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e\Desktop\Consolidated OSR\"/>
    </mc:Choice>
  </mc:AlternateContent>
  <xr:revisionPtr revIDLastSave="0" documentId="13_ncr:1_{973DE4A6-5B63-4646-A160-FE3E17336CCA}" xr6:coauthVersionLast="47" xr6:coauthVersionMax="47" xr10:uidLastSave="{00000000-0000-0000-0000-000000000000}"/>
  <bookViews>
    <workbookView xWindow="-28920" yWindow="-120" windowWidth="29040" windowHeight="15840" xr2:uid="{83195ED7-FFF8-444F-A3AB-5598050ECB68}"/>
  </bookViews>
  <sheets>
    <sheet name="Modules" sheetId="6" r:id="rId1"/>
    <sheet name="NEW PO" sheetId="7" r:id="rId2"/>
    <sheet name="Q.HOME" sheetId="8" r:id="rId3"/>
    <sheet name="C&amp;I ESS" sheetId="2" r:id="rId4"/>
    <sheet name="ESS_Item_Code" sheetId="3" r:id="rId5"/>
    <sheet name="Item Master Data" sheetId="4" r:id="rId6"/>
  </sheets>
  <externalReferences>
    <externalReference r:id="rId7"/>
    <externalReference r:id="rId8"/>
  </externalReferences>
  <definedNames>
    <definedName name="_xlnm._FilterDatabase" localSheetId="3" hidden="1">'C&amp;I ESS'!$A$2:$AL$31</definedName>
    <definedName name="_xlnm._FilterDatabase" localSheetId="4" hidden="1">ESS_Item_Code!$A$1:$N$320</definedName>
    <definedName name="_xlnm._FilterDatabase" localSheetId="5" hidden="1">'Item Master Data'!$A$1:$K$1094</definedName>
    <definedName name="_xlnm._FilterDatabase" localSheetId="0" hidden="1">Modules!$A$2:$BD$2591</definedName>
    <definedName name="_xlnm._FilterDatabase" localSheetId="1" hidden="1">'NEW PO'!$D$2:$BK$2</definedName>
    <definedName name="_xlnm._FilterDatabase" localSheetId="2" hidden="1">Q.HOME!$A$1:$AO$13</definedName>
    <definedName name="Albany1">[1]Albany!$AX:$AX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W2455" i="6" l="1"/>
  <c r="AX2455" i="6" s="1" a="1"/>
  <c r="AX2455" i="6" s="1"/>
  <c r="AW2454" i="6"/>
  <c r="AX2454" i="6" s="1" a="1"/>
  <c r="AX2454" i="6" s="1"/>
  <c r="AW2453" i="6"/>
  <c r="AX2453" i="6" s="1" a="1"/>
  <c r="AX2453" i="6" s="1"/>
  <c r="AW2244" i="6"/>
  <c r="AX2244" i="6" s="1" a="1"/>
  <c r="AX2244" i="6" s="1"/>
  <c r="AW2452" i="6"/>
  <c r="AX2452" i="6" s="1" a="1"/>
  <c r="AX2452" i="6" s="1"/>
  <c r="AW2243" i="6"/>
  <c r="AX2243" i="6" s="1" a="1"/>
  <c r="AX2243" i="6" s="1"/>
  <c r="AW2242" i="6"/>
  <c r="AX2242" i="6" s="1" a="1"/>
  <c r="AX2242" i="6" s="1"/>
  <c r="AW2469" i="6"/>
  <c r="AX2469" i="6" s="1" a="1"/>
  <c r="AX2469" i="6" s="1"/>
  <c r="AW2250" i="6"/>
  <c r="AX2250" i="6" s="1" a="1"/>
  <c r="AX2250" i="6" s="1"/>
  <c r="AW2249" i="6"/>
  <c r="AX2249" i="6" s="1" a="1"/>
  <c r="AX2249" i="6" s="1"/>
  <c r="AW2468" i="6"/>
  <c r="AX2468" i="6" s="1" a="1"/>
  <c r="AX2468" i="6" s="1"/>
  <c r="AW2451" i="6"/>
  <c r="AX2451" i="6" s="1" a="1"/>
  <c r="AX2451" i="6" s="1"/>
  <c r="AW2519" i="6"/>
  <c r="AX2519" i="6" s="1" a="1"/>
  <c r="AX2519" i="6" s="1"/>
  <c r="AW2518" i="6"/>
  <c r="AX2518" i="6" s="1" a="1"/>
  <c r="AX2518" i="6" s="1"/>
  <c r="AW2248" i="6"/>
  <c r="AX2248" i="6" s="1" a="1"/>
  <c r="AX2248" i="6" s="1"/>
  <c r="AW2247" i="6"/>
  <c r="AX2247" i="6" s="1" a="1"/>
  <c r="AX2247" i="6" s="1"/>
  <c r="AW2246" i="6"/>
  <c r="AX2246" i="6" s="1" a="1"/>
  <c r="AX2246" i="6" s="1"/>
  <c r="AW2467" i="6"/>
  <c r="AX2467" i="6" s="1" a="1"/>
  <c r="AX2467" i="6" s="1"/>
  <c r="AW2450" i="6"/>
  <c r="AX2450" i="6" s="1" a="1"/>
  <c r="AX2450" i="6" s="1"/>
  <c r="AW2449" i="6"/>
  <c r="AX2449" i="6" s="1" a="1"/>
  <c r="AX2449" i="6" s="1"/>
  <c r="AW2448" i="6"/>
  <c r="AX2448" i="6" s="1" a="1"/>
  <c r="AX2448" i="6" s="1"/>
  <c r="AW2447" i="6"/>
  <c r="AX2447" i="6" s="1" a="1"/>
  <c r="AX2447" i="6" s="1"/>
  <c r="AW2446" i="6"/>
  <c r="AX2446" i="6" s="1" a="1"/>
  <c r="AX2446" i="6" s="1"/>
  <c r="AW2445" i="6"/>
  <c r="AX2445" i="6" s="1" a="1"/>
  <c r="AX2445" i="6" s="1"/>
  <c r="AW2444" i="6"/>
  <c r="AX2444" i="6" s="1" a="1"/>
  <c r="AX2444" i="6" s="1"/>
  <c r="AW2443" i="6"/>
  <c r="AX2443" i="6" s="1" a="1"/>
  <c r="AX2443" i="6" s="1"/>
  <c r="AW2465" i="6"/>
  <c r="AX2465" i="6" s="1" a="1"/>
  <c r="AX2465" i="6" s="1"/>
  <c r="AW2464" i="6"/>
  <c r="AX2464" i="6" s="1" a="1"/>
  <c r="AX2464" i="6" s="1"/>
  <c r="AW2517" i="6"/>
  <c r="AX2517" i="6" s="1" a="1"/>
  <c r="AX2517" i="6" s="1"/>
  <c r="AW2516" i="6"/>
  <c r="AX2516" i="6" s="1" a="1"/>
  <c r="AX2516" i="6" s="1"/>
  <c r="AW2515" i="6"/>
  <c r="AX2515" i="6" s="1" a="1"/>
  <c r="AX2515" i="6" s="1"/>
  <c r="AW2514" i="6"/>
  <c r="AX2514" i="6" s="1" a="1"/>
  <c r="AX2514" i="6" s="1"/>
  <c r="AW2513" i="6"/>
  <c r="AX2513" i="6" s="1" a="1"/>
  <c r="AX2513" i="6" s="1"/>
  <c r="AW2512" i="6"/>
  <c r="AX2512" i="6" s="1" a="1"/>
  <c r="AX2512" i="6" s="1"/>
  <c r="AW2511" i="6"/>
  <c r="AX2511" i="6" s="1" a="1"/>
  <c r="AX2511" i="6" s="1"/>
  <c r="AW2510" i="6"/>
  <c r="AX2510" i="6" s="1" a="1"/>
  <c r="AX2510" i="6" s="1"/>
  <c r="AW2463" i="6"/>
  <c r="AX2463" i="6" s="1" a="1"/>
  <c r="AX2463" i="6" s="1"/>
  <c r="AW2509" i="6"/>
  <c r="AX2509" i="6" s="1" a="1"/>
  <c r="AX2509" i="6" s="1"/>
  <c r="AW2462" i="6"/>
  <c r="AX2462" i="6" s="1" a="1"/>
  <c r="AX2462" i="6" s="1"/>
  <c r="AW2461" i="6"/>
  <c r="AX2461" i="6" s="1" a="1"/>
  <c r="AX2461" i="6" s="1"/>
  <c r="AW2460" i="6"/>
  <c r="AX2460" i="6" s="1" a="1"/>
  <c r="AX2460" i="6" s="1"/>
  <c r="AW2508" i="6"/>
  <c r="AX2508" i="6" s="1" a="1"/>
  <c r="AX2508" i="6" s="1"/>
  <c r="AW2459" i="6"/>
  <c r="AX2459" i="6" s="1" a="1"/>
  <c r="AX2459" i="6" s="1"/>
  <c r="AW2458" i="6"/>
  <c r="AX2458" i="6" s="1" a="1"/>
  <c r="AX2458" i="6" s="1"/>
  <c r="AW2457" i="6"/>
  <c r="AX2457" i="6" s="1" a="1"/>
  <c r="AX2457" i="6" s="1"/>
  <c r="AW2442" i="6"/>
  <c r="AX2442" i="6" s="1" a="1"/>
  <c r="AX2442" i="6" s="1"/>
  <c r="AW2507" i="6"/>
  <c r="AX2507" i="6" s="1" a="1"/>
  <c r="AX2507" i="6" s="1"/>
  <c r="AW2456" i="6"/>
  <c r="AX2456" i="6" s="1" a="1"/>
  <c r="AX2456" i="6" s="1"/>
  <c r="AW2505" i="6"/>
  <c r="AX2505" i="6" s="1" a="1"/>
  <c r="AX2505" i="6" s="1"/>
  <c r="AW2343" i="6"/>
  <c r="AX2343" i="6" s="1" a="1"/>
  <c r="AX2343" i="6" s="1"/>
  <c r="AW2342" i="6"/>
  <c r="AX2342" i="6" s="1" a="1"/>
  <c r="AX2342" i="6" s="1"/>
  <c r="AW2441" i="6"/>
  <c r="AX2441" i="6" s="1" a="1"/>
  <c r="AX2441" i="6" s="1"/>
  <c r="AW2440" i="6"/>
  <c r="AX2440" i="6" s="1" a="1"/>
  <c r="AX2440" i="6" s="1"/>
  <c r="AW2439" i="6"/>
  <c r="AX2439" i="6" s="1" a="1"/>
  <c r="AX2439" i="6" s="1"/>
  <c r="AW2438" i="6"/>
  <c r="AX2438" i="6" s="1" a="1"/>
  <c r="AX2438" i="6" s="1"/>
  <c r="AW2437" i="6"/>
  <c r="AX2437" i="6" s="1" a="1"/>
  <c r="AX2437" i="6" s="1"/>
  <c r="AW2436" i="6"/>
  <c r="AX2436" i="6" s="1" a="1"/>
  <c r="AX2436" i="6" s="1"/>
  <c r="AW2435" i="6"/>
  <c r="AX2435" i="6" s="1" a="1"/>
  <c r="AX2435" i="6" s="1"/>
  <c r="AZ2435" i="6" s="1"/>
  <c r="BD2435" i="6" s="1"/>
  <c r="AW2434" i="6"/>
  <c r="AX2434" i="6" s="1" a="1"/>
  <c r="AX2434" i="6" s="1"/>
  <c r="AW2341" i="6"/>
  <c r="AX2341" i="6" s="1" a="1"/>
  <c r="AX2341" i="6" s="1"/>
  <c r="AZ2341" i="6" s="1"/>
  <c r="BD2341" i="6" s="1"/>
  <c r="AW2340" i="6"/>
  <c r="AX2340" i="6" s="1" a="1"/>
  <c r="AX2340" i="6" s="1"/>
  <c r="AZ2340" i="6" s="1"/>
  <c r="BD2340" i="6" s="1"/>
  <c r="AW2339" i="6"/>
  <c r="AX2339" i="6" s="1" a="1"/>
  <c r="AX2339" i="6" s="1"/>
  <c r="AW2338" i="6"/>
  <c r="AX2338" i="6" s="1" a="1"/>
  <c r="AX2338" i="6" s="1"/>
  <c r="AY2338" i="6" s="1"/>
  <c r="AW2433" i="6"/>
  <c r="AX2433" i="6" s="1" a="1"/>
  <c r="AX2433" i="6" s="1"/>
  <c r="AY2433" i="6" s="1"/>
  <c r="AW2337" i="6"/>
  <c r="AX2337" i="6" s="1" a="1"/>
  <c r="AX2337" i="6" s="1"/>
  <c r="AZ2337" i="6" s="1"/>
  <c r="BD2337" i="6" s="1"/>
  <c r="AW2336" i="6"/>
  <c r="AX2336" i="6" s="1" a="1"/>
  <c r="AX2336" i="6" s="1"/>
  <c r="AW2335" i="6"/>
  <c r="AX2335" i="6" s="1" a="1"/>
  <c r="AX2335" i="6" s="1"/>
  <c r="AW2334" i="6"/>
  <c r="AX2334" i="6" s="1" a="1"/>
  <c r="AX2334" i="6" s="1"/>
  <c r="AW2432" i="6"/>
  <c r="AX2432" i="6" s="1" a="1"/>
  <c r="AX2432" i="6" s="1"/>
  <c r="AW2333" i="6"/>
  <c r="AX2333" i="6" s="1" a="1"/>
  <c r="AX2333" i="6" s="1"/>
  <c r="AW2332" i="6"/>
  <c r="AX2332" i="6" s="1" a="1"/>
  <c r="AX2332" i="6" s="1"/>
  <c r="AY2332" i="6" s="1"/>
  <c r="AW2431" i="6"/>
  <c r="AX2431" i="6" s="1" a="1"/>
  <c r="AX2431" i="6" s="1"/>
  <c r="AW2430" i="6"/>
  <c r="AX2430" i="6" s="1" a="1"/>
  <c r="AX2430" i="6" s="1"/>
  <c r="AW2429" i="6"/>
  <c r="AX2429" i="6" s="1" a="1"/>
  <c r="AX2429" i="6" s="1"/>
  <c r="BB2429" i="6" s="1"/>
  <c r="BA2429" i="6" s="1"/>
  <c r="AW2331" i="6"/>
  <c r="AX2331" i="6" s="1" a="1"/>
  <c r="AX2331" i="6" s="1"/>
  <c r="AW2330" i="6"/>
  <c r="AX2330" i="6" s="1" a="1"/>
  <c r="AX2330" i="6" s="1"/>
  <c r="AW2329" i="6"/>
  <c r="AX2329" i="6" s="1" a="1"/>
  <c r="AX2329" i="6" s="1"/>
  <c r="AW2328" i="6"/>
  <c r="AX2328" i="6" s="1" a="1"/>
  <c r="AX2328" i="6" s="1"/>
  <c r="AW2327" i="6"/>
  <c r="AX2327" i="6" s="1" a="1"/>
  <c r="AX2327" i="6" s="1"/>
  <c r="AW2326" i="6"/>
  <c r="AX2326" i="6" s="1" a="1"/>
  <c r="AX2326" i="6" s="1"/>
  <c r="AW2325" i="6"/>
  <c r="AX2325" i="6" s="1" a="1"/>
  <c r="AX2325" i="6" s="1"/>
  <c r="AY2325" i="6" s="1"/>
  <c r="AW2324" i="6"/>
  <c r="AX2324" i="6" s="1" a="1"/>
  <c r="AX2324" i="6" s="1"/>
  <c r="AZ2324" i="6" s="1"/>
  <c r="BD2324" i="6" s="1"/>
  <c r="AW2323" i="6"/>
  <c r="AX2323" i="6" s="1" a="1"/>
  <c r="AX2323" i="6" s="1"/>
  <c r="AW2322" i="6"/>
  <c r="AX2322" i="6" s="1" a="1"/>
  <c r="AX2322" i="6" s="1"/>
  <c r="AY2322" i="6" s="1"/>
  <c r="AW2321" i="6"/>
  <c r="AX2321" i="6" s="1" a="1"/>
  <c r="AX2321" i="6" s="1"/>
  <c r="AZ2321" i="6" s="1"/>
  <c r="BD2321" i="6" s="1"/>
  <c r="AW2320" i="6"/>
  <c r="AX2320" i="6" s="1" a="1"/>
  <c r="AX2320" i="6" s="1"/>
  <c r="AW2577" i="6"/>
  <c r="AX2577" i="6" s="1" a="1"/>
  <c r="AX2577" i="6" s="1"/>
  <c r="AW2572" i="6"/>
  <c r="AX2572" i="6" s="1" a="1"/>
  <c r="AX2572" i="6" s="1"/>
  <c r="AW2571" i="6"/>
  <c r="AX2571" i="6" s="1" a="1"/>
  <c r="AX2571" i="6" s="1"/>
  <c r="AW2570" i="6"/>
  <c r="AX2570" i="6" s="1" a="1"/>
  <c r="AX2570" i="6" s="1"/>
  <c r="AZ2570" i="6" s="1"/>
  <c r="BD2570" i="6" s="1"/>
  <c r="AW2569" i="6"/>
  <c r="AX2569" i="6" s="1" a="1"/>
  <c r="AX2569" i="6" s="1"/>
  <c r="AW2539" i="6"/>
  <c r="AX2539" i="6" s="1" a="1"/>
  <c r="AX2539" i="6" s="1"/>
  <c r="AW2538" i="6"/>
  <c r="AX2538" i="6" s="1" a="1"/>
  <c r="AX2538" i="6" s="1"/>
  <c r="AW2504" i="6"/>
  <c r="AX2504" i="6" s="1" a="1"/>
  <c r="AX2504" i="6" s="1"/>
  <c r="AW2503" i="6"/>
  <c r="AX2503" i="6" s="1" a="1"/>
  <c r="AX2503" i="6" s="1"/>
  <c r="AW2428" i="6"/>
  <c r="AX2428" i="6" s="1" a="1"/>
  <c r="AX2428" i="6" s="1"/>
  <c r="AW2427" i="6"/>
  <c r="AX2427" i="6" s="1" a="1"/>
  <c r="AX2427" i="6" s="1"/>
  <c r="AW2319" i="6"/>
  <c r="AX2319" i="6" s="1" a="1"/>
  <c r="AX2319" i="6" s="1"/>
  <c r="AW2318" i="6"/>
  <c r="AX2318" i="6" s="1" a="1"/>
  <c r="AX2318" i="6" s="1"/>
  <c r="AZ2318" i="6" s="1"/>
  <c r="BD2318" i="6" s="1"/>
  <c r="AW2426" i="6"/>
  <c r="AX2426" i="6" s="1" a="1"/>
  <c r="AX2426" i="6" s="1"/>
  <c r="AW2492" i="6"/>
  <c r="AX2492" i="6" s="1" a="1"/>
  <c r="AX2492" i="6" s="1"/>
  <c r="AW2425" i="6"/>
  <c r="AX2425" i="6" s="1" a="1"/>
  <c r="AX2425" i="6" s="1"/>
  <c r="AW2317" i="6"/>
  <c r="AX2317" i="6" s="1" a="1"/>
  <c r="AX2317" i="6" s="1"/>
  <c r="AW2316" i="6"/>
  <c r="AX2316" i="6" s="1" a="1"/>
  <c r="AX2316" i="6" s="1"/>
  <c r="AW2424" i="6"/>
  <c r="AX2424" i="6" s="1" a="1"/>
  <c r="AX2424" i="6" s="1"/>
  <c r="AW2502" i="6"/>
  <c r="AX2502" i="6" s="1" a="1"/>
  <c r="AX2502" i="6" s="1"/>
  <c r="AZ2502" i="6" s="1"/>
  <c r="BD2502" i="6" s="1"/>
  <c r="AW2501" i="6"/>
  <c r="AX2501" i="6" s="1" a="1"/>
  <c r="AX2501" i="6" s="1"/>
  <c r="AW2500" i="6"/>
  <c r="AX2500" i="6" s="1" a="1"/>
  <c r="AX2500" i="6" s="1"/>
  <c r="AW2423" i="6"/>
  <c r="AX2423" i="6" s="1" a="1"/>
  <c r="AX2423" i="6" s="1"/>
  <c r="AW2422" i="6"/>
  <c r="AX2422" i="6" s="1" a="1"/>
  <c r="AX2422" i="6" s="1"/>
  <c r="AW2421" i="6"/>
  <c r="AX2421" i="6" s="1" a="1"/>
  <c r="AX2421" i="6" s="1"/>
  <c r="AW2315" i="6"/>
  <c r="AX2315" i="6" s="1" a="1"/>
  <c r="AX2315" i="6" s="1"/>
  <c r="AW2314" i="6"/>
  <c r="AX2314" i="6" s="1" a="1"/>
  <c r="AX2314" i="6" s="1"/>
  <c r="AW2313" i="6"/>
  <c r="AX2313" i="6" s="1" a="1"/>
  <c r="AX2313" i="6" s="1"/>
  <c r="AW2312" i="6"/>
  <c r="AX2312" i="6" s="1" a="1"/>
  <c r="AX2312" i="6" s="1"/>
  <c r="AZ2312" i="6" s="1"/>
  <c r="BD2312" i="6" s="1"/>
  <c r="AW2311" i="6"/>
  <c r="AX2311" i="6" s="1" a="1"/>
  <c r="AX2311" i="6" s="1"/>
  <c r="AW2310" i="6"/>
  <c r="AX2310" i="6" s="1" a="1"/>
  <c r="AX2310" i="6" s="1"/>
  <c r="AW2309" i="6"/>
  <c r="AX2309" i="6" s="1" a="1"/>
  <c r="AX2309" i="6" s="1"/>
  <c r="AW2308" i="6"/>
  <c r="AX2308" i="6" s="1" a="1"/>
  <c r="AX2308" i="6" s="1"/>
  <c r="AW2420" i="6"/>
  <c r="AX2420" i="6" s="1" a="1"/>
  <c r="AX2420" i="6" s="1"/>
  <c r="AW2419" i="6"/>
  <c r="AX2419" i="6" s="1" a="1"/>
  <c r="AX2419" i="6" s="1"/>
  <c r="AW2418" i="6"/>
  <c r="AX2418" i="6" s="1" a="1"/>
  <c r="AX2418" i="6" s="1"/>
  <c r="AZ2418" i="6" s="1"/>
  <c r="BD2418" i="6" s="1"/>
  <c r="AW2307" i="6"/>
  <c r="AX2307" i="6" s="1" a="1"/>
  <c r="AX2307" i="6" s="1"/>
  <c r="AW2417" i="6"/>
  <c r="AX2417" i="6" s="1" a="1"/>
  <c r="AX2417" i="6" s="1"/>
  <c r="AW2306" i="6"/>
  <c r="AX2306" i="6" s="1" a="1"/>
  <c r="AX2306" i="6" s="1"/>
  <c r="AW2416" i="6"/>
  <c r="AX2416" i="6" s="1" a="1"/>
  <c r="AX2416" i="6" s="1"/>
  <c r="AW2415" i="6"/>
  <c r="AX2415" i="6" s="1" a="1"/>
  <c r="AX2415" i="6" s="1"/>
  <c r="AW2305" i="6"/>
  <c r="AX2305" i="6" s="1" a="1"/>
  <c r="AX2305" i="6" s="1"/>
  <c r="AW2304" i="6"/>
  <c r="AX2304" i="6" s="1" a="1"/>
  <c r="AX2304" i="6" s="1"/>
  <c r="AW2303" i="6"/>
  <c r="AX2303" i="6" s="1" a="1"/>
  <c r="AX2303" i="6" s="1"/>
  <c r="AW2302" i="6"/>
  <c r="AX2302" i="6" s="1" a="1"/>
  <c r="AX2302" i="6" s="1"/>
  <c r="AZ2302" i="6" s="1"/>
  <c r="BD2302" i="6" s="1"/>
  <c r="AW2301" i="6"/>
  <c r="AX2301" i="6" s="1" a="1"/>
  <c r="AX2301" i="6" s="1"/>
  <c r="AW2300" i="6"/>
  <c r="AX2300" i="6" s="1" a="1"/>
  <c r="AX2300" i="6" s="1"/>
  <c r="AW2299" i="6"/>
  <c r="AX2299" i="6" s="1" a="1"/>
  <c r="AX2299" i="6" s="1"/>
  <c r="AW2298" i="6"/>
  <c r="AX2298" i="6" s="1" a="1"/>
  <c r="AX2298" i="6" s="1"/>
  <c r="AW2297" i="6"/>
  <c r="AX2297" i="6" s="1" a="1"/>
  <c r="AX2297" i="6" s="1"/>
  <c r="AW2414" i="6"/>
  <c r="AX2414" i="6" s="1" a="1"/>
  <c r="AX2414" i="6" s="1"/>
  <c r="AW2413" i="6"/>
  <c r="AX2413" i="6" s="1" a="1"/>
  <c r="AX2413" i="6" s="1"/>
  <c r="AW2412" i="6"/>
  <c r="AX2412" i="6" s="1" a="1"/>
  <c r="AX2412" i="6" s="1"/>
  <c r="AW2411" i="6"/>
  <c r="AX2411" i="6" s="1" a="1"/>
  <c r="AX2411" i="6" s="1"/>
  <c r="AW2410" i="6"/>
  <c r="AX2410" i="6" s="1" a="1"/>
  <c r="AX2410" i="6" s="1"/>
  <c r="AW2409" i="6"/>
  <c r="AX2409" i="6" s="1" a="1"/>
  <c r="AX2409" i="6" s="1"/>
  <c r="AW2499" i="6"/>
  <c r="AX2499" i="6" s="1" a="1"/>
  <c r="AX2499" i="6" s="1"/>
  <c r="AY2499" i="6" s="1"/>
  <c r="AW2498" i="6"/>
  <c r="AX2498" i="6" s="1" a="1"/>
  <c r="AX2498" i="6" s="1"/>
  <c r="AZ2498" i="6" s="1"/>
  <c r="BD2498" i="6" s="1"/>
  <c r="AW2408" i="6"/>
  <c r="AX2408" i="6" s="1" a="1"/>
  <c r="AX2408" i="6" s="1"/>
  <c r="AW2407" i="6"/>
  <c r="AX2407" i="6" s="1" a="1"/>
  <c r="AX2407" i="6" s="1"/>
  <c r="AW2497" i="6"/>
  <c r="AX2497" i="6" s="1" a="1"/>
  <c r="AX2497" i="6" s="1"/>
  <c r="AY2497" i="6" s="1"/>
  <c r="AW2406" i="6"/>
  <c r="AX2406" i="6" s="1" a="1"/>
  <c r="AX2406" i="6" s="1"/>
  <c r="BB2406" i="6" s="1"/>
  <c r="BA2406" i="6" s="1"/>
  <c r="AW2405" i="6"/>
  <c r="AX2405" i="6" s="1" a="1"/>
  <c r="AX2405" i="6" s="1"/>
  <c r="AW2404" i="6"/>
  <c r="AX2404" i="6" s="1" a="1"/>
  <c r="AX2404" i="6" s="1"/>
  <c r="AW2403" i="6"/>
  <c r="AX2403" i="6" s="1" a="1"/>
  <c r="AX2403" i="6" s="1"/>
  <c r="BB2403" i="6" s="1"/>
  <c r="BA2403" i="6" s="1"/>
  <c r="AW2402" i="6"/>
  <c r="AX2402" i="6" s="1" a="1"/>
  <c r="AX2402" i="6" s="1"/>
  <c r="AW2401" i="6"/>
  <c r="AX2401" i="6" s="1" a="1"/>
  <c r="AX2401" i="6" s="1"/>
  <c r="BB2401" i="6" s="1"/>
  <c r="BA2401" i="6" s="1"/>
  <c r="AW2400" i="6"/>
  <c r="AX2400" i="6" s="1" a="1"/>
  <c r="AX2400" i="6" s="1"/>
  <c r="AW2399" i="6"/>
  <c r="AX2399" i="6" s="1" a="1"/>
  <c r="AX2399" i="6" s="1"/>
  <c r="AW2398" i="6"/>
  <c r="AX2398" i="6" s="1" a="1"/>
  <c r="AX2398" i="6" s="1"/>
  <c r="AW2397" i="6"/>
  <c r="AX2397" i="6" s="1" a="1"/>
  <c r="AX2397" i="6" s="1"/>
  <c r="AW2396" i="6"/>
  <c r="AX2396" i="6" s="1" a="1"/>
  <c r="AX2396" i="6" s="1"/>
  <c r="BB2396" i="6" s="1"/>
  <c r="BA2396" i="6" s="1"/>
  <c r="AW2296" i="6"/>
  <c r="AX2296" i="6" s="1" a="1"/>
  <c r="AX2296" i="6" s="1"/>
  <c r="AY2296" i="6" s="1"/>
  <c r="AW2295" i="6"/>
  <c r="AX2295" i="6" s="1" a="1"/>
  <c r="AX2295" i="6" s="1"/>
  <c r="AW2294" i="6"/>
  <c r="AX2294" i="6" s="1" a="1"/>
  <c r="AX2294" i="6" s="1"/>
  <c r="AW2293" i="6"/>
  <c r="AX2293" i="6" s="1" a="1"/>
  <c r="AX2293" i="6" s="1"/>
  <c r="AW2496" i="6"/>
  <c r="AX2496" i="6" s="1" a="1"/>
  <c r="AX2496" i="6" s="1"/>
  <c r="AZ2496" i="6" s="1"/>
  <c r="BD2496" i="6" s="1"/>
  <c r="AW2576" i="6"/>
  <c r="AX2576" i="6" s="1" a="1"/>
  <c r="AX2576" i="6" s="1"/>
  <c r="AW2568" i="6"/>
  <c r="AX2568" i="6" s="1" a="1"/>
  <c r="AX2568" i="6" s="1"/>
  <c r="AZ2568" i="6" s="1"/>
  <c r="BD2568" i="6" s="1"/>
  <c r="AW2537" i="6"/>
  <c r="AX2537" i="6" s="1" a="1"/>
  <c r="AX2537" i="6" s="1"/>
  <c r="AW2536" i="6"/>
  <c r="AX2536" i="6" s="1" a="1"/>
  <c r="AX2536" i="6" s="1"/>
  <c r="AW2495" i="6"/>
  <c r="AX2495" i="6" s="1" a="1"/>
  <c r="AX2495" i="6" s="1"/>
  <c r="AW2494" i="6"/>
  <c r="AX2494" i="6" s="1" a="1"/>
  <c r="AX2494" i="6" s="1"/>
  <c r="AW2395" i="6"/>
  <c r="AX2395" i="6" s="1" a="1"/>
  <c r="AX2395" i="6" s="1"/>
  <c r="AW2394" i="6"/>
  <c r="AX2394" i="6" s="1" a="1"/>
  <c r="AX2394" i="6" s="1"/>
  <c r="AZ2394" i="6" s="1"/>
  <c r="BD2394" i="6" s="1"/>
  <c r="AW2586" i="6"/>
  <c r="AX2586" i="6" s="1" a="1"/>
  <c r="AX2586" i="6" s="1"/>
  <c r="AW2582" i="6"/>
  <c r="AX2582" i="6" s="1" a="1"/>
  <c r="AX2582" i="6" s="1"/>
  <c r="AW2575" i="6"/>
  <c r="AX2575" i="6" s="1" a="1"/>
  <c r="AX2575" i="6" s="1"/>
  <c r="BB2575" i="6" s="1"/>
  <c r="BA2575" i="6" s="1"/>
  <c r="AW2567" i="6"/>
  <c r="AX2567" i="6" s="1" a="1"/>
  <c r="AX2567" i="6" s="1"/>
  <c r="AY2567" i="6" s="1"/>
  <c r="AW2535" i="6"/>
  <c r="AX2535" i="6" s="1" a="1"/>
  <c r="AX2535" i="6" s="1"/>
  <c r="AW2566" i="6"/>
  <c r="AX2566" i="6" s="1" a="1"/>
  <c r="AX2566" i="6" s="1"/>
  <c r="AW2493" i="6"/>
  <c r="AX2493" i="6" s="1" a="1"/>
  <c r="AX2493" i="6" s="1"/>
  <c r="AW2551" i="6"/>
  <c r="AX2551" i="6" s="1" a="1"/>
  <c r="AX2551" i="6" s="1"/>
  <c r="AZ2551" i="6" s="1"/>
  <c r="BD2551" i="6" s="1"/>
  <c r="AW2527" i="6"/>
  <c r="AX2527" i="6" s="1" a="1"/>
  <c r="AX2527" i="6" s="1"/>
  <c r="BB2527" i="6" s="1"/>
  <c r="BA2527" i="6" s="1"/>
  <c r="AW2550" i="6"/>
  <c r="AX2550" i="6" s="1" a="1"/>
  <c r="AX2550" i="6" s="1"/>
  <c r="AW2526" i="6"/>
  <c r="AX2526" i="6" s="1" a="1"/>
  <c r="AX2526" i="6" s="1"/>
  <c r="AW2393" i="6"/>
  <c r="AX2393" i="6" s="1" a="1"/>
  <c r="AX2393" i="6" s="1"/>
  <c r="AY2393" i="6" s="1"/>
  <c r="AW2549" i="6"/>
  <c r="AX2549" i="6" s="1" a="1"/>
  <c r="AX2549" i="6" s="1"/>
  <c r="AY2549" i="6" s="1"/>
  <c r="AW2392" i="6"/>
  <c r="AX2392" i="6" s="1" a="1"/>
  <c r="AX2392" i="6" s="1"/>
  <c r="BB2392" i="6" s="1"/>
  <c r="BA2392" i="6" s="1"/>
  <c r="AW2525" i="6"/>
  <c r="AX2525" i="6" s="1" a="1"/>
  <c r="AX2525" i="6" s="1"/>
  <c r="AW2477" i="6"/>
  <c r="AX2477" i="6" s="1" a="1"/>
  <c r="AX2477" i="6" s="1"/>
  <c r="AY2477" i="6" s="1"/>
  <c r="AW2391" i="6"/>
  <c r="AX2391" i="6" s="1" a="1"/>
  <c r="AX2391" i="6" s="1"/>
  <c r="BB2391" i="6" s="1"/>
  <c r="BA2391" i="6" s="1"/>
  <c r="AW2390" i="6"/>
  <c r="AX2390" i="6" s="1" a="1"/>
  <c r="AX2390" i="6" s="1"/>
  <c r="AY2390" i="6" s="1"/>
  <c r="AW2562" i="6"/>
  <c r="AX2562" i="6" s="1" a="1"/>
  <c r="AX2562" i="6" s="1"/>
  <c r="AW2561" i="6"/>
  <c r="AX2561" i="6" s="1" a="1"/>
  <c r="AX2561" i="6" s="1"/>
  <c r="AW2532" i="6"/>
  <c r="AX2532" i="6" s="1" a="1"/>
  <c r="AX2532" i="6" s="1"/>
  <c r="AZ2532" i="6" s="1"/>
  <c r="BD2532" i="6" s="1"/>
  <c r="AW2488" i="6"/>
  <c r="AX2488" i="6" s="1" a="1"/>
  <c r="AX2488" i="6" s="1"/>
  <c r="AY2488" i="6" s="1"/>
  <c r="AW2487" i="6"/>
  <c r="AX2487" i="6" s="1" a="1"/>
  <c r="AX2487" i="6" s="1"/>
  <c r="AW2291" i="6"/>
  <c r="AX2291" i="6" s="1" a="1"/>
  <c r="AX2291" i="6" s="1"/>
  <c r="AY2291" i="6" s="1"/>
  <c r="AW2290" i="6"/>
  <c r="AX2290" i="6" s="1" a="1"/>
  <c r="AX2290" i="6" s="1"/>
  <c r="AY2290" i="6" s="1"/>
  <c r="AW2289" i="6"/>
  <c r="AX2289" i="6" s="1" a="1"/>
  <c r="AX2289" i="6" s="1"/>
  <c r="AY2289" i="6" s="1"/>
  <c r="AW2288" i="6"/>
  <c r="AX2288" i="6" s="1" a="1"/>
  <c r="AX2288" i="6" s="1"/>
  <c r="AW2482" i="6"/>
  <c r="AX2482" i="6" s="1" a="1"/>
  <c r="AX2482" i="6" s="1"/>
  <c r="AW2481" i="6"/>
  <c r="AX2481" i="6" s="1" a="1"/>
  <c r="AX2481" i="6" s="1"/>
  <c r="AW2565" i="6"/>
  <c r="AX2565" i="6" s="1" a="1"/>
  <c r="AX2565" i="6" s="1"/>
  <c r="AY2565" i="6" s="1"/>
  <c r="AW2491" i="6"/>
  <c r="AX2491" i="6" s="1" a="1"/>
  <c r="AX2491" i="6" s="1"/>
  <c r="AZ2491" i="6" s="1"/>
  <c r="BD2491" i="6" s="1"/>
  <c r="AW2490" i="6"/>
  <c r="AX2490" i="6" s="1" a="1"/>
  <c r="AX2490" i="6" s="1"/>
  <c r="AY2490" i="6" s="1"/>
  <c r="AW2292" i="6"/>
  <c r="AX2292" i="6" s="1" a="1"/>
  <c r="AX2292" i="6" s="1"/>
  <c r="AW2389" i="6"/>
  <c r="AX2389" i="6" s="1" a="1"/>
  <c r="AX2389" i="6" s="1"/>
  <c r="AW2564" i="6"/>
  <c r="AX2564" i="6" s="1" a="1"/>
  <c r="AX2564" i="6" s="1"/>
  <c r="AW2534" i="6"/>
  <c r="AX2534" i="6" s="1" a="1"/>
  <c r="AX2534" i="6" s="1"/>
  <c r="AW2489" i="6"/>
  <c r="AX2489" i="6" s="1" a="1"/>
  <c r="AX2489" i="6" s="1"/>
  <c r="AW2388" i="6"/>
  <c r="AX2388" i="6" s="1" a="1"/>
  <c r="AX2388" i="6" s="1"/>
  <c r="BB2388" i="6" s="1"/>
  <c r="BA2388" i="6" s="1"/>
  <c r="AW2563" i="6"/>
  <c r="AX2563" i="6" s="1" a="1"/>
  <c r="AX2563" i="6" s="1"/>
  <c r="AW2556" i="6"/>
  <c r="AX2556" i="6" s="1" a="1"/>
  <c r="AX2556" i="6" s="1"/>
  <c r="AW2555" i="6"/>
  <c r="AX2555" i="6" s="1" a="1"/>
  <c r="AX2555" i="6" s="1"/>
  <c r="AW2554" i="6"/>
  <c r="AX2554" i="6" s="1" a="1"/>
  <c r="AX2554" i="6" s="1"/>
  <c r="AW2553" i="6"/>
  <c r="AX2553" i="6" s="1" a="1"/>
  <c r="AX2553" i="6" s="1"/>
  <c r="AW2552" i="6"/>
  <c r="AX2552" i="6" s="1" a="1"/>
  <c r="AX2552" i="6" s="1"/>
  <c r="AW2529" i="6"/>
  <c r="AX2529" i="6" s="1" a="1"/>
  <c r="AX2529" i="6" s="1"/>
  <c r="AW2528" i="6"/>
  <c r="AX2528" i="6" s="1" a="1"/>
  <c r="AX2528" i="6" s="1"/>
  <c r="AW2480" i="6"/>
  <c r="AX2480" i="6" s="1" a="1"/>
  <c r="AX2480" i="6" s="1"/>
  <c r="AW2479" i="6"/>
  <c r="AX2479" i="6" s="1" a="1"/>
  <c r="AX2479" i="6" s="1"/>
  <c r="AZ2479" i="6" s="1"/>
  <c r="BD2479" i="6" s="1"/>
  <c r="AW2387" i="6"/>
  <c r="AX2387" i="6" s="1" a="1"/>
  <c r="AX2387" i="6" s="1"/>
  <c r="AW2478" i="6"/>
  <c r="AX2478" i="6" s="1" a="1"/>
  <c r="AX2478" i="6" s="1"/>
  <c r="AW2386" i="6"/>
  <c r="AX2386" i="6" s="1" a="1"/>
  <c r="AX2386" i="6" s="1"/>
  <c r="AY2386" i="6" s="1"/>
  <c r="AW2385" i="6"/>
  <c r="AX2385" i="6" s="1" a="1"/>
  <c r="AX2385" i="6" s="1"/>
  <c r="AW2384" i="6"/>
  <c r="AX2384" i="6" s="1" a="1"/>
  <c r="AX2384" i="6" s="1"/>
  <c r="AW2284" i="6"/>
  <c r="AX2284" i="6" s="1" a="1"/>
  <c r="AX2284" i="6" s="1"/>
  <c r="AW2283" i="6"/>
  <c r="AX2283" i="6" s="1" a="1"/>
  <c r="AX2283" i="6" s="1"/>
  <c r="AW2282" i="6"/>
  <c r="AX2282" i="6" s="1" a="1"/>
  <c r="AX2282" i="6" s="1"/>
  <c r="AW2591" i="6"/>
  <c r="AX2591" i="6" s="1" a="1"/>
  <c r="AX2591" i="6" s="1"/>
  <c r="AW2588" i="6"/>
  <c r="AX2588" i="6" s="1" a="1"/>
  <c r="AX2588" i="6" s="1"/>
  <c r="AW2584" i="6"/>
  <c r="AX2584" i="6" s="1" a="1"/>
  <c r="AX2584" i="6" s="1"/>
  <c r="AW2579" i="6"/>
  <c r="AX2579" i="6" s="1" a="1"/>
  <c r="AX2579" i="6" s="1"/>
  <c r="AW2548" i="6"/>
  <c r="AX2548" i="6" s="1" a="1"/>
  <c r="AX2548" i="6" s="1"/>
  <c r="AY2548" i="6" s="1"/>
  <c r="AW2475" i="6"/>
  <c r="AX2475" i="6" s="1" a="1"/>
  <c r="AX2475" i="6" s="1"/>
  <c r="AW2547" i="6"/>
  <c r="AX2547" i="6" s="1" a="1"/>
  <c r="AX2547" i="6" s="1"/>
  <c r="BB2547" i="6" s="1"/>
  <c r="BA2547" i="6" s="1"/>
  <c r="AW2546" i="6"/>
  <c r="AX2546" i="6" s="1" a="1"/>
  <c r="AX2546" i="6" s="1"/>
  <c r="AW2545" i="6"/>
  <c r="AX2545" i="6" s="1" a="1"/>
  <c r="AX2545" i="6" s="1"/>
  <c r="AW2523" i="6"/>
  <c r="AX2523" i="6" s="1" a="1"/>
  <c r="AX2523" i="6" s="1"/>
  <c r="AW2383" i="6"/>
  <c r="AX2383" i="6" s="1" a="1"/>
  <c r="AX2383" i="6" s="1"/>
  <c r="AW2544" i="6"/>
  <c r="AX2544" i="6" s="1" a="1"/>
  <c r="AX2544" i="6" s="1"/>
  <c r="AW2280" i="6"/>
  <c r="AX2280" i="6" s="1" a="1"/>
  <c r="AX2280" i="6" s="1"/>
  <c r="AY2280" i="6" s="1"/>
  <c r="AW2279" i="6"/>
  <c r="AX2279" i="6" s="1" a="1"/>
  <c r="AX2279" i="6" s="1"/>
  <c r="AY2279" i="6" s="1"/>
  <c r="AW2474" i="6"/>
  <c r="AX2474" i="6" s="1" a="1"/>
  <c r="AX2474" i="6" s="1"/>
  <c r="BB2474" i="6" s="1"/>
  <c r="BA2474" i="6" s="1"/>
  <c r="AW2524" i="6"/>
  <c r="AX2524" i="6" s="1" a="1"/>
  <c r="AX2524" i="6" s="1"/>
  <c r="AW2382" i="6"/>
  <c r="AX2382" i="6" s="1" a="1"/>
  <c r="AX2382" i="6" s="1"/>
  <c r="AY2382" i="6" s="1"/>
  <c r="AW2281" i="6"/>
  <c r="AX2281" i="6" s="1" a="1"/>
  <c r="AX2281" i="6" s="1"/>
  <c r="AY2281" i="6" s="1"/>
  <c r="AW2476" i="6"/>
  <c r="AX2476" i="6" s="1" a="1"/>
  <c r="AX2476" i="6" s="1"/>
  <c r="AW2580" i="6"/>
  <c r="AX2580" i="6" s="1" a="1"/>
  <c r="AX2580" i="6" s="1"/>
  <c r="BB2580" i="6" s="1"/>
  <c r="BA2580" i="6" s="1"/>
  <c r="AW2574" i="6"/>
  <c r="AX2574" i="6" s="1" a="1"/>
  <c r="AX2574" i="6" s="1"/>
  <c r="AY2574" i="6" s="1"/>
  <c r="AW2560" i="6"/>
  <c r="AX2560" i="6" s="1" a="1"/>
  <c r="AX2560" i="6" s="1"/>
  <c r="AY2560" i="6" s="1"/>
  <c r="AW2559" i="6"/>
  <c r="AX2559" i="6" s="1" a="1"/>
  <c r="AX2559" i="6" s="1"/>
  <c r="AW2531" i="6"/>
  <c r="AX2531" i="6" s="1" a="1"/>
  <c r="AX2531" i="6" s="1"/>
  <c r="AW2486" i="6"/>
  <c r="AX2486" i="6" s="1" a="1"/>
  <c r="AX2486" i="6" s="1"/>
  <c r="AW2558" i="6"/>
  <c r="AX2558" i="6" s="1" a="1"/>
  <c r="AX2558" i="6" s="1"/>
  <c r="AW2485" i="6"/>
  <c r="AX2485" i="6" s="1" a="1"/>
  <c r="AX2485" i="6" s="1"/>
  <c r="AW2530" i="6"/>
  <c r="AX2530" i="6" s="1" a="1"/>
  <c r="AX2530" i="6" s="1"/>
  <c r="AY2530" i="6" s="1"/>
  <c r="AW2557" i="6"/>
  <c r="AX2557" i="6" s="1" a="1"/>
  <c r="AX2557" i="6" s="1"/>
  <c r="AZ2557" i="6" s="1"/>
  <c r="BD2557" i="6" s="1"/>
  <c r="AW2484" i="6"/>
  <c r="AX2484" i="6" s="1" a="1"/>
  <c r="AX2484" i="6" s="1"/>
  <c r="BB2484" i="6" s="1"/>
  <c r="BA2484" i="6" s="1"/>
  <c r="AW2381" i="6"/>
  <c r="AX2381" i="6" s="1" a="1"/>
  <c r="AX2381" i="6" s="1"/>
  <c r="AY2381" i="6" s="1"/>
  <c r="AW2380" i="6"/>
  <c r="AX2380" i="6" s="1" a="1"/>
  <c r="AX2380" i="6" s="1"/>
  <c r="AW2483" i="6"/>
  <c r="AX2483" i="6" s="1" a="1"/>
  <c r="AX2483" i="6" s="1"/>
  <c r="AW2287" i="6"/>
  <c r="AX2287" i="6" s="1" a="1"/>
  <c r="AX2287" i="6" s="1"/>
  <c r="AZ2287" i="6" s="1"/>
  <c r="BD2287" i="6" s="1"/>
  <c r="AW2286" i="6"/>
  <c r="AX2286" i="6" s="1" a="1"/>
  <c r="AX2286" i="6" s="1"/>
  <c r="AW2379" i="6"/>
  <c r="AX2379" i="6" s="1" a="1"/>
  <c r="AX2379" i="6" s="1"/>
  <c r="AY2379" i="6" s="1"/>
  <c r="AW2378" i="6"/>
  <c r="AX2378" i="6" s="1" a="1"/>
  <c r="AX2378" i="6" s="1"/>
  <c r="AW2285" i="6"/>
  <c r="AX2285" i="6" s="1" a="1"/>
  <c r="AX2285" i="6" s="1"/>
  <c r="AY2285" i="6" s="1"/>
  <c r="AW2543" i="6"/>
  <c r="AX2543" i="6" s="1" a="1"/>
  <c r="AX2543" i="6" s="1"/>
  <c r="BB2543" i="6" s="1"/>
  <c r="BA2543" i="6" s="1"/>
  <c r="AW2522" i="6"/>
  <c r="AX2522" i="6" s="1" a="1"/>
  <c r="AX2522" i="6" s="1"/>
  <c r="AW2473" i="6"/>
  <c r="AX2473" i="6" s="1" a="1"/>
  <c r="AX2473" i="6" s="1"/>
  <c r="AW2377" i="6"/>
  <c r="AX2377" i="6" s="1" a="1"/>
  <c r="AX2377" i="6" s="1"/>
  <c r="AW2541" i="6"/>
  <c r="AX2541" i="6" s="1" a="1"/>
  <c r="AX2541" i="6" s="1"/>
  <c r="AW2521" i="6"/>
  <c r="AX2521" i="6" s="1" a="1"/>
  <c r="AX2521" i="6" s="1"/>
  <c r="AW2471" i="6"/>
  <c r="AX2471" i="6" s="1" a="1"/>
  <c r="AX2471" i="6" s="1"/>
  <c r="AY2471" i="6" s="1"/>
  <c r="AW2265" i="6"/>
  <c r="AX2265" i="6" s="1" a="1"/>
  <c r="AX2265" i="6" s="1"/>
  <c r="AZ2265" i="6" s="1"/>
  <c r="BD2265" i="6" s="1"/>
  <c r="AW2540" i="6"/>
  <c r="AX2540" i="6" s="1" a="1"/>
  <c r="AX2540" i="6" s="1"/>
  <c r="AW2520" i="6"/>
  <c r="AX2520" i="6" s="1" a="1"/>
  <c r="AX2520" i="6" s="1"/>
  <c r="AZ2520" i="6" s="1"/>
  <c r="BD2520" i="6" s="1"/>
  <c r="AW2470" i="6"/>
  <c r="AX2470" i="6" s="1" a="1"/>
  <c r="AX2470" i="6" s="1"/>
  <c r="AW2376" i="6"/>
  <c r="AX2376" i="6" s="1" a="1"/>
  <c r="AX2376" i="6" s="1"/>
  <c r="AZ2376" i="6" s="1"/>
  <c r="BD2376" i="6" s="1"/>
  <c r="AW2375" i="6"/>
  <c r="AX2375" i="6" s="1" a="1"/>
  <c r="AX2375" i="6" s="1"/>
  <c r="AY2375" i="6" s="1"/>
  <c r="AW2374" i="6"/>
  <c r="AX2374" i="6" s="1" a="1"/>
  <c r="AX2374" i="6" s="1"/>
  <c r="AW2373" i="6"/>
  <c r="AX2373" i="6" s="1" a="1"/>
  <c r="AX2373" i="6" s="1"/>
  <c r="AW2372" i="6"/>
  <c r="AX2372" i="6" s="1" a="1"/>
  <c r="AX2372" i="6" s="1"/>
  <c r="AW2371" i="6"/>
  <c r="AX2371" i="6" s="1" a="1"/>
  <c r="AX2371" i="6" s="1"/>
  <c r="BB2371" i="6" s="1"/>
  <c r="BA2371" i="6" s="1"/>
  <c r="AW2370" i="6"/>
  <c r="AX2370" i="6" s="1" a="1"/>
  <c r="AX2370" i="6" s="1"/>
  <c r="AW2369" i="6"/>
  <c r="AX2369" i="6" s="1" a="1"/>
  <c r="AX2369" i="6" s="1"/>
  <c r="AW2368" i="6"/>
  <c r="AX2368" i="6" s="1" a="1"/>
  <c r="AX2368" i="6" s="1"/>
  <c r="AW2367" i="6"/>
  <c r="AX2367" i="6" s="1" a="1"/>
  <c r="AX2367" i="6" s="1"/>
  <c r="AW2366" i="6"/>
  <c r="AX2366" i="6" s="1" a="1"/>
  <c r="AX2366" i="6" s="1"/>
  <c r="AW2365" i="6"/>
  <c r="AX2365" i="6" s="1" a="1"/>
  <c r="AX2365" i="6" s="1"/>
  <c r="AW2264" i="6"/>
  <c r="AX2264" i="6" s="1" a="1"/>
  <c r="AX2264" i="6" s="1"/>
  <c r="BB2264" i="6" s="1"/>
  <c r="BA2264" i="6" s="1"/>
  <c r="AW2364" i="6"/>
  <c r="AX2364" i="6" s="1" a="1"/>
  <c r="AX2364" i="6" s="1"/>
  <c r="AW2363" i="6"/>
  <c r="AX2363" i="6" s="1" a="1"/>
  <c r="AX2363" i="6" s="1"/>
  <c r="AW2362" i="6"/>
  <c r="AX2362" i="6" s="1" a="1"/>
  <c r="AX2362" i="6" s="1"/>
  <c r="AW2361" i="6"/>
  <c r="AX2361" i="6" s="1" a="1"/>
  <c r="AX2361" i="6" s="1"/>
  <c r="AY2361" i="6" s="1"/>
  <c r="AW2360" i="6"/>
  <c r="AX2360" i="6" s="1" a="1"/>
  <c r="AX2360" i="6" s="1"/>
  <c r="BB2360" i="6" s="1"/>
  <c r="BA2360" i="6" s="1"/>
  <c r="AW2359" i="6"/>
  <c r="AX2359" i="6" s="1" a="1"/>
  <c r="AX2359" i="6" s="1"/>
  <c r="AW2358" i="6"/>
  <c r="AX2358" i="6" s="1" a="1"/>
  <c r="AX2358" i="6" s="1"/>
  <c r="AW2357" i="6"/>
  <c r="AX2357" i="6" s="1" a="1"/>
  <c r="AX2357" i="6" s="1"/>
  <c r="AW2355" i="6"/>
  <c r="AX2355" i="6" s="1" a="1"/>
  <c r="AX2355" i="6" s="1"/>
  <c r="AW2356" i="6"/>
  <c r="AX2356" i="6" s="1" a="1"/>
  <c r="AX2356" i="6" s="1"/>
  <c r="AZ2356" i="6" s="1"/>
  <c r="BD2356" i="6" s="1"/>
  <c r="AW2268" i="6"/>
  <c r="AX2268" i="6" s="1" a="1"/>
  <c r="AX2268" i="6" s="1"/>
  <c r="BB2268" i="6" s="1"/>
  <c r="BA2268" i="6" s="1"/>
  <c r="AW2267" i="6"/>
  <c r="AX2267" i="6" s="1" a="1"/>
  <c r="AX2267" i="6" s="1"/>
  <c r="AY2267" i="6" s="1"/>
  <c r="AW2266" i="6"/>
  <c r="AX2266" i="6" s="1" a="1"/>
  <c r="AX2266" i="6" s="1"/>
  <c r="AW2263" i="6"/>
  <c r="AX2263" i="6" s="1" a="1"/>
  <c r="AX2263" i="6" s="1"/>
  <c r="AW2262" i="6"/>
  <c r="AX2262" i="6" s="1" a="1"/>
  <c r="AX2262" i="6" s="1"/>
  <c r="AZ2262" i="6" s="1"/>
  <c r="BD2262" i="6" s="1"/>
  <c r="AW2261" i="6"/>
  <c r="AX2261" i="6" s="1" a="1"/>
  <c r="AX2261" i="6" s="1"/>
  <c r="AY2261" i="6" s="1"/>
  <c r="AW2260" i="6"/>
  <c r="AX2260" i="6" s="1" a="1"/>
  <c r="AX2260" i="6" s="1"/>
  <c r="BB2260" i="6" s="1"/>
  <c r="BA2260" i="6" s="1"/>
  <c r="AW2259" i="6"/>
  <c r="AX2259" i="6" s="1" a="1"/>
  <c r="AX2259" i="6" s="1"/>
  <c r="AZ2259" i="6" s="1"/>
  <c r="BD2259" i="6" s="1"/>
  <c r="AW2258" i="6"/>
  <c r="AX2258" i="6" s="1" a="1"/>
  <c r="AX2258" i="6" s="1"/>
  <c r="AW2257" i="6"/>
  <c r="AX2257" i="6" s="1" a="1"/>
  <c r="AX2257" i="6" s="1"/>
  <c r="AW2256" i="6"/>
  <c r="AX2256" i="6" s="1" a="1"/>
  <c r="AX2256" i="6" s="1"/>
  <c r="AW2255" i="6"/>
  <c r="AX2255" i="6" s="1" a="1"/>
  <c r="AX2255" i="6" s="1"/>
  <c r="AW2589" i="6"/>
  <c r="AX2589" i="6" s="1" a="1"/>
  <c r="AX2589" i="6" s="1"/>
  <c r="BB2589" i="6" s="1"/>
  <c r="BA2589" i="6" s="1"/>
  <c r="AW2585" i="6"/>
  <c r="AX2585" i="6" s="1" a="1"/>
  <c r="AX2585" i="6" s="1"/>
  <c r="AZ2585" i="6" s="1"/>
  <c r="BD2585" i="6" s="1"/>
  <c r="AW2581" i="6"/>
  <c r="AX2581" i="6" s="1" a="1"/>
  <c r="AX2581" i="6" s="1"/>
  <c r="AZ2581" i="6" s="1"/>
  <c r="BD2581" i="6" s="1"/>
  <c r="AW2533" i="6"/>
  <c r="AX2533" i="6" s="1" a="1"/>
  <c r="AX2533" i="6" s="1"/>
  <c r="AY2533" i="6" s="1"/>
  <c r="AW2354" i="6"/>
  <c r="AX2354" i="6" s="1" a="1"/>
  <c r="AX2354" i="6" s="1"/>
  <c r="BB2354" i="6" s="1"/>
  <c r="BA2354" i="6" s="1"/>
  <c r="AW2353" i="6"/>
  <c r="AX2353" i="6" s="1" a="1"/>
  <c r="AX2353" i="6" s="1"/>
  <c r="AY2353" i="6" s="1"/>
  <c r="AW2466" i="6"/>
  <c r="AX2466" i="6" s="1" a="1"/>
  <c r="AX2466" i="6" s="1"/>
  <c r="AZ2466" i="6" s="1"/>
  <c r="BD2466" i="6" s="1"/>
  <c r="AW2352" i="6"/>
  <c r="AX2352" i="6" s="1" a="1"/>
  <c r="AX2352" i="6" s="1"/>
  <c r="AW2351" i="6"/>
  <c r="AX2351" i="6" s="1" a="1"/>
  <c r="AX2351" i="6" s="1"/>
  <c r="AW2278" i="6"/>
  <c r="AX2278" i="6" s="1" a="1"/>
  <c r="AX2278" i="6" s="1"/>
  <c r="AW2277" i="6"/>
  <c r="AX2277" i="6" s="1" a="1"/>
  <c r="AX2277" i="6" s="1"/>
  <c r="AW2276" i="6"/>
  <c r="AX2276" i="6" s="1" a="1"/>
  <c r="AX2276" i="6" s="1"/>
  <c r="AZ2276" i="6" s="1"/>
  <c r="BD2276" i="6" s="1"/>
  <c r="AW2275" i="6"/>
  <c r="AX2275" i="6" s="1" a="1"/>
  <c r="AX2275" i="6" s="1"/>
  <c r="AY2275" i="6" s="1"/>
  <c r="AW2590" i="6"/>
  <c r="AX2590" i="6" s="1" a="1"/>
  <c r="AX2590" i="6" s="1"/>
  <c r="BB2590" i="6" s="1"/>
  <c r="BA2590" i="6" s="1"/>
  <c r="AW2587" i="6"/>
  <c r="AX2587" i="6" s="1" a="1"/>
  <c r="AX2587" i="6" s="1"/>
  <c r="AW2583" i="6"/>
  <c r="AX2583" i="6" s="1" a="1"/>
  <c r="AX2583" i="6" s="1"/>
  <c r="AW2578" i="6"/>
  <c r="AX2578" i="6" s="1" a="1"/>
  <c r="AX2578" i="6" s="1"/>
  <c r="AW2573" i="6"/>
  <c r="AX2573" i="6" s="1" a="1"/>
  <c r="AX2573" i="6" s="1"/>
  <c r="AW2542" i="6"/>
  <c r="AX2542" i="6" s="1" a="1"/>
  <c r="AX2542" i="6" s="1"/>
  <c r="AZ2542" i="6" s="1"/>
  <c r="BD2542" i="6" s="1"/>
  <c r="AW2274" i="6"/>
  <c r="AX2274" i="6" s="1" a="1"/>
  <c r="AX2274" i="6" s="1"/>
  <c r="AW2273" i="6"/>
  <c r="AX2273" i="6" s="1" a="1"/>
  <c r="AX2273" i="6" s="1"/>
  <c r="BB2273" i="6" s="1"/>
  <c r="BA2273" i="6" s="1"/>
  <c r="AW2272" i="6"/>
  <c r="AX2272" i="6" s="1" a="1"/>
  <c r="AX2272" i="6" s="1"/>
  <c r="AW2271" i="6"/>
  <c r="AX2271" i="6" s="1" a="1"/>
  <c r="AX2271" i="6" s="1"/>
  <c r="AZ2271" i="6" s="1"/>
  <c r="BD2271" i="6" s="1"/>
  <c r="AW2270" i="6"/>
  <c r="AX2270" i="6" s="1" a="1"/>
  <c r="AX2270" i="6" s="1"/>
  <c r="AW2269" i="6"/>
  <c r="AX2269" i="6" s="1" a="1"/>
  <c r="AX2269" i="6" s="1"/>
  <c r="AW2472" i="6"/>
  <c r="AX2472" i="6" s="1" a="1"/>
  <c r="AX2472" i="6" s="1"/>
  <c r="BB2472" i="6" s="1"/>
  <c r="BA2472" i="6" s="1"/>
  <c r="AW2350" i="6"/>
  <c r="AX2350" i="6" s="1" a="1"/>
  <c r="AX2350" i="6" s="1"/>
  <c r="AW2245" i="6"/>
  <c r="AX2245" i="6" s="1" a="1"/>
  <c r="AX2245" i="6" s="1"/>
  <c r="AZ2245" i="6" s="1"/>
  <c r="BD2245" i="6" s="1"/>
  <c r="AW2349" i="6"/>
  <c r="AX2349" i="6" s="1" a="1"/>
  <c r="AX2349" i="6" s="1"/>
  <c r="AW2506" i="6"/>
  <c r="AX2506" i="6" s="1" a="1"/>
  <c r="AX2506" i="6" s="1"/>
  <c r="AW2348" i="6"/>
  <c r="AX2348" i="6" s="1" a="1"/>
  <c r="AX2348" i="6" s="1"/>
  <c r="AW2254" i="6"/>
  <c r="AX2254" i="6" s="1" a="1"/>
  <c r="AX2254" i="6" s="1"/>
  <c r="AY2254" i="6" s="1"/>
  <c r="AW2253" i="6"/>
  <c r="AX2253" i="6" s="1" a="1"/>
  <c r="AX2253" i="6" s="1"/>
  <c r="AW2347" i="6"/>
  <c r="AX2347" i="6" s="1" a="1"/>
  <c r="AX2347" i="6" s="1"/>
  <c r="BB2347" i="6" s="1"/>
  <c r="BA2347" i="6" s="1"/>
  <c r="AW2252" i="6"/>
  <c r="AX2252" i="6" s="1" a="1"/>
  <c r="AX2252" i="6" s="1"/>
  <c r="AX2346" i="6" a="1"/>
  <c r="AX2346" i="6" s="1"/>
  <c r="BB2346" i="6" s="1"/>
  <c r="BA2346" i="6" s="1"/>
  <c r="AW2346" i="6"/>
  <c r="AW2251" i="6"/>
  <c r="AX2251" i="6" s="1" a="1"/>
  <c r="AX2251" i="6" s="1"/>
  <c r="AW2345" i="6"/>
  <c r="AX2345" i="6" s="1" a="1"/>
  <c r="AX2345" i="6" s="1"/>
  <c r="AW2344" i="6"/>
  <c r="AX2344" i="6" s="1" a="1"/>
  <c r="AX2344" i="6" s="1"/>
  <c r="AW1562" i="6"/>
  <c r="AX1562" i="6" s="1" a="1"/>
  <c r="AX1562" i="6" s="1"/>
  <c r="AW1561" i="6"/>
  <c r="AX1561" i="6" s="1" a="1"/>
  <c r="AX1561" i="6" s="1"/>
  <c r="AW1560" i="6"/>
  <c r="AX1560" i="6" s="1" a="1"/>
  <c r="AX1560" i="6" s="1"/>
  <c r="AZ1560" i="6" s="1"/>
  <c r="BD1560" i="6" s="1"/>
  <c r="AW1478" i="6"/>
  <c r="AX1478" i="6" s="1" a="1"/>
  <c r="AX1478" i="6" s="1"/>
  <c r="AW1548" i="6"/>
  <c r="AX1548" i="6" s="1" a="1"/>
  <c r="AX1548" i="6" s="1"/>
  <c r="AW1541" i="6"/>
  <c r="AX1541" i="6" s="1" a="1"/>
  <c r="AX1541" i="6" s="1"/>
  <c r="AW1535" i="6"/>
  <c r="AX1535" i="6" s="1" a="1"/>
  <c r="AX1535" i="6" s="1"/>
  <c r="AW1557" i="6"/>
  <c r="AX1557" i="6" s="1" a="1"/>
  <c r="AX1557" i="6" s="1"/>
  <c r="AW1556" i="6"/>
  <c r="AX1556" i="6" s="1" a="1"/>
  <c r="AX1556" i="6" s="1"/>
  <c r="BB1556" i="6" s="1"/>
  <c r="BA1556" i="6" s="1"/>
  <c r="AW1555" i="6"/>
  <c r="AX1555" i="6" s="1" a="1"/>
  <c r="AX1555" i="6" s="1"/>
  <c r="AW1554" i="6"/>
  <c r="AX1554" i="6" s="1" a="1"/>
  <c r="AX1554" i="6" s="1"/>
  <c r="AW1546" i="6"/>
  <c r="AX1546" i="6" s="1" a="1"/>
  <c r="AX1546" i="6" s="1"/>
  <c r="AW1545" i="6"/>
  <c r="AX1545" i="6" s="1" a="1"/>
  <c r="AX1545" i="6" s="1"/>
  <c r="BB1545" i="6" s="1"/>
  <c r="BA1545" i="6" s="1"/>
  <c r="AW1544" i="6"/>
  <c r="AX1544" i="6" s="1" a="1"/>
  <c r="AX1544" i="6" s="1"/>
  <c r="AW1543" i="6"/>
  <c r="AX1543" i="6" s="1" a="1"/>
  <c r="AX1543" i="6" s="1"/>
  <c r="AW1542" i="6"/>
  <c r="AX1542" i="6" s="1" a="1"/>
  <c r="AX1542" i="6" s="1"/>
  <c r="AW1538" i="6"/>
  <c r="AX1538" i="6" s="1" a="1"/>
  <c r="AX1538" i="6" s="1"/>
  <c r="BB1538" i="6" s="1"/>
  <c r="BA1538" i="6" s="1"/>
  <c r="AW1539" i="6"/>
  <c r="AX1539" i="6" s="1" a="1"/>
  <c r="AX1539" i="6" s="1"/>
  <c r="AW1537" i="6"/>
  <c r="AX1537" i="6" s="1" a="1"/>
  <c r="AX1537" i="6" s="1"/>
  <c r="AW1531" i="6"/>
  <c r="AX1531" i="6" s="1" a="1"/>
  <c r="AX1531" i="6" s="1"/>
  <c r="AW1532" i="6"/>
  <c r="AX1532" i="6" s="1" a="1"/>
  <c r="AX1532" i="6" s="1"/>
  <c r="BB1532" i="6" s="1"/>
  <c r="BA1532" i="6" s="1"/>
  <c r="AW1530" i="6"/>
  <c r="AX1530" i="6" s="1" a="1"/>
  <c r="AX1530" i="6" s="1"/>
  <c r="BB1530" i="6" s="1"/>
  <c r="BA1530" i="6" s="1"/>
  <c r="AW1529" i="6"/>
  <c r="AX1529" i="6" s="1" a="1"/>
  <c r="AX1529" i="6" s="1"/>
  <c r="AW1517" i="6"/>
  <c r="AX1517" i="6" s="1" a="1"/>
  <c r="AX1517" i="6" s="1"/>
  <c r="AW1519" i="6"/>
  <c r="AX1519" i="6" s="1" a="1"/>
  <c r="AX1519" i="6" s="1"/>
  <c r="BB1519" i="6" s="1"/>
  <c r="BA1519" i="6" s="1"/>
  <c r="AW1516" i="6"/>
  <c r="AX1516" i="6" s="1" a="1"/>
  <c r="AX1516" i="6" s="1"/>
  <c r="AW1514" i="6"/>
  <c r="AX1514" i="6" s="1" a="1"/>
  <c r="AX1514" i="6" s="1"/>
  <c r="AW1495" i="6"/>
  <c r="AX1495" i="6" s="1" a="1"/>
  <c r="AX1495" i="6" s="1"/>
  <c r="AW1494" i="6"/>
  <c r="AX1494" i="6" s="1" a="1"/>
  <c r="AX1494" i="6" s="1"/>
  <c r="BB1494" i="6" s="1"/>
  <c r="BA1494" i="6" s="1"/>
  <c r="AW1493" i="6"/>
  <c r="AX1493" i="6" s="1" a="1"/>
  <c r="AX1493" i="6" s="1"/>
  <c r="AW1491" i="6"/>
  <c r="AX1491" i="6" s="1" a="1"/>
  <c r="AX1491" i="6" s="1"/>
  <c r="AW1474" i="6"/>
  <c r="AX1474" i="6" s="1" a="1"/>
  <c r="AX1474" i="6" s="1"/>
  <c r="AW1471" i="6"/>
  <c r="AX1471" i="6" s="1" a="1"/>
  <c r="AX1471" i="6" s="1"/>
  <c r="BB1471" i="6" s="1"/>
  <c r="BA1471" i="6" s="1"/>
  <c r="AW1470" i="6"/>
  <c r="AX1470" i="6" s="1" a="1"/>
  <c r="AX1470" i="6" s="1"/>
  <c r="AW1510" i="6"/>
  <c r="AX1510" i="6" s="1" a="1"/>
  <c r="AX1510" i="6" s="1"/>
  <c r="AW1507" i="6"/>
  <c r="AX1507" i="6" s="1" a="1"/>
  <c r="AX1507" i="6" s="1"/>
  <c r="AW1506" i="6"/>
  <c r="AX1506" i="6" s="1" a="1"/>
  <c r="AX1506" i="6" s="1"/>
  <c r="BB1506" i="6" s="1"/>
  <c r="BA1506" i="6" s="1"/>
  <c r="AW1508" i="6"/>
  <c r="AX1508" i="6" s="1" a="1"/>
  <c r="AX1508" i="6" s="1"/>
  <c r="BB1508" i="6" s="1"/>
  <c r="BA1508" i="6" s="1"/>
  <c r="AW1509" i="6"/>
  <c r="AX1509" i="6" s="1" a="1"/>
  <c r="AX1509" i="6" s="1"/>
  <c r="AW1504" i="6"/>
  <c r="AX1504" i="6" s="1" a="1"/>
  <c r="AX1504" i="6" s="1"/>
  <c r="AW1454" i="6"/>
  <c r="AX1454" i="6" s="1" a="1"/>
  <c r="AX1454" i="6" s="1"/>
  <c r="AW1445" i="6"/>
  <c r="AX1445" i="6" s="1" a="1"/>
  <c r="AX1445" i="6" s="1"/>
  <c r="AW1444" i="6"/>
  <c r="AX1444" i="6" s="1" a="1"/>
  <c r="AX1444" i="6" s="1"/>
  <c r="AW1436" i="6"/>
  <c r="AX1436" i="6" s="1" a="1"/>
  <c r="AX1436" i="6" s="1"/>
  <c r="AW1443" i="6"/>
  <c r="AX1443" i="6" s="1" a="1"/>
  <c r="AX1443" i="6" s="1"/>
  <c r="BB1443" i="6" s="1"/>
  <c r="BA1443" i="6" s="1"/>
  <c r="AW1442" i="6"/>
  <c r="AX1442" i="6" s="1" a="1"/>
  <c r="AX1442" i="6" s="1"/>
  <c r="AW1441" i="6"/>
  <c r="AX1441" i="6" s="1" a="1"/>
  <c r="AX1441" i="6" s="1"/>
  <c r="AW1503" i="6"/>
  <c r="AX1503" i="6" s="1" a="1"/>
  <c r="AX1503" i="6" s="1"/>
  <c r="AW1501" i="6"/>
  <c r="AX1501" i="6" s="1" a="1"/>
  <c r="AX1501" i="6" s="1"/>
  <c r="BB1501" i="6" s="1"/>
  <c r="BA1501" i="6" s="1"/>
  <c r="AW1483" i="6"/>
  <c r="AX1483" i="6" s="1" a="1"/>
  <c r="AX1483" i="6" s="1"/>
  <c r="AW1402" i="6"/>
  <c r="AX1402" i="6" s="1" a="1"/>
  <c r="AX1402" i="6" s="1"/>
  <c r="AW1401" i="6"/>
  <c r="AX1401" i="6" s="1" a="1"/>
  <c r="AX1401" i="6" s="1"/>
  <c r="AW1435" i="6"/>
  <c r="AX1435" i="6" s="1" a="1"/>
  <c r="AX1435" i="6" s="1"/>
  <c r="BB1435" i="6" s="1"/>
  <c r="BA1435" i="6" s="1"/>
  <c r="AW1389" i="6"/>
  <c r="AX1389" i="6" s="1" a="1"/>
  <c r="AX1389" i="6" s="1"/>
  <c r="AW1523" i="6"/>
  <c r="AX1523" i="6" s="1" a="1"/>
  <c r="AX1523" i="6" s="1"/>
  <c r="AW1502" i="6"/>
  <c r="AX1502" i="6" s="1" a="1"/>
  <c r="AX1502" i="6" s="1"/>
  <c r="AW1460" i="6"/>
  <c r="AX1460" i="6" s="1" a="1"/>
  <c r="AX1460" i="6" s="1"/>
  <c r="AW1536" i="6"/>
  <c r="AX1536" i="6" s="1" a="1"/>
  <c r="AX1536" i="6" s="1"/>
  <c r="AW1378" i="6"/>
  <c r="AX1378" i="6" s="1" a="1"/>
  <c r="AX1378" i="6" s="1"/>
  <c r="AW1464" i="6"/>
  <c r="AX1464" i="6" s="1" a="1"/>
  <c r="AX1464" i="6" s="1"/>
  <c r="AW1485" i="6"/>
  <c r="AX1485" i="6" s="1" a="1"/>
  <c r="AX1485" i="6" s="1"/>
  <c r="BB1485" i="6" s="1"/>
  <c r="BA1485" i="6" s="1"/>
  <c r="AW1463" i="6"/>
  <c r="AX1463" i="6" s="1" a="1"/>
  <c r="AX1463" i="6" s="1"/>
  <c r="AW1487" i="6"/>
  <c r="AX1487" i="6" s="1" a="1"/>
  <c r="AX1487" i="6" s="1"/>
  <c r="AW1486" i="6"/>
  <c r="AX1486" i="6" s="1" a="1"/>
  <c r="AX1486" i="6" s="1"/>
  <c r="AW1489" i="6"/>
  <c r="AX1489" i="6" s="1" a="1"/>
  <c r="AX1489" i="6" s="1"/>
  <c r="AW1465" i="6"/>
  <c r="AX1465" i="6" s="1" a="1"/>
  <c r="AX1465" i="6" s="1"/>
  <c r="AW1461" i="6"/>
  <c r="AX1461" i="6" s="1" a="1"/>
  <c r="AX1461" i="6" s="1"/>
  <c r="AW1466" i="6"/>
  <c r="AX1466" i="6" s="1" a="1"/>
  <c r="AX1466" i="6" s="1"/>
  <c r="AW1527" i="6"/>
  <c r="AX1527" i="6" s="1" a="1"/>
  <c r="AX1527" i="6" s="1"/>
  <c r="BB1527" i="6" s="1"/>
  <c r="BA1527" i="6" s="1"/>
  <c r="AW1430" i="6"/>
  <c r="AX1430" i="6" s="1" a="1"/>
  <c r="AX1430" i="6" s="1"/>
  <c r="AW1505" i="6"/>
  <c r="AX1505" i="6" s="1" a="1"/>
  <c r="AX1505" i="6" s="1"/>
  <c r="AW1528" i="6"/>
  <c r="AX1528" i="6" s="1" a="1"/>
  <c r="AX1528" i="6" s="1"/>
  <c r="AW1429" i="6"/>
  <c r="AX1429" i="6" s="1" a="1"/>
  <c r="AX1429" i="6" s="1"/>
  <c r="AW1341" i="6"/>
  <c r="AX1341" i="6" s="1" a="1"/>
  <c r="AX1341" i="6" s="1"/>
  <c r="AW1224" i="6"/>
  <c r="AX1224" i="6" s="1" a="1"/>
  <c r="AX1224" i="6" s="1"/>
  <c r="AW1340" i="6"/>
  <c r="AX1340" i="6" s="1" a="1"/>
  <c r="AX1340" i="6" s="1"/>
  <c r="AW1227" i="6"/>
  <c r="AX1227" i="6" s="1" a="1"/>
  <c r="AX1227" i="6" s="1"/>
  <c r="BB1227" i="6" s="1"/>
  <c r="BA1227" i="6" s="1"/>
  <c r="AW1226" i="6"/>
  <c r="AX1226" i="6" s="1" a="1"/>
  <c r="AX1226" i="6" s="1"/>
  <c r="AW1339" i="6"/>
  <c r="AX1339" i="6" s="1" a="1"/>
  <c r="AX1339" i="6" s="1"/>
  <c r="AW1338" i="6"/>
  <c r="AX1338" i="6" s="1" a="1"/>
  <c r="AX1338" i="6" s="1"/>
  <c r="BB1338" i="6" s="1"/>
  <c r="BA1338" i="6" s="1"/>
  <c r="AW1335" i="6"/>
  <c r="AX1335" i="6" s="1" a="1"/>
  <c r="AX1335" i="6" s="1"/>
  <c r="AW1333" i="6"/>
  <c r="AX1333" i="6" s="1" a="1"/>
  <c r="AX1333" i="6" s="1"/>
  <c r="AW1337" i="6"/>
  <c r="AX1337" i="6" s="1" a="1"/>
  <c r="AX1337" i="6" s="1"/>
  <c r="AW1336" i="6"/>
  <c r="AX1336" i="6" s="1" a="1"/>
  <c r="AX1336" i="6" s="1"/>
  <c r="AW1334" i="6"/>
  <c r="AX1334" i="6" s="1" a="1"/>
  <c r="AX1334" i="6" s="1"/>
  <c r="BB1334" i="6" s="1"/>
  <c r="BA1334" i="6" s="1"/>
  <c r="AW1332" i="6"/>
  <c r="AX1332" i="6" s="1" a="1"/>
  <c r="AX1332" i="6" s="1"/>
  <c r="AW1326" i="6"/>
  <c r="AX1326" i="6" s="1" a="1"/>
  <c r="AX1326" i="6" s="1"/>
  <c r="BB1326" i="6" s="1"/>
  <c r="BA1326" i="6" s="1"/>
  <c r="AW1325" i="6"/>
  <c r="AX1325" i="6" s="1" a="1"/>
  <c r="AX1325" i="6" s="1"/>
  <c r="AW1324" i="6"/>
  <c r="AX1324" i="6" s="1" a="1"/>
  <c r="AX1324" i="6" s="1"/>
  <c r="BB1324" i="6" s="1"/>
  <c r="BA1324" i="6" s="1"/>
  <c r="AW1323" i="6"/>
  <c r="AX1323" i="6" s="1" a="1"/>
  <c r="AX1323" i="6" s="1"/>
  <c r="AW1322" i="6"/>
  <c r="AX1322" i="6" s="1" a="1"/>
  <c r="AX1322" i="6" s="1"/>
  <c r="AW1321" i="6"/>
  <c r="AX1321" i="6" s="1" a="1"/>
  <c r="AX1321" i="6" s="1"/>
  <c r="AW1320" i="6"/>
  <c r="AX1320" i="6" s="1" a="1"/>
  <c r="AX1320" i="6" s="1"/>
  <c r="AW1319" i="6"/>
  <c r="AX1319" i="6" s="1" a="1"/>
  <c r="AX1319" i="6" s="1"/>
  <c r="AW1318" i="6"/>
  <c r="AX1318" i="6" s="1" a="1"/>
  <c r="AX1318" i="6" s="1"/>
  <c r="AW1317" i="6"/>
  <c r="AX1317" i="6" s="1" a="1"/>
  <c r="AX1317" i="6" s="1"/>
  <c r="AW1316" i="6"/>
  <c r="AX1316" i="6" s="1" a="1"/>
  <c r="AX1316" i="6" s="1"/>
  <c r="AW1312" i="6"/>
  <c r="AX1312" i="6" s="1" a="1"/>
  <c r="AX1312" i="6" s="1"/>
  <c r="AW1380" i="6"/>
  <c r="AX1380" i="6" s="1" a="1"/>
  <c r="AX1380" i="6" s="1"/>
  <c r="AW1315" i="6"/>
  <c r="AX1315" i="6" s="1" a="1"/>
  <c r="AX1315" i="6" s="1"/>
  <c r="AW1311" i="6"/>
  <c r="AX1311" i="6" s="1" a="1"/>
  <c r="AX1311" i="6" s="1"/>
  <c r="AW1309" i="6"/>
  <c r="AX1309" i="6" s="1" a="1"/>
  <c r="AX1309" i="6" s="1"/>
  <c r="AW1308" i="6"/>
  <c r="AX1308" i="6" s="1" a="1"/>
  <c r="AX1308" i="6" s="1"/>
  <c r="AW1307" i="6"/>
  <c r="AX1307" i="6" s="1" a="1"/>
  <c r="AX1307" i="6" s="1"/>
  <c r="AW1391" i="6"/>
  <c r="AX1391" i="6" s="1" a="1"/>
  <c r="AX1391" i="6" s="1"/>
  <c r="BB1391" i="6" s="1"/>
  <c r="BA1391" i="6" s="1"/>
  <c r="AW1306" i="6"/>
  <c r="AX1306" i="6" s="1" a="1"/>
  <c r="AX1306" i="6" s="1"/>
  <c r="AW1294" i="6"/>
  <c r="AX1294" i="6" s="1" a="1"/>
  <c r="AX1294" i="6" s="1"/>
  <c r="AW1289" i="6"/>
  <c r="AX1289" i="6" s="1" a="1"/>
  <c r="AX1289" i="6" s="1"/>
  <c r="AW1388" i="6"/>
  <c r="AX1388" i="6" s="1" a="1"/>
  <c r="AX1388" i="6" s="1"/>
  <c r="AW1381" i="6"/>
  <c r="AX1381" i="6" s="1" a="1"/>
  <c r="AX1381" i="6" s="1"/>
  <c r="AW1293" i="6"/>
  <c r="AX1293" i="6" s="1" a="1"/>
  <c r="AX1293" i="6" s="1"/>
  <c r="AW1281" i="6"/>
  <c r="AX1281" i="6" s="1" a="1"/>
  <c r="AX1281" i="6" s="1"/>
  <c r="AW1288" i="6"/>
  <c r="AX1288" i="6" s="1" a="1"/>
  <c r="AX1288" i="6" s="1"/>
  <c r="AW1278" i="6"/>
  <c r="AX1278" i="6" s="1" a="1"/>
  <c r="AX1278" i="6" s="1"/>
  <c r="AW1286" i="6"/>
  <c r="AX1286" i="6" s="1" a="1"/>
  <c r="AX1286" i="6" s="1"/>
  <c r="AW1285" i="6"/>
  <c r="AX1285" i="6" s="1" a="1"/>
  <c r="AX1285" i="6" s="1"/>
  <c r="AW1277" i="6"/>
  <c r="AX1277" i="6" s="1" a="1"/>
  <c r="AX1277" i="6" s="1"/>
  <c r="AW1287" i="6"/>
  <c r="AX1287" i="6" s="1" a="1"/>
  <c r="AX1287" i="6" s="1"/>
  <c r="AW1329" i="6"/>
  <c r="AX1329" i="6" s="1" a="1"/>
  <c r="AX1329" i="6" s="1"/>
  <c r="AW1310" i="6"/>
  <c r="AX1310" i="6" s="1" a="1"/>
  <c r="AX1310" i="6" s="1"/>
  <c r="AW1299" i="6"/>
  <c r="AX1299" i="6" s="1" a="1"/>
  <c r="AX1299" i="6" s="1"/>
  <c r="AW1298" i="6"/>
  <c r="AX1298" i="6" s="1" a="1"/>
  <c r="AX1298" i="6" s="1"/>
  <c r="AW1352" i="6"/>
  <c r="AX1352" i="6" s="1" a="1"/>
  <c r="AX1352" i="6" s="1"/>
  <c r="AW1351" i="6"/>
  <c r="AX1351" i="6" s="1" a="1"/>
  <c r="AX1351" i="6" s="1"/>
  <c r="AW1350" i="6"/>
  <c r="AX1350" i="6" s="1" a="1"/>
  <c r="AX1350" i="6" s="1"/>
  <c r="AW1349" i="6"/>
  <c r="AX1349" i="6" s="1" a="1"/>
  <c r="AX1349" i="6" s="1"/>
  <c r="AZ1349" i="6" s="1"/>
  <c r="BD1349" i="6" s="1"/>
  <c r="AW1366" i="6"/>
  <c r="AX1366" i="6" s="1" a="1"/>
  <c r="AX1366" i="6" s="1"/>
  <c r="AW1365" i="6"/>
  <c r="AX1365" i="6" s="1" a="1"/>
  <c r="AX1365" i="6" s="1"/>
  <c r="AW1357" i="6"/>
  <c r="AX1357" i="6" s="1" a="1"/>
  <c r="AX1357" i="6" s="1"/>
  <c r="AW1356" i="6"/>
  <c r="AX1356" i="6" s="1" a="1"/>
  <c r="AX1356" i="6" s="1"/>
  <c r="AW1355" i="6"/>
  <c r="AX1355" i="6" s="1" a="1"/>
  <c r="AX1355" i="6" s="1"/>
  <c r="AW1354" i="6"/>
  <c r="AX1354" i="6" s="1" a="1"/>
  <c r="AX1354" i="6" s="1"/>
  <c r="AW1331" i="6"/>
  <c r="AX1331" i="6" s="1" a="1"/>
  <c r="AX1331" i="6" s="1"/>
  <c r="AW1330" i="6"/>
  <c r="AX1330" i="6" s="1" a="1"/>
  <c r="AX1330" i="6" s="1"/>
  <c r="AW1279" i="6"/>
  <c r="AX1279" i="6" s="1" a="1"/>
  <c r="AX1279" i="6" s="1"/>
  <c r="AW1328" i="6"/>
  <c r="AX1328" i="6" s="1" a="1"/>
  <c r="AX1328" i="6" s="1"/>
  <c r="AZ1328" i="6" s="1"/>
  <c r="BD1328" i="6" s="1"/>
  <c r="AW1327" i="6"/>
  <c r="AX1327" i="6" s="1" a="1"/>
  <c r="AX1327" i="6" s="1"/>
  <c r="AW1314" i="6"/>
  <c r="AX1314" i="6" s="1" a="1"/>
  <c r="AX1314" i="6" s="1"/>
  <c r="AW1313" i="6"/>
  <c r="AX1313" i="6" s="1" a="1"/>
  <c r="AX1313" i="6" s="1"/>
  <c r="AW1305" i="6"/>
  <c r="AX1305" i="6" s="1" a="1"/>
  <c r="AX1305" i="6" s="1"/>
  <c r="AZ1305" i="6" s="1"/>
  <c r="BD1305" i="6" s="1"/>
  <c r="AW1304" i="6"/>
  <c r="AX1304" i="6" s="1" a="1"/>
  <c r="AX1304" i="6" s="1"/>
  <c r="AW1303" i="6"/>
  <c r="AX1303" i="6" s="1" a="1"/>
  <c r="AX1303" i="6" s="1"/>
  <c r="AZ1303" i="6" s="1"/>
  <c r="BD1303" i="6" s="1"/>
  <c r="AW1302" i="6"/>
  <c r="AX1302" i="6" s="1" a="1"/>
  <c r="AX1302" i="6" s="1"/>
  <c r="AW1301" i="6"/>
  <c r="AX1301" i="6" s="1" a="1"/>
  <c r="AX1301" i="6" s="1"/>
  <c r="AZ1301" i="6" s="1"/>
  <c r="BD1301" i="6" s="1"/>
  <c r="AW1300" i="6"/>
  <c r="AX1300" i="6" s="1" a="1"/>
  <c r="AX1300" i="6" s="1"/>
  <c r="AW1297" i="6"/>
  <c r="AX1297" i="6" s="1" a="1"/>
  <c r="AX1297" i="6" s="1"/>
  <c r="AZ1297" i="6" s="1"/>
  <c r="BD1297" i="6" s="1"/>
  <c r="AW1276" i="6"/>
  <c r="AX1276" i="6" s="1" a="1"/>
  <c r="AX1276" i="6" s="1"/>
  <c r="AW1275" i="6"/>
  <c r="AX1275" i="6" s="1" a="1"/>
  <c r="AX1275" i="6" s="1"/>
  <c r="AZ1275" i="6" s="1"/>
  <c r="BD1275" i="6" s="1"/>
  <c r="AW1274" i="6"/>
  <c r="AX1274" i="6" s="1" a="1"/>
  <c r="AX1274" i="6" s="1"/>
  <c r="AY1274" i="6" s="1"/>
  <c r="AW1518" i="6"/>
  <c r="AX1518" i="6" s="1" a="1"/>
  <c r="AX1518" i="6" s="1"/>
  <c r="AZ1518" i="6" s="1"/>
  <c r="BD1518" i="6" s="1"/>
  <c r="AW1515" i="6"/>
  <c r="AX1515" i="6" s="1" a="1"/>
  <c r="AX1515" i="6" s="1"/>
  <c r="AW1492" i="6"/>
  <c r="AX1492" i="6" s="1" a="1"/>
  <c r="AX1492" i="6" s="1"/>
  <c r="AW1296" i="6"/>
  <c r="AX1296" i="6" s="1" a="1"/>
  <c r="AX1296" i="6" s="1"/>
  <c r="AW1295" i="6"/>
  <c r="AX1295" i="6" s="1" a="1"/>
  <c r="AX1295" i="6" s="1"/>
  <c r="AW1292" i="6"/>
  <c r="AX1292" i="6" s="1" a="1"/>
  <c r="AX1292" i="6" s="1"/>
  <c r="AW1291" i="6"/>
  <c r="AX1291" i="6" s="1" a="1"/>
  <c r="AX1291" i="6" s="1"/>
  <c r="AZ1291" i="6" s="1"/>
  <c r="BD1291" i="6" s="1"/>
  <c r="AW1290" i="6"/>
  <c r="AX1290" i="6" s="1" a="1"/>
  <c r="AX1290" i="6" s="1"/>
  <c r="AZ1290" i="6" s="1"/>
  <c r="BD1290" i="6" s="1"/>
  <c r="AW1284" i="6"/>
  <c r="AX1284" i="6" s="1" a="1"/>
  <c r="AX1284" i="6" s="1"/>
  <c r="AW1283" i="6"/>
  <c r="AX1283" i="6" s="1" a="1"/>
  <c r="AX1283" i="6" s="1"/>
  <c r="BB1283" i="6" s="1"/>
  <c r="BA1283" i="6" s="1"/>
  <c r="AW1282" i="6"/>
  <c r="AX1282" i="6" s="1" a="1"/>
  <c r="AX1282" i="6" s="1"/>
  <c r="AW1273" i="6"/>
  <c r="AX1273" i="6" s="1" a="1"/>
  <c r="AX1273" i="6" s="1"/>
  <c r="AY1273" i="6" s="1"/>
  <c r="AW1272" i="6"/>
  <c r="AX1272" i="6" s="1" a="1"/>
  <c r="AX1272" i="6" s="1"/>
  <c r="AW1271" i="6"/>
  <c r="AX1271" i="6" s="1" a="1"/>
  <c r="AX1271" i="6" s="1"/>
  <c r="AW1270" i="6"/>
  <c r="AX1270" i="6" s="1" a="1"/>
  <c r="AX1270" i="6" s="1"/>
  <c r="AW1459" i="6"/>
  <c r="AX1459" i="6" s="1" a="1"/>
  <c r="AX1459" i="6" s="1"/>
  <c r="AZ1459" i="6" s="1"/>
  <c r="BD1459" i="6" s="1"/>
  <c r="AW1422" i="6"/>
  <c r="AX1422" i="6" s="1" a="1"/>
  <c r="AX1422" i="6" s="1"/>
  <c r="AW1269" i="6"/>
  <c r="AX1269" i="6" s="1" a="1"/>
  <c r="AX1269" i="6" s="1"/>
  <c r="AW1268" i="6"/>
  <c r="AX1268" i="6" s="1" a="1"/>
  <c r="AX1268" i="6" s="1"/>
  <c r="AW1267" i="6"/>
  <c r="AX1267" i="6" s="1" a="1"/>
  <c r="AX1267" i="6" s="1"/>
  <c r="AW1213" i="6"/>
  <c r="AX1213" i="6" s="1" a="1"/>
  <c r="AX1213" i="6" s="1"/>
  <c r="AZ1213" i="6" s="1"/>
  <c r="BD1213" i="6" s="1"/>
  <c r="AW1420" i="6"/>
  <c r="AX1420" i="6" s="1" a="1"/>
  <c r="AX1420" i="6" s="1"/>
  <c r="AZ1420" i="6" s="1"/>
  <c r="BD1420" i="6" s="1"/>
  <c r="AW1209" i="6"/>
  <c r="AX1209" i="6" s="1" a="1"/>
  <c r="AX1209" i="6" s="1"/>
  <c r="AW1203" i="6"/>
  <c r="AX1203" i="6" s="1" a="1"/>
  <c r="AX1203" i="6" s="1"/>
  <c r="AZ1203" i="6" s="1"/>
  <c r="BD1203" i="6" s="1"/>
  <c r="AW1469" i="6"/>
  <c r="AX1469" i="6" s="1" a="1"/>
  <c r="AX1469" i="6" s="1"/>
  <c r="AW1214" i="6"/>
  <c r="AX1214" i="6" s="1" a="1"/>
  <c r="AX1214" i="6" s="1"/>
  <c r="AW1377" i="6"/>
  <c r="AX1377" i="6" s="1" a="1"/>
  <c r="AX1377" i="6" s="1"/>
  <c r="AW1376" i="6"/>
  <c r="AX1376" i="6" s="1" a="1"/>
  <c r="AX1376" i="6" s="1"/>
  <c r="AY1376" i="6" s="1"/>
  <c r="AW1375" i="6"/>
  <c r="AX1375" i="6" s="1" a="1"/>
  <c r="AX1375" i="6" s="1"/>
  <c r="BB1375" i="6" s="1"/>
  <c r="BA1375" i="6" s="1"/>
  <c r="AW1374" i="6"/>
  <c r="AX1374" i="6" s="1" a="1"/>
  <c r="AX1374" i="6" s="1"/>
  <c r="AW1372" i="6"/>
  <c r="AX1372" i="6" s="1" a="1"/>
  <c r="AX1372" i="6" s="1"/>
  <c r="AW1370" i="6"/>
  <c r="AX1370" i="6" s="1" a="1"/>
  <c r="AX1370" i="6" s="1"/>
  <c r="AW1373" i="6"/>
  <c r="AX1373" i="6" s="1" a="1"/>
  <c r="AX1373" i="6" s="1"/>
  <c r="AW1371" i="6"/>
  <c r="AX1371" i="6" s="1" a="1"/>
  <c r="AX1371" i="6" s="1"/>
  <c r="AZ1371" i="6" s="1"/>
  <c r="BD1371" i="6" s="1"/>
  <c r="AW1369" i="6"/>
  <c r="AX1369" i="6" s="1" a="1"/>
  <c r="AX1369" i="6" s="1"/>
  <c r="AY1369" i="6" s="1"/>
  <c r="AW1368" i="6"/>
  <c r="AX1368" i="6" s="1" a="1"/>
  <c r="AX1368" i="6" s="1"/>
  <c r="AW1549" i="6"/>
  <c r="AX1549" i="6" s="1" a="1"/>
  <c r="AX1549" i="6" s="1"/>
  <c r="AW1547" i="6"/>
  <c r="AX1547" i="6" s="1" a="1"/>
  <c r="AX1547" i="6" s="1"/>
  <c r="AW1540" i="6"/>
  <c r="AX1540" i="6" s="1" a="1"/>
  <c r="AX1540" i="6" s="1"/>
  <c r="AW1533" i="6"/>
  <c r="AX1533" i="6" s="1" a="1"/>
  <c r="AX1533" i="6" s="1"/>
  <c r="AW1428" i="6"/>
  <c r="AX1428" i="6" s="1" a="1"/>
  <c r="AX1428" i="6" s="1"/>
  <c r="AW1367" i="6"/>
  <c r="AX1367" i="6" s="1" a="1"/>
  <c r="AX1367" i="6" s="1"/>
  <c r="AW1364" i="6"/>
  <c r="AX1364" i="6" s="1" a="1"/>
  <c r="AX1364" i="6" s="1"/>
  <c r="AW1513" i="6"/>
  <c r="AX1513" i="6" s="1" a="1"/>
  <c r="AX1513" i="6" s="1"/>
  <c r="AW1522" i="6"/>
  <c r="AX1522" i="6" s="1" a="1"/>
  <c r="AX1522" i="6" s="1"/>
  <c r="BB1522" i="6" s="1"/>
  <c r="BA1522" i="6" s="1"/>
  <c r="AW1534" i="6"/>
  <c r="AX1534" i="6" s="1" a="1"/>
  <c r="AX1534" i="6" s="1"/>
  <c r="AW1520" i="6"/>
  <c r="AX1520" i="6" s="1" a="1"/>
  <c r="AX1520" i="6" s="1"/>
  <c r="AW1438" i="6"/>
  <c r="AX1438" i="6" s="1" a="1"/>
  <c r="AX1438" i="6" s="1"/>
  <c r="AW1512" i="6"/>
  <c r="AX1512" i="6" s="1" a="1"/>
  <c r="AX1512" i="6" s="1"/>
  <c r="AW1511" i="6"/>
  <c r="AX1511" i="6" s="1" a="1"/>
  <c r="AX1511" i="6" s="1"/>
  <c r="AW1467" i="6"/>
  <c r="AX1467" i="6" s="1" a="1"/>
  <c r="AX1467" i="6" s="1"/>
  <c r="AW1434" i="6"/>
  <c r="AX1434" i="6" s="1" a="1"/>
  <c r="AX1434" i="6" s="1"/>
  <c r="BB1434" i="6" s="1"/>
  <c r="BA1434" i="6" s="1"/>
  <c r="AW1433" i="6"/>
  <c r="AX1433" i="6" s="1" a="1"/>
  <c r="AX1433" i="6" s="1"/>
  <c r="AW1432" i="6"/>
  <c r="AX1432" i="6" s="1" a="1"/>
  <c r="AX1432" i="6" s="1"/>
  <c r="AW1490" i="6"/>
  <c r="AX1490" i="6" s="1" a="1"/>
  <c r="AX1490" i="6" s="1"/>
  <c r="AW1500" i="6"/>
  <c r="AX1500" i="6" s="1" a="1"/>
  <c r="AX1500" i="6" s="1"/>
  <c r="AY1500" i="6" s="1"/>
  <c r="AW1499" i="6"/>
  <c r="AX1499" i="6" s="1" a="1"/>
  <c r="AX1499" i="6" s="1"/>
  <c r="AY1499" i="6" s="1"/>
  <c r="AW1521" i="6"/>
  <c r="AX1521" i="6" s="1" a="1"/>
  <c r="AX1521" i="6" s="1"/>
  <c r="BB1521" i="6" s="1"/>
  <c r="BA1521" i="6" s="1"/>
  <c r="AW1497" i="6"/>
  <c r="AX1497" i="6" s="1" a="1"/>
  <c r="AX1497" i="6" s="1"/>
  <c r="AW1496" i="6"/>
  <c r="AX1496" i="6" s="1" a="1"/>
  <c r="AX1496" i="6" s="1"/>
  <c r="AY1496" i="6" s="1"/>
  <c r="AW1468" i="6"/>
  <c r="AX1468" i="6" s="1" a="1"/>
  <c r="AX1468" i="6" s="1"/>
  <c r="AW1426" i="6"/>
  <c r="AX1426" i="6" s="1" a="1"/>
  <c r="AX1426" i="6" s="1"/>
  <c r="AZ1426" i="6" s="1"/>
  <c r="BD1426" i="6" s="1"/>
  <c r="AW1484" i="6"/>
  <c r="AX1484" i="6" s="1" a="1"/>
  <c r="AX1484" i="6" s="1"/>
  <c r="AW1482" i="6"/>
  <c r="AX1482" i="6" s="1" a="1"/>
  <c r="AX1482" i="6" s="1"/>
  <c r="BB1482" i="6" s="1"/>
  <c r="BA1482" i="6" s="1"/>
  <c r="AW1481" i="6"/>
  <c r="AX1481" i="6" s="1" a="1"/>
  <c r="AX1481" i="6" s="1"/>
  <c r="AW1480" i="6"/>
  <c r="AX1480" i="6" s="1" a="1"/>
  <c r="AX1480" i="6" s="1"/>
  <c r="AY1480" i="6" s="1"/>
  <c r="AW1479" i="6"/>
  <c r="AX1479" i="6" s="1" a="1"/>
  <c r="AX1479" i="6" s="1"/>
  <c r="AW1498" i="6"/>
  <c r="AX1498" i="6" s="1" a="1"/>
  <c r="AX1498" i="6" s="1"/>
  <c r="AW1476" i="6"/>
  <c r="AX1476" i="6" s="1" a="1"/>
  <c r="AX1476" i="6" s="1"/>
  <c r="AW1475" i="6"/>
  <c r="AX1475" i="6" s="1" a="1"/>
  <c r="AX1475" i="6" s="1"/>
  <c r="BB1475" i="6" s="1"/>
  <c r="BA1475" i="6" s="1"/>
  <c r="AW1473" i="6"/>
  <c r="AX1473" i="6" s="1" a="1"/>
  <c r="AX1473" i="6" s="1"/>
  <c r="AW1472" i="6"/>
  <c r="AX1472" i="6" s="1" a="1"/>
  <c r="AX1472" i="6" s="1"/>
  <c r="AW1437" i="6"/>
  <c r="AX1437" i="6" s="1" a="1"/>
  <c r="AX1437" i="6" s="1"/>
  <c r="AW1363" i="6"/>
  <c r="AX1363" i="6" s="1" a="1"/>
  <c r="AX1363" i="6" s="1"/>
  <c r="AW1362" i="6"/>
  <c r="AX1362" i="6" s="1" a="1"/>
  <c r="AX1362" i="6" s="1"/>
  <c r="AW1462" i="6"/>
  <c r="AX1462" i="6" s="1" a="1"/>
  <c r="AX1462" i="6" s="1"/>
  <c r="AW1431" i="6"/>
  <c r="AX1431" i="6" s="1" a="1"/>
  <c r="AX1431" i="6" s="1"/>
  <c r="AW1424" i="6"/>
  <c r="AX1424" i="6" s="1" a="1"/>
  <c r="AX1424" i="6" s="1"/>
  <c r="AY1424" i="6" s="1"/>
  <c r="AW1419" i="6"/>
  <c r="AX1419" i="6" s="1" a="1"/>
  <c r="AX1419" i="6" s="1"/>
  <c r="AW1264" i="6"/>
  <c r="AX1264" i="6" s="1" a="1"/>
  <c r="AX1264" i="6" s="1"/>
  <c r="AW1456" i="6"/>
  <c r="AX1456" i="6" s="1" a="1"/>
  <c r="AX1456" i="6" s="1"/>
  <c r="AW1455" i="6"/>
  <c r="AX1455" i="6" s="1" a="1"/>
  <c r="AX1455" i="6" s="1"/>
  <c r="AY1455" i="6" s="1"/>
  <c r="AW1453" i="6"/>
  <c r="AX1453" i="6" s="1" a="1"/>
  <c r="AX1453" i="6" s="1"/>
  <c r="AW1452" i="6"/>
  <c r="AX1452" i="6" s="1" a="1"/>
  <c r="AX1452" i="6" s="1"/>
  <c r="AW1451" i="6"/>
  <c r="AX1451" i="6" s="1" a="1"/>
  <c r="AX1451" i="6" s="1"/>
  <c r="AZ1451" i="6" s="1"/>
  <c r="BD1451" i="6" s="1"/>
  <c r="AW1450" i="6"/>
  <c r="AX1450" i="6" s="1" a="1"/>
  <c r="AX1450" i="6" s="1"/>
  <c r="AY1450" i="6" s="1"/>
  <c r="AW1449" i="6"/>
  <c r="AX1449" i="6" s="1" a="1"/>
  <c r="AX1449" i="6" s="1"/>
  <c r="AW1448" i="6"/>
  <c r="AX1448" i="6" s="1" a="1"/>
  <c r="AX1448" i="6" s="1"/>
  <c r="AW1447" i="6"/>
  <c r="AX1447" i="6" s="1" a="1"/>
  <c r="AX1447" i="6" s="1"/>
  <c r="AZ1447" i="6" s="1"/>
  <c r="BD1447" i="6" s="1"/>
  <c r="AW1477" i="6"/>
  <c r="AX1477" i="6" s="1" a="1"/>
  <c r="AX1477" i="6" s="1"/>
  <c r="AZ1477" i="6" s="1"/>
  <c r="BD1477" i="6" s="1"/>
  <c r="AW1440" i="6"/>
  <c r="AX1440" i="6" s="1" a="1"/>
  <c r="AX1440" i="6" s="1"/>
  <c r="AW1439" i="6"/>
  <c r="AX1439" i="6" s="1" a="1"/>
  <c r="AX1439" i="6" s="1"/>
  <c r="BB1439" i="6" s="1"/>
  <c r="BA1439" i="6" s="1"/>
  <c r="AW1387" i="6"/>
  <c r="AX1387" i="6" s="1" a="1"/>
  <c r="AX1387" i="6" s="1"/>
  <c r="AW1425" i="6"/>
  <c r="AX1425" i="6" s="1" a="1"/>
  <c r="AX1425" i="6" s="1"/>
  <c r="AZ1425" i="6" s="1"/>
  <c r="BD1425" i="6" s="1"/>
  <c r="AW1423" i="6"/>
  <c r="AX1423" i="6" s="1" a="1"/>
  <c r="AX1423" i="6" s="1"/>
  <c r="BB1423" i="6" s="1"/>
  <c r="BA1423" i="6" s="1"/>
  <c r="AW1361" i="6"/>
  <c r="AX1361" i="6" s="1" a="1"/>
  <c r="AX1361" i="6" s="1"/>
  <c r="AW1360" i="6"/>
  <c r="AX1360" i="6" s="1" a="1"/>
  <c r="AX1360" i="6" s="1"/>
  <c r="AW1359" i="6"/>
  <c r="AX1359" i="6" s="1" a="1"/>
  <c r="AX1359" i="6" s="1"/>
  <c r="BB1359" i="6" s="1"/>
  <c r="BA1359" i="6" s="1"/>
  <c r="AW1358" i="6"/>
  <c r="AX1358" i="6" s="1" a="1"/>
  <c r="AX1358" i="6" s="1"/>
  <c r="AW1228" i="6"/>
  <c r="AX1228" i="6" s="1" a="1"/>
  <c r="AX1228" i="6" s="1"/>
  <c r="AW1526" i="6"/>
  <c r="AX1526" i="6" s="1" a="1"/>
  <c r="AX1526" i="6" s="1"/>
  <c r="AW1525" i="6"/>
  <c r="AX1525" i="6" s="1" a="1"/>
  <c r="AX1525" i="6" s="1"/>
  <c r="BB1525" i="6" s="1"/>
  <c r="BA1525" i="6" s="1"/>
  <c r="AW1421" i="6"/>
  <c r="AX1421" i="6" s="1" a="1"/>
  <c r="AX1421" i="6" s="1"/>
  <c r="AW1457" i="6"/>
  <c r="AX1457" i="6" s="1" a="1"/>
  <c r="AX1457" i="6" s="1"/>
  <c r="AW1417" i="6"/>
  <c r="AX1417" i="6" s="1" a="1"/>
  <c r="AX1417" i="6" s="1"/>
  <c r="AY1417" i="6" s="1"/>
  <c r="AW1353" i="6"/>
  <c r="AX1353" i="6" s="1" a="1"/>
  <c r="AX1353" i="6" s="1"/>
  <c r="AW1458" i="6"/>
  <c r="AX1458" i="6" s="1" a="1"/>
  <c r="AX1458" i="6" s="1"/>
  <c r="AW1265" i="6"/>
  <c r="AX1265" i="6" s="1" a="1"/>
  <c r="AX1265" i="6" s="1"/>
  <c r="AY1265" i="6" s="1"/>
  <c r="AW1263" i="6"/>
  <c r="AX1263" i="6" s="1" a="1"/>
  <c r="AX1263" i="6" s="1"/>
  <c r="AY1263" i="6" s="1"/>
  <c r="AW1260" i="6"/>
  <c r="AX1260" i="6" s="1" a="1"/>
  <c r="AX1260" i="6" s="1"/>
  <c r="AW1414" i="6"/>
  <c r="AX1414" i="6" s="1" a="1"/>
  <c r="AX1414" i="6" s="1"/>
  <c r="AZ1414" i="6" s="1"/>
  <c r="BD1414" i="6" s="1"/>
  <c r="AW1413" i="6"/>
  <c r="AX1413" i="6" s="1" a="1"/>
  <c r="AX1413" i="6" s="1"/>
  <c r="AY1413" i="6" s="1"/>
  <c r="AW1412" i="6"/>
  <c r="AX1412" i="6" s="1" a="1"/>
  <c r="AX1412" i="6" s="1"/>
  <c r="AZ1412" i="6" s="1"/>
  <c r="BD1412" i="6" s="1"/>
  <c r="AW1410" i="6"/>
  <c r="AX1410" i="6" s="1" a="1"/>
  <c r="AX1410" i="6" s="1"/>
  <c r="AY1410" i="6" s="1"/>
  <c r="AW1409" i="6"/>
  <c r="AX1409" i="6" s="1" a="1"/>
  <c r="AX1409" i="6" s="1"/>
  <c r="AZ1409" i="6" s="1"/>
  <c r="BD1409" i="6" s="1"/>
  <c r="AW1408" i="6"/>
  <c r="AX1408" i="6" s="1" a="1"/>
  <c r="AX1408" i="6" s="1"/>
  <c r="AW1407" i="6"/>
  <c r="AX1407" i="6" s="1" a="1"/>
  <c r="AX1407" i="6" s="1"/>
  <c r="AW1406" i="6"/>
  <c r="AX1406" i="6" s="1" a="1"/>
  <c r="AX1406" i="6" s="1"/>
  <c r="AY1406" i="6" s="1"/>
  <c r="AW1404" i="6"/>
  <c r="AX1404" i="6" s="1" a="1"/>
  <c r="AX1404" i="6" s="1"/>
  <c r="AW1559" i="6"/>
  <c r="AX1559" i="6" s="1" a="1"/>
  <c r="AX1559" i="6" s="1"/>
  <c r="AW1558" i="6"/>
  <c r="AX1558" i="6" s="1" a="1"/>
  <c r="AX1558" i="6" s="1"/>
  <c r="BB1558" i="6" s="1"/>
  <c r="BA1558" i="6" s="1"/>
  <c r="AW1403" i="6"/>
  <c r="AX1403" i="6" s="1" a="1"/>
  <c r="AX1403" i="6" s="1"/>
  <c r="BB1403" i="6" s="1"/>
  <c r="BA1403" i="6" s="1"/>
  <c r="AW1563" i="6"/>
  <c r="AX1563" i="6" s="1" a="1"/>
  <c r="AX1563" i="6" s="1"/>
  <c r="AY1563" i="6" s="1"/>
  <c r="AW1400" i="6"/>
  <c r="AX1400" i="6" s="1" a="1"/>
  <c r="AX1400" i="6" s="1"/>
  <c r="AW1398" i="6"/>
  <c r="AX1398" i="6" s="1" a="1"/>
  <c r="AX1398" i="6" s="1"/>
  <c r="BB1398" i="6" s="1"/>
  <c r="BA1398" i="6" s="1"/>
  <c r="AW1397" i="6"/>
  <c r="AX1397" i="6" s="1" a="1"/>
  <c r="AX1397" i="6" s="1"/>
  <c r="AY1397" i="6" s="1"/>
  <c r="AW1396" i="6"/>
  <c r="AX1396" i="6" s="1" a="1"/>
  <c r="AX1396" i="6" s="1"/>
  <c r="AY1396" i="6" s="1"/>
  <c r="AW1446" i="6"/>
  <c r="AX1446" i="6" s="1" a="1"/>
  <c r="AX1446" i="6" s="1"/>
  <c r="AW1394" i="6"/>
  <c r="AX1394" i="6" s="1" a="1"/>
  <c r="AX1394" i="6" s="1"/>
  <c r="AW1348" i="6"/>
  <c r="AX1348" i="6" s="1" a="1"/>
  <c r="AX1348" i="6" s="1"/>
  <c r="AW1392" i="6"/>
  <c r="AX1392" i="6" s="1" a="1"/>
  <c r="AX1392" i="6" s="1"/>
  <c r="AW1390" i="6"/>
  <c r="AX1390" i="6" s="1" a="1"/>
  <c r="AX1390" i="6" s="1"/>
  <c r="AW1384" i="6"/>
  <c r="AX1384" i="6" s="1" a="1"/>
  <c r="AX1384" i="6" s="1"/>
  <c r="AW1383" i="6"/>
  <c r="AX1383" i="6" s="1" a="1"/>
  <c r="AX1383" i="6" s="1"/>
  <c r="AZ1383" i="6" s="1"/>
  <c r="BD1383" i="6" s="1"/>
  <c r="AW1382" i="6"/>
  <c r="AX1382" i="6" s="1" a="1"/>
  <c r="AX1382" i="6" s="1"/>
  <c r="AW1385" i="6"/>
  <c r="AX1385" i="6" s="1" a="1"/>
  <c r="AX1385" i="6" s="1"/>
  <c r="AZ1385" i="6" s="1"/>
  <c r="BD1385" i="6" s="1"/>
  <c r="AW1418" i="6"/>
  <c r="AX1418" i="6" s="1" a="1"/>
  <c r="AX1418" i="6" s="1"/>
  <c r="AW1262" i="6"/>
  <c r="AX1262" i="6" s="1" a="1"/>
  <c r="AX1262" i="6" s="1"/>
  <c r="AW1524" i="6"/>
  <c r="AX1524" i="6" s="1" a="1"/>
  <c r="AX1524" i="6" s="1"/>
  <c r="AZ1524" i="6" s="1"/>
  <c r="BD1524" i="6" s="1"/>
  <c r="AW1488" i="6"/>
  <c r="AX1488" i="6" s="1" a="1"/>
  <c r="AX1488" i="6" s="1"/>
  <c r="BB1488" i="6" s="1"/>
  <c r="BA1488" i="6" s="1"/>
  <c r="AW1347" i="6"/>
  <c r="AX1347" i="6" s="1" a="1"/>
  <c r="AX1347" i="6" s="1"/>
  <c r="AW1427" i="6"/>
  <c r="AX1427" i="6" s="1" a="1"/>
  <c r="AX1427" i="6" s="1"/>
  <c r="AW1346" i="6"/>
  <c r="AX1346" i="6" s="1" a="1"/>
  <c r="AX1346" i="6" s="1"/>
  <c r="BB1346" i="6" s="1"/>
  <c r="BA1346" i="6" s="1"/>
  <c r="AW1345" i="6"/>
  <c r="AX1345" i="6" s="1" a="1"/>
  <c r="AX1345" i="6" s="1"/>
  <c r="AW1344" i="6"/>
  <c r="AX1344" i="6" s="1" a="1"/>
  <c r="AX1344" i="6" s="1"/>
  <c r="BB1344" i="6" s="1"/>
  <c r="BA1344" i="6" s="1"/>
  <c r="AW1343" i="6"/>
  <c r="AX1343" i="6" s="1" a="1"/>
  <c r="AX1343" i="6" s="1"/>
  <c r="AZ1343" i="6" s="1"/>
  <c r="BD1343" i="6" s="1"/>
  <c r="AW1342" i="6"/>
  <c r="AX1342" i="6" s="1" a="1"/>
  <c r="AX1342" i="6" s="1"/>
  <c r="AW1280" i="6"/>
  <c r="AX1280" i="6" s="1" a="1"/>
  <c r="AX1280" i="6" s="1"/>
  <c r="AW1266" i="6"/>
  <c r="AX1266" i="6" s="1" a="1"/>
  <c r="AX1266" i="6" s="1"/>
  <c r="AW1216" i="6"/>
  <c r="AX1216" i="6" s="1" a="1"/>
  <c r="AX1216" i="6" s="1"/>
  <c r="AW1257" i="6"/>
  <c r="AX1257" i="6" s="1" a="1"/>
  <c r="AX1257" i="6" s="1"/>
  <c r="AW1411" i="6"/>
  <c r="AX1411" i="6" s="1" a="1"/>
  <c r="AX1411" i="6" s="1"/>
  <c r="AW1258" i="6"/>
  <c r="AX1258" i="6" s="1" a="1"/>
  <c r="AX1258" i="6" s="1"/>
  <c r="AW1215" i="6"/>
  <c r="AX1215" i="6" s="1" a="1"/>
  <c r="AX1215" i="6" s="1"/>
  <c r="AY1215" i="6" s="1"/>
  <c r="AW1416" i="6"/>
  <c r="AX1416" i="6" s="1" a="1"/>
  <c r="AX1416" i="6" s="1"/>
  <c r="AW1256" i="6"/>
  <c r="AX1256" i="6" s="1" a="1"/>
  <c r="AX1256" i="6" s="1"/>
  <c r="AY1256" i="6" s="1"/>
  <c r="AW1259" i="6"/>
  <c r="AX1259" i="6" s="1" a="1"/>
  <c r="AX1259" i="6" s="1"/>
  <c r="AZ1259" i="6" s="1"/>
  <c r="BD1259" i="6" s="1"/>
  <c r="AW1183" i="6"/>
  <c r="AX1183" i="6" s="1" a="1"/>
  <c r="AX1183" i="6" s="1"/>
  <c r="AW1405" i="6"/>
  <c r="AX1405" i="6" s="1" a="1"/>
  <c r="AX1405" i="6" s="1"/>
  <c r="BB1405" i="6" s="1"/>
  <c r="BA1405" i="6" s="1"/>
  <c r="AW1415" i="6"/>
  <c r="AX1415" i="6" s="1" a="1"/>
  <c r="AX1415" i="6" s="1"/>
  <c r="AW1261" i="6"/>
  <c r="AX1261" i="6" s="1" a="1"/>
  <c r="AX1261" i="6" s="1"/>
  <c r="AZ1261" i="6" s="1"/>
  <c r="BD1261" i="6" s="1"/>
  <c r="AW1255" i="6"/>
  <c r="AX1255" i="6" s="1" a="1"/>
  <c r="AX1255" i="6" s="1"/>
  <c r="AY1255" i="6" s="1"/>
  <c r="AW1254" i="6"/>
  <c r="AX1254" i="6" s="1" a="1"/>
  <c r="AX1254" i="6" s="1"/>
  <c r="BB1254" i="6" s="1"/>
  <c r="BA1254" i="6" s="1"/>
  <c r="AW1212" i="6"/>
  <c r="AX1212" i="6" s="1" a="1"/>
  <c r="AX1212" i="6" s="1"/>
  <c r="AW1399" i="6"/>
  <c r="AX1399" i="6" s="1" a="1"/>
  <c r="AX1399" i="6" s="1"/>
  <c r="AZ1399" i="6" s="1"/>
  <c r="BD1399" i="6" s="1"/>
  <c r="AW1253" i="6"/>
  <c r="AX1253" i="6" s="1" a="1"/>
  <c r="AX1253" i="6" s="1"/>
  <c r="AY1253" i="6" s="1"/>
  <c r="AW1206" i="6"/>
  <c r="AX1206" i="6" s="1" a="1"/>
  <c r="AX1206" i="6" s="1"/>
  <c r="BB1206" i="6" s="1"/>
  <c r="BA1206" i="6" s="1"/>
  <c r="AW1252" i="6"/>
  <c r="AX1252" i="6" s="1" a="1"/>
  <c r="AX1252" i="6" s="1"/>
  <c r="AW1205" i="6"/>
  <c r="AX1205" i="6" s="1" a="1"/>
  <c r="AX1205" i="6" s="1"/>
  <c r="AW1251" i="6"/>
  <c r="AX1251" i="6" s="1" a="1"/>
  <c r="AX1251" i="6" s="1"/>
  <c r="BB1251" i="6" s="1"/>
  <c r="BA1251" i="6" s="1"/>
  <c r="AW1250" i="6"/>
  <c r="AX1250" i="6" s="1" a="1"/>
  <c r="AX1250" i="6" s="1"/>
  <c r="AW1249" i="6"/>
  <c r="AX1249" i="6" s="1" a="1"/>
  <c r="AX1249" i="6" s="1"/>
  <c r="AY1249" i="6" s="1"/>
  <c r="AW1204" i="6"/>
  <c r="AX1204" i="6" s="1" a="1"/>
  <c r="AX1204" i="6" s="1"/>
  <c r="AZ1204" i="6" s="1"/>
  <c r="BD1204" i="6" s="1"/>
  <c r="AW1202" i="6"/>
  <c r="AX1202" i="6" s="1" a="1"/>
  <c r="AX1202" i="6" s="1"/>
  <c r="AZ1202" i="6" s="1"/>
  <c r="BD1202" i="6" s="1"/>
  <c r="AW1395" i="6"/>
  <c r="AX1395" i="6" s="1" a="1"/>
  <c r="AX1395" i="6" s="1"/>
  <c r="AW1248" i="6"/>
  <c r="AX1248" i="6" s="1" a="1"/>
  <c r="AX1248" i="6" s="1"/>
  <c r="AW1246" i="6"/>
  <c r="AX1246" i="6" s="1" a="1"/>
  <c r="AX1246" i="6" s="1"/>
  <c r="AZ1246" i="6" s="1"/>
  <c r="BD1246" i="6" s="1"/>
  <c r="AW1247" i="6"/>
  <c r="AX1247" i="6" s="1" a="1"/>
  <c r="AX1247" i="6" s="1"/>
  <c r="AY1247" i="6" s="1"/>
  <c r="AW1182" i="6"/>
  <c r="AX1182" i="6" s="1" a="1"/>
  <c r="AX1182" i="6" s="1"/>
  <c r="AW1245" i="6"/>
  <c r="AX1245" i="6" s="1" a="1"/>
  <c r="AX1245" i="6" s="1"/>
  <c r="AW1244" i="6"/>
  <c r="AX1244" i="6" s="1" a="1"/>
  <c r="AX1244" i="6" s="1"/>
  <c r="AZ1244" i="6" s="1"/>
  <c r="BD1244" i="6" s="1"/>
  <c r="AW1393" i="6"/>
  <c r="AX1393" i="6" s="1" a="1"/>
  <c r="AX1393" i="6" s="1"/>
  <c r="AZ1393" i="6" s="1"/>
  <c r="BD1393" i="6" s="1"/>
  <c r="AW1553" i="6"/>
  <c r="AX1553" i="6" s="1" a="1"/>
  <c r="AX1553" i="6" s="1"/>
  <c r="BB1553" i="6" s="1"/>
  <c r="BA1553" i="6" s="1"/>
  <c r="AW1552" i="6"/>
  <c r="AX1552" i="6" s="1" a="1"/>
  <c r="AX1552" i="6" s="1"/>
  <c r="AW1551" i="6"/>
  <c r="AX1551" i="6" s="1" a="1"/>
  <c r="AX1551" i="6" s="1"/>
  <c r="AZ1551" i="6" s="1"/>
  <c r="BD1551" i="6" s="1"/>
  <c r="AW1550" i="6"/>
  <c r="AX1550" i="6" s="1" a="1"/>
  <c r="AX1550" i="6" s="1"/>
  <c r="AW1379" i="6"/>
  <c r="AX1379" i="6" s="1" a="1"/>
  <c r="AX1379" i="6" s="1"/>
  <c r="BB1379" i="6" s="1"/>
  <c r="BA1379" i="6" s="1"/>
  <c r="AW1233" i="6"/>
  <c r="AX1233" i="6" s="1" a="1"/>
  <c r="AX1233" i="6" s="1"/>
  <c r="AW1232" i="6"/>
  <c r="AX1232" i="6" s="1" a="1"/>
  <c r="AX1232" i="6" s="1"/>
  <c r="BB1232" i="6" s="1"/>
  <c r="BA1232" i="6" s="1"/>
  <c r="AW1231" i="6"/>
  <c r="AX1231" i="6" s="1" a="1"/>
  <c r="AX1231" i="6" s="1"/>
  <c r="AW1230" i="6"/>
  <c r="AX1230" i="6" s="1" a="1"/>
  <c r="AX1230" i="6" s="1"/>
  <c r="AZ1230" i="6" s="1"/>
  <c r="BD1230" i="6" s="1"/>
  <c r="AW1229" i="6"/>
  <c r="AX1229" i="6" s="1" a="1"/>
  <c r="AX1229" i="6" s="1"/>
  <c r="AZ1229" i="6" s="1"/>
  <c r="BD1229" i="6" s="1"/>
  <c r="AW1243" i="6"/>
  <c r="AX1243" i="6" s="1" a="1"/>
  <c r="AX1243" i="6" s="1"/>
  <c r="AW1225" i="6"/>
  <c r="AX1225" i="6" s="1" a="1"/>
  <c r="AX1225" i="6" s="1"/>
  <c r="AW1223" i="6"/>
  <c r="AX1223" i="6" s="1" a="1"/>
  <c r="AX1223" i="6" s="1"/>
  <c r="BB1223" i="6" s="1"/>
  <c r="BA1223" i="6" s="1"/>
  <c r="AW1222" i="6"/>
  <c r="AX1222" i="6" s="1" a="1"/>
  <c r="AX1222" i="6" s="1"/>
  <c r="AZ1222" i="6" s="1"/>
  <c r="BD1222" i="6" s="1"/>
  <c r="AW1221" i="6"/>
  <c r="AX1221" i="6" s="1" a="1"/>
  <c r="AX1221" i="6" s="1"/>
  <c r="BB1221" i="6" s="1"/>
  <c r="BA1221" i="6" s="1"/>
  <c r="AW1220" i="6"/>
  <c r="AX1220" i="6" s="1" a="1"/>
  <c r="AX1220" i="6" s="1"/>
  <c r="AW1219" i="6"/>
  <c r="AX1219" i="6" s="1" a="1"/>
  <c r="AX1219" i="6" s="1"/>
  <c r="BB1219" i="6" s="1"/>
  <c r="BA1219" i="6" s="1"/>
  <c r="AW1218" i="6"/>
  <c r="AX1218" i="6" s="1" a="1"/>
  <c r="AX1218" i="6" s="1"/>
  <c r="AZ1218" i="6" s="1"/>
  <c r="BD1218" i="6" s="1"/>
  <c r="AW1217" i="6"/>
  <c r="AX1217" i="6" s="1" a="1"/>
  <c r="AX1217" i="6" s="1"/>
  <c r="AW1242" i="6"/>
  <c r="AX1242" i="6" s="1" a="1"/>
  <c r="AX1242" i="6" s="1"/>
  <c r="AY1242" i="6" s="1"/>
  <c r="AW1234" i="6"/>
  <c r="AX1234" i="6" s="1" a="1"/>
  <c r="AX1234" i="6" s="1"/>
  <c r="BB1234" i="6" s="1"/>
  <c r="BA1234" i="6" s="1"/>
  <c r="AW1201" i="6"/>
  <c r="AX1201" i="6" s="1" a="1"/>
  <c r="AX1201" i="6" s="1"/>
  <c r="AZ1201" i="6" s="1"/>
  <c r="BD1201" i="6" s="1"/>
  <c r="AW1386" i="6"/>
  <c r="AX1386" i="6" s="1" a="1"/>
  <c r="AX1386" i="6" s="1"/>
  <c r="BB1386" i="6" s="1"/>
  <c r="BA1386" i="6" s="1"/>
  <c r="AW1235" i="6"/>
  <c r="AX1235" i="6" s="1" a="1"/>
  <c r="AX1235" i="6" s="1"/>
  <c r="AW1211" i="6"/>
  <c r="AX1211" i="6" s="1" a="1"/>
  <c r="AX1211" i="6" s="1"/>
  <c r="BB1211" i="6" s="1"/>
  <c r="BA1211" i="6" s="1"/>
  <c r="AW1210" i="6"/>
  <c r="AX1210" i="6" s="1" a="1"/>
  <c r="AX1210" i="6" s="1"/>
  <c r="AZ1210" i="6" s="1"/>
  <c r="BD1210" i="6" s="1"/>
  <c r="AW1208" i="6"/>
  <c r="AX1208" i="6" s="1" a="1"/>
  <c r="AX1208" i="6" s="1"/>
  <c r="AW1207" i="6"/>
  <c r="AX1207" i="6" s="1" a="1"/>
  <c r="AX1207" i="6" s="1"/>
  <c r="AW1236" i="6"/>
  <c r="AX1236" i="6" s="1" a="1"/>
  <c r="AX1236" i="6" s="1"/>
  <c r="BB1236" i="6" s="1"/>
  <c r="BA1236" i="6" s="1"/>
  <c r="AW1199" i="6"/>
  <c r="AX1199" i="6" s="1" a="1"/>
  <c r="AX1199" i="6" s="1"/>
  <c r="AZ1199" i="6" s="1"/>
  <c r="BD1199" i="6" s="1"/>
  <c r="AW1198" i="6"/>
  <c r="AX1198" i="6" s="1" a="1"/>
  <c r="AX1198" i="6" s="1"/>
  <c r="BB1198" i="6" s="1"/>
  <c r="BA1198" i="6" s="1"/>
  <c r="AW1241" i="6"/>
  <c r="AX1241" i="6" s="1" a="1"/>
  <c r="AX1241" i="6" s="1"/>
  <c r="AZ1241" i="6" s="1"/>
  <c r="BD1241" i="6" s="1"/>
  <c r="AW1240" i="6"/>
  <c r="AX1240" i="6" s="1" a="1"/>
  <c r="AX1240" i="6" s="1"/>
  <c r="AW1197" i="6"/>
  <c r="AX1197" i="6" s="1" a="1"/>
  <c r="AX1197" i="6" s="1"/>
  <c r="AZ1197" i="6" s="1"/>
  <c r="BD1197" i="6" s="1"/>
  <c r="AW1200" i="6"/>
  <c r="AX1200" i="6" s="1" a="1"/>
  <c r="AX1200" i="6" s="1"/>
  <c r="AZ1200" i="6" s="1"/>
  <c r="BD1200" i="6" s="1"/>
  <c r="AW1239" i="6"/>
  <c r="AX1239" i="6" s="1" a="1"/>
  <c r="AX1239" i="6" s="1"/>
  <c r="BB1239" i="6" s="1"/>
  <c r="BA1239" i="6" s="1"/>
  <c r="AW1238" i="6"/>
  <c r="AX1238" i="6" s="1" a="1"/>
  <c r="AX1238" i="6" s="1"/>
  <c r="BB1238" i="6" s="1"/>
  <c r="BA1238" i="6" s="1"/>
  <c r="AW1196" i="6"/>
  <c r="AX1196" i="6" s="1" a="1"/>
  <c r="AX1196" i="6" s="1"/>
  <c r="AW1237" i="6"/>
  <c r="AX1237" i="6" s="1" a="1"/>
  <c r="AX1237" i="6" s="1"/>
  <c r="BB1237" i="6" s="1"/>
  <c r="BA1237" i="6" s="1"/>
  <c r="AW1195" i="6"/>
  <c r="AX1195" i="6" s="1" a="1"/>
  <c r="AX1195" i="6" s="1"/>
  <c r="AW1194" i="6"/>
  <c r="AX1194" i="6" s="1" a="1"/>
  <c r="AX1194" i="6" s="1"/>
  <c r="AZ1194" i="6" s="1"/>
  <c r="BD1194" i="6" s="1"/>
  <c r="AW1193" i="6"/>
  <c r="AX1193" i="6" s="1" a="1"/>
  <c r="AX1193" i="6" s="1"/>
  <c r="AZ1193" i="6" s="1"/>
  <c r="BD1193" i="6" s="1"/>
  <c r="AW1192" i="6"/>
  <c r="AX1192" i="6" s="1" a="1"/>
  <c r="AX1192" i="6" s="1"/>
  <c r="AW1191" i="6"/>
  <c r="AX1191" i="6" s="1" a="1"/>
  <c r="AX1191" i="6" s="1"/>
  <c r="AY1191" i="6" s="1"/>
  <c r="AW1190" i="6"/>
  <c r="AX1190" i="6" s="1" a="1"/>
  <c r="AX1190" i="6" s="1"/>
  <c r="BB1190" i="6" s="1"/>
  <c r="BA1190" i="6" s="1"/>
  <c r="AW1189" i="6"/>
  <c r="AX1189" i="6" s="1" a="1"/>
  <c r="AX1189" i="6" s="1"/>
  <c r="BB1189" i="6" s="1"/>
  <c r="BA1189" i="6" s="1"/>
  <c r="AW1188" i="6"/>
  <c r="AX1188" i="6" s="1" a="1"/>
  <c r="AX1188" i="6" s="1"/>
  <c r="BB1188" i="6" s="1"/>
  <c r="BA1188" i="6" s="1"/>
  <c r="AW1187" i="6"/>
  <c r="AX1187" i="6" s="1" a="1"/>
  <c r="AX1187" i="6" s="1"/>
  <c r="BB1187" i="6" s="1"/>
  <c r="BA1187" i="6" s="1"/>
  <c r="AW1186" i="6"/>
  <c r="AX1186" i="6" s="1" a="1"/>
  <c r="AX1186" i="6" s="1"/>
  <c r="AW1185" i="6"/>
  <c r="AX1185" i="6" s="1" a="1"/>
  <c r="AX1185" i="6" s="1"/>
  <c r="AZ1185" i="6" s="1"/>
  <c r="BD1185" i="6" s="1"/>
  <c r="AW1184" i="6"/>
  <c r="AX1184" i="6" s="1" a="1"/>
  <c r="AX1184" i="6" s="1"/>
  <c r="AW1181" i="6"/>
  <c r="AX1181" i="6" s="1" a="1"/>
  <c r="AX1181" i="6" s="1"/>
  <c r="AW1180" i="6"/>
  <c r="AX1180" i="6" s="1" a="1"/>
  <c r="AX1180" i="6" s="1"/>
  <c r="AW1179" i="6"/>
  <c r="AX1179" i="6" s="1" a="1"/>
  <c r="AX1179" i="6" s="1"/>
  <c r="AZ1179" i="6" s="1"/>
  <c r="BD1179" i="6" s="1"/>
  <c r="AW1178" i="6"/>
  <c r="AX1178" i="6" s="1" a="1"/>
  <c r="AX1178" i="6" s="1"/>
  <c r="BB1178" i="6" s="1"/>
  <c r="BA1178" i="6" s="1"/>
  <c r="AW1177" i="6"/>
  <c r="AX1177" i="6" s="1" a="1"/>
  <c r="AX1177" i="6" s="1"/>
  <c r="AY1177" i="6" s="1"/>
  <c r="AW1176" i="6"/>
  <c r="AX1176" i="6" s="1" a="1"/>
  <c r="AX1176" i="6" s="1"/>
  <c r="AY1176" i="6" s="1"/>
  <c r="AW1147" i="6"/>
  <c r="AX1147" i="6" s="1" a="1"/>
  <c r="AX1147" i="6" s="1"/>
  <c r="AW1174" i="6"/>
  <c r="AX1174" i="6" s="1" a="1"/>
  <c r="AX1174" i="6" s="1"/>
  <c r="AW1175" i="6"/>
  <c r="AX1175" i="6" s="1" a="1"/>
  <c r="AX1175" i="6" s="1"/>
  <c r="AW1170" i="6"/>
  <c r="AX1170" i="6" s="1" a="1"/>
  <c r="AX1170" i="6" s="1"/>
  <c r="AW1171" i="6"/>
  <c r="AX1171" i="6" s="1" a="1"/>
  <c r="AX1171" i="6" s="1"/>
  <c r="AW1166" i="6"/>
  <c r="AX1166" i="6" s="1" a="1"/>
  <c r="AX1166" i="6" s="1"/>
  <c r="BB1166" i="6" s="1"/>
  <c r="BA1166" i="6" s="1"/>
  <c r="AW1167" i="6"/>
  <c r="AX1167" i="6" s="1" a="1"/>
  <c r="AX1167" i="6" s="1"/>
  <c r="AW1163" i="6"/>
  <c r="AX1163" i="6" s="1" a="1"/>
  <c r="AX1163" i="6" s="1"/>
  <c r="AW1158" i="6"/>
  <c r="AX1158" i="6" s="1" a="1"/>
  <c r="AX1158" i="6" s="1"/>
  <c r="AW1153" i="6"/>
  <c r="AX1153" i="6" s="1" a="1"/>
  <c r="AX1153" i="6" s="1"/>
  <c r="AY1153" i="6" s="1"/>
  <c r="AW1137" i="6"/>
  <c r="AX1137" i="6" s="1" a="1"/>
  <c r="AX1137" i="6" s="1"/>
  <c r="AZ1137" i="6" s="1"/>
  <c r="BD1137" i="6" s="1"/>
  <c r="AW1136" i="6"/>
  <c r="AX1136" i="6" s="1" a="1"/>
  <c r="AX1136" i="6" s="1"/>
  <c r="AW1135" i="6"/>
  <c r="AX1135" i="6" s="1" a="1"/>
  <c r="AX1135" i="6" s="1"/>
  <c r="AW1109" i="6"/>
  <c r="AX1109" i="6" s="1" a="1"/>
  <c r="AX1109" i="6" s="1"/>
  <c r="BB1109" i="6" s="1"/>
  <c r="BA1109" i="6" s="1"/>
  <c r="AW1108" i="6"/>
  <c r="AX1108" i="6" s="1" a="1"/>
  <c r="AX1108" i="6" s="1"/>
  <c r="AZ1108" i="6" s="1"/>
  <c r="BD1108" i="6" s="1"/>
  <c r="AW1062" i="6"/>
  <c r="AX1062" i="6" s="1" a="1"/>
  <c r="AX1062" i="6" s="1"/>
  <c r="BB1062" i="6" s="1"/>
  <c r="BA1062" i="6" s="1"/>
  <c r="AW1061" i="6"/>
  <c r="AX1061" i="6" s="1" a="1"/>
  <c r="AX1061" i="6" s="1"/>
  <c r="AW1060" i="6"/>
  <c r="AX1060" i="6" s="1" a="1"/>
  <c r="AX1060" i="6" s="1"/>
  <c r="AZ1060" i="6" s="1"/>
  <c r="BD1060" i="6" s="1"/>
  <c r="AW1001" i="6"/>
  <c r="AX1001" i="6" s="1" a="1"/>
  <c r="AX1001" i="6" s="1"/>
  <c r="BB1001" i="6" s="1"/>
  <c r="BA1001" i="6" s="1"/>
  <c r="AW1000" i="6"/>
  <c r="AX1000" i="6" s="1" a="1"/>
  <c r="AX1000" i="6" s="1"/>
  <c r="AY1000" i="6" s="1"/>
  <c r="AW999" i="6"/>
  <c r="AX999" i="6" s="1" a="1"/>
  <c r="AX999" i="6" s="1"/>
  <c r="AZ999" i="6" s="1"/>
  <c r="BD999" i="6" s="1"/>
  <c r="AW1059" i="6"/>
  <c r="AX1059" i="6" s="1" a="1"/>
  <c r="AX1059" i="6" s="1"/>
  <c r="AW1058" i="6"/>
  <c r="AX1058" i="6" s="1" a="1"/>
  <c r="AX1058" i="6" s="1"/>
  <c r="BB1058" i="6" s="1"/>
  <c r="BA1058" i="6" s="1"/>
  <c r="AW962" i="6"/>
  <c r="AX962" i="6" s="1" a="1"/>
  <c r="AX962" i="6" s="1"/>
  <c r="AZ962" i="6" s="1"/>
  <c r="BD962" i="6" s="1"/>
  <c r="AW1173" i="6"/>
  <c r="AX1173" i="6" s="1" a="1"/>
  <c r="AX1173" i="6" s="1"/>
  <c r="AW1125" i="6"/>
  <c r="AX1125" i="6" s="1" a="1"/>
  <c r="AX1125" i="6" s="1"/>
  <c r="AY1125" i="6" s="1"/>
  <c r="AW998" i="6"/>
  <c r="AX998" i="6" s="1" a="1"/>
  <c r="AX998" i="6" s="1"/>
  <c r="AW1104" i="6"/>
  <c r="AX1104" i="6" s="1" a="1"/>
  <c r="AX1104" i="6" s="1"/>
  <c r="AY1104" i="6" s="1"/>
  <c r="AW1106" i="6"/>
  <c r="AX1106" i="6" s="1" a="1"/>
  <c r="AX1106" i="6" s="1"/>
  <c r="AZ1106" i="6" s="1"/>
  <c r="BD1106" i="6" s="1"/>
  <c r="AW1047" i="6"/>
  <c r="AX1047" i="6" s="1" a="1"/>
  <c r="AX1047" i="6" s="1"/>
  <c r="AW1048" i="6"/>
  <c r="AX1048" i="6" s="1" a="1"/>
  <c r="AX1048" i="6" s="1"/>
  <c r="BB1048" i="6" s="1"/>
  <c r="BA1048" i="6" s="1"/>
  <c r="AW1053" i="6"/>
  <c r="AX1053" i="6" s="1" a="1"/>
  <c r="AX1053" i="6" s="1"/>
  <c r="AZ1053" i="6" s="1"/>
  <c r="BD1053" i="6" s="1"/>
  <c r="AW1054" i="6"/>
  <c r="AX1054" i="6" s="1" a="1"/>
  <c r="AX1054" i="6" s="1"/>
  <c r="AW1055" i="6"/>
  <c r="AX1055" i="6" s="1" a="1"/>
  <c r="AX1055" i="6" s="1"/>
  <c r="AY1055" i="6" s="1"/>
  <c r="AW1105" i="6"/>
  <c r="AX1105" i="6" s="1" a="1"/>
  <c r="AX1105" i="6" s="1"/>
  <c r="AW1046" i="6"/>
  <c r="AX1046" i="6" s="1" a="1"/>
  <c r="AX1046" i="6" s="1"/>
  <c r="AY1046" i="6" s="1"/>
  <c r="AW1045" i="6"/>
  <c r="AX1045" i="6" s="1" a="1"/>
  <c r="AX1045" i="6" s="1"/>
  <c r="AZ1045" i="6" s="1"/>
  <c r="BD1045" i="6" s="1"/>
  <c r="AW1103" i="6"/>
  <c r="AX1103" i="6" s="1" a="1"/>
  <c r="AX1103" i="6" s="1"/>
  <c r="AW1102" i="6"/>
  <c r="AX1102" i="6" s="1" a="1"/>
  <c r="AX1102" i="6" s="1"/>
  <c r="BB1102" i="6" s="1"/>
  <c r="BA1102" i="6" s="1"/>
  <c r="AW1044" i="6"/>
  <c r="AX1044" i="6" s="1" a="1"/>
  <c r="AX1044" i="6" s="1"/>
  <c r="AW1043" i="6"/>
  <c r="AX1043" i="6" s="1" a="1"/>
  <c r="AX1043" i="6" s="1"/>
  <c r="AW1101" i="6"/>
  <c r="AX1101" i="6" s="1" a="1"/>
  <c r="AX1101" i="6" s="1"/>
  <c r="AW1042" i="6"/>
  <c r="AX1042" i="6" s="1" a="1"/>
  <c r="AX1042" i="6" s="1"/>
  <c r="AW1041" i="6"/>
  <c r="AX1041" i="6" s="1" a="1"/>
  <c r="AX1041" i="6" s="1"/>
  <c r="AW1056" i="6"/>
  <c r="AX1056" i="6" s="1" a="1"/>
  <c r="AX1056" i="6" s="1"/>
  <c r="AZ1056" i="6" s="1"/>
  <c r="BD1056" i="6" s="1"/>
  <c r="AW1049" i="6"/>
  <c r="AX1049" i="6" s="1" a="1"/>
  <c r="AX1049" i="6" s="1"/>
  <c r="AW1051" i="6"/>
  <c r="AX1051" i="6" s="1" a="1"/>
  <c r="AX1051" i="6" s="1"/>
  <c r="BB1051" i="6" s="1"/>
  <c r="BA1051" i="6" s="1"/>
  <c r="AW1050" i="6"/>
  <c r="AX1050" i="6" s="1" a="1"/>
  <c r="AX1050" i="6" s="1"/>
  <c r="AW1052" i="6"/>
  <c r="AX1052" i="6" s="1" a="1"/>
  <c r="AX1052" i="6" s="1"/>
  <c r="AW1040" i="6"/>
  <c r="AX1040" i="6" s="1" a="1"/>
  <c r="AX1040" i="6" s="1"/>
  <c r="AW1100" i="6"/>
  <c r="AX1100" i="6" s="1" a="1"/>
  <c r="AX1100" i="6" s="1"/>
  <c r="AW1124" i="6"/>
  <c r="AX1124" i="6" s="1" a="1"/>
  <c r="AX1124" i="6" s="1"/>
  <c r="AW1129" i="6"/>
  <c r="AX1129" i="6" s="1" a="1"/>
  <c r="AX1129" i="6" s="1"/>
  <c r="AW1025" i="6"/>
  <c r="AX1025" i="6" s="1" a="1"/>
  <c r="AX1025" i="6" s="1"/>
  <c r="AW1134" i="6"/>
  <c r="AX1134" i="6" s="1" a="1"/>
  <c r="AX1134" i="6" s="1"/>
  <c r="AW1133" i="6"/>
  <c r="AX1133" i="6" s="1" a="1"/>
  <c r="AX1133" i="6" s="1"/>
  <c r="AW1132" i="6"/>
  <c r="AX1132" i="6" s="1" a="1"/>
  <c r="AX1132" i="6" s="1"/>
  <c r="AW1131" i="6"/>
  <c r="AX1131" i="6" s="1" a="1"/>
  <c r="AX1131" i="6" s="1"/>
  <c r="AW1130" i="6"/>
  <c r="AX1130" i="6" s="1" a="1"/>
  <c r="AX1130" i="6" s="1"/>
  <c r="AW1099" i="6"/>
  <c r="AX1099" i="6" s="1" a="1"/>
  <c r="AX1099" i="6" s="1"/>
  <c r="AW1098" i="6"/>
  <c r="AX1098" i="6" s="1" a="1"/>
  <c r="AX1098" i="6" s="1"/>
  <c r="AW1097" i="6"/>
  <c r="AX1097" i="6" s="1" a="1"/>
  <c r="AX1097" i="6" s="1"/>
  <c r="AW1096" i="6"/>
  <c r="AX1096" i="6" s="1" a="1"/>
  <c r="AX1096" i="6" s="1"/>
  <c r="AW1095" i="6"/>
  <c r="AX1095" i="6" s="1" a="1"/>
  <c r="AX1095" i="6" s="1"/>
  <c r="AW1094" i="6"/>
  <c r="AX1094" i="6" s="1" a="1"/>
  <c r="AX1094" i="6" s="1"/>
  <c r="AW1093" i="6"/>
  <c r="AX1093" i="6" s="1" a="1"/>
  <c r="AX1093" i="6" s="1"/>
  <c r="AY1093" i="6" s="1"/>
  <c r="AW1039" i="6"/>
  <c r="AX1039" i="6" s="1" a="1"/>
  <c r="AX1039" i="6" s="1"/>
  <c r="AW1092" i="6"/>
  <c r="AX1092" i="6" s="1" a="1"/>
  <c r="AX1092" i="6" s="1"/>
  <c r="BB1092" i="6" s="1"/>
  <c r="BA1092" i="6" s="1"/>
  <c r="AW1038" i="6"/>
  <c r="AX1038" i="6" s="1" a="1"/>
  <c r="AX1038" i="6" s="1"/>
  <c r="AW1037" i="6"/>
  <c r="AX1037" i="6" s="1" a="1"/>
  <c r="AX1037" i="6" s="1"/>
  <c r="AW1091" i="6"/>
  <c r="AX1091" i="6" s="1" a="1"/>
  <c r="AX1091" i="6" s="1"/>
  <c r="BB1091" i="6" s="1"/>
  <c r="BA1091" i="6" s="1"/>
  <c r="AW1036" i="6"/>
  <c r="AX1036" i="6" s="1" a="1"/>
  <c r="AX1036" i="6" s="1"/>
  <c r="AW1035" i="6"/>
  <c r="AX1035" i="6" s="1" a="1"/>
  <c r="AX1035" i="6" s="1"/>
  <c r="BB1035" i="6" s="1"/>
  <c r="BA1035" i="6" s="1"/>
  <c r="AW1034" i="6"/>
  <c r="AX1034" i="6" s="1" a="1"/>
  <c r="AX1034" i="6" s="1"/>
  <c r="AY1034" i="6" s="1"/>
  <c r="AW1033" i="6"/>
  <c r="AX1033" i="6" s="1" a="1"/>
  <c r="AX1033" i="6" s="1"/>
  <c r="BB1033" i="6" s="1"/>
  <c r="BA1033" i="6" s="1"/>
  <c r="AW1090" i="6"/>
  <c r="AX1090" i="6" s="1" a="1"/>
  <c r="AX1090" i="6" s="1"/>
  <c r="BB1090" i="6" s="1"/>
  <c r="BA1090" i="6" s="1"/>
  <c r="AW1032" i="6"/>
  <c r="AX1032" i="6" s="1" a="1"/>
  <c r="AX1032" i="6" s="1"/>
  <c r="AW1031" i="6"/>
  <c r="AX1031" i="6" s="1" a="1"/>
  <c r="AX1031" i="6" s="1"/>
  <c r="AZ1031" i="6" s="1"/>
  <c r="BD1031" i="6" s="1"/>
  <c r="AW1030" i="6"/>
  <c r="AX1030" i="6" s="1" a="1"/>
  <c r="AX1030" i="6" s="1"/>
  <c r="AW997" i="6"/>
  <c r="AX997" i="6" s="1" a="1"/>
  <c r="AX997" i="6" s="1"/>
  <c r="AW996" i="6"/>
  <c r="AX996" i="6" s="1" a="1"/>
  <c r="AX996" i="6" s="1"/>
  <c r="AW1029" i="6"/>
  <c r="AX1029" i="6" s="1" a="1"/>
  <c r="AX1029" i="6" s="1"/>
  <c r="AW995" i="6"/>
  <c r="AX995" i="6" s="1" a="1"/>
  <c r="AX995" i="6" s="1"/>
  <c r="AW994" i="6"/>
  <c r="AX994" i="6" s="1" a="1"/>
  <c r="AX994" i="6" s="1"/>
  <c r="BB994" i="6" s="1"/>
  <c r="BA994" i="6" s="1"/>
  <c r="AW993" i="6"/>
  <c r="AX993" i="6" s="1" a="1"/>
  <c r="AX993" i="6" s="1"/>
  <c r="AW1128" i="6"/>
  <c r="AX1128" i="6" s="1" a="1"/>
  <c r="AX1128" i="6" s="1"/>
  <c r="AW1127" i="6"/>
  <c r="AX1127" i="6" s="1" a="1"/>
  <c r="AX1127" i="6" s="1"/>
  <c r="AW1126" i="6"/>
  <c r="AX1126" i="6" s="1" a="1"/>
  <c r="AX1126" i="6" s="1"/>
  <c r="AW1149" i="6"/>
  <c r="AX1149" i="6" s="1" a="1"/>
  <c r="AX1149" i="6" s="1"/>
  <c r="AW1148" i="6"/>
  <c r="AX1148" i="6" s="1" a="1"/>
  <c r="AX1148" i="6" s="1"/>
  <c r="AW1117" i="6"/>
  <c r="AX1117" i="6" s="1" a="1"/>
  <c r="AX1117" i="6" s="1"/>
  <c r="AW1116" i="6"/>
  <c r="AX1116" i="6" s="1" a="1"/>
  <c r="AX1116" i="6" s="1"/>
  <c r="BB1116" i="6" s="1"/>
  <c r="BA1116" i="6" s="1"/>
  <c r="AW1121" i="6"/>
  <c r="AX1121" i="6" s="1" a="1"/>
  <c r="AX1121" i="6" s="1"/>
  <c r="AW1172" i="6"/>
  <c r="AX1172" i="6" s="1" a="1"/>
  <c r="AX1172" i="6" s="1"/>
  <c r="AW1107" i="6"/>
  <c r="AX1107" i="6" s="1" a="1"/>
  <c r="AX1107" i="6" s="1"/>
  <c r="AW1089" i="6"/>
  <c r="AX1089" i="6" s="1" a="1"/>
  <c r="AX1089" i="6" s="1"/>
  <c r="AW1123" i="6"/>
  <c r="AX1123" i="6" s="1" a="1"/>
  <c r="AX1123" i="6" s="1"/>
  <c r="AW1088" i="6"/>
  <c r="AX1088" i="6" s="1" a="1"/>
  <c r="AX1088" i="6" s="1"/>
  <c r="AW1013" i="6"/>
  <c r="AX1013" i="6" s="1" a="1"/>
  <c r="AX1013" i="6" s="1"/>
  <c r="AW1114" i="6"/>
  <c r="AX1114" i="6" s="1" a="1"/>
  <c r="AX1114" i="6" s="1"/>
  <c r="BB1114" i="6" s="1"/>
  <c r="BA1114" i="6" s="1"/>
  <c r="AW1154" i="6"/>
  <c r="AX1154" i="6" s="1" a="1"/>
  <c r="AX1154" i="6" s="1"/>
  <c r="AW1142" i="6"/>
  <c r="AX1142" i="6" s="1" a="1"/>
  <c r="AX1142" i="6" s="1"/>
  <c r="AW1169" i="6"/>
  <c r="AX1169" i="6" s="1" a="1"/>
  <c r="AX1169" i="6" s="1"/>
  <c r="AW1122" i="6"/>
  <c r="AX1122" i="6" s="1" a="1"/>
  <c r="AX1122" i="6" s="1"/>
  <c r="BB1122" i="6" s="1"/>
  <c r="BA1122" i="6" s="1"/>
  <c r="AW1087" i="6"/>
  <c r="AX1087" i="6" s="1" a="1"/>
  <c r="AX1087" i="6" s="1"/>
  <c r="AW1086" i="6"/>
  <c r="AX1086" i="6" s="1" a="1"/>
  <c r="AX1086" i="6" s="1"/>
  <c r="AW1085" i="6"/>
  <c r="AX1085" i="6" s="1" a="1"/>
  <c r="AX1085" i="6" s="1"/>
  <c r="AW1024" i="6"/>
  <c r="AX1024" i="6" s="1" a="1"/>
  <c r="AX1024" i="6" s="1"/>
  <c r="BB1024" i="6" s="1"/>
  <c r="BA1024" i="6" s="1"/>
  <c r="AW1023" i="6"/>
  <c r="AX1023" i="6" s="1" a="1"/>
  <c r="AX1023" i="6" s="1"/>
  <c r="AW1022" i="6"/>
  <c r="AX1022" i="6" s="1" a="1"/>
  <c r="AX1022" i="6" s="1"/>
  <c r="AW1021" i="6"/>
  <c r="AX1021" i="6" s="1" a="1"/>
  <c r="AX1021" i="6" s="1"/>
  <c r="AW1084" i="6"/>
  <c r="AX1084" i="6" s="1" a="1"/>
  <c r="AX1084" i="6" s="1"/>
  <c r="BB1084" i="6" s="1"/>
  <c r="BA1084" i="6" s="1"/>
  <c r="AW1020" i="6"/>
  <c r="AX1020" i="6" s="1" a="1"/>
  <c r="AX1020" i="6" s="1"/>
  <c r="AW1018" i="6"/>
  <c r="AX1018" i="6" s="1" a="1"/>
  <c r="AX1018" i="6" s="1"/>
  <c r="AW1017" i="6"/>
  <c r="AX1017" i="6" s="1" a="1"/>
  <c r="AX1017" i="6" s="1"/>
  <c r="AW992" i="6"/>
  <c r="AX992" i="6" s="1" a="1"/>
  <c r="AX992" i="6" s="1"/>
  <c r="AW991" i="6"/>
  <c r="AX991" i="6" s="1" a="1"/>
  <c r="AX991" i="6" s="1"/>
  <c r="AW1019" i="6"/>
  <c r="AX1019" i="6" s="1" a="1"/>
  <c r="AX1019" i="6" s="1"/>
  <c r="AW990" i="6"/>
  <c r="AX990" i="6" s="1" a="1"/>
  <c r="AX990" i="6" s="1"/>
  <c r="AW989" i="6"/>
  <c r="AX989" i="6" s="1" a="1"/>
  <c r="AX989" i="6" s="1"/>
  <c r="BB989" i="6" s="1"/>
  <c r="BA989" i="6" s="1"/>
  <c r="AW988" i="6"/>
  <c r="AX988" i="6" s="1" a="1"/>
  <c r="AX988" i="6" s="1"/>
  <c r="AW987" i="6"/>
  <c r="AX987" i="6" s="1" a="1"/>
  <c r="AX987" i="6" s="1"/>
  <c r="AW986" i="6"/>
  <c r="AX986" i="6" s="1" a="1"/>
  <c r="AX986" i="6" s="1"/>
  <c r="AW985" i="6"/>
  <c r="AX985" i="6" s="1" a="1"/>
  <c r="AX985" i="6" s="1"/>
  <c r="AW984" i="6"/>
  <c r="AX984" i="6" s="1" a="1"/>
  <c r="AX984" i="6" s="1"/>
  <c r="AW983" i="6"/>
  <c r="AX983" i="6" s="1" a="1"/>
  <c r="AX983" i="6" s="1"/>
  <c r="AW982" i="6"/>
  <c r="AX982" i="6" s="1" a="1"/>
  <c r="AX982" i="6" s="1"/>
  <c r="AW981" i="6"/>
  <c r="AX981" i="6" s="1" a="1"/>
  <c r="AX981" i="6" s="1"/>
  <c r="BB981" i="6" s="1"/>
  <c r="BA981" i="6" s="1"/>
  <c r="AW1152" i="6"/>
  <c r="AX1152" i="6" s="1" a="1"/>
  <c r="AX1152" i="6" s="1"/>
  <c r="AW1150" i="6"/>
  <c r="AX1150" i="6" s="1" a="1"/>
  <c r="AX1150" i="6" s="1"/>
  <c r="AW1151" i="6"/>
  <c r="AX1151" i="6" s="1" a="1"/>
  <c r="AX1151" i="6" s="1"/>
  <c r="AW1120" i="6"/>
  <c r="AX1120" i="6" s="1" a="1"/>
  <c r="AX1120" i="6" s="1"/>
  <c r="AW1083" i="6"/>
  <c r="AX1083" i="6" s="1" a="1"/>
  <c r="AX1083" i="6" s="1"/>
  <c r="AW1168" i="6"/>
  <c r="AX1168" i="6" s="1" a="1"/>
  <c r="AX1168" i="6" s="1"/>
  <c r="AW1118" i="6"/>
  <c r="AX1118" i="6" s="1" a="1"/>
  <c r="AX1118" i="6" s="1"/>
  <c r="AW1119" i="6"/>
  <c r="AX1119" i="6" s="1" a="1"/>
  <c r="AX1119" i="6" s="1"/>
  <c r="BB1119" i="6" s="1"/>
  <c r="BA1119" i="6" s="1"/>
  <c r="AW1082" i="6"/>
  <c r="AX1082" i="6" s="1" a="1"/>
  <c r="AX1082" i="6" s="1"/>
  <c r="AW1081" i="6"/>
  <c r="AX1081" i="6" s="1" a="1"/>
  <c r="AX1081" i="6" s="1"/>
  <c r="AW1080" i="6"/>
  <c r="AX1080" i="6" s="1" a="1"/>
  <c r="AX1080" i="6" s="1"/>
  <c r="AW1016" i="6"/>
  <c r="AX1016" i="6" s="1" a="1"/>
  <c r="AX1016" i="6" s="1"/>
  <c r="AW1165" i="6"/>
  <c r="AX1165" i="6" s="1" a="1"/>
  <c r="AX1165" i="6" s="1"/>
  <c r="AW980" i="6"/>
  <c r="AX980" i="6" s="1" a="1"/>
  <c r="AX980" i="6" s="1"/>
  <c r="AW979" i="6"/>
  <c r="AX979" i="6" s="1" a="1"/>
  <c r="AX979" i="6" s="1"/>
  <c r="AW1027" i="6"/>
  <c r="AX1027" i="6" s="1" a="1"/>
  <c r="AX1027" i="6" s="1"/>
  <c r="BB1027" i="6" s="1"/>
  <c r="BA1027" i="6" s="1"/>
  <c r="AW978" i="6"/>
  <c r="AX978" i="6" s="1" a="1"/>
  <c r="AX978" i="6" s="1"/>
  <c r="AW1057" i="6"/>
  <c r="AX1057" i="6" s="1" a="1"/>
  <c r="AX1057" i="6" s="1"/>
  <c r="AW1164" i="6"/>
  <c r="AX1164" i="6" s="1" a="1"/>
  <c r="AX1164" i="6" s="1"/>
  <c r="AW1161" i="6"/>
  <c r="AX1161" i="6" s="1" a="1"/>
  <c r="AX1161" i="6" s="1"/>
  <c r="AZ1161" i="6" s="1"/>
  <c r="BD1161" i="6" s="1"/>
  <c r="AW1162" i="6"/>
  <c r="AX1162" i="6" s="1" a="1"/>
  <c r="AX1162" i="6" s="1"/>
  <c r="AW1160" i="6"/>
  <c r="AX1160" i="6" s="1" a="1"/>
  <c r="AX1160" i="6" s="1"/>
  <c r="AZ1160" i="6" s="1"/>
  <c r="BD1160" i="6" s="1"/>
  <c r="AW1156" i="6"/>
  <c r="AX1156" i="6" s="1" a="1"/>
  <c r="AX1156" i="6" s="1"/>
  <c r="AW1157" i="6"/>
  <c r="AX1157" i="6" s="1" a="1"/>
  <c r="AX1157" i="6" s="1"/>
  <c r="AZ1157" i="6" s="1"/>
  <c r="BD1157" i="6" s="1"/>
  <c r="AW1155" i="6"/>
  <c r="AX1155" i="6" s="1" a="1"/>
  <c r="AX1155" i="6" s="1"/>
  <c r="AY1155" i="6" s="1"/>
  <c r="AW1146" i="6"/>
  <c r="AX1146" i="6" s="1" a="1"/>
  <c r="AX1146" i="6" s="1"/>
  <c r="AZ1146" i="6" s="1"/>
  <c r="BD1146" i="6" s="1"/>
  <c r="AW1144" i="6"/>
  <c r="AX1144" i="6" s="1" a="1"/>
  <c r="AX1144" i="6" s="1"/>
  <c r="AW1145" i="6"/>
  <c r="AX1145" i="6" s="1" a="1"/>
  <c r="AX1145" i="6" s="1"/>
  <c r="AZ1145" i="6" s="1"/>
  <c r="BD1145" i="6" s="1"/>
  <c r="AW1140" i="6"/>
  <c r="AX1140" i="6" s="1" a="1"/>
  <c r="AX1140" i="6" s="1"/>
  <c r="AW1143" i="6"/>
  <c r="AX1143" i="6" s="1" a="1"/>
  <c r="AX1143" i="6" s="1"/>
  <c r="AZ1143" i="6" s="1"/>
  <c r="BD1143" i="6" s="1"/>
  <c r="AW1115" i="6"/>
  <c r="AX1115" i="6" s="1" a="1"/>
  <c r="AX1115" i="6" s="1"/>
  <c r="BB1115" i="6" s="1"/>
  <c r="BA1115" i="6" s="1"/>
  <c r="AW1141" i="6"/>
  <c r="AX1141" i="6" s="1" a="1"/>
  <c r="AX1141" i="6" s="1"/>
  <c r="AY1141" i="6" s="1"/>
  <c r="AW1113" i="6"/>
  <c r="AX1113" i="6" s="1" a="1"/>
  <c r="AX1113" i="6" s="1"/>
  <c r="AW1112" i="6"/>
  <c r="AX1112" i="6" s="1" a="1"/>
  <c r="AX1112" i="6" s="1"/>
  <c r="AW1012" i="6"/>
  <c r="AX1012" i="6" s="1" a="1"/>
  <c r="AX1012" i="6" s="1"/>
  <c r="AW1159" i="6"/>
  <c r="AX1159" i="6" s="1" a="1"/>
  <c r="AX1159" i="6" s="1"/>
  <c r="AW1077" i="6"/>
  <c r="AX1077" i="6" s="1" a="1"/>
  <c r="AX1077" i="6" s="1"/>
  <c r="AW1011" i="6"/>
  <c r="AX1011" i="6" s="1" a="1"/>
  <c r="AX1011" i="6" s="1"/>
  <c r="AW1010" i="6"/>
  <c r="AX1010" i="6" s="1" a="1"/>
  <c r="AX1010" i="6" s="1"/>
  <c r="BB1010" i="6" s="1"/>
  <c r="BA1010" i="6" s="1"/>
  <c r="AW1009" i="6"/>
  <c r="AX1009" i="6" s="1" a="1"/>
  <c r="AX1009" i="6" s="1"/>
  <c r="AZ1009" i="6" s="1"/>
  <c r="BD1009" i="6" s="1"/>
  <c r="AW1028" i="6"/>
  <c r="AX1028" i="6" s="1" a="1"/>
  <c r="AX1028" i="6" s="1"/>
  <c r="AY1028" i="6" s="1"/>
  <c r="AW1026" i="6"/>
  <c r="AX1026" i="6" s="1" a="1"/>
  <c r="AX1026" i="6" s="1"/>
  <c r="AZ1026" i="6" s="1"/>
  <c r="BD1026" i="6" s="1"/>
  <c r="AW1014" i="6"/>
  <c r="AX1014" i="6" s="1" a="1"/>
  <c r="AX1014" i="6" s="1"/>
  <c r="AW1015" i="6"/>
  <c r="AX1015" i="6" s="1" a="1"/>
  <c r="AX1015" i="6" s="1"/>
  <c r="AZ1015" i="6" s="1"/>
  <c r="BD1015" i="6" s="1"/>
  <c r="AW1079" i="6"/>
  <c r="AX1079" i="6" s="1" a="1"/>
  <c r="AX1079" i="6" s="1"/>
  <c r="AW1008" i="6"/>
  <c r="AX1008" i="6" s="1" a="1"/>
  <c r="AX1008" i="6" s="1"/>
  <c r="AZ1008" i="6" s="1"/>
  <c r="BD1008" i="6" s="1"/>
  <c r="AW1078" i="6"/>
  <c r="AX1078" i="6" s="1" a="1"/>
  <c r="AX1078" i="6" s="1"/>
  <c r="AW1076" i="6"/>
  <c r="AX1076" i="6" s="1" a="1"/>
  <c r="AX1076" i="6" s="1"/>
  <c r="AW1075" i="6"/>
  <c r="AX1075" i="6" s="1" a="1"/>
  <c r="AX1075" i="6" s="1"/>
  <c r="AW1074" i="6"/>
  <c r="AX1074" i="6" s="1" a="1"/>
  <c r="AX1074" i="6" s="1"/>
  <c r="AZ1074" i="6" s="1"/>
  <c r="BD1074" i="6" s="1"/>
  <c r="AW1073" i="6"/>
  <c r="AX1073" i="6" s="1" a="1"/>
  <c r="AX1073" i="6" s="1"/>
  <c r="BB1073" i="6" s="1"/>
  <c r="BA1073" i="6" s="1"/>
  <c r="AW1072" i="6"/>
  <c r="AX1072" i="6" s="1" a="1"/>
  <c r="AX1072" i="6" s="1"/>
  <c r="AZ1072" i="6" s="1"/>
  <c r="BD1072" i="6" s="1"/>
  <c r="AW1071" i="6"/>
  <c r="AX1071" i="6" s="1" a="1"/>
  <c r="AX1071" i="6" s="1"/>
  <c r="AY1071" i="6" s="1"/>
  <c r="AW977" i="6"/>
  <c r="AX977" i="6" s="1" a="1"/>
  <c r="AX977" i="6" s="1"/>
  <c r="AW976" i="6"/>
  <c r="AX976" i="6" s="1" a="1"/>
  <c r="AX976" i="6" s="1"/>
  <c r="AW975" i="6"/>
  <c r="AX975" i="6" s="1" a="1"/>
  <c r="AX975" i="6" s="1"/>
  <c r="AW974" i="6"/>
  <c r="AX974" i="6" s="1" a="1"/>
  <c r="AX974" i="6" s="1"/>
  <c r="AW973" i="6"/>
  <c r="AX973" i="6" s="1" a="1"/>
  <c r="AX973" i="6" s="1"/>
  <c r="AZ973" i="6" s="1"/>
  <c r="BD973" i="6" s="1"/>
  <c r="AW972" i="6"/>
  <c r="AX972" i="6" s="1" a="1"/>
  <c r="AX972" i="6" s="1"/>
  <c r="AW1139" i="6"/>
  <c r="AX1139" i="6" s="1" a="1"/>
  <c r="AX1139" i="6" s="1"/>
  <c r="AZ1139" i="6" s="1"/>
  <c r="BD1139" i="6" s="1"/>
  <c r="AW1111" i="6"/>
  <c r="AX1111" i="6" s="1" a="1"/>
  <c r="AX1111" i="6" s="1"/>
  <c r="AY1111" i="6" s="1"/>
  <c r="AW1070" i="6"/>
  <c r="AX1070" i="6" s="1" a="1"/>
  <c r="AX1070" i="6" s="1"/>
  <c r="AW1007" i="6"/>
  <c r="AX1007" i="6" s="1" a="1"/>
  <c r="AX1007" i="6" s="1"/>
  <c r="AW1069" i="6"/>
  <c r="AX1069" i="6" s="1" a="1"/>
  <c r="AX1069" i="6" s="1"/>
  <c r="AW1006" i="6"/>
  <c r="AX1006" i="6" s="1" a="1"/>
  <c r="AX1006" i="6" s="1"/>
  <c r="AW971" i="6"/>
  <c r="AX971" i="6" s="1" a="1"/>
  <c r="AX971" i="6" s="1"/>
  <c r="AZ971" i="6" s="1"/>
  <c r="BD971" i="6" s="1"/>
  <c r="AW970" i="6"/>
  <c r="AX970" i="6" s="1" a="1"/>
  <c r="AX970" i="6" s="1"/>
  <c r="BB970" i="6" s="1"/>
  <c r="BA970" i="6" s="1"/>
  <c r="AW969" i="6"/>
  <c r="AX969" i="6" s="1" a="1"/>
  <c r="AX969" i="6" s="1"/>
  <c r="BB969" i="6" s="1"/>
  <c r="BA969" i="6" s="1"/>
  <c r="AW1068" i="6"/>
  <c r="AX1068" i="6" s="1" a="1"/>
  <c r="AX1068" i="6" s="1"/>
  <c r="BB1068" i="6" s="1"/>
  <c r="BA1068" i="6" s="1"/>
  <c r="AW1067" i="6"/>
  <c r="AX1067" i="6" s="1" a="1"/>
  <c r="AX1067" i="6" s="1"/>
  <c r="AZ1067" i="6" s="1"/>
  <c r="BD1067" i="6" s="1"/>
  <c r="AW1066" i="6"/>
  <c r="AX1066" i="6" s="1" a="1"/>
  <c r="AX1066" i="6" s="1"/>
  <c r="AW1065" i="6"/>
  <c r="AX1065" i="6" s="1" a="1"/>
  <c r="AX1065" i="6" s="1"/>
  <c r="AW1138" i="6"/>
  <c r="AX1138" i="6" s="1" a="1"/>
  <c r="AX1138" i="6" s="1"/>
  <c r="AW1110" i="6"/>
  <c r="AX1110" i="6" s="1" a="1"/>
  <c r="AX1110" i="6" s="1"/>
  <c r="AW1064" i="6"/>
  <c r="AX1064" i="6" s="1" a="1"/>
  <c r="AX1064" i="6" s="1"/>
  <c r="AW1005" i="6"/>
  <c r="AX1005" i="6" s="1" a="1"/>
  <c r="AX1005" i="6" s="1"/>
  <c r="AZ1005" i="6" s="1"/>
  <c r="BD1005" i="6" s="1"/>
  <c r="AW1004" i="6"/>
  <c r="AX1004" i="6" s="1" a="1"/>
  <c r="AX1004" i="6" s="1"/>
  <c r="AZ1004" i="6" s="1"/>
  <c r="BD1004" i="6" s="1"/>
  <c r="AW1003" i="6"/>
  <c r="AX1003" i="6" s="1" a="1"/>
  <c r="AX1003" i="6" s="1"/>
  <c r="AW968" i="6"/>
  <c r="AX968" i="6" s="1" a="1"/>
  <c r="AX968" i="6" s="1"/>
  <c r="AW967" i="6"/>
  <c r="AX967" i="6" s="1" a="1"/>
  <c r="AX967" i="6" s="1"/>
  <c r="AW966" i="6"/>
  <c r="AX966" i="6" s="1" a="1"/>
  <c r="AX966" i="6" s="1"/>
  <c r="AZ966" i="6" s="1"/>
  <c r="BD966" i="6" s="1"/>
  <c r="AW965" i="6"/>
  <c r="AX965" i="6" s="1" a="1"/>
  <c r="AX965" i="6" s="1"/>
  <c r="AW964" i="6"/>
  <c r="AX964" i="6" s="1" a="1"/>
  <c r="AX964" i="6" s="1"/>
  <c r="AW1063" i="6"/>
  <c r="AX1063" i="6" s="1" a="1"/>
  <c r="AX1063" i="6" s="1"/>
  <c r="AW1002" i="6"/>
  <c r="AX1002" i="6" s="1" a="1"/>
  <c r="AX1002" i="6" s="1"/>
  <c r="AY1002" i="6" s="1"/>
  <c r="AW963" i="6"/>
  <c r="AX963" i="6" s="1" a="1"/>
  <c r="AX963" i="6" s="1"/>
  <c r="AY963" i="6" s="1"/>
  <c r="AW2087" i="6"/>
  <c r="AX2087" i="6" s="1" a="1"/>
  <c r="AX2087" i="6" s="1"/>
  <c r="AW2150" i="6"/>
  <c r="AX2150" i="6" s="1" a="1"/>
  <c r="AX2150" i="6" s="1"/>
  <c r="AY2150" i="6" s="1"/>
  <c r="AW2149" i="6"/>
  <c r="AX2149" i="6" s="1" a="1"/>
  <c r="AX2149" i="6" s="1"/>
  <c r="AW2148" i="6"/>
  <c r="AX2148" i="6" s="1" a="1"/>
  <c r="AX2148" i="6" s="1"/>
  <c r="AW2147" i="6"/>
  <c r="AX2147" i="6" s="1" a="1"/>
  <c r="AX2147" i="6" s="1"/>
  <c r="BB2147" i="6" s="1"/>
  <c r="BA2147" i="6" s="1"/>
  <c r="AW2146" i="6"/>
  <c r="AX2146" i="6" s="1" a="1"/>
  <c r="AX2146" i="6" s="1"/>
  <c r="AW2024" i="6"/>
  <c r="AX2024" i="6" s="1" a="1"/>
  <c r="AX2024" i="6" s="1"/>
  <c r="AY2024" i="6" s="1"/>
  <c r="AW2086" i="6"/>
  <c r="AX2086" i="6" s="1" a="1"/>
  <c r="AX2086" i="6" s="1"/>
  <c r="AY2086" i="6" s="1"/>
  <c r="AW2085" i="6"/>
  <c r="AX2085" i="6" s="1" a="1"/>
  <c r="AX2085" i="6" s="1"/>
  <c r="AW2025" i="6"/>
  <c r="AX2025" i="6" s="1" a="1"/>
  <c r="AX2025" i="6" s="1"/>
  <c r="AY2025" i="6" s="1"/>
  <c r="AW1870" i="6"/>
  <c r="AX1870" i="6" s="1" a="1"/>
  <c r="AX1870" i="6" s="1"/>
  <c r="AW1869" i="6"/>
  <c r="AX1869" i="6" s="1" a="1"/>
  <c r="AX1869" i="6" s="1"/>
  <c r="AY1869" i="6" s="1"/>
  <c r="AW1868" i="6"/>
  <c r="AX1868" i="6" s="1" a="1"/>
  <c r="AX1868" i="6" s="1"/>
  <c r="AW2120" i="6"/>
  <c r="AX2120" i="6" s="1" a="1"/>
  <c r="AX2120" i="6" s="1"/>
  <c r="AW2082" i="6"/>
  <c r="AX2082" i="6" s="1" a="1"/>
  <c r="AX2082" i="6" s="1"/>
  <c r="AY2082" i="6" s="1"/>
  <c r="AW2081" i="6"/>
  <c r="AX2081" i="6" s="1" a="1"/>
  <c r="AX2081" i="6" s="1"/>
  <c r="AY2081" i="6" s="1"/>
  <c r="AW2188" i="6"/>
  <c r="AX2188" i="6" s="1" a="1"/>
  <c r="AX2188" i="6" s="1"/>
  <c r="AW2235" i="6"/>
  <c r="AX2235" i="6" s="1" a="1"/>
  <c r="AX2235" i="6" s="1"/>
  <c r="AW1867" i="6"/>
  <c r="AX1867" i="6" s="1" a="1"/>
  <c r="AX1867" i="6" s="1"/>
  <c r="AW2187" i="6"/>
  <c r="AX2187" i="6" s="1" a="1"/>
  <c r="AX2187" i="6" s="1"/>
  <c r="AW2084" i="6"/>
  <c r="AX2084" i="6" s="1" a="1"/>
  <c r="AX2084" i="6" s="1"/>
  <c r="AW2083" i="6"/>
  <c r="AX2083" i="6" s="1" a="1"/>
  <c r="AX2083" i="6" s="1"/>
  <c r="AW2080" i="6"/>
  <c r="AX2080" i="6" s="1" a="1"/>
  <c r="AX2080" i="6" s="1"/>
  <c r="AW2023" i="6"/>
  <c r="AX2023" i="6" s="1" a="1"/>
  <c r="AX2023" i="6" s="1"/>
  <c r="AW2022" i="6"/>
  <c r="AX2022" i="6" s="1" a="1"/>
  <c r="AX2022" i="6" s="1"/>
  <c r="AW1866" i="6"/>
  <c r="AX1866" i="6" s="1" a="1"/>
  <c r="AX1866" i="6" s="1"/>
  <c r="AW2241" i="6"/>
  <c r="AX2241" i="6" s="1" a="1"/>
  <c r="AX2241" i="6" s="1"/>
  <c r="AW2234" i="6"/>
  <c r="AX2234" i="6" s="1" a="1"/>
  <c r="AX2234" i="6" s="1"/>
  <c r="AW2226" i="6"/>
  <c r="AX2226" i="6" s="1" a="1"/>
  <c r="AX2226" i="6" s="1"/>
  <c r="AW2217" i="6"/>
  <c r="AX2217" i="6" s="1" a="1"/>
  <c r="AX2217" i="6" s="1"/>
  <c r="AW2186" i="6"/>
  <c r="AX2186" i="6" s="1" a="1"/>
  <c r="AX2186" i="6" s="1"/>
  <c r="AW2158" i="6"/>
  <c r="AX2158" i="6" s="1" a="1"/>
  <c r="AX2158" i="6" s="1"/>
  <c r="AW2119" i="6"/>
  <c r="AX2119" i="6" s="1" a="1"/>
  <c r="AX2119" i="6" s="1"/>
  <c r="AW2074" i="6"/>
  <c r="AX2074" i="6" s="1" a="1"/>
  <c r="AX2074" i="6" s="1"/>
  <c r="AW1964" i="6"/>
  <c r="AX1964" i="6" s="1" a="1"/>
  <c r="AX1964" i="6" s="1"/>
  <c r="AW1963" i="6"/>
  <c r="AX1963" i="6" s="1" a="1"/>
  <c r="AX1963" i="6" s="1"/>
  <c r="AW1962" i="6"/>
  <c r="AX1962" i="6" s="1" a="1"/>
  <c r="AX1962" i="6" s="1"/>
  <c r="AW1961" i="6"/>
  <c r="AX1961" i="6" s="1" a="1"/>
  <c r="AX1961" i="6" s="1"/>
  <c r="AW1960" i="6"/>
  <c r="AX1960" i="6" s="1" a="1"/>
  <c r="AX1960" i="6" s="1"/>
  <c r="AW1959" i="6"/>
  <c r="AX1959" i="6" s="1" a="1"/>
  <c r="AX1959" i="6" s="1"/>
  <c r="AW1958" i="6"/>
  <c r="AX1958" i="6" s="1" a="1"/>
  <c r="AX1958" i="6" s="1"/>
  <c r="AW1930" i="6"/>
  <c r="AX1930" i="6" s="1" a="1"/>
  <c r="AX1930" i="6" s="1"/>
  <c r="AW2021" i="6"/>
  <c r="AX2021" i="6" s="1" a="1"/>
  <c r="AX2021" i="6" s="1"/>
  <c r="AW2020" i="6"/>
  <c r="AX2020" i="6" s="1" a="1"/>
  <c r="AX2020" i="6" s="1"/>
  <c r="AW2019" i="6"/>
  <c r="AX2019" i="6" s="1" a="1"/>
  <c r="AX2019" i="6" s="1"/>
  <c r="AW2018" i="6"/>
  <c r="AX2018" i="6" s="1" a="1"/>
  <c r="AX2018" i="6" s="1"/>
  <c r="AW2017" i="6"/>
  <c r="AX2017" i="6" s="1" a="1"/>
  <c r="AX2017" i="6" s="1"/>
  <c r="AW2016" i="6"/>
  <c r="AX2016" i="6" s="1" a="1"/>
  <c r="AX2016" i="6" s="1"/>
  <c r="AW2015" i="6"/>
  <c r="AX2015" i="6" s="1" a="1"/>
  <c r="AX2015" i="6" s="1"/>
  <c r="AW2014" i="6"/>
  <c r="AX2014" i="6" s="1" a="1"/>
  <c r="AX2014" i="6" s="1"/>
  <c r="AW2013" i="6"/>
  <c r="AX2013" i="6" s="1" a="1"/>
  <c r="AX2013" i="6" s="1"/>
  <c r="AW2012" i="6"/>
  <c r="AX2012" i="6" s="1" a="1"/>
  <c r="AX2012" i="6" s="1"/>
  <c r="AW2011" i="6"/>
  <c r="AX2011" i="6" s="1" a="1"/>
  <c r="AX2011" i="6" s="1"/>
  <c r="AW2010" i="6"/>
  <c r="AX2010" i="6" s="1" a="1"/>
  <c r="AX2010" i="6" s="1"/>
  <c r="AW2009" i="6"/>
  <c r="AX2009" i="6" s="1" a="1"/>
  <c r="AX2009" i="6" s="1"/>
  <c r="AW2008" i="6"/>
  <c r="AX2008" i="6" s="1" a="1"/>
  <c r="AX2008" i="6" s="1"/>
  <c r="AW1990" i="6"/>
  <c r="AX1990" i="6" s="1" a="1"/>
  <c r="AX1990" i="6" s="1"/>
  <c r="AW1848" i="6"/>
  <c r="AX1848" i="6" s="1" a="1"/>
  <c r="AX1848" i="6" s="1"/>
  <c r="AW1847" i="6"/>
  <c r="AX1847" i="6" s="1" a="1"/>
  <c r="AX1847" i="6" s="1"/>
  <c r="AW1846" i="6"/>
  <c r="AX1846" i="6" s="1" a="1"/>
  <c r="AX1846" i="6" s="1"/>
  <c r="AW1845" i="6"/>
  <c r="AX1845" i="6" s="1" a="1"/>
  <c r="AX1845" i="6" s="1"/>
  <c r="AW1844" i="6"/>
  <c r="AX1844" i="6" s="1" a="1"/>
  <c r="AX1844" i="6" s="1"/>
  <c r="AW1843" i="6"/>
  <c r="AX1843" i="6" s="1" a="1"/>
  <c r="AX1843" i="6" s="1"/>
  <c r="AW1929" i="6"/>
  <c r="AX1929" i="6" s="1" a="1"/>
  <c r="AX1929" i="6" s="1"/>
  <c r="AW1700" i="6"/>
  <c r="AX1700" i="6" s="1" a="1"/>
  <c r="AX1700" i="6" s="1"/>
  <c r="AW1699" i="6"/>
  <c r="AX1699" i="6" s="1" a="1"/>
  <c r="AX1699" i="6" s="1"/>
  <c r="AW1698" i="6"/>
  <c r="AX1698" i="6" s="1" a="1"/>
  <c r="AX1698" i="6" s="1"/>
  <c r="AW1697" i="6"/>
  <c r="AX1697" i="6" s="1" a="1"/>
  <c r="AX1697" i="6" s="1"/>
  <c r="AW1696" i="6"/>
  <c r="AX1696" i="6" s="1" a="1"/>
  <c r="AX1696" i="6" s="1"/>
  <c r="AW1695" i="6"/>
  <c r="AX1695" i="6" s="1" a="1"/>
  <c r="AX1695" i="6" s="1"/>
  <c r="AW1694" i="6"/>
  <c r="AX1694" i="6" s="1" a="1"/>
  <c r="AX1694" i="6" s="1"/>
  <c r="AW1693" i="6"/>
  <c r="AX1693" i="6" s="1" a="1"/>
  <c r="AX1693" i="6" s="1"/>
  <c r="AW2076" i="6"/>
  <c r="AX2076" i="6" s="1" a="1"/>
  <c r="AX2076" i="6" s="1"/>
  <c r="AW1827" i="6"/>
  <c r="AX1827" i="6" s="1" a="1"/>
  <c r="AX1827" i="6" s="1"/>
  <c r="AW1865" i="6"/>
  <c r="AX1865" i="6" s="1" a="1"/>
  <c r="AX1865" i="6" s="1"/>
  <c r="AW1753" i="6"/>
  <c r="AX1753" i="6" s="1" a="1"/>
  <c r="AX1753" i="6" s="1"/>
  <c r="AW1760" i="6"/>
  <c r="AX1760" i="6" s="1" a="1"/>
  <c r="AX1760" i="6" s="1"/>
  <c r="AW1759" i="6"/>
  <c r="AX1759" i="6" s="1" a="1"/>
  <c r="AX1759" i="6" s="1"/>
  <c r="AW1758" i="6"/>
  <c r="AX1758" i="6" s="1" a="1"/>
  <c r="AX1758" i="6" s="1"/>
  <c r="AW1757" i="6"/>
  <c r="AX1757" i="6" s="1" a="1"/>
  <c r="AX1757" i="6" s="1"/>
  <c r="AW1756" i="6"/>
  <c r="AX1756" i="6" s="1" a="1"/>
  <c r="AX1756" i="6" s="1"/>
  <c r="AW1755" i="6"/>
  <c r="AX1755" i="6" s="1" a="1"/>
  <c r="AX1755" i="6" s="1"/>
  <c r="AW1754" i="6"/>
  <c r="AX1754" i="6" s="1" a="1"/>
  <c r="AX1754" i="6" s="1"/>
  <c r="AW1864" i="6"/>
  <c r="AX1864" i="6" s="1" a="1"/>
  <c r="AX1864" i="6" s="1"/>
  <c r="AW2079" i="6"/>
  <c r="AX2079" i="6" s="1" a="1"/>
  <c r="AX2079" i="6" s="1"/>
  <c r="AW1842" i="6"/>
  <c r="AX1842" i="6" s="1" a="1"/>
  <c r="AX1842" i="6" s="1"/>
  <c r="AW1863" i="6"/>
  <c r="AX1863" i="6" s="1" a="1"/>
  <c r="AX1863" i="6" s="1"/>
  <c r="AW2078" i="6"/>
  <c r="AX2078" i="6" s="1" a="1"/>
  <c r="AX2078" i="6" s="1"/>
  <c r="AW2077" i="6"/>
  <c r="AX2077" i="6" s="1" a="1"/>
  <c r="AX2077" i="6" s="1"/>
  <c r="AW2007" i="6"/>
  <c r="AX2007" i="6" s="1" a="1"/>
  <c r="AX2007" i="6" s="1"/>
  <c r="AW2006" i="6"/>
  <c r="AX2006" i="6" s="1" a="1"/>
  <c r="AX2006" i="6" s="1"/>
  <c r="AW2005" i="6"/>
  <c r="AX2005" i="6" s="1" a="1"/>
  <c r="AX2005" i="6" s="1"/>
  <c r="AW2004" i="6"/>
  <c r="AX2004" i="6" s="1" a="1"/>
  <c r="AX2004" i="6" s="1"/>
  <c r="AW2003" i="6"/>
  <c r="AX2003" i="6" s="1" a="1"/>
  <c r="AX2003" i="6" s="1"/>
  <c r="AW2002" i="6"/>
  <c r="AX2002" i="6" s="1" a="1"/>
  <c r="AX2002" i="6" s="1"/>
  <c r="AW2001" i="6"/>
  <c r="AX2001" i="6" s="1" a="1"/>
  <c r="AX2001" i="6" s="1"/>
  <c r="AW2000" i="6"/>
  <c r="AX2000" i="6" s="1" a="1"/>
  <c r="AX2000" i="6" s="1"/>
  <c r="AW1999" i="6"/>
  <c r="AX1999" i="6" s="1" a="1"/>
  <c r="AX1999" i="6" s="1"/>
  <c r="AW1998" i="6"/>
  <c r="AX1998" i="6" s="1" a="1"/>
  <c r="AX1998" i="6" s="1"/>
  <c r="AW1997" i="6"/>
  <c r="AX1997" i="6" s="1" a="1"/>
  <c r="AX1997" i="6" s="1"/>
  <c r="AW1996" i="6"/>
  <c r="AX1996" i="6" s="1" a="1"/>
  <c r="AX1996" i="6" s="1"/>
  <c r="AW1995" i="6"/>
  <c r="AX1995" i="6" s="1" a="1"/>
  <c r="AX1995" i="6" s="1"/>
  <c r="AW1994" i="6"/>
  <c r="AX1994" i="6" s="1" a="1"/>
  <c r="AX1994" i="6" s="1"/>
  <c r="AW1993" i="6"/>
  <c r="AX1993" i="6" s="1" a="1"/>
  <c r="AX1993" i="6" s="1"/>
  <c r="AW1992" i="6"/>
  <c r="AX1992" i="6" s="1" a="1"/>
  <c r="AX1992" i="6" s="1"/>
  <c r="AW1991" i="6"/>
  <c r="AX1991" i="6" s="1" a="1"/>
  <c r="AX1991" i="6" s="1"/>
  <c r="AW1978" i="6"/>
  <c r="AX1978" i="6" s="1" a="1"/>
  <c r="AX1978" i="6" s="1"/>
  <c r="AW1977" i="6"/>
  <c r="AX1977" i="6" s="1" a="1"/>
  <c r="AX1977" i="6" s="1"/>
  <c r="AW1976" i="6"/>
  <c r="AX1976" i="6" s="1" a="1"/>
  <c r="AX1976" i="6" s="1"/>
  <c r="AW1975" i="6"/>
  <c r="AX1975" i="6" s="1" a="1"/>
  <c r="AX1975" i="6" s="1"/>
  <c r="AW1974" i="6"/>
  <c r="AX1974" i="6" s="1" a="1"/>
  <c r="AX1974" i="6" s="1"/>
  <c r="AW1973" i="6"/>
  <c r="AX1973" i="6" s="1" a="1"/>
  <c r="AX1973" i="6" s="1"/>
  <c r="AW1972" i="6"/>
  <c r="AX1972" i="6" s="1" a="1"/>
  <c r="AX1972" i="6" s="1"/>
  <c r="AW1971" i="6"/>
  <c r="AX1971" i="6" s="1" a="1"/>
  <c r="AX1971" i="6" s="1"/>
  <c r="AW1970" i="6"/>
  <c r="AX1970" i="6" s="1" a="1"/>
  <c r="AX1970" i="6" s="1"/>
  <c r="AW1969" i="6"/>
  <c r="AX1969" i="6" s="1" a="1"/>
  <c r="AX1969" i="6" s="1"/>
  <c r="AW1968" i="6"/>
  <c r="AX1968" i="6" s="1" a="1"/>
  <c r="AX1968" i="6" s="1"/>
  <c r="AW1967" i="6"/>
  <c r="AX1967" i="6" s="1" a="1"/>
  <c r="AX1967" i="6" s="1"/>
  <c r="AW1966" i="6"/>
  <c r="AX1966" i="6" s="1" a="1"/>
  <c r="AX1966" i="6" s="1"/>
  <c r="AW1965" i="6"/>
  <c r="AX1965" i="6" s="1" a="1"/>
  <c r="AX1965" i="6" s="1"/>
  <c r="AW1989" i="6"/>
  <c r="AX1989" i="6" s="1" a="1"/>
  <c r="AX1989" i="6" s="1"/>
  <c r="AW1988" i="6"/>
  <c r="AX1988" i="6" s="1" a="1"/>
  <c r="AX1988" i="6" s="1"/>
  <c r="AW1987" i="6"/>
  <c r="AX1987" i="6" s="1" a="1"/>
  <c r="AX1987" i="6" s="1"/>
  <c r="AW1986" i="6"/>
  <c r="AX1986" i="6" s="1" a="1"/>
  <c r="AX1986" i="6" s="1"/>
  <c r="AW1985" i="6"/>
  <c r="AX1985" i="6" s="1" a="1"/>
  <c r="AX1985" i="6" s="1"/>
  <c r="AW1984" i="6"/>
  <c r="AX1984" i="6" s="1" a="1"/>
  <c r="AX1984" i="6" s="1"/>
  <c r="AW1983" i="6"/>
  <c r="AX1983" i="6" s="1" a="1"/>
  <c r="AX1983" i="6" s="1"/>
  <c r="AW1982" i="6"/>
  <c r="AX1982" i="6" s="1" a="1"/>
  <c r="AX1982" i="6" s="1"/>
  <c r="AW1981" i="6"/>
  <c r="AX1981" i="6" s="1" a="1"/>
  <c r="AX1981" i="6" s="1"/>
  <c r="AW1862" i="6"/>
  <c r="AX1862" i="6" s="1" a="1"/>
  <c r="AX1862" i="6" s="1"/>
  <c r="AW1861" i="6"/>
  <c r="AX1861" i="6" s="1" a="1"/>
  <c r="AX1861" i="6" s="1"/>
  <c r="AW1860" i="6"/>
  <c r="AX1860" i="6" s="1" a="1"/>
  <c r="AX1860" i="6" s="1"/>
  <c r="AW1859" i="6"/>
  <c r="AX1859" i="6" s="1" a="1"/>
  <c r="AX1859" i="6" s="1"/>
  <c r="AW2075" i="6"/>
  <c r="AX2075" i="6" s="1" a="1"/>
  <c r="AX2075" i="6" s="1"/>
  <c r="AW1980" i="6"/>
  <c r="AX1980" i="6" s="1" a="1"/>
  <c r="AX1980" i="6" s="1"/>
  <c r="AW1979" i="6"/>
  <c r="AX1979" i="6" s="1" a="1"/>
  <c r="AX1979" i="6" s="1"/>
  <c r="AW1957" i="6"/>
  <c r="AX1957" i="6" s="1" a="1"/>
  <c r="AX1957" i="6" s="1"/>
  <c r="AW1956" i="6"/>
  <c r="AX1956" i="6" s="1" a="1"/>
  <c r="AX1956" i="6" s="1"/>
  <c r="AW1955" i="6"/>
  <c r="AX1955" i="6" s="1" a="1"/>
  <c r="AX1955" i="6" s="1"/>
  <c r="AW1954" i="6"/>
  <c r="AX1954" i="6" s="1" a="1"/>
  <c r="AX1954" i="6" s="1"/>
  <c r="AW1953" i="6"/>
  <c r="AX1953" i="6" s="1" a="1"/>
  <c r="AX1953" i="6" s="1"/>
  <c r="AW1952" i="6"/>
  <c r="AX1952" i="6" s="1" a="1"/>
  <c r="AX1952" i="6" s="1"/>
  <c r="AW1951" i="6"/>
  <c r="AX1951" i="6" s="1" a="1"/>
  <c r="AX1951" i="6" s="1"/>
  <c r="AW1950" i="6"/>
  <c r="AX1950" i="6" s="1" a="1"/>
  <c r="AX1950" i="6" s="1"/>
  <c r="AW1949" i="6"/>
  <c r="AX1949" i="6" s="1" a="1"/>
  <c r="AX1949" i="6" s="1"/>
  <c r="AW1948" i="6"/>
  <c r="AX1948" i="6" s="1" a="1"/>
  <c r="AX1948" i="6" s="1"/>
  <c r="AW1692" i="6"/>
  <c r="AX1692" i="6" s="1" a="1"/>
  <c r="AX1692" i="6" s="1"/>
  <c r="AW1841" i="6"/>
  <c r="AX1841" i="6" s="1" a="1"/>
  <c r="AX1841" i="6" s="1"/>
  <c r="AW1947" i="6"/>
  <c r="AX1947" i="6" s="1" a="1"/>
  <c r="AX1947" i="6" s="1"/>
  <c r="AW1946" i="6"/>
  <c r="AX1946" i="6" s="1" a="1"/>
  <c r="AX1946" i="6" s="1"/>
  <c r="AW1945" i="6"/>
  <c r="AX1945" i="6" s="1" a="1"/>
  <c r="AX1945" i="6" s="1"/>
  <c r="AW1944" i="6"/>
  <c r="AX1944" i="6" s="1" a="1"/>
  <c r="AX1944" i="6" s="1"/>
  <c r="AW1943" i="6"/>
  <c r="AX1943" i="6" s="1" a="1"/>
  <c r="AX1943" i="6" s="1"/>
  <c r="AW1942" i="6"/>
  <c r="AX1942" i="6" s="1" a="1"/>
  <c r="AX1942" i="6" s="1"/>
  <c r="AW1941" i="6"/>
  <c r="AX1941" i="6" s="1" a="1"/>
  <c r="AX1941" i="6" s="1"/>
  <c r="AW1940" i="6"/>
  <c r="AX1940" i="6" s="1" a="1"/>
  <c r="AX1940" i="6" s="1"/>
  <c r="AW1939" i="6"/>
  <c r="AX1939" i="6" s="1" a="1"/>
  <c r="AX1939" i="6" s="1"/>
  <c r="AW1938" i="6"/>
  <c r="AX1938" i="6" s="1" a="1"/>
  <c r="AX1938" i="6" s="1"/>
  <c r="AW1937" i="6"/>
  <c r="AX1937" i="6" s="1" a="1"/>
  <c r="AX1937" i="6" s="1"/>
  <c r="AW1936" i="6"/>
  <c r="AX1936" i="6" s="1" a="1"/>
  <c r="AX1936" i="6" s="1"/>
  <c r="AW1935" i="6"/>
  <c r="AX1935" i="6" s="1" a="1"/>
  <c r="AX1935" i="6" s="1"/>
  <c r="AW1934" i="6"/>
  <c r="AX1934" i="6" s="1" a="1"/>
  <c r="AX1934" i="6" s="1"/>
  <c r="AW1933" i="6"/>
  <c r="AX1933" i="6" s="1" a="1"/>
  <c r="AX1933" i="6" s="1"/>
  <c r="AW1691" i="6"/>
  <c r="AX1691" i="6" s="1" a="1"/>
  <c r="AX1691" i="6" s="1"/>
  <c r="AW1840" i="6"/>
  <c r="AX1840" i="6" s="1" a="1"/>
  <c r="AX1840" i="6" s="1"/>
  <c r="AW1839" i="6"/>
  <c r="AX1839" i="6" s="1" a="1"/>
  <c r="AX1839" i="6" s="1"/>
  <c r="AW1838" i="6"/>
  <c r="AX1838" i="6" s="1" a="1"/>
  <c r="AX1838" i="6" s="1"/>
  <c r="AW1837" i="6"/>
  <c r="AX1837" i="6" s="1" a="1"/>
  <c r="AX1837" i="6" s="1"/>
  <c r="AW1826" i="6"/>
  <c r="AX1826" i="6" s="1" a="1"/>
  <c r="AX1826" i="6" s="1"/>
  <c r="AW1825" i="6"/>
  <c r="AX1825" i="6" s="1" a="1"/>
  <c r="AX1825" i="6" s="1"/>
  <c r="AW1817" i="6"/>
  <c r="AX1817" i="6" s="1" a="1"/>
  <c r="AX1817" i="6" s="1"/>
  <c r="AW1816" i="6"/>
  <c r="AX1816" i="6" s="1" a="1"/>
  <c r="AX1816" i="6" s="1"/>
  <c r="AW1815" i="6"/>
  <c r="AX1815" i="6" s="1" a="1"/>
  <c r="AX1815" i="6" s="1"/>
  <c r="AW1814" i="6"/>
  <c r="AX1814" i="6" s="1" a="1"/>
  <c r="AX1814" i="6" s="1"/>
  <c r="AW1813" i="6"/>
  <c r="AX1813" i="6" s="1" a="1"/>
  <c r="AX1813" i="6" s="1"/>
  <c r="AW1787" i="6"/>
  <c r="AX1787" i="6" s="1" a="1"/>
  <c r="AX1787" i="6" s="1"/>
  <c r="AW1786" i="6"/>
  <c r="AX1786" i="6" s="1" a="1"/>
  <c r="AX1786" i="6" s="1"/>
  <c r="AW1812" i="6"/>
  <c r="AX1812" i="6" s="1" a="1"/>
  <c r="AX1812" i="6" s="1"/>
  <c r="AW1811" i="6"/>
  <c r="AX1811" i="6" s="1" a="1"/>
  <c r="AX1811" i="6" s="1"/>
  <c r="AW1810" i="6"/>
  <c r="AX1810" i="6" s="1" a="1"/>
  <c r="AX1810" i="6" s="1"/>
  <c r="AW1824" i="6"/>
  <c r="AX1824" i="6" s="1" a="1"/>
  <c r="AX1824" i="6" s="1"/>
  <c r="AW1823" i="6"/>
  <c r="AX1823" i="6" s="1" a="1"/>
  <c r="AX1823" i="6" s="1"/>
  <c r="AW1822" i="6"/>
  <c r="AX1822" i="6" s="1" a="1"/>
  <c r="AX1822" i="6" s="1"/>
  <c r="AW1809" i="6"/>
  <c r="AX1809" i="6" s="1" a="1"/>
  <c r="AX1809" i="6" s="1"/>
  <c r="AW1808" i="6"/>
  <c r="AX1808" i="6" s="1" a="1"/>
  <c r="AX1808" i="6" s="1"/>
  <c r="AW1778" i="6"/>
  <c r="AX1778" i="6" s="1" a="1"/>
  <c r="AX1778" i="6" s="1"/>
  <c r="AW1777" i="6"/>
  <c r="AX1777" i="6" s="1" a="1"/>
  <c r="AX1777" i="6" s="1"/>
  <c r="AW1776" i="6"/>
  <c r="AX1776" i="6" s="1" a="1"/>
  <c r="AX1776" i="6" s="1"/>
  <c r="AW1821" i="6"/>
  <c r="AX1821" i="6" s="1" a="1"/>
  <c r="AX1821" i="6" s="1"/>
  <c r="AW1775" i="6"/>
  <c r="AX1775" i="6" s="1" a="1"/>
  <c r="AX1775" i="6" s="1"/>
  <c r="AW1774" i="6"/>
  <c r="AX1774" i="6" s="1" a="1"/>
  <c r="AX1774" i="6" s="1"/>
  <c r="AW1820" i="6"/>
  <c r="AX1820" i="6" s="1" a="1"/>
  <c r="AX1820" i="6" s="1"/>
  <c r="AW1819" i="6"/>
  <c r="AX1819" i="6" s="1" a="1"/>
  <c r="AX1819" i="6" s="1"/>
  <c r="AW1858" i="6"/>
  <c r="AX1858" i="6" s="1" a="1"/>
  <c r="AX1858" i="6" s="1"/>
  <c r="AW1857" i="6"/>
  <c r="AX1857" i="6" s="1" a="1"/>
  <c r="AX1857" i="6" s="1"/>
  <c r="AW1856" i="6"/>
  <c r="AX1856" i="6" s="1" a="1"/>
  <c r="AX1856" i="6" s="1"/>
  <c r="AW1803" i="6"/>
  <c r="AX1803" i="6" s="1" a="1"/>
  <c r="AX1803" i="6" s="1"/>
  <c r="AW1836" i="6"/>
  <c r="AX1836" i="6" s="1" a="1"/>
  <c r="AX1836" i="6" s="1"/>
  <c r="AW1855" i="6"/>
  <c r="AX1855" i="6" s="1" a="1"/>
  <c r="AX1855" i="6" s="1"/>
  <c r="AW1835" i="6"/>
  <c r="AX1835" i="6" s="1" a="1"/>
  <c r="AX1835" i="6" s="1"/>
  <c r="AW1834" i="6"/>
  <c r="AX1834" i="6" s="1" a="1"/>
  <c r="AX1834" i="6" s="1"/>
  <c r="AW1833" i="6"/>
  <c r="AX1833" i="6" s="1" a="1"/>
  <c r="AX1833" i="6" s="1"/>
  <c r="AW1818" i="6"/>
  <c r="AX1818" i="6" s="1" a="1"/>
  <c r="AX1818" i="6" s="1"/>
  <c r="AW1832" i="6"/>
  <c r="AX1832" i="6" s="1" a="1"/>
  <c r="AX1832" i="6" s="1"/>
  <c r="AW1854" i="6"/>
  <c r="AX1854" i="6" s="1" a="1"/>
  <c r="AX1854" i="6" s="1"/>
  <c r="AW1853" i="6"/>
  <c r="AX1853" i="6" s="1" a="1"/>
  <c r="AX1853" i="6" s="1"/>
  <c r="AW1773" i="6"/>
  <c r="AX1773" i="6" s="1" a="1"/>
  <c r="AX1773" i="6" s="1"/>
  <c r="AW1807" i="6"/>
  <c r="AX1807" i="6" s="1" a="1"/>
  <c r="AX1807" i="6" s="1"/>
  <c r="AW1831" i="6"/>
  <c r="AX1831" i="6" s="1" a="1"/>
  <c r="AX1831" i="6" s="1"/>
  <c r="AW1830" i="6"/>
  <c r="AX1830" i="6" s="1" a="1"/>
  <c r="AX1830" i="6" s="1"/>
  <c r="AW1829" i="6"/>
  <c r="AX1829" i="6" s="1" a="1"/>
  <c r="AX1829" i="6" s="1"/>
  <c r="AW1828" i="6"/>
  <c r="AX1828" i="6" s="1" a="1"/>
  <c r="AX1828" i="6" s="1"/>
  <c r="AW1806" i="6"/>
  <c r="AX1806" i="6" s="1" a="1"/>
  <c r="AX1806" i="6" s="1"/>
  <c r="AW1805" i="6"/>
  <c r="AX1805" i="6" s="1" a="1"/>
  <c r="AX1805" i="6" s="1"/>
  <c r="AW1802" i="6"/>
  <c r="AX1802" i="6" s="1" a="1"/>
  <c r="AX1802" i="6" s="1"/>
  <c r="AW1772" i="6"/>
  <c r="AX1772" i="6" s="1" a="1"/>
  <c r="AX1772" i="6" s="1"/>
  <c r="AW1771" i="6"/>
  <c r="AX1771" i="6" s="1" a="1"/>
  <c r="AX1771" i="6" s="1"/>
  <c r="AW1770" i="6"/>
  <c r="AX1770" i="6" s="1" a="1"/>
  <c r="AX1770" i="6" s="1"/>
  <c r="AW1769" i="6"/>
  <c r="AX1769" i="6" s="1" a="1"/>
  <c r="AX1769" i="6" s="1"/>
  <c r="AW1785" i="6"/>
  <c r="AX1785" i="6" s="1" a="1"/>
  <c r="AX1785" i="6" s="1"/>
  <c r="AW1784" i="6"/>
  <c r="AX1784" i="6" s="1" a="1"/>
  <c r="AX1784" i="6" s="1"/>
  <c r="AW1783" i="6"/>
  <c r="AX1783" i="6" s="1" a="1"/>
  <c r="AX1783" i="6" s="1"/>
  <c r="AW1782" i="6"/>
  <c r="AX1782" i="6" s="1" a="1"/>
  <c r="AX1782" i="6" s="1"/>
  <c r="AW1781" i="6"/>
  <c r="AX1781" i="6" s="1" a="1"/>
  <c r="AX1781" i="6" s="1"/>
  <c r="AW1768" i="6"/>
  <c r="AX1768" i="6" s="1" a="1"/>
  <c r="AX1768" i="6" s="1"/>
  <c r="AW1767" i="6"/>
  <c r="AX1767" i="6" s="1" a="1"/>
  <c r="AX1767" i="6" s="1"/>
  <c r="AW1766" i="6"/>
  <c r="AX1766" i="6" s="1" a="1"/>
  <c r="AX1766" i="6" s="1"/>
  <c r="AW1765" i="6"/>
  <c r="AX1765" i="6" s="1" a="1"/>
  <c r="AX1765" i="6" s="1"/>
  <c r="AW1764" i="6"/>
  <c r="AX1764" i="6" s="1" a="1"/>
  <c r="AX1764" i="6" s="1"/>
  <c r="AW1801" i="6"/>
  <c r="AX1801" i="6" s="1" a="1"/>
  <c r="AX1801" i="6" s="1"/>
  <c r="AW1800" i="6"/>
  <c r="AX1800" i="6" s="1" a="1"/>
  <c r="AX1800" i="6" s="1"/>
  <c r="AW1780" i="6"/>
  <c r="AX1780" i="6" s="1" a="1"/>
  <c r="AX1780" i="6" s="1"/>
  <c r="AW1799" i="6"/>
  <c r="AX1799" i="6" s="1" a="1"/>
  <c r="AX1799" i="6" s="1"/>
  <c r="AW1798" i="6"/>
  <c r="AX1798" i="6" s="1" a="1"/>
  <c r="AX1798" i="6" s="1"/>
  <c r="AW1797" i="6"/>
  <c r="AX1797" i="6" s="1" a="1"/>
  <c r="AX1797" i="6" s="1"/>
  <c r="AW1796" i="6"/>
  <c r="AX1796" i="6" s="1" a="1"/>
  <c r="AX1796" i="6" s="1"/>
  <c r="AW1795" i="6"/>
  <c r="AX1795" i="6" s="1" a="1"/>
  <c r="AX1795" i="6" s="1"/>
  <c r="AW1794" i="6"/>
  <c r="AX1794" i="6" s="1" a="1"/>
  <c r="AX1794" i="6" s="1"/>
  <c r="AW1793" i="6"/>
  <c r="AX1793" i="6" s="1" a="1"/>
  <c r="AX1793" i="6" s="1"/>
  <c r="AW1792" i="6"/>
  <c r="AX1792" i="6" s="1" a="1"/>
  <c r="AX1792" i="6" s="1"/>
  <c r="AW1791" i="6"/>
  <c r="AX1791" i="6" s="1" a="1"/>
  <c r="AX1791" i="6" s="1"/>
  <c r="AW1790" i="6"/>
  <c r="AX1790" i="6" s="1" a="1"/>
  <c r="AX1790" i="6" s="1"/>
  <c r="AW1789" i="6"/>
  <c r="AX1789" i="6" s="1" a="1"/>
  <c r="AX1789" i="6" s="1"/>
  <c r="AW1788" i="6"/>
  <c r="AX1788" i="6" s="1" a="1"/>
  <c r="AX1788" i="6" s="1"/>
  <c r="AW1779" i="6"/>
  <c r="AX1779" i="6" s="1" a="1"/>
  <c r="AX1779" i="6" s="1"/>
  <c r="AW1852" i="6"/>
  <c r="AX1852" i="6" s="1" a="1"/>
  <c r="AX1852" i="6" s="1"/>
  <c r="AW1851" i="6"/>
  <c r="AX1851" i="6" s="1" a="1"/>
  <c r="AX1851" i="6" s="1"/>
  <c r="AW1850" i="6"/>
  <c r="AX1850" i="6" s="1" a="1"/>
  <c r="AX1850" i="6" s="1"/>
  <c r="AW1849" i="6"/>
  <c r="AX1849" i="6" s="1" a="1"/>
  <c r="AX1849" i="6" s="1"/>
  <c r="AW1690" i="6"/>
  <c r="AX1690" i="6" s="1" a="1"/>
  <c r="AX1690" i="6" s="1"/>
  <c r="AW1740" i="6"/>
  <c r="AX1740" i="6" s="1" a="1"/>
  <c r="AX1740" i="6" s="1"/>
  <c r="AW1763" i="6"/>
  <c r="AX1763" i="6" s="1" a="1"/>
  <c r="AX1763" i="6" s="1"/>
  <c r="AW1752" i="6"/>
  <c r="AX1752" i="6" s="1" a="1"/>
  <c r="AX1752" i="6" s="1"/>
  <c r="AW1739" i="6"/>
  <c r="AX1739" i="6" s="1" a="1"/>
  <c r="AX1739" i="6" s="1"/>
  <c r="AW1738" i="6"/>
  <c r="AX1738" i="6" s="1" a="1"/>
  <c r="AX1738" i="6" s="1"/>
  <c r="AW1737" i="6"/>
  <c r="AX1737" i="6" s="1" a="1"/>
  <c r="AX1737" i="6" s="1"/>
  <c r="AW1736" i="6"/>
  <c r="AX1736" i="6" s="1" a="1"/>
  <c r="AX1736" i="6" s="1"/>
  <c r="AW1735" i="6"/>
  <c r="AX1735" i="6" s="1" a="1"/>
  <c r="AX1735" i="6" s="1"/>
  <c r="AW1734" i="6"/>
  <c r="AX1734" i="6" s="1" a="1"/>
  <c r="AX1734" i="6" s="1"/>
  <c r="AW1733" i="6"/>
  <c r="AX1733" i="6" s="1" a="1"/>
  <c r="AX1733" i="6" s="1"/>
  <c r="AW1732" i="6"/>
  <c r="AX1732" i="6" s="1" a="1"/>
  <c r="AX1732" i="6" s="1"/>
  <c r="AW1731" i="6"/>
  <c r="AX1731" i="6" s="1" a="1"/>
  <c r="AX1731" i="6" s="1"/>
  <c r="AW1730" i="6"/>
  <c r="AX1730" i="6" s="1" a="1"/>
  <c r="AX1730" i="6" s="1"/>
  <c r="AW1729" i="6"/>
  <c r="AX1729" i="6" s="1" a="1"/>
  <c r="AX1729" i="6" s="1"/>
  <c r="AW1728" i="6"/>
  <c r="AX1728" i="6" s="1" a="1"/>
  <c r="AX1728" i="6" s="1"/>
  <c r="AW1727" i="6"/>
  <c r="AX1727" i="6" s="1" a="1"/>
  <c r="AX1727" i="6" s="1"/>
  <c r="AW1689" i="6"/>
  <c r="AX1689" i="6" s="1" a="1"/>
  <c r="AX1689" i="6" s="1"/>
  <c r="AW1688" i="6"/>
  <c r="AX1688" i="6" s="1" a="1"/>
  <c r="AX1688" i="6" s="1"/>
  <c r="AW1687" i="6"/>
  <c r="AX1687" i="6" s="1" a="1"/>
  <c r="AX1687" i="6" s="1"/>
  <c r="AW1686" i="6"/>
  <c r="AX1686" i="6" s="1" a="1"/>
  <c r="AX1686" i="6" s="1"/>
  <c r="AW1685" i="6"/>
  <c r="AX1685" i="6" s="1" a="1"/>
  <c r="AX1685" i="6" s="1"/>
  <c r="AW1684" i="6"/>
  <c r="AX1684" i="6" s="1" a="1"/>
  <c r="AX1684" i="6" s="1"/>
  <c r="AW1683" i="6"/>
  <c r="AX1683" i="6" s="1" a="1"/>
  <c r="AX1683" i="6" s="1"/>
  <c r="AW1726" i="6"/>
  <c r="AX1726" i="6" s="1" a="1"/>
  <c r="AX1726" i="6" s="1"/>
  <c r="AW1725" i="6"/>
  <c r="AX1725" i="6" s="1" a="1"/>
  <c r="AX1725" i="6" s="1"/>
  <c r="AW1724" i="6"/>
  <c r="AX1724" i="6" s="1" a="1"/>
  <c r="AX1724" i="6" s="1"/>
  <c r="AW1723" i="6"/>
  <c r="AX1723" i="6" s="1" a="1"/>
  <c r="AX1723" i="6" s="1"/>
  <c r="AW1722" i="6"/>
  <c r="AX1722" i="6" s="1" a="1"/>
  <c r="AX1722" i="6" s="1"/>
  <c r="AW1721" i="6"/>
  <c r="AX1721" i="6" s="1" a="1"/>
  <c r="AX1721" i="6" s="1"/>
  <c r="AW1720" i="6"/>
  <c r="AX1720" i="6" s="1" a="1"/>
  <c r="AX1720" i="6" s="1"/>
  <c r="AW1719" i="6"/>
  <c r="AX1719" i="6" s="1" a="1"/>
  <c r="AX1719" i="6" s="1"/>
  <c r="AW1718" i="6"/>
  <c r="AX1718" i="6" s="1" a="1"/>
  <c r="AX1718" i="6" s="1"/>
  <c r="AY1718" i="6" s="1"/>
  <c r="AW1717" i="6"/>
  <c r="AX1717" i="6" s="1" a="1"/>
  <c r="AX1717" i="6" s="1"/>
  <c r="BB1717" i="6" s="1"/>
  <c r="BA1717" i="6" s="1"/>
  <c r="AW1716" i="6"/>
  <c r="AX1716" i="6" s="1" a="1"/>
  <c r="AX1716" i="6" s="1"/>
  <c r="AW1715" i="6"/>
  <c r="AX1715" i="6" s="1" a="1"/>
  <c r="AX1715" i="6" s="1"/>
  <c r="AZ1715" i="6" s="1"/>
  <c r="BD1715" i="6" s="1"/>
  <c r="AW1714" i="6"/>
  <c r="AX1714" i="6" s="1" a="1"/>
  <c r="AX1714" i="6" s="1"/>
  <c r="AY1714" i="6" s="1"/>
  <c r="AW1932" i="6"/>
  <c r="AX1932" i="6" s="1" a="1"/>
  <c r="AX1932" i="6" s="1"/>
  <c r="AY1932" i="6" s="1"/>
  <c r="AW1931" i="6"/>
  <c r="AX1931" i="6" s="1" a="1"/>
  <c r="AX1931" i="6" s="1"/>
  <c r="AW1744" i="6"/>
  <c r="AX1744" i="6" s="1" a="1"/>
  <c r="AX1744" i="6" s="1"/>
  <c r="AW1682" i="6"/>
  <c r="AX1682" i="6" s="1" a="1"/>
  <c r="AX1682" i="6" s="1"/>
  <c r="AW1681" i="6"/>
  <c r="AX1681" i="6" s="1" a="1"/>
  <c r="AX1681" i="6" s="1"/>
  <c r="BB1681" i="6" s="1"/>
  <c r="BA1681" i="6" s="1"/>
  <c r="AW1762" i="6"/>
  <c r="AX1762" i="6" s="1" a="1"/>
  <c r="AX1762" i="6" s="1"/>
  <c r="AW1751" i="6"/>
  <c r="AX1751" i="6" s="1" a="1"/>
  <c r="AX1751" i="6" s="1"/>
  <c r="AZ1751" i="6" s="1"/>
  <c r="BD1751" i="6" s="1"/>
  <c r="AW1713" i="6"/>
  <c r="AX1713" i="6" s="1" a="1"/>
  <c r="AX1713" i="6" s="1"/>
  <c r="AW1712" i="6"/>
  <c r="AX1712" i="6" s="1" a="1"/>
  <c r="AX1712" i="6" s="1"/>
  <c r="BB1712" i="6" s="1"/>
  <c r="BA1712" i="6" s="1"/>
  <c r="AW1711" i="6"/>
  <c r="AX1711" i="6" s="1" a="1"/>
  <c r="AX1711" i="6" s="1"/>
  <c r="AW1743" i="6"/>
  <c r="AX1743" i="6" s="1" a="1"/>
  <c r="AX1743" i="6" s="1"/>
  <c r="AW1742" i="6"/>
  <c r="AX1742" i="6" s="1" a="1"/>
  <c r="AX1742" i="6" s="1"/>
  <c r="AW1750" i="6"/>
  <c r="AX1750" i="6" s="1" a="1"/>
  <c r="AX1750" i="6" s="1"/>
  <c r="AW1749" i="6"/>
  <c r="AX1749" i="6" s="1" a="1"/>
  <c r="AX1749" i="6" s="1"/>
  <c r="AW1748" i="6"/>
  <c r="AX1748" i="6" s="1" a="1"/>
  <c r="AX1748" i="6" s="1"/>
  <c r="AZ1748" i="6" s="1"/>
  <c r="BD1748" i="6" s="1"/>
  <c r="AW1747" i="6"/>
  <c r="AX1747" i="6" s="1" a="1"/>
  <c r="AX1747" i="6" s="1"/>
  <c r="AW1746" i="6"/>
  <c r="AX1746" i="6" s="1" a="1"/>
  <c r="AX1746" i="6" s="1"/>
  <c r="BB1746" i="6" s="1"/>
  <c r="BA1746" i="6" s="1"/>
  <c r="AW1745" i="6"/>
  <c r="AX1745" i="6" s="1" a="1"/>
  <c r="AX1745" i="6" s="1"/>
  <c r="AW1710" i="6"/>
  <c r="AX1710" i="6" s="1" a="1"/>
  <c r="AX1710" i="6" s="1"/>
  <c r="AW1709" i="6"/>
  <c r="AX1709" i="6" s="1" a="1"/>
  <c r="AX1709" i="6" s="1"/>
  <c r="AY1709" i="6" s="1"/>
  <c r="AW1708" i="6"/>
  <c r="AX1708" i="6" s="1" a="1"/>
  <c r="AX1708" i="6" s="1"/>
  <c r="AW1707" i="6"/>
  <c r="AX1707" i="6" s="1" a="1"/>
  <c r="AX1707" i="6" s="1"/>
  <c r="AW1706" i="6"/>
  <c r="AX1706" i="6" s="1" a="1"/>
  <c r="AX1706" i="6" s="1"/>
  <c r="AW1705" i="6"/>
  <c r="AX1705" i="6" s="1" a="1"/>
  <c r="AX1705" i="6" s="1"/>
  <c r="AY1705" i="6" s="1"/>
  <c r="AW1704" i="6"/>
  <c r="AX1704" i="6" s="1" a="1"/>
  <c r="AX1704" i="6" s="1"/>
  <c r="AW1703" i="6"/>
  <c r="AX1703" i="6" s="1" a="1"/>
  <c r="AX1703" i="6" s="1"/>
  <c r="AW1741" i="6"/>
  <c r="AX1741" i="6" s="1" a="1"/>
  <c r="AX1741" i="6" s="1"/>
  <c r="AW1804" i="6"/>
  <c r="AX1804" i="6" s="1" a="1"/>
  <c r="AX1804" i="6" s="1"/>
  <c r="BB1804" i="6" s="1"/>
  <c r="BA1804" i="6" s="1"/>
  <c r="AW1702" i="6"/>
  <c r="AX1702" i="6" s="1" a="1"/>
  <c r="AX1702" i="6" s="1"/>
  <c r="AW1680" i="6"/>
  <c r="AX1680" i="6" s="1" a="1"/>
  <c r="AX1680" i="6" s="1"/>
  <c r="AW1679" i="6"/>
  <c r="AX1679" i="6" s="1" a="1"/>
  <c r="AX1679" i="6" s="1"/>
  <c r="AW1761" i="6"/>
  <c r="AX1761" i="6" s="1" a="1"/>
  <c r="AX1761" i="6" s="1"/>
  <c r="AW1678" i="6"/>
  <c r="AX1678" i="6" s="1" a="1"/>
  <c r="AX1678" i="6" s="1"/>
  <c r="AW1677" i="6"/>
  <c r="AX1677" i="6" s="1" a="1"/>
  <c r="AX1677" i="6" s="1"/>
  <c r="AW1676" i="6"/>
  <c r="AX1676" i="6" s="1" a="1"/>
  <c r="AX1676" i="6" s="1"/>
  <c r="AW1675" i="6"/>
  <c r="AX1675" i="6" s="1" a="1"/>
  <c r="AX1675" i="6" s="1"/>
  <c r="AW1674" i="6"/>
  <c r="AX1674" i="6" s="1" a="1"/>
  <c r="AX1674" i="6" s="1"/>
  <c r="AW1701" i="6"/>
  <c r="AX1701" i="6" s="1" a="1"/>
  <c r="AX1701" i="6" s="1"/>
  <c r="AZ1701" i="6" s="1"/>
  <c r="BD1701" i="6" s="1"/>
  <c r="AW1673" i="6"/>
  <c r="AX1673" i="6" s="1" a="1"/>
  <c r="AX1673" i="6" s="1"/>
  <c r="AW1672" i="6"/>
  <c r="AX1672" i="6" s="1" a="1"/>
  <c r="AX1672" i="6" s="1"/>
  <c r="AW1671" i="6"/>
  <c r="AX1671" i="6" s="1" a="1"/>
  <c r="AX1671" i="6" s="1"/>
  <c r="AW1670" i="6"/>
  <c r="AX1670" i="6" s="1" a="1"/>
  <c r="AX1670" i="6" s="1"/>
  <c r="AZ1670" i="6" s="1"/>
  <c r="BD1670" i="6" s="1"/>
  <c r="AW1928" i="6"/>
  <c r="AX1928" i="6" s="1" a="1"/>
  <c r="AX1928" i="6" s="1"/>
  <c r="AW1927" i="6"/>
  <c r="AX1927" i="6" s="1" a="1"/>
  <c r="AX1927" i="6" s="1"/>
  <c r="AW1926" i="6"/>
  <c r="AX1926" i="6" s="1" a="1"/>
  <c r="AX1926" i="6" s="1"/>
  <c r="AW1925" i="6"/>
  <c r="AX1925" i="6" s="1" a="1"/>
  <c r="AX1925" i="6" s="1"/>
  <c r="AZ1925" i="6" s="1"/>
  <c r="BD1925" i="6" s="1"/>
  <c r="AW1668" i="6"/>
  <c r="AX1668" i="6" s="1" a="1"/>
  <c r="AX1668" i="6" s="1"/>
  <c r="AW1667" i="6"/>
  <c r="AX1667" i="6" s="1" a="1"/>
  <c r="AX1667" i="6" s="1"/>
  <c r="AW1666" i="6"/>
  <c r="AX1666" i="6" s="1" a="1"/>
  <c r="AX1666" i="6" s="1"/>
  <c r="AW1665" i="6"/>
  <c r="AX1665" i="6" s="1" a="1"/>
  <c r="AX1665" i="6" s="1"/>
  <c r="AZ1665" i="6" s="1"/>
  <c r="BD1665" i="6" s="1"/>
  <c r="AW1664" i="6"/>
  <c r="AX1664" i="6" s="1" a="1"/>
  <c r="AX1664" i="6" s="1"/>
  <c r="AY1664" i="6" s="1"/>
  <c r="AW1663" i="6"/>
  <c r="AX1663" i="6" s="1" a="1"/>
  <c r="AX1663" i="6" s="1"/>
  <c r="AW1669" i="6"/>
  <c r="AX1669" i="6" s="1" a="1"/>
  <c r="AX1669" i="6" s="1"/>
  <c r="AW1565" i="6"/>
  <c r="AX1565" i="6" s="1" a="1"/>
  <c r="AX1565" i="6" s="1"/>
  <c r="BB1565" i="6" s="1"/>
  <c r="BA1565" i="6" s="1"/>
  <c r="AW1564" i="6"/>
  <c r="AX1564" i="6" s="1" a="1"/>
  <c r="AX1564" i="6" s="1"/>
  <c r="AW2240" i="6"/>
  <c r="AX2240" i="6" s="1" a="1"/>
  <c r="AX2240" i="6" s="1"/>
  <c r="AW2233" i="6"/>
  <c r="AX2233" i="6" s="1" a="1"/>
  <c r="AX2233" i="6" s="1"/>
  <c r="AW2225" i="6"/>
  <c r="AX2225" i="6" s="1" a="1"/>
  <c r="AX2225" i="6" s="1"/>
  <c r="BB2225" i="6" s="1"/>
  <c r="BA2225" i="6" s="1"/>
  <c r="AW2185" i="6"/>
  <c r="AX2185" i="6" s="1" a="1"/>
  <c r="AX2185" i="6" s="1"/>
  <c r="AW2184" i="6"/>
  <c r="AX2184" i="6" s="1" a="1"/>
  <c r="AX2184" i="6" s="1"/>
  <c r="AW2157" i="6"/>
  <c r="AX2157" i="6" s="1" a="1"/>
  <c r="AX2157" i="6" s="1"/>
  <c r="AW2156" i="6"/>
  <c r="AX2156" i="6" s="1" a="1"/>
  <c r="AX2156" i="6" s="1"/>
  <c r="BB2156" i="6" s="1"/>
  <c r="BA2156" i="6" s="1"/>
  <c r="AW1924" i="6"/>
  <c r="AX1924" i="6" s="1" a="1"/>
  <c r="AX1924" i="6" s="1"/>
  <c r="AW1662" i="6"/>
  <c r="AX1662" i="6" s="1" a="1"/>
  <c r="AX1662" i="6" s="1"/>
  <c r="AW1661" i="6"/>
  <c r="AX1661" i="6" s="1" a="1"/>
  <c r="AX1661" i="6" s="1"/>
  <c r="AW1660" i="6"/>
  <c r="AX1660" i="6" s="1" a="1"/>
  <c r="AX1660" i="6" s="1"/>
  <c r="BB1660" i="6" s="1"/>
  <c r="BA1660" i="6" s="1"/>
  <c r="AW1659" i="6"/>
  <c r="AX1659" i="6" s="1" a="1"/>
  <c r="AX1659" i="6" s="1"/>
  <c r="AW1923" i="6"/>
  <c r="AX1923" i="6" s="1" a="1"/>
  <c r="AX1923" i="6" s="1"/>
  <c r="AW1658" i="6"/>
  <c r="AX1658" i="6" s="1" a="1"/>
  <c r="AX1658" i="6" s="1"/>
  <c r="AW1657" i="6"/>
  <c r="AX1657" i="6" s="1" a="1"/>
  <c r="AX1657" i="6" s="1"/>
  <c r="BB1657" i="6" s="1"/>
  <c r="BA1657" i="6" s="1"/>
  <c r="AW1656" i="6"/>
  <c r="AX1656" i="6" s="1" a="1"/>
  <c r="AX1656" i="6" s="1"/>
  <c r="AW1655" i="6"/>
  <c r="AX1655" i="6" s="1" a="1"/>
  <c r="AX1655" i="6" s="1"/>
  <c r="AW1654" i="6"/>
  <c r="AX1654" i="6" s="1" a="1"/>
  <c r="AX1654" i="6" s="1"/>
  <c r="AW1922" i="6"/>
  <c r="AX1922" i="6" s="1" a="1"/>
  <c r="AX1922" i="6" s="1"/>
  <c r="BB1922" i="6" s="1"/>
  <c r="BA1922" i="6" s="1"/>
  <c r="AW1921" i="6"/>
  <c r="AX1921" i="6" s="1" a="1"/>
  <c r="AX1921" i="6" s="1"/>
  <c r="AW1653" i="6"/>
  <c r="AX1653" i="6" s="1" a="1"/>
  <c r="AX1653" i="6" s="1"/>
  <c r="AW1652" i="6"/>
  <c r="AX1652" i="6" s="1" a="1"/>
  <c r="AX1652" i="6" s="1"/>
  <c r="AW1651" i="6"/>
  <c r="AX1651" i="6" s="1" a="1"/>
  <c r="AX1651" i="6" s="1"/>
  <c r="BB1651" i="6" s="1"/>
  <c r="BA1651" i="6" s="1"/>
  <c r="AW1650" i="6"/>
  <c r="AX1650" i="6" s="1" a="1"/>
  <c r="AX1650" i="6" s="1"/>
  <c r="AW2183" i="6"/>
  <c r="AX2183" i="6" s="1" a="1"/>
  <c r="AX2183" i="6" s="1"/>
  <c r="AW2239" i="6"/>
  <c r="AX2239" i="6" s="1" a="1"/>
  <c r="AX2239" i="6" s="1"/>
  <c r="AW2118" i="6"/>
  <c r="AX2118" i="6" s="1" a="1"/>
  <c r="AX2118" i="6" s="1"/>
  <c r="BB2118" i="6" s="1"/>
  <c r="BA2118" i="6" s="1"/>
  <c r="AW2155" i="6"/>
  <c r="AX2155" i="6" s="1" a="1"/>
  <c r="AX2155" i="6" s="1"/>
  <c r="AW2154" i="6"/>
  <c r="AX2154" i="6" s="1" a="1"/>
  <c r="AX2154" i="6" s="1"/>
  <c r="AW2180" i="6"/>
  <c r="AX2180" i="6" s="1" a="1"/>
  <c r="AX2180" i="6" s="1"/>
  <c r="AW2224" i="6"/>
  <c r="AX2224" i="6" s="1" a="1"/>
  <c r="AX2224" i="6" s="1"/>
  <c r="BB2224" i="6" s="1"/>
  <c r="BA2224" i="6" s="1"/>
  <c r="AW2223" i="6"/>
  <c r="AX2223" i="6" s="1" a="1"/>
  <c r="AX2223" i="6" s="1"/>
  <c r="AW2182" i="6"/>
  <c r="AX2182" i="6" s="1" a="1"/>
  <c r="AX2182" i="6" s="1"/>
  <c r="AW2181" i="6"/>
  <c r="AX2181" i="6" s="1" a="1"/>
  <c r="AX2181" i="6" s="1"/>
  <c r="AW2153" i="6"/>
  <c r="AX2153" i="6" s="1" a="1"/>
  <c r="AX2153" i="6" s="1"/>
  <c r="AW2222" i="6"/>
  <c r="AX2222" i="6" s="1" a="1"/>
  <c r="AX2222" i="6" s="1"/>
  <c r="AW2216" i="6"/>
  <c r="AX2216" i="6" s="1" a="1"/>
  <c r="AX2216" i="6" s="1"/>
  <c r="AW2215" i="6"/>
  <c r="AX2215" i="6" s="1" a="1"/>
  <c r="AX2215" i="6" s="1"/>
  <c r="AW2179" i="6"/>
  <c r="AX2179" i="6" s="1" a="1"/>
  <c r="AX2179" i="6" s="1"/>
  <c r="BB2179" i="6" s="1"/>
  <c r="BA2179" i="6" s="1"/>
  <c r="AW2152" i="6"/>
  <c r="AX2152" i="6" s="1" a="1"/>
  <c r="AX2152" i="6" s="1"/>
  <c r="AW2214" i="6"/>
  <c r="AX2214" i="6" s="1" a="1"/>
  <c r="AX2214" i="6" s="1"/>
  <c r="AW2178" i="6"/>
  <c r="AX2178" i="6" s="1" a="1"/>
  <c r="AX2178" i="6" s="1"/>
  <c r="AW2151" i="6"/>
  <c r="AX2151" i="6" s="1" a="1"/>
  <c r="AX2151" i="6" s="1"/>
  <c r="AW2117" i="6"/>
  <c r="AX2117" i="6" s="1" a="1"/>
  <c r="AX2117" i="6" s="1"/>
  <c r="AW2073" i="6"/>
  <c r="AX2073" i="6" s="1" a="1"/>
  <c r="AX2073" i="6" s="1"/>
  <c r="AW2072" i="6"/>
  <c r="AX2072" i="6" s="1" a="1"/>
  <c r="AX2072" i="6" s="1"/>
  <c r="AW1920" i="6"/>
  <c r="AX1920" i="6" s="1" a="1"/>
  <c r="AX1920" i="6" s="1"/>
  <c r="AY1920" i="6" s="1"/>
  <c r="AW1919" i="6"/>
  <c r="AX1919" i="6" s="1" a="1"/>
  <c r="AX1919" i="6" s="1"/>
  <c r="AW1918" i="6"/>
  <c r="AX1918" i="6" s="1" a="1"/>
  <c r="AX1918" i="6" s="1"/>
  <c r="AW1649" i="6"/>
  <c r="AX1649" i="6" s="1" a="1"/>
  <c r="AX1649" i="6" s="1"/>
  <c r="AZ1649" i="6" s="1"/>
  <c r="BD1649" i="6" s="1"/>
  <c r="AW2116" i="6"/>
  <c r="AX2116" i="6" s="1" a="1"/>
  <c r="AX2116" i="6" s="1"/>
  <c r="BB2116" i="6" s="1"/>
  <c r="BA2116" i="6" s="1"/>
  <c r="AW2071" i="6"/>
  <c r="AX2071" i="6" s="1" a="1"/>
  <c r="AX2071" i="6" s="1"/>
  <c r="AY2071" i="6" s="1"/>
  <c r="AW2213" i="6"/>
  <c r="AX2213" i="6" s="1" a="1"/>
  <c r="AX2213" i="6" s="1"/>
  <c r="AW2115" i="6"/>
  <c r="AX2115" i="6" s="1" a="1"/>
  <c r="AX2115" i="6" s="1"/>
  <c r="AW1648" i="6"/>
  <c r="AX1648" i="6" s="1" a="1"/>
  <c r="AX1648" i="6" s="1"/>
  <c r="BB1648" i="6" s="1"/>
  <c r="BA1648" i="6" s="1"/>
  <c r="AW2145" i="6"/>
  <c r="AX2145" i="6" s="1" a="1"/>
  <c r="AX2145" i="6" s="1"/>
  <c r="AW2232" i="6"/>
  <c r="AX2232" i="6" s="1" a="1"/>
  <c r="AX2232" i="6" s="1"/>
  <c r="AY2232" i="6" s="1"/>
  <c r="AW1917" i="6"/>
  <c r="AX1917" i="6" s="1" a="1"/>
  <c r="AX1917" i="6" s="1"/>
  <c r="AW2221" i="6"/>
  <c r="AX2221" i="6" s="1" a="1"/>
  <c r="AX2221" i="6" s="1"/>
  <c r="AW1916" i="6"/>
  <c r="AX1916" i="6" s="1" a="1"/>
  <c r="AX1916" i="6" s="1"/>
  <c r="AW2177" i="6"/>
  <c r="AX2177" i="6" s="1" a="1"/>
  <c r="AX2177" i="6" s="1"/>
  <c r="AW1647" i="6"/>
  <c r="AX1647" i="6" s="1" a="1"/>
  <c r="AX1647" i="6" s="1"/>
  <c r="AZ1647" i="6" s="1"/>
  <c r="BD1647" i="6" s="1"/>
  <c r="AW2070" i="6"/>
  <c r="AX2070" i="6" s="1" a="1"/>
  <c r="AX2070" i="6" s="1"/>
  <c r="AW1646" i="6"/>
  <c r="AX1646" i="6" s="1" a="1"/>
  <c r="AX1646" i="6" s="1"/>
  <c r="AW1645" i="6"/>
  <c r="AX1645" i="6" s="1" a="1"/>
  <c r="AX1645" i="6" s="1"/>
  <c r="AW1644" i="6"/>
  <c r="AX1644" i="6" s="1" a="1"/>
  <c r="AX1644" i="6" s="1"/>
  <c r="AZ1644" i="6" s="1"/>
  <c r="BD1644" i="6" s="1"/>
  <c r="AW1643" i="6"/>
  <c r="AX1643" i="6" s="1" a="1"/>
  <c r="AX1643" i="6" s="1"/>
  <c r="AY1643" i="6" s="1"/>
  <c r="AW1642" i="6"/>
  <c r="AX1642" i="6" s="1" a="1"/>
  <c r="AX1642" i="6" s="1"/>
  <c r="AW1641" i="6"/>
  <c r="AX1641" i="6" s="1" a="1"/>
  <c r="AX1641" i="6" s="1"/>
  <c r="AW1639" i="6"/>
  <c r="AX1639" i="6" s="1" a="1"/>
  <c r="AX1639" i="6" s="1"/>
  <c r="AW1640" i="6"/>
  <c r="AX1640" i="6" s="1" a="1"/>
  <c r="AX1640" i="6" s="1"/>
  <c r="BB1640" i="6" s="1"/>
  <c r="BA1640" i="6" s="1"/>
  <c r="AW1638" i="6"/>
  <c r="AX1638" i="6" s="1" a="1"/>
  <c r="AX1638" i="6" s="1"/>
  <c r="AW1637" i="6"/>
  <c r="AX1637" i="6" s="1" a="1"/>
  <c r="AX1637" i="6" s="1"/>
  <c r="AW1636" i="6"/>
  <c r="AX1636" i="6" s="1" a="1"/>
  <c r="AX1636" i="6" s="1"/>
  <c r="AW2212" i="6"/>
  <c r="AX2212" i="6" s="1" a="1"/>
  <c r="AX2212" i="6" s="1"/>
  <c r="AW2211" i="6"/>
  <c r="AX2211" i="6" s="1" a="1"/>
  <c r="AX2211" i="6" s="1"/>
  <c r="AW2210" i="6"/>
  <c r="AX2210" i="6" s="1" a="1"/>
  <c r="AX2210" i="6" s="1"/>
  <c r="AW2209" i="6"/>
  <c r="AX2209" i="6" s="1" a="1"/>
  <c r="AX2209" i="6" s="1"/>
  <c r="AW1915" i="6"/>
  <c r="AX1915" i="6" s="1" a="1"/>
  <c r="AX1915" i="6" s="1"/>
  <c r="BB1915" i="6" s="1"/>
  <c r="BA1915" i="6" s="1"/>
  <c r="AW2205" i="6"/>
  <c r="AX2205" i="6" s="1" a="1"/>
  <c r="AX2205" i="6" s="1"/>
  <c r="AW2204" i="6"/>
  <c r="AX2204" i="6" s="1" a="1"/>
  <c r="AX2204" i="6" s="1"/>
  <c r="AW2202" i="6"/>
  <c r="AX2202" i="6" s="1" a="1"/>
  <c r="AX2202" i="6" s="1"/>
  <c r="AZ2202" i="6" s="1"/>
  <c r="BD2202" i="6" s="1"/>
  <c r="AW2203" i="6"/>
  <c r="AX2203" i="6" s="1" a="1"/>
  <c r="AX2203" i="6" s="1"/>
  <c r="BB2203" i="6" s="1"/>
  <c r="BA2203" i="6" s="1"/>
  <c r="AW2208" i="6"/>
  <c r="AX2208" i="6" s="1" a="1"/>
  <c r="AX2208" i="6" s="1"/>
  <c r="AY2208" i="6" s="1"/>
  <c r="AW2144" i="6"/>
  <c r="AX2144" i="6" s="1" a="1"/>
  <c r="AX2144" i="6" s="1"/>
  <c r="AW2206" i="6"/>
  <c r="AX2206" i="6" s="1" a="1"/>
  <c r="AX2206" i="6" s="1"/>
  <c r="AW2207" i="6"/>
  <c r="AX2207" i="6" s="1" a="1"/>
  <c r="AX2207" i="6" s="1"/>
  <c r="BB2207" i="6" s="1"/>
  <c r="BA2207" i="6" s="1"/>
  <c r="AW2174" i="6"/>
  <c r="AX2174" i="6" s="1" a="1"/>
  <c r="AX2174" i="6" s="1"/>
  <c r="AW2175" i="6"/>
  <c r="AX2175" i="6" s="1" a="1"/>
  <c r="AX2175" i="6" s="1"/>
  <c r="AW2176" i="6"/>
  <c r="AX2176" i="6" s="1" a="1"/>
  <c r="AX2176" i="6" s="1"/>
  <c r="AW2200" i="6"/>
  <c r="AX2200" i="6" s="1" a="1"/>
  <c r="AX2200" i="6" s="1"/>
  <c r="AW2201" i="6"/>
  <c r="AX2201" i="6" s="1" a="1"/>
  <c r="AX2201" i="6" s="1"/>
  <c r="AW2143" i="6"/>
  <c r="AX2143" i="6" s="1" a="1"/>
  <c r="AX2143" i="6" s="1"/>
  <c r="AW2142" i="6"/>
  <c r="AX2142" i="6" s="1" a="1"/>
  <c r="AX2142" i="6" s="1"/>
  <c r="AW2141" i="6"/>
  <c r="AX2141" i="6" s="1" a="1"/>
  <c r="AX2141" i="6" s="1"/>
  <c r="BB2141" i="6" s="1"/>
  <c r="BA2141" i="6" s="1"/>
  <c r="AW2114" i="6"/>
  <c r="AX2114" i="6" s="1" a="1"/>
  <c r="AX2114" i="6" s="1"/>
  <c r="AW1914" i="6"/>
  <c r="AX1914" i="6" s="1" a="1"/>
  <c r="AX1914" i="6" s="1"/>
  <c r="AW1913" i="6"/>
  <c r="AX1913" i="6" s="1" a="1"/>
  <c r="AX1913" i="6" s="1"/>
  <c r="AZ1913" i="6" s="1"/>
  <c r="BD1913" i="6" s="1"/>
  <c r="AW1912" i="6"/>
  <c r="AX1912" i="6" s="1" a="1"/>
  <c r="AX1912" i="6" s="1"/>
  <c r="AW1911" i="6"/>
  <c r="AX1911" i="6" s="1" a="1"/>
  <c r="AX1911" i="6" s="1"/>
  <c r="AW1635" i="6"/>
  <c r="AX1635" i="6" s="1" a="1"/>
  <c r="AX1635" i="6" s="1"/>
  <c r="AW1634" i="6"/>
  <c r="AX1634" i="6" s="1" a="1"/>
  <c r="AX1634" i="6" s="1"/>
  <c r="AW1633" i="6"/>
  <c r="AX1633" i="6" s="1" a="1"/>
  <c r="AX1633" i="6" s="1"/>
  <c r="AW1910" i="6"/>
  <c r="AX1910" i="6" s="1" a="1"/>
  <c r="AX1910" i="6" s="1"/>
  <c r="AW1632" i="6"/>
  <c r="AX1632" i="6" s="1" a="1"/>
  <c r="AX1632" i="6" s="1"/>
  <c r="AW1631" i="6"/>
  <c r="AX1631" i="6" s="1" a="1"/>
  <c r="AX1631" i="6" s="1"/>
  <c r="AW1630" i="6"/>
  <c r="AX1630" i="6" s="1" a="1"/>
  <c r="AX1630" i="6" s="1"/>
  <c r="AW2238" i="6"/>
  <c r="AX2238" i="6" s="1" a="1"/>
  <c r="AX2238" i="6" s="1"/>
  <c r="AW2113" i="6"/>
  <c r="AX2113" i="6" s="1" a="1"/>
  <c r="AX2113" i="6" s="1"/>
  <c r="AW2066" i="6"/>
  <c r="AX2066" i="6" s="1" a="1"/>
  <c r="AX2066" i="6" s="1"/>
  <c r="AW2069" i="6"/>
  <c r="AX2069" i="6" s="1" a="1"/>
  <c r="AX2069" i="6" s="1"/>
  <c r="BB2069" i="6" s="1"/>
  <c r="BA2069" i="6" s="1"/>
  <c r="AW2067" i="6"/>
  <c r="AX2067" i="6" s="1" a="1"/>
  <c r="AX2067" i="6" s="1"/>
  <c r="AW1909" i="6"/>
  <c r="AX1909" i="6" s="1" a="1"/>
  <c r="AX1909" i="6" s="1"/>
  <c r="AW2068" i="6"/>
  <c r="AX2068" i="6" s="1" a="1"/>
  <c r="AX2068" i="6" s="1"/>
  <c r="AW1907" i="6"/>
  <c r="AX1907" i="6" s="1" a="1"/>
  <c r="AX1907" i="6" s="1"/>
  <c r="AW1908" i="6"/>
  <c r="AX1908" i="6" s="1" a="1"/>
  <c r="AX1908" i="6" s="1"/>
  <c r="AY1908" i="6" s="1"/>
  <c r="AW1906" i="6"/>
  <c r="AX1906" i="6" s="1" a="1"/>
  <c r="AX1906" i="6" s="1"/>
  <c r="AW1628" i="6"/>
  <c r="AX1628" i="6" s="1" a="1"/>
  <c r="AX1628" i="6" s="1"/>
  <c r="AW1627" i="6"/>
  <c r="AX1627" i="6" s="1" a="1"/>
  <c r="AX1627" i="6" s="1"/>
  <c r="BB1627" i="6" s="1"/>
  <c r="BA1627" i="6" s="1"/>
  <c r="AW1629" i="6"/>
  <c r="AX1629" i="6" s="1" a="1"/>
  <c r="AX1629" i="6" s="1"/>
  <c r="AW2065" i="6"/>
  <c r="AX2065" i="6" s="1" a="1"/>
  <c r="AX2065" i="6" s="1"/>
  <c r="AY2065" i="6" s="1"/>
  <c r="AW1905" i="6"/>
  <c r="AX1905" i="6" s="1" a="1"/>
  <c r="AX1905" i="6" s="1"/>
  <c r="AW1904" i="6"/>
  <c r="AX1904" i="6" s="1" a="1"/>
  <c r="AX1904" i="6" s="1"/>
  <c r="AW1903" i="6"/>
  <c r="AX1903" i="6" s="1" a="1"/>
  <c r="AX1903" i="6" s="1"/>
  <c r="AY1903" i="6" s="1"/>
  <c r="AW1902" i="6"/>
  <c r="AX1902" i="6" s="1" a="1"/>
  <c r="AX1902" i="6" s="1"/>
  <c r="AW1901" i="6"/>
  <c r="AX1901" i="6" s="1" a="1"/>
  <c r="AX1901" i="6" s="1"/>
  <c r="AY1901" i="6" s="1"/>
  <c r="AW1900" i="6"/>
  <c r="AX1900" i="6" s="1" a="1"/>
  <c r="AX1900" i="6" s="1"/>
  <c r="AZ1900" i="6" s="1"/>
  <c r="BD1900" i="6" s="1"/>
  <c r="AW1899" i="6"/>
  <c r="AX1899" i="6" s="1" a="1"/>
  <c r="AX1899" i="6" s="1"/>
  <c r="AW1898" i="6"/>
  <c r="AX1898" i="6" s="1" a="1"/>
  <c r="AX1898" i="6" s="1"/>
  <c r="AW1897" i="6"/>
  <c r="AX1897" i="6" s="1" a="1"/>
  <c r="AX1897" i="6" s="1"/>
  <c r="AW1626" i="6"/>
  <c r="AX1626" i="6" s="1" a="1"/>
  <c r="AX1626" i="6" s="1"/>
  <c r="AW1625" i="6"/>
  <c r="AX1625" i="6" s="1" a="1"/>
  <c r="AX1625" i="6" s="1"/>
  <c r="AY1625" i="6" s="1"/>
  <c r="AW1624" i="6"/>
  <c r="AX1624" i="6" s="1" a="1"/>
  <c r="AX1624" i="6" s="1"/>
  <c r="AW1623" i="6"/>
  <c r="AX1623" i="6" s="1" a="1"/>
  <c r="AX1623" i="6" s="1"/>
  <c r="BB1623" i="6" s="1"/>
  <c r="BA1623" i="6" s="1"/>
  <c r="AW1622" i="6"/>
  <c r="AX1622" i="6" s="1" a="1"/>
  <c r="AX1622" i="6" s="1"/>
  <c r="AW1621" i="6"/>
  <c r="AX1621" i="6" s="1" a="1"/>
  <c r="AX1621" i="6" s="1"/>
  <c r="AW1620" i="6"/>
  <c r="AX1620" i="6" s="1" a="1"/>
  <c r="AX1620" i="6" s="1"/>
  <c r="AW1619" i="6"/>
  <c r="AX1619" i="6" s="1" a="1"/>
  <c r="AX1619" i="6" s="1"/>
  <c r="AW1618" i="6"/>
  <c r="AX1618" i="6" s="1" a="1"/>
  <c r="AX1618" i="6" s="1"/>
  <c r="AW1617" i="6"/>
  <c r="AX1617" i="6" s="1" a="1"/>
  <c r="AX1617" i="6" s="1"/>
  <c r="AY1617" i="6" s="1"/>
  <c r="AW1616" i="6"/>
  <c r="AX1616" i="6" s="1" a="1"/>
  <c r="AX1616" i="6" s="1"/>
  <c r="AW1615" i="6"/>
  <c r="AX1615" i="6" s="1" a="1"/>
  <c r="AX1615" i="6" s="1"/>
  <c r="AY1615" i="6" s="1"/>
  <c r="AW1614" i="6"/>
  <c r="AX1614" i="6" s="1" a="1"/>
  <c r="AX1614" i="6" s="1"/>
  <c r="AZ1614" i="6" s="1"/>
  <c r="BD1614" i="6" s="1"/>
  <c r="AW1896" i="6"/>
  <c r="AX1896" i="6" s="1" a="1"/>
  <c r="AX1896" i="6" s="1"/>
  <c r="AW2063" i="6"/>
  <c r="AX2063" i="6" s="1" a="1"/>
  <c r="AX2063" i="6" s="1"/>
  <c r="AW2112" i="6"/>
  <c r="AX2112" i="6" s="1" a="1"/>
  <c r="AX2112" i="6" s="1"/>
  <c r="AW2064" i="6"/>
  <c r="AX2064" i="6" s="1" a="1"/>
  <c r="AX2064" i="6" s="1"/>
  <c r="AW1895" i="6"/>
  <c r="AX1895" i="6" s="1" a="1"/>
  <c r="AX1895" i="6" s="1"/>
  <c r="AY1895" i="6" s="1"/>
  <c r="AW1894" i="6"/>
  <c r="AX1894" i="6" s="1" a="1"/>
  <c r="AX1894" i="6" s="1"/>
  <c r="AW2111" i="6"/>
  <c r="AX2111" i="6" s="1" a="1"/>
  <c r="AX2111" i="6" s="1"/>
  <c r="AW2062" i="6"/>
  <c r="AX2062" i="6" s="1" a="1"/>
  <c r="AX2062" i="6" s="1"/>
  <c r="BB2062" i="6" s="1"/>
  <c r="BA2062" i="6" s="1"/>
  <c r="AW2061" i="6"/>
  <c r="AX2061" i="6" s="1" a="1"/>
  <c r="AX2061" i="6" s="1"/>
  <c r="AW2060" i="6"/>
  <c r="AX2060" i="6" s="1" a="1"/>
  <c r="AX2060" i="6" s="1"/>
  <c r="AW1893" i="6"/>
  <c r="AX1893" i="6" s="1" a="1"/>
  <c r="AX1893" i="6" s="1"/>
  <c r="AW1892" i="6"/>
  <c r="AX1892" i="6" s="1" a="1"/>
  <c r="AX1892" i="6" s="1"/>
  <c r="AZ1892" i="6" s="1"/>
  <c r="BD1892" i="6" s="1"/>
  <c r="AW2231" i="6"/>
  <c r="AX2231" i="6" s="1" a="1"/>
  <c r="AX2231" i="6" s="1"/>
  <c r="AW2199" i="6"/>
  <c r="AX2199" i="6" s="1" a="1"/>
  <c r="AX2199" i="6" s="1"/>
  <c r="AW2173" i="6"/>
  <c r="AX2173" i="6" s="1" a="1"/>
  <c r="AX2173" i="6" s="1"/>
  <c r="AW2059" i="6"/>
  <c r="AX2059" i="6" s="1" a="1"/>
  <c r="AX2059" i="6" s="1"/>
  <c r="AW1891" i="6"/>
  <c r="AX1891" i="6" s="1" a="1"/>
  <c r="AX1891" i="6" s="1"/>
  <c r="AW1890" i="6"/>
  <c r="AX1890" i="6" s="1" a="1"/>
  <c r="AX1890" i="6" s="1"/>
  <c r="AW1889" i="6"/>
  <c r="AX1889" i="6" s="1" a="1"/>
  <c r="AX1889" i="6" s="1"/>
  <c r="AW1888" i="6"/>
  <c r="AX1888" i="6" s="1" a="1"/>
  <c r="AX1888" i="6" s="1"/>
  <c r="AW2058" i="6"/>
  <c r="AX2058" i="6" s="1" a="1"/>
  <c r="AX2058" i="6" s="1"/>
  <c r="AW2057" i="6"/>
  <c r="AX2057" i="6" s="1" a="1"/>
  <c r="AX2057" i="6" s="1"/>
  <c r="AW1613" i="6"/>
  <c r="AX1613" i="6" s="1" a="1"/>
  <c r="AX1613" i="6" s="1"/>
  <c r="AW1612" i="6"/>
  <c r="AX1612" i="6" s="1" a="1"/>
  <c r="AX1612" i="6" s="1"/>
  <c r="AW1605" i="6"/>
  <c r="AX1605" i="6" s="1" a="1"/>
  <c r="AX1605" i="6" s="1"/>
  <c r="AW1611" i="6"/>
  <c r="AX1611" i="6" s="1" a="1"/>
  <c r="AX1611" i="6" s="1"/>
  <c r="AW1610" i="6"/>
  <c r="AX1610" i="6" s="1" a="1"/>
  <c r="AX1610" i="6" s="1"/>
  <c r="AW1609" i="6"/>
  <c r="AX1609" i="6" s="1" a="1"/>
  <c r="AX1609" i="6" s="1"/>
  <c r="AW1608" i="6"/>
  <c r="AX1608" i="6" s="1" a="1"/>
  <c r="AX1608" i="6" s="1"/>
  <c r="AW1607" i="6"/>
  <c r="AX1607" i="6" s="1" a="1"/>
  <c r="AX1607" i="6" s="1"/>
  <c r="AW1606" i="6"/>
  <c r="AX1606" i="6" s="1" a="1"/>
  <c r="AX1606" i="6" s="1"/>
  <c r="AW2140" i="6"/>
  <c r="AX2140" i="6" s="1" a="1"/>
  <c r="AX2140" i="6" s="1"/>
  <c r="AW2139" i="6"/>
  <c r="AX2139" i="6" s="1" a="1"/>
  <c r="AX2139" i="6" s="1"/>
  <c r="AW2109" i="6"/>
  <c r="AX2109" i="6" s="1" a="1"/>
  <c r="AX2109" i="6" s="1"/>
  <c r="AW2110" i="6"/>
  <c r="AX2110" i="6" s="1" a="1"/>
  <c r="AX2110" i="6" s="1"/>
  <c r="AW2105" i="6"/>
  <c r="AX2105" i="6" s="1" a="1"/>
  <c r="AX2105" i="6" s="1"/>
  <c r="AW2138" i="6"/>
  <c r="AX2138" i="6" s="1" a="1"/>
  <c r="AX2138" i="6" s="1"/>
  <c r="AW2137" i="6"/>
  <c r="AX2137" i="6" s="1" a="1"/>
  <c r="AX2137" i="6" s="1"/>
  <c r="AW2133" i="6"/>
  <c r="AX2133" i="6" s="1" a="1"/>
  <c r="AX2133" i="6" s="1"/>
  <c r="AW2054" i="6"/>
  <c r="AX2054" i="6" s="1" a="1"/>
  <c r="AX2054" i="6" s="1"/>
  <c r="AW2136" i="6"/>
  <c r="AX2136" i="6" s="1" a="1"/>
  <c r="AX2136" i="6" s="1"/>
  <c r="AW2135" i="6"/>
  <c r="AX2135" i="6" s="1" a="1"/>
  <c r="AX2135" i="6" s="1"/>
  <c r="AW2106" i="6"/>
  <c r="AX2106" i="6" s="1" a="1"/>
  <c r="AX2106" i="6" s="1"/>
  <c r="AW2134" i="6"/>
  <c r="AX2134" i="6" s="1" a="1"/>
  <c r="AX2134" i="6" s="1"/>
  <c r="AW2108" i="6"/>
  <c r="AX2108" i="6" s="1" a="1"/>
  <c r="AX2108" i="6" s="1"/>
  <c r="AW2056" i="6"/>
  <c r="AX2056" i="6" s="1" a="1"/>
  <c r="AX2056" i="6" s="1"/>
  <c r="AW2107" i="6"/>
  <c r="AX2107" i="6" s="1" a="1"/>
  <c r="AX2107" i="6" s="1"/>
  <c r="AW2055" i="6"/>
  <c r="AX2055" i="6" s="1" a="1"/>
  <c r="AX2055" i="6" s="1"/>
  <c r="AW1885" i="6"/>
  <c r="AX1885" i="6" s="1" a="1"/>
  <c r="AX1885" i="6" s="1"/>
  <c r="AW2053" i="6"/>
  <c r="AX2053" i="6" s="1" a="1"/>
  <c r="AX2053" i="6" s="1"/>
  <c r="AW1887" i="6"/>
  <c r="AX1887" i="6" s="1" a="1"/>
  <c r="AX1887" i="6" s="1"/>
  <c r="AW1884" i="6"/>
  <c r="AX1884" i="6" s="1" a="1"/>
  <c r="AX1884" i="6" s="1"/>
  <c r="AW1886" i="6"/>
  <c r="AX1886" i="6" s="1" a="1"/>
  <c r="AX1886" i="6" s="1"/>
  <c r="AW1603" i="6"/>
  <c r="AX1603" i="6" s="1" a="1"/>
  <c r="AX1603" i="6" s="1"/>
  <c r="AW1604" i="6"/>
  <c r="AX1604" i="6" s="1" a="1"/>
  <c r="AX1604" i="6" s="1"/>
  <c r="AW1883" i="6"/>
  <c r="AX1883" i="6" s="1" a="1"/>
  <c r="AX1883" i="6" s="1"/>
  <c r="AW1602" i="6"/>
  <c r="AX1602" i="6" s="1" a="1"/>
  <c r="AX1602" i="6" s="1"/>
  <c r="AW2052" i="6"/>
  <c r="AX2052" i="6" s="1" a="1"/>
  <c r="AX2052" i="6" s="1"/>
  <c r="AW2050" i="6"/>
  <c r="AX2050" i="6" s="1" a="1"/>
  <c r="AX2050" i="6" s="1"/>
  <c r="AW2051" i="6"/>
  <c r="AX2051" i="6" s="1" a="1"/>
  <c r="AX2051" i="6" s="1"/>
  <c r="AW2237" i="6"/>
  <c r="AX2237" i="6" s="1" a="1"/>
  <c r="AX2237" i="6" s="1"/>
  <c r="AW2230" i="6"/>
  <c r="AX2230" i="6" s="1" a="1"/>
  <c r="AX2230" i="6" s="1"/>
  <c r="AW2220" i="6"/>
  <c r="AX2220" i="6" s="1" a="1"/>
  <c r="AX2220" i="6" s="1"/>
  <c r="AW2198" i="6"/>
  <c r="AX2198" i="6" s="1" a="1"/>
  <c r="AX2198" i="6" s="1"/>
  <c r="AW2172" i="6"/>
  <c r="AX2172" i="6" s="1" a="1"/>
  <c r="AX2172" i="6" s="1"/>
  <c r="AW2104" i="6"/>
  <c r="AX2104" i="6" s="1" a="1"/>
  <c r="AX2104" i="6" s="1"/>
  <c r="AW2103" i="6"/>
  <c r="AX2103" i="6" s="1" a="1"/>
  <c r="AX2103" i="6" s="1"/>
  <c r="AW2049" i="6"/>
  <c r="AX2049" i="6" s="1" a="1"/>
  <c r="AX2049" i="6" s="1"/>
  <c r="AW2131" i="6"/>
  <c r="AX2131" i="6" s="1" a="1"/>
  <c r="AX2131" i="6" s="1"/>
  <c r="AW2101" i="6"/>
  <c r="AX2101" i="6" s="1" a="1"/>
  <c r="AX2101" i="6" s="1"/>
  <c r="AW2132" i="6"/>
  <c r="AX2132" i="6" s="1" a="1"/>
  <c r="AX2132" i="6" s="1"/>
  <c r="AW2046" i="6"/>
  <c r="AX2046" i="6" s="1" a="1"/>
  <c r="AX2046" i="6" s="1"/>
  <c r="AW2130" i="6"/>
  <c r="AX2130" i="6" s="1" a="1"/>
  <c r="AX2130" i="6" s="1"/>
  <c r="AW2102" i="6"/>
  <c r="AX2102" i="6" s="1" a="1"/>
  <c r="AX2102" i="6" s="1"/>
  <c r="AW2100" i="6"/>
  <c r="AX2100" i="6" s="1" a="1"/>
  <c r="AX2100" i="6" s="1"/>
  <c r="AW2047" i="6"/>
  <c r="AX2047" i="6" s="1" a="1"/>
  <c r="AX2047" i="6" s="1"/>
  <c r="AW2045" i="6"/>
  <c r="AX2045" i="6" s="1" a="1"/>
  <c r="AX2045" i="6" s="1"/>
  <c r="AW2048" i="6"/>
  <c r="AX2048" i="6" s="1" a="1"/>
  <c r="AX2048" i="6" s="1"/>
  <c r="AW1882" i="6"/>
  <c r="AX1882" i="6" s="1" a="1"/>
  <c r="AX1882" i="6" s="1"/>
  <c r="AW1881" i="6"/>
  <c r="AX1881" i="6" s="1" a="1"/>
  <c r="AX1881" i="6" s="1"/>
  <c r="AW1880" i="6"/>
  <c r="AX1880" i="6" s="1" a="1"/>
  <c r="AX1880" i="6" s="1"/>
  <c r="AW1599" i="6"/>
  <c r="AX1599" i="6" s="1" a="1"/>
  <c r="AX1599" i="6" s="1"/>
  <c r="AW1601" i="6"/>
  <c r="AX1601" i="6" s="1" a="1"/>
  <c r="AX1601" i="6" s="1"/>
  <c r="AW1600" i="6"/>
  <c r="AX1600" i="6" s="1" a="1"/>
  <c r="AX1600" i="6" s="1"/>
  <c r="AW2170" i="6"/>
  <c r="AX2170" i="6" s="1" a="1"/>
  <c r="AX2170" i="6" s="1"/>
  <c r="AW2127" i="6"/>
  <c r="AX2127" i="6" s="1" a="1"/>
  <c r="AX2127" i="6" s="1"/>
  <c r="AW2129" i="6"/>
  <c r="AX2129" i="6" s="1" a="1"/>
  <c r="AX2129" i="6" s="1"/>
  <c r="AW2095" i="6"/>
  <c r="AX2095" i="6" s="1" a="1"/>
  <c r="AX2095" i="6" s="1"/>
  <c r="AW2229" i="6"/>
  <c r="AX2229" i="6" s="1" a="1"/>
  <c r="AX2229" i="6" s="1"/>
  <c r="AW2219" i="6"/>
  <c r="AX2219" i="6" s="1" a="1"/>
  <c r="AX2219" i="6" s="1"/>
  <c r="AW2197" i="6"/>
  <c r="AX2197" i="6" s="1" a="1"/>
  <c r="AX2197" i="6" s="1"/>
  <c r="AW2171" i="6"/>
  <c r="AX2171" i="6" s="1" a="1"/>
  <c r="AX2171" i="6" s="1"/>
  <c r="AW2099" i="6"/>
  <c r="AX2099" i="6" s="1" a="1"/>
  <c r="AX2099" i="6" s="1"/>
  <c r="AW2098" i="6"/>
  <c r="AX2098" i="6" s="1" a="1"/>
  <c r="AX2098" i="6" s="1"/>
  <c r="AW2128" i="6"/>
  <c r="AX2128" i="6" s="1" a="1"/>
  <c r="AX2128" i="6" s="1"/>
  <c r="AW2097" i="6"/>
  <c r="AX2097" i="6" s="1" a="1"/>
  <c r="AX2097" i="6" s="1"/>
  <c r="AW2041" i="6"/>
  <c r="AX2041" i="6" s="1" a="1"/>
  <c r="AX2041" i="6" s="1"/>
  <c r="AW2044" i="6"/>
  <c r="AX2044" i="6" s="1" a="1"/>
  <c r="AX2044" i="6" s="1"/>
  <c r="AW2096" i="6"/>
  <c r="AX2096" i="6" s="1" a="1"/>
  <c r="AX2096" i="6" s="1"/>
  <c r="AW2042" i="6"/>
  <c r="AX2042" i="6" s="1" a="1"/>
  <c r="AX2042" i="6" s="1"/>
  <c r="AW2040" i="6"/>
  <c r="AX2040" i="6" s="1" a="1"/>
  <c r="AX2040" i="6" s="1"/>
  <c r="AW1879" i="6"/>
  <c r="AX1879" i="6" s="1" a="1"/>
  <c r="AX1879" i="6" s="1"/>
  <c r="AW1878" i="6"/>
  <c r="AX1878" i="6" s="1" a="1"/>
  <c r="AX1878" i="6" s="1"/>
  <c r="AW2043" i="6"/>
  <c r="AX2043" i="6" s="1" a="1"/>
  <c r="AX2043" i="6" s="1"/>
  <c r="AW1597" i="6"/>
  <c r="AX1597" i="6" s="1" a="1"/>
  <c r="AX1597" i="6" s="1"/>
  <c r="AW1596" i="6"/>
  <c r="AX1596" i="6" s="1" a="1"/>
  <c r="AX1596" i="6" s="1"/>
  <c r="AW1598" i="6"/>
  <c r="AX1598" i="6" s="1" a="1"/>
  <c r="AX1598" i="6" s="1"/>
  <c r="AW1595" i="6"/>
  <c r="AX1595" i="6" s="1" a="1"/>
  <c r="AX1595" i="6" s="1"/>
  <c r="AW1594" i="6"/>
  <c r="AX1594" i="6" s="1" a="1"/>
  <c r="AX1594" i="6" s="1"/>
  <c r="AW2169" i="6"/>
  <c r="AX2169" i="6" s="1" a="1"/>
  <c r="AX2169" i="6" s="1"/>
  <c r="AW2126" i="6"/>
  <c r="AX2126" i="6" s="1" a="1"/>
  <c r="AX2126" i="6" s="1"/>
  <c r="AW2039" i="6"/>
  <c r="AX2039" i="6" s="1" a="1"/>
  <c r="AX2039" i="6" s="1"/>
  <c r="AW2035" i="6"/>
  <c r="AX2035" i="6" s="1" a="1"/>
  <c r="AX2035" i="6" s="1"/>
  <c r="AW2038" i="6"/>
  <c r="AX2038" i="6" s="1" a="1"/>
  <c r="AX2038" i="6" s="1"/>
  <c r="AW2037" i="6"/>
  <c r="AX2037" i="6" s="1" a="1"/>
  <c r="AX2037" i="6" s="1"/>
  <c r="AW2036" i="6"/>
  <c r="AX2036" i="6" s="1" a="1"/>
  <c r="AX2036" i="6" s="1"/>
  <c r="AW1593" i="6"/>
  <c r="AX1593" i="6" s="1" a="1"/>
  <c r="AX1593" i="6" s="1"/>
  <c r="AW2034" i="6"/>
  <c r="AX2034" i="6" s="1" a="1"/>
  <c r="AX2034" i="6" s="1"/>
  <c r="AW1877" i="6"/>
  <c r="AX1877" i="6" s="1" a="1"/>
  <c r="AX1877" i="6" s="1"/>
  <c r="AW1592" i="6"/>
  <c r="AX1592" i="6" s="1" a="1"/>
  <c r="AX1592" i="6" s="1"/>
  <c r="AW1590" i="6"/>
  <c r="AX1590" i="6" s="1" a="1"/>
  <c r="AX1590" i="6" s="1"/>
  <c r="AW1566" i="6"/>
  <c r="AX1566" i="6" s="1" a="1"/>
  <c r="AX1566" i="6" s="1"/>
  <c r="AW1591" i="6"/>
  <c r="AX1591" i="6" s="1" a="1"/>
  <c r="AX1591" i="6" s="1"/>
  <c r="AW2094" i="6"/>
  <c r="AX2094" i="6" s="1" a="1"/>
  <c r="AX2094" i="6" s="1"/>
  <c r="AW1589" i="6"/>
  <c r="AX1589" i="6" s="1" a="1"/>
  <c r="AX1589" i="6" s="1"/>
  <c r="AW1588" i="6"/>
  <c r="AX1588" i="6" s="1" a="1"/>
  <c r="AX1588" i="6" s="1"/>
  <c r="AW1587" i="6"/>
  <c r="AX1587" i="6" s="1" a="1"/>
  <c r="AX1587" i="6" s="1"/>
  <c r="AW1586" i="6"/>
  <c r="AX1586" i="6" s="1" a="1"/>
  <c r="AX1586" i="6" s="1"/>
  <c r="AW1585" i="6"/>
  <c r="AX1585" i="6" s="1" a="1"/>
  <c r="AX1585" i="6" s="1"/>
  <c r="AW1584" i="6"/>
  <c r="AX1584" i="6" s="1" a="1"/>
  <c r="AX1584" i="6" s="1"/>
  <c r="AW1583" i="6"/>
  <c r="AX1583" i="6" s="1" a="1"/>
  <c r="AX1583" i="6" s="1"/>
  <c r="AW1582" i="6"/>
  <c r="AX1582" i="6" s="1" a="1"/>
  <c r="AX1582" i="6" s="1"/>
  <c r="AW1581" i="6"/>
  <c r="AX1581" i="6" s="1" a="1"/>
  <c r="AX1581" i="6" s="1"/>
  <c r="AW1580" i="6"/>
  <c r="AX1580" i="6" s="1" a="1"/>
  <c r="AX1580" i="6" s="1"/>
  <c r="AW1579" i="6"/>
  <c r="AX1579" i="6" s="1" a="1"/>
  <c r="AX1579" i="6" s="1"/>
  <c r="AW1578" i="6"/>
  <c r="AX1578" i="6" s="1" a="1"/>
  <c r="AX1578" i="6" s="1"/>
  <c r="AW2236" i="6"/>
  <c r="AX2236" i="6" s="1" a="1"/>
  <c r="AX2236" i="6" s="1"/>
  <c r="AW2228" i="6"/>
  <c r="AX2228" i="6" s="1" a="1"/>
  <c r="AX2228" i="6" s="1"/>
  <c r="AW2218" i="6"/>
  <c r="AX2218" i="6" s="1" a="1"/>
  <c r="AX2218" i="6" s="1"/>
  <c r="AW2196" i="6"/>
  <c r="AX2196" i="6" s="1" a="1"/>
  <c r="AX2196" i="6" s="1"/>
  <c r="AW2168" i="6"/>
  <c r="AX2168" i="6" s="1" a="1"/>
  <c r="AX2168" i="6" s="1"/>
  <c r="AW2125" i="6"/>
  <c r="AX2125" i="6" s="1" a="1"/>
  <c r="AX2125" i="6" s="1"/>
  <c r="AW2124" i="6"/>
  <c r="AX2124" i="6" s="1" a="1"/>
  <c r="AX2124" i="6" s="1"/>
  <c r="AW2033" i="6"/>
  <c r="AX2033" i="6" s="1" a="1"/>
  <c r="AX2033" i="6" s="1"/>
  <c r="AW2032" i="6"/>
  <c r="AX2032" i="6" s="1" a="1"/>
  <c r="AX2032" i="6" s="1"/>
  <c r="AW2227" i="6"/>
  <c r="AX2227" i="6" s="1" a="1"/>
  <c r="AX2227" i="6" s="1"/>
  <c r="AW2195" i="6"/>
  <c r="AX2195" i="6" s="1" a="1"/>
  <c r="AX2195" i="6" s="1"/>
  <c r="AW2167" i="6"/>
  <c r="AX2167" i="6" s="1" a="1"/>
  <c r="AX2167" i="6" s="1"/>
  <c r="AW1876" i="6"/>
  <c r="AX1876" i="6" s="1" a="1"/>
  <c r="AX1876" i="6" s="1"/>
  <c r="AW1875" i="6"/>
  <c r="AX1875" i="6" s="1" a="1"/>
  <c r="AX1875" i="6" s="1"/>
  <c r="AW1577" i="6"/>
  <c r="AX1577" i="6" s="1" a="1"/>
  <c r="AX1577" i="6" s="1"/>
  <c r="AW1576" i="6"/>
  <c r="AX1576" i="6" s="1" a="1"/>
  <c r="AX1576" i="6" s="1"/>
  <c r="AW1575" i="6"/>
  <c r="AX1575" i="6" s="1" a="1"/>
  <c r="AX1575" i="6" s="1"/>
  <c r="AW1574" i="6"/>
  <c r="AX1574" i="6" s="1" a="1"/>
  <c r="AX1574" i="6" s="1"/>
  <c r="AW2166" i="6"/>
  <c r="AX2166" i="6" s="1" a="1"/>
  <c r="AX2166" i="6" s="1"/>
  <c r="AW2165" i="6"/>
  <c r="AX2165" i="6" s="1" a="1"/>
  <c r="AX2165" i="6" s="1"/>
  <c r="AW2164" i="6"/>
  <c r="AX2164" i="6" s="1" a="1"/>
  <c r="AX2164" i="6" s="1"/>
  <c r="AW2163" i="6"/>
  <c r="AX2163" i="6" s="1" a="1"/>
  <c r="AX2163" i="6" s="1"/>
  <c r="AW2162" i="6"/>
  <c r="AX2162" i="6" s="1" a="1"/>
  <c r="AX2162" i="6" s="1"/>
  <c r="AW2161" i="6"/>
  <c r="AX2161" i="6" s="1" a="1"/>
  <c r="AX2161" i="6" s="1"/>
  <c r="AW1573" i="6"/>
  <c r="AX1573" i="6" s="1" a="1"/>
  <c r="AX1573" i="6" s="1"/>
  <c r="AW2191" i="6"/>
  <c r="AX2191" i="6" s="1" a="1"/>
  <c r="AX2191" i="6" s="1"/>
  <c r="AW2121" i="6"/>
  <c r="AX2121" i="6" s="1" a="1"/>
  <c r="AX2121" i="6" s="1"/>
  <c r="AW2159" i="6"/>
  <c r="AX2159" i="6" s="1" a="1"/>
  <c r="AX2159" i="6" s="1"/>
  <c r="AW2122" i="6"/>
  <c r="AX2122" i="6" s="1" a="1"/>
  <c r="AX2122" i="6" s="1"/>
  <c r="AW2192" i="6"/>
  <c r="AX2192" i="6" s="1" a="1"/>
  <c r="AX2192" i="6" s="1"/>
  <c r="AW2193" i="6"/>
  <c r="AX2193" i="6" s="1" a="1"/>
  <c r="AX2193" i="6" s="1"/>
  <c r="AW2123" i="6"/>
  <c r="AX2123" i="6" s="1" a="1"/>
  <c r="AX2123" i="6" s="1"/>
  <c r="AW2160" i="6"/>
  <c r="AX2160" i="6" s="1" a="1"/>
  <c r="AX2160" i="6" s="1"/>
  <c r="AW2194" i="6"/>
  <c r="AX2194" i="6" s="1" a="1"/>
  <c r="AX2194" i="6" s="1"/>
  <c r="AW2093" i="6"/>
  <c r="AX2093" i="6" s="1" a="1"/>
  <c r="AX2093" i="6" s="1"/>
  <c r="AW2092" i="6"/>
  <c r="AX2092" i="6" s="1" a="1"/>
  <c r="AX2092" i="6" s="1"/>
  <c r="AW2091" i="6"/>
  <c r="AX2091" i="6" s="1" a="1"/>
  <c r="AX2091" i="6" s="1"/>
  <c r="AW2090" i="6"/>
  <c r="AX2090" i="6" s="1" a="1"/>
  <c r="AX2090" i="6" s="1"/>
  <c r="AW2089" i="6"/>
  <c r="AX2089" i="6" s="1" a="1"/>
  <c r="AX2089" i="6" s="1"/>
  <c r="AW1572" i="6"/>
  <c r="AX1572" i="6" s="1" a="1"/>
  <c r="AX1572" i="6" s="1"/>
  <c r="AW2088" i="6"/>
  <c r="AX2088" i="6" s="1" a="1"/>
  <c r="AX2088" i="6" s="1"/>
  <c r="AW2031" i="6"/>
  <c r="AX2031" i="6" s="1" a="1"/>
  <c r="AX2031" i="6" s="1"/>
  <c r="AW2030" i="6"/>
  <c r="AX2030" i="6" s="1" a="1"/>
  <c r="AX2030" i="6" s="1"/>
  <c r="AW1874" i="6"/>
  <c r="AX1874" i="6" s="1" a="1"/>
  <c r="AX1874" i="6" s="1"/>
  <c r="AW1873" i="6"/>
  <c r="AX1873" i="6" s="1" a="1"/>
  <c r="AX1873" i="6" s="1"/>
  <c r="AW1872" i="6"/>
  <c r="AX1872" i="6" s="1" a="1"/>
  <c r="AX1872" i="6" s="1"/>
  <c r="AW1571" i="6"/>
  <c r="AX1571" i="6" s="1" a="1"/>
  <c r="AX1571" i="6" s="1"/>
  <c r="AW1570" i="6"/>
  <c r="AX1570" i="6" s="1" a="1"/>
  <c r="AX1570" i="6" s="1"/>
  <c r="AW1569" i="6"/>
  <c r="AX1569" i="6" s="1" a="1"/>
  <c r="AX1569" i="6" s="1"/>
  <c r="AW1568" i="6"/>
  <c r="AX1568" i="6" s="1" a="1"/>
  <c r="AX1568" i="6" s="1"/>
  <c r="AW2189" i="6"/>
  <c r="AX2189" i="6" s="1" a="1"/>
  <c r="AX2189" i="6" s="1"/>
  <c r="AW2029" i="6"/>
  <c r="AX2029" i="6" s="1" a="1"/>
  <c r="AX2029" i="6" s="1"/>
  <c r="AW2190" i="6"/>
  <c r="AX2190" i="6" s="1" a="1"/>
  <c r="AX2190" i="6" s="1"/>
  <c r="AW2027" i="6"/>
  <c r="AX2027" i="6" s="1" a="1"/>
  <c r="AX2027" i="6" s="1"/>
  <c r="AW2028" i="6"/>
  <c r="AX2028" i="6" s="1" a="1"/>
  <c r="AX2028" i="6" s="1"/>
  <c r="AW1567" i="6"/>
  <c r="AX1567" i="6" s="1" a="1"/>
  <c r="AX1567" i="6" s="1"/>
  <c r="AW2026" i="6"/>
  <c r="AX2026" i="6" s="1" a="1"/>
  <c r="AX2026" i="6" s="1"/>
  <c r="AW1871" i="6"/>
  <c r="AX1871" i="6" s="1" a="1"/>
  <c r="AX1871" i="6" s="1"/>
  <c r="AW955" i="6"/>
  <c r="AX955" i="6" s="1" a="1"/>
  <c r="AX955" i="6" s="1"/>
  <c r="AW954" i="6"/>
  <c r="AX954" i="6" s="1" a="1"/>
  <c r="AX954" i="6" s="1"/>
  <c r="AW953" i="6"/>
  <c r="AX953" i="6" s="1" a="1"/>
  <c r="AX953" i="6" s="1"/>
  <c r="AW952" i="6"/>
  <c r="AX952" i="6" s="1" a="1"/>
  <c r="AX952" i="6" s="1"/>
  <c r="AW951" i="6"/>
  <c r="AX951" i="6" s="1" a="1"/>
  <c r="AX951" i="6" s="1"/>
  <c r="AW950" i="6"/>
  <c r="AX950" i="6" s="1" a="1"/>
  <c r="AX950" i="6" s="1"/>
  <c r="AW949" i="6"/>
  <c r="AX949" i="6" s="1" a="1"/>
  <c r="AX949" i="6" s="1"/>
  <c r="AW948" i="6"/>
  <c r="AX948" i="6" s="1" a="1"/>
  <c r="AX948" i="6" s="1"/>
  <c r="AW947" i="6"/>
  <c r="AX947" i="6" s="1" a="1"/>
  <c r="AX947" i="6" s="1"/>
  <c r="AW946" i="6"/>
  <c r="AX946" i="6" s="1" a="1"/>
  <c r="AX946" i="6" s="1"/>
  <c r="AW945" i="6"/>
  <c r="AX945" i="6" s="1" a="1"/>
  <c r="AX945" i="6" s="1"/>
  <c r="AW944" i="6"/>
  <c r="AX944" i="6" s="1" a="1"/>
  <c r="AX944" i="6" s="1"/>
  <c r="AW943" i="6"/>
  <c r="AX943" i="6" s="1" a="1"/>
  <c r="AX943" i="6" s="1"/>
  <c r="AW942" i="6"/>
  <c r="AX942" i="6" s="1" a="1"/>
  <c r="AX942" i="6" s="1"/>
  <c r="AW941" i="6"/>
  <c r="AX941" i="6" s="1" a="1"/>
  <c r="AX941" i="6" s="1"/>
  <c r="AW940" i="6"/>
  <c r="AX940" i="6" s="1" a="1"/>
  <c r="AX940" i="6" s="1"/>
  <c r="AW939" i="6"/>
  <c r="AX939" i="6" s="1" a="1"/>
  <c r="AX939" i="6" s="1"/>
  <c r="AW938" i="6"/>
  <c r="AX938" i="6" s="1" a="1"/>
  <c r="AX938" i="6" s="1"/>
  <c r="AW937" i="6"/>
  <c r="AX937" i="6" s="1" a="1"/>
  <c r="AX937" i="6" s="1"/>
  <c r="AW936" i="6"/>
  <c r="AX936" i="6" s="1" a="1"/>
  <c r="AX936" i="6" s="1"/>
  <c r="AW935" i="6"/>
  <c r="AX935" i="6" s="1" a="1"/>
  <c r="AX935" i="6" s="1"/>
  <c r="AW961" i="6"/>
  <c r="AX961" i="6" s="1" a="1"/>
  <c r="AX961" i="6" s="1"/>
  <c r="AW934" i="6"/>
  <c r="AX934" i="6" s="1" a="1"/>
  <c r="AX934" i="6" s="1"/>
  <c r="AW933" i="6"/>
  <c r="AX933" i="6" s="1" a="1"/>
  <c r="AX933" i="6" s="1"/>
  <c r="AW932" i="6"/>
  <c r="AX932" i="6" s="1" a="1"/>
  <c r="AX932" i="6" s="1"/>
  <c r="AW931" i="6"/>
  <c r="AX931" i="6" s="1" a="1"/>
  <c r="AX931" i="6" s="1"/>
  <c r="AW930" i="6"/>
  <c r="AX930" i="6" s="1" a="1"/>
  <c r="AX930" i="6" s="1"/>
  <c r="AW929" i="6"/>
  <c r="AX929" i="6" s="1" a="1"/>
  <c r="AX929" i="6" s="1"/>
  <c r="AW928" i="6"/>
  <c r="AX928" i="6" s="1" a="1"/>
  <c r="AX928" i="6" s="1"/>
  <c r="AW927" i="6"/>
  <c r="AX927" i="6" s="1" a="1"/>
  <c r="AX927" i="6" s="1"/>
  <c r="AW926" i="6"/>
  <c r="AX926" i="6" s="1" a="1"/>
  <c r="AX926" i="6" s="1"/>
  <c r="AW925" i="6"/>
  <c r="AX925" i="6" s="1" a="1"/>
  <c r="AX925" i="6" s="1"/>
  <c r="AW924" i="6"/>
  <c r="AX924" i="6" s="1" a="1"/>
  <c r="AX924" i="6" s="1"/>
  <c r="AW923" i="6"/>
  <c r="AX923" i="6" s="1" a="1"/>
  <c r="AX923" i="6" s="1"/>
  <c r="AW922" i="6"/>
  <c r="AX922" i="6" s="1" a="1"/>
  <c r="AX922" i="6" s="1"/>
  <c r="AW921" i="6"/>
  <c r="AX921" i="6" s="1" a="1"/>
  <c r="AX921" i="6" s="1"/>
  <c r="AW920" i="6"/>
  <c r="AX920" i="6" s="1" a="1"/>
  <c r="AX920" i="6" s="1"/>
  <c r="AW919" i="6"/>
  <c r="AX919" i="6" s="1" a="1"/>
  <c r="AX919" i="6" s="1"/>
  <c r="AW918" i="6"/>
  <c r="AX918" i="6" s="1" a="1"/>
  <c r="AX918" i="6" s="1"/>
  <c r="AW917" i="6"/>
  <c r="AX917" i="6" s="1" a="1"/>
  <c r="AX917" i="6" s="1"/>
  <c r="AW916" i="6"/>
  <c r="AX916" i="6" s="1" a="1"/>
  <c r="AX916" i="6" s="1"/>
  <c r="AW915" i="6"/>
  <c r="AX915" i="6" s="1" a="1"/>
  <c r="AX915" i="6" s="1"/>
  <c r="AW914" i="6"/>
  <c r="AX914" i="6" s="1" a="1"/>
  <c r="AX914" i="6" s="1"/>
  <c r="AW913" i="6"/>
  <c r="AX913" i="6" s="1" a="1"/>
  <c r="AX913" i="6" s="1"/>
  <c r="AW912" i="6"/>
  <c r="AX912" i="6" s="1" a="1"/>
  <c r="AX912" i="6" s="1"/>
  <c r="AW911" i="6"/>
  <c r="AX911" i="6" s="1" a="1"/>
  <c r="AX911" i="6" s="1"/>
  <c r="AW910" i="6"/>
  <c r="AX910" i="6" s="1" a="1"/>
  <c r="AX910" i="6" s="1"/>
  <c r="AW909" i="6"/>
  <c r="AX909" i="6" s="1" a="1"/>
  <c r="AX909" i="6" s="1"/>
  <c r="AW908" i="6"/>
  <c r="AX908" i="6" s="1" a="1"/>
  <c r="AX908" i="6" s="1"/>
  <c r="AW907" i="6"/>
  <c r="AX907" i="6" s="1" a="1"/>
  <c r="AX907" i="6" s="1"/>
  <c r="AW906" i="6"/>
  <c r="AX906" i="6" s="1" a="1"/>
  <c r="AX906" i="6" s="1"/>
  <c r="AW905" i="6"/>
  <c r="AX905" i="6" s="1" a="1"/>
  <c r="AX905" i="6" s="1"/>
  <c r="AW904" i="6"/>
  <c r="AX904" i="6" s="1" a="1"/>
  <c r="AX904" i="6" s="1"/>
  <c r="AW903" i="6"/>
  <c r="AX903" i="6" s="1" a="1"/>
  <c r="AX903" i="6" s="1"/>
  <c r="AW902" i="6"/>
  <c r="AX902" i="6" s="1" a="1"/>
  <c r="AX902" i="6" s="1"/>
  <c r="AW960" i="6"/>
  <c r="AX960" i="6" s="1" a="1"/>
  <c r="AX960" i="6" s="1"/>
  <c r="AW957" i="6"/>
  <c r="AX957" i="6" s="1" a="1"/>
  <c r="AX957" i="6" s="1"/>
  <c r="AW899" i="6"/>
  <c r="AX899" i="6" s="1" a="1"/>
  <c r="AX899" i="6" s="1"/>
  <c r="AW898" i="6"/>
  <c r="AX898" i="6" s="1" a="1"/>
  <c r="AX898" i="6" s="1"/>
  <c r="AW897" i="6"/>
  <c r="AX897" i="6" s="1" a="1"/>
  <c r="AX897" i="6" s="1"/>
  <c r="AW896" i="6"/>
  <c r="AX896" i="6" s="1" a="1"/>
  <c r="AX896" i="6" s="1"/>
  <c r="AW895" i="6"/>
  <c r="AX895" i="6" s="1" a="1"/>
  <c r="AX895" i="6" s="1"/>
  <c r="AW894" i="6"/>
  <c r="AX894" i="6" s="1" a="1"/>
  <c r="AX894" i="6" s="1"/>
  <c r="AW893" i="6"/>
  <c r="AX893" i="6" s="1" a="1"/>
  <c r="AX893" i="6" s="1"/>
  <c r="AW892" i="6"/>
  <c r="AX892" i="6" s="1" a="1"/>
  <c r="AX892" i="6" s="1"/>
  <c r="AW891" i="6"/>
  <c r="AX891" i="6" s="1" a="1"/>
  <c r="AX891" i="6" s="1"/>
  <c r="AW890" i="6"/>
  <c r="AX890" i="6" s="1" a="1"/>
  <c r="AX890" i="6" s="1"/>
  <c r="AW889" i="6"/>
  <c r="AX889" i="6" s="1" a="1"/>
  <c r="AX889" i="6" s="1"/>
  <c r="AW888" i="6"/>
  <c r="AX888" i="6" s="1" a="1"/>
  <c r="AX888" i="6" s="1"/>
  <c r="AW887" i="6"/>
  <c r="AX887" i="6" s="1" a="1"/>
  <c r="AX887" i="6" s="1"/>
  <c r="AW886" i="6"/>
  <c r="AX886" i="6" s="1" a="1"/>
  <c r="AX886" i="6" s="1"/>
  <c r="AW885" i="6"/>
  <c r="AX885" i="6" s="1" a="1"/>
  <c r="AX885" i="6" s="1"/>
  <c r="AW884" i="6"/>
  <c r="AX884" i="6" s="1" a="1"/>
  <c r="AX884" i="6" s="1"/>
  <c r="AW883" i="6"/>
  <c r="AX883" i="6" s="1" a="1"/>
  <c r="AX883" i="6" s="1"/>
  <c r="AW882" i="6"/>
  <c r="AX882" i="6" s="1" a="1"/>
  <c r="AX882" i="6" s="1"/>
  <c r="AW881" i="6"/>
  <c r="AX881" i="6" s="1" a="1"/>
  <c r="AX881" i="6" s="1"/>
  <c r="AW880" i="6"/>
  <c r="AX880" i="6" s="1" a="1"/>
  <c r="AX880" i="6" s="1"/>
  <c r="AW879" i="6"/>
  <c r="AX879" i="6" s="1" a="1"/>
  <c r="AX879" i="6" s="1"/>
  <c r="AW878" i="6"/>
  <c r="AX878" i="6" s="1" a="1"/>
  <c r="AX878" i="6" s="1"/>
  <c r="AW877" i="6"/>
  <c r="AX877" i="6" s="1" a="1"/>
  <c r="AX877" i="6" s="1"/>
  <c r="AW876" i="6"/>
  <c r="AX876" i="6" s="1" a="1"/>
  <c r="AX876" i="6" s="1"/>
  <c r="AW875" i="6"/>
  <c r="AX875" i="6" s="1" a="1"/>
  <c r="AX875" i="6" s="1"/>
  <c r="AW874" i="6"/>
  <c r="AX874" i="6" s="1" a="1"/>
  <c r="AX874" i="6" s="1"/>
  <c r="AW873" i="6"/>
  <c r="AX873" i="6" s="1" a="1"/>
  <c r="AX873" i="6" s="1"/>
  <c r="AW872" i="6"/>
  <c r="AX872" i="6" s="1" a="1"/>
  <c r="AX872" i="6" s="1"/>
  <c r="AW871" i="6"/>
  <c r="AX871" i="6" s="1" a="1"/>
  <c r="AX871" i="6" s="1"/>
  <c r="BB871" i="6" s="1"/>
  <c r="BA871" i="6" s="1"/>
  <c r="AW870" i="6"/>
  <c r="AX870" i="6" s="1" a="1"/>
  <c r="AX870" i="6" s="1"/>
  <c r="AZ870" i="6" s="1"/>
  <c r="BD870" i="6" s="1"/>
  <c r="AW959" i="6"/>
  <c r="AX959" i="6" s="1" a="1"/>
  <c r="AX959" i="6" s="1"/>
  <c r="AW956" i="6"/>
  <c r="AX956" i="6" s="1" a="1"/>
  <c r="AX956" i="6" s="1"/>
  <c r="AZ956" i="6" s="1"/>
  <c r="BD956" i="6" s="1"/>
  <c r="AW867" i="6"/>
  <c r="AX867" i="6" s="1" a="1"/>
  <c r="AX867" i="6" s="1"/>
  <c r="AW866" i="6"/>
  <c r="AX866" i="6" s="1" a="1"/>
  <c r="AX866" i="6" s="1"/>
  <c r="AW865" i="6"/>
  <c r="AX865" i="6" s="1" a="1"/>
  <c r="AX865" i="6" s="1"/>
  <c r="AW864" i="6"/>
  <c r="AX864" i="6" s="1" a="1"/>
  <c r="AX864" i="6" s="1"/>
  <c r="AZ864" i="6" s="1"/>
  <c r="BD864" i="6" s="1"/>
  <c r="AW863" i="6"/>
  <c r="AX863" i="6" s="1" a="1"/>
  <c r="AX863" i="6" s="1"/>
  <c r="AW862" i="6"/>
  <c r="AX862" i="6" s="1" a="1"/>
  <c r="AX862" i="6" s="1"/>
  <c r="AW861" i="6"/>
  <c r="AX861" i="6" s="1" a="1"/>
  <c r="AX861" i="6" s="1"/>
  <c r="AW860" i="6"/>
  <c r="AX860" i="6" s="1" a="1"/>
  <c r="AX860" i="6" s="1"/>
  <c r="AZ860" i="6" s="1"/>
  <c r="BD860" i="6" s="1"/>
  <c r="AW859" i="6"/>
  <c r="AX859" i="6" s="1" a="1"/>
  <c r="AX859" i="6" s="1"/>
  <c r="AW858" i="6"/>
  <c r="AX858" i="6" s="1" a="1"/>
  <c r="AX858" i="6" s="1"/>
  <c r="AW857" i="6"/>
  <c r="AX857" i="6" s="1" a="1"/>
  <c r="AX857" i="6" s="1"/>
  <c r="BB857" i="6" s="1"/>
  <c r="BA857" i="6" s="1"/>
  <c r="AW856" i="6"/>
  <c r="AX856" i="6" s="1" a="1"/>
  <c r="AX856" i="6" s="1"/>
  <c r="AZ856" i="6" s="1"/>
  <c r="BD856" i="6" s="1"/>
  <c r="AW855" i="6"/>
  <c r="AX855" i="6" s="1" a="1"/>
  <c r="AX855" i="6" s="1"/>
  <c r="AW854" i="6"/>
  <c r="AX854" i="6" s="1" a="1"/>
  <c r="AX854" i="6" s="1"/>
  <c r="AZ854" i="6" s="1"/>
  <c r="BD854" i="6" s="1"/>
  <c r="AW853" i="6"/>
  <c r="AX853" i="6" s="1" a="1"/>
  <c r="AX853" i="6" s="1"/>
  <c r="AW852" i="6"/>
  <c r="AX852" i="6" s="1" a="1"/>
  <c r="AX852" i="6" s="1"/>
  <c r="AZ852" i="6" s="1"/>
  <c r="BD852" i="6" s="1"/>
  <c r="AW851" i="6"/>
  <c r="AX851" i="6" s="1" a="1"/>
  <c r="AX851" i="6" s="1"/>
  <c r="AW850" i="6"/>
  <c r="AX850" i="6" s="1" a="1"/>
  <c r="AX850" i="6" s="1"/>
  <c r="AW849" i="6"/>
  <c r="AX849" i="6" s="1" a="1"/>
  <c r="AX849" i="6" s="1"/>
  <c r="AW848" i="6"/>
  <c r="AX848" i="6" s="1" a="1"/>
  <c r="AX848" i="6" s="1"/>
  <c r="AW847" i="6"/>
  <c r="AX847" i="6" s="1" a="1"/>
  <c r="AX847" i="6" s="1"/>
  <c r="AZ847" i="6" s="1"/>
  <c r="BD847" i="6" s="1"/>
  <c r="AW846" i="6"/>
  <c r="AX846" i="6" s="1" a="1"/>
  <c r="AX846" i="6" s="1"/>
  <c r="BB846" i="6" s="1"/>
  <c r="BA846" i="6" s="1"/>
  <c r="AW845" i="6"/>
  <c r="AX845" i="6" s="1" a="1"/>
  <c r="AX845" i="6" s="1"/>
  <c r="AW844" i="6"/>
  <c r="AX844" i="6" s="1" a="1"/>
  <c r="AX844" i="6" s="1"/>
  <c r="AY844" i="6" s="1"/>
  <c r="AW843" i="6"/>
  <c r="AX843" i="6" s="1" a="1"/>
  <c r="AX843" i="6" s="1"/>
  <c r="BB843" i="6" s="1"/>
  <c r="BA843" i="6" s="1"/>
  <c r="AW842" i="6"/>
  <c r="AX842" i="6" s="1" a="1"/>
  <c r="AX842" i="6" s="1"/>
  <c r="AZ842" i="6" s="1"/>
  <c r="BD842" i="6" s="1"/>
  <c r="AW841" i="6"/>
  <c r="AX841" i="6" s="1" a="1"/>
  <c r="AX841" i="6" s="1"/>
  <c r="AY841" i="6" s="1"/>
  <c r="AW840" i="6"/>
  <c r="AX840" i="6" s="1" a="1"/>
  <c r="AX840" i="6" s="1"/>
  <c r="AY840" i="6" s="1"/>
  <c r="AW839" i="6"/>
  <c r="AX839" i="6" s="1" a="1"/>
  <c r="AX839" i="6" s="1"/>
  <c r="AW958" i="6"/>
  <c r="AX958" i="6" s="1" a="1"/>
  <c r="AX958" i="6" s="1"/>
  <c r="AZ958" i="6" s="1"/>
  <c r="BD958" i="6" s="1"/>
  <c r="AW901" i="6"/>
  <c r="AX901" i="6" s="1" a="1"/>
  <c r="AX901" i="6" s="1"/>
  <c r="AW869" i="6"/>
  <c r="AX869" i="6" s="1" a="1"/>
  <c r="AX869" i="6" s="1"/>
  <c r="AW835" i="6"/>
  <c r="AX835" i="6" s="1" a="1"/>
  <c r="AX835" i="6" s="1"/>
  <c r="AW834" i="6"/>
  <c r="AX834" i="6" s="1" a="1"/>
  <c r="AX834" i="6" s="1"/>
  <c r="AY834" i="6" s="1"/>
  <c r="AW803" i="6"/>
  <c r="AX803" i="6" s="1" a="1"/>
  <c r="AX803" i="6" s="1"/>
  <c r="AY803" i="6" s="1"/>
  <c r="AW833" i="6"/>
  <c r="AX833" i="6" s="1" a="1"/>
  <c r="AX833" i="6" s="1"/>
  <c r="BB833" i="6" s="1"/>
  <c r="BA833" i="6" s="1"/>
  <c r="AW832" i="6"/>
  <c r="AX832" i="6" s="1" a="1"/>
  <c r="AX832" i="6" s="1"/>
  <c r="AW831" i="6"/>
  <c r="AX831" i="6" s="1" a="1"/>
  <c r="AX831" i="6" s="1"/>
  <c r="AY831" i="6" s="1"/>
  <c r="AW830" i="6"/>
  <c r="AX830" i="6" s="1" a="1"/>
  <c r="AX830" i="6" s="1"/>
  <c r="AW829" i="6"/>
  <c r="AX829" i="6" s="1" a="1"/>
  <c r="AX829" i="6" s="1"/>
  <c r="AW827" i="6"/>
  <c r="AX827" i="6" s="1" a="1"/>
  <c r="AX827" i="6" s="1"/>
  <c r="AY827" i="6" s="1"/>
  <c r="AW826" i="6"/>
  <c r="AX826" i="6" s="1" a="1"/>
  <c r="AX826" i="6" s="1"/>
  <c r="AZ826" i="6" s="1"/>
  <c r="BD826" i="6" s="1"/>
  <c r="AW825" i="6"/>
  <c r="AX825" i="6" s="1" a="1"/>
  <c r="AX825" i="6" s="1"/>
  <c r="AZ825" i="6" s="1"/>
  <c r="BD825" i="6" s="1"/>
  <c r="AW824" i="6"/>
  <c r="AX824" i="6" s="1" a="1"/>
  <c r="AX824" i="6" s="1"/>
  <c r="AW823" i="6"/>
  <c r="AX823" i="6" s="1" a="1"/>
  <c r="AX823" i="6" s="1"/>
  <c r="AW821" i="6"/>
  <c r="AX821" i="6" s="1" a="1"/>
  <c r="AX821" i="6" s="1"/>
  <c r="AY821" i="6" s="1"/>
  <c r="AW820" i="6"/>
  <c r="AX820" i="6" s="1" a="1"/>
  <c r="AX820" i="6" s="1"/>
  <c r="AZ820" i="6" s="1"/>
  <c r="BD820" i="6" s="1"/>
  <c r="AW818" i="6"/>
  <c r="AX818" i="6" s="1" a="1"/>
  <c r="AX818" i="6" s="1"/>
  <c r="AW817" i="6"/>
  <c r="AX817" i="6" s="1" a="1"/>
  <c r="AX817" i="6" s="1"/>
  <c r="AW816" i="6"/>
  <c r="AX816" i="6" s="1" a="1"/>
  <c r="AX816" i="6" s="1"/>
  <c r="AY816" i="6" s="1"/>
  <c r="AW815" i="6"/>
  <c r="AX815" i="6" s="1" a="1"/>
  <c r="AX815" i="6" s="1"/>
  <c r="AW814" i="6"/>
  <c r="AX814" i="6" s="1" a="1"/>
  <c r="AX814" i="6" s="1"/>
  <c r="BB814" i="6" s="1"/>
  <c r="BA814" i="6" s="1"/>
  <c r="AW813" i="6"/>
  <c r="AX813" i="6" s="1" a="1"/>
  <c r="AX813" i="6" s="1"/>
  <c r="AY813" i="6" s="1"/>
  <c r="AW812" i="6"/>
  <c r="AX812" i="6" s="1" a="1"/>
  <c r="AX812" i="6" s="1"/>
  <c r="AY812" i="6" s="1"/>
  <c r="AW811" i="6"/>
  <c r="AX811" i="6" s="1" a="1"/>
  <c r="AX811" i="6" s="1"/>
  <c r="AZ811" i="6" s="1"/>
  <c r="BD811" i="6" s="1"/>
  <c r="AW810" i="6"/>
  <c r="AX810" i="6" s="1" a="1"/>
  <c r="AX810" i="6" s="1"/>
  <c r="AW809" i="6"/>
  <c r="AX809" i="6" s="1" a="1"/>
  <c r="AX809" i="6" s="1"/>
  <c r="AY809" i="6" s="1"/>
  <c r="AW808" i="6"/>
  <c r="AX808" i="6" s="1" a="1"/>
  <c r="AX808" i="6" s="1"/>
  <c r="AY808" i="6" s="1"/>
  <c r="AW807" i="6"/>
  <c r="AX807" i="6" s="1" a="1"/>
  <c r="AX807" i="6" s="1"/>
  <c r="AZ807" i="6" s="1"/>
  <c r="BD807" i="6" s="1"/>
  <c r="AW806" i="6"/>
  <c r="AX806" i="6" s="1" a="1"/>
  <c r="AX806" i="6" s="1"/>
  <c r="AW805" i="6"/>
  <c r="AX805" i="6" s="1" a="1"/>
  <c r="AX805" i="6" s="1"/>
  <c r="AY805" i="6" s="1"/>
  <c r="AW804" i="6"/>
  <c r="AX804" i="6" s="1" a="1"/>
  <c r="AX804" i="6" s="1"/>
  <c r="AY804" i="6" s="1"/>
  <c r="AW900" i="6"/>
  <c r="AX900" i="6" s="1" a="1"/>
  <c r="AX900" i="6" s="1"/>
  <c r="AZ900" i="6" s="1"/>
  <c r="BD900" i="6" s="1"/>
  <c r="AW868" i="6"/>
  <c r="AX868" i="6" s="1" a="1"/>
  <c r="AX868" i="6" s="1"/>
  <c r="AW836" i="6"/>
  <c r="AX836" i="6" s="1" a="1"/>
  <c r="AX836" i="6" s="1"/>
  <c r="AY836" i="6" s="1"/>
  <c r="AW798" i="6"/>
  <c r="AX798" i="6" s="1" a="1"/>
  <c r="AX798" i="6" s="1"/>
  <c r="AY798" i="6" s="1"/>
  <c r="AW797" i="6"/>
  <c r="AX797" i="6" s="1" a="1"/>
  <c r="AX797" i="6" s="1"/>
  <c r="AZ797" i="6" s="1"/>
  <c r="BD797" i="6" s="1"/>
  <c r="AW796" i="6"/>
  <c r="AX796" i="6" s="1" a="1"/>
  <c r="AX796" i="6" s="1"/>
  <c r="BB796" i="6" s="1"/>
  <c r="BA796" i="6" s="1"/>
  <c r="AW795" i="6"/>
  <c r="AX795" i="6" s="1" a="1"/>
  <c r="AX795" i="6" s="1"/>
  <c r="AY795" i="6" s="1"/>
  <c r="AW828" i="6"/>
  <c r="AX828" i="6" s="1" a="1"/>
  <c r="AX828" i="6" s="1"/>
  <c r="AY828" i="6" s="1"/>
  <c r="AW822" i="6"/>
  <c r="AX822" i="6" s="1" a="1"/>
  <c r="AX822" i="6" s="1"/>
  <c r="AZ822" i="6" s="1"/>
  <c r="BD822" i="6" s="1"/>
  <c r="AW819" i="6"/>
  <c r="AX819" i="6" s="1" a="1"/>
  <c r="AX819" i="6" s="1"/>
  <c r="AW766" i="6"/>
  <c r="AX766" i="6" s="1" a="1"/>
  <c r="AX766" i="6" s="1"/>
  <c r="AY766" i="6" s="1"/>
  <c r="AW794" i="6"/>
  <c r="AX794" i="6" s="1" a="1"/>
  <c r="AX794" i="6" s="1"/>
  <c r="AY794" i="6" s="1"/>
  <c r="AW793" i="6"/>
  <c r="AX793" i="6" s="1" a="1"/>
  <c r="AX793" i="6" s="1"/>
  <c r="AZ793" i="6" s="1"/>
  <c r="BD793" i="6" s="1"/>
  <c r="AW792" i="6"/>
  <c r="AX792" i="6" s="1" a="1"/>
  <c r="AX792" i="6" s="1"/>
  <c r="AW786" i="6"/>
  <c r="AX786" i="6" s="1" a="1"/>
  <c r="AX786" i="6" s="1"/>
  <c r="AY786" i="6" s="1"/>
  <c r="AW784" i="6"/>
  <c r="AX784" i="6" s="1" a="1"/>
  <c r="AX784" i="6" s="1"/>
  <c r="AY784" i="6" s="1"/>
  <c r="AW783" i="6"/>
  <c r="AX783" i="6" s="1" a="1"/>
  <c r="AX783" i="6" s="1"/>
  <c r="AZ783" i="6" s="1"/>
  <c r="BD783" i="6" s="1"/>
  <c r="AW782" i="6"/>
  <c r="AX782" i="6" s="1" a="1"/>
  <c r="AX782" i="6" s="1"/>
  <c r="AW781" i="6"/>
  <c r="AX781" i="6" s="1" a="1"/>
  <c r="AX781" i="6" s="1"/>
  <c r="AY781" i="6" s="1"/>
  <c r="AW780" i="6"/>
  <c r="AX780" i="6" s="1" a="1"/>
  <c r="AX780" i="6" s="1"/>
  <c r="AW776" i="6"/>
  <c r="AX776" i="6" s="1" a="1"/>
  <c r="AX776" i="6" s="1"/>
  <c r="AZ776" i="6" s="1"/>
  <c r="BD776" i="6" s="1"/>
  <c r="AW775" i="6"/>
  <c r="AX775" i="6" s="1" a="1"/>
  <c r="AX775" i="6" s="1"/>
  <c r="BB775" i="6" s="1"/>
  <c r="BA775" i="6" s="1"/>
  <c r="AW774" i="6"/>
  <c r="AX774" i="6" s="1" a="1"/>
  <c r="AX774" i="6" s="1"/>
  <c r="AW773" i="6"/>
  <c r="AX773" i="6" s="1" a="1"/>
  <c r="AX773" i="6" s="1"/>
  <c r="AW772" i="6"/>
  <c r="AX772" i="6" s="1" a="1"/>
  <c r="AX772" i="6" s="1"/>
  <c r="AZ772" i="6" s="1"/>
  <c r="BD772" i="6" s="1"/>
  <c r="AW771" i="6"/>
  <c r="AX771" i="6" s="1" a="1"/>
  <c r="AX771" i="6" s="1"/>
  <c r="BB771" i="6" s="1"/>
  <c r="BA771" i="6" s="1"/>
  <c r="AW770" i="6"/>
  <c r="AX770" i="6" s="1" a="1"/>
  <c r="AX770" i="6" s="1"/>
  <c r="AW769" i="6"/>
  <c r="AX769" i="6" s="1" a="1"/>
  <c r="AX769" i="6" s="1"/>
  <c r="AY769" i="6" s="1"/>
  <c r="AW768" i="6"/>
  <c r="AX768" i="6" s="1" a="1"/>
  <c r="AX768" i="6" s="1"/>
  <c r="AZ768" i="6" s="1"/>
  <c r="BD768" i="6" s="1"/>
  <c r="AW767" i="6"/>
  <c r="AX767" i="6" s="1" a="1"/>
  <c r="AX767" i="6" s="1"/>
  <c r="AW838" i="6"/>
  <c r="AX838" i="6" s="1" a="1"/>
  <c r="AX838" i="6" s="1"/>
  <c r="AW837" i="6"/>
  <c r="AX837" i="6" s="1" a="1"/>
  <c r="AX837" i="6" s="1"/>
  <c r="AW800" i="6"/>
  <c r="AX800" i="6" s="1" a="1"/>
  <c r="AX800" i="6" s="1"/>
  <c r="AZ800" i="6" s="1"/>
  <c r="BD800" i="6" s="1"/>
  <c r="AW761" i="6"/>
  <c r="AX761" i="6" s="1" a="1"/>
  <c r="AX761" i="6" s="1"/>
  <c r="BB761" i="6" s="1"/>
  <c r="BA761" i="6" s="1"/>
  <c r="AW760" i="6"/>
  <c r="AX760" i="6" s="1" a="1"/>
  <c r="AX760" i="6" s="1"/>
  <c r="AW759" i="6"/>
  <c r="AX759" i="6" s="1" a="1"/>
  <c r="AX759" i="6" s="1"/>
  <c r="AW758" i="6"/>
  <c r="AX758" i="6" s="1" a="1"/>
  <c r="AX758" i="6" s="1"/>
  <c r="AZ758" i="6" s="1"/>
  <c r="BD758" i="6" s="1"/>
  <c r="AW757" i="6"/>
  <c r="AX757" i="6" s="1" a="1"/>
  <c r="AX757" i="6" s="1"/>
  <c r="AW756" i="6"/>
  <c r="AX756" i="6" s="1" a="1"/>
  <c r="AX756" i="6" s="1"/>
  <c r="AW755" i="6"/>
  <c r="AX755" i="6" s="1" a="1"/>
  <c r="AX755" i="6" s="1"/>
  <c r="AW754" i="6"/>
  <c r="AX754" i="6" s="1" a="1"/>
  <c r="AX754" i="6" s="1"/>
  <c r="AZ754" i="6" s="1"/>
  <c r="BD754" i="6" s="1"/>
  <c r="AW753" i="6"/>
  <c r="AX753" i="6" s="1" a="1"/>
  <c r="AX753" i="6" s="1"/>
  <c r="BB753" i="6" s="1"/>
  <c r="BA753" i="6" s="1"/>
  <c r="AW752" i="6"/>
  <c r="AX752" i="6" s="1" a="1"/>
  <c r="AX752" i="6" s="1"/>
  <c r="AW751" i="6"/>
  <c r="AX751" i="6" s="1" a="1"/>
  <c r="AX751" i="6" s="1"/>
  <c r="AW791" i="6"/>
  <c r="AX791" i="6" s="1" a="1"/>
  <c r="AX791" i="6" s="1"/>
  <c r="AZ791" i="6" s="1"/>
  <c r="BD791" i="6" s="1"/>
  <c r="AW790" i="6"/>
  <c r="AX790" i="6" s="1" a="1"/>
  <c r="AX790" i="6" s="1"/>
  <c r="AW789" i="6"/>
  <c r="AX789" i="6" s="1" a="1"/>
  <c r="AX789" i="6" s="1"/>
  <c r="AW788" i="6"/>
  <c r="AX788" i="6" s="1" a="1"/>
  <c r="AX788" i="6" s="1"/>
  <c r="AW787" i="6"/>
  <c r="AX787" i="6" s="1" a="1"/>
  <c r="AX787" i="6" s="1"/>
  <c r="AZ787" i="6" s="1"/>
  <c r="BD787" i="6" s="1"/>
  <c r="AW785" i="6"/>
  <c r="AX785" i="6" s="1" a="1"/>
  <c r="AX785" i="6" s="1"/>
  <c r="BB785" i="6" s="1"/>
  <c r="BA785" i="6" s="1"/>
  <c r="AW779" i="6"/>
  <c r="AX779" i="6" s="1" a="1"/>
  <c r="AX779" i="6" s="1"/>
  <c r="AW778" i="6"/>
  <c r="AX778" i="6" s="1" a="1"/>
  <c r="AX778" i="6" s="1"/>
  <c r="AW777" i="6"/>
  <c r="AX777" i="6" s="1" a="1"/>
  <c r="AX777" i="6" s="1"/>
  <c r="AZ777" i="6" s="1"/>
  <c r="BD777" i="6" s="1"/>
  <c r="AW726" i="6"/>
  <c r="AX726" i="6" s="1" a="1"/>
  <c r="AX726" i="6" s="1"/>
  <c r="AW799" i="6"/>
  <c r="AX799" i="6" s="1" a="1"/>
  <c r="AX799" i="6" s="1"/>
  <c r="AW802" i="6"/>
  <c r="AX802" i="6" s="1" a="1"/>
  <c r="AX802" i="6" s="1"/>
  <c r="AW762" i="6"/>
  <c r="AX762" i="6" s="1" a="1"/>
  <c r="AX762" i="6" s="1"/>
  <c r="AZ762" i="6" s="1"/>
  <c r="BD762" i="6" s="1"/>
  <c r="AW765" i="6"/>
  <c r="AX765" i="6" s="1" a="1"/>
  <c r="AX765" i="6" s="1"/>
  <c r="AW764" i="6"/>
  <c r="AX764" i="6" s="1" a="1"/>
  <c r="AX764" i="6" s="1"/>
  <c r="AW750" i="6"/>
  <c r="AX750" i="6" s="1" a="1"/>
  <c r="AX750" i="6" s="1"/>
  <c r="AW749" i="6"/>
  <c r="AX749" i="6" s="1" a="1"/>
  <c r="AX749" i="6" s="1"/>
  <c r="AW748" i="6"/>
  <c r="AX748" i="6" s="1" a="1"/>
  <c r="AX748" i="6" s="1"/>
  <c r="AW747" i="6"/>
  <c r="AX747" i="6" s="1" a="1"/>
  <c r="AX747" i="6" s="1"/>
  <c r="AZ747" i="6" s="1"/>
  <c r="BD747" i="6" s="1"/>
  <c r="AW746" i="6"/>
  <c r="AX746" i="6" s="1" a="1"/>
  <c r="AX746" i="6" s="1"/>
  <c r="AZ746" i="6" s="1"/>
  <c r="BD746" i="6" s="1"/>
  <c r="AW745" i="6"/>
  <c r="AX745" i="6" s="1" a="1"/>
  <c r="AX745" i="6" s="1"/>
  <c r="AY745" i="6" s="1"/>
  <c r="AW744" i="6"/>
  <c r="AX744" i="6" s="1" a="1"/>
  <c r="AX744" i="6" s="1"/>
  <c r="AW743" i="6"/>
  <c r="AX743" i="6" s="1" a="1"/>
  <c r="AX743" i="6" s="1"/>
  <c r="AW742" i="6"/>
  <c r="AX742" i="6" s="1" a="1"/>
  <c r="AX742" i="6" s="1"/>
  <c r="AY742" i="6" s="1"/>
  <c r="AW741" i="6"/>
  <c r="AX741" i="6" s="1" a="1"/>
  <c r="AX741" i="6" s="1"/>
  <c r="AY741" i="6" s="1"/>
  <c r="AW740" i="6"/>
  <c r="AX740" i="6" s="1" a="1"/>
  <c r="AX740" i="6" s="1"/>
  <c r="AY740" i="6" s="1"/>
  <c r="AW739" i="6"/>
  <c r="AX739" i="6" s="1" a="1"/>
  <c r="AX739" i="6" s="1"/>
  <c r="AZ739" i="6" s="1"/>
  <c r="BD739" i="6" s="1"/>
  <c r="AW738" i="6"/>
  <c r="AX738" i="6" s="1" a="1"/>
  <c r="AX738" i="6" s="1"/>
  <c r="AZ738" i="6" s="1"/>
  <c r="BD738" i="6" s="1"/>
  <c r="AW737" i="6"/>
  <c r="AX737" i="6" s="1" a="1"/>
  <c r="AX737" i="6" s="1"/>
  <c r="AY737" i="6" s="1"/>
  <c r="AW736" i="6"/>
  <c r="AX736" i="6" s="1" a="1"/>
  <c r="AX736" i="6" s="1"/>
  <c r="AY736" i="6" s="1"/>
  <c r="AW735" i="6"/>
  <c r="AX735" i="6" s="1" a="1"/>
  <c r="AX735" i="6" s="1"/>
  <c r="AY735" i="6" s="1"/>
  <c r="AW734" i="6"/>
  <c r="AX734" i="6" s="1" a="1"/>
  <c r="AX734" i="6" s="1"/>
  <c r="AY734" i="6" s="1"/>
  <c r="AW733" i="6"/>
  <c r="AX733" i="6" s="1" a="1"/>
  <c r="AX733" i="6" s="1"/>
  <c r="AW732" i="6"/>
  <c r="AX732" i="6" s="1" a="1"/>
  <c r="AX732" i="6" s="1"/>
  <c r="AY732" i="6" s="1"/>
  <c r="AW731" i="6"/>
  <c r="AX731" i="6" s="1" a="1"/>
  <c r="AX731" i="6" s="1"/>
  <c r="AY731" i="6" s="1"/>
  <c r="AW730" i="6"/>
  <c r="AX730" i="6" s="1" a="1"/>
  <c r="AX730" i="6" s="1"/>
  <c r="AZ730" i="6" s="1"/>
  <c r="BD730" i="6" s="1"/>
  <c r="AW729" i="6"/>
  <c r="AX729" i="6" s="1" a="1"/>
  <c r="AX729" i="6" s="1"/>
  <c r="AY729" i="6" s="1"/>
  <c r="AW728" i="6"/>
  <c r="AX728" i="6" s="1" a="1"/>
  <c r="AX728" i="6" s="1"/>
  <c r="AW727" i="6"/>
  <c r="AX727" i="6" s="1" a="1"/>
  <c r="AX727" i="6" s="1"/>
  <c r="AY727" i="6" s="1"/>
  <c r="AW725" i="6"/>
  <c r="AX725" i="6" s="1" a="1"/>
  <c r="AX725" i="6" s="1"/>
  <c r="AW801" i="6"/>
  <c r="AX801" i="6" s="1" a="1"/>
  <c r="AX801" i="6" s="1"/>
  <c r="AW719" i="6"/>
  <c r="AX719" i="6" s="1" a="1"/>
  <c r="AX719" i="6" s="1"/>
  <c r="AY719" i="6" s="1"/>
  <c r="AW717" i="6"/>
  <c r="AX717" i="6" s="1" a="1"/>
  <c r="AX717" i="6" s="1"/>
  <c r="AZ717" i="6" s="1"/>
  <c r="BD717" i="6" s="1"/>
  <c r="AW716" i="6"/>
  <c r="AX716" i="6" s="1" a="1"/>
  <c r="AX716" i="6" s="1"/>
  <c r="AZ716" i="6" s="1"/>
  <c r="BD716" i="6" s="1"/>
  <c r="AW715" i="6"/>
  <c r="AX715" i="6" s="1" a="1"/>
  <c r="AX715" i="6" s="1"/>
  <c r="AY715" i="6" s="1"/>
  <c r="AW714" i="6"/>
  <c r="AX714" i="6" s="1" a="1"/>
  <c r="AX714" i="6" s="1"/>
  <c r="AY714" i="6" s="1"/>
  <c r="AW713" i="6"/>
  <c r="AX713" i="6" s="1" a="1"/>
  <c r="AX713" i="6" s="1"/>
  <c r="AY713" i="6" s="1"/>
  <c r="AW712" i="6"/>
  <c r="AX712" i="6" s="1" a="1"/>
  <c r="AX712" i="6" s="1"/>
  <c r="AY712" i="6" s="1"/>
  <c r="AW711" i="6"/>
  <c r="AX711" i="6" s="1" a="1"/>
  <c r="AX711" i="6" s="1"/>
  <c r="AW710" i="6"/>
  <c r="AX710" i="6" s="1" a="1"/>
  <c r="AX710" i="6" s="1"/>
  <c r="AW709" i="6"/>
  <c r="AX709" i="6" s="1" a="1"/>
  <c r="AX709" i="6" s="1"/>
  <c r="AZ709" i="6" s="1"/>
  <c r="BD709" i="6" s="1"/>
  <c r="AW708" i="6"/>
  <c r="AX708" i="6" s="1" a="1"/>
  <c r="AX708" i="6" s="1"/>
  <c r="AW707" i="6"/>
  <c r="AX707" i="6" s="1" a="1"/>
  <c r="AX707" i="6" s="1"/>
  <c r="AY707" i="6" s="1"/>
  <c r="AW706" i="6"/>
  <c r="AX706" i="6" s="1" a="1"/>
  <c r="AX706" i="6" s="1"/>
  <c r="AY706" i="6" s="1"/>
  <c r="AW705" i="6"/>
  <c r="AX705" i="6" s="1" a="1"/>
  <c r="AX705" i="6" s="1"/>
  <c r="AY705" i="6" s="1"/>
  <c r="AW704" i="6"/>
  <c r="AX704" i="6" s="1" a="1"/>
  <c r="AX704" i="6" s="1"/>
  <c r="AY704" i="6" s="1"/>
  <c r="AW703" i="6"/>
  <c r="AX703" i="6" s="1" a="1"/>
  <c r="AX703" i="6" s="1"/>
  <c r="AY703" i="6" s="1"/>
  <c r="AW702" i="6"/>
  <c r="AX702" i="6" s="1" a="1"/>
  <c r="AX702" i="6" s="1"/>
  <c r="AY702" i="6" s="1"/>
  <c r="AW763" i="6"/>
  <c r="AX763" i="6" s="1" a="1"/>
  <c r="AX763" i="6" s="1"/>
  <c r="AZ763" i="6" s="1"/>
  <c r="BD763" i="6" s="1"/>
  <c r="AW723" i="6"/>
  <c r="AX723" i="6" s="1" a="1"/>
  <c r="AX723" i="6" s="1"/>
  <c r="AW663" i="6"/>
  <c r="AX663" i="6" s="1" a="1"/>
  <c r="AX663" i="6" s="1"/>
  <c r="AW722" i="6"/>
  <c r="AX722" i="6" s="1" a="1"/>
  <c r="AX722" i="6" s="1"/>
  <c r="AZ722" i="6" s="1"/>
  <c r="BD722" i="6" s="1"/>
  <c r="AW699" i="6"/>
  <c r="AX699" i="6" s="1" a="1"/>
  <c r="AX699" i="6" s="1"/>
  <c r="AW694" i="6"/>
  <c r="AX694" i="6" s="1" a="1"/>
  <c r="AX694" i="6" s="1"/>
  <c r="AW693" i="6"/>
  <c r="AX693" i="6" s="1" a="1"/>
  <c r="AX693" i="6" s="1"/>
  <c r="AW691" i="6"/>
  <c r="AX691" i="6" s="1" a="1"/>
  <c r="AX691" i="6" s="1"/>
  <c r="AZ691" i="6" s="1"/>
  <c r="BD691" i="6" s="1"/>
  <c r="AW689" i="6"/>
  <c r="AX689" i="6" s="1" a="1"/>
  <c r="AX689" i="6" s="1"/>
  <c r="AW688" i="6"/>
  <c r="AX688" i="6" s="1" a="1"/>
  <c r="AX688" i="6" s="1"/>
  <c r="AZ688" i="6" s="1"/>
  <c r="BD688" i="6" s="1"/>
  <c r="AW687" i="6"/>
  <c r="AX687" i="6" s="1" a="1"/>
  <c r="AX687" i="6" s="1"/>
  <c r="AW686" i="6"/>
  <c r="AX686" i="6" s="1" a="1"/>
  <c r="AX686" i="6" s="1"/>
  <c r="AZ686" i="6" s="1"/>
  <c r="BD686" i="6" s="1"/>
  <c r="AW685" i="6"/>
  <c r="AX685" i="6" s="1" a="1"/>
  <c r="AX685" i="6" s="1"/>
  <c r="AW684" i="6"/>
  <c r="AX684" i="6" s="1" a="1"/>
  <c r="AX684" i="6" s="1"/>
  <c r="AZ684" i="6" s="1"/>
  <c r="BD684" i="6" s="1"/>
  <c r="AW683" i="6"/>
  <c r="AX683" i="6" s="1" a="1"/>
  <c r="AX683" i="6" s="1"/>
  <c r="AW682" i="6"/>
  <c r="AX682" i="6" s="1" a="1"/>
  <c r="AX682" i="6" s="1"/>
  <c r="AZ682" i="6" s="1"/>
  <c r="BD682" i="6" s="1"/>
  <c r="AW681" i="6"/>
  <c r="AX681" i="6" s="1" a="1"/>
  <c r="AX681" i="6" s="1"/>
  <c r="AW675" i="6"/>
  <c r="AX675" i="6" s="1" a="1"/>
  <c r="AX675" i="6" s="1"/>
  <c r="AZ675" i="6" s="1"/>
  <c r="BD675" i="6" s="1"/>
  <c r="AW674" i="6"/>
  <c r="AX674" i="6" s="1" a="1"/>
  <c r="AX674" i="6" s="1"/>
  <c r="AW673" i="6"/>
  <c r="AX673" i="6" s="1" a="1"/>
  <c r="AX673" i="6" s="1"/>
  <c r="AZ673" i="6" s="1"/>
  <c r="BD673" i="6" s="1"/>
  <c r="AW672" i="6"/>
  <c r="AX672" i="6" s="1" a="1"/>
  <c r="AX672" i="6" s="1"/>
  <c r="AW671" i="6"/>
  <c r="AX671" i="6" s="1" a="1"/>
  <c r="AX671" i="6" s="1"/>
  <c r="AZ671" i="6" s="1"/>
  <c r="BD671" i="6" s="1"/>
  <c r="AW670" i="6"/>
  <c r="AX670" i="6" s="1" a="1"/>
  <c r="AX670" i="6" s="1"/>
  <c r="AW669" i="6"/>
  <c r="AX669" i="6" s="1" a="1"/>
  <c r="AX669" i="6" s="1"/>
  <c r="AZ669" i="6" s="1"/>
  <c r="BD669" i="6" s="1"/>
  <c r="AW668" i="6"/>
  <c r="AX668" i="6" s="1" a="1"/>
  <c r="AX668" i="6" s="1"/>
  <c r="AW667" i="6"/>
  <c r="AX667" i="6" s="1" a="1"/>
  <c r="AX667" i="6" s="1"/>
  <c r="AZ667" i="6" s="1"/>
  <c r="BD667" i="6" s="1"/>
  <c r="AW666" i="6"/>
  <c r="AX666" i="6" s="1" a="1"/>
  <c r="AX666" i="6" s="1"/>
  <c r="AW718" i="6"/>
  <c r="AX718" i="6" s="1" a="1"/>
  <c r="AX718" i="6" s="1"/>
  <c r="AZ718" i="6" s="1"/>
  <c r="BD718" i="6" s="1"/>
  <c r="AW724" i="6"/>
  <c r="AX724" i="6" s="1" a="1"/>
  <c r="AX724" i="6" s="1"/>
  <c r="AW721" i="6"/>
  <c r="AX721" i="6" s="1" a="1"/>
  <c r="AX721" i="6" s="1"/>
  <c r="AZ721" i="6" s="1"/>
  <c r="BD721" i="6" s="1"/>
  <c r="AW661" i="6"/>
  <c r="AX661" i="6" s="1" a="1"/>
  <c r="AX661" i="6" s="1"/>
  <c r="AW720" i="6"/>
  <c r="AX720" i="6" s="1" a="1"/>
  <c r="AX720" i="6" s="1"/>
  <c r="AZ720" i="6" s="1"/>
  <c r="BD720" i="6" s="1"/>
  <c r="AW657" i="6"/>
  <c r="AX657" i="6" s="1" a="1"/>
  <c r="AX657" i="6" s="1"/>
  <c r="AW660" i="6"/>
  <c r="AX660" i="6" s="1" a="1"/>
  <c r="AX660" i="6" s="1"/>
  <c r="AZ660" i="6" s="1"/>
  <c r="BD660" i="6" s="1"/>
  <c r="AW658" i="6"/>
  <c r="AX658" i="6" s="1" a="1"/>
  <c r="AX658" i="6" s="1"/>
  <c r="AW656" i="6"/>
  <c r="AX656" i="6" s="1" a="1"/>
  <c r="AX656" i="6" s="1"/>
  <c r="AZ656" i="6" s="1"/>
  <c r="BD656" i="6" s="1"/>
  <c r="AW655" i="6"/>
  <c r="AX655" i="6" s="1" a="1"/>
  <c r="AX655" i="6" s="1"/>
  <c r="AW654" i="6"/>
  <c r="AX654" i="6" s="1" a="1"/>
  <c r="AX654" i="6" s="1"/>
  <c r="AZ654" i="6" s="1"/>
  <c r="BD654" i="6" s="1"/>
  <c r="AW653" i="6"/>
  <c r="AX653" i="6" s="1" a="1"/>
  <c r="AX653" i="6" s="1"/>
  <c r="AW652" i="6"/>
  <c r="AX652" i="6" s="1" a="1"/>
  <c r="AX652" i="6" s="1"/>
  <c r="AZ652" i="6" s="1"/>
  <c r="BD652" i="6" s="1"/>
  <c r="AW651" i="6"/>
  <c r="AX651" i="6" s="1" a="1"/>
  <c r="AX651" i="6" s="1"/>
  <c r="AW650" i="6"/>
  <c r="AX650" i="6" s="1" a="1"/>
  <c r="AX650" i="6" s="1"/>
  <c r="AZ650" i="6" s="1"/>
  <c r="BD650" i="6" s="1"/>
  <c r="AW649" i="6"/>
  <c r="AX649" i="6" s="1" a="1"/>
  <c r="AX649" i="6" s="1"/>
  <c r="AW648" i="6"/>
  <c r="AX648" i="6" s="1" a="1"/>
  <c r="AX648" i="6" s="1"/>
  <c r="AZ648" i="6" s="1"/>
  <c r="BD648" i="6" s="1"/>
  <c r="AW647" i="6"/>
  <c r="AX647" i="6" s="1" a="1"/>
  <c r="AX647" i="6" s="1"/>
  <c r="AW646" i="6"/>
  <c r="AX646" i="6" s="1" a="1"/>
  <c r="AX646" i="6" s="1"/>
  <c r="AZ646" i="6" s="1"/>
  <c r="BD646" i="6" s="1"/>
  <c r="AW700" i="6"/>
  <c r="AX700" i="6" s="1" a="1"/>
  <c r="AX700" i="6" s="1"/>
  <c r="AW698" i="6"/>
  <c r="AX698" i="6" s="1" a="1"/>
  <c r="AX698" i="6" s="1"/>
  <c r="AZ698" i="6" s="1"/>
  <c r="BD698" i="6" s="1"/>
  <c r="AW697" i="6"/>
  <c r="AX697" i="6" s="1" a="1"/>
  <c r="AX697" i="6" s="1"/>
  <c r="AW696" i="6"/>
  <c r="AX696" i="6" s="1" a="1"/>
  <c r="AX696" i="6" s="1"/>
  <c r="AZ696" i="6" s="1"/>
  <c r="BD696" i="6" s="1"/>
  <c r="AW695" i="6"/>
  <c r="AX695" i="6" s="1" a="1"/>
  <c r="AX695" i="6" s="1"/>
  <c r="AW690" i="6"/>
  <c r="AX690" i="6" s="1" a="1"/>
  <c r="AX690" i="6" s="1"/>
  <c r="AZ690" i="6" s="1"/>
  <c r="BD690" i="6" s="1"/>
  <c r="AW645" i="6"/>
  <c r="AX645" i="6" s="1" a="1"/>
  <c r="AX645" i="6" s="1"/>
  <c r="AW637" i="6"/>
  <c r="AX637" i="6" s="1" a="1"/>
  <c r="AX637" i="6" s="1"/>
  <c r="AZ637" i="6" s="1"/>
  <c r="BD637" i="6" s="1"/>
  <c r="AW631" i="6"/>
  <c r="AX631" i="6" s="1" a="1"/>
  <c r="AX631" i="6" s="1"/>
  <c r="AW623" i="6"/>
  <c r="AX623" i="6" s="1" a="1"/>
  <c r="AX623" i="6" s="1"/>
  <c r="AZ623" i="6" s="1"/>
  <c r="BD623" i="6" s="1"/>
  <c r="AW636" i="6"/>
  <c r="AX636" i="6" s="1" a="1"/>
  <c r="AX636" i="6" s="1"/>
  <c r="AW635" i="6"/>
  <c r="AX635" i="6" s="1" a="1"/>
  <c r="AX635" i="6" s="1"/>
  <c r="AZ635" i="6" s="1"/>
  <c r="BD635" i="6" s="1"/>
  <c r="AW630" i="6"/>
  <c r="AX630" i="6" s="1" a="1"/>
  <c r="AX630" i="6" s="1"/>
  <c r="AW629" i="6"/>
  <c r="AX629" i="6" s="1" a="1"/>
  <c r="AX629" i="6" s="1"/>
  <c r="AZ629" i="6" s="1"/>
  <c r="BD629" i="6" s="1"/>
  <c r="AW628" i="6"/>
  <c r="AX628" i="6" s="1" a="1"/>
  <c r="AX628" i="6" s="1"/>
  <c r="AW622" i="6"/>
  <c r="AX622" i="6" s="1" a="1"/>
  <c r="AX622" i="6" s="1"/>
  <c r="AZ622" i="6" s="1"/>
  <c r="BD622" i="6" s="1"/>
  <c r="AW621" i="6"/>
  <c r="AX621" i="6" s="1" a="1"/>
  <c r="AX621" i="6" s="1"/>
  <c r="AW620" i="6"/>
  <c r="AX620" i="6" s="1" a="1"/>
  <c r="AX620" i="6" s="1"/>
  <c r="AZ620" i="6" s="1"/>
  <c r="BD620" i="6" s="1"/>
  <c r="AW662" i="6"/>
  <c r="AX662" i="6" s="1" a="1"/>
  <c r="AX662" i="6" s="1"/>
  <c r="AW618" i="6"/>
  <c r="AX618" i="6" s="1" a="1"/>
  <c r="AX618" i="6" s="1"/>
  <c r="AZ618" i="6" s="1"/>
  <c r="BD618" i="6" s="1"/>
  <c r="AW641" i="6"/>
  <c r="AX641" i="6" s="1" a="1"/>
  <c r="AX641" i="6" s="1"/>
  <c r="AW640" i="6"/>
  <c r="AX640" i="6" s="1" a="1"/>
  <c r="AX640" i="6" s="1"/>
  <c r="AZ640" i="6" s="1"/>
  <c r="BD640" i="6" s="1"/>
  <c r="AW639" i="6"/>
  <c r="AX639" i="6" s="1" a="1"/>
  <c r="AX639" i="6" s="1"/>
  <c r="AW638" i="6"/>
  <c r="AX638" i="6" s="1" a="1"/>
  <c r="AX638" i="6" s="1"/>
  <c r="AZ638" i="6" s="1"/>
  <c r="BD638" i="6" s="1"/>
  <c r="AW634" i="6"/>
  <c r="AX634" i="6" s="1" a="1"/>
  <c r="AX634" i="6" s="1"/>
  <c r="AW633" i="6"/>
  <c r="AX633" i="6" s="1" a="1"/>
  <c r="AX633" i="6" s="1"/>
  <c r="AZ633" i="6" s="1"/>
  <c r="BD633" i="6" s="1"/>
  <c r="AW659" i="6"/>
  <c r="AX659" i="6" s="1" a="1"/>
  <c r="AX659" i="6" s="1"/>
  <c r="AW632" i="6"/>
  <c r="AX632" i="6" s="1" a="1"/>
  <c r="AX632" i="6" s="1"/>
  <c r="AZ632" i="6" s="1"/>
  <c r="BD632" i="6" s="1"/>
  <c r="AW627" i="6"/>
  <c r="AX627" i="6" s="1" a="1"/>
  <c r="AX627" i="6" s="1"/>
  <c r="AW692" i="6"/>
  <c r="AX692" i="6" s="1" a="1"/>
  <c r="AX692" i="6" s="1"/>
  <c r="AZ692" i="6" s="1"/>
  <c r="BD692" i="6" s="1"/>
  <c r="AW701" i="6"/>
  <c r="AX701" i="6" s="1" a="1"/>
  <c r="AX701" i="6" s="1"/>
  <c r="AW644" i="6"/>
  <c r="AX644" i="6" s="1" a="1"/>
  <c r="AX644" i="6" s="1"/>
  <c r="AZ644" i="6" s="1"/>
  <c r="BD644" i="6" s="1"/>
  <c r="AW643" i="6"/>
  <c r="AX643" i="6" s="1" a="1"/>
  <c r="AX643" i="6" s="1"/>
  <c r="AW642" i="6"/>
  <c r="AX642" i="6" s="1" a="1"/>
  <c r="AX642" i="6" s="1"/>
  <c r="AZ642" i="6" s="1"/>
  <c r="BD642" i="6" s="1"/>
  <c r="AW626" i="6"/>
  <c r="AX626" i="6" s="1" a="1"/>
  <c r="AX626" i="6" s="1"/>
  <c r="AW625" i="6"/>
  <c r="AX625" i="6" s="1" a="1"/>
  <c r="AX625" i="6" s="1"/>
  <c r="AZ625" i="6" s="1"/>
  <c r="BD625" i="6" s="1"/>
  <c r="AW624" i="6"/>
  <c r="AX624" i="6" s="1" a="1"/>
  <c r="AX624" i="6" s="1"/>
  <c r="AW619" i="6"/>
  <c r="AX619" i="6" s="1" a="1"/>
  <c r="AX619" i="6" s="1"/>
  <c r="AZ619" i="6" s="1"/>
  <c r="BD619" i="6" s="1"/>
  <c r="AW617" i="6"/>
  <c r="AX617" i="6" s="1" a="1"/>
  <c r="AX617" i="6" s="1"/>
  <c r="AW616" i="6"/>
  <c r="AX616" i="6" s="1" a="1"/>
  <c r="AX616" i="6" s="1"/>
  <c r="AZ616" i="6" s="1"/>
  <c r="BD616" i="6" s="1"/>
  <c r="AW615" i="6"/>
  <c r="AX615" i="6" s="1" a="1"/>
  <c r="AX615" i="6" s="1"/>
  <c r="AW614" i="6"/>
  <c r="AX614" i="6" s="1" a="1"/>
  <c r="AX614" i="6" s="1"/>
  <c r="AZ614" i="6" s="1"/>
  <c r="BD614" i="6" s="1"/>
  <c r="AW613" i="6"/>
  <c r="AX613" i="6" s="1" a="1"/>
  <c r="AX613" i="6" s="1"/>
  <c r="AW680" i="6"/>
  <c r="AX680" i="6" s="1" a="1"/>
  <c r="AX680" i="6" s="1"/>
  <c r="AZ680" i="6" s="1"/>
  <c r="BD680" i="6" s="1"/>
  <c r="AW679" i="6"/>
  <c r="AX679" i="6" s="1" a="1"/>
  <c r="AX679" i="6" s="1"/>
  <c r="AW678" i="6"/>
  <c r="AX678" i="6" s="1" a="1"/>
  <c r="AX678" i="6" s="1"/>
  <c r="AZ678" i="6" s="1"/>
  <c r="BD678" i="6" s="1"/>
  <c r="AW677" i="6"/>
  <c r="AX677" i="6" s="1" a="1"/>
  <c r="AX677" i="6" s="1"/>
  <c r="AW676" i="6"/>
  <c r="AX676" i="6" s="1" a="1"/>
  <c r="AX676" i="6" s="1"/>
  <c r="AZ676" i="6" s="1"/>
  <c r="BD676" i="6" s="1"/>
  <c r="AW665" i="6"/>
  <c r="AX665" i="6" s="1" a="1"/>
  <c r="AX665" i="6" s="1"/>
  <c r="AW664" i="6"/>
  <c r="AX664" i="6" s="1" a="1"/>
  <c r="AX664" i="6" s="1"/>
  <c r="AZ664" i="6" s="1"/>
  <c r="BD664" i="6" s="1"/>
  <c r="AW612" i="6"/>
  <c r="AX612" i="6" s="1" a="1"/>
  <c r="AX612" i="6" s="1"/>
  <c r="AW611" i="6"/>
  <c r="AX611" i="6" s="1" a="1"/>
  <c r="AX611" i="6" s="1"/>
  <c r="AW610" i="6"/>
  <c r="AX610" i="6" s="1" a="1"/>
  <c r="AX610" i="6" s="1"/>
  <c r="AW609" i="6"/>
  <c r="AX609" i="6" s="1" a="1"/>
  <c r="AX609" i="6" s="1"/>
  <c r="AW608" i="6"/>
  <c r="AX608" i="6" s="1" a="1"/>
  <c r="AX608" i="6" s="1"/>
  <c r="AW607" i="6"/>
  <c r="AX607" i="6" s="1" a="1"/>
  <c r="AX607" i="6" s="1"/>
  <c r="AW600" i="6"/>
  <c r="AX600" i="6" s="1" a="1"/>
  <c r="AX600" i="6" s="1"/>
  <c r="AW598" i="6"/>
  <c r="AX598" i="6" s="1" a="1"/>
  <c r="AX598" i="6" s="1"/>
  <c r="AW599" i="6"/>
  <c r="AX599" i="6" s="1" a="1"/>
  <c r="AX599" i="6" s="1"/>
  <c r="AW604" i="6"/>
  <c r="AX604" i="6" s="1" a="1"/>
  <c r="AX604" i="6" s="1"/>
  <c r="AW606" i="6"/>
  <c r="AX606" i="6" s="1" a="1"/>
  <c r="AX606" i="6" s="1"/>
  <c r="AW602" i="6"/>
  <c r="AX602" i="6" s="1" a="1"/>
  <c r="AX602" i="6" s="1"/>
  <c r="AW605" i="6"/>
  <c r="AX605" i="6" s="1" a="1"/>
  <c r="AX605" i="6" s="1"/>
  <c r="AW603" i="6"/>
  <c r="AX603" i="6" s="1" a="1"/>
  <c r="AX603" i="6" s="1"/>
  <c r="AW601" i="6"/>
  <c r="AX601" i="6" s="1" a="1"/>
  <c r="AX601" i="6" s="1"/>
  <c r="AW597" i="6"/>
  <c r="AX597" i="6" s="1" a="1"/>
  <c r="AX597" i="6" s="1"/>
  <c r="AW596" i="6"/>
  <c r="AX596" i="6" s="1" a="1"/>
  <c r="AX596" i="6" s="1"/>
  <c r="AW595" i="6"/>
  <c r="AX595" i="6" s="1" a="1"/>
  <c r="AX595" i="6" s="1"/>
  <c r="AW594" i="6"/>
  <c r="AX594" i="6" s="1" a="1"/>
  <c r="AX594" i="6" s="1"/>
  <c r="AW593" i="6"/>
  <c r="AX593" i="6" s="1" a="1"/>
  <c r="AX593" i="6" s="1"/>
  <c r="AW592" i="6"/>
  <c r="AX592" i="6" s="1" a="1"/>
  <c r="AX592" i="6" s="1"/>
  <c r="AW591" i="6"/>
  <c r="AX591" i="6" s="1" a="1"/>
  <c r="AX591" i="6" s="1"/>
  <c r="AW590" i="6"/>
  <c r="AX590" i="6" s="1" a="1"/>
  <c r="AX590" i="6" s="1"/>
  <c r="AW589" i="6"/>
  <c r="AX589" i="6" s="1" a="1"/>
  <c r="AX589" i="6" s="1"/>
  <c r="AW588" i="6"/>
  <c r="AX588" i="6" s="1" a="1"/>
  <c r="AX588" i="6" s="1"/>
  <c r="AW587" i="6"/>
  <c r="AX587" i="6" s="1" a="1"/>
  <c r="AX587" i="6" s="1"/>
  <c r="AW584" i="6"/>
  <c r="AX584" i="6" s="1" a="1"/>
  <c r="AX584" i="6" s="1"/>
  <c r="AW583" i="6"/>
  <c r="AX583" i="6" s="1" a="1"/>
  <c r="AX583" i="6" s="1"/>
  <c r="AW582" i="6"/>
  <c r="AX582" i="6" s="1" a="1"/>
  <c r="AX582" i="6" s="1"/>
  <c r="AW581" i="6"/>
  <c r="AX581" i="6" s="1" a="1"/>
  <c r="AX581" i="6" s="1"/>
  <c r="AW580" i="6"/>
  <c r="AX580" i="6" s="1" a="1"/>
  <c r="AX580" i="6" s="1"/>
  <c r="AW579" i="6"/>
  <c r="AX579" i="6" s="1" a="1"/>
  <c r="AX579" i="6" s="1"/>
  <c r="AW578" i="6"/>
  <c r="AX578" i="6" s="1" a="1"/>
  <c r="AX578" i="6" s="1"/>
  <c r="AW577" i="6"/>
  <c r="AX577" i="6" s="1" a="1"/>
  <c r="AX577" i="6" s="1"/>
  <c r="AW576" i="6"/>
  <c r="AX576" i="6" s="1" a="1"/>
  <c r="AX576" i="6" s="1"/>
  <c r="AW575" i="6"/>
  <c r="AX575" i="6" s="1" a="1"/>
  <c r="AX575" i="6" s="1"/>
  <c r="AW574" i="6"/>
  <c r="AX574" i="6" s="1" a="1"/>
  <c r="AX574" i="6" s="1"/>
  <c r="AW573" i="6"/>
  <c r="AX573" i="6" s="1" a="1"/>
  <c r="AX573" i="6" s="1"/>
  <c r="AW572" i="6"/>
  <c r="AX572" i="6" s="1" a="1"/>
  <c r="AX572" i="6" s="1"/>
  <c r="AW571" i="6"/>
  <c r="AX571" i="6" s="1" a="1"/>
  <c r="AX571" i="6" s="1"/>
  <c r="AW570" i="6"/>
  <c r="AX570" i="6" s="1" a="1"/>
  <c r="AX570" i="6" s="1"/>
  <c r="AW586" i="6"/>
  <c r="AX586" i="6" s="1" a="1"/>
  <c r="AX586" i="6" s="1"/>
  <c r="AW585" i="6"/>
  <c r="AX585" i="6" s="1" a="1"/>
  <c r="AX585" i="6" s="1"/>
  <c r="AW569" i="6"/>
  <c r="AX569" i="6" s="1" a="1"/>
  <c r="AX569" i="6" s="1"/>
  <c r="AZ569" i="6" s="1"/>
  <c r="BD569" i="6" s="1"/>
  <c r="AW568" i="6"/>
  <c r="AX568" i="6" s="1" a="1"/>
  <c r="AX568" i="6" s="1"/>
  <c r="AZ568" i="6" s="1"/>
  <c r="BD568" i="6" s="1"/>
  <c r="AW567" i="6"/>
  <c r="AX567" i="6" s="1" a="1"/>
  <c r="AX567" i="6" s="1"/>
  <c r="AW566" i="6"/>
  <c r="AX566" i="6" s="1" a="1"/>
  <c r="AX566" i="6" s="1"/>
  <c r="BB566" i="6" s="1"/>
  <c r="BA566" i="6" s="1"/>
  <c r="AW565" i="6"/>
  <c r="AX565" i="6" s="1" a="1"/>
  <c r="AX565" i="6" s="1"/>
  <c r="BB565" i="6" s="1"/>
  <c r="BA565" i="6" s="1"/>
  <c r="AW564" i="6"/>
  <c r="AX564" i="6" s="1" a="1"/>
  <c r="AX564" i="6" s="1"/>
  <c r="AW563" i="6"/>
  <c r="AX563" i="6" s="1" a="1"/>
  <c r="AX563" i="6" s="1"/>
  <c r="BB563" i="6" s="1"/>
  <c r="BA563" i="6" s="1"/>
  <c r="AW562" i="6"/>
  <c r="AX562" i="6" s="1" a="1"/>
  <c r="AX562" i="6" s="1"/>
  <c r="AW561" i="6"/>
  <c r="AX561" i="6" s="1" a="1"/>
  <c r="AX561" i="6" s="1"/>
  <c r="AW560" i="6"/>
  <c r="AX560" i="6" s="1" a="1"/>
  <c r="AX560" i="6" s="1"/>
  <c r="AW559" i="6"/>
  <c r="AX559" i="6" s="1" a="1"/>
  <c r="AX559" i="6" s="1"/>
  <c r="AW558" i="6"/>
  <c r="AX558" i="6" s="1" a="1"/>
  <c r="AX558" i="6" s="1"/>
  <c r="BB558" i="6" s="1"/>
  <c r="BA558" i="6" s="1"/>
  <c r="AW557" i="6"/>
  <c r="AX557" i="6" s="1" a="1"/>
  <c r="AX557" i="6" s="1"/>
  <c r="AY557" i="6" s="1"/>
  <c r="AW556" i="6"/>
  <c r="AX556" i="6" s="1" a="1"/>
  <c r="AX556" i="6" s="1"/>
  <c r="AZ556" i="6" s="1"/>
  <c r="BD556" i="6" s="1"/>
  <c r="AW555" i="6"/>
  <c r="AX555" i="6" s="1" a="1"/>
  <c r="AX555" i="6" s="1"/>
  <c r="AW554" i="6"/>
  <c r="AX554" i="6" s="1" a="1"/>
  <c r="AX554" i="6" s="1"/>
  <c r="AW553" i="6"/>
  <c r="AX553" i="6" s="1" a="1"/>
  <c r="AX553" i="6" s="1"/>
  <c r="AZ553" i="6" s="1"/>
  <c r="BD553" i="6" s="1"/>
  <c r="AW552" i="6"/>
  <c r="AX552" i="6" s="1" a="1"/>
  <c r="AX552" i="6" s="1"/>
  <c r="AW551" i="6"/>
  <c r="AX551" i="6" s="1" a="1"/>
  <c r="AX551" i="6" s="1"/>
  <c r="AW550" i="6"/>
  <c r="AX550" i="6" s="1" a="1"/>
  <c r="AX550" i="6" s="1"/>
  <c r="AW549" i="6"/>
  <c r="AX549" i="6" s="1" a="1"/>
  <c r="AX549" i="6" s="1"/>
  <c r="AW548" i="6"/>
  <c r="AX548" i="6" s="1" a="1"/>
  <c r="AX548" i="6" s="1"/>
  <c r="BB548" i="6" s="1"/>
  <c r="BA548" i="6" s="1"/>
  <c r="AW547" i="6"/>
  <c r="AX547" i="6" s="1" a="1"/>
  <c r="AX547" i="6" s="1"/>
  <c r="BB547" i="6" s="1"/>
  <c r="BA547" i="6" s="1"/>
  <c r="AW546" i="6"/>
  <c r="AX546" i="6" s="1" a="1"/>
  <c r="AX546" i="6" s="1"/>
  <c r="AW545" i="6"/>
  <c r="AX545" i="6" s="1" a="1"/>
  <c r="AX545" i="6" s="1"/>
  <c r="AZ545" i="6" s="1"/>
  <c r="BD545" i="6" s="1"/>
  <c r="AW544" i="6"/>
  <c r="AX544" i="6" s="1" a="1"/>
  <c r="AX544" i="6" s="1"/>
  <c r="AZ544" i="6" s="1"/>
  <c r="BD544" i="6" s="1"/>
  <c r="AW543" i="6"/>
  <c r="AX543" i="6" s="1" a="1"/>
  <c r="AX543" i="6" s="1"/>
  <c r="AW542" i="6"/>
  <c r="AX542" i="6" s="1" a="1"/>
  <c r="AX542" i="6" s="1"/>
  <c r="BB542" i="6" s="1"/>
  <c r="BA542" i="6" s="1"/>
  <c r="AW541" i="6"/>
  <c r="AX541" i="6" s="1" a="1"/>
  <c r="AX541" i="6" s="1"/>
  <c r="AW540" i="6"/>
  <c r="AX540" i="6" s="1" a="1"/>
  <c r="AX540" i="6" s="1"/>
  <c r="AW539" i="6"/>
  <c r="AX539" i="6" s="1" a="1"/>
  <c r="AX539" i="6" s="1"/>
  <c r="AW538" i="6"/>
  <c r="AX538" i="6" s="1" a="1"/>
  <c r="AX538" i="6" s="1"/>
  <c r="AW537" i="6"/>
  <c r="AX537" i="6" s="1" a="1"/>
  <c r="AX537" i="6" s="1"/>
  <c r="AW536" i="6"/>
  <c r="AX536" i="6" s="1" a="1"/>
  <c r="AX536" i="6" s="1"/>
  <c r="AW535" i="6"/>
  <c r="AX535" i="6" s="1" a="1"/>
  <c r="AX535" i="6" s="1"/>
  <c r="AW534" i="6"/>
  <c r="AX534" i="6" s="1" a="1"/>
  <c r="AX534" i="6" s="1"/>
  <c r="BB534" i="6" s="1"/>
  <c r="BA534" i="6" s="1"/>
  <c r="AW533" i="6"/>
  <c r="AX533" i="6" s="1" a="1"/>
  <c r="AX533" i="6" s="1"/>
  <c r="AY533" i="6" s="1"/>
  <c r="AW532" i="6"/>
  <c r="AX532" i="6" s="1" a="1"/>
  <c r="AX532" i="6" s="1"/>
  <c r="AZ532" i="6" s="1"/>
  <c r="BD532" i="6" s="1"/>
  <c r="AW531" i="6"/>
  <c r="AX531" i="6" s="1" a="1"/>
  <c r="AX531" i="6" s="1"/>
  <c r="AW530" i="6"/>
  <c r="AX530" i="6" s="1" a="1"/>
  <c r="AX530" i="6" s="1"/>
  <c r="AW529" i="6"/>
  <c r="AX529" i="6" s="1" a="1"/>
  <c r="AX529" i="6" s="1"/>
  <c r="AZ529" i="6" s="1"/>
  <c r="BD529" i="6" s="1"/>
  <c r="AW528" i="6"/>
  <c r="AX528" i="6" s="1" a="1"/>
  <c r="AX528" i="6" s="1"/>
  <c r="AZ528" i="6" s="1"/>
  <c r="BD528" i="6" s="1"/>
  <c r="AW527" i="6"/>
  <c r="AX527" i="6" s="1" a="1"/>
  <c r="AX527" i="6" s="1"/>
  <c r="AW526" i="6"/>
  <c r="AX526" i="6" s="1" a="1"/>
  <c r="AX526" i="6" s="1"/>
  <c r="AW525" i="6"/>
  <c r="AX525" i="6" s="1" a="1"/>
  <c r="AX525" i="6" s="1"/>
  <c r="BB525" i="6" s="1"/>
  <c r="BA525" i="6" s="1"/>
  <c r="AW524" i="6"/>
  <c r="AX524" i="6" s="1" a="1"/>
  <c r="AX524" i="6" s="1"/>
  <c r="AW523" i="6"/>
  <c r="AX523" i="6" s="1" a="1"/>
  <c r="AX523" i="6" s="1"/>
  <c r="BB523" i="6" s="1"/>
  <c r="BA523" i="6" s="1"/>
  <c r="AW522" i="6"/>
  <c r="AX522" i="6" s="1" a="1"/>
  <c r="AX522" i="6" s="1"/>
  <c r="AW521" i="6"/>
  <c r="AX521" i="6" s="1" a="1"/>
  <c r="AX521" i="6" s="1"/>
  <c r="AW520" i="6"/>
  <c r="AX520" i="6" s="1" a="1"/>
  <c r="AX520" i="6" s="1"/>
  <c r="AZ520" i="6" s="1"/>
  <c r="BD520" i="6" s="1"/>
  <c r="AW519" i="6"/>
  <c r="AX519" i="6" s="1" a="1"/>
  <c r="AX519" i="6" s="1"/>
  <c r="AW518" i="6"/>
  <c r="AX518" i="6" s="1" a="1"/>
  <c r="AX518" i="6" s="1"/>
  <c r="BB518" i="6" s="1"/>
  <c r="BA518" i="6" s="1"/>
  <c r="AW517" i="6"/>
  <c r="AX517" i="6" s="1" a="1"/>
  <c r="AX517" i="6" s="1"/>
  <c r="AW516" i="6"/>
  <c r="AX516" i="6" s="1" a="1"/>
  <c r="AX516" i="6" s="1"/>
  <c r="AW515" i="6"/>
  <c r="AX515" i="6" s="1" a="1"/>
  <c r="AX515" i="6" s="1"/>
  <c r="AW514" i="6"/>
  <c r="AX514" i="6" s="1" a="1"/>
  <c r="AX514" i="6" s="1"/>
  <c r="AW513" i="6"/>
  <c r="AX513" i="6" s="1" a="1"/>
  <c r="AX513" i="6" s="1"/>
  <c r="AZ513" i="6" s="1"/>
  <c r="BD513" i="6" s="1"/>
  <c r="AW512" i="6"/>
  <c r="AX512" i="6" s="1" a="1"/>
  <c r="AX512" i="6" s="1"/>
  <c r="AW511" i="6"/>
  <c r="AX511" i="6" s="1" a="1"/>
  <c r="AX511" i="6" s="1"/>
  <c r="AW510" i="6"/>
  <c r="AX510" i="6" s="1" a="1"/>
  <c r="AX510" i="6" s="1"/>
  <c r="AY510" i="6" s="1"/>
  <c r="AW509" i="6"/>
  <c r="AX509" i="6" s="1" a="1"/>
  <c r="AX509" i="6" s="1"/>
  <c r="AW508" i="6"/>
  <c r="AX508" i="6" s="1" a="1"/>
  <c r="AX508" i="6" s="1"/>
  <c r="AZ508" i="6" s="1"/>
  <c r="BD508" i="6" s="1"/>
  <c r="AW507" i="6"/>
  <c r="AX507" i="6" s="1" a="1"/>
  <c r="AX507" i="6" s="1"/>
  <c r="AW506" i="6"/>
  <c r="AX506" i="6" s="1" a="1"/>
  <c r="AX506" i="6" s="1"/>
  <c r="AY506" i="6" s="1"/>
  <c r="AW505" i="6"/>
  <c r="AX505" i="6" s="1" a="1"/>
  <c r="AX505" i="6" s="1"/>
  <c r="AY505" i="6" s="1"/>
  <c r="AW504" i="6"/>
  <c r="AX504" i="6" s="1" a="1"/>
  <c r="AX504" i="6" s="1"/>
  <c r="AW503" i="6"/>
  <c r="AX503" i="6" s="1" a="1"/>
  <c r="AX503" i="6" s="1"/>
  <c r="AW502" i="6"/>
  <c r="AX502" i="6" s="1" a="1"/>
  <c r="AX502" i="6" s="1"/>
  <c r="AY502" i="6" s="1"/>
  <c r="AW501" i="6"/>
  <c r="AX501" i="6" s="1" a="1"/>
  <c r="AX501" i="6" s="1"/>
  <c r="AW500" i="6"/>
  <c r="AX500" i="6" s="1" a="1"/>
  <c r="AX500" i="6" s="1"/>
  <c r="AZ500" i="6" s="1"/>
  <c r="BD500" i="6" s="1"/>
  <c r="AW499" i="6"/>
  <c r="AX499" i="6" s="1" a="1"/>
  <c r="AX499" i="6" s="1"/>
  <c r="AW498" i="6"/>
  <c r="AX498" i="6" s="1" a="1"/>
  <c r="AX498" i="6" s="1"/>
  <c r="AY498" i="6" s="1"/>
  <c r="AW497" i="6"/>
  <c r="AX497" i="6" s="1" a="1"/>
  <c r="AX497" i="6" s="1"/>
  <c r="AY497" i="6" s="1"/>
  <c r="AW496" i="6"/>
  <c r="AX496" i="6" s="1" a="1"/>
  <c r="AX496" i="6" s="1"/>
  <c r="AW495" i="6"/>
  <c r="AX495" i="6" s="1" a="1"/>
  <c r="AX495" i="6" s="1"/>
  <c r="AW494" i="6"/>
  <c r="AX494" i="6" s="1" a="1"/>
  <c r="AX494" i="6" s="1"/>
  <c r="AY494" i="6" s="1"/>
  <c r="AW493" i="6"/>
  <c r="AX493" i="6" s="1" a="1"/>
  <c r="AX493" i="6" s="1"/>
  <c r="AY493" i="6" s="1"/>
  <c r="AW492" i="6"/>
  <c r="AX492" i="6" s="1" a="1"/>
  <c r="AX492" i="6" s="1"/>
  <c r="AZ492" i="6" s="1"/>
  <c r="BD492" i="6" s="1"/>
  <c r="AW491" i="6"/>
  <c r="AX491" i="6" s="1" a="1"/>
  <c r="AX491" i="6" s="1"/>
  <c r="AW490" i="6"/>
  <c r="AX490" i="6" s="1" a="1"/>
  <c r="AX490" i="6" s="1"/>
  <c r="AW489" i="6"/>
  <c r="AX489" i="6" s="1" a="1"/>
  <c r="AX489" i="6" s="1"/>
  <c r="AW488" i="6"/>
  <c r="AX488" i="6" s="1" a="1"/>
  <c r="AX488" i="6" s="1"/>
  <c r="AW487" i="6"/>
  <c r="AX487" i="6" s="1" a="1"/>
  <c r="AX487" i="6" s="1"/>
  <c r="AW486" i="6"/>
  <c r="AX486" i="6" s="1" a="1"/>
  <c r="AX486" i="6" s="1"/>
  <c r="AW485" i="6"/>
  <c r="AX485" i="6" s="1" a="1"/>
  <c r="AX485" i="6" s="1"/>
  <c r="AW484" i="6"/>
  <c r="AX484" i="6" s="1" a="1"/>
  <c r="AX484" i="6" s="1"/>
  <c r="AZ484" i="6" s="1"/>
  <c r="BD484" i="6" s="1"/>
  <c r="AW483" i="6"/>
  <c r="AX483" i="6" s="1" a="1"/>
  <c r="AX483" i="6" s="1"/>
  <c r="AW482" i="6"/>
  <c r="AX482" i="6" s="1" a="1"/>
  <c r="AX482" i="6" s="1"/>
  <c r="AW481" i="6"/>
  <c r="AX481" i="6" s="1" a="1"/>
  <c r="AX481" i="6" s="1"/>
  <c r="AW480" i="6"/>
  <c r="AX480" i="6" s="1" a="1"/>
  <c r="AX480" i="6" s="1"/>
  <c r="AZ480" i="6" s="1"/>
  <c r="BD480" i="6" s="1"/>
  <c r="AW479" i="6"/>
  <c r="AX479" i="6" s="1" a="1"/>
  <c r="AX479" i="6" s="1"/>
  <c r="AW478" i="6"/>
  <c r="AX478" i="6" s="1" a="1"/>
  <c r="AX478" i="6" s="1"/>
  <c r="AW477" i="6"/>
  <c r="AX477" i="6" s="1" a="1"/>
  <c r="AX477" i="6" s="1"/>
  <c r="BB477" i="6" s="1"/>
  <c r="BA477" i="6" s="1"/>
  <c r="AW476" i="6"/>
  <c r="AX476" i="6" s="1" a="1"/>
  <c r="AX476" i="6" s="1"/>
  <c r="AZ476" i="6" s="1"/>
  <c r="BD476" i="6" s="1"/>
  <c r="AW475" i="6"/>
  <c r="AX475" i="6" s="1" a="1"/>
  <c r="AX475" i="6" s="1"/>
  <c r="AW474" i="6"/>
  <c r="AX474" i="6" s="1" a="1"/>
  <c r="AX474" i="6" s="1"/>
  <c r="AW473" i="6"/>
  <c r="AX473" i="6" s="1" a="1"/>
  <c r="AX473" i="6" s="1"/>
  <c r="AW472" i="6"/>
  <c r="AX472" i="6" s="1" a="1"/>
  <c r="AX472" i="6" s="1"/>
  <c r="AZ472" i="6" s="1"/>
  <c r="BD472" i="6" s="1"/>
  <c r="AW471" i="6"/>
  <c r="AX471" i="6" s="1" a="1"/>
  <c r="AX471" i="6" s="1"/>
  <c r="AW470" i="6"/>
  <c r="AX470" i="6" s="1" a="1"/>
  <c r="AX470" i="6" s="1"/>
  <c r="AW469" i="6"/>
  <c r="AX469" i="6" s="1" a="1"/>
  <c r="AX469" i="6" s="1"/>
  <c r="AZ469" i="6" s="1"/>
  <c r="BD469" i="6" s="1"/>
  <c r="AW468" i="6"/>
  <c r="AX468" i="6" s="1" a="1"/>
  <c r="AX468" i="6" s="1"/>
  <c r="AW467" i="6"/>
  <c r="AX467" i="6" s="1" a="1"/>
  <c r="AX467" i="6" s="1"/>
  <c r="AW466" i="6"/>
  <c r="AX466" i="6" s="1" a="1"/>
  <c r="AX466" i="6" s="1"/>
  <c r="AW465" i="6"/>
  <c r="AX465" i="6" s="1" a="1"/>
  <c r="AX465" i="6" s="1"/>
  <c r="AW464" i="6"/>
  <c r="AX464" i="6" s="1" a="1"/>
  <c r="AX464" i="6" s="1"/>
  <c r="AW463" i="6"/>
  <c r="AX463" i="6" s="1" a="1"/>
  <c r="AX463" i="6" s="1"/>
  <c r="AW462" i="6"/>
  <c r="AX462" i="6" s="1" a="1"/>
  <c r="AX462" i="6" s="1"/>
  <c r="AW461" i="6"/>
  <c r="AX461" i="6" s="1" a="1"/>
  <c r="AX461" i="6" s="1"/>
  <c r="AW460" i="6"/>
  <c r="AX460" i="6" s="1" a="1"/>
  <c r="AX460" i="6" s="1"/>
  <c r="AZ460" i="6" s="1"/>
  <c r="BD460" i="6" s="1"/>
  <c r="AW233" i="6"/>
  <c r="AX233" i="6" s="1" a="1"/>
  <c r="AX233" i="6" s="1"/>
  <c r="AW332" i="6"/>
  <c r="AX332" i="6" s="1" a="1"/>
  <c r="AX332" i="6" s="1"/>
  <c r="AW372" i="6"/>
  <c r="AX372" i="6" s="1" a="1"/>
  <c r="AX372" i="6" s="1"/>
  <c r="AZ372" i="6" s="1"/>
  <c r="BD372" i="6" s="1"/>
  <c r="AW269" i="6"/>
  <c r="AX269" i="6" s="1" a="1"/>
  <c r="AX269" i="6" s="1"/>
  <c r="AZ269" i="6" s="1"/>
  <c r="BD269" i="6" s="1"/>
  <c r="AW244" i="6"/>
  <c r="AX244" i="6" s="1" a="1"/>
  <c r="AX244" i="6" s="1"/>
  <c r="AW186" i="6"/>
  <c r="AX186" i="6" s="1" a="1"/>
  <c r="AX186" i="6" s="1"/>
  <c r="AW188" i="6"/>
  <c r="AX188" i="6" s="1" a="1"/>
  <c r="AX188" i="6" s="1"/>
  <c r="AW187" i="6"/>
  <c r="AX187" i="6" s="1" a="1"/>
  <c r="AX187" i="6" s="1"/>
  <c r="AZ187" i="6" s="1"/>
  <c r="BD187" i="6" s="1"/>
  <c r="AW268" i="6"/>
  <c r="AX268" i="6" s="1" a="1"/>
  <c r="AX268" i="6" s="1"/>
  <c r="AW185" i="6"/>
  <c r="AX185" i="6" s="1" a="1"/>
  <c r="AX185" i="6" s="1"/>
  <c r="AW440" i="6"/>
  <c r="AX440" i="6" s="1" a="1"/>
  <c r="AX440" i="6" s="1"/>
  <c r="AZ440" i="6" s="1"/>
  <c r="BD440" i="6" s="1"/>
  <c r="AW441" i="6"/>
  <c r="AX441" i="6" s="1" a="1"/>
  <c r="AX441" i="6" s="1"/>
  <c r="AZ441" i="6" s="1"/>
  <c r="BD441" i="6" s="1"/>
  <c r="AW391" i="6"/>
  <c r="AX391" i="6" s="1" a="1"/>
  <c r="AX391" i="6" s="1"/>
  <c r="AW439" i="6"/>
  <c r="AX439" i="6" s="1" a="1"/>
  <c r="AX439" i="6" s="1"/>
  <c r="AW425" i="6"/>
  <c r="AX425" i="6" s="1" a="1"/>
  <c r="AX425" i="6" s="1"/>
  <c r="AZ425" i="6" s="1"/>
  <c r="BD425" i="6" s="1"/>
  <c r="AW409" i="6"/>
  <c r="AX409" i="6" s="1" a="1"/>
  <c r="AX409" i="6" s="1"/>
  <c r="AZ409" i="6" s="1"/>
  <c r="BD409" i="6" s="1"/>
  <c r="AW389" i="6"/>
  <c r="AX389" i="6" s="1" a="1"/>
  <c r="AX389" i="6" s="1"/>
  <c r="AW174" i="6"/>
  <c r="AX174" i="6" s="1" a="1"/>
  <c r="AX174" i="6" s="1"/>
  <c r="AW356" i="6"/>
  <c r="AX356" i="6" s="1" a="1"/>
  <c r="AX356" i="6" s="1"/>
  <c r="AZ356" i="6" s="1"/>
  <c r="BD356" i="6" s="1"/>
  <c r="AW266" i="6"/>
  <c r="AX266" i="6" s="1" a="1"/>
  <c r="AX266" i="6" s="1"/>
  <c r="AZ266" i="6" s="1"/>
  <c r="BD266" i="6" s="1"/>
  <c r="AW355" i="6"/>
  <c r="AX355" i="6" s="1" a="1"/>
  <c r="AX355" i="6" s="1"/>
  <c r="AW311" i="6"/>
  <c r="AX311" i="6" s="1" a="1"/>
  <c r="AX311" i="6" s="1"/>
  <c r="AW310" i="6"/>
  <c r="AX310" i="6" s="1" a="1"/>
  <c r="AX310" i="6" s="1"/>
  <c r="AZ310" i="6" s="1"/>
  <c r="BD310" i="6" s="1"/>
  <c r="AW309" i="6"/>
  <c r="AX309" i="6" s="1" a="1"/>
  <c r="AX309" i="6" s="1"/>
  <c r="AW245" i="6"/>
  <c r="AX245" i="6" s="1" a="1"/>
  <c r="AX245" i="6" s="1"/>
  <c r="AW184" i="6"/>
  <c r="AX184" i="6" s="1" a="1"/>
  <c r="AX184" i="6" s="1"/>
  <c r="AW90" i="6"/>
  <c r="AX90" i="6" s="1" a="1"/>
  <c r="AX90" i="6" s="1"/>
  <c r="AW89" i="6"/>
  <c r="AX89" i="6" s="1" a="1"/>
  <c r="AX89" i="6" s="1"/>
  <c r="AZ89" i="6" s="1"/>
  <c r="BD89" i="6" s="1"/>
  <c r="AW183" i="6"/>
  <c r="AX183" i="6" s="1" a="1"/>
  <c r="AX183" i="6" s="1"/>
  <c r="AW265" i="6"/>
  <c r="AX265" i="6" s="1" a="1"/>
  <c r="AX265" i="6" s="1"/>
  <c r="AW182" i="6"/>
  <c r="AX182" i="6" s="1" a="1"/>
  <c r="AX182" i="6" s="1"/>
  <c r="BB182" i="6" s="1"/>
  <c r="BA182" i="6" s="1"/>
  <c r="AW308" i="6"/>
  <c r="AX308" i="6" s="1" a="1"/>
  <c r="AX308" i="6" s="1"/>
  <c r="AW330" i="6"/>
  <c r="AX330" i="6" s="1" a="1"/>
  <c r="AX330" i="6" s="1"/>
  <c r="AW180" i="6"/>
  <c r="AX180" i="6" s="1" a="1"/>
  <c r="AX180" i="6" s="1"/>
  <c r="AW88" i="6"/>
  <c r="AX88" i="6" s="1" a="1"/>
  <c r="AX88" i="6" s="1"/>
  <c r="AY88" i="6" s="1"/>
  <c r="AW86" i="6"/>
  <c r="AX86" i="6" s="1" a="1"/>
  <c r="AX86" i="6" s="1"/>
  <c r="AZ86" i="6" s="1"/>
  <c r="BD86" i="6" s="1"/>
  <c r="AW85" i="6"/>
  <c r="AX85" i="6" s="1" a="1"/>
  <c r="AX85" i="6" s="1"/>
  <c r="AW177" i="6"/>
  <c r="AX177" i="6" s="1" a="1"/>
  <c r="AX177" i="6" s="1"/>
  <c r="AW179" i="6"/>
  <c r="AX179" i="6" s="1" a="1"/>
  <c r="AX179" i="6" s="1"/>
  <c r="AW87" i="6"/>
  <c r="AX87" i="6" s="1" a="1"/>
  <c r="AX87" i="6" s="1"/>
  <c r="AW83" i="6"/>
  <c r="AX83" i="6" s="1" a="1"/>
  <c r="AX83" i="6" s="1"/>
  <c r="AW307" i="6"/>
  <c r="AX307" i="6" s="1" a="1"/>
  <c r="AX307" i="6" s="1"/>
  <c r="AW457" i="6"/>
  <c r="AX457" i="6" s="1" a="1"/>
  <c r="AX457" i="6" s="1"/>
  <c r="AW456" i="6"/>
  <c r="AX456" i="6" s="1" a="1"/>
  <c r="AX456" i="6" s="1"/>
  <c r="AW444" i="6"/>
  <c r="AX444" i="6" s="1" a="1"/>
  <c r="AX444" i="6" s="1"/>
  <c r="AW443" i="6"/>
  <c r="AX443" i="6" s="1" a="1"/>
  <c r="AX443" i="6" s="1"/>
  <c r="AZ443" i="6" s="1"/>
  <c r="BD443" i="6" s="1"/>
  <c r="AW428" i="6"/>
  <c r="AX428" i="6" s="1" a="1"/>
  <c r="AX428" i="6" s="1"/>
  <c r="BB428" i="6" s="1"/>
  <c r="BA428" i="6" s="1"/>
  <c r="AW427" i="6"/>
  <c r="AX427" i="6" s="1" a="1"/>
  <c r="AX427" i="6" s="1"/>
  <c r="AW413" i="6"/>
  <c r="AX413" i="6" s="1" a="1"/>
  <c r="AX413" i="6" s="1"/>
  <c r="BB413" i="6" s="1"/>
  <c r="BA413" i="6" s="1"/>
  <c r="AW412" i="6"/>
  <c r="AX412" i="6" s="1" a="1"/>
  <c r="AX412" i="6" s="1"/>
  <c r="AW394" i="6"/>
  <c r="AX394" i="6" s="1" a="1"/>
  <c r="AX394" i="6" s="1"/>
  <c r="AW393" i="6"/>
  <c r="AX393" i="6" s="1" a="1"/>
  <c r="AX393" i="6" s="1"/>
  <c r="AZ393" i="6" s="1"/>
  <c r="BD393" i="6" s="1"/>
  <c r="AW354" i="6"/>
  <c r="AX354" i="6" s="1" a="1"/>
  <c r="AX354" i="6" s="1"/>
  <c r="AW353" i="6"/>
  <c r="AX353" i="6" s="1" a="1"/>
  <c r="AX353" i="6" s="1"/>
  <c r="AZ353" i="6" s="1"/>
  <c r="BD353" i="6" s="1"/>
  <c r="AW306" i="6"/>
  <c r="AX306" i="6" s="1" a="1"/>
  <c r="AX306" i="6" s="1"/>
  <c r="AW305" i="6"/>
  <c r="AX305" i="6" s="1" a="1"/>
  <c r="AX305" i="6" s="1"/>
  <c r="AW243" i="6"/>
  <c r="AX243" i="6" s="1" a="1"/>
  <c r="AX243" i="6" s="1"/>
  <c r="BB243" i="6" s="1"/>
  <c r="BA243" i="6" s="1"/>
  <c r="AW82" i="6"/>
  <c r="AX82" i="6" s="1" a="1"/>
  <c r="AX82" i="6" s="1"/>
  <c r="AW242" i="6"/>
  <c r="AX242" i="6" s="1" a="1"/>
  <c r="AX242" i="6" s="1"/>
  <c r="AW241" i="6"/>
  <c r="AX241" i="6" s="1" a="1"/>
  <c r="AX241" i="6" s="1"/>
  <c r="AZ241" i="6" s="1"/>
  <c r="BD241" i="6" s="1"/>
  <c r="AW240" i="6"/>
  <c r="AX240" i="6" s="1" a="1"/>
  <c r="AX240" i="6" s="1"/>
  <c r="AW239" i="6"/>
  <c r="AX239" i="6" s="1" a="1"/>
  <c r="AX239" i="6" s="1"/>
  <c r="AZ239" i="6" s="1"/>
  <c r="BD239" i="6" s="1"/>
  <c r="AW414" i="6"/>
  <c r="AX414" i="6" s="1" a="1"/>
  <c r="AX414" i="6" s="1"/>
  <c r="AW395" i="6"/>
  <c r="AX395" i="6" s="1" a="1"/>
  <c r="AX395" i="6" s="1"/>
  <c r="AW368" i="6"/>
  <c r="AX368" i="6" s="1" a="1"/>
  <c r="AX368" i="6" s="1"/>
  <c r="BB368" i="6" s="1"/>
  <c r="BA368" i="6" s="1"/>
  <c r="AW370" i="6"/>
  <c r="AX370" i="6" s="1" a="1"/>
  <c r="AX370" i="6" s="1"/>
  <c r="AW369" i="6"/>
  <c r="AX369" i="6" s="1" a="1"/>
  <c r="AX369" i="6" s="1"/>
  <c r="AW176" i="6"/>
  <c r="AX176" i="6" s="1" a="1"/>
  <c r="AX176" i="6" s="1"/>
  <c r="AZ176" i="6" s="1"/>
  <c r="BD176" i="6" s="1"/>
  <c r="AW178" i="6"/>
  <c r="AX178" i="6" s="1" a="1"/>
  <c r="AX178" i="6" s="1"/>
  <c r="AW173" i="6"/>
  <c r="AX173" i="6" s="1" a="1"/>
  <c r="AX173" i="6" s="1"/>
  <c r="AZ173" i="6" s="1"/>
  <c r="BD173" i="6" s="1"/>
  <c r="AW172" i="6"/>
  <c r="AX172" i="6" s="1" a="1"/>
  <c r="AX172" i="6" s="1"/>
  <c r="AW155" i="6"/>
  <c r="AX155" i="6" s="1" a="1"/>
  <c r="AX155" i="6" s="1"/>
  <c r="AW329" i="6"/>
  <c r="AX329" i="6" s="1" a="1"/>
  <c r="AX329" i="6" s="1"/>
  <c r="BB329" i="6" s="1"/>
  <c r="BA329" i="6" s="1"/>
  <c r="AW326" i="6"/>
  <c r="AX326" i="6" s="1" a="1"/>
  <c r="AX326" i="6" s="1"/>
  <c r="AW75" i="6"/>
  <c r="AX75" i="6" s="1" a="1"/>
  <c r="AX75" i="6" s="1"/>
  <c r="AY75" i="6" s="1"/>
  <c r="AW328" i="6"/>
  <c r="AX328" i="6" s="1" a="1"/>
  <c r="AX328" i="6" s="1"/>
  <c r="AW81" i="6"/>
  <c r="AX81" i="6" s="1" a="1"/>
  <c r="AX81" i="6" s="1"/>
  <c r="AW79" i="6"/>
  <c r="AX79" i="6" s="1" a="1"/>
  <c r="AX79" i="6" s="1"/>
  <c r="AW80" i="6"/>
  <c r="AX80" i="6" s="1" a="1"/>
  <c r="AX80" i="6" s="1"/>
  <c r="AZ80" i="6" s="1"/>
  <c r="BD80" i="6" s="1"/>
  <c r="AW72" i="6"/>
  <c r="AX72" i="6" s="1" a="1"/>
  <c r="AX72" i="6" s="1"/>
  <c r="AW71" i="6"/>
  <c r="AX71" i="6" s="1" a="1"/>
  <c r="AX71" i="6" s="1"/>
  <c r="AZ71" i="6" s="1"/>
  <c r="BD71" i="6" s="1"/>
  <c r="AW70" i="6"/>
  <c r="AX70" i="6" s="1" a="1"/>
  <c r="AX70" i="6" s="1"/>
  <c r="AZ70" i="6" s="1"/>
  <c r="BD70" i="6" s="1"/>
  <c r="AW77" i="6"/>
  <c r="AX77" i="6" s="1" a="1"/>
  <c r="AX77" i="6" s="1"/>
  <c r="AZ77" i="6" s="1"/>
  <c r="BD77" i="6" s="1"/>
  <c r="AW455" i="6"/>
  <c r="AX455" i="6" s="1" a="1"/>
  <c r="AX455" i="6" s="1"/>
  <c r="AZ455" i="6" s="1"/>
  <c r="BD455" i="6" s="1"/>
  <c r="AW442" i="6"/>
  <c r="AX442" i="6" s="1" a="1"/>
  <c r="AX442" i="6" s="1"/>
  <c r="AW426" i="6"/>
  <c r="AX426" i="6" s="1" a="1"/>
  <c r="AX426" i="6" s="1"/>
  <c r="AZ426" i="6" s="1"/>
  <c r="BD426" i="6" s="1"/>
  <c r="AW411" i="6"/>
  <c r="AX411" i="6" s="1" a="1"/>
  <c r="AX411" i="6" s="1"/>
  <c r="AZ411" i="6" s="1"/>
  <c r="BD411" i="6" s="1"/>
  <c r="AW392" i="6"/>
  <c r="AX392" i="6" s="1" a="1"/>
  <c r="AX392" i="6" s="1"/>
  <c r="AW352" i="6"/>
  <c r="AX352" i="6" s="1" a="1"/>
  <c r="AX352" i="6" s="1"/>
  <c r="AZ352" i="6" s="1"/>
  <c r="BD352" i="6" s="1"/>
  <c r="AW238" i="6"/>
  <c r="AX238" i="6" s="1" a="1"/>
  <c r="AX238" i="6" s="1"/>
  <c r="AZ238" i="6" s="1"/>
  <c r="BD238" i="6" s="1"/>
  <c r="AW237" i="6"/>
  <c r="AX237" i="6" s="1" a="1"/>
  <c r="AX237" i="6" s="1"/>
  <c r="AZ237" i="6" s="1"/>
  <c r="BD237" i="6" s="1"/>
  <c r="AW235" i="6"/>
  <c r="AX235" i="6" s="1" a="1"/>
  <c r="AX235" i="6" s="1"/>
  <c r="AZ235" i="6" s="1"/>
  <c r="BD235" i="6" s="1"/>
  <c r="AW161" i="6"/>
  <c r="AX161" i="6" s="1" a="1"/>
  <c r="AX161" i="6" s="1"/>
  <c r="AW76" i="6"/>
  <c r="AX76" i="6" s="1" a="1"/>
  <c r="AX76" i="6" s="1"/>
  <c r="AZ76" i="6" s="1"/>
  <c r="BD76" i="6" s="1"/>
  <c r="AW312" i="6"/>
  <c r="AX312" i="6" s="1" a="1"/>
  <c r="AX312" i="6" s="1"/>
  <c r="AZ312" i="6" s="1"/>
  <c r="BD312" i="6" s="1"/>
  <c r="AW303" i="6"/>
  <c r="AX303" i="6" s="1" a="1"/>
  <c r="AX303" i="6" s="1"/>
  <c r="AW304" i="6"/>
  <c r="AX304" i="6" s="1" a="1"/>
  <c r="AX304" i="6" s="1"/>
  <c r="AZ304" i="6" s="1"/>
  <c r="BD304" i="6" s="1"/>
  <c r="AW231" i="6"/>
  <c r="AX231" i="6" s="1" a="1"/>
  <c r="AX231" i="6" s="1"/>
  <c r="AZ231" i="6" s="1"/>
  <c r="BD231" i="6" s="1"/>
  <c r="AW230" i="6"/>
  <c r="AX230" i="6" s="1" a="1"/>
  <c r="AX230" i="6" s="1"/>
  <c r="AZ230" i="6" s="1"/>
  <c r="BD230" i="6" s="1"/>
  <c r="AW410" i="6"/>
  <c r="AX410" i="6" s="1" a="1"/>
  <c r="AX410" i="6" s="1"/>
  <c r="AZ410" i="6" s="1"/>
  <c r="BD410" i="6" s="1"/>
  <c r="AW390" i="6"/>
  <c r="AX390" i="6" s="1" a="1"/>
  <c r="AX390" i="6" s="1"/>
  <c r="AW156" i="6"/>
  <c r="AX156" i="6" s="1" a="1"/>
  <c r="AX156" i="6" s="1"/>
  <c r="AW158" i="6"/>
  <c r="AX158" i="6" s="1" a="1"/>
  <c r="AX158" i="6" s="1"/>
  <c r="AZ158" i="6" s="1"/>
  <c r="BD158" i="6" s="1"/>
  <c r="AW302" i="6"/>
  <c r="AX302" i="6" s="1" a="1"/>
  <c r="AX302" i="6" s="1"/>
  <c r="AW227" i="6"/>
  <c r="AX227" i="6" s="1" a="1"/>
  <c r="AX227" i="6" s="1"/>
  <c r="AZ227" i="6" s="1"/>
  <c r="BD227" i="6" s="1"/>
  <c r="AW163" i="6"/>
  <c r="AX163" i="6" s="1" a="1"/>
  <c r="AX163" i="6" s="1"/>
  <c r="AZ163" i="6" s="1"/>
  <c r="BD163" i="6" s="1"/>
  <c r="AW74" i="6"/>
  <c r="AX74" i="6" s="1" a="1"/>
  <c r="AX74" i="6" s="1"/>
  <c r="AZ74" i="6" s="1"/>
  <c r="BD74" i="6" s="1"/>
  <c r="AW171" i="6"/>
  <c r="AX171" i="6" s="1" a="1"/>
  <c r="AX171" i="6" s="1"/>
  <c r="AZ171" i="6" s="1"/>
  <c r="BD171" i="6" s="1"/>
  <c r="AW73" i="6"/>
  <c r="AX73" i="6" s="1" a="1"/>
  <c r="AX73" i="6" s="1"/>
  <c r="AW69" i="6"/>
  <c r="AX69" i="6" s="1" a="1"/>
  <c r="AX69" i="6" s="1"/>
  <c r="AZ69" i="6" s="1"/>
  <c r="BD69" i="6" s="1"/>
  <c r="AW301" i="6"/>
  <c r="AX301" i="6" s="1" a="1"/>
  <c r="AX301" i="6" s="1"/>
  <c r="AZ301" i="6" s="1"/>
  <c r="BD301" i="6" s="1"/>
  <c r="AW68" i="6"/>
  <c r="AX68" i="6" s="1" a="1"/>
  <c r="AX68" i="6" s="1"/>
  <c r="AW67" i="6"/>
  <c r="AX67" i="6" s="1" a="1"/>
  <c r="AX67" i="6" s="1"/>
  <c r="AZ67" i="6" s="1"/>
  <c r="BD67" i="6" s="1"/>
  <c r="AW66" i="6"/>
  <c r="AX66" i="6" s="1" a="1"/>
  <c r="AX66" i="6" s="1"/>
  <c r="AZ66" i="6" s="1"/>
  <c r="BD66" i="6" s="1"/>
  <c r="AW159" i="6"/>
  <c r="AX159" i="6" s="1" a="1"/>
  <c r="AX159" i="6" s="1"/>
  <c r="AZ159" i="6" s="1"/>
  <c r="BD159" i="6" s="1"/>
  <c r="AW157" i="6"/>
  <c r="AX157" i="6" s="1" a="1"/>
  <c r="AX157" i="6" s="1"/>
  <c r="AZ157" i="6" s="1"/>
  <c r="BD157" i="6" s="1"/>
  <c r="AW170" i="6"/>
  <c r="AX170" i="6" s="1" a="1"/>
  <c r="AX170" i="6" s="1"/>
  <c r="AW169" i="6"/>
  <c r="AX169" i="6" s="1" a="1"/>
  <c r="AX169" i="6" s="1"/>
  <c r="AZ169" i="6" s="1"/>
  <c r="BD169" i="6" s="1"/>
  <c r="AW153" i="6"/>
  <c r="AX153" i="6" s="1" a="1"/>
  <c r="AX153" i="6" s="1"/>
  <c r="AZ153" i="6" s="1"/>
  <c r="BD153" i="6" s="1"/>
  <c r="AW350" i="6"/>
  <c r="AX350" i="6" s="1" a="1"/>
  <c r="AX350" i="6" s="1"/>
  <c r="AW298" i="6"/>
  <c r="AX298" i="6" s="1" a="1"/>
  <c r="AX298" i="6" s="1"/>
  <c r="AZ298" i="6" s="1"/>
  <c r="BD298" i="6" s="1"/>
  <c r="AW446" i="6"/>
  <c r="AX446" i="6" s="1" a="1"/>
  <c r="AX446" i="6" s="1"/>
  <c r="AZ446" i="6" s="1"/>
  <c r="BD446" i="6" s="1"/>
  <c r="AW445" i="6"/>
  <c r="AX445" i="6" s="1" a="1"/>
  <c r="AX445" i="6" s="1"/>
  <c r="AZ445" i="6" s="1"/>
  <c r="BD445" i="6" s="1"/>
  <c r="AW221" i="6"/>
  <c r="AX221" i="6" s="1" a="1"/>
  <c r="AX221" i="6" s="1"/>
  <c r="AZ221" i="6" s="1"/>
  <c r="BD221" i="6" s="1"/>
  <c r="AW454" i="6"/>
  <c r="AX454" i="6" s="1" a="1"/>
  <c r="AX454" i="6" s="1"/>
  <c r="AW438" i="6"/>
  <c r="AX438" i="6" s="1" a="1"/>
  <c r="AX438" i="6" s="1"/>
  <c r="AW424" i="6"/>
  <c r="AX424" i="6" s="1" a="1"/>
  <c r="AX424" i="6" s="1"/>
  <c r="AZ424" i="6" s="1"/>
  <c r="BD424" i="6" s="1"/>
  <c r="AW408" i="6"/>
  <c r="AX408" i="6" s="1" a="1"/>
  <c r="AX408" i="6" s="1"/>
  <c r="AW388" i="6"/>
  <c r="AX388" i="6" s="1" a="1"/>
  <c r="AX388" i="6" s="1"/>
  <c r="AZ388" i="6" s="1"/>
  <c r="BD388" i="6" s="1"/>
  <c r="AW429" i="6"/>
  <c r="AX429" i="6" s="1" a="1"/>
  <c r="AX429" i="6" s="1"/>
  <c r="AZ429" i="6" s="1"/>
  <c r="BD429" i="6" s="1"/>
  <c r="AW351" i="6"/>
  <c r="AX351" i="6" s="1" a="1"/>
  <c r="AX351" i="6" s="1"/>
  <c r="AZ351" i="6" s="1"/>
  <c r="BD351" i="6" s="1"/>
  <c r="AW300" i="6"/>
  <c r="AX300" i="6" s="1" a="1"/>
  <c r="AX300" i="6" s="1"/>
  <c r="AZ300" i="6" s="1"/>
  <c r="BD300" i="6" s="1"/>
  <c r="AW299" i="6"/>
  <c r="AX299" i="6" s="1" a="1"/>
  <c r="AX299" i="6" s="1"/>
  <c r="AW297" i="6"/>
  <c r="AX297" i="6" s="1" a="1"/>
  <c r="AX297" i="6" s="1"/>
  <c r="AZ297" i="6" s="1"/>
  <c r="BD297" i="6" s="1"/>
  <c r="AW220" i="6"/>
  <c r="AX220" i="6" s="1" a="1"/>
  <c r="AX220" i="6" s="1"/>
  <c r="AZ220" i="6" s="1"/>
  <c r="BD220" i="6" s="1"/>
  <c r="AW223" i="6"/>
  <c r="AX223" i="6" s="1" a="1"/>
  <c r="AX223" i="6" s="1"/>
  <c r="AW222" i="6"/>
  <c r="AX222" i="6" s="1" a="1"/>
  <c r="AX222" i="6" s="1"/>
  <c r="AZ222" i="6" s="1"/>
  <c r="BD222" i="6" s="1"/>
  <c r="AW415" i="6"/>
  <c r="AX415" i="6" s="1" a="1"/>
  <c r="AX415" i="6" s="1"/>
  <c r="AZ415" i="6" s="1"/>
  <c r="BD415" i="6" s="1"/>
  <c r="AW219" i="6"/>
  <c r="AX219" i="6" s="1" a="1"/>
  <c r="AX219" i="6" s="1"/>
  <c r="AZ219" i="6" s="1"/>
  <c r="BD219" i="6" s="1"/>
  <c r="AW165" i="6"/>
  <c r="AX165" i="6" s="1" a="1"/>
  <c r="AX165" i="6" s="1"/>
  <c r="AZ165" i="6" s="1"/>
  <c r="BD165" i="6" s="1"/>
  <c r="AW135" i="6"/>
  <c r="AX135" i="6" s="1" a="1"/>
  <c r="AX135" i="6" s="1"/>
  <c r="AW226" i="6"/>
  <c r="AX226" i="6" s="1" a="1"/>
  <c r="AX226" i="6" s="1"/>
  <c r="AW225" i="6"/>
  <c r="AX225" i="6" s="1" a="1"/>
  <c r="AX225" i="6" s="1"/>
  <c r="AZ225" i="6" s="1"/>
  <c r="BD225" i="6" s="1"/>
  <c r="AW365" i="6"/>
  <c r="AX365" i="6" s="1" a="1"/>
  <c r="AX365" i="6" s="1"/>
  <c r="AW364" i="6"/>
  <c r="AX364" i="6" s="1" a="1"/>
  <c r="AX364" i="6" s="1"/>
  <c r="AZ364" i="6" s="1"/>
  <c r="BD364" i="6" s="1"/>
  <c r="AW61" i="6"/>
  <c r="AX61" i="6" s="1" a="1"/>
  <c r="AX61" i="6" s="1"/>
  <c r="AZ61" i="6" s="1"/>
  <c r="BD61" i="6" s="1"/>
  <c r="AW60" i="6"/>
  <c r="AX60" i="6" s="1" a="1"/>
  <c r="AX60" i="6" s="1"/>
  <c r="AZ60" i="6" s="1"/>
  <c r="BD60" i="6" s="1"/>
  <c r="AW59" i="6"/>
  <c r="AX59" i="6" s="1" a="1"/>
  <c r="AX59" i="6" s="1"/>
  <c r="AZ59" i="6" s="1"/>
  <c r="BD59" i="6" s="1"/>
  <c r="AW58" i="6"/>
  <c r="AX58" i="6" s="1" a="1"/>
  <c r="AX58" i="6" s="1"/>
  <c r="AW57" i="6"/>
  <c r="AX57" i="6" s="1" a="1"/>
  <c r="AX57" i="6" s="1"/>
  <c r="AZ57" i="6" s="1"/>
  <c r="BD57" i="6" s="1"/>
  <c r="AW51" i="6"/>
  <c r="AX51" i="6" s="1" a="1"/>
  <c r="AX51" i="6" s="1"/>
  <c r="AZ51" i="6" s="1"/>
  <c r="BD51" i="6" s="1"/>
  <c r="AW396" i="6"/>
  <c r="AX396" i="6" s="1" a="1"/>
  <c r="AX396" i="6" s="1"/>
  <c r="AW53" i="6"/>
  <c r="AX53" i="6" s="1" a="1"/>
  <c r="AX53" i="6" s="1"/>
  <c r="AZ53" i="6" s="1"/>
  <c r="BD53" i="6" s="1"/>
  <c r="AW52" i="6"/>
  <c r="AX52" i="6" s="1" a="1"/>
  <c r="AX52" i="6" s="1"/>
  <c r="AZ52" i="6" s="1"/>
  <c r="BD52" i="6" s="1"/>
  <c r="AW50" i="6"/>
  <c r="AX50" i="6" s="1" a="1"/>
  <c r="AX50" i="6" s="1"/>
  <c r="AZ50" i="6" s="1"/>
  <c r="BD50" i="6" s="1"/>
  <c r="AW49" i="6"/>
  <c r="AX49" i="6" s="1" a="1"/>
  <c r="AX49" i="6" s="1"/>
  <c r="AZ49" i="6" s="1"/>
  <c r="BD49" i="6" s="1"/>
  <c r="AW48" i="6"/>
  <c r="AX48" i="6" s="1" a="1"/>
  <c r="AX48" i="6" s="1"/>
  <c r="AW363" i="6"/>
  <c r="AX363" i="6" s="1" a="1"/>
  <c r="AX363" i="6" s="1"/>
  <c r="AZ363" i="6" s="1"/>
  <c r="BD363" i="6" s="1"/>
  <c r="AW323" i="6"/>
  <c r="AX323" i="6" s="1" a="1"/>
  <c r="AX323" i="6" s="1"/>
  <c r="AZ323" i="6" s="1"/>
  <c r="BD323" i="6" s="1"/>
  <c r="AW407" i="6"/>
  <c r="AX407" i="6" s="1" a="1"/>
  <c r="AX407" i="6" s="1"/>
  <c r="AW387" i="6"/>
  <c r="AX387" i="6" s="1" a="1"/>
  <c r="AX387" i="6" s="1"/>
  <c r="AZ387" i="6" s="1"/>
  <c r="BD387" i="6" s="1"/>
  <c r="AW349" i="6"/>
  <c r="AX349" i="6" s="1" a="1"/>
  <c r="AX349" i="6" s="1"/>
  <c r="AZ349" i="6" s="1"/>
  <c r="BD349" i="6" s="1"/>
  <c r="AW453" i="6"/>
  <c r="AX453" i="6" s="1" a="1"/>
  <c r="AX453" i="6" s="1"/>
  <c r="AZ453" i="6" s="1"/>
  <c r="BD453" i="6" s="1"/>
  <c r="AW437" i="6"/>
  <c r="AX437" i="6" s="1" a="1"/>
  <c r="AX437" i="6" s="1"/>
  <c r="AZ437" i="6" s="1"/>
  <c r="BD437" i="6" s="1"/>
  <c r="AW371" i="6"/>
  <c r="AX371" i="6" s="1" a="1"/>
  <c r="AX371" i="6" s="1"/>
  <c r="AW264" i="6"/>
  <c r="AX264" i="6" s="1" a="1"/>
  <c r="AX264" i="6" s="1"/>
  <c r="AW263" i="6"/>
  <c r="AX263" i="6" s="1" a="1"/>
  <c r="AX263" i="6" s="1"/>
  <c r="AZ263" i="6" s="1"/>
  <c r="BD263" i="6" s="1"/>
  <c r="AW423" i="6"/>
  <c r="AX423" i="6" s="1" a="1"/>
  <c r="AX423" i="6" s="1"/>
  <c r="AW422" i="6"/>
  <c r="AX422" i="6" s="1" a="1"/>
  <c r="AX422" i="6" s="1"/>
  <c r="AZ422" i="6" s="1"/>
  <c r="BD422" i="6" s="1"/>
  <c r="AW406" i="6"/>
  <c r="AX406" i="6" s="1" a="1"/>
  <c r="AX406" i="6" s="1"/>
  <c r="AZ406" i="6" s="1"/>
  <c r="BD406" i="6" s="1"/>
  <c r="AW405" i="6"/>
  <c r="AX405" i="6" s="1" a="1"/>
  <c r="AX405" i="6" s="1"/>
  <c r="AZ405" i="6" s="1"/>
  <c r="BD405" i="6" s="1"/>
  <c r="AW386" i="6"/>
  <c r="AX386" i="6" s="1" a="1"/>
  <c r="AX386" i="6" s="1"/>
  <c r="AZ386" i="6" s="1"/>
  <c r="BD386" i="6" s="1"/>
  <c r="AW385" i="6"/>
  <c r="AX385" i="6" s="1" a="1"/>
  <c r="AX385" i="6" s="1"/>
  <c r="AW384" i="6"/>
  <c r="AX384" i="6" s="1" a="1"/>
  <c r="AX384" i="6" s="1"/>
  <c r="AZ384" i="6" s="1"/>
  <c r="BD384" i="6" s="1"/>
  <c r="AW383" i="6"/>
  <c r="AX383" i="6" s="1" a="1"/>
  <c r="AX383" i="6" s="1"/>
  <c r="AZ383" i="6" s="1"/>
  <c r="BD383" i="6" s="1"/>
  <c r="AW348" i="6"/>
  <c r="AX348" i="6" s="1" a="1"/>
  <c r="AX348" i="6" s="1"/>
  <c r="AW347" i="6"/>
  <c r="AX347" i="6" s="1" a="1"/>
  <c r="AX347" i="6" s="1"/>
  <c r="AZ347" i="6" s="1"/>
  <c r="BD347" i="6" s="1"/>
  <c r="AW346" i="6"/>
  <c r="AX346" i="6" s="1" a="1"/>
  <c r="AX346" i="6" s="1"/>
  <c r="AZ346" i="6" s="1"/>
  <c r="BD346" i="6" s="1"/>
  <c r="AW345" i="6"/>
  <c r="AX345" i="6" s="1" a="1"/>
  <c r="AX345" i="6" s="1"/>
  <c r="AZ345" i="6" s="1"/>
  <c r="BD345" i="6" s="1"/>
  <c r="AW296" i="6"/>
  <c r="AX296" i="6" s="1" a="1"/>
  <c r="AX296" i="6" s="1"/>
  <c r="AZ296" i="6" s="1"/>
  <c r="BD296" i="6" s="1"/>
  <c r="AW331" i="6"/>
  <c r="AX331" i="6" s="1" a="1"/>
  <c r="AX331" i="6" s="1"/>
  <c r="AW325" i="6"/>
  <c r="AX325" i="6" s="1" a="1"/>
  <c r="AX325" i="6" s="1"/>
  <c r="AZ325" i="6" s="1"/>
  <c r="BD325" i="6" s="1"/>
  <c r="AW262" i="6"/>
  <c r="AX262" i="6" s="1" a="1"/>
  <c r="AX262" i="6" s="1"/>
  <c r="AZ262" i="6" s="1"/>
  <c r="BD262" i="6" s="1"/>
  <c r="AW261" i="6"/>
  <c r="AX261" i="6" s="1" a="1"/>
  <c r="AX261" i="6" s="1"/>
  <c r="AW175" i="6"/>
  <c r="AX175" i="6" s="1" a="1"/>
  <c r="AX175" i="6" s="1"/>
  <c r="AZ175" i="6" s="1"/>
  <c r="BD175" i="6" s="1"/>
  <c r="AW367" i="6"/>
  <c r="AX367" i="6" s="1" a="1"/>
  <c r="AX367" i="6" s="1"/>
  <c r="AZ367" i="6" s="1"/>
  <c r="BD367" i="6" s="1"/>
  <c r="AW362" i="6"/>
  <c r="AX362" i="6" s="1" a="1"/>
  <c r="AX362" i="6" s="1"/>
  <c r="AZ362" i="6" s="1"/>
  <c r="BD362" i="6" s="1"/>
  <c r="AW361" i="6"/>
  <c r="AX361" i="6" s="1" a="1"/>
  <c r="AX361" i="6" s="1"/>
  <c r="AZ361" i="6" s="1"/>
  <c r="BD361" i="6" s="1"/>
  <c r="AW360" i="6"/>
  <c r="AX360" i="6" s="1" a="1"/>
  <c r="AX360" i="6" s="1"/>
  <c r="AW359" i="6"/>
  <c r="AX359" i="6" s="1" a="1"/>
  <c r="AX359" i="6" s="1"/>
  <c r="AZ359" i="6" s="1"/>
  <c r="BD359" i="6" s="1"/>
  <c r="AW358" i="6"/>
  <c r="AX358" i="6" s="1" a="1"/>
  <c r="AX358" i="6" s="1"/>
  <c r="AZ358" i="6" s="1"/>
  <c r="BD358" i="6" s="1"/>
  <c r="AW316" i="6"/>
  <c r="AX316" i="6" s="1" a="1"/>
  <c r="AX316" i="6" s="1"/>
  <c r="AW315" i="6"/>
  <c r="AX315" i="6" s="1" a="1"/>
  <c r="AX315" i="6" s="1"/>
  <c r="AZ315" i="6" s="1"/>
  <c r="BD315" i="6" s="1"/>
  <c r="AW314" i="6"/>
  <c r="AX314" i="6" s="1" a="1"/>
  <c r="AX314" i="6" s="1"/>
  <c r="AZ314" i="6" s="1"/>
  <c r="BD314" i="6" s="1"/>
  <c r="AW160" i="6"/>
  <c r="AX160" i="6" s="1" a="1"/>
  <c r="AX160" i="6" s="1"/>
  <c r="AZ160" i="6" s="1"/>
  <c r="BD160" i="6" s="1"/>
  <c r="AW322" i="6"/>
  <c r="AX322" i="6" s="1" a="1"/>
  <c r="AX322" i="6" s="1"/>
  <c r="AZ322" i="6" s="1"/>
  <c r="BD322" i="6" s="1"/>
  <c r="AW324" i="6"/>
  <c r="AX324" i="6" s="1" a="1"/>
  <c r="AX324" i="6" s="1"/>
  <c r="AW321" i="6"/>
  <c r="AX321" i="6" s="1" a="1"/>
  <c r="AX321" i="6" s="1"/>
  <c r="AW344" i="6"/>
  <c r="AX344" i="6" s="1" a="1"/>
  <c r="AX344" i="6" s="1"/>
  <c r="AZ344" i="6" s="1"/>
  <c r="BD344" i="6" s="1"/>
  <c r="AW295" i="6"/>
  <c r="AX295" i="6" s="1" a="1"/>
  <c r="AX295" i="6" s="1"/>
  <c r="AW218" i="6"/>
  <c r="AX218" i="6" s="1" a="1"/>
  <c r="AX218" i="6" s="1"/>
  <c r="AZ218" i="6" s="1"/>
  <c r="BD218" i="6" s="1"/>
  <c r="AW217" i="6"/>
  <c r="AX217" i="6" s="1" a="1"/>
  <c r="AX217" i="6" s="1"/>
  <c r="AZ217" i="6" s="1"/>
  <c r="BD217" i="6" s="1"/>
  <c r="AW320" i="6"/>
  <c r="AX320" i="6" s="1" a="1"/>
  <c r="AX320" i="6" s="1"/>
  <c r="AZ320" i="6" s="1"/>
  <c r="BD320" i="6" s="1"/>
  <c r="AW319" i="6"/>
  <c r="AX319" i="6" s="1" a="1"/>
  <c r="AX319" i="6" s="1"/>
  <c r="AZ319" i="6" s="1"/>
  <c r="BD319" i="6" s="1"/>
  <c r="AW154" i="6"/>
  <c r="AX154" i="6" s="1" a="1"/>
  <c r="AX154" i="6" s="1"/>
  <c r="AW152" i="6"/>
  <c r="AX152" i="6" s="1" a="1"/>
  <c r="AX152" i="6" s="1"/>
  <c r="AZ152" i="6" s="1"/>
  <c r="BD152" i="6" s="1"/>
  <c r="AW47" i="6"/>
  <c r="AX47" i="6" s="1" a="1"/>
  <c r="AX47" i="6" s="1"/>
  <c r="AZ47" i="6" s="1"/>
  <c r="BD47" i="6" s="1"/>
  <c r="AW46" i="6"/>
  <c r="AX46" i="6" s="1" a="1"/>
  <c r="AX46" i="6" s="1"/>
  <c r="AW45" i="6"/>
  <c r="AX45" i="6" s="1" a="1"/>
  <c r="AX45" i="6" s="1"/>
  <c r="AZ45" i="6" s="1"/>
  <c r="BD45" i="6" s="1"/>
  <c r="AW44" i="6"/>
  <c r="AX44" i="6" s="1" a="1"/>
  <c r="AX44" i="6" s="1"/>
  <c r="AZ44" i="6" s="1"/>
  <c r="BD44" i="6" s="1"/>
  <c r="AW343" i="6"/>
  <c r="AX343" i="6" s="1" a="1"/>
  <c r="AX343" i="6" s="1"/>
  <c r="AZ343" i="6" s="1"/>
  <c r="BD343" i="6" s="1"/>
  <c r="AW294" i="6"/>
  <c r="AX294" i="6" s="1" a="1"/>
  <c r="AX294" i="6" s="1"/>
  <c r="AZ294" i="6" s="1"/>
  <c r="BD294" i="6" s="1"/>
  <c r="AW293" i="6"/>
  <c r="AX293" i="6" s="1" a="1"/>
  <c r="AX293" i="6" s="1"/>
  <c r="AW215" i="6"/>
  <c r="AX215" i="6" s="1" a="1"/>
  <c r="AX215" i="6" s="1"/>
  <c r="AZ215" i="6" s="1"/>
  <c r="BD215" i="6" s="1"/>
  <c r="AW214" i="6"/>
  <c r="AX214" i="6" s="1" a="1"/>
  <c r="AX214" i="6" s="1"/>
  <c r="AZ214" i="6" s="1"/>
  <c r="BD214" i="6" s="1"/>
  <c r="AW216" i="6"/>
  <c r="AX216" i="6" s="1" a="1"/>
  <c r="AX216" i="6" s="1"/>
  <c r="AW63" i="6"/>
  <c r="AX63" i="6" s="1" a="1"/>
  <c r="AX63" i="6" s="1"/>
  <c r="AZ63" i="6" s="1"/>
  <c r="BD63" i="6" s="1"/>
  <c r="AW342" i="6"/>
  <c r="AX342" i="6" s="1" a="1"/>
  <c r="AX342" i="6" s="1"/>
  <c r="AZ342" i="6" s="1"/>
  <c r="BD342" i="6" s="1"/>
  <c r="AW43" i="6"/>
  <c r="AX43" i="6" s="1" a="1"/>
  <c r="AX43" i="6" s="1"/>
  <c r="AZ43" i="6" s="1"/>
  <c r="BD43" i="6" s="1"/>
  <c r="AW40" i="6"/>
  <c r="AX40" i="6" s="1" a="1"/>
  <c r="AX40" i="6" s="1"/>
  <c r="AZ40" i="6" s="1"/>
  <c r="BD40" i="6" s="1"/>
  <c r="AW151" i="6"/>
  <c r="AX151" i="6" s="1" a="1"/>
  <c r="AX151" i="6" s="1"/>
  <c r="AW267" i="6"/>
  <c r="AX267" i="6" s="1" a="1"/>
  <c r="AX267" i="6" s="1"/>
  <c r="AZ267" i="6" s="1"/>
  <c r="BD267" i="6" s="1"/>
  <c r="AW327" i="6"/>
  <c r="AX327" i="6" s="1" a="1"/>
  <c r="AX327" i="6" s="1"/>
  <c r="AZ327" i="6" s="1"/>
  <c r="BD327" i="6" s="1"/>
  <c r="AW260" i="6"/>
  <c r="AX260" i="6" s="1" a="1"/>
  <c r="AX260" i="6" s="1"/>
  <c r="AW150" i="6"/>
  <c r="AX150" i="6" s="1" a="1"/>
  <c r="AX150" i="6" s="1"/>
  <c r="AZ150" i="6" s="1"/>
  <c r="BD150" i="6" s="1"/>
  <c r="AW181" i="6"/>
  <c r="AX181" i="6" s="1" a="1"/>
  <c r="AX181" i="6" s="1"/>
  <c r="AZ181" i="6" s="1"/>
  <c r="BD181" i="6" s="1"/>
  <c r="AW366" i="6"/>
  <c r="AX366" i="6" s="1" a="1"/>
  <c r="AX366" i="6" s="1"/>
  <c r="AZ366" i="6" s="1"/>
  <c r="BD366" i="6" s="1"/>
  <c r="AW258" i="6"/>
  <c r="AX258" i="6" s="1" a="1"/>
  <c r="AX258" i="6" s="1"/>
  <c r="AZ258" i="6" s="1"/>
  <c r="BD258" i="6" s="1"/>
  <c r="AW149" i="6"/>
  <c r="AX149" i="6" s="1" a="1"/>
  <c r="AX149" i="6" s="1"/>
  <c r="AW318" i="6"/>
  <c r="AX318" i="6" s="1" a="1"/>
  <c r="AX318" i="6" s="1"/>
  <c r="AZ318" i="6" s="1"/>
  <c r="BD318" i="6" s="1"/>
  <c r="AW317" i="6"/>
  <c r="AX317" i="6" s="1" a="1"/>
  <c r="AX317" i="6" s="1"/>
  <c r="AZ317" i="6" s="1"/>
  <c r="BD317" i="6" s="1"/>
  <c r="AW254" i="6"/>
  <c r="AX254" i="6" s="1" a="1"/>
  <c r="AX254" i="6" s="1"/>
  <c r="AW252" i="6"/>
  <c r="AX252" i="6" s="1" a="1"/>
  <c r="AX252" i="6" s="1"/>
  <c r="AZ252" i="6" s="1"/>
  <c r="BD252" i="6" s="1"/>
  <c r="AW250" i="6"/>
  <c r="AX250" i="6" s="1" a="1"/>
  <c r="AX250" i="6" s="1"/>
  <c r="AZ250" i="6" s="1"/>
  <c r="BD250" i="6" s="1"/>
  <c r="AW259" i="6"/>
  <c r="AX259" i="6" s="1" a="1"/>
  <c r="AX259" i="6" s="1"/>
  <c r="AZ259" i="6" s="1"/>
  <c r="BD259" i="6" s="1"/>
  <c r="AW257" i="6"/>
  <c r="AX257" i="6" s="1" a="1"/>
  <c r="AX257" i="6" s="1"/>
  <c r="AZ257" i="6" s="1"/>
  <c r="BD257" i="6" s="1"/>
  <c r="AW256" i="6"/>
  <c r="AX256" i="6" s="1" a="1"/>
  <c r="AX256" i="6" s="1"/>
  <c r="AW255" i="6"/>
  <c r="AX255" i="6" s="1" a="1"/>
  <c r="AX255" i="6" s="1"/>
  <c r="AZ255" i="6" s="1"/>
  <c r="BD255" i="6" s="1"/>
  <c r="AW253" i="6"/>
  <c r="AX253" i="6" s="1" a="1"/>
  <c r="AX253" i="6" s="1"/>
  <c r="AZ253" i="6" s="1"/>
  <c r="BD253" i="6" s="1"/>
  <c r="AW251" i="6"/>
  <c r="AX251" i="6" s="1" a="1"/>
  <c r="AX251" i="6" s="1"/>
  <c r="AW148" i="6"/>
  <c r="AX148" i="6" s="1" a="1"/>
  <c r="AX148" i="6" s="1"/>
  <c r="AZ148" i="6" s="1"/>
  <c r="BD148" i="6" s="1"/>
  <c r="AW147" i="6"/>
  <c r="AX147" i="6" s="1" a="1"/>
  <c r="AX147" i="6" s="1"/>
  <c r="AZ147" i="6" s="1"/>
  <c r="BD147" i="6" s="1"/>
  <c r="AW146" i="6"/>
  <c r="AX146" i="6" s="1" a="1"/>
  <c r="AX146" i="6" s="1"/>
  <c r="AZ146" i="6" s="1"/>
  <c r="BD146" i="6" s="1"/>
  <c r="AW143" i="6"/>
  <c r="AX143" i="6" s="1" a="1"/>
  <c r="AX143" i="6" s="1"/>
  <c r="AZ143" i="6" s="1"/>
  <c r="BD143" i="6" s="1"/>
  <c r="AW142" i="6"/>
  <c r="AX142" i="6" s="1" a="1"/>
  <c r="AX142" i="6" s="1"/>
  <c r="AW292" i="6"/>
  <c r="AX292" i="6" s="1" a="1"/>
  <c r="AX292" i="6" s="1"/>
  <c r="AZ292" i="6" s="1"/>
  <c r="BD292" i="6" s="1"/>
  <c r="AW290" i="6"/>
  <c r="AX290" i="6" s="1" a="1"/>
  <c r="AX290" i="6" s="1"/>
  <c r="AZ290" i="6" s="1"/>
  <c r="BD290" i="6" s="1"/>
  <c r="AW291" i="6"/>
  <c r="AX291" i="6" s="1" a="1"/>
  <c r="AX291" i="6" s="1"/>
  <c r="AW213" i="6"/>
  <c r="AX213" i="6" s="1" a="1"/>
  <c r="AX213" i="6" s="1"/>
  <c r="AZ213" i="6" s="1"/>
  <c r="BD213" i="6" s="1"/>
  <c r="AW211" i="6"/>
  <c r="AX211" i="6" s="1" a="1"/>
  <c r="AX211" i="6" s="1"/>
  <c r="AZ211" i="6" s="1"/>
  <c r="BD211" i="6" s="1"/>
  <c r="AW212" i="6"/>
  <c r="AX212" i="6" s="1" a="1"/>
  <c r="AX212" i="6" s="1"/>
  <c r="AZ212" i="6" s="1"/>
  <c r="BD212" i="6" s="1"/>
  <c r="AW145" i="6"/>
  <c r="AX145" i="6" s="1" a="1"/>
  <c r="AX145" i="6" s="1"/>
  <c r="AZ145" i="6" s="1"/>
  <c r="BD145" i="6" s="1"/>
  <c r="AW144" i="6"/>
  <c r="AX144" i="6" s="1" a="1"/>
  <c r="AX144" i="6" s="1"/>
  <c r="AW236" i="6"/>
  <c r="AX236" i="6" s="1" a="1"/>
  <c r="AX236" i="6" s="1"/>
  <c r="AZ236" i="6" s="1"/>
  <c r="BD236" i="6" s="1"/>
  <c r="AW37" i="6"/>
  <c r="AX37" i="6" s="1" a="1"/>
  <c r="AX37" i="6" s="1"/>
  <c r="AZ37" i="6" s="1"/>
  <c r="BD37" i="6" s="1"/>
  <c r="AW36" i="6"/>
  <c r="AX36" i="6" s="1" a="1"/>
  <c r="AX36" i="6" s="1"/>
  <c r="AW289" i="6"/>
  <c r="AX289" i="6" s="1" a="1"/>
  <c r="AX289" i="6" s="1"/>
  <c r="AZ289" i="6" s="1"/>
  <c r="BD289" i="6" s="1"/>
  <c r="AW210" i="6"/>
  <c r="AX210" i="6" s="1" a="1"/>
  <c r="AX210" i="6" s="1"/>
  <c r="BB210" i="6" s="1"/>
  <c r="BA210" i="6" s="1"/>
  <c r="AW234" i="6"/>
  <c r="AX234" i="6" s="1" a="1"/>
  <c r="AX234" i="6" s="1"/>
  <c r="BB234" i="6" s="1"/>
  <c r="BA234" i="6" s="1"/>
  <c r="AW341" i="6"/>
  <c r="AX341" i="6" s="1" a="1"/>
  <c r="AX341" i="6" s="1"/>
  <c r="AW288" i="6"/>
  <c r="AX288" i="6" s="1" a="1"/>
  <c r="AX288" i="6" s="1"/>
  <c r="AW208" i="6"/>
  <c r="AX208" i="6" s="1" a="1"/>
  <c r="AX208" i="6" s="1"/>
  <c r="BB208" i="6" s="1"/>
  <c r="BA208" i="6" s="1"/>
  <c r="AW141" i="6"/>
  <c r="AX141" i="6" s="1" a="1"/>
  <c r="AX141" i="6" s="1"/>
  <c r="AW404" i="6"/>
  <c r="AX404" i="6" s="1" a="1"/>
  <c r="AX404" i="6" s="1"/>
  <c r="BB404" i="6" s="1"/>
  <c r="BA404" i="6" s="1"/>
  <c r="AW340" i="6"/>
  <c r="AX340" i="6" s="1" a="1"/>
  <c r="AX340" i="6" s="1"/>
  <c r="BB340" i="6" s="1"/>
  <c r="BA340" i="6" s="1"/>
  <c r="AW140" i="6"/>
  <c r="AX140" i="6" s="1" a="1"/>
  <c r="AX140" i="6" s="1"/>
  <c r="BB140" i="6" s="1"/>
  <c r="BA140" i="6" s="1"/>
  <c r="AW232" i="6"/>
  <c r="AX232" i="6" s="1" a="1"/>
  <c r="AX232" i="6" s="1"/>
  <c r="BB232" i="6" s="1"/>
  <c r="BA232" i="6" s="1"/>
  <c r="AW190" i="6"/>
  <c r="AX190" i="6" s="1" a="1"/>
  <c r="AX190" i="6" s="1"/>
  <c r="BB190" i="6" s="1"/>
  <c r="BA190" i="6" s="1"/>
  <c r="AW229" i="6"/>
  <c r="AX229" i="6" s="1" a="1"/>
  <c r="AX229" i="6" s="1"/>
  <c r="AW228" i="6"/>
  <c r="AX228" i="6" s="1" a="1"/>
  <c r="AX228" i="6" s="1"/>
  <c r="BB228" i="6" s="1"/>
  <c r="BA228" i="6" s="1"/>
  <c r="AW138" i="6"/>
  <c r="AX138" i="6" s="1" a="1"/>
  <c r="AX138" i="6" s="1"/>
  <c r="AW136" i="6"/>
  <c r="AX136" i="6" s="1" a="1"/>
  <c r="AX136" i="6" s="1"/>
  <c r="BB136" i="6" s="1"/>
  <c r="BA136" i="6" s="1"/>
  <c r="AW139" i="6"/>
  <c r="AX139" i="6" s="1" a="1"/>
  <c r="AX139" i="6" s="1"/>
  <c r="AW137" i="6"/>
  <c r="AX137" i="6" s="1" a="1"/>
  <c r="AX137" i="6" s="1"/>
  <c r="BB137" i="6" s="1"/>
  <c r="BA137" i="6" s="1"/>
  <c r="AW134" i="6"/>
  <c r="AX134" i="6" s="1" a="1"/>
  <c r="AX134" i="6" s="1"/>
  <c r="BB134" i="6" s="1"/>
  <c r="BA134" i="6" s="1"/>
  <c r="AW224" i="6"/>
  <c r="AX224" i="6" s="1" a="1"/>
  <c r="AX224" i="6" s="1"/>
  <c r="BB224" i="6" s="1"/>
  <c r="BA224" i="6" s="1"/>
  <c r="AW133" i="6"/>
  <c r="AX133" i="6" s="1" a="1"/>
  <c r="AX133" i="6" s="1"/>
  <c r="AW35" i="6"/>
  <c r="AX35" i="6" s="1" a="1"/>
  <c r="AX35" i="6" s="1"/>
  <c r="BB35" i="6" s="1"/>
  <c r="BA35" i="6" s="1"/>
  <c r="AW34" i="6"/>
  <c r="AX34" i="6" s="1" a="1"/>
  <c r="AX34" i="6" s="1"/>
  <c r="BB34" i="6" s="1"/>
  <c r="BA34" i="6" s="1"/>
  <c r="AW131" i="6"/>
  <c r="AX131" i="6" s="1" a="1"/>
  <c r="AX131" i="6" s="1"/>
  <c r="BB131" i="6" s="1"/>
  <c r="BA131" i="6" s="1"/>
  <c r="AW33" i="6"/>
  <c r="AX33" i="6" s="1" a="1"/>
  <c r="AX33" i="6" s="1"/>
  <c r="AW32" i="6"/>
  <c r="AX32" i="6" s="1" a="1"/>
  <c r="AX32" i="6" s="1"/>
  <c r="BB32" i="6" s="1"/>
  <c r="BA32" i="6" s="1"/>
  <c r="AW15" i="6"/>
  <c r="AX15" i="6" s="1" a="1"/>
  <c r="AX15" i="6" s="1"/>
  <c r="BB15" i="6" s="1"/>
  <c r="BA15" i="6" s="1"/>
  <c r="AW249" i="6"/>
  <c r="AX249" i="6" s="1" a="1"/>
  <c r="AX249" i="6" s="1"/>
  <c r="BB249" i="6" s="1"/>
  <c r="BA249" i="6" s="1"/>
  <c r="AW248" i="6"/>
  <c r="AX248" i="6" s="1" a="1"/>
  <c r="AX248" i="6" s="1"/>
  <c r="AW247" i="6"/>
  <c r="AX247" i="6" s="1" a="1"/>
  <c r="AX247" i="6" s="1"/>
  <c r="BB247" i="6" s="1"/>
  <c r="BA247" i="6" s="1"/>
  <c r="AW357" i="6"/>
  <c r="AX357" i="6" s="1" a="1"/>
  <c r="AX357" i="6" s="1"/>
  <c r="AW246" i="6"/>
  <c r="AX246" i="6" s="1" a="1"/>
  <c r="AX246" i="6" s="1"/>
  <c r="BB246" i="6" s="1"/>
  <c r="BA246" i="6" s="1"/>
  <c r="AW313" i="6"/>
  <c r="AX313" i="6" s="1" a="1"/>
  <c r="AX313" i="6" s="1"/>
  <c r="AW167" i="6"/>
  <c r="AX167" i="6" s="1" a="1"/>
  <c r="AX167" i="6" s="1"/>
  <c r="BB167" i="6" s="1"/>
  <c r="BA167" i="6" s="1"/>
  <c r="AW42" i="6"/>
  <c r="AX42" i="6" s="1" a="1"/>
  <c r="AX42" i="6" s="1"/>
  <c r="AW168" i="6"/>
  <c r="AX168" i="6" s="1" a="1"/>
  <c r="AX168" i="6" s="1"/>
  <c r="BB168" i="6" s="1"/>
  <c r="BA168" i="6" s="1"/>
  <c r="AW132" i="6"/>
  <c r="AX132" i="6" s="1" a="1"/>
  <c r="AX132" i="6" s="1"/>
  <c r="AW164" i="6"/>
  <c r="AX164" i="6" s="1" a="1"/>
  <c r="AX164" i="6" s="1"/>
  <c r="BB164" i="6" s="1"/>
  <c r="BA164" i="6" s="1"/>
  <c r="AW41" i="6"/>
  <c r="AX41" i="6" s="1" a="1"/>
  <c r="AX41" i="6" s="1"/>
  <c r="AW130" i="6"/>
  <c r="AX130" i="6" s="1" a="1"/>
  <c r="AX130" i="6" s="1"/>
  <c r="BB130" i="6" s="1"/>
  <c r="BA130" i="6" s="1"/>
  <c r="AW127" i="6"/>
  <c r="AX127" i="6" s="1" a="1"/>
  <c r="AX127" i="6" s="1"/>
  <c r="BB127" i="6" s="1"/>
  <c r="BA127" i="6" s="1"/>
  <c r="AW129" i="6"/>
  <c r="AX129" i="6" s="1" a="1"/>
  <c r="AX129" i="6" s="1"/>
  <c r="BB129" i="6" s="1"/>
  <c r="BA129" i="6" s="1"/>
  <c r="AW30" i="6"/>
  <c r="AX30" i="6" s="1" a="1"/>
  <c r="AX30" i="6" s="1"/>
  <c r="AW162" i="6"/>
  <c r="AX162" i="6" s="1" a="1"/>
  <c r="AX162" i="6" s="1"/>
  <c r="BB162" i="6" s="1"/>
  <c r="BA162" i="6" s="1"/>
  <c r="AW29" i="6"/>
  <c r="AX29" i="6" s="1" a="1"/>
  <c r="AX29" i="6" s="1"/>
  <c r="AW125" i="6"/>
  <c r="AX125" i="6" s="1" a="1"/>
  <c r="AX125" i="6" s="1"/>
  <c r="BB125" i="6" s="1"/>
  <c r="BA125" i="6" s="1"/>
  <c r="AW31" i="6"/>
  <c r="AX31" i="6" s="1" a="1"/>
  <c r="AX31" i="6" s="1"/>
  <c r="AW28" i="6"/>
  <c r="AX28" i="6" s="1" a="1"/>
  <c r="AX28" i="6" s="1"/>
  <c r="BB28" i="6" s="1"/>
  <c r="BA28" i="6" s="1"/>
  <c r="AW166" i="6"/>
  <c r="AX166" i="6" s="1" a="1"/>
  <c r="AX166" i="6" s="1"/>
  <c r="AW26" i="6"/>
  <c r="AX26" i="6" s="1" a="1"/>
  <c r="AX26" i="6" s="1"/>
  <c r="BB26" i="6" s="1"/>
  <c r="BA26" i="6" s="1"/>
  <c r="AW27" i="6"/>
  <c r="AX27" i="6" s="1" a="1"/>
  <c r="AX27" i="6" s="1"/>
  <c r="AW285" i="6"/>
  <c r="AX285" i="6" s="1" a="1"/>
  <c r="AX285" i="6" s="1"/>
  <c r="BB285" i="6" s="1"/>
  <c r="BA285" i="6" s="1"/>
  <c r="AW287" i="6"/>
  <c r="AX287" i="6" s="1" a="1"/>
  <c r="AX287" i="6" s="1"/>
  <c r="BB287" i="6" s="1"/>
  <c r="BA287" i="6" s="1"/>
  <c r="AW203" i="6"/>
  <c r="AX203" i="6" s="1" a="1"/>
  <c r="AX203" i="6" s="1"/>
  <c r="BB203" i="6" s="1"/>
  <c r="BA203" i="6" s="1"/>
  <c r="AW452" i="6"/>
  <c r="AX452" i="6" s="1" a="1"/>
  <c r="AX452" i="6" s="1"/>
  <c r="BB452" i="6" s="1"/>
  <c r="BA452" i="6" s="1"/>
  <c r="AW436" i="6"/>
  <c r="AX436" i="6" s="1" a="1"/>
  <c r="AX436" i="6" s="1"/>
  <c r="BB436" i="6" s="1"/>
  <c r="BA436" i="6" s="1"/>
  <c r="AW421" i="6"/>
  <c r="AX421" i="6" s="1" a="1"/>
  <c r="AX421" i="6" s="1"/>
  <c r="BB421" i="6" s="1"/>
  <c r="BA421" i="6" s="1"/>
  <c r="AW403" i="6"/>
  <c r="AX403" i="6" s="1" a="1"/>
  <c r="AX403" i="6" s="1"/>
  <c r="BB403" i="6" s="1"/>
  <c r="BA403" i="6" s="1"/>
  <c r="AW402" i="6"/>
  <c r="AX402" i="6" s="1" a="1"/>
  <c r="AX402" i="6" s="1"/>
  <c r="BB402" i="6" s="1"/>
  <c r="BA402" i="6" s="1"/>
  <c r="AW382" i="6"/>
  <c r="AX382" i="6" s="1" a="1"/>
  <c r="AX382" i="6" s="1"/>
  <c r="BB382" i="6" s="1"/>
  <c r="BA382" i="6" s="1"/>
  <c r="AW380" i="6"/>
  <c r="AX380" i="6" s="1" a="1"/>
  <c r="AX380" i="6" s="1"/>
  <c r="BB380" i="6" s="1"/>
  <c r="BA380" i="6" s="1"/>
  <c r="AW381" i="6"/>
  <c r="AX381" i="6" s="1" a="1"/>
  <c r="AX381" i="6" s="1"/>
  <c r="BB381" i="6" s="1"/>
  <c r="BA381" i="6" s="1"/>
  <c r="AW339" i="6"/>
  <c r="AX339" i="6" s="1" a="1"/>
  <c r="AX339" i="6" s="1"/>
  <c r="BB339" i="6" s="1"/>
  <c r="BA339" i="6" s="1"/>
  <c r="AW338" i="6"/>
  <c r="AX338" i="6" s="1" a="1"/>
  <c r="AX338" i="6" s="1"/>
  <c r="BB338" i="6" s="1"/>
  <c r="BA338" i="6" s="1"/>
  <c r="AW337" i="6"/>
  <c r="AX337" i="6" s="1" a="1"/>
  <c r="AX337" i="6" s="1"/>
  <c r="BB337" i="6" s="1"/>
  <c r="BA337" i="6" s="1"/>
  <c r="AW286" i="6"/>
  <c r="AX286" i="6" s="1" a="1"/>
  <c r="AX286" i="6" s="1"/>
  <c r="BB286" i="6" s="1"/>
  <c r="BA286" i="6" s="1"/>
  <c r="AW284" i="6"/>
  <c r="AX284" i="6" s="1" a="1"/>
  <c r="AX284" i="6" s="1"/>
  <c r="BB284" i="6" s="1"/>
  <c r="BA284" i="6" s="1"/>
  <c r="AW207" i="6"/>
  <c r="AX207" i="6" s="1" a="1"/>
  <c r="AX207" i="6" s="1"/>
  <c r="BB207" i="6" s="1"/>
  <c r="BA207" i="6" s="1"/>
  <c r="AW283" i="6"/>
  <c r="AX283" i="6" s="1" a="1"/>
  <c r="AX283" i="6" s="1"/>
  <c r="BB283" i="6" s="1"/>
  <c r="BA283" i="6" s="1"/>
  <c r="AW206" i="6"/>
  <c r="AX206" i="6" s="1" a="1"/>
  <c r="AX206" i="6" s="1"/>
  <c r="BB206" i="6" s="1"/>
  <c r="BA206" i="6" s="1"/>
  <c r="AW204" i="6"/>
  <c r="AX204" i="6" s="1" a="1"/>
  <c r="AX204" i="6" s="1"/>
  <c r="BB204" i="6" s="1"/>
  <c r="BA204" i="6" s="1"/>
  <c r="AW205" i="6"/>
  <c r="AX205" i="6" s="1" a="1"/>
  <c r="AX205" i="6" s="1"/>
  <c r="BB205" i="6" s="1"/>
  <c r="BA205" i="6" s="1"/>
  <c r="AW124" i="6"/>
  <c r="AX124" i="6" s="1" a="1"/>
  <c r="AX124" i="6" s="1"/>
  <c r="BB124" i="6" s="1"/>
  <c r="BA124" i="6" s="1"/>
  <c r="AW128" i="6"/>
  <c r="AX128" i="6" s="1" a="1"/>
  <c r="AX128" i="6" s="1"/>
  <c r="BB128" i="6" s="1"/>
  <c r="BA128" i="6" s="1"/>
  <c r="AA1562" i="6"/>
  <c r="AF1562" i="6" s="1"/>
  <c r="AA1561" i="6"/>
  <c r="AF1561" i="6" s="1"/>
  <c r="AA1560" i="6"/>
  <c r="AF1560" i="6" s="1"/>
  <c r="AA1478" i="6"/>
  <c r="AF1478" i="6" s="1"/>
  <c r="AA1548" i="6"/>
  <c r="AF1548" i="6" s="1"/>
  <c r="AA1541" i="6"/>
  <c r="AF1541" i="6" s="1"/>
  <c r="AA1535" i="6"/>
  <c r="AF1535" i="6" s="1"/>
  <c r="AA1557" i="6"/>
  <c r="AF1557" i="6" s="1"/>
  <c r="AA1556" i="6"/>
  <c r="AF1556" i="6" s="1"/>
  <c r="AA1555" i="6"/>
  <c r="AF1555" i="6" s="1"/>
  <c r="AA1554" i="6"/>
  <c r="AF1554" i="6" s="1"/>
  <c r="AA1546" i="6"/>
  <c r="AF1546" i="6" s="1"/>
  <c r="AA1545" i="6"/>
  <c r="AF1545" i="6" s="1"/>
  <c r="AA1544" i="6"/>
  <c r="AF1544" i="6" s="1"/>
  <c r="AA1543" i="6"/>
  <c r="AF1543" i="6" s="1"/>
  <c r="AA1542" i="6"/>
  <c r="AF1542" i="6" s="1"/>
  <c r="AA1538" i="6"/>
  <c r="AF1538" i="6" s="1"/>
  <c r="AA1539" i="6"/>
  <c r="AF1539" i="6" s="1"/>
  <c r="AA1537" i="6"/>
  <c r="AF1537" i="6" s="1"/>
  <c r="AA1531" i="6"/>
  <c r="AF1531" i="6" s="1"/>
  <c r="AA1532" i="6"/>
  <c r="AF1532" i="6" s="1"/>
  <c r="AA1530" i="6"/>
  <c r="AF1530" i="6" s="1"/>
  <c r="AA1529" i="6"/>
  <c r="AF1529" i="6" s="1"/>
  <c r="AA1517" i="6"/>
  <c r="AF1517" i="6" s="1"/>
  <c r="AA1519" i="6"/>
  <c r="AF1519" i="6" s="1"/>
  <c r="AA1516" i="6"/>
  <c r="AF1516" i="6" s="1"/>
  <c r="AA1514" i="6"/>
  <c r="AF1514" i="6" s="1"/>
  <c r="AA1495" i="6"/>
  <c r="AF1495" i="6" s="1"/>
  <c r="AA1494" i="6"/>
  <c r="AF1494" i="6" s="1"/>
  <c r="AA1493" i="6"/>
  <c r="AF1493" i="6" s="1"/>
  <c r="AA1491" i="6"/>
  <c r="AF1491" i="6" s="1"/>
  <c r="AA1474" i="6"/>
  <c r="AF1474" i="6" s="1"/>
  <c r="AA1471" i="6"/>
  <c r="AF1471" i="6" s="1"/>
  <c r="AA1470" i="6"/>
  <c r="AF1470" i="6" s="1"/>
  <c r="AA1510" i="6"/>
  <c r="AF1510" i="6" s="1"/>
  <c r="AA1507" i="6"/>
  <c r="AF1507" i="6" s="1"/>
  <c r="AA1506" i="6"/>
  <c r="AF1506" i="6" s="1"/>
  <c r="AA1508" i="6"/>
  <c r="AF1508" i="6" s="1"/>
  <c r="AA1509" i="6"/>
  <c r="AF1509" i="6" s="1"/>
  <c r="AA1504" i="6"/>
  <c r="AF1504" i="6" s="1"/>
  <c r="AA1454" i="6"/>
  <c r="AF1454" i="6" s="1"/>
  <c r="AA1445" i="6"/>
  <c r="AF1445" i="6" s="1"/>
  <c r="AA1444" i="6"/>
  <c r="AF1444" i="6" s="1"/>
  <c r="AA1436" i="6"/>
  <c r="AF1436" i="6" s="1"/>
  <c r="AA1443" i="6"/>
  <c r="AF1443" i="6" s="1"/>
  <c r="AA1442" i="6"/>
  <c r="AF1442" i="6" s="1"/>
  <c r="AA1441" i="6"/>
  <c r="AF1441" i="6" s="1"/>
  <c r="AA1503" i="6"/>
  <c r="AF1503" i="6" s="1"/>
  <c r="AA1501" i="6"/>
  <c r="AF1501" i="6" s="1"/>
  <c r="AA1483" i="6"/>
  <c r="AF1483" i="6" s="1"/>
  <c r="AA1402" i="6"/>
  <c r="AF1402" i="6" s="1"/>
  <c r="AA1401" i="6"/>
  <c r="AF1401" i="6" s="1"/>
  <c r="AA1435" i="6"/>
  <c r="AF1435" i="6" s="1"/>
  <c r="AA1389" i="6"/>
  <c r="AF1389" i="6" s="1"/>
  <c r="AA1523" i="6"/>
  <c r="AF1523" i="6" s="1"/>
  <c r="AA1502" i="6"/>
  <c r="AF1502" i="6" s="1"/>
  <c r="AA1460" i="6"/>
  <c r="AF1460" i="6" s="1"/>
  <c r="AA1536" i="6"/>
  <c r="AF1536" i="6" s="1"/>
  <c r="AA1378" i="6"/>
  <c r="AF1378" i="6" s="1"/>
  <c r="AA1464" i="6"/>
  <c r="AF1464" i="6" s="1"/>
  <c r="AA1485" i="6"/>
  <c r="AF1485" i="6" s="1"/>
  <c r="AA1463" i="6"/>
  <c r="AF1463" i="6" s="1"/>
  <c r="AA1487" i="6"/>
  <c r="AF1487" i="6" s="1"/>
  <c r="AA1486" i="6"/>
  <c r="AF1486" i="6" s="1"/>
  <c r="AA1489" i="6"/>
  <c r="AF1489" i="6" s="1"/>
  <c r="AA1465" i="6"/>
  <c r="AF1465" i="6" s="1"/>
  <c r="AA1461" i="6"/>
  <c r="AF1461" i="6" s="1"/>
  <c r="AA1466" i="6"/>
  <c r="AF1466" i="6" s="1"/>
  <c r="AA1527" i="6"/>
  <c r="AF1527" i="6" s="1"/>
  <c r="AA1430" i="6"/>
  <c r="AF1430" i="6" s="1"/>
  <c r="AA1505" i="6"/>
  <c r="AF1505" i="6" s="1"/>
  <c r="AA1528" i="6"/>
  <c r="AF1528" i="6" s="1"/>
  <c r="AA1429" i="6"/>
  <c r="AF1429" i="6" s="1"/>
  <c r="AA1341" i="6"/>
  <c r="AF1341" i="6" s="1"/>
  <c r="AA1224" i="6"/>
  <c r="AF1224" i="6" s="1"/>
  <c r="AA1340" i="6"/>
  <c r="AF1340" i="6" s="1"/>
  <c r="AA1227" i="6"/>
  <c r="AF1227" i="6" s="1"/>
  <c r="AA1226" i="6"/>
  <c r="AF1226" i="6" s="1"/>
  <c r="AA1339" i="6"/>
  <c r="AF1339" i="6" s="1"/>
  <c r="AA1338" i="6"/>
  <c r="AF1338" i="6" s="1"/>
  <c r="AA1335" i="6"/>
  <c r="AF1335" i="6" s="1"/>
  <c r="AA1333" i="6"/>
  <c r="AF1333" i="6" s="1"/>
  <c r="AA1337" i="6"/>
  <c r="AF1337" i="6" s="1"/>
  <c r="AA1336" i="6"/>
  <c r="AF1336" i="6" s="1"/>
  <c r="AA1334" i="6"/>
  <c r="AF1334" i="6" s="1"/>
  <c r="AA1332" i="6"/>
  <c r="AF1332" i="6" s="1"/>
  <c r="AA1326" i="6"/>
  <c r="AF1326" i="6" s="1"/>
  <c r="AA1325" i="6"/>
  <c r="AF1325" i="6" s="1"/>
  <c r="AA1324" i="6"/>
  <c r="AF1324" i="6" s="1"/>
  <c r="AA1323" i="6"/>
  <c r="AF1323" i="6" s="1"/>
  <c r="AA1322" i="6"/>
  <c r="AF1322" i="6" s="1"/>
  <c r="AA1321" i="6"/>
  <c r="AF1321" i="6" s="1"/>
  <c r="AA1320" i="6"/>
  <c r="AF1320" i="6" s="1"/>
  <c r="AA1319" i="6"/>
  <c r="AF1319" i="6" s="1"/>
  <c r="AA1318" i="6"/>
  <c r="AF1318" i="6" s="1"/>
  <c r="AA1317" i="6"/>
  <c r="AF1317" i="6" s="1"/>
  <c r="AA1316" i="6"/>
  <c r="AF1316" i="6" s="1"/>
  <c r="AA1312" i="6"/>
  <c r="AF1312" i="6" s="1"/>
  <c r="AA1380" i="6"/>
  <c r="AF1380" i="6" s="1"/>
  <c r="AA1315" i="6"/>
  <c r="AF1315" i="6" s="1"/>
  <c r="AA1311" i="6"/>
  <c r="AF1311" i="6" s="1"/>
  <c r="AA1309" i="6"/>
  <c r="AF1309" i="6" s="1"/>
  <c r="AA1308" i="6"/>
  <c r="AF1308" i="6" s="1"/>
  <c r="AA1307" i="6"/>
  <c r="AF1307" i="6" s="1"/>
  <c r="AA1391" i="6"/>
  <c r="AF1391" i="6" s="1"/>
  <c r="AA1306" i="6"/>
  <c r="AF1306" i="6" s="1"/>
  <c r="AA1294" i="6"/>
  <c r="AF1294" i="6" s="1"/>
  <c r="AA1289" i="6"/>
  <c r="AF1289" i="6" s="1"/>
  <c r="AA1388" i="6"/>
  <c r="AF1388" i="6" s="1"/>
  <c r="AA1381" i="6"/>
  <c r="AF1381" i="6" s="1"/>
  <c r="AA1293" i="6"/>
  <c r="AF1293" i="6" s="1"/>
  <c r="AA1281" i="6"/>
  <c r="AF1281" i="6" s="1"/>
  <c r="AA1288" i="6"/>
  <c r="AF1288" i="6" s="1"/>
  <c r="AA1278" i="6"/>
  <c r="AF1278" i="6" s="1"/>
  <c r="AA1286" i="6"/>
  <c r="AF1286" i="6" s="1"/>
  <c r="AA1285" i="6"/>
  <c r="AF1285" i="6" s="1"/>
  <c r="AA1277" i="6"/>
  <c r="AF1277" i="6" s="1"/>
  <c r="AA1287" i="6"/>
  <c r="AF1287" i="6" s="1"/>
  <c r="AA1329" i="6"/>
  <c r="AF1329" i="6" s="1"/>
  <c r="AA1310" i="6"/>
  <c r="AF1310" i="6" s="1"/>
  <c r="AA1299" i="6"/>
  <c r="AF1299" i="6" s="1"/>
  <c r="AA1298" i="6"/>
  <c r="AF1298" i="6" s="1"/>
  <c r="AA1352" i="6"/>
  <c r="AF1352" i="6" s="1"/>
  <c r="AA1351" i="6"/>
  <c r="AF1351" i="6" s="1"/>
  <c r="AA1350" i="6"/>
  <c r="AF1350" i="6" s="1"/>
  <c r="AA1349" i="6"/>
  <c r="AF1349" i="6" s="1"/>
  <c r="AA1366" i="6"/>
  <c r="AF1366" i="6" s="1"/>
  <c r="AA1365" i="6"/>
  <c r="AF1365" i="6" s="1"/>
  <c r="AA1357" i="6"/>
  <c r="AF1357" i="6" s="1"/>
  <c r="AA1356" i="6"/>
  <c r="AF1356" i="6" s="1"/>
  <c r="AA1355" i="6"/>
  <c r="AF1355" i="6" s="1"/>
  <c r="AA1354" i="6"/>
  <c r="AF1354" i="6" s="1"/>
  <c r="AA1331" i="6"/>
  <c r="AF1331" i="6" s="1"/>
  <c r="AA1330" i="6"/>
  <c r="AF1330" i="6" s="1"/>
  <c r="AA1279" i="6"/>
  <c r="AF1279" i="6" s="1"/>
  <c r="AA1328" i="6"/>
  <c r="AF1328" i="6" s="1"/>
  <c r="AA1327" i="6"/>
  <c r="AF1327" i="6" s="1"/>
  <c r="AA1314" i="6"/>
  <c r="AF1314" i="6" s="1"/>
  <c r="AA1313" i="6"/>
  <c r="AF1313" i="6" s="1"/>
  <c r="AA1305" i="6"/>
  <c r="AF1305" i="6" s="1"/>
  <c r="AA1304" i="6"/>
  <c r="AF1304" i="6" s="1"/>
  <c r="AA1303" i="6"/>
  <c r="AF1303" i="6" s="1"/>
  <c r="AA1302" i="6"/>
  <c r="AF1302" i="6" s="1"/>
  <c r="AA1301" i="6"/>
  <c r="AF1301" i="6" s="1"/>
  <c r="AA1300" i="6"/>
  <c r="AF1300" i="6" s="1"/>
  <c r="AA1297" i="6"/>
  <c r="AF1297" i="6" s="1"/>
  <c r="AA1276" i="6"/>
  <c r="AF1276" i="6" s="1"/>
  <c r="AA1275" i="6"/>
  <c r="AF1275" i="6" s="1"/>
  <c r="AA1274" i="6"/>
  <c r="AF1274" i="6" s="1"/>
  <c r="AA1518" i="6"/>
  <c r="AF1518" i="6" s="1"/>
  <c r="AA1515" i="6"/>
  <c r="AF1515" i="6" s="1"/>
  <c r="AA1492" i="6"/>
  <c r="AF1492" i="6" s="1"/>
  <c r="AA1296" i="6"/>
  <c r="AF1296" i="6" s="1"/>
  <c r="AA1295" i="6"/>
  <c r="AF1295" i="6" s="1"/>
  <c r="AA1292" i="6"/>
  <c r="AF1292" i="6" s="1"/>
  <c r="AA1291" i="6"/>
  <c r="AF1291" i="6" s="1"/>
  <c r="AA1290" i="6"/>
  <c r="AF1290" i="6" s="1"/>
  <c r="AA1284" i="6"/>
  <c r="AF1284" i="6" s="1"/>
  <c r="AA1283" i="6"/>
  <c r="AF1283" i="6" s="1"/>
  <c r="AA1282" i="6"/>
  <c r="AF1282" i="6" s="1"/>
  <c r="AA1273" i="6"/>
  <c r="AF1273" i="6" s="1"/>
  <c r="AA1272" i="6"/>
  <c r="AF1272" i="6" s="1"/>
  <c r="AA1271" i="6"/>
  <c r="AF1271" i="6" s="1"/>
  <c r="AA1270" i="6"/>
  <c r="AF1270" i="6" s="1"/>
  <c r="AA1459" i="6"/>
  <c r="AF1459" i="6" s="1"/>
  <c r="AA1422" i="6"/>
  <c r="AF1422" i="6" s="1"/>
  <c r="AA1269" i="6"/>
  <c r="AF1269" i="6" s="1"/>
  <c r="AA1268" i="6"/>
  <c r="AF1268" i="6" s="1"/>
  <c r="AA1267" i="6"/>
  <c r="AF1267" i="6" s="1"/>
  <c r="AA1213" i="6"/>
  <c r="AF1213" i="6" s="1"/>
  <c r="AA1420" i="6"/>
  <c r="AF1420" i="6" s="1"/>
  <c r="AA1209" i="6"/>
  <c r="AF1209" i="6" s="1"/>
  <c r="AA1203" i="6"/>
  <c r="AF1203" i="6" s="1"/>
  <c r="AA1469" i="6"/>
  <c r="AF1469" i="6" s="1"/>
  <c r="AA1214" i="6"/>
  <c r="AF1214" i="6" s="1"/>
  <c r="AA1377" i="6"/>
  <c r="AF1377" i="6" s="1"/>
  <c r="AA1376" i="6"/>
  <c r="AF1376" i="6" s="1"/>
  <c r="AA1375" i="6"/>
  <c r="AF1375" i="6" s="1"/>
  <c r="AA1374" i="6"/>
  <c r="AF1374" i="6" s="1"/>
  <c r="AA1372" i="6"/>
  <c r="AF1372" i="6" s="1"/>
  <c r="AA1370" i="6"/>
  <c r="AF1370" i="6" s="1"/>
  <c r="AA1373" i="6"/>
  <c r="AF1373" i="6" s="1"/>
  <c r="AA1371" i="6"/>
  <c r="AF1371" i="6" s="1"/>
  <c r="AA1369" i="6"/>
  <c r="AF1369" i="6" s="1"/>
  <c r="AA1368" i="6"/>
  <c r="AF1368" i="6" s="1"/>
  <c r="AA1549" i="6"/>
  <c r="AF1549" i="6" s="1"/>
  <c r="AA1547" i="6"/>
  <c r="AF1547" i="6" s="1"/>
  <c r="AA1540" i="6"/>
  <c r="AF1540" i="6" s="1"/>
  <c r="AA1533" i="6"/>
  <c r="AF1533" i="6" s="1"/>
  <c r="AA1428" i="6"/>
  <c r="AF1428" i="6" s="1"/>
  <c r="AA1367" i="6"/>
  <c r="AF1367" i="6" s="1"/>
  <c r="AA1364" i="6"/>
  <c r="AF1364" i="6" s="1"/>
  <c r="AA1513" i="6"/>
  <c r="AF1513" i="6" s="1"/>
  <c r="AA1522" i="6"/>
  <c r="AF1522" i="6" s="1"/>
  <c r="AA1534" i="6"/>
  <c r="AF1534" i="6" s="1"/>
  <c r="AA1520" i="6"/>
  <c r="AF1520" i="6" s="1"/>
  <c r="AA1438" i="6"/>
  <c r="AF1438" i="6" s="1"/>
  <c r="AA1512" i="6"/>
  <c r="AF1512" i="6" s="1"/>
  <c r="AA1511" i="6"/>
  <c r="AF1511" i="6" s="1"/>
  <c r="AA1467" i="6"/>
  <c r="AF1467" i="6" s="1"/>
  <c r="AA1434" i="6"/>
  <c r="AF1434" i="6" s="1"/>
  <c r="AA1433" i="6"/>
  <c r="AF1433" i="6" s="1"/>
  <c r="AA1432" i="6"/>
  <c r="AF1432" i="6" s="1"/>
  <c r="AA1490" i="6"/>
  <c r="AF1490" i="6" s="1"/>
  <c r="AA1500" i="6"/>
  <c r="AF1500" i="6" s="1"/>
  <c r="AA1499" i="6"/>
  <c r="AF1499" i="6" s="1"/>
  <c r="AA1521" i="6"/>
  <c r="AF1521" i="6" s="1"/>
  <c r="AA1497" i="6"/>
  <c r="AF1497" i="6" s="1"/>
  <c r="AA1496" i="6"/>
  <c r="AF1496" i="6" s="1"/>
  <c r="AA1468" i="6"/>
  <c r="AF1468" i="6" s="1"/>
  <c r="AA1426" i="6"/>
  <c r="AF1426" i="6" s="1"/>
  <c r="AA1484" i="6"/>
  <c r="AF1484" i="6" s="1"/>
  <c r="AA1482" i="6"/>
  <c r="AF1482" i="6" s="1"/>
  <c r="AA1481" i="6"/>
  <c r="AF1481" i="6" s="1"/>
  <c r="AA1480" i="6"/>
  <c r="AF1480" i="6" s="1"/>
  <c r="AA1479" i="6"/>
  <c r="AF1479" i="6" s="1"/>
  <c r="AA1498" i="6"/>
  <c r="AF1498" i="6" s="1"/>
  <c r="AA1476" i="6"/>
  <c r="AF1476" i="6" s="1"/>
  <c r="AA1475" i="6"/>
  <c r="AF1475" i="6" s="1"/>
  <c r="AA1473" i="6"/>
  <c r="AF1473" i="6" s="1"/>
  <c r="AA1472" i="6"/>
  <c r="AF1472" i="6" s="1"/>
  <c r="AA1437" i="6"/>
  <c r="AF1437" i="6" s="1"/>
  <c r="AA1363" i="6"/>
  <c r="AF1363" i="6" s="1"/>
  <c r="AA1362" i="6"/>
  <c r="AF1362" i="6" s="1"/>
  <c r="AA1462" i="6"/>
  <c r="AF1462" i="6" s="1"/>
  <c r="AA1431" i="6"/>
  <c r="AF1431" i="6" s="1"/>
  <c r="AA1424" i="6"/>
  <c r="AF1424" i="6" s="1"/>
  <c r="AA1419" i="6"/>
  <c r="AF1419" i="6" s="1"/>
  <c r="AA1264" i="6"/>
  <c r="AF1264" i="6" s="1"/>
  <c r="AA1456" i="6"/>
  <c r="AF1456" i="6" s="1"/>
  <c r="AA1455" i="6"/>
  <c r="AF1455" i="6" s="1"/>
  <c r="AA1453" i="6"/>
  <c r="AF1453" i="6" s="1"/>
  <c r="AA1452" i="6"/>
  <c r="AF1452" i="6" s="1"/>
  <c r="AA1451" i="6"/>
  <c r="AF1451" i="6" s="1"/>
  <c r="AA1450" i="6"/>
  <c r="AF1450" i="6" s="1"/>
  <c r="AA1449" i="6"/>
  <c r="AF1449" i="6" s="1"/>
  <c r="AA1448" i="6"/>
  <c r="AF1448" i="6" s="1"/>
  <c r="AA1447" i="6"/>
  <c r="AF1447" i="6" s="1"/>
  <c r="AA1477" i="6"/>
  <c r="AF1477" i="6" s="1"/>
  <c r="AA1440" i="6"/>
  <c r="AF1440" i="6" s="1"/>
  <c r="AA1439" i="6"/>
  <c r="AF1439" i="6" s="1"/>
  <c r="AA1387" i="6"/>
  <c r="AF1387" i="6" s="1"/>
  <c r="AA1425" i="6"/>
  <c r="AF1425" i="6" s="1"/>
  <c r="AA1423" i="6"/>
  <c r="AF1423" i="6" s="1"/>
  <c r="AA1361" i="6"/>
  <c r="AF1361" i="6" s="1"/>
  <c r="AA1360" i="6"/>
  <c r="AF1360" i="6" s="1"/>
  <c r="AA1359" i="6"/>
  <c r="AF1359" i="6" s="1"/>
  <c r="AA1358" i="6"/>
  <c r="AF1358" i="6" s="1"/>
  <c r="AA1228" i="6"/>
  <c r="AF1228" i="6" s="1"/>
  <c r="AA1526" i="6"/>
  <c r="AF1526" i="6" s="1"/>
  <c r="AA1525" i="6"/>
  <c r="AF1525" i="6" s="1"/>
  <c r="AA1421" i="6"/>
  <c r="AF1421" i="6" s="1"/>
  <c r="AA1457" i="6"/>
  <c r="AF1457" i="6" s="1"/>
  <c r="AA1417" i="6"/>
  <c r="AF1417" i="6" s="1"/>
  <c r="AA1353" i="6"/>
  <c r="AF1353" i="6" s="1"/>
  <c r="AA1458" i="6"/>
  <c r="AF1458" i="6" s="1"/>
  <c r="AA1265" i="6"/>
  <c r="AF1265" i="6" s="1"/>
  <c r="AA1263" i="6"/>
  <c r="AF1263" i="6" s="1"/>
  <c r="AA1260" i="6"/>
  <c r="AF1260" i="6" s="1"/>
  <c r="AA1414" i="6"/>
  <c r="AF1414" i="6" s="1"/>
  <c r="AA1413" i="6"/>
  <c r="AF1413" i="6" s="1"/>
  <c r="AA1412" i="6"/>
  <c r="AF1412" i="6" s="1"/>
  <c r="AA1410" i="6"/>
  <c r="AF1410" i="6" s="1"/>
  <c r="AA1409" i="6"/>
  <c r="AF1409" i="6" s="1"/>
  <c r="AA1408" i="6"/>
  <c r="AF1408" i="6" s="1"/>
  <c r="AA1407" i="6"/>
  <c r="AF1407" i="6" s="1"/>
  <c r="AA1406" i="6"/>
  <c r="AF1406" i="6" s="1"/>
  <c r="AA1404" i="6"/>
  <c r="AF1404" i="6" s="1"/>
  <c r="AA1559" i="6"/>
  <c r="AF1559" i="6" s="1"/>
  <c r="AA1558" i="6"/>
  <c r="AF1558" i="6" s="1"/>
  <c r="AA1403" i="6"/>
  <c r="AF1403" i="6" s="1"/>
  <c r="AA1563" i="6"/>
  <c r="AF1563" i="6" s="1"/>
  <c r="AA1400" i="6"/>
  <c r="AF1400" i="6" s="1"/>
  <c r="AA1398" i="6"/>
  <c r="AF1398" i="6" s="1"/>
  <c r="AA1397" i="6"/>
  <c r="AF1397" i="6" s="1"/>
  <c r="AA1396" i="6"/>
  <c r="AF1396" i="6" s="1"/>
  <c r="AA1446" i="6"/>
  <c r="AF1446" i="6" s="1"/>
  <c r="AA1394" i="6"/>
  <c r="AF1394" i="6" s="1"/>
  <c r="AA1348" i="6"/>
  <c r="AF1348" i="6" s="1"/>
  <c r="AA1392" i="6"/>
  <c r="AF1392" i="6" s="1"/>
  <c r="AA1390" i="6"/>
  <c r="AF1390" i="6" s="1"/>
  <c r="AA1384" i="6"/>
  <c r="AF1384" i="6" s="1"/>
  <c r="AA1383" i="6"/>
  <c r="AF1383" i="6" s="1"/>
  <c r="AA1382" i="6"/>
  <c r="AF1382" i="6" s="1"/>
  <c r="AA1385" i="6"/>
  <c r="AF1385" i="6" s="1"/>
  <c r="AA1418" i="6"/>
  <c r="AF1418" i="6" s="1"/>
  <c r="AA1262" i="6"/>
  <c r="AF1262" i="6" s="1"/>
  <c r="AA1524" i="6"/>
  <c r="AF1524" i="6" s="1"/>
  <c r="AA1488" i="6"/>
  <c r="AF1488" i="6" s="1"/>
  <c r="AA1347" i="6"/>
  <c r="AF1347" i="6" s="1"/>
  <c r="AA1427" i="6"/>
  <c r="AF1427" i="6" s="1"/>
  <c r="AA1346" i="6"/>
  <c r="AF1346" i="6" s="1"/>
  <c r="AA1345" i="6"/>
  <c r="AF1345" i="6" s="1"/>
  <c r="AA1344" i="6"/>
  <c r="AF1344" i="6" s="1"/>
  <c r="AA1343" i="6"/>
  <c r="AF1343" i="6" s="1"/>
  <c r="AA1342" i="6"/>
  <c r="AF1342" i="6" s="1"/>
  <c r="AA1280" i="6"/>
  <c r="AF1280" i="6" s="1"/>
  <c r="AA1266" i="6"/>
  <c r="AF1266" i="6" s="1"/>
  <c r="AA1216" i="6"/>
  <c r="AF1216" i="6" s="1"/>
  <c r="AA1257" i="6"/>
  <c r="AF1257" i="6" s="1"/>
  <c r="AA1411" i="6"/>
  <c r="AF1411" i="6" s="1"/>
  <c r="AA1258" i="6"/>
  <c r="AF1258" i="6" s="1"/>
  <c r="AA1215" i="6"/>
  <c r="AF1215" i="6" s="1"/>
  <c r="AA1416" i="6"/>
  <c r="AF1416" i="6" s="1"/>
  <c r="AA1256" i="6"/>
  <c r="AF1256" i="6" s="1"/>
  <c r="AA1259" i="6"/>
  <c r="AF1259" i="6" s="1"/>
  <c r="AA1183" i="6"/>
  <c r="AF1183" i="6" s="1"/>
  <c r="AA1405" i="6"/>
  <c r="AF1405" i="6" s="1"/>
  <c r="AA1415" i="6"/>
  <c r="AF1415" i="6" s="1"/>
  <c r="AA1261" i="6"/>
  <c r="AF1261" i="6" s="1"/>
  <c r="AA1255" i="6"/>
  <c r="AF1255" i="6" s="1"/>
  <c r="AA1254" i="6"/>
  <c r="AF1254" i="6" s="1"/>
  <c r="AA1212" i="6"/>
  <c r="AF1212" i="6" s="1"/>
  <c r="AA1399" i="6"/>
  <c r="AF1399" i="6" s="1"/>
  <c r="AA1253" i="6"/>
  <c r="AF1253" i="6" s="1"/>
  <c r="AA1206" i="6"/>
  <c r="AF1206" i="6" s="1"/>
  <c r="AA1252" i="6"/>
  <c r="AF1252" i="6" s="1"/>
  <c r="AA1205" i="6"/>
  <c r="AF1205" i="6" s="1"/>
  <c r="AA1251" i="6"/>
  <c r="AF1251" i="6" s="1"/>
  <c r="AA1250" i="6"/>
  <c r="AF1250" i="6" s="1"/>
  <c r="AA1249" i="6"/>
  <c r="AF1249" i="6" s="1"/>
  <c r="AA1204" i="6"/>
  <c r="AF1204" i="6" s="1"/>
  <c r="AA1202" i="6"/>
  <c r="AF1202" i="6" s="1"/>
  <c r="AA1395" i="6"/>
  <c r="AF1395" i="6" s="1"/>
  <c r="AA1248" i="6"/>
  <c r="AF1248" i="6" s="1"/>
  <c r="AA1246" i="6"/>
  <c r="AF1246" i="6" s="1"/>
  <c r="AA1247" i="6"/>
  <c r="AF1247" i="6" s="1"/>
  <c r="AA1182" i="6"/>
  <c r="AF1182" i="6" s="1"/>
  <c r="AA1245" i="6"/>
  <c r="AF1245" i="6" s="1"/>
  <c r="AA1244" i="6"/>
  <c r="AF1244" i="6" s="1"/>
  <c r="AA1393" i="6"/>
  <c r="AF1393" i="6" s="1"/>
  <c r="AA1553" i="6"/>
  <c r="AF1553" i="6" s="1"/>
  <c r="AA1552" i="6"/>
  <c r="AF1552" i="6" s="1"/>
  <c r="AA1551" i="6"/>
  <c r="AF1551" i="6" s="1"/>
  <c r="AA1550" i="6"/>
  <c r="AF1550" i="6" s="1"/>
  <c r="AA1379" i="6"/>
  <c r="AF1379" i="6" s="1"/>
  <c r="AA1233" i="6"/>
  <c r="AF1233" i="6" s="1"/>
  <c r="AA1232" i="6"/>
  <c r="AF1232" i="6" s="1"/>
  <c r="AA1231" i="6"/>
  <c r="AF1231" i="6" s="1"/>
  <c r="AA1230" i="6"/>
  <c r="AF1230" i="6" s="1"/>
  <c r="AA1229" i="6"/>
  <c r="AF1229" i="6" s="1"/>
  <c r="AA1243" i="6"/>
  <c r="AF1243" i="6" s="1"/>
  <c r="AA1225" i="6"/>
  <c r="AF1225" i="6" s="1"/>
  <c r="AA1223" i="6"/>
  <c r="AF1223" i="6" s="1"/>
  <c r="AA1222" i="6"/>
  <c r="AF1222" i="6" s="1"/>
  <c r="AA1221" i="6"/>
  <c r="AF1221" i="6" s="1"/>
  <c r="AA1220" i="6"/>
  <c r="AF1220" i="6" s="1"/>
  <c r="AA1219" i="6"/>
  <c r="AF1219" i="6" s="1"/>
  <c r="AA1218" i="6"/>
  <c r="AF1218" i="6" s="1"/>
  <c r="AA1217" i="6"/>
  <c r="AF1217" i="6" s="1"/>
  <c r="AA1242" i="6"/>
  <c r="AF1242" i="6" s="1"/>
  <c r="AA1234" i="6"/>
  <c r="AF1234" i="6" s="1"/>
  <c r="AA1201" i="6"/>
  <c r="AF1201" i="6" s="1"/>
  <c r="AA1386" i="6"/>
  <c r="AF1386" i="6" s="1"/>
  <c r="AA1235" i="6"/>
  <c r="AF1235" i="6" s="1"/>
  <c r="AA1211" i="6"/>
  <c r="AF1211" i="6" s="1"/>
  <c r="AA1210" i="6"/>
  <c r="AF1210" i="6" s="1"/>
  <c r="AA1208" i="6"/>
  <c r="AF1208" i="6" s="1"/>
  <c r="AA1207" i="6"/>
  <c r="AF1207" i="6" s="1"/>
  <c r="AA1236" i="6"/>
  <c r="AF1236" i="6" s="1"/>
  <c r="AA1199" i="6"/>
  <c r="AF1199" i="6" s="1"/>
  <c r="AA1198" i="6"/>
  <c r="AF1198" i="6" s="1"/>
  <c r="AA1241" i="6"/>
  <c r="AF1241" i="6" s="1"/>
  <c r="AA1240" i="6"/>
  <c r="AF1240" i="6" s="1"/>
  <c r="AA1197" i="6"/>
  <c r="AF1197" i="6" s="1"/>
  <c r="AA1200" i="6"/>
  <c r="AF1200" i="6" s="1"/>
  <c r="AA1239" i="6"/>
  <c r="AF1239" i="6" s="1"/>
  <c r="AA1238" i="6"/>
  <c r="AF1238" i="6" s="1"/>
  <c r="AA1196" i="6"/>
  <c r="AF1196" i="6" s="1"/>
  <c r="AA1237" i="6"/>
  <c r="AF1237" i="6" s="1"/>
  <c r="AA1195" i="6"/>
  <c r="AF1195" i="6" s="1"/>
  <c r="AA1194" i="6"/>
  <c r="AF1194" i="6" s="1"/>
  <c r="AA1193" i="6"/>
  <c r="AF1193" i="6" s="1"/>
  <c r="AA1192" i="6"/>
  <c r="AF1192" i="6" s="1"/>
  <c r="AA1191" i="6"/>
  <c r="AF1191" i="6" s="1"/>
  <c r="AA1190" i="6"/>
  <c r="AF1190" i="6" s="1"/>
  <c r="AA1189" i="6"/>
  <c r="AF1189" i="6" s="1"/>
  <c r="AA1188" i="6"/>
  <c r="AF1188" i="6" s="1"/>
  <c r="AA1187" i="6"/>
  <c r="AF1187" i="6" s="1"/>
  <c r="AA1186" i="6"/>
  <c r="AF1186" i="6" s="1"/>
  <c r="AA1185" i="6"/>
  <c r="AF1185" i="6" s="1"/>
  <c r="AA1184" i="6"/>
  <c r="AF1184" i="6" s="1"/>
  <c r="AA1181" i="6"/>
  <c r="AF1181" i="6" s="1"/>
  <c r="AA1180" i="6"/>
  <c r="AF1180" i="6" s="1"/>
  <c r="AA1179" i="6"/>
  <c r="AF1179" i="6" s="1"/>
  <c r="AA1178" i="6"/>
  <c r="AF1178" i="6" s="1"/>
  <c r="AA1177" i="6"/>
  <c r="AF1177" i="6" s="1"/>
  <c r="AA1176" i="6"/>
  <c r="AF1176" i="6" s="1"/>
  <c r="AA1147" i="6"/>
  <c r="AF1147" i="6" s="1"/>
  <c r="AA1174" i="6"/>
  <c r="AF1174" i="6" s="1"/>
  <c r="AA1175" i="6"/>
  <c r="AF1175" i="6" s="1"/>
  <c r="AA1170" i="6"/>
  <c r="AF1170" i="6" s="1"/>
  <c r="AA1171" i="6"/>
  <c r="AF1171" i="6" s="1"/>
  <c r="AA1166" i="6"/>
  <c r="AF1166" i="6" s="1"/>
  <c r="AA1167" i="6"/>
  <c r="AF1167" i="6" s="1"/>
  <c r="AA1163" i="6"/>
  <c r="AF1163" i="6" s="1"/>
  <c r="AA1158" i="6"/>
  <c r="AF1158" i="6" s="1"/>
  <c r="AA1153" i="6"/>
  <c r="AF1153" i="6" s="1"/>
  <c r="AA1137" i="6"/>
  <c r="AF1137" i="6" s="1"/>
  <c r="AA1136" i="6"/>
  <c r="AF1136" i="6" s="1"/>
  <c r="AA1135" i="6"/>
  <c r="AF1135" i="6" s="1"/>
  <c r="AA1109" i="6"/>
  <c r="AF1109" i="6" s="1"/>
  <c r="AA1108" i="6"/>
  <c r="AF1108" i="6" s="1"/>
  <c r="AA1062" i="6"/>
  <c r="AF1062" i="6" s="1"/>
  <c r="AA1061" i="6"/>
  <c r="AF1061" i="6" s="1"/>
  <c r="AA1060" i="6"/>
  <c r="AF1060" i="6" s="1"/>
  <c r="AA1001" i="6"/>
  <c r="AF1001" i="6" s="1"/>
  <c r="AA1000" i="6"/>
  <c r="AF1000" i="6" s="1"/>
  <c r="AA999" i="6"/>
  <c r="AF999" i="6" s="1"/>
  <c r="AA1059" i="6"/>
  <c r="AF1059" i="6" s="1"/>
  <c r="AA1058" i="6"/>
  <c r="AF1058" i="6" s="1"/>
  <c r="AA962" i="6"/>
  <c r="AF962" i="6" s="1"/>
  <c r="AA1173" i="6"/>
  <c r="AF1173" i="6" s="1"/>
  <c r="AA1125" i="6"/>
  <c r="AF1125" i="6" s="1"/>
  <c r="AA998" i="6"/>
  <c r="AF998" i="6" s="1"/>
  <c r="AA1104" i="6"/>
  <c r="AF1104" i="6" s="1"/>
  <c r="AA1106" i="6"/>
  <c r="AF1106" i="6" s="1"/>
  <c r="AA1047" i="6"/>
  <c r="AF1047" i="6" s="1"/>
  <c r="AA1048" i="6"/>
  <c r="AF1048" i="6" s="1"/>
  <c r="AA1053" i="6"/>
  <c r="AF1053" i="6" s="1"/>
  <c r="AA1054" i="6"/>
  <c r="AF1054" i="6" s="1"/>
  <c r="AA1055" i="6"/>
  <c r="AF1055" i="6" s="1"/>
  <c r="AA1105" i="6"/>
  <c r="AF1105" i="6" s="1"/>
  <c r="AA1046" i="6"/>
  <c r="AF1046" i="6" s="1"/>
  <c r="AA1045" i="6"/>
  <c r="AF1045" i="6" s="1"/>
  <c r="AA1103" i="6"/>
  <c r="AF1103" i="6" s="1"/>
  <c r="AA1102" i="6"/>
  <c r="AF1102" i="6" s="1"/>
  <c r="AA1044" i="6"/>
  <c r="AF1044" i="6" s="1"/>
  <c r="AA1043" i="6"/>
  <c r="AF1043" i="6" s="1"/>
  <c r="AA1101" i="6"/>
  <c r="AF1101" i="6" s="1"/>
  <c r="AA1042" i="6"/>
  <c r="AF1042" i="6" s="1"/>
  <c r="AA1041" i="6"/>
  <c r="AF1041" i="6" s="1"/>
  <c r="AA1056" i="6"/>
  <c r="AF1056" i="6" s="1"/>
  <c r="AA1049" i="6"/>
  <c r="AF1049" i="6" s="1"/>
  <c r="AA1051" i="6"/>
  <c r="AF1051" i="6" s="1"/>
  <c r="AA1050" i="6"/>
  <c r="AF1050" i="6" s="1"/>
  <c r="AA1052" i="6"/>
  <c r="AF1052" i="6" s="1"/>
  <c r="AA1040" i="6"/>
  <c r="AF1040" i="6" s="1"/>
  <c r="AA1100" i="6"/>
  <c r="AF1100" i="6" s="1"/>
  <c r="AA1124" i="6"/>
  <c r="AF1124" i="6" s="1"/>
  <c r="AA1129" i="6"/>
  <c r="AF1129" i="6" s="1"/>
  <c r="AA1025" i="6"/>
  <c r="AF1025" i="6" s="1"/>
  <c r="AA1134" i="6"/>
  <c r="AF1134" i="6" s="1"/>
  <c r="AA1133" i="6"/>
  <c r="AF1133" i="6" s="1"/>
  <c r="AA1132" i="6"/>
  <c r="AF1132" i="6" s="1"/>
  <c r="AA1131" i="6"/>
  <c r="AF1131" i="6" s="1"/>
  <c r="AA1130" i="6"/>
  <c r="AF1130" i="6" s="1"/>
  <c r="AA1099" i="6"/>
  <c r="AF1099" i="6" s="1"/>
  <c r="AA1098" i="6"/>
  <c r="AF1098" i="6" s="1"/>
  <c r="AA1097" i="6"/>
  <c r="AF1097" i="6" s="1"/>
  <c r="AA1096" i="6"/>
  <c r="AF1096" i="6" s="1"/>
  <c r="AA1095" i="6"/>
  <c r="AF1095" i="6" s="1"/>
  <c r="AA1094" i="6"/>
  <c r="AF1094" i="6" s="1"/>
  <c r="AA1093" i="6"/>
  <c r="AF1093" i="6" s="1"/>
  <c r="AA1039" i="6"/>
  <c r="AF1039" i="6" s="1"/>
  <c r="AA1092" i="6"/>
  <c r="AF1092" i="6" s="1"/>
  <c r="AA1038" i="6"/>
  <c r="AF1038" i="6" s="1"/>
  <c r="AA1037" i="6"/>
  <c r="AF1037" i="6" s="1"/>
  <c r="AA1091" i="6"/>
  <c r="AF1091" i="6" s="1"/>
  <c r="AA1036" i="6"/>
  <c r="AF1036" i="6" s="1"/>
  <c r="AA1035" i="6"/>
  <c r="AF1035" i="6" s="1"/>
  <c r="AA1034" i="6"/>
  <c r="AF1034" i="6" s="1"/>
  <c r="AA1033" i="6"/>
  <c r="AF1033" i="6" s="1"/>
  <c r="AA1090" i="6"/>
  <c r="AF1090" i="6" s="1"/>
  <c r="AA1032" i="6"/>
  <c r="AF1032" i="6" s="1"/>
  <c r="AA1031" i="6"/>
  <c r="AF1031" i="6" s="1"/>
  <c r="AA1030" i="6"/>
  <c r="AF1030" i="6" s="1"/>
  <c r="AA997" i="6"/>
  <c r="AF997" i="6" s="1"/>
  <c r="AA996" i="6"/>
  <c r="AF996" i="6" s="1"/>
  <c r="AA1029" i="6"/>
  <c r="AF1029" i="6" s="1"/>
  <c r="AA995" i="6"/>
  <c r="AF995" i="6" s="1"/>
  <c r="AA994" i="6"/>
  <c r="AF994" i="6" s="1"/>
  <c r="AA993" i="6"/>
  <c r="AF993" i="6" s="1"/>
  <c r="AA1128" i="6"/>
  <c r="AF1128" i="6" s="1"/>
  <c r="AA1127" i="6"/>
  <c r="AF1127" i="6" s="1"/>
  <c r="AA1126" i="6"/>
  <c r="AF1126" i="6" s="1"/>
  <c r="AA1149" i="6"/>
  <c r="AF1149" i="6" s="1"/>
  <c r="AA1148" i="6"/>
  <c r="AF1148" i="6" s="1"/>
  <c r="AA1117" i="6"/>
  <c r="AF1117" i="6" s="1"/>
  <c r="AA1116" i="6"/>
  <c r="AF1116" i="6" s="1"/>
  <c r="AA1121" i="6"/>
  <c r="AF1121" i="6" s="1"/>
  <c r="AA1172" i="6"/>
  <c r="AF1172" i="6" s="1"/>
  <c r="AA1107" i="6"/>
  <c r="AF1107" i="6" s="1"/>
  <c r="AA1089" i="6"/>
  <c r="AF1089" i="6" s="1"/>
  <c r="AA1123" i="6"/>
  <c r="AF1123" i="6" s="1"/>
  <c r="AA1088" i="6"/>
  <c r="AF1088" i="6" s="1"/>
  <c r="AA1013" i="6"/>
  <c r="AF1013" i="6" s="1"/>
  <c r="AA1114" i="6"/>
  <c r="AF1114" i="6" s="1"/>
  <c r="AA1154" i="6"/>
  <c r="AF1154" i="6" s="1"/>
  <c r="AA1142" i="6"/>
  <c r="AF1142" i="6" s="1"/>
  <c r="AA1169" i="6"/>
  <c r="AF1169" i="6" s="1"/>
  <c r="AA1122" i="6"/>
  <c r="AF1122" i="6" s="1"/>
  <c r="AA1087" i="6"/>
  <c r="AF1087" i="6" s="1"/>
  <c r="AA1086" i="6"/>
  <c r="AF1086" i="6" s="1"/>
  <c r="AA1085" i="6"/>
  <c r="AF1085" i="6" s="1"/>
  <c r="AA1024" i="6"/>
  <c r="AF1024" i="6" s="1"/>
  <c r="AA1023" i="6"/>
  <c r="AF1023" i="6" s="1"/>
  <c r="AA1022" i="6"/>
  <c r="AF1022" i="6" s="1"/>
  <c r="AA1021" i="6"/>
  <c r="AF1021" i="6" s="1"/>
  <c r="AA1084" i="6"/>
  <c r="AF1084" i="6" s="1"/>
  <c r="AA1020" i="6"/>
  <c r="AF1020" i="6" s="1"/>
  <c r="AA1018" i="6"/>
  <c r="AF1018" i="6" s="1"/>
  <c r="AA1017" i="6"/>
  <c r="AF1017" i="6" s="1"/>
  <c r="AA992" i="6"/>
  <c r="AF992" i="6" s="1"/>
  <c r="AA991" i="6"/>
  <c r="AF991" i="6" s="1"/>
  <c r="AA1019" i="6"/>
  <c r="AF1019" i="6" s="1"/>
  <c r="AA990" i="6"/>
  <c r="AF990" i="6" s="1"/>
  <c r="AA989" i="6"/>
  <c r="AF989" i="6" s="1"/>
  <c r="AA988" i="6"/>
  <c r="AF988" i="6" s="1"/>
  <c r="AA987" i="6"/>
  <c r="AF987" i="6" s="1"/>
  <c r="AA986" i="6"/>
  <c r="AF986" i="6" s="1"/>
  <c r="AA985" i="6"/>
  <c r="AF985" i="6" s="1"/>
  <c r="AA984" i="6"/>
  <c r="AF984" i="6" s="1"/>
  <c r="AA983" i="6"/>
  <c r="AF983" i="6" s="1"/>
  <c r="AA982" i="6"/>
  <c r="AF982" i="6" s="1"/>
  <c r="AA981" i="6"/>
  <c r="AF981" i="6" s="1"/>
  <c r="AA1152" i="6"/>
  <c r="AF1152" i="6" s="1"/>
  <c r="AA1150" i="6"/>
  <c r="AF1150" i="6" s="1"/>
  <c r="AA1151" i="6"/>
  <c r="AF1151" i="6" s="1"/>
  <c r="AA1120" i="6"/>
  <c r="AF1120" i="6" s="1"/>
  <c r="AA1083" i="6"/>
  <c r="AF1083" i="6" s="1"/>
  <c r="AA1168" i="6"/>
  <c r="AF1168" i="6" s="1"/>
  <c r="AA1118" i="6"/>
  <c r="AF1118" i="6" s="1"/>
  <c r="AA1119" i="6"/>
  <c r="AF1119" i="6" s="1"/>
  <c r="AA1082" i="6"/>
  <c r="AF1082" i="6" s="1"/>
  <c r="AA1081" i="6"/>
  <c r="AF1081" i="6" s="1"/>
  <c r="AA1080" i="6"/>
  <c r="AF1080" i="6" s="1"/>
  <c r="AA1016" i="6"/>
  <c r="AF1016" i="6" s="1"/>
  <c r="AA1165" i="6"/>
  <c r="AF1165" i="6" s="1"/>
  <c r="AA980" i="6"/>
  <c r="AF980" i="6" s="1"/>
  <c r="AA979" i="6"/>
  <c r="AF979" i="6" s="1"/>
  <c r="AA1027" i="6"/>
  <c r="AF1027" i="6" s="1"/>
  <c r="AA978" i="6"/>
  <c r="AF978" i="6" s="1"/>
  <c r="AA1057" i="6"/>
  <c r="AF1057" i="6" s="1"/>
  <c r="AA1164" i="6"/>
  <c r="AF1164" i="6" s="1"/>
  <c r="AA1161" i="6"/>
  <c r="AF1161" i="6" s="1"/>
  <c r="AA1162" i="6"/>
  <c r="AF1162" i="6" s="1"/>
  <c r="AA1160" i="6"/>
  <c r="AF1160" i="6" s="1"/>
  <c r="AA1156" i="6"/>
  <c r="AF1156" i="6" s="1"/>
  <c r="AA1157" i="6"/>
  <c r="AF1157" i="6" s="1"/>
  <c r="AA1155" i="6"/>
  <c r="AF1155" i="6" s="1"/>
  <c r="AA1146" i="6"/>
  <c r="AF1146" i="6" s="1"/>
  <c r="AA1144" i="6"/>
  <c r="AF1144" i="6" s="1"/>
  <c r="AA1145" i="6"/>
  <c r="AF1145" i="6" s="1"/>
  <c r="AA1140" i="6"/>
  <c r="AF1140" i="6" s="1"/>
  <c r="AA1143" i="6"/>
  <c r="AF1143" i="6" s="1"/>
  <c r="AA1115" i="6"/>
  <c r="AF1115" i="6" s="1"/>
  <c r="AA1141" i="6"/>
  <c r="AF1141" i="6" s="1"/>
  <c r="AA1113" i="6"/>
  <c r="AF1113" i="6" s="1"/>
  <c r="AA1112" i="6"/>
  <c r="AF1112" i="6" s="1"/>
  <c r="AA1012" i="6"/>
  <c r="AF1012" i="6" s="1"/>
  <c r="AA1159" i="6"/>
  <c r="AF1159" i="6" s="1"/>
  <c r="AA1077" i="6"/>
  <c r="AF1077" i="6" s="1"/>
  <c r="AA1011" i="6"/>
  <c r="AF1011" i="6" s="1"/>
  <c r="AA1010" i="6"/>
  <c r="AF1010" i="6" s="1"/>
  <c r="AA1009" i="6"/>
  <c r="AF1009" i="6" s="1"/>
  <c r="AA1028" i="6"/>
  <c r="AF1028" i="6" s="1"/>
  <c r="AA1026" i="6"/>
  <c r="AF1026" i="6" s="1"/>
  <c r="AA1014" i="6"/>
  <c r="AF1014" i="6" s="1"/>
  <c r="AA1015" i="6"/>
  <c r="AF1015" i="6" s="1"/>
  <c r="AA1079" i="6"/>
  <c r="AF1079" i="6" s="1"/>
  <c r="AA1008" i="6"/>
  <c r="AF1008" i="6" s="1"/>
  <c r="AA1078" i="6"/>
  <c r="AF1078" i="6" s="1"/>
  <c r="AA1076" i="6"/>
  <c r="AF1076" i="6" s="1"/>
  <c r="AA1075" i="6"/>
  <c r="AF1075" i="6" s="1"/>
  <c r="AA1074" i="6"/>
  <c r="AF1074" i="6" s="1"/>
  <c r="AA1073" i="6"/>
  <c r="AF1073" i="6" s="1"/>
  <c r="AA1072" i="6"/>
  <c r="AF1072" i="6" s="1"/>
  <c r="AA1071" i="6"/>
  <c r="AF1071" i="6" s="1"/>
  <c r="AA977" i="6"/>
  <c r="AF977" i="6" s="1"/>
  <c r="AA976" i="6"/>
  <c r="AF976" i="6" s="1"/>
  <c r="AA975" i="6"/>
  <c r="AF975" i="6" s="1"/>
  <c r="AA974" i="6"/>
  <c r="AF974" i="6" s="1"/>
  <c r="AA973" i="6"/>
  <c r="AF973" i="6" s="1"/>
  <c r="AA972" i="6"/>
  <c r="AF972" i="6" s="1"/>
  <c r="AA1139" i="6"/>
  <c r="AF1139" i="6" s="1"/>
  <c r="AA1111" i="6"/>
  <c r="AF1111" i="6" s="1"/>
  <c r="AA1070" i="6"/>
  <c r="AF1070" i="6" s="1"/>
  <c r="AA1007" i="6"/>
  <c r="AF1007" i="6" s="1"/>
  <c r="AA1069" i="6"/>
  <c r="AF1069" i="6" s="1"/>
  <c r="AA1006" i="6"/>
  <c r="AF1006" i="6" s="1"/>
  <c r="AA971" i="6"/>
  <c r="AF971" i="6" s="1"/>
  <c r="AA970" i="6"/>
  <c r="AF970" i="6" s="1"/>
  <c r="AA969" i="6"/>
  <c r="AF969" i="6" s="1"/>
  <c r="AA1068" i="6"/>
  <c r="AF1068" i="6" s="1"/>
  <c r="AA1067" i="6"/>
  <c r="AF1067" i="6" s="1"/>
  <c r="AA1066" i="6"/>
  <c r="AF1066" i="6" s="1"/>
  <c r="AA1065" i="6"/>
  <c r="AF1065" i="6" s="1"/>
  <c r="AA1138" i="6"/>
  <c r="AF1138" i="6" s="1"/>
  <c r="AA1110" i="6"/>
  <c r="AF1110" i="6" s="1"/>
  <c r="AA1064" i="6"/>
  <c r="AF1064" i="6" s="1"/>
  <c r="AA1005" i="6"/>
  <c r="AF1005" i="6" s="1"/>
  <c r="AA1004" i="6"/>
  <c r="AF1004" i="6" s="1"/>
  <c r="AA1003" i="6"/>
  <c r="AF1003" i="6" s="1"/>
  <c r="AA968" i="6"/>
  <c r="AF968" i="6" s="1"/>
  <c r="AA967" i="6"/>
  <c r="AF967" i="6" s="1"/>
  <c r="AA966" i="6"/>
  <c r="AF966" i="6" s="1"/>
  <c r="AA965" i="6"/>
  <c r="AF965" i="6" s="1"/>
  <c r="AA964" i="6"/>
  <c r="AF964" i="6" s="1"/>
  <c r="AA1063" i="6"/>
  <c r="AF1063" i="6" s="1"/>
  <c r="AA1002" i="6"/>
  <c r="AF1002" i="6" s="1"/>
  <c r="AA963" i="6"/>
  <c r="AF963" i="6" s="1"/>
  <c r="AA2087" i="6"/>
  <c r="AF2087" i="6" s="1"/>
  <c r="AA2150" i="6"/>
  <c r="AF2150" i="6" s="1"/>
  <c r="AA2149" i="6"/>
  <c r="AF2149" i="6" s="1"/>
  <c r="AA2148" i="6"/>
  <c r="AF2148" i="6" s="1"/>
  <c r="AA2147" i="6"/>
  <c r="AF2147" i="6" s="1"/>
  <c r="AA2146" i="6"/>
  <c r="AF2146" i="6" s="1"/>
  <c r="AA2024" i="6"/>
  <c r="AF2024" i="6" s="1"/>
  <c r="AA2086" i="6"/>
  <c r="AF2086" i="6" s="1"/>
  <c r="AA2085" i="6"/>
  <c r="AF2085" i="6" s="1"/>
  <c r="AA2025" i="6"/>
  <c r="AF2025" i="6" s="1"/>
  <c r="AA1870" i="6"/>
  <c r="AF1870" i="6" s="1"/>
  <c r="AA1869" i="6"/>
  <c r="AF1869" i="6" s="1"/>
  <c r="AA1868" i="6"/>
  <c r="AF1868" i="6" s="1"/>
  <c r="AA2120" i="6"/>
  <c r="AF2120" i="6" s="1"/>
  <c r="AA2082" i="6"/>
  <c r="AF2082" i="6" s="1"/>
  <c r="AA2081" i="6"/>
  <c r="AF2081" i="6" s="1"/>
  <c r="AA2188" i="6"/>
  <c r="AF2188" i="6" s="1"/>
  <c r="AA2235" i="6"/>
  <c r="AF2235" i="6" s="1"/>
  <c r="AA1867" i="6"/>
  <c r="AF1867" i="6" s="1"/>
  <c r="AA2187" i="6"/>
  <c r="AF2187" i="6" s="1"/>
  <c r="AA2084" i="6"/>
  <c r="AF2084" i="6" s="1"/>
  <c r="AA2083" i="6"/>
  <c r="AF2083" i="6" s="1"/>
  <c r="AA2080" i="6"/>
  <c r="AF2080" i="6" s="1"/>
  <c r="AA2023" i="6"/>
  <c r="AF2023" i="6" s="1"/>
  <c r="AA2022" i="6"/>
  <c r="AF2022" i="6" s="1"/>
  <c r="AA1866" i="6"/>
  <c r="AF1866" i="6" s="1"/>
  <c r="AA2241" i="6"/>
  <c r="AF2241" i="6" s="1"/>
  <c r="AA2234" i="6"/>
  <c r="AF2234" i="6" s="1"/>
  <c r="AA2226" i="6"/>
  <c r="AF2226" i="6" s="1"/>
  <c r="AA2217" i="6"/>
  <c r="AF2217" i="6" s="1"/>
  <c r="AA2186" i="6"/>
  <c r="AF2186" i="6" s="1"/>
  <c r="AA2158" i="6"/>
  <c r="AF2158" i="6" s="1"/>
  <c r="AA2119" i="6"/>
  <c r="AF2119" i="6" s="1"/>
  <c r="AA2074" i="6"/>
  <c r="AF2074" i="6" s="1"/>
  <c r="AA1964" i="6"/>
  <c r="AF1964" i="6" s="1"/>
  <c r="AA1963" i="6"/>
  <c r="AF1963" i="6" s="1"/>
  <c r="AA1962" i="6"/>
  <c r="AF1962" i="6" s="1"/>
  <c r="AA1961" i="6"/>
  <c r="AF1961" i="6" s="1"/>
  <c r="AA1960" i="6"/>
  <c r="AF1960" i="6" s="1"/>
  <c r="AA1959" i="6"/>
  <c r="AF1959" i="6" s="1"/>
  <c r="AA1958" i="6"/>
  <c r="AF1958" i="6" s="1"/>
  <c r="AA1930" i="6"/>
  <c r="AF1930" i="6" s="1"/>
  <c r="AA2021" i="6"/>
  <c r="AF2021" i="6" s="1"/>
  <c r="AA2020" i="6"/>
  <c r="AF2020" i="6" s="1"/>
  <c r="AA2019" i="6"/>
  <c r="AF2019" i="6" s="1"/>
  <c r="AA2018" i="6"/>
  <c r="AF2018" i="6" s="1"/>
  <c r="AA2017" i="6"/>
  <c r="AF2017" i="6" s="1"/>
  <c r="AA2016" i="6"/>
  <c r="AF2016" i="6" s="1"/>
  <c r="AA2015" i="6"/>
  <c r="AF2015" i="6" s="1"/>
  <c r="AA2014" i="6"/>
  <c r="AF2014" i="6" s="1"/>
  <c r="AA2013" i="6"/>
  <c r="AF2013" i="6" s="1"/>
  <c r="AA2012" i="6"/>
  <c r="AF2012" i="6" s="1"/>
  <c r="AA2011" i="6"/>
  <c r="AF2011" i="6" s="1"/>
  <c r="AA2010" i="6"/>
  <c r="AF2010" i="6" s="1"/>
  <c r="AA2009" i="6"/>
  <c r="AF2009" i="6" s="1"/>
  <c r="AA2008" i="6"/>
  <c r="AF2008" i="6" s="1"/>
  <c r="AA1990" i="6"/>
  <c r="AF1990" i="6" s="1"/>
  <c r="AA1848" i="6"/>
  <c r="AF1848" i="6" s="1"/>
  <c r="AA1847" i="6"/>
  <c r="AF1847" i="6" s="1"/>
  <c r="AA1846" i="6"/>
  <c r="AF1846" i="6" s="1"/>
  <c r="AA1845" i="6"/>
  <c r="AF1845" i="6" s="1"/>
  <c r="AA1844" i="6"/>
  <c r="AF1844" i="6" s="1"/>
  <c r="AA1843" i="6"/>
  <c r="AF1843" i="6" s="1"/>
  <c r="AA1929" i="6"/>
  <c r="AF1929" i="6" s="1"/>
  <c r="AA1700" i="6"/>
  <c r="AF1700" i="6" s="1"/>
  <c r="AA1699" i="6"/>
  <c r="AF1699" i="6" s="1"/>
  <c r="AA1698" i="6"/>
  <c r="AF1698" i="6" s="1"/>
  <c r="AA1697" i="6"/>
  <c r="AF1697" i="6" s="1"/>
  <c r="AA1696" i="6"/>
  <c r="AF1696" i="6" s="1"/>
  <c r="AA1695" i="6"/>
  <c r="AF1695" i="6" s="1"/>
  <c r="AA1694" i="6"/>
  <c r="AF1694" i="6" s="1"/>
  <c r="AA1693" i="6"/>
  <c r="AF1693" i="6" s="1"/>
  <c r="AA2076" i="6"/>
  <c r="AF2076" i="6" s="1"/>
  <c r="AA1827" i="6"/>
  <c r="AF1827" i="6" s="1"/>
  <c r="AA1865" i="6"/>
  <c r="AF1865" i="6" s="1"/>
  <c r="AA1753" i="6"/>
  <c r="AF1753" i="6" s="1"/>
  <c r="AA1760" i="6"/>
  <c r="AF1760" i="6" s="1"/>
  <c r="AA1759" i="6"/>
  <c r="AF1759" i="6" s="1"/>
  <c r="AA1758" i="6"/>
  <c r="AF1758" i="6" s="1"/>
  <c r="AA1757" i="6"/>
  <c r="AF1757" i="6" s="1"/>
  <c r="AA1756" i="6"/>
  <c r="AF1756" i="6" s="1"/>
  <c r="AA1755" i="6"/>
  <c r="AF1755" i="6" s="1"/>
  <c r="AA1754" i="6"/>
  <c r="AF1754" i="6" s="1"/>
  <c r="AA1864" i="6"/>
  <c r="AF1864" i="6" s="1"/>
  <c r="AA2079" i="6"/>
  <c r="AF2079" i="6" s="1"/>
  <c r="AA1842" i="6"/>
  <c r="AF1842" i="6" s="1"/>
  <c r="AA1863" i="6"/>
  <c r="AF1863" i="6" s="1"/>
  <c r="AA2078" i="6"/>
  <c r="AF2078" i="6" s="1"/>
  <c r="AA2077" i="6"/>
  <c r="AF2077" i="6" s="1"/>
  <c r="AA2007" i="6"/>
  <c r="AF2007" i="6" s="1"/>
  <c r="AA2006" i="6"/>
  <c r="AF2006" i="6" s="1"/>
  <c r="AA2005" i="6"/>
  <c r="AF2005" i="6" s="1"/>
  <c r="AA2004" i="6"/>
  <c r="AF2004" i="6" s="1"/>
  <c r="AA2003" i="6"/>
  <c r="AF2003" i="6" s="1"/>
  <c r="AA2002" i="6"/>
  <c r="AF2002" i="6" s="1"/>
  <c r="AA2001" i="6"/>
  <c r="AF2001" i="6" s="1"/>
  <c r="AA2000" i="6"/>
  <c r="AF2000" i="6" s="1"/>
  <c r="AA1999" i="6"/>
  <c r="AF1999" i="6" s="1"/>
  <c r="AA1998" i="6"/>
  <c r="AF1998" i="6" s="1"/>
  <c r="AA1997" i="6"/>
  <c r="AF1997" i="6" s="1"/>
  <c r="AA1996" i="6"/>
  <c r="AF1996" i="6" s="1"/>
  <c r="AA1995" i="6"/>
  <c r="AF1995" i="6" s="1"/>
  <c r="AA1994" i="6"/>
  <c r="AF1994" i="6" s="1"/>
  <c r="AA1993" i="6"/>
  <c r="AF1993" i="6" s="1"/>
  <c r="AA1992" i="6"/>
  <c r="AF1992" i="6" s="1"/>
  <c r="AA1991" i="6"/>
  <c r="AF1991" i="6" s="1"/>
  <c r="AA1978" i="6"/>
  <c r="AF1978" i="6" s="1"/>
  <c r="AA1977" i="6"/>
  <c r="AF1977" i="6" s="1"/>
  <c r="AA1976" i="6"/>
  <c r="AF1976" i="6" s="1"/>
  <c r="AA1975" i="6"/>
  <c r="AF1975" i="6" s="1"/>
  <c r="AA1974" i="6"/>
  <c r="AF1974" i="6" s="1"/>
  <c r="AA1973" i="6"/>
  <c r="AF1973" i="6" s="1"/>
  <c r="AA1972" i="6"/>
  <c r="AF1972" i="6" s="1"/>
  <c r="AA1971" i="6"/>
  <c r="AF1971" i="6" s="1"/>
  <c r="AA1970" i="6"/>
  <c r="AF1970" i="6" s="1"/>
  <c r="AA1969" i="6"/>
  <c r="AF1969" i="6" s="1"/>
  <c r="AA1968" i="6"/>
  <c r="AF1968" i="6" s="1"/>
  <c r="AA1967" i="6"/>
  <c r="AF1967" i="6" s="1"/>
  <c r="AA1966" i="6"/>
  <c r="AF1966" i="6" s="1"/>
  <c r="AA1965" i="6"/>
  <c r="AF1965" i="6" s="1"/>
  <c r="AA1989" i="6"/>
  <c r="AF1989" i="6" s="1"/>
  <c r="AA1988" i="6"/>
  <c r="AF1988" i="6" s="1"/>
  <c r="AA1987" i="6"/>
  <c r="AF1987" i="6" s="1"/>
  <c r="AA1986" i="6"/>
  <c r="AF1986" i="6" s="1"/>
  <c r="AA1985" i="6"/>
  <c r="AF1985" i="6" s="1"/>
  <c r="AA1984" i="6"/>
  <c r="AF1984" i="6" s="1"/>
  <c r="AA1983" i="6"/>
  <c r="AF1983" i="6" s="1"/>
  <c r="AA1982" i="6"/>
  <c r="AF1982" i="6" s="1"/>
  <c r="AA1981" i="6"/>
  <c r="AF1981" i="6" s="1"/>
  <c r="AA1862" i="6"/>
  <c r="AF1862" i="6" s="1"/>
  <c r="AA1861" i="6"/>
  <c r="AF1861" i="6" s="1"/>
  <c r="AA1860" i="6"/>
  <c r="AF1860" i="6" s="1"/>
  <c r="AA1859" i="6"/>
  <c r="AF1859" i="6" s="1"/>
  <c r="AA2075" i="6"/>
  <c r="AF2075" i="6" s="1"/>
  <c r="AA1980" i="6"/>
  <c r="AF1980" i="6" s="1"/>
  <c r="AA1979" i="6"/>
  <c r="AF1979" i="6" s="1"/>
  <c r="AA1957" i="6"/>
  <c r="AF1957" i="6" s="1"/>
  <c r="AA1956" i="6"/>
  <c r="AF1956" i="6" s="1"/>
  <c r="AA1955" i="6"/>
  <c r="AF1955" i="6" s="1"/>
  <c r="AA1954" i="6"/>
  <c r="AF1954" i="6" s="1"/>
  <c r="AA1953" i="6"/>
  <c r="AF1953" i="6" s="1"/>
  <c r="AA1952" i="6"/>
  <c r="AF1952" i="6" s="1"/>
  <c r="AA1951" i="6"/>
  <c r="AF1951" i="6" s="1"/>
  <c r="AA1950" i="6"/>
  <c r="AF1950" i="6" s="1"/>
  <c r="AA1949" i="6"/>
  <c r="AF1949" i="6" s="1"/>
  <c r="AA1948" i="6"/>
  <c r="AF1948" i="6" s="1"/>
  <c r="AA1692" i="6"/>
  <c r="AF1692" i="6" s="1"/>
  <c r="AA1841" i="6"/>
  <c r="AF1841" i="6" s="1"/>
  <c r="AA1947" i="6"/>
  <c r="AF1947" i="6" s="1"/>
  <c r="AA1946" i="6"/>
  <c r="AF1946" i="6" s="1"/>
  <c r="AA1945" i="6"/>
  <c r="AF1945" i="6" s="1"/>
  <c r="AA1944" i="6"/>
  <c r="AF1944" i="6" s="1"/>
  <c r="AA1943" i="6"/>
  <c r="AF1943" i="6" s="1"/>
  <c r="AA1942" i="6"/>
  <c r="AF1942" i="6" s="1"/>
  <c r="AA1941" i="6"/>
  <c r="AF1941" i="6" s="1"/>
  <c r="AA1940" i="6"/>
  <c r="AF1940" i="6" s="1"/>
  <c r="AA1939" i="6"/>
  <c r="AF1939" i="6" s="1"/>
  <c r="AA1938" i="6"/>
  <c r="AF1938" i="6" s="1"/>
  <c r="AA1937" i="6"/>
  <c r="AF1937" i="6" s="1"/>
  <c r="AA1936" i="6"/>
  <c r="AF1936" i="6" s="1"/>
  <c r="AA1935" i="6"/>
  <c r="AF1935" i="6" s="1"/>
  <c r="AA1934" i="6"/>
  <c r="AF1934" i="6" s="1"/>
  <c r="AA1933" i="6"/>
  <c r="AF1933" i="6" s="1"/>
  <c r="AA1691" i="6"/>
  <c r="AF1691" i="6" s="1"/>
  <c r="AA1840" i="6"/>
  <c r="AF1840" i="6" s="1"/>
  <c r="AA1839" i="6"/>
  <c r="AF1839" i="6" s="1"/>
  <c r="AA1838" i="6"/>
  <c r="AF1838" i="6" s="1"/>
  <c r="AA1837" i="6"/>
  <c r="AF1837" i="6" s="1"/>
  <c r="AA1826" i="6"/>
  <c r="AF1826" i="6" s="1"/>
  <c r="AA1825" i="6"/>
  <c r="AF1825" i="6" s="1"/>
  <c r="AA1817" i="6"/>
  <c r="AF1817" i="6" s="1"/>
  <c r="AA1816" i="6"/>
  <c r="AF1816" i="6" s="1"/>
  <c r="AA1815" i="6"/>
  <c r="AF1815" i="6" s="1"/>
  <c r="AA1814" i="6"/>
  <c r="AF1814" i="6" s="1"/>
  <c r="AA1813" i="6"/>
  <c r="AF1813" i="6" s="1"/>
  <c r="AA1787" i="6"/>
  <c r="AF1787" i="6" s="1"/>
  <c r="AA1786" i="6"/>
  <c r="AF1786" i="6" s="1"/>
  <c r="AA1812" i="6"/>
  <c r="AF1812" i="6" s="1"/>
  <c r="AA1811" i="6"/>
  <c r="AF1811" i="6" s="1"/>
  <c r="AA1810" i="6"/>
  <c r="AF1810" i="6" s="1"/>
  <c r="AA1824" i="6"/>
  <c r="AF1824" i="6" s="1"/>
  <c r="AA1823" i="6"/>
  <c r="AF1823" i="6" s="1"/>
  <c r="AA1822" i="6"/>
  <c r="AF1822" i="6" s="1"/>
  <c r="AA1809" i="6"/>
  <c r="AF1809" i="6" s="1"/>
  <c r="AA1808" i="6"/>
  <c r="AF1808" i="6" s="1"/>
  <c r="AA1778" i="6"/>
  <c r="AF1778" i="6" s="1"/>
  <c r="AA1777" i="6"/>
  <c r="AF1777" i="6" s="1"/>
  <c r="AA1776" i="6"/>
  <c r="AF1776" i="6" s="1"/>
  <c r="AA1821" i="6"/>
  <c r="AF1821" i="6" s="1"/>
  <c r="AA1775" i="6"/>
  <c r="AF1775" i="6" s="1"/>
  <c r="AA1774" i="6"/>
  <c r="AF1774" i="6" s="1"/>
  <c r="AA1820" i="6"/>
  <c r="AF1820" i="6" s="1"/>
  <c r="AA1819" i="6"/>
  <c r="AF1819" i="6" s="1"/>
  <c r="AA1858" i="6"/>
  <c r="AF1858" i="6" s="1"/>
  <c r="AA1857" i="6"/>
  <c r="AF1857" i="6" s="1"/>
  <c r="AA1856" i="6"/>
  <c r="AF1856" i="6" s="1"/>
  <c r="AA1803" i="6"/>
  <c r="AF1803" i="6" s="1"/>
  <c r="AA1836" i="6"/>
  <c r="AF1836" i="6" s="1"/>
  <c r="AA1855" i="6"/>
  <c r="AF1855" i="6" s="1"/>
  <c r="AA1835" i="6"/>
  <c r="AF1835" i="6" s="1"/>
  <c r="AA1834" i="6"/>
  <c r="AF1834" i="6" s="1"/>
  <c r="AA1833" i="6"/>
  <c r="AF1833" i="6" s="1"/>
  <c r="AA1818" i="6"/>
  <c r="AF1818" i="6" s="1"/>
  <c r="AA1832" i="6"/>
  <c r="AF1832" i="6" s="1"/>
  <c r="AA1854" i="6"/>
  <c r="AF1854" i="6" s="1"/>
  <c r="AA1853" i="6"/>
  <c r="AF1853" i="6" s="1"/>
  <c r="AA1773" i="6"/>
  <c r="AF1773" i="6" s="1"/>
  <c r="AA1807" i="6"/>
  <c r="AF1807" i="6" s="1"/>
  <c r="AA1831" i="6"/>
  <c r="AF1831" i="6" s="1"/>
  <c r="AA1830" i="6"/>
  <c r="AF1830" i="6" s="1"/>
  <c r="AA1829" i="6"/>
  <c r="AF1829" i="6" s="1"/>
  <c r="AA1828" i="6"/>
  <c r="AF1828" i="6" s="1"/>
  <c r="AA1806" i="6"/>
  <c r="AF1806" i="6" s="1"/>
  <c r="AA1805" i="6"/>
  <c r="AF1805" i="6" s="1"/>
  <c r="AA1802" i="6"/>
  <c r="AF1802" i="6" s="1"/>
  <c r="AA1772" i="6"/>
  <c r="AF1772" i="6" s="1"/>
  <c r="AA1771" i="6"/>
  <c r="AF1771" i="6" s="1"/>
  <c r="AA1770" i="6"/>
  <c r="AF1770" i="6" s="1"/>
  <c r="AA1769" i="6"/>
  <c r="AF1769" i="6" s="1"/>
  <c r="AA1785" i="6"/>
  <c r="AF1785" i="6" s="1"/>
  <c r="AA1784" i="6"/>
  <c r="AF1784" i="6" s="1"/>
  <c r="AA1783" i="6"/>
  <c r="AF1783" i="6" s="1"/>
  <c r="AA1782" i="6"/>
  <c r="AF1782" i="6" s="1"/>
  <c r="AA1781" i="6"/>
  <c r="AF1781" i="6" s="1"/>
  <c r="AA1768" i="6"/>
  <c r="AF1768" i="6" s="1"/>
  <c r="AA1767" i="6"/>
  <c r="AF1767" i="6" s="1"/>
  <c r="AA1766" i="6"/>
  <c r="AF1766" i="6" s="1"/>
  <c r="AA1765" i="6"/>
  <c r="AF1765" i="6" s="1"/>
  <c r="AA1764" i="6"/>
  <c r="AF1764" i="6" s="1"/>
  <c r="AA1801" i="6"/>
  <c r="AF1801" i="6" s="1"/>
  <c r="AA1800" i="6"/>
  <c r="AF1800" i="6" s="1"/>
  <c r="AA1780" i="6"/>
  <c r="AF1780" i="6" s="1"/>
  <c r="AA1799" i="6"/>
  <c r="AF1799" i="6" s="1"/>
  <c r="AA1798" i="6"/>
  <c r="AF1798" i="6" s="1"/>
  <c r="AA1797" i="6"/>
  <c r="AF1797" i="6" s="1"/>
  <c r="AA1796" i="6"/>
  <c r="AF1796" i="6" s="1"/>
  <c r="AA1795" i="6"/>
  <c r="AF1795" i="6" s="1"/>
  <c r="AA1794" i="6"/>
  <c r="AF1794" i="6" s="1"/>
  <c r="AA1793" i="6"/>
  <c r="AF1793" i="6" s="1"/>
  <c r="AA1792" i="6"/>
  <c r="AF1792" i="6" s="1"/>
  <c r="AA1791" i="6"/>
  <c r="AF1791" i="6" s="1"/>
  <c r="AA1790" i="6"/>
  <c r="AF1790" i="6" s="1"/>
  <c r="AA1789" i="6"/>
  <c r="AF1789" i="6" s="1"/>
  <c r="AA1788" i="6"/>
  <c r="AF1788" i="6" s="1"/>
  <c r="AA1779" i="6"/>
  <c r="AF1779" i="6" s="1"/>
  <c r="AA1852" i="6"/>
  <c r="AF1852" i="6" s="1"/>
  <c r="AA1851" i="6"/>
  <c r="AF1851" i="6" s="1"/>
  <c r="AA1850" i="6"/>
  <c r="AF1850" i="6" s="1"/>
  <c r="AA1849" i="6"/>
  <c r="AF1849" i="6" s="1"/>
  <c r="AA1690" i="6"/>
  <c r="AF1690" i="6" s="1"/>
  <c r="AA1740" i="6"/>
  <c r="AF1740" i="6" s="1"/>
  <c r="AA1763" i="6"/>
  <c r="AF1763" i="6" s="1"/>
  <c r="AA1752" i="6"/>
  <c r="AF1752" i="6" s="1"/>
  <c r="AA1739" i="6"/>
  <c r="AF1739" i="6" s="1"/>
  <c r="AA1738" i="6"/>
  <c r="AF1738" i="6" s="1"/>
  <c r="AA1737" i="6"/>
  <c r="AF1737" i="6" s="1"/>
  <c r="AA1736" i="6"/>
  <c r="AF1736" i="6" s="1"/>
  <c r="AA1735" i="6"/>
  <c r="AF1735" i="6" s="1"/>
  <c r="AA1734" i="6"/>
  <c r="AF1734" i="6" s="1"/>
  <c r="AA1733" i="6"/>
  <c r="AF1733" i="6" s="1"/>
  <c r="AA1732" i="6"/>
  <c r="AF1732" i="6" s="1"/>
  <c r="AA1731" i="6"/>
  <c r="AF1731" i="6" s="1"/>
  <c r="AA1730" i="6"/>
  <c r="AF1730" i="6" s="1"/>
  <c r="AA1729" i="6"/>
  <c r="AF1729" i="6" s="1"/>
  <c r="AA1728" i="6"/>
  <c r="AF1728" i="6" s="1"/>
  <c r="AA1727" i="6"/>
  <c r="AF1727" i="6" s="1"/>
  <c r="AA1689" i="6"/>
  <c r="AF1689" i="6" s="1"/>
  <c r="AA1688" i="6"/>
  <c r="AF1688" i="6" s="1"/>
  <c r="AA1687" i="6"/>
  <c r="AF1687" i="6" s="1"/>
  <c r="AA1686" i="6"/>
  <c r="AF1686" i="6" s="1"/>
  <c r="AA1685" i="6"/>
  <c r="AF1685" i="6" s="1"/>
  <c r="AA1684" i="6"/>
  <c r="AF1684" i="6" s="1"/>
  <c r="AA1683" i="6"/>
  <c r="AF1683" i="6" s="1"/>
  <c r="AA1726" i="6"/>
  <c r="AF1726" i="6" s="1"/>
  <c r="AA1725" i="6"/>
  <c r="AF1725" i="6" s="1"/>
  <c r="AA1724" i="6"/>
  <c r="AF1724" i="6" s="1"/>
  <c r="AA1723" i="6"/>
  <c r="AF1723" i="6" s="1"/>
  <c r="AA1722" i="6"/>
  <c r="AF1722" i="6" s="1"/>
  <c r="AA1721" i="6"/>
  <c r="AF1721" i="6" s="1"/>
  <c r="AA1720" i="6"/>
  <c r="AF1720" i="6" s="1"/>
  <c r="AA1719" i="6"/>
  <c r="AF1719" i="6" s="1"/>
  <c r="AA1718" i="6"/>
  <c r="AF1718" i="6" s="1"/>
  <c r="AA1717" i="6"/>
  <c r="AF1717" i="6" s="1"/>
  <c r="AA1716" i="6"/>
  <c r="AF1716" i="6" s="1"/>
  <c r="AA1715" i="6"/>
  <c r="AF1715" i="6" s="1"/>
  <c r="AA1714" i="6"/>
  <c r="AF1714" i="6" s="1"/>
  <c r="AA1932" i="6"/>
  <c r="AF1932" i="6" s="1"/>
  <c r="AA1931" i="6"/>
  <c r="AF1931" i="6" s="1"/>
  <c r="AA1744" i="6"/>
  <c r="AF1744" i="6" s="1"/>
  <c r="AA1682" i="6"/>
  <c r="AF1682" i="6" s="1"/>
  <c r="AA1681" i="6"/>
  <c r="AF1681" i="6" s="1"/>
  <c r="AA1762" i="6"/>
  <c r="AF1762" i="6" s="1"/>
  <c r="AA1751" i="6"/>
  <c r="AF1751" i="6" s="1"/>
  <c r="AA1713" i="6"/>
  <c r="AF1713" i="6" s="1"/>
  <c r="AA1712" i="6"/>
  <c r="AF1712" i="6" s="1"/>
  <c r="AA1711" i="6"/>
  <c r="AF1711" i="6" s="1"/>
  <c r="AA1743" i="6"/>
  <c r="AF1743" i="6" s="1"/>
  <c r="AA1742" i="6"/>
  <c r="AF1742" i="6" s="1"/>
  <c r="AA1750" i="6"/>
  <c r="AF1750" i="6" s="1"/>
  <c r="AA1749" i="6"/>
  <c r="AF1749" i="6" s="1"/>
  <c r="AA1748" i="6"/>
  <c r="AF1748" i="6" s="1"/>
  <c r="AA1747" i="6"/>
  <c r="AF1747" i="6" s="1"/>
  <c r="AA1746" i="6"/>
  <c r="AF1746" i="6" s="1"/>
  <c r="AA1745" i="6"/>
  <c r="AF1745" i="6" s="1"/>
  <c r="AA1710" i="6"/>
  <c r="AF1710" i="6" s="1"/>
  <c r="AA1709" i="6"/>
  <c r="AF1709" i="6" s="1"/>
  <c r="AA1708" i="6"/>
  <c r="AF1708" i="6" s="1"/>
  <c r="AA1707" i="6"/>
  <c r="AF1707" i="6" s="1"/>
  <c r="AA1706" i="6"/>
  <c r="AF1706" i="6" s="1"/>
  <c r="AA1705" i="6"/>
  <c r="AF1705" i="6" s="1"/>
  <c r="AA1704" i="6"/>
  <c r="AF1704" i="6" s="1"/>
  <c r="AA1703" i="6"/>
  <c r="AF1703" i="6" s="1"/>
  <c r="AA1741" i="6"/>
  <c r="AF1741" i="6" s="1"/>
  <c r="AA1804" i="6"/>
  <c r="AF1804" i="6" s="1"/>
  <c r="AA1702" i="6"/>
  <c r="AF1702" i="6" s="1"/>
  <c r="AA1680" i="6"/>
  <c r="AF1680" i="6" s="1"/>
  <c r="AA1679" i="6"/>
  <c r="AF1679" i="6" s="1"/>
  <c r="AA1761" i="6"/>
  <c r="AF1761" i="6" s="1"/>
  <c r="AA1678" i="6"/>
  <c r="AF1678" i="6" s="1"/>
  <c r="AA1677" i="6"/>
  <c r="AF1677" i="6" s="1"/>
  <c r="AA1676" i="6"/>
  <c r="AF1676" i="6" s="1"/>
  <c r="AA1675" i="6"/>
  <c r="AF1675" i="6" s="1"/>
  <c r="AA1674" i="6"/>
  <c r="AF1674" i="6" s="1"/>
  <c r="AA1701" i="6"/>
  <c r="AF1701" i="6" s="1"/>
  <c r="AA1673" i="6"/>
  <c r="AF1673" i="6" s="1"/>
  <c r="AA1672" i="6"/>
  <c r="AF1672" i="6" s="1"/>
  <c r="AA1671" i="6"/>
  <c r="AF1671" i="6" s="1"/>
  <c r="AA1670" i="6"/>
  <c r="AF1670" i="6" s="1"/>
  <c r="AA1928" i="6"/>
  <c r="AF1928" i="6" s="1"/>
  <c r="AA1927" i="6"/>
  <c r="AF1927" i="6" s="1"/>
  <c r="AA1926" i="6"/>
  <c r="AF1926" i="6" s="1"/>
  <c r="AA1925" i="6"/>
  <c r="AF1925" i="6" s="1"/>
  <c r="AA1668" i="6"/>
  <c r="AF1668" i="6" s="1"/>
  <c r="AA1667" i="6"/>
  <c r="AF1667" i="6" s="1"/>
  <c r="AA1666" i="6"/>
  <c r="AF1666" i="6" s="1"/>
  <c r="AA1665" i="6"/>
  <c r="AF1665" i="6" s="1"/>
  <c r="AA1664" i="6"/>
  <c r="AF1664" i="6" s="1"/>
  <c r="AA1663" i="6"/>
  <c r="AF1663" i="6" s="1"/>
  <c r="AA1669" i="6"/>
  <c r="AF1669" i="6" s="1"/>
  <c r="AA1565" i="6"/>
  <c r="AF1565" i="6" s="1"/>
  <c r="AA1564" i="6"/>
  <c r="AF1564" i="6" s="1"/>
  <c r="AA2240" i="6"/>
  <c r="AF2240" i="6" s="1"/>
  <c r="AA2233" i="6"/>
  <c r="AF2233" i="6" s="1"/>
  <c r="AA2225" i="6"/>
  <c r="AF2225" i="6" s="1"/>
  <c r="AA2185" i="6"/>
  <c r="AF2185" i="6" s="1"/>
  <c r="AA2184" i="6"/>
  <c r="AF2184" i="6" s="1"/>
  <c r="AA2157" i="6"/>
  <c r="AF2157" i="6" s="1"/>
  <c r="AA2156" i="6"/>
  <c r="AF2156" i="6" s="1"/>
  <c r="AA1924" i="6"/>
  <c r="AF1924" i="6" s="1"/>
  <c r="AA1662" i="6"/>
  <c r="AF1662" i="6" s="1"/>
  <c r="AA1661" i="6"/>
  <c r="AF1661" i="6" s="1"/>
  <c r="AA1660" i="6"/>
  <c r="AF1660" i="6" s="1"/>
  <c r="AA1659" i="6"/>
  <c r="AF1659" i="6" s="1"/>
  <c r="AA1923" i="6"/>
  <c r="AF1923" i="6" s="1"/>
  <c r="AA1658" i="6"/>
  <c r="AF1658" i="6" s="1"/>
  <c r="AA1657" i="6"/>
  <c r="AF1657" i="6" s="1"/>
  <c r="AA1656" i="6"/>
  <c r="AF1656" i="6" s="1"/>
  <c r="AA1655" i="6"/>
  <c r="AF1655" i="6" s="1"/>
  <c r="AA1654" i="6"/>
  <c r="AF1654" i="6" s="1"/>
  <c r="AA1922" i="6"/>
  <c r="AF1922" i="6" s="1"/>
  <c r="AA1921" i="6"/>
  <c r="AF1921" i="6" s="1"/>
  <c r="AA1653" i="6"/>
  <c r="AF1653" i="6" s="1"/>
  <c r="AA1652" i="6"/>
  <c r="AF1652" i="6" s="1"/>
  <c r="AA1651" i="6"/>
  <c r="AF1651" i="6" s="1"/>
  <c r="AA1650" i="6"/>
  <c r="AF1650" i="6" s="1"/>
  <c r="AA2183" i="6"/>
  <c r="AF2183" i="6" s="1"/>
  <c r="AA2239" i="6"/>
  <c r="AF2239" i="6" s="1"/>
  <c r="AA2118" i="6"/>
  <c r="AF2118" i="6" s="1"/>
  <c r="AA2155" i="6"/>
  <c r="AF2155" i="6" s="1"/>
  <c r="AA2154" i="6"/>
  <c r="AF2154" i="6" s="1"/>
  <c r="AA2180" i="6"/>
  <c r="AF2180" i="6" s="1"/>
  <c r="AA2224" i="6"/>
  <c r="AF2224" i="6" s="1"/>
  <c r="AA2223" i="6"/>
  <c r="AF2223" i="6" s="1"/>
  <c r="AA2182" i="6"/>
  <c r="AF2182" i="6" s="1"/>
  <c r="AA2181" i="6"/>
  <c r="AF2181" i="6" s="1"/>
  <c r="AA2153" i="6"/>
  <c r="AF2153" i="6" s="1"/>
  <c r="AA2222" i="6"/>
  <c r="AF2222" i="6" s="1"/>
  <c r="AA2216" i="6"/>
  <c r="AF2216" i="6" s="1"/>
  <c r="AA2215" i="6"/>
  <c r="AF2215" i="6" s="1"/>
  <c r="AA2179" i="6"/>
  <c r="AF2179" i="6" s="1"/>
  <c r="AA2152" i="6"/>
  <c r="AF2152" i="6" s="1"/>
  <c r="AA2214" i="6"/>
  <c r="AF2214" i="6" s="1"/>
  <c r="AA2178" i="6"/>
  <c r="AF2178" i="6" s="1"/>
  <c r="AA2151" i="6"/>
  <c r="AF2151" i="6" s="1"/>
  <c r="AA2117" i="6"/>
  <c r="AF2117" i="6" s="1"/>
  <c r="AA2073" i="6"/>
  <c r="AF2073" i="6" s="1"/>
  <c r="AA2072" i="6"/>
  <c r="AF2072" i="6" s="1"/>
  <c r="AA1920" i="6"/>
  <c r="AF1920" i="6" s="1"/>
  <c r="AA1919" i="6"/>
  <c r="AF1919" i="6" s="1"/>
  <c r="AA1918" i="6"/>
  <c r="AF1918" i="6" s="1"/>
  <c r="AA1649" i="6"/>
  <c r="AF1649" i="6" s="1"/>
  <c r="AA2116" i="6"/>
  <c r="AF2116" i="6" s="1"/>
  <c r="AA2071" i="6"/>
  <c r="AF2071" i="6" s="1"/>
  <c r="AA2213" i="6"/>
  <c r="AF2213" i="6" s="1"/>
  <c r="AA2115" i="6"/>
  <c r="AF2115" i="6" s="1"/>
  <c r="AA1648" i="6"/>
  <c r="AF1648" i="6" s="1"/>
  <c r="AA2145" i="6"/>
  <c r="AF2145" i="6" s="1"/>
  <c r="AA2232" i="6"/>
  <c r="AF2232" i="6" s="1"/>
  <c r="AA1917" i="6"/>
  <c r="AF1917" i="6" s="1"/>
  <c r="AA2221" i="6"/>
  <c r="AF2221" i="6" s="1"/>
  <c r="AA1916" i="6"/>
  <c r="AF1916" i="6" s="1"/>
  <c r="AA2177" i="6"/>
  <c r="AF2177" i="6" s="1"/>
  <c r="AA1647" i="6"/>
  <c r="AF1647" i="6" s="1"/>
  <c r="AA2070" i="6"/>
  <c r="AF2070" i="6" s="1"/>
  <c r="AA1646" i="6"/>
  <c r="AF1646" i="6" s="1"/>
  <c r="AA1645" i="6"/>
  <c r="AF1645" i="6" s="1"/>
  <c r="AA1644" i="6"/>
  <c r="AF1644" i="6" s="1"/>
  <c r="AA1643" i="6"/>
  <c r="AF1643" i="6" s="1"/>
  <c r="AA1642" i="6"/>
  <c r="AF1642" i="6" s="1"/>
  <c r="AA1641" i="6"/>
  <c r="AF1641" i="6" s="1"/>
  <c r="AA1639" i="6"/>
  <c r="AF1639" i="6" s="1"/>
  <c r="AA1640" i="6"/>
  <c r="AF1640" i="6" s="1"/>
  <c r="AA1638" i="6"/>
  <c r="AF1638" i="6" s="1"/>
  <c r="AA1637" i="6"/>
  <c r="AF1637" i="6" s="1"/>
  <c r="AA1636" i="6"/>
  <c r="AF1636" i="6" s="1"/>
  <c r="AA2212" i="6"/>
  <c r="AF2212" i="6" s="1"/>
  <c r="AA2211" i="6"/>
  <c r="AF2211" i="6" s="1"/>
  <c r="AA2210" i="6"/>
  <c r="AF2210" i="6" s="1"/>
  <c r="AA2209" i="6"/>
  <c r="AF2209" i="6" s="1"/>
  <c r="AA1915" i="6"/>
  <c r="AF1915" i="6" s="1"/>
  <c r="AA2205" i="6"/>
  <c r="AF2205" i="6" s="1"/>
  <c r="AA2204" i="6"/>
  <c r="AF2204" i="6" s="1"/>
  <c r="AA2202" i="6"/>
  <c r="AF2202" i="6" s="1"/>
  <c r="AA2203" i="6"/>
  <c r="AF2203" i="6" s="1"/>
  <c r="AA2208" i="6"/>
  <c r="AF2208" i="6" s="1"/>
  <c r="AA2144" i="6"/>
  <c r="AF2144" i="6" s="1"/>
  <c r="AA2206" i="6"/>
  <c r="AF2206" i="6" s="1"/>
  <c r="AA2207" i="6"/>
  <c r="AF2207" i="6" s="1"/>
  <c r="AA2174" i="6"/>
  <c r="AF2174" i="6" s="1"/>
  <c r="AA2175" i="6"/>
  <c r="AF2175" i="6" s="1"/>
  <c r="AA2176" i="6"/>
  <c r="AF2176" i="6" s="1"/>
  <c r="AA2200" i="6"/>
  <c r="AF2200" i="6" s="1"/>
  <c r="AA2201" i="6"/>
  <c r="AF2201" i="6" s="1"/>
  <c r="AA2143" i="6"/>
  <c r="AF2143" i="6" s="1"/>
  <c r="AA2142" i="6"/>
  <c r="AF2142" i="6" s="1"/>
  <c r="AA2141" i="6"/>
  <c r="AF2141" i="6" s="1"/>
  <c r="AA2114" i="6"/>
  <c r="AF2114" i="6" s="1"/>
  <c r="AA1914" i="6"/>
  <c r="AF1914" i="6" s="1"/>
  <c r="AA1913" i="6"/>
  <c r="AF1913" i="6" s="1"/>
  <c r="AA1912" i="6"/>
  <c r="AF1912" i="6" s="1"/>
  <c r="AA1911" i="6"/>
  <c r="AF1911" i="6" s="1"/>
  <c r="AA1635" i="6"/>
  <c r="AF1635" i="6" s="1"/>
  <c r="AA1634" i="6"/>
  <c r="AF1634" i="6" s="1"/>
  <c r="AA1633" i="6"/>
  <c r="AF1633" i="6" s="1"/>
  <c r="AA1910" i="6"/>
  <c r="AF1910" i="6" s="1"/>
  <c r="AA1632" i="6"/>
  <c r="AF1632" i="6" s="1"/>
  <c r="AA1631" i="6"/>
  <c r="AF1631" i="6" s="1"/>
  <c r="AA1630" i="6"/>
  <c r="AF1630" i="6" s="1"/>
  <c r="AA2238" i="6"/>
  <c r="AF2238" i="6" s="1"/>
  <c r="AA2113" i="6"/>
  <c r="AF2113" i="6" s="1"/>
  <c r="AA2066" i="6"/>
  <c r="AF2066" i="6" s="1"/>
  <c r="AA2069" i="6"/>
  <c r="AF2069" i="6" s="1"/>
  <c r="AA2067" i="6"/>
  <c r="AF2067" i="6" s="1"/>
  <c r="AA1909" i="6"/>
  <c r="AF1909" i="6" s="1"/>
  <c r="AA2068" i="6"/>
  <c r="AF2068" i="6" s="1"/>
  <c r="AA1907" i="6"/>
  <c r="AF1907" i="6" s="1"/>
  <c r="AA1908" i="6"/>
  <c r="AF1908" i="6" s="1"/>
  <c r="AA1906" i="6"/>
  <c r="AF1906" i="6" s="1"/>
  <c r="AA1628" i="6"/>
  <c r="AF1628" i="6" s="1"/>
  <c r="AA1627" i="6"/>
  <c r="AF1627" i="6" s="1"/>
  <c r="AA1629" i="6"/>
  <c r="AF1629" i="6" s="1"/>
  <c r="AA2065" i="6"/>
  <c r="AF2065" i="6" s="1"/>
  <c r="AA1905" i="6"/>
  <c r="AF1905" i="6" s="1"/>
  <c r="AA1904" i="6"/>
  <c r="AF1904" i="6" s="1"/>
  <c r="AA1903" i="6"/>
  <c r="AF1903" i="6" s="1"/>
  <c r="AA1902" i="6"/>
  <c r="AF1902" i="6" s="1"/>
  <c r="AA1901" i="6"/>
  <c r="AF1901" i="6" s="1"/>
  <c r="AA1900" i="6"/>
  <c r="AF1900" i="6" s="1"/>
  <c r="AA1899" i="6"/>
  <c r="AF1899" i="6" s="1"/>
  <c r="AA1898" i="6"/>
  <c r="AF1898" i="6" s="1"/>
  <c r="AA1897" i="6"/>
  <c r="AF1897" i="6" s="1"/>
  <c r="AA1626" i="6"/>
  <c r="AF1626" i="6" s="1"/>
  <c r="AA1625" i="6"/>
  <c r="AF1625" i="6" s="1"/>
  <c r="AA1624" i="6"/>
  <c r="AF1624" i="6" s="1"/>
  <c r="AA1623" i="6"/>
  <c r="AF1623" i="6" s="1"/>
  <c r="AA1622" i="6"/>
  <c r="AF1622" i="6" s="1"/>
  <c r="AA1621" i="6"/>
  <c r="AF1621" i="6" s="1"/>
  <c r="AA1620" i="6"/>
  <c r="AF1620" i="6" s="1"/>
  <c r="AA1619" i="6"/>
  <c r="AF1619" i="6" s="1"/>
  <c r="AA1618" i="6"/>
  <c r="AF1618" i="6" s="1"/>
  <c r="AA1617" i="6"/>
  <c r="AF1617" i="6" s="1"/>
  <c r="AA1616" i="6"/>
  <c r="AF1616" i="6" s="1"/>
  <c r="AA1615" i="6"/>
  <c r="AF1615" i="6" s="1"/>
  <c r="AA1614" i="6"/>
  <c r="AF1614" i="6" s="1"/>
  <c r="AA1896" i="6"/>
  <c r="AF1896" i="6" s="1"/>
  <c r="AA2063" i="6"/>
  <c r="AF2063" i="6" s="1"/>
  <c r="AA2112" i="6"/>
  <c r="AF2112" i="6" s="1"/>
  <c r="AA2064" i="6"/>
  <c r="AF2064" i="6" s="1"/>
  <c r="AA1895" i="6"/>
  <c r="AF1895" i="6" s="1"/>
  <c r="AA1894" i="6"/>
  <c r="AF1894" i="6" s="1"/>
  <c r="AA2111" i="6"/>
  <c r="AF2111" i="6" s="1"/>
  <c r="AA2062" i="6"/>
  <c r="AF2062" i="6" s="1"/>
  <c r="AA2061" i="6"/>
  <c r="AF2061" i="6" s="1"/>
  <c r="AA2060" i="6"/>
  <c r="AF2060" i="6" s="1"/>
  <c r="AA1893" i="6"/>
  <c r="AF1893" i="6" s="1"/>
  <c r="AA1892" i="6"/>
  <c r="AF1892" i="6" s="1"/>
  <c r="AA2231" i="6"/>
  <c r="AF2231" i="6" s="1"/>
  <c r="AA2199" i="6"/>
  <c r="AF2199" i="6" s="1"/>
  <c r="AA2173" i="6"/>
  <c r="AF2173" i="6" s="1"/>
  <c r="AA2059" i="6"/>
  <c r="AF2059" i="6" s="1"/>
  <c r="AA1891" i="6"/>
  <c r="AF1891" i="6" s="1"/>
  <c r="AA1890" i="6"/>
  <c r="AF1890" i="6" s="1"/>
  <c r="AA1889" i="6"/>
  <c r="AF1889" i="6" s="1"/>
  <c r="AA1888" i="6"/>
  <c r="AF1888" i="6" s="1"/>
  <c r="AA2058" i="6"/>
  <c r="AF2058" i="6" s="1"/>
  <c r="AA2057" i="6"/>
  <c r="AF2057" i="6" s="1"/>
  <c r="AA1613" i="6"/>
  <c r="AF1613" i="6" s="1"/>
  <c r="AA1612" i="6"/>
  <c r="AF1612" i="6" s="1"/>
  <c r="AA1605" i="6"/>
  <c r="AF1605" i="6" s="1"/>
  <c r="AA1611" i="6"/>
  <c r="AF1611" i="6" s="1"/>
  <c r="AA1610" i="6"/>
  <c r="AF1610" i="6" s="1"/>
  <c r="AA1609" i="6"/>
  <c r="AF1609" i="6" s="1"/>
  <c r="AA1608" i="6"/>
  <c r="AF1608" i="6" s="1"/>
  <c r="AA1607" i="6"/>
  <c r="AF1607" i="6" s="1"/>
  <c r="AA1606" i="6"/>
  <c r="AF1606" i="6" s="1"/>
  <c r="AA2140" i="6"/>
  <c r="AF2140" i="6" s="1"/>
  <c r="AA2139" i="6"/>
  <c r="AF2139" i="6" s="1"/>
  <c r="AA2109" i="6"/>
  <c r="AF2109" i="6" s="1"/>
  <c r="AA2110" i="6"/>
  <c r="AF2110" i="6" s="1"/>
  <c r="AA2105" i="6"/>
  <c r="AF2105" i="6" s="1"/>
  <c r="AA2138" i="6"/>
  <c r="AF2138" i="6" s="1"/>
  <c r="AA2137" i="6"/>
  <c r="AF2137" i="6" s="1"/>
  <c r="AA2133" i="6"/>
  <c r="AF2133" i="6" s="1"/>
  <c r="AA2054" i="6"/>
  <c r="AF2054" i="6" s="1"/>
  <c r="AA2136" i="6"/>
  <c r="AF2136" i="6" s="1"/>
  <c r="AA2135" i="6"/>
  <c r="AF2135" i="6" s="1"/>
  <c r="AA2106" i="6"/>
  <c r="AF2106" i="6" s="1"/>
  <c r="AA2134" i="6"/>
  <c r="AF2134" i="6" s="1"/>
  <c r="AA2108" i="6"/>
  <c r="AF2108" i="6" s="1"/>
  <c r="AA2056" i="6"/>
  <c r="AF2056" i="6" s="1"/>
  <c r="AA2107" i="6"/>
  <c r="AF2107" i="6" s="1"/>
  <c r="AA2055" i="6"/>
  <c r="AF2055" i="6" s="1"/>
  <c r="AA1885" i="6"/>
  <c r="AF1885" i="6" s="1"/>
  <c r="AA2053" i="6"/>
  <c r="AF2053" i="6" s="1"/>
  <c r="AA1887" i="6"/>
  <c r="AF1887" i="6" s="1"/>
  <c r="AA1884" i="6"/>
  <c r="AF1884" i="6" s="1"/>
  <c r="AA1886" i="6"/>
  <c r="AF1886" i="6" s="1"/>
  <c r="AA1603" i="6"/>
  <c r="AF1603" i="6" s="1"/>
  <c r="AA1604" i="6"/>
  <c r="AF1604" i="6" s="1"/>
  <c r="AA1883" i="6"/>
  <c r="AF1883" i="6" s="1"/>
  <c r="AA1602" i="6"/>
  <c r="AF1602" i="6" s="1"/>
  <c r="AA2052" i="6"/>
  <c r="AF2052" i="6" s="1"/>
  <c r="AA2050" i="6"/>
  <c r="AF2050" i="6" s="1"/>
  <c r="AA2051" i="6"/>
  <c r="AF2051" i="6" s="1"/>
  <c r="AA2237" i="6"/>
  <c r="AF2237" i="6" s="1"/>
  <c r="AA2230" i="6"/>
  <c r="AF2230" i="6" s="1"/>
  <c r="AA2220" i="6"/>
  <c r="AF2220" i="6" s="1"/>
  <c r="AA2198" i="6"/>
  <c r="AF2198" i="6" s="1"/>
  <c r="AA2172" i="6"/>
  <c r="AF2172" i="6" s="1"/>
  <c r="AA2104" i="6"/>
  <c r="AF2104" i="6" s="1"/>
  <c r="AA2103" i="6"/>
  <c r="AF2103" i="6" s="1"/>
  <c r="AA2049" i="6"/>
  <c r="AF2049" i="6" s="1"/>
  <c r="AA2131" i="6"/>
  <c r="AF2131" i="6" s="1"/>
  <c r="AA2101" i="6"/>
  <c r="AF2101" i="6" s="1"/>
  <c r="AA2132" i="6"/>
  <c r="AF2132" i="6" s="1"/>
  <c r="AA2046" i="6"/>
  <c r="AF2046" i="6" s="1"/>
  <c r="AA2130" i="6"/>
  <c r="AF2130" i="6" s="1"/>
  <c r="AA2102" i="6"/>
  <c r="AF2102" i="6" s="1"/>
  <c r="AA2100" i="6"/>
  <c r="AF2100" i="6" s="1"/>
  <c r="AA2047" i="6"/>
  <c r="AF2047" i="6" s="1"/>
  <c r="AA2045" i="6"/>
  <c r="AF2045" i="6" s="1"/>
  <c r="AA2048" i="6"/>
  <c r="AF2048" i="6" s="1"/>
  <c r="AA1882" i="6"/>
  <c r="AF1882" i="6" s="1"/>
  <c r="AA1881" i="6"/>
  <c r="AF1881" i="6" s="1"/>
  <c r="AA1880" i="6"/>
  <c r="AF1880" i="6" s="1"/>
  <c r="AA1599" i="6"/>
  <c r="AF1599" i="6" s="1"/>
  <c r="AA1601" i="6"/>
  <c r="AF1601" i="6" s="1"/>
  <c r="AA1600" i="6"/>
  <c r="AF1600" i="6" s="1"/>
  <c r="AA2170" i="6"/>
  <c r="AF2170" i="6" s="1"/>
  <c r="AA2127" i="6"/>
  <c r="AF2127" i="6" s="1"/>
  <c r="AA2129" i="6"/>
  <c r="AF2129" i="6" s="1"/>
  <c r="AA2095" i="6"/>
  <c r="AF2095" i="6" s="1"/>
  <c r="AA2229" i="6"/>
  <c r="AF2229" i="6" s="1"/>
  <c r="AA2219" i="6"/>
  <c r="AF2219" i="6" s="1"/>
  <c r="AA2197" i="6"/>
  <c r="AF2197" i="6" s="1"/>
  <c r="AA2171" i="6"/>
  <c r="AF2171" i="6" s="1"/>
  <c r="AA2099" i="6"/>
  <c r="AF2099" i="6" s="1"/>
  <c r="AA2098" i="6"/>
  <c r="AF2098" i="6" s="1"/>
  <c r="AA2128" i="6"/>
  <c r="AF2128" i="6" s="1"/>
  <c r="AA2097" i="6"/>
  <c r="AF2097" i="6" s="1"/>
  <c r="AA2041" i="6"/>
  <c r="AF2041" i="6" s="1"/>
  <c r="AA2044" i="6"/>
  <c r="AF2044" i="6" s="1"/>
  <c r="AA2096" i="6"/>
  <c r="AF2096" i="6" s="1"/>
  <c r="AA2042" i="6"/>
  <c r="AF2042" i="6" s="1"/>
  <c r="AA2040" i="6"/>
  <c r="AF2040" i="6" s="1"/>
  <c r="AA1879" i="6"/>
  <c r="AF1879" i="6" s="1"/>
  <c r="AA1878" i="6"/>
  <c r="AF1878" i="6" s="1"/>
  <c r="AA2043" i="6"/>
  <c r="AF2043" i="6" s="1"/>
  <c r="AA1597" i="6"/>
  <c r="AF1597" i="6" s="1"/>
  <c r="AA1596" i="6"/>
  <c r="AF1596" i="6" s="1"/>
  <c r="AA1598" i="6"/>
  <c r="AF1598" i="6" s="1"/>
  <c r="AA1595" i="6"/>
  <c r="AF1595" i="6" s="1"/>
  <c r="AA1594" i="6"/>
  <c r="AF1594" i="6" s="1"/>
  <c r="AA2169" i="6"/>
  <c r="AF2169" i="6" s="1"/>
  <c r="AA2126" i="6"/>
  <c r="AF2126" i="6" s="1"/>
  <c r="AA2039" i="6"/>
  <c r="AF2039" i="6" s="1"/>
  <c r="AA2035" i="6"/>
  <c r="AF2035" i="6" s="1"/>
  <c r="AA2038" i="6"/>
  <c r="AF2038" i="6" s="1"/>
  <c r="AA2037" i="6"/>
  <c r="AF2037" i="6" s="1"/>
  <c r="AA2036" i="6"/>
  <c r="AF2036" i="6" s="1"/>
  <c r="AA1593" i="6"/>
  <c r="AF1593" i="6" s="1"/>
  <c r="AA2034" i="6"/>
  <c r="AF2034" i="6" s="1"/>
  <c r="AA1877" i="6"/>
  <c r="AF1877" i="6" s="1"/>
  <c r="AA1592" i="6"/>
  <c r="AF1592" i="6" s="1"/>
  <c r="AA1590" i="6"/>
  <c r="AF1590" i="6" s="1"/>
  <c r="AA1566" i="6"/>
  <c r="AF1566" i="6" s="1"/>
  <c r="AA1591" i="6"/>
  <c r="AF1591" i="6" s="1"/>
  <c r="AA2094" i="6"/>
  <c r="AF2094" i="6" s="1"/>
  <c r="AA1589" i="6"/>
  <c r="AF1589" i="6" s="1"/>
  <c r="AA1588" i="6"/>
  <c r="AF1588" i="6" s="1"/>
  <c r="AA1587" i="6"/>
  <c r="AF1587" i="6" s="1"/>
  <c r="AA1586" i="6"/>
  <c r="AF1586" i="6" s="1"/>
  <c r="AA1585" i="6"/>
  <c r="AF1585" i="6" s="1"/>
  <c r="AA1584" i="6"/>
  <c r="AF1584" i="6" s="1"/>
  <c r="AA1583" i="6"/>
  <c r="AF1583" i="6" s="1"/>
  <c r="AA1582" i="6"/>
  <c r="AF1582" i="6" s="1"/>
  <c r="AA1581" i="6"/>
  <c r="AF1581" i="6" s="1"/>
  <c r="AA1580" i="6"/>
  <c r="AF1580" i="6" s="1"/>
  <c r="AA1579" i="6"/>
  <c r="AF1579" i="6" s="1"/>
  <c r="AA1578" i="6"/>
  <c r="AF1578" i="6" s="1"/>
  <c r="AA2236" i="6"/>
  <c r="AF2236" i="6" s="1"/>
  <c r="AA2228" i="6"/>
  <c r="AF2228" i="6" s="1"/>
  <c r="AA2218" i="6"/>
  <c r="AF2218" i="6" s="1"/>
  <c r="AA2196" i="6"/>
  <c r="AF2196" i="6" s="1"/>
  <c r="AA2168" i="6"/>
  <c r="AF2168" i="6" s="1"/>
  <c r="AA2125" i="6"/>
  <c r="AF2125" i="6" s="1"/>
  <c r="AA2124" i="6"/>
  <c r="AF2124" i="6" s="1"/>
  <c r="AA2033" i="6"/>
  <c r="AF2033" i="6" s="1"/>
  <c r="AA2032" i="6"/>
  <c r="AF2032" i="6" s="1"/>
  <c r="AA2227" i="6"/>
  <c r="AF2227" i="6" s="1"/>
  <c r="AA2195" i="6"/>
  <c r="AF2195" i="6" s="1"/>
  <c r="AA2167" i="6"/>
  <c r="AF2167" i="6" s="1"/>
  <c r="AA1876" i="6"/>
  <c r="AF1876" i="6" s="1"/>
  <c r="AA1875" i="6"/>
  <c r="AF1875" i="6" s="1"/>
  <c r="AA1577" i="6"/>
  <c r="AF1577" i="6" s="1"/>
  <c r="AA1576" i="6"/>
  <c r="AF1576" i="6" s="1"/>
  <c r="AA1575" i="6"/>
  <c r="AF1575" i="6" s="1"/>
  <c r="AA1574" i="6"/>
  <c r="AF1574" i="6" s="1"/>
  <c r="AA2166" i="6"/>
  <c r="AF2166" i="6" s="1"/>
  <c r="AA2165" i="6"/>
  <c r="AF2165" i="6" s="1"/>
  <c r="AA2164" i="6"/>
  <c r="AF2164" i="6" s="1"/>
  <c r="AA2163" i="6"/>
  <c r="AF2163" i="6" s="1"/>
  <c r="AA2162" i="6"/>
  <c r="AF2162" i="6" s="1"/>
  <c r="AA2161" i="6"/>
  <c r="AF2161" i="6" s="1"/>
  <c r="AA1573" i="6"/>
  <c r="AF1573" i="6" s="1"/>
  <c r="AA2191" i="6"/>
  <c r="AF2191" i="6" s="1"/>
  <c r="AA2121" i="6"/>
  <c r="AF2121" i="6" s="1"/>
  <c r="AA2159" i="6"/>
  <c r="AF2159" i="6" s="1"/>
  <c r="AA2122" i="6"/>
  <c r="AF2122" i="6" s="1"/>
  <c r="AA2192" i="6"/>
  <c r="AF2192" i="6" s="1"/>
  <c r="AA2193" i="6"/>
  <c r="AF2193" i="6" s="1"/>
  <c r="AA2123" i="6"/>
  <c r="AF2123" i="6" s="1"/>
  <c r="AA2160" i="6"/>
  <c r="AF2160" i="6" s="1"/>
  <c r="AA2194" i="6"/>
  <c r="AF2194" i="6" s="1"/>
  <c r="AA2093" i="6"/>
  <c r="AF2093" i="6" s="1"/>
  <c r="AA2092" i="6"/>
  <c r="AF2092" i="6" s="1"/>
  <c r="AA2091" i="6"/>
  <c r="AF2091" i="6" s="1"/>
  <c r="AA2090" i="6"/>
  <c r="AF2090" i="6" s="1"/>
  <c r="AA2089" i="6"/>
  <c r="AF2089" i="6" s="1"/>
  <c r="AA1572" i="6"/>
  <c r="AF1572" i="6" s="1"/>
  <c r="AA2088" i="6"/>
  <c r="AF2088" i="6" s="1"/>
  <c r="AA2031" i="6"/>
  <c r="AF2031" i="6" s="1"/>
  <c r="AA2030" i="6"/>
  <c r="AF2030" i="6" s="1"/>
  <c r="AA1874" i="6"/>
  <c r="AF1874" i="6" s="1"/>
  <c r="AA1873" i="6"/>
  <c r="AF1873" i="6" s="1"/>
  <c r="AA1872" i="6"/>
  <c r="AF1872" i="6" s="1"/>
  <c r="AA1571" i="6"/>
  <c r="AF1571" i="6" s="1"/>
  <c r="AA1570" i="6"/>
  <c r="AF1570" i="6" s="1"/>
  <c r="AA1569" i="6"/>
  <c r="AF1569" i="6" s="1"/>
  <c r="AA1568" i="6"/>
  <c r="AF1568" i="6" s="1"/>
  <c r="AA2189" i="6"/>
  <c r="AF2189" i="6" s="1"/>
  <c r="AA2029" i="6"/>
  <c r="AF2029" i="6" s="1"/>
  <c r="AA2190" i="6"/>
  <c r="AF2190" i="6" s="1"/>
  <c r="AA2027" i="6"/>
  <c r="AF2027" i="6" s="1"/>
  <c r="AA2028" i="6"/>
  <c r="AF2028" i="6" s="1"/>
  <c r="AA1567" i="6"/>
  <c r="AF1567" i="6" s="1"/>
  <c r="AA2026" i="6"/>
  <c r="AF2026" i="6" s="1"/>
  <c r="AA1871" i="6"/>
  <c r="AF1871" i="6" s="1"/>
  <c r="Y2455" i="6"/>
  <c r="AA2455" i="6" s="1"/>
  <c r="AF2455" i="6" s="1"/>
  <c r="Y2454" i="6"/>
  <c r="AA2454" i="6" s="1"/>
  <c r="AF2454" i="6" s="1"/>
  <c r="Y2453" i="6"/>
  <c r="Y2244" i="6"/>
  <c r="AA2244" i="6" s="1"/>
  <c r="AF2244" i="6" s="1"/>
  <c r="Y2452" i="6"/>
  <c r="AA2452" i="6" s="1"/>
  <c r="AF2452" i="6" s="1"/>
  <c r="Y2243" i="6"/>
  <c r="AA2243" i="6" s="1"/>
  <c r="AF2243" i="6" s="1"/>
  <c r="Y2242" i="6"/>
  <c r="AA2242" i="6" s="1"/>
  <c r="AF2242" i="6" s="1"/>
  <c r="Y2469" i="6"/>
  <c r="AA2469" i="6" s="1"/>
  <c r="Y2250" i="6"/>
  <c r="AA2250" i="6" s="1"/>
  <c r="AF2250" i="6" s="1"/>
  <c r="Y2249" i="6"/>
  <c r="AA2249" i="6" s="1"/>
  <c r="AF2249" i="6" s="1"/>
  <c r="Y2468" i="6"/>
  <c r="AA2468" i="6" s="1"/>
  <c r="AF2468" i="6" s="1"/>
  <c r="Y2451" i="6"/>
  <c r="AA2451" i="6" s="1"/>
  <c r="AF2451" i="6" s="1"/>
  <c r="Y2519" i="6"/>
  <c r="AA2519" i="6" s="1"/>
  <c r="Y2518" i="6"/>
  <c r="AA2518" i="6" s="1"/>
  <c r="Y2248" i="6"/>
  <c r="AA2248" i="6" s="1"/>
  <c r="AF2248" i="6" s="1"/>
  <c r="Y2247" i="6"/>
  <c r="AA2247" i="6" s="1"/>
  <c r="AF2247" i="6" s="1"/>
  <c r="Y2246" i="6"/>
  <c r="AA2246" i="6" s="1"/>
  <c r="AF2246" i="6" s="1"/>
  <c r="Y2467" i="6"/>
  <c r="AA2467" i="6" s="1"/>
  <c r="AF2467" i="6" s="1"/>
  <c r="Y2450" i="6"/>
  <c r="Y2449" i="6"/>
  <c r="AA2449" i="6" s="1"/>
  <c r="Y2448" i="6"/>
  <c r="AA2448" i="6" s="1"/>
  <c r="AF2448" i="6" s="1"/>
  <c r="Y2447" i="6"/>
  <c r="AA2447" i="6" s="1"/>
  <c r="Y2446" i="6"/>
  <c r="AA2446" i="6" s="1"/>
  <c r="AF2446" i="6" s="1"/>
  <c r="Y2445" i="6"/>
  <c r="Y2444" i="6"/>
  <c r="AA2444" i="6" s="1"/>
  <c r="Y2443" i="6"/>
  <c r="AA2443" i="6" s="1"/>
  <c r="Y2465" i="6"/>
  <c r="AA2465" i="6" s="1"/>
  <c r="AF2465" i="6" s="1"/>
  <c r="Y2464" i="6"/>
  <c r="AA2464" i="6" s="1"/>
  <c r="AF2464" i="6" s="1"/>
  <c r="Y2517" i="6"/>
  <c r="AA2517" i="6" s="1"/>
  <c r="Y2516" i="6"/>
  <c r="AA2516" i="6" s="1"/>
  <c r="Y2515" i="6"/>
  <c r="AA2515" i="6" s="1"/>
  <c r="Y2514" i="6"/>
  <c r="AA2514" i="6" s="1"/>
  <c r="Y2513" i="6"/>
  <c r="AA2513" i="6" s="1"/>
  <c r="AF2513" i="6" s="1"/>
  <c r="Y2512" i="6"/>
  <c r="AA2512" i="6" s="1"/>
  <c r="AF2512" i="6" s="1"/>
  <c r="Y2511" i="6"/>
  <c r="AA2511" i="6" s="1"/>
  <c r="AF2511" i="6" s="1"/>
  <c r="Y2510" i="6"/>
  <c r="AA2510" i="6" s="1"/>
  <c r="AF2510" i="6" s="1"/>
  <c r="Y2463" i="6"/>
  <c r="AA2463" i="6" s="1"/>
  <c r="Y2509" i="6"/>
  <c r="AA2509" i="6" s="1"/>
  <c r="AF2509" i="6" s="1"/>
  <c r="Y2462" i="6"/>
  <c r="AA2462" i="6" s="1"/>
  <c r="Y2461" i="6"/>
  <c r="AA2461" i="6" s="1"/>
  <c r="Y2460" i="6"/>
  <c r="AA2460" i="6" s="1"/>
  <c r="Y2508" i="6"/>
  <c r="AA2508" i="6" s="1"/>
  <c r="AF2508" i="6" s="1"/>
  <c r="Y2459" i="6"/>
  <c r="AA2459" i="6" s="1"/>
  <c r="Y2458" i="6"/>
  <c r="AA2458" i="6" s="1"/>
  <c r="AF2458" i="6" s="1"/>
  <c r="Y2457" i="6"/>
  <c r="AA2457" i="6" s="1"/>
  <c r="Y2442" i="6"/>
  <c r="AA2442" i="6" s="1"/>
  <c r="AF2442" i="6" s="1"/>
  <c r="Y2507" i="6"/>
  <c r="AA2507" i="6" s="1"/>
  <c r="AF2507" i="6" s="1"/>
  <c r="Y2456" i="6"/>
  <c r="AA2456" i="6" s="1"/>
  <c r="Y2505" i="6"/>
  <c r="AA2505" i="6" s="1"/>
  <c r="Y2343" i="6"/>
  <c r="AA2343" i="6" s="1"/>
  <c r="AF2343" i="6" s="1"/>
  <c r="Y2342" i="6"/>
  <c r="AA2342" i="6" s="1"/>
  <c r="Y2441" i="6"/>
  <c r="AA2441" i="6" s="1"/>
  <c r="Y2440" i="6"/>
  <c r="AA2440" i="6" s="1"/>
  <c r="AF2440" i="6" s="1"/>
  <c r="Y2439" i="6"/>
  <c r="AA2439" i="6" s="1"/>
  <c r="Y2438" i="6"/>
  <c r="AA2438" i="6" s="1"/>
  <c r="AF2438" i="6" s="1"/>
  <c r="Y2437" i="6"/>
  <c r="AA2437" i="6" s="1"/>
  <c r="Y2436" i="6"/>
  <c r="AA2436" i="6" s="1"/>
  <c r="AF2436" i="6" s="1"/>
  <c r="Y2435" i="6"/>
  <c r="AA2435" i="6" s="1"/>
  <c r="Y2434" i="6"/>
  <c r="AA2434" i="6" s="1"/>
  <c r="AF2434" i="6" s="1"/>
  <c r="Y2341" i="6"/>
  <c r="AA2341" i="6" s="1"/>
  <c r="Y2340" i="6"/>
  <c r="AA2340" i="6" s="1"/>
  <c r="Y2339" i="6"/>
  <c r="AA2339" i="6" s="1"/>
  <c r="AF2339" i="6" s="1"/>
  <c r="Y2338" i="6"/>
  <c r="AA2338" i="6" s="1"/>
  <c r="Y2433" i="6"/>
  <c r="AA2433" i="6" s="1"/>
  <c r="Y2337" i="6"/>
  <c r="AA2337" i="6" s="1"/>
  <c r="Y2336" i="6"/>
  <c r="AA2336" i="6" s="1"/>
  <c r="Y2335" i="6"/>
  <c r="AA2335" i="6" s="1"/>
  <c r="Y2334" i="6"/>
  <c r="AA2334" i="6" s="1"/>
  <c r="Y2432" i="6"/>
  <c r="AA2432" i="6" s="1"/>
  <c r="Y2333" i="6"/>
  <c r="AA2333" i="6" s="1"/>
  <c r="Y2332" i="6"/>
  <c r="AA2332" i="6" s="1"/>
  <c r="AF2332" i="6" s="1"/>
  <c r="Y2431" i="6"/>
  <c r="AA2431" i="6" s="1"/>
  <c r="Y2430" i="6"/>
  <c r="AA2430" i="6" s="1"/>
  <c r="AF2430" i="6" s="1"/>
  <c r="Y2429" i="6"/>
  <c r="AA2429" i="6" s="1"/>
  <c r="Y2331" i="6"/>
  <c r="AA2331" i="6" s="1"/>
  <c r="Y2330" i="6"/>
  <c r="AA2330" i="6" s="1"/>
  <c r="Y2329" i="6"/>
  <c r="AA2329" i="6" s="1"/>
  <c r="Y2328" i="6"/>
  <c r="AA2328" i="6" s="1"/>
  <c r="Y2327" i="6"/>
  <c r="AA2327" i="6" s="1"/>
  <c r="Y2326" i="6"/>
  <c r="AA2326" i="6" s="1"/>
  <c r="Y2325" i="6"/>
  <c r="AA2325" i="6" s="1"/>
  <c r="Y2324" i="6"/>
  <c r="AA2324" i="6" s="1"/>
  <c r="Y2323" i="6"/>
  <c r="AA2323" i="6" s="1"/>
  <c r="Y2322" i="6"/>
  <c r="AA2322" i="6" s="1"/>
  <c r="Y2321" i="6"/>
  <c r="AA2321" i="6" s="1"/>
  <c r="Y2320" i="6"/>
  <c r="AA2320" i="6" s="1"/>
  <c r="Y2577" i="6"/>
  <c r="AA2577" i="6" s="1"/>
  <c r="AF2577" i="6" s="1"/>
  <c r="Y2572" i="6"/>
  <c r="AA2572" i="6" s="1"/>
  <c r="AF2572" i="6" s="1"/>
  <c r="Y2571" i="6"/>
  <c r="AA2571" i="6" s="1"/>
  <c r="AF2571" i="6" s="1"/>
  <c r="Y2570" i="6"/>
  <c r="AA2570" i="6" s="1"/>
  <c r="AF2570" i="6" s="1"/>
  <c r="Y2569" i="6"/>
  <c r="AA2569" i="6" s="1"/>
  <c r="AF2569" i="6" s="1"/>
  <c r="Y2539" i="6"/>
  <c r="AA2539" i="6" s="1"/>
  <c r="AF2539" i="6" s="1"/>
  <c r="Y2538" i="6"/>
  <c r="AA2538" i="6" s="1"/>
  <c r="AF2538" i="6" s="1"/>
  <c r="Y2504" i="6"/>
  <c r="AA2504" i="6" s="1"/>
  <c r="AF2504" i="6" s="1"/>
  <c r="Y2503" i="6"/>
  <c r="AA2503" i="6" s="1"/>
  <c r="AF2503" i="6" s="1"/>
  <c r="Y2428" i="6"/>
  <c r="AA2428" i="6" s="1"/>
  <c r="AF2428" i="6" s="1"/>
  <c r="Y2427" i="6"/>
  <c r="AA2427" i="6" s="1"/>
  <c r="AF2427" i="6" s="1"/>
  <c r="Y2319" i="6"/>
  <c r="AA2319" i="6" s="1"/>
  <c r="AF2319" i="6" s="1"/>
  <c r="Y2318" i="6"/>
  <c r="AA2318" i="6" s="1"/>
  <c r="AF2318" i="6" s="1"/>
  <c r="Y2426" i="6"/>
  <c r="AA2426" i="6" s="1"/>
  <c r="AF2426" i="6" s="1"/>
  <c r="Y2492" i="6"/>
  <c r="AA2492" i="6" s="1"/>
  <c r="AF2492" i="6" s="1"/>
  <c r="Y2425" i="6"/>
  <c r="AA2425" i="6" s="1"/>
  <c r="AF2425" i="6" s="1"/>
  <c r="Y2317" i="6"/>
  <c r="AA2317" i="6" s="1"/>
  <c r="AF2317" i="6" s="1"/>
  <c r="Y2316" i="6"/>
  <c r="AA2316" i="6" s="1"/>
  <c r="AF2316" i="6" s="1"/>
  <c r="Y2424" i="6"/>
  <c r="AA2424" i="6" s="1"/>
  <c r="AF2424" i="6" s="1"/>
  <c r="Y2502" i="6"/>
  <c r="AA2502" i="6" s="1"/>
  <c r="AF2502" i="6" s="1"/>
  <c r="Y2501" i="6"/>
  <c r="AA2501" i="6" s="1"/>
  <c r="AF2501" i="6" s="1"/>
  <c r="Y2500" i="6"/>
  <c r="AA2500" i="6" s="1"/>
  <c r="AF2500" i="6" s="1"/>
  <c r="Y2423" i="6"/>
  <c r="AA2423" i="6" s="1"/>
  <c r="AF2423" i="6" s="1"/>
  <c r="Y2422" i="6"/>
  <c r="AA2422" i="6" s="1"/>
  <c r="AF2422" i="6" s="1"/>
  <c r="Y2421" i="6"/>
  <c r="AA2421" i="6" s="1"/>
  <c r="AF2421" i="6" s="1"/>
  <c r="Y2315" i="6"/>
  <c r="AA2315" i="6" s="1"/>
  <c r="AF2315" i="6" s="1"/>
  <c r="Y2314" i="6"/>
  <c r="AA2314" i="6" s="1"/>
  <c r="AF2314" i="6" s="1"/>
  <c r="Y2313" i="6"/>
  <c r="AA2313" i="6" s="1"/>
  <c r="AF2313" i="6" s="1"/>
  <c r="Y2312" i="6"/>
  <c r="AA2312" i="6" s="1"/>
  <c r="AF2312" i="6" s="1"/>
  <c r="Y2311" i="6"/>
  <c r="AA2311" i="6" s="1"/>
  <c r="AF2311" i="6" s="1"/>
  <c r="Y2310" i="6"/>
  <c r="AA2310" i="6" s="1"/>
  <c r="AF2310" i="6" s="1"/>
  <c r="Y2309" i="6"/>
  <c r="AA2309" i="6" s="1"/>
  <c r="AF2309" i="6" s="1"/>
  <c r="Y2308" i="6"/>
  <c r="AA2308" i="6" s="1"/>
  <c r="AF2308" i="6" s="1"/>
  <c r="Y2420" i="6"/>
  <c r="AA2420" i="6" s="1"/>
  <c r="AF2420" i="6" s="1"/>
  <c r="Y2419" i="6"/>
  <c r="AA2419" i="6" s="1"/>
  <c r="AF2419" i="6" s="1"/>
  <c r="Y2418" i="6"/>
  <c r="AA2418" i="6" s="1"/>
  <c r="AF2418" i="6" s="1"/>
  <c r="Y2307" i="6"/>
  <c r="AA2307" i="6" s="1"/>
  <c r="AF2307" i="6" s="1"/>
  <c r="Y2417" i="6"/>
  <c r="AA2417" i="6" s="1"/>
  <c r="AF2417" i="6" s="1"/>
  <c r="Y2306" i="6"/>
  <c r="AA2306" i="6" s="1"/>
  <c r="AF2306" i="6" s="1"/>
  <c r="Y2416" i="6"/>
  <c r="AA2416" i="6" s="1"/>
  <c r="AF2416" i="6" s="1"/>
  <c r="Y2415" i="6"/>
  <c r="AA2415" i="6" s="1"/>
  <c r="AF2415" i="6" s="1"/>
  <c r="Y2305" i="6"/>
  <c r="AA2305" i="6" s="1"/>
  <c r="AF2305" i="6" s="1"/>
  <c r="Y2304" i="6"/>
  <c r="AA2304" i="6" s="1"/>
  <c r="AF2304" i="6" s="1"/>
  <c r="Y2303" i="6"/>
  <c r="AA2303" i="6" s="1"/>
  <c r="AF2303" i="6" s="1"/>
  <c r="Y2302" i="6"/>
  <c r="AA2302" i="6" s="1"/>
  <c r="AF2302" i="6" s="1"/>
  <c r="Y2301" i="6"/>
  <c r="AA2301" i="6" s="1"/>
  <c r="AF2301" i="6" s="1"/>
  <c r="Y2300" i="6"/>
  <c r="AA2300" i="6" s="1"/>
  <c r="AF2300" i="6" s="1"/>
  <c r="Y2299" i="6"/>
  <c r="AA2299" i="6" s="1"/>
  <c r="AF2299" i="6" s="1"/>
  <c r="Y2298" i="6"/>
  <c r="AA2298" i="6" s="1"/>
  <c r="AF2298" i="6" s="1"/>
  <c r="Y2297" i="6"/>
  <c r="AA2297" i="6" s="1"/>
  <c r="AF2297" i="6" s="1"/>
  <c r="Y2414" i="6"/>
  <c r="AA2414" i="6" s="1"/>
  <c r="AF2414" i="6" s="1"/>
  <c r="Y2413" i="6"/>
  <c r="AA2413" i="6" s="1"/>
  <c r="AF2413" i="6" s="1"/>
  <c r="Y2412" i="6"/>
  <c r="AA2412" i="6" s="1"/>
  <c r="AF2412" i="6" s="1"/>
  <c r="Y2411" i="6"/>
  <c r="AA2411" i="6" s="1"/>
  <c r="AF2411" i="6" s="1"/>
  <c r="Y2410" i="6"/>
  <c r="AA2410" i="6" s="1"/>
  <c r="AF2410" i="6" s="1"/>
  <c r="Y2409" i="6"/>
  <c r="AA2409" i="6" s="1"/>
  <c r="AF2409" i="6" s="1"/>
  <c r="Y2499" i="6"/>
  <c r="AA2499" i="6" s="1"/>
  <c r="AF2499" i="6" s="1"/>
  <c r="Y2498" i="6"/>
  <c r="Y2408" i="6"/>
  <c r="AA2408" i="6" s="1"/>
  <c r="AF2408" i="6" s="1"/>
  <c r="Y2407" i="6"/>
  <c r="AA2407" i="6" s="1"/>
  <c r="AF2407" i="6" s="1"/>
  <c r="Y2497" i="6"/>
  <c r="AA2497" i="6" s="1"/>
  <c r="AF2497" i="6" s="1"/>
  <c r="Y2406" i="6"/>
  <c r="AA2406" i="6" s="1"/>
  <c r="AF2406" i="6" s="1"/>
  <c r="Y2405" i="6"/>
  <c r="AA2405" i="6" s="1"/>
  <c r="AF2405" i="6" s="1"/>
  <c r="Y2404" i="6"/>
  <c r="AA2404" i="6" s="1"/>
  <c r="AF2404" i="6" s="1"/>
  <c r="Y2403" i="6"/>
  <c r="AA2403" i="6" s="1"/>
  <c r="AF2403" i="6" s="1"/>
  <c r="Y2402" i="6"/>
  <c r="AA2402" i="6" s="1"/>
  <c r="AF2402" i="6" s="1"/>
  <c r="Y2401" i="6"/>
  <c r="AA2401" i="6" s="1"/>
  <c r="AF2401" i="6" s="1"/>
  <c r="Y2400" i="6"/>
  <c r="AA2400" i="6" s="1"/>
  <c r="AF2400" i="6" s="1"/>
  <c r="Y2399" i="6"/>
  <c r="AA2399" i="6" s="1"/>
  <c r="AF2399" i="6" s="1"/>
  <c r="Y2398" i="6"/>
  <c r="AA2398" i="6" s="1"/>
  <c r="AF2398" i="6" s="1"/>
  <c r="Y2397" i="6"/>
  <c r="AA2397" i="6" s="1"/>
  <c r="AF2397" i="6" s="1"/>
  <c r="Y2396" i="6"/>
  <c r="AA2396" i="6" s="1"/>
  <c r="AF2396" i="6" s="1"/>
  <c r="Y2296" i="6"/>
  <c r="AA2296" i="6" s="1"/>
  <c r="AF2296" i="6" s="1"/>
  <c r="Y2295" i="6"/>
  <c r="AA2295" i="6" s="1"/>
  <c r="AF2295" i="6" s="1"/>
  <c r="Y2294" i="6"/>
  <c r="AA2294" i="6" s="1"/>
  <c r="AF2294" i="6" s="1"/>
  <c r="Y2293" i="6"/>
  <c r="AA2293" i="6" s="1"/>
  <c r="AF2293" i="6" s="1"/>
  <c r="Y2496" i="6"/>
  <c r="AA2496" i="6" s="1"/>
  <c r="AF2496" i="6" s="1"/>
  <c r="Y2576" i="6"/>
  <c r="AA2576" i="6" s="1"/>
  <c r="AF2576" i="6" s="1"/>
  <c r="Y2568" i="6"/>
  <c r="AA2568" i="6" s="1"/>
  <c r="AF2568" i="6" s="1"/>
  <c r="Y2537" i="6"/>
  <c r="AA2537" i="6" s="1"/>
  <c r="AF2537" i="6" s="1"/>
  <c r="Y2536" i="6"/>
  <c r="AA2536" i="6" s="1"/>
  <c r="AF2536" i="6" s="1"/>
  <c r="Y2495" i="6"/>
  <c r="AA2495" i="6" s="1"/>
  <c r="AF2495" i="6" s="1"/>
  <c r="Y2494" i="6"/>
  <c r="AA2494" i="6" s="1"/>
  <c r="AF2494" i="6" s="1"/>
  <c r="Y2395" i="6"/>
  <c r="AA2395" i="6" s="1"/>
  <c r="AF2395" i="6" s="1"/>
  <c r="Y2394" i="6"/>
  <c r="AA2394" i="6" s="1"/>
  <c r="AF2394" i="6" s="1"/>
  <c r="Y2586" i="6"/>
  <c r="AA2586" i="6" s="1"/>
  <c r="AF2586" i="6" s="1"/>
  <c r="Y2582" i="6"/>
  <c r="AA2582" i="6" s="1"/>
  <c r="AF2582" i="6" s="1"/>
  <c r="Y2575" i="6"/>
  <c r="AA2575" i="6" s="1"/>
  <c r="AF2575" i="6" s="1"/>
  <c r="Y2567" i="6"/>
  <c r="AA2567" i="6" s="1"/>
  <c r="AF2567" i="6" s="1"/>
  <c r="Y2535" i="6"/>
  <c r="Y2566" i="6"/>
  <c r="AA2566" i="6" s="1"/>
  <c r="AF2566" i="6" s="1"/>
  <c r="Y2493" i="6"/>
  <c r="AA2493" i="6" s="1"/>
  <c r="AF2493" i="6" s="1"/>
  <c r="Y2551" i="6"/>
  <c r="AA2551" i="6" s="1"/>
  <c r="AF2551" i="6" s="1"/>
  <c r="Y2527" i="6"/>
  <c r="AA2527" i="6" s="1"/>
  <c r="AF2527" i="6" s="1"/>
  <c r="Y2550" i="6"/>
  <c r="AA2550" i="6" s="1"/>
  <c r="AF2550" i="6" s="1"/>
  <c r="Y2526" i="6"/>
  <c r="AA2526" i="6" s="1"/>
  <c r="AF2526" i="6" s="1"/>
  <c r="Y2393" i="6"/>
  <c r="AA2393" i="6" s="1"/>
  <c r="AF2393" i="6" s="1"/>
  <c r="Y2549" i="6"/>
  <c r="AA2549" i="6" s="1"/>
  <c r="AF2549" i="6" s="1"/>
  <c r="Y2392" i="6"/>
  <c r="AA2392" i="6" s="1"/>
  <c r="AF2392" i="6" s="1"/>
  <c r="Y2525" i="6"/>
  <c r="AA2525" i="6" s="1"/>
  <c r="AF2525" i="6" s="1"/>
  <c r="Y2477" i="6"/>
  <c r="AA2477" i="6" s="1"/>
  <c r="AF2477" i="6" s="1"/>
  <c r="Y2391" i="6"/>
  <c r="AA2391" i="6" s="1"/>
  <c r="AF2391" i="6" s="1"/>
  <c r="Y2390" i="6"/>
  <c r="AA2390" i="6" s="1"/>
  <c r="AF2390" i="6" s="1"/>
  <c r="Y2562" i="6"/>
  <c r="AA2562" i="6" s="1"/>
  <c r="AF2562" i="6" s="1"/>
  <c r="Y2561" i="6"/>
  <c r="AA2561" i="6" s="1"/>
  <c r="AF2561" i="6" s="1"/>
  <c r="Y2532" i="6"/>
  <c r="AA2532" i="6" s="1"/>
  <c r="AF2532" i="6" s="1"/>
  <c r="Y2488" i="6"/>
  <c r="AA2488" i="6" s="1"/>
  <c r="AF2488" i="6" s="1"/>
  <c r="Y2487" i="6"/>
  <c r="AA2487" i="6" s="1"/>
  <c r="AF2487" i="6" s="1"/>
  <c r="Y2291" i="6"/>
  <c r="AA2291" i="6" s="1"/>
  <c r="AF2291" i="6" s="1"/>
  <c r="Y2290" i="6"/>
  <c r="AA2290" i="6" s="1"/>
  <c r="AF2290" i="6" s="1"/>
  <c r="Y2289" i="6"/>
  <c r="AA2289" i="6" s="1"/>
  <c r="AF2289" i="6" s="1"/>
  <c r="Y2288" i="6"/>
  <c r="AA2288" i="6" s="1"/>
  <c r="AF2288" i="6" s="1"/>
  <c r="Y2482" i="6"/>
  <c r="AA2482" i="6" s="1"/>
  <c r="AF2482" i="6" s="1"/>
  <c r="Y2481" i="6"/>
  <c r="AA2481" i="6" s="1"/>
  <c r="AF2481" i="6" s="1"/>
  <c r="Y2565" i="6"/>
  <c r="AA2565" i="6" s="1"/>
  <c r="AF2565" i="6" s="1"/>
  <c r="Y2491" i="6"/>
  <c r="AA2491" i="6" s="1"/>
  <c r="AF2491" i="6" s="1"/>
  <c r="Y2490" i="6"/>
  <c r="AA2490" i="6" s="1"/>
  <c r="AF2490" i="6" s="1"/>
  <c r="Y2292" i="6"/>
  <c r="AA2292" i="6" s="1"/>
  <c r="AF2292" i="6" s="1"/>
  <c r="Y2389" i="6"/>
  <c r="AA2389" i="6" s="1"/>
  <c r="AF2389" i="6" s="1"/>
  <c r="Y2564" i="6"/>
  <c r="AA2564" i="6" s="1"/>
  <c r="AF2564" i="6" s="1"/>
  <c r="Y2534" i="6"/>
  <c r="AA2534" i="6" s="1"/>
  <c r="AF2534" i="6" s="1"/>
  <c r="Y2489" i="6"/>
  <c r="Y2388" i="6"/>
  <c r="AA2388" i="6" s="1"/>
  <c r="AF2388" i="6" s="1"/>
  <c r="Y2563" i="6"/>
  <c r="AA2563" i="6" s="1"/>
  <c r="AF2563" i="6" s="1"/>
  <c r="Y2556" i="6"/>
  <c r="AA2556" i="6" s="1"/>
  <c r="AF2556" i="6" s="1"/>
  <c r="Y2555" i="6"/>
  <c r="AA2555" i="6" s="1"/>
  <c r="AF2555" i="6" s="1"/>
  <c r="Y2554" i="6"/>
  <c r="AA2554" i="6" s="1"/>
  <c r="AF2554" i="6" s="1"/>
  <c r="Y2553" i="6"/>
  <c r="AA2553" i="6" s="1"/>
  <c r="AF2553" i="6" s="1"/>
  <c r="Y2552" i="6"/>
  <c r="AA2552" i="6" s="1"/>
  <c r="AF2552" i="6" s="1"/>
  <c r="Y2529" i="6"/>
  <c r="AA2529" i="6" s="1"/>
  <c r="AF2529" i="6" s="1"/>
  <c r="Y2528" i="6"/>
  <c r="AA2528" i="6" s="1"/>
  <c r="AF2528" i="6" s="1"/>
  <c r="Y2480" i="6"/>
  <c r="AA2480" i="6" s="1"/>
  <c r="AF2480" i="6" s="1"/>
  <c r="Y2479" i="6"/>
  <c r="AA2479" i="6" s="1"/>
  <c r="AF2479" i="6" s="1"/>
  <c r="Y2387" i="6"/>
  <c r="AA2387" i="6" s="1"/>
  <c r="AF2387" i="6" s="1"/>
  <c r="Y2478" i="6"/>
  <c r="AA2478" i="6" s="1"/>
  <c r="AF2478" i="6" s="1"/>
  <c r="Y2386" i="6"/>
  <c r="AA2386" i="6" s="1"/>
  <c r="AF2386" i="6" s="1"/>
  <c r="Y2385" i="6"/>
  <c r="AA2385" i="6" s="1"/>
  <c r="AF2385" i="6" s="1"/>
  <c r="Y2384" i="6"/>
  <c r="AA2384" i="6" s="1"/>
  <c r="AF2384" i="6" s="1"/>
  <c r="Y2284" i="6"/>
  <c r="AA2284" i="6" s="1"/>
  <c r="AF2284" i="6" s="1"/>
  <c r="Y2283" i="6"/>
  <c r="AA2283" i="6" s="1"/>
  <c r="AF2283" i="6" s="1"/>
  <c r="Y2282" i="6"/>
  <c r="AA2282" i="6" s="1"/>
  <c r="AF2282" i="6" s="1"/>
  <c r="Y2591" i="6"/>
  <c r="AA2591" i="6" s="1"/>
  <c r="AF2591" i="6" s="1"/>
  <c r="Y2588" i="6"/>
  <c r="AA2588" i="6" s="1"/>
  <c r="AF2588" i="6" s="1"/>
  <c r="Y2584" i="6"/>
  <c r="AA2584" i="6" s="1"/>
  <c r="AF2584" i="6" s="1"/>
  <c r="Y2579" i="6"/>
  <c r="AA2579" i="6" s="1"/>
  <c r="AF2579" i="6" s="1"/>
  <c r="Y2548" i="6"/>
  <c r="Y2475" i="6"/>
  <c r="AA2475" i="6" s="1"/>
  <c r="AF2475" i="6" s="1"/>
  <c r="Y2547" i="6"/>
  <c r="AA2547" i="6" s="1"/>
  <c r="AF2547" i="6" s="1"/>
  <c r="Y2546" i="6"/>
  <c r="AA2546" i="6" s="1"/>
  <c r="AF2546" i="6" s="1"/>
  <c r="Y2545" i="6"/>
  <c r="AA2545" i="6" s="1"/>
  <c r="AF2545" i="6" s="1"/>
  <c r="Y2523" i="6"/>
  <c r="AA2523" i="6" s="1"/>
  <c r="AF2523" i="6" s="1"/>
  <c r="Y2383" i="6"/>
  <c r="AA2383" i="6" s="1"/>
  <c r="AF2383" i="6" s="1"/>
  <c r="Y2544" i="6"/>
  <c r="AA2544" i="6" s="1"/>
  <c r="AF2544" i="6" s="1"/>
  <c r="Y2280" i="6"/>
  <c r="AA2280" i="6" s="1"/>
  <c r="AF2280" i="6" s="1"/>
  <c r="Y2279" i="6"/>
  <c r="AA2279" i="6" s="1"/>
  <c r="AF2279" i="6" s="1"/>
  <c r="Y2474" i="6"/>
  <c r="AA2474" i="6" s="1"/>
  <c r="AF2474" i="6" s="1"/>
  <c r="Y2524" i="6"/>
  <c r="AA2524" i="6" s="1"/>
  <c r="AF2524" i="6" s="1"/>
  <c r="Y2382" i="6"/>
  <c r="AA2382" i="6" s="1"/>
  <c r="AF2382" i="6" s="1"/>
  <c r="Y2281" i="6"/>
  <c r="AA2281" i="6" s="1"/>
  <c r="AF2281" i="6" s="1"/>
  <c r="Y2476" i="6"/>
  <c r="AA2476" i="6" s="1"/>
  <c r="AF2476" i="6" s="1"/>
  <c r="Y2580" i="6"/>
  <c r="AA2580" i="6" s="1"/>
  <c r="AF2580" i="6" s="1"/>
  <c r="Y2574" i="6"/>
  <c r="AA2574" i="6" s="1"/>
  <c r="AF2574" i="6" s="1"/>
  <c r="Y2560" i="6"/>
  <c r="AA2560" i="6" s="1"/>
  <c r="AF2560" i="6" s="1"/>
  <c r="Y2559" i="6"/>
  <c r="AA2559" i="6" s="1"/>
  <c r="AF2559" i="6" s="1"/>
  <c r="Y2531" i="6"/>
  <c r="AA2531" i="6" s="1"/>
  <c r="AF2531" i="6" s="1"/>
  <c r="Y2486" i="6"/>
  <c r="AA2486" i="6" s="1"/>
  <c r="AF2486" i="6" s="1"/>
  <c r="Y2558" i="6"/>
  <c r="AA2558" i="6" s="1"/>
  <c r="AF2558" i="6" s="1"/>
  <c r="Y2485" i="6"/>
  <c r="AA2485" i="6" s="1"/>
  <c r="AF2485" i="6" s="1"/>
  <c r="Y2530" i="6"/>
  <c r="AA2530" i="6" s="1"/>
  <c r="AF2530" i="6" s="1"/>
  <c r="Y2557" i="6"/>
  <c r="AA2557" i="6" s="1"/>
  <c r="AF2557" i="6" s="1"/>
  <c r="Y2484" i="6"/>
  <c r="AA2484" i="6" s="1"/>
  <c r="AF2484" i="6" s="1"/>
  <c r="Y2381" i="6"/>
  <c r="AA2381" i="6" s="1"/>
  <c r="AF2381" i="6" s="1"/>
  <c r="Y2380" i="6"/>
  <c r="AA2380" i="6" s="1"/>
  <c r="AF2380" i="6" s="1"/>
  <c r="Y2483" i="6"/>
  <c r="AA2483" i="6" s="1"/>
  <c r="AF2483" i="6" s="1"/>
  <c r="Y2287" i="6"/>
  <c r="AA2287" i="6" s="1"/>
  <c r="AF2287" i="6" s="1"/>
  <c r="Y2286" i="6"/>
  <c r="AA2286" i="6" s="1"/>
  <c r="AF2286" i="6" s="1"/>
  <c r="Y2379" i="6"/>
  <c r="AA2379" i="6" s="1"/>
  <c r="AF2379" i="6" s="1"/>
  <c r="Y2378" i="6"/>
  <c r="Y2285" i="6"/>
  <c r="AA2285" i="6" s="1"/>
  <c r="AF2285" i="6" s="1"/>
  <c r="Y2543" i="6"/>
  <c r="AA2543" i="6" s="1"/>
  <c r="AF2543" i="6" s="1"/>
  <c r="Y2522" i="6"/>
  <c r="AA2522" i="6" s="1"/>
  <c r="AF2522" i="6" s="1"/>
  <c r="Y2473" i="6"/>
  <c r="AA2473" i="6" s="1"/>
  <c r="AF2473" i="6" s="1"/>
  <c r="Y2377" i="6"/>
  <c r="AA2377" i="6" s="1"/>
  <c r="AF2377" i="6" s="1"/>
  <c r="Y2541" i="6"/>
  <c r="AA2541" i="6" s="1"/>
  <c r="AF2541" i="6" s="1"/>
  <c r="Y2521" i="6"/>
  <c r="AA2521" i="6" s="1"/>
  <c r="AF2521" i="6" s="1"/>
  <c r="Y2471" i="6"/>
  <c r="AA2471" i="6" s="1"/>
  <c r="AF2471" i="6" s="1"/>
  <c r="Y2265" i="6"/>
  <c r="AA2265" i="6" s="1"/>
  <c r="AF2265" i="6" s="1"/>
  <c r="Y2540" i="6"/>
  <c r="AA2540" i="6" s="1"/>
  <c r="AF2540" i="6" s="1"/>
  <c r="Y2520" i="6"/>
  <c r="AA2520" i="6" s="1"/>
  <c r="AF2520" i="6" s="1"/>
  <c r="Y2470" i="6"/>
  <c r="AA2470" i="6" s="1"/>
  <c r="AF2470" i="6" s="1"/>
  <c r="Y2376" i="6"/>
  <c r="AA2376" i="6" s="1"/>
  <c r="AF2376" i="6" s="1"/>
  <c r="Y2375" i="6"/>
  <c r="AA2375" i="6" s="1"/>
  <c r="AF2375" i="6" s="1"/>
  <c r="Y2374" i="6"/>
  <c r="AA2374" i="6" s="1"/>
  <c r="AF2374" i="6" s="1"/>
  <c r="Y2373" i="6"/>
  <c r="Y2372" i="6"/>
  <c r="AA2372" i="6" s="1"/>
  <c r="AF2372" i="6" s="1"/>
  <c r="Y2371" i="6"/>
  <c r="AA2371" i="6" s="1"/>
  <c r="AF2371" i="6" s="1"/>
  <c r="Y2370" i="6"/>
  <c r="AA2370" i="6" s="1"/>
  <c r="AF2370" i="6" s="1"/>
  <c r="Y2369" i="6"/>
  <c r="AA2369" i="6" s="1"/>
  <c r="AF2369" i="6" s="1"/>
  <c r="Y2368" i="6"/>
  <c r="AA2368" i="6" s="1"/>
  <c r="AF2368" i="6" s="1"/>
  <c r="Y2367" i="6"/>
  <c r="AA2367" i="6" s="1"/>
  <c r="AF2367" i="6" s="1"/>
  <c r="Y2366" i="6"/>
  <c r="AA2366" i="6" s="1"/>
  <c r="AF2366" i="6" s="1"/>
  <c r="Y2365" i="6"/>
  <c r="Y2264" i="6"/>
  <c r="AA2264" i="6" s="1"/>
  <c r="AF2264" i="6" s="1"/>
  <c r="Y2364" i="6"/>
  <c r="AA2364" i="6" s="1"/>
  <c r="AF2364" i="6" s="1"/>
  <c r="Y2363" i="6"/>
  <c r="AA2363" i="6" s="1"/>
  <c r="AF2363" i="6" s="1"/>
  <c r="Y2362" i="6"/>
  <c r="AA2362" i="6" s="1"/>
  <c r="AF2362" i="6" s="1"/>
  <c r="Y2361" i="6"/>
  <c r="AA2361" i="6" s="1"/>
  <c r="AF2361" i="6" s="1"/>
  <c r="Y2360" i="6"/>
  <c r="AA2360" i="6" s="1"/>
  <c r="AF2360" i="6" s="1"/>
  <c r="Y2359" i="6"/>
  <c r="AA2359" i="6" s="1"/>
  <c r="AF2359" i="6" s="1"/>
  <c r="Y2358" i="6"/>
  <c r="Y2357" i="6"/>
  <c r="AA2357" i="6" s="1"/>
  <c r="AF2357" i="6" s="1"/>
  <c r="Y2355" i="6"/>
  <c r="AA2355" i="6" s="1"/>
  <c r="AF2355" i="6" s="1"/>
  <c r="Y2356" i="6"/>
  <c r="AA2356" i="6" s="1"/>
  <c r="AF2356" i="6" s="1"/>
  <c r="Y2268" i="6"/>
  <c r="AA2268" i="6" s="1"/>
  <c r="AF2268" i="6" s="1"/>
  <c r="Y2267" i="6"/>
  <c r="AA2267" i="6" s="1"/>
  <c r="AF2267" i="6" s="1"/>
  <c r="Y2266" i="6"/>
  <c r="AA2266" i="6" s="1"/>
  <c r="AF2266" i="6" s="1"/>
  <c r="Y2263" i="6"/>
  <c r="AA2263" i="6" s="1"/>
  <c r="AF2263" i="6" s="1"/>
  <c r="Y2262" i="6"/>
  <c r="Y2261" i="6"/>
  <c r="AA2261" i="6" s="1"/>
  <c r="AF2261" i="6" s="1"/>
  <c r="Y2260" i="6"/>
  <c r="AA2260" i="6" s="1"/>
  <c r="AF2260" i="6" s="1"/>
  <c r="Y2259" i="6"/>
  <c r="AA2259" i="6" s="1"/>
  <c r="AF2259" i="6" s="1"/>
  <c r="Y2258" i="6"/>
  <c r="AA2258" i="6" s="1"/>
  <c r="AF2258" i="6" s="1"/>
  <c r="Y2257" i="6"/>
  <c r="AA2257" i="6" s="1"/>
  <c r="AF2257" i="6" s="1"/>
  <c r="Y2256" i="6"/>
  <c r="AA2256" i="6" s="1"/>
  <c r="AF2256" i="6" s="1"/>
  <c r="Y2255" i="6"/>
  <c r="AA2255" i="6" s="1"/>
  <c r="AF2255" i="6" s="1"/>
  <c r="Y2589" i="6"/>
  <c r="Y2585" i="6"/>
  <c r="AA2585" i="6" s="1"/>
  <c r="AF2585" i="6" s="1"/>
  <c r="Y2581" i="6"/>
  <c r="AA2581" i="6" s="1"/>
  <c r="AF2581" i="6" s="1"/>
  <c r="Y2533" i="6"/>
  <c r="AA2533" i="6" s="1"/>
  <c r="AF2533" i="6" s="1"/>
  <c r="Y2354" i="6"/>
  <c r="AA2354" i="6" s="1"/>
  <c r="AF2354" i="6" s="1"/>
  <c r="Y2353" i="6"/>
  <c r="AA2353" i="6" s="1"/>
  <c r="AF2353" i="6" s="1"/>
  <c r="Y2466" i="6"/>
  <c r="AA2466" i="6" s="1"/>
  <c r="AF2466" i="6" s="1"/>
  <c r="Y2352" i="6"/>
  <c r="AA2352" i="6" s="1"/>
  <c r="AF2352" i="6" s="1"/>
  <c r="Y2351" i="6"/>
  <c r="AA2351" i="6" s="1"/>
  <c r="AF2351" i="6" s="1"/>
  <c r="Y2278" i="6"/>
  <c r="AA2278" i="6" s="1"/>
  <c r="AF2278" i="6" s="1"/>
  <c r="Y2277" i="6"/>
  <c r="AA2277" i="6" s="1"/>
  <c r="AF2277" i="6" s="1"/>
  <c r="Y2276" i="6"/>
  <c r="AA2276" i="6" s="1"/>
  <c r="AF2276" i="6" s="1"/>
  <c r="Y2275" i="6"/>
  <c r="AA2275" i="6" s="1"/>
  <c r="AF2275" i="6" s="1"/>
  <c r="Y2590" i="6"/>
  <c r="AA2590" i="6" s="1"/>
  <c r="AF2590" i="6" s="1"/>
  <c r="Y2587" i="6"/>
  <c r="AA2587" i="6" s="1"/>
  <c r="AF2587" i="6" s="1"/>
  <c r="Y2583" i="6"/>
  <c r="AA2583" i="6" s="1"/>
  <c r="AF2583" i="6" s="1"/>
  <c r="Y2578" i="6"/>
  <c r="Y2573" i="6"/>
  <c r="AA2573" i="6" s="1"/>
  <c r="AF2573" i="6" s="1"/>
  <c r="Y2542" i="6"/>
  <c r="AA2542" i="6" s="1"/>
  <c r="AF2542" i="6" s="1"/>
  <c r="Y2274" i="6"/>
  <c r="AA2274" i="6" s="1"/>
  <c r="AF2274" i="6" s="1"/>
  <c r="Y2273" i="6"/>
  <c r="AA2273" i="6" s="1"/>
  <c r="AF2273" i="6" s="1"/>
  <c r="Y2272" i="6"/>
  <c r="AA2272" i="6" s="1"/>
  <c r="AF2272" i="6" s="1"/>
  <c r="Y2271" i="6"/>
  <c r="AA2271" i="6" s="1"/>
  <c r="AF2271" i="6" s="1"/>
  <c r="Y2270" i="6"/>
  <c r="AA2270" i="6" s="1"/>
  <c r="AF2270" i="6" s="1"/>
  <c r="Y2269" i="6"/>
  <c r="AA2269" i="6" s="1"/>
  <c r="AF2269" i="6" s="1"/>
  <c r="Y2472" i="6"/>
  <c r="AA2472" i="6" s="1"/>
  <c r="AF2472" i="6" s="1"/>
  <c r="Y2350" i="6"/>
  <c r="AA2350" i="6" s="1"/>
  <c r="AF2350" i="6" s="1"/>
  <c r="Y2245" i="6"/>
  <c r="AA2245" i="6" s="1"/>
  <c r="AF2245" i="6" s="1"/>
  <c r="Y2349" i="6"/>
  <c r="AA2349" i="6" s="1"/>
  <c r="AF2349" i="6" s="1"/>
  <c r="Y2506" i="6"/>
  <c r="AA2506" i="6" s="1"/>
  <c r="AF2506" i="6" s="1"/>
  <c r="Y2348" i="6"/>
  <c r="AA2348" i="6" s="1"/>
  <c r="AF2348" i="6" s="1"/>
  <c r="Y2254" i="6"/>
  <c r="AA2254" i="6" s="1"/>
  <c r="AF2254" i="6" s="1"/>
  <c r="Y2253" i="6"/>
  <c r="Y2347" i="6"/>
  <c r="AA2347" i="6" s="1"/>
  <c r="AF2347" i="6" s="1"/>
  <c r="AF52" i="8"/>
  <c r="AE52" i="8"/>
  <c r="AD52" i="8"/>
  <c r="AE51" i="8"/>
  <c r="AF51" i="8" s="1"/>
  <c r="AD51" i="8"/>
  <c r="AF50" i="8"/>
  <c r="AE50" i="8"/>
  <c r="AD50" i="8"/>
  <c r="AE49" i="8"/>
  <c r="AF49" i="8" s="1"/>
  <c r="AD49" i="8"/>
  <c r="AF48" i="8"/>
  <c r="AE48" i="8"/>
  <c r="AD48" i="8"/>
  <c r="AE47" i="8"/>
  <c r="AF47" i="8" s="1"/>
  <c r="AD47" i="8"/>
  <c r="AF46" i="8"/>
  <c r="AE46" i="8"/>
  <c r="AD46" i="8"/>
  <c r="AE45" i="8"/>
  <c r="AF45" i="8" s="1"/>
  <c r="AD45" i="8"/>
  <c r="AF44" i="8"/>
  <c r="AE44" i="8"/>
  <c r="AD44" i="8"/>
  <c r="AE43" i="8"/>
  <c r="AF43" i="8" s="1"/>
  <c r="AD43" i="8"/>
  <c r="AF42" i="8"/>
  <c r="AE42" i="8"/>
  <c r="AD42" i="8"/>
  <c r="AE41" i="8"/>
  <c r="AF41" i="8" s="1"/>
  <c r="AD41" i="8"/>
  <c r="AF40" i="8"/>
  <c r="AE40" i="8"/>
  <c r="AD40" i="8"/>
  <c r="AE39" i="8"/>
  <c r="AF39" i="8" s="1"/>
  <c r="AD39" i="8"/>
  <c r="AF38" i="8"/>
  <c r="AE38" i="8"/>
  <c r="AD38" i="8"/>
  <c r="AE37" i="8"/>
  <c r="AF37" i="8" s="1"/>
  <c r="AD37" i="8"/>
  <c r="AF36" i="8"/>
  <c r="AE36" i="8"/>
  <c r="AD36" i="8"/>
  <c r="AE35" i="8"/>
  <c r="AF35" i="8" s="1"/>
  <c r="AD35" i="8"/>
  <c r="AF34" i="8"/>
  <c r="AE34" i="8"/>
  <c r="AD34" i="8"/>
  <c r="AE33" i="8"/>
  <c r="AF33" i="8" s="1"/>
  <c r="AD33" i="8"/>
  <c r="AF32" i="8"/>
  <c r="AE32" i="8"/>
  <c r="AD32" i="8"/>
  <c r="AE31" i="8"/>
  <c r="AF31" i="8" s="1"/>
  <c r="AD31" i="8"/>
  <c r="AF30" i="8"/>
  <c r="AE30" i="8"/>
  <c r="AD30" i="8"/>
  <c r="AE29" i="8"/>
  <c r="AF29" i="8" s="1"/>
  <c r="AD29" i="8"/>
  <c r="AF28" i="8"/>
  <c r="AE28" i="8"/>
  <c r="AD28" i="8"/>
  <c r="AE27" i="8"/>
  <c r="AF27" i="8" s="1"/>
  <c r="AD27" i="8"/>
  <c r="AF26" i="8"/>
  <c r="AE26" i="8"/>
  <c r="AD26" i="8"/>
  <c r="AE25" i="8"/>
  <c r="AF25" i="8" s="1"/>
  <c r="AD25" i="8"/>
  <c r="AF24" i="8"/>
  <c r="AE24" i="8"/>
  <c r="AD24" i="8"/>
  <c r="AE23" i="8"/>
  <c r="AF23" i="8" s="1"/>
  <c r="AD23" i="8"/>
  <c r="AF22" i="8"/>
  <c r="AE22" i="8"/>
  <c r="AD22" i="8"/>
  <c r="AE21" i="8"/>
  <c r="AF21" i="8" s="1"/>
  <c r="AD21" i="8"/>
  <c r="AF20" i="8"/>
  <c r="AE20" i="8"/>
  <c r="AD20" i="8"/>
  <c r="AE19" i="8"/>
  <c r="AF19" i="8" s="1"/>
  <c r="AD19" i="8"/>
  <c r="AF18" i="8"/>
  <c r="AE18" i="8"/>
  <c r="AD18" i="8"/>
  <c r="AE17" i="8"/>
  <c r="AF17" i="8" s="1"/>
  <c r="AD17" i="8"/>
  <c r="AF16" i="8"/>
  <c r="AE16" i="8"/>
  <c r="AD16" i="8"/>
  <c r="AE15" i="8"/>
  <c r="AF15" i="8" s="1"/>
  <c r="AD15" i="8"/>
  <c r="AF14" i="8"/>
  <c r="AE14" i="8"/>
  <c r="AD14" i="8"/>
  <c r="AE13" i="8"/>
  <c r="AF13" i="8" s="1"/>
  <c r="AD13" i="8"/>
  <c r="AF12" i="8"/>
  <c r="AE12" i="8"/>
  <c r="AD12" i="8"/>
  <c r="AE11" i="8"/>
  <c r="AF11" i="8" s="1"/>
  <c r="AD11" i="8"/>
  <c r="AF10" i="8"/>
  <c r="AE10" i="8"/>
  <c r="AD10" i="8"/>
  <c r="AE9" i="8"/>
  <c r="AF9" i="8" s="1"/>
  <c r="AD9" i="8"/>
  <c r="AF8" i="8"/>
  <c r="AE8" i="8"/>
  <c r="AD8" i="8"/>
  <c r="AE7" i="8"/>
  <c r="AF7" i="8" s="1"/>
  <c r="AD7" i="8"/>
  <c r="AF6" i="8"/>
  <c r="AE6" i="8"/>
  <c r="AD6" i="8"/>
  <c r="AE5" i="8"/>
  <c r="AF5" i="8" s="1"/>
  <c r="AD5" i="8"/>
  <c r="AF4" i="8"/>
  <c r="AE4" i="8"/>
  <c r="AD4" i="8"/>
  <c r="AA52" i="8"/>
  <c r="Z52" i="8"/>
  <c r="Y52" i="8"/>
  <c r="AA51" i="8"/>
  <c r="Z51" i="8"/>
  <c r="Y51" i="8"/>
  <c r="AA50" i="8"/>
  <c r="Z50" i="8"/>
  <c r="Y50" i="8"/>
  <c r="AA49" i="8"/>
  <c r="Z49" i="8"/>
  <c r="Y49" i="8"/>
  <c r="AA48" i="8"/>
  <c r="Z48" i="8"/>
  <c r="Y48" i="8"/>
  <c r="AA47" i="8"/>
  <c r="Z47" i="8"/>
  <c r="Y47" i="8"/>
  <c r="AA46" i="8"/>
  <c r="Z46" i="8"/>
  <c r="Y46" i="8"/>
  <c r="AA45" i="8"/>
  <c r="Z45" i="8"/>
  <c r="Y45" i="8"/>
  <c r="AA44" i="8"/>
  <c r="Z44" i="8"/>
  <c r="Y44" i="8"/>
  <c r="AA43" i="8"/>
  <c r="Z43" i="8"/>
  <c r="Y43" i="8"/>
  <c r="AA42" i="8"/>
  <c r="Z42" i="8"/>
  <c r="Y42" i="8"/>
  <c r="AA41" i="8"/>
  <c r="Z41" i="8"/>
  <c r="Y41" i="8"/>
  <c r="AA40" i="8"/>
  <c r="Z40" i="8"/>
  <c r="Y40" i="8"/>
  <c r="AA39" i="8"/>
  <c r="Z39" i="8"/>
  <c r="Y39" i="8"/>
  <c r="AA38" i="8"/>
  <c r="Z38" i="8"/>
  <c r="Y38" i="8"/>
  <c r="AA37" i="8"/>
  <c r="Z37" i="8"/>
  <c r="Y37" i="8"/>
  <c r="AA36" i="8"/>
  <c r="Z36" i="8"/>
  <c r="Y36" i="8"/>
  <c r="AA35" i="8"/>
  <c r="Z35" i="8"/>
  <c r="Y35" i="8"/>
  <c r="AA34" i="8"/>
  <c r="Z34" i="8"/>
  <c r="Y34" i="8"/>
  <c r="AA33" i="8"/>
  <c r="Z33" i="8"/>
  <c r="Y33" i="8"/>
  <c r="AA32" i="8"/>
  <c r="Z32" i="8"/>
  <c r="Y32" i="8"/>
  <c r="AA31" i="8"/>
  <c r="Z31" i="8"/>
  <c r="Y31" i="8"/>
  <c r="AA30" i="8"/>
  <c r="Z30" i="8"/>
  <c r="Y30" i="8"/>
  <c r="AA29" i="8"/>
  <c r="Z29" i="8"/>
  <c r="Y29" i="8"/>
  <c r="AA28" i="8"/>
  <c r="Z28" i="8"/>
  <c r="Y28" i="8"/>
  <c r="AA27" i="8"/>
  <c r="Z27" i="8"/>
  <c r="Y27" i="8"/>
  <c r="AA26" i="8"/>
  <c r="Z26" i="8"/>
  <c r="Y26" i="8"/>
  <c r="AA25" i="8"/>
  <c r="Z25" i="8"/>
  <c r="Y25" i="8"/>
  <c r="AA24" i="8"/>
  <c r="Z24" i="8"/>
  <c r="Y24" i="8"/>
  <c r="AA23" i="8"/>
  <c r="Z23" i="8"/>
  <c r="Y23" i="8"/>
  <c r="AA22" i="8"/>
  <c r="Z22" i="8"/>
  <c r="Y22" i="8"/>
  <c r="AA21" i="8"/>
  <c r="Z21" i="8"/>
  <c r="Y21" i="8"/>
  <c r="AA20" i="8"/>
  <c r="Z20" i="8"/>
  <c r="Y20" i="8"/>
  <c r="AA19" i="8"/>
  <c r="Z19" i="8"/>
  <c r="Y19" i="8"/>
  <c r="AA18" i="8"/>
  <c r="Z18" i="8"/>
  <c r="Y18" i="8"/>
  <c r="AA17" i="8"/>
  <c r="Z17" i="8"/>
  <c r="Y17" i="8"/>
  <c r="AA16" i="8"/>
  <c r="Z16" i="8"/>
  <c r="Y16" i="8"/>
  <c r="AA15" i="8"/>
  <c r="Z15" i="8"/>
  <c r="Y15" i="8"/>
  <c r="AA14" i="8"/>
  <c r="Z14" i="8"/>
  <c r="Y14" i="8"/>
  <c r="AA13" i="8"/>
  <c r="Z13" i="8"/>
  <c r="Y13" i="8"/>
  <c r="AA12" i="8"/>
  <c r="Z12" i="8"/>
  <c r="Y12" i="8"/>
  <c r="AA11" i="8"/>
  <c r="Z11" i="8"/>
  <c r="Y11" i="8"/>
  <c r="AA10" i="8"/>
  <c r="Z10" i="8"/>
  <c r="Y10" i="8"/>
  <c r="AA9" i="8"/>
  <c r="Z9" i="8"/>
  <c r="Y9" i="8"/>
  <c r="AA8" i="8"/>
  <c r="Z8" i="8"/>
  <c r="Y8" i="8"/>
  <c r="AA7" i="8"/>
  <c r="Z7" i="8"/>
  <c r="Y7" i="8"/>
  <c r="AA6" i="8"/>
  <c r="Z6" i="8"/>
  <c r="Y6" i="8"/>
  <c r="AA5" i="8"/>
  <c r="Z5" i="8"/>
  <c r="Y5" i="8"/>
  <c r="AA4" i="8"/>
  <c r="Z4" i="8"/>
  <c r="Y4" i="8"/>
  <c r="V52" i="8"/>
  <c r="V51" i="8"/>
  <c r="V50" i="8"/>
  <c r="V49" i="8"/>
  <c r="V48" i="8"/>
  <c r="V47" i="8"/>
  <c r="V46" i="8"/>
  <c r="V45" i="8"/>
  <c r="V44" i="8"/>
  <c r="V43" i="8"/>
  <c r="V42" i="8"/>
  <c r="V41" i="8"/>
  <c r="V40" i="8"/>
  <c r="V39" i="8"/>
  <c r="V38" i="8"/>
  <c r="V37" i="8"/>
  <c r="V36" i="8"/>
  <c r="V35" i="8"/>
  <c r="V34" i="8"/>
  <c r="V33" i="8"/>
  <c r="V32" i="8"/>
  <c r="V31" i="8"/>
  <c r="V30" i="8"/>
  <c r="V29" i="8"/>
  <c r="V28" i="8"/>
  <c r="V27" i="8"/>
  <c r="V26" i="8"/>
  <c r="V25" i="8"/>
  <c r="V24" i="8"/>
  <c r="V23" i="8"/>
  <c r="V22" i="8"/>
  <c r="V21" i="8"/>
  <c r="V20" i="8"/>
  <c r="V19" i="8"/>
  <c r="V18" i="8"/>
  <c r="V17" i="8"/>
  <c r="V16" i="8"/>
  <c r="V15" i="8"/>
  <c r="V14" i="8"/>
  <c r="V13" i="8"/>
  <c r="V12" i="8"/>
  <c r="V11" i="8"/>
  <c r="V10" i="8"/>
  <c r="V9" i="8"/>
  <c r="V8" i="8"/>
  <c r="V7" i="8"/>
  <c r="V6" i="8"/>
  <c r="V5" i="8"/>
  <c r="T52" i="8"/>
  <c r="T51" i="8"/>
  <c r="T50" i="8"/>
  <c r="T49" i="8"/>
  <c r="T48" i="8"/>
  <c r="T47" i="8"/>
  <c r="T46" i="8"/>
  <c r="T45" i="8"/>
  <c r="T44" i="8"/>
  <c r="T43" i="8"/>
  <c r="T42" i="8"/>
  <c r="T41" i="8"/>
  <c r="T40" i="8"/>
  <c r="T39" i="8"/>
  <c r="T38" i="8"/>
  <c r="T37" i="8"/>
  <c r="T36" i="8"/>
  <c r="T35" i="8"/>
  <c r="T34" i="8"/>
  <c r="T33" i="8"/>
  <c r="T32" i="8"/>
  <c r="T31" i="8"/>
  <c r="T30" i="8"/>
  <c r="T29" i="8"/>
  <c r="T28" i="8"/>
  <c r="T27" i="8"/>
  <c r="T26" i="8"/>
  <c r="T25" i="8"/>
  <c r="T24" i="8"/>
  <c r="T23" i="8"/>
  <c r="T22" i="8"/>
  <c r="T21" i="8"/>
  <c r="T20" i="8"/>
  <c r="T19" i="8"/>
  <c r="T18" i="8"/>
  <c r="T17" i="8"/>
  <c r="T16" i="8"/>
  <c r="T15" i="8"/>
  <c r="T14" i="8"/>
  <c r="T13" i="8"/>
  <c r="T12" i="8"/>
  <c r="T11" i="8"/>
  <c r="T10" i="8"/>
  <c r="T9" i="8"/>
  <c r="T8" i="8"/>
  <c r="T7" i="8"/>
  <c r="T6" i="8"/>
  <c r="T5" i="8"/>
  <c r="AF1286" i="7"/>
  <c r="AF1285" i="7"/>
  <c r="AF1284" i="7"/>
  <c r="AF1283" i="7"/>
  <c r="AF1282" i="7"/>
  <c r="AF1281" i="7"/>
  <c r="AF1280" i="7"/>
  <c r="AF1279" i="7"/>
  <c r="AF1278" i="7"/>
  <c r="AF1277" i="7"/>
  <c r="AF1276" i="7"/>
  <c r="AF1275" i="7"/>
  <c r="AF1274" i="7"/>
  <c r="AF1273" i="7"/>
  <c r="AF1272" i="7"/>
  <c r="AF1271" i="7"/>
  <c r="AF1270" i="7"/>
  <c r="AF1269" i="7"/>
  <c r="AF1268" i="7"/>
  <c r="AF1267" i="7"/>
  <c r="AF1266" i="7"/>
  <c r="AF1265" i="7"/>
  <c r="AF1264" i="7"/>
  <c r="AF1263" i="7"/>
  <c r="AF1262" i="7"/>
  <c r="AF1261" i="7"/>
  <c r="AF1260" i="7"/>
  <c r="AF1259" i="7"/>
  <c r="AF1258" i="7"/>
  <c r="AF1257" i="7"/>
  <c r="AF1256" i="7"/>
  <c r="AF1255" i="7"/>
  <c r="AF1254" i="7"/>
  <c r="AF1253" i="7"/>
  <c r="AF1252" i="7"/>
  <c r="AF1251" i="7"/>
  <c r="AF1250" i="7"/>
  <c r="AF1249" i="7"/>
  <c r="AF1248" i="7"/>
  <c r="AF1247" i="7"/>
  <c r="AF1246" i="7"/>
  <c r="AF1245" i="7"/>
  <c r="AF1244" i="7"/>
  <c r="AF1243" i="7"/>
  <c r="AF1242" i="7"/>
  <c r="AF1241" i="7"/>
  <c r="AF1240" i="7"/>
  <c r="AF1239" i="7"/>
  <c r="AF1238" i="7"/>
  <c r="AF1237" i="7"/>
  <c r="AF1236" i="7"/>
  <c r="AF1235" i="7"/>
  <c r="AF1234" i="7"/>
  <c r="AF1233" i="7"/>
  <c r="AF1232" i="7"/>
  <c r="AF1231" i="7"/>
  <c r="AF1230" i="7"/>
  <c r="AF1229" i="7"/>
  <c r="AF1228" i="7"/>
  <c r="AF1227" i="7"/>
  <c r="AF1226" i="7"/>
  <c r="AF1225" i="7"/>
  <c r="AF1224" i="7"/>
  <c r="AF1223" i="7"/>
  <c r="AF1222" i="7"/>
  <c r="AF1221" i="7"/>
  <c r="AF1220" i="7"/>
  <c r="AF1219" i="7"/>
  <c r="AF1218" i="7"/>
  <c r="AF1217" i="7"/>
  <c r="AF1216" i="7"/>
  <c r="AF1215" i="7"/>
  <c r="AF1214" i="7"/>
  <c r="AF1213" i="7"/>
  <c r="AF1212" i="7"/>
  <c r="AF1211" i="7"/>
  <c r="AF1210" i="7"/>
  <c r="AF1209" i="7"/>
  <c r="AF1208" i="7"/>
  <c r="AF1207" i="7"/>
  <c r="AF1206" i="7"/>
  <c r="AF1205" i="7"/>
  <c r="AF1204" i="7"/>
  <c r="AF1203" i="7"/>
  <c r="AF1202" i="7"/>
  <c r="AF1201" i="7"/>
  <c r="AF1200" i="7"/>
  <c r="AF1199" i="7"/>
  <c r="AF1198" i="7"/>
  <c r="AF1197" i="7"/>
  <c r="AF1196" i="7"/>
  <c r="AF1195" i="7"/>
  <c r="AF1194" i="7"/>
  <c r="AF1193" i="7"/>
  <c r="AF1192" i="7"/>
  <c r="AF1191" i="7"/>
  <c r="AF1190" i="7"/>
  <c r="AF1189" i="7"/>
  <c r="AF1188" i="7"/>
  <c r="AF1187" i="7"/>
  <c r="AF1186" i="7"/>
  <c r="AF1185" i="7"/>
  <c r="AF1184" i="7"/>
  <c r="AF1183" i="7"/>
  <c r="AF1182" i="7"/>
  <c r="AF1181" i="7"/>
  <c r="AF1180" i="7"/>
  <c r="AF1179" i="7"/>
  <c r="AF1178" i="7"/>
  <c r="AF1177" i="7"/>
  <c r="AF1176" i="7"/>
  <c r="AF1175" i="7"/>
  <c r="AF1174" i="7"/>
  <c r="AF1173" i="7"/>
  <c r="AF1172" i="7"/>
  <c r="AF1171" i="7"/>
  <c r="AF1170" i="7"/>
  <c r="AF1169" i="7"/>
  <c r="AF1168" i="7"/>
  <c r="AF1167" i="7"/>
  <c r="AF1166" i="7"/>
  <c r="AF1165" i="7"/>
  <c r="AF1164" i="7"/>
  <c r="AF1163" i="7"/>
  <c r="AF1162" i="7"/>
  <c r="AF1161" i="7"/>
  <c r="AF1160" i="7"/>
  <c r="AF1159" i="7"/>
  <c r="AF1158" i="7"/>
  <c r="AF1157" i="7"/>
  <c r="AF1156" i="7"/>
  <c r="AF1155" i="7"/>
  <c r="AF1154" i="7"/>
  <c r="AF1153" i="7"/>
  <c r="AF1152" i="7"/>
  <c r="AF1151" i="7"/>
  <c r="AF1150" i="7"/>
  <c r="AF1149" i="7"/>
  <c r="AF1148" i="7"/>
  <c r="AF1147" i="7"/>
  <c r="AF1146" i="7"/>
  <c r="AF1145" i="7"/>
  <c r="AF1144" i="7"/>
  <c r="AF1143" i="7"/>
  <c r="AF1142" i="7"/>
  <c r="AF1141" i="7"/>
  <c r="AF1140" i="7"/>
  <c r="AF1139" i="7"/>
  <c r="AF1138" i="7"/>
  <c r="AF1137" i="7"/>
  <c r="AF1136" i="7"/>
  <c r="AF1135" i="7"/>
  <c r="AF1134" i="7"/>
  <c r="AF1133" i="7"/>
  <c r="AF1132" i="7"/>
  <c r="AF1131" i="7"/>
  <c r="AF1130" i="7"/>
  <c r="AF1129" i="7"/>
  <c r="AF1128" i="7"/>
  <c r="AF1127" i="7"/>
  <c r="AF1126" i="7"/>
  <c r="AF1125" i="7"/>
  <c r="AF1124" i="7"/>
  <c r="AF1123" i="7"/>
  <c r="AF1122" i="7"/>
  <c r="AF1121" i="7"/>
  <c r="AF1120" i="7"/>
  <c r="AF1119" i="7"/>
  <c r="AF1118" i="7"/>
  <c r="AF1117" i="7"/>
  <c r="AF1116" i="7"/>
  <c r="AF1115" i="7"/>
  <c r="AF1114" i="7"/>
  <c r="AF1113" i="7"/>
  <c r="AF1112" i="7"/>
  <c r="AF1111" i="7"/>
  <c r="AF1110" i="7"/>
  <c r="AF1109" i="7"/>
  <c r="AF1108" i="7"/>
  <c r="AF1107" i="7"/>
  <c r="AF1106" i="7"/>
  <c r="AF1105" i="7"/>
  <c r="AF1104" i="7"/>
  <c r="AF1103" i="7"/>
  <c r="AF1102" i="7"/>
  <c r="AF1101" i="7"/>
  <c r="AF1100" i="7"/>
  <c r="AF1099" i="7"/>
  <c r="AF1098" i="7"/>
  <c r="AF1097" i="7"/>
  <c r="AF1096" i="7"/>
  <c r="AF1095" i="7"/>
  <c r="AF1094" i="7"/>
  <c r="AF1093" i="7"/>
  <c r="AF1092" i="7"/>
  <c r="AF1091" i="7"/>
  <c r="AF1090" i="7"/>
  <c r="AF1089" i="7"/>
  <c r="AF1088" i="7"/>
  <c r="AF1087" i="7"/>
  <c r="AF1086" i="7"/>
  <c r="AF1085" i="7"/>
  <c r="AF1084" i="7"/>
  <c r="AF1083" i="7"/>
  <c r="AF1082" i="7"/>
  <c r="AF1081" i="7"/>
  <c r="AF1080" i="7"/>
  <c r="AF1079" i="7"/>
  <c r="AF1078" i="7"/>
  <c r="AF1077" i="7"/>
  <c r="AF1076" i="7"/>
  <c r="AF1075" i="7"/>
  <c r="AF1074" i="7"/>
  <c r="AF1073" i="7"/>
  <c r="AF1072" i="7"/>
  <c r="AF1071" i="7"/>
  <c r="AF1070" i="7"/>
  <c r="AF1069" i="7"/>
  <c r="AF1068" i="7"/>
  <c r="AF1067" i="7"/>
  <c r="AF1066" i="7"/>
  <c r="AF1065" i="7"/>
  <c r="AF1064" i="7"/>
  <c r="AF1063" i="7"/>
  <c r="AF1062" i="7"/>
  <c r="AF1061" i="7"/>
  <c r="AF1060" i="7"/>
  <c r="AF1059" i="7"/>
  <c r="AF1058" i="7"/>
  <c r="AF1057" i="7"/>
  <c r="AF1056" i="7"/>
  <c r="AF1055" i="7"/>
  <c r="AF1054" i="7"/>
  <c r="AF1053" i="7"/>
  <c r="AF1052" i="7"/>
  <c r="AF1051" i="7"/>
  <c r="AF1050" i="7"/>
  <c r="AF1049" i="7"/>
  <c r="AF1048" i="7"/>
  <c r="AF1047" i="7"/>
  <c r="AF1046" i="7"/>
  <c r="AF1045" i="7"/>
  <c r="AF1044" i="7"/>
  <c r="AF1043" i="7"/>
  <c r="AF1042" i="7"/>
  <c r="AF1041" i="7"/>
  <c r="AF1040" i="7"/>
  <c r="AF1039" i="7"/>
  <c r="AF1038" i="7"/>
  <c r="AF1037" i="7"/>
  <c r="AF1036" i="7"/>
  <c r="AF1035" i="7"/>
  <c r="AF1034" i="7"/>
  <c r="AF1033" i="7"/>
  <c r="AF1032" i="7"/>
  <c r="AF1031" i="7"/>
  <c r="AF1030" i="7"/>
  <c r="AF1029" i="7"/>
  <c r="AF1028" i="7"/>
  <c r="AF1027" i="7"/>
  <c r="AF1026" i="7"/>
  <c r="AF1025" i="7"/>
  <c r="AF1024" i="7"/>
  <c r="AF1023" i="7"/>
  <c r="AF1022" i="7"/>
  <c r="AF1021" i="7"/>
  <c r="AF1020" i="7"/>
  <c r="AF1019" i="7"/>
  <c r="AF1018" i="7"/>
  <c r="AF1017" i="7"/>
  <c r="AF1016" i="7"/>
  <c r="AF1015" i="7"/>
  <c r="AF1014" i="7"/>
  <c r="AF1013" i="7"/>
  <c r="AF1012" i="7"/>
  <c r="AF1011" i="7"/>
  <c r="AF1010" i="7"/>
  <c r="AF1009" i="7"/>
  <c r="AF1008" i="7"/>
  <c r="AF1007" i="7"/>
  <c r="AF1006" i="7"/>
  <c r="AF1005" i="7"/>
  <c r="AF1004" i="7"/>
  <c r="AF1003" i="7"/>
  <c r="AF1002" i="7"/>
  <c r="AF1001" i="7"/>
  <c r="AF1000" i="7"/>
  <c r="AF999" i="7"/>
  <c r="AF998" i="7"/>
  <c r="AF997" i="7"/>
  <c r="AF996" i="7"/>
  <c r="AF995" i="7"/>
  <c r="AF994" i="7"/>
  <c r="AF993" i="7"/>
  <c r="AF992" i="7"/>
  <c r="AF991" i="7"/>
  <c r="AF990" i="7"/>
  <c r="AF989" i="7"/>
  <c r="AF988" i="7"/>
  <c r="AF987" i="7"/>
  <c r="AF986" i="7"/>
  <c r="AF985" i="7"/>
  <c r="AF984" i="7"/>
  <c r="AF983" i="7"/>
  <c r="AF982" i="7"/>
  <c r="AF981" i="7"/>
  <c r="AF980" i="7"/>
  <c r="AF979" i="7"/>
  <c r="AF978" i="7"/>
  <c r="AF977" i="7"/>
  <c r="AF976" i="7"/>
  <c r="AF975" i="7"/>
  <c r="AF974" i="7"/>
  <c r="AF973" i="7"/>
  <c r="AF972" i="7"/>
  <c r="AF971" i="7"/>
  <c r="AF970" i="7"/>
  <c r="AF969" i="7"/>
  <c r="AF968" i="7"/>
  <c r="AF967" i="7"/>
  <c r="AF966" i="7"/>
  <c r="AF965" i="7"/>
  <c r="AF964" i="7"/>
  <c r="AF963" i="7"/>
  <c r="AF962" i="7"/>
  <c r="AF961" i="7"/>
  <c r="AF960" i="7"/>
  <c r="AF959" i="7"/>
  <c r="AF958" i="7"/>
  <c r="AF957" i="7"/>
  <c r="AF956" i="7"/>
  <c r="AF955" i="7"/>
  <c r="AF954" i="7"/>
  <c r="AF953" i="7"/>
  <c r="AF952" i="7"/>
  <c r="AF951" i="7"/>
  <c r="AF950" i="7"/>
  <c r="AF949" i="7"/>
  <c r="AF948" i="7"/>
  <c r="AF947" i="7"/>
  <c r="AF946" i="7"/>
  <c r="AF945" i="7"/>
  <c r="AF944" i="7"/>
  <c r="AF943" i="7"/>
  <c r="AF942" i="7"/>
  <c r="AF941" i="7"/>
  <c r="AF940" i="7"/>
  <c r="AF939" i="7"/>
  <c r="AF938" i="7"/>
  <c r="AF937" i="7"/>
  <c r="AF936" i="7"/>
  <c r="AF935" i="7"/>
  <c r="AF934" i="7"/>
  <c r="AF933" i="7"/>
  <c r="AF932" i="7"/>
  <c r="AF931" i="7"/>
  <c r="AF930" i="7"/>
  <c r="AF929" i="7"/>
  <c r="AF928" i="7"/>
  <c r="AF927" i="7"/>
  <c r="AF926" i="7"/>
  <c r="AF925" i="7"/>
  <c r="AF924" i="7"/>
  <c r="AF923" i="7"/>
  <c r="AF922" i="7"/>
  <c r="AF921" i="7"/>
  <c r="AF920" i="7"/>
  <c r="AF919" i="7"/>
  <c r="AF918" i="7"/>
  <c r="AF917" i="7"/>
  <c r="AF916" i="7"/>
  <c r="AF915" i="7"/>
  <c r="AF914" i="7"/>
  <c r="AF913" i="7"/>
  <c r="AF912" i="7"/>
  <c r="AF911" i="7"/>
  <c r="AF910" i="7"/>
  <c r="AF909" i="7"/>
  <c r="AF908" i="7"/>
  <c r="AF907" i="7"/>
  <c r="AF906" i="7"/>
  <c r="AF905" i="7"/>
  <c r="AF904" i="7"/>
  <c r="AF903" i="7"/>
  <c r="AF902" i="7"/>
  <c r="AF901" i="7"/>
  <c r="AF900" i="7"/>
  <c r="AF899" i="7"/>
  <c r="AF898" i="7"/>
  <c r="AF897" i="7"/>
  <c r="AF896" i="7"/>
  <c r="AF895" i="7"/>
  <c r="AF894" i="7"/>
  <c r="AF893" i="7"/>
  <c r="AF892" i="7"/>
  <c r="AF891" i="7"/>
  <c r="AF890" i="7"/>
  <c r="AF889" i="7"/>
  <c r="AF888" i="7"/>
  <c r="AF887" i="7"/>
  <c r="AF886" i="7"/>
  <c r="AF885" i="7"/>
  <c r="AF884" i="7"/>
  <c r="AF883" i="7"/>
  <c r="AF882" i="7"/>
  <c r="AF881" i="7"/>
  <c r="AF880" i="7"/>
  <c r="AF879" i="7"/>
  <c r="AF878" i="7"/>
  <c r="AF877" i="7"/>
  <c r="AF876" i="7"/>
  <c r="AF875" i="7"/>
  <c r="AF874" i="7"/>
  <c r="AF873" i="7"/>
  <c r="AF872" i="7"/>
  <c r="AF871" i="7"/>
  <c r="AF870" i="7"/>
  <c r="AF869" i="7"/>
  <c r="AF868" i="7"/>
  <c r="AF867" i="7"/>
  <c r="AF866" i="7"/>
  <c r="AF865" i="7"/>
  <c r="AF864" i="7"/>
  <c r="AF863" i="7"/>
  <c r="AF862" i="7"/>
  <c r="AF861" i="7"/>
  <c r="AF860" i="7"/>
  <c r="AF859" i="7"/>
  <c r="AF858" i="7"/>
  <c r="AF857" i="7"/>
  <c r="AF856" i="7"/>
  <c r="AF855" i="7"/>
  <c r="AF854" i="7"/>
  <c r="AF853" i="7"/>
  <c r="AF852" i="7"/>
  <c r="AF851" i="7"/>
  <c r="AF850" i="7"/>
  <c r="AF849" i="7"/>
  <c r="AF848" i="7"/>
  <c r="AF847" i="7"/>
  <c r="AF846" i="7"/>
  <c r="AF845" i="7"/>
  <c r="AF844" i="7"/>
  <c r="AF843" i="7"/>
  <c r="AF842" i="7"/>
  <c r="AF841" i="7"/>
  <c r="AF840" i="7"/>
  <c r="AF839" i="7"/>
  <c r="AF838" i="7"/>
  <c r="AF837" i="7"/>
  <c r="AF836" i="7"/>
  <c r="AF835" i="7"/>
  <c r="AF834" i="7"/>
  <c r="AF833" i="7"/>
  <c r="AF832" i="7"/>
  <c r="AF831" i="7"/>
  <c r="AF830" i="7"/>
  <c r="AF829" i="7"/>
  <c r="AF828" i="7"/>
  <c r="AF827" i="7"/>
  <c r="AF826" i="7"/>
  <c r="AF825" i="7"/>
  <c r="AF824" i="7"/>
  <c r="AF823" i="7"/>
  <c r="AF822" i="7"/>
  <c r="AF821" i="7"/>
  <c r="AF820" i="7"/>
  <c r="AF819" i="7"/>
  <c r="AF818" i="7"/>
  <c r="AF817" i="7"/>
  <c r="AF816" i="7"/>
  <c r="AF815" i="7"/>
  <c r="AF814" i="7"/>
  <c r="AF813" i="7"/>
  <c r="AF812" i="7"/>
  <c r="AF811" i="7"/>
  <c r="AF810" i="7"/>
  <c r="AF809" i="7"/>
  <c r="AF808" i="7"/>
  <c r="AF807" i="7"/>
  <c r="AF806" i="7"/>
  <c r="AF805" i="7"/>
  <c r="AF804" i="7"/>
  <c r="AF803" i="7"/>
  <c r="AF802" i="7"/>
  <c r="AF801" i="7"/>
  <c r="AF800" i="7"/>
  <c r="AF799" i="7"/>
  <c r="AF798" i="7"/>
  <c r="AF797" i="7"/>
  <c r="AF796" i="7"/>
  <c r="AF795" i="7"/>
  <c r="AF794" i="7"/>
  <c r="AF793" i="7"/>
  <c r="AF792" i="7"/>
  <c r="AF791" i="7"/>
  <c r="AF790" i="7"/>
  <c r="AF789" i="7"/>
  <c r="AF788" i="7"/>
  <c r="AF787" i="7"/>
  <c r="AF786" i="7"/>
  <c r="AF785" i="7"/>
  <c r="AF784" i="7"/>
  <c r="AF783" i="7"/>
  <c r="AF782" i="7"/>
  <c r="AF781" i="7"/>
  <c r="AF780" i="7"/>
  <c r="AF779" i="7"/>
  <c r="AF778" i="7"/>
  <c r="AF777" i="7"/>
  <c r="AF776" i="7"/>
  <c r="AF775" i="7"/>
  <c r="AF774" i="7"/>
  <c r="AF773" i="7"/>
  <c r="AF772" i="7"/>
  <c r="AF771" i="7"/>
  <c r="AF770" i="7"/>
  <c r="AF769" i="7"/>
  <c r="AF768" i="7"/>
  <c r="AF767" i="7"/>
  <c r="AF766" i="7"/>
  <c r="AF765" i="7"/>
  <c r="AF764" i="7"/>
  <c r="AF763" i="7"/>
  <c r="AF762" i="7"/>
  <c r="AF761" i="7"/>
  <c r="AF760" i="7"/>
  <c r="AF759" i="7"/>
  <c r="AF758" i="7"/>
  <c r="AF757" i="7"/>
  <c r="AF756" i="7"/>
  <c r="AF755" i="7"/>
  <c r="AF754" i="7"/>
  <c r="AF753" i="7"/>
  <c r="AF752" i="7"/>
  <c r="AF751" i="7"/>
  <c r="AF750" i="7"/>
  <c r="AF749" i="7"/>
  <c r="AF748" i="7"/>
  <c r="AF747" i="7"/>
  <c r="AF746" i="7"/>
  <c r="AF745" i="7"/>
  <c r="AF744" i="7"/>
  <c r="AF743" i="7"/>
  <c r="AF742" i="7"/>
  <c r="AF741" i="7"/>
  <c r="AF740" i="7"/>
  <c r="AF739" i="7"/>
  <c r="AF738" i="7"/>
  <c r="AF737" i="7"/>
  <c r="AF736" i="7"/>
  <c r="AF735" i="7"/>
  <c r="AF734" i="7"/>
  <c r="AF733" i="7"/>
  <c r="AF732" i="7"/>
  <c r="AF731" i="7"/>
  <c r="AF730" i="7"/>
  <c r="AF729" i="7"/>
  <c r="AF728" i="7"/>
  <c r="AF727" i="7"/>
  <c r="AF726" i="7"/>
  <c r="AF725" i="7"/>
  <c r="AF724" i="7"/>
  <c r="AF723" i="7"/>
  <c r="AF722" i="7"/>
  <c r="AF721" i="7"/>
  <c r="AF720" i="7"/>
  <c r="AF719" i="7"/>
  <c r="AF718" i="7"/>
  <c r="AF717" i="7"/>
  <c r="AF716" i="7"/>
  <c r="AF715" i="7"/>
  <c r="AF714" i="7"/>
  <c r="AF713" i="7"/>
  <c r="AF712" i="7"/>
  <c r="AF711" i="7"/>
  <c r="AF710" i="7"/>
  <c r="AF709" i="7"/>
  <c r="AF708" i="7"/>
  <c r="AF707" i="7"/>
  <c r="AF706" i="7"/>
  <c r="AF705" i="7"/>
  <c r="AF704" i="7"/>
  <c r="AF703" i="7"/>
  <c r="AF702" i="7"/>
  <c r="AF701" i="7"/>
  <c r="AF700" i="7"/>
  <c r="AF699" i="7"/>
  <c r="AF698" i="7"/>
  <c r="AF697" i="7"/>
  <c r="AF696" i="7"/>
  <c r="AF695" i="7"/>
  <c r="AF694" i="7"/>
  <c r="AF693" i="7"/>
  <c r="AF692" i="7"/>
  <c r="AF691" i="7"/>
  <c r="AF690" i="7"/>
  <c r="AF689" i="7"/>
  <c r="AF688" i="7"/>
  <c r="AF687" i="7"/>
  <c r="AF686" i="7"/>
  <c r="AF685" i="7"/>
  <c r="AF684" i="7"/>
  <c r="AF683" i="7"/>
  <c r="AF682" i="7"/>
  <c r="AF681" i="7"/>
  <c r="AF680" i="7"/>
  <c r="AF679" i="7"/>
  <c r="AF678" i="7"/>
  <c r="AF677" i="7"/>
  <c r="AF676" i="7"/>
  <c r="AF675" i="7"/>
  <c r="AF674" i="7"/>
  <c r="AF673" i="7"/>
  <c r="AF672" i="7"/>
  <c r="AF671" i="7"/>
  <c r="AF670" i="7"/>
  <c r="AF669" i="7"/>
  <c r="AF668" i="7"/>
  <c r="AF667" i="7"/>
  <c r="AF666" i="7"/>
  <c r="AF665" i="7"/>
  <c r="AF664" i="7"/>
  <c r="AF663" i="7"/>
  <c r="AF662" i="7"/>
  <c r="AF661" i="7"/>
  <c r="AF660" i="7"/>
  <c r="AF659" i="7"/>
  <c r="AF658" i="7"/>
  <c r="AF657" i="7"/>
  <c r="AF656" i="7"/>
  <c r="AF655" i="7"/>
  <c r="AF654" i="7"/>
  <c r="AF653" i="7"/>
  <c r="AF652" i="7"/>
  <c r="AF651" i="7"/>
  <c r="AF650" i="7"/>
  <c r="AF649" i="7"/>
  <c r="AF648" i="7"/>
  <c r="AF647" i="7"/>
  <c r="AF646" i="7"/>
  <c r="AF645" i="7"/>
  <c r="AF644" i="7"/>
  <c r="AF643" i="7"/>
  <c r="AF642" i="7"/>
  <c r="AF641" i="7"/>
  <c r="AF640" i="7"/>
  <c r="AF639" i="7"/>
  <c r="AF638" i="7"/>
  <c r="AF637" i="7"/>
  <c r="AF636" i="7"/>
  <c r="AF635" i="7"/>
  <c r="AF634" i="7"/>
  <c r="AF633" i="7"/>
  <c r="AF632" i="7"/>
  <c r="AF631" i="7"/>
  <c r="AF630" i="7"/>
  <c r="AF629" i="7"/>
  <c r="AF628" i="7"/>
  <c r="AF627" i="7"/>
  <c r="AF626" i="7"/>
  <c r="AF625" i="7"/>
  <c r="AF624" i="7"/>
  <c r="AF623" i="7"/>
  <c r="AF622" i="7"/>
  <c r="AF621" i="7"/>
  <c r="AF620" i="7"/>
  <c r="AF619" i="7"/>
  <c r="AF618" i="7"/>
  <c r="AF617" i="7"/>
  <c r="AF616" i="7"/>
  <c r="AF615" i="7"/>
  <c r="AF614" i="7"/>
  <c r="AF613" i="7"/>
  <c r="AF612" i="7"/>
  <c r="AF611" i="7"/>
  <c r="AF610" i="7"/>
  <c r="AF609" i="7"/>
  <c r="AF608" i="7"/>
  <c r="AF607" i="7"/>
  <c r="AF606" i="7"/>
  <c r="AF605" i="7"/>
  <c r="AF604" i="7"/>
  <c r="AF603" i="7"/>
  <c r="AF602" i="7"/>
  <c r="AF601" i="7"/>
  <c r="AF600" i="7"/>
  <c r="AF599" i="7"/>
  <c r="AF598" i="7"/>
  <c r="AF597" i="7"/>
  <c r="AF596" i="7"/>
  <c r="AF595" i="7"/>
  <c r="AF594" i="7"/>
  <c r="AF593" i="7"/>
  <c r="AF592" i="7"/>
  <c r="AF591" i="7"/>
  <c r="AF590" i="7"/>
  <c r="AF589" i="7"/>
  <c r="AF588" i="7"/>
  <c r="AF587" i="7"/>
  <c r="AF586" i="7"/>
  <c r="AF585" i="7"/>
  <c r="AF584" i="7"/>
  <c r="AF583" i="7"/>
  <c r="AF582" i="7"/>
  <c r="AF581" i="7"/>
  <c r="AF580" i="7"/>
  <c r="AF579" i="7"/>
  <c r="AF578" i="7"/>
  <c r="AF577" i="7"/>
  <c r="AF576" i="7"/>
  <c r="AF575" i="7"/>
  <c r="AF574" i="7"/>
  <c r="AF573" i="7"/>
  <c r="AF572" i="7"/>
  <c r="AF571" i="7"/>
  <c r="AF570" i="7"/>
  <c r="AF569" i="7"/>
  <c r="AF568" i="7"/>
  <c r="AF567" i="7"/>
  <c r="AF566" i="7"/>
  <c r="AF565" i="7"/>
  <c r="AF564" i="7"/>
  <c r="AF563" i="7"/>
  <c r="AF562" i="7"/>
  <c r="AF561" i="7"/>
  <c r="AF560" i="7"/>
  <c r="AF559" i="7"/>
  <c r="AF558" i="7"/>
  <c r="AF557" i="7"/>
  <c r="AF556" i="7"/>
  <c r="AF555" i="7"/>
  <c r="AF554" i="7"/>
  <c r="AF553" i="7"/>
  <c r="AF552" i="7"/>
  <c r="AF551" i="7"/>
  <c r="AF550" i="7"/>
  <c r="AF549" i="7"/>
  <c r="AF548" i="7"/>
  <c r="AF547" i="7"/>
  <c r="AF546" i="7"/>
  <c r="AF545" i="7"/>
  <c r="AF544" i="7"/>
  <c r="AF543" i="7"/>
  <c r="AF542" i="7"/>
  <c r="AF541" i="7"/>
  <c r="AF540" i="7"/>
  <c r="AF539" i="7"/>
  <c r="AF538" i="7"/>
  <c r="AF537" i="7"/>
  <c r="AF536" i="7"/>
  <c r="AF535" i="7"/>
  <c r="AF534" i="7"/>
  <c r="AF533" i="7"/>
  <c r="AF532" i="7"/>
  <c r="AF531" i="7"/>
  <c r="AF530" i="7"/>
  <c r="AF529" i="7"/>
  <c r="AF528" i="7"/>
  <c r="AF527" i="7"/>
  <c r="AF526" i="7"/>
  <c r="AF525" i="7"/>
  <c r="AF524" i="7"/>
  <c r="AF523" i="7"/>
  <c r="AF522" i="7"/>
  <c r="AF521" i="7"/>
  <c r="AF520" i="7"/>
  <c r="AF519" i="7"/>
  <c r="AF518" i="7"/>
  <c r="AF517" i="7"/>
  <c r="AF516" i="7"/>
  <c r="AF515" i="7"/>
  <c r="AF514" i="7"/>
  <c r="AF513" i="7"/>
  <c r="AF512" i="7"/>
  <c r="AF511" i="7"/>
  <c r="AF510" i="7"/>
  <c r="AF509" i="7"/>
  <c r="AF508" i="7"/>
  <c r="AF507" i="7"/>
  <c r="AF506" i="7"/>
  <c r="AF505" i="7"/>
  <c r="AF504" i="7"/>
  <c r="AF503" i="7"/>
  <c r="AF502" i="7"/>
  <c r="AF501" i="7"/>
  <c r="AF500" i="7"/>
  <c r="AF499" i="7"/>
  <c r="AF498" i="7"/>
  <c r="AF497" i="7"/>
  <c r="AF496" i="7"/>
  <c r="AF495" i="7"/>
  <c r="AF494" i="7"/>
  <c r="AF493" i="7"/>
  <c r="AF492" i="7"/>
  <c r="AF491" i="7"/>
  <c r="AF490" i="7"/>
  <c r="AF489" i="7"/>
  <c r="AF488" i="7"/>
  <c r="AF487" i="7"/>
  <c r="AF486" i="7"/>
  <c r="AF485" i="7"/>
  <c r="AF484" i="7"/>
  <c r="AF483" i="7"/>
  <c r="AF482" i="7"/>
  <c r="AF481" i="7"/>
  <c r="AF480" i="7"/>
  <c r="AF479" i="7"/>
  <c r="AF478" i="7"/>
  <c r="AF477" i="7"/>
  <c r="AF476" i="7"/>
  <c r="AF475" i="7"/>
  <c r="AF474" i="7"/>
  <c r="AF473" i="7"/>
  <c r="AF472" i="7"/>
  <c r="AF471" i="7"/>
  <c r="AF470" i="7"/>
  <c r="AF469" i="7"/>
  <c r="AF468" i="7"/>
  <c r="AF467" i="7"/>
  <c r="AF466" i="7"/>
  <c r="AF465" i="7"/>
  <c r="AF464" i="7"/>
  <c r="AF463" i="7"/>
  <c r="AF462" i="7"/>
  <c r="AF461" i="7"/>
  <c r="AF460" i="7"/>
  <c r="AF459" i="7"/>
  <c r="AF458" i="7"/>
  <c r="AF457" i="7"/>
  <c r="AF456" i="7"/>
  <c r="AF455" i="7"/>
  <c r="AF454" i="7"/>
  <c r="AF453" i="7"/>
  <c r="AF452" i="7"/>
  <c r="AF451" i="7"/>
  <c r="AF450" i="7"/>
  <c r="AF449" i="7"/>
  <c r="AF448" i="7"/>
  <c r="AF447" i="7"/>
  <c r="AF446" i="7"/>
  <c r="AF445" i="7"/>
  <c r="AF444" i="7"/>
  <c r="AF443" i="7"/>
  <c r="AF442" i="7"/>
  <c r="AF441" i="7"/>
  <c r="AF440" i="7"/>
  <c r="AF439" i="7"/>
  <c r="AF438" i="7"/>
  <c r="AF437" i="7"/>
  <c r="AF436" i="7"/>
  <c r="AF435" i="7"/>
  <c r="AF434" i="7"/>
  <c r="AF433" i="7"/>
  <c r="AF432" i="7"/>
  <c r="AF431" i="7"/>
  <c r="AF430" i="7"/>
  <c r="AF429" i="7"/>
  <c r="AF428" i="7"/>
  <c r="AF427" i="7"/>
  <c r="AF426" i="7"/>
  <c r="AF425" i="7"/>
  <c r="AF424" i="7"/>
  <c r="AF423" i="7"/>
  <c r="AF422" i="7"/>
  <c r="AF421" i="7"/>
  <c r="AF420" i="7"/>
  <c r="AF419" i="7"/>
  <c r="AF418" i="7"/>
  <c r="AF417" i="7"/>
  <c r="AF416" i="7"/>
  <c r="AF415" i="7"/>
  <c r="AF414" i="7"/>
  <c r="AF413" i="7"/>
  <c r="AF412" i="7"/>
  <c r="AF411" i="7"/>
  <c r="AF410" i="7"/>
  <c r="AF409" i="7"/>
  <c r="AF408" i="7"/>
  <c r="AF407" i="7"/>
  <c r="AF406" i="7"/>
  <c r="AF405" i="7"/>
  <c r="AF404" i="7"/>
  <c r="AF403" i="7"/>
  <c r="AF402" i="7"/>
  <c r="AF401" i="7"/>
  <c r="AF400" i="7"/>
  <c r="AF399" i="7"/>
  <c r="AF398" i="7"/>
  <c r="AF397" i="7"/>
  <c r="AF396" i="7"/>
  <c r="AF395" i="7"/>
  <c r="AF394" i="7"/>
  <c r="AF393" i="7"/>
  <c r="AF392" i="7"/>
  <c r="AF391" i="7"/>
  <c r="AF390" i="7"/>
  <c r="AF389" i="7"/>
  <c r="AF388" i="7"/>
  <c r="AF387" i="7"/>
  <c r="AF386" i="7"/>
  <c r="AF385" i="7"/>
  <c r="AF384" i="7"/>
  <c r="AF383" i="7"/>
  <c r="AF382" i="7"/>
  <c r="AF381" i="7"/>
  <c r="AF380" i="7"/>
  <c r="AF379" i="7"/>
  <c r="AF378" i="7"/>
  <c r="AF377" i="7"/>
  <c r="AF376" i="7"/>
  <c r="AF375" i="7"/>
  <c r="AF374" i="7"/>
  <c r="AF373" i="7"/>
  <c r="AF372" i="7"/>
  <c r="AF371" i="7"/>
  <c r="AF370" i="7"/>
  <c r="AF369" i="7"/>
  <c r="AF368" i="7"/>
  <c r="AF367" i="7"/>
  <c r="AF366" i="7"/>
  <c r="AF365" i="7"/>
  <c r="AF364" i="7"/>
  <c r="AF363" i="7"/>
  <c r="AF362" i="7"/>
  <c r="AF361" i="7"/>
  <c r="AF360" i="7"/>
  <c r="AF359" i="7"/>
  <c r="AF358" i="7"/>
  <c r="AF357" i="7"/>
  <c r="AF356" i="7"/>
  <c r="AF355" i="7"/>
  <c r="AF354" i="7"/>
  <c r="AF353" i="7"/>
  <c r="AF352" i="7"/>
  <c r="AF351" i="7"/>
  <c r="AF350" i="7"/>
  <c r="AF349" i="7"/>
  <c r="AF348" i="7"/>
  <c r="AF347" i="7"/>
  <c r="AF346" i="7"/>
  <c r="AF345" i="7"/>
  <c r="AF344" i="7"/>
  <c r="AF343" i="7"/>
  <c r="AF342" i="7"/>
  <c r="AF341" i="7"/>
  <c r="AF340" i="7"/>
  <c r="AF339" i="7"/>
  <c r="AF338" i="7"/>
  <c r="AF337" i="7"/>
  <c r="AF336" i="7"/>
  <c r="AF335" i="7"/>
  <c r="AF334" i="7"/>
  <c r="AF333" i="7"/>
  <c r="AF332" i="7"/>
  <c r="AF331" i="7"/>
  <c r="AF330" i="7"/>
  <c r="AF329" i="7"/>
  <c r="AF328" i="7"/>
  <c r="AF327" i="7"/>
  <c r="AF326" i="7"/>
  <c r="AF325" i="7"/>
  <c r="AF324" i="7"/>
  <c r="AF323" i="7"/>
  <c r="AF322" i="7"/>
  <c r="AF321" i="7"/>
  <c r="AF320" i="7"/>
  <c r="AF319" i="7"/>
  <c r="AF318" i="7"/>
  <c r="AF317" i="7"/>
  <c r="AF316" i="7"/>
  <c r="AF315" i="7"/>
  <c r="AF314" i="7"/>
  <c r="AF313" i="7"/>
  <c r="AF312" i="7"/>
  <c r="AF311" i="7"/>
  <c r="AF310" i="7"/>
  <c r="AF309" i="7"/>
  <c r="AF308" i="7"/>
  <c r="AF307" i="7"/>
  <c r="AF306" i="7"/>
  <c r="AF305" i="7"/>
  <c r="AF304" i="7"/>
  <c r="AF303" i="7"/>
  <c r="AF302" i="7"/>
  <c r="AF301" i="7"/>
  <c r="AF300" i="7"/>
  <c r="AF299" i="7"/>
  <c r="AF298" i="7"/>
  <c r="AF297" i="7"/>
  <c r="AF296" i="7"/>
  <c r="AF295" i="7"/>
  <c r="AF294" i="7"/>
  <c r="AF293" i="7"/>
  <c r="AF292" i="7"/>
  <c r="AF291" i="7"/>
  <c r="AF290" i="7"/>
  <c r="AF289" i="7"/>
  <c r="AF288" i="7"/>
  <c r="AF287" i="7"/>
  <c r="AF286" i="7"/>
  <c r="AF285" i="7"/>
  <c r="AF284" i="7"/>
  <c r="AF283" i="7"/>
  <c r="AF282" i="7"/>
  <c r="AF281" i="7"/>
  <c r="AF280" i="7"/>
  <c r="AF279" i="7"/>
  <c r="AF278" i="7"/>
  <c r="AF277" i="7"/>
  <c r="AF276" i="7"/>
  <c r="AF275" i="7"/>
  <c r="AF274" i="7"/>
  <c r="AF273" i="7"/>
  <c r="AF272" i="7"/>
  <c r="AF271" i="7"/>
  <c r="AF270" i="7"/>
  <c r="AF269" i="7"/>
  <c r="AF268" i="7"/>
  <c r="AF267" i="7"/>
  <c r="AF266" i="7"/>
  <c r="AF265" i="7"/>
  <c r="AF264" i="7"/>
  <c r="AF263" i="7"/>
  <c r="AF262" i="7"/>
  <c r="AF261" i="7"/>
  <c r="AF260" i="7"/>
  <c r="AF259" i="7"/>
  <c r="AF258" i="7"/>
  <c r="AF257" i="7"/>
  <c r="AF256" i="7"/>
  <c r="AF255" i="7"/>
  <c r="AF254" i="7"/>
  <c r="AF253" i="7"/>
  <c r="AF252" i="7"/>
  <c r="AF251" i="7"/>
  <c r="AF250" i="7"/>
  <c r="AF249" i="7"/>
  <c r="AF248" i="7"/>
  <c r="AF247" i="7"/>
  <c r="AF246" i="7"/>
  <c r="AF245" i="7"/>
  <c r="AF244" i="7"/>
  <c r="AF243" i="7"/>
  <c r="AF242" i="7"/>
  <c r="AF241" i="7"/>
  <c r="AF240" i="7"/>
  <c r="AF239" i="7"/>
  <c r="AF238" i="7"/>
  <c r="AF237" i="7"/>
  <c r="AF236" i="7"/>
  <c r="AF235" i="7"/>
  <c r="AF234" i="7"/>
  <c r="AF233" i="7"/>
  <c r="AF232" i="7"/>
  <c r="AF231" i="7"/>
  <c r="AF230" i="7"/>
  <c r="AF229" i="7"/>
  <c r="AF228" i="7"/>
  <c r="AF227" i="7"/>
  <c r="AF226" i="7"/>
  <c r="AF225" i="7"/>
  <c r="AF224" i="7"/>
  <c r="AF223" i="7"/>
  <c r="AF222" i="7"/>
  <c r="AF221" i="7"/>
  <c r="AF220" i="7"/>
  <c r="AF219" i="7"/>
  <c r="AF218" i="7"/>
  <c r="AF217" i="7"/>
  <c r="AF216" i="7"/>
  <c r="AF215" i="7"/>
  <c r="AF214" i="7"/>
  <c r="AF213" i="7"/>
  <c r="AF212" i="7"/>
  <c r="AF211" i="7"/>
  <c r="AF210" i="7"/>
  <c r="AF209" i="7"/>
  <c r="AF208" i="7"/>
  <c r="AF207" i="7"/>
  <c r="AF206" i="7"/>
  <c r="AF205" i="7"/>
  <c r="AF204" i="7"/>
  <c r="AF203" i="7"/>
  <c r="AF202" i="7"/>
  <c r="AF201" i="7"/>
  <c r="AF200" i="7"/>
  <c r="AF199" i="7"/>
  <c r="AF198" i="7"/>
  <c r="AF197" i="7"/>
  <c r="AF196" i="7"/>
  <c r="AF195" i="7"/>
  <c r="AF194" i="7"/>
  <c r="AF193" i="7"/>
  <c r="AF192" i="7"/>
  <c r="AF191" i="7"/>
  <c r="AF190" i="7"/>
  <c r="AF189" i="7"/>
  <c r="AF188" i="7"/>
  <c r="AF187" i="7"/>
  <c r="AF186" i="7"/>
  <c r="AF185" i="7"/>
  <c r="AF184" i="7"/>
  <c r="AF183" i="7"/>
  <c r="AF182" i="7"/>
  <c r="AF181" i="7"/>
  <c r="AF180" i="7"/>
  <c r="AF179" i="7"/>
  <c r="AF178" i="7"/>
  <c r="AF177" i="7"/>
  <c r="AF176" i="7"/>
  <c r="AA1286" i="7"/>
  <c r="AA1285" i="7"/>
  <c r="AA1284" i="7"/>
  <c r="AA1283" i="7"/>
  <c r="AA1282" i="7"/>
  <c r="AA1281" i="7"/>
  <c r="AA1280" i="7"/>
  <c r="AA1279" i="7"/>
  <c r="AA1278" i="7"/>
  <c r="AA1277" i="7"/>
  <c r="AA1276" i="7"/>
  <c r="AA1275" i="7"/>
  <c r="AA1274" i="7"/>
  <c r="AA1273" i="7"/>
  <c r="AA1272" i="7"/>
  <c r="AA1271" i="7"/>
  <c r="AA1270" i="7"/>
  <c r="AA1269" i="7"/>
  <c r="AA1268" i="7"/>
  <c r="AA1267" i="7"/>
  <c r="AA1266" i="7"/>
  <c r="AA1265" i="7"/>
  <c r="AA1264" i="7"/>
  <c r="AA1263" i="7"/>
  <c r="AA1262" i="7"/>
  <c r="AA1261" i="7"/>
  <c r="AA1260" i="7"/>
  <c r="AA1259" i="7"/>
  <c r="AA1258" i="7"/>
  <c r="AA1257" i="7"/>
  <c r="AA1256" i="7"/>
  <c r="AA1255" i="7"/>
  <c r="AA1254" i="7"/>
  <c r="AA1253" i="7"/>
  <c r="AA1252" i="7"/>
  <c r="AA1251" i="7"/>
  <c r="AA1250" i="7"/>
  <c r="AA1249" i="7"/>
  <c r="AA1248" i="7"/>
  <c r="AA1247" i="7"/>
  <c r="AA1246" i="7"/>
  <c r="AA1245" i="7"/>
  <c r="AA1244" i="7"/>
  <c r="AA1243" i="7"/>
  <c r="AA1242" i="7"/>
  <c r="AA1241" i="7"/>
  <c r="AA1240" i="7"/>
  <c r="AA1239" i="7"/>
  <c r="AA1238" i="7"/>
  <c r="AA1237" i="7"/>
  <c r="AA1236" i="7"/>
  <c r="AA1235" i="7"/>
  <c r="AA1234" i="7"/>
  <c r="AA1233" i="7"/>
  <c r="AA1232" i="7"/>
  <c r="AA1231" i="7"/>
  <c r="AA1230" i="7"/>
  <c r="AA1229" i="7"/>
  <c r="AA1228" i="7"/>
  <c r="AA1227" i="7"/>
  <c r="AA1226" i="7"/>
  <c r="AA1225" i="7"/>
  <c r="AA1224" i="7"/>
  <c r="AA1223" i="7"/>
  <c r="AA1222" i="7"/>
  <c r="AA1221" i="7"/>
  <c r="AA1220" i="7"/>
  <c r="AA1219" i="7"/>
  <c r="AA1218" i="7"/>
  <c r="AA1217" i="7"/>
  <c r="AA1216" i="7"/>
  <c r="AA1215" i="7"/>
  <c r="AA1214" i="7"/>
  <c r="AA1213" i="7"/>
  <c r="AA1212" i="7"/>
  <c r="AA1211" i="7"/>
  <c r="AA1210" i="7"/>
  <c r="AA1209" i="7"/>
  <c r="AA1208" i="7"/>
  <c r="AA1207" i="7"/>
  <c r="AA1206" i="7"/>
  <c r="AA1205" i="7"/>
  <c r="AA1204" i="7"/>
  <c r="AA1203" i="7"/>
  <c r="AA1202" i="7"/>
  <c r="AA1201" i="7"/>
  <c r="AA1200" i="7"/>
  <c r="AA1199" i="7"/>
  <c r="AA1198" i="7"/>
  <c r="AA1197" i="7"/>
  <c r="AA1196" i="7"/>
  <c r="AA1195" i="7"/>
  <c r="AA1194" i="7"/>
  <c r="AA1193" i="7"/>
  <c r="AA1192" i="7"/>
  <c r="AA1191" i="7"/>
  <c r="AA1190" i="7"/>
  <c r="AA1189" i="7"/>
  <c r="AA1188" i="7"/>
  <c r="AA1187" i="7"/>
  <c r="AA1186" i="7"/>
  <c r="AA1185" i="7"/>
  <c r="AA1184" i="7"/>
  <c r="AA1183" i="7"/>
  <c r="AA1182" i="7"/>
  <c r="AA1181" i="7"/>
  <c r="AA1180" i="7"/>
  <c r="AA1179" i="7"/>
  <c r="AA1178" i="7"/>
  <c r="AA1177" i="7"/>
  <c r="AA1176" i="7"/>
  <c r="AA1175" i="7"/>
  <c r="AA1174" i="7"/>
  <c r="AA1173" i="7"/>
  <c r="AA1172" i="7"/>
  <c r="AA1171" i="7"/>
  <c r="AA1170" i="7"/>
  <c r="AA1169" i="7"/>
  <c r="AA1168" i="7"/>
  <c r="AA1167" i="7"/>
  <c r="AA1166" i="7"/>
  <c r="AA1165" i="7"/>
  <c r="AA1164" i="7"/>
  <c r="AA1163" i="7"/>
  <c r="AA1162" i="7"/>
  <c r="AA1161" i="7"/>
  <c r="AA1160" i="7"/>
  <c r="AA1159" i="7"/>
  <c r="AA1158" i="7"/>
  <c r="AA1157" i="7"/>
  <c r="AA1156" i="7"/>
  <c r="AA1155" i="7"/>
  <c r="AA1154" i="7"/>
  <c r="AA1153" i="7"/>
  <c r="AA1152" i="7"/>
  <c r="AA1151" i="7"/>
  <c r="AA1150" i="7"/>
  <c r="AA1149" i="7"/>
  <c r="AA1148" i="7"/>
  <c r="AA1147" i="7"/>
  <c r="AA1146" i="7"/>
  <c r="AA1145" i="7"/>
  <c r="AA1144" i="7"/>
  <c r="AA1143" i="7"/>
  <c r="AA1142" i="7"/>
  <c r="AA1141" i="7"/>
  <c r="AA1140" i="7"/>
  <c r="AA1139" i="7"/>
  <c r="AA1138" i="7"/>
  <c r="AA1137" i="7"/>
  <c r="AA1136" i="7"/>
  <c r="AA1135" i="7"/>
  <c r="AA1134" i="7"/>
  <c r="AA1133" i="7"/>
  <c r="AA1132" i="7"/>
  <c r="AA1131" i="7"/>
  <c r="AA1130" i="7"/>
  <c r="AA1129" i="7"/>
  <c r="AA1128" i="7"/>
  <c r="AA1127" i="7"/>
  <c r="AA1126" i="7"/>
  <c r="AA1125" i="7"/>
  <c r="AA1124" i="7"/>
  <c r="AA1123" i="7"/>
  <c r="AA1122" i="7"/>
  <c r="AA1121" i="7"/>
  <c r="AA1120" i="7"/>
  <c r="AA1119" i="7"/>
  <c r="AA1118" i="7"/>
  <c r="AA1117" i="7"/>
  <c r="AA1116" i="7"/>
  <c r="AA1115" i="7"/>
  <c r="AA1114" i="7"/>
  <c r="AA1113" i="7"/>
  <c r="AA1112" i="7"/>
  <c r="AA1111" i="7"/>
  <c r="AA1110" i="7"/>
  <c r="AA1109" i="7"/>
  <c r="AA1108" i="7"/>
  <c r="AA1107" i="7"/>
  <c r="AA1106" i="7"/>
  <c r="AA1105" i="7"/>
  <c r="AA1104" i="7"/>
  <c r="AA1103" i="7"/>
  <c r="AA1102" i="7"/>
  <c r="AA1101" i="7"/>
  <c r="AA1100" i="7"/>
  <c r="AA1099" i="7"/>
  <c r="AA1098" i="7"/>
  <c r="AA1097" i="7"/>
  <c r="AA1096" i="7"/>
  <c r="AA1095" i="7"/>
  <c r="AA1094" i="7"/>
  <c r="AA1093" i="7"/>
  <c r="AA1092" i="7"/>
  <c r="AA1091" i="7"/>
  <c r="AA1090" i="7"/>
  <c r="AA1089" i="7"/>
  <c r="AA1088" i="7"/>
  <c r="AA1087" i="7"/>
  <c r="AA1086" i="7"/>
  <c r="AA1085" i="7"/>
  <c r="AA1084" i="7"/>
  <c r="AA1083" i="7"/>
  <c r="AA1082" i="7"/>
  <c r="AA1081" i="7"/>
  <c r="AA1080" i="7"/>
  <c r="AA1079" i="7"/>
  <c r="AA1078" i="7"/>
  <c r="AA1077" i="7"/>
  <c r="AA1076" i="7"/>
  <c r="AA1075" i="7"/>
  <c r="AA1074" i="7"/>
  <c r="AA1073" i="7"/>
  <c r="AA1072" i="7"/>
  <c r="AA1071" i="7"/>
  <c r="AA1070" i="7"/>
  <c r="AA1069" i="7"/>
  <c r="AA1068" i="7"/>
  <c r="AA1067" i="7"/>
  <c r="AA1066" i="7"/>
  <c r="AA1065" i="7"/>
  <c r="AA1064" i="7"/>
  <c r="AA1063" i="7"/>
  <c r="AA1062" i="7"/>
  <c r="AA1061" i="7"/>
  <c r="AA1060" i="7"/>
  <c r="AA1059" i="7"/>
  <c r="AA1058" i="7"/>
  <c r="AA1057" i="7"/>
  <c r="AA1056" i="7"/>
  <c r="AA1055" i="7"/>
  <c r="AA1054" i="7"/>
  <c r="AA1053" i="7"/>
  <c r="AA1052" i="7"/>
  <c r="AA1051" i="7"/>
  <c r="AA1050" i="7"/>
  <c r="AA1049" i="7"/>
  <c r="AA1048" i="7"/>
  <c r="AA1047" i="7"/>
  <c r="AA1046" i="7"/>
  <c r="AA1045" i="7"/>
  <c r="AA1044" i="7"/>
  <c r="AA1043" i="7"/>
  <c r="AA1042" i="7"/>
  <c r="AA1041" i="7"/>
  <c r="AA1040" i="7"/>
  <c r="AA1039" i="7"/>
  <c r="AA1038" i="7"/>
  <c r="AA1037" i="7"/>
  <c r="AA1036" i="7"/>
  <c r="AA1035" i="7"/>
  <c r="AA1034" i="7"/>
  <c r="AA1033" i="7"/>
  <c r="AA1032" i="7"/>
  <c r="AA1031" i="7"/>
  <c r="AA1030" i="7"/>
  <c r="AA1029" i="7"/>
  <c r="AA1028" i="7"/>
  <c r="AA1027" i="7"/>
  <c r="AA1026" i="7"/>
  <c r="AA1025" i="7"/>
  <c r="AA1024" i="7"/>
  <c r="AA1023" i="7"/>
  <c r="AA1022" i="7"/>
  <c r="AA1021" i="7"/>
  <c r="AA1020" i="7"/>
  <c r="AA1019" i="7"/>
  <c r="AA1018" i="7"/>
  <c r="AA1017" i="7"/>
  <c r="AA1016" i="7"/>
  <c r="AA1015" i="7"/>
  <c r="AA1014" i="7"/>
  <c r="AA1013" i="7"/>
  <c r="AA1012" i="7"/>
  <c r="AA1011" i="7"/>
  <c r="AA1010" i="7"/>
  <c r="AA1009" i="7"/>
  <c r="AA1008" i="7"/>
  <c r="AA1007" i="7"/>
  <c r="AA1006" i="7"/>
  <c r="AA1005" i="7"/>
  <c r="AA1004" i="7"/>
  <c r="AA1003" i="7"/>
  <c r="AA1002" i="7"/>
  <c r="AA1001" i="7"/>
  <c r="AA1000" i="7"/>
  <c r="AA999" i="7"/>
  <c r="AA998" i="7"/>
  <c r="AA997" i="7"/>
  <c r="AA996" i="7"/>
  <c r="AA995" i="7"/>
  <c r="AA994" i="7"/>
  <c r="AA993" i="7"/>
  <c r="AA992" i="7"/>
  <c r="AA991" i="7"/>
  <c r="AA990" i="7"/>
  <c r="AA989" i="7"/>
  <c r="AA988" i="7"/>
  <c r="AA987" i="7"/>
  <c r="AA986" i="7"/>
  <c r="AA985" i="7"/>
  <c r="AA984" i="7"/>
  <c r="AA983" i="7"/>
  <c r="AA982" i="7"/>
  <c r="AA981" i="7"/>
  <c r="AA980" i="7"/>
  <c r="AA979" i="7"/>
  <c r="AA978" i="7"/>
  <c r="AA977" i="7"/>
  <c r="AA976" i="7"/>
  <c r="AA975" i="7"/>
  <c r="AA974" i="7"/>
  <c r="AA973" i="7"/>
  <c r="AA972" i="7"/>
  <c r="AA971" i="7"/>
  <c r="AA970" i="7"/>
  <c r="AA969" i="7"/>
  <c r="AA968" i="7"/>
  <c r="AA967" i="7"/>
  <c r="AA966" i="7"/>
  <c r="AA965" i="7"/>
  <c r="AA964" i="7"/>
  <c r="AA963" i="7"/>
  <c r="AA962" i="7"/>
  <c r="AA961" i="7"/>
  <c r="AA960" i="7"/>
  <c r="AA959" i="7"/>
  <c r="AA958" i="7"/>
  <c r="AA957" i="7"/>
  <c r="AA956" i="7"/>
  <c r="AA955" i="7"/>
  <c r="AA954" i="7"/>
  <c r="AA953" i="7"/>
  <c r="AA952" i="7"/>
  <c r="AA951" i="7"/>
  <c r="AA950" i="7"/>
  <c r="AA949" i="7"/>
  <c r="AA948" i="7"/>
  <c r="AA947" i="7"/>
  <c r="AA946" i="7"/>
  <c r="AA945" i="7"/>
  <c r="AA944" i="7"/>
  <c r="AA943" i="7"/>
  <c r="AA942" i="7"/>
  <c r="AA941" i="7"/>
  <c r="AA940" i="7"/>
  <c r="AA939" i="7"/>
  <c r="AA938" i="7"/>
  <c r="AA937" i="7"/>
  <c r="AA936" i="7"/>
  <c r="AA935" i="7"/>
  <c r="AA934" i="7"/>
  <c r="AA933" i="7"/>
  <c r="AA932" i="7"/>
  <c r="AA931" i="7"/>
  <c r="AA930" i="7"/>
  <c r="AA929" i="7"/>
  <c r="AA928" i="7"/>
  <c r="AA927" i="7"/>
  <c r="AA926" i="7"/>
  <c r="AA925" i="7"/>
  <c r="AA924" i="7"/>
  <c r="AA923" i="7"/>
  <c r="AA922" i="7"/>
  <c r="AA921" i="7"/>
  <c r="AA920" i="7"/>
  <c r="AA919" i="7"/>
  <c r="AA918" i="7"/>
  <c r="AA917" i="7"/>
  <c r="AA916" i="7"/>
  <c r="AA915" i="7"/>
  <c r="AA914" i="7"/>
  <c r="AA913" i="7"/>
  <c r="AA912" i="7"/>
  <c r="AA911" i="7"/>
  <c r="AA910" i="7"/>
  <c r="AA909" i="7"/>
  <c r="AA908" i="7"/>
  <c r="AA907" i="7"/>
  <c r="AA906" i="7"/>
  <c r="AA905" i="7"/>
  <c r="AA904" i="7"/>
  <c r="AA903" i="7"/>
  <c r="AA902" i="7"/>
  <c r="AA901" i="7"/>
  <c r="AA900" i="7"/>
  <c r="AA899" i="7"/>
  <c r="AA898" i="7"/>
  <c r="AA897" i="7"/>
  <c r="AA896" i="7"/>
  <c r="AA895" i="7"/>
  <c r="AA894" i="7"/>
  <c r="AA893" i="7"/>
  <c r="AA892" i="7"/>
  <c r="AA891" i="7"/>
  <c r="AA890" i="7"/>
  <c r="AA889" i="7"/>
  <c r="AA888" i="7"/>
  <c r="AA887" i="7"/>
  <c r="AA886" i="7"/>
  <c r="AA885" i="7"/>
  <c r="AA884" i="7"/>
  <c r="AA883" i="7"/>
  <c r="AA882" i="7"/>
  <c r="AA881" i="7"/>
  <c r="AA880" i="7"/>
  <c r="AA879" i="7"/>
  <c r="AA878" i="7"/>
  <c r="AA877" i="7"/>
  <c r="AA876" i="7"/>
  <c r="AA875" i="7"/>
  <c r="AA874" i="7"/>
  <c r="AA873" i="7"/>
  <c r="AA872" i="7"/>
  <c r="AA871" i="7"/>
  <c r="AA870" i="7"/>
  <c r="AA869" i="7"/>
  <c r="AA868" i="7"/>
  <c r="AA867" i="7"/>
  <c r="AA866" i="7"/>
  <c r="AA865" i="7"/>
  <c r="AA864" i="7"/>
  <c r="AA863" i="7"/>
  <c r="AA862" i="7"/>
  <c r="AA861" i="7"/>
  <c r="AA860" i="7"/>
  <c r="AA859" i="7"/>
  <c r="AA858" i="7"/>
  <c r="AA857" i="7"/>
  <c r="AA856" i="7"/>
  <c r="AA855" i="7"/>
  <c r="AA854" i="7"/>
  <c r="AA853" i="7"/>
  <c r="AA852" i="7"/>
  <c r="AA851" i="7"/>
  <c r="AA850" i="7"/>
  <c r="AA849" i="7"/>
  <c r="AA848" i="7"/>
  <c r="AA847" i="7"/>
  <c r="AA846" i="7"/>
  <c r="AA845" i="7"/>
  <c r="AA844" i="7"/>
  <c r="AA843" i="7"/>
  <c r="AA842" i="7"/>
  <c r="AA841" i="7"/>
  <c r="AA840" i="7"/>
  <c r="AA839" i="7"/>
  <c r="AA838" i="7"/>
  <c r="AA837" i="7"/>
  <c r="AA836" i="7"/>
  <c r="AA835" i="7"/>
  <c r="AA834" i="7"/>
  <c r="AA833" i="7"/>
  <c r="AA832" i="7"/>
  <c r="AA831" i="7"/>
  <c r="AA830" i="7"/>
  <c r="AA829" i="7"/>
  <c r="AA828" i="7"/>
  <c r="AA827" i="7"/>
  <c r="AA826" i="7"/>
  <c r="AA825" i="7"/>
  <c r="AA824" i="7"/>
  <c r="AA823" i="7"/>
  <c r="AA822" i="7"/>
  <c r="AA821" i="7"/>
  <c r="AA820" i="7"/>
  <c r="AA819" i="7"/>
  <c r="AA818" i="7"/>
  <c r="AA817" i="7"/>
  <c r="AA816" i="7"/>
  <c r="AA815" i="7"/>
  <c r="AA814" i="7"/>
  <c r="AA813" i="7"/>
  <c r="AA812" i="7"/>
  <c r="AA811" i="7"/>
  <c r="AA810" i="7"/>
  <c r="AA809" i="7"/>
  <c r="AA808" i="7"/>
  <c r="AA807" i="7"/>
  <c r="AA806" i="7"/>
  <c r="AA805" i="7"/>
  <c r="AA804" i="7"/>
  <c r="AA803" i="7"/>
  <c r="AA802" i="7"/>
  <c r="AA801" i="7"/>
  <c r="AA800" i="7"/>
  <c r="AA799" i="7"/>
  <c r="AA798" i="7"/>
  <c r="AA797" i="7"/>
  <c r="AA796" i="7"/>
  <c r="AA795" i="7"/>
  <c r="AA794" i="7"/>
  <c r="AA793" i="7"/>
  <c r="AA792" i="7"/>
  <c r="AA791" i="7"/>
  <c r="AA790" i="7"/>
  <c r="AA789" i="7"/>
  <c r="AA788" i="7"/>
  <c r="AA787" i="7"/>
  <c r="AA786" i="7"/>
  <c r="AA785" i="7"/>
  <c r="AA784" i="7"/>
  <c r="AA783" i="7"/>
  <c r="AA782" i="7"/>
  <c r="AA781" i="7"/>
  <c r="AA780" i="7"/>
  <c r="AA779" i="7"/>
  <c r="AA778" i="7"/>
  <c r="AA777" i="7"/>
  <c r="AA776" i="7"/>
  <c r="AA775" i="7"/>
  <c r="AA774" i="7"/>
  <c r="AA773" i="7"/>
  <c r="AA772" i="7"/>
  <c r="AA771" i="7"/>
  <c r="AA770" i="7"/>
  <c r="AA769" i="7"/>
  <c r="AA768" i="7"/>
  <c r="AA767" i="7"/>
  <c r="AA766" i="7"/>
  <c r="AA765" i="7"/>
  <c r="AA764" i="7"/>
  <c r="AA763" i="7"/>
  <c r="AA762" i="7"/>
  <c r="AA761" i="7"/>
  <c r="AA760" i="7"/>
  <c r="AA759" i="7"/>
  <c r="AA758" i="7"/>
  <c r="AA757" i="7"/>
  <c r="AA756" i="7"/>
  <c r="AA755" i="7"/>
  <c r="AA754" i="7"/>
  <c r="AA753" i="7"/>
  <c r="AA752" i="7"/>
  <c r="AA751" i="7"/>
  <c r="AA750" i="7"/>
  <c r="AA749" i="7"/>
  <c r="AA748" i="7"/>
  <c r="AA747" i="7"/>
  <c r="AA746" i="7"/>
  <c r="AA745" i="7"/>
  <c r="AA744" i="7"/>
  <c r="AA743" i="7"/>
  <c r="AA742" i="7"/>
  <c r="AA741" i="7"/>
  <c r="AA740" i="7"/>
  <c r="AA739" i="7"/>
  <c r="AA738" i="7"/>
  <c r="AA737" i="7"/>
  <c r="AA736" i="7"/>
  <c r="AA735" i="7"/>
  <c r="AA734" i="7"/>
  <c r="AA733" i="7"/>
  <c r="AA732" i="7"/>
  <c r="AA731" i="7"/>
  <c r="AA730" i="7"/>
  <c r="AA729" i="7"/>
  <c r="AA728" i="7"/>
  <c r="AA727" i="7"/>
  <c r="AA726" i="7"/>
  <c r="AA725" i="7"/>
  <c r="AA724" i="7"/>
  <c r="AA723" i="7"/>
  <c r="AA722" i="7"/>
  <c r="AA721" i="7"/>
  <c r="AA720" i="7"/>
  <c r="AA719" i="7"/>
  <c r="AA718" i="7"/>
  <c r="AA717" i="7"/>
  <c r="AA716" i="7"/>
  <c r="AA715" i="7"/>
  <c r="AA714" i="7"/>
  <c r="AA713" i="7"/>
  <c r="AA712" i="7"/>
  <c r="AA711" i="7"/>
  <c r="AA710" i="7"/>
  <c r="AA709" i="7"/>
  <c r="AA708" i="7"/>
  <c r="AA707" i="7"/>
  <c r="AA706" i="7"/>
  <c r="AA705" i="7"/>
  <c r="AA704" i="7"/>
  <c r="AA703" i="7"/>
  <c r="AA702" i="7"/>
  <c r="AA701" i="7"/>
  <c r="AA700" i="7"/>
  <c r="AA699" i="7"/>
  <c r="AA698" i="7"/>
  <c r="AA697" i="7"/>
  <c r="AA696" i="7"/>
  <c r="AA695" i="7"/>
  <c r="AA694" i="7"/>
  <c r="AA693" i="7"/>
  <c r="AA692" i="7"/>
  <c r="AA691" i="7"/>
  <c r="AA690" i="7"/>
  <c r="AA689" i="7"/>
  <c r="AA688" i="7"/>
  <c r="AA687" i="7"/>
  <c r="AA686" i="7"/>
  <c r="AA685" i="7"/>
  <c r="AA684" i="7"/>
  <c r="AA683" i="7"/>
  <c r="AA682" i="7"/>
  <c r="AA681" i="7"/>
  <c r="AA680" i="7"/>
  <c r="AA679" i="7"/>
  <c r="AA678" i="7"/>
  <c r="AA677" i="7"/>
  <c r="AA676" i="7"/>
  <c r="AA675" i="7"/>
  <c r="AA674" i="7"/>
  <c r="AA673" i="7"/>
  <c r="AA672" i="7"/>
  <c r="AA671" i="7"/>
  <c r="AA670" i="7"/>
  <c r="AA669" i="7"/>
  <c r="AA668" i="7"/>
  <c r="AA667" i="7"/>
  <c r="AA666" i="7"/>
  <c r="AA665" i="7"/>
  <c r="AA664" i="7"/>
  <c r="AA663" i="7"/>
  <c r="AA662" i="7"/>
  <c r="AA661" i="7"/>
  <c r="AA660" i="7"/>
  <c r="AA659" i="7"/>
  <c r="AA658" i="7"/>
  <c r="AA657" i="7"/>
  <c r="AA656" i="7"/>
  <c r="AA655" i="7"/>
  <c r="AA654" i="7"/>
  <c r="AA653" i="7"/>
  <c r="AA652" i="7"/>
  <c r="AA651" i="7"/>
  <c r="AA650" i="7"/>
  <c r="AA649" i="7"/>
  <c r="AA648" i="7"/>
  <c r="AA647" i="7"/>
  <c r="AA646" i="7"/>
  <c r="AA645" i="7"/>
  <c r="AA644" i="7"/>
  <c r="AA643" i="7"/>
  <c r="AA642" i="7"/>
  <c r="AA641" i="7"/>
  <c r="AA640" i="7"/>
  <c r="AA639" i="7"/>
  <c r="AA638" i="7"/>
  <c r="AA637" i="7"/>
  <c r="AA636" i="7"/>
  <c r="AA635" i="7"/>
  <c r="AA634" i="7"/>
  <c r="AA633" i="7"/>
  <c r="AA632" i="7"/>
  <c r="AA631" i="7"/>
  <c r="AA630" i="7"/>
  <c r="AA629" i="7"/>
  <c r="AA628" i="7"/>
  <c r="AA627" i="7"/>
  <c r="AA626" i="7"/>
  <c r="AA625" i="7"/>
  <c r="AA624" i="7"/>
  <c r="AA623" i="7"/>
  <c r="AA622" i="7"/>
  <c r="AA621" i="7"/>
  <c r="AA620" i="7"/>
  <c r="AA619" i="7"/>
  <c r="AA618" i="7"/>
  <c r="AA617" i="7"/>
  <c r="AA616" i="7"/>
  <c r="AA615" i="7"/>
  <c r="AA614" i="7"/>
  <c r="AA613" i="7"/>
  <c r="AA612" i="7"/>
  <c r="AA611" i="7"/>
  <c r="AA610" i="7"/>
  <c r="AA609" i="7"/>
  <c r="AA608" i="7"/>
  <c r="AA607" i="7"/>
  <c r="AA606" i="7"/>
  <c r="AA605" i="7"/>
  <c r="AA604" i="7"/>
  <c r="AA603" i="7"/>
  <c r="AA602" i="7"/>
  <c r="AA601" i="7"/>
  <c r="AA600" i="7"/>
  <c r="AA599" i="7"/>
  <c r="AA598" i="7"/>
  <c r="AA597" i="7"/>
  <c r="AA596" i="7"/>
  <c r="AA595" i="7"/>
  <c r="AA594" i="7"/>
  <c r="AA593" i="7"/>
  <c r="AA592" i="7"/>
  <c r="AA591" i="7"/>
  <c r="AA590" i="7"/>
  <c r="AA589" i="7"/>
  <c r="AA588" i="7"/>
  <c r="AA587" i="7"/>
  <c r="AA586" i="7"/>
  <c r="AA585" i="7"/>
  <c r="AA584" i="7"/>
  <c r="AA583" i="7"/>
  <c r="AA582" i="7"/>
  <c r="AA581" i="7"/>
  <c r="AA580" i="7"/>
  <c r="AA579" i="7"/>
  <c r="AA578" i="7"/>
  <c r="AA577" i="7"/>
  <c r="AA576" i="7"/>
  <c r="AA575" i="7"/>
  <c r="AA574" i="7"/>
  <c r="AA573" i="7"/>
  <c r="AA572" i="7"/>
  <c r="AA571" i="7"/>
  <c r="AA570" i="7"/>
  <c r="AA569" i="7"/>
  <c r="AA568" i="7"/>
  <c r="AA567" i="7"/>
  <c r="AA566" i="7"/>
  <c r="AA565" i="7"/>
  <c r="AA564" i="7"/>
  <c r="AA563" i="7"/>
  <c r="AA562" i="7"/>
  <c r="AA561" i="7"/>
  <c r="AA560" i="7"/>
  <c r="AA559" i="7"/>
  <c r="AA558" i="7"/>
  <c r="AA557" i="7"/>
  <c r="AA556" i="7"/>
  <c r="AA555" i="7"/>
  <c r="AA554" i="7"/>
  <c r="AA553" i="7"/>
  <c r="AA552" i="7"/>
  <c r="AA551" i="7"/>
  <c r="AA550" i="7"/>
  <c r="AA549" i="7"/>
  <c r="AA548" i="7"/>
  <c r="AA547" i="7"/>
  <c r="AA546" i="7"/>
  <c r="AA545" i="7"/>
  <c r="AA544" i="7"/>
  <c r="AA543" i="7"/>
  <c r="AA542" i="7"/>
  <c r="AA541" i="7"/>
  <c r="AA540" i="7"/>
  <c r="AA539" i="7"/>
  <c r="AA538" i="7"/>
  <c r="AA537" i="7"/>
  <c r="AA536" i="7"/>
  <c r="AA535" i="7"/>
  <c r="AA534" i="7"/>
  <c r="AA533" i="7"/>
  <c r="AA532" i="7"/>
  <c r="AA531" i="7"/>
  <c r="AA530" i="7"/>
  <c r="AA529" i="7"/>
  <c r="AA528" i="7"/>
  <c r="AA527" i="7"/>
  <c r="AA526" i="7"/>
  <c r="AA525" i="7"/>
  <c r="AA524" i="7"/>
  <c r="AA523" i="7"/>
  <c r="AA522" i="7"/>
  <c r="AA521" i="7"/>
  <c r="AA520" i="7"/>
  <c r="AA519" i="7"/>
  <c r="AA518" i="7"/>
  <c r="AA517" i="7"/>
  <c r="AA516" i="7"/>
  <c r="AA515" i="7"/>
  <c r="AA514" i="7"/>
  <c r="AA513" i="7"/>
  <c r="AA512" i="7"/>
  <c r="AA511" i="7"/>
  <c r="AA510" i="7"/>
  <c r="AA509" i="7"/>
  <c r="AA508" i="7"/>
  <c r="AA507" i="7"/>
  <c r="AA506" i="7"/>
  <c r="AA505" i="7"/>
  <c r="AA504" i="7"/>
  <c r="AA503" i="7"/>
  <c r="AA502" i="7"/>
  <c r="AA501" i="7"/>
  <c r="AA500" i="7"/>
  <c r="AA499" i="7"/>
  <c r="AA498" i="7"/>
  <c r="AA497" i="7"/>
  <c r="AA496" i="7"/>
  <c r="AA495" i="7"/>
  <c r="AA494" i="7"/>
  <c r="AA493" i="7"/>
  <c r="AA492" i="7"/>
  <c r="AA491" i="7"/>
  <c r="AA490" i="7"/>
  <c r="AA489" i="7"/>
  <c r="AA488" i="7"/>
  <c r="AA487" i="7"/>
  <c r="AA486" i="7"/>
  <c r="AA485" i="7"/>
  <c r="AA484" i="7"/>
  <c r="AA483" i="7"/>
  <c r="AA482" i="7"/>
  <c r="AA481" i="7"/>
  <c r="AA480" i="7"/>
  <c r="AA479" i="7"/>
  <c r="AA478" i="7"/>
  <c r="AA477" i="7"/>
  <c r="AA476" i="7"/>
  <c r="AA475" i="7"/>
  <c r="AA474" i="7"/>
  <c r="AA473" i="7"/>
  <c r="AA472" i="7"/>
  <c r="AA471" i="7"/>
  <c r="AA470" i="7"/>
  <c r="AA469" i="7"/>
  <c r="AA468" i="7"/>
  <c r="AA467" i="7"/>
  <c r="AA466" i="7"/>
  <c r="AA465" i="7"/>
  <c r="AA464" i="7"/>
  <c r="AA463" i="7"/>
  <c r="AA462" i="7"/>
  <c r="AA461" i="7"/>
  <c r="AA460" i="7"/>
  <c r="AA459" i="7"/>
  <c r="AA458" i="7"/>
  <c r="AA457" i="7"/>
  <c r="AA456" i="7"/>
  <c r="AA455" i="7"/>
  <c r="AA454" i="7"/>
  <c r="AA453" i="7"/>
  <c r="AA452" i="7"/>
  <c r="AA451" i="7"/>
  <c r="AA450" i="7"/>
  <c r="AA449" i="7"/>
  <c r="AA448" i="7"/>
  <c r="AA447" i="7"/>
  <c r="AA446" i="7"/>
  <c r="AA445" i="7"/>
  <c r="AA444" i="7"/>
  <c r="AA443" i="7"/>
  <c r="AA442" i="7"/>
  <c r="AA441" i="7"/>
  <c r="AA440" i="7"/>
  <c r="AA439" i="7"/>
  <c r="AA438" i="7"/>
  <c r="AA437" i="7"/>
  <c r="AA436" i="7"/>
  <c r="AA435" i="7"/>
  <c r="AA434" i="7"/>
  <c r="AA433" i="7"/>
  <c r="AA432" i="7"/>
  <c r="AA431" i="7"/>
  <c r="AA430" i="7"/>
  <c r="AA429" i="7"/>
  <c r="AA428" i="7"/>
  <c r="AA427" i="7"/>
  <c r="AA426" i="7"/>
  <c r="AA425" i="7"/>
  <c r="AA424" i="7"/>
  <c r="AA423" i="7"/>
  <c r="AA422" i="7"/>
  <c r="AA421" i="7"/>
  <c r="AA420" i="7"/>
  <c r="AA419" i="7"/>
  <c r="AA418" i="7"/>
  <c r="AA417" i="7"/>
  <c r="AA416" i="7"/>
  <c r="AA415" i="7"/>
  <c r="AA414" i="7"/>
  <c r="AA413" i="7"/>
  <c r="AA412" i="7"/>
  <c r="AA411" i="7"/>
  <c r="AA410" i="7"/>
  <c r="AA409" i="7"/>
  <c r="AA408" i="7"/>
  <c r="AA407" i="7"/>
  <c r="AA406" i="7"/>
  <c r="AA405" i="7"/>
  <c r="AA404" i="7"/>
  <c r="AA403" i="7"/>
  <c r="AA402" i="7"/>
  <c r="AA401" i="7"/>
  <c r="AA400" i="7"/>
  <c r="AA399" i="7"/>
  <c r="AA398" i="7"/>
  <c r="AA397" i="7"/>
  <c r="AA396" i="7"/>
  <c r="AA395" i="7"/>
  <c r="AA394" i="7"/>
  <c r="AA393" i="7"/>
  <c r="AA392" i="7"/>
  <c r="AA391" i="7"/>
  <c r="AA390" i="7"/>
  <c r="AA389" i="7"/>
  <c r="AA388" i="7"/>
  <c r="AA387" i="7"/>
  <c r="AA386" i="7"/>
  <c r="AA385" i="7"/>
  <c r="AA384" i="7"/>
  <c r="AA383" i="7"/>
  <c r="AA382" i="7"/>
  <c r="AA381" i="7"/>
  <c r="AA380" i="7"/>
  <c r="AA379" i="7"/>
  <c r="AA378" i="7"/>
  <c r="AA377" i="7"/>
  <c r="AA376" i="7"/>
  <c r="AA375" i="7"/>
  <c r="AA374" i="7"/>
  <c r="AA373" i="7"/>
  <c r="AA372" i="7"/>
  <c r="AA371" i="7"/>
  <c r="AA370" i="7"/>
  <c r="AA369" i="7"/>
  <c r="AA368" i="7"/>
  <c r="AA367" i="7"/>
  <c r="AA366" i="7"/>
  <c r="AA365" i="7"/>
  <c r="AA364" i="7"/>
  <c r="AA363" i="7"/>
  <c r="AA362" i="7"/>
  <c r="AA361" i="7"/>
  <c r="AA360" i="7"/>
  <c r="AA359" i="7"/>
  <c r="AA358" i="7"/>
  <c r="AA357" i="7"/>
  <c r="AA356" i="7"/>
  <c r="AA355" i="7"/>
  <c r="AA354" i="7"/>
  <c r="AA353" i="7"/>
  <c r="AA352" i="7"/>
  <c r="AA351" i="7"/>
  <c r="AA350" i="7"/>
  <c r="AA349" i="7"/>
  <c r="AA348" i="7"/>
  <c r="AA347" i="7"/>
  <c r="AA346" i="7"/>
  <c r="AA345" i="7"/>
  <c r="AA344" i="7"/>
  <c r="AA343" i="7"/>
  <c r="AA342" i="7"/>
  <c r="AA341" i="7"/>
  <c r="AA340" i="7"/>
  <c r="AA339" i="7"/>
  <c r="AA338" i="7"/>
  <c r="AA337" i="7"/>
  <c r="AA336" i="7"/>
  <c r="AA335" i="7"/>
  <c r="AA334" i="7"/>
  <c r="AA333" i="7"/>
  <c r="AA332" i="7"/>
  <c r="AA331" i="7"/>
  <c r="AA330" i="7"/>
  <c r="AA329" i="7"/>
  <c r="AA328" i="7"/>
  <c r="AA327" i="7"/>
  <c r="AA326" i="7"/>
  <c r="AA325" i="7"/>
  <c r="AA324" i="7"/>
  <c r="AA323" i="7"/>
  <c r="AA322" i="7"/>
  <c r="AA321" i="7"/>
  <c r="AA320" i="7"/>
  <c r="AA319" i="7"/>
  <c r="AA318" i="7"/>
  <c r="AA317" i="7"/>
  <c r="AA316" i="7"/>
  <c r="AA315" i="7"/>
  <c r="AA314" i="7"/>
  <c r="AA313" i="7"/>
  <c r="AA312" i="7"/>
  <c r="AA311" i="7"/>
  <c r="AA310" i="7"/>
  <c r="AA309" i="7"/>
  <c r="AA308" i="7"/>
  <c r="AA307" i="7"/>
  <c r="AA306" i="7"/>
  <c r="AA305" i="7"/>
  <c r="AA304" i="7"/>
  <c r="AA303" i="7"/>
  <c r="AA302" i="7"/>
  <c r="AA301" i="7"/>
  <c r="AA300" i="7"/>
  <c r="AA299" i="7"/>
  <c r="AA298" i="7"/>
  <c r="AA297" i="7"/>
  <c r="AA296" i="7"/>
  <c r="AA295" i="7"/>
  <c r="AA294" i="7"/>
  <c r="AA293" i="7"/>
  <c r="AA292" i="7"/>
  <c r="AA291" i="7"/>
  <c r="AA290" i="7"/>
  <c r="AA289" i="7"/>
  <c r="AA288" i="7"/>
  <c r="AA287" i="7"/>
  <c r="AA286" i="7"/>
  <c r="AA285" i="7"/>
  <c r="AA284" i="7"/>
  <c r="AA283" i="7"/>
  <c r="AA282" i="7"/>
  <c r="AA281" i="7"/>
  <c r="AA280" i="7"/>
  <c r="AA279" i="7"/>
  <c r="AA278" i="7"/>
  <c r="AA277" i="7"/>
  <c r="AA276" i="7"/>
  <c r="AA275" i="7"/>
  <c r="AA274" i="7"/>
  <c r="AA273" i="7"/>
  <c r="AA272" i="7"/>
  <c r="AA271" i="7"/>
  <c r="AA270" i="7"/>
  <c r="AA269" i="7"/>
  <c r="AA268" i="7"/>
  <c r="AA267" i="7"/>
  <c r="AA266" i="7"/>
  <c r="AA265" i="7"/>
  <c r="AA264" i="7"/>
  <c r="AA263" i="7"/>
  <c r="AA262" i="7"/>
  <c r="AA261" i="7"/>
  <c r="AA260" i="7"/>
  <c r="AA259" i="7"/>
  <c r="AA258" i="7"/>
  <c r="AA257" i="7"/>
  <c r="AA256" i="7"/>
  <c r="AA255" i="7"/>
  <c r="AA254" i="7"/>
  <c r="AA253" i="7"/>
  <c r="AA252" i="7"/>
  <c r="AA251" i="7"/>
  <c r="AA250" i="7"/>
  <c r="AA249" i="7"/>
  <c r="AA248" i="7"/>
  <c r="AA247" i="7"/>
  <c r="AA246" i="7"/>
  <c r="AA245" i="7"/>
  <c r="AA244" i="7"/>
  <c r="AA243" i="7"/>
  <c r="AA242" i="7"/>
  <c r="AA241" i="7"/>
  <c r="AA240" i="7"/>
  <c r="AA239" i="7"/>
  <c r="AA238" i="7"/>
  <c r="AA237" i="7"/>
  <c r="AA236" i="7"/>
  <c r="AA235" i="7"/>
  <c r="AA234" i="7"/>
  <c r="AA233" i="7"/>
  <c r="AA232" i="7"/>
  <c r="AA231" i="7"/>
  <c r="AA230" i="7"/>
  <c r="AA229" i="7"/>
  <c r="AA228" i="7"/>
  <c r="AA227" i="7"/>
  <c r="AA226" i="7"/>
  <c r="AA225" i="7"/>
  <c r="AA224" i="7"/>
  <c r="AA223" i="7"/>
  <c r="AA222" i="7"/>
  <c r="AA221" i="7"/>
  <c r="AA220" i="7"/>
  <c r="AA219" i="7"/>
  <c r="AA218" i="7"/>
  <c r="AA217" i="7"/>
  <c r="AA216" i="7"/>
  <c r="AA215" i="7"/>
  <c r="AA214" i="7"/>
  <c r="AA213" i="7"/>
  <c r="AA212" i="7"/>
  <c r="AA211" i="7"/>
  <c r="AA210" i="7"/>
  <c r="AA209" i="7"/>
  <c r="AA208" i="7"/>
  <c r="AA207" i="7"/>
  <c r="AA206" i="7"/>
  <c r="AA205" i="7"/>
  <c r="AA204" i="7"/>
  <c r="AA203" i="7"/>
  <c r="AA202" i="7"/>
  <c r="AA201" i="7"/>
  <c r="AA200" i="7"/>
  <c r="AA199" i="7"/>
  <c r="AA198" i="7"/>
  <c r="AA197" i="7"/>
  <c r="AA196" i="7"/>
  <c r="AA195" i="7"/>
  <c r="AA194" i="7"/>
  <c r="AA193" i="7"/>
  <c r="AA192" i="7"/>
  <c r="AA191" i="7"/>
  <c r="AA190" i="7"/>
  <c r="AA189" i="7"/>
  <c r="AA188" i="7"/>
  <c r="AA187" i="7"/>
  <c r="AA186" i="7"/>
  <c r="AA185" i="7"/>
  <c r="AA184" i="7"/>
  <c r="AA183" i="7"/>
  <c r="AA182" i="7"/>
  <c r="AA181" i="7"/>
  <c r="AA180" i="7"/>
  <c r="AA179" i="7"/>
  <c r="AA178" i="7"/>
  <c r="AA177" i="7"/>
  <c r="AA176" i="7"/>
  <c r="AA175" i="7"/>
  <c r="AA174" i="7"/>
  <c r="AA173" i="7"/>
  <c r="AA172" i="7"/>
  <c r="AA171" i="7"/>
  <c r="AA170" i="7"/>
  <c r="AA169" i="7"/>
  <c r="AA168" i="7"/>
  <c r="AA167" i="7"/>
  <c r="AA166" i="7"/>
  <c r="AA165" i="7"/>
  <c r="AA164" i="7"/>
  <c r="AA163" i="7"/>
  <c r="AA162" i="7"/>
  <c r="AA161" i="7"/>
  <c r="AA160" i="7"/>
  <c r="AA159" i="7"/>
  <c r="AA158" i="7"/>
  <c r="AA157" i="7"/>
  <c r="AA156" i="7"/>
  <c r="AA155" i="7"/>
  <c r="AA154" i="7"/>
  <c r="AA153" i="7"/>
  <c r="AA152" i="7"/>
  <c r="AA151" i="7"/>
  <c r="AA150" i="7"/>
  <c r="AA149" i="7"/>
  <c r="AA148" i="7"/>
  <c r="AA147" i="7"/>
  <c r="AA146" i="7"/>
  <c r="AA145" i="7"/>
  <c r="AA144" i="7"/>
  <c r="AA143" i="7"/>
  <c r="AA142" i="7"/>
  <c r="AA141" i="7"/>
  <c r="AA140" i="7"/>
  <c r="AA139" i="7"/>
  <c r="AA138" i="7"/>
  <c r="AA137" i="7"/>
  <c r="AA136" i="7"/>
  <c r="AA135" i="7"/>
  <c r="AA134" i="7"/>
  <c r="AA133" i="7"/>
  <c r="AA132" i="7"/>
  <c r="AA131" i="7"/>
  <c r="AA130" i="7"/>
  <c r="AA129" i="7"/>
  <c r="AA128" i="7"/>
  <c r="AA127" i="7"/>
  <c r="AA126" i="7"/>
  <c r="AA125" i="7"/>
  <c r="AA124" i="7"/>
  <c r="AA123" i="7"/>
  <c r="AA122" i="7"/>
  <c r="AA121" i="7"/>
  <c r="AA120" i="7"/>
  <c r="AA119" i="7"/>
  <c r="AA118" i="7"/>
  <c r="AA117" i="7"/>
  <c r="AA116" i="7"/>
  <c r="AA115" i="7"/>
  <c r="AA114" i="7"/>
  <c r="AA113" i="7"/>
  <c r="AA112" i="7"/>
  <c r="AA111" i="7"/>
  <c r="AA110" i="7"/>
  <c r="AA109" i="7"/>
  <c r="AA108" i="7"/>
  <c r="AA107" i="7"/>
  <c r="AA106" i="7"/>
  <c r="AA105" i="7"/>
  <c r="AA104" i="7"/>
  <c r="AA103" i="7"/>
  <c r="AA102" i="7"/>
  <c r="AA101" i="7"/>
  <c r="AA100" i="7"/>
  <c r="AA99" i="7"/>
  <c r="AA98" i="7"/>
  <c r="AA97" i="7"/>
  <c r="AA96" i="7"/>
  <c r="AA95" i="7"/>
  <c r="AA94" i="7"/>
  <c r="AA93" i="7"/>
  <c r="AA92" i="7"/>
  <c r="AA91" i="7"/>
  <c r="AA90" i="7"/>
  <c r="AA89" i="7"/>
  <c r="AA88" i="7"/>
  <c r="AA87" i="7"/>
  <c r="AA86" i="7"/>
  <c r="AA85" i="7"/>
  <c r="AA84" i="7"/>
  <c r="AA83" i="7"/>
  <c r="AA82" i="7"/>
  <c r="AA81" i="7"/>
  <c r="AA80" i="7"/>
  <c r="AA79" i="7"/>
  <c r="AA78" i="7"/>
  <c r="AA77" i="7"/>
  <c r="AA76" i="7"/>
  <c r="AA75" i="7"/>
  <c r="AA74" i="7"/>
  <c r="AA73" i="7"/>
  <c r="AA72" i="7"/>
  <c r="AA71" i="7"/>
  <c r="AA70" i="7"/>
  <c r="AA69" i="7"/>
  <c r="AA68" i="7"/>
  <c r="AA67" i="7"/>
  <c r="AA66" i="7"/>
  <c r="AA65" i="7"/>
  <c r="Y1286" i="7"/>
  <c r="Y1285" i="7"/>
  <c r="Y1284" i="7"/>
  <c r="Y1283" i="7"/>
  <c r="Y1282" i="7"/>
  <c r="Y1281" i="7"/>
  <c r="Y1280" i="7"/>
  <c r="AC1280" i="7" s="1"/>
  <c r="Y1279" i="7"/>
  <c r="Y1278" i="7"/>
  <c r="Y1277" i="7"/>
  <c r="Y1276" i="7"/>
  <c r="Y1275" i="7"/>
  <c r="Y1274" i="7"/>
  <c r="Y1273" i="7"/>
  <c r="Y1272" i="7"/>
  <c r="Y1271" i="7"/>
  <c r="Y1270" i="7"/>
  <c r="Y1269" i="7"/>
  <c r="Y1268" i="7"/>
  <c r="Y1267" i="7"/>
  <c r="Y1266" i="7"/>
  <c r="Y1265" i="7"/>
  <c r="Y1264" i="7"/>
  <c r="Y1263" i="7"/>
  <c r="Y1262" i="7"/>
  <c r="Y1261" i="7"/>
  <c r="Y1260" i="7"/>
  <c r="Y1259" i="7"/>
  <c r="Y1258" i="7"/>
  <c r="Y1257" i="7"/>
  <c r="Y1256" i="7"/>
  <c r="AC1256" i="7" s="1"/>
  <c r="Y1255" i="7"/>
  <c r="Y1254" i="7"/>
  <c r="Y1253" i="7"/>
  <c r="Y1252" i="7"/>
  <c r="Y1251" i="7"/>
  <c r="Y1250" i="7"/>
  <c r="Y1249" i="7"/>
  <c r="Y1248" i="7"/>
  <c r="AC1248" i="7" s="1"/>
  <c r="Y1247" i="7"/>
  <c r="Y1246" i="7"/>
  <c r="Y1245" i="7"/>
  <c r="Y1244" i="7"/>
  <c r="Y1243" i="7"/>
  <c r="Y1242" i="7"/>
  <c r="Y1241" i="7"/>
  <c r="Y1240" i="7"/>
  <c r="Y1239" i="7"/>
  <c r="Y1238" i="7"/>
  <c r="Y1237" i="7"/>
  <c r="Y1236" i="7"/>
  <c r="Y1235" i="7"/>
  <c r="Y1234" i="7"/>
  <c r="Y1233" i="7"/>
  <c r="Y1232" i="7"/>
  <c r="Y1231" i="7"/>
  <c r="Y1230" i="7"/>
  <c r="Y1229" i="7"/>
  <c r="Y1228" i="7"/>
  <c r="Y1227" i="7"/>
  <c r="Y1226" i="7"/>
  <c r="Y1225" i="7"/>
  <c r="Y1224" i="7"/>
  <c r="Y1223" i="7"/>
  <c r="Y1222" i="7"/>
  <c r="Y1221" i="7"/>
  <c r="Y1220" i="7"/>
  <c r="Y1219" i="7"/>
  <c r="Y1218" i="7"/>
  <c r="Y1217" i="7"/>
  <c r="Y1216" i="7"/>
  <c r="Y1215" i="7"/>
  <c r="Y1214" i="7"/>
  <c r="Y1213" i="7"/>
  <c r="Y1212" i="7"/>
  <c r="Y1211" i="7"/>
  <c r="Y1210" i="7"/>
  <c r="Y1209" i="7"/>
  <c r="Y1208" i="7"/>
  <c r="Y1207" i="7"/>
  <c r="Y1206" i="7"/>
  <c r="Y1205" i="7"/>
  <c r="Y1204" i="7"/>
  <c r="Y1203" i="7"/>
  <c r="Y1202" i="7"/>
  <c r="Y1201" i="7"/>
  <c r="Y1200" i="7"/>
  <c r="Y1199" i="7"/>
  <c r="Y1198" i="7"/>
  <c r="Y1197" i="7"/>
  <c r="Y1196" i="7"/>
  <c r="Y1195" i="7"/>
  <c r="Y1194" i="7"/>
  <c r="Y1193" i="7"/>
  <c r="Y1192" i="7"/>
  <c r="Y1191" i="7"/>
  <c r="Y1190" i="7"/>
  <c r="Y1189" i="7"/>
  <c r="Y1188" i="7"/>
  <c r="Y1187" i="7"/>
  <c r="Y1186" i="7"/>
  <c r="Y1185" i="7"/>
  <c r="Y1184" i="7"/>
  <c r="Y1183" i="7"/>
  <c r="Y1182" i="7"/>
  <c r="Y1181" i="7"/>
  <c r="Y1180" i="7"/>
  <c r="Y1179" i="7"/>
  <c r="Y1178" i="7"/>
  <c r="Y1177" i="7"/>
  <c r="Y1176" i="7"/>
  <c r="Y1175" i="7"/>
  <c r="Y1174" i="7"/>
  <c r="Y1173" i="7"/>
  <c r="Y1172" i="7"/>
  <c r="Y1171" i="7"/>
  <c r="Y1170" i="7"/>
  <c r="Y1169" i="7"/>
  <c r="Y1168" i="7"/>
  <c r="Y1167" i="7"/>
  <c r="Y1166" i="7"/>
  <c r="Y1165" i="7"/>
  <c r="Y1164" i="7"/>
  <c r="Y1163" i="7"/>
  <c r="Y1162" i="7"/>
  <c r="Y1161" i="7"/>
  <c r="Y1160" i="7"/>
  <c r="Y1159" i="7"/>
  <c r="Y1158" i="7"/>
  <c r="Y1157" i="7"/>
  <c r="Y1156" i="7"/>
  <c r="Y1155" i="7"/>
  <c r="Y1154" i="7"/>
  <c r="Y1153" i="7"/>
  <c r="Y1152" i="7"/>
  <c r="Y1151" i="7"/>
  <c r="Y1150" i="7"/>
  <c r="Y1149" i="7"/>
  <c r="Y1148" i="7"/>
  <c r="Y1147" i="7"/>
  <c r="Y1146" i="7"/>
  <c r="Y1145" i="7"/>
  <c r="Y1144" i="7"/>
  <c r="Y1143" i="7"/>
  <c r="Y1142" i="7"/>
  <c r="Y1141" i="7"/>
  <c r="Y1140" i="7"/>
  <c r="Y1139" i="7"/>
  <c r="Y1138" i="7"/>
  <c r="Y1137" i="7"/>
  <c r="Y1136" i="7"/>
  <c r="Y1135" i="7"/>
  <c r="Y1134" i="7"/>
  <c r="Y1133" i="7"/>
  <c r="Y1132" i="7"/>
  <c r="Y1131" i="7"/>
  <c r="Y1130" i="7"/>
  <c r="Y1129" i="7"/>
  <c r="Y1128" i="7"/>
  <c r="Y1127" i="7"/>
  <c r="Y1126" i="7"/>
  <c r="Y1125" i="7"/>
  <c r="Y1124" i="7"/>
  <c r="Y1123" i="7"/>
  <c r="Y1122" i="7"/>
  <c r="Y1121" i="7"/>
  <c r="Y1120" i="7"/>
  <c r="Y1119" i="7"/>
  <c r="Y1118" i="7"/>
  <c r="Y1117" i="7"/>
  <c r="Y1116" i="7"/>
  <c r="Y1115" i="7"/>
  <c r="Y1114" i="7"/>
  <c r="Y1113" i="7"/>
  <c r="Y1112" i="7"/>
  <c r="Y1111" i="7"/>
  <c r="Y1110" i="7"/>
  <c r="Y1109" i="7"/>
  <c r="Y1108" i="7"/>
  <c r="Y1107" i="7"/>
  <c r="Y1106" i="7"/>
  <c r="Y1105" i="7"/>
  <c r="Y1104" i="7"/>
  <c r="Y1103" i="7"/>
  <c r="Y1102" i="7"/>
  <c r="Y1101" i="7"/>
  <c r="Y1100" i="7"/>
  <c r="Y1099" i="7"/>
  <c r="Y1098" i="7"/>
  <c r="Y1097" i="7"/>
  <c r="Y1096" i="7"/>
  <c r="Y1095" i="7"/>
  <c r="Y1094" i="7"/>
  <c r="Y1093" i="7"/>
  <c r="Y1092" i="7"/>
  <c r="Y1091" i="7"/>
  <c r="Y1090" i="7"/>
  <c r="Y1089" i="7"/>
  <c r="Y1088" i="7"/>
  <c r="Y1087" i="7"/>
  <c r="Y1086" i="7"/>
  <c r="Y1085" i="7"/>
  <c r="Y1084" i="7"/>
  <c r="Y1083" i="7"/>
  <c r="Y1082" i="7"/>
  <c r="Y1081" i="7"/>
  <c r="Y1080" i="7"/>
  <c r="Y1079" i="7"/>
  <c r="Y1078" i="7"/>
  <c r="Y1077" i="7"/>
  <c r="Y1076" i="7"/>
  <c r="Y1075" i="7"/>
  <c r="Y1074" i="7"/>
  <c r="Y1073" i="7"/>
  <c r="Y1072" i="7"/>
  <c r="Y1071" i="7"/>
  <c r="Y1070" i="7"/>
  <c r="Y1069" i="7"/>
  <c r="Y1068" i="7"/>
  <c r="Y1067" i="7"/>
  <c r="Y1066" i="7"/>
  <c r="Y1065" i="7"/>
  <c r="Y1064" i="7"/>
  <c r="Y1063" i="7"/>
  <c r="Y1062" i="7"/>
  <c r="Y1061" i="7"/>
  <c r="Y1060" i="7"/>
  <c r="Y1059" i="7"/>
  <c r="Y1058" i="7"/>
  <c r="Y1057" i="7"/>
  <c r="Y1056" i="7"/>
  <c r="Y1055" i="7"/>
  <c r="Y1054" i="7"/>
  <c r="Y1053" i="7"/>
  <c r="Y1052" i="7"/>
  <c r="Y1051" i="7"/>
  <c r="Y1050" i="7"/>
  <c r="Y1049" i="7"/>
  <c r="Y1048" i="7"/>
  <c r="Y1047" i="7"/>
  <c r="Y1046" i="7"/>
  <c r="Y1045" i="7"/>
  <c r="Y1044" i="7"/>
  <c r="Y1043" i="7"/>
  <c r="Y1042" i="7"/>
  <c r="Y1041" i="7"/>
  <c r="Y1040" i="7"/>
  <c r="Y1039" i="7"/>
  <c r="Y1038" i="7"/>
  <c r="Y1037" i="7"/>
  <c r="Y1036" i="7"/>
  <c r="Y1035" i="7"/>
  <c r="Y1034" i="7"/>
  <c r="Y1033" i="7"/>
  <c r="Y1032" i="7"/>
  <c r="Y1031" i="7"/>
  <c r="Y1030" i="7"/>
  <c r="Y1029" i="7"/>
  <c r="Y1028" i="7"/>
  <c r="Y1027" i="7"/>
  <c r="Y1026" i="7"/>
  <c r="Y1025" i="7"/>
  <c r="Y1024" i="7"/>
  <c r="Y1023" i="7"/>
  <c r="Y1022" i="7"/>
  <c r="Y1021" i="7"/>
  <c r="Y1020" i="7"/>
  <c r="Y1019" i="7"/>
  <c r="Y1018" i="7"/>
  <c r="Y1017" i="7"/>
  <c r="Y1016" i="7"/>
  <c r="Y1015" i="7"/>
  <c r="Y1014" i="7"/>
  <c r="Y1013" i="7"/>
  <c r="Y1012" i="7"/>
  <c r="Y1011" i="7"/>
  <c r="Y1010" i="7"/>
  <c r="Y1009" i="7"/>
  <c r="Y1008" i="7"/>
  <c r="Y1007" i="7"/>
  <c r="Y1006" i="7"/>
  <c r="Y1005" i="7"/>
  <c r="Y1004" i="7"/>
  <c r="Y1003" i="7"/>
  <c r="Y1002" i="7"/>
  <c r="Y1001" i="7"/>
  <c r="Y1000" i="7"/>
  <c r="Y999" i="7"/>
  <c r="Y998" i="7"/>
  <c r="Y997" i="7"/>
  <c r="Y996" i="7"/>
  <c r="Y995" i="7"/>
  <c r="Y994" i="7"/>
  <c r="Y993" i="7"/>
  <c r="Y992" i="7"/>
  <c r="Y991" i="7"/>
  <c r="Y990" i="7"/>
  <c r="Y989" i="7"/>
  <c r="Y988" i="7"/>
  <c r="Y987" i="7"/>
  <c r="Y986" i="7"/>
  <c r="Y985" i="7"/>
  <c r="Y984" i="7"/>
  <c r="Y983" i="7"/>
  <c r="Y982" i="7"/>
  <c r="Y981" i="7"/>
  <c r="Y980" i="7"/>
  <c r="Y979" i="7"/>
  <c r="Y978" i="7"/>
  <c r="Y977" i="7"/>
  <c r="Y976" i="7"/>
  <c r="Y975" i="7"/>
  <c r="Y974" i="7"/>
  <c r="Y973" i="7"/>
  <c r="Y972" i="7"/>
  <c r="Y971" i="7"/>
  <c r="Y970" i="7"/>
  <c r="Y969" i="7"/>
  <c r="Y968" i="7"/>
  <c r="Y967" i="7"/>
  <c r="Y966" i="7"/>
  <c r="Y965" i="7"/>
  <c r="Y964" i="7"/>
  <c r="Y963" i="7"/>
  <c r="Y962" i="7"/>
  <c r="Y961" i="7"/>
  <c r="Y960" i="7"/>
  <c r="Y959" i="7"/>
  <c r="Y958" i="7"/>
  <c r="Y957" i="7"/>
  <c r="Y956" i="7"/>
  <c r="Y955" i="7"/>
  <c r="Y954" i="7"/>
  <c r="Y953" i="7"/>
  <c r="Y952" i="7"/>
  <c r="Y951" i="7"/>
  <c r="Y950" i="7"/>
  <c r="Y949" i="7"/>
  <c r="Y948" i="7"/>
  <c r="Y947" i="7"/>
  <c r="Y946" i="7"/>
  <c r="Y945" i="7"/>
  <c r="Y944" i="7"/>
  <c r="Y943" i="7"/>
  <c r="Y942" i="7"/>
  <c r="Y941" i="7"/>
  <c r="Y940" i="7"/>
  <c r="Y939" i="7"/>
  <c r="Y938" i="7"/>
  <c r="Y937" i="7"/>
  <c r="Y936" i="7"/>
  <c r="Y935" i="7"/>
  <c r="Y934" i="7"/>
  <c r="Y933" i="7"/>
  <c r="Y932" i="7"/>
  <c r="Y931" i="7"/>
  <c r="Y930" i="7"/>
  <c r="Y929" i="7"/>
  <c r="Y928" i="7"/>
  <c r="Y927" i="7"/>
  <c r="Y926" i="7"/>
  <c r="Y925" i="7"/>
  <c r="Y924" i="7"/>
  <c r="Y923" i="7"/>
  <c r="Y922" i="7"/>
  <c r="Y921" i="7"/>
  <c r="Y920" i="7"/>
  <c r="Y919" i="7"/>
  <c r="Y918" i="7"/>
  <c r="Y917" i="7"/>
  <c r="Y916" i="7"/>
  <c r="Y915" i="7"/>
  <c r="Y914" i="7"/>
  <c r="Y913" i="7"/>
  <c r="Y912" i="7"/>
  <c r="Y911" i="7"/>
  <c r="Y910" i="7"/>
  <c r="Y909" i="7"/>
  <c r="Y908" i="7"/>
  <c r="Y907" i="7"/>
  <c r="Y906" i="7"/>
  <c r="Y905" i="7"/>
  <c r="Y904" i="7"/>
  <c r="Y903" i="7"/>
  <c r="Y902" i="7"/>
  <c r="Y901" i="7"/>
  <c r="Y900" i="7"/>
  <c r="Y899" i="7"/>
  <c r="Y898" i="7"/>
  <c r="Y897" i="7"/>
  <c r="Y896" i="7"/>
  <c r="Y895" i="7"/>
  <c r="Y894" i="7"/>
  <c r="Y893" i="7"/>
  <c r="Y892" i="7"/>
  <c r="Y891" i="7"/>
  <c r="Y890" i="7"/>
  <c r="Y889" i="7"/>
  <c r="Y888" i="7"/>
  <c r="Y887" i="7"/>
  <c r="Y886" i="7"/>
  <c r="Y885" i="7"/>
  <c r="Y884" i="7"/>
  <c r="Y883" i="7"/>
  <c r="Y882" i="7"/>
  <c r="Y881" i="7"/>
  <c r="Y880" i="7"/>
  <c r="Y879" i="7"/>
  <c r="Y878" i="7"/>
  <c r="Y877" i="7"/>
  <c r="Y876" i="7"/>
  <c r="Y875" i="7"/>
  <c r="Y874" i="7"/>
  <c r="Y873" i="7"/>
  <c r="Y872" i="7"/>
  <c r="Y871" i="7"/>
  <c r="Y870" i="7"/>
  <c r="Y869" i="7"/>
  <c r="Y868" i="7"/>
  <c r="Y867" i="7"/>
  <c r="Y866" i="7"/>
  <c r="Y865" i="7"/>
  <c r="Y864" i="7"/>
  <c r="Y863" i="7"/>
  <c r="Y862" i="7"/>
  <c r="Y861" i="7"/>
  <c r="Y860" i="7"/>
  <c r="Y859" i="7"/>
  <c r="Y858" i="7"/>
  <c r="Y857" i="7"/>
  <c r="Y856" i="7"/>
  <c r="Y855" i="7"/>
  <c r="Y854" i="7"/>
  <c r="Y853" i="7"/>
  <c r="Y852" i="7"/>
  <c r="Y851" i="7"/>
  <c r="Y850" i="7"/>
  <c r="Y849" i="7"/>
  <c r="Y848" i="7"/>
  <c r="Y847" i="7"/>
  <c r="Y846" i="7"/>
  <c r="Y845" i="7"/>
  <c r="Y844" i="7"/>
  <c r="Y843" i="7"/>
  <c r="Y842" i="7"/>
  <c r="Y841" i="7"/>
  <c r="Y840" i="7"/>
  <c r="Y839" i="7"/>
  <c r="Y838" i="7"/>
  <c r="Y837" i="7"/>
  <c r="Y836" i="7"/>
  <c r="Y835" i="7"/>
  <c r="Y834" i="7"/>
  <c r="Y833" i="7"/>
  <c r="Y832" i="7"/>
  <c r="Y831" i="7"/>
  <c r="Y830" i="7"/>
  <c r="Y829" i="7"/>
  <c r="Y828" i="7"/>
  <c r="Y827" i="7"/>
  <c r="Y826" i="7"/>
  <c r="Y825" i="7"/>
  <c r="Y824" i="7"/>
  <c r="Y823" i="7"/>
  <c r="Y822" i="7"/>
  <c r="Y821" i="7"/>
  <c r="Y820" i="7"/>
  <c r="Y819" i="7"/>
  <c r="Y818" i="7"/>
  <c r="Y817" i="7"/>
  <c r="Y816" i="7"/>
  <c r="Y815" i="7"/>
  <c r="Y814" i="7"/>
  <c r="Y813" i="7"/>
  <c r="Y812" i="7"/>
  <c r="Y811" i="7"/>
  <c r="Y810" i="7"/>
  <c r="Y809" i="7"/>
  <c r="Y808" i="7"/>
  <c r="Y807" i="7"/>
  <c r="Y806" i="7"/>
  <c r="Y805" i="7"/>
  <c r="Y804" i="7"/>
  <c r="Y803" i="7"/>
  <c r="Y802" i="7"/>
  <c r="Y801" i="7"/>
  <c r="Y800" i="7"/>
  <c r="Y799" i="7"/>
  <c r="Y798" i="7"/>
  <c r="Y797" i="7"/>
  <c r="Y796" i="7"/>
  <c r="Y795" i="7"/>
  <c r="Y794" i="7"/>
  <c r="Y793" i="7"/>
  <c r="Y792" i="7"/>
  <c r="Y791" i="7"/>
  <c r="Y790" i="7"/>
  <c r="Y789" i="7"/>
  <c r="Y788" i="7"/>
  <c r="Y787" i="7"/>
  <c r="Y786" i="7"/>
  <c r="Y785" i="7"/>
  <c r="Y784" i="7"/>
  <c r="Y783" i="7"/>
  <c r="Y782" i="7"/>
  <c r="Y781" i="7"/>
  <c r="Y780" i="7"/>
  <c r="Y779" i="7"/>
  <c r="Y778" i="7"/>
  <c r="Y777" i="7"/>
  <c r="Y776" i="7"/>
  <c r="Y775" i="7"/>
  <c r="Y774" i="7"/>
  <c r="Y773" i="7"/>
  <c r="Y772" i="7"/>
  <c r="Y771" i="7"/>
  <c r="Y770" i="7"/>
  <c r="Y769" i="7"/>
  <c r="Y768" i="7"/>
  <c r="Y767" i="7"/>
  <c r="Y766" i="7"/>
  <c r="Y765" i="7"/>
  <c r="Y764" i="7"/>
  <c r="Y763" i="7"/>
  <c r="Y762" i="7"/>
  <c r="Y761" i="7"/>
  <c r="Y760" i="7"/>
  <c r="Y759" i="7"/>
  <c r="Y758" i="7"/>
  <c r="Y757" i="7"/>
  <c r="Y756" i="7"/>
  <c r="Y755" i="7"/>
  <c r="Y754" i="7"/>
  <c r="Y753" i="7"/>
  <c r="Y752" i="7"/>
  <c r="Y751" i="7"/>
  <c r="Y750" i="7"/>
  <c r="Y749" i="7"/>
  <c r="Y748" i="7"/>
  <c r="Y747" i="7"/>
  <c r="Y746" i="7"/>
  <c r="Y745" i="7"/>
  <c r="Y744" i="7"/>
  <c r="Y743" i="7"/>
  <c r="Y742" i="7"/>
  <c r="Y741" i="7"/>
  <c r="Y740" i="7"/>
  <c r="Y739" i="7"/>
  <c r="Y738" i="7"/>
  <c r="Y737" i="7"/>
  <c r="Y736" i="7"/>
  <c r="Y735" i="7"/>
  <c r="Y734" i="7"/>
  <c r="Y733" i="7"/>
  <c r="Y732" i="7"/>
  <c r="Y731" i="7"/>
  <c r="Y730" i="7"/>
  <c r="Y729" i="7"/>
  <c r="Y728" i="7"/>
  <c r="Y727" i="7"/>
  <c r="Y726" i="7"/>
  <c r="Y725" i="7"/>
  <c r="Y724" i="7"/>
  <c r="Y723" i="7"/>
  <c r="Y722" i="7"/>
  <c r="Y721" i="7"/>
  <c r="Y720" i="7"/>
  <c r="Y719" i="7"/>
  <c r="Y718" i="7"/>
  <c r="Y717" i="7"/>
  <c r="Y716" i="7"/>
  <c r="Y715" i="7"/>
  <c r="Y714" i="7"/>
  <c r="Y713" i="7"/>
  <c r="Y712" i="7"/>
  <c r="Y711" i="7"/>
  <c r="Y710" i="7"/>
  <c r="Y709" i="7"/>
  <c r="Y708" i="7"/>
  <c r="Y707" i="7"/>
  <c r="Y706" i="7"/>
  <c r="Y705" i="7"/>
  <c r="Y704" i="7"/>
  <c r="Y703" i="7"/>
  <c r="Y702" i="7"/>
  <c r="Y701" i="7"/>
  <c r="Y700" i="7"/>
  <c r="Y699" i="7"/>
  <c r="Y698" i="7"/>
  <c r="Y697" i="7"/>
  <c r="Y696" i="7"/>
  <c r="Y695" i="7"/>
  <c r="Y694" i="7"/>
  <c r="Y693" i="7"/>
  <c r="Y692" i="7"/>
  <c r="Y691" i="7"/>
  <c r="Y690" i="7"/>
  <c r="Y689" i="7"/>
  <c r="Y688" i="7"/>
  <c r="Y687" i="7"/>
  <c r="Y686" i="7"/>
  <c r="Y685" i="7"/>
  <c r="Y684" i="7"/>
  <c r="Y683" i="7"/>
  <c r="Y682" i="7"/>
  <c r="Y681" i="7"/>
  <c r="Y680" i="7"/>
  <c r="Y679" i="7"/>
  <c r="Y678" i="7"/>
  <c r="Y677" i="7"/>
  <c r="Y676" i="7"/>
  <c r="Y675" i="7"/>
  <c r="Y674" i="7"/>
  <c r="Y673" i="7"/>
  <c r="Y672" i="7"/>
  <c r="Y671" i="7"/>
  <c r="Y670" i="7"/>
  <c r="Y669" i="7"/>
  <c r="Y668" i="7"/>
  <c r="Y667" i="7"/>
  <c r="Y666" i="7"/>
  <c r="Y665" i="7"/>
  <c r="Y664" i="7"/>
  <c r="Y663" i="7"/>
  <c r="Y662" i="7"/>
  <c r="Y661" i="7"/>
  <c r="Y660" i="7"/>
  <c r="Y659" i="7"/>
  <c r="Y658" i="7"/>
  <c r="Y657" i="7"/>
  <c r="Y656" i="7"/>
  <c r="Y655" i="7"/>
  <c r="Y654" i="7"/>
  <c r="Y653" i="7"/>
  <c r="Y652" i="7"/>
  <c r="Y651" i="7"/>
  <c r="Y650" i="7"/>
  <c r="Y649" i="7"/>
  <c r="Y648" i="7"/>
  <c r="Y647" i="7"/>
  <c r="Y646" i="7"/>
  <c r="Y645" i="7"/>
  <c r="Y644" i="7"/>
  <c r="Y643" i="7"/>
  <c r="Y642" i="7"/>
  <c r="Y641" i="7"/>
  <c r="Y640" i="7"/>
  <c r="Y639" i="7"/>
  <c r="Y638" i="7"/>
  <c r="Y637" i="7"/>
  <c r="Y636" i="7"/>
  <c r="Y635" i="7"/>
  <c r="Y634" i="7"/>
  <c r="Y633" i="7"/>
  <c r="Y632" i="7"/>
  <c r="Y631" i="7"/>
  <c r="Y630" i="7"/>
  <c r="Y629" i="7"/>
  <c r="Y628" i="7"/>
  <c r="Y627" i="7"/>
  <c r="Y626" i="7"/>
  <c r="Y625" i="7"/>
  <c r="Y624" i="7"/>
  <c r="Y623" i="7"/>
  <c r="Y622" i="7"/>
  <c r="Y621" i="7"/>
  <c r="Y620" i="7"/>
  <c r="Y619" i="7"/>
  <c r="Y618" i="7"/>
  <c r="Y617" i="7"/>
  <c r="Y616" i="7"/>
  <c r="Y615" i="7"/>
  <c r="Y614" i="7"/>
  <c r="Y613" i="7"/>
  <c r="Y612" i="7"/>
  <c r="Y611" i="7"/>
  <c r="Y610" i="7"/>
  <c r="Y609" i="7"/>
  <c r="Y608" i="7"/>
  <c r="Y607" i="7"/>
  <c r="Y606" i="7"/>
  <c r="Y605" i="7"/>
  <c r="Y604" i="7"/>
  <c r="Y603" i="7"/>
  <c r="Y602" i="7"/>
  <c r="Y601" i="7"/>
  <c r="Y600" i="7"/>
  <c r="Y599" i="7"/>
  <c r="Y598" i="7"/>
  <c r="Y597" i="7"/>
  <c r="Y596" i="7"/>
  <c r="Y595" i="7"/>
  <c r="Y594" i="7"/>
  <c r="Y593" i="7"/>
  <c r="Y592" i="7"/>
  <c r="Y591" i="7"/>
  <c r="Y590" i="7"/>
  <c r="Y589" i="7"/>
  <c r="Y588" i="7"/>
  <c r="Y587" i="7"/>
  <c r="Y586" i="7"/>
  <c r="Y585" i="7"/>
  <c r="Y584" i="7"/>
  <c r="Y583" i="7"/>
  <c r="Y582" i="7"/>
  <c r="Y581" i="7"/>
  <c r="Y580" i="7"/>
  <c r="Y579" i="7"/>
  <c r="Y578" i="7"/>
  <c r="Y577" i="7"/>
  <c r="Y576" i="7"/>
  <c r="Y575" i="7"/>
  <c r="Y574" i="7"/>
  <c r="Y573" i="7"/>
  <c r="Y572" i="7"/>
  <c r="Y571" i="7"/>
  <c r="Y570" i="7"/>
  <c r="Y569" i="7"/>
  <c r="Y568" i="7"/>
  <c r="Y567" i="7"/>
  <c r="Y566" i="7"/>
  <c r="Y565" i="7"/>
  <c r="Y564" i="7"/>
  <c r="Y563" i="7"/>
  <c r="Y562" i="7"/>
  <c r="Y561" i="7"/>
  <c r="Y560" i="7"/>
  <c r="Y559" i="7"/>
  <c r="Y558" i="7"/>
  <c r="Y557" i="7"/>
  <c r="Y556" i="7"/>
  <c r="Y555" i="7"/>
  <c r="Y554" i="7"/>
  <c r="Y553" i="7"/>
  <c r="Y552" i="7"/>
  <c r="Y551" i="7"/>
  <c r="Y550" i="7"/>
  <c r="Y549" i="7"/>
  <c r="Y548" i="7"/>
  <c r="Y547" i="7"/>
  <c r="Y546" i="7"/>
  <c r="Y545" i="7"/>
  <c r="Y544" i="7"/>
  <c r="Y543" i="7"/>
  <c r="Y542" i="7"/>
  <c r="Y541" i="7"/>
  <c r="Y540" i="7"/>
  <c r="Y539" i="7"/>
  <c r="Y538" i="7"/>
  <c r="Y537" i="7"/>
  <c r="Y536" i="7"/>
  <c r="Y535" i="7"/>
  <c r="Y534" i="7"/>
  <c r="Y533" i="7"/>
  <c r="Y532" i="7"/>
  <c r="Y531" i="7"/>
  <c r="Y530" i="7"/>
  <c r="Y529" i="7"/>
  <c r="Y528" i="7"/>
  <c r="Y527" i="7"/>
  <c r="Y526" i="7"/>
  <c r="Y525" i="7"/>
  <c r="Y524" i="7"/>
  <c r="Y523" i="7"/>
  <c r="Y522" i="7"/>
  <c r="Y521" i="7"/>
  <c r="Y520" i="7"/>
  <c r="Y519" i="7"/>
  <c r="Y518" i="7"/>
  <c r="Y517" i="7"/>
  <c r="Y516" i="7"/>
  <c r="Y515" i="7"/>
  <c r="Y514" i="7"/>
  <c r="Y513" i="7"/>
  <c r="Y512" i="7"/>
  <c r="Y511" i="7"/>
  <c r="Y510" i="7"/>
  <c r="Y509" i="7"/>
  <c r="Y508" i="7"/>
  <c r="Y507" i="7"/>
  <c r="Y506" i="7"/>
  <c r="Y505" i="7"/>
  <c r="Y504" i="7"/>
  <c r="Y503" i="7"/>
  <c r="Y502" i="7"/>
  <c r="Y501" i="7"/>
  <c r="Y500" i="7"/>
  <c r="Y499" i="7"/>
  <c r="Y498" i="7"/>
  <c r="Y497" i="7"/>
  <c r="Y496" i="7"/>
  <c r="Y495" i="7"/>
  <c r="Y494" i="7"/>
  <c r="Y493" i="7"/>
  <c r="Y492" i="7"/>
  <c r="Y491" i="7"/>
  <c r="Y490" i="7"/>
  <c r="Y489" i="7"/>
  <c r="Y488" i="7"/>
  <c r="Y487" i="7"/>
  <c r="Y486" i="7"/>
  <c r="Y485" i="7"/>
  <c r="Y484" i="7"/>
  <c r="Y483" i="7"/>
  <c r="Y482" i="7"/>
  <c r="Y481" i="7"/>
  <c r="Y480" i="7"/>
  <c r="Y479" i="7"/>
  <c r="Y478" i="7"/>
  <c r="Y477" i="7"/>
  <c r="Y476" i="7"/>
  <c r="Y475" i="7"/>
  <c r="Y474" i="7"/>
  <c r="Y473" i="7"/>
  <c r="Y472" i="7"/>
  <c r="Y471" i="7"/>
  <c r="Y470" i="7"/>
  <c r="Y469" i="7"/>
  <c r="Y468" i="7"/>
  <c r="Y467" i="7"/>
  <c r="Y466" i="7"/>
  <c r="Y465" i="7"/>
  <c r="Y464" i="7"/>
  <c r="Y463" i="7"/>
  <c r="Y462" i="7"/>
  <c r="Y461" i="7"/>
  <c r="Y460" i="7"/>
  <c r="Y459" i="7"/>
  <c r="Y458" i="7"/>
  <c r="Y457" i="7"/>
  <c r="Y456" i="7"/>
  <c r="Y455" i="7"/>
  <c r="Y454" i="7"/>
  <c r="Y453" i="7"/>
  <c r="Y452" i="7"/>
  <c r="Y451" i="7"/>
  <c r="Y450" i="7"/>
  <c r="Y449" i="7"/>
  <c r="Y448" i="7"/>
  <c r="Y447" i="7"/>
  <c r="Y446" i="7"/>
  <c r="Y445" i="7"/>
  <c r="Y444" i="7"/>
  <c r="Y443" i="7"/>
  <c r="Y442" i="7"/>
  <c r="Y441" i="7"/>
  <c r="Y440" i="7"/>
  <c r="Y439" i="7"/>
  <c r="Y438" i="7"/>
  <c r="Y437" i="7"/>
  <c r="Y436" i="7"/>
  <c r="Y435" i="7"/>
  <c r="Y434" i="7"/>
  <c r="Y433" i="7"/>
  <c r="Y432" i="7"/>
  <c r="Y431" i="7"/>
  <c r="Y430" i="7"/>
  <c r="Y429" i="7"/>
  <c r="Y428" i="7"/>
  <c r="Y427" i="7"/>
  <c r="Y426" i="7"/>
  <c r="Y425" i="7"/>
  <c r="Y424" i="7"/>
  <c r="Y423" i="7"/>
  <c r="Y422" i="7"/>
  <c r="Y421" i="7"/>
  <c r="Y420" i="7"/>
  <c r="Y419" i="7"/>
  <c r="Y418" i="7"/>
  <c r="Y417" i="7"/>
  <c r="Y416" i="7"/>
  <c r="Y415" i="7"/>
  <c r="Y414" i="7"/>
  <c r="Y413" i="7"/>
  <c r="Y412" i="7"/>
  <c r="Y411" i="7"/>
  <c r="Y410" i="7"/>
  <c r="Y409" i="7"/>
  <c r="Y408" i="7"/>
  <c r="Y407" i="7"/>
  <c r="Y406" i="7"/>
  <c r="Y405" i="7"/>
  <c r="Y404" i="7"/>
  <c r="Y403" i="7"/>
  <c r="Y402" i="7"/>
  <c r="Y401" i="7"/>
  <c r="Y400" i="7"/>
  <c r="Y399" i="7"/>
  <c r="Y398" i="7"/>
  <c r="Y397" i="7"/>
  <c r="Y396" i="7"/>
  <c r="Y395" i="7"/>
  <c r="Y394" i="7"/>
  <c r="Y393" i="7"/>
  <c r="Y392" i="7"/>
  <c r="Y391" i="7"/>
  <c r="Y390" i="7"/>
  <c r="Y389" i="7"/>
  <c r="Y388" i="7"/>
  <c r="Y387" i="7"/>
  <c r="Y386" i="7"/>
  <c r="Y385" i="7"/>
  <c r="Y384" i="7"/>
  <c r="Y383" i="7"/>
  <c r="Y382" i="7"/>
  <c r="Y381" i="7"/>
  <c r="Y380" i="7"/>
  <c r="Y379" i="7"/>
  <c r="Y378" i="7"/>
  <c r="Y377" i="7"/>
  <c r="Y376" i="7"/>
  <c r="Y375" i="7"/>
  <c r="Y374" i="7"/>
  <c r="Y373" i="7"/>
  <c r="Y372" i="7"/>
  <c r="Y371" i="7"/>
  <c r="Y370" i="7"/>
  <c r="Y369" i="7"/>
  <c r="Y368" i="7"/>
  <c r="Y367" i="7"/>
  <c r="Y366" i="7"/>
  <c r="Y365" i="7"/>
  <c r="Y364" i="7"/>
  <c r="Y363" i="7"/>
  <c r="Y362" i="7"/>
  <c r="Y361" i="7"/>
  <c r="Y360" i="7"/>
  <c r="Y359" i="7"/>
  <c r="Y358" i="7"/>
  <c r="Y357" i="7"/>
  <c r="Y356" i="7"/>
  <c r="Y355" i="7"/>
  <c r="Y354" i="7"/>
  <c r="Y353" i="7"/>
  <c r="Y352" i="7"/>
  <c r="Y351" i="7"/>
  <c r="Y350" i="7"/>
  <c r="Y349" i="7"/>
  <c r="Y348" i="7"/>
  <c r="Y347" i="7"/>
  <c r="Y346" i="7"/>
  <c r="Y345" i="7"/>
  <c r="Y344" i="7"/>
  <c r="Y343" i="7"/>
  <c r="Y342" i="7"/>
  <c r="Y341" i="7"/>
  <c r="Y340" i="7"/>
  <c r="Y339" i="7"/>
  <c r="Y338" i="7"/>
  <c r="Y337" i="7"/>
  <c r="Y336" i="7"/>
  <c r="Y335" i="7"/>
  <c r="Y334" i="7"/>
  <c r="Y333" i="7"/>
  <c r="Y332" i="7"/>
  <c r="Y331" i="7"/>
  <c r="Y330" i="7"/>
  <c r="Y329" i="7"/>
  <c r="Y328" i="7"/>
  <c r="Y327" i="7"/>
  <c r="Y326" i="7"/>
  <c r="Y325" i="7"/>
  <c r="Y324" i="7"/>
  <c r="Y323" i="7"/>
  <c r="Y322" i="7"/>
  <c r="Y321" i="7"/>
  <c r="Y320" i="7"/>
  <c r="Y319" i="7"/>
  <c r="Y318" i="7"/>
  <c r="Y317" i="7"/>
  <c r="Y316" i="7"/>
  <c r="Y315" i="7"/>
  <c r="Y314" i="7"/>
  <c r="Y313" i="7"/>
  <c r="Y312" i="7"/>
  <c r="Y311" i="7"/>
  <c r="Y310" i="7"/>
  <c r="Y309" i="7"/>
  <c r="Y308" i="7"/>
  <c r="Y307" i="7"/>
  <c r="Y306" i="7"/>
  <c r="Y305" i="7"/>
  <c r="Y304" i="7"/>
  <c r="Y303" i="7"/>
  <c r="Y302" i="7"/>
  <c r="Y301" i="7"/>
  <c r="Y300" i="7"/>
  <c r="Y299" i="7"/>
  <c r="Y298" i="7"/>
  <c r="Y297" i="7"/>
  <c r="Y296" i="7"/>
  <c r="Y295" i="7"/>
  <c r="Y294" i="7"/>
  <c r="Y293" i="7"/>
  <c r="Y292" i="7"/>
  <c r="Y291" i="7"/>
  <c r="Y290" i="7"/>
  <c r="Y289" i="7"/>
  <c r="Y288" i="7"/>
  <c r="Y287" i="7"/>
  <c r="Y286" i="7"/>
  <c r="Y285" i="7"/>
  <c r="Y284" i="7"/>
  <c r="Y283" i="7"/>
  <c r="Y282" i="7"/>
  <c r="Y281" i="7"/>
  <c r="Y280" i="7"/>
  <c r="Y279" i="7"/>
  <c r="Y278" i="7"/>
  <c r="Y277" i="7"/>
  <c r="Y276" i="7"/>
  <c r="Y275" i="7"/>
  <c r="Y274" i="7"/>
  <c r="Y273" i="7"/>
  <c r="Y272" i="7"/>
  <c r="Y271" i="7"/>
  <c r="Y270" i="7"/>
  <c r="Y269" i="7"/>
  <c r="Y268" i="7"/>
  <c r="Y267" i="7"/>
  <c r="Y266" i="7"/>
  <c r="Y265" i="7"/>
  <c r="Y264" i="7"/>
  <c r="Y263" i="7"/>
  <c r="Y262" i="7"/>
  <c r="Y261" i="7"/>
  <c r="Y260" i="7"/>
  <c r="Y259" i="7"/>
  <c r="Y258" i="7"/>
  <c r="Y257" i="7"/>
  <c r="Y256" i="7"/>
  <c r="Y255" i="7"/>
  <c r="Y254" i="7"/>
  <c r="Y253" i="7"/>
  <c r="Y252" i="7"/>
  <c r="Y251" i="7"/>
  <c r="Y250" i="7"/>
  <c r="Y249" i="7"/>
  <c r="Y248" i="7"/>
  <c r="Y247" i="7"/>
  <c r="Y246" i="7"/>
  <c r="Y245" i="7"/>
  <c r="Y244" i="7"/>
  <c r="Y243" i="7"/>
  <c r="Y242" i="7"/>
  <c r="Y241" i="7"/>
  <c r="Y240" i="7"/>
  <c r="Y239" i="7"/>
  <c r="Y238" i="7"/>
  <c r="Y237" i="7"/>
  <c r="Y236" i="7"/>
  <c r="Y235" i="7"/>
  <c r="Y234" i="7"/>
  <c r="Y233" i="7"/>
  <c r="Y232" i="7"/>
  <c r="Y1" i="7" s="1"/>
  <c r="Y231" i="7"/>
  <c r="Y230" i="7"/>
  <c r="AC1286" i="7"/>
  <c r="AC1285" i="7"/>
  <c r="AC1284" i="7"/>
  <c r="AC1283" i="7"/>
  <c r="X1283" i="7"/>
  <c r="AC1282" i="7"/>
  <c r="AC1281" i="7"/>
  <c r="AC1279" i="7"/>
  <c r="AC1278" i="7"/>
  <c r="AC1277" i="7"/>
  <c r="AC1276" i="7"/>
  <c r="AC1258" i="7"/>
  <c r="AC1257" i="7"/>
  <c r="AC1255" i="7"/>
  <c r="AC1254" i="7"/>
  <c r="AC1253" i="7"/>
  <c r="AC1252" i="7"/>
  <c r="AC1251" i="7"/>
  <c r="AC1250" i="7"/>
  <c r="AC1247" i="7"/>
  <c r="AC1246" i="7"/>
  <c r="AC1236" i="7"/>
  <c r="AC1235" i="7"/>
  <c r="AC1234" i="7"/>
  <c r="AC1233" i="7"/>
  <c r="AC1231" i="7"/>
  <c r="AC1230" i="7"/>
  <c r="AC1229" i="7"/>
  <c r="AC1228" i="7"/>
  <c r="AC1227" i="7"/>
  <c r="AC1226" i="7"/>
  <c r="AC1210" i="7"/>
  <c r="AC1197" i="7"/>
  <c r="AC1196" i="7"/>
  <c r="AC1195" i="7"/>
  <c r="AC1194" i="7"/>
  <c r="AC1193" i="7"/>
  <c r="AC1131" i="7"/>
  <c r="AC1113" i="7"/>
  <c r="AC1093" i="7"/>
  <c r="AC1070" i="7"/>
  <c r="X2505" i="6"/>
  <c r="X2569" i="6"/>
  <c r="X2504" i="6"/>
  <c r="X2408" i="6"/>
  <c r="X2568" i="6"/>
  <c r="X2537" i="6"/>
  <c r="X2536" i="6"/>
  <c r="X2494" i="6"/>
  <c r="X2566" i="6"/>
  <c r="X2493" i="6"/>
  <c r="X2550" i="6"/>
  <c r="X2525" i="6"/>
  <c r="X2561" i="6"/>
  <c r="X2564" i="6"/>
  <c r="X2554" i="6"/>
  <c r="X2529" i="6"/>
  <c r="X2558" i="6"/>
  <c r="X2541" i="6"/>
  <c r="X2471" i="6"/>
  <c r="X2540" i="6"/>
  <c r="X2470" i="6"/>
  <c r="Z2354" i="6"/>
  <c r="Z2353" i="6"/>
  <c r="Z2466" i="6"/>
  <c r="Z2352" i="6"/>
  <c r="Z2351" i="6"/>
  <c r="X2270" i="6"/>
  <c r="X2506" i="6"/>
  <c r="Y2252" i="6"/>
  <c r="Y2346" i="6"/>
  <c r="Y2251" i="6"/>
  <c r="Y2345" i="6"/>
  <c r="AA2345" i="6" s="1"/>
  <c r="AF2345" i="6" s="1"/>
  <c r="Y2344" i="6"/>
  <c r="AA2344" i="6" s="1"/>
  <c r="AF2344" i="6" s="1"/>
  <c r="X1" i="7"/>
  <c r="Y955" i="6"/>
  <c r="AA955" i="6" s="1"/>
  <c r="AF955" i="6" s="1"/>
  <c r="Y954" i="6"/>
  <c r="AA954" i="6" s="1"/>
  <c r="AF954" i="6" s="1"/>
  <c r="Y953" i="6"/>
  <c r="AA953" i="6" s="1"/>
  <c r="AF953" i="6" s="1"/>
  <c r="Y952" i="6"/>
  <c r="AA952" i="6" s="1"/>
  <c r="AF952" i="6" s="1"/>
  <c r="Y951" i="6"/>
  <c r="AA951" i="6" s="1"/>
  <c r="AF951" i="6" s="1"/>
  <c r="Y950" i="6"/>
  <c r="AA950" i="6" s="1"/>
  <c r="AF950" i="6" s="1"/>
  <c r="Y949" i="6"/>
  <c r="AA949" i="6" s="1"/>
  <c r="AF949" i="6" s="1"/>
  <c r="Y948" i="6"/>
  <c r="AA948" i="6" s="1"/>
  <c r="AF948" i="6" s="1"/>
  <c r="Y947" i="6"/>
  <c r="AA947" i="6" s="1"/>
  <c r="AF947" i="6" s="1"/>
  <c r="Y946" i="6"/>
  <c r="AA946" i="6" s="1"/>
  <c r="AF946" i="6" s="1"/>
  <c r="Y945" i="6"/>
  <c r="AA945" i="6" s="1"/>
  <c r="AF945" i="6" s="1"/>
  <c r="Y944" i="6"/>
  <c r="AA944" i="6" s="1"/>
  <c r="AF944" i="6" s="1"/>
  <c r="Y943" i="6"/>
  <c r="AA943" i="6" s="1"/>
  <c r="AF943" i="6" s="1"/>
  <c r="Y942" i="6"/>
  <c r="AA942" i="6" s="1"/>
  <c r="AF942" i="6" s="1"/>
  <c r="Y941" i="6"/>
  <c r="AA941" i="6" s="1"/>
  <c r="AF941" i="6" s="1"/>
  <c r="Y940" i="6"/>
  <c r="AA940" i="6" s="1"/>
  <c r="AF940" i="6" s="1"/>
  <c r="Y939" i="6"/>
  <c r="AA939" i="6" s="1"/>
  <c r="AF939" i="6" s="1"/>
  <c r="Y938" i="6"/>
  <c r="AA938" i="6" s="1"/>
  <c r="AF938" i="6" s="1"/>
  <c r="Y937" i="6"/>
  <c r="AA937" i="6" s="1"/>
  <c r="AF937" i="6" s="1"/>
  <c r="Y936" i="6"/>
  <c r="AA936" i="6" s="1"/>
  <c r="AF936" i="6" s="1"/>
  <c r="Y935" i="6"/>
  <c r="AA935" i="6" s="1"/>
  <c r="AF935" i="6" s="1"/>
  <c r="Y961" i="6"/>
  <c r="AA961" i="6" s="1"/>
  <c r="AF961" i="6" s="1"/>
  <c r="Y934" i="6"/>
  <c r="AA934" i="6" s="1"/>
  <c r="AF934" i="6" s="1"/>
  <c r="Y933" i="6"/>
  <c r="AA933" i="6" s="1"/>
  <c r="AF933" i="6" s="1"/>
  <c r="Y932" i="6"/>
  <c r="AA932" i="6" s="1"/>
  <c r="AF932" i="6" s="1"/>
  <c r="Y931" i="6"/>
  <c r="AA931" i="6" s="1"/>
  <c r="AF931" i="6" s="1"/>
  <c r="Y930" i="6"/>
  <c r="AA930" i="6" s="1"/>
  <c r="AF930" i="6" s="1"/>
  <c r="Y929" i="6"/>
  <c r="AA929" i="6" s="1"/>
  <c r="AF929" i="6" s="1"/>
  <c r="Y928" i="6"/>
  <c r="AA928" i="6" s="1"/>
  <c r="AF928" i="6" s="1"/>
  <c r="Y927" i="6"/>
  <c r="AA927" i="6" s="1"/>
  <c r="AF927" i="6" s="1"/>
  <c r="Y926" i="6"/>
  <c r="AA926" i="6" s="1"/>
  <c r="AF926" i="6" s="1"/>
  <c r="Y925" i="6"/>
  <c r="AA925" i="6" s="1"/>
  <c r="AF925" i="6" s="1"/>
  <c r="Y924" i="6"/>
  <c r="AA924" i="6" s="1"/>
  <c r="AF924" i="6" s="1"/>
  <c r="Y923" i="6"/>
  <c r="AA923" i="6" s="1"/>
  <c r="AF923" i="6" s="1"/>
  <c r="Y922" i="6"/>
  <c r="AA922" i="6" s="1"/>
  <c r="AF922" i="6" s="1"/>
  <c r="Y921" i="6"/>
  <c r="AA921" i="6" s="1"/>
  <c r="AF921" i="6" s="1"/>
  <c r="Y920" i="6"/>
  <c r="AA920" i="6" s="1"/>
  <c r="AF920" i="6" s="1"/>
  <c r="Y919" i="6"/>
  <c r="AA919" i="6" s="1"/>
  <c r="AF919" i="6" s="1"/>
  <c r="Y918" i="6"/>
  <c r="AA918" i="6" s="1"/>
  <c r="AF918" i="6" s="1"/>
  <c r="Y917" i="6"/>
  <c r="AA917" i="6" s="1"/>
  <c r="AF917" i="6" s="1"/>
  <c r="Y916" i="6"/>
  <c r="AA916" i="6" s="1"/>
  <c r="AF916" i="6" s="1"/>
  <c r="Y915" i="6"/>
  <c r="AA915" i="6" s="1"/>
  <c r="AF915" i="6" s="1"/>
  <c r="Y914" i="6"/>
  <c r="AA914" i="6" s="1"/>
  <c r="AF914" i="6" s="1"/>
  <c r="Y913" i="6"/>
  <c r="AA913" i="6" s="1"/>
  <c r="AF913" i="6" s="1"/>
  <c r="Y912" i="6"/>
  <c r="AA912" i="6" s="1"/>
  <c r="AF912" i="6" s="1"/>
  <c r="Y911" i="6"/>
  <c r="AA911" i="6" s="1"/>
  <c r="AF911" i="6" s="1"/>
  <c r="Y910" i="6"/>
  <c r="AA910" i="6" s="1"/>
  <c r="AF910" i="6" s="1"/>
  <c r="Y909" i="6"/>
  <c r="AA909" i="6" s="1"/>
  <c r="AF909" i="6" s="1"/>
  <c r="Y908" i="6"/>
  <c r="AA908" i="6" s="1"/>
  <c r="AF908" i="6" s="1"/>
  <c r="Y907" i="6"/>
  <c r="AA907" i="6" s="1"/>
  <c r="AF907" i="6" s="1"/>
  <c r="Y906" i="6"/>
  <c r="AA906" i="6" s="1"/>
  <c r="AF906" i="6" s="1"/>
  <c r="Y905" i="6"/>
  <c r="AA905" i="6" s="1"/>
  <c r="AF905" i="6" s="1"/>
  <c r="Y904" i="6"/>
  <c r="AA904" i="6" s="1"/>
  <c r="AF904" i="6" s="1"/>
  <c r="Y903" i="6"/>
  <c r="AA903" i="6" s="1"/>
  <c r="AF903" i="6" s="1"/>
  <c r="Y902" i="6"/>
  <c r="AA902" i="6" s="1"/>
  <c r="AF902" i="6" s="1"/>
  <c r="Y960" i="6"/>
  <c r="AA960" i="6" s="1"/>
  <c r="AF960" i="6" s="1"/>
  <c r="Y957" i="6"/>
  <c r="AA957" i="6" s="1"/>
  <c r="AF957" i="6" s="1"/>
  <c r="Y899" i="6"/>
  <c r="AA899" i="6" s="1"/>
  <c r="AF899" i="6" s="1"/>
  <c r="Y898" i="6"/>
  <c r="AA898" i="6" s="1"/>
  <c r="AF898" i="6" s="1"/>
  <c r="Y897" i="6"/>
  <c r="AA897" i="6" s="1"/>
  <c r="AF897" i="6" s="1"/>
  <c r="Y896" i="6"/>
  <c r="AA896" i="6" s="1"/>
  <c r="AF896" i="6" s="1"/>
  <c r="Y895" i="6"/>
  <c r="AA895" i="6" s="1"/>
  <c r="AF895" i="6" s="1"/>
  <c r="Y894" i="6"/>
  <c r="AA894" i="6" s="1"/>
  <c r="AF894" i="6" s="1"/>
  <c r="Y893" i="6"/>
  <c r="AA893" i="6" s="1"/>
  <c r="AF893" i="6" s="1"/>
  <c r="Y892" i="6"/>
  <c r="AA892" i="6" s="1"/>
  <c r="AF892" i="6" s="1"/>
  <c r="Y891" i="6"/>
  <c r="AA891" i="6" s="1"/>
  <c r="AF891" i="6" s="1"/>
  <c r="Y890" i="6"/>
  <c r="AA890" i="6" s="1"/>
  <c r="AF890" i="6" s="1"/>
  <c r="Y889" i="6"/>
  <c r="AA889" i="6" s="1"/>
  <c r="AF889" i="6" s="1"/>
  <c r="Y888" i="6"/>
  <c r="AA888" i="6" s="1"/>
  <c r="AF888" i="6" s="1"/>
  <c r="Y887" i="6"/>
  <c r="AA887" i="6" s="1"/>
  <c r="AF887" i="6" s="1"/>
  <c r="Y886" i="6"/>
  <c r="AA886" i="6" s="1"/>
  <c r="AF886" i="6" s="1"/>
  <c r="Y885" i="6"/>
  <c r="AA885" i="6" s="1"/>
  <c r="AF885" i="6" s="1"/>
  <c r="Y884" i="6"/>
  <c r="AA884" i="6" s="1"/>
  <c r="AF884" i="6" s="1"/>
  <c r="Y883" i="6"/>
  <c r="AA883" i="6" s="1"/>
  <c r="AF883" i="6" s="1"/>
  <c r="Y882" i="6"/>
  <c r="AA882" i="6" s="1"/>
  <c r="AF882" i="6" s="1"/>
  <c r="Y881" i="6"/>
  <c r="AA881" i="6" s="1"/>
  <c r="AF881" i="6" s="1"/>
  <c r="Y880" i="6"/>
  <c r="AA880" i="6" s="1"/>
  <c r="AF880" i="6" s="1"/>
  <c r="Y879" i="6"/>
  <c r="AA879" i="6" s="1"/>
  <c r="AF879" i="6" s="1"/>
  <c r="Y878" i="6"/>
  <c r="AA878" i="6" s="1"/>
  <c r="AF878" i="6" s="1"/>
  <c r="Y877" i="6"/>
  <c r="AA877" i="6" s="1"/>
  <c r="AF877" i="6" s="1"/>
  <c r="Y876" i="6"/>
  <c r="AA876" i="6" s="1"/>
  <c r="AF876" i="6" s="1"/>
  <c r="Y875" i="6"/>
  <c r="AA875" i="6" s="1"/>
  <c r="AF875" i="6" s="1"/>
  <c r="Y874" i="6"/>
  <c r="AA874" i="6" s="1"/>
  <c r="AF874" i="6" s="1"/>
  <c r="Y873" i="6"/>
  <c r="AA873" i="6" s="1"/>
  <c r="AF873" i="6" s="1"/>
  <c r="Y872" i="6"/>
  <c r="AA872" i="6" s="1"/>
  <c r="AF872" i="6" s="1"/>
  <c r="Y871" i="6"/>
  <c r="AA871" i="6" s="1"/>
  <c r="AF871" i="6" s="1"/>
  <c r="Y870" i="6"/>
  <c r="AA870" i="6" s="1"/>
  <c r="AF870" i="6" s="1"/>
  <c r="Y959" i="6"/>
  <c r="AA959" i="6" s="1"/>
  <c r="AF959" i="6" s="1"/>
  <c r="Y956" i="6"/>
  <c r="AA956" i="6" s="1"/>
  <c r="AF956" i="6" s="1"/>
  <c r="Y867" i="6"/>
  <c r="AA867" i="6" s="1"/>
  <c r="AF867" i="6" s="1"/>
  <c r="Y866" i="6"/>
  <c r="AA866" i="6" s="1"/>
  <c r="AF866" i="6" s="1"/>
  <c r="Y865" i="6"/>
  <c r="AA865" i="6" s="1"/>
  <c r="AF865" i="6" s="1"/>
  <c r="Y864" i="6"/>
  <c r="AA864" i="6" s="1"/>
  <c r="AF864" i="6" s="1"/>
  <c r="Y863" i="6"/>
  <c r="AA863" i="6" s="1"/>
  <c r="AF863" i="6" s="1"/>
  <c r="Y862" i="6"/>
  <c r="AA862" i="6" s="1"/>
  <c r="AF862" i="6" s="1"/>
  <c r="Y861" i="6"/>
  <c r="AA861" i="6" s="1"/>
  <c r="AF861" i="6" s="1"/>
  <c r="Y860" i="6"/>
  <c r="AA860" i="6" s="1"/>
  <c r="AF860" i="6" s="1"/>
  <c r="Y859" i="6"/>
  <c r="AA859" i="6" s="1"/>
  <c r="AF859" i="6" s="1"/>
  <c r="Y858" i="6"/>
  <c r="AA858" i="6" s="1"/>
  <c r="AF858" i="6" s="1"/>
  <c r="Y857" i="6"/>
  <c r="AA857" i="6" s="1"/>
  <c r="AF857" i="6" s="1"/>
  <c r="Y856" i="6"/>
  <c r="AA856" i="6" s="1"/>
  <c r="AF856" i="6" s="1"/>
  <c r="Y855" i="6"/>
  <c r="AA855" i="6" s="1"/>
  <c r="AF855" i="6" s="1"/>
  <c r="Y854" i="6"/>
  <c r="AA854" i="6" s="1"/>
  <c r="AF854" i="6" s="1"/>
  <c r="Y853" i="6"/>
  <c r="AA853" i="6" s="1"/>
  <c r="AF853" i="6" s="1"/>
  <c r="Y852" i="6"/>
  <c r="AA852" i="6" s="1"/>
  <c r="AF852" i="6" s="1"/>
  <c r="Y851" i="6"/>
  <c r="AA851" i="6" s="1"/>
  <c r="AF851" i="6" s="1"/>
  <c r="Y850" i="6"/>
  <c r="AA850" i="6" s="1"/>
  <c r="AF850" i="6" s="1"/>
  <c r="Y849" i="6"/>
  <c r="AA849" i="6" s="1"/>
  <c r="AF849" i="6" s="1"/>
  <c r="Y848" i="6"/>
  <c r="AA848" i="6" s="1"/>
  <c r="AF848" i="6" s="1"/>
  <c r="Y847" i="6"/>
  <c r="AA847" i="6" s="1"/>
  <c r="AF847" i="6" s="1"/>
  <c r="Y846" i="6"/>
  <c r="AA846" i="6" s="1"/>
  <c r="AF846" i="6" s="1"/>
  <c r="Y845" i="6"/>
  <c r="AA845" i="6" s="1"/>
  <c r="AF845" i="6" s="1"/>
  <c r="Y844" i="6"/>
  <c r="AA844" i="6" s="1"/>
  <c r="AF844" i="6" s="1"/>
  <c r="Y843" i="6"/>
  <c r="AA843" i="6" s="1"/>
  <c r="AF843" i="6" s="1"/>
  <c r="Y842" i="6"/>
  <c r="AA842" i="6" s="1"/>
  <c r="AF842" i="6" s="1"/>
  <c r="Y841" i="6"/>
  <c r="AA841" i="6" s="1"/>
  <c r="AF841" i="6" s="1"/>
  <c r="Y840" i="6"/>
  <c r="AA840" i="6" s="1"/>
  <c r="AF840" i="6" s="1"/>
  <c r="Y839" i="6"/>
  <c r="AA839" i="6" s="1"/>
  <c r="AF839" i="6" s="1"/>
  <c r="Y958" i="6"/>
  <c r="AA958" i="6" s="1"/>
  <c r="AF958" i="6" s="1"/>
  <c r="Y901" i="6"/>
  <c r="AA901" i="6" s="1"/>
  <c r="AF901" i="6" s="1"/>
  <c r="Y869" i="6"/>
  <c r="AA869" i="6" s="1"/>
  <c r="AF869" i="6" s="1"/>
  <c r="Y835" i="6"/>
  <c r="AA835" i="6" s="1"/>
  <c r="AF835" i="6" s="1"/>
  <c r="Y834" i="6"/>
  <c r="AA834" i="6" s="1"/>
  <c r="AF834" i="6" s="1"/>
  <c r="Y803" i="6"/>
  <c r="AA803" i="6" s="1"/>
  <c r="AF803" i="6" s="1"/>
  <c r="Y833" i="6"/>
  <c r="AA833" i="6" s="1"/>
  <c r="AF833" i="6" s="1"/>
  <c r="Y832" i="6"/>
  <c r="AA832" i="6" s="1"/>
  <c r="AF832" i="6" s="1"/>
  <c r="Y831" i="6"/>
  <c r="AA831" i="6" s="1"/>
  <c r="AF831" i="6" s="1"/>
  <c r="Y830" i="6"/>
  <c r="AA830" i="6" s="1"/>
  <c r="AF830" i="6" s="1"/>
  <c r="Y829" i="6"/>
  <c r="AA829" i="6" s="1"/>
  <c r="AF829" i="6" s="1"/>
  <c r="Y827" i="6"/>
  <c r="AA827" i="6" s="1"/>
  <c r="AF827" i="6" s="1"/>
  <c r="Y826" i="6"/>
  <c r="AA826" i="6" s="1"/>
  <c r="AF826" i="6" s="1"/>
  <c r="Y825" i="6"/>
  <c r="AA825" i="6" s="1"/>
  <c r="AF825" i="6" s="1"/>
  <c r="Y824" i="6"/>
  <c r="AA824" i="6" s="1"/>
  <c r="AF824" i="6" s="1"/>
  <c r="Y823" i="6"/>
  <c r="AA823" i="6" s="1"/>
  <c r="AF823" i="6" s="1"/>
  <c r="Y821" i="6"/>
  <c r="AA821" i="6" s="1"/>
  <c r="AF821" i="6" s="1"/>
  <c r="Y820" i="6"/>
  <c r="AA820" i="6" s="1"/>
  <c r="AF820" i="6" s="1"/>
  <c r="Y818" i="6"/>
  <c r="AA818" i="6" s="1"/>
  <c r="AF818" i="6" s="1"/>
  <c r="Y817" i="6"/>
  <c r="AA817" i="6" s="1"/>
  <c r="AF817" i="6" s="1"/>
  <c r="Y816" i="6"/>
  <c r="AA816" i="6" s="1"/>
  <c r="AF816" i="6" s="1"/>
  <c r="Y815" i="6"/>
  <c r="AA815" i="6" s="1"/>
  <c r="AF815" i="6" s="1"/>
  <c r="Y814" i="6"/>
  <c r="AA814" i="6" s="1"/>
  <c r="AF814" i="6" s="1"/>
  <c r="Y813" i="6"/>
  <c r="AA813" i="6" s="1"/>
  <c r="AF813" i="6" s="1"/>
  <c r="Y812" i="6"/>
  <c r="AA812" i="6" s="1"/>
  <c r="AF812" i="6" s="1"/>
  <c r="Y811" i="6"/>
  <c r="AA811" i="6" s="1"/>
  <c r="AF811" i="6" s="1"/>
  <c r="Y810" i="6"/>
  <c r="AA810" i="6" s="1"/>
  <c r="AF810" i="6" s="1"/>
  <c r="Y809" i="6"/>
  <c r="AA809" i="6" s="1"/>
  <c r="AF809" i="6" s="1"/>
  <c r="Y808" i="6"/>
  <c r="AA808" i="6" s="1"/>
  <c r="AF808" i="6" s="1"/>
  <c r="Y807" i="6"/>
  <c r="AA807" i="6" s="1"/>
  <c r="AF807" i="6" s="1"/>
  <c r="Y806" i="6"/>
  <c r="AA806" i="6" s="1"/>
  <c r="AF806" i="6" s="1"/>
  <c r="Y805" i="6"/>
  <c r="AA805" i="6" s="1"/>
  <c r="AF805" i="6" s="1"/>
  <c r="Y804" i="6"/>
  <c r="AA804" i="6" s="1"/>
  <c r="AF804" i="6" s="1"/>
  <c r="Y900" i="6"/>
  <c r="AA900" i="6" s="1"/>
  <c r="AF900" i="6" s="1"/>
  <c r="Y868" i="6"/>
  <c r="AA868" i="6" s="1"/>
  <c r="AF868" i="6" s="1"/>
  <c r="Y836" i="6"/>
  <c r="AA836" i="6" s="1"/>
  <c r="AF836" i="6" s="1"/>
  <c r="Y798" i="6"/>
  <c r="AA798" i="6" s="1"/>
  <c r="AF798" i="6" s="1"/>
  <c r="Y797" i="6"/>
  <c r="AA797" i="6" s="1"/>
  <c r="AF797" i="6" s="1"/>
  <c r="Y796" i="6"/>
  <c r="AA796" i="6" s="1"/>
  <c r="AF796" i="6" s="1"/>
  <c r="Y795" i="6"/>
  <c r="AA795" i="6" s="1"/>
  <c r="AF795" i="6" s="1"/>
  <c r="Y828" i="6"/>
  <c r="AA828" i="6" s="1"/>
  <c r="AF828" i="6" s="1"/>
  <c r="Y822" i="6"/>
  <c r="AA822" i="6" s="1"/>
  <c r="AF822" i="6" s="1"/>
  <c r="Y819" i="6"/>
  <c r="AA819" i="6" s="1"/>
  <c r="AF819" i="6" s="1"/>
  <c r="Y766" i="6"/>
  <c r="AA766" i="6" s="1"/>
  <c r="AF766" i="6" s="1"/>
  <c r="Y794" i="6"/>
  <c r="AA794" i="6" s="1"/>
  <c r="AF794" i="6" s="1"/>
  <c r="Y793" i="6"/>
  <c r="AA793" i="6" s="1"/>
  <c r="AF793" i="6" s="1"/>
  <c r="Y792" i="6"/>
  <c r="AA792" i="6" s="1"/>
  <c r="AF792" i="6" s="1"/>
  <c r="Y786" i="6"/>
  <c r="AA786" i="6" s="1"/>
  <c r="AF786" i="6" s="1"/>
  <c r="Y784" i="6"/>
  <c r="AA784" i="6" s="1"/>
  <c r="AF784" i="6" s="1"/>
  <c r="Y783" i="6"/>
  <c r="AA783" i="6" s="1"/>
  <c r="AF783" i="6" s="1"/>
  <c r="Y782" i="6"/>
  <c r="AA782" i="6" s="1"/>
  <c r="AF782" i="6" s="1"/>
  <c r="Y781" i="6"/>
  <c r="AA781" i="6" s="1"/>
  <c r="AF781" i="6" s="1"/>
  <c r="Y780" i="6"/>
  <c r="AA780" i="6" s="1"/>
  <c r="AF780" i="6" s="1"/>
  <c r="Y776" i="6"/>
  <c r="AA776" i="6" s="1"/>
  <c r="AF776" i="6" s="1"/>
  <c r="Y775" i="6"/>
  <c r="AA775" i="6" s="1"/>
  <c r="AF775" i="6" s="1"/>
  <c r="Y774" i="6"/>
  <c r="AA774" i="6" s="1"/>
  <c r="AF774" i="6" s="1"/>
  <c r="Y773" i="6"/>
  <c r="AA773" i="6" s="1"/>
  <c r="AF773" i="6" s="1"/>
  <c r="Y772" i="6"/>
  <c r="AA772" i="6" s="1"/>
  <c r="AF772" i="6" s="1"/>
  <c r="Y771" i="6"/>
  <c r="AA771" i="6" s="1"/>
  <c r="AF771" i="6" s="1"/>
  <c r="Y770" i="6"/>
  <c r="AA770" i="6" s="1"/>
  <c r="AF770" i="6" s="1"/>
  <c r="Y769" i="6"/>
  <c r="AA769" i="6" s="1"/>
  <c r="AF769" i="6" s="1"/>
  <c r="Y768" i="6"/>
  <c r="AA768" i="6" s="1"/>
  <c r="AF768" i="6" s="1"/>
  <c r="Y767" i="6"/>
  <c r="AA767" i="6" s="1"/>
  <c r="AF767" i="6" s="1"/>
  <c r="Y838" i="6"/>
  <c r="AA838" i="6" s="1"/>
  <c r="AF838" i="6" s="1"/>
  <c r="Y837" i="6"/>
  <c r="AA837" i="6" s="1"/>
  <c r="AF837" i="6" s="1"/>
  <c r="Y800" i="6"/>
  <c r="AA800" i="6" s="1"/>
  <c r="AF800" i="6" s="1"/>
  <c r="Y761" i="6"/>
  <c r="AA761" i="6" s="1"/>
  <c r="AF761" i="6" s="1"/>
  <c r="Y760" i="6"/>
  <c r="AA760" i="6" s="1"/>
  <c r="AF760" i="6" s="1"/>
  <c r="Y759" i="6"/>
  <c r="AA759" i="6" s="1"/>
  <c r="AF759" i="6" s="1"/>
  <c r="Y758" i="6"/>
  <c r="AA758" i="6" s="1"/>
  <c r="AF758" i="6" s="1"/>
  <c r="Y757" i="6"/>
  <c r="AA757" i="6" s="1"/>
  <c r="AF757" i="6" s="1"/>
  <c r="Y756" i="6"/>
  <c r="AA756" i="6" s="1"/>
  <c r="AF756" i="6" s="1"/>
  <c r="Y755" i="6"/>
  <c r="AA755" i="6" s="1"/>
  <c r="AF755" i="6" s="1"/>
  <c r="Y754" i="6"/>
  <c r="AA754" i="6" s="1"/>
  <c r="AF754" i="6" s="1"/>
  <c r="Y753" i="6"/>
  <c r="AA753" i="6" s="1"/>
  <c r="AF753" i="6" s="1"/>
  <c r="Y752" i="6"/>
  <c r="AA752" i="6" s="1"/>
  <c r="AF752" i="6" s="1"/>
  <c r="Y751" i="6"/>
  <c r="AA751" i="6" s="1"/>
  <c r="AF751" i="6" s="1"/>
  <c r="Y791" i="6"/>
  <c r="AA791" i="6" s="1"/>
  <c r="AF791" i="6" s="1"/>
  <c r="Y790" i="6"/>
  <c r="AA790" i="6" s="1"/>
  <c r="AF790" i="6" s="1"/>
  <c r="Y789" i="6"/>
  <c r="AA789" i="6" s="1"/>
  <c r="AF789" i="6" s="1"/>
  <c r="Y788" i="6"/>
  <c r="AA788" i="6" s="1"/>
  <c r="AF788" i="6" s="1"/>
  <c r="Y787" i="6"/>
  <c r="AA787" i="6" s="1"/>
  <c r="AF787" i="6" s="1"/>
  <c r="Y785" i="6"/>
  <c r="AA785" i="6" s="1"/>
  <c r="AF785" i="6" s="1"/>
  <c r="Y779" i="6"/>
  <c r="AA779" i="6" s="1"/>
  <c r="AF779" i="6" s="1"/>
  <c r="Y778" i="6"/>
  <c r="AA778" i="6" s="1"/>
  <c r="AF778" i="6" s="1"/>
  <c r="Y777" i="6"/>
  <c r="AA777" i="6" s="1"/>
  <c r="AF777" i="6" s="1"/>
  <c r="Y726" i="6"/>
  <c r="AA726" i="6" s="1"/>
  <c r="AF726" i="6" s="1"/>
  <c r="Y799" i="6"/>
  <c r="AA799" i="6" s="1"/>
  <c r="AF799" i="6" s="1"/>
  <c r="Y802" i="6"/>
  <c r="AA802" i="6" s="1"/>
  <c r="AF802" i="6" s="1"/>
  <c r="Y762" i="6"/>
  <c r="AA762" i="6" s="1"/>
  <c r="AF762" i="6" s="1"/>
  <c r="Y765" i="6"/>
  <c r="AA765" i="6" s="1"/>
  <c r="AF765" i="6" s="1"/>
  <c r="Y764" i="6"/>
  <c r="AA764" i="6" s="1"/>
  <c r="AF764" i="6" s="1"/>
  <c r="Y750" i="6"/>
  <c r="AA750" i="6" s="1"/>
  <c r="AF750" i="6" s="1"/>
  <c r="Y749" i="6"/>
  <c r="AA749" i="6" s="1"/>
  <c r="AF749" i="6" s="1"/>
  <c r="Y748" i="6"/>
  <c r="AA748" i="6" s="1"/>
  <c r="AF748" i="6" s="1"/>
  <c r="Y747" i="6"/>
  <c r="AA747" i="6" s="1"/>
  <c r="AF747" i="6" s="1"/>
  <c r="Y746" i="6"/>
  <c r="AA746" i="6" s="1"/>
  <c r="AF746" i="6" s="1"/>
  <c r="Y745" i="6"/>
  <c r="AA745" i="6" s="1"/>
  <c r="AF745" i="6" s="1"/>
  <c r="Y744" i="6"/>
  <c r="AA744" i="6" s="1"/>
  <c r="AF744" i="6" s="1"/>
  <c r="Y743" i="6"/>
  <c r="AA743" i="6" s="1"/>
  <c r="AF743" i="6" s="1"/>
  <c r="Y742" i="6"/>
  <c r="AA742" i="6" s="1"/>
  <c r="AF742" i="6" s="1"/>
  <c r="Y741" i="6"/>
  <c r="AA741" i="6" s="1"/>
  <c r="AF741" i="6" s="1"/>
  <c r="Y740" i="6"/>
  <c r="AA740" i="6" s="1"/>
  <c r="AF740" i="6" s="1"/>
  <c r="Y739" i="6"/>
  <c r="AA739" i="6" s="1"/>
  <c r="AF739" i="6" s="1"/>
  <c r="Y738" i="6"/>
  <c r="AA738" i="6" s="1"/>
  <c r="AF738" i="6" s="1"/>
  <c r="Y737" i="6"/>
  <c r="AA737" i="6" s="1"/>
  <c r="AF737" i="6" s="1"/>
  <c r="Y736" i="6"/>
  <c r="AA736" i="6" s="1"/>
  <c r="AF736" i="6" s="1"/>
  <c r="Y735" i="6"/>
  <c r="AA735" i="6" s="1"/>
  <c r="AF735" i="6" s="1"/>
  <c r="Y734" i="6"/>
  <c r="AA734" i="6" s="1"/>
  <c r="AF734" i="6" s="1"/>
  <c r="Y733" i="6"/>
  <c r="AA733" i="6" s="1"/>
  <c r="AF733" i="6" s="1"/>
  <c r="Y732" i="6"/>
  <c r="AA732" i="6" s="1"/>
  <c r="AF732" i="6" s="1"/>
  <c r="Y731" i="6"/>
  <c r="AA731" i="6" s="1"/>
  <c r="AF731" i="6" s="1"/>
  <c r="Y730" i="6"/>
  <c r="AA730" i="6" s="1"/>
  <c r="AF730" i="6" s="1"/>
  <c r="Y729" i="6"/>
  <c r="AA729" i="6" s="1"/>
  <c r="AF729" i="6" s="1"/>
  <c r="Y728" i="6"/>
  <c r="AA728" i="6" s="1"/>
  <c r="AF728" i="6" s="1"/>
  <c r="Y727" i="6"/>
  <c r="AA727" i="6" s="1"/>
  <c r="AF727" i="6" s="1"/>
  <c r="Y725" i="6"/>
  <c r="AA725" i="6" s="1"/>
  <c r="AF725" i="6" s="1"/>
  <c r="Y801" i="6"/>
  <c r="AA801" i="6" s="1"/>
  <c r="AF801" i="6" s="1"/>
  <c r="Y719" i="6"/>
  <c r="AA719" i="6" s="1"/>
  <c r="AF719" i="6" s="1"/>
  <c r="Y717" i="6"/>
  <c r="AA717" i="6" s="1"/>
  <c r="AF717" i="6" s="1"/>
  <c r="Y716" i="6"/>
  <c r="AA716" i="6" s="1"/>
  <c r="AF716" i="6" s="1"/>
  <c r="Y715" i="6"/>
  <c r="AA715" i="6" s="1"/>
  <c r="AF715" i="6" s="1"/>
  <c r="Y714" i="6"/>
  <c r="AA714" i="6" s="1"/>
  <c r="AF714" i="6" s="1"/>
  <c r="Y713" i="6"/>
  <c r="AA713" i="6" s="1"/>
  <c r="AF713" i="6" s="1"/>
  <c r="Y712" i="6"/>
  <c r="AA712" i="6" s="1"/>
  <c r="AF712" i="6" s="1"/>
  <c r="Y711" i="6"/>
  <c r="AA711" i="6" s="1"/>
  <c r="AF711" i="6" s="1"/>
  <c r="Y710" i="6"/>
  <c r="AA710" i="6" s="1"/>
  <c r="AF710" i="6" s="1"/>
  <c r="Y709" i="6"/>
  <c r="AA709" i="6" s="1"/>
  <c r="AF709" i="6" s="1"/>
  <c r="Y708" i="6"/>
  <c r="AA708" i="6" s="1"/>
  <c r="AF708" i="6" s="1"/>
  <c r="Y707" i="6"/>
  <c r="AA707" i="6" s="1"/>
  <c r="AF707" i="6" s="1"/>
  <c r="Y706" i="6"/>
  <c r="AA706" i="6" s="1"/>
  <c r="AF706" i="6" s="1"/>
  <c r="Y705" i="6"/>
  <c r="AA705" i="6" s="1"/>
  <c r="AF705" i="6" s="1"/>
  <c r="Y704" i="6"/>
  <c r="AA704" i="6" s="1"/>
  <c r="AF704" i="6" s="1"/>
  <c r="Y703" i="6"/>
  <c r="AA703" i="6" s="1"/>
  <c r="AF703" i="6" s="1"/>
  <c r="Y702" i="6"/>
  <c r="AA702" i="6" s="1"/>
  <c r="AF702" i="6" s="1"/>
  <c r="Y763" i="6"/>
  <c r="AA763" i="6" s="1"/>
  <c r="AF763" i="6" s="1"/>
  <c r="Y723" i="6"/>
  <c r="AA723" i="6" s="1"/>
  <c r="AF723" i="6" s="1"/>
  <c r="Y663" i="6"/>
  <c r="AA663" i="6" s="1"/>
  <c r="AF663" i="6" s="1"/>
  <c r="Y722" i="6"/>
  <c r="AA722" i="6" s="1"/>
  <c r="AF722" i="6" s="1"/>
  <c r="Y699" i="6"/>
  <c r="AA699" i="6" s="1"/>
  <c r="AF699" i="6" s="1"/>
  <c r="Y694" i="6"/>
  <c r="AA694" i="6" s="1"/>
  <c r="AF694" i="6" s="1"/>
  <c r="Y693" i="6"/>
  <c r="AA693" i="6" s="1"/>
  <c r="AF693" i="6" s="1"/>
  <c r="Y691" i="6"/>
  <c r="AA691" i="6" s="1"/>
  <c r="AF691" i="6" s="1"/>
  <c r="Y689" i="6"/>
  <c r="AA689" i="6" s="1"/>
  <c r="AF689" i="6" s="1"/>
  <c r="Y688" i="6"/>
  <c r="AA688" i="6" s="1"/>
  <c r="AF688" i="6" s="1"/>
  <c r="Y687" i="6"/>
  <c r="AA687" i="6" s="1"/>
  <c r="AF687" i="6" s="1"/>
  <c r="Y686" i="6"/>
  <c r="AA686" i="6" s="1"/>
  <c r="AF686" i="6" s="1"/>
  <c r="Y685" i="6"/>
  <c r="AA685" i="6" s="1"/>
  <c r="AF685" i="6" s="1"/>
  <c r="Y684" i="6"/>
  <c r="AA684" i="6" s="1"/>
  <c r="AF684" i="6" s="1"/>
  <c r="Y683" i="6"/>
  <c r="AA683" i="6" s="1"/>
  <c r="AF683" i="6" s="1"/>
  <c r="Y682" i="6"/>
  <c r="AA682" i="6" s="1"/>
  <c r="AF682" i="6" s="1"/>
  <c r="Y681" i="6"/>
  <c r="AA681" i="6" s="1"/>
  <c r="AF681" i="6" s="1"/>
  <c r="Y675" i="6"/>
  <c r="AA675" i="6" s="1"/>
  <c r="AF675" i="6" s="1"/>
  <c r="Y674" i="6"/>
  <c r="AA674" i="6" s="1"/>
  <c r="AF674" i="6" s="1"/>
  <c r="Y673" i="6"/>
  <c r="AA673" i="6" s="1"/>
  <c r="AF673" i="6" s="1"/>
  <c r="Y672" i="6"/>
  <c r="AA672" i="6" s="1"/>
  <c r="AF672" i="6" s="1"/>
  <c r="Y671" i="6"/>
  <c r="AA671" i="6" s="1"/>
  <c r="AF671" i="6" s="1"/>
  <c r="Y670" i="6"/>
  <c r="AA670" i="6" s="1"/>
  <c r="AF670" i="6" s="1"/>
  <c r="Y669" i="6"/>
  <c r="AA669" i="6" s="1"/>
  <c r="AF669" i="6" s="1"/>
  <c r="Y668" i="6"/>
  <c r="AA668" i="6" s="1"/>
  <c r="AF668" i="6" s="1"/>
  <c r="Y667" i="6"/>
  <c r="AA667" i="6" s="1"/>
  <c r="AF667" i="6" s="1"/>
  <c r="Y666" i="6"/>
  <c r="AA666" i="6" s="1"/>
  <c r="AF666" i="6" s="1"/>
  <c r="Y718" i="6"/>
  <c r="AA718" i="6" s="1"/>
  <c r="AF718" i="6" s="1"/>
  <c r="Y724" i="6"/>
  <c r="AA724" i="6" s="1"/>
  <c r="AF724" i="6" s="1"/>
  <c r="Y721" i="6"/>
  <c r="AA721" i="6" s="1"/>
  <c r="AF721" i="6" s="1"/>
  <c r="Y661" i="6"/>
  <c r="AA661" i="6" s="1"/>
  <c r="AF661" i="6" s="1"/>
  <c r="Y720" i="6"/>
  <c r="AA720" i="6" s="1"/>
  <c r="AF720" i="6" s="1"/>
  <c r="Y657" i="6"/>
  <c r="AA657" i="6" s="1"/>
  <c r="AF657" i="6" s="1"/>
  <c r="Y660" i="6"/>
  <c r="AA660" i="6" s="1"/>
  <c r="AF660" i="6" s="1"/>
  <c r="Y658" i="6"/>
  <c r="AA658" i="6" s="1"/>
  <c r="AF658" i="6" s="1"/>
  <c r="Y656" i="6"/>
  <c r="AA656" i="6" s="1"/>
  <c r="AF656" i="6" s="1"/>
  <c r="Y655" i="6"/>
  <c r="AA655" i="6" s="1"/>
  <c r="AF655" i="6" s="1"/>
  <c r="Y654" i="6"/>
  <c r="AA654" i="6" s="1"/>
  <c r="AF654" i="6" s="1"/>
  <c r="Y653" i="6"/>
  <c r="AA653" i="6" s="1"/>
  <c r="AF653" i="6" s="1"/>
  <c r="Y652" i="6"/>
  <c r="AA652" i="6" s="1"/>
  <c r="AF652" i="6" s="1"/>
  <c r="Y651" i="6"/>
  <c r="AA651" i="6" s="1"/>
  <c r="AF651" i="6" s="1"/>
  <c r="Y650" i="6"/>
  <c r="AA650" i="6" s="1"/>
  <c r="AF650" i="6" s="1"/>
  <c r="Y649" i="6"/>
  <c r="AA649" i="6" s="1"/>
  <c r="AF649" i="6" s="1"/>
  <c r="Y648" i="6"/>
  <c r="AA648" i="6" s="1"/>
  <c r="AF648" i="6" s="1"/>
  <c r="Y647" i="6"/>
  <c r="AA647" i="6" s="1"/>
  <c r="AF647" i="6" s="1"/>
  <c r="Y646" i="6"/>
  <c r="AA646" i="6" s="1"/>
  <c r="AF646" i="6" s="1"/>
  <c r="Y700" i="6"/>
  <c r="AA700" i="6" s="1"/>
  <c r="AF700" i="6" s="1"/>
  <c r="Y698" i="6"/>
  <c r="AA698" i="6" s="1"/>
  <c r="AF698" i="6" s="1"/>
  <c r="Y697" i="6"/>
  <c r="AA697" i="6" s="1"/>
  <c r="AF697" i="6" s="1"/>
  <c r="Y696" i="6"/>
  <c r="AA696" i="6" s="1"/>
  <c r="AF696" i="6" s="1"/>
  <c r="Y695" i="6"/>
  <c r="AA695" i="6" s="1"/>
  <c r="AF695" i="6" s="1"/>
  <c r="Y690" i="6"/>
  <c r="AA690" i="6" s="1"/>
  <c r="AF690" i="6" s="1"/>
  <c r="Y645" i="6"/>
  <c r="AA645" i="6" s="1"/>
  <c r="AF645" i="6" s="1"/>
  <c r="Y637" i="6"/>
  <c r="AA637" i="6" s="1"/>
  <c r="AF637" i="6" s="1"/>
  <c r="Y631" i="6"/>
  <c r="AA631" i="6" s="1"/>
  <c r="AF631" i="6" s="1"/>
  <c r="Y623" i="6"/>
  <c r="AA623" i="6" s="1"/>
  <c r="AF623" i="6" s="1"/>
  <c r="Y636" i="6"/>
  <c r="AA636" i="6" s="1"/>
  <c r="AF636" i="6" s="1"/>
  <c r="Y635" i="6"/>
  <c r="AA635" i="6" s="1"/>
  <c r="AF635" i="6" s="1"/>
  <c r="Y630" i="6"/>
  <c r="AA630" i="6" s="1"/>
  <c r="AF630" i="6" s="1"/>
  <c r="Y629" i="6"/>
  <c r="AA629" i="6" s="1"/>
  <c r="AF629" i="6" s="1"/>
  <c r="Y628" i="6"/>
  <c r="AA628" i="6" s="1"/>
  <c r="AF628" i="6" s="1"/>
  <c r="Y622" i="6"/>
  <c r="AA622" i="6" s="1"/>
  <c r="AF622" i="6" s="1"/>
  <c r="Y621" i="6"/>
  <c r="AA621" i="6" s="1"/>
  <c r="AF621" i="6" s="1"/>
  <c r="Y620" i="6"/>
  <c r="AA620" i="6" s="1"/>
  <c r="AF620" i="6" s="1"/>
  <c r="Y662" i="6"/>
  <c r="AA662" i="6" s="1"/>
  <c r="AF662" i="6" s="1"/>
  <c r="Y618" i="6"/>
  <c r="AA618" i="6" s="1"/>
  <c r="AF618" i="6" s="1"/>
  <c r="Y641" i="6"/>
  <c r="AA641" i="6" s="1"/>
  <c r="AF641" i="6" s="1"/>
  <c r="Y640" i="6"/>
  <c r="AA640" i="6" s="1"/>
  <c r="AF640" i="6" s="1"/>
  <c r="Y639" i="6"/>
  <c r="AA639" i="6" s="1"/>
  <c r="AF639" i="6" s="1"/>
  <c r="Y638" i="6"/>
  <c r="AA638" i="6" s="1"/>
  <c r="AF638" i="6" s="1"/>
  <c r="Y634" i="6"/>
  <c r="AA634" i="6" s="1"/>
  <c r="AF634" i="6" s="1"/>
  <c r="Y633" i="6"/>
  <c r="AA633" i="6" s="1"/>
  <c r="AF633" i="6" s="1"/>
  <c r="Y659" i="6"/>
  <c r="AA659" i="6" s="1"/>
  <c r="AF659" i="6" s="1"/>
  <c r="Y632" i="6"/>
  <c r="AA632" i="6" s="1"/>
  <c r="AF632" i="6" s="1"/>
  <c r="Y627" i="6"/>
  <c r="AA627" i="6" s="1"/>
  <c r="AF627" i="6" s="1"/>
  <c r="Y692" i="6"/>
  <c r="AA692" i="6" s="1"/>
  <c r="AF692" i="6" s="1"/>
  <c r="Y701" i="6"/>
  <c r="AA701" i="6" s="1"/>
  <c r="AF701" i="6" s="1"/>
  <c r="Y644" i="6"/>
  <c r="AA644" i="6" s="1"/>
  <c r="AF644" i="6" s="1"/>
  <c r="Y643" i="6"/>
  <c r="AA643" i="6" s="1"/>
  <c r="AF643" i="6" s="1"/>
  <c r="Y642" i="6"/>
  <c r="AA642" i="6" s="1"/>
  <c r="AF642" i="6" s="1"/>
  <c r="Y626" i="6"/>
  <c r="AA626" i="6" s="1"/>
  <c r="AF626" i="6" s="1"/>
  <c r="Y625" i="6"/>
  <c r="AA625" i="6" s="1"/>
  <c r="AF625" i="6" s="1"/>
  <c r="Y624" i="6"/>
  <c r="AA624" i="6" s="1"/>
  <c r="AF624" i="6" s="1"/>
  <c r="Y619" i="6"/>
  <c r="AA619" i="6" s="1"/>
  <c r="AF619" i="6" s="1"/>
  <c r="Y617" i="6"/>
  <c r="AA617" i="6" s="1"/>
  <c r="AF617" i="6" s="1"/>
  <c r="Y616" i="6"/>
  <c r="AA616" i="6" s="1"/>
  <c r="AF616" i="6" s="1"/>
  <c r="Y615" i="6"/>
  <c r="AA615" i="6" s="1"/>
  <c r="AF615" i="6" s="1"/>
  <c r="Y614" i="6"/>
  <c r="AA614" i="6" s="1"/>
  <c r="AF614" i="6" s="1"/>
  <c r="Y613" i="6"/>
  <c r="AA613" i="6" s="1"/>
  <c r="AF613" i="6" s="1"/>
  <c r="Y680" i="6"/>
  <c r="AA680" i="6" s="1"/>
  <c r="AF680" i="6" s="1"/>
  <c r="Y679" i="6"/>
  <c r="AA679" i="6" s="1"/>
  <c r="AF679" i="6" s="1"/>
  <c r="Y678" i="6"/>
  <c r="AA678" i="6" s="1"/>
  <c r="AF678" i="6" s="1"/>
  <c r="Y677" i="6"/>
  <c r="AA677" i="6" s="1"/>
  <c r="AF677" i="6" s="1"/>
  <c r="Y676" i="6"/>
  <c r="AA676" i="6" s="1"/>
  <c r="AF676" i="6" s="1"/>
  <c r="Y665" i="6"/>
  <c r="AA665" i="6" s="1"/>
  <c r="AF665" i="6" s="1"/>
  <c r="Y664" i="6"/>
  <c r="AA664" i="6" s="1"/>
  <c r="AF664" i="6" s="1"/>
  <c r="Y612" i="6"/>
  <c r="AA612" i="6" s="1"/>
  <c r="AF612" i="6" s="1"/>
  <c r="Y611" i="6"/>
  <c r="AA611" i="6" s="1"/>
  <c r="AF611" i="6" s="1"/>
  <c r="Y610" i="6"/>
  <c r="AA610" i="6" s="1"/>
  <c r="AF610" i="6" s="1"/>
  <c r="Y609" i="6"/>
  <c r="AA609" i="6" s="1"/>
  <c r="AF609" i="6" s="1"/>
  <c r="Y608" i="6"/>
  <c r="AA608" i="6" s="1"/>
  <c r="AF608" i="6" s="1"/>
  <c r="Y607" i="6"/>
  <c r="AA607" i="6" s="1"/>
  <c r="AF607" i="6" s="1"/>
  <c r="Y600" i="6"/>
  <c r="AA600" i="6" s="1"/>
  <c r="AF600" i="6" s="1"/>
  <c r="Y598" i="6"/>
  <c r="AA598" i="6" s="1"/>
  <c r="AF598" i="6" s="1"/>
  <c r="Y599" i="6"/>
  <c r="AA599" i="6" s="1"/>
  <c r="AF599" i="6" s="1"/>
  <c r="Y604" i="6"/>
  <c r="AA604" i="6" s="1"/>
  <c r="AF604" i="6" s="1"/>
  <c r="Y606" i="6"/>
  <c r="AA606" i="6" s="1"/>
  <c r="AF606" i="6" s="1"/>
  <c r="Y602" i="6"/>
  <c r="AA602" i="6" s="1"/>
  <c r="AF602" i="6" s="1"/>
  <c r="Y605" i="6"/>
  <c r="AA605" i="6" s="1"/>
  <c r="AF605" i="6" s="1"/>
  <c r="Y603" i="6"/>
  <c r="AA603" i="6" s="1"/>
  <c r="AF603" i="6" s="1"/>
  <c r="Y601" i="6"/>
  <c r="AA601" i="6" s="1"/>
  <c r="AF601" i="6" s="1"/>
  <c r="Y597" i="6"/>
  <c r="AA597" i="6" s="1"/>
  <c r="AF597" i="6" s="1"/>
  <c r="Y596" i="6"/>
  <c r="AA596" i="6" s="1"/>
  <c r="AF596" i="6" s="1"/>
  <c r="Y595" i="6"/>
  <c r="AA595" i="6" s="1"/>
  <c r="AF595" i="6" s="1"/>
  <c r="Y594" i="6"/>
  <c r="AA594" i="6" s="1"/>
  <c r="AF594" i="6" s="1"/>
  <c r="Y593" i="6"/>
  <c r="AA593" i="6" s="1"/>
  <c r="AF593" i="6" s="1"/>
  <c r="Y592" i="6"/>
  <c r="AA592" i="6" s="1"/>
  <c r="AF592" i="6" s="1"/>
  <c r="Y591" i="6"/>
  <c r="AA591" i="6" s="1"/>
  <c r="AF591" i="6" s="1"/>
  <c r="Y590" i="6"/>
  <c r="AA590" i="6" s="1"/>
  <c r="AF590" i="6" s="1"/>
  <c r="Y589" i="6"/>
  <c r="AA589" i="6" s="1"/>
  <c r="AF589" i="6" s="1"/>
  <c r="Y588" i="6"/>
  <c r="AA588" i="6" s="1"/>
  <c r="AF588" i="6" s="1"/>
  <c r="Y587" i="6"/>
  <c r="AA587" i="6" s="1"/>
  <c r="AF587" i="6" s="1"/>
  <c r="Y584" i="6"/>
  <c r="AA584" i="6" s="1"/>
  <c r="AF584" i="6" s="1"/>
  <c r="Y583" i="6"/>
  <c r="AA583" i="6" s="1"/>
  <c r="AF583" i="6" s="1"/>
  <c r="Y582" i="6"/>
  <c r="AA582" i="6" s="1"/>
  <c r="AF582" i="6" s="1"/>
  <c r="Y581" i="6"/>
  <c r="AA581" i="6" s="1"/>
  <c r="AF581" i="6" s="1"/>
  <c r="Y580" i="6"/>
  <c r="AA580" i="6" s="1"/>
  <c r="AF580" i="6" s="1"/>
  <c r="Y579" i="6"/>
  <c r="AA579" i="6" s="1"/>
  <c r="AF579" i="6" s="1"/>
  <c r="Y578" i="6"/>
  <c r="AA578" i="6" s="1"/>
  <c r="AF578" i="6" s="1"/>
  <c r="Y577" i="6"/>
  <c r="AA577" i="6" s="1"/>
  <c r="AF577" i="6" s="1"/>
  <c r="Y576" i="6"/>
  <c r="AA576" i="6" s="1"/>
  <c r="AF576" i="6" s="1"/>
  <c r="Y575" i="6"/>
  <c r="AA575" i="6" s="1"/>
  <c r="AF575" i="6" s="1"/>
  <c r="Y574" i="6"/>
  <c r="AA574" i="6" s="1"/>
  <c r="AF574" i="6" s="1"/>
  <c r="Y573" i="6"/>
  <c r="AA573" i="6" s="1"/>
  <c r="AF573" i="6" s="1"/>
  <c r="Y572" i="6"/>
  <c r="AA572" i="6" s="1"/>
  <c r="AF572" i="6" s="1"/>
  <c r="Y571" i="6"/>
  <c r="AA571" i="6" s="1"/>
  <c r="AF571" i="6" s="1"/>
  <c r="Y570" i="6"/>
  <c r="AA570" i="6" s="1"/>
  <c r="AF570" i="6" s="1"/>
  <c r="Y586" i="6"/>
  <c r="AA586" i="6" s="1"/>
  <c r="AF586" i="6" s="1"/>
  <c r="Y585" i="6"/>
  <c r="AA585" i="6" s="1"/>
  <c r="AF585" i="6" s="1"/>
  <c r="Y569" i="6"/>
  <c r="AA569" i="6" s="1"/>
  <c r="AF569" i="6" s="1"/>
  <c r="Y568" i="6"/>
  <c r="AA568" i="6" s="1"/>
  <c r="AF568" i="6" s="1"/>
  <c r="Y567" i="6"/>
  <c r="AA567" i="6" s="1"/>
  <c r="AF567" i="6" s="1"/>
  <c r="Y566" i="6"/>
  <c r="AA566" i="6" s="1"/>
  <c r="AF566" i="6" s="1"/>
  <c r="Y565" i="6"/>
  <c r="AA565" i="6" s="1"/>
  <c r="AF565" i="6" s="1"/>
  <c r="Y564" i="6"/>
  <c r="AA564" i="6" s="1"/>
  <c r="AF564" i="6" s="1"/>
  <c r="Y563" i="6"/>
  <c r="AA563" i="6" s="1"/>
  <c r="AF563" i="6" s="1"/>
  <c r="Y562" i="6"/>
  <c r="AA562" i="6" s="1"/>
  <c r="AF562" i="6" s="1"/>
  <c r="Y561" i="6"/>
  <c r="AA561" i="6" s="1"/>
  <c r="AF561" i="6" s="1"/>
  <c r="Y560" i="6"/>
  <c r="AA560" i="6" s="1"/>
  <c r="AF560" i="6" s="1"/>
  <c r="Y559" i="6"/>
  <c r="AA559" i="6" s="1"/>
  <c r="AF559" i="6" s="1"/>
  <c r="Y558" i="6"/>
  <c r="AA558" i="6" s="1"/>
  <c r="AF558" i="6" s="1"/>
  <c r="Y557" i="6"/>
  <c r="AA557" i="6" s="1"/>
  <c r="AF557" i="6" s="1"/>
  <c r="Y556" i="6"/>
  <c r="AA556" i="6" s="1"/>
  <c r="AF556" i="6" s="1"/>
  <c r="Y555" i="6"/>
  <c r="AA555" i="6" s="1"/>
  <c r="AF555" i="6" s="1"/>
  <c r="Y554" i="6"/>
  <c r="AA554" i="6" s="1"/>
  <c r="AF554" i="6" s="1"/>
  <c r="Y553" i="6"/>
  <c r="AA553" i="6" s="1"/>
  <c r="AF553" i="6" s="1"/>
  <c r="Y552" i="6"/>
  <c r="AA552" i="6" s="1"/>
  <c r="AF552" i="6" s="1"/>
  <c r="Y551" i="6"/>
  <c r="AA551" i="6" s="1"/>
  <c r="AF551" i="6" s="1"/>
  <c r="Y550" i="6"/>
  <c r="AA550" i="6" s="1"/>
  <c r="AF550" i="6" s="1"/>
  <c r="Y549" i="6"/>
  <c r="AA549" i="6" s="1"/>
  <c r="AF549" i="6" s="1"/>
  <c r="Y548" i="6"/>
  <c r="AA548" i="6" s="1"/>
  <c r="AF548" i="6" s="1"/>
  <c r="Y547" i="6"/>
  <c r="AA547" i="6" s="1"/>
  <c r="AF547" i="6" s="1"/>
  <c r="Y546" i="6"/>
  <c r="AA546" i="6" s="1"/>
  <c r="AF546" i="6" s="1"/>
  <c r="Y545" i="6"/>
  <c r="AA545" i="6" s="1"/>
  <c r="AF545" i="6" s="1"/>
  <c r="Y544" i="6"/>
  <c r="AA544" i="6" s="1"/>
  <c r="AF544" i="6" s="1"/>
  <c r="Y543" i="6"/>
  <c r="AA543" i="6" s="1"/>
  <c r="AF543" i="6" s="1"/>
  <c r="Y542" i="6"/>
  <c r="AA542" i="6" s="1"/>
  <c r="AF542" i="6" s="1"/>
  <c r="Y541" i="6"/>
  <c r="AA541" i="6" s="1"/>
  <c r="AF541" i="6" s="1"/>
  <c r="Y540" i="6"/>
  <c r="AA540" i="6" s="1"/>
  <c r="AF540" i="6" s="1"/>
  <c r="Y539" i="6"/>
  <c r="AA539" i="6" s="1"/>
  <c r="AF539" i="6" s="1"/>
  <c r="Y538" i="6"/>
  <c r="AA538" i="6" s="1"/>
  <c r="AF538" i="6" s="1"/>
  <c r="Y537" i="6"/>
  <c r="AA537" i="6" s="1"/>
  <c r="AF537" i="6" s="1"/>
  <c r="Y536" i="6"/>
  <c r="AA536" i="6" s="1"/>
  <c r="AF536" i="6" s="1"/>
  <c r="Y535" i="6"/>
  <c r="AA535" i="6" s="1"/>
  <c r="AF535" i="6" s="1"/>
  <c r="Y534" i="6"/>
  <c r="AA534" i="6" s="1"/>
  <c r="AF534" i="6" s="1"/>
  <c r="Y533" i="6"/>
  <c r="AA533" i="6" s="1"/>
  <c r="AF533" i="6" s="1"/>
  <c r="Y532" i="6"/>
  <c r="AA532" i="6" s="1"/>
  <c r="AF532" i="6" s="1"/>
  <c r="Y531" i="6"/>
  <c r="AA531" i="6" s="1"/>
  <c r="AF531" i="6" s="1"/>
  <c r="Y530" i="6"/>
  <c r="AA530" i="6" s="1"/>
  <c r="AF530" i="6" s="1"/>
  <c r="Y529" i="6"/>
  <c r="AA529" i="6" s="1"/>
  <c r="AF529" i="6" s="1"/>
  <c r="Y528" i="6"/>
  <c r="AA528" i="6" s="1"/>
  <c r="AF528" i="6" s="1"/>
  <c r="Y527" i="6"/>
  <c r="AA527" i="6" s="1"/>
  <c r="AF527" i="6" s="1"/>
  <c r="Y526" i="6"/>
  <c r="AA526" i="6" s="1"/>
  <c r="AF526" i="6" s="1"/>
  <c r="Y525" i="6"/>
  <c r="AA525" i="6" s="1"/>
  <c r="AF525" i="6" s="1"/>
  <c r="Y524" i="6"/>
  <c r="AA524" i="6" s="1"/>
  <c r="AF524" i="6" s="1"/>
  <c r="Y523" i="6"/>
  <c r="AA523" i="6" s="1"/>
  <c r="AF523" i="6" s="1"/>
  <c r="Y522" i="6"/>
  <c r="AA522" i="6" s="1"/>
  <c r="AF522" i="6" s="1"/>
  <c r="Y521" i="6"/>
  <c r="AA521" i="6" s="1"/>
  <c r="AF521" i="6" s="1"/>
  <c r="Y520" i="6"/>
  <c r="AA520" i="6" s="1"/>
  <c r="AF520" i="6" s="1"/>
  <c r="Y519" i="6"/>
  <c r="AA519" i="6" s="1"/>
  <c r="AF519" i="6" s="1"/>
  <c r="Y518" i="6"/>
  <c r="AA518" i="6" s="1"/>
  <c r="AF518" i="6" s="1"/>
  <c r="Y517" i="6"/>
  <c r="AA517" i="6" s="1"/>
  <c r="AF517" i="6" s="1"/>
  <c r="Y516" i="6"/>
  <c r="AA516" i="6" s="1"/>
  <c r="AF516" i="6" s="1"/>
  <c r="Y515" i="6"/>
  <c r="AA515" i="6" s="1"/>
  <c r="AF515" i="6" s="1"/>
  <c r="Y514" i="6"/>
  <c r="AA514" i="6" s="1"/>
  <c r="AF514" i="6" s="1"/>
  <c r="Y513" i="6"/>
  <c r="AA513" i="6" s="1"/>
  <c r="AF513" i="6" s="1"/>
  <c r="Y512" i="6"/>
  <c r="AA512" i="6" s="1"/>
  <c r="AF512" i="6" s="1"/>
  <c r="Y511" i="6"/>
  <c r="AA511" i="6" s="1"/>
  <c r="AF511" i="6" s="1"/>
  <c r="Y510" i="6"/>
  <c r="AA510" i="6" s="1"/>
  <c r="AF510" i="6" s="1"/>
  <c r="Y509" i="6"/>
  <c r="AA509" i="6" s="1"/>
  <c r="AF509" i="6" s="1"/>
  <c r="Y508" i="6"/>
  <c r="AA508" i="6" s="1"/>
  <c r="AF508" i="6" s="1"/>
  <c r="Y507" i="6"/>
  <c r="AA507" i="6" s="1"/>
  <c r="AF507" i="6" s="1"/>
  <c r="Y506" i="6"/>
  <c r="AA506" i="6" s="1"/>
  <c r="AF506" i="6" s="1"/>
  <c r="Y505" i="6"/>
  <c r="AA505" i="6" s="1"/>
  <c r="AF505" i="6" s="1"/>
  <c r="Y504" i="6"/>
  <c r="AA504" i="6" s="1"/>
  <c r="AF504" i="6" s="1"/>
  <c r="Y503" i="6"/>
  <c r="AA503" i="6" s="1"/>
  <c r="AF503" i="6" s="1"/>
  <c r="Y502" i="6"/>
  <c r="AA502" i="6" s="1"/>
  <c r="AF502" i="6" s="1"/>
  <c r="Y501" i="6"/>
  <c r="AA501" i="6" s="1"/>
  <c r="AF501" i="6" s="1"/>
  <c r="Y500" i="6"/>
  <c r="AA500" i="6" s="1"/>
  <c r="AF500" i="6" s="1"/>
  <c r="Y499" i="6"/>
  <c r="AA499" i="6" s="1"/>
  <c r="AF499" i="6" s="1"/>
  <c r="Y498" i="6"/>
  <c r="AA498" i="6" s="1"/>
  <c r="AF498" i="6" s="1"/>
  <c r="Y497" i="6"/>
  <c r="AA497" i="6" s="1"/>
  <c r="AF497" i="6" s="1"/>
  <c r="Y496" i="6"/>
  <c r="AA496" i="6" s="1"/>
  <c r="AF496" i="6" s="1"/>
  <c r="Y495" i="6"/>
  <c r="AA495" i="6" s="1"/>
  <c r="AF495" i="6" s="1"/>
  <c r="Y494" i="6"/>
  <c r="AA494" i="6" s="1"/>
  <c r="AF494" i="6" s="1"/>
  <c r="Y493" i="6"/>
  <c r="AA493" i="6" s="1"/>
  <c r="AF493" i="6" s="1"/>
  <c r="Y492" i="6"/>
  <c r="AA492" i="6" s="1"/>
  <c r="AF492" i="6" s="1"/>
  <c r="Y491" i="6"/>
  <c r="AA491" i="6" s="1"/>
  <c r="AF491" i="6" s="1"/>
  <c r="Y490" i="6"/>
  <c r="AA490" i="6" s="1"/>
  <c r="AF490" i="6" s="1"/>
  <c r="Y489" i="6"/>
  <c r="AA489" i="6" s="1"/>
  <c r="AF489" i="6" s="1"/>
  <c r="Y488" i="6"/>
  <c r="AA488" i="6" s="1"/>
  <c r="AF488" i="6" s="1"/>
  <c r="Y487" i="6"/>
  <c r="AA487" i="6" s="1"/>
  <c r="AF487" i="6" s="1"/>
  <c r="Y486" i="6"/>
  <c r="AA486" i="6" s="1"/>
  <c r="AF486" i="6" s="1"/>
  <c r="Y485" i="6"/>
  <c r="AA485" i="6" s="1"/>
  <c r="AF485" i="6" s="1"/>
  <c r="Y484" i="6"/>
  <c r="AA484" i="6" s="1"/>
  <c r="AF484" i="6" s="1"/>
  <c r="Y483" i="6"/>
  <c r="AA483" i="6" s="1"/>
  <c r="AF483" i="6" s="1"/>
  <c r="Y482" i="6"/>
  <c r="AA482" i="6" s="1"/>
  <c r="AF482" i="6" s="1"/>
  <c r="Y481" i="6"/>
  <c r="AA481" i="6" s="1"/>
  <c r="AF481" i="6" s="1"/>
  <c r="Y480" i="6"/>
  <c r="AA480" i="6" s="1"/>
  <c r="AF480" i="6" s="1"/>
  <c r="Y479" i="6"/>
  <c r="AA479" i="6" s="1"/>
  <c r="AF479" i="6" s="1"/>
  <c r="Y478" i="6"/>
  <c r="AA478" i="6" s="1"/>
  <c r="AF478" i="6" s="1"/>
  <c r="Y477" i="6"/>
  <c r="AA477" i="6" s="1"/>
  <c r="AF477" i="6" s="1"/>
  <c r="Y476" i="6"/>
  <c r="AA476" i="6" s="1"/>
  <c r="AF476" i="6" s="1"/>
  <c r="Y475" i="6"/>
  <c r="AA475" i="6" s="1"/>
  <c r="AF475" i="6" s="1"/>
  <c r="Y474" i="6"/>
  <c r="AA474" i="6" s="1"/>
  <c r="AF474" i="6" s="1"/>
  <c r="Y473" i="6"/>
  <c r="AA473" i="6" s="1"/>
  <c r="AF473" i="6" s="1"/>
  <c r="Y472" i="6"/>
  <c r="AA472" i="6" s="1"/>
  <c r="AF472" i="6" s="1"/>
  <c r="Y471" i="6"/>
  <c r="AA471" i="6" s="1"/>
  <c r="AF471" i="6" s="1"/>
  <c r="Y470" i="6"/>
  <c r="AA470" i="6" s="1"/>
  <c r="AF470" i="6" s="1"/>
  <c r="Y469" i="6"/>
  <c r="AA469" i="6" s="1"/>
  <c r="AF469" i="6" s="1"/>
  <c r="Y468" i="6"/>
  <c r="AA468" i="6" s="1"/>
  <c r="AF468" i="6" s="1"/>
  <c r="Y467" i="6"/>
  <c r="AA467" i="6" s="1"/>
  <c r="AF467" i="6" s="1"/>
  <c r="Y466" i="6"/>
  <c r="AA466" i="6" s="1"/>
  <c r="AF466" i="6" s="1"/>
  <c r="Y465" i="6"/>
  <c r="AA465" i="6" s="1"/>
  <c r="AF465" i="6" s="1"/>
  <c r="Y464" i="6"/>
  <c r="AA464" i="6" s="1"/>
  <c r="AF464" i="6" s="1"/>
  <c r="Y463" i="6"/>
  <c r="AA463" i="6" s="1"/>
  <c r="AF463" i="6" s="1"/>
  <c r="Y462" i="6"/>
  <c r="AA462" i="6" s="1"/>
  <c r="AF462" i="6" s="1"/>
  <c r="Y461" i="6"/>
  <c r="AA461" i="6" s="1"/>
  <c r="AF461" i="6" s="1"/>
  <c r="Y460" i="6"/>
  <c r="AA460" i="6" s="1"/>
  <c r="AF460" i="6" s="1"/>
  <c r="AW126" i="6"/>
  <c r="AX126" i="6" s="1" a="1"/>
  <c r="AX126" i="6" s="1"/>
  <c r="AW122" i="6"/>
  <c r="AX122" i="6" s="1" a="1"/>
  <c r="AX122" i="6" s="1"/>
  <c r="AW123" i="6"/>
  <c r="AX123" i="6" s="1" a="1"/>
  <c r="AX123" i="6" s="1"/>
  <c r="BB123" i="6" s="1"/>
  <c r="BA123" i="6" s="1"/>
  <c r="AW121" i="6"/>
  <c r="AX121" i="6" s="1" a="1"/>
  <c r="AX121" i="6" s="1"/>
  <c r="AW120" i="6"/>
  <c r="AX120" i="6" s="1" a="1"/>
  <c r="AX120" i="6" s="1"/>
  <c r="BB120" i="6" s="1"/>
  <c r="BA120" i="6" s="1"/>
  <c r="AW209" i="6"/>
  <c r="AX209" i="6" s="1" a="1"/>
  <c r="AX209" i="6" s="1"/>
  <c r="AW25" i="6"/>
  <c r="AX25" i="6" s="1" a="1"/>
  <c r="AX25" i="6" s="1"/>
  <c r="AW24" i="6"/>
  <c r="AX24" i="6" s="1" a="1"/>
  <c r="AX24" i="6" s="1"/>
  <c r="AW22" i="6"/>
  <c r="AX22" i="6" s="1" a="1"/>
  <c r="AX22" i="6" s="1"/>
  <c r="AY22" i="6" s="1"/>
  <c r="AW23" i="6"/>
  <c r="AX23" i="6" s="1" a="1"/>
  <c r="AX23" i="6" s="1"/>
  <c r="AY23" i="6" s="1"/>
  <c r="AW119" i="6"/>
  <c r="AX119" i="6" s="1" a="1"/>
  <c r="AX119" i="6" s="1"/>
  <c r="AW336" i="6"/>
  <c r="AX336" i="6" s="1" a="1"/>
  <c r="AX336" i="6" s="1"/>
  <c r="AW21" i="6"/>
  <c r="AX21" i="6" s="1" a="1"/>
  <c r="AX21" i="6" s="1"/>
  <c r="AW16" i="6"/>
  <c r="AX16" i="6" s="1" a="1"/>
  <c r="AX16" i="6" s="1"/>
  <c r="BB16" i="6" s="1"/>
  <c r="BA16" i="6" s="1"/>
  <c r="AW282" i="6"/>
  <c r="AX282" i="6" s="1" a="1"/>
  <c r="AX282" i="6" s="1"/>
  <c r="AW281" i="6"/>
  <c r="AX281" i="6" s="1" a="1"/>
  <c r="AX281" i="6" s="1"/>
  <c r="AW201" i="6"/>
  <c r="AX201" i="6" s="1" a="1"/>
  <c r="AX201" i="6" s="1"/>
  <c r="AW118" i="6"/>
  <c r="AX118" i="6" s="1" a="1"/>
  <c r="AX118" i="6" s="1"/>
  <c r="AZ118" i="6" s="1"/>
  <c r="BD118" i="6" s="1"/>
  <c r="AW117" i="6"/>
  <c r="AX117" i="6" s="1" a="1"/>
  <c r="AX117" i="6" s="1"/>
  <c r="AY117" i="6" s="1"/>
  <c r="AW202" i="6"/>
  <c r="AX202" i="6" s="1" a="1"/>
  <c r="AX202" i="6" s="1"/>
  <c r="AW116" i="6"/>
  <c r="AX116" i="6" s="1" a="1"/>
  <c r="AX116" i="6" s="1"/>
  <c r="AW114" i="6"/>
  <c r="AX114" i="6" s="1" a="1"/>
  <c r="AX114" i="6" s="1"/>
  <c r="AW112" i="6"/>
  <c r="AX112" i="6" s="1" a="1"/>
  <c r="AX112" i="6" s="1"/>
  <c r="BB112" i="6" s="1"/>
  <c r="BA112" i="6" s="1"/>
  <c r="AW113" i="6"/>
  <c r="AX113" i="6" s="1" a="1"/>
  <c r="AX113" i="6" s="1"/>
  <c r="AW14" i="6"/>
  <c r="AX14" i="6" s="1" a="1"/>
  <c r="AX14" i="6" s="1"/>
  <c r="AW20" i="6"/>
  <c r="AX20" i="6" s="1" a="1"/>
  <c r="AX20" i="6" s="1"/>
  <c r="BB20" i="6" s="1"/>
  <c r="BA20" i="6" s="1"/>
  <c r="AW451" i="6"/>
  <c r="AX451" i="6" s="1" a="1"/>
  <c r="AX451" i="6" s="1"/>
  <c r="BB451" i="6" s="1"/>
  <c r="BA451" i="6" s="1"/>
  <c r="AW435" i="6"/>
  <c r="AX435" i="6" s="1" a="1"/>
  <c r="AX435" i="6" s="1"/>
  <c r="BB435" i="6" s="1"/>
  <c r="BA435" i="6" s="1"/>
  <c r="AW111" i="6"/>
  <c r="AX111" i="6" s="1" a="1"/>
  <c r="AX111" i="6" s="1"/>
  <c r="AW115" i="6"/>
  <c r="AX115" i="6" s="1" a="1"/>
  <c r="AX115" i="6" s="1"/>
  <c r="AW107" i="6"/>
  <c r="AX107" i="6" s="1" a="1"/>
  <c r="AX107" i="6" s="1"/>
  <c r="AW109" i="6"/>
  <c r="AX109" i="6" s="1" a="1"/>
  <c r="AX109" i="6" s="1"/>
  <c r="AZ109" i="6" s="1"/>
  <c r="BD109" i="6" s="1"/>
  <c r="AW110" i="6"/>
  <c r="AX110" i="6" s="1" a="1"/>
  <c r="AX110" i="6" s="1"/>
  <c r="AW108" i="6"/>
  <c r="AX108" i="6" s="1" a="1"/>
  <c r="AX108" i="6" s="1"/>
  <c r="AY108" i="6" s="1"/>
  <c r="AW19" i="6"/>
  <c r="AX19" i="6" s="1" a="1"/>
  <c r="AX19" i="6" s="1"/>
  <c r="BB19" i="6" s="1"/>
  <c r="BA19" i="6" s="1"/>
  <c r="AW18" i="6"/>
  <c r="AX18" i="6" s="1" a="1"/>
  <c r="AX18" i="6" s="1"/>
  <c r="AW17" i="6"/>
  <c r="AX17" i="6" s="1" a="1"/>
  <c r="AX17" i="6" s="1"/>
  <c r="BB17" i="6" s="1"/>
  <c r="BA17" i="6" s="1"/>
  <c r="AW64" i="6"/>
  <c r="AX64" i="6" s="1" a="1"/>
  <c r="AX64" i="6" s="1"/>
  <c r="AW106" i="6"/>
  <c r="AX106" i="6" s="1" a="1"/>
  <c r="AX106" i="6" s="1"/>
  <c r="AW105" i="6"/>
  <c r="AX105" i="6" s="1" a="1"/>
  <c r="AX105" i="6" s="1"/>
  <c r="AW104" i="6"/>
  <c r="AX104" i="6" s="1" a="1"/>
  <c r="AX104" i="6" s="1"/>
  <c r="AW65" i="6"/>
  <c r="AX65" i="6" s="1" a="1"/>
  <c r="AX65" i="6" s="1"/>
  <c r="AY65" i="6" s="1"/>
  <c r="AW103" i="6"/>
  <c r="AX103" i="6" s="1" a="1"/>
  <c r="AX103" i="6" s="1"/>
  <c r="AW13" i="6"/>
  <c r="AX13" i="6" s="1" a="1"/>
  <c r="AX13" i="6" s="1"/>
  <c r="AW12" i="6"/>
  <c r="AX12" i="6" s="1" a="1"/>
  <c r="AX12" i="6" s="1"/>
  <c r="AW11" i="6"/>
  <c r="AX11" i="6" s="1" a="1"/>
  <c r="AX11" i="6" s="1"/>
  <c r="AW7" i="6"/>
  <c r="AX7" i="6" s="1" a="1"/>
  <c r="AX7" i="6" s="1"/>
  <c r="AW10" i="6"/>
  <c r="AX10" i="6" s="1" a="1"/>
  <c r="AX10" i="6" s="1"/>
  <c r="AW459" i="6"/>
  <c r="AX459" i="6" s="1" a="1"/>
  <c r="AX459" i="6" s="1"/>
  <c r="AW458" i="6"/>
  <c r="AX458" i="6" s="1" a="1"/>
  <c r="AX458" i="6" s="1"/>
  <c r="BB458" i="6" s="1"/>
  <c r="BA458" i="6" s="1"/>
  <c r="AW6" i="6"/>
  <c r="AX6" i="6" s="1" a="1"/>
  <c r="AX6" i="6" s="1"/>
  <c r="BB6" i="6" s="1"/>
  <c r="BA6" i="6" s="1"/>
  <c r="AW420" i="6"/>
  <c r="AX420" i="6" s="1" a="1"/>
  <c r="AX420" i="6" s="1"/>
  <c r="AW401" i="6"/>
  <c r="AX401" i="6" s="1" a="1"/>
  <c r="AX401" i="6" s="1"/>
  <c r="AW379" i="6"/>
  <c r="AX379" i="6" s="1" a="1"/>
  <c r="AX379" i="6" s="1"/>
  <c r="AW335" i="6"/>
  <c r="AX335" i="6" s="1" a="1"/>
  <c r="AX335" i="6" s="1"/>
  <c r="AW280" i="6"/>
  <c r="AX280" i="6" s="1" a="1"/>
  <c r="AX280" i="6" s="1"/>
  <c r="AW200" i="6"/>
  <c r="AX200" i="6" s="1" a="1"/>
  <c r="AX200" i="6" s="1"/>
  <c r="AZ200" i="6" s="1"/>
  <c r="BD200" i="6" s="1"/>
  <c r="AW199" i="6"/>
  <c r="AX199" i="6" s="1" a="1"/>
  <c r="AX199" i="6" s="1"/>
  <c r="AW198" i="6"/>
  <c r="AX198" i="6" s="1" a="1"/>
  <c r="AX198" i="6" s="1"/>
  <c r="BB198" i="6" s="1"/>
  <c r="BA198" i="6" s="1"/>
  <c r="AW102" i="6"/>
  <c r="AX102" i="6" s="1" a="1"/>
  <c r="AX102" i="6" s="1"/>
  <c r="AW5" i="6"/>
  <c r="AX5" i="6" s="1" a="1"/>
  <c r="AX5" i="6" s="1"/>
  <c r="AW101" i="6"/>
  <c r="AX101" i="6" s="1" a="1"/>
  <c r="AX101" i="6" s="1"/>
  <c r="AY101" i="6" s="1"/>
  <c r="AW100" i="6"/>
  <c r="AX100" i="6" s="1" a="1"/>
  <c r="AX100" i="6" s="1"/>
  <c r="AZ100" i="6" s="1"/>
  <c r="BD100" i="6" s="1"/>
  <c r="AW99" i="6"/>
  <c r="AX99" i="6" s="1" a="1"/>
  <c r="AX99" i="6" s="1"/>
  <c r="AW97" i="6"/>
  <c r="AX97" i="6" s="1" a="1"/>
  <c r="AX97" i="6" s="1"/>
  <c r="BB97" i="6" s="1"/>
  <c r="BA97" i="6" s="1"/>
  <c r="AW4" i="6"/>
  <c r="AX4" i="6" s="1" a="1"/>
  <c r="AX4" i="6" s="1"/>
  <c r="AY4" i="6" s="1"/>
  <c r="AW279" i="6"/>
  <c r="AX279" i="6" s="1" a="1"/>
  <c r="AX279" i="6" s="1"/>
  <c r="AW278" i="6"/>
  <c r="AX278" i="6" s="1" a="1"/>
  <c r="AX278" i="6" s="1"/>
  <c r="AW277" i="6"/>
  <c r="AX277" i="6" s="1" a="1"/>
  <c r="AX277" i="6" s="1"/>
  <c r="AW197" i="6"/>
  <c r="AX197" i="6" s="1" a="1"/>
  <c r="AX197" i="6" s="1"/>
  <c r="AW98" i="6"/>
  <c r="AX98" i="6" s="1" a="1"/>
  <c r="AX98" i="6" s="1"/>
  <c r="AY98" i="6" s="1"/>
  <c r="AW3" i="6"/>
  <c r="AX3" i="6" s="1" a="1"/>
  <c r="AX3" i="6" s="1"/>
  <c r="AW276" i="6"/>
  <c r="AX276" i="6" s="1" a="1"/>
  <c r="AX276" i="6" s="1"/>
  <c r="AW196" i="6"/>
  <c r="AX196" i="6" s="1" a="1"/>
  <c r="AX196" i="6" s="1"/>
  <c r="AY196" i="6" s="1"/>
  <c r="AW275" i="6"/>
  <c r="AX275" i="6" s="1" a="1"/>
  <c r="AX275" i="6" s="1"/>
  <c r="AW195" i="6"/>
  <c r="AX195" i="6" s="1" a="1"/>
  <c r="AX195" i="6" s="1"/>
  <c r="AW194" i="6"/>
  <c r="AX194" i="6" s="1" a="1"/>
  <c r="AX194" i="6" s="1"/>
  <c r="AW95" i="6"/>
  <c r="AX95" i="6" s="1" a="1"/>
  <c r="AX95" i="6" s="1"/>
  <c r="AW92" i="6"/>
  <c r="AX92" i="6" s="1" a="1"/>
  <c r="AX92" i="6" s="1"/>
  <c r="BB92" i="6" s="1"/>
  <c r="BA92" i="6" s="1"/>
  <c r="AW84" i="6"/>
  <c r="AX84" i="6" s="1" a="1"/>
  <c r="AX84" i="6" s="1"/>
  <c r="AZ84" i="6" s="1"/>
  <c r="BD84" i="6" s="1"/>
  <c r="AW434" i="6"/>
  <c r="AX434" i="6" s="1" a="1"/>
  <c r="AX434" i="6" s="1"/>
  <c r="AY434" i="6" s="1"/>
  <c r="AW400" i="6"/>
  <c r="AX400" i="6" s="1" a="1"/>
  <c r="AX400" i="6" s="1"/>
  <c r="BB400" i="6" s="1"/>
  <c r="BA400" i="6" s="1"/>
  <c r="AW334" i="6"/>
  <c r="AX334" i="6" s="1" a="1"/>
  <c r="AX334" i="6" s="1"/>
  <c r="AZ334" i="6" s="1"/>
  <c r="BD334" i="6" s="1"/>
  <c r="AW448" i="6"/>
  <c r="AX448" i="6" s="1" a="1"/>
  <c r="AX448" i="6" s="1"/>
  <c r="AY448" i="6" s="1"/>
  <c r="AW447" i="6"/>
  <c r="AX447" i="6" s="1" a="1"/>
  <c r="AX447" i="6" s="1"/>
  <c r="AW449" i="6"/>
  <c r="AX449" i="6" s="1" a="1"/>
  <c r="AX449" i="6" s="1"/>
  <c r="AW431" i="6"/>
  <c r="AX431" i="6" s="1" a="1"/>
  <c r="AX431" i="6" s="1"/>
  <c r="BB431" i="6" s="1"/>
  <c r="BA431" i="6" s="1"/>
  <c r="AW430" i="6"/>
  <c r="AX430" i="6" s="1" a="1"/>
  <c r="AX430" i="6" s="1"/>
  <c r="AZ430" i="6" s="1"/>
  <c r="BD430" i="6" s="1"/>
  <c r="AW433" i="6"/>
  <c r="AX433" i="6" s="1" a="1"/>
  <c r="AX433" i="6" s="1"/>
  <c r="AY433" i="6" s="1"/>
  <c r="AW432" i="6"/>
  <c r="AX432" i="6" s="1" a="1"/>
  <c r="AX432" i="6" s="1"/>
  <c r="BB432" i="6" s="1"/>
  <c r="BA432" i="6" s="1"/>
  <c r="AW417" i="6"/>
  <c r="AX417" i="6" s="1" a="1"/>
  <c r="AX417" i="6" s="1"/>
  <c r="AZ417" i="6" s="1"/>
  <c r="BD417" i="6" s="1"/>
  <c r="AW416" i="6"/>
  <c r="AX416" i="6" s="1" a="1"/>
  <c r="AX416" i="6" s="1"/>
  <c r="AW418" i="6"/>
  <c r="AX418" i="6" s="1" a="1"/>
  <c r="AX418" i="6" s="1"/>
  <c r="AW398" i="6"/>
  <c r="AX398" i="6" s="1" a="1"/>
  <c r="AX398" i="6" s="1"/>
  <c r="AW397" i="6"/>
  <c r="AX397" i="6" s="1" a="1"/>
  <c r="AX397" i="6" s="1"/>
  <c r="AW399" i="6"/>
  <c r="AX399" i="6" s="1" a="1"/>
  <c r="AX399" i="6" s="1"/>
  <c r="AZ399" i="6" s="1"/>
  <c r="BD399" i="6" s="1"/>
  <c r="AW376" i="6"/>
  <c r="AX376" i="6" s="1" a="1"/>
  <c r="AX376" i="6" s="1"/>
  <c r="AY376" i="6" s="1"/>
  <c r="AW374" i="6"/>
  <c r="AX374" i="6" s="1" a="1"/>
  <c r="AX374" i="6" s="1"/>
  <c r="AW375" i="6"/>
  <c r="AX375" i="6" s="1" a="1"/>
  <c r="AX375" i="6" s="1"/>
  <c r="AZ375" i="6" s="1"/>
  <c r="BD375" i="6" s="1"/>
  <c r="AW373" i="6"/>
  <c r="AX373" i="6" s="1" a="1"/>
  <c r="AX373" i="6" s="1"/>
  <c r="AY373" i="6" s="1"/>
  <c r="AW377" i="6"/>
  <c r="AX377" i="6" s="1" a="1"/>
  <c r="AX377" i="6" s="1"/>
  <c r="AW333" i="6"/>
  <c r="AX333" i="6" s="1" a="1"/>
  <c r="AX333" i="6" s="1"/>
  <c r="AW272" i="6"/>
  <c r="AX272" i="6" s="1" a="1"/>
  <c r="AX272" i="6" s="1"/>
  <c r="BB272" i="6" s="1"/>
  <c r="BA272" i="6" s="1"/>
  <c r="AW273" i="6"/>
  <c r="AX273" i="6" s="1" a="1"/>
  <c r="AX273" i="6" s="1"/>
  <c r="AW271" i="6"/>
  <c r="AX271" i="6" s="1" a="1"/>
  <c r="AX271" i="6" s="1"/>
  <c r="AY271" i="6" s="1"/>
  <c r="AW192" i="6"/>
  <c r="AX192" i="6" s="1" a="1"/>
  <c r="AX192" i="6" s="1"/>
  <c r="BB192" i="6" s="1"/>
  <c r="BA192" i="6" s="1"/>
  <c r="AW193" i="6"/>
  <c r="AX193" i="6" s="1" a="1"/>
  <c r="AX193" i="6" s="1"/>
  <c r="AZ193" i="6" s="1"/>
  <c r="BD193" i="6" s="1"/>
  <c r="AW450" i="6"/>
  <c r="AX450" i="6" s="1" a="1"/>
  <c r="AX450" i="6" s="1"/>
  <c r="AY450" i="6" s="1"/>
  <c r="AW419" i="6"/>
  <c r="AX419" i="6" s="1" a="1"/>
  <c r="AX419" i="6" s="1"/>
  <c r="AW378" i="6"/>
  <c r="AX378" i="6" s="1" a="1"/>
  <c r="AX378" i="6" s="1"/>
  <c r="AW274" i="6"/>
  <c r="AX274" i="6" s="1" a="1"/>
  <c r="AX274" i="6" s="1"/>
  <c r="BB274" i="6" s="1"/>
  <c r="BA274" i="6" s="1"/>
  <c r="AW191" i="6"/>
  <c r="AX191" i="6" s="1" a="1"/>
  <c r="AX191" i="6" s="1"/>
  <c r="AZ191" i="6" s="1"/>
  <c r="BD191" i="6" s="1"/>
  <c r="AW93" i="6"/>
  <c r="AX93" i="6" s="1" a="1"/>
  <c r="AX93" i="6" s="1"/>
  <c r="AY93" i="6" s="1"/>
  <c r="AW96" i="6"/>
  <c r="AX96" i="6" s="1" a="1"/>
  <c r="AX96" i="6" s="1"/>
  <c r="AW94" i="6"/>
  <c r="AX94" i="6" s="1" a="1"/>
  <c r="AX94" i="6" s="1"/>
  <c r="AZ94" i="6" s="1"/>
  <c r="BD94" i="6" s="1"/>
  <c r="AW78" i="6"/>
  <c r="AX78" i="6" s="1" a="1"/>
  <c r="AX78" i="6" s="1"/>
  <c r="AW91" i="6"/>
  <c r="AX91" i="6" s="1" a="1"/>
  <c r="AX91" i="6" s="1"/>
  <c r="AW189" i="6"/>
  <c r="AX189" i="6" s="1" a="1"/>
  <c r="AX189" i="6" s="1"/>
  <c r="AW62" i="6"/>
  <c r="AX62" i="6" s="1" a="1"/>
  <c r="AX62" i="6" s="1"/>
  <c r="BB62" i="6" s="1"/>
  <c r="BA62" i="6" s="1"/>
  <c r="AW56" i="6"/>
  <c r="AX56" i="6" s="1" a="1"/>
  <c r="AX56" i="6" s="1"/>
  <c r="AZ56" i="6" s="1"/>
  <c r="BD56" i="6" s="1"/>
  <c r="AW55" i="6"/>
  <c r="AX55" i="6" s="1" a="1"/>
  <c r="AX55" i="6" s="1"/>
  <c r="AZ55" i="6" s="1"/>
  <c r="BD55" i="6" s="1"/>
  <c r="AW54" i="6"/>
  <c r="AX54" i="6" s="1" a="1"/>
  <c r="AX54" i="6" s="1"/>
  <c r="AW39" i="6"/>
  <c r="AX39" i="6" s="1" a="1"/>
  <c r="AX39" i="6" s="1"/>
  <c r="BB39" i="6" s="1"/>
  <c r="BA39" i="6" s="1"/>
  <c r="AW38" i="6"/>
  <c r="AX38" i="6" s="1" a="1"/>
  <c r="AX38" i="6" s="1"/>
  <c r="AW9" i="6"/>
  <c r="AX9" i="6" s="1" a="1"/>
  <c r="AX9" i="6" s="1"/>
  <c r="AW8" i="6"/>
  <c r="AX8" i="6" s="1" a="1"/>
  <c r="AX8" i="6" s="1"/>
  <c r="AW270" i="6"/>
  <c r="AX270" i="6" s="1" a="1"/>
  <c r="AX270" i="6" s="1"/>
  <c r="AY270" i="6" s="1"/>
  <c r="AF3" i="8"/>
  <c r="AE2" i="8"/>
  <c r="AF2" i="8" s="1"/>
  <c r="AD3" i="8"/>
  <c r="AD2" i="8"/>
  <c r="Z2" i="8"/>
  <c r="Y2" i="8"/>
  <c r="V4" i="8"/>
  <c r="V3" i="8"/>
  <c r="V2" i="8"/>
  <c r="T4" i="8"/>
  <c r="T3" i="8"/>
  <c r="T2" i="8"/>
  <c r="AE3" i="8"/>
  <c r="AA3" i="8"/>
  <c r="Z3" i="8"/>
  <c r="Y3" i="8"/>
  <c r="AA2" i="8"/>
  <c r="AC2571" i="6" l="1"/>
  <c r="AY2324" i="6"/>
  <c r="AC2411" i="6"/>
  <c r="AY127" i="6"/>
  <c r="AZ2484" i="6"/>
  <c r="BD2484" i="6" s="1"/>
  <c r="AC2361" i="6"/>
  <c r="AC2362" i="6"/>
  <c r="AC2588" i="6"/>
  <c r="AC2300" i="6"/>
  <c r="AC2591" i="6"/>
  <c r="AC2423" i="6"/>
  <c r="AC2523" i="6"/>
  <c r="AC2539" i="6"/>
  <c r="AC2452" i="6"/>
  <c r="AC2377" i="6"/>
  <c r="AC2568" i="6"/>
  <c r="AY1648" i="6"/>
  <c r="AC2575" i="6"/>
  <c r="AC2541" i="6"/>
  <c r="AC2442" i="6"/>
  <c r="AC2564" i="6"/>
  <c r="AC2537" i="6"/>
  <c r="AC2260" i="6"/>
  <c r="AC2310" i="6"/>
  <c r="AC2572" i="6"/>
  <c r="AC2542" i="6"/>
  <c r="AZ2116" i="6"/>
  <c r="BD2116" i="6" s="1"/>
  <c r="AC2381" i="6"/>
  <c r="AC2563" i="6"/>
  <c r="AC2405" i="6"/>
  <c r="AC2492" i="6"/>
  <c r="AC2448" i="6"/>
  <c r="AY1230" i="6"/>
  <c r="AC2368" i="6"/>
  <c r="AC2440" i="6"/>
  <c r="AC2584" i="6"/>
  <c r="AC2389" i="6"/>
  <c r="AC2582" i="6"/>
  <c r="AC2299" i="6"/>
  <c r="AC2491" i="6"/>
  <c r="AC2570" i="6"/>
  <c r="AC2506" i="6"/>
  <c r="AC2257" i="6"/>
  <c r="AC2306" i="6"/>
  <c r="AC2256" i="6"/>
  <c r="BB722" i="6"/>
  <c r="BA722" i="6" s="1"/>
  <c r="BB1410" i="6"/>
  <c r="BA1410" i="6" s="1"/>
  <c r="AC2314" i="6"/>
  <c r="AY15" i="6"/>
  <c r="BB425" i="6"/>
  <c r="BA425" i="6" s="1"/>
  <c r="AZ1627" i="6"/>
  <c r="BD1627" i="6" s="1"/>
  <c r="AC2280" i="6"/>
  <c r="AC2433" i="6"/>
  <c r="AZ506" i="6"/>
  <c r="BD506" i="6" s="1"/>
  <c r="AZ2543" i="6"/>
  <c r="BD2543" i="6" s="1"/>
  <c r="AC2297" i="6"/>
  <c r="AY1251" i="6"/>
  <c r="AZ1251" i="6"/>
  <c r="BD1251" i="6" s="1"/>
  <c r="BB2585" i="6"/>
  <c r="BA2585" i="6" s="1"/>
  <c r="BB176" i="6"/>
  <c r="BA176" i="6" s="1"/>
  <c r="AZ1410" i="6"/>
  <c r="BD1410" i="6" s="1"/>
  <c r="AC2347" i="6"/>
  <c r="AC2357" i="6"/>
  <c r="AC2474" i="6"/>
  <c r="AY1161" i="6"/>
  <c r="AZ1403" i="6"/>
  <c r="BD1403" i="6" s="1"/>
  <c r="AZ1525" i="6"/>
  <c r="BD1525" i="6" s="1"/>
  <c r="AY1420" i="6"/>
  <c r="AY2484" i="6"/>
  <c r="AC2304" i="6"/>
  <c r="AY2401" i="6"/>
  <c r="AC2366" i="6"/>
  <c r="AC2475" i="6"/>
  <c r="AY89" i="6"/>
  <c r="AY425" i="6"/>
  <c r="BB706" i="6"/>
  <c r="BA706" i="6" s="1"/>
  <c r="AZ803" i="6"/>
  <c r="BD803" i="6" s="1"/>
  <c r="AZ2062" i="6"/>
  <c r="BD2062" i="6" s="1"/>
  <c r="BB1932" i="6"/>
  <c r="BA1932" i="6" s="1"/>
  <c r="BB2024" i="6"/>
  <c r="BA2024" i="6" s="1"/>
  <c r="BB1343" i="6"/>
  <c r="BA1343" i="6" s="1"/>
  <c r="AZ1488" i="6"/>
  <c r="BD1488" i="6" s="1"/>
  <c r="AY2264" i="6"/>
  <c r="AY2557" i="6"/>
  <c r="AZ2401" i="6"/>
  <c r="BD2401" i="6" s="1"/>
  <c r="AC2590" i="6"/>
  <c r="AC2258" i="6"/>
  <c r="AC2369" i="6"/>
  <c r="AC2292" i="6"/>
  <c r="AC2413" i="6"/>
  <c r="AC2343" i="6"/>
  <c r="AZ715" i="6"/>
  <c r="BD715" i="6" s="1"/>
  <c r="AY2141" i="6"/>
  <c r="AY1160" i="6"/>
  <c r="BB1034" i="6"/>
  <c r="BA1034" i="6" s="1"/>
  <c r="BB1477" i="6"/>
  <c r="BA1477" i="6" s="1"/>
  <c r="AY1426" i="6"/>
  <c r="AC2372" i="6"/>
  <c r="AZ2141" i="6"/>
  <c r="BD2141" i="6" s="1"/>
  <c r="BB1153" i="6"/>
  <c r="BA1153" i="6" s="1"/>
  <c r="AC2267" i="6"/>
  <c r="AC2376" i="6"/>
  <c r="AC2427" i="6"/>
  <c r="AC2432" i="6"/>
  <c r="AY232" i="6"/>
  <c r="AY1623" i="6"/>
  <c r="BB1194" i="6"/>
  <c r="BA1194" i="6" s="1"/>
  <c r="BB1230" i="6"/>
  <c r="BA1230" i="6" s="1"/>
  <c r="AY1346" i="6"/>
  <c r="AY1560" i="6"/>
  <c r="BB2259" i="6"/>
  <c r="BA2259" i="6" s="1"/>
  <c r="AY457" i="6"/>
  <c r="BB457" i="6"/>
  <c r="BA457" i="6" s="1"/>
  <c r="AZ457" i="6"/>
  <c r="BD457" i="6" s="1"/>
  <c r="BB313" i="6"/>
  <c r="BA313" i="6" s="1"/>
  <c r="AY313" i="6"/>
  <c r="AY564" i="6"/>
  <c r="BB564" i="6"/>
  <c r="BA564" i="6" s="1"/>
  <c r="BB166" i="6"/>
  <c r="BA166" i="6" s="1"/>
  <c r="AY166" i="6"/>
  <c r="AC2261" i="6"/>
  <c r="AC2364" i="6"/>
  <c r="AC2375" i="6"/>
  <c r="AC2294" i="6"/>
  <c r="AC2419" i="6"/>
  <c r="AC2424" i="6"/>
  <c r="AC2449" i="6"/>
  <c r="BB241" i="6"/>
  <c r="BA241" i="6" s="1"/>
  <c r="AY558" i="6"/>
  <c r="BB716" i="6"/>
  <c r="BA716" i="6" s="1"/>
  <c r="AZ736" i="6"/>
  <c r="BD736" i="6" s="1"/>
  <c r="BB2067" i="6"/>
  <c r="BA2067" i="6" s="1"/>
  <c r="AZ2067" i="6"/>
  <c r="BD2067" i="6" s="1"/>
  <c r="BB1195" i="6"/>
  <c r="BA1195" i="6" s="1"/>
  <c r="AY1195" i="6"/>
  <c r="AZ1195" i="6"/>
  <c r="BD1195" i="6" s="1"/>
  <c r="AC2263" i="6"/>
  <c r="AC2264" i="6"/>
  <c r="AC2544" i="6"/>
  <c r="AC2296" i="6"/>
  <c r="AC2308" i="6"/>
  <c r="AC2317" i="6"/>
  <c r="AC2438" i="6"/>
  <c r="AC2507" i="6"/>
  <c r="AY534" i="6"/>
  <c r="AZ706" i="6"/>
  <c r="BD706" i="6" s="1"/>
  <c r="AC2573" i="6"/>
  <c r="AC2585" i="6"/>
  <c r="AC2268" i="6"/>
  <c r="AC2520" i="6"/>
  <c r="AC2379" i="6"/>
  <c r="AC2545" i="6"/>
  <c r="AC2565" i="6"/>
  <c r="AC2586" i="6"/>
  <c r="AC2497" i="6"/>
  <c r="AC2302" i="6"/>
  <c r="AC2312" i="6"/>
  <c r="AC2318" i="6"/>
  <c r="AC2339" i="6"/>
  <c r="AY310" i="6"/>
  <c r="AY469" i="6"/>
  <c r="BB738" i="6"/>
  <c r="BA738" i="6" s="1"/>
  <c r="BB1633" i="6"/>
  <c r="BA1633" i="6" s="1"/>
  <c r="AY1633" i="6"/>
  <c r="BB1358" i="6"/>
  <c r="BA1358" i="6" s="1"/>
  <c r="AZ1358" i="6"/>
  <c r="BD1358" i="6" s="1"/>
  <c r="AY901" i="6"/>
  <c r="AZ901" i="6"/>
  <c r="BD901" i="6" s="1"/>
  <c r="AC2583" i="6"/>
  <c r="AC2546" i="6"/>
  <c r="AC2577" i="6"/>
  <c r="AC2446" i="6"/>
  <c r="AC2360" i="6"/>
  <c r="AC2370" i="6"/>
  <c r="AC2265" i="6"/>
  <c r="AC2547" i="6"/>
  <c r="AC2534" i="6"/>
  <c r="AC2409" i="6"/>
  <c r="AC2415" i="6"/>
  <c r="AC2421" i="6"/>
  <c r="AC2503" i="6"/>
  <c r="AC2430" i="6"/>
  <c r="AC2434" i="6"/>
  <c r="AC2447" i="6"/>
  <c r="AC2451" i="6"/>
  <c r="AY234" i="6"/>
  <c r="AY176" i="6"/>
  <c r="BB89" i="6"/>
  <c r="BA89" i="6" s="1"/>
  <c r="AZ498" i="6"/>
  <c r="BD498" i="6" s="1"/>
  <c r="BB715" i="6"/>
  <c r="BA715" i="6" s="1"/>
  <c r="AY746" i="6"/>
  <c r="AY1742" i="6"/>
  <c r="BB1742" i="6"/>
  <c r="BA1742" i="6" s="1"/>
  <c r="AZ1171" i="6"/>
  <c r="BD1171" i="6" s="1"/>
  <c r="BB1171" i="6"/>
  <c r="BA1171" i="6" s="1"/>
  <c r="AZ1186" i="6"/>
  <c r="BD1186" i="6" s="1"/>
  <c r="BB1186" i="6"/>
  <c r="BA1186" i="6" s="1"/>
  <c r="AY1186" i="6"/>
  <c r="BB1220" i="6"/>
  <c r="BA1220" i="6" s="1"/>
  <c r="AZ1220" i="6"/>
  <c r="BD1220" i="6" s="1"/>
  <c r="BB2587" i="6"/>
  <c r="BA2587" i="6" s="1"/>
  <c r="AY2587" i="6"/>
  <c r="AC2374" i="6"/>
  <c r="AC2521" i="6"/>
  <c r="AC2279" i="6"/>
  <c r="AC2307" i="6"/>
  <c r="AC2501" i="6"/>
  <c r="AC2332" i="6"/>
  <c r="AC2436" i="6"/>
  <c r="AF2505" i="6"/>
  <c r="AY34" i="6"/>
  <c r="BB705" i="6"/>
  <c r="BA705" i="6" s="1"/>
  <c r="AY716" i="6"/>
  <c r="BB2477" i="6"/>
  <c r="BA2477" i="6" s="1"/>
  <c r="BB2567" i="6"/>
  <c r="BA2567" i="6" s="1"/>
  <c r="AZ2332" i="6"/>
  <c r="BD2332" i="6" s="1"/>
  <c r="BB2435" i="6"/>
  <c r="BA2435" i="6" s="1"/>
  <c r="BB2082" i="6"/>
  <c r="BA2082" i="6" s="1"/>
  <c r="AY1090" i="6"/>
  <c r="BB1179" i="6"/>
  <c r="BA1179" i="6" s="1"/>
  <c r="BB1451" i="6"/>
  <c r="BA1451" i="6" s="1"/>
  <c r="BB1709" i="6"/>
  <c r="BA1709" i="6" s="1"/>
  <c r="AY1091" i="6"/>
  <c r="AY1393" i="6"/>
  <c r="AY1414" i="6"/>
  <c r="AZ1424" i="6"/>
  <c r="BD1424" i="6" s="1"/>
  <c r="BB1420" i="6"/>
  <c r="BA1420" i="6" s="1"/>
  <c r="AY2590" i="6"/>
  <c r="AY2474" i="6"/>
  <c r="BB2490" i="6"/>
  <c r="BA2490" i="6" s="1"/>
  <c r="BB2290" i="6"/>
  <c r="BA2290" i="6" s="1"/>
  <c r="BB2499" i="6"/>
  <c r="BA2499" i="6" s="1"/>
  <c r="AY1001" i="6"/>
  <c r="AY1194" i="6"/>
  <c r="BB1393" i="6"/>
  <c r="BA1393" i="6" s="1"/>
  <c r="BB1424" i="6"/>
  <c r="BA1424" i="6" s="1"/>
  <c r="BB1213" i="6"/>
  <c r="BA1213" i="6" s="1"/>
  <c r="AY2466" i="6"/>
  <c r="AZ2279" i="6"/>
  <c r="BD2279" i="6" s="1"/>
  <c r="BB2390" i="6"/>
  <c r="BA2390" i="6" s="1"/>
  <c r="AZ2497" i="6"/>
  <c r="BD2497" i="6" s="1"/>
  <c r="BB1008" i="6"/>
  <c r="BA1008" i="6" s="1"/>
  <c r="AY1187" i="6"/>
  <c r="BB1201" i="6"/>
  <c r="BA1201" i="6" s="1"/>
  <c r="AY1551" i="6"/>
  <c r="AZ1255" i="6"/>
  <c r="BD1255" i="6" s="1"/>
  <c r="BB2466" i="6"/>
  <c r="BA2466" i="6" s="1"/>
  <c r="BB2279" i="6"/>
  <c r="BA2279" i="6" s="1"/>
  <c r="BB2497" i="6"/>
  <c r="BA2497" i="6" s="1"/>
  <c r="AY2179" i="6"/>
  <c r="AZ1187" i="6"/>
  <c r="BD1187" i="6" s="1"/>
  <c r="BB1412" i="6"/>
  <c r="BA1412" i="6" s="1"/>
  <c r="AY1477" i="6"/>
  <c r="AZ1450" i="6"/>
  <c r="BD1450" i="6" s="1"/>
  <c r="AY1403" i="6"/>
  <c r="BB1450" i="6"/>
  <c r="BA1450" i="6" s="1"/>
  <c r="BB1426" i="6"/>
  <c r="BA1426" i="6" s="1"/>
  <c r="BB1499" i="6"/>
  <c r="BA1499" i="6" s="1"/>
  <c r="BB1560" i="6"/>
  <c r="BA1560" i="6" s="1"/>
  <c r="AZ2268" i="6"/>
  <c r="BD2268" i="6" s="1"/>
  <c r="BB2560" i="6"/>
  <c r="BA2560" i="6" s="1"/>
  <c r="AZ2477" i="6"/>
  <c r="BD2477" i="6" s="1"/>
  <c r="BB2496" i="6"/>
  <c r="BA2496" i="6" s="1"/>
  <c r="AY2435" i="6"/>
  <c r="AC2346" i="6"/>
  <c r="AA2346" i="6"/>
  <c r="AF2346" i="6" s="1"/>
  <c r="AC2259" i="6"/>
  <c r="AC2359" i="6"/>
  <c r="AC2367" i="6"/>
  <c r="AC2579" i="6"/>
  <c r="AC2252" i="6"/>
  <c r="AA2252" i="6"/>
  <c r="AF2252" i="6" s="1"/>
  <c r="AA2450" i="6"/>
  <c r="AF2450" i="6" s="1"/>
  <c r="AC2450" i="6"/>
  <c r="AA2453" i="6"/>
  <c r="AF2453" i="6" s="1"/>
  <c r="AC2453" i="6"/>
  <c r="AC2254" i="6"/>
  <c r="AC2348" i="6"/>
  <c r="AC2587" i="6"/>
  <c r="AC2255" i="6"/>
  <c r="AC2266" i="6"/>
  <c r="AC2363" i="6"/>
  <c r="AC2371" i="6"/>
  <c r="AC2540" i="6"/>
  <c r="AC2380" i="6"/>
  <c r="AC2490" i="6"/>
  <c r="AC2567" i="6"/>
  <c r="AC2496" i="6"/>
  <c r="AC2253" i="6"/>
  <c r="AA2253" i="6"/>
  <c r="AF2253" i="6" s="1"/>
  <c r="AC2578" i="6"/>
  <c r="AA2578" i="6"/>
  <c r="AF2578" i="6" s="1"/>
  <c r="AC2589" i="6"/>
  <c r="AA2589" i="6"/>
  <c r="AF2589" i="6" s="1"/>
  <c r="AC2262" i="6"/>
  <c r="AA2262" i="6"/>
  <c r="AF2262" i="6" s="1"/>
  <c r="AC2358" i="6"/>
  <c r="AA2358" i="6"/>
  <c r="AF2358" i="6" s="1"/>
  <c r="AC2365" i="6"/>
  <c r="AA2365" i="6"/>
  <c r="AF2365" i="6" s="1"/>
  <c r="AC2373" i="6"/>
  <c r="AA2373" i="6"/>
  <c r="AF2373" i="6" s="1"/>
  <c r="AC2378" i="6"/>
  <c r="AA2378" i="6"/>
  <c r="AF2378" i="6" s="1"/>
  <c r="AC2548" i="6"/>
  <c r="AA2548" i="6"/>
  <c r="AF2548" i="6" s="1"/>
  <c r="AC2489" i="6"/>
  <c r="AA2489" i="6"/>
  <c r="AF2489" i="6" s="1"/>
  <c r="AC2535" i="6"/>
  <c r="AA2535" i="6"/>
  <c r="AF2535" i="6" s="1"/>
  <c r="AC2498" i="6"/>
  <c r="AA2498" i="6"/>
  <c r="AF2498" i="6" s="1"/>
  <c r="AC2445" i="6"/>
  <c r="AA2445" i="6"/>
  <c r="AC2251" i="6"/>
  <c r="AA2251" i="6"/>
  <c r="AF2251" i="6" s="1"/>
  <c r="AC2245" i="6"/>
  <c r="BB357" i="6"/>
  <c r="BA357" i="6" s="1"/>
  <c r="AY357" i="6"/>
  <c r="BB33" i="6"/>
  <c r="BA33" i="6" s="1"/>
  <c r="AY33" i="6"/>
  <c r="BB42" i="6"/>
  <c r="BA42" i="6" s="1"/>
  <c r="AY42" i="6"/>
  <c r="BB29" i="6"/>
  <c r="BA29" i="6" s="1"/>
  <c r="AY29" i="6"/>
  <c r="AY340" i="6"/>
  <c r="BB229" i="6"/>
  <c r="BA229" i="6" s="1"/>
  <c r="AY229" i="6"/>
  <c r="BB31" i="6"/>
  <c r="BA31" i="6" s="1"/>
  <c r="AY31" i="6"/>
  <c r="BB27" i="6"/>
  <c r="BA27" i="6" s="1"/>
  <c r="AY27" i="6"/>
  <c r="BB341" i="6"/>
  <c r="BA341" i="6" s="1"/>
  <c r="AZ341" i="6"/>
  <c r="BD341" i="6" s="1"/>
  <c r="AY242" i="6"/>
  <c r="BB242" i="6"/>
  <c r="BA242" i="6" s="1"/>
  <c r="AZ242" i="6"/>
  <c r="BD242" i="6" s="1"/>
  <c r="BB41" i="6"/>
  <c r="BA41" i="6" s="1"/>
  <c r="AY41" i="6"/>
  <c r="BB139" i="6"/>
  <c r="BA139" i="6" s="1"/>
  <c r="AY139" i="6"/>
  <c r="AY394" i="6"/>
  <c r="AZ394" i="6"/>
  <c r="BD394" i="6" s="1"/>
  <c r="BB394" i="6"/>
  <c r="BA394" i="6" s="1"/>
  <c r="BB133" i="6"/>
  <c r="BA133" i="6" s="1"/>
  <c r="AY133" i="6"/>
  <c r="BB141" i="6"/>
  <c r="BA141" i="6" s="1"/>
  <c r="AY141" i="6"/>
  <c r="BB414" i="6"/>
  <c r="BA414" i="6" s="1"/>
  <c r="AY414" i="6"/>
  <c r="BB30" i="6"/>
  <c r="BA30" i="6" s="1"/>
  <c r="AY30" i="6"/>
  <c r="BB248" i="6"/>
  <c r="BA248" i="6" s="1"/>
  <c r="AY248" i="6"/>
  <c r="BB179" i="6"/>
  <c r="BA179" i="6" s="1"/>
  <c r="AY179" i="6"/>
  <c r="BB138" i="6"/>
  <c r="BA138" i="6" s="1"/>
  <c r="AY138" i="6"/>
  <c r="BB306" i="6"/>
  <c r="BA306" i="6" s="1"/>
  <c r="AY306" i="6"/>
  <c r="AY90" i="6"/>
  <c r="BB90" i="6"/>
  <c r="BA90" i="6" s="1"/>
  <c r="AZ90" i="6"/>
  <c r="BD90" i="6" s="1"/>
  <c r="BB132" i="6"/>
  <c r="BA132" i="6" s="1"/>
  <c r="AY132" i="6"/>
  <c r="BB288" i="6"/>
  <c r="BA288" i="6" s="1"/>
  <c r="AY288" i="6"/>
  <c r="AY369" i="6"/>
  <c r="BB369" i="6"/>
  <c r="BA369" i="6" s="1"/>
  <c r="AZ369" i="6"/>
  <c r="BD369" i="6" s="1"/>
  <c r="AY134" i="6"/>
  <c r="BB172" i="6"/>
  <c r="BA172" i="6" s="1"/>
  <c r="AY172" i="6"/>
  <c r="AZ328" i="6"/>
  <c r="BD328" i="6" s="1"/>
  <c r="AY328" i="6"/>
  <c r="AZ481" i="6"/>
  <c r="BD481" i="6" s="1"/>
  <c r="BB481" i="6"/>
  <c r="BA481" i="6" s="1"/>
  <c r="AZ485" i="6"/>
  <c r="BD485" i="6" s="1"/>
  <c r="AY485" i="6"/>
  <c r="AZ509" i="6"/>
  <c r="BD509" i="6" s="1"/>
  <c r="BB509" i="6"/>
  <c r="BA509" i="6" s="1"/>
  <c r="AY524" i="6"/>
  <c r="AZ524" i="6"/>
  <c r="BD524" i="6" s="1"/>
  <c r="AY540" i="6"/>
  <c r="BB540" i="6"/>
  <c r="BA540" i="6" s="1"/>
  <c r="AZ549" i="6"/>
  <c r="BD549" i="6" s="1"/>
  <c r="AY549" i="6"/>
  <c r="AY851" i="6"/>
  <c r="AZ851" i="6"/>
  <c r="BD851" i="6" s="1"/>
  <c r="BB851" i="6"/>
  <c r="BA851" i="6" s="1"/>
  <c r="AY867" i="6"/>
  <c r="AZ867" i="6"/>
  <c r="BD867" i="6" s="1"/>
  <c r="BB867" i="6"/>
  <c r="BA867" i="6" s="1"/>
  <c r="BB356" i="6"/>
  <c r="BA356" i="6" s="1"/>
  <c r="AY481" i="6"/>
  <c r="BB485" i="6"/>
  <c r="BA485" i="6" s="1"/>
  <c r="AZ505" i="6"/>
  <c r="BD505" i="6" s="1"/>
  <c r="BB505" i="6"/>
  <c r="BA505" i="6" s="1"/>
  <c r="AY509" i="6"/>
  <c r="BB524" i="6"/>
  <c r="BA524" i="6" s="1"/>
  <c r="AZ540" i="6"/>
  <c r="BD540" i="6" s="1"/>
  <c r="BB549" i="6"/>
  <c r="BA549" i="6" s="1"/>
  <c r="AY556" i="6"/>
  <c r="BB556" i="6"/>
  <c r="BA556" i="6" s="1"/>
  <c r="AZ565" i="6"/>
  <c r="BD565" i="6" s="1"/>
  <c r="AY565" i="6"/>
  <c r="AZ456" i="6"/>
  <c r="BD456" i="6" s="1"/>
  <c r="AY456" i="6"/>
  <c r="AZ465" i="6"/>
  <c r="BD465" i="6" s="1"/>
  <c r="AY465" i="6"/>
  <c r="AZ501" i="6"/>
  <c r="BD501" i="6" s="1"/>
  <c r="BB501" i="6"/>
  <c r="BA501" i="6" s="1"/>
  <c r="AY516" i="6"/>
  <c r="BB516" i="6"/>
  <c r="BA516" i="6" s="1"/>
  <c r="AZ541" i="6"/>
  <c r="BD541" i="6" s="1"/>
  <c r="BB541" i="6"/>
  <c r="BA541" i="6" s="1"/>
  <c r="AZ694" i="6"/>
  <c r="BD694" i="6" s="1"/>
  <c r="BB694" i="6"/>
  <c r="BA694" i="6" s="1"/>
  <c r="AY863" i="6"/>
  <c r="AZ863" i="6"/>
  <c r="BD863" i="6" s="1"/>
  <c r="BB863" i="6"/>
  <c r="BA863" i="6" s="1"/>
  <c r="AZ75" i="6"/>
  <c r="BD75" i="6" s="1"/>
  <c r="BB456" i="6"/>
  <c r="BA456" i="6" s="1"/>
  <c r="BB465" i="6"/>
  <c r="BA465" i="6" s="1"/>
  <c r="AZ477" i="6"/>
  <c r="BD477" i="6" s="1"/>
  <c r="AY477" i="6"/>
  <c r="AZ493" i="6"/>
  <c r="BD493" i="6" s="1"/>
  <c r="BB493" i="6"/>
  <c r="BA493" i="6" s="1"/>
  <c r="AZ497" i="6"/>
  <c r="BD497" i="6" s="1"/>
  <c r="BB497" i="6"/>
  <c r="BA497" i="6" s="1"/>
  <c r="AY501" i="6"/>
  <c r="AZ510" i="6"/>
  <c r="BD510" i="6" s="1"/>
  <c r="AZ516" i="6"/>
  <c r="BD516" i="6" s="1"/>
  <c r="AZ525" i="6"/>
  <c r="BD525" i="6" s="1"/>
  <c r="AY525" i="6"/>
  <c r="AY541" i="6"/>
  <c r="BB550" i="6"/>
  <c r="BA550" i="6" s="1"/>
  <c r="AY550" i="6"/>
  <c r="AZ557" i="6"/>
  <c r="BD557" i="6" s="1"/>
  <c r="BB557" i="6"/>
  <c r="BA557" i="6" s="1"/>
  <c r="AZ404" i="6"/>
  <c r="BD404" i="6" s="1"/>
  <c r="AZ210" i="6"/>
  <c r="BD210" i="6" s="1"/>
  <c r="BB75" i="6"/>
  <c r="BA75" i="6" s="1"/>
  <c r="AZ88" i="6"/>
  <c r="BD88" i="6" s="1"/>
  <c r="AY182" i="6"/>
  <c r="AZ188" i="6"/>
  <c r="BD188" i="6" s="1"/>
  <c r="AY188" i="6"/>
  <c r="AZ473" i="6"/>
  <c r="BD473" i="6" s="1"/>
  <c r="BB473" i="6"/>
  <c r="BA473" i="6" s="1"/>
  <c r="AZ517" i="6"/>
  <c r="BD517" i="6" s="1"/>
  <c r="BB517" i="6"/>
  <c r="BA517" i="6" s="1"/>
  <c r="AY859" i="6"/>
  <c r="AZ859" i="6"/>
  <c r="BD859" i="6" s="1"/>
  <c r="BB859" i="6"/>
  <c r="BA859" i="6" s="1"/>
  <c r="AY428" i="6"/>
  <c r="BB88" i="6"/>
  <c r="BA88" i="6" s="1"/>
  <c r="AZ461" i="6"/>
  <c r="BD461" i="6" s="1"/>
  <c r="BB461" i="6"/>
  <c r="BA461" i="6" s="1"/>
  <c r="BB494" i="6"/>
  <c r="BA494" i="6" s="1"/>
  <c r="AZ494" i="6"/>
  <c r="BD494" i="6" s="1"/>
  <c r="AZ502" i="6"/>
  <c r="BD502" i="6" s="1"/>
  <c r="AY517" i="6"/>
  <c r="AY532" i="6"/>
  <c r="BB532" i="6"/>
  <c r="BA532" i="6" s="1"/>
  <c r="AY542" i="6"/>
  <c r="AY548" i="6"/>
  <c r="AZ548" i="6"/>
  <c r="BD548" i="6" s="1"/>
  <c r="AZ489" i="6"/>
  <c r="BD489" i="6" s="1"/>
  <c r="AY489" i="6"/>
  <c r="BB526" i="6"/>
  <c r="BA526" i="6" s="1"/>
  <c r="AY526" i="6"/>
  <c r="AY855" i="6"/>
  <c r="AZ855" i="6"/>
  <c r="BD855" i="6" s="1"/>
  <c r="BB855" i="6"/>
  <c r="BA855" i="6" s="1"/>
  <c r="BB489" i="6"/>
  <c r="BA489" i="6" s="1"/>
  <c r="AY518" i="6"/>
  <c r="AZ533" i="6"/>
  <c r="BD533" i="6" s="1"/>
  <c r="BB533" i="6"/>
  <c r="BA533" i="6" s="1"/>
  <c r="AZ723" i="6"/>
  <c r="BD723" i="6" s="1"/>
  <c r="BB723" i="6"/>
  <c r="BA723" i="6" s="1"/>
  <c r="AZ708" i="6"/>
  <c r="BD708" i="6" s="1"/>
  <c r="AY708" i="6"/>
  <c r="AZ831" i="6"/>
  <c r="BD831" i="6" s="1"/>
  <c r="AY958" i="6"/>
  <c r="BB958" i="6"/>
  <c r="BA958" i="6" s="1"/>
  <c r="AZ841" i="6"/>
  <c r="BD841" i="6" s="1"/>
  <c r="BB844" i="6"/>
  <c r="BA844" i="6" s="1"/>
  <c r="AY864" i="6"/>
  <c r="BB864" i="6"/>
  <c r="BA864" i="6" s="1"/>
  <c r="BB1628" i="6"/>
  <c r="BA1628" i="6" s="1"/>
  <c r="AY1628" i="6"/>
  <c r="AY743" i="6"/>
  <c r="AZ743" i="6"/>
  <c r="BD743" i="6" s="1"/>
  <c r="AY817" i="6"/>
  <c r="AZ817" i="6"/>
  <c r="BD817" i="6" s="1"/>
  <c r="AY823" i="6"/>
  <c r="AZ823" i="6"/>
  <c r="BD823" i="6" s="1"/>
  <c r="BB823" i="6"/>
  <c r="BA823" i="6" s="1"/>
  <c r="AY848" i="6"/>
  <c r="BB848" i="6"/>
  <c r="BA848" i="6" s="1"/>
  <c r="AY858" i="6"/>
  <c r="BB858" i="6"/>
  <c r="BA858" i="6" s="1"/>
  <c r="AY861" i="6"/>
  <c r="AZ861" i="6"/>
  <c r="BD861" i="6" s="1"/>
  <c r="AZ705" i="6"/>
  <c r="BD705" i="6" s="1"/>
  <c r="BB743" i="6"/>
  <c r="BA743" i="6" s="1"/>
  <c r="AY832" i="6"/>
  <c r="AZ832" i="6"/>
  <c r="BD832" i="6" s="1"/>
  <c r="AY842" i="6"/>
  <c r="BB842" i="6"/>
  <c r="BA842" i="6" s="1"/>
  <c r="AY845" i="6"/>
  <c r="AZ845" i="6"/>
  <c r="BD845" i="6" s="1"/>
  <c r="AY852" i="6"/>
  <c r="BB852" i="6"/>
  <c r="BA852" i="6" s="1"/>
  <c r="AZ858" i="6"/>
  <c r="BD858" i="6" s="1"/>
  <c r="BB861" i="6"/>
  <c r="BA861" i="6" s="1"/>
  <c r="AY956" i="6"/>
  <c r="BB956" i="6"/>
  <c r="BA956" i="6" s="1"/>
  <c r="AY744" i="6"/>
  <c r="AZ744" i="6"/>
  <c r="BD744" i="6" s="1"/>
  <c r="AY835" i="6"/>
  <c r="BB835" i="6"/>
  <c r="BA835" i="6" s="1"/>
  <c r="AY839" i="6"/>
  <c r="AZ839" i="6"/>
  <c r="BD839" i="6" s="1"/>
  <c r="AY849" i="6"/>
  <c r="AZ849" i="6"/>
  <c r="BD849" i="6" s="1"/>
  <c r="AY862" i="6"/>
  <c r="BB862" i="6"/>
  <c r="BA862" i="6" s="1"/>
  <c r="AY865" i="6"/>
  <c r="AZ865" i="6"/>
  <c r="BD865" i="6" s="1"/>
  <c r="AY728" i="6"/>
  <c r="BB728" i="6"/>
  <c r="BA728" i="6" s="1"/>
  <c r="BB744" i="6"/>
  <c r="BA744" i="6" s="1"/>
  <c r="AZ750" i="6"/>
  <c r="BD750" i="6" s="1"/>
  <c r="AY750" i="6"/>
  <c r="AZ835" i="6"/>
  <c r="BD835" i="6" s="1"/>
  <c r="BB839" i="6"/>
  <c r="BA839" i="6" s="1"/>
  <c r="AY843" i="6"/>
  <c r="AZ843" i="6"/>
  <c r="BD843" i="6" s="1"/>
  <c r="AY846" i="6"/>
  <c r="AZ846" i="6"/>
  <c r="BD846" i="6" s="1"/>
  <c r="BB849" i="6"/>
  <c r="BA849" i="6" s="1"/>
  <c r="AY856" i="6"/>
  <c r="BB856" i="6"/>
  <c r="BA856" i="6" s="1"/>
  <c r="AZ862" i="6"/>
  <c r="BD862" i="6" s="1"/>
  <c r="BB865" i="6"/>
  <c r="BA865" i="6" s="1"/>
  <c r="AY869" i="6"/>
  <c r="BB869" i="6"/>
  <c r="BA869" i="6" s="1"/>
  <c r="AY850" i="6"/>
  <c r="BB850" i="6"/>
  <c r="BA850" i="6" s="1"/>
  <c r="AY853" i="6"/>
  <c r="AZ853" i="6"/>
  <c r="BD853" i="6" s="1"/>
  <c r="AY866" i="6"/>
  <c r="BB866" i="6"/>
  <c r="BA866" i="6" s="1"/>
  <c r="AY959" i="6"/>
  <c r="AZ959" i="6"/>
  <c r="BD959" i="6" s="1"/>
  <c r="BB1622" i="6"/>
  <c r="BA1622" i="6" s="1"/>
  <c r="AZ1622" i="6"/>
  <c r="BD1622" i="6" s="1"/>
  <c r="AZ564" i="6"/>
  <c r="BD564" i="6" s="1"/>
  <c r="AY566" i="6"/>
  <c r="AZ821" i="6"/>
  <c r="BD821" i="6" s="1"/>
  <c r="BB840" i="6"/>
  <c r="BA840" i="6" s="1"/>
  <c r="AY847" i="6"/>
  <c r="BB847" i="6"/>
  <c r="BA847" i="6" s="1"/>
  <c r="AZ850" i="6"/>
  <c r="BD850" i="6" s="1"/>
  <c r="BB853" i="6"/>
  <c r="BA853" i="6" s="1"/>
  <c r="AY860" i="6"/>
  <c r="BB860" i="6"/>
  <c r="BA860" i="6" s="1"/>
  <c r="AZ866" i="6"/>
  <c r="BD866" i="6" s="1"/>
  <c r="BB959" i="6"/>
  <c r="BA959" i="6" s="1"/>
  <c r="AZ731" i="6"/>
  <c r="BD731" i="6" s="1"/>
  <c r="BB731" i="6"/>
  <c r="BA731" i="6" s="1"/>
  <c r="AY826" i="6"/>
  <c r="BB826" i="6"/>
  <c r="BA826" i="6" s="1"/>
  <c r="AY854" i="6"/>
  <c r="BB854" i="6"/>
  <c r="BA854" i="6" s="1"/>
  <c r="AY857" i="6"/>
  <c r="AZ857" i="6"/>
  <c r="BD857" i="6" s="1"/>
  <c r="AY870" i="6"/>
  <c r="BB870" i="6"/>
  <c r="BA870" i="6" s="1"/>
  <c r="AZ1915" i="6"/>
  <c r="BD1915" i="6" s="1"/>
  <c r="AY1713" i="6"/>
  <c r="AZ1713" i="6"/>
  <c r="BD1713" i="6" s="1"/>
  <c r="AZ1233" i="6"/>
  <c r="BD1233" i="6" s="1"/>
  <c r="BB1233" i="6"/>
  <c r="BA1233" i="6" s="1"/>
  <c r="AZ1011" i="6"/>
  <c r="BD1011" i="6" s="1"/>
  <c r="BB1011" i="6"/>
  <c r="BA1011" i="6" s="1"/>
  <c r="AY1011" i="6"/>
  <c r="AY2067" i="6"/>
  <c r="AY1217" i="6"/>
  <c r="AZ1217" i="6"/>
  <c r="BD1217" i="6" s="1"/>
  <c r="BB1217" i="6"/>
  <c r="BA1217" i="6" s="1"/>
  <c r="BB2111" i="6"/>
  <c r="BA2111" i="6" s="1"/>
  <c r="AY2111" i="6"/>
  <c r="BB1910" i="6"/>
  <c r="BA1910" i="6" s="1"/>
  <c r="AY1910" i="6"/>
  <c r="BB2070" i="6"/>
  <c r="BA2070" i="6" s="1"/>
  <c r="AZ2070" i="6"/>
  <c r="BD2070" i="6" s="1"/>
  <c r="AY2070" i="6"/>
  <c r="AZ1440" i="6"/>
  <c r="BD1440" i="6" s="1"/>
  <c r="AY1440" i="6"/>
  <c r="AZ2069" i="6"/>
  <c r="BD2069" i="6" s="1"/>
  <c r="BB1643" i="6"/>
  <c r="BA1643" i="6" s="1"/>
  <c r="AZ1643" i="6"/>
  <c r="BD1643" i="6" s="1"/>
  <c r="AY1708" i="6"/>
  <c r="BB1708" i="6"/>
  <c r="BA1708" i="6" s="1"/>
  <c r="BB1167" i="6"/>
  <c r="BA1167" i="6" s="1"/>
  <c r="AZ1167" i="6"/>
  <c r="BD1167" i="6" s="1"/>
  <c r="AY1167" i="6"/>
  <c r="BB1175" i="6"/>
  <c r="BA1175" i="6" s="1"/>
  <c r="AZ1175" i="6"/>
  <c r="BD1175" i="6" s="1"/>
  <c r="AY1175" i="6"/>
  <c r="AZ1708" i="6"/>
  <c r="BD1708" i="6" s="1"/>
  <c r="AY1682" i="6"/>
  <c r="BB1682" i="6"/>
  <c r="BA1682" i="6" s="1"/>
  <c r="AZ1682" i="6"/>
  <c r="BD1682" i="6" s="1"/>
  <c r="AY2207" i="6"/>
  <c r="AZ2203" i="6"/>
  <c r="BD2203" i="6" s="1"/>
  <c r="AY1915" i="6"/>
  <c r="AY1192" i="6"/>
  <c r="BB1192" i="6"/>
  <c r="BA1192" i="6" s="1"/>
  <c r="AZ1192" i="6"/>
  <c r="BD1192" i="6" s="1"/>
  <c r="BB973" i="6"/>
  <c r="BA973" i="6" s="1"/>
  <c r="AZ1240" i="6"/>
  <c r="BD1240" i="6" s="1"/>
  <c r="AY1240" i="6"/>
  <c r="BB1199" i="6"/>
  <c r="BA1199" i="6" s="1"/>
  <c r="BB1222" i="6"/>
  <c r="BA1222" i="6" s="1"/>
  <c r="AZ1533" i="6"/>
  <c r="BD1533" i="6" s="1"/>
  <c r="BB1533" i="6"/>
  <c r="BA1533" i="6" s="1"/>
  <c r="AY1533" i="6"/>
  <c r="AZ1295" i="6"/>
  <c r="BD1295" i="6" s="1"/>
  <c r="BB1295" i="6"/>
  <c r="BA1295" i="6" s="1"/>
  <c r="AY1640" i="6"/>
  <c r="BB1920" i="6"/>
  <c r="BA1920" i="6" s="1"/>
  <c r="AZ1920" i="6"/>
  <c r="BD1920" i="6" s="1"/>
  <c r="AZ1002" i="6"/>
  <c r="BD1002" i="6" s="1"/>
  <c r="AZ1093" i="6"/>
  <c r="BD1093" i="6" s="1"/>
  <c r="AZ1153" i="6"/>
  <c r="BD1153" i="6" s="1"/>
  <c r="AY1239" i="6"/>
  <c r="BB1240" i="6"/>
  <c r="BA1240" i="6" s="1"/>
  <c r="BB1235" i="6"/>
  <c r="BA1235" i="6" s="1"/>
  <c r="AZ1235" i="6"/>
  <c r="BD1235" i="6" s="1"/>
  <c r="AY1235" i="6"/>
  <c r="BB1242" i="6"/>
  <c r="BA1242" i="6" s="1"/>
  <c r="AZ1242" i="6"/>
  <c r="BD1242" i="6" s="1"/>
  <c r="BB1361" i="6"/>
  <c r="BA1361" i="6" s="1"/>
  <c r="AZ1361" i="6"/>
  <c r="BD1361" i="6" s="1"/>
  <c r="AZ1062" i="6"/>
  <c r="BD1062" i="6" s="1"/>
  <c r="AY1062" i="6"/>
  <c r="AZ1135" i="6"/>
  <c r="BD1135" i="6" s="1"/>
  <c r="BB1135" i="6"/>
  <c r="BA1135" i="6" s="1"/>
  <c r="BB1177" i="6"/>
  <c r="BA1177" i="6" s="1"/>
  <c r="AZ1177" i="6"/>
  <c r="BD1177" i="6" s="1"/>
  <c r="AZ1189" i="6"/>
  <c r="BD1189" i="6" s="1"/>
  <c r="AY1189" i="6"/>
  <c r="AZ1239" i="6"/>
  <c r="BD1239" i="6" s="1"/>
  <c r="BB1241" i="6"/>
  <c r="BA1241" i="6" s="1"/>
  <c r="AY1241" i="6"/>
  <c r="AZ1407" i="6"/>
  <c r="BD1407" i="6" s="1"/>
  <c r="BB1407" i="6"/>
  <c r="BA1407" i="6" s="1"/>
  <c r="AY1407" i="6"/>
  <c r="AY1353" i="6"/>
  <c r="AZ1353" i="6"/>
  <c r="BD1353" i="6" s="1"/>
  <c r="BB1498" i="6"/>
  <c r="BA1498" i="6" s="1"/>
  <c r="AZ1498" i="6"/>
  <c r="BD1498" i="6" s="1"/>
  <c r="AZ1714" i="6"/>
  <c r="BD1714" i="6" s="1"/>
  <c r="AZ1069" i="6"/>
  <c r="BD1069" i="6" s="1"/>
  <c r="BB1069" i="6"/>
  <c r="BA1069" i="6" s="1"/>
  <c r="AY1069" i="6"/>
  <c r="AZ975" i="6"/>
  <c r="BD975" i="6" s="1"/>
  <c r="BB975" i="6"/>
  <c r="BA975" i="6" s="1"/>
  <c r="AY975" i="6"/>
  <c r="AZ1076" i="6"/>
  <c r="BD1076" i="6" s="1"/>
  <c r="BB1076" i="6"/>
  <c r="BA1076" i="6" s="1"/>
  <c r="AY1174" i="6"/>
  <c r="AZ1174" i="6"/>
  <c r="BD1174" i="6" s="1"/>
  <c r="BB1181" i="6"/>
  <c r="BA1181" i="6" s="1"/>
  <c r="AZ1181" i="6"/>
  <c r="BD1181" i="6" s="1"/>
  <c r="BB1207" i="6"/>
  <c r="BA1207" i="6" s="1"/>
  <c r="AY1207" i="6"/>
  <c r="AZ1207" i="6"/>
  <c r="BD1207" i="6" s="1"/>
  <c r="BB1225" i="6"/>
  <c r="BA1225" i="6" s="1"/>
  <c r="AZ1225" i="6"/>
  <c r="BD1225" i="6" s="1"/>
  <c r="AY1225" i="6"/>
  <c r="BB1231" i="6"/>
  <c r="BA1231" i="6" s="1"/>
  <c r="AY1231" i="6"/>
  <c r="AY1183" i="6"/>
  <c r="AZ1183" i="6"/>
  <c r="BD1183" i="6" s="1"/>
  <c r="AY1479" i="6"/>
  <c r="BB1479" i="6"/>
  <c r="BA1479" i="6" s="1"/>
  <c r="AY1750" i="6"/>
  <c r="BB1750" i="6"/>
  <c r="BA1750" i="6" s="1"/>
  <c r="AZ1750" i="6"/>
  <c r="BD1750" i="6" s="1"/>
  <c r="AY1076" i="6"/>
  <c r="AZ1001" i="6"/>
  <c r="BD1001" i="6" s="1"/>
  <c r="BB1108" i="6"/>
  <c r="BA1108" i="6" s="1"/>
  <c r="AY1108" i="6"/>
  <c r="BB1174" i="6"/>
  <c r="BA1174" i="6" s="1"/>
  <c r="AY1181" i="6"/>
  <c r="AY1200" i="6"/>
  <c r="BB1200" i="6"/>
  <c r="BA1200" i="6" s="1"/>
  <c r="AZ1231" i="6"/>
  <c r="BD1231" i="6" s="1"/>
  <c r="BB1550" i="6"/>
  <c r="BA1550" i="6" s="1"/>
  <c r="AZ1550" i="6"/>
  <c r="BD1550" i="6" s="1"/>
  <c r="AY1550" i="6"/>
  <c r="AZ1367" i="6"/>
  <c r="BD1367" i="6" s="1"/>
  <c r="BB1367" i="6"/>
  <c r="BA1367" i="6" s="1"/>
  <c r="AZ1068" i="6"/>
  <c r="BD1068" i="6" s="1"/>
  <c r="AY1068" i="6"/>
  <c r="AZ1159" i="6"/>
  <c r="BD1159" i="6" s="1"/>
  <c r="AY1159" i="6"/>
  <c r="AZ1141" i="6"/>
  <c r="BD1141" i="6" s="1"/>
  <c r="BB1141" i="6"/>
  <c r="BA1141" i="6" s="1"/>
  <c r="AZ997" i="6"/>
  <c r="BD997" i="6" s="1"/>
  <c r="BB997" i="6"/>
  <c r="BA997" i="6" s="1"/>
  <c r="AY997" i="6"/>
  <c r="AZ1092" i="6"/>
  <c r="BD1092" i="6" s="1"/>
  <c r="AY1092" i="6"/>
  <c r="BB1137" i="6"/>
  <c r="BA1137" i="6" s="1"/>
  <c r="AY1137" i="6"/>
  <c r="AZ1196" i="6"/>
  <c r="BD1196" i="6" s="1"/>
  <c r="BB1196" i="6"/>
  <c r="BA1196" i="6" s="1"/>
  <c r="AY1208" i="6"/>
  <c r="BB1208" i="6"/>
  <c r="BA1208" i="6" s="1"/>
  <c r="AZ1208" i="6"/>
  <c r="BD1208" i="6" s="1"/>
  <c r="AY1243" i="6"/>
  <c r="BB1243" i="6"/>
  <c r="BA1243" i="6" s="1"/>
  <c r="AZ1243" i="6"/>
  <c r="BD1243" i="6" s="1"/>
  <c r="BB1266" i="6"/>
  <c r="BA1266" i="6" s="1"/>
  <c r="AZ1266" i="6"/>
  <c r="BD1266" i="6" s="1"/>
  <c r="AY1266" i="6"/>
  <c r="AZ1387" i="6"/>
  <c r="BD1387" i="6" s="1"/>
  <c r="BB1387" i="6"/>
  <c r="BA1387" i="6" s="1"/>
  <c r="AY1367" i="6"/>
  <c r="AY1060" i="6"/>
  <c r="BB1060" i="6"/>
  <c r="BA1060" i="6" s="1"/>
  <c r="AZ1163" i="6"/>
  <c r="BD1163" i="6" s="1"/>
  <c r="BB1163" i="6"/>
  <c r="BA1163" i="6" s="1"/>
  <c r="AY1163" i="6"/>
  <c r="AY1184" i="6"/>
  <c r="BB1184" i="6"/>
  <c r="BA1184" i="6" s="1"/>
  <c r="AZ1184" i="6"/>
  <c r="BD1184" i="6" s="1"/>
  <c r="BB1191" i="6"/>
  <c r="BA1191" i="6" s="1"/>
  <c r="AZ1191" i="6"/>
  <c r="BD1191" i="6" s="1"/>
  <c r="AY1260" i="6"/>
  <c r="BB1260" i="6"/>
  <c r="BA1260" i="6" s="1"/>
  <c r="AZ1260" i="6"/>
  <c r="BD1260" i="6" s="1"/>
  <c r="AY2535" i="6"/>
  <c r="AZ2535" i="6"/>
  <c r="BD2535" i="6" s="1"/>
  <c r="AZ969" i="6"/>
  <c r="BD969" i="6" s="1"/>
  <c r="AY969" i="6"/>
  <c r="BB1030" i="6"/>
  <c r="BA1030" i="6" s="1"/>
  <c r="AZ1030" i="6"/>
  <c r="BD1030" i="6" s="1"/>
  <c r="BB1039" i="6"/>
  <c r="BA1039" i="6" s="1"/>
  <c r="AZ1039" i="6"/>
  <c r="BD1039" i="6" s="1"/>
  <c r="AY1039" i="6"/>
  <c r="AZ1176" i="6"/>
  <c r="BD1176" i="6" s="1"/>
  <c r="BB1176" i="6"/>
  <c r="BA1176" i="6" s="1"/>
  <c r="AZ1211" i="6"/>
  <c r="BD1211" i="6" s="1"/>
  <c r="AY1211" i="6"/>
  <c r="AZ1219" i="6"/>
  <c r="BD1219" i="6" s="1"/>
  <c r="AY1219" i="6"/>
  <c r="BB1406" i="6"/>
  <c r="BA1406" i="6" s="1"/>
  <c r="AZ1406" i="6"/>
  <c r="BD1406" i="6" s="1"/>
  <c r="BB1448" i="6"/>
  <c r="BA1448" i="6" s="1"/>
  <c r="AY1448" i="6"/>
  <c r="AY1363" i="6"/>
  <c r="AZ1363" i="6"/>
  <c r="BD1363" i="6" s="1"/>
  <c r="BB2252" i="6"/>
  <c r="BA2252" i="6" s="1"/>
  <c r="AY2252" i="6"/>
  <c r="BB2348" i="6"/>
  <c r="BA2348" i="6" s="1"/>
  <c r="AZ2348" i="6"/>
  <c r="BD2348" i="6" s="1"/>
  <c r="AY2269" i="6"/>
  <c r="BB2269" i="6"/>
  <c r="BA2269" i="6" s="1"/>
  <c r="AY2555" i="6"/>
  <c r="BB2555" i="6"/>
  <c r="BA2555" i="6" s="1"/>
  <c r="AZ2555" i="6"/>
  <c r="BD2555" i="6" s="1"/>
  <c r="BB2495" i="6"/>
  <c r="BA2495" i="6" s="1"/>
  <c r="AY2495" i="6"/>
  <c r="AZ2495" i="6"/>
  <c r="BD2495" i="6" s="1"/>
  <c r="AY1220" i="6"/>
  <c r="BB1247" i="6"/>
  <c r="BA1247" i="6" s="1"/>
  <c r="AZ1247" i="6"/>
  <c r="BD1247" i="6" s="1"/>
  <c r="BB1204" i="6"/>
  <c r="BA1204" i="6" s="1"/>
  <c r="AZ1205" i="6"/>
  <c r="BD1205" i="6" s="1"/>
  <c r="AY1205" i="6"/>
  <c r="AY1343" i="6"/>
  <c r="AY1451" i="6"/>
  <c r="BB1480" i="6"/>
  <c r="BA1480" i="6" s="1"/>
  <c r="AZ1480" i="6"/>
  <c r="BD1480" i="6" s="1"/>
  <c r="AZ1499" i="6"/>
  <c r="BD1499" i="6" s="1"/>
  <c r="AY2506" i="6"/>
  <c r="AZ2506" i="6"/>
  <c r="BD2506" i="6" s="1"/>
  <c r="AZ2432" i="6"/>
  <c r="BD2432" i="6" s="1"/>
  <c r="BB2432" i="6"/>
  <c r="BA2432" i="6" s="1"/>
  <c r="AY2432" i="6"/>
  <c r="AY1478" i="6"/>
  <c r="BB1478" i="6"/>
  <c r="BA1478" i="6" s="1"/>
  <c r="AY2476" i="6"/>
  <c r="BB2476" i="6"/>
  <c r="BA2476" i="6" s="1"/>
  <c r="AZ2476" i="6"/>
  <c r="BD2476" i="6" s="1"/>
  <c r="AZ2586" i="6"/>
  <c r="BD2586" i="6" s="1"/>
  <c r="BB2586" i="6"/>
  <c r="BA2586" i="6" s="1"/>
  <c r="AY2586" i="6"/>
  <c r="BB1345" i="6"/>
  <c r="BA1345" i="6" s="1"/>
  <c r="AZ1345" i="6"/>
  <c r="BD1345" i="6" s="1"/>
  <c r="BB1496" i="6"/>
  <c r="BA1496" i="6" s="1"/>
  <c r="AZ1496" i="6"/>
  <c r="BD1496" i="6" s="1"/>
  <c r="AZ1368" i="6"/>
  <c r="BD1368" i="6" s="1"/>
  <c r="BB1368" i="6"/>
  <c r="BA1368" i="6" s="1"/>
  <c r="AZ1272" i="6"/>
  <c r="BD1272" i="6" s="1"/>
  <c r="BB1272" i="6"/>
  <c r="BA1272" i="6" s="1"/>
  <c r="AZ2253" i="6"/>
  <c r="BD2253" i="6" s="1"/>
  <c r="BB2253" i="6"/>
  <c r="BA2253" i="6" s="1"/>
  <c r="AY2258" i="6"/>
  <c r="BB2258" i="6"/>
  <c r="BA2258" i="6" s="1"/>
  <c r="AZ2258" i="6"/>
  <c r="BD2258" i="6" s="1"/>
  <c r="AZ2541" i="6"/>
  <c r="BD2541" i="6" s="1"/>
  <c r="AY2541" i="6"/>
  <c r="BB2541" i="6"/>
  <c r="BA2541" i="6" s="1"/>
  <c r="AY2591" i="6"/>
  <c r="BB2591" i="6"/>
  <c r="BA2591" i="6" s="1"/>
  <c r="BB2410" i="6"/>
  <c r="BA2410" i="6" s="1"/>
  <c r="AY2410" i="6"/>
  <c r="AZ1404" i="6"/>
  <c r="BD1404" i="6" s="1"/>
  <c r="BB1404" i="6"/>
  <c r="BA1404" i="6" s="1"/>
  <c r="BB1455" i="6"/>
  <c r="BA1455" i="6" s="1"/>
  <c r="AZ1455" i="6"/>
  <c r="BD1455" i="6" s="1"/>
  <c r="AZ1314" i="6"/>
  <c r="BD1314" i="6" s="1"/>
  <c r="BB1314" i="6"/>
  <c r="BA1314" i="6" s="1"/>
  <c r="BB2277" i="6"/>
  <c r="BA2277" i="6" s="1"/>
  <c r="AY2277" i="6"/>
  <c r="BB2559" i="6"/>
  <c r="BA2559" i="6" s="1"/>
  <c r="AZ2559" i="6"/>
  <c r="BD2559" i="6" s="1"/>
  <c r="AY2559" i="6"/>
  <c r="BB2576" i="6"/>
  <c r="BA2576" i="6" s="1"/>
  <c r="AZ2576" i="6"/>
  <c r="BD2576" i="6" s="1"/>
  <c r="AY2430" i="6"/>
  <c r="AZ2430" i="6"/>
  <c r="BD2430" i="6" s="1"/>
  <c r="AZ2365" i="6"/>
  <c r="BD2365" i="6" s="1"/>
  <c r="BB2365" i="6"/>
  <c r="BA2365" i="6" s="1"/>
  <c r="AZ2398" i="6"/>
  <c r="BD2398" i="6" s="1"/>
  <c r="BB2398" i="6"/>
  <c r="BA2398" i="6" s="1"/>
  <c r="AY2398" i="6"/>
  <c r="AZ2472" i="6"/>
  <c r="BD2472" i="6" s="1"/>
  <c r="BB2265" i="6"/>
  <c r="BA2265" i="6" s="1"/>
  <c r="BB2285" i="6"/>
  <c r="BA2285" i="6" s="1"/>
  <c r="BB2551" i="6"/>
  <c r="BA2551" i="6" s="1"/>
  <c r="BB2394" i="6"/>
  <c r="BA2394" i="6" s="1"/>
  <c r="AZ2403" i="6"/>
  <c r="BD2403" i="6" s="1"/>
  <c r="BB2340" i="6"/>
  <c r="BA2340" i="6" s="1"/>
  <c r="AZ2587" i="6"/>
  <c r="BD2587" i="6" s="1"/>
  <c r="AY2276" i="6"/>
  <c r="AY2354" i="6"/>
  <c r="AZ2264" i="6"/>
  <c r="BD2264" i="6" s="1"/>
  <c r="BB2557" i="6"/>
  <c r="BA2557" i="6" s="1"/>
  <c r="AZ2474" i="6"/>
  <c r="BD2474" i="6" s="1"/>
  <c r="AY1412" i="6"/>
  <c r="AZ2354" i="6"/>
  <c r="BD2354" i="6" s="1"/>
  <c r="AY2585" i="6"/>
  <c r="BB2267" i="6"/>
  <c r="BA2267" i="6" s="1"/>
  <c r="BB2520" i="6"/>
  <c r="BA2520" i="6" s="1"/>
  <c r="AZ2381" i="6"/>
  <c r="BD2381" i="6" s="1"/>
  <c r="BB2281" i="6"/>
  <c r="BA2281" i="6" s="1"/>
  <c r="AY2496" i="6"/>
  <c r="AZ2490" i="6"/>
  <c r="BD2490" i="6" s="1"/>
  <c r="AZ2567" i="6"/>
  <c r="BD2567" i="6" s="1"/>
  <c r="AZ2499" i="6"/>
  <c r="BD2499" i="6" s="1"/>
  <c r="BB2332" i="6"/>
  <c r="BA2332" i="6" s="1"/>
  <c r="BB1297" i="6"/>
  <c r="BA1297" i="6" s="1"/>
  <c r="AY2376" i="6"/>
  <c r="AY2265" i="6"/>
  <c r="AZ2289" i="6"/>
  <c r="BD2289" i="6" s="1"/>
  <c r="AZ2488" i="6"/>
  <c r="BD2488" i="6" s="1"/>
  <c r="AY2551" i="6"/>
  <c r="AY2406" i="6"/>
  <c r="AZ1475" i="6"/>
  <c r="BD1475" i="6" s="1"/>
  <c r="AY2472" i="6"/>
  <c r="AY2589" i="6"/>
  <c r="BB2376" i="6"/>
  <c r="BA2376" i="6" s="1"/>
  <c r="AZ2285" i="6"/>
  <c r="BD2285" i="6" s="1"/>
  <c r="BB2287" i="6"/>
  <c r="BA2287" i="6" s="1"/>
  <c r="AZ2386" i="6"/>
  <c r="BD2386" i="6" s="1"/>
  <c r="BB2289" i="6"/>
  <c r="BA2289" i="6" s="1"/>
  <c r="AY2403" i="6"/>
  <c r="AY2340" i="6"/>
  <c r="BB289" i="6"/>
  <c r="BA289" i="6" s="1"/>
  <c r="AY289" i="6"/>
  <c r="BB213" i="6"/>
  <c r="BA213" i="6" s="1"/>
  <c r="AY213" i="6"/>
  <c r="BB148" i="6"/>
  <c r="BA148" i="6" s="1"/>
  <c r="AY148" i="6"/>
  <c r="BB252" i="6"/>
  <c r="BA252" i="6" s="1"/>
  <c r="AY252" i="6"/>
  <c r="BB150" i="6"/>
  <c r="BA150" i="6" s="1"/>
  <c r="AY150" i="6"/>
  <c r="BB63" i="6"/>
  <c r="BA63" i="6" s="1"/>
  <c r="AY63" i="6"/>
  <c r="BB45" i="6"/>
  <c r="BA45" i="6" s="1"/>
  <c r="AY45" i="6"/>
  <c r="BB218" i="6"/>
  <c r="BA218" i="6" s="1"/>
  <c r="AY218" i="6"/>
  <c r="BB315" i="6"/>
  <c r="BA315" i="6" s="1"/>
  <c r="AY315" i="6"/>
  <c r="BB175" i="6"/>
  <c r="BA175" i="6" s="1"/>
  <c r="AY175" i="6"/>
  <c r="BB347" i="6"/>
  <c r="BA347" i="6" s="1"/>
  <c r="AY347" i="6"/>
  <c r="BB422" i="6"/>
  <c r="BA422" i="6" s="1"/>
  <c r="AY422" i="6"/>
  <c r="BB387" i="6"/>
  <c r="BA387" i="6" s="1"/>
  <c r="AY387" i="6"/>
  <c r="BB53" i="6"/>
  <c r="BA53" i="6" s="1"/>
  <c r="AY53" i="6"/>
  <c r="BB364" i="6"/>
  <c r="BA364" i="6" s="1"/>
  <c r="AY364" i="6"/>
  <c r="BB222" i="6"/>
  <c r="BA222" i="6" s="1"/>
  <c r="AY222" i="6"/>
  <c r="BB388" i="6"/>
  <c r="BA388" i="6" s="1"/>
  <c r="AY388" i="6"/>
  <c r="BB298" i="6"/>
  <c r="BA298" i="6" s="1"/>
  <c r="AY298" i="6"/>
  <c r="BB67" i="6"/>
  <c r="BA67" i="6" s="1"/>
  <c r="AY67" i="6"/>
  <c r="BB227" i="6"/>
  <c r="BA227" i="6" s="1"/>
  <c r="AY227" i="6"/>
  <c r="BB304" i="6"/>
  <c r="BA304" i="6" s="1"/>
  <c r="AY304" i="6"/>
  <c r="BB352" i="6"/>
  <c r="BA352" i="6" s="1"/>
  <c r="AY352" i="6"/>
  <c r="BB71" i="6"/>
  <c r="BA71" i="6" s="1"/>
  <c r="AY71" i="6"/>
  <c r="BB328" i="6"/>
  <c r="BA328" i="6" s="1"/>
  <c r="AZ329" i="6"/>
  <c r="BD329" i="6" s="1"/>
  <c r="AY329" i="6"/>
  <c r="BB173" i="6"/>
  <c r="BA173" i="6" s="1"/>
  <c r="AY173" i="6"/>
  <c r="AZ427" i="6"/>
  <c r="BD427" i="6" s="1"/>
  <c r="AY427" i="6"/>
  <c r="BB427" i="6"/>
  <c r="BA427" i="6" s="1"/>
  <c r="BB444" i="6"/>
  <c r="BA444" i="6" s="1"/>
  <c r="AZ444" i="6"/>
  <c r="BD444" i="6" s="1"/>
  <c r="AY444" i="6"/>
  <c r="AY184" i="6"/>
  <c r="BB184" i="6"/>
  <c r="BA184" i="6" s="1"/>
  <c r="AZ184" i="6"/>
  <c r="BD184" i="6" s="1"/>
  <c r="BB310" i="6"/>
  <c r="BA310" i="6" s="1"/>
  <c r="AY356" i="6"/>
  <c r="BB187" i="6"/>
  <c r="BA187" i="6" s="1"/>
  <c r="AY187" i="6"/>
  <c r="AZ244" i="6"/>
  <c r="BD244" i="6" s="1"/>
  <c r="AY244" i="6"/>
  <c r="BB244" i="6"/>
  <c r="BA244" i="6" s="1"/>
  <c r="AY466" i="6"/>
  <c r="BB466" i="6"/>
  <c r="BA466" i="6" s="1"/>
  <c r="AZ466" i="6"/>
  <c r="BD466" i="6" s="1"/>
  <c r="BB469" i="6"/>
  <c r="BA469" i="6" s="1"/>
  <c r="AY473" i="6"/>
  <c r="BB480" i="6"/>
  <c r="BA480" i="6" s="1"/>
  <c r="AY480" i="6"/>
  <c r="AY486" i="6"/>
  <c r="BB486" i="6"/>
  <c r="BA486" i="6" s="1"/>
  <c r="AZ486" i="6"/>
  <c r="BD486" i="6" s="1"/>
  <c r="BB514" i="6"/>
  <c r="BA514" i="6" s="1"/>
  <c r="AZ514" i="6"/>
  <c r="BD514" i="6" s="1"/>
  <c r="AY514" i="6"/>
  <c r="BB520" i="6"/>
  <c r="BA520" i="6" s="1"/>
  <c r="AY520" i="6"/>
  <c r="AZ559" i="6"/>
  <c r="BD559" i="6" s="1"/>
  <c r="AY559" i="6"/>
  <c r="BB559" i="6"/>
  <c r="BA559" i="6" s="1"/>
  <c r="AZ563" i="6"/>
  <c r="BD563" i="6" s="1"/>
  <c r="AY563" i="6"/>
  <c r="BB569" i="6"/>
  <c r="BA569" i="6" s="1"/>
  <c r="AY569" i="6"/>
  <c r="AY571" i="6"/>
  <c r="BB571" i="6"/>
  <c r="BA571" i="6" s="1"/>
  <c r="AZ571" i="6"/>
  <c r="BD571" i="6" s="1"/>
  <c r="AY582" i="6"/>
  <c r="BB582" i="6"/>
  <c r="BA582" i="6" s="1"/>
  <c r="AZ582" i="6"/>
  <c r="BD582" i="6" s="1"/>
  <c r="AY589" i="6"/>
  <c r="BB589" i="6"/>
  <c r="BA589" i="6" s="1"/>
  <c r="AZ589" i="6"/>
  <c r="BD589" i="6" s="1"/>
  <c r="AZ605" i="6"/>
  <c r="BD605" i="6" s="1"/>
  <c r="AY605" i="6"/>
  <c r="BB605" i="6"/>
  <c r="BA605" i="6" s="1"/>
  <c r="AZ598" i="6"/>
  <c r="BD598" i="6" s="1"/>
  <c r="BB598" i="6"/>
  <c r="BA598" i="6" s="1"/>
  <c r="AY598" i="6"/>
  <c r="AZ677" i="6"/>
  <c r="BD677" i="6" s="1"/>
  <c r="AY677" i="6"/>
  <c r="BB677" i="6"/>
  <c r="BA677" i="6" s="1"/>
  <c r="AZ701" i="6"/>
  <c r="BD701" i="6" s="1"/>
  <c r="AY701" i="6"/>
  <c r="BB701" i="6"/>
  <c r="BA701" i="6" s="1"/>
  <c r="AZ628" i="6"/>
  <c r="BD628" i="6" s="1"/>
  <c r="AY628" i="6"/>
  <c r="BB628" i="6"/>
  <c r="BA628" i="6" s="1"/>
  <c r="AZ647" i="6"/>
  <c r="BD647" i="6" s="1"/>
  <c r="AY647" i="6"/>
  <c r="BB647" i="6"/>
  <c r="BA647" i="6" s="1"/>
  <c r="AZ724" i="6"/>
  <c r="BD724" i="6" s="1"/>
  <c r="AY724" i="6"/>
  <c r="BB724" i="6"/>
  <c r="BA724" i="6" s="1"/>
  <c r="AZ685" i="6"/>
  <c r="BD685" i="6" s="1"/>
  <c r="AY685" i="6"/>
  <c r="BB685" i="6"/>
  <c r="BA685" i="6" s="1"/>
  <c r="AY124" i="6"/>
  <c r="AY402" i="6"/>
  <c r="BB321" i="6"/>
  <c r="BA321" i="6" s="1"/>
  <c r="AY321" i="6"/>
  <c r="BB264" i="6"/>
  <c r="BA264" i="6" s="1"/>
  <c r="AY264" i="6"/>
  <c r="BB226" i="6"/>
  <c r="BA226" i="6" s="1"/>
  <c r="AY226" i="6"/>
  <c r="BB438" i="6"/>
  <c r="BA438" i="6" s="1"/>
  <c r="AY438" i="6"/>
  <c r="BB156" i="6"/>
  <c r="BA156" i="6" s="1"/>
  <c r="AY156" i="6"/>
  <c r="BB79" i="6"/>
  <c r="BA79" i="6" s="1"/>
  <c r="AY79" i="6"/>
  <c r="AZ305" i="6"/>
  <c r="BD305" i="6" s="1"/>
  <c r="AY305" i="6"/>
  <c r="BB305" i="6"/>
  <c r="BA305" i="6" s="1"/>
  <c r="BB354" i="6"/>
  <c r="BA354" i="6" s="1"/>
  <c r="AZ354" i="6"/>
  <c r="BD354" i="6" s="1"/>
  <c r="AY354" i="6"/>
  <c r="AY180" i="6"/>
  <c r="BB180" i="6"/>
  <c r="BA180" i="6" s="1"/>
  <c r="AZ180" i="6"/>
  <c r="BD180" i="6" s="1"/>
  <c r="AY311" i="6"/>
  <c r="BB311" i="6"/>
  <c r="BA311" i="6" s="1"/>
  <c r="AZ311" i="6"/>
  <c r="BD311" i="6" s="1"/>
  <c r="AZ535" i="6"/>
  <c r="BD535" i="6" s="1"/>
  <c r="AY535" i="6"/>
  <c r="BB535" i="6"/>
  <c r="BA535" i="6" s="1"/>
  <c r="AZ539" i="6"/>
  <c r="BD539" i="6" s="1"/>
  <c r="AY539" i="6"/>
  <c r="BB554" i="6"/>
  <c r="BA554" i="6" s="1"/>
  <c r="AZ554" i="6"/>
  <c r="BD554" i="6" s="1"/>
  <c r="AY554" i="6"/>
  <c r="BB560" i="6"/>
  <c r="BA560" i="6" s="1"/>
  <c r="AY560" i="6"/>
  <c r="AY572" i="6"/>
  <c r="BB572" i="6"/>
  <c r="BA572" i="6" s="1"/>
  <c r="AZ572" i="6"/>
  <c r="BD572" i="6" s="1"/>
  <c r="AY577" i="6"/>
  <c r="BB577" i="6"/>
  <c r="BA577" i="6" s="1"/>
  <c r="AZ577" i="6"/>
  <c r="BD577" i="6" s="1"/>
  <c r="AZ595" i="6"/>
  <c r="BD595" i="6" s="1"/>
  <c r="BB595" i="6"/>
  <c r="BA595" i="6" s="1"/>
  <c r="AY595" i="6"/>
  <c r="AZ600" i="6"/>
  <c r="BD600" i="6" s="1"/>
  <c r="BB600" i="6"/>
  <c r="BA600" i="6" s="1"/>
  <c r="AY600" i="6"/>
  <c r="AZ611" i="6"/>
  <c r="BD611" i="6" s="1"/>
  <c r="BB611" i="6"/>
  <c r="BA611" i="6" s="1"/>
  <c r="AY611" i="6"/>
  <c r="AZ615" i="6"/>
  <c r="BD615" i="6" s="1"/>
  <c r="BB615" i="6"/>
  <c r="BA615" i="6" s="1"/>
  <c r="AY615" i="6"/>
  <c r="AZ634" i="6"/>
  <c r="BD634" i="6" s="1"/>
  <c r="BB634" i="6"/>
  <c r="BA634" i="6" s="1"/>
  <c r="AY634" i="6"/>
  <c r="AZ631" i="6"/>
  <c r="BD631" i="6" s="1"/>
  <c r="BB631" i="6"/>
  <c r="BA631" i="6" s="1"/>
  <c r="AY631" i="6"/>
  <c r="AZ653" i="6"/>
  <c r="BD653" i="6" s="1"/>
  <c r="BB653" i="6"/>
  <c r="BA653" i="6" s="1"/>
  <c r="AY653" i="6"/>
  <c r="AZ670" i="6"/>
  <c r="BD670" i="6" s="1"/>
  <c r="BB670" i="6"/>
  <c r="BA670" i="6" s="1"/>
  <c r="AY670" i="6"/>
  <c r="AZ693" i="6"/>
  <c r="BD693" i="6" s="1"/>
  <c r="BB693" i="6"/>
  <c r="BA693" i="6" s="1"/>
  <c r="AY693" i="6"/>
  <c r="AZ663" i="6"/>
  <c r="BD663" i="6" s="1"/>
  <c r="BB663" i="6"/>
  <c r="BA663" i="6" s="1"/>
  <c r="AY663" i="6"/>
  <c r="AZ124" i="6"/>
  <c r="BD124" i="6" s="1"/>
  <c r="AZ204" i="6"/>
  <c r="BD204" i="6" s="1"/>
  <c r="AZ283" i="6"/>
  <c r="BD283" i="6" s="1"/>
  <c r="AZ284" i="6"/>
  <c r="BD284" i="6" s="1"/>
  <c r="AZ337" i="6"/>
  <c r="BD337" i="6" s="1"/>
  <c r="AZ339" i="6"/>
  <c r="BD339" i="6" s="1"/>
  <c r="AZ380" i="6"/>
  <c r="BD380" i="6" s="1"/>
  <c r="AZ402" i="6"/>
  <c r="BD402" i="6" s="1"/>
  <c r="AZ421" i="6"/>
  <c r="BD421" i="6" s="1"/>
  <c r="AZ452" i="6"/>
  <c r="BD452" i="6" s="1"/>
  <c r="AZ287" i="6"/>
  <c r="BD287" i="6" s="1"/>
  <c r="AZ27" i="6"/>
  <c r="BD27" i="6" s="1"/>
  <c r="AZ166" i="6"/>
  <c r="BD166" i="6" s="1"/>
  <c r="AZ31" i="6"/>
  <c r="BD31" i="6" s="1"/>
  <c r="AZ29" i="6"/>
  <c r="BD29" i="6" s="1"/>
  <c r="AZ30" i="6"/>
  <c r="BD30" i="6" s="1"/>
  <c r="AZ127" i="6"/>
  <c r="BD127" i="6" s="1"/>
  <c r="AZ41" i="6"/>
  <c r="BD41" i="6" s="1"/>
  <c r="AZ132" i="6"/>
  <c r="BD132" i="6" s="1"/>
  <c r="AZ42" i="6"/>
  <c r="BD42" i="6" s="1"/>
  <c r="AZ313" i="6"/>
  <c r="BD313" i="6" s="1"/>
  <c r="AZ357" i="6"/>
  <c r="BD357" i="6" s="1"/>
  <c r="AZ248" i="6"/>
  <c r="BD248" i="6" s="1"/>
  <c r="AZ15" i="6"/>
  <c r="BD15" i="6" s="1"/>
  <c r="AZ33" i="6"/>
  <c r="BD33" i="6" s="1"/>
  <c r="AZ34" i="6"/>
  <c r="BD34" i="6" s="1"/>
  <c r="AZ133" i="6"/>
  <c r="BD133" i="6" s="1"/>
  <c r="AZ134" i="6"/>
  <c r="BD134" i="6" s="1"/>
  <c r="AZ139" i="6"/>
  <c r="BD139" i="6" s="1"/>
  <c r="AZ138" i="6"/>
  <c r="BD138" i="6" s="1"/>
  <c r="AZ229" i="6"/>
  <c r="BD229" i="6" s="1"/>
  <c r="AZ232" i="6"/>
  <c r="BD232" i="6" s="1"/>
  <c r="AZ340" i="6"/>
  <c r="BD340" i="6" s="1"/>
  <c r="AZ141" i="6"/>
  <c r="BD141" i="6" s="1"/>
  <c r="AZ288" i="6"/>
  <c r="BD288" i="6" s="1"/>
  <c r="AZ234" i="6"/>
  <c r="BD234" i="6" s="1"/>
  <c r="BB212" i="6"/>
  <c r="BA212" i="6" s="1"/>
  <c r="AY212" i="6"/>
  <c r="BB146" i="6"/>
  <c r="BA146" i="6" s="1"/>
  <c r="AY146" i="6"/>
  <c r="BB259" i="6"/>
  <c r="BA259" i="6" s="1"/>
  <c r="AY259" i="6"/>
  <c r="BB366" i="6"/>
  <c r="BA366" i="6" s="1"/>
  <c r="AY366" i="6"/>
  <c r="BB43" i="6"/>
  <c r="BA43" i="6" s="1"/>
  <c r="AY43" i="6"/>
  <c r="BB343" i="6"/>
  <c r="BA343" i="6" s="1"/>
  <c r="AY343" i="6"/>
  <c r="BB320" i="6"/>
  <c r="BA320" i="6" s="1"/>
  <c r="AY320" i="6"/>
  <c r="AZ321" i="6"/>
  <c r="BD321" i="6" s="1"/>
  <c r="BB160" i="6"/>
  <c r="BA160" i="6" s="1"/>
  <c r="AY160" i="6"/>
  <c r="BB362" i="6"/>
  <c r="BA362" i="6" s="1"/>
  <c r="AY362" i="6"/>
  <c r="BB345" i="6"/>
  <c r="BA345" i="6" s="1"/>
  <c r="AY345" i="6"/>
  <c r="BB405" i="6"/>
  <c r="BA405" i="6" s="1"/>
  <c r="AY405" i="6"/>
  <c r="AZ264" i="6"/>
  <c r="BD264" i="6" s="1"/>
  <c r="BB453" i="6"/>
  <c r="BA453" i="6" s="1"/>
  <c r="AY453" i="6"/>
  <c r="BB50" i="6"/>
  <c r="BA50" i="6" s="1"/>
  <c r="AY50" i="6"/>
  <c r="BB60" i="6"/>
  <c r="BA60" i="6" s="1"/>
  <c r="AY60" i="6"/>
  <c r="AZ226" i="6"/>
  <c r="BD226" i="6" s="1"/>
  <c r="BB219" i="6"/>
  <c r="BA219" i="6" s="1"/>
  <c r="AY219" i="6"/>
  <c r="BB351" i="6"/>
  <c r="BA351" i="6" s="1"/>
  <c r="AY351" i="6"/>
  <c r="AZ438" i="6"/>
  <c r="BD438" i="6" s="1"/>
  <c r="BB445" i="6"/>
  <c r="BA445" i="6" s="1"/>
  <c r="AY445" i="6"/>
  <c r="BB159" i="6"/>
  <c r="BA159" i="6" s="1"/>
  <c r="AY159" i="6"/>
  <c r="BB74" i="6"/>
  <c r="BA74" i="6" s="1"/>
  <c r="AY74" i="6"/>
  <c r="AZ156" i="6"/>
  <c r="BD156" i="6" s="1"/>
  <c r="BB230" i="6"/>
  <c r="BA230" i="6" s="1"/>
  <c r="AY230" i="6"/>
  <c r="BB237" i="6"/>
  <c r="BA237" i="6" s="1"/>
  <c r="AY237" i="6"/>
  <c r="BB77" i="6"/>
  <c r="BA77" i="6" s="1"/>
  <c r="AY77" i="6"/>
  <c r="AZ79" i="6"/>
  <c r="BD79" i="6" s="1"/>
  <c r="AZ395" i="6"/>
  <c r="BD395" i="6" s="1"/>
  <c r="AY395" i="6"/>
  <c r="BB395" i="6"/>
  <c r="BA395" i="6" s="1"/>
  <c r="BB240" i="6"/>
  <c r="BA240" i="6" s="1"/>
  <c r="AZ240" i="6"/>
  <c r="BD240" i="6" s="1"/>
  <c r="AY240" i="6"/>
  <c r="AY307" i="6"/>
  <c r="BB307" i="6"/>
  <c r="BA307" i="6" s="1"/>
  <c r="AZ307" i="6"/>
  <c r="BD307" i="6" s="1"/>
  <c r="AY86" i="6"/>
  <c r="AY174" i="6"/>
  <c r="BB174" i="6"/>
  <c r="BA174" i="6" s="1"/>
  <c r="AZ174" i="6"/>
  <c r="BD174" i="6" s="1"/>
  <c r="AY440" i="6"/>
  <c r="BB460" i="6"/>
  <c r="BA460" i="6" s="1"/>
  <c r="AY460" i="6"/>
  <c r="AZ463" i="6"/>
  <c r="BD463" i="6" s="1"/>
  <c r="AY463" i="6"/>
  <c r="BB463" i="6"/>
  <c r="BA463" i="6" s="1"/>
  <c r="AY474" i="6"/>
  <c r="BB474" i="6"/>
  <c r="BA474" i="6" s="1"/>
  <c r="AZ474" i="6"/>
  <c r="BD474" i="6" s="1"/>
  <c r="BB484" i="6"/>
  <c r="BA484" i="6" s="1"/>
  <c r="AY484" i="6"/>
  <c r="AY490" i="6"/>
  <c r="BB490" i="6"/>
  <c r="BA490" i="6" s="1"/>
  <c r="AZ490" i="6"/>
  <c r="BD490" i="6" s="1"/>
  <c r="AZ495" i="6"/>
  <c r="BD495" i="6" s="1"/>
  <c r="AY495" i="6"/>
  <c r="BB495" i="6"/>
  <c r="BA495" i="6" s="1"/>
  <c r="AZ503" i="6"/>
  <c r="BD503" i="6" s="1"/>
  <c r="AY503" i="6"/>
  <c r="BB503" i="6"/>
  <c r="BA503" i="6" s="1"/>
  <c r="AZ511" i="6"/>
  <c r="BD511" i="6" s="1"/>
  <c r="AY511" i="6"/>
  <c r="BB511" i="6"/>
  <c r="BA511" i="6" s="1"/>
  <c r="AZ515" i="6"/>
  <c r="BD515" i="6" s="1"/>
  <c r="AY515" i="6"/>
  <c r="BB521" i="6"/>
  <c r="BA521" i="6" s="1"/>
  <c r="AY521" i="6"/>
  <c r="BB530" i="6"/>
  <c r="BA530" i="6" s="1"/>
  <c r="AZ530" i="6"/>
  <c r="BD530" i="6" s="1"/>
  <c r="AY530" i="6"/>
  <c r="BB536" i="6"/>
  <c r="BA536" i="6" s="1"/>
  <c r="AY536" i="6"/>
  <c r="BB539" i="6"/>
  <c r="BA539" i="6" s="1"/>
  <c r="AZ560" i="6"/>
  <c r="BD560" i="6" s="1"/>
  <c r="AY578" i="6"/>
  <c r="BB578" i="6"/>
  <c r="BA578" i="6" s="1"/>
  <c r="AZ578" i="6"/>
  <c r="BD578" i="6" s="1"/>
  <c r="AY583" i="6"/>
  <c r="BB583" i="6"/>
  <c r="BA583" i="6" s="1"/>
  <c r="AZ583" i="6"/>
  <c r="BD583" i="6" s="1"/>
  <c r="AZ596" i="6"/>
  <c r="BD596" i="6" s="1"/>
  <c r="BB596" i="6"/>
  <c r="BA596" i="6" s="1"/>
  <c r="AY596" i="6"/>
  <c r="AZ602" i="6"/>
  <c r="BD602" i="6" s="1"/>
  <c r="BB602" i="6"/>
  <c r="BA602" i="6" s="1"/>
  <c r="AY602" i="6"/>
  <c r="AZ612" i="6"/>
  <c r="BD612" i="6" s="1"/>
  <c r="BB612" i="6"/>
  <c r="BA612" i="6" s="1"/>
  <c r="AY612" i="6"/>
  <c r="AZ626" i="6"/>
  <c r="BD626" i="6" s="1"/>
  <c r="BB626" i="6"/>
  <c r="BA626" i="6" s="1"/>
  <c r="AY626" i="6"/>
  <c r="AZ662" i="6"/>
  <c r="BD662" i="6" s="1"/>
  <c r="BB662" i="6"/>
  <c r="BA662" i="6" s="1"/>
  <c r="AY662" i="6"/>
  <c r="AZ697" i="6"/>
  <c r="BD697" i="6" s="1"/>
  <c r="BB697" i="6"/>
  <c r="BA697" i="6" s="1"/>
  <c r="AY697" i="6"/>
  <c r="AZ657" i="6"/>
  <c r="BD657" i="6" s="1"/>
  <c r="BB657" i="6"/>
  <c r="BA657" i="6" s="1"/>
  <c r="AY657" i="6"/>
  <c r="AZ681" i="6"/>
  <c r="BD681" i="6" s="1"/>
  <c r="BB681" i="6"/>
  <c r="BA681" i="6" s="1"/>
  <c r="AY681" i="6"/>
  <c r="AY283" i="6"/>
  <c r="AY339" i="6"/>
  <c r="AY452" i="6"/>
  <c r="BB318" i="6"/>
  <c r="BA318" i="6" s="1"/>
  <c r="AY318" i="6"/>
  <c r="BB325" i="6"/>
  <c r="BA325" i="6" s="1"/>
  <c r="AY325" i="6"/>
  <c r="BB57" i="6"/>
  <c r="BA57" i="6" s="1"/>
  <c r="AY57" i="6"/>
  <c r="BB297" i="6"/>
  <c r="BA297" i="6" s="1"/>
  <c r="AY297" i="6"/>
  <c r="BB169" i="6"/>
  <c r="BA169" i="6" s="1"/>
  <c r="AY169" i="6"/>
  <c r="BB76" i="6"/>
  <c r="BA76" i="6" s="1"/>
  <c r="AY76" i="6"/>
  <c r="BB426" i="6"/>
  <c r="BA426" i="6" s="1"/>
  <c r="AY426" i="6"/>
  <c r="BB269" i="6"/>
  <c r="BA269" i="6" s="1"/>
  <c r="AY269" i="6"/>
  <c r="AZ233" i="6"/>
  <c r="BD233" i="6" s="1"/>
  <c r="AY233" i="6"/>
  <c r="BB233" i="6"/>
  <c r="BA233" i="6" s="1"/>
  <c r="AY470" i="6"/>
  <c r="BB470" i="6"/>
  <c r="BA470" i="6" s="1"/>
  <c r="AZ470" i="6"/>
  <c r="BD470" i="6" s="1"/>
  <c r="AZ483" i="6"/>
  <c r="BD483" i="6" s="1"/>
  <c r="AY483" i="6"/>
  <c r="BB483" i="6"/>
  <c r="BA483" i="6" s="1"/>
  <c r="BB545" i="6"/>
  <c r="BA545" i="6" s="1"/>
  <c r="AY545" i="6"/>
  <c r="AY590" i="6"/>
  <c r="BB590" i="6"/>
  <c r="BA590" i="6" s="1"/>
  <c r="AZ590" i="6"/>
  <c r="BD590" i="6" s="1"/>
  <c r="BB36" i="6"/>
  <c r="BA36" i="6" s="1"/>
  <c r="AY36" i="6"/>
  <c r="BB291" i="6"/>
  <c r="BA291" i="6" s="1"/>
  <c r="AY291" i="6"/>
  <c r="BB251" i="6"/>
  <c r="BA251" i="6" s="1"/>
  <c r="AY251" i="6"/>
  <c r="BB254" i="6"/>
  <c r="BA254" i="6" s="1"/>
  <c r="AY254" i="6"/>
  <c r="BB260" i="6"/>
  <c r="BA260" i="6" s="1"/>
  <c r="AY260" i="6"/>
  <c r="BB216" i="6"/>
  <c r="BA216" i="6" s="1"/>
  <c r="AY216" i="6"/>
  <c r="BB46" i="6"/>
  <c r="BA46" i="6" s="1"/>
  <c r="AY46" i="6"/>
  <c r="BB295" i="6"/>
  <c r="BA295" i="6" s="1"/>
  <c r="AY295" i="6"/>
  <c r="BB316" i="6"/>
  <c r="BA316" i="6" s="1"/>
  <c r="AY316" i="6"/>
  <c r="BB261" i="6"/>
  <c r="BA261" i="6" s="1"/>
  <c r="AY261" i="6"/>
  <c r="BB348" i="6"/>
  <c r="BA348" i="6" s="1"/>
  <c r="AY348" i="6"/>
  <c r="BB423" i="6"/>
  <c r="BA423" i="6" s="1"/>
  <c r="AY423" i="6"/>
  <c r="BB407" i="6"/>
  <c r="BA407" i="6" s="1"/>
  <c r="AY407" i="6"/>
  <c r="BB396" i="6"/>
  <c r="BA396" i="6" s="1"/>
  <c r="AY396" i="6"/>
  <c r="BB365" i="6"/>
  <c r="BA365" i="6" s="1"/>
  <c r="AY365" i="6"/>
  <c r="BB223" i="6"/>
  <c r="BA223" i="6" s="1"/>
  <c r="AY223" i="6"/>
  <c r="BB408" i="6"/>
  <c r="BA408" i="6" s="1"/>
  <c r="AY408" i="6"/>
  <c r="BB350" i="6"/>
  <c r="BA350" i="6" s="1"/>
  <c r="AY350" i="6"/>
  <c r="BB68" i="6"/>
  <c r="BA68" i="6" s="1"/>
  <c r="AY68" i="6"/>
  <c r="BB302" i="6"/>
  <c r="BA302" i="6" s="1"/>
  <c r="AY302" i="6"/>
  <c r="BB303" i="6"/>
  <c r="BA303" i="6" s="1"/>
  <c r="AY303" i="6"/>
  <c r="BB392" i="6"/>
  <c r="BA392" i="6" s="1"/>
  <c r="AY392" i="6"/>
  <c r="BB72" i="6"/>
  <c r="BA72" i="6" s="1"/>
  <c r="AY72" i="6"/>
  <c r="AZ155" i="6"/>
  <c r="BD155" i="6" s="1"/>
  <c r="AY155" i="6"/>
  <c r="BB155" i="6"/>
  <c r="BA155" i="6" s="1"/>
  <c r="BB178" i="6"/>
  <c r="BA178" i="6" s="1"/>
  <c r="AZ178" i="6"/>
  <c r="BD178" i="6" s="1"/>
  <c r="AY178" i="6"/>
  <c r="AY412" i="6"/>
  <c r="BB412" i="6"/>
  <c r="BA412" i="6" s="1"/>
  <c r="AZ412" i="6"/>
  <c r="BD412" i="6" s="1"/>
  <c r="BB86" i="6"/>
  <c r="BA86" i="6" s="1"/>
  <c r="AZ330" i="6"/>
  <c r="BD330" i="6" s="1"/>
  <c r="AY330" i="6"/>
  <c r="BB265" i="6"/>
  <c r="BA265" i="6" s="1"/>
  <c r="AY265" i="6"/>
  <c r="AZ245" i="6"/>
  <c r="BD245" i="6" s="1"/>
  <c r="AY245" i="6"/>
  <c r="BB245" i="6"/>
  <c r="BA245" i="6" s="1"/>
  <c r="AY439" i="6"/>
  <c r="BB439" i="6"/>
  <c r="BA439" i="6" s="1"/>
  <c r="AZ439" i="6"/>
  <c r="BD439" i="6" s="1"/>
  <c r="BB440" i="6"/>
  <c r="BA440" i="6" s="1"/>
  <c r="BB464" i="6"/>
  <c r="BA464" i="6" s="1"/>
  <c r="AY464" i="6"/>
  <c r="AZ467" i="6"/>
  <c r="BD467" i="6" s="1"/>
  <c r="AY467" i="6"/>
  <c r="BB467" i="6"/>
  <c r="BA467" i="6" s="1"/>
  <c r="AZ487" i="6"/>
  <c r="BD487" i="6" s="1"/>
  <c r="AY487" i="6"/>
  <c r="BB487" i="6"/>
  <c r="BA487" i="6" s="1"/>
  <c r="BB496" i="6"/>
  <c r="BA496" i="6" s="1"/>
  <c r="AY496" i="6"/>
  <c r="BB504" i="6"/>
  <c r="BA504" i="6" s="1"/>
  <c r="AY504" i="6"/>
  <c r="BB512" i="6"/>
  <c r="BA512" i="6" s="1"/>
  <c r="AY512" i="6"/>
  <c r="BB515" i="6"/>
  <c r="BA515" i="6" s="1"/>
  <c r="AZ521" i="6"/>
  <c r="BD521" i="6" s="1"/>
  <c r="AZ536" i="6"/>
  <c r="BD536" i="6" s="1"/>
  <c r="AZ551" i="6"/>
  <c r="BD551" i="6" s="1"/>
  <c r="AY551" i="6"/>
  <c r="BB551" i="6"/>
  <c r="BA551" i="6" s="1"/>
  <c r="AZ555" i="6"/>
  <c r="BD555" i="6" s="1"/>
  <c r="AY555" i="6"/>
  <c r="BB561" i="6"/>
  <c r="BA561" i="6" s="1"/>
  <c r="AY561" i="6"/>
  <c r="BB585" i="6"/>
  <c r="BA585" i="6" s="1"/>
  <c r="AZ585" i="6"/>
  <c r="BD585" i="6" s="1"/>
  <c r="AY585" i="6"/>
  <c r="AY573" i="6"/>
  <c r="BB573" i="6"/>
  <c r="BA573" i="6" s="1"/>
  <c r="AZ573" i="6"/>
  <c r="BD573" i="6" s="1"/>
  <c r="AY584" i="6"/>
  <c r="BB584" i="6"/>
  <c r="BA584" i="6" s="1"/>
  <c r="AZ584" i="6"/>
  <c r="BD584" i="6" s="1"/>
  <c r="AY591" i="6"/>
  <c r="BB591" i="6"/>
  <c r="BA591" i="6" s="1"/>
  <c r="AZ591" i="6"/>
  <c r="BD591" i="6" s="1"/>
  <c r="AZ606" i="6"/>
  <c r="BD606" i="6" s="1"/>
  <c r="BB606" i="6"/>
  <c r="BA606" i="6" s="1"/>
  <c r="AY606" i="6"/>
  <c r="AZ607" i="6"/>
  <c r="BD607" i="6" s="1"/>
  <c r="BB607" i="6"/>
  <c r="BA607" i="6" s="1"/>
  <c r="AY607" i="6"/>
  <c r="AZ679" i="6"/>
  <c r="BD679" i="6" s="1"/>
  <c r="BB679" i="6"/>
  <c r="BA679" i="6" s="1"/>
  <c r="AY679" i="6"/>
  <c r="AZ627" i="6"/>
  <c r="BD627" i="6" s="1"/>
  <c r="BB627" i="6"/>
  <c r="BA627" i="6" s="1"/>
  <c r="AY627" i="6"/>
  <c r="AZ630" i="6"/>
  <c r="BD630" i="6" s="1"/>
  <c r="BB630" i="6"/>
  <c r="BA630" i="6" s="1"/>
  <c r="AY630" i="6"/>
  <c r="AZ649" i="6"/>
  <c r="BD649" i="6" s="1"/>
  <c r="BB649" i="6"/>
  <c r="BA649" i="6" s="1"/>
  <c r="AY649" i="6"/>
  <c r="AZ666" i="6"/>
  <c r="BD666" i="6" s="1"/>
  <c r="BB666" i="6"/>
  <c r="BA666" i="6" s="1"/>
  <c r="AY666" i="6"/>
  <c r="AZ687" i="6"/>
  <c r="BD687" i="6" s="1"/>
  <c r="BB687" i="6"/>
  <c r="BA687" i="6" s="1"/>
  <c r="AY687" i="6"/>
  <c r="BB292" i="6"/>
  <c r="BA292" i="6" s="1"/>
  <c r="AY292" i="6"/>
  <c r="BB152" i="6"/>
  <c r="BA152" i="6" s="1"/>
  <c r="AY152" i="6"/>
  <c r="BB69" i="6"/>
  <c r="BA69" i="6" s="1"/>
  <c r="AY69" i="6"/>
  <c r="AZ36" i="6"/>
  <c r="BD36" i="6" s="1"/>
  <c r="BB144" i="6"/>
  <c r="BA144" i="6" s="1"/>
  <c r="AY144" i="6"/>
  <c r="AZ291" i="6"/>
  <c r="BD291" i="6" s="1"/>
  <c r="BB142" i="6"/>
  <c r="BA142" i="6" s="1"/>
  <c r="AY142" i="6"/>
  <c r="AZ251" i="6"/>
  <c r="BD251" i="6" s="1"/>
  <c r="BB256" i="6"/>
  <c r="BA256" i="6" s="1"/>
  <c r="AY256" i="6"/>
  <c r="AZ254" i="6"/>
  <c r="BD254" i="6" s="1"/>
  <c r="BB149" i="6"/>
  <c r="BA149" i="6" s="1"/>
  <c r="AY149" i="6"/>
  <c r="AZ260" i="6"/>
  <c r="BD260" i="6" s="1"/>
  <c r="BB151" i="6"/>
  <c r="BA151" i="6" s="1"/>
  <c r="AY151" i="6"/>
  <c r="AZ216" i="6"/>
  <c r="BD216" i="6" s="1"/>
  <c r="BB293" i="6"/>
  <c r="BA293" i="6" s="1"/>
  <c r="AY293" i="6"/>
  <c r="AZ46" i="6"/>
  <c r="BD46" i="6" s="1"/>
  <c r="BB154" i="6"/>
  <c r="BA154" i="6" s="1"/>
  <c r="AY154" i="6"/>
  <c r="AZ295" i="6"/>
  <c r="BD295" i="6" s="1"/>
  <c r="BB324" i="6"/>
  <c r="BA324" i="6" s="1"/>
  <c r="AY324" i="6"/>
  <c r="AZ316" i="6"/>
  <c r="BD316" i="6" s="1"/>
  <c r="BB360" i="6"/>
  <c r="BA360" i="6" s="1"/>
  <c r="AY360" i="6"/>
  <c r="AZ261" i="6"/>
  <c r="BD261" i="6" s="1"/>
  <c r="BB331" i="6"/>
  <c r="BA331" i="6" s="1"/>
  <c r="AY331" i="6"/>
  <c r="AZ348" i="6"/>
  <c r="BD348" i="6" s="1"/>
  <c r="BB385" i="6"/>
  <c r="BA385" i="6" s="1"/>
  <c r="AY385" i="6"/>
  <c r="AZ423" i="6"/>
  <c r="BD423" i="6" s="1"/>
  <c r="BB371" i="6"/>
  <c r="BA371" i="6" s="1"/>
  <c r="AY371" i="6"/>
  <c r="AZ407" i="6"/>
  <c r="BD407" i="6" s="1"/>
  <c r="BB48" i="6"/>
  <c r="BA48" i="6" s="1"/>
  <c r="AY48" i="6"/>
  <c r="AZ396" i="6"/>
  <c r="BD396" i="6" s="1"/>
  <c r="BB58" i="6"/>
  <c r="BA58" i="6" s="1"/>
  <c r="AY58" i="6"/>
  <c r="AZ365" i="6"/>
  <c r="BD365" i="6" s="1"/>
  <c r="BB135" i="6"/>
  <c r="BA135" i="6" s="1"/>
  <c r="AY135" i="6"/>
  <c r="AZ223" i="6"/>
  <c r="BD223" i="6" s="1"/>
  <c r="BB299" i="6"/>
  <c r="BA299" i="6" s="1"/>
  <c r="AY299" i="6"/>
  <c r="AZ408" i="6"/>
  <c r="BD408" i="6" s="1"/>
  <c r="BB454" i="6"/>
  <c r="BA454" i="6" s="1"/>
  <c r="AY454" i="6"/>
  <c r="AZ350" i="6"/>
  <c r="BD350" i="6" s="1"/>
  <c r="BB170" i="6"/>
  <c r="BA170" i="6" s="1"/>
  <c r="AY170" i="6"/>
  <c r="AZ68" i="6"/>
  <c r="BD68" i="6" s="1"/>
  <c r="BB73" i="6"/>
  <c r="BA73" i="6" s="1"/>
  <c r="AY73" i="6"/>
  <c r="AZ302" i="6"/>
  <c r="BD302" i="6" s="1"/>
  <c r="BB390" i="6"/>
  <c r="BA390" i="6" s="1"/>
  <c r="AY390" i="6"/>
  <c r="AZ303" i="6"/>
  <c r="BD303" i="6" s="1"/>
  <c r="BB161" i="6"/>
  <c r="BA161" i="6" s="1"/>
  <c r="AY161" i="6"/>
  <c r="AZ392" i="6"/>
  <c r="BD392" i="6" s="1"/>
  <c r="BB442" i="6"/>
  <c r="BA442" i="6" s="1"/>
  <c r="AY442" i="6"/>
  <c r="AZ72" i="6"/>
  <c r="BD72" i="6" s="1"/>
  <c r="BB81" i="6"/>
  <c r="BA81" i="6" s="1"/>
  <c r="AZ81" i="6"/>
  <c r="BD81" i="6" s="1"/>
  <c r="AY81" i="6"/>
  <c r="AY82" i="6"/>
  <c r="BB82" i="6"/>
  <c r="BA82" i="6" s="1"/>
  <c r="AZ82" i="6"/>
  <c r="BD82" i="6" s="1"/>
  <c r="AY393" i="6"/>
  <c r="AZ83" i="6"/>
  <c r="BD83" i="6" s="1"/>
  <c r="AY83" i="6"/>
  <c r="BB177" i="6"/>
  <c r="BA177" i="6" s="1"/>
  <c r="AY177" i="6"/>
  <c r="BB330" i="6"/>
  <c r="BA330" i="6" s="1"/>
  <c r="AZ265" i="6"/>
  <c r="BD265" i="6" s="1"/>
  <c r="BB309" i="6"/>
  <c r="BA309" i="6" s="1"/>
  <c r="AY309" i="6"/>
  <c r="AZ355" i="6"/>
  <c r="BD355" i="6" s="1"/>
  <c r="AY355" i="6"/>
  <c r="BB355" i="6"/>
  <c r="BA355" i="6" s="1"/>
  <c r="AY185" i="6"/>
  <c r="BB185" i="6"/>
  <c r="BA185" i="6" s="1"/>
  <c r="AZ185" i="6"/>
  <c r="BD185" i="6" s="1"/>
  <c r="BB188" i="6"/>
  <c r="BA188" i="6" s="1"/>
  <c r="AY372" i="6"/>
  <c r="AZ464" i="6"/>
  <c r="BD464" i="6" s="1"/>
  <c r="BB468" i="6"/>
  <c r="BA468" i="6" s="1"/>
  <c r="AY468" i="6"/>
  <c r="AZ471" i="6"/>
  <c r="BD471" i="6" s="1"/>
  <c r="AY471" i="6"/>
  <c r="BB471" i="6"/>
  <c r="BA471" i="6" s="1"/>
  <c r="AY478" i="6"/>
  <c r="BB478" i="6"/>
  <c r="BA478" i="6" s="1"/>
  <c r="AZ478" i="6"/>
  <c r="BD478" i="6" s="1"/>
  <c r="BB488" i="6"/>
  <c r="BA488" i="6" s="1"/>
  <c r="AY488" i="6"/>
  <c r="AZ496" i="6"/>
  <c r="BD496" i="6" s="1"/>
  <c r="AZ504" i="6"/>
  <c r="BD504" i="6" s="1"/>
  <c r="AZ512" i="6"/>
  <c r="BD512" i="6" s="1"/>
  <c r="AZ527" i="6"/>
  <c r="BD527" i="6" s="1"/>
  <c r="AY527" i="6"/>
  <c r="BB527" i="6"/>
  <c r="BA527" i="6" s="1"/>
  <c r="AZ531" i="6"/>
  <c r="BD531" i="6" s="1"/>
  <c r="AY531" i="6"/>
  <c r="BB537" i="6"/>
  <c r="BA537" i="6" s="1"/>
  <c r="AY537" i="6"/>
  <c r="BB546" i="6"/>
  <c r="BA546" i="6" s="1"/>
  <c r="AZ546" i="6"/>
  <c r="BD546" i="6" s="1"/>
  <c r="AY546" i="6"/>
  <c r="BB552" i="6"/>
  <c r="BA552" i="6" s="1"/>
  <c r="AY552" i="6"/>
  <c r="BB555" i="6"/>
  <c r="BA555" i="6" s="1"/>
  <c r="AZ561" i="6"/>
  <c r="BD561" i="6" s="1"/>
  <c r="AY574" i="6"/>
  <c r="BB574" i="6"/>
  <c r="BA574" i="6" s="1"/>
  <c r="AZ574" i="6"/>
  <c r="BD574" i="6" s="1"/>
  <c r="AY579" i="6"/>
  <c r="BB579" i="6"/>
  <c r="BA579" i="6" s="1"/>
  <c r="AZ579" i="6"/>
  <c r="BD579" i="6" s="1"/>
  <c r="AY592" i="6"/>
  <c r="BB592" i="6"/>
  <c r="BA592" i="6" s="1"/>
  <c r="AZ592" i="6"/>
  <c r="BD592" i="6" s="1"/>
  <c r="AZ597" i="6"/>
  <c r="BD597" i="6" s="1"/>
  <c r="BB597" i="6"/>
  <c r="BA597" i="6" s="1"/>
  <c r="AY597" i="6"/>
  <c r="AZ608" i="6"/>
  <c r="BD608" i="6" s="1"/>
  <c r="AY608" i="6"/>
  <c r="BB608" i="6"/>
  <c r="BA608" i="6" s="1"/>
  <c r="AZ617" i="6"/>
  <c r="BD617" i="6" s="1"/>
  <c r="AY617" i="6"/>
  <c r="BB617" i="6"/>
  <c r="BA617" i="6" s="1"/>
  <c r="AZ639" i="6"/>
  <c r="BD639" i="6" s="1"/>
  <c r="AY639" i="6"/>
  <c r="BB639" i="6"/>
  <c r="BA639" i="6" s="1"/>
  <c r="AZ645" i="6"/>
  <c r="BD645" i="6" s="1"/>
  <c r="AY645" i="6"/>
  <c r="BB645" i="6"/>
  <c r="BA645" i="6" s="1"/>
  <c r="AZ655" i="6"/>
  <c r="BD655" i="6" s="1"/>
  <c r="AY655" i="6"/>
  <c r="BB655" i="6"/>
  <c r="BA655" i="6" s="1"/>
  <c r="AZ672" i="6"/>
  <c r="BD672" i="6" s="1"/>
  <c r="AY672" i="6"/>
  <c r="BB672" i="6"/>
  <c r="BA672" i="6" s="1"/>
  <c r="BB236" i="6"/>
  <c r="BA236" i="6" s="1"/>
  <c r="AY236" i="6"/>
  <c r="BB215" i="6"/>
  <c r="BA215" i="6" s="1"/>
  <c r="AY215" i="6"/>
  <c r="BB363" i="6"/>
  <c r="BA363" i="6" s="1"/>
  <c r="AY363" i="6"/>
  <c r="AY128" i="6"/>
  <c r="AY205" i="6"/>
  <c r="AY206" i="6"/>
  <c r="AY207" i="6"/>
  <c r="AY286" i="6"/>
  <c r="AY338" i="6"/>
  <c r="AY381" i="6"/>
  <c r="AY382" i="6"/>
  <c r="AY403" i="6"/>
  <c r="AY436" i="6"/>
  <c r="AY203" i="6"/>
  <c r="AY285" i="6"/>
  <c r="AY26" i="6"/>
  <c r="AY28" i="6"/>
  <c r="AY125" i="6"/>
  <c r="AY162" i="6"/>
  <c r="AY129" i="6"/>
  <c r="AY130" i="6"/>
  <c r="AY164" i="6"/>
  <c r="AY168" i="6"/>
  <c r="AY167" i="6"/>
  <c r="AY246" i="6"/>
  <c r="AY247" i="6"/>
  <c r="AY249" i="6"/>
  <c r="AY32" i="6"/>
  <c r="AY131" i="6"/>
  <c r="AY35" i="6"/>
  <c r="AY224" i="6"/>
  <c r="AY137" i="6"/>
  <c r="AY136" i="6"/>
  <c r="AY228" i="6"/>
  <c r="AY190" i="6"/>
  <c r="AY140" i="6"/>
  <c r="AY404" i="6"/>
  <c r="AY208" i="6"/>
  <c r="AY341" i="6"/>
  <c r="AY210" i="6"/>
  <c r="AZ144" i="6"/>
  <c r="BD144" i="6" s="1"/>
  <c r="BB211" i="6"/>
  <c r="BA211" i="6" s="1"/>
  <c r="AY211" i="6"/>
  <c r="AZ142" i="6"/>
  <c r="BD142" i="6" s="1"/>
  <c r="BB147" i="6"/>
  <c r="BA147" i="6" s="1"/>
  <c r="AY147" i="6"/>
  <c r="AZ256" i="6"/>
  <c r="BD256" i="6" s="1"/>
  <c r="BB250" i="6"/>
  <c r="BA250" i="6" s="1"/>
  <c r="AY250" i="6"/>
  <c r="AZ149" i="6"/>
  <c r="BD149" i="6" s="1"/>
  <c r="BB181" i="6"/>
  <c r="BA181" i="6" s="1"/>
  <c r="AY181" i="6"/>
  <c r="AZ151" i="6"/>
  <c r="BD151" i="6" s="1"/>
  <c r="BB342" i="6"/>
  <c r="BA342" i="6" s="1"/>
  <c r="AY342" i="6"/>
  <c r="AZ293" i="6"/>
  <c r="BD293" i="6" s="1"/>
  <c r="BB44" i="6"/>
  <c r="BA44" i="6" s="1"/>
  <c r="AY44" i="6"/>
  <c r="AZ154" i="6"/>
  <c r="BD154" i="6" s="1"/>
  <c r="BB217" i="6"/>
  <c r="BA217" i="6" s="1"/>
  <c r="AY217" i="6"/>
  <c r="AZ324" i="6"/>
  <c r="BD324" i="6" s="1"/>
  <c r="BB314" i="6"/>
  <c r="BA314" i="6" s="1"/>
  <c r="AY314" i="6"/>
  <c r="AZ360" i="6"/>
  <c r="BD360" i="6" s="1"/>
  <c r="BB367" i="6"/>
  <c r="BA367" i="6" s="1"/>
  <c r="AY367" i="6"/>
  <c r="AZ331" i="6"/>
  <c r="BD331" i="6" s="1"/>
  <c r="BB346" i="6"/>
  <c r="BA346" i="6" s="1"/>
  <c r="AY346" i="6"/>
  <c r="AZ385" i="6"/>
  <c r="BD385" i="6" s="1"/>
  <c r="BB406" i="6"/>
  <c r="BA406" i="6" s="1"/>
  <c r="AY406" i="6"/>
  <c r="AZ371" i="6"/>
  <c r="BD371" i="6" s="1"/>
  <c r="BB349" i="6"/>
  <c r="BA349" i="6" s="1"/>
  <c r="AY349" i="6"/>
  <c r="AZ48" i="6"/>
  <c r="BD48" i="6" s="1"/>
  <c r="BB52" i="6"/>
  <c r="BA52" i="6" s="1"/>
  <c r="AY52" i="6"/>
  <c r="AZ58" i="6"/>
  <c r="BD58" i="6" s="1"/>
  <c r="BB61" i="6"/>
  <c r="BA61" i="6" s="1"/>
  <c r="AY61" i="6"/>
  <c r="AZ135" i="6"/>
  <c r="BD135" i="6" s="1"/>
  <c r="BB415" i="6"/>
  <c r="BA415" i="6" s="1"/>
  <c r="AY415" i="6"/>
  <c r="AZ299" i="6"/>
  <c r="BD299" i="6" s="1"/>
  <c r="BB429" i="6"/>
  <c r="BA429" i="6" s="1"/>
  <c r="AY429" i="6"/>
  <c r="AZ454" i="6"/>
  <c r="BD454" i="6" s="1"/>
  <c r="BB446" i="6"/>
  <c r="BA446" i="6" s="1"/>
  <c r="AY446" i="6"/>
  <c r="AZ170" i="6"/>
  <c r="BD170" i="6" s="1"/>
  <c r="BB66" i="6"/>
  <c r="BA66" i="6" s="1"/>
  <c r="AY66" i="6"/>
  <c r="AZ73" i="6"/>
  <c r="BD73" i="6" s="1"/>
  <c r="BB163" i="6"/>
  <c r="BA163" i="6" s="1"/>
  <c r="AY163" i="6"/>
  <c r="AZ390" i="6"/>
  <c r="BD390" i="6" s="1"/>
  <c r="BB231" i="6"/>
  <c r="BA231" i="6" s="1"/>
  <c r="AY231" i="6"/>
  <c r="AZ161" i="6"/>
  <c r="BD161" i="6" s="1"/>
  <c r="BB238" i="6"/>
  <c r="BA238" i="6" s="1"/>
  <c r="AY238" i="6"/>
  <c r="AZ442" i="6"/>
  <c r="BD442" i="6" s="1"/>
  <c r="BB70" i="6"/>
  <c r="BA70" i="6" s="1"/>
  <c r="AY70" i="6"/>
  <c r="AY370" i="6"/>
  <c r="BB370" i="6"/>
  <c r="BA370" i="6" s="1"/>
  <c r="AZ370" i="6"/>
  <c r="BD370" i="6" s="1"/>
  <c r="AY241" i="6"/>
  <c r="BB393" i="6"/>
  <c r="BA393" i="6" s="1"/>
  <c r="AZ413" i="6"/>
  <c r="BD413" i="6" s="1"/>
  <c r="AY413" i="6"/>
  <c r="BB443" i="6"/>
  <c r="BA443" i="6" s="1"/>
  <c r="AY443" i="6"/>
  <c r="BB83" i="6"/>
  <c r="BA83" i="6" s="1"/>
  <c r="AZ177" i="6"/>
  <c r="BD177" i="6" s="1"/>
  <c r="AZ309" i="6"/>
  <c r="BD309" i="6" s="1"/>
  <c r="BB266" i="6"/>
  <c r="BA266" i="6" s="1"/>
  <c r="AY266" i="6"/>
  <c r="AZ389" i="6"/>
  <c r="BD389" i="6" s="1"/>
  <c r="AY389" i="6"/>
  <c r="BB389" i="6"/>
  <c r="BA389" i="6" s="1"/>
  <c r="AY186" i="6"/>
  <c r="BB186" i="6"/>
  <c r="BA186" i="6" s="1"/>
  <c r="AZ186" i="6"/>
  <c r="BD186" i="6" s="1"/>
  <c r="BB372" i="6"/>
  <c r="BA372" i="6" s="1"/>
  <c r="AY461" i="6"/>
  <c r="AZ468" i="6"/>
  <c r="BD468" i="6" s="1"/>
  <c r="BB472" i="6"/>
  <c r="BA472" i="6" s="1"/>
  <c r="AY472" i="6"/>
  <c r="AZ475" i="6"/>
  <c r="BD475" i="6" s="1"/>
  <c r="AY475" i="6"/>
  <c r="BB475" i="6"/>
  <c r="BA475" i="6" s="1"/>
  <c r="AZ488" i="6"/>
  <c r="BD488" i="6" s="1"/>
  <c r="AZ491" i="6"/>
  <c r="BD491" i="6" s="1"/>
  <c r="AY491" i="6"/>
  <c r="BB491" i="6"/>
  <c r="BA491" i="6" s="1"/>
  <c r="BB513" i="6"/>
  <c r="BA513" i="6" s="1"/>
  <c r="AY513" i="6"/>
  <c r="BB522" i="6"/>
  <c r="BA522" i="6" s="1"/>
  <c r="AZ522" i="6"/>
  <c r="BD522" i="6" s="1"/>
  <c r="AY522" i="6"/>
  <c r="BB528" i="6"/>
  <c r="BA528" i="6" s="1"/>
  <c r="AY528" i="6"/>
  <c r="BB531" i="6"/>
  <c r="BA531" i="6" s="1"/>
  <c r="AZ537" i="6"/>
  <c r="BD537" i="6" s="1"/>
  <c r="AZ552" i="6"/>
  <c r="BD552" i="6" s="1"/>
  <c r="AZ567" i="6"/>
  <c r="BD567" i="6" s="1"/>
  <c r="AY567" i="6"/>
  <c r="BB567" i="6"/>
  <c r="BA567" i="6" s="1"/>
  <c r="AY586" i="6"/>
  <c r="BB586" i="6"/>
  <c r="BA586" i="6" s="1"/>
  <c r="AZ586" i="6"/>
  <c r="BD586" i="6" s="1"/>
  <c r="AY580" i="6"/>
  <c r="BB580" i="6"/>
  <c r="BA580" i="6" s="1"/>
  <c r="AZ580" i="6"/>
  <c r="BD580" i="6" s="1"/>
  <c r="AY587" i="6"/>
  <c r="BB587" i="6"/>
  <c r="BA587" i="6" s="1"/>
  <c r="AZ587" i="6"/>
  <c r="BD587" i="6" s="1"/>
  <c r="AZ601" i="6"/>
  <c r="BD601" i="6" s="1"/>
  <c r="BB601" i="6"/>
  <c r="BA601" i="6" s="1"/>
  <c r="AY601" i="6"/>
  <c r="AZ604" i="6"/>
  <c r="BD604" i="6" s="1"/>
  <c r="BB604" i="6"/>
  <c r="BA604" i="6" s="1"/>
  <c r="AY604" i="6"/>
  <c r="AZ665" i="6"/>
  <c r="BD665" i="6" s="1"/>
  <c r="BB665" i="6"/>
  <c r="BA665" i="6" s="1"/>
  <c r="AY665" i="6"/>
  <c r="AZ643" i="6"/>
  <c r="BD643" i="6" s="1"/>
  <c r="BB643" i="6"/>
  <c r="BA643" i="6" s="1"/>
  <c r="AY643" i="6"/>
  <c r="AZ621" i="6"/>
  <c r="BD621" i="6" s="1"/>
  <c r="BB621" i="6"/>
  <c r="BA621" i="6" s="1"/>
  <c r="AY621" i="6"/>
  <c r="AZ700" i="6"/>
  <c r="BD700" i="6" s="1"/>
  <c r="BB700" i="6"/>
  <c r="BA700" i="6" s="1"/>
  <c r="AY700" i="6"/>
  <c r="AZ661" i="6"/>
  <c r="BD661" i="6" s="1"/>
  <c r="BB661" i="6"/>
  <c r="BA661" i="6" s="1"/>
  <c r="AY661" i="6"/>
  <c r="AZ683" i="6"/>
  <c r="BD683" i="6" s="1"/>
  <c r="BB683" i="6"/>
  <c r="BA683" i="6" s="1"/>
  <c r="AY683" i="6"/>
  <c r="AZ699" i="6"/>
  <c r="BD699" i="6" s="1"/>
  <c r="AY699" i="6"/>
  <c r="BB699" i="6"/>
  <c r="BA699" i="6" s="1"/>
  <c r="AY284" i="6"/>
  <c r="AY380" i="6"/>
  <c r="AY287" i="6"/>
  <c r="BB255" i="6"/>
  <c r="BA255" i="6" s="1"/>
  <c r="AY255" i="6"/>
  <c r="BB359" i="6"/>
  <c r="BA359" i="6" s="1"/>
  <c r="AY359" i="6"/>
  <c r="AZ128" i="6"/>
  <c r="BD128" i="6" s="1"/>
  <c r="AZ205" i="6"/>
  <c r="BD205" i="6" s="1"/>
  <c r="AZ206" i="6"/>
  <c r="BD206" i="6" s="1"/>
  <c r="AZ207" i="6"/>
  <c r="BD207" i="6" s="1"/>
  <c r="AZ286" i="6"/>
  <c r="BD286" i="6" s="1"/>
  <c r="AZ338" i="6"/>
  <c r="BD338" i="6" s="1"/>
  <c r="AZ381" i="6"/>
  <c r="BD381" i="6" s="1"/>
  <c r="AZ382" i="6"/>
  <c r="BD382" i="6" s="1"/>
  <c r="AZ403" i="6"/>
  <c r="BD403" i="6" s="1"/>
  <c r="AZ436" i="6"/>
  <c r="BD436" i="6" s="1"/>
  <c r="AZ203" i="6"/>
  <c r="BD203" i="6" s="1"/>
  <c r="AZ285" i="6"/>
  <c r="BD285" i="6" s="1"/>
  <c r="AZ26" i="6"/>
  <c r="BD26" i="6" s="1"/>
  <c r="AZ28" i="6"/>
  <c r="BD28" i="6" s="1"/>
  <c r="AZ125" i="6"/>
  <c r="BD125" i="6" s="1"/>
  <c r="AZ162" i="6"/>
  <c r="BD162" i="6" s="1"/>
  <c r="AZ129" i="6"/>
  <c r="BD129" i="6" s="1"/>
  <c r="AZ130" i="6"/>
  <c r="BD130" i="6" s="1"/>
  <c r="AZ164" i="6"/>
  <c r="BD164" i="6" s="1"/>
  <c r="AZ168" i="6"/>
  <c r="BD168" i="6" s="1"/>
  <c r="AZ167" i="6"/>
  <c r="BD167" i="6" s="1"/>
  <c r="AZ246" i="6"/>
  <c r="BD246" i="6" s="1"/>
  <c r="AZ247" i="6"/>
  <c r="BD247" i="6" s="1"/>
  <c r="AZ249" i="6"/>
  <c r="BD249" i="6" s="1"/>
  <c r="AZ32" i="6"/>
  <c r="BD32" i="6" s="1"/>
  <c r="AZ131" i="6"/>
  <c r="BD131" i="6" s="1"/>
  <c r="AZ35" i="6"/>
  <c r="BD35" i="6" s="1"/>
  <c r="AZ224" i="6"/>
  <c r="BD224" i="6" s="1"/>
  <c r="AZ137" i="6"/>
  <c r="BD137" i="6" s="1"/>
  <c r="AZ136" i="6"/>
  <c r="BD136" i="6" s="1"/>
  <c r="AZ228" i="6"/>
  <c r="BD228" i="6" s="1"/>
  <c r="AZ190" i="6"/>
  <c r="BD190" i="6" s="1"/>
  <c r="AZ140" i="6"/>
  <c r="BD140" i="6" s="1"/>
  <c r="AZ208" i="6"/>
  <c r="BD208" i="6" s="1"/>
  <c r="BB37" i="6"/>
  <c r="BA37" i="6" s="1"/>
  <c r="AY37" i="6"/>
  <c r="BB290" i="6"/>
  <c r="BA290" i="6" s="1"/>
  <c r="AY290" i="6"/>
  <c r="BB253" i="6"/>
  <c r="BA253" i="6" s="1"/>
  <c r="AY253" i="6"/>
  <c r="BB317" i="6"/>
  <c r="BA317" i="6" s="1"/>
  <c r="AY317" i="6"/>
  <c r="BB327" i="6"/>
  <c r="BA327" i="6" s="1"/>
  <c r="AY327" i="6"/>
  <c r="BB214" i="6"/>
  <c r="BA214" i="6" s="1"/>
  <c r="AY214" i="6"/>
  <c r="BB47" i="6"/>
  <c r="BA47" i="6" s="1"/>
  <c r="AY47" i="6"/>
  <c r="BB344" i="6"/>
  <c r="BA344" i="6" s="1"/>
  <c r="AY344" i="6"/>
  <c r="BB358" i="6"/>
  <c r="BA358" i="6" s="1"/>
  <c r="AY358" i="6"/>
  <c r="BB262" i="6"/>
  <c r="BA262" i="6" s="1"/>
  <c r="AY262" i="6"/>
  <c r="BB383" i="6"/>
  <c r="BA383" i="6" s="1"/>
  <c r="AY383" i="6"/>
  <c r="BB263" i="6"/>
  <c r="BA263" i="6" s="1"/>
  <c r="AY263" i="6"/>
  <c r="BB323" i="6"/>
  <c r="BA323" i="6" s="1"/>
  <c r="AY323" i="6"/>
  <c r="BB51" i="6"/>
  <c r="BA51" i="6" s="1"/>
  <c r="AY51" i="6"/>
  <c r="BB225" i="6"/>
  <c r="BA225" i="6" s="1"/>
  <c r="AY225" i="6"/>
  <c r="BB220" i="6"/>
  <c r="BA220" i="6" s="1"/>
  <c r="AY220" i="6"/>
  <c r="BB424" i="6"/>
  <c r="BA424" i="6" s="1"/>
  <c r="AY424" i="6"/>
  <c r="BB153" i="6"/>
  <c r="BA153" i="6" s="1"/>
  <c r="AY153" i="6"/>
  <c r="BB301" i="6"/>
  <c r="BA301" i="6" s="1"/>
  <c r="AY301" i="6"/>
  <c r="BB158" i="6"/>
  <c r="BA158" i="6" s="1"/>
  <c r="AY158" i="6"/>
  <c r="BB312" i="6"/>
  <c r="BA312" i="6" s="1"/>
  <c r="AY312" i="6"/>
  <c r="BB411" i="6"/>
  <c r="BA411" i="6" s="1"/>
  <c r="AY411" i="6"/>
  <c r="BB80" i="6"/>
  <c r="BA80" i="6" s="1"/>
  <c r="AY80" i="6"/>
  <c r="AY326" i="6"/>
  <c r="BB326" i="6"/>
  <c r="BA326" i="6" s="1"/>
  <c r="AZ326" i="6"/>
  <c r="BD326" i="6" s="1"/>
  <c r="AZ243" i="6"/>
  <c r="BD243" i="6" s="1"/>
  <c r="AY243" i="6"/>
  <c r="BB353" i="6"/>
  <c r="BA353" i="6" s="1"/>
  <c r="AY353" i="6"/>
  <c r="AZ308" i="6"/>
  <c r="BD308" i="6" s="1"/>
  <c r="AY308" i="6"/>
  <c r="BB308" i="6"/>
  <c r="BA308" i="6" s="1"/>
  <c r="BB183" i="6"/>
  <c r="BA183" i="6" s="1"/>
  <c r="AZ183" i="6"/>
  <c r="BD183" i="6" s="1"/>
  <c r="AY183" i="6"/>
  <c r="BB409" i="6"/>
  <c r="BA409" i="6" s="1"/>
  <c r="AY409" i="6"/>
  <c r="AZ391" i="6"/>
  <c r="BD391" i="6" s="1"/>
  <c r="AY391" i="6"/>
  <c r="BB391" i="6"/>
  <c r="BA391" i="6" s="1"/>
  <c r="AY332" i="6"/>
  <c r="BB332" i="6"/>
  <c r="BA332" i="6" s="1"/>
  <c r="AZ332" i="6"/>
  <c r="BD332" i="6" s="1"/>
  <c r="BB476" i="6"/>
  <c r="BA476" i="6" s="1"/>
  <c r="AY476" i="6"/>
  <c r="AY482" i="6"/>
  <c r="BB482" i="6"/>
  <c r="BA482" i="6" s="1"/>
  <c r="AZ482" i="6"/>
  <c r="BD482" i="6" s="1"/>
  <c r="BB492" i="6"/>
  <c r="BA492" i="6" s="1"/>
  <c r="AY492" i="6"/>
  <c r="AZ499" i="6"/>
  <c r="BD499" i="6" s="1"/>
  <c r="AY499" i="6"/>
  <c r="BB499" i="6"/>
  <c r="BA499" i="6" s="1"/>
  <c r="AZ507" i="6"/>
  <c r="BD507" i="6" s="1"/>
  <c r="AY507" i="6"/>
  <c r="BB507" i="6"/>
  <c r="BA507" i="6" s="1"/>
  <c r="AZ543" i="6"/>
  <c r="BD543" i="6" s="1"/>
  <c r="AY543" i="6"/>
  <c r="BB543" i="6"/>
  <c r="BA543" i="6" s="1"/>
  <c r="AZ547" i="6"/>
  <c r="BD547" i="6" s="1"/>
  <c r="AY547" i="6"/>
  <c r="BB553" i="6"/>
  <c r="BA553" i="6" s="1"/>
  <c r="AY553" i="6"/>
  <c r="BB562" i="6"/>
  <c r="BA562" i="6" s="1"/>
  <c r="AZ562" i="6"/>
  <c r="BD562" i="6" s="1"/>
  <c r="AY562" i="6"/>
  <c r="BB568" i="6"/>
  <c r="BA568" i="6" s="1"/>
  <c r="AY568" i="6"/>
  <c r="AY570" i="6"/>
  <c r="BB570" i="6"/>
  <c r="BA570" i="6" s="1"/>
  <c r="AZ570" i="6"/>
  <c r="BD570" i="6" s="1"/>
  <c r="AY575" i="6"/>
  <c r="BB575" i="6"/>
  <c r="BA575" i="6" s="1"/>
  <c r="AZ575" i="6"/>
  <c r="BD575" i="6" s="1"/>
  <c r="AY588" i="6"/>
  <c r="BB588" i="6"/>
  <c r="BA588" i="6" s="1"/>
  <c r="AZ588" i="6"/>
  <c r="BD588" i="6" s="1"/>
  <c r="AY593" i="6"/>
  <c r="BB593" i="6"/>
  <c r="BA593" i="6" s="1"/>
  <c r="AZ593" i="6"/>
  <c r="BD593" i="6" s="1"/>
  <c r="AZ599" i="6"/>
  <c r="BD599" i="6" s="1"/>
  <c r="BB599" i="6"/>
  <c r="BA599" i="6" s="1"/>
  <c r="AY599" i="6"/>
  <c r="AZ609" i="6"/>
  <c r="BD609" i="6" s="1"/>
  <c r="BB609" i="6"/>
  <c r="BA609" i="6" s="1"/>
  <c r="AY609" i="6"/>
  <c r="AZ613" i="6"/>
  <c r="BD613" i="6" s="1"/>
  <c r="BB613" i="6"/>
  <c r="BA613" i="6" s="1"/>
  <c r="AY613" i="6"/>
  <c r="AZ659" i="6"/>
  <c r="BD659" i="6" s="1"/>
  <c r="BB659" i="6"/>
  <c r="BA659" i="6" s="1"/>
  <c r="AY659" i="6"/>
  <c r="AZ636" i="6"/>
  <c r="BD636" i="6" s="1"/>
  <c r="BB636" i="6"/>
  <c r="BA636" i="6" s="1"/>
  <c r="AY636" i="6"/>
  <c r="AZ651" i="6"/>
  <c r="BD651" i="6" s="1"/>
  <c r="BB651" i="6"/>
  <c r="BA651" i="6" s="1"/>
  <c r="AY651" i="6"/>
  <c r="AZ668" i="6"/>
  <c r="BD668" i="6" s="1"/>
  <c r="BB668" i="6"/>
  <c r="BA668" i="6" s="1"/>
  <c r="AY668" i="6"/>
  <c r="AZ689" i="6"/>
  <c r="BD689" i="6" s="1"/>
  <c r="BB689" i="6"/>
  <c r="BA689" i="6" s="1"/>
  <c r="AY689" i="6"/>
  <c r="AY204" i="6"/>
  <c r="AY337" i="6"/>
  <c r="AY421" i="6"/>
  <c r="BB267" i="6"/>
  <c r="BA267" i="6" s="1"/>
  <c r="AY267" i="6"/>
  <c r="BB384" i="6"/>
  <c r="BA384" i="6" s="1"/>
  <c r="AY384" i="6"/>
  <c r="BB145" i="6"/>
  <c r="BA145" i="6" s="1"/>
  <c r="AY145" i="6"/>
  <c r="BB143" i="6"/>
  <c r="BA143" i="6" s="1"/>
  <c r="AY143" i="6"/>
  <c r="BB257" i="6"/>
  <c r="BA257" i="6" s="1"/>
  <c r="AY257" i="6"/>
  <c r="BB258" i="6"/>
  <c r="BA258" i="6" s="1"/>
  <c r="AY258" i="6"/>
  <c r="BB40" i="6"/>
  <c r="BA40" i="6" s="1"/>
  <c r="AY40" i="6"/>
  <c r="BB294" i="6"/>
  <c r="BA294" i="6" s="1"/>
  <c r="AY294" i="6"/>
  <c r="BB319" i="6"/>
  <c r="BA319" i="6" s="1"/>
  <c r="AY319" i="6"/>
  <c r="BB322" i="6"/>
  <c r="BA322" i="6" s="1"/>
  <c r="AY322" i="6"/>
  <c r="BB361" i="6"/>
  <c r="BA361" i="6" s="1"/>
  <c r="AY361" i="6"/>
  <c r="BB296" i="6"/>
  <c r="BA296" i="6" s="1"/>
  <c r="AY296" i="6"/>
  <c r="BB386" i="6"/>
  <c r="BA386" i="6" s="1"/>
  <c r="AY386" i="6"/>
  <c r="BB437" i="6"/>
  <c r="BA437" i="6" s="1"/>
  <c r="AY437" i="6"/>
  <c r="BB49" i="6"/>
  <c r="BA49" i="6" s="1"/>
  <c r="AY49" i="6"/>
  <c r="BB59" i="6"/>
  <c r="BA59" i="6" s="1"/>
  <c r="AY59" i="6"/>
  <c r="BB165" i="6"/>
  <c r="BA165" i="6" s="1"/>
  <c r="AY165" i="6"/>
  <c r="BB300" i="6"/>
  <c r="BA300" i="6" s="1"/>
  <c r="AY300" i="6"/>
  <c r="BB221" i="6"/>
  <c r="BA221" i="6" s="1"/>
  <c r="AY221" i="6"/>
  <c r="BB157" i="6"/>
  <c r="BA157" i="6" s="1"/>
  <c r="AY157" i="6"/>
  <c r="BB171" i="6"/>
  <c r="BA171" i="6" s="1"/>
  <c r="AY171" i="6"/>
  <c r="BB410" i="6"/>
  <c r="BA410" i="6" s="1"/>
  <c r="AY410" i="6"/>
  <c r="BB235" i="6"/>
  <c r="BA235" i="6" s="1"/>
  <c r="AY235" i="6"/>
  <c r="BB455" i="6"/>
  <c r="BA455" i="6" s="1"/>
  <c r="AY455" i="6"/>
  <c r="AZ368" i="6"/>
  <c r="BD368" i="6" s="1"/>
  <c r="AY368" i="6"/>
  <c r="BB239" i="6"/>
  <c r="BA239" i="6" s="1"/>
  <c r="AY239" i="6"/>
  <c r="AZ87" i="6"/>
  <c r="BD87" i="6" s="1"/>
  <c r="AY87" i="6"/>
  <c r="BB87" i="6"/>
  <c r="BA87" i="6" s="1"/>
  <c r="BB85" i="6"/>
  <c r="BA85" i="6" s="1"/>
  <c r="AZ85" i="6"/>
  <c r="BD85" i="6" s="1"/>
  <c r="AY85" i="6"/>
  <c r="BB441" i="6"/>
  <c r="BA441" i="6" s="1"/>
  <c r="AY441" i="6"/>
  <c r="AZ268" i="6"/>
  <c r="BD268" i="6" s="1"/>
  <c r="AY268" i="6"/>
  <c r="BB268" i="6"/>
  <c r="BA268" i="6" s="1"/>
  <c r="AY462" i="6"/>
  <c r="BB462" i="6"/>
  <c r="BA462" i="6" s="1"/>
  <c r="AZ462" i="6"/>
  <c r="BD462" i="6" s="1"/>
  <c r="AZ479" i="6"/>
  <c r="BD479" i="6" s="1"/>
  <c r="AY479" i="6"/>
  <c r="BB479" i="6"/>
  <c r="BA479" i="6" s="1"/>
  <c r="BB500" i="6"/>
  <c r="BA500" i="6" s="1"/>
  <c r="AY500" i="6"/>
  <c r="BB508" i="6"/>
  <c r="BA508" i="6" s="1"/>
  <c r="AY508" i="6"/>
  <c r="AZ519" i="6"/>
  <c r="BD519" i="6" s="1"/>
  <c r="AY519" i="6"/>
  <c r="BB519" i="6"/>
  <c r="BA519" i="6" s="1"/>
  <c r="AZ523" i="6"/>
  <c r="BD523" i="6" s="1"/>
  <c r="AY523" i="6"/>
  <c r="BB529" i="6"/>
  <c r="BA529" i="6" s="1"/>
  <c r="AY529" i="6"/>
  <c r="BB538" i="6"/>
  <c r="BA538" i="6" s="1"/>
  <c r="AZ538" i="6"/>
  <c r="BD538" i="6" s="1"/>
  <c r="AY538" i="6"/>
  <c r="BB544" i="6"/>
  <c r="BA544" i="6" s="1"/>
  <c r="AY544" i="6"/>
  <c r="AY576" i="6"/>
  <c r="BB576" i="6"/>
  <c r="BA576" i="6" s="1"/>
  <c r="AZ576" i="6"/>
  <c r="BD576" i="6" s="1"/>
  <c r="AY581" i="6"/>
  <c r="BB581" i="6"/>
  <c r="BA581" i="6" s="1"/>
  <c r="AZ581" i="6"/>
  <c r="BD581" i="6" s="1"/>
  <c r="AZ594" i="6"/>
  <c r="BD594" i="6" s="1"/>
  <c r="BB594" i="6"/>
  <c r="BA594" i="6" s="1"/>
  <c r="AY594" i="6"/>
  <c r="AZ603" i="6"/>
  <c r="BD603" i="6" s="1"/>
  <c r="BB603" i="6"/>
  <c r="BA603" i="6" s="1"/>
  <c r="AY603" i="6"/>
  <c r="AZ610" i="6"/>
  <c r="BD610" i="6" s="1"/>
  <c r="BB610" i="6"/>
  <c r="BA610" i="6" s="1"/>
  <c r="AY610" i="6"/>
  <c r="AZ624" i="6"/>
  <c r="BD624" i="6" s="1"/>
  <c r="BB624" i="6"/>
  <c r="BA624" i="6" s="1"/>
  <c r="AY624" i="6"/>
  <c r="AZ641" i="6"/>
  <c r="BD641" i="6" s="1"/>
  <c r="BB641" i="6"/>
  <c r="BA641" i="6" s="1"/>
  <c r="AY641" i="6"/>
  <c r="AZ695" i="6"/>
  <c r="BD695" i="6" s="1"/>
  <c r="BB695" i="6"/>
  <c r="BA695" i="6" s="1"/>
  <c r="AY695" i="6"/>
  <c r="AZ658" i="6"/>
  <c r="BD658" i="6" s="1"/>
  <c r="BB658" i="6"/>
  <c r="BA658" i="6" s="1"/>
  <c r="AY658" i="6"/>
  <c r="AZ674" i="6"/>
  <c r="BD674" i="6" s="1"/>
  <c r="BB674" i="6"/>
  <c r="BA674" i="6" s="1"/>
  <c r="AY674" i="6"/>
  <c r="BB709" i="6"/>
  <c r="BA709" i="6" s="1"/>
  <c r="AZ714" i="6"/>
  <c r="BD714" i="6" s="1"/>
  <c r="BB727" i="6"/>
  <c r="BA727" i="6" s="1"/>
  <c r="AY730" i="6"/>
  <c r="BB733" i="6"/>
  <c r="BA733" i="6" s="1"/>
  <c r="AZ733" i="6"/>
  <c r="BD733" i="6" s="1"/>
  <c r="BB737" i="6"/>
  <c r="BA737" i="6" s="1"/>
  <c r="BB747" i="6"/>
  <c r="BA747" i="6" s="1"/>
  <c r="AY802" i="6"/>
  <c r="BB802" i="6"/>
  <c r="BA802" i="6" s="1"/>
  <c r="AZ802" i="6"/>
  <c r="BD802" i="6" s="1"/>
  <c r="AY726" i="6"/>
  <c r="AZ726" i="6"/>
  <c r="BD726" i="6" s="1"/>
  <c r="AY756" i="6"/>
  <c r="BB756" i="6"/>
  <c r="BA756" i="6" s="1"/>
  <c r="AZ756" i="6"/>
  <c r="BD756" i="6" s="1"/>
  <c r="AZ707" i="6"/>
  <c r="BD707" i="6" s="1"/>
  <c r="BB710" i="6"/>
  <c r="BA710" i="6" s="1"/>
  <c r="AZ710" i="6"/>
  <c r="BD710" i="6" s="1"/>
  <c r="BB714" i="6"/>
  <c r="BA714" i="6" s="1"/>
  <c r="AY717" i="6"/>
  <c r="BB725" i="6"/>
  <c r="BA725" i="6" s="1"/>
  <c r="AZ725" i="6"/>
  <c r="BD725" i="6" s="1"/>
  <c r="BB730" i="6"/>
  <c r="BA730" i="6" s="1"/>
  <c r="AY733" i="6"/>
  <c r="AZ735" i="6"/>
  <c r="BD735" i="6" s="1"/>
  <c r="AZ745" i="6"/>
  <c r="BD745" i="6" s="1"/>
  <c r="BB748" i="6"/>
  <c r="BA748" i="6" s="1"/>
  <c r="AZ748" i="6"/>
  <c r="BD748" i="6" s="1"/>
  <c r="AY765" i="6"/>
  <c r="AZ765" i="6"/>
  <c r="BD765" i="6" s="1"/>
  <c r="BB726" i="6"/>
  <c r="BA726" i="6" s="1"/>
  <c r="AY752" i="6"/>
  <c r="BB752" i="6"/>
  <c r="BA752" i="6" s="1"/>
  <c r="AZ752" i="6"/>
  <c r="BD752" i="6" s="1"/>
  <c r="AY767" i="6"/>
  <c r="AZ767" i="6"/>
  <c r="BD767" i="6" s="1"/>
  <c r="BB498" i="6"/>
  <c r="BA498" i="6" s="1"/>
  <c r="BB502" i="6"/>
  <c r="BA502" i="6" s="1"/>
  <c r="BB506" i="6"/>
  <c r="BA506" i="6" s="1"/>
  <c r="BB510" i="6"/>
  <c r="BA510" i="6" s="1"/>
  <c r="AZ518" i="6"/>
  <c r="BD518" i="6" s="1"/>
  <c r="AZ526" i="6"/>
  <c r="BD526" i="6" s="1"/>
  <c r="AZ534" i="6"/>
  <c r="BD534" i="6" s="1"/>
  <c r="AZ542" i="6"/>
  <c r="BD542" i="6" s="1"/>
  <c r="AZ550" i="6"/>
  <c r="BD550" i="6" s="1"/>
  <c r="AZ558" i="6"/>
  <c r="BD558" i="6" s="1"/>
  <c r="AZ566" i="6"/>
  <c r="BD566" i="6" s="1"/>
  <c r="AY664" i="6"/>
  <c r="AY676" i="6"/>
  <c r="AY678" i="6"/>
  <c r="AY680" i="6"/>
  <c r="AY614" i="6"/>
  <c r="AY616" i="6"/>
  <c r="AY619" i="6"/>
  <c r="AY625" i="6"/>
  <c r="AY642" i="6"/>
  <c r="AY644" i="6"/>
  <c r="AY692" i="6"/>
  <c r="AY632" i="6"/>
  <c r="AY633" i="6"/>
  <c r="AY638" i="6"/>
  <c r="AY640" i="6"/>
  <c r="AY618" i="6"/>
  <c r="AY620" i="6"/>
  <c r="AY622" i="6"/>
  <c r="AY629" i="6"/>
  <c r="AY635" i="6"/>
  <c r="AY623" i="6"/>
  <c r="AY637" i="6"/>
  <c r="AY690" i="6"/>
  <c r="AY696" i="6"/>
  <c r="AY698" i="6"/>
  <c r="AY646" i="6"/>
  <c r="AY648" i="6"/>
  <c r="AY650" i="6"/>
  <c r="AY652" i="6"/>
  <c r="AY654" i="6"/>
  <c r="AY656" i="6"/>
  <c r="AY660" i="6"/>
  <c r="AY720" i="6"/>
  <c r="AY721" i="6"/>
  <c r="AY718" i="6"/>
  <c r="AY667" i="6"/>
  <c r="AY669" i="6"/>
  <c r="AY671" i="6"/>
  <c r="AY673" i="6"/>
  <c r="AY675" i="6"/>
  <c r="AY682" i="6"/>
  <c r="AY684" i="6"/>
  <c r="AY686" i="6"/>
  <c r="AY688" i="6"/>
  <c r="AY691" i="6"/>
  <c r="AY694" i="6"/>
  <c r="AY722" i="6"/>
  <c r="AY723" i="6"/>
  <c r="AZ703" i="6"/>
  <c r="BD703" i="6" s="1"/>
  <c r="BB703" i="6"/>
  <c r="BA703" i="6" s="1"/>
  <c r="BB707" i="6"/>
  <c r="BA707" i="6" s="1"/>
  <c r="AY710" i="6"/>
  <c r="BB717" i="6"/>
  <c r="BA717" i="6" s="1"/>
  <c r="AY725" i="6"/>
  <c r="AZ728" i="6"/>
  <c r="BD728" i="6" s="1"/>
  <c r="BB735" i="6"/>
  <c r="BA735" i="6" s="1"/>
  <c r="AY738" i="6"/>
  <c r="AZ741" i="6"/>
  <c r="BD741" i="6" s="1"/>
  <c r="BB741" i="6"/>
  <c r="BA741" i="6" s="1"/>
  <c r="BB745" i="6"/>
  <c r="BA745" i="6" s="1"/>
  <c r="AY748" i="6"/>
  <c r="BB765" i="6"/>
  <c r="BA765" i="6" s="1"/>
  <c r="AY789" i="6"/>
  <c r="AZ789" i="6"/>
  <c r="BD789" i="6" s="1"/>
  <c r="BB789" i="6"/>
  <c r="BA789" i="6" s="1"/>
  <c r="AY837" i="6"/>
  <c r="BB837" i="6"/>
  <c r="BA837" i="6" s="1"/>
  <c r="AZ837" i="6"/>
  <c r="BD837" i="6" s="1"/>
  <c r="BB767" i="6"/>
  <c r="BA767" i="6" s="1"/>
  <c r="AY792" i="6"/>
  <c r="AZ792" i="6"/>
  <c r="BD792" i="6" s="1"/>
  <c r="BB792" i="6"/>
  <c r="BA792" i="6" s="1"/>
  <c r="BB664" i="6"/>
  <c r="BA664" i="6" s="1"/>
  <c r="BB676" i="6"/>
  <c r="BA676" i="6" s="1"/>
  <c r="BB678" i="6"/>
  <c r="BA678" i="6" s="1"/>
  <c r="BB680" i="6"/>
  <c r="BA680" i="6" s="1"/>
  <c r="BB614" i="6"/>
  <c r="BA614" i="6" s="1"/>
  <c r="BB616" i="6"/>
  <c r="BA616" i="6" s="1"/>
  <c r="BB619" i="6"/>
  <c r="BA619" i="6" s="1"/>
  <c r="BB625" i="6"/>
  <c r="BA625" i="6" s="1"/>
  <c r="BB642" i="6"/>
  <c r="BA642" i="6" s="1"/>
  <c r="BB644" i="6"/>
  <c r="BA644" i="6" s="1"/>
  <c r="BB692" i="6"/>
  <c r="BA692" i="6" s="1"/>
  <c r="BB632" i="6"/>
  <c r="BA632" i="6" s="1"/>
  <c r="BB633" i="6"/>
  <c r="BA633" i="6" s="1"/>
  <c r="BB638" i="6"/>
  <c r="BA638" i="6" s="1"/>
  <c r="BB640" i="6"/>
  <c r="BA640" i="6" s="1"/>
  <c r="BB618" i="6"/>
  <c r="BA618" i="6" s="1"/>
  <c r="BB620" i="6"/>
  <c r="BA620" i="6" s="1"/>
  <c r="BB622" i="6"/>
  <c r="BA622" i="6" s="1"/>
  <c r="BB629" i="6"/>
  <c r="BA629" i="6" s="1"/>
  <c r="BB635" i="6"/>
  <c r="BA635" i="6" s="1"/>
  <c r="BB623" i="6"/>
  <c r="BA623" i="6" s="1"/>
  <c r="BB637" i="6"/>
  <c r="BA637" i="6" s="1"/>
  <c r="BB690" i="6"/>
  <c r="BA690" i="6" s="1"/>
  <c r="BB696" i="6"/>
  <c r="BA696" i="6" s="1"/>
  <c r="BB698" i="6"/>
  <c r="BA698" i="6" s="1"/>
  <c r="BB646" i="6"/>
  <c r="BA646" i="6" s="1"/>
  <c r="BB648" i="6"/>
  <c r="BA648" i="6" s="1"/>
  <c r="BB650" i="6"/>
  <c r="BA650" i="6" s="1"/>
  <c r="BB652" i="6"/>
  <c r="BA652" i="6" s="1"/>
  <c r="BB654" i="6"/>
  <c r="BA654" i="6" s="1"/>
  <c r="BB656" i="6"/>
  <c r="BA656" i="6" s="1"/>
  <c r="BB660" i="6"/>
  <c r="BA660" i="6" s="1"/>
  <c r="BB720" i="6"/>
  <c r="BA720" i="6" s="1"/>
  <c r="BB721" i="6"/>
  <c r="BA721" i="6" s="1"/>
  <c r="BB718" i="6"/>
  <c r="BA718" i="6" s="1"/>
  <c r="BB667" i="6"/>
  <c r="BA667" i="6" s="1"/>
  <c r="BB669" i="6"/>
  <c r="BA669" i="6" s="1"/>
  <c r="BB671" i="6"/>
  <c r="BA671" i="6" s="1"/>
  <c r="BB673" i="6"/>
  <c r="BA673" i="6" s="1"/>
  <c r="BB675" i="6"/>
  <c r="BA675" i="6" s="1"/>
  <c r="BB682" i="6"/>
  <c r="BA682" i="6" s="1"/>
  <c r="BB684" i="6"/>
  <c r="BA684" i="6" s="1"/>
  <c r="BB686" i="6"/>
  <c r="BA686" i="6" s="1"/>
  <c r="BB688" i="6"/>
  <c r="BA688" i="6" s="1"/>
  <c r="BB691" i="6"/>
  <c r="BA691" i="6" s="1"/>
  <c r="BB719" i="6"/>
  <c r="BA719" i="6" s="1"/>
  <c r="AZ719" i="6"/>
  <c r="BD719" i="6" s="1"/>
  <c r="BB734" i="6"/>
  <c r="BA734" i="6" s="1"/>
  <c r="AZ734" i="6"/>
  <c r="BD734" i="6" s="1"/>
  <c r="AY779" i="6"/>
  <c r="BB779" i="6"/>
  <c r="BA779" i="6" s="1"/>
  <c r="AZ779" i="6"/>
  <c r="BD779" i="6" s="1"/>
  <c r="AY759" i="6"/>
  <c r="BB759" i="6"/>
  <c r="BA759" i="6" s="1"/>
  <c r="AZ759" i="6"/>
  <c r="BD759" i="6" s="1"/>
  <c r="AY761" i="6"/>
  <c r="AZ761" i="6"/>
  <c r="BD761" i="6" s="1"/>
  <c r="AY770" i="6"/>
  <c r="BB770" i="6"/>
  <c r="BA770" i="6" s="1"/>
  <c r="AZ770" i="6"/>
  <c r="BD770" i="6" s="1"/>
  <c r="BB711" i="6"/>
  <c r="BA711" i="6" s="1"/>
  <c r="AZ711" i="6"/>
  <c r="BD711" i="6" s="1"/>
  <c r="BB749" i="6"/>
  <c r="BA749" i="6" s="1"/>
  <c r="AZ749" i="6"/>
  <c r="BD749" i="6" s="1"/>
  <c r="AY799" i="6"/>
  <c r="BB799" i="6"/>
  <c r="BA799" i="6" s="1"/>
  <c r="AZ799" i="6"/>
  <c r="BD799" i="6" s="1"/>
  <c r="AY755" i="6"/>
  <c r="BB755" i="6"/>
  <c r="BA755" i="6" s="1"/>
  <c r="AZ755" i="6"/>
  <c r="BD755" i="6" s="1"/>
  <c r="AY757" i="6"/>
  <c r="AZ757" i="6"/>
  <c r="BD757" i="6" s="1"/>
  <c r="AY773" i="6"/>
  <c r="BB773" i="6"/>
  <c r="BA773" i="6" s="1"/>
  <c r="AZ773" i="6"/>
  <c r="BD773" i="6" s="1"/>
  <c r="AY819" i="6"/>
  <c r="AZ819" i="6"/>
  <c r="BD819" i="6" s="1"/>
  <c r="BB819" i="6"/>
  <c r="BA819" i="6" s="1"/>
  <c r="AZ172" i="6"/>
  <c r="BD172" i="6" s="1"/>
  <c r="AZ414" i="6"/>
  <c r="BD414" i="6" s="1"/>
  <c r="AZ306" i="6"/>
  <c r="BD306" i="6" s="1"/>
  <c r="AZ428" i="6"/>
  <c r="BD428" i="6" s="1"/>
  <c r="AZ179" i="6"/>
  <c r="BD179" i="6" s="1"/>
  <c r="AZ182" i="6"/>
  <c r="BD182" i="6" s="1"/>
  <c r="AY763" i="6"/>
  <c r="BB704" i="6"/>
  <c r="BA704" i="6" s="1"/>
  <c r="AZ704" i="6"/>
  <c r="BD704" i="6" s="1"/>
  <c r="BB708" i="6"/>
  <c r="BA708" i="6" s="1"/>
  <c r="AY711" i="6"/>
  <c r="AZ713" i="6"/>
  <c r="BD713" i="6" s="1"/>
  <c r="AZ729" i="6"/>
  <c r="BD729" i="6" s="1"/>
  <c r="BB732" i="6"/>
  <c r="BA732" i="6" s="1"/>
  <c r="AZ732" i="6"/>
  <c r="BD732" i="6" s="1"/>
  <c r="BB736" i="6"/>
  <c r="BA736" i="6" s="1"/>
  <c r="AY739" i="6"/>
  <c r="BB742" i="6"/>
  <c r="BA742" i="6" s="1"/>
  <c r="AZ742" i="6"/>
  <c r="BD742" i="6" s="1"/>
  <c r="BB746" i="6"/>
  <c r="BA746" i="6" s="1"/>
  <c r="AY749" i="6"/>
  <c r="AY764" i="6"/>
  <c r="BB764" i="6"/>
  <c r="BA764" i="6" s="1"/>
  <c r="AZ764" i="6"/>
  <c r="BD764" i="6" s="1"/>
  <c r="AY751" i="6"/>
  <c r="AZ751" i="6"/>
  <c r="BD751" i="6" s="1"/>
  <c r="BB751" i="6"/>
  <c r="BA751" i="6" s="1"/>
  <c r="AY753" i="6"/>
  <c r="AZ753" i="6"/>
  <c r="BD753" i="6" s="1"/>
  <c r="BB757" i="6"/>
  <c r="BA757" i="6" s="1"/>
  <c r="AY771" i="6"/>
  <c r="AZ771" i="6"/>
  <c r="BD771" i="6" s="1"/>
  <c r="BB763" i="6"/>
  <c r="BA763" i="6" s="1"/>
  <c r="BB713" i="6"/>
  <c r="BA713" i="6" s="1"/>
  <c r="BB801" i="6"/>
  <c r="BA801" i="6" s="1"/>
  <c r="AZ801" i="6"/>
  <c r="BD801" i="6" s="1"/>
  <c r="BB729" i="6"/>
  <c r="BA729" i="6" s="1"/>
  <c r="BB739" i="6"/>
  <c r="BA739" i="6" s="1"/>
  <c r="AY788" i="6"/>
  <c r="BB788" i="6"/>
  <c r="BA788" i="6" s="1"/>
  <c r="AZ788" i="6"/>
  <c r="BD788" i="6" s="1"/>
  <c r="AY790" i="6"/>
  <c r="AZ790" i="6"/>
  <c r="BD790" i="6" s="1"/>
  <c r="AY838" i="6"/>
  <c r="AZ838" i="6"/>
  <c r="BD838" i="6" s="1"/>
  <c r="BB838" i="6"/>
  <c r="BA838" i="6" s="1"/>
  <c r="AY774" i="6"/>
  <c r="BB774" i="6"/>
  <c r="BA774" i="6" s="1"/>
  <c r="AZ774" i="6"/>
  <c r="BD774" i="6" s="1"/>
  <c r="BB702" i="6"/>
  <c r="BA702" i="6" s="1"/>
  <c r="AZ702" i="6"/>
  <c r="BD702" i="6" s="1"/>
  <c r="AY709" i="6"/>
  <c r="AZ712" i="6"/>
  <c r="BD712" i="6" s="1"/>
  <c r="BB712" i="6"/>
  <c r="BA712" i="6" s="1"/>
  <c r="AY801" i="6"/>
  <c r="AZ727" i="6"/>
  <c r="BD727" i="6" s="1"/>
  <c r="AZ737" i="6"/>
  <c r="BD737" i="6" s="1"/>
  <c r="BB740" i="6"/>
  <c r="BA740" i="6" s="1"/>
  <c r="AZ740" i="6"/>
  <c r="BD740" i="6" s="1"/>
  <c r="AY747" i="6"/>
  <c r="AY778" i="6"/>
  <c r="BB778" i="6"/>
  <c r="BA778" i="6" s="1"/>
  <c r="AZ778" i="6"/>
  <c r="BD778" i="6" s="1"/>
  <c r="AY785" i="6"/>
  <c r="AZ785" i="6"/>
  <c r="BD785" i="6" s="1"/>
  <c r="BB790" i="6"/>
  <c r="BA790" i="6" s="1"/>
  <c r="AY760" i="6"/>
  <c r="BB760" i="6"/>
  <c r="BA760" i="6" s="1"/>
  <c r="AZ760" i="6"/>
  <c r="BD760" i="6" s="1"/>
  <c r="AY780" i="6"/>
  <c r="BB780" i="6"/>
  <c r="BA780" i="6" s="1"/>
  <c r="AZ780" i="6"/>
  <c r="BD780" i="6" s="1"/>
  <c r="BB750" i="6"/>
  <c r="BA750" i="6" s="1"/>
  <c r="AY791" i="6"/>
  <c r="BB791" i="6"/>
  <c r="BA791" i="6" s="1"/>
  <c r="AY768" i="6"/>
  <c r="BB768" i="6"/>
  <c r="BA768" i="6" s="1"/>
  <c r="BB769" i="6"/>
  <c r="BA769" i="6" s="1"/>
  <c r="AZ781" i="6"/>
  <c r="BD781" i="6" s="1"/>
  <c r="AZ784" i="6"/>
  <c r="BD784" i="6" s="1"/>
  <c r="BB786" i="6"/>
  <c r="BA786" i="6" s="1"/>
  <c r="AY793" i="6"/>
  <c r="BB793" i="6"/>
  <c r="BA793" i="6" s="1"/>
  <c r="BB794" i="6"/>
  <c r="BA794" i="6" s="1"/>
  <c r="AZ836" i="6"/>
  <c r="BD836" i="6" s="1"/>
  <c r="AZ804" i="6"/>
  <c r="BD804" i="6" s="1"/>
  <c r="BB805" i="6"/>
  <c r="BA805" i="6" s="1"/>
  <c r="AY807" i="6"/>
  <c r="BB807" i="6"/>
  <c r="BA807" i="6" s="1"/>
  <c r="BB808" i="6"/>
  <c r="BA808" i="6" s="1"/>
  <c r="AY825" i="6"/>
  <c r="BB825" i="6"/>
  <c r="BA825" i="6" s="1"/>
  <c r="BB834" i="6"/>
  <c r="BA834" i="6" s="1"/>
  <c r="AY879" i="6"/>
  <c r="BB879" i="6"/>
  <c r="BA879" i="6" s="1"/>
  <c r="AZ879" i="6"/>
  <c r="BD879" i="6" s="1"/>
  <c r="AY882" i="6"/>
  <c r="BB882" i="6"/>
  <c r="BA882" i="6" s="1"/>
  <c r="AZ882" i="6"/>
  <c r="BD882" i="6" s="1"/>
  <c r="AY895" i="6"/>
  <c r="BB895" i="6"/>
  <c r="BA895" i="6" s="1"/>
  <c r="AZ895" i="6"/>
  <c r="BD895" i="6" s="1"/>
  <c r="AY898" i="6"/>
  <c r="BB898" i="6"/>
  <c r="BA898" i="6" s="1"/>
  <c r="AZ898" i="6"/>
  <c r="BD898" i="6" s="1"/>
  <c r="AY911" i="6"/>
  <c r="BB911" i="6"/>
  <c r="BA911" i="6" s="1"/>
  <c r="AZ911" i="6"/>
  <c r="BD911" i="6" s="1"/>
  <c r="AY914" i="6"/>
  <c r="BB914" i="6"/>
  <c r="BA914" i="6" s="1"/>
  <c r="AZ914" i="6"/>
  <c r="BD914" i="6" s="1"/>
  <c r="AY927" i="6"/>
  <c r="BB927" i="6"/>
  <c r="BA927" i="6" s="1"/>
  <c r="AZ927" i="6"/>
  <c r="BD927" i="6" s="1"/>
  <c r="AY930" i="6"/>
  <c r="BB930" i="6"/>
  <c r="BA930" i="6" s="1"/>
  <c r="AZ930" i="6"/>
  <c r="BD930" i="6" s="1"/>
  <c r="AY942" i="6"/>
  <c r="BB942" i="6"/>
  <c r="BA942" i="6" s="1"/>
  <c r="AZ942" i="6"/>
  <c r="BD942" i="6" s="1"/>
  <c r="AY945" i="6"/>
  <c r="BB945" i="6"/>
  <c r="BA945" i="6" s="1"/>
  <c r="AZ945" i="6"/>
  <c r="BD945" i="6" s="1"/>
  <c r="AY1567" i="6"/>
  <c r="BB1567" i="6"/>
  <c r="BA1567" i="6" s="1"/>
  <c r="AZ1567" i="6"/>
  <c r="BD1567" i="6" s="1"/>
  <c r="AY2190" i="6"/>
  <c r="BB2190" i="6"/>
  <c r="BA2190" i="6" s="1"/>
  <c r="AZ2190" i="6"/>
  <c r="BD2190" i="6" s="1"/>
  <c r="AY1572" i="6"/>
  <c r="BB1572" i="6"/>
  <c r="BA1572" i="6" s="1"/>
  <c r="AZ1572" i="6"/>
  <c r="BD1572" i="6" s="1"/>
  <c r="AY2091" i="6"/>
  <c r="BB2091" i="6"/>
  <c r="BA2091" i="6" s="1"/>
  <c r="AZ2091" i="6"/>
  <c r="BD2091" i="6" s="1"/>
  <c r="AY2161" i="6"/>
  <c r="BB2161" i="6"/>
  <c r="BA2161" i="6" s="1"/>
  <c r="AZ2161" i="6"/>
  <c r="BD2161" i="6" s="1"/>
  <c r="AY2164" i="6"/>
  <c r="BB2164" i="6"/>
  <c r="BA2164" i="6" s="1"/>
  <c r="AZ2164" i="6"/>
  <c r="BD2164" i="6" s="1"/>
  <c r="AY2033" i="6"/>
  <c r="BB2033" i="6"/>
  <c r="BA2033" i="6" s="1"/>
  <c r="AZ2033" i="6"/>
  <c r="BD2033" i="6" s="1"/>
  <c r="AY2168" i="6"/>
  <c r="BB2168" i="6"/>
  <c r="BA2168" i="6" s="1"/>
  <c r="AZ2168" i="6"/>
  <c r="BD2168" i="6" s="1"/>
  <c r="AY1586" i="6"/>
  <c r="BB1586" i="6"/>
  <c r="BA1586" i="6" s="1"/>
  <c r="AZ1586" i="6"/>
  <c r="BD1586" i="6" s="1"/>
  <c r="AY1589" i="6"/>
  <c r="BB1589" i="6"/>
  <c r="BA1589" i="6" s="1"/>
  <c r="AZ1589" i="6"/>
  <c r="BD1589" i="6" s="1"/>
  <c r="AY2039" i="6"/>
  <c r="BB2039" i="6"/>
  <c r="BA2039" i="6" s="1"/>
  <c r="AZ2039" i="6"/>
  <c r="BD2039" i="6" s="1"/>
  <c r="AY1594" i="6"/>
  <c r="BB1594" i="6"/>
  <c r="BA1594" i="6" s="1"/>
  <c r="AZ1594" i="6"/>
  <c r="BD1594" i="6" s="1"/>
  <c r="AY2097" i="6"/>
  <c r="BB2097" i="6"/>
  <c r="BA2097" i="6" s="1"/>
  <c r="AZ2097" i="6"/>
  <c r="BD2097" i="6" s="1"/>
  <c r="AY2099" i="6"/>
  <c r="BB2099" i="6"/>
  <c r="BA2099" i="6" s="1"/>
  <c r="AZ2099" i="6"/>
  <c r="BD2099" i="6" s="1"/>
  <c r="AY1881" i="6"/>
  <c r="BB1881" i="6"/>
  <c r="BA1881" i="6" s="1"/>
  <c r="AZ1881" i="6"/>
  <c r="BD1881" i="6" s="1"/>
  <c r="AY2045" i="6"/>
  <c r="BB2045" i="6"/>
  <c r="BA2045" i="6" s="1"/>
  <c r="AZ2045" i="6"/>
  <c r="BD2045" i="6" s="1"/>
  <c r="AY2198" i="6"/>
  <c r="BB2198" i="6"/>
  <c r="BA2198" i="6" s="1"/>
  <c r="AZ2198" i="6"/>
  <c r="BD2198" i="6" s="1"/>
  <c r="AY2237" i="6"/>
  <c r="BB2237" i="6"/>
  <c r="BA2237" i="6" s="1"/>
  <c r="AZ2237" i="6"/>
  <c r="BD2237" i="6" s="1"/>
  <c r="AY2055" i="6"/>
  <c r="BB2055" i="6"/>
  <c r="BA2055" i="6" s="1"/>
  <c r="AZ2055" i="6"/>
  <c r="BD2055" i="6" s="1"/>
  <c r="AY2108" i="6"/>
  <c r="BB2108" i="6"/>
  <c r="BA2108" i="6" s="1"/>
  <c r="AZ2108" i="6"/>
  <c r="BD2108" i="6" s="1"/>
  <c r="AY2140" i="6"/>
  <c r="BB2140" i="6"/>
  <c r="BA2140" i="6" s="1"/>
  <c r="AZ2140" i="6"/>
  <c r="BD2140" i="6" s="1"/>
  <c r="AY1608" i="6"/>
  <c r="BB1608" i="6"/>
  <c r="BA1608" i="6" s="1"/>
  <c r="AZ1608" i="6"/>
  <c r="BD1608" i="6" s="1"/>
  <c r="BB2177" i="6"/>
  <c r="BA2177" i="6" s="1"/>
  <c r="AZ2177" i="6"/>
  <c r="BD2177" i="6" s="1"/>
  <c r="AY2177" i="6"/>
  <c r="AY810" i="6"/>
  <c r="AZ810" i="6"/>
  <c r="BD810" i="6" s="1"/>
  <c r="AY829" i="6"/>
  <c r="AZ829" i="6"/>
  <c r="BD829" i="6" s="1"/>
  <c r="AY873" i="6"/>
  <c r="BB873" i="6"/>
  <c r="BA873" i="6" s="1"/>
  <c r="AZ873" i="6"/>
  <c r="BD873" i="6" s="1"/>
  <c r="AY876" i="6"/>
  <c r="BB876" i="6"/>
  <c r="BA876" i="6" s="1"/>
  <c r="AZ876" i="6"/>
  <c r="BD876" i="6" s="1"/>
  <c r="AY889" i="6"/>
  <c r="BB889" i="6"/>
  <c r="BA889" i="6" s="1"/>
  <c r="AZ889" i="6"/>
  <c r="BD889" i="6" s="1"/>
  <c r="AY892" i="6"/>
  <c r="BB892" i="6"/>
  <c r="BA892" i="6" s="1"/>
  <c r="AZ892" i="6"/>
  <c r="BD892" i="6" s="1"/>
  <c r="AY905" i="6"/>
  <c r="BB905" i="6"/>
  <c r="BA905" i="6" s="1"/>
  <c r="AZ905" i="6"/>
  <c r="BD905" i="6" s="1"/>
  <c r="AY908" i="6"/>
  <c r="BB908" i="6"/>
  <c r="BA908" i="6" s="1"/>
  <c r="AZ908" i="6"/>
  <c r="BD908" i="6" s="1"/>
  <c r="AY921" i="6"/>
  <c r="BB921" i="6"/>
  <c r="BA921" i="6" s="1"/>
  <c r="AZ921" i="6"/>
  <c r="BD921" i="6" s="1"/>
  <c r="AY924" i="6"/>
  <c r="BB924" i="6"/>
  <c r="BA924" i="6" s="1"/>
  <c r="AZ924" i="6"/>
  <c r="BD924" i="6" s="1"/>
  <c r="AY936" i="6"/>
  <c r="BB936" i="6"/>
  <c r="BA936" i="6" s="1"/>
  <c r="AZ936" i="6"/>
  <c r="BD936" i="6" s="1"/>
  <c r="AY939" i="6"/>
  <c r="BB939" i="6"/>
  <c r="BA939" i="6" s="1"/>
  <c r="AZ939" i="6"/>
  <c r="BD939" i="6" s="1"/>
  <c r="AY952" i="6"/>
  <c r="BB952" i="6"/>
  <c r="BA952" i="6" s="1"/>
  <c r="AZ952" i="6"/>
  <c r="BD952" i="6" s="1"/>
  <c r="AY955" i="6"/>
  <c r="BB955" i="6"/>
  <c r="BA955" i="6" s="1"/>
  <c r="AZ955" i="6"/>
  <c r="BD955" i="6" s="1"/>
  <c r="AY1872" i="6"/>
  <c r="BB1872" i="6"/>
  <c r="BA1872" i="6" s="1"/>
  <c r="AZ1872" i="6"/>
  <c r="BD1872" i="6" s="1"/>
  <c r="AY2030" i="6"/>
  <c r="BB2030" i="6"/>
  <c r="BA2030" i="6" s="1"/>
  <c r="AZ2030" i="6"/>
  <c r="BD2030" i="6" s="1"/>
  <c r="AY2192" i="6"/>
  <c r="BB2192" i="6"/>
  <c r="BA2192" i="6" s="1"/>
  <c r="AZ2192" i="6"/>
  <c r="BD2192" i="6" s="1"/>
  <c r="AY2121" i="6"/>
  <c r="BB2121" i="6"/>
  <c r="BA2121" i="6" s="1"/>
  <c r="AZ2121" i="6"/>
  <c r="BD2121" i="6" s="1"/>
  <c r="AY1875" i="6"/>
  <c r="BB1875" i="6"/>
  <c r="BA1875" i="6" s="1"/>
  <c r="AZ1875" i="6"/>
  <c r="BD1875" i="6" s="1"/>
  <c r="AY2195" i="6"/>
  <c r="BB2195" i="6"/>
  <c r="BA2195" i="6" s="1"/>
  <c r="AZ2195" i="6"/>
  <c r="BD2195" i="6" s="1"/>
  <c r="AY1580" i="6"/>
  <c r="BB1580" i="6"/>
  <c r="BA1580" i="6" s="1"/>
  <c r="AZ1580" i="6"/>
  <c r="BD1580" i="6" s="1"/>
  <c r="AY1583" i="6"/>
  <c r="BB1583" i="6"/>
  <c r="BA1583" i="6" s="1"/>
  <c r="AZ1583" i="6"/>
  <c r="BD1583" i="6" s="1"/>
  <c r="AY2034" i="6"/>
  <c r="BB2034" i="6"/>
  <c r="BA2034" i="6" s="1"/>
  <c r="AZ2034" i="6"/>
  <c r="BD2034" i="6" s="1"/>
  <c r="AY2037" i="6"/>
  <c r="BB2037" i="6"/>
  <c r="BA2037" i="6" s="1"/>
  <c r="AZ2037" i="6"/>
  <c r="BD2037" i="6" s="1"/>
  <c r="AY1879" i="6"/>
  <c r="BB1879" i="6"/>
  <c r="BA1879" i="6" s="1"/>
  <c r="AZ1879" i="6"/>
  <c r="BD1879" i="6" s="1"/>
  <c r="AY2096" i="6"/>
  <c r="BB2096" i="6"/>
  <c r="BA2096" i="6" s="1"/>
  <c r="AZ2096" i="6"/>
  <c r="BD2096" i="6" s="1"/>
  <c r="AY2127" i="6"/>
  <c r="BB2127" i="6"/>
  <c r="BA2127" i="6" s="1"/>
  <c r="AZ2127" i="6"/>
  <c r="BD2127" i="6" s="1"/>
  <c r="AY1601" i="6"/>
  <c r="BB1601" i="6"/>
  <c r="BA1601" i="6" s="1"/>
  <c r="AZ1601" i="6"/>
  <c r="BD1601" i="6" s="1"/>
  <c r="AY2101" i="6"/>
  <c r="BB2101" i="6"/>
  <c r="BA2101" i="6" s="1"/>
  <c r="AZ2101" i="6"/>
  <c r="BD2101" i="6" s="1"/>
  <c r="AY2103" i="6"/>
  <c r="BB2103" i="6"/>
  <c r="BA2103" i="6" s="1"/>
  <c r="AZ2103" i="6"/>
  <c r="BD2103" i="6" s="1"/>
  <c r="AY1603" i="6"/>
  <c r="BB1603" i="6"/>
  <c r="BA1603" i="6" s="1"/>
  <c r="AZ1603" i="6"/>
  <c r="BD1603" i="6" s="1"/>
  <c r="AY1887" i="6"/>
  <c r="BB1887" i="6"/>
  <c r="BA1887" i="6" s="1"/>
  <c r="AZ1887" i="6"/>
  <c r="BD1887" i="6" s="1"/>
  <c r="AY2137" i="6"/>
  <c r="BB2137" i="6"/>
  <c r="BA2137" i="6" s="1"/>
  <c r="AZ2137" i="6"/>
  <c r="BD2137" i="6" s="1"/>
  <c r="AY2110" i="6"/>
  <c r="BB2110" i="6"/>
  <c r="BA2110" i="6" s="1"/>
  <c r="AZ2110" i="6"/>
  <c r="BD2110" i="6" s="1"/>
  <c r="BB2063" i="6"/>
  <c r="BA2063" i="6" s="1"/>
  <c r="AZ2063" i="6"/>
  <c r="BD2063" i="6" s="1"/>
  <c r="AY2063" i="6"/>
  <c r="BB1630" i="6"/>
  <c r="BA1630" i="6" s="1"/>
  <c r="AZ1630" i="6"/>
  <c r="BD1630" i="6" s="1"/>
  <c r="AY1630" i="6"/>
  <c r="BB2117" i="6"/>
  <c r="BA2117" i="6" s="1"/>
  <c r="AZ2117" i="6"/>
  <c r="BD2117" i="6" s="1"/>
  <c r="AY2117" i="6"/>
  <c r="BB2216" i="6"/>
  <c r="BA2216" i="6" s="1"/>
  <c r="AZ2216" i="6"/>
  <c r="BD2216" i="6" s="1"/>
  <c r="AY2216" i="6"/>
  <c r="BB1653" i="6"/>
  <c r="BA1653" i="6" s="1"/>
  <c r="AZ1653" i="6"/>
  <c r="BD1653" i="6" s="1"/>
  <c r="AY1653" i="6"/>
  <c r="BB2184" i="6"/>
  <c r="BA2184" i="6" s="1"/>
  <c r="AZ2184" i="6"/>
  <c r="BD2184" i="6" s="1"/>
  <c r="AY2184" i="6"/>
  <c r="BB1669" i="6"/>
  <c r="BA1669" i="6" s="1"/>
  <c r="AY1669" i="6"/>
  <c r="AZ1669" i="6"/>
  <c r="BD1669" i="6" s="1"/>
  <c r="AY787" i="6"/>
  <c r="BB787" i="6"/>
  <c r="BA787" i="6" s="1"/>
  <c r="AY800" i="6"/>
  <c r="BB800" i="6"/>
  <c r="BA800" i="6" s="1"/>
  <c r="BB781" i="6"/>
  <c r="BA781" i="6" s="1"/>
  <c r="AY783" i="6"/>
  <c r="BB783" i="6"/>
  <c r="BA783" i="6" s="1"/>
  <c r="BB784" i="6"/>
  <c r="BA784" i="6" s="1"/>
  <c r="AZ795" i="6"/>
  <c r="BD795" i="6" s="1"/>
  <c r="AZ798" i="6"/>
  <c r="BD798" i="6" s="1"/>
  <c r="BB836" i="6"/>
  <c r="BA836" i="6" s="1"/>
  <c r="AY900" i="6"/>
  <c r="BB900" i="6"/>
  <c r="BA900" i="6" s="1"/>
  <c r="BB804" i="6"/>
  <c r="BA804" i="6" s="1"/>
  <c r="AZ813" i="6"/>
  <c r="BD813" i="6" s="1"/>
  <c r="AZ816" i="6"/>
  <c r="BD816" i="6" s="1"/>
  <c r="BB817" i="6"/>
  <c r="BA817" i="6" s="1"/>
  <c r="AY820" i="6"/>
  <c r="BB820" i="6"/>
  <c r="BA820" i="6" s="1"/>
  <c r="BB821" i="6"/>
  <c r="BA821" i="6" s="1"/>
  <c r="AY883" i="6"/>
  <c r="BB883" i="6"/>
  <c r="BA883" i="6" s="1"/>
  <c r="AZ883" i="6"/>
  <c r="BD883" i="6" s="1"/>
  <c r="AY886" i="6"/>
  <c r="BB886" i="6"/>
  <c r="BA886" i="6" s="1"/>
  <c r="AZ886" i="6"/>
  <c r="BD886" i="6" s="1"/>
  <c r="AY899" i="6"/>
  <c r="BB899" i="6"/>
  <c r="BA899" i="6" s="1"/>
  <c r="AZ899" i="6"/>
  <c r="BD899" i="6" s="1"/>
  <c r="AY902" i="6"/>
  <c r="BB902" i="6"/>
  <c r="BA902" i="6" s="1"/>
  <c r="AZ902" i="6"/>
  <c r="BD902" i="6" s="1"/>
  <c r="AY915" i="6"/>
  <c r="BB915" i="6"/>
  <c r="BA915" i="6" s="1"/>
  <c r="AZ915" i="6"/>
  <c r="BD915" i="6" s="1"/>
  <c r="AY918" i="6"/>
  <c r="BB918" i="6"/>
  <c r="BA918" i="6" s="1"/>
  <c r="AZ918" i="6"/>
  <c r="BD918" i="6" s="1"/>
  <c r="AY931" i="6"/>
  <c r="BB931" i="6"/>
  <c r="BA931" i="6" s="1"/>
  <c r="AZ931" i="6"/>
  <c r="BD931" i="6" s="1"/>
  <c r="AY934" i="6"/>
  <c r="BB934" i="6"/>
  <c r="BA934" i="6" s="1"/>
  <c r="AZ934" i="6"/>
  <c r="BD934" i="6" s="1"/>
  <c r="AY946" i="6"/>
  <c r="BB946" i="6"/>
  <c r="BA946" i="6" s="1"/>
  <c r="AZ946" i="6"/>
  <c r="BD946" i="6" s="1"/>
  <c r="AY949" i="6"/>
  <c r="BB949" i="6"/>
  <c r="BA949" i="6" s="1"/>
  <c r="AZ949" i="6"/>
  <c r="BD949" i="6" s="1"/>
  <c r="AY2029" i="6"/>
  <c r="BB2029" i="6"/>
  <c r="BA2029" i="6" s="1"/>
  <c r="AZ2029" i="6"/>
  <c r="BD2029" i="6" s="1"/>
  <c r="AY1569" i="6"/>
  <c r="BB1569" i="6"/>
  <c r="BA1569" i="6" s="1"/>
  <c r="AZ1569" i="6"/>
  <c r="BD1569" i="6" s="1"/>
  <c r="AY2092" i="6"/>
  <c r="BB2092" i="6"/>
  <c r="BA2092" i="6" s="1"/>
  <c r="AZ2092" i="6"/>
  <c r="BD2092" i="6" s="1"/>
  <c r="AY2160" i="6"/>
  <c r="BB2160" i="6"/>
  <c r="BA2160" i="6" s="1"/>
  <c r="AZ2160" i="6"/>
  <c r="BD2160" i="6" s="1"/>
  <c r="AY2165" i="6"/>
  <c r="BB2165" i="6"/>
  <c r="BA2165" i="6" s="1"/>
  <c r="AZ2165" i="6"/>
  <c r="BD2165" i="6" s="1"/>
  <c r="AY1575" i="6"/>
  <c r="BB1575" i="6"/>
  <c r="BA1575" i="6" s="1"/>
  <c r="AZ1575" i="6"/>
  <c r="BD1575" i="6" s="1"/>
  <c r="AY2196" i="6"/>
  <c r="BB2196" i="6"/>
  <c r="BA2196" i="6" s="1"/>
  <c r="AZ2196" i="6"/>
  <c r="BD2196" i="6" s="1"/>
  <c r="AY2236" i="6"/>
  <c r="BB2236" i="6"/>
  <c r="BA2236" i="6" s="1"/>
  <c r="AZ2236" i="6"/>
  <c r="BD2236" i="6" s="1"/>
  <c r="AY2094" i="6"/>
  <c r="BB2094" i="6"/>
  <c r="BA2094" i="6" s="1"/>
  <c r="AZ2094" i="6"/>
  <c r="BD2094" i="6" s="1"/>
  <c r="AY1590" i="6"/>
  <c r="BB1590" i="6"/>
  <c r="BA1590" i="6" s="1"/>
  <c r="AZ1590" i="6"/>
  <c r="BD1590" i="6" s="1"/>
  <c r="AY1595" i="6"/>
  <c r="BB1595" i="6"/>
  <c r="BA1595" i="6" s="1"/>
  <c r="AZ1595" i="6"/>
  <c r="BD1595" i="6" s="1"/>
  <c r="AY1597" i="6"/>
  <c r="BB1597" i="6"/>
  <c r="BA1597" i="6" s="1"/>
  <c r="AZ1597" i="6"/>
  <c r="BD1597" i="6" s="1"/>
  <c r="AY2171" i="6"/>
  <c r="BB2171" i="6"/>
  <c r="BA2171" i="6" s="1"/>
  <c r="AZ2171" i="6"/>
  <c r="BD2171" i="6" s="1"/>
  <c r="AY2229" i="6"/>
  <c r="BB2229" i="6"/>
  <c r="BA2229" i="6" s="1"/>
  <c r="AZ2229" i="6"/>
  <c r="BD2229" i="6" s="1"/>
  <c r="AY2047" i="6"/>
  <c r="BB2047" i="6"/>
  <c r="BA2047" i="6" s="1"/>
  <c r="AZ2047" i="6"/>
  <c r="BD2047" i="6" s="1"/>
  <c r="AY2130" i="6"/>
  <c r="BB2130" i="6"/>
  <c r="BA2130" i="6" s="1"/>
  <c r="AZ2130" i="6"/>
  <c r="BD2130" i="6" s="1"/>
  <c r="AY2051" i="6"/>
  <c r="BB2051" i="6"/>
  <c r="BA2051" i="6" s="1"/>
  <c r="AZ2051" i="6"/>
  <c r="BD2051" i="6" s="1"/>
  <c r="AY1602" i="6"/>
  <c r="BB1602" i="6"/>
  <c r="BA1602" i="6" s="1"/>
  <c r="AZ1602" i="6"/>
  <c r="BD1602" i="6" s="1"/>
  <c r="AY2134" i="6"/>
  <c r="BB2134" i="6"/>
  <c r="BA2134" i="6" s="1"/>
  <c r="AZ2134" i="6"/>
  <c r="BD2134" i="6" s="1"/>
  <c r="AY2136" i="6"/>
  <c r="BB2136" i="6"/>
  <c r="BA2136" i="6" s="1"/>
  <c r="AZ2136" i="6"/>
  <c r="BD2136" i="6" s="1"/>
  <c r="AY806" i="6"/>
  <c r="AZ806" i="6"/>
  <c r="BD806" i="6" s="1"/>
  <c r="BB810" i="6"/>
  <c r="BA810" i="6" s="1"/>
  <c r="AY824" i="6"/>
  <c r="AZ824" i="6"/>
  <c r="BD824" i="6" s="1"/>
  <c r="BB829" i="6"/>
  <c r="BA829" i="6" s="1"/>
  <c r="BB832" i="6"/>
  <c r="BA832" i="6" s="1"/>
  <c r="AY877" i="6"/>
  <c r="BB877" i="6"/>
  <c r="BA877" i="6" s="1"/>
  <c r="AZ877" i="6"/>
  <c r="BD877" i="6" s="1"/>
  <c r="AY880" i="6"/>
  <c r="BB880" i="6"/>
  <c r="BA880" i="6" s="1"/>
  <c r="AZ880" i="6"/>
  <c r="BD880" i="6" s="1"/>
  <c r="AY893" i="6"/>
  <c r="BB893" i="6"/>
  <c r="BA893" i="6" s="1"/>
  <c r="AZ893" i="6"/>
  <c r="BD893" i="6" s="1"/>
  <c r="AY896" i="6"/>
  <c r="BB896" i="6"/>
  <c r="BA896" i="6" s="1"/>
  <c r="AZ896" i="6"/>
  <c r="BD896" i="6" s="1"/>
  <c r="AY909" i="6"/>
  <c r="BB909" i="6"/>
  <c r="BA909" i="6" s="1"/>
  <c r="AZ909" i="6"/>
  <c r="BD909" i="6" s="1"/>
  <c r="AY912" i="6"/>
  <c r="BB912" i="6"/>
  <c r="BA912" i="6" s="1"/>
  <c r="AZ912" i="6"/>
  <c r="BD912" i="6" s="1"/>
  <c r="AY925" i="6"/>
  <c r="BB925" i="6"/>
  <c r="BA925" i="6" s="1"/>
  <c r="AZ925" i="6"/>
  <c r="BD925" i="6" s="1"/>
  <c r="AY928" i="6"/>
  <c r="BB928" i="6"/>
  <c r="BA928" i="6" s="1"/>
  <c r="AZ928" i="6"/>
  <c r="BD928" i="6" s="1"/>
  <c r="AY940" i="6"/>
  <c r="BB940" i="6"/>
  <c r="BA940" i="6" s="1"/>
  <c r="AZ940" i="6"/>
  <c r="BD940" i="6" s="1"/>
  <c r="AY943" i="6"/>
  <c r="BB943" i="6"/>
  <c r="BA943" i="6" s="1"/>
  <c r="AZ943" i="6"/>
  <c r="BD943" i="6" s="1"/>
  <c r="AY1871" i="6"/>
  <c r="BB1871" i="6"/>
  <c r="BA1871" i="6" s="1"/>
  <c r="AZ1871" i="6"/>
  <c r="BD1871" i="6" s="1"/>
  <c r="AY2028" i="6"/>
  <c r="BB2028" i="6"/>
  <c r="BA2028" i="6" s="1"/>
  <c r="AZ2028" i="6"/>
  <c r="BD2028" i="6" s="1"/>
  <c r="AY2031" i="6"/>
  <c r="BB2031" i="6"/>
  <c r="BA2031" i="6" s="1"/>
  <c r="AZ2031" i="6"/>
  <c r="BD2031" i="6" s="1"/>
  <c r="AY2089" i="6"/>
  <c r="BB2089" i="6"/>
  <c r="BA2089" i="6" s="1"/>
  <c r="AZ2089" i="6"/>
  <c r="BD2089" i="6" s="1"/>
  <c r="AY2191" i="6"/>
  <c r="BB2191" i="6"/>
  <c r="BA2191" i="6" s="1"/>
  <c r="AZ2191" i="6"/>
  <c r="BD2191" i="6" s="1"/>
  <c r="AY2162" i="6"/>
  <c r="BB2162" i="6"/>
  <c r="BA2162" i="6" s="1"/>
  <c r="AZ2162" i="6"/>
  <c r="BD2162" i="6" s="1"/>
  <c r="AY2227" i="6"/>
  <c r="BB2227" i="6"/>
  <c r="BA2227" i="6" s="1"/>
  <c r="AZ2227" i="6"/>
  <c r="BD2227" i="6" s="1"/>
  <c r="AY2124" i="6"/>
  <c r="BB2124" i="6"/>
  <c r="BA2124" i="6" s="1"/>
  <c r="AZ2124" i="6"/>
  <c r="BD2124" i="6" s="1"/>
  <c r="AY1584" i="6"/>
  <c r="BB1584" i="6"/>
  <c r="BA1584" i="6" s="1"/>
  <c r="AZ1584" i="6"/>
  <c r="BD1584" i="6" s="1"/>
  <c r="AY1587" i="6"/>
  <c r="BB1587" i="6"/>
  <c r="BA1587" i="6" s="1"/>
  <c r="AZ1587" i="6"/>
  <c r="BD1587" i="6" s="1"/>
  <c r="AY2038" i="6"/>
  <c r="BB2038" i="6"/>
  <c r="BA2038" i="6" s="1"/>
  <c r="AZ2038" i="6"/>
  <c r="BD2038" i="6" s="1"/>
  <c r="AY2126" i="6"/>
  <c r="BB2126" i="6"/>
  <c r="BA2126" i="6" s="1"/>
  <c r="AZ2126" i="6"/>
  <c r="BD2126" i="6" s="1"/>
  <c r="AY2044" i="6"/>
  <c r="BB2044" i="6"/>
  <c r="BA2044" i="6" s="1"/>
  <c r="AZ2044" i="6"/>
  <c r="BD2044" i="6" s="1"/>
  <c r="AY2128" i="6"/>
  <c r="BB2128" i="6"/>
  <c r="BA2128" i="6" s="1"/>
  <c r="AZ2128" i="6"/>
  <c r="BD2128" i="6" s="1"/>
  <c r="AY1599" i="6"/>
  <c r="BB1599" i="6"/>
  <c r="BA1599" i="6" s="1"/>
  <c r="AZ1599" i="6"/>
  <c r="BD1599" i="6" s="1"/>
  <c r="AY1882" i="6"/>
  <c r="BB1882" i="6"/>
  <c r="BA1882" i="6" s="1"/>
  <c r="AZ1882" i="6"/>
  <c r="BD1882" i="6" s="1"/>
  <c r="AY2104" i="6"/>
  <c r="BB2104" i="6"/>
  <c r="BA2104" i="6" s="1"/>
  <c r="AZ2104" i="6"/>
  <c r="BD2104" i="6" s="1"/>
  <c r="AY2220" i="6"/>
  <c r="BB2220" i="6"/>
  <c r="BA2220" i="6" s="1"/>
  <c r="AZ2220" i="6"/>
  <c r="BD2220" i="6" s="1"/>
  <c r="AY2053" i="6"/>
  <c r="BB2053" i="6"/>
  <c r="BA2053" i="6" s="1"/>
  <c r="AZ2053" i="6"/>
  <c r="BD2053" i="6" s="1"/>
  <c r="AY2107" i="6"/>
  <c r="BB2107" i="6"/>
  <c r="BA2107" i="6" s="1"/>
  <c r="AZ2107" i="6"/>
  <c r="BD2107" i="6" s="1"/>
  <c r="AY2109" i="6"/>
  <c r="BB2109" i="6"/>
  <c r="BA2109" i="6" s="1"/>
  <c r="AZ2109" i="6"/>
  <c r="BD2109" i="6" s="1"/>
  <c r="AY1606" i="6"/>
  <c r="BB1606" i="6"/>
  <c r="BA1606" i="6" s="1"/>
  <c r="AZ1606" i="6"/>
  <c r="BD1606" i="6" s="1"/>
  <c r="BB2174" i="6"/>
  <c r="BA2174" i="6" s="1"/>
  <c r="AZ2174" i="6"/>
  <c r="BD2174" i="6" s="1"/>
  <c r="AY2174" i="6"/>
  <c r="AY777" i="6"/>
  <c r="BB777" i="6"/>
  <c r="BA777" i="6" s="1"/>
  <c r="AY758" i="6"/>
  <c r="BB758" i="6"/>
  <c r="BA758" i="6" s="1"/>
  <c r="AY776" i="6"/>
  <c r="BB776" i="6"/>
  <c r="BA776" i="6" s="1"/>
  <c r="AZ766" i="6"/>
  <c r="BD766" i="6" s="1"/>
  <c r="AZ828" i="6"/>
  <c r="BD828" i="6" s="1"/>
  <c r="BB795" i="6"/>
  <c r="BA795" i="6" s="1"/>
  <c r="AY797" i="6"/>
  <c r="BB797" i="6"/>
  <c r="BA797" i="6" s="1"/>
  <c r="BB798" i="6"/>
  <c r="BA798" i="6" s="1"/>
  <c r="AZ809" i="6"/>
  <c r="BD809" i="6" s="1"/>
  <c r="AZ812" i="6"/>
  <c r="BD812" i="6" s="1"/>
  <c r="BB813" i="6"/>
  <c r="BA813" i="6" s="1"/>
  <c r="AY815" i="6"/>
  <c r="BB815" i="6"/>
  <c r="BA815" i="6" s="1"/>
  <c r="BB816" i="6"/>
  <c r="BA816" i="6" s="1"/>
  <c r="AZ827" i="6"/>
  <c r="BD827" i="6" s="1"/>
  <c r="AY874" i="6"/>
  <c r="BB874" i="6"/>
  <c r="BA874" i="6" s="1"/>
  <c r="AZ874" i="6"/>
  <c r="BD874" i="6" s="1"/>
  <c r="AY887" i="6"/>
  <c r="BB887" i="6"/>
  <c r="BA887" i="6" s="1"/>
  <c r="AZ887" i="6"/>
  <c r="BD887" i="6" s="1"/>
  <c r="AY890" i="6"/>
  <c r="BB890" i="6"/>
  <c r="BA890" i="6" s="1"/>
  <c r="AZ890" i="6"/>
  <c r="BD890" i="6" s="1"/>
  <c r="AY903" i="6"/>
  <c r="BB903" i="6"/>
  <c r="BA903" i="6" s="1"/>
  <c r="AZ903" i="6"/>
  <c r="BD903" i="6" s="1"/>
  <c r="AY906" i="6"/>
  <c r="BB906" i="6"/>
  <c r="BA906" i="6" s="1"/>
  <c r="AZ906" i="6"/>
  <c r="BD906" i="6" s="1"/>
  <c r="AY919" i="6"/>
  <c r="BB919" i="6"/>
  <c r="BA919" i="6" s="1"/>
  <c r="AZ919" i="6"/>
  <c r="BD919" i="6" s="1"/>
  <c r="AY922" i="6"/>
  <c r="BB922" i="6"/>
  <c r="BA922" i="6" s="1"/>
  <c r="AZ922" i="6"/>
  <c r="BD922" i="6" s="1"/>
  <c r="AY961" i="6"/>
  <c r="BB961" i="6"/>
  <c r="BA961" i="6" s="1"/>
  <c r="AZ961" i="6"/>
  <c r="BD961" i="6" s="1"/>
  <c r="AY937" i="6"/>
  <c r="BB937" i="6"/>
  <c r="BA937" i="6" s="1"/>
  <c r="AZ937" i="6"/>
  <c r="BD937" i="6" s="1"/>
  <c r="AY950" i="6"/>
  <c r="BB950" i="6"/>
  <c r="BA950" i="6" s="1"/>
  <c r="AZ950" i="6"/>
  <c r="BD950" i="6" s="1"/>
  <c r="AY953" i="6"/>
  <c r="BB953" i="6"/>
  <c r="BA953" i="6" s="1"/>
  <c r="AZ953" i="6"/>
  <c r="BD953" i="6" s="1"/>
  <c r="AY1570" i="6"/>
  <c r="BB1570" i="6"/>
  <c r="BA1570" i="6" s="1"/>
  <c r="AZ1570" i="6"/>
  <c r="BD1570" i="6" s="1"/>
  <c r="AY1873" i="6"/>
  <c r="BB1873" i="6"/>
  <c r="BA1873" i="6" s="1"/>
  <c r="AZ1873" i="6"/>
  <c r="BD1873" i="6" s="1"/>
  <c r="AY2123" i="6"/>
  <c r="BB2123" i="6"/>
  <c r="BA2123" i="6" s="1"/>
  <c r="AZ2123" i="6"/>
  <c r="BD2123" i="6" s="1"/>
  <c r="AY2122" i="6"/>
  <c r="BB2122" i="6"/>
  <c r="BA2122" i="6" s="1"/>
  <c r="AZ2122" i="6"/>
  <c r="BD2122" i="6" s="1"/>
  <c r="AY1576" i="6"/>
  <c r="BB1576" i="6"/>
  <c r="BA1576" i="6" s="1"/>
  <c r="AZ1576" i="6"/>
  <c r="BD1576" i="6" s="1"/>
  <c r="AY1876" i="6"/>
  <c r="BB1876" i="6"/>
  <c r="BA1876" i="6" s="1"/>
  <c r="AZ1876" i="6"/>
  <c r="BD1876" i="6" s="1"/>
  <c r="AY1578" i="6"/>
  <c r="BB1578" i="6"/>
  <c r="BA1578" i="6" s="1"/>
  <c r="AZ1578" i="6"/>
  <c r="BD1578" i="6" s="1"/>
  <c r="AY1581" i="6"/>
  <c r="BB1581" i="6"/>
  <c r="BA1581" i="6" s="1"/>
  <c r="AZ1581" i="6"/>
  <c r="BD1581" i="6" s="1"/>
  <c r="AY1592" i="6"/>
  <c r="BB1592" i="6"/>
  <c r="BA1592" i="6" s="1"/>
  <c r="AZ1592" i="6"/>
  <c r="BD1592" i="6" s="1"/>
  <c r="AY1593" i="6"/>
  <c r="BB1593" i="6"/>
  <c r="BA1593" i="6" s="1"/>
  <c r="AZ1593" i="6"/>
  <c r="BD1593" i="6" s="1"/>
  <c r="AY2043" i="6"/>
  <c r="BB2043" i="6"/>
  <c r="BA2043" i="6" s="1"/>
  <c r="AZ2043" i="6"/>
  <c r="BD2043" i="6" s="1"/>
  <c r="AY2040" i="6"/>
  <c r="BB2040" i="6"/>
  <c r="BA2040" i="6" s="1"/>
  <c r="AZ2040" i="6"/>
  <c r="BD2040" i="6" s="1"/>
  <c r="AY2095" i="6"/>
  <c r="BB2095" i="6"/>
  <c r="BA2095" i="6" s="1"/>
  <c r="AZ2095" i="6"/>
  <c r="BD2095" i="6" s="1"/>
  <c r="AY2170" i="6"/>
  <c r="BB2170" i="6"/>
  <c r="BA2170" i="6" s="1"/>
  <c r="AZ2170" i="6"/>
  <c r="BD2170" i="6" s="1"/>
  <c r="AY2046" i="6"/>
  <c r="BB2046" i="6"/>
  <c r="BA2046" i="6" s="1"/>
  <c r="AZ2046" i="6"/>
  <c r="BD2046" i="6" s="1"/>
  <c r="AY2131" i="6"/>
  <c r="BB2131" i="6"/>
  <c r="BA2131" i="6" s="1"/>
  <c r="AZ2131" i="6"/>
  <c r="BD2131" i="6" s="1"/>
  <c r="AY1883" i="6"/>
  <c r="BB1883" i="6"/>
  <c r="BA1883" i="6" s="1"/>
  <c r="AZ1883" i="6"/>
  <c r="BD1883" i="6" s="1"/>
  <c r="AY1886" i="6"/>
  <c r="BB1886" i="6"/>
  <c r="BA1886" i="6" s="1"/>
  <c r="AZ1886" i="6"/>
  <c r="BD1886" i="6" s="1"/>
  <c r="AY2054" i="6"/>
  <c r="BB2054" i="6"/>
  <c r="BA2054" i="6" s="1"/>
  <c r="AZ2054" i="6"/>
  <c r="BD2054" i="6" s="1"/>
  <c r="AY2138" i="6"/>
  <c r="BB2138" i="6"/>
  <c r="BA2138" i="6" s="1"/>
  <c r="AZ2138" i="6"/>
  <c r="BD2138" i="6" s="1"/>
  <c r="BB1907" i="6"/>
  <c r="BA1907" i="6" s="1"/>
  <c r="AZ1907" i="6"/>
  <c r="BD1907" i="6" s="1"/>
  <c r="AY1907" i="6"/>
  <c r="BB2201" i="6"/>
  <c r="BA2201" i="6" s="1"/>
  <c r="AZ2201" i="6"/>
  <c r="BD2201" i="6" s="1"/>
  <c r="AY2201" i="6"/>
  <c r="AY782" i="6"/>
  <c r="AZ782" i="6"/>
  <c r="BD782" i="6" s="1"/>
  <c r="AY868" i="6"/>
  <c r="AZ868" i="6"/>
  <c r="BD868" i="6" s="1"/>
  <c r="BB806" i="6"/>
  <c r="BA806" i="6" s="1"/>
  <c r="AZ815" i="6"/>
  <c r="BD815" i="6" s="1"/>
  <c r="AY818" i="6"/>
  <c r="AZ818" i="6"/>
  <c r="BD818" i="6" s="1"/>
  <c r="BB824" i="6"/>
  <c r="BA824" i="6" s="1"/>
  <c r="BB831" i="6"/>
  <c r="BA831" i="6" s="1"/>
  <c r="AY833" i="6"/>
  <c r="AZ833" i="6"/>
  <c r="BD833" i="6" s="1"/>
  <c r="AY881" i="6"/>
  <c r="BB881" i="6"/>
  <c r="BA881" i="6" s="1"/>
  <c r="AZ881" i="6"/>
  <c r="BD881" i="6" s="1"/>
  <c r="AY884" i="6"/>
  <c r="BB884" i="6"/>
  <c r="BA884" i="6" s="1"/>
  <c r="AZ884" i="6"/>
  <c r="BD884" i="6" s="1"/>
  <c r="AY897" i="6"/>
  <c r="BB897" i="6"/>
  <c r="BA897" i="6" s="1"/>
  <c r="AZ897" i="6"/>
  <c r="BD897" i="6" s="1"/>
  <c r="AY957" i="6"/>
  <c r="BB957" i="6"/>
  <c r="BA957" i="6" s="1"/>
  <c r="AZ957" i="6"/>
  <c r="BD957" i="6" s="1"/>
  <c r="AY913" i="6"/>
  <c r="BB913" i="6"/>
  <c r="BA913" i="6" s="1"/>
  <c r="AZ913" i="6"/>
  <c r="BD913" i="6" s="1"/>
  <c r="AY916" i="6"/>
  <c r="BB916" i="6"/>
  <c r="BA916" i="6" s="1"/>
  <c r="AZ916" i="6"/>
  <c r="BD916" i="6" s="1"/>
  <c r="AY929" i="6"/>
  <c r="BB929" i="6"/>
  <c r="BA929" i="6" s="1"/>
  <c r="AZ929" i="6"/>
  <c r="BD929" i="6" s="1"/>
  <c r="AY932" i="6"/>
  <c r="BB932" i="6"/>
  <c r="BA932" i="6" s="1"/>
  <c r="AZ932" i="6"/>
  <c r="BD932" i="6" s="1"/>
  <c r="AY944" i="6"/>
  <c r="BB944" i="6"/>
  <c r="BA944" i="6" s="1"/>
  <c r="AZ944" i="6"/>
  <c r="BD944" i="6" s="1"/>
  <c r="AY947" i="6"/>
  <c r="BB947" i="6"/>
  <c r="BA947" i="6" s="1"/>
  <c r="AZ947" i="6"/>
  <c r="BD947" i="6" s="1"/>
  <c r="AY2027" i="6"/>
  <c r="BB2027" i="6"/>
  <c r="BA2027" i="6" s="1"/>
  <c r="AZ2027" i="6"/>
  <c r="BD2027" i="6" s="1"/>
  <c r="AY2189" i="6"/>
  <c r="BB2189" i="6"/>
  <c r="BA2189" i="6" s="1"/>
  <c r="AZ2189" i="6"/>
  <c r="BD2189" i="6" s="1"/>
  <c r="AY2090" i="6"/>
  <c r="BB2090" i="6"/>
  <c r="BA2090" i="6" s="1"/>
  <c r="AZ2090" i="6"/>
  <c r="BD2090" i="6" s="1"/>
  <c r="AY2093" i="6"/>
  <c r="BB2093" i="6"/>
  <c r="BA2093" i="6" s="1"/>
  <c r="AZ2093" i="6"/>
  <c r="BD2093" i="6" s="1"/>
  <c r="AY2163" i="6"/>
  <c r="BB2163" i="6"/>
  <c r="BA2163" i="6" s="1"/>
  <c r="AZ2163" i="6"/>
  <c r="BD2163" i="6" s="1"/>
  <c r="AY2166" i="6"/>
  <c r="BB2166" i="6"/>
  <c r="BA2166" i="6" s="1"/>
  <c r="AZ2166" i="6"/>
  <c r="BD2166" i="6" s="1"/>
  <c r="AY2125" i="6"/>
  <c r="BB2125" i="6"/>
  <c r="BA2125" i="6" s="1"/>
  <c r="AZ2125" i="6"/>
  <c r="BD2125" i="6" s="1"/>
  <c r="AY2218" i="6"/>
  <c r="BB2218" i="6"/>
  <c r="BA2218" i="6" s="1"/>
  <c r="AZ2218" i="6"/>
  <c r="BD2218" i="6" s="1"/>
  <c r="AY1588" i="6"/>
  <c r="BB1588" i="6"/>
  <c r="BA1588" i="6" s="1"/>
  <c r="AZ1588" i="6"/>
  <c r="BD1588" i="6" s="1"/>
  <c r="AY1591" i="6"/>
  <c r="BB1591" i="6"/>
  <c r="BA1591" i="6" s="1"/>
  <c r="AZ1591" i="6"/>
  <c r="BD1591" i="6" s="1"/>
  <c r="AY2169" i="6"/>
  <c r="BB2169" i="6"/>
  <c r="BA2169" i="6" s="1"/>
  <c r="AZ2169" i="6"/>
  <c r="BD2169" i="6" s="1"/>
  <c r="AY1598" i="6"/>
  <c r="BB1598" i="6"/>
  <c r="BA1598" i="6" s="1"/>
  <c r="AZ1598" i="6"/>
  <c r="BD1598" i="6" s="1"/>
  <c r="AY2098" i="6"/>
  <c r="BB2098" i="6"/>
  <c r="BA2098" i="6" s="1"/>
  <c r="AZ2098" i="6"/>
  <c r="BD2098" i="6" s="1"/>
  <c r="AY2197" i="6"/>
  <c r="BB2197" i="6"/>
  <c r="BA2197" i="6" s="1"/>
  <c r="AZ2197" i="6"/>
  <c r="BD2197" i="6" s="1"/>
  <c r="AY2048" i="6"/>
  <c r="BB2048" i="6"/>
  <c r="BA2048" i="6" s="1"/>
  <c r="AZ2048" i="6"/>
  <c r="BD2048" i="6" s="1"/>
  <c r="AY2100" i="6"/>
  <c r="BB2100" i="6"/>
  <c r="BA2100" i="6" s="1"/>
  <c r="AZ2100" i="6"/>
  <c r="BD2100" i="6" s="1"/>
  <c r="AY2230" i="6"/>
  <c r="BB2230" i="6"/>
  <c r="BA2230" i="6" s="1"/>
  <c r="AZ2230" i="6"/>
  <c r="BD2230" i="6" s="1"/>
  <c r="AY2050" i="6"/>
  <c r="BB2050" i="6"/>
  <c r="BA2050" i="6" s="1"/>
  <c r="AZ2050" i="6"/>
  <c r="BD2050" i="6" s="1"/>
  <c r="AY2056" i="6"/>
  <c r="BB2056" i="6"/>
  <c r="BA2056" i="6" s="1"/>
  <c r="AZ2056" i="6"/>
  <c r="BD2056" i="6" s="1"/>
  <c r="AY2106" i="6"/>
  <c r="BB2106" i="6"/>
  <c r="BA2106" i="6" s="1"/>
  <c r="AZ2106" i="6"/>
  <c r="BD2106" i="6" s="1"/>
  <c r="AY1610" i="6"/>
  <c r="BB1610" i="6"/>
  <c r="BA1610" i="6" s="1"/>
  <c r="AZ1610" i="6"/>
  <c r="BD1610" i="6" s="1"/>
  <c r="BB1893" i="6"/>
  <c r="BA1893" i="6" s="1"/>
  <c r="AY1893" i="6"/>
  <c r="AZ1893" i="6"/>
  <c r="BD1893" i="6" s="1"/>
  <c r="AY762" i="6"/>
  <c r="BB762" i="6"/>
  <c r="BA762" i="6" s="1"/>
  <c r="AY754" i="6"/>
  <c r="BB754" i="6"/>
  <c r="BA754" i="6" s="1"/>
  <c r="AZ769" i="6"/>
  <c r="BD769" i="6" s="1"/>
  <c r="AY772" i="6"/>
  <c r="BB772" i="6"/>
  <c r="BA772" i="6" s="1"/>
  <c r="AZ786" i="6"/>
  <c r="BD786" i="6" s="1"/>
  <c r="AZ794" i="6"/>
  <c r="BD794" i="6" s="1"/>
  <c r="BB766" i="6"/>
  <c r="BA766" i="6" s="1"/>
  <c r="AY822" i="6"/>
  <c r="BB822" i="6"/>
  <c r="BA822" i="6" s="1"/>
  <c r="BB828" i="6"/>
  <c r="BA828" i="6" s="1"/>
  <c r="AZ805" i="6"/>
  <c r="BD805" i="6" s="1"/>
  <c r="AZ808" i="6"/>
  <c r="BD808" i="6" s="1"/>
  <c r="BB809" i="6"/>
  <c r="BA809" i="6" s="1"/>
  <c r="AY811" i="6"/>
  <c r="BB811" i="6"/>
  <c r="BA811" i="6" s="1"/>
  <c r="BB812" i="6"/>
  <c r="BA812" i="6" s="1"/>
  <c r="BB827" i="6"/>
  <c r="BA827" i="6" s="1"/>
  <c r="AY830" i="6"/>
  <c r="BB830" i="6"/>
  <c r="BA830" i="6" s="1"/>
  <c r="AY875" i="6"/>
  <c r="BB875" i="6"/>
  <c r="BA875" i="6" s="1"/>
  <c r="AZ875" i="6"/>
  <c r="BD875" i="6" s="1"/>
  <c r="AY878" i="6"/>
  <c r="BB878" i="6"/>
  <c r="BA878" i="6" s="1"/>
  <c r="AZ878" i="6"/>
  <c r="BD878" i="6" s="1"/>
  <c r="AY891" i="6"/>
  <c r="BB891" i="6"/>
  <c r="BA891" i="6" s="1"/>
  <c r="AZ891" i="6"/>
  <c r="BD891" i="6" s="1"/>
  <c r="AY894" i="6"/>
  <c r="BB894" i="6"/>
  <c r="BA894" i="6" s="1"/>
  <c r="AZ894" i="6"/>
  <c r="BD894" i="6" s="1"/>
  <c r="AY907" i="6"/>
  <c r="BB907" i="6"/>
  <c r="BA907" i="6" s="1"/>
  <c r="AZ907" i="6"/>
  <c r="BD907" i="6" s="1"/>
  <c r="AY910" i="6"/>
  <c r="BB910" i="6"/>
  <c r="BA910" i="6" s="1"/>
  <c r="AZ910" i="6"/>
  <c r="BD910" i="6" s="1"/>
  <c r="AY923" i="6"/>
  <c r="BB923" i="6"/>
  <c r="BA923" i="6" s="1"/>
  <c r="AZ923" i="6"/>
  <c r="BD923" i="6" s="1"/>
  <c r="AY926" i="6"/>
  <c r="BB926" i="6"/>
  <c r="BA926" i="6" s="1"/>
  <c r="AZ926" i="6"/>
  <c r="BD926" i="6" s="1"/>
  <c r="AY938" i="6"/>
  <c r="BB938" i="6"/>
  <c r="BA938" i="6" s="1"/>
  <c r="AZ938" i="6"/>
  <c r="BD938" i="6" s="1"/>
  <c r="AY941" i="6"/>
  <c r="BB941" i="6"/>
  <c r="BA941" i="6" s="1"/>
  <c r="AZ941" i="6"/>
  <c r="BD941" i="6" s="1"/>
  <c r="AY954" i="6"/>
  <c r="BB954" i="6"/>
  <c r="BA954" i="6" s="1"/>
  <c r="AZ954" i="6"/>
  <c r="BD954" i="6" s="1"/>
  <c r="AY2026" i="6"/>
  <c r="BB2026" i="6"/>
  <c r="BA2026" i="6" s="1"/>
  <c r="AZ2026" i="6"/>
  <c r="BD2026" i="6" s="1"/>
  <c r="AY1874" i="6"/>
  <c r="BB1874" i="6"/>
  <c r="BA1874" i="6" s="1"/>
  <c r="AZ1874" i="6"/>
  <c r="BD1874" i="6" s="1"/>
  <c r="AY2088" i="6"/>
  <c r="BB2088" i="6"/>
  <c r="BA2088" i="6" s="1"/>
  <c r="AZ2088" i="6"/>
  <c r="BD2088" i="6" s="1"/>
  <c r="AY2159" i="6"/>
  <c r="BB2159" i="6"/>
  <c r="BA2159" i="6" s="1"/>
  <c r="AZ2159" i="6"/>
  <c r="BD2159" i="6" s="1"/>
  <c r="AY1573" i="6"/>
  <c r="BB1573" i="6"/>
  <c r="BA1573" i="6" s="1"/>
  <c r="AZ1573" i="6"/>
  <c r="BD1573" i="6" s="1"/>
  <c r="AY2167" i="6"/>
  <c r="BB2167" i="6"/>
  <c r="BA2167" i="6" s="1"/>
  <c r="AZ2167" i="6"/>
  <c r="BD2167" i="6" s="1"/>
  <c r="AY2032" i="6"/>
  <c r="BB2032" i="6"/>
  <c r="BA2032" i="6" s="1"/>
  <c r="AZ2032" i="6"/>
  <c r="BD2032" i="6" s="1"/>
  <c r="AY1582" i="6"/>
  <c r="BB1582" i="6"/>
  <c r="BA1582" i="6" s="1"/>
  <c r="AZ1582" i="6"/>
  <c r="BD1582" i="6" s="1"/>
  <c r="AY1585" i="6"/>
  <c r="BB1585" i="6"/>
  <c r="BA1585" i="6" s="1"/>
  <c r="AZ1585" i="6"/>
  <c r="BD1585" i="6" s="1"/>
  <c r="AY2036" i="6"/>
  <c r="BB2036" i="6"/>
  <c r="BA2036" i="6" s="1"/>
  <c r="AZ2036" i="6"/>
  <c r="BD2036" i="6" s="1"/>
  <c r="AY2035" i="6"/>
  <c r="BB2035" i="6"/>
  <c r="BA2035" i="6" s="1"/>
  <c r="AZ2035" i="6"/>
  <c r="BD2035" i="6" s="1"/>
  <c r="AY2042" i="6"/>
  <c r="BB2042" i="6"/>
  <c r="BA2042" i="6" s="1"/>
  <c r="AZ2042" i="6"/>
  <c r="BD2042" i="6" s="1"/>
  <c r="AY2041" i="6"/>
  <c r="BB2041" i="6"/>
  <c r="BA2041" i="6" s="1"/>
  <c r="AZ2041" i="6"/>
  <c r="BD2041" i="6" s="1"/>
  <c r="AY1600" i="6"/>
  <c r="BB1600" i="6"/>
  <c r="BA1600" i="6" s="1"/>
  <c r="AZ1600" i="6"/>
  <c r="BD1600" i="6" s="1"/>
  <c r="AY1880" i="6"/>
  <c r="BB1880" i="6"/>
  <c r="BA1880" i="6" s="1"/>
  <c r="AZ1880" i="6"/>
  <c r="BD1880" i="6" s="1"/>
  <c r="AY2049" i="6"/>
  <c r="BB2049" i="6"/>
  <c r="BA2049" i="6" s="1"/>
  <c r="AZ2049" i="6"/>
  <c r="BD2049" i="6" s="1"/>
  <c r="AY2172" i="6"/>
  <c r="BB2172" i="6"/>
  <c r="BA2172" i="6" s="1"/>
  <c r="AZ2172" i="6"/>
  <c r="BD2172" i="6" s="1"/>
  <c r="AY1884" i="6"/>
  <c r="BB1884" i="6"/>
  <c r="BA1884" i="6" s="1"/>
  <c r="AZ1884" i="6"/>
  <c r="BD1884" i="6" s="1"/>
  <c r="AY1885" i="6"/>
  <c r="BB1885" i="6"/>
  <c r="BA1885" i="6" s="1"/>
  <c r="AZ1885" i="6"/>
  <c r="BD1885" i="6" s="1"/>
  <c r="AY2105" i="6"/>
  <c r="BB2105" i="6"/>
  <c r="BA2105" i="6" s="1"/>
  <c r="AZ2105" i="6"/>
  <c r="BD2105" i="6" s="1"/>
  <c r="AY2139" i="6"/>
  <c r="BB2139" i="6"/>
  <c r="BA2139" i="6" s="1"/>
  <c r="AZ2139" i="6"/>
  <c r="BD2139" i="6" s="1"/>
  <c r="AY775" i="6"/>
  <c r="AZ775" i="6"/>
  <c r="BD775" i="6" s="1"/>
  <c r="BB782" i="6"/>
  <c r="BA782" i="6" s="1"/>
  <c r="AY796" i="6"/>
  <c r="AZ796" i="6"/>
  <c r="BD796" i="6" s="1"/>
  <c r="BB868" i="6"/>
  <c r="BA868" i="6" s="1"/>
  <c r="AY814" i="6"/>
  <c r="AZ814" i="6"/>
  <c r="BD814" i="6" s="1"/>
  <c r="BB818" i="6"/>
  <c r="BA818" i="6" s="1"/>
  <c r="AZ830" i="6"/>
  <c r="BD830" i="6" s="1"/>
  <c r="AZ834" i="6"/>
  <c r="BD834" i="6" s="1"/>
  <c r="AY872" i="6"/>
  <c r="BB872" i="6"/>
  <c r="BA872" i="6" s="1"/>
  <c r="AZ872" i="6"/>
  <c r="BD872" i="6" s="1"/>
  <c r="AY885" i="6"/>
  <c r="BB885" i="6"/>
  <c r="BA885" i="6" s="1"/>
  <c r="AZ885" i="6"/>
  <c r="BD885" i="6" s="1"/>
  <c r="AY888" i="6"/>
  <c r="BB888" i="6"/>
  <c r="BA888" i="6" s="1"/>
  <c r="AZ888" i="6"/>
  <c r="BD888" i="6" s="1"/>
  <c r="AY960" i="6"/>
  <c r="BB960" i="6"/>
  <c r="BA960" i="6" s="1"/>
  <c r="AZ960" i="6"/>
  <c r="BD960" i="6" s="1"/>
  <c r="AY904" i="6"/>
  <c r="BB904" i="6"/>
  <c r="BA904" i="6" s="1"/>
  <c r="AZ904" i="6"/>
  <c r="BD904" i="6" s="1"/>
  <c r="AY917" i="6"/>
  <c r="BB917" i="6"/>
  <c r="BA917" i="6" s="1"/>
  <c r="AZ917" i="6"/>
  <c r="BD917" i="6" s="1"/>
  <c r="AY920" i="6"/>
  <c r="BB920" i="6"/>
  <c r="BA920" i="6" s="1"/>
  <c r="AZ920" i="6"/>
  <c r="BD920" i="6" s="1"/>
  <c r="AY933" i="6"/>
  <c r="BB933" i="6"/>
  <c r="BA933" i="6" s="1"/>
  <c r="AZ933" i="6"/>
  <c r="BD933" i="6" s="1"/>
  <c r="AY935" i="6"/>
  <c r="BB935" i="6"/>
  <c r="BA935" i="6" s="1"/>
  <c r="AZ935" i="6"/>
  <c r="BD935" i="6" s="1"/>
  <c r="AY948" i="6"/>
  <c r="BB948" i="6"/>
  <c r="BA948" i="6" s="1"/>
  <c r="AZ948" i="6"/>
  <c r="BD948" i="6" s="1"/>
  <c r="AY951" i="6"/>
  <c r="BB951" i="6"/>
  <c r="BA951" i="6" s="1"/>
  <c r="AZ951" i="6"/>
  <c r="BD951" i="6" s="1"/>
  <c r="AY1568" i="6"/>
  <c r="BB1568" i="6"/>
  <c r="BA1568" i="6" s="1"/>
  <c r="AZ1568" i="6"/>
  <c r="BD1568" i="6" s="1"/>
  <c r="AY1571" i="6"/>
  <c r="BB1571" i="6"/>
  <c r="BA1571" i="6" s="1"/>
  <c r="AZ1571" i="6"/>
  <c r="BD1571" i="6" s="1"/>
  <c r="AY2194" i="6"/>
  <c r="BB2194" i="6"/>
  <c r="BA2194" i="6" s="1"/>
  <c r="AZ2194" i="6"/>
  <c r="BD2194" i="6" s="1"/>
  <c r="AY2193" i="6"/>
  <c r="BB2193" i="6"/>
  <c r="BA2193" i="6" s="1"/>
  <c r="AZ2193" i="6"/>
  <c r="BD2193" i="6" s="1"/>
  <c r="AY1574" i="6"/>
  <c r="BB1574" i="6"/>
  <c r="BA1574" i="6" s="1"/>
  <c r="AZ1574" i="6"/>
  <c r="BD1574" i="6" s="1"/>
  <c r="AY1577" i="6"/>
  <c r="BB1577" i="6"/>
  <c r="BA1577" i="6" s="1"/>
  <c r="AZ1577" i="6"/>
  <c r="BD1577" i="6" s="1"/>
  <c r="AY2228" i="6"/>
  <c r="BB2228" i="6"/>
  <c r="BA2228" i="6" s="1"/>
  <c r="AZ2228" i="6"/>
  <c r="BD2228" i="6" s="1"/>
  <c r="AY1579" i="6"/>
  <c r="BB1579" i="6"/>
  <c r="BA1579" i="6" s="1"/>
  <c r="AZ1579" i="6"/>
  <c r="BD1579" i="6" s="1"/>
  <c r="AY1566" i="6"/>
  <c r="BB1566" i="6"/>
  <c r="BA1566" i="6" s="1"/>
  <c r="AZ1566" i="6"/>
  <c r="BD1566" i="6" s="1"/>
  <c r="AY1877" i="6"/>
  <c r="BB1877" i="6"/>
  <c r="BA1877" i="6" s="1"/>
  <c r="AZ1877" i="6"/>
  <c r="BD1877" i="6" s="1"/>
  <c r="AY1596" i="6"/>
  <c r="BB1596" i="6"/>
  <c r="BA1596" i="6" s="1"/>
  <c r="AZ1596" i="6"/>
  <c r="BD1596" i="6" s="1"/>
  <c r="AY1878" i="6"/>
  <c r="BB1878" i="6"/>
  <c r="BA1878" i="6" s="1"/>
  <c r="AZ1878" i="6"/>
  <c r="BD1878" i="6" s="1"/>
  <c r="AY2219" i="6"/>
  <c r="BB2219" i="6"/>
  <c r="BA2219" i="6" s="1"/>
  <c r="AZ2219" i="6"/>
  <c r="BD2219" i="6" s="1"/>
  <c r="AY2129" i="6"/>
  <c r="BB2129" i="6"/>
  <c r="BA2129" i="6" s="1"/>
  <c r="AZ2129" i="6"/>
  <c r="BD2129" i="6" s="1"/>
  <c r="AY2102" i="6"/>
  <c r="BB2102" i="6"/>
  <c r="BA2102" i="6" s="1"/>
  <c r="AZ2102" i="6"/>
  <c r="BD2102" i="6" s="1"/>
  <c r="AY2132" i="6"/>
  <c r="BB2132" i="6"/>
  <c r="BA2132" i="6" s="1"/>
  <c r="AZ2132" i="6"/>
  <c r="BD2132" i="6" s="1"/>
  <c r="AY2052" i="6"/>
  <c r="BB2052" i="6"/>
  <c r="BA2052" i="6" s="1"/>
  <c r="AZ2052" i="6"/>
  <c r="BD2052" i="6" s="1"/>
  <c r="AY1604" i="6"/>
  <c r="BB1604" i="6"/>
  <c r="BA1604" i="6" s="1"/>
  <c r="AZ1604" i="6"/>
  <c r="BD1604" i="6" s="1"/>
  <c r="AY2135" i="6"/>
  <c r="BB2135" i="6"/>
  <c r="BA2135" i="6" s="1"/>
  <c r="AZ2135" i="6"/>
  <c r="BD2135" i="6" s="1"/>
  <c r="AY2133" i="6"/>
  <c r="BB2133" i="6"/>
  <c r="BA2133" i="6" s="1"/>
  <c r="AZ2133" i="6"/>
  <c r="BD2133" i="6" s="1"/>
  <c r="BB1894" i="6"/>
  <c r="BA1894" i="6" s="1"/>
  <c r="AY1894" i="6"/>
  <c r="AZ1894" i="6"/>
  <c r="BD1894" i="6" s="1"/>
  <c r="BB1615" i="6"/>
  <c r="BA1615" i="6" s="1"/>
  <c r="AZ1615" i="6"/>
  <c r="BD1615" i="6" s="1"/>
  <c r="BB1621" i="6"/>
  <c r="BA1621" i="6" s="1"/>
  <c r="AY1621" i="6"/>
  <c r="AZ1621" i="6"/>
  <c r="BD1621" i="6" s="1"/>
  <c r="BB1897" i="6"/>
  <c r="BA1897" i="6" s="1"/>
  <c r="AY1897" i="6"/>
  <c r="AZ1897" i="6"/>
  <c r="BD1897" i="6" s="1"/>
  <c r="BB1900" i="6"/>
  <c r="BA1900" i="6" s="1"/>
  <c r="AY1900" i="6"/>
  <c r="BB1635" i="6"/>
  <c r="BA1635" i="6" s="1"/>
  <c r="AZ1635" i="6"/>
  <c r="BD1635" i="6" s="1"/>
  <c r="AY1635" i="6"/>
  <c r="BB1913" i="6"/>
  <c r="BA1913" i="6" s="1"/>
  <c r="AY1913" i="6"/>
  <c r="BB1636" i="6"/>
  <c r="BA1636" i="6" s="1"/>
  <c r="AY1636" i="6"/>
  <c r="AZ1636" i="6"/>
  <c r="BD1636" i="6" s="1"/>
  <c r="BB1644" i="6"/>
  <c r="BA1644" i="6" s="1"/>
  <c r="AY1644" i="6"/>
  <c r="BB2223" i="6"/>
  <c r="BA2223" i="6" s="1"/>
  <c r="AZ2223" i="6"/>
  <c r="BD2223" i="6" s="1"/>
  <c r="AY2223" i="6"/>
  <c r="BB1656" i="6"/>
  <c r="BA1656" i="6" s="1"/>
  <c r="AZ1656" i="6"/>
  <c r="BD1656" i="6" s="1"/>
  <c r="AY1656" i="6"/>
  <c r="BB1895" i="6"/>
  <c r="BA1895" i="6" s="1"/>
  <c r="AZ1895" i="6"/>
  <c r="BD1895" i="6" s="1"/>
  <c r="BB1618" i="6"/>
  <c r="BA1618" i="6" s="1"/>
  <c r="AZ1618" i="6"/>
  <c r="BD1618" i="6" s="1"/>
  <c r="AY1618" i="6"/>
  <c r="BB1624" i="6"/>
  <c r="BA1624" i="6" s="1"/>
  <c r="AY1624" i="6"/>
  <c r="AZ1624" i="6"/>
  <c r="BD1624" i="6" s="1"/>
  <c r="BB1901" i="6"/>
  <c r="BA1901" i="6" s="1"/>
  <c r="AZ1901" i="6"/>
  <c r="BD1901" i="6" s="1"/>
  <c r="BB1629" i="6"/>
  <c r="BA1629" i="6" s="1"/>
  <c r="AY1629" i="6"/>
  <c r="AZ1629" i="6"/>
  <c r="BD1629" i="6" s="1"/>
  <c r="BB2068" i="6"/>
  <c r="BA2068" i="6" s="1"/>
  <c r="AY2068" i="6"/>
  <c r="AZ2068" i="6"/>
  <c r="BD2068" i="6" s="1"/>
  <c r="BB2202" i="6"/>
  <c r="BA2202" i="6" s="1"/>
  <c r="AY2202" i="6"/>
  <c r="BB2210" i="6"/>
  <c r="BA2210" i="6" s="1"/>
  <c r="AZ2210" i="6"/>
  <c r="BD2210" i="6" s="1"/>
  <c r="AY2210" i="6"/>
  <c r="BB2152" i="6"/>
  <c r="BA2152" i="6" s="1"/>
  <c r="AZ2152" i="6"/>
  <c r="BD2152" i="6" s="1"/>
  <c r="AY2152" i="6"/>
  <c r="BB2222" i="6"/>
  <c r="BA2222" i="6" s="1"/>
  <c r="AZ2222" i="6"/>
  <c r="BD2222" i="6" s="1"/>
  <c r="AY2222" i="6"/>
  <c r="BB1921" i="6"/>
  <c r="BA1921" i="6" s="1"/>
  <c r="AZ1921" i="6"/>
  <c r="BD1921" i="6" s="1"/>
  <c r="AY1921" i="6"/>
  <c r="BB2185" i="6"/>
  <c r="BA2185" i="6" s="1"/>
  <c r="AZ2185" i="6"/>
  <c r="BD2185" i="6" s="1"/>
  <c r="AY2185" i="6"/>
  <c r="AY1605" i="6"/>
  <c r="BB1605" i="6"/>
  <c r="BA1605" i="6" s="1"/>
  <c r="AZ1605" i="6"/>
  <c r="BD1605" i="6" s="1"/>
  <c r="AY1613" i="6"/>
  <c r="BB1613" i="6"/>
  <c r="BA1613" i="6" s="1"/>
  <c r="AZ1613" i="6"/>
  <c r="BD1613" i="6" s="1"/>
  <c r="AY2058" i="6"/>
  <c r="BB2058" i="6"/>
  <c r="BA2058" i="6" s="1"/>
  <c r="AZ2058" i="6"/>
  <c r="BD2058" i="6" s="1"/>
  <c r="AY1889" i="6"/>
  <c r="BB1889" i="6"/>
  <c r="BA1889" i="6" s="1"/>
  <c r="AZ1889" i="6"/>
  <c r="BD1889" i="6" s="1"/>
  <c r="AY1891" i="6"/>
  <c r="BB1891" i="6"/>
  <c r="BA1891" i="6" s="1"/>
  <c r="AZ1891" i="6"/>
  <c r="BD1891" i="6" s="1"/>
  <c r="AY2173" i="6"/>
  <c r="BB2173" i="6"/>
  <c r="BA2173" i="6" s="1"/>
  <c r="AZ2173" i="6"/>
  <c r="BD2173" i="6" s="1"/>
  <c r="BB2231" i="6"/>
  <c r="BA2231" i="6" s="1"/>
  <c r="AZ2231" i="6"/>
  <c r="BD2231" i="6" s="1"/>
  <c r="AY2231" i="6"/>
  <c r="BB2060" i="6"/>
  <c r="BA2060" i="6" s="1"/>
  <c r="AZ2060" i="6"/>
  <c r="BD2060" i="6" s="1"/>
  <c r="BB1619" i="6"/>
  <c r="BA1619" i="6" s="1"/>
  <c r="AY1619" i="6"/>
  <c r="AZ1619" i="6"/>
  <c r="BD1619" i="6" s="1"/>
  <c r="BB1898" i="6"/>
  <c r="BA1898" i="6" s="1"/>
  <c r="AZ1898" i="6"/>
  <c r="BD1898" i="6" s="1"/>
  <c r="BB1631" i="6"/>
  <c r="BA1631" i="6" s="1"/>
  <c r="AY1631" i="6"/>
  <c r="AZ1631" i="6"/>
  <c r="BD1631" i="6" s="1"/>
  <c r="BB2142" i="6"/>
  <c r="BA2142" i="6" s="1"/>
  <c r="AY2142" i="6"/>
  <c r="AZ2142" i="6"/>
  <c r="BD2142" i="6" s="1"/>
  <c r="BB2200" i="6"/>
  <c r="BA2200" i="6" s="1"/>
  <c r="AZ2200" i="6"/>
  <c r="BD2200" i="6" s="1"/>
  <c r="AY2200" i="6"/>
  <c r="BB1639" i="6"/>
  <c r="BA1639" i="6" s="1"/>
  <c r="AY1639" i="6"/>
  <c r="AZ1639" i="6"/>
  <c r="BD1639" i="6" s="1"/>
  <c r="BB1916" i="6"/>
  <c r="BA1916" i="6" s="1"/>
  <c r="AZ1916" i="6"/>
  <c r="BD1916" i="6" s="1"/>
  <c r="AY1916" i="6"/>
  <c r="BB2115" i="6"/>
  <c r="BA2115" i="6" s="1"/>
  <c r="AY2115" i="6"/>
  <c r="AZ2115" i="6"/>
  <c r="BD2115" i="6" s="1"/>
  <c r="BB1918" i="6"/>
  <c r="BA1918" i="6" s="1"/>
  <c r="AZ1918" i="6"/>
  <c r="BD1918" i="6" s="1"/>
  <c r="AY1918" i="6"/>
  <c r="BB2151" i="6"/>
  <c r="BA2151" i="6" s="1"/>
  <c r="AZ2151" i="6"/>
  <c r="BD2151" i="6" s="1"/>
  <c r="AY2151" i="6"/>
  <c r="BB2153" i="6"/>
  <c r="BA2153" i="6" s="1"/>
  <c r="AZ2153" i="6"/>
  <c r="BD2153" i="6" s="1"/>
  <c r="AY2153" i="6"/>
  <c r="BB2183" i="6"/>
  <c r="BA2183" i="6" s="1"/>
  <c r="AY2183" i="6"/>
  <c r="AZ2183" i="6"/>
  <c r="BD2183" i="6" s="1"/>
  <c r="BB1662" i="6"/>
  <c r="BA1662" i="6" s="1"/>
  <c r="AY1662" i="6"/>
  <c r="AZ1662" i="6"/>
  <c r="BD1662" i="6" s="1"/>
  <c r="AY2060" i="6"/>
  <c r="BB1896" i="6"/>
  <c r="BA1896" i="6" s="1"/>
  <c r="AZ1896" i="6"/>
  <c r="BD1896" i="6" s="1"/>
  <c r="AY1896" i="6"/>
  <c r="BB1625" i="6"/>
  <c r="BA1625" i="6" s="1"/>
  <c r="AZ1625" i="6"/>
  <c r="BD1625" i="6" s="1"/>
  <c r="AY1898" i="6"/>
  <c r="BB1904" i="6"/>
  <c r="BA1904" i="6" s="1"/>
  <c r="AZ1904" i="6"/>
  <c r="BD1904" i="6" s="1"/>
  <c r="AY1904" i="6"/>
  <c r="BB1906" i="6"/>
  <c r="BA1906" i="6" s="1"/>
  <c r="AY1906" i="6"/>
  <c r="AZ1906" i="6"/>
  <c r="BD1906" i="6" s="1"/>
  <c r="BB1914" i="6"/>
  <c r="BA1914" i="6" s="1"/>
  <c r="AZ1914" i="6"/>
  <c r="BD1914" i="6" s="1"/>
  <c r="AY1914" i="6"/>
  <c r="BB2211" i="6"/>
  <c r="BA2211" i="6" s="1"/>
  <c r="AZ2211" i="6"/>
  <c r="BD2211" i="6" s="1"/>
  <c r="AY2211" i="6"/>
  <c r="BB1645" i="6"/>
  <c r="BA1645" i="6" s="1"/>
  <c r="AZ1645" i="6"/>
  <c r="BD1645" i="6" s="1"/>
  <c r="AY1645" i="6"/>
  <c r="BB1919" i="6"/>
  <c r="BA1919" i="6" s="1"/>
  <c r="AZ1919" i="6"/>
  <c r="BD1919" i="6" s="1"/>
  <c r="AY1919" i="6"/>
  <c r="BB1650" i="6"/>
  <c r="BA1650" i="6" s="1"/>
  <c r="AZ1650" i="6"/>
  <c r="BD1650" i="6" s="1"/>
  <c r="AY1650" i="6"/>
  <c r="BB1924" i="6"/>
  <c r="BA1924" i="6" s="1"/>
  <c r="AZ1924" i="6"/>
  <c r="BD1924" i="6" s="1"/>
  <c r="AY1924" i="6"/>
  <c r="BB2233" i="6"/>
  <c r="BA2233" i="6" s="1"/>
  <c r="AY2233" i="6"/>
  <c r="AZ2233" i="6"/>
  <c r="BD2233" i="6" s="1"/>
  <c r="BB803" i="6"/>
  <c r="BA803" i="6" s="1"/>
  <c r="AZ869" i="6"/>
  <c r="BD869" i="6" s="1"/>
  <c r="BB901" i="6"/>
  <c r="BA901" i="6" s="1"/>
  <c r="AZ840" i="6"/>
  <c r="BD840" i="6" s="1"/>
  <c r="BB841" i="6"/>
  <c r="BA841" i="6" s="1"/>
  <c r="AZ844" i="6"/>
  <c r="BD844" i="6" s="1"/>
  <c r="BB845" i="6"/>
  <c r="BA845" i="6" s="1"/>
  <c r="AZ848" i="6"/>
  <c r="BD848" i="6" s="1"/>
  <c r="BB2064" i="6"/>
  <c r="BA2064" i="6" s="1"/>
  <c r="AZ2064" i="6"/>
  <c r="BD2064" i="6" s="1"/>
  <c r="AY2064" i="6"/>
  <c r="BB1620" i="6"/>
  <c r="BA1620" i="6" s="1"/>
  <c r="AZ1620" i="6"/>
  <c r="BD1620" i="6" s="1"/>
  <c r="BB1905" i="6"/>
  <c r="BA1905" i="6" s="1"/>
  <c r="AY1905" i="6"/>
  <c r="AZ1905" i="6"/>
  <c r="BD1905" i="6" s="1"/>
  <c r="BB1909" i="6"/>
  <c r="BA1909" i="6" s="1"/>
  <c r="AZ1909" i="6"/>
  <c r="BD1909" i="6" s="1"/>
  <c r="BB2113" i="6"/>
  <c r="BA2113" i="6" s="1"/>
  <c r="AZ2113" i="6"/>
  <c r="BD2113" i="6" s="1"/>
  <c r="AY2113" i="6"/>
  <c r="BB1912" i="6"/>
  <c r="BA1912" i="6" s="1"/>
  <c r="AY1912" i="6"/>
  <c r="BB2114" i="6"/>
  <c r="BA2114" i="6" s="1"/>
  <c r="AY2114" i="6"/>
  <c r="AZ2114" i="6"/>
  <c r="BD2114" i="6" s="1"/>
  <c r="BB2176" i="6"/>
  <c r="BA2176" i="6" s="1"/>
  <c r="AY2176" i="6"/>
  <c r="AZ2176" i="6"/>
  <c r="BD2176" i="6" s="1"/>
  <c r="BB1638" i="6"/>
  <c r="BA1638" i="6" s="1"/>
  <c r="AZ1638" i="6"/>
  <c r="BD1638" i="6" s="1"/>
  <c r="BB1646" i="6"/>
  <c r="BA1646" i="6" s="1"/>
  <c r="AY1646" i="6"/>
  <c r="AZ1646" i="6"/>
  <c r="BD1646" i="6" s="1"/>
  <c r="BB2221" i="6"/>
  <c r="BA2221" i="6" s="1"/>
  <c r="AZ2221" i="6"/>
  <c r="BD2221" i="6" s="1"/>
  <c r="AY2221" i="6"/>
  <c r="BB2145" i="6"/>
  <c r="BA2145" i="6" s="1"/>
  <c r="AZ2145" i="6"/>
  <c r="BD2145" i="6" s="1"/>
  <c r="BB2178" i="6"/>
  <c r="BA2178" i="6" s="1"/>
  <c r="AY2178" i="6"/>
  <c r="AZ2178" i="6"/>
  <c r="BD2178" i="6" s="1"/>
  <c r="BB2154" i="6"/>
  <c r="BA2154" i="6" s="1"/>
  <c r="AZ2154" i="6"/>
  <c r="BD2154" i="6" s="1"/>
  <c r="AY2154" i="6"/>
  <c r="BB1923" i="6"/>
  <c r="BA1923" i="6" s="1"/>
  <c r="AZ1923" i="6"/>
  <c r="BD1923" i="6" s="1"/>
  <c r="AY1923" i="6"/>
  <c r="AY871" i="6"/>
  <c r="AZ871" i="6"/>
  <c r="BD871" i="6" s="1"/>
  <c r="BB1892" i="6"/>
  <c r="BA1892" i="6" s="1"/>
  <c r="AY1892" i="6"/>
  <c r="BB2061" i="6"/>
  <c r="BA2061" i="6" s="1"/>
  <c r="AY2061" i="6"/>
  <c r="AZ2061" i="6"/>
  <c r="BD2061" i="6" s="1"/>
  <c r="BB2112" i="6"/>
  <c r="BA2112" i="6" s="1"/>
  <c r="AY2112" i="6"/>
  <c r="AZ2112" i="6"/>
  <c r="BD2112" i="6" s="1"/>
  <c r="BB1614" i="6"/>
  <c r="BA1614" i="6" s="1"/>
  <c r="AY1614" i="6"/>
  <c r="AY1620" i="6"/>
  <c r="BB1899" i="6"/>
  <c r="BA1899" i="6" s="1"/>
  <c r="AZ1899" i="6"/>
  <c r="BD1899" i="6" s="1"/>
  <c r="AY1899" i="6"/>
  <c r="BB1908" i="6"/>
  <c r="BA1908" i="6" s="1"/>
  <c r="AZ1908" i="6"/>
  <c r="BD1908" i="6" s="1"/>
  <c r="AY1909" i="6"/>
  <c r="BB1634" i="6"/>
  <c r="BA1634" i="6" s="1"/>
  <c r="AY1634" i="6"/>
  <c r="AZ1634" i="6"/>
  <c r="BD1634" i="6" s="1"/>
  <c r="AZ1912" i="6"/>
  <c r="BD1912" i="6" s="1"/>
  <c r="BB2206" i="6"/>
  <c r="BA2206" i="6" s="1"/>
  <c r="AY2206" i="6"/>
  <c r="AZ2206" i="6"/>
  <c r="BD2206" i="6" s="1"/>
  <c r="BB2204" i="6"/>
  <c r="BA2204" i="6" s="1"/>
  <c r="AZ2204" i="6"/>
  <c r="BD2204" i="6" s="1"/>
  <c r="AY2204" i="6"/>
  <c r="BB2212" i="6"/>
  <c r="BA2212" i="6" s="1"/>
  <c r="AZ2212" i="6"/>
  <c r="BD2212" i="6" s="1"/>
  <c r="AY2212" i="6"/>
  <c r="AY1638" i="6"/>
  <c r="AY2145" i="6"/>
  <c r="BB2155" i="6"/>
  <c r="BA2155" i="6" s="1"/>
  <c r="AZ2155" i="6"/>
  <c r="BD2155" i="6" s="1"/>
  <c r="AY2155" i="6"/>
  <c r="BB1659" i="6"/>
  <c r="BA1659" i="6" s="1"/>
  <c r="AZ1659" i="6"/>
  <c r="BD1659" i="6" s="1"/>
  <c r="AY1659" i="6"/>
  <c r="BB2240" i="6"/>
  <c r="BA2240" i="6" s="1"/>
  <c r="AY2240" i="6"/>
  <c r="AZ2240" i="6"/>
  <c r="BD2240" i="6" s="1"/>
  <c r="AY1607" i="6"/>
  <c r="BB1607" i="6"/>
  <c r="BA1607" i="6" s="1"/>
  <c r="AZ1607" i="6"/>
  <c r="BD1607" i="6" s="1"/>
  <c r="AY1609" i="6"/>
  <c r="BB1609" i="6"/>
  <c r="BA1609" i="6" s="1"/>
  <c r="AZ1609" i="6"/>
  <c r="BD1609" i="6" s="1"/>
  <c r="AY1611" i="6"/>
  <c r="BB1611" i="6"/>
  <c r="BA1611" i="6" s="1"/>
  <c r="AZ1611" i="6"/>
  <c r="BD1611" i="6" s="1"/>
  <c r="AY1612" i="6"/>
  <c r="BB1612" i="6"/>
  <c r="BA1612" i="6" s="1"/>
  <c r="AZ1612" i="6"/>
  <c r="BD1612" i="6" s="1"/>
  <c r="AY2057" i="6"/>
  <c r="BB2057" i="6"/>
  <c r="BA2057" i="6" s="1"/>
  <c r="AZ2057" i="6"/>
  <c r="BD2057" i="6" s="1"/>
  <c r="AY1888" i="6"/>
  <c r="BB1888" i="6"/>
  <c r="BA1888" i="6" s="1"/>
  <c r="AZ1888" i="6"/>
  <c r="BD1888" i="6" s="1"/>
  <c r="AY1890" i="6"/>
  <c r="BB1890" i="6"/>
  <c r="BA1890" i="6" s="1"/>
  <c r="AZ1890" i="6"/>
  <c r="BD1890" i="6" s="1"/>
  <c r="AY2059" i="6"/>
  <c r="BB2059" i="6"/>
  <c r="BA2059" i="6" s="1"/>
  <c r="AZ2059" i="6"/>
  <c r="BD2059" i="6" s="1"/>
  <c r="AY2199" i="6"/>
  <c r="BB2199" i="6"/>
  <c r="BA2199" i="6" s="1"/>
  <c r="AZ2199" i="6"/>
  <c r="BD2199" i="6" s="1"/>
  <c r="BB1626" i="6"/>
  <c r="BA1626" i="6" s="1"/>
  <c r="AZ1626" i="6"/>
  <c r="BD1626" i="6" s="1"/>
  <c r="AY1626" i="6"/>
  <c r="BB2065" i="6"/>
  <c r="BA2065" i="6" s="1"/>
  <c r="AZ2065" i="6"/>
  <c r="BD2065" i="6" s="1"/>
  <c r="BB2238" i="6"/>
  <c r="BA2238" i="6" s="1"/>
  <c r="AZ2238" i="6"/>
  <c r="BD2238" i="6" s="1"/>
  <c r="AY2238" i="6"/>
  <c r="BB2143" i="6"/>
  <c r="BA2143" i="6" s="1"/>
  <c r="AZ2143" i="6"/>
  <c r="BD2143" i="6" s="1"/>
  <c r="AY2143" i="6"/>
  <c r="BB2175" i="6"/>
  <c r="BA2175" i="6" s="1"/>
  <c r="AZ2175" i="6"/>
  <c r="BD2175" i="6" s="1"/>
  <c r="AY2175" i="6"/>
  <c r="BB2205" i="6"/>
  <c r="BA2205" i="6" s="1"/>
  <c r="AZ2205" i="6"/>
  <c r="BD2205" i="6" s="1"/>
  <c r="AY2205" i="6"/>
  <c r="BB1917" i="6"/>
  <c r="BA1917" i="6" s="1"/>
  <c r="AY1917" i="6"/>
  <c r="AZ1917" i="6"/>
  <c r="BD1917" i="6" s="1"/>
  <c r="BB1649" i="6"/>
  <c r="BA1649" i="6" s="1"/>
  <c r="AY1649" i="6"/>
  <c r="BB2073" i="6"/>
  <c r="BA2073" i="6" s="1"/>
  <c r="AZ2073" i="6"/>
  <c r="BD2073" i="6" s="1"/>
  <c r="AY2073" i="6"/>
  <c r="BB2182" i="6"/>
  <c r="BA2182" i="6" s="1"/>
  <c r="AY2182" i="6"/>
  <c r="AZ2182" i="6"/>
  <c r="BD2182" i="6" s="1"/>
  <c r="BB1655" i="6"/>
  <c r="BA1655" i="6" s="1"/>
  <c r="AY1655" i="6"/>
  <c r="AZ1655" i="6"/>
  <c r="BD1655" i="6" s="1"/>
  <c r="BB1564" i="6"/>
  <c r="BA1564" i="6" s="1"/>
  <c r="AZ1564" i="6"/>
  <c r="BD1564" i="6" s="1"/>
  <c r="AY1564" i="6"/>
  <c r="BB1617" i="6"/>
  <c r="BA1617" i="6" s="1"/>
  <c r="AZ1617" i="6"/>
  <c r="BD1617" i="6" s="1"/>
  <c r="BB1903" i="6"/>
  <c r="BA1903" i="6" s="1"/>
  <c r="AZ1903" i="6"/>
  <c r="BD1903" i="6" s="1"/>
  <c r="BB1928" i="6"/>
  <c r="BA1928" i="6" s="1"/>
  <c r="AZ1928" i="6"/>
  <c r="BD1928" i="6" s="1"/>
  <c r="BB1674" i="6"/>
  <c r="BA1674" i="6" s="1"/>
  <c r="AZ1674" i="6"/>
  <c r="BD1674" i="6" s="1"/>
  <c r="AY1674" i="6"/>
  <c r="BB1677" i="6"/>
  <c r="BA1677" i="6" s="1"/>
  <c r="AY1677" i="6"/>
  <c r="AY1686" i="6"/>
  <c r="BB1686" i="6"/>
  <c r="BA1686" i="6" s="1"/>
  <c r="AZ1686" i="6"/>
  <c r="BD1686" i="6" s="1"/>
  <c r="AY1737" i="6"/>
  <c r="BB1737" i="6"/>
  <c r="BA1737" i="6" s="1"/>
  <c r="AZ1737" i="6"/>
  <c r="BD1737" i="6" s="1"/>
  <c r="AY1785" i="6"/>
  <c r="BB1785" i="6"/>
  <c r="BA1785" i="6" s="1"/>
  <c r="AZ1785" i="6"/>
  <c r="BD1785" i="6" s="1"/>
  <c r="AY1853" i="6"/>
  <c r="BB1853" i="6"/>
  <c r="BA1853" i="6" s="1"/>
  <c r="AZ1853" i="6"/>
  <c r="BD1853" i="6" s="1"/>
  <c r="AY1820" i="6"/>
  <c r="BB1820" i="6"/>
  <c r="BA1820" i="6" s="1"/>
  <c r="AZ1820" i="6"/>
  <c r="BD1820" i="6" s="1"/>
  <c r="AY1825" i="6"/>
  <c r="BB1825" i="6"/>
  <c r="BA1825" i="6" s="1"/>
  <c r="AZ1825" i="6"/>
  <c r="BD1825" i="6" s="1"/>
  <c r="AY1940" i="6"/>
  <c r="BB1940" i="6"/>
  <c r="BA1940" i="6" s="1"/>
  <c r="AZ1940" i="6"/>
  <c r="BD1940" i="6" s="1"/>
  <c r="AY1979" i="6"/>
  <c r="BB1979" i="6"/>
  <c r="BA1979" i="6" s="1"/>
  <c r="AZ1979" i="6"/>
  <c r="BD1979" i="6" s="1"/>
  <c r="AY1995" i="6"/>
  <c r="BB1995" i="6"/>
  <c r="BA1995" i="6" s="1"/>
  <c r="AZ1995" i="6"/>
  <c r="BD1995" i="6" s="1"/>
  <c r="AY2001" i="6"/>
  <c r="BB2001" i="6"/>
  <c r="BA2001" i="6" s="1"/>
  <c r="AZ2001" i="6"/>
  <c r="BD2001" i="6" s="1"/>
  <c r="BB2215" i="6"/>
  <c r="BA2215" i="6" s="1"/>
  <c r="AY2215" i="6"/>
  <c r="BB2181" i="6"/>
  <c r="BA2181" i="6" s="1"/>
  <c r="AY2181" i="6"/>
  <c r="BB2180" i="6"/>
  <c r="BA2180" i="6" s="1"/>
  <c r="AY2180" i="6"/>
  <c r="BB2239" i="6"/>
  <c r="BA2239" i="6" s="1"/>
  <c r="AY2239" i="6"/>
  <c r="BB1652" i="6"/>
  <c r="BA1652" i="6" s="1"/>
  <c r="AY1652" i="6"/>
  <c r="BB1654" i="6"/>
  <c r="BA1654" i="6" s="1"/>
  <c r="AY1654" i="6"/>
  <c r="BB1658" i="6"/>
  <c r="BA1658" i="6" s="1"/>
  <c r="AY1658" i="6"/>
  <c r="BB1661" i="6"/>
  <c r="BA1661" i="6" s="1"/>
  <c r="AY1661" i="6"/>
  <c r="BB2157" i="6"/>
  <c r="BA2157" i="6" s="1"/>
  <c r="AY2157" i="6"/>
  <c r="BB1664" i="6"/>
  <c r="BA1664" i="6" s="1"/>
  <c r="AZ1664" i="6"/>
  <c r="BD1664" i="6" s="1"/>
  <c r="AY1928" i="6"/>
  <c r="BB1672" i="6"/>
  <c r="BA1672" i="6" s="1"/>
  <c r="AY1672" i="6"/>
  <c r="AZ1672" i="6"/>
  <c r="BD1672" i="6" s="1"/>
  <c r="AZ1677" i="6"/>
  <c r="BD1677" i="6" s="1"/>
  <c r="BB1679" i="6"/>
  <c r="BA1679" i="6" s="1"/>
  <c r="AZ1679" i="6"/>
  <c r="BD1679" i="6" s="1"/>
  <c r="BB1704" i="6"/>
  <c r="BA1704" i="6" s="1"/>
  <c r="AZ1704" i="6"/>
  <c r="BD1704" i="6" s="1"/>
  <c r="AY1704" i="6"/>
  <c r="AY1724" i="6"/>
  <c r="BB1724" i="6"/>
  <c r="BA1724" i="6" s="1"/>
  <c r="AZ1724" i="6"/>
  <c r="BD1724" i="6" s="1"/>
  <c r="AY1731" i="6"/>
  <c r="BB1731" i="6"/>
  <c r="BA1731" i="6" s="1"/>
  <c r="AZ1731" i="6"/>
  <c r="BD1731" i="6" s="1"/>
  <c r="AY1850" i="6"/>
  <c r="BB1850" i="6"/>
  <c r="BA1850" i="6" s="1"/>
  <c r="AZ1850" i="6"/>
  <c r="BD1850" i="6" s="1"/>
  <c r="AY1828" i="6"/>
  <c r="BB1828" i="6"/>
  <c r="BA1828" i="6" s="1"/>
  <c r="AZ1828" i="6"/>
  <c r="BD1828" i="6" s="1"/>
  <c r="AY1836" i="6"/>
  <c r="BB1836" i="6"/>
  <c r="BA1836" i="6" s="1"/>
  <c r="AZ1836" i="6"/>
  <c r="BD1836" i="6" s="1"/>
  <c r="AY1809" i="6"/>
  <c r="BB1809" i="6"/>
  <c r="BA1809" i="6" s="1"/>
  <c r="AZ1809" i="6"/>
  <c r="BD1809" i="6" s="1"/>
  <c r="AY1952" i="6"/>
  <c r="BB1952" i="6"/>
  <c r="BA1952" i="6" s="1"/>
  <c r="AZ1952" i="6"/>
  <c r="BD1952" i="6" s="1"/>
  <c r="AY1977" i="6"/>
  <c r="BB1977" i="6"/>
  <c r="BA1977" i="6" s="1"/>
  <c r="AZ1977" i="6"/>
  <c r="BD1977" i="6" s="1"/>
  <c r="AY2078" i="6"/>
  <c r="BB2078" i="6"/>
  <c r="BA2078" i="6" s="1"/>
  <c r="AZ2078" i="6"/>
  <c r="BD2078" i="6" s="1"/>
  <c r="AZ2111" i="6"/>
  <c r="BD2111" i="6" s="1"/>
  <c r="AZ1623" i="6"/>
  <c r="BD1623" i="6" s="1"/>
  <c r="AZ1628" i="6"/>
  <c r="BD1628" i="6" s="1"/>
  <c r="AZ1910" i="6"/>
  <c r="BD1910" i="6" s="1"/>
  <c r="AZ2207" i="6"/>
  <c r="BD2207" i="6" s="1"/>
  <c r="AZ1648" i="6"/>
  <c r="BD1648" i="6" s="1"/>
  <c r="AZ2215" i="6"/>
  <c r="BD2215" i="6" s="1"/>
  <c r="AZ2181" i="6"/>
  <c r="BD2181" i="6" s="1"/>
  <c r="AZ2180" i="6"/>
  <c r="BD2180" i="6" s="1"/>
  <c r="AZ2239" i="6"/>
  <c r="BD2239" i="6" s="1"/>
  <c r="AZ1652" i="6"/>
  <c r="BD1652" i="6" s="1"/>
  <c r="AZ1654" i="6"/>
  <c r="BD1654" i="6" s="1"/>
  <c r="AZ1658" i="6"/>
  <c r="BD1658" i="6" s="1"/>
  <c r="AZ1661" i="6"/>
  <c r="BD1661" i="6" s="1"/>
  <c r="AZ2157" i="6"/>
  <c r="BD2157" i="6" s="1"/>
  <c r="BB1926" i="6"/>
  <c r="BA1926" i="6" s="1"/>
  <c r="AZ1926" i="6"/>
  <c r="BD1926" i="6" s="1"/>
  <c r="AY1926" i="6"/>
  <c r="BB1670" i="6"/>
  <c r="BA1670" i="6" s="1"/>
  <c r="AY1670" i="6"/>
  <c r="AY1679" i="6"/>
  <c r="AY1688" i="6"/>
  <c r="BB1688" i="6"/>
  <c r="BA1688" i="6" s="1"/>
  <c r="AZ1688" i="6"/>
  <c r="BD1688" i="6" s="1"/>
  <c r="AY1739" i="6"/>
  <c r="BB1739" i="6"/>
  <c r="BA1739" i="6" s="1"/>
  <c r="AZ1739" i="6"/>
  <c r="BD1739" i="6" s="1"/>
  <c r="AY1792" i="6"/>
  <c r="BB1792" i="6"/>
  <c r="BA1792" i="6" s="1"/>
  <c r="AZ1792" i="6"/>
  <c r="BD1792" i="6" s="1"/>
  <c r="AY1832" i="6"/>
  <c r="BB1832" i="6"/>
  <c r="BA1832" i="6" s="1"/>
  <c r="AZ1832" i="6"/>
  <c r="BD1832" i="6" s="1"/>
  <c r="AY1775" i="6"/>
  <c r="BB1775" i="6"/>
  <c r="BA1775" i="6" s="1"/>
  <c r="AZ1775" i="6"/>
  <c r="BD1775" i="6" s="1"/>
  <c r="AY1787" i="6"/>
  <c r="BB1787" i="6"/>
  <c r="BA1787" i="6" s="1"/>
  <c r="AZ1787" i="6"/>
  <c r="BD1787" i="6" s="1"/>
  <c r="AY1837" i="6"/>
  <c r="BB1837" i="6"/>
  <c r="BA1837" i="6" s="1"/>
  <c r="AZ1837" i="6"/>
  <c r="BD1837" i="6" s="1"/>
  <c r="AY2075" i="6"/>
  <c r="BB2075" i="6"/>
  <c r="BA2075" i="6" s="1"/>
  <c r="AZ2075" i="6"/>
  <c r="BD2075" i="6" s="1"/>
  <c r="AY1982" i="6"/>
  <c r="BB1982" i="6"/>
  <c r="BA1982" i="6" s="1"/>
  <c r="AZ1982" i="6"/>
  <c r="BD1982" i="6" s="1"/>
  <c r="AY2003" i="6"/>
  <c r="BB2003" i="6"/>
  <c r="BA2003" i="6" s="1"/>
  <c r="AZ2003" i="6"/>
  <c r="BD2003" i="6" s="1"/>
  <c r="BB1616" i="6"/>
  <c r="BA1616" i="6" s="1"/>
  <c r="AY1616" i="6"/>
  <c r="BB1902" i="6"/>
  <c r="BA1902" i="6" s="1"/>
  <c r="AY1902" i="6"/>
  <c r="BB2066" i="6"/>
  <c r="BA2066" i="6" s="1"/>
  <c r="AY2066" i="6"/>
  <c r="BB1632" i="6"/>
  <c r="BA1632" i="6" s="1"/>
  <c r="AZ1632" i="6"/>
  <c r="BD1632" i="6" s="1"/>
  <c r="BB1911" i="6"/>
  <c r="BA1911" i="6" s="1"/>
  <c r="AZ1911" i="6"/>
  <c r="BD1911" i="6" s="1"/>
  <c r="BB2144" i="6"/>
  <c r="BA2144" i="6" s="1"/>
  <c r="AZ2144" i="6"/>
  <c r="BD2144" i="6" s="1"/>
  <c r="AY2144" i="6"/>
  <c r="BB2209" i="6"/>
  <c r="BA2209" i="6" s="1"/>
  <c r="AY2209" i="6"/>
  <c r="BB1637" i="6"/>
  <c r="BA1637" i="6" s="1"/>
  <c r="AZ1637" i="6"/>
  <c r="BD1637" i="6" s="1"/>
  <c r="BB1642" i="6"/>
  <c r="BA1642" i="6" s="1"/>
  <c r="AZ1642" i="6"/>
  <c r="BD1642" i="6" s="1"/>
  <c r="BB2213" i="6"/>
  <c r="BA2213" i="6" s="1"/>
  <c r="AZ2213" i="6"/>
  <c r="BD2213" i="6" s="1"/>
  <c r="AY2213" i="6"/>
  <c r="BB2072" i="6"/>
  <c r="BA2072" i="6" s="1"/>
  <c r="AY2072" i="6"/>
  <c r="BB2214" i="6"/>
  <c r="BA2214" i="6" s="1"/>
  <c r="AZ2214" i="6"/>
  <c r="BD2214" i="6" s="1"/>
  <c r="BB1667" i="6"/>
  <c r="BA1667" i="6" s="1"/>
  <c r="AY1667" i="6"/>
  <c r="AZ1667" i="6"/>
  <c r="BD1667" i="6" s="1"/>
  <c r="BB1673" i="6"/>
  <c r="BA1673" i="6" s="1"/>
  <c r="AZ1673" i="6"/>
  <c r="BD1673" i="6" s="1"/>
  <c r="BB1678" i="6"/>
  <c r="BA1678" i="6" s="1"/>
  <c r="AZ1678" i="6"/>
  <c r="BD1678" i="6" s="1"/>
  <c r="AY1678" i="6"/>
  <c r="BB1680" i="6"/>
  <c r="BA1680" i="6" s="1"/>
  <c r="AY1680" i="6"/>
  <c r="AY1733" i="6"/>
  <c r="BB1733" i="6"/>
  <c r="BA1733" i="6" s="1"/>
  <c r="AZ1733" i="6"/>
  <c r="BD1733" i="6" s="1"/>
  <c r="AY1852" i="6"/>
  <c r="BB1852" i="6"/>
  <c r="BA1852" i="6" s="1"/>
  <c r="AZ1852" i="6"/>
  <c r="BD1852" i="6" s="1"/>
  <c r="AY1780" i="6"/>
  <c r="BB1780" i="6"/>
  <c r="BA1780" i="6" s="1"/>
  <c r="AZ1780" i="6"/>
  <c r="BD1780" i="6" s="1"/>
  <c r="AY1856" i="6"/>
  <c r="BB1856" i="6"/>
  <c r="BA1856" i="6" s="1"/>
  <c r="AZ1856" i="6"/>
  <c r="BD1856" i="6" s="1"/>
  <c r="AY1823" i="6"/>
  <c r="BB1823" i="6"/>
  <c r="BA1823" i="6" s="1"/>
  <c r="AZ1823" i="6"/>
  <c r="BD1823" i="6" s="1"/>
  <c r="AY1954" i="6"/>
  <c r="BB1954" i="6"/>
  <c r="BA1954" i="6" s="1"/>
  <c r="AZ1954" i="6"/>
  <c r="BD1954" i="6" s="1"/>
  <c r="AY1965" i="6"/>
  <c r="BB1965" i="6"/>
  <c r="BA1965" i="6" s="1"/>
  <c r="AZ1965" i="6"/>
  <c r="BD1965" i="6" s="1"/>
  <c r="AY1842" i="6"/>
  <c r="BB1842" i="6"/>
  <c r="BA1842" i="6" s="1"/>
  <c r="AZ1842" i="6"/>
  <c r="BD1842" i="6" s="1"/>
  <c r="AY1757" i="6"/>
  <c r="BB1757" i="6"/>
  <c r="BA1757" i="6" s="1"/>
  <c r="AZ1757" i="6"/>
  <c r="BD1757" i="6" s="1"/>
  <c r="AY2062" i="6"/>
  <c r="AZ1616" i="6"/>
  <c r="BD1616" i="6" s="1"/>
  <c r="AY1622" i="6"/>
  <c r="AZ1902" i="6"/>
  <c r="BD1902" i="6" s="1"/>
  <c r="AY1627" i="6"/>
  <c r="AZ2066" i="6"/>
  <c r="BD2066" i="6" s="1"/>
  <c r="AY1632" i="6"/>
  <c r="AY1911" i="6"/>
  <c r="AY2203" i="6"/>
  <c r="AZ2209" i="6"/>
  <c r="BD2209" i="6" s="1"/>
  <c r="AY1637" i="6"/>
  <c r="AY1642" i="6"/>
  <c r="AY2116" i="6"/>
  <c r="AZ2072" i="6"/>
  <c r="BD2072" i="6" s="1"/>
  <c r="AY2214" i="6"/>
  <c r="BB1665" i="6"/>
  <c r="BA1665" i="6" s="1"/>
  <c r="AY1665" i="6"/>
  <c r="AY1673" i="6"/>
  <c r="BB1675" i="6"/>
  <c r="BA1675" i="6" s="1"/>
  <c r="AZ1675" i="6"/>
  <c r="BD1675" i="6" s="1"/>
  <c r="AY1675" i="6"/>
  <c r="AZ1680" i="6"/>
  <c r="BD1680" i="6" s="1"/>
  <c r="AY1710" i="6"/>
  <c r="AZ1710" i="6"/>
  <c r="BD1710" i="6" s="1"/>
  <c r="BB1710" i="6"/>
  <c r="BA1710" i="6" s="1"/>
  <c r="AY1711" i="6"/>
  <c r="BB1711" i="6"/>
  <c r="BA1711" i="6" s="1"/>
  <c r="AZ1711" i="6"/>
  <c r="BD1711" i="6" s="1"/>
  <c r="AY1763" i="6"/>
  <c r="BB1763" i="6"/>
  <c r="BA1763" i="6" s="1"/>
  <c r="AZ1763" i="6"/>
  <c r="BD1763" i="6" s="1"/>
  <c r="AY1794" i="6"/>
  <c r="BB1794" i="6"/>
  <c r="BA1794" i="6" s="1"/>
  <c r="AZ1794" i="6"/>
  <c r="BD1794" i="6" s="1"/>
  <c r="AY1781" i="6"/>
  <c r="BB1781" i="6"/>
  <c r="BA1781" i="6" s="1"/>
  <c r="AZ1781" i="6"/>
  <c r="BD1781" i="6" s="1"/>
  <c r="AY1776" i="6"/>
  <c r="BB1776" i="6"/>
  <c r="BA1776" i="6" s="1"/>
  <c r="AZ1776" i="6"/>
  <c r="BD1776" i="6" s="1"/>
  <c r="AY1814" i="6"/>
  <c r="BB1814" i="6"/>
  <c r="BA1814" i="6" s="1"/>
  <c r="AZ1814" i="6"/>
  <c r="BD1814" i="6" s="1"/>
  <c r="AY1839" i="6"/>
  <c r="BB1839" i="6"/>
  <c r="BA1839" i="6" s="1"/>
  <c r="AZ1839" i="6"/>
  <c r="BD1839" i="6" s="1"/>
  <c r="AY1936" i="6"/>
  <c r="BB1936" i="6"/>
  <c r="BA1936" i="6" s="1"/>
  <c r="AZ1936" i="6"/>
  <c r="BD1936" i="6" s="1"/>
  <c r="AY1984" i="6"/>
  <c r="BB1984" i="6"/>
  <c r="BA1984" i="6" s="1"/>
  <c r="AZ1984" i="6"/>
  <c r="BD1984" i="6" s="1"/>
  <c r="AY2005" i="6"/>
  <c r="BB2005" i="6"/>
  <c r="BA2005" i="6" s="1"/>
  <c r="AZ2005" i="6"/>
  <c r="BD2005" i="6" s="1"/>
  <c r="BB1668" i="6"/>
  <c r="BA1668" i="6" s="1"/>
  <c r="AZ1668" i="6"/>
  <c r="BD1668" i="6" s="1"/>
  <c r="BB1671" i="6"/>
  <c r="BA1671" i="6" s="1"/>
  <c r="AZ1671" i="6"/>
  <c r="BD1671" i="6" s="1"/>
  <c r="AY1671" i="6"/>
  <c r="BB1701" i="6"/>
  <c r="BA1701" i="6" s="1"/>
  <c r="AY1701" i="6"/>
  <c r="BB1741" i="6"/>
  <c r="BA1741" i="6" s="1"/>
  <c r="AZ1741" i="6"/>
  <c r="BD1741" i="6" s="1"/>
  <c r="AY1741" i="6"/>
  <c r="AY1706" i="6"/>
  <c r="BB1706" i="6"/>
  <c r="BA1706" i="6" s="1"/>
  <c r="AZ1706" i="6"/>
  <c r="BD1706" i="6" s="1"/>
  <c r="AY1745" i="6"/>
  <c r="AZ1745" i="6"/>
  <c r="BD1745" i="6" s="1"/>
  <c r="BB1745" i="6"/>
  <c r="BA1745" i="6" s="1"/>
  <c r="AY1931" i="6"/>
  <c r="BB1931" i="6"/>
  <c r="BA1931" i="6" s="1"/>
  <c r="AZ1931" i="6"/>
  <c r="BD1931" i="6" s="1"/>
  <c r="AY1720" i="6"/>
  <c r="BB1720" i="6"/>
  <c r="BA1720" i="6" s="1"/>
  <c r="AZ1720" i="6"/>
  <c r="BD1720" i="6" s="1"/>
  <c r="AY1788" i="6"/>
  <c r="BB1788" i="6"/>
  <c r="BA1788" i="6" s="1"/>
  <c r="AZ1788" i="6"/>
  <c r="BD1788" i="6" s="1"/>
  <c r="AY1801" i="6"/>
  <c r="BB1801" i="6"/>
  <c r="BA1801" i="6" s="1"/>
  <c r="AZ1801" i="6"/>
  <c r="BD1801" i="6" s="1"/>
  <c r="AY1772" i="6"/>
  <c r="BB1772" i="6"/>
  <c r="BA1772" i="6" s="1"/>
  <c r="AZ1772" i="6"/>
  <c r="BD1772" i="6" s="1"/>
  <c r="AY1810" i="6"/>
  <c r="BB1810" i="6"/>
  <c r="BA1810" i="6" s="1"/>
  <c r="AZ1810" i="6"/>
  <c r="BD1810" i="6" s="1"/>
  <c r="AY1944" i="6"/>
  <c r="BB1944" i="6"/>
  <c r="BA1944" i="6" s="1"/>
  <c r="AZ1944" i="6"/>
  <c r="BD1944" i="6" s="1"/>
  <c r="AY1967" i="6"/>
  <c r="BB1967" i="6"/>
  <c r="BA1967" i="6" s="1"/>
  <c r="AZ1967" i="6"/>
  <c r="BD1967" i="6" s="1"/>
  <c r="AY1973" i="6"/>
  <c r="BB1973" i="6"/>
  <c r="BA1973" i="6" s="1"/>
  <c r="AZ1973" i="6"/>
  <c r="BD1973" i="6" s="1"/>
  <c r="AY1759" i="6"/>
  <c r="BB1759" i="6"/>
  <c r="BA1759" i="6" s="1"/>
  <c r="AZ1759" i="6"/>
  <c r="BD1759" i="6" s="1"/>
  <c r="AZ1633" i="6"/>
  <c r="BD1633" i="6" s="1"/>
  <c r="AZ1640" i="6"/>
  <c r="BD1640" i="6" s="1"/>
  <c r="AZ2179" i="6"/>
  <c r="BD2179" i="6" s="1"/>
  <c r="AY2224" i="6"/>
  <c r="AY2118" i="6"/>
  <c r="AY1651" i="6"/>
  <c r="AY1922" i="6"/>
  <c r="AY1657" i="6"/>
  <c r="AY1660" i="6"/>
  <c r="AY2156" i="6"/>
  <c r="AY2225" i="6"/>
  <c r="AY1565" i="6"/>
  <c r="BB1663" i="6"/>
  <c r="BA1663" i="6" s="1"/>
  <c r="AZ1663" i="6"/>
  <c r="BD1663" i="6" s="1"/>
  <c r="AY1663" i="6"/>
  <c r="AY1668" i="6"/>
  <c r="BB1927" i="6"/>
  <c r="BA1927" i="6" s="1"/>
  <c r="AZ1927" i="6"/>
  <c r="BD1927" i="6" s="1"/>
  <c r="AY1927" i="6"/>
  <c r="BB1676" i="6"/>
  <c r="BA1676" i="6" s="1"/>
  <c r="AZ1676" i="6"/>
  <c r="BD1676" i="6" s="1"/>
  <c r="BB1702" i="6"/>
  <c r="BA1702" i="6" s="1"/>
  <c r="AZ1702" i="6"/>
  <c r="BD1702" i="6" s="1"/>
  <c r="AY1702" i="6"/>
  <c r="AY1684" i="6"/>
  <c r="BB1684" i="6"/>
  <c r="BA1684" i="6" s="1"/>
  <c r="AZ1684" i="6"/>
  <c r="BD1684" i="6" s="1"/>
  <c r="AY1796" i="6"/>
  <c r="BB1796" i="6"/>
  <c r="BA1796" i="6" s="1"/>
  <c r="AZ1796" i="6"/>
  <c r="BD1796" i="6" s="1"/>
  <c r="AY1783" i="6"/>
  <c r="BB1783" i="6"/>
  <c r="BA1783" i="6" s="1"/>
  <c r="AZ1783" i="6"/>
  <c r="BD1783" i="6" s="1"/>
  <c r="AY1807" i="6"/>
  <c r="BB1807" i="6"/>
  <c r="BA1807" i="6" s="1"/>
  <c r="AZ1807" i="6"/>
  <c r="BD1807" i="6" s="1"/>
  <c r="AY1816" i="6"/>
  <c r="BB1816" i="6"/>
  <c r="BA1816" i="6" s="1"/>
  <c r="AZ1816" i="6"/>
  <c r="BD1816" i="6" s="1"/>
  <c r="AY1938" i="6"/>
  <c r="BB1938" i="6"/>
  <c r="BA1938" i="6" s="1"/>
  <c r="AZ1938" i="6"/>
  <c r="BD1938" i="6" s="1"/>
  <c r="AY1986" i="6"/>
  <c r="BB1986" i="6"/>
  <c r="BA1986" i="6" s="1"/>
  <c r="AZ1986" i="6"/>
  <c r="BD1986" i="6" s="1"/>
  <c r="AY1993" i="6"/>
  <c r="BB1993" i="6"/>
  <c r="BA1993" i="6" s="1"/>
  <c r="AZ1993" i="6"/>
  <c r="BD1993" i="6" s="1"/>
  <c r="AY2069" i="6"/>
  <c r="BB2208" i="6"/>
  <c r="BA2208" i="6" s="1"/>
  <c r="AZ2208" i="6"/>
  <c r="BD2208" i="6" s="1"/>
  <c r="BB1641" i="6"/>
  <c r="BA1641" i="6" s="1"/>
  <c r="AZ1641" i="6"/>
  <c r="BD1641" i="6" s="1"/>
  <c r="AY1641" i="6"/>
  <c r="BB1647" i="6"/>
  <c r="BA1647" i="6" s="1"/>
  <c r="AY1647" i="6"/>
  <c r="BB2232" i="6"/>
  <c r="BA2232" i="6" s="1"/>
  <c r="AZ2232" i="6"/>
  <c r="BD2232" i="6" s="1"/>
  <c r="BB2071" i="6"/>
  <c r="BA2071" i="6" s="1"/>
  <c r="AZ2071" i="6"/>
  <c r="BD2071" i="6" s="1"/>
  <c r="AZ2224" i="6"/>
  <c r="BD2224" i="6" s="1"/>
  <c r="AZ2118" i="6"/>
  <c r="BD2118" i="6" s="1"/>
  <c r="AZ1651" i="6"/>
  <c r="BD1651" i="6" s="1"/>
  <c r="AZ1922" i="6"/>
  <c r="BD1922" i="6" s="1"/>
  <c r="AZ1657" i="6"/>
  <c r="BD1657" i="6" s="1"/>
  <c r="AZ1660" i="6"/>
  <c r="BD1660" i="6" s="1"/>
  <c r="AZ2156" i="6"/>
  <c r="BD2156" i="6" s="1"/>
  <c r="AZ2225" i="6"/>
  <c r="BD2225" i="6" s="1"/>
  <c r="AZ1565" i="6"/>
  <c r="BD1565" i="6" s="1"/>
  <c r="BB1666" i="6"/>
  <c r="BA1666" i="6" s="1"/>
  <c r="AZ1666" i="6"/>
  <c r="BD1666" i="6" s="1"/>
  <c r="AY1666" i="6"/>
  <c r="BB1925" i="6"/>
  <c r="BA1925" i="6" s="1"/>
  <c r="AY1925" i="6"/>
  <c r="AY1676" i="6"/>
  <c r="BB1761" i="6"/>
  <c r="BA1761" i="6" s="1"/>
  <c r="AY1761" i="6"/>
  <c r="AZ1761" i="6"/>
  <c r="BD1761" i="6" s="1"/>
  <c r="BB1703" i="6"/>
  <c r="BA1703" i="6" s="1"/>
  <c r="AZ1703" i="6"/>
  <c r="BD1703" i="6" s="1"/>
  <c r="AY1703" i="6"/>
  <c r="AY1722" i="6"/>
  <c r="BB1722" i="6"/>
  <c r="BA1722" i="6" s="1"/>
  <c r="AZ1722" i="6"/>
  <c r="BD1722" i="6" s="1"/>
  <c r="AY1729" i="6"/>
  <c r="BB1729" i="6"/>
  <c r="BA1729" i="6" s="1"/>
  <c r="AZ1729" i="6"/>
  <c r="BD1729" i="6" s="1"/>
  <c r="AY1765" i="6"/>
  <c r="BB1765" i="6"/>
  <c r="BA1765" i="6" s="1"/>
  <c r="AZ1765" i="6"/>
  <c r="BD1765" i="6" s="1"/>
  <c r="AY1805" i="6"/>
  <c r="BB1805" i="6"/>
  <c r="BA1805" i="6" s="1"/>
  <c r="AZ1805" i="6"/>
  <c r="BD1805" i="6" s="1"/>
  <c r="AY1835" i="6"/>
  <c r="BB1835" i="6"/>
  <c r="BA1835" i="6" s="1"/>
  <c r="AZ1835" i="6"/>
  <c r="BD1835" i="6" s="1"/>
  <c r="AY1946" i="6"/>
  <c r="BB1946" i="6"/>
  <c r="BA1946" i="6" s="1"/>
  <c r="AZ1946" i="6"/>
  <c r="BD1946" i="6" s="1"/>
  <c r="AY1950" i="6"/>
  <c r="BB1950" i="6"/>
  <c r="BA1950" i="6" s="1"/>
  <c r="AZ1950" i="6"/>
  <c r="BD1950" i="6" s="1"/>
  <c r="AY1975" i="6"/>
  <c r="BB1975" i="6"/>
  <c r="BA1975" i="6" s="1"/>
  <c r="AZ1975" i="6"/>
  <c r="BD1975" i="6" s="1"/>
  <c r="AY1753" i="6"/>
  <c r="BB1753" i="6"/>
  <c r="BA1753" i="6" s="1"/>
  <c r="AZ1753" i="6"/>
  <c r="BD1753" i="6" s="1"/>
  <c r="AZ1718" i="6"/>
  <c r="BD1718" i="6" s="1"/>
  <c r="AY1689" i="6"/>
  <c r="AZ1689" i="6"/>
  <c r="BD1689" i="6" s="1"/>
  <c r="BB1689" i="6"/>
  <c r="BA1689" i="6" s="1"/>
  <c r="AY1740" i="6"/>
  <c r="AZ1740" i="6"/>
  <c r="BD1740" i="6" s="1"/>
  <c r="BB1740" i="6"/>
  <c r="BA1740" i="6" s="1"/>
  <c r="AY1797" i="6"/>
  <c r="AZ1797" i="6"/>
  <c r="BD1797" i="6" s="1"/>
  <c r="BB1797" i="6"/>
  <c r="BA1797" i="6" s="1"/>
  <c r="AY1769" i="6"/>
  <c r="AZ1769" i="6"/>
  <c r="BD1769" i="6" s="1"/>
  <c r="BB1769" i="6"/>
  <c r="BA1769" i="6" s="1"/>
  <c r="AY1818" i="6"/>
  <c r="AZ1818" i="6"/>
  <c r="BD1818" i="6" s="1"/>
  <c r="BB1818" i="6"/>
  <c r="BA1818" i="6" s="1"/>
  <c r="AY1777" i="6"/>
  <c r="AZ1777" i="6"/>
  <c r="BD1777" i="6" s="1"/>
  <c r="BB1777" i="6"/>
  <c r="BA1777" i="6" s="1"/>
  <c r="AY1817" i="6"/>
  <c r="AZ1817" i="6"/>
  <c r="BD1817" i="6" s="1"/>
  <c r="BB1817" i="6"/>
  <c r="BA1817" i="6" s="1"/>
  <c r="AY1941" i="6"/>
  <c r="AZ1941" i="6"/>
  <c r="BD1941" i="6" s="1"/>
  <c r="BB1941" i="6"/>
  <c r="BA1941" i="6" s="1"/>
  <c r="AY1955" i="6"/>
  <c r="AZ1955" i="6"/>
  <c r="BD1955" i="6" s="1"/>
  <c r="BB1955" i="6"/>
  <c r="BA1955" i="6" s="1"/>
  <c r="AY1987" i="6"/>
  <c r="AZ1987" i="6"/>
  <c r="BD1987" i="6" s="1"/>
  <c r="BB1987" i="6"/>
  <c r="BA1987" i="6" s="1"/>
  <c r="AY1978" i="6"/>
  <c r="AZ1978" i="6"/>
  <c r="BD1978" i="6" s="1"/>
  <c r="BB1978" i="6"/>
  <c r="BA1978" i="6" s="1"/>
  <c r="AY2006" i="6"/>
  <c r="AZ2006" i="6"/>
  <c r="BD2006" i="6" s="1"/>
  <c r="BB2006" i="6"/>
  <c r="BA2006" i="6" s="1"/>
  <c r="AY1865" i="6"/>
  <c r="AZ1865" i="6"/>
  <c r="BD1865" i="6" s="1"/>
  <c r="BB1865" i="6"/>
  <c r="BA1865" i="6" s="1"/>
  <c r="AY1695" i="6"/>
  <c r="BB1695" i="6"/>
  <c r="BA1695" i="6" s="1"/>
  <c r="AZ1695" i="6"/>
  <c r="BD1695" i="6" s="1"/>
  <c r="AY1847" i="6"/>
  <c r="AZ1847" i="6"/>
  <c r="BD1847" i="6" s="1"/>
  <c r="BB1847" i="6"/>
  <c r="BA1847" i="6" s="1"/>
  <c r="BB2010" i="6"/>
  <c r="BA2010" i="6" s="1"/>
  <c r="AZ2010" i="6"/>
  <c r="BD2010" i="6" s="1"/>
  <c r="AY2010" i="6"/>
  <c r="AY2021" i="6"/>
  <c r="AZ2021" i="6"/>
  <c r="BD2021" i="6" s="1"/>
  <c r="BB2021" i="6"/>
  <c r="BA2021" i="6" s="1"/>
  <c r="BB1961" i="6"/>
  <c r="BA1961" i="6" s="1"/>
  <c r="AZ1961" i="6"/>
  <c r="BD1961" i="6" s="1"/>
  <c r="AY1961" i="6"/>
  <c r="AY2241" i="6"/>
  <c r="AZ2241" i="6"/>
  <c r="BD2241" i="6" s="1"/>
  <c r="BB2241" i="6"/>
  <c r="BA2241" i="6" s="1"/>
  <c r="AY2085" i="6"/>
  <c r="BB2085" i="6"/>
  <c r="BA2085" i="6" s="1"/>
  <c r="AZ2085" i="6"/>
  <c r="BD2085" i="6" s="1"/>
  <c r="AY2087" i="6"/>
  <c r="BB2087" i="6"/>
  <c r="BA2087" i="6" s="1"/>
  <c r="AZ2087" i="6"/>
  <c r="BD2087" i="6" s="1"/>
  <c r="BB1705" i="6"/>
  <c r="BA1705" i="6" s="1"/>
  <c r="AZ1742" i="6"/>
  <c r="BD1742" i="6" s="1"/>
  <c r="AY1715" i="6"/>
  <c r="BB1715" i="6"/>
  <c r="BA1715" i="6" s="1"/>
  <c r="BB1718" i="6"/>
  <c r="BA1718" i="6" s="1"/>
  <c r="AY1723" i="6"/>
  <c r="AZ1723" i="6"/>
  <c r="BD1723" i="6" s="1"/>
  <c r="BB1723" i="6"/>
  <c r="BA1723" i="6" s="1"/>
  <c r="AY1732" i="6"/>
  <c r="AZ1732" i="6"/>
  <c r="BD1732" i="6" s="1"/>
  <c r="BB1732" i="6"/>
  <c r="BA1732" i="6" s="1"/>
  <c r="AY1779" i="6"/>
  <c r="AZ1779" i="6"/>
  <c r="BD1779" i="6" s="1"/>
  <c r="BB1779" i="6"/>
  <c r="BA1779" i="6" s="1"/>
  <c r="AY1764" i="6"/>
  <c r="AZ1764" i="6"/>
  <c r="BD1764" i="6" s="1"/>
  <c r="BB1764" i="6"/>
  <c r="BA1764" i="6" s="1"/>
  <c r="AY1806" i="6"/>
  <c r="AZ1806" i="6"/>
  <c r="BD1806" i="6" s="1"/>
  <c r="BB1806" i="6"/>
  <c r="BA1806" i="6" s="1"/>
  <c r="AY1803" i="6"/>
  <c r="AZ1803" i="6"/>
  <c r="BD1803" i="6" s="1"/>
  <c r="BB1803" i="6"/>
  <c r="BA1803" i="6" s="1"/>
  <c r="AY1824" i="6"/>
  <c r="AZ1824" i="6"/>
  <c r="BD1824" i="6" s="1"/>
  <c r="BB1824" i="6"/>
  <c r="BA1824" i="6" s="1"/>
  <c r="AY1840" i="6"/>
  <c r="AZ1840" i="6"/>
  <c r="BD1840" i="6" s="1"/>
  <c r="BB1840" i="6"/>
  <c r="BA1840" i="6" s="1"/>
  <c r="AY1947" i="6"/>
  <c r="AZ1947" i="6"/>
  <c r="BD1947" i="6" s="1"/>
  <c r="BB1947" i="6"/>
  <c r="BA1947" i="6" s="1"/>
  <c r="AY1859" i="6"/>
  <c r="AZ1859" i="6"/>
  <c r="BD1859" i="6" s="1"/>
  <c r="BB1859" i="6"/>
  <c r="BA1859" i="6" s="1"/>
  <c r="AY1968" i="6"/>
  <c r="AZ1968" i="6"/>
  <c r="BD1968" i="6" s="1"/>
  <c r="BB1968" i="6"/>
  <c r="BA1968" i="6" s="1"/>
  <c r="AY1996" i="6"/>
  <c r="AZ1996" i="6"/>
  <c r="BD1996" i="6" s="1"/>
  <c r="BB1996" i="6"/>
  <c r="BA1996" i="6" s="1"/>
  <c r="AY2079" i="6"/>
  <c r="AZ2079" i="6"/>
  <c r="BD2079" i="6" s="1"/>
  <c r="BB2079" i="6"/>
  <c r="BA2079" i="6" s="1"/>
  <c r="AY1696" i="6"/>
  <c r="AZ1696" i="6"/>
  <c r="BD1696" i="6" s="1"/>
  <c r="BB1696" i="6"/>
  <c r="BA1696" i="6" s="1"/>
  <c r="AY1929" i="6"/>
  <c r="BB1929" i="6"/>
  <c r="BA1929" i="6" s="1"/>
  <c r="AZ1929" i="6"/>
  <c r="BD1929" i="6" s="1"/>
  <c r="AY2011" i="6"/>
  <c r="AZ2011" i="6"/>
  <c r="BD2011" i="6" s="1"/>
  <c r="BB2011" i="6"/>
  <c r="BA2011" i="6" s="1"/>
  <c r="BB2016" i="6"/>
  <c r="BA2016" i="6" s="1"/>
  <c r="AZ2016" i="6"/>
  <c r="BD2016" i="6" s="1"/>
  <c r="AY2016" i="6"/>
  <c r="AY1962" i="6"/>
  <c r="AZ1962" i="6"/>
  <c r="BD1962" i="6" s="1"/>
  <c r="BB1962" i="6"/>
  <c r="BA1962" i="6" s="1"/>
  <c r="BB2158" i="6"/>
  <c r="BA2158" i="6" s="1"/>
  <c r="AZ2158" i="6"/>
  <c r="BD2158" i="6" s="1"/>
  <c r="AY2158" i="6"/>
  <c r="AY2084" i="6"/>
  <c r="AZ2084" i="6"/>
  <c r="BD2084" i="6" s="1"/>
  <c r="BB2084" i="6"/>
  <c r="BA2084" i="6" s="1"/>
  <c r="AY1749" i="6"/>
  <c r="BB1749" i="6"/>
  <c r="BA1749" i="6" s="1"/>
  <c r="AY1712" i="6"/>
  <c r="AZ1712" i="6"/>
  <c r="BD1712" i="6" s="1"/>
  <c r="AY1751" i="6"/>
  <c r="BB1751" i="6"/>
  <c r="BA1751" i="6" s="1"/>
  <c r="AY1685" i="6"/>
  <c r="AZ1685" i="6"/>
  <c r="BD1685" i="6" s="1"/>
  <c r="BB1685" i="6"/>
  <c r="BA1685" i="6" s="1"/>
  <c r="AY1727" i="6"/>
  <c r="BB1727" i="6"/>
  <c r="BA1727" i="6" s="1"/>
  <c r="AZ1727" i="6"/>
  <c r="BD1727" i="6" s="1"/>
  <c r="AY1738" i="6"/>
  <c r="AZ1738" i="6"/>
  <c r="BD1738" i="6" s="1"/>
  <c r="BB1738" i="6"/>
  <c r="BA1738" i="6" s="1"/>
  <c r="AY1690" i="6"/>
  <c r="BB1690" i="6"/>
  <c r="BA1690" i="6" s="1"/>
  <c r="AZ1690" i="6"/>
  <c r="BD1690" i="6" s="1"/>
  <c r="AY1793" i="6"/>
  <c r="AZ1793" i="6"/>
  <c r="BD1793" i="6" s="1"/>
  <c r="BB1793" i="6"/>
  <c r="BA1793" i="6" s="1"/>
  <c r="AY1798" i="6"/>
  <c r="BB1798" i="6"/>
  <c r="BA1798" i="6" s="1"/>
  <c r="AZ1798" i="6"/>
  <c r="BD1798" i="6" s="1"/>
  <c r="AY1782" i="6"/>
  <c r="AZ1782" i="6"/>
  <c r="BD1782" i="6" s="1"/>
  <c r="BB1782" i="6"/>
  <c r="BA1782" i="6" s="1"/>
  <c r="AY1770" i="6"/>
  <c r="BB1770" i="6"/>
  <c r="BA1770" i="6" s="1"/>
  <c r="AZ1770" i="6"/>
  <c r="BD1770" i="6" s="1"/>
  <c r="AY1773" i="6"/>
  <c r="AZ1773" i="6"/>
  <c r="BD1773" i="6" s="1"/>
  <c r="BB1773" i="6"/>
  <c r="BA1773" i="6" s="1"/>
  <c r="AY1833" i="6"/>
  <c r="BB1833" i="6"/>
  <c r="BA1833" i="6" s="1"/>
  <c r="AZ1833" i="6"/>
  <c r="BD1833" i="6" s="1"/>
  <c r="AY1774" i="6"/>
  <c r="AZ1774" i="6"/>
  <c r="BD1774" i="6" s="1"/>
  <c r="BB1774" i="6"/>
  <c r="BA1774" i="6" s="1"/>
  <c r="AY1778" i="6"/>
  <c r="BB1778" i="6"/>
  <c r="BA1778" i="6" s="1"/>
  <c r="AZ1778" i="6"/>
  <c r="BD1778" i="6" s="1"/>
  <c r="AY1813" i="6"/>
  <c r="AZ1813" i="6"/>
  <c r="BD1813" i="6" s="1"/>
  <c r="BB1813" i="6"/>
  <c r="BA1813" i="6" s="1"/>
  <c r="AY1937" i="6"/>
  <c r="AZ1937" i="6"/>
  <c r="BD1937" i="6" s="1"/>
  <c r="BB1937" i="6"/>
  <c r="BA1937" i="6" s="1"/>
  <c r="AY1942" i="6"/>
  <c r="BB1942" i="6"/>
  <c r="BA1942" i="6" s="1"/>
  <c r="AZ1942" i="6"/>
  <c r="BD1942" i="6" s="1"/>
  <c r="AY1951" i="6"/>
  <c r="AZ1951" i="6"/>
  <c r="BD1951" i="6" s="1"/>
  <c r="BB1951" i="6"/>
  <c r="BA1951" i="6" s="1"/>
  <c r="AY1956" i="6"/>
  <c r="BB1956" i="6"/>
  <c r="BA1956" i="6" s="1"/>
  <c r="AZ1956" i="6"/>
  <c r="BD1956" i="6" s="1"/>
  <c r="AY1983" i="6"/>
  <c r="AZ1983" i="6"/>
  <c r="BD1983" i="6" s="1"/>
  <c r="BB1983" i="6"/>
  <c r="BA1983" i="6" s="1"/>
  <c r="AY1988" i="6"/>
  <c r="BB1988" i="6"/>
  <c r="BA1988" i="6" s="1"/>
  <c r="AZ1988" i="6"/>
  <c r="BD1988" i="6" s="1"/>
  <c r="AY1974" i="6"/>
  <c r="AZ1974" i="6"/>
  <c r="BD1974" i="6" s="1"/>
  <c r="BB1974" i="6"/>
  <c r="BA1974" i="6" s="1"/>
  <c r="AY1991" i="6"/>
  <c r="BB1991" i="6"/>
  <c r="BA1991" i="6" s="1"/>
  <c r="AZ1991" i="6"/>
  <c r="BD1991" i="6" s="1"/>
  <c r="AY2002" i="6"/>
  <c r="AZ2002" i="6"/>
  <c r="BD2002" i="6" s="1"/>
  <c r="BB2002" i="6"/>
  <c r="BA2002" i="6" s="1"/>
  <c r="AY2007" i="6"/>
  <c r="BB2007" i="6"/>
  <c r="BA2007" i="6" s="1"/>
  <c r="AZ2007" i="6"/>
  <c r="BD2007" i="6" s="1"/>
  <c r="AY1758" i="6"/>
  <c r="AZ1758" i="6"/>
  <c r="BD1758" i="6" s="1"/>
  <c r="BB1758" i="6"/>
  <c r="BA1758" i="6" s="1"/>
  <c r="AY1827" i="6"/>
  <c r="BB1827" i="6"/>
  <c r="BA1827" i="6" s="1"/>
  <c r="AZ1827" i="6"/>
  <c r="BD1827" i="6" s="1"/>
  <c r="AY1843" i="6"/>
  <c r="AZ1843" i="6"/>
  <c r="BD1843" i="6" s="1"/>
  <c r="BB1843" i="6"/>
  <c r="BA1843" i="6" s="1"/>
  <c r="AZ1848" i="6"/>
  <c r="BD1848" i="6" s="1"/>
  <c r="BB1848" i="6"/>
  <c r="BA1848" i="6" s="1"/>
  <c r="AY1848" i="6"/>
  <c r="AY2017" i="6"/>
  <c r="AZ2017" i="6"/>
  <c r="BD2017" i="6" s="1"/>
  <c r="BB2017" i="6"/>
  <c r="BA2017" i="6" s="1"/>
  <c r="AZ1930" i="6"/>
  <c r="BD1930" i="6" s="1"/>
  <c r="BB1930" i="6"/>
  <c r="BA1930" i="6" s="1"/>
  <c r="AY1930" i="6"/>
  <c r="AY2186" i="6"/>
  <c r="AZ2186" i="6"/>
  <c r="BD2186" i="6" s="1"/>
  <c r="BB2186" i="6"/>
  <c r="BA2186" i="6" s="1"/>
  <c r="AY1804" i="6"/>
  <c r="AY1747" i="6"/>
  <c r="BB1747" i="6"/>
  <c r="BA1747" i="6" s="1"/>
  <c r="AZ1749" i="6"/>
  <c r="BD1749" i="6" s="1"/>
  <c r="AY1716" i="6"/>
  <c r="AZ1716" i="6"/>
  <c r="BD1716" i="6" s="1"/>
  <c r="BB1716" i="6"/>
  <c r="BA1716" i="6" s="1"/>
  <c r="AY1719" i="6"/>
  <c r="BB1719" i="6"/>
  <c r="BA1719" i="6" s="1"/>
  <c r="AZ1719" i="6"/>
  <c r="BD1719" i="6" s="1"/>
  <c r="AY1728" i="6"/>
  <c r="AZ1728" i="6"/>
  <c r="BD1728" i="6" s="1"/>
  <c r="BB1728" i="6"/>
  <c r="BA1728" i="6" s="1"/>
  <c r="AY1849" i="6"/>
  <c r="AZ1849" i="6"/>
  <c r="BD1849" i="6" s="1"/>
  <c r="BB1849" i="6"/>
  <c r="BA1849" i="6" s="1"/>
  <c r="AY1799" i="6"/>
  <c r="AZ1799" i="6"/>
  <c r="BD1799" i="6" s="1"/>
  <c r="BB1799" i="6"/>
  <c r="BA1799" i="6" s="1"/>
  <c r="AY1771" i="6"/>
  <c r="AZ1771" i="6"/>
  <c r="BD1771" i="6" s="1"/>
  <c r="BB1771" i="6"/>
  <c r="BA1771" i="6" s="1"/>
  <c r="AY1834" i="6"/>
  <c r="AZ1834" i="6"/>
  <c r="BD1834" i="6" s="1"/>
  <c r="BB1834" i="6"/>
  <c r="BA1834" i="6" s="1"/>
  <c r="AY1808" i="6"/>
  <c r="AZ1808" i="6"/>
  <c r="BD1808" i="6" s="1"/>
  <c r="BB1808" i="6"/>
  <c r="BA1808" i="6" s="1"/>
  <c r="AY1826" i="6"/>
  <c r="AZ1826" i="6"/>
  <c r="BD1826" i="6" s="1"/>
  <c r="BB1826" i="6"/>
  <c r="BA1826" i="6" s="1"/>
  <c r="AY1691" i="6"/>
  <c r="BB1691" i="6"/>
  <c r="BA1691" i="6" s="1"/>
  <c r="AZ1691" i="6"/>
  <c r="BD1691" i="6" s="1"/>
  <c r="AY1943" i="6"/>
  <c r="AZ1943" i="6"/>
  <c r="BD1943" i="6" s="1"/>
  <c r="BB1943" i="6"/>
  <c r="BA1943" i="6" s="1"/>
  <c r="AY1841" i="6"/>
  <c r="BB1841" i="6"/>
  <c r="BA1841" i="6" s="1"/>
  <c r="AZ1841" i="6"/>
  <c r="BD1841" i="6" s="1"/>
  <c r="AY1957" i="6"/>
  <c r="AZ1957" i="6"/>
  <c r="BD1957" i="6" s="1"/>
  <c r="BB1957" i="6"/>
  <c r="BA1957" i="6" s="1"/>
  <c r="AY1860" i="6"/>
  <c r="BB1860" i="6"/>
  <c r="BA1860" i="6" s="1"/>
  <c r="AZ1860" i="6"/>
  <c r="BD1860" i="6" s="1"/>
  <c r="AY1989" i="6"/>
  <c r="AZ1989" i="6"/>
  <c r="BD1989" i="6" s="1"/>
  <c r="BB1989" i="6"/>
  <c r="BA1989" i="6" s="1"/>
  <c r="AY1969" i="6"/>
  <c r="BB1969" i="6"/>
  <c r="BA1969" i="6" s="1"/>
  <c r="AZ1969" i="6"/>
  <c r="BD1969" i="6" s="1"/>
  <c r="AY1992" i="6"/>
  <c r="AZ1992" i="6"/>
  <c r="BD1992" i="6" s="1"/>
  <c r="BB1992" i="6"/>
  <c r="BA1992" i="6" s="1"/>
  <c r="AY1997" i="6"/>
  <c r="BB1997" i="6"/>
  <c r="BA1997" i="6" s="1"/>
  <c r="AZ1997" i="6"/>
  <c r="BD1997" i="6" s="1"/>
  <c r="AY2077" i="6"/>
  <c r="AZ2077" i="6"/>
  <c r="BD2077" i="6" s="1"/>
  <c r="BB2077" i="6"/>
  <c r="BA2077" i="6" s="1"/>
  <c r="AY1864" i="6"/>
  <c r="BB1864" i="6"/>
  <c r="BA1864" i="6" s="1"/>
  <c r="AZ1864" i="6"/>
  <c r="BD1864" i="6" s="1"/>
  <c r="AY2076" i="6"/>
  <c r="AZ2076" i="6"/>
  <c r="BD2076" i="6" s="1"/>
  <c r="BB2076" i="6"/>
  <c r="BA2076" i="6" s="1"/>
  <c r="AY1697" i="6"/>
  <c r="BB1697" i="6"/>
  <c r="BA1697" i="6" s="1"/>
  <c r="AZ1697" i="6"/>
  <c r="BD1697" i="6" s="1"/>
  <c r="AY1990" i="6"/>
  <c r="AZ1990" i="6"/>
  <c r="BD1990" i="6" s="1"/>
  <c r="BB1990" i="6"/>
  <c r="BA1990" i="6" s="1"/>
  <c r="BB2012" i="6"/>
  <c r="BA2012" i="6" s="1"/>
  <c r="AZ2012" i="6"/>
  <c r="BD2012" i="6" s="1"/>
  <c r="AY2012" i="6"/>
  <c r="AY1958" i="6"/>
  <c r="AZ1958" i="6"/>
  <c r="BD1958" i="6" s="1"/>
  <c r="BB1958" i="6"/>
  <c r="BA1958" i="6" s="1"/>
  <c r="BB1963" i="6"/>
  <c r="BA1963" i="6" s="1"/>
  <c r="AZ1963" i="6"/>
  <c r="BD1963" i="6" s="1"/>
  <c r="AY1963" i="6"/>
  <c r="AY2022" i="6"/>
  <c r="AZ2022" i="6"/>
  <c r="BD2022" i="6" s="1"/>
  <c r="BB2022" i="6"/>
  <c r="BA2022" i="6" s="1"/>
  <c r="AZ1804" i="6"/>
  <c r="BD1804" i="6" s="1"/>
  <c r="AZ1747" i="6"/>
  <c r="BD1747" i="6" s="1"/>
  <c r="AY1743" i="6"/>
  <c r="AZ1743" i="6"/>
  <c r="BD1743" i="6" s="1"/>
  <c r="AY1762" i="6"/>
  <c r="BB1762" i="6"/>
  <c r="BA1762" i="6" s="1"/>
  <c r="AY1725" i="6"/>
  <c r="AZ1725" i="6"/>
  <c r="BD1725" i="6" s="1"/>
  <c r="BB1725" i="6"/>
  <c r="BA1725" i="6" s="1"/>
  <c r="AY1734" i="6"/>
  <c r="AZ1734" i="6"/>
  <c r="BD1734" i="6" s="1"/>
  <c r="BB1734" i="6"/>
  <c r="BA1734" i="6" s="1"/>
  <c r="AY1789" i="6"/>
  <c r="AZ1789" i="6"/>
  <c r="BD1789" i="6" s="1"/>
  <c r="BB1789" i="6"/>
  <c r="BA1789" i="6" s="1"/>
  <c r="AY1766" i="6"/>
  <c r="AZ1766" i="6"/>
  <c r="BD1766" i="6" s="1"/>
  <c r="BB1766" i="6"/>
  <c r="BA1766" i="6" s="1"/>
  <c r="AY1829" i="6"/>
  <c r="AZ1829" i="6"/>
  <c r="BD1829" i="6" s="1"/>
  <c r="BB1829" i="6"/>
  <c r="BA1829" i="6" s="1"/>
  <c r="AY1857" i="6"/>
  <c r="AZ1857" i="6"/>
  <c r="BD1857" i="6" s="1"/>
  <c r="BB1857" i="6"/>
  <c r="BA1857" i="6" s="1"/>
  <c r="AY1811" i="6"/>
  <c r="AZ1811" i="6"/>
  <c r="BD1811" i="6" s="1"/>
  <c r="BB1811" i="6"/>
  <c r="BA1811" i="6" s="1"/>
  <c r="AY1933" i="6"/>
  <c r="AZ1933" i="6"/>
  <c r="BD1933" i="6" s="1"/>
  <c r="BB1933" i="6"/>
  <c r="BA1933" i="6" s="1"/>
  <c r="AY1692" i="6"/>
  <c r="AZ1692" i="6"/>
  <c r="BD1692" i="6" s="1"/>
  <c r="BB1692" i="6"/>
  <c r="BA1692" i="6" s="1"/>
  <c r="AY1861" i="6"/>
  <c r="AZ1861" i="6"/>
  <c r="BD1861" i="6" s="1"/>
  <c r="BB1861" i="6"/>
  <c r="BA1861" i="6" s="1"/>
  <c r="AY1970" i="6"/>
  <c r="AZ1970" i="6"/>
  <c r="BD1970" i="6" s="1"/>
  <c r="BB1970" i="6"/>
  <c r="BA1970" i="6" s="1"/>
  <c r="AY1998" i="6"/>
  <c r="AZ1998" i="6"/>
  <c r="BD1998" i="6" s="1"/>
  <c r="BB1998" i="6"/>
  <c r="BA1998" i="6" s="1"/>
  <c r="AY1754" i="6"/>
  <c r="AZ1754" i="6"/>
  <c r="BD1754" i="6" s="1"/>
  <c r="BB1754" i="6"/>
  <c r="BA1754" i="6" s="1"/>
  <c r="AY1698" i="6"/>
  <c r="AZ1698" i="6"/>
  <c r="BD1698" i="6" s="1"/>
  <c r="BB1698" i="6"/>
  <c r="BA1698" i="6" s="1"/>
  <c r="AY1844" i="6"/>
  <c r="BB1844" i="6"/>
  <c r="BA1844" i="6" s="1"/>
  <c r="AZ1844" i="6"/>
  <c r="BD1844" i="6" s="1"/>
  <c r="AY2013" i="6"/>
  <c r="AZ2013" i="6"/>
  <c r="BD2013" i="6" s="1"/>
  <c r="BB2013" i="6"/>
  <c r="BA2013" i="6" s="1"/>
  <c r="BB2018" i="6"/>
  <c r="BA2018" i="6" s="1"/>
  <c r="AZ2018" i="6"/>
  <c r="BD2018" i="6" s="1"/>
  <c r="AY2018" i="6"/>
  <c r="AY1964" i="6"/>
  <c r="AZ1964" i="6"/>
  <c r="BD1964" i="6" s="1"/>
  <c r="BB1964" i="6"/>
  <c r="BA1964" i="6" s="1"/>
  <c r="BB2217" i="6"/>
  <c r="BA2217" i="6" s="1"/>
  <c r="AZ2217" i="6"/>
  <c r="BD2217" i="6" s="1"/>
  <c r="AY2217" i="6"/>
  <c r="AY1867" i="6"/>
  <c r="AZ1867" i="6"/>
  <c r="BD1867" i="6" s="1"/>
  <c r="BB1867" i="6"/>
  <c r="BA1867" i="6" s="1"/>
  <c r="AY2149" i="6"/>
  <c r="BB2149" i="6"/>
  <c r="BA2149" i="6" s="1"/>
  <c r="AZ2149" i="6"/>
  <c r="BD2149" i="6" s="1"/>
  <c r="AZ1709" i="6"/>
  <c r="BD1709" i="6" s="1"/>
  <c r="BB1743" i="6"/>
  <c r="BA1743" i="6" s="1"/>
  <c r="AZ1762" i="6"/>
  <c r="BD1762" i="6" s="1"/>
  <c r="AY1744" i="6"/>
  <c r="BB1744" i="6"/>
  <c r="BA1744" i="6" s="1"/>
  <c r="AZ1744" i="6"/>
  <c r="BD1744" i="6" s="1"/>
  <c r="AY1717" i="6"/>
  <c r="AZ1717" i="6"/>
  <c r="BD1717" i="6" s="1"/>
  <c r="AY1687" i="6"/>
  <c r="AZ1687" i="6"/>
  <c r="BD1687" i="6" s="1"/>
  <c r="BB1687" i="6"/>
  <c r="BA1687" i="6" s="1"/>
  <c r="AY1752" i="6"/>
  <c r="AZ1752" i="6"/>
  <c r="BD1752" i="6" s="1"/>
  <c r="BB1752" i="6"/>
  <c r="BA1752" i="6" s="1"/>
  <c r="AY1795" i="6"/>
  <c r="AZ1795" i="6"/>
  <c r="BD1795" i="6" s="1"/>
  <c r="BB1795" i="6"/>
  <c r="BA1795" i="6" s="1"/>
  <c r="AY1784" i="6"/>
  <c r="AZ1784" i="6"/>
  <c r="BD1784" i="6" s="1"/>
  <c r="BB1784" i="6"/>
  <c r="BA1784" i="6" s="1"/>
  <c r="AY1854" i="6"/>
  <c r="AZ1854" i="6"/>
  <c r="BD1854" i="6" s="1"/>
  <c r="BB1854" i="6"/>
  <c r="BA1854" i="6" s="1"/>
  <c r="AY1821" i="6"/>
  <c r="AZ1821" i="6"/>
  <c r="BD1821" i="6" s="1"/>
  <c r="BB1821" i="6"/>
  <c r="BA1821" i="6" s="1"/>
  <c r="AY1815" i="6"/>
  <c r="AZ1815" i="6"/>
  <c r="BD1815" i="6" s="1"/>
  <c r="BB1815" i="6"/>
  <c r="BA1815" i="6" s="1"/>
  <c r="AY1939" i="6"/>
  <c r="AZ1939" i="6"/>
  <c r="BD1939" i="6" s="1"/>
  <c r="BB1939" i="6"/>
  <c r="BA1939" i="6" s="1"/>
  <c r="AY1953" i="6"/>
  <c r="AZ1953" i="6"/>
  <c r="BD1953" i="6" s="1"/>
  <c r="BB1953" i="6"/>
  <c r="BA1953" i="6" s="1"/>
  <c r="AY1985" i="6"/>
  <c r="AZ1985" i="6"/>
  <c r="BD1985" i="6" s="1"/>
  <c r="BB1985" i="6"/>
  <c r="BA1985" i="6" s="1"/>
  <c r="AY1976" i="6"/>
  <c r="AZ1976" i="6"/>
  <c r="BD1976" i="6" s="1"/>
  <c r="BB1976" i="6"/>
  <c r="BA1976" i="6" s="1"/>
  <c r="AY2004" i="6"/>
  <c r="AZ2004" i="6"/>
  <c r="BD2004" i="6" s="1"/>
  <c r="BB2004" i="6"/>
  <c r="BA2004" i="6" s="1"/>
  <c r="AY1760" i="6"/>
  <c r="AZ1760" i="6"/>
  <c r="BD1760" i="6" s="1"/>
  <c r="BB1760" i="6"/>
  <c r="BA1760" i="6" s="1"/>
  <c r="AY1693" i="6"/>
  <c r="BB1693" i="6"/>
  <c r="BA1693" i="6" s="1"/>
  <c r="AZ1693" i="6"/>
  <c r="BD1693" i="6" s="1"/>
  <c r="AY1845" i="6"/>
  <c r="AZ1845" i="6"/>
  <c r="BD1845" i="6" s="1"/>
  <c r="BB1845" i="6"/>
  <c r="BA1845" i="6" s="1"/>
  <c r="BB2008" i="6"/>
  <c r="BA2008" i="6" s="1"/>
  <c r="AZ2008" i="6"/>
  <c r="BD2008" i="6" s="1"/>
  <c r="AY2008" i="6"/>
  <c r="AY2019" i="6"/>
  <c r="AZ2019" i="6"/>
  <c r="BD2019" i="6" s="1"/>
  <c r="BB2019" i="6"/>
  <c r="BA2019" i="6" s="1"/>
  <c r="BB1959" i="6"/>
  <c r="BA1959" i="6" s="1"/>
  <c r="AZ1959" i="6"/>
  <c r="BD1959" i="6" s="1"/>
  <c r="AY1959" i="6"/>
  <c r="AY2226" i="6"/>
  <c r="AZ2226" i="6"/>
  <c r="BD2226" i="6" s="1"/>
  <c r="BB2226" i="6"/>
  <c r="BA2226" i="6" s="1"/>
  <c r="AY1707" i="6"/>
  <c r="BB1707" i="6"/>
  <c r="BA1707" i="6" s="1"/>
  <c r="AY1721" i="6"/>
  <c r="AZ1721" i="6"/>
  <c r="BD1721" i="6" s="1"/>
  <c r="BB1721" i="6"/>
  <c r="BA1721" i="6" s="1"/>
  <c r="AY1726" i="6"/>
  <c r="BB1726" i="6"/>
  <c r="BA1726" i="6" s="1"/>
  <c r="AZ1726" i="6"/>
  <c r="BD1726" i="6" s="1"/>
  <c r="AY1730" i="6"/>
  <c r="AZ1730" i="6"/>
  <c r="BD1730" i="6" s="1"/>
  <c r="BB1730" i="6"/>
  <c r="BA1730" i="6" s="1"/>
  <c r="AY1735" i="6"/>
  <c r="BB1735" i="6"/>
  <c r="BA1735" i="6" s="1"/>
  <c r="AZ1735" i="6"/>
  <c r="BD1735" i="6" s="1"/>
  <c r="AY1851" i="6"/>
  <c r="AZ1851" i="6"/>
  <c r="BD1851" i="6" s="1"/>
  <c r="BB1851" i="6"/>
  <c r="BA1851" i="6" s="1"/>
  <c r="AY1790" i="6"/>
  <c r="BB1790" i="6"/>
  <c r="BA1790" i="6" s="1"/>
  <c r="AZ1790" i="6"/>
  <c r="BD1790" i="6" s="1"/>
  <c r="AY1800" i="6"/>
  <c r="AZ1800" i="6"/>
  <c r="BD1800" i="6" s="1"/>
  <c r="BB1800" i="6"/>
  <c r="BA1800" i="6" s="1"/>
  <c r="AY1767" i="6"/>
  <c r="BB1767" i="6"/>
  <c r="BA1767" i="6" s="1"/>
  <c r="AZ1767" i="6"/>
  <c r="BD1767" i="6" s="1"/>
  <c r="AY1802" i="6"/>
  <c r="AZ1802" i="6"/>
  <c r="BD1802" i="6" s="1"/>
  <c r="BB1802" i="6"/>
  <c r="BA1802" i="6" s="1"/>
  <c r="AY1830" i="6"/>
  <c r="BB1830" i="6"/>
  <c r="BA1830" i="6" s="1"/>
  <c r="AZ1830" i="6"/>
  <c r="BD1830" i="6" s="1"/>
  <c r="AY1855" i="6"/>
  <c r="AZ1855" i="6"/>
  <c r="BD1855" i="6" s="1"/>
  <c r="BB1855" i="6"/>
  <c r="BA1855" i="6" s="1"/>
  <c r="AY1858" i="6"/>
  <c r="BB1858" i="6"/>
  <c r="BA1858" i="6" s="1"/>
  <c r="AZ1858" i="6"/>
  <c r="BD1858" i="6" s="1"/>
  <c r="AY1822" i="6"/>
  <c r="AZ1822" i="6"/>
  <c r="BD1822" i="6" s="1"/>
  <c r="BB1822" i="6"/>
  <c r="BA1822" i="6" s="1"/>
  <c r="AY1812" i="6"/>
  <c r="BB1812" i="6"/>
  <c r="BA1812" i="6" s="1"/>
  <c r="AZ1812" i="6"/>
  <c r="BD1812" i="6" s="1"/>
  <c r="AY1838" i="6"/>
  <c r="AZ1838" i="6"/>
  <c r="BD1838" i="6" s="1"/>
  <c r="BB1838" i="6"/>
  <c r="BA1838" i="6" s="1"/>
  <c r="AY1934" i="6"/>
  <c r="BB1934" i="6"/>
  <c r="BA1934" i="6" s="1"/>
  <c r="AZ1934" i="6"/>
  <c r="BD1934" i="6" s="1"/>
  <c r="AY1945" i="6"/>
  <c r="AZ1945" i="6"/>
  <c r="BD1945" i="6" s="1"/>
  <c r="BB1945" i="6"/>
  <c r="BA1945" i="6" s="1"/>
  <c r="AY1948" i="6"/>
  <c r="BB1948" i="6"/>
  <c r="BA1948" i="6" s="1"/>
  <c r="AZ1948" i="6"/>
  <c r="BD1948" i="6" s="1"/>
  <c r="AY1980" i="6"/>
  <c r="AZ1980" i="6"/>
  <c r="BD1980" i="6" s="1"/>
  <c r="BB1980" i="6"/>
  <c r="BA1980" i="6" s="1"/>
  <c r="AY1862" i="6"/>
  <c r="BB1862" i="6"/>
  <c r="BA1862" i="6" s="1"/>
  <c r="AZ1862" i="6"/>
  <c r="BD1862" i="6" s="1"/>
  <c r="AY1966" i="6"/>
  <c r="AZ1966" i="6"/>
  <c r="BD1966" i="6" s="1"/>
  <c r="BB1966" i="6"/>
  <c r="BA1966" i="6" s="1"/>
  <c r="AY1971" i="6"/>
  <c r="BB1971" i="6"/>
  <c r="BA1971" i="6" s="1"/>
  <c r="AZ1971" i="6"/>
  <c r="BD1971" i="6" s="1"/>
  <c r="AY1994" i="6"/>
  <c r="AZ1994" i="6"/>
  <c r="BD1994" i="6" s="1"/>
  <c r="BB1994" i="6"/>
  <c r="BA1994" i="6" s="1"/>
  <c r="AY1999" i="6"/>
  <c r="BB1999" i="6"/>
  <c r="BA1999" i="6" s="1"/>
  <c r="AZ1999" i="6"/>
  <c r="BD1999" i="6" s="1"/>
  <c r="AY1863" i="6"/>
  <c r="AZ1863" i="6"/>
  <c r="BD1863" i="6" s="1"/>
  <c r="BB1863" i="6"/>
  <c r="BA1863" i="6" s="1"/>
  <c r="AY1755" i="6"/>
  <c r="BB1755" i="6"/>
  <c r="BA1755" i="6" s="1"/>
  <c r="AZ1755" i="6"/>
  <c r="BD1755" i="6" s="1"/>
  <c r="AY1694" i="6"/>
  <c r="AZ1694" i="6"/>
  <c r="BD1694" i="6" s="1"/>
  <c r="BB1694" i="6"/>
  <c r="BA1694" i="6" s="1"/>
  <c r="AY1699" i="6"/>
  <c r="BB1699" i="6"/>
  <c r="BA1699" i="6" s="1"/>
  <c r="AZ1699" i="6"/>
  <c r="BD1699" i="6" s="1"/>
  <c r="AY2009" i="6"/>
  <c r="AZ2009" i="6"/>
  <c r="BD2009" i="6" s="1"/>
  <c r="BB2009" i="6"/>
  <c r="BA2009" i="6" s="1"/>
  <c r="AZ2014" i="6"/>
  <c r="BD2014" i="6" s="1"/>
  <c r="BB2014" i="6"/>
  <c r="BA2014" i="6" s="1"/>
  <c r="AY2014" i="6"/>
  <c r="AY1960" i="6"/>
  <c r="AZ1960" i="6"/>
  <c r="BD1960" i="6" s="1"/>
  <c r="BB1960" i="6"/>
  <c r="BA1960" i="6" s="1"/>
  <c r="AZ2074" i="6"/>
  <c r="BD2074" i="6" s="1"/>
  <c r="BB2074" i="6"/>
  <c r="BA2074" i="6" s="1"/>
  <c r="AY2074" i="6"/>
  <c r="AY2080" i="6"/>
  <c r="AZ2080" i="6"/>
  <c r="BD2080" i="6" s="1"/>
  <c r="BB2080" i="6"/>
  <c r="BA2080" i="6" s="1"/>
  <c r="AZ1705" i="6"/>
  <c r="BD1705" i="6" s="1"/>
  <c r="AZ1707" i="6"/>
  <c r="BD1707" i="6" s="1"/>
  <c r="AY1746" i="6"/>
  <c r="AZ1746" i="6"/>
  <c r="BD1746" i="6" s="1"/>
  <c r="AY1748" i="6"/>
  <c r="BB1748" i="6"/>
  <c r="BA1748" i="6" s="1"/>
  <c r="AY1681" i="6"/>
  <c r="AZ1681" i="6"/>
  <c r="BD1681" i="6" s="1"/>
  <c r="AY1683" i="6"/>
  <c r="AZ1683" i="6"/>
  <c r="BD1683" i="6" s="1"/>
  <c r="BB1683" i="6"/>
  <c r="BA1683" i="6" s="1"/>
  <c r="AY1736" i="6"/>
  <c r="AZ1736" i="6"/>
  <c r="BD1736" i="6" s="1"/>
  <c r="BB1736" i="6"/>
  <c r="BA1736" i="6" s="1"/>
  <c r="AY1791" i="6"/>
  <c r="AZ1791" i="6"/>
  <c r="BD1791" i="6" s="1"/>
  <c r="BB1791" i="6"/>
  <c r="BA1791" i="6" s="1"/>
  <c r="AY1768" i="6"/>
  <c r="AZ1768" i="6"/>
  <c r="BD1768" i="6" s="1"/>
  <c r="BB1768" i="6"/>
  <c r="BA1768" i="6" s="1"/>
  <c r="AY1831" i="6"/>
  <c r="AZ1831" i="6"/>
  <c r="BD1831" i="6" s="1"/>
  <c r="BB1831" i="6"/>
  <c r="BA1831" i="6" s="1"/>
  <c r="AY1819" i="6"/>
  <c r="AZ1819" i="6"/>
  <c r="BD1819" i="6" s="1"/>
  <c r="BB1819" i="6"/>
  <c r="BA1819" i="6" s="1"/>
  <c r="AY1786" i="6"/>
  <c r="AZ1786" i="6"/>
  <c r="BD1786" i="6" s="1"/>
  <c r="BB1786" i="6"/>
  <c r="BA1786" i="6" s="1"/>
  <c r="AY1935" i="6"/>
  <c r="AZ1935" i="6"/>
  <c r="BD1935" i="6" s="1"/>
  <c r="BB1935" i="6"/>
  <c r="BA1935" i="6" s="1"/>
  <c r="AY1949" i="6"/>
  <c r="AZ1949" i="6"/>
  <c r="BD1949" i="6" s="1"/>
  <c r="BB1949" i="6"/>
  <c r="BA1949" i="6" s="1"/>
  <c r="AY1981" i="6"/>
  <c r="AZ1981" i="6"/>
  <c r="BD1981" i="6" s="1"/>
  <c r="BB1981" i="6"/>
  <c r="BA1981" i="6" s="1"/>
  <c r="AY1972" i="6"/>
  <c r="AZ1972" i="6"/>
  <c r="BD1972" i="6" s="1"/>
  <c r="BB1972" i="6"/>
  <c r="BA1972" i="6" s="1"/>
  <c r="AY2000" i="6"/>
  <c r="AZ2000" i="6"/>
  <c r="BD2000" i="6" s="1"/>
  <c r="BB2000" i="6"/>
  <c r="BA2000" i="6" s="1"/>
  <c r="AY1756" i="6"/>
  <c r="AZ1756" i="6"/>
  <c r="BD1756" i="6" s="1"/>
  <c r="BB1756" i="6"/>
  <c r="BA1756" i="6" s="1"/>
  <c r="AY1700" i="6"/>
  <c r="AZ1700" i="6"/>
  <c r="BD1700" i="6" s="1"/>
  <c r="BB1700" i="6"/>
  <c r="BA1700" i="6" s="1"/>
  <c r="BB1846" i="6"/>
  <c r="BA1846" i="6" s="1"/>
  <c r="AZ1846" i="6"/>
  <c r="BD1846" i="6" s="1"/>
  <c r="AY1846" i="6"/>
  <c r="AY2015" i="6"/>
  <c r="AZ2015" i="6"/>
  <c r="BD2015" i="6" s="1"/>
  <c r="BB2015" i="6"/>
  <c r="BA2015" i="6" s="1"/>
  <c r="BB2020" i="6"/>
  <c r="BA2020" i="6" s="1"/>
  <c r="AZ2020" i="6"/>
  <c r="BD2020" i="6" s="1"/>
  <c r="AY2020" i="6"/>
  <c r="AY2119" i="6"/>
  <c r="AZ2119" i="6"/>
  <c r="BD2119" i="6" s="1"/>
  <c r="BB2119" i="6"/>
  <c r="BA2119" i="6" s="1"/>
  <c r="AY2188" i="6"/>
  <c r="AZ2188" i="6"/>
  <c r="BD2188" i="6" s="1"/>
  <c r="BB2188" i="6"/>
  <c r="BA2188" i="6" s="1"/>
  <c r="AZ1932" i="6"/>
  <c r="BD1932" i="6" s="1"/>
  <c r="AZ2150" i="6"/>
  <c r="BD2150" i="6" s="1"/>
  <c r="BB2150" i="6"/>
  <c r="BA2150" i="6" s="1"/>
  <c r="BB963" i="6"/>
  <c r="BA963" i="6" s="1"/>
  <c r="AZ963" i="6"/>
  <c r="BD963" i="6" s="1"/>
  <c r="AZ1138" i="6"/>
  <c r="BD1138" i="6" s="1"/>
  <c r="BB1138" i="6"/>
  <c r="BA1138" i="6" s="1"/>
  <c r="AY1138" i="6"/>
  <c r="BB2120" i="6"/>
  <c r="BA2120" i="6" s="1"/>
  <c r="AZ2120" i="6"/>
  <c r="BD2120" i="6" s="1"/>
  <c r="AY2120" i="6"/>
  <c r="AZ2024" i="6"/>
  <c r="BD2024" i="6" s="1"/>
  <c r="AZ1003" i="6"/>
  <c r="BD1003" i="6" s="1"/>
  <c r="BB1003" i="6"/>
  <c r="BA1003" i="6" s="1"/>
  <c r="AZ1007" i="6"/>
  <c r="BD1007" i="6" s="1"/>
  <c r="AY1007" i="6"/>
  <c r="BB1007" i="6"/>
  <c r="BA1007" i="6" s="1"/>
  <c r="AZ976" i="6"/>
  <c r="BD976" i="6" s="1"/>
  <c r="AY976" i="6"/>
  <c r="BB976" i="6"/>
  <c r="BA976" i="6" s="1"/>
  <c r="BB2234" i="6"/>
  <c r="BA2234" i="6" s="1"/>
  <c r="AZ2234" i="6"/>
  <c r="BD2234" i="6" s="1"/>
  <c r="AZ1866" i="6"/>
  <c r="BD1866" i="6" s="1"/>
  <c r="BB1866" i="6"/>
  <c r="BA1866" i="6" s="1"/>
  <c r="BB2023" i="6"/>
  <c r="BA2023" i="6" s="1"/>
  <c r="AZ2023" i="6"/>
  <c r="BD2023" i="6" s="1"/>
  <c r="BB2083" i="6"/>
  <c r="BA2083" i="6" s="1"/>
  <c r="AZ2083" i="6"/>
  <c r="BD2083" i="6" s="1"/>
  <c r="BB2187" i="6"/>
  <c r="BA2187" i="6" s="1"/>
  <c r="AZ2187" i="6"/>
  <c r="BD2187" i="6" s="1"/>
  <c r="AZ2235" i="6"/>
  <c r="BD2235" i="6" s="1"/>
  <c r="BB2235" i="6"/>
  <c r="BA2235" i="6" s="1"/>
  <c r="BB2081" i="6"/>
  <c r="BA2081" i="6" s="1"/>
  <c r="AZ2081" i="6"/>
  <c r="BD2081" i="6" s="1"/>
  <c r="AY1870" i="6"/>
  <c r="BB1870" i="6"/>
  <c r="BA1870" i="6" s="1"/>
  <c r="BB2148" i="6"/>
  <c r="BA2148" i="6" s="1"/>
  <c r="AZ2148" i="6"/>
  <c r="BD2148" i="6" s="1"/>
  <c r="AZ964" i="6"/>
  <c r="BD964" i="6" s="1"/>
  <c r="AY964" i="6"/>
  <c r="AZ967" i="6"/>
  <c r="BD967" i="6" s="1"/>
  <c r="AY967" i="6"/>
  <c r="BB967" i="6"/>
  <c r="BA967" i="6" s="1"/>
  <c r="AY1003" i="6"/>
  <c r="AZ1065" i="6"/>
  <c r="BD1065" i="6" s="1"/>
  <c r="BB1065" i="6"/>
  <c r="BA1065" i="6" s="1"/>
  <c r="AY1065" i="6"/>
  <c r="AZ1144" i="6"/>
  <c r="BD1144" i="6" s="1"/>
  <c r="BB1144" i="6"/>
  <c r="BA1144" i="6" s="1"/>
  <c r="AY1144" i="6"/>
  <c r="AZ1165" i="6"/>
  <c r="BD1165" i="6" s="1"/>
  <c r="AY1165" i="6"/>
  <c r="BB1165" i="6"/>
  <c r="BA1165" i="6" s="1"/>
  <c r="AZ1082" i="6"/>
  <c r="BD1082" i="6" s="1"/>
  <c r="AY1082" i="6"/>
  <c r="BB1082" i="6"/>
  <c r="BA1082" i="6" s="1"/>
  <c r="AY2234" i="6"/>
  <c r="AY1866" i="6"/>
  <c r="AY2023" i="6"/>
  <c r="AY2083" i="6"/>
  <c r="AY2187" i="6"/>
  <c r="AY2235" i="6"/>
  <c r="AZ1870" i="6"/>
  <c r="BD1870" i="6" s="1"/>
  <c r="AY2148" i="6"/>
  <c r="BB964" i="6"/>
  <c r="BA964" i="6" s="1"/>
  <c r="AZ1070" i="6"/>
  <c r="BD1070" i="6" s="1"/>
  <c r="BB1070" i="6"/>
  <c r="BA1070" i="6" s="1"/>
  <c r="AY1070" i="6"/>
  <c r="AZ977" i="6"/>
  <c r="BD977" i="6" s="1"/>
  <c r="BB977" i="6"/>
  <c r="BA977" i="6" s="1"/>
  <c r="AY977" i="6"/>
  <c r="AZ1014" i="6"/>
  <c r="BD1014" i="6" s="1"/>
  <c r="BB1014" i="6"/>
  <c r="BA1014" i="6" s="1"/>
  <c r="AY1014" i="6"/>
  <c r="AZ1083" i="6"/>
  <c r="BD1083" i="6" s="1"/>
  <c r="AY1083" i="6"/>
  <c r="BB1083" i="6"/>
  <c r="BA1083" i="6" s="1"/>
  <c r="AZ1152" i="6"/>
  <c r="BD1152" i="6" s="1"/>
  <c r="AY1152" i="6"/>
  <c r="BB1152" i="6"/>
  <c r="BA1152" i="6" s="1"/>
  <c r="AZ1087" i="6"/>
  <c r="BD1087" i="6" s="1"/>
  <c r="AY1087" i="6"/>
  <c r="BB1087" i="6"/>
  <c r="BA1087" i="6" s="1"/>
  <c r="AZ1868" i="6"/>
  <c r="BD1868" i="6" s="1"/>
  <c r="AY1868" i="6"/>
  <c r="BB2146" i="6"/>
  <c r="BA2146" i="6" s="1"/>
  <c r="AZ2146" i="6"/>
  <c r="BD2146" i="6" s="1"/>
  <c r="AY2146" i="6"/>
  <c r="AZ1064" i="6"/>
  <c r="BD1064" i="6" s="1"/>
  <c r="AY1064" i="6"/>
  <c r="BB1064" i="6"/>
  <c r="BA1064" i="6" s="1"/>
  <c r="AZ1066" i="6"/>
  <c r="BD1066" i="6" s="1"/>
  <c r="BB1066" i="6"/>
  <c r="BA1066" i="6" s="1"/>
  <c r="AY1066" i="6"/>
  <c r="BB1868" i="6"/>
  <c r="BA1868" i="6" s="1"/>
  <c r="AZ2025" i="6"/>
  <c r="BD2025" i="6" s="1"/>
  <c r="BB2025" i="6"/>
  <c r="BA2025" i="6" s="1"/>
  <c r="BB2086" i="6"/>
  <c r="BA2086" i="6" s="1"/>
  <c r="AZ2086" i="6"/>
  <c r="BD2086" i="6" s="1"/>
  <c r="BB1002" i="6"/>
  <c r="BA1002" i="6" s="1"/>
  <c r="BB965" i="6"/>
  <c r="BA965" i="6" s="1"/>
  <c r="AZ965" i="6"/>
  <c r="BD965" i="6" s="1"/>
  <c r="AZ1057" i="6"/>
  <c r="BD1057" i="6" s="1"/>
  <c r="BB1057" i="6"/>
  <c r="BA1057" i="6" s="1"/>
  <c r="AY1057" i="6"/>
  <c r="BB1713" i="6"/>
  <c r="BA1713" i="6" s="1"/>
  <c r="BB1714" i="6"/>
  <c r="BA1714" i="6" s="1"/>
  <c r="AZ2082" i="6"/>
  <c r="BD2082" i="6" s="1"/>
  <c r="AY965" i="6"/>
  <c r="AZ968" i="6"/>
  <c r="BD968" i="6" s="1"/>
  <c r="BB968" i="6"/>
  <c r="BA968" i="6" s="1"/>
  <c r="AY968" i="6"/>
  <c r="AZ1110" i="6"/>
  <c r="BD1110" i="6" s="1"/>
  <c r="BB1110" i="6"/>
  <c r="BA1110" i="6" s="1"/>
  <c r="AY1110" i="6"/>
  <c r="AZ988" i="6"/>
  <c r="BD988" i="6" s="1"/>
  <c r="AY988" i="6"/>
  <c r="BB988" i="6"/>
  <c r="BA988" i="6" s="1"/>
  <c r="BB1869" i="6"/>
  <c r="BA1869" i="6" s="1"/>
  <c r="AZ1869" i="6"/>
  <c r="BD1869" i="6" s="1"/>
  <c r="AZ2147" i="6"/>
  <c r="BD2147" i="6" s="1"/>
  <c r="AY2147" i="6"/>
  <c r="BB1063" i="6"/>
  <c r="BA1063" i="6" s="1"/>
  <c r="AZ1063" i="6"/>
  <c r="BD1063" i="6" s="1"/>
  <c r="AY1063" i="6"/>
  <c r="AY966" i="6"/>
  <c r="BB966" i="6"/>
  <c r="BA966" i="6" s="1"/>
  <c r="AZ1112" i="6"/>
  <c r="BD1112" i="6" s="1"/>
  <c r="BB1112" i="6"/>
  <c r="BA1112" i="6" s="1"/>
  <c r="AY1112" i="6"/>
  <c r="AZ991" i="6"/>
  <c r="BD991" i="6" s="1"/>
  <c r="AY991" i="6"/>
  <c r="BB991" i="6"/>
  <c r="BA991" i="6" s="1"/>
  <c r="AZ1020" i="6"/>
  <c r="BD1020" i="6" s="1"/>
  <c r="AY1020" i="6"/>
  <c r="BB1020" i="6"/>
  <c r="BA1020" i="6" s="1"/>
  <c r="AZ972" i="6"/>
  <c r="BD972" i="6" s="1"/>
  <c r="AY972" i="6"/>
  <c r="AZ1079" i="6"/>
  <c r="BD1079" i="6" s="1"/>
  <c r="BB1079" i="6"/>
  <c r="BA1079" i="6" s="1"/>
  <c r="AY1079" i="6"/>
  <c r="BB1026" i="6"/>
  <c r="BA1026" i="6" s="1"/>
  <c r="BB1145" i="6"/>
  <c r="BA1145" i="6" s="1"/>
  <c r="AZ1156" i="6"/>
  <c r="BD1156" i="6" s="1"/>
  <c r="AY1156" i="6"/>
  <c r="AZ979" i="6"/>
  <c r="BD979" i="6" s="1"/>
  <c r="AY979" i="6"/>
  <c r="BB979" i="6"/>
  <c r="BA979" i="6" s="1"/>
  <c r="AZ1168" i="6"/>
  <c r="BD1168" i="6" s="1"/>
  <c r="AY1168" i="6"/>
  <c r="BB1168" i="6"/>
  <c r="BA1168" i="6" s="1"/>
  <c r="AZ982" i="6"/>
  <c r="BD982" i="6" s="1"/>
  <c r="AY982" i="6"/>
  <c r="BB982" i="6"/>
  <c r="BA982" i="6" s="1"/>
  <c r="AZ1019" i="6"/>
  <c r="BD1019" i="6" s="1"/>
  <c r="AY1019" i="6"/>
  <c r="BB1019" i="6"/>
  <c r="BA1019" i="6" s="1"/>
  <c r="AZ1021" i="6"/>
  <c r="BD1021" i="6" s="1"/>
  <c r="AY1021" i="6"/>
  <c r="BB1021" i="6"/>
  <c r="BA1021" i="6" s="1"/>
  <c r="AZ1122" i="6"/>
  <c r="BD1122" i="6" s="1"/>
  <c r="AY1122" i="6"/>
  <c r="AZ996" i="6"/>
  <c r="BD996" i="6" s="1"/>
  <c r="AY996" i="6"/>
  <c r="BB996" i="6"/>
  <c r="BA996" i="6" s="1"/>
  <c r="BB1096" i="6"/>
  <c r="BA1096" i="6" s="1"/>
  <c r="AZ1096" i="6"/>
  <c r="BD1096" i="6" s="1"/>
  <c r="AY1096" i="6"/>
  <c r="AY1131" i="6"/>
  <c r="BB1131" i="6"/>
  <c r="BA1131" i="6" s="1"/>
  <c r="AZ1131" i="6"/>
  <c r="BD1131" i="6" s="1"/>
  <c r="AY1005" i="6"/>
  <c r="BB1067" i="6"/>
  <c r="BA1067" i="6" s="1"/>
  <c r="AY971" i="6"/>
  <c r="AY1072" i="6"/>
  <c r="AY1009" i="6"/>
  <c r="AZ1077" i="6"/>
  <c r="BD1077" i="6" s="1"/>
  <c r="BB1077" i="6"/>
  <c r="BA1077" i="6" s="1"/>
  <c r="AY1077" i="6"/>
  <c r="AY1146" i="6"/>
  <c r="BB1161" i="6"/>
  <c r="BA1161" i="6" s="1"/>
  <c r="AZ1120" i="6"/>
  <c r="BD1120" i="6" s="1"/>
  <c r="AY1120" i="6"/>
  <c r="AZ984" i="6"/>
  <c r="BD984" i="6" s="1"/>
  <c r="AY984" i="6"/>
  <c r="BB984" i="6"/>
  <c r="BA984" i="6" s="1"/>
  <c r="AZ992" i="6"/>
  <c r="BD992" i="6" s="1"/>
  <c r="AY992" i="6"/>
  <c r="AZ1086" i="6"/>
  <c r="BD1086" i="6" s="1"/>
  <c r="AY1086" i="6"/>
  <c r="BB1086" i="6"/>
  <c r="BA1086" i="6" s="1"/>
  <c r="AZ1013" i="6"/>
  <c r="BD1013" i="6" s="1"/>
  <c r="AY1013" i="6"/>
  <c r="BB1013" i="6"/>
  <c r="BA1013" i="6" s="1"/>
  <c r="AZ1117" i="6"/>
  <c r="BD1117" i="6" s="1"/>
  <c r="AY1117" i="6"/>
  <c r="BB1117" i="6"/>
  <c r="BA1117" i="6" s="1"/>
  <c r="AZ1038" i="6"/>
  <c r="BD1038" i="6" s="1"/>
  <c r="AY1038" i="6"/>
  <c r="AZ1132" i="6"/>
  <c r="BD1132" i="6" s="1"/>
  <c r="AY1132" i="6"/>
  <c r="BB1132" i="6"/>
  <c r="BA1132" i="6" s="1"/>
  <c r="AY1124" i="6"/>
  <c r="BB1124" i="6"/>
  <c r="BA1124" i="6" s="1"/>
  <c r="AZ1124" i="6"/>
  <c r="BD1124" i="6" s="1"/>
  <c r="BB1049" i="6"/>
  <c r="BA1049" i="6" s="1"/>
  <c r="AY1049" i="6"/>
  <c r="AZ1049" i="6"/>
  <c r="BD1049" i="6" s="1"/>
  <c r="AZ1044" i="6"/>
  <c r="BD1044" i="6" s="1"/>
  <c r="BB1044" i="6"/>
  <c r="BA1044" i="6" s="1"/>
  <c r="AY1044" i="6"/>
  <c r="AZ970" i="6"/>
  <c r="BD970" i="6" s="1"/>
  <c r="AY970" i="6"/>
  <c r="BB971" i="6"/>
  <c r="BA971" i="6" s="1"/>
  <c r="BB972" i="6"/>
  <c r="BA972" i="6" s="1"/>
  <c r="AZ1075" i="6"/>
  <c r="BD1075" i="6" s="1"/>
  <c r="BB1075" i="6"/>
  <c r="BA1075" i="6" s="1"/>
  <c r="AZ1012" i="6"/>
  <c r="BD1012" i="6" s="1"/>
  <c r="BB1012" i="6"/>
  <c r="BA1012" i="6" s="1"/>
  <c r="AY1012" i="6"/>
  <c r="AZ1140" i="6"/>
  <c r="BD1140" i="6" s="1"/>
  <c r="BB1140" i="6"/>
  <c r="BA1140" i="6" s="1"/>
  <c r="AY1140" i="6"/>
  <c r="BB1146" i="6"/>
  <c r="BA1146" i="6" s="1"/>
  <c r="BB1156" i="6"/>
  <c r="BA1156" i="6" s="1"/>
  <c r="AZ1080" i="6"/>
  <c r="BD1080" i="6" s="1"/>
  <c r="AY1080" i="6"/>
  <c r="BB1080" i="6"/>
  <c r="BA1080" i="6" s="1"/>
  <c r="AZ1150" i="6"/>
  <c r="BD1150" i="6" s="1"/>
  <c r="AY1150" i="6"/>
  <c r="BB1150" i="6"/>
  <c r="BA1150" i="6" s="1"/>
  <c r="AZ986" i="6"/>
  <c r="BD986" i="6" s="1"/>
  <c r="AY986" i="6"/>
  <c r="BB986" i="6"/>
  <c r="BA986" i="6" s="1"/>
  <c r="AZ1018" i="6"/>
  <c r="BD1018" i="6" s="1"/>
  <c r="AY1018" i="6"/>
  <c r="BB1018" i="6"/>
  <c r="BA1018" i="6" s="1"/>
  <c r="AZ1024" i="6"/>
  <c r="BD1024" i="6" s="1"/>
  <c r="AY1024" i="6"/>
  <c r="AZ1089" i="6"/>
  <c r="BD1089" i="6" s="1"/>
  <c r="AY1089" i="6"/>
  <c r="AZ1126" i="6"/>
  <c r="BD1126" i="6" s="1"/>
  <c r="AY1126" i="6"/>
  <c r="AZ995" i="6"/>
  <c r="BD995" i="6" s="1"/>
  <c r="AY995" i="6"/>
  <c r="BB995" i="6"/>
  <c r="BA995" i="6" s="1"/>
  <c r="BB1038" i="6"/>
  <c r="BA1038" i="6" s="1"/>
  <c r="BB1097" i="6"/>
  <c r="BA1097" i="6" s="1"/>
  <c r="AY1097" i="6"/>
  <c r="AZ1097" i="6"/>
  <c r="BD1097" i="6" s="1"/>
  <c r="AZ1054" i="6"/>
  <c r="BD1054" i="6" s="1"/>
  <c r="AY1054" i="6"/>
  <c r="BB1054" i="6"/>
  <c r="BA1054" i="6" s="1"/>
  <c r="AY1004" i="6"/>
  <c r="BB1005" i="6"/>
  <c r="BA1005" i="6" s="1"/>
  <c r="AY1139" i="6"/>
  <c r="AZ1071" i="6"/>
  <c r="BD1071" i="6" s="1"/>
  <c r="BB1071" i="6"/>
  <c r="BA1071" i="6" s="1"/>
  <c r="BB1072" i="6"/>
  <c r="BA1072" i="6" s="1"/>
  <c r="AY1075" i="6"/>
  <c r="AY1008" i="6"/>
  <c r="AZ1028" i="6"/>
  <c r="BD1028" i="6" s="1"/>
  <c r="BB1028" i="6"/>
  <c r="BA1028" i="6" s="1"/>
  <c r="BB1009" i="6"/>
  <c r="BA1009" i="6" s="1"/>
  <c r="AY1157" i="6"/>
  <c r="AZ1162" i="6"/>
  <c r="BD1162" i="6" s="1"/>
  <c r="BB1162" i="6"/>
  <c r="BA1162" i="6" s="1"/>
  <c r="AY1162" i="6"/>
  <c r="AZ1027" i="6"/>
  <c r="BD1027" i="6" s="1"/>
  <c r="AY1027" i="6"/>
  <c r="BB1120" i="6"/>
  <c r="BA1120" i="6" s="1"/>
  <c r="AZ981" i="6"/>
  <c r="BD981" i="6" s="1"/>
  <c r="AY981" i="6"/>
  <c r="BB992" i="6"/>
  <c r="BA992" i="6" s="1"/>
  <c r="AZ1084" i="6"/>
  <c r="BD1084" i="6" s="1"/>
  <c r="AY1084" i="6"/>
  <c r="AZ1022" i="6"/>
  <c r="BD1022" i="6" s="1"/>
  <c r="AY1022" i="6"/>
  <c r="BB1022" i="6"/>
  <c r="BA1022" i="6" s="1"/>
  <c r="AZ1154" i="6"/>
  <c r="BD1154" i="6" s="1"/>
  <c r="AY1154" i="6"/>
  <c r="BB1154" i="6"/>
  <c r="BA1154" i="6" s="1"/>
  <c r="AZ1088" i="6"/>
  <c r="BD1088" i="6" s="1"/>
  <c r="AY1088" i="6"/>
  <c r="BB1088" i="6"/>
  <c r="BA1088" i="6" s="1"/>
  <c r="BB1089" i="6"/>
  <c r="BA1089" i="6" s="1"/>
  <c r="AZ1121" i="6"/>
  <c r="BD1121" i="6" s="1"/>
  <c r="AY1121" i="6"/>
  <c r="BB1121" i="6"/>
  <c r="BA1121" i="6" s="1"/>
  <c r="AZ1148" i="6"/>
  <c r="BD1148" i="6" s="1"/>
  <c r="AY1148" i="6"/>
  <c r="BB1148" i="6"/>
  <c r="BA1148" i="6" s="1"/>
  <c r="BB1126" i="6"/>
  <c r="BA1126" i="6" s="1"/>
  <c r="AZ993" i="6"/>
  <c r="BD993" i="6" s="1"/>
  <c r="AY993" i="6"/>
  <c r="BB993" i="6"/>
  <c r="BA993" i="6" s="1"/>
  <c r="AZ1098" i="6"/>
  <c r="BD1098" i="6" s="1"/>
  <c r="BB1098" i="6"/>
  <c r="BA1098" i="6" s="1"/>
  <c r="AY1098" i="6"/>
  <c r="AZ1133" i="6"/>
  <c r="BD1133" i="6" s="1"/>
  <c r="BB1133" i="6"/>
  <c r="BA1133" i="6" s="1"/>
  <c r="AY1133" i="6"/>
  <c r="AY1040" i="6"/>
  <c r="BB1040" i="6"/>
  <c r="BA1040" i="6" s="1"/>
  <c r="AZ1040" i="6"/>
  <c r="BD1040" i="6" s="1"/>
  <c r="AZ974" i="6"/>
  <c r="BD974" i="6" s="1"/>
  <c r="BB974" i="6"/>
  <c r="BA974" i="6" s="1"/>
  <c r="AZ1113" i="6"/>
  <c r="BD1113" i="6" s="1"/>
  <c r="BB1113" i="6"/>
  <c r="BA1113" i="6" s="1"/>
  <c r="AZ1164" i="6"/>
  <c r="BD1164" i="6" s="1"/>
  <c r="BB1164" i="6"/>
  <c r="BA1164" i="6" s="1"/>
  <c r="AY1164" i="6"/>
  <c r="AZ980" i="6"/>
  <c r="BD980" i="6" s="1"/>
  <c r="AY980" i="6"/>
  <c r="BB980" i="6"/>
  <c r="BA980" i="6" s="1"/>
  <c r="AZ1118" i="6"/>
  <c r="BD1118" i="6" s="1"/>
  <c r="AY1118" i="6"/>
  <c r="BB1118" i="6"/>
  <c r="BA1118" i="6" s="1"/>
  <c r="AZ983" i="6"/>
  <c r="BD983" i="6" s="1"/>
  <c r="AY983" i="6"/>
  <c r="BB983" i="6"/>
  <c r="BA983" i="6" s="1"/>
  <c r="AZ990" i="6"/>
  <c r="BD990" i="6" s="1"/>
  <c r="AY990" i="6"/>
  <c r="BB990" i="6"/>
  <c r="BA990" i="6" s="1"/>
  <c r="AZ1169" i="6"/>
  <c r="BD1169" i="6" s="1"/>
  <c r="AY1169" i="6"/>
  <c r="BB1169" i="6"/>
  <c r="BA1169" i="6" s="1"/>
  <c r="AZ1029" i="6"/>
  <c r="BD1029" i="6" s="1"/>
  <c r="AY1029" i="6"/>
  <c r="BB1029" i="6"/>
  <c r="BA1029" i="6" s="1"/>
  <c r="AZ1036" i="6"/>
  <c r="BD1036" i="6" s="1"/>
  <c r="BB1036" i="6"/>
  <c r="BA1036" i="6" s="1"/>
  <c r="AY1036" i="6"/>
  <c r="BB1134" i="6"/>
  <c r="BA1134" i="6" s="1"/>
  <c r="AZ1134" i="6"/>
  <c r="BD1134" i="6" s="1"/>
  <c r="AY1134" i="6"/>
  <c r="AZ1052" i="6"/>
  <c r="BD1052" i="6" s="1"/>
  <c r="AY1052" i="6"/>
  <c r="BB1052" i="6"/>
  <c r="BA1052" i="6" s="1"/>
  <c r="AY1041" i="6"/>
  <c r="BB1041" i="6"/>
  <c r="BA1041" i="6" s="1"/>
  <c r="AZ1041" i="6"/>
  <c r="BD1041" i="6" s="1"/>
  <c r="BB1004" i="6"/>
  <c r="BA1004" i="6" s="1"/>
  <c r="AZ1111" i="6"/>
  <c r="BD1111" i="6" s="1"/>
  <c r="BB1111" i="6"/>
  <c r="BA1111" i="6" s="1"/>
  <c r="BB1139" i="6"/>
  <c r="BA1139" i="6" s="1"/>
  <c r="AY974" i="6"/>
  <c r="AY1074" i="6"/>
  <c r="AZ1078" i="6"/>
  <c r="BD1078" i="6" s="1"/>
  <c r="AY1078" i="6"/>
  <c r="AY1015" i="6"/>
  <c r="AY1113" i="6"/>
  <c r="AY1143" i="6"/>
  <c r="AZ1155" i="6"/>
  <c r="BD1155" i="6" s="1"/>
  <c r="BB1155" i="6"/>
  <c r="BA1155" i="6" s="1"/>
  <c r="BB1157" i="6"/>
  <c r="BA1157" i="6" s="1"/>
  <c r="AZ1016" i="6"/>
  <c r="BD1016" i="6" s="1"/>
  <c r="AY1016" i="6"/>
  <c r="AZ985" i="6"/>
  <c r="BD985" i="6" s="1"/>
  <c r="AY985" i="6"/>
  <c r="AZ1107" i="6"/>
  <c r="BD1107" i="6" s="1"/>
  <c r="AY1107" i="6"/>
  <c r="BB1107" i="6"/>
  <c r="BA1107" i="6" s="1"/>
  <c r="AZ1127" i="6"/>
  <c r="BD1127" i="6" s="1"/>
  <c r="AY1127" i="6"/>
  <c r="BB1127" i="6"/>
  <c r="BA1127" i="6" s="1"/>
  <c r="AZ1032" i="6"/>
  <c r="BD1032" i="6" s="1"/>
  <c r="BB1032" i="6"/>
  <c r="BA1032" i="6" s="1"/>
  <c r="AZ1094" i="6"/>
  <c r="BD1094" i="6" s="1"/>
  <c r="AY1094" i="6"/>
  <c r="BB1094" i="6"/>
  <c r="BA1094" i="6" s="1"/>
  <c r="AY1099" i="6"/>
  <c r="BB1099" i="6"/>
  <c r="BA1099" i="6" s="1"/>
  <c r="AZ1099" i="6"/>
  <c r="BD1099" i="6" s="1"/>
  <c r="AZ1173" i="6"/>
  <c r="BD1173" i="6" s="1"/>
  <c r="AY1173" i="6"/>
  <c r="BB1173" i="6"/>
  <c r="BA1173" i="6" s="1"/>
  <c r="AZ1006" i="6"/>
  <c r="BD1006" i="6" s="1"/>
  <c r="BB1006" i="6"/>
  <c r="BA1006" i="6" s="1"/>
  <c r="AZ1073" i="6"/>
  <c r="BD1073" i="6" s="1"/>
  <c r="AY1073" i="6"/>
  <c r="BB1074" i="6"/>
  <c r="BA1074" i="6" s="1"/>
  <c r="BB1015" i="6"/>
  <c r="BA1015" i="6" s="1"/>
  <c r="AZ1010" i="6"/>
  <c r="BD1010" i="6" s="1"/>
  <c r="AY1010" i="6"/>
  <c r="BB1143" i="6"/>
  <c r="BA1143" i="6" s="1"/>
  <c r="AZ978" i="6"/>
  <c r="BD978" i="6" s="1"/>
  <c r="BB978" i="6"/>
  <c r="BA978" i="6" s="1"/>
  <c r="AZ1081" i="6"/>
  <c r="BD1081" i="6" s="1"/>
  <c r="AY1081" i="6"/>
  <c r="BB1081" i="6"/>
  <c r="BA1081" i="6" s="1"/>
  <c r="AZ1151" i="6"/>
  <c r="BD1151" i="6" s="1"/>
  <c r="AY1151" i="6"/>
  <c r="BB1151" i="6"/>
  <c r="BA1151" i="6" s="1"/>
  <c r="AZ987" i="6"/>
  <c r="BD987" i="6" s="1"/>
  <c r="AY987" i="6"/>
  <c r="BB987" i="6"/>
  <c r="BA987" i="6" s="1"/>
  <c r="AZ1017" i="6"/>
  <c r="BD1017" i="6" s="1"/>
  <c r="AY1017" i="6"/>
  <c r="BB1017" i="6"/>
  <c r="BA1017" i="6" s="1"/>
  <c r="AZ1085" i="6"/>
  <c r="BD1085" i="6" s="1"/>
  <c r="AY1085" i="6"/>
  <c r="BB1085" i="6"/>
  <c r="BA1085" i="6" s="1"/>
  <c r="AZ1114" i="6"/>
  <c r="BD1114" i="6" s="1"/>
  <c r="AY1114" i="6"/>
  <c r="AZ1116" i="6"/>
  <c r="BD1116" i="6" s="1"/>
  <c r="AY1116" i="6"/>
  <c r="AY1032" i="6"/>
  <c r="BB1025" i="6"/>
  <c r="BA1025" i="6" s="1"/>
  <c r="AY1025" i="6"/>
  <c r="AZ1025" i="6"/>
  <c r="BD1025" i="6" s="1"/>
  <c r="AZ1050" i="6"/>
  <c r="BD1050" i="6" s="1"/>
  <c r="BB1050" i="6"/>
  <c r="BA1050" i="6" s="1"/>
  <c r="AY1050" i="6"/>
  <c r="AY1101" i="6"/>
  <c r="BB1101" i="6"/>
  <c r="BA1101" i="6" s="1"/>
  <c r="AZ1101" i="6"/>
  <c r="BD1101" i="6" s="1"/>
  <c r="AY1067" i="6"/>
  <c r="AY1006" i="6"/>
  <c r="AY973" i="6"/>
  <c r="BB1078" i="6"/>
  <c r="BA1078" i="6" s="1"/>
  <c r="AY1026" i="6"/>
  <c r="BB1159" i="6"/>
  <c r="BA1159" i="6" s="1"/>
  <c r="AZ1115" i="6"/>
  <c r="BD1115" i="6" s="1"/>
  <c r="AY1115" i="6"/>
  <c r="AY1145" i="6"/>
  <c r="BB1160" i="6"/>
  <c r="BA1160" i="6" s="1"/>
  <c r="AY978" i="6"/>
  <c r="BB1016" i="6"/>
  <c r="BA1016" i="6" s="1"/>
  <c r="AZ1119" i="6"/>
  <c r="BD1119" i="6" s="1"/>
  <c r="AY1119" i="6"/>
  <c r="BB985" i="6"/>
  <c r="BA985" i="6" s="1"/>
  <c r="AZ989" i="6"/>
  <c r="BD989" i="6" s="1"/>
  <c r="AY989" i="6"/>
  <c r="AZ1023" i="6"/>
  <c r="BD1023" i="6" s="1"/>
  <c r="AY1023" i="6"/>
  <c r="BB1023" i="6"/>
  <c r="BA1023" i="6" s="1"/>
  <c r="AZ1142" i="6"/>
  <c r="BD1142" i="6" s="1"/>
  <c r="AY1142" i="6"/>
  <c r="BB1142" i="6"/>
  <c r="BA1142" i="6" s="1"/>
  <c r="AZ1123" i="6"/>
  <c r="BD1123" i="6" s="1"/>
  <c r="AY1123" i="6"/>
  <c r="BB1123" i="6"/>
  <c r="BA1123" i="6" s="1"/>
  <c r="AZ1172" i="6"/>
  <c r="BD1172" i="6" s="1"/>
  <c r="AY1172" i="6"/>
  <c r="BB1172" i="6"/>
  <c r="BA1172" i="6" s="1"/>
  <c r="AZ1149" i="6"/>
  <c r="BD1149" i="6" s="1"/>
  <c r="AY1149" i="6"/>
  <c r="BB1149" i="6"/>
  <c r="BA1149" i="6" s="1"/>
  <c r="AZ1128" i="6"/>
  <c r="BD1128" i="6" s="1"/>
  <c r="AY1128" i="6"/>
  <c r="BB1128" i="6"/>
  <c r="BA1128" i="6" s="1"/>
  <c r="BB1037" i="6"/>
  <c r="BA1037" i="6" s="1"/>
  <c r="AY1037" i="6"/>
  <c r="AZ1037" i="6"/>
  <c r="BD1037" i="6" s="1"/>
  <c r="AZ1095" i="6"/>
  <c r="BD1095" i="6" s="1"/>
  <c r="BB1095" i="6"/>
  <c r="BA1095" i="6" s="1"/>
  <c r="AY1095" i="6"/>
  <c r="AZ1129" i="6"/>
  <c r="BD1129" i="6" s="1"/>
  <c r="BB1129" i="6"/>
  <c r="BA1129" i="6" s="1"/>
  <c r="AY1129" i="6"/>
  <c r="AZ1043" i="6"/>
  <c r="BD1043" i="6" s="1"/>
  <c r="AY1043" i="6"/>
  <c r="BB1043" i="6"/>
  <c r="BA1043" i="6" s="1"/>
  <c r="AZ1061" i="6"/>
  <c r="BD1061" i="6" s="1"/>
  <c r="AY1061" i="6"/>
  <c r="BB1061" i="6"/>
  <c r="BA1061" i="6" s="1"/>
  <c r="BB1170" i="6"/>
  <c r="BA1170" i="6" s="1"/>
  <c r="AZ1170" i="6"/>
  <c r="BD1170" i="6" s="1"/>
  <c r="AY1170" i="6"/>
  <c r="AZ1552" i="6"/>
  <c r="BD1552" i="6" s="1"/>
  <c r="BB1552" i="6"/>
  <c r="BA1552" i="6" s="1"/>
  <c r="AY1552" i="6"/>
  <c r="BB1182" i="6"/>
  <c r="BA1182" i="6" s="1"/>
  <c r="AY1182" i="6"/>
  <c r="AZ1182" i="6"/>
  <c r="BD1182" i="6" s="1"/>
  <c r="BB1103" i="6"/>
  <c r="BA1103" i="6" s="1"/>
  <c r="AY1103" i="6"/>
  <c r="BB1047" i="6"/>
  <c r="BA1047" i="6" s="1"/>
  <c r="AY1047" i="6"/>
  <c r="BB1059" i="6"/>
  <c r="BA1059" i="6" s="1"/>
  <c r="AY1059" i="6"/>
  <c r="AZ1212" i="6"/>
  <c r="BD1212" i="6" s="1"/>
  <c r="BB1212" i="6"/>
  <c r="BA1212" i="6" s="1"/>
  <c r="AY1212" i="6"/>
  <c r="AZ1090" i="6"/>
  <c r="BD1090" i="6" s="1"/>
  <c r="AZ1091" i="6"/>
  <c r="BD1091" i="6" s="1"/>
  <c r="AZ1103" i="6"/>
  <c r="BD1103" i="6" s="1"/>
  <c r="AZ1046" i="6"/>
  <c r="BD1046" i="6" s="1"/>
  <c r="AZ1055" i="6"/>
  <c r="BD1055" i="6" s="1"/>
  <c r="AY1053" i="6"/>
  <c r="AZ1047" i="6"/>
  <c r="BD1047" i="6" s="1"/>
  <c r="AZ1104" i="6"/>
  <c r="BD1104" i="6" s="1"/>
  <c r="AZ1125" i="6"/>
  <c r="BD1125" i="6" s="1"/>
  <c r="AY962" i="6"/>
  <c r="AZ1059" i="6"/>
  <c r="BD1059" i="6" s="1"/>
  <c r="AZ1000" i="6"/>
  <c r="BD1000" i="6" s="1"/>
  <c r="BB1136" i="6"/>
  <c r="BA1136" i="6" s="1"/>
  <c r="AZ1136" i="6"/>
  <c r="BD1136" i="6" s="1"/>
  <c r="AY1136" i="6"/>
  <c r="AY1030" i="6"/>
  <c r="AZ1034" i="6"/>
  <c r="BD1034" i="6" s="1"/>
  <c r="BB1093" i="6"/>
  <c r="BA1093" i="6" s="1"/>
  <c r="BB1046" i="6"/>
  <c r="BA1046" i="6" s="1"/>
  <c r="BB1055" i="6"/>
  <c r="BA1055" i="6" s="1"/>
  <c r="BB1053" i="6"/>
  <c r="BA1053" i="6" s="1"/>
  <c r="BB1104" i="6"/>
  <c r="BA1104" i="6" s="1"/>
  <c r="BB1125" i="6"/>
  <c r="BA1125" i="6" s="1"/>
  <c r="BB962" i="6"/>
  <c r="BA962" i="6" s="1"/>
  <c r="BB1000" i="6"/>
  <c r="BA1000" i="6" s="1"/>
  <c r="AZ1147" i="6"/>
  <c r="BD1147" i="6" s="1"/>
  <c r="AY1147" i="6"/>
  <c r="BB1147" i="6"/>
  <c r="BA1147" i="6" s="1"/>
  <c r="AZ1252" i="6"/>
  <c r="BD1252" i="6" s="1"/>
  <c r="BB1252" i="6"/>
  <c r="BA1252" i="6" s="1"/>
  <c r="AY1252" i="6"/>
  <c r="BB1130" i="6"/>
  <c r="BA1130" i="6" s="1"/>
  <c r="AZ1130" i="6"/>
  <c r="BD1130" i="6" s="1"/>
  <c r="BB1100" i="6"/>
  <c r="BA1100" i="6" s="1"/>
  <c r="AZ1100" i="6"/>
  <c r="BD1100" i="6" s="1"/>
  <c r="AY1051" i="6"/>
  <c r="AY1056" i="6"/>
  <c r="BB1042" i="6"/>
  <c r="BA1042" i="6" s="1"/>
  <c r="AZ1042" i="6"/>
  <c r="BD1042" i="6" s="1"/>
  <c r="AY1102" i="6"/>
  <c r="AY1045" i="6"/>
  <c r="BB1105" i="6"/>
  <c r="BA1105" i="6" s="1"/>
  <c r="AZ1105" i="6"/>
  <c r="BD1105" i="6" s="1"/>
  <c r="AY1048" i="6"/>
  <c r="AY1106" i="6"/>
  <c r="BB998" i="6"/>
  <c r="BA998" i="6" s="1"/>
  <c r="AZ998" i="6"/>
  <c r="BD998" i="6" s="1"/>
  <c r="AY1058" i="6"/>
  <c r="AY999" i="6"/>
  <c r="BB1180" i="6"/>
  <c r="BA1180" i="6" s="1"/>
  <c r="AZ1180" i="6"/>
  <c r="BD1180" i="6" s="1"/>
  <c r="AY1180" i="6"/>
  <c r="AY1033" i="6"/>
  <c r="AY1130" i="6"/>
  <c r="AY1100" i="6"/>
  <c r="AZ1051" i="6"/>
  <c r="BD1051" i="6" s="1"/>
  <c r="AY1042" i="6"/>
  <c r="AZ1102" i="6"/>
  <c r="BD1102" i="6" s="1"/>
  <c r="AY1105" i="6"/>
  <c r="AZ1048" i="6"/>
  <c r="BD1048" i="6" s="1"/>
  <c r="AY998" i="6"/>
  <c r="AZ1058" i="6"/>
  <c r="BD1058" i="6" s="1"/>
  <c r="AZ1158" i="6"/>
  <c r="BD1158" i="6" s="1"/>
  <c r="AY1158" i="6"/>
  <c r="BB1158" i="6"/>
  <c r="BA1158" i="6" s="1"/>
  <c r="BB1250" i="6"/>
  <c r="BA1250" i="6" s="1"/>
  <c r="AZ1250" i="6"/>
  <c r="BD1250" i="6" s="1"/>
  <c r="AY1250" i="6"/>
  <c r="AZ994" i="6"/>
  <c r="BD994" i="6" s="1"/>
  <c r="AY994" i="6"/>
  <c r="BB1031" i="6"/>
  <c r="BA1031" i="6" s="1"/>
  <c r="AY1031" i="6"/>
  <c r="AZ1033" i="6"/>
  <c r="BD1033" i="6" s="1"/>
  <c r="AZ1035" i="6"/>
  <c r="BD1035" i="6" s="1"/>
  <c r="AY1035" i="6"/>
  <c r="BB1056" i="6"/>
  <c r="BA1056" i="6" s="1"/>
  <c r="BB1045" i="6"/>
  <c r="BA1045" i="6" s="1"/>
  <c r="BB1106" i="6"/>
  <c r="BA1106" i="6" s="1"/>
  <c r="BB999" i="6"/>
  <c r="BA999" i="6" s="1"/>
  <c r="AZ1245" i="6"/>
  <c r="BD1245" i="6" s="1"/>
  <c r="BB1245" i="6"/>
  <c r="BA1245" i="6" s="1"/>
  <c r="AY1245" i="6"/>
  <c r="BB1395" i="6"/>
  <c r="BA1395" i="6" s="1"/>
  <c r="AZ1395" i="6"/>
  <c r="BD1395" i="6" s="1"/>
  <c r="AY1395" i="6"/>
  <c r="AZ1415" i="6"/>
  <c r="BD1415" i="6" s="1"/>
  <c r="BB1415" i="6"/>
  <c r="BA1415" i="6" s="1"/>
  <c r="AY1415" i="6"/>
  <c r="BB1185" i="6"/>
  <c r="BA1185" i="6" s="1"/>
  <c r="AY1190" i="6"/>
  <c r="BB1193" i="6"/>
  <c r="BA1193" i="6" s="1"/>
  <c r="AY1238" i="6"/>
  <c r="BB1197" i="6"/>
  <c r="BA1197" i="6" s="1"/>
  <c r="AY1236" i="6"/>
  <c r="BB1210" i="6"/>
  <c r="BA1210" i="6" s="1"/>
  <c r="AY1234" i="6"/>
  <c r="BB1218" i="6"/>
  <c r="BA1218" i="6" s="1"/>
  <c r="AY1223" i="6"/>
  <c r="BB1229" i="6"/>
  <c r="BA1229" i="6" s="1"/>
  <c r="AY1379" i="6"/>
  <c r="BB1244" i="6"/>
  <c r="BA1244" i="6" s="1"/>
  <c r="AY1246" i="6"/>
  <c r="BB1202" i="6"/>
  <c r="BA1202" i="6" s="1"/>
  <c r="AZ1256" i="6"/>
  <c r="BD1256" i="6" s="1"/>
  <c r="BB1256" i="6"/>
  <c r="BA1256" i="6" s="1"/>
  <c r="AZ1215" i="6"/>
  <c r="BD1215" i="6" s="1"/>
  <c r="BB1257" i="6"/>
  <c r="BA1257" i="6" s="1"/>
  <c r="AZ1257" i="6"/>
  <c r="BD1257" i="6" s="1"/>
  <c r="AY1257" i="6"/>
  <c r="AY1382" i="6"/>
  <c r="BB1382" i="6"/>
  <c r="BA1382" i="6" s="1"/>
  <c r="AZ1382" i="6"/>
  <c r="BD1382" i="6" s="1"/>
  <c r="AZ1394" i="6"/>
  <c r="BD1394" i="6" s="1"/>
  <c r="AY1394" i="6"/>
  <c r="BB1394" i="6"/>
  <c r="BA1394" i="6" s="1"/>
  <c r="AY1135" i="6"/>
  <c r="AY1171" i="6"/>
  <c r="AY1179" i="6"/>
  <c r="AZ1190" i="6"/>
  <c r="BD1190" i="6" s="1"/>
  <c r="AY1196" i="6"/>
  <c r="AZ1238" i="6"/>
  <c r="BD1238" i="6" s="1"/>
  <c r="AY1199" i="6"/>
  <c r="AZ1236" i="6"/>
  <c r="BD1236" i="6" s="1"/>
  <c r="AY1201" i="6"/>
  <c r="AZ1234" i="6"/>
  <c r="BD1234" i="6" s="1"/>
  <c r="AY1222" i="6"/>
  <c r="AZ1223" i="6"/>
  <c r="BD1223" i="6" s="1"/>
  <c r="AY1233" i="6"/>
  <c r="AZ1379" i="6"/>
  <c r="BD1379" i="6" s="1"/>
  <c r="AZ1253" i="6"/>
  <c r="BD1253" i="6" s="1"/>
  <c r="BB1215" i="6"/>
  <c r="BA1215" i="6" s="1"/>
  <c r="AY1216" i="6"/>
  <c r="BB1216" i="6"/>
  <c r="BA1216" i="6" s="1"/>
  <c r="AY1342" i="6"/>
  <c r="BB1342" i="6"/>
  <c r="BA1342" i="6" s="1"/>
  <c r="AY1109" i="6"/>
  <c r="AY1166" i="6"/>
  <c r="AY1178" i="6"/>
  <c r="AY1188" i="6"/>
  <c r="AY1237" i="6"/>
  <c r="AY1198" i="6"/>
  <c r="AY1386" i="6"/>
  <c r="AY1221" i="6"/>
  <c r="AY1232" i="6"/>
  <c r="BB1246" i="6"/>
  <c r="BA1246" i="6" s="1"/>
  <c r="AY1204" i="6"/>
  <c r="AY1258" i="6"/>
  <c r="BB1258" i="6"/>
  <c r="BA1258" i="6" s="1"/>
  <c r="AZ1216" i="6"/>
  <c r="BD1216" i="6" s="1"/>
  <c r="AZ1342" i="6"/>
  <c r="BD1342" i="6" s="1"/>
  <c r="AY1524" i="6"/>
  <c r="BB1524" i="6"/>
  <c r="BA1524" i="6" s="1"/>
  <c r="AZ1109" i="6"/>
  <c r="BD1109" i="6" s="1"/>
  <c r="AZ1166" i="6"/>
  <c r="BD1166" i="6" s="1"/>
  <c r="AZ1178" i="6"/>
  <c r="BD1178" i="6" s="1"/>
  <c r="AZ1188" i="6"/>
  <c r="BD1188" i="6" s="1"/>
  <c r="AZ1237" i="6"/>
  <c r="BD1237" i="6" s="1"/>
  <c r="AZ1198" i="6"/>
  <c r="BD1198" i="6" s="1"/>
  <c r="AZ1386" i="6"/>
  <c r="BD1386" i="6" s="1"/>
  <c r="AZ1221" i="6"/>
  <c r="BD1221" i="6" s="1"/>
  <c r="AZ1232" i="6"/>
  <c r="BD1232" i="6" s="1"/>
  <c r="BB1253" i="6"/>
  <c r="BA1253" i="6" s="1"/>
  <c r="BB1255" i="6"/>
  <c r="BA1255" i="6" s="1"/>
  <c r="BB1183" i="6"/>
  <c r="BA1183" i="6" s="1"/>
  <c r="AZ1258" i="6"/>
  <c r="BD1258" i="6" s="1"/>
  <c r="AZ1384" i="6"/>
  <c r="BD1384" i="6" s="1"/>
  <c r="BB1384" i="6"/>
  <c r="BA1384" i="6" s="1"/>
  <c r="AY1384" i="6"/>
  <c r="AZ1248" i="6"/>
  <c r="BD1248" i="6" s="1"/>
  <c r="BB1248" i="6"/>
  <c r="BA1248" i="6" s="1"/>
  <c r="BB1416" i="6"/>
  <c r="BA1416" i="6" s="1"/>
  <c r="AY1416" i="6"/>
  <c r="AZ1411" i="6"/>
  <c r="BD1411" i="6" s="1"/>
  <c r="AY1411" i="6"/>
  <c r="AY1262" i="6"/>
  <c r="BB1262" i="6"/>
  <c r="BA1262" i="6" s="1"/>
  <c r="AZ1262" i="6"/>
  <c r="BD1262" i="6" s="1"/>
  <c r="BB1390" i="6"/>
  <c r="BA1390" i="6" s="1"/>
  <c r="AY1390" i="6"/>
  <c r="AZ1390" i="6"/>
  <c r="BD1390" i="6" s="1"/>
  <c r="AY1185" i="6"/>
  <c r="AY1193" i="6"/>
  <c r="AY1197" i="6"/>
  <c r="AY1210" i="6"/>
  <c r="AY1218" i="6"/>
  <c r="AY1229" i="6"/>
  <c r="AY1553" i="6"/>
  <c r="AY1248" i="6"/>
  <c r="AY1202" i="6"/>
  <c r="AY1206" i="6"/>
  <c r="AY1399" i="6"/>
  <c r="AY1254" i="6"/>
  <c r="AY1261" i="6"/>
  <c r="AY1405" i="6"/>
  <c r="AY1259" i="6"/>
  <c r="AZ1416" i="6"/>
  <c r="BD1416" i="6" s="1"/>
  <c r="AY1427" i="6"/>
  <c r="BB1427" i="6"/>
  <c r="BA1427" i="6" s="1"/>
  <c r="AZ1427" i="6"/>
  <c r="BD1427" i="6" s="1"/>
  <c r="BB1551" i="6"/>
  <c r="BA1551" i="6" s="1"/>
  <c r="AZ1553" i="6"/>
  <c r="BD1553" i="6" s="1"/>
  <c r="AY1244" i="6"/>
  <c r="AZ1249" i="6"/>
  <c r="BD1249" i="6" s="1"/>
  <c r="BB1249" i="6"/>
  <c r="BA1249" i="6" s="1"/>
  <c r="BB1205" i="6"/>
  <c r="BA1205" i="6" s="1"/>
  <c r="AZ1206" i="6"/>
  <c r="BD1206" i="6" s="1"/>
  <c r="BB1399" i="6"/>
  <c r="BA1399" i="6" s="1"/>
  <c r="AZ1254" i="6"/>
  <c r="BD1254" i="6" s="1"/>
  <c r="BB1261" i="6"/>
  <c r="BA1261" i="6" s="1"/>
  <c r="AZ1405" i="6"/>
  <c r="BD1405" i="6" s="1"/>
  <c r="BB1259" i="6"/>
  <c r="BA1259" i="6" s="1"/>
  <c r="BB1411" i="6"/>
  <c r="BA1411" i="6" s="1"/>
  <c r="AZ1347" i="6"/>
  <c r="BD1347" i="6" s="1"/>
  <c r="BB1347" i="6"/>
  <c r="BA1347" i="6" s="1"/>
  <c r="AY1347" i="6"/>
  <c r="BB1385" i="6"/>
  <c r="BA1385" i="6" s="1"/>
  <c r="AY1385" i="6"/>
  <c r="BB1280" i="6"/>
  <c r="BA1280" i="6" s="1"/>
  <c r="AZ1280" i="6"/>
  <c r="BD1280" i="6" s="1"/>
  <c r="AY1280" i="6"/>
  <c r="AZ1344" i="6"/>
  <c r="BD1344" i="6" s="1"/>
  <c r="AY1344" i="6"/>
  <c r="AZ1418" i="6"/>
  <c r="BD1418" i="6" s="1"/>
  <c r="BB1418" i="6"/>
  <c r="BA1418" i="6" s="1"/>
  <c r="BB1348" i="6"/>
  <c r="BA1348" i="6" s="1"/>
  <c r="AZ1348" i="6"/>
  <c r="BD1348" i="6" s="1"/>
  <c r="BB1446" i="6"/>
  <c r="BA1446" i="6" s="1"/>
  <c r="AY1446" i="6"/>
  <c r="AZ1456" i="6"/>
  <c r="BD1456" i="6" s="1"/>
  <c r="BB1456" i="6"/>
  <c r="BA1456" i="6" s="1"/>
  <c r="AY1456" i="6"/>
  <c r="BB1362" i="6"/>
  <c r="BA1362" i="6" s="1"/>
  <c r="AZ1362" i="6"/>
  <c r="BD1362" i="6" s="1"/>
  <c r="AY1362" i="6"/>
  <c r="AZ1476" i="6"/>
  <c r="BD1476" i="6" s="1"/>
  <c r="BB1476" i="6"/>
  <c r="BA1476" i="6" s="1"/>
  <c r="AY1476" i="6"/>
  <c r="AY1497" i="6"/>
  <c r="BB1497" i="6"/>
  <c r="BA1497" i="6" s="1"/>
  <c r="AZ1497" i="6"/>
  <c r="BD1497" i="6" s="1"/>
  <c r="AY1418" i="6"/>
  <c r="AY1348" i="6"/>
  <c r="AZ1446" i="6"/>
  <c r="BD1446" i="6" s="1"/>
  <c r="AY1409" i="6"/>
  <c r="AZ1526" i="6"/>
  <c r="BD1526" i="6" s="1"/>
  <c r="BB1526" i="6"/>
  <c r="BA1526" i="6" s="1"/>
  <c r="AY1526" i="6"/>
  <c r="BB1449" i="6"/>
  <c r="BA1449" i="6" s="1"/>
  <c r="AZ1449" i="6"/>
  <c r="BD1449" i="6" s="1"/>
  <c r="AY1449" i="6"/>
  <c r="BB1264" i="6"/>
  <c r="BA1264" i="6" s="1"/>
  <c r="AY1264" i="6"/>
  <c r="AZ1264" i="6"/>
  <c r="BD1264" i="6" s="1"/>
  <c r="AY1345" i="6"/>
  <c r="BB1383" i="6"/>
  <c r="BA1383" i="6" s="1"/>
  <c r="AY1383" i="6"/>
  <c r="AZ1563" i="6"/>
  <c r="BD1563" i="6" s="1"/>
  <c r="BB1563" i="6"/>
  <c r="BA1563" i="6" s="1"/>
  <c r="AY1404" i="6"/>
  <c r="BB1409" i="6"/>
  <c r="BA1409" i="6" s="1"/>
  <c r="BB1413" i="6"/>
  <c r="BA1413" i="6" s="1"/>
  <c r="AZ1413" i="6"/>
  <c r="BD1413" i="6" s="1"/>
  <c r="AZ1263" i="6"/>
  <c r="BD1263" i="6" s="1"/>
  <c r="BB1263" i="6"/>
  <c r="BA1263" i="6" s="1"/>
  <c r="AZ1417" i="6"/>
  <c r="BD1417" i="6" s="1"/>
  <c r="BB1417" i="6"/>
  <c r="BA1417" i="6" s="1"/>
  <c r="BB1228" i="6"/>
  <c r="BA1228" i="6" s="1"/>
  <c r="AZ1228" i="6"/>
  <c r="BD1228" i="6" s="1"/>
  <c r="AY1228" i="6"/>
  <c r="BB1452" i="6"/>
  <c r="BA1452" i="6" s="1"/>
  <c r="AZ1452" i="6"/>
  <c r="BD1452" i="6" s="1"/>
  <c r="AY1452" i="6"/>
  <c r="BB1419" i="6"/>
  <c r="BA1419" i="6" s="1"/>
  <c r="AZ1419" i="6"/>
  <c r="BD1419" i="6" s="1"/>
  <c r="AY1419" i="6"/>
  <c r="AZ1468" i="6"/>
  <c r="BD1468" i="6" s="1"/>
  <c r="AY1468" i="6"/>
  <c r="BB1468" i="6"/>
  <c r="BA1468" i="6" s="1"/>
  <c r="AZ1398" i="6"/>
  <c r="BD1398" i="6" s="1"/>
  <c r="AY1398" i="6"/>
  <c r="AZ1558" i="6"/>
  <c r="BD1558" i="6" s="1"/>
  <c r="AY1558" i="6"/>
  <c r="AY1453" i="6"/>
  <c r="BB1453" i="6"/>
  <c r="BA1453" i="6" s="1"/>
  <c r="AZ1453" i="6"/>
  <c r="BD1453" i="6" s="1"/>
  <c r="AZ1437" i="6"/>
  <c r="BD1437" i="6" s="1"/>
  <c r="BB1437" i="6"/>
  <c r="BA1437" i="6" s="1"/>
  <c r="AY1437" i="6"/>
  <c r="AZ1481" i="6"/>
  <c r="BD1481" i="6" s="1"/>
  <c r="BB1481" i="6"/>
  <c r="BA1481" i="6" s="1"/>
  <c r="AY1481" i="6"/>
  <c r="BB1396" i="6"/>
  <c r="BA1396" i="6" s="1"/>
  <c r="AZ1396" i="6"/>
  <c r="BD1396" i="6" s="1"/>
  <c r="BB1265" i="6"/>
  <c r="BA1265" i="6" s="1"/>
  <c r="AZ1265" i="6"/>
  <c r="BD1265" i="6" s="1"/>
  <c r="BB1457" i="6"/>
  <c r="BA1457" i="6" s="1"/>
  <c r="AZ1457" i="6"/>
  <c r="BD1457" i="6" s="1"/>
  <c r="AY1457" i="6"/>
  <c r="BB1472" i="6"/>
  <c r="BA1472" i="6" s="1"/>
  <c r="AZ1472" i="6"/>
  <c r="BD1472" i="6" s="1"/>
  <c r="AY1472" i="6"/>
  <c r="AZ1534" i="6"/>
  <c r="BD1534" i="6" s="1"/>
  <c r="AY1534" i="6"/>
  <c r="BB1534" i="6"/>
  <c r="BA1534" i="6" s="1"/>
  <c r="BB1392" i="6"/>
  <c r="BA1392" i="6" s="1"/>
  <c r="AY1392" i="6"/>
  <c r="BB1408" i="6"/>
  <c r="BA1408" i="6" s="1"/>
  <c r="AZ1408" i="6"/>
  <c r="BD1408" i="6" s="1"/>
  <c r="AY1421" i="6"/>
  <c r="BB1421" i="6"/>
  <c r="BA1421" i="6" s="1"/>
  <c r="AZ1473" i="6"/>
  <c r="BD1473" i="6" s="1"/>
  <c r="AY1473" i="6"/>
  <c r="BB1473" i="6"/>
  <c r="BA1473" i="6" s="1"/>
  <c r="AZ1346" i="6"/>
  <c r="BD1346" i="6" s="1"/>
  <c r="AZ1392" i="6"/>
  <c r="BD1392" i="6" s="1"/>
  <c r="BB1559" i="6"/>
  <c r="BA1559" i="6" s="1"/>
  <c r="AZ1559" i="6"/>
  <c r="BD1559" i="6" s="1"/>
  <c r="AY1408" i="6"/>
  <c r="BB1414" i="6"/>
  <c r="BA1414" i="6" s="1"/>
  <c r="AZ1458" i="6"/>
  <c r="BD1458" i="6" s="1"/>
  <c r="AY1458" i="6"/>
  <c r="AZ1421" i="6"/>
  <c r="BD1421" i="6" s="1"/>
  <c r="AZ1431" i="6"/>
  <c r="BD1431" i="6" s="1"/>
  <c r="AY1431" i="6"/>
  <c r="BB1431" i="6"/>
  <c r="BA1431" i="6" s="1"/>
  <c r="AY1484" i="6"/>
  <c r="AZ1484" i="6"/>
  <c r="BD1484" i="6" s="1"/>
  <c r="BB1484" i="6"/>
  <c r="BA1484" i="6" s="1"/>
  <c r="AY1488" i="6"/>
  <c r="AZ1397" i="6"/>
  <c r="BD1397" i="6" s="1"/>
  <c r="BB1397" i="6"/>
  <c r="BA1397" i="6" s="1"/>
  <c r="BB1400" i="6"/>
  <c r="BA1400" i="6" s="1"/>
  <c r="AZ1400" i="6"/>
  <c r="BD1400" i="6" s="1"/>
  <c r="AY1400" i="6"/>
  <c r="AY1559" i="6"/>
  <c r="BB1458" i="6"/>
  <c r="BA1458" i="6" s="1"/>
  <c r="AZ1360" i="6"/>
  <c r="BD1360" i="6" s="1"/>
  <c r="AY1360" i="6"/>
  <c r="BB1360" i="6"/>
  <c r="BA1360" i="6" s="1"/>
  <c r="BB1462" i="6"/>
  <c r="BA1462" i="6" s="1"/>
  <c r="AZ1462" i="6"/>
  <c r="BD1462" i="6" s="1"/>
  <c r="AY1462" i="6"/>
  <c r="AY1359" i="6"/>
  <c r="AY1423" i="6"/>
  <c r="BB1425" i="6"/>
  <c r="BA1425" i="6" s="1"/>
  <c r="AY1439" i="6"/>
  <c r="BB1440" i="6"/>
  <c r="BA1440" i="6" s="1"/>
  <c r="AY1447" i="6"/>
  <c r="AZ1438" i="6"/>
  <c r="BD1438" i="6" s="1"/>
  <c r="AY1438" i="6"/>
  <c r="AZ1549" i="6"/>
  <c r="BD1549" i="6" s="1"/>
  <c r="AY1549" i="6"/>
  <c r="BB1549" i="6"/>
  <c r="BA1549" i="6" s="1"/>
  <c r="AZ1370" i="6"/>
  <c r="BD1370" i="6" s="1"/>
  <c r="BB1370" i="6"/>
  <c r="BA1370" i="6" s="1"/>
  <c r="AY1370" i="6"/>
  <c r="BB1353" i="6"/>
  <c r="BA1353" i="6" s="1"/>
  <c r="AZ1359" i="6"/>
  <c r="BD1359" i="6" s="1"/>
  <c r="AZ1423" i="6"/>
  <c r="BD1423" i="6" s="1"/>
  <c r="AZ1439" i="6"/>
  <c r="BD1439" i="6" s="1"/>
  <c r="BB1363" i="6"/>
  <c r="BA1363" i="6" s="1"/>
  <c r="AY1482" i="6"/>
  <c r="BB1447" i="6"/>
  <c r="BA1447" i="6" s="1"/>
  <c r="AZ1482" i="6"/>
  <c r="BD1482" i="6" s="1"/>
  <c r="AZ1432" i="6"/>
  <c r="BD1432" i="6" s="1"/>
  <c r="BB1432" i="6"/>
  <c r="BA1432" i="6" s="1"/>
  <c r="AZ1467" i="6"/>
  <c r="BD1467" i="6" s="1"/>
  <c r="BB1467" i="6"/>
  <c r="BA1467" i="6" s="1"/>
  <c r="BB1438" i="6"/>
  <c r="BA1438" i="6" s="1"/>
  <c r="AZ1372" i="6"/>
  <c r="BD1372" i="6" s="1"/>
  <c r="BB1372" i="6"/>
  <c r="BA1372" i="6" s="1"/>
  <c r="AY1372" i="6"/>
  <c r="AY1525" i="6"/>
  <c r="AY1358" i="6"/>
  <c r="AY1361" i="6"/>
  <c r="AY1387" i="6"/>
  <c r="AY1475" i="6"/>
  <c r="AZ1479" i="6"/>
  <c r="BD1479" i="6" s="1"/>
  <c r="AY1432" i="6"/>
  <c r="AY1467" i="6"/>
  <c r="AZ1271" i="6"/>
  <c r="BD1271" i="6" s="1"/>
  <c r="BB1271" i="6"/>
  <c r="BA1271" i="6" s="1"/>
  <c r="AY1271" i="6"/>
  <c r="AZ1511" i="6"/>
  <c r="BD1511" i="6" s="1"/>
  <c r="BB1511" i="6"/>
  <c r="BA1511" i="6" s="1"/>
  <c r="AZ1520" i="6"/>
  <c r="BD1520" i="6" s="1"/>
  <c r="BB1520" i="6"/>
  <c r="BA1520" i="6" s="1"/>
  <c r="AY1520" i="6"/>
  <c r="AZ1513" i="6"/>
  <c r="BD1513" i="6" s="1"/>
  <c r="BB1513" i="6"/>
  <c r="BA1513" i="6" s="1"/>
  <c r="AZ1374" i="6"/>
  <c r="BD1374" i="6" s="1"/>
  <c r="BB1374" i="6"/>
  <c r="BA1374" i="6" s="1"/>
  <c r="AY1374" i="6"/>
  <c r="AY1425" i="6"/>
  <c r="AY1521" i="6"/>
  <c r="AZ1500" i="6"/>
  <c r="BD1500" i="6" s="1"/>
  <c r="AZ1433" i="6"/>
  <c r="BD1433" i="6" s="1"/>
  <c r="AY1433" i="6"/>
  <c r="AY1511" i="6"/>
  <c r="AY1513" i="6"/>
  <c r="AZ1428" i="6"/>
  <c r="BD1428" i="6" s="1"/>
  <c r="BB1428" i="6"/>
  <c r="BA1428" i="6" s="1"/>
  <c r="AY1428" i="6"/>
  <c r="AZ1547" i="6"/>
  <c r="BD1547" i="6" s="1"/>
  <c r="BB1547" i="6"/>
  <c r="BA1547" i="6" s="1"/>
  <c r="AZ1214" i="6"/>
  <c r="BD1214" i="6" s="1"/>
  <c r="AY1214" i="6"/>
  <c r="BB1214" i="6"/>
  <c r="BA1214" i="6" s="1"/>
  <c r="AZ1448" i="6"/>
  <c r="BD1448" i="6" s="1"/>
  <c r="AY1498" i="6"/>
  <c r="AZ1521" i="6"/>
  <c r="BD1521" i="6" s="1"/>
  <c r="BB1500" i="6"/>
  <c r="BA1500" i="6" s="1"/>
  <c r="BB1433" i="6"/>
  <c r="BA1433" i="6" s="1"/>
  <c r="AZ1512" i="6"/>
  <c r="BD1512" i="6" s="1"/>
  <c r="BB1512" i="6"/>
  <c r="BA1512" i="6" s="1"/>
  <c r="AY1512" i="6"/>
  <c r="AY1547" i="6"/>
  <c r="AZ1434" i="6"/>
  <c r="BD1434" i="6" s="1"/>
  <c r="AY1434" i="6"/>
  <c r="AZ1364" i="6"/>
  <c r="BD1364" i="6" s="1"/>
  <c r="BB1364" i="6"/>
  <c r="BA1364" i="6" s="1"/>
  <c r="AY1364" i="6"/>
  <c r="AZ1373" i="6"/>
  <c r="BD1373" i="6" s="1"/>
  <c r="BB1373" i="6"/>
  <c r="BA1373" i="6" s="1"/>
  <c r="AY1373" i="6"/>
  <c r="AZ1469" i="6"/>
  <c r="BD1469" i="6" s="1"/>
  <c r="BB1469" i="6"/>
  <c r="BA1469" i="6" s="1"/>
  <c r="AY1469" i="6"/>
  <c r="AZ1490" i="6"/>
  <c r="BD1490" i="6" s="1"/>
  <c r="BB1490" i="6"/>
  <c r="BA1490" i="6" s="1"/>
  <c r="AY1490" i="6"/>
  <c r="AZ1540" i="6"/>
  <c r="BD1540" i="6" s="1"/>
  <c r="BB1540" i="6"/>
  <c r="BA1540" i="6" s="1"/>
  <c r="AY1540" i="6"/>
  <c r="AZ1268" i="6"/>
  <c r="BD1268" i="6" s="1"/>
  <c r="BB1268" i="6"/>
  <c r="BA1268" i="6" s="1"/>
  <c r="AY1268" i="6"/>
  <c r="AY1459" i="6"/>
  <c r="AZ1283" i="6"/>
  <c r="BD1283" i="6" s="1"/>
  <c r="AY1283" i="6"/>
  <c r="AZ1313" i="6"/>
  <c r="BD1313" i="6" s="1"/>
  <c r="BB1313" i="6"/>
  <c r="BA1313" i="6" s="1"/>
  <c r="AY1313" i="6"/>
  <c r="AY1279" i="6"/>
  <c r="BB1279" i="6"/>
  <c r="BA1279" i="6" s="1"/>
  <c r="AZ1279" i="6"/>
  <c r="BD1279" i="6" s="1"/>
  <c r="AY1357" i="6"/>
  <c r="BB1357" i="6"/>
  <c r="BA1357" i="6" s="1"/>
  <c r="AZ1357" i="6"/>
  <c r="BD1357" i="6" s="1"/>
  <c r="AZ1351" i="6"/>
  <c r="BD1351" i="6" s="1"/>
  <c r="AY1351" i="6"/>
  <c r="BB1351" i="6"/>
  <c r="BA1351" i="6" s="1"/>
  <c r="AZ1287" i="6"/>
  <c r="BD1287" i="6" s="1"/>
  <c r="AY1287" i="6"/>
  <c r="BB1287" i="6"/>
  <c r="BA1287" i="6" s="1"/>
  <c r="AZ1306" i="6"/>
  <c r="BD1306" i="6" s="1"/>
  <c r="AY1306" i="6"/>
  <c r="BB1306" i="6"/>
  <c r="BA1306" i="6" s="1"/>
  <c r="AZ1315" i="6"/>
  <c r="BD1315" i="6" s="1"/>
  <c r="AY1315" i="6"/>
  <c r="BB1315" i="6"/>
  <c r="BA1315" i="6" s="1"/>
  <c r="AZ1318" i="6"/>
  <c r="BD1318" i="6" s="1"/>
  <c r="AY1318" i="6"/>
  <c r="BB1318" i="6"/>
  <c r="BA1318" i="6" s="1"/>
  <c r="AZ1487" i="6"/>
  <c r="BD1487" i="6" s="1"/>
  <c r="AY1487" i="6"/>
  <c r="BB1487" i="6"/>
  <c r="BA1487" i="6" s="1"/>
  <c r="BB1535" i="6"/>
  <c r="BA1535" i="6" s="1"/>
  <c r="AY1535" i="6"/>
  <c r="AZ1535" i="6"/>
  <c r="BD1535" i="6" s="1"/>
  <c r="AZ1377" i="6"/>
  <c r="BD1377" i="6" s="1"/>
  <c r="BB1377" i="6"/>
  <c r="BA1377" i="6" s="1"/>
  <c r="BB1459" i="6"/>
  <c r="BA1459" i="6" s="1"/>
  <c r="AZ1292" i="6"/>
  <c r="BD1292" i="6" s="1"/>
  <c r="BB1292" i="6"/>
  <c r="BA1292" i="6" s="1"/>
  <c r="AZ1492" i="6"/>
  <c r="BD1492" i="6" s="1"/>
  <c r="BB1492" i="6"/>
  <c r="BA1492" i="6" s="1"/>
  <c r="AY1492" i="6"/>
  <c r="AZ1352" i="6"/>
  <c r="BD1352" i="6" s="1"/>
  <c r="AY1352" i="6"/>
  <c r="BB1352" i="6"/>
  <c r="BA1352" i="6" s="1"/>
  <c r="AZ1277" i="6"/>
  <c r="BD1277" i="6" s="1"/>
  <c r="AY1277" i="6"/>
  <c r="BB1277" i="6"/>
  <c r="BA1277" i="6" s="1"/>
  <c r="AZ1281" i="6"/>
  <c r="BD1281" i="6" s="1"/>
  <c r="AY1281" i="6"/>
  <c r="BB1281" i="6"/>
  <c r="BA1281" i="6" s="1"/>
  <c r="AZ1380" i="6"/>
  <c r="BD1380" i="6" s="1"/>
  <c r="AY1380" i="6"/>
  <c r="BB1380" i="6"/>
  <c r="BA1380" i="6" s="1"/>
  <c r="AZ1323" i="6"/>
  <c r="BD1323" i="6" s="1"/>
  <c r="AY1323" i="6"/>
  <c r="BB1323" i="6"/>
  <c r="BA1323" i="6" s="1"/>
  <c r="AY1371" i="6"/>
  <c r="AY1377" i="6"/>
  <c r="AY1203" i="6"/>
  <c r="AZ1269" i="6"/>
  <c r="BD1269" i="6" s="1"/>
  <c r="AY1269" i="6"/>
  <c r="AY1292" i="6"/>
  <c r="AZ1515" i="6"/>
  <c r="BD1515" i="6" s="1"/>
  <c r="AY1515" i="6"/>
  <c r="AZ1276" i="6"/>
  <c r="BD1276" i="6" s="1"/>
  <c r="BB1276" i="6"/>
  <c r="BA1276" i="6" s="1"/>
  <c r="AY1276" i="6"/>
  <c r="AZ1302" i="6"/>
  <c r="BD1302" i="6" s="1"/>
  <c r="BB1302" i="6"/>
  <c r="BA1302" i="6" s="1"/>
  <c r="AY1302" i="6"/>
  <c r="AY1365" i="6"/>
  <c r="AZ1365" i="6"/>
  <c r="BD1365" i="6" s="1"/>
  <c r="BB1365" i="6"/>
  <c r="BA1365" i="6" s="1"/>
  <c r="AZ1298" i="6"/>
  <c r="BD1298" i="6" s="1"/>
  <c r="AY1298" i="6"/>
  <c r="BB1298" i="6"/>
  <c r="BA1298" i="6" s="1"/>
  <c r="AZ1293" i="6"/>
  <c r="BD1293" i="6" s="1"/>
  <c r="AY1293" i="6"/>
  <c r="BB1293" i="6"/>
  <c r="BA1293" i="6" s="1"/>
  <c r="AZ1332" i="6"/>
  <c r="BD1332" i="6" s="1"/>
  <c r="AY1332" i="6"/>
  <c r="BB1332" i="6"/>
  <c r="BA1332" i="6" s="1"/>
  <c r="AZ1441" i="6"/>
  <c r="BD1441" i="6" s="1"/>
  <c r="AY1441" i="6"/>
  <c r="BB1441" i="6"/>
  <c r="BA1441" i="6" s="1"/>
  <c r="AZ1543" i="6"/>
  <c r="BD1543" i="6" s="1"/>
  <c r="AY1543" i="6"/>
  <c r="BB1543" i="6"/>
  <c r="BA1543" i="6" s="1"/>
  <c r="AZ2251" i="6"/>
  <c r="BD2251" i="6" s="1"/>
  <c r="BB2251" i="6"/>
  <c r="BA2251" i="6" s="1"/>
  <c r="AY2251" i="6"/>
  <c r="AZ1522" i="6"/>
  <c r="BD1522" i="6" s="1"/>
  <c r="AY1522" i="6"/>
  <c r="AY1368" i="6"/>
  <c r="BB1371" i="6"/>
  <c r="BA1371" i="6" s="1"/>
  <c r="AZ1375" i="6"/>
  <c r="BD1375" i="6" s="1"/>
  <c r="AY1375" i="6"/>
  <c r="BB1203" i="6"/>
  <c r="BA1203" i="6" s="1"/>
  <c r="BB1269" i="6"/>
  <c r="BA1269" i="6" s="1"/>
  <c r="AZ1270" i="6"/>
  <c r="BD1270" i="6" s="1"/>
  <c r="BB1270" i="6"/>
  <c r="BA1270" i="6" s="1"/>
  <c r="AY1270" i="6"/>
  <c r="AZ1273" i="6"/>
  <c r="BD1273" i="6" s="1"/>
  <c r="BB1273" i="6"/>
  <c r="BA1273" i="6" s="1"/>
  <c r="AZ1284" i="6"/>
  <c r="BD1284" i="6" s="1"/>
  <c r="BB1284" i="6"/>
  <c r="BA1284" i="6" s="1"/>
  <c r="AY1284" i="6"/>
  <c r="BB1515" i="6"/>
  <c r="BA1515" i="6" s="1"/>
  <c r="AY1331" i="6"/>
  <c r="AZ1331" i="6"/>
  <c r="BD1331" i="6" s="1"/>
  <c r="BB1331" i="6"/>
  <c r="BA1331" i="6" s="1"/>
  <c r="AY1366" i="6"/>
  <c r="BB1366" i="6"/>
  <c r="BA1366" i="6" s="1"/>
  <c r="AZ1366" i="6"/>
  <c r="BD1366" i="6" s="1"/>
  <c r="AZ1299" i="6"/>
  <c r="BD1299" i="6" s="1"/>
  <c r="AY1299" i="6"/>
  <c r="BB1299" i="6"/>
  <c r="BA1299" i="6" s="1"/>
  <c r="AZ1381" i="6"/>
  <c r="BD1381" i="6" s="1"/>
  <c r="AY1381" i="6"/>
  <c r="BB1381" i="6"/>
  <c r="BA1381" i="6" s="1"/>
  <c r="AZ1307" i="6"/>
  <c r="BD1307" i="6" s="1"/>
  <c r="AY1307" i="6"/>
  <c r="BB1307" i="6"/>
  <c r="BA1307" i="6" s="1"/>
  <c r="AZ1505" i="6"/>
  <c r="BD1505" i="6" s="1"/>
  <c r="AY1505" i="6"/>
  <c r="BB1505" i="6"/>
  <c r="BA1505" i="6" s="1"/>
  <c r="AY1354" i="6"/>
  <c r="BB1354" i="6"/>
  <c r="BA1354" i="6" s="1"/>
  <c r="AZ1354" i="6"/>
  <c r="BD1354" i="6" s="1"/>
  <c r="AZ1308" i="6"/>
  <c r="BD1308" i="6" s="1"/>
  <c r="AY1308" i="6"/>
  <c r="BB1308" i="6"/>
  <c r="BA1308" i="6" s="1"/>
  <c r="BB1548" i="6"/>
  <c r="BA1548" i="6" s="1"/>
  <c r="AZ1548" i="6"/>
  <c r="BD1548" i="6" s="1"/>
  <c r="AY1548" i="6"/>
  <c r="AZ1209" i="6"/>
  <c r="BD1209" i="6" s="1"/>
  <c r="BB1209" i="6"/>
  <c r="BA1209" i="6" s="1"/>
  <c r="AY1209" i="6"/>
  <c r="AZ1267" i="6"/>
  <c r="BD1267" i="6" s="1"/>
  <c r="BB1267" i="6"/>
  <c r="BA1267" i="6" s="1"/>
  <c r="AZ1422" i="6"/>
  <c r="BD1422" i="6" s="1"/>
  <c r="BB1422" i="6"/>
  <c r="BA1422" i="6" s="1"/>
  <c r="AY1422" i="6"/>
  <c r="AY1290" i="6"/>
  <c r="AZ1304" i="6"/>
  <c r="BD1304" i="6" s="1"/>
  <c r="AY1304" i="6"/>
  <c r="BB1304" i="6"/>
  <c r="BA1304" i="6" s="1"/>
  <c r="AZ1327" i="6"/>
  <c r="BD1327" i="6" s="1"/>
  <c r="BB1327" i="6"/>
  <c r="BA1327" i="6" s="1"/>
  <c r="AY1327" i="6"/>
  <c r="AZ1286" i="6"/>
  <c r="BD1286" i="6" s="1"/>
  <c r="AY1286" i="6"/>
  <c r="BB1286" i="6"/>
  <c r="BA1286" i="6" s="1"/>
  <c r="AZ1309" i="6"/>
  <c r="BD1309" i="6" s="1"/>
  <c r="AY1309" i="6"/>
  <c r="BB1309" i="6"/>
  <c r="BA1309" i="6" s="1"/>
  <c r="AZ1491" i="6"/>
  <c r="BD1491" i="6" s="1"/>
  <c r="AY1491" i="6"/>
  <c r="BB1491" i="6"/>
  <c r="BA1491" i="6" s="1"/>
  <c r="AZ1369" i="6"/>
  <c r="BD1369" i="6" s="1"/>
  <c r="BB1369" i="6"/>
  <c r="BA1369" i="6" s="1"/>
  <c r="AZ1376" i="6"/>
  <c r="BD1376" i="6" s="1"/>
  <c r="BB1376" i="6"/>
  <c r="BA1376" i="6" s="1"/>
  <c r="AY1267" i="6"/>
  <c r="AZ1282" i="6"/>
  <c r="BD1282" i="6" s="1"/>
  <c r="BB1282" i="6"/>
  <c r="BA1282" i="6" s="1"/>
  <c r="AY1282" i="6"/>
  <c r="BB1290" i="6"/>
  <c r="BA1290" i="6" s="1"/>
  <c r="AZ1274" i="6"/>
  <c r="BD1274" i="6" s="1"/>
  <c r="BB1274" i="6"/>
  <c r="BA1274" i="6" s="1"/>
  <c r="AY1355" i="6"/>
  <c r="BB1355" i="6"/>
  <c r="BA1355" i="6" s="1"/>
  <c r="AZ1355" i="6"/>
  <c r="BD1355" i="6" s="1"/>
  <c r="AZ1350" i="6"/>
  <c r="BD1350" i="6" s="1"/>
  <c r="AY1350" i="6"/>
  <c r="BB1350" i="6"/>
  <c r="BA1350" i="6" s="1"/>
  <c r="AZ1278" i="6"/>
  <c r="BD1278" i="6" s="1"/>
  <c r="AY1278" i="6"/>
  <c r="BB1278" i="6"/>
  <c r="BA1278" i="6" s="1"/>
  <c r="AZ1289" i="6"/>
  <c r="BD1289" i="6" s="1"/>
  <c r="AY1289" i="6"/>
  <c r="BB1289" i="6"/>
  <c r="BA1289" i="6" s="1"/>
  <c r="AZ1296" i="6"/>
  <c r="BD1296" i="6" s="1"/>
  <c r="BB1296" i="6"/>
  <c r="BA1296" i="6" s="1"/>
  <c r="AY1296" i="6"/>
  <c r="AZ1300" i="6"/>
  <c r="BD1300" i="6" s="1"/>
  <c r="BB1300" i="6"/>
  <c r="BA1300" i="6" s="1"/>
  <c r="AY1300" i="6"/>
  <c r="AY1356" i="6"/>
  <c r="BB1356" i="6"/>
  <c r="BA1356" i="6" s="1"/>
  <c r="AZ1356" i="6"/>
  <c r="BD1356" i="6" s="1"/>
  <c r="AZ1329" i="6"/>
  <c r="BD1329" i="6" s="1"/>
  <c r="AY1329" i="6"/>
  <c r="BB1329" i="6"/>
  <c r="BA1329" i="6" s="1"/>
  <c r="AZ1294" i="6"/>
  <c r="BD1294" i="6" s="1"/>
  <c r="AY1294" i="6"/>
  <c r="BB1294" i="6"/>
  <c r="BA1294" i="6" s="1"/>
  <c r="AY1301" i="6"/>
  <c r="AY1328" i="6"/>
  <c r="AZ1312" i="6"/>
  <c r="BD1312" i="6" s="1"/>
  <c r="AY1312" i="6"/>
  <c r="BB1312" i="6"/>
  <c r="BA1312" i="6" s="1"/>
  <c r="AZ1317" i="6"/>
  <c r="BD1317" i="6" s="1"/>
  <c r="AY1317" i="6"/>
  <c r="BB1317" i="6"/>
  <c r="BA1317" i="6" s="1"/>
  <c r="AZ1322" i="6"/>
  <c r="BD1322" i="6" s="1"/>
  <c r="AY1322" i="6"/>
  <c r="AZ1339" i="6"/>
  <c r="BD1339" i="6" s="1"/>
  <c r="AY1339" i="6"/>
  <c r="BB1339" i="6"/>
  <c r="BA1339" i="6" s="1"/>
  <c r="AZ1341" i="6"/>
  <c r="BD1341" i="6" s="1"/>
  <c r="AY1341" i="6"/>
  <c r="BB1341" i="6"/>
  <c r="BA1341" i="6" s="1"/>
  <c r="AZ1489" i="6"/>
  <c r="BD1489" i="6" s="1"/>
  <c r="AY1489" i="6"/>
  <c r="AZ1523" i="6"/>
  <c r="BD1523" i="6" s="1"/>
  <c r="AY1523" i="6"/>
  <c r="BB1523" i="6"/>
  <c r="BA1523" i="6" s="1"/>
  <c r="AZ1401" i="6"/>
  <c r="BD1401" i="6" s="1"/>
  <c r="AY1401" i="6"/>
  <c r="BB1401" i="6"/>
  <c r="BA1401" i="6" s="1"/>
  <c r="AZ1445" i="6"/>
  <c r="BD1445" i="6" s="1"/>
  <c r="AY1445" i="6"/>
  <c r="BB1445" i="6"/>
  <c r="BA1445" i="6" s="1"/>
  <c r="AZ1544" i="6"/>
  <c r="BD1544" i="6" s="1"/>
  <c r="AY1544" i="6"/>
  <c r="BB2345" i="6"/>
  <c r="BA2345" i="6" s="1"/>
  <c r="AY2345" i="6"/>
  <c r="AZ2345" i="6"/>
  <c r="BD2345" i="6" s="1"/>
  <c r="BB2270" i="6"/>
  <c r="BA2270" i="6" s="1"/>
  <c r="AZ2270" i="6"/>
  <c r="BD2270" i="6" s="1"/>
  <c r="AY2270" i="6"/>
  <c r="BB2578" i="6"/>
  <c r="BA2578" i="6" s="1"/>
  <c r="AY2578" i="6"/>
  <c r="AZ2578" i="6"/>
  <c r="BD2578" i="6" s="1"/>
  <c r="AY2584" i="6"/>
  <c r="BB2584" i="6"/>
  <c r="BA2584" i="6" s="1"/>
  <c r="AZ2584" i="6"/>
  <c r="BD2584" i="6" s="1"/>
  <c r="AY2478" i="6"/>
  <c r="AZ2478" i="6"/>
  <c r="BD2478" i="6" s="1"/>
  <c r="BB2478" i="6"/>
  <c r="BA2478" i="6" s="1"/>
  <c r="AY1330" i="6"/>
  <c r="BB1330" i="6"/>
  <c r="BA1330" i="6" s="1"/>
  <c r="AZ1310" i="6"/>
  <c r="BD1310" i="6" s="1"/>
  <c r="AY1310" i="6"/>
  <c r="AZ1285" i="6"/>
  <c r="BD1285" i="6" s="1"/>
  <c r="AY1285" i="6"/>
  <c r="AZ1388" i="6"/>
  <c r="BD1388" i="6" s="1"/>
  <c r="AY1388" i="6"/>
  <c r="AZ1320" i="6"/>
  <c r="BD1320" i="6" s="1"/>
  <c r="AY1320" i="6"/>
  <c r="AZ1336" i="6"/>
  <c r="BD1336" i="6" s="1"/>
  <c r="AY1336" i="6"/>
  <c r="BB1336" i="6"/>
  <c r="BA1336" i="6" s="1"/>
  <c r="AZ1335" i="6"/>
  <c r="BD1335" i="6" s="1"/>
  <c r="AY1335" i="6"/>
  <c r="AZ1429" i="6"/>
  <c r="BD1429" i="6" s="1"/>
  <c r="AY1429" i="6"/>
  <c r="AZ1430" i="6"/>
  <c r="BD1430" i="6" s="1"/>
  <c r="AY1430" i="6"/>
  <c r="AZ1466" i="6"/>
  <c r="BD1466" i="6" s="1"/>
  <c r="AY1466" i="6"/>
  <c r="BB1466" i="6"/>
  <c r="BA1466" i="6" s="1"/>
  <c r="AZ1389" i="6"/>
  <c r="BD1389" i="6" s="1"/>
  <c r="AY1389" i="6"/>
  <c r="AZ1503" i="6"/>
  <c r="BD1503" i="6" s="1"/>
  <c r="AY1503" i="6"/>
  <c r="BB1503" i="6"/>
  <c r="BA1503" i="6" s="1"/>
  <c r="AZ1454" i="6"/>
  <c r="BD1454" i="6" s="1"/>
  <c r="AY1454" i="6"/>
  <c r="AZ1495" i="6"/>
  <c r="BD1495" i="6" s="1"/>
  <c r="AY1495" i="6"/>
  <c r="BB1495" i="6"/>
  <c r="BA1495" i="6" s="1"/>
  <c r="AZ1539" i="6"/>
  <c r="BD1539" i="6" s="1"/>
  <c r="AY1539" i="6"/>
  <c r="BB1539" i="6"/>
  <c r="BA1539" i="6" s="1"/>
  <c r="BB1544" i="6"/>
  <c r="BA1544" i="6" s="1"/>
  <c r="AY1561" i="6"/>
  <c r="BB1561" i="6"/>
  <c r="BA1561" i="6" s="1"/>
  <c r="BB2350" i="6"/>
  <c r="BA2350" i="6" s="1"/>
  <c r="AZ2350" i="6"/>
  <c r="BD2350" i="6" s="1"/>
  <c r="AY2350" i="6"/>
  <c r="AY2274" i="6"/>
  <c r="AZ2274" i="6"/>
  <c r="BD2274" i="6" s="1"/>
  <c r="BB2274" i="6"/>
  <c r="BA2274" i="6" s="1"/>
  <c r="AZ2266" i="6"/>
  <c r="BD2266" i="6" s="1"/>
  <c r="AY2266" i="6"/>
  <c r="BB2266" i="6"/>
  <c r="BA2266" i="6" s="1"/>
  <c r="AY1518" i="6"/>
  <c r="BB1301" i="6"/>
  <c r="BA1301" i="6" s="1"/>
  <c r="AY1303" i="6"/>
  <c r="BB1328" i="6"/>
  <c r="BA1328" i="6" s="1"/>
  <c r="AZ1330" i="6"/>
  <c r="BD1330" i="6" s="1"/>
  <c r="BB1310" i="6"/>
  <c r="BA1310" i="6" s="1"/>
  <c r="BB1285" i="6"/>
  <c r="BA1285" i="6" s="1"/>
  <c r="BB1388" i="6"/>
  <c r="BA1388" i="6" s="1"/>
  <c r="BB1320" i="6"/>
  <c r="BA1320" i="6" s="1"/>
  <c r="BB1322" i="6"/>
  <c r="BA1322" i="6" s="1"/>
  <c r="AZ1226" i="6"/>
  <c r="BD1226" i="6" s="1"/>
  <c r="AY1226" i="6"/>
  <c r="AZ1340" i="6"/>
  <c r="BD1340" i="6" s="1"/>
  <c r="AY1340" i="6"/>
  <c r="BB1340" i="6"/>
  <c r="BA1340" i="6" s="1"/>
  <c r="BB1430" i="6"/>
  <c r="BA1430" i="6" s="1"/>
  <c r="BB1489" i="6"/>
  <c r="BA1489" i="6" s="1"/>
  <c r="AZ1536" i="6"/>
  <c r="BD1536" i="6" s="1"/>
  <c r="AY1536" i="6"/>
  <c r="BB1536" i="6"/>
  <c r="BA1536" i="6" s="1"/>
  <c r="BB1389" i="6"/>
  <c r="BA1389" i="6" s="1"/>
  <c r="AZ1493" i="6"/>
  <c r="BD1493" i="6" s="1"/>
  <c r="AY1493" i="6"/>
  <c r="AZ1517" i="6"/>
  <c r="BD1517" i="6" s="1"/>
  <c r="AY1517" i="6"/>
  <c r="BB1517" i="6"/>
  <c r="BA1517" i="6" s="1"/>
  <c r="AZ1538" i="6"/>
  <c r="BD1538" i="6" s="1"/>
  <c r="AY1538" i="6"/>
  <c r="AZ1561" i="6"/>
  <c r="BD1561" i="6" s="1"/>
  <c r="BB2583" i="6"/>
  <c r="BA2583" i="6" s="1"/>
  <c r="AZ2583" i="6"/>
  <c r="BD2583" i="6" s="1"/>
  <c r="AY2583" i="6"/>
  <c r="AZ1288" i="6"/>
  <c r="BD1288" i="6" s="1"/>
  <c r="AY1288" i="6"/>
  <c r="AZ1316" i="6"/>
  <c r="BD1316" i="6" s="1"/>
  <c r="AY1316" i="6"/>
  <c r="BB1335" i="6"/>
  <c r="BA1335" i="6" s="1"/>
  <c r="BB1226" i="6"/>
  <c r="BA1226" i="6" s="1"/>
  <c r="BB1429" i="6"/>
  <c r="BA1429" i="6" s="1"/>
  <c r="AZ1486" i="6"/>
  <c r="BD1486" i="6" s="1"/>
  <c r="AY1486" i="6"/>
  <c r="BB1486" i="6"/>
  <c r="BA1486" i="6" s="1"/>
  <c r="AZ1460" i="6"/>
  <c r="BD1460" i="6" s="1"/>
  <c r="AY1460" i="6"/>
  <c r="AZ1436" i="6"/>
  <c r="BD1436" i="6" s="1"/>
  <c r="AY1436" i="6"/>
  <c r="BB1436" i="6"/>
  <c r="BA1436" i="6" s="1"/>
  <c r="BB1454" i="6"/>
  <c r="BA1454" i="6" s="1"/>
  <c r="AZ1470" i="6"/>
  <c r="BD1470" i="6" s="1"/>
  <c r="AY1470" i="6"/>
  <c r="BB1470" i="6"/>
  <c r="BA1470" i="6" s="1"/>
  <c r="BB1493" i="6"/>
  <c r="BA1493" i="6" s="1"/>
  <c r="AZ1478" i="6"/>
  <c r="BD1478" i="6" s="1"/>
  <c r="AZ2349" i="6"/>
  <c r="BD2349" i="6" s="1"/>
  <c r="AY2349" i="6"/>
  <c r="BB2349" i="6"/>
  <c r="BA2349" i="6" s="1"/>
  <c r="AY1291" i="6"/>
  <c r="BB1518" i="6"/>
  <c r="BA1518" i="6" s="1"/>
  <c r="AY1275" i="6"/>
  <c r="BB1303" i="6"/>
  <c r="BA1303" i="6" s="1"/>
  <c r="AY1305" i="6"/>
  <c r="BB1288" i="6"/>
  <c r="BA1288" i="6" s="1"/>
  <c r="BB1316" i="6"/>
  <c r="BA1316" i="6" s="1"/>
  <c r="AZ1325" i="6"/>
  <c r="BD1325" i="6" s="1"/>
  <c r="AY1325" i="6"/>
  <c r="BB1325" i="6"/>
  <c r="BA1325" i="6" s="1"/>
  <c r="AZ1337" i="6"/>
  <c r="BD1337" i="6" s="1"/>
  <c r="AY1337" i="6"/>
  <c r="BB1337" i="6"/>
  <c r="BA1337" i="6" s="1"/>
  <c r="AZ1338" i="6"/>
  <c r="BD1338" i="6" s="1"/>
  <c r="AY1338" i="6"/>
  <c r="AZ1528" i="6"/>
  <c r="BD1528" i="6" s="1"/>
  <c r="AY1528" i="6"/>
  <c r="AZ1442" i="6"/>
  <c r="BD1442" i="6" s="1"/>
  <c r="AY1442" i="6"/>
  <c r="AZ1504" i="6"/>
  <c r="BD1504" i="6" s="1"/>
  <c r="AY1504" i="6"/>
  <c r="BB1504" i="6"/>
  <c r="BA1504" i="6" s="1"/>
  <c r="AZ1471" i="6"/>
  <c r="BD1471" i="6" s="1"/>
  <c r="AY1471" i="6"/>
  <c r="AZ1529" i="6"/>
  <c r="BD1529" i="6" s="1"/>
  <c r="AY1529" i="6"/>
  <c r="BB1529" i="6"/>
  <c r="BA1529" i="6" s="1"/>
  <c r="AZ1531" i="6"/>
  <c r="BD1531" i="6" s="1"/>
  <c r="AY1531" i="6"/>
  <c r="BB1531" i="6"/>
  <c r="BA1531" i="6" s="1"/>
  <c r="AZ1555" i="6"/>
  <c r="BD1555" i="6" s="1"/>
  <c r="AY1555" i="6"/>
  <c r="BB1555" i="6"/>
  <c r="BA1555" i="6" s="1"/>
  <c r="AZ2272" i="6"/>
  <c r="BD2272" i="6" s="1"/>
  <c r="BB2272" i="6"/>
  <c r="BA2272" i="6" s="1"/>
  <c r="AY2272" i="6"/>
  <c r="AZ2278" i="6"/>
  <c r="BD2278" i="6" s="1"/>
  <c r="BB2278" i="6"/>
  <c r="BA2278" i="6" s="1"/>
  <c r="AY2278" i="6"/>
  <c r="AZ2370" i="6"/>
  <c r="BD2370" i="6" s="1"/>
  <c r="BB2370" i="6"/>
  <c r="BA2370" i="6" s="1"/>
  <c r="AY2370" i="6"/>
  <c r="AZ1311" i="6"/>
  <c r="BD1311" i="6" s="1"/>
  <c r="AY1311" i="6"/>
  <c r="AZ1334" i="6"/>
  <c r="BD1334" i="6" s="1"/>
  <c r="AY1334" i="6"/>
  <c r="BB1528" i="6"/>
  <c r="BA1528" i="6" s="1"/>
  <c r="AZ1464" i="6"/>
  <c r="BD1464" i="6" s="1"/>
  <c r="AY1464" i="6"/>
  <c r="BB1464" i="6"/>
  <c r="BA1464" i="6" s="1"/>
  <c r="BB1460" i="6"/>
  <c r="BA1460" i="6" s="1"/>
  <c r="AZ1483" i="6"/>
  <c r="BD1483" i="6" s="1"/>
  <c r="AY1483" i="6"/>
  <c r="BB1483" i="6"/>
  <c r="BA1483" i="6" s="1"/>
  <c r="BB1442" i="6"/>
  <c r="BA1442" i="6" s="1"/>
  <c r="AZ1530" i="6"/>
  <c r="BD1530" i="6" s="1"/>
  <c r="AY1530" i="6"/>
  <c r="AZ1542" i="6"/>
  <c r="BD1542" i="6" s="1"/>
  <c r="AY1542" i="6"/>
  <c r="BB1542" i="6"/>
  <c r="BA1542" i="6" s="1"/>
  <c r="AZ1556" i="6"/>
  <c r="BD1556" i="6" s="1"/>
  <c r="AY1556" i="6"/>
  <c r="AY2346" i="6"/>
  <c r="BB2286" i="6"/>
  <c r="BA2286" i="6" s="1"/>
  <c r="AZ2286" i="6"/>
  <c r="BD2286" i="6" s="1"/>
  <c r="AY2286" i="6"/>
  <c r="AY1213" i="6"/>
  <c r="AY1272" i="6"/>
  <c r="BB1291" i="6"/>
  <c r="BA1291" i="6" s="1"/>
  <c r="AY1295" i="6"/>
  <c r="BB1275" i="6"/>
  <c r="BA1275" i="6" s="1"/>
  <c r="AY1297" i="6"/>
  <c r="BB1305" i="6"/>
  <c r="BA1305" i="6" s="1"/>
  <c r="AY1314" i="6"/>
  <c r="BB1311" i="6"/>
  <c r="BA1311" i="6" s="1"/>
  <c r="AZ1319" i="6"/>
  <c r="BD1319" i="6" s="1"/>
  <c r="AY1319" i="6"/>
  <c r="BB1319" i="6"/>
  <c r="BA1319" i="6" s="1"/>
  <c r="AZ1321" i="6"/>
  <c r="BD1321" i="6" s="1"/>
  <c r="AY1321" i="6"/>
  <c r="BB1321" i="6"/>
  <c r="BA1321" i="6" s="1"/>
  <c r="AZ1326" i="6"/>
  <c r="BD1326" i="6" s="1"/>
  <c r="AY1326" i="6"/>
  <c r="AZ1463" i="6"/>
  <c r="BD1463" i="6" s="1"/>
  <c r="AY1463" i="6"/>
  <c r="AZ1502" i="6"/>
  <c r="BD1502" i="6" s="1"/>
  <c r="AY1502" i="6"/>
  <c r="BB1502" i="6"/>
  <c r="BA1502" i="6" s="1"/>
  <c r="AZ1501" i="6"/>
  <c r="BD1501" i="6" s="1"/>
  <c r="AY1501" i="6"/>
  <c r="AZ1509" i="6"/>
  <c r="BD1509" i="6" s="1"/>
  <c r="AY1509" i="6"/>
  <c r="BB1509" i="6"/>
  <c r="BA1509" i="6" s="1"/>
  <c r="AZ1507" i="6"/>
  <c r="BD1507" i="6" s="1"/>
  <c r="AY1507" i="6"/>
  <c r="BB1507" i="6"/>
  <c r="BA1507" i="6" s="1"/>
  <c r="AZ1516" i="6"/>
  <c r="BD1516" i="6" s="1"/>
  <c r="AY1516" i="6"/>
  <c r="BB1516" i="6"/>
  <c r="BA1516" i="6" s="1"/>
  <c r="AZ1541" i="6"/>
  <c r="BD1541" i="6" s="1"/>
  <c r="BB1541" i="6"/>
  <c r="BA1541" i="6" s="1"/>
  <c r="AY1541" i="6"/>
  <c r="BB2344" i="6"/>
  <c r="BA2344" i="6" s="1"/>
  <c r="AZ2344" i="6"/>
  <c r="BD2344" i="6" s="1"/>
  <c r="AY2344" i="6"/>
  <c r="AZ2346" i="6"/>
  <c r="BD2346" i="6" s="1"/>
  <c r="AY1349" i="6"/>
  <c r="BB1349" i="6"/>
  <c r="BA1349" i="6" s="1"/>
  <c r="AZ1391" i="6"/>
  <c r="BD1391" i="6" s="1"/>
  <c r="AY1391" i="6"/>
  <c r="AZ1324" i="6"/>
  <c r="BD1324" i="6" s="1"/>
  <c r="AY1324" i="6"/>
  <c r="AZ1333" i="6"/>
  <c r="BD1333" i="6" s="1"/>
  <c r="AY1333" i="6"/>
  <c r="BB1333" i="6"/>
  <c r="BA1333" i="6" s="1"/>
  <c r="AZ1465" i="6"/>
  <c r="BD1465" i="6" s="1"/>
  <c r="AY1465" i="6"/>
  <c r="BB1465" i="6"/>
  <c r="BA1465" i="6" s="1"/>
  <c r="BB1463" i="6"/>
  <c r="BA1463" i="6" s="1"/>
  <c r="AZ1508" i="6"/>
  <c r="BD1508" i="6" s="1"/>
  <c r="AY1508" i="6"/>
  <c r="AZ1474" i="6"/>
  <c r="BD1474" i="6" s="1"/>
  <c r="AY1474" i="6"/>
  <c r="BB1474" i="6"/>
  <c r="BA1474" i="6" s="1"/>
  <c r="AZ1519" i="6"/>
  <c r="BD1519" i="6" s="1"/>
  <c r="AY1519" i="6"/>
  <c r="AZ1546" i="6"/>
  <c r="BD1546" i="6" s="1"/>
  <c r="AY1546" i="6"/>
  <c r="BB1546" i="6"/>
  <c r="BA1546" i="6" s="1"/>
  <c r="AZ2352" i="6"/>
  <c r="BD2352" i="6" s="1"/>
  <c r="AY2352" i="6"/>
  <c r="BB2352" i="6"/>
  <c r="BA2352" i="6" s="1"/>
  <c r="BB2245" i="6"/>
  <c r="BA2245" i="6" s="1"/>
  <c r="AY2245" i="6"/>
  <c r="BB2257" i="6"/>
  <c r="BA2257" i="6" s="1"/>
  <c r="AZ2257" i="6"/>
  <c r="BD2257" i="6" s="1"/>
  <c r="AY2257" i="6"/>
  <c r="AZ2359" i="6"/>
  <c r="BD2359" i="6" s="1"/>
  <c r="BB2359" i="6"/>
  <c r="BA2359" i="6" s="1"/>
  <c r="AY2359" i="6"/>
  <c r="AZ2363" i="6"/>
  <c r="BD2363" i="6" s="1"/>
  <c r="BB2363" i="6"/>
  <c r="BA2363" i="6" s="1"/>
  <c r="BB2368" i="6"/>
  <c r="BA2368" i="6" s="1"/>
  <c r="AZ2368" i="6"/>
  <c r="BD2368" i="6" s="1"/>
  <c r="AZ2530" i="6"/>
  <c r="BD2530" i="6" s="1"/>
  <c r="BB2530" i="6"/>
  <c r="BA2530" i="6" s="1"/>
  <c r="AY2579" i="6"/>
  <c r="BB2579" i="6"/>
  <c r="BA2579" i="6" s="1"/>
  <c r="AZ2579" i="6"/>
  <c r="BD2579" i="6" s="1"/>
  <c r="AY2385" i="6"/>
  <c r="BB2385" i="6"/>
  <c r="BA2385" i="6" s="1"/>
  <c r="AZ2385" i="6"/>
  <c r="BD2385" i="6" s="1"/>
  <c r="AY2528" i="6"/>
  <c r="AZ2528" i="6"/>
  <c r="BD2528" i="6" s="1"/>
  <c r="BB2528" i="6"/>
  <c r="BA2528" i="6" s="1"/>
  <c r="AY2554" i="6"/>
  <c r="AZ2554" i="6"/>
  <c r="BD2554" i="6" s="1"/>
  <c r="BB2554" i="6"/>
  <c r="BA2554" i="6" s="1"/>
  <c r="AZ2263" i="6"/>
  <c r="BD2263" i="6" s="1"/>
  <c r="AY2263" i="6"/>
  <c r="AY2355" i="6"/>
  <c r="BB2355" i="6"/>
  <c r="BA2355" i="6" s="1"/>
  <c r="AZ2355" i="6"/>
  <c r="BD2355" i="6" s="1"/>
  <c r="AY2363" i="6"/>
  <c r="AY2368" i="6"/>
  <c r="BB2372" i="6"/>
  <c r="BA2372" i="6" s="1"/>
  <c r="AZ2372" i="6"/>
  <c r="BD2372" i="6" s="1"/>
  <c r="BB2540" i="6"/>
  <c r="BA2540" i="6" s="1"/>
  <c r="AZ2540" i="6"/>
  <c r="BD2540" i="6" s="1"/>
  <c r="AY2546" i="6"/>
  <c r="BB2546" i="6"/>
  <c r="BA2546" i="6" s="1"/>
  <c r="AZ2546" i="6"/>
  <c r="BD2546" i="6" s="1"/>
  <c r="AY2282" i="6"/>
  <c r="BB2282" i="6"/>
  <c r="BA2282" i="6" s="1"/>
  <c r="AZ2282" i="6"/>
  <c r="BD2282" i="6" s="1"/>
  <c r="BB2506" i="6"/>
  <c r="BA2506" i="6" s="1"/>
  <c r="BB2573" i="6"/>
  <c r="BA2573" i="6" s="1"/>
  <c r="AY2573" i="6"/>
  <c r="AZ2573" i="6"/>
  <c r="BD2573" i="6" s="1"/>
  <c r="BB2581" i="6"/>
  <c r="BA2581" i="6" s="1"/>
  <c r="AY2581" i="6"/>
  <c r="AY2260" i="6"/>
  <c r="BB2263" i="6"/>
  <c r="BA2263" i="6" s="1"/>
  <c r="AZ2360" i="6"/>
  <c r="BD2360" i="6" s="1"/>
  <c r="AY2360" i="6"/>
  <c r="AY2372" i="6"/>
  <c r="AY2540" i="6"/>
  <c r="AZ2521" i="6"/>
  <c r="BD2521" i="6" s="1"/>
  <c r="BB2521" i="6"/>
  <c r="BA2521" i="6" s="1"/>
  <c r="AY2521" i="6"/>
  <c r="AZ2378" i="6"/>
  <c r="BD2378" i="6" s="1"/>
  <c r="BB2378" i="6"/>
  <c r="BA2378" i="6" s="1"/>
  <c r="AY2378" i="6"/>
  <c r="AZ2580" i="6"/>
  <c r="BD2580" i="6" s="1"/>
  <c r="AY2580" i="6"/>
  <c r="AY2561" i="6"/>
  <c r="BB2561" i="6"/>
  <c r="BA2561" i="6" s="1"/>
  <c r="AZ2561" i="6"/>
  <c r="BD2561" i="6" s="1"/>
  <c r="AZ1227" i="6"/>
  <c r="BD1227" i="6" s="1"/>
  <c r="AY1227" i="6"/>
  <c r="AZ1527" i="6"/>
  <c r="BD1527" i="6" s="1"/>
  <c r="AY1527" i="6"/>
  <c r="AZ1485" i="6"/>
  <c r="BD1485" i="6" s="1"/>
  <c r="AY1485" i="6"/>
  <c r="AZ1435" i="6"/>
  <c r="BD1435" i="6" s="1"/>
  <c r="AY1435" i="6"/>
  <c r="AZ1443" i="6"/>
  <c r="BD1443" i="6" s="1"/>
  <c r="AY1443" i="6"/>
  <c r="AZ1506" i="6"/>
  <c r="BD1506" i="6" s="1"/>
  <c r="AY1506" i="6"/>
  <c r="AZ1494" i="6"/>
  <c r="BD1494" i="6" s="1"/>
  <c r="AY1494" i="6"/>
  <c r="AZ1532" i="6"/>
  <c r="BD1532" i="6" s="1"/>
  <c r="AY1532" i="6"/>
  <c r="AZ1545" i="6"/>
  <c r="BD1545" i="6" s="1"/>
  <c r="AY1545" i="6"/>
  <c r="BB1557" i="6"/>
  <c r="BA1557" i="6" s="1"/>
  <c r="AZ1557" i="6"/>
  <c r="BD1557" i="6" s="1"/>
  <c r="AZ2255" i="6"/>
  <c r="BD2255" i="6" s="1"/>
  <c r="BB2255" i="6"/>
  <c r="BA2255" i="6" s="1"/>
  <c r="AZ2260" i="6"/>
  <c r="BD2260" i="6" s="1"/>
  <c r="BB2357" i="6"/>
  <c r="BA2357" i="6" s="1"/>
  <c r="AZ2357" i="6"/>
  <c r="BD2357" i="6" s="1"/>
  <c r="AZ2364" i="6"/>
  <c r="BD2364" i="6" s="1"/>
  <c r="AY2364" i="6"/>
  <c r="AZ2373" i="6"/>
  <c r="BD2373" i="6" s="1"/>
  <c r="BB2373" i="6"/>
  <c r="BA2373" i="6" s="1"/>
  <c r="AY2373" i="6"/>
  <c r="AZ2522" i="6"/>
  <c r="BD2522" i="6" s="1"/>
  <c r="AY2522" i="6"/>
  <c r="AZ2485" i="6"/>
  <c r="BD2485" i="6" s="1"/>
  <c r="BB2485" i="6"/>
  <c r="BA2485" i="6" s="1"/>
  <c r="AY2485" i="6"/>
  <c r="AY2529" i="6"/>
  <c r="BB2529" i="6"/>
  <c r="BA2529" i="6" s="1"/>
  <c r="AZ2529" i="6"/>
  <c r="BD2529" i="6" s="1"/>
  <c r="AY2482" i="6"/>
  <c r="BB2482" i="6"/>
  <c r="BA2482" i="6" s="1"/>
  <c r="AZ2482" i="6"/>
  <c r="BD2482" i="6" s="1"/>
  <c r="AY2562" i="6"/>
  <c r="BB2562" i="6"/>
  <c r="BA2562" i="6" s="1"/>
  <c r="AZ2562" i="6"/>
  <c r="BD2562" i="6" s="1"/>
  <c r="AZ2493" i="6"/>
  <c r="BD2493" i="6" s="1"/>
  <c r="AY2493" i="6"/>
  <c r="BB2493" i="6"/>
  <c r="BA2493" i="6" s="1"/>
  <c r="AY1557" i="6"/>
  <c r="AZ2252" i="6"/>
  <c r="BD2252" i="6" s="1"/>
  <c r="AY2253" i="6"/>
  <c r="AY2348" i="6"/>
  <c r="BB2276" i="6"/>
  <c r="BA2276" i="6" s="1"/>
  <c r="AY2255" i="6"/>
  <c r="BB2261" i="6"/>
  <c r="BA2261" i="6" s="1"/>
  <c r="AZ2261" i="6"/>
  <c r="BD2261" i="6" s="1"/>
  <c r="AY2357" i="6"/>
  <c r="AZ2361" i="6"/>
  <c r="BD2361" i="6" s="1"/>
  <c r="BB2361" i="6"/>
  <c r="BA2361" i="6" s="1"/>
  <c r="BB2364" i="6"/>
  <c r="BA2364" i="6" s="1"/>
  <c r="BB2522" i="6"/>
  <c r="BA2522" i="6" s="1"/>
  <c r="BB2558" i="6"/>
  <c r="BA2558" i="6" s="1"/>
  <c r="AZ2558" i="6"/>
  <c r="BD2558" i="6" s="1"/>
  <c r="AY2558" i="6"/>
  <c r="AY2383" i="6"/>
  <c r="AZ2383" i="6"/>
  <c r="BD2383" i="6" s="1"/>
  <c r="BB2383" i="6"/>
  <c r="BA2383" i="6" s="1"/>
  <c r="AY2588" i="6"/>
  <c r="AZ2588" i="6"/>
  <c r="BD2588" i="6" s="1"/>
  <c r="BB2588" i="6"/>
  <c r="BA2588" i="6" s="1"/>
  <c r="AY2487" i="6"/>
  <c r="BB2487" i="6"/>
  <c r="BA2487" i="6" s="1"/>
  <c r="AZ2487" i="6"/>
  <c r="BD2487" i="6" s="1"/>
  <c r="AZ1224" i="6"/>
  <c r="BD1224" i="6" s="1"/>
  <c r="AY1224" i="6"/>
  <c r="AZ1461" i="6"/>
  <c r="BD1461" i="6" s="1"/>
  <c r="AY1461" i="6"/>
  <c r="AZ1378" i="6"/>
  <c r="BD1378" i="6" s="1"/>
  <c r="AY1378" i="6"/>
  <c r="AZ1402" i="6"/>
  <c r="BD1402" i="6" s="1"/>
  <c r="AY1402" i="6"/>
  <c r="AZ1444" i="6"/>
  <c r="BD1444" i="6" s="1"/>
  <c r="AY1444" i="6"/>
  <c r="AZ1510" i="6"/>
  <c r="BD1510" i="6" s="1"/>
  <c r="AY1510" i="6"/>
  <c r="AZ1514" i="6"/>
  <c r="BD1514" i="6" s="1"/>
  <c r="AY1514" i="6"/>
  <c r="AZ1537" i="6"/>
  <c r="BD1537" i="6" s="1"/>
  <c r="AY1537" i="6"/>
  <c r="AZ1554" i="6"/>
  <c r="BD1554" i="6" s="1"/>
  <c r="AY1554" i="6"/>
  <c r="AZ1562" i="6"/>
  <c r="BD1562" i="6" s="1"/>
  <c r="AY1562" i="6"/>
  <c r="AZ2351" i="6"/>
  <c r="BD2351" i="6" s="1"/>
  <c r="AY2351" i="6"/>
  <c r="AZ2256" i="6"/>
  <c r="BD2256" i="6" s="1"/>
  <c r="AY2256" i="6"/>
  <c r="AZ2358" i="6"/>
  <c r="BD2358" i="6" s="1"/>
  <c r="BB2358" i="6"/>
  <c r="BA2358" i="6" s="1"/>
  <c r="AY2358" i="6"/>
  <c r="AZ2366" i="6"/>
  <c r="BD2366" i="6" s="1"/>
  <c r="BB2366" i="6"/>
  <c r="BA2366" i="6" s="1"/>
  <c r="AY2366" i="6"/>
  <c r="AZ2374" i="6"/>
  <c r="BD2374" i="6" s="1"/>
  <c r="BB2374" i="6"/>
  <c r="BA2374" i="6" s="1"/>
  <c r="AZ2380" i="6"/>
  <c r="BD2380" i="6" s="1"/>
  <c r="BB2380" i="6"/>
  <c r="BA2380" i="6" s="1"/>
  <c r="AZ2486" i="6"/>
  <c r="BD2486" i="6" s="1"/>
  <c r="AY2486" i="6"/>
  <c r="AY2523" i="6"/>
  <c r="AZ2523" i="6"/>
  <c r="BD2523" i="6" s="1"/>
  <c r="BB2523" i="6"/>
  <c r="BA2523" i="6" s="1"/>
  <c r="AY2475" i="6"/>
  <c r="AZ2475" i="6"/>
  <c r="BD2475" i="6" s="1"/>
  <c r="BB2475" i="6"/>
  <c r="BA2475" i="6" s="1"/>
  <c r="AY2556" i="6"/>
  <c r="BB2556" i="6"/>
  <c r="BA2556" i="6" s="1"/>
  <c r="AY2534" i="6"/>
  <c r="BB2534" i="6"/>
  <c r="BA2534" i="6" s="1"/>
  <c r="AZ2534" i="6"/>
  <c r="BD2534" i="6" s="1"/>
  <c r="BB1562" i="6"/>
  <c r="BA1562" i="6" s="1"/>
  <c r="AZ2269" i="6"/>
  <c r="BD2269" i="6" s="1"/>
  <c r="AY2271" i="6"/>
  <c r="AZ2273" i="6"/>
  <c r="BD2273" i="6" s="1"/>
  <c r="AY2273" i="6"/>
  <c r="AY2542" i="6"/>
  <c r="BB2351" i="6"/>
  <c r="BA2351" i="6" s="1"/>
  <c r="BB2256" i="6"/>
  <c r="BA2256" i="6" s="1"/>
  <c r="AY2356" i="6"/>
  <c r="AZ2362" i="6"/>
  <c r="BD2362" i="6" s="1"/>
  <c r="BB2362" i="6"/>
  <c r="BA2362" i="6" s="1"/>
  <c r="AY2362" i="6"/>
  <c r="AZ2367" i="6"/>
  <c r="BD2367" i="6" s="1"/>
  <c r="AY2367" i="6"/>
  <c r="AY2374" i="6"/>
  <c r="AY2380" i="6"/>
  <c r="BB2486" i="6"/>
  <c r="BA2486" i="6" s="1"/>
  <c r="AZ2524" i="6"/>
  <c r="BD2524" i="6" s="1"/>
  <c r="AY2524" i="6"/>
  <c r="BB2524" i="6"/>
  <c r="BA2524" i="6" s="1"/>
  <c r="AZ2556" i="6"/>
  <c r="BD2556" i="6" s="1"/>
  <c r="BB1224" i="6"/>
  <c r="BA1224" i="6" s="1"/>
  <c r="BB1461" i="6"/>
  <c r="BA1461" i="6" s="1"/>
  <c r="BB1378" i="6"/>
  <c r="BA1378" i="6" s="1"/>
  <c r="BB1402" i="6"/>
  <c r="BA1402" i="6" s="1"/>
  <c r="BB1444" i="6"/>
  <c r="BA1444" i="6" s="1"/>
  <c r="BB1510" i="6"/>
  <c r="BA1510" i="6" s="1"/>
  <c r="BB1514" i="6"/>
  <c r="BA1514" i="6" s="1"/>
  <c r="BB1537" i="6"/>
  <c r="BA1537" i="6" s="1"/>
  <c r="BB1554" i="6"/>
  <c r="BA1554" i="6" s="1"/>
  <c r="AZ2347" i="6"/>
  <c r="BD2347" i="6" s="1"/>
  <c r="AY2347" i="6"/>
  <c r="BB2254" i="6"/>
  <c r="BA2254" i="6" s="1"/>
  <c r="AZ2254" i="6"/>
  <c r="BD2254" i="6" s="1"/>
  <c r="BB2271" i="6"/>
  <c r="BA2271" i="6" s="1"/>
  <c r="BB2542" i="6"/>
  <c r="BA2542" i="6" s="1"/>
  <c r="AZ2275" i="6"/>
  <c r="BD2275" i="6" s="1"/>
  <c r="BB2275" i="6"/>
  <c r="BA2275" i="6" s="1"/>
  <c r="BB2353" i="6"/>
  <c r="BA2353" i="6" s="1"/>
  <c r="AZ2353" i="6"/>
  <c r="BD2353" i="6" s="1"/>
  <c r="AZ2533" i="6"/>
  <c r="BD2533" i="6" s="1"/>
  <c r="BB2533" i="6"/>
  <c r="BA2533" i="6" s="1"/>
  <c r="AY2262" i="6"/>
  <c r="BB2262" i="6"/>
  <c r="BA2262" i="6" s="1"/>
  <c r="AZ2267" i="6"/>
  <c r="BD2267" i="6" s="1"/>
  <c r="BB2356" i="6"/>
  <c r="BA2356" i="6" s="1"/>
  <c r="BB2367" i="6"/>
  <c r="BA2367" i="6" s="1"/>
  <c r="AZ2371" i="6"/>
  <c r="BD2371" i="6" s="1"/>
  <c r="AY2371" i="6"/>
  <c r="AZ2375" i="6"/>
  <c r="BD2375" i="6" s="1"/>
  <c r="BB2375" i="6"/>
  <c r="BA2375" i="6" s="1"/>
  <c r="AZ2471" i="6"/>
  <c r="BD2471" i="6" s="1"/>
  <c r="BB2471" i="6"/>
  <c r="BA2471" i="6" s="1"/>
  <c r="AY2545" i="6"/>
  <c r="AZ2545" i="6"/>
  <c r="BD2545" i="6" s="1"/>
  <c r="BB2545" i="6"/>
  <c r="BA2545" i="6" s="1"/>
  <c r="BB2494" i="6"/>
  <c r="BA2494" i="6" s="1"/>
  <c r="AZ2494" i="6"/>
  <c r="BD2494" i="6" s="1"/>
  <c r="AY2494" i="6"/>
  <c r="AZ2537" i="6"/>
  <c r="BD2537" i="6" s="1"/>
  <c r="AY2537" i="6"/>
  <c r="BB2537" i="6"/>
  <c r="BA2537" i="6" s="1"/>
  <c r="AY2295" i="6"/>
  <c r="BB2295" i="6"/>
  <c r="BA2295" i="6" s="1"/>
  <c r="AZ2295" i="6"/>
  <c r="BD2295" i="6" s="1"/>
  <c r="BB2405" i="6"/>
  <c r="BA2405" i="6" s="1"/>
  <c r="AY2405" i="6"/>
  <c r="AZ2405" i="6"/>
  <c r="BD2405" i="6" s="1"/>
  <c r="AZ2470" i="6"/>
  <c r="BD2470" i="6" s="1"/>
  <c r="AY2470" i="6"/>
  <c r="BB2377" i="6"/>
  <c r="BA2377" i="6" s="1"/>
  <c r="AZ2377" i="6"/>
  <c r="BD2377" i="6" s="1"/>
  <c r="AZ2531" i="6"/>
  <c r="BD2531" i="6" s="1"/>
  <c r="AY2531" i="6"/>
  <c r="AY2544" i="6"/>
  <c r="BB2544" i="6"/>
  <c r="BA2544" i="6" s="1"/>
  <c r="AZ2544" i="6"/>
  <c r="BD2544" i="6" s="1"/>
  <c r="AY2480" i="6"/>
  <c r="AZ2480" i="6"/>
  <c r="BD2480" i="6" s="1"/>
  <c r="BB2480" i="6"/>
  <c r="BA2480" i="6" s="1"/>
  <c r="AY2552" i="6"/>
  <c r="BB2552" i="6"/>
  <c r="BA2552" i="6" s="1"/>
  <c r="AZ2552" i="6"/>
  <c r="BD2552" i="6" s="1"/>
  <c r="AY2563" i="6"/>
  <c r="BB2563" i="6"/>
  <c r="BA2563" i="6" s="1"/>
  <c r="AZ2563" i="6"/>
  <c r="BD2563" i="6" s="1"/>
  <c r="AY2491" i="6"/>
  <c r="BB2491" i="6"/>
  <c r="BA2491" i="6" s="1"/>
  <c r="AY2259" i="6"/>
  <c r="AY2268" i="6"/>
  <c r="BB2470" i="6"/>
  <c r="BA2470" i="6" s="1"/>
  <c r="AY2377" i="6"/>
  <c r="AY2543" i="6"/>
  <c r="AY2287" i="6"/>
  <c r="BB2531" i="6"/>
  <c r="BA2531" i="6" s="1"/>
  <c r="AY2283" i="6"/>
  <c r="BB2283" i="6"/>
  <c r="BA2283" i="6" s="1"/>
  <c r="AZ2283" i="6"/>
  <c r="BD2283" i="6" s="1"/>
  <c r="AY2564" i="6"/>
  <c r="BB2564" i="6"/>
  <c r="BA2564" i="6" s="1"/>
  <c r="AZ2564" i="6"/>
  <c r="BD2564" i="6" s="1"/>
  <c r="BB2526" i="6"/>
  <c r="BA2526" i="6" s="1"/>
  <c r="AY2526" i="6"/>
  <c r="AZ2526" i="6"/>
  <c r="BD2526" i="6" s="1"/>
  <c r="AY2284" i="6"/>
  <c r="AZ2284" i="6"/>
  <c r="BD2284" i="6" s="1"/>
  <c r="AY2387" i="6"/>
  <c r="AZ2387" i="6"/>
  <c r="BD2387" i="6" s="1"/>
  <c r="BB2387" i="6"/>
  <c r="BA2387" i="6" s="1"/>
  <c r="AY2389" i="6"/>
  <c r="AZ2389" i="6"/>
  <c r="BD2389" i="6" s="1"/>
  <c r="BB2389" i="6"/>
  <c r="BA2389" i="6" s="1"/>
  <c r="AZ2590" i="6"/>
  <c r="BD2590" i="6" s="1"/>
  <c r="AZ2277" i="6"/>
  <c r="BD2277" i="6" s="1"/>
  <c r="AZ2589" i="6"/>
  <c r="BD2589" i="6" s="1"/>
  <c r="AZ2369" i="6"/>
  <c r="BD2369" i="6" s="1"/>
  <c r="AY2369" i="6"/>
  <c r="AZ2473" i="6"/>
  <c r="BD2473" i="6" s="1"/>
  <c r="AY2473" i="6"/>
  <c r="AZ2379" i="6"/>
  <c r="BD2379" i="6" s="1"/>
  <c r="BB2379" i="6"/>
  <c r="BA2379" i="6" s="1"/>
  <c r="BB2381" i="6"/>
  <c r="BA2381" i="6" s="1"/>
  <c r="AZ2548" i="6"/>
  <c r="BD2548" i="6" s="1"/>
  <c r="AY2553" i="6"/>
  <c r="BB2553" i="6"/>
  <c r="BA2553" i="6" s="1"/>
  <c r="AZ2553" i="6"/>
  <c r="BD2553" i="6" s="1"/>
  <c r="AY2365" i="6"/>
  <c r="BB2369" i="6"/>
  <c r="BA2369" i="6" s="1"/>
  <c r="AY2520" i="6"/>
  <c r="BB2473" i="6"/>
  <c r="BA2473" i="6" s="1"/>
  <c r="AZ2483" i="6"/>
  <c r="BD2483" i="6" s="1"/>
  <c r="BB2483" i="6"/>
  <c r="BA2483" i="6" s="1"/>
  <c r="AY2483" i="6"/>
  <c r="BB2548" i="6"/>
  <c r="BA2548" i="6" s="1"/>
  <c r="BB2284" i="6"/>
  <c r="BA2284" i="6" s="1"/>
  <c r="AY2479" i="6"/>
  <c r="BB2479" i="6"/>
  <c r="BA2479" i="6" s="1"/>
  <c r="AY2292" i="6"/>
  <c r="AZ2292" i="6"/>
  <c r="BD2292" i="6" s="1"/>
  <c r="BB2292" i="6"/>
  <c r="BA2292" i="6" s="1"/>
  <c r="BB2457" i="6"/>
  <c r="BA2457" i="6" s="1"/>
  <c r="AZ2457" i="6"/>
  <c r="BD2457" i="6" s="1"/>
  <c r="AY2457" i="6"/>
  <c r="BB2462" i="6"/>
  <c r="BA2462" i="6" s="1"/>
  <c r="AZ2462" i="6"/>
  <c r="BD2462" i="6" s="1"/>
  <c r="AY2462" i="6"/>
  <c r="BB2514" i="6"/>
  <c r="BA2514" i="6" s="1"/>
  <c r="AZ2514" i="6"/>
  <c r="BD2514" i="6" s="1"/>
  <c r="AY2514" i="6"/>
  <c r="BB2443" i="6"/>
  <c r="BA2443" i="6" s="1"/>
  <c r="AZ2443" i="6"/>
  <c r="BD2443" i="6" s="1"/>
  <c r="AY2443" i="6"/>
  <c r="BB2519" i="6"/>
  <c r="BA2519" i="6" s="1"/>
  <c r="AZ2519" i="6"/>
  <c r="BD2519" i="6" s="1"/>
  <c r="AY2519" i="6"/>
  <c r="BB2242" i="6"/>
  <c r="BA2242" i="6" s="1"/>
  <c r="AZ2242" i="6"/>
  <c r="BD2242" i="6" s="1"/>
  <c r="AY2242" i="6"/>
  <c r="AZ2407" i="6"/>
  <c r="BD2407" i="6" s="1"/>
  <c r="AY2407" i="6"/>
  <c r="BB2407" i="6"/>
  <c r="BA2407" i="6" s="1"/>
  <c r="AZ2560" i="6"/>
  <c r="BD2560" i="6" s="1"/>
  <c r="AZ2281" i="6"/>
  <c r="BD2281" i="6" s="1"/>
  <c r="AY2489" i="6"/>
  <c r="BB2489" i="6"/>
  <c r="BA2489" i="6" s="1"/>
  <c r="AZ2489" i="6"/>
  <c r="BD2489" i="6" s="1"/>
  <c r="AZ2565" i="6"/>
  <c r="BD2565" i="6" s="1"/>
  <c r="AZ2290" i="6"/>
  <c r="BD2290" i="6" s="1"/>
  <c r="AZ2549" i="6"/>
  <c r="BD2549" i="6" s="1"/>
  <c r="BB2549" i="6"/>
  <c r="BA2549" i="6" s="1"/>
  <c r="AY2288" i="6"/>
  <c r="AZ2288" i="6"/>
  <c r="BD2288" i="6" s="1"/>
  <c r="BB2566" i="6"/>
  <c r="BA2566" i="6" s="1"/>
  <c r="AZ2566" i="6"/>
  <c r="BD2566" i="6" s="1"/>
  <c r="AY2566" i="6"/>
  <c r="AZ2409" i="6"/>
  <c r="BD2409" i="6" s="1"/>
  <c r="AY2409" i="6"/>
  <c r="BB2409" i="6"/>
  <c r="BA2409" i="6" s="1"/>
  <c r="BB2414" i="6"/>
  <c r="BA2414" i="6" s="1"/>
  <c r="AZ2414" i="6"/>
  <c r="BD2414" i="6" s="1"/>
  <c r="AY2414" i="6"/>
  <c r="BB2307" i="6"/>
  <c r="BA2307" i="6" s="1"/>
  <c r="AY2307" i="6"/>
  <c r="AZ2307" i="6"/>
  <c r="BD2307" i="6" s="1"/>
  <c r="AY2384" i="6"/>
  <c r="BB2384" i="6"/>
  <c r="BA2384" i="6" s="1"/>
  <c r="AZ2384" i="6"/>
  <c r="BD2384" i="6" s="1"/>
  <c r="AY2388" i="6"/>
  <c r="AZ2388" i="6"/>
  <c r="BD2388" i="6" s="1"/>
  <c r="BB2565" i="6"/>
  <c r="BA2565" i="6" s="1"/>
  <c r="BB2288" i="6"/>
  <c r="BA2288" i="6" s="1"/>
  <c r="AY2525" i="6"/>
  <c r="BB2525" i="6"/>
  <c r="BA2525" i="6" s="1"/>
  <c r="AZ2550" i="6"/>
  <c r="BD2550" i="6" s="1"/>
  <c r="AY2550" i="6"/>
  <c r="AZ2293" i="6"/>
  <c r="BD2293" i="6" s="1"/>
  <c r="AY2293" i="6"/>
  <c r="BB2293" i="6"/>
  <c r="BA2293" i="6" s="1"/>
  <c r="AZ2400" i="6"/>
  <c r="BD2400" i="6" s="1"/>
  <c r="AY2400" i="6"/>
  <c r="BB2400" i="6"/>
  <c r="BA2400" i="6" s="1"/>
  <c r="BB2416" i="6"/>
  <c r="BA2416" i="6" s="1"/>
  <c r="AY2416" i="6"/>
  <c r="AZ2416" i="6"/>
  <c r="BD2416" i="6" s="1"/>
  <c r="BB2574" i="6"/>
  <c r="BA2574" i="6" s="1"/>
  <c r="AZ2574" i="6"/>
  <c r="BD2574" i="6" s="1"/>
  <c r="BB2382" i="6"/>
  <c r="BA2382" i="6" s="1"/>
  <c r="AZ2382" i="6"/>
  <c r="BD2382" i="6" s="1"/>
  <c r="BB2280" i="6"/>
  <c r="BA2280" i="6" s="1"/>
  <c r="AZ2280" i="6"/>
  <c r="BD2280" i="6" s="1"/>
  <c r="AY2547" i="6"/>
  <c r="AZ2547" i="6"/>
  <c r="BD2547" i="6" s="1"/>
  <c r="AZ2591" i="6"/>
  <c r="BD2591" i="6" s="1"/>
  <c r="BB2386" i="6"/>
  <c r="BA2386" i="6" s="1"/>
  <c r="AZ2525" i="6"/>
  <c r="BD2525" i="6" s="1"/>
  <c r="BB2550" i="6"/>
  <c r="BA2550" i="6" s="1"/>
  <c r="BB2397" i="6"/>
  <c r="BA2397" i="6" s="1"/>
  <c r="AZ2397" i="6"/>
  <c r="BD2397" i="6" s="1"/>
  <c r="AY2397" i="6"/>
  <c r="BB2424" i="6"/>
  <c r="BA2424" i="6" s="1"/>
  <c r="AY2424" i="6"/>
  <c r="AZ2424" i="6"/>
  <c r="BD2424" i="6" s="1"/>
  <c r="AY2481" i="6"/>
  <c r="BB2481" i="6"/>
  <c r="BA2481" i="6" s="1"/>
  <c r="AZ2481" i="6"/>
  <c r="BD2481" i="6" s="1"/>
  <c r="AY2532" i="6"/>
  <c r="BB2532" i="6"/>
  <c r="BA2532" i="6" s="1"/>
  <c r="AY2391" i="6"/>
  <c r="AZ2391" i="6"/>
  <c r="BD2391" i="6" s="1"/>
  <c r="BB2393" i="6"/>
  <c r="BA2393" i="6" s="1"/>
  <c r="AZ2393" i="6"/>
  <c r="BD2393" i="6" s="1"/>
  <c r="AY2527" i="6"/>
  <c r="AZ2527" i="6"/>
  <c r="BD2527" i="6" s="1"/>
  <c r="BB2582" i="6"/>
  <c r="BA2582" i="6" s="1"/>
  <c r="AZ2582" i="6"/>
  <c r="BD2582" i="6" s="1"/>
  <c r="AY2582" i="6"/>
  <c r="AZ2395" i="6"/>
  <c r="BD2395" i="6" s="1"/>
  <c r="AY2395" i="6"/>
  <c r="BB2395" i="6"/>
  <c r="BA2395" i="6" s="1"/>
  <c r="BB2536" i="6"/>
  <c r="BA2536" i="6" s="1"/>
  <c r="AZ2536" i="6"/>
  <c r="BD2536" i="6" s="1"/>
  <c r="AY2536" i="6"/>
  <c r="BB2294" i="6"/>
  <c r="BA2294" i="6" s="1"/>
  <c r="AZ2294" i="6"/>
  <c r="BD2294" i="6" s="1"/>
  <c r="AY2294" i="6"/>
  <c r="AZ2404" i="6"/>
  <c r="BD2404" i="6" s="1"/>
  <c r="AY2404" i="6"/>
  <c r="BB2404" i="6"/>
  <c r="BA2404" i="6" s="1"/>
  <c r="BB2304" i="6"/>
  <c r="BA2304" i="6" s="1"/>
  <c r="AY2304" i="6"/>
  <c r="AZ2304" i="6"/>
  <c r="BD2304" i="6" s="1"/>
  <c r="BB2535" i="6"/>
  <c r="BA2535" i="6" s="1"/>
  <c r="AZ2399" i="6"/>
  <c r="BD2399" i="6" s="1"/>
  <c r="AY2399" i="6"/>
  <c r="AZ2406" i="6"/>
  <c r="BD2406" i="6" s="1"/>
  <c r="AZ2410" i="6"/>
  <c r="BD2410" i="6" s="1"/>
  <c r="BB2313" i="6"/>
  <c r="BA2313" i="6" s="1"/>
  <c r="AY2313" i="6"/>
  <c r="AZ2313" i="6"/>
  <c r="BD2313" i="6" s="1"/>
  <c r="BB2492" i="6"/>
  <c r="BA2492" i="6" s="1"/>
  <c r="AY2492" i="6"/>
  <c r="AZ2492" i="6"/>
  <c r="BD2492" i="6" s="1"/>
  <c r="AZ2291" i="6"/>
  <c r="BD2291" i="6" s="1"/>
  <c r="AY2394" i="6"/>
  <c r="AY2576" i="6"/>
  <c r="BB2399" i="6"/>
  <c r="BA2399" i="6" s="1"/>
  <c r="BB2302" i="6"/>
  <c r="BA2302" i="6" s="1"/>
  <c r="AY2302" i="6"/>
  <c r="BB2305" i="6"/>
  <c r="BA2305" i="6" s="1"/>
  <c r="AY2305" i="6"/>
  <c r="AZ2305" i="6"/>
  <c r="BD2305" i="6" s="1"/>
  <c r="BB2308" i="6"/>
  <c r="BA2308" i="6" s="1"/>
  <c r="AY2308" i="6"/>
  <c r="AZ2308" i="6"/>
  <c r="BD2308" i="6" s="1"/>
  <c r="BB2311" i="6"/>
  <c r="BA2311" i="6" s="1"/>
  <c r="AY2311" i="6"/>
  <c r="AZ2311" i="6"/>
  <c r="BD2311" i="6" s="1"/>
  <c r="BB2422" i="6"/>
  <c r="BA2422" i="6" s="1"/>
  <c r="AY2422" i="6"/>
  <c r="AZ2422" i="6"/>
  <c r="BD2422" i="6" s="1"/>
  <c r="BB2501" i="6"/>
  <c r="BA2501" i="6" s="1"/>
  <c r="AY2501" i="6"/>
  <c r="AZ2501" i="6"/>
  <c r="BD2501" i="6" s="1"/>
  <c r="BB2571" i="6"/>
  <c r="BA2571" i="6" s="1"/>
  <c r="AY2571" i="6"/>
  <c r="AZ2571" i="6"/>
  <c r="BD2571" i="6" s="1"/>
  <c r="BB2334" i="6"/>
  <c r="BA2334" i="6" s="1"/>
  <c r="AY2334" i="6"/>
  <c r="AZ2334" i="6"/>
  <c r="BD2334" i="6" s="1"/>
  <c r="BB2402" i="6"/>
  <c r="BA2402" i="6" s="1"/>
  <c r="AZ2402" i="6"/>
  <c r="BD2402" i="6" s="1"/>
  <c r="AZ2411" i="6"/>
  <c r="BD2411" i="6" s="1"/>
  <c r="AY2411" i="6"/>
  <c r="BB2319" i="6"/>
  <c r="BA2319" i="6" s="1"/>
  <c r="AY2319" i="6"/>
  <c r="AZ2319" i="6"/>
  <c r="BD2319" i="6" s="1"/>
  <c r="BB2505" i="6"/>
  <c r="BA2505" i="6" s="1"/>
  <c r="AZ2505" i="6"/>
  <c r="BD2505" i="6" s="1"/>
  <c r="AY2505" i="6"/>
  <c r="BB2459" i="6"/>
  <c r="BA2459" i="6" s="1"/>
  <c r="AZ2459" i="6"/>
  <c r="BD2459" i="6" s="1"/>
  <c r="AY2459" i="6"/>
  <c r="BB2510" i="6"/>
  <c r="BA2510" i="6" s="1"/>
  <c r="AZ2510" i="6"/>
  <c r="BD2510" i="6" s="1"/>
  <c r="AY2510" i="6"/>
  <c r="BB2291" i="6"/>
  <c r="BA2291" i="6" s="1"/>
  <c r="AZ2296" i="6"/>
  <c r="BD2296" i="6" s="1"/>
  <c r="AY2402" i="6"/>
  <c r="BB2408" i="6"/>
  <c r="BA2408" i="6" s="1"/>
  <c r="AZ2408" i="6"/>
  <c r="BD2408" i="6" s="1"/>
  <c r="AY2408" i="6"/>
  <c r="BB2411" i="6"/>
  <c r="BA2411" i="6" s="1"/>
  <c r="AY2297" i="6"/>
  <c r="BB2297" i="6"/>
  <c r="BA2297" i="6" s="1"/>
  <c r="AZ2297" i="6"/>
  <c r="BD2297" i="6" s="1"/>
  <c r="BB2300" i="6"/>
  <c r="BA2300" i="6" s="1"/>
  <c r="AY2300" i="6"/>
  <c r="AZ2300" i="6"/>
  <c r="BD2300" i="6" s="1"/>
  <c r="BB2417" i="6"/>
  <c r="BA2417" i="6" s="1"/>
  <c r="AY2417" i="6"/>
  <c r="AZ2417" i="6"/>
  <c r="BD2417" i="6" s="1"/>
  <c r="BB2317" i="6"/>
  <c r="BA2317" i="6" s="1"/>
  <c r="AY2317" i="6"/>
  <c r="AZ2317" i="6"/>
  <c r="BD2317" i="6" s="1"/>
  <c r="BB2426" i="6"/>
  <c r="BA2426" i="6" s="1"/>
  <c r="AY2426" i="6"/>
  <c r="AZ2426" i="6"/>
  <c r="BD2426" i="6" s="1"/>
  <c r="BB2504" i="6"/>
  <c r="BA2504" i="6" s="1"/>
  <c r="AY2504" i="6"/>
  <c r="AZ2504" i="6"/>
  <c r="BD2504" i="6" s="1"/>
  <c r="BB2569" i="6"/>
  <c r="BA2569" i="6" s="1"/>
  <c r="AY2569" i="6"/>
  <c r="AZ2569" i="6"/>
  <c r="BD2569" i="6" s="1"/>
  <c r="AY2327" i="6"/>
  <c r="BB2327" i="6"/>
  <c r="BA2327" i="6" s="1"/>
  <c r="BB2488" i="6"/>
  <c r="BA2488" i="6" s="1"/>
  <c r="AZ2390" i="6"/>
  <c r="BD2390" i="6" s="1"/>
  <c r="BB2296" i="6"/>
  <c r="BA2296" i="6" s="1"/>
  <c r="BB2412" i="6"/>
  <c r="BA2412" i="6" s="1"/>
  <c r="AZ2412" i="6"/>
  <c r="BD2412" i="6" s="1"/>
  <c r="BB2315" i="6"/>
  <c r="BA2315" i="6" s="1"/>
  <c r="AY2315" i="6"/>
  <c r="AZ2315" i="6"/>
  <c r="BD2315" i="6" s="1"/>
  <c r="AZ2327" i="6"/>
  <c r="BD2327" i="6" s="1"/>
  <c r="AZ2392" i="6"/>
  <c r="BD2392" i="6" s="1"/>
  <c r="AY2392" i="6"/>
  <c r="AZ2575" i="6"/>
  <c r="BD2575" i="6" s="1"/>
  <c r="AY2575" i="6"/>
  <c r="BB2568" i="6"/>
  <c r="BA2568" i="6" s="1"/>
  <c r="AY2568" i="6"/>
  <c r="AY2412" i="6"/>
  <c r="BB2303" i="6"/>
  <c r="BA2303" i="6" s="1"/>
  <c r="AY2303" i="6"/>
  <c r="AZ2303" i="6"/>
  <c r="BD2303" i="6" s="1"/>
  <c r="BB2419" i="6"/>
  <c r="BA2419" i="6" s="1"/>
  <c r="AY2419" i="6"/>
  <c r="AZ2419" i="6"/>
  <c r="BD2419" i="6" s="1"/>
  <c r="BB2577" i="6"/>
  <c r="BA2577" i="6" s="1"/>
  <c r="AY2577" i="6"/>
  <c r="AZ2577" i="6"/>
  <c r="BD2577" i="6" s="1"/>
  <c r="AZ2396" i="6"/>
  <c r="BD2396" i="6" s="1"/>
  <c r="AY2396" i="6"/>
  <c r="BB2498" i="6"/>
  <c r="BA2498" i="6" s="1"/>
  <c r="AY2498" i="6"/>
  <c r="AZ2413" i="6"/>
  <c r="BD2413" i="6" s="1"/>
  <c r="AY2413" i="6"/>
  <c r="BB2413" i="6"/>
  <c r="BA2413" i="6" s="1"/>
  <c r="BB2298" i="6"/>
  <c r="BA2298" i="6" s="1"/>
  <c r="AY2298" i="6"/>
  <c r="AZ2298" i="6"/>
  <c r="BD2298" i="6" s="1"/>
  <c r="BB2301" i="6"/>
  <c r="BA2301" i="6" s="1"/>
  <c r="AY2301" i="6"/>
  <c r="AZ2301" i="6"/>
  <c r="BD2301" i="6" s="1"/>
  <c r="BB2310" i="6"/>
  <c r="BA2310" i="6" s="1"/>
  <c r="AY2310" i="6"/>
  <c r="AZ2310" i="6"/>
  <c r="BD2310" i="6" s="1"/>
  <c r="BB2428" i="6"/>
  <c r="BA2428" i="6" s="1"/>
  <c r="AY2428" i="6"/>
  <c r="AZ2428" i="6"/>
  <c r="BD2428" i="6" s="1"/>
  <c r="BB2323" i="6"/>
  <c r="BA2323" i="6" s="1"/>
  <c r="AY2323" i="6"/>
  <c r="AZ2323" i="6"/>
  <c r="BD2323" i="6" s="1"/>
  <c r="BB2516" i="6"/>
  <c r="BA2516" i="6" s="1"/>
  <c r="AZ2516" i="6"/>
  <c r="BD2516" i="6" s="1"/>
  <c r="AY2516" i="6"/>
  <c r="BB2246" i="6"/>
  <c r="BA2246" i="6" s="1"/>
  <c r="AZ2246" i="6"/>
  <c r="BD2246" i="6" s="1"/>
  <c r="AY2246" i="6"/>
  <c r="BB2468" i="6"/>
  <c r="BA2468" i="6" s="1"/>
  <c r="AZ2468" i="6"/>
  <c r="BD2468" i="6" s="1"/>
  <c r="AY2468" i="6"/>
  <c r="BB2244" i="6"/>
  <c r="BA2244" i="6" s="1"/>
  <c r="AZ2244" i="6"/>
  <c r="BD2244" i="6" s="1"/>
  <c r="AY2244" i="6"/>
  <c r="BB2306" i="6"/>
  <c r="BA2306" i="6" s="1"/>
  <c r="AY2306" i="6"/>
  <c r="AZ2306" i="6"/>
  <c r="BD2306" i="6" s="1"/>
  <c r="BB2423" i="6"/>
  <c r="BA2423" i="6" s="1"/>
  <c r="AY2423" i="6"/>
  <c r="AZ2423" i="6"/>
  <c r="BD2423" i="6" s="1"/>
  <c r="BB2538" i="6"/>
  <c r="BA2538" i="6" s="1"/>
  <c r="AY2538" i="6"/>
  <c r="AZ2538" i="6"/>
  <c r="BD2538" i="6" s="1"/>
  <c r="BB2320" i="6"/>
  <c r="BA2320" i="6" s="1"/>
  <c r="AY2320" i="6"/>
  <c r="AZ2320" i="6"/>
  <c r="BD2320" i="6" s="1"/>
  <c r="AZ2329" i="6"/>
  <c r="BD2329" i="6" s="1"/>
  <c r="BB2329" i="6"/>
  <c r="BA2329" i="6" s="1"/>
  <c r="AY2329" i="6"/>
  <c r="AZ2336" i="6"/>
  <c r="BD2336" i="6" s="1"/>
  <c r="AY2336" i="6"/>
  <c r="BB2434" i="6"/>
  <c r="BA2434" i="6" s="1"/>
  <c r="AZ2434" i="6"/>
  <c r="BD2434" i="6" s="1"/>
  <c r="AY2434" i="6"/>
  <c r="BB2299" i="6"/>
  <c r="BA2299" i="6" s="1"/>
  <c r="AY2299" i="6"/>
  <c r="BB2415" i="6"/>
  <c r="BA2415" i="6" s="1"/>
  <c r="AY2415" i="6"/>
  <c r="BB2420" i="6"/>
  <c r="BA2420" i="6" s="1"/>
  <c r="AY2420" i="6"/>
  <c r="BB2309" i="6"/>
  <c r="BA2309" i="6" s="1"/>
  <c r="AY2309" i="6"/>
  <c r="BB2421" i="6"/>
  <c r="BA2421" i="6" s="1"/>
  <c r="AY2421" i="6"/>
  <c r="BB2316" i="6"/>
  <c r="BA2316" i="6" s="1"/>
  <c r="AY2316" i="6"/>
  <c r="BB2425" i="6"/>
  <c r="BA2425" i="6" s="1"/>
  <c r="AY2425" i="6"/>
  <c r="BB2503" i="6"/>
  <c r="BA2503" i="6" s="1"/>
  <c r="AY2503" i="6"/>
  <c r="BB2572" i="6"/>
  <c r="BA2572" i="6" s="1"/>
  <c r="AY2572" i="6"/>
  <c r="BB2336" i="6"/>
  <c r="BA2336" i="6" s="1"/>
  <c r="AZ2299" i="6"/>
  <c r="BD2299" i="6" s="1"/>
  <c r="AZ2415" i="6"/>
  <c r="BD2415" i="6" s="1"/>
  <c r="AZ2420" i="6"/>
  <c r="BD2420" i="6" s="1"/>
  <c r="AZ2309" i="6"/>
  <c r="BD2309" i="6" s="1"/>
  <c r="AZ2421" i="6"/>
  <c r="BD2421" i="6" s="1"/>
  <c r="AZ2316" i="6"/>
  <c r="BD2316" i="6" s="1"/>
  <c r="AZ2425" i="6"/>
  <c r="BD2425" i="6" s="1"/>
  <c r="AZ2503" i="6"/>
  <c r="BD2503" i="6" s="1"/>
  <c r="AZ2572" i="6"/>
  <c r="BD2572" i="6" s="1"/>
  <c r="BB2418" i="6"/>
  <c r="BA2418" i="6" s="1"/>
  <c r="AY2418" i="6"/>
  <c r="BB2312" i="6"/>
  <c r="BA2312" i="6" s="1"/>
  <c r="AY2312" i="6"/>
  <c r="BB2314" i="6"/>
  <c r="BA2314" i="6" s="1"/>
  <c r="AY2314" i="6"/>
  <c r="AZ2314" i="6"/>
  <c r="BD2314" i="6" s="1"/>
  <c r="BB2500" i="6"/>
  <c r="BA2500" i="6" s="1"/>
  <c r="AY2500" i="6"/>
  <c r="AZ2500" i="6"/>
  <c r="BD2500" i="6" s="1"/>
  <c r="BB2502" i="6"/>
  <c r="BA2502" i="6" s="1"/>
  <c r="AY2502" i="6"/>
  <c r="BB2318" i="6"/>
  <c r="BA2318" i="6" s="1"/>
  <c r="AY2318" i="6"/>
  <c r="BB2427" i="6"/>
  <c r="BA2427" i="6" s="1"/>
  <c r="AY2427" i="6"/>
  <c r="AZ2427" i="6"/>
  <c r="BD2427" i="6" s="1"/>
  <c r="BB2539" i="6"/>
  <c r="BA2539" i="6" s="1"/>
  <c r="AY2539" i="6"/>
  <c r="AZ2539" i="6"/>
  <c r="BD2539" i="6" s="1"/>
  <c r="BB2570" i="6"/>
  <c r="BA2570" i="6" s="1"/>
  <c r="AY2570" i="6"/>
  <c r="BB2322" i="6"/>
  <c r="BA2322" i="6" s="1"/>
  <c r="AZ2322" i="6"/>
  <c r="BD2322" i="6" s="1"/>
  <c r="BB2330" i="6"/>
  <c r="BA2330" i="6" s="1"/>
  <c r="AZ2330" i="6"/>
  <c r="BD2330" i="6" s="1"/>
  <c r="AY2330" i="6"/>
  <c r="BB2333" i="6"/>
  <c r="BA2333" i="6" s="1"/>
  <c r="AZ2333" i="6"/>
  <c r="BD2333" i="6" s="1"/>
  <c r="AY2333" i="6"/>
  <c r="BB2328" i="6"/>
  <c r="BA2328" i="6" s="1"/>
  <c r="AZ2328" i="6"/>
  <c r="BD2328" i="6" s="1"/>
  <c r="AY2328" i="6"/>
  <c r="BB2331" i="6"/>
  <c r="BA2331" i="6" s="1"/>
  <c r="AY2331" i="6"/>
  <c r="AZ2325" i="6"/>
  <c r="BD2325" i="6" s="1"/>
  <c r="AZ2331" i="6"/>
  <c r="BD2331" i="6" s="1"/>
  <c r="BB2325" i="6"/>
  <c r="BA2325" i="6" s="1"/>
  <c r="AZ2429" i="6"/>
  <c r="BD2429" i="6" s="1"/>
  <c r="AY2429" i="6"/>
  <c r="BB2321" i="6"/>
  <c r="BA2321" i="6" s="1"/>
  <c r="BB2335" i="6"/>
  <c r="BA2335" i="6" s="1"/>
  <c r="AZ2335" i="6"/>
  <c r="BD2335" i="6" s="1"/>
  <c r="AY2335" i="6"/>
  <c r="BB2339" i="6"/>
  <c r="BA2339" i="6" s="1"/>
  <c r="AZ2339" i="6"/>
  <c r="BD2339" i="6" s="1"/>
  <c r="AY2339" i="6"/>
  <c r="AZ2436" i="6"/>
  <c r="BD2436" i="6" s="1"/>
  <c r="AY2436" i="6"/>
  <c r="BB2436" i="6"/>
  <c r="BA2436" i="6" s="1"/>
  <c r="BB2342" i="6"/>
  <c r="BA2342" i="6" s="1"/>
  <c r="AZ2342" i="6"/>
  <c r="BD2342" i="6" s="1"/>
  <c r="AY2342" i="6"/>
  <c r="BB2458" i="6"/>
  <c r="BA2458" i="6" s="1"/>
  <c r="AZ2458" i="6"/>
  <c r="BD2458" i="6" s="1"/>
  <c r="AY2458" i="6"/>
  <c r="BB2509" i="6"/>
  <c r="BA2509" i="6" s="1"/>
  <c r="AZ2509" i="6"/>
  <c r="BD2509" i="6" s="1"/>
  <c r="AY2509" i="6"/>
  <c r="BB2444" i="6"/>
  <c r="BA2444" i="6" s="1"/>
  <c r="AZ2444" i="6"/>
  <c r="BD2444" i="6" s="1"/>
  <c r="AY2444" i="6"/>
  <c r="BB2450" i="6"/>
  <c r="BA2450" i="6" s="1"/>
  <c r="AZ2450" i="6"/>
  <c r="BD2450" i="6" s="1"/>
  <c r="AY2450" i="6"/>
  <c r="BB2451" i="6"/>
  <c r="BA2451" i="6" s="1"/>
  <c r="AZ2451" i="6"/>
  <c r="BD2451" i="6" s="1"/>
  <c r="AY2451" i="6"/>
  <c r="BB2243" i="6"/>
  <c r="BA2243" i="6" s="1"/>
  <c r="AZ2243" i="6"/>
  <c r="BD2243" i="6" s="1"/>
  <c r="AY2243" i="6"/>
  <c r="AZ2433" i="6"/>
  <c r="BD2433" i="6" s="1"/>
  <c r="BB2433" i="6"/>
  <c r="BA2433" i="6" s="1"/>
  <c r="BB2437" i="6"/>
  <c r="BA2437" i="6" s="1"/>
  <c r="AZ2437" i="6"/>
  <c r="BD2437" i="6" s="1"/>
  <c r="AY2437" i="6"/>
  <c r="BB2343" i="6"/>
  <c r="BA2343" i="6" s="1"/>
  <c r="AZ2343" i="6"/>
  <c r="BD2343" i="6" s="1"/>
  <c r="AY2343" i="6"/>
  <c r="BB2463" i="6"/>
  <c r="BA2463" i="6" s="1"/>
  <c r="AZ2463" i="6"/>
  <c r="BD2463" i="6" s="1"/>
  <c r="AY2463" i="6"/>
  <c r="BB2515" i="6"/>
  <c r="BA2515" i="6" s="1"/>
  <c r="AZ2515" i="6"/>
  <c r="BD2515" i="6" s="1"/>
  <c r="AY2515" i="6"/>
  <c r="BB2445" i="6"/>
  <c r="BA2445" i="6" s="1"/>
  <c r="AZ2445" i="6"/>
  <c r="BD2445" i="6" s="1"/>
  <c r="AY2445" i="6"/>
  <c r="BB2467" i="6"/>
  <c r="BA2467" i="6" s="1"/>
  <c r="AZ2467" i="6"/>
  <c r="BD2467" i="6" s="1"/>
  <c r="AY2467" i="6"/>
  <c r="BB2452" i="6"/>
  <c r="BA2452" i="6" s="1"/>
  <c r="AZ2452" i="6"/>
  <c r="BD2452" i="6" s="1"/>
  <c r="AY2452" i="6"/>
  <c r="BB2430" i="6"/>
  <c r="BA2430" i="6" s="1"/>
  <c r="BB2438" i="6"/>
  <c r="BA2438" i="6" s="1"/>
  <c r="AZ2438" i="6"/>
  <c r="BD2438" i="6" s="1"/>
  <c r="AY2438" i="6"/>
  <c r="BB2456" i="6"/>
  <c r="BA2456" i="6" s="1"/>
  <c r="AZ2456" i="6"/>
  <c r="BD2456" i="6" s="1"/>
  <c r="AY2456" i="6"/>
  <c r="BB2508" i="6"/>
  <c r="BA2508" i="6" s="1"/>
  <c r="AZ2508" i="6"/>
  <c r="BD2508" i="6" s="1"/>
  <c r="AY2508" i="6"/>
  <c r="BB2517" i="6"/>
  <c r="BA2517" i="6" s="1"/>
  <c r="AZ2517" i="6"/>
  <c r="BD2517" i="6" s="1"/>
  <c r="AY2517" i="6"/>
  <c r="BB2446" i="6"/>
  <c r="BA2446" i="6" s="1"/>
  <c r="AZ2446" i="6"/>
  <c r="BD2446" i="6" s="1"/>
  <c r="AY2446" i="6"/>
  <c r="BB2247" i="6"/>
  <c r="BA2247" i="6" s="1"/>
  <c r="AZ2247" i="6"/>
  <c r="BD2247" i="6" s="1"/>
  <c r="AY2247" i="6"/>
  <c r="BB2249" i="6"/>
  <c r="BA2249" i="6" s="1"/>
  <c r="AZ2249" i="6"/>
  <c r="BD2249" i="6" s="1"/>
  <c r="AY2249" i="6"/>
  <c r="BB2439" i="6"/>
  <c r="BA2439" i="6" s="1"/>
  <c r="AZ2439" i="6"/>
  <c r="BD2439" i="6" s="1"/>
  <c r="AY2439" i="6"/>
  <c r="BB2460" i="6"/>
  <c r="BA2460" i="6" s="1"/>
  <c r="AZ2460" i="6"/>
  <c r="BD2460" i="6" s="1"/>
  <c r="AY2460" i="6"/>
  <c r="BB2511" i="6"/>
  <c r="BA2511" i="6" s="1"/>
  <c r="AZ2511" i="6"/>
  <c r="BD2511" i="6" s="1"/>
  <c r="AY2511" i="6"/>
  <c r="BB2464" i="6"/>
  <c r="BA2464" i="6" s="1"/>
  <c r="AZ2464" i="6"/>
  <c r="BD2464" i="6" s="1"/>
  <c r="AY2464" i="6"/>
  <c r="BB2447" i="6"/>
  <c r="BA2447" i="6" s="1"/>
  <c r="AZ2447" i="6"/>
  <c r="BD2447" i="6" s="1"/>
  <c r="AY2447" i="6"/>
  <c r="BB2250" i="6"/>
  <c r="BA2250" i="6" s="1"/>
  <c r="AZ2250" i="6"/>
  <c r="BD2250" i="6" s="1"/>
  <c r="AY2250" i="6"/>
  <c r="BB2453" i="6"/>
  <c r="BA2453" i="6" s="1"/>
  <c r="AZ2453" i="6"/>
  <c r="BD2453" i="6" s="1"/>
  <c r="AY2453" i="6"/>
  <c r="AZ2326" i="6"/>
  <c r="BD2326" i="6" s="1"/>
  <c r="BB2326" i="6"/>
  <c r="BA2326" i="6" s="1"/>
  <c r="AZ2431" i="6"/>
  <c r="BD2431" i="6" s="1"/>
  <c r="BB2431" i="6"/>
  <c r="BA2431" i="6" s="1"/>
  <c r="AZ2338" i="6"/>
  <c r="BD2338" i="6" s="1"/>
  <c r="BB2440" i="6"/>
  <c r="BA2440" i="6" s="1"/>
  <c r="AZ2440" i="6"/>
  <c r="BD2440" i="6" s="1"/>
  <c r="AY2440" i="6"/>
  <c r="BB2507" i="6"/>
  <c r="BA2507" i="6" s="1"/>
  <c r="AZ2507" i="6"/>
  <c r="BD2507" i="6" s="1"/>
  <c r="AY2507" i="6"/>
  <c r="BB2461" i="6"/>
  <c r="BA2461" i="6" s="1"/>
  <c r="AZ2461" i="6"/>
  <c r="BD2461" i="6" s="1"/>
  <c r="AY2461" i="6"/>
  <c r="BB2512" i="6"/>
  <c r="BA2512" i="6" s="1"/>
  <c r="AZ2512" i="6"/>
  <c r="BD2512" i="6" s="1"/>
  <c r="AY2512" i="6"/>
  <c r="BB2448" i="6"/>
  <c r="BA2448" i="6" s="1"/>
  <c r="AZ2448" i="6"/>
  <c r="BD2448" i="6" s="1"/>
  <c r="AY2448" i="6"/>
  <c r="BB2248" i="6"/>
  <c r="BA2248" i="6" s="1"/>
  <c r="AZ2248" i="6"/>
  <c r="BD2248" i="6" s="1"/>
  <c r="AY2248" i="6"/>
  <c r="BB2469" i="6"/>
  <c r="BA2469" i="6" s="1"/>
  <c r="AZ2469" i="6"/>
  <c r="BD2469" i="6" s="1"/>
  <c r="AY2469" i="6"/>
  <c r="BB2454" i="6"/>
  <c r="BA2454" i="6" s="1"/>
  <c r="AZ2454" i="6"/>
  <c r="BD2454" i="6" s="1"/>
  <c r="AY2454" i="6"/>
  <c r="AY2321" i="6"/>
  <c r="BB2324" i="6"/>
  <c r="BA2324" i="6" s="1"/>
  <c r="AY2326" i="6"/>
  <c r="AY2431" i="6"/>
  <c r="AY2337" i="6"/>
  <c r="BB2337" i="6"/>
  <c r="BA2337" i="6" s="1"/>
  <c r="BB2338" i="6"/>
  <c r="BA2338" i="6" s="1"/>
  <c r="BB2341" i="6"/>
  <c r="BA2341" i="6" s="1"/>
  <c r="AY2341" i="6"/>
  <c r="BB2441" i="6"/>
  <c r="BA2441" i="6" s="1"/>
  <c r="AZ2441" i="6"/>
  <c r="BD2441" i="6" s="1"/>
  <c r="AY2441" i="6"/>
  <c r="BB2442" i="6"/>
  <c r="BA2442" i="6" s="1"/>
  <c r="AZ2442" i="6"/>
  <c r="BD2442" i="6" s="1"/>
  <c r="AY2442" i="6"/>
  <c r="BB2513" i="6"/>
  <c r="BA2513" i="6" s="1"/>
  <c r="AZ2513" i="6"/>
  <c r="BD2513" i="6" s="1"/>
  <c r="AY2513" i="6"/>
  <c r="BB2465" i="6"/>
  <c r="BA2465" i="6" s="1"/>
  <c r="AZ2465" i="6"/>
  <c r="BD2465" i="6" s="1"/>
  <c r="AY2465" i="6"/>
  <c r="BB2449" i="6"/>
  <c r="BA2449" i="6" s="1"/>
  <c r="AZ2449" i="6"/>
  <c r="BD2449" i="6" s="1"/>
  <c r="AY2449" i="6"/>
  <c r="BB2518" i="6"/>
  <c r="BA2518" i="6" s="1"/>
  <c r="AZ2518" i="6"/>
  <c r="BD2518" i="6" s="1"/>
  <c r="AY2518" i="6"/>
  <c r="BB2455" i="6"/>
  <c r="BA2455" i="6" s="1"/>
  <c r="AZ2455" i="6"/>
  <c r="BD2455" i="6" s="1"/>
  <c r="AY2455" i="6"/>
  <c r="AF2433" i="6"/>
  <c r="AF2456" i="6"/>
  <c r="AF2469" i="6"/>
  <c r="AC2456" i="6"/>
  <c r="AC1232" i="7"/>
  <c r="AC2471" i="6"/>
  <c r="AC2470" i="6"/>
  <c r="AC2495" i="6"/>
  <c r="AC2576" i="6"/>
  <c r="AC2406" i="6"/>
  <c r="AC2499" i="6"/>
  <c r="AC2418" i="6"/>
  <c r="AC2502" i="6"/>
  <c r="AC2437" i="6"/>
  <c r="AF2437" i="6"/>
  <c r="AC2566" i="6"/>
  <c r="AC2414" i="6"/>
  <c r="AC2301" i="6"/>
  <c r="AC2311" i="6"/>
  <c r="AC2426" i="6"/>
  <c r="AC2431" i="6"/>
  <c r="AF2431" i="6"/>
  <c r="AC2536" i="6"/>
  <c r="AC2416" i="6"/>
  <c r="AC2422" i="6"/>
  <c r="AC2504" i="6"/>
  <c r="AC2293" i="6"/>
  <c r="AC2407" i="6"/>
  <c r="AC2410" i="6"/>
  <c r="AC2420" i="6"/>
  <c r="AC2316" i="6"/>
  <c r="AC2538" i="6"/>
  <c r="AC2439" i="6"/>
  <c r="AF2439" i="6"/>
  <c r="AC2382" i="6"/>
  <c r="AC2298" i="6"/>
  <c r="AC2303" i="6"/>
  <c r="AC2313" i="6"/>
  <c r="AC2319" i="6"/>
  <c r="AC2505" i="6"/>
  <c r="AC2404" i="6"/>
  <c r="AC2408" i="6"/>
  <c r="AC2417" i="6"/>
  <c r="AC2500" i="6"/>
  <c r="AC2435" i="6"/>
  <c r="AF2435" i="6"/>
  <c r="AC2295" i="6"/>
  <c r="AC2412" i="6"/>
  <c r="AC2309" i="6"/>
  <c r="AC2425" i="6"/>
  <c r="AC2429" i="6"/>
  <c r="AF2429" i="6"/>
  <c r="AC2441" i="6"/>
  <c r="AF2441" i="6"/>
  <c r="AC2493" i="6"/>
  <c r="AC2494" i="6"/>
  <c r="AC2305" i="6"/>
  <c r="AC2315" i="6"/>
  <c r="AC2428" i="6"/>
  <c r="AC2569" i="6"/>
  <c r="AF2432" i="6"/>
  <c r="AF2445" i="6"/>
  <c r="AF2447" i="6"/>
  <c r="AF2449" i="6"/>
  <c r="AZ65" i="6"/>
  <c r="BD65" i="6" s="1"/>
  <c r="AY55" i="6"/>
  <c r="AZ196" i="6"/>
  <c r="BD196" i="6" s="1"/>
  <c r="AZ23" i="6"/>
  <c r="BD23" i="6" s="1"/>
  <c r="AZ4" i="6"/>
  <c r="BD4" i="6" s="1"/>
  <c r="BB4" i="6"/>
  <c r="BA4" i="6" s="1"/>
  <c r="AY118" i="6"/>
  <c r="BB118" i="6"/>
  <c r="BA118" i="6" s="1"/>
  <c r="AY458" i="6"/>
  <c r="AZ195" i="6"/>
  <c r="BD195" i="6" s="1"/>
  <c r="AY195" i="6"/>
  <c r="AY54" i="6"/>
  <c r="AZ54" i="6"/>
  <c r="BD54" i="6" s="1"/>
  <c r="BB195" i="6"/>
  <c r="BA195" i="6" s="1"/>
  <c r="AY451" i="6"/>
  <c r="AY122" i="6"/>
  <c r="AZ122" i="6"/>
  <c r="BD122" i="6" s="1"/>
  <c r="AY275" i="6"/>
  <c r="BB275" i="6"/>
  <c r="BA275" i="6" s="1"/>
  <c r="AZ275" i="6"/>
  <c r="BD275" i="6" s="1"/>
  <c r="AY6" i="6"/>
  <c r="AZ6" i="6"/>
  <c r="BD6" i="6" s="1"/>
  <c r="AY103" i="6"/>
  <c r="AZ103" i="6"/>
  <c r="BD103" i="6" s="1"/>
  <c r="AY39" i="6"/>
  <c r="AY119" i="6"/>
  <c r="AZ119" i="6"/>
  <c r="BD119" i="6" s="1"/>
  <c r="BB196" i="6"/>
  <c r="BA196" i="6" s="1"/>
  <c r="BB65" i="6"/>
  <c r="BA65" i="6" s="1"/>
  <c r="AZ117" i="6"/>
  <c r="BD117" i="6" s="1"/>
  <c r="BB117" i="6"/>
  <c r="BA117" i="6" s="1"/>
  <c r="AY198" i="6"/>
  <c r="AZ108" i="6"/>
  <c r="BD108" i="6" s="1"/>
  <c r="BB23" i="6"/>
  <c r="BA23" i="6" s="1"/>
  <c r="BB189" i="6"/>
  <c r="BA189" i="6" s="1"/>
  <c r="AZ189" i="6"/>
  <c r="BD189" i="6" s="1"/>
  <c r="AY189" i="6"/>
  <c r="BB38" i="6"/>
  <c r="BA38" i="6" s="1"/>
  <c r="AZ38" i="6"/>
  <c r="BD38" i="6" s="1"/>
  <c r="AY38" i="6"/>
  <c r="AZ99" i="6"/>
  <c r="BD99" i="6" s="1"/>
  <c r="BB99" i="6"/>
  <c r="BA99" i="6" s="1"/>
  <c r="AY99" i="6"/>
  <c r="AZ96" i="6"/>
  <c r="BD96" i="6" s="1"/>
  <c r="AY96" i="6"/>
  <c r="AZ7" i="6"/>
  <c r="BD7" i="6" s="1"/>
  <c r="AY7" i="6"/>
  <c r="BB7" i="6"/>
  <c r="BA7" i="6" s="1"/>
  <c r="BB54" i="6"/>
  <c r="BA54" i="6" s="1"/>
  <c r="BB91" i="6"/>
  <c r="BA91" i="6" s="1"/>
  <c r="AZ91" i="6"/>
  <c r="BD91" i="6" s="1"/>
  <c r="AY91" i="6"/>
  <c r="BB96" i="6"/>
  <c r="BA96" i="6" s="1"/>
  <c r="BB271" i="6"/>
  <c r="BA271" i="6" s="1"/>
  <c r="AZ271" i="6"/>
  <c r="BD271" i="6" s="1"/>
  <c r="BB333" i="6"/>
  <c r="BA333" i="6" s="1"/>
  <c r="AZ333" i="6"/>
  <c r="BD333" i="6" s="1"/>
  <c r="AY333" i="6"/>
  <c r="BB375" i="6"/>
  <c r="BA375" i="6" s="1"/>
  <c r="AY375" i="6"/>
  <c r="BB447" i="6"/>
  <c r="BA447" i="6" s="1"/>
  <c r="AZ447" i="6"/>
  <c r="BD447" i="6" s="1"/>
  <c r="AY447" i="6"/>
  <c r="BB100" i="6"/>
  <c r="BA100" i="6" s="1"/>
  <c r="AY100" i="6"/>
  <c r="BB102" i="6"/>
  <c r="BA102" i="6" s="1"/>
  <c r="AZ102" i="6"/>
  <c r="BD102" i="6" s="1"/>
  <c r="AY102" i="6"/>
  <c r="AZ280" i="6"/>
  <c r="BD280" i="6" s="1"/>
  <c r="AY280" i="6"/>
  <c r="AZ202" i="6"/>
  <c r="BD202" i="6" s="1"/>
  <c r="AY202" i="6"/>
  <c r="BB202" i="6"/>
  <c r="BA202" i="6" s="1"/>
  <c r="AY201" i="6"/>
  <c r="BB201" i="6"/>
  <c r="BA201" i="6" s="1"/>
  <c r="AZ201" i="6"/>
  <c r="BD201" i="6" s="1"/>
  <c r="AZ24" i="6"/>
  <c r="BD24" i="6" s="1"/>
  <c r="BB24" i="6"/>
  <c r="BA24" i="6" s="1"/>
  <c r="AY24" i="6"/>
  <c r="AZ274" i="6"/>
  <c r="BD274" i="6" s="1"/>
  <c r="AY274" i="6"/>
  <c r="BB280" i="6"/>
  <c r="BA280" i="6" s="1"/>
  <c r="BB11" i="6"/>
  <c r="BA11" i="6" s="1"/>
  <c r="AZ11" i="6"/>
  <c r="BD11" i="6" s="1"/>
  <c r="AY11" i="6"/>
  <c r="AZ18" i="6"/>
  <c r="BD18" i="6" s="1"/>
  <c r="BB18" i="6"/>
  <c r="BA18" i="6" s="1"/>
  <c r="AY18" i="6"/>
  <c r="BB107" i="6"/>
  <c r="BA107" i="6" s="1"/>
  <c r="AZ107" i="6"/>
  <c r="BD107" i="6" s="1"/>
  <c r="AY107" i="6"/>
  <c r="AZ281" i="6"/>
  <c r="BD281" i="6" s="1"/>
  <c r="BB281" i="6"/>
  <c r="BA281" i="6" s="1"/>
  <c r="AY281" i="6"/>
  <c r="BB25" i="6"/>
  <c r="BA25" i="6" s="1"/>
  <c r="AZ25" i="6"/>
  <c r="BD25" i="6" s="1"/>
  <c r="AY25" i="6"/>
  <c r="AZ92" i="6"/>
  <c r="BD92" i="6" s="1"/>
  <c r="AY92" i="6"/>
  <c r="BB78" i="6"/>
  <c r="BA78" i="6" s="1"/>
  <c r="AZ78" i="6"/>
  <c r="BD78" i="6" s="1"/>
  <c r="AY276" i="6"/>
  <c r="BB276" i="6"/>
  <c r="BA276" i="6" s="1"/>
  <c r="AZ276" i="6"/>
  <c r="BD276" i="6" s="1"/>
  <c r="AY78" i="6"/>
  <c r="BB93" i="6"/>
  <c r="BA93" i="6" s="1"/>
  <c r="AZ93" i="6"/>
  <c r="BD93" i="6" s="1"/>
  <c r="BB378" i="6"/>
  <c r="BA378" i="6" s="1"/>
  <c r="AZ378" i="6"/>
  <c r="BD378" i="6" s="1"/>
  <c r="AY378" i="6"/>
  <c r="BB193" i="6"/>
  <c r="BA193" i="6" s="1"/>
  <c r="AY193" i="6"/>
  <c r="BB418" i="6"/>
  <c r="BA418" i="6" s="1"/>
  <c r="AZ418" i="6"/>
  <c r="BD418" i="6" s="1"/>
  <c r="AY418" i="6"/>
  <c r="BB434" i="6"/>
  <c r="BA434" i="6" s="1"/>
  <c r="AZ434" i="6"/>
  <c r="BD434" i="6" s="1"/>
  <c r="BB95" i="6"/>
  <c r="BA95" i="6" s="1"/>
  <c r="AZ95" i="6"/>
  <c r="BD95" i="6" s="1"/>
  <c r="AY95" i="6"/>
  <c r="AZ3" i="6"/>
  <c r="BD3" i="6" s="1"/>
  <c r="BB3" i="6"/>
  <c r="BA3" i="6" s="1"/>
  <c r="AY3" i="6"/>
  <c r="BB277" i="6"/>
  <c r="BA277" i="6" s="1"/>
  <c r="AZ277" i="6"/>
  <c r="BD277" i="6" s="1"/>
  <c r="AY277" i="6"/>
  <c r="BB101" i="6"/>
  <c r="BA101" i="6" s="1"/>
  <c r="AZ101" i="6"/>
  <c r="BD101" i="6" s="1"/>
  <c r="BB12" i="6"/>
  <c r="BA12" i="6" s="1"/>
  <c r="AZ12" i="6"/>
  <c r="BD12" i="6" s="1"/>
  <c r="AY12" i="6"/>
  <c r="BB115" i="6"/>
  <c r="BA115" i="6" s="1"/>
  <c r="AZ115" i="6"/>
  <c r="BD115" i="6" s="1"/>
  <c r="AY115" i="6"/>
  <c r="AY14" i="6"/>
  <c r="BB14" i="6"/>
  <c r="BA14" i="6" s="1"/>
  <c r="AZ14" i="6"/>
  <c r="BD14" i="6" s="1"/>
  <c r="AZ282" i="6"/>
  <c r="BD282" i="6" s="1"/>
  <c r="AY282" i="6"/>
  <c r="BB282" i="6"/>
  <c r="BA282" i="6" s="1"/>
  <c r="BB209" i="6"/>
  <c r="BA209" i="6" s="1"/>
  <c r="AZ209" i="6"/>
  <c r="BD209" i="6" s="1"/>
  <c r="AY209" i="6"/>
  <c r="BB197" i="6"/>
  <c r="BA197" i="6" s="1"/>
  <c r="AZ197" i="6"/>
  <c r="BD197" i="6" s="1"/>
  <c r="AY197" i="6"/>
  <c r="AZ62" i="6"/>
  <c r="BD62" i="6" s="1"/>
  <c r="AY62" i="6"/>
  <c r="AZ431" i="6"/>
  <c r="BD431" i="6" s="1"/>
  <c r="AY431" i="6"/>
  <c r="AY273" i="6"/>
  <c r="BB273" i="6"/>
  <c r="BA273" i="6" s="1"/>
  <c r="AZ374" i="6"/>
  <c r="BD374" i="6" s="1"/>
  <c r="AY374" i="6"/>
  <c r="AZ397" i="6"/>
  <c r="BD397" i="6" s="1"/>
  <c r="AY397" i="6"/>
  <c r="BB416" i="6"/>
  <c r="BA416" i="6" s="1"/>
  <c r="AZ416" i="6"/>
  <c r="BD416" i="6" s="1"/>
  <c r="BB194" i="6"/>
  <c r="BA194" i="6" s="1"/>
  <c r="AY194" i="6"/>
  <c r="BB278" i="6"/>
  <c r="BA278" i="6" s="1"/>
  <c r="AY278" i="6"/>
  <c r="BB335" i="6"/>
  <c r="BA335" i="6" s="1"/>
  <c r="AZ335" i="6"/>
  <c r="BD335" i="6" s="1"/>
  <c r="AY335" i="6"/>
  <c r="BB13" i="6"/>
  <c r="BA13" i="6" s="1"/>
  <c r="AZ13" i="6"/>
  <c r="BD13" i="6" s="1"/>
  <c r="AY13" i="6"/>
  <c r="AY104" i="6"/>
  <c r="BB104" i="6"/>
  <c r="BA104" i="6" s="1"/>
  <c r="AZ104" i="6"/>
  <c r="BD104" i="6" s="1"/>
  <c r="AZ111" i="6"/>
  <c r="BD111" i="6" s="1"/>
  <c r="AY111" i="6"/>
  <c r="BB111" i="6"/>
  <c r="BA111" i="6" s="1"/>
  <c r="AZ113" i="6"/>
  <c r="BD113" i="6" s="1"/>
  <c r="AY113" i="6"/>
  <c r="BB113" i="6"/>
  <c r="BA113" i="6" s="1"/>
  <c r="AY126" i="6"/>
  <c r="AZ126" i="6"/>
  <c r="BD126" i="6" s="1"/>
  <c r="BB126" i="6"/>
  <c r="BA126" i="6" s="1"/>
  <c r="AY430" i="6"/>
  <c r="BB430" i="6"/>
  <c r="BA430" i="6" s="1"/>
  <c r="AZ400" i="6"/>
  <c r="BD400" i="6" s="1"/>
  <c r="AY400" i="6"/>
  <c r="BB8" i="6"/>
  <c r="BA8" i="6" s="1"/>
  <c r="AZ8" i="6"/>
  <c r="BD8" i="6" s="1"/>
  <c r="AY8" i="6"/>
  <c r="BB448" i="6"/>
  <c r="BA448" i="6" s="1"/>
  <c r="AZ448" i="6"/>
  <c r="BD448" i="6" s="1"/>
  <c r="AZ39" i="6"/>
  <c r="BD39" i="6" s="1"/>
  <c r="BB55" i="6"/>
  <c r="BA55" i="6" s="1"/>
  <c r="BB94" i="6"/>
  <c r="BA94" i="6" s="1"/>
  <c r="AY94" i="6"/>
  <c r="AZ273" i="6"/>
  <c r="BD273" i="6" s="1"/>
  <c r="BB377" i="6"/>
  <c r="BA377" i="6" s="1"/>
  <c r="AZ377" i="6"/>
  <c r="BD377" i="6" s="1"/>
  <c r="AY377" i="6"/>
  <c r="BB374" i="6"/>
  <c r="BA374" i="6" s="1"/>
  <c r="BB397" i="6"/>
  <c r="BA397" i="6" s="1"/>
  <c r="AY416" i="6"/>
  <c r="BB433" i="6"/>
  <c r="BA433" i="6" s="1"/>
  <c r="AZ433" i="6"/>
  <c r="BD433" i="6" s="1"/>
  <c r="BB449" i="6"/>
  <c r="BA449" i="6" s="1"/>
  <c r="AZ449" i="6"/>
  <c r="BD449" i="6" s="1"/>
  <c r="AY449" i="6"/>
  <c r="BB334" i="6"/>
  <c r="BA334" i="6" s="1"/>
  <c r="AY334" i="6"/>
  <c r="AZ194" i="6"/>
  <c r="BD194" i="6" s="1"/>
  <c r="BB98" i="6"/>
  <c r="BA98" i="6" s="1"/>
  <c r="AZ98" i="6"/>
  <c r="BD98" i="6" s="1"/>
  <c r="AZ278" i="6"/>
  <c r="BD278" i="6" s="1"/>
  <c r="AY97" i="6"/>
  <c r="AZ97" i="6"/>
  <c r="BD97" i="6" s="1"/>
  <c r="BB379" i="6"/>
  <c r="BA379" i="6" s="1"/>
  <c r="AZ379" i="6"/>
  <c r="BD379" i="6" s="1"/>
  <c r="AY379" i="6"/>
  <c r="AZ105" i="6"/>
  <c r="BD105" i="6" s="1"/>
  <c r="BB105" i="6"/>
  <c r="BA105" i="6" s="1"/>
  <c r="AY105" i="6"/>
  <c r="BB450" i="6"/>
  <c r="BA450" i="6" s="1"/>
  <c r="AZ450" i="6"/>
  <c r="BD450" i="6" s="1"/>
  <c r="BB116" i="6"/>
  <c r="BA116" i="6" s="1"/>
  <c r="AZ116" i="6"/>
  <c r="BD116" i="6" s="1"/>
  <c r="AY116" i="6"/>
  <c r="AY399" i="6"/>
  <c r="BB399" i="6"/>
  <c r="BA399" i="6" s="1"/>
  <c r="AZ432" i="6"/>
  <c r="BD432" i="6" s="1"/>
  <c r="AY432" i="6"/>
  <c r="BB9" i="6"/>
  <c r="BA9" i="6" s="1"/>
  <c r="AZ9" i="6"/>
  <c r="BD9" i="6" s="1"/>
  <c r="AY9" i="6"/>
  <c r="AY191" i="6"/>
  <c r="BB191" i="6"/>
  <c r="BA191" i="6" s="1"/>
  <c r="AZ192" i="6"/>
  <c r="BD192" i="6" s="1"/>
  <c r="AY192" i="6"/>
  <c r="AZ272" i="6"/>
  <c r="BD272" i="6" s="1"/>
  <c r="AY272" i="6"/>
  <c r="BB373" i="6"/>
  <c r="BA373" i="6" s="1"/>
  <c r="AZ373" i="6"/>
  <c r="BD373" i="6" s="1"/>
  <c r="AY84" i="6"/>
  <c r="BB84" i="6"/>
  <c r="BA84" i="6" s="1"/>
  <c r="AZ5" i="6"/>
  <c r="BD5" i="6" s="1"/>
  <c r="AY5" i="6"/>
  <c r="BB5" i="6"/>
  <c r="BA5" i="6" s="1"/>
  <c r="BB199" i="6"/>
  <c r="BA199" i="6" s="1"/>
  <c r="AZ199" i="6"/>
  <c r="BD199" i="6" s="1"/>
  <c r="AY199" i="6"/>
  <c r="BB401" i="6"/>
  <c r="BA401" i="6" s="1"/>
  <c r="AZ401" i="6"/>
  <c r="BD401" i="6" s="1"/>
  <c r="AY401" i="6"/>
  <c r="AY459" i="6"/>
  <c r="BB459" i="6"/>
  <c r="BA459" i="6" s="1"/>
  <c r="AZ459" i="6"/>
  <c r="BD459" i="6" s="1"/>
  <c r="BB106" i="6"/>
  <c r="BA106" i="6" s="1"/>
  <c r="AZ106" i="6"/>
  <c r="BD106" i="6" s="1"/>
  <c r="AY106" i="6"/>
  <c r="BB21" i="6"/>
  <c r="BA21" i="6" s="1"/>
  <c r="AZ21" i="6"/>
  <c r="BD21" i="6" s="1"/>
  <c r="AY21" i="6"/>
  <c r="BB121" i="6"/>
  <c r="BA121" i="6" s="1"/>
  <c r="AZ121" i="6"/>
  <c r="BD121" i="6" s="1"/>
  <c r="AY121" i="6"/>
  <c r="AY56" i="6"/>
  <c r="BB56" i="6"/>
  <c r="BA56" i="6" s="1"/>
  <c r="BB419" i="6"/>
  <c r="BA419" i="6" s="1"/>
  <c r="AZ419" i="6"/>
  <c r="BD419" i="6" s="1"/>
  <c r="AY419" i="6"/>
  <c r="BB376" i="6"/>
  <c r="BA376" i="6" s="1"/>
  <c r="AZ376" i="6"/>
  <c r="BD376" i="6" s="1"/>
  <c r="BB398" i="6"/>
  <c r="BA398" i="6" s="1"/>
  <c r="AZ398" i="6"/>
  <c r="BD398" i="6" s="1"/>
  <c r="AY398" i="6"/>
  <c r="BB417" i="6"/>
  <c r="BA417" i="6" s="1"/>
  <c r="AY417" i="6"/>
  <c r="BB279" i="6"/>
  <c r="BA279" i="6" s="1"/>
  <c r="AZ279" i="6"/>
  <c r="BD279" i="6" s="1"/>
  <c r="AY279" i="6"/>
  <c r="AY200" i="6"/>
  <c r="BB200" i="6"/>
  <c r="BA200" i="6" s="1"/>
  <c r="AZ420" i="6"/>
  <c r="BD420" i="6" s="1"/>
  <c r="AY420" i="6"/>
  <c r="BB420" i="6"/>
  <c r="BA420" i="6" s="1"/>
  <c r="AZ10" i="6"/>
  <c r="BD10" i="6" s="1"/>
  <c r="BB10" i="6"/>
  <c r="BA10" i="6" s="1"/>
  <c r="AY10" i="6"/>
  <c r="BB64" i="6"/>
  <c r="BA64" i="6" s="1"/>
  <c r="AZ64" i="6"/>
  <c r="BD64" i="6" s="1"/>
  <c r="AY64" i="6"/>
  <c r="AY110" i="6"/>
  <c r="AZ110" i="6"/>
  <c r="BD110" i="6" s="1"/>
  <c r="BB110" i="6"/>
  <c r="BA110" i="6" s="1"/>
  <c r="BB114" i="6"/>
  <c r="BA114" i="6" s="1"/>
  <c r="AZ114" i="6"/>
  <c r="BD114" i="6" s="1"/>
  <c r="AY114" i="6"/>
  <c r="BB336" i="6"/>
  <c r="BA336" i="6" s="1"/>
  <c r="AZ336" i="6"/>
  <c r="BD336" i="6" s="1"/>
  <c r="AY336" i="6"/>
  <c r="AY19" i="6"/>
  <c r="AY20" i="6"/>
  <c r="AY123" i="6"/>
  <c r="BB103" i="6"/>
  <c r="BA103" i="6" s="1"/>
  <c r="AZ19" i="6"/>
  <c r="BD19" i="6" s="1"/>
  <c r="BB108" i="6"/>
  <c r="BA108" i="6" s="1"/>
  <c r="AZ20" i="6"/>
  <c r="BD20" i="6" s="1"/>
  <c r="BB119" i="6"/>
  <c r="BA119" i="6" s="1"/>
  <c r="AZ123" i="6"/>
  <c r="BD123" i="6" s="1"/>
  <c r="BB122" i="6"/>
  <c r="BA122" i="6" s="1"/>
  <c r="AZ458" i="6"/>
  <c r="BD458" i="6" s="1"/>
  <c r="AY16" i="6"/>
  <c r="AZ198" i="6"/>
  <c r="BD198" i="6" s="1"/>
  <c r="AY17" i="6"/>
  <c r="AY109" i="6"/>
  <c r="AY435" i="6"/>
  <c r="AZ451" i="6"/>
  <c r="BD451" i="6" s="1"/>
  <c r="AY112" i="6"/>
  <c r="AZ22" i="6"/>
  <c r="BD22" i="6" s="1"/>
  <c r="AY120" i="6"/>
  <c r="AZ17" i="6"/>
  <c r="BD17" i="6" s="1"/>
  <c r="AZ435" i="6"/>
  <c r="BD435" i="6" s="1"/>
  <c r="AZ112" i="6"/>
  <c r="BD112" i="6" s="1"/>
  <c r="AZ16" i="6"/>
  <c r="BD16" i="6" s="1"/>
  <c r="AZ120" i="6"/>
  <c r="BD120" i="6" s="1"/>
  <c r="BB109" i="6"/>
  <c r="BA109" i="6" s="1"/>
  <c r="BB22" i="6"/>
  <c r="BA22" i="6" s="1"/>
  <c r="BB270" i="6"/>
  <c r="BA270" i="6" s="1"/>
  <c r="AZ270" i="6"/>
  <c r="BD270" i="6" s="1"/>
  <c r="Y233" i="6"/>
  <c r="AA233" i="6" s="1"/>
  <c r="AF233" i="6" s="1"/>
  <c r="Y332" i="6"/>
  <c r="AA332" i="6" s="1"/>
  <c r="AF332" i="6" s="1"/>
  <c r="Y372" i="6"/>
  <c r="AA372" i="6" s="1"/>
  <c r="AF372" i="6" s="1"/>
  <c r="Y269" i="6"/>
  <c r="AA269" i="6" s="1"/>
  <c r="AF269" i="6" s="1"/>
  <c r="Y244" i="6"/>
  <c r="AA244" i="6" s="1"/>
  <c r="AF244" i="6" s="1"/>
  <c r="Y186" i="6"/>
  <c r="AA186" i="6" s="1"/>
  <c r="AF186" i="6" s="1"/>
  <c r="Y188" i="6"/>
  <c r="AA188" i="6" s="1"/>
  <c r="AF188" i="6" s="1"/>
  <c r="Y187" i="6"/>
  <c r="AA187" i="6" s="1"/>
  <c r="AF187" i="6" s="1"/>
  <c r="Y268" i="6"/>
  <c r="AA268" i="6" s="1"/>
  <c r="AF268" i="6" s="1"/>
  <c r="Y185" i="6"/>
  <c r="AA185" i="6" s="1"/>
  <c r="AF185" i="6" s="1"/>
  <c r="Y440" i="6"/>
  <c r="AA440" i="6" s="1"/>
  <c r="AF440" i="6" s="1"/>
  <c r="Y441" i="6"/>
  <c r="AA441" i="6" s="1"/>
  <c r="AF441" i="6" s="1"/>
  <c r="Y391" i="6"/>
  <c r="AA391" i="6" s="1"/>
  <c r="AF391" i="6" s="1"/>
  <c r="Y439" i="6"/>
  <c r="AA439" i="6" s="1"/>
  <c r="AF439" i="6" s="1"/>
  <c r="Y425" i="6"/>
  <c r="AA425" i="6" s="1"/>
  <c r="AF425" i="6" s="1"/>
  <c r="Y409" i="6"/>
  <c r="AA409" i="6" s="1"/>
  <c r="AF409" i="6" s="1"/>
  <c r="Y389" i="6"/>
  <c r="AA389" i="6" s="1"/>
  <c r="AF389" i="6" s="1"/>
  <c r="Y174" i="6"/>
  <c r="AA174" i="6" s="1"/>
  <c r="AF174" i="6" s="1"/>
  <c r="Y356" i="6"/>
  <c r="AA356" i="6" s="1"/>
  <c r="AF356" i="6" s="1"/>
  <c r="Y266" i="6"/>
  <c r="AA266" i="6" s="1"/>
  <c r="AF266" i="6" s="1"/>
  <c r="Y355" i="6"/>
  <c r="AA355" i="6" s="1"/>
  <c r="AF355" i="6" s="1"/>
  <c r="Y311" i="6"/>
  <c r="AA311" i="6" s="1"/>
  <c r="AF311" i="6" s="1"/>
  <c r="Y310" i="6"/>
  <c r="AA310" i="6" s="1"/>
  <c r="AF310" i="6" s="1"/>
  <c r="Y309" i="6"/>
  <c r="AA309" i="6" s="1"/>
  <c r="AF309" i="6" s="1"/>
  <c r="Y245" i="6"/>
  <c r="AA245" i="6" s="1"/>
  <c r="AF245" i="6" s="1"/>
  <c r="Y184" i="6"/>
  <c r="AA184" i="6" s="1"/>
  <c r="AF184" i="6" s="1"/>
  <c r="Y90" i="6"/>
  <c r="AA90" i="6" s="1"/>
  <c r="AF90" i="6" s="1"/>
  <c r="Y89" i="6"/>
  <c r="AA89" i="6" s="1"/>
  <c r="AF89" i="6" s="1"/>
  <c r="Y183" i="6"/>
  <c r="AA183" i="6" s="1"/>
  <c r="AF183" i="6" s="1"/>
  <c r="Y265" i="6"/>
  <c r="AA265" i="6" s="1"/>
  <c r="AF265" i="6" s="1"/>
  <c r="Y182" i="6"/>
  <c r="AA182" i="6" s="1"/>
  <c r="AF182" i="6" s="1"/>
  <c r="Y308" i="6"/>
  <c r="AA308" i="6" s="1"/>
  <c r="AF308" i="6" s="1"/>
  <c r="Y330" i="6"/>
  <c r="AA330" i="6" s="1"/>
  <c r="AF330" i="6" s="1"/>
  <c r="Y180" i="6"/>
  <c r="AA180" i="6" s="1"/>
  <c r="AF180" i="6" s="1"/>
  <c r="Y88" i="6"/>
  <c r="AA88" i="6" s="1"/>
  <c r="AF88" i="6" s="1"/>
  <c r="Y86" i="6"/>
  <c r="AA86" i="6" s="1"/>
  <c r="AF86" i="6" s="1"/>
  <c r="Y85" i="6"/>
  <c r="AA85" i="6" s="1"/>
  <c r="AF85" i="6" s="1"/>
  <c r="Y177" i="6"/>
  <c r="AA177" i="6" s="1"/>
  <c r="AF177" i="6" s="1"/>
  <c r="Y179" i="6"/>
  <c r="AA179" i="6" s="1"/>
  <c r="AF179" i="6" s="1"/>
  <c r="Y87" i="6"/>
  <c r="AA87" i="6" s="1"/>
  <c r="AF87" i="6" s="1"/>
  <c r="Y83" i="6"/>
  <c r="AA83" i="6" s="1"/>
  <c r="AF83" i="6" s="1"/>
  <c r="Y307" i="6"/>
  <c r="AA307" i="6" s="1"/>
  <c r="AF307" i="6" s="1"/>
  <c r="Y457" i="6"/>
  <c r="AA457" i="6" s="1"/>
  <c r="AF457" i="6" s="1"/>
  <c r="Y456" i="6"/>
  <c r="AA456" i="6" s="1"/>
  <c r="AF456" i="6" s="1"/>
  <c r="Y444" i="6"/>
  <c r="AA444" i="6" s="1"/>
  <c r="AF444" i="6" s="1"/>
  <c r="Y443" i="6"/>
  <c r="AA443" i="6" s="1"/>
  <c r="AF443" i="6" s="1"/>
  <c r="Y428" i="6"/>
  <c r="AA428" i="6" s="1"/>
  <c r="AF428" i="6" s="1"/>
  <c r="Y427" i="6"/>
  <c r="AA427" i="6" s="1"/>
  <c r="AF427" i="6" s="1"/>
  <c r="Y413" i="6"/>
  <c r="AA413" i="6" s="1"/>
  <c r="AF413" i="6" s="1"/>
  <c r="Y412" i="6"/>
  <c r="AA412" i="6" s="1"/>
  <c r="AF412" i="6" s="1"/>
  <c r="Y394" i="6"/>
  <c r="AA394" i="6" s="1"/>
  <c r="AF394" i="6" s="1"/>
  <c r="Y393" i="6"/>
  <c r="AA393" i="6" s="1"/>
  <c r="AF393" i="6" s="1"/>
  <c r="Y354" i="6"/>
  <c r="AA354" i="6" s="1"/>
  <c r="AF354" i="6" s="1"/>
  <c r="Y353" i="6"/>
  <c r="AA353" i="6" s="1"/>
  <c r="AF353" i="6" s="1"/>
  <c r="Y306" i="6"/>
  <c r="AA306" i="6" s="1"/>
  <c r="AF306" i="6" s="1"/>
  <c r="Y305" i="6"/>
  <c r="AA305" i="6" s="1"/>
  <c r="AF305" i="6" s="1"/>
  <c r="Y243" i="6"/>
  <c r="AA243" i="6" s="1"/>
  <c r="AF243" i="6" s="1"/>
  <c r="Y82" i="6"/>
  <c r="AA82" i="6" s="1"/>
  <c r="AF82" i="6" s="1"/>
  <c r="Y242" i="6"/>
  <c r="AA242" i="6" s="1"/>
  <c r="AF242" i="6" s="1"/>
  <c r="Y241" i="6"/>
  <c r="AA241" i="6" s="1"/>
  <c r="AF241" i="6" s="1"/>
  <c r="Y240" i="6"/>
  <c r="AA240" i="6" s="1"/>
  <c r="AF240" i="6" s="1"/>
  <c r="Y239" i="6"/>
  <c r="AA239" i="6" s="1"/>
  <c r="AF239" i="6" s="1"/>
  <c r="Y414" i="6"/>
  <c r="AA414" i="6" s="1"/>
  <c r="AF414" i="6" s="1"/>
  <c r="Y395" i="6"/>
  <c r="AA395" i="6" s="1"/>
  <c r="AF395" i="6" s="1"/>
  <c r="Y368" i="6"/>
  <c r="AA368" i="6" s="1"/>
  <c r="AF368" i="6" s="1"/>
  <c r="Y370" i="6"/>
  <c r="AA370" i="6" s="1"/>
  <c r="AF370" i="6" s="1"/>
  <c r="Y369" i="6"/>
  <c r="AA369" i="6" s="1"/>
  <c r="AF369" i="6" s="1"/>
  <c r="Y176" i="6"/>
  <c r="AA176" i="6" s="1"/>
  <c r="AF176" i="6" s="1"/>
  <c r="Y178" i="6"/>
  <c r="AA178" i="6" s="1"/>
  <c r="AF178" i="6" s="1"/>
  <c r="Y173" i="6"/>
  <c r="AA173" i="6" s="1"/>
  <c r="AF173" i="6" s="1"/>
  <c r="Y172" i="6"/>
  <c r="AA172" i="6" s="1"/>
  <c r="AF172" i="6" s="1"/>
  <c r="Y155" i="6"/>
  <c r="AA155" i="6" s="1"/>
  <c r="AF155" i="6" s="1"/>
  <c r="Y329" i="6"/>
  <c r="AA329" i="6" s="1"/>
  <c r="AF329" i="6" s="1"/>
  <c r="Y326" i="6"/>
  <c r="AA326" i="6" s="1"/>
  <c r="AF326" i="6" s="1"/>
  <c r="Y75" i="6"/>
  <c r="AA75" i="6" s="1"/>
  <c r="AF75" i="6" s="1"/>
  <c r="Y328" i="6"/>
  <c r="AA328" i="6" s="1"/>
  <c r="AF328" i="6" s="1"/>
  <c r="Y81" i="6"/>
  <c r="AA81" i="6" s="1"/>
  <c r="AF81" i="6" s="1"/>
  <c r="Y79" i="6"/>
  <c r="AA79" i="6" s="1"/>
  <c r="AF79" i="6" s="1"/>
  <c r="Y80" i="6"/>
  <c r="AA80" i="6" s="1"/>
  <c r="AF80" i="6" s="1"/>
  <c r="Y72" i="6"/>
  <c r="AA72" i="6" s="1"/>
  <c r="AF72" i="6" s="1"/>
  <c r="Y71" i="6"/>
  <c r="AA71" i="6" s="1"/>
  <c r="AF71" i="6" s="1"/>
  <c r="Y70" i="6"/>
  <c r="AA70" i="6" s="1"/>
  <c r="AF70" i="6" s="1"/>
  <c r="Y77" i="6"/>
  <c r="AA77" i="6" s="1"/>
  <c r="AF77" i="6" s="1"/>
  <c r="Y455" i="6"/>
  <c r="AA455" i="6" s="1"/>
  <c r="AF455" i="6" s="1"/>
  <c r="Y442" i="6"/>
  <c r="AA442" i="6" s="1"/>
  <c r="AF442" i="6" s="1"/>
  <c r="Y426" i="6"/>
  <c r="AA426" i="6" s="1"/>
  <c r="AF426" i="6" s="1"/>
  <c r="Y411" i="6"/>
  <c r="AA411" i="6" s="1"/>
  <c r="AF411" i="6" s="1"/>
  <c r="Y392" i="6"/>
  <c r="AA392" i="6" s="1"/>
  <c r="AF392" i="6" s="1"/>
  <c r="Y352" i="6"/>
  <c r="AA352" i="6" s="1"/>
  <c r="AF352" i="6" s="1"/>
  <c r="Y238" i="6"/>
  <c r="AA238" i="6" s="1"/>
  <c r="AF238" i="6" s="1"/>
  <c r="Y237" i="6"/>
  <c r="AA237" i="6" s="1"/>
  <c r="AF237" i="6" s="1"/>
  <c r="Y235" i="6"/>
  <c r="AA235" i="6" s="1"/>
  <c r="AF235" i="6" s="1"/>
  <c r="Y161" i="6"/>
  <c r="AA161" i="6" s="1"/>
  <c r="AF161" i="6" s="1"/>
  <c r="Y76" i="6"/>
  <c r="AA76" i="6" s="1"/>
  <c r="AF76" i="6" s="1"/>
  <c r="Y312" i="6"/>
  <c r="AA312" i="6" s="1"/>
  <c r="AF312" i="6" s="1"/>
  <c r="Y303" i="6"/>
  <c r="AA303" i="6" s="1"/>
  <c r="AF303" i="6" s="1"/>
  <c r="Y304" i="6"/>
  <c r="AA304" i="6" s="1"/>
  <c r="AF304" i="6" s="1"/>
  <c r="Y231" i="6"/>
  <c r="AA231" i="6" s="1"/>
  <c r="AF231" i="6" s="1"/>
  <c r="Y230" i="6"/>
  <c r="AA230" i="6" s="1"/>
  <c r="AF230" i="6" s="1"/>
  <c r="Y410" i="6"/>
  <c r="AA410" i="6" s="1"/>
  <c r="AF410" i="6" s="1"/>
  <c r="Y390" i="6"/>
  <c r="AA390" i="6" s="1"/>
  <c r="AF390" i="6" s="1"/>
  <c r="Y156" i="6"/>
  <c r="AA156" i="6" s="1"/>
  <c r="AF156" i="6" s="1"/>
  <c r="Y158" i="6"/>
  <c r="AA158" i="6" s="1"/>
  <c r="AF158" i="6" s="1"/>
  <c r="Y302" i="6"/>
  <c r="AA302" i="6" s="1"/>
  <c r="AF302" i="6" s="1"/>
  <c r="Y227" i="6"/>
  <c r="AA227" i="6" s="1"/>
  <c r="AF227" i="6" s="1"/>
  <c r="Y163" i="6"/>
  <c r="AA163" i="6" s="1"/>
  <c r="AF163" i="6" s="1"/>
  <c r="Y74" i="6"/>
  <c r="AA74" i="6" s="1"/>
  <c r="AF74" i="6" s="1"/>
  <c r="Y171" i="6"/>
  <c r="AA171" i="6" s="1"/>
  <c r="AF171" i="6" s="1"/>
  <c r="Y73" i="6"/>
  <c r="AA73" i="6" s="1"/>
  <c r="AF73" i="6" s="1"/>
  <c r="Y69" i="6"/>
  <c r="AA69" i="6" s="1"/>
  <c r="AF69" i="6" s="1"/>
  <c r="Y301" i="6"/>
  <c r="AA301" i="6" s="1"/>
  <c r="AF301" i="6" s="1"/>
  <c r="Y68" i="6"/>
  <c r="AA68" i="6" s="1"/>
  <c r="AF68" i="6" s="1"/>
  <c r="Y67" i="6"/>
  <c r="AA67" i="6" s="1"/>
  <c r="AF67" i="6" s="1"/>
  <c r="Y66" i="6"/>
  <c r="AA66" i="6" s="1"/>
  <c r="AF66" i="6" s="1"/>
  <c r="Y159" i="6"/>
  <c r="AA159" i="6" s="1"/>
  <c r="AF159" i="6" s="1"/>
  <c r="Y157" i="6"/>
  <c r="AA157" i="6" s="1"/>
  <c r="AF157" i="6" s="1"/>
  <c r="Y170" i="6"/>
  <c r="AA170" i="6" s="1"/>
  <c r="AF170" i="6" s="1"/>
  <c r="Y169" i="6"/>
  <c r="AA169" i="6" s="1"/>
  <c r="AF169" i="6" s="1"/>
  <c r="Y153" i="6"/>
  <c r="AA153" i="6" s="1"/>
  <c r="AF153" i="6" s="1"/>
  <c r="Y350" i="6"/>
  <c r="AA350" i="6" s="1"/>
  <c r="AF350" i="6" s="1"/>
  <c r="Y298" i="6"/>
  <c r="AA298" i="6" s="1"/>
  <c r="AF298" i="6" s="1"/>
  <c r="Y446" i="6"/>
  <c r="AA446" i="6" s="1"/>
  <c r="AF446" i="6" s="1"/>
  <c r="Y445" i="6"/>
  <c r="AA445" i="6" s="1"/>
  <c r="AF445" i="6" s="1"/>
  <c r="Y221" i="6"/>
  <c r="AA221" i="6" s="1"/>
  <c r="AF221" i="6" s="1"/>
  <c r="Y454" i="6"/>
  <c r="AA454" i="6" s="1"/>
  <c r="AF454" i="6" s="1"/>
  <c r="Y438" i="6"/>
  <c r="AA438" i="6" s="1"/>
  <c r="AF438" i="6" s="1"/>
  <c r="Y424" i="6"/>
  <c r="AA424" i="6" s="1"/>
  <c r="AF424" i="6" s="1"/>
  <c r="Y408" i="6"/>
  <c r="AA408" i="6" s="1"/>
  <c r="AF408" i="6" s="1"/>
  <c r="Y388" i="6"/>
  <c r="AA388" i="6" s="1"/>
  <c r="AF388" i="6" s="1"/>
  <c r="Y429" i="6"/>
  <c r="AA429" i="6" s="1"/>
  <c r="AF429" i="6" s="1"/>
  <c r="Y351" i="6"/>
  <c r="AA351" i="6" s="1"/>
  <c r="AF351" i="6" s="1"/>
  <c r="Y300" i="6"/>
  <c r="AA300" i="6" s="1"/>
  <c r="AF300" i="6" s="1"/>
  <c r="Y299" i="6"/>
  <c r="AA299" i="6" s="1"/>
  <c r="AF299" i="6" s="1"/>
  <c r="Y297" i="6"/>
  <c r="AA297" i="6" s="1"/>
  <c r="AF297" i="6" s="1"/>
  <c r="Y220" i="6"/>
  <c r="AA220" i="6" s="1"/>
  <c r="AF220" i="6" s="1"/>
  <c r="Y223" i="6"/>
  <c r="AA223" i="6" s="1"/>
  <c r="AF223" i="6" s="1"/>
  <c r="Y222" i="6"/>
  <c r="AA222" i="6" s="1"/>
  <c r="AF222" i="6" s="1"/>
  <c r="Y415" i="6"/>
  <c r="AA415" i="6" s="1"/>
  <c r="AF415" i="6" s="1"/>
  <c r="Y219" i="6"/>
  <c r="AA219" i="6" s="1"/>
  <c r="AF219" i="6" s="1"/>
  <c r="Y165" i="6"/>
  <c r="AA165" i="6" s="1"/>
  <c r="AF165" i="6" s="1"/>
  <c r="Y135" i="6"/>
  <c r="AA135" i="6" s="1"/>
  <c r="AF135" i="6" s="1"/>
  <c r="Y226" i="6"/>
  <c r="AA226" i="6" s="1"/>
  <c r="AF226" i="6" s="1"/>
  <c r="Y225" i="6"/>
  <c r="AA225" i="6" s="1"/>
  <c r="AF225" i="6" s="1"/>
  <c r="Y365" i="6"/>
  <c r="AA365" i="6" s="1"/>
  <c r="AF365" i="6" s="1"/>
  <c r="Y364" i="6"/>
  <c r="AA364" i="6" s="1"/>
  <c r="AF364" i="6" s="1"/>
  <c r="Y61" i="6"/>
  <c r="AA61" i="6" s="1"/>
  <c r="AF61" i="6" s="1"/>
  <c r="Y60" i="6"/>
  <c r="AA60" i="6" s="1"/>
  <c r="AF60" i="6" s="1"/>
  <c r="Y59" i="6"/>
  <c r="AA59" i="6" s="1"/>
  <c r="AF59" i="6" s="1"/>
  <c r="Y58" i="6"/>
  <c r="AA58" i="6" s="1"/>
  <c r="AF58" i="6" s="1"/>
  <c r="Y57" i="6"/>
  <c r="AA57" i="6" s="1"/>
  <c r="AF57" i="6" s="1"/>
  <c r="Y51" i="6"/>
  <c r="AA51" i="6" s="1"/>
  <c r="AF51" i="6" s="1"/>
  <c r="Y396" i="6"/>
  <c r="AA396" i="6" s="1"/>
  <c r="AF396" i="6" s="1"/>
  <c r="Y53" i="6"/>
  <c r="AA53" i="6" s="1"/>
  <c r="AF53" i="6" s="1"/>
  <c r="Y52" i="6"/>
  <c r="AA52" i="6" s="1"/>
  <c r="AF52" i="6" s="1"/>
  <c r="Y50" i="6"/>
  <c r="AA50" i="6" s="1"/>
  <c r="AF50" i="6" s="1"/>
  <c r="Y49" i="6"/>
  <c r="AA49" i="6" s="1"/>
  <c r="AF49" i="6" s="1"/>
  <c r="Y48" i="6"/>
  <c r="AA48" i="6" s="1"/>
  <c r="AF48" i="6" s="1"/>
  <c r="Y363" i="6"/>
  <c r="AA363" i="6" s="1"/>
  <c r="AF363" i="6" s="1"/>
  <c r="Y323" i="6"/>
  <c r="AA323" i="6" s="1"/>
  <c r="AF323" i="6" s="1"/>
  <c r="Y407" i="6"/>
  <c r="AA407" i="6" s="1"/>
  <c r="AF407" i="6" s="1"/>
  <c r="Y387" i="6"/>
  <c r="AA387" i="6" s="1"/>
  <c r="AF387" i="6" s="1"/>
  <c r="Y349" i="6"/>
  <c r="AA349" i="6" s="1"/>
  <c r="AF349" i="6" s="1"/>
  <c r="Y453" i="6"/>
  <c r="AA453" i="6" s="1"/>
  <c r="AF453" i="6" s="1"/>
  <c r="Y437" i="6"/>
  <c r="AA437" i="6" s="1"/>
  <c r="AF437" i="6" s="1"/>
  <c r="Y371" i="6"/>
  <c r="AA371" i="6" s="1"/>
  <c r="AF371" i="6" s="1"/>
  <c r="Y264" i="6"/>
  <c r="AA264" i="6" s="1"/>
  <c r="AF264" i="6" s="1"/>
  <c r="Y263" i="6"/>
  <c r="AA263" i="6" s="1"/>
  <c r="AF263" i="6" s="1"/>
  <c r="Y423" i="6"/>
  <c r="AA423" i="6" s="1"/>
  <c r="AF423" i="6" s="1"/>
  <c r="Y422" i="6"/>
  <c r="AA422" i="6" s="1"/>
  <c r="AF422" i="6" s="1"/>
  <c r="Y406" i="6"/>
  <c r="AA406" i="6" s="1"/>
  <c r="AF406" i="6" s="1"/>
  <c r="Y405" i="6"/>
  <c r="AA405" i="6" s="1"/>
  <c r="AF405" i="6" s="1"/>
  <c r="Y386" i="6"/>
  <c r="AA386" i="6" s="1"/>
  <c r="AF386" i="6" s="1"/>
  <c r="Y385" i="6"/>
  <c r="AA385" i="6" s="1"/>
  <c r="AF385" i="6" s="1"/>
  <c r="Y384" i="6"/>
  <c r="AA384" i="6" s="1"/>
  <c r="AF384" i="6" s="1"/>
  <c r="Y383" i="6"/>
  <c r="AA383" i="6" s="1"/>
  <c r="AF383" i="6" s="1"/>
  <c r="Y348" i="6"/>
  <c r="AA348" i="6" s="1"/>
  <c r="AF348" i="6" s="1"/>
  <c r="Y347" i="6"/>
  <c r="AA347" i="6" s="1"/>
  <c r="AF347" i="6" s="1"/>
  <c r="Y346" i="6"/>
  <c r="AA346" i="6" s="1"/>
  <c r="AF346" i="6" s="1"/>
  <c r="Y345" i="6"/>
  <c r="AA345" i="6" s="1"/>
  <c r="AF345" i="6" s="1"/>
  <c r="Y296" i="6"/>
  <c r="AA296" i="6" s="1"/>
  <c r="AF296" i="6" s="1"/>
  <c r="Y331" i="6"/>
  <c r="AA331" i="6" s="1"/>
  <c r="AF331" i="6" s="1"/>
  <c r="Y325" i="6"/>
  <c r="AA325" i="6" s="1"/>
  <c r="AF325" i="6" s="1"/>
  <c r="Y262" i="6"/>
  <c r="AA262" i="6" s="1"/>
  <c r="AF262" i="6" s="1"/>
  <c r="Y261" i="6"/>
  <c r="AA261" i="6" s="1"/>
  <c r="AF261" i="6" s="1"/>
  <c r="Y175" i="6"/>
  <c r="AA175" i="6" s="1"/>
  <c r="AF175" i="6" s="1"/>
  <c r="Y367" i="6"/>
  <c r="AA367" i="6" s="1"/>
  <c r="AF367" i="6" s="1"/>
  <c r="Y362" i="6"/>
  <c r="AA362" i="6" s="1"/>
  <c r="AF362" i="6" s="1"/>
  <c r="Y361" i="6"/>
  <c r="AA361" i="6" s="1"/>
  <c r="AF361" i="6" s="1"/>
  <c r="Y360" i="6"/>
  <c r="AA360" i="6" s="1"/>
  <c r="AF360" i="6" s="1"/>
  <c r="Y359" i="6"/>
  <c r="AA359" i="6" s="1"/>
  <c r="AF359" i="6" s="1"/>
  <c r="Y358" i="6"/>
  <c r="AA358" i="6" s="1"/>
  <c r="AF358" i="6" s="1"/>
  <c r="Y316" i="6"/>
  <c r="AA316" i="6" s="1"/>
  <c r="AF316" i="6" s="1"/>
  <c r="Y315" i="6"/>
  <c r="AA315" i="6" s="1"/>
  <c r="AF315" i="6" s="1"/>
  <c r="Y314" i="6"/>
  <c r="AA314" i="6" s="1"/>
  <c r="AF314" i="6" s="1"/>
  <c r="Y160" i="6"/>
  <c r="AA160" i="6" s="1"/>
  <c r="AF160" i="6" s="1"/>
  <c r="Y322" i="6"/>
  <c r="AA322" i="6" s="1"/>
  <c r="AF322" i="6" s="1"/>
  <c r="Y324" i="6"/>
  <c r="AA324" i="6" s="1"/>
  <c r="AF324" i="6" s="1"/>
  <c r="Y321" i="6"/>
  <c r="AA321" i="6" s="1"/>
  <c r="AF321" i="6" s="1"/>
  <c r="Y344" i="6"/>
  <c r="AA344" i="6" s="1"/>
  <c r="AF344" i="6" s="1"/>
  <c r="Y295" i="6"/>
  <c r="AA295" i="6" s="1"/>
  <c r="AF295" i="6" s="1"/>
  <c r="Y218" i="6"/>
  <c r="AA218" i="6" s="1"/>
  <c r="AF218" i="6" s="1"/>
  <c r="Y217" i="6"/>
  <c r="AA217" i="6" s="1"/>
  <c r="AF217" i="6" s="1"/>
  <c r="Y320" i="6"/>
  <c r="AA320" i="6" s="1"/>
  <c r="AF320" i="6" s="1"/>
  <c r="Y319" i="6"/>
  <c r="AA319" i="6" s="1"/>
  <c r="AF319" i="6" s="1"/>
  <c r="Y154" i="6"/>
  <c r="AA154" i="6" s="1"/>
  <c r="AF154" i="6" s="1"/>
  <c r="Y152" i="6"/>
  <c r="AA152" i="6" s="1"/>
  <c r="AF152" i="6" s="1"/>
  <c r="Y47" i="6"/>
  <c r="AA47" i="6" s="1"/>
  <c r="AF47" i="6" s="1"/>
  <c r="Y46" i="6"/>
  <c r="AA46" i="6" s="1"/>
  <c r="AF46" i="6" s="1"/>
  <c r="Y45" i="6"/>
  <c r="AA45" i="6" s="1"/>
  <c r="AF45" i="6" s="1"/>
  <c r="Y44" i="6"/>
  <c r="AA44" i="6" s="1"/>
  <c r="AF44" i="6" s="1"/>
  <c r="Y343" i="6"/>
  <c r="AA343" i="6" s="1"/>
  <c r="AF343" i="6" s="1"/>
  <c r="Y294" i="6"/>
  <c r="AA294" i="6" s="1"/>
  <c r="AF294" i="6" s="1"/>
  <c r="Y293" i="6"/>
  <c r="AA293" i="6" s="1"/>
  <c r="AF293" i="6" s="1"/>
  <c r="Y215" i="6"/>
  <c r="AA215" i="6" s="1"/>
  <c r="AF215" i="6" s="1"/>
  <c r="Y214" i="6"/>
  <c r="AA214" i="6" s="1"/>
  <c r="AF214" i="6" s="1"/>
  <c r="Y216" i="6"/>
  <c r="AA216" i="6" s="1"/>
  <c r="AF216" i="6" s="1"/>
  <c r="Y63" i="6"/>
  <c r="AA63" i="6" s="1"/>
  <c r="AF63" i="6" s="1"/>
  <c r="Y342" i="6"/>
  <c r="AA342" i="6" s="1"/>
  <c r="AF342" i="6" s="1"/>
  <c r="Y43" i="6"/>
  <c r="AA43" i="6" s="1"/>
  <c r="AF43" i="6" s="1"/>
  <c r="Y40" i="6"/>
  <c r="AA40" i="6" s="1"/>
  <c r="AF40" i="6" s="1"/>
  <c r="Y151" i="6"/>
  <c r="AA151" i="6" s="1"/>
  <c r="AF151" i="6" s="1"/>
  <c r="Y267" i="6"/>
  <c r="AA267" i="6" s="1"/>
  <c r="AF267" i="6" s="1"/>
  <c r="Y327" i="6"/>
  <c r="AA327" i="6" s="1"/>
  <c r="AF327" i="6" s="1"/>
  <c r="Y260" i="6"/>
  <c r="AA260" i="6" s="1"/>
  <c r="AF260" i="6" s="1"/>
  <c r="Y150" i="6"/>
  <c r="AA150" i="6" s="1"/>
  <c r="AF150" i="6" s="1"/>
  <c r="Y181" i="6"/>
  <c r="AA181" i="6" s="1"/>
  <c r="AF181" i="6" s="1"/>
  <c r="Y366" i="6"/>
  <c r="AA366" i="6" s="1"/>
  <c r="AF366" i="6" s="1"/>
  <c r="Y258" i="6"/>
  <c r="AA258" i="6" s="1"/>
  <c r="AF258" i="6" s="1"/>
  <c r="Y149" i="6"/>
  <c r="AA149" i="6" s="1"/>
  <c r="AF149" i="6" s="1"/>
  <c r="Y318" i="6"/>
  <c r="AA318" i="6" s="1"/>
  <c r="AF318" i="6" s="1"/>
  <c r="Y317" i="6"/>
  <c r="AA317" i="6" s="1"/>
  <c r="AF317" i="6" s="1"/>
  <c r="Y254" i="6"/>
  <c r="AA254" i="6" s="1"/>
  <c r="AF254" i="6" s="1"/>
  <c r="Y252" i="6"/>
  <c r="AA252" i="6" s="1"/>
  <c r="AF252" i="6" s="1"/>
  <c r="Y250" i="6"/>
  <c r="AA250" i="6" s="1"/>
  <c r="AF250" i="6" s="1"/>
  <c r="Y259" i="6"/>
  <c r="AA259" i="6" s="1"/>
  <c r="AF259" i="6" s="1"/>
  <c r="Y257" i="6"/>
  <c r="AA257" i="6" s="1"/>
  <c r="AF257" i="6" s="1"/>
  <c r="Y256" i="6"/>
  <c r="AA256" i="6" s="1"/>
  <c r="AF256" i="6" s="1"/>
  <c r="Y255" i="6"/>
  <c r="AA255" i="6" s="1"/>
  <c r="AF255" i="6" s="1"/>
  <c r="Y253" i="6"/>
  <c r="AA253" i="6" s="1"/>
  <c r="AF253" i="6" s="1"/>
  <c r="Y251" i="6"/>
  <c r="AA251" i="6" s="1"/>
  <c r="AF251" i="6" s="1"/>
  <c r="Y148" i="6"/>
  <c r="AA148" i="6" s="1"/>
  <c r="AF148" i="6" s="1"/>
  <c r="Y147" i="6"/>
  <c r="AA147" i="6" s="1"/>
  <c r="AF147" i="6" s="1"/>
  <c r="Y146" i="6"/>
  <c r="AA146" i="6" s="1"/>
  <c r="AF146" i="6" s="1"/>
  <c r="Y143" i="6"/>
  <c r="AA143" i="6" s="1"/>
  <c r="AF143" i="6" s="1"/>
  <c r="Y142" i="6"/>
  <c r="AA142" i="6" s="1"/>
  <c r="AF142" i="6" s="1"/>
  <c r="Y292" i="6"/>
  <c r="AA292" i="6" s="1"/>
  <c r="AF292" i="6" s="1"/>
  <c r="Y290" i="6"/>
  <c r="AA290" i="6" s="1"/>
  <c r="AF290" i="6" s="1"/>
  <c r="Y291" i="6"/>
  <c r="AA291" i="6" s="1"/>
  <c r="AF291" i="6" s="1"/>
  <c r="Y213" i="6"/>
  <c r="AA213" i="6" s="1"/>
  <c r="AF213" i="6" s="1"/>
  <c r="Y211" i="6"/>
  <c r="AA211" i="6" s="1"/>
  <c r="AF211" i="6" s="1"/>
  <c r="Y212" i="6"/>
  <c r="AA212" i="6" s="1"/>
  <c r="AF212" i="6" s="1"/>
  <c r="Y145" i="6"/>
  <c r="AA145" i="6" s="1"/>
  <c r="AF145" i="6" s="1"/>
  <c r="Y144" i="6"/>
  <c r="AA144" i="6" s="1"/>
  <c r="AF144" i="6" s="1"/>
  <c r="Y236" i="6"/>
  <c r="AA236" i="6" s="1"/>
  <c r="AF236" i="6" s="1"/>
  <c r="Y37" i="6"/>
  <c r="AA37" i="6" s="1"/>
  <c r="AF37" i="6" s="1"/>
  <c r="Y36" i="6"/>
  <c r="AA36" i="6" s="1"/>
  <c r="AF36" i="6" s="1"/>
  <c r="Y289" i="6"/>
  <c r="AA289" i="6" s="1"/>
  <c r="AF289" i="6" s="1"/>
  <c r="Y210" i="6"/>
  <c r="AA210" i="6" s="1"/>
  <c r="AF210" i="6" s="1"/>
  <c r="Y234" i="6"/>
  <c r="AA234" i="6" s="1"/>
  <c r="AF234" i="6" s="1"/>
  <c r="Y341" i="6"/>
  <c r="AA341" i="6" s="1"/>
  <c r="AF341" i="6" s="1"/>
  <c r="Y288" i="6"/>
  <c r="AA288" i="6" s="1"/>
  <c r="AF288" i="6" s="1"/>
  <c r="Y208" i="6"/>
  <c r="AA208" i="6" s="1"/>
  <c r="AF208" i="6" s="1"/>
  <c r="Y141" i="6"/>
  <c r="AA141" i="6" s="1"/>
  <c r="AF141" i="6" s="1"/>
  <c r="Y404" i="6"/>
  <c r="AA404" i="6" s="1"/>
  <c r="AF404" i="6" s="1"/>
  <c r="Y340" i="6"/>
  <c r="AA340" i="6" s="1"/>
  <c r="AF340" i="6" s="1"/>
  <c r="Y140" i="6"/>
  <c r="AA140" i="6" s="1"/>
  <c r="AF140" i="6" s="1"/>
  <c r="Y232" i="6"/>
  <c r="AA232" i="6" s="1"/>
  <c r="AF232" i="6" s="1"/>
  <c r="Y190" i="6"/>
  <c r="AA190" i="6" s="1"/>
  <c r="AF190" i="6" s="1"/>
  <c r="Y229" i="6"/>
  <c r="AA229" i="6" s="1"/>
  <c r="AF229" i="6" s="1"/>
  <c r="Y228" i="6"/>
  <c r="AA228" i="6" s="1"/>
  <c r="AF228" i="6" s="1"/>
  <c r="Y138" i="6"/>
  <c r="AA138" i="6" s="1"/>
  <c r="AF138" i="6" s="1"/>
  <c r="Y136" i="6"/>
  <c r="AA136" i="6" s="1"/>
  <c r="AF136" i="6" s="1"/>
  <c r="Y139" i="6"/>
  <c r="AA139" i="6" s="1"/>
  <c r="AF139" i="6" s="1"/>
  <c r="Y137" i="6"/>
  <c r="AA137" i="6" s="1"/>
  <c r="AF137" i="6" s="1"/>
  <c r="Y134" i="6"/>
  <c r="AA134" i="6" s="1"/>
  <c r="AF134" i="6" s="1"/>
  <c r="Y224" i="6"/>
  <c r="AA224" i="6" s="1"/>
  <c r="AF224" i="6" s="1"/>
  <c r="Y133" i="6"/>
  <c r="AA133" i="6" s="1"/>
  <c r="AF133" i="6" s="1"/>
  <c r="Y35" i="6"/>
  <c r="AA35" i="6" s="1"/>
  <c r="AF35" i="6" s="1"/>
  <c r="Y34" i="6"/>
  <c r="AA34" i="6" s="1"/>
  <c r="AF34" i="6" s="1"/>
  <c r="Y131" i="6"/>
  <c r="AA131" i="6" s="1"/>
  <c r="AF131" i="6" s="1"/>
  <c r="Y33" i="6"/>
  <c r="AA33" i="6" s="1"/>
  <c r="AF33" i="6" s="1"/>
  <c r="Y32" i="6"/>
  <c r="AA32" i="6" s="1"/>
  <c r="AF32" i="6" s="1"/>
  <c r="Y15" i="6"/>
  <c r="AA15" i="6" s="1"/>
  <c r="AF15" i="6" s="1"/>
  <c r="Y249" i="6"/>
  <c r="AA249" i="6" s="1"/>
  <c r="AF249" i="6" s="1"/>
  <c r="Y248" i="6"/>
  <c r="AA248" i="6" s="1"/>
  <c r="AF248" i="6" s="1"/>
  <c r="Y247" i="6"/>
  <c r="AA247" i="6" s="1"/>
  <c r="AF247" i="6" s="1"/>
  <c r="Y357" i="6"/>
  <c r="AA357" i="6" s="1"/>
  <c r="AF357" i="6" s="1"/>
  <c r="Y246" i="6"/>
  <c r="AA246" i="6" s="1"/>
  <c r="AF246" i="6" s="1"/>
  <c r="Y313" i="6"/>
  <c r="AA313" i="6" s="1"/>
  <c r="AF313" i="6" s="1"/>
  <c r="Y167" i="6"/>
  <c r="AA167" i="6" s="1"/>
  <c r="AF167" i="6" s="1"/>
  <c r="Y42" i="6"/>
  <c r="AA42" i="6" s="1"/>
  <c r="AF42" i="6" s="1"/>
  <c r="Y168" i="6"/>
  <c r="AA168" i="6" s="1"/>
  <c r="AF168" i="6" s="1"/>
  <c r="Y132" i="6"/>
  <c r="AA132" i="6" s="1"/>
  <c r="AF132" i="6" s="1"/>
  <c r="Y164" i="6"/>
  <c r="AA164" i="6" s="1"/>
  <c r="AF164" i="6" s="1"/>
  <c r="Y41" i="6"/>
  <c r="AA41" i="6" s="1"/>
  <c r="AF41" i="6" s="1"/>
  <c r="Y130" i="6"/>
  <c r="AA130" i="6" s="1"/>
  <c r="AF130" i="6" s="1"/>
  <c r="Y127" i="6"/>
  <c r="AA127" i="6" s="1"/>
  <c r="AF127" i="6" s="1"/>
  <c r="Y129" i="6"/>
  <c r="AA129" i="6" s="1"/>
  <c r="AF129" i="6" s="1"/>
  <c r="Y30" i="6"/>
  <c r="AA30" i="6" s="1"/>
  <c r="AF30" i="6" s="1"/>
  <c r="Y162" i="6"/>
  <c r="AA162" i="6" s="1"/>
  <c r="AF162" i="6" s="1"/>
  <c r="Y29" i="6"/>
  <c r="AA29" i="6" s="1"/>
  <c r="AF29" i="6" s="1"/>
  <c r="Y125" i="6"/>
  <c r="AA125" i="6" s="1"/>
  <c r="AF125" i="6" s="1"/>
  <c r="Y31" i="6"/>
  <c r="AA31" i="6" s="1"/>
  <c r="AF31" i="6" s="1"/>
  <c r="Y28" i="6"/>
  <c r="AA28" i="6" s="1"/>
  <c r="AF28" i="6" s="1"/>
  <c r="Y166" i="6"/>
  <c r="AA166" i="6" s="1"/>
  <c r="AF166" i="6" s="1"/>
  <c r="Y26" i="6"/>
  <c r="AA26" i="6" s="1"/>
  <c r="AF26" i="6" s="1"/>
  <c r="Y27" i="6"/>
  <c r="AA27" i="6" s="1"/>
  <c r="AF27" i="6" s="1"/>
  <c r="Y285" i="6"/>
  <c r="AA285" i="6" s="1"/>
  <c r="AF285" i="6" s="1"/>
  <c r="Y287" i="6"/>
  <c r="AA287" i="6" s="1"/>
  <c r="AF287" i="6" s="1"/>
  <c r="Y203" i="6"/>
  <c r="AA203" i="6" s="1"/>
  <c r="AF203" i="6" s="1"/>
  <c r="Y452" i="6"/>
  <c r="AA452" i="6" s="1"/>
  <c r="AF452" i="6" s="1"/>
  <c r="Y436" i="6"/>
  <c r="AA436" i="6" s="1"/>
  <c r="AF436" i="6" s="1"/>
  <c r="Y421" i="6"/>
  <c r="AA421" i="6" s="1"/>
  <c r="AF421" i="6" s="1"/>
  <c r="Y403" i="6"/>
  <c r="AA403" i="6" s="1"/>
  <c r="AF403" i="6" s="1"/>
  <c r="Y402" i="6"/>
  <c r="AA402" i="6" s="1"/>
  <c r="AF402" i="6" s="1"/>
  <c r="Y382" i="6"/>
  <c r="AA382" i="6" s="1"/>
  <c r="AF382" i="6" s="1"/>
  <c r="Y380" i="6"/>
  <c r="AA380" i="6" s="1"/>
  <c r="AF380" i="6" s="1"/>
  <c r="Y381" i="6"/>
  <c r="AA381" i="6" s="1"/>
  <c r="AF381" i="6" s="1"/>
  <c r="Y339" i="6"/>
  <c r="AA339" i="6" s="1"/>
  <c r="AF339" i="6" s="1"/>
  <c r="Y338" i="6"/>
  <c r="AA338" i="6" s="1"/>
  <c r="AF338" i="6" s="1"/>
  <c r="Y337" i="6"/>
  <c r="AA337" i="6" s="1"/>
  <c r="AF337" i="6" s="1"/>
  <c r="Y286" i="6"/>
  <c r="AA286" i="6" s="1"/>
  <c r="AF286" i="6" s="1"/>
  <c r="Y284" i="6"/>
  <c r="AA284" i="6" s="1"/>
  <c r="AF284" i="6" s="1"/>
  <c r="Y207" i="6"/>
  <c r="AA207" i="6" s="1"/>
  <c r="AF207" i="6" s="1"/>
  <c r="Y283" i="6"/>
  <c r="AA283" i="6" s="1"/>
  <c r="AF283" i="6" s="1"/>
  <c r="Y206" i="6"/>
  <c r="AA206" i="6" s="1"/>
  <c r="AF206" i="6" s="1"/>
  <c r="Y204" i="6"/>
  <c r="AA204" i="6" s="1"/>
  <c r="AF204" i="6" s="1"/>
  <c r="Y205" i="6"/>
  <c r="AA205" i="6" s="1"/>
  <c r="AF205" i="6" s="1"/>
  <c r="Y124" i="6"/>
  <c r="AA124" i="6" s="1"/>
  <c r="AF124" i="6" s="1"/>
  <c r="Y128" i="6"/>
  <c r="AA128" i="6" s="1"/>
  <c r="AF128" i="6" s="1"/>
  <c r="Y126" i="6"/>
  <c r="AA126" i="6" s="1"/>
  <c r="AF126" i="6" s="1"/>
  <c r="Y122" i="6"/>
  <c r="AA122" i="6" s="1"/>
  <c r="AF122" i="6" s="1"/>
  <c r="Y123" i="6"/>
  <c r="AA123" i="6" s="1"/>
  <c r="AF123" i="6" s="1"/>
  <c r="Y121" i="6"/>
  <c r="AA121" i="6" s="1"/>
  <c r="AF121" i="6" s="1"/>
  <c r="Y120" i="6"/>
  <c r="AA120" i="6" s="1"/>
  <c r="AF120" i="6" s="1"/>
  <c r="Y209" i="6"/>
  <c r="AA209" i="6" s="1"/>
  <c r="AF209" i="6" s="1"/>
  <c r="Y25" i="6"/>
  <c r="AA25" i="6" s="1"/>
  <c r="AF25" i="6" s="1"/>
  <c r="Y24" i="6"/>
  <c r="AA24" i="6" s="1"/>
  <c r="AF24" i="6" s="1"/>
  <c r="Y22" i="6"/>
  <c r="AA22" i="6" s="1"/>
  <c r="AF22" i="6" s="1"/>
  <c r="Y23" i="6"/>
  <c r="AA23" i="6" s="1"/>
  <c r="AF23" i="6" s="1"/>
  <c r="Y119" i="6"/>
  <c r="AA119" i="6" s="1"/>
  <c r="AF119" i="6" s="1"/>
  <c r="Y336" i="6"/>
  <c r="AA336" i="6" s="1"/>
  <c r="AF336" i="6" s="1"/>
  <c r="Y21" i="6"/>
  <c r="AA21" i="6" s="1"/>
  <c r="AF21" i="6" s="1"/>
  <c r="Y16" i="6"/>
  <c r="AA16" i="6" s="1"/>
  <c r="AF16" i="6" s="1"/>
  <c r="Y282" i="6"/>
  <c r="AA282" i="6" s="1"/>
  <c r="AF282" i="6" s="1"/>
  <c r="Y281" i="6"/>
  <c r="AA281" i="6" s="1"/>
  <c r="AF281" i="6" s="1"/>
  <c r="Y201" i="6"/>
  <c r="AA201" i="6" s="1"/>
  <c r="AF201" i="6" s="1"/>
  <c r="Y118" i="6"/>
  <c r="AA118" i="6" s="1"/>
  <c r="AF118" i="6" s="1"/>
  <c r="Y117" i="6"/>
  <c r="AA117" i="6" s="1"/>
  <c r="AF117" i="6" s="1"/>
  <c r="Y202" i="6"/>
  <c r="AA202" i="6" s="1"/>
  <c r="AF202" i="6" s="1"/>
  <c r="Y116" i="6"/>
  <c r="AA116" i="6" s="1"/>
  <c r="AF116" i="6" s="1"/>
  <c r="Y114" i="6"/>
  <c r="AA114" i="6" s="1"/>
  <c r="AF114" i="6" s="1"/>
  <c r="Y112" i="6"/>
  <c r="AA112" i="6" s="1"/>
  <c r="AF112" i="6" s="1"/>
  <c r="Y113" i="6"/>
  <c r="AA113" i="6" s="1"/>
  <c r="AF113" i="6" s="1"/>
  <c r="Y14" i="6"/>
  <c r="AA14" i="6" s="1"/>
  <c r="AF14" i="6" s="1"/>
  <c r="Y20" i="6"/>
  <c r="AA20" i="6" s="1"/>
  <c r="AF20" i="6" s="1"/>
  <c r="Y451" i="6"/>
  <c r="AA451" i="6" s="1"/>
  <c r="AF451" i="6" s="1"/>
  <c r="Y435" i="6"/>
  <c r="AA435" i="6" s="1"/>
  <c r="AF435" i="6" s="1"/>
  <c r="Y111" i="6"/>
  <c r="AA111" i="6" s="1"/>
  <c r="AF111" i="6" s="1"/>
  <c r="Y115" i="6"/>
  <c r="AA115" i="6" s="1"/>
  <c r="AF115" i="6" s="1"/>
  <c r="Y107" i="6"/>
  <c r="AA107" i="6" s="1"/>
  <c r="AF107" i="6" s="1"/>
  <c r="Y109" i="6"/>
  <c r="AA109" i="6" s="1"/>
  <c r="AF109" i="6" s="1"/>
  <c r="Y110" i="6"/>
  <c r="AA110" i="6" s="1"/>
  <c r="AF110" i="6" s="1"/>
  <c r="Y108" i="6"/>
  <c r="AA108" i="6" s="1"/>
  <c r="AF108" i="6" s="1"/>
  <c r="Y19" i="6"/>
  <c r="AA19" i="6" s="1"/>
  <c r="AF19" i="6" s="1"/>
  <c r="Y18" i="6"/>
  <c r="AA18" i="6" s="1"/>
  <c r="AF18" i="6" s="1"/>
  <c r="Y17" i="6"/>
  <c r="AA17" i="6" s="1"/>
  <c r="AF17" i="6" s="1"/>
  <c r="Y64" i="6"/>
  <c r="AA64" i="6" s="1"/>
  <c r="AF64" i="6" s="1"/>
  <c r="Y106" i="6"/>
  <c r="AA106" i="6" s="1"/>
  <c r="AF106" i="6" s="1"/>
  <c r="Y105" i="6"/>
  <c r="AA105" i="6" s="1"/>
  <c r="AF105" i="6" s="1"/>
  <c r="Y104" i="6"/>
  <c r="AA104" i="6" s="1"/>
  <c r="AF104" i="6" s="1"/>
  <c r="Y65" i="6"/>
  <c r="AA65" i="6" s="1"/>
  <c r="AF65" i="6" s="1"/>
  <c r="Y103" i="6"/>
  <c r="AA103" i="6" s="1"/>
  <c r="AF103" i="6" s="1"/>
  <c r="Y13" i="6"/>
  <c r="AA13" i="6" s="1"/>
  <c r="AF13" i="6" s="1"/>
  <c r="Y12" i="6"/>
  <c r="AA12" i="6" s="1"/>
  <c r="AF12" i="6" s="1"/>
  <c r="Y11" i="6"/>
  <c r="AA11" i="6" s="1"/>
  <c r="AF11" i="6" s="1"/>
  <c r="Y7" i="6"/>
  <c r="AA7" i="6" s="1"/>
  <c r="AF7" i="6" s="1"/>
  <c r="Y10" i="6"/>
  <c r="AA10" i="6" s="1"/>
  <c r="AF10" i="6" s="1"/>
  <c r="Y459" i="6"/>
  <c r="AA459" i="6" s="1"/>
  <c r="AF459" i="6" s="1"/>
  <c r="Y458" i="6"/>
  <c r="AA458" i="6" s="1"/>
  <c r="AF458" i="6" s="1"/>
  <c r="Y6" i="6"/>
  <c r="AA6" i="6" s="1"/>
  <c r="AF6" i="6" s="1"/>
  <c r="Y420" i="6"/>
  <c r="AA420" i="6" s="1"/>
  <c r="AF420" i="6" s="1"/>
  <c r="Y401" i="6"/>
  <c r="AA401" i="6" s="1"/>
  <c r="AF401" i="6" s="1"/>
  <c r="Y379" i="6"/>
  <c r="AA379" i="6" s="1"/>
  <c r="AF379" i="6" s="1"/>
  <c r="Y335" i="6"/>
  <c r="AA335" i="6" s="1"/>
  <c r="AF335" i="6" s="1"/>
  <c r="Y280" i="6"/>
  <c r="AA280" i="6" s="1"/>
  <c r="AF280" i="6" s="1"/>
  <c r="Y200" i="6"/>
  <c r="AA200" i="6" s="1"/>
  <c r="AF200" i="6" s="1"/>
  <c r="Y199" i="6"/>
  <c r="AA199" i="6" s="1"/>
  <c r="AF199" i="6" s="1"/>
  <c r="Y198" i="6"/>
  <c r="AA198" i="6" s="1"/>
  <c r="AF198" i="6" s="1"/>
  <c r="Y102" i="6"/>
  <c r="AA102" i="6" s="1"/>
  <c r="AF102" i="6" s="1"/>
  <c r="Y5" i="6"/>
  <c r="AA5" i="6" s="1"/>
  <c r="AF5" i="6" s="1"/>
  <c r="Y101" i="6"/>
  <c r="AA101" i="6" s="1"/>
  <c r="AF101" i="6" s="1"/>
  <c r="Y100" i="6"/>
  <c r="AA100" i="6" s="1"/>
  <c r="AF100" i="6" s="1"/>
  <c r="Y99" i="6"/>
  <c r="AA99" i="6" s="1"/>
  <c r="AF99" i="6" s="1"/>
  <c r="Y97" i="6"/>
  <c r="AA97" i="6" s="1"/>
  <c r="AF97" i="6" s="1"/>
  <c r="Y4" i="6"/>
  <c r="AA4" i="6" s="1"/>
  <c r="AF4" i="6" s="1"/>
  <c r="Y279" i="6"/>
  <c r="AA279" i="6" s="1"/>
  <c r="AF279" i="6" s="1"/>
  <c r="Y278" i="6"/>
  <c r="AA278" i="6" s="1"/>
  <c r="AF278" i="6" s="1"/>
  <c r="Y277" i="6"/>
  <c r="AA277" i="6" s="1"/>
  <c r="AF277" i="6" s="1"/>
  <c r="Y197" i="6"/>
  <c r="AA197" i="6" s="1"/>
  <c r="AF197" i="6" s="1"/>
  <c r="Y98" i="6"/>
  <c r="AA98" i="6" s="1"/>
  <c r="AF98" i="6" s="1"/>
  <c r="Y3" i="6"/>
  <c r="AA3" i="6" s="1"/>
  <c r="AF3" i="6" s="1"/>
  <c r="Y276" i="6"/>
  <c r="AA276" i="6" s="1"/>
  <c r="AF276" i="6" s="1"/>
  <c r="Y196" i="6"/>
  <c r="AA196" i="6" s="1"/>
  <c r="AF196" i="6" s="1"/>
  <c r="Y275" i="6"/>
  <c r="AA275" i="6" s="1"/>
  <c r="AF275" i="6" s="1"/>
  <c r="Y195" i="6"/>
  <c r="AA195" i="6" s="1"/>
  <c r="AF195" i="6" s="1"/>
  <c r="Y194" i="6"/>
  <c r="AA194" i="6" s="1"/>
  <c r="AF194" i="6" s="1"/>
  <c r="Y95" i="6"/>
  <c r="AA95" i="6" s="1"/>
  <c r="AF95" i="6" s="1"/>
  <c r="Y92" i="6"/>
  <c r="AA92" i="6" s="1"/>
  <c r="AF92" i="6" s="1"/>
  <c r="Y84" i="6"/>
  <c r="AA84" i="6" s="1"/>
  <c r="AF84" i="6" s="1"/>
  <c r="Y434" i="6"/>
  <c r="AA434" i="6" s="1"/>
  <c r="AF434" i="6" s="1"/>
  <c r="Y400" i="6"/>
  <c r="AA400" i="6" s="1"/>
  <c r="AF400" i="6" s="1"/>
  <c r="Y334" i="6"/>
  <c r="AA334" i="6" s="1"/>
  <c r="AF334" i="6" s="1"/>
  <c r="Y448" i="6"/>
  <c r="AA448" i="6" s="1"/>
  <c r="AF448" i="6" s="1"/>
  <c r="Y447" i="6"/>
  <c r="AA447" i="6" s="1"/>
  <c r="AF447" i="6" s="1"/>
  <c r="Y449" i="6"/>
  <c r="AA449" i="6" s="1"/>
  <c r="AF449" i="6" s="1"/>
  <c r="Y431" i="6"/>
  <c r="AA431" i="6" s="1"/>
  <c r="AF431" i="6" s="1"/>
  <c r="Y430" i="6"/>
  <c r="AA430" i="6" s="1"/>
  <c r="AF430" i="6" s="1"/>
  <c r="Y433" i="6"/>
  <c r="AA433" i="6" s="1"/>
  <c r="AF433" i="6" s="1"/>
  <c r="Y432" i="6"/>
  <c r="AA432" i="6" s="1"/>
  <c r="AF432" i="6" s="1"/>
  <c r="Y417" i="6"/>
  <c r="AA417" i="6" s="1"/>
  <c r="AF417" i="6" s="1"/>
  <c r="Y416" i="6"/>
  <c r="Y418" i="6"/>
  <c r="Y398" i="6"/>
  <c r="Y397" i="6"/>
  <c r="Y399" i="6"/>
  <c r="Y376" i="6"/>
  <c r="Y374" i="6"/>
  <c r="Y375" i="6"/>
  <c r="Y373" i="6"/>
  <c r="Y377" i="6"/>
  <c r="Y333" i="6"/>
  <c r="Y272" i="6"/>
  <c r="Y273" i="6"/>
  <c r="Y271" i="6"/>
  <c r="Y192" i="6"/>
  <c r="Y193" i="6"/>
  <c r="Y450" i="6"/>
  <c r="Y419" i="6"/>
  <c r="Y378" i="6"/>
  <c r="Y274" i="6"/>
  <c r="Y191" i="6"/>
  <c r="Y93" i="6"/>
  <c r="Y96" i="6"/>
  <c r="Y94" i="6"/>
  <c r="Y78" i="6"/>
  <c r="Y91" i="6"/>
  <c r="AA91" i="6" s="1"/>
  <c r="AF91" i="6" s="1"/>
  <c r="Y189" i="6"/>
  <c r="AA189" i="6" s="1"/>
  <c r="AF189" i="6" s="1"/>
  <c r="Y62" i="6"/>
  <c r="AA62" i="6" s="1"/>
  <c r="AF62" i="6" s="1"/>
  <c r="Y56" i="6"/>
  <c r="AA56" i="6" s="1"/>
  <c r="AF56" i="6" s="1"/>
  <c r="Y55" i="6"/>
  <c r="AA55" i="6" s="1"/>
  <c r="AF55" i="6" s="1"/>
  <c r="Y54" i="6"/>
  <c r="AA54" i="6" s="1"/>
  <c r="AF54" i="6" s="1"/>
  <c r="Y39" i="6"/>
  <c r="AA39" i="6" s="1"/>
  <c r="AF39" i="6" s="1"/>
  <c r="Y38" i="6"/>
  <c r="AA38" i="6" s="1"/>
  <c r="AF38" i="6" s="1"/>
  <c r="Y9" i="6"/>
  <c r="AA9" i="6" s="1"/>
  <c r="Y8" i="6"/>
  <c r="Y270" i="6"/>
  <c r="AA270" i="6" s="1"/>
  <c r="AF270" i="6" s="1"/>
  <c r="AF175" i="7"/>
  <c r="AF174" i="7"/>
  <c r="AF173" i="7"/>
  <c r="AF172" i="7"/>
  <c r="AF171" i="7"/>
  <c r="AF170" i="7"/>
  <c r="AF169" i="7"/>
  <c r="AF168" i="7"/>
  <c r="AF167" i="7"/>
  <c r="AF166" i="7"/>
  <c r="AF165" i="7"/>
  <c r="AF164" i="7"/>
  <c r="AF163" i="7"/>
  <c r="AF162" i="7"/>
  <c r="AF161" i="7"/>
  <c r="AF160" i="7"/>
  <c r="AF159" i="7"/>
  <c r="AF158" i="7"/>
  <c r="AF157" i="7"/>
  <c r="AF156" i="7"/>
  <c r="AF155" i="7"/>
  <c r="AF154" i="7"/>
  <c r="AF153" i="7"/>
  <c r="AF152" i="7"/>
  <c r="AF151" i="7"/>
  <c r="AF150" i="7"/>
  <c r="AF149" i="7"/>
  <c r="AF148" i="7"/>
  <c r="AF147" i="7"/>
  <c r="AF146" i="7"/>
  <c r="AF145" i="7"/>
  <c r="AF144" i="7"/>
  <c r="AF143" i="7"/>
  <c r="AF142" i="7"/>
  <c r="AF141" i="7"/>
  <c r="AF140" i="7"/>
  <c r="AF139" i="7"/>
  <c r="AF138" i="7"/>
  <c r="AF137" i="7"/>
  <c r="AF136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10" i="7"/>
  <c r="AF109" i="7"/>
  <c r="AF108" i="7"/>
  <c r="AF107" i="7"/>
  <c r="AF106" i="7"/>
  <c r="AF105" i="7"/>
  <c r="AF104" i="7"/>
  <c r="AF103" i="7"/>
  <c r="AF102" i="7"/>
  <c r="AF101" i="7"/>
  <c r="AF100" i="7"/>
  <c r="AF99" i="7"/>
  <c r="AF98" i="7"/>
  <c r="AF97" i="7"/>
  <c r="AF96" i="7"/>
  <c r="AF95" i="7"/>
  <c r="AF94" i="7"/>
  <c r="AF93" i="7"/>
  <c r="AF92" i="7"/>
  <c r="AF91" i="7"/>
  <c r="AF90" i="7"/>
  <c r="AF89" i="7"/>
  <c r="AF88" i="7"/>
  <c r="AF87" i="7"/>
  <c r="AF86" i="7"/>
  <c r="AF85" i="7"/>
  <c r="AF84" i="7"/>
  <c r="AF83" i="7"/>
  <c r="AF82" i="7"/>
  <c r="AF81" i="7"/>
  <c r="AF80" i="7"/>
  <c r="AF79" i="7"/>
  <c r="AF78" i="7"/>
  <c r="AF77" i="7"/>
  <c r="AF76" i="7"/>
  <c r="AF75" i="7"/>
  <c r="AF74" i="7"/>
  <c r="AF73" i="7"/>
  <c r="AF72" i="7"/>
  <c r="AF71" i="7"/>
  <c r="AF70" i="7"/>
  <c r="AF69" i="7"/>
  <c r="AF68" i="7"/>
  <c r="AF67" i="7"/>
  <c r="AF66" i="7"/>
  <c r="AF65" i="7"/>
  <c r="AF64" i="7"/>
  <c r="AF63" i="7"/>
  <c r="AF62" i="7"/>
  <c r="AF61" i="7"/>
  <c r="AF60" i="7"/>
  <c r="AF59" i="7"/>
  <c r="AF58" i="7"/>
  <c r="AF57" i="7"/>
  <c r="AF56" i="7"/>
  <c r="AF55" i="7"/>
  <c r="AF54" i="7"/>
  <c r="AF53" i="7"/>
  <c r="AF52" i="7"/>
  <c r="AF51" i="7"/>
  <c r="AF50" i="7"/>
  <c r="AF49" i="7"/>
  <c r="AF48" i="7"/>
  <c r="AF47" i="7"/>
  <c r="AF46" i="7"/>
  <c r="AF45" i="7"/>
  <c r="AF44" i="7"/>
  <c r="AF43" i="7"/>
  <c r="AF42" i="7"/>
  <c r="AF41" i="7"/>
  <c r="AF40" i="7"/>
  <c r="AF39" i="7"/>
  <c r="AF38" i="7"/>
  <c r="AF37" i="7"/>
  <c r="AF36" i="7"/>
  <c r="AF35" i="7"/>
  <c r="AF34" i="7"/>
  <c r="AF33" i="7"/>
  <c r="AF32" i="7"/>
  <c r="AF31" i="7"/>
  <c r="AF30" i="7"/>
  <c r="AF29" i="7"/>
  <c r="AF28" i="7"/>
  <c r="AF27" i="7"/>
  <c r="AF26" i="7"/>
  <c r="AF25" i="7"/>
  <c r="AF24" i="7"/>
  <c r="AF23" i="7"/>
  <c r="AF22" i="7"/>
  <c r="AF21" i="7"/>
  <c r="AF20" i="7"/>
  <c r="AF19" i="7"/>
  <c r="AF18" i="7"/>
  <c r="AF17" i="7"/>
  <c r="AF16" i="7"/>
  <c r="AF15" i="7"/>
  <c r="AF14" i="7"/>
  <c r="AF13" i="7"/>
  <c r="AF12" i="7"/>
  <c r="AF11" i="7"/>
  <c r="AF10" i="7"/>
  <c r="AF9" i="7"/>
  <c r="AF8" i="7"/>
  <c r="AF7" i="7"/>
  <c r="AF6" i="7"/>
  <c r="AF5" i="7"/>
  <c r="AF4" i="7"/>
  <c r="AF3" i="7"/>
  <c r="AA64" i="7"/>
  <c r="AA63" i="7"/>
  <c r="AA62" i="7"/>
  <c r="AA61" i="7"/>
  <c r="AA60" i="7"/>
  <c r="AA59" i="7"/>
  <c r="AA58" i="7"/>
  <c r="AA57" i="7"/>
  <c r="AA56" i="7"/>
  <c r="AA55" i="7"/>
  <c r="AA54" i="7"/>
  <c r="AA53" i="7"/>
  <c r="AA52" i="7"/>
  <c r="AA51" i="7"/>
  <c r="AA50" i="7"/>
  <c r="AA49" i="7"/>
  <c r="AA48" i="7"/>
  <c r="AA47" i="7"/>
  <c r="AA46" i="7"/>
  <c r="AA45" i="7"/>
  <c r="AA44" i="7"/>
  <c r="AA43" i="7"/>
  <c r="AA42" i="7"/>
  <c r="AA41" i="7"/>
  <c r="AA40" i="7"/>
  <c r="AA39" i="7"/>
  <c r="AA38" i="7"/>
  <c r="AA37" i="7"/>
  <c r="AA36" i="7"/>
  <c r="AA35" i="7"/>
  <c r="AA34" i="7"/>
  <c r="AA33" i="7"/>
  <c r="AA32" i="7"/>
  <c r="AA31" i="7"/>
  <c r="AA30" i="7"/>
  <c r="AA29" i="7"/>
  <c r="AA28" i="7"/>
  <c r="AA27" i="7"/>
  <c r="AA26" i="7"/>
  <c r="AA25" i="7"/>
  <c r="AA24" i="7"/>
  <c r="AA23" i="7"/>
  <c r="AA22" i="7"/>
  <c r="AA21" i="7"/>
  <c r="AA20" i="7"/>
  <c r="AA19" i="7"/>
  <c r="AA18" i="7"/>
  <c r="AA17" i="7"/>
  <c r="AA16" i="7"/>
  <c r="AA15" i="7"/>
  <c r="AA14" i="7"/>
  <c r="AA13" i="7"/>
  <c r="AA12" i="7"/>
  <c r="AA11" i="7"/>
  <c r="AA10" i="7"/>
  <c r="AA9" i="7"/>
  <c r="AA8" i="7"/>
  <c r="AA7" i="7"/>
  <c r="AA6" i="7"/>
  <c r="AA5" i="7"/>
  <c r="AA4" i="7"/>
  <c r="AA3" i="7"/>
  <c r="Y229" i="7"/>
  <c r="Y228" i="7"/>
  <c r="Y227" i="7"/>
  <c r="Y226" i="7"/>
  <c r="Y225" i="7"/>
  <c r="Y224" i="7"/>
  <c r="Y223" i="7"/>
  <c r="Y222" i="7"/>
  <c r="Y221" i="7"/>
  <c r="Y220" i="7"/>
  <c r="Y219" i="7"/>
  <c r="Y218" i="7"/>
  <c r="Y217" i="7"/>
  <c r="Y216" i="7"/>
  <c r="Y215" i="7"/>
  <c r="Y214" i="7"/>
  <c r="Y213" i="7"/>
  <c r="Y212" i="7"/>
  <c r="Y211" i="7"/>
  <c r="Y210" i="7"/>
  <c r="Y209" i="7"/>
  <c r="Y208" i="7"/>
  <c r="Y207" i="7"/>
  <c r="Y206" i="7"/>
  <c r="Y205" i="7"/>
  <c r="Y204" i="7"/>
  <c r="Y203" i="7"/>
  <c r="Y202" i="7"/>
  <c r="Y201" i="7"/>
  <c r="Y200" i="7"/>
  <c r="Y199" i="7"/>
  <c r="Y198" i="7"/>
  <c r="Y197" i="7"/>
  <c r="Y196" i="7"/>
  <c r="Y195" i="7"/>
  <c r="Y194" i="7"/>
  <c r="Y193" i="7"/>
  <c r="Y192" i="7"/>
  <c r="Y191" i="7"/>
  <c r="Y190" i="7"/>
  <c r="Y189" i="7"/>
  <c r="Y188" i="7"/>
  <c r="Y187" i="7"/>
  <c r="Y186" i="7"/>
  <c r="Y185" i="7"/>
  <c r="Y184" i="7"/>
  <c r="Y183" i="7"/>
  <c r="Y182" i="7"/>
  <c r="Y181" i="7"/>
  <c r="Y180" i="7"/>
  <c r="Y179" i="7"/>
  <c r="Y178" i="7"/>
  <c r="Y177" i="7"/>
  <c r="Y176" i="7"/>
  <c r="Y175" i="7"/>
  <c r="Y174" i="7"/>
  <c r="Y173" i="7"/>
  <c r="Y172" i="7"/>
  <c r="Y171" i="7"/>
  <c r="Y170" i="7"/>
  <c r="Y169" i="7"/>
  <c r="Y168" i="7"/>
  <c r="Y167" i="7"/>
  <c r="Y166" i="7"/>
  <c r="Y165" i="7"/>
  <c r="Y164" i="7"/>
  <c r="Y163" i="7"/>
  <c r="Y162" i="7"/>
  <c r="Y161" i="7"/>
  <c r="Y160" i="7"/>
  <c r="Y159" i="7"/>
  <c r="Y158" i="7"/>
  <c r="Y157" i="7"/>
  <c r="Y156" i="7"/>
  <c r="Y155" i="7"/>
  <c r="Y154" i="7"/>
  <c r="Y153" i="7"/>
  <c r="Y152" i="7"/>
  <c r="Y151" i="7"/>
  <c r="Y150" i="7"/>
  <c r="Y149" i="7"/>
  <c r="Y148" i="7"/>
  <c r="Y147" i="7"/>
  <c r="Y146" i="7"/>
  <c r="Y145" i="7"/>
  <c r="Y144" i="7"/>
  <c r="Y143" i="7"/>
  <c r="Y142" i="7"/>
  <c r="Y141" i="7"/>
  <c r="Y140" i="7"/>
  <c r="Y139" i="7"/>
  <c r="Y138" i="7"/>
  <c r="Y137" i="7"/>
  <c r="Y136" i="7"/>
  <c r="Y135" i="7"/>
  <c r="Y134" i="7"/>
  <c r="Y133" i="7"/>
  <c r="Y132" i="7"/>
  <c r="Y131" i="7"/>
  <c r="Y130" i="7"/>
  <c r="Y129" i="7"/>
  <c r="Y128" i="7"/>
  <c r="Y127" i="7"/>
  <c r="Y126" i="7"/>
  <c r="Y125" i="7"/>
  <c r="Y124" i="7"/>
  <c r="Y123" i="7"/>
  <c r="Y122" i="7"/>
  <c r="Y121" i="7"/>
  <c r="Y120" i="7"/>
  <c r="Y119" i="7"/>
  <c r="Y118" i="7"/>
  <c r="Y117" i="7"/>
  <c r="Y116" i="7"/>
  <c r="Y115" i="7"/>
  <c r="Y114" i="7"/>
  <c r="Y113" i="7"/>
  <c r="Y112" i="7"/>
  <c r="Y111" i="7"/>
  <c r="Y110" i="7"/>
  <c r="Y109" i="7"/>
  <c r="Y108" i="7"/>
  <c r="Y107" i="7"/>
  <c r="Y106" i="7"/>
  <c r="Y105" i="7"/>
  <c r="Y104" i="7"/>
  <c r="Y103" i="7"/>
  <c r="Y102" i="7"/>
  <c r="Y101" i="7"/>
  <c r="Y100" i="7"/>
  <c r="Y99" i="7"/>
  <c r="Y98" i="7"/>
  <c r="Y97" i="7"/>
  <c r="Y96" i="7"/>
  <c r="Y95" i="7"/>
  <c r="Y94" i="7"/>
  <c r="Y93" i="7"/>
  <c r="Y92" i="7"/>
  <c r="Y91" i="7"/>
  <c r="Y90" i="7"/>
  <c r="Y89" i="7"/>
  <c r="Y88" i="7"/>
  <c r="Y87" i="7"/>
  <c r="Y86" i="7"/>
  <c r="Y85" i="7"/>
  <c r="Y84" i="7"/>
  <c r="Y83" i="7"/>
  <c r="Y82" i="7"/>
  <c r="Y81" i="7"/>
  <c r="Y80" i="7"/>
  <c r="Y79" i="7"/>
  <c r="Y78" i="7"/>
  <c r="Y77" i="7"/>
  <c r="Y76" i="7"/>
  <c r="Y75" i="7"/>
  <c r="Y74" i="7"/>
  <c r="Y73" i="7"/>
  <c r="Y72" i="7"/>
  <c r="Y71" i="7"/>
  <c r="Y70" i="7"/>
  <c r="Y69" i="7"/>
  <c r="Y68" i="7"/>
  <c r="Y67" i="7"/>
  <c r="Y66" i="7"/>
  <c r="Y65" i="7"/>
  <c r="Y64" i="7"/>
  <c r="Y63" i="7"/>
  <c r="Y62" i="7"/>
  <c r="Y61" i="7"/>
  <c r="Y60" i="7"/>
  <c r="Y59" i="7"/>
  <c r="Y58" i="7"/>
  <c r="Y57" i="7"/>
  <c r="Y56" i="7"/>
  <c r="Y55" i="7"/>
  <c r="Y54" i="7"/>
  <c r="Y53" i="7"/>
  <c r="Y52" i="7"/>
  <c r="Y51" i="7"/>
  <c r="Y50" i="7"/>
  <c r="Y49" i="7"/>
  <c r="Y48" i="7"/>
  <c r="Y47" i="7"/>
  <c r="Y46" i="7"/>
  <c r="Y45" i="7"/>
  <c r="Y44" i="7"/>
  <c r="Y43" i="7"/>
  <c r="Y42" i="7"/>
  <c r="Y41" i="7"/>
  <c r="Y40" i="7"/>
  <c r="Y39" i="7"/>
  <c r="Y38" i="7"/>
  <c r="Y37" i="7"/>
  <c r="Y36" i="7"/>
  <c r="Y35" i="7"/>
  <c r="Y34" i="7"/>
  <c r="Y33" i="7"/>
  <c r="Y32" i="7"/>
  <c r="Y31" i="7"/>
  <c r="Y30" i="7"/>
  <c r="Y29" i="7"/>
  <c r="Y28" i="7"/>
  <c r="Y27" i="7"/>
  <c r="Y26" i="7"/>
  <c r="Y25" i="7"/>
  <c r="Y24" i="7"/>
  <c r="Y23" i="7"/>
  <c r="Y22" i="7"/>
  <c r="Y21" i="7"/>
  <c r="Y20" i="7"/>
  <c r="Y19" i="7"/>
  <c r="Y18" i="7"/>
  <c r="Y17" i="7"/>
  <c r="Y16" i="7"/>
  <c r="Y15" i="7"/>
  <c r="Y14" i="7"/>
  <c r="Y13" i="7"/>
  <c r="Y12" i="7"/>
  <c r="Y11" i="7"/>
  <c r="Y10" i="7"/>
  <c r="Y9" i="7"/>
  <c r="Y8" i="7"/>
  <c r="Y7" i="7"/>
  <c r="Y6" i="7"/>
  <c r="Y5" i="7"/>
  <c r="Y4" i="7"/>
  <c r="Y3" i="7"/>
  <c r="AD1" i="6"/>
  <c r="AE1" i="6"/>
  <c r="X1" i="6"/>
  <c r="W132" i="2"/>
  <c r="X132" i="2" s="1"/>
  <c r="W131" i="2"/>
  <c r="X131" i="2" s="1"/>
  <c r="U125" i="2"/>
  <c r="AB118" i="2"/>
  <c r="Z118" i="2"/>
  <c r="AC118" i="2" s="1"/>
  <c r="Z117" i="2"/>
  <c r="AB116" i="2"/>
  <c r="Z116" i="2"/>
  <c r="AC116" i="2" s="1"/>
  <c r="AC115" i="2"/>
  <c r="AB115" i="2"/>
  <c r="Z115" i="2"/>
  <c r="AB114" i="2"/>
  <c r="Z114" i="2"/>
  <c r="AC114" i="2" s="1"/>
  <c r="Z113" i="2"/>
  <c r="Z112" i="2"/>
  <c r="AB112" i="2" s="1"/>
  <c r="AC112" i="2" s="1"/>
  <c r="Z111" i="2"/>
  <c r="AB111" i="2" s="1"/>
  <c r="AC111" i="2" s="1"/>
  <c r="AB110" i="2"/>
  <c r="Z110" i="2"/>
  <c r="AC110" i="2" s="1"/>
  <c r="Z109" i="2"/>
  <c r="AB108" i="2"/>
  <c r="Z108" i="2"/>
  <c r="AC108" i="2" s="1"/>
  <c r="AC107" i="2"/>
  <c r="AB107" i="2"/>
  <c r="Z107" i="2"/>
  <c r="AB106" i="2"/>
  <c r="Z106" i="2"/>
  <c r="AC106" i="2" s="1"/>
  <c r="Z105" i="2"/>
  <c r="AC104" i="2"/>
  <c r="AB104" i="2"/>
  <c r="Z104" i="2"/>
  <c r="Z103" i="2"/>
  <c r="AB103" i="2" s="1"/>
  <c r="AC103" i="2" s="1"/>
  <c r="AB102" i="2"/>
  <c r="Z102" i="2"/>
  <c r="AC102" i="2" s="1"/>
  <c r="Z98" i="2"/>
  <c r="AB97" i="2"/>
  <c r="Z97" i="2"/>
  <c r="AC97" i="2" s="1"/>
  <c r="AC96" i="2"/>
  <c r="AB96" i="2"/>
  <c r="Z96" i="2"/>
  <c r="AB95" i="2"/>
  <c r="Z95" i="2"/>
  <c r="AC95" i="2" s="1"/>
  <c r="Z94" i="2"/>
  <c r="AC93" i="2"/>
  <c r="AB93" i="2"/>
  <c r="Z93" i="2"/>
  <c r="AC92" i="2"/>
  <c r="Z92" i="2"/>
  <c r="Z91" i="2"/>
  <c r="AC87" i="2"/>
  <c r="AB87" i="2"/>
  <c r="Z87" i="2"/>
  <c r="Z86" i="2"/>
  <c r="AB86" i="2" s="1"/>
  <c r="AC86" i="2" s="1"/>
  <c r="AB85" i="2"/>
  <c r="Z85" i="2"/>
  <c r="AC85" i="2" s="1"/>
  <c r="Z84" i="2"/>
  <c r="AB83" i="2"/>
  <c r="Z83" i="2"/>
  <c r="AC83" i="2" s="1"/>
  <c r="AC82" i="2"/>
  <c r="AB82" i="2"/>
  <c r="Z82" i="2"/>
  <c r="Z81" i="2"/>
  <c r="AC81" i="2" s="1"/>
  <c r="AB80" i="2"/>
  <c r="Z80" i="2"/>
  <c r="AC80" i="2" s="1"/>
  <c r="AC76" i="2"/>
  <c r="AB76" i="2"/>
  <c r="Z76" i="2"/>
  <c r="AB75" i="2"/>
  <c r="Z75" i="2"/>
  <c r="AC75" i="2" s="1"/>
  <c r="Z74" i="2"/>
  <c r="AC73" i="2"/>
  <c r="AB73" i="2"/>
  <c r="Z73" i="2"/>
  <c r="Z72" i="2"/>
  <c r="AB72" i="2" s="1"/>
  <c r="AC72" i="2" s="1"/>
  <c r="AB71" i="2"/>
  <c r="Z71" i="2"/>
  <c r="AC71" i="2" s="1"/>
  <c r="Z70" i="2"/>
  <c r="AB69" i="2"/>
  <c r="Z69" i="2"/>
  <c r="AC69" i="2" s="1"/>
  <c r="AC68" i="2"/>
  <c r="AB68" i="2"/>
  <c r="Z68" i="2"/>
  <c r="AB67" i="2"/>
  <c r="Z67" i="2"/>
  <c r="AC67" i="2" s="1"/>
  <c r="Z66" i="2"/>
  <c r="AC65" i="2"/>
  <c r="AB65" i="2"/>
  <c r="Z65" i="2"/>
  <c r="Z64" i="2"/>
  <c r="AB64" i="2" s="1"/>
  <c r="AC64" i="2" s="1"/>
  <c r="AB63" i="2"/>
  <c r="Z63" i="2"/>
  <c r="AC63" i="2" s="1"/>
  <c r="Z62" i="2"/>
  <c r="AB61" i="2"/>
  <c r="Z61" i="2"/>
  <c r="AC61" i="2" s="1"/>
  <c r="AC58" i="2"/>
  <c r="AB58" i="2"/>
  <c r="Z58" i="2"/>
  <c r="AB57" i="2"/>
  <c r="Z57" i="2"/>
  <c r="AC57" i="2" s="1"/>
  <c r="Z56" i="2"/>
  <c r="AC55" i="2"/>
  <c r="AB55" i="2"/>
  <c r="Z55" i="2"/>
  <c r="Z54" i="2"/>
  <c r="AB54" i="2" s="1"/>
  <c r="AC54" i="2" s="1"/>
  <c r="AB53" i="2"/>
  <c r="Z53" i="2"/>
  <c r="AC53" i="2" s="1"/>
  <c r="Z52" i="2"/>
  <c r="AB51" i="2"/>
  <c r="Z51" i="2"/>
  <c r="AC51" i="2" s="1"/>
  <c r="AC50" i="2"/>
  <c r="AB50" i="2"/>
  <c r="Z50" i="2"/>
  <c r="AB49" i="2"/>
  <c r="Z49" i="2"/>
  <c r="AC49" i="2" s="1"/>
  <c r="Z48" i="2"/>
  <c r="AC47" i="2"/>
  <c r="AB47" i="2"/>
  <c r="Z47" i="2"/>
  <c r="Z46" i="2"/>
  <c r="AB46" i="2" s="1"/>
  <c r="AC46" i="2" s="1"/>
  <c r="AB45" i="2"/>
  <c r="Z45" i="2"/>
  <c r="AC45" i="2" s="1"/>
  <c r="Z44" i="2"/>
  <c r="AB43" i="2"/>
  <c r="Z43" i="2"/>
  <c r="AC43" i="2" s="1"/>
  <c r="Y42" i="2"/>
  <c r="Z42" i="2" s="1"/>
  <c r="Z41" i="2"/>
  <c r="AB41" i="2" s="1"/>
  <c r="AC41" i="2" s="1"/>
  <c r="AB40" i="2"/>
  <c r="Z40" i="2"/>
  <c r="AC40" i="2" s="1"/>
  <c r="Z39" i="2"/>
  <c r="AB38" i="2"/>
  <c r="Z38" i="2"/>
  <c r="AC38" i="2" s="1"/>
  <c r="Z37" i="2"/>
  <c r="AB37" i="2" s="1"/>
  <c r="AC37" i="2" s="1"/>
  <c r="AB36" i="2"/>
  <c r="Z36" i="2"/>
  <c r="AC36" i="2" s="1"/>
  <c r="Z35" i="2"/>
  <c r="Z34" i="2"/>
  <c r="AB34" i="2" s="1"/>
  <c r="Z31" i="2"/>
  <c r="AB31" i="2" s="1"/>
  <c r="AC31" i="2" s="1"/>
  <c r="AB30" i="2"/>
  <c r="Z30" i="2"/>
  <c r="AC30" i="2" s="1"/>
  <c r="Z29" i="2"/>
  <c r="AB28" i="2"/>
  <c r="Z28" i="2"/>
  <c r="AC28" i="2" s="1"/>
  <c r="Z27" i="2"/>
  <c r="AB27" i="2" s="1"/>
  <c r="AC27" i="2" s="1"/>
  <c r="Z24" i="2"/>
  <c r="AC24" i="2" s="1"/>
  <c r="AB23" i="2"/>
  <c r="Z23" i="2"/>
  <c r="AC23" i="2" s="1"/>
  <c r="Z22" i="2"/>
  <c r="AB22" i="2" s="1"/>
  <c r="AC22" i="2" s="1"/>
  <c r="AB21" i="2"/>
  <c r="Z21" i="2"/>
  <c r="AC21" i="2" s="1"/>
  <c r="Z20" i="2"/>
  <c r="Z19" i="2"/>
  <c r="AC19" i="2" s="1"/>
  <c r="AB18" i="2"/>
  <c r="Z18" i="2"/>
  <c r="AC18" i="2" s="1"/>
  <c r="AC17" i="2"/>
  <c r="Z17" i="2"/>
  <c r="AC16" i="2"/>
  <c r="Z16" i="2"/>
  <c r="AC15" i="2"/>
  <c r="Z15" i="2"/>
  <c r="AC14" i="2"/>
  <c r="Z14" i="2"/>
  <c r="AC13" i="2"/>
  <c r="Z13" i="2"/>
  <c r="AC12" i="2"/>
  <c r="Z12" i="2"/>
  <c r="AC11" i="2"/>
  <c r="Z11" i="2"/>
  <c r="AC10" i="2"/>
  <c r="Z10" i="2"/>
  <c r="AC9" i="2"/>
  <c r="Z9" i="2"/>
  <c r="AC8" i="2"/>
  <c r="Z8" i="2"/>
  <c r="Z7" i="2"/>
  <c r="Z6" i="2"/>
  <c r="AC6" i="2" s="1"/>
  <c r="Z5" i="2"/>
  <c r="AC5" i="2" s="1"/>
  <c r="Z4" i="2"/>
  <c r="AC4" i="2" s="1"/>
  <c r="AB3" i="2"/>
  <c r="Z3" i="2"/>
  <c r="AC3" i="2" s="1"/>
  <c r="AA1" i="2"/>
  <c r="W1" i="2"/>
  <c r="AA93" i="6" l="1"/>
  <c r="AF93" i="6" s="1"/>
  <c r="AA271" i="6"/>
  <c r="AF271" i="6" s="1"/>
  <c r="AA378" i="6"/>
  <c r="AF378" i="6" s="1"/>
  <c r="AA419" i="6"/>
  <c r="AF419" i="6" s="1"/>
  <c r="AA377" i="6"/>
  <c r="AF377" i="6" s="1"/>
  <c r="AA418" i="6"/>
  <c r="AF418" i="6" s="1"/>
  <c r="AA274" i="6"/>
  <c r="AF274" i="6" s="1"/>
  <c r="AA272" i="6"/>
  <c r="AF272" i="6" s="1"/>
  <c r="AA397" i="6"/>
  <c r="AF397" i="6" s="1"/>
  <c r="AA333" i="6"/>
  <c r="AF333" i="6" s="1"/>
  <c r="AA398" i="6"/>
  <c r="AF398" i="6" s="1"/>
  <c r="AA78" i="6"/>
  <c r="AF78" i="6" s="1"/>
  <c r="AA450" i="6"/>
  <c r="AF450" i="6" s="1"/>
  <c r="AA373" i="6"/>
  <c r="AF373" i="6" s="1"/>
  <c r="AA416" i="6"/>
  <c r="AF416" i="6" s="1"/>
  <c r="AA94" i="6"/>
  <c r="AF94" i="6" s="1"/>
  <c r="AA193" i="6"/>
  <c r="AF193" i="6" s="1"/>
  <c r="AA375" i="6"/>
  <c r="AF375" i="6" s="1"/>
  <c r="AA96" i="6"/>
  <c r="AF96" i="6" s="1"/>
  <c r="AA192" i="6"/>
  <c r="AF192" i="6" s="1"/>
  <c r="AA374" i="6"/>
  <c r="AF374" i="6" s="1"/>
  <c r="AA376" i="6"/>
  <c r="AF376" i="6" s="1"/>
  <c r="AA191" i="6"/>
  <c r="AF191" i="6" s="1"/>
  <c r="AA273" i="6"/>
  <c r="AF273" i="6" s="1"/>
  <c r="AA399" i="6"/>
  <c r="AF399" i="6" s="1"/>
  <c r="AA1" i="7"/>
  <c r="AF9" i="6"/>
  <c r="Y1" i="6"/>
  <c r="AA8" i="6"/>
  <c r="AF8" i="6" s="1"/>
  <c r="AE1" i="7"/>
  <c r="AF1" i="7"/>
  <c r="AC42" i="2"/>
  <c r="Z1" i="2"/>
  <c r="AB42" i="2"/>
  <c r="AC56" i="2"/>
  <c r="AC62" i="2"/>
  <c r="AC105" i="2"/>
  <c r="AC94" i="2"/>
  <c r="AC98" i="2"/>
  <c r="AC34" i="2"/>
  <c r="AB20" i="2"/>
  <c r="AC20" i="2" s="1"/>
  <c r="AB35" i="2"/>
  <c r="AC35" i="2" s="1"/>
  <c r="AB48" i="2"/>
  <c r="AC48" i="2" s="1"/>
  <c r="AB56" i="2"/>
  <c r="AB66" i="2"/>
  <c r="AC66" i="2" s="1"/>
  <c r="AB74" i="2"/>
  <c r="AC74" i="2" s="1"/>
  <c r="AB91" i="2"/>
  <c r="AC91" i="2" s="1"/>
  <c r="AB94" i="2"/>
  <c r="AB105" i="2"/>
  <c r="AB113" i="2"/>
  <c r="AC113" i="2" s="1"/>
  <c r="AB7" i="2"/>
  <c r="AC7" i="2" s="1"/>
  <c r="AB29" i="2"/>
  <c r="AC29" i="2" s="1"/>
  <c r="AB39" i="2"/>
  <c r="AC39" i="2" s="1"/>
  <c r="AB44" i="2"/>
  <c r="AC44" i="2" s="1"/>
  <c r="AB52" i="2"/>
  <c r="AC52" i="2" s="1"/>
  <c r="AB62" i="2"/>
  <c r="AB70" i="2"/>
  <c r="AC70" i="2" s="1"/>
  <c r="AB84" i="2"/>
  <c r="AC84" i="2" s="1"/>
  <c r="AB98" i="2"/>
  <c r="AB109" i="2"/>
  <c r="AC109" i="2" s="1"/>
  <c r="AB117" i="2"/>
  <c r="AC117" i="2" s="1"/>
  <c r="AA1" i="6" l="1"/>
  <c r="Z1" i="6" s="1"/>
  <c r="AF1" i="6"/>
  <c r="Z1" i="7"/>
  <c r="AC1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Angie Lee</author>
  </authors>
  <commentList>
    <comment ref="V2285" authorId="0" shapeId="0" xr:uid="{7ACDADB9-F7E3-44AA-AE96-A9717F6E9F2D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99" authorId="0" shapeId="0" xr:uid="{7DA95F95-1582-4B88-B73F-F0F21597AAF9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552" authorId="0" shapeId="0" xr:uid="{5456E216-9101-4E0C-ADCD-B3F858FEE6A2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<sst xmlns="http://schemas.openxmlformats.org/spreadsheetml/2006/main" count="64872" uniqueCount="5455">
  <si>
    <t>Sales</t>
  </si>
  <si>
    <t>SO</t>
  </si>
  <si>
    <t>REMARK</t>
  </si>
  <si>
    <t>Grade</t>
  </si>
  <si>
    <t>Year</t>
  </si>
  <si>
    <t>Month</t>
  </si>
  <si>
    <t>Invoice #</t>
  </si>
  <si>
    <t>Invoice Date</t>
  </si>
  <si>
    <t>Customer PO#</t>
  </si>
  <si>
    <t>Customer</t>
  </si>
  <si>
    <t>PO Date</t>
  </si>
  <si>
    <t>RDD</t>
  </si>
  <si>
    <t>Updated RDD</t>
  </si>
  <si>
    <t>Cargo release</t>
  </si>
  <si>
    <t>ETD</t>
  </si>
  <si>
    <t>ETA</t>
  </si>
  <si>
    <t>SM</t>
  </si>
  <si>
    <t>Type</t>
  </si>
  <si>
    <t>SAP Item Code</t>
  </si>
  <si>
    <t>Product Code</t>
  </si>
  <si>
    <t>Product Name</t>
  </si>
  <si>
    <t>Vendor</t>
  </si>
  <si>
    <t>kW</t>
  </si>
  <si>
    <t>kWh</t>
  </si>
  <si>
    <t>Qty</t>
  </si>
  <si>
    <t>Unit Price</t>
  </si>
  <si>
    <t>Revenue</t>
  </si>
  <si>
    <t>Tax rate</t>
  </si>
  <si>
    <t>Tax</t>
  </si>
  <si>
    <t>Total Incoming</t>
  </si>
  <si>
    <t>Incoterm</t>
  </si>
  <si>
    <t>Deposit</t>
  </si>
  <si>
    <t>Payment Term</t>
  </si>
  <si>
    <t>City</t>
  </si>
  <si>
    <t>State</t>
  </si>
  <si>
    <t>ZIP</t>
  </si>
  <si>
    <t>Country</t>
  </si>
  <si>
    <t>WH</t>
  </si>
  <si>
    <t>Tariff</t>
  </si>
  <si>
    <t>-To wait for end user's confirmation</t>
  </si>
  <si>
    <t>Anheuser Busch</t>
  </si>
  <si>
    <t>PermaCity Construction Corp.</t>
  </si>
  <si>
    <t>Jim</t>
  </si>
  <si>
    <t>RRT-4473-2400-ESS</t>
  </si>
  <si>
    <t>RRT-4473-2000</t>
  </si>
  <si>
    <t>Wungrow ST4473KWH-2000UD-MV Energy Storage System</t>
  </si>
  <si>
    <t>Sungrow</t>
  </si>
  <si>
    <t>DDP</t>
  </si>
  <si>
    <t>Per PO</t>
  </si>
  <si>
    <t>Van Nuys</t>
  </si>
  <si>
    <t>CA</t>
  </si>
  <si>
    <t>91406</t>
  </si>
  <si>
    <t>USA</t>
  </si>
  <si>
    <t>RRT-4473-2400-BATTERY-INSTALL</t>
  </si>
  <si>
    <t>Installation of Batteries</t>
  </si>
  <si>
    <t>RRT-4473-2400-DDP</t>
  </si>
  <si>
    <t>ESS Freight</t>
  </si>
  <si>
    <t>RRT-4473-2400-COMMISSIONING</t>
  </si>
  <si>
    <t>ESS commissioning Support</t>
  </si>
  <si>
    <t>RRT-556-250-ESS</t>
  </si>
  <si>
    <t>RRT-556-250</t>
  </si>
  <si>
    <t>Wungrow STKWH-UD-MV Energy Storage System</t>
  </si>
  <si>
    <t>RRT-556-250-BATTERY-INSTALL</t>
  </si>
  <si>
    <t>RRT-556-250-DDP</t>
  </si>
  <si>
    <t>RRT-556-250-COMMISSIONING</t>
  </si>
  <si>
    <t>RRT-EXWARR</t>
  </si>
  <si>
    <t>Extended Warranty</t>
  </si>
  <si>
    <t>RRT-PM</t>
  </si>
  <si>
    <t>Preventative Maintenance</t>
  </si>
  <si>
    <t>Service</t>
  </si>
  <si>
    <t>EOS+GENI-ACT</t>
  </si>
  <si>
    <t>Activation Fee</t>
  </si>
  <si>
    <t>Geli Software</t>
  </si>
  <si>
    <t>EOS+GENI-1Y</t>
  </si>
  <si>
    <t>annual subscription</t>
  </si>
  <si>
    <t>DCM-1Y</t>
  </si>
  <si>
    <t>demand charge management annual subscript</t>
  </si>
  <si>
    <t>SOLAR-1Y</t>
  </si>
  <si>
    <t>SolarPV</t>
  </si>
  <si>
    <t>TOU-1Y</t>
  </si>
  <si>
    <t>Time of use</t>
  </si>
  <si>
    <t xml:space="preserve">SRCCPTROLCRIS-U000  &amp; SRCCPTROLPWRC-U000    </t>
  </si>
  <si>
    <t>NODE-V2</t>
  </si>
  <si>
    <t>Geli Node On-site industrial Comuter</t>
  </si>
  <si>
    <t>PS-SGIP</t>
  </si>
  <si>
    <t>SGIP reporting Support</t>
  </si>
  <si>
    <t>AA</t>
  </si>
  <si>
    <t>P2</t>
  </si>
  <si>
    <t>Mike</t>
  </si>
  <si>
    <t>30396566F</t>
  </si>
  <si>
    <t>Q.PEAK DUO XL G9.3 BFG</t>
  </si>
  <si>
    <t>QCELLS</t>
  </si>
  <si>
    <t>TARIFF</t>
  </si>
  <si>
    <t>requesting to Push Q3-Q4</t>
  </si>
  <si>
    <t>FU with warehouse to schedule remainder 8/19; requesting to push to september</t>
  </si>
  <si>
    <t>price for 150 day (payment term)</t>
  </si>
  <si>
    <t>net 30</t>
  </si>
  <si>
    <t>Sarfari Energy, LLC</t>
  </si>
  <si>
    <t>RRN-559-250</t>
  </si>
  <si>
    <t>250kW/559kWWh Energy Storage System</t>
  </si>
  <si>
    <t>Socomec</t>
  </si>
  <si>
    <t>10% net 30</t>
  </si>
  <si>
    <t>Redland</t>
  </si>
  <si>
    <t>92374</t>
  </si>
  <si>
    <t>ROV-CELLPACKAGE</t>
  </si>
  <si>
    <t>Cellular Modem Package</t>
  </si>
  <si>
    <t>RDK_METERPACKAGE</t>
  </si>
  <si>
    <t>Power Meter Package</t>
  </si>
  <si>
    <t>Node-V2, PSSGIP, EOS+GENI-Activate</t>
  </si>
  <si>
    <t>EOS+GENI-1Y, DCM-1Y, Solar-1Y, TOU-1Y</t>
  </si>
  <si>
    <t>New PO with discount</t>
  </si>
  <si>
    <t>Torn and Glasser, Inc.</t>
  </si>
  <si>
    <t>RRT-555-250</t>
  </si>
  <si>
    <t>Sungrow ST556KWH-250UD Energy Storage System</t>
  </si>
  <si>
    <t>Perpay</t>
  </si>
  <si>
    <t>Pomona</t>
  </si>
  <si>
    <t>91768</t>
  </si>
  <si>
    <t>RPT-556-250-DDPPORT</t>
  </si>
  <si>
    <t>ddp cost</t>
  </si>
  <si>
    <t>RRT-556-250-BATTINST</t>
  </si>
  <si>
    <t>Batteries installation</t>
  </si>
  <si>
    <t>RRT-556-250-COMM</t>
  </si>
  <si>
    <t>Commissioning</t>
  </si>
  <si>
    <t>RRT-556-250-PMP-10Y</t>
  </si>
  <si>
    <t>RRT-556-250-WARR10Y</t>
  </si>
  <si>
    <t>Warranty</t>
  </si>
  <si>
    <t>RRT-556-250-PREVMAINT10Y</t>
  </si>
  <si>
    <t>Maintenance Program</t>
  </si>
  <si>
    <t>SRPWSROLITB36-U000</t>
  </si>
  <si>
    <t>ROV-CELLARPACKAGE</t>
  </si>
  <si>
    <t>Cellular Modem Package Cell Modem</t>
  </si>
  <si>
    <t>SRCCPTROLIBR9-U000</t>
  </si>
  <si>
    <t>Cellular Modem Package Power Cord</t>
  </si>
  <si>
    <t>Microgrid Package</t>
  </si>
  <si>
    <t>BRCFPRR751505-U000</t>
  </si>
  <si>
    <t>Protection relay &amp; RTAC</t>
  </si>
  <si>
    <t>BRCENMENC4XV2-U000</t>
  </si>
  <si>
    <t>Nema 4 Enclosure</t>
  </si>
  <si>
    <t>BRCCUTREIWC42-U000</t>
  </si>
  <si>
    <t>CT's</t>
  </si>
  <si>
    <t>BRCCUTREIWC44-U000</t>
  </si>
  <si>
    <t>BRMBRSTEI600R-U000</t>
  </si>
  <si>
    <t>Busbar-600</t>
  </si>
  <si>
    <t xml:space="preserve">BRMBRSTE1000R-U000 </t>
  </si>
  <si>
    <t>Busbar-1000</t>
  </si>
  <si>
    <t>BRSCOSPENC4XS-U000</t>
  </si>
  <si>
    <t>Meter, CT's</t>
  </si>
  <si>
    <t>BRCENMENC4XSH-U000</t>
  </si>
  <si>
    <t>Meter Commissioning</t>
  </si>
  <si>
    <t>BRSEGSVSELES1-U000</t>
  </si>
  <si>
    <t>SEL documentaion and commissioning</t>
  </si>
  <si>
    <t>BRSPCLCESRTAC-U000</t>
  </si>
  <si>
    <t>SEL PV integration</t>
  </si>
  <si>
    <t>EOS+GENI-ACTIVATE</t>
  </si>
  <si>
    <t>000301</t>
  </si>
  <si>
    <t>SiteLogIQ, Inc.</t>
  </si>
  <si>
    <t>RRN-932-250</t>
  </si>
  <si>
    <t>Energy Storage System</t>
  </si>
  <si>
    <t>Marysville</t>
  </si>
  <si>
    <t>95901</t>
  </si>
  <si>
    <t>RRN-559-150</t>
  </si>
  <si>
    <t>Preventive Maintenance</t>
  </si>
  <si>
    <t>RDK-METERPACKAGE</t>
  </si>
  <si>
    <t>Geli Node On-Site Industrial Computer</t>
  </si>
  <si>
    <t>Professional Services - SGIP Reporting Support</t>
  </si>
  <si>
    <t>PS-MENG</t>
  </si>
  <si>
    <t>Professional Services - Engineering Support for Back Up Power</t>
  </si>
  <si>
    <t>EOS+GENI Activation Fee (One-time charge), per kW</t>
  </si>
  <si>
    <t>EOS+GENI-10Y</t>
  </si>
  <si>
    <t>Energy Storage Management Platform - 10 year subscription, per kW</t>
  </si>
  <si>
    <t>DCM-10Y</t>
  </si>
  <si>
    <t>Add-on App: Demand Charge Management - 10 year subscription, per kW</t>
  </si>
  <si>
    <t>SOLAR-10Y</t>
  </si>
  <si>
    <t>Add-on App: Solar PV - 10 year subscription, per kW</t>
  </si>
  <si>
    <t>TOU-10Y</t>
  </si>
  <si>
    <t>Add-on App: Time of Use - 10 year subscription, per kW</t>
  </si>
  <si>
    <t>American Oaks</t>
  </si>
  <si>
    <t>Scale Microgrid Solutions</t>
  </si>
  <si>
    <t>RRN-373-150</t>
  </si>
  <si>
    <t>Thousand Oaks</t>
  </si>
  <si>
    <t>91320</t>
  </si>
  <si>
    <t>RRN-373-150-ISLANDING</t>
  </si>
  <si>
    <t>Energy Storage Management Platform - annual subscription, per kW</t>
  </si>
  <si>
    <t>Dewey</t>
  </si>
  <si>
    <t>001245</t>
  </si>
  <si>
    <t>RRN-932-250-ESS</t>
  </si>
  <si>
    <t>001604</t>
  </si>
  <si>
    <t>SRCCPTROLCRIS-U000</t>
  </si>
  <si>
    <t>SRCCPTROLPWRC-U000</t>
  </si>
  <si>
    <t>QTY</t>
  </si>
  <si>
    <t>HQCA Item Code</t>
  </si>
  <si>
    <t>Product Name (Component)</t>
  </si>
  <si>
    <t>Item Group</t>
  </si>
  <si>
    <t xml:space="preserve">Cost </t>
  </si>
  <si>
    <t xml:space="preserve">Manufacture Product Description </t>
  </si>
  <si>
    <t xml:space="preserve">Manf. Serial # </t>
  </si>
  <si>
    <t>SRWEIH1016001-U000</t>
  </si>
  <si>
    <t>Q.HOME+ HYB-G1 6.0</t>
  </si>
  <si>
    <t>Inverter</t>
  </si>
  <si>
    <t>6.0kw hybrid inverter</t>
  </si>
  <si>
    <t>QH0600F########</t>
  </si>
  <si>
    <t>SRWEIH1017001-U000</t>
  </si>
  <si>
    <t>Q.HOME+ HYB-G1 7.0</t>
  </si>
  <si>
    <t>7.0kw hybrid inverter</t>
  </si>
  <si>
    <t>QH0700F########</t>
  </si>
  <si>
    <t>SRWEIH1017601-U000</t>
  </si>
  <si>
    <t>Q.HOME+ HYB-G1 7.6</t>
  </si>
  <si>
    <t>7.6kw hybrid inverter</t>
  </si>
  <si>
    <t>QH0760F########</t>
  </si>
  <si>
    <t>SRWEIH1018601-U000</t>
  </si>
  <si>
    <t>Q.HOME+ HYB-G1 8.6</t>
  </si>
  <si>
    <t>8.6kw hybrid inverter</t>
  </si>
  <si>
    <t>QA0860F########</t>
  </si>
  <si>
    <t>SRWEIA1016001-U000</t>
  </si>
  <si>
    <t>Q.HOME+ AC-G1 6.0</t>
  </si>
  <si>
    <t>6.0kw AC coupled inverter</t>
  </si>
  <si>
    <t>QA0600F########</t>
  </si>
  <si>
    <t>SRWEIA1017001-U000</t>
  </si>
  <si>
    <t>Q.HOME+ AC-G1 7.0</t>
  </si>
  <si>
    <t>7.0kw AC coupled inverter</t>
  </si>
  <si>
    <t>QA0700F########</t>
  </si>
  <si>
    <t>SRWEIA1017601-U000</t>
  </si>
  <si>
    <t>Q.HOME+ AC-G1 7.6</t>
  </si>
  <si>
    <t>7.6kw AC coupled inverter</t>
  </si>
  <si>
    <t>QA0760F########</t>
  </si>
  <si>
    <t>SRWEIA1018601-U000</t>
  </si>
  <si>
    <t>Q.HOME+ AC-G1 8.6</t>
  </si>
  <si>
    <t>8.6kw AC coupled inverter</t>
  </si>
  <si>
    <t>SRWBPNU014501-U000</t>
  </si>
  <si>
    <t>BAT45</t>
  </si>
  <si>
    <t>Battery</t>
  </si>
  <si>
    <t>4.5kwh high voltage battery</t>
  </si>
  <si>
    <t>HH63200420A###</t>
  </si>
  <si>
    <t>SRWBPNU016301-U000</t>
  </si>
  <si>
    <t>BAT63</t>
  </si>
  <si>
    <t>6.3kwh high voltage battery</t>
  </si>
  <si>
    <t>BWCBMSP000SLX-U000</t>
  </si>
  <si>
    <t>BAT BMS-G1</t>
  </si>
  <si>
    <t>BMS (master control module)</t>
  </si>
  <si>
    <t>BWCATSM000SLX-U000</t>
  </si>
  <si>
    <t>Q.HOME+ TX-8.6</t>
  </si>
  <si>
    <t>Accessory</t>
  </si>
  <si>
    <t>auto-transformer</t>
  </si>
  <si>
    <t>TBOX1908083###</t>
  </si>
  <si>
    <t>BWCACCBMS0SLX-U000</t>
  </si>
  <si>
    <t>Battery Accessory box , Master control Accessory</t>
  </si>
  <si>
    <t xml:space="preserve">$-   </t>
  </si>
  <si>
    <t>Accessory box for master control module</t>
  </si>
  <si>
    <t>BWCACCBSL0SLX-U000</t>
  </si>
  <si>
    <t>Battery Accessory box , Slave control Accessory</t>
  </si>
  <si>
    <t>Accessory box for battery module</t>
  </si>
  <si>
    <t>BWCWIFIDG0SLX-U000</t>
  </si>
  <si>
    <t>Wifi module</t>
  </si>
  <si>
    <t>WiFi module (usually packed in the inverter box)</t>
  </si>
  <si>
    <t>BWCENME1P0SLX-U000</t>
  </si>
  <si>
    <t>Meter set</t>
  </si>
  <si>
    <t>EMS</t>
  </si>
  <si>
    <t>ancrel meter (usually packed in the inverter box)</t>
  </si>
  <si>
    <t>BRWMLD101RSDD-U000</t>
  </si>
  <si>
    <t>Rapid Shut Module</t>
  </si>
  <si>
    <t>RSD</t>
  </si>
  <si>
    <t>SKU#</t>
  </si>
  <si>
    <t>Product Name (System)</t>
  </si>
  <si>
    <t>Component 1</t>
  </si>
  <si>
    <t>Component 2</t>
  </si>
  <si>
    <t>Component 3</t>
  </si>
  <si>
    <t>Component 4</t>
  </si>
  <si>
    <t>Component 5</t>
  </si>
  <si>
    <t>Component 6</t>
  </si>
  <si>
    <t>Component 7(inside inverter box)</t>
  </si>
  <si>
    <t>Component 8(inside inverter box)</t>
  </si>
  <si>
    <t>Name</t>
  </si>
  <si>
    <t>Item Code</t>
  </si>
  <si>
    <t>HQCAESS1101</t>
    <phoneticPr fontId="5" type="noConversion"/>
  </si>
  <si>
    <t>Q.HOME+ HYB ESS-G1 6.0/4.5</t>
    <phoneticPr fontId="5" type="noConversion"/>
  </si>
  <si>
    <t>System</t>
  </si>
  <si>
    <t xml:space="preserve">BWCBMSP000SLX-U000 </t>
  </si>
  <si>
    <t xml:space="preserve">BWCATSM000SLX-U000 </t>
  </si>
  <si>
    <t xml:space="preserve">BWCACCBMS0SLX-U000 </t>
  </si>
  <si>
    <t xml:space="preserve">BWCACCBSL0SLX-U000 </t>
  </si>
  <si>
    <t>HQCAESS1102</t>
  </si>
  <si>
    <t>Q.HOME+ HYB ESS-G1 6.0/6.3</t>
    <phoneticPr fontId="5" type="noConversion"/>
  </si>
  <si>
    <t>HQCAESS1103</t>
  </si>
  <si>
    <t>Q.HOME+ HYB ESS-G1 6.0/9.0</t>
    <phoneticPr fontId="5" type="noConversion"/>
  </si>
  <si>
    <t>HQCAESS1104</t>
  </si>
  <si>
    <t>Q.HOME+ HYB ESS-G1 6.0/12.6</t>
    <phoneticPr fontId="5" type="noConversion"/>
  </si>
  <si>
    <t>HQCAESS1105</t>
  </si>
  <si>
    <t>Q.HOME+ HYB ESS-G1 6.0/13.5</t>
    <phoneticPr fontId="5" type="noConversion"/>
  </si>
  <si>
    <t>HQCAESS1106</t>
  </si>
  <si>
    <t>Q.HOME+ HYB ESS-G1 6.0/18.9</t>
    <phoneticPr fontId="5" type="noConversion"/>
  </si>
  <si>
    <t>HQCAESS1107</t>
  </si>
  <si>
    <t>Q.HOME+ HYB ESS-G1 7.0/4.5</t>
    <phoneticPr fontId="5" type="noConversion"/>
  </si>
  <si>
    <t>HQCAESS1108</t>
  </si>
  <si>
    <t>Q.HOME+ HYB ESS-G1 7.0/6.3</t>
    <phoneticPr fontId="5" type="noConversion"/>
  </si>
  <si>
    <t>HQCAESS1109</t>
  </si>
  <si>
    <t>Q.HOME+ HYB ESS-G1 7.0/9.0</t>
    <phoneticPr fontId="5" type="noConversion"/>
  </si>
  <si>
    <t>HQCAESS1110</t>
  </si>
  <si>
    <t>Q.HOME+ HYB ESS-G1 7.0/12.6</t>
    <phoneticPr fontId="5" type="noConversion"/>
  </si>
  <si>
    <t>HQCAESS1111</t>
  </si>
  <si>
    <t>Q.HOME+ HYB ESS-G1 7.0/13.5</t>
    <phoneticPr fontId="5" type="noConversion"/>
  </si>
  <si>
    <t>HQCAESS1112</t>
  </si>
  <si>
    <t>Q.HOME+ HYB ESS-G1 7.0/18.9</t>
    <phoneticPr fontId="5" type="noConversion"/>
  </si>
  <si>
    <t>HQCAESS1113</t>
  </si>
  <si>
    <t>Q.HOME+ HYB ESS-G1 7.6/4.5</t>
    <phoneticPr fontId="5" type="noConversion"/>
  </si>
  <si>
    <t>HQCAESS1114</t>
  </si>
  <si>
    <t>Q.HOME+ HYB ESS-G1 7.6/6.3</t>
    <phoneticPr fontId="5" type="noConversion"/>
  </si>
  <si>
    <t>HQCAESS1115</t>
  </si>
  <si>
    <t>Q.HOME+ HYB ESS-G1 7.6/9.0</t>
    <phoneticPr fontId="5" type="noConversion"/>
  </si>
  <si>
    <t>HQCAESS1116</t>
  </si>
  <si>
    <t>Q.HOME+ HYB ESS-G1 7.6/12.6</t>
    <phoneticPr fontId="5" type="noConversion"/>
  </si>
  <si>
    <t>HQCAESS1117</t>
  </si>
  <si>
    <t>Q.HOME+ HYB ESS-G1 7.6/13.5</t>
    <phoneticPr fontId="5" type="noConversion"/>
  </si>
  <si>
    <t>HQCAESS1118</t>
  </si>
  <si>
    <t>Q.HOME+ HYB ESS-G1 7.6/18.9</t>
    <phoneticPr fontId="5" type="noConversion"/>
  </si>
  <si>
    <t>HQCAESS1119</t>
  </si>
  <si>
    <t>Q.HOME+ HYB ESS-G1 8.6/4.5</t>
    <phoneticPr fontId="5" type="noConversion"/>
  </si>
  <si>
    <t>HQCAESS1120</t>
  </si>
  <si>
    <t>Q.HOME+ HYB ESS-G1 8.6/6.3</t>
    <phoneticPr fontId="5" type="noConversion"/>
  </si>
  <si>
    <t>HQCAESS1121</t>
  </si>
  <si>
    <t>Q.HOME+ HYB ESS-G1 8.6/9.0</t>
    <phoneticPr fontId="5" type="noConversion"/>
  </si>
  <si>
    <t>HQCAESS1122</t>
  </si>
  <si>
    <t>Q.HOME+ HYB ESS-G1 8.6/12.6</t>
    <phoneticPr fontId="5" type="noConversion"/>
  </si>
  <si>
    <t>HQCAESS1123</t>
  </si>
  <si>
    <t>Q.HOME+ HYB ESS-G1 8.6/13.5</t>
    <phoneticPr fontId="5" type="noConversion"/>
  </si>
  <si>
    <t>HQCAESS1124</t>
  </si>
  <si>
    <t>Q.HOME+ HYB ESS-G1 8.6/18.9</t>
    <phoneticPr fontId="5" type="noConversion"/>
  </si>
  <si>
    <t>HQCAESS1201</t>
    <phoneticPr fontId="5" type="noConversion"/>
  </si>
  <si>
    <t>Q.HOME+ AC ESS-G1 6.0/4.5</t>
  </si>
  <si>
    <t>HQCAESS1202</t>
  </si>
  <si>
    <t>Q.HOME+ AC ESS-G1 6.0/6.3</t>
  </si>
  <si>
    <t>HQCAESS1203</t>
  </si>
  <si>
    <t>Q.HOME+ AC ESS-G1 6.0/9.0</t>
  </si>
  <si>
    <t>HQCAESS1204</t>
  </si>
  <si>
    <t>Q.HOME+ AC ESS-G1 6.0/12.6</t>
  </si>
  <si>
    <t>HQCAESS1205</t>
  </si>
  <si>
    <t>Q.HOME+ AC ESS-G1 6.0/13.5</t>
  </si>
  <si>
    <t>HQCAESS1206</t>
  </si>
  <si>
    <t>Q.HOME+ AC ESS-G1 6.0/18.9</t>
  </si>
  <si>
    <t>HQCAESS1207</t>
  </si>
  <si>
    <t>Q.HOME+ AC ESS-G1 7.0/4.5</t>
  </si>
  <si>
    <t>HQCAESS1208</t>
  </si>
  <si>
    <t>Q.HOME+ AC ESS-G1 7.0/6.3</t>
  </si>
  <si>
    <t>HQCAESS1209</t>
  </si>
  <si>
    <t>Q.HOME+ AC ESS-G1 7.0/9.0</t>
  </si>
  <si>
    <t>HQCAESS1210</t>
  </si>
  <si>
    <t>Q.HOME+ AC ESS-G1 7.0/12.6</t>
  </si>
  <si>
    <t>HQCAESS1211</t>
  </si>
  <si>
    <t>Q.HOME+ AC ESS-G1 7.0/13.5</t>
  </si>
  <si>
    <t>HQCAESS1212</t>
  </si>
  <si>
    <t>Q.HOME+ AC ESS-G1 7.0/18.9</t>
  </si>
  <si>
    <t>HQCAESS1213</t>
  </si>
  <si>
    <t>Q.HOME+ AC ESS-G1 7.6/4.5</t>
  </si>
  <si>
    <t>HQCAESS1214</t>
  </si>
  <si>
    <t>Q.HOME+ AC ESS-G1 7.6/6.3</t>
  </si>
  <si>
    <t>HQCAESS1215</t>
  </si>
  <si>
    <t>Q.HOME+ AC ESS-G1 7.6/9.0</t>
  </si>
  <si>
    <t>HQCAESS1216</t>
  </si>
  <si>
    <t>Q.HOME+ AC ESS-G1 7.6/12.6</t>
  </si>
  <si>
    <t>HQCAESS1217</t>
  </si>
  <si>
    <t>Q.HOME+ AC ESS-G1 7.6/13.5</t>
  </si>
  <si>
    <t>HQCAESS1218</t>
  </si>
  <si>
    <t>Q.HOME+ AC ESS-G1 7.6/18.9</t>
  </si>
  <si>
    <t>HQCAESS1219</t>
  </si>
  <si>
    <t>Q.HOME+ AC ESS-G1 8.6/4.5</t>
  </si>
  <si>
    <t>HQCAESS1220</t>
  </si>
  <si>
    <t>Q.HOME+ AC ESS-G1 8.6/6.3</t>
  </si>
  <si>
    <t>HQCAESS1221</t>
  </si>
  <si>
    <t>Q.HOME+ AC ESS-G1 8.6/9.0</t>
  </si>
  <si>
    <t>HQCAESS1222</t>
  </si>
  <si>
    <t>Q.HOME+ AC ESS-G1 8.6/12.6</t>
  </si>
  <si>
    <t>HQCAESS1223</t>
  </si>
  <si>
    <t>Q.HOME+ AC ESS-G1 8.6/13.5</t>
  </si>
  <si>
    <t>HQCAESS1224</t>
  </si>
  <si>
    <t>Q.HOME+ AC ESS-G1 8.6/18.9</t>
  </si>
  <si>
    <t>SKU# / item code</t>
  </si>
  <si>
    <t>Product name</t>
  </si>
  <si>
    <t>RSD Modules</t>
  </si>
  <si>
    <t>Module_1</t>
  </si>
  <si>
    <t>Revised Module_1</t>
  </si>
  <si>
    <t>Module_2</t>
  </si>
  <si>
    <t>Module_3</t>
  </si>
  <si>
    <t>Power Class</t>
  </si>
  <si>
    <t>PCS/PLT</t>
  </si>
  <si>
    <t>PLT/40'</t>
  </si>
  <si>
    <t>PCS/40'</t>
  </si>
  <si>
    <t>PLT/53'</t>
  </si>
  <si>
    <t>PCS/53'</t>
  </si>
  <si>
    <t>Q.PLUS L G4.2 340</t>
  </si>
  <si>
    <t xml:space="preserve">Q.PLUS L G4.2 </t>
  </si>
  <si>
    <t>Q.PLUS L</t>
  </si>
  <si>
    <t>Q.PLUS</t>
  </si>
  <si>
    <t>B.LINE PLUS L G4.1 340</t>
  </si>
  <si>
    <t>Q.PLUS L G4.1</t>
  </si>
  <si>
    <t>Q.PLUS L G4.2.0 335</t>
  </si>
  <si>
    <t>Q.PLUS L-G4.2 340</t>
  </si>
  <si>
    <t>Not on SAP</t>
  </si>
  <si>
    <t>Q.PLUS L G4.2.0 345</t>
  </si>
  <si>
    <t>Q.PLUS L G4.2 345</t>
  </si>
  <si>
    <t>Q.PLUS L-G4.2.A 345</t>
  </si>
  <si>
    <t>Q.PLUS L-G4.2 345</t>
  </si>
  <si>
    <t>Q.PLUS BFR-G4.1.AF 285</t>
  </si>
  <si>
    <t>Q.PLUS BFR G4.1</t>
  </si>
  <si>
    <t>Q.PLUS BFR</t>
  </si>
  <si>
    <t>Q.PLUS L-G4.2.5 AF 350</t>
  </si>
  <si>
    <t>Q.PLUS L G4.2 AF 345</t>
  </si>
  <si>
    <t>Q.PLUS L-G4.2.A 340</t>
  </si>
  <si>
    <t>Q.PLUS L-G4.2.5 AF 345</t>
  </si>
  <si>
    <t>Q.PLUS L G4.2.A.F 345</t>
  </si>
  <si>
    <t xml:space="preserve">Q.PLUS BFR-G4.1.AF </t>
  </si>
  <si>
    <t>Q.PLUS DUO L-G5.2 370</t>
  </si>
  <si>
    <t>Q.PLUS DUO L G5</t>
  </si>
  <si>
    <t>Q.PLUS DUO L</t>
  </si>
  <si>
    <t>Q.PLUS DUO</t>
  </si>
  <si>
    <t>Q.PLUS DUO L-G5.2 365</t>
  </si>
  <si>
    <t>Q.PLUS DUO L-G5.2 360</t>
  </si>
  <si>
    <t>Q.PLUS DUO L-G5.2 355</t>
  </si>
  <si>
    <t>Q.PLUS DUO L G5.2 360</t>
  </si>
  <si>
    <t>Q.PLUS L G4.1.1 330</t>
  </si>
  <si>
    <t xml:space="preserve">Q.PLUS L G4.1 </t>
  </si>
  <si>
    <t>Q.PLUS L G4.1.1 335</t>
  </si>
  <si>
    <t>Q.PLUS L G4.1 320</t>
  </si>
  <si>
    <t>Q.PLUS L-G4.1 325</t>
  </si>
  <si>
    <t>Q.PLUS L-G4.2 320</t>
  </si>
  <si>
    <t>Q.PLUS L G4.2 325</t>
  </si>
  <si>
    <t>Q.PLUS L G4.2 330</t>
  </si>
  <si>
    <t>Q.PLUS L G4.2 335</t>
  </si>
  <si>
    <t>Q.PLUS L G4.2.1 325</t>
  </si>
  <si>
    <t>Q.PLUS L-G4.2.1 330</t>
  </si>
  <si>
    <t>Q.PLUS L-G4.2.1 335</t>
  </si>
  <si>
    <t>Q.PLUS L G4.2.1 340</t>
  </si>
  <si>
    <t>Q.PLUS L G4.2.2 325</t>
  </si>
  <si>
    <t>Q.PLUS L-G4.2.2 330</t>
  </si>
  <si>
    <t>Q.PLUS L-G4.2.2 335</t>
  </si>
  <si>
    <t>Q.PLUS L G4.2.3 330</t>
  </si>
  <si>
    <t>Q.PLUS L-G4.2.3 335</t>
  </si>
  <si>
    <t>Q.PLUS L G4.2.4 330</t>
  </si>
  <si>
    <t>Q.PLUS L G4.2.4 335</t>
  </si>
  <si>
    <t>Q.PLUS L G4.2/TAA 335</t>
  </si>
  <si>
    <t>Q.PLUS L G4.2/TAA 340</t>
  </si>
  <si>
    <t>Q.PLUS L-G4.2.5 335</t>
  </si>
  <si>
    <t>Q.PLUS L-G4.2.5 340</t>
  </si>
  <si>
    <t>Q.PLUS L-G4.2.5 345</t>
  </si>
  <si>
    <t>Q.PLUS L-G4.2.5 350</t>
  </si>
  <si>
    <t>Q.PLUS L G4.2</t>
  </si>
  <si>
    <t>Q.PLUS L-G4.2 325</t>
  </si>
  <si>
    <t>Q.PLUS L-G4.2 330</t>
  </si>
  <si>
    <t>Q.PLUS L-G4.2.6 335</t>
  </si>
  <si>
    <t>Q.PLUS L-G4.2.6 340</t>
  </si>
  <si>
    <t>Q.PLUS L G4.2.6 345</t>
  </si>
  <si>
    <t>Q.PLUS L-G4.2.6 350</t>
  </si>
  <si>
    <t>Q.PLUS L-G4.2 355</t>
  </si>
  <si>
    <t>Q.PLUS L-G4.2.A 325</t>
  </si>
  <si>
    <t>Q.PLUS L-G4.2.A 330</t>
  </si>
  <si>
    <t>Q.PLUS L-G4.2.5.A 335</t>
  </si>
  <si>
    <t>Q.PLUS L-G4.2.5.A 340</t>
  </si>
  <si>
    <t>Q.PLUS L-G 4.2.A 345</t>
  </si>
  <si>
    <t>Q.PLUS L-G4.2.5.A  350</t>
  </si>
  <si>
    <t>Q.PLUS L-G4.2.7 335</t>
  </si>
  <si>
    <t>Q.PLUS L-G4.2.7 340</t>
  </si>
  <si>
    <t>Q.PLUS L-G4.2.7 345</t>
  </si>
  <si>
    <t>Q.PLUS L-G4.2.7.A 335</t>
  </si>
  <si>
    <t>Q.PLUS L-G4.2.7.A 340</t>
  </si>
  <si>
    <t>Q.PLUS L-G4.2.7.A 345</t>
  </si>
  <si>
    <t>Q.PLUS L-G4.2.6.A 335</t>
  </si>
  <si>
    <t>Q.PLUS L-G4.2.6.A 340</t>
  </si>
  <si>
    <t>Q.PLUS L-G4.2.6.A 345</t>
  </si>
  <si>
    <t>Q.PLUS L-G4.2.0.A 335</t>
  </si>
  <si>
    <t>Q.PLUS L-G4.2.0.A 340</t>
  </si>
  <si>
    <t>Q.PLUS L-G4.2.0.A 345</t>
  </si>
  <si>
    <t>Q.PLUS L-G4.2.0.A 350</t>
  </si>
  <si>
    <t>Q.PEAK L-G4.2 355</t>
  </si>
  <si>
    <t>Q.PEAK L G4.2</t>
  </si>
  <si>
    <t>Q.PEAK L</t>
  </si>
  <si>
    <t>Q.PEAK</t>
  </si>
  <si>
    <t>Q.PEAK L G4.2 360</t>
  </si>
  <si>
    <t>Q.PEAK L G4.2 365</t>
  </si>
  <si>
    <t>Q.PEAK L-G4.2 370</t>
  </si>
  <si>
    <t>Q.PLUS BFR-G4.1 275</t>
  </si>
  <si>
    <t>Q.PLUS BFR-G4.1 280</t>
  </si>
  <si>
    <t>Q.PLUS BFR-G4.1 285</t>
  </si>
  <si>
    <t>Q.PLUS BFR-G4.1 290</t>
  </si>
  <si>
    <t>Q.PLUS BFR-G4.1.A 270</t>
  </si>
  <si>
    <t>Q.PLUS BFR-G4.1.A 275</t>
  </si>
  <si>
    <t>Q.PLUS BFR-G4.1.A 280</t>
  </si>
  <si>
    <t>Q.PLUS BFR-G4.1.A 285</t>
  </si>
  <si>
    <t>Q.PLUS BFR-G4.1.A 290</t>
  </si>
  <si>
    <t>Q.PEAK-G4.1.0.F 300</t>
  </si>
  <si>
    <t>Q.PEAK G4.1</t>
  </si>
  <si>
    <t>Q.PEAK G-4.1.0.F 305</t>
  </si>
  <si>
    <t>Q.PEAK-G4.1.F 310</t>
  </si>
  <si>
    <t>Q.PEAK-G4.1.F 315</t>
  </si>
  <si>
    <t>Q.PEAK-G4.1.F 280</t>
  </si>
  <si>
    <t>Q.PEAK-G4.1.F 285</t>
  </si>
  <si>
    <t>Q.PEAK-G4.1.F 290</t>
  </si>
  <si>
    <t>Q.PEAK-G4.1.0.F 295</t>
  </si>
  <si>
    <t>Q.PEAK G4.1 300</t>
  </si>
  <si>
    <t xml:space="preserve">Q.PEAK G4.1 </t>
  </si>
  <si>
    <t>Q.PEAK G4.1 305</t>
  </si>
  <si>
    <t>Q.PEAK-G4.1 310</t>
  </si>
  <si>
    <t>Q.PEAK-G4.1 285</t>
  </si>
  <si>
    <t>Q.PEAK-G4.1 290</t>
  </si>
  <si>
    <t>Q.PEAK G4.1 295</t>
  </si>
  <si>
    <t>Q.PEAK G4.1.2 300</t>
  </si>
  <si>
    <t>Q.PEAK-G4.1 305</t>
  </si>
  <si>
    <t>Q.PEAK-G4.1 295</t>
  </si>
  <si>
    <t>Q.PEAK G4.1/SC 300</t>
  </si>
  <si>
    <t xml:space="preserve">Q.PEAK G4.1/SC </t>
  </si>
  <si>
    <t>Q.PEAK SC</t>
  </si>
  <si>
    <t>Q.PEAK G4.1 SC 305</t>
  </si>
  <si>
    <t>Q.PEAK G4.1/SC</t>
  </si>
  <si>
    <t>Q.PEAK G-4.1 / SC 310</t>
  </si>
  <si>
    <t>Q.PEAK-G4.1/SC 285</t>
  </si>
  <si>
    <t>Q.PEAK G-4.1 / SC 290</t>
  </si>
  <si>
    <t>Q.PEAK G4.1/SC 295</t>
  </si>
  <si>
    <t>Q.PEAK BLK-G4.1 300</t>
  </si>
  <si>
    <t>Q.PEAK BLK G4.1</t>
  </si>
  <si>
    <t>Q.PEAK BLK</t>
  </si>
  <si>
    <t>Q.PEAK BLK-G4.1 305</t>
  </si>
  <si>
    <t>Q.PEAK BLK-G4.1 275</t>
  </si>
  <si>
    <t>Q.PEAK BLK-G4.1 280</t>
  </si>
  <si>
    <t>Q.PEAK BLK G4.1 285</t>
  </si>
  <si>
    <t>Q.PEAK BLK G4.1 290</t>
  </si>
  <si>
    <t>Q.PEAK BLK-G4.1 295</t>
  </si>
  <si>
    <t>Q.PEAK BLK G4.1.1 300</t>
  </si>
  <si>
    <t>Q.PEAK BLK-G4.1 290</t>
  </si>
  <si>
    <t>Q.PEAK BLK-G4.1.1 295</t>
  </si>
  <si>
    <t>Q.PEAK DUO G5 300</t>
  </si>
  <si>
    <t>Q.PEAK DUO G5</t>
  </si>
  <si>
    <t>Q.PEAK DUO</t>
  </si>
  <si>
    <t>Q.PEAK DUO G5 305</t>
  </si>
  <si>
    <t>Q.PEAK DUO G5 310</t>
  </si>
  <si>
    <t>Q.PEAK DUO G5 315</t>
  </si>
  <si>
    <t>Q.PEAK DUO G5 320</t>
  </si>
  <si>
    <t>Q.PEAK DUO G5 325</t>
  </si>
  <si>
    <t>Q.PEAK DUO G5 290</t>
  </si>
  <si>
    <t>Q.PEAK DUO G5 295</t>
  </si>
  <si>
    <t>Q.PEAK DUO G5.0.1 315</t>
  </si>
  <si>
    <t>Q.PEAK DUO G5.0.1 320</t>
  </si>
  <si>
    <t>Q.PEAK DUO G5.0.1 325</t>
  </si>
  <si>
    <t>Q.PEAK DUO G5 330</t>
  </si>
  <si>
    <t>Q.PEAK DUO G5 335</t>
  </si>
  <si>
    <t>Q.PEAK DUO G5 340</t>
  </si>
  <si>
    <t>Q.PEAK DUO G5 345</t>
  </si>
  <si>
    <t>Q.PEAK DUO G5 350</t>
  </si>
  <si>
    <t>Q.PEAK DUO G5 355</t>
  </si>
  <si>
    <t>Q.PEAK DUO G7 315</t>
  </si>
  <si>
    <t>Q.PEAK DUO G7</t>
  </si>
  <si>
    <t>Q.PEAK DUO G7 335</t>
  </si>
  <si>
    <t>Q.PEAK DUO G7 330</t>
  </si>
  <si>
    <t>Q.PEAK DUO G7 325</t>
  </si>
  <si>
    <t>Q.PEAK DUO G7 320</t>
  </si>
  <si>
    <t>Q.PEAK DUO BLK G5.0.3.1.V 315</t>
  </si>
  <si>
    <t>Q.PEAK DUO BLK G5</t>
  </si>
  <si>
    <t>Q.PEAK DUO BLK</t>
  </si>
  <si>
    <t>Q.PEAK DUO BLK G5.0.3.1.V 320</t>
  </si>
  <si>
    <t>Q.PEAK DUO BLK G5.0.3.2.V 320</t>
  </si>
  <si>
    <t>Q.PEAK DUO BLK G5.0.3.1.V 310</t>
  </si>
  <si>
    <t>Q.PEAK DUO BLK G5 305</t>
  </si>
  <si>
    <t>Q.PEAK DUO BLK G5 310</t>
  </si>
  <si>
    <t>Q.PEAK DUO BLK-G5 315</t>
  </si>
  <si>
    <t>Q.PEAK DUO BLK-G5 290</t>
  </si>
  <si>
    <t>Q.PEAK DUO BLK-G5 295</t>
  </si>
  <si>
    <t>B.LINE PRO L G4.1 322</t>
  </si>
  <si>
    <t>Q.PRO L G4.1</t>
  </si>
  <si>
    <t>Q.PRO L</t>
  </si>
  <si>
    <t>Q.PRO</t>
  </si>
  <si>
    <t>B.LINE Q.PLUS L G4.2 335</t>
  </si>
  <si>
    <t>B.LINE PLUS L G4.2 332</t>
  </si>
  <si>
    <t>Q.PRO-G4.1/SC 267</t>
  </si>
  <si>
    <t xml:space="preserve">Q.PRO G4.1/SC </t>
  </si>
  <si>
    <t>Q.PRO SC</t>
  </si>
  <si>
    <t>Q.PRO BFR-G4.1 260</t>
  </si>
  <si>
    <t xml:space="preserve">Q.PRO BFR G4.1 </t>
  </si>
  <si>
    <t>Q.PRO BFR</t>
  </si>
  <si>
    <t>Q.PRO BFR-G4.1 265</t>
  </si>
  <si>
    <t>Q.PRO BFR-G4.1 262</t>
  </si>
  <si>
    <t>Q.PLUS-G4.1/SC 280</t>
  </si>
  <si>
    <t xml:space="preserve">Q.PLUS G4.1/SC </t>
  </si>
  <si>
    <t>Q.PLUS SC</t>
  </si>
  <si>
    <t>Q.PEAK BLK-G4.1.F 300</t>
  </si>
  <si>
    <t>Q.PEAK BLK-G4.1.F 305</t>
  </si>
  <si>
    <t>Q.PEAK BLK-G4.1.F 280</t>
  </si>
  <si>
    <t>Q.PEAK BLK-G4.1.F 285</t>
  </si>
  <si>
    <t>Q.PEAK BLK-G4.1.0.F 290</t>
  </si>
  <si>
    <t>Q.PEAK BLK-G4.1.0.F 295</t>
  </si>
  <si>
    <t>Q.PEAK BLK-G4.1.2.F 300</t>
  </si>
  <si>
    <t>Q.PEAK BLK-G4.1.2.F 305</t>
  </si>
  <si>
    <t>Q.PEAK BLK G-4.1.2.F 295</t>
  </si>
  <si>
    <t>Q.PEAK L-G4.2.F 355</t>
  </si>
  <si>
    <t>Q.PEAK L-G4.2.0.F 360</t>
  </si>
  <si>
    <t>Q.PEAK L-G4.2.0.F 365</t>
  </si>
  <si>
    <t>Q.PEAK L-G4.2.0.F 370</t>
  </si>
  <si>
    <t>Q.PEAK L-G4.2.0.F 375</t>
  </si>
  <si>
    <t>Q.PLUS BFR-G4.1.A.F 275</t>
  </si>
  <si>
    <t>Q.PLUS BFR-G4.1.A.F 280</t>
  </si>
  <si>
    <t>Q.PLUS BFR-G4.1.0.A.F 285</t>
  </si>
  <si>
    <t>Q.PLUS BFR-G4.1.0.A.F 290</t>
  </si>
  <si>
    <t>Q.PLUS L-G4.1.A 335</t>
  </si>
  <si>
    <t>Q.PLUS L-G4.1.A 340</t>
  </si>
  <si>
    <t>Q.PLUS L-G4.1.A 345</t>
  </si>
  <si>
    <t>Q.PLUS L-G4.1.A 350</t>
  </si>
  <si>
    <t>Q.PLUS L-G4.2.8.A 340</t>
  </si>
  <si>
    <t>Q.PLUS L-G4.2.8.A 345</t>
  </si>
  <si>
    <t>Q.PLUS L-G4.2.A.F 330</t>
  </si>
  <si>
    <t>Q.PLUS L-G4.2.A.F 335</t>
  </si>
  <si>
    <t>Q.PLUS L-G4.2.A.F 340</t>
  </si>
  <si>
    <t>Q.PLUS L-G4.2.5.A.F 345</t>
  </si>
  <si>
    <t>Q.PLUS L-G4.2.A.F 350</t>
  </si>
  <si>
    <t>Q.PLUS L-G4.2.A.F 355</t>
  </si>
  <si>
    <t>Q.PLUS L-G4.2.6.A.F 345</t>
  </si>
  <si>
    <t>Q.PLUS L-G4.2.6.A.F 350</t>
  </si>
  <si>
    <t>Q.PLUS L-G4.2.A.F 345</t>
  </si>
  <si>
    <t>Q.PEAK DUO G5.F 305</t>
  </si>
  <si>
    <t>Q.PEAK DUO G5.F 310</t>
  </si>
  <si>
    <t>Q.PEAK DUO G5.F 315</t>
  </si>
  <si>
    <t>Q.PEAK DUO G5.0.1.F 320</t>
  </si>
  <si>
    <t>Q.PEAK DUO G5.0.1.F 325</t>
  </si>
  <si>
    <t>Q.PEAK DUO G5.0.1.F 330</t>
  </si>
  <si>
    <t>Q.PEAK DUO G5.F 335</t>
  </si>
  <si>
    <t>Q.PEAK DUO G5.0.2.F 315</t>
  </si>
  <si>
    <t>Q.PEAK DUO G5.0.2.F 320</t>
  </si>
  <si>
    <t>Q.PEAK DUO G5.0.2.F 325</t>
  </si>
  <si>
    <t>Q.PEAK DUO G5.0.2.F 330</t>
  </si>
  <si>
    <t>Q.PEAK DUO G5.F 320</t>
  </si>
  <si>
    <t>Q.PEAK DUO G5.F 325</t>
  </si>
  <si>
    <t>Q.PEAK DUO G5.V 325</t>
  </si>
  <si>
    <t>Q.PEAK DUO G5.V 335</t>
  </si>
  <si>
    <t>Q.PEAK DUO G5.V 320</t>
  </si>
  <si>
    <t>Q.PEAK DUO G5.V 340</t>
  </si>
  <si>
    <t>Q.PEAK DUO G5.F 330</t>
  </si>
  <si>
    <t>Q.PEAK DUO G6P+ 345</t>
  </si>
  <si>
    <t>Q.PEAK DUO G6+</t>
  </si>
  <si>
    <t>Q.PEAK DUO G6P+.0.1 345</t>
  </si>
  <si>
    <t>Q.PEAK DUO G6P+.0.2</t>
  </si>
  <si>
    <t>Q.PEAK DUO G6P+.0.1 350</t>
  </si>
  <si>
    <t xml:space="preserve">Q.PEAK DUO G6P+ </t>
  </si>
  <si>
    <t xml:space="preserve">Q.PEAK DUO G6+ </t>
  </si>
  <si>
    <t>Q.PEAK DUO G6P+</t>
  </si>
  <si>
    <t>Q.PEAK DUO L-G5.2.1.F 390</t>
  </si>
  <si>
    <t>Q.PEAK DUO L G5</t>
  </si>
  <si>
    <t>Q.PEAK DUO L</t>
  </si>
  <si>
    <t>Q.PEAK DUO BLK-G5 300</t>
  </si>
  <si>
    <t>Q.PEAK DUO BLK G5.0.1 305</t>
  </si>
  <si>
    <t>Q.PEAK DUO BLK G5.0.1 310</t>
  </si>
  <si>
    <t>Q.PEAK DUO BLK G5.0.1 315</t>
  </si>
  <si>
    <t>Q.PEAK DUO BLK-G5 320</t>
  </si>
  <si>
    <t>Q.PEAK DUO BLK-G5 325</t>
  </si>
  <si>
    <t>Q.PEAK DUO BLK-G5.0.2 305</t>
  </si>
  <si>
    <t>Q.PEAK DUO BLK G5.0.2 310</t>
  </si>
  <si>
    <t>Q.PEAK DUO BLK G5.0.2 315</t>
  </si>
  <si>
    <t>Q.PEAK DUO BLK G5.0.3.2.V 315</t>
  </si>
  <si>
    <t>Q.PEAK DUO BLK-G5 305</t>
  </si>
  <si>
    <t>Q.PEAK DUO BLK-G5.0.3 310</t>
  </si>
  <si>
    <t>Q.PEAK DUO BLK VT</t>
  </si>
  <si>
    <t>Q.PEAK DUO BLK-G5.0.3 315</t>
  </si>
  <si>
    <t>Q.PEAK DUO BLK-G5.0.3 320</t>
  </si>
  <si>
    <t>Q.PEAK DUO BLK-G5.F 300</t>
  </si>
  <si>
    <t>Q.PEAK DUO BLK-G5.F 305</t>
  </si>
  <si>
    <t>Q.PEAK DUO BLK-G5.0.2.F 310</t>
  </si>
  <si>
    <t>Q.PEAK DUO BLK-G5.0.2.F 315</t>
  </si>
  <si>
    <t>Q.PEAK DUO BLK-G5.0.2.F 320</t>
  </si>
  <si>
    <t>Q.PEAK DUO BLK-G5.F 325</t>
  </si>
  <si>
    <t>Q.PEAK DUO BLK-G5.F 330</t>
  </si>
  <si>
    <t>Q.PEAK DUO BLK-G5.F 290</t>
  </si>
  <si>
    <t>Q.PEAK DUO BLK-G5.F 295</t>
  </si>
  <si>
    <t>Q.PEAK DUO BLK-G5.0.3.F 310</t>
  </si>
  <si>
    <t>Q.PEAK DUO BLK-G5.0.3.F 315</t>
  </si>
  <si>
    <t>Q.PEAK DUO BLK-G5.F 320</t>
  </si>
  <si>
    <t>Q.PEAK DUO BLK-G5/SC 300</t>
  </si>
  <si>
    <t>Q.PEAK DUO BLK G5/SC</t>
  </si>
  <si>
    <t>Q.PEAK DUO BLK SC</t>
  </si>
  <si>
    <t>Q.PEAK DUO BLK-G5/SC 305</t>
  </si>
  <si>
    <t>Q.PEAK DUO BLK G5 SC 310</t>
  </si>
  <si>
    <t>Q.PEAK DUO BLK-G5/SC 315</t>
  </si>
  <si>
    <t>Q.PEAK DUO BLK-G5/SC 320</t>
  </si>
  <si>
    <t>Q.PEAK DUO BLK-G5/SC 325</t>
  </si>
  <si>
    <t>Q.PEAK DUO BLK G5.F 300</t>
  </si>
  <si>
    <t>Q.PEAK DUO BLK G5.F 305</t>
  </si>
  <si>
    <t>Q.PEAK DUO BLK G5.F 310</t>
  </si>
  <si>
    <t>Q.PEAK DUO BLK G5.F 315</t>
  </si>
  <si>
    <t>Q.PEAK DUO BLK G5.F 320</t>
  </si>
  <si>
    <t>Q.PEAK DUO BLK G5.F 325</t>
  </si>
  <si>
    <t>Q.PEAK DUO BLK G5.F 330</t>
  </si>
  <si>
    <t>Q.PEAK DUO BLK-G5/SC.V 300</t>
  </si>
  <si>
    <t>Q.PEAK DUO BLK-G5/SC.V 305</t>
  </si>
  <si>
    <t>Q.PEAK DUO BLK-G5/SC.V 310</t>
  </si>
  <si>
    <t>Q.PEAK DUO BLK-G5/SC.V 315</t>
  </si>
  <si>
    <t>Q.PEAK DUO BLK-G5/SC.V 320</t>
  </si>
  <si>
    <t>Q.PEAK DUO BLK-G5/SC.V 325</t>
  </si>
  <si>
    <t>Q.PEAK DUO BLK-G5/SC.V 330</t>
  </si>
  <si>
    <t>Q.PEAK DUO BLK G6+ 330</t>
  </si>
  <si>
    <t>Q.PEAK DUO BLK G6+</t>
  </si>
  <si>
    <t>Q.PEAK DUO BLK G6+ 335</t>
  </si>
  <si>
    <t>Q.PEAK DUO BLK G6+.0.1.V 335</t>
  </si>
  <si>
    <t>Q.PEAK DUO BLK G6P+.0.3 335</t>
  </si>
  <si>
    <t>Q.PEAK DUO BLK G6+ 340</t>
  </si>
  <si>
    <t>Q.PEAK DUO BLK G6+.0.1.V 340</t>
  </si>
  <si>
    <t>Q.PEAK DUO BLK-G6+.0.1.V</t>
  </si>
  <si>
    <t>Q.PEAK DUO BLK G6+ 345</t>
  </si>
  <si>
    <t>Q.PEAK DUO BLK G6P+/SC</t>
  </si>
  <si>
    <t>Q.PEAK DUO BLK G6+/SC</t>
  </si>
  <si>
    <t>Q.PEAK DUO BLK-G6P+/TS</t>
  </si>
  <si>
    <t>Q.PEAK DUO BLK G6+/TS</t>
  </si>
  <si>
    <t>Q.PEAK DUO BLK G8P+</t>
  </si>
  <si>
    <t>Q.PEAK DUO BLK G8+</t>
  </si>
  <si>
    <t>Q.PEAK DUO BLK G8P+.0.2</t>
  </si>
  <si>
    <t>Q.PEAK DUO BLK-G8P+.0.1</t>
  </si>
  <si>
    <t>Q.PEAK DUO L-G5.2.F 365</t>
  </si>
  <si>
    <t>Q.PEAK DUO L-G5.2.F 370</t>
  </si>
  <si>
    <t>Q.PEAK DUO L-G5.2.F 375</t>
  </si>
  <si>
    <t>Q.PEAK DUO L-G5.2.0.F 380</t>
  </si>
  <si>
    <t>Q.PEAK DUO L G5.2.0.F 385</t>
  </si>
  <si>
    <t>Q.PEAK DUO L-G5.2.0.F 390</t>
  </si>
  <si>
    <t>Q.PEAK DUO L-G5.2.F 395</t>
  </si>
  <si>
    <t>Q.PEAK DUO L-G5.2.F 400</t>
  </si>
  <si>
    <t>Q.PEAK DUO L-G5.2.0.V 405</t>
  </si>
  <si>
    <t>Q.PEAK DUO L-G5.2.1.V</t>
  </si>
  <si>
    <t>Q.PEAK DUO L-G5.3 365</t>
  </si>
  <si>
    <t>Q.PEAK DUO L-G5.3 370</t>
  </si>
  <si>
    <t>Q.PEAK DUO L-G5.3 375</t>
  </si>
  <si>
    <t>Q.PEAK DUO L-G5.3.1.F 380</t>
  </si>
  <si>
    <t>Q.PEAK DUO L-G5.3 385</t>
  </si>
  <si>
    <t>Q.PEAK DUO L-G5.3 390</t>
  </si>
  <si>
    <t>Q.PEAK DUO L-G5.3 395</t>
  </si>
  <si>
    <t>Q.PEAK DUO L-G5.3 400</t>
  </si>
  <si>
    <t>Q.PEAK DUO L-G5.3 405</t>
  </si>
  <si>
    <t>Q.PEAK DUO L-G5.3 410</t>
  </si>
  <si>
    <t>Q.PEAK DUO L-G5.3 415</t>
  </si>
  <si>
    <t>Q.PEAK DUO L-G8.2.1.V 415</t>
  </si>
  <si>
    <t>Q.PEAK DUO L G8</t>
  </si>
  <si>
    <t>Q.PEAK DUO L-G8.2.2.V 415</t>
  </si>
  <si>
    <t>Q.PEAK DUO L-G8.2 435</t>
  </si>
  <si>
    <t>Q.PEAK DUO L-G8P.2</t>
  </si>
  <si>
    <t>12004245_29</t>
  </si>
  <si>
    <t>12004246_29</t>
  </si>
  <si>
    <t>12004247_29</t>
  </si>
  <si>
    <t>Q.PEAK DUO L-G8.2 415</t>
  </si>
  <si>
    <t>Q.PEAK DUO L-G8P.2.1 420</t>
  </si>
  <si>
    <t>Q.PEAK DUO L-G8P.2.1</t>
  </si>
  <si>
    <t>Q.PEAK DUO L-G8P.3.0/BGT</t>
  </si>
  <si>
    <t>Q.PEAK DUO L G8 BGT</t>
  </si>
  <si>
    <t>Q.PEAK DUO L-G8P.3.1/BGT</t>
  </si>
  <si>
    <t>Q.PEAK DUO L-G8P.3/BGT</t>
  </si>
  <si>
    <t>Q.PEAK DUO L-G8P.3.1/BFG</t>
  </si>
  <si>
    <t>Q.PEAK DUO L G8 BFG</t>
  </si>
  <si>
    <t>Q.PEAK DUO L-G5.3 420</t>
  </si>
  <si>
    <t>Q.PEAK DUO L-G5.3.F 360</t>
  </si>
  <si>
    <t>Q.PEAK DUO L-G5.3.F 365</t>
  </si>
  <si>
    <t>Q.PEAK DUO L-G5.3.F 370</t>
  </si>
  <si>
    <t>Q.PEAK DUO L-G5.3.F 375</t>
  </si>
  <si>
    <t>Q.PEAK DUO L-G5.3.F 380</t>
  </si>
  <si>
    <t>Q.PEAK DUO L-G5.3.0.F 385</t>
  </si>
  <si>
    <t>Q.PEAK DUO L-G5.3.0.F 390</t>
  </si>
  <si>
    <t>Q.PEAK DUO L-G5.3.F 395</t>
  </si>
  <si>
    <t>Q.PEAK DUO L-G5.3.F 400</t>
  </si>
  <si>
    <t>Q.PEAK DUO L-G5.2.1.F 380</t>
  </si>
  <si>
    <t>Q.PEAK DUO L-G5.2.1.F 385</t>
  </si>
  <si>
    <t>Q.PEAK DUO L-G5.3 380</t>
  </si>
  <si>
    <t>Q.PEAK DUO L G5.3.1.F 385</t>
  </si>
  <si>
    <t>Q.PEAK DUO L G5.3.1.F 390</t>
  </si>
  <si>
    <t>Q.PEAK DUO L-G5.2.F 380</t>
  </si>
  <si>
    <t>Q.PEAK DUO L-G5.2.F 385</t>
  </si>
  <si>
    <t>Q.PEAK DUO L-G5.2.F 390</t>
  </si>
  <si>
    <t>Q.PEAK DUO L-G5.3.F 385</t>
  </si>
  <si>
    <t>Q.PEAK DUO L-G5.3.0.V 390</t>
  </si>
  <si>
    <t>Q.PEAK DUO L-G5.3.0.V 400</t>
  </si>
  <si>
    <t>Q.PEAK DUO L-G5.2.1.V 395</t>
  </si>
  <si>
    <t>Q.PEAK DUO L-G5.2.2.V</t>
  </si>
  <si>
    <t>Q.PEAK DUO L-G5.2.1.V 400</t>
  </si>
  <si>
    <t>Q.PEAK DUO L-G5.2.3.V</t>
  </si>
  <si>
    <t>Q.PEAK DUO L-G7.3 395</t>
  </si>
  <si>
    <t>Q.PEAK DUO L G7</t>
  </si>
  <si>
    <t>Q.PEAK DUO L-G7.3.5</t>
  </si>
  <si>
    <t>Q.PEAK DUO L-G7.3.1.V</t>
  </si>
  <si>
    <t>Q.PEAK DUO L-G7.3 400</t>
  </si>
  <si>
    <t>Q.PEAK DUO L-G7.3 405</t>
  </si>
  <si>
    <t>Q.PEAK DUO L-G7.2.1.V 395</t>
  </si>
  <si>
    <t>Q.PEAK DUO L-G7.2.0.V 395</t>
  </si>
  <si>
    <t>Q.PEAK DUO L-G7.2.1.V 400</t>
  </si>
  <si>
    <t>Q.PEAK DUO L-G7.2.1.V 405</t>
  </si>
  <si>
    <t>Q.PEAK DUO L-G7.2.1.V 410</t>
  </si>
  <si>
    <t>Q.PEAK DUO L-G7.2.0.V 400</t>
  </si>
  <si>
    <t>Q.PEAK DUO L-G8.2.2.V</t>
  </si>
  <si>
    <t>Q.PEAK DUO L-G8.2.1.V</t>
  </si>
  <si>
    <t>Q.PEAK DUO L-G8.3.1.V</t>
  </si>
  <si>
    <t>Q.PEAK DUO L-G8.3.2.V</t>
  </si>
  <si>
    <t>Q.PEAK DUO L-G8P.3.0</t>
  </si>
  <si>
    <t>Q.PEAK DUO L-G8.2 430</t>
  </si>
  <si>
    <t>Q.PEAK DUO L G5.2 395</t>
  </si>
  <si>
    <t>Q.PEAK DUO L G5.2 390</t>
  </si>
  <si>
    <t>Q.PEAK DUO L G5.2 400</t>
  </si>
  <si>
    <t>Q.PEAK DUO L G5.2 405</t>
  </si>
  <si>
    <t>Q.PEAK DUO L G5.2 385</t>
  </si>
  <si>
    <t>Q.PEAK DUO L G7.2 400</t>
  </si>
  <si>
    <t>Q.PEAK DUO L G7.2 395</t>
  </si>
  <si>
    <t>Q.PEAK DUO L G7.2 405</t>
  </si>
  <si>
    <t>Q.PEAK DUO L-G7.2 405</t>
  </si>
  <si>
    <t>Q.PEAK DUO L G8C.2</t>
  </si>
  <si>
    <t> 22</t>
  </si>
  <si>
    <t> 660</t>
  </si>
  <si>
    <t> 28</t>
  </si>
  <si>
    <t> 840</t>
  </si>
  <si>
    <t> 30</t>
  </si>
  <si>
    <t>Q.PEAK DUO G6.0.1.F 335</t>
  </si>
  <si>
    <t>Q.PEAK DUO G6</t>
  </si>
  <si>
    <t>Q.PEAK DUO G6.0.1.F 340</t>
  </si>
  <si>
    <t>Q.PEAK DUO G6.0.1.F 345</t>
  </si>
  <si>
    <t>Q.PEAK DUO-G8</t>
  </si>
  <si>
    <t>Q.PEAK DUO G8</t>
  </si>
  <si>
    <t>12005041+</t>
  </si>
  <si>
    <t>Q.PEAK DUO-G8+</t>
  </si>
  <si>
    <t>Q.PEAK DUO G8+</t>
  </si>
  <si>
    <t>12005040+</t>
  </si>
  <si>
    <t>12005041F+</t>
  </si>
  <si>
    <t>12005040F+</t>
  </si>
  <si>
    <t>HSL60P6-PB-4-250W</t>
  </si>
  <si>
    <t>OTHERS</t>
  </si>
  <si>
    <t>HSL60P6-PB-4-245Q</t>
  </si>
  <si>
    <t>HSL60P6-PB-4-255T</t>
  </si>
  <si>
    <t>HSL60P6-PB-4-255TW</t>
  </si>
  <si>
    <t>Q.PRO L G2.3 310</t>
  </si>
  <si>
    <t xml:space="preserve">Q.PRO L G2.3 </t>
  </si>
  <si>
    <t>Q.PRO BFR-G4.3 260</t>
  </si>
  <si>
    <t>Q.PRO BFR G4.3</t>
  </si>
  <si>
    <t>Q.PRO BFR-G4.3 265</t>
  </si>
  <si>
    <t>HSL60P6-PC-3-260W</t>
  </si>
  <si>
    <t>HSL72P6-PC-3-315Q.</t>
  </si>
  <si>
    <t>694061111227131006PM</t>
  </si>
  <si>
    <t>HSL72P6-PC-3-310Q</t>
  </si>
  <si>
    <t>HQC0019</t>
  </si>
  <si>
    <t>Q.PLUS BFR-G4 280 SAMPLE</t>
  </si>
  <si>
    <t>HSL60P6-PC-3-255</t>
  </si>
  <si>
    <t>HSL60P6-PC-3-260</t>
  </si>
  <si>
    <t>HSL72P6-PB-4-295T</t>
  </si>
  <si>
    <t>HSL72P6-PB-4-300</t>
  </si>
  <si>
    <t>HSL72P6-PB-4-300C</t>
  </si>
  <si>
    <t>HSL72P6-PB-4-300T</t>
  </si>
  <si>
    <t>HSL72P6-PC-3-305</t>
  </si>
  <si>
    <t>HSL72P6-PC-3-305Q</t>
  </si>
  <si>
    <t>HSL72P6-PC-3-310</t>
  </si>
  <si>
    <t>Q.PEAK DUO L G5.2 360</t>
  </si>
  <si>
    <t>G01</t>
  </si>
  <si>
    <t>Q.PEAK DUO L G5.2 365</t>
  </si>
  <si>
    <t>Q.PEAK DUO L G5.2 370</t>
  </si>
  <si>
    <t>Q.PEAK DUO L G5.2 375</t>
  </si>
  <si>
    <t>Q.PEAK DUO L G5.2 380</t>
  </si>
  <si>
    <t>Q.PEAK DUO L G5.2 410</t>
  </si>
  <si>
    <t>Q.PEAK DUO L G5.2 415</t>
  </si>
  <si>
    <t>Q.PEAK DUO L G5.2 420</t>
  </si>
  <si>
    <t>Q.PEAK DUO L G5.2 425</t>
  </si>
  <si>
    <t>Q.PEAK DUO L G5.2 430</t>
  </si>
  <si>
    <t>G02</t>
  </si>
  <si>
    <t>Q.PEAK DUO L G5.3 360</t>
  </si>
  <si>
    <t>Q.PEAK DUO L G5.3 365</t>
  </si>
  <si>
    <t>Q.PEAK DUO L G5.3 370</t>
  </si>
  <si>
    <t>Q.PEAK DUO L G5.3 375</t>
  </si>
  <si>
    <t>Q.PEAK DUO L G5.3 380</t>
  </si>
  <si>
    <t>Q.PEAK DUO L G5.3 385</t>
  </si>
  <si>
    <t>Q.PEAK DUO L G5.3 390</t>
  </si>
  <si>
    <t>Q.PEAK DUO L G5.3 395</t>
  </si>
  <si>
    <t>Q.PEAK DUO L G5.3 400</t>
  </si>
  <si>
    <t>Q.PEAK DUO L G5.3 405</t>
  </si>
  <si>
    <t>Q.PEAK DUO L G5.3 410</t>
  </si>
  <si>
    <t>Q.PEAK DUO L G5.3 415</t>
  </si>
  <si>
    <t>Q.PEAK DUO L G5.3 420</t>
  </si>
  <si>
    <t>Q.PEAK DUO L G5.3 425</t>
  </si>
  <si>
    <t>Q.PEAK DUO L G5.3 430</t>
  </si>
  <si>
    <t>Q.PLUS DUO L G5.2 330</t>
  </si>
  <si>
    <t>Q.PLUS DUO L G5.2 335</t>
  </si>
  <si>
    <t>Q.PLUS DUO L G5.2 340</t>
  </si>
  <si>
    <t>Q.PLUS DUO L G5.2 345</t>
  </si>
  <si>
    <t>Q.PLUS DUO L G5.2 350</t>
  </si>
  <si>
    <t>Q.PLUS DUO L G5.2 355</t>
  </si>
  <si>
    <t>Q.PLUS DUO L G5.2 365</t>
  </si>
  <si>
    <t>Q.PLUS DUO L G5.2 370</t>
  </si>
  <si>
    <t>Q.PLUS DUO L G5.2 375</t>
  </si>
  <si>
    <t>Q.PLUS DUO L G5.2 380</t>
  </si>
  <si>
    <t>Q.PLUS DUO L G5.2 385</t>
  </si>
  <si>
    <t>Q.PLUS DUO L G5.2 390</t>
  </si>
  <si>
    <t>Q.PLUS DUO L G5.2 395</t>
  </si>
  <si>
    <t>Q.PLUS DUO L G5.2 400</t>
  </si>
  <si>
    <t>Q.PLUS DUO L G5.3 330</t>
  </si>
  <si>
    <t>Q.PLUS DUO L G5.3 335</t>
  </si>
  <si>
    <t>Q.PLUS DUO L G5.3 340</t>
  </si>
  <si>
    <t>Q.PLUS DUO L G5.3 345</t>
  </si>
  <si>
    <t>Q.PLUS DUO L G5.3 350</t>
  </si>
  <si>
    <t>Q.PLUS DUO L G5.3 355</t>
  </si>
  <si>
    <t>Q.PLUS DUO L G5.3 360</t>
  </si>
  <si>
    <t>Q.PLUS DUO L G5.3 365</t>
  </si>
  <si>
    <t>Q.PLUS DUO L G5.3 370</t>
  </si>
  <si>
    <t>Q.PLUS DUO L G5.3 375</t>
  </si>
  <si>
    <t>Q.PLUS DUO L G5.3 380</t>
  </si>
  <si>
    <t>Q.PLUS DUO L G5.3 385</t>
  </si>
  <si>
    <t>Q.PLUS DUO L G5.3 390</t>
  </si>
  <si>
    <t>Q.PLUS DUO L G5.3 395</t>
  </si>
  <si>
    <t>Q.PLUS DUO L G5.3 400</t>
  </si>
  <si>
    <t>Q.PEAK DUO BLK G5 295</t>
  </si>
  <si>
    <t>Q.PEAK DUO BLK G5 300</t>
  </si>
  <si>
    <t>Q.PEAK DUO BLK G5 315</t>
  </si>
  <si>
    <t>Q.PEAK DUO BLK G5.V 315</t>
  </si>
  <si>
    <t>Q.PEAK DUO BLK G5 320</t>
  </si>
  <si>
    <t>Q.PEAK DUO BLK G5.V 320</t>
  </si>
  <si>
    <t>Q.PEAK DUO BLK G5 325</t>
  </si>
  <si>
    <t>Q.PEAK DUO BLK G5 330</t>
  </si>
  <si>
    <t>Q.PEAK DUO BLK G5 335</t>
  </si>
  <si>
    <t>Q.PEAK DUO BLK G5 340</t>
  </si>
  <si>
    <t>Q.PEAK DUO BLK G5 345</t>
  </si>
  <si>
    <t>Q.PEAK DUO BLK G5 350</t>
  </si>
  <si>
    <t>Q.PEAK DUO BLK G5 355</t>
  </si>
  <si>
    <t>Q.PEAK DUO BLK G5 360</t>
  </si>
  <si>
    <t>Q.PEAK DUO BLK G5 365</t>
  </si>
  <si>
    <t>Q.PEAK DUO L G5.3.V 395</t>
  </si>
  <si>
    <t>Q.PEAK DUO L G5.3.V 400</t>
  </si>
  <si>
    <t xml:space="preserve">Q.PEAK DUO L G5.2.V </t>
  </si>
  <si>
    <t>Q.PEAK DUO L G5.2.V</t>
  </si>
  <si>
    <t>Q.PEAK DUO L G5.3.V</t>
  </si>
  <si>
    <t>Q.PEAK DUO L G5.2.V 395</t>
  </si>
  <si>
    <t>Q.PEAK DUO L G5.2.V 385</t>
  </si>
  <si>
    <t>Q.PEAK DUO L G5.2.V 400</t>
  </si>
  <si>
    <t>Q.PEAK DUO L G5.2.V 405</t>
  </si>
  <si>
    <t>Q.PEAK DUO L G6P.2</t>
  </si>
  <si>
    <t xml:space="preserve">Q.PEAK DUO L G6 </t>
  </si>
  <si>
    <t xml:space="preserve">Q.PEAK DUO </t>
  </si>
  <si>
    <t>Q.PEAK DUO L G6C.2</t>
  </si>
  <si>
    <t>Q.PEAK DUO L-G6P.2.1</t>
  </si>
  <si>
    <t>Q.PEAK DUO L-G6P.3</t>
  </si>
  <si>
    <t>Q.PEAK DUO L-G6P.3/BGT</t>
  </si>
  <si>
    <t>Q.PEAK DUO L G6 BGT</t>
  </si>
  <si>
    <t>Q.PEAK DUO L-G6P.3/BFG</t>
  </si>
  <si>
    <t>Q.PEAK DUO L G6 BFG</t>
  </si>
  <si>
    <t>Q.PEAK DUO L G6P.2 410</t>
  </si>
  <si>
    <t>Q.PEAK DUO L G6P.2 415</t>
  </si>
  <si>
    <t>Q.PEAK DUO L G6P.2 420</t>
  </si>
  <si>
    <t>Q.PEAK DUO L G6P.2 425</t>
  </si>
  <si>
    <t>Q.PEAK DUO L-G6P.2 400</t>
  </si>
  <si>
    <t>Q.PEAK DUO L-G6P.2 410</t>
  </si>
  <si>
    <t>Q.PEAK DUO L-G6P.2 420</t>
  </si>
  <si>
    <t xml:space="preserve">Q.PEAK DUO L-G6P.2 </t>
  </si>
  <si>
    <t>Q.PEAK DUO L-G6P.2</t>
  </si>
  <si>
    <t>Q.PEAK DUO L G6P.2 430</t>
  </si>
  <si>
    <t>Q.PEAK DUO L G6P.2 435</t>
  </si>
  <si>
    <t>Q.PLUS DUO L G5.2 V 360</t>
  </si>
  <si>
    <t>Q.PLUS DUO L G5.2.V 355</t>
  </si>
  <si>
    <t>Q.PEAK DUO BLK G5.V</t>
  </si>
  <si>
    <t>Q.PEAK DUO BLK-G6P+/AC 335</t>
  </si>
  <si>
    <t>Q.PEAK DUO BLK G6+/AC</t>
  </si>
  <si>
    <t>Q.PEAK DUO G5 360</t>
  </si>
  <si>
    <t>Q.PEAK DUO G5 365</t>
  </si>
  <si>
    <t>Q.PEAK DUO BLK G6P+</t>
  </si>
  <si>
    <t>Q.PEAK DUO BLK G6P+ 340</t>
  </si>
  <si>
    <t>Q.PEAK DUO BLK-G6C+.0.1</t>
  </si>
  <si>
    <t>Q.PEAK DUO BLK-G6C+.0.2</t>
  </si>
  <si>
    <t>Q.PEAK DUO BLK G6P+.0.1</t>
  </si>
  <si>
    <t>Q.PEAK DUO BLK G6P+.0.2</t>
  </si>
  <si>
    <t>Q.PEAK DUO BLK-G6P+.0.4</t>
  </si>
  <si>
    <t>Q.PEAK DUO BLK-G6P+.0.5</t>
  </si>
  <si>
    <t>Q.PEAK DUO BLK-G6P+.0.3</t>
  </si>
  <si>
    <t>Q.PEAK DUO G6P+.0.3</t>
  </si>
  <si>
    <t>30375909_S</t>
  </si>
  <si>
    <t>Q.PEAK DUO BLK ML-G9P+.0.1</t>
  </si>
  <si>
    <t>Q.PEAK DUO BLK ML G9+</t>
  </si>
  <si>
    <t>Q.PEAK DUO BLK ML-G9P+.0.2</t>
  </si>
  <si>
    <t>Q.PEAK DUO BLK ML-G9P+.0.3</t>
  </si>
  <si>
    <t>Q.PEAK DUO BLK ML-G9P+.0.4</t>
  </si>
  <si>
    <t>Q.PEAK DUO BLK ML G9C+</t>
  </si>
  <si>
    <t>Q.PEAK DUO-G6C+</t>
  </si>
  <si>
    <t>Q.PEAK DUO-G6C+.0.1</t>
  </si>
  <si>
    <t>Q.PEAK DUO ML G10+</t>
  </si>
  <si>
    <t>Q.PEAK DUO ML G10BC+</t>
  </si>
  <si>
    <t>Q.PEAK DUO ML-G10BC.a+</t>
  </si>
  <si>
    <t>Q.PEAK DUO ML G10.a+</t>
  </si>
  <si>
    <t>30372158</t>
  </si>
  <si>
    <t>Q.PEAK DUO BLK ML-G10BC+</t>
  </si>
  <si>
    <t>Q.PEAK DUO BLK ML G10+</t>
  </si>
  <si>
    <t>30390155F+</t>
  </si>
  <si>
    <t>Q.PEAK DUO BLK ML-G10BC+.0.1</t>
  </si>
  <si>
    <t>30390455F+</t>
  </si>
  <si>
    <t>30390456+</t>
  </si>
  <si>
    <t>30390456F+</t>
  </si>
  <si>
    <t>30390156+</t>
  </si>
  <si>
    <t>T400H</t>
  </si>
  <si>
    <t>T395H</t>
  </si>
  <si>
    <t>Q.PEAK DUO BLK ML-G10.A+/TS</t>
  </si>
  <si>
    <t>T400H / T395H / T390H</t>
  </si>
  <si>
    <t>Q.PEAK DUO BLK ML G10C.a+</t>
  </si>
  <si>
    <t>Q.PEAK DUO BLK ML G10.a+</t>
  </si>
  <si>
    <t>Q.PEAK DUO BLK G10+</t>
  </si>
  <si>
    <t>Q.PEAK DUO BLK ML-G10.A+</t>
  </si>
  <si>
    <t xml:space="preserve">Q.PEAK DUO BLK ML-G10.A+ </t>
  </si>
  <si>
    <t xml:space="preserve">Q.PEAK DUO BLK ML G10.a+ </t>
  </si>
  <si>
    <t>Q.PEAK DUO XL-G9.3/BFG</t>
  </si>
  <si>
    <t>Q.PEAK DUO XL G9 BFG</t>
  </si>
  <si>
    <t>Q.PEAK DUO XL</t>
  </si>
  <si>
    <t>Q.PEAK DUO XL-G9.3/BFG.L</t>
  </si>
  <si>
    <t>Q.PEAK DUO XL-G10.3/BFG</t>
  </si>
  <si>
    <t>Q.PEAK DUO XL G10 BFG</t>
  </si>
  <si>
    <t>Q.PEAK DUO XL G10C.3/BFG</t>
  </si>
  <si>
    <t> 20</t>
  </si>
  <si>
    <t> 600</t>
  </si>
  <si>
    <t>Q.PEAK DUO XL-G10B.C</t>
  </si>
  <si>
    <t xml:space="preserve">Q.PEAK DUO XL G10 </t>
  </si>
  <si>
    <t>Q.PEAK DUO XL-G10.C</t>
  </si>
  <si>
    <t>Q.PEAK DUO XL G10</t>
  </si>
  <si>
    <t xml:space="preserve">Q.PEAK DUO XL </t>
  </si>
  <si>
    <t>Q.PEAK DUO XL G10.c</t>
  </si>
  <si>
    <t>Q.PEAK DUO XL-G10.D</t>
  </si>
  <si>
    <t>Q.PEAK DUO XL G10.c 480</t>
  </si>
  <si>
    <t>Q.PEAK DUO XL-G10C.3/BFG</t>
  </si>
  <si>
    <t>Q.PEAK DUO XL-G10C.3.1/BFG</t>
  </si>
  <si>
    <t>Q.PEAK DUO XL-G10BC.C</t>
  </si>
  <si>
    <t>Q.PEAK DUO XL G10C.D/BFG</t>
  </si>
  <si>
    <t>Q.PEAK DUO ML G9+</t>
  </si>
  <si>
    <t>Q.PEAK DUO BLK G6P+ 335</t>
  </si>
  <si>
    <t>Q.PEAK DUO BLK G6P+ 355</t>
  </si>
  <si>
    <t>Q.PEAK DUO BLK G6P+/AC 340</t>
  </si>
  <si>
    <t>Q.PEAK DUO BLK G6P+/AC 350</t>
  </si>
  <si>
    <t>Q.PEAK DUO BLK G6P+/AC 335</t>
  </si>
  <si>
    <t>Q.PEAK DUO BLK G10+/AC 360</t>
  </si>
  <si>
    <t>Q.PEAK DUO BLK G10+/AC</t>
  </si>
  <si>
    <t>Q.PEAK DUO BLK G6P+/AC 330</t>
  </si>
  <si>
    <t>Q.PEAK DUO BLK-G6P+/AC 350</t>
  </si>
  <si>
    <t>Q.PEAK DUO BLK-G6P+/TS 340</t>
  </si>
  <si>
    <t>Q.PEAK DUO BLK G6P 335</t>
  </si>
  <si>
    <t>Q.PEAK DUO L-G6C.2</t>
  </si>
  <si>
    <t>Q.PEAK DUO G6P+ 350</t>
  </si>
  <si>
    <t>Q.PEAK DUO BLK G6P+ 330</t>
  </si>
  <si>
    <t>Q.PEAK DUO BLK G6+ HL 335</t>
  </si>
  <si>
    <t>Q.PEAK DUO BLK G6+/HL</t>
  </si>
  <si>
    <t>Q.PEAK DUO BLK G6+ HL 340</t>
  </si>
  <si>
    <t>Q.PEAK DUO BLK-G6P+/HL 340</t>
  </si>
  <si>
    <t>Q.PEAK DUO BLK G6P+/HL 340</t>
  </si>
  <si>
    <t>Q.PEAK DUO BLK-G6P+/HL 335</t>
  </si>
  <si>
    <t>Q.PEAK DUO BLK G6P+/HL 330</t>
  </si>
  <si>
    <t>Q.PEAK DUO BLK G6P+/HL 335</t>
  </si>
  <si>
    <t>Q.PEAK DUO BLK-G6C+</t>
  </si>
  <si>
    <t>Q.PEAK DUO BLK-G6P+</t>
  </si>
  <si>
    <t>Q.PEAK DUO BLK-G6C+/TS</t>
  </si>
  <si>
    <t>Q.PEAK DUO BLK G6C+</t>
  </si>
  <si>
    <t>Q.PEAK DUO BLK G6C+ (62_14)</t>
  </si>
  <si>
    <t>Q.PEAK DUO BLK-G6C+.0.3</t>
  </si>
  <si>
    <t>Q.PEAK DUO BLK G6+ 325</t>
  </si>
  <si>
    <t>Q.PLUS BFR G4.1 290</t>
  </si>
  <si>
    <t>Q.PLUS G4.3.0.A.F 280</t>
  </si>
  <si>
    <t>Q.PLUS G4.3</t>
  </si>
  <si>
    <t>Q.PLUS G4.3.0.A.F 285</t>
  </si>
  <si>
    <t>Q.PLUS G4.3 285</t>
  </si>
  <si>
    <t>Q.PEAK L-G4.2.1.F</t>
  </si>
  <si>
    <t>Q.PLUS L-G4.2.7.A.F</t>
  </si>
  <si>
    <t>30112510Tesla</t>
  </si>
  <si>
    <t>Q.PEAK DUO BLK ML-G10+</t>
  </si>
  <si>
    <t>Q.PEAK DUO XL G10.3/BFG</t>
  </si>
  <si>
    <t>ALLOC CW</t>
  </si>
  <si>
    <t>Legal</t>
  </si>
  <si>
    <t>SST</t>
  </si>
  <si>
    <t>Wp</t>
  </si>
  <si>
    <t>PCS</t>
  </si>
  <si>
    <t>Total W</t>
  </si>
  <si>
    <t>ASP</t>
  </si>
  <si>
    <t>Pre Tariff ASP</t>
  </si>
  <si>
    <t>Tariff revenue</t>
  </si>
  <si>
    <t>Freight/ Storage Charge</t>
  </si>
  <si>
    <t>Taxes</t>
  </si>
  <si>
    <t>CVD</t>
  </si>
  <si>
    <t>WH/PS</t>
  </si>
  <si>
    <t>SPA</t>
  </si>
  <si>
    <t>PO Approval</t>
  </si>
  <si>
    <t>SO Approval</t>
  </si>
  <si>
    <t>KB</t>
  </si>
  <si>
    <t>FTD ATL</t>
  </si>
  <si>
    <t>21-15433 DG</t>
  </si>
  <si>
    <t>Aegis Energy Services, LLC</t>
  </si>
  <si>
    <t>Casey</t>
  </si>
  <si>
    <t>Q.PEAK DUO XL G10.3 BFG</t>
  </si>
  <si>
    <t>CIP</t>
  </si>
  <si>
    <t>Dundalk</t>
  </si>
  <si>
    <t>MD</t>
  </si>
  <si>
    <t>GA</t>
  </si>
  <si>
    <t>Y</t>
  </si>
  <si>
    <t>N</t>
  </si>
  <si>
    <t>need more money</t>
  </si>
  <si>
    <t>P3H</t>
  </si>
  <si>
    <t>100% received</t>
  </si>
  <si>
    <t>PO-01202</t>
  </si>
  <si>
    <t>Alten Group, Inc.</t>
  </si>
  <si>
    <t>redo CR</t>
  </si>
  <si>
    <t>Harvey</t>
  </si>
  <si>
    <t>12005833C</t>
  </si>
  <si>
    <t>Jacksonville</t>
  </si>
  <si>
    <t>FL</t>
  </si>
  <si>
    <t>NJ</t>
  </si>
  <si>
    <t>PS</t>
  </si>
  <si>
    <t>Y(need to change item#)</t>
  </si>
  <si>
    <t>PO-97911</t>
  </si>
  <si>
    <t>Alternative Energy Store Inc.</t>
  </si>
  <si>
    <t>Ukiah</t>
  </si>
  <si>
    <t>10% received</t>
  </si>
  <si>
    <t>PO-98768</t>
  </si>
  <si>
    <t>do AR/CR</t>
  </si>
  <si>
    <t>PO-98767</t>
  </si>
  <si>
    <t xml:space="preserve">Boxborough </t>
  </si>
  <si>
    <t>MA</t>
  </si>
  <si>
    <t>allocate/SST/legal</t>
  </si>
  <si>
    <t>PO-98870</t>
  </si>
  <si>
    <t>PO-98869</t>
  </si>
  <si>
    <t>PO-98868</t>
  </si>
  <si>
    <t>Ameresco Inc.</t>
  </si>
  <si>
    <t>Chris</t>
  </si>
  <si>
    <t>30397472F</t>
  </si>
  <si>
    <t>Q.PEAK DUO XL G10.C</t>
  </si>
  <si>
    <t>Wrightstown</t>
  </si>
  <si>
    <t>ATL</t>
  </si>
  <si>
    <t>29pcs wrong FTD / 26pcs missing</t>
  </si>
  <si>
    <t>need rev PO to BFG</t>
  </si>
  <si>
    <t>TBD</t>
  </si>
  <si>
    <t>Q.PEAK DUO XL G10.2</t>
  </si>
  <si>
    <t>Petaluna</t>
  </si>
  <si>
    <t>12201-01-03B</t>
  </si>
  <si>
    <t>Azimuth Energy,LLC</t>
  </si>
  <si>
    <t>Johnson</t>
  </si>
  <si>
    <t>Q.PEAK DUO XL G11.3 BFG</t>
  </si>
  <si>
    <t>St.Louis</t>
  </si>
  <si>
    <t>IL</t>
  </si>
  <si>
    <t>shipped as C</t>
  </si>
  <si>
    <t>PO-32907</t>
  </si>
  <si>
    <t>BayWa r.e. Solar Systems LLC</t>
  </si>
  <si>
    <t>Joliet</t>
  </si>
  <si>
    <t>TACOMA</t>
  </si>
  <si>
    <t>PO-33096</t>
  </si>
  <si>
    <t>Eagan</t>
  </si>
  <si>
    <t>MN</t>
  </si>
  <si>
    <t>PO-33097</t>
  </si>
  <si>
    <t>PO-33101</t>
  </si>
  <si>
    <t>Bordentown</t>
  </si>
  <si>
    <t>PO-33102</t>
  </si>
  <si>
    <t>Saint Paul</t>
  </si>
  <si>
    <t>PO-33103</t>
  </si>
  <si>
    <t>PO-34032</t>
  </si>
  <si>
    <t>Mesa</t>
  </si>
  <si>
    <t>AZ</t>
  </si>
  <si>
    <t>PO-34031</t>
  </si>
  <si>
    <t>Pompano Beach</t>
  </si>
  <si>
    <t>PO-34029</t>
  </si>
  <si>
    <t>Ozone Park</t>
  </si>
  <si>
    <t>NY</t>
  </si>
  <si>
    <t>PO-34027</t>
  </si>
  <si>
    <t xml:space="preserve">Chatsworth </t>
  </si>
  <si>
    <t>PO-34026</t>
  </si>
  <si>
    <t>PO-34022</t>
  </si>
  <si>
    <t>Plano</t>
  </si>
  <si>
    <t>TX</t>
  </si>
  <si>
    <t>PO-34021</t>
  </si>
  <si>
    <t>San Leandro</t>
  </si>
  <si>
    <t>G1</t>
  </si>
  <si>
    <t>Beacon Sales Acquisition, Inc. dba Beacon Solar Products</t>
  </si>
  <si>
    <t>12005804F</t>
  </si>
  <si>
    <t>Q.PEAK DUO L G8.2</t>
  </si>
  <si>
    <t>Savannah, GA</t>
  </si>
  <si>
    <t>N (NEW PO APPROVALS)</t>
  </si>
  <si>
    <t>need tax and address in SAP / CYB MODS PER SST</t>
  </si>
  <si>
    <t>LES#1</t>
  </si>
  <si>
    <t>Branham Group, Inc.</t>
  </si>
  <si>
    <t>12005832C</t>
  </si>
  <si>
    <t>Franklin</t>
  </si>
  <si>
    <t>NC</t>
  </si>
  <si>
    <t>Wilkesboro</t>
  </si>
  <si>
    <t>Hamlet</t>
  </si>
  <si>
    <t>Mills River</t>
  </si>
  <si>
    <t>Charlotte</t>
  </si>
  <si>
    <t>Kannapolis</t>
  </si>
  <si>
    <t>9009-000322</t>
  </si>
  <si>
    <t>Brookfield Renewable DG US Operations, LLC</t>
  </si>
  <si>
    <t>Baltimore</t>
  </si>
  <si>
    <t>21230</t>
  </si>
  <si>
    <t>N(need rev PO)</t>
  </si>
  <si>
    <t>29pcs wrong product</t>
  </si>
  <si>
    <t>1595pcs missing FTD</t>
  </si>
  <si>
    <t>need rev PO</t>
  </si>
  <si>
    <t>SST/legal</t>
  </si>
  <si>
    <t>9009-000231</t>
  </si>
  <si>
    <t>0120-WG903535S</t>
  </si>
  <si>
    <t>CED Greentech Albany</t>
  </si>
  <si>
    <t>ALBANY</t>
  </si>
  <si>
    <t>12205</t>
  </si>
  <si>
    <t>0120-WG903591S</t>
  </si>
  <si>
    <t>0120-WG903782S</t>
  </si>
  <si>
    <t>30390373C</t>
  </si>
  <si>
    <t>0120-WL903926S PT1</t>
  </si>
  <si>
    <t>0120-WL903926S PT2</t>
  </si>
  <si>
    <t>0120-WL903926S PT3</t>
  </si>
  <si>
    <t>0120-WL903926S PT4</t>
  </si>
  <si>
    <t>0120-WL903926S PT5</t>
  </si>
  <si>
    <t>0120-WL903926S PT6</t>
  </si>
  <si>
    <t>0224-JV910032S (CT)</t>
  </si>
  <si>
    <t>CED Greentech Auburn</t>
  </si>
  <si>
    <t>Q.PEAK DUO L G6.2</t>
  </si>
  <si>
    <t>Bethel</t>
  </si>
  <si>
    <t>CT</t>
  </si>
  <si>
    <t>30384562F</t>
  </si>
  <si>
    <t>0224-JV910032S (MD)</t>
  </si>
  <si>
    <t>12005802F</t>
  </si>
  <si>
    <t>Columbia</t>
  </si>
  <si>
    <t>0224-JV910032S (MI)</t>
  </si>
  <si>
    <t>30380661F</t>
  </si>
  <si>
    <t xml:space="preserve">Canton </t>
  </si>
  <si>
    <t>MI</t>
  </si>
  <si>
    <t>Livonia</t>
  </si>
  <si>
    <t>FTD has extra 2pcs</t>
  </si>
  <si>
    <t>30380761F</t>
  </si>
  <si>
    <t>30384561C</t>
  </si>
  <si>
    <t>0224-JV910032S (NY)</t>
  </si>
  <si>
    <t>12004246F</t>
  </si>
  <si>
    <t>Rochester</t>
  </si>
  <si>
    <t>0224-JV910032S IA)</t>
  </si>
  <si>
    <t>Cedar Rapids</t>
  </si>
  <si>
    <t>IA</t>
  </si>
  <si>
    <t>0224-JV910033S</t>
  </si>
  <si>
    <t>Auburn</t>
  </si>
  <si>
    <t>sent</t>
  </si>
  <si>
    <t>0987-CB-900144S</t>
  </si>
  <si>
    <t>CED Greentech Cedar Rapids</t>
  </si>
  <si>
    <t>0987-CB-900081S PT1</t>
  </si>
  <si>
    <t xml:space="preserve">
CED Greentech Cedar Rapids</t>
  </si>
  <si>
    <t>N/A</t>
  </si>
  <si>
    <t>NO FTD 393462833 832pcs</t>
  </si>
  <si>
    <t xml:space="preserve">1154-CK-900651S </t>
  </si>
  <si>
    <t>CED Greentech Columbus</t>
  </si>
  <si>
    <t>Groveport</t>
  </si>
  <si>
    <t>OH</t>
  </si>
  <si>
    <t xml:space="preserve"> F/U to cust sent</t>
  </si>
  <si>
    <t>1154-CK-900230S</t>
  </si>
  <si>
    <t>HOLD</t>
  </si>
  <si>
    <t>Q.PEAK DUO BLK G10+ AC</t>
  </si>
  <si>
    <t>8932pcs delivered</t>
  </si>
  <si>
    <t>1154-JR-900454S</t>
  </si>
  <si>
    <t>30397872C</t>
  </si>
  <si>
    <t>Q.PEAK DUO XL G10.D BFG</t>
  </si>
  <si>
    <t>1670-RF950740S</t>
  </si>
  <si>
    <t>CED Greentech Connecticut</t>
  </si>
  <si>
    <t>4984-FV945670D</t>
  </si>
  <si>
    <t>Wallingford</t>
  </si>
  <si>
    <t>4984-MW945915S</t>
  </si>
  <si>
    <t>1670-RF950741S</t>
  </si>
  <si>
    <t>Danbury</t>
  </si>
  <si>
    <t>06810</t>
  </si>
  <si>
    <t>4984-FV946480S</t>
  </si>
  <si>
    <t>4984-FV946482S</t>
  </si>
  <si>
    <t>0960-DL-900011S</t>
  </si>
  <si>
    <t>CED Greentech Detroit</t>
  </si>
  <si>
    <t>704pcs missing FTD</t>
  </si>
  <si>
    <t>406pcs missing FTD</t>
  </si>
  <si>
    <t>1045-MN-906934S</t>
  </si>
  <si>
    <t>CED Greentech Indiana</t>
  </si>
  <si>
    <t>Hammond</t>
  </si>
  <si>
    <t>IN</t>
  </si>
  <si>
    <t>46320</t>
  </si>
  <si>
    <t>1045-CL-906643S</t>
  </si>
  <si>
    <t>30390456C</t>
  </si>
  <si>
    <t>PALMETTO</t>
  </si>
  <si>
    <t>1045-CL-906664S PT2</t>
  </si>
  <si>
    <t>1045-CL-907022S</t>
  </si>
  <si>
    <t>1045-CL-906608S PT1</t>
  </si>
  <si>
    <t>1045-CL-906644S</t>
  </si>
  <si>
    <t>1045-CL-906608S PT2</t>
  </si>
  <si>
    <t>1045-CL-906665S PT1</t>
  </si>
  <si>
    <t>1045-CL-906665S PT2</t>
  </si>
  <si>
    <t>1045-CL-907056S PT1</t>
  </si>
  <si>
    <t>1045-CL-906645S</t>
  </si>
  <si>
    <t>priority</t>
  </si>
  <si>
    <t>1045-CL-906666S PT1</t>
  </si>
  <si>
    <t>1045-CL-906666S PT2</t>
  </si>
  <si>
    <t>1045-CL-907056S PT2</t>
  </si>
  <si>
    <t>1045-CL-907056S PT3</t>
  </si>
  <si>
    <t>1045-CL-907150S PT1</t>
  </si>
  <si>
    <t>1045-CL-907150S PT2</t>
  </si>
  <si>
    <t>1045-CL-907150S PT3</t>
  </si>
  <si>
    <t>1045-CL-907150S PT4</t>
  </si>
  <si>
    <t>Need SST approval</t>
  </si>
  <si>
    <t>1045-CL-906646S</t>
  </si>
  <si>
    <t>1045-CL-906667S</t>
  </si>
  <si>
    <t>1045-CL-906647S</t>
  </si>
  <si>
    <t>revised PO to NON-SPA</t>
  </si>
  <si>
    <t>1045-CL-906738S</t>
  </si>
  <si>
    <t>3584-PAUL-903301S PT2</t>
  </si>
  <si>
    <t>CED Greentech Kansas City</t>
  </si>
  <si>
    <t>Kansas City</t>
  </si>
  <si>
    <t>MO</t>
  </si>
  <si>
    <t>64120</t>
  </si>
  <si>
    <t>96pcs missing FTD  393616203</t>
  </si>
  <si>
    <t>3584-PAUL-903301S PT1</t>
  </si>
  <si>
    <t>6BB</t>
  </si>
  <si>
    <t>30390456H</t>
  </si>
  <si>
    <t>Berkeley</t>
  </si>
  <si>
    <t>allocate</t>
  </si>
  <si>
    <t>3584-PAUL-903451S PT1</t>
  </si>
  <si>
    <t>3584-PAUL-904160S</t>
  </si>
  <si>
    <t>new PO</t>
  </si>
  <si>
    <t>3584-PAUL-903453S PT1</t>
  </si>
  <si>
    <t>ENCOR</t>
  </si>
  <si>
    <t>3584-PAUL-903301S</t>
  </si>
  <si>
    <t>3584-PAUL-903453S PT2</t>
  </si>
  <si>
    <t>3584-PAUL-903453S PT5</t>
  </si>
  <si>
    <t>3584-PAUL-903451S PT2</t>
  </si>
  <si>
    <t>3584-PAUL-903451S PT3</t>
  </si>
  <si>
    <t>4422-SB900368S</t>
  </si>
  <si>
    <t>CED Greentech Maine</t>
  </si>
  <si>
    <t>Saco</t>
  </si>
  <si>
    <t>ME</t>
  </si>
  <si>
    <t>04072</t>
  </si>
  <si>
    <t>4422-SB900369S</t>
  </si>
  <si>
    <t>4422-SB900537S</t>
  </si>
  <si>
    <t>4422-SB900538S</t>
  </si>
  <si>
    <t>30397472C</t>
  </si>
  <si>
    <t>SST/legal/allocate</t>
  </si>
  <si>
    <t>4422-SB900641S</t>
  </si>
  <si>
    <t>4422-SB900642S</t>
  </si>
  <si>
    <t>4422-SB900643S</t>
  </si>
  <si>
    <t>4422-SB900644S</t>
  </si>
  <si>
    <t>revise to 475W BFG</t>
  </si>
  <si>
    <t>9106-CM929725S PT1</t>
  </si>
  <si>
    <t xml:space="preserve">CED Greentech Maryland </t>
  </si>
  <si>
    <t>9106-CM929485S</t>
  </si>
  <si>
    <t>9106-CM929725S PT2</t>
  </si>
  <si>
    <t>4664-GS-903101S</t>
  </si>
  <si>
    <t>CED Greentech Minneapolis</t>
  </si>
  <si>
    <t>Fridley</t>
  </si>
  <si>
    <t>55421</t>
  </si>
  <si>
    <t>4664-GS-903105S PT1</t>
  </si>
  <si>
    <t>4664-GS-903131S PT2</t>
  </si>
  <si>
    <t>ALL ENERGY SOLAR</t>
  </si>
  <si>
    <t>4664-GS-903113S</t>
  </si>
  <si>
    <t>not on the daily report</t>
  </si>
  <si>
    <t>hold by customer</t>
  </si>
  <si>
    <t>4664-GS-903115S</t>
  </si>
  <si>
    <t>4664-GS-903104S PT2</t>
  </si>
  <si>
    <t>4664-GS-903105S PT2</t>
  </si>
  <si>
    <t>need payment</t>
  </si>
  <si>
    <t>4664-GS-903131S PT3</t>
  </si>
  <si>
    <t>4664-GS-903131S PT4</t>
  </si>
  <si>
    <t>4664-GS-903131S PT5</t>
  </si>
  <si>
    <t>4664-GS-903131S PT6</t>
  </si>
  <si>
    <t>4664-GS-903105S PT3</t>
  </si>
  <si>
    <t>4664-GS-903172S</t>
  </si>
  <si>
    <t>4664-GS-903104S PT3</t>
  </si>
  <si>
    <t>4664-GS-903105S PT4</t>
  </si>
  <si>
    <t>4664-GS-903104S PT4</t>
  </si>
  <si>
    <t>SST/legal GA MODS</t>
  </si>
  <si>
    <t>4664-GS-903229S</t>
  </si>
  <si>
    <t>30397572F</t>
  </si>
  <si>
    <t>GA Mods Only</t>
  </si>
  <si>
    <t>4664-GS-903192S</t>
  </si>
  <si>
    <t>4664-GS-903179S</t>
  </si>
  <si>
    <t>5887-RD948835S</t>
  </si>
  <si>
    <t>CED Greentech New Jersey</t>
  </si>
  <si>
    <t>Q.PEAK DUO L G8.3 BGT</t>
  </si>
  <si>
    <t>Pennsauken</t>
  </si>
  <si>
    <t>CAN</t>
  </si>
  <si>
    <t>Q.PEAK DUO L G6.3 BFG</t>
  </si>
  <si>
    <t>5887-RD948479S</t>
  </si>
  <si>
    <t>Stroudsburg</t>
  </si>
  <si>
    <t>PA</t>
  </si>
  <si>
    <t>5887-RD949028S</t>
  </si>
  <si>
    <t>5887-RD948480S</t>
  </si>
  <si>
    <t>5887-RD948679S</t>
  </si>
  <si>
    <t>5887-RD948680S</t>
  </si>
  <si>
    <t>6462-JR906587S</t>
  </si>
  <si>
    <t>CED Greentech Rochester</t>
  </si>
  <si>
    <t>6462-JR906780S</t>
  </si>
  <si>
    <t>6462-JR906781S</t>
  </si>
  <si>
    <t>6462-JR906782S</t>
  </si>
  <si>
    <t>6640-AD-900738S PT2</t>
  </si>
  <si>
    <t>CED Greentech St. Louis</t>
  </si>
  <si>
    <t>6640-PAUL900922S</t>
  </si>
  <si>
    <t>6640-LE901097D</t>
  </si>
  <si>
    <t>Bloomington</t>
  </si>
  <si>
    <t>6640-LE901098D</t>
  </si>
  <si>
    <t>containers cannot be pulled yet</t>
  </si>
  <si>
    <t>allocate/need rev PO</t>
  </si>
  <si>
    <t>SCREENSHOT/FTD ATL</t>
  </si>
  <si>
    <t>8460-EE-923717S</t>
  </si>
  <si>
    <t>CED Greentech Stroudsburg</t>
  </si>
  <si>
    <t>0933-KD906880S</t>
  </si>
  <si>
    <t>CED Greentech Vermont</t>
  </si>
  <si>
    <t>Burlington</t>
  </si>
  <si>
    <t>VT</t>
  </si>
  <si>
    <t>0933-KD906881S</t>
  </si>
  <si>
    <t>6408-HA-900439S</t>
  </si>
  <si>
    <t>CED Greentech Virginia</t>
  </si>
  <si>
    <t>Richmond</t>
  </si>
  <si>
    <t>VA</t>
  </si>
  <si>
    <t>P3L</t>
  </si>
  <si>
    <t>KA-CVS-22-01 PT1</t>
  </si>
  <si>
    <t>CVS Development, LLC / Concho Valley Solar, LLC</t>
  </si>
  <si>
    <t>12005832F</t>
  </si>
  <si>
    <t>San Angelo</t>
  </si>
  <si>
    <t>30390372C</t>
  </si>
  <si>
    <t>KA-CVS-22-01 PT2</t>
  </si>
  <si>
    <t>30397572C</t>
  </si>
  <si>
    <t>Houston</t>
  </si>
  <si>
    <t>580pcs FTD wrong product 391565067</t>
  </si>
  <si>
    <t>2020-4158</t>
  </si>
  <si>
    <t>Distributed Solar Operations, LLC</t>
  </si>
  <si>
    <t>Dawson</t>
  </si>
  <si>
    <t>12005833F</t>
  </si>
  <si>
    <t>Marion</t>
  </si>
  <si>
    <t>2020-2918 (Milford)</t>
  </si>
  <si>
    <t>Milford</t>
  </si>
  <si>
    <t>2020-2918(Sparks)</t>
  </si>
  <si>
    <t>Sparks</t>
  </si>
  <si>
    <t>NV</t>
  </si>
  <si>
    <t>2020-2918 (Bowlero)</t>
  </si>
  <si>
    <t>North Brunswich</t>
  </si>
  <si>
    <t>2020-2918 (Sparks#2)</t>
  </si>
  <si>
    <t>2020-2918 (Ferrero)</t>
  </si>
  <si>
    <t>Somerset</t>
  </si>
  <si>
    <t>add SAP B1</t>
  </si>
  <si>
    <t>2020-2918(Keasbey)</t>
  </si>
  <si>
    <t>Keasbey</t>
  </si>
  <si>
    <t>2020-2918(Sparks#3)</t>
  </si>
  <si>
    <t>2020-2918(Keasbey#2)</t>
  </si>
  <si>
    <t>2020-2918(Sparks#4)</t>
  </si>
  <si>
    <t>2020-2918</t>
  </si>
  <si>
    <t>Keasby</t>
  </si>
  <si>
    <t>2020-2918(Keasbey#3)</t>
  </si>
  <si>
    <t>DEC</t>
  </si>
  <si>
    <t>19202 OP (Kona Village)</t>
  </si>
  <si>
    <t>Duke Energy Business Services, LLC / REC Solar Comemrcial Corporation</t>
  </si>
  <si>
    <t>Chino</t>
  </si>
  <si>
    <t>754pcs missing FTD</t>
  </si>
  <si>
    <t>393919078 screenshot</t>
  </si>
  <si>
    <t>EPCP3670</t>
  </si>
  <si>
    <t>Duke Energy Renewables Solar,LLC , Jackpot Holdings, LLC</t>
  </si>
  <si>
    <t>Pocatello</t>
  </si>
  <si>
    <t>ID</t>
  </si>
  <si>
    <t>2022PO001</t>
  </si>
  <si>
    <t>Empire Valorize, LLC</t>
  </si>
  <si>
    <t>Kirkwood</t>
  </si>
  <si>
    <t>need rev PO?</t>
  </si>
  <si>
    <t>2019PO002</t>
  </si>
  <si>
    <t>30391491C</t>
  </si>
  <si>
    <t>Mooers Forks</t>
  </si>
  <si>
    <t>2019PO001</t>
  </si>
  <si>
    <t>2210PO001</t>
  </si>
  <si>
    <t>Amsterdam</t>
  </si>
  <si>
    <t>2209PO001</t>
  </si>
  <si>
    <t>2208PO001</t>
  </si>
  <si>
    <t>2210PO002</t>
  </si>
  <si>
    <t>2203PO001</t>
  </si>
  <si>
    <t>Mamakating</t>
  </si>
  <si>
    <t>2115PO003</t>
  </si>
  <si>
    <t xml:space="preserve">Whitney Point </t>
  </si>
  <si>
    <t>2213PO001</t>
  </si>
  <si>
    <t>Alfred</t>
  </si>
  <si>
    <t>2108PO003</t>
  </si>
  <si>
    <t>2107PO003</t>
  </si>
  <si>
    <t>Greece</t>
  </si>
  <si>
    <t>2114PO001</t>
  </si>
  <si>
    <t>Candor</t>
  </si>
  <si>
    <t>2121PO001</t>
  </si>
  <si>
    <t>50% received</t>
  </si>
  <si>
    <t>P000059228</t>
  </si>
  <si>
    <t>Enertech Global, LLC</t>
  </si>
  <si>
    <t>AR/CR</t>
  </si>
  <si>
    <t>Greenville</t>
  </si>
  <si>
    <t>Evergreen Energy, LLC</t>
  </si>
  <si>
    <t>Spotswood</t>
  </si>
  <si>
    <t>Lakewood</t>
  </si>
  <si>
    <t>10636 (PT11)</t>
  </si>
  <si>
    <t>Dunore</t>
  </si>
  <si>
    <t>10636 (PT12)</t>
  </si>
  <si>
    <t>Hamilton</t>
  </si>
  <si>
    <t>10636 (PT13)</t>
  </si>
  <si>
    <t>Hillside</t>
  </si>
  <si>
    <t>10636 (PT15)</t>
  </si>
  <si>
    <t>Englewood</t>
  </si>
  <si>
    <t>10636 (PT14)</t>
  </si>
  <si>
    <t>North Bergen</t>
  </si>
  <si>
    <t>10636 (PT16)</t>
  </si>
  <si>
    <t>Iselin</t>
  </si>
  <si>
    <t>10636(PT17)</t>
  </si>
  <si>
    <t>10636(PT18)</t>
  </si>
  <si>
    <t>10636(PT19)</t>
  </si>
  <si>
    <t>10636(PT20)</t>
  </si>
  <si>
    <t>Dunmore</t>
  </si>
  <si>
    <t>P1269602</t>
  </si>
  <si>
    <t>Green Mountain Electric Supply Inc</t>
  </si>
  <si>
    <t>Clifton Park</t>
  </si>
  <si>
    <t>DES-HAU-2021-002</t>
  </si>
  <si>
    <t>HAU Cheshire Project, LLC</t>
  </si>
  <si>
    <t>Brian</t>
  </si>
  <si>
    <t>Cheshire</t>
  </si>
  <si>
    <t>DES-HAU-2021-001</t>
  </si>
  <si>
    <t>HAU Newington Project, LLC</t>
  </si>
  <si>
    <t>Newington</t>
  </si>
  <si>
    <t>21-632R0 (Knightstown)</t>
  </si>
  <si>
    <t xml:space="preserve">Indiana Municipal Power Agency </t>
  </si>
  <si>
    <t>30397872F</t>
  </si>
  <si>
    <t>Knightstown</t>
  </si>
  <si>
    <t>need the acceptance of all BFG</t>
  </si>
  <si>
    <t>21-632R0 (Gas City 2)</t>
  </si>
  <si>
    <t>Gas City</t>
  </si>
  <si>
    <t>CYB MODS PER SST</t>
  </si>
  <si>
    <t>21-632R0 (Richmond 7)</t>
  </si>
  <si>
    <t>21-632R0 (Richmond 6)</t>
  </si>
  <si>
    <t>21-632R0 (Middletown)</t>
  </si>
  <si>
    <t>Middletown</t>
  </si>
  <si>
    <t>21-632R0 (Washington 2)</t>
  </si>
  <si>
    <t>McKinstry Essention, LLC</t>
  </si>
  <si>
    <t>Madison</t>
  </si>
  <si>
    <t>WI</t>
  </si>
  <si>
    <t>y</t>
  </si>
  <si>
    <t>5% received</t>
  </si>
  <si>
    <t>Inc.9227</t>
  </si>
  <si>
    <t>Nexamp, Inc.</t>
  </si>
  <si>
    <t>South Hadley</t>
  </si>
  <si>
    <t>01075</t>
  </si>
  <si>
    <t>need 90% payment /  CYB MODS PER SST</t>
  </si>
  <si>
    <t>PASS-22</t>
  </si>
  <si>
    <t>Park Avenue Solar Solutions,LLC</t>
  </si>
  <si>
    <t>West Haven</t>
  </si>
  <si>
    <t>Penters,LLC</t>
  </si>
  <si>
    <t>Grand Rapids</t>
  </si>
  <si>
    <t>01315</t>
  </si>
  <si>
    <t>Safari Energy, LLC</t>
  </si>
  <si>
    <t>Mark</t>
  </si>
  <si>
    <t>Pasadena</t>
  </si>
  <si>
    <t>91105</t>
  </si>
  <si>
    <t>Sitelogiq</t>
  </si>
  <si>
    <t>Indian Wells</t>
  </si>
  <si>
    <t>SES-Q2 2022</t>
  </si>
  <si>
    <t>Solar Energy Systems, LLC</t>
  </si>
  <si>
    <t>SPO110159</t>
  </si>
  <si>
    <t>Solect Energy Development, LLC</t>
  </si>
  <si>
    <t>NEED PAYMENT</t>
  </si>
  <si>
    <t>Norton</t>
  </si>
  <si>
    <t>SPO110462</t>
  </si>
  <si>
    <t>SPO110466</t>
  </si>
  <si>
    <t>21.15.413.002</t>
  </si>
  <si>
    <t>Strata Solar, LLC</t>
  </si>
  <si>
    <t>Lexington</t>
  </si>
  <si>
    <t>21.16.491.002</t>
  </si>
  <si>
    <t>Littleton</t>
  </si>
  <si>
    <t>21.14.362.002</t>
  </si>
  <si>
    <t>Reidsville</t>
  </si>
  <si>
    <t>21.16.487.002</t>
  </si>
  <si>
    <t>21.16.547.002</t>
  </si>
  <si>
    <t>Louisburg</t>
  </si>
  <si>
    <t>21.16.579.008</t>
  </si>
  <si>
    <t>Ridgelwood</t>
  </si>
  <si>
    <t>21.16.474.002</t>
  </si>
  <si>
    <t>Laurinburg</t>
  </si>
  <si>
    <t>21.20.056.001</t>
  </si>
  <si>
    <t>HNW2021-02 SUB PO#1 (Bangor)</t>
  </si>
  <si>
    <t>Summit Ridge Energy, LLC</t>
  </si>
  <si>
    <t>Bangor</t>
  </si>
  <si>
    <t>Worcester</t>
  </si>
  <si>
    <t>HNW2021-02 SUB PO#1 (Sparrows Point)</t>
  </si>
  <si>
    <t>30390371C</t>
  </si>
  <si>
    <t>Sparrows Point</t>
  </si>
  <si>
    <t>30397571F</t>
  </si>
  <si>
    <t>30397571C</t>
  </si>
  <si>
    <t>HNW2021-02 SUB PO#2 (Baltimore)</t>
  </si>
  <si>
    <t>cynthia</t>
  </si>
  <si>
    <t>HNW2021-02 SUB PO#2 (Portland)</t>
  </si>
  <si>
    <t>Portland</t>
  </si>
  <si>
    <t>464pcs missing</t>
  </si>
  <si>
    <t>406pcs extra</t>
  </si>
  <si>
    <t>3//31</t>
  </si>
  <si>
    <t xml:space="preserve">HNW2021-02 SUB PO#3 </t>
  </si>
  <si>
    <t>HNW2022-01</t>
  </si>
  <si>
    <t>2/31/2023</t>
  </si>
  <si>
    <t>HNW2021-02 SUB PO#2 (Worcester)</t>
  </si>
  <si>
    <t>Savannah</t>
  </si>
  <si>
    <t>TX / 393080533 wrong FTD</t>
  </si>
  <si>
    <t>NJ (not on report?)</t>
  </si>
  <si>
    <t>shipped as F</t>
  </si>
  <si>
    <t>Supplied Energy, LLC</t>
  </si>
  <si>
    <t>Tallahassee</t>
  </si>
  <si>
    <t>7700010821 (395W PT1)</t>
  </si>
  <si>
    <t xml:space="preserve">Tesla, Inc (FKA: Tesla Motors, Inc.) </t>
  </si>
  <si>
    <t>JAN</t>
  </si>
  <si>
    <t>Bob</t>
  </si>
  <si>
    <t>30390255C</t>
  </si>
  <si>
    <t>Tesla T395H</t>
  </si>
  <si>
    <t>Lathrop</t>
  </si>
  <si>
    <t>95330</t>
  </si>
  <si>
    <t>Tacoma</t>
  </si>
  <si>
    <t>7700010821 (475W PT2)</t>
  </si>
  <si>
    <t>7700010821 (395W PT3)</t>
  </si>
  <si>
    <t>FEB</t>
  </si>
  <si>
    <t>7700010823 (PT5)</t>
  </si>
  <si>
    <t>30390256C</t>
  </si>
  <si>
    <t>Tesla T400H</t>
  </si>
  <si>
    <t>Hayward</t>
  </si>
  <si>
    <t>7700014779 (PT3)</t>
  </si>
  <si>
    <t>San Bernardino</t>
  </si>
  <si>
    <t>7700010822 (395W PT2)</t>
  </si>
  <si>
    <t>30390255C+</t>
  </si>
  <si>
    <t>Elkridge</t>
  </si>
  <si>
    <t>7700010822 (PT3)</t>
  </si>
  <si>
    <t>7700010822 (395W PT3)</t>
  </si>
  <si>
    <t>30390255H</t>
  </si>
  <si>
    <t>7700010823 (PT6)</t>
  </si>
  <si>
    <t>7700010821 (395W PT4)</t>
  </si>
  <si>
    <t>MAR</t>
  </si>
  <si>
    <t>7700010822 (395W PT4)</t>
  </si>
  <si>
    <t>APR</t>
  </si>
  <si>
    <t>Collierville</t>
  </si>
  <si>
    <t>TN</t>
  </si>
  <si>
    <t>tacoma</t>
  </si>
  <si>
    <t>7700016249 (475W PT1)</t>
  </si>
  <si>
    <t>Austin</t>
  </si>
  <si>
    <t>7700010823 (PT7)</t>
  </si>
  <si>
    <t>30390256H</t>
  </si>
  <si>
    <t>7700010823 (PT8)</t>
  </si>
  <si>
    <t>7700014779 (PT4)</t>
  </si>
  <si>
    <t>SHP2203-2399442</t>
  </si>
  <si>
    <t>7700014779 (PT6)</t>
  </si>
  <si>
    <t>7700014779 (PT5)</t>
  </si>
  <si>
    <t>SHP2203-4928843</t>
  </si>
  <si>
    <t>7700010822 (PT4)</t>
  </si>
  <si>
    <t>SHP2203-4929208</t>
  </si>
  <si>
    <t>SHP2203-4929501</t>
  </si>
  <si>
    <t>SHP2203-4929814</t>
  </si>
  <si>
    <t>SHP2203-4930080</t>
  </si>
  <si>
    <t>SHP2203-4930401</t>
  </si>
  <si>
    <t>SHP2203-4930723</t>
  </si>
  <si>
    <t>SHP2203-4931000</t>
  </si>
  <si>
    <t>7700010822 (PT5)</t>
  </si>
  <si>
    <t>FTD TAC</t>
  </si>
  <si>
    <t>draft</t>
  </si>
  <si>
    <t>SHP2204-388633</t>
  </si>
  <si>
    <t>7700010823 (PT9)</t>
  </si>
  <si>
    <t>SHP2204-388944</t>
  </si>
  <si>
    <t>SHP2204-389204</t>
  </si>
  <si>
    <t>SHP2204-389406</t>
  </si>
  <si>
    <t>SHP2204-389762</t>
  </si>
  <si>
    <t>SHP2204-390022</t>
  </si>
  <si>
    <t>SHP2204-390380</t>
  </si>
  <si>
    <t>7700010823 (PT10)</t>
  </si>
  <si>
    <t>SHP2204-390772</t>
  </si>
  <si>
    <t>7700014779 (PT7)</t>
  </si>
  <si>
    <t>SHP2204-392397</t>
  </si>
  <si>
    <t>7700014779 (PT8)</t>
  </si>
  <si>
    <t>7700016249 (475W PT2)</t>
  </si>
  <si>
    <t>30397871C</t>
  </si>
  <si>
    <t>7700010822 (PT6)</t>
  </si>
  <si>
    <t>7700014779 (PT9)</t>
  </si>
  <si>
    <t>7700010821 (395W PT5)</t>
  </si>
  <si>
    <t>30390255F</t>
  </si>
  <si>
    <t>7700010822 (PT7)</t>
  </si>
  <si>
    <t>30390256F</t>
  </si>
  <si>
    <t>MAY</t>
  </si>
  <si>
    <t>JUNE</t>
  </si>
  <si>
    <t>JUL</t>
  </si>
  <si>
    <t>AUG</t>
  </si>
  <si>
    <t>SEP</t>
  </si>
  <si>
    <t>OCT</t>
  </si>
  <si>
    <t>NOV</t>
  </si>
  <si>
    <t>20211020-1</t>
  </si>
  <si>
    <t>US Clean Energy Construction, Inc</t>
  </si>
  <si>
    <t>30384561F</t>
  </si>
  <si>
    <t>Pitman</t>
  </si>
  <si>
    <t>need paymnent</t>
  </si>
  <si>
    <t>P100989659</t>
  </si>
  <si>
    <t>US Electrical Services, Inc.</t>
  </si>
  <si>
    <t>Stoughton</t>
  </si>
  <si>
    <t>redo Proforma/SST/legal</t>
  </si>
  <si>
    <t>P100990198</t>
  </si>
  <si>
    <t>REV PROD</t>
  </si>
  <si>
    <t>P100990202</t>
  </si>
  <si>
    <t>P100990213</t>
  </si>
  <si>
    <t>P100990190</t>
  </si>
  <si>
    <t>Northborough</t>
  </si>
  <si>
    <t>P100990215</t>
  </si>
  <si>
    <t>P101035459</t>
  </si>
  <si>
    <t>P100990192</t>
  </si>
  <si>
    <t>P100990197</t>
  </si>
  <si>
    <t>allocation removed</t>
  </si>
  <si>
    <t>White Spruce Holdings, LLC  CS Energy, LLC</t>
  </si>
  <si>
    <t>30397272F</t>
  </si>
  <si>
    <t>Q.PEAK DUO XL G10C.D BFG</t>
  </si>
  <si>
    <t>Greenport</t>
  </si>
  <si>
    <t>12534</t>
  </si>
  <si>
    <t>696pcs missing FTD</t>
  </si>
  <si>
    <t>2111420(Livingston)</t>
  </si>
  <si>
    <t>Livingston</t>
  </si>
  <si>
    <t>cancelled</t>
  </si>
  <si>
    <t>Claverack</t>
  </si>
  <si>
    <t>deposit</t>
  </si>
  <si>
    <t>past due AR</t>
  </si>
  <si>
    <t>2002900024(Cicero)</t>
  </si>
  <si>
    <t>30381259F</t>
  </si>
  <si>
    <t>Cicero</t>
  </si>
  <si>
    <t>PO-101 FIN</t>
  </si>
  <si>
    <t>Kearsarge Solar,LLC</t>
  </si>
  <si>
    <t>Beverly</t>
  </si>
  <si>
    <t>PO-102 FIN</t>
  </si>
  <si>
    <t>Portsmouth</t>
  </si>
  <si>
    <t>PI</t>
  </si>
  <si>
    <t>NEW PO</t>
  </si>
  <si>
    <t>LUMIO</t>
  </si>
  <si>
    <t>Cranbury</t>
  </si>
  <si>
    <t>HI</t>
  </si>
  <si>
    <t>SIP
(Y/N)</t>
  </si>
  <si>
    <t>SPA ASP</t>
  </si>
  <si>
    <t>MODULE</t>
  </si>
  <si>
    <t>NO. PLT</t>
  </si>
  <si>
    <t>Check Mods</t>
  </si>
  <si>
    <t>Check PW</t>
  </si>
  <si>
    <t>Balance due 48110.40; requesting to revise to 400w</t>
  </si>
  <si>
    <t>ACA Technology Inc.</t>
  </si>
  <si>
    <t xml:space="preserve">need payment </t>
  </si>
  <si>
    <t>MIKE</t>
  </si>
  <si>
    <t>30368817F</t>
  </si>
  <si>
    <t>Chino Hills</t>
  </si>
  <si>
    <t>91709</t>
  </si>
  <si>
    <t>1521-BL966036S</t>
  </si>
  <si>
    <t>CED Greentech Anaheim</t>
  </si>
  <si>
    <t>Anaheim</t>
  </si>
  <si>
    <t>ATL, GA</t>
  </si>
  <si>
    <t>Load# 393275731 156pcs Missing</t>
  </si>
  <si>
    <t>US Assembled Baker</t>
  </si>
  <si>
    <t>7133-JIM983364S</t>
  </si>
  <si>
    <t>CED Greentech San Diego</t>
  </si>
  <si>
    <t>SAN DIEGO</t>
  </si>
  <si>
    <r>
      <t>US Assembled Baker /QSP SO Created Load # 392755411 missing 64pcs;</t>
    </r>
    <r>
      <rPr>
        <sz val="9"/>
        <color rgb="FFFF0000"/>
        <rFont val="Calibri"/>
        <family val="2"/>
        <scheme val="minor"/>
      </rPr>
      <t xml:space="preserve"> Load# 392754763 missing 32pcs</t>
    </r>
    <r>
      <rPr>
        <sz val="9"/>
        <rFont val="Calibri"/>
        <family val="2"/>
        <scheme val="minor"/>
      </rPr>
      <t>-found</t>
    </r>
  </si>
  <si>
    <t xml:space="preserve">SO Created/ Load# 393438225 no data </t>
  </si>
  <si>
    <t>8064-ZH904336S</t>
  </si>
  <si>
    <t>CED Greentech Seattle</t>
  </si>
  <si>
    <t>Colin</t>
  </si>
  <si>
    <t>KENT</t>
  </si>
  <si>
    <t>WA</t>
  </si>
  <si>
    <t>98032</t>
  </si>
  <si>
    <t>8064-ZH904338S</t>
  </si>
  <si>
    <t>Bellingham</t>
  </si>
  <si>
    <t>98229</t>
  </si>
  <si>
    <t>SO Created; Load# 393438757 128pcs missing</t>
  </si>
  <si>
    <t>Load#393435455</t>
  </si>
  <si>
    <t>9001-JW907835S</t>
  </si>
  <si>
    <t>CED Greentech Ventura</t>
  </si>
  <si>
    <t>Ventura</t>
  </si>
  <si>
    <t>93003</t>
  </si>
  <si>
    <t>2005117R</t>
  </si>
  <si>
    <t>payment received 3/4</t>
  </si>
  <si>
    <t>Bright Future Solar Energy Inc.</t>
  </si>
  <si>
    <t>30390155H</t>
  </si>
  <si>
    <t>Castoreville</t>
  </si>
  <si>
    <t>95012</t>
  </si>
  <si>
    <t>Load# 393549315</t>
  </si>
  <si>
    <t>2021-701729</t>
  </si>
  <si>
    <t>Krannich Solar East LLC</t>
  </si>
  <si>
    <t xml:space="preserve">checking with ATL, not on outbound report </t>
  </si>
  <si>
    <t>1521-BL966822S PT5</t>
  </si>
  <si>
    <t>92806</t>
  </si>
  <si>
    <t>1521-BL967486S</t>
  </si>
  <si>
    <t>Load# 393765126</t>
  </si>
  <si>
    <t>1521-BL966822S PT4</t>
  </si>
  <si>
    <t>1521-BL966822S PT6</t>
  </si>
  <si>
    <t>1521-BL967659S</t>
  </si>
  <si>
    <t>Long Cables required</t>
  </si>
  <si>
    <t>1521-BL967724S</t>
  </si>
  <si>
    <t>1521-BL967725S</t>
  </si>
  <si>
    <t>1521-BL967726S</t>
  </si>
  <si>
    <t>1521-BL967487S</t>
  </si>
  <si>
    <t>1521-BL967475S</t>
  </si>
  <si>
    <t>1521-BL966822S PT7</t>
  </si>
  <si>
    <t>1521-BL967488S</t>
  </si>
  <si>
    <t>1521-BL967476S</t>
  </si>
  <si>
    <t>1521-BL967489S</t>
  </si>
  <si>
    <t>1521-BL967490S</t>
  </si>
  <si>
    <t>1521-BL967477S</t>
  </si>
  <si>
    <t>1521-BL967478S</t>
  </si>
  <si>
    <t>1521-BL967491S</t>
  </si>
  <si>
    <t>1521-BL967479S</t>
  </si>
  <si>
    <t>1521-BL967492S</t>
  </si>
  <si>
    <t>1521-BL967480S</t>
  </si>
  <si>
    <t>1521-BL967493S</t>
  </si>
  <si>
    <t>1521-BL967494S</t>
  </si>
  <si>
    <t>1521-BL967481S</t>
  </si>
  <si>
    <t>1521-BL967495S</t>
  </si>
  <si>
    <t>1521-BL967482S</t>
  </si>
  <si>
    <t>1521-BL967902S</t>
  </si>
  <si>
    <t>1521-BL967903S</t>
  </si>
  <si>
    <t>1521-BL967904S</t>
  </si>
  <si>
    <t>Ozop Energy Systems INC</t>
  </si>
  <si>
    <t xml:space="preserve">Q.PEAK DUO BLK G10+ </t>
  </si>
  <si>
    <t>Carlsbad</t>
  </si>
  <si>
    <t>Load#394672896</t>
  </si>
  <si>
    <t xml:space="preserve">FTD unavailable </t>
  </si>
  <si>
    <t>1521-BL966524S</t>
  </si>
  <si>
    <t>1521-BL967167S</t>
  </si>
  <si>
    <t>30390156H</t>
  </si>
  <si>
    <t>0311-SA912153S PT3</t>
  </si>
  <si>
    <t xml:space="preserve">CED Greentech Bakersfield </t>
  </si>
  <si>
    <t>12BB (CA)</t>
  </si>
  <si>
    <t xml:space="preserve">Bakersfield </t>
  </si>
  <si>
    <t>Revised PO NON-SPA</t>
  </si>
  <si>
    <t>0311-SA912154S</t>
  </si>
  <si>
    <t>0589-MH900675S</t>
  </si>
  <si>
    <t>CED Greentech Bellingham</t>
  </si>
  <si>
    <t>98226</t>
  </si>
  <si>
    <t>0589-ZH900710S</t>
  </si>
  <si>
    <t>001</t>
  </si>
  <si>
    <t>Amped Solutions, Inc.</t>
  </si>
  <si>
    <t>30380659F</t>
  </si>
  <si>
    <t>94804</t>
  </si>
  <si>
    <t>0311-TC912890S</t>
  </si>
  <si>
    <t>CED Greentech Bakersfield</t>
  </si>
  <si>
    <t>Bakersfield</t>
  </si>
  <si>
    <t>93305</t>
  </si>
  <si>
    <t>0756-SJ905166S</t>
  </si>
  <si>
    <t>CED Greentech Boise</t>
  </si>
  <si>
    <t>Meridian</t>
  </si>
  <si>
    <t>0756-SJ905167S</t>
  </si>
  <si>
    <t>0756-SJ905168S</t>
  </si>
  <si>
    <t>0821-KA-900649S</t>
  </si>
  <si>
    <t>CED Greentech Bozeman</t>
  </si>
  <si>
    <t>Bozeman</t>
  </si>
  <si>
    <t>MT</t>
  </si>
  <si>
    <t>74298 PT3</t>
  </si>
  <si>
    <t>Borrego Solar Systems, Inc</t>
  </si>
  <si>
    <t>Sacramento</t>
  </si>
  <si>
    <t>95828</t>
  </si>
  <si>
    <t>0311-TC912889S</t>
  </si>
  <si>
    <t>0311-SA912153S PT1</t>
  </si>
  <si>
    <t>0311-SA912153S PT2</t>
  </si>
  <si>
    <t>0756-SJ905165S</t>
  </si>
  <si>
    <t>74298 PT4</t>
  </si>
  <si>
    <t>1024-ES941617S</t>
  </si>
  <si>
    <t>CED Greentech Chatsworth</t>
  </si>
  <si>
    <t>CHATSWORTH</t>
  </si>
  <si>
    <t>1024-ES941619S</t>
  </si>
  <si>
    <t>1024-WB941130S PT3</t>
  </si>
  <si>
    <t>1024-WB941130S PT4</t>
  </si>
  <si>
    <t>1024-ES941620S</t>
  </si>
  <si>
    <t>1024-ES941621S</t>
  </si>
  <si>
    <t>1024-ES941622S</t>
  </si>
  <si>
    <t>1024-ES941623S</t>
  </si>
  <si>
    <t>1024-ES941624S</t>
  </si>
  <si>
    <t>30397471C actually shipped</t>
  </si>
  <si>
    <t>30397471F</t>
  </si>
  <si>
    <t>Castorville</t>
  </si>
  <si>
    <t>AACON</t>
  </si>
  <si>
    <t>90 days</t>
  </si>
  <si>
    <t>1521-BL965792S</t>
  </si>
  <si>
    <t xml:space="preserve">Consignment </t>
  </si>
  <si>
    <t>1521-BL965793S</t>
  </si>
  <si>
    <t>shipped as 12005804C</t>
  </si>
  <si>
    <t>1521-BL965348S</t>
  </si>
  <si>
    <t>shipped as 30397472C</t>
  </si>
  <si>
    <t>0311-TC911743S</t>
  </si>
  <si>
    <t>0704-CC900258S</t>
  </si>
  <si>
    <t>CED Greentech Bend</t>
  </si>
  <si>
    <t>Bend</t>
  </si>
  <si>
    <t>OR</t>
  </si>
  <si>
    <t>97702</t>
  </si>
  <si>
    <t>1024-WB941416S</t>
  </si>
  <si>
    <t>1024-ES941618S</t>
  </si>
  <si>
    <t>Enphase Energy, Inc.</t>
  </si>
  <si>
    <t>Long Beach</t>
  </si>
  <si>
    <t>1024-WB941130S PT1</t>
  </si>
  <si>
    <t>1024-WB941130S PT2</t>
  </si>
  <si>
    <t>1057-CMC900314S PT2</t>
  </si>
  <si>
    <t>CED Greentech Chico</t>
  </si>
  <si>
    <t>Maurauder</t>
  </si>
  <si>
    <t>95979</t>
  </si>
  <si>
    <t>CPM-LADWP-QCELL-Q4202 PT2</t>
  </si>
  <si>
    <t>Clean Power Management LLC</t>
  </si>
  <si>
    <t>30368158R</t>
  </si>
  <si>
    <t>Q.PEAK DUO L G8.3 BFG</t>
  </si>
  <si>
    <t>Chatsworth</t>
  </si>
  <si>
    <t>KUUBIX/ shipped as 30376609H</t>
  </si>
  <si>
    <t>2576-JB909350D PT2</t>
  </si>
  <si>
    <t>CED Greentech Fresno</t>
  </si>
  <si>
    <t>30376609C+</t>
  </si>
  <si>
    <t>Visalia</t>
  </si>
  <si>
    <t>93230</t>
  </si>
  <si>
    <t>2576-JB909350D PT3</t>
  </si>
  <si>
    <t>Lake Elsinore</t>
  </si>
  <si>
    <t>92530</t>
  </si>
  <si>
    <t>2576-JB909350D PT4</t>
  </si>
  <si>
    <t>Fort Worth</t>
  </si>
  <si>
    <t>76119</t>
  </si>
  <si>
    <t>1057-CMC900314S PT4</t>
  </si>
  <si>
    <t>Chico</t>
  </si>
  <si>
    <t>95928</t>
  </si>
  <si>
    <t>1057-CMC900450S PT2</t>
  </si>
  <si>
    <t>30397471C</t>
  </si>
  <si>
    <t>1057-CMC900450S PT1</t>
  </si>
  <si>
    <t>1057-CMC900314S PT3</t>
  </si>
  <si>
    <t>2576-JB909556S PT1</t>
  </si>
  <si>
    <t>Fresno</t>
  </si>
  <si>
    <t>93703</t>
  </si>
  <si>
    <t>2576-JB909180S PT2</t>
  </si>
  <si>
    <t>Frenso</t>
  </si>
  <si>
    <t>SOCAL SPA</t>
  </si>
  <si>
    <t>1024-ES941625S</t>
  </si>
  <si>
    <t>1024-ES941626S</t>
  </si>
  <si>
    <t>2576-JB909350D PT5</t>
  </si>
  <si>
    <t>1057-CMC900314S PT1</t>
  </si>
  <si>
    <t>2576-JB909479D PT1</t>
  </si>
  <si>
    <t>93727</t>
  </si>
  <si>
    <t>KUUBIX</t>
  </si>
  <si>
    <t>2576-JB909350D PT7</t>
  </si>
  <si>
    <t>30376609H</t>
  </si>
  <si>
    <t>2576-JB909482D PT1</t>
  </si>
  <si>
    <t>2576-JB909689S</t>
  </si>
  <si>
    <t>1057-CMC900434S PT3</t>
  </si>
  <si>
    <t>9185-BPM904291S</t>
  </si>
  <si>
    <t>CED Greentech Hawaii</t>
  </si>
  <si>
    <t>30372157H</t>
  </si>
  <si>
    <t>Waipahu</t>
  </si>
  <si>
    <t>96797</t>
  </si>
  <si>
    <t>9185-BPM904294S</t>
  </si>
  <si>
    <t>1057-CMC900434S PT1</t>
  </si>
  <si>
    <t>1057-CMC900434S PT2</t>
  </si>
  <si>
    <t>2576-JB909191S PT2</t>
  </si>
  <si>
    <t>2576-JB909350D PT6</t>
  </si>
  <si>
    <t>9185-BPM904295S</t>
  </si>
  <si>
    <t>Feb pricing approved by SST/ shipped as 30390456H</t>
  </si>
  <si>
    <t>9185-BPM904116S</t>
  </si>
  <si>
    <t>MALMA SOLAR AND HEC</t>
  </si>
  <si>
    <t>Horizantly Stacked/ Feb pricing approved by SST</t>
  </si>
  <si>
    <t>9185-BPM903941S</t>
  </si>
  <si>
    <t>shipped as 30390456H</t>
  </si>
  <si>
    <t>5971-SH908367S PT1</t>
  </si>
  <si>
    <t>CED Greentech Portland</t>
  </si>
  <si>
    <t>Milkwaukie</t>
  </si>
  <si>
    <t>97222</t>
  </si>
  <si>
    <t>5971-SH908367S PT2</t>
  </si>
  <si>
    <t>TIgard</t>
  </si>
  <si>
    <t>97224</t>
  </si>
  <si>
    <t>Horizantly Stacked/ revised PO bfg mods</t>
  </si>
  <si>
    <t>9185-BPM904309S</t>
  </si>
  <si>
    <t>Revised PO</t>
  </si>
  <si>
    <t>5951-SJ901004S</t>
  </si>
  <si>
    <t>CED Greentech Pocatello</t>
  </si>
  <si>
    <t>Chubbuck</t>
  </si>
  <si>
    <t>5971-SH908367S PT3</t>
  </si>
  <si>
    <t>5971-SH908368S PT2</t>
  </si>
  <si>
    <t>5971-SH908368S</t>
  </si>
  <si>
    <t>Tigard</t>
  </si>
  <si>
    <t>6435-JH987805S</t>
  </si>
  <si>
    <t>CED Greentech Riverside</t>
  </si>
  <si>
    <t>Riverside</t>
  </si>
  <si>
    <t>92507</t>
  </si>
  <si>
    <t>6435-JH987855S PT1</t>
  </si>
  <si>
    <t>NEXUS SPA</t>
  </si>
  <si>
    <t>6435-JH987168S PT1</t>
  </si>
  <si>
    <t>2576-JB909556S PT2</t>
  </si>
  <si>
    <t>2576-JB909482D PT2</t>
  </si>
  <si>
    <t>2576-JB909689S PT2</t>
  </si>
  <si>
    <t>revised power class 480 485 not available until May</t>
  </si>
  <si>
    <t>2576-JB908981D</t>
  </si>
  <si>
    <t>revised po</t>
  </si>
  <si>
    <t xml:space="preserve"> Q.PEAK DUO XL G10</t>
  </si>
  <si>
    <t xml:space="preserve">Clovis </t>
  </si>
  <si>
    <t>93612</t>
  </si>
  <si>
    <t>2576-JB909723S PT1</t>
  </si>
  <si>
    <t>Revise to 480, 485 not avail until May</t>
  </si>
  <si>
    <t>2576-JB909248D</t>
  </si>
  <si>
    <t xml:space="preserve"> Q.PEAK DUO XL G10.2</t>
  </si>
  <si>
    <t>93611</t>
  </si>
  <si>
    <t>2576-JB909482D PT3</t>
  </si>
  <si>
    <t>2576-JB909482D PT4</t>
  </si>
  <si>
    <t>2576-JB909651S PT1</t>
  </si>
  <si>
    <t>2576-JB910016S PT1</t>
  </si>
  <si>
    <t>2576-JB909651S PT2</t>
  </si>
  <si>
    <t>2576-JB909482D PT5</t>
  </si>
  <si>
    <t>2576-JB910016S PT2</t>
  </si>
  <si>
    <t>2576-JB909482D PT6</t>
  </si>
  <si>
    <t>2576-JB909651S PT3</t>
  </si>
  <si>
    <t>2576-JB909482D PT7</t>
  </si>
  <si>
    <t>2576-JB909482D PT8</t>
  </si>
  <si>
    <t>2576-JB909482D PT9</t>
  </si>
  <si>
    <t>2576-JB909479D PT2</t>
  </si>
  <si>
    <t>2576-JB909556S PT3</t>
  </si>
  <si>
    <t>2576-JB909479D PT3</t>
  </si>
  <si>
    <t>6435-JH989900S</t>
  </si>
  <si>
    <t>need sst approval to process as claim per legal</t>
  </si>
  <si>
    <t>6435-EP990784S</t>
  </si>
  <si>
    <t>30397871F</t>
  </si>
  <si>
    <t>EXW</t>
  </si>
  <si>
    <t>Ontario</t>
  </si>
  <si>
    <t>91761</t>
  </si>
  <si>
    <t>PO2779 PT5</t>
  </si>
  <si>
    <t>Infinity Energy Inc.</t>
  </si>
  <si>
    <t>San Diego</t>
  </si>
  <si>
    <t>6552-NZ969518S</t>
  </si>
  <si>
    <t>CED Greentech Sacramento</t>
  </si>
  <si>
    <t>COLIN</t>
  </si>
  <si>
    <t>SACRAMENTO</t>
  </si>
  <si>
    <t>95834</t>
  </si>
  <si>
    <t>POWUR</t>
  </si>
  <si>
    <t>shipped as 30360456H</t>
  </si>
  <si>
    <t>6552-NZ969791S</t>
  </si>
  <si>
    <t>Oakland, CA</t>
  </si>
  <si>
    <t>6435-JH987189S PT2</t>
  </si>
  <si>
    <t>RIVERSIDE</t>
  </si>
  <si>
    <t>6552-NZ969704S</t>
  </si>
  <si>
    <t>PO2781 PT4</t>
  </si>
  <si>
    <t>Feb pricing approved by SST</t>
  </si>
  <si>
    <t>6552-NZ969705S</t>
  </si>
  <si>
    <t>6435-JH988389S PT2</t>
  </si>
  <si>
    <t>6435-JH987807S</t>
  </si>
  <si>
    <t>6435-JH991070D</t>
  </si>
  <si>
    <t>Escondido</t>
  </si>
  <si>
    <t>92026</t>
  </si>
  <si>
    <t>shipped as 30397471C</t>
  </si>
  <si>
    <t>7133-JIM984378S</t>
  </si>
  <si>
    <t>PO2783 PT2</t>
  </si>
  <si>
    <t>6BB/12BB</t>
  </si>
  <si>
    <t>PO2783 PT4</t>
  </si>
  <si>
    <t>PO2784 PT4</t>
  </si>
  <si>
    <t>Pleasanton</t>
  </si>
  <si>
    <t>768pcs 4/4, 768pcs 4/8</t>
  </si>
  <si>
    <t>PO4189 PT1</t>
  </si>
  <si>
    <t>Rocklin</t>
  </si>
  <si>
    <t>95765</t>
  </si>
  <si>
    <t>PO4190 PT1</t>
  </si>
  <si>
    <t>92123</t>
  </si>
  <si>
    <t>PO4191 PT1</t>
  </si>
  <si>
    <t>PO4193 PT1</t>
  </si>
  <si>
    <t>93308</t>
  </si>
  <si>
    <t>PO4194 PT1</t>
  </si>
  <si>
    <t>93722</t>
  </si>
  <si>
    <t>PO4195 PT1</t>
  </si>
  <si>
    <t>2576-JB909180S PT1</t>
  </si>
  <si>
    <t>7133-JIM982135S PT1</t>
  </si>
  <si>
    <t>6552-NZ969706S</t>
  </si>
  <si>
    <t>7133-JIM982866S PT1</t>
  </si>
  <si>
    <t>one container not on oubound report</t>
  </si>
  <si>
    <t>6552-NZ969792S</t>
  </si>
  <si>
    <t>Delivery address TBA/ only use malysia mods/ Columbia</t>
  </si>
  <si>
    <t>7133-SB982920S</t>
  </si>
  <si>
    <t>Sun Valley</t>
  </si>
  <si>
    <t>91352</t>
  </si>
  <si>
    <t>7133-JIM981018S</t>
  </si>
  <si>
    <t xml:space="preserve">US Assembled Baker </t>
  </si>
  <si>
    <t>7133-JIM983364S PT3</t>
  </si>
  <si>
    <t>7133-KB984036D</t>
  </si>
  <si>
    <t>Norcross</t>
  </si>
  <si>
    <t>7133-JIM982462S PT1</t>
  </si>
  <si>
    <t>7133-JIM985515S</t>
  </si>
  <si>
    <t>revise to BFG</t>
  </si>
  <si>
    <t>5040-JB980814S</t>
  </si>
  <si>
    <t>CED Greentech San Leandro</t>
  </si>
  <si>
    <t>SAN LEANDRO</t>
  </si>
  <si>
    <t>94577</t>
  </si>
  <si>
    <t>5040-JB980815S</t>
  </si>
  <si>
    <t>Baker Electric Inc.</t>
  </si>
  <si>
    <t>Cypress</t>
  </si>
  <si>
    <t>90630</t>
  </si>
  <si>
    <t xml:space="preserve">revised po module description </t>
  </si>
  <si>
    <t>5040-JB981602S</t>
  </si>
  <si>
    <t>5040-JB981538S PT1</t>
  </si>
  <si>
    <t xml:space="preserve">Horizantly Stacked/ revised PO pricing </t>
  </si>
  <si>
    <t>9185-BPM904115S</t>
  </si>
  <si>
    <t>9185-BPM904167S</t>
  </si>
  <si>
    <t>Compton</t>
  </si>
  <si>
    <t>7953-NR904703S PT2</t>
  </si>
  <si>
    <t>CED Greentech Santa Rosa</t>
  </si>
  <si>
    <t>Santa Rosa</t>
  </si>
  <si>
    <t>9185-BPM904117S</t>
  </si>
  <si>
    <t>9185-BPM904114S</t>
  </si>
  <si>
    <t>Horizantly Stacked; revised price may take in april</t>
  </si>
  <si>
    <t>9185-BPM904311S</t>
  </si>
  <si>
    <t>Revised PO long cable requirement is removed</t>
  </si>
  <si>
    <t>7953-NR904678S PT1</t>
  </si>
  <si>
    <t>Q.PEAK DUO XL G10.3/D BFG</t>
  </si>
  <si>
    <t>5951-SJ901006S</t>
  </si>
  <si>
    <t>5951-SJ901007S</t>
  </si>
  <si>
    <t>7133-JIM982866S PT2</t>
  </si>
  <si>
    <t>7953-NR904703S PT1</t>
  </si>
  <si>
    <t>8064-ZH904140S</t>
  </si>
  <si>
    <t>8064-ZH904141S</t>
  </si>
  <si>
    <t>5971-SH908369S</t>
  </si>
  <si>
    <t>5971-SH908370S</t>
  </si>
  <si>
    <t>5971-SH908370S PT1</t>
  </si>
  <si>
    <t>8064-ZH904127S</t>
  </si>
  <si>
    <t>8064-ZH904128S</t>
  </si>
  <si>
    <t>8187-KA900620S</t>
  </si>
  <si>
    <t>CED Greentech Spokane</t>
  </si>
  <si>
    <t xml:space="preserve">Spokane </t>
  </si>
  <si>
    <t>8187-KA900669S</t>
  </si>
  <si>
    <t>8797-ML937588S</t>
  </si>
  <si>
    <t>CED Greentech Tracy</t>
  </si>
  <si>
    <t>STOCKTON</t>
  </si>
  <si>
    <t>95215</t>
  </si>
  <si>
    <t>PO4199 PT2</t>
  </si>
  <si>
    <t>Weslaco</t>
  </si>
  <si>
    <t>78599</t>
  </si>
  <si>
    <t>768pcs 5/2, 768pcs 5/16</t>
  </si>
  <si>
    <t>PO4189 PT2</t>
  </si>
  <si>
    <t>PO4190 PT2</t>
  </si>
  <si>
    <t>PO4191 PT2</t>
  </si>
  <si>
    <t>PO4193 PT2</t>
  </si>
  <si>
    <t>PO4194 PT2</t>
  </si>
  <si>
    <t>PO4196 PT2</t>
  </si>
  <si>
    <t>94566</t>
  </si>
  <si>
    <t>PO4195 PT2</t>
  </si>
  <si>
    <t>PO4196 PT3</t>
  </si>
  <si>
    <t>PO4197 PT2</t>
  </si>
  <si>
    <t>Garland</t>
  </si>
  <si>
    <t>75041</t>
  </si>
  <si>
    <t>PO4197 PT3</t>
  </si>
  <si>
    <t>8797-RA937694S</t>
  </si>
  <si>
    <t>PO4199 PT3</t>
  </si>
  <si>
    <t>Do not wish to change orders to BFG</t>
  </si>
  <si>
    <t>2021-701905</t>
  </si>
  <si>
    <t>2021-700789 PT1</t>
  </si>
  <si>
    <t xml:space="preserve">Krannich Solar West LLC </t>
  </si>
  <si>
    <t>Oceanside</t>
  </si>
  <si>
    <t>8797-RA937982S PT1</t>
  </si>
  <si>
    <t>Stockton</t>
  </si>
  <si>
    <t>2022-700021</t>
  </si>
  <si>
    <t>Krannich Solar West LLC</t>
  </si>
  <si>
    <t>2021-700790 PT1</t>
  </si>
  <si>
    <t>Rejected by SST; revised pricing</t>
  </si>
  <si>
    <t>8797-RA937983S PT1</t>
  </si>
  <si>
    <t>7133-JIM983364S PT2</t>
  </si>
  <si>
    <t>shipped as 30376609H</t>
  </si>
  <si>
    <t>7492-MR906581S</t>
  </si>
  <si>
    <t>CED Greentech San Jose</t>
  </si>
  <si>
    <t>30376609C</t>
  </si>
  <si>
    <t>6435-JH987168S PT2</t>
  </si>
  <si>
    <t>9001-JW907834S</t>
  </si>
  <si>
    <t>6435-JH987855S PT2</t>
  </si>
  <si>
    <t>6435-JH987724S</t>
  </si>
  <si>
    <t>ENCOR SPA</t>
  </si>
  <si>
    <t>6435-JH987725S PT1</t>
  </si>
  <si>
    <t>6435-JH987725S PT2</t>
  </si>
  <si>
    <t>6435-JH987726S</t>
  </si>
  <si>
    <t>7492-PS906997S</t>
  </si>
  <si>
    <t>Q.PEAK DUO BLK G6+ AC</t>
  </si>
  <si>
    <t xml:space="preserve">San Jose </t>
  </si>
  <si>
    <t>95131</t>
  </si>
  <si>
    <t>9001-JW908105S</t>
  </si>
  <si>
    <t>VENTURA</t>
  </si>
  <si>
    <t xml:space="preserve">revised po to 415w or reduce qty </t>
  </si>
  <si>
    <t>payment received 10/28</t>
  </si>
  <si>
    <t>PO4197 PT4</t>
  </si>
  <si>
    <t>PO2782 PT2</t>
  </si>
  <si>
    <t>6552-NZ970020S</t>
  </si>
  <si>
    <t>6552-TH971158S</t>
  </si>
  <si>
    <t>Q.PEAK DUO XL G10.C/D BFG</t>
  </si>
  <si>
    <t>6552-NZ970279S</t>
  </si>
  <si>
    <t>6552-NZ970280S PT1</t>
  </si>
  <si>
    <t>768pcs 6/6, 768pcs 6/20</t>
  </si>
  <si>
    <t>PO4189 PT3</t>
  </si>
  <si>
    <t>PO4190 PT3</t>
  </si>
  <si>
    <t>PO4191 PT3</t>
  </si>
  <si>
    <t>PO4191 PT4</t>
  </si>
  <si>
    <t>PO4193 PT3</t>
  </si>
  <si>
    <t>PO4194 PT3</t>
  </si>
  <si>
    <t>PO4195 PT3</t>
  </si>
  <si>
    <t>PO4196 PT4</t>
  </si>
  <si>
    <t>PO4198 PT3</t>
  </si>
  <si>
    <t>77064</t>
  </si>
  <si>
    <t>PO4198 PT4</t>
  </si>
  <si>
    <t>PO4199 PT4</t>
  </si>
  <si>
    <t>2021-701906</t>
  </si>
  <si>
    <t>2021-700790 PT3</t>
  </si>
  <si>
    <t>4/31/2022</t>
  </si>
  <si>
    <t>Better Earth SPA</t>
  </si>
  <si>
    <t>2022-700058</t>
  </si>
  <si>
    <t>92056</t>
  </si>
  <si>
    <t>2022-700022</t>
  </si>
  <si>
    <t>6552-NZ970280S PT2</t>
  </si>
  <si>
    <t>6552-NZ970281S PT1</t>
  </si>
  <si>
    <t>6552-NZ970281S PT2</t>
  </si>
  <si>
    <t>6552-NZ970585S PT1</t>
  </si>
  <si>
    <t>6552-NZ970585S PT2</t>
  </si>
  <si>
    <t>6552-NZ970747S</t>
  </si>
  <si>
    <t>6552-NZ970748S</t>
  </si>
  <si>
    <t>6552-NZ970749S</t>
  </si>
  <si>
    <t>6552-NZ970750S</t>
  </si>
  <si>
    <t>2021-700932 PT1</t>
  </si>
  <si>
    <t>2021-700932 PT2</t>
  </si>
  <si>
    <t>6552-NZ970751S</t>
  </si>
  <si>
    <t>6552-NZ970752S</t>
  </si>
  <si>
    <t>6552-NZ971240S</t>
  </si>
  <si>
    <t>CYB MODS</t>
  </si>
  <si>
    <t>6552-NZ971241S</t>
  </si>
  <si>
    <t>6552-NZ971242S</t>
  </si>
  <si>
    <t>PO4197 PT1</t>
  </si>
  <si>
    <t>PO4971</t>
  </si>
  <si>
    <t>Bellingham/ shipped as 30376609H</t>
  </si>
  <si>
    <t>8064-CB903787S</t>
  </si>
  <si>
    <t>8064-ZH904125S</t>
  </si>
  <si>
    <t>8064-ZH904126S</t>
  </si>
  <si>
    <t>8064-ZH904124S</t>
  </si>
  <si>
    <t>Shipped as 30390456H</t>
  </si>
  <si>
    <t>8187-KA900609S</t>
  </si>
  <si>
    <t>8797-ML937587S</t>
  </si>
  <si>
    <t>8797-RA937693S</t>
  </si>
  <si>
    <t>PO5332</t>
  </si>
  <si>
    <t>PO2779 PT4</t>
  </si>
  <si>
    <t>Delivery address TBA/ only use malysia mods/ Frosty</t>
  </si>
  <si>
    <t>Adress request</t>
  </si>
  <si>
    <t>Delivery address TBA/ only use malysia mods/ IMS</t>
  </si>
  <si>
    <t>92501</t>
  </si>
  <si>
    <t>7133-JIM982135S PT2</t>
  </si>
  <si>
    <t>PO2781 PT3</t>
  </si>
  <si>
    <t>7133-JIM982462S PT2</t>
  </si>
  <si>
    <t>7133-JIM982866S PT3</t>
  </si>
  <si>
    <t>7133-JIM983364S PT4</t>
  </si>
  <si>
    <t>7133-JIM982577S</t>
  </si>
  <si>
    <t>7133-JIM982663S PT1</t>
  </si>
  <si>
    <t>7133-JIM983364S PT5</t>
  </si>
  <si>
    <t>7133-JIM984021S PT1</t>
  </si>
  <si>
    <t>7133-JIM984021S PT2</t>
  </si>
  <si>
    <t>7133-JIM984021S PT3</t>
  </si>
  <si>
    <t>7133-JIM983528S PT1</t>
  </si>
  <si>
    <t>7133-JIM983528S PT2</t>
  </si>
  <si>
    <t>7133-JIM983528S PT3</t>
  </si>
  <si>
    <t>7133-JIM983528S PT4</t>
  </si>
  <si>
    <t>7133-JIM982664S PT1</t>
  </si>
  <si>
    <t>7133-JIM982664S PT2</t>
  </si>
  <si>
    <t>9001-JW908104S</t>
  </si>
  <si>
    <t>Priority 3/ shipped as 30390456H</t>
  </si>
  <si>
    <t>PO2778 PT2</t>
  </si>
  <si>
    <t>30390456C+</t>
  </si>
  <si>
    <t>Priority 4/ shipped as 30390456H</t>
  </si>
  <si>
    <t>PO2779 PT3</t>
  </si>
  <si>
    <t>priority 6</t>
  </si>
  <si>
    <t>PO2780 PT3</t>
  </si>
  <si>
    <t>priority 5</t>
  </si>
  <si>
    <t>PO2781 PT2</t>
  </si>
  <si>
    <t>PO2786 PT2 &amp; PT3</t>
  </si>
  <si>
    <t>PO5363</t>
  </si>
  <si>
    <t>Murrieta</t>
  </si>
  <si>
    <t>92563</t>
  </si>
  <si>
    <t>PO3577</t>
  </si>
  <si>
    <t xml:space="preserve">revised PO pricing </t>
  </si>
  <si>
    <t>7492-PS906728S</t>
  </si>
  <si>
    <t>PO2784 PT3</t>
  </si>
  <si>
    <t>PO2780 PT4</t>
  </si>
  <si>
    <t xml:space="preserve">Credit </t>
  </si>
  <si>
    <t>768pcs 3/7 &amp; 768pcs 3/21</t>
  </si>
  <si>
    <t>PO2778 PT4</t>
  </si>
  <si>
    <t>PO4321</t>
  </si>
  <si>
    <t>approved to push to May per sung</t>
  </si>
  <si>
    <t>5040-JB980481D</t>
  </si>
  <si>
    <t>SAN JOSE</t>
  </si>
  <si>
    <t>95112</t>
  </si>
  <si>
    <t>5040-JB981603S</t>
  </si>
  <si>
    <t>PO2782 PT3</t>
  </si>
  <si>
    <t>priority 1/ shipped as 30390156H</t>
  </si>
  <si>
    <t>PO4597</t>
  </si>
  <si>
    <t>30390156C</t>
  </si>
  <si>
    <t>5040-JB982083S PT2</t>
  </si>
  <si>
    <t>5040-JB982083S PT3</t>
  </si>
  <si>
    <t>5040-JB981538S PT2</t>
  </si>
  <si>
    <t>5040-JB981539S</t>
  </si>
  <si>
    <t>5040-JB982083S PT1</t>
  </si>
  <si>
    <t>5040-JB981649S</t>
  </si>
  <si>
    <t>30376109R</t>
  </si>
  <si>
    <t>PO2783 PT3</t>
  </si>
  <si>
    <t>PO4196 PT1</t>
  </si>
  <si>
    <t>PO4199 PT1</t>
  </si>
  <si>
    <t>7953-NR904678S PT2</t>
  </si>
  <si>
    <t>7953-NR904703S PT3</t>
  </si>
  <si>
    <t>7953-NR904781S PT3</t>
  </si>
  <si>
    <t>7953-NR904853S</t>
  </si>
  <si>
    <t>7953-NR904854S</t>
  </si>
  <si>
    <t>7953-NR905012S</t>
  </si>
  <si>
    <t>7953-HF905036S</t>
  </si>
  <si>
    <t>7953-HF905037S</t>
  </si>
  <si>
    <t>7953-HF905038S</t>
  </si>
  <si>
    <t>priority 1.2</t>
  </si>
  <si>
    <t>priority 2.2</t>
  </si>
  <si>
    <t>PO2784 PT2</t>
  </si>
  <si>
    <t>priority 3.2</t>
  </si>
  <si>
    <t>PO2785 PT3</t>
  </si>
  <si>
    <t>priority 4.2</t>
  </si>
  <si>
    <t>PO4198 PT1</t>
  </si>
  <si>
    <t>2021-701747 PT2</t>
  </si>
  <si>
    <t>2021-701729 PT2</t>
  </si>
  <si>
    <t>2021-700789 PT2</t>
  </si>
  <si>
    <t>Carson</t>
  </si>
  <si>
    <t>90810</t>
  </si>
  <si>
    <t>2021-700933 PT1</t>
  </si>
  <si>
    <t>PO4198 PT2</t>
  </si>
  <si>
    <t>2022-700059 PT2</t>
  </si>
  <si>
    <t>2021-700933 PT2</t>
  </si>
  <si>
    <t>PO2778 PT3</t>
  </si>
  <si>
    <t>PO5489</t>
  </si>
  <si>
    <t>30390145H</t>
  </si>
  <si>
    <t>2022-700060 PT1</t>
  </si>
  <si>
    <t>2022-700020</t>
  </si>
  <si>
    <t>2021-700934 PT1</t>
  </si>
  <si>
    <t>2021-700934 PT2</t>
  </si>
  <si>
    <t>2022-700143 PT3</t>
  </si>
  <si>
    <t>2022-700144 PT3</t>
  </si>
  <si>
    <t>2022-700145 PT3</t>
  </si>
  <si>
    <t>8064-ZH904142S</t>
  </si>
  <si>
    <t>8064-ZH904143S</t>
  </si>
  <si>
    <t>8064-ZH904144S</t>
  </si>
  <si>
    <t>8064-ZH904145S</t>
  </si>
  <si>
    <t>2021-700790 PT2</t>
  </si>
  <si>
    <t>8064-ZH904146S</t>
  </si>
  <si>
    <t>8064-ZH904147S</t>
  </si>
  <si>
    <t>8064-ZH904148S</t>
  </si>
  <si>
    <t>8064-ZH904597S</t>
  </si>
  <si>
    <t>8064-ZH904598S</t>
  </si>
  <si>
    <t>8064-ZH904600S</t>
  </si>
  <si>
    <t>8064-ZH904601S</t>
  </si>
  <si>
    <t>8064-ZH904602S</t>
  </si>
  <si>
    <t>revise product name .3/D</t>
  </si>
  <si>
    <t>8064-ZH904755S</t>
  </si>
  <si>
    <t>5B</t>
  </si>
  <si>
    <t>2021-700788 PT1.2</t>
  </si>
  <si>
    <t>shipped as 30376609C</t>
  </si>
  <si>
    <t>1171 PT3</t>
  </si>
  <si>
    <t>2022-700060 PT2</t>
  </si>
  <si>
    <t>2022-700059 PT1</t>
  </si>
  <si>
    <t>1171 PT1</t>
  </si>
  <si>
    <t>1171 PT2</t>
  </si>
  <si>
    <t>Orlando</t>
  </si>
  <si>
    <t>32822</t>
  </si>
  <si>
    <t>Skybridge Renewables, LLC</t>
  </si>
  <si>
    <t>30397371F</t>
  </si>
  <si>
    <t>Norwalk</t>
  </si>
  <si>
    <t>90650</t>
  </si>
  <si>
    <t>2021-700788 PT1.3</t>
  </si>
  <si>
    <t>2021-700934 PT3</t>
  </si>
  <si>
    <t>8797-RA938051S PT2</t>
  </si>
  <si>
    <t>0000053092</t>
  </si>
  <si>
    <t>Motive Energy Telecommunications Inc.</t>
  </si>
  <si>
    <t>30383260R</t>
  </si>
  <si>
    <t>Gardena</t>
  </si>
  <si>
    <t>0000000362</t>
  </si>
  <si>
    <t>Victorville</t>
  </si>
  <si>
    <t>1171 PT4</t>
  </si>
  <si>
    <t>TMAG Industries Inc, dba Stellar Solar</t>
  </si>
  <si>
    <t xml:space="preserve">requesting to push to april </t>
  </si>
  <si>
    <t>1171 PT5</t>
  </si>
  <si>
    <t>Need Payment</t>
  </si>
  <si>
    <t>9001-JW907950S</t>
  </si>
  <si>
    <t>9001-JW907951S</t>
  </si>
  <si>
    <t>9001-JW908106S</t>
  </si>
  <si>
    <t>9001-JW908279S</t>
  </si>
  <si>
    <t>Q.PEAK DUO XL G11 BFG</t>
  </si>
  <si>
    <t>9001-JW907952S</t>
  </si>
  <si>
    <t>9001-JW908107S</t>
  </si>
  <si>
    <t>New</t>
  </si>
  <si>
    <t>2022-700097</t>
  </si>
  <si>
    <t>08110</t>
  </si>
  <si>
    <t>7133-JIM985706S</t>
  </si>
  <si>
    <t>5040-JB982763S</t>
  </si>
  <si>
    <t>Renvu Inc.</t>
  </si>
  <si>
    <t>Newark</t>
  </si>
  <si>
    <t>94560</t>
  </si>
  <si>
    <t>20211026-1</t>
  </si>
  <si>
    <t xml:space="preserve">The Green Store Inc, GR8 Energy </t>
  </si>
  <si>
    <t>Q.PEAK DUO XL G10.3</t>
  </si>
  <si>
    <t>San Jacinto</t>
  </si>
  <si>
    <t>92583</t>
  </si>
  <si>
    <t>flatbed delivery</t>
  </si>
  <si>
    <t>30390156F</t>
  </si>
  <si>
    <t xml:space="preserve">flatbed delivery/ need payment </t>
  </si>
  <si>
    <t>Cynthia</t>
  </si>
  <si>
    <t>8797-RA937985S PT2</t>
  </si>
  <si>
    <t>Need Payment / revise to 475 BFG</t>
  </si>
  <si>
    <t>00132</t>
  </si>
  <si>
    <t>Triplesun Photovoltaic</t>
  </si>
  <si>
    <t xml:space="preserve">CA </t>
  </si>
  <si>
    <t>CE</t>
  </si>
  <si>
    <t>112064 PT2</t>
  </si>
  <si>
    <t>AEE SOLAR</t>
  </si>
  <si>
    <t>30371611C+</t>
  </si>
  <si>
    <t>75</t>
  </si>
  <si>
    <t>Rancho Cucamonga</t>
  </si>
  <si>
    <t>112066 PT1</t>
  </si>
  <si>
    <t>112066 PT2</t>
  </si>
  <si>
    <t>30376909H</t>
  </si>
  <si>
    <t>release from CAWH/modules came from TX</t>
  </si>
  <si>
    <t>112067 PT2</t>
  </si>
  <si>
    <t xml:space="preserve">12BB </t>
  </si>
  <si>
    <t>112067 PT3</t>
  </si>
  <si>
    <t>30376909C</t>
  </si>
  <si>
    <t xml:space="preserve"> GA-SR modules only</t>
  </si>
  <si>
    <t xml:space="preserve">113480 </t>
  </si>
  <si>
    <t>York</t>
  </si>
  <si>
    <t>mis-shipped actaully shipped 30376609H</t>
  </si>
  <si>
    <t>114160</t>
  </si>
  <si>
    <t>mis-shipped</t>
  </si>
  <si>
    <t>30371611C</t>
  </si>
  <si>
    <t>114168</t>
  </si>
  <si>
    <t>114169</t>
  </si>
  <si>
    <t>114171</t>
  </si>
  <si>
    <t>114173 PT1</t>
  </si>
  <si>
    <t>30371611H</t>
  </si>
  <si>
    <t>114173 PT2</t>
  </si>
  <si>
    <t>114513</t>
  </si>
  <si>
    <t>30372158H</t>
  </si>
  <si>
    <t>1521-SNSTR966954S</t>
  </si>
  <si>
    <t>BOB</t>
  </si>
  <si>
    <t>Buena Park</t>
  </si>
  <si>
    <t>SUNSTREET</t>
  </si>
  <si>
    <t>0236-SNST920012S</t>
  </si>
  <si>
    <t>CED Greentech Austin</t>
  </si>
  <si>
    <t>AUSTIN</t>
  </si>
  <si>
    <t>1875-JD917724S PT2</t>
  </si>
  <si>
    <t>CED Greentech Denver</t>
  </si>
  <si>
    <t>12BB CA</t>
  </si>
  <si>
    <t>DENVER</t>
  </si>
  <si>
    <t>CO</t>
  </si>
  <si>
    <t>4090-RT905937S PT1</t>
  </si>
  <si>
    <t>CED Greentech Las Vegas</t>
  </si>
  <si>
    <t>12BB</t>
  </si>
  <si>
    <t>Las Vegas</t>
  </si>
  <si>
    <t>Sunstreet</t>
  </si>
  <si>
    <t>6552-SUN969852S</t>
  </si>
  <si>
    <t>FTD RECEIVED</t>
  </si>
  <si>
    <t>011194</t>
  </si>
  <si>
    <t>CFM Equipment Distributions</t>
  </si>
  <si>
    <t>PO-003016 PT1 Austin</t>
  </si>
  <si>
    <t>F.E. Distribution Inc DBA Fortune Energy</t>
  </si>
  <si>
    <t>30</t>
  </si>
  <si>
    <t>PO-003016 PT1 Simi Valley</t>
  </si>
  <si>
    <t>Simi Valley</t>
  </si>
  <si>
    <t>12083 PT1 (395) Albuquerque</t>
  </si>
  <si>
    <t>PM&amp;M Electric Inc. dba Titan Solar Power</t>
  </si>
  <si>
    <t>Dennis</t>
  </si>
  <si>
    <t>Albuquerque</t>
  </si>
  <si>
    <t>NM</t>
  </si>
  <si>
    <t>12083 PT1 (395) Dallas</t>
  </si>
  <si>
    <t>30390455H</t>
  </si>
  <si>
    <t>Irving</t>
  </si>
  <si>
    <t>12083 PT1 (395) Houston</t>
  </si>
  <si>
    <t>12083 PT1 (395) Mesa</t>
  </si>
  <si>
    <t>12083 PT1 (395) Norfolk</t>
  </si>
  <si>
    <t>Norfolk</t>
  </si>
  <si>
    <t>12083 PT1 (395) San Antonio</t>
  </si>
  <si>
    <t>Denver</t>
  </si>
  <si>
    <t>12083 PT1 (395) Tampa</t>
  </si>
  <si>
    <t>Clearwater</t>
  </si>
  <si>
    <t>12083 PT1 (395) Tucson</t>
  </si>
  <si>
    <t>Tucson</t>
  </si>
  <si>
    <t>12083 PT1 (395) Yuma</t>
  </si>
  <si>
    <t>30390455C+</t>
  </si>
  <si>
    <t>Yuma</t>
  </si>
  <si>
    <t>12083 PT1 Albuquerque</t>
  </si>
  <si>
    <t>12083 PT1 Atlanta</t>
  </si>
  <si>
    <t>Doraville</t>
  </si>
  <si>
    <t>12083 PT1 Austin</t>
  </si>
  <si>
    <t>Buda</t>
  </si>
  <si>
    <t>12083 PT1 Denver</t>
  </si>
  <si>
    <t>12083 PT1 Greenville</t>
  </si>
  <si>
    <t>Piedmont</t>
  </si>
  <si>
    <t>SC</t>
  </si>
  <si>
    <t>12083 PT1 Illinois</t>
  </si>
  <si>
    <t>12083 PT1 Jacksonville</t>
  </si>
  <si>
    <t>12083 PT1 Lenexa</t>
  </si>
  <si>
    <t>Lenexa</t>
  </si>
  <si>
    <t>KS</t>
  </si>
  <si>
    <t xml:space="preserve">not loading </t>
  </si>
  <si>
    <t>12083 PT1 Mesa</t>
  </si>
  <si>
    <t>BOL 392930891 - Not loading</t>
  </si>
  <si>
    <t>12083 PT1 Norfolk</t>
  </si>
  <si>
    <t>12083 PT1 Ontario</t>
  </si>
  <si>
    <t>BOL 392930752- FTD missing 64pcs</t>
  </si>
  <si>
    <t>12083 PT1 Pensacola</t>
  </si>
  <si>
    <t>Milton</t>
  </si>
  <si>
    <t>12083 PT1 Raleigh</t>
  </si>
  <si>
    <t>Morrisville</t>
  </si>
  <si>
    <t>12083 PT1 Reno</t>
  </si>
  <si>
    <t xml:space="preserve"> 392930265- item code does not match(49403140)</t>
  </si>
  <si>
    <t>BOL 392930265-  FTD missing 128</t>
  </si>
  <si>
    <t>12083 PT1 San Antonio</t>
  </si>
  <si>
    <t>San Antonio</t>
  </si>
  <si>
    <t>12083 PT1 Stockton</t>
  </si>
  <si>
    <t>12083 PT1 Tampa</t>
  </si>
  <si>
    <t>12083 PT1 Tucson</t>
  </si>
  <si>
    <t>12083 PT1 Vegas</t>
  </si>
  <si>
    <t>12083 PT1 Yuma</t>
  </si>
  <si>
    <t>BOL 392931326 - not loading</t>
  </si>
  <si>
    <t>12083 PT1.1 Charlotte</t>
  </si>
  <si>
    <t>12083 PT1.1 Dallas</t>
  </si>
  <si>
    <t>12083 PT1.1 Houston</t>
  </si>
  <si>
    <t>12083 PT1.1 Orlando</t>
  </si>
  <si>
    <t>Kissimmee</t>
  </si>
  <si>
    <t>PO-650421</t>
  </si>
  <si>
    <t>Soligent Distribution, LLC</t>
  </si>
  <si>
    <t>65</t>
  </si>
  <si>
    <t>PO-650423</t>
  </si>
  <si>
    <t>60</t>
  </si>
  <si>
    <t>PO-650721</t>
  </si>
  <si>
    <t xml:space="preserve"> </t>
  </si>
  <si>
    <t>Item code does not match what shipped</t>
  </si>
  <si>
    <t>PO-650722</t>
  </si>
  <si>
    <t>PO-650727</t>
  </si>
  <si>
    <t>32819</t>
  </si>
  <si>
    <t>PO-650731</t>
  </si>
  <si>
    <t>Fontana</t>
  </si>
  <si>
    <t>PO-650732</t>
  </si>
  <si>
    <t>95838</t>
  </si>
  <si>
    <t>PO-650733</t>
  </si>
  <si>
    <t>PO-651677</t>
  </si>
  <si>
    <t xml:space="preserve">Q.PEAK DUO XL G10.C </t>
  </si>
  <si>
    <t>PO-651681</t>
  </si>
  <si>
    <t>BOL 392923673 not loading</t>
  </si>
  <si>
    <t>1967-601134</t>
  </si>
  <si>
    <t>WESCO</t>
  </si>
  <si>
    <t>6104-958252</t>
  </si>
  <si>
    <t xml:space="preserve">Portland </t>
  </si>
  <si>
    <t>6104-958270</t>
  </si>
  <si>
    <t>6216-812544</t>
  </si>
  <si>
    <t>6216-843662</t>
  </si>
  <si>
    <t>6217-417730</t>
  </si>
  <si>
    <t>6217-417739</t>
  </si>
  <si>
    <t>6707-350873</t>
  </si>
  <si>
    <t>6707-350895</t>
  </si>
  <si>
    <t>6707-350975</t>
  </si>
  <si>
    <t>6707-350978</t>
  </si>
  <si>
    <t>7539-573404</t>
  </si>
  <si>
    <t>Phoenix</t>
  </si>
  <si>
    <t>7539-573424</t>
  </si>
  <si>
    <t>7539-573437</t>
  </si>
  <si>
    <t>7539-573448</t>
  </si>
  <si>
    <t>7539-894805</t>
  </si>
  <si>
    <t>partial</t>
  </si>
  <si>
    <t>113477</t>
  </si>
  <si>
    <t>114172</t>
  </si>
  <si>
    <t>30372211H</t>
  </si>
  <si>
    <t>MD WH/ KR mods per SST</t>
  </si>
  <si>
    <t>113479 PT1</t>
  </si>
  <si>
    <t xml:space="preserve">Q.PEAK DUO BLK ML G10+ </t>
  </si>
  <si>
    <t>Eldridge</t>
  </si>
  <si>
    <t>113479 PT2</t>
  </si>
  <si>
    <t>MD WH</t>
  </si>
  <si>
    <t>114161</t>
  </si>
  <si>
    <t>114162</t>
  </si>
  <si>
    <t>114163</t>
  </si>
  <si>
    <t>114166</t>
  </si>
  <si>
    <t>114167</t>
  </si>
  <si>
    <t>114170</t>
  </si>
  <si>
    <t>30376809C</t>
  </si>
  <si>
    <t>30376609F</t>
  </si>
  <si>
    <t>114174</t>
  </si>
  <si>
    <t>Q.PEAK DUO BLK MK G10+</t>
  </si>
  <si>
    <t>WH eta: 3/30</t>
  </si>
  <si>
    <t>30385558F</t>
  </si>
  <si>
    <t>WH eta: 3/29</t>
  </si>
  <si>
    <t>114514 PT1</t>
  </si>
  <si>
    <t>1521-SNSTR96955S</t>
  </si>
  <si>
    <t>0236-SNST920013S</t>
  </si>
  <si>
    <t>4090-RT905937S PT2</t>
  </si>
  <si>
    <t>6552-SUN969853S PT1</t>
  </si>
  <si>
    <t>6552-SUN969853S PT2</t>
  </si>
  <si>
    <t>6552-SUN969854S</t>
  </si>
  <si>
    <t>PO-003016 PT1 Tampa</t>
  </si>
  <si>
    <t>Tampa</t>
  </si>
  <si>
    <t>revise price</t>
  </si>
  <si>
    <t>PO-003016 PT2 Sacramento</t>
  </si>
  <si>
    <t>PO-003016 PT2 Tampa</t>
  </si>
  <si>
    <t>revise price/ address not on PO</t>
  </si>
  <si>
    <t>PO-003016 PT2 Irving</t>
  </si>
  <si>
    <t xml:space="preserve">Irving </t>
  </si>
  <si>
    <t>PO-003016 PT2 Taunton</t>
  </si>
  <si>
    <t>Taunton</t>
  </si>
  <si>
    <t>PO-003016 PT2 Simi Valley</t>
  </si>
  <si>
    <t>PO-003016 PT1  Riverton</t>
  </si>
  <si>
    <t>Riverton</t>
  </si>
  <si>
    <t>PO-003016 PT1 SimiValley</t>
  </si>
  <si>
    <t>4521124308</t>
  </si>
  <si>
    <t>Graybar Electric Company, Inc</t>
  </si>
  <si>
    <t>Woodland</t>
  </si>
  <si>
    <t>PO-650723</t>
  </si>
  <si>
    <t>PO-650736</t>
  </si>
  <si>
    <t xml:space="preserve">Orlando </t>
  </si>
  <si>
    <t>PO-650738</t>
  </si>
  <si>
    <t>PO-650752</t>
  </si>
  <si>
    <t>Q. PEAK DUO BLK ML G10+</t>
  </si>
  <si>
    <t>PO-650754</t>
  </si>
  <si>
    <t>PO-650760</t>
  </si>
  <si>
    <t>08512</t>
  </si>
  <si>
    <t>PO-650761</t>
  </si>
  <si>
    <t>PO-651745</t>
  </si>
  <si>
    <t>cancel CR</t>
  </si>
  <si>
    <t>PO-651746</t>
  </si>
  <si>
    <t>PO-651747</t>
  </si>
  <si>
    <t>PO-651748</t>
  </si>
  <si>
    <t>PO-651749</t>
  </si>
  <si>
    <t>PO-650755</t>
  </si>
  <si>
    <t>92337</t>
  </si>
  <si>
    <t>Oakland</t>
  </si>
  <si>
    <t>PO-650756</t>
  </si>
  <si>
    <t>PO-650757</t>
  </si>
  <si>
    <t>78218</t>
  </si>
  <si>
    <t>PO-650758</t>
  </si>
  <si>
    <t>PO-650759</t>
  </si>
  <si>
    <t>6216-843726</t>
  </si>
  <si>
    <t xml:space="preserve">Sacramneto </t>
  </si>
  <si>
    <t>6216-843744</t>
  </si>
  <si>
    <t>new address?</t>
  </si>
  <si>
    <t>7539-660004</t>
  </si>
  <si>
    <t>7539-660008</t>
  </si>
  <si>
    <t>7539-660022</t>
  </si>
  <si>
    <t>6104-015561</t>
  </si>
  <si>
    <t xml:space="preserve">WESCO </t>
  </si>
  <si>
    <t>6216-934212</t>
  </si>
  <si>
    <t>6217-417724</t>
  </si>
  <si>
    <t>7539-545738</t>
  </si>
  <si>
    <t>4090-RT905711S (PT4)</t>
  </si>
  <si>
    <t>89118</t>
  </si>
  <si>
    <t>7539-573375</t>
  </si>
  <si>
    <t>7539-573475</t>
  </si>
  <si>
    <t>7539-624662</t>
  </si>
  <si>
    <t>7539-624671</t>
  </si>
  <si>
    <t>7539-624673</t>
  </si>
  <si>
    <t>7539-624679</t>
  </si>
  <si>
    <t>1336-082103</t>
  </si>
  <si>
    <t>Menands</t>
  </si>
  <si>
    <t>Revised PO NON-SPA/allocate</t>
  </si>
  <si>
    <t>8018-SNSTR915727S</t>
  </si>
  <si>
    <t>CED Greentech Sarasota</t>
  </si>
  <si>
    <t>Palmetto</t>
  </si>
  <si>
    <t>34221</t>
  </si>
  <si>
    <t>5689-817082</t>
  </si>
  <si>
    <t>5689-817084</t>
  </si>
  <si>
    <t>replaced by PO 5444-838425</t>
  </si>
  <si>
    <t>5689-817086</t>
  </si>
  <si>
    <t>6707-388054</t>
  </si>
  <si>
    <t>6707-388182</t>
  </si>
  <si>
    <t>6707-388235</t>
  </si>
  <si>
    <t>7539-606616</t>
  </si>
  <si>
    <t>85008</t>
  </si>
  <si>
    <t>7539-606661</t>
  </si>
  <si>
    <t>5689-817088</t>
  </si>
  <si>
    <t>6707-388238</t>
  </si>
  <si>
    <t>7539-606673</t>
  </si>
  <si>
    <t>6217-437348</t>
  </si>
  <si>
    <t>6104-958277</t>
  </si>
  <si>
    <t>6707-350851</t>
  </si>
  <si>
    <t>6707-350855</t>
  </si>
  <si>
    <t>revised qty</t>
  </si>
  <si>
    <t>7539-573393</t>
  </si>
  <si>
    <t>7539-624641</t>
  </si>
  <si>
    <t>7539-660031</t>
  </si>
  <si>
    <t>114175</t>
  </si>
  <si>
    <t>114436</t>
  </si>
  <si>
    <t>114437</t>
  </si>
  <si>
    <t>114438</t>
  </si>
  <si>
    <t>114444</t>
  </si>
  <si>
    <t>114445</t>
  </si>
  <si>
    <t>114446</t>
  </si>
  <si>
    <t>114452</t>
  </si>
  <si>
    <t>114453</t>
  </si>
  <si>
    <t>114514 PT2</t>
  </si>
  <si>
    <t>114515</t>
  </si>
  <si>
    <t>1875-JD917725S</t>
  </si>
  <si>
    <t>4090-RT905937S PT3</t>
  </si>
  <si>
    <t>Revised PO NON-SPA/need rev PO/add to tracker</t>
  </si>
  <si>
    <t>0236-SNST920014S</t>
  </si>
  <si>
    <t>1521-SNSTR967213S</t>
  </si>
  <si>
    <t>6552-SUN969855S PT1</t>
  </si>
  <si>
    <t>1875-JD917726S</t>
  </si>
  <si>
    <t>8018-SNSTR915728S</t>
  </si>
  <si>
    <t>1521-SNSTR966956S</t>
  </si>
  <si>
    <t>PO-650763</t>
  </si>
  <si>
    <t>PO-650764</t>
  </si>
  <si>
    <t>PO-650765</t>
  </si>
  <si>
    <t>PO-650766</t>
  </si>
  <si>
    <t>PO-650767</t>
  </si>
  <si>
    <t>PO-650768</t>
  </si>
  <si>
    <t>PO-650769</t>
  </si>
  <si>
    <t>PO-650770</t>
  </si>
  <si>
    <t>PO-650771</t>
  </si>
  <si>
    <t>PO-650772</t>
  </si>
  <si>
    <t xml:space="preserve">cancel per customer </t>
  </si>
  <si>
    <t>5680-112561</t>
  </si>
  <si>
    <t>SAN ANTONIO</t>
  </si>
  <si>
    <t>5680-112563</t>
  </si>
  <si>
    <t>5680-112565</t>
  </si>
  <si>
    <t>5680-112567</t>
  </si>
  <si>
    <t>5680-112569</t>
  </si>
  <si>
    <t>5680-112571</t>
  </si>
  <si>
    <t>5680-112573</t>
  </si>
  <si>
    <t>5680-112581</t>
  </si>
  <si>
    <t>6104-015563</t>
  </si>
  <si>
    <t>6104-970155</t>
  </si>
  <si>
    <t>97210</t>
  </si>
  <si>
    <t>6216-934214</t>
  </si>
  <si>
    <t>legal/allocate</t>
  </si>
  <si>
    <t>6217-437352</t>
  </si>
  <si>
    <t>7539-624656</t>
  </si>
  <si>
    <t>4090-RT905937S PT4</t>
  </si>
  <si>
    <t>price revise</t>
  </si>
  <si>
    <t>PO-003016 PT3</t>
  </si>
  <si>
    <t>6552-SUN969855S PT2</t>
  </si>
  <si>
    <t>1875-JD917727S</t>
  </si>
  <si>
    <t>114439</t>
  </si>
  <si>
    <t>114440</t>
  </si>
  <si>
    <t>114441</t>
  </si>
  <si>
    <t>114447</t>
  </si>
  <si>
    <t>114448</t>
  </si>
  <si>
    <t>114449</t>
  </si>
  <si>
    <t>114450</t>
  </si>
  <si>
    <t>114451</t>
  </si>
  <si>
    <t>114454</t>
  </si>
  <si>
    <t>114455</t>
  </si>
  <si>
    <t>114484</t>
  </si>
  <si>
    <t>114485</t>
  </si>
  <si>
    <t>114509</t>
  </si>
  <si>
    <t>115252</t>
  </si>
  <si>
    <t>AEE Solar</t>
  </si>
  <si>
    <t>Fredericksberg</t>
  </si>
  <si>
    <t>115253</t>
  </si>
  <si>
    <t>1521-SNSTR966957S</t>
  </si>
  <si>
    <t>0236-SNST920015S</t>
  </si>
  <si>
    <t>need rev price</t>
  </si>
  <si>
    <t>011030</t>
  </si>
  <si>
    <t>PO-650773</t>
  </si>
  <si>
    <t>PO-650774</t>
  </si>
  <si>
    <t>PO-650775</t>
  </si>
  <si>
    <t>PO-650776</t>
  </si>
  <si>
    <t>PO-650777</t>
  </si>
  <si>
    <t>PO-650778</t>
  </si>
  <si>
    <t>PO-650779</t>
  </si>
  <si>
    <t>PO-650780</t>
  </si>
  <si>
    <t>PO-650781</t>
  </si>
  <si>
    <t>PO-650782</t>
  </si>
  <si>
    <t>5680-112583</t>
  </si>
  <si>
    <t>5680-112585</t>
  </si>
  <si>
    <t>5680-112587</t>
  </si>
  <si>
    <t>5680-112589</t>
  </si>
  <si>
    <t>5680-112591</t>
  </si>
  <si>
    <t>6104-970168</t>
  </si>
  <si>
    <t>6104-970182</t>
  </si>
  <si>
    <t>long leads/cutomer want to wait for the next batch of 480 mono with long leads</t>
  </si>
  <si>
    <t>6216-812566</t>
  </si>
  <si>
    <t>6216-934216</t>
  </si>
  <si>
    <t>7539-624682</t>
  </si>
  <si>
    <t>7539-624694</t>
  </si>
  <si>
    <t>7539-624696</t>
  </si>
  <si>
    <t>7539-660036</t>
  </si>
  <si>
    <t>6217-437356</t>
  </si>
  <si>
    <t>6552-SUN969856S</t>
  </si>
  <si>
    <t>6552-SUN969857S PT1</t>
  </si>
  <si>
    <t>1521-SNSTR966958S</t>
  </si>
  <si>
    <t>6552-SUN969857S PT2</t>
  </si>
  <si>
    <t>need SST approval/allocate</t>
  </si>
  <si>
    <t>1521-SUN967889S PT1</t>
  </si>
  <si>
    <t>PO-003025 PT1</t>
  </si>
  <si>
    <t>5680-112575</t>
  </si>
  <si>
    <t>5680-112577</t>
  </si>
  <si>
    <t>5680-112579</t>
  </si>
  <si>
    <t>6216-812551</t>
  </si>
  <si>
    <t>6217-417720</t>
  </si>
  <si>
    <t>6217-417751</t>
  </si>
  <si>
    <t>7539-624646</t>
  </si>
  <si>
    <t>7539-624648</t>
  </si>
  <si>
    <t>7539-624654</t>
  </si>
  <si>
    <t>check with SST</t>
  </si>
  <si>
    <t>114442</t>
  </si>
  <si>
    <t>114443</t>
  </si>
  <si>
    <t>MD WH/check with SST</t>
  </si>
  <si>
    <t>114486</t>
  </si>
  <si>
    <t>114516</t>
  </si>
  <si>
    <t>114517</t>
  </si>
  <si>
    <t>114522</t>
  </si>
  <si>
    <t>114524</t>
  </si>
  <si>
    <t>114525</t>
  </si>
  <si>
    <t>115254</t>
  </si>
  <si>
    <t>1521-SUN967889S PT2</t>
  </si>
  <si>
    <t>6552-SUN971370S PT1</t>
  </si>
  <si>
    <t>6552-SUN971370S PT2</t>
  </si>
  <si>
    <t>PO-650725</t>
  </si>
  <si>
    <t>PO-650728</t>
  </si>
  <si>
    <t>PO-650735</t>
  </si>
  <si>
    <t>PO-651276</t>
  </si>
  <si>
    <t>Q. PEAK DUO BLK ML G10.a+</t>
  </si>
  <si>
    <t>PO-651277</t>
  </si>
  <si>
    <t>PO-651278</t>
  </si>
  <si>
    <t>PO-651279</t>
  </si>
  <si>
    <t>PO-651284</t>
  </si>
  <si>
    <t>PO-651285</t>
  </si>
  <si>
    <t>PO-651286</t>
  </si>
  <si>
    <t>sst/allocate</t>
  </si>
  <si>
    <t>5689-990499</t>
  </si>
  <si>
    <t>61</t>
  </si>
  <si>
    <t>5689-990501</t>
  </si>
  <si>
    <t>62</t>
  </si>
  <si>
    <t>5689-990503</t>
  </si>
  <si>
    <t>63</t>
  </si>
  <si>
    <t>6104-013181</t>
  </si>
  <si>
    <t>6104-015565</t>
  </si>
  <si>
    <t>6216-979150</t>
  </si>
  <si>
    <t>7539-709224</t>
  </si>
  <si>
    <t>6217-437350</t>
  </si>
  <si>
    <t>6217-437366</t>
  </si>
  <si>
    <t>PO-003025 PT2</t>
  </si>
  <si>
    <t>SST/revise price</t>
  </si>
  <si>
    <t>6216-812518</t>
  </si>
  <si>
    <t>6705-541957</t>
  </si>
  <si>
    <t>7539-624650</t>
  </si>
  <si>
    <t>1521-SNSTR967214S</t>
  </si>
  <si>
    <t>1521-SUN967890S</t>
  </si>
  <si>
    <t>6552-SUN971371S</t>
  </si>
  <si>
    <t>PO-650737</t>
  </si>
  <si>
    <t>PO-650739</t>
  </si>
  <si>
    <t>PO-650742</t>
  </si>
  <si>
    <t>PO-651287</t>
  </si>
  <si>
    <t>PO-651288</t>
  </si>
  <si>
    <t>PO-651289</t>
  </si>
  <si>
    <t>PO-651290</t>
  </si>
  <si>
    <t>PO-651291</t>
  </si>
  <si>
    <t>PO-651292</t>
  </si>
  <si>
    <t>PO-651293</t>
  </si>
  <si>
    <t>5689-817129</t>
  </si>
  <si>
    <t>5689-817131</t>
  </si>
  <si>
    <t>5689-990505</t>
  </si>
  <si>
    <t>64</t>
  </si>
  <si>
    <t>5689-990507</t>
  </si>
  <si>
    <t>5689-990509</t>
  </si>
  <si>
    <t>66</t>
  </si>
  <si>
    <t>6216-979152</t>
  </si>
  <si>
    <t>6217-437732</t>
  </si>
  <si>
    <t>6707-388244</t>
  </si>
  <si>
    <t>6707-388246</t>
  </si>
  <si>
    <t>7539-606675</t>
  </si>
  <si>
    <t>7539-606681</t>
  </si>
  <si>
    <t>7539-606685</t>
  </si>
  <si>
    <t>7539-712009</t>
  </si>
  <si>
    <t>7539-712286</t>
  </si>
  <si>
    <t>6104-014014</t>
  </si>
  <si>
    <t>6104-014039</t>
  </si>
  <si>
    <t>6217-437723</t>
  </si>
  <si>
    <t>PO-003025 PT3</t>
  </si>
  <si>
    <t>1521-SUN967891S</t>
  </si>
  <si>
    <t>6552-SUN971372S</t>
  </si>
  <si>
    <t>PO-651294</t>
  </si>
  <si>
    <t>PO-651295</t>
  </si>
  <si>
    <t>PO-651296</t>
  </si>
  <si>
    <t>PO-651297</t>
  </si>
  <si>
    <t>PO-651298</t>
  </si>
  <si>
    <t>PO-651299</t>
  </si>
  <si>
    <t>PO-651300</t>
  </si>
  <si>
    <t>PO-651301</t>
  </si>
  <si>
    <t>PO-651302</t>
  </si>
  <si>
    <t>PO-651303</t>
  </si>
  <si>
    <t>sst/allocate/need rev price</t>
  </si>
  <si>
    <t>5680-115422</t>
  </si>
  <si>
    <t>5680-115424</t>
  </si>
  <si>
    <t>5680-115433</t>
  </si>
  <si>
    <t>5680-115459</t>
  </si>
  <si>
    <t>5680-115462</t>
  </si>
  <si>
    <t>5689-817133</t>
  </si>
  <si>
    <t>5689-817137</t>
  </si>
  <si>
    <t>5689-817141</t>
  </si>
  <si>
    <t>6216-979154</t>
  </si>
  <si>
    <t>6707-388256</t>
  </si>
  <si>
    <t>6707-388275</t>
  </si>
  <si>
    <t>6707-388281</t>
  </si>
  <si>
    <t>7539-606694</t>
  </si>
  <si>
    <t>7539-606697</t>
  </si>
  <si>
    <t>7539-712337</t>
  </si>
  <si>
    <t>6104-014052</t>
  </si>
  <si>
    <t>6104-014067</t>
  </si>
  <si>
    <t>6104-015567</t>
  </si>
  <si>
    <t>6217-437745</t>
  </si>
  <si>
    <t>1521-SUN967892S</t>
  </si>
  <si>
    <t>6552-SUN971373S</t>
  </si>
  <si>
    <t>PO-650743</t>
  </si>
  <si>
    <t>PO-650744</t>
  </si>
  <si>
    <t>PO-650745</t>
  </si>
  <si>
    <t>PO-651304</t>
  </si>
  <si>
    <t>PO-651305</t>
  </si>
  <si>
    <t>PO-651306</t>
  </si>
  <si>
    <t>PO-651307</t>
  </si>
  <si>
    <t>PO-651308</t>
  </si>
  <si>
    <t>PO-651309</t>
  </si>
  <si>
    <t>PO-651310</t>
  </si>
  <si>
    <t>5680-115465</t>
  </si>
  <si>
    <t>5680-115467</t>
  </si>
  <si>
    <t>APRIL</t>
  </si>
  <si>
    <t>5680-115469</t>
  </si>
  <si>
    <t>5680-115471</t>
  </si>
  <si>
    <t>5680-115473</t>
  </si>
  <si>
    <t>5680-115475</t>
  </si>
  <si>
    <t>5680-115477</t>
  </si>
  <si>
    <t>5680-124831</t>
  </si>
  <si>
    <t>5680-124833</t>
  </si>
  <si>
    <t>5680-124835</t>
  </si>
  <si>
    <t>5680-124837</t>
  </si>
  <si>
    <t>5680-124839</t>
  </si>
  <si>
    <t>5680-124845</t>
  </si>
  <si>
    <t>6216-979158</t>
  </si>
  <si>
    <t>7539-712415</t>
  </si>
  <si>
    <t>7539-712481</t>
  </si>
  <si>
    <t>6104-014087</t>
  </si>
  <si>
    <t>6104-015569</t>
  </si>
  <si>
    <t>6217-437749</t>
  </si>
  <si>
    <t>6217-437755</t>
  </si>
  <si>
    <t>1521-SUN967896S</t>
  </si>
  <si>
    <t>6552-SUN971374S</t>
  </si>
  <si>
    <t>PO-650746</t>
  </si>
  <si>
    <t>PO-650747</t>
  </si>
  <si>
    <t>PO-650748</t>
  </si>
  <si>
    <t>PO-650749</t>
  </si>
  <si>
    <t>PO-651311</t>
  </si>
  <si>
    <t>PO-651312</t>
  </si>
  <si>
    <t>PO-651313</t>
  </si>
  <si>
    <t>PO-651314</t>
  </si>
  <si>
    <t>PO-651315</t>
  </si>
  <si>
    <t>PO-651316</t>
  </si>
  <si>
    <t>5680-124847</t>
  </si>
  <si>
    <t>Q.PEAK DUO BLK  ML G10+</t>
  </si>
  <si>
    <t>5680-124849</t>
  </si>
  <si>
    <t>5680-124852</t>
  </si>
  <si>
    <t>5680-124854</t>
  </si>
  <si>
    <t>5680-124857</t>
  </si>
  <si>
    <t>5680-124865</t>
  </si>
  <si>
    <t>5680-124867</t>
  </si>
  <si>
    <t>5680-124869</t>
  </si>
  <si>
    <t>6216-979161</t>
  </si>
  <si>
    <t>7539-606722</t>
  </si>
  <si>
    <t>7539-624707</t>
  </si>
  <si>
    <t>7539-624712</t>
  </si>
  <si>
    <t>7539-624714</t>
  </si>
  <si>
    <t>7539-624721</t>
  </si>
  <si>
    <t>7539-712524</t>
  </si>
  <si>
    <t>6104-014153</t>
  </si>
  <si>
    <t>6104-014167</t>
  </si>
  <si>
    <t>6104-014198</t>
  </si>
  <si>
    <t>6104-015572</t>
  </si>
  <si>
    <t>6217-437767</t>
  </si>
  <si>
    <t>6217-437781</t>
  </si>
  <si>
    <t>7539-712552</t>
  </si>
  <si>
    <t>1521-SUN967894S</t>
  </si>
  <si>
    <t>6552-SUN971375S</t>
  </si>
  <si>
    <t>PO-650750</t>
  </si>
  <si>
    <t>PO-650751</t>
  </si>
  <si>
    <t>PO-650753</t>
  </si>
  <si>
    <t>Q. PEAK DUO BLK ML G10.a</t>
  </si>
  <si>
    <t>5680-112553</t>
  </si>
  <si>
    <t>5680-112555</t>
  </si>
  <si>
    <t>5680-124871</t>
  </si>
  <si>
    <t>5680-124873</t>
  </si>
  <si>
    <t>5680-124875</t>
  </si>
  <si>
    <t>5680-124877</t>
  </si>
  <si>
    <t>5680-124884</t>
  </si>
  <si>
    <t>5680-124887</t>
  </si>
  <si>
    <t>5680-124893</t>
  </si>
  <si>
    <t>5680-124895</t>
  </si>
  <si>
    <t>5680-124903</t>
  </si>
  <si>
    <t>5680-124911</t>
  </si>
  <si>
    <t>6216-979165</t>
  </si>
  <si>
    <t>6705-614644</t>
  </si>
  <si>
    <t>6104-014252</t>
  </si>
  <si>
    <t>6104-014255</t>
  </si>
  <si>
    <t>6217-437784</t>
  </si>
  <si>
    <t>7539-712643</t>
  </si>
  <si>
    <t>DF</t>
  </si>
  <si>
    <t>081657</t>
  </si>
  <si>
    <t>Advanced Roofing Inc.</t>
  </si>
  <si>
    <t>Matt K</t>
  </si>
  <si>
    <t xml:space="preserve">Dalton </t>
  </si>
  <si>
    <t>30721</t>
  </si>
  <si>
    <t>080760</t>
  </si>
  <si>
    <t>33634</t>
  </si>
  <si>
    <t>30397472C actually shipped</t>
  </si>
  <si>
    <t>17063 PT2</t>
  </si>
  <si>
    <t>BBB Industries, LLC</t>
  </si>
  <si>
    <t>Brunswick</t>
  </si>
  <si>
    <t>04011</t>
  </si>
  <si>
    <t xml:space="preserve">30376909H actually shipped </t>
  </si>
  <si>
    <t>1132-NL-909496S PT2</t>
  </si>
  <si>
    <t>CED Greentech Columbia</t>
  </si>
  <si>
    <t>Pensacola</t>
  </si>
  <si>
    <t>32503</t>
  </si>
  <si>
    <t>EMPWR</t>
  </si>
  <si>
    <t xml:space="preserve">30376609H actually shipped </t>
  </si>
  <si>
    <t>1132-NL-911786S PT2</t>
  </si>
  <si>
    <t>West Columbia</t>
  </si>
  <si>
    <t>29169</t>
  </si>
  <si>
    <t>1132-NL-911820S PT1</t>
  </si>
  <si>
    <t>29172</t>
  </si>
  <si>
    <t>quote in QSP</t>
  </si>
  <si>
    <t>1132-NL-911820S PT2</t>
  </si>
  <si>
    <t>Atlanta</t>
  </si>
  <si>
    <t>cust confirm deliv date 4/22 and 4/25</t>
  </si>
  <si>
    <t>1132-NL-911820S PT3</t>
  </si>
  <si>
    <t>1132-NL-911820S PT4</t>
  </si>
  <si>
    <t>1132-NL-911820S PT5</t>
  </si>
  <si>
    <t>4560-CH907224S PT1</t>
  </si>
  <si>
    <t>CED Greentech Miami</t>
  </si>
  <si>
    <t>32226</t>
  </si>
  <si>
    <t>SO Created</t>
  </si>
  <si>
    <t>4560-CH907224S PT2</t>
  </si>
  <si>
    <t>Revised PO Non-SPA/ Per Matt hold off</t>
  </si>
  <si>
    <t>4560-MO-906160S PT3</t>
  </si>
  <si>
    <t>Miami</t>
  </si>
  <si>
    <t>33182</t>
  </si>
  <si>
    <t>4560-MO-906161S PT1</t>
  </si>
  <si>
    <t>Revised PO Non-SPA/price</t>
  </si>
  <si>
    <t>4560-MO-906161S PT2</t>
  </si>
  <si>
    <t>4560-MO-906161S PT3</t>
  </si>
  <si>
    <t>4560-MO-906161S PT4</t>
  </si>
  <si>
    <t>5621-CH903555S PT6</t>
  </si>
  <si>
    <t>CED Greentech Orlando</t>
  </si>
  <si>
    <t>32809</t>
  </si>
  <si>
    <t>393460320 Not loading</t>
  </si>
  <si>
    <t>5621-CH904222S PT3</t>
  </si>
  <si>
    <t>Longwood</t>
  </si>
  <si>
    <t>32750</t>
  </si>
  <si>
    <t>WINDMAR</t>
  </si>
  <si>
    <t>SO Created/1760pcs to be invoiced 393268470-32pcs missing, 393268349 is coming up as BOL 393155619.</t>
  </si>
  <si>
    <t>5621-CH904222S PT5</t>
  </si>
  <si>
    <t>5621-CH904487S PT1</t>
  </si>
  <si>
    <t>5621-CH904487S PT2</t>
  </si>
  <si>
    <t>5621-CH904487S PT3</t>
  </si>
  <si>
    <t>5621-CH904492S PT2</t>
  </si>
  <si>
    <t>5621-CH904492S PT3</t>
  </si>
  <si>
    <t>5621-CH906119S PT1</t>
  </si>
  <si>
    <t>5621-CH904222S PT4</t>
  </si>
  <si>
    <t>5621-CH906119S PT2</t>
  </si>
  <si>
    <t>P1</t>
  </si>
  <si>
    <t>6058-SC904505S</t>
  </si>
  <si>
    <t>CED Greentech Raleigh</t>
  </si>
  <si>
    <t>Raleigh</t>
  </si>
  <si>
    <t>27604</t>
  </si>
  <si>
    <t>6058-SC904238S PT6</t>
  </si>
  <si>
    <t xml:space="preserve">SST/Legal/Cust to revise missing incoterms, payment terms </t>
  </si>
  <si>
    <t>WB4/00122</t>
  </si>
  <si>
    <t>City Electric Supply</t>
  </si>
  <si>
    <t>28273</t>
  </si>
  <si>
    <t>Payment emailed cust</t>
  </si>
  <si>
    <t>466657</t>
  </si>
  <si>
    <t>N.F. Smith &amp; Associates, L.P</t>
  </si>
  <si>
    <t xml:space="preserve">5621-CH904246S </t>
  </si>
  <si>
    <t>not Scheduled</t>
  </si>
  <si>
    <t>5621-CH904481S PT2</t>
  </si>
  <si>
    <t>5621-CH904814S PT2</t>
  </si>
  <si>
    <t xml:space="preserve">not scheduled </t>
  </si>
  <si>
    <t>5621-CH904492S PT1</t>
  </si>
  <si>
    <t>5621-CH904479S PT2</t>
  </si>
  <si>
    <t>5621-CH904492S PT4</t>
  </si>
  <si>
    <t>5621-CH906119S PT3</t>
  </si>
  <si>
    <t>Allocate</t>
  </si>
  <si>
    <t>5621-CH905854S PT1</t>
  </si>
  <si>
    <t>5621-CH904479S PT1</t>
  </si>
  <si>
    <t>5621-CH906081S PT1</t>
  </si>
  <si>
    <t>5621-CH906079S PT1</t>
  </si>
  <si>
    <t>5621-CH906119S PT4</t>
  </si>
  <si>
    <t>5621-CH905854S PT2</t>
  </si>
  <si>
    <t>5621-CH906081S PT2</t>
  </si>
  <si>
    <t>5621-CH906079S PT2</t>
  </si>
  <si>
    <t>5621-CH905854S PT3</t>
  </si>
  <si>
    <t>5621-CH906081S PT3</t>
  </si>
  <si>
    <t>5621-CH906079S PT3</t>
  </si>
  <si>
    <t>5621-CH905854S PT4</t>
  </si>
  <si>
    <t>AL-0000099</t>
  </si>
  <si>
    <t>WDC Puerto Rico, Inc.</t>
  </si>
  <si>
    <t>Q.PEAK DUO XL G10.D</t>
  </si>
  <si>
    <t>6058-SC904238S PT5</t>
  </si>
  <si>
    <t xml:space="preserve">Integrated Solar Operations, LLC </t>
  </si>
  <si>
    <t>32218</t>
  </si>
  <si>
    <t>6058-SC904539S PT1</t>
  </si>
  <si>
    <t>New PO</t>
  </si>
  <si>
    <t>5621-CH906094S PT1</t>
  </si>
  <si>
    <t>6058-SC904539S PT2</t>
  </si>
  <si>
    <t>Revised PO Non-SPA/ rev price 0.55ct</t>
  </si>
  <si>
    <t>6058-SC904615S</t>
  </si>
  <si>
    <t>6058-SC904616S</t>
  </si>
  <si>
    <t>6058-SC904620S PT1</t>
  </si>
  <si>
    <t>6058-SC904620S PT2</t>
  </si>
  <si>
    <t>6058-SC904540S</t>
  </si>
  <si>
    <t>5621-CH905854S PT5</t>
  </si>
  <si>
    <t>SST advised must deliver no later than June</t>
  </si>
  <si>
    <t>6058-SC904879S</t>
  </si>
  <si>
    <t>6058-SC904621S PT1</t>
  </si>
  <si>
    <t>6058-SC904621S PT2</t>
  </si>
  <si>
    <t>6058-SC904542S</t>
  </si>
  <si>
    <t>6058-SC904622S</t>
  </si>
  <si>
    <t>8018-AD915107S PT2</t>
  </si>
  <si>
    <t xml:space="preserve"> SO Created/Incomplete FTD 393076119(448missing)</t>
  </si>
  <si>
    <t>8018-AD915108S PT1</t>
  </si>
  <si>
    <t>32583</t>
  </si>
  <si>
    <t>394858032, 394858254, 394857806, not uploading</t>
  </si>
  <si>
    <t>FTD</t>
  </si>
  <si>
    <t>8018-AD915108S PT2</t>
  </si>
  <si>
    <t>8018-AD916662S PT1</t>
  </si>
  <si>
    <t>Multiple SPAs</t>
  </si>
  <si>
    <t>8018-AD915107S PT3</t>
  </si>
  <si>
    <t>8018-AD915108S PT3</t>
  </si>
  <si>
    <t>8018-AD915154S</t>
  </si>
  <si>
    <t>8018-AD915156S</t>
  </si>
  <si>
    <t>SST/Legal</t>
  </si>
  <si>
    <t>8018-AD915157S</t>
  </si>
  <si>
    <t>G3</t>
  </si>
  <si>
    <t>8018-AD915378S PT2</t>
  </si>
  <si>
    <t>8018-AD915382S PT1</t>
  </si>
  <si>
    <t>8018-AD915382S PT2</t>
  </si>
  <si>
    <t>8018-AD915388S PT1</t>
  </si>
  <si>
    <t>8018-AD915388S PT2</t>
  </si>
  <si>
    <t>5621-CH906094S PT2</t>
  </si>
  <si>
    <t>5621-CH904814S PT1</t>
  </si>
  <si>
    <t>8018-AD916663S</t>
  </si>
  <si>
    <t>8018-AD916664S</t>
  </si>
  <si>
    <t>WB4/00123</t>
  </si>
  <si>
    <t>SST/Allocate</t>
  </si>
  <si>
    <t>5621-CH905854S PT6</t>
  </si>
  <si>
    <t>6058-SC904880S</t>
  </si>
  <si>
    <t>WB1/009588</t>
  </si>
  <si>
    <t>WB1/009589</t>
  </si>
  <si>
    <t>WB1/009590</t>
  </si>
  <si>
    <t>BOL-392762239 32pcs missing</t>
  </si>
  <si>
    <t>PO1655</t>
  </si>
  <si>
    <t>Power Home Solar, LLC</t>
  </si>
  <si>
    <t>Concord</t>
  </si>
  <si>
    <t>PO1660</t>
  </si>
  <si>
    <t>Chester</t>
  </si>
  <si>
    <t>SO created/ Invoice email prepped/incomplete 32pcs missing BOL392762000  missing actually shipped 49403540</t>
  </si>
  <si>
    <t>PO1661</t>
  </si>
  <si>
    <t>PO1663</t>
  </si>
  <si>
    <t>Roanoke</t>
  </si>
  <si>
    <t>PO2023</t>
  </si>
  <si>
    <t>Marietta</t>
  </si>
  <si>
    <t>30066</t>
  </si>
  <si>
    <t>PO2026</t>
  </si>
  <si>
    <t>Fayetteville</t>
  </si>
  <si>
    <t>28306</t>
  </si>
  <si>
    <t xml:space="preserve">SO created/ Invoice email prepped not uploading </t>
  </si>
  <si>
    <t>PO2029</t>
  </si>
  <si>
    <t>Louisville</t>
  </si>
  <si>
    <t>37777</t>
  </si>
  <si>
    <t xml:space="preserve">SO created/ Invoice email prepped/ not uploading </t>
  </si>
  <si>
    <t>Murfreesboro</t>
  </si>
  <si>
    <t>37129</t>
  </si>
  <si>
    <t>Legal / cust to revise PO without '.a+' / Past AR</t>
  </si>
  <si>
    <t>PO2031</t>
  </si>
  <si>
    <t>cust confimred deliv 4/18</t>
  </si>
  <si>
    <t>PO2033</t>
  </si>
  <si>
    <t>PO2034</t>
  </si>
  <si>
    <t>PO2035</t>
  </si>
  <si>
    <t>28027</t>
  </si>
  <si>
    <t>PO2036</t>
  </si>
  <si>
    <t>Legal / cust to revise PO without '.a+'</t>
  </si>
  <si>
    <t>PO2037</t>
  </si>
  <si>
    <t>23836</t>
  </si>
  <si>
    <t>PO2038</t>
  </si>
  <si>
    <t>24017</t>
  </si>
  <si>
    <t>PO2039</t>
  </si>
  <si>
    <t>PO2040</t>
  </si>
  <si>
    <t>PO2041</t>
  </si>
  <si>
    <t>PO2042</t>
  </si>
  <si>
    <t>PO2043</t>
  </si>
  <si>
    <t>PO2044</t>
  </si>
  <si>
    <t>PO2045</t>
  </si>
  <si>
    <t>PO2046</t>
  </si>
  <si>
    <t>Cayce</t>
  </si>
  <si>
    <t>29033</t>
  </si>
  <si>
    <t>PO2047</t>
  </si>
  <si>
    <t>PO2048</t>
  </si>
  <si>
    <t>PO2049</t>
  </si>
  <si>
    <t>PO2050</t>
  </si>
  <si>
    <t>PO2051</t>
  </si>
  <si>
    <t>PO2052</t>
  </si>
  <si>
    <t>PO2053</t>
  </si>
  <si>
    <t>8018-AD916662S PT2</t>
  </si>
  <si>
    <t>WB4/00121</t>
  </si>
  <si>
    <t>Oaklnd</t>
  </si>
  <si>
    <t>8018-AD918426S</t>
  </si>
  <si>
    <t xml:space="preserve">legal </t>
  </si>
  <si>
    <t>2101437</t>
  </si>
  <si>
    <t>Solar City Inc. DBA The LeverEdge</t>
  </si>
  <si>
    <t>Odessa</t>
  </si>
  <si>
    <t>33556</t>
  </si>
  <si>
    <t>Hollywood</t>
  </si>
  <si>
    <t>33020</t>
  </si>
  <si>
    <t>The ADT Security Corporation dba ADT Security Services</t>
  </si>
  <si>
    <t>30354</t>
  </si>
  <si>
    <t>Valdosta</t>
  </si>
  <si>
    <t>31601</t>
  </si>
  <si>
    <t>PO-00007477</t>
  </si>
  <si>
    <t>Lawrenceville</t>
  </si>
  <si>
    <t>30045</t>
  </si>
  <si>
    <t xml:space="preserve"> Allocate</t>
  </si>
  <si>
    <t>PO-00007478</t>
  </si>
  <si>
    <t xml:space="preserve">Pooler </t>
  </si>
  <si>
    <t>31322</t>
  </si>
  <si>
    <t>PO-00007479</t>
  </si>
  <si>
    <t>PO-00007480</t>
  </si>
  <si>
    <t>Ashland</t>
  </si>
  <si>
    <t>23005</t>
  </si>
  <si>
    <t>PO-00007481</t>
  </si>
  <si>
    <t>Omaha</t>
  </si>
  <si>
    <t>NE</t>
  </si>
  <si>
    <t>08164</t>
  </si>
  <si>
    <t>PO-00007482</t>
  </si>
  <si>
    <t>Columbus</t>
  </si>
  <si>
    <t>43228</t>
  </si>
  <si>
    <t>PO-00007483</t>
  </si>
  <si>
    <t>29203</t>
  </si>
  <si>
    <t>PO-00007484</t>
  </si>
  <si>
    <t xml:space="preserve">Springdale </t>
  </si>
  <si>
    <t>45246</t>
  </si>
  <si>
    <t>PO-00007485</t>
  </si>
  <si>
    <t>Peoria</t>
  </si>
  <si>
    <t>61615</t>
  </si>
  <si>
    <t>PO-00008188</t>
  </si>
  <si>
    <t>PO-00008187</t>
  </si>
  <si>
    <t>PO-00008186</t>
  </si>
  <si>
    <t>PO-00008185</t>
  </si>
  <si>
    <t>PO-00008180</t>
  </si>
  <si>
    <t>Caseyville</t>
  </si>
  <si>
    <t>62232</t>
  </si>
  <si>
    <t>PO-00008179</t>
  </si>
  <si>
    <t>PO-00008189</t>
  </si>
  <si>
    <t>PO-00007546</t>
  </si>
  <si>
    <t>818628</t>
  </si>
  <si>
    <t>32209</t>
  </si>
  <si>
    <t>8018-AD918509S</t>
  </si>
  <si>
    <t xml:space="preserve">Q.PEAK DUO XL G10.3 </t>
  </si>
  <si>
    <t>5621-CH906094S PT3</t>
  </si>
  <si>
    <t>2022-12</t>
  </si>
  <si>
    <t>Windmar PV Energy, Inc.</t>
  </si>
  <si>
    <t>per Asutin use  .49ct</t>
  </si>
  <si>
    <t>2022-02 PT3</t>
  </si>
  <si>
    <t>2022-03 PT2</t>
  </si>
  <si>
    <t xml:space="preserve">30390456H actually shipped </t>
  </si>
  <si>
    <t>2022-02 PT2</t>
  </si>
  <si>
    <t>2022-03 PT1</t>
  </si>
  <si>
    <t>2022-04 PT1</t>
  </si>
  <si>
    <t>2022-H-4b</t>
  </si>
  <si>
    <t>30372157C</t>
  </si>
  <si>
    <t>2022-04 PT2</t>
  </si>
  <si>
    <t>2022-05 PT1</t>
  </si>
  <si>
    <t>2022-05 PT2</t>
  </si>
  <si>
    <t>2022-06</t>
  </si>
  <si>
    <t>2022-06b PT1</t>
  </si>
  <si>
    <t>2022-06b PT2</t>
  </si>
  <si>
    <t>2022-07</t>
  </si>
  <si>
    <t>2022-08</t>
  </si>
  <si>
    <t>2022-H-10b</t>
  </si>
  <si>
    <t>2022-09</t>
  </si>
  <si>
    <t>2022-H-11b</t>
  </si>
  <si>
    <t>2022-10</t>
  </si>
  <si>
    <t>2022-H-12b</t>
  </si>
  <si>
    <t>2022-11</t>
  </si>
  <si>
    <t xml:space="preserve">SST/Legal/Allocate/ Cust to revise total cost </t>
  </si>
  <si>
    <t>6029-JM-900027S</t>
  </si>
  <si>
    <t>CED Greentech Puerto Rico LLC</t>
  </si>
  <si>
    <t>JL</t>
  </si>
  <si>
    <t>IES-3640-1003469</t>
  </si>
  <si>
    <t>Amicus Solar Cooperative, a Public Benefit Corp.</t>
  </si>
  <si>
    <t xml:space="preserve">Converse </t>
  </si>
  <si>
    <t>PRIORITY 1</t>
  </si>
  <si>
    <t>IES-3640-1003470</t>
  </si>
  <si>
    <t>OE-1052</t>
  </si>
  <si>
    <t>Solar Energy Solution</t>
  </si>
  <si>
    <t>SES-2653</t>
  </si>
  <si>
    <t>Navarre</t>
  </si>
  <si>
    <t>Req. 3/22/2022 Delivery</t>
  </si>
  <si>
    <t>SH-00544 PT1</t>
  </si>
  <si>
    <t>Huntington</t>
  </si>
  <si>
    <t>WV</t>
  </si>
  <si>
    <t>RELEASE AS 1ST PRIORITY</t>
  </si>
  <si>
    <t>SH-00544 PT2</t>
  </si>
  <si>
    <t>SH-00590 PT5</t>
  </si>
  <si>
    <t>0</t>
  </si>
  <si>
    <t>SLS-400w Bulk Order 1</t>
  </si>
  <si>
    <t>SS-14362</t>
  </si>
  <si>
    <t xml:space="preserve">Carbondale </t>
  </si>
  <si>
    <t>30375509F</t>
  </si>
  <si>
    <t xml:space="preserve">Q.PEAK DUO BLK G6+ </t>
  </si>
  <si>
    <t>30375909F</t>
  </si>
  <si>
    <t>30375209R</t>
  </si>
  <si>
    <t>reject per sst/allocate</t>
  </si>
  <si>
    <t>TSS-5565</t>
  </si>
  <si>
    <t>Athens</t>
  </si>
  <si>
    <t>Valley View</t>
  </si>
  <si>
    <t>Revised PO to NON-SPA</t>
  </si>
  <si>
    <t>0236-LUMIO920209S PT1</t>
  </si>
  <si>
    <t>sst/allocate/4/6</t>
  </si>
  <si>
    <t>ATL FTD</t>
  </si>
  <si>
    <t>SH-00544 PT3</t>
  </si>
  <si>
    <t>0237-KI906156S PT1</t>
  </si>
  <si>
    <t>CED Greentech Dallas</t>
  </si>
  <si>
    <t>Arlington</t>
  </si>
  <si>
    <t>SH-00544 PT4</t>
  </si>
  <si>
    <t>SH-00544 PT5</t>
  </si>
  <si>
    <t>2685-DN900917S</t>
  </si>
  <si>
    <t>CED Greentech Grand Junction</t>
  </si>
  <si>
    <t xml:space="preserve">Grand Junction </t>
  </si>
  <si>
    <t>Powur</t>
  </si>
  <si>
    <t>1875-DN917236S</t>
  </si>
  <si>
    <t>SH-00544 PT6</t>
  </si>
  <si>
    <t>only paid for 10 pallets</t>
  </si>
  <si>
    <t>SH-00589 PT2</t>
  </si>
  <si>
    <t>1987-OV904061S PT1</t>
  </si>
  <si>
    <t>CED Greentech El Paso</t>
  </si>
  <si>
    <t>Q.PEAK DUO ML G10.A+</t>
  </si>
  <si>
    <t>El Paso</t>
  </si>
  <si>
    <t>ERUS</t>
  </si>
  <si>
    <t>Revised PO to NON-SPA, Revised item Code for CR</t>
  </si>
  <si>
    <t>1987-SS903485S PT2</t>
  </si>
  <si>
    <t>RE-Q360-stock-11122 PT1</t>
  </si>
  <si>
    <t>Boothbay Harbor</t>
  </si>
  <si>
    <t>Revised PO to NON-SPA, reroute</t>
  </si>
  <si>
    <t>6026-DN900958S</t>
  </si>
  <si>
    <t>CED Greentech Pueblo</t>
  </si>
  <si>
    <t>Pueblo</t>
  </si>
  <si>
    <t>Colorado Springs</t>
  </si>
  <si>
    <t>4441-MD900486S PT2</t>
  </si>
  <si>
    <t>CED Greentech Rio Grande</t>
  </si>
  <si>
    <t>Mcallen</t>
  </si>
  <si>
    <t xml:space="preserve">Pushed to April per cust. </t>
  </si>
  <si>
    <t>IP-00001135 PT2</t>
  </si>
  <si>
    <t>DDO</t>
  </si>
  <si>
    <t>Fairfax</t>
  </si>
  <si>
    <t>sst/legal/allocate</t>
  </si>
  <si>
    <t>SHAW-029</t>
  </si>
  <si>
    <t xml:space="preserve">Durango </t>
  </si>
  <si>
    <t>3273-RK900794S</t>
  </si>
  <si>
    <t>CED Greentech Houston</t>
  </si>
  <si>
    <t>Katy</t>
  </si>
  <si>
    <t xml:space="preserve">TX </t>
  </si>
  <si>
    <t>Being Rev. 480 -&gt; 475W</t>
  </si>
  <si>
    <t>CE-01888</t>
  </si>
  <si>
    <t>Salt Lake City</t>
  </si>
  <si>
    <t>UT</t>
  </si>
  <si>
    <t>0236-LUMIO920209S PT2</t>
  </si>
  <si>
    <t>P103383801</t>
  </si>
  <si>
    <t>Gexpro</t>
  </si>
  <si>
    <t>HQC20220218</t>
  </si>
  <si>
    <t>Market Path Associates, LLC</t>
  </si>
  <si>
    <t>Q.PEAK DUO L G6</t>
  </si>
  <si>
    <t>100</t>
  </si>
  <si>
    <t>Panama City</t>
  </si>
  <si>
    <t>P103383769</t>
  </si>
  <si>
    <t>Rexel USA, Inc</t>
  </si>
  <si>
    <t>P103383782</t>
  </si>
  <si>
    <t>Carrollton</t>
  </si>
  <si>
    <t>GREEN LIGHT SOLAR</t>
  </si>
  <si>
    <t>P103395126</t>
  </si>
  <si>
    <t>Rexel USA, INC</t>
  </si>
  <si>
    <t>NEED REV.</t>
  </si>
  <si>
    <t>P103398615</t>
  </si>
  <si>
    <t>Garden Grove</t>
  </si>
  <si>
    <t>92841</t>
  </si>
  <si>
    <t>rev PW/NEED REV.</t>
  </si>
  <si>
    <t>P103398619</t>
  </si>
  <si>
    <t>0768-JS-901524S PT1</t>
  </si>
  <si>
    <t>CED Greentech C&amp;I Solutions</t>
  </si>
  <si>
    <t>Q.PEAK DUO XL G10.C.D BFG</t>
  </si>
  <si>
    <t>Re-Allocate</t>
  </si>
  <si>
    <t>3920350</t>
  </si>
  <si>
    <t xml:space="preserve">Rexel USA, INC. dba Platt Electric Supply </t>
  </si>
  <si>
    <t>Patterson</t>
  </si>
  <si>
    <t>3937672</t>
  </si>
  <si>
    <t>3946245</t>
  </si>
  <si>
    <t>Q. PEAK DUO XL G10</t>
  </si>
  <si>
    <t>Beaverton</t>
  </si>
  <si>
    <t>HQCV3ON3081</t>
  </si>
  <si>
    <t>V3 Electric, Inc</t>
  </si>
  <si>
    <t>HQCV3S3063</t>
  </si>
  <si>
    <t>HQCV3S3064</t>
  </si>
  <si>
    <t>BLANKET 2022</t>
  </si>
  <si>
    <t>20</t>
  </si>
  <si>
    <t>0768-JS-901524S PT2</t>
  </si>
  <si>
    <t>0237-KI906155S PT4</t>
  </si>
  <si>
    <t>Dallas</t>
  </si>
  <si>
    <t>FROM MAY</t>
  </si>
  <si>
    <t>0237-KI906156S PT2</t>
  </si>
  <si>
    <t>Solar Energy Solution, BOL pulls only one item code out of two, wrong qty for item code</t>
  </si>
  <si>
    <t>1875-DN918014S PT1</t>
  </si>
  <si>
    <t>1875-DN917235S PT2</t>
  </si>
  <si>
    <t>1987-OV904061S PT2</t>
  </si>
  <si>
    <t>1987-SS903485S PT4</t>
  </si>
  <si>
    <t>priority FEB</t>
  </si>
  <si>
    <t>4090-MD905920S PT2</t>
  </si>
  <si>
    <t xml:space="preserve">Revised PO to NON-SPA, Palmetto </t>
  </si>
  <si>
    <t>4090-RT905936S PT2</t>
  </si>
  <si>
    <t>1987-SS903485S PT3</t>
  </si>
  <si>
    <t>3273-RK900092S</t>
  </si>
  <si>
    <t>3273-RK900093S</t>
  </si>
  <si>
    <t>4391-MD900003S</t>
  </si>
  <si>
    <t>CED Greentech Lubbock</t>
  </si>
  <si>
    <t>Lubbock</t>
  </si>
  <si>
    <t>4090-RT905892S PT1</t>
  </si>
  <si>
    <t>0148-RK905931S PT1</t>
  </si>
  <si>
    <t>CED Greentech New Mexico</t>
  </si>
  <si>
    <t>4090-RT905936S PT3</t>
  </si>
  <si>
    <t>4090-RT905892S PT2</t>
  </si>
  <si>
    <t>0239-HB904555S</t>
  </si>
  <si>
    <t>CED Greentech San Antonio</t>
  </si>
  <si>
    <t>4090-RT905938S PT1</t>
  </si>
  <si>
    <t>Legion</t>
  </si>
  <si>
    <t>4391-MD900004S PT4</t>
  </si>
  <si>
    <t xml:space="preserve">CED Greentech Lubbock </t>
  </si>
  <si>
    <t xml:space="preserve">Lubbock </t>
  </si>
  <si>
    <t>8756-BB995076S PT1</t>
  </si>
  <si>
    <t>CED Greentech Tempe</t>
  </si>
  <si>
    <t>8756-MD995414S PT2</t>
  </si>
  <si>
    <t>MOVE TO 5</t>
  </si>
  <si>
    <t>0239-HB904810S PT1</t>
  </si>
  <si>
    <t>Solar Energy Solution, missing 1pc out of the ftd</t>
  </si>
  <si>
    <t>HALF TO DALLAS</t>
  </si>
  <si>
    <t>0239-HB904904S PT1</t>
  </si>
  <si>
    <t>0148-RK905931S PT2</t>
  </si>
  <si>
    <t>8756-KC995591S PT1</t>
  </si>
  <si>
    <t>OUR WORLD</t>
  </si>
  <si>
    <t>8756-SM995004S PT3</t>
  </si>
  <si>
    <t>0239-HB904555S PT2</t>
  </si>
  <si>
    <t>0239-HB904904S PT2</t>
  </si>
  <si>
    <t>Revised PO to NON-SPA, PARTIAL</t>
  </si>
  <si>
    <t>P103408958</t>
  </si>
  <si>
    <t xml:space="preserve">Pueblo </t>
  </si>
  <si>
    <t>P103408980</t>
  </si>
  <si>
    <t>P103439960</t>
  </si>
  <si>
    <t>P103451303</t>
  </si>
  <si>
    <t>Matt K.</t>
  </si>
  <si>
    <t>SST/allocate</t>
  </si>
  <si>
    <t>3924132</t>
  </si>
  <si>
    <t>Legal/SST/Allocate</t>
  </si>
  <si>
    <t>3937685</t>
  </si>
  <si>
    <t>P103439651</t>
  </si>
  <si>
    <t>P103494663</t>
  </si>
  <si>
    <t>P103459910</t>
  </si>
  <si>
    <t xml:space="preserve">Rexel USA, INC </t>
  </si>
  <si>
    <t>LONGER MC34 LEADS</t>
  </si>
  <si>
    <t>P103409004</t>
  </si>
  <si>
    <t>P103409006</t>
  </si>
  <si>
    <t>Cheyenne</t>
  </si>
  <si>
    <t>WY</t>
  </si>
  <si>
    <t>8756-BB995076S PT2</t>
  </si>
  <si>
    <t>8756-BB995076S PT3</t>
  </si>
  <si>
    <t>SH-00727</t>
  </si>
  <si>
    <t>Q.PEAK DUO BLK ML G10+ AC</t>
  </si>
  <si>
    <t>Allocate/prepay/ revise</t>
  </si>
  <si>
    <t>PA-QCELL480 1.4.22</t>
  </si>
  <si>
    <t>Washington</t>
  </si>
  <si>
    <t>DC</t>
  </si>
  <si>
    <t>SC-10630</t>
  </si>
  <si>
    <t>Waterbury</t>
  </si>
  <si>
    <t>SC-10631</t>
  </si>
  <si>
    <t>Road Kingston</t>
  </si>
  <si>
    <t>Customer really wants it</t>
  </si>
  <si>
    <t>SS-021</t>
  </si>
  <si>
    <t>Durango</t>
  </si>
  <si>
    <t>0236-LUMIO920208S PT2</t>
  </si>
  <si>
    <t>P103455883</t>
  </si>
  <si>
    <t>1875-DN918014S PT2</t>
  </si>
  <si>
    <t>1987-SS903485S PT5</t>
  </si>
  <si>
    <t>3273-RK900094S</t>
  </si>
  <si>
    <t>3273-RK900095S</t>
  </si>
  <si>
    <t>3273-RK900102S</t>
  </si>
  <si>
    <t>Lumio</t>
  </si>
  <si>
    <t>4090-RT905892S PT3</t>
  </si>
  <si>
    <t>master PO</t>
  </si>
  <si>
    <t>12083 PT2</t>
  </si>
  <si>
    <t>4391-MD900004S PT5</t>
  </si>
  <si>
    <t>4391-JS900227S PT1</t>
  </si>
  <si>
    <t>4391-JS900227S PT2</t>
  </si>
  <si>
    <t>0148-RK905931S PT3</t>
  </si>
  <si>
    <t>Q.PEAK DUO BLK MLG10+</t>
  </si>
  <si>
    <t>0239-HB904810S PT2</t>
  </si>
  <si>
    <t>Revised PO to NON-SPA, per Austin moved to Feb</t>
  </si>
  <si>
    <t>0239-HB904857S</t>
  </si>
  <si>
    <t>Q.PEAK DUO BLK  ML G10.a+</t>
  </si>
  <si>
    <t>0239-HB904858S</t>
  </si>
  <si>
    <t>0239-HB904859S</t>
  </si>
  <si>
    <t>0239-HB904903S</t>
  </si>
  <si>
    <t>0239-HB904966S</t>
  </si>
  <si>
    <t>0239-HB904967S</t>
  </si>
  <si>
    <t>0239-HB905066S</t>
  </si>
  <si>
    <t>0239-HB906041S</t>
  </si>
  <si>
    <t>chi/angie</t>
  </si>
  <si>
    <t xml:space="preserve">Q.PEAK DUO ML G10+.A </t>
  </si>
  <si>
    <t>8756-MD994979S</t>
  </si>
  <si>
    <t>8756-SM995004S PT4</t>
  </si>
  <si>
    <t>8756-MD995414S PT3</t>
  </si>
  <si>
    <t>12083 PT2 El Paso</t>
  </si>
  <si>
    <t>Point Sky Power SPA</t>
  </si>
  <si>
    <t>8756-KC995499S PT2</t>
  </si>
  <si>
    <t>Point Sky Power</t>
  </si>
  <si>
    <t>8756-KC995499S PT3</t>
  </si>
  <si>
    <t>P501776256</t>
  </si>
  <si>
    <t>Crescent Electric Supply Company</t>
  </si>
  <si>
    <t>50</t>
  </si>
  <si>
    <t>Sturtevant</t>
  </si>
  <si>
    <t>P103409023</t>
  </si>
  <si>
    <t>P103409025</t>
  </si>
  <si>
    <t>P103435191</t>
  </si>
  <si>
    <t>12083 PT2.2 Albuquerque</t>
  </si>
  <si>
    <t>P103459918</t>
  </si>
  <si>
    <t>P103526163</t>
  </si>
  <si>
    <t>78744</t>
  </si>
  <si>
    <t>12083 PT2.2 Atlanta</t>
  </si>
  <si>
    <t>P103408983</t>
  </si>
  <si>
    <t>P103439965</t>
  </si>
  <si>
    <t>sst/allocate,SunCommon</t>
  </si>
  <si>
    <t>SC-10686</t>
  </si>
  <si>
    <t>LONGER CABLES</t>
  </si>
  <si>
    <t>SC-10687</t>
  </si>
  <si>
    <t>1987-SS903485S PT6</t>
  </si>
  <si>
    <t>1987-SS903556S</t>
  </si>
  <si>
    <t>4090-RT905892S PT4</t>
  </si>
  <si>
    <t>0148-RK906120S</t>
  </si>
  <si>
    <t>Q.PEAK DUO BLK ML G10.A+</t>
  </si>
  <si>
    <t>Solar Works</t>
  </si>
  <si>
    <t>5364-MD900059S</t>
  </si>
  <si>
    <t>CED Greentech Oklahoma City</t>
  </si>
  <si>
    <t>Oklahoma City</t>
  </si>
  <si>
    <t>OK</t>
  </si>
  <si>
    <t>5364-MD900062S</t>
  </si>
  <si>
    <t>6254-MD900987S PT1</t>
  </si>
  <si>
    <t>CED Greentech Reno</t>
  </si>
  <si>
    <t>Reno</t>
  </si>
  <si>
    <t>0239-HB904968S</t>
  </si>
  <si>
    <t>DENNIS</t>
  </si>
  <si>
    <t>0239-HB905067S</t>
  </si>
  <si>
    <t>8756-KC995591S PT2</t>
  </si>
  <si>
    <t>8756-KC995591S PT3</t>
  </si>
  <si>
    <t>P103439653</t>
  </si>
  <si>
    <t>P103526168</t>
  </si>
  <si>
    <t>P103439648</t>
  </si>
  <si>
    <t>12083 PT2.2 Austin</t>
  </si>
  <si>
    <t>12083 PT2.2 Charleston</t>
  </si>
  <si>
    <t>North Charleston</t>
  </si>
  <si>
    <t>NW-800499</t>
  </si>
  <si>
    <t>Amherst</t>
  </si>
  <si>
    <t>SC-10688</t>
  </si>
  <si>
    <t>Allocate/Cust.-"first 5 cont. for July if possible"</t>
  </si>
  <si>
    <t>0768-JS-901732S</t>
  </si>
  <si>
    <t>1875-DN918077S</t>
  </si>
  <si>
    <t>Allocate, CYB MODS PER SST</t>
  </si>
  <si>
    <t>1875-RG918897D</t>
  </si>
  <si>
    <t>Aurora</t>
  </si>
  <si>
    <t>1987-SS903485S PT7</t>
  </si>
  <si>
    <t>1987-SS904067S PT1</t>
  </si>
  <si>
    <t xml:space="preserve">El Paso </t>
  </si>
  <si>
    <t>0148-RK906145S</t>
  </si>
  <si>
    <t>Our World Solar</t>
  </si>
  <si>
    <t>6254-MD900987S PT2</t>
  </si>
  <si>
    <t>S133091060</t>
  </si>
  <si>
    <t>Cranston</t>
  </si>
  <si>
    <t>RI</t>
  </si>
  <si>
    <t>P103439968</t>
  </si>
  <si>
    <t>Saint Rose</t>
  </si>
  <si>
    <t>LA</t>
  </si>
  <si>
    <t>allocate-PUSH OUT TO 7</t>
  </si>
  <si>
    <t>NW-800500</t>
  </si>
  <si>
    <t>REJECT PRICE</t>
  </si>
  <si>
    <t>SS-14464</t>
  </si>
  <si>
    <t>Carbondale</t>
  </si>
  <si>
    <t>1987-SS903485S PT8</t>
  </si>
  <si>
    <t>1987-SS904067S PT2</t>
  </si>
  <si>
    <t>6254-MD900987S PT3</t>
  </si>
  <si>
    <t>Price need to be updated/SST/Allocate, South Korean Made Version Requested</t>
  </si>
  <si>
    <t>P103458921</t>
  </si>
  <si>
    <t>3924143</t>
  </si>
  <si>
    <t>3946254</t>
  </si>
  <si>
    <t>3960518</t>
  </si>
  <si>
    <t>Seattle</t>
  </si>
  <si>
    <t>JS</t>
  </si>
  <si>
    <t>3975955</t>
  </si>
  <si>
    <t>Lgal/SST/Allocate</t>
  </si>
  <si>
    <t>3967749</t>
  </si>
  <si>
    <t>3967774</t>
  </si>
  <si>
    <t>RE-Q360-stock-11122 PT2</t>
  </si>
  <si>
    <t>1987-SS903485S PT9</t>
  </si>
  <si>
    <t>1987-SS904067S PT3</t>
  </si>
  <si>
    <t>3976323</t>
  </si>
  <si>
    <t>12083 PT2.2 Charlotte</t>
  </si>
  <si>
    <t>12083 PT2.2 Dallas</t>
  </si>
  <si>
    <t>P103459913</t>
  </si>
  <si>
    <t>1875-DN918078S PT2</t>
  </si>
  <si>
    <t>1875-DN918078S PT3</t>
  </si>
  <si>
    <t>1875-DN918078S PT1</t>
  </si>
  <si>
    <t>8756-KC997064S PT2</t>
  </si>
  <si>
    <t>12083 PT2.2 Denver</t>
  </si>
  <si>
    <t>12083 PT2.2 Houston</t>
  </si>
  <si>
    <t>12083 PT2.2 Ontario</t>
  </si>
  <si>
    <t>12083 PT2.2 Orlando</t>
  </si>
  <si>
    <t>12083 PT2.2 Raleigh</t>
  </si>
  <si>
    <t>12083 PT2.2 San Antonio</t>
  </si>
  <si>
    <t>12083 PT2.2 Stockton</t>
  </si>
  <si>
    <t>12083 PT2.2 Tampa</t>
  </si>
  <si>
    <t>12083 PT2.2 Tucson</t>
  </si>
  <si>
    <t>12083 PT2.2 Yuma</t>
  </si>
  <si>
    <t>8756-KC997630S</t>
  </si>
  <si>
    <t>NW-800501</t>
  </si>
  <si>
    <t>6254-MD900961S PT2</t>
  </si>
  <si>
    <t>8756-MD997755S</t>
  </si>
  <si>
    <t>8756-KC997064S PT1</t>
  </si>
  <si>
    <t>keep march price</t>
  </si>
  <si>
    <t>12083 PT3</t>
  </si>
  <si>
    <t>12083 PT4</t>
  </si>
  <si>
    <t>THIRD</t>
  </si>
  <si>
    <t>12083 PT2 Jacksonville</t>
  </si>
  <si>
    <t>FOURTH</t>
  </si>
  <si>
    <t>12083 PT2 Lenexa</t>
  </si>
  <si>
    <t>12083 PT2 Reno</t>
  </si>
  <si>
    <t>12083 PT2 Utah</t>
  </si>
  <si>
    <t>12083 PT2.1 Albuquerque</t>
  </si>
  <si>
    <t>NW-800502</t>
  </si>
  <si>
    <t>NW-800503</t>
  </si>
  <si>
    <t>SS-14486</t>
  </si>
  <si>
    <t>12083 PT1 Utah</t>
  </si>
  <si>
    <t>12083 PT2.1 Atlanta</t>
  </si>
  <si>
    <t>12083 PT2.1 Charlotte</t>
  </si>
  <si>
    <t>12083 PT2.1 Dallas</t>
  </si>
  <si>
    <t>12083 PT2.1 Houston</t>
  </si>
  <si>
    <t>12083 PT2.1 Orlando</t>
  </si>
  <si>
    <t>12083 PT2 Augusta</t>
  </si>
  <si>
    <t>Augusta</t>
  </si>
  <si>
    <t>12083 PT2.1 Stockton</t>
  </si>
  <si>
    <t>12083 PT2.2 Mesa</t>
  </si>
  <si>
    <t>12083 PT2.2 Norfolk</t>
  </si>
  <si>
    <t>12083 PT2.2 Vegas</t>
  </si>
  <si>
    <t>SMALL TRUCKS</t>
  </si>
  <si>
    <t>12083 PT2.2 Greenville</t>
  </si>
  <si>
    <t>12083 PT2.1 Austin</t>
  </si>
  <si>
    <t>12083 PT2.1 Charleston</t>
  </si>
  <si>
    <t>12083 PT2.1 El Paso</t>
  </si>
  <si>
    <t>12083 PT2.1 Raleigh</t>
  </si>
  <si>
    <t>12083 PT2 Miami</t>
  </si>
  <si>
    <t>Doral</t>
  </si>
  <si>
    <t>Reroute to Sparks</t>
  </si>
  <si>
    <t>12083 PT2 McAllen</t>
  </si>
  <si>
    <t>Reroute to Jacksonville</t>
  </si>
  <si>
    <t>12083 PT2 Pensacola</t>
  </si>
  <si>
    <t xml:space="preserve">Jacksonville </t>
  </si>
  <si>
    <t>Reroute to Houston</t>
  </si>
  <si>
    <t>12083 PT2 Illinois</t>
  </si>
  <si>
    <t>Reroute to Albuquerque</t>
  </si>
  <si>
    <t>12083 PT2 Valencia</t>
  </si>
  <si>
    <t>IP-00001135</t>
  </si>
  <si>
    <t>SLS-400w Bulk Order 2</t>
  </si>
  <si>
    <t>Reroute to Kissimme</t>
  </si>
  <si>
    <t>Reroute to Salt Lake City</t>
  </si>
  <si>
    <t>Reroute to Stockton</t>
  </si>
  <si>
    <t>12083 PT2.1 Denver</t>
  </si>
  <si>
    <t>DUrango</t>
  </si>
  <si>
    <t>Revised Qty to 768</t>
  </si>
  <si>
    <t>Reroute to las Vegas</t>
  </si>
  <si>
    <t>Reroute to Valencia</t>
  </si>
  <si>
    <t>Valencia</t>
  </si>
  <si>
    <t>Reroute to North Charleston</t>
  </si>
  <si>
    <t>12083 PT2.1 Greenville</t>
  </si>
  <si>
    <t>Revised Qty 3584</t>
  </si>
  <si>
    <t>12083 PT2.1 Mesa</t>
  </si>
  <si>
    <t>CE-01886</t>
  </si>
  <si>
    <t>Reroute Irving</t>
  </si>
  <si>
    <t>Revised Qty to 160</t>
  </si>
  <si>
    <t>Reroute to Denver</t>
  </si>
  <si>
    <t>12083 PT2.1 Norfolk</t>
  </si>
  <si>
    <t>12083 PT2.1 Tampa</t>
  </si>
  <si>
    <t>12083 PT2.1 Tucson</t>
  </si>
  <si>
    <t>Revised Qty 1792</t>
  </si>
  <si>
    <t>12083 PT2.1 Vegas</t>
  </si>
  <si>
    <t>12083 PT2.1 Ontario</t>
  </si>
  <si>
    <t>12083 PT2.1 Yuma</t>
  </si>
  <si>
    <t>Can’t Pull- 393431040</t>
  </si>
  <si>
    <t>P103398659</t>
  </si>
  <si>
    <t>94544</t>
  </si>
  <si>
    <t>Displays 352pcs- 393430881</t>
  </si>
  <si>
    <t>P103459920</t>
  </si>
  <si>
    <t>3976325</t>
  </si>
  <si>
    <t>P103458922</t>
  </si>
  <si>
    <t>P103476161</t>
  </si>
  <si>
    <t>P103458924</t>
  </si>
  <si>
    <t>P103459914</t>
  </si>
  <si>
    <t>PUSHED TO MAY FOR NOW</t>
  </si>
  <si>
    <t>P103408932</t>
  </si>
  <si>
    <t>P103439975</t>
  </si>
  <si>
    <t>P103455894</t>
  </si>
  <si>
    <t>P103408981</t>
  </si>
  <si>
    <t>P103439966</t>
  </si>
  <si>
    <t>P103408947</t>
  </si>
  <si>
    <t>P103439972</t>
  </si>
  <si>
    <t>P103445349</t>
  </si>
  <si>
    <t>3976339</t>
  </si>
  <si>
    <t xml:space="preserve"> P103440921</t>
  </si>
  <si>
    <t>P103408987</t>
  </si>
  <si>
    <t>P103408989</t>
  </si>
  <si>
    <t>SP-202112016</t>
  </si>
  <si>
    <t>Charleston</t>
  </si>
  <si>
    <t>02813</t>
  </si>
  <si>
    <t>CE-01921</t>
  </si>
  <si>
    <t>4090-RT905938S PT2</t>
  </si>
  <si>
    <t>4090-RT905938S PT3</t>
  </si>
  <si>
    <t>P501836278 PT1</t>
  </si>
  <si>
    <t>Saint Louis</t>
  </si>
  <si>
    <t xml:space="preserve">MO </t>
  </si>
  <si>
    <t>P501836278 PT2</t>
  </si>
  <si>
    <t>P103408994</t>
  </si>
  <si>
    <t>SS-400wBulkOrder3</t>
  </si>
  <si>
    <t>SSE-400w Bulk Order 4</t>
  </si>
  <si>
    <t>SUS-19090891</t>
  </si>
  <si>
    <t>St. Louis</t>
  </si>
  <si>
    <t>sst/legal/allocate/Ipsun Solar</t>
  </si>
  <si>
    <t>IP-PO-00001605</t>
  </si>
  <si>
    <t>Allocate, Customer Wants</t>
  </si>
  <si>
    <t>0236-SRR920290S</t>
  </si>
  <si>
    <t>Q.PEAK DUO  BLK ML G10.A+</t>
  </si>
  <si>
    <t>4441-MD900486S PT3</t>
  </si>
  <si>
    <t>P103408998</t>
  </si>
  <si>
    <t>RE-ProctorAcademy-9-3</t>
  </si>
  <si>
    <t>Andover</t>
  </si>
  <si>
    <t>NH</t>
  </si>
  <si>
    <t>sst/allocate/SunBug Solar LLC</t>
  </si>
  <si>
    <t>SB-13252</t>
  </si>
  <si>
    <t>Westfield</t>
  </si>
  <si>
    <t>1127-JF900502S PT1</t>
  </si>
  <si>
    <t>CED Greentech Colorado Springs</t>
  </si>
  <si>
    <t>CE-01922</t>
  </si>
  <si>
    <t>legal/allocate, Positive Energy</t>
  </si>
  <si>
    <t>PE-7712</t>
  </si>
  <si>
    <t>RE-Pennichuck-9-31022</t>
  </si>
  <si>
    <t>Nashua</t>
  </si>
  <si>
    <t>SB-13253</t>
  </si>
  <si>
    <t>CE-01923</t>
  </si>
  <si>
    <t>PE-7705</t>
  </si>
  <si>
    <t>1127-JF900502S PT2</t>
  </si>
  <si>
    <t>3 cont. per month/allocate</t>
  </si>
  <si>
    <t>RE-QCELLS-400-Q3-3322</t>
  </si>
  <si>
    <t>CE-01924</t>
  </si>
  <si>
    <t>PE-7706</t>
  </si>
  <si>
    <t>SB-13254</t>
  </si>
  <si>
    <t>RE-QCELLS-400-Q4-3322</t>
  </si>
  <si>
    <t>CE-01925</t>
  </si>
  <si>
    <t>1127-JF900502S PT3</t>
  </si>
  <si>
    <t>PE-7707</t>
  </si>
  <si>
    <t>CE-01926</t>
  </si>
  <si>
    <t>PE-7708</t>
  </si>
  <si>
    <t>PE-7709</t>
  </si>
  <si>
    <t>SB-13255</t>
  </si>
  <si>
    <t>1127-JF900502S PT4</t>
  </si>
  <si>
    <t>sst/allocate/SunCommon Warehouse</t>
  </si>
  <si>
    <t>SC-10911</t>
  </si>
  <si>
    <t>SC-10912</t>
  </si>
  <si>
    <t>SC-10913</t>
  </si>
  <si>
    <t>Kingston</t>
  </si>
  <si>
    <t>sst/allocate/Sunsense Solar</t>
  </si>
  <si>
    <t>SS-14463</t>
  </si>
  <si>
    <t>1987-SS904085S PT1</t>
  </si>
  <si>
    <t>1987-SS904085S PT2</t>
  </si>
  <si>
    <t>1987-SS904085S PT3</t>
  </si>
  <si>
    <t>1987-SS904029S</t>
  </si>
  <si>
    <t>Blue Raven Solar</t>
  </si>
  <si>
    <t>0148-JF-906372S PT1</t>
  </si>
  <si>
    <t>0148-JF-906372S PT2</t>
  </si>
  <si>
    <t>0148-JF-906372S PT3</t>
  </si>
  <si>
    <t>MK</t>
  </si>
  <si>
    <t>INVOICED (4/7)</t>
  </si>
  <si>
    <t>PO-97909</t>
  </si>
  <si>
    <r>
      <t xml:space="preserve">INVOICED (4/8) - </t>
    </r>
    <r>
      <rPr>
        <i/>
        <sz val="9"/>
        <rFont val="Calibri"/>
        <family val="2"/>
        <scheme val="minor"/>
      </rPr>
      <t>FTD: Qty error, only showing 224pcs</t>
    </r>
  </si>
  <si>
    <r>
      <t xml:space="preserve">INVOICED (4/5) </t>
    </r>
    <r>
      <rPr>
        <sz val="9"/>
        <rFont val="Calibri"/>
        <family val="2"/>
        <scheme val="minor"/>
      </rPr>
      <t xml:space="preserve"> </t>
    </r>
    <r>
      <rPr>
        <i/>
        <sz val="9"/>
        <color rgb="FF00B050"/>
        <rFont val="Calibri"/>
        <family val="2"/>
        <scheme val="minor"/>
      </rPr>
      <t>Changed from GAWH to ATLWH. Revise CR. Get CR Approval. Send CR Rev to Logistics for the record.</t>
    </r>
  </si>
  <si>
    <t>INVOICED (4/5)</t>
  </si>
  <si>
    <t>Temecula</t>
  </si>
  <si>
    <r>
      <t xml:space="preserve">INVOICED (4/5) -  </t>
    </r>
    <r>
      <rPr>
        <b/>
        <i/>
        <sz val="9"/>
        <color rgb="FF00B050"/>
        <rFont val="Calibri"/>
        <family val="2"/>
        <scheme val="minor"/>
      </rPr>
      <t>Change of item code from 49202132 to 49204132. Send CR Rev. to logistics.</t>
    </r>
  </si>
  <si>
    <t>PO-33098</t>
  </si>
  <si>
    <r>
      <t xml:space="preserve">INVOICED (4/5)  -  </t>
    </r>
    <r>
      <rPr>
        <b/>
        <i/>
        <sz val="9"/>
        <color rgb="FF00B050"/>
        <rFont val="Calibri"/>
        <family val="2"/>
        <scheme val="minor"/>
      </rPr>
      <t>Change of item code from 49202132 to 49204132. Send CR Rev. to logistics.</t>
    </r>
  </si>
  <si>
    <t>PO-33099</t>
  </si>
  <si>
    <t xml:space="preserve">Tempe </t>
  </si>
  <si>
    <r>
      <t xml:space="preserve">INVOICED (4/5)  - </t>
    </r>
    <r>
      <rPr>
        <b/>
        <i/>
        <sz val="9"/>
        <color rgb="FF00B050"/>
        <rFont val="Calibri"/>
        <family val="2"/>
        <scheme val="minor"/>
      </rPr>
      <t>Change of item code from 49202132 to 49204132. Send CR Rev. to logistics.</t>
    </r>
  </si>
  <si>
    <t>PO-33100</t>
  </si>
  <si>
    <t>INVOICED (3/24)</t>
  </si>
  <si>
    <t>PO-33530</t>
  </si>
  <si>
    <t>PO-33531</t>
  </si>
  <si>
    <t>INVOICED (3/14)</t>
  </si>
  <si>
    <t>1069-10</t>
  </si>
  <si>
    <t>Bright Planet Solar INC</t>
  </si>
  <si>
    <t>1069-11</t>
  </si>
  <si>
    <t>1069-12</t>
  </si>
  <si>
    <t>Woodridge</t>
  </si>
  <si>
    <t>1069-13</t>
  </si>
  <si>
    <t>INVOICED (3/25)</t>
  </si>
  <si>
    <t>1069-14</t>
  </si>
  <si>
    <t>Pleasant Grove</t>
  </si>
  <si>
    <t>1069-15</t>
  </si>
  <si>
    <t>1069-17</t>
  </si>
  <si>
    <t>1069-18</t>
  </si>
  <si>
    <t>Livermore</t>
  </si>
  <si>
    <t>1069-22</t>
  </si>
  <si>
    <t>1069-23</t>
  </si>
  <si>
    <t>1069-26</t>
  </si>
  <si>
    <t>1069-27</t>
  </si>
  <si>
    <t>1069-28</t>
  </si>
  <si>
    <t>INVOICED (3/9)</t>
  </si>
  <si>
    <t>1069-37</t>
  </si>
  <si>
    <t>30390555F+</t>
  </si>
  <si>
    <t>INVOICED (3/23)</t>
  </si>
  <si>
    <t>1069-4b</t>
  </si>
  <si>
    <t>Carolina</t>
  </si>
  <si>
    <t>PR</t>
  </si>
  <si>
    <t>1069-7</t>
  </si>
  <si>
    <t>1069-8</t>
  </si>
  <si>
    <t>Pompton Plains</t>
  </si>
  <si>
    <t>1069-9</t>
  </si>
  <si>
    <t>0120-WG903351S PT1</t>
  </si>
  <si>
    <t>PLUGPV</t>
  </si>
  <si>
    <t>0120-WG903351S PT2</t>
  </si>
  <si>
    <t>0224-JV909364S PT2</t>
  </si>
  <si>
    <t>Q.PEAK DUO BLK ML G10.+</t>
  </si>
  <si>
    <r>
      <t xml:space="preserve">INVOICED (3/30) </t>
    </r>
    <r>
      <rPr>
        <i/>
        <sz val="9"/>
        <color theme="1"/>
        <rFont val="Calibri"/>
        <family val="2"/>
        <scheme val="minor"/>
      </rPr>
      <t>- Partial PO</t>
    </r>
  </si>
  <si>
    <t>0224-JV910063S</t>
  </si>
  <si>
    <t>CED Greentech Auburn (Partial)</t>
  </si>
  <si>
    <r>
      <t>INVOICED (4/5) -</t>
    </r>
    <r>
      <rPr>
        <sz val="9"/>
        <rFont val="Calibri"/>
        <family val="2"/>
        <scheme val="minor"/>
      </rPr>
      <t xml:space="preserve"> </t>
    </r>
    <r>
      <rPr>
        <i/>
        <sz val="9"/>
        <color rgb="FF00B0F0"/>
        <rFont val="Calibri"/>
        <family val="2"/>
        <scheme val="minor"/>
      </rPr>
      <t>Change of Item code from 49403140 to 49405140. Revised CR approved by Kristine. CR REV RELEASED</t>
    </r>
    <r>
      <rPr>
        <sz val="9"/>
        <color rgb="FF00B0F0"/>
        <rFont val="Calibri"/>
        <family val="2"/>
        <scheme val="minor"/>
      </rPr>
      <t>.</t>
    </r>
  </si>
  <si>
    <t>4984-NVR945503S</t>
  </si>
  <si>
    <t>WALLINGFORD</t>
  </si>
  <si>
    <r>
      <t xml:space="preserve">INVOICED (4/5) - </t>
    </r>
    <r>
      <rPr>
        <i/>
        <sz val="9"/>
        <color rgb="FF00B0F0"/>
        <rFont val="Calibri"/>
        <family val="2"/>
        <scheme val="minor"/>
      </rPr>
      <t>Change of Item code from 49403140 to 49405140. Revised CR approved by Kristine. CR REV RELEASED.</t>
    </r>
  </si>
  <si>
    <t>4984-NVR945504S</t>
  </si>
  <si>
    <r>
      <t xml:space="preserve">INVOICED (4/7) - </t>
    </r>
    <r>
      <rPr>
        <i/>
        <sz val="9"/>
        <rFont val="Calibri"/>
        <family val="2"/>
        <scheme val="minor"/>
      </rPr>
      <t xml:space="preserve">Unable to pull FTD </t>
    </r>
  </si>
  <si>
    <t>4422-SB900135S</t>
  </si>
  <si>
    <t>5887-RD948461S PT1</t>
  </si>
  <si>
    <t>Wilmington</t>
  </si>
  <si>
    <t>DE</t>
  </si>
  <si>
    <r>
      <t xml:space="preserve">INVOICED (4/7) - </t>
    </r>
    <r>
      <rPr>
        <i/>
        <sz val="9"/>
        <rFont val="Calibri"/>
        <family val="2"/>
        <scheme val="minor"/>
      </rPr>
      <t xml:space="preserve">FTD: Unable to pull FTD </t>
    </r>
  </si>
  <si>
    <t>5887-RD948681S</t>
  </si>
  <si>
    <r>
      <t>INVOICED (3/14)</t>
    </r>
    <r>
      <rPr>
        <sz val="9"/>
        <rFont val="Calibri"/>
        <family val="2"/>
        <scheme val="minor"/>
      </rPr>
      <t xml:space="preserve"> </t>
    </r>
  </si>
  <si>
    <t>4250-CF902725S PT1</t>
  </si>
  <si>
    <t>CED Greentech Ronkonkoma</t>
  </si>
  <si>
    <t>RONKONKOMA</t>
  </si>
  <si>
    <t>11779</t>
  </si>
  <si>
    <r>
      <t xml:space="preserve">INVOICED 832pcs  (4/8) - </t>
    </r>
    <r>
      <rPr>
        <i/>
        <sz val="9"/>
        <rFont val="Calibri"/>
        <family val="2"/>
        <scheme val="minor"/>
      </rPr>
      <t xml:space="preserve">FTD ISSUES
Howard confirmed to invoice the full qty 832pcs
</t>
    </r>
    <r>
      <rPr>
        <b/>
        <sz val="9"/>
        <rFont val="Calibri"/>
        <family val="2"/>
        <scheme val="minor"/>
      </rPr>
      <t>(customer: We received a total of 772 modules.
260 were Qcell 360 AC modules (10 skids of 26 per skid= 260)
512 were Qcell 360 (regular, no inverter) modules. (16 skids of 32 per skid= 512)</t>
    </r>
  </si>
  <si>
    <t>4250-CF902726S</t>
  </si>
  <si>
    <r>
      <t>INVOICE PENDING (4/6) -</t>
    </r>
    <r>
      <rPr>
        <i/>
        <sz val="9"/>
        <rFont val="Calibri"/>
        <family val="2"/>
        <scheme val="minor"/>
      </rPr>
      <t xml:space="preserve"> FTD: Only showing 676pcs </t>
    </r>
  </si>
  <si>
    <t>INVOICED (3/15)</t>
  </si>
  <si>
    <t>8460-EE-923445S PT3</t>
  </si>
  <si>
    <r>
      <t xml:space="preserve">INVOICED (4/5) - </t>
    </r>
    <r>
      <rPr>
        <b/>
        <i/>
        <sz val="9"/>
        <color rgb="FF00B0F0"/>
        <rFont val="Calibri"/>
        <family val="2"/>
        <scheme val="minor"/>
      </rPr>
      <t xml:space="preserve"> </t>
    </r>
    <r>
      <rPr>
        <i/>
        <sz val="9"/>
        <color rgb="FF00B0F0"/>
        <rFont val="Calibri"/>
        <family val="2"/>
        <scheme val="minor"/>
      </rPr>
      <t>Change of WH from GAWH to ATLWH by Logistics - CR REV RELEASED.</t>
    </r>
  </si>
  <si>
    <t>8460-EE-923445S PT4</t>
  </si>
  <si>
    <r>
      <t>INVOICED (4/8) -</t>
    </r>
    <r>
      <rPr>
        <i/>
        <sz val="9"/>
        <rFont val="Calibri"/>
        <family val="2"/>
        <scheme val="minor"/>
      </rPr>
      <t xml:space="preserve"> Item code: 49403540 (96PCS)</t>
    </r>
  </si>
  <si>
    <t>8460-EE-923446S PT3</t>
  </si>
  <si>
    <r>
      <t xml:space="preserve">INVOICED (4/8) - </t>
    </r>
    <r>
      <rPr>
        <i/>
        <sz val="9"/>
        <rFont val="Calibri"/>
        <family val="2"/>
        <scheme val="minor"/>
      </rPr>
      <t xml:space="preserve">Item code: 49405140 (672PCS) </t>
    </r>
    <r>
      <rPr>
        <b/>
        <i/>
        <sz val="9"/>
        <rFont val="Calibri"/>
        <family val="2"/>
        <scheme val="minor"/>
      </rPr>
      <t xml:space="preserve"> (Unable to pull FTD)</t>
    </r>
  </si>
  <si>
    <t>6408-ZS-900132S</t>
  </si>
  <si>
    <t>23222</t>
  </si>
  <si>
    <t>MSPO980029</t>
  </si>
  <si>
    <t xml:space="preserve">Pro Custom Solar LLC dba Momentum Solar </t>
  </si>
  <si>
    <t>Y(Master PO)</t>
  </si>
  <si>
    <t>MSPO980033</t>
  </si>
  <si>
    <t>Metuchen</t>
  </si>
  <si>
    <t>MSPO980034</t>
  </si>
  <si>
    <t>Plainview</t>
  </si>
  <si>
    <t>MSPO980035</t>
  </si>
  <si>
    <t xml:space="preserve">INVOICED (4/7) </t>
  </si>
  <si>
    <t>MSPO981856</t>
  </si>
  <si>
    <r>
      <t xml:space="preserve">INVOICED (4/8) - </t>
    </r>
    <r>
      <rPr>
        <i/>
        <sz val="9"/>
        <rFont val="Calibri"/>
        <family val="2"/>
        <scheme val="minor"/>
      </rPr>
      <t>FTD: Qty error, only showing 800pcs</t>
    </r>
  </si>
  <si>
    <t>MSPO981857</t>
  </si>
  <si>
    <t>MSPO981858</t>
  </si>
  <si>
    <t>MSPO981859</t>
  </si>
  <si>
    <r>
      <t xml:space="preserve">INVOICED (4/8) - </t>
    </r>
    <r>
      <rPr>
        <i/>
        <sz val="9"/>
        <rFont val="Calibri"/>
        <family val="2"/>
        <scheme val="minor"/>
      </rPr>
      <t>FTD: Qty error, only showing 736pcs</t>
    </r>
  </si>
  <si>
    <t>MSPO981860</t>
  </si>
  <si>
    <t>MSPO981861</t>
  </si>
  <si>
    <t>MSPO981890</t>
  </si>
  <si>
    <t>MSPO981893</t>
  </si>
  <si>
    <t>MSPO981895</t>
  </si>
  <si>
    <t>MSPO982054</t>
  </si>
  <si>
    <r>
      <t xml:space="preserve">INVOICED (4/8) - </t>
    </r>
    <r>
      <rPr>
        <i/>
        <sz val="9"/>
        <rFont val="Calibri"/>
        <family val="2"/>
        <scheme val="minor"/>
      </rPr>
      <t>FTD: Qty error, only showing 768pcs. Missing 64pcs (BOL: 392657512)</t>
    </r>
  </si>
  <si>
    <t>MSPO982055</t>
  </si>
  <si>
    <t>MSPO982056</t>
  </si>
  <si>
    <t>MSPO982057</t>
  </si>
  <si>
    <r>
      <t>INVOICED (4/8) -</t>
    </r>
    <r>
      <rPr>
        <i/>
        <sz val="9"/>
        <rFont val="Calibri"/>
        <family val="2"/>
        <scheme val="minor"/>
      </rPr>
      <t xml:space="preserve"> FTD: Qty error, only showing 512pcs</t>
    </r>
  </si>
  <si>
    <t>MSPO982058</t>
  </si>
  <si>
    <r>
      <t xml:space="preserve">INVOICED (4/5)  - </t>
    </r>
    <r>
      <rPr>
        <i/>
        <sz val="9"/>
        <rFont val="Calibri"/>
        <family val="2"/>
        <scheme val="minor"/>
      </rPr>
      <t>Swap changd with BayWa (MASTER PO: BPO1076540)</t>
    </r>
  </si>
  <si>
    <t>MSPO982307</t>
  </si>
  <si>
    <t>MSPO982308</t>
  </si>
  <si>
    <t>P2133</t>
  </si>
  <si>
    <t>Suntuity Solar LLC</t>
  </si>
  <si>
    <t>Holmdel</t>
  </si>
  <si>
    <r>
      <t>INVOICED (4/8) -</t>
    </r>
    <r>
      <rPr>
        <sz val="9"/>
        <rFont val="Calibri"/>
        <family val="2"/>
        <scheme val="minor"/>
      </rPr>
      <t xml:space="preserve"> </t>
    </r>
    <r>
      <rPr>
        <i/>
        <sz val="9"/>
        <rFont val="Calibri"/>
        <family val="2"/>
        <scheme val="minor"/>
      </rPr>
      <t>FTD: Q</t>
    </r>
    <r>
      <rPr>
        <sz val="9"/>
        <rFont val="Calibri"/>
        <family val="2"/>
        <scheme val="minor"/>
      </rPr>
      <t>t</t>
    </r>
    <r>
      <rPr>
        <i/>
        <sz val="9"/>
        <rFont val="Calibri"/>
        <family val="2"/>
        <scheme val="minor"/>
      </rPr>
      <t>y error, only showing 1408pcs</t>
    </r>
  </si>
  <si>
    <t>P3822-CT-C PT1</t>
  </si>
  <si>
    <t>Trinity Heating and Air, Inc dba Trinity Solar</t>
  </si>
  <si>
    <t>12BB/6BB</t>
  </si>
  <si>
    <t>P3822-CT-C PT2</t>
  </si>
  <si>
    <t>P3822-EMA-C</t>
  </si>
  <si>
    <t>West Wareham</t>
  </si>
  <si>
    <t>P3822-MD-A</t>
  </si>
  <si>
    <t>Hanover</t>
  </si>
  <si>
    <t>P3822-NJ-A PT1</t>
  </si>
  <si>
    <t>Wall Township</t>
  </si>
  <si>
    <t>P3822-NJ-A PT2</t>
  </si>
  <si>
    <t>P3822-RPA-B PT1</t>
  </si>
  <si>
    <t>Reading</t>
  </si>
  <si>
    <t>P3822-RPA-B PT2</t>
  </si>
  <si>
    <t>P3822-WMA-A</t>
  </si>
  <si>
    <t>Holyoke</t>
  </si>
  <si>
    <t>P3850-CT PT1</t>
  </si>
  <si>
    <t>P3850-CT PT2</t>
  </si>
  <si>
    <r>
      <rPr>
        <b/>
        <sz val="9"/>
        <rFont val="Calibri"/>
        <family val="2"/>
        <scheme val="minor"/>
      </rPr>
      <t>INVOICED (4/5)</t>
    </r>
    <r>
      <rPr>
        <sz val="9"/>
        <rFont val="Calibri"/>
        <family val="2"/>
        <scheme val="minor"/>
      </rPr>
      <t xml:space="preserve"> - </t>
    </r>
    <r>
      <rPr>
        <i/>
        <sz val="9"/>
        <rFont val="Calibri"/>
        <family val="2"/>
        <scheme val="minor"/>
      </rPr>
      <t>distro PO 3850 - Angie confirmed to use CAWH</t>
    </r>
  </si>
  <si>
    <t>P3850-HV</t>
  </si>
  <si>
    <t>P3850-LI</t>
  </si>
  <si>
    <t>Ronkonkoma</t>
  </si>
  <si>
    <t>P3850-MD</t>
  </si>
  <si>
    <t>P3850-NJ PT1</t>
  </si>
  <si>
    <r>
      <t xml:space="preserve">INVOICED (4/5)  </t>
    </r>
    <r>
      <rPr>
        <i/>
        <sz val="9"/>
        <rFont val="Calibri"/>
        <family val="2"/>
        <scheme val="minor"/>
      </rPr>
      <t>Distro PO to MASTER 3850</t>
    </r>
  </si>
  <si>
    <t>P3850-NJ PT2</t>
  </si>
  <si>
    <r>
      <t xml:space="preserve">INVOICED (4/5) - </t>
    </r>
    <r>
      <rPr>
        <i/>
        <sz val="9"/>
        <rFont val="Calibri"/>
        <family val="2"/>
        <scheme val="minor"/>
      </rPr>
      <t>Distro PO to MASTER 3850</t>
    </r>
  </si>
  <si>
    <t>P3850-PPA</t>
  </si>
  <si>
    <t>Imperial</t>
  </si>
  <si>
    <r>
      <rPr>
        <b/>
        <sz val="9"/>
        <rFont val="Calibri"/>
        <family val="2"/>
        <scheme val="minor"/>
      </rPr>
      <t>INVOICED (4/5) -</t>
    </r>
    <r>
      <rPr>
        <sz val="9"/>
        <rFont val="Calibri"/>
        <family val="2"/>
        <scheme val="minor"/>
      </rPr>
      <t xml:space="preserve"> </t>
    </r>
    <r>
      <rPr>
        <i/>
        <sz val="9"/>
        <rFont val="Calibri"/>
        <family val="2"/>
        <scheme val="minor"/>
      </rPr>
      <t>distro PO 3850 - Angie confirmed to use CAWH</t>
    </r>
  </si>
  <si>
    <t>P3850-PPA-A</t>
  </si>
  <si>
    <t>INVOICED (3/29)</t>
  </si>
  <si>
    <t>P3850-RPA</t>
  </si>
  <si>
    <t>P3850-WMA</t>
  </si>
  <si>
    <r>
      <rPr>
        <b/>
        <sz val="9"/>
        <rFont val="Calibri"/>
        <family val="2"/>
        <scheme val="minor"/>
      </rPr>
      <t xml:space="preserve">INVOICED (4/5) - </t>
    </r>
    <r>
      <rPr>
        <sz val="9"/>
        <rFont val="Calibri"/>
        <family val="2"/>
        <scheme val="minor"/>
      </rPr>
      <t xml:space="preserve"> </t>
    </r>
    <r>
      <rPr>
        <i/>
        <sz val="9"/>
        <rFont val="Calibri"/>
        <family val="2"/>
        <scheme val="minor"/>
      </rPr>
      <t>distro PO 3850 - Angie confirmed to use CAWH</t>
    </r>
  </si>
  <si>
    <t>P3850-WMA-A</t>
  </si>
  <si>
    <t>We got deposit for one part of 97910 (4/14)</t>
  </si>
  <si>
    <t>PO-97910</t>
  </si>
  <si>
    <t>HOLD(was not on priority)</t>
  </si>
  <si>
    <t xml:space="preserve">Proforma received (2/4) - Possibly wont make it </t>
  </si>
  <si>
    <t>PO-97912</t>
  </si>
  <si>
    <t>PO-32751</t>
  </si>
  <si>
    <t xml:space="preserve">Need SST Approval - May replace PO based on Customer request (4/8) </t>
  </si>
  <si>
    <t>PO-32752</t>
  </si>
  <si>
    <r>
      <t>RELEASED &amp; SCHEDULED (3/25)</t>
    </r>
    <r>
      <rPr>
        <sz val="9"/>
        <rFont val="Calibri"/>
        <family val="2"/>
        <scheme val="minor"/>
      </rPr>
      <t xml:space="preserve"> - </t>
    </r>
    <r>
      <rPr>
        <b/>
        <sz val="9"/>
        <color rgb="FFFF0000"/>
        <rFont val="Calibri"/>
        <family val="2"/>
        <scheme val="minor"/>
      </rPr>
      <t>PUSH OUT TO APRIL</t>
    </r>
    <r>
      <rPr>
        <sz val="9"/>
        <rFont val="Calibri"/>
        <family val="2"/>
        <scheme val="minor"/>
      </rPr>
      <t xml:space="preserve"> - </t>
    </r>
    <r>
      <rPr>
        <b/>
        <i/>
        <sz val="9"/>
        <color rgb="FF00B050"/>
        <rFont val="Calibri"/>
        <family val="2"/>
        <scheme val="minor"/>
      </rPr>
      <t>ItemCode changed from 49201132 to 49203132. Revise CR, Get CR Approval, Send CR Rev to Logistics for the record.</t>
    </r>
  </si>
  <si>
    <t>(DDP, GAWH)</t>
  </si>
  <si>
    <t>PO-32955</t>
  </si>
  <si>
    <r>
      <t>RELEASED &amp; SCHEDULED (3/25)</t>
    </r>
    <r>
      <rPr>
        <sz val="9"/>
        <rFont val="Calibri"/>
        <family val="2"/>
        <scheme val="minor"/>
      </rPr>
      <t xml:space="preserve"> - </t>
    </r>
    <r>
      <rPr>
        <b/>
        <sz val="9"/>
        <color rgb="FFFF0000"/>
        <rFont val="Calibri"/>
        <family val="2"/>
        <scheme val="minor"/>
      </rPr>
      <t>PUSH OUT TO APRIL</t>
    </r>
    <r>
      <rPr>
        <sz val="9"/>
        <rFont val="Calibri"/>
        <family val="2"/>
        <scheme val="minor"/>
      </rPr>
      <t xml:space="preserve"> -  </t>
    </r>
    <r>
      <rPr>
        <b/>
        <i/>
        <sz val="9"/>
        <color rgb="FF00B050"/>
        <rFont val="Calibri"/>
        <family val="2"/>
        <scheme val="minor"/>
      </rPr>
      <t>ItemCode changed from 49201132 to 49203132. Revise CR, Get CR Approval, Send CR Rev to Logistics for the record.</t>
    </r>
  </si>
  <si>
    <t>PO-32960</t>
  </si>
  <si>
    <r>
      <rPr>
        <sz val="9"/>
        <rFont val="Calibri"/>
        <family val="2"/>
        <scheme val="minor"/>
      </rPr>
      <t>Originally BeaconPO: 9375875, Converted to BayWaPO (2/3)</t>
    </r>
    <r>
      <rPr>
        <b/>
        <sz val="9"/>
        <rFont val="Calibri"/>
        <family val="2"/>
        <scheme val="minor"/>
      </rPr>
      <t xml:space="preserve">  </t>
    </r>
  </si>
  <si>
    <t>PO-32987</t>
  </si>
  <si>
    <t>PO-32988</t>
  </si>
  <si>
    <t>PO-32990</t>
  </si>
  <si>
    <r>
      <rPr>
        <sz val="9"/>
        <rFont val="Calibri"/>
        <family val="2"/>
        <scheme val="minor"/>
      </rPr>
      <t>Originally BeaconPO: 9375875, Converted to BayWaPO (2/3)</t>
    </r>
    <r>
      <rPr>
        <b/>
        <sz val="9"/>
        <rFont val="Calibri"/>
        <family val="2"/>
        <scheme val="minor"/>
      </rPr>
      <t xml:space="preserve"> </t>
    </r>
  </si>
  <si>
    <t>PO-32991</t>
  </si>
  <si>
    <t>PO-32996</t>
  </si>
  <si>
    <t>PO-33295</t>
  </si>
  <si>
    <t xml:space="preserve">Revised PO pricing </t>
  </si>
  <si>
    <t>TDB</t>
  </si>
  <si>
    <t>(DDP, ATLWH, 49203132, 768pcs)</t>
  </si>
  <si>
    <t>1069-20</t>
  </si>
  <si>
    <t>DO INV REQ (4/14)</t>
  </si>
  <si>
    <t>1069-21</t>
  </si>
  <si>
    <t>1069-24</t>
  </si>
  <si>
    <t>1069-25</t>
  </si>
  <si>
    <t>1069-29</t>
  </si>
  <si>
    <t>1069-30</t>
  </si>
  <si>
    <t>Onatrio</t>
  </si>
  <si>
    <t>Customer received short. They also received ACM and would like to get replacement with regular module. Check with Gloria (4/14)</t>
  </si>
  <si>
    <t>(DDP, ATLWH, 49203132, 704pcs)</t>
  </si>
  <si>
    <t>1069-31</t>
  </si>
  <si>
    <t>Pomtton Plains</t>
  </si>
  <si>
    <t>MIS-SHIPMENT. We will ship 2 plts replacement soon (4/14)</t>
  </si>
  <si>
    <t>(DDP, ATLWH, , 64pcs)</t>
  </si>
  <si>
    <t>1069-32</t>
  </si>
  <si>
    <t>1069-38</t>
  </si>
  <si>
    <t>1069-39</t>
  </si>
  <si>
    <t>1069-40</t>
  </si>
  <si>
    <t>1069-41</t>
  </si>
  <si>
    <t>1069-42</t>
  </si>
  <si>
    <t>1069-43</t>
  </si>
  <si>
    <r>
      <t xml:space="preserve">WAITING FOR NADIA'S PRIORITY UPDATES. Legal-SST APPROVED. </t>
    </r>
    <r>
      <rPr>
        <i/>
        <sz val="9"/>
        <rFont val="Calibri"/>
        <family val="2"/>
        <scheme val="minor"/>
      </rPr>
      <t>DO NOT RELEASE YET. CHECK IF ITS PRIORITY</t>
    </r>
    <r>
      <rPr>
        <b/>
        <sz val="9"/>
        <rFont val="Calibri"/>
        <family val="2"/>
        <scheme val="minor"/>
      </rPr>
      <t xml:space="preserve"> (4/11)</t>
    </r>
  </si>
  <si>
    <t>1069-44</t>
  </si>
  <si>
    <t>1069-45</t>
  </si>
  <si>
    <t>1069-47</t>
  </si>
  <si>
    <t>1069-48</t>
  </si>
  <si>
    <t>1069-49</t>
  </si>
  <si>
    <t>1069-50</t>
  </si>
  <si>
    <t>1069-51</t>
  </si>
  <si>
    <t>1069-52</t>
  </si>
  <si>
    <t>1069-53</t>
  </si>
  <si>
    <t>PO REVISED. PROCESS (4/14)</t>
  </si>
  <si>
    <t>0120-WG903351S</t>
  </si>
  <si>
    <r>
      <t>[PARTIAL] Already shipped in MAR31. DO NOT INV REQ YET (4/4) -</t>
    </r>
    <r>
      <rPr>
        <sz val="9"/>
        <color theme="1"/>
        <rFont val="Calibri"/>
        <family val="2"/>
        <scheme val="minor"/>
      </rPr>
      <t xml:space="preserve"> </t>
    </r>
    <r>
      <rPr>
        <i/>
        <sz val="9"/>
        <color rgb="FF00B050"/>
        <rFont val="Calibri"/>
        <family val="2"/>
        <scheme val="minor"/>
      </rPr>
      <t xml:space="preserve">ItemCode changed from 49403140 to 49405140. Send CR Rev. to logistics </t>
    </r>
  </si>
  <si>
    <r>
      <rPr>
        <b/>
        <sz val="9"/>
        <rFont val="Calibri"/>
        <family val="2"/>
        <scheme val="minor"/>
      </rPr>
      <t>PARTIAL</t>
    </r>
    <r>
      <rPr>
        <sz val="9"/>
        <rFont val="Calibri"/>
        <family val="2"/>
        <scheme val="minor"/>
      </rPr>
      <t xml:space="preserve"> (CIP, GAWH, 49405140, 1664ea)</t>
    </r>
  </si>
  <si>
    <t>0224-JV909365S PT1</t>
  </si>
  <si>
    <t>(CIP, GAWH)</t>
  </si>
  <si>
    <t>0224-JV909365S PT2</t>
  </si>
  <si>
    <r>
      <t xml:space="preserve">DO INV REQ (4/14)  - </t>
    </r>
    <r>
      <rPr>
        <i/>
        <sz val="9"/>
        <color theme="1"/>
        <rFont val="Calibri"/>
        <family val="2"/>
        <scheme val="minor"/>
      </rPr>
      <t>Even swap with CED Columbia(Kristine's) 3/25</t>
    </r>
    <r>
      <rPr>
        <b/>
        <sz val="9"/>
        <color theme="1"/>
        <rFont val="Calibri"/>
        <family val="2"/>
        <scheme val="minor"/>
      </rPr>
      <t xml:space="preserve"> </t>
    </r>
  </si>
  <si>
    <t>(CIP, ATLWH, 49204132, 1352ea)</t>
  </si>
  <si>
    <t>0224-JV910169S</t>
  </si>
  <si>
    <t>ASKED CHRIS TO GET PRICE REVISED. CHRIS PENDING (4/14)</t>
  </si>
  <si>
    <t>po revised to 832pcs</t>
  </si>
  <si>
    <t>1670-RF950294S</t>
  </si>
  <si>
    <t>12/272021</t>
  </si>
  <si>
    <t>PO revised to NON-SPA</t>
  </si>
  <si>
    <t>get PO revised to 768</t>
  </si>
  <si>
    <t>4984-NVR945521S</t>
  </si>
  <si>
    <t>ELITE</t>
  </si>
  <si>
    <t>4422-SB900136S</t>
  </si>
  <si>
    <t>9106-CM929400S</t>
  </si>
  <si>
    <t>RELEASED 3/8, NOT SCHEDULED (3/28)</t>
  </si>
  <si>
    <t>9106-CM929401S</t>
  </si>
  <si>
    <t>need rev Price</t>
  </si>
  <si>
    <t>9106-CM929403S PT1</t>
  </si>
  <si>
    <t>9106-CM929484S</t>
  </si>
  <si>
    <t>5887-RD948461S PT2</t>
  </si>
  <si>
    <t>Need PO REV. Price Change (4/14)</t>
  </si>
  <si>
    <t>5887-RD948462S PT1</t>
  </si>
  <si>
    <t>5887-RD948462S PT2</t>
  </si>
  <si>
    <t>RELEASED 3/8, NOT SCHEDULED (3/27)</t>
  </si>
  <si>
    <t>5887-RD948540S</t>
  </si>
  <si>
    <t>LUMIO/ATLANTIC KEY</t>
  </si>
  <si>
    <r>
      <t xml:space="preserve">DO INV REQ (4/14) </t>
    </r>
    <r>
      <rPr>
        <i/>
        <sz val="9"/>
        <color theme="1"/>
        <rFont val="Calibri"/>
        <family val="2"/>
        <scheme val="minor"/>
      </rPr>
      <t xml:space="preserve">REMAINING PO QTY 1536pcs. Chris wants 1280pcs only 3/14, Pending </t>
    </r>
    <r>
      <rPr>
        <i/>
        <sz val="9"/>
        <color rgb="FFFF0000"/>
        <rFont val="Calibri"/>
        <family val="2"/>
        <scheme val="minor"/>
      </rPr>
      <t>2nd Priorty</t>
    </r>
    <r>
      <rPr>
        <i/>
        <sz val="9"/>
        <color theme="1"/>
        <rFont val="Calibri"/>
        <family val="2"/>
        <scheme val="minor"/>
      </rPr>
      <t xml:space="preserve"> (wait for SST) (3/18) </t>
    </r>
  </si>
  <si>
    <t>(CIP, ATLWH, 49405140, 1536ea)</t>
  </si>
  <si>
    <t>4250-CF902725S PT2</t>
  </si>
  <si>
    <t>NY State Solar</t>
  </si>
  <si>
    <r>
      <t xml:space="preserve">??? Failed to ship this qty(832ea) in MAR. Pushed out to 4/1 ship out. </t>
    </r>
    <r>
      <rPr>
        <i/>
        <sz val="9"/>
        <rFont val="Calibri"/>
        <family val="2"/>
        <scheme val="minor"/>
      </rPr>
      <t>Per Chris, special deal with customer. Cannot change price</t>
    </r>
  </si>
  <si>
    <t>(CIP, GAWH, 49204132, 832ea)</t>
  </si>
  <si>
    <t>4250-CF902726S PT2</t>
  </si>
  <si>
    <t>4250-CF902727S</t>
  </si>
  <si>
    <t>get rev PO - price should be 0.80/W (3/9)</t>
  </si>
  <si>
    <t>4250-CF902728S PT1</t>
  </si>
  <si>
    <t>(CIP, ATLWH, 49201132, 832ea)</t>
  </si>
  <si>
    <t>0933-DT906774S</t>
  </si>
  <si>
    <t>6408-ZS-900131S PT1</t>
  </si>
  <si>
    <t>Already shipped? INVOICE PENDING 4/6 (4/14)</t>
  </si>
  <si>
    <t>(CIP, GAWH, 49204132, 728ea)</t>
  </si>
  <si>
    <t>6408-ZS-900132S PT2</t>
  </si>
  <si>
    <t>AR-CR APPROVAL PENDING (4/14)</t>
  </si>
  <si>
    <t>P1266136 PT2</t>
  </si>
  <si>
    <t>2005012 (DDP, GAWH, 49201132, 448ea)</t>
  </si>
  <si>
    <t>P1266137</t>
  </si>
  <si>
    <t>Halfmoon</t>
  </si>
  <si>
    <t>(MASTER PO: BPO1076542)</t>
  </si>
  <si>
    <t>BPO1076542</t>
  </si>
  <si>
    <t xml:space="preserve">RELEASED (3/30) </t>
  </si>
  <si>
    <t>MSPO980051</t>
  </si>
  <si>
    <t>SST APPROVAL PENDING (4/14)</t>
  </si>
  <si>
    <t>MSPO980052</t>
  </si>
  <si>
    <t>MSPO980053</t>
  </si>
  <si>
    <t>MSPO980054</t>
  </si>
  <si>
    <t>MSPO980055</t>
  </si>
  <si>
    <t>MSPO980056</t>
  </si>
  <si>
    <t>MSPO980057-A</t>
  </si>
  <si>
    <t>MSPO980058</t>
  </si>
  <si>
    <t>MSPO980060</t>
  </si>
  <si>
    <t>Orange</t>
  </si>
  <si>
    <t>MSPO981422</t>
  </si>
  <si>
    <t>Jeff</t>
  </si>
  <si>
    <t>need rve PO - price 0.475/W Master PO BPO1076540</t>
  </si>
  <si>
    <t>MSPO981423</t>
  </si>
  <si>
    <r>
      <t xml:space="preserve">SCHEDULED (4/12) </t>
    </r>
    <r>
      <rPr>
        <i/>
        <sz val="9"/>
        <rFont val="Calibri"/>
        <family val="2"/>
        <scheme val="minor"/>
      </rPr>
      <t>- MASTER PO: BPO1076540</t>
    </r>
  </si>
  <si>
    <t xml:space="preserve">(CIP, GAWH, 49203132, 896ea) </t>
  </si>
  <si>
    <t>MSPO981736</t>
  </si>
  <si>
    <r>
      <rPr>
        <b/>
        <sz val="9"/>
        <rFont val="Calibri"/>
        <family val="2"/>
        <scheme val="minor"/>
      </rPr>
      <t>RELEASED &amp; NOT SCHEDULED (4/12)</t>
    </r>
    <r>
      <rPr>
        <sz val="9"/>
        <rFont val="Calibri"/>
        <family val="2"/>
        <scheme val="minor"/>
      </rPr>
      <t xml:space="preserve"> - </t>
    </r>
    <r>
      <rPr>
        <i/>
        <sz val="9"/>
        <rFont val="Calibri"/>
        <family val="2"/>
        <scheme val="minor"/>
      </rPr>
      <t>MASTER PO: BPO1076540</t>
    </r>
  </si>
  <si>
    <t xml:space="preserve">(CIP, ATLWH, 49203132, 832ea) </t>
  </si>
  <si>
    <t>MSPO981737</t>
  </si>
  <si>
    <r>
      <t>SCHEDULED (4/12)</t>
    </r>
    <r>
      <rPr>
        <i/>
        <sz val="9"/>
        <rFont val="Calibri"/>
        <family val="2"/>
        <scheme val="minor"/>
      </rPr>
      <t>- MASTER PO: BPO1076540</t>
    </r>
  </si>
  <si>
    <t>MSPO981738</t>
  </si>
  <si>
    <t>MSPO981739</t>
  </si>
  <si>
    <t xml:space="preserve">(CIP, ATLWH, 49203132, 896ea) </t>
  </si>
  <si>
    <t>MSPO981740</t>
  </si>
  <si>
    <r>
      <rPr>
        <b/>
        <sz val="9"/>
        <rFont val="Calibri"/>
        <family val="2"/>
        <scheme val="minor"/>
      </rPr>
      <t>RELEASED &amp; NOT SCHEDULED (4/11)</t>
    </r>
    <r>
      <rPr>
        <i/>
        <sz val="9"/>
        <rFont val="Calibri"/>
        <family val="2"/>
        <scheme val="minor"/>
      </rPr>
      <t xml:space="preserve"> - MASTER PO: BPO1076540</t>
    </r>
  </si>
  <si>
    <t>MSPO981741</t>
  </si>
  <si>
    <r>
      <t xml:space="preserve">RELEASED &amp; NOT SCHEDULED (4/12)  </t>
    </r>
    <r>
      <rPr>
        <i/>
        <sz val="9"/>
        <rFont val="Calibri"/>
        <family val="2"/>
        <scheme val="minor"/>
      </rPr>
      <t>- MASTER PO: BPO1076546</t>
    </r>
  </si>
  <si>
    <t>MSPO981891</t>
  </si>
  <si>
    <t>East Berlin</t>
  </si>
  <si>
    <r>
      <rPr>
        <sz val="9"/>
        <rFont val="Calibri"/>
        <family val="2"/>
        <scheme val="minor"/>
      </rPr>
      <t xml:space="preserve">(MASTER PO: BPO10786546/  NEW PO/  </t>
    </r>
    <r>
      <rPr>
        <b/>
        <sz val="9"/>
        <rFont val="Calibri"/>
        <family val="2"/>
        <scheme val="minor"/>
      </rPr>
      <t>SST/LEGAL APPROVED (3/9)</t>
    </r>
  </si>
  <si>
    <t>MSPO981892</t>
  </si>
  <si>
    <r>
      <t>RELEASED &amp; NOT SCHEDULED (4/11)</t>
    </r>
    <r>
      <rPr>
        <i/>
        <sz val="9"/>
        <rFont val="Calibri"/>
        <family val="2"/>
        <scheme val="minor"/>
      </rPr>
      <t xml:space="preserve"> - MASTER PO: BPO1076546</t>
    </r>
  </si>
  <si>
    <t>MSPO981894</t>
  </si>
  <si>
    <r>
      <t>SCHEDULED (4/12) -</t>
    </r>
    <r>
      <rPr>
        <sz val="9"/>
        <rFont val="Calibri"/>
        <family val="2"/>
        <scheme val="minor"/>
      </rPr>
      <t xml:space="preserve"> </t>
    </r>
    <r>
      <rPr>
        <i/>
        <sz val="9"/>
        <rFont val="Calibri"/>
        <family val="2"/>
        <scheme val="minor"/>
      </rPr>
      <t>MASTER PO: BPO1076546</t>
    </r>
  </si>
  <si>
    <t>MSPO981896</t>
  </si>
  <si>
    <r>
      <t xml:space="preserve">RELEASED &amp; NOT SCHEDULED (4/12)   - </t>
    </r>
    <r>
      <rPr>
        <i/>
        <sz val="9"/>
        <rFont val="Calibri"/>
        <family val="2"/>
        <scheme val="minor"/>
      </rPr>
      <t>MASTER PO: BPO1076546</t>
    </r>
  </si>
  <si>
    <t>MSPO981897</t>
  </si>
  <si>
    <t>MSPO981898</t>
  </si>
  <si>
    <t>CR REV APPROVAL PENDING</t>
  </si>
  <si>
    <t>MSPO982059</t>
  </si>
  <si>
    <r>
      <t xml:space="preserve">DO AR-CR (3/23) Legal-SST APPROVED 3/23 - </t>
    </r>
    <r>
      <rPr>
        <i/>
        <sz val="9"/>
        <color theme="1"/>
        <rFont val="Calibri"/>
        <family val="2"/>
        <scheme val="minor"/>
      </rPr>
      <t>MASTER PO: BPO1076546</t>
    </r>
  </si>
  <si>
    <t>MSPO982145</t>
  </si>
  <si>
    <r>
      <t xml:space="preserve">RELEASED &amp; NOT SCHEDULED (4/12) - </t>
    </r>
    <r>
      <rPr>
        <i/>
        <sz val="9"/>
        <color theme="1"/>
        <rFont val="Calibri"/>
        <family val="2"/>
        <scheme val="minor"/>
      </rPr>
      <t>MASTER PO: BPO1076546</t>
    </r>
  </si>
  <si>
    <t>MSPO982149</t>
  </si>
  <si>
    <t>MSPO982275</t>
  </si>
  <si>
    <t>MAR Master</t>
  </si>
  <si>
    <t>07719</t>
  </si>
  <si>
    <r>
      <rPr>
        <sz val="9"/>
        <rFont val="Calibri"/>
        <family val="2"/>
        <scheme val="minor"/>
      </rPr>
      <t>MASTER PO (OCT2022) -</t>
    </r>
    <r>
      <rPr>
        <b/>
        <sz val="9"/>
        <rFont val="Calibri"/>
        <family val="2"/>
        <scheme val="minor"/>
      </rPr>
      <t xml:space="preserve"> SST APPROVED with month. Do ALLOCATE (3/17)</t>
    </r>
  </si>
  <si>
    <t>`</t>
  </si>
  <si>
    <t>Wall</t>
  </si>
  <si>
    <t>P3850-CT-D</t>
  </si>
  <si>
    <t>[PARTIAL] DO NOT INVOICE REQ YET (4/4)</t>
  </si>
  <si>
    <r>
      <rPr>
        <b/>
        <sz val="9"/>
        <rFont val="Calibri"/>
        <family val="2"/>
        <scheme val="minor"/>
      </rPr>
      <t>PARTIAL</t>
    </r>
    <r>
      <rPr>
        <sz val="9"/>
        <rFont val="Calibri"/>
        <family val="2"/>
        <scheme val="minor"/>
      </rPr>
      <t xml:space="preserve"> (CIP, CAWH, 30390456H, 832ea)</t>
    </r>
  </si>
  <si>
    <t>P3850-EMA</t>
  </si>
  <si>
    <t>SPLIT FROM MAR2022.</t>
  </si>
  <si>
    <r>
      <rPr>
        <b/>
        <sz val="9"/>
        <rFont val="Calibri"/>
        <family val="2"/>
        <scheme val="minor"/>
      </rPr>
      <t>PARTIAL</t>
    </r>
    <r>
      <rPr>
        <sz val="9"/>
        <rFont val="Calibri"/>
        <family val="2"/>
        <scheme val="minor"/>
      </rPr>
      <t xml:space="preserve"> (CIP, CAWH, 30390456H, 832ea )</t>
    </r>
  </si>
  <si>
    <t>P3850-LI-A</t>
  </si>
  <si>
    <t>P3850-NJ-C</t>
  </si>
  <si>
    <t>P3850-RPA-B</t>
  </si>
  <si>
    <t>P3851-CT</t>
  </si>
  <si>
    <t>P3851-EMA</t>
  </si>
  <si>
    <t>P3851-MD</t>
  </si>
  <si>
    <t>P3851-NJ</t>
  </si>
  <si>
    <t>P3851-RPA</t>
  </si>
  <si>
    <t>P3851-WMA</t>
  </si>
  <si>
    <t xml:space="preserve">Proforma received (2/4) </t>
  </si>
  <si>
    <t>PO-97913</t>
  </si>
  <si>
    <t>PO-97914</t>
  </si>
  <si>
    <t>Follow up with SST (2/6) / add new address SAP B1</t>
  </si>
  <si>
    <t>PO-32753</t>
  </si>
  <si>
    <t>Deerfield Beach</t>
  </si>
  <si>
    <t>Follow up with SST (2/6)</t>
  </si>
  <si>
    <t>PO-32754</t>
  </si>
  <si>
    <t>PO-32755</t>
  </si>
  <si>
    <t>PO-32764</t>
  </si>
  <si>
    <t>PO-32765</t>
  </si>
  <si>
    <t>PO-32766</t>
  </si>
  <si>
    <t>Need SST Approval - May replace PO based on Customer request (4/8) - Legal pending</t>
  </si>
  <si>
    <t>PO-32767</t>
  </si>
  <si>
    <t>PO-32905</t>
  </si>
  <si>
    <t>PO-33032</t>
  </si>
  <si>
    <t>West Boylston</t>
  </si>
  <si>
    <t>PO-33033</t>
  </si>
  <si>
    <r>
      <rPr>
        <sz val="9"/>
        <rFont val="Calibri"/>
        <family val="2"/>
        <scheme val="minor"/>
      </rPr>
      <t>Originally BeaconPO: 9374798, Converted to BayWaPO (2/3)</t>
    </r>
    <r>
      <rPr>
        <b/>
        <sz val="9"/>
        <rFont val="Calibri"/>
        <family val="2"/>
        <scheme val="minor"/>
      </rPr>
      <t xml:space="preserve">  </t>
    </r>
  </si>
  <si>
    <t>PO-33296</t>
  </si>
  <si>
    <t>(replaced Beacon PO  9375859) SST/legal/reallocate</t>
  </si>
  <si>
    <t>PO-33533</t>
  </si>
  <si>
    <t>1069-46</t>
  </si>
  <si>
    <t>PO revised to NON-SPA    need rev price</t>
  </si>
  <si>
    <t>1670-RF950695S</t>
  </si>
  <si>
    <t>4984-MW945381S</t>
  </si>
  <si>
    <t>4984-NVR945527S</t>
  </si>
  <si>
    <t>4422-SB900129S</t>
  </si>
  <si>
    <t>9106-CM929402S PT1</t>
  </si>
  <si>
    <r>
      <t xml:space="preserve">AR-CR APPROVED 3/8, BUT HOLD, DO NOT RELEASE 2240pcs YET. Pending </t>
    </r>
    <r>
      <rPr>
        <b/>
        <sz val="9"/>
        <color rgb="FFFF0000"/>
        <rFont val="Calibri"/>
        <family val="2"/>
        <scheme val="minor"/>
      </rPr>
      <t>2nd Priorty</t>
    </r>
    <r>
      <rPr>
        <b/>
        <sz val="9"/>
        <rFont val="Calibri"/>
        <family val="2"/>
        <scheme val="minor"/>
      </rPr>
      <t>/</t>
    </r>
    <r>
      <rPr>
        <b/>
        <sz val="9"/>
        <color rgb="FFFF0000"/>
        <rFont val="Calibri"/>
        <family val="2"/>
        <scheme val="minor"/>
      </rPr>
      <t>Wait for SST</t>
    </r>
    <r>
      <rPr>
        <b/>
        <sz val="9"/>
        <rFont val="Calibri"/>
        <family val="2"/>
        <scheme val="minor"/>
      </rPr>
      <t xml:space="preserve"> (3/8)</t>
    </r>
  </si>
  <si>
    <t>5887-RD948345S PT3</t>
  </si>
  <si>
    <t>5887-RD948462S PT3</t>
  </si>
  <si>
    <t>5887-RD948463S PT1</t>
  </si>
  <si>
    <t>exchange with other branch? No inventory</t>
  </si>
  <si>
    <t>6462-JR906459S</t>
  </si>
  <si>
    <t>Q.PEAK DUO BLK G10.+ AC</t>
  </si>
  <si>
    <t>6462-JR906463S</t>
  </si>
  <si>
    <t xml:space="preserve">Q.PEAK DUO BLK ML G10.+ </t>
  </si>
  <si>
    <t>4250-CF902728S PT2</t>
  </si>
  <si>
    <t>4250-CF902756S PT1</t>
  </si>
  <si>
    <t>4250-CF902757S</t>
  </si>
  <si>
    <r>
      <t xml:space="preserve">RELEASED CANCELLED. </t>
    </r>
    <r>
      <rPr>
        <b/>
        <sz val="9"/>
        <color rgb="FFFF0000"/>
        <rFont val="Calibri"/>
        <family val="2"/>
        <scheme val="minor"/>
      </rPr>
      <t>THIS PO no longer priority 3/11</t>
    </r>
    <r>
      <rPr>
        <b/>
        <sz val="9"/>
        <rFont val="Calibri"/>
        <family val="2"/>
        <scheme val="minor"/>
      </rPr>
      <t xml:space="preserve"> (3/21)</t>
    </r>
  </si>
  <si>
    <t>8460-EE-923446S PT4</t>
  </si>
  <si>
    <t xml:space="preserve">release cancelled </t>
  </si>
  <si>
    <r>
      <t>[Customer Asking Next Delivery Schedule 4/4] -</t>
    </r>
    <r>
      <rPr>
        <i/>
        <sz val="9"/>
        <rFont val="Calibri"/>
        <family val="2"/>
        <scheme val="minor"/>
      </rPr>
      <t xml:space="preserve"> HOLD /  Requested to HOLD due to Chris's priority changed (3/11) DO AR/CR (3/10) - - </t>
    </r>
    <r>
      <rPr>
        <i/>
        <sz val="9"/>
        <color rgb="FFFF0000"/>
        <rFont val="Calibri"/>
        <family val="2"/>
        <scheme val="minor"/>
      </rPr>
      <t>Not priority</t>
    </r>
    <r>
      <rPr>
        <i/>
        <sz val="9"/>
        <rFont val="Calibri"/>
        <family val="2"/>
        <scheme val="minor"/>
      </rPr>
      <t xml:space="preserve"> yet</t>
    </r>
  </si>
  <si>
    <t>8460-EE-923533S PT1</t>
  </si>
  <si>
    <t>6408-ZS-900131S PT2</t>
  </si>
  <si>
    <t>6408-ZS-900138S PT1</t>
  </si>
  <si>
    <t>6408-ZS-900138S PT2</t>
  </si>
  <si>
    <t>(MASTER PO: BPO1076540)</t>
  </si>
  <si>
    <t>BPO1076540</t>
  </si>
  <si>
    <t>(MASTER PO: BPO1076543)</t>
  </si>
  <si>
    <t>BPO1076543</t>
  </si>
  <si>
    <t>MSPO979959</t>
  </si>
  <si>
    <t>SST-Legal PENDING APPROVAL (2/28)</t>
  </si>
  <si>
    <t>MSPO980507</t>
  </si>
  <si>
    <t>MSPO981424</t>
  </si>
  <si>
    <t>MSPO981425</t>
  </si>
  <si>
    <t>MSPO982150</t>
  </si>
  <si>
    <t>MSPO982151</t>
  </si>
  <si>
    <t>MSPO982152</t>
  </si>
  <si>
    <t>5% received (DDP, GAWH)</t>
  </si>
  <si>
    <t>P1747</t>
  </si>
  <si>
    <t>Suntuity Sourcing,LLC</t>
  </si>
  <si>
    <t>07733</t>
  </si>
  <si>
    <t>PO REV RECEIVED (3/30) Legal pending</t>
  </si>
  <si>
    <t>PO-32768</t>
  </si>
  <si>
    <t>PO-32769</t>
  </si>
  <si>
    <t>Need SST Approval - May replace PO based on Customer request (4/8)</t>
  </si>
  <si>
    <t>PO-32770</t>
  </si>
  <si>
    <t>PO-32771</t>
  </si>
  <si>
    <t>Need SST Approval - May replace PO based on Customer request (4/8) - They did not state incoterm and legal language on their PO. Wainting for rev., Not in BOX (2/6)</t>
  </si>
  <si>
    <t>PO-33137</t>
  </si>
  <si>
    <t>1670-RF950696S</t>
  </si>
  <si>
    <t>4984-NVR945522S</t>
  </si>
  <si>
    <t>4422-SB900137S</t>
  </si>
  <si>
    <t>9106-CM929402S PT2</t>
  </si>
  <si>
    <t>9106-CM929592S</t>
  </si>
  <si>
    <t>9106-CM929593S</t>
  </si>
  <si>
    <t>RELEASED by KB 768pcs 3/8, NOT SCHEDULED (3/27)</t>
  </si>
  <si>
    <t>5887-RD948345S PT2</t>
  </si>
  <si>
    <t>5887-RD948463S PT2</t>
  </si>
  <si>
    <t>4250-CF902755S</t>
  </si>
  <si>
    <t>4250-CF902758S</t>
  </si>
  <si>
    <t>8460-EE-923533S PT2</t>
  </si>
  <si>
    <t>0933-DT906777S</t>
  </si>
  <si>
    <t>6408-ZS-900131S PT3</t>
  </si>
  <si>
    <t>(MASTER PO: BPO1076545)</t>
  </si>
  <si>
    <t>BPO1076545</t>
  </si>
  <si>
    <t>NEED DISTRO PO</t>
  </si>
  <si>
    <t>need 95% payment</t>
  </si>
  <si>
    <t>P1749</t>
  </si>
  <si>
    <t>JULY</t>
  </si>
  <si>
    <r>
      <t>[New PO RCVD 2/4], Legal/SST both approved. A</t>
    </r>
    <r>
      <rPr>
        <b/>
        <sz val="9"/>
        <color theme="1"/>
        <rFont val="Calibri"/>
        <family val="2"/>
        <scheme val="minor"/>
      </rPr>
      <t>LLOCATE IN ATP &amp;</t>
    </r>
    <r>
      <rPr>
        <sz val="9"/>
        <color theme="1"/>
        <rFont val="Calibri"/>
        <family val="2"/>
        <scheme val="minor"/>
      </rPr>
      <t xml:space="preserve"> </t>
    </r>
    <r>
      <rPr>
        <b/>
        <sz val="9"/>
        <color theme="1"/>
        <rFont val="Calibri"/>
        <family val="2"/>
        <scheme val="minor"/>
      </rPr>
      <t>Do AR/CR  (2/6)</t>
    </r>
    <r>
      <rPr>
        <sz val="9"/>
        <color theme="1"/>
        <rFont val="Calibri"/>
        <family val="2"/>
        <scheme val="minor"/>
      </rPr>
      <t xml:space="preserve"> </t>
    </r>
  </si>
  <si>
    <t>0224-JV909930S</t>
  </si>
  <si>
    <t>1670-RF950697S</t>
  </si>
  <si>
    <t>4984-NVR945520S</t>
  </si>
  <si>
    <t>4984-NVR945523S</t>
  </si>
  <si>
    <t>4984-NVR945525S</t>
  </si>
  <si>
    <t>EMPOWER</t>
  </si>
  <si>
    <t>4984-NVR945526S</t>
  </si>
  <si>
    <t>4984-NVR945528S</t>
  </si>
  <si>
    <t>9106-CM929403S PT2</t>
  </si>
  <si>
    <t>9106-CM929594S</t>
  </si>
  <si>
    <r>
      <t>PROCESS SST/Legal Approval (3/7)</t>
    </r>
    <r>
      <rPr>
        <sz val="9"/>
        <rFont val="Calibri"/>
        <family val="2"/>
        <scheme val="minor"/>
      </rPr>
      <t xml:space="preserve"> Price change done by KB. </t>
    </r>
    <r>
      <rPr>
        <b/>
        <sz val="9"/>
        <rFont val="Calibri"/>
        <family val="2"/>
        <scheme val="minor"/>
      </rPr>
      <t xml:space="preserve">Pending </t>
    </r>
    <r>
      <rPr>
        <b/>
        <sz val="9"/>
        <color rgb="FFFF0000"/>
        <rFont val="Calibri"/>
        <family val="2"/>
        <scheme val="minor"/>
      </rPr>
      <t>2nd Priorty/Wait for SST</t>
    </r>
    <r>
      <rPr>
        <b/>
        <sz val="9"/>
        <rFont val="Calibri"/>
        <family val="2"/>
        <scheme val="minor"/>
      </rPr>
      <t xml:space="preserve"> (3/8)</t>
    </r>
  </si>
  <si>
    <t>5887-RD948337S PT2</t>
  </si>
  <si>
    <t>5887-RD948345S PT4</t>
  </si>
  <si>
    <t>5887-RD948345S PT5</t>
  </si>
  <si>
    <t>5887-RD948463S PT3</t>
  </si>
  <si>
    <t>5887-RD948464S</t>
  </si>
  <si>
    <t>4250-CF902754S</t>
  </si>
  <si>
    <t>4250-CF902756S PT2</t>
  </si>
  <si>
    <t>4250-CF902759S</t>
  </si>
  <si>
    <t>4250-CF902908S</t>
  </si>
  <si>
    <t>8460-EE-923533S PT3</t>
  </si>
  <si>
    <t>8460-EE-923533S PT5</t>
  </si>
  <si>
    <r>
      <t>Allocate</t>
    </r>
    <r>
      <rPr>
        <b/>
        <sz val="9"/>
        <rFont val="Calibri"/>
        <family val="2"/>
        <scheme val="minor"/>
      </rPr>
      <t xml:space="preserve"> (LEGAL/SST BOTH RCVD &amp; SAVED) </t>
    </r>
  </si>
  <si>
    <t>6408-HA-900213S</t>
  </si>
  <si>
    <t>6408-ZS-900131S PT4</t>
  </si>
  <si>
    <t>6408-ZS-900139S</t>
  </si>
  <si>
    <t>(MASTER PO: BPO1076541)</t>
  </si>
  <si>
    <t>BPO1076541</t>
  </si>
  <si>
    <t>P1840</t>
  </si>
  <si>
    <t>P1844</t>
  </si>
  <si>
    <t>P1845</t>
  </si>
  <si>
    <t>0224-JV909931S</t>
  </si>
  <si>
    <t>4250-CF902909S</t>
  </si>
  <si>
    <t>P1846</t>
  </si>
  <si>
    <t>0224-JV909932S</t>
  </si>
  <si>
    <t>4984-NVR946182S</t>
  </si>
  <si>
    <t>4250-CF902910S</t>
  </si>
  <si>
    <t>0933-DT906778S</t>
  </si>
  <si>
    <t>0224-JV909933S</t>
  </si>
  <si>
    <t>4984-NVR946183S</t>
  </si>
  <si>
    <t>0933-KD906943S</t>
  </si>
  <si>
    <t>0224-JV909934S</t>
  </si>
  <si>
    <t>4984-NVR946184S</t>
  </si>
  <si>
    <t>0933-KD906944S</t>
  </si>
  <si>
    <t xml:space="preserve">[New PO RCVD 2/4], Legal/SST both approved.ALLOCATED IN ATP (2/9) </t>
  </si>
  <si>
    <t>0224-JV909935S</t>
  </si>
  <si>
    <t>4984-NVR946185S</t>
  </si>
  <si>
    <t>New Po</t>
  </si>
  <si>
    <t>1521-BL967833S</t>
  </si>
  <si>
    <t xml:space="preserve">Anaheim </t>
  </si>
  <si>
    <t>1521-BL967834S</t>
  </si>
  <si>
    <t>1521-BL967835S</t>
  </si>
  <si>
    <t>1521-BL967830S</t>
  </si>
  <si>
    <t>1521-BL967831S</t>
  </si>
  <si>
    <t>1521-BL967832S</t>
  </si>
  <si>
    <t>0311-TC912277S</t>
  </si>
  <si>
    <t>0311-TC912278S</t>
  </si>
  <si>
    <t>0311-TC912276S</t>
  </si>
  <si>
    <t>0311-TC912275S</t>
  </si>
  <si>
    <t>0311-TC912274S</t>
  </si>
  <si>
    <t xml:space="preserve">revised po pricing </t>
  </si>
  <si>
    <t>0589-KB900604S</t>
  </si>
  <si>
    <t>0589-MH900669S</t>
  </si>
  <si>
    <t>0589-ZH900709S</t>
  </si>
  <si>
    <t>0756-SJ905300S</t>
  </si>
  <si>
    <t>0756-SJ905301S</t>
  </si>
  <si>
    <t>0756-SJ905303S</t>
  </si>
  <si>
    <t>0756-SJ905304S</t>
  </si>
  <si>
    <t>0756-SJ905305S</t>
  </si>
  <si>
    <t>0756-SJ905306S</t>
  </si>
  <si>
    <t>0821-KA-900699S</t>
  </si>
  <si>
    <t>0821-KA-900698S</t>
  </si>
  <si>
    <t>2576-JB909723S PT2</t>
  </si>
  <si>
    <t>2576-JB909479D PT4</t>
  </si>
  <si>
    <t>2576-JB909479D PT5</t>
  </si>
  <si>
    <t>4420-TC901026S</t>
  </si>
  <si>
    <t>CED Greentech Maui</t>
  </si>
  <si>
    <t>Kahului</t>
  </si>
  <si>
    <t>96732</t>
  </si>
  <si>
    <t>4420-TC901122S</t>
  </si>
  <si>
    <t>5951-SJ901016S</t>
  </si>
  <si>
    <t>5951-SJ901017S</t>
  </si>
  <si>
    <t>5951-SJ901018S</t>
  </si>
  <si>
    <t>5951-SJ901019S</t>
  </si>
  <si>
    <t>5971-SH908370S PT2</t>
  </si>
  <si>
    <t>5971-CC908657S</t>
  </si>
  <si>
    <t>Milwaukie</t>
  </si>
  <si>
    <t>5971-CC908659S</t>
  </si>
  <si>
    <t>5971-CC908660S</t>
  </si>
  <si>
    <t>5971-CC908661S</t>
  </si>
  <si>
    <t>5971-CC908662S</t>
  </si>
  <si>
    <t>5971-CC908664S</t>
  </si>
  <si>
    <t>5971-CC908665S</t>
  </si>
  <si>
    <t>6435-JH987856S</t>
  </si>
  <si>
    <t>6435-JH987854S</t>
  </si>
  <si>
    <t>6435-JH987853S</t>
  </si>
  <si>
    <t>6435-JH987857S</t>
  </si>
  <si>
    <t>6435-JH987729S</t>
  </si>
  <si>
    <t>6435-JH987728S</t>
  </si>
  <si>
    <t>6435-JH987727S</t>
  </si>
  <si>
    <t>6552-NZ971094S</t>
  </si>
  <si>
    <t>6552-NZ971095S</t>
  </si>
  <si>
    <t>6552-NZ971096S</t>
  </si>
  <si>
    <t>6552-NZ971097S</t>
  </si>
  <si>
    <t>6552-NZ971508S</t>
  </si>
  <si>
    <t>6552-NZ971507S</t>
  </si>
  <si>
    <t>7133-JIM982664S PT3</t>
  </si>
  <si>
    <t>7133-JIM982663S PT2</t>
  </si>
  <si>
    <t>7133-JIM983853S PT1</t>
  </si>
  <si>
    <t>7133-JIM983853S PT2</t>
  </si>
  <si>
    <t>7133-JIM983853S PT3</t>
  </si>
  <si>
    <t>7133-JIM983162S PT1</t>
  </si>
  <si>
    <t>7133-JIM983162S PT2</t>
  </si>
  <si>
    <t>7133-JIM983162S PT3</t>
  </si>
  <si>
    <t xml:space="preserve">spread out through july </t>
  </si>
  <si>
    <t>7133-JIM984222S PT1</t>
  </si>
  <si>
    <t>spread out through August</t>
  </si>
  <si>
    <t>7133-JIM984222S PT2</t>
  </si>
  <si>
    <t>7492-PS906731S</t>
  </si>
  <si>
    <t>7492-PS906732S</t>
  </si>
  <si>
    <t>7492-PS906733S</t>
  </si>
  <si>
    <t>7492-PS906729S</t>
  </si>
  <si>
    <t>7492-PS906734S</t>
  </si>
  <si>
    <t>7492-PS906743S</t>
  </si>
  <si>
    <t xml:space="preserve">revised PO pricing/ legal entity  </t>
  </si>
  <si>
    <t>7492-MR906981S</t>
  </si>
  <si>
    <t>7492-MR906982S</t>
  </si>
  <si>
    <t>7492-MR906983S</t>
  </si>
  <si>
    <t>5040-JB981538S</t>
  </si>
  <si>
    <t>5040-JB981540S</t>
  </si>
  <si>
    <t>5040-JB981541S</t>
  </si>
  <si>
    <t>one container 5/2, one container 5/16</t>
  </si>
  <si>
    <t>7953-NR904781S PT1</t>
  </si>
  <si>
    <t>7953-NR904781S PT2</t>
  </si>
  <si>
    <t>longer cables</t>
  </si>
  <si>
    <t>7953-NR904782S</t>
  </si>
  <si>
    <t>longer cables; 768pcs 8/15</t>
  </si>
  <si>
    <t>8064-ZH904486S</t>
  </si>
  <si>
    <t>8064-ZH904487S</t>
  </si>
  <si>
    <t>8064-ZH904488S</t>
  </si>
  <si>
    <t>8064-ZH904489S</t>
  </si>
  <si>
    <t>8064-ZH904490S</t>
  </si>
  <si>
    <t>8064-ZH904491S</t>
  </si>
  <si>
    <t>8064-ZH904492S</t>
  </si>
  <si>
    <t>8064-ZH904493S</t>
  </si>
  <si>
    <t>8187-KA900717S</t>
  </si>
  <si>
    <t xml:space="preserve">CED Greentech Spokane </t>
  </si>
  <si>
    <t>Spokane</t>
  </si>
  <si>
    <t>Revise to CIP</t>
  </si>
  <si>
    <t>8187-KA900764S</t>
  </si>
  <si>
    <t>8187-KA900765S</t>
  </si>
  <si>
    <t>8187-KA900766S</t>
  </si>
  <si>
    <t>8187-KA900767S</t>
  </si>
  <si>
    <t>8797-RA938049S PT2</t>
  </si>
  <si>
    <t>8797-RA938050S</t>
  </si>
  <si>
    <t>8797-RA938051S PT1</t>
  </si>
  <si>
    <t>8797-RA938051S PT3</t>
  </si>
  <si>
    <t>8797-RA938052S</t>
  </si>
  <si>
    <t>8797-RA937982S PT2</t>
  </si>
  <si>
    <t>8797-RA937983S PT2</t>
  </si>
  <si>
    <t>8797-RA937984S</t>
  </si>
  <si>
    <t>8797-RA937985S PT1</t>
  </si>
  <si>
    <t>8797-RA938049S PT1</t>
  </si>
  <si>
    <t>8797-RA938053S</t>
  </si>
  <si>
    <t>8797-RA938054S</t>
  </si>
  <si>
    <t>8797-RA938064S</t>
  </si>
  <si>
    <t xml:space="preserve">ok to switch to 410w if they become available </t>
  </si>
  <si>
    <t>9001-JW908468S</t>
  </si>
  <si>
    <t>9001-JW908469S</t>
  </si>
  <si>
    <t>9001-JW908471S</t>
  </si>
  <si>
    <t>9001-JW908472S</t>
  </si>
  <si>
    <t>9001-JW908473S</t>
  </si>
  <si>
    <t>revised po delivery address</t>
  </si>
  <si>
    <t xml:space="preserve">Inxeption Corporation </t>
  </si>
  <si>
    <t>TBA</t>
  </si>
  <si>
    <t>2022-700149</t>
  </si>
  <si>
    <t>2022-700150</t>
  </si>
  <si>
    <t>2022-700151</t>
  </si>
  <si>
    <t>2022-700148 PT2</t>
  </si>
  <si>
    <t>2022-700147 PT2</t>
  </si>
  <si>
    <t>2022-700282</t>
  </si>
  <si>
    <t>2022-700045</t>
  </si>
  <si>
    <t>2022-700049</t>
  </si>
  <si>
    <t>2022-700051</t>
  </si>
  <si>
    <t>2022-700148 PT1</t>
  </si>
  <si>
    <t>2022-700147 PT1</t>
  </si>
  <si>
    <t xml:space="preserve">revised pricing </t>
  </si>
  <si>
    <t>2022-700340 PT1</t>
  </si>
  <si>
    <t>2022-700340 PT2</t>
  </si>
  <si>
    <t>revised PO</t>
  </si>
  <si>
    <t>8187-KA900792S</t>
  </si>
  <si>
    <t>8187-KA900793S</t>
  </si>
  <si>
    <t>8187-KA900794S</t>
  </si>
  <si>
    <t>2022-700143 PT1</t>
  </si>
  <si>
    <t>2022-700143 PT2</t>
  </si>
  <si>
    <t>2022-700144 PT1</t>
  </si>
  <si>
    <t>2022-700144 PT2</t>
  </si>
  <si>
    <t>2022-700145 PT1</t>
  </si>
  <si>
    <t>Spread out through Oct</t>
  </si>
  <si>
    <t>7133-JIM985093S PT1</t>
  </si>
  <si>
    <t>Spread out through Nov</t>
  </si>
  <si>
    <t>7133-JIM985093S PT2</t>
  </si>
  <si>
    <t>Spread out through Dec</t>
  </si>
  <si>
    <t>7133-JIM985093S PT3</t>
  </si>
  <si>
    <t>2022-700145 PT2</t>
  </si>
  <si>
    <t>2022-700176</t>
  </si>
  <si>
    <t>2022-700175</t>
  </si>
  <si>
    <t>7133-JIM985089S PT1</t>
  </si>
  <si>
    <t>7133-JIM985089S PT2</t>
  </si>
  <si>
    <t>7133-JIM985089S PT3</t>
  </si>
  <si>
    <t>7133-JIM985087S PT1</t>
  </si>
  <si>
    <t>7133-JIM985087S PT2</t>
  </si>
  <si>
    <t>7133-JIM985087S PT3</t>
  </si>
  <si>
    <t>7133-JIM985087S PT4</t>
  </si>
  <si>
    <t>7133-JIM985087S PT5</t>
  </si>
  <si>
    <t>7133-JIM985417S</t>
  </si>
  <si>
    <t>2576-JB910110S</t>
  </si>
  <si>
    <t>6435-JH991004S</t>
  </si>
  <si>
    <t>6435-JH991006S</t>
  </si>
  <si>
    <t>6435-JH991007S</t>
  </si>
  <si>
    <t>6435-JH991009S</t>
  </si>
  <si>
    <t>6435-JH991010S</t>
  </si>
  <si>
    <t>6435-JH991011S</t>
  </si>
  <si>
    <t>8797-RA938475S</t>
  </si>
  <si>
    <t>Enphase Energy, Inc</t>
  </si>
  <si>
    <t>8797-RA938476S</t>
  </si>
  <si>
    <t>R&amp;R Service, Inc.</t>
  </si>
  <si>
    <t>5951-SJ901166S</t>
  </si>
  <si>
    <t>5951-SJ901167S</t>
  </si>
  <si>
    <t>5951-SJ901168S</t>
  </si>
  <si>
    <t>5951-SJ901169S</t>
  </si>
  <si>
    <t>5951-SJ901170S</t>
  </si>
  <si>
    <t>5951-SJ901171S</t>
  </si>
  <si>
    <t>5951-SJ901172S</t>
  </si>
  <si>
    <t>5951-SJ901173S</t>
  </si>
  <si>
    <t>2022-700177</t>
  </si>
  <si>
    <t>0311-TC912922S</t>
  </si>
  <si>
    <t>0311-TC912921S</t>
  </si>
  <si>
    <t>0311-TC912920S</t>
  </si>
  <si>
    <t>0311-TC912919S</t>
  </si>
  <si>
    <t>0311-TC912917S</t>
  </si>
  <si>
    <t>0311-TC912916S</t>
  </si>
  <si>
    <t>A1755310</t>
  </si>
  <si>
    <t>IMS Solar CO.</t>
  </si>
  <si>
    <t>Apple valley</t>
  </si>
  <si>
    <t>92308</t>
  </si>
  <si>
    <t>1024-BO942406S</t>
  </si>
  <si>
    <t>1024-BO942405S</t>
  </si>
  <si>
    <t>1024-BO942404S</t>
  </si>
  <si>
    <t>1024-BO942403S</t>
  </si>
  <si>
    <t>0756-SJ905897S</t>
  </si>
  <si>
    <t>0756-SJ905899S</t>
  </si>
  <si>
    <t>0756-SJ905900S</t>
  </si>
  <si>
    <t>0756-SJ905901S</t>
  </si>
  <si>
    <t>0756-SJ905902S</t>
  </si>
  <si>
    <t>0756-SJ905903S</t>
  </si>
  <si>
    <t>0756-SJ905904S</t>
  </si>
  <si>
    <t>0756-SJ905905S</t>
  </si>
  <si>
    <t>0756-SJ905906S</t>
  </si>
  <si>
    <t>0756-SJ905907S</t>
  </si>
  <si>
    <t>9185-BPM904303S</t>
  </si>
  <si>
    <t>9185-BPM904288S</t>
  </si>
  <si>
    <t>9185-BPM904287S</t>
  </si>
  <si>
    <t>9185-BPM904286S</t>
  </si>
  <si>
    <t>9185-BPM904285S</t>
  </si>
  <si>
    <t>9185-BPM904284S</t>
  </si>
  <si>
    <t>Revised to 768pcs</t>
  </si>
  <si>
    <t>9185-BPM904283S</t>
  </si>
  <si>
    <t>9185-BPM904282S</t>
  </si>
  <si>
    <t>9185-BPM904281S</t>
  </si>
  <si>
    <t>2022-700097 PT2</t>
  </si>
  <si>
    <t>2022-700050</t>
  </si>
  <si>
    <t>need SST approval/potentially April</t>
  </si>
  <si>
    <t>011474</t>
  </si>
  <si>
    <t>need SST approval</t>
  </si>
  <si>
    <t>011603</t>
  </si>
  <si>
    <t>need rev PO - ASP</t>
  </si>
  <si>
    <t>011177</t>
  </si>
  <si>
    <t>011279</t>
  </si>
  <si>
    <t>P002694434</t>
  </si>
  <si>
    <t xml:space="preserve">North Coast Electric Company </t>
  </si>
  <si>
    <t>P002667572</t>
  </si>
  <si>
    <t>P002667574</t>
  </si>
  <si>
    <t>6216-000432</t>
  </si>
  <si>
    <t xml:space="preserve">Sacramento </t>
  </si>
  <si>
    <t>6216-000434</t>
  </si>
  <si>
    <t>6216-000430</t>
  </si>
  <si>
    <t>6216-000426</t>
  </si>
  <si>
    <t>6216-000424</t>
  </si>
  <si>
    <t>6216-000422</t>
  </si>
  <si>
    <t>6216-000418</t>
  </si>
  <si>
    <t>6216-000420</t>
  </si>
  <si>
    <t>6216-000416</t>
  </si>
  <si>
    <t>6216-000428</t>
  </si>
  <si>
    <t>5680-124925</t>
  </si>
  <si>
    <t>5680-124927</t>
  </si>
  <si>
    <t>5680-124929</t>
  </si>
  <si>
    <t>5680-124931</t>
  </si>
  <si>
    <t>5680-124933</t>
  </si>
  <si>
    <t>5680-124935</t>
  </si>
  <si>
    <t>5680-124937</t>
  </si>
  <si>
    <t>5680-124939</t>
  </si>
  <si>
    <t>5680-124941</t>
  </si>
  <si>
    <t>5680-124943</t>
  </si>
  <si>
    <t>5689-817053</t>
  </si>
  <si>
    <t>5689-817065</t>
  </si>
  <si>
    <t>5689-817075</t>
  </si>
  <si>
    <t>5689-817080</t>
  </si>
  <si>
    <t>5689-817175</t>
  </si>
  <si>
    <t>5689-875639</t>
  </si>
  <si>
    <t>5689-875643</t>
  </si>
  <si>
    <t>5689-875655</t>
  </si>
  <si>
    <t>5689-875665</t>
  </si>
  <si>
    <t>5689-875675</t>
  </si>
  <si>
    <t>5689-875680</t>
  </si>
  <si>
    <t>5689-875683</t>
  </si>
  <si>
    <t>5689-875688</t>
  </si>
  <si>
    <t>5689-875714</t>
  </si>
  <si>
    <t>5689-875724</t>
  </si>
  <si>
    <t>5689-875729</t>
  </si>
  <si>
    <t>5689-875733</t>
  </si>
  <si>
    <t>5689-875739</t>
  </si>
  <si>
    <t>5689-875745</t>
  </si>
  <si>
    <t>5689-875751</t>
  </si>
  <si>
    <t>5689-875761</t>
  </si>
  <si>
    <t>5689-875766</t>
  </si>
  <si>
    <t>5689-875773</t>
  </si>
  <si>
    <t>5689-875775</t>
  </si>
  <si>
    <t>5689-875798</t>
  </si>
  <si>
    <t>5689-875800</t>
  </si>
  <si>
    <t>5689-875803</t>
  </si>
  <si>
    <t>5689-875805</t>
  </si>
  <si>
    <t>5689-875809</t>
  </si>
  <si>
    <t>5689-875812</t>
  </si>
  <si>
    <t>5689-875816</t>
  </si>
  <si>
    <t>5689-875818</t>
  </si>
  <si>
    <t>5689-875820</t>
  </si>
  <si>
    <t>5689-875822</t>
  </si>
  <si>
    <t>5689-875824</t>
  </si>
  <si>
    <t>5689-875827</t>
  </si>
  <si>
    <t>5689-875829</t>
  </si>
  <si>
    <t>6104-114118</t>
  </si>
  <si>
    <t>6216-843648</t>
  </si>
  <si>
    <t>6216-843672</t>
  </si>
  <si>
    <t>6216-843677</t>
  </si>
  <si>
    <t>6216-843691</t>
  </si>
  <si>
    <t>6216-843724</t>
  </si>
  <si>
    <t>6216-843735</t>
  </si>
  <si>
    <t>6216-843738</t>
  </si>
  <si>
    <t>6216-843746</t>
  </si>
  <si>
    <t>6216-843749</t>
  </si>
  <si>
    <t>6216-883844</t>
  </si>
  <si>
    <t>6217-437358</t>
  </si>
  <si>
    <t>6217-437761</t>
  </si>
  <si>
    <t>6705-573307</t>
  </si>
  <si>
    <t>90620</t>
  </si>
  <si>
    <t>6705-573332</t>
  </si>
  <si>
    <t>6705-613766</t>
  </si>
  <si>
    <t>6705-614805</t>
  </si>
  <si>
    <t>6705-614843</t>
  </si>
  <si>
    <t>Buena PArk</t>
  </si>
  <si>
    <t>6705-614850</t>
  </si>
  <si>
    <t>6707-388287</t>
  </si>
  <si>
    <t>6707-445750</t>
  </si>
  <si>
    <t>6707-445752</t>
  </si>
  <si>
    <t>6707-445754</t>
  </si>
  <si>
    <t>6707-446710</t>
  </si>
  <si>
    <t>6707-446724</t>
  </si>
  <si>
    <t>6707-446747</t>
  </si>
  <si>
    <t>6707-446757</t>
  </si>
  <si>
    <t>6707-4467631</t>
  </si>
  <si>
    <t>6707-446766</t>
  </si>
  <si>
    <t>6707-446774</t>
  </si>
  <si>
    <t>6707-446779</t>
  </si>
  <si>
    <t>6707-446788</t>
  </si>
  <si>
    <t>6707-446796</t>
  </si>
  <si>
    <t>6707-446801</t>
  </si>
  <si>
    <t>6707-446808</t>
  </si>
  <si>
    <t>6707-446810</t>
  </si>
  <si>
    <t>6707-446813</t>
  </si>
  <si>
    <t>6707-446815</t>
  </si>
  <si>
    <t>6707-446817</t>
  </si>
  <si>
    <t>6707-446819</t>
  </si>
  <si>
    <t>6707-446861</t>
  </si>
  <si>
    <t>6707-446900</t>
  </si>
  <si>
    <t>6707-446946</t>
  </si>
  <si>
    <t>6707-446948</t>
  </si>
  <si>
    <t>6707-446950</t>
  </si>
  <si>
    <t>6707-446731</t>
  </si>
  <si>
    <t>6707-446954</t>
  </si>
  <si>
    <t>7539-303722</t>
  </si>
  <si>
    <t>7539-606664</t>
  </si>
  <si>
    <t>7539-606671</t>
  </si>
  <si>
    <t>7539-606683</t>
  </si>
  <si>
    <t>7539-606687</t>
  </si>
  <si>
    <t>7539-606713</t>
  </si>
  <si>
    <t>7539-606718</t>
  </si>
  <si>
    <t>5689-990511</t>
  </si>
  <si>
    <t>67</t>
  </si>
  <si>
    <t>7539-709214</t>
  </si>
  <si>
    <t>7539-709216</t>
  </si>
  <si>
    <t>7539-709220</t>
  </si>
  <si>
    <t>7539-709222</t>
  </si>
  <si>
    <t>7539-709226</t>
  </si>
  <si>
    <t>7539-709228</t>
  </si>
  <si>
    <t>7539-711854</t>
  </si>
  <si>
    <t>7539-711861</t>
  </si>
  <si>
    <t>7539-711863</t>
  </si>
  <si>
    <t>7539-711881</t>
  </si>
  <si>
    <t>7539-711888</t>
  </si>
  <si>
    <t>7539-711892</t>
  </si>
  <si>
    <t>7539-711907</t>
  </si>
  <si>
    <t>7539-712157</t>
  </si>
  <si>
    <t>7539-712272</t>
  </si>
  <si>
    <t>7539-712280</t>
  </si>
  <si>
    <t>7539-712284</t>
  </si>
  <si>
    <t>7539-712291</t>
  </si>
  <si>
    <t>7539-712295</t>
  </si>
  <si>
    <t>7539-712299</t>
  </si>
  <si>
    <t>7539-712307</t>
  </si>
  <si>
    <t>7539-712311</t>
  </si>
  <si>
    <t>7539-712314</t>
  </si>
  <si>
    <t>7539-712316</t>
  </si>
  <si>
    <t>7539-712326</t>
  </si>
  <si>
    <t>7539-712340</t>
  </si>
  <si>
    <t>7539-712364</t>
  </si>
  <si>
    <t>7539-712369</t>
  </si>
  <si>
    <t>7539-712371</t>
  </si>
  <si>
    <t>7539-712373</t>
  </si>
  <si>
    <t>7539-712375</t>
  </si>
  <si>
    <t>7539-712377</t>
  </si>
  <si>
    <t>7539-712380</t>
  </si>
  <si>
    <t>7539-712384</t>
  </si>
  <si>
    <t>7539-712395</t>
  </si>
  <si>
    <t>7539-712411</t>
  </si>
  <si>
    <t>7539-712429</t>
  </si>
  <si>
    <t>7539-712434</t>
  </si>
  <si>
    <t>7539-712472</t>
  </si>
  <si>
    <t>7539-712477</t>
  </si>
  <si>
    <t>7539-712479</t>
  </si>
  <si>
    <t>7539-712487</t>
  </si>
  <si>
    <t>7539-712493</t>
  </si>
  <si>
    <t>7539-712495</t>
  </si>
  <si>
    <t>7539-712503</t>
  </si>
  <si>
    <t>7539-712520</t>
  </si>
  <si>
    <t>7539-712522</t>
  </si>
  <si>
    <t>7539-712535</t>
  </si>
  <si>
    <t>7539-712564</t>
  </si>
  <si>
    <t>7539-712567</t>
  </si>
  <si>
    <t>7539-712630</t>
  </si>
  <si>
    <t>7539-712639</t>
  </si>
  <si>
    <t>7539-712641</t>
  </si>
  <si>
    <t>7539-712645</t>
  </si>
  <si>
    <t>7539-712652</t>
  </si>
  <si>
    <t>7539-712670</t>
  </si>
  <si>
    <t>7539-712673</t>
  </si>
  <si>
    <t>7539-712676</t>
  </si>
  <si>
    <t>7557-718765</t>
  </si>
  <si>
    <t>7557-718771</t>
  </si>
  <si>
    <t>7557-718775</t>
  </si>
  <si>
    <t>7557-718779</t>
  </si>
  <si>
    <t>7557-718792</t>
  </si>
  <si>
    <t>7557-718802</t>
  </si>
  <si>
    <t>7557-743274</t>
  </si>
  <si>
    <t>7557-743298</t>
  </si>
  <si>
    <t>7557-743302</t>
  </si>
  <si>
    <t>7557-743340</t>
  </si>
  <si>
    <t>7557-743343</t>
  </si>
  <si>
    <t>7557-743363</t>
  </si>
  <si>
    <t>7557-743368</t>
  </si>
  <si>
    <t>7557-743375</t>
  </si>
  <si>
    <t>7557-743384</t>
  </si>
  <si>
    <t>7557-743387</t>
  </si>
  <si>
    <t>7557-743389</t>
  </si>
  <si>
    <t>7557-743391</t>
  </si>
  <si>
    <t>7557-743417</t>
  </si>
  <si>
    <t>7677-060418</t>
  </si>
  <si>
    <t>7677-064528</t>
  </si>
  <si>
    <t>7677-064530</t>
  </si>
  <si>
    <t>7677-064533</t>
  </si>
  <si>
    <t>6705-614781</t>
  </si>
  <si>
    <t>6705-614951</t>
  </si>
  <si>
    <t>7539-712570</t>
  </si>
  <si>
    <t>6104-014118</t>
  </si>
  <si>
    <t>6104-015559</t>
  </si>
  <si>
    <t>5689-817149</t>
  </si>
  <si>
    <t>6707-388283</t>
  </si>
  <si>
    <t>7539-606715</t>
  </si>
  <si>
    <t>5689-990513</t>
  </si>
  <si>
    <t>68</t>
  </si>
  <si>
    <t>5689-990519</t>
  </si>
  <si>
    <t>69</t>
  </si>
  <si>
    <t>5689-817166</t>
  </si>
  <si>
    <t>5689-875631</t>
  </si>
  <si>
    <t>6707-388289</t>
  </si>
  <si>
    <t>6707-388291</t>
  </si>
  <si>
    <t>5680-124907</t>
  </si>
  <si>
    <t>5680-124945</t>
  </si>
  <si>
    <t>5680-124947</t>
  </si>
  <si>
    <t>5680-124949</t>
  </si>
  <si>
    <t>5689-875831</t>
  </si>
  <si>
    <t>5689-875833</t>
  </si>
  <si>
    <t>5689-875835</t>
  </si>
  <si>
    <t>6216-882853</t>
  </si>
  <si>
    <t>6216-882856</t>
  </si>
  <si>
    <t>6216-882858</t>
  </si>
  <si>
    <t>6216-882860</t>
  </si>
  <si>
    <t>6216-883770</t>
  </si>
  <si>
    <t>6216-883773</t>
  </si>
  <si>
    <t>6216-883780</t>
  </si>
  <si>
    <t>6216-883787</t>
  </si>
  <si>
    <t>6216-883789</t>
  </si>
  <si>
    <t>6216-883791</t>
  </si>
  <si>
    <t>6216-883794</t>
  </si>
  <si>
    <t>6216-883799</t>
  </si>
  <si>
    <t>6216-883803</t>
  </si>
  <si>
    <t>6216-883807</t>
  </si>
  <si>
    <t>6216-883810</t>
  </si>
  <si>
    <t>6216-883817</t>
  </si>
  <si>
    <t>6216-883820</t>
  </si>
  <si>
    <t>6216-883822</t>
  </si>
  <si>
    <t>6216-883831</t>
  </si>
  <si>
    <t>6216-883849</t>
  </si>
  <si>
    <t>6216-883862</t>
  </si>
  <si>
    <t>6216-883864</t>
  </si>
  <si>
    <t>6216-883867</t>
  </si>
  <si>
    <t>6216-883870</t>
  </si>
  <si>
    <t>6216-883875</t>
  </si>
  <si>
    <t>6216-883922</t>
  </si>
  <si>
    <t>6216-883926</t>
  </si>
  <si>
    <t>6216-883938</t>
  </si>
  <si>
    <t>6216-883942</t>
  </si>
  <si>
    <t>7539-606724</t>
  </si>
  <si>
    <t>6217-437354</t>
  </si>
  <si>
    <t>6217-437364</t>
  </si>
  <si>
    <t>6217-437725</t>
  </si>
  <si>
    <t>6217-437740</t>
  </si>
  <si>
    <t>6217-437743</t>
  </si>
  <si>
    <t>6217-437751</t>
  </si>
  <si>
    <t>6217-437770</t>
  </si>
  <si>
    <t>6217-437777</t>
  </si>
  <si>
    <t>6217-437787</t>
  </si>
  <si>
    <t>6316-883846</t>
  </si>
  <si>
    <t>6707-445756</t>
  </si>
  <si>
    <t>6707-445758</t>
  </si>
  <si>
    <t>6707-445760</t>
  </si>
  <si>
    <t>6707-446870</t>
  </si>
  <si>
    <t>6707-446883</t>
  </si>
  <si>
    <t>6707-446888</t>
  </si>
  <si>
    <t>6707-446893</t>
  </si>
  <si>
    <t>6707-446912</t>
  </si>
  <si>
    <t>6707-446921</t>
  </si>
  <si>
    <t>6707-446923</t>
  </si>
  <si>
    <t>6707-446952</t>
  </si>
  <si>
    <t>7539-712489</t>
  </si>
  <si>
    <t>7539-712513</t>
  </si>
  <si>
    <t>7539-712537</t>
  </si>
  <si>
    <t>7539-712556</t>
  </si>
  <si>
    <t>7539-712636</t>
  </si>
  <si>
    <t>7539-712647</t>
  </si>
  <si>
    <t>7539-712663</t>
  </si>
  <si>
    <t>7539-712667</t>
  </si>
  <si>
    <t>7539-712678</t>
  </si>
  <si>
    <t>7677-064493</t>
  </si>
  <si>
    <t>7677-064495</t>
  </si>
  <si>
    <t>7677-064547</t>
  </si>
  <si>
    <t>5680-124916</t>
  </si>
  <si>
    <t>5680-124921</t>
  </si>
  <si>
    <t>5680-124923</t>
  </si>
  <si>
    <t>115800</t>
  </si>
  <si>
    <t>Fredricksburg</t>
  </si>
  <si>
    <t>115801</t>
  </si>
  <si>
    <t>115802</t>
  </si>
  <si>
    <t>115803</t>
  </si>
  <si>
    <t>115804</t>
  </si>
  <si>
    <t>115805</t>
  </si>
  <si>
    <t>115806</t>
  </si>
  <si>
    <t>115809</t>
  </si>
  <si>
    <t>115810</t>
  </si>
  <si>
    <t>115811</t>
  </si>
  <si>
    <t>115812</t>
  </si>
  <si>
    <t>115813</t>
  </si>
  <si>
    <t>115814</t>
  </si>
  <si>
    <t>115815</t>
  </si>
  <si>
    <t>115816</t>
  </si>
  <si>
    <t>115817</t>
  </si>
  <si>
    <t>115820</t>
  </si>
  <si>
    <t>115821</t>
  </si>
  <si>
    <t>115823</t>
  </si>
  <si>
    <t>115824</t>
  </si>
  <si>
    <t>VIsalia</t>
  </si>
  <si>
    <t>115825</t>
  </si>
  <si>
    <t>115826</t>
  </si>
  <si>
    <t>115827</t>
  </si>
  <si>
    <t>115828</t>
  </si>
  <si>
    <t>115829</t>
  </si>
  <si>
    <t>115831</t>
  </si>
  <si>
    <t>Q.PEAK DUO  ML G10+</t>
  </si>
  <si>
    <t>115832</t>
  </si>
  <si>
    <t>115833</t>
  </si>
  <si>
    <t>115834</t>
  </si>
  <si>
    <t>115835</t>
  </si>
  <si>
    <t>115836</t>
  </si>
  <si>
    <t>115837</t>
  </si>
  <si>
    <t>115839</t>
  </si>
  <si>
    <t>115840</t>
  </si>
  <si>
    <t>115841</t>
  </si>
  <si>
    <t>115842</t>
  </si>
  <si>
    <t>115843</t>
  </si>
  <si>
    <t>115844</t>
  </si>
  <si>
    <t>115845</t>
  </si>
  <si>
    <t>115846</t>
  </si>
  <si>
    <t>115847</t>
  </si>
  <si>
    <t>115848</t>
  </si>
  <si>
    <t>115849</t>
  </si>
  <si>
    <t>rev PO/qty/product name</t>
  </si>
  <si>
    <t>115850</t>
  </si>
  <si>
    <t>need rev PO - CIP</t>
  </si>
  <si>
    <t>1521-SUN968038S</t>
  </si>
  <si>
    <t>1521-SUN968037S</t>
  </si>
  <si>
    <t>1521-SUN968043S</t>
  </si>
  <si>
    <t>1521-SUN968040S</t>
  </si>
  <si>
    <t>1521-SUN968039S</t>
  </si>
  <si>
    <t>1875-SUNST919319S</t>
  </si>
  <si>
    <t>Revised to NON-SPA/ SST/Allocate</t>
  </si>
  <si>
    <t>1132-NL-912300S</t>
  </si>
  <si>
    <t>1132-NL-912306S</t>
  </si>
  <si>
    <t>1132-NL-912301S</t>
  </si>
  <si>
    <t>1132-NL-912307S</t>
  </si>
  <si>
    <t>1132-NL-912302S</t>
  </si>
  <si>
    <t>1132-NL-912308S</t>
  </si>
  <si>
    <t>Revised to NON-SPA SST/Legal  Allocate</t>
  </si>
  <si>
    <t>1132-NL-912208S</t>
  </si>
  <si>
    <t>1132-NL-912211S</t>
  </si>
  <si>
    <t>1132-NL-912303S</t>
  </si>
  <si>
    <t>1132-NL-912309S</t>
  </si>
  <si>
    <t>1132-NL-912304S</t>
  </si>
  <si>
    <t>Revised to NON-SPA SST/Legal/ Allocate</t>
  </si>
  <si>
    <t>1132-JP912212S</t>
  </si>
  <si>
    <t>1132-NL-912210S</t>
  </si>
  <si>
    <t>1132-NL-912310S</t>
  </si>
  <si>
    <t>Revised to NON-SPA SST/ Allocate</t>
  </si>
  <si>
    <t>1132-JP-912214S</t>
  </si>
  <si>
    <t>1132-NL-912213S</t>
  </si>
  <si>
    <t>1132-NL-912305S</t>
  </si>
  <si>
    <t>1132-NL-912311S</t>
  </si>
  <si>
    <t>SST/Legal/Allocate</t>
  </si>
  <si>
    <t>5621-CH904815S PT1</t>
  </si>
  <si>
    <t>5621-CH904815S PT2</t>
  </si>
  <si>
    <t>PO-00008199</t>
  </si>
  <si>
    <t>PO-00008184</t>
  </si>
  <si>
    <t>PO-00008183</t>
  </si>
  <si>
    <t>PO-00008182</t>
  </si>
  <si>
    <t>PO-00008181</t>
  </si>
  <si>
    <t>5621-CH904815S PT3</t>
  </si>
  <si>
    <t>5621-CH906207S PT1</t>
  </si>
  <si>
    <t>5621-CH906207S PT2</t>
  </si>
  <si>
    <t>5621-CH906207S PT3</t>
  </si>
  <si>
    <t>5621-CH906206S PT1</t>
  </si>
  <si>
    <t>5621-CH906206S PT2</t>
  </si>
  <si>
    <t>5621-CH906206S PT3</t>
  </si>
  <si>
    <t>5621-CH9062082S</t>
  </si>
  <si>
    <t>6058-SC904500S PT1</t>
  </si>
  <si>
    <t>6058-SC904500S PT2</t>
  </si>
  <si>
    <t>6058-SC904501S</t>
  </si>
  <si>
    <t>6058-SC904742S</t>
  </si>
  <si>
    <t>6058-SC904743S</t>
  </si>
  <si>
    <t>Revised to NON-SPA cust to revise Legal name/Allocate</t>
  </si>
  <si>
    <t>6058-SC904744S</t>
  </si>
  <si>
    <t>8018-AD915645S</t>
  </si>
  <si>
    <t>8018-AD915646S</t>
  </si>
  <si>
    <t>8018-AD915647S</t>
  </si>
  <si>
    <t>8018-AD916659S</t>
  </si>
  <si>
    <t>8018-AD916660S</t>
  </si>
  <si>
    <t>SST/ Allocate</t>
  </si>
  <si>
    <t>8018-AD916661S</t>
  </si>
  <si>
    <t>8018-AD917077S</t>
  </si>
  <si>
    <t>8018-AD917078S</t>
  </si>
  <si>
    <t>SST/Legal /Allocate</t>
  </si>
  <si>
    <t>PO2776</t>
  </si>
  <si>
    <t>PO2775</t>
  </si>
  <si>
    <t>PO2774</t>
  </si>
  <si>
    <t>PO2773</t>
  </si>
  <si>
    <t>PO2778</t>
  </si>
  <si>
    <t>PO2777</t>
  </si>
  <si>
    <t>PO2772</t>
  </si>
  <si>
    <t>PO2771</t>
  </si>
  <si>
    <t>PO2769</t>
  </si>
  <si>
    <t>PO2770</t>
  </si>
  <si>
    <t>PO2768</t>
  </si>
  <si>
    <t>PO2767</t>
  </si>
  <si>
    <t>PO2766</t>
  </si>
  <si>
    <t>PO2765</t>
  </si>
  <si>
    <t>PO2764</t>
  </si>
  <si>
    <t>PO2780</t>
  </si>
  <si>
    <t>Marrietta</t>
  </si>
  <si>
    <t>PO2779</t>
  </si>
  <si>
    <t>PO2763</t>
  </si>
  <si>
    <t>SST /Allocate</t>
  </si>
  <si>
    <t>8018-AD918147S PT1</t>
  </si>
  <si>
    <t>8018-AD918147S PT2</t>
  </si>
  <si>
    <t>8018-AD918147S PT3</t>
  </si>
  <si>
    <t>2022-H-7b</t>
  </si>
  <si>
    <t xml:space="preserve">TBD </t>
  </si>
  <si>
    <t>2022-H-8b</t>
  </si>
  <si>
    <t>2022-H-9b</t>
  </si>
  <si>
    <t>8018-AD918408S</t>
  </si>
  <si>
    <t>CED Geentech Sarasota</t>
  </si>
  <si>
    <t>8018-AD918410S</t>
  </si>
  <si>
    <t>8018-AD918412S</t>
  </si>
  <si>
    <t>8018-AD918421S</t>
  </si>
  <si>
    <t>8018-AD918422S</t>
  </si>
  <si>
    <t>8018-AD918424S</t>
  </si>
  <si>
    <t>8018-AD917079S</t>
  </si>
  <si>
    <t>0236-LUMIO920207S</t>
  </si>
  <si>
    <t>Dennis/Matt</t>
  </si>
  <si>
    <t>1127-JF900568S</t>
  </si>
  <si>
    <t>LUMIO SPA (REVISE), Legal/SST/Allocate</t>
  </si>
  <si>
    <t>0237-KI906609S</t>
  </si>
  <si>
    <t>0237-KI906610S</t>
  </si>
  <si>
    <t>0237-KI906611S</t>
  </si>
  <si>
    <t>Palmetto SPA (REVISE), Legal/SST/Allocate</t>
  </si>
  <si>
    <t>0237-KI906612S</t>
  </si>
  <si>
    <t>0237-KI906613S</t>
  </si>
  <si>
    <t>0237-KI906614S</t>
  </si>
  <si>
    <t>2685-DN900998S PT1</t>
  </si>
  <si>
    <t xml:space="preserve">Grand Juntion </t>
  </si>
  <si>
    <t>2685-DN900998S PT2</t>
  </si>
  <si>
    <t>2685-DN900998S PT3</t>
  </si>
  <si>
    <t>2685-DN901000S PT1</t>
  </si>
  <si>
    <t>2685-DN901000S PT2</t>
  </si>
  <si>
    <t>2685-DN901000S PT3</t>
  </si>
  <si>
    <t xml:space="preserve">2685-DN901001S PT1 </t>
  </si>
  <si>
    <t>2685-DN901001S PT2</t>
  </si>
  <si>
    <t>2685-DN901001S PT3</t>
  </si>
  <si>
    <t>3273-RK900265S PT1</t>
  </si>
  <si>
    <t>3273-RK900265S PT2</t>
  </si>
  <si>
    <t>3273-RK900265S PT3</t>
  </si>
  <si>
    <t>3273-RK900266S PT1</t>
  </si>
  <si>
    <t>3273-RK900266S PT2</t>
  </si>
  <si>
    <t>3273-RK900266S PT3</t>
  </si>
  <si>
    <t>3273-RK900267S PT1</t>
  </si>
  <si>
    <t>3273-RK900267S PT2</t>
  </si>
  <si>
    <t>3273-RK900267S PT3</t>
  </si>
  <si>
    <t>3273-RK900288S PT1</t>
  </si>
  <si>
    <t>3273-RK900288S PT2</t>
  </si>
  <si>
    <t>3273-RK900288S PT3</t>
  </si>
  <si>
    <t>3273-RK900580S</t>
  </si>
  <si>
    <t>3273-RK900581S</t>
  </si>
  <si>
    <t>3273-RK900582S</t>
  </si>
  <si>
    <t>3273-RK900583S</t>
  </si>
  <si>
    <t>3273-RK900584S</t>
  </si>
  <si>
    <t>3273-RK900585S</t>
  </si>
  <si>
    <t>3273-ZR900752S</t>
  </si>
  <si>
    <t>3273-ZR900753S</t>
  </si>
  <si>
    <t>3273-ZR900754S</t>
  </si>
  <si>
    <t>3273-ZR900801S PT1</t>
  </si>
  <si>
    <t>3273-ZR900801S PT2</t>
  </si>
  <si>
    <t>3273-ZR900802S PT1</t>
  </si>
  <si>
    <t>3273-ZR900802S PT2</t>
  </si>
  <si>
    <t>3273-ZR900803S PT1</t>
  </si>
  <si>
    <t>3273-ZR900803S PT2</t>
  </si>
  <si>
    <t>3273-ZR900804S PT1</t>
  </si>
  <si>
    <t>3273-ZR900804S PT2</t>
  </si>
  <si>
    <t xml:space="preserve">SST/Allocate </t>
  </si>
  <si>
    <t>6026-DN901040S PT1</t>
  </si>
  <si>
    <t>6026-DN901040S PT2</t>
  </si>
  <si>
    <t>6026-DN901040S PT3</t>
  </si>
  <si>
    <t>6026-DN901041S PT1</t>
  </si>
  <si>
    <t>4391-JS900048S PT1</t>
  </si>
  <si>
    <t>4391-JS900048S PT2</t>
  </si>
  <si>
    <t>4391-JS900048S PT3</t>
  </si>
  <si>
    <t>4391-JS900048S PT4</t>
  </si>
  <si>
    <t>4391-JS900049S PT1</t>
  </si>
  <si>
    <t>4391-JS900049S PT2</t>
  </si>
  <si>
    <t>4391-JS900049S PT3</t>
  </si>
  <si>
    <t>4391-JS900049S PT4</t>
  </si>
  <si>
    <t>4391-JS900050S PT1</t>
  </si>
  <si>
    <t>4391-JS900050S PT2</t>
  </si>
  <si>
    <t>4391-JS900050S PT3</t>
  </si>
  <si>
    <t>4391-JS900050S PT4</t>
  </si>
  <si>
    <t>4391-JS900211S PT1</t>
  </si>
  <si>
    <t>4391-JS900211S PT2</t>
  </si>
  <si>
    <t>4391-JS900211S PT3</t>
  </si>
  <si>
    <t xml:space="preserve">Legal/SST/Allocate/Two Trucks per Week </t>
  </si>
  <si>
    <t>4391-JS900217S PT1</t>
  </si>
  <si>
    <t>4391-JS900217S PT2</t>
  </si>
  <si>
    <t>4391-JS900217S PT3</t>
  </si>
  <si>
    <t>4391-JS900217S PT4</t>
  </si>
  <si>
    <t>4090-RT906297S PT1</t>
  </si>
  <si>
    <t>4090-RT906297S PT2</t>
  </si>
  <si>
    <t>4090-RT906297S PT3</t>
  </si>
  <si>
    <t>4090-RT906298S PT1</t>
  </si>
  <si>
    <t>4090-RT906298S PT2</t>
  </si>
  <si>
    <t>4090-RT906298S PT3</t>
  </si>
  <si>
    <t>0148-RK906331S PT1</t>
  </si>
  <si>
    <t>0148-RK906331S PT2</t>
  </si>
  <si>
    <t>0148-RK906331S PT3</t>
  </si>
  <si>
    <t>6026-DN901041S PT2</t>
  </si>
  <si>
    <t>6026-DN901041S PT3</t>
  </si>
  <si>
    <t>6026-DN901042S PT1</t>
  </si>
  <si>
    <t>6026-DN901042S PT2</t>
  </si>
  <si>
    <t>6026-DN901042S PT3</t>
  </si>
  <si>
    <t xml:space="preserve">Legal/SST/Allocate </t>
  </si>
  <si>
    <t>4441-MD900673S</t>
  </si>
  <si>
    <t xml:space="preserve">Q.PEAK DUO ML G10.A+ </t>
  </si>
  <si>
    <t>0239-HB905286S</t>
  </si>
  <si>
    <t>0239-HB905287S</t>
  </si>
  <si>
    <t>0239-HB905288S</t>
  </si>
  <si>
    <t>Changed from CS to Non-CS</t>
  </si>
  <si>
    <t>6692-NT909886S PT1</t>
  </si>
  <si>
    <t>CED Greentech Utah</t>
  </si>
  <si>
    <t>West Valley City</t>
  </si>
  <si>
    <t>6692-NT909886S PT2</t>
  </si>
  <si>
    <t>6692-NT909888S</t>
  </si>
  <si>
    <t>6692-NT909889S PT1</t>
  </si>
  <si>
    <t>6692-NT909889S PT2</t>
  </si>
  <si>
    <t>6692-NT909900S</t>
  </si>
  <si>
    <t>6692-NT909901S PT1</t>
  </si>
  <si>
    <t>8756-KC997099S</t>
  </si>
  <si>
    <t>NEED REVISED PO TO G10+</t>
  </si>
  <si>
    <t>8756-MD997102S</t>
  </si>
  <si>
    <t>8756-MD997103S</t>
  </si>
  <si>
    <t>8756-LC997786S</t>
  </si>
  <si>
    <t>HQCV3FF3071</t>
  </si>
  <si>
    <t>Fairfield</t>
  </si>
  <si>
    <t>HQCV3FF3072</t>
  </si>
  <si>
    <t>HQCV3FF3073</t>
  </si>
  <si>
    <t>HQCV3FF3074</t>
  </si>
  <si>
    <t>HQCV3FF3075</t>
  </si>
  <si>
    <t>HQCV3FF3076</t>
  </si>
  <si>
    <t>HQCV3ON3082</t>
  </si>
  <si>
    <t>HQCV3ON3083</t>
  </si>
  <si>
    <t>HQCV3S3065</t>
  </si>
  <si>
    <t>HQCV3S3066</t>
  </si>
  <si>
    <t>P103439961</t>
  </si>
  <si>
    <t>P103439963</t>
  </si>
  <si>
    <t>P103439967</t>
  </si>
  <si>
    <t>P103439973</t>
  </si>
  <si>
    <t>P103439976</t>
  </si>
  <si>
    <t>P103439977</t>
  </si>
  <si>
    <t>P103439979</t>
  </si>
  <si>
    <t>P103439984</t>
  </si>
  <si>
    <t>P103439985</t>
  </si>
  <si>
    <t>P103439986</t>
  </si>
  <si>
    <t>P103439989</t>
  </si>
  <si>
    <t>P103439990</t>
  </si>
  <si>
    <t>P103440918</t>
  </si>
  <si>
    <t>Midland</t>
  </si>
  <si>
    <t>P103440919</t>
  </si>
  <si>
    <t>P103440922</t>
  </si>
  <si>
    <t>P103440925</t>
  </si>
  <si>
    <t>P103452846</t>
  </si>
  <si>
    <t>Coppell</t>
  </si>
  <si>
    <t>P103452849</t>
  </si>
  <si>
    <t>P103452850</t>
  </si>
  <si>
    <t>P103452851</t>
  </si>
  <si>
    <t>P103452852</t>
  </si>
  <si>
    <t>P103452853</t>
  </si>
  <si>
    <t>P103452929</t>
  </si>
  <si>
    <t>P103452930</t>
  </si>
  <si>
    <t>P103452931</t>
  </si>
  <si>
    <t>P103452934</t>
  </si>
  <si>
    <t>P103452936</t>
  </si>
  <si>
    <t>P103452937</t>
  </si>
  <si>
    <t>P103475752</t>
  </si>
  <si>
    <t>P103475753</t>
  </si>
  <si>
    <t>P103475754</t>
  </si>
  <si>
    <t>P103475755</t>
  </si>
  <si>
    <t>P103475758</t>
  </si>
  <si>
    <t>P103475759</t>
  </si>
  <si>
    <t>P103476126</t>
  </si>
  <si>
    <t>P103476135</t>
  </si>
  <si>
    <t>P103476150</t>
  </si>
  <si>
    <t>P103476154</t>
  </si>
  <si>
    <t>S133333526</t>
  </si>
  <si>
    <t>Flagstaf</t>
  </si>
  <si>
    <t>P103476160</t>
  </si>
  <si>
    <t>P103503408</t>
  </si>
  <si>
    <t xml:space="preserve">Green Light Solar </t>
  </si>
  <si>
    <t>P103503416</t>
  </si>
  <si>
    <t>P103503421</t>
  </si>
  <si>
    <t>P103503420</t>
  </si>
  <si>
    <t>P103503419</t>
  </si>
  <si>
    <t>P103503417</t>
  </si>
  <si>
    <t>P103503432</t>
  </si>
  <si>
    <t>P103503461</t>
  </si>
  <si>
    <t>P103503460</t>
  </si>
  <si>
    <t>3961951</t>
  </si>
  <si>
    <t>3961942</t>
  </si>
  <si>
    <t>P103503385</t>
  </si>
  <si>
    <t>P103503396</t>
  </si>
  <si>
    <t>P103503395</t>
  </si>
  <si>
    <t>P103503399</t>
  </si>
  <si>
    <t>P103503403</t>
  </si>
  <si>
    <t>P103503402</t>
  </si>
  <si>
    <t>P103503471</t>
  </si>
  <si>
    <t>P103503481</t>
  </si>
  <si>
    <t>P103503480</t>
  </si>
  <si>
    <t>P103503479</t>
  </si>
  <si>
    <t>P103503478</t>
  </si>
  <si>
    <t>P103533290</t>
  </si>
  <si>
    <t>P103503477</t>
  </si>
  <si>
    <t>P103533314</t>
  </si>
  <si>
    <t>P103530193</t>
  </si>
  <si>
    <t>P103541322</t>
  </si>
  <si>
    <t>P103543102</t>
  </si>
  <si>
    <t>P103533316</t>
  </si>
  <si>
    <t>3972528</t>
  </si>
  <si>
    <t>P103533318</t>
  </si>
  <si>
    <t>3972533</t>
  </si>
  <si>
    <t>P103533320</t>
  </si>
  <si>
    <t>P103533323</t>
  </si>
  <si>
    <t>P103533329</t>
  </si>
  <si>
    <t>P103533338</t>
  </si>
  <si>
    <t>P103533350</t>
  </si>
  <si>
    <t>P103533351</t>
  </si>
  <si>
    <t>3976145</t>
  </si>
  <si>
    <t>6692-NT909901S PT2</t>
  </si>
  <si>
    <t>6692-NT909903S</t>
  </si>
  <si>
    <t>IP-PO-00001606</t>
  </si>
  <si>
    <t>IP-PO-00001607</t>
  </si>
  <si>
    <t>sst/allocate/LightWave Solar</t>
  </si>
  <si>
    <t>LWS-3503 PT1</t>
  </si>
  <si>
    <t>Antioch</t>
  </si>
  <si>
    <t>IP-PO-00001601</t>
  </si>
  <si>
    <t>IP-PO-00001602</t>
  </si>
  <si>
    <t>IP-PO-00001603</t>
  </si>
  <si>
    <t>sst/legal/allocate/StraightUp Solar</t>
  </si>
  <si>
    <t>SUS-19091061</t>
  </si>
  <si>
    <t>LWS-3503 PT2</t>
  </si>
  <si>
    <t>IP-PO-00001604</t>
  </si>
  <si>
    <t>IP-PO-00001608</t>
  </si>
  <si>
    <t>IP-PO-00001609</t>
  </si>
  <si>
    <t>LWS-3503 PT3</t>
  </si>
  <si>
    <t>IP-PO-00001610</t>
  </si>
  <si>
    <t>IP-PO-00001611</t>
  </si>
  <si>
    <t>IP-PO-00001612</t>
  </si>
  <si>
    <t>sst/allocate/Solar Holler</t>
  </si>
  <si>
    <t>SH-00806</t>
  </si>
  <si>
    <t>new po</t>
  </si>
  <si>
    <t>4664-GS-903388S PT1</t>
  </si>
  <si>
    <t>4664-GS-903388S PT2</t>
  </si>
  <si>
    <t>4664-GS-903388S PT3</t>
  </si>
  <si>
    <t>4664-GS-903706S PT1</t>
  </si>
  <si>
    <t>4664-GS-903706S PT2</t>
  </si>
  <si>
    <t>4664-GS-903706S PT3</t>
  </si>
  <si>
    <t>4664-GS-903706S PT4</t>
  </si>
  <si>
    <t>4664-GS-903706S PT5</t>
  </si>
  <si>
    <t>1154-JR-900349S</t>
  </si>
  <si>
    <t>3584-PAUL-903599S PT1</t>
  </si>
  <si>
    <t>3584-PAUL-903599S PT2</t>
  </si>
  <si>
    <t>3584-PAUL-903599S PT3</t>
  </si>
  <si>
    <t>0987-CB-900080S</t>
  </si>
  <si>
    <t>LUMIO/allocate/SST/legal</t>
  </si>
  <si>
    <t>3584-PAUL-903610S PT1</t>
  </si>
  <si>
    <t>12/15/</t>
  </si>
  <si>
    <t>3584-PAUL-904320S PT1</t>
  </si>
  <si>
    <t>3584-PAUL-904320S PT2</t>
  </si>
  <si>
    <t>3584-PAUL-904320S PT3</t>
  </si>
  <si>
    <t>3584-PAUL-904320S PT4</t>
  </si>
  <si>
    <t>3584-PAUL-904320S PT5</t>
  </si>
  <si>
    <t>3584-PAUL-904320S PT6</t>
  </si>
  <si>
    <t>1154-JR-900455S PT1</t>
  </si>
  <si>
    <t>1154-JR-900455S PT2</t>
  </si>
  <si>
    <t>1154-JR-900455S PT3</t>
  </si>
  <si>
    <t>1154-JR-900455S PT4</t>
  </si>
  <si>
    <t>sst/ Allocate</t>
  </si>
  <si>
    <t>1045-CL-907114S PT1</t>
  </si>
  <si>
    <t>1045-CL-907114S PT2</t>
  </si>
  <si>
    <t>1045-CL-907114S PT3</t>
  </si>
  <si>
    <t>1045-CL-907114S PT4</t>
  </si>
  <si>
    <t>1045-CL-907114S PT5</t>
  </si>
  <si>
    <t>1154-JR-900455S PT5</t>
  </si>
  <si>
    <t>1154-JR-900756S PT1</t>
  </si>
  <si>
    <t>1154-JR-900756S PT2</t>
  </si>
  <si>
    <t>1154-JR-900756S PT3</t>
  </si>
  <si>
    <t>1154-JR-900756S PT4</t>
  </si>
  <si>
    <t>1154-JR-900756S PT5</t>
  </si>
  <si>
    <t>1154-JR-900756S PT6</t>
  </si>
  <si>
    <t>1154-JR-900756S PT7</t>
  </si>
  <si>
    <t>P101025801</t>
  </si>
  <si>
    <t>P101025806</t>
  </si>
  <si>
    <t>P101025809</t>
  </si>
  <si>
    <t>P101025811</t>
  </si>
  <si>
    <t>P101025816</t>
  </si>
  <si>
    <t>P101025818</t>
  </si>
  <si>
    <t>P101025819</t>
  </si>
  <si>
    <t>P101025822</t>
  </si>
  <si>
    <t>P101025824</t>
  </si>
  <si>
    <t>P101025826</t>
  </si>
  <si>
    <t>P101025827</t>
  </si>
  <si>
    <t>P101025836</t>
  </si>
  <si>
    <t>P101025837</t>
  </si>
  <si>
    <t>0960-DL-900081S PT1</t>
  </si>
  <si>
    <t>Canton</t>
  </si>
  <si>
    <t>0960-DL-900081S PT2</t>
  </si>
  <si>
    <t>0960-DL-900081S PT3</t>
  </si>
  <si>
    <t>0960-DL-900081S PT4</t>
  </si>
  <si>
    <t>0960-DL-900081S PT5</t>
  </si>
  <si>
    <t>0960-DL-900081S PT6</t>
  </si>
  <si>
    <t>0960-DL-900081S PT7</t>
  </si>
  <si>
    <t>Supplied Energy,LLC</t>
  </si>
  <si>
    <t>PO-34186</t>
  </si>
  <si>
    <t>PO-34159</t>
  </si>
  <si>
    <t>PO-34157</t>
  </si>
  <si>
    <t>PO-34156</t>
  </si>
  <si>
    <t>PO-34155</t>
  </si>
  <si>
    <t>PO-34154</t>
  </si>
  <si>
    <t>PO-34153</t>
  </si>
  <si>
    <t>Schenectady</t>
  </si>
  <si>
    <t>PO-34152</t>
  </si>
  <si>
    <t>PO-34151</t>
  </si>
  <si>
    <t>PO-34150</t>
  </si>
  <si>
    <t>PO-34149</t>
  </si>
  <si>
    <t>PO-34148</t>
  </si>
  <si>
    <t>PO-34147</t>
  </si>
  <si>
    <t>PO-34146</t>
  </si>
  <si>
    <t>PO-34145</t>
  </si>
  <si>
    <t>PO-34143</t>
  </si>
  <si>
    <t>PO-34142</t>
  </si>
  <si>
    <t>PO-34141</t>
  </si>
  <si>
    <t>PO-34140</t>
  </si>
  <si>
    <t>PO-34139</t>
  </si>
  <si>
    <t>PO-34037</t>
  </si>
  <si>
    <t>PO-34036</t>
  </si>
  <si>
    <t>PO-34035</t>
  </si>
  <si>
    <t>PO-34034</t>
  </si>
  <si>
    <t>PO-34033</t>
  </si>
  <si>
    <t>PO-34030</t>
  </si>
  <si>
    <t>PO-34028</t>
  </si>
  <si>
    <t>PO-34025</t>
  </si>
  <si>
    <t>PO-34024</t>
  </si>
  <si>
    <t>PO-34023</t>
  </si>
  <si>
    <t>PO-34020</t>
  </si>
  <si>
    <t>PO-33710</t>
  </si>
  <si>
    <t>PO-33682</t>
  </si>
  <si>
    <t>[Originally Beacon PO: 9375859]</t>
  </si>
  <si>
    <t xml:space="preserve">Cancelled PO but they asking to reopen </t>
  </si>
  <si>
    <t>PO-33347</t>
  </si>
  <si>
    <t>Not in BOX (2/6)</t>
  </si>
  <si>
    <t>PO-33147</t>
  </si>
  <si>
    <t>PO-33095</t>
  </si>
  <si>
    <t>PO-32774</t>
  </si>
  <si>
    <t>PO-32773</t>
  </si>
  <si>
    <t>PO-32772</t>
  </si>
  <si>
    <t>Tempe</t>
  </si>
  <si>
    <r>
      <t xml:space="preserve">allocate/SST//GA mods, </t>
    </r>
    <r>
      <rPr>
        <b/>
        <sz val="9"/>
        <rFont val="Calibri"/>
        <family val="2"/>
        <scheme val="minor"/>
      </rPr>
      <t>FOLLOW UP WITH SST (2/6)</t>
    </r>
  </si>
  <si>
    <t>CHECK &amp; FIND</t>
  </si>
  <si>
    <t>AUBURN</t>
  </si>
  <si>
    <t>01501</t>
  </si>
  <si>
    <t>Legal Rcv'd / SST pending (2/8)</t>
  </si>
  <si>
    <t>CED Greentech Maryland</t>
  </si>
  <si>
    <t>(PO RCVD 4/4) Allocate Pending / Legal Approved / SST Pending (4/4) DEC?</t>
  </si>
  <si>
    <t>9106-BJ929876S</t>
  </si>
  <si>
    <t>(PO RCVD 4/4) Allocate Pending / Legal Approved / SST Pending (4/4) NOV?</t>
  </si>
  <si>
    <t>9106-BJ929875S</t>
  </si>
  <si>
    <t>(PO RCVD 4/4) Allocate Pending / Legal Approved / SST Pending (4/4) OCT?</t>
  </si>
  <si>
    <t>9106-BJ929874S</t>
  </si>
  <si>
    <t>(PO RCVD 4/4) Allocate Pending / Legal Approved / SST Pending (4/4) SEPT?</t>
  </si>
  <si>
    <t>9106-BJ929873S</t>
  </si>
  <si>
    <r>
      <rPr>
        <b/>
        <sz val="9"/>
        <color theme="1"/>
        <rFont val="Calibri"/>
        <family val="2"/>
        <scheme val="minor"/>
      </rPr>
      <t>(OCT2022) Legal-SST APPROVAL REQ SENT (3/25)</t>
    </r>
    <r>
      <rPr>
        <sz val="9"/>
        <color theme="1"/>
        <rFont val="Calibri"/>
        <family val="2"/>
        <scheme val="minor"/>
      </rPr>
      <t xml:space="preserve"> / Allocate</t>
    </r>
  </si>
  <si>
    <t>8460-EE-923913S PT3</t>
  </si>
  <si>
    <r>
      <rPr>
        <b/>
        <sz val="9"/>
        <color theme="1"/>
        <rFont val="Calibri"/>
        <family val="2"/>
        <scheme val="minor"/>
      </rPr>
      <t>(SEPT2022) Legal-SST APPROVAL REQ SENT (3/25)</t>
    </r>
    <r>
      <rPr>
        <sz val="9"/>
        <color theme="1"/>
        <rFont val="Calibri"/>
        <family val="2"/>
        <scheme val="minor"/>
      </rPr>
      <t xml:space="preserve"> / Allocate</t>
    </r>
  </si>
  <si>
    <t>8460-EE-923913S PT2</t>
  </si>
  <si>
    <r>
      <rPr>
        <b/>
        <sz val="9"/>
        <color theme="1"/>
        <rFont val="Calibri"/>
        <family val="2"/>
        <scheme val="minor"/>
      </rPr>
      <t>(AUG2022) Legal-SST APPROVAL REQ SENT (3/25)</t>
    </r>
    <r>
      <rPr>
        <sz val="9"/>
        <color theme="1"/>
        <rFont val="Calibri"/>
        <family val="2"/>
        <scheme val="minor"/>
      </rPr>
      <t xml:space="preserve"> / Allocate</t>
    </r>
  </si>
  <si>
    <t>8460-EE-923913S PT1</t>
  </si>
  <si>
    <t>sst/Legal/ Allocate</t>
  </si>
  <si>
    <t>8460-EE-923869S PT2</t>
  </si>
  <si>
    <t>8460-EE-923869S PT1</t>
  </si>
  <si>
    <t>(PO RCVD 4/4) Allocate Pending / Legal Approved / SST Pending (4/4)</t>
  </si>
  <si>
    <t>6462-JR906784S</t>
  </si>
  <si>
    <t>6462-JR906783S</t>
  </si>
  <si>
    <t>Allocate/Legal-SST Approval Pending (4/1)</t>
  </si>
  <si>
    <t>revised to non-consignment</t>
  </si>
  <si>
    <r>
      <t>PALMETTO ONLY - (Legal Rcvd&amp;Saved/</t>
    </r>
    <r>
      <rPr>
        <b/>
        <sz val="9"/>
        <color theme="1"/>
        <rFont val="Calibri"/>
        <family val="2"/>
        <scheme val="minor"/>
      </rPr>
      <t>SST Pending)</t>
    </r>
  </si>
  <si>
    <t>6408-HA-900257S</t>
  </si>
  <si>
    <t>Q.PEAK DUO BLK ML G10 A+</t>
  </si>
  <si>
    <t>6408-HA-900256S</t>
  </si>
  <si>
    <r>
      <t>(Legal Rcvd&amp;Saved/</t>
    </r>
    <r>
      <rPr>
        <b/>
        <sz val="9"/>
        <color theme="1"/>
        <rFont val="Calibri"/>
        <family val="2"/>
        <scheme val="minor"/>
      </rPr>
      <t>SST Pending</t>
    </r>
    <r>
      <rPr>
        <sz val="9"/>
        <color theme="1"/>
        <rFont val="Calibri"/>
        <family val="2"/>
        <scheme val="minor"/>
      </rPr>
      <t>)</t>
    </r>
  </si>
  <si>
    <t>6408-HA-900255S</t>
  </si>
  <si>
    <r>
      <t>PALMETTO (Legal Rcvd&amp;Saved/</t>
    </r>
    <r>
      <rPr>
        <b/>
        <sz val="9"/>
        <color theme="1"/>
        <rFont val="Calibri"/>
        <family val="2"/>
        <scheme val="minor"/>
      </rPr>
      <t>SST Pending</t>
    </r>
    <r>
      <rPr>
        <sz val="9"/>
        <color theme="1"/>
        <rFont val="Calibri"/>
        <family val="2"/>
        <scheme val="minor"/>
      </rPr>
      <t xml:space="preserve">), </t>
    </r>
    <r>
      <rPr>
        <b/>
        <sz val="9"/>
        <color theme="1"/>
        <rFont val="Calibri"/>
        <family val="2"/>
        <scheme val="minor"/>
      </rPr>
      <t>FOLLOW UP WITH SST (2/6)</t>
    </r>
  </si>
  <si>
    <t>6408-HA-900254S</t>
  </si>
  <si>
    <r>
      <t xml:space="preserve">FOLLOW UP - </t>
    </r>
    <r>
      <rPr>
        <b/>
        <sz val="9"/>
        <color theme="1"/>
        <rFont val="Calibri"/>
        <family val="2"/>
        <scheme val="minor"/>
      </rPr>
      <t>PROCESS NOW</t>
    </r>
  </si>
  <si>
    <t>5887-RD948708S</t>
  </si>
  <si>
    <t>5887-RD948707S</t>
  </si>
  <si>
    <t>5887-RD948706S</t>
  </si>
  <si>
    <t>5887-RD948705S</t>
  </si>
  <si>
    <r>
      <t>POWUR SPA - (Legal Rcvd&amp;Saved/</t>
    </r>
    <r>
      <rPr>
        <b/>
        <sz val="9"/>
        <color theme="1"/>
        <rFont val="Calibri"/>
        <family val="2"/>
        <scheme val="minor"/>
      </rPr>
      <t>SST Pending</t>
    </r>
    <r>
      <rPr>
        <sz val="9"/>
        <color theme="1"/>
        <rFont val="Calibri"/>
        <family val="2"/>
        <scheme val="minor"/>
      </rPr>
      <t>)</t>
    </r>
  </si>
  <si>
    <t>5887-RD948704S</t>
  </si>
  <si>
    <t>5887-RD948703S</t>
  </si>
  <si>
    <r>
      <t xml:space="preserve">PALMETTO SPA/FOLLOW UP - </t>
    </r>
    <r>
      <rPr>
        <b/>
        <sz val="9"/>
        <color theme="1"/>
        <rFont val="Calibri"/>
        <family val="2"/>
        <scheme val="minor"/>
      </rPr>
      <t>PROCESS NOW</t>
    </r>
  </si>
  <si>
    <t>5887-RD948702S</t>
  </si>
  <si>
    <t>5887-RD948701S</t>
  </si>
  <si>
    <t>5887-RD948700S</t>
  </si>
  <si>
    <r>
      <t xml:space="preserve">PALMETTO/allocate </t>
    </r>
    <r>
      <rPr>
        <b/>
        <sz val="9"/>
        <color theme="1"/>
        <rFont val="Calibri"/>
        <family val="2"/>
        <scheme val="minor"/>
      </rPr>
      <t>(Legal Rcvd&amp;Saved/SST Pending),NEED REVISED PO w NON-SPA,</t>
    </r>
    <r>
      <rPr>
        <sz val="9"/>
        <color theme="1"/>
        <rFont val="Calibri"/>
        <family val="2"/>
        <scheme val="minor"/>
      </rPr>
      <t xml:space="preserve"> </t>
    </r>
    <r>
      <rPr>
        <b/>
        <sz val="9"/>
        <color theme="1"/>
        <rFont val="Calibri"/>
        <family val="2"/>
        <scheme val="minor"/>
      </rPr>
      <t>FOLLOW UP WITH SST (2/6)</t>
    </r>
  </si>
  <si>
    <t>5887-RD948682S</t>
  </si>
  <si>
    <r>
      <t xml:space="preserve">PALMETTO/allocate </t>
    </r>
    <r>
      <rPr>
        <b/>
        <sz val="9"/>
        <color theme="1"/>
        <rFont val="Calibri"/>
        <family val="2"/>
        <scheme val="minor"/>
      </rPr>
      <t>(Legal Rcvd&amp;Saved/SST Pending) NEED REVISED PO w NON-SPA</t>
    </r>
    <r>
      <rPr>
        <sz val="9"/>
        <color theme="1"/>
        <rFont val="Calibri"/>
        <family val="2"/>
        <scheme val="minor"/>
      </rPr>
      <t>,</t>
    </r>
    <r>
      <rPr>
        <b/>
        <sz val="9"/>
        <color theme="1"/>
        <rFont val="Calibri"/>
        <family val="2"/>
        <scheme val="minor"/>
      </rPr>
      <t>FOLLOW UP WITH SST (2/6)</t>
    </r>
  </si>
  <si>
    <r>
      <t>allocate/</t>
    </r>
    <r>
      <rPr>
        <b/>
        <sz val="9"/>
        <color theme="1"/>
        <rFont val="Calibri"/>
        <family val="2"/>
        <scheme val="minor"/>
      </rPr>
      <t>(Legal &amp; SST Approved&amp;Saved (2/6))</t>
    </r>
  </si>
  <si>
    <t>5887-RD948338S</t>
  </si>
  <si>
    <t>ELITE/allocate, NEED REVISED PO w NON-SPA,FOLLOW UP WITH SST (2/6)</t>
  </si>
  <si>
    <t>4984-NVR945926S</t>
  </si>
  <si>
    <r>
      <t xml:space="preserve">PALMETTO/allocate </t>
    </r>
    <r>
      <rPr>
        <b/>
        <sz val="9"/>
        <color theme="1"/>
        <rFont val="Calibri"/>
        <family val="2"/>
        <scheme val="minor"/>
      </rPr>
      <t>(Legal Rcvd&amp;Saved/SST Pending)</t>
    </r>
    <r>
      <rPr>
        <sz val="9"/>
        <color theme="1"/>
        <rFont val="Calibri"/>
        <family val="2"/>
        <scheme val="minor"/>
      </rPr>
      <t xml:space="preserve"> </t>
    </r>
    <r>
      <rPr>
        <b/>
        <sz val="9"/>
        <color theme="1"/>
        <rFont val="Calibri"/>
        <family val="2"/>
        <scheme val="minor"/>
      </rPr>
      <t>NEED REVISED PO w NON-SPA</t>
    </r>
    <r>
      <rPr>
        <sz val="9"/>
        <color theme="1"/>
        <rFont val="Calibri"/>
        <family val="2"/>
        <scheme val="minor"/>
      </rPr>
      <t>,</t>
    </r>
    <r>
      <rPr>
        <b/>
        <sz val="9"/>
        <color theme="1"/>
        <rFont val="Calibri"/>
        <family val="2"/>
        <scheme val="minor"/>
      </rPr>
      <t>FOLLOW UP WITH SST (2/6)</t>
    </r>
  </si>
  <si>
    <t>4984-NVR945922S</t>
  </si>
  <si>
    <r>
      <rPr>
        <sz val="9"/>
        <color theme="1"/>
        <rFont val="Calibri"/>
        <family val="2"/>
        <scheme val="minor"/>
      </rPr>
      <t xml:space="preserve">ELITE/allocate -  </t>
    </r>
    <r>
      <rPr>
        <b/>
        <sz val="9"/>
        <color theme="1"/>
        <rFont val="Calibri"/>
        <family val="2"/>
        <scheme val="minor"/>
      </rPr>
      <t>(Legal Rcvd&amp;Saved/SST Pending),</t>
    </r>
    <r>
      <rPr>
        <sz val="9"/>
        <color theme="1"/>
        <rFont val="Calibri"/>
        <family val="2"/>
        <scheme val="minor"/>
      </rPr>
      <t xml:space="preserve"> N</t>
    </r>
    <r>
      <rPr>
        <b/>
        <sz val="9"/>
        <color theme="1"/>
        <rFont val="Calibri"/>
        <family val="2"/>
        <scheme val="minor"/>
      </rPr>
      <t>EED REVISED PO w NON-SPA</t>
    </r>
    <r>
      <rPr>
        <sz val="9"/>
        <color theme="1"/>
        <rFont val="Calibri"/>
        <family val="2"/>
        <scheme val="minor"/>
      </rPr>
      <t>,</t>
    </r>
    <r>
      <rPr>
        <b/>
        <sz val="9"/>
        <color theme="1"/>
        <rFont val="Calibri"/>
        <family val="2"/>
        <scheme val="minor"/>
      </rPr>
      <t>FOLLOW UP WITH SST (2/6)</t>
    </r>
  </si>
  <si>
    <t>Elite</t>
  </si>
  <si>
    <t>(RECEVED 4/4/22) Allocate Pending / Legal Approved / SST Pending (4/4)</t>
  </si>
  <si>
    <t>4422-SB900634S</t>
  </si>
  <si>
    <t>4422-SB900633S</t>
  </si>
  <si>
    <t>4422-SB900632S</t>
  </si>
  <si>
    <t>4422-SB900631S</t>
  </si>
  <si>
    <t>4422-SB900630S</t>
  </si>
  <si>
    <r>
      <t xml:space="preserve">allocate </t>
    </r>
    <r>
      <rPr>
        <b/>
        <sz val="9"/>
        <color theme="1"/>
        <rFont val="Calibri"/>
        <family val="2"/>
        <scheme val="minor"/>
      </rPr>
      <t>(Legal Rcvd&amp;Saved/SST Pending)</t>
    </r>
  </si>
  <si>
    <t>4422-SB900357S</t>
  </si>
  <si>
    <t>allocate/legal/ customer wants ASAP</t>
  </si>
  <si>
    <t>4422-SB900356S</t>
  </si>
  <si>
    <t>4250-CF902907S</t>
  </si>
  <si>
    <t>4250-CF902906S</t>
  </si>
  <si>
    <t>4250-CF902905S</t>
  </si>
  <si>
    <t>PO RCVD 4/6/22</t>
  </si>
  <si>
    <r>
      <t xml:space="preserve">RCVD 3/4 (Karen Dubois). </t>
    </r>
    <r>
      <rPr>
        <b/>
        <sz val="9"/>
        <color theme="1"/>
        <rFont val="Calibri"/>
        <family val="2"/>
        <scheme val="minor"/>
      </rPr>
      <t xml:space="preserve">Legal/SST SENT (3/4) </t>
    </r>
  </si>
  <si>
    <t>0933-KD906980S</t>
  </si>
  <si>
    <t>0224-JV909644S</t>
  </si>
  <si>
    <r>
      <t xml:space="preserve">allocate/SST//GA mods, </t>
    </r>
    <r>
      <rPr>
        <b/>
        <sz val="9"/>
        <rFont val="Calibri"/>
        <family val="2"/>
        <scheme val="minor"/>
      </rPr>
      <t>NEED REVISED PO w NON-SPA, FOLLOW UP WITH SST (2/6)</t>
    </r>
  </si>
  <si>
    <t>0224-JV909642S</t>
  </si>
  <si>
    <t>new po / priortize</t>
  </si>
  <si>
    <t xml:space="preserve">waiting on permit </t>
  </si>
  <si>
    <t>Past due ar</t>
  </si>
  <si>
    <t xml:space="preserve">Max Credit </t>
  </si>
  <si>
    <t>PO2778 PT5</t>
  </si>
  <si>
    <t>payment received 4/15</t>
  </si>
  <si>
    <t>ADDRESS</t>
  </si>
  <si>
    <t>22743</t>
  </si>
  <si>
    <t>Sunworks United Inc</t>
  </si>
  <si>
    <t>22742</t>
  </si>
  <si>
    <t>7605-LG988342S</t>
  </si>
  <si>
    <t>CED Greentech San Luis Obispo</t>
  </si>
  <si>
    <t>San Luis Obispo</t>
  </si>
  <si>
    <t>Original RDD</t>
  </si>
  <si>
    <t>product name</t>
  </si>
  <si>
    <t>Unit Price ($)</t>
  </si>
  <si>
    <t>KW</t>
    <phoneticPr fontId="5" type="noConversion"/>
  </si>
  <si>
    <t>kWh</t>
    <phoneticPr fontId="5" type="noConversion"/>
  </si>
  <si>
    <t>unit cost</t>
    <phoneticPr fontId="5" type="noConversion"/>
  </si>
  <si>
    <t>total cost</t>
    <phoneticPr fontId="5" type="noConversion"/>
  </si>
  <si>
    <t>A-184462</t>
  </si>
  <si>
    <t>IMS Solar Co.</t>
  </si>
  <si>
    <t>R&amp;R Services, Inc</t>
  </si>
  <si>
    <t>Honolulu</t>
  </si>
  <si>
    <t>Apple Valley</t>
  </si>
  <si>
    <t>Sample</t>
  </si>
  <si>
    <t>PO-003320</t>
  </si>
  <si>
    <t>PO-003364</t>
  </si>
  <si>
    <t xml:space="preserve">KR mods only per sst/ invoice draft </t>
  </si>
  <si>
    <t>screenshot</t>
  </si>
  <si>
    <t>checked on 4/15</t>
  </si>
  <si>
    <t>pushed to May per SST</t>
  </si>
  <si>
    <t>0933-GO907134D</t>
  </si>
  <si>
    <t>Hyde Park</t>
  </si>
  <si>
    <t>delivered</t>
  </si>
  <si>
    <t>2020-4569</t>
  </si>
  <si>
    <t>SHP2203-4931412</t>
  </si>
  <si>
    <t>CA4779040738T</t>
  </si>
  <si>
    <t>reallocate/sst/legal</t>
  </si>
  <si>
    <t>MARLOWE-009</t>
  </si>
  <si>
    <t>Allco Finance Limited</t>
  </si>
  <si>
    <t>Warren</t>
  </si>
  <si>
    <t>Winchendon</t>
  </si>
  <si>
    <t>Inter-Island Solar Supply</t>
  </si>
  <si>
    <t>actually shipped 30397472C</t>
  </si>
  <si>
    <t>revise Ts and Cs/ Incoterms</t>
  </si>
  <si>
    <t>082862</t>
  </si>
  <si>
    <t>quote in QSP/FTD Not uploading</t>
  </si>
  <si>
    <t>quote in QSP cust confirm deliv date 4/22</t>
  </si>
  <si>
    <t>SST/Legal/ Allocate</t>
  </si>
  <si>
    <t>1132-NL-913791S</t>
  </si>
  <si>
    <t>SST/Legal/ Allocate/qty revise to 29pcs/pallet</t>
  </si>
  <si>
    <t>1132-RL-913763D</t>
  </si>
  <si>
    <t>1132-RL-913764D</t>
  </si>
  <si>
    <t>1132-RL-913765D</t>
  </si>
  <si>
    <t>cust confirmed deliv date 4/21</t>
  </si>
  <si>
    <t xml:space="preserve">SO Created/ not scheduled </t>
  </si>
  <si>
    <t>SO Created/ BOL393613765 is missing 29pcs/ Invoice email draft</t>
  </si>
  <si>
    <t>Cust confirmed deliv date 4/27</t>
  </si>
  <si>
    <t>Cust confirm deliv date 4/20,4/26, 4/21</t>
  </si>
  <si>
    <t>5621-CH904814S PT3</t>
  </si>
  <si>
    <t>Cust has not confirmed deliv date replaces PO819732</t>
  </si>
  <si>
    <t>cust confirmed deliv date 4/25</t>
  </si>
  <si>
    <t>Cust confirm deliv date 4/19</t>
  </si>
  <si>
    <t>not scheduled</t>
  </si>
  <si>
    <t xml:space="preserve">GA Modules Only </t>
  </si>
  <si>
    <t xml:space="preserve">  SO Created/ cust has not confirmed dates</t>
  </si>
  <si>
    <t xml:space="preserve">  SO Created/ Customer confirmed deliv date 4/19</t>
  </si>
  <si>
    <t>Cust has not confirmed dates</t>
  </si>
  <si>
    <t xml:space="preserve">Revised PO Non-SPA/price/GA Modules Only </t>
  </si>
  <si>
    <t xml:space="preserve"> Allocate/ Cust has not confirmed schedule dates </t>
  </si>
  <si>
    <t xml:space="preserve">Revised to NON-SPA/ SST/Allocate/price/GA Modules Only </t>
  </si>
  <si>
    <t>6058-SC904421S</t>
  </si>
  <si>
    <t>Q.PEAK DUO L-G8.2</t>
  </si>
  <si>
    <t>6058-SC904420S</t>
  </si>
  <si>
    <t>cust has not confirm schedule dates</t>
  </si>
  <si>
    <t>2101438</t>
  </si>
  <si>
    <t xml:space="preserve"> SST/Legal Allocate replaces PO-00007475</t>
  </si>
  <si>
    <t xml:space="preserve"> SST/Legal Allocate replaces PO-00007476</t>
  </si>
  <si>
    <t xml:space="preserve"> SST/Legal Allocate </t>
  </si>
  <si>
    <t xml:space="preserve"> Allocate/Cust has not confirm schedule dates</t>
  </si>
  <si>
    <t>4560-SH907582S</t>
  </si>
  <si>
    <t>4560-SH907583S</t>
  </si>
  <si>
    <t>4560-SH907584S</t>
  </si>
  <si>
    <t>4560-SH907585S</t>
  </si>
  <si>
    <t>4560-SH907586S</t>
  </si>
  <si>
    <t>6058-SC904614S</t>
  </si>
  <si>
    <t>SST/Legal/Matt needs to revise Pos with 0.00ct</t>
  </si>
  <si>
    <t>6058-SC904677S</t>
  </si>
  <si>
    <t>5621-CH905548S</t>
  </si>
  <si>
    <t>8018-AD918109S</t>
  </si>
  <si>
    <t>Received-393434241</t>
  </si>
  <si>
    <t>Received- 393425865</t>
  </si>
  <si>
    <t>Received- 392765703</t>
  </si>
  <si>
    <t>ATL FTD:394474824</t>
  </si>
  <si>
    <t>RECEIVED- 393436410</t>
  </si>
  <si>
    <t>P501821193 PT1</t>
  </si>
  <si>
    <t>East Peoria</t>
  </si>
  <si>
    <t>P501821193 PT2</t>
  </si>
  <si>
    <t xml:space="preserve">May replace PO based on Customer request (4/8) - do SAP B1 </t>
  </si>
  <si>
    <r>
      <rPr>
        <sz val="9"/>
        <rFont val="Calibri"/>
        <family val="2"/>
        <scheme val="minor"/>
      </rPr>
      <t>Originally BeaconPO: 9375875, Converted to BayWaPO (2/3)</t>
    </r>
    <r>
      <rPr>
        <b/>
        <sz val="9"/>
        <rFont val="Calibri"/>
        <family val="2"/>
        <scheme val="minor"/>
      </rPr>
      <t xml:space="preserve">  pricing approved for April per SST</t>
    </r>
  </si>
  <si>
    <r>
      <rPr>
        <sz val="9"/>
        <rFont val="Calibri"/>
        <family val="2"/>
        <scheme val="minor"/>
      </rPr>
      <t>Originally BeaconPO: 9375875, Converted to BayWaPO (2/3)</t>
    </r>
    <r>
      <rPr>
        <b/>
        <sz val="9"/>
        <rFont val="Calibri"/>
        <family val="2"/>
        <scheme val="minor"/>
      </rPr>
      <t xml:space="preserve"> </t>
    </r>
    <r>
      <rPr>
        <i/>
        <sz val="9"/>
        <color rgb="FFFF0000"/>
        <rFont val="Calibri"/>
        <family val="2"/>
        <scheme val="minor"/>
      </rPr>
      <t>PUSHED OUT FROM APR. KEITH SWAPPED WITH PO-33032 (4/15)</t>
    </r>
  </si>
  <si>
    <r>
      <rPr>
        <sz val="9"/>
        <rFont val="Calibri"/>
        <family val="2"/>
        <scheme val="minor"/>
      </rPr>
      <t>Originally BeaconPO: 9375875, Converted to BayWaPO (2/3)</t>
    </r>
    <r>
      <rPr>
        <b/>
        <sz val="9"/>
        <rFont val="Calibri"/>
        <family val="2"/>
        <scheme val="minor"/>
      </rPr>
      <t xml:space="preserve"> </t>
    </r>
    <r>
      <rPr>
        <i/>
        <sz val="9"/>
        <color rgb="FFFF0000"/>
        <rFont val="Calibri"/>
        <family val="2"/>
        <scheme val="minor"/>
      </rPr>
      <t>PULLED IN FROM MAY. KEITH SWAPPED WITH PO-32990 (4/15)</t>
    </r>
  </si>
  <si>
    <t>need distro PO</t>
  </si>
  <si>
    <t>DO INV REQ (4/15)</t>
  </si>
  <si>
    <t>(DDP, ATLWH, 49203132, 768ea)</t>
  </si>
  <si>
    <t>SCHEDULED (4/15)</t>
  </si>
  <si>
    <t>(DDP, ATLWH, 49405140, 768ea)</t>
  </si>
  <si>
    <r>
      <t xml:space="preserve">RELEASED (4/15) </t>
    </r>
    <r>
      <rPr>
        <i/>
        <sz val="9"/>
        <rFont val="Calibri"/>
        <family val="2"/>
        <scheme val="minor"/>
      </rPr>
      <t>Prioritized by Nadia 4/14</t>
    </r>
  </si>
  <si>
    <t>(DDP, CAWH, 30390456H, 768ea)</t>
  </si>
  <si>
    <r>
      <t xml:space="preserve">SCHEDULED (4/15) </t>
    </r>
    <r>
      <rPr>
        <i/>
        <sz val="9"/>
        <rFont val="Calibri"/>
        <family val="2"/>
        <scheme val="minor"/>
      </rPr>
      <t>DO NOT RELEASE YET. CHECK IF ITS PRIORITY</t>
    </r>
    <r>
      <rPr>
        <b/>
        <sz val="9"/>
        <rFont val="Calibri"/>
        <family val="2"/>
        <scheme val="minor"/>
      </rPr>
      <t xml:space="preserve"> (4/11)</t>
    </r>
  </si>
  <si>
    <t>(DDP, ATLWH, 49203132, 832ea)</t>
  </si>
  <si>
    <r>
      <t xml:space="preserve">RELEASED (4/15) </t>
    </r>
    <r>
      <rPr>
        <i/>
        <sz val="9"/>
        <rFont val="Calibri"/>
        <family val="2"/>
        <scheme val="minor"/>
      </rPr>
      <t>DO NOT RELEASE YET. CHECK IF ITS PRIORITY</t>
    </r>
    <r>
      <rPr>
        <b/>
        <sz val="9"/>
        <rFont val="Calibri"/>
        <family val="2"/>
        <scheme val="minor"/>
      </rPr>
      <t xml:space="preserve"> (4/11)</t>
    </r>
  </si>
  <si>
    <r>
      <t xml:space="preserve">CR APPROVAL PENDING (4/14) </t>
    </r>
    <r>
      <rPr>
        <i/>
        <sz val="9"/>
        <rFont val="Calibri"/>
        <family val="2"/>
        <scheme val="minor"/>
      </rPr>
      <t>Prioritized by Nadia 4/14</t>
    </r>
  </si>
  <si>
    <t>RELEASED &amp; NOT SCHEDULED (4/18)</t>
  </si>
  <si>
    <t>AR-CR APPROVAL PENDING (4/18)</t>
  </si>
  <si>
    <r>
      <t xml:space="preserve">[PARTIAL] </t>
    </r>
    <r>
      <rPr>
        <sz val="9"/>
        <color theme="1"/>
        <rFont val="Calibri"/>
        <family val="2"/>
        <scheme val="minor"/>
      </rPr>
      <t xml:space="preserve">SHIPPED 4/1, DO INV REQ (3/31) </t>
    </r>
    <r>
      <rPr>
        <b/>
        <sz val="9"/>
        <color theme="1"/>
        <rFont val="Calibri"/>
        <family val="2"/>
        <scheme val="minor"/>
      </rPr>
      <t>SHIP THIS FROM CAWH-</t>
    </r>
    <r>
      <rPr>
        <i/>
        <sz val="9"/>
        <color theme="1"/>
        <rFont val="Calibri"/>
        <family val="2"/>
        <scheme val="minor"/>
      </rPr>
      <t xml:space="preserve"> Pushed out from MAR to APRIL (3/31) </t>
    </r>
    <r>
      <rPr>
        <i/>
        <sz val="9"/>
        <color rgb="FF00B050"/>
        <rFont val="Calibri"/>
        <family val="2"/>
        <scheme val="minor"/>
      </rPr>
      <t xml:space="preserve">CR REV APPROVAL PENDING. ItemCode changed from 49403140 to 49405140. Send CR Rev. to logistics </t>
    </r>
  </si>
  <si>
    <r>
      <rPr>
        <b/>
        <sz val="9"/>
        <rFont val="Calibri"/>
        <family val="2"/>
        <scheme val="minor"/>
      </rPr>
      <t xml:space="preserve">PARTIAL </t>
    </r>
    <r>
      <rPr>
        <sz val="9"/>
        <rFont val="Calibri"/>
        <family val="2"/>
        <scheme val="minor"/>
      </rPr>
      <t>(CIP, CAWH, 49405140, 2496ea)</t>
    </r>
  </si>
  <si>
    <r>
      <rPr>
        <sz val="9"/>
        <color theme="1"/>
        <rFont val="Calibri"/>
        <family val="2"/>
        <scheme val="minor"/>
      </rPr>
      <t>PO REVISED. CR APPROVAL PENDING 3/23 (4/14)</t>
    </r>
    <r>
      <rPr>
        <b/>
        <sz val="9"/>
        <color theme="1"/>
        <rFont val="Calibri"/>
        <family val="2"/>
        <scheme val="minor"/>
      </rPr>
      <t xml:space="preserve"> SHIP THIS FROM CAWH -</t>
    </r>
    <r>
      <rPr>
        <i/>
        <sz val="9"/>
        <color theme="1"/>
        <rFont val="Calibri"/>
        <family val="2"/>
        <scheme val="minor"/>
      </rPr>
      <t xml:space="preserve"> Pushed out from MAR to APRIL (3/25)</t>
    </r>
  </si>
  <si>
    <t>(CIP, CAWH)</t>
  </si>
  <si>
    <t>AR-CR APPROVAL PENDING 4/15. RELEASE PREP DONE  (4/15)</t>
  </si>
  <si>
    <t>approved 4/12</t>
  </si>
  <si>
    <t>SCHEDULED (4/18)</t>
  </si>
  <si>
    <t>2005012 (DDP, ATLWH, 49403140, 384ea)</t>
  </si>
  <si>
    <t>2005013 (DDP, ATLWH, 49403140, 768ea)</t>
  </si>
  <si>
    <t>(MASTE130:E183ER PO: BPO1076542)</t>
  </si>
  <si>
    <t>(DDP, CAWH, 30390456H, 896ea)</t>
  </si>
  <si>
    <t>RELEASED &amp; NOT SCHEDULED (4/15)</t>
  </si>
  <si>
    <t>(DDP, ATLWH, 49405140, 768pcs)</t>
  </si>
  <si>
    <t>MSPO980061-A</t>
  </si>
  <si>
    <t>MSPO980062-A</t>
  </si>
  <si>
    <r>
      <t xml:space="preserve">RELEASED (4/18) </t>
    </r>
    <r>
      <rPr>
        <sz val="9"/>
        <color theme="1"/>
        <rFont val="Calibri"/>
        <family val="2"/>
        <scheme val="minor"/>
      </rPr>
      <t>Master PO BPO1076542</t>
    </r>
  </si>
  <si>
    <r>
      <t xml:space="preserve">RELEASED &amp; NOT SCHEDULED (4/15) </t>
    </r>
    <r>
      <rPr>
        <sz val="9"/>
        <color theme="1"/>
        <rFont val="Calibri"/>
        <family val="2"/>
        <scheme val="minor"/>
      </rPr>
      <t>Master PO BPO1076540</t>
    </r>
  </si>
  <si>
    <t>(DDP, ATLWH, 49203132, 832pcs)</t>
  </si>
  <si>
    <t>P2290</t>
  </si>
  <si>
    <r>
      <t>RELEASED (4/15)</t>
    </r>
    <r>
      <rPr>
        <sz val="9"/>
        <rFont val="Calibri"/>
        <family val="2"/>
        <scheme val="minor"/>
      </rPr>
      <t xml:space="preserve"> - </t>
    </r>
    <r>
      <rPr>
        <i/>
        <sz val="9"/>
        <rFont val="Calibri"/>
        <family val="2"/>
        <scheme val="minor"/>
      </rPr>
      <t>MASTER PO: BPO1076546</t>
    </r>
  </si>
  <si>
    <r>
      <t xml:space="preserve">RELEASED &amp; NOT SCHEDULED (4/15) </t>
    </r>
    <r>
      <rPr>
        <i/>
        <sz val="9"/>
        <color theme="1"/>
        <rFont val="Calibri"/>
        <family val="2"/>
        <scheme val="minor"/>
      </rPr>
      <t>MASTER PO: BPO1076542</t>
    </r>
  </si>
  <si>
    <r>
      <t xml:space="preserve">RELEASED &amp; NOT SCHEUDLED (4/15)  - </t>
    </r>
    <r>
      <rPr>
        <i/>
        <sz val="9"/>
        <color theme="1"/>
        <rFont val="Calibri"/>
        <family val="2"/>
        <scheme val="minor"/>
      </rPr>
      <t>MASTER PO: BPO1076546</t>
    </r>
  </si>
  <si>
    <r>
      <rPr>
        <b/>
        <sz val="9"/>
        <rFont val="Calibri"/>
        <family val="2"/>
        <scheme val="minor"/>
      </rPr>
      <t>DELIVERED (4/4)</t>
    </r>
    <r>
      <rPr>
        <b/>
        <i/>
        <sz val="9"/>
        <rFont val="Calibri"/>
        <family val="2"/>
        <scheme val="minor"/>
      </rPr>
      <t xml:space="preserve"> </t>
    </r>
    <r>
      <rPr>
        <i/>
        <sz val="9"/>
        <rFont val="Calibri"/>
        <family val="2"/>
        <scheme val="minor"/>
      </rPr>
      <t>Original PO# MSPO980059 (Customer replaced PO# to MSPO982275) 3/24</t>
    </r>
  </si>
  <si>
    <t>(DDP, CAWH, 30390456, 896PCS)</t>
  </si>
  <si>
    <t>Cust has not confirmed schedule dates</t>
  </si>
  <si>
    <t>P2258</t>
  </si>
  <si>
    <t>P2274</t>
  </si>
  <si>
    <r>
      <rPr>
        <b/>
        <sz val="9"/>
        <rFont val="Calibri"/>
        <family val="2"/>
        <scheme val="minor"/>
      </rPr>
      <t>DO INV REQ (4/18)</t>
    </r>
    <r>
      <rPr>
        <sz val="9"/>
        <rFont val="Calibri"/>
        <family val="2"/>
        <scheme val="minor"/>
      </rPr>
      <t xml:space="preserve"> - </t>
    </r>
    <r>
      <rPr>
        <i/>
        <sz val="9"/>
        <rFont val="Calibri"/>
        <family val="2"/>
        <scheme val="minor"/>
      </rPr>
      <t>distro PO 3850</t>
    </r>
  </si>
  <si>
    <t>(CIP, ATLWH, 49405140, 832ea)</t>
  </si>
  <si>
    <r>
      <rPr>
        <b/>
        <sz val="9"/>
        <rFont val="Calibri"/>
        <family val="2"/>
        <scheme val="minor"/>
      </rPr>
      <t xml:space="preserve">DO INV REQ (4/18) </t>
    </r>
    <r>
      <rPr>
        <sz val="9"/>
        <rFont val="Calibri"/>
        <family val="2"/>
        <scheme val="minor"/>
      </rPr>
      <t xml:space="preserve">- </t>
    </r>
    <r>
      <rPr>
        <i/>
        <sz val="9"/>
        <rFont val="Calibri"/>
        <family val="2"/>
        <scheme val="minor"/>
      </rPr>
      <t>distro PO 3850</t>
    </r>
  </si>
  <si>
    <t>(CIP, GAWH, 49405140, 832ea)</t>
  </si>
  <si>
    <t>(CIP, ATLWH, 49405140, 1664ea)</t>
  </si>
  <si>
    <r>
      <rPr>
        <b/>
        <sz val="9"/>
        <rFont val="Calibri"/>
        <family val="2"/>
        <scheme val="minor"/>
      </rPr>
      <t xml:space="preserve">DO INV REQ (4/18) </t>
    </r>
    <r>
      <rPr>
        <i/>
        <sz val="9"/>
        <rFont val="Calibri"/>
        <family val="2"/>
        <scheme val="minor"/>
      </rPr>
      <t>distro PO 3850</t>
    </r>
  </si>
  <si>
    <r>
      <rPr>
        <b/>
        <sz val="9"/>
        <rFont val="Calibri"/>
        <family val="2"/>
        <scheme val="minor"/>
      </rPr>
      <t>CR REV APPROVAL PENDING (4/18)</t>
    </r>
    <r>
      <rPr>
        <sz val="9"/>
        <rFont val="Calibri"/>
        <family val="2"/>
        <scheme val="minor"/>
      </rPr>
      <t xml:space="preserve">  </t>
    </r>
    <r>
      <rPr>
        <i/>
        <sz val="9"/>
        <rFont val="Calibri"/>
        <family val="2"/>
        <scheme val="minor"/>
      </rPr>
      <t>MASTER PO 3851</t>
    </r>
  </si>
  <si>
    <t>(CIP, CAWH, 30390156H, 3328ea)</t>
  </si>
  <si>
    <t>(CIP, CAWH, 30390156H, 1664ea)</t>
  </si>
  <si>
    <t>(CIP, CAWH, 30390156H, 832ea)</t>
  </si>
  <si>
    <t>(CIP, CAWH, 30390156H, 2496ea)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</si>
</sst>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4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.000_);_(&quot;$&quot;* \(#,##0.000\);_(&quot;$&quot;* &quot;-&quot;??_);_(@_)"/>
    <numFmt numFmtId="165" formatCode="_(* #,##0_);_(* \(#,##0\);_(* &quot;-&quot;??_);_(@_)"/>
    <numFmt numFmtId="166" formatCode="0.0000%"/>
    <numFmt numFmtId="167" formatCode="0.000000%"/>
    <numFmt numFmtId="168" formatCode="_(&quot;$&quot;* #,##0.00000_);_(&quot;$&quot;* \(#,##0.00000\);_(&quot;$&quot;* &quot;-&quot;??_);_(@_)"/>
    <numFmt numFmtId="169" formatCode="0.0"/>
    <numFmt numFmtId="170" formatCode="_-&quot;₩&quot;* #,##0.00_-;\-&quot;₩&quot;* #,##0.00_-;_-&quot;₩&quot;* &quot;-&quot;??_-;_-@_-"/>
    <numFmt numFmtId="171" formatCode="[$USD]\ #,##0.0000;[Red][$USD]\ \-#,##0.0000"/>
    <numFmt numFmtId="172" formatCode="0_);[Red]\(0\)"/>
    <numFmt numFmtId="173" formatCode="00000"/>
    <numFmt numFmtId="174" formatCode="&quot;$&quot;#,##0.00"/>
    <numFmt numFmtId="175" formatCode="mm/dd/yy;@"/>
    <numFmt numFmtId="176" formatCode="m/d/yy;@"/>
    <numFmt numFmtId="180" formatCode="_-* #,##0_-;\-* #,##0_-;_-* &quot;-&quot;_-;_-@_-"/>
    <numFmt numFmtId="181" formatCode="_-* #,##0.00_-;\-* #,##0.00_-;_-* &quot;-&quot;??_-;_-@_-"/>
    <numFmt numFmtId="182" formatCode="[$-F400]h:mm:ss\ AM/PM"/>
    <numFmt numFmtId="183" formatCode="#,##0_ ;[Red]\-#,##0\ "/>
    <numFmt numFmtId="184" formatCode="#,##0_ "/>
    <numFmt numFmtId="185" formatCode="_-* #,##0_-;[Red]\-#,##0_-;_-* &quot;-&quot;_-;_-@_-"/>
    <numFmt numFmtId="186" formatCode="_([$€-2]* #,##0.00_);_([$€-2]* \(#,##0.00\);_([$€-2]* &quot;-&quot;??_)"/>
    <numFmt numFmtId="187" formatCode="[$-409]mmm"/>
  </numFmts>
  <fonts count="5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</font>
    <font>
      <b/>
      <sz val="9"/>
      <color rgb="FFFF0000"/>
      <name val="Calibri"/>
      <family val="2"/>
      <scheme val="minor"/>
    </font>
    <font>
      <sz val="10"/>
      <name val="돋움"/>
      <family val="3"/>
      <charset val="129"/>
    </font>
    <font>
      <sz val="11"/>
      <color rgb="FF9C65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9"/>
      <color theme="5"/>
      <name val="Calibri"/>
      <family val="2"/>
      <scheme val="minor"/>
    </font>
    <font>
      <sz val="9"/>
      <color rgb="FF000000"/>
      <name val="Calibri"/>
      <family val="2"/>
      <scheme val="minor"/>
    </font>
    <font>
      <i/>
      <sz val="9"/>
      <name val="Calibri"/>
      <family val="2"/>
      <scheme val="minor"/>
    </font>
    <font>
      <i/>
      <sz val="9"/>
      <color rgb="FF00B050"/>
      <name val="Calibri"/>
      <family val="2"/>
      <scheme val="minor"/>
    </font>
    <font>
      <b/>
      <i/>
      <sz val="9"/>
      <color rgb="FF00B050"/>
      <name val="Calibri"/>
      <family val="2"/>
      <scheme val="minor"/>
    </font>
    <font>
      <i/>
      <sz val="9"/>
      <color theme="1"/>
      <name val="Calibri"/>
      <family val="2"/>
      <scheme val="minor"/>
    </font>
    <font>
      <i/>
      <sz val="9"/>
      <color rgb="FF00B0F0"/>
      <name val="Calibri"/>
      <family val="2"/>
      <scheme val="minor"/>
    </font>
    <font>
      <sz val="9"/>
      <color rgb="FF00B0F0"/>
      <name val="Calibri"/>
      <family val="2"/>
      <scheme val="minor"/>
    </font>
    <font>
      <b/>
      <i/>
      <sz val="9"/>
      <color rgb="FF00B0F0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color theme="1"/>
      <name val="Calibri"/>
      <family val="2"/>
      <scheme val="minor"/>
    </font>
    <font>
      <i/>
      <sz val="9"/>
      <color rgb="FFFF0000"/>
      <name val="Calibri"/>
      <family val="2"/>
      <scheme val="minor"/>
    </font>
    <font>
      <sz val="10"/>
      <name val="Trebuchet MS"/>
      <family val="2"/>
    </font>
    <font>
      <sz val="11"/>
      <color theme="1"/>
      <name val="바탕"/>
      <family val="2"/>
      <charset val="129"/>
    </font>
    <font>
      <sz val="11"/>
      <color theme="1"/>
      <name val="Calibri"/>
      <family val="3"/>
      <charset val="129"/>
      <scheme val="minor"/>
    </font>
    <font>
      <sz val="11"/>
      <color rgb="FF000000"/>
      <name val="Calibri"/>
      <family val="3"/>
      <charset val="129"/>
      <scheme val="minor"/>
    </font>
    <font>
      <sz val="10"/>
      <color theme="1"/>
      <name val="Calibri"/>
      <family val="3"/>
      <charset val="129"/>
      <scheme val="minor"/>
    </font>
    <font>
      <sz val="10"/>
      <color theme="0"/>
      <name val="Calibri"/>
      <family val="3"/>
      <charset val="129"/>
      <scheme val="minor"/>
    </font>
    <font>
      <sz val="10"/>
      <name val="Arial"/>
      <family val="2"/>
    </font>
    <font>
      <sz val="10"/>
      <color theme="0"/>
      <name val="Calibri"/>
      <family val="2"/>
      <charset val="129"/>
      <scheme val="minor"/>
    </font>
    <font>
      <sz val="10"/>
      <name val="Calibri"/>
      <family val="2"/>
      <charset val="129"/>
      <scheme val="minor"/>
    </font>
    <font>
      <sz val="11"/>
      <color indexed="8"/>
      <name val="돋움"/>
      <family val="3"/>
      <charset val="129"/>
    </font>
    <font>
      <sz val="11"/>
      <color theme="1"/>
      <name val="맑은 고딕"/>
      <family val="3"/>
      <charset val="129"/>
    </font>
    <font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29"/>
      <scheme val="minor"/>
    </font>
    <font>
      <sz val="12"/>
      <color theme="1"/>
      <name val="Calibri"/>
      <family val="2"/>
      <charset val="134"/>
      <scheme val="minor"/>
    </font>
    <font>
      <u/>
      <sz val="12"/>
      <color theme="10"/>
      <name val="Calibri"/>
      <family val="2"/>
      <charset val="134"/>
      <scheme val="minor"/>
    </font>
  </fonts>
  <fills count="52">
    <fill>
      <patternFill patternType="none"/>
    </fill>
    <fill>
      <patternFill patternType="gray125"/>
    </fill>
    <fill>
      <patternFill patternType="solid">
        <fgColor theme="7" tint="0.79998168889431442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0000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30EEE9"/>
        <bgColor indexed="64"/>
      </patternFill>
    </fill>
    <fill>
      <patternFill patternType="solid">
        <fgColor rgb="FFD9EFF3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E3EAF1"/>
        <bgColor indexed="64"/>
      </patternFill>
    </fill>
    <fill>
      <patternFill patternType="solid">
        <fgColor rgb="FFE7EDF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theme="4"/>
        <bgColor theme="3" tint="0.3999450666829432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3" tint="0.39994506668294322"/>
        <bgColor indexed="64"/>
      </patternFill>
    </fill>
    <fill>
      <patternFill patternType="solid">
        <fgColor theme="3" tint="-0.2499465926084170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CFFCC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hair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/>
      <bottom style="double">
        <color indexed="64"/>
      </bottom>
      <diagonal/>
    </border>
    <border>
      <left style="thick">
        <color rgb="FFFF0000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rgb="FFB8CDD9"/>
      </left>
      <right style="thin">
        <color rgb="FFB8CDD9"/>
      </right>
      <top style="thin">
        <color rgb="FFB8CDD9"/>
      </top>
      <bottom style="thin">
        <color rgb="FFB8CDD9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</borders>
  <cellStyleXfs count="128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9" fillId="0" borderId="0">
      <alignment vertical="center"/>
    </xf>
    <xf numFmtId="0" fontId="1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1" fillId="0" borderId="0">
      <alignment vertical="center"/>
    </xf>
    <xf numFmtId="44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170" fontId="9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9" fillId="0" borderId="0"/>
    <xf numFmtId="0" fontId="16" fillId="0" borderId="0"/>
    <xf numFmtId="0" fontId="17" fillId="21" borderId="0" applyNumberFormat="0" applyBorder="0" applyAlignment="0" applyProtection="0"/>
    <xf numFmtId="0" fontId="22" fillId="0" borderId="0" applyNumberFormat="0" applyFill="0" applyBorder="0" applyAlignment="0" applyProtection="0"/>
    <xf numFmtId="0" fontId="39" fillId="0" borderId="0"/>
    <xf numFmtId="180" fontId="40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0" fontId="40" fillId="0" borderId="0">
      <alignment vertical="center"/>
    </xf>
    <xf numFmtId="0" fontId="9" fillId="0" borderId="0">
      <alignment vertical="center"/>
    </xf>
    <xf numFmtId="180" fontId="9" fillId="0" borderId="0" applyFont="0" applyFill="0" applyBorder="0" applyAlignment="0" applyProtection="0">
      <alignment vertical="center"/>
    </xf>
    <xf numFmtId="180" fontId="1" fillId="0" borderId="0" applyFont="0" applyFill="0" applyBorder="0" applyAlignment="0" applyProtection="0">
      <alignment vertical="center"/>
    </xf>
    <xf numFmtId="0" fontId="9" fillId="0" borderId="0">
      <alignment vertical="center"/>
    </xf>
    <xf numFmtId="180" fontId="9" fillId="0" borderId="0" applyFont="0" applyFill="0" applyBorder="0" applyAlignment="0" applyProtection="0">
      <alignment vertical="center"/>
    </xf>
    <xf numFmtId="182" fontId="9" fillId="0" borderId="0">
      <alignment vertical="center"/>
    </xf>
    <xf numFmtId="0" fontId="9" fillId="0" borderId="0">
      <alignment vertical="center"/>
    </xf>
    <xf numFmtId="180" fontId="9" fillId="0" borderId="0" applyFont="0" applyFill="0" applyBorder="0" applyAlignment="0" applyProtection="0">
      <alignment vertical="center"/>
    </xf>
    <xf numFmtId="0" fontId="41" fillId="0" borderId="0"/>
    <xf numFmtId="0" fontId="41" fillId="0" borderId="0">
      <alignment vertical="center"/>
    </xf>
    <xf numFmtId="9" fontId="9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0" fontId="9" fillId="0" borderId="0">
      <alignment vertical="center"/>
    </xf>
    <xf numFmtId="0" fontId="42" fillId="0" borderId="0">
      <alignment vertical="center"/>
    </xf>
    <xf numFmtId="180" fontId="42" fillId="0" borderId="0" applyFont="0" applyFill="0" applyBorder="0" applyAlignment="0" applyProtection="0">
      <alignment vertical="center"/>
    </xf>
    <xf numFmtId="180" fontId="9" fillId="0" borderId="0" applyFont="0" applyFill="0" applyBorder="0" applyAlignment="0" applyProtection="0">
      <alignment vertical="center"/>
    </xf>
    <xf numFmtId="0" fontId="43" fillId="36" borderId="36" applyNumberFormat="0" applyFont="0" applyBorder="0" applyAlignment="0" applyProtection="0">
      <alignment horizontal="center" vertical="center"/>
    </xf>
    <xf numFmtId="0" fontId="9" fillId="37" borderId="0" applyNumberFormat="0" applyFont="0" applyBorder="0" applyAlignment="0" applyProtection="0">
      <alignment vertical="center"/>
    </xf>
    <xf numFmtId="0" fontId="9" fillId="38" borderId="0" applyNumberFormat="0" applyFont="0" applyBorder="0" applyAlignment="0" applyProtection="0">
      <alignment vertical="center"/>
    </xf>
    <xf numFmtId="183" fontId="43" fillId="0" borderId="36" applyFont="0" applyFill="0" applyBorder="0" applyAlignment="0" applyProtection="0">
      <alignment horizontal="center" vertical="center"/>
    </xf>
    <xf numFmtId="0" fontId="9" fillId="39" borderId="0" applyNumberFormat="0" applyFont="0" applyBorder="0" applyAlignment="0" applyProtection="0">
      <alignment vertical="center"/>
    </xf>
    <xf numFmtId="0" fontId="9" fillId="39" borderId="0" applyNumberFormat="0" applyFont="0" applyBorder="0" applyAlignment="0" applyProtection="0">
      <alignment vertical="center"/>
    </xf>
    <xf numFmtId="0" fontId="9" fillId="36" borderId="0" applyNumberFormat="0" applyFont="0" applyBorder="0" applyAlignment="0" applyProtection="0">
      <alignment vertical="center"/>
    </xf>
    <xf numFmtId="0" fontId="44" fillId="40" borderId="35">
      <alignment vertical="center" wrapText="1"/>
    </xf>
    <xf numFmtId="0" fontId="43" fillId="36" borderId="36" applyNumberFormat="0" applyFont="0" applyBorder="0" applyAlignment="0" applyProtection="0">
      <alignment horizontal="center"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45" fillId="0" borderId="0"/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43" fillId="20" borderId="36" applyNumberFormat="0" applyFont="0" applyBorder="0" applyAlignment="0" applyProtection="0">
      <alignment horizontal="center" vertical="center"/>
    </xf>
    <xf numFmtId="0" fontId="9" fillId="41" borderId="0" applyNumberFormat="0" applyFont="0" applyAlignment="0" applyProtection="0">
      <alignment vertical="center"/>
    </xf>
    <xf numFmtId="0" fontId="9" fillId="42" borderId="0" applyNumberFormat="0" applyFont="0" applyBorder="0" applyAlignment="0" applyProtection="0">
      <alignment vertical="center"/>
    </xf>
    <xf numFmtId="0" fontId="9" fillId="43" borderId="0" applyNumberFormat="0" applyFont="0" applyBorder="0" applyAlignment="0" applyProtection="0">
      <alignment vertical="center"/>
    </xf>
    <xf numFmtId="0" fontId="46" fillId="44" borderId="0" applyNumberFormat="0" applyBorder="0" applyAlignment="0" applyProtection="0">
      <alignment vertical="center"/>
    </xf>
    <xf numFmtId="0" fontId="47" fillId="37" borderId="37" applyNumberFormat="0" applyAlignment="0" applyProtection="0">
      <alignment vertical="center"/>
    </xf>
    <xf numFmtId="184" fontId="9" fillId="38" borderId="0" applyFont="0" applyBorder="0" applyAlignment="0" applyProtection="0">
      <alignment vertical="center"/>
    </xf>
    <xf numFmtId="0" fontId="41" fillId="37" borderId="2" applyNumberFormat="0" applyFont="0" applyBorder="0" applyAlignment="0" applyProtection="0">
      <alignment vertical="center"/>
    </xf>
    <xf numFmtId="0" fontId="41" fillId="45" borderId="2" applyNumberFormat="0" applyFont="0" applyBorder="0" applyAlignment="0" applyProtection="0">
      <alignment vertical="center"/>
    </xf>
    <xf numFmtId="0" fontId="41" fillId="37" borderId="2" applyNumberFormat="0" applyFont="0" applyBorder="0" applyAlignment="0" applyProtection="0">
      <alignment vertical="center"/>
    </xf>
    <xf numFmtId="0" fontId="41" fillId="37" borderId="2" applyNumberFormat="0" applyFont="0" applyBorder="0" applyAlignment="0" applyProtection="0">
      <alignment vertical="center"/>
    </xf>
    <xf numFmtId="0" fontId="41" fillId="37" borderId="2" applyNumberFormat="0" applyFont="0" applyBorder="0" applyAlignment="0" applyProtection="0">
      <alignment vertical="center"/>
    </xf>
    <xf numFmtId="0" fontId="41" fillId="37" borderId="2" applyNumberFormat="0" applyFont="0" applyBorder="0" applyAlignment="0" applyProtection="0">
      <alignment vertical="center"/>
    </xf>
    <xf numFmtId="0" fontId="41" fillId="20" borderId="2" applyNumberFormat="0" applyFont="0" applyBorder="0" applyAlignment="0" applyProtection="0">
      <alignment vertical="center"/>
    </xf>
    <xf numFmtId="0" fontId="41" fillId="46" borderId="2" applyNumberFormat="0" applyFont="0" applyBorder="0" applyAlignment="0" applyProtection="0">
      <alignment vertical="center"/>
    </xf>
    <xf numFmtId="0" fontId="41" fillId="6" borderId="2" applyNumberFormat="0" applyFont="0" applyBorder="0" applyAlignment="0" applyProtection="0">
      <alignment vertical="center"/>
    </xf>
    <xf numFmtId="0" fontId="41" fillId="47" borderId="2" applyNumberFormat="0" applyFont="0" applyBorder="0" applyAlignment="0" applyProtection="0">
      <alignment vertical="center"/>
    </xf>
    <xf numFmtId="0" fontId="41" fillId="37" borderId="2" applyNumberFormat="0" applyFont="0" applyBorder="0" applyAlignment="0" applyProtection="0">
      <alignment vertical="center"/>
    </xf>
    <xf numFmtId="0" fontId="41" fillId="48" borderId="2" applyNumberFormat="0" applyFont="0" applyAlignment="0" applyProtection="0">
      <alignment vertical="center"/>
    </xf>
    <xf numFmtId="0" fontId="41" fillId="37" borderId="2" applyNumberFormat="0" applyFont="0" applyBorder="0" applyAlignment="0" applyProtection="0">
      <alignment vertical="center"/>
    </xf>
    <xf numFmtId="0" fontId="41" fillId="37" borderId="2" applyNumberFormat="0" applyFont="0" applyBorder="0" applyAlignment="0" applyProtection="0">
      <alignment vertical="center"/>
    </xf>
    <xf numFmtId="0" fontId="41" fillId="37" borderId="2" applyNumberFormat="0" applyFont="0" applyBorder="0" applyAlignment="0" applyProtection="0">
      <alignment vertical="center"/>
    </xf>
    <xf numFmtId="0" fontId="41" fillId="37" borderId="2" applyNumberFormat="0" applyFont="0" applyBorder="0" applyAlignment="0" applyProtection="0">
      <alignment vertical="center"/>
    </xf>
    <xf numFmtId="0" fontId="41" fillId="20" borderId="2" applyNumberFormat="0" applyFont="0" applyBorder="0" applyAlignment="0" applyProtection="0">
      <alignment vertical="center"/>
    </xf>
    <xf numFmtId="0" fontId="41" fillId="49" borderId="2" applyNumberFormat="0" applyFont="0" applyBorder="0" applyAlignment="0" applyProtection="0">
      <alignment vertical="center"/>
    </xf>
    <xf numFmtId="0" fontId="41" fillId="46" borderId="2" applyNumberFormat="0" applyFont="0" applyBorder="0" applyAlignment="0" applyProtection="0">
      <alignment vertical="center"/>
    </xf>
    <xf numFmtId="0" fontId="41" fillId="24" borderId="2" applyNumberFormat="0" applyFont="0" applyBorder="0" applyAlignment="0" applyProtection="0">
      <alignment vertical="center"/>
    </xf>
    <xf numFmtId="0" fontId="48" fillId="50" borderId="38" applyNumberFormat="0" applyFont="0" applyFill="0" applyAlignment="0" applyProtection="0">
      <alignment vertical="center"/>
    </xf>
    <xf numFmtId="180" fontId="49" fillId="0" borderId="0" applyFont="0" applyFill="0" applyBorder="0" applyAlignment="0" applyProtection="0">
      <alignment vertical="center"/>
    </xf>
    <xf numFmtId="180" fontId="42" fillId="0" borderId="0" applyFont="0" applyFill="0" applyBorder="0" applyAlignment="0" applyProtection="0">
      <alignment vertical="center"/>
    </xf>
    <xf numFmtId="180" fontId="42" fillId="0" borderId="0" applyFont="0" applyFill="0" applyBorder="0" applyAlignment="0" applyProtection="0">
      <alignment vertical="center"/>
    </xf>
    <xf numFmtId="181" fontId="9" fillId="0" borderId="0" applyFont="0" applyFill="0" applyBorder="0" applyAlignment="0" applyProtection="0"/>
    <xf numFmtId="0" fontId="41" fillId="0" borderId="39" applyNumberFormat="0" applyFont="0" applyFill="0" applyAlignment="0" applyProtection="0">
      <alignment vertical="center"/>
    </xf>
    <xf numFmtId="0" fontId="41" fillId="0" borderId="0" applyNumberFormat="0" applyFont="0" applyFill="0" applyAlignment="0" applyProtection="0">
      <alignment vertical="center"/>
    </xf>
    <xf numFmtId="0" fontId="41" fillId="39" borderId="2" applyNumberFormat="0" applyFont="0" applyBorder="0" applyAlignment="0" applyProtection="0">
      <alignment vertical="center"/>
    </xf>
    <xf numFmtId="0" fontId="41" fillId="39" borderId="2" applyNumberFormat="0" applyFont="0" applyBorder="0" applyAlignment="0" applyProtection="0">
      <alignment vertical="center"/>
    </xf>
    <xf numFmtId="185" fontId="41" fillId="0" borderId="2" applyFont="0" applyFill="0" applyBorder="0" applyAlignment="0" applyProtection="0">
      <alignment vertical="center"/>
    </xf>
    <xf numFmtId="0" fontId="9" fillId="0" borderId="0">
      <alignment vertical="center"/>
    </xf>
    <xf numFmtId="0" fontId="41" fillId="0" borderId="0">
      <alignment vertical="center"/>
    </xf>
    <xf numFmtId="0" fontId="41" fillId="0" borderId="0"/>
    <xf numFmtId="186" fontId="41" fillId="0" borderId="0">
      <alignment vertical="center"/>
    </xf>
    <xf numFmtId="0" fontId="42" fillId="0" borderId="0">
      <alignment vertical="center"/>
    </xf>
    <xf numFmtId="0" fontId="49" fillId="0" borderId="0"/>
    <xf numFmtId="0" fontId="9" fillId="0" borderId="0">
      <alignment vertical="center"/>
    </xf>
    <xf numFmtId="180" fontId="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9" fontId="9" fillId="0" borderId="0" applyFont="0" applyFill="0" applyBorder="0" applyAlignment="0" applyProtection="0">
      <alignment vertical="center"/>
    </xf>
    <xf numFmtId="180" fontId="9" fillId="0" borderId="0" applyFont="0" applyFill="0" applyBorder="0" applyAlignment="0" applyProtection="0">
      <alignment vertical="center"/>
    </xf>
    <xf numFmtId="0" fontId="42" fillId="0" borderId="0">
      <alignment vertical="center"/>
    </xf>
    <xf numFmtId="180" fontId="42" fillId="0" borderId="0" applyFont="0" applyFill="0" applyBorder="0" applyAlignment="0" applyProtection="0">
      <alignment vertical="center"/>
    </xf>
    <xf numFmtId="0" fontId="9" fillId="0" borderId="0">
      <alignment vertical="center"/>
    </xf>
    <xf numFmtId="180" fontId="9" fillId="0" borderId="0" applyFont="0" applyFill="0" applyBorder="0" applyAlignment="0" applyProtection="0">
      <alignment vertical="center"/>
    </xf>
    <xf numFmtId="187" fontId="1" fillId="0" borderId="0"/>
    <xf numFmtId="180" fontId="9" fillId="0" borderId="0" applyFont="0" applyFill="0" applyBorder="0" applyAlignment="0" applyProtection="0">
      <alignment vertical="center"/>
    </xf>
    <xf numFmtId="180" fontId="50" fillId="0" borderId="0" applyFont="0" applyFill="0" applyBorder="0" applyAlignment="0" applyProtection="0">
      <alignment vertical="center"/>
    </xf>
    <xf numFmtId="180" fontId="45" fillId="0" borderId="0" applyFont="0" applyFill="0" applyBorder="0" applyAlignment="0" applyProtection="0">
      <alignment vertical="center"/>
    </xf>
    <xf numFmtId="180" fontId="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0" fontId="40" fillId="0" borderId="0">
      <alignment vertical="center"/>
    </xf>
    <xf numFmtId="0" fontId="9" fillId="0" borderId="0">
      <alignment vertical="center"/>
    </xf>
    <xf numFmtId="180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180" fontId="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180" fontId="9" fillId="0" borderId="0" applyFont="0" applyFill="0" applyBorder="0" applyAlignment="0" applyProtection="0">
      <alignment vertical="center"/>
    </xf>
    <xf numFmtId="181" fontId="9" fillId="0" borderId="0" applyFont="0" applyFill="0" applyBorder="0" applyAlignment="0" applyProtection="0"/>
    <xf numFmtId="0" fontId="1" fillId="33" borderId="34" applyNumberFormat="0" applyFont="0" applyAlignment="0" applyProtection="0"/>
    <xf numFmtId="0" fontId="51" fillId="34" borderId="0" applyNumberFormat="0" applyBorder="0" applyAlignment="0" applyProtection="0">
      <alignment vertical="center"/>
    </xf>
    <xf numFmtId="0" fontId="52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9" fillId="2" borderId="0" applyNumberFormat="0" applyBorder="0" applyAlignment="0" applyProtection="0"/>
  </cellStyleXfs>
  <cellXfs count="801">
    <xf numFmtId="0" fontId="0" fillId="0" borderId="0" xfId="0"/>
    <xf numFmtId="0" fontId="0" fillId="0" borderId="0" xfId="0" applyAlignment="1">
      <alignment horizontal="center" vertical="center"/>
    </xf>
    <xf numFmtId="1" fontId="2" fillId="3" borderId="2" xfId="2" applyNumberFormat="1" applyFont="1" applyFill="1" applyBorder="1" applyAlignment="1">
      <alignment horizontal="right" vertical="center"/>
    </xf>
    <xf numFmtId="44" fontId="2" fillId="3" borderId="2" xfId="2" applyFont="1" applyFill="1" applyBorder="1" applyAlignment="1">
      <alignment horizontal="right" vertical="center"/>
    </xf>
    <xf numFmtId="9" fontId="2" fillId="3" borderId="2" xfId="3" applyFont="1" applyFill="1" applyBorder="1" applyAlignment="1">
      <alignment horizontal="right" vertical="center"/>
    </xf>
    <xf numFmtId="0" fontId="3" fillId="4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14" fontId="3" fillId="4" borderId="3" xfId="0" applyNumberFormat="1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164" fontId="3" fillId="4" borderId="3" xfId="2" applyNumberFormat="1" applyFont="1" applyFill="1" applyBorder="1" applyAlignment="1">
      <alignment horizontal="center" vertical="center"/>
    </xf>
    <xf numFmtId="44" fontId="3" fillId="4" borderId="3" xfId="2" applyFont="1" applyFill="1" applyBorder="1" applyAlignment="1">
      <alignment horizontal="center" vertical="center"/>
    </xf>
    <xf numFmtId="9" fontId="3" fillId="4" borderId="3" xfId="3" applyFont="1" applyFill="1" applyBorder="1" applyAlignment="1">
      <alignment horizontal="center" vertical="center"/>
    </xf>
    <xf numFmtId="165" fontId="3" fillId="4" borderId="3" xfId="1" applyNumberFormat="1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5" fillId="6" borderId="5" xfId="4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14" fontId="6" fillId="6" borderId="5" xfId="0" applyNumberFormat="1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14" fontId="2" fillId="6" borderId="5" xfId="0" applyNumberFormat="1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3" fontId="2" fillId="6" borderId="5" xfId="1" applyNumberFormat="1" applyFont="1" applyFill="1" applyBorder="1" applyAlignment="1">
      <alignment horizontal="center" vertical="center"/>
    </xf>
    <xf numFmtId="164" fontId="2" fillId="6" borderId="5" xfId="2" applyNumberFormat="1" applyFont="1" applyFill="1" applyBorder="1" applyAlignment="1">
      <alignment horizontal="center" vertical="center"/>
    </xf>
    <xf numFmtId="44" fontId="2" fillId="0" borderId="5" xfId="2" applyFont="1" applyBorder="1" applyAlignment="1">
      <alignment horizontal="center" vertical="center"/>
    </xf>
    <xf numFmtId="166" fontId="2" fillId="6" borderId="5" xfId="3" applyNumberFormat="1" applyFont="1" applyFill="1" applyBorder="1" applyAlignment="1">
      <alignment horizontal="center" vertical="center"/>
    </xf>
    <xf numFmtId="44" fontId="2" fillId="6" borderId="5" xfId="2" applyFont="1" applyFill="1" applyBorder="1" applyAlignment="1">
      <alignment horizontal="center" vertical="center"/>
    </xf>
    <xf numFmtId="44" fontId="5" fillId="8" borderId="5" xfId="0" applyNumberFormat="1" applyFont="1" applyFill="1" applyBorder="1" applyAlignment="1">
      <alignment horizontal="center" vertical="center"/>
    </xf>
    <xf numFmtId="49" fontId="2" fillId="6" borderId="5" xfId="0" applyNumberFormat="1" applyFont="1" applyFill="1" applyBorder="1" applyAlignment="1">
      <alignment horizontal="center" vertical="center"/>
    </xf>
    <xf numFmtId="0" fontId="2" fillId="6" borderId="6" xfId="0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5" fillId="6" borderId="2" xfId="4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14" fontId="6" fillId="6" borderId="2" xfId="0" applyNumberFormat="1" applyFont="1" applyFill="1" applyBorder="1" applyAlignment="1">
      <alignment horizontal="center" vertical="center"/>
    </xf>
    <xf numFmtId="14" fontId="2" fillId="6" borderId="2" xfId="0" applyNumberFormat="1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3" fontId="2" fillId="6" borderId="2" xfId="1" applyNumberFormat="1" applyFont="1" applyFill="1" applyBorder="1" applyAlignment="1">
      <alignment horizontal="center" vertical="center"/>
    </xf>
    <xf numFmtId="164" fontId="2" fillId="6" borderId="2" xfId="2" applyNumberFormat="1" applyFont="1" applyFill="1" applyBorder="1" applyAlignment="1">
      <alignment horizontal="center" vertical="center"/>
    </xf>
    <xf numFmtId="44" fontId="2" fillId="0" borderId="2" xfId="2" applyFont="1" applyBorder="1" applyAlignment="1">
      <alignment horizontal="center" vertical="center"/>
    </xf>
    <xf numFmtId="9" fontId="2" fillId="6" borderId="2" xfId="3" applyFont="1" applyFill="1" applyBorder="1" applyAlignment="1">
      <alignment horizontal="center" vertical="center"/>
    </xf>
    <xf numFmtId="44" fontId="2" fillId="6" borderId="2" xfId="2" applyFont="1" applyFill="1" applyBorder="1" applyAlignment="1">
      <alignment horizontal="center" vertical="center"/>
    </xf>
    <xf numFmtId="44" fontId="5" fillId="8" borderId="2" xfId="0" applyNumberFormat="1" applyFont="1" applyFill="1" applyBorder="1" applyAlignment="1">
      <alignment horizontal="center" vertical="center"/>
    </xf>
    <xf numFmtId="49" fontId="2" fillId="6" borderId="2" xfId="0" applyNumberFormat="1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2" fillId="6" borderId="9" xfId="0" applyFont="1" applyFill="1" applyBorder="1" applyAlignment="1">
      <alignment horizontal="center" vertical="center"/>
    </xf>
    <xf numFmtId="0" fontId="5" fillId="6" borderId="3" xfId="4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14" fontId="6" fillId="6" borderId="3" xfId="0" applyNumberFormat="1" applyFont="1" applyFill="1" applyBorder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14" fontId="2" fillId="6" borderId="3" xfId="0" applyNumberFormat="1" applyFont="1" applyFill="1" applyBorder="1" applyAlignment="1">
      <alignment horizontal="center" vertical="center"/>
    </xf>
    <xf numFmtId="0" fontId="2" fillId="7" borderId="11" xfId="0" applyFont="1" applyFill="1" applyBorder="1" applyAlignment="1">
      <alignment horizontal="center" vertical="center"/>
    </xf>
    <xf numFmtId="3" fontId="2" fillId="6" borderId="3" xfId="1" applyNumberFormat="1" applyFont="1" applyFill="1" applyBorder="1" applyAlignment="1">
      <alignment horizontal="center" vertical="center"/>
    </xf>
    <xf numFmtId="164" fontId="2" fillId="6" borderId="3" xfId="2" applyNumberFormat="1" applyFont="1" applyFill="1" applyBorder="1" applyAlignment="1">
      <alignment horizontal="center" vertical="center"/>
    </xf>
    <xf numFmtId="44" fontId="2" fillId="0" borderId="3" xfId="2" applyFont="1" applyBorder="1" applyAlignment="1">
      <alignment horizontal="center" vertical="center"/>
    </xf>
    <xf numFmtId="9" fontId="2" fillId="6" borderId="3" xfId="3" applyFont="1" applyFill="1" applyBorder="1" applyAlignment="1">
      <alignment horizontal="center" vertical="center"/>
    </xf>
    <xf numFmtId="44" fontId="2" fillId="6" borderId="3" xfId="2" applyFont="1" applyFill="1" applyBorder="1" applyAlignment="1">
      <alignment horizontal="center" vertical="center"/>
    </xf>
    <xf numFmtId="44" fontId="5" fillId="8" borderId="3" xfId="0" applyNumberFormat="1" applyFont="1" applyFill="1" applyBorder="1" applyAlignment="1">
      <alignment horizontal="center" vertical="center"/>
    </xf>
    <xf numFmtId="49" fontId="2" fillId="6" borderId="3" xfId="0" applyNumberFormat="1" applyFont="1" applyFill="1" applyBorder="1" applyAlignment="1">
      <alignment horizontal="center" vertical="center"/>
    </xf>
    <xf numFmtId="0" fontId="2" fillId="6" borderId="12" xfId="0" applyFont="1" applyFill="1" applyBorder="1" applyAlignment="1">
      <alignment horizontal="center" vertical="center"/>
    </xf>
    <xf numFmtId="167" fontId="2" fillId="6" borderId="5" xfId="3" applyNumberFormat="1" applyFont="1" applyFill="1" applyBorder="1" applyAlignment="1">
      <alignment horizontal="center" vertical="center"/>
    </xf>
    <xf numFmtId="0" fontId="2" fillId="6" borderId="13" xfId="0" applyFont="1" applyFill="1" applyBorder="1" applyAlignment="1">
      <alignment horizontal="center" vertical="center"/>
    </xf>
    <xf numFmtId="0" fontId="5" fillId="6" borderId="10" xfId="4" applyFont="1" applyFill="1" applyBorder="1" applyAlignment="1">
      <alignment horizontal="center" vertical="center"/>
    </xf>
    <xf numFmtId="0" fontId="5" fillId="6" borderId="10" xfId="0" applyFont="1" applyFill="1" applyBorder="1" applyAlignment="1">
      <alignment horizontal="center" vertical="center"/>
    </xf>
    <xf numFmtId="14" fontId="2" fillId="6" borderId="10" xfId="0" applyNumberFormat="1" applyFont="1" applyFill="1" applyBorder="1" applyAlignment="1">
      <alignment horizontal="center" vertical="center"/>
    </xf>
    <xf numFmtId="3" fontId="2" fillId="6" borderId="10" xfId="1" applyNumberFormat="1" applyFont="1" applyFill="1" applyBorder="1" applyAlignment="1">
      <alignment horizontal="center" vertical="center"/>
    </xf>
    <xf numFmtId="164" fontId="2" fillId="6" borderId="10" xfId="2" applyNumberFormat="1" applyFont="1" applyFill="1" applyBorder="1" applyAlignment="1">
      <alignment horizontal="center" vertical="center"/>
    </xf>
    <xf numFmtId="44" fontId="2" fillId="0" borderId="10" xfId="2" applyFont="1" applyBorder="1" applyAlignment="1">
      <alignment horizontal="center" vertical="center"/>
    </xf>
    <xf numFmtId="9" fontId="2" fillId="6" borderId="10" xfId="3" applyFont="1" applyFill="1" applyBorder="1" applyAlignment="1">
      <alignment horizontal="center" vertical="center"/>
    </xf>
    <xf numFmtId="44" fontId="2" fillId="6" borderId="10" xfId="2" applyFont="1" applyFill="1" applyBorder="1" applyAlignment="1">
      <alignment horizontal="center" vertical="center"/>
    </xf>
    <xf numFmtId="44" fontId="5" fillId="8" borderId="10" xfId="0" applyNumberFormat="1" applyFont="1" applyFill="1" applyBorder="1" applyAlignment="1">
      <alignment horizontal="center" vertical="center"/>
    </xf>
    <xf numFmtId="49" fontId="2" fillId="6" borderId="10" xfId="0" applyNumberFormat="1" applyFont="1" applyFill="1" applyBorder="1" applyAlignment="1">
      <alignment horizontal="center" vertical="center"/>
    </xf>
    <xf numFmtId="0" fontId="2" fillId="6" borderId="14" xfId="0" applyFont="1" applyFill="1" applyBorder="1" applyAlignment="1">
      <alignment horizontal="center" vertical="center"/>
    </xf>
    <xf numFmtId="9" fontId="2" fillId="6" borderId="5" xfId="3" applyFont="1" applyFill="1" applyBorder="1" applyAlignment="1">
      <alignment horizontal="center" vertical="center"/>
    </xf>
    <xf numFmtId="14" fontId="6" fillId="6" borderId="10" xfId="0" applyNumberFormat="1" applyFont="1" applyFill="1" applyBorder="1" applyAlignment="1">
      <alignment horizontal="center" vertical="center"/>
    </xf>
    <xf numFmtId="0" fontId="2" fillId="9" borderId="5" xfId="0" applyFont="1" applyFill="1" applyBorder="1" applyAlignment="1">
      <alignment horizontal="center" vertical="center"/>
    </xf>
    <xf numFmtId="168" fontId="2" fillId="6" borderId="5" xfId="2" applyNumberFormat="1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68" fontId="2" fillId="6" borderId="2" xfId="2" applyNumberFormat="1" applyFont="1" applyFill="1" applyBorder="1" applyAlignment="1">
      <alignment horizontal="center" vertical="center"/>
    </xf>
    <xf numFmtId="0" fontId="2" fillId="11" borderId="2" xfId="0" applyFont="1" applyFill="1" applyBorder="1" applyAlignment="1">
      <alignment horizontal="center" vertical="center"/>
    </xf>
    <xf numFmtId="166" fontId="2" fillId="6" borderId="2" xfId="3" applyNumberFormat="1" applyFont="1" applyFill="1" applyBorder="1" applyAlignment="1">
      <alignment horizontal="center" vertical="center"/>
    </xf>
    <xf numFmtId="0" fontId="2" fillId="12" borderId="10" xfId="0" applyFont="1" applyFill="1" applyBorder="1" applyAlignment="1">
      <alignment horizontal="center" vertical="center"/>
    </xf>
    <xf numFmtId="166" fontId="2" fillId="6" borderId="10" xfId="3" applyNumberFormat="1" applyFont="1" applyFill="1" applyBorder="1" applyAlignment="1">
      <alignment horizontal="center" vertical="center"/>
    </xf>
    <xf numFmtId="0" fontId="2" fillId="6" borderId="15" xfId="0" applyFont="1" applyFill="1" applyBorder="1" applyAlignment="1">
      <alignment horizontal="center" vertical="center"/>
    </xf>
    <xf numFmtId="0" fontId="5" fillId="6" borderId="16" xfId="4" applyFont="1" applyFill="1" applyBorder="1" applyAlignment="1">
      <alignment horizontal="center" vertical="center"/>
    </xf>
    <xf numFmtId="0" fontId="2" fillId="6" borderId="16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14" fontId="6" fillId="6" borderId="16" xfId="0" applyNumberFormat="1" applyFont="1" applyFill="1" applyBorder="1" applyAlignment="1">
      <alignment horizontal="center" vertical="center"/>
    </xf>
    <xf numFmtId="14" fontId="2" fillId="6" borderId="16" xfId="0" applyNumberFormat="1" applyFont="1" applyFill="1" applyBorder="1" applyAlignment="1">
      <alignment horizontal="center" vertical="center"/>
    </xf>
    <xf numFmtId="3" fontId="2" fillId="6" borderId="16" xfId="1" applyNumberFormat="1" applyFont="1" applyFill="1" applyBorder="1" applyAlignment="1">
      <alignment horizontal="center" vertical="center"/>
    </xf>
    <xf numFmtId="164" fontId="2" fillId="6" borderId="16" xfId="2" applyNumberFormat="1" applyFont="1" applyFill="1" applyBorder="1" applyAlignment="1">
      <alignment horizontal="center" vertical="center"/>
    </xf>
    <xf numFmtId="44" fontId="2" fillId="0" borderId="16" xfId="2" applyFont="1" applyBorder="1" applyAlignment="1">
      <alignment horizontal="center" vertical="center"/>
    </xf>
    <xf numFmtId="9" fontId="2" fillId="6" borderId="16" xfId="3" applyFont="1" applyFill="1" applyBorder="1" applyAlignment="1">
      <alignment horizontal="center" vertical="center"/>
    </xf>
    <xf numFmtId="44" fontId="2" fillId="6" borderId="16" xfId="2" applyFont="1" applyFill="1" applyBorder="1" applyAlignment="1">
      <alignment horizontal="center" vertical="center"/>
    </xf>
    <xf numFmtId="44" fontId="5" fillId="8" borderId="16" xfId="0" applyNumberFormat="1" applyFont="1" applyFill="1" applyBorder="1" applyAlignment="1">
      <alignment horizontal="center" vertical="center"/>
    </xf>
    <xf numFmtId="49" fontId="2" fillId="6" borderId="16" xfId="0" applyNumberFormat="1" applyFont="1" applyFill="1" applyBorder="1" applyAlignment="1">
      <alignment horizontal="center" vertical="center"/>
    </xf>
    <xf numFmtId="0" fontId="2" fillId="6" borderId="17" xfId="0" applyFont="1" applyFill="1" applyBorder="1" applyAlignment="1">
      <alignment horizontal="center" vertical="center"/>
    </xf>
    <xf numFmtId="10" fontId="2" fillId="6" borderId="2" xfId="3" applyNumberFormat="1" applyFont="1" applyFill="1" applyBorder="1" applyAlignment="1">
      <alignment horizontal="center" vertical="center"/>
    </xf>
    <xf numFmtId="0" fontId="2" fillId="6" borderId="18" xfId="0" applyFont="1" applyFill="1" applyBorder="1" applyAlignment="1">
      <alignment horizontal="center" vertical="center"/>
    </xf>
    <xf numFmtId="0" fontId="2" fillId="6" borderId="19" xfId="0" applyFont="1" applyFill="1" applyBorder="1" applyAlignment="1">
      <alignment horizontal="center" vertical="center"/>
    </xf>
    <xf numFmtId="44" fontId="2" fillId="0" borderId="5" xfId="2" applyFont="1" applyFill="1" applyBorder="1" applyAlignment="1">
      <alignment horizontal="center" vertical="center"/>
    </xf>
    <xf numFmtId="10" fontId="2" fillId="6" borderId="5" xfId="3" applyNumberFormat="1" applyFont="1" applyFill="1" applyBorder="1" applyAlignment="1">
      <alignment horizontal="center" vertical="center"/>
    </xf>
    <xf numFmtId="44" fontId="2" fillId="0" borderId="2" xfId="2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44" fontId="2" fillId="0" borderId="10" xfId="2" applyFont="1" applyFill="1" applyBorder="1" applyAlignment="1">
      <alignment horizontal="center" vertical="center"/>
    </xf>
    <xf numFmtId="10" fontId="2" fillId="6" borderId="10" xfId="3" applyNumberFormat="1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0" fontId="5" fillId="6" borderId="22" xfId="4" applyFont="1" applyFill="1" applyBorder="1" applyAlignment="1">
      <alignment horizontal="center" vertical="center"/>
    </xf>
    <xf numFmtId="0" fontId="2" fillId="6" borderId="22" xfId="0" applyFont="1" applyFill="1" applyBorder="1" applyAlignment="1">
      <alignment horizontal="center" vertical="center"/>
    </xf>
    <xf numFmtId="0" fontId="5" fillId="6" borderId="22" xfId="0" applyFont="1" applyFill="1" applyBorder="1" applyAlignment="1">
      <alignment horizontal="center" vertical="center"/>
    </xf>
    <xf numFmtId="14" fontId="6" fillId="6" borderId="4" xfId="0" applyNumberFormat="1" applyFont="1" applyFill="1" applyBorder="1" applyAlignment="1">
      <alignment horizontal="center" vertical="center"/>
    </xf>
    <xf numFmtId="14" fontId="2" fillId="6" borderId="22" xfId="0" applyNumberFormat="1" applyFont="1" applyFill="1" applyBorder="1" applyAlignment="1">
      <alignment horizontal="center" vertical="center"/>
    </xf>
    <xf numFmtId="0" fontId="2" fillId="6" borderId="23" xfId="0" applyFont="1" applyFill="1" applyBorder="1" applyAlignment="1">
      <alignment horizontal="center" vertical="center"/>
    </xf>
    <xf numFmtId="3" fontId="2" fillId="6" borderId="22" xfId="1" applyNumberFormat="1" applyFont="1" applyFill="1" applyBorder="1" applyAlignment="1">
      <alignment horizontal="center" vertical="center"/>
    </xf>
    <xf numFmtId="164" fontId="2" fillId="6" borderId="22" xfId="2" applyNumberFormat="1" applyFont="1" applyFill="1" applyBorder="1" applyAlignment="1">
      <alignment horizontal="center" vertical="center"/>
    </xf>
    <xf numFmtId="44" fontId="2" fillId="0" borderId="22" xfId="2" applyFont="1" applyFill="1" applyBorder="1" applyAlignment="1">
      <alignment horizontal="center" vertical="center"/>
    </xf>
    <xf numFmtId="10" fontId="2" fillId="6" borderId="22" xfId="3" applyNumberFormat="1" applyFont="1" applyFill="1" applyBorder="1" applyAlignment="1">
      <alignment horizontal="center" vertical="center"/>
    </xf>
    <xf numFmtId="44" fontId="5" fillId="8" borderId="22" xfId="0" applyNumberFormat="1" applyFont="1" applyFill="1" applyBorder="1" applyAlignment="1">
      <alignment horizontal="center" vertical="center"/>
    </xf>
    <xf numFmtId="49" fontId="2" fillId="6" borderId="22" xfId="0" applyNumberFormat="1" applyFont="1" applyFill="1" applyBorder="1" applyAlignment="1">
      <alignment horizontal="center" vertical="center"/>
    </xf>
    <xf numFmtId="0" fontId="2" fillId="6" borderId="24" xfId="0" applyFont="1" applyFill="1" applyBorder="1" applyAlignment="1">
      <alignment horizontal="center" vertical="center"/>
    </xf>
    <xf numFmtId="14" fontId="6" fillId="6" borderId="13" xfId="0" applyNumberFormat="1" applyFont="1" applyFill="1" applyBorder="1" applyAlignment="1">
      <alignment horizontal="center" vertical="center"/>
    </xf>
    <xf numFmtId="0" fontId="2" fillId="6" borderId="25" xfId="0" applyFont="1" applyFill="1" applyBorder="1" applyAlignment="1">
      <alignment horizontal="center" vertical="center"/>
    </xf>
    <xf numFmtId="44" fontId="2" fillId="0" borderId="3" xfId="2" applyFont="1" applyFill="1" applyBorder="1" applyAlignment="1">
      <alignment horizontal="center" vertical="center"/>
    </xf>
    <xf numFmtId="10" fontId="2" fillId="6" borderId="3" xfId="3" applyNumberFormat="1" applyFont="1" applyFill="1" applyBorder="1" applyAlignment="1">
      <alignment horizontal="center" vertical="center"/>
    </xf>
    <xf numFmtId="164" fontId="2" fillId="6" borderId="6" xfId="2" applyNumberFormat="1" applyFont="1" applyFill="1" applyBorder="1" applyAlignment="1">
      <alignment horizontal="center" vertical="center"/>
    </xf>
    <xf numFmtId="44" fontId="5" fillId="8" borderId="18" xfId="0" applyNumberFormat="1" applyFont="1" applyFill="1" applyBorder="1" applyAlignment="1">
      <alignment horizontal="center" vertical="center"/>
    </xf>
    <xf numFmtId="164" fontId="2" fillId="6" borderId="14" xfId="2" applyNumberFormat="1" applyFont="1" applyFill="1" applyBorder="1" applyAlignment="1">
      <alignment horizontal="center" vertical="center"/>
    </xf>
    <xf numFmtId="44" fontId="5" fillId="8" borderId="20" xfId="0" applyNumberFormat="1" applyFont="1" applyFill="1" applyBorder="1" applyAlignment="1">
      <alignment horizontal="center" vertical="center"/>
    </xf>
    <xf numFmtId="14" fontId="6" fillId="6" borderId="22" xfId="0" applyNumberFormat="1" applyFont="1" applyFill="1" applyBorder="1" applyAlignment="1">
      <alignment horizontal="center" vertical="center"/>
    </xf>
    <xf numFmtId="0" fontId="2" fillId="6" borderId="26" xfId="0" applyFont="1" applyFill="1" applyBorder="1" applyAlignment="1">
      <alignment horizontal="center" vertical="center"/>
    </xf>
    <xf numFmtId="0" fontId="2" fillId="13" borderId="22" xfId="0" applyFont="1" applyFill="1" applyBorder="1" applyAlignment="1">
      <alignment horizontal="center" vertical="center"/>
    </xf>
    <xf numFmtId="0" fontId="2" fillId="13" borderId="3" xfId="0" applyFont="1" applyFill="1" applyBorder="1" applyAlignment="1">
      <alignment horizontal="center" vertical="center"/>
    </xf>
    <xf numFmtId="164" fontId="2" fillId="9" borderId="22" xfId="2" applyNumberFormat="1" applyFont="1" applyFill="1" applyBorder="1" applyAlignment="1">
      <alignment horizontal="center" vertical="center"/>
    </xf>
    <xf numFmtId="0" fontId="2" fillId="13" borderId="2" xfId="0" applyFont="1" applyFill="1" applyBorder="1" applyAlignment="1">
      <alignment horizontal="center" vertical="center"/>
    </xf>
    <xf numFmtId="0" fontId="2" fillId="11" borderId="22" xfId="0" applyFont="1" applyFill="1" applyBorder="1" applyAlignment="1">
      <alignment horizontal="center" vertical="center"/>
    </xf>
    <xf numFmtId="164" fontId="2" fillId="11" borderId="5" xfId="2" applyNumberFormat="1" applyFont="1" applyFill="1" applyBorder="1" applyAlignment="1">
      <alignment horizontal="center" vertical="center"/>
    </xf>
    <xf numFmtId="0" fontId="2" fillId="14" borderId="2" xfId="0" applyFont="1" applyFill="1" applyBorder="1" applyAlignment="1">
      <alignment horizontal="center" vertical="center"/>
    </xf>
    <xf numFmtId="0" fontId="2" fillId="14" borderId="18" xfId="0" applyFont="1" applyFill="1" applyBorder="1" applyAlignment="1">
      <alignment horizontal="center" vertical="center"/>
    </xf>
    <xf numFmtId="10" fontId="2" fillId="6" borderId="18" xfId="3" applyNumberFormat="1" applyFont="1" applyFill="1" applyBorder="1" applyAlignment="1">
      <alignment horizontal="center" vertical="center"/>
    </xf>
    <xf numFmtId="0" fontId="2" fillId="15" borderId="2" xfId="0" applyFont="1" applyFill="1" applyBorder="1" applyAlignment="1">
      <alignment horizontal="center" vertical="center"/>
    </xf>
    <xf numFmtId="0" fontId="2" fillId="15" borderId="25" xfId="0" applyFont="1" applyFill="1" applyBorder="1" applyAlignment="1">
      <alignment horizontal="center" vertical="center"/>
    </xf>
    <xf numFmtId="0" fontId="2" fillId="15" borderId="3" xfId="0" applyFont="1" applyFill="1" applyBorder="1" applyAlignment="1">
      <alignment horizontal="center" vertical="center"/>
    </xf>
    <xf numFmtId="0" fontId="2" fillId="10" borderId="19" xfId="0" applyFont="1" applyFill="1" applyBorder="1" applyAlignment="1">
      <alignment horizontal="center" vertical="center"/>
    </xf>
    <xf numFmtId="0" fontId="2" fillId="10" borderId="5" xfId="0" applyFont="1" applyFill="1" applyBorder="1" applyAlignment="1">
      <alignment horizontal="center" vertical="center"/>
    </xf>
    <xf numFmtId="0" fontId="2" fillId="10" borderId="18" xfId="0" applyFont="1" applyFill="1" applyBorder="1" applyAlignment="1">
      <alignment horizontal="center" vertical="center"/>
    </xf>
    <xf numFmtId="0" fontId="2" fillId="10" borderId="20" xfId="0" applyFont="1" applyFill="1" applyBorder="1" applyAlignment="1">
      <alignment horizontal="center" vertical="center"/>
    </xf>
    <xf numFmtId="0" fontId="2" fillId="10" borderId="10" xfId="0" applyFont="1" applyFill="1" applyBorder="1" applyAlignment="1">
      <alignment horizontal="center" vertical="center"/>
    </xf>
    <xf numFmtId="44" fontId="2" fillId="0" borderId="8" xfId="2" applyFont="1" applyBorder="1" applyAlignment="1">
      <alignment horizontal="center" vertical="center"/>
    </xf>
    <xf numFmtId="44" fontId="2" fillId="0" borderId="6" xfId="2" applyFont="1" applyBorder="1" applyAlignment="1">
      <alignment horizontal="center" vertical="center"/>
    </xf>
    <xf numFmtId="44" fontId="2" fillId="0" borderId="14" xfId="2" applyFont="1" applyBorder="1" applyAlignment="1">
      <alignment horizontal="center" vertical="center"/>
    </xf>
    <xf numFmtId="9" fontId="0" fillId="0" borderId="0" xfId="3" applyFont="1"/>
    <xf numFmtId="0" fontId="0" fillId="0" borderId="2" xfId="0" applyBorder="1"/>
    <xf numFmtId="0" fontId="3" fillId="4" borderId="3" xfId="5" applyFont="1" applyFill="1" applyBorder="1" applyAlignment="1">
      <alignment horizontal="center" vertical="center"/>
    </xf>
    <xf numFmtId="0" fontId="3" fillId="5" borderId="3" xfId="5" applyFont="1" applyFill="1" applyBorder="1" applyAlignment="1">
      <alignment horizontal="center" vertical="center"/>
    </xf>
    <xf numFmtId="14" fontId="3" fillId="4" borderId="3" xfId="5" applyNumberFormat="1" applyFont="1" applyFill="1" applyBorder="1" applyAlignment="1">
      <alignment horizontal="center" vertical="center"/>
    </xf>
    <xf numFmtId="0" fontId="9" fillId="0" borderId="0" xfId="5" applyAlignment="1"/>
    <xf numFmtId="0" fontId="1" fillId="0" borderId="2" xfId="6" applyBorder="1" applyAlignment="1">
      <alignment vertical="center"/>
    </xf>
    <xf numFmtId="169" fontId="1" fillId="0" borderId="2" xfId="6" applyNumberFormat="1" applyBorder="1" applyAlignment="1">
      <alignment vertical="center"/>
    </xf>
    <xf numFmtId="170" fontId="1" fillId="0" borderId="2" xfId="6" applyNumberFormat="1" applyBorder="1" applyAlignment="1">
      <alignment vertical="center"/>
    </xf>
    <xf numFmtId="0" fontId="1" fillId="0" borderId="0" xfId="6"/>
    <xf numFmtId="0" fontId="1" fillId="0" borderId="0" xfId="6" applyAlignment="1">
      <alignment horizontal="center" vertical="center"/>
    </xf>
    <xf numFmtId="9" fontId="1" fillId="0" borderId="0" xfId="6" applyNumberFormat="1"/>
    <xf numFmtId="0" fontId="1" fillId="0" borderId="0" xfId="6" applyAlignment="1">
      <alignment horizontal="center"/>
    </xf>
    <xf numFmtId="0" fontId="10" fillId="0" borderId="2" xfId="6" applyFont="1" applyBorder="1" applyAlignment="1">
      <alignment vertical="center"/>
    </xf>
    <xf numFmtId="0" fontId="10" fillId="0" borderId="10" xfId="6" applyFont="1" applyBorder="1" applyAlignment="1">
      <alignment vertical="center"/>
    </xf>
    <xf numFmtId="0" fontId="1" fillId="0" borderId="10" xfId="6" applyBorder="1" applyAlignment="1">
      <alignment vertical="center"/>
    </xf>
    <xf numFmtId="169" fontId="1" fillId="0" borderId="10" xfId="6" applyNumberFormat="1" applyBorder="1" applyAlignment="1">
      <alignment vertical="center"/>
    </xf>
    <xf numFmtId="170" fontId="1" fillId="0" borderId="10" xfId="6" applyNumberFormat="1" applyBorder="1" applyAlignment="1">
      <alignment vertical="center"/>
    </xf>
    <xf numFmtId="0" fontId="5" fillId="16" borderId="2" xfId="5" applyFont="1" applyFill="1" applyBorder="1" applyAlignment="1">
      <alignment horizontal="center" vertical="center"/>
    </xf>
    <xf numFmtId="0" fontId="5" fillId="0" borderId="2" xfId="5" applyFont="1" applyBorder="1" applyAlignment="1">
      <alignment horizontal="center" vertical="center"/>
    </xf>
    <xf numFmtId="0" fontId="1" fillId="0" borderId="0" xfId="6" applyAlignment="1">
      <alignment vertical="center"/>
    </xf>
    <xf numFmtId="14" fontId="3" fillId="4" borderId="25" xfId="5" applyNumberFormat="1" applyFont="1" applyFill="1" applyBorder="1" applyAlignment="1">
      <alignment horizontal="center" vertical="center" wrapText="1"/>
    </xf>
    <xf numFmtId="14" fontId="3" fillId="4" borderId="3" xfId="5" applyNumberFormat="1" applyFont="1" applyFill="1" applyBorder="1" applyAlignment="1">
      <alignment horizontal="center" vertical="center" wrapText="1"/>
    </xf>
    <xf numFmtId="0" fontId="8" fillId="17" borderId="2" xfId="6" applyFont="1" applyFill="1" applyBorder="1" applyAlignment="1">
      <alignment horizontal="center"/>
    </xf>
    <xf numFmtId="0" fontId="1" fillId="17" borderId="2" xfId="6" applyFill="1" applyBorder="1" applyAlignment="1">
      <alignment horizontal="center" vertical="center"/>
    </xf>
    <xf numFmtId="169" fontId="1" fillId="17" borderId="2" xfId="6" applyNumberFormat="1" applyFill="1" applyBorder="1" applyAlignment="1">
      <alignment horizontal="center" vertical="center"/>
    </xf>
    <xf numFmtId="170" fontId="1" fillId="17" borderId="2" xfId="6" applyNumberFormat="1" applyFill="1" applyBorder="1" applyAlignment="1">
      <alignment horizontal="center" vertical="center"/>
    </xf>
    <xf numFmtId="171" fontId="1" fillId="17" borderId="2" xfId="6" applyNumberFormat="1" applyFill="1" applyBorder="1" applyAlignment="1">
      <alignment horizontal="center" vertical="center"/>
    </xf>
    <xf numFmtId="0" fontId="10" fillId="17" borderId="2" xfId="6" applyFont="1" applyFill="1" applyBorder="1" applyAlignment="1">
      <alignment horizontal="center" vertical="center"/>
    </xf>
    <xf numFmtId="0" fontId="1" fillId="17" borderId="27" xfId="6" applyFill="1" applyBorder="1" applyAlignment="1">
      <alignment horizontal="center" vertical="center"/>
    </xf>
    <xf numFmtId="0" fontId="1" fillId="17" borderId="28" xfId="6" applyFill="1" applyBorder="1" applyAlignment="1">
      <alignment vertical="center"/>
    </xf>
    <xf numFmtId="0" fontId="10" fillId="17" borderId="28" xfId="6" applyFont="1" applyFill="1" applyBorder="1" applyAlignment="1">
      <alignment horizontal="center" vertical="center"/>
    </xf>
    <xf numFmtId="0" fontId="1" fillId="17" borderId="28" xfId="6" applyFill="1" applyBorder="1" applyAlignment="1">
      <alignment horizontal="center" vertical="center"/>
    </xf>
    <xf numFmtId="0" fontId="8" fillId="0" borderId="2" xfId="6" applyFont="1" applyBorder="1" applyAlignment="1">
      <alignment horizontal="center"/>
    </xf>
    <xf numFmtId="0" fontId="1" fillId="0" borderId="2" xfId="6" applyBorder="1" applyAlignment="1">
      <alignment horizontal="center" vertical="center"/>
    </xf>
    <xf numFmtId="169" fontId="1" fillId="0" borderId="2" xfId="6" applyNumberFormat="1" applyBorder="1" applyAlignment="1">
      <alignment horizontal="center" vertical="center"/>
    </xf>
    <xf numFmtId="170" fontId="1" fillId="0" borderId="2" xfId="6" applyNumberFormat="1" applyBorder="1" applyAlignment="1">
      <alignment horizontal="center" vertical="center"/>
    </xf>
    <xf numFmtId="171" fontId="1" fillId="0" borderId="2" xfId="6" applyNumberFormat="1" applyBorder="1" applyAlignment="1">
      <alignment horizontal="center" vertical="center"/>
    </xf>
    <xf numFmtId="0" fontId="10" fillId="0" borderId="2" xfId="6" applyFont="1" applyBorder="1" applyAlignment="1">
      <alignment horizontal="center" vertical="center"/>
    </xf>
    <xf numFmtId="0" fontId="1" fillId="0" borderId="27" xfId="6" applyBorder="1" applyAlignment="1">
      <alignment horizontal="center" vertical="center"/>
    </xf>
    <xf numFmtId="0" fontId="1" fillId="0" borderId="28" xfId="6" applyBorder="1" applyAlignment="1">
      <alignment vertical="center"/>
    </xf>
    <xf numFmtId="0" fontId="10" fillId="0" borderId="28" xfId="6" applyFont="1" applyBorder="1" applyAlignment="1">
      <alignment horizontal="center" vertical="center"/>
    </xf>
    <xf numFmtId="0" fontId="1" fillId="0" borderId="28" xfId="6" applyBorder="1" applyAlignment="1">
      <alignment horizontal="center" vertical="center"/>
    </xf>
    <xf numFmtId="0" fontId="8" fillId="18" borderId="2" xfId="6" applyFont="1" applyFill="1" applyBorder="1" applyAlignment="1">
      <alignment horizontal="center"/>
    </xf>
    <xf numFmtId="0" fontId="10" fillId="19" borderId="28" xfId="6" applyFont="1" applyFill="1" applyBorder="1" applyAlignment="1">
      <alignment horizontal="center" vertical="center"/>
    </xf>
    <xf numFmtId="0" fontId="1" fillId="19" borderId="28" xfId="6" applyFill="1" applyBorder="1" applyAlignment="1">
      <alignment horizontal="center" vertical="center"/>
    </xf>
    <xf numFmtId="0" fontId="1" fillId="19" borderId="28" xfId="6" applyFill="1" applyBorder="1" applyAlignment="1">
      <alignment vertical="center"/>
    </xf>
    <xf numFmtId="0" fontId="8" fillId="17" borderId="2" xfId="6" applyFont="1" applyFill="1" applyBorder="1" applyAlignment="1">
      <alignment horizontal="center" vertical="center"/>
    </xf>
    <xf numFmtId="0" fontId="8" fillId="16" borderId="2" xfId="6" applyFont="1" applyFill="1" applyBorder="1" applyAlignment="1">
      <alignment horizontal="center" vertical="center"/>
    </xf>
    <xf numFmtId="0" fontId="1" fillId="16" borderId="2" xfId="6" applyFill="1" applyBorder="1" applyAlignment="1">
      <alignment horizontal="center" vertical="center"/>
    </xf>
    <xf numFmtId="169" fontId="1" fillId="16" borderId="2" xfId="6" applyNumberFormat="1" applyFill="1" applyBorder="1" applyAlignment="1">
      <alignment horizontal="center" vertical="center"/>
    </xf>
    <xf numFmtId="170" fontId="1" fillId="16" borderId="2" xfId="6" applyNumberFormat="1" applyFill="1" applyBorder="1" applyAlignment="1">
      <alignment horizontal="center" vertical="center"/>
    </xf>
    <xf numFmtId="171" fontId="1" fillId="16" borderId="2" xfId="6" applyNumberFormat="1" applyFill="1" applyBorder="1" applyAlignment="1">
      <alignment horizontal="center" vertical="center"/>
    </xf>
    <xf numFmtId="0" fontId="10" fillId="16" borderId="2" xfId="6" applyFont="1" applyFill="1" applyBorder="1" applyAlignment="1">
      <alignment horizontal="center" vertical="center"/>
    </xf>
    <xf numFmtId="0" fontId="1" fillId="16" borderId="27" xfId="6" applyFill="1" applyBorder="1" applyAlignment="1">
      <alignment horizontal="center" vertical="center"/>
    </xf>
    <xf numFmtId="0" fontId="1" fillId="16" borderId="28" xfId="6" applyFill="1" applyBorder="1" applyAlignment="1">
      <alignment vertical="center"/>
    </xf>
    <xf numFmtId="0" fontId="10" fillId="16" borderId="28" xfId="6" applyFont="1" applyFill="1" applyBorder="1" applyAlignment="1">
      <alignment horizontal="center" vertical="center"/>
    </xf>
    <xf numFmtId="0" fontId="1" fillId="16" borderId="28" xfId="6" applyFill="1" applyBorder="1" applyAlignment="1">
      <alignment horizontal="center" vertical="center"/>
    </xf>
    <xf numFmtId="0" fontId="8" fillId="0" borderId="2" xfId="6" applyFont="1" applyBorder="1" applyAlignment="1">
      <alignment horizontal="center" vertical="center"/>
    </xf>
    <xf numFmtId="0" fontId="1" fillId="0" borderId="0" xfId="6" applyAlignment="1">
      <alignment horizontal="left"/>
    </xf>
    <xf numFmtId="0" fontId="4" fillId="4" borderId="3" xfId="5" applyFont="1" applyFill="1" applyBorder="1" applyAlignment="1">
      <alignment horizontal="center" vertical="center"/>
    </xf>
    <xf numFmtId="0" fontId="4" fillId="5" borderId="3" xfId="5" applyFont="1" applyFill="1" applyBorder="1" applyAlignment="1">
      <alignment horizontal="center" vertical="center"/>
    </xf>
    <xf numFmtId="1" fontId="0" fillId="0" borderId="0" xfId="7" applyNumberFormat="1" applyFont="1" applyBorder="1" applyAlignment="1">
      <alignment horizontal="left"/>
    </xf>
    <xf numFmtId="0" fontId="0" fillId="0" borderId="2" xfId="0" applyBorder="1" applyAlignment="1">
      <alignment horizontal="left"/>
    </xf>
    <xf numFmtId="0" fontId="0" fillId="16" borderId="2" xfId="0" applyFill="1" applyBorder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9" fontId="0" fillId="0" borderId="0" xfId="0" applyNumberFormat="1" applyAlignment="1">
      <alignment wrapText="1"/>
    </xf>
    <xf numFmtId="0" fontId="0" fillId="0" borderId="18" xfId="0" applyBorder="1" applyAlignment="1">
      <alignment horizontal="center" vertical="center"/>
    </xf>
    <xf numFmtId="10" fontId="0" fillId="0" borderId="0" xfId="0" applyNumberFormat="1" applyAlignment="1">
      <alignment wrapText="1"/>
    </xf>
    <xf numFmtId="0" fontId="8" fillId="0" borderId="2" xfId="0" applyFont="1" applyBorder="1"/>
    <xf numFmtId="9" fontId="0" fillId="0" borderId="0" xfId="0" applyNumberFormat="1"/>
    <xf numFmtId="0" fontId="0" fillId="8" borderId="2" xfId="0" applyFill="1" applyBorder="1" applyAlignment="1">
      <alignment horizontal="left"/>
    </xf>
    <xf numFmtId="0" fontId="0" fillId="8" borderId="2" xfId="0" applyFill="1" applyBorder="1"/>
    <xf numFmtId="0" fontId="11" fillId="0" borderId="2" xfId="0" applyFont="1" applyBorder="1" applyAlignment="1">
      <alignment horizontal="left" vertical="center"/>
    </xf>
    <xf numFmtId="0" fontId="11" fillId="0" borderId="2" xfId="0" applyFont="1" applyBorder="1" applyAlignment="1">
      <alignment horizontal="right" vertical="center"/>
    </xf>
    <xf numFmtId="0" fontId="0" fillId="0" borderId="22" xfId="0" applyBorder="1" applyAlignment="1">
      <alignment horizontal="left"/>
    </xf>
    <xf numFmtId="0" fontId="0" fillId="0" borderId="22" xfId="0" applyBorder="1"/>
    <xf numFmtId="1" fontId="0" fillId="0" borderId="2" xfId="1" applyNumberFormat="1" applyFont="1" applyBorder="1" applyAlignment="1">
      <alignment horizontal="left"/>
    </xf>
    <xf numFmtId="0" fontId="0" fillId="0" borderId="27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172" fontId="12" fillId="0" borderId="2" xfId="8" applyNumberFormat="1" applyFont="1" applyFill="1" applyBorder="1" applyAlignment="1">
      <alignment horizontal="left" vertical="center"/>
    </xf>
    <xf numFmtId="0" fontId="10" fillId="8" borderId="29" xfId="0" applyFont="1" applyFill="1" applyBorder="1" applyAlignment="1">
      <alignment horizontal="left" vertical="center"/>
    </xf>
    <xf numFmtId="172" fontId="12" fillId="0" borderId="2" xfId="8" applyNumberFormat="1" applyFont="1" applyBorder="1" applyAlignment="1">
      <alignment horizontal="left" vertical="center"/>
    </xf>
    <xf numFmtId="0" fontId="0" fillId="8" borderId="2" xfId="0" applyFill="1" applyBorder="1" applyAlignment="1">
      <alignment horizontal="left" vertical="center"/>
    </xf>
    <xf numFmtId="0" fontId="10" fillId="8" borderId="2" xfId="0" applyFont="1" applyFill="1" applyBorder="1" applyAlignment="1">
      <alignment horizontal="left" vertical="center"/>
    </xf>
    <xf numFmtId="0" fontId="0" fillId="8" borderId="2" xfId="0" applyFill="1" applyBorder="1" applyAlignment="1">
      <alignment horizontal="right" vertical="center"/>
    </xf>
    <xf numFmtId="0" fontId="12" fillId="0" borderId="2" xfId="8" applyNumberFormat="1" applyFont="1" applyBorder="1" applyAlignment="1">
      <alignment horizontal="left" vertical="center"/>
    </xf>
    <xf numFmtId="0" fontId="1" fillId="0" borderId="2" xfId="9" applyFont="1" applyBorder="1" applyAlignment="1">
      <alignment horizontal="left" vertical="center"/>
    </xf>
    <xf numFmtId="0" fontId="0" fillId="0" borderId="2" xfId="0" applyBorder="1" applyAlignment="1">
      <alignment horizontal="right"/>
    </xf>
    <xf numFmtId="0" fontId="0" fillId="8" borderId="0" xfId="0" applyFill="1"/>
    <xf numFmtId="0" fontId="10" fillId="0" borderId="2" xfId="0" applyFont="1" applyBorder="1" applyAlignment="1">
      <alignment horizontal="left"/>
    </xf>
    <xf numFmtId="0" fontId="10" fillId="0" borderId="22" xfId="0" applyFont="1" applyBorder="1" applyAlignment="1">
      <alignment horizontal="left"/>
    </xf>
    <xf numFmtId="0" fontId="13" fillId="0" borderId="2" xfId="0" applyFont="1" applyBorder="1" applyAlignment="1">
      <alignment horizontal="left" vertical="center"/>
    </xf>
    <xf numFmtId="0" fontId="14" fillId="0" borderId="2" xfId="0" applyFont="1" applyBorder="1" applyAlignment="1">
      <alignment horizontal="left" vertical="center"/>
    </xf>
    <xf numFmtId="0" fontId="14" fillId="8" borderId="2" xfId="0" applyFont="1" applyFill="1" applyBorder="1" applyAlignment="1">
      <alignment horizontal="left" vertical="center"/>
    </xf>
    <xf numFmtId="0" fontId="0" fillId="20" borderId="2" xfId="0" applyFill="1" applyBorder="1"/>
    <xf numFmtId="0" fontId="0" fillId="8" borderId="22" xfId="0" applyFill="1" applyBorder="1"/>
    <xf numFmtId="0" fontId="0" fillId="8" borderId="30" xfId="0" applyFill="1" applyBorder="1" applyAlignment="1">
      <alignment horizontal="left" vertical="center"/>
    </xf>
    <xf numFmtId="0" fontId="12" fillId="8" borderId="22" xfId="8" applyNumberFormat="1" applyFont="1" applyFill="1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8" borderId="22" xfId="0" applyFill="1" applyBorder="1" applyAlignment="1">
      <alignment horizontal="left"/>
    </xf>
    <xf numFmtId="0" fontId="10" fillId="0" borderId="2" xfId="0" applyFont="1" applyBorder="1" applyAlignment="1">
      <alignment horizontal="left" vertical="center"/>
    </xf>
    <xf numFmtId="0" fontId="10" fillId="8" borderId="30" xfId="0" applyFont="1" applyFill="1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27" xfId="0" applyBorder="1" applyAlignment="1">
      <alignment horizontal="left"/>
    </xf>
    <xf numFmtId="0" fontId="21" fillId="0" borderId="31" xfId="0" applyFont="1" applyBorder="1" applyAlignment="1">
      <alignment horizontal="center" vertical="center"/>
    </xf>
    <xf numFmtId="3" fontId="0" fillId="0" borderId="0" xfId="0" applyNumberFormat="1"/>
    <xf numFmtId="0" fontId="24" fillId="4" borderId="3" xfId="0" applyFont="1" applyFill="1" applyBorder="1" applyAlignment="1">
      <alignment horizontal="center" vertical="center"/>
    </xf>
    <xf numFmtId="0" fontId="4" fillId="4" borderId="26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23" fillId="0" borderId="0" xfId="0" applyFont="1"/>
    <xf numFmtId="44" fontId="0" fillId="0" borderId="0" xfId="0" applyNumberFormat="1"/>
    <xf numFmtId="44" fontId="2" fillId="16" borderId="2" xfId="2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0" fillId="0" borderId="0" xfId="0"/>
    <xf numFmtId="0" fontId="4" fillId="4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14" fontId="4" fillId="4" borderId="3" xfId="0" applyNumberFormat="1" applyFont="1" applyFill="1" applyBorder="1" applyAlignment="1">
      <alignment horizontal="center" vertical="center"/>
    </xf>
    <xf numFmtId="3" fontId="4" fillId="4" borderId="3" xfId="0" applyNumberFormat="1" applyFont="1" applyFill="1" applyBorder="1" applyAlignment="1">
      <alignment horizontal="center" vertical="center"/>
    </xf>
    <xf numFmtId="3" fontId="4" fillId="4" borderId="3" xfId="1" applyNumberFormat="1" applyFont="1" applyFill="1" applyBorder="1" applyAlignment="1">
      <alignment horizontal="center" vertical="center"/>
    </xf>
    <xf numFmtId="164" fontId="4" fillId="4" borderId="3" xfId="2" applyNumberFormat="1" applyFont="1" applyFill="1" applyBorder="1" applyAlignment="1">
      <alignment horizontal="center" vertical="center"/>
    </xf>
    <xf numFmtId="44" fontId="4" fillId="4" borderId="3" xfId="2" applyFont="1" applyFill="1" applyBorder="1" applyAlignment="1">
      <alignment horizontal="center" vertical="center"/>
    </xf>
    <xf numFmtId="165" fontId="4" fillId="4" borderId="3" xfId="1" applyNumberFormat="1" applyFont="1" applyFill="1" applyBorder="1" applyAlignment="1">
      <alignment horizontal="center" vertical="center"/>
    </xf>
    <xf numFmtId="9" fontId="4" fillId="4" borderId="3" xfId="3" applyFont="1" applyFill="1" applyBorder="1" applyAlignment="1">
      <alignment horizontal="center" vertical="center"/>
    </xf>
    <xf numFmtId="0" fontId="4" fillId="4" borderId="3" xfId="1" applyNumberFormat="1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49" fontId="4" fillId="4" borderId="3" xfId="2" applyNumberFormat="1" applyFont="1" applyFill="1" applyBorder="1" applyAlignment="1">
      <alignment horizontal="center" vertical="center"/>
    </xf>
    <xf numFmtId="49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/>
    </xf>
    <xf numFmtId="3" fontId="2" fillId="16" borderId="2" xfId="1" applyNumberFormat="1" applyFont="1" applyFill="1" applyBorder="1" applyAlignment="1">
      <alignment horizontal="center" vertical="center"/>
    </xf>
    <xf numFmtId="0" fontId="23" fillId="0" borderId="2" xfId="0" applyFont="1" applyBorder="1"/>
    <xf numFmtId="14" fontId="23" fillId="0" borderId="2" xfId="0" applyNumberFormat="1" applyFont="1" applyBorder="1"/>
    <xf numFmtId="0" fontId="20" fillId="6" borderId="2" xfId="0" applyFont="1" applyFill="1" applyBorder="1" applyAlignment="1">
      <alignment vertical="center"/>
    </xf>
    <xf numFmtId="0" fontId="0" fillId="0" borderId="27" xfId="0" applyBorder="1" applyAlignment="1">
      <alignment horizontal="center"/>
    </xf>
    <xf numFmtId="0" fontId="20" fillId="23" borderId="2" xfId="0" applyFont="1" applyFill="1" applyBorder="1" applyAlignment="1">
      <alignment vertical="center"/>
    </xf>
    <xf numFmtId="14" fontId="21" fillId="6" borderId="2" xfId="4" applyNumberFormat="1" applyFont="1" applyFill="1" applyBorder="1" applyAlignment="1">
      <alignment horizontal="left" vertical="center"/>
    </xf>
    <xf numFmtId="3" fontId="20" fillId="6" borderId="2" xfId="1" applyNumberFormat="1" applyFont="1" applyFill="1" applyBorder="1" applyAlignment="1">
      <alignment horizontal="center" vertical="center"/>
    </xf>
    <xf numFmtId="1" fontId="2" fillId="29" borderId="2" xfId="0" applyNumberFormat="1" applyFont="1" applyFill="1" applyBorder="1" applyAlignment="1">
      <alignment horizontal="center" vertical="center"/>
    </xf>
    <xf numFmtId="14" fontId="21" fillId="6" borderId="2" xfId="4" applyNumberFormat="1" applyFont="1" applyFill="1" applyBorder="1" applyAlignment="1">
      <alignment vertical="center"/>
    </xf>
    <xf numFmtId="164" fontId="20" fillId="6" borderId="2" xfId="2" applyNumberFormat="1" applyFont="1" applyFill="1" applyBorder="1" applyAlignment="1">
      <alignment horizontal="center" vertical="center"/>
    </xf>
    <xf numFmtId="0" fontId="37" fillId="0" borderId="18" xfId="0" applyFont="1" applyBorder="1"/>
    <xf numFmtId="0" fontId="23" fillId="0" borderId="18" xfId="0" applyFont="1" applyBorder="1"/>
    <xf numFmtId="0" fontId="2" fillId="6" borderId="2" xfId="0" applyFont="1" applyFill="1" applyBorder="1" applyAlignment="1">
      <alignment vertical="center"/>
    </xf>
    <xf numFmtId="0" fontId="37" fillId="0" borderId="2" xfId="0" applyFont="1" applyBorder="1"/>
    <xf numFmtId="14" fontId="23" fillId="8" borderId="2" xfId="0" applyNumberFormat="1" applyFont="1" applyFill="1" applyBorder="1"/>
    <xf numFmtId="3" fontId="20" fillId="16" borderId="2" xfId="1" applyNumberFormat="1" applyFont="1" applyFill="1" applyBorder="1" applyAlignment="1">
      <alignment horizontal="center" vertical="center"/>
    </xf>
    <xf numFmtId="1" fontId="2" fillId="30" borderId="2" xfId="0" applyNumberFormat="1" applyFont="1" applyFill="1" applyBorder="1" applyAlignment="1">
      <alignment vertical="center"/>
    </xf>
    <xf numFmtId="14" fontId="2" fillId="30" borderId="2" xfId="0" applyNumberFormat="1" applyFont="1" applyFill="1" applyBorder="1" applyAlignment="1">
      <alignment horizontal="center" vertical="center"/>
    </xf>
    <xf numFmtId="0" fontId="2" fillId="30" borderId="2" xfId="0" applyFont="1" applyFill="1" applyBorder="1" applyAlignment="1">
      <alignment horizontal="center" vertical="center"/>
    </xf>
    <xf numFmtId="1" fontId="2" fillId="6" borderId="32" xfId="0" applyNumberFormat="1" applyFont="1" applyFill="1" applyBorder="1" applyAlignment="1">
      <alignment horizontal="center" vertical="center"/>
    </xf>
    <xf numFmtId="0" fontId="20" fillId="23" borderId="2" xfId="0" applyFont="1" applyFill="1" applyBorder="1" applyAlignment="1">
      <alignment horizontal="center" vertical="center"/>
    </xf>
    <xf numFmtId="1" fontId="21" fillId="6" borderId="2" xfId="4" applyNumberFormat="1" applyFont="1" applyFill="1" applyBorder="1" applyAlignment="1">
      <alignment horizontal="center" vertical="center"/>
    </xf>
    <xf numFmtId="0" fontId="21" fillId="6" borderId="2" xfId="4" applyFont="1" applyFill="1" applyBorder="1" applyAlignment="1">
      <alignment vertical="center"/>
    </xf>
    <xf numFmtId="0" fontId="29" fillId="6" borderId="2" xfId="0" applyFont="1" applyFill="1" applyBorder="1" applyAlignment="1">
      <alignment vertical="center"/>
    </xf>
    <xf numFmtId="173" fontId="2" fillId="16" borderId="2" xfId="0" applyNumberFormat="1" applyFont="1" applyFill="1" applyBorder="1" applyAlignment="1">
      <alignment horizontal="center" vertical="center"/>
    </xf>
    <xf numFmtId="0" fontId="36" fillId="6" borderId="2" xfId="0" applyFont="1" applyFill="1" applyBorder="1" applyAlignment="1">
      <alignment vertical="center"/>
    </xf>
    <xf numFmtId="0" fontId="23" fillId="8" borderId="2" xfId="0" applyFont="1" applyFill="1" applyBorder="1"/>
    <xf numFmtId="0" fontId="0" fillId="8" borderId="18" xfId="0" applyFill="1" applyBorder="1"/>
    <xf numFmtId="0" fontId="0" fillId="8" borderId="2" xfId="0" applyFill="1" applyBorder="1" applyAlignment="1">
      <alignment horizontal="center"/>
    </xf>
    <xf numFmtId="0" fontId="0" fillId="8" borderId="27" xfId="0" applyFill="1" applyBorder="1" applyAlignment="1">
      <alignment horizontal="center"/>
    </xf>
    <xf numFmtId="0" fontId="5" fillId="0" borderId="0" xfId="0" applyFont="1"/>
    <xf numFmtId="164" fontId="5" fillId="0" borderId="0" xfId="0" applyNumberFormat="1" applyFont="1"/>
    <xf numFmtId="1" fontId="0" fillId="0" borderId="0" xfId="3" applyNumberFormat="1" applyFont="1"/>
    <xf numFmtId="49" fontId="4" fillId="4" borderId="3" xfId="0" applyNumberFormat="1" applyFont="1" applyFill="1" applyBorder="1" applyAlignment="1">
      <alignment horizontal="center" vertical="center"/>
    </xf>
    <xf numFmtId="1" fontId="4" fillId="4" borderId="3" xfId="3" applyNumberFormat="1" applyFont="1" applyFill="1" applyBorder="1" applyAlignment="1">
      <alignment horizontal="center" vertical="center"/>
    </xf>
    <xf numFmtId="0" fontId="20" fillId="24" borderId="2" xfId="0" applyFont="1" applyFill="1" applyBorder="1" applyAlignment="1">
      <alignment vertical="center"/>
    </xf>
    <xf numFmtId="14" fontId="21" fillId="24" borderId="2" xfId="4" applyNumberFormat="1" applyFont="1" applyFill="1" applyBorder="1" applyAlignment="1">
      <alignment vertical="center"/>
    </xf>
    <xf numFmtId="0" fontId="20" fillId="30" borderId="2" xfId="0" applyFont="1" applyFill="1" applyBorder="1" applyAlignment="1">
      <alignment horizontal="center" vertical="center"/>
    </xf>
    <xf numFmtId="14" fontId="20" fillId="30" borderId="2" xfId="0" applyNumberFormat="1" applyFont="1" applyFill="1" applyBorder="1" applyAlignment="1">
      <alignment horizontal="center" vertical="center"/>
    </xf>
    <xf numFmtId="14" fontId="21" fillId="26" borderId="2" xfId="4" applyNumberFormat="1" applyFont="1" applyFill="1" applyBorder="1" applyAlignment="1">
      <alignment vertical="center"/>
    </xf>
    <xf numFmtId="0" fontId="2" fillId="24" borderId="2" xfId="0" applyFont="1" applyFill="1" applyBorder="1" applyAlignment="1">
      <alignment vertical="center"/>
    </xf>
    <xf numFmtId="14" fontId="5" fillId="24" borderId="2" xfId="4" applyNumberFormat="1" applyFont="1" applyFill="1" applyBorder="1" applyAlignment="1">
      <alignment horizontal="left" vertical="center"/>
    </xf>
    <xf numFmtId="14" fontId="5" fillId="24" borderId="2" xfId="4" applyNumberFormat="1" applyFont="1" applyFill="1" applyBorder="1" applyAlignment="1">
      <alignment vertical="center"/>
    </xf>
    <xf numFmtId="14" fontId="5" fillId="26" borderId="2" xfId="4" applyNumberFormat="1" applyFont="1" applyFill="1" applyBorder="1" applyAlignment="1">
      <alignment horizontal="center" vertical="center"/>
    </xf>
    <xf numFmtId="14" fontId="5" fillId="26" borderId="2" xfId="4" applyNumberFormat="1" applyFont="1" applyFill="1" applyBorder="1" applyAlignment="1">
      <alignment vertical="center"/>
    </xf>
    <xf numFmtId="0" fontId="20" fillId="26" borderId="2" xfId="0" applyFont="1" applyFill="1" applyBorder="1" applyAlignment="1">
      <alignment horizontal="center" vertical="center"/>
    </xf>
    <xf numFmtId="1" fontId="2" fillId="3" borderId="1" xfId="0" applyNumberFormat="1" applyFont="1" applyFill="1" applyBorder="1" applyAlignment="1">
      <alignment horizontal="center" vertical="center" wrapText="1"/>
    </xf>
    <xf numFmtId="0" fontId="7" fillId="4" borderId="2" xfId="6" applyFont="1" applyFill="1" applyBorder="1" applyAlignment="1">
      <alignment horizontal="center" vertical="center" wrapText="1"/>
    </xf>
    <xf numFmtId="0" fontId="7" fillId="4" borderId="2" xfId="6" applyFont="1" applyFill="1" applyBorder="1" applyAlignment="1">
      <alignment horizontal="center" vertical="center"/>
    </xf>
    <xf numFmtId="0" fontId="3" fillId="5" borderId="2" xfId="5" applyFont="1" applyFill="1" applyBorder="1" applyAlignment="1">
      <alignment horizontal="center" vertical="center"/>
    </xf>
    <xf numFmtId="0" fontId="3" fillId="4" borderId="2" xfId="5" applyFont="1" applyFill="1" applyBorder="1" applyAlignment="1">
      <alignment horizontal="center" vertical="center"/>
    </xf>
    <xf numFmtId="14" fontId="2" fillId="6" borderId="2" xfId="0" applyNumberFormat="1" applyFont="1" applyFill="1" applyBorder="1" applyAlignment="1">
      <alignment horizontal="center" vertical="center"/>
    </xf>
    <xf numFmtId="164" fontId="2" fillId="24" borderId="0" xfId="2" applyNumberFormat="1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14" fontId="2" fillId="6" borderId="2" xfId="0" applyNumberFormat="1" applyFont="1" applyFill="1" applyBorder="1" applyAlignment="1">
      <alignment horizontal="center" vertical="center"/>
    </xf>
    <xf numFmtId="164" fontId="2" fillId="6" borderId="2" xfId="2" applyNumberFormat="1" applyFont="1" applyFill="1" applyBorder="1" applyAlignment="1">
      <alignment horizontal="center" vertical="center"/>
    </xf>
    <xf numFmtId="44" fontId="2" fillId="8" borderId="2" xfId="2" applyFont="1" applyFill="1" applyBorder="1" applyAlignment="1">
      <alignment horizontal="center" vertical="center"/>
    </xf>
    <xf numFmtId="44" fontId="2" fillId="8" borderId="2" xfId="0" applyNumberFormat="1" applyFont="1" applyFill="1" applyBorder="1" applyAlignment="1">
      <alignment horizontal="center" vertical="center"/>
    </xf>
    <xf numFmtId="44" fontId="2" fillId="6" borderId="2" xfId="2" applyFont="1" applyFill="1" applyBorder="1" applyAlignment="1">
      <alignment horizontal="center" vertical="center"/>
    </xf>
    <xf numFmtId="49" fontId="2" fillId="6" borderId="2" xfId="0" applyNumberFormat="1" applyFont="1" applyFill="1" applyBorder="1" applyAlignment="1">
      <alignment horizontal="center" vertical="center"/>
    </xf>
    <xf numFmtId="1" fontId="2" fillId="6" borderId="2" xfId="0" applyNumberFormat="1" applyFont="1" applyFill="1" applyBorder="1" applyAlignment="1">
      <alignment horizontal="center" vertical="center"/>
    </xf>
    <xf numFmtId="44" fontId="5" fillId="8" borderId="2" xfId="0" applyNumberFormat="1" applyFont="1" applyFill="1" applyBorder="1" applyAlignment="1">
      <alignment horizontal="center" vertical="center"/>
    </xf>
    <xf numFmtId="3" fontId="2" fillId="16" borderId="2" xfId="1" applyNumberFormat="1" applyFont="1" applyFill="1" applyBorder="1" applyAlignment="1">
      <alignment horizontal="center" vertical="center"/>
    </xf>
    <xf numFmtId="0" fontId="2" fillId="6" borderId="22" xfId="0" applyFont="1" applyFill="1" applyBorder="1" applyAlignment="1">
      <alignment horizontal="center" vertical="center"/>
    </xf>
    <xf numFmtId="44" fontId="2" fillId="16" borderId="2" xfId="2" applyFont="1" applyFill="1" applyBorder="1" applyAlignment="1">
      <alignment horizontal="center" vertical="center"/>
    </xf>
    <xf numFmtId="0" fontId="0" fillId="0" borderId="0" xfId="0"/>
    <xf numFmtId="0" fontId="0" fillId="0" borderId="2" xfId="0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14" fontId="2" fillId="6" borderId="2" xfId="0" applyNumberFormat="1" applyFont="1" applyFill="1" applyBorder="1" applyAlignment="1">
      <alignment horizontal="center" vertical="center"/>
    </xf>
    <xf numFmtId="164" fontId="2" fillId="6" borderId="2" xfId="2" applyNumberFormat="1" applyFont="1" applyFill="1" applyBorder="1" applyAlignment="1">
      <alignment horizontal="center" vertical="center"/>
    </xf>
    <xf numFmtId="44" fontId="2" fillId="0" borderId="2" xfId="2" applyFont="1" applyBorder="1" applyAlignment="1">
      <alignment horizontal="center" vertical="center"/>
    </xf>
    <xf numFmtId="44" fontId="2" fillId="8" borderId="2" xfId="2" applyFont="1" applyFill="1" applyBorder="1" applyAlignment="1">
      <alignment horizontal="center" vertical="center"/>
    </xf>
    <xf numFmtId="44" fontId="2" fillId="8" borderId="2" xfId="0" applyNumberFormat="1" applyFont="1" applyFill="1" applyBorder="1" applyAlignment="1">
      <alignment horizontal="center" vertical="center"/>
    </xf>
    <xf numFmtId="44" fontId="2" fillId="6" borderId="2" xfId="2" applyFont="1" applyFill="1" applyBorder="1" applyAlignment="1">
      <alignment horizontal="center" vertical="center"/>
    </xf>
    <xf numFmtId="49" fontId="2" fillId="6" borderId="2" xfId="0" applyNumberFormat="1" applyFont="1" applyFill="1" applyBorder="1" applyAlignment="1">
      <alignment horizontal="center" vertical="center"/>
    </xf>
    <xf numFmtId="44" fontId="5" fillId="8" borderId="2" xfId="0" applyNumberFormat="1" applyFont="1" applyFill="1" applyBorder="1" applyAlignment="1">
      <alignment horizontal="center" vertical="center"/>
    </xf>
    <xf numFmtId="0" fontId="3" fillId="4" borderId="3" xfId="5" applyFont="1" applyFill="1" applyBorder="1" applyAlignment="1">
      <alignment horizontal="center" vertical="center"/>
    </xf>
    <xf numFmtId="0" fontId="3" fillId="5" borderId="3" xfId="5" applyFont="1" applyFill="1" applyBorder="1" applyAlignment="1">
      <alignment horizontal="center" vertical="center"/>
    </xf>
    <xf numFmtId="14" fontId="3" fillId="4" borderId="3" xfId="5" applyNumberFormat="1" applyFont="1" applyFill="1" applyBorder="1" applyAlignment="1">
      <alignment horizontal="center" vertical="center"/>
    </xf>
    <xf numFmtId="0" fontId="9" fillId="0" borderId="0" xfId="5" applyAlignment="1"/>
    <xf numFmtId="0" fontId="4" fillId="5" borderId="3" xfId="5" applyFont="1" applyFill="1" applyBorder="1" applyAlignment="1">
      <alignment horizontal="center" vertical="center"/>
    </xf>
    <xf numFmtId="14" fontId="4" fillId="4" borderId="3" xfId="5" applyNumberFormat="1" applyFont="1" applyFill="1" applyBorder="1" applyAlignment="1">
      <alignment horizontal="center" vertical="center"/>
    </xf>
    <xf numFmtId="0" fontId="4" fillId="4" borderId="3" xfId="5" applyFont="1" applyFill="1" applyBorder="1" applyAlignment="1">
      <alignment horizontal="center" vertical="center"/>
    </xf>
    <xf numFmtId="3" fontId="4" fillId="5" borderId="3" xfId="5" applyNumberFormat="1" applyFont="1" applyFill="1" applyBorder="1" applyAlignment="1">
      <alignment horizontal="center" vertical="center"/>
    </xf>
    <xf numFmtId="3" fontId="4" fillId="4" borderId="3" xfId="7" applyNumberFormat="1" applyFont="1" applyFill="1" applyBorder="1" applyAlignment="1">
      <alignment horizontal="center" vertical="center"/>
    </xf>
    <xf numFmtId="164" fontId="4" fillId="4" borderId="3" xfId="10" applyNumberFormat="1" applyFont="1" applyFill="1" applyBorder="1" applyAlignment="1">
      <alignment horizontal="center" vertical="center"/>
    </xf>
    <xf numFmtId="44" fontId="4" fillId="4" borderId="3" xfId="10" applyFont="1" applyFill="1" applyBorder="1" applyAlignment="1">
      <alignment horizontal="center" vertical="center"/>
    </xf>
    <xf numFmtId="165" fontId="4" fillId="4" borderId="3" xfId="7" applyNumberFormat="1" applyFont="1" applyFill="1" applyBorder="1" applyAlignment="1">
      <alignment horizontal="center" vertical="center"/>
    </xf>
    <xf numFmtId="9" fontId="4" fillId="4" borderId="3" xfId="11" applyFont="1" applyFill="1" applyBorder="1" applyAlignment="1">
      <alignment horizontal="center" vertical="center"/>
    </xf>
    <xf numFmtId="0" fontId="4" fillId="4" borderId="3" xfId="7" applyNumberFormat="1" applyFont="1" applyFill="1" applyBorder="1" applyAlignment="1">
      <alignment horizontal="center" vertical="center"/>
    </xf>
    <xf numFmtId="173" fontId="4" fillId="4" borderId="3" xfId="10" applyNumberFormat="1" applyFont="1" applyFill="1" applyBorder="1" applyAlignment="1">
      <alignment horizontal="center" vertical="center"/>
    </xf>
    <xf numFmtId="0" fontId="9" fillId="0" borderId="0" xfId="5">
      <alignment vertical="center"/>
    </xf>
    <xf numFmtId="44" fontId="0" fillId="0" borderId="0" xfId="10" applyFont="1">
      <alignment vertical="center"/>
    </xf>
    <xf numFmtId="169" fontId="9" fillId="0" borderId="0" xfId="5" applyNumberFormat="1">
      <alignment vertical="center"/>
    </xf>
    <xf numFmtId="43" fontId="5" fillId="6" borderId="2" xfId="0" applyNumberFormat="1" applyFont="1" applyFill="1" applyBorder="1" applyAlignment="1">
      <alignment horizontal="center" vertical="center"/>
    </xf>
    <xf numFmtId="3" fontId="2" fillId="0" borderId="2" xfId="0" applyNumberFormat="1" applyFont="1" applyBorder="1" applyAlignment="1">
      <alignment horizontal="right" vertical="center"/>
    </xf>
    <xf numFmtId="0" fontId="2" fillId="0" borderId="2" xfId="0" applyFont="1" applyBorder="1" applyAlignment="1">
      <alignment horizontal="center" vertical="center"/>
    </xf>
    <xf numFmtId="0" fontId="5" fillId="35" borderId="2" xfId="5" applyFont="1" applyFill="1" applyBorder="1">
      <alignment vertical="center"/>
    </xf>
    <xf numFmtId="0" fontId="5" fillId="35" borderId="2" xfId="5" applyFont="1" applyFill="1" applyBorder="1" applyAlignment="1">
      <alignment horizontal="center" vertical="center"/>
    </xf>
    <xf numFmtId="169" fontId="5" fillId="0" borderId="2" xfId="5" applyNumberFormat="1" applyFont="1" applyBorder="1">
      <alignment vertical="center"/>
    </xf>
    <xf numFmtId="44" fontId="5" fillId="0" borderId="2" xfId="5" applyNumberFormat="1" applyFont="1" applyBorder="1">
      <alignment vertical="center"/>
    </xf>
    <xf numFmtId="0" fontId="5" fillId="0" borderId="0" xfId="5" applyFont="1">
      <alignment vertical="center"/>
    </xf>
    <xf numFmtId="14" fontId="5" fillId="35" borderId="2" xfId="5" applyNumberFormat="1" applyFont="1" applyFill="1" applyBorder="1" applyAlignment="1">
      <alignment horizontal="center" vertical="center"/>
    </xf>
    <xf numFmtId="0" fontId="5" fillId="0" borderId="2" xfId="5" applyFont="1" applyBorder="1" applyAlignment="1">
      <alignment horizontal="center" vertical="center"/>
    </xf>
    <xf numFmtId="0" fontId="5" fillId="0" borderId="2" xfId="5" applyFont="1" applyBorder="1">
      <alignment vertical="center"/>
    </xf>
    <xf numFmtId="44" fontId="5" fillId="35" borderId="2" xfId="10" applyFont="1" applyFill="1" applyBorder="1">
      <alignment vertical="center"/>
    </xf>
    <xf numFmtId="44" fontId="5" fillId="0" borderId="2" xfId="10" applyFont="1" applyBorder="1" applyAlignment="1">
      <alignment vertical="center"/>
    </xf>
    <xf numFmtId="0" fontId="21" fillId="6" borderId="2" xfId="0" applyFont="1" applyFill="1" applyBorder="1" applyAlignment="1">
      <alignment horizontal="center" vertical="center"/>
    </xf>
    <xf numFmtId="0" fontId="2" fillId="31" borderId="2" xfId="0" applyFont="1" applyFill="1" applyBorder="1" applyAlignment="1">
      <alignment horizontal="center" vertical="center"/>
    </xf>
    <xf numFmtId="0" fontId="5" fillId="31" borderId="2" xfId="0" applyFont="1" applyFill="1" applyBorder="1" applyAlignment="1">
      <alignment horizontal="center" vertical="center"/>
    </xf>
    <xf numFmtId="14" fontId="2" fillId="31" borderId="2" xfId="0" applyNumberFormat="1" applyFont="1" applyFill="1" applyBorder="1" applyAlignment="1">
      <alignment horizontal="center" vertical="center"/>
    </xf>
    <xf numFmtId="3" fontId="2" fillId="31" borderId="2" xfId="0" applyNumberFormat="1" applyFont="1" applyFill="1" applyBorder="1" applyAlignment="1">
      <alignment horizontal="center" vertical="center"/>
    </xf>
    <xf numFmtId="0" fontId="2" fillId="31" borderId="22" xfId="0" applyFont="1" applyFill="1" applyBorder="1" applyAlignment="1">
      <alignment horizontal="center" vertical="center"/>
    </xf>
    <xf numFmtId="164" fontId="2" fillId="6" borderId="22" xfId="2" applyNumberFormat="1" applyFont="1" applyFill="1" applyBorder="1" applyAlignment="1">
      <alignment horizontal="center" vertical="center"/>
    </xf>
    <xf numFmtId="44" fontId="2" fillId="8" borderId="22" xfId="2" applyFont="1" applyFill="1" applyBorder="1" applyAlignment="1">
      <alignment horizontal="center" vertical="center"/>
    </xf>
    <xf numFmtId="44" fontId="2" fillId="8" borderId="22" xfId="0" applyNumberFormat="1" applyFont="1" applyFill="1" applyBorder="1" applyAlignment="1">
      <alignment horizontal="center" vertical="center"/>
    </xf>
    <xf numFmtId="44" fontId="2" fillId="6" borderId="22" xfId="2" applyFont="1" applyFill="1" applyBorder="1" applyAlignment="1">
      <alignment horizontal="center" vertical="center"/>
    </xf>
    <xf numFmtId="0" fontId="5" fillId="6" borderId="22" xfId="0" applyFont="1" applyFill="1" applyBorder="1" applyAlignment="1">
      <alignment horizontal="center" vertical="center"/>
    </xf>
    <xf numFmtId="49" fontId="2" fillId="6" borderId="22" xfId="0" applyNumberFormat="1" applyFont="1" applyFill="1" applyBorder="1" applyAlignment="1">
      <alignment horizontal="center" vertical="center"/>
    </xf>
    <xf numFmtId="43" fontId="5" fillId="6" borderId="22" xfId="0" applyNumberFormat="1" applyFont="1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3" fontId="2" fillId="6" borderId="22" xfId="0" applyNumberFormat="1" applyFont="1" applyFill="1" applyBorder="1" applyAlignment="1">
      <alignment horizontal="center" vertical="center"/>
    </xf>
    <xf numFmtId="0" fontId="5" fillId="0" borderId="2" xfId="0" applyFont="1" applyBorder="1"/>
    <xf numFmtId="0" fontId="2" fillId="6" borderId="33" xfId="0" applyFont="1" applyFill="1" applyBorder="1" applyAlignment="1">
      <alignment horizontal="center" vertical="center"/>
    </xf>
    <xf numFmtId="49" fontId="5" fillId="6" borderId="2" xfId="4" applyNumberFormat="1" applyFont="1" applyFill="1" applyBorder="1" applyAlignment="1">
      <alignment horizontal="center"/>
    </xf>
    <xf numFmtId="44" fontId="2" fillId="0" borderId="22" xfId="2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14" fontId="20" fillId="6" borderId="2" xfId="0" applyNumberFormat="1" applyFont="1" applyFill="1" applyBorder="1" applyAlignment="1">
      <alignment horizontal="center" vertical="center"/>
    </xf>
    <xf numFmtId="14" fontId="5" fillId="0" borderId="2" xfId="0" applyNumberFormat="1" applyFont="1" applyBorder="1"/>
    <xf numFmtId="0" fontId="0" fillId="0" borderId="27" xfId="0" applyBorder="1" applyAlignment="1">
      <alignment horizontal="center" vertical="center"/>
    </xf>
    <xf numFmtId="3" fontId="2" fillId="8" borderId="2" xfId="0" applyNumberFormat="1" applyFont="1" applyFill="1" applyBorder="1" applyAlignment="1">
      <alignment horizontal="right" vertical="center"/>
    </xf>
    <xf numFmtId="14" fontId="5" fillId="0" borderId="2" xfId="5" applyNumberFormat="1" applyFont="1" applyBorder="1">
      <alignment vertical="center"/>
    </xf>
    <xf numFmtId="16" fontId="5" fillId="0" borderId="2" xfId="0" applyNumberFormat="1" applyFont="1" applyBorder="1"/>
    <xf numFmtId="0" fontId="6" fillId="6" borderId="0" xfId="0" applyFont="1" applyFill="1" applyBorder="1" applyAlignment="1">
      <alignment horizontal="center" vertical="center"/>
    </xf>
    <xf numFmtId="164" fontId="5" fillId="6" borderId="2" xfId="2" applyNumberFormat="1" applyFont="1" applyFill="1" applyBorder="1" applyAlignment="1">
      <alignment horizontal="center" vertical="center"/>
    </xf>
    <xf numFmtId="44" fontId="6" fillId="35" borderId="2" xfId="10" applyFont="1" applyFill="1" applyBorder="1">
      <alignment vertical="center"/>
    </xf>
    <xf numFmtId="164" fontId="6" fillId="35" borderId="2" xfId="10" applyNumberFormat="1" applyFont="1" applyFill="1" applyBorder="1">
      <alignment vertical="center"/>
    </xf>
    <xf numFmtId="0" fontId="0" fillId="0" borderId="33" xfId="0" applyBorder="1" applyAlignment="1">
      <alignment horizontal="center" vertical="center"/>
    </xf>
    <xf numFmtId="14" fontId="2" fillId="24" borderId="2" xfId="0" applyNumberFormat="1" applyFont="1" applyFill="1" applyBorder="1" applyAlignment="1">
      <alignment horizontal="center" vertical="center"/>
    </xf>
    <xf numFmtId="14" fontId="20" fillId="6" borderId="22" xfId="0" applyNumberFormat="1" applyFont="1" applyFill="1" applyBorder="1" applyAlignment="1">
      <alignment horizontal="center" vertical="center"/>
    </xf>
    <xf numFmtId="0" fontId="5" fillId="6" borderId="32" xfId="0" applyFont="1" applyFill="1" applyBorder="1" applyAlignment="1">
      <alignment horizontal="center" vertical="center"/>
    </xf>
    <xf numFmtId="164" fontId="2" fillId="35" borderId="2" xfId="10" applyNumberFormat="1" applyFont="1" applyFill="1" applyBorder="1">
      <alignment vertical="center"/>
    </xf>
    <xf numFmtId="1" fontId="2" fillId="24" borderId="2" xfId="0" applyNumberFormat="1" applyFont="1" applyFill="1" applyBorder="1" applyAlignment="1">
      <alignment horizontal="center" vertical="center"/>
    </xf>
    <xf numFmtId="0" fontId="6" fillId="24" borderId="2" xfId="0" applyFont="1" applyFill="1" applyBorder="1" applyAlignment="1">
      <alignment horizontal="center" vertical="center"/>
    </xf>
    <xf numFmtId="0" fontId="2" fillId="24" borderId="2" xfId="0" applyFont="1" applyFill="1" applyBorder="1" applyAlignment="1">
      <alignment horizontal="center" vertical="center"/>
    </xf>
    <xf numFmtId="0" fontId="2" fillId="24" borderId="22" xfId="0" applyFont="1" applyFill="1" applyBorder="1" applyAlignment="1">
      <alignment horizontal="center" vertical="center"/>
    </xf>
    <xf numFmtId="14" fontId="20" fillId="24" borderId="2" xfId="0" applyNumberFormat="1" applyFont="1" applyFill="1" applyBorder="1" applyAlignment="1">
      <alignment horizontal="center" vertical="center"/>
    </xf>
    <xf numFmtId="0" fontId="5" fillId="24" borderId="2" xfId="0" applyFont="1" applyFill="1" applyBorder="1" applyAlignment="1">
      <alignment horizontal="center" vertical="center"/>
    </xf>
    <xf numFmtId="3" fontId="2" fillId="24" borderId="2" xfId="0" applyNumberFormat="1" applyFont="1" applyFill="1" applyBorder="1" applyAlignment="1">
      <alignment horizontal="center" vertical="center"/>
    </xf>
    <xf numFmtId="1" fontId="2" fillId="31" borderId="2" xfId="0" applyNumberFormat="1" applyFont="1" applyFill="1" applyBorder="1" applyAlignment="1">
      <alignment horizontal="center" vertical="center"/>
    </xf>
    <xf numFmtId="0" fontId="2" fillId="0" borderId="22" xfId="0" applyFont="1" applyFill="1" applyBorder="1" applyAlignment="1">
      <alignment horizontal="center" vertical="center"/>
    </xf>
    <xf numFmtId="0" fontId="5" fillId="0" borderId="27" xfId="0" applyFont="1" applyBorder="1" applyAlignment="1">
      <alignment horizontal="center"/>
    </xf>
    <xf numFmtId="0" fontId="6" fillId="6" borderId="27" xfId="0" applyFont="1" applyFill="1" applyBorder="1" applyAlignment="1">
      <alignment horizontal="center" vertical="center"/>
    </xf>
    <xf numFmtId="0" fontId="5" fillId="35" borderId="2" xfId="5" applyFont="1" applyFill="1" applyBorder="1" applyAlignment="1">
      <alignment horizontal="center" vertical="center"/>
    </xf>
    <xf numFmtId="14" fontId="5" fillId="35" borderId="2" xfId="5" applyNumberFormat="1" applyFont="1" applyFill="1" applyBorder="1" applyAlignment="1">
      <alignment horizontal="center" vertical="center"/>
    </xf>
    <xf numFmtId="0" fontId="5" fillId="0" borderId="2" xfId="5" applyFont="1" applyBorder="1" applyAlignment="1">
      <alignment horizontal="center" vertical="center"/>
    </xf>
    <xf numFmtId="44" fontId="5" fillId="35" borderId="2" xfId="10" applyFont="1" applyFill="1" applyBorder="1" applyAlignment="1">
      <alignment horizontal="center" vertical="center"/>
    </xf>
    <xf numFmtId="176" fontId="5" fillId="0" borderId="2" xfId="5" applyNumberFormat="1" applyFont="1" applyBorder="1" applyAlignment="1">
      <alignment horizontal="center" vertical="center"/>
    </xf>
    <xf numFmtId="44" fontId="2" fillId="6" borderId="2" xfId="2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164" fontId="2" fillId="6" borderId="2" xfId="2" applyNumberFormat="1" applyFont="1" applyFill="1" applyBorder="1" applyAlignment="1">
      <alignment horizontal="center" vertical="center"/>
    </xf>
    <xf numFmtId="44" fontId="2" fillId="8" borderId="2" xfId="0" applyNumberFormat="1" applyFont="1" applyFill="1" applyBorder="1" applyAlignment="1">
      <alignment horizontal="center" vertical="center"/>
    </xf>
    <xf numFmtId="1" fontId="2" fillId="6" borderId="2" xfId="0" applyNumberFormat="1" applyFont="1" applyFill="1" applyBorder="1" applyAlignment="1">
      <alignment horizontal="center" vertical="center"/>
    </xf>
    <xf numFmtId="174" fontId="2" fillId="6" borderId="22" xfId="0" applyNumberFormat="1" applyFont="1" applyFill="1" applyBorder="1" applyAlignment="1">
      <alignment horizontal="center" vertical="center"/>
    </xf>
    <xf numFmtId="0" fontId="0" fillId="0" borderId="2" xfId="0" applyBorder="1"/>
    <xf numFmtId="0" fontId="2" fillId="6" borderId="2" xfId="0" applyFont="1" applyFill="1" applyBorder="1" applyAlignment="1">
      <alignment horizontal="center" vertical="center"/>
    </xf>
    <xf numFmtId="164" fontId="2" fillId="6" borderId="2" xfId="2" applyNumberFormat="1" applyFont="1" applyFill="1" applyBorder="1" applyAlignment="1">
      <alignment horizontal="center" vertical="center"/>
    </xf>
    <xf numFmtId="44" fontId="2" fillId="0" borderId="2" xfId="2" applyFont="1" applyBorder="1" applyAlignment="1">
      <alignment horizontal="center" vertical="center"/>
    </xf>
    <xf numFmtId="44" fontId="2" fillId="8" borderId="2" xfId="2" applyFont="1" applyFill="1" applyBorder="1" applyAlignment="1">
      <alignment horizontal="center" vertical="center"/>
    </xf>
    <xf numFmtId="44" fontId="2" fillId="8" borderId="2" xfId="0" applyNumberFormat="1" applyFont="1" applyFill="1" applyBorder="1" applyAlignment="1">
      <alignment horizontal="center" vertical="center"/>
    </xf>
    <xf numFmtId="44" fontId="2" fillId="6" borderId="2" xfId="2" applyFont="1" applyFill="1" applyBorder="1" applyAlignment="1">
      <alignment horizontal="center" vertical="center"/>
    </xf>
    <xf numFmtId="49" fontId="2" fillId="6" borderId="2" xfId="0" applyNumberFormat="1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0" fontId="5" fillId="0" borderId="2" xfId="0" applyFont="1" applyBorder="1"/>
    <xf numFmtId="0" fontId="2" fillId="6" borderId="3" xfId="0" applyFont="1" applyFill="1" applyBorder="1" applyAlignment="1">
      <alignment horizontal="center" vertical="center"/>
    </xf>
    <xf numFmtId="44" fontId="2" fillId="6" borderId="3" xfId="2" applyFont="1" applyFill="1" applyBorder="1" applyAlignment="1">
      <alignment horizontal="center" vertical="center"/>
    </xf>
    <xf numFmtId="49" fontId="2" fillId="6" borderId="3" xfId="0" applyNumberFormat="1" applyFont="1" applyFill="1" applyBorder="1" applyAlignment="1">
      <alignment horizontal="center" vertical="center"/>
    </xf>
    <xf numFmtId="174" fontId="2" fillId="6" borderId="2" xfId="0" applyNumberFormat="1" applyFont="1" applyFill="1" applyBorder="1" applyAlignment="1">
      <alignment horizontal="center" vertical="center"/>
    </xf>
    <xf numFmtId="173" fontId="2" fillId="6" borderId="2" xfId="0" applyNumberFormat="1" applyFont="1" applyFill="1" applyBorder="1" applyAlignment="1">
      <alignment horizontal="center" vertical="center"/>
    </xf>
    <xf numFmtId="164" fontId="2" fillId="6" borderId="3" xfId="2" applyNumberFormat="1" applyFont="1" applyFill="1" applyBorder="1" applyAlignment="1">
      <alignment horizontal="center" vertical="center"/>
    </xf>
    <xf numFmtId="174" fontId="2" fillId="6" borderId="3" xfId="0" applyNumberFormat="1" applyFont="1" applyFill="1" applyBorder="1" applyAlignment="1">
      <alignment horizontal="center" vertical="center"/>
    </xf>
    <xf numFmtId="173" fontId="2" fillId="6" borderId="3" xfId="0" applyNumberFormat="1" applyFont="1" applyFill="1" applyBorder="1" applyAlignment="1">
      <alignment horizontal="center" vertical="center"/>
    </xf>
    <xf numFmtId="0" fontId="2" fillId="24" borderId="2" xfId="0" applyFont="1" applyFill="1" applyBorder="1" applyAlignment="1">
      <alignment horizontal="center" vertical="center"/>
    </xf>
    <xf numFmtId="1" fontId="2" fillId="24" borderId="2" xfId="0" applyNumberFormat="1" applyFont="1" applyFill="1" applyBorder="1" applyAlignment="1">
      <alignment horizontal="center" vertical="center"/>
    </xf>
    <xf numFmtId="14" fontId="0" fillId="0" borderId="2" xfId="0" applyNumberFormat="1" applyBorder="1"/>
    <xf numFmtId="0" fontId="5" fillId="0" borderId="3" xfId="0" applyFont="1" applyBorder="1"/>
    <xf numFmtId="0" fontId="5" fillId="0" borderId="27" xfId="0" applyFont="1" applyBorder="1"/>
    <xf numFmtId="0" fontId="0" fillId="0" borderId="3" xfId="0" applyBorder="1"/>
    <xf numFmtId="14" fontId="0" fillId="0" borderId="3" xfId="0" applyNumberFormat="1" applyBorder="1"/>
    <xf numFmtId="0" fontId="2" fillId="24" borderId="3" xfId="0" applyFont="1" applyFill="1" applyBorder="1" applyAlignment="1">
      <alignment horizontal="center" vertical="center"/>
    </xf>
    <xf numFmtId="1" fontId="2" fillId="24" borderId="3" xfId="0" applyNumberFormat="1" applyFont="1" applyFill="1" applyBorder="1" applyAlignment="1">
      <alignment horizontal="center" vertical="center"/>
    </xf>
    <xf numFmtId="44" fontId="2" fillId="8" borderId="3" xfId="2" applyFont="1" applyFill="1" applyBorder="1" applyAlignment="1">
      <alignment horizontal="center" vertical="center"/>
    </xf>
    <xf numFmtId="44" fontId="2" fillId="8" borderId="3" xfId="0" applyNumberFormat="1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49" fontId="2" fillId="24" borderId="2" xfId="0" applyNumberFormat="1" applyFont="1" applyFill="1" applyBorder="1" applyAlignment="1">
      <alignment horizontal="center" vertical="center"/>
    </xf>
    <xf numFmtId="14" fontId="5" fillId="24" borderId="2" xfId="0" applyNumberFormat="1" applyFont="1" applyFill="1" applyBorder="1" applyAlignment="1">
      <alignment horizontal="center" vertical="center"/>
    </xf>
    <xf numFmtId="14" fontId="2" fillId="24" borderId="2" xfId="0" applyNumberFormat="1" applyFont="1" applyFill="1" applyBorder="1" applyAlignment="1">
      <alignment horizontal="center" vertical="center"/>
    </xf>
    <xf numFmtId="3" fontId="2" fillId="24" borderId="2" xfId="1" applyNumberFormat="1" applyFont="1" applyFill="1" applyBorder="1" applyAlignment="1">
      <alignment horizontal="center" vertical="center"/>
    </xf>
    <xf numFmtId="173" fontId="2" fillId="24" borderId="2" xfId="0" applyNumberFormat="1" applyFont="1" applyFill="1" applyBorder="1" applyAlignment="1">
      <alignment horizontal="center" vertical="center"/>
    </xf>
    <xf numFmtId="0" fontId="2" fillId="9" borderId="2" xfId="0" applyFont="1" applyFill="1" applyBorder="1" applyAlignment="1">
      <alignment horizontal="center" vertical="center"/>
    </xf>
    <xf numFmtId="14" fontId="2" fillId="24" borderId="22" xfId="0" applyNumberFormat="1" applyFont="1" applyFill="1" applyBorder="1" applyAlignment="1">
      <alignment horizontal="center" vertical="center"/>
    </xf>
    <xf numFmtId="0" fontId="2" fillId="24" borderId="22" xfId="0" applyFont="1" applyFill="1" applyBorder="1" applyAlignment="1">
      <alignment horizontal="center" vertical="center"/>
    </xf>
    <xf numFmtId="0" fontId="5" fillId="24" borderId="2" xfId="0" applyFont="1" applyFill="1" applyBorder="1" applyAlignment="1">
      <alignment horizontal="center"/>
    </xf>
    <xf numFmtId="14" fontId="2" fillId="24" borderId="3" xfId="0" applyNumberFormat="1" applyFont="1" applyFill="1" applyBorder="1" applyAlignment="1">
      <alignment horizontal="center" vertical="center"/>
    </xf>
    <xf numFmtId="49" fontId="2" fillId="24" borderId="3" xfId="0" applyNumberFormat="1" applyFont="1" applyFill="1" applyBorder="1" applyAlignment="1">
      <alignment horizontal="center" vertical="center"/>
    </xf>
    <xf numFmtId="14" fontId="5" fillId="24" borderId="3" xfId="0" applyNumberFormat="1" applyFont="1" applyFill="1" applyBorder="1" applyAlignment="1">
      <alignment horizontal="center" vertical="center"/>
    </xf>
    <xf numFmtId="3" fontId="2" fillId="24" borderId="3" xfId="1" applyNumberFormat="1" applyFont="1" applyFill="1" applyBorder="1" applyAlignment="1">
      <alignment horizontal="center" vertical="center"/>
    </xf>
    <xf numFmtId="0" fontId="20" fillId="24" borderId="2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14" fontId="2" fillId="6" borderId="2" xfId="0" applyNumberFormat="1" applyFont="1" applyFill="1" applyBorder="1" applyAlignment="1">
      <alignment horizontal="center" vertical="center"/>
    </xf>
    <xf numFmtId="3" fontId="2" fillId="6" borderId="2" xfId="1" applyNumberFormat="1" applyFont="1" applyFill="1" applyBorder="1" applyAlignment="1">
      <alignment horizontal="center" vertical="center"/>
    </xf>
    <xf numFmtId="164" fontId="2" fillId="6" borderId="2" xfId="2" applyNumberFormat="1" applyFont="1" applyFill="1" applyBorder="1" applyAlignment="1">
      <alignment horizontal="center" vertical="center"/>
    </xf>
    <xf numFmtId="44" fontId="2" fillId="8" borderId="2" xfId="2" applyFont="1" applyFill="1" applyBorder="1" applyAlignment="1">
      <alignment horizontal="center" vertical="center"/>
    </xf>
    <xf numFmtId="44" fontId="2" fillId="8" borderId="2" xfId="0" applyNumberFormat="1" applyFont="1" applyFill="1" applyBorder="1" applyAlignment="1">
      <alignment horizontal="center" vertical="center"/>
    </xf>
    <xf numFmtId="44" fontId="2" fillId="6" borderId="2" xfId="2" applyFont="1" applyFill="1" applyBorder="1" applyAlignment="1">
      <alignment horizontal="center" vertical="center"/>
    </xf>
    <xf numFmtId="49" fontId="2" fillId="6" borderId="2" xfId="0" applyNumberFormat="1" applyFont="1" applyFill="1" applyBorder="1" applyAlignment="1">
      <alignment horizontal="center" vertical="center"/>
    </xf>
    <xf numFmtId="1" fontId="2" fillId="6" borderId="2" xfId="0" applyNumberFormat="1" applyFont="1" applyFill="1" applyBorder="1" applyAlignment="1">
      <alignment horizontal="center" vertical="center"/>
    </xf>
    <xf numFmtId="44" fontId="5" fillId="8" borderId="2" xfId="0" applyNumberFormat="1" applyFont="1" applyFill="1" applyBorder="1" applyAlignment="1">
      <alignment horizontal="center" vertical="center"/>
    </xf>
    <xf numFmtId="174" fontId="2" fillId="6" borderId="2" xfId="0" applyNumberFormat="1" applyFont="1" applyFill="1" applyBorder="1" applyAlignment="1">
      <alignment horizontal="center" vertical="center"/>
    </xf>
    <xf numFmtId="14" fontId="2" fillId="6" borderId="22" xfId="0" applyNumberFormat="1" applyFont="1" applyFill="1" applyBorder="1" applyAlignment="1">
      <alignment horizontal="center" vertical="center"/>
    </xf>
    <xf numFmtId="0" fontId="5" fillId="0" borderId="27" xfId="0" applyFont="1" applyBorder="1"/>
    <xf numFmtId="44" fontId="2" fillId="16" borderId="2" xfId="2" applyFont="1" applyFill="1" applyBorder="1" applyAlignment="1">
      <alignment horizontal="center" vertical="center"/>
    </xf>
    <xf numFmtId="0" fontId="2" fillId="6" borderId="22" xfId="0" applyFont="1" applyFill="1" applyBorder="1" applyAlignment="1">
      <alignment horizontal="center" vertical="center"/>
    </xf>
    <xf numFmtId="0" fontId="2" fillId="6" borderId="32" xfId="0" applyFont="1" applyFill="1" applyBorder="1" applyAlignment="1">
      <alignment horizontal="center" vertical="center"/>
    </xf>
    <xf numFmtId="0" fontId="20" fillId="24" borderId="2" xfId="0" applyFont="1" applyFill="1" applyBorder="1" applyAlignment="1">
      <alignment horizontal="center" vertical="center"/>
    </xf>
    <xf numFmtId="3" fontId="2" fillId="0" borderId="2" xfId="2" applyNumberFormat="1" applyFont="1" applyFill="1" applyBorder="1" applyAlignment="1">
      <alignment horizontal="right" vertical="center"/>
    </xf>
    <xf numFmtId="0" fontId="0" fillId="0" borderId="0" xfId="0"/>
    <xf numFmtId="0" fontId="2" fillId="6" borderId="2" xfId="0" applyFont="1" applyFill="1" applyBorder="1" applyAlignment="1">
      <alignment horizontal="center" vertical="center"/>
    </xf>
    <xf numFmtId="164" fontId="2" fillId="6" borderId="2" xfId="2" applyNumberFormat="1" applyFont="1" applyFill="1" applyBorder="1" applyAlignment="1">
      <alignment horizontal="center" vertical="center"/>
    </xf>
    <xf numFmtId="44" fontId="2" fillId="8" borderId="2" xfId="2" applyFont="1" applyFill="1" applyBorder="1" applyAlignment="1">
      <alignment horizontal="center" vertical="center"/>
    </xf>
    <xf numFmtId="44" fontId="2" fillId="8" borderId="2" xfId="0" applyNumberFormat="1" applyFont="1" applyFill="1" applyBorder="1" applyAlignment="1">
      <alignment horizontal="center" vertical="center"/>
    </xf>
    <xf numFmtId="174" fontId="2" fillId="6" borderId="2" xfId="0" applyNumberFormat="1" applyFont="1" applyFill="1" applyBorder="1" applyAlignment="1">
      <alignment horizontal="center" vertical="center"/>
    </xf>
    <xf numFmtId="44" fontId="2" fillId="6" borderId="2" xfId="2" applyFont="1" applyFill="1" applyBorder="1" applyAlignment="1">
      <alignment horizontal="center" vertical="center"/>
    </xf>
    <xf numFmtId="173" fontId="2" fillId="6" borderId="2" xfId="0" applyNumberFormat="1" applyFont="1" applyFill="1" applyBorder="1" applyAlignment="1">
      <alignment horizontal="center" vertical="center"/>
    </xf>
    <xf numFmtId="0" fontId="6" fillId="6" borderId="2" xfId="0" applyFont="1" applyFill="1" applyBorder="1" applyAlignment="1">
      <alignment horizontal="center" vertical="center"/>
    </xf>
    <xf numFmtId="43" fontId="5" fillId="6" borderId="2" xfId="0" applyNumberFormat="1" applyFont="1" applyFill="1" applyBorder="1" applyAlignment="1">
      <alignment horizontal="center" vertical="center"/>
    </xf>
    <xf numFmtId="0" fontId="2" fillId="6" borderId="27" xfId="0" applyFont="1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2" fillId="0" borderId="2" xfId="0" applyFont="1" applyBorder="1" applyAlignment="1">
      <alignment horizontal="center" vertical="center"/>
    </xf>
    <xf numFmtId="0" fontId="2" fillId="6" borderId="2" xfId="3" applyNumberFormat="1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/>
    </xf>
    <xf numFmtId="14" fontId="5" fillId="2" borderId="2" xfId="4" applyNumberFormat="1" applyFont="1" applyBorder="1" applyAlignment="1">
      <alignment horizontal="center" vertical="center"/>
    </xf>
    <xf numFmtId="3" fontId="2" fillId="0" borderId="2" xfId="0" applyNumberFormat="1" applyFont="1" applyBorder="1" applyAlignment="1">
      <alignment horizontal="right" vertical="center"/>
    </xf>
    <xf numFmtId="3" fontId="2" fillId="16" borderId="2" xfId="1" applyNumberFormat="1" applyFont="1" applyFill="1" applyBorder="1" applyAlignment="1">
      <alignment horizontal="center" vertical="center"/>
    </xf>
    <xf numFmtId="164" fontId="6" fillId="6" borderId="2" xfId="2" applyNumberFormat="1" applyFont="1" applyFill="1" applyBorder="1" applyAlignment="1">
      <alignment horizontal="center" vertical="center"/>
    </xf>
    <xf numFmtId="0" fontId="5" fillId="22" borderId="2" xfId="0" applyFont="1" applyFill="1" applyBorder="1" applyAlignment="1">
      <alignment horizontal="center" vertical="center"/>
    </xf>
    <xf numFmtId="3" fontId="2" fillId="22" borderId="2" xfId="0" applyNumberFormat="1" applyFont="1" applyFill="1" applyBorder="1" applyAlignment="1">
      <alignment horizontal="center" vertical="center"/>
    </xf>
    <xf numFmtId="14" fontId="5" fillId="6" borderId="2" xfId="4" applyNumberFormat="1" applyFont="1" applyFill="1" applyBorder="1" applyAlignment="1">
      <alignment horizontal="center"/>
    </xf>
    <xf numFmtId="0" fontId="5" fillId="0" borderId="2" xfId="0" applyFont="1" applyBorder="1"/>
    <xf numFmtId="0" fontId="2" fillId="6" borderId="0" xfId="0" applyFont="1" applyFill="1" applyBorder="1" applyAlignment="1">
      <alignment horizontal="center" vertical="center"/>
    </xf>
    <xf numFmtId="0" fontId="0" fillId="0" borderId="0" xfId="0" applyBorder="1"/>
    <xf numFmtId="14" fontId="5" fillId="2" borderId="2" xfId="4" applyNumberFormat="1" applyFont="1" applyBorder="1" applyAlignment="1">
      <alignment horizontal="center"/>
    </xf>
    <xf numFmtId="14" fontId="5" fillId="6" borderId="2" xfId="4" applyNumberFormat="1" applyFont="1" applyFill="1" applyBorder="1" applyAlignment="1">
      <alignment horizontal="center" vertical="center"/>
    </xf>
    <xf numFmtId="3" fontId="5" fillId="6" borderId="2" xfId="4" applyNumberFormat="1" applyFont="1" applyFill="1" applyBorder="1" applyAlignment="1">
      <alignment horizontal="center" vertical="center"/>
    </xf>
    <xf numFmtId="0" fontId="0" fillId="0" borderId="27" xfId="0" applyBorder="1"/>
    <xf numFmtId="3" fontId="2" fillId="22" borderId="2" xfId="0" applyNumberFormat="1" applyFont="1" applyFill="1" applyBorder="1" applyAlignment="1">
      <alignment horizontal="right" vertical="center"/>
    </xf>
    <xf numFmtId="3" fontId="2" fillId="8" borderId="2" xfId="0" applyNumberFormat="1" applyFont="1" applyFill="1" applyBorder="1" applyAlignment="1">
      <alignment horizontal="right" vertical="center"/>
    </xf>
    <xf numFmtId="44" fontId="2" fillId="6" borderId="2" xfId="0" applyNumberFormat="1" applyFont="1" applyFill="1" applyBorder="1" applyAlignment="1">
      <alignment horizontal="center" vertical="center"/>
    </xf>
    <xf numFmtId="14" fontId="2" fillId="6" borderId="0" xfId="0" applyNumberFormat="1" applyFont="1" applyFill="1" applyBorder="1" applyAlignment="1">
      <alignment horizontal="center" vertical="center"/>
    </xf>
    <xf numFmtId="44" fontId="2" fillId="6" borderId="0" xfId="2" applyFont="1" applyFill="1" applyBorder="1" applyAlignment="1">
      <alignment horizontal="center" vertical="center"/>
    </xf>
    <xf numFmtId="0" fontId="2" fillId="31" borderId="2" xfId="0" applyFont="1" applyFill="1" applyBorder="1" applyAlignment="1">
      <alignment horizontal="center" vertical="center"/>
    </xf>
    <xf numFmtId="0" fontId="0" fillId="0" borderId="18" xfId="0" applyBorder="1"/>
    <xf numFmtId="0" fontId="5" fillId="0" borderId="18" xfId="0" applyFont="1" applyBorder="1" applyAlignment="1">
      <alignment horizontal="center"/>
    </xf>
    <xf numFmtId="0" fontId="5" fillId="24" borderId="2" xfId="4" applyFont="1" applyFill="1" applyBorder="1" applyAlignment="1">
      <alignment horizontal="center" vertical="center"/>
    </xf>
    <xf numFmtId="0" fontId="2" fillId="24" borderId="2" xfId="0" applyFont="1" applyFill="1" applyBorder="1" applyAlignment="1">
      <alignment horizontal="center" vertical="center"/>
    </xf>
    <xf numFmtId="14" fontId="2" fillId="24" borderId="2" xfId="0" applyNumberFormat="1" applyFont="1" applyFill="1" applyBorder="1" applyAlignment="1">
      <alignment horizontal="center" vertical="center"/>
    </xf>
    <xf numFmtId="1" fontId="2" fillId="24" borderId="2" xfId="0" applyNumberFormat="1" applyFont="1" applyFill="1" applyBorder="1" applyAlignment="1">
      <alignment horizontal="center" vertical="center"/>
    </xf>
    <xf numFmtId="1" fontId="2" fillId="24" borderId="2" xfId="1" applyNumberFormat="1" applyFont="1" applyFill="1" applyBorder="1" applyAlignment="1">
      <alignment horizontal="center" vertical="center"/>
    </xf>
    <xf numFmtId="1" fontId="5" fillId="6" borderId="2" xfId="4" applyNumberFormat="1" applyFont="1" applyFill="1" applyBorder="1" applyAlignment="1">
      <alignment horizontal="center" vertical="center"/>
    </xf>
    <xf numFmtId="0" fontId="5" fillId="24" borderId="2" xfId="0" applyFont="1" applyFill="1" applyBorder="1" applyAlignment="1">
      <alignment horizontal="center" vertical="center"/>
    </xf>
    <xf numFmtId="3" fontId="2" fillId="24" borderId="2" xfId="1" applyNumberFormat="1" applyFont="1" applyFill="1" applyBorder="1" applyAlignment="1">
      <alignment horizontal="center" vertical="center"/>
    </xf>
    <xf numFmtId="1" fontId="5" fillId="24" borderId="2" xfId="4" applyNumberFormat="1" applyFont="1" applyFill="1" applyBorder="1" applyAlignment="1">
      <alignment horizontal="center" vertical="center"/>
    </xf>
    <xf numFmtId="0" fontId="20" fillId="6" borderId="2" xfId="0" applyFont="1" applyFill="1" applyBorder="1" applyAlignment="1">
      <alignment horizontal="center" vertical="center"/>
    </xf>
    <xf numFmtId="14" fontId="5" fillId="24" borderId="2" xfId="4" applyNumberFormat="1" applyFont="1" applyFill="1" applyBorder="1" applyAlignment="1">
      <alignment horizontal="center" vertical="center"/>
    </xf>
    <xf numFmtId="1" fontId="2" fillId="6" borderId="2" xfId="1" applyNumberFormat="1" applyFont="1" applyFill="1" applyBorder="1" applyAlignment="1">
      <alignment horizontal="center" vertical="center"/>
    </xf>
    <xf numFmtId="14" fontId="5" fillId="0" borderId="2" xfId="0" applyNumberFormat="1" applyFont="1" applyBorder="1"/>
    <xf numFmtId="0" fontId="2" fillId="0" borderId="2" xfId="0" applyFont="1" applyFill="1" applyBorder="1" applyAlignment="1">
      <alignment horizontal="center" vertical="center"/>
    </xf>
    <xf numFmtId="173" fontId="2" fillId="25" borderId="2" xfId="0" applyNumberFormat="1" applyFont="1" applyFill="1" applyBorder="1" applyAlignment="1">
      <alignment horizontal="center" vertical="center"/>
    </xf>
    <xf numFmtId="0" fontId="2" fillId="24" borderId="2" xfId="3" applyNumberFormat="1" applyFont="1" applyFill="1" applyBorder="1" applyAlignment="1">
      <alignment horizontal="center" vertical="center"/>
    </xf>
    <xf numFmtId="0" fontId="5" fillId="0" borderId="18" xfId="0" applyFont="1" applyBorder="1"/>
    <xf numFmtId="0" fontId="5" fillId="0" borderId="18" xfId="0" applyFont="1" applyFill="1" applyBorder="1"/>
    <xf numFmtId="14" fontId="5" fillId="0" borderId="2" xfId="0" applyNumberFormat="1" applyFont="1" applyFill="1" applyBorder="1"/>
    <xf numFmtId="1" fontId="5" fillId="22" borderId="2" xfId="4" applyNumberFormat="1" applyFont="1" applyFill="1" applyBorder="1" applyAlignment="1">
      <alignment horizontal="center" vertical="center"/>
    </xf>
    <xf numFmtId="1" fontId="5" fillId="3" borderId="2" xfId="4" applyNumberFormat="1" applyFont="1" applyFill="1" applyBorder="1" applyAlignment="1">
      <alignment horizontal="center" vertical="center"/>
    </xf>
    <xf numFmtId="14" fontId="15" fillId="2" borderId="2" xfId="4" applyNumberFormat="1" applyFont="1" applyBorder="1" applyAlignment="1">
      <alignment horizontal="center" vertical="center"/>
    </xf>
    <xf numFmtId="1" fontId="5" fillId="2" borderId="2" xfId="4" applyNumberFormat="1" applyFont="1" applyBorder="1" applyAlignment="1">
      <alignment horizontal="center" vertical="center"/>
    </xf>
    <xf numFmtId="175" fontId="5" fillId="0" borderId="2" xfId="0" applyNumberFormat="1" applyFont="1" applyBorder="1"/>
    <xf numFmtId="1" fontId="2" fillId="23" borderId="2" xfId="0" applyNumberFormat="1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/>
    </xf>
    <xf numFmtId="14" fontId="2" fillId="6" borderId="2" xfId="0" applyNumberFormat="1" applyFont="1" applyFill="1" applyBorder="1" applyAlignment="1">
      <alignment horizontal="center"/>
    </xf>
    <xf numFmtId="3" fontId="2" fillId="6" borderId="2" xfId="1" applyNumberFormat="1" applyFont="1" applyFill="1" applyBorder="1" applyAlignment="1">
      <alignment horizontal="center"/>
    </xf>
    <xf numFmtId="1" fontId="5" fillId="6" borderId="2" xfId="4" applyNumberFormat="1" applyFont="1" applyFill="1" applyBorder="1" applyAlignment="1">
      <alignment horizontal="center"/>
    </xf>
    <xf numFmtId="164" fontId="2" fillId="6" borderId="2" xfId="2" applyNumberFormat="1" applyFont="1" applyFill="1" applyBorder="1" applyAlignment="1">
      <alignment horizontal="center"/>
    </xf>
    <xf numFmtId="44" fontId="2" fillId="0" borderId="2" xfId="2" applyFont="1" applyFill="1" applyBorder="1" applyAlignment="1">
      <alignment horizontal="center"/>
    </xf>
    <xf numFmtId="44" fontId="2" fillId="8" borderId="2" xfId="0" applyNumberFormat="1" applyFont="1" applyFill="1" applyBorder="1" applyAlignment="1">
      <alignment horizontal="center"/>
    </xf>
    <xf numFmtId="174" fontId="2" fillId="6" borderId="2" xfId="0" applyNumberFormat="1" applyFont="1" applyFill="1" applyBorder="1" applyAlignment="1">
      <alignment horizontal="center"/>
    </xf>
    <xf numFmtId="44" fontId="2" fillId="6" borderId="2" xfId="2" applyFont="1" applyFill="1" applyBorder="1" applyAlignment="1">
      <alignment horizontal="center"/>
    </xf>
    <xf numFmtId="173" fontId="2" fillId="6" borderId="2" xfId="0" applyNumberFormat="1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3" fontId="2" fillId="0" borderId="2" xfId="2" applyNumberFormat="1" applyFont="1" applyFill="1" applyBorder="1" applyAlignment="1">
      <alignment horizontal="center"/>
    </xf>
    <xf numFmtId="0" fontId="0" fillId="0" borderId="18" xfId="0" applyBorder="1" applyAlignment="1">
      <alignment horizontal="center"/>
    </xf>
    <xf numFmtId="14" fontId="2" fillId="6" borderId="2" xfId="0" applyNumberFormat="1" applyFont="1" applyFill="1" applyBorder="1" applyAlignment="1">
      <alignment horizontal="center" wrapText="1"/>
    </xf>
    <xf numFmtId="1" fontId="2" fillId="3" borderId="2" xfId="1" applyNumberFormat="1" applyFont="1" applyFill="1" applyBorder="1" applyAlignment="1">
      <alignment horizontal="center" vertical="center"/>
    </xf>
    <xf numFmtId="1" fontId="5" fillId="9" borderId="2" xfId="4" applyNumberFormat="1" applyFont="1" applyFill="1" applyBorder="1" applyAlignment="1">
      <alignment horizontal="center" vertical="center"/>
    </xf>
    <xf numFmtId="0" fontId="5" fillId="2" borderId="2" xfId="4" applyNumberFormat="1" applyFont="1" applyBorder="1" applyAlignment="1">
      <alignment horizontal="center" vertical="center"/>
    </xf>
    <xf numFmtId="1" fontId="0" fillId="0" borderId="18" xfId="0" applyNumberFormat="1" applyBorder="1" applyAlignment="1">
      <alignment horizontal="center"/>
    </xf>
    <xf numFmtId="0" fontId="22" fillId="0" borderId="18" xfId="17" applyBorder="1"/>
    <xf numFmtId="0" fontId="0" fillId="0" borderId="18" xfId="0" applyFill="1" applyBorder="1"/>
    <xf numFmtId="14" fontId="2" fillId="51" borderId="2" xfId="0" applyNumberFormat="1" applyFont="1" applyFill="1" applyBorder="1" applyAlignment="1">
      <alignment horizontal="center" vertical="center"/>
    </xf>
    <xf numFmtId="1" fontId="2" fillId="6" borderId="0" xfId="0" applyNumberFormat="1" applyFont="1" applyFill="1" applyBorder="1" applyAlignment="1">
      <alignment horizontal="center" vertical="center"/>
    </xf>
    <xf numFmtId="0" fontId="0" fillId="0" borderId="0" xfId="0"/>
    <xf numFmtId="0" fontId="0" fillId="6" borderId="2" xfId="0" applyFill="1" applyBorder="1"/>
    <xf numFmtId="0" fontId="0" fillId="0" borderId="0" xfId="0"/>
    <xf numFmtId="0" fontId="2" fillId="6" borderId="2" xfId="0" applyFont="1" applyFill="1" applyBorder="1" applyAlignment="1">
      <alignment horizontal="center" vertical="center"/>
    </xf>
    <xf numFmtId="14" fontId="2" fillId="6" borderId="2" xfId="0" applyNumberFormat="1" applyFont="1" applyFill="1" applyBorder="1" applyAlignment="1">
      <alignment horizontal="center" vertical="center"/>
    </xf>
    <xf numFmtId="164" fontId="2" fillId="6" borderId="2" xfId="2" applyNumberFormat="1" applyFont="1" applyFill="1" applyBorder="1" applyAlignment="1">
      <alignment horizontal="center" vertical="center"/>
    </xf>
    <xf numFmtId="44" fontId="2" fillId="6" borderId="2" xfId="2" applyFont="1" applyFill="1" applyBorder="1" applyAlignment="1">
      <alignment horizontal="center" vertical="center"/>
    </xf>
    <xf numFmtId="3" fontId="2" fillId="0" borderId="2" xfId="2" applyNumberFormat="1" applyFont="1" applyFill="1" applyBorder="1" applyAlignment="1">
      <alignment horizontal="right" vertical="center"/>
    </xf>
    <xf numFmtId="0" fontId="0" fillId="0" borderId="0" xfId="0" applyFill="1"/>
    <xf numFmtId="0" fontId="0" fillId="0" borderId="0" xfId="0"/>
    <xf numFmtId="0" fontId="0" fillId="0" borderId="2" xfId="0" applyBorder="1"/>
    <xf numFmtId="0" fontId="2" fillId="6" borderId="2" xfId="0" applyFont="1" applyFill="1" applyBorder="1" applyAlignment="1">
      <alignment horizontal="center" vertical="center"/>
    </xf>
    <xf numFmtId="164" fontId="2" fillId="6" borderId="2" xfId="2" applyNumberFormat="1" applyFont="1" applyFill="1" applyBorder="1" applyAlignment="1">
      <alignment horizontal="center" vertical="center"/>
    </xf>
    <xf numFmtId="44" fontId="2" fillId="6" borderId="2" xfId="2" applyFont="1" applyFill="1" applyBorder="1" applyAlignment="1">
      <alignment horizontal="center" vertical="center"/>
    </xf>
    <xf numFmtId="49" fontId="2" fillId="6" borderId="2" xfId="0" applyNumberFormat="1" applyFont="1" applyFill="1" applyBorder="1" applyAlignment="1">
      <alignment horizontal="center" vertical="center"/>
    </xf>
    <xf numFmtId="43" fontId="2" fillId="6" borderId="2" xfId="0" applyNumberFormat="1" applyFont="1" applyFill="1" applyBorder="1" applyAlignment="1">
      <alignment horizontal="center" vertical="center"/>
    </xf>
    <xf numFmtId="174" fontId="2" fillId="6" borderId="2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5" fillId="2" borderId="2" xfId="4" applyFont="1" applyBorder="1" applyAlignment="1">
      <alignment horizontal="center"/>
    </xf>
    <xf numFmtId="0" fontId="0" fillId="0" borderId="0" xfId="0" applyFill="1"/>
    <xf numFmtId="44" fontId="2" fillId="0" borderId="2" xfId="2" applyFont="1" applyFill="1" applyBorder="1" applyAlignment="1">
      <alignment horizontal="center" vertical="center"/>
    </xf>
    <xf numFmtId="44" fontId="2" fillId="0" borderId="2" xfId="0" applyNumberFormat="1" applyFont="1" applyFill="1" applyBorder="1" applyAlignment="1">
      <alignment horizontal="center" vertical="center"/>
    </xf>
    <xf numFmtId="0" fontId="2" fillId="24" borderId="2" xfId="0" applyFont="1" applyFill="1" applyBorder="1" applyAlignment="1">
      <alignment horizontal="center" vertical="center"/>
    </xf>
    <xf numFmtId="14" fontId="2" fillId="24" borderId="2" xfId="0" applyNumberFormat="1" applyFont="1" applyFill="1" applyBorder="1" applyAlignment="1">
      <alignment horizontal="center" vertical="center"/>
    </xf>
    <xf numFmtId="0" fontId="5" fillId="24" borderId="2" xfId="4" applyFont="1" applyFill="1" applyBorder="1" applyAlignment="1">
      <alignment horizontal="center" vertical="center"/>
    </xf>
    <xf numFmtId="14" fontId="6" fillId="24" borderId="2" xfId="0" applyNumberFormat="1" applyFont="1" applyFill="1" applyBorder="1" applyAlignment="1">
      <alignment horizontal="center" vertical="center"/>
    </xf>
    <xf numFmtId="3" fontId="2" fillId="24" borderId="2" xfId="1" applyNumberFormat="1" applyFont="1" applyFill="1" applyBorder="1" applyAlignment="1">
      <alignment horizontal="center" vertical="center"/>
    </xf>
    <xf numFmtId="0" fontId="0" fillId="0" borderId="0" xfId="0" applyFill="1" applyBorder="1"/>
    <xf numFmtId="44" fontId="2" fillId="0" borderId="2" xfId="0" applyNumberFormat="1" applyFont="1" applyBorder="1" applyAlignment="1">
      <alignment horizontal="center" vertical="center"/>
    </xf>
    <xf numFmtId="0" fontId="9" fillId="0" borderId="2" xfId="14" applyBorder="1"/>
    <xf numFmtId="176" fontId="0" fillId="0" borderId="2" xfId="0" applyNumberFormat="1" applyBorder="1"/>
    <xf numFmtId="176" fontId="9" fillId="0" borderId="2" xfId="14" applyNumberFormat="1" applyBorder="1"/>
    <xf numFmtId="44" fontId="2" fillId="0" borderId="2" xfId="2" applyFont="1" applyBorder="1" applyAlignment="1">
      <alignment horizontal="center" vertical="center"/>
    </xf>
    <xf numFmtId="3" fontId="2" fillId="6" borderId="2" xfId="0" applyNumberFormat="1" applyFont="1" applyFill="1" applyBorder="1" applyAlignment="1">
      <alignment horizontal="center" vertical="center"/>
    </xf>
    <xf numFmtId="0" fontId="5" fillId="35" borderId="2" xfId="5" applyFont="1" applyFill="1" applyBorder="1" applyAlignment="1">
      <alignment horizontal="center" vertical="center"/>
    </xf>
    <xf numFmtId="14" fontId="5" fillId="35" borderId="2" xfId="5" applyNumberFormat="1" applyFont="1" applyFill="1" applyBorder="1" applyAlignment="1">
      <alignment horizontal="center" vertical="center"/>
    </xf>
    <xf numFmtId="44" fontId="5" fillId="35" borderId="2" xfId="10" applyFont="1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2" fontId="2" fillId="6" borderId="2" xfId="0" applyNumberFormat="1" applyFont="1" applyFill="1" applyBorder="1" applyAlignment="1">
      <alignment horizontal="center" vertical="center"/>
    </xf>
    <xf numFmtId="1" fontId="2" fillId="6" borderId="2" xfId="3" applyNumberFormat="1" applyFont="1" applyFill="1" applyBorder="1" applyAlignment="1">
      <alignment horizontal="center" vertical="center"/>
    </xf>
    <xf numFmtId="0" fontId="5" fillId="2" borderId="2" xfId="4" applyFont="1" applyBorder="1" applyAlignment="1">
      <alignment horizontal="center"/>
    </xf>
    <xf numFmtId="44" fontId="5" fillId="35" borderId="2" xfId="5" applyNumberFormat="1" applyFont="1" applyFill="1" applyBorder="1" applyAlignment="1">
      <alignment horizontal="center" vertical="center"/>
    </xf>
    <xf numFmtId="9" fontId="5" fillId="35" borderId="2" xfId="5" applyNumberFormat="1" applyFont="1" applyFill="1" applyBorder="1" applyAlignment="1">
      <alignment horizontal="center" vertical="center"/>
    </xf>
    <xf numFmtId="14" fontId="2" fillId="35" borderId="2" xfId="5" applyNumberFormat="1" applyFont="1" applyFill="1" applyBorder="1" applyAlignment="1">
      <alignment horizontal="center" vertical="center"/>
    </xf>
    <xf numFmtId="0" fontId="2" fillId="51" borderId="2" xfId="0" applyFont="1" applyFill="1" applyBorder="1" applyAlignment="1">
      <alignment horizontal="center" vertical="center"/>
    </xf>
    <xf numFmtId="0" fontId="2" fillId="25" borderId="2" xfId="0" applyFont="1" applyFill="1" applyBorder="1" applyAlignment="1">
      <alignment horizontal="center" vertical="center"/>
    </xf>
    <xf numFmtId="0" fontId="5" fillId="6" borderId="2" xfId="4" applyFont="1" applyFill="1" applyBorder="1" applyAlignment="1">
      <alignment horizontal="center" vertical="center"/>
    </xf>
    <xf numFmtId="44" fontId="2" fillId="0" borderId="2" xfId="0" applyNumberFormat="1" applyFont="1" applyBorder="1" applyAlignment="1">
      <alignment horizontal="center" vertical="center"/>
    </xf>
    <xf numFmtId="0" fontId="2" fillId="6" borderId="2" xfId="3" applyNumberFormat="1" applyFont="1" applyFill="1" applyBorder="1" applyAlignment="1">
      <alignment horizontal="center" vertical="center"/>
    </xf>
    <xf numFmtId="0" fontId="5" fillId="0" borderId="2" xfId="5" applyFont="1" applyBorder="1">
      <alignment vertical="center"/>
    </xf>
    <xf numFmtId="176" fontId="0" fillId="0" borderId="2" xfId="0" applyNumberFormat="1" applyBorder="1"/>
    <xf numFmtId="176" fontId="5" fillId="0" borderId="2" xfId="5" applyNumberFormat="1" applyFont="1" applyBorder="1">
      <alignment vertical="center"/>
    </xf>
    <xf numFmtId="0" fontId="5" fillId="0" borderId="3" xfId="5" applyFont="1" applyBorder="1">
      <alignment vertical="center"/>
    </xf>
    <xf numFmtId="176" fontId="5" fillId="0" borderId="3" xfId="5" applyNumberFormat="1" applyFont="1" applyBorder="1">
      <alignment vertical="center"/>
    </xf>
    <xf numFmtId="0" fontId="5" fillId="35" borderId="3" xfId="5" applyFont="1" applyFill="1" applyBorder="1" applyAlignment="1">
      <alignment horizontal="center" vertical="center"/>
    </xf>
    <xf numFmtId="14" fontId="5" fillId="35" borderId="3" xfId="5" applyNumberFormat="1" applyFont="1" applyFill="1" applyBorder="1" applyAlignment="1">
      <alignment horizontal="center" vertical="center"/>
    </xf>
    <xf numFmtId="14" fontId="2" fillId="35" borderId="3" xfId="5" applyNumberFormat="1" applyFont="1" applyFill="1" applyBorder="1" applyAlignment="1">
      <alignment horizontal="center" vertical="center"/>
    </xf>
    <xf numFmtId="44" fontId="5" fillId="35" borderId="3" xfId="10" applyFont="1" applyFill="1" applyBorder="1" applyAlignment="1">
      <alignment horizontal="center" vertical="center"/>
    </xf>
    <xf numFmtId="44" fontId="5" fillId="35" borderId="3" xfId="5" applyNumberFormat="1" applyFont="1" applyFill="1" applyBorder="1" applyAlignment="1">
      <alignment horizontal="center" vertical="center"/>
    </xf>
    <xf numFmtId="9" fontId="5" fillId="35" borderId="3" xfId="5" applyNumberFormat="1" applyFont="1" applyFill="1" applyBorder="1" applyAlignment="1">
      <alignment horizontal="center" vertical="center"/>
    </xf>
    <xf numFmtId="0" fontId="5" fillId="0" borderId="22" xfId="5" applyFont="1" applyBorder="1">
      <alignment vertical="center"/>
    </xf>
    <xf numFmtId="176" fontId="5" fillId="0" borderId="22" xfId="5" applyNumberFormat="1" applyFont="1" applyBorder="1">
      <alignment vertical="center"/>
    </xf>
    <xf numFmtId="0" fontId="5" fillId="35" borderId="22" xfId="5" applyFont="1" applyFill="1" applyBorder="1" applyAlignment="1">
      <alignment horizontal="center" vertical="center"/>
    </xf>
    <xf numFmtId="14" fontId="5" fillId="35" borderId="22" xfId="5" applyNumberFormat="1" applyFont="1" applyFill="1" applyBorder="1" applyAlignment="1">
      <alignment horizontal="center" vertical="center"/>
    </xf>
    <xf numFmtId="14" fontId="2" fillId="35" borderId="22" xfId="5" applyNumberFormat="1" applyFont="1" applyFill="1" applyBorder="1" applyAlignment="1">
      <alignment horizontal="center" vertical="center"/>
    </xf>
    <xf numFmtId="44" fontId="5" fillId="35" borderId="22" xfId="10" applyFont="1" applyFill="1" applyBorder="1" applyAlignment="1">
      <alignment horizontal="center" vertical="center"/>
    </xf>
    <xf numFmtId="44" fontId="5" fillId="35" borderId="22" xfId="5" applyNumberFormat="1" applyFont="1" applyFill="1" applyBorder="1" applyAlignment="1">
      <alignment horizontal="center" vertical="center"/>
    </xf>
    <xf numFmtId="9" fontId="5" fillId="35" borderId="22" xfId="5" applyNumberFormat="1" applyFont="1" applyFill="1" applyBorder="1" applyAlignment="1">
      <alignment horizontal="center" vertical="center"/>
    </xf>
    <xf numFmtId="176" fontId="23" fillId="0" borderId="2" xfId="0" applyNumberFormat="1" applyFont="1" applyBorder="1"/>
    <xf numFmtId="164" fontId="2" fillId="6" borderId="0" xfId="2" applyNumberFormat="1" applyFont="1" applyFill="1" applyBorder="1" applyAlignment="1">
      <alignment horizontal="center" vertical="center"/>
    </xf>
    <xf numFmtId="0" fontId="5" fillId="6" borderId="2" xfId="4" applyFont="1" applyFill="1" applyBorder="1" applyAlignment="1">
      <alignment horizontal="center"/>
    </xf>
    <xf numFmtId="3" fontId="2" fillId="22" borderId="2" xfId="2" applyNumberFormat="1" applyFont="1" applyFill="1" applyBorder="1" applyAlignment="1">
      <alignment horizontal="right" vertical="center"/>
    </xf>
    <xf numFmtId="0" fontId="2" fillId="6" borderId="2" xfId="0" applyFont="1" applyFill="1" applyBorder="1" applyAlignment="1">
      <alignment horizontal="center" vertical="center"/>
    </xf>
    <xf numFmtId="14" fontId="2" fillId="6" borderId="2" xfId="0" applyNumberFormat="1" applyFont="1" applyFill="1" applyBorder="1" applyAlignment="1">
      <alignment horizontal="center" vertical="center"/>
    </xf>
    <xf numFmtId="164" fontId="2" fillId="6" borderId="2" xfId="2" applyNumberFormat="1" applyFont="1" applyFill="1" applyBorder="1" applyAlignment="1">
      <alignment horizontal="center" vertical="center"/>
    </xf>
    <xf numFmtId="44" fontId="2" fillId="8" borderId="2" xfId="0" applyNumberFormat="1" applyFont="1" applyFill="1" applyBorder="1" applyAlignment="1">
      <alignment horizontal="center" vertical="center"/>
    </xf>
    <xf numFmtId="44" fontId="2" fillId="6" borderId="2" xfId="2" applyFont="1" applyFill="1" applyBorder="1" applyAlignment="1">
      <alignment horizontal="center" vertical="center"/>
    </xf>
    <xf numFmtId="1" fontId="2" fillId="6" borderId="2" xfId="0" applyNumberFormat="1" applyFont="1" applyFill="1" applyBorder="1" applyAlignment="1">
      <alignment horizontal="center" vertical="center"/>
    </xf>
    <xf numFmtId="3" fontId="2" fillId="0" borderId="2" xfId="2" applyNumberFormat="1" applyFont="1" applyFill="1" applyBorder="1" applyAlignment="1">
      <alignment horizontal="right" vertical="center"/>
    </xf>
    <xf numFmtId="0" fontId="0" fillId="0" borderId="0" xfId="0" applyFill="1"/>
    <xf numFmtId="0" fontId="0" fillId="0" borderId="0" xfId="0"/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14" fontId="2" fillId="6" borderId="2" xfId="0" applyNumberFormat="1" applyFont="1" applyFill="1" applyBorder="1" applyAlignment="1">
      <alignment horizontal="center" vertical="center"/>
    </xf>
    <xf numFmtId="3" fontId="2" fillId="6" borderId="2" xfId="1" applyNumberFormat="1" applyFont="1" applyFill="1" applyBorder="1" applyAlignment="1">
      <alignment horizontal="center" vertical="center"/>
    </xf>
    <xf numFmtId="3" fontId="2" fillId="0" borderId="2" xfId="2" applyNumberFormat="1" applyFont="1" applyBorder="1" applyAlignment="1">
      <alignment horizontal="right" vertical="center"/>
    </xf>
    <xf numFmtId="164" fontId="2" fillId="6" borderId="2" xfId="2" applyNumberFormat="1" applyFont="1" applyFill="1" applyBorder="1" applyAlignment="1">
      <alignment horizontal="center" vertical="center"/>
    </xf>
    <xf numFmtId="44" fontId="2" fillId="0" borderId="2" xfId="2" applyFont="1" applyBorder="1" applyAlignment="1">
      <alignment horizontal="center" vertical="center"/>
    </xf>
    <xf numFmtId="44" fontId="2" fillId="8" borderId="2" xfId="2" applyFont="1" applyFill="1" applyBorder="1" applyAlignment="1">
      <alignment horizontal="center" vertical="center"/>
    </xf>
    <xf numFmtId="44" fontId="2" fillId="8" borderId="2" xfId="0" applyNumberFormat="1" applyFont="1" applyFill="1" applyBorder="1" applyAlignment="1">
      <alignment horizontal="center" vertical="center"/>
    </xf>
    <xf numFmtId="44" fontId="2" fillId="6" borderId="2" xfId="2" applyFont="1" applyFill="1" applyBorder="1" applyAlignment="1">
      <alignment horizontal="center" vertical="center"/>
    </xf>
    <xf numFmtId="49" fontId="2" fillId="6" borderId="2" xfId="0" applyNumberFormat="1" applyFont="1" applyFill="1" applyBorder="1" applyAlignment="1">
      <alignment horizontal="center" vertical="center"/>
    </xf>
    <xf numFmtId="43" fontId="2" fillId="6" borderId="2" xfId="0" applyNumberFormat="1" applyFont="1" applyFill="1" applyBorder="1" applyAlignment="1">
      <alignment horizontal="center" vertical="center"/>
    </xf>
    <xf numFmtId="1" fontId="2" fillId="6" borderId="2" xfId="0" applyNumberFormat="1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14" fontId="5" fillId="6" borderId="2" xfId="0" applyNumberFormat="1" applyFont="1" applyFill="1" applyBorder="1" applyAlignment="1">
      <alignment horizontal="center" vertical="center"/>
    </xf>
    <xf numFmtId="0" fontId="0" fillId="8" borderId="2" xfId="0" applyFill="1" applyBorder="1"/>
    <xf numFmtId="0" fontId="5" fillId="0" borderId="2" xfId="5" applyFont="1" applyBorder="1" applyAlignment="1">
      <alignment horizontal="center" vertical="center"/>
    </xf>
    <xf numFmtId="174" fontId="2" fillId="6" borderId="2" xfId="0" applyNumberFormat="1" applyFont="1" applyFill="1" applyBorder="1" applyAlignment="1">
      <alignment horizontal="center" vertical="center"/>
    </xf>
    <xf numFmtId="3" fontId="2" fillId="0" borderId="2" xfId="2" applyNumberFormat="1" applyFont="1" applyFill="1" applyBorder="1" applyAlignment="1">
      <alignment horizontal="right" vertical="center"/>
    </xf>
    <xf numFmtId="44" fontId="2" fillId="0" borderId="2" xfId="2" applyFont="1" applyFill="1" applyBorder="1" applyAlignment="1">
      <alignment horizontal="center" vertical="center"/>
    </xf>
    <xf numFmtId="44" fontId="5" fillId="8" borderId="2" xfId="0" applyNumberFormat="1" applyFont="1" applyFill="1" applyBorder="1" applyAlignment="1">
      <alignment horizontal="center" vertical="center"/>
    </xf>
    <xf numFmtId="173" fontId="2" fillId="6" borderId="2" xfId="0" applyNumberFormat="1" applyFont="1" applyFill="1" applyBorder="1" applyAlignment="1">
      <alignment horizontal="center" vertical="center"/>
    </xf>
    <xf numFmtId="0" fontId="5" fillId="0" borderId="2" xfId="0" applyFont="1" applyBorder="1"/>
    <xf numFmtId="0" fontId="2" fillId="31" borderId="2" xfId="0" applyFont="1" applyFill="1" applyBorder="1" applyAlignment="1">
      <alignment horizontal="center" vertical="center"/>
    </xf>
    <xf numFmtId="14" fontId="2" fillId="31" borderId="2" xfId="0" applyNumberFormat="1" applyFont="1" applyFill="1" applyBorder="1" applyAlignment="1">
      <alignment horizontal="center" vertical="center"/>
    </xf>
    <xf numFmtId="49" fontId="2" fillId="31" borderId="2" xfId="0" applyNumberFormat="1" applyFont="1" applyFill="1" applyBorder="1" applyAlignment="1">
      <alignment horizontal="center" vertical="center"/>
    </xf>
    <xf numFmtId="14" fontId="5" fillId="31" borderId="2" xfId="0" applyNumberFormat="1" applyFont="1" applyFill="1" applyBorder="1" applyAlignment="1">
      <alignment horizontal="center" vertical="center"/>
    </xf>
    <xf numFmtId="3" fontId="2" fillId="31" borderId="2" xfId="1" applyNumberFormat="1" applyFont="1" applyFill="1" applyBorder="1" applyAlignment="1">
      <alignment horizontal="center" vertical="center"/>
    </xf>
    <xf numFmtId="0" fontId="2" fillId="24" borderId="2" xfId="0" applyFont="1" applyFill="1" applyBorder="1" applyAlignment="1">
      <alignment horizontal="center" vertical="center"/>
    </xf>
    <xf numFmtId="14" fontId="2" fillId="24" borderId="2" xfId="0" applyNumberFormat="1" applyFont="1" applyFill="1" applyBorder="1" applyAlignment="1">
      <alignment horizontal="center" vertical="center"/>
    </xf>
    <xf numFmtId="49" fontId="2" fillId="24" borderId="2" xfId="0" applyNumberFormat="1" applyFont="1" applyFill="1" applyBorder="1" applyAlignment="1">
      <alignment horizontal="center" vertical="center"/>
    </xf>
    <xf numFmtId="14" fontId="5" fillId="24" borderId="2" xfId="0" applyNumberFormat="1" applyFont="1" applyFill="1" applyBorder="1" applyAlignment="1">
      <alignment horizontal="center" vertical="center"/>
    </xf>
    <xf numFmtId="3" fontId="2" fillId="24" borderId="2" xfId="1" applyNumberFormat="1" applyFont="1" applyFill="1" applyBorder="1" applyAlignment="1">
      <alignment horizontal="center" vertical="center"/>
    </xf>
    <xf numFmtId="164" fontId="2" fillId="24" borderId="2" xfId="2" applyNumberFormat="1" applyFont="1" applyFill="1" applyBorder="1" applyAlignment="1">
      <alignment horizontal="center" vertical="center"/>
    </xf>
    <xf numFmtId="44" fontId="2" fillId="24" borderId="2" xfId="2" applyFont="1" applyFill="1" applyBorder="1" applyAlignment="1">
      <alignment horizontal="center" vertical="center"/>
    </xf>
    <xf numFmtId="174" fontId="2" fillId="24" borderId="2" xfId="0" applyNumberFormat="1" applyFont="1" applyFill="1" applyBorder="1" applyAlignment="1">
      <alignment horizontal="center" vertical="center"/>
    </xf>
    <xf numFmtId="173" fontId="2" fillId="24" borderId="2" xfId="0" applyNumberFormat="1" applyFont="1" applyFill="1" applyBorder="1" applyAlignment="1">
      <alignment horizontal="center" vertical="center"/>
    </xf>
    <xf numFmtId="0" fontId="5" fillId="24" borderId="2" xfId="0" applyFont="1" applyFill="1" applyBorder="1" applyAlignment="1">
      <alignment horizontal="center" vertical="center"/>
    </xf>
    <xf numFmtId="0" fontId="0" fillId="24" borderId="0" xfId="0" applyFill="1"/>
    <xf numFmtId="1" fontId="2" fillId="24" borderId="2" xfId="0" applyNumberFormat="1" applyFont="1" applyFill="1" applyBorder="1" applyAlignment="1">
      <alignment horizontal="center" vertical="center"/>
    </xf>
    <xf numFmtId="0" fontId="5" fillId="0" borderId="2" xfId="0" applyFont="1" applyFill="1" applyBorder="1"/>
    <xf numFmtId="0" fontId="0" fillId="0" borderId="2" xfId="0" applyFill="1" applyBorder="1"/>
    <xf numFmtId="44" fontId="2" fillId="0" borderId="2" xfId="0" applyNumberFormat="1" applyFont="1" applyFill="1" applyBorder="1" applyAlignment="1">
      <alignment horizontal="center" vertical="center"/>
    </xf>
    <xf numFmtId="14" fontId="6" fillId="24" borderId="2" xfId="0" applyNumberFormat="1" applyFont="1" applyFill="1" applyBorder="1" applyAlignment="1">
      <alignment horizontal="center" vertical="center"/>
    </xf>
    <xf numFmtId="0" fontId="2" fillId="6" borderId="2" xfId="0" applyNumberFormat="1" applyFont="1" applyFill="1" applyBorder="1" applyAlignment="1">
      <alignment horizontal="center" vertical="center"/>
    </xf>
    <xf numFmtId="0" fontId="2" fillId="24" borderId="2" xfId="0" applyNumberFormat="1" applyFont="1" applyFill="1" applyBorder="1" applyAlignment="1">
      <alignment horizontal="center" vertical="center"/>
    </xf>
    <xf numFmtId="0" fontId="0" fillId="0" borderId="0" xfId="0" applyFill="1"/>
    <xf numFmtId="14" fontId="0" fillId="0" borderId="2" xfId="0" applyNumberFormat="1" applyBorder="1"/>
    <xf numFmtId="14" fontId="0" fillId="0" borderId="2" xfId="0" applyNumberFormat="1" applyFill="1" applyBorder="1"/>
    <xf numFmtId="14" fontId="25" fillId="0" borderId="2" xfId="0" applyNumberFormat="1" applyFont="1" applyBorder="1"/>
    <xf numFmtId="0" fontId="2" fillId="16" borderId="2" xfId="0" applyFont="1" applyFill="1" applyBorder="1" applyAlignment="1">
      <alignment horizontal="center" vertical="center"/>
    </xf>
    <xf numFmtId="14" fontId="0" fillId="0" borderId="3" xfId="0" applyNumberFormat="1" applyBorder="1"/>
    <xf numFmtId="14" fontId="26" fillId="0" borderId="2" xfId="0" applyNumberFormat="1" applyFont="1" applyFill="1" applyBorder="1" applyAlignment="1">
      <alignment horizontal="center" vertical="center"/>
    </xf>
    <xf numFmtId="49" fontId="2" fillId="22" borderId="2" xfId="0" applyNumberFormat="1" applyFont="1" applyFill="1" applyBorder="1" applyAlignment="1">
      <alignment horizontal="center" vertical="center"/>
    </xf>
    <xf numFmtId="0" fontId="2" fillId="22" borderId="2" xfId="0" applyFont="1" applyFill="1" applyBorder="1" applyAlignment="1">
      <alignment horizontal="center" vertical="center"/>
    </xf>
    <xf numFmtId="14" fontId="5" fillId="22" borderId="2" xfId="0" applyNumberFormat="1" applyFont="1" applyFill="1" applyBorder="1" applyAlignment="1">
      <alignment horizontal="center" vertical="center"/>
    </xf>
    <xf numFmtId="14" fontId="2" fillId="22" borderId="2" xfId="0" applyNumberFormat="1" applyFont="1" applyFill="1" applyBorder="1" applyAlignment="1">
      <alignment horizontal="center" vertical="center"/>
    </xf>
    <xf numFmtId="3" fontId="2" fillId="22" borderId="2" xfId="1" applyNumberFormat="1" applyFont="1" applyFill="1" applyBorder="1" applyAlignment="1">
      <alignment horizontal="center" vertical="center"/>
    </xf>
    <xf numFmtId="49" fontId="2" fillId="23" borderId="2" xfId="0" applyNumberFormat="1" applyFont="1" applyFill="1" applyBorder="1" applyAlignment="1">
      <alignment horizontal="center" vertical="center"/>
    </xf>
    <xf numFmtId="0" fontId="2" fillId="23" borderId="2" xfId="0" applyFont="1" applyFill="1" applyBorder="1" applyAlignment="1">
      <alignment horizontal="center" vertical="center"/>
    </xf>
    <xf numFmtId="0" fontId="22" fillId="0" borderId="2" xfId="17" applyBorder="1"/>
    <xf numFmtId="14" fontId="0" fillId="0" borderId="3" xfId="0" applyNumberFormat="1" applyFill="1" applyBorder="1"/>
    <xf numFmtId="0" fontId="2" fillId="9" borderId="2" xfId="0" applyFont="1" applyFill="1" applyBorder="1" applyAlignment="1">
      <alignment horizontal="center" vertical="center"/>
    </xf>
    <xf numFmtId="14" fontId="2" fillId="16" borderId="2" xfId="0" applyNumberFormat="1" applyFont="1" applyFill="1" applyBorder="1" applyAlignment="1">
      <alignment horizontal="center" vertical="center"/>
    </xf>
    <xf numFmtId="49" fontId="2" fillId="16" borderId="2" xfId="0" applyNumberFormat="1" applyFont="1" applyFill="1" applyBorder="1" applyAlignment="1">
      <alignment horizontal="center" vertical="center"/>
    </xf>
    <xf numFmtId="14" fontId="5" fillId="16" borderId="2" xfId="0" applyNumberFormat="1" applyFont="1" applyFill="1" applyBorder="1" applyAlignment="1">
      <alignment horizontal="center" vertical="center"/>
    </xf>
    <xf numFmtId="3" fontId="2" fillId="16" borderId="2" xfId="1" applyNumberFormat="1" applyFont="1" applyFill="1" applyBorder="1" applyAlignment="1">
      <alignment horizontal="center" vertical="center"/>
    </xf>
    <xf numFmtId="14" fontId="2" fillId="9" borderId="2" xfId="0" applyNumberFormat="1" applyFont="1" applyFill="1" applyBorder="1" applyAlignment="1">
      <alignment horizontal="center" vertical="center"/>
    </xf>
    <xf numFmtId="49" fontId="2" fillId="9" borderId="2" xfId="0" applyNumberFormat="1" applyFont="1" applyFill="1" applyBorder="1" applyAlignment="1">
      <alignment horizontal="center" vertical="center"/>
    </xf>
    <xf numFmtId="14" fontId="5" fillId="9" borderId="2" xfId="0" applyNumberFormat="1" applyFont="1" applyFill="1" applyBorder="1" applyAlignment="1">
      <alignment horizontal="center" vertical="center"/>
    </xf>
    <xf numFmtId="3" fontId="2" fillId="9" borderId="2" xfId="1" applyNumberFormat="1" applyFont="1" applyFill="1" applyBorder="1" applyAlignment="1">
      <alignment horizontal="center" vertical="center"/>
    </xf>
    <xf numFmtId="14" fontId="27" fillId="16" borderId="2" xfId="0" applyNumberFormat="1" applyFont="1" applyFill="1" applyBorder="1" applyAlignment="1">
      <alignment horizontal="center" vertical="center"/>
    </xf>
    <xf numFmtId="49" fontId="5" fillId="16" borderId="2" xfId="0" applyNumberFormat="1" applyFont="1" applyFill="1" applyBorder="1" applyAlignment="1">
      <alignment horizontal="center" vertical="center"/>
    </xf>
    <xf numFmtId="0" fontId="5" fillId="16" borderId="2" xfId="0" applyFont="1" applyFill="1" applyBorder="1" applyAlignment="1">
      <alignment horizontal="center" vertical="center"/>
    </xf>
    <xf numFmtId="3" fontId="5" fillId="16" borderId="2" xfId="1" applyNumberFormat="1" applyFont="1" applyFill="1" applyBorder="1" applyAlignment="1">
      <alignment horizontal="center" vertical="center"/>
    </xf>
    <xf numFmtId="14" fontId="2" fillId="23" borderId="2" xfId="0" applyNumberFormat="1" applyFont="1" applyFill="1" applyBorder="1" applyAlignment="1">
      <alignment horizontal="center" vertical="center"/>
    </xf>
    <xf numFmtId="0" fontId="2" fillId="28" borderId="2" xfId="0" applyFont="1" applyFill="1" applyBorder="1" applyAlignment="1">
      <alignment horizontal="center" vertical="center"/>
    </xf>
    <xf numFmtId="14" fontId="2" fillId="28" borderId="2" xfId="0" applyNumberFormat="1" applyFont="1" applyFill="1" applyBorder="1" applyAlignment="1">
      <alignment horizontal="center" vertical="center"/>
    </xf>
    <xf numFmtId="49" fontId="2" fillId="28" borderId="2" xfId="0" applyNumberFormat="1" applyFont="1" applyFill="1" applyBorder="1" applyAlignment="1">
      <alignment horizontal="center" vertical="center"/>
    </xf>
    <xf numFmtId="14" fontId="5" fillId="28" borderId="2" xfId="0" applyNumberFormat="1" applyFont="1" applyFill="1" applyBorder="1" applyAlignment="1">
      <alignment horizontal="center" vertical="center"/>
    </xf>
    <xf numFmtId="3" fontId="2" fillId="28" borderId="2" xfId="1" applyNumberFormat="1" applyFont="1" applyFill="1" applyBorder="1" applyAlignment="1">
      <alignment horizontal="center" vertical="center"/>
    </xf>
    <xf numFmtId="3" fontId="2" fillId="6" borderId="2" xfId="2" applyNumberFormat="1" applyFont="1" applyFill="1" applyBorder="1" applyAlignment="1">
      <alignment horizontal="right" vertical="center"/>
    </xf>
    <xf numFmtId="1" fontId="0" fillId="0" borderId="2" xfId="0" applyNumberFormat="1" applyBorder="1" applyAlignment="1">
      <alignment horizontal="center"/>
    </xf>
    <xf numFmtId="1" fontId="2" fillId="16" borderId="2" xfId="0" applyNumberFormat="1" applyFont="1" applyFill="1" applyBorder="1" applyAlignment="1">
      <alignment horizontal="center" vertical="center"/>
    </xf>
    <xf numFmtId="1" fontId="2" fillId="9" borderId="2" xfId="0" applyNumberFormat="1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2" fillId="27" borderId="2" xfId="0" applyFont="1" applyFill="1" applyBorder="1" applyAlignment="1">
      <alignment horizontal="center" vertical="center"/>
    </xf>
    <xf numFmtId="14" fontId="2" fillId="27" borderId="2" xfId="0" applyNumberFormat="1" applyFont="1" applyFill="1" applyBorder="1" applyAlignment="1">
      <alignment horizontal="center" vertical="center"/>
    </xf>
    <xf numFmtId="49" fontId="2" fillId="27" borderId="2" xfId="0" applyNumberFormat="1" applyFont="1" applyFill="1" applyBorder="1" applyAlignment="1">
      <alignment horizontal="center" vertical="center"/>
    </xf>
    <xf numFmtId="14" fontId="5" fillId="27" borderId="2" xfId="0" applyNumberFormat="1" applyFont="1" applyFill="1" applyBorder="1" applyAlignment="1">
      <alignment horizontal="center" vertical="center"/>
    </xf>
    <xf numFmtId="3" fontId="2" fillId="27" borderId="2" xfId="1" applyNumberFormat="1" applyFont="1" applyFill="1" applyBorder="1" applyAlignment="1">
      <alignment horizontal="center" vertical="center"/>
    </xf>
    <xf numFmtId="0" fontId="6" fillId="27" borderId="2" xfId="0" applyFont="1" applyFill="1" applyBorder="1" applyAlignment="1">
      <alignment horizontal="center" vertical="center"/>
    </xf>
    <xf numFmtId="14" fontId="6" fillId="27" borderId="2" xfId="0" applyNumberFormat="1" applyFont="1" applyFill="1" applyBorder="1" applyAlignment="1">
      <alignment horizontal="center" vertical="center"/>
    </xf>
    <xf numFmtId="49" fontId="6" fillId="27" borderId="2" xfId="0" applyNumberFormat="1" applyFont="1" applyFill="1" applyBorder="1" applyAlignment="1">
      <alignment horizontal="center" vertical="center"/>
    </xf>
    <xf numFmtId="0" fontId="28" fillId="6" borderId="2" xfId="0" applyFont="1" applyFill="1" applyBorder="1"/>
    <xf numFmtId="14" fontId="6" fillId="6" borderId="2" xfId="0" applyNumberFormat="1" applyFont="1" applyFill="1" applyBorder="1" applyAlignment="1">
      <alignment horizontal="center" vertical="center"/>
    </xf>
    <xf numFmtId="1" fontId="2" fillId="26" borderId="2" xfId="0" applyNumberFormat="1" applyFont="1" applyFill="1" applyBorder="1" applyAlignment="1">
      <alignment horizontal="center" vertical="center"/>
    </xf>
    <xf numFmtId="0" fontId="2" fillId="26" borderId="2" xfId="0" applyFont="1" applyFill="1" applyBorder="1" applyAlignment="1">
      <alignment horizontal="center" vertical="center"/>
    </xf>
    <xf numFmtId="14" fontId="2" fillId="26" borderId="2" xfId="0" applyNumberFormat="1" applyFont="1" applyFill="1" applyBorder="1" applyAlignment="1">
      <alignment horizontal="center" vertical="center"/>
    </xf>
    <xf numFmtId="14" fontId="5" fillId="26" borderId="2" xfId="0" applyNumberFormat="1" applyFont="1" applyFill="1" applyBorder="1" applyAlignment="1">
      <alignment horizontal="center" vertical="center"/>
    </xf>
    <xf numFmtId="3" fontId="2" fillId="26" borderId="2" xfId="1" applyNumberFormat="1" applyFont="1" applyFill="1" applyBorder="1" applyAlignment="1">
      <alignment horizontal="center" vertical="center"/>
    </xf>
    <xf numFmtId="164" fontId="2" fillId="26" borderId="2" xfId="2" applyNumberFormat="1" applyFont="1" applyFill="1" applyBorder="1" applyAlignment="1">
      <alignment horizontal="center" vertical="center"/>
    </xf>
    <xf numFmtId="44" fontId="2" fillId="26" borderId="2" xfId="2" applyFont="1" applyFill="1" applyBorder="1" applyAlignment="1">
      <alignment horizontal="center" vertical="center"/>
    </xf>
    <xf numFmtId="49" fontId="2" fillId="26" borderId="2" xfId="0" applyNumberFormat="1" applyFont="1" applyFill="1" applyBorder="1" applyAlignment="1">
      <alignment horizontal="center" vertical="center"/>
    </xf>
    <xf numFmtId="173" fontId="2" fillId="26" borderId="2" xfId="0" applyNumberFormat="1" applyFont="1" applyFill="1" applyBorder="1" applyAlignment="1">
      <alignment horizontal="center" vertical="center"/>
    </xf>
    <xf numFmtId="0" fontId="5" fillId="26" borderId="2" xfId="0" applyFont="1" applyFill="1" applyBorder="1" applyAlignment="1">
      <alignment horizontal="center" vertical="center"/>
    </xf>
    <xf numFmtId="174" fontId="2" fillId="26" borderId="2" xfId="0" applyNumberFormat="1" applyFont="1" applyFill="1" applyBorder="1" applyAlignment="1">
      <alignment horizontal="center" vertical="center"/>
    </xf>
    <xf numFmtId="14" fontId="6" fillId="26" borderId="2" xfId="0" applyNumberFormat="1" applyFont="1" applyFill="1" applyBorder="1" applyAlignment="1">
      <alignment horizontal="center" vertical="center"/>
    </xf>
    <xf numFmtId="0" fontId="2" fillId="23" borderId="2" xfId="0" applyNumberFormat="1" applyFont="1" applyFill="1" applyBorder="1" applyAlignment="1">
      <alignment horizontal="center" vertical="center"/>
    </xf>
    <xf numFmtId="3" fontId="2" fillId="3" borderId="2" xfId="1" applyNumberFormat="1" applyFont="1" applyFill="1" applyBorder="1" applyAlignment="1">
      <alignment horizontal="center" vertical="center"/>
    </xf>
    <xf numFmtId="0" fontId="20" fillId="9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1" fontId="2" fillId="3" borderId="2" xfId="0" applyNumberFormat="1" applyFont="1" applyFill="1" applyBorder="1" applyAlignment="1">
      <alignment horizontal="center" vertical="center"/>
    </xf>
    <xf numFmtId="14" fontId="2" fillId="3" borderId="2" xfId="0" applyNumberFormat="1" applyFont="1" applyFill="1" applyBorder="1" applyAlignment="1">
      <alignment horizontal="center" vertical="center"/>
    </xf>
    <xf numFmtId="49" fontId="2" fillId="3" borderId="2" xfId="0" applyNumberFormat="1" applyFont="1" applyFill="1" applyBorder="1" applyAlignment="1">
      <alignment horizontal="center" vertical="center"/>
    </xf>
    <xf numFmtId="14" fontId="5" fillId="3" borderId="2" xfId="0" applyNumberFormat="1" applyFont="1" applyFill="1" applyBorder="1" applyAlignment="1">
      <alignment horizontal="center" vertical="center"/>
    </xf>
    <xf numFmtId="0" fontId="20" fillId="3" borderId="2" xfId="0" applyFont="1" applyFill="1" applyBorder="1" applyAlignment="1">
      <alignment horizontal="center" vertical="center"/>
    </xf>
    <xf numFmtId="1" fontId="20" fillId="3" borderId="2" xfId="0" applyNumberFormat="1" applyFont="1" applyFill="1" applyBorder="1" applyAlignment="1">
      <alignment horizontal="center" vertical="center"/>
    </xf>
    <xf numFmtId="14" fontId="20" fillId="3" borderId="2" xfId="0" applyNumberFormat="1" applyFont="1" applyFill="1" applyBorder="1" applyAlignment="1">
      <alignment horizontal="center" vertical="center"/>
    </xf>
    <xf numFmtId="49" fontId="20" fillId="3" borderId="2" xfId="0" applyNumberFormat="1" applyFont="1" applyFill="1" applyBorder="1" applyAlignment="1">
      <alignment horizontal="center" vertical="center"/>
    </xf>
    <xf numFmtId="14" fontId="21" fillId="3" borderId="2" xfId="0" applyNumberFormat="1" applyFont="1" applyFill="1" applyBorder="1" applyAlignment="1">
      <alignment horizontal="center" vertical="center"/>
    </xf>
    <xf numFmtId="3" fontId="20" fillId="3" borderId="2" xfId="1" applyNumberFormat="1" applyFont="1" applyFill="1" applyBorder="1" applyAlignment="1">
      <alignment horizontal="center" vertical="center"/>
    </xf>
    <xf numFmtId="14" fontId="6" fillId="32" borderId="2" xfId="0" applyNumberFormat="1" applyFont="1" applyFill="1" applyBorder="1" applyAlignment="1">
      <alignment horizontal="center" vertical="center"/>
    </xf>
    <xf numFmtId="14" fontId="6" fillId="23" borderId="2" xfId="0" applyNumberFormat="1" applyFont="1" applyFill="1" applyBorder="1" applyAlignment="1">
      <alignment horizontal="center" vertical="center"/>
    </xf>
    <xf numFmtId="1" fontId="6" fillId="32" borderId="2" xfId="0" applyNumberFormat="1" applyFont="1" applyFill="1" applyBorder="1" applyAlignment="1">
      <alignment horizontal="center" vertical="center"/>
    </xf>
  </cellXfs>
  <cellStyles count="128">
    <cellStyle name="20% - Accent4" xfId="4" builtinId="42"/>
    <cellStyle name="20% - Accent4 5" xfId="127" xr:uid="{0A1C26C1-80DB-4DB3-90A3-5CA451403389}"/>
    <cellStyle name="col_1" xfId="38" xr:uid="{25F7B471-DF6A-48CC-B456-6ACDD607C262}"/>
    <cellStyle name="Comma" xfId="1" builtinId="3"/>
    <cellStyle name="Comma [0] 2" xfId="23" xr:uid="{89D50318-26D3-4D6B-9716-4B1312E1BB64}"/>
    <cellStyle name="Comma [0] 3" xfId="119" xr:uid="{7FBE3B4F-5E6B-4667-912F-8ED94016DB22}"/>
    <cellStyle name="Comma [0] 4" xfId="121" xr:uid="{918BD166-D9AD-4806-A2C9-76D9B8EF9103}"/>
    <cellStyle name="Comma [0] 5" xfId="19" xr:uid="{7E98799C-9FE0-4650-8C06-6807B5660B01}"/>
    <cellStyle name="Comma [0] 6" xfId="8" xr:uid="{14D0DD25-ACB7-449F-8CAD-AF8D81D37EC9}"/>
    <cellStyle name="Comma 2" xfId="7" xr:uid="{7200E3AB-0D83-4319-AE1B-3ED7786EDF9E}"/>
    <cellStyle name="Currency" xfId="2" builtinId="4"/>
    <cellStyle name="Currency 101 2" xfId="13" xr:uid="{56329CD9-6ADF-42D0-ACBF-3E3F28F2EDEB}"/>
    <cellStyle name="Currency 2" xfId="10" xr:uid="{A21597A1-153B-4C4A-A7E5-1487D645EAF1}"/>
    <cellStyle name="Currency 4 3" xfId="12" xr:uid="{2163532C-33BC-4F26-B0D5-F6F01C37B9AC}"/>
    <cellStyle name="Dezimal 9" xfId="20" xr:uid="{92EB9356-A2AE-4FE4-9EFC-9BF8CA561C8B}"/>
    <cellStyle name="FirstColumn" xfId="39" xr:uid="{1DBC48BE-F938-4479-8D0B-6439BCF4EC9B}"/>
    <cellStyle name="FirstHeaderCell" xfId="40" xr:uid="{7C3CE20E-90F5-4C73-BCFA-C870FDC039DC}"/>
    <cellStyle name="format_type" xfId="41" xr:uid="{9883F733-A8D3-44F6-B281-0FA271556B11}"/>
    <cellStyle name="GrandTotalColumn" xfId="42" xr:uid="{F1D84FA1-B6FC-42E0-9D9A-00CAD06E2EBC}"/>
    <cellStyle name="GrandTotalRow" xfId="43" xr:uid="{88E1B1CF-1F85-44F3-9419-A1CA05F3F648}"/>
    <cellStyle name="HeaderRow" xfId="44" xr:uid="{7795837A-6320-4BE0-9EB5-513E432073FD}"/>
    <cellStyle name="Hyperlink" xfId="17" builtinId="8"/>
    <cellStyle name="Hyperlink 2" xfId="126" xr:uid="{0D5F1413-4AFF-406A-B3F6-715BF90E168F}"/>
    <cellStyle name="Neutral 2" xfId="16" xr:uid="{1304B5BD-2866-484E-B4C9-9FF3EF922313}"/>
    <cellStyle name="Normal" xfId="0" builtinId="0"/>
    <cellStyle name="Normal 17 5" xfId="109" xr:uid="{395B58A0-748B-498F-AD12-2FD7CA96812C}"/>
    <cellStyle name="Normal 2" xfId="5" xr:uid="{CBB14BFB-1850-493F-8835-42B2FA31C0B1}"/>
    <cellStyle name="Normal 2 2" xfId="6" xr:uid="{2A5B46F9-C953-4D1F-9EAA-C2CB6B429B3F}"/>
    <cellStyle name="Normal 2 3" xfId="125" xr:uid="{9F06594B-1D60-42BE-A99B-6220B7CED957}"/>
    <cellStyle name="Normal 2 7" xfId="22" xr:uid="{DCA78500-D674-4F09-BE95-7A1CBEE58829}"/>
    <cellStyle name="Normal 2 7 2" xfId="120" xr:uid="{BDC5054F-C01D-4B6A-B8C2-F9A621D0CFA8}"/>
    <cellStyle name="Normal 3" xfId="15" xr:uid="{A99F8B30-60E0-42EA-A32F-9A822174697D}"/>
    <cellStyle name="Normal 3 2" xfId="21" xr:uid="{CAE495F1-987A-41CC-AF5F-14ADB7F88771}"/>
    <cellStyle name="Normal 5 7" xfId="14" xr:uid="{4E40FFD2-35B5-415E-896A-FFD8E00B9D56}"/>
    <cellStyle name="Note 3" xfId="123" xr:uid="{EAA578CC-E226-497B-8D89-006E9DCCD2D2}"/>
    <cellStyle name="Percent" xfId="3" builtinId="5"/>
    <cellStyle name="Percent 2" xfId="11" xr:uid="{EBDB778E-E108-4E52-A0C1-7D0108E423C0}"/>
    <cellStyle name="Percent 2 2" xfId="33" xr:uid="{44445E0C-EC16-4B6D-8657-CBA16C1D2F6E}"/>
    <cellStyle name="QCELL" xfId="45" xr:uid="{13E26C33-56A0-48A7-B530-A4286CB047AE}"/>
    <cellStyle name="row_1" xfId="46" xr:uid="{88D7CADA-E3FB-4376-99BA-31B404684FC1}"/>
    <cellStyle name="RowSubheading1" xfId="47" xr:uid="{50A491C9-3A02-4F4D-A094-A9B30575A862}"/>
    <cellStyle name="RowSubheading2" xfId="48" xr:uid="{236CCA56-7CA0-4583-B6C2-4FA29BCC03CD}"/>
    <cellStyle name="RowSubheading3" xfId="49" xr:uid="{E9E15222-8734-4702-A65A-097BB0F14BE6}"/>
    <cellStyle name="Standard 2" xfId="50" xr:uid="{51854A95-2546-4B50-883D-6D7538D2B271}"/>
    <cellStyle name="SubtotalColumn1" xfId="51" xr:uid="{706C1896-0D9F-4AB3-9BE2-7D9D3B16C6A9}"/>
    <cellStyle name="SubtotalColumn2" xfId="52" xr:uid="{DCDD726C-F31B-4BD9-A621-77C3EEE2F800}"/>
    <cellStyle name="SubtotalColumn3" xfId="53" xr:uid="{0A344AA7-4AF1-43E0-952A-0EF1EAB46FCB}"/>
    <cellStyle name="SubtotalRow1" xfId="54" xr:uid="{C7C8A40B-34F8-4281-8DEE-436081F6E322}"/>
    <cellStyle name="SubtotalRow2" xfId="55" xr:uid="{1BD078F6-6F76-4A07-B89D-207FAA7AD644}"/>
    <cellStyle name="SubtotalRow3" xfId="56" xr:uid="{B19D5E9F-65EC-4F4B-84B2-557AB23B1836}"/>
    <cellStyle name="user_1" xfId="57" xr:uid="{65740237-BDBC-431E-920E-8DA51BD4FB5E}"/>
    <cellStyle name="UserCustom1" xfId="58" xr:uid="{3DD5E576-A1FE-4FCB-AE54-5A83FA551BCB}"/>
    <cellStyle name="UserCustom2" xfId="59" xr:uid="{C51458D8-FAB9-441E-BD42-4CA5F386C655}"/>
    <cellStyle name="UserCustom3" xfId="60" xr:uid="{43B7EF69-AFAA-47B4-B6C2-BE05C31E5FB3}"/>
    <cellStyle name="UserCustom4" xfId="61" xr:uid="{BBCB8781-C99A-4429-BF0F-95DF22880F1E}"/>
    <cellStyle name="UserCustom5" xfId="62" xr:uid="{950C8782-A114-46FB-9B3A-93F0F94CAC8A}"/>
    <cellStyle name="WholeTable" xfId="63" xr:uid="{A2481693-BFFF-4F97-A962-45CCA633BE0A}"/>
    <cellStyle name="강조색1 2" xfId="124" xr:uid="{0A127DE1-12BC-4BCC-AC61-20C93B3E5498}"/>
    <cellStyle name="백분율 2" xfId="32" xr:uid="{1C2DACE4-561F-4DA4-B7C6-86E1E9F8468A}"/>
    <cellStyle name="백분율 3" xfId="103" xr:uid="{4260F6A5-3129-46B8-B871-2C6CE41AD82E}"/>
    <cellStyle name="백분율 4" xfId="118" xr:uid="{35EC0063-A1B2-4A69-B77F-1ED077A1A23B}"/>
    <cellStyle name="부분합열1" xfId="64" xr:uid="{260D5BB4-087E-4B44-B57B-89C9C363DD1F}"/>
    <cellStyle name="부분합열10" xfId="65" xr:uid="{5CEDC148-12B5-4A07-A4D2-CEBC4D6FF04A}"/>
    <cellStyle name="부분합열2" xfId="66" xr:uid="{3F3888B3-B1C1-4509-9D56-9C90CCE140F1}"/>
    <cellStyle name="부분합열3" xfId="67" xr:uid="{3942222C-DEC8-4CDD-BC43-F8FC09F274B1}"/>
    <cellStyle name="부분합열4" xfId="68" xr:uid="{D84581F1-0036-4B7E-8660-4107E43667C0}"/>
    <cellStyle name="부분합열5" xfId="69" xr:uid="{C1E440EF-6D77-4CF5-9032-9F3085148C01}"/>
    <cellStyle name="부분합열6" xfId="70" xr:uid="{6CF0D2E9-F1B6-4506-835D-EC5BA3B2A3B0}"/>
    <cellStyle name="부분합열7" xfId="71" xr:uid="{BFA6CD74-407D-4304-8710-58320DD40F18}"/>
    <cellStyle name="부분합열8" xfId="72" xr:uid="{5853CE75-59A4-46DD-91BA-97131EAFC605}"/>
    <cellStyle name="부분합열9" xfId="73" xr:uid="{BBC12B7C-C179-4D62-87DC-FCD7CAAD2041}"/>
    <cellStyle name="부분합행1" xfId="74" xr:uid="{701400C0-996F-4E76-B324-A0CD3D797FF0}"/>
    <cellStyle name="부분합행10" xfId="75" xr:uid="{680CF235-5273-403B-BED8-2083B7A843DD}"/>
    <cellStyle name="부분합행2" xfId="76" xr:uid="{E5651E02-F54F-4B14-BEC5-622B9EFCA6C9}"/>
    <cellStyle name="부분합행3" xfId="77" xr:uid="{EE1AE8C1-9476-4B08-B745-35FB0CFFC932}"/>
    <cellStyle name="부분합행4" xfId="78" xr:uid="{C349CAD1-97E8-460B-91BB-C2B7C9E3CC23}"/>
    <cellStyle name="부분합행5" xfId="79" xr:uid="{7A663AC6-9DCD-4DBB-A590-1414F561142D}"/>
    <cellStyle name="부분합행6" xfId="80" xr:uid="{9C434A17-BDF0-4774-8319-2906D3491CF8}"/>
    <cellStyle name="부분합행7" xfId="81" xr:uid="{5DCFD192-208A-4731-AF58-661BF77ED594}"/>
    <cellStyle name="부분합행8" xfId="82" xr:uid="{3338C122-C199-4FC1-891B-639BF0E0C3CF}"/>
    <cellStyle name="부분합행9" xfId="83" xr:uid="{056C64D4-8122-4D3A-B867-915A0FF9426A}"/>
    <cellStyle name="선스타일" xfId="84" xr:uid="{B93E6E66-A74F-40A3-822D-6730FDDA1C88}"/>
    <cellStyle name="쉼표 [0] 10" xfId="108" xr:uid="{1FDD69F9-9BCC-4291-BC4A-69EFCBDCB7C3}"/>
    <cellStyle name="쉼표 [0] 11" xfId="117" xr:uid="{EDB36E22-4A1C-4FA1-AE08-C9E7522EC2AF}"/>
    <cellStyle name="쉼표 [0] 13" xfId="85" xr:uid="{73DED615-1EEA-492F-BB2D-B09458908CFB}"/>
    <cellStyle name="쉼표 [0] 2" xfId="24" xr:uid="{9B6156F7-3AF7-4E04-9C02-27A619B9D35E}"/>
    <cellStyle name="쉼표 [0] 2 2" xfId="110" xr:uid="{FF8F5514-3841-4407-8CF7-F68D69E8E025}"/>
    <cellStyle name="쉼표 [0] 2 3" xfId="106" xr:uid="{6E6D4B2D-088F-44BC-A83B-79D69E9E7497}"/>
    <cellStyle name="쉼표 [0] 2 4" xfId="111" xr:uid="{3EA0950A-06D9-421B-AE10-3C0307217AEA}"/>
    <cellStyle name="쉼표 [0] 3" xfId="26" xr:uid="{DB12AB30-7A5E-4A7D-ACDC-21B7E52B1C2C}"/>
    <cellStyle name="쉼표 [0] 3 2" xfId="112" xr:uid="{110CE96B-2C9C-4C4F-99C6-0C5CBA0181F9}"/>
    <cellStyle name="쉼표 [0] 4" xfId="29" xr:uid="{B989A0C2-5303-4B07-8BD2-DC7B14E9168F}"/>
    <cellStyle name="쉼표 [0] 4 2" xfId="37" xr:uid="{74F92F5F-972A-43EB-B630-7A5935BB7C7A}"/>
    <cellStyle name="쉼표 [0] 5" xfId="36" xr:uid="{3B24BB5B-8349-4D1E-A48B-2BE5C1AC9DA9}"/>
    <cellStyle name="쉼표 [0] 5 2" xfId="113" xr:uid="{27459425-EE2C-4756-A640-04A7BF311545}"/>
    <cellStyle name="쉼표 [0] 6" xfId="86" xr:uid="{42485112-94B7-46FC-A999-FDDA55519FE3}"/>
    <cellStyle name="쉼표 [0] 7" xfId="87" xr:uid="{5641C1BA-A24F-404F-A389-EB677BD4BF04}"/>
    <cellStyle name="쉼표 [0] 8" xfId="101" xr:uid="{06BB4C2B-AB8B-4EF4-9610-F5E634B47B76}"/>
    <cellStyle name="쉼표 [0] 9" xfId="104" xr:uid="{A2EB4B29-6CE6-41FF-B64C-BDC39F93E890}"/>
    <cellStyle name="쉼표 2" xfId="88" xr:uid="{FD937E9A-49BE-47BF-91BE-7B502C143826}"/>
    <cellStyle name="쉼표 2 2" xfId="122" xr:uid="{C2D21F81-DD14-4A12-AA91-EFB892E17ED8}"/>
    <cellStyle name="스타일 왼쪽오른쪽" xfId="89" xr:uid="{DAD7591E-BB87-4909-8981-D3525B564329}"/>
    <cellStyle name="스타일_선없슴" xfId="90" xr:uid="{92925219-9DCF-400C-A544-0B0DFADFE557}"/>
    <cellStyle name="총합계열" xfId="91" xr:uid="{809DE029-CE4F-4E03-BFE6-219ABF46FB86}"/>
    <cellStyle name="총합계행" xfId="92" xr:uid="{84072234-36B6-4F2A-BD75-2663E0702DF5}"/>
    <cellStyle name="표시형식" xfId="93" xr:uid="{C1D62915-9EDA-4E08-A2E8-5096457DB9E6}"/>
    <cellStyle name="표준 10" xfId="107" xr:uid="{7B90AB9E-A503-494F-8CCB-6E462F53D332}"/>
    <cellStyle name="표준 11" xfId="116" xr:uid="{6EE14E2E-D512-4419-8B03-05C3733B8A4A}"/>
    <cellStyle name="표준 15" xfId="94" xr:uid="{22149143-2FE3-4736-A032-53B78C1800CF}"/>
    <cellStyle name="표준 2" xfId="18" xr:uid="{DE612D97-2ECD-41BC-9559-29C65944C252}"/>
    <cellStyle name="표준 2 17" xfId="9" xr:uid="{AF72F837-3D53-4DD4-B261-3303AD465DB5}"/>
    <cellStyle name="표준 2 2" xfId="114" xr:uid="{96A5E1A2-2439-4A16-AB77-FCBC4E54CD62}"/>
    <cellStyle name="표준 2 2 2" xfId="95" xr:uid="{EDF287E2-4DE1-4B42-9BA9-C72F2C9938D5}"/>
    <cellStyle name="표준 2 2 3 2" xfId="30" xr:uid="{6CB21550-EA6E-485F-ACCD-07F77CD0D7CF}"/>
    <cellStyle name="표준 2 3" xfId="115" xr:uid="{83EAEB3D-067D-4CBD-A327-3FEE39743E43}"/>
    <cellStyle name="표준 2 4" xfId="96" xr:uid="{9EB134FB-4D4E-4A7A-AE84-4D168A585C59}"/>
    <cellStyle name="표준 2 5" xfId="25" xr:uid="{37E76578-BE6B-4C4E-AEBA-AB95C50103AA}"/>
    <cellStyle name="표준 23" xfId="97" xr:uid="{6A12AD9F-AA0A-4718-8D60-5FED643F6FFE}"/>
    <cellStyle name="표준 3" xfId="27" xr:uid="{74EB8E90-B88E-48E4-8E16-23E0A6D5F367}"/>
    <cellStyle name="표준 3 3 2" xfId="31" xr:uid="{20E093B7-18A4-4778-A167-E44FC682C852}"/>
    <cellStyle name="표준 4" xfId="28" xr:uid="{97051483-2EB9-4F48-B075-0B48589BD0EC}"/>
    <cellStyle name="표준 5" xfId="34" xr:uid="{BB291C1C-06E5-41A9-A3B8-D2AE279BA80B}"/>
    <cellStyle name="표준 5 2" xfId="105" xr:uid="{F40D7454-0AB1-4D99-8254-FBDBFC1A0667}"/>
    <cellStyle name="표준 6" xfId="35" xr:uid="{FE138A80-9582-44D2-A388-95E6121EFBA9}"/>
    <cellStyle name="표준 7" xfId="98" xr:uid="{13867074-DC1B-42EF-AC25-432D3CB15C4D}"/>
    <cellStyle name="표준 79" xfId="99" xr:uid="{AE978DFD-52CE-42E6-8BE3-5A894A4BB0AD}"/>
    <cellStyle name="표준 8" xfId="100" xr:uid="{59A76A95-B002-48E4-81C1-D69739F8636F}"/>
    <cellStyle name="표준 9" xfId="102" xr:uid="{8BE44D6F-B149-4FEB-86A5-DC839C3DFB2D}"/>
  </cellStyles>
  <dxfs count="343">
    <dxf>
      <fill>
        <patternFill patternType="solid">
          <fgColor rgb="FFFF0000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2" defaultTableStyle="TableStyleMedium2" defaultPivotStyle="PivotStyleLight16">
    <tableStyle name="Table Style 1" pivot="0" count="0" xr9:uid="{2A4F9989-776E-4B62-A9E0-2A0F89C41814}"/>
    <tableStyle name="Table Style 2" pivot="0" count="0" xr9:uid="{D7A9B14B-2C63-4128-86C2-265D07C495C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Albany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ppriver3651001394-my.sharepoint.com/personal/angie_lee_us_q-cells_com/Documents/OSR/AA_HQCA_Order_Statu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bany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"/>
      <sheetName val="1.AA_Module_OS"/>
      <sheetName val="1.AA_NewPO_OS"/>
      <sheetName val="2.AA_CED_CPO_Module_OS"/>
      <sheetName val="3.AA_ESS_OS"/>
      <sheetName val="4.AA_ETC"/>
      <sheetName val="5.Cancel_PO"/>
      <sheetName val="ESS_Item_Code"/>
      <sheetName val="Module_Item_Code"/>
      <sheetName val="CUST_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A1" t="str">
            <v>HQCA Item Code</v>
          </cell>
          <cell r="B1" t="str">
            <v>Product Name (Component)</v>
          </cell>
          <cell r="C1" t="str">
            <v>kW</v>
          </cell>
          <cell r="D1" t="str">
            <v>kWh</v>
          </cell>
          <cell r="E1" t="str">
            <v>Item Group</v>
          </cell>
          <cell r="F1" t="str">
            <v xml:space="preserve">Cost </v>
          </cell>
          <cell r="G1" t="str">
            <v xml:space="preserve">Manufacture Product Description </v>
          </cell>
          <cell r="H1" t="str">
            <v xml:space="preserve">Manf. Serial # </v>
          </cell>
        </row>
        <row r="2">
          <cell r="A2" t="str">
            <v>SRWEIH1016001-U000</v>
          </cell>
          <cell r="B2" t="str">
            <v>Q.HOME+ HYB-G1 6.0</v>
          </cell>
          <cell r="C2">
            <v>6</v>
          </cell>
          <cell r="D2">
            <v>0</v>
          </cell>
          <cell r="E2" t="str">
            <v>Inverter</v>
          </cell>
          <cell r="F2">
            <v>1710</v>
          </cell>
          <cell r="G2" t="str">
            <v>6.0kw hybrid inverter</v>
          </cell>
          <cell r="H2" t="str">
            <v>QH0600F########</v>
          </cell>
          <cell r="L2"/>
        </row>
        <row r="3">
          <cell r="A3" t="str">
            <v>SRWEIH1017001-U000</v>
          </cell>
          <cell r="B3" t="str">
            <v>Q.HOME+ HYB-G1 7.0</v>
          </cell>
          <cell r="C3">
            <v>7</v>
          </cell>
          <cell r="D3">
            <v>0</v>
          </cell>
          <cell r="E3" t="str">
            <v>Inverter</v>
          </cell>
          <cell r="F3">
            <v>1735</v>
          </cell>
          <cell r="G3" t="str">
            <v>7.0kw hybrid inverter</v>
          </cell>
          <cell r="H3" t="str">
            <v>QH0700F########</v>
          </cell>
        </row>
        <row r="4">
          <cell r="A4" t="str">
            <v>SRWEIH1017601-U000</v>
          </cell>
          <cell r="B4" t="str">
            <v>Q.HOME+ HYB-G1 7.6</v>
          </cell>
          <cell r="C4">
            <v>7.6</v>
          </cell>
          <cell r="D4">
            <v>0</v>
          </cell>
          <cell r="E4" t="str">
            <v>Inverter</v>
          </cell>
          <cell r="F4">
            <v>1760</v>
          </cell>
          <cell r="G4" t="str">
            <v>7.6kw hybrid inverter</v>
          </cell>
          <cell r="H4" t="str">
            <v>QH0760F########</v>
          </cell>
          <cell r="J4" t="str">
            <v>!$A:$L,2,0),"item code is invalid")</v>
          </cell>
        </row>
        <row r="5">
          <cell r="A5" t="str">
            <v>SRWEIH1018601-U000</v>
          </cell>
          <cell r="B5" t="str">
            <v>Q.HOME+ HYB-G1 8.6</v>
          </cell>
          <cell r="C5">
            <v>8.6</v>
          </cell>
          <cell r="D5">
            <v>0</v>
          </cell>
          <cell r="E5" t="str">
            <v>Inverter</v>
          </cell>
          <cell r="F5">
            <v>2205</v>
          </cell>
          <cell r="G5" t="str">
            <v>8.6kw hybrid inverter</v>
          </cell>
          <cell r="H5" t="str">
            <v>QA0860F########</v>
          </cell>
        </row>
        <row r="6">
          <cell r="A6" t="str">
            <v>SRWEIA1016001-U000</v>
          </cell>
          <cell r="B6" t="str">
            <v>Q.HOME+ AC-G1 6.0</v>
          </cell>
          <cell r="C6">
            <v>6</v>
          </cell>
          <cell r="D6">
            <v>0</v>
          </cell>
          <cell r="E6" t="str">
            <v>Inverter</v>
          </cell>
          <cell r="F6">
            <v>1510</v>
          </cell>
          <cell r="G6" t="str">
            <v>6.0kw AC coupled inverter</v>
          </cell>
          <cell r="H6" t="str">
            <v>QA0600F########</v>
          </cell>
        </row>
        <row r="7">
          <cell r="A7" t="str">
            <v>SRWEIA1017001-U000</v>
          </cell>
          <cell r="B7" t="str">
            <v>Q.HOME+ AC-G1 7.0</v>
          </cell>
          <cell r="C7">
            <v>7</v>
          </cell>
          <cell r="D7">
            <v>0</v>
          </cell>
          <cell r="E7" t="str">
            <v>Inverter</v>
          </cell>
          <cell r="F7">
            <v>1530</v>
          </cell>
          <cell r="G7" t="str">
            <v>7.0kw AC coupled inverter</v>
          </cell>
          <cell r="H7" t="str">
            <v>QA0700F########</v>
          </cell>
        </row>
        <row r="8">
          <cell r="A8" t="str">
            <v>SRWEIA1017601-U000</v>
          </cell>
          <cell r="B8" t="str">
            <v>Q.HOME+ AC-G1 7.6</v>
          </cell>
          <cell r="C8">
            <v>7.6</v>
          </cell>
          <cell r="D8">
            <v>0</v>
          </cell>
          <cell r="E8" t="str">
            <v>Inverter</v>
          </cell>
          <cell r="F8">
            <v>1580</v>
          </cell>
          <cell r="G8" t="str">
            <v>7.6kw AC coupled inverter</v>
          </cell>
          <cell r="H8" t="str">
            <v>QA0760F########</v>
          </cell>
        </row>
        <row r="9">
          <cell r="A9" t="str">
            <v>SRWEIA1018601-U000</v>
          </cell>
          <cell r="B9" t="str">
            <v>Q.HOME+ AC-G1 8.6</v>
          </cell>
          <cell r="C9">
            <v>8.6</v>
          </cell>
          <cell r="D9">
            <v>0</v>
          </cell>
          <cell r="E9" t="str">
            <v>Inverter</v>
          </cell>
          <cell r="F9">
            <v>1720</v>
          </cell>
          <cell r="G9" t="str">
            <v>8.6kw AC coupled inverter</v>
          </cell>
          <cell r="H9" t="str">
            <v>QA0860F########</v>
          </cell>
        </row>
        <row r="10">
          <cell r="A10" t="str">
            <v>SRWBPNU014501-U000</v>
          </cell>
          <cell r="B10" t="str">
            <v>BAT45</v>
          </cell>
          <cell r="C10">
            <v>0</v>
          </cell>
          <cell r="D10">
            <v>4.5</v>
          </cell>
          <cell r="E10" t="str">
            <v>Battery</v>
          </cell>
          <cell r="F10">
            <v>1628</v>
          </cell>
          <cell r="G10" t="str">
            <v>4.5kwh high voltage battery</v>
          </cell>
          <cell r="H10" t="str">
            <v>HH63200420A###</v>
          </cell>
        </row>
        <row r="11">
          <cell r="A11" t="str">
            <v>SRWBPNU016301-U000</v>
          </cell>
          <cell r="B11" t="str">
            <v>BAT63</v>
          </cell>
          <cell r="C11">
            <v>0</v>
          </cell>
          <cell r="D11">
            <v>6.3</v>
          </cell>
          <cell r="E11" t="str">
            <v>Battery</v>
          </cell>
          <cell r="F11">
            <v>2251</v>
          </cell>
          <cell r="G11" t="str">
            <v>6.3kwh high voltage battery</v>
          </cell>
          <cell r="H11" t="str">
            <v>HH63200420A###</v>
          </cell>
        </row>
        <row r="12">
          <cell r="A12" t="str">
            <v>BWCBMSP000SLX-U000</v>
          </cell>
          <cell r="B12" t="str">
            <v>BAT BMS-G1</v>
          </cell>
          <cell r="C12">
            <v>0</v>
          </cell>
          <cell r="D12">
            <v>0</v>
          </cell>
          <cell r="E12" t="str">
            <v>Battery</v>
          </cell>
          <cell r="F12">
            <v>465</v>
          </cell>
          <cell r="G12" t="str">
            <v>BMS (master control module)</v>
          </cell>
          <cell r="H12" t="str">
            <v>HH63200420A###</v>
          </cell>
        </row>
        <row r="13">
          <cell r="A13" t="str">
            <v>BWCATSM000SLX-U000</v>
          </cell>
          <cell r="B13" t="str">
            <v>Q.HOME+ TX-8.6</v>
          </cell>
          <cell r="C13">
            <v>0</v>
          </cell>
          <cell r="D13">
            <v>0</v>
          </cell>
          <cell r="E13" t="str">
            <v>Accessory</v>
          </cell>
          <cell r="F13">
            <v>350</v>
          </cell>
          <cell r="G13" t="str">
            <v>auto-transformer</v>
          </cell>
          <cell r="H13" t="str">
            <v>TBOX1908083###</v>
          </cell>
        </row>
        <row r="14">
          <cell r="A14" t="str">
            <v>BWCACCBMS0SLX-U000</v>
          </cell>
          <cell r="B14" t="str">
            <v>Battery Accessory box , Master control Accessory</v>
          </cell>
          <cell r="C14">
            <v>0</v>
          </cell>
          <cell r="D14">
            <v>0</v>
          </cell>
          <cell r="E14" t="str">
            <v>Accessory</v>
          </cell>
          <cell r="F14" t="str">
            <v xml:space="preserve">$-   </v>
          </cell>
          <cell r="G14" t="str">
            <v>Accessory box for master control module</v>
          </cell>
          <cell r="H14"/>
        </row>
        <row r="15">
          <cell r="A15" t="str">
            <v>BWCACCBSL0SLX-U000</v>
          </cell>
          <cell r="B15" t="str">
            <v>Battery Accessory box , Slave control Accessory</v>
          </cell>
          <cell r="C15">
            <v>0</v>
          </cell>
          <cell r="D15">
            <v>0</v>
          </cell>
          <cell r="E15" t="str">
            <v>Accessory</v>
          </cell>
          <cell r="F15" t="str">
            <v xml:space="preserve">$-   </v>
          </cell>
          <cell r="G15" t="str">
            <v>Accessory box for battery module</v>
          </cell>
          <cell r="H15"/>
        </row>
        <row r="16">
          <cell r="A16" t="str">
            <v>BWCWIFIDG0SLX-U000</v>
          </cell>
          <cell r="B16" t="str">
            <v>Wifi module</v>
          </cell>
          <cell r="C16">
            <v>0</v>
          </cell>
          <cell r="D16">
            <v>0</v>
          </cell>
          <cell r="E16" t="str">
            <v>Accessory</v>
          </cell>
          <cell r="F16">
            <v>40</v>
          </cell>
          <cell r="G16" t="str">
            <v>WiFi module (usually packed in the inverter box)</v>
          </cell>
          <cell r="H16"/>
        </row>
        <row r="17">
          <cell r="A17" t="str">
            <v>BWCENME1P0SLX-U000</v>
          </cell>
          <cell r="B17" t="str">
            <v>Meter set</v>
          </cell>
          <cell r="C17">
            <v>0</v>
          </cell>
          <cell r="D17">
            <v>0</v>
          </cell>
          <cell r="E17" t="str">
            <v>EMS</v>
          </cell>
          <cell r="F17">
            <v>80</v>
          </cell>
          <cell r="G17" t="str">
            <v>ancrel meter (usually packed in the inverter box)</v>
          </cell>
          <cell r="H17"/>
        </row>
        <row r="18">
          <cell r="A18" t="str">
            <v>BRWMLD101RSDD-U000</v>
          </cell>
          <cell r="B18" t="str">
            <v>Rapid Shut Module</v>
          </cell>
          <cell r="C18"/>
          <cell r="D18"/>
          <cell r="E18" t="str">
            <v>RSD</v>
          </cell>
          <cell r="F18"/>
          <cell r="G18"/>
          <cell r="H18"/>
          <cell r="I18"/>
        </row>
        <row r="19">
          <cell r="A19" t="str">
            <v>SKU#</v>
          </cell>
          <cell r="B19" t="str">
            <v>Product Name (System)</v>
          </cell>
          <cell r="C19" t="str">
            <v>kW</v>
          </cell>
          <cell r="D19" t="str">
            <v>kWh</v>
          </cell>
          <cell r="E19" t="str">
            <v>Item Group</v>
          </cell>
          <cell r="F19" t="str">
            <v xml:space="preserve">Cost </v>
          </cell>
          <cell r="G19" t="str">
            <v>Component 1</v>
          </cell>
          <cell r="H19"/>
          <cell r="I19"/>
          <cell r="J19" t="str">
            <v>Component 2</v>
          </cell>
          <cell r="K19"/>
          <cell r="L19"/>
        </row>
        <row r="20">
          <cell r="A20"/>
          <cell r="B20"/>
          <cell r="C20"/>
          <cell r="D20"/>
          <cell r="E20"/>
          <cell r="F20"/>
          <cell r="G20" t="str">
            <v>Name</v>
          </cell>
          <cell r="H20" t="str">
            <v>Item Code</v>
          </cell>
          <cell r="I20" t="str">
            <v>Qty</v>
          </cell>
          <cell r="J20" t="str">
            <v>Name</v>
          </cell>
          <cell r="K20" t="str">
            <v>Item Code</v>
          </cell>
          <cell r="L20" t="str">
            <v>Qty</v>
          </cell>
        </row>
        <row r="21">
          <cell r="A21" t="str">
            <v>HQCAESS1101</v>
          </cell>
          <cell r="B21" t="str">
            <v>Q.HOME+ HYB ESS-G1 6.0/4.5</v>
          </cell>
          <cell r="C21">
            <v>6</v>
          </cell>
          <cell r="D21">
            <v>4.5</v>
          </cell>
          <cell r="E21" t="str">
            <v>System</v>
          </cell>
          <cell r="F21">
            <v>4273</v>
          </cell>
          <cell r="G21" t="str">
            <v>Q.HOME+ HYB-G1 6.0</v>
          </cell>
          <cell r="H21" t="str">
            <v>SRWEIH1016001-U000</v>
          </cell>
          <cell r="I21">
            <v>1</v>
          </cell>
          <cell r="J21" t="str">
            <v>BAT BMS-G1</v>
          </cell>
          <cell r="K21" t="str">
            <v xml:space="preserve">BWCBMSP000SLX-U000 </v>
          </cell>
          <cell r="L21">
            <v>1</v>
          </cell>
        </row>
        <row r="22">
          <cell r="A22" t="str">
            <v>HQCAESS1102</v>
          </cell>
          <cell r="B22" t="str">
            <v>Q.HOME+ HYB ESS-G1 6.0/6.3</v>
          </cell>
          <cell r="C22">
            <v>6</v>
          </cell>
          <cell r="D22">
            <v>6.3</v>
          </cell>
          <cell r="E22" t="str">
            <v>System</v>
          </cell>
          <cell r="F22">
            <v>4896</v>
          </cell>
          <cell r="G22" t="str">
            <v>Q.HOME+ HYB-G1 6.0</v>
          </cell>
          <cell r="H22" t="str">
            <v>SRWEIH1016001-U000</v>
          </cell>
          <cell r="I22">
            <v>1</v>
          </cell>
          <cell r="J22" t="str">
            <v>BAT BMS-G1</v>
          </cell>
          <cell r="K22" t="str">
            <v xml:space="preserve">BWCBMSP000SLX-U000 </v>
          </cell>
          <cell r="L22">
            <v>1</v>
          </cell>
        </row>
        <row r="23">
          <cell r="A23" t="str">
            <v>HQCAESS1103</v>
          </cell>
          <cell r="B23" t="str">
            <v>Q.HOME+ HYB ESS-G1 6.0/9.0</v>
          </cell>
          <cell r="C23">
            <v>6</v>
          </cell>
          <cell r="D23">
            <v>9</v>
          </cell>
          <cell r="E23" t="str">
            <v>System</v>
          </cell>
          <cell r="F23">
            <v>5901</v>
          </cell>
          <cell r="G23" t="str">
            <v>Q.HOME+ HYB-G1 6.0</v>
          </cell>
          <cell r="H23" t="str">
            <v>SRWEIH1016001-U000</v>
          </cell>
          <cell r="I23">
            <v>1</v>
          </cell>
          <cell r="J23" t="str">
            <v>BAT BMS-G1</v>
          </cell>
          <cell r="K23" t="str">
            <v xml:space="preserve">BWCBMSP000SLX-U000 </v>
          </cell>
          <cell r="L23">
            <v>1</v>
          </cell>
        </row>
        <row r="24">
          <cell r="A24" t="str">
            <v>HQCAESS1104</v>
          </cell>
          <cell r="B24" t="str">
            <v>Q.HOME+ HYB ESS-G1 6.0/12.6</v>
          </cell>
          <cell r="C24">
            <v>6</v>
          </cell>
          <cell r="D24">
            <v>12.6</v>
          </cell>
          <cell r="E24" t="str">
            <v>System</v>
          </cell>
          <cell r="F24">
            <v>7147</v>
          </cell>
          <cell r="G24" t="str">
            <v>Q.HOME+ HYB-G1 6.0</v>
          </cell>
          <cell r="H24" t="str">
            <v>SRWEIH1016001-U000</v>
          </cell>
          <cell r="I24">
            <v>1</v>
          </cell>
          <cell r="J24" t="str">
            <v>BAT BMS-G1</v>
          </cell>
          <cell r="K24" t="str">
            <v xml:space="preserve">BWCBMSP000SLX-U000 </v>
          </cell>
          <cell r="L24">
            <v>1</v>
          </cell>
        </row>
        <row r="25">
          <cell r="A25" t="str">
            <v>HQCAESS1105</v>
          </cell>
          <cell r="B25" t="str">
            <v>Q.HOME+ HYB ESS-G1 6.0/13.5</v>
          </cell>
          <cell r="C25">
            <v>6</v>
          </cell>
          <cell r="D25">
            <v>13.5</v>
          </cell>
          <cell r="E25" t="str">
            <v>System</v>
          </cell>
          <cell r="F25">
            <v>7529</v>
          </cell>
          <cell r="G25" t="str">
            <v>Q.HOME+ HYB-G1 6.0</v>
          </cell>
          <cell r="H25" t="str">
            <v>SRWEIH1016001-U000</v>
          </cell>
          <cell r="I25">
            <v>1</v>
          </cell>
          <cell r="J25" t="str">
            <v>BAT BMS-G1</v>
          </cell>
          <cell r="K25" t="str">
            <v xml:space="preserve">BWCBMSP000SLX-U000 </v>
          </cell>
          <cell r="L25">
            <v>1</v>
          </cell>
        </row>
        <row r="26">
          <cell r="A26" t="str">
            <v>HQCAESS1106</v>
          </cell>
          <cell r="B26" t="str">
            <v>Q.HOME+ HYB ESS-G1 6.0/18.9</v>
          </cell>
          <cell r="C26">
            <v>6</v>
          </cell>
          <cell r="D26">
            <v>18.899999999999999</v>
          </cell>
          <cell r="E26" t="str">
            <v>System</v>
          </cell>
          <cell r="F26">
            <v>9398</v>
          </cell>
          <cell r="G26" t="str">
            <v>Q.HOME+ HYB-G1 6.0</v>
          </cell>
          <cell r="H26" t="str">
            <v>SRWEIH1016001-U000</v>
          </cell>
          <cell r="I26">
            <v>1</v>
          </cell>
          <cell r="J26" t="str">
            <v>BAT BMS-G1</v>
          </cell>
          <cell r="K26" t="str">
            <v xml:space="preserve">BWCBMSP000SLX-U000 </v>
          </cell>
          <cell r="L26">
            <v>1</v>
          </cell>
        </row>
        <row r="27">
          <cell r="A27" t="str">
            <v>HQCAESS1107</v>
          </cell>
          <cell r="B27" t="str">
            <v>Q.HOME+ HYB ESS-G1 7.0/4.5</v>
          </cell>
          <cell r="C27">
            <v>7</v>
          </cell>
          <cell r="D27">
            <v>4.5</v>
          </cell>
          <cell r="E27" t="str">
            <v>System</v>
          </cell>
          <cell r="F27">
            <v>4298</v>
          </cell>
          <cell r="G27" t="str">
            <v>Q.HOME+ HYB-G1 7.0</v>
          </cell>
          <cell r="H27" t="str">
            <v>SRWEIH1017001-U000</v>
          </cell>
          <cell r="I27">
            <v>1</v>
          </cell>
          <cell r="J27" t="str">
            <v>BAT BMS-G1</v>
          </cell>
          <cell r="K27" t="str">
            <v xml:space="preserve">BWCBMSP000SLX-U000 </v>
          </cell>
          <cell r="L27">
            <v>1</v>
          </cell>
        </row>
        <row r="28">
          <cell r="A28" t="str">
            <v>HQCAESS1108</v>
          </cell>
          <cell r="B28" t="str">
            <v>Q.HOME+ HYB ESS-G1 7.0/6.3</v>
          </cell>
          <cell r="C28">
            <v>7</v>
          </cell>
          <cell r="D28">
            <v>6.3</v>
          </cell>
          <cell r="E28" t="str">
            <v>System</v>
          </cell>
          <cell r="F28">
            <v>4921</v>
          </cell>
          <cell r="G28" t="str">
            <v>Q.HOME+ HYB-G1 7.0</v>
          </cell>
          <cell r="H28" t="str">
            <v>SRWEIH1017001-U000</v>
          </cell>
          <cell r="I28">
            <v>1</v>
          </cell>
          <cell r="J28" t="str">
            <v>BAT BMS-G1</v>
          </cell>
          <cell r="K28" t="str">
            <v xml:space="preserve">BWCBMSP000SLX-U000 </v>
          </cell>
          <cell r="L28">
            <v>1</v>
          </cell>
        </row>
        <row r="29">
          <cell r="A29" t="str">
            <v>HQCAESS1109</v>
          </cell>
          <cell r="B29" t="str">
            <v>Q.HOME+ HYB ESS-G1 7.0/9.0</v>
          </cell>
          <cell r="C29">
            <v>7</v>
          </cell>
          <cell r="D29">
            <v>9</v>
          </cell>
          <cell r="E29" t="str">
            <v>System</v>
          </cell>
          <cell r="F29">
            <v>5926</v>
          </cell>
          <cell r="G29" t="str">
            <v>Q.HOME+ HYB-G1 7.0</v>
          </cell>
          <cell r="H29" t="str">
            <v>SRWEIH1017001-U000</v>
          </cell>
          <cell r="I29">
            <v>1</v>
          </cell>
          <cell r="J29" t="str">
            <v>BAT BMS-G1</v>
          </cell>
          <cell r="K29" t="str">
            <v xml:space="preserve">BWCBMSP000SLX-U000 </v>
          </cell>
          <cell r="L29">
            <v>1</v>
          </cell>
        </row>
        <row r="30">
          <cell r="A30" t="str">
            <v>HQCAESS1110</v>
          </cell>
          <cell r="B30" t="str">
            <v>Q.HOME+ HYB ESS-G1 7.0/12.6</v>
          </cell>
          <cell r="C30">
            <v>7</v>
          </cell>
          <cell r="D30">
            <v>12.6</v>
          </cell>
          <cell r="E30" t="str">
            <v>System</v>
          </cell>
          <cell r="F30">
            <v>7172</v>
          </cell>
          <cell r="G30" t="str">
            <v>Q.HOME+ HYB-G1 7.0</v>
          </cell>
          <cell r="H30" t="str">
            <v>SRWEIH1017001-U000</v>
          </cell>
          <cell r="I30">
            <v>1</v>
          </cell>
          <cell r="J30" t="str">
            <v>BAT BMS-G1</v>
          </cell>
          <cell r="K30" t="str">
            <v xml:space="preserve">BWCBMSP000SLX-U000 </v>
          </cell>
          <cell r="L30">
            <v>1</v>
          </cell>
        </row>
        <row r="31">
          <cell r="A31" t="str">
            <v>HQCAESS1111</v>
          </cell>
          <cell r="B31" t="str">
            <v>Q.HOME+ HYB ESS-G1 7.0/13.5</v>
          </cell>
          <cell r="C31">
            <v>7</v>
          </cell>
          <cell r="D31">
            <v>13.5</v>
          </cell>
          <cell r="E31" t="str">
            <v>System</v>
          </cell>
          <cell r="F31">
            <v>7554</v>
          </cell>
          <cell r="G31" t="str">
            <v>Q.HOME+ HYB-G1 7.0</v>
          </cell>
          <cell r="H31" t="str">
            <v>SRWEIH1017001-U000</v>
          </cell>
          <cell r="I31">
            <v>1</v>
          </cell>
          <cell r="J31" t="str">
            <v>BAT BMS-G1</v>
          </cell>
          <cell r="K31" t="str">
            <v xml:space="preserve">BWCBMSP000SLX-U000 </v>
          </cell>
          <cell r="L31">
            <v>1</v>
          </cell>
        </row>
        <row r="32">
          <cell r="A32" t="str">
            <v>HQCAESS1112</v>
          </cell>
          <cell r="B32" t="str">
            <v>Q.HOME+ HYB ESS-G1 7.0/18.9</v>
          </cell>
          <cell r="C32">
            <v>7</v>
          </cell>
          <cell r="D32">
            <v>18.899999999999999</v>
          </cell>
          <cell r="E32" t="str">
            <v>System</v>
          </cell>
          <cell r="F32">
            <v>9423</v>
          </cell>
          <cell r="G32" t="str">
            <v>Q.HOME+ HYB-G1 7.0</v>
          </cell>
          <cell r="H32" t="str">
            <v>SRWEIH1017001-U000</v>
          </cell>
          <cell r="I32">
            <v>1</v>
          </cell>
          <cell r="J32" t="str">
            <v>BAT BMS-G1</v>
          </cell>
          <cell r="K32" t="str">
            <v xml:space="preserve">BWCBMSP000SLX-U000 </v>
          </cell>
          <cell r="L32">
            <v>1</v>
          </cell>
        </row>
        <row r="33">
          <cell r="A33" t="str">
            <v>HQCAESS1113</v>
          </cell>
          <cell r="B33" t="str">
            <v>Q.HOME+ HYB ESS-G1 7.6/4.5</v>
          </cell>
          <cell r="C33">
            <v>7.6</v>
          </cell>
          <cell r="D33">
            <v>4.5</v>
          </cell>
          <cell r="E33" t="str">
            <v>System</v>
          </cell>
          <cell r="F33">
            <v>4323</v>
          </cell>
          <cell r="G33" t="str">
            <v>Q.HOME+ HYB-G1 7.6</v>
          </cell>
          <cell r="H33" t="str">
            <v>SRWEIH1017601-U000</v>
          </cell>
          <cell r="I33">
            <v>1</v>
          </cell>
          <cell r="J33" t="str">
            <v>BAT BMS-G1</v>
          </cell>
          <cell r="K33" t="str">
            <v xml:space="preserve">BWCBMSP000SLX-U000 </v>
          </cell>
          <cell r="L33">
            <v>1</v>
          </cell>
        </row>
        <row r="34">
          <cell r="A34" t="str">
            <v>HQCAESS1114</v>
          </cell>
          <cell r="B34" t="str">
            <v>Q.HOME+ HYB ESS-G1 7.6/6.3</v>
          </cell>
          <cell r="C34">
            <v>7.6</v>
          </cell>
          <cell r="D34">
            <v>6.3</v>
          </cell>
          <cell r="E34" t="str">
            <v>System</v>
          </cell>
          <cell r="F34">
            <v>4946</v>
          </cell>
          <cell r="G34" t="str">
            <v>Q.HOME+ HYB-G1 7.6</v>
          </cell>
          <cell r="H34" t="str">
            <v>SRWEIH1017601-U000</v>
          </cell>
          <cell r="I34">
            <v>1</v>
          </cell>
          <cell r="J34" t="str">
            <v>BAT BMS-G1</v>
          </cell>
          <cell r="K34" t="str">
            <v xml:space="preserve">BWCBMSP000SLX-U000 </v>
          </cell>
          <cell r="L34">
            <v>1</v>
          </cell>
        </row>
        <row r="35">
          <cell r="A35" t="str">
            <v>HQCAESS1115</v>
          </cell>
          <cell r="B35" t="str">
            <v>Q.HOME+ HYB ESS-G1 7.6/9.0</v>
          </cell>
          <cell r="C35">
            <v>7.6</v>
          </cell>
          <cell r="D35">
            <v>9</v>
          </cell>
          <cell r="E35" t="str">
            <v>System</v>
          </cell>
          <cell r="F35">
            <v>5951</v>
          </cell>
          <cell r="G35" t="str">
            <v>Q.HOME+ HYB-G1 7.6</v>
          </cell>
          <cell r="H35" t="str">
            <v>SRWEIH1017601-U000</v>
          </cell>
          <cell r="I35">
            <v>1</v>
          </cell>
          <cell r="J35" t="str">
            <v>BAT BMS-G1</v>
          </cell>
          <cell r="K35" t="str">
            <v xml:space="preserve">BWCBMSP000SLX-U000 </v>
          </cell>
          <cell r="L35">
            <v>1</v>
          </cell>
        </row>
        <row r="36">
          <cell r="A36" t="str">
            <v>HQCAESS1116</v>
          </cell>
          <cell r="B36" t="str">
            <v>Q.HOME+ HYB ESS-G1 7.6/12.6</v>
          </cell>
          <cell r="C36">
            <v>7.6</v>
          </cell>
          <cell r="D36">
            <v>12.6</v>
          </cell>
          <cell r="E36" t="str">
            <v>System</v>
          </cell>
          <cell r="F36">
            <v>7197</v>
          </cell>
          <cell r="G36" t="str">
            <v>Q.HOME+ HYB-G1 7.6</v>
          </cell>
          <cell r="H36" t="str">
            <v>SRWEIH1017601-U000</v>
          </cell>
          <cell r="I36">
            <v>1</v>
          </cell>
          <cell r="J36" t="str">
            <v>BAT BMS-G1</v>
          </cell>
          <cell r="K36" t="str">
            <v xml:space="preserve">BWCBMSP000SLX-U000 </v>
          </cell>
          <cell r="L36">
            <v>1</v>
          </cell>
        </row>
        <row r="37">
          <cell r="A37" t="str">
            <v>HQCAESS1117</v>
          </cell>
          <cell r="B37" t="str">
            <v>Q.HOME+ HYB ESS-G1 7.6/13.5</v>
          </cell>
          <cell r="C37">
            <v>7.6</v>
          </cell>
          <cell r="D37">
            <v>13.5</v>
          </cell>
          <cell r="E37" t="str">
            <v>System</v>
          </cell>
          <cell r="F37">
            <v>7579</v>
          </cell>
          <cell r="G37" t="str">
            <v>Q.HOME+ HYB-G1 7.6</v>
          </cell>
          <cell r="H37" t="str">
            <v>SRWEIH1017601-U000</v>
          </cell>
          <cell r="I37">
            <v>1</v>
          </cell>
          <cell r="J37" t="str">
            <v>BAT BMS-G1</v>
          </cell>
          <cell r="K37" t="str">
            <v xml:space="preserve">BWCBMSP000SLX-U000 </v>
          </cell>
          <cell r="L37">
            <v>1</v>
          </cell>
        </row>
        <row r="38">
          <cell r="A38" t="str">
            <v>HQCAESS1118</v>
          </cell>
          <cell r="B38" t="str">
            <v>Q.HOME+ HYB ESS-G1 7.6/18.9</v>
          </cell>
          <cell r="C38">
            <v>7.6</v>
          </cell>
          <cell r="D38">
            <v>18.899999999999999</v>
          </cell>
          <cell r="E38" t="str">
            <v>System</v>
          </cell>
          <cell r="F38">
            <v>9448</v>
          </cell>
          <cell r="G38" t="str">
            <v>Q.HOME+ HYB-G1 7.6</v>
          </cell>
          <cell r="H38" t="str">
            <v>SRWEIH1017601-U000</v>
          </cell>
          <cell r="I38">
            <v>1</v>
          </cell>
          <cell r="J38" t="str">
            <v>BAT BMS-G1</v>
          </cell>
          <cell r="K38" t="str">
            <v xml:space="preserve">BWCBMSP000SLX-U000 </v>
          </cell>
          <cell r="L38">
            <v>1</v>
          </cell>
        </row>
        <row r="39">
          <cell r="A39" t="str">
            <v>HQCAESS1119</v>
          </cell>
          <cell r="B39" t="str">
            <v>Q.HOME+ HYB ESS-G1 8.6/4.5</v>
          </cell>
          <cell r="C39">
            <v>8.6</v>
          </cell>
          <cell r="D39">
            <v>4.5</v>
          </cell>
          <cell r="E39" t="str">
            <v>System</v>
          </cell>
          <cell r="F39">
            <v>4768</v>
          </cell>
          <cell r="G39" t="str">
            <v>Q.HOME+ HYB-G1 8.6</v>
          </cell>
          <cell r="H39" t="str">
            <v>SRWEIH1018601-U000</v>
          </cell>
          <cell r="I39">
            <v>1</v>
          </cell>
          <cell r="J39" t="str">
            <v>BAT BMS-G1</v>
          </cell>
          <cell r="K39" t="str">
            <v xml:space="preserve">BWCBMSP000SLX-U000 </v>
          </cell>
          <cell r="L39">
            <v>1</v>
          </cell>
        </row>
        <row r="40">
          <cell r="A40" t="str">
            <v>HQCAESS1120</v>
          </cell>
          <cell r="B40" t="str">
            <v>Q.HOME+ HYB ESS-G1 8.6/6.3</v>
          </cell>
          <cell r="C40">
            <v>8.6</v>
          </cell>
          <cell r="D40">
            <v>6.3</v>
          </cell>
          <cell r="E40" t="str">
            <v>System</v>
          </cell>
          <cell r="F40">
            <v>5391</v>
          </cell>
          <cell r="G40" t="str">
            <v>Q.HOME+ HYB-G1 8.6</v>
          </cell>
          <cell r="H40" t="str">
            <v>SRWEIH1018601-U000</v>
          </cell>
          <cell r="I40">
            <v>1</v>
          </cell>
          <cell r="J40" t="str">
            <v>BAT BMS-G1</v>
          </cell>
          <cell r="K40" t="str">
            <v xml:space="preserve">BWCBMSP000SLX-U000 </v>
          </cell>
          <cell r="L40">
            <v>1</v>
          </cell>
        </row>
        <row r="41">
          <cell r="A41" t="str">
            <v>HQCAESS1121</v>
          </cell>
          <cell r="B41" t="str">
            <v>Q.HOME+ HYB ESS-G1 8.6/9.0</v>
          </cell>
          <cell r="C41">
            <v>8.6</v>
          </cell>
          <cell r="D41">
            <v>9</v>
          </cell>
          <cell r="E41" t="str">
            <v>System</v>
          </cell>
          <cell r="F41">
            <v>6396</v>
          </cell>
          <cell r="G41" t="str">
            <v>Q.HOME+ HYB-G1 8.6</v>
          </cell>
          <cell r="H41" t="str">
            <v>SRWEIH1018601-U000</v>
          </cell>
          <cell r="I41">
            <v>1</v>
          </cell>
          <cell r="J41" t="str">
            <v>BAT BMS-G1</v>
          </cell>
          <cell r="K41" t="str">
            <v xml:space="preserve">BWCBMSP000SLX-U000 </v>
          </cell>
          <cell r="L41">
            <v>1</v>
          </cell>
        </row>
        <row r="42">
          <cell r="A42" t="str">
            <v>HQCAESS1122</v>
          </cell>
          <cell r="B42" t="str">
            <v>Q.HOME+ HYB ESS-G1 8.6/12.6</v>
          </cell>
          <cell r="C42">
            <v>8.6</v>
          </cell>
          <cell r="D42">
            <v>12.6</v>
          </cell>
          <cell r="E42" t="str">
            <v>System</v>
          </cell>
          <cell r="F42">
            <v>7642</v>
          </cell>
          <cell r="G42" t="str">
            <v>Q.HOME+ HYB-G1 8.6</v>
          </cell>
          <cell r="H42" t="str">
            <v>SRWEIH1018601-U000</v>
          </cell>
          <cell r="I42">
            <v>1</v>
          </cell>
          <cell r="J42" t="str">
            <v>BAT BMS-G1</v>
          </cell>
          <cell r="K42" t="str">
            <v xml:space="preserve">BWCBMSP000SLX-U000 </v>
          </cell>
          <cell r="L42">
            <v>1</v>
          </cell>
        </row>
        <row r="43">
          <cell r="A43" t="str">
            <v>HQCAESS1123</v>
          </cell>
          <cell r="B43" t="str">
            <v>Q.HOME+ HYB ESS-G1 8.6/13.5</v>
          </cell>
          <cell r="C43">
            <v>8.6</v>
          </cell>
          <cell r="D43">
            <v>13.5</v>
          </cell>
          <cell r="E43" t="str">
            <v>System</v>
          </cell>
          <cell r="F43">
            <v>8024</v>
          </cell>
          <cell r="G43" t="str">
            <v>Q.HOME+ HYB-G1 8.6</v>
          </cell>
          <cell r="H43" t="str">
            <v>SRWEIH1018601-U000</v>
          </cell>
          <cell r="I43">
            <v>1</v>
          </cell>
          <cell r="J43" t="str">
            <v>BAT BMS-G1</v>
          </cell>
          <cell r="K43" t="str">
            <v xml:space="preserve">BWCBMSP000SLX-U000 </v>
          </cell>
          <cell r="L43">
            <v>1</v>
          </cell>
        </row>
        <row r="44">
          <cell r="A44" t="str">
            <v>HQCAESS1124</v>
          </cell>
          <cell r="B44" t="str">
            <v>Q.HOME+ HYB ESS-G1 8.6/18.9</v>
          </cell>
          <cell r="C44">
            <v>8.6</v>
          </cell>
          <cell r="D44">
            <v>18.899999999999999</v>
          </cell>
          <cell r="E44" t="str">
            <v>System</v>
          </cell>
          <cell r="F44">
            <v>9893</v>
          </cell>
          <cell r="G44" t="str">
            <v>Q.HOME+ HYB-G1 8.6</v>
          </cell>
          <cell r="H44" t="str">
            <v>SRWEIH1018601-U000</v>
          </cell>
          <cell r="I44">
            <v>1</v>
          </cell>
          <cell r="J44" t="str">
            <v>BAT BMS-G1</v>
          </cell>
          <cell r="K44" t="str">
            <v xml:space="preserve">BWCBMSP000SLX-U000 </v>
          </cell>
          <cell r="L44">
            <v>1</v>
          </cell>
        </row>
        <row r="45">
          <cell r="A45" t="str">
            <v>HQCAESS1201</v>
          </cell>
          <cell r="B45" t="str">
            <v>Q.HOME+ AC ESS-G1 6.0/4.5</v>
          </cell>
          <cell r="C45">
            <v>6</v>
          </cell>
          <cell r="D45">
            <v>4.5</v>
          </cell>
          <cell r="E45" t="str">
            <v>System</v>
          </cell>
          <cell r="F45">
            <v>4073</v>
          </cell>
          <cell r="G45" t="str">
            <v>Q.HOME+ AC-G1 6.0</v>
          </cell>
          <cell r="H45" t="str">
            <v>SRWEIA1016001-U000</v>
          </cell>
          <cell r="I45">
            <v>1</v>
          </cell>
          <cell r="J45" t="str">
            <v>BAT BMS-G1</v>
          </cell>
          <cell r="K45" t="str">
            <v xml:space="preserve">BWCBMSP000SLX-U000 </v>
          </cell>
          <cell r="L45">
            <v>1</v>
          </cell>
        </row>
        <row r="46">
          <cell r="A46" t="str">
            <v>HQCAESS1202</v>
          </cell>
          <cell r="B46" t="str">
            <v>Q.HOME+ AC ESS-G1 6.0/6.3</v>
          </cell>
          <cell r="C46">
            <v>6</v>
          </cell>
          <cell r="D46">
            <v>6.3</v>
          </cell>
          <cell r="E46" t="str">
            <v>System</v>
          </cell>
          <cell r="F46">
            <v>4696</v>
          </cell>
          <cell r="G46" t="str">
            <v>Q.HOME+ AC-G1 6.0</v>
          </cell>
          <cell r="H46" t="str">
            <v>SRWEIA1016001-U000</v>
          </cell>
          <cell r="I46">
            <v>1</v>
          </cell>
          <cell r="J46" t="str">
            <v>BAT BMS-G1</v>
          </cell>
          <cell r="K46" t="str">
            <v xml:space="preserve">BWCBMSP000SLX-U000 </v>
          </cell>
          <cell r="L46">
            <v>1</v>
          </cell>
        </row>
        <row r="47">
          <cell r="A47" t="str">
            <v>HQCAESS1203</v>
          </cell>
          <cell r="B47" t="str">
            <v>Q.HOME+ AC ESS-G1 6.0/9.0</v>
          </cell>
          <cell r="C47">
            <v>6</v>
          </cell>
          <cell r="D47">
            <v>9</v>
          </cell>
          <cell r="E47" t="str">
            <v>System</v>
          </cell>
          <cell r="F47">
            <v>5701</v>
          </cell>
          <cell r="G47" t="str">
            <v>Q.HOME+ AC-G1 6.0</v>
          </cell>
          <cell r="H47" t="str">
            <v>SRWEIA1016001-U000</v>
          </cell>
          <cell r="I47">
            <v>1</v>
          </cell>
          <cell r="J47" t="str">
            <v>BAT BMS-G1</v>
          </cell>
          <cell r="K47" t="str">
            <v xml:space="preserve">BWCBMSP000SLX-U000 </v>
          </cell>
          <cell r="L47">
            <v>1</v>
          </cell>
        </row>
        <row r="48">
          <cell r="A48" t="str">
            <v>HQCAESS1204</v>
          </cell>
          <cell r="B48" t="str">
            <v>Q.HOME+ AC ESS-G1 6.0/12.6</v>
          </cell>
          <cell r="C48">
            <v>6</v>
          </cell>
          <cell r="D48">
            <v>12.6</v>
          </cell>
          <cell r="E48" t="str">
            <v>System</v>
          </cell>
          <cell r="F48">
            <v>6947</v>
          </cell>
          <cell r="G48" t="str">
            <v>Q.HOME+ AC-G1 6.0</v>
          </cell>
          <cell r="H48" t="str">
            <v>SRWEIA1016001-U000</v>
          </cell>
          <cell r="I48">
            <v>1</v>
          </cell>
          <cell r="J48" t="str">
            <v>BAT BMS-G1</v>
          </cell>
          <cell r="K48" t="str">
            <v xml:space="preserve">BWCBMSP000SLX-U000 </v>
          </cell>
          <cell r="L48">
            <v>1</v>
          </cell>
        </row>
        <row r="49">
          <cell r="A49" t="str">
            <v>HQCAESS1205</v>
          </cell>
          <cell r="B49" t="str">
            <v>Q.HOME+ AC ESS-G1 6.0/13.5</v>
          </cell>
          <cell r="C49">
            <v>6</v>
          </cell>
          <cell r="D49">
            <v>13.5</v>
          </cell>
          <cell r="E49" t="str">
            <v>System</v>
          </cell>
          <cell r="F49">
            <v>7329</v>
          </cell>
          <cell r="G49" t="str">
            <v>Q.HOME+ AC-G1 6.0</v>
          </cell>
          <cell r="H49" t="str">
            <v>SRWEIA1016001-U000</v>
          </cell>
          <cell r="I49">
            <v>1</v>
          </cell>
          <cell r="J49" t="str">
            <v>BAT BMS-G1</v>
          </cell>
          <cell r="K49" t="str">
            <v xml:space="preserve">BWCBMSP000SLX-U000 </v>
          </cell>
          <cell r="L49">
            <v>1</v>
          </cell>
        </row>
        <row r="50">
          <cell r="A50" t="str">
            <v>HQCAESS1206</v>
          </cell>
          <cell r="B50" t="str">
            <v>Q.HOME+ AC ESS-G1 6.0/18.9</v>
          </cell>
          <cell r="C50">
            <v>6</v>
          </cell>
          <cell r="D50">
            <v>18.899999999999999</v>
          </cell>
          <cell r="E50" t="str">
            <v>System</v>
          </cell>
          <cell r="F50">
            <v>9198</v>
          </cell>
          <cell r="G50" t="str">
            <v>Q.HOME+ AC-G1 6.0</v>
          </cell>
          <cell r="H50" t="str">
            <v>SRWEIA1016001-U000</v>
          </cell>
          <cell r="I50">
            <v>1</v>
          </cell>
          <cell r="J50" t="str">
            <v>BAT BMS-G1</v>
          </cell>
          <cell r="K50" t="str">
            <v xml:space="preserve">BWCBMSP000SLX-U000 </v>
          </cell>
          <cell r="L50">
            <v>1</v>
          </cell>
        </row>
        <row r="51">
          <cell r="A51" t="str">
            <v>HQCAESS1207</v>
          </cell>
          <cell r="B51" t="str">
            <v>Q.HOME+ AC ESS-G1 7.0/4.5</v>
          </cell>
          <cell r="C51">
            <v>7</v>
          </cell>
          <cell r="D51">
            <v>4.5</v>
          </cell>
          <cell r="E51" t="str">
            <v>System</v>
          </cell>
          <cell r="F51">
            <v>4093</v>
          </cell>
          <cell r="G51" t="str">
            <v>Q.HOME+ AC-G1 7.0</v>
          </cell>
          <cell r="H51" t="str">
            <v>SRWEIA1017001-U000</v>
          </cell>
          <cell r="I51">
            <v>1</v>
          </cell>
          <cell r="J51" t="str">
            <v>BAT BMS-G1</v>
          </cell>
          <cell r="K51" t="str">
            <v xml:space="preserve">BWCBMSP000SLX-U000 </v>
          </cell>
          <cell r="L51">
            <v>1</v>
          </cell>
        </row>
        <row r="52">
          <cell r="A52" t="str">
            <v>HQCAESS1208</v>
          </cell>
          <cell r="B52" t="str">
            <v>Q.HOME+ AC ESS-G1 7.0/6.3</v>
          </cell>
          <cell r="C52">
            <v>7</v>
          </cell>
          <cell r="D52">
            <v>6.3</v>
          </cell>
          <cell r="E52" t="str">
            <v>System</v>
          </cell>
          <cell r="F52">
            <v>4716</v>
          </cell>
          <cell r="G52" t="str">
            <v>Q.HOME+ AC-G1 7.0</v>
          </cell>
          <cell r="H52" t="str">
            <v>SRWEIA1017001-U000</v>
          </cell>
          <cell r="I52">
            <v>1</v>
          </cell>
          <cell r="J52" t="str">
            <v>BAT BMS-G1</v>
          </cell>
          <cell r="K52" t="str">
            <v xml:space="preserve">BWCBMSP000SLX-U000 </v>
          </cell>
          <cell r="L52">
            <v>1</v>
          </cell>
        </row>
        <row r="53">
          <cell r="A53" t="str">
            <v>HQCAESS1209</v>
          </cell>
          <cell r="B53" t="str">
            <v>Q.HOME+ AC ESS-G1 7.0/9.0</v>
          </cell>
          <cell r="C53">
            <v>7</v>
          </cell>
          <cell r="D53">
            <v>9</v>
          </cell>
          <cell r="E53" t="str">
            <v>System</v>
          </cell>
          <cell r="F53">
            <v>5721</v>
          </cell>
          <cell r="G53" t="str">
            <v>Q.HOME+ AC-G1 7.0</v>
          </cell>
          <cell r="H53" t="str">
            <v>SRWEIA1017001-U000</v>
          </cell>
          <cell r="I53">
            <v>1</v>
          </cell>
          <cell r="J53" t="str">
            <v>BAT BMS-G1</v>
          </cell>
          <cell r="K53" t="str">
            <v xml:space="preserve">BWCBMSP000SLX-U000 </v>
          </cell>
          <cell r="L53">
            <v>1</v>
          </cell>
        </row>
        <row r="54">
          <cell r="A54" t="str">
            <v>HQCAESS1210</v>
          </cell>
          <cell r="B54" t="str">
            <v>Q.HOME+ AC ESS-G1 7.0/12.6</v>
          </cell>
          <cell r="C54">
            <v>7</v>
          </cell>
          <cell r="D54">
            <v>12.6</v>
          </cell>
          <cell r="E54" t="str">
            <v>System</v>
          </cell>
          <cell r="F54">
            <v>6967</v>
          </cell>
          <cell r="G54" t="str">
            <v>Q.HOME+ AC-G1 7.0</v>
          </cell>
          <cell r="H54" t="str">
            <v>SRWEIA1017001-U000</v>
          </cell>
          <cell r="I54">
            <v>1</v>
          </cell>
          <cell r="J54" t="str">
            <v>BAT BMS-G1</v>
          </cell>
          <cell r="K54" t="str">
            <v xml:space="preserve">BWCBMSP000SLX-U000 </v>
          </cell>
          <cell r="L54">
            <v>1</v>
          </cell>
        </row>
        <row r="55">
          <cell r="A55" t="str">
            <v>HQCAESS1211</v>
          </cell>
          <cell r="B55" t="str">
            <v>Q.HOME+ AC ESS-G1 7.0/13.5</v>
          </cell>
          <cell r="C55">
            <v>7</v>
          </cell>
          <cell r="D55">
            <v>13.5</v>
          </cell>
          <cell r="E55" t="str">
            <v>System</v>
          </cell>
          <cell r="F55">
            <v>7349</v>
          </cell>
          <cell r="G55" t="str">
            <v>Q.HOME+ AC-G1 7.0</v>
          </cell>
          <cell r="H55" t="str">
            <v>SRWEIA1017001-U000</v>
          </cell>
          <cell r="I55">
            <v>1</v>
          </cell>
          <cell r="J55" t="str">
            <v>BAT BMS-G1</v>
          </cell>
          <cell r="K55" t="str">
            <v xml:space="preserve">BWCBMSP000SLX-U000 </v>
          </cell>
          <cell r="L55">
            <v>1</v>
          </cell>
        </row>
        <row r="56">
          <cell r="A56" t="str">
            <v>HQCAESS1212</v>
          </cell>
          <cell r="B56" t="str">
            <v>Q.HOME+ AC ESS-G1 7.0/18.9</v>
          </cell>
          <cell r="C56">
            <v>7</v>
          </cell>
          <cell r="D56">
            <v>18.899999999999999</v>
          </cell>
          <cell r="E56" t="str">
            <v>System</v>
          </cell>
          <cell r="F56">
            <v>9218</v>
          </cell>
          <cell r="G56" t="str">
            <v>Q.HOME+ AC-G1 7.0</v>
          </cell>
          <cell r="H56" t="str">
            <v>SRWEIA1017001-U000</v>
          </cell>
          <cell r="I56">
            <v>1</v>
          </cell>
          <cell r="J56" t="str">
            <v>BAT BMS-G1</v>
          </cell>
          <cell r="K56" t="str">
            <v xml:space="preserve">BWCBMSP000SLX-U000 </v>
          </cell>
          <cell r="L56">
            <v>1</v>
          </cell>
        </row>
        <row r="57">
          <cell r="A57" t="str">
            <v>HQCAESS1213</v>
          </cell>
          <cell r="B57" t="str">
            <v>Q.HOME+ AC ESS-G1 7.6/4.5</v>
          </cell>
          <cell r="C57">
            <v>7.6</v>
          </cell>
          <cell r="D57">
            <v>4.5</v>
          </cell>
          <cell r="E57" t="str">
            <v>System</v>
          </cell>
          <cell r="F57">
            <v>4143</v>
          </cell>
          <cell r="G57" t="str">
            <v>Q.HOME+ AC-G1 7.6</v>
          </cell>
          <cell r="H57" t="str">
            <v>SRWEIA1017601-U000</v>
          </cell>
          <cell r="I57">
            <v>1</v>
          </cell>
          <cell r="J57" t="str">
            <v>BAT BMS-G1</v>
          </cell>
          <cell r="K57" t="str">
            <v xml:space="preserve">BWCBMSP000SLX-U000 </v>
          </cell>
          <cell r="L57">
            <v>1</v>
          </cell>
        </row>
        <row r="58">
          <cell r="A58" t="str">
            <v>HQCAESS1214</v>
          </cell>
          <cell r="B58" t="str">
            <v>Q.HOME+ AC ESS-G1 7.6/6.3</v>
          </cell>
          <cell r="C58">
            <v>7.6</v>
          </cell>
          <cell r="D58">
            <v>6.3</v>
          </cell>
          <cell r="E58" t="str">
            <v>System</v>
          </cell>
          <cell r="F58">
            <v>4766</v>
          </cell>
          <cell r="G58" t="str">
            <v>Q.HOME+ AC-G1 7.6</v>
          </cell>
          <cell r="H58" t="str">
            <v>SRWEIA1017601-U000</v>
          </cell>
          <cell r="I58">
            <v>1</v>
          </cell>
          <cell r="J58" t="str">
            <v>BAT BMS-G1</v>
          </cell>
          <cell r="K58" t="str">
            <v xml:space="preserve">BWCBMSP000SLX-U000 </v>
          </cell>
          <cell r="L58">
            <v>1</v>
          </cell>
        </row>
        <row r="59">
          <cell r="A59" t="str">
            <v>HQCAESS1215</v>
          </cell>
          <cell r="B59" t="str">
            <v>Q.HOME+ AC ESS-G1 7.6/9.0</v>
          </cell>
          <cell r="C59">
            <v>7.6</v>
          </cell>
          <cell r="D59">
            <v>9</v>
          </cell>
          <cell r="E59" t="str">
            <v>System</v>
          </cell>
          <cell r="F59">
            <v>5771</v>
          </cell>
          <cell r="G59" t="str">
            <v>Q.HOME+ AC-G1 7.6</v>
          </cell>
          <cell r="H59" t="str">
            <v>SRWEIA1017601-U000</v>
          </cell>
          <cell r="I59">
            <v>1</v>
          </cell>
          <cell r="J59" t="str">
            <v>BAT BMS-G1</v>
          </cell>
          <cell r="K59" t="str">
            <v xml:space="preserve">BWCBMSP000SLX-U000 </v>
          </cell>
          <cell r="L59">
            <v>1</v>
          </cell>
        </row>
        <row r="60">
          <cell r="A60" t="str">
            <v>HQCAESS1216</v>
          </cell>
          <cell r="B60" t="str">
            <v>Q.HOME+ AC ESS-G1 7.6/12.6</v>
          </cell>
          <cell r="C60">
            <v>7.6</v>
          </cell>
          <cell r="D60">
            <v>12.6</v>
          </cell>
          <cell r="E60" t="str">
            <v>System</v>
          </cell>
          <cell r="F60">
            <v>7017</v>
          </cell>
          <cell r="G60" t="str">
            <v>Q.HOME+ AC-G1 7.6</v>
          </cell>
          <cell r="H60" t="str">
            <v>SRWEIA1017601-U000</v>
          </cell>
          <cell r="I60">
            <v>1</v>
          </cell>
          <cell r="J60" t="str">
            <v>BAT BMS-G1</v>
          </cell>
          <cell r="K60" t="str">
            <v xml:space="preserve">BWCBMSP000SLX-U000 </v>
          </cell>
          <cell r="L60">
            <v>1</v>
          </cell>
        </row>
        <row r="61">
          <cell r="A61" t="str">
            <v>HQCAESS1217</v>
          </cell>
          <cell r="B61" t="str">
            <v>Q.HOME+ AC ESS-G1 7.6/13.5</v>
          </cell>
          <cell r="C61">
            <v>7.6</v>
          </cell>
          <cell r="D61">
            <v>13.5</v>
          </cell>
          <cell r="E61" t="str">
            <v>System</v>
          </cell>
          <cell r="F61">
            <v>7399</v>
          </cell>
          <cell r="G61" t="str">
            <v>Q.HOME+ AC-G1 7.6</v>
          </cell>
          <cell r="H61" t="str">
            <v>SRWEIA1017601-U000</v>
          </cell>
          <cell r="I61">
            <v>1</v>
          </cell>
          <cell r="J61" t="str">
            <v>BAT BMS-G1</v>
          </cell>
          <cell r="K61" t="str">
            <v xml:space="preserve">BWCBMSP000SLX-U000 </v>
          </cell>
          <cell r="L61">
            <v>1</v>
          </cell>
        </row>
        <row r="62">
          <cell r="A62" t="str">
            <v>HQCAESS1218</v>
          </cell>
          <cell r="B62" t="str">
            <v>Q.HOME+ AC ESS-G1 7.6/18.9</v>
          </cell>
          <cell r="C62">
            <v>7.6</v>
          </cell>
          <cell r="D62">
            <v>18.899999999999999</v>
          </cell>
          <cell r="E62" t="str">
            <v>System</v>
          </cell>
          <cell r="F62">
            <v>9268</v>
          </cell>
          <cell r="G62" t="str">
            <v>Q.HOME+ AC-G1 7.6</v>
          </cell>
          <cell r="H62" t="str">
            <v>SRWEIA1017601-U000</v>
          </cell>
          <cell r="I62">
            <v>1</v>
          </cell>
          <cell r="J62" t="str">
            <v>BAT BMS-G1</v>
          </cell>
          <cell r="K62" t="str">
            <v xml:space="preserve">BWCBMSP000SLX-U000 </v>
          </cell>
          <cell r="L62">
            <v>1</v>
          </cell>
        </row>
        <row r="63">
          <cell r="A63" t="str">
            <v>HQCAESS1219</v>
          </cell>
          <cell r="B63" t="str">
            <v>Q.HOME+ AC ESS-G1 8.6/4.5</v>
          </cell>
          <cell r="C63">
            <v>8.6</v>
          </cell>
          <cell r="D63">
            <v>4.5</v>
          </cell>
          <cell r="E63" t="str">
            <v>System</v>
          </cell>
          <cell r="F63">
            <v>4283</v>
          </cell>
          <cell r="G63" t="str">
            <v>Q.HOME+ AC-G1 8.6</v>
          </cell>
          <cell r="H63" t="str">
            <v>SRWEIH1018601-U000</v>
          </cell>
          <cell r="I63">
            <v>1</v>
          </cell>
          <cell r="J63" t="str">
            <v>BAT BMS-G1</v>
          </cell>
          <cell r="K63" t="str">
            <v xml:space="preserve">BWCBMSP000SLX-U000 </v>
          </cell>
          <cell r="L63">
            <v>1</v>
          </cell>
        </row>
        <row r="64">
          <cell r="A64" t="str">
            <v>HQCAESS1220</v>
          </cell>
          <cell r="B64" t="str">
            <v>Q.HOME+ AC ESS-G1 8.6/6.3</v>
          </cell>
          <cell r="C64">
            <v>8.6</v>
          </cell>
          <cell r="D64">
            <v>6.3</v>
          </cell>
          <cell r="E64" t="str">
            <v>System</v>
          </cell>
          <cell r="F64">
            <v>4906</v>
          </cell>
          <cell r="G64" t="str">
            <v>Q.HOME+ AC-G1 8.6</v>
          </cell>
          <cell r="H64" t="str">
            <v>SRWEIH1018601-U000</v>
          </cell>
          <cell r="I64">
            <v>1</v>
          </cell>
          <cell r="J64" t="str">
            <v>BAT BMS-G1</v>
          </cell>
          <cell r="K64" t="str">
            <v xml:space="preserve">BWCBMSP000SLX-U000 </v>
          </cell>
          <cell r="L64">
            <v>1</v>
          </cell>
        </row>
        <row r="65">
          <cell r="A65" t="str">
            <v>HQCAESS1221</v>
          </cell>
          <cell r="B65" t="str">
            <v>Q.HOME+ AC ESS-G1 8.6/9.0</v>
          </cell>
          <cell r="C65">
            <v>8.6</v>
          </cell>
          <cell r="D65">
            <v>9</v>
          </cell>
          <cell r="E65" t="str">
            <v>System</v>
          </cell>
          <cell r="F65">
            <v>5911</v>
          </cell>
          <cell r="G65" t="str">
            <v>Q.HOME+ AC-G1 8.6</v>
          </cell>
          <cell r="H65" t="str">
            <v>SRWEIH1018601-U000</v>
          </cell>
          <cell r="I65">
            <v>1</v>
          </cell>
          <cell r="J65" t="str">
            <v>BAT BMS-G1</v>
          </cell>
          <cell r="K65" t="str">
            <v xml:space="preserve">BWCBMSP000SLX-U000 </v>
          </cell>
          <cell r="L65">
            <v>1</v>
          </cell>
        </row>
        <row r="66">
          <cell r="A66" t="str">
            <v>HQCAESS1222</v>
          </cell>
          <cell r="B66" t="str">
            <v>Q.HOME+ AC ESS-G1 8.6/12.6</v>
          </cell>
          <cell r="C66">
            <v>8.6</v>
          </cell>
          <cell r="D66">
            <v>12.6</v>
          </cell>
          <cell r="E66" t="str">
            <v>System</v>
          </cell>
          <cell r="F66">
            <v>7157</v>
          </cell>
          <cell r="G66" t="str">
            <v>Q.HOME+ AC-G1 8.6</v>
          </cell>
          <cell r="H66" t="str">
            <v>SRWEIH1018601-U000</v>
          </cell>
          <cell r="I66">
            <v>1</v>
          </cell>
          <cell r="J66" t="str">
            <v>BAT BMS-G1</v>
          </cell>
          <cell r="K66" t="str">
            <v xml:space="preserve">BWCBMSP000SLX-U000 </v>
          </cell>
          <cell r="L66">
            <v>1</v>
          </cell>
        </row>
        <row r="67">
          <cell r="A67" t="str">
            <v>HQCAESS1223</v>
          </cell>
          <cell r="B67" t="str">
            <v>Q.HOME+ AC ESS-G1 8.6/13.5</v>
          </cell>
          <cell r="C67">
            <v>8.6</v>
          </cell>
          <cell r="D67">
            <v>13.5</v>
          </cell>
          <cell r="E67" t="str">
            <v>System</v>
          </cell>
          <cell r="F67">
            <v>7539</v>
          </cell>
          <cell r="G67" t="str">
            <v>Q.HOME+ AC-G1 8.6</v>
          </cell>
          <cell r="H67" t="str">
            <v>SRWEIH1018601-U000</v>
          </cell>
          <cell r="I67">
            <v>1</v>
          </cell>
          <cell r="J67" t="str">
            <v>BAT BMS-G1</v>
          </cell>
          <cell r="K67" t="str">
            <v xml:space="preserve">BWCBMSP000SLX-U000 </v>
          </cell>
          <cell r="L67">
            <v>1</v>
          </cell>
        </row>
        <row r="68">
          <cell r="A68" t="str">
            <v>HQCAESS1224</v>
          </cell>
          <cell r="B68" t="str">
            <v>Q.HOME+ AC ESS-G1 8.6/18.9</v>
          </cell>
          <cell r="C68">
            <v>8.6</v>
          </cell>
          <cell r="D68">
            <v>18.899999999999999</v>
          </cell>
          <cell r="E68" t="str">
            <v>System</v>
          </cell>
          <cell r="F68">
            <v>9408</v>
          </cell>
          <cell r="G68" t="str">
            <v>Q.HOME+ AC-G1 8.6</v>
          </cell>
          <cell r="H68" t="str">
            <v>SRWEIH1018601-U000</v>
          </cell>
          <cell r="I68">
            <v>1</v>
          </cell>
          <cell r="J68" t="str">
            <v>BAT BMS-G1</v>
          </cell>
          <cell r="K68" t="str">
            <v xml:space="preserve">BWCBMSP000SLX-U000 </v>
          </cell>
          <cell r="L68">
            <v>1</v>
          </cell>
        </row>
        <row r="69">
          <cell r="A69"/>
          <cell r="I69"/>
        </row>
        <row r="70">
          <cell r="A70"/>
          <cell r="I70"/>
        </row>
        <row r="71">
          <cell r="A71"/>
          <cell r="I71"/>
        </row>
        <row r="72">
          <cell r="A72"/>
          <cell r="I72"/>
        </row>
        <row r="73">
          <cell r="A73"/>
          <cell r="I73"/>
        </row>
        <row r="74">
          <cell r="A74"/>
          <cell r="I74"/>
        </row>
        <row r="75">
          <cell r="A75"/>
          <cell r="I75"/>
        </row>
        <row r="76">
          <cell r="A76"/>
          <cell r="I76"/>
        </row>
        <row r="77">
          <cell r="A77"/>
          <cell r="I77"/>
        </row>
        <row r="78">
          <cell r="A78"/>
          <cell r="I78"/>
        </row>
        <row r="79">
          <cell r="A79"/>
          <cell r="I79"/>
        </row>
        <row r="80">
          <cell r="A80"/>
          <cell r="I80"/>
        </row>
        <row r="81">
          <cell r="A81"/>
          <cell r="I81"/>
        </row>
        <row r="82">
          <cell r="A82"/>
          <cell r="I82"/>
        </row>
        <row r="83">
          <cell r="A83"/>
          <cell r="I83"/>
        </row>
        <row r="84">
          <cell r="A84"/>
          <cell r="I84"/>
        </row>
        <row r="85">
          <cell r="A85"/>
          <cell r="I85"/>
        </row>
        <row r="86">
          <cell r="A86"/>
          <cell r="I86"/>
        </row>
        <row r="87">
          <cell r="A87"/>
          <cell r="I87"/>
        </row>
        <row r="88">
          <cell r="A88"/>
          <cell r="I88"/>
        </row>
        <row r="89">
          <cell r="A89"/>
          <cell r="I89"/>
        </row>
        <row r="90">
          <cell r="A90"/>
          <cell r="I90"/>
        </row>
        <row r="91">
          <cell r="A91"/>
          <cell r="I91"/>
        </row>
        <row r="92">
          <cell r="A92"/>
          <cell r="I92"/>
        </row>
        <row r="93">
          <cell r="A93"/>
          <cell r="I93"/>
        </row>
        <row r="94">
          <cell r="A94"/>
          <cell r="I94"/>
        </row>
        <row r="95">
          <cell r="A95"/>
          <cell r="I95"/>
        </row>
        <row r="96">
          <cell r="A96"/>
          <cell r="I96"/>
        </row>
        <row r="97">
          <cell r="A97"/>
          <cell r="I97"/>
        </row>
        <row r="98">
          <cell r="A98"/>
          <cell r="I98"/>
        </row>
        <row r="99">
          <cell r="A99"/>
          <cell r="I99"/>
        </row>
        <row r="100">
          <cell r="A100"/>
          <cell r="I100"/>
        </row>
        <row r="101">
          <cell r="A101"/>
          <cell r="I101"/>
        </row>
        <row r="102">
          <cell r="A102"/>
          <cell r="I102"/>
        </row>
        <row r="103">
          <cell r="A103"/>
          <cell r="I103"/>
        </row>
        <row r="104">
          <cell r="A104"/>
          <cell r="I104"/>
        </row>
        <row r="105">
          <cell r="A105"/>
          <cell r="I105"/>
        </row>
        <row r="106">
          <cell r="A106"/>
          <cell r="I106"/>
        </row>
        <row r="107">
          <cell r="A107"/>
          <cell r="I107"/>
        </row>
        <row r="108">
          <cell r="A108"/>
          <cell r="I108"/>
        </row>
        <row r="109">
          <cell r="A109"/>
          <cell r="I109"/>
        </row>
        <row r="110">
          <cell r="A110"/>
          <cell r="I110"/>
        </row>
        <row r="111">
          <cell r="A111"/>
          <cell r="I111"/>
        </row>
        <row r="112">
          <cell r="A112"/>
          <cell r="I112"/>
        </row>
        <row r="113">
          <cell r="A113"/>
          <cell r="I113"/>
        </row>
        <row r="114">
          <cell r="A114"/>
          <cell r="I114"/>
        </row>
        <row r="115">
          <cell r="A115"/>
          <cell r="I115"/>
        </row>
        <row r="116">
          <cell r="A116"/>
          <cell r="I116"/>
        </row>
        <row r="117">
          <cell r="A117"/>
          <cell r="I117"/>
        </row>
        <row r="118">
          <cell r="A118"/>
          <cell r="I118"/>
        </row>
        <row r="119">
          <cell r="A119"/>
          <cell r="I119"/>
        </row>
        <row r="120">
          <cell r="A120"/>
          <cell r="I120"/>
        </row>
        <row r="121">
          <cell r="A121"/>
          <cell r="I121"/>
        </row>
        <row r="122">
          <cell r="A122"/>
          <cell r="I122"/>
        </row>
        <row r="123">
          <cell r="A123"/>
          <cell r="I123"/>
        </row>
        <row r="124">
          <cell r="A124"/>
          <cell r="I124"/>
        </row>
        <row r="125">
          <cell r="A125"/>
          <cell r="I125"/>
        </row>
        <row r="126">
          <cell r="A126"/>
          <cell r="I126"/>
        </row>
        <row r="127">
          <cell r="A127"/>
          <cell r="I127"/>
        </row>
        <row r="128">
          <cell r="A128"/>
          <cell r="I128"/>
        </row>
        <row r="129">
          <cell r="A129"/>
          <cell r="I129"/>
        </row>
        <row r="130">
          <cell r="A130"/>
          <cell r="I130"/>
        </row>
        <row r="131">
          <cell r="A131"/>
          <cell r="I131"/>
        </row>
        <row r="132">
          <cell r="A132"/>
          <cell r="I132"/>
        </row>
        <row r="133">
          <cell r="A133"/>
          <cell r="I133"/>
        </row>
        <row r="134">
          <cell r="A134"/>
          <cell r="I134"/>
        </row>
        <row r="135">
          <cell r="A135"/>
          <cell r="I135"/>
        </row>
        <row r="136">
          <cell r="A136"/>
          <cell r="I136"/>
        </row>
        <row r="137">
          <cell r="A137"/>
          <cell r="I137"/>
        </row>
        <row r="138">
          <cell r="A138"/>
          <cell r="I138"/>
        </row>
        <row r="139">
          <cell r="A139"/>
          <cell r="I139"/>
        </row>
        <row r="140">
          <cell r="A140"/>
          <cell r="I140"/>
        </row>
        <row r="141">
          <cell r="A141"/>
          <cell r="I141"/>
        </row>
        <row r="142">
          <cell r="A142"/>
          <cell r="I142"/>
        </row>
        <row r="143">
          <cell r="A143"/>
          <cell r="I143"/>
        </row>
        <row r="144">
          <cell r="A144"/>
          <cell r="I144"/>
        </row>
        <row r="145">
          <cell r="A145"/>
          <cell r="I145"/>
        </row>
        <row r="146">
          <cell r="A146"/>
          <cell r="I146"/>
        </row>
        <row r="147">
          <cell r="A147"/>
          <cell r="I147"/>
        </row>
        <row r="148">
          <cell r="A148"/>
          <cell r="I148"/>
        </row>
        <row r="149">
          <cell r="A149"/>
          <cell r="I149"/>
        </row>
        <row r="150">
          <cell r="A150"/>
          <cell r="I150"/>
        </row>
        <row r="151">
          <cell r="A151"/>
          <cell r="I151"/>
        </row>
        <row r="152">
          <cell r="A152"/>
          <cell r="I152"/>
        </row>
        <row r="153">
          <cell r="A153"/>
          <cell r="I153"/>
        </row>
        <row r="154">
          <cell r="A154"/>
          <cell r="I154"/>
        </row>
        <row r="155">
          <cell r="A155"/>
          <cell r="I155"/>
        </row>
        <row r="156">
          <cell r="A156"/>
          <cell r="I156"/>
        </row>
        <row r="157">
          <cell r="A157"/>
          <cell r="I157"/>
        </row>
        <row r="158">
          <cell r="A158"/>
          <cell r="I158"/>
        </row>
        <row r="159">
          <cell r="A159"/>
          <cell r="I159"/>
        </row>
        <row r="160">
          <cell r="A160"/>
          <cell r="I160"/>
        </row>
        <row r="161">
          <cell r="A161"/>
          <cell r="I161"/>
        </row>
        <row r="162">
          <cell r="A162"/>
          <cell r="I162"/>
        </row>
        <row r="163">
          <cell r="A163"/>
          <cell r="I163"/>
        </row>
        <row r="164">
          <cell r="A164"/>
          <cell r="I164"/>
        </row>
        <row r="165">
          <cell r="A165"/>
          <cell r="I165"/>
        </row>
        <row r="166">
          <cell r="A166"/>
          <cell r="I166"/>
        </row>
        <row r="167">
          <cell r="A167"/>
          <cell r="I167"/>
        </row>
        <row r="168">
          <cell r="A168"/>
          <cell r="I168"/>
        </row>
        <row r="169">
          <cell r="A169"/>
          <cell r="I169"/>
        </row>
        <row r="170">
          <cell r="A170"/>
          <cell r="I170"/>
        </row>
        <row r="171">
          <cell r="A171"/>
          <cell r="I171"/>
        </row>
        <row r="172">
          <cell r="A172"/>
          <cell r="I172"/>
        </row>
        <row r="173">
          <cell r="A173"/>
          <cell r="I173"/>
        </row>
        <row r="174">
          <cell r="A174"/>
          <cell r="I174"/>
        </row>
        <row r="175">
          <cell r="A175"/>
          <cell r="I175"/>
        </row>
        <row r="176">
          <cell r="A176"/>
          <cell r="I176"/>
        </row>
        <row r="177">
          <cell r="A177"/>
          <cell r="I177"/>
        </row>
        <row r="178">
          <cell r="A178"/>
          <cell r="I178"/>
        </row>
        <row r="179">
          <cell r="A179"/>
          <cell r="I179"/>
        </row>
        <row r="180">
          <cell r="A180"/>
          <cell r="I180"/>
        </row>
        <row r="181">
          <cell r="A181"/>
          <cell r="I181"/>
        </row>
        <row r="182">
          <cell r="A182"/>
          <cell r="I182"/>
        </row>
        <row r="183">
          <cell r="A183"/>
          <cell r="I183"/>
        </row>
        <row r="184">
          <cell r="A184"/>
          <cell r="I184"/>
        </row>
        <row r="185">
          <cell r="A185"/>
          <cell r="I185"/>
        </row>
        <row r="186">
          <cell r="A186"/>
          <cell r="I186"/>
        </row>
        <row r="187">
          <cell r="A187"/>
          <cell r="I187"/>
        </row>
        <row r="188">
          <cell r="A188"/>
          <cell r="I188"/>
        </row>
        <row r="189">
          <cell r="A189"/>
          <cell r="I189"/>
        </row>
        <row r="190">
          <cell r="A190"/>
          <cell r="I190"/>
        </row>
        <row r="191">
          <cell r="A191"/>
          <cell r="I191"/>
        </row>
        <row r="192">
          <cell r="A192"/>
          <cell r="I192"/>
        </row>
        <row r="193">
          <cell r="A193"/>
          <cell r="I193"/>
        </row>
        <row r="194">
          <cell r="A194"/>
          <cell r="I194"/>
        </row>
        <row r="195">
          <cell r="A195"/>
          <cell r="I195"/>
        </row>
        <row r="196">
          <cell r="A196"/>
          <cell r="I196"/>
        </row>
        <row r="197">
          <cell r="A197"/>
          <cell r="I197"/>
        </row>
        <row r="198">
          <cell r="A198"/>
          <cell r="I198"/>
        </row>
        <row r="199">
          <cell r="A199"/>
          <cell r="I199"/>
        </row>
        <row r="200">
          <cell r="A200"/>
          <cell r="I200"/>
        </row>
        <row r="201">
          <cell r="A201"/>
          <cell r="I201"/>
        </row>
        <row r="202">
          <cell r="A202"/>
          <cell r="I202"/>
        </row>
        <row r="203">
          <cell r="A203"/>
          <cell r="I203"/>
        </row>
        <row r="204">
          <cell r="A204"/>
          <cell r="I204"/>
        </row>
        <row r="205">
          <cell r="A205"/>
          <cell r="I205"/>
        </row>
        <row r="206">
          <cell r="A206"/>
          <cell r="I206"/>
        </row>
        <row r="207">
          <cell r="A207"/>
          <cell r="I207"/>
        </row>
        <row r="208">
          <cell r="A208"/>
          <cell r="I208"/>
        </row>
        <row r="209">
          <cell r="A209"/>
          <cell r="I209"/>
        </row>
        <row r="210">
          <cell r="A210"/>
          <cell r="I210"/>
        </row>
        <row r="211">
          <cell r="A211"/>
          <cell r="I211"/>
        </row>
        <row r="212">
          <cell r="A212"/>
          <cell r="I212"/>
        </row>
        <row r="213">
          <cell r="A213"/>
          <cell r="I213"/>
        </row>
        <row r="214">
          <cell r="A214"/>
          <cell r="I214"/>
        </row>
        <row r="215">
          <cell r="A215"/>
          <cell r="I215"/>
        </row>
        <row r="216">
          <cell r="A216"/>
          <cell r="I216"/>
        </row>
        <row r="217">
          <cell r="A217"/>
          <cell r="I217"/>
        </row>
        <row r="218">
          <cell r="A218"/>
          <cell r="I218"/>
        </row>
        <row r="219">
          <cell r="A219"/>
          <cell r="I219"/>
        </row>
        <row r="220">
          <cell r="A220"/>
          <cell r="I220"/>
        </row>
        <row r="221">
          <cell r="A221"/>
          <cell r="I221"/>
        </row>
        <row r="222">
          <cell r="A222"/>
          <cell r="I222"/>
        </row>
        <row r="223">
          <cell r="A223"/>
          <cell r="I223"/>
        </row>
        <row r="224">
          <cell r="A224"/>
          <cell r="I224"/>
        </row>
        <row r="225">
          <cell r="A225"/>
          <cell r="I225"/>
        </row>
        <row r="226">
          <cell r="A226"/>
          <cell r="I226"/>
        </row>
        <row r="227">
          <cell r="A227"/>
          <cell r="I227"/>
        </row>
        <row r="228">
          <cell r="A228"/>
          <cell r="I228"/>
        </row>
        <row r="229">
          <cell r="A229"/>
          <cell r="I229"/>
        </row>
        <row r="230">
          <cell r="A230"/>
          <cell r="I230"/>
        </row>
        <row r="231">
          <cell r="A231"/>
          <cell r="I231"/>
        </row>
        <row r="232">
          <cell r="A232"/>
          <cell r="I232"/>
        </row>
        <row r="233">
          <cell r="A233"/>
          <cell r="I233"/>
        </row>
        <row r="234">
          <cell r="A234"/>
          <cell r="I234"/>
        </row>
        <row r="235">
          <cell r="A235"/>
          <cell r="I235"/>
        </row>
        <row r="236">
          <cell r="A236"/>
          <cell r="I236"/>
        </row>
        <row r="237">
          <cell r="A237"/>
          <cell r="I237"/>
        </row>
        <row r="238">
          <cell r="A238"/>
          <cell r="I238"/>
        </row>
        <row r="239">
          <cell r="A239"/>
          <cell r="I239"/>
        </row>
        <row r="240">
          <cell r="A240"/>
          <cell r="I240"/>
        </row>
        <row r="241">
          <cell r="A241"/>
          <cell r="I241"/>
        </row>
        <row r="242">
          <cell r="A242"/>
          <cell r="I242"/>
        </row>
        <row r="243">
          <cell r="A243"/>
          <cell r="I243"/>
        </row>
        <row r="244">
          <cell r="A244"/>
          <cell r="I244"/>
        </row>
        <row r="245">
          <cell r="A245"/>
          <cell r="I245"/>
        </row>
        <row r="246">
          <cell r="A246"/>
          <cell r="I246"/>
        </row>
        <row r="247">
          <cell r="A247"/>
          <cell r="I247"/>
        </row>
        <row r="248">
          <cell r="A248"/>
          <cell r="I248"/>
        </row>
        <row r="249">
          <cell r="A249"/>
          <cell r="I249"/>
        </row>
        <row r="250">
          <cell r="A250"/>
          <cell r="I250"/>
        </row>
        <row r="251">
          <cell r="A251"/>
          <cell r="I251"/>
        </row>
        <row r="252">
          <cell r="A252"/>
          <cell r="I252"/>
        </row>
        <row r="253">
          <cell r="A253"/>
          <cell r="I253"/>
        </row>
        <row r="254">
          <cell r="A254"/>
          <cell r="I254"/>
        </row>
        <row r="255">
          <cell r="A255"/>
          <cell r="I255"/>
        </row>
        <row r="256">
          <cell r="A256"/>
          <cell r="I256"/>
        </row>
        <row r="257">
          <cell r="A257"/>
          <cell r="I257"/>
        </row>
        <row r="258">
          <cell r="A258"/>
          <cell r="I258"/>
        </row>
        <row r="259">
          <cell r="A259"/>
          <cell r="I259"/>
        </row>
        <row r="260">
          <cell r="A260"/>
          <cell r="I260"/>
        </row>
        <row r="261">
          <cell r="A261"/>
          <cell r="I261"/>
        </row>
        <row r="262">
          <cell r="A262"/>
          <cell r="I262"/>
        </row>
        <row r="263">
          <cell r="A263"/>
          <cell r="I263"/>
        </row>
        <row r="264">
          <cell r="A264"/>
          <cell r="I264"/>
        </row>
        <row r="265">
          <cell r="A265"/>
          <cell r="I265"/>
        </row>
        <row r="266">
          <cell r="A266"/>
          <cell r="I266"/>
        </row>
        <row r="267">
          <cell r="A267"/>
          <cell r="I267"/>
        </row>
        <row r="268">
          <cell r="A268"/>
          <cell r="I268"/>
        </row>
        <row r="269">
          <cell r="A269"/>
          <cell r="I269"/>
        </row>
        <row r="270">
          <cell r="A270"/>
          <cell r="I270"/>
        </row>
        <row r="271">
          <cell r="A271"/>
          <cell r="I271"/>
        </row>
        <row r="272">
          <cell r="A272"/>
          <cell r="I272"/>
        </row>
        <row r="273">
          <cell r="A273"/>
          <cell r="I273"/>
        </row>
        <row r="274">
          <cell r="A274"/>
          <cell r="I274"/>
        </row>
        <row r="275">
          <cell r="A275"/>
          <cell r="I275"/>
        </row>
        <row r="276">
          <cell r="A276"/>
          <cell r="I276"/>
        </row>
        <row r="277">
          <cell r="A277"/>
          <cell r="I277"/>
        </row>
        <row r="278">
          <cell r="A278"/>
          <cell r="I278"/>
        </row>
        <row r="279">
          <cell r="A279"/>
          <cell r="I279"/>
        </row>
        <row r="280">
          <cell r="A280"/>
          <cell r="I280"/>
        </row>
        <row r="281">
          <cell r="A281"/>
          <cell r="I281"/>
        </row>
        <row r="282">
          <cell r="A282"/>
          <cell r="I282"/>
        </row>
        <row r="283">
          <cell r="A283"/>
          <cell r="I283"/>
        </row>
        <row r="284">
          <cell r="A284"/>
          <cell r="I284"/>
        </row>
        <row r="285">
          <cell r="A285"/>
          <cell r="I285"/>
        </row>
        <row r="286">
          <cell r="A286"/>
          <cell r="I286"/>
        </row>
        <row r="287">
          <cell r="A287"/>
          <cell r="I287"/>
        </row>
        <row r="288">
          <cell r="A288"/>
          <cell r="I288"/>
        </row>
        <row r="289">
          <cell r="A289"/>
          <cell r="I289"/>
        </row>
        <row r="290">
          <cell r="A290"/>
          <cell r="I290"/>
        </row>
        <row r="291">
          <cell r="A291"/>
          <cell r="I291"/>
        </row>
        <row r="292">
          <cell r="A292"/>
          <cell r="I292"/>
        </row>
        <row r="293">
          <cell r="A293"/>
          <cell r="I293"/>
        </row>
        <row r="294">
          <cell r="A294"/>
          <cell r="I294"/>
        </row>
        <row r="295">
          <cell r="A295"/>
          <cell r="I295"/>
        </row>
        <row r="296">
          <cell r="A296"/>
          <cell r="I296"/>
        </row>
        <row r="297">
          <cell r="A297"/>
          <cell r="I297"/>
        </row>
        <row r="298">
          <cell r="A298"/>
          <cell r="I298"/>
        </row>
        <row r="299">
          <cell r="A299"/>
          <cell r="I299"/>
        </row>
        <row r="300">
          <cell r="A300"/>
          <cell r="I300"/>
        </row>
        <row r="301">
          <cell r="A301"/>
          <cell r="I301"/>
        </row>
        <row r="302">
          <cell r="A302"/>
          <cell r="I302"/>
        </row>
        <row r="303">
          <cell r="A303"/>
          <cell r="I303"/>
        </row>
        <row r="304">
          <cell r="A304"/>
          <cell r="I304"/>
        </row>
        <row r="305">
          <cell r="A305"/>
          <cell r="I305"/>
        </row>
        <row r="306">
          <cell r="A306"/>
          <cell r="I306"/>
        </row>
        <row r="307">
          <cell r="A307"/>
          <cell r="I307"/>
        </row>
        <row r="308">
          <cell r="A308"/>
          <cell r="I308"/>
        </row>
        <row r="309">
          <cell r="A309"/>
          <cell r="I309"/>
        </row>
        <row r="310">
          <cell r="A310"/>
          <cell r="I310"/>
        </row>
        <row r="311">
          <cell r="A311"/>
          <cell r="I311"/>
        </row>
        <row r="312">
          <cell r="A312"/>
          <cell r="I312"/>
        </row>
        <row r="313">
          <cell r="A313"/>
          <cell r="I313"/>
        </row>
        <row r="314">
          <cell r="A314"/>
          <cell r="I314"/>
        </row>
        <row r="315">
          <cell r="A315"/>
          <cell r="I315"/>
        </row>
        <row r="316">
          <cell r="A316"/>
          <cell r="I316"/>
        </row>
        <row r="317">
          <cell r="A317"/>
          <cell r="I317"/>
        </row>
        <row r="318">
          <cell r="A318"/>
          <cell r="I318"/>
        </row>
        <row r="319">
          <cell r="A319"/>
          <cell r="I319"/>
        </row>
        <row r="320">
          <cell r="A320"/>
          <cell r="I320"/>
        </row>
        <row r="321">
          <cell r="A321"/>
          <cell r="I321"/>
        </row>
        <row r="322">
          <cell r="A322"/>
          <cell r="I322"/>
        </row>
        <row r="323">
          <cell r="A323"/>
          <cell r="I323"/>
        </row>
        <row r="324">
          <cell r="A324"/>
          <cell r="I324"/>
        </row>
        <row r="325">
          <cell r="A325"/>
          <cell r="I325"/>
        </row>
        <row r="326">
          <cell r="A326"/>
          <cell r="I326"/>
        </row>
        <row r="327">
          <cell r="A327"/>
          <cell r="I327"/>
        </row>
        <row r="328">
          <cell r="A328"/>
          <cell r="I328"/>
        </row>
        <row r="329">
          <cell r="A329"/>
          <cell r="I329"/>
        </row>
        <row r="330">
          <cell r="A330"/>
          <cell r="I330"/>
        </row>
        <row r="331">
          <cell r="A331"/>
          <cell r="I331"/>
        </row>
        <row r="332">
          <cell r="A332"/>
          <cell r="I332"/>
        </row>
        <row r="333">
          <cell r="A333"/>
          <cell r="I333"/>
        </row>
        <row r="334">
          <cell r="A334"/>
          <cell r="I334"/>
        </row>
        <row r="335">
          <cell r="A335"/>
          <cell r="I335"/>
        </row>
        <row r="336">
          <cell r="A336"/>
          <cell r="I336"/>
        </row>
        <row r="337">
          <cell r="A337"/>
          <cell r="I337"/>
        </row>
        <row r="338">
          <cell r="A338"/>
          <cell r="I338"/>
        </row>
        <row r="339">
          <cell r="A339"/>
          <cell r="I339"/>
        </row>
        <row r="340">
          <cell r="A340"/>
          <cell r="I340"/>
        </row>
        <row r="341">
          <cell r="A341"/>
          <cell r="I341"/>
        </row>
        <row r="342">
          <cell r="A342"/>
          <cell r="I342"/>
        </row>
        <row r="343">
          <cell r="A343"/>
          <cell r="I343"/>
        </row>
        <row r="344">
          <cell r="A344"/>
          <cell r="I344"/>
        </row>
        <row r="345">
          <cell r="A345"/>
          <cell r="I345"/>
        </row>
        <row r="346">
          <cell r="A346"/>
          <cell r="I346"/>
        </row>
        <row r="347">
          <cell r="A347"/>
          <cell r="I347"/>
        </row>
        <row r="348">
          <cell r="A348"/>
          <cell r="I348"/>
        </row>
        <row r="349">
          <cell r="A349"/>
          <cell r="I349"/>
        </row>
        <row r="350">
          <cell r="A350"/>
          <cell r="I350"/>
        </row>
        <row r="351">
          <cell r="A351"/>
          <cell r="I351"/>
        </row>
        <row r="352">
          <cell r="A352"/>
          <cell r="I352"/>
        </row>
        <row r="353">
          <cell r="A353"/>
          <cell r="I353"/>
        </row>
        <row r="354">
          <cell r="A354"/>
          <cell r="I354"/>
        </row>
        <row r="355">
          <cell r="A355"/>
          <cell r="I355"/>
        </row>
        <row r="356">
          <cell r="A356"/>
          <cell r="I356"/>
        </row>
        <row r="357">
          <cell r="A357"/>
          <cell r="I357"/>
        </row>
        <row r="358">
          <cell r="A358"/>
          <cell r="I358"/>
        </row>
        <row r="359">
          <cell r="A359"/>
          <cell r="I359"/>
        </row>
        <row r="360">
          <cell r="A360"/>
          <cell r="I360"/>
        </row>
        <row r="361">
          <cell r="A361"/>
          <cell r="I361"/>
        </row>
        <row r="362">
          <cell r="A362"/>
          <cell r="I362"/>
        </row>
        <row r="363">
          <cell r="A363"/>
          <cell r="I363"/>
        </row>
        <row r="364">
          <cell r="A364"/>
          <cell r="I364"/>
        </row>
        <row r="365">
          <cell r="A365"/>
          <cell r="I365"/>
        </row>
        <row r="366">
          <cell r="A366"/>
          <cell r="I366"/>
        </row>
        <row r="367">
          <cell r="A367"/>
          <cell r="I367"/>
        </row>
        <row r="368">
          <cell r="A368"/>
          <cell r="I368"/>
        </row>
        <row r="369">
          <cell r="A369"/>
          <cell r="I369"/>
        </row>
        <row r="370">
          <cell r="A370"/>
          <cell r="I370"/>
        </row>
        <row r="371">
          <cell r="A371"/>
          <cell r="I371"/>
        </row>
        <row r="372">
          <cell r="A372"/>
          <cell r="I372"/>
        </row>
        <row r="373">
          <cell r="A373"/>
          <cell r="I373"/>
        </row>
        <row r="374">
          <cell r="A374"/>
          <cell r="I374"/>
        </row>
        <row r="375">
          <cell r="A375"/>
          <cell r="I375"/>
        </row>
        <row r="376">
          <cell r="A376"/>
          <cell r="I376"/>
        </row>
        <row r="377">
          <cell r="A377"/>
          <cell r="I377"/>
        </row>
        <row r="378">
          <cell r="A378"/>
          <cell r="I378"/>
        </row>
        <row r="379">
          <cell r="A379"/>
          <cell r="I379"/>
        </row>
        <row r="380">
          <cell r="A380"/>
          <cell r="I380"/>
        </row>
        <row r="381">
          <cell r="A381"/>
          <cell r="I381"/>
        </row>
        <row r="382">
          <cell r="A382"/>
          <cell r="I382"/>
        </row>
        <row r="383">
          <cell r="A383"/>
          <cell r="I383"/>
        </row>
        <row r="384">
          <cell r="A384"/>
          <cell r="I384"/>
        </row>
        <row r="385">
          <cell r="A385"/>
          <cell r="I385"/>
        </row>
        <row r="386">
          <cell r="A386"/>
          <cell r="I386"/>
        </row>
        <row r="387">
          <cell r="A387"/>
          <cell r="I387"/>
        </row>
        <row r="388">
          <cell r="A388"/>
          <cell r="I388"/>
        </row>
        <row r="389">
          <cell r="A389"/>
          <cell r="I389"/>
        </row>
        <row r="390">
          <cell r="A390"/>
          <cell r="I390"/>
        </row>
        <row r="391">
          <cell r="A391"/>
          <cell r="I391"/>
        </row>
        <row r="392">
          <cell r="A392"/>
          <cell r="I392"/>
        </row>
        <row r="393">
          <cell r="A393"/>
          <cell r="I393"/>
        </row>
        <row r="394">
          <cell r="A394"/>
          <cell r="I394"/>
        </row>
        <row r="395">
          <cell r="A395"/>
          <cell r="I395"/>
        </row>
        <row r="396">
          <cell r="A396"/>
          <cell r="I396"/>
        </row>
        <row r="397">
          <cell r="A397"/>
          <cell r="I397"/>
        </row>
        <row r="398">
          <cell r="A398"/>
          <cell r="I398"/>
        </row>
        <row r="399">
          <cell r="A399"/>
          <cell r="I399"/>
        </row>
        <row r="400">
          <cell r="A400"/>
          <cell r="I400"/>
        </row>
        <row r="401">
          <cell r="A401"/>
          <cell r="I401"/>
        </row>
        <row r="402">
          <cell r="A402"/>
          <cell r="I402"/>
        </row>
        <row r="403">
          <cell r="A403"/>
          <cell r="I403"/>
        </row>
        <row r="404">
          <cell r="A404"/>
          <cell r="I404"/>
        </row>
        <row r="405">
          <cell r="A405"/>
          <cell r="I405"/>
        </row>
        <row r="406">
          <cell r="A406"/>
          <cell r="I406"/>
        </row>
        <row r="407">
          <cell r="A407"/>
          <cell r="I407"/>
        </row>
        <row r="408">
          <cell r="A408"/>
          <cell r="I408"/>
        </row>
        <row r="409">
          <cell r="A409"/>
          <cell r="I409"/>
        </row>
        <row r="410">
          <cell r="A410"/>
          <cell r="I410"/>
        </row>
        <row r="411">
          <cell r="A411"/>
          <cell r="I411"/>
        </row>
        <row r="412">
          <cell r="A412"/>
          <cell r="I412"/>
        </row>
        <row r="413">
          <cell r="A413"/>
          <cell r="I413"/>
        </row>
        <row r="414">
          <cell r="A414"/>
          <cell r="I414"/>
        </row>
        <row r="415">
          <cell r="A415"/>
          <cell r="I415"/>
        </row>
        <row r="416">
          <cell r="A416"/>
          <cell r="I416"/>
        </row>
        <row r="417">
          <cell r="A417"/>
          <cell r="I417"/>
        </row>
        <row r="418">
          <cell r="A418"/>
          <cell r="I418"/>
        </row>
        <row r="419">
          <cell r="A419"/>
          <cell r="I419"/>
        </row>
        <row r="420">
          <cell r="A420"/>
          <cell r="I420"/>
        </row>
        <row r="421">
          <cell r="A421"/>
          <cell r="I421"/>
        </row>
        <row r="422">
          <cell r="A422"/>
          <cell r="I422"/>
        </row>
        <row r="423">
          <cell r="A423"/>
          <cell r="I423"/>
        </row>
        <row r="424">
          <cell r="A424"/>
          <cell r="I424"/>
        </row>
        <row r="425">
          <cell r="A425"/>
          <cell r="I425"/>
        </row>
        <row r="426">
          <cell r="A426"/>
          <cell r="I426"/>
        </row>
        <row r="427">
          <cell r="A427"/>
          <cell r="I427"/>
        </row>
        <row r="428">
          <cell r="A428"/>
          <cell r="I428"/>
        </row>
        <row r="429">
          <cell r="A429"/>
          <cell r="I429"/>
        </row>
        <row r="430">
          <cell r="A430"/>
          <cell r="I430"/>
        </row>
        <row r="431">
          <cell r="A431"/>
          <cell r="I431"/>
        </row>
        <row r="432">
          <cell r="A432"/>
          <cell r="I432"/>
        </row>
        <row r="433">
          <cell r="A433"/>
          <cell r="I433"/>
        </row>
        <row r="434">
          <cell r="A434"/>
          <cell r="I434"/>
        </row>
        <row r="435">
          <cell r="A435"/>
          <cell r="I435"/>
        </row>
        <row r="436">
          <cell r="A436"/>
          <cell r="I436"/>
        </row>
        <row r="437">
          <cell r="A437"/>
          <cell r="I437"/>
        </row>
        <row r="438">
          <cell r="A438"/>
          <cell r="I438"/>
        </row>
        <row r="439">
          <cell r="A439"/>
          <cell r="I439"/>
        </row>
        <row r="440">
          <cell r="A440"/>
          <cell r="I440"/>
        </row>
        <row r="441">
          <cell r="A441"/>
          <cell r="I441"/>
        </row>
        <row r="442">
          <cell r="A442"/>
          <cell r="I442"/>
        </row>
        <row r="443">
          <cell r="A443"/>
          <cell r="I443"/>
        </row>
        <row r="444">
          <cell r="A444"/>
          <cell r="I444"/>
        </row>
        <row r="445">
          <cell r="A445"/>
          <cell r="I445"/>
        </row>
        <row r="446">
          <cell r="A446"/>
          <cell r="I446"/>
        </row>
        <row r="447">
          <cell r="A447"/>
          <cell r="I447"/>
        </row>
        <row r="448">
          <cell r="A448"/>
          <cell r="I448"/>
        </row>
        <row r="449">
          <cell r="A449"/>
          <cell r="I449"/>
        </row>
        <row r="450">
          <cell r="A450"/>
          <cell r="I450"/>
        </row>
        <row r="451">
          <cell r="A451"/>
          <cell r="I451"/>
        </row>
        <row r="452">
          <cell r="A452"/>
          <cell r="I452"/>
        </row>
        <row r="453">
          <cell r="A453"/>
          <cell r="I453"/>
        </row>
        <row r="454">
          <cell r="A454"/>
          <cell r="I454"/>
        </row>
        <row r="455">
          <cell r="A455"/>
          <cell r="I455"/>
        </row>
        <row r="456">
          <cell r="A456"/>
          <cell r="I456"/>
        </row>
        <row r="457">
          <cell r="A457"/>
          <cell r="I457"/>
        </row>
        <row r="458">
          <cell r="A458"/>
          <cell r="I458"/>
        </row>
        <row r="459">
          <cell r="A459"/>
          <cell r="I459"/>
        </row>
        <row r="460">
          <cell r="A460"/>
          <cell r="I460"/>
        </row>
        <row r="461">
          <cell r="A461"/>
          <cell r="I461"/>
        </row>
        <row r="462">
          <cell r="A462"/>
          <cell r="I462"/>
        </row>
        <row r="463">
          <cell r="A463"/>
          <cell r="I463"/>
        </row>
        <row r="464">
          <cell r="A464"/>
          <cell r="I464"/>
        </row>
        <row r="465">
          <cell r="A465"/>
          <cell r="I465"/>
        </row>
        <row r="466">
          <cell r="A466"/>
          <cell r="I466"/>
        </row>
        <row r="467">
          <cell r="A467"/>
          <cell r="I467"/>
        </row>
        <row r="468">
          <cell r="A468"/>
          <cell r="I468"/>
        </row>
        <row r="469">
          <cell r="A469"/>
          <cell r="I469"/>
        </row>
        <row r="470">
          <cell r="A470"/>
          <cell r="I470"/>
        </row>
        <row r="471">
          <cell r="A471"/>
          <cell r="I471"/>
        </row>
        <row r="472">
          <cell r="A472"/>
          <cell r="I472"/>
        </row>
        <row r="473">
          <cell r="A473"/>
          <cell r="I473"/>
        </row>
        <row r="474">
          <cell r="A474"/>
          <cell r="I474"/>
        </row>
        <row r="475">
          <cell r="A475"/>
          <cell r="I475"/>
        </row>
        <row r="476">
          <cell r="A476"/>
          <cell r="I476"/>
        </row>
        <row r="477">
          <cell r="A477"/>
          <cell r="I477"/>
        </row>
        <row r="478">
          <cell r="A478"/>
          <cell r="I478"/>
        </row>
        <row r="479">
          <cell r="A479"/>
          <cell r="I479"/>
        </row>
        <row r="480">
          <cell r="A480"/>
          <cell r="I480"/>
        </row>
        <row r="481">
          <cell r="A481"/>
          <cell r="I481"/>
        </row>
        <row r="482">
          <cell r="A482"/>
          <cell r="I482"/>
        </row>
        <row r="483">
          <cell r="A483"/>
          <cell r="I483"/>
        </row>
        <row r="484">
          <cell r="A484"/>
          <cell r="I484"/>
        </row>
        <row r="485">
          <cell r="A485"/>
          <cell r="I485"/>
        </row>
        <row r="486">
          <cell r="A486"/>
          <cell r="I486"/>
        </row>
        <row r="487">
          <cell r="A487"/>
          <cell r="I487"/>
        </row>
        <row r="488">
          <cell r="A488"/>
          <cell r="I488"/>
        </row>
        <row r="489">
          <cell r="A489"/>
          <cell r="I489"/>
        </row>
        <row r="490">
          <cell r="A490"/>
          <cell r="I490"/>
        </row>
        <row r="491">
          <cell r="A491"/>
          <cell r="I491"/>
        </row>
        <row r="492">
          <cell r="A492"/>
          <cell r="I492"/>
        </row>
        <row r="493">
          <cell r="A493"/>
          <cell r="I493"/>
        </row>
        <row r="494">
          <cell r="A494"/>
          <cell r="I494"/>
        </row>
        <row r="495">
          <cell r="A495"/>
          <cell r="I495"/>
        </row>
        <row r="496">
          <cell r="A496"/>
          <cell r="I496"/>
        </row>
        <row r="497">
          <cell r="A497"/>
          <cell r="I497"/>
        </row>
        <row r="498">
          <cell r="A498"/>
          <cell r="I498"/>
        </row>
        <row r="499">
          <cell r="A499"/>
          <cell r="I499"/>
        </row>
        <row r="500">
          <cell r="A500"/>
          <cell r="I500"/>
        </row>
        <row r="501">
          <cell r="A501"/>
          <cell r="I501"/>
        </row>
        <row r="502">
          <cell r="A502"/>
          <cell r="I502"/>
        </row>
        <row r="503">
          <cell r="A503"/>
          <cell r="I503"/>
        </row>
        <row r="504">
          <cell r="A504"/>
          <cell r="I504"/>
        </row>
        <row r="505">
          <cell r="A505"/>
          <cell r="I505"/>
        </row>
        <row r="506">
          <cell r="A506"/>
          <cell r="I506"/>
        </row>
        <row r="507">
          <cell r="A507"/>
          <cell r="I507"/>
        </row>
        <row r="508">
          <cell r="A508"/>
          <cell r="I508"/>
        </row>
        <row r="509">
          <cell r="A509"/>
          <cell r="I509"/>
        </row>
        <row r="510">
          <cell r="A510"/>
          <cell r="I510"/>
        </row>
        <row r="511">
          <cell r="A511"/>
          <cell r="I511"/>
        </row>
        <row r="512">
          <cell r="A512"/>
          <cell r="I512"/>
        </row>
        <row r="513">
          <cell r="A513"/>
          <cell r="I513"/>
        </row>
        <row r="514">
          <cell r="A514"/>
          <cell r="I514"/>
        </row>
        <row r="515">
          <cell r="A515"/>
          <cell r="I515"/>
        </row>
        <row r="516">
          <cell r="A516"/>
          <cell r="I516"/>
        </row>
        <row r="517">
          <cell r="A517"/>
          <cell r="I517"/>
        </row>
        <row r="518">
          <cell r="A518"/>
          <cell r="I518"/>
        </row>
        <row r="519">
          <cell r="A519"/>
          <cell r="I519"/>
        </row>
        <row r="520">
          <cell r="A520"/>
          <cell r="I520"/>
        </row>
        <row r="521">
          <cell r="A521"/>
          <cell r="I521"/>
        </row>
        <row r="522">
          <cell r="A522"/>
          <cell r="I522"/>
        </row>
        <row r="523">
          <cell r="A523"/>
          <cell r="I523"/>
        </row>
        <row r="524">
          <cell r="A524"/>
          <cell r="I524"/>
        </row>
        <row r="525">
          <cell r="A525"/>
          <cell r="I525"/>
        </row>
        <row r="526">
          <cell r="A526"/>
          <cell r="I526"/>
        </row>
        <row r="527">
          <cell r="A527"/>
          <cell r="I527"/>
        </row>
        <row r="528">
          <cell r="A528"/>
          <cell r="I528"/>
        </row>
        <row r="529">
          <cell r="A529"/>
          <cell r="I529"/>
        </row>
        <row r="530">
          <cell r="A530"/>
          <cell r="I530"/>
        </row>
        <row r="531">
          <cell r="A531"/>
          <cell r="I531"/>
        </row>
        <row r="532">
          <cell r="A532"/>
          <cell r="I532"/>
        </row>
        <row r="533">
          <cell r="A533"/>
          <cell r="I533"/>
        </row>
        <row r="534">
          <cell r="A534"/>
          <cell r="I534"/>
        </row>
        <row r="535">
          <cell r="A535"/>
          <cell r="I535"/>
        </row>
        <row r="536">
          <cell r="A536"/>
          <cell r="I536"/>
        </row>
        <row r="537">
          <cell r="A537"/>
          <cell r="I537"/>
        </row>
        <row r="538">
          <cell r="A538"/>
          <cell r="I538"/>
        </row>
        <row r="539">
          <cell r="A539"/>
          <cell r="I539"/>
        </row>
        <row r="540">
          <cell r="A540"/>
          <cell r="I540"/>
        </row>
        <row r="541">
          <cell r="A541"/>
          <cell r="I541"/>
        </row>
        <row r="542">
          <cell r="A542"/>
          <cell r="I542"/>
        </row>
        <row r="543">
          <cell r="A543"/>
          <cell r="I543"/>
        </row>
        <row r="544">
          <cell r="A544"/>
          <cell r="I544"/>
        </row>
        <row r="545">
          <cell r="A545"/>
          <cell r="I545"/>
        </row>
        <row r="546">
          <cell r="A546"/>
          <cell r="I546"/>
        </row>
        <row r="547">
          <cell r="A547"/>
          <cell r="I547"/>
        </row>
        <row r="548">
          <cell r="A548"/>
          <cell r="I548"/>
        </row>
        <row r="549">
          <cell r="A549"/>
          <cell r="I549"/>
        </row>
        <row r="550">
          <cell r="A550"/>
          <cell r="I550"/>
        </row>
        <row r="551">
          <cell r="A551"/>
          <cell r="I551"/>
        </row>
        <row r="552">
          <cell r="A552"/>
          <cell r="I552"/>
        </row>
        <row r="553">
          <cell r="A553"/>
          <cell r="I553"/>
        </row>
        <row r="554">
          <cell r="A554"/>
          <cell r="I554"/>
        </row>
        <row r="555">
          <cell r="A555"/>
          <cell r="I555"/>
        </row>
        <row r="556">
          <cell r="A556"/>
          <cell r="I556"/>
        </row>
        <row r="557">
          <cell r="A557"/>
          <cell r="I557"/>
        </row>
        <row r="558">
          <cell r="A558"/>
          <cell r="I558"/>
        </row>
        <row r="559">
          <cell r="A559"/>
          <cell r="I559"/>
        </row>
        <row r="560">
          <cell r="A560"/>
          <cell r="I560"/>
        </row>
        <row r="561">
          <cell r="A561"/>
          <cell r="I561"/>
        </row>
        <row r="562">
          <cell r="A562"/>
          <cell r="I562"/>
        </row>
        <row r="563">
          <cell r="A563"/>
          <cell r="I563"/>
        </row>
        <row r="564">
          <cell r="A564"/>
          <cell r="I564"/>
        </row>
        <row r="565">
          <cell r="A565"/>
          <cell r="I565"/>
        </row>
        <row r="566">
          <cell r="A566"/>
          <cell r="I566"/>
        </row>
        <row r="567">
          <cell r="A567"/>
          <cell r="I567"/>
        </row>
        <row r="568">
          <cell r="A568"/>
          <cell r="I568"/>
        </row>
        <row r="569">
          <cell r="A569"/>
          <cell r="I569"/>
        </row>
        <row r="570">
          <cell r="A570"/>
          <cell r="I570"/>
        </row>
        <row r="571">
          <cell r="A571"/>
          <cell r="I571"/>
        </row>
        <row r="572">
          <cell r="A572"/>
          <cell r="I572"/>
        </row>
        <row r="573">
          <cell r="A573"/>
          <cell r="I573"/>
        </row>
        <row r="574">
          <cell r="A574"/>
          <cell r="I574"/>
        </row>
        <row r="575">
          <cell r="A575"/>
          <cell r="I575"/>
        </row>
        <row r="576">
          <cell r="A576"/>
          <cell r="I576"/>
        </row>
        <row r="577">
          <cell r="A577"/>
          <cell r="I577"/>
        </row>
        <row r="578">
          <cell r="A578"/>
          <cell r="I578"/>
        </row>
        <row r="579">
          <cell r="A579"/>
          <cell r="I579"/>
        </row>
        <row r="580">
          <cell r="A580"/>
          <cell r="I580"/>
        </row>
        <row r="581">
          <cell r="A581"/>
          <cell r="I581"/>
        </row>
        <row r="582">
          <cell r="A582"/>
          <cell r="I582"/>
        </row>
        <row r="583">
          <cell r="A583"/>
          <cell r="I583"/>
        </row>
        <row r="584">
          <cell r="A584"/>
          <cell r="I584"/>
        </row>
        <row r="585">
          <cell r="A585"/>
          <cell r="I585"/>
        </row>
        <row r="586">
          <cell r="A586"/>
          <cell r="I586"/>
        </row>
        <row r="587">
          <cell r="A587"/>
          <cell r="I587"/>
        </row>
        <row r="588">
          <cell r="A588"/>
          <cell r="I588"/>
        </row>
        <row r="589">
          <cell r="A589"/>
          <cell r="I589"/>
        </row>
        <row r="590">
          <cell r="A590"/>
          <cell r="I590"/>
        </row>
        <row r="591">
          <cell r="A591"/>
          <cell r="I591"/>
        </row>
        <row r="592">
          <cell r="A592"/>
          <cell r="I592"/>
        </row>
        <row r="593">
          <cell r="A593"/>
          <cell r="I593"/>
        </row>
        <row r="594">
          <cell r="A594"/>
          <cell r="I594"/>
        </row>
        <row r="595">
          <cell r="A595"/>
          <cell r="I595"/>
        </row>
        <row r="596">
          <cell r="A596"/>
          <cell r="I596"/>
        </row>
        <row r="597">
          <cell r="A597"/>
          <cell r="I597"/>
        </row>
        <row r="598">
          <cell r="A598"/>
          <cell r="I598"/>
        </row>
        <row r="599">
          <cell r="A599"/>
          <cell r="I599"/>
        </row>
        <row r="600">
          <cell r="A600"/>
          <cell r="I600"/>
        </row>
        <row r="601">
          <cell r="A601"/>
          <cell r="I601"/>
        </row>
        <row r="602">
          <cell r="A602"/>
          <cell r="I602"/>
        </row>
        <row r="603">
          <cell r="A603"/>
          <cell r="I603"/>
        </row>
        <row r="604">
          <cell r="A604"/>
          <cell r="I604"/>
        </row>
        <row r="605">
          <cell r="A605"/>
          <cell r="I605"/>
        </row>
        <row r="606">
          <cell r="A606"/>
          <cell r="I606"/>
        </row>
        <row r="607">
          <cell r="A607"/>
          <cell r="I607"/>
        </row>
        <row r="608">
          <cell r="A608"/>
          <cell r="I608"/>
        </row>
        <row r="609">
          <cell r="A609"/>
          <cell r="I609"/>
        </row>
        <row r="610">
          <cell r="A610"/>
          <cell r="I610"/>
        </row>
        <row r="611">
          <cell r="A611"/>
          <cell r="I611"/>
        </row>
        <row r="612">
          <cell r="A612"/>
          <cell r="I612"/>
        </row>
        <row r="613">
          <cell r="A613"/>
          <cell r="I613"/>
        </row>
        <row r="614">
          <cell r="A614"/>
          <cell r="I614"/>
        </row>
        <row r="615">
          <cell r="A615"/>
          <cell r="I615"/>
        </row>
        <row r="616">
          <cell r="A616"/>
          <cell r="I616"/>
        </row>
        <row r="617">
          <cell r="A617"/>
          <cell r="I617"/>
        </row>
        <row r="618">
          <cell r="A618"/>
          <cell r="I618"/>
        </row>
        <row r="619">
          <cell r="A619"/>
          <cell r="I619"/>
        </row>
        <row r="620">
          <cell r="A620"/>
          <cell r="I620"/>
        </row>
        <row r="621">
          <cell r="A621"/>
          <cell r="I621"/>
        </row>
        <row r="622">
          <cell r="A622"/>
          <cell r="I622"/>
        </row>
        <row r="623">
          <cell r="A623"/>
          <cell r="I623"/>
        </row>
        <row r="624">
          <cell r="A624"/>
          <cell r="I624"/>
        </row>
        <row r="625">
          <cell r="A625"/>
          <cell r="I625"/>
        </row>
        <row r="626">
          <cell r="A626"/>
          <cell r="I626"/>
        </row>
        <row r="627">
          <cell r="A627"/>
          <cell r="I627"/>
        </row>
        <row r="628">
          <cell r="A628"/>
          <cell r="I628"/>
        </row>
        <row r="629">
          <cell r="A629"/>
          <cell r="I629"/>
        </row>
        <row r="630">
          <cell r="A630"/>
          <cell r="I630"/>
        </row>
        <row r="631">
          <cell r="A631"/>
          <cell r="I631"/>
        </row>
        <row r="632">
          <cell r="A632"/>
          <cell r="I632"/>
        </row>
        <row r="633">
          <cell r="A633"/>
          <cell r="I633"/>
        </row>
        <row r="634">
          <cell r="A634"/>
          <cell r="I634"/>
        </row>
        <row r="635">
          <cell r="A635"/>
          <cell r="I635"/>
        </row>
        <row r="636">
          <cell r="A636"/>
          <cell r="I636"/>
        </row>
        <row r="637">
          <cell r="A637"/>
          <cell r="I637"/>
        </row>
        <row r="638">
          <cell r="A638"/>
          <cell r="I638"/>
        </row>
        <row r="639">
          <cell r="A639"/>
          <cell r="I639"/>
        </row>
        <row r="640">
          <cell r="A640"/>
          <cell r="I640"/>
        </row>
        <row r="641">
          <cell r="A641"/>
          <cell r="I641"/>
        </row>
        <row r="642">
          <cell r="A642"/>
          <cell r="I642"/>
        </row>
        <row r="643">
          <cell r="A643"/>
          <cell r="I643"/>
        </row>
        <row r="644">
          <cell r="A644"/>
          <cell r="I644"/>
        </row>
        <row r="645">
          <cell r="A645"/>
          <cell r="I645"/>
        </row>
        <row r="646">
          <cell r="A646"/>
          <cell r="I646"/>
        </row>
        <row r="647">
          <cell r="A647"/>
          <cell r="I647"/>
        </row>
        <row r="648">
          <cell r="A648"/>
          <cell r="I648"/>
        </row>
        <row r="649">
          <cell r="A649"/>
          <cell r="I649"/>
        </row>
        <row r="650">
          <cell r="A650"/>
          <cell r="I650"/>
        </row>
        <row r="651">
          <cell r="A651"/>
          <cell r="I651"/>
        </row>
        <row r="652">
          <cell r="A652"/>
          <cell r="I652"/>
        </row>
        <row r="653">
          <cell r="A653"/>
          <cell r="I653"/>
        </row>
        <row r="654">
          <cell r="A654"/>
          <cell r="I654"/>
        </row>
        <row r="655">
          <cell r="A655"/>
          <cell r="I655"/>
        </row>
        <row r="656">
          <cell r="A656"/>
          <cell r="I656"/>
        </row>
        <row r="657">
          <cell r="A657"/>
          <cell r="I657"/>
        </row>
        <row r="658">
          <cell r="A658"/>
          <cell r="I658"/>
        </row>
        <row r="659">
          <cell r="A659"/>
          <cell r="I659"/>
        </row>
        <row r="660">
          <cell r="A660"/>
          <cell r="I660"/>
        </row>
        <row r="661">
          <cell r="A661"/>
          <cell r="I661"/>
        </row>
        <row r="662">
          <cell r="A662"/>
          <cell r="I662"/>
        </row>
        <row r="663">
          <cell r="A663"/>
          <cell r="I663"/>
        </row>
        <row r="664">
          <cell r="A664"/>
          <cell r="I664"/>
        </row>
        <row r="665">
          <cell r="A665"/>
          <cell r="I665"/>
        </row>
        <row r="666">
          <cell r="A666"/>
          <cell r="I666"/>
        </row>
        <row r="667">
          <cell r="A667"/>
          <cell r="I667"/>
        </row>
        <row r="668">
          <cell r="A668"/>
          <cell r="I668"/>
        </row>
        <row r="669">
          <cell r="A669"/>
          <cell r="I669"/>
        </row>
        <row r="670">
          <cell r="A670"/>
          <cell r="I670"/>
        </row>
        <row r="671">
          <cell r="A671"/>
          <cell r="I671"/>
        </row>
        <row r="672">
          <cell r="A672"/>
          <cell r="I672"/>
        </row>
        <row r="673">
          <cell r="A673"/>
          <cell r="I673"/>
        </row>
        <row r="674">
          <cell r="A674"/>
          <cell r="I674"/>
        </row>
        <row r="675">
          <cell r="A675"/>
          <cell r="I675"/>
        </row>
        <row r="676">
          <cell r="A676"/>
          <cell r="I676"/>
        </row>
        <row r="677">
          <cell r="A677"/>
          <cell r="I677"/>
        </row>
        <row r="678">
          <cell r="A678"/>
          <cell r="I678"/>
        </row>
        <row r="679">
          <cell r="A679"/>
          <cell r="I679"/>
        </row>
        <row r="680">
          <cell r="A680"/>
          <cell r="I680"/>
        </row>
        <row r="681">
          <cell r="A681"/>
          <cell r="I681"/>
        </row>
        <row r="682">
          <cell r="A682"/>
          <cell r="I682"/>
        </row>
        <row r="683">
          <cell r="A683"/>
          <cell r="I683"/>
        </row>
        <row r="684">
          <cell r="A684"/>
          <cell r="I684"/>
        </row>
        <row r="685">
          <cell r="A685"/>
          <cell r="I685"/>
        </row>
        <row r="686">
          <cell r="A686"/>
          <cell r="I686"/>
        </row>
        <row r="687">
          <cell r="A687"/>
          <cell r="I687"/>
        </row>
        <row r="688">
          <cell r="A688"/>
          <cell r="I688"/>
        </row>
        <row r="689">
          <cell r="A689"/>
          <cell r="I689"/>
        </row>
        <row r="690">
          <cell r="A690"/>
          <cell r="I690"/>
        </row>
        <row r="691">
          <cell r="A691"/>
          <cell r="I691"/>
        </row>
        <row r="692">
          <cell r="A692"/>
          <cell r="I692"/>
        </row>
        <row r="693">
          <cell r="A693"/>
          <cell r="I693"/>
        </row>
        <row r="694">
          <cell r="A694"/>
          <cell r="I694"/>
        </row>
        <row r="695">
          <cell r="A695"/>
        </row>
        <row r="696">
          <cell r="A696"/>
        </row>
        <row r="697">
          <cell r="A697"/>
        </row>
        <row r="698">
          <cell r="A698"/>
        </row>
        <row r="699">
          <cell r="A699"/>
        </row>
        <row r="700">
          <cell r="A700"/>
        </row>
        <row r="701">
          <cell r="A701"/>
        </row>
        <row r="702">
          <cell r="I702"/>
        </row>
      </sheetData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948EA-0848-4CD4-8B6A-41ADD12B7A30}">
  <sheetPr>
    <tabColor theme="4" tint="0.79998168889431442"/>
  </sheetPr>
  <dimension ref="A1:AVK2591"/>
  <sheetViews>
    <sheetView tabSelected="1" zoomScaleNormal="100" workbookViewId="0">
      <pane ySplit="2" topLeftCell="A3" activePane="bottomLeft" state="frozen"/>
      <selection pane="bottomLeft" activeCell="L27" sqref="L27"/>
    </sheetView>
  </sheetViews>
  <sheetFormatPr defaultColWidth="9.5703125" defaultRowHeight="15"/>
  <cols>
    <col min="1" max="1" width="3.28515625" style="265" customWidth="1"/>
    <col min="2" max="2" width="9.7109375" style="261" customWidth="1"/>
    <col min="3" max="3" width="9.85546875" style="261" customWidth="1"/>
    <col min="4" max="4" width="4.28515625" style="265" customWidth="1"/>
    <col min="5" max="5" width="10.7109375" style="265" customWidth="1"/>
    <col min="6" max="7" width="5.7109375" style="265" customWidth="1"/>
    <col min="8" max="8" width="3.85546875" style="265" customWidth="1"/>
    <col min="9" max="9" width="13.140625" style="265" customWidth="1"/>
    <col min="10" max="10" width="8.42578125" style="265" customWidth="1"/>
    <col min="11" max="11" width="19.42578125" style="265" customWidth="1"/>
    <col min="12" max="12" width="19" style="265" customWidth="1"/>
    <col min="13" max="13" width="11" style="1" customWidth="1"/>
    <col min="14" max="17" width="9.7109375" style="1" customWidth="1"/>
    <col min="18" max="18" width="9.7109375" style="260" customWidth="1"/>
    <col min="19" max="19" width="8.7109375" style="265" customWidth="1"/>
    <col min="20" max="20" width="3.5703125" style="265" customWidth="1"/>
    <col min="21" max="21" width="8.42578125" style="265" customWidth="1"/>
    <col min="22" max="22" width="21.28515625" style="265" customWidth="1"/>
    <col min="23" max="23" width="5.5703125" style="265" customWidth="1"/>
    <col min="24" max="24" width="8.140625" style="265" bestFit="1" customWidth="1"/>
    <col min="25" max="25" width="10.7109375" style="265" customWidth="1"/>
    <col min="26" max="26" width="9.42578125" style="265" bestFit="1" customWidth="1"/>
    <col min="27" max="27" width="14.85546875" style="265" customWidth="1"/>
    <col min="28" max="28" width="13" style="265" customWidth="1"/>
    <col min="29" max="29" width="10.42578125" style="265" customWidth="1"/>
    <col min="30" max="30" width="8.5703125" style="265" customWidth="1"/>
    <col min="31" max="31" width="12.42578125" style="265" customWidth="1"/>
    <col min="32" max="32" width="16.140625" style="265" customWidth="1"/>
    <col min="33" max="33" width="11" style="265" customWidth="1"/>
    <col min="34" max="34" width="7.5703125" style="265" customWidth="1"/>
    <col min="35" max="35" width="14" style="265" customWidth="1"/>
    <col min="36" max="36" width="13.7109375" style="265" customWidth="1"/>
    <col min="37" max="37" width="4.7109375" style="265" customWidth="1"/>
    <col min="38" max="38" width="7.85546875" style="278" customWidth="1"/>
    <col min="39" max="39" width="5.28515625" style="265" customWidth="1"/>
    <col min="40" max="40" width="8.28515625" style="265" bestFit="1" customWidth="1"/>
    <col min="41" max="41" width="12.5703125" style="265" bestFit="1" customWidth="1"/>
    <col min="42" max="42" width="8.5703125" style="265" bestFit="1" customWidth="1"/>
    <col min="43" max="43" width="10.7109375" style="265" bestFit="1" customWidth="1"/>
    <col min="44" max="44" width="26.7109375" style="265" bestFit="1" customWidth="1"/>
    <col min="45" max="45" width="14.85546875" style="265" bestFit="1" customWidth="1"/>
    <col min="46" max="46" width="23" style="265" bestFit="1" customWidth="1"/>
    <col min="47" max="47" width="14.85546875" style="265" bestFit="1" customWidth="1"/>
    <col min="48" max="48" width="8.7109375" style="265" customWidth="1"/>
    <col min="49" max="50" width="9.5703125" style="265"/>
    <col min="51" max="51" width="24.28515625" style="265" customWidth="1"/>
    <col min="52" max="16384" width="9.5703125" style="265"/>
  </cols>
  <sheetData>
    <row r="1" spans="1:56">
      <c r="I1" s="1"/>
      <c r="J1" s="1"/>
      <c r="K1" s="1"/>
      <c r="L1" s="1"/>
      <c r="S1" s="257"/>
      <c r="V1" s="279"/>
      <c r="X1" s="281">
        <f>SUBTOTAL(9,X2:X3000)</f>
        <v>6883899</v>
      </c>
      <c r="Y1" s="344">
        <f>SUBTOTAL(9,Y2:Y3000)</f>
        <v>3024868855</v>
      </c>
      <c r="Z1" s="262">
        <f>AA1/Y1</f>
        <v>0.47484837030231253</v>
      </c>
      <c r="AA1" s="346">
        <f>SUBTOTAL(9,AA2:AA3000)</f>
        <v>1436354046.1749721</v>
      </c>
      <c r="AD1" s="346">
        <f>SUBTOTAL(9,AD2:AD3000)</f>
        <v>0</v>
      </c>
      <c r="AE1" s="346">
        <f>SUBTOTAL(9,AE2:AE3000)</f>
        <v>1949022.2023750006</v>
      </c>
      <c r="AF1" s="346">
        <f>SUBTOTAL(9,AF2:AF3000)</f>
        <v>1433848540.3773477</v>
      </c>
    </row>
    <row r="2" spans="1:56" ht="15.75" thickBot="1">
      <c r="A2" s="266" t="s">
        <v>1051</v>
      </c>
      <c r="B2" s="258" t="s">
        <v>1052</v>
      </c>
      <c r="C2" s="258" t="s">
        <v>1053</v>
      </c>
      <c r="D2" s="266" t="s">
        <v>1</v>
      </c>
      <c r="E2" s="266" t="s">
        <v>2</v>
      </c>
      <c r="F2" s="266" t="s">
        <v>3</v>
      </c>
      <c r="G2" s="267" t="s">
        <v>4</v>
      </c>
      <c r="H2" s="267" t="s">
        <v>5</v>
      </c>
      <c r="I2" s="266" t="s">
        <v>6</v>
      </c>
      <c r="J2" s="268" t="s">
        <v>7</v>
      </c>
      <c r="K2" s="266" t="s">
        <v>8</v>
      </c>
      <c r="L2" s="266" t="s">
        <v>9</v>
      </c>
      <c r="M2" s="268" t="s">
        <v>10</v>
      </c>
      <c r="N2" s="268" t="s">
        <v>11</v>
      </c>
      <c r="O2" s="267" t="s">
        <v>12</v>
      </c>
      <c r="P2" s="268" t="s">
        <v>13</v>
      </c>
      <c r="Q2" s="268" t="s">
        <v>14</v>
      </c>
      <c r="R2" s="268" t="s">
        <v>15</v>
      </c>
      <c r="S2" s="266" t="s">
        <v>16</v>
      </c>
      <c r="T2" s="266" t="s">
        <v>17</v>
      </c>
      <c r="U2" s="266" t="s">
        <v>272</v>
      </c>
      <c r="V2" s="266" t="s">
        <v>20</v>
      </c>
      <c r="W2" s="266" t="s">
        <v>1054</v>
      </c>
      <c r="X2" s="269" t="s">
        <v>1055</v>
      </c>
      <c r="Y2" s="270" t="s">
        <v>1056</v>
      </c>
      <c r="Z2" s="271" t="s">
        <v>1057</v>
      </c>
      <c r="AA2" s="272" t="s">
        <v>26</v>
      </c>
      <c r="AB2" s="271" t="s">
        <v>1058</v>
      </c>
      <c r="AC2" s="271" t="s">
        <v>1059</v>
      </c>
      <c r="AD2" s="273" t="s">
        <v>1060</v>
      </c>
      <c r="AE2" s="272" t="s">
        <v>1061</v>
      </c>
      <c r="AF2" s="273" t="s">
        <v>29</v>
      </c>
      <c r="AG2" s="273" t="s">
        <v>30</v>
      </c>
      <c r="AH2" s="274" t="s">
        <v>31</v>
      </c>
      <c r="AI2" s="275" t="s">
        <v>32</v>
      </c>
      <c r="AJ2" s="272" t="s">
        <v>33</v>
      </c>
      <c r="AK2" s="272" t="s">
        <v>34</v>
      </c>
      <c r="AL2" s="277" t="s">
        <v>35</v>
      </c>
      <c r="AM2" s="272" t="s">
        <v>36</v>
      </c>
      <c r="AN2" s="266" t="s">
        <v>37</v>
      </c>
      <c r="AO2" s="266" t="s">
        <v>1703</v>
      </c>
      <c r="AP2" s="276" t="s">
        <v>1062</v>
      </c>
      <c r="AQ2" s="276" t="s">
        <v>1063</v>
      </c>
      <c r="AR2" s="276" t="s">
        <v>1064</v>
      </c>
      <c r="AS2" s="276" t="s">
        <v>1065</v>
      </c>
      <c r="AT2" s="276" t="s">
        <v>1</v>
      </c>
      <c r="AU2" s="276" t="s">
        <v>1066</v>
      </c>
      <c r="AV2" s="259" t="s">
        <v>1704</v>
      </c>
      <c r="AY2" s="256" t="s">
        <v>1705</v>
      </c>
      <c r="AZ2" s="256" t="s">
        <v>381</v>
      </c>
      <c r="BA2" s="256" t="s">
        <v>1706</v>
      </c>
      <c r="BB2" s="256" t="s">
        <v>1706</v>
      </c>
      <c r="BC2" s="264" t="s">
        <v>1707</v>
      </c>
      <c r="BD2" s="264" t="s">
        <v>1708</v>
      </c>
    </row>
    <row r="3" spans="1:56" ht="15.75" thickTop="1">
      <c r="A3" s="697"/>
      <c r="B3" s="558">
        <v>44624</v>
      </c>
      <c r="C3" s="558">
        <v>44607</v>
      </c>
      <c r="D3" s="687" t="s">
        <v>86</v>
      </c>
      <c r="E3" s="676"/>
      <c r="F3" s="688"/>
      <c r="G3" s="505">
        <v>2022</v>
      </c>
      <c r="H3" s="676">
        <v>3</v>
      </c>
      <c r="I3" s="676">
        <v>127224</v>
      </c>
      <c r="J3" s="677">
        <v>44627</v>
      </c>
      <c r="K3" s="676" t="s">
        <v>1802</v>
      </c>
      <c r="L3" s="676" t="s">
        <v>1803</v>
      </c>
      <c r="M3" s="677">
        <v>44473</v>
      </c>
      <c r="N3" s="677">
        <v>44583</v>
      </c>
      <c r="O3" s="677"/>
      <c r="P3" s="677">
        <v>44623</v>
      </c>
      <c r="Q3" s="677">
        <v>44627</v>
      </c>
      <c r="R3" s="677">
        <v>44628</v>
      </c>
      <c r="S3" s="676" t="s">
        <v>1712</v>
      </c>
      <c r="T3" s="676">
        <v>72</v>
      </c>
      <c r="U3" s="688" t="s">
        <v>1804</v>
      </c>
      <c r="V3" s="676" t="s">
        <v>1194</v>
      </c>
      <c r="W3" s="676">
        <v>415</v>
      </c>
      <c r="X3" s="626">
        <v>609</v>
      </c>
      <c r="Y3" s="525">
        <f>W3*X3</f>
        <v>252735</v>
      </c>
      <c r="Z3" s="680">
        <v>0.45</v>
      </c>
      <c r="AA3" s="338">
        <f>Y3*Z3</f>
        <v>113730.75</v>
      </c>
      <c r="AB3" s="682"/>
      <c r="AC3" s="683">
        <v>0</v>
      </c>
      <c r="AD3" s="676"/>
      <c r="AE3" s="676"/>
      <c r="AF3" s="343">
        <f>AA3+AD3+AE3</f>
        <v>113730.75</v>
      </c>
      <c r="AG3" s="676" t="s">
        <v>1073</v>
      </c>
      <c r="AH3" s="676">
        <v>100</v>
      </c>
      <c r="AI3" s="676"/>
      <c r="AJ3" s="677" t="s">
        <v>1387</v>
      </c>
      <c r="AK3" s="677" t="s">
        <v>50</v>
      </c>
      <c r="AL3" s="685" t="s">
        <v>1805</v>
      </c>
      <c r="AM3" s="676" t="s">
        <v>52</v>
      </c>
      <c r="AN3" s="518" t="s">
        <v>50</v>
      </c>
      <c r="AO3" s="676" t="s">
        <v>1078</v>
      </c>
      <c r="AP3" s="684" t="s">
        <v>38</v>
      </c>
      <c r="AQ3" s="676" t="s">
        <v>1090</v>
      </c>
      <c r="AR3" s="676"/>
      <c r="AS3" s="521"/>
      <c r="AT3" s="675"/>
      <c r="AU3" s="675"/>
      <c r="AV3" s="680"/>
      <c r="AW3" s="265" t="str">
        <f>U3</f>
        <v>30380659F</v>
      </c>
      <c r="AX3" s="265" cm="1">
        <f t="array" ref="AX3">SUM(MID(0&amp;AW3,LARGE(INDEX(ISNUMBER(--MID(AW3,ROW($1:$8),1))*ROW($1:$8),),ROW($1:$8))+1,1)*10^ROW($1:$8)/10)</f>
        <v>30380659</v>
      </c>
      <c r="AY3" s="265" t="str">
        <f>VLOOKUP($AX3,'Item Master Data'!$A:$F,3,FALSE)</f>
        <v xml:space="preserve">Q.PEAK DUO L G6 </v>
      </c>
      <c r="AZ3" s="347">
        <f>VLOOKUP($AX3,'Item Master Data'!$A:$F,6,FALSE)</f>
        <v>415</v>
      </c>
      <c r="BA3" s="347">
        <f>X3/BB3</f>
        <v>21</v>
      </c>
      <c r="BB3" s="347">
        <f>VLOOKUP(AX3,'Item Master Data'!$A:$G,7,FALSE)</f>
        <v>29</v>
      </c>
      <c r="BD3" s="347">
        <f>W3-AZ3</f>
        <v>0</v>
      </c>
    </row>
    <row r="4" spans="1:56">
      <c r="A4" s="697"/>
      <c r="B4" s="558">
        <v>44630</v>
      </c>
      <c r="C4" s="558">
        <v>44630</v>
      </c>
      <c r="D4" s="687" t="s">
        <v>86</v>
      </c>
      <c r="E4" s="676"/>
      <c r="F4" s="688" t="s">
        <v>87</v>
      </c>
      <c r="G4" s="505">
        <v>2022</v>
      </c>
      <c r="H4" s="335">
        <v>3</v>
      </c>
      <c r="I4" s="676">
        <v>127323</v>
      </c>
      <c r="J4" s="336">
        <v>44630</v>
      </c>
      <c r="K4" s="676" t="s">
        <v>1819</v>
      </c>
      <c r="L4" s="676" t="s">
        <v>1820</v>
      </c>
      <c r="M4" s="336">
        <v>44432</v>
      </c>
      <c r="N4" s="336">
        <v>44501</v>
      </c>
      <c r="O4" s="336">
        <v>44620</v>
      </c>
      <c r="P4" s="336">
        <v>44601</v>
      </c>
      <c r="Q4" s="336">
        <v>44627</v>
      </c>
      <c r="R4" s="336">
        <v>44630</v>
      </c>
      <c r="S4" s="335" t="s">
        <v>1712</v>
      </c>
      <c r="T4" s="335">
        <v>72</v>
      </c>
      <c r="U4" s="688">
        <v>49301156</v>
      </c>
      <c r="V4" s="335" t="s">
        <v>1108</v>
      </c>
      <c r="W4" s="676">
        <v>480</v>
      </c>
      <c r="X4" s="626">
        <v>1044</v>
      </c>
      <c r="Y4" s="525">
        <f>W4*X4</f>
        <v>501120</v>
      </c>
      <c r="Z4" s="337">
        <v>0.42499999999999999</v>
      </c>
      <c r="AA4" s="354">
        <f>Y4*Z4</f>
        <v>212976</v>
      </c>
      <c r="AB4" s="682"/>
      <c r="AC4" s="683">
        <v>0</v>
      </c>
      <c r="AD4" s="676"/>
      <c r="AE4" s="676"/>
      <c r="AF4" s="358">
        <f>AA4+AD4+AE4</f>
        <v>212976</v>
      </c>
      <c r="AG4" s="335" t="s">
        <v>47</v>
      </c>
      <c r="AH4" s="676">
        <v>10</v>
      </c>
      <c r="AI4" s="335">
        <v>60</v>
      </c>
      <c r="AJ4" s="677" t="s">
        <v>1821</v>
      </c>
      <c r="AK4" s="677" t="s">
        <v>50</v>
      </c>
      <c r="AL4" s="685" t="s">
        <v>1822</v>
      </c>
      <c r="AM4" s="335" t="s">
        <v>52</v>
      </c>
      <c r="AN4" s="518" t="s">
        <v>1076</v>
      </c>
      <c r="AO4" s="335" t="s">
        <v>1078</v>
      </c>
      <c r="AP4" s="684"/>
      <c r="AQ4" s="676" t="s">
        <v>1090</v>
      </c>
      <c r="AR4" s="676"/>
      <c r="AS4" s="521"/>
      <c r="AT4" s="675"/>
      <c r="AU4" s="675"/>
      <c r="AV4" s="680"/>
      <c r="AW4" s="347">
        <f>U4</f>
        <v>49301156</v>
      </c>
      <c r="AX4" s="347" cm="1">
        <f t="array" ref="AX4">SUM(MID(0&amp;AW4,LARGE(INDEX(ISNUMBER(--MID(AW4,ROW($1:$8),1))*ROW($1:$8),),ROW($1:$8))+1,1)*10^ROW($1:$8)/10)</f>
        <v>49301156</v>
      </c>
      <c r="AY4" s="347" t="str">
        <f>VLOOKUP($AX4,'Item Master Data'!$A:$F,3,FALSE)</f>
        <v>Q.PEAK DUO XL G10</v>
      </c>
      <c r="AZ4" s="347">
        <f>VLOOKUP($AX4,'Item Master Data'!$A:$F,6,FALSE)</f>
        <v>480</v>
      </c>
      <c r="BA4" s="347">
        <f>X4/BB4</f>
        <v>36</v>
      </c>
      <c r="BB4" s="347">
        <f>VLOOKUP(AX4,'Item Master Data'!$A:$G,7,FALSE)</f>
        <v>29</v>
      </c>
      <c r="BC4" s="347"/>
      <c r="BD4" s="347">
        <f>W4-AZ4</f>
        <v>0</v>
      </c>
    </row>
    <row r="5" spans="1:56">
      <c r="A5" s="697"/>
      <c r="B5" s="558">
        <v>44630</v>
      </c>
      <c r="C5" s="558">
        <v>44630</v>
      </c>
      <c r="D5" s="687" t="s">
        <v>86</v>
      </c>
      <c r="E5" s="532"/>
      <c r="F5" s="688" t="s">
        <v>87</v>
      </c>
      <c r="G5" s="505">
        <v>2022</v>
      </c>
      <c r="H5" s="676">
        <v>3</v>
      </c>
      <c r="I5" s="676">
        <v>127200</v>
      </c>
      <c r="J5" s="677">
        <v>44622</v>
      </c>
      <c r="K5" s="676" t="s">
        <v>1827</v>
      </c>
      <c r="L5" s="676" t="s">
        <v>1820</v>
      </c>
      <c r="M5" s="677">
        <v>44432</v>
      </c>
      <c r="N5" s="677">
        <v>44501</v>
      </c>
      <c r="O5" s="677">
        <v>44620</v>
      </c>
      <c r="P5" s="336">
        <v>44601</v>
      </c>
      <c r="Q5" s="336">
        <v>44621</v>
      </c>
      <c r="R5" s="336">
        <v>44622</v>
      </c>
      <c r="S5" s="335" t="s">
        <v>1712</v>
      </c>
      <c r="T5" s="335">
        <v>72</v>
      </c>
      <c r="U5" s="688">
        <v>49301156</v>
      </c>
      <c r="V5" s="335" t="s">
        <v>1108</v>
      </c>
      <c r="W5" s="676">
        <v>480</v>
      </c>
      <c r="X5" s="626">
        <v>1044</v>
      </c>
      <c r="Y5" s="525">
        <f>W5*X5</f>
        <v>501120</v>
      </c>
      <c r="Z5" s="337">
        <v>0.42499999999999999</v>
      </c>
      <c r="AA5" s="354">
        <f>Y5*Z5</f>
        <v>212976</v>
      </c>
      <c r="AB5" s="682"/>
      <c r="AC5" s="339">
        <v>0</v>
      </c>
      <c r="AD5" s="676"/>
      <c r="AE5" s="676"/>
      <c r="AF5" s="358">
        <f>AA5+AD5+AE5</f>
        <v>212976</v>
      </c>
      <c r="AG5" s="335" t="s">
        <v>47</v>
      </c>
      <c r="AH5" s="676">
        <v>10</v>
      </c>
      <c r="AI5" s="676">
        <v>60</v>
      </c>
      <c r="AJ5" s="677" t="s">
        <v>1087</v>
      </c>
      <c r="AK5" s="677" t="s">
        <v>1088</v>
      </c>
      <c r="AL5" s="685" t="s">
        <v>1822</v>
      </c>
      <c r="AM5" s="335" t="s">
        <v>52</v>
      </c>
      <c r="AN5" s="518" t="s">
        <v>1076</v>
      </c>
      <c r="AO5" s="335" t="s">
        <v>1078</v>
      </c>
      <c r="AP5" s="684"/>
      <c r="AQ5" s="676" t="s">
        <v>1090</v>
      </c>
      <c r="AR5" s="676"/>
      <c r="AS5" s="521"/>
      <c r="AT5" s="675"/>
      <c r="AU5" s="675"/>
      <c r="AV5" s="680"/>
      <c r="AW5" s="347">
        <f>U5</f>
        <v>49301156</v>
      </c>
      <c r="AX5" s="347" cm="1">
        <f t="array" ref="AX5">SUM(MID(0&amp;AW5,LARGE(INDEX(ISNUMBER(--MID(AW5,ROW($1:$8),1))*ROW($1:$8),),ROW($1:$8))+1,1)*10^ROW($1:$8)/10)</f>
        <v>49301156</v>
      </c>
      <c r="AY5" s="347" t="str">
        <f>VLOOKUP($AX5,'Item Master Data'!$A:$F,3,FALSE)</f>
        <v>Q.PEAK DUO XL G10</v>
      </c>
      <c r="AZ5" s="347">
        <f>VLOOKUP($AX5,'Item Master Data'!$A:$F,6,FALSE)</f>
        <v>480</v>
      </c>
      <c r="BA5" s="347">
        <f>X5/BB5</f>
        <v>36</v>
      </c>
      <c r="BB5" s="347">
        <f>VLOOKUP(AX5,'Item Master Data'!$A:$G,7,FALSE)</f>
        <v>29</v>
      </c>
      <c r="BC5" s="347"/>
      <c r="BD5" s="347">
        <f>W5-AZ5</f>
        <v>0</v>
      </c>
    </row>
    <row r="6" spans="1:56">
      <c r="A6" s="697"/>
      <c r="B6" s="558">
        <v>44642</v>
      </c>
      <c r="C6" s="558">
        <v>44621</v>
      </c>
      <c r="D6" s="687" t="s">
        <v>86</v>
      </c>
      <c r="E6" s="532" t="s">
        <v>1839</v>
      </c>
      <c r="F6" s="688"/>
      <c r="G6" s="505">
        <v>2022</v>
      </c>
      <c r="H6" s="676">
        <v>3</v>
      </c>
      <c r="I6" s="676">
        <v>127628</v>
      </c>
      <c r="J6" s="677">
        <v>44649</v>
      </c>
      <c r="K6" s="676">
        <v>220209</v>
      </c>
      <c r="L6" s="676" t="s">
        <v>1744</v>
      </c>
      <c r="M6" s="677">
        <v>37296</v>
      </c>
      <c r="N6" s="677">
        <v>44629</v>
      </c>
      <c r="O6" s="677"/>
      <c r="P6" s="677">
        <v>44642</v>
      </c>
      <c r="Q6" s="677">
        <v>44649</v>
      </c>
      <c r="R6" s="677">
        <v>44650</v>
      </c>
      <c r="S6" s="676" t="s">
        <v>88</v>
      </c>
      <c r="T6" s="676">
        <v>72</v>
      </c>
      <c r="U6" s="688" t="s">
        <v>1840</v>
      </c>
      <c r="V6" s="676" t="s">
        <v>1108</v>
      </c>
      <c r="W6" s="676">
        <v>475</v>
      </c>
      <c r="X6" s="626">
        <v>464</v>
      </c>
      <c r="Y6" s="525">
        <f>W6*X6</f>
        <v>220400</v>
      </c>
      <c r="Z6" s="680">
        <v>0.49498947368421053</v>
      </c>
      <c r="AA6" s="354">
        <f>Y6*Z6</f>
        <v>109095.68000000001</v>
      </c>
      <c r="AB6" s="682"/>
      <c r="AC6" s="683">
        <v>0</v>
      </c>
      <c r="AD6" s="676"/>
      <c r="AE6" s="676"/>
      <c r="AF6" s="358">
        <f>AA6+AD6+AE6</f>
        <v>109095.68000000001</v>
      </c>
      <c r="AG6" s="676" t="s">
        <v>1073</v>
      </c>
      <c r="AH6" s="676">
        <v>100</v>
      </c>
      <c r="AI6" s="676">
        <v>0</v>
      </c>
      <c r="AJ6" s="677" t="s">
        <v>1841</v>
      </c>
      <c r="AK6" s="677" t="s">
        <v>50</v>
      </c>
      <c r="AL6" s="685" t="s">
        <v>1747</v>
      </c>
      <c r="AM6" s="676" t="s">
        <v>52</v>
      </c>
      <c r="AN6" s="518" t="s">
        <v>50</v>
      </c>
      <c r="AO6" s="676" t="s">
        <v>1078</v>
      </c>
      <c r="AP6" s="684" t="s">
        <v>38</v>
      </c>
      <c r="AQ6" s="676" t="s">
        <v>37</v>
      </c>
      <c r="AR6" s="676"/>
      <c r="AS6" s="521"/>
      <c r="AT6" s="675"/>
      <c r="AU6" s="675"/>
      <c r="AV6" s="680"/>
      <c r="AW6" s="347" t="str">
        <f>U6</f>
        <v>30397471F</v>
      </c>
      <c r="AX6" s="347" cm="1">
        <f t="array" ref="AX6">SUM(MID(0&amp;AW6,LARGE(INDEX(ISNUMBER(--MID(AW6,ROW($1:$8),1))*ROW($1:$8),),ROW($1:$8))+1,1)*10^ROW($1:$8)/10)</f>
        <v>30397471</v>
      </c>
      <c r="AY6" s="347" t="str">
        <f>VLOOKUP($AX6,'Item Master Data'!$A:$F,3,FALSE)</f>
        <v>Q.PEAK DUO XL G10</v>
      </c>
      <c r="AZ6" s="347">
        <f>VLOOKUP($AX6,'Item Master Data'!$A:$F,6,FALSE)</f>
        <v>475</v>
      </c>
      <c r="BA6" s="347">
        <f>X6/BB6</f>
        <v>16</v>
      </c>
      <c r="BB6" s="347">
        <f>VLOOKUP(AX6,'Item Master Data'!$A:$G,7,FALSE)</f>
        <v>29</v>
      </c>
      <c r="BC6" s="347"/>
      <c r="BD6" s="347">
        <f>W6-AZ6</f>
        <v>0</v>
      </c>
    </row>
    <row r="7" spans="1:56">
      <c r="A7" s="697"/>
      <c r="B7" s="415">
        <v>44629</v>
      </c>
      <c r="C7" s="415">
        <v>44629</v>
      </c>
      <c r="D7" s="687" t="s">
        <v>86</v>
      </c>
      <c r="E7" s="676" t="s">
        <v>1847</v>
      </c>
      <c r="F7" s="688" t="s">
        <v>87</v>
      </c>
      <c r="G7" s="505">
        <v>2022</v>
      </c>
      <c r="H7" s="676">
        <v>3</v>
      </c>
      <c r="I7" s="676">
        <v>127276</v>
      </c>
      <c r="J7" s="677">
        <v>44634</v>
      </c>
      <c r="K7" s="676" t="s">
        <v>1848</v>
      </c>
      <c r="L7" s="676" t="s">
        <v>1717</v>
      </c>
      <c r="M7" s="677">
        <v>44279</v>
      </c>
      <c r="N7" s="677">
        <v>44440</v>
      </c>
      <c r="O7" s="677"/>
      <c r="P7" s="336">
        <v>44630</v>
      </c>
      <c r="Q7" s="336">
        <v>44634</v>
      </c>
      <c r="R7" s="336">
        <v>44638</v>
      </c>
      <c r="S7" s="335" t="s">
        <v>88</v>
      </c>
      <c r="T7" s="335">
        <v>72</v>
      </c>
      <c r="U7" s="335" t="s">
        <v>1154</v>
      </c>
      <c r="V7" s="335" t="s">
        <v>1155</v>
      </c>
      <c r="W7" s="676">
        <v>425</v>
      </c>
      <c r="X7" s="626">
        <v>720</v>
      </c>
      <c r="Y7" s="525">
        <f>W7*X7</f>
        <v>306000</v>
      </c>
      <c r="Z7" s="337">
        <v>0.44</v>
      </c>
      <c r="AA7" s="354">
        <f>Y7*Z7</f>
        <v>134640</v>
      </c>
      <c r="AB7" s="682"/>
      <c r="AC7" s="683">
        <v>0</v>
      </c>
      <c r="AD7" s="676"/>
      <c r="AE7" s="676"/>
      <c r="AF7" s="358">
        <f>AA7+AD7+AE7</f>
        <v>134640</v>
      </c>
      <c r="AG7" s="335" t="s">
        <v>1073</v>
      </c>
      <c r="AH7" s="335"/>
      <c r="AI7" s="676">
        <v>60</v>
      </c>
      <c r="AJ7" s="677" t="s">
        <v>1718</v>
      </c>
      <c r="AK7" s="677" t="s">
        <v>50</v>
      </c>
      <c r="AL7" s="685" t="s">
        <v>1753</v>
      </c>
      <c r="AM7" s="335" t="s">
        <v>52</v>
      </c>
      <c r="AN7" s="518" t="s">
        <v>1156</v>
      </c>
      <c r="AO7" s="335" t="s">
        <v>1078</v>
      </c>
      <c r="AP7" s="684" t="s">
        <v>38</v>
      </c>
      <c r="AQ7" s="676" t="s">
        <v>37</v>
      </c>
      <c r="AR7" s="676"/>
      <c r="AS7" s="675" t="s">
        <v>1077</v>
      </c>
      <c r="AT7" s="675"/>
      <c r="AU7" s="675"/>
      <c r="AV7" s="674"/>
      <c r="AW7" s="347" t="str">
        <f>U7</f>
        <v>12005804F</v>
      </c>
      <c r="AX7" s="347" cm="1">
        <f t="array" ref="AX7">SUM(MID(0&amp;AW7,LARGE(INDEX(ISNUMBER(--MID(AW7,ROW($1:$8),1))*ROW($1:$8),),ROW($1:$8))+1,1)*10^ROW($1:$8)/10)</f>
        <v>12005804</v>
      </c>
      <c r="AY7" s="347" t="str">
        <f>VLOOKUP($AX7,'Item Master Data'!$A:$F,3,FALSE)</f>
        <v>Q.PEAK DUO L G8</v>
      </c>
      <c r="AZ7" s="347">
        <f>VLOOKUP($AX7,'Item Master Data'!$A:$F,6,FALSE)</f>
        <v>425</v>
      </c>
      <c r="BA7" s="347">
        <f>X7/BB7</f>
        <v>24</v>
      </c>
      <c r="BB7" s="347">
        <f>VLOOKUP(AX7,'Item Master Data'!$A:$G,7,FALSE)</f>
        <v>30</v>
      </c>
      <c r="BC7" s="347"/>
      <c r="BD7" s="347">
        <f>W7-AZ7</f>
        <v>0</v>
      </c>
    </row>
    <row r="8" spans="1:56">
      <c r="A8" s="697"/>
      <c r="B8" s="558">
        <v>44628</v>
      </c>
      <c r="C8" s="558">
        <v>44628</v>
      </c>
      <c r="D8" s="687" t="s">
        <v>86</v>
      </c>
      <c r="E8" s="676"/>
      <c r="F8" s="688"/>
      <c r="G8" s="505">
        <v>2022</v>
      </c>
      <c r="H8" s="676">
        <v>3</v>
      </c>
      <c r="I8" s="734">
        <v>127781</v>
      </c>
      <c r="J8" s="677">
        <v>44651</v>
      </c>
      <c r="K8" s="676" t="s">
        <v>1716</v>
      </c>
      <c r="L8" s="676" t="s">
        <v>1717</v>
      </c>
      <c r="M8" s="677">
        <v>44361</v>
      </c>
      <c r="N8" s="677">
        <v>44531</v>
      </c>
      <c r="O8" s="677"/>
      <c r="P8" s="336">
        <v>44628</v>
      </c>
      <c r="Q8" s="336">
        <v>44650</v>
      </c>
      <c r="R8" s="336">
        <v>44655</v>
      </c>
      <c r="S8" s="335" t="s">
        <v>1712</v>
      </c>
      <c r="T8" s="335">
        <v>60</v>
      </c>
      <c r="U8" s="688">
        <v>49204132</v>
      </c>
      <c r="V8" s="335" t="s">
        <v>1231</v>
      </c>
      <c r="W8" s="676">
        <v>360</v>
      </c>
      <c r="X8" s="626">
        <v>676</v>
      </c>
      <c r="Y8" s="525">
        <f>W8*X8</f>
        <v>243360</v>
      </c>
      <c r="Z8" s="680">
        <v>0.83000000000000007</v>
      </c>
      <c r="AA8" s="354">
        <f>Y8*Z8</f>
        <v>201988.80000000002</v>
      </c>
      <c r="AB8" s="682"/>
      <c r="AC8" s="683">
        <v>0</v>
      </c>
      <c r="AD8" s="676"/>
      <c r="AE8" s="676"/>
      <c r="AF8" s="358">
        <f>AA8+AD8+AE8</f>
        <v>201988.80000000002</v>
      </c>
      <c r="AG8" s="335" t="s">
        <v>1073</v>
      </c>
      <c r="AH8" s="335"/>
      <c r="AI8" s="676">
        <v>60</v>
      </c>
      <c r="AJ8" s="677" t="s">
        <v>1718</v>
      </c>
      <c r="AK8" s="677" t="s">
        <v>50</v>
      </c>
      <c r="AL8" s="685">
        <v>92806</v>
      </c>
      <c r="AM8" s="335" t="s">
        <v>52</v>
      </c>
      <c r="AN8" s="518" t="s">
        <v>1719</v>
      </c>
      <c r="AO8" s="335" t="s">
        <v>1078</v>
      </c>
      <c r="AP8" s="684"/>
      <c r="AQ8" s="676" t="s">
        <v>37</v>
      </c>
      <c r="AR8" s="676"/>
      <c r="AS8" s="521"/>
      <c r="AT8" s="675"/>
      <c r="AU8" s="675"/>
      <c r="AV8" s="680"/>
      <c r="AW8" s="347">
        <f>U8</f>
        <v>49204132</v>
      </c>
      <c r="AX8" s="347" cm="1">
        <f t="array" ref="AX8">SUM(MID(0&amp;AW8,LARGE(INDEX(ISNUMBER(--MID(AW8,ROW($1:$8),1))*ROW($1:$8),),ROW($1:$8))+1,1)*10^ROW($1:$8)/10)</f>
        <v>49204132</v>
      </c>
      <c r="AY8" s="347" t="str">
        <f>VLOOKUP($AX8,'Item Master Data'!$A:$F,3,FALSE)</f>
        <v>Q.PEAK DUO BLK G10+/AC</v>
      </c>
      <c r="AZ8" s="347">
        <f>VLOOKUP($AX8,'Item Master Data'!$A:$F,6,FALSE)</f>
        <v>360</v>
      </c>
      <c r="BA8" s="347">
        <f>X8/BB8</f>
        <v>26</v>
      </c>
      <c r="BB8" s="347">
        <f>VLOOKUP(AX8,'Item Master Data'!$A:$G,7,FALSE)</f>
        <v>26</v>
      </c>
      <c r="BC8" s="347"/>
      <c r="BD8" s="347">
        <f>W8-AZ8</f>
        <v>0</v>
      </c>
    </row>
    <row r="9" spans="1:56">
      <c r="A9" s="697"/>
      <c r="B9" s="558">
        <v>44628</v>
      </c>
      <c r="C9" s="558">
        <v>44628</v>
      </c>
      <c r="D9" s="687" t="s">
        <v>86</v>
      </c>
      <c r="E9" s="676" t="s">
        <v>1720</v>
      </c>
      <c r="F9" s="688"/>
      <c r="G9" s="505">
        <v>2022</v>
      </c>
      <c r="H9" s="676">
        <v>3</v>
      </c>
      <c r="I9" s="734">
        <v>127876</v>
      </c>
      <c r="J9" s="750">
        <v>44650</v>
      </c>
      <c r="K9" s="734" t="s">
        <v>1716</v>
      </c>
      <c r="L9" s="734" t="s">
        <v>1717</v>
      </c>
      <c r="M9" s="677">
        <v>44361</v>
      </c>
      <c r="N9" s="677">
        <v>44531</v>
      </c>
      <c r="O9" s="677"/>
      <c r="P9" s="336">
        <v>44628</v>
      </c>
      <c r="Q9" s="336">
        <v>44650</v>
      </c>
      <c r="R9" s="336">
        <v>44655</v>
      </c>
      <c r="S9" s="335" t="s">
        <v>1712</v>
      </c>
      <c r="T9" s="335">
        <v>60</v>
      </c>
      <c r="U9" s="688">
        <v>49204132</v>
      </c>
      <c r="V9" s="335" t="s">
        <v>1231</v>
      </c>
      <c r="W9" s="676">
        <v>360</v>
      </c>
      <c r="X9" s="626">
        <v>156</v>
      </c>
      <c r="Y9" s="525">
        <f>W9*X9</f>
        <v>56160</v>
      </c>
      <c r="Z9" s="680">
        <v>0.83000000000000007</v>
      </c>
      <c r="AA9" s="354">
        <f>Y9*Z9</f>
        <v>46612.800000000003</v>
      </c>
      <c r="AB9" s="682"/>
      <c r="AC9" s="339">
        <v>0</v>
      </c>
      <c r="AD9" s="676"/>
      <c r="AE9" s="676"/>
      <c r="AF9" s="358">
        <f>AA9+AD9+AE9</f>
        <v>46612.800000000003</v>
      </c>
      <c r="AG9" s="335" t="s">
        <v>1073</v>
      </c>
      <c r="AH9" s="335"/>
      <c r="AI9" s="676">
        <v>60</v>
      </c>
      <c r="AJ9" s="677" t="s">
        <v>1718</v>
      </c>
      <c r="AK9" s="677" t="s">
        <v>50</v>
      </c>
      <c r="AL9" s="685">
        <v>92806</v>
      </c>
      <c r="AM9" s="335" t="s">
        <v>52</v>
      </c>
      <c r="AN9" s="518" t="s">
        <v>1719</v>
      </c>
      <c r="AO9" s="335" t="s">
        <v>1078</v>
      </c>
      <c r="AP9" s="684"/>
      <c r="AQ9" s="676" t="s">
        <v>37</v>
      </c>
      <c r="AR9" s="676"/>
      <c r="AS9" s="521"/>
      <c r="AT9" s="675"/>
      <c r="AU9" s="675"/>
      <c r="AV9" s="680"/>
      <c r="AW9" s="347">
        <f>U9</f>
        <v>49204132</v>
      </c>
      <c r="AX9" s="347" cm="1">
        <f t="array" ref="AX9">SUM(MID(0&amp;AW9,LARGE(INDEX(ISNUMBER(--MID(AW9,ROW($1:$8),1))*ROW($1:$8),),ROW($1:$8))+1,1)*10^ROW($1:$8)/10)</f>
        <v>49204132</v>
      </c>
      <c r="AY9" s="347" t="str">
        <f>VLOOKUP($AX9,'Item Master Data'!$A:$F,3,FALSE)</f>
        <v>Q.PEAK DUO BLK G10+/AC</v>
      </c>
      <c r="AZ9" s="347">
        <f>VLOOKUP($AX9,'Item Master Data'!$A:$F,6,FALSE)</f>
        <v>360</v>
      </c>
      <c r="BA9" s="347">
        <f>X9/BB9</f>
        <v>6</v>
      </c>
      <c r="BB9" s="347">
        <f>VLOOKUP(AX9,'Item Master Data'!$A:$G,7,FALSE)</f>
        <v>26</v>
      </c>
      <c r="BC9" s="347"/>
      <c r="BD9" s="347">
        <f>W9-AZ9</f>
        <v>0</v>
      </c>
    </row>
    <row r="10" spans="1:56">
      <c r="A10" s="697"/>
      <c r="B10" s="558">
        <v>44628</v>
      </c>
      <c r="C10" s="558">
        <v>44628</v>
      </c>
      <c r="D10" s="687" t="s">
        <v>86</v>
      </c>
      <c r="E10" s="676"/>
      <c r="F10" s="688"/>
      <c r="G10" s="505">
        <v>2022</v>
      </c>
      <c r="H10" s="676">
        <v>3</v>
      </c>
      <c r="I10" s="676">
        <v>127739</v>
      </c>
      <c r="J10" s="677">
        <v>44651</v>
      </c>
      <c r="K10" s="676" t="s">
        <v>1789</v>
      </c>
      <c r="L10" s="676" t="s">
        <v>1717</v>
      </c>
      <c r="M10" s="677">
        <v>44433</v>
      </c>
      <c r="N10" s="677">
        <v>44536</v>
      </c>
      <c r="O10" s="677"/>
      <c r="P10" s="336">
        <v>44628</v>
      </c>
      <c r="Q10" s="336">
        <v>44651</v>
      </c>
      <c r="R10" s="336">
        <v>44656</v>
      </c>
      <c r="S10" s="335" t="s">
        <v>1712</v>
      </c>
      <c r="T10" s="335">
        <v>60</v>
      </c>
      <c r="U10" s="688">
        <v>49204132</v>
      </c>
      <c r="V10" s="335" t="s">
        <v>1231</v>
      </c>
      <c r="W10" s="676">
        <v>360</v>
      </c>
      <c r="X10" s="626">
        <v>676</v>
      </c>
      <c r="Y10" s="525">
        <f>W10*X10</f>
        <v>243360</v>
      </c>
      <c r="Z10" s="680">
        <v>0.83000000000000007</v>
      </c>
      <c r="AA10" s="354">
        <f>Y10*Z10</f>
        <v>201988.80000000002</v>
      </c>
      <c r="AB10" s="682"/>
      <c r="AC10" s="339">
        <v>0</v>
      </c>
      <c r="AD10" s="676"/>
      <c r="AE10" s="676"/>
      <c r="AF10" s="358">
        <f>AA10+AD10+AE10</f>
        <v>201988.80000000002</v>
      </c>
      <c r="AG10" s="335" t="s">
        <v>1073</v>
      </c>
      <c r="AH10" s="335"/>
      <c r="AI10" s="676">
        <v>60</v>
      </c>
      <c r="AJ10" s="677" t="s">
        <v>1718</v>
      </c>
      <c r="AK10" s="677" t="s">
        <v>50</v>
      </c>
      <c r="AL10" s="685">
        <v>92806</v>
      </c>
      <c r="AM10" s="335" t="s">
        <v>52</v>
      </c>
      <c r="AN10" s="518" t="s">
        <v>1719</v>
      </c>
      <c r="AO10" s="335" t="s">
        <v>1078</v>
      </c>
      <c r="AP10" s="684"/>
      <c r="AQ10" s="676" t="s">
        <v>37</v>
      </c>
      <c r="AR10" s="676"/>
      <c r="AS10" s="521"/>
      <c r="AT10" s="675"/>
      <c r="AU10" s="675"/>
      <c r="AV10" s="680"/>
      <c r="AW10" s="347">
        <f>U10</f>
        <v>49204132</v>
      </c>
      <c r="AX10" s="347" cm="1">
        <f t="array" ref="AX10">SUM(MID(0&amp;AW10,LARGE(INDEX(ISNUMBER(--MID(AW10,ROW($1:$8),1))*ROW($1:$8),),ROW($1:$8))+1,1)*10^ROW($1:$8)/10)</f>
        <v>49204132</v>
      </c>
      <c r="AY10" s="347" t="str">
        <f>VLOOKUP($AX10,'Item Master Data'!$A:$F,3,FALSE)</f>
        <v>Q.PEAK DUO BLK G10+/AC</v>
      </c>
      <c r="AZ10" s="347">
        <f>VLOOKUP($AX10,'Item Master Data'!$A:$F,6,FALSE)</f>
        <v>360</v>
      </c>
      <c r="BA10" s="347">
        <f>X10/BB10</f>
        <v>26</v>
      </c>
      <c r="BB10" s="347">
        <f>VLOOKUP(AX10,'Item Master Data'!$A:$G,7,FALSE)</f>
        <v>26</v>
      </c>
      <c r="BC10" s="347"/>
      <c r="BD10" s="347">
        <f>W10-AZ10</f>
        <v>0</v>
      </c>
    </row>
    <row r="11" spans="1:56">
      <c r="A11" s="697"/>
      <c r="B11" s="558">
        <v>44630</v>
      </c>
      <c r="C11" s="415">
        <v>44630</v>
      </c>
      <c r="D11" s="342" t="s">
        <v>86</v>
      </c>
      <c r="E11" s="335" t="s">
        <v>1849</v>
      </c>
      <c r="F11" s="688" t="s">
        <v>87</v>
      </c>
      <c r="G11" s="345">
        <v>2022</v>
      </c>
      <c r="H11" s="676">
        <v>3</v>
      </c>
      <c r="I11" s="676">
        <v>127371</v>
      </c>
      <c r="J11" s="677">
        <v>44638</v>
      </c>
      <c r="K11" s="676" t="s">
        <v>1850</v>
      </c>
      <c r="L11" s="676" t="s">
        <v>1807</v>
      </c>
      <c r="M11" s="677">
        <v>44487</v>
      </c>
      <c r="N11" s="677">
        <v>44487</v>
      </c>
      <c r="O11" s="677"/>
      <c r="P11" s="336">
        <v>44631</v>
      </c>
      <c r="Q11" s="336">
        <v>44638</v>
      </c>
      <c r="R11" s="336">
        <v>44638</v>
      </c>
      <c r="S11" s="335" t="s">
        <v>88</v>
      </c>
      <c r="T11" s="335">
        <v>72</v>
      </c>
      <c r="U11" s="688" t="s">
        <v>1107</v>
      </c>
      <c r="V11" s="335" t="s">
        <v>1002</v>
      </c>
      <c r="W11" s="335">
        <v>480</v>
      </c>
      <c r="X11" s="626">
        <v>638</v>
      </c>
      <c r="Y11" s="378">
        <f>W11*X11</f>
        <v>306240</v>
      </c>
      <c r="Z11" s="680">
        <v>0.49</v>
      </c>
      <c r="AA11" s="354">
        <f>Y11*Z11</f>
        <v>150057.60000000001</v>
      </c>
      <c r="AB11" s="682"/>
      <c r="AC11" s="339">
        <v>0</v>
      </c>
      <c r="AD11" s="676"/>
      <c r="AE11" s="676"/>
      <c r="AF11" s="358">
        <f>AA11+AD11+AE11</f>
        <v>150057.60000000001</v>
      </c>
      <c r="AG11" s="335" t="s">
        <v>1073</v>
      </c>
      <c r="AH11" s="335"/>
      <c r="AI11" s="676">
        <v>60</v>
      </c>
      <c r="AJ11" s="677" t="s">
        <v>1808</v>
      </c>
      <c r="AK11" s="677" t="s">
        <v>50</v>
      </c>
      <c r="AL11" s="685" t="s">
        <v>1809</v>
      </c>
      <c r="AM11" s="335" t="s">
        <v>52</v>
      </c>
      <c r="AN11" s="518" t="s">
        <v>50</v>
      </c>
      <c r="AO11" s="335" t="s">
        <v>1078</v>
      </c>
      <c r="AP11" s="684" t="s">
        <v>38</v>
      </c>
      <c r="AQ11" s="676" t="s">
        <v>37</v>
      </c>
      <c r="AR11" s="676"/>
      <c r="AS11" s="675" t="s">
        <v>1077</v>
      </c>
      <c r="AT11" s="675"/>
      <c r="AU11" s="675"/>
      <c r="AV11" s="674"/>
      <c r="AW11" s="347" t="str">
        <f>U11</f>
        <v>30397472F</v>
      </c>
      <c r="AX11" s="347" cm="1">
        <f t="array" ref="AX11">SUM(MID(0&amp;AW11,LARGE(INDEX(ISNUMBER(--MID(AW11,ROW($1:$8),1))*ROW($1:$8),),ROW($1:$8))+1,1)*10^ROW($1:$8)/10)</f>
        <v>30397472</v>
      </c>
      <c r="AY11" s="347" t="str">
        <f>VLOOKUP($AX11,'Item Master Data'!$A:$F,3,FALSE)</f>
        <v>Q.PEAK DUO XL G10</v>
      </c>
      <c r="AZ11" s="347">
        <f>VLOOKUP($AX11,'Item Master Data'!$A:$F,6,FALSE)</f>
        <v>480</v>
      </c>
      <c r="BA11" s="347">
        <f>X11/BB11</f>
        <v>22</v>
      </c>
      <c r="BB11" s="347">
        <f>VLOOKUP(AX11,'Item Master Data'!$A:$G,7,FALSE)</f>
        <v>29</v>
      </c>
      <c r="BC11" s="347"/>
      <c r="BD11" s="347">
        <f>W11-AZ11</f>
        <v>0</v>
      </c>
    </row>
    <row r="12" spans="1:56">
      <c r="A12" s="697"/>
      <c r="B12" s="558">
        <v>44627</v>
      </c>
      <c r="C12" s="558">
        <v>44628</v>
      </c>
      <c r="D12" s="676" t="s">
        <v>86</v>
      </c>
      <c r="E12" s="390"/>
      <c r="F12" s="676"/>
      <c r="G12" s="345">
        <v>2022</v>
      </c>
      <c r="H12" s="676">
        <v>3</v>
      </c>
      <c r="I12" s="676">
        <v>127762</v>
      </c>
      <c r="J12" s="336">
        <v>44648</v>
      </c>
      <c r="K12" s="676" t="s">
        <v>1851</v>
      </c>
      <c r="L12" s="335" t="s">
        <v>1852</v>
      </c>
      <c r="M12" s="677">
        <v>44551</v>
      </c>
      <c r="N12" s="677">
        <v>44641</v>
      </c>
      <c r="O12" s="677"/>
      <c r="P12" s="336">
        <v>44628</v>
      </c>
      <c r="Q12" s="336">
        <v>44648</v>
      </c>
      <c r="R12" s="336">
        <v>44650</v>
      </c>
      <c r="S12" s="335" t="s">
        <v>1729</v>
      </c>
      <c r="T12" s="335">
        <v>60</v>
      </c>
      <c r="U12" s="688" t="s">
        <v>1290</v>
      </c>
      <c r="V12" s="676" t="s">
        <v>973</v>
      </c>
      <c r="W12" s="335">
        <v>400</v>
      </c>
      <c r="X12" s="626">
        <v>768</v>
      </c>
      <c r="Y12" s="378">
        <f>W12*X12</f>
        <v>307200</v>
      </c>
      <c r="Z12" s="337">
        <v>0.55000000000000004</v>
      </c>
      <c r="AA12" s="354">
        <f>Y12*Z12</f>
        <v>168960</v>
      </c>
      <c r="AB12" s="682"/>
      <c r="AC12" s="339">
        <v>0</v>
      </c>
      <c r="AD12" s="676"/>
      <c r="AE12" s="676"/>
      <c r="AF12" s="358">
        <f>AA12+AD12+AE12</f>
        <v>168960</v>
      </c>
      <c r="AG12" s="335" t="s">
        <v>1073</v>
      </c>
      <c r="AH12" s="335"/>
      <c r="AI12" s="676">
        <v>60</v>
      </c>
      <c r="AJ12" s="677" t="s">
        <v>1853</v>
      </c>
      <c r="AK12" s="677" t="s">
        <v>1854</v>
      </c>
      <c r="AL12" s="685" t="s">
        <v>1855</v>
      </c>
      <c r="AM12" s="335" t="s">
        <v>52</v>
      </c>
      <c r="AN12" s="518" t="s">
        <v>50</v>
      </c>
      <c r="AO12" s="335" t="s">
        <v>1078</v>
      </c>
      <c r="AP12" s="684" t="s">
        <v>38</v>
      </c>
      <c r="AQ12" s="684" t="s">
        <v>37</v>
      </c>
      <c r="AR12" s="684"/>
      <c r="AS12" s="684"/>
      <c r="AT12" s="675"/>
      <c r="AU12" s="675"/>
      <c r="AV12" s="337">
        <v>0.5</v>
      </c>
      <c r="AW12" s="347" t="str">
        <f>U12</f>
        <v>30390456H</v>
      </c>
      <c r="AX12" s="347" cm="1">
        <f t="array" ref="AX12">SUM(MID(0&amp;AW12,LARGE(INDEX(ISNUMBER(--MID(AW12,ROW($1:$8),1))*ROW($1:$8),),ROW($1:$8))+1,1)*10^ROW($1:$8)/10)</f>
        <v>30390456</v>
      </c>
      <c r="AY12" s="347" t="str">
        <f>VLOOKUP($AX12,'Item Master Data'!$A:$F,3,FALSE)</f>
        <v>Q.PEAK DUO BLK ML G10+</v>
      </c>
      <c r="AZ12" s="347">
        <f>VLOOKUP($AX12,'Item Master Data'!$A:$F,6,FALSE)</f>
        <v>400</v>
      </c>
      <c r="BA12" s="347">
        <f>X12/BB12</f>
        <v>24</v>
      </c>
      <c r="BB12" s="347">
        <f>VLOOKUP(AX12,'Item Master Data'!$A:$G,7,FALSE)</f>
        <v>32</v>
      </c>
      <c r="BC12" s="347"/>
      <c r="BD12" s="347">
        <f>W12-AZ12</f>
        <v>0</v>
      </c>
    </row>
    <row r="13" spans="1:56">
      <c r="A13" s="697"/>
      <c r="B13" s="558">
        <v>44628</v>
      </c>
      <c r="C13" s="558">
        <v>44628</v>
      </c>
      <c r="D13" s="342" t="s">
        <v>86</v>
      </c>
      <c r="E13" s="335"/>
      <c r="F13" s="688"/>
      <c r="G13" s="345">
        <v>2022</v>
      </c>
      <c r="H13" s="676">
        <v>3</v>
      </c>
      <c r="I13" s="676">
        <v>127740</v>
      </c>
      <c r="J13" s="336">
        <v>44651</v>
      </c>
      <c r="K13" s="676" t="s">
        <v>1856</v>
      </c>
      <c r="L13" s="335" t="s">
        <v>1829</v>
      </c>
      <c r="M13" s="677">
        <v>44538</v>
      </c>
      <c r="N13" s="677">
        <v>44538</v>
      </c>
      <c r="O13" s="677">
        <v>44648</v>
      </c>
      <c r="P13" s="336">
        <v>44628</v>
      </c>
      <c r="Q13" s="336">
        <v>44651</v>
      </c>
      <c r="R13" s="336">
        <v>44656</v>
      </c>
      <c r="S13" s="335" t="s">
        <v>1712</v>
      </c>
      <c r="T13" s="335">
        <v>60</v>
      </c>
      <c r="U13" s="688">
        <v>49204132</v>
      </c>
      <c r="V13" s="335" t="s">
        <v>1231</v>
      </c>
      <c r="W13" s="335">
        <v>360</v>
      </c>
      <c r="X13" s="626">
        <v>676</v>
      </c>
      <c r="Y13" s="378">
        <f>W13*X13</f>
        <v>243360</v>
      </c>
      <c r="Z13" s="337">
        <v>0.83000000000000007</v>
      </c>
      <c r="AA13" s="354">
        <f>Y13*Z13</f>
        <v>201988.80000000002</v>
      </c>
      <c r="AB13" s="682"/>
      <c r="AC13" s="339">
        <v>0</v>
      </c>
      <c r="AD13" s="676"/>
      <c r="AE13" s="676"/>
      <c r="AF13" s="358">
        <f>AA13+AD13+AE13</f>
        <v>201988.80000000002</v>
      </c>
      <c r="AG13" s="335" t="s">
        <v>1073</v>
      </c>
      <c r="AH13" s="335"/>
      <c r="AI13" s="676">
        <v>60</v>
      </c>
      <c r="AJ13" s="677" t="s">
        <v>1830</v>
      </c>
      <c r="AK13" s="677" t="s">
        <v>50</v>
      </c>
      <c r="AL13" s="685">
        <v>91311</v>
      </c>
      <c r="AM13" s="335" t="s">
        <v>52</v>
      </c>
      <c r="AN13" s="518" t="s">
        <v>1719</v>
      </c>
      <c r="AO13" s="335" t="s">
        <v>1078</v>
      </c>
      <c r="AP13" s="684"/>
      <c r="AQ13" s="676" t="s">
        <v>37</v>
      </c>
      <c r="AR13" s="676"/>
      <c r="AS13" s="521"/>
      <c r="AT13" s="675"/>
      <c r="AU13" s="675"/>
      <c r="AV13" s="337"/>
      <c r="AW13" s="347">
        <f>U13</f>
        <v>49204132</v>
      </c>
      <c r="AX13" s="347" cm="1">
        <f t="array" ref="AX13">SUM(MID(0&amp;AW13,LARGE(INDEX(ISNUMBER(--MID(AW13,ROW($1:$8),1))*ROW($1:$8),),ROW($1:$8))+1,1)*10^ROW($1:$8)/10)</f>
        <v>49204132</v>
      </c>
      <c r="AY13" s="347" t="str">
        <f>VLOOKUP($AX13,'Item Master Data'!$A:$F,3,FALSE)</f>
        <v>Q.PEAK DUO BLK G10+/AC</v>
      </c>
      <c r="AZ13" s="347">
        <f>VLOOKUP($AX13,'Item Master Data'!$A:$F,6,FALSE)</f>
        <v>360</v>
      </c>
      <c r="BA13" s="347">
        <f>X13/BB13</f>
        <v>26</v>
      </c>
      <c r="BB13" s="347">
        <f>VLOOKUP(AX13,'Item Master Data'!$A:$G,7,FALSE)</f>
        <v>26</v>
      </c>
      <c r="BC13" s="347"/>
      <c r="BD13" s="347">
        <f>W13-AZ13</f>
        <v>0</v>
      </c>
    </row>
    <row r="14" spans="1:56">
      <c r="A14" s="697"/>
      <c r="B14" s="558">
        <v>44656</v>
      </c>
      <c r="C14" s="558">
        <v>44656</v>
      </c>
      <c r="D14" s="342" t="s">
        <v>86</v>
      </c>
      <c r="E14" s="335"/>
      <c r="F14" s="688"/>
      <c r="G14" s="345">
        <v>2022</v>
      </c>
      <c r="H14" s="676">
        <v>3</v>
      </c>
      <c r="I14" s="676">
        <v>127763</v>
      </c>
      <c r="J14" s="677">
        <v>44651</v>
      </c>
      <c r="K14" s="676" t="s">
        <v>1899</v>
      </c>
      <c r="L14" s="676" t="s">
        <v>1863</v>
      </c>
      <c r="M14" s="677">
        <v>44505</v>
      </c>
      <c r="N14" s="677">
        <v>44589</v>
      </c>
      <c r="O14" s="677">
        <v>44648</v>
      </c>
      <c r="P14" s="336">
        <v>44630</v>
      </c>
      <c r="Q14" s="336">
        <v>44651</v>
      </c>
      <c r="R14" s="336">
        <v>44655</v>
      </c>
      <c r="S14" s="335" t="s">
        <v>1729</v>
      </c>
      <c r="T14" s="335">
        <v>60</v>
      </c>
      <c r="U14" s="688">
        <v>49204132</v>
      </c>
      <c r="V14" s="335" t="s">
        <v>1231</v>
      </c>
      <c r="W14" s="335">
        <v>360</v>
      </c>
      <c r="X14" s="626">
        <v>1924</v>
      </c>
      <c r="Y14" s="378">
        <f>W14*X14</f>
        <v>692640</v>
      </c>
      <c r="Z14" s="337">
        <v>0.83000000000000007</v>
      </c>
      <c r="AA14" s="682">
        <f>Y14*Z14</f>
        <v>574891.20000000007</v>
      </c>
      <c r="AB14" s="682"/>
      <c r="AC14" s="339">
        <v>0</v>
      </c>
      <c r="AD14" s="676"/>
      <c r="AE14" s="676"/>
      <c r="AF14" s="358">
        <f>AA14+AD14+AE14</f>
        <v>574891.20000000007</v>
      </c>
      <c r="AG14" s="335" t="s">
        <v>1073</v>
      </c>
      <c r="AH14" s="335"/>
      <c r="AI14" s="676">
        <v>60</v>
      </c>
      <c r="AJ14" s="677" t="s">
        <v>1884</v>
      </c>
      <c r="AK14" s="677" t="s">
        <v>50</v>
      </c>
      <c r="AL14" s="685" t="s">
        <v>1885</v>
      </c>
      <c r="AM14" s="335" t="s">
        <v>52</v>
      </c>
      <c r="AN14" s="518" t="s">
        <v>1719</v>
      </c>
      <c r="AO14" s="335" t="s">
        <v>1078</v>
      </c>
      <c r="AP14" s="684"/>
      <c r="AQ14" s="676" t="s">
        <v>37</v>
      </c>
      <c r="AR14" s="676"/>
      <c r="AS14" s="521"/>
      <c r="AT14" s="675" t="s">
        <v>1077</v>
      </c>
      <c r="AU14" s="675"/>
      <c r="AV14" s="337"/>
      <c r="AW14" s="347">
        <f>U14</f>
        <v>49204132</v>
      </c>
      <c r="AX14" s="347" cm="1">
        <f t="array" ref="AX14">SUM(MID(0&amp;AW14,LARGE(INDEX(ISNUMBER(--MID(AW14,ROW($1:$8),1))*ROW($1:$8),),ROW($1:$8))+1,1)*10^ROW($1:$8)/10)</f>
        <v>49204132</v>
      </c>
      <c r="AY14" s="347" t="str">
        <f>VLOOKUP($AX14,'Item Master Data'!$A:$F,3,FALSE)</f>
        <v>Q.PEAK DUO BLK G10+/AC</v>
      </c>
      <c r="AZ14" s="347">
        <f>VLOOKUP($AX14,'Item Master Data'!$A:$F,6,FALSE)</f>
        <v>360</v>
      </c>
      <c r="BA14" s="347">
        <f>X14/BB14</f>
        <v>74</v>
      </c>
      <c r="BB14" s="347">
        <f>VLOOKUP(AX14,'Item Master Data'!$A:$G,7,FALSE)</f>
        <v>26</v>
      </c>
      <c r="BC14" s="347"/>
      <c r="BD14" s="347">
        <f>W14-AZ14</f>
        <v>0</v>
      </c>
    </row>
    <row r="15" spans="1:56">
      <c r="A15" s="697"/>
      <c r="B15" s="558">
        <v>44644</v>
      </c>
      <c r="C15" s="558">
        <v>44644</v>
      </c>
      <c r="D15" s="342" t="s">
        <v>86</v>
      </c>
      <c r="E15" s="335"/>
      <c r="F15" s="688"/>
      <c r="G15" s="345">
        <v>2022</v>
      </c>
      <c r="H15" s="676">
        <v>3</v>
      </c>
      <c r="I15" s="676">
        <v>127744</v>
      </c>
      <c r="J15" s="336">
        <v>44645</v>
      </c>
      <c r="K15" s="676" t="s">
        <v>2027</v>
      </c>
      <c r="L15" s="335" t="s">
        <v>1873</v>
      </c>
      <c r="M15" s="677">
        <v>44510</v>
      </c>
      <c r="N15" s="677">
        <v>44571</v>
      </c>
      <c r="O15" s="677"/>
      <c r="P15" s="336">
        <v>44628</v>
      </c>
      <c r="Q15" s="336">
        <v>44645</v>
      </c>
      <c r="R15" s="336">
        <v>44650</v>
      </c>
      <c r="S15" s="335" t="s">
        <v>1712</v>
      </c>
      <c r="T15" s="335">
        <v>60</v>
      </c>
      <c r="U15" s="688">
        <v>49204132</v>
      </c>
      <c r="V15" s="335" t="s">
        <v>1231</v>
      </c>
      <c r="W15" s="335">
        <v>360</v>
      </c>
      <c r="X15" s="626">
        <v>1352</v>
      </c>
      <c r="Y15" s="378">
        <f>W15*X15</f>
        <v>486720</v>
      </c>
      <c r="Z15" s="680">
        <v>0.83000000000000007</v>
      </c>
      <c r="AA15" s="682">
        <f>Y15*Z15</f>
        <v>403977.60000000003</v>
      </c>
      <c r="AB15" s="682"/>
      <c r="AC15" s="339">
        <v>0</v>
      </c>
      <c r="AD15" s="676"/>
      <c r="AE15" s="676"/>
      <c r="AF15" s="358">
        <f>AA15+AD15+AE15</f>
        <v>403977.60000000003</v>
      </c>
      <c r="AG15" s="335" t="s">
        <v>1073</v>
      </c>
      <c r="AH15" s="335"/>
      <c r="AI15" s="676">
        <v>60</v>
      </c>
      <c r="AJ15" s="677" t="s">
        <v>1894</v>
      </c>
      <c r="AK15" s="677" t="s">
        <v>50</v>
      </c>
      <c r="AL15" s="685" t="s">
        <v>1892</v>
      </c>
      <c r="AM15" s="335" t="s">
        <v>52</v>
      </c>
      <c r="AN15" s="518" t="s">
        <v>1719</v>
      </c>
      <c r="AO15" s="335" t="s">
        <v>1078</v>
      </c>
      <c r="AP15" s="684"/>
      <c r="AQ15" s="676" t="s">
        <v>37</v>
      </c>
      <c r="AR15" s="676" t="s">
        <v>1895</v>
      </c>
      <c r="AS15" s="521"/>
      <c r="AT15" s="675"/>
      <c r="AU15" s="675"/>
      <c r="AV15" s="337">
        <v>0.76</v>
      </c>
      <c r="AW15" s="347">
        <f>U15</f>
        <v>49204132</v>
      </c>
      <c r="AX15" s="347" cm="1">
        <f t="array" ref="AX15">SUM(MID(0&amp;AW15,LARGE(INDEX(ISNUMBER(--MID(AW15,ROW($1:$8),1))*ROW($1:$8),),ROW($1:$8))+1,1)*10^ROW($1:$8)/10)</f>
        <v>49204132</v>
      </c>
      <c r="AY15" s="347" t="str">
        <f>VLOOKUP($AX15,'Item Master Data'!$A:$F,3,FALSE)</f>
        <v>Q.PEAK DUO BLK G10+/AC</v>
      </c>
      <c r="AZ15" s="347">
        <f>VLOOKUP($AX15,'Item Master Data'!$A:$F,6,FALSE)</f>
        <v>360</v>
      </c>
      <c r="BA15" s="347">
        <f>X15/BB15</f>
        <v>52</v>
      </c>
      <c r="BB15" s="347">
        <f>VLOOKUP(AX15,'Item Master Data'!$A:$G,7,FALSE)</f>
        <v>26</v>
      </c>
      <c r="BC15" s="347"/>
      <c r="BD15" s="347">
        <f>W15-AZ15</f>
        <v>0</v>
      </c>
    </row>
    <row r="16" spans="1:56">
      <c r="A16" s="697"/>
      <c r="B16" s="558">
        <v>44589</v>
      </c>
      <c r="C16" s="558">
        <v>44589</v>
      </c>
      <c r="D16" s="687" t="s">
        <v>86</v>
      </c>
      <c r="E16" s="335" t="s">
        <v>1849</v>
      </c>
      <c r="F16" s="688" t="s">
        <v>87</v>
      </c>
      <c r="G16" s="345">
        <v>2022</v>
      </c>
      <c r="H16" s="676">
        <v>3</v>
      </c>
      <c r="I16" s="676">
        <v>127262</v>
      </c>
      <c r="J16" s="677">
        <v>44635</v>
      </c>
      <c r="K16" s="676" t="s">
        <v>1916</v>
      </c>
      <c r="L16" s="676" t="s">
        <v>1873</v>
      </c>
      <c r="M16" s="677">
        <v>44511</v>
      </c>
      <c r="N16" s="677">
        <v>44641</v>
      </c>
      <c r="O16" s="677"/>
      <c r="P16" s="677">
        <v>44631</v>
      </c>
      <c r="Q16" s="677">
        <v>44635</v>
      </c>
      <c r="R16" s="677">
        <v>44636</v>
      </c>
      <c r="S16" s="335" t="s">
        <v>88</v>
      </c>
      <c r="T16" s="676">
        <v>72</v>
      </c>
      <c r="U16" s="688" t="s">
        <v>1107</v>
      </c>
      <c r="V16" s="676" t="s">
        <v>1002</v>
      </c>
      <c r="W16" s="676">
        <v>480</v>
      </c>
      <c r="X16" s="626">
        <v>638</v>
      </c>
      <c r="Y16" s="378">
        <f>W16*X16</f>
        <v>306240</v>
      </c>
      <c r="Z16" s="337">
        <v>0.47</v>
      </c>
      <c r="AA16" s="682">
        <f>Y16*Z16</f>
        <v>143932.79999999999</v>
      </c>
      <c r="AB16" s="682"/>
      <c r="AC16" s="683">
        <v>0</v>
      </c>
      <c r="AD16" s="676"/>
      <c r="AE16" s="540"/>
      <c r="AF16" s="358">
        <f>AA16+AD16+AE16</f>
        <v>143932.79999999999</v>
      </c>
      <c r="AG16" s="676" t="s">
        <v>1073</v>
      </c>
      <c r="AH16" s="676"/>
      <c r="AI16" s="676">
        <v>60</v>
      </c>
      <c r="AJ16" s="677" t="s">
        <v>1891</v>
      </c>
      <c r="AK16" s="677" t="s">
        <v>50</v>
      </c>
      <c r="AL16" s="685">
        <v>93703</v>
      </c>
      <c r="AM16" s="676" t="s">
        <v>52</v>
      </c>
      <c r="AN16" s="518" t="s">
        <v>50</v>
      </c>
      <c r="AO16" s="676" t="s">
        <v>1078</v>
      </c>
      <c r="AP16" s="684" t="s">
        <v>38</v>
      </c>
      <c r="AQ16" s="676" t="s">
        <v>37</v>
      </c>
      <c r="AR16" s="676"/>
      <c r="AS16" s="521"/>
      <c r="AT16" s="675" t="s">
        <v>1509</v>
      </c>
      <c r="AU16" s="675"/>
      <c r="AV16" s="680"/>
      <c r="AW16" s="347" t="str">
        <f>U16</f>
        <v>30397472F</v>
      </c>
      <c r="AX16" s="347" cm="1">
        <f t="array" ref="AX16">SUM(MID(0&amp;AW16,LARGE(INDEX(ISNUMBER(--MID(AW16,ROW($1:$8),1))*ROW($1:$8),),ROW($1:$8))+1,1)*10^ROW($1:$8)/10)</f>
        <v>30397472</v>
      </c>
      <c r="AY16" s="347" t="str">
        <f>VLOOKUP($AX16,'Item Master Data'!$A:$F,3,FALSE)</f>
        <v>Q.PEAK DUO XL G10</v>
      </c>
      <c r="AZ16" s="347">
        <f>VLOOKUP($AX16,'Item Master Data'!$A:$F,6,FALSE)</f>
        <v>480</v>
      </c>
      <c r="BA16" s="347">
        <f>X16/BB16</f>
        <v>22</v>
      </c>
      <c r="BB16" s="347">
        <f>VLOOKUP(AX16,'Item Master Data'!$A:$G,7,FALSE)</f>
        <v>29</v>
      </c>
      <c r="BC16" s="347"/>
      <c r="BD16" s="347">
        <f>W16-AZ16</f>
        <v>0</v>
      </c>
    </row>
    <row r="17" spans="1:56">
      <c r="A17" s="697"/>
      <c r="B17" s="558">
        <v>44629</v>
      </c>
      <c r="C17" s="558">
        <v>44630</v>
      </c>
      <c r="D17" s="342" t="s">
        <v>86</v>
      </c>
      <c r="E17" s="335" t="s">
        <v>1871</v>
      </c>
      <c r="F17" s="688"/>
      <c r="G17" s="345">
        <v>2022</v>
      </c>
      <c r="H17" s="676">
        <v>3</v>
      </c>
      <c r="I17" s="676">
        <v>127236</v>
      </c>
      <c r="J17" s="336">
        <v>44629</v>
      </c>
      <c r="K17" s="676" t="s">
        <v>1872</v>
      </c>
      <c r="L17" s="335" t="s">
        <v>1873</v>
      </c>
      <c r="M17" s="677">
        <v>44533</v>
      </c>
      <c r="N17" s="677">
        <v>44533</v>
      </c>
      <c r="O17" s="677"/>
      <c r="P17" s="336">
        <v>44620</v>
      </c>
      <c r="Q17" s="336">
        <v>44629</v>
      </c>
      <c r="R17" s="336">
        <v>44630</v>
      </c>
      <c r="S17" s="676" t="s">
        <v>1712</v>
      </c>
      <c r="T17" s="335">
        <v>60</v>
      </c>
      <c r="U17" s="688" t="s">
        <v>1874</v>
      </c>
      <c r="V17" s="335" t="s">
        <v>691</v>
      </c>
      <c r="W17" s="335">
        <v>340</v>
      </c>
      <c r="X17" s="626">
        <v>832</v>
      </c>
      <c r="Y17" s="378">
        <f>W17*X17</f>
        <v>282880</v>
      </c>
      <c r="Z17" s="680">
        <v>0.45499999999999996</v>
      </c>
      <c r="AA17" s="682">
        <f>Y17*Z17</f>
        <v>128710.39999999999</v>
      </c>
      <c r="AB17" s="682"/>
      <c r="AC17" s="339">
        <v>0</v>
      </c>
      <c r="AD17" s="676"/>
      <c r="AE17" s="676"/>
      <c r="AF17" s="358">
        <f>AA17+AD17+AE17</f>
        <v>128710.39999999999</v>
      </c>
      <c r="AG17" s="335" t="s">
        <v>1073</v>
      </c>
      <c r="AH17" s="335"/>
      <c r="AI17" s="676">
        <v>60</v>
      </c>
      <c r="AJ17" s="677" t="s">
        <v>1875</v>
      </c>
      <c r="AK17" s="677" t="s">
        <v>50</v>
      </c>
      <c r="AL17" s="685" t="s">
        <v>1876</v>
      </c>
      <c r="AM17" s="335" t="s">
        <v>52</v>
      </c>
      <c r="AN17" s="518" t="s">
        <v>50</v>
      </c>
      <c r="AO17" s="335" t="s">
        <v>1078</v>
      </c>
      <c r="AP17" s="684" t="s">
        <v>38</v>
      </c>
      <c r="AQ17" s="676" t="s">
        <v>1090</v>
      </c>
      <c r="AR17" s="676"/>
      <c r="AS17" s="521"/>
      <c r="AT17" s="675" t="s">
        <v>1509</v>
      </c>
      <c r="AU17" s="675"/>
      <c r="AV17" s="337"/>
      <c r="AW17" s="347" t="str">
        <f>U17</f>
        <v>30376609C+</v>
      </c>
      <c r="AX17" s="347" cm="1">
        <f t="array" ref="AX17">SUM(MID(0&amp;AW17,LARGE(INDEX(ISNUMBER(--MID(AW17,ROW($1:$8),1))*ROW($1:$8),),ROW($1:$8))+1,1)*10^ROW($1:$8)/10)</f>
        <v>30376609</v>
      </c>
      <c r="AY17" s="347" t="str">
        <f>VLOOKUP($AX17,'Item Master Data'!$A:$F,3,FALSE)</f>
        <v>Q.PEAK DUO BLK G6+</v>
      </c>
      <c r="AZ17" s="347">
        <f>VLOOKUP($AX17,'Item Master Data'!$A:$F,6,FALSE)</f>
        <v>340</v>
      </c>
      <c r="BA17" s="347">
        <f>X17/BB17</f>
        <v>26</v>
      </c>
      <c r="BB17" s="347">
        <f>VLOOKUP(AX17,'Item Master Data'!$A:$G,7,FALSE)</f>
        <v>32</v>
      </c>
      <c r="BC17" s="347"/>
      <c r="BD17" s="347">
        <f>W17-AZ17</f>
        <v>0</v>
      </c>
    </row>
    <row r="18" spans="1:56">
      <c r="A18" s="697"/>
      <c r="B18" s="558">
        <v>44629</v>
      </c>
      <c r="C18" s="558">
        <v>44630</v>
      </c>
      <c r="D18" s="342" t="s">
        <v>86</v>
      </c>
      <c r="E18" s="335" t="s">
        <v>1871</v>
      </c>
      <c r="F18" s="688"/>
      <c r="G18" s="345">
        <v>2022</v>
      </c>
      <c r="H18" s="676">
        <v>3</v>
      </c>
      <c r="I18" s="676">
        <v>127237</v>
      </c>
      <c r="J18" s="336">
        <v>44630</v>
      </c>
      <c r="K18" s="676" t="s">
        <v>1877</v>
      </c>
      <c r="L18" s="335" t="s">
        <v>1873</v>
      </c>
      <c r="M18" s="677">
        <v>44533</v>
      </c>
      <c r="N18" s="677">
        <v>44533</v>
      </c>
      <c r="O18" s="677"/>
      <c r="P18" s="336">
        <v>44620</v>
      </c>
      <c r="Q18" s="336">
        <v>44630</v>
      </c>
      <c r="R18" s="336">
        <v>44630</v>
      </c>
      <c r="S18" s="335" t="s">
        <v>1712</v>
      </c>
      <c r="T18" s="335">
        <v>60</v>
      </c>
      <c r="U18" s="688" t="s">
        <v>1874</v>
      </c>
      <c r="V18" s="335" t="s">
        <v>691</v>
      </c>
      <c r="W18" s="335">
        <v>340</v>
      </c>
      <c r="X18" s="626">
        <v>832</v>
      </c>
      <c r="Y18" s="378">
        <f>W18*X18</f>
        <v>282880</v>
      </c>
      <c r="Z18" s="680">
        <v>0.45499999999999996</v>
      </c>
      <c r="AA18" s="682">
        <f>Y18*Z18</f>
        <v>128710.39999999999</v>
      </c>
      <c r="AB18" s="338"/>
      <c r="AC18" s="339">
        <v>0</v>
      </c>
      <c r="AD18" s="676"/>
      <c r="AE18" s="676"/>
      <c r="AF18" s="358">
        <f>AA18+AD18+AE18</f>
        <v>128710.39999999999</v>
      </c>
      <c r="AG18" s="335" t="s">
        <v>1073</v>
      </c>
      <c r="AH18" s="335"/>
      <c r="AI18" s="676">
        <v>60</v>
      </c>
      <c r="AJ18" s="677" t="s">
        <v>1878</v>
      </c>
      <c r="AK18" s="677" t="s">
        <v>50</v>
      </c>
      <c r="AL18" s="685" t="s">
        <v>1879</v>
      </c>
      <c r="AM18" s="335" t="s">
        <v>52</v>
      </c>
      <c r="AN18" s="518" t="s">
        <v>50</v>
      </c>
      <c r="AO18" s="335" t="s">
        <v>1078</v>
      </c>
      <c r="AP18" s="684" t="s">
        <v>38</v>
      </c>
      <c r="AQ18" s="676" t="s">
        <v>1090</v>
      </c>
      <c r="AR18" s="676"/>
      <c r="AS18" s="521"/>
      <c r="AT18" s="675" t="s">
        <v>1509</v>
      </c>
      <c r="AU18" s="675"/>
      <c r="AV18" s="337"/>
      <c r="AW18" s="347" t="str">
        <f>U18</f>
        <v>30376609C+</v>
      </c>
      <c r="AX18" s="347" cm="1">
        <f t="array" ref="AX18">SUM(MID(0&amp;AW18,LARGE(INDEX(ISNUMBER(--MID(AW18,ROW($1:$8),1))*ROW($1:$8),),ROW($1:$8))+1,1)*10^ROW($1:$8)/10)</f>
        <v>30376609</v>
      </c>
      <c r="AY18" s="347" t="str">
        <f>VLOOKUP($AX18,'Item Master Data'!$A:$F,3,FALSE)</f>
        <v>Q.PEAK DUO BLK G6+</v>
      </c>
      <c r="AZ18" s="347">
        <f>VLOOKUP($AX18,'Item Master Data'!$A:$F,6,FALSE)</f>
        <v>340</v>
      </c>
      <c r="BA18" s="347">
        <f>X18/BB18</f>
        <v>26</v>
      </c>
      <c r="BB18" s="347">
        <f>VLOOKUP(AX18,'Item Master Data'!$A:$G,7,FALSE)</f>
        <v>32</v>
      </c>
      <c r="BC18" s="347"/>
      <c r="BD18" s="347">
        <f>W18-AZ18</f>
        <v>0</v>
      </c>
    </row>
    <row r="19" spans="1:56">
      <c r="A19" s="697"/>
      <c r="B19" s="558">
        <v>44629</v>
      </c>
      <c r="C19" s="558">
        <v>44630</v>
      </c>
      <c r="D19" s="342" t="s">
        <v>86</v>
      </c>
      <c r="E19" s="335" t="s">
        <v>1871</v>
      </c>
      <c r="F19" s="688"/>
      <c r="G19" s="505">
        <v>2022</v>
      </c>
      <c r="H19" s="676">
        <v>3</v>
      </c>
      <c r="I19" s="676">
        <v>127257</v>
      </c>
      <c r="J19" s="336">
        <v>44631</v>
      </c>
      <c r="K19" s="676" t="s">
        <v>1880</v>
      </c>
      <c r="L19" s="335" t="s">
        <v>1873</v>
      </c>
      <c r="M19" s="677">
        <v>44533</v>
      </c>
      <c r="N19" s="677">
        <v>44533</v>
      </c>
      <c r="O19" s="677"/>
      <c r="P19" s="336">
        <v>44620</v>
      </c>
      <c r="Q19" s="336">
        <v>44631</v>
      </c>
      <c r="R19" s="336">
        <v>44634</v>
      </c>
      <c r="S19" s="335" t="s">
        <v>1712</v>
      </c>
      <c r="T19" s="335">
        <v>60</v>
      </c>
      <c r="U19" s="688" t="s">
        <v>1874</v>
      </c>
      <c r="V19" s="335" t="s">
        <v>691</v>
      </c>
      <c r="W19" s="335">
        <v>340</v>
      </c>
      <c r="X19" s="626">
        <v>832</v>
      </c>
      <c r="Y19" s="378">
        <f>W19*X19</f>
        <v>282880</v>
      </c>
      <c r="Z19" s="337">
        <v>0.45499999999999996</v>
      </c>
      <c r="AA19" s="682">
        <f>Y19*Z19</f>
        <v>128710.39999999999</v>
      </c>
      <c r="AB19" s="338"/>
      <c r="AC19" s="339">
        <v>0</v>
      </c>
      <c r="AD19" s="676"/>
      <c r="AE19" s="676"/>
      <c r="AF19" s="358">
        <f>AA19+AD19+AE19</f>
        <v>128710.39999999999</v>
      </c>
      <c r="AG19" s="335" t="s">
        <v>1073</v>
      </c>
      <c r="AH19" s="335"/>
      <c r="AI19" s="676">
        <v>60</v>
      </c>
      <c r="AJ19" s="677" t="s">
        <v>1881</v>
      </c>
      <c r="AK19" s="677" t="s">
        <v>1149</v>
      </c>
      <c r="AL19" s="685" t="s">
        <v>1882</v>
      </c>
      <c r="AM19" s="335" t="s">
        <v>52</v>
      </c>
      <c r="AN19" s="518" t="s">
        <v>50</v>
      </c>
      <c r="AO19" s="335" t="s">
        <v>1078</v>
      </c>
      <c r="AP19" s="684" t="s">
        <v>38</v>
      </c>
      <c r="AQ19" s="676" t="s">
        <v>1090</v>
      </c>
      <c r="AR19" s="676"/>
      <c r="AS19" s="521"/>
      <c r="AT19" s="675" t="s">
        <v>1509</v>
      </c>
      <c r="AU19" s="675"/>
      <c r="AV19" s="337"/>
      <c r="AW19" s="347" t="str">
        <f>U19</f>
        <v>30376609C+</v>
      </c>
      <c r="AX19" s="347" cm="1">
        <f t="array" ref="AX19">SUM(MID(0&amp;AW19,LARGE(INDEX(ISNUMBER(--MID(AW19,ROW($1:$8),1))*ROW($1:$8),),ROW($1:$8))+1,1)*10^ROW($1:$8)/10)</f>
        <v>30376609</v>
      </c>
      <c r="AY19" s="347" t="str">
        <f>VLOOKUP($AX19,'Item Master Data'!$A:$F,3,FALSE)</f>
        <v>Q.PEAK DUO BLK G6+</v>
      </c>
      <c r="AZ19" s="347">
        <f>VLOOKUP($AX19,'Item Master Data'!$A:$F,6,FALSE)</f>
        <v>340</v>
      </c>
      <c r="BA19" s="347">
        <f>X19/BB19</f>
        <v>26</v>
      </c>
      <c r="BB19" s="347">
        <f>VLOOKUP(AX19,'Item Master Data'!$A:$G,7,FALSE)</f>
        <v>32</v>
      </c>
      <c r="BC19" s="347"/>
      <c r="BD19" s="347">
        <f>W19-AZ19</f>
        <v>0</v>
      </c>
    </row>
    <row r="20" spans="1:56">
      <c r="A20" s="697"/>
      <c r="B20" s="558">
        <v>44629</v>
      </c>
      <c r="C20" s="558">
        <v>44630</v>
      </c>
      <c r="D20" s="342" t="s">
        <v>86</v>
      </c>
      <c r="E20" s="335" t="s">
        <v>1871</v>
      </c>
      <c r="F20" s="688"/>
      <c r="G20" s="345">
        <v>2022</v>
      </c>
      <c r="H20" s="676">
        <v>3</v>
      </c>
      <c r="I20" s="676">
        <v>127419</v>
      </c>
      <c r="J20" s="336">
        <v>44638</v>
      </c>
      <c r="K20" s="676" t="s">
        <v>1898</v>
      </c>
      <c r="L20" s="335" t="s">
        <v>1873</v>
      </c>
      <c r="M20" s="677">
        <v>44533</v>
      </c>
      <c r="N20" s="677">
        <v>44533</v>
      </c>
      <c r="O20" s="677"/>
      <c r="P20" s="336">
        <v>44620</v>
      </c>
      <c r="Q20" s="336">
        <v>44638</v>
      </c>
      <c r="R20" s="336">
        <v>44641</v>
      </c>
      <c r="S20" s="335" t="s">
        <v>1712</v>
      </c>
      <c r="T20" s="335">
        <v>60</v>
      </c>
      <c r="U20" s="688" t="s">
        <v>1874</v>
      </c>
      <c r="V20" s="335" t="s">
        <v>691</v>
      </c>
      <c r="W20" s="335">
        <v>340</v>
      </c>
      <c r="X20" s="626">
        <v>832</v>
      </c>
      <c r="Y20" s="378">
        <f>W20*X20</f>
        <v>282880</v>
      </c>
      <c r="Z20" s="337">
        <v>0.45499999999999996</v>
      </c>
      <c r="AA20" s="682">
        <f>Y20*Z20</f>
        <v>128710.39999999999</v>
      </c>
      <c r="AB20" s="338"/>
      <c r="AC20" s="339">
        <v>0</v>
      </c>
      <c r="AD20" s="676"/>
      <c r="AE20" s="676"/>
      <c r="AF20" s="358">
        <f>AA20+AD20+AE20</f>
        <v>128710.39999999999</v>
      </c>
      <c r="AG20" s="335" t="s">
        <v>1073</v>
      </c>
      <c r="AH20" s="335"/>
      <c r="AI20" s="676">
        <v>60</v>
      </c>
      <c r="AJ20" s="677" t="s">
        <v>1875</v>
      </c>
      <c r="AK20" s="677" t="s">
        <v>50</v>
      </c>
      <c r="AL20" s="685" t="s">
        <v>1876</v>
      </c>
      <c r="AM20" s="335" t="s">
        <v>52</v>
      </c>
      <c r="AN20" s="518" t="s">
        <v>50</v>
      </c>
      <c r="AO20" s="335" t="s">
        <v>1078</v>
      </c>
      <c r="AP20" s="684" t="s">
        <v>38</v>
      </c>
      <c r="AQ20" s="676" t="s">
        <v>1090</v>
      </c>
      <c r="AR20" s="676"/>
      <c r="AS20" s="521"/>
      <c r="AT20" s="675" t="s">
        <v>1509</v>
      </c>
      <c r="AU20" s="675"/>
      <c r="AV20" s="337"/>
      <c r="AW20" s="347" t="str">
        <f>U20</f>
        <v>30376609C+</v>
      </c>
      <c r="AX20" s="347" cm="1">
        <f t="array" ref="AX20">SUM(MID(0&amp;AW20,LARGE(INDEX(ISNUMBER(--MID(AW20,ROW($1:$8),1))*ROW($1:$8),),ROW($1:$8))+1,1)*10^ROW($1:$8)/10)</f>
        <v>30376609</v>
      </c>
      <c r="AY20" s="347" t="str">
        <f>VLOOKUP($AX20,'Item Master Data'!$A:$F,3,FALSE)</f>
        <v>Q.PEAK DUO BLK G6+</v>
      </c>
      <c r="AZ20" s="347">
        <f>VLOOKUP($AX20,'Item Master Data'!$A:$F,6,FALSE)</f>
        <v>340</v>
      </c>
      <c r="BA20" s="347">
        <f>X20/BB20</f>
        <v>26</v>
      </c>
      <c r="BB20" s="347">
        <f>VLOOKUP(AX20,'Item Master Data'!$A:$G,7,FALSE)</f>
        <v>32</v>
      </c>
      <c r="BC20" s="347"/>
      <c r="BD20" s="347">
        <f>W20-AZ20</f>
        <v>0</v>
      </c>
    </row>
    <row r="21" spans="1:56">
      <c r="A21" s="697"/>
      <c r="B21" s="558">
        <v>44629</v>
      </c>
      <c r="C21" s="558">
        <v>44630</v>
      </c>
      <c r="D21" s="687" t="s">
        <v>86</v>
      </c>
      <c r="E21" s="676" t="s">
        <v>1871</v>
      </c>
      <c r="F21" s="688"/>
      <c r="G21" s="505">
        <v>2022</v>
      </c>
      <c r="H21" s="676">
        <v>3</v>
      </c>
      <c r="I21" s="676">
        <v>127573</v>
      </c>
      <c r="J21" s="336">
        <v>44648</v>
      </c>
      <c r="K21" s="676" t="s">
        <v>1917</v>
      </c>
      <c r="L21" s="676" t="s">
        <v>1873</v>
      </c>
      <c r="M21" s="677">
        <v>44533</v>
      </c>
      <c r="N21" s="677">
        <v>44533</v>
      </c>
      <c r="O21" s="677"/>
      <c r="P21" s="336">
        <v>44620</v>
      </c>
      <c r="Q21" s="336">
        <v>44648</v>
      </c>
      <c r="R21" s="336">
        <v>44648</v>
      </c>
      <c r="S21" s="335" t="s">
        <v>1712</v>
      </c>
      <c r="T21" s="335">
        <v>60</v>
      </c>
      <c r="U21" s="688" t="s">
        <v>1874</v>
      </c>
      <c r="V21" s="335" t="s">
        <v>691</v>
      </c>
      <c r="W21" s="676">
        <v>340</v>
      </c>
      <c r="X21" s="626">
        <v>832</v>
      </c>
      <c r="Y21" s="525">
        <f>W21*X21</f>
        <v>282880</v>
      </c>
      <c r="Z21" s="337">
        <v>0.45499999999999996</v>
      </c>
      <c r="AA21" s="682">
        <f>Y21*Z21</f>
        <v>128710.39999999999</v>
      </c>
      <c r="AB21" s="682"/>
      <c r="AC21" s="339">
        <v>0</v>
      </c>
      <c r="AD21" s="676"/>
      <c r="AE21" s="676"/>
      <c r="AF21" s="358">
        <f>AA21+AD21+AE21</f>
        <v>128710.39999999999</v>
      </c>
      <c r="AG21" s="335" t="s">
        <v>1073</v>
      </c>
      <c r="AH21" s="676"/>
      <c r="AI21" s="676">
        <v>60</v>
      </c>
      <c r="AJ21" s="677" t="s">
        <v>1878</v>
      </c>
      <c r="AK21" s="677" t="s">
        <v>50</v>
      </c>
      <c r="AL21" s="685" t="s">
        <v>1879</v>
      </c>
      <c r="AM21" s="335" t="s">
        <v>52</v>
      </c>
      <c r="AN21" s="518" t="s">
        <v>50</v>
      </c>
      <c r="AO21" s="335" t="s">
        <v>1078</v>
      </c>
      <c r="AP21" s="684" t="s">
        <v>38</v>
      </c>
      <c r="AQ21" s="676" t="s">
        <v>1090</v>
      </c>
      <c r="AR21" s="676"/>
      <c r="AS21" s="521"/>
      <c r="AT21" s="675" t="s">
        <v>1509</v>
      </c>
      <c r="AU21" s="675"/>
      <c r="AV21" s="680"/>
      <c r="AW21" s="347" t="str">
        <f>U21</f>
        <v>30376609C+</v>
      </c>
      <c r="AX21" s="347" cm="1">
        <f t="array" ref="AX21">SUM(MID(0&amp;AW21,LARGE(INDEX(ISNUMBER(--MID(AW21,ROW($1:$8),1))*ROW($1:$8),),ROW($1:$8))+1,1)*10^ROW($1:$8)/10)</f>
        <v>30376609</v>
      </c>
      <c r="AY21" s="347" t="str">
        <f>VLOOKUP($AX21,'Item Master Data'!$A:$F,3,FALSE)</f>
        <v>Q.PEAK DUO BLK G6+</v>
      </c>
      <c r="AZ21" s="347">
        <f>VLOOKUP($AX21,'Item Master Data'!$A:$F,6,FALSE)</f>
        <v>340</v>
      </c>
      <c r="BA21" s="347">
        <f>X21/BB21</f>
        <v>26</v>
      </c>
      <c r="BB21" s="347">
        <f>VLOOKUP(AX21,'Item Master Data'!$A:$G,7,FALSE)</f>
        <v>32</v>
      </c>
      <c r="BC21" s="347"/>
      <c r="BD21" s="347">
        <f>W21-AZ21</f>
        <v>0</v>
      </c>
    </row>
    <row r="22" spans="1:56">
      <c r="A22" s="697"/>
      <c r="B22" s="558">
        <v>44650</v>
      </c>
      <c r="C22" s="558">
        <v>44650</v>
      </c>
      <c r="D22" s="687" t="s">
        <v>86</v>
      </c>
      <c r="E22" s="676" t="s">
        <v>1922</v>
      </c>
      <c r="F22" s="688"/>
      <c r="G22" s="505">
        <v>2022</v>
      </c>
      <c r="H22" s="676">
        <v>3</v>
      </c>
      <c r="I22" s="676">
        <v>127741</v>
      </c>
      <c r="J22" s="677">
        <v>44650</v>
      </c>
      <c r="K22" s="676" t="s">
        <v>1923</v>
      </c>
      <c r="L22" s="676" t="s">
        <v>1909</v>
      </c>
      <c r="M22" s="677">
        <v>44490</v>
      </c>
      <c r="N22" s="677">
        <v>44576</v>
      </c>
      <c r="O22" s="677"/>
      <c r="P22" s="336">
        <v>44630</v>
      </c>
      <c r="Q22" s="336">
        <v>44650</v>
      </c>
      <c r="R22" s="336">
        <v>44659</v>
      </c>
      <c r="S22" s="335" t="s">
        <v>1712</v>
      </c>
      <c r="T22" s="335">
        <v>60</v>
      </c>
      <c r="U22" s="688">
        <v>49203132</v>
      </c>
      <c r="V22" s="335" t="s">
        <v>986</v>
      </c>
      <c r="W22" s="676">
        <v>360</v>
      </c>
      <c r="X22" s="626">
        <v>768</v>
      </c>
      <c r="Y22" s="525">
        <f>W22*X22</f>
        <v>276480</v>
      </c>
      <c r="Z22" s="417">
        <v>0.52</v>
      </c>
      <c r="AA22" s="682">
        <f>Y22*Z22</f>
        <v>143769.60000000001</v>
      </c>
      <c r="AB22" s="682"/>
      <c r="AC22" s="339">
        <v>0</v>
      </c>
      <c r="AD22" s="676"/>
      <c r="AE22" s="676"/>
      <c r="AF22" s="358">
        <f>AA22+AD22+AE22</f>
        <v>143769.60000000001</v>
      </c>
      <c r="AG22" s="335" t="s">
        <v>1073</v>
      </c>
      <c r="AH22" s="676"/>
      <c r="AI22" s="676">
        <v>60</v>
      </c>
      <c r="AJ22" s="677" t="s">
        <v>1911</v>
      </c>
      <c r="AK22" s="677" t="s">
        <v>1702</v>
      </c>
      <c r="AL22" s="685" t="s">
        <v>1912</v>
      </c>
      <c r="AM22" s="335" t="s">
        <v>52</v>
      </c>
      <c r="AN22" s="518" t="s">
        <v>1076</v>
      </c>
      <c r="AO22" s="335" t="s">
        <v>1078</v>
      </c>
      <c r="AP22" s="684"/>
      <c r="AQ22" s="676" t="s">
        <v>37</v>
      </c>
      <c r="AR22" s="676" t="s">
        <v>1921</v>
      </c>
      <c r="AS22" s="521"/>
      <c r="AT22" s="675" t="s">
        <v>1077</v>
      </c>
      <c r="AU22" s="675"/>
      <c r="AV22" s="680">
        <v>0.52</v>
      </c>
      <c r="AW22" s="347">
        <f>U22</f>
        <v>49203132</v>
      </c>
      <c r="AX22" s="347" cm="1">
        <f t="array" ref="AX22">SUM(MID(0&amp;AW22,LARGE(INDEX(ISNUMBER(--MID(AW22,ROW($1:$8),1))*ROW($1:$8),),ROW($1:$8))+1,1)*10^ROW($1:$8)/10)</f>
        <v>49203132</v>
      </c>
      <c r="AY22" s="347" t="str">
        <f>VLOOKUP($AX22,'Item Master Data'!$A:$F,3,FALSE)</f>
        <v>Q.PEAK DUO BLK G10+</v>
      </c>
      <c r="AZ22" s="347">
        <f>VLOOKUP($AX22,'Item Master Data'!$A:$F,6,FALSE)</f>
        <v>360</v>
      </c>
      <c r="BA22" s="347">
        <f>X22/BB22</f>
        <v>24</v>
      </c>
      <c r="BB22" s="347">
        <f>VLOOKUP(AX22,'Item Master Data'!$A:$G,7,FALSE)</f>
        <v>32</v>
      </c>
      <c r="BC22" s="347"/>
      <c r="BD22" s="347">
        <f>W22-AZ22</f>
        <v>0</v>
      </c>
    </row>
    <row r="23" spans="1:56">
      <c r="A23" s="697">
        <v>10</v>
      </c>
      <c r="B23" s="558">
        <v>44571</v>
      </c>
      <c r="C23" s="558">
        <v>44630</v>
      </c>
      <c r="D23" s="687" t="s">
        <v>86</v>
      </c>
      <c r="E23" s="676" t="s">
        <v>1919</v>
      </c>
      <c r="F23" s="688"/>
      <c r="G23" s="345">
        <v>2022</v>
      </c>
      <c r="H23" s="676">
        <v>3</v>
      </c>
      <c r="I23" s="676">
        <v>127434</v>
      </c>
      <c r="J23" s="336">
        <v>44643</v>
      </c>
      <c r="K23" s="676" t="s">
        <v>1920</v>
      </c>
      <c r="L23" s="676" t="s">
        <v>1909</v>
      </c>
      <c r="M23" s="677">
        <v>44567</v>
      </c>
      <c r="N23" s="677">
        <v>44635</v>
      </c>
      <c r="O23" s="677"/>
      <c r="P23" s="336">
        <v>44630</v>
      </c>
      <c r="Q23" s="336">
        <v>44643</v>
      </c>
      <c r="R23" s="336">
        <v>44655</v>
      </c>
      <c r="S23" s="335" t="s">
        <v>1712</v>
      </c>
      <c r="T23" s="335">
        <v>60</v>
      </c>
      <c r="U23" s="688" t="s">
        <v>1256</v>
      </c>
      <c r="V23" s="335" t="s">
        <v>973</v>
      </c>
      <c r="W23" s="676">
        <v>400</v>
      </c>
      <c r="X23" s="626">
        <v>768</v>
      </c>
      <c r="Y23" s="525">
        <f>W23*X23</f>
        <v>307200</v>
      </c>
      <c r="Z23" s="337">
        <v>0.54</v>
      </c>
      <c r="AA23" s="682">
        <f>Y23*Z23</f>
        <v>165888</v>
      </c>
      <c r="AB23" s="682"/>
      <c r="AC23" s="339">
        <v>0</v>
      </c>
      <c r="AD23" s="676"/>
      <c r="AE23" s="676"/>
      <c r="AF23" s="358">
        <f>AA23+AD23+AE23</f>
        <v>165888</v>
      </c>
      <c r="AG23" s="335" t="s">
        <v>1073</v>
      </c>
      <c r="AH23" s="676"/>
      <c r="AI23" s="676">
        <v>60</v>
      </c>
      <c r="AJ23" s="677" t="s">
        <v>1911</v>
      </c>
      <c r="AK23" s="677" t="s">
        <v>1702</v>
      </c>
      <c r="AL23" s="685" t="s">
        <v>1912</v>
      </c>
      <c r="AM23" s="335" t="s">
        <v>52</v>
      </c>
      <c r="AN23" s="518" t="s">
        <v>50</v>
      </c>
      <c r="AO23" s="335" t="s">
        <v>1078</v>
      </c>
      <c r="AP23" s="684" t="s">
        <v>38</v>
      </c>
      <c r="AQ23" s="676" t="s">
        <v>37</v>
      </c>
      <c r="AR23" s="676" t="s">
        <v>1921</v>
      </c>
      <c r="AS23" s="521"/>
      <c r="AT23" s="675" t="s">
        <v>1077</v>
      </c>
      <c r="AU23" s="675"/>
      <c r="AV23" s="680">
        <v>0.54</v>
      </c>
      <c r="AW23" s="347" t="str">
        <f>U23</f>
        <v>30390456C</v>
      </c>
      <c r="AX23" s="347" cm="1">
        <f t="array" ref="AX23">SUM(MID(0&amp;AW23,LARGE(INDEX(ISNUMBER(--MID(AW23,ROW($1:$8),1))*ROW($1:$8),),ROW($1:$8))+1,1)*10^ROW($1:$8)/10)</f>
        <v>30390456</v>
      </c>
      <c r="AY23" s="347" t="str">
        <f>VLOOKUP($AX23,'Item Master Data'!$A:$F,3,FALSE)</f>
        <v>Q.PEAK DUO BLK ML G10+</v>
      </c>
      <c r="AZ23" s="347">
        <f>VLOOKUP($AX23,'Item Master Data'!$A:$F,6,FALSE)</f>
        <v>400</v>
      </c>
      <c r="BA23" s="347">
        <f>X23/BB23</f>
        <v>24</v>
      </c>
      <c r="BB23" s="347">
        <f>VLOOKUP(AX23,'Item Master Data'!$A:$G,7,FALSE)</f>
        <v>32</v>
      </c>
      <c r="BC23" s="347"/>
      <c r="BD23" s="347">
        <f>W23-AZ23</f>
        <v>0</v>
      </c>
    </row>
    <row r="24" spans="1:56">
      <c r="A24" s="697"/>
      <c r="B24" s="558">
        <v>44628</v>
      </c>
      <c r="C24" s="558">
        <v>44628</v>
      </c>
      <c r="D24" s="676" t="s">
        <v>86</v>
      </c>
      <c r="E24" s="390" t="s">
        <v>1924</v>
      </c>
      <c r="F24" s="676"/>
      <c r="G24" s="345">
        <v>2022</v>
      </c>
      <c r="H24" s="676">
        <v>3</v>
      </c>
      <c r="I24" s="688">
        <v>127437</v>
      </c>
      <c r="J24" s="336">
        <v>44643</v>
      </c>
      <c r="K24" s="676" t="s">
        <v>1925</v>
      </c>
      <c r="L24" s="335" t="s">
        <v>1926</v>
      </c>
      <c r="M24" s="677">
        <v>44588</v>
      </c>
      <c r="N24" s="677">
        <v>44619</v>
      </c>
      <c r="O24" s="677"/>
      <c r="P24" s="336">
        <v>44628</v>
      </c>
      <c r="Q24" s="336">
        <v>44643</v>
      </c>
      <c r="R24" s="336">
        <v>44645</v>
      </c>
      <c r="S24" s="335" t="s">
        <v>1729</v>
      </c>
      <c r="T24" s="335">
        <v>60</v>
      </c>
      <c r="U24" s="688" t="s">
        <v>1256</v>
      </c>
      <c r="V24" s="688" t="s">
        <v>973</v>
      </c>
      <c r="W24" s="676">
        <v>400</v>
      </c>
      <c r="X24" s="626">
        <v>768</v>
      </c>
      <c r="Y24" s="525">
        <f>W24*X24</f>
        <v>307200</v>
      </c>
      <c r="Z24" s="337">
        <v>0.55000000000000004</v>
      </c>
      <c r="AA24" s="682">
        <f>Y24*Z24</f>
        <v>168960</v>
      </c>
      <c r="AB24" s="338"/>
      <c r="AC24" s="339">
        <v>0</v>
      </c>
      <c r="AD24" s="676"/>
      <c r="AE24" s="684"/>
      <c r="AF24" s="358">
        <f>AA24+AD24+AE24</f>
        <v>168960</v>
      </c>
      <c r="AG24" s="688" t="s">
        <v>1073</v>
      </c>
      <c r="AH24" s="688"/>
      <c r="AI24" s="688">
        <v>60</v>
      </c>
      <c r="AJ24" s="677" t="s">
        <v>1927</v>
      </c>
      <c r="AK24" s="688" t="s">
        <v>1854</v>
      </c>
      <c r="AL24" s="685" t="s">
        <v>1928</v>
      </c>
      <c r="AM24" s="688" t="s">
        <v>52</v>
      </c>
      <c r="AN24" s="518" t="s">
        <v>50</v>
      </c>
      <c r="AO24" s="335" t="s">
        <v>1078</v>
      </c>
      <c r="AP24" s="684" t="s">
        <v>38</v>
      </c>
      <c r="AQ24" s="684" t="s">
        <v>37</v>
      </c>
      <c r="AR24" s="684" t="s">
        <v>1222</v>
      </c>
      <c r="AS24" s="694"/>
      <c r="AT24" s="674" t="s">
        <v>1509</v>
      </c>
      <c r="AU24" s="674"/>
      <c r="AV24" s="680">
        <v>0.52</v>
      </c>
      <c r="AW24" s="347" t="str">
        <f>U24</f>
        <v>30390456C</v>
      </c>
      <c r="AX24" s="347" cm="1">
        <f t="array" ref="AX24">SUM(MID(0&amp;AW24,LARGE(INDEX(ISNUMBER(--MID(AW24,ROW($1:$8),1))*ROW($1:$8),),ROW($1:$8))+1,1)*10^ROW($1:$8)/10)</f>
        <v>30390456</v>
      </c>
      <c r="AY24" s="347" t="str">
        <f>VLOOKUP($AX24,'Item Master Data'!$A:$F,3,FALSE)</f>
        <v>Q.PEAK DUO BLK ML G10+</v>
      </c>
      <c r="AZ24" s="347">
        <f>VLOOKUP($AX24,'Item Master Data'!$A:$F,6,FALSE)</f>
        <v>400</v>
      </c>
      <c r="BA24" s="347">
        <f>X24/BB24</f>
        <v>24</v>
      </c>
      <c r="BB24" s="347">
        <f>VLOOKUP(AX24,'Item Master Data'!$A:$G,7,FALSE)</f>
        <v>32</v>
      </c>
      <c r="BC24" s="347"/>
      <c r="BD24" s="347">
        <f>W24-AZ24</f>
        <v>0</v>
      </c>
    </row>
    <row r="25" spans="1:56">
      <c r="A25" s="697"/>
      <c r="B25" s="558">
        <v>44628</v>
      </c>
      <c r="C25" s="558">
        <v>44628</v>
      </c>
      <c r="D25" s="676" t="s">
        <v>86</v>
      </c>
      <c r="E25" s="390"/>
      <c r="F25" s="687">
        <v>2</v>
      </c>
      <c r="G25" s="505">
        <v>2022</v>
      </c>
      <c r="H25" s="335">
        <v>3</v>
      </c>
      <c r="I25" s="676">
        <v>127742</v>
      </c>
      <c r="J25" s="677">
        <v>44650</v>
      </c>
      <c r="K25" s="676" t="s">
        <v>1929</v>
      </c>
      <c r="L25" s="676" t="s">
        <v>1926</v>
      </c>
      <c r="M25" s="677">
        <v>44588</v>
      </c>
      <c r="N25" s="677">
        <v>44619</v>
      </c>
      <c r="O25" s="677"/>
      <c r="P25" s="336">
        <v>44644</v>
      </c>
      <c r="Q25" s="336">
        <v>44650</v>
      </c>
      <c r="R25" s="336">
        <v>44655</v>
      </c>
      <c r="S25" s="335" t="s">
        <v>1729</v>
      </c>
      <c r="T25" s="335">
        <v>60</v>
      </c>
      <c r="U25" s="676">
        <v>49203132</v>
      </c>
      <c r="V25" s="688" t="s">
        <v>986</v>
      </c>
      <c r="W25" s="676">
        <v>360</v>
      </c>
      <c r="X25" s="626">
        <v>768</v>
      </c>
      <c r="Y25" s="525">
        <f>W25*X25</f>
        <v>276480</v>
      </c>
      <c r="Z25" s="680">
        <v>0.53</v>
      </c>
      <c r="AA25" s="682">
        <f>Y25*Z25</f>
        <v>146534.39999999999</v>
      </c>
      <c r="AB25" s="682"/>
      <c r="AC25" s="339">
        <v>0</v>
      </c>
      <c r="AD25" s="676"/>
      <c r="AE25" s="684"/>
      <c r="AF25" s="358">
        <f>AA25+AD25+AE25</f>
        <v>146534.39999999999</v>
      </c>
      <c r="AG25" s="688" t="s">
        <v>1073</v>
      </c>
      <c r="AH25" s="688"/>
      <c r="AI25" s="688">
        <v>60</v>
      </c>
      <c r="AJ25" s="677" t="s">
        <v>1930</v>
      </c>
      <c r="AK25" s="688" t="s">
        <v>1854</v>
      </c>
      <c r="AL25" s="685" t="s">
        <v>1931</v>
      </c>
      <c r="AM25" s="688" t="s">
        <v>52</v>
      </c>
      <c r="AN25" s="518" t="s">
        <v>1076</v>
      </c>
      <c r="AO25" s="335" t="s">
        <v>1078</v>
      </c>
      <c r="AP25" s="684"/>
      <c r="AQ25" s="684" t="s">
        <v>37</v>
      </c>
      <c r="AR25" s="684" t="s">
        <v>1222</v>
      </c>
      <c r="AS25" s="694"/>
      <c r="AT25" s="674" t="s">
        <v>1509</v>
      </c>
      <c r="AU25" s="674"/>
      <c r="AV25" s="680">
        <v>0.52</v>
      </c>
      <c r="AW25" s="347">
        <f>U25</f>
        <v>49203132</v>
      </c>
      <c r="AX25" s="347" cm="1">
        <f t="array" ref="AX25">SUM(MID(0&amp;AW25,LARGE(INDEX(ISNUMBER(--MID(AW25,ROW($1:$8),1))*ROW($1:$8),),ROW($1:$8))+1,1)*10^ROW($1:$8)/10)</f>
        <v>49203132</v>
      </c>
      <c r="AY25" s="347" t="str">
        <f>VLOOKUP($AX25,'Item Master Data'!$A:$F,3,FALSE)</f>
        <v>Q.PEAK DUO BLK G10+</v>
      </c>
      <c r="AZ25" s="347">
        <f>VLOOKUP($AX25,'Item Master Data'!$A:$F,6,FALSE)</f>
        <v>360</v>
      </c>
      <c r="BA25" s="347">
        <f>X25/BB25</f>
        <v>24</v>
      </c>
      <c r="BB25" s="347">
        <f>VLOOKUP(AX25,'Item Master Data'!$A:$G,7,FALSE)</f>
        <v>32</v>
      </c>
      <c r="BC25" s="347"/>
      <c r="BD25" s="347">
        <f>W25-AZ25</f>
        <v>0</v>
      </c>
    </row>
    <row r="26" spans="1:56">
      <c r="A26" s="697"/>
      <c r="B26" s="558">
        <v>44655</v>
      </c>
      <c r="C26" s="558">
        <v>44645</v>
      </c>
      <c r="D26" s="687" t="s">
        <v>86</v>
      </c>
      <c r="E26" s="676" t="s">
        <v>1979</v>
      </c>
      <c r="F26" s="688" t="s">
        <v>1152</v>
      </c>
      <c r="G26" s="505">
        <v>2022</v>
      </c>
      <c r="H26" s="335">
        <v>3</v>
      </c>
      <c r="I26" s="676">
        <v>127642</v>
      </c>
      <c r="J26" s="336">
        <v>44650</v>
      </c>
      <c r="K26" s="676" t="s">
        <v>1980</v>
      </c>
      <c r="L26" s="676" t="s">
        <v>1943</v>
      </c>
      <c r="M26" s="677">
        <v>44644</v>
      </c>
      <c r="N26" s="677">
        <v>44644</v>
      </c>
      <c r="O26" s="677"/>
      <c r="P26" s="336">
        <v>44649</v>
      </c>
      <c r="Q26" s="336">
        <v>44650</v>
      </c>
      <c r="R26" s="336">
        <v>44650</v>
      </c>
      <c r="S26" s="335" t="s">
        <v>1712</v>
      </c>
      <c r="T26" s="335">
        <v>72</v>
      </c>
      <c r="U26" s="688" t="s">
        <v>1981</v>
      </c>
      <c r="V26" s="335" t="s">
        <v>1235</v>
      </c>
      <c r="W26" s="676">
        <v>475</v>
      </c>
      <c r="X26" s="626">
        <v>3</v>
      </c>
      <c r="Y26" s="525">
        <f>W26*X26</f>
        <v>1425</v>
      </c>
      <c r="Z26" s="417">
        <v>0.48</v>
      </c>
      <c r="AA26" s="682">
        <f>Y26*Z26</f>
        <v>684</v>
      </c>
      <c r="AB26" s="682"/>
      <c r="AC26" s="339">
        <v>0</v>
      </c>
      <c r="AD26" s="676"/>
      <c r="AE26" s="676"/>
      <c r="AF26" s="358">
        <f>AA26+AD26+AE26</f>
        <v>684</v>
      </c>
      <c r="AG26" s="335" t="s">
        <v>1982</v>
      </c>
      <c r="AH26" s="676"/>
      <c r="AI26" s="676">
        <v>60</v>
      </c>
      <c r="AJ26" s="677" t="s">
        <v>1983</v>
      </c>
      <c r="AK26" s="677" t="s">
        <v>50</v>
      </c>
      <c r="AL26" s="685" t="s">
        <v>1984</v>
      </c>
      <c r="AM26" s="335" t="s">
        <v>52</v>
      </c>
      <c r="AN26" s="518" t="s">
        <v>50</v>
      </c>
      <c r="AO26" s="335" t="s">
        <v>1078</v>
      </c>
      <c r="AP26" s="684" t="s">
        <v>38</v>
      </c>
      <c r="AQ26" s="676" t="s">
        <v>37</v>
      </c>
      <c r="AR26" s="676"/>
      <c r="AS26" s="521"/>
      <c r="AT26" s="675"/>
      <c r="AU26" s="675"/>
      <c r="AV26" s="680"/>
      <c r="AW26" s="347" t="str">
        <f>U26</f>
        <v>30397871F</v>
      </c>
      <c r="AX26" s="347" cm="1">
        <f t="array" ref="AX26">SUM(MID(0&amp;AW26,LARGE(INDEX(ISNUMBER(--MID(AW26,ROW($1:$8),1))*ROW($1:$8),),ROW($1:$8))+1,1)*10^ROW($1:$8)/10)</f>
        <v>30397871</v>
      </c>
      <c r="AY26" s="347" t="str">
        <f>VLOOKUP($AX26,'Item Master Data'!$A:$F,3,FALSE)</f>
        <v>Q.PEAK DUO XL G10 BFG</v>
      </c>
      <c r="AZ26" s="347">
        <f>VLOOKUP($AX26,'Item Master Data'!$A:$F,6,FALSE)</f>
        <v>475</v>
      </c>
      <c r="BA26" s="347">
        <f>X26/BB26</f>
        <v>0.10344827586206896</v>
      </c>
      <c r="BB26" s="347">
        <f>VLOOKUP(AX26,'Item Master Data'!$A:$G,7,FALSE)</f>
        <v>29</v>
      </c>
      <c r="BC26" s="347"/>
      <c r="BD26" s="347">
        <f>W26-AZ26</f>
        <v>0</v>
      </c>
    </row>
    <row r="27" spans="1:56">
      <c r="A27" s="697"/>
      <c r="B27" s="558">
        <v>44609</v>
      </c>
      <c r="C27" s="558">
        <v>44609</v>
      </c>
      <c r="D27" s="687" t="s">
        <v>86</v>
      </c>
      <c r="E27" s="676" t="s">
        <v>1849</v>
      </c>
      <c r="F27" s="688"/>
      <c r="G27" s="505">
        <v>2022</v>
      </c>
      <c r="H27" s="335">
        <v>3</v>
      </c>
      <c r="I27" s="676">
        <v>127191</v>
      </c>
      <c r="J27" s="336">
        <v>44627</v>
      </c>
      <c r="K27" s="676" t="s">
        <v>1978</v>
      </c>
      <c r="L27" s="676" t="s">
        <v>1943</v>
      </c>
      <c r="M27" s="677">
        <v>44608</v>
      </c>
      <c r="N27" s="677">
        <v>44608</v>
      </c>
      <c r="O27" s="677"/>
      <c r="P27" s="336">
        <v>44614</v>
      </c>
      <c r="Q27" s="336">
        <v>44627</v>
      </c>
      <c r="R27" s="336">
        <v>44627</v>
      </c>
      <c r="S27" s="335" t="s">
        <v>1712</v>
      </c>
      <c r="T27" s="335">
        <v>72</v>
      </c>
      <c r="U27" s="688" t="s">
        <v>1107</v>
      </c>
      <c r="V27" s="335" t="s">
        <v>1002</v>
      </c>
      <c r="W27" s="676">
        <v>480</v>
      </c>
      <c r="X27" s="626">
        <v>464</v>
      </c>
      <c r="Y27" s="525">
        <f>W27*X27</f>
        <v>222720</v>
      </c>
      <c r="Z27" s="337">
        <v>0.49</v>
      </c>
      <c r="AA27" s="682">
        <f>Y27*Z27</f>
        <v>109132.8</v>
      </c>
      <c r="AB27" s="682"/>
      <c r="AC27" s="339">
        <v>0</v>
      </c>
      <c r="AD27" s="676"/>
      <c r="AE27" s="676"/>
      <c r="AF27" s="358">
        <f>AA27+AD27+AE27</f>
        <v>109132.8</v>
      </c>
      <c r="AG27" s="335" t="s">
        <v>1073</v>
      </c>
      <c r="AH27" s="676"/>
      <c r="AI27" s="676">
        <v>60</v>
      </c>
      <c r="AJ27" s="677" t="s">
        <v>1944</v>
      </c>
      <c r="AK27" s="677" t="s">
        <v>50</v>
      </c>
      <c r="AL27" s="685">
        <v>92507</v>
      </c>
      <c r="AM27" s="335" t="s">
        <v>52</v>
      </c>
      <c r="AN27" s="518" t="s">
        <v>50</v>
      </c>
      <c r="AO27" s="335" t="s">
        <v>1078</v>
      </c>
      <c r="AP27" s="684" t="s">
        <v>38</v>
      </c>
      <c r="AQ27" s="676" t="s">
        <v>37</v>
      </c>
      <c r="AR27" s="676"/>
      <c r="AS27" s="521"/>
      <c r="AT27" s="675"/>
      <c r="AU27" s="675"/>
      <c r="AV27" s="680"/>
      <c r="AW27" s="347" t="str">
        <f>U27</f>
        <v>30397472F</v>
      </c>
      <c r="AX27" s="347" cm="1">
        <f t="array" ref="AX27">SUM(MID(0&amp;AW27,LARGE(INDEX(ISNUMBER(--MID(AW27,ROW($1:$8),1))*ROW($1:$8),),ROW($1:$8))+1,1)*10^ROW($1:$8)/10)</f>
        <v>30397472</v>
      </c>
      <c r="AY27" s="347" t="str">
        <f>VLOOKUP($AX27,'Item Master Data'!$A:$F,3,FALSE)</f>
        <v>Q.PEAK DUO XL G10</v>
      </c>
      <c r="AZ27" s="347">
        <f>VLOOKUP($AX27,'Item Master Data'!$A:$F,6,FALSE)</f>
        <v>480</v>
      </c>
      <c r="BA27" s="347">
        <f>X27/BB27</f>
        <v>16</v>
      </c>
      <c r="BB27" s="347">
        <f>VLOOKUP(AX27,'Item Master Data'!$A:$G,7,FALSE)</f>
        <v>29</v>
      </c>
      <c r="BC27" s="347"/>
      <c r="BD27" s="347">
        <f>W27-AZ27</f>
        <v>0</v>
      </c>
    </row>
    <row r="28" spans="1:56">
      <c r="A28" s="697">
        <v>10</v>
      </c>
      <c r="B28" s="558">
        <v>44616</v>
      </c>
      <c r="C28" s="558">
        <v>44616</v>
      </c>
      <c r="D28" s="687" t="s">
        <v>86</v>
      </c>
      <c r="E28" s="676"/>
      <c r="F28" s="688" t="s">
        <v>1152</v>
      </c>
      <c r="G28" s="505">
        <v>2022</v>
      </c>
      <c r="H28" s="676">
        <v>3</v>
      </c>
      <c r="I28" s="676">
        <v>127412</v>
      </c>
      <c r="J28" s="677">
        <v>44642</v>
      </c>
      <c r="K28" s="676" t="s">
        <v>1988</v>
      </c>
      <c r="L28" s="676" t="s">
        <v>1989</v>
      </c>
      <c r="M28" s="677">
        <v>44477</v>
      </c>
      <c r="N28" s="677">
        <v>44627</v>
      </c>
      <c r="O28" s="677"/>
      <c r="P28" s="336">
        <v>44628</v>
      </c>
      <c r="Q28" s="336">
        <v>44642</v>
      </c>
      <c r="R28" s="336">
        <v>44643</v>
      </c>
      <c r="S28" s="335" t="s">
        <v>1990</v>
      </c>
      <c r="T28" s="335">
        <v>60</v>
      </c>
      <c r="U28" s="688" t="s">
        <v>1791</v>
      </c>
      <c r="V28" s="335" t="s">
        <v>973</v>
      </c>
      <c r="W28" s="676">
        <v>400</v>
      </c>
      <c r="X28" s="626">
        <v>1536</v>
      </c>
      <c r="Y28" s="525">
        <f>W28*X28</f>
        <v>614400</v>
      </c>
      <c r="Z28" s="337">
        <v>0.55000000000000004</v>
      </c>
      <c r="AA28" s="682">
        <f>Y28*Z28</f>
        <v>337920</v>
      </c>
      <c r="AB28" s="682"/>
      <c r="AC28" s="339">
        <v>0</v>
      </c>
      <c r="AD28" s="676"/>
      <c r="AE28" s="676"/>
      <c r="AF28" s="358">
        <f>AA28+AD28+AE28</f>
        <v>337920</v>
      </c>
      <c r="AG28" s="335" t="s">
        <v>1073</v>
      </c>
      <c r="AH28" s="676"/>
      <c r="AI28" s="676">
        <v>60</v>
      </c>
      <c r="AJ28" s="677" t="s">
        <v>1991</v>
      </c>
      <c r="AK28" s="677" t="s">
        <v>50</v>
      </c>
      <c r="AL28" s="685" t="s">
        <v>1992</v>
      </c>
      <c r="AM28" s="335" t="s">
        <v>52</v>
      </c>
      <c r="AN28" s="518" t="s">
        <v>50</v>
      </c>
      <c r="AO28" s="335" t="s">
        <v>1078</v>
      </c>
      <c r="AP28" s="684" t="s">
        <v>38</v>
      </c>
      <c r="AQ28" s="676" t="s">
        <v>37</v>
      </c>
      <c r="AR28" s="676" t="s">
        <v>1993</v>
      </c>
      <c r="AS28" s="521"/>
      <c r="AT28" s="675"/>
      <c r="AU28" s="675"/>
      <c r="AV28" s="680">
        <v>0.49</v>
      </c>
      <c r="AW28" s="347" t="str">
        <f>U28</f>
        <v>30390156H</v>
      </c>
      <c r="AX28" s="347" cm="1">
        <f t="array" ref="AX28">SUM(MID(0&amp;AW28,LARGE(INDEX(ISNUMBER(--MID(AW28,ROW($1:$8),1))*ROW($1:$8),),ROW($1:$8))+1,1)*10^ROW($1:$8)/10)</f>
        <v>30390156</v>
      </c>
      <c r="AY28" s="347" t="str">
        <f>VLOOKUP($AX28,'Item Master Data'!$A:$F,3,FALSE)</f>
        <v>Q.PEAK DUO BLK ML G10+</v>
      </c>
      <c r="AZ28" s="347">
        <f>VLOOKUP($AX28,'Item Master Data'!$A:$F,6,FALSE)</f>
        <v>400</v>
      </c>
      <c r="BA28" s="347">
        <f>X28/BB28</f>
        <v>48</v>
      </c>
      <c r="BB28" s="347">
        <f>VLOOKUP(AX28,'Item Master Data'!$A:$G,7,FALSE)</f>
        <v>32</v>
      </c>
      <c r="BC28" s="347"/>
      <c r="BD28" s="347">
        <f>W28-AZ28</f>
        <v>0</v>
      </c>
    </row>
    <row r="29" spans="1:56">
      <c r="A29" s="697"/>
      <c r="B29" s="558">
        <v>44617</v>
      </c>
      <c r="C29" s="558">
        <v>44616</v>
      </c>
      <c r="D29" s="687" t="s">
        <v>86</v>
      </c>
      <c r="E29" s="676"/>
      <c r="F29" s="688"/>
      <c r="G29" s="345">
        <v>2022</v>
      </c>
      <c r="H29" s="335">
        <v>3</v>
      </c>
      <c r="I29" s="676">
        <v>127544</v>
      </c>
      <c r="J29" s="336">
        <v>44629</v>
      </c>
      <c r="K29" s="676" t="s">
        <v>1999</v>
      </c>
      <c r="L29" s="676" t="s">
        <v>1989</v>
      </c>
      <c r="M29" s="677">
        <v>44495</v>
      </c>
      <c r="N29" s="677">
        <v>44567</v>
      </c>
      <c r="O29" s="677">
        <v>44626</v>
      </c>
      <c r="P29" s="336">
        <v>44623</v>
      </c>
      <c r="Q29" s="336">
        <v>44629</v>
      </c>
      <c r="R29" s="336">
        <v>44634</v>
      </c>
      <c r="S29" s="335" t="s">
        <v>1990</v>
      </c>
      <c r="T29" s="335">
        <v>60</v>
      </c>
      <c r="U29" s="688">
        <v>49201132</v>
      </c>
      <c r="V29" s="335" t="s">
        <v>986</v>
      </c>
      <c r="W29" s="676">
        <v>360</v>
      </c>
      <c r="X29" s="626">
        <v>1664</v>
      </c>
      <c r="Y29" s="525">
        <f>W29*X29</f>
        <v>599040</v>
      </c>
      <c r="Z29" s="337">
        <v>0.53</v>
      </c>
      <c r="AA29" s="682">
        <f>Y29*Z29</f>
        <v>317491.20000000001</v>
      </c>
      <c r="AB29" s="682"/>
      <c r="AC29" s="339">
        <v>0</v>
      </c>
      <c r="AD29" s="676"/>
      <c r="AE29" s="676"/>
      <c r="AF29" s="358">
        <f>AA29+AD29+AE29</f>
        <v>317491.20000000001</v>
      </c>
      <c r="AG29" s="335" t="s">
        <v>1073</v>
      </c>
      <c r="AH29" s="676"/>
      <c r="AI29" s="676">
        <v>60</v>
      </c>
      <c r="AJ29" s="677" t="s">
        <v>1821</v>
      </c>
      <c r="AK29" s="677" t="s">
        <v>50</v>
      </c>
      <c r="AL29" s="685">
        <v>95834</v>
      </c>
      <c r="AM29" s="335" t="s">
        <v>52</v>
      </c>
      <c r="AN29" s="518" t="s">
        <v>1076</v>
      </c>
      <c r="AO29" s="335" t="s">
        <v>1078</v>
      </c>
      <c r="AP29" s="684"/>
      <c r="AQ29" s="676" t="s">
        <v>37</v>
      </c>
      <c r="AR29" s="676" t="s">
        <v>1222</v>
      </c>
      <c r="AS29" s="521"/>
      <c r="AT29" s="675" t="s">
        <v>1509</v>
      </c>
      <c r="AU29" s="675"/>
      <c r="AV29" s="680">
        <v>0.5</v>
      </c>
      <c r="AW29" s="347">
        <f>U29</f>
        <v>49201132</v>
      </c>
      <c r="AX29" s="347" cm="1">
        <f t="array" ref="AX29">SUM(MID(0&amp;AW29,LARGE(INDEX(ISNUMBER(--MID(AW29,ROW($1:$8),1))*ROW($1:$8),),ROW($1:$8))+1,1)*10^ROW($1:$8)/10)</f>
        <v>49201132</v>
      </c>
      <c r="AY29" s="347" t="str">
        <f>VLOOKUP($AX29,'Item Master Data'!$A:$F,3,FALSE)</f>
        <v>Q.PEAK DUO BLK G10+</v>
      </c>
      <c r="AZ29" s="347">
        <f>VLOOKUP($AX29,'Item Master Data'!$A:$F,6,FALSE)</f>
        <v>360</v>
      </c>
      <c r="BA29" s="347">
        <f>X29/BB29</f>
        <v>52</v>
      </c>
      <c r="BB29" s="347">
        <f>VLOOKUP(AX29,'Item Master Data'!$A:$G,7,FALSE)</f>
        <v>32</v>
      </c>
      <c r="BC29" s="347"/>
      <c r="BD29" s="347">
        <f>W29-AZ29</f>
        <v>0</v>
      </c>
    </row>
    <row r="30" spans="1:56">
      <c r="A30" s="697"/>
      <c r="B30" s="558">
        <v>44617</v>
      </c>
      <c r="C30" s="558">
        <v>44616</v>
      </c>
      <c r="D30" s="687" t="s">
        <v>86</v>
      </c>
      <c r="E30" s="676" t="s">
        <v>2001</v>
      </c>
      <c r="F30" s="688"/>
      <c r="G30" s="345">
        <v>2022</v>
      </c>
      <c r="H30" s="676">
        <v>3</v>
      </c>
      <c r="I30" s="676">
        <v>127199</v>
      </c>
      <c r="J30" s="336">
        <v>44621</v>
      </c>
      <c r="K30" s="676" t="s">
        <v>2002</v>
      </c>
      <c r="L30" s="676" t="s">
        <v>1989</v>
      </c>
      <c r="M30" s="677">
        <v>44495</v>
      </c>
      <c r="N30" s="677">
        <v>44599</v>
      </c>
      <c r="O30" s="677">
        <v>44627</v>
      </c>
      <c r="P30" s="336">
        <v>44617</v>
      </c>
      <c r="Q30" s="336">
        <v>44621</v>
      </c>
      <c r="R30" s="336">
        <v>44624</v>
      </c>
      <c r="S30" s="335" t="s">
        <v>1990</v>
      </c>
      <c r="T30" s="335">
        <v>60</v>
      </c>
      <c r="U30" s="688">
        <v>49201132</v>
      </c>
      <c r="V30" s="335" t="s">
        <v>986</v>
      </c>
      <c r="W30" s="676">
        <v>360</v>
      </c>
      <c r="X30" s="626">
        <v>832</v>
      </c>
      <c r="Y30" s="525">
        <f>W30*X30</f>
        <v>299520</v>
      </c>
      <c r="Z30" s="337">
        <v>0.5</v>
      </c>
      <c r="AA30" s="682">
        <f>Y30*Z30</f>
        <v>149760</v>
      </c>
      <c r="AB30" s="682"/>
      <c r="AC30" s="339">
        <v>0</v>
      </c>
      <c r="AD30" s="676"/>
      <c r="AE30" s="676"/>
      <c r="AF30" s="358">
        <f>AA30+AD30+AE30</f>
        <v>149760</v>
      </c>
      <c r="AG30" s="335" t="s">
        <v>1073</v>
      </c>
      <c r="AH30" s="676"/>
      <c r="AI30" s="676">
        <v>60</v>
      </c>
      <c r="AJ30" s="677" t="s">
        <v>1821</v>
      </c>
      <c r="AK30" s="677" t="s">
        <v>50</v>
      </c>
      <c r="AL30" s="685">
        <v>95834</v>
      </c>
      <c r="AM30" s="335" t="s">
        <v>52</v>
      </c>
      <c r="AN30" s="518" t="s">
        <v>1076</v>
      </c>
      <c r="AO30" s="335" t="s">
        <v>1078</v>
      </c>
      <c r="AP30" s="684"/>
      <c r="AQ30" s="676" t="s">
        <v>37</v>
      </c>
      <c r="AR30" s="676"/>
      <c r="AS30" s="521"/>
      <c r="AT30" s="675" t="s">
        <v>1509</v>
      </c>
      <c r="AU30" s="675"/>
      <c r="AV30" s="680"/>
      <c r="AW30" s="347">
        <f>U30</f>
        <v>49201132</v>
      </c>
      <c r="AX30" s="347" cm="1">
        <f t="array" ref="AX30">SUM(MID(0&amp;AW30,LARGE(INDEX(ISNUMBER(--MID(AW30,ROW($1:$8),1))*ROW($1:$8),),ROW($1:$8))+1,1)*10^ROW($1:$8)/10)</f>
        <v>49201132</v>
      </c>
      <c r="AY30" s="347" t="str">
        <f>VLOOKUP($AX30,'Item Master Data'!$A:$F,3,FALSE)</f>
        <v>Q.PEAK DUO BLK G10+</v>
      </c>
      <c r="AZ30" s="347">
        <f>VLOOKUP($AX30,'Item Master Data'!$A:$F,6,FALSE)</f>
        <v>360</v>
      </c>
      <c r="BA30" s="347">
        <f>X30/BB30</f>
        <v>26</v>
      </c>
      <c r="BB30" s="347">
        <f>VLOOKUP(AX30,'Item Master Data'!$A:$G,7,FALSE)</f>
        <v>32</v>
      </c>
      <c r="BC30" s="347"/>
      <c r="BD30" s="347">
        <f>W30-AZ30</f>
        <v>0</v>
      </c>
    </row>
    <row r="31" spans="1:56">
      <c r="A31" s="697">
        <v>10</v>
      </c>
      <c r="B31" s="558">
        <v>44617</v>
      </c>
      <c r="C31" s="558">
        <v>44616</v>
      </c>
      <c r="D31" s="687" t="s">
        <v>86</v>
      </c>
      <c r="E31" s="676" t="s">
        <v>1994</v>
      </c>
      <c r="F31" s="688"/>
      <c r="G31" s="505">
        <v>2022</v>
      </c>
      <c r="H31" s="676">
        <v>3</v>
      </c>
      <c r="I31" s="676">
        <v>127499</v>
      </c>
      <c r="J31" s="677">
        <v>44644</v>
      </c>
      <c r="K31" s="676" t="s">
        <v>1995</v>
      </c>
      <c r="L31" s="676" t="s">
        <v>1989</v>
      </c>
      <c r="M31" s="677">
        <v>44502</v>
      </c>
      <c r="N31" s="677">
        <v>44606</v>
      </c>
      <c r="O31" s="677">
        <v>44634</v>
      </c>
      <c r="P31" s="336">
        <v>44628</v>
      </c>
      <c r="Q31" s="336">
        <v>44644</v>
      </c>
      <c r="R31" s="336">
        <v>44644</v>
      </c>
      <c r="S31" s="335" t="s">
        <v>1990</v>
      </c>
      <c r="T31" s="335">
        <v>60</v>
      </c>
      <c r="U31" s="688" t="s">
        <v>1256</v>
      </c>
      <c r="V31" s="335" t="s">
        <v>973</v>
      </c>
      <c r="W31" s="676">
        <v>400</v>
      </c>
      <c r="X31" s="626">
        <v>768</v>
      </c>
      <c r="Y31" s="525">
        <f>W31*X31</f>
        <v>307200</v>
      </c>
      <c r="Z31" s="337">
        <v>0.55000000000000004</v>
      </c>
      <c r="AA31" s="682">
        <f>Y31*Z31</f>
        <v>168960</v>
      </c>
      <c r="AB31" s="682"/>
      <c r="AC31" s="339">
        <v>0</v>
      </c>
      <c r="AD31" s="676"/>
      <c r="AE31" s="676"/>
      <c r="AF31" s="358">
        <f>AA31+AD31+AE31</f>
        <v>168960</v>
      </c>
      <c r="AG31" s="335" t="s">
        <v>1073</v>
      </c>
      <c r="AH31" s="676"/>
      <c r="AI31" s="676">
        <v>60</v>
      </c>
      <c r="AJ31" s="677" t="s">
        <v>1991</v>
      </c>
      <c r="AK31" s="677" t="s">
        <v>50</v>
      </c>
      <c r="AL31" s="685" t="s">
        <v>1992</v>
      </c>
      <c r="AM31" s="335" t="s">
        <v>52</v>
      </c>
      <c r="AN31" s="518" t="s">
        <v>1996</v>
      </c>
      <c r="AO31" s="335" t="s">
        <v>1078</v>
      </c>
      <c r="AP31" s="684" t="s">
        <v>38</v>
      </c>
      <c r="AQ31" s="676" t="s">
        <v>37</v>
      </c>
      <c r="AR31" s="676" t="s">
        <v>1993</v>
      </c>
      <c r="AS31" s="521"/>
      <c r="AT31" s="675"/>
      <c r="AU31" s="675"/>
      <c r="AV31" s="680">
        <v>0.49</v>
      </c>
      <c r="AW31" s="347" t="str">
        <f>U31</f>
        <v>30390456C</v>
      </c>
      <c r="AX31" s="347" cm="1">
        <f t="array" ref="AX31">SUM(MID(0&amp;AW31,LARGE(INDEX(ISNUMBER(--MID(AW31,ROW($1:$8),1))*ROW($1:$8),),ROW($1:$8))+1,1)*10^ROW($1:$8)/10)</f>
        <v>30390456</v>
      </c>
      <c r="AY31" s="347" t="str">
        <f>VLOOKUP($AX31,'Item Master Data'!$A:$F,3,FALSE)</f>
        <v>Q.PEAK DUO BLK ML G10+</v>
      </c>
      <c r="AZ31" s="347">
        <f>VLOOKUP($AX31,'Item Master Data'!$A:$F,6,FALSE)</f>
        <v>400</v>
      </c>
      <c r="BA31" s="347">
        <f>X31/BB31</f>
        <v>24</v>
      </c>
      <c r="BB31" s="347">
        <f>VLOOKUP(AX31,'Item Master Data'!$A:$G,7,FALSE)</f>
        <v>32</v>
      </c>
      <c r="BC31" s="347"/>
      <c r="BD31" s="347">
        <f>W31-AZ31</f>
        <v>0</v>
      </c>
    </row>
    <row r="32" spans="1:56">
      <c r="A32" s="697"/>
      <c r="B32" s="558">
        <v>44550</v>
      </c>
      <c r="C32" s="558">
        <v>44550</v>
      </c>
      <c r="D32" s="687" t="s">
        <v>86</v>
      </c>
      <c r="E32" s="676" t="s">
        <v>1849</v>
      </c>
      <c r="F32" s="688" t="s">
        <v>87</v>
      </c>
      <c r="G32" s="505">
        <v>2022</v>
      </c>
      <c r="H32" s="676">
        <v>3</v>
      </c>
      <c r="I32" s="676">
        <v>127495</v>
      </c>
      <c r="J32" s="336">
        <v>44644</v>
      </c>
      <c r="K32" s="676" t="s">
        <v>2028</v>
      </c>
      <c r="L32" s="676" t="s">
        <v>1723</v>
      </c>
      <c r="M32" s="677">
        <v>44550</v>
      </c>
      <c r="N32" s="677">
        <v>44630</v>
      </c>
      <c r="O32" s="677"/>
      <c r="P32" s="336">
        <v>44631</v>
      </c>
      <c r="Q32" s="336">
        <v>44644</v>
      </c>
      <c r="R32" s="336">
        <v>44645</v>
      </c>
      <c r="S32" s="335" t="s">
        <v>88</v>
      </c>
      <c r="T32" s="335">
        <v>72</v>
      </c>
      <c r="U32" s="688" t="s">
        <v>1107</v>
      </c>
      <c r="V32" s="335" t="s">
        <v>1108</v>
      </c>
      <c r="W32" s="676">
        <v>480</v>
      </c>
      <c r="X32" s="626">
        <v>1276</v>
      </c>
      <c r="Y32" s="525">
        <f>W32*X32</f>
        <v>612480</v>
      </c>
      <c r="Z32" s="337">
        <v>0.47</v>
      </c>
      <c r="AA32" s="682">
        <f>Y32*Z32</f>
        <v>287865.59999999998</v>
      </c>
      <c r="AB32" s="682"/>
      <c r="AC32" s="339">
        <v>0</v>
      </c>
      <c r="AD32" s="676"/>
      <c r="AE32" s="540"/>
      <c r="AF32" s="358">
        <f>AA32+AD32+AE32</f>
        <v>287865.59999999998</v>
      </c>
      <c r="AG32" s="335" t="s">
        <v>1073</v>
      </c>
      <c r="AH32" s="676"/>
      <c r="AI32" s="676">
        <v>60</v>
      </c>
      <c r="AJ32" s="677" t="s">
        <v>1724</v>
      </c>
      <c r="AK32" s="677" t="s">
        <v>50</v>
      </c>
      <c r="AL32" s="685">
        <v>92126</v>
      </c>
      <c r="AM32" s="335" t="s">
        <v>52</v>
      </c>
      <c r="AN32" s="518" t="s">
        <v>50</v>
      </c>
      <c r="AO32" s="335" t="s">
        <v>1078</v>
      </c>
      <c r="AP32" s="684" t="s">
        <v>38</v>
      </c>
      <c r="AQ32" s="676" t="s">
        <v>37</v>
      </c>
      <c r="AR32" s="676"/>
      <c r="AS32" s="521"/>
      <c r="AT32" s="675" t="s">
        <v>1509</v>
      </c>
      <c r="AU32" s="675"/>
      <c r="AV32" s="680"/>
      <c r="AW32" s="347" t="str">
        <f>U32</f>
        <v>30397472F</v>
      </c>
      <c r="AX32" s="347" cm="1">
        <f t="array" ref="AX32">SUM(MID(0&amp;AW32,LARGE(INDEX(ISNUMBER(--MID(AW32,ROW($1:$8),1))*ROW($1:$8),),ROW($1:$8))+1,1)*10^ROW($1:$8)/10)</f>
        <v>30397472</v>
      </c>
      <c r="AY32" s="347" t="str">
        <f>VLOOKUP($AX32,'Item Master Data'!$A:$F,3,FALSE)</f>
        <v>Q.PEAK DUO XL G10</v>
      </c>
      <c r="AZ32" s="347">
        <f>VLOOKUP($AX32,'Item Master Data'!$A:$F,6,FALSE)</f>
        <v>480</v>
      </c>
      <c r="BA32" s="347">
        <f>X32/BB32</f>
        <v>44</v>
      </c>
      <c r="BB32" s="347">
        <f>VLOOKUP(AX32,'Item Master Data'!$A:$G,7,FALSE)</f>
        <v>29</v>
      </c>
      <c r="BC32" s="347"/>
      <c r="BD32" s="347">
        <f>W32-AZ32</f>
        <v>0</v>
      </c>
    </row>
    <row r="33" spans="1:56">
      <c r="A33" s="697"/>
      <c r="B33" s="558">
        <v>44550</v>
      </c>
      <c r="C33" s="558">
        <v>44550</v>
      </c>
      <c r="D33" s="687" t="s">
        <v>86</v>
      </c>
      <c r="E33" s="676" t="s">
        <v>1849</v>
      </c>
      <c r="F33" s="688" t="s">
        <v>87</v>
      </c>
      <c r="G33" s="505">
        <v>2022</v>
      </c>
      <c r="H33" s="676">
        <v>3</v>
      </c>
      <c r="I33" s="676">
        <v>127643</v>
      </c>
      <c r="J33" s="336">
        <v>44650</v>
      </c>
      <c r="K33" s="676" t="s">
        <v>2028</v>
      </c>
      <c r="L33" s="676" t="s">
        <v>1723</v>
      </c>
      <c r="M33" s="677">
        <v>44550</v>
      </c>
      <c r="N33" s="677">
        <v>44630</v>
      </c>
      <c r="O33" s="677"/>
      <c r="P33" s="336">
        <v>44631</v>
      </c>
      <c r="Q33" s="336">
        <v>44650</v>
      </c>
      <c r="R33" s="336">
        <v>44651</v>
      </c>
      <c r="S33" s="676" t="s">
        <v>88</v>
      </c>
      <c r="T33" s="335">
        <v>72</v>
      </c>
      <c r="U33" s="688" t="s">
        <v>1107</v>
      </c>
      <c r="V33" s="335" t="s">
        <v>1108</v>
      </c>
      <c r="W33" s="676">
        <v>480</v>
      </c>
      <c r="X33" s="626">
        <v>638</v>
      </c>
      <c r="Y33" s="525">
        <f>W33*X33</f>
        <v>306240</v>
      </c>
      <c r="Z33" s="337">
        <v>0.47</v>
      </c>
      <c r="AA33" s="682">
        <f>Y33*Z33</f>
        <v>143932.79999999999</v>
      </c>
      <c r="AB33" s="682"/>
      <c r="AC33" s="339">
        <v>0</v>
      </c>
      <c r="AD33" s="676"/>
      <c r="AE33" s="540"/>
      <c r="AF33" s="358">
        <f>AA33+AD33+AE33</f>
        <v>143932.79999999999</v>
      </c>
      <c r="AG33" s="335" t="s">
        <v>1073</v>
      </c>
      <c r="AH33" s="676"/>
      <c r="AI33" s="676">
        <v>60</v>
      </c>
      <c r="AJ33" s="677" t="s">
        <v>1724</v>
      </c>
      <c r="AK33" s="677" t="s">
        <v>50</v>
      </c>
      <c r="AL33" s="685">
        <v>92126</v>
      </c>
      <c r="AM33" s="335" t="s">
        <v>52</v>
      </c>
      <c r="AN33" s="518" t="s">
        <v>50</v>
      </c>
      <c r="AO33" s="335" t="s">
        <v>1078</v>
      </c>
      <c r="AP33" s="684" t="s">
        <v>38</v>
      </c>
      <c r="AQ33" s="676" t="s">
        <v>37</v>
      </c>
      <c r="AR33" s="676"/>
      <c r="AS33" s="521"/>
      <c r="AT33" s="675" t="s">
        <v>1509</v>
      </c>
      <c r="AU33" s="675"/>
      <c r="AV33" s="680"/>
      <c r="AW33" s="347" t="str">
        <f>U33</f>
        <v>30397472F</v>
      </c>
      <c r="AX33" s="347" cm="1">
        <f t="array" ref="AX33">SUM(MID(0&amp;AW33,LARGE(INDEX(ISNUMBER(--MID(AW33,ROW($1:$8),1))*ROW($1:$8),),ROW($1:$8))+1,1)*10^ROW($1:$8)/10)</f>
        <v>30397472</v>
      </c>
      <c r="AY33" s="347" t="str">
        <f>VLOOKUP($AX33,'Item Master Data'!$A:$F,3,FALSE)</f>
        <v>Q.PEAK DUO XL G10</v>
      </c>
      <c r="AZ33" s="347">
        <f>VLOOKUP($AX33,'Item Master Data'!$A:$F,6,FALSE)</f>
        <v>480</v>
      </c>
      <c r="BA33" s="347">
        <f>X33/BB33</f>
        <v>22</v>
      </c>
      <c r="BB33" s="347">
        <f>VLOOKUP(AX33,'Item Master Data'!$A:$G,7,FALSE)</f>
        <v>29</v>
      </c>
      <c r="BC33" s="347"/>
      <c r="BD33" s="347">
        <f>W33-AZ33</f>
        <v>0</v>
      </c>
    </row>
    <row r="34" spans="1:56">
      <c r="A34" s="697"/>
      <c r="B34" s="558">
        <v>44550</v>
      </c>
      <c r="C34" s="558">
        <v>44550</v>
      </c>
      <c r="D34" s="687" t="s">
        <v>86</v>
      </c>
      <c r="E34" s="676" t="s">
        <v>1849</v>
      </c>
      <c r="F34" s="688" t="s">
        <v>87</v>
      </c>
      <c r="G34" s="505">
        <v>2022</v>
      </c>
      <c r="H34" s="676">
        <v>3</v>
      </c>
      <c r="I34" s="676">
        <v>127577</v>
      </c>
      <c r="J34" s="336">
        <v>44648</v>
      </c>
      <c r="K34" s="676" t="s">
        <v>2028</v>
      </c>
      <c r="L34" s="676" t="s">
        <v>1723</v>
      </c>
      <c r="M34" s="677">
        <v>44550</v>
      </c>
      <c r="N34" s="677">
        <v>44630</v>
      </c>
      <c r="O34" s="677"/>
      <c r="P34" s="336">
        <v>44631</v>
      </c>
      <c r="Q34" s="336">
        <v>44648</v>
      </c>
      <c r="R34" s="336">
        <v>44649</v>
      </c>
      <c r="S34" s="676" t="s">
        <v>88</v>
      </c>
      <c r="T34" s="335">
        <v>72</v>
      </c>
      <c r="U34" s="688" t="s">
        <v>1107</v>
      </c>
      <c r="V34" s="335" t="s">
        <v>1108</v>
      </c>
      <c r="W34" s="676">
        <v>480</v>
      </c>
      <c r="X34" s="626">
        <v>638</v>
      </c>
      <c r="Y34" s="525">
        <f>W34*X34</f>
        <v>306240</v>
      </c>
      <c r="Z34" s="337">
        <v>0.47</v>
      </c>
      <c r="AA34" s="682">
        <f>Y34*Z34</f>
        <v>143932.79999999999</v>
      </c>
      <c r="AB34" s="682"/>
      <c r="AC34" s="339">
        <v>0</v>
      </c>
      <c r="AD34" s="676"/>
      <c r="AE34" s="540"/>
      <c r="AF34" s="358">
        <f>AA34+AD34+AE34</f>
        <v>143932.79999999999</v>
      </c>
      <c r="AG34" s="335" t="s">
        <v>1073</v>
      </c>
      <c r="AH34" s="676"/>
      <c r="AI34" s="676">
        <v>60</v>
      </c>
      <c r="AJ34" s="677" t="s">
        <v>1724</v>
      </c>
      <c r="AK34" s="677" t="s">
        <v>50</v>
      </c>
      <c r="AL34" s="685">
        <v>92126</v>
      </c>
      <c r="AM34" s="335" t="s">
        <v>52</v>
      </c>
      <c r="AN34" s="518" t="s">
        <v>50</v>
      </c>
      <c r="AO34" s="335" t="s">
        <v>1078</v>
      </c>
      <c r="AP34" s="684" t="s">
        <v>38</v>
      </c>
      <c r="AQ34" s="676" t="s">
        <v>37</v>
      </c>
      <c r="AR34" s="676"/>
      <c r="AS34" s="521"/>
      <c r="AT34" s="675" t="s">
        <v>1509</v>
      </c>
      <c r="AU34" s="675"/>
      <c r="AV34" s="680"/>
      <c r="AW34" s="347" t="str">
        <f>U34</f>
        <v>30397472F</v>
      </c>
      <c r="AX34" s="347" cm="1">
        <f t="array" ref="AX34">SUM(MID(0&amp;AW34,LARGE(INDEX(ISNUMBER(--MID(AW34,ROW($1:$8),1))*ROW($1:$8),),ROW($1:$8))+1,1)*10^ROW($1:$8)/10)</f>
        <v>30397472</v>
      </c>
      <c r="AY34" s="347" t="str">
        <f>VLOOKUP($AX34,'Item Master Data'!$A:$F,3,FALSE)</f>
        <v>Q.PEAK DUO XL G10</v>
      </c>
      <c r="AZ34" s="347">
        <f>VLOOKUP($AX34,'Item Master Data'!$A:$F,6,FALSE)</f>
        <v>480</v>
      </c>
      <c r="BA34" s="347">
        <f>X34/BB34</f>
        <v>22</v>
      </c>
      <c r="BB34" s="347">
        <f>VLOOKUP(AX34,'Item Master Data'!$A:$G,7,FALSE)</f>
        <v>29</v>
      </c>
      <c r="BC34" s="347"/>
      <c r="BD34" s="347">
        <f>W34-AZ34</f>
        <v>0</v>
      </c>
    </row>
    <row r="35" spans="1:56">
      <c r="A35" s="697"/>
      <c r="B35" s="558">
        <v>44621</v>
      </c>
      <c r="C35" s="558">
        <v>44620</v>
      </c>
      <c r="D35" s="687" t="s">
        <v>86</v>
      </c>
      <c r="E35" s="335" t="s">
        <v>1721</v>
      </c>
      <c r="F35" s="688"/>
      <c r="G35" s="345">
        <v>2022</v>
      </c>
      <c r="H35" s="676">
        <v>3</v>
      </c>
      <c r="I35" s="676">
        <v>127770</v>
      </c>
      <c r="J35" s="336">
        <v>44648</v>
      </c>
      <c r="K35" s="676" t="s">
        <v>2030</v>
      </c>
      <c r="L35" s="335" t="s">
        <v>1723</v>
      </c>
      <c r="M35" s="677">
        <v>44578</v>
      </c>
      <c r="N35" s="677">
        <v>44602</v>
      </c>
      <c r="O35" s="677" t="s">
        <v>1289</v>
      </c>
      <c r="P35" s="336">
        <v>44646</v>
      </c>
      <c r="Q35" s="336">
        <v>44648</v>
      </c>
      <c r="R35" s="336">
        <v>44652</v>
      </c>
      <c r="S35" s="335" t="s">
        <v>88</v>
      </c>
      <c r="T35" s="335">
        <v>60</v>
      </c>
      <c r="U35" s="688">
        <v>49403540</v>
      </c>
      <c r="V35" s="335" t="s">
        <v>973</v>
      </c>
      <c r="W35" s="335">
        <v>400</v>
      </c>
      <c r="X35" s="626">
        <v>1408</v>
      </c>
      <c r="Y35" s="525">
        <f>W35*X35</f>
        <v>563200</v>
      </c>
      <c r="Z35" s="680">
        <v>0.55000000000000004</v>
      </c>
      <c r="AA35" s="682">
        <f>Y35*Z35</f>
        <v>309760</v>
      </c>
      <c r="AB35" s="338"/>
      <c r="AC35" s="339">
        <v>0</v>
      </c>
      <c r="AD35" s="676"/>
      <c r="AE35" s="676"/>
      <c r="AF35" s="358">
        <f>AA35+AD35+AE35</f>
        <v>309760</v>
      </c>
      <c r="AG35" s="335" t="s">
        <v>1073</v>
      </c>
      <c r="AH35" s="335"/>
      <c r="AI35" s="676">
        <v>60</v>
      </c>
      <c r="AJ35" s="677" t="s">
        <v>1724</v>
      </c>
      <c r="AK35" s="677" t="s">
        <v>50</v>
      </c>
      <c r="AL35" s="685">
        <v>92126</v>
      </c>
      <c r="AM35" s="335" t="s">
        <v>52</v>
      </c>
      <c r="AN35" s="518" t="s">
        <v>1719</v>
      </c>
      <c r="AO35" s="335" t="s">
        <v>1078</v>
      </c>
      <c r="AP35" s="684"/>
      <c r="AQ35" s="676" t="s">
        <v>37</v>
      </c>
      <c r="AR35" s="676" t="s">
        <v>1222</v>
      </c>
      <c r="AS35" s="521"/>
      <c r="AT35" s="675" t="s">
        <v>1509</v>
      </c>
      <c r="AU35" s="675"/>
      <c r="AV35" s="337">
        <v>0.52</v>
      </c>
      <c r="AW35" s="347">
        <f>U35</f>
        <v>49403540</v>
      </c>
      <c r="AX35" s="347" cm="1">
        <f t="array" ref="AX35">SUM(MID(0&amp;AW35,LARGE(INDEX(ISNUMBER(--MID(AW35,ROW($1:$8),1))*ROW($1:$8),),ROW($1:$8))+1,1)*10^ROW($1:$8)/10)</f>
        <v>49403540</v>
      </c>
      <c r="AY35" s="347" t="str">
        <f>VLOOKUP($AX35,'Item Master Data'!$A:$F,3,FALSE)</f>
        <v>Q.PEAK DUO BLK ML G10+</v>
      </c>
      <c r="AZ35" s="347">
        <f>VLOOKUP($AX35,'Item Master Data'!$A:$F,6,FALSE)</f>
        <v>400</v>
      </c>
      <c r="BA35" s="347">
        <f>X35/BB35</f>
        <v>44</v>
      </c>
      <c r="BB35" s="347">
        <f>VLOOKUP(AX35,'Item Master Data'!$A:$G,7,FALSE)</f>
        <v>32</v>
      </c>
      <c r="BC35" s="347"/>
      <c r="BD35" s="347">
        <f>W35-AZ35</f>
        <v>0</v>
      </c>
    </row>
    <row r="36" spans="1:56">
      <c r="A36" s="697"/>
      <c r="B36" s="558">
        <v>44621</v>
      </c>
      <c r="C36" s="558">
        <v>44620</v>
      </c>
      <c r="D36" s="687" t="s">
        <v>86</v>
      </c>
      <c r="E36" s="335" t="s">
        <v>1721</v>
      </c>
      <c r="F36" s="688"/>
      <c r="G36" s="345">
        <v>2022</v>
      </c>
      <c r="H36" s="676">
        <v>3</v>
      </c>
      <c r="I36" s="676">
        <v>127770</v>
      </c>
      <c r="J36" s="677">
        <v>44648</v>
      </c>
      <c r="K36" s="676" t="s">
        <v>2030</v>
      </c>
      <c r="L36" s="676" t="s">
        <v>1723</v>
      </c>
      <c r="M36" s="677">
        <v>44578</v>
      </c>
      <c r="N36" s="677">
        <v>44602</v>
      </c>
      <c r="O36" s="677" t="s">
        <v>1289</v>
      </c>
      <c r="P36" s="336">
        <v>44646</v>
      </c>
      <c r="Q36" s="336">
        <v>44648</v>
      </c>
      <c r="R36" s="336">
        <v>44652</v>
      </c>
      <c r="S36" s="676" t="s">
        <v>88</v>
      </c>
      <c r="T36" s="335">
        <v>60</v>
      </c>
      <c r="U36" s="688">
        <v>49405140</v>
      </c>
      <c r="V36" s="335" t="s">
        <v>973</v>
      </c>
      <c r="W36" s="335">
        <v>400</v>
      </c>
      <c r="X36" s="626">
        <v>128</v>
      </c>
      <c r="Y36" s="525">
        <f>W36*X36</f>
        <v>51200</v>
      </c>
      <c r="Z36" s="680">
        <v>0.55000000000000004</v>
      </c>
      <c r="AA36" s="682">
        <f>Y36*Z36</f>
        <v>28160.000000000004</v>
      </c>
      <c r="AB36" s="338"/>
      <c r="AC36" s="339">
        <v>0</v>
      </c>
      <c r="AD36" s="676"/>
      <c r="AE36" s="676"/>
      <c r="AF36" s="358">
        <f>AA36+AD36+AE36</f>
        <v>28160.000000000004</v>
      </c>
      <c r="AG36" s="335" t="s">
        <v>1073</v>
      </c>
      <c r="AH36" s="335"/>
      <c r="AI36" s="676">
        <v>60</v>
      </c>
      <c r="AJ36" s="677" t="s">
        <v>1724</v>
      </c>
      <c r="AK36" s="677" t="s">
        <v>50</v>
      </c>
      <c r="AL36" s="685">
        <v>92126</v>
      </c>
      <c r="AM36" s="335" t="s">
        <v>52</v>
      </c>
      <c r="AN36" s="518" t="s">
        <v>1719</v>
      </c>
      <c r="AO36" s="335" t="s">
        <v>1078</v>
      </c>
      <c r="AP36" s="684"/>
      <c r="AQ36" s="676" t="s">
        <v>37</v>
      </c>
      <c r="AR36" s="676" t="s">
        <v>1222</v>
      </c>
      <c r="AS36" s="521"/>
      <c r="AT36" s="675" t="s">
        <v>1509</v>
      </c>
      <c r="AU36" s="675"/>
      <c r="AV36" s="337">
        <v>0.52</v>
      </c>
      <c r="AW36" s="347">
        <f>U36</f>
        <v>49405140</v>
      </c>
      <c r="AX36" s="347" cm="1">
        <f t="array" ref="AX36">SUM(MID(0&amp;AW36,LARGE(INDEX(ISNUMBER(--MID(AW36,ROW($1:$8),1))*ROW($1:$8),),ROW($1:$8))+1,1)*10^ROW($1:$8)/10)</f>
        <v>49405140</v>
      </c>
      <c r="AY36" s="347" t="str">
        <f>VLOOKUP($AX36,'Item Master Data'!$A:$F,3,FALSE)</f>
        <v>Q.PEAK DUO BLK ML G10+</v>
      </c>
      <c r="AZ36" s="347">
        <f>VLOOKUP($AX36,'Item Master Data'!$A:$F,6,FALSE)</f>
        <v>400</v>
      </c>
      <c r="BA36" s="347">
        <f>X36/BB36</f>
        <v>4</v>
      </c>
      <c r="BB36" s="347">
        <f>VLOOKUP(AX36,'Item Master Data'!$A:$G,7,FALSE)</f>
        <v>32</v>
      </c>
      <c r="BC36" s="347"/>
      <c r="BD36" s="347">
        <f>W36-AZ36</f>
        <v>0</v>
      </c>
    </row>
    <row r="37" spans="1:56">
      <c r="A37" s="697"/>
      <c r="B37" s="558">
        <v>44621</v>
      </c>
      <c r="C37" s="558">
        <v>44620</v>
      </c>
      <c r="D37" s="687" t="s">
        <v>86</v>
      </c>
      <c r="E37" s="676" t="s">
        <v>2038</v>
      </c>
      <c r="F37" s="688"/>
      <c r="G37" s="345">
        <v>2022</v>
      </c>
      <c r="H37" s="676">
        <v>3</v>
      </c>
      <c r="I37" s="676">
        <v>127746</v>
      </c>
      <c r="J37" s="677">
        <v>44651</v>
      </c>
      <c r="K37" s="676" t="s">
        <v>2072</v>
      </c>
      <c r="L37" s="676" t="s">
        <v>1723</v>
      </c>
      <c r="M37" s="677">
        <v>44578</v>
      </c>
      <c r="N37" s="677">
        <v>44635</v>
      </c>
      <c r="O37" s="677" t="s">
        <v>1289</v>
      </c>
      <c r="P37" s="336">
        <v>44648</v>
      </c>
      <c r="Q37" s="336">
        <v>44651</v>
      </c>
      <c r="R37" s="336">
        <v>44656</v>
      </c>
      <c r="S37" s="676" t="s">
        <v>88</v>
      </c>
      <c r="T37" s="335">
        <v>60</v>
      </c>
      <c r="U37" s="688">
        <v>49405140</v>
      </c>
      <c r="V37" s="335" t="s">
        <v>973</v>
      </c>
      <c r="W37" s="335">
        <v>400</v>
      </c>
      <c r="X37" s="626">
        <v>768</v>
      </c>
      <c r="Y37" s="525">
        <f>W37*X37</f>
        <v>307200</v>
      </c>
      <c r="Z37" s="680">
        <v>0.55000000000000004</v>
      </c>
      <c r="AA37" s="682">
        <f>Y37*Z37</f>
        <v>168960</v>
      </c>
      <c r="AB37" s="338"/>
      <c r="AC37" s="339">
        <v>0</v>
      </c>
      <c r="AD37" s="676"/>
      <c r="AE37" s="540"/>
      <c r="AF37" s="358">
        <f>AA37+AD37+AE37</f>
        <v>168960</v>
      </c>
      <c r="AG37" s="335" t="s">
        <v>1073</v>
      </c>
      <c r="AH37" s="335"/>
      <c r="AI37" s="676">
        <v>60</v>
      </c>
      <c r="AJ37" s="677" t="s">
        <v>1724</v>
      </c>
      <c r="AK37" s="677" t="s">
        <v>50</v>
      </c>
      <c r="AL37" s="685">
        <v>92126</v>
      </c>
      <c r="AM37" s="335" t="s">
        <v>52</v>
      </c>
      <c r="AN37" s="518" t="s">
        <v>1076</v>
      </c>
      <c r="AO37" s="335" t="s">
        <v>1078</v>
      </c>
      <c r="AP37" s="684"/>
      <c r="AQ37" s="676" t="s">
        <v>37</v>
      </c>
      <c r="AR37" s="676" t="s">
        <v>1222</v>
      </c>
      <c r="AS37" s="521"/>
      <c r="AT37" s="675" t="s">
        <v>1509</v>
      </c>
      <c r="AU37" s="675"/>
      <c r="AV37" s="337">
        <v>0.52</v>
      </c>
      <c r="AW37" s="347">
        <f>U37</f>
        <v>49405140</v>
      </c>
      <c r="AX37" s="347" cm="1">
        <f t="array" ref="AX37">SUM(MID(0&amp;AW37,LARGE(INDEX(ISNUMBER(--MID(AW37,ROW($1:$8),1))*ROW($1:$8),),ROW($1:$8))+1,1)*10^ROW($1:$8)/10)</f>
        <v>49405140</v>
      </c>
      <c r="AY37" s="347" t="str">
        <f>VLOOKUP($AX37,'Item Master Data'!$A:$F,3,FALSE)</f>
        <v>Q.PEAK DUO BLK ML G10+</v>
      </c>
      <c r="AZ37" s="347">
        <f>VLOOKUP($AX37,'Item Master Data'!$A:$F,6,FALSE)</f>
        <v>400</v>
      </c>
      <c r="BA37" s="347">
        <f>X37/BB37</f>
        <v>24</v>
      </c>
      <c r="BB37" s="347">
        <f>VLOOKUP(AX37,'Item Master Data'!$A:$G,7,FALSE)</f>
        <v>32</v>
      </c>
      <c r="BC37" s="347"/>
      <c r="BD37" s="347">
        <f>W37-AZ37</f>
        <v>0</v>
      </c>
    </row>
    <row r="38" spans="1:56">
      <c r="A38" s="697"/>
      <c r="B38" s="558">
        <v>44627</v>
      </c>
      <c r="C38" s="558">
        <v>44628</v>
      </c>
      <c r="D38" s="676" t="s">
        <v>86</v>
      </c>
      <c r="E38" s="676" t="s">
        <v>1721</v>
      </c>
      <c r="F38" s="676"/>
      <c r="G38" s="345">
        <v>2022</v>
      </c>
      <c r="H38" s="676">
        <v>3</v>
      </c>
      <c r="I38" s="734">
        <v>127790</v>
      </c>
      <c r="J38" s="750">
        <v>44646</v>
      </c>
      <c r="K38" s="676" t="s">
        <v>1722</v>
      </c>
      <c r="L38" s="335" t="s">
        <v>1723</v>
      </c>
      <c r="M38" s="677">
        <v>44593</v>
      </c>
      <c r="N38" s="677">
        <v>44602</v>
      </c>
      <c r="O38" s="677" t="s">
        <v>1289</v>
      </c>
      <c r="P38" s="677">
        <v>44628</v>
      </c>
      <c r="Q38" s="336">
        <v>44646</v>
      </c>
      <c r="R38" s="336">
        <v>44648</v>
      </c>
      <c r="S38" s="335" t="s">
        <v>88</v>
      </c>
      <c r="T38" s="335">
        <v>60</v>
      </c>
      <c r="U38" s="676">
        <v>49201132</v>
      </c>
      <c r="V38" s="335" t="s">
        <v>986</v>
      </c>
      <c r="W38" s="335">
        <v>360</v>
      </c>
      <c r="X38" s="626">
        <v>1440</v>
      </c>
      <c r="Y38" s="525">
        <f>W38*X38</f>
        <v>518400</v>
      </c>
      <c r="Z38" s="680">
        <v>0.53</v>
      </c>
      <c r="AA38" s="682">
        <f>Y38*Z38</f>
        <v>274752</v>
      </c>
      <c r="AB38" s="338"/>
      <c r="AC38" s="339">
        <v>0</v>
      </c>
      <c r="AD38" s="692"/>
      <c r="AE38" s="684"/>
      <c r="AF38" s="358">
        <f>AA38+AD38+AE38</f>
        <v>274752</v>
      </c>
      <c r="AG38" s="335" t="s">
        <v>1073</v>
      </c>
      <c r="AH38" s="335"/>
      <c r="AI38" s="676">
        <v>60</v>
      </c>
      <c r="AJ38" s="676" t="s">
        <v>1724</v>
      </c>
      <c r="AK38" s="676" t="s">
        <v>50</v>
      </c>
      <c r="AL38" s="676">
        <v>92126</v>
      </c>
      <c r="AM38" s="335" t="s">
        <v>52</v>
      </c>
      <c r="AN38" s="518" t="s">
        <v>1719</v>
      </c>
      <c r="AO38" s="335" t="s">
        <v>1078</v>
      </c>
      <c r="AP38" s="684"/>
      <c r="AQ38" s="684" t="s">
        <v>37</v>
      </c>
      <c r="AR38" s="684" t="s">
        <v>1222</v>
      </c>
      <c r="AS38" s="694"/>
      <c r="AT38" s="675" t="s">
        <v>1509</v>
      </c>
      <c r="AU38" s="675"/>
      <c r="AV38" s="337">
        <v>0.5</v>
      </c>
      <c r="AW38" s="347">
        <f>U38</f>
        <v>49201132</v>
      </c>
      <c r="AX38" s="347" cm="1">
        <f t="array" ref="AX38">SUM(MID(0&amp;AW38,LARGE(INDEX(ISNUMBER(--MID(AW38,ROW($1:$8),1))*ROW($1:$8),),ROW($1:$8))+1,1)*10^ROW($1:$8)/10)</f>
        <v>49201132</v>
      </c>
      <c r="AY38" s="347" t="str">
        <f>VLOOKUP($AX38,'Item Master Data'!$A:$F,3,FALSE)</f>
        <v>Q.PEAK DUO BLK G10+</v>
      </c>
      <c r="AZ38" s="347">
        <f>VLOOKUP($AX38,'Item Master Data'!$A:$F,6,FALSE)</f>
        <v>360</v>
      </c>
      <c r="BA38" s="347">
        <f>X38/BB38</f>
        <v>45</v>
      </c>
      <c r="BB38" s="347">
        <f>VLOOKUP(AX38,'Item Master Data'!$A:$G,7,FALSE)</f>
        <v>32</v>
      </c>
      <c r="BC38" s="347"/>
      <c r="BD38" s="347">
        <f>W38-AZ38</f>
        <v>0</v>
      </c>
    </row>
    <row r="39" spans="1:56">
      <c r="A39" s="697"/>
      <c r="B39" s="558">
        <v>44627</v>
      </c>
      <c r="C39" s="558">
        <v>44628</v>
      </c>
      <c r="D39" s="676" t="s">
        <v>86</v>
      </c>
      <c r="E39" s="676" t="s">
        <v>1725</v>
      </c>
      <c r="F39" s="335"/>
      <c r="G39" s="505">
        <v>2022</v>
      </c>
      <c r="H39" s="676">
        <v>3</v>
      </c>
      <c r="I39" s="734">
        <v>127872</v>
      </c>
      <c r="J39" s="750">
        <v>44646</v>
      </c>
      <c r="K39" s="734" t="s">
        <v>1722</v>
      </c>
      <c r="L39" s="734" t="s">
        <v>1723</v>
      </c>
      <c r="M39" s="677">
        <v>44593</v>
      </c>
      <c r="N39" s="677">
        <v>44602</v>
      </c>
      <c r="O39" s="677" t="s">
        <v>1289</v>
      </c>
      <c r="P39" s="336">
        <v>44628</v>
      </c>
      <c r="Q39" s="336">
        <v>44646</v>
      </c>
      <c r="R39" s="336">
        <v>44648</v>
      </c>
      <c r="S39" s="335" t="s">
        <v>88</v>
      </c>
      <c r="T39" s="335">
        <v>60</v>
      </c>
      <c r="U39" s="335">
        <v>49201132</v>
      </c>
      <c r="V39" s="335" t="s">
        <v>986</v>
      </c>
      <c r="W39" s="676">
        <v>360</v>
      </c>
      <c r="X39" s="626">
        <v>96</v>
      </c>
      <c r="Y39" s="525">
        <f>W39*X39</f>
        <v>34560</v>
      </c>
      <c r="Z39" s="337">
        <v>0.53</v>
      </c>
      <c r="AA39" s="682">
        <f>Y39*Z39</f>
        <v>18316.8</v>
      </c>
      <c r="AB39" s="682"/>
      <c r="AC39" s="339">
        <v>0</v>
      </c>
      <c r="AD39" s="692"/>
      <c r="AE39" s="340"/>
      <c r="AF39" s="500">
        <f>AA39+AD39+AE39</f>
        <v>18316.8</v>
      </c>
      <c r="AG39" s="335" t="s">
        <v>1073</v>
      </c>
      <c r="AH39" s="676"/>
      <c r="AI39" s="676">
        <v>60</v>
      </c>
      <c r="AJ39" s="335" t="s">
        <v>1724</v>
      </c>
      <c r="AK39" s="676" t="s">
        <v>50</v>
      </c>
      <c r="AL39" s="676">
        <v>92126</v>
      </c>
      <c r="AM39" s="335" t="s">
        <v>52</v>
      </c>
      <c r="AN39" s="518" t="s">
        <v>1719</v>
      </c>
      <c r="AO39" s="335" t="s">
        <v>1078</v>
      </c>
      <c r="AP39" s="684"/>
      <c r="AQ39" s="684" t="s">
        <v>37</v>
      </c>
      <c r="AR39" s="684" t="s">
        <v>1222</v>
      </c>
      <c r="AS39" s="694"/>
      <c r="AT39" s="675" t="s">
        <v>1509</v>
      </c>
      <c r="AU39" s="675"/>
      <c r="AV39" s="680">
        <v>0.5</v>
      </c>
      <c r="AW39" s="347">
        <f>U39</f>
        <v>49201132</v>
      </c>
      <c r="AX39" s="347" cm="1">
        <f t="array" ref="AX39">SUM(MID(0&amp;AW39,LARGE(INDEX(ISNUMBER(--MID(AW39,ROW($1:$8),1))*ROW($1:$8),),ROW($1:$8))+1,1)*10^ROW($1:$8)/10)</f>
        <v>49201132</v>
      </c>
      <c r="AY39" s="347" t="str">
        <f>VLOOKUP($AX39,'Item Master Data'!$A:$F,3,FALSE)</f>
        <v>Q.PEAK DUO BLK G10+</v>
      </c>
      <c r="AZ39" s="347">
        <f>VLOOKUP($AX39,'Item Master Data'!$A:$F,6,FALSE)</f>
        <v>360</v>
      </c>
      <c r="BA39" s="347">
        <f>X39/BB39</f>
        <v>3</v>
      </c>
      <c r="BB39" s="347">
        <f>VLOOKUP(AX39,'Item Master Data'!$A:$G,7,FALSE)</f>
        <v>32</v>
      </c>
      <c r="BC39" s="347"/>
      <c r="BD39" s="347">
        <f>W39-AZ39</f>
        <v>0</v>
      </c>
    </row>
    <row r="40" spans="1:56">
      <c r="A40" s="697"/>
      <c r="B40" s="558">
        <v>44627</v>
      </c>
      <c r="C40" s="558">
        <v>44628</v>
      </c>
      <c r="D40" s="676" t="s">
        <v>86</v>
      </c>
      <c r="E40" s="676" t="s">
        <v>2038</v>
      </c>
      <c r="F40" s="335">
        <v>2</v>
      </c>
      <c r="G40" s="505">
        <v>2022</v>
      </c>
      <c r="H40" s="676">
        <v>3</v>
      </c>
      <c r="I40" s="676">
        <v>127661</v>
      </c>
      <c r="J40" s="677">
        <v>44649</v>
      </c>
      <c r="K40" s="676" t="s">
        <v>2120</v>
      </c>
      <c r="L40" s="676" t="s">
        <v>1723</v>
      </c>
      <c r="M40" s="677">
        <v>44593</v>
      </c>
      <c r="N40" s="677">
        <v>44630</v>
      </c>
      <c r="O40" s="677" t="s">
        <v>1289</v>
      </c>
      <c r="P40" s="336">
        <v>44644</v>
      </c>
      <c r="Q40" s="336">
        <v>44649</v>
      </c>
      <c r="R40" s="336">
        <v>44655</v>
      </c>
      <c r="S40" s="335" t="s">
        <v>88</v>
      </c>
      <c r="T40" s="335">
        <v>60</v>
      </c>
      <c r="U40" s="335">
        <v>49203132</v>
      </c>
      <c r="V40" s="335" t="s">
        <v>986</v>
      </c>
      <c r="W40" s="676">
        <v>360</v>
      </c>
      <c r="X40" s="626">
        <v>768</v>
      </c>
      <c r="Y40" s="525">
        <f>W40*X40</f>
        <v>276480</v>
      </c>
      <c r="Z40" s="337">
        <v>0.53</v>
      </c>
      <c r="AA40" s="682">
        <f>Y40*Z40</f>
        <v>146534.39999999999</v>
      </c>
      <c r="AB40" s="682"/>
      <c r="AC40" s="339">
        <v>0</v>
      </c>
      <c r="AD40" s="692"/>
      <c r="AE40" s="540"/>
      <c r="AF40" s="500">
        <f>AA40+AD40+AE40</f>
        <v>146534.39999999999</v>
      </c>
      <c r="AG40" s="335" t="s">
        <v>1073</v>
      </c>
      <c r="AH40" s="676"/>
      <c r="AI40" s="676">
        <v>60</v>
      </c>
      <c r="AJ40" s="335" t="s">
        <v>1724</v>
      </c>
      <c r="AK40" s="676" t="s">
        <v>50</v>
      </c>
      <c r="AL40" s="676">
        <v>92126</v>
      </c>
      <c r="AM40" s="335" t="s">
        <v>52</v>
      </c>
      <c r="AN40" s="518" t="s">
        <v>1719</v>
      </c>
      <c r="AO40" s="335" t="s">
        <v>1078</v>
      </c>
      <c r="AP40" s="684"/>
      <c r="AQ40" s="684" t="s">
        <v>37</v>
      </c>
      <c r="AR40" s="684" t="s">
        <v>1222</v>
      </c>
      <c r="AS40" s="681"/>
      <c r="AT40" s="675" t="s">
        <v>1509</v>
      </c>
      <c r="AU40" s="675"/>
      <c r="AV40" s="680">
        <v>0.5</v>
      </c>
      <c r="AW40" s="347">
        <f>U40</f>
        <v>49203132</v>
      </c>
      <c r="AX40" s="347" cm="1">
        <f t="array" ref="AX40">SUM(MID(0&amp;AW40,LARGE(INDEX(ISNUMBER(--MID(AW40,ROW($1:$8),1))*ROW($1:$8),),ROW($1:$8))+1,1)*10^ROW($1:$8)/10)</f>
        <v>49203132</v>
      </c>
      <c r="AY40" s="347" t="str">
        <f>VLOOKUP($AX40,'Item Master Data'!$A:$F,3,FALSE)</f>
        <v>Q.PEAK DUO BLK G10+</v>
      </c>
      <c r="AZ40" s="347">
        <f>VLOOKUP($AX40,'Item Master Data'!$A:$F,6,FALSE)</f>
        <v>360</v>
      </c>
      <c r="BA40" s="347">
        <f>X40/BB40</f>
        <v>24</v>
      </c>
      <c r="BB40" s="347">
        <f>VLOOKUP(AX40,'Item Master Data'!$A:$G,7,FALSE)</f>
        <v>32</v>
      </c>
      <c r="BC40" s="347"/>
      <c r="BD40" s="347">
        <f>W40-AZ40</f>
        <v>0</v>
      </c>
    </row>
    <row r="41" spans="1:56">
      <c r="A41" s="697"/>
      <c r="B41" s="558">
        <v>44638</v>
      </c>
      <c r="C41" s="558">
        <v>44638</v>
      </c>
      <c r="D41" s="687" t="s">
        <v>86</v>
      </c>
      <c r="E41" s="676" t="s">
        <v>2008</v>
      </c>
      <c r="F41" s="688" t="s">
        <v>87</v>
      </c>
      <c r="G41" s="505">
        <v>2022</v>
      </c>
      <c r="H41" s="676">
        <v>3</v>
      </c>
      <c r="I41" s="676">
        <v>127436</v>
      </c>
      <c r="J41" s="336">
        <v>44643</v>
      </c>
      <c r="K41" s="676" t="s">
        <v>2009</v>
      </c>
      <c r="L41" s="676" t="s">
        <v>1723</v>
      </c>
      <c r="M41" s="677">
        <v>44620</v>
      </c>
      <c r="N41" s="677">
        <v>44651</v>
      </c>
      <c r="O41" s="677"/>
      <c r="P41" s="677">
        <v>44629</v>
      </c>
      <c r="Q41" s="336">
        <v>44643</v>
      </c>
      <c r="R41" s="336">
        <v>44644</v>
      </c>
      <c r="S41" s="335" t="s">
        <v>88</v>
      </c>
      <c r="T41" s="335">
        <v>72</v>
      </c>
      <c r="U41" s="688" t="s">
        <v>1840</v>
      </c>
      <c r="V41" s="335" t="s">
        <v>1108</v>
      </c>
      <c r="W41" s="676">
        <v>475</v>
      </c>
      <c r="X41" s="626">
        <v>377</v>
      </c>
      <c r="Y41" s="525">
        <f>W41*X41</f>
        <v>179075</v>
      </c>
      <c r="Z41" s="337">
        <v>0.48501052631578945</v>
      </c>
      <c r="AA41" s="682">
        <f>Y41*Z41</f>
        <v>86853.26</v>
      </c>
      <c r="AB41" s="682"/>
      <c r="AC41" s="339">
        <v>0</v>
      </c>
      <c r="AD41" s="676"/>
      <c r="AE41" s="676"/>
      <c r="AF41" s="500">
        <f>AA41+AD41+AE41</f>
        <v>86853.26</v>
      </c>
      <c r="AG41" s="335" t="s">
        <v>1073</v>
      </c>
      <c r="AH41" s="676"/>
      <c r="AI41" s="676">
        <v>60</v>
      </c>
      <c r="AJ41" s="677" t="s">
        <v>1724</v>
      </c>
      <c r="AK41" s="677" t="s">
        <v>50</v>
      </c>
      <c r="AL41" s="685">
        <v>92126</v>
      </c>
      <c r="AM41" s="335" t="s">
        <v>52</v>
      </c>
      <c r="AN41" s="518" t="s">
        <v>50</v>
      </c>
      <c r="AO41" s="335" t="s">
        <v>1078</v>
      </c>
      <c r="AP41" s="684" t="s">
        <v>38</v>
      </c>
      <c r="AQ41" s="676" t="s">
        <v>37</v>
      </c>
      <c r="AR41" s="676"/>
      <c r="AS41" s="521"/>
      <c r="AT41" s="675" t="s">
        <v>1509</v>
      </c>
      <c r="AU41" s="675"/>
      <c r="AV41" s="680"/>
      <c r="AW41" s="347" t="str">
        <f>U41</f>
        <v>30397471F</v>
      </c>
      <c r="AX41" s="347" cm="1">
        <f t="array" ref="AX41">SUM(MID(0&amp;AW41,LARGE(INDEX(ISNUMBER(--MID(AW41,ROW($1:$8),1))*ROW($1:$8),),ROW($1:$8))+1,1)*10^ROW($1:$8)/10)</f>
        <v>30397471</v>
      </c>
      <c r="AY41" s="347" t="str">
        <f>VLOOKUP($AX41,'Item Master Data'!$A:$F,3,FALSE)</f>
        <v>Q.PEAK DUO XL G10</v>
      </c>
      <c r="AZ41" s="347">
        <f>VLOOKUP($AX41,'Item Master Data'!$A:$F,6,FALSE)</f>
        <v>475</v>
      </c>
      <c r="BA41" s="347">
        <f>X41/BB41</f>
        <v>13</v>
      </c>
      <c r="BB41" s="347">
        <f>VLOOKUP(AX41,'Item Master Data'!$A:$G,7,FALSE)</f>
        <v>29</v>
      </c>
      <c r="BC41" s="347"/>
      <c r="BD41" s="347">
        <f>W41-AZ41</f>
        <v>0</v>
      </c>
    </row>
    <row r="42" spans="1:56">
      <c r="A42" s="697"/>
      <c r="B42" s="558">
        <v>44638</v>
      </c>
      <c r="C42" s="558">
        <v>44638</v>
      </c>
      <c r="D42" s="687" t="s">
        <v>86</v>
      </c>
      <c r="E42" s="676" t="s">
        <v>2008</v>
      </c>
      <c r="F42" s="688" t="s">
        <v>87</v>
      </c>
      <c r="G42" s="505">
        <v>2022</v>
      </c>
      <c r="H42" s="676">
        <v>3</v>
      </c>
      <c r="I42" s="676">
        <v>127644</v>
      </c>
      <c r="J42" s="677">
        <v>44650</v>
      </c>
      <c r="K42" s="676" t="s">
        <v>2009</v>
      </c>
      <c r="L42" s="676" t="s">
        <v>1723</v>
      </c>
      <c r="M42" s="677">
        <v>44620</v>
      </c>
      <c r="N42" s="677">
        <v>44651</v>
      </c>
      <c r="O42" s="677"/>
      <c r="P42" s="336">
        <v>44629</v>
      </c>
      <c r="Q42" s="336">
        <v>44650</v>
      </c>
      <c r="R42" s="336">
        <v>44651</v>
      </c>
      <c r="S42" s="335" t="s">
        <v>88</v>
      </c>
      <c r="T42" s="335">
        <v>72</v>
      </c>
      <c r="U42" s="688" t="s">
        <v>1840</v>
      </c>
      <c r="V42" s="335" t="s">
        <v>1108</v>
      </c>
      <c r="W42" s="676">
        <v>475</v>
      </c>
      <c r="X42" s="626">
        <v>5278</v>
      </c>
      <c r="Y42" s="525">
        <f>W42*X42</f>
        <v>2507050</v>
      </c>
      <c r="Z42" s="337">
        <v>0.48501052631578945</v>
      </c>
      <c r="AA42" s="682">
        <f>Y42*Z42</f>
        <v>1215945.6399999999</v>
      </c>
      <c r="AB42" s="682"/>
      <c r="AC42" s="339">
        <v>0</v>
      </c>
      <c r="AD42" s="676"/>
      <c r="AE42" s="676"/>
      <c r="AF42" s="500">
        <f>AA42+AD42+AE42</f>
        <v>1215945.6399999999</v>
      </c>
      <c r="AG42" s="335" t="s">
        <v>1073</v>
      </c>
      <c r="AH42" s="676"/>
      <c r="AI42" s="676">
        <v>60</v>
      </c>
      <c r="AJ42" s="677" t="s">
        <v>1724</v>
      </c>
      <c r="AK42" s="677" t="s">
        <v>50</v>
      </c>
      <c r="AL42" s="685">
        <v>92126</v>
      </c>
      <c r="AM42" s="335" t="s">
        <v>52</v>
      </c>
      <c r="AN42" s="518" t="s">
        <v>50</v>
      </c>
      <c r="AO42" s="335" t="s">
        <v>1078</v>
      </c>
      <c r="AP42" s="684" t="s">
        <v>38</v>
      </c>
      <c r="AQ42" s="676" t="s">
        <v>37</v>
      </c>
      <c r="AR42" s="676"/>
      <c r="AS42" s="521"/>
      <c r="AT42" s="675" t="s">
        <v>1509</v>
      </c>
      <c r="AU42" s="675"/>
      <c r="AV42" s="680"/>
      <c r="AW42" s="347" t="str">
        <f>U42</f>
        <v>30397471F</v>
      </c>
      <c r="AX42" s="347" cm="1">
        <f t="array" ref="AX42">SUM(MID(0&amp;AW42,LARGE(INDEX(ISNUMBER(--MID(AW42,ROW($1:$8),1))*ROW($1:$8),),ROW($1:$8))+1,1)*10^ROW($1:$8)/10)</f>
        <v>30397471</v>
      </c>
      <c r="AY42" s="347" t="str">
        <f>VLOOKUP($AX42,'Item Master Data'!$A:$F,3,FALSE)</f>
        <v>Q.PEAK DUO XL G10</v>
      </c>
      <c r="AZ42" s="347">
        <f>VLOOKUP($AX42,'Item Master Data'!$A:$F,6,FALSE)</f>
        <v>475</v>
      </c>
      <c r="BA42" s="347">
        <f>X42/BB42</f>
        <v>182</v>
      </c>
      <c r="BB42" s="347">
        <f>VLOOKUP(AX42,'Item Master Data'!$A:$G,7,FALSE)</f>
        <v>29</v>
      </c>
      <c r="BC42" s="347"/>
      <c r="BD42" s="347">
        <f>W42-AZ42</f>
        <v>0</v>
      </c>
    </row>
    <row r="43" spans="1:56">
      <c r="A43" s="697"/>
      <c r="B43" s="558">
        <v>44552</v>
      </c>
      <c r="C43" s="558">
        <v>44552</v>
      </c>
      <c r="D43" s="687" t="s">
        <v>86</v>
      </c>
      <c r="E43" s="676" t="s">
        <v>2121</v>
      </c>
      <c r="F43" s="688"/>
      <c r="G43" s="505">
        <v>2022</v>
      </c>
      <c r="H43" s="335">
        <v>3</v>
      </c>
      <c r="I43" s="676">
        <v>127197</v>
      </c>
      <c r="J43" s="336">
        <v>44622</v>
      </c>
      <c r="K43" s="676" t="s">
        <v>2122</v>
      </c>
      <c r="L43" s="676" t="s">
        <v>2123</v>
      </c>
      <c r="M43" s="677">
        <v>44544</v>
      </c>
      <c r="N43" s="677">
        <v>44544</v>
      </c>
      <c r="O43" s="677"/>
      <c r="P43" s="336">
        <v>44616</v>
      </c>
      <c r="Q43" s="336">
        <v>44622</v>
      </c>
      <c r="R43" s="336">
        <v>44627</v>
      </c>
      <c r="S43" s="335" t="s">
        <v>1712</v>
      </c>
      <c r="T43" s="335">
        <v>60</v>
      </c>
      <c r="U43" s="688" t="s">
        <v>2124</v>
      </c>
      <c r="V43" s="335" t="s">
        <v>691</v>
      </c>
      <c r="W43" s="676">
        <v>340</v>
      </c>
      <c r="X43" s="626">
        <v>1664</v>
      </c>
      <c r="Y43" s="525">
        <f>W43*X43</f>
        <v>565760</v>
      </c>
      <c r="Z43" s="337">
        <v>0.46</v>
      </c>
      <c r="AA43" s="682">
        <f>Y43*Z43</f>
        <v>260249.60000000001</v>
      </c>
      <c r="AB43" s="682"/>
      <c r="AC43" s="339">
        <v>0</v>
      </c>
      <c r="AD43" s="676"/>
      <c r="AE43" s="676"/>
      <c r="AF43" s="500">
        <f>AA43+AD43+AE43</f>
        <v>260249.60000000001</v>
      </c>
      <c r="AG43" s="335" t="s">
        <v>1073</v>
      </c>
      <c r="AH43" s="676"/>
      <c r="AI43" s="676">
        <v>60</v>
      </c>
      <c r="AJ43" s="677" t="s">
        <v>2114</v>
      </c>
      <c r="AK43" s="677" t="s">
        <v>50</v>
      </c>
      <c r="AL43" s="685" t="s">
        <v>2088</v>
      </c>
      <c r="AM43" s="335" t="s">
        <v>52</v>
      </c>
      <c r="AN43" s="518" t="s">
        <v>1149</v>
      </c>
      <c r="AO43" s="335" t="s">
        <v>1078</v>
      </c>
      <c r="AP43" s="684" t="s">
        <v>38</v>
      </c>
      <c r="AQ43" s="676" t="s">
        <v>37</v>
      </c>
      <c r="AR43" s="676"/>
      <c r="AS43" s="521"/>
      <c r="AT43" s="675"/>
      <c r="AU43" s="675"/>
      <c r="AV43" s="680"/>
      <c r="AW43" s="347" t="str">
        <f>U43</f>
        <v>30376609C</v>
      </c>
      <c r="AX43" s="347" cm="1">
        <f t="array" ref="AX43">SUM(MID(0&amp;AW43,LARGE(INDEX(ISNUMBER(--MID(AW43,ROW($1:$8),1))*ROW($1:$8),),ROW($1:$8))+1,1)*10^ROW($1:$8)/10)</f>
        <v>30376609</v>
      </c>
      <c r="AY43" s="347" t="str">
        <f>VLOOKUP($AX43,'Item Master Data'!$A:$F,3,FALSE)</f>
        <v>Q.PEAK DUO BLK G6+</v>
      </c>
      <c r="AZ43" s="347">
        <f>VLOOKUP($AX43,'Item Master Data'!$A:$F,6,FALSE)</f>
        <v>340</v>
      </c>
      <c r="BA43" s="347">
        <f>X43/BB43</f>
        <v>52</v>
      </c>
      <c r="BB43" s="347">
        <f>VLOOKUP(AX43,'Item Master Data'!$A:$G,7,FALSE)</f>
        <v>32</v>
      </c>
      <c r="BC43" s="347"/>
      <c r="BD43" s="347">
        <f>W43-AZ43</f>
        <v>0</v>
      </c>
    </row>
    <row r="44" spans="1:56">
      <c r="A44" s="697"/>
      <c r="B44" s="415">
        <v>44629</v>
      </c>
      <c r="C44" s="415">
        <v>44629</v>
      </c>
      <c r="D44" s="676" t="s">
        <v>86</v>
      </c>
      <c r="E44" s="390"/>
      <c r="F44" s="335"/>
      <c r="G44" s="505">
        <v>2022</v>
      </c>
      <c r="H44" s="335">
        <v>3</v>
      </c>
      <c r="I44" s="688">
        <v>127738</v>
      </c>
      <c r="J44" s="336">
        <v>44649</v>
      </c>
      <c r="K44" s="676" t="s">
        <v>2133</v>
      </c>
      <c r="L44" s="676" t="s">
        <v>2123</v>
      </c>
      <c r="M44" s="677">
        <v>44616</v>
      </c>
      <c r="N44" s="677">
        <v>44617</v>
      </c>
      <c r="O44" s="677"/>
      <c r="P44" s="336">
        <v>44630</v>
      </c>
      <c r="Q44" s="336">
        <v>44649</v>
      </c>
      <c r="R44" s="336">
        <v>44659</v>
      </c>
      <c r="S44" s="335" t="s">
        <v>88</v>
      </c>
      <c r="T44" s="335">
        <v>60</v>
      </c>
      <c r="U44" s="335">
        <v>46209128</v>
      </c>
      <c r="V44" s="688" t="s">
        <v>2134</v>
      </c>
      <c r="W44" s="676">
        <v>340</v>
      </c>
      <c r="X44" s="626">
        <v>66</v>
      </c>
      <c r="Y44" s="525">
        <f>W44*X44</f>
        <v>22440</v>
      </c>
      <c r="Z44" s="337">
        <v>0.75</v>
      </c>
      <c r="AA44" s="682">
        <f>Y44*Z44</f>
        <v>16830</v>
      </c>
      <c r="AB44" s="682"/>
      <c r="AC44" s="339">
        <v>0</v>
      </c>
      <c r="AD44" s="676"/>
      <c r="AE44" s="340"/>
      <c r="AF44" s="500">
        <f>AA44+AD44+AE44</f>
        <v>16830</v>
      </c>
      <c r="AG44" s="688" t="s">
        <v>1073</v>
      </c>
      <c r="AH44" s="688"/>
      <c r="AI44" s="688">
        <v>60</v>
      </c>
      <c r="AJ44" s="677" t="s">
        <v>2135</v>
      </c>
      <c r="AK44" s="688" t="s">
        <v>50</v>
      </c>
      <c r="AL44" s="685" t="s">
        <v>2136</v>
      </c>
      <c r="AM44" s="688" t="s">
        <v>52</v>
      </c>
      <c r="AN44" s="518" t="s">
        <v>1076</v>
      </c>
      <c r="AO44" s="335" t="s">
        <v>1078</v>
      </c>
      <c r="AP44" s="684"/>
      <c r="AQ44" s="684" t="s">
        <v>37</v>
      </c>
      <c r="AR44" s="684" t="s">
        <v>1222</v>
      </c>
      <c r="AS44" s="694"/>
      <c r="AT44" s="674" t="s">
        <v>1509</v>
      </c>
      <c r="AU44" s="674"/>
      <c r="AV44" s="680">
        <v>0.52</v>
      </c>
      <c r="AW44" s="347">
        <f>U44</f>
        <v>46209128</v>
      </c>
      <c r="AX44" s="347" cm="1">
        <f t="array" ref="AX44">SUM(MID(0&amp;AW44,LARGE(INDEX(ISNUMBER(--MID(AW44,ROW($1:$8),1))*ROW($1:$8),),ROW($1:$8))+1,1)*10^ROW($1:$8)/10)</f>
        <v>46209128</v>
      </c>
      <c r="AY44" s="347" t="str">
        <f>VLOOKUP($AX44,'Item Master Data'!$A:$F,3,FALSE)</f>
        <v>Q.PEAK DUO BLK G6+/AC</v>
      </c>
      <c r="AZ44" s="347">
        <f>VLOOKUP($AX44,'Item Master Data'!$A:$F,6,FALSE)</f>
        <v>340</v>
      </c>
      <c r="BA44" s="347">
        <f>X44/BB44</f>
        <v>2.5384615384615383</v>
      </c>
      <c r="BB44" s="347">
        <f>VLOOKUP(AX44,'Item Master Data'!$A:$G,7,FALSE)</f>
        <v>26</v>
      </c>
      <c r="BC44" s="347"/>
      <c r="BD44" s="347">
        <f>W44-AZ44</f>
        <v>0</v>
      </c>
    </row>
    <row r="45" spans="1:56">
      <c r="A45" s="697"/>
      <c r="B45" s="415">
        <v>44629</v>
      </c>
      <c r="C45" s="415">
        <v>44629</v>
      </c>
      <c r="D45" s="676" t="s">
        <v>86</v>
      </c>
      <c r="E45" s="390"/>
      <c r="F45" s="335"/>
      <c r="G45" s="505">
        <v>2022</v>
      </c>
      <c r="H45" s="335">
        <v>3</v>
      </c>
      <c r="I45" s="688">
        <v>127738</v>
      </c>
      <c r="J45" s="336">
        <v>44649</v>
      </c>
      <c r="K45" s="676" t="s">
        <v>2133</v>
      </c>
      <c r="L45" s="676" t="s">
        <v>2123</v>
      </c>
      <c r="M45" s="677">
        <v>44616</v>
      </c>
      <c r="N45" s="677">
        <v>44617</v>
      </c>
      <c r="O45" s="677"/>
      <c r="P45" s="336">
        <v>44630</v>
      </c>
      <c r="Q45" s="336">
        <v>44649</v>
      </c>
      <c r="R45" s="336">
        <v>44659</v>
      </c>
      <c r="S45" s="335" t="s">
        <v>88</v>
      </c>
      <c r="T45" s="335">
        <v>60</v>
      </c>
      <c r="U45" s="335">
        <v>46213128</v>
      </c>
      <c r="V45" s="688" t="s">
        <v>2134</v>
      </c>
      <c r="W45" s="676">
        <v>340</v>
      </c>
      <c r="X45" s="626">
        <v>105</v>
      </c>
      <c r="Y45" s="525">
        <f>W45*X45</f>
        <v>35700</v>
      </c>
      <c r="Z45" s="337">
        <v>0.75</v>
      </c>
      <c r="AA45" s="682">
        <f>Y45*Z45</f>
        <v>26775</v>
      </c>
      <c r="AB45" s="682"/>
      <c r="AC45" s="339">
        <v>0</v>
      </c>
      <c r="AD45" s="676"/>
      <c r="AE45" s="340"/>
      <c r="AF45" s="500">
        <f>AA45+AD45+AE45</f>
        <v>26775</v>
      </c>
      <c r="AG45" s="688" t="s">
        <v>1073</v>
      </c>
      <c r="AH45" s="688"/>
      <c r="AI45" s="688">
        <v>60</v>
      </c>
      <c r="AJ45" s="677" t="s">
        <v>2135</v>
      </c>
      <c r="AK45" s="688" t="s">
        <v>50</v>
      </c>
      <c r="AL45" s="685" t="s">
        <v>2136</v>
      </c>
      <c r="AM45" s="688" t="s">
        <v>52</v>
      </c>
      <c r="AN45" s="518" t="s">
        <v>1719</v>
      </c>
      <c r="AO45" s="335" t="s">
        <v>1078</v>
      </c>
      <c r="AP45" s="684"/>
      <c r="AQ45" s="684" t="s">
        <v>37</v>
      </c>
      <c r="AR45" s="684" t="s">
        <v>1222</v>
      </c>
      <c r="AS45" s="694"/>
      <c r="AT45" s="674" t="s">
        <v>1509</v>
      </c>
      <c r="AU45" s="674"/>
      <c r="AV45" s="680">
        <v>0.52</v>
      </c>
      <c r="AW45" s="347">
        <f>U45</f>
        <v>46213128</v>
      </c>
      <c r="AX45" s="347" cm="1">
        <f t="array" ref="AX45">SUM(MID(0&amp;AW45,LARGE(INDEX(ISNUMBER(--MID(AW45,ROW($1:$8),1))*ROW($1:$8),),ROW($1:$8))+1,1)*10^ROW($1:$8)/10)</f>
        <v>46213128</v>
      </c>
      <c r="AY45" s="347" t="str">
        <f>VLOOKUP($AX45,'Item Master Data'!$A:$F,3,FALSE)</f>
        <v>Q.PEAK DUO BLK G6+/AC</v>
      </c>
      <c r="AZ45" s="347">
        <f>VLOOKUP($AX45,'Item Master Data'!$A:$F,6,FALSE)</f>
        <v>340</v>
      </c>
      <c r="BA45" s="347">
        <f>X45/BB45</f>
        <v>4.0384615384615383</v>
      </c>
      <c r="BB45" s="347">
        <f>VLOOKUP(AX45,'Item Master Data'!$A:$G,7,FALSE)</f>
        <v>26</v>
      </c>
      <c r="BC45" s="347"/>
      <c r="BD45" s="347">
        <f>W45-AZ45</f>
        <v>0</v>
      </c>
    </row>
    <row r="46" spans="1:56">
      <c r="A46" s="697"/>
      <c r="B46" s="415">
        <v>44629</v>
      </c>
      <c r="C46" s="415">
        <v>44629</v>
      </c>
      <c r="D46" s="676" t="s">
        <v>86</v>
      </c>
      <c r="E46" s="390"/>
      <c r="F46" s="335"/>
      <c r="G46" s="505">
        <v>2022</v>
      </c>
      <c r="H46" s="335">
        <v>3</v>
      </c>
      <c r="I46" s="688">
        <v>127738</v>
      </c>
      <c r="J46" s="336">
        <v>44649</v>
      </c>
      <c r="K46" s="676" t="s">
        <v>2133</v>
      </c>
      <c r="L46" s="676" t="s">
        <v>2123</v>
      </c>
      <c r="M46" s="677">
        <v>44616</v>
      </c>
      <c r="N46" s="677">
        <v>44617</v>
      </c>
      <c r="O46" s="677"/>
      <c r="P46" s="336">
        <v>44630</v>
      </c>
      <c r="Q46" s="336">
        <v>44649</v>
      </c>
      <c r="R46" s="336">
        <v>44659</v>
      </c>
      <c r="S46" s="335" t="s">
        <v>88</v>
      </c>
      <c r="T46" s="335">
        <v>60</v>
      </c>
      <c r="U46" s="335">
        <v>46224128</v>
      </c>
      <c r="V46" s="688" t="s">
        <v>2134</v>
      </c>
      <c r="W46" s="676">
        <v>340</v>
      </c>
      <c r="X46" s="626">
        <v>1</v>
      </c>
      <c r="Y46" s="525">
        <f>W46*X46</f>
        <v>340</v>
      </c>
      <c r="Z46" s="337">
        <v>0.75</v>
      </c>
      <c r="AA46" s="682">
        <f>Y46*Z46</f>
        <v>255</v>
      </c>
      <c r="AB46" s="682"/>
      <c r="AC46" s="339">
        <v>0</v>
      </c>
      <c r="AD46" s="676"/>
      <c r="AE46" s="340"/>
      <c r="AF46" s="500">
        <f>AA46+AD46+AE46</f>
        <v>255</v>
      </c>
      <c r="AG46" s="688" t="s">
        <v>1073</v>
      </c>
      <c r="AH46" s="688"/>
      <c r="AI46" s="688">
        <v>60</v>
      </c>
      <c r="AJ46" s="677" t="s">
        <v>2135</v>
      </c>
      <c r="AK46" s="688" t="s">
        <v>50</v>
      </c>
      <c r="AL46" s="685" t="s">
        <v>2136</v>
      </c>
      <c r="AM46" s="688" t="s">
        <v>52</v>
      </c>
      <c r="AN46" s="518" t="s">
        <v>1076</v>
      </c>
      <c r="AO46" s="335" t="s">
        <v>1078</v>
      </c>
      <c r="AP46" s="684"/>
      <c r="AQ46" s="684" t="s">
        <v>37</v>
      </c>
      <c r="AR46" s="684" t="s">
        <v>1222</v>
      </c>
      <c r="AS46" s="694"/>
      <c r="AT46" s="674" t="s">
        <v>1509</v>
      </c>
      <c r="AU46" s="674"/>
      <c r="AV46" s="680">
        <v>0.52</v>
      </c>
      <c r="AW46" s="347">
        <f>U46</f>
        <v>46224128</v>
      </c>
      <c r="AX46" s="347" cm="1">
        <f t="array" ref="AX46">SUM(MID(0&amp;AW46,LARGE(INDEX(ISNUMBER(--MID(AW46,ROW($1:$8),1))*ROW($1:$8),),ROW($1:$8))+1,1)*10^ROW($1:$8)/10)</f>
        <v>46224128</v>
      </c>
      <c r="AY46" s="347" t="str">
        <f>VLOOKUP($AX46,'Item Master Data'!$A:$F,3,FALSE)</f>
        <v>Q.PEAK DUO BLK G6+/AC</v>
      </c>
      <c r="AZ46" s="347">
        <f>VLOOKUP($AX46,'Item Master Data'!$A:$F,6,FALSE)</f>
        <v>340</v>
      </c>
      <c r="BA46" s="347">
        <f>X46/BB46</f>
        <v>3.8461538461538464E-2</v>
      </c>
      <c r="BB46" s="347">
        <f>VLOOKUP(AX46,'Item Master Data'!$A:$G,7,FALSE)</f>
        <v>26</v>
      </c>
      <c r="BC46" s="347"/>
      <c r="BD46" s="347">
        <f>W46-AZ46</f>
        <v>0</v>
      </c>
    </row>
    <row r="47" spans="1:56">
      <c r="A47" s="697"/>
      <c r="B47" s="415">
        <v>44629</v>
      </c>
      <c r="C47" s="415">
        <v>44629</v>
      </c>
      <c r="D47" s="676" t="s">
        <v>86</v>
      </c>
      <c r="E47" s="390"/>
      <c r="F47" s="676"/>
      <c r="G47" s="505">
        <v>2022</v>
      </c>
      <c r="H47" s="676">
        <v>3</v>
      </c>
      <c r="I47" s="688">
        <v>127738</v>
      </c>
      <c r="J47" s="336">
        <v>44649</v>
      </c>
      <c r="K47" s="676" t="s">
        <v>2133</v>
      </c>
      <c r="L47" s="676" t="s">
        <v>2123</v>
      </c>
      <c r="M47" s="677">
        <v>44616</v>
      </c>
      <c r="N47" s="677">
        <v>44617</v>
      </c>
      <c r="O47" s="677"/>
      <c r="P47" s="336">
        <v>44630</v>
      </c>
      <c r="Q47" s="336">
        <v>44649</v>
      </c>
      <c r="R47" s="336">
        <v>44659</v>
      </c>
      <c r="S47" s="335" t="s">
        <v>88</v>
      </c>
      <c r="T47" s="335">
        <v>60</v>
      </c>
      <c r="U47" s="676">
        <v>46207128</v>
      </c>
      <c r="V47" s="688" t="s">
        <v>2134</v>
      </c>
      <c r="W47" s="676">
        <v>340</v>
      </c>
      <c r="X47" s="626">
        <v>3</v>
      </c>
      <c r="Y47" s="525">
        <f>W47*X47</f>
        <v>1020</v>
      </c>
      <c r="Z47" s="337">
        <v>0.75</v>
      </c>
      <c r="AA47" s="682">
        <f>Y47*Z47</f>
        <v>765</v>
      </c>
      <c r="AB47" s="682"/>
      <c r="AC47" s="339">
        <v>0</v>
      </c>
      <c r="AD47" s="676"/>
      <c r="AE47" s="684"/>
      <c r="AF47" s="500">
        <f>AA47+AD47+AE47</f>
        <v>765</v>
      </c>
      <c r="AG47" s="688" t="s">
        <v>1073</v>
      </c>
      <c r="AH47" s="688"/>
      <c r="AI47" s="688">
        <v>60</v>
      </c>
      <c r="AJ47" s="677" t="s">
        <v>2135</v>
      </c>
      <c r="AK47" s="688" t="s">
        <v>50</v>
      </c>
      <c r="AL47" s="685" t="s">
        <v>2136</v>
      </c>
      <c r="AM47" s="688" t="s">
        <v>52</v>
      </c>
      <c r="AN47" s="518" t="s">
        <v>1076</v>
      </c>
      <c r="AO47" s="335" t="s">
        <v>1078</v>
      </c>
      <c r="AP47" s="684"/>
      <c r="AQ47" s="684" t="s">
        <v>37</v>
      </c>
      <c r="AR47" s="684" t="s">
        <v>1222</v>
      </c>
      <c r="AS47" s="694"/>
      <c r="AT47" s="674" t="s">
        <v>1509</v>
      </c>
      <c r="AU47" s="674"/>
      <c r="AV47" s="680">
        <v>0.52</v>
      </c>
      <c r="AW47" s="347">
        <f>U47</f>
        <v>46207128</v>
      </c>
      <c r="AX47" s="347" cm="1">
        <f t="array" ref="AX47">SUM(MID(0&amp;AW47,LARGE(INDEX(ISNUMBER(--MID(AW47,ROW($1:$8),1))*ROW($1:$8),),ROW($1:$8))+1,1)*10^ROW($1:$8)/10)</f>
        <v>46207128</v>
      </c>
      <c r="AY47" s="347" t="str">
        <f>VLOOKUP($AX47,'Item Master Data'!$A:$F,3,FALSE)</f>
        <v>Q.PEAK DUO BLK G6+/AC</v>
      </c>
      <c r="AZ47" s="347">
        <f>VLOOKUP($AX47,'Item Master Data'!$A:$F,6,FALSE)</f>
        <v>340</v>
      </c>
      <c r="BA47" s="347">
        <f>X47/BB47</f>
        <v>0.11538461538461539</v>
      </c>
      <c r="BB47" s="347">
        <f>VLOOKUP(AX47,'Item Master Data'!$A:$G,7,FALSE)</f>
        <v>26</v>
      </c>
      <c r="BC47" s="347"/>
      <c r="BD47" s="347">
        <f>W47-AZ47</f>
        <v>0</v>
      </c>
    </row>
    <row r="48" spans="1:56">
      <c r="A48" s="697"/>
      <c r="B48" s="415">
        <v>44629</v>
      </c>
      <c r="C48" s="415">
        <v>44629</v>
      </c>
      <c r="D48" s="676" t="s">
        <v>86</v>
      </c>
      <c r="E48" s="390"/>
      <c r="F48" s="676"/>
      <c r="G48" s="505">
        <v>2022</v>
      </c>
      <c r="H48" s="335">
        <v>3</v>
      </c>
      <c r="I48" s="688">
        <v>127738</v>
      </c>
      <c r="J48" s="336">
        <v>44649</v>
      </c>
      <c r="K48" s="676" t="s">
        <v>2133</v>
      </c>
      <c r="L48" s="335" t="s">
        <v>2123</v>
      </c>
      <c r="M48" s="677">
        <v>44616</v>
      </c>
      <c r="N48" s="677">
        <v>44617</v>
      </c>
      <c r="O48" s="677"/>
      <c r="P48" s="336">
        <v>44630</v>
      </c>
      <c r="Q48" s="336">
        <v>44649</v>
      </c>
      <c r="R48" s="336">
        <v>44659</v>
      </c>
      <c r="S48" s="335" t="s">
        <v>88</v>
      </c>
      <c r="T48" s="335">
        <v>60</v>
      </c>
      <c r="U48" s="676">
        <v>46213128</v>
      </c>
      <c r="V48" s="688" t="s">
        <v>2134</v>
      </c>
      <c r="W48" s="676">
        <v>340</v>
      </c>
      <c r="X48" s="626">
        <v>3</v>
      </c>
      <c r="Y48" s="525">
        <f>W48*X48</f>
        <v>1020</v>
      </c>
      <c r="Z48" s="337">
        <v>0.75</v>
      </c>
      <c r="AA48" s="682">
        <f>Y48*Z48</f>
        <v>765</v>
      </c>
      <c r="AB48" s="338"/>
      <c r="AC48" s="339">
        <v>0</v>
      </c>
      <c r="AD48" s="676"/>
      <c r="AE48" s="684"/>
      <c r="AF48" s="500">
        <f>AA48+AD48+AE48</f>
        <v>765</v>
      </c>
      <c r="AG48" s="688" t="s">
        <v>1073</v>
      </c>
      <c r="AH48" s="688"/>
      <c r="AI48" s="688">
        <v>60</v>
      </c>
      <c r="AJ48" s="677" t="s">
        <v>2135</v>
      </c>
      <c r="AK48" s="688" t="s">
        <v>50</v>
      </c>
      <c r="AL48" s="685" t="s">
        <v>2136</v>
      </c>
      <c r="AM48" s="688" t="s">
        <v>52</v>
      </c>
      <c r="AN48" s="518" t="s">
        <v>1076</v>
      </c>
      <c r="AO48" s="335" t="s">
        <v>1078</v>
      </c>
      <c r="AP48" s="684"/>
      <c r="AQ48" s="684" t="s">
        <v>37</v>
      </c>
      <c r="AR48" s="684" t="s">
        <v>1222</v>
      </c>
      <c r="AS48" s="694"/>
      <c r="AT48" s="674" t="s">
        <v>1509</v>
      </c>
      <c r="AU48" s="674"/>
      <c r="AV48" s="680">
        <v>0.52</v>
      </c>
      <c r="AW48" s="347">
        <f>U48</f>
        <v>46213128</v>
      </c>
      <c r="AX48" s="347" cm="1">
        <f t="array" ref="AX48">SUM(MID(0&amp;AW48,LARGE(INDEX(ISNUMBER(--MID(AW48,ROW($1:$8),1))*ROW($1:$8),),ROW($1:$8))+1,1)*10^ROW($1:$8)/10)</f>
        <v>46213128</v>
      </c>
      <c r="AY48" s="347" t="str">
        <f>VLOOKUP($AX48,'Item Master Data'!$A:$F,3,FALSE)</f>
        <v>Q.PEAK DUO BLK G6+/AC</v>
      </c>
      <c r="AZ48" s="347">
        <f>VLOOKUP($AX48,'Item Master Data'!$A:$F,6,FALSE)</f>
        <v>340</v>
      </c>
      <c r="BA48" s="347">
        <f>X48/BB48</f>
        <v>0.11538461538461539</v>
      </c>
      <c r="BB48" s="347">
        <f>VLOOKUP(AX48,'Item Master Data'!$A:$G,7,FALSE)</f>
        <v>26</v>
      </c>
      <c r="BC48" s="347"/>
      <c r="BD48" s="347">
        <f>W48-AZ48</f>
        <v>0</v>
      </c>
    </row>
    <row r="49" spans="1:56">
      <c r="A49" s="697"/>
      <c r="B49" s="415">
        <v>44629</v>
      </c>
      <c r="C49" s="415">
        <v>44629</v>
      </c>
      <c r="D49" s="676" t="s">
        <v>86</v>
      </c>
      <c r="E49" s="390"/>
      <c r="F49" s="676"/>
      <c r="G49" s="345">
        <v>2022</v>
      </c>
      <c r="H49" s="335">
        <v>3</v>
      </c>
      <c r="I49" s="688">
        <v>127738</v>
      </c>
      <c r="J49" s="336">
        <v>44649</v>
      </c>
      <c r="K49" s="676" t="s">
        <v>2133</v>
      </c>
      <c r="L49" s="335" t="s">
        <v>2123</v>
      </c>
      <c r="M49" s="677">
        <v>44616</v>
      </c>
      <c r="N49" s="677">
        <v>44617</v>
      </c>
      <c r="O49" s="677"/>
      <c r="P49" s="336">
        <v>44630</v>
      </c>
      <c r="Q49" s="336">
        <v>44649</v>
      </c>
      <c r="R49" s="336">
        <v>44659</v>
      </c>
      <c r="S49" s="335" t="s">
        <v>88</v>
      </c>
      <c r="T49" s="335">
        <v>60</v>
      </c>
      <c r="U49" s="676">
        <v>46223128</v>
      </c>
      <c r="V49" s="688" t="s">
        <v>2134</v>
      </c>
      <c r="W49" s="335">
        <v>340</v>
      </c>
      <c r="X49" s="626">
        <v>3</v>
      </c>
      <c r="Y49" s="525">
        <f>W49*X49</f>
        <v>1020</v>
      </c>
      <c r="Z49" s="337">
        <v>0.75</v>
      </c>
      <c r="AA49" s="682">
        <f>Y49*Z49</f>
        <v>765</v>
      </c>
      <c r="AB49" s="338"/>
      <c r="AC49" s="339">
        <v>0</v>
      </c>
      <c r="AD49" s="676"/>
      <c r="AE49" s="684"/>
      <c r="AF49" s="500">
        <f>AA49+AD49+AE49</f>
        <v>765</v>
      </c>
      <c r="AG49" s="688" t="s">
        <v>1073</v>
      </c>
      <c r="AH49" s="688"/>
      <c r="AI49" s="688">
        <v>60</v>
      </c>
      <c r="AJ49" s="677" t="s">
        <v>2135</v>
      </c>
      <c r="AK49" s="688" t="s">
        <v>50</v>
      </c>
      <c r="AL49" s="685" t="s">
        <v>2136</v>
      </c>
      <c r="AM49" s="688" t="s">
        <v>52</v>
      </c>
      <c r="AN49" s="518" t="s">
        <v>1076</v>
      </c>
      <c r="AO49" s="335" t="s">
        <v>1078</v>
      </c>
      <c r="AP49" s="684"/>
      <c r="AQ49" s="684" t="s">
        <v>37</v>
      </c>
      <c r="AR49" s="684" t="s">
        <v>1222</v>
      </c>
      <c r="AS49" s="694"/>
      <c r="AT49" s="674" t="s">
        <v>1509</v>
      </c>
      <c r="AU49" s="674"/>
      <c r="AV49" s="337">
        <v>0.52</v>
      </c>
      <c r="AW49" s="347">
        <f>U49</f>
        <v>46223128</v>
      </c>
      <c r="AX49" s="347" cm="1">
        <f t="array" ref="AX49">SUM(MID(0&amp;AW49,LARGE(INDEX(ISNUMBER(--MID(AW49,ROW($1:$8),1))*ROW($1:$8),),ROW($1:$8))+1,1)*10^ROW($1:$8)/10)</f>
        <v>46223128</v>
      </c>
      <c r="AY49" s="347" t="str">
        <f>VLOOKUP($AX49,'Item Master Data'!$A:$F,3,FALSE)</f>
        <v>Q.PEAK DUO BLK G6+/AC</v>
      </c>
      <c r="AZ49" s="347">
        <f>VLOOKUP($AX49,'Item Master Data'!$A:$F,6,FALSE)</f>
        <v>340</v>
      </c>
      <c r="BA49" s="347">
        <f>X49/BB49</f>
        <v>0.11538461538461539</v>
      </c>
      <c r="BB49" s="347">
        <f>VLOOKUP(AX49,'Item Master Data'!$A:$G,7,FALSE)</f>
        <v>26</v>
      </c>
      <c r="BC49" s="347"/>
      <c r="BD49" s="347">
        <f>W49-AZ49</f>
        <v>0</v>
      </c>
    </row>
    <row r="50" spans="1:56">
      <c r="A50" s="697"/>
      <c r="B50" s="558">
        <v>44545</v>
      </c>
      <c r="C50" s="558">
        <v>44599</v>
      </c>
      <c r="D50" s="687" t="s">
        <v>86</v>
      </c>
      <c r="E50" s="676" t="s">
        <v>2187</v>
      </c>
      <c r="F50" s="688" t="s">
        <v>1152</v>
      </c>
      <c r="G50" s="345">
        <v>2022</v>
      </c>
      <c r="H50" s="335">
        <v>3</v>
      </c>
      <c r="I50" s="676">
        <v>127428</v>
      </c>
      <c r="J50" s="677">
        <v>44628</v>
      </c>
      <c r="K50" s="676" t="s">
        <v>2188</v>
      </c>
      <c r="L50" s="676" t="s">
        <v>1728</v>
      </c>
      <c r="M50" s="677">
        <v>44404</v>
      </c>
      <c r="N50" s="677">
        <v>44547</v>
      </c>
      <c r="O50" s="677">
        <v>44587</v>
      </c>
      <c r="P50" s="336">
        <v>44616</v>
      </c>
      <c r="Q50" s="336">
        <v>44628</v>
      </c>
      <c r="R50" s="336">
        <v>44635</v>
      </c>
      <c r="S50" s="335" t="s">
        <v>1990</v>
      </c>
      <c r="T50" s="335">
        <v>60</v>
      </c>
      <c r="U50" s="688" t="s">
        <v>2124</v>
      </c>
      <c r="V50" s="335" t="s">
        <v>691</v>
      </c>
      <c r="W50" s="676">
        <v>340</v>
      </c>
      <c r="X50" s="626">
        <v>416</v>
      </c>
      <c r="Y50" s="525">
        <f>W50*X50</f>
        <v>141440</v>
      </c>
      <c r="Z50" s="680">
        <v>0.435</v>
      </c>
      <c r="AA50" s="682">
        <f>Y50*Z50</f>
        <v>61526.400000000001</v>
      </c>
      <c r="AB50" s="682"/>
      <c r="AC50" s="339">
        <v>0</v>
      </c>
      <c r="AD50" s="676"/>
      <c r="AE50" s="676"/>
      <c r="AF50" s="500">
        <f>AA50+AD50+AE50</f>
        <v>61526.400000000001</v>
      </c>
      <c r="AG50" s="335" t="s">
        <v>1073</v>
      </c>
      <c r="AH50" s="676"/>
      <c r="AI50" s="676">
        <v>60</v>
      </c>
      <c r="AJ50" s="677" t="s">
        <v>1734</v>
      </c>
      <c r="AK50" s="677" t="s">
        <v>1731</v>
      </c>
      <c r="AL50" s="685" t="s">
        <v>1735</v>
      </c>
      <c r="AM50" s="335" t="s">
        <v>52</v>
      </c>
      <c r="AN50" s="518" t="s">
        <v>1149</v>
      </c>
      <c r="AO50" s="335" t="s">
        <v>1078</v>
      </c>
      <c r="AP50" s="684" t="s">
        <v>38</v>
      </c>
      <c r="AQ50" s="676" t="s">
        <v>37</v>
      </c>
      <c r="AR50" s="676"/>
      <c r="AS50" s="521"/>
      <c r="AT50" s="675"/>
      <c r="AU50" s="675"/>
      <c r="AV50" s="680"/>
      <c r="AW50" s="347" t="str">
        <f>U50</f>
        <v>30376609C</v>
      </c>
      <c r="AX50" s="347" cm="1">
        <f t="array" ref="AX50">SUM(MID(0&amp;AW50,LARGE(INDEX(ISNUMBER(--MID(AW50,ROW($1:$8),1))*ROW($1:$8),),ROW($1:$8))+1,1)*10^ROW($1:$8)/10)</f>
        <v>30376609</v>
      </c>
      <c r="AY50" s="347" t="str">
        <f>VLOOKUP($AX50,'Item Master Data'!$A:$F,3,FALSE)</f>
        <v>Q.PEAK DUO BLK G6+</v>
      </c>
      <c r="AZ50" s="347">
        <f>VLOOKUP($AX50,'Item Master Data'!$A:$F,6,FALSE)</f>
        <v>340</v>
      </c>
      <c r="BA50" s="347">
        <f>X50/BB50</f>
        <v>13</v>
      </c>
      <c r="BB50" s="347">
        <f>VLOOKUP(AX50,'Item Master Data'!$A:$G,7,FALSE)</f>
        <v>32</v>
      </c>
      <c r="BC50" s="347"/>
      <c r="BD50" s="347">
        <f>W50-AZ50</f>
        <v>0</v>
      </c>
    </row>
    <row r="51" spans="1:56">
      <c r="A51" s="697">
        <v>10</v>
      </c>
      <c r="B51" s="558">
        <v>44628</v>
      </c>
      <c r="C51" s="558">
        <v>44628</v>
      </c>
      <c r="D51" s="687" t="s">
        <v>86</v>
      </c>
      <c r="E51" s="676" t="s">
        <v>1924</v>
      </c>
      <c r="F51" s="688"/>
      <c r="G51" s="345">
        <v>2022</v>
      </c>
      <c r="H51" s="335">
        <v>3</v>
      </c>
      <c r="I51" s="676">
        <v>127574</v>
      </c>
      <c r="J51" s="336">
        <v>44648</v>
      </c>
      <c r="K51" s="676" t="s">
        <v>2191</v>
      </c>
      <c r="L51" s="335" t="s">
        <v>1728</v>
      </c>
      <c r="M51" s="677">
        <v>44501</v>
      </c>
      <c r="N51" s="677">
        <v>44594</v>
      </c>
      <c r="O51" s="677">
        <v>44622</v>
      </c>
      <c r="P51" s="336">
        <v>44628</v>
      </c>
      <c r="Q51" s="336">
        <v>44648</v>
      </c>
      <c r="R51" s="336">
        <v>44650</v>
      </c>
      <c r="S51" s="335" t="s">
        <v>1990</v>
      </c>
      <c r="T51" s="335">
        <v>60</v>
      </c>
      <c r="U51" s="688" t="s">
        <v>1256</v>
      </c>
      <c r="V51" s="335" t="s">
        <v>973</v>
      </c>
      <c r="W51" s="676">
        <v>400</v>
      </c>
      <c r="X51" s="626">
        <v>768</v>
      </c>
      <c r="Y51" s="525">
        <f>W51*X51</f>
        <v>307200</v>
      </c>
      <c r="Z51" s="337">
        <v>0.55000000000000004</v>
      </c>
      <c r="AA51" s="682">
        <f>Y51*Z51</f>
        <v>168960</v>
      </c>
      <c r="AB51" s="338"/>
      <c r="AC51" s="339">
        <v>0</v>
      </c>
      <c r="AD51" s="676"/>
      <c r="AE51" s="676"/>
      <c r="AF51" s="500">
        <f>AA51+AD51+AE51</f>
        <v>168960</v>
      </c>
      <c r="AG51" s="335" t="s">
        <v>1073</v>
      </c>
      <c r="AH51" s="335"/>
      <c r="AI51" s="676">
        <v>60</v>
      </c>
      <c r="AJ51" s="677" t="s">
        <v>1730</v>
      </c>
      <c r="AK51" s="677" t="s">
        <v>1731</v>
      </c>
      <c r="AL51" s="685" t="s">
        <v>1732</v>
      </c>
      <c r="AM51" s="335" t="s">
        <v>52</v>
      </c>
      <c r="AN51" s="518" t="s">
        <v>50</v>
      </c>
      <c r="AO51" s="335" t="s">
        <v>1078</v>
      </c>
      <c r="AP51" s="684" t="s">
        <v>38</v>
      </c>
      <c r="AQ51" s="676" t="s">
        <v>37</v>
      </c>
      <c r="AR51" s="676"/>
      <c r="AS51" s="521"/>
      <c r="AT51" s="675"/>
      <c r="AU51" s="675"/>
      <c r="AV51" s="680"/>
      <c r="AW51" s="347" t="str">
        <f>U51</f>
        <v>30390456C</v>
      </c>
      <c r="AX51" s="347" cm="1">
        <f t="array" ref="AX51">SUM(MID(0&amp;AW51,LARGE(INDEX(ISNUMBER(--MID(AW51,ROW($1:$8),1))*ROW($1:$8),),ROW($1:$8))+1,1)*10^ROW($1:$8)/10)</f>
        <v>30390456</v>
      </c>
      <c r="AY51" s="347" t="str">
        <f>VLOOKUP($AX51,'Item Master Data'!$A:$F,3,FALSE)</f>
        <v>Q.PEAK DUO BLK ML G10+</v>
      </c>
      <c r="AZ51" s="347">
        <f>VLOOKUP($AX51,'Item Master Data'!$A:$F,6,FALSE)</f>
        <v>400</v>
      </c>
      <c r="BA51" s="347">
        <f>X51/BB51</f>
        <v>24</v>
      </c>
      <c r="BB51" s="347">
        <f>VLOOKUP(AX51,'Item Master Data'!$A:$G,7,FALSE)</f>
        <v>32</v>
      </c>
      <c r="BC51" s="347"/>
      <c r="BD51" s="347">
        <f>W51-AZ51</f>
        <v>0</v>
      </c>
    </row>
    <row r="52" spans="1:56">
      <c r="A52" s="697">
        <v>10</v>
      </c>
      <c r="B52" s="558">
        <v>44628</v>
      </c>
      <c r="C52" s="558">
        <v>44628</v>
      </c>
      <c r="D52" s="687" t="s">
        <v>86</v>
      </c>
      <c r="E52" s="676"/>
      <c r="F52" s="688"/>
      <c r="G52" s="505">
        <v>2022</v>
      </c>
      <c r="H52" s="335">
        <v>3</v>
      </c>
      <c r="I52" s="676">
        <v>127595</v>
      </c>
      <c r="J52" s="677">
        <v>44649</v>
      </c>
      <c r="K52" s="676" t="s">
        <v>2189</v>
      </c>
      <c r="L52" s="335" t="s">
        <v>1728</v>
      </c>
      <c r="M52" s="677">
        <v>44501</v>
      </c>
      <c r="N52" s="677">
        <v>44594</v>
      </c>
      <c r="O52" s="677">
        <v>44636</v>
      </c>
      <c r="P52" s="336">
        <v>44628</v>
      </c>
      <c r="Q52" s="336">
        <v>44649</v>
      </c>
      <c r="R52" s="336">
        <v>44651</v>
      </c>
      <c r="S52" s="335" t="s">
        <v>1990</v>
      </c>
      <c r="T52" s="335">
        <v>60</v>
      </c>
      <c r="U52" s="688" t="s">
        <v>1290</v>
      </c>
      <c r="V52" s="335" t="s">
        <v>973</v>
      </c>
      <c r="W52" s="676">
        <v>400</v>
      </c>
      <c r="X52" s="626">
        <v>768</v>
      </c>
      <c r="Y52" s="525">
        <f>W52*X52</f>
        <v>307200</v>
      </c>
      <c r="Z52" s="680">
        <v>0.55000000000000004</v>
      </c>
      <c r="AA52" s="682">
        <f>Y52*Z52</f>
        <v>168960</v>
      </c>
      <c r="AB52" s="682"/>
      <c r="AC52" s="683">
        <v>0</v>
      </c>
      <c r="AD52" s="676"/>
      <c r="AE52" s="676"/>
      <c r="AF52" s="500">
        <f>AA52+AD52+AE52</f>
        <v>168960</v>
      </c>
      <c r="AG52" s="335" t="s">
        <v>1073</v>
      </c>
      <c r="AH52" s="335"/>
      <c r="AI52" s="676">
        <v>60</v>
      </c>
      <c r="AJ52" s="677" t="s">
        <v>1730</v>
      </c>
      <c r="AK52" s="677" t="s">
        <v>1731</v>
      </c>
      <c r="AL52" s="685" t="s">
        <v>1732</v>
      </c>
      <c r="AM52" s="335" t="s">
        <v>52</v>
      </c>
      <c r="AN52" s="518" t="s">
        <v>50</v>
      </c>
      <c r="AO52" s="335" t="s">
        <v>1078</v>
      </c>
      <c r="AP52" s="684" t="s">
        <v>38</v>
      </c>
      <c r="AQ52" s="676" t="s">
        <v>37</v>
      </c>
      <c r="AR52" s="676"/>
      <c r="AS52" s="521"/>
      <c r="AT52" s="675"/>
      <c r="AU52" s="675"/>
      <c r="AV52" s="680"/>
      <c r="AW52" s="347" t="str">
        <f>U52</f>
        <v>30390456H</v>
      </c>
      <c r="AX52" s="347" cm="1">
        <f t="array" ref="AX52">SUM(MID(0&amp;AW52,LARGE(INDEX(ISNUMBER(--MID(AW52,ROW($1:$8),1))*ROW($1:$8),),ROW($1:$8))+1,1)*10^ROW($1:$8)/10)</f>
        <v>30390456</v>
      </c>
      <c r="AY52" s="347" t="str">
        <f>VLOOKUP($AX52,'Item Master Data'!$A:$F,3,FALSE)</f>
        <v>Q.PEAK DUO BLK ML G10+</v>
      </c>
      <c r="AZ52" s="347">
        <f>VLOOKUP($AX52,'Item Master Data'!$A:$F,6,FALSE)</f>
        <v>400</v>
      </c>
      <c r="BA52" s="347">
        <f>X52/BB52</f>
        <v>24</v>
      </c>
      <c r="BB52" s="347">
        <f>VLOOKUP(AX52,'Item Master Data'!$A:$G,7,FALSE)</f>
        <v>32</v>
      </c>
      <c r="BC52" s="347"/>
      <c r="BD52" s="347">
        <f>W52-AZ52</f>
        <v>0</v>
      </c>
    </row>
    <row r="53" spans="1:56">
      <c r="A53" s="697">
        <v>10</v>
      </c>
      <c r="B53" s="558">
        <v>44628</v>
      </c>
      <c r="C53" s="558">
        <v>44628</v>
      </c>
      <c r="D53" s="687" t="s">
        <v>86</v>
      </c>
      <c r="E53" s="676"/>
      <c r="F53" s="688"/>
      <c r="G53" s="345">
        <v>2022</v>
      </c>
      <c r="H53" s="676">
        <v>3</v>
      </c>
      <c r="I53" s="676">
        <v>127664</v>
      </c>
      <c r="J53" s="677">
        <v>44650</v>
      </c>
      <c r="K53" s="676" t="s">
        <v>2190</v>
      </c>
      <c r="L53" s="676" t="s">
        <v>1728</v>
      </c>
      <c r="M53" s="677">
        <v>44501</v>
      </c>
      <c r="N53" s="677">
        <v>44594</v>
      </c>
      <c r="O53" s="677">
        <v>44642</v>
      </c>
      <c r="P53" s="677">
        <v>44628</v>
      </c>
      <c r="Q53" s="677">
        <v>44650</v>
      </c>
      <c r="R53" s="677">
        <v>44652</v>
      </c>
      <c r="S53" s="676" t="s">
        <v>1990</v>
      </c>
      <c r="T53" s="676">
        <v>60</v>
      </c>
      <c r="U53" s="688" t="s">
        <v>1290</v>
      </c>
      <c r="V53" s="676" t="s">
        <v>973</v>
      </c>
      <c r="W53" s="676">
        <v>400</v>
      </c>
      <c r="X53" s="626">
        <v>768</v>
      </c>
      <c r="Y53" s="525">
        <f>W53*X53</f>
        <v>307200</v>
      </c>
      <c r="Z53" s="337">
        <v>0.55000000000000004</v>
      </c>
      <c r="AA53" s="682">
        <f>Y53*Z53</f>
        <v>168960</v>
      </c>
      <c r="AB53" s="682"/>
      <c r="AC53" s="339">
        <v>0</v>
      </c>
      <c r="AD53" s="676"/>
      <c r="AE53" s="676"/>
      <c r="AF53" s="500">
        <f>AA53+AD53+AE53</f>
        <v>168960</v>
      </c>
      <c r="AG53" s="335" t="s">
        <v>1073</v>
      </c>
      <c r="AH53" s="676"/>
      <c r="AI53" s="676">
        <v>60</v>
      </c>
      <c r="AJ53" s="677" t="s">
        <v>1730</v>
      </c>
      <c r="AK53" s="677" t="s">
        <v>1731</v>
      </c>
      <c r="AL53" s="685" t="s">
        <v>1732</v>
      </c>
      <c r="AM53" s="335" t="s">
        <v>52</v>
      </c>
      <c r="AN53" s="518" t="s">
        <v>50</v>
      </c>
      <c r="AO53" s="335" t="s">
        <v>1078</v>
      </c>
      <c r="AP53" s="684" t="s">
        <v>38</v>
      </c>
      <c r="AQ53" s="676" t="s">
        <v>37</v>
      </c>
      <c r="AR53" s="676"/>
      <c r="AS53" s="521"/>
      <c r="AT53" s="675"/>
      <c r="AU53" s="675"/>
      <c r="AV53" s="680"/>
      <c r="AW53" s="347" t="str">
        <f>U53</f>
        <v>30390456H</v>
      </c>
      <c r="AX53" s="347" cm="1">
        <f t="array" ref="AX53">SUM(MID(0&amp;AW53,LARGE(INDEX(ISNUMBER(--MID(AW53,ROW($1:$8),1))*ROW($1:$8),),ROW($1:$8))+1,1)*10^ROW($1:$8)/10)</f>
        <v>30390456</v>
      </c>
      <c r="AY53" s="347" t="str">
        <f>VLOOKUP($AX53,'Item Master Data'!$A:$F,3,FALSE)</f>
        <v>Q.PEAK DUO BLK ML G10+</v>
      </c>
      <c r="AZ53" s="347">
        <f>VLOOKUP($AX53,'Item Master Data'!$A:$F,6,FALSE)</f>
        <v>400</v>
      </c>
      <c r="BA53" s="347">
        <f>X53/BB53</f>
        <v>24</v>
      </c>
      <c r="BB53" s="347">
        <f>VLOOKUP(AX53,'Item Master Data'!$A:$G,7,FALSE)</f>
        <v>32</v>
      </c>
      <c r="BC53" s="347"/>
      <c r="BD53" s="347">
        <f>W53-AZ53</f>
        <v>0</v>
      </c>
    </row>
    <row r="54" spans="1:56">
      <c r="A54" s="697"/>
      <c r="B54" s="558">
        <v>44629</v>
      </c>
      <c r="C54" s="558">
        <v>44629</v>
      </c>
      <c r="D54" s="687" t="s">
        <v>86</v>
      </c>
      <c r="E54" s="676" t="s">
        <v>1726</v>
      </c>
      <c r="F54" s="688"/>
      <c r="G54" s="505">
        <v>2022</v>
      </c>
      <c r="H54" s="676">
        <v>3</v>
      </c>
      <c r="I54" s="734">
        <v>127879</v>
      </c>
      <c r="J54" s="750">
        <v>44650</v>
      </c>
      <c r="K54" s="734" t="s">
        <v>1727</v>
      </c>
      <c r="L54" s="734" t="s">
        <v>1728</v>
      </c>
      <c r="M54" s="677">
        <v>44547</v>
      </c>
      <c r="N54" s="677">
        <v>44599</v>
      </c>
      <c r="O54" s="677"/>
      <c r="P54" s="336">
        <v>44629</v>
      </c>
      <c r="Q54" s="336">
        <v>44650</v>
      </c>
      <c r="R54" s="336">
        <v>44655</v>
      </c>
      <c r="S54" s="335" t="s">
        <v>1729</v>
      </c>
      <c r="T54" s="335">
        <v>60</v>
      </c>
      <c r="U54" s="688">
        <v>49201132</v>
      </c>
      <c r="V54" s="335" t="s">
        <v>986</v>
      </c>
      <c r="W54" s="676">
        <v>360</v>
      </c>
      <c r="X54" s="626">
        <v>832</v>
      </c>
      <c r="Y54" s="525">
        <f>W54*X54</f>
        <v>299520</v>
      </c>
      <c r="Z54" s="417">
        <v>0.53</v>
      </c>
      <c r="AA54" s="682">
        <f>Y54*Z54</f>
        <v>158745.60000000001</v>
      </c>
      <c r="AB54" s="682"/>
      <c r="AC54" s="339">
        <v>0</v>
      </c>
      <c r="AD54" s="676"/>
      <c r="AE54" s="676"/>
      <c r="AF54" s="500">
        <f>AA54+AD54+AE54</f>
        <v>158745.60000000001</v>
      </c>
      <c r="AG54" s="335" t="s">
        <v>1073</v>
      </c>
      <c r="AH54" s="676"/>
      <c r="AI54" s="676">
        <v>60</v>
      </c>
      <c r="AJ54" s="677" t="s">
        <v>1730</v>
      </c>
      <c r="AK54" s="677" t="s">
        <v>1731</v>
      </c>
      <c r="AL54" s="685" t="s">
        <v>1732</v>
      </c>
      <c r="AM54" s="335" t="s">
        <v>52</v>
      </c>
      <c r="AN54" s="518" t="s">
        <v>1719</v>
      </c>
      <c r="AO54" s="335" t="s">
        <v>1078</v>
      </c>
      <c r="AP54" s="684"/>
      <c r="AQ54" s="676" t="s">
        <v>37</v>
      </c>
      <c r="AR54" s="676"/>
      <c r="AS54" s="521"/>
      <c r="AT54" s="675"/>
      <c r="AU54" s="675"/>
      <c r="AV54" s="680">
        <v>0.5</v>
      </c>
      <c r="AW54" s="347">
        <f>U54</f>
        <v>49201132</v>
      </c>
      <c r="AX54" s="347" cm="1">
        <f t="array" ref="AX54">SUM(MID(0&amp;AW54,LARGE(INDEX(ISNUMBER(--MID(AW54,ROW($1:$8),1))*ROW($1:$8),),ROW($1:$8))+1,1)*10^ROW($1:$8)/10)</f>
        <v>49201132</v>
      </c>
      <c r="AY54" s="347" t="str">
        <f>VLOOKUP($AX54,'Item Master Data'!$A:$F,3,FALSE)</f>
        <v>Q.PEAK DUO BLK G10+</v>
      </c>
      <c r="AZ54" s="347">
        <f>VLOOKUP($AX54,'Item Master Data'!$A:$F,6,FALSE)</f>
        <v>360</v>
      </c>
      <c r="BA54" s="347">
        <f>X54/BB54</f>
        <v>26</v>
      </c>
      <c r="BB54" s="347">
        <f>VLOOKUP(AX54,'Item Master Data'!$A:$G,7,FALSE)</f>
        <v>32</v>
      </c>
      <c r="BC54" s="347"/>
      <c r="BD54" s="347">
        <f>W54-AZ54</f>
        <v>0</v>
      </c>
    </row>
    <row r="55" spans="1:56">
      <c r="A55" s="697"/>
      <c r="B55" s="558">
        <v>44629</v>
      </c>
      <c r="C55" s="558">
        <v>44629</v>
      </c>
      <c r="D55" s="687" t="s">
        <v>86</v>
      </c>
      <c r="E55" s="676"/>
      <c r="F55" s="688"/>
      <c r="G55" s="505">
        <v>2022</v>
      </c>
      <c r="H55" s="676">
        <v>3</v>
      </c>
      <c r="I55" s="734">
        <v>127791</v>
      </c>
      <c r="J55" s="750">
        <v>44650</v>
      </c>
      <c r="K55" s="676" t="s">
        <v>1733</v>
      </c>
      <c r="L55" s="676" t="s">
        <v>1728</v>
      </c>
      <c r="M55" s="677">
        <v>44547</v>
      </c>
      <c r="N55" s="677">
        <v>44627</v>
      </c>
      <c r="O55" s="677"/>
      <c r="P55" s="336">
        <v>44629</v>
      </c>
      <c r="Q55" s="336">
        <v>44650</v>
      </c>
      <c r="R55" s="336">
        <v>44655</v>
      </c>
      <c r="S55" s="335" t="s">
        <v>1729</v>
      </c>
      <c r="T55" s="335">
        <v>60</v>
      </c>
      <c r="U55" s="688">
        <v>49201132</v>
      </c>
      <c r="V55" s="335" t="s">
        <v>986</v>
      </c>
      <c r="W55" s="676">
        <v>360</v>
      </c>
      <c r="X55" s="626">
        <v>704</v>
      </c>
      <c r="Y55" s="525">
        <f>W55*X55</f>
        <v>253440</v>
      </c>
      <c r="Z55" s="417">
        <v>0.53</v>
      </c>
      <c r="AA55" s="682">
        <f>Y55*Z55</f>
        <v>134323.20000000001</v>
      </c>
      <c r="AB55" s="682"/>
      <c r="AC55" s="339">
        <v>0</v>
      </c>
      <c r="AD55" s="676"/>
      <c r="AE55" s="676"/>
      <c r="AF55" s="500">
        <f>AA55+AD55+AE55</f>
        <v>134323.20000000001</v>
      </c>
      <c r="AG55" s="335" t="s">
        <v>1073</v>
      </c>
      <c r="AH55" s="676"/>
      <c r="AI55" s="676">
        <v>60</v>
      </c>
      <c r="AJ55" s="677" t="s">
        <v>1734</v>
      </c>
      <c r="AK55" s="677" t="s">
        <v>1731</v>
      </c>
      <c r="AL55" s="685" t="s">
        <v>1735</v>
      </c>
      <c r="AM55" s="335" t="s">
        <v>52</v>
      </c>
      <c r="AN55" s="518" t="s">
        <v>1719</v>
      </c>
      <c r="AO55" s="335" t="s">
        <v>1078</v>
      </c>
      <c r="AP55" s="684"/>
      <c r="AQ55" s="676" t="s">
        <v>37</v>
      </c>
      <c r="AR55" s="676"/>
      <c r="AS55" s="521"/>
      <c r="AT55" s="675"/>
      <c r="AU55" s="675"/>
      <c r="AV55" s="680">
        <v>0.5</v>
      </c>
      <c r="AW55" s="347">
        <f>U55</f>
        <v>49201132</v>
      </c>
      <c r="AX55" s="347" cm="1">
        <f t="array" ref="AX55">SUM(MID(0&amp;AW55,LARGE(INDEX(ISNUMBER(--MID(AW55,ROW($1:$8),1))*ROW($1:$8),),ROW($1:$8))+1,1)*10^ROW($1:$8)/10)</f>
        <v>49201132</v>
      </c>
      <c r="AY55" s="347" t="str">
        <f>VLOOKUP($AX55,'Item Master Data'!$A:$F,3,FALSE)</f>
        <v>Q.PEAK DUO BLK G10+</v>
      </c>
      <c r="AZ55" s="347">
        <f>VLOOKUP($AX55,'Item Master Data'!$A:$F,6,FALSE)</f>
        <v>360</v>
      </c>
      <c r="BA55" s="347">
        <f>X55/BB55</f>
        <v>22</v>
      </c>
      <c r="BB55" s="347">
        <f>VLOOKUP(AX55,'Item Master Data'!$A:$G,7,FALSE)</f>
        <v>32</v>
      </c>
      <c r="BC55" s="347"/>
      <c r="BD55" s="347">
        <f>W55-AZ55</f>
        <v>0</v>
      </c>
    </row>
    <row r="56" spans="1:56">
      <c r="A56" s="697"/>
      <c r="B56" s="558">
        <v>44629</v>
      </c>
      <c r="C56" s="558">
        <v>44629</v>
      </c>
      <c r="D56" s="687" t="s">
        <v>86</v>
      </c>
      <c r="E56" s="676" t="s">
        <v>1736</v>
      </c>
      <c r="F56" s="688"/>
      <c r="G56" s="505">
        <v>2022</v>
      </c>
      <c r="H56" s="335">
        <v>3</v>
      </c>
      <c r="I56" s="734">
        <v>127873</v>
      </c>
      <c r="J56" s="750">
        <v>44650</v>
      </c>
      <c r="K56" s="734" t="s">
        <v>1733</v>
      </c>
      <c r="L56" s="734" t="s">
        <v>1728</v>
      </c>
      <c r="M56" s="677">
        <v>44547</v>
      </c>
      <c r="N56" s="677">
        <v>44627</v>
      </c>
      <c r="O56" s="677"/>
      <c r="P56" s="336">
        <v>44629</v>
      </c>
      <c r="Q56" s="336">
        <v>44650</v>
      </c>
      <c r="R56" s="336">
        <v>44655</v>
      </c>
      <c r="S56" s="335" t="s">
        <v>1729</v>
      </c>
      <c r="T56" s="335">
        <v>60</v>
      </c>
      <c r="U56" s="688">
        <v>49201132</v>
      </c>
      <c r="V56" s="676" t="s">
        <v>986</v>
      </c>
      <c r="W56" s="676">
        <v>360</v>
      </c>
      <c r="X56" s="626">
        <v>128</v>
      </c>
      <c r="Y56" s="525">
        <f>W56*X56</f>
        <v>46080</v>
      </c>
      <c r="Z56" s="417">
        <v>0.53</v>
      </c>
      <c r="AA56" s="682">
        <f>Y56*Z56</f>
        <v>24422.400000000001</v>
      </c>
      <c r="AB56" s="682"/>
      <c r="AC56" s="683">
        <v>0</v>
      </c>
      <c r="AD56" s="676"/>
      <c r="AE56" s="676"/>
      <c r="AF56" s="500">
        <f>AA56+AD56+AE56</f>
        <v>24422.400000000001</v>
      </c>
      <c r="AG56" s="335" t="s">
        <v>1073</v>
      </c>
      <c r="AH56" s="676"/>
      <c r="AI56" s="676">
        <v>60</v>
      </c>
      <c r="AJ56" s="677" t="s">
        <v>1734</v>
      </c>
      <c r="AK56" s="677" t="s">
        <v>1731</v>
      </c>
      <c r="AL56" s="685" t="s">
        <v>1735</v>
      </c>
      <c r="AM56" s="335" t="s">
        <v>52</v>
      </c>
      <c r="AN56" s="518" t="s">
        <v>1719</v>
      </c>
      <c r="AO56" s="335" t="s">
        <v>1078</v>
      </c>
      <c r="AP56" s="684"/>
      <c r="AQ56" s="676" t="s">
        <v>37</v>
      </c>
      <c r="AR56" s="676"/>
      <c r="AS56" s="521"/>
      <c r="AT56" s="675"/>
      <c r="AU56" s="675"/>
      <c r="AV56" s="680">
        <v>0.5</v>
      </c>
      <c r="AW56" s="347">
        <f>U56</f>
        <v>49201132</v>
      </c>
      <c r="AX56" s="347" cm="1">
        <f t="array" ref="AX56">SUM(MID(0&amp;AW56,LARGE(INDEX(ISNUMBER(--MID(AW56,ROW($1:$8),1))*ROW($1:$8),),ROW($1:$8))+1,1)*10^ROW($1:$8)/10)</f>
        <v>49201132</v>
      </c>
      <c r="AY56" s="347" t="str">
        <f>VLOOKUP($AX56,'Item Master Data'!$A:$F,3,FALSE)</f>
        <v>Q.PEAK DUO BLK G10+</v>
      </c>
      <c r="AZ56" s="347">
        <f>VLOOKUP($AX56,'Item Master Data'!$A:$F,6,FALSE)</f>
        <v>360</v>
      </c>
      <c r="BA56" s="347">
        <f>X56/BB56</f>
        <v>4</v>
      </c>
      <c r="BB56" s="347">
        <f>VLOOKUP(AX56,'Item Master Data'!$A:$G,7,FALSE)</f>
        <v>32</v>
      </c>
      <c r="BC56" s="347"/>
      <c r="BD56" s="347">
        <f>W56-AZ56</f>
        <v>0</v>
      </c>
    </row>
    <row r="57" spans="1:56">
      <c r="A57" s="697">
        <v>10</v>
      </c>
      <c r="B57" s="558">
        <v>44627</v>
      </c>
      <c r="C57" s="558">
        <v>44628</v>
      </c>
      <c r="D57" s="687" t="s">
        <v>86</v>
      </c>
      <c r="E57" s="676" t="s">
        <v>2192</v>
      </c>
      <c r="F57" s="688"/>
      <c r="G57" s="505">
        <v>2022</v>
      </c>
      <c r="H57" s="335">
        <v>3</v>
      </c>
      <c r="I57" s="676">
        <v>127497</v>
      </c>
      <c r="J57" s="336">
        <v>44643</v>
      </c>
      <c r="K57" s="676" t="s">
        <v>2193</v>
      </c>
      <c r="L57" s="676" t="s">
        <v>2082</v>
      </c>
      <c r="M57" s="677">
        <v>44505</v>
      </c>
      <c r="N57" s="677">
        <v>44620</v>
      </c>
      <c r="O57" s="677">
        <v>44634</v>
      </c>
      <c r="P57" s="336">
        <v>44630</v>
      </c>
      <c r="Q57" s="336">
        <v>44643</v>
      </c>
      <c r="R57" s="336">
        <v>44645</v>
      </c>
      <c r="S57" s="335" t="s">
        <v>1990</v>
      </c>
      <c r="T57" s="335">
        <v>60</v>
      </c>
      <c r="U57" s="688" t="s">
        <v>1256</v>
      </c>
      <c r="V57" s="676" t="s">
        <v>973</v>
      </c>
      <c r="W57" s="676">
        <v>400</v>
      </c>
      <c r="X57" s="626">
        <v>384</v>
      </c>
      <c r="Y57" s="525">
        <f>W57*X57</f>
        <v>153600</v>
      </c>
      <c r="Z57" s="337">
        <v>0.55000000000000004</v>
      </c>
      <c r="AA57" s="682">
        <f>Y57*Z57</f>
        <v>84480</v>
      </c>
      <c r="AB57" s="682"/>
      <c r="AC57" s="339">
        <v>0</v>
      </c>
      <c r="AD57" s="676"/>
      <c r="AE57" s="676"/>
      <c r="AF57" s="500">
        <f>AA57+AD57+AE57</f>
        <v>84480</v>
      </c>
      <c r="AG57" s="335" t="s">
        <v>1073</v>
      </c>
      <c r="AH57" s="676"/>
      <c r="AI57" s="676">
        <v>60</v>
      </c>
      <c r="AJ57" s="677" t="s">
        <v>2083</v>
      </c>
      <c r="AK57" s="677" t="s">
        <v>1731</v>
      </c>
      <c r="AL57" s="685">
        <v>99217</v>
      </c>
      <c r="AM57" s="335" t="s">
        <v>52</v>
      </c>
      <c r="AN57" s="518" t="s">
        <v>50</v>
      </c>
      <c r="AO57" s="335" t="s">
        <v>1078</v>
      </c>
      <c r="AP57" s="684" t="s">
        <v>38</v>
      </c>
      <c r="AQ57" s="676" t="s">
        <v>37</v>
      </c>
      <c r="AR57" s="676" t="s">
        <v>1700</v>
      </c>
      <c r="AS57" s="521"/>
      <c r="AT57" s="675" t="s">
        <v>1509</v>
      </c>
      <c r="AU57" s="675"/>
      <c r="AV57" s="680">
        <v>0.45500000000000002</v>
      </c>
      <c r="AW57" s="347" t="str">
        <f>U57</f>
        <v>30390456C</v>
      </c>
      <c r="AX57" s="347" cm="1">
        <f t="array" ref="AX57">SUM(MID(0&amp;AW57,LARGE(INDEX(ISNUMBER(--MID(AW57,ROW($1:$8),1))*ROW($1:$8),),ROW($1:$8))+1,1)*10^ROW($1:$8)/10)</f>
        <v>30390456</v>
      </c>
      <c r="AY57" s="347" t="str">
        <f>VLOOKUP($AX57,'Item Master Data'!$A:$F,3,FALSE)</f>
        <v>Q.PEAK DUO BLK ML G10+</v>
      </c>
      <c r="AZ57" s="347">
        <f>VLOOKUP($AX57,'Item Master Data'!$A:$F,6,FALSE)</f>
        <v>400</v>
      </c>
      <c r="BA57" s="347">
        <f>X57/BB57</f>
        <v>12</v>
      </c>
      <c r="BB57" s="347">
        <f>VLOOKUP(AX57,'Item Master Data'!$A:$G,7,FALSE)</f>
        <v>32</v>
      </c>
      <c r="BC57" s="347"/>
      <c r="BD57" s="347">
        <f>W57-AZ57</f>
        <v>0</v>
      </c>
    </row>
    <row r="58" spans="1:56">
      <c r="A58" s="697">
        <v>10</v>
      </c>
      <c r="B58" s="558">
        <v>44627</v>
      </c>
      <c r="C58" s="558">
        <v>44628</v>
      </c>
      <c r="D58" s="687" t="s">
        <v>86</v>
      </c>
      <c r="E58" s="676" t="s">
        <v>2192</v>
      </c>
      <c r="F58" s="688"/>
      <c r="G58" s="505">
        <v>2022</v>
      </c>
      <c r="H58" s="335">
        <v>3</v>
      </c>
      <c r="I58" s="676">
        <v>127498</v>
      </c>
      <c r="J58" s="336">
        <v>44643</v>
      </c>
      <c r="K58" s="676" t="s">
        <v>2193</v>
      </c>
      <c r="L58" s="676" t="s">
        <v>2082</v>
      </c>
      <c r="M58" s="677">
        <v>44505</v>
      </c>
      <c r="N58" s="677">
        <v>44620</v>
      </c>
      <c r="O58" s="677">
        <v>44634</v>
      </c>
      <c r="P58" s="336">
        <v>44630</v>
      </c>
      <c r="Q58" s="336">
        <v>44643</v>
      </c>
      <c r="R58" s="336">
        <v>44645</v>
      </c>
      <c r="S58" s="335" t="s">
        <v>1990</v>
      </c>
      <c r="T58" s="335">
        <v>60</v>
      </c>
      <c r="U58" s="688" t="s">
        <v>1256</v>
      </c>
      <c r="V58" s="335" t="s">
        <v>973</v>
      </c>
      <c r="W58" s="676">
        <v>400</v>
      </c>
      <c r="X58" s="626">
        <v>384</v>
      </c>
      <c r="Y58" s="525">
        <f>W58*X58</f>
        <v>153600</v>
      </c>
      <c r="Z58" s="337">
        <v>0.55000000000000004</v>
      </c>
      <c r="AA58" s="682">
        <f>Y58*Z58</f>
        <v>84480</v>
      </c>
      <c r="AB58" s="682"/>
      <c r="AC58" s="339">
        <v>0</v>
      </c>
      <c r="AD58" s="676"/>
      <c r="AE58" s="676"/>
      <c r="AF58" s="500">
        <f>AA58+AD58+AE58</f>
        <v>84480</v>
      </c>
      <c r="AG58" s="335" t="s">
        <v>1073</v>
      </c>
      <c r="AH58" s="676"/>
      <c r="AI58" s="676">
        <v>60</v>
      </c>
      <c r="AJ58" s="677" t="s">
        <v>1730</v>
      </c>
      <c r="AK58" s="677" t="s">
        <v>1731</v>
      </c>
      <c r="AL58" s="685" t="s">
        <v>1732</v>
      </c>
      <c r="AM58" s="335" t="s">
        <v>52</v>
      </c>
      <c r="AN58" s="518" t="s">
        <v>50</v>
      </c>
      <c r="AO58" s="335" t="s">
        <v>1078</v>
      </c>
      <c r="AP58" s="684" t="s">
        <v>38</v>
      </c>
      <c r="AQ58" s="676" t="s">
        <v>37</v>
      </c>
      <c r="AR58" s="676" t="s">
        <v>1700</v>
      </c>
      <c r="AS58" s="521"/>
      <c r="AT58" s="675" t="s">
        <v>1509</v>
      </c>
      <c r="AU58" s="675"/>
      <c r="AV58" s="680">
        <v>0.45500000000000002</v>
      </c>
      <c r="AW58" s="347" t="str">
        <f>U58</f>
        <v>30390456C</v>
      </c>
      <c r="AX58" s="347" cm="1">
        <f t="array" ref="AX58">SUM(MID(0&amp;AW58,LARGE(INDEX(ISNUMBER(--MID(AW58,ROW($1:$8),1))*ROW($1:$8),),ROW($1:$8))+1,1)*10^ROW($1:$8)/10)</f>
        <v>30390456</v>
      </c>
      <c r="AY58" s="347" t="str">
        <f>VLOOKUP($AX58,'Item Master Data'!$A:$F,3,FALSE)</f>
        <v>Q.PEAK DUO BLK ML G10+</v>
      </c>
      <c r="AZ58" s="347">
        <f>VLOOKUP($AX58,'Item Master Data'!$A:$F,6,FALSE)</f>
        <v>400</v>
      </c>
      <c r="BA58" s="347">
        <f>X58/BB58</f>
        <v>12</v>
      </c>
      <c r="BB58" s="347">
        <f>VLOOKUP(AX58,'Item Master Data'!$A:$G,7,FALSE)</f>
        <v>32</v>
      </c>
      <c r="BC58" s="347"/>
      <c r="BD58" s="347">
        <f>W58-AZ58</f>
        <v>0</v>
      </c>
    </row>
    <row r="59" spans="1:56">
      <c r="A59" s="697">
        <v>10</v>
      </c>
      <c r="B59" s="558">
        <v>44630</v>
      </c>
      <c r="C59" s="558">
        <v>44631</v>
      </c>
      <c r="D59" s="687" t="s">
        <v>86</v>
      </c>
      <c r="E59" s="676"/>
      <c r="F59" s="688" t="s">
        <v>1152</v>
      </c>
      <c r="G59" s="505">
        <v>2022</v>
      </c>
      <c r="H59" s="335">
        <v>3</v>
      </c>
      <c r="I59" s="676">
        <v>127665</v>
      </c>
      <c r="J59" s="677">
        <v>44645</v>
      </c>
      <c r="K59" s="676" t="s">
        <v>2194</v>
      </c>
      <c r="L59" s="676" t="s">
        <v>2086</v>
      </c>
      <c r="M59" s="677">
        <v>44488</v>
      </c>
      <c r="N59" s="677">
        <v>44641</v>
      </c>
      <c r="O59" s="677"/>
      <c r="P59" s="336">
        <v>44631</v>
      </c>
      <c r="Q59" s="336">
        <v>44645</v>
      </c>
      <c r="R59" s="336">
        <v>44645</v>
      </c>
      <c r="S59" s="335" t="s">
        <v>1712</v>
      </c>
      <c r="T59" s="335">
        <v>60</v>
      </c>
      <c r="U59" s="688" t="s">
        <v>1290</v>
      </c>
      <c r="V59" s="335" t="s">
        <v>973</v>
      </c>
      <c r="W59" s="676">
        <v>400</v>
      </c>
      <c r="X59" s="626">
        <v>832</v>
      </c>
      <c r="Y59" s="525">
        <f>W59*X59</f>
        <v>332800</v>
      </c>
      <c r="Z59" s="337">
        <v>0.55000000000000004</v>
      </c>
      <c r="AA59" s="682">
        <f>Y59*Z59</f>
        <v>183040.00000000003</v>
      </c>
      <c r="AB59" s="682"/>
      <c r="AC59" s="683">
        <v>0</v>
      </c>
      <c r="AD59" s="676"/>
      <c r="AE59" s="676"/>
      <c r="AF59" s="500">
        <f>AA59+AD59+AE59</f>
        <v>183040.00000000003</v>
      </c>
      <c r="AG59" s="335" t="s">
        <v>1073</v>
      </c>
      <c r="AH59" s="676"/>
      <c r="AI59" s="676">
        <v>60</v>
      </c>
      <c r="AJ59" s="677" t="s">
        <v>2087</v>
      </c>
      <c r="AK59" s="677" t="s">
        <v>50</v>
      </c>
      <c r="AL59" s="685" t="s">
        <v>2088</v>
      </c>
      <c r="AM59" s="335" t="s">
        <v>52</v>
      </c>
      <c r="AN59" s="518" t="s">
        <v>1996</v>
      </c>
      <c r="AO59" s="335" t="s">
        <v>1078</v>
      </c>
      <c r="AP59" s="684" t="s">
        <v>38</v>
      </c>
      <c r="AQ59" s="676" t="s">
        <v>37</v>
      </c>
      <c r="AR59" s="676" t="s">
        <v>1257</v>
      </c>
      <c r="AS59" s="521"/>
      <c r="AT59" s="675"/>
      <c r="AU59" s="675"/>
      <c r="AV59" s="680">
        <v>0.46500000000000002</v>
      </c>
      <c r="AW59" s="347" t="str">
        <f>U59</f>
        <v>30390456H</v>
      </c>
      <c r="AX59" s="347" cm="1">
        <f t="array" ref="AX59">SUM(MID(0&amp;AW59,LARGE(INDEX(ISNUMBER(--MID(AW59,ROW($1:$8),1))*ROW($1:$8),),ROW($1:$8))+1,1)*10^ROW($1:$8)/10)</f>
        <v>30390456</v>
      </c>
      <c r="AY59" s="347" t="str">
        <f>VLOOKUP($AX59,'Item Master Data'!$A:$F,3,FALSE)</f>
        <v>Q.PEAK DUO BLK ML G10+</v>
      </c>
      <c r="AZ59" s="347">
        <f>VLOOKUP($AX59,'Item Master Data'!$A:$F,6,FALSE)</f>
        <v>400</v>
      </c>
      <c r="BA59" s="347">
        <f>X59/BB59</f>
        <v>26</v>
      </c>
      <c r="BB59" s="347">
        <f>VLOOKUP(AX59,'Item Master Data'!$A:$G,7,FALSE)</f>
        <v>32</v>
      </c>
      <c r="BC59" s="347"/>
      <c r="BD59" s="347">
        <f>W59-AZ59</f>
        <v>0</v>
      </c>
    </row>
    <row r="60" spans="1:56">
      <c r="A60" s="697"/>
      <c r="B60" s="558">
        <v>44631</v>
      </c>
      <c r="C60" s="558">
        <v>44630</v>
      </c>
      <c r="D60" s="687" t="s">
        <v>86</v>
      </c>
      <c r="E60" s="676"/>
      <c r="F60" s="688"/>
      <c r="G60" s="505">
        <v>2022</v>
      </c>
      <c r="H60" s="676">
        <v>3</v>
      </c>
      <c r="I60" s="676">
        <v>127745</v>
      </c>
      <c r="J60" s="336">
        <v>44646</v>
      </c>
      <c r="K60" s="676" t="s">
        <v>2195</v>
      </c>
      <c r="L60" s="676" t="s">
        <v>2086</v>
      </c>
      <c r="M60" s="677">
        <v>44505</v>
      </c>
      <c r="N60" s="677">
        <v>44593</v>
      </c>
      <c r="O60" s="677"/>
      <c r="P60" s="336">
        <v>44631</v>
      </c>
      <c r="Q60" s="336">
        <v>44646</v>
      </c>
      <c r="R60" s="336">
        <v>44649</v>
      </c>
      <c r="S60" s="335" t="s">
        <v>1712</v>
      </c>
      <c r="T60" s="335">
        <v>60</v>
      </c>
      <c r="U60" s="688">
        <v>49204132</v>
      </c>
      <c r="V60" s="335" t="s">
        <v>1231</v>
      </c>
      <c r="W60" s="676">
        <v>360</v>
      </c>
      <c r="X60" s="626">
        <v>364</v>
      </c>
      <c r="Y60" s="525">
        <f>W60*X60</f>
        <v>131040</v>
      </c>
      <c r="Z60" s="337">
        <v>0.83000000000000007</v>
      </c>
      <c r="AA60" s="682">
        <f>Y60*Z60</f>
        <v>108763.20000000001</v>
      </c>
      <c r="AB60" s="682"/>
      <c r="AC60" s="339">
        <v>0</v>
      </c>
      <c r="AD60" s="676"/>
      <c r="AE60" s="676"/>
      <c r="AF60" s="500">
        <f>AA60+AD60+AE60</f>
        <v>108763.20000000001</v>
      </c>
      <c r="AG60" s="335" t="s">
        <v>1073</v>
      </c>
      <c r="AH60" s="676"/>
      <c r="AI60" s="676">
        <v>60</v>
      </c>
      <c r="AJ60" s="677" t="s">
        <v>2087</v>
      </c>
      <c r="AK60" s="677" t="s">
        <v>50</v>
      </c>
      <c r="AL60" s="685" t="s">
        <v>2088</v>
      </c>
      <c r="AM60" s="335" t="s">
        <v>52</v>
      </c>
      <c r="AN60" s="518" t="s">
        <v>1719</v>
      </c>
      <c r="AO60" s="335" t="s">
        <v>1078</v>
      </c>
      <c r="AP60" s="684"/>
      <c r="AQ60" s="676" t="s">
        <v>37</v>
      </c>
      <c r="AR60" s="676"/>
      <c r="AS60" s="521"/>
      <c r="AT60" s="675"/>
      <c r="AU60" s="675"/>
      <c r="AV60" s="680"/>
      <c r="AW60" s="347">
        <f>U60</f>
        <v>49204132</v>
      </c>
      <c r="AX60" s="347" cm="1">
        <f t="array" ref="AX60">SUM(MID(0&amp;AW60,LARGE(INDEX(ISNUMBER(--MID(AW60,ROW($1:$8),1))*ROW($1:$8),),ROW($1:$8))+1,1)*10^ROW($1:$8)/10)</f>
        <v>49204132</v>
      </c>
      <c r="AY60" s="347" t="str">
        <f>VLOOKUP($AX60,'Item Master Data'!$A:$F,3,FALSE)</f>
        <v>Q.PEAK DUO BLK G10+/AC</v>
      </c>
      <c r="AZ60" s="347">
        <f>VLOOKUP($AX60,'Item Master Data'!$A:$F,6,FALSE)</f>
        <v>360</v>
      </c>
      <c r="BA60" s="347">
        <f>X60/BB60</f>
        <v>14</v>
      </c>
      <c r="BB60" s="347">
        <f>VLOOKUP(AX60,'Item Master Data'!$A:$G,7,FALSE)</f>
        <v>26</v>
      </c>
      <c r="BC60" s="347"/>
      <c r="BD60" s="347">
        <f>W60-AZ60</f>
        <v>0</v>
      </c>
    </row>
    <row r="61" spans="1:56">
      <c r="A61" s="697"/>
      <c r="B61" s="558">
        <v>44630</v>
      </c>
      <c r="C61" s="558">
        <v>44631</v>
      </c>
      <c r="D61" s="687" t="s">
        <v>86</v>
      </c>
      <c r="E61" s="676"/>
      <c r="F61" s="676">
        <v>1</v>
      </c>
      <c r="G61" s="505">
        <v>2022</v>
      </c>
      <c r="H61" s="676">
        <v>3</v>
      </c>
      <c r="I61" s="676">
        <v>127662</v>
      </c>
      <c r="J61" s="336">
        <v>44649</v>
      </c>
      <c r="K61" s="676" t="s">
        <v>2195</v>
      </c>
      <c r="L61" s="676" t="s">
        <v>2086</v>
      </c>
      <c r="M61" s="677">
        <v>44505</v>
      </c>
      <c r="N61" s="677">
        <v>44593</v>
      </c>
      <c r="O61" s="677">
        <v>44652</v>
      </c>
      <c r="P61" s="336">
        <v>44644</v>
      </c>
      <c r="Q61" s="336">
        <v>44649</v>
      </c>
      <c r="R61" s="336">
        <v>44655</v>
      </c>
      <c r="S61" s="335" t="s">
        <v>1712</v>
      </c>
      <c r="T61" s="335">
        <v>60</v>
      </c>
      <c r="U61" s="676">
        <v>49203132</v>
      </c>
      <c r="V61" s="335" t="s">
        <v>986</v>
      </c>
      <c r="W61" s="676">
        <v>360</v>
      </c>
      <c r="X61" s="626">
        <v>448</v>
      </c>
      <c r="Y61" s="525">
        <f>W61*X61</f>
        <v>161280</v>
      </c>
      <c r="Z61" s="337">
        <v>0.53</v>
      </c>
      <c r="AA61" s="682">
        <f>Y61*Z61</f>
        <v>85478.400000000009</v>
      </c>
      <c r="AB61" s="682"/>
      <c r="AC61" s="339">
        <v>0</v>
      </c>
      <c r="AD61" s="676"/>
      <c r="AE61" s="540"/>
      <c r="AF61" s="500">
        <f>AA61+AD61+AE61</f>
        <v>85478.400000000009</v>
      </c>
      <c r="AG61" s="335" t="s">
        <v>1073</v>
      </c>
      <c r="AH61" s="676"/>
      <c r="AI61" s="676">
        <v>60</v>
      </c>
      <c r="AJ61" s="677" t="s">
        <v>2087</v>
      </c>
      <c r="AK61" s="677" t="s">
        <v>50</v>
      </c>
      <c r="AL61" s="685" t="s">
        <v>2088</v>
      </c>
      <c r="AM61" s="335" t="s">
        <v>52</v>
      </c>
      <c r="AN61" s="518" t="s">
        <v>1076</v>
      </c>
      <c r="AO61" s="335" t="s">
        <v>1078</v>
      </c>
      <c r="AP61" s="684"/>
      <c r="AQ61" s="676" t="s">
        <v>37</v>
      </c>
      <c r="AR61" s="676"/>
      <c r="AS61" s="521"/>
      <c r="AT61" s="675"/>
      <c r="AU61" s="675"/>
      <c r="AV61" s="680"/>
      <c r="AW61" s="347">
        <f>U61</f>
        <v>49203132</v>
      </c>
      <c r="AX61" s="347" cm="1">
        <f t="array" ref="AX61">SUM(MID(0&amp;AW61,LARGE(INDEX(ISNUMBER(--MID(AW61,ROW($1:$8),1))*ROW($1:$8),),ROW($1:$8))+1,1)*10^ROW($1:$8)/10)</f>
        <v>49203132</v>
      </c>
      <c r="AY61" s="347" t="str">
        <f>VLOOKUP($AX61,'Item Master Data'!$A:$F,3,FALSE)</f>
        <v>Q.PEAK DUO BLK G10+</v>
      </c>
      <c r="AZ61" s="347">
        <f>VLOOKUP($AX61,'Item Master Data'!$A:$F,6,FALSE)</f>
        <v>360</v>
      </c>
      <c r="BA61" s="347">
        <f>X61/BB61</f>
        <v>14</v>
      </c>
      <c r="BB61" s="347">
        <f>VLOOKUP(AX61,'Item Master Data'!$A:$G,7,FALSE)</f>
        <v>32</v>
      </c>
      <c r="BC61" s="347"/>
      <c r="BD61" s="347">
        <f>W61-AZ61</f>
        <v>0</v>
      </c>
    </row>
    <row r="62" spans="1:56">
      <c r="A62" s="697"/>
      <c r="B62" s="558">
        <v>44607</v>
      </c>
      <c r="C62" s="558">
        <v>44607</v>
      </c>
      <c r="D62" s="687" t="s">
        <v>86</v>
      </c>
      <c r="E62" s="676" t="s">
        <v>1737</v>
      </c>
      <c r="F62" s="688"/>
      <c r="G62" s="505">
        <v>2022</v>
      </c>
      <c r="H62" s="676">
        <v>3</v>
      </c>
      <c r="I62" s="734">
        <v>127792</v>
      </c>
      <c r="J62" s="750">
        <v>44650</v>
      </c>
      <c r="K62" s="734" t="s">
        <v>1738</v>
      </c>
      <c r="L62" s="734" t="s">
        <v>1739</v>
      </c>
      <c r="M62" s="677">
        <v>44510</v>
      </c>
      <c r="N62" s="677">
        <v>44621</v>
      </c>
      <c r="O62" s="677">
        <v>44641</v>
      </c>
      <c r="P62" s="336">
        <v>44628</v>
      </c>
      <c r="Q62" s="336">
        <v>44650</v>
      </c>
      <c r="R62" s="336">
        <v>44655</v>
      </c>
      <c r="S62" s="335" t="s">
        <v>88</v>
      </c>
      <c r="T62" s="335">
        <v>60</v>
      </c>
      <c r="U62" s="688">
        <v>49201132</v>
      </c>
      <c r="V62" s="335" t="s">
        <v>986</v>
      </c>
      <c r="W62" s="676">
        <v>360</v>
      </c>
      <c r="X62" s="626">
        <v>768</v>
      </c>
      <c r="Y62" s="525">
        <f>W62*X62</f>
        <v>276480</v>
      </c>
      <c r="Z62" s="337">
        <v>0.53</v>
      </c>
      <c r="AA62" s="682">
        <f>Y62*Z62</f>
        <v>146534.39999999999</v>
      </c>
      <c r="AB62" s="682"/>
      <c r="AC62" s="339">
        <v>0</v>
      </c>
      <c r="AD62" s="676"/>
      <c r="AE62" s="676"/>
      <c r="AF62" s="500">
        <f>AA62+AD62+AE62</f>
        <v>146534.39999999999</v>
      </c>
      <c r="AG62" s="335" t="s">
        <v>1073</v>
      </c>
      <c r="AH62" s="676"/>
      <c r="AI62" s="676">
        <v>60</v>
      </c>
      <c r="AJ62" s="677" t="s">
        <v>1740</v>
      </c>
      <c r="AK62" s="677" t="s">
        <v>50</v>
      </c>
      <c r="AL62" s="685" t="s">
        <v>1741</v>
      </c>
      <c r="AM62" s="335" t="s">
        <v>52</v>
      </c>
      <c r="AN62" s="518" t="s">
        <v>1719</v>
      </c>
      <c r="AO62" s="335" t="s">
        <v>1078</v>
      </c>
      <c r="AP62" s="684"/>
      <c r="AQ62" s="676" t="s">
        <v>37</v>
      </c>
      <c r="AR62" s="676" t="s">
        <v>1222</v>
      </c>
      <c r="AS62" s="521"/>
      <c r="AT62" s="675" t="s">
        <v>1509</v>
      </c>
      <c r="AU62" s="675"/>
      <c r="AV62" s="680">
        <v>0.5</v>
      </c>
      <c r="AW62" s="347">
        <f>U62</f>
        <v>49201132</v>
      </c>
      <c r="AX62" s="347" cm="1">
        <f t="array" ref="AX62">SUM(MID(0&amp;AW62,LARGE(INDEX(ISNUMBER(--MID(AW62,ROW($1:$8),1))*ROW($1:$8),),ROW($1:$8))+1,1)*10^ROW($1:$8)/10)</f>
        <v>49201132</v>
      </c>
      <c r="AY62" s="347" t="str">
        <f>VLOOKUP($AX62,'Item Master Data'!$A:$F,3,FALSE)</f>
        <v>Q.PEAK DUO BLK G10+</v>
      </c>
      <c r="AZ62" s="347">
        <f>VLOOKUP($AX62,'Item Master Data'!$A:$F,6,FALSE)</f>
        <v>360</v>
      </c>
      <c r="BA62" s="347">
        <f>X62/BB62</f>
        <v>24</v>
      </c>
      <c r="BB62" s="347">
        <f>VLOOKUP(AX62,'Item Master Data'!$A:$G,7,FALSE)</f>
        <v>32</v>
      </c>
      <c r="BC62" s="347"/>
      <c r="BD62" s="347">
        <f>W62-AZ62</f>
        <v>0</v>
      </c>
    </row>
    <row r="63" spans="1:56">
      <c r="A63" s="697">
        <v>10</v>
      </c>
      <c r="B63" s="558">
        <v>44629</v>
      </c>
      <c r="C63" s="558">
        <v>44629</v>
      </c>
      <c r="D63" s="687" t="s">
        <v>86</v>
      </c>
      <c r="E63" s="676"/>
      <c r="F63" s="688"/>
      <c r="G63" s="345">
        <v>2022</v>
      </c>
      <c r="H63" s="676">
        <v>3</v>
      </c>
      <c r="I63" s="676">
        <v>127496</v>
      </c>
      <c r="J63" s="677">
        <v>44645</v>
      </c>
      <c r="K63" s="676" t="s">
        <v>2219</v>
      </c>
      <c r="L63" s="335" t="s">
        <v>1739</v>
      </c>
      <c r="M63" s="677">
        <v>44558</v>
      </c>
      <c r="N63" s="677">
        <v>44255</v>
      </c>
      <c r="O63" s="677">
        <v>44641</v>
      </c>
      <c r="P63" s="677">
        <v>44629</v>
      </c>
      <c r="Q63" s="677">
        <v>44645</v>
      </c>
      <c r="R63" s="677">
        <v>44645</v>
      </c>
      <c r="S63" s="335" t="s">
        <v>1712</v>
      </c>
      <c r="T63" s="676">
        <v>60</v>
      </c>
      <c r="U63" s="688" t="s">
        <v>1791</v>
      </c>
      <c r="V63" s="676" t="s">
        <v>973</v>
      </c>
      <c r="W63" s="676">
        <v>400</v>
      </c>
      <c r="X63" s="626">
        <v>768</v>
      </c>
      <c r="Y63" s="525">
        <f>W63*X63</f>
        <v>307200</v>
      </c>
      <c r="Z63" s="337">
        <v>0.55000000000000004</v>
      </c>
      <c r="AA63" s="682">
        <f>Y63*Z63</f>
        <v>168960</v>
      </c>
      <c r="AB63" s="682"/>
      <c r="AC63" s="339">
        <v>0</v>
      </c>
      <c r="AD63" s="676"/>
      <c r="AE63" s="676"/>
      <c r="AF63" s="500">
        <f>AA63+AD63+AE63</f>
        <v>168960</v>
      </c>
      <c r="AG63" s="335" t="s">
        <v>1073</v>
      </c>
      <c r="AH63" s="676"/>
      <c r="AI63" s="676">
        <v>60</v>
      </c>
      <c r="AJ63" s="677" t="s">
        <v>2138</v>
      </c>
      <c r="AK63" s="677" t="s">
        <v>50</v>
      </c>
      <c r="AL63" s="685">
        <v>93003</v>
      </c>
      <c r="AM63" s="335" t="s">
        <v>52</v>
      </c>
      <c r="AN63" s="518" t="s">
        <v>50</v>
      </c>
      <c r="AO63" s="335" t="s">
        <v>1078</v>
      </c>
      <c r="AP63" s="684" t="s">
        <v>38</v>
      </c>
      <c r="AQ63" s="676" t="s">
        <v>37</v>
      </c>
      <c r="AR63" s="676"/>
      <c r="AS63" s="521"/>
      <c r="AT63" s="675"/>
      <c r="AU63" s="675"/>
      <c r="AV63" s="680"/>
      <c r="AW63" s="347" t="str">
        <f>U63</f>
        <v>30390156H</v>
      </c>
      <c r="AX63" s="347" cm="1">
        <f t="array" ref="AX63">SUM(MID(0&amp;AW63,LARGE(INDEX(ISNUMBER(--MID(AW63,ROW($1:$8),1))*ROW($1:$8),),ROW($1:$8))+1,1)*10^ROW($1:$8)/10)</f>
        <v>30390156</v>
      </c>
      <c r="AY63" s="347" t="str">
        <f>VLOOKUP($AX63,'Item Master Data'!$A:$F,3,FALSE)</f>
        <v>Q.PEAK DUO BLK ML G10+</v>
      </c>
      <c r="AZ63" s="347">
        <f>VLOOKUP($AX63,'Item Master Data'!$A:$F,6,FALSE)</f>
        <v>400</v>
      </c>
      <c r="BA63" s="347">
        <f>X63/BB63</f>
        <v>24</v>
      </c>
      <c r="BB63" s="347">
        <f>VLOOKUP(AX63,'Item Master Data'!$A:$G,7,FALSE)</f>
        <v>32</v>
      </c>
      <c r="BC63" s="347"/>
      <c r="BD63" s="347">
        <f>W63-AZ63</f>
        <v>0</v>
      </c>
    </row>
    <row r="64" spans="1:56">
      <c r="A64" s="697"/>
      <c r="B64" s="558">
        <v>44522</v>
      </c>
      <c r="C64" s="558">
        <v>44522</v>
      </c>
      <c r="D64" s="687" t="s">
        <v>86</v>
      </c>
      <c r="E64" s="676"/>
      <c r="F64" s="688" t="s">
        <v>87</v>
      </c>
      <c r="G64" s="505">
        <v>2022</v>
      </c>
      <c r="H64" s="676">
        <v>3</v>
      </c>
      <c r="I64" s="676">
        <v>127835</v>
      </c>
      <c r="J64" s="336">
        <v>44641</v>
      </c>
      <c r="K64" s="676" t="s">
        <v>1866</v>
      </c>
      <c r="L64" s="676" t="s">
        <v>1867</v>
      </c>
      <c r="M64" s="677">
        <v>44461</v>
      </c>
      <c r="N64" s="677">
        <v>44616</v>
      </c>
      <c r="O64" s="677"/>
      <c r="P64" s="336">
        <v>44522</v>
      </c>
      <c r="Q64" s="336">
        <v>44641</v>
      </c>
      <c r="R64" s="336">
        <v>44645</v>
      </c>
      <c r="S64" s="335" t="s">
        <v>1712</v>
      </c>
      <c r="T64" s="335">
        <v>72</v>
      </c>
      <c r="U64" s="688" t="s">
        <v>1868</v>
      </c>
      <c r="V64" s="335" t="s">
        <v>1869</v>
      </c>
      <c r="W64" s="676">
        <v>410</v>
      </c>
      <c r="X64" s="626">
        <v>607</v>
      </c>
      <c r="Y64" s="525">
        <f>W64*X64</f>
        <v>248870</v>
      </c>
      <c r="Z64" s="337">
        <v>0.42</v>
      </c>
      <c r="AA64" s="682">
        <f>Y64*Z64</f>
        <v>104525.4</v>
      </c>
      <c r="AB64" s="682"/>
      <c r="AC64" s="339">
        <v>0</v>
      </c>
      <c r="AD64" s="676"/>
      <c r="AE64" s="676">
        <v>9929.91</v>
      </c>
      <c r="AF64" s="500">
        <f>AA64+AD64+AE64</f>
        <v>114455.31</v>
      </c>
      <c r="AG64" s="335" t="s">
        <v>1073</v>
      </c>
      <c r="AH64" s="676">
        <v>100</v>
      </c>
      <c r="AI64" s="676"/>
      <c r="AJ64" s="677" t="s">
        <v>1870</v>
      </c>
      <c r="AK64" s="677" t="s">
        <v>50</v>
      </c>
      <c r="AL64" s="685">
        <v>91311</v>
      </c>
      <c r="AM64" s="335" t="s">
        <v>52</v>
      </c>
      <c r="AN64" s="518" t="s">
        <v>1089</v>
      </c>
      <c r="AO64" s="335" t="s">
        <v>1078</v>
      </c>
      <c r="AP64" s="684" t="s">
        <v>38</v>
      </c>
      <c r="AQ64" s="676" t="s">
        <v>1090</v>
      </c>
      <c r="AR64" s="676"/>
      <c r="AS64" s="521"/>
      <c r="AT64" s="675"/>
      <c r="AU64" s="675"/>
      <c r="AV64" s="680"/>
      <c r="AW64" s="347" t="str">
        <f>U64</f>
        <v>30368158R</v>
      </c>
      <c r="AX64" s="347" cm="1">
        <f t="array" ref="AX64">SUM(MID(0&amp;AW64,LARGE(INDEX(ISNUMBER(--MID(AW64,ROW($1:$8),1))*ROW($1:$8),),ROW($1:$8))+1,1)*10^ROW($1:$8)/10)</f>
        <v>30368158</v>
      </c>
      <c r="AY64" s="347" t="str">
        <f>VLOOKUP($AX64,'Item Master Data'!$A:$F,3,FALSE)</f>
        <v>Q.PEAK DUO L G8 BFG</v>
      </c>
      <c r="AZ64" s="347">
        <f>VLOOKUP($AX64,'Item Master Data'!$A:$F,6,FALSE)</f>
        <v>410</v>
      </c>
      <c r="BA64" s="347">
        <f>X64/BB64</f>
        <v>20.931034482758619</v>
      </c>
      <c r="BB64" s="347">
        <f>VLOOKUP(AX64,'Item Master Data'!$A:$G,7,FALSE)</f>
        <v>29</v>
      </c>
      <c r="BC64" s="347"/>
      <c r="BD64" s="347">
        <f>W64-AZ64</f>
        <v>0</v>
      </c>
    </row>
    <row r="65" spans="1:56">
      <c r="A65" s="697"/>
      <c r="B65" s="558">
        <v>44635</v>
      </c>
      <c r="C65" s="558">
        <v>44635</v>
      </c>
      <c r="D65" s="676" t="s">
        <v>86</v>
      </c>
      <c r="E65" s="676"/>
      <c r="F65" s="676"/>
      <c r="G65" s="505">
        <v>2022</v>
      </c>
      <c r="H65" s="639">
        <v>3</v>
      </c>
      <c r="I65" s="676">
        <v>127557</v>
      </c>
      <c r="J65" s="535">
        <v>44641</v>
      </c>
      <c r="K65" s="663">
        <v>2036412</v>
      </c>
      <c r="L65" s="676" t="s">
        <v>1858</v>
      </c>
      <c r="M65" s="535">
        <v>44551</v>
      </c>
      <c r="N65" s="535">
        <v>44578</v>
      </c>
      <c r="O65" s="535"/>
      <c r="P65" s="535">
        <v>44636</v>
      </c>
      <c r="Q65" s="535">
        <v>44641</v>
      </c>
      <c r="R65" s="535">
        <v>44645</v>
      </c>
      <c r="S65" s="639" t="s">
        <v>88</v>
      </c>
      <c r="T65" s="639">
        <v>60</v>
      </c>
      <c r="U65" s="688">
        <v>49204132</v>
      </c>
      <c r="V65" s="639" t="s">
        <v>1231</v>
      </c>
      <c r="W65" s="639">
        <v>360</v>
      </c>
      <c r="X65" s="536">
        <v>1820</v>
      </c>
      <c r="Y65" s="525">
        <f>W65*X65</f>
        <v>655200</v>
      </c>
      <c r="Z65" s="337">
        <v>0.83000000000000007</v>
      </c>
      <c r="AA65" s="682">
        <f>Y65*Z65</f>
        <v>543816</v>
      </c>
      <c r="AB65" s="521"/>
      <c r="AC65" s="339">
        <v>0</v>
      </c>
      <c r="AD65" s="676"/>
      <c r="AE65" s="684"/>
      <c r="AF65" s="500">
        <f>AA65+AD65+AE65</f>
        <v>543816</v>
      </c>
      <c r="AG65" s="335" t="s">
        <v>1073</v>
      </c>
      <c r="AH65" s="641"/>
      <c r="AI65" s="676">
        <v>60</v>
      </c>
      <c r="AJ65" s="676" t="s">
        <v>1859</v>
      </c>
      <c r="AK65" s="676" t="s">
        <v>50</v>
      </c>
      <c r="AL65" s="696">
        <v>90810</v>
      </c>
      <c r="AM65" s="335" t="s">
        <v>52</v>
      </c>
      <c r="AN65" s="518" t="s">
        <v>1076</v>
      </c>
      <c r="AO65" s="335" t="s">
        <v>1078</v>
      </c>
      <c r="AP65" s="684"/>
      <c r="AQ65" s="676" t="s">
        <v>37</v>
      </c>
      <c r="AR65" s="676" t="s">
        <v>1222</v>
      </c>
      <c r="AS65" s="559"/>
      <c r="AT65" s="523" t="s">
        <v>1157</v>
      </c>
      <c r="AU65" s="523" t="s">
        <v>1078</v>
      </c>
      <c r="AV65" s="680">
        <v>0.69158333333333333</v>
      </c>
      <c r="AW65" s="347">
        <f>U65</f>
        <v>49204132</v>
      </c>
      <c r="AX65" s="347" cm="1">
        <f t="array" ref="AX65">SUM(MID(0&amp;AW65,LARGE(INDEX(ISNUMBER(--MID(AW65,ROW($1:$8),1))*ROW($1:$8),),ROW($1:$8))+1,1)*10^ROW($1:$8)/10)</f>
        <v>49204132</v>
      </c>
      <c r="AY65" s="347" t="str">
        <f>VLOOKUP($AX65,'Item Master Data'!$A:$F,3,FALSE)</f>
        <v>Q.PEAK DUO BLK G10+/AC</v>
      </c>
      <c r="AZ65" s="347">
        <f>VLOOKUP($AX65,'Item Master Data'!$A:$F,6,FALSE)</f>
        <v>360</v>
      </c>
      <c r="BA65" s="347">
        <f>X65/BB65</f>
        <v>70</v>
      </c>
      <c r="BB65" s="347">
        <f>VLOOKUP(AX65,'Item Master Data'!$A:$G,7,FALSE)</f>
        <v>26</v>
      </c>
      <c r="BC65" s="347"/>
      <c r="BD65" s="347">
        <f>W65-AZ65</f>
        <v>0</v>
      </c>
    </row>
    <row r="66" spans="1:56">
      <c r="A66" s="697">
        <v>10</v>
      </c>
      <c r="B66" s="558">
        <v>44558</v>
      </c>
      <c r="C66" s="558">
        <v>44558</v>
      </c>
      <c r="D66" s="687" t="s">
        <v>86</v>
      </c>
      <c r="E66" s="676" t="s">
        <v>2220</v>
      </c>
      <c r="F66" s="688" t="s">
        <v>1152</v>
      </c>
      <c r="G66" s="505">
        <v>2022</v>
      </c>
      <c r="H66" s="676">
        <v>3</v>
      </c>
      <c r="I66" s="676">
        <v>127259</v>
      </c>
      <c r="J66" s="336">
        <v>44634</v>
      </c>
      <c r="K66" s="676" t="s">
        <v>2221</v>
      </c>
      <c r="L66" s="676" t="s">
        <v>1986</v>
      </c>
      <c r="M66" s="677">
        <v>44498</v>
      </c>
      <c r="N66" s="677">
        <v>44593</v>
      </c>
      <c r="O66" s="677" t="s">
        <v>2011</v>
      </c>
      <c r="P66" s="336">
        <v>44628</v>
      </c>
      <c r="Q66" s="336">
        <v>44631</v>
      </c>
      <c r="R66" s="336">
        <v>44634</v>
      </c>
      <c r="S66" s="335" t="s">
        <v>1729</v>
      </c>
      <c r="T66" s="335">
        <v>60</v>
      </c>
      <c r="U66" s="688" t="s">
        <v>2222</v>
      </c>
      <c r="V66" s="335" t="s">
        <v>973</v>
      </c>
      <c r="W66" s="676">
        <v>400</v>
      </c>
      <c r="X66" s="626">
        <v>768</v>
      </c>
      <c r="Y66" s="525">
        <f>W66*X66</f>
        <v>307200</v>
      </c>
      <c r="Z66" s="337">
        <v>0.47</v>
      </c>
      <c r="AA66" s="682">
        <f>Y66*Z66</f>
        <v>144384</v>
      </c>
      <c r="AB66" s="682"/>
      <c r="AC66" s="339">
        <v>0</v>
      </c>
      <c r="AD66" s="676"/>
      <c r="AE66" s="676">
        <v>10467.84</v>
      </c>
      <c r="AF66" s="500">
        <f>AA66+AD66+AE66</f>
        <v>154851.84</v>
      </c>
      <c r="AG66" s="335" t="s">
        <v>47</v>
      </c>
      <c r="AH66" s="676"/>
      <c r="AI66" s="676">
        <v>60</v>
      </c>
      <c r="AJ66" s="677" t="s">
        <v>2017</v>
      </c>
      <c r="AK66" s="677" t="s">
        <v>50</v>
      </c>
      <c r="AL66" s="685">
        <v>95765</v>
      </c>
      <c r="AM66" s="335" t="s">
        <v>52</v>
      </c>
      <c r="AN66" s="518" t="s">
        <v>50</v>
      </c>
      <c r="AO66" s="335" t="s">
        <v>1078</v>
      </c>
      <c r="AP66" s="684" t="s">
        <v>38</v>
      </c>
      <c r="AQ66" s="676" t="s">
        <v>37</v>
      </c>
      <c r="AR66" s="676"/>
      <c r="AS66" s="521"/>
      <c r="AT66" s="675" t="s">
        <v>1157</v>
      </c>
      <c r="AU66" s="675" t="s">
        <v>1078</v>
      </c>
      <c r="AV66" s="680"/>
      <c r="AW66" s="347" t="str">
        <f>U66</f>
        <v>30390456C+</v>
      </c>
      <c r="AX66" s="347" cm="1">
        <f t="array" ref="AX66">SUM(MID(0&amp;AW66,LARGE(INDEX(ISNUMBER(--MID(AW66,ROW($1:$8),1))*ROW($1:$8),),ROW($1:$8))+1,1)*10^ROW($1:$8)/10)</f>
        <v>30390456</v>
      </c>
      <c r="AY66" s="347" t="str">
        <f>VLOOKUP($AX66,'Item Master Data'!$A:$F,3,FALSE)</f>
        <v>Q.PEAK DUO BLK ML G10+</v>
      </c>
      <c r="AZ66" s="347">
        <f>VLOOKUP($AX66,'Item Master Data'!$A:$F,6,FALSE)</f>
        <v>400</v>
      </c>
      <c r="BA66" s="347">
        <f>X66/BB66</f>
        <v>24</v>
      </c>
      <c r="BB66" s="347">
        <f>VLOOKUP(AX66,'Item Master Data'!$A:$G,7,FALSE)</f>
        <v>32</v>
      </c>
      <c r="BC66" s="347"/>
      <c r="BD66" s="347">
        <f>W66-AZ66</f>
        <v>0</v>
      </c>
    </row>
    <row r="67" spans="1:56">
      <c r="A67" s="697">
        <v>10</v>
      </c>
      <c r="B67" s="558">
        <v>44558</v>
      </c>
      <c r="C67" s="558">
        <v>44558</v>
      </c>
      <c r="D67" s="687" t="s">
        <v>86</v>
      </c>
      <c r="E67" s="676" t="s">
        <v>2223</v>
      </c>
      <c r="F67" s="688" t="s">
        <v>1152</v>
      </c>
      <c r="G67" s="505">
        <v>2022</v>
      </c>
      <c r="H67" s="676">
        <v>3</v>
      </c>
      <c r="I67" s="676">
        <v>127260</v>
      </c>
      <c r="J67" s="336">
        <v>44635</v>
      </c>
      <c r="K67" s="676" t="s">
        <v>2224</v>
      </c>
      <c r="L67" s="676" t="s">
        <v>1986</v>
      </c>
      <c r="M67" s="677">
        <v>44498</v>
      </c>
      <c r="N67" s="677">
        <v>44593</v>
      </c>
      <c r="O67" s="677" t="s">
        <v>2011</v>
      </c>
      <c r="P67" s="336">
        <v>44628</v>
      </c>
      <c r="Q67" s="336">
        <v>44634</v>
      </c>
      <c r="R67" s="336">
        <v>44635</v>
      </c>
      <c r="S67" s="335" t="s">
        <v>1729</v>
      </c>
      <c r="T67" s="335">
        <v>60</v>
      </c>
      <c r="U67" s="688" t="s">
        <v>2222</v>
      </c>
      <c r="V67" s="335" t="s">
        <v>973</v>
      </c>
      <c r="W67" s="676">
        <v>400</v>
      </c>
      <c r="X67" s="626">
        <v>768</v>
      </c>
      <c r="Y67" s="525">
        <f>W67*X67</f>
        <v>307200</v>
      </c>
      <c r="Z67" s="337">
        <v>0.47</v>
      </c>
      <c r="AA67" s="682">
        <f>Y67*Z67</f>
        <v>144384</v>
      </c>
      <c r="AB67" s="682"/>
      <c r="AC67" s="339">
        <v>0</v>
      </c>
      <c r="AD67" s="676"/>
      <c r="AE67" s="676">
        <v>11189.76</v>
      </c>
      <c r="AF67" s="500">
        <f>AA67+AD67+AE67</f>
        <v>155573.76000000001</v>
      </c>
      <c r="AG67" s="335" t="s">
        <v>47</v>
      </c>
      <c r="AH67" s="676"/>
      <c r="AI67" s="676">
        <v>60</v>
      </c>
      <c r="AJ67" s="677" t="s">
        <v>1987</v>
      </c>
      <c r="AK67" s="677" t="s">
        <v>50</v>
      </c>
      <c r="AL67" s="685">
        <v>92123</v>
      </c>
      <c r="AM67" s="335" t="s">
        <v>52</v>
      </c>
      <c r="AN67" s="518" t="s">
        <v>50</v>
      </c>
      <c r="AO67" s="335" t="s">
        <v>1078</v>
      </c>
      <c r="AP67" s="684" t="s">
        <v>38</v>
      </c>
      <c r="AQ67" s="676" t="s">
        <v>37</v>
      </c>
      <c r="AR67" s="676"/>
      <c r="AS67" s="521"/>
      <c r="AT67" s="675" t="s">
        <v>1157</v>
      </c>
      <c r="AU67" s="675" t="s">
        <v>1078</v>
      </c>
      <c r="AV67" s="680"/>
      <c r="AW67" s="347" t="str">
        <f>U67</f>
        <v>30390456C+</v>
      </c>
      <c r="AX67" s="347" cm="1">
        <f t="array" ref="AX67">SUM(MID(0&amp;AW67,LARGE(INDEX(ISNUMBER(--MID(AW67,ROW($1:$8),1))*ROW($1:$8),),ROW($1:$8))+1,1)*10^ROW($1:$8)/10)</f>
        <v>30390456</v>
      </c>
      <c r="AY67" s="347" t="str">
        <f>VLOOKUP($AX67,'Item Master Data'!$A:$F,3,FALSE)</f>
        <v>Q.PEAK DUO BLK ML G10+</v>
      </c>
      <c r="AZ67" s="347">
        <f>VLOOKUP($AX67,'Item Master Data'!$A:$F,6,FALSE)</f>
        <v>400</v>
      </c>
      <c r="BA67" s="347">
        <f>X67/BB67</f>
        <v>24</v>
      </c>
      <c r="BB67" s="347">
        <f>VLOOKUP(AX67,'Item Master Data'!$A:$G,7,FALSE)</f>
        <v>32</v>
      </c>
      <c r="BC67" s="347"/>
      <c r="BD67" s="347">
        <f>W67-AZ67</f>
        <v>0</v>
      </c>
    </row>
    <row r="68" spans="1:56">
      <c r="A68" s="697">
        <v>10</v>
      </c>
      <c r="B68" s="558">
        <v>44558</v>
      </c>
      <c r="C68" s="558">
        <v>44558</v>
      </c>
      <c r="D68" s="687" t="s">
        <v>86</v>
      </c>
      <c r="E68" s="676" t="s">
        <v>2225</v>
      </c>
      <c r="F68" s="688" t="s">
        <v>1152</v>
      </c>
      <c r="G68" s="505">
        <v>2022</v>
      </c>
      <c r="H68" s="676">
        <v>3</v>
      </c>
      <c r="I68" s="676">
        <v>127596</v>
      </c>
      <c r="J68" s="336">
        <v>44649</v>
      </c>
      <c r="K68" s="676" t="s">
        <v>2226</v>
      </c>
      <c r="L68" s="676" t="s">
        <v>1986</v>
      </c>
      <c r="M68" s="677">
        <v>44498</v>
      </c>
      <c r="N68" s="677">
        <v>44593</v>
      </c>
      <c r="O68" s="677" t="s">
        <v>2011</v>
      </c>
      <c r="P68" s="336">
        <v>44641</v>
      </c>
      <c r="Q68" s="336">
        <v>44649</v>
      </c>
      <c r="R68" s="336">
        <v>44649</v>
      </c>
      <c r="S68" s="335" t="s">
        <v>1729</v>
      </c>
      <c r="T68" s="335">
        <v>60</v>
      </c>
      <c r="U68" s="688" t="s">
        <v>1290</v>
      </c>
      <c r="V68" s="335" t="s">
        <v>973</v>
      </c>
      <c r="W68" s="676">
        <v>400</v>
      </c>
      <c r="X68" s="626">
        <v>768</v>
      </c>
      <c r="Y68" s="525">
        <f>W68*X68</f>
        <v>307200</v>
      </c>
      <c r="Z68" s="337">
        <v>0.47</v>
      </c>
      <c r="AA68" s="682">
        <f>Y68*Z68</f>
        <v>144384</v>
      </c>
      <c r="AB68" s="682"/>
      <c r="AC68" s="339">
        <v>0</v>
      </c>
      <c r="AD68" s="676"/>
      <c r="AE68" s="676">
        <v>12633.599999999999</v>
      </c>
      <c r="AF68" s="500">
        <f>AA68+AD68+AE68</f>
        <v>157017.60000000001</v>
      </c>
      <c r="AG68" s="335" t="s">
        <v>47</v>
      </c>
      <c r="AH68" s="676"/>
      <c r="AI68" s="676">
        <v>60</v>
      </c>
      <c r="AJ68" s="677" t="s">
        <v>1944</v>
      </c>
      <c r="AK68" s="677" t="s">
        <v>50</v>
      </c>
      <c r="AL68" s="685">
        <v>92507</v>
      </c>
      <c r="AM68" s="335" t="s">
        <v>52</v>
      </c>
      <c r="AN68" s="518" t="s">
        <v>50</v>
      </c>
      <c r="AO68" s="335" t="s">
        <v>1078</v>
      </c>
      <c r="AP68" s="684" t="s">
        <v>38</v>
      </c>
      <c r="AQ68" s="676" t="s">
        <v>37</v>
      </c>
      <c r="AR68" s="676"/>
      <c r="AS68" s="521"/>
      <c r="AT68" s="675" t="s">
        <v>1157</v>
      </c>
      <c r="AU68" s="675" t="s">
        <v>1078</v>
      </c>
      <c r="AV68" s="680"/>
      <c r="AW68" s="347" t="str">
        <f>U68</f>
        <v>30390456H</v>
      </c>
      <c r="AX68" s="347" cm="1">
        <f t="array" ref="AX68">SUM(MID(0&amp;AW68,LARGE(INDEX(ISNUMBER(--MID(AW68,ROW($1:$8),1))*ROW($1:$8),),ROW($1:$8))+1,1)*10^ROW($1:$8)/10)</f>
        <v>30390456</v>
      </c>
      <c r="AY68" s="347" t="str">
        <f>VLOOKUP($AX68,'Item Master Data'!$A:$F,3,FALSE)</f>
        <v>Q.PEAK DUO BLK ML G10+</v>
      </c>
      <c r="AZ68" s="347">
        <f>VLOOKUP($AX68,'Item Master Data'!$A:$F,6,FALSE)</f>
        <v>400</v>
      </c>
      <c r="BA68" s="347">
        <f>X68/BB68</f>
        <v>24</v>
      </c>
      <c r="BB68" s="347">
        <f>VLOOKUP(AX68,'Item Master Data'!$A:$G,7,FALSE)</f>
        <v>32</v>
      </c>
      <c r="BC68" s="347"/>
      <c r="BD68" s="347">
        <f>W68-AZ68</f>
        <v>0</v>
      </c>
    </row>
    <row r="69" spans="1:56">
      <c r="A69" s="697">
        <v>10</v>
      </c>
      <c r="B69" s="558">
        <v>44558</v>
      </c>
      <c r="C69" s="558">
        <v>44558</v>
      </c>
      <c r="D69" s="687" t="s">
        <v>86</v>
      </c>
      <c r="E69" s="676" t="s">
        <v>2227</v>
      </c>
      <c r="F69" s="688" t="s">
        <v>1152</v>
      </c>
      <c r="G69" s="505">
        <v>2022</v>
      </c>
      <c r="H69" s="676">
        <v>3</v>
      </c>
      <c r="I69" s="676">
        <v>127414</v>
      </c>
      <c r="J69" s="336">
        <v>44643</v>
      </c>
      <c r="K69" s="676" t="s">
        <v>2228</v>
      </c>
      <c r="L69" s="676" t="s">
        <v>1986</v>
      </c>
      <c r="M69" s="677">
        <v>44498</v>
      </c>
      <c r="N69" s="677">
        <v>44593</v>
      </c>
      <c r="O69" s="677" t="s">
        <v>2011</v>
      </c>
      <c r="P69" s="336">
        <v>44641</v>
      </c>
      <c r="Q69" s="336">
        <v>44642</v>
      </c>
      <c r="R69" s="336">
        <v>44643</v>
      </c>
      <c r="S69" s="335" t="s">
        <v>1729</v>
      </c>
      <c r="T69" s="335">
        <v>60</v>
      </c>
      <c r="U69" s="688" t="s">
        <v>1791</v>
      </c>
      <c r="V69" s="335" t="s">
        <v>973</v>
      </c>
      <c r="W69" s="676">
        <v>400</v>
      </c>
      <c r="X69" s="626">
        <v>768</v>
      </c>
      <c r="Y69" s="525">
        <f>W69*X69</f>
        <v>307200</v>
      </c>
      <c r="Z69" s="337">
        <v>0.47</v>
      </c>
      <c r="AA69" s="682">
        <f>Y69*Z69</f>
        <v>144384</v>
      </c>
      <c r="AB69" s="682"/>
      <c r="AC69" s="339">
        <v>0</v>
      </c>
      <c r="AD69" s="676"/>
      <c r="AE69" s="676">
        <v>10467.84</v>
      </c>
      <c r="AF69" s="500">
        <f>AA69+AD69+AE69</f>
        <v>154851.84</v>
      </c>
      <c r="AG69" s="335" t="s">
        <v>47</v>
      </c>
      <c r="AH69" s="676"/>
      <c r="AI69" s="676">
        <v>60</v>
      </c>
      <c r="AJ69" s="677" t="s">
        <v>1795</v>
      </c>
      <c r="AK69" s="677" t="s">
        <v>50</v>
      </c>
      <c r="AL69" s="685">
        <v>93308</v>
      </c>
      <c r="AM69" s="335" t="s">
        <v>52</v>
      </c>
      <c r="AN69" s="518" t="s">
        <v>50</v>
      </c>
      <c r="AO69" s="335" t="s">
        <v>1078</v>
      </c>
      <c r="AP69" s="684" t="s">
        <v>38</v>
      </c>
      <c r="AQ69" s="676" t="s">
        <v>37</v>
      </c>
      <c r="AR69" s="676"/>
      <c r="AS69" s="521"/>
      <c r="AT69" s="675" t="s">
        <v>1157</v>
      </c>
      <c r="AU69" s="675" t="s">
        <v>1078</v>
      </c>
      <c r="AV69" s="680"/>
      <c r="AW69" s="347" t="str">
        <f>U69</f>
        <v>30390156H</v>
      </c>
      <c r="AX69" s="347" cm="1">
        <f t="array" ref="AX69">SUM(MID(0&amp;AW69,LARGE(INDEX(ISNUMBER(--MID(AW69,ROW($1:$8),1))*ROW($1:$8),),ROW($1:$8))+1,1)*10^ROW($1:$8)/10)</f>
        <v>30390156</v>
      </c>
      <c r="AY69" s="347" t="str">
        <f>VLOOKUP($AX69,'Item Master Data'!$A:$F,3,FALSE)</f>
        <v>Q.PEAK DUO BLK ML G10+</v>
      </c>
      <c r="AZ69" s="347">
        <f>VLOOKUP($AX69,'Item Master Data'!$A:$F,6,FALSE)</f>
        <v>400</v>
      </c>
      <c r="BA69" s="347">
        <f>X69/BB69</f>
        <v>24</v>
      </c>
      <c r="BB69" s="347">
        <f>VLOOKUP(AX69,'Item Master Data'!$A:$G,7,FALSE)</f>
        <v>32</v>
      </c>
      <c r="BC69" s="347"/>
      <c r="BD69" s="347">
        <f>W69-AZ69</f>
        <v>0</v>
      </c>
    </row>
    <row r="70" spans="1:56">
      <c r="A70" s="697"/>
      <c r="B70" s="558">
        <v>44501</v>
      </c>
      <c r="C70" s="558">
        <v>44501</v>
      </c>
      <c r="D70" s="687" t="s">
        <v>86</v>
      </c>
      <c r="E70" s="676" t="s">
        <v>2270</v>
      </c>
      <c r="F70" s="688" t="s">
        <v>1152</v>
      </c>
      <c r="G70" s="505">
        <v>2022</v>
      </c>
      <c r="H70" s="676">
        <v>3</v>
      </c>
      <c r="I70" s="676">
        <v>127415</v>
      </c>
      <c r="J70" s="336">
        <v>44643</v>
      </c>
      <c r="K70" s="676" t="s">
        <v>2010</v>
      </c>
      <c r="L70" s="676" t="s">
        <v>1986</v>
      </c>
      <c r="M70" s="677">
        <v>44498</v>
      </c>
      <c r="N70" s="677">
        <v>44593</v>
      </c>
      <c r="O70" s="677" t="s">
        <v>2011</v>
      </c>
      <c r="P70" s="336">
        <v>44641</v>
      </c>
      <c r="Q70" s="336">
        <v>44642</v>
      </c>
      <c r="R70" s="336">
        <v>44643</v>
      </c>
      <c r="S70" s="335" t="s">
        <v>1729</v>
      </c>
      <c r="T70" s="335">
        <v>60</v>
      </c>
      <c r="U70" s="688" t="s">
        <v>1791</v>
      </c>
      <c r="V70" s="335" t="s">
        <v>973</v>
      </c>
      <c r="W70" s="676">
        <v>400</v>
      </c>
      <c r="X70" s="626">
        <v>768</v>
      </c>
      <c r="Y70" s="525">
        <f>W70*X70</f>
        <v>307200</v>
      </c>
      <c r="Z70" s="337">
        <v>0.47</v>
      </c>
      <c r="AA70" s="682">
        <f>Y70*Z70</f>
        <v>144384</v>
      </c>
      <c r="AB70" s="682"/>
      <c r="AC70" s="339">
        <v>0</v>
      </c>
      <c r="AD70" s="676"/>
      <c r="AE70" s="540">
        <v>10467.84</v>
      </c>
      <c r="AF70" s="500">
        <f>AA70+AD70+AE70</f>
        <v>154851.84</v>
      </c>
      <c r="AG70" s="335" t="s">
        <v>47</v>
      </c>
      <c r="AH70" s="676"/>
      <c r="AI70" s="676">
        <v>60</v>
      </c>
      <c r="AJ70" s="677" t="s">
        <v>1884</v>
      </c>
      <c r="AK70" s="677" t="s">
        <v>50</v>
      </c>
      <c r="AL70" s="685">
        <v>95928</v>
      </c>
      <c r="AM70" s="335" t="s">
        <v>52</v>
      </c>
      <c r="AN70" s="518" t="s">
        <v>50</v>
      </c>
      <c r="AO70" s="335" t="s">
        <v>1078</v>
      </c>
      <c r="AP70" s="684" t="s">
        <v>38</v>
      </c>
      <c r="AQ70" s="676" t="s">
        <v>37</v>
      </c>
      <c r="AR70" s="676"/>
      <c r="AS70" s="521"/>
      <c r="AT70" s="675" t="s">
        <v>1157</v>
      </c>
      <c r="AU70" s="675" t="s">
        <v>1078</v>
      </c>
      <c r="AV70" s="680"/>
      <c r="AW70" s="347" t="str">
        <f>U70</f>
        <v>30390156H</v>
      </c>
      <c r="AX70" s="347" cm="1">
        <f t="array" ref="AX70">SUM(MID(0&amp;AW70,LARGE(INDEX(ISNUMBER(--MID(AW70,ROW($1:$8),1))*ROW($1:$8),),ROW($1:$8))+1,1)*10^ROW($1:$8)/10)</f>
        <v>30390156</v>
      </c>
      <c r="AY70" s="347" t="str">
        <f>VLOOKUP($AX70,'Item Master Data'!$A:$F,3,FALSE)</f>
        <v>Q.PEAK DUO BLK ML G10+</v>
      </c>
      <c r="AZ70" s="347">
        <f>VLOOKUP($AX70,'Item Master Data'!$A:$F,6,FALSE)</f>
        <v>400</v>
      </c>
      <c r="BA70" s="347">
        <f>X70/BB70</f>
        <v>24</v>
      </c>
      <c r="BB70" s="347">
        <f>VLOOKUP(AX70,'Item Master Data'!$A:$G,7,FALSE)</f>
        <v>32</v>
      </c>
      <c r="BC70" s="347"/>
      <c r="BD70" s="347">
        <f>W70-AZ70</f>
        <v>0</v>
      </c>
    </row>
    <row r="71" spans="1:56">
      <c r="A71" s="697"/>
      <c r="B71" s="558">
        <v>44508</v>
      </c>
      <c r="C71" s="558">
        <v>44510</v>
      </c>
      <c r="D71" s="687" t="s">
        <v>86</v>
      </c>
      <c r="E71" s="676" t="s">
        <v>2271</v>
      </c>
      <c r="F71" s="688" t="s">
        <v>1152</v>
      </c>
      <c r="G71" s="505">
        <v>2022</v>
      </c>
      <c r="H71" s="676">
        <v>3</v>
      </c>
      <c r="I71" s="676">
        <v>127416</v>
      </c>
      <c r="J71" s="336">
        <v>44643</v>
      </c>
      <c r="K71" s="676" t="s">
        <v>2272</v>
      </c>
      <c r="L71" s="676" t="s">
        <v>1986</v>
      </c>
      <c r="M71" s="677">
        <v>44498</v>
      </c>
      <c r="N71" s="677">
        <v>44593</v>
      </c>
      <c r="O71" s="677" t="s">
        <v>2011</v>
      </c>
      <c r="P71" s="336">
        <v>44641</v>
      </c>
      <c r="Q71" s="336">
        <v>44642</v>
      </c>
      <c r="R71" s="336">
        <v>44643</v>
      </c>
      <c r="S71" s="335" t="s">
        <v>1729</v>
      </c>
      <c r="T71" s="335">
        <v>60</v>
      </c>
      <c r="U71" s="688" t="s">
        <v>1791</v>
      </c>
      <c r="V71" s="335" t="s">
        <v>973</v>
      </c>
      <c r="W71" s="676">
        <v>400</v>
      </c>
      <c r="X71" s="626">
        <v>768</v>
      </c>
      <c r="Y71" s="525">
        <f>W71*X71</f>
        <v>307200</v>
      </c>
      <c r="Z71" s="337">
        <v>0.47</v>
      </c>
      <c r="AA71" s="682">
        <f>Y71*Z71</f>
        <v>144384</v>
      </c>
      <c r="AB71" s="682"/>
      <c r="AC71" s="339">
        <v>0</v>
      </c>
      <c r="AD71" s="676"/>
      <c r="AE71" s="540">
        <v>14799.359999999999</v>
      </c>
      <c r="AF71" s="500">
        <f>AA71+AD71+AE71</f>
        <v>159183.35999999999</v>
      </c>
      <c r="AG71" s="335" t="s">
        <v>47</v>
      </c>
      <c r="AH71" s="676"/>
      <c r="AI71" s="676">
        <v>60</v>
      </c>
      <c r="AJ71" s="677" t="s">
        <v>2014</v>
      </c>
      <c r="AK71" s="677" t="s">
        <v>50</v>
      </c>
      <c r="AL71" s="685">
        <v>95928</v>
      </c>
      <c r="AM71" s="335" t="s">
        <v>52</v>
      </c>
      <c r="AN71" s="518" t="s">
        <v>50</v>
      </c>
      <c r="AO71" s="335" t="s">
        <v>1078</v>
      </c>
      <c r="AP71" s="684" t="s">
        <v>38</v>
      </c>
      <c r="AQ71" s="676" t="s">
        <v>37</v>
      </c>
      <c r="AR71" s="676"/>
      <c r="AS71" s="521"/>
      <c r="AT71" s="675" t="s">
        <v>1157</v>
      </c>
      <c r="AU71" s="675" t="s">
        <v>1078</v>
      </c>
      <c r="AV71" s="680"/>
      <c r="AW71" s="347" t="str">
        <f>U71</f>
        <v>30390156H</v>
      </c>
      <c r="AX71" s="347" cm="1">
        <f t="array" ref="AX71">SUM(MID(0&amp;AW71,LARGE(INDEX(ISNUMBER(--MID(AW71,ROW($1:$8),1))*ROW($1:$8),),ROW($1:$8))+1,1)*10^ROW($1:$8)/10)</f>
        <v>30390156</v>
      </c>
      <c r="AY71" s="347" t="str">
        <f>VLOOKUP($AX71,'Item Master Data'!$A:$F,3,FALSE)</f>
        <v>Q.PEAK DUO BLK ML G10+</v>
      </c>
      <c r="AZ71" s="347">
        <f>VLOOKUP($AX71,'Item Master Data'!$A:$F,6,FALSE)</f>
        <v>400</v>
      </c>
      <c r="BA71" s="347">
        <f>X71/BB71</f>
        <v>24</v>
      </c>
      <c r="BB71" s="347">
        <f>VLOOKUP(AX71,'Item Master Data'!$A:$G,7,FALSE)</f>
        <v>32</v>
      </c>
      <c r="BC71" s="347"/>
      <c r="BD71" s="347">
        <f>W71-AZ71</f>
        <v>0</v>
      </c>
    </row>
    <row r="72" spans="1:56">
      <c r="A72" s="697"/>
      <c r="B72" s="558">
        <v>44508</v>
      </c>
      <c r="C72" s="558">
        <v>44510</v>
      </c>
      <c r="D72" s="687" t="s">
        <v>86</v>
      </c>
      <c r="E72" s="676" t="s">
        <v>2273</v>
      </c>
      <c r="F72" s="688" t="s">
        <v>1152</v>
      </c>
      <c r="G72" s="505">
        <v>2022</v>
      </c>
      <c r="H72" s="676">
        <v>3</v>
      </c>
      <c r="I72" s="676">
        <v>127501</v>
      </c>
      <c r="J72" s="677">
        <v>44645</v>
      </c>
      <c r="K72" s="676" t="s">
        <v>2274</v>
      </c>
      <c r="L72" s="676" t="s">
        <v>1986</v>
      </c>
      <c r="M72" s="677">
        <v>44498</v>
      </c>
      <c r="N72" s="677">
        <v>44621</v>
      </c>
      <c r="O72" s="677">
        <v>44627</v>
      </c>
      <c r="P72" s="677">
        <v>44641</v>
      </c>
      <c r="Q72" s="677">
        <v>44642</v>
      </c>
      <c r="R72" s="677">
        <v>44645</v>
      </c>
      <c r="S72" s="676" t="s">
        <v>1729</v>
      </c>
      <c r="T72" s="676">
        <v>60</v>
      </c>
      <c r="U72" s="688" t="s">
        <v>1791</v>
      </c>
      <c r="V72" s="676" t="s">
        <v>973</v>
      </c>
      <c r="W72" s="676">
        <v>400</v>
      </c>
      <c r="X72" s="626">
        <v>768</v>
      </c>
      <c r="Y72" s="525">
        <f>W72*X72</f>
        <v>307200</v>
      </c>
      <c r="Z72" s="680">
        <v>0.47</v>
      </c>
      <c r="AA72" s="682">
        <f>Y72*Z72</f>
        <v>144384</v>
      </c>
      <c r="AB72" s="682"/>
      <c r="AC72" s="683">
        <v>0</v>
      </c>
      <c r="AD72" s="676"/>
      <c r="AE72" s="540">
        <v>11911.68</v>
      </c>
      <c r="AF72" s="500">
        <f>AA72+AD72+AE72</f>
        <v>156295.67999999999</v>
      </c>
      <c r="AG72" s="676" t="s">
        <v>47</v>
      </c>
      <c r="AH72" s="676"/>
      <c r="AI72" s="676">
        <v>60</v>
      </c>
      <c r="AJ72" s="677" t="s">
        <v>2103</v>
      </c>
      <c r="AK72" s="677" t="s">
        <v>1149</v>
      </c>
      <c r="AL72" s="685">
        <v>75041</v>
      </c>
      <c r="AM72" s="676" t="s">
        <v>52</v>
      </c>
      <c r="AN72" s="518" t="s">
        <v>50</v>
      </c>
      <c r="AO72" s="676" t="s">
        <v>1078</v>
      </c>
      <c r="AP72" s="684" t="s">
        <v>38</v>
      </c>
      <c r="AQ72" s="676" t="s">
        <v>37</v>
      </c>
      <c r="AR72" s="676"/>
      <c r="AS72" s="521"/>
      <c r="AT72" s="675" t="s">
        <v>1157</v>
      </c>
      <c r="AU72" s="675" t="s">
        <v>1078</v>
      </c>
      <c r="AV72" s="680"/>
      <c r="AW72" s="347" t="str">
        <f>U72</f>
        <v>30390156H</v>
      </c>
      <c r="AX72" s="347" cm="1">
        <f t="array" ref="AX72">SUM(MID(0&amp;AW72,LARGE(INDEX(ISNUMBER(--MID(AW72,ROW($1:$8),1))*ROW($1:$8),),ROW($1:$8))+1,1)*10^ROW($1:$8)/10)</f>
        <v>30390156</v>
      </c>
      <c r="AY72" s="347" t="str">
        <f>VLOOKUP($AX72,'Item Master Data'!$A:$F,3,FALSE)</f>
        <v>Q.PEAK DUO BLK ML G10+</v>
      </c>
      <c r="AZ72" s="347">
        <f>VLOOKUP($AX72,'Item Master Data'!$A:$F,6,FALSE)</f>
        <v>400</v>
      </c>
      <c r="BA72" s="347">
        <f>X72/BB72</f>
        <v>24</v>
      </c>
      <c r="BB72" s="347">
        <f>VLOOKUP(AX72,'Item Master Data'!$A:$G,7,FALSE)</f>
        <v>32</v>
      </c>
      <c r="BC72" s="347"/>
      <c r="BD72" s="347">
        <f>W72-AZ72</f>
        <v>0</v>
      </c>
    </row>
    <row r="73" spans="1:56">
      <c r="A73" s="697">
        <v>10</v>
      </c>
      <c r="B73" s="558">
        <v>44558</v>
      </c>
      <c r="C73" s="558">
        <v>44558</v>
      </c>
      <c r="D73" s="687" t="s">
        <v>86</v>
      </c>
      <c r="E73" s="676" t="s">
        <v>1924</v>
      </c>
      <c r="F73" s="688" t="s">
        <v>1152</v>
      </c>
      <c r="G73" s="345">
        <v>2022</v>
      </c>
      <c r="H73" s="676">
        <v>3</v>
      </c>
      <c r="I73" s="676">
        <v>127201</v>
      </c>
      <c r="J73" s="677">
        <v>44624</v>
      </c>
      <c r="K73" s="676" t="s">
        <v>2229</v>
      </c>
      <c r="L73" s="676" t="s">
        <v>1986</v>
      </c>
      <c r="M73" s="677">
        <v>44498</v>
      </c>
      <c r="N73" s="677">
        <v>44621</v>
      </c>
      <c r="O73" s="677"/>
      <c r="P73" s="336">
        <v>44616</v>
      </c>
      <c r="Q73" s="677">
        <v>44623</v>
      </c>
      <c r="R73" s="677">
        <v>44624</v>
      </c>
      <c r="S73" s="335" t="s">
        <v>1729</v>
      </c>
      <c r="T73" s="676">
        <v>60</v>
      </c>
      <c r="U73" s="688" t="s">
        <v>1256</v>
      </c>
      <c r="V73" s="676" t="s">
        <v>973</v>
      </c>
      <c r="W73" s="676">
        <v>400</v>
      </c>
      <c r="X73" s="626">
        <v>768</v>
      </c>
      <c r="Y73" s="525">
        <f>W73*X73</f>
        <v>307200</v>
      </c>
      <c r="Z73" s="337">
        <v>0.47</v>
      </c>
      <c r="AA73" s="682">
        <f>Y73*Z73</f>
        <v>144384</v>
      </c>
      <c r="AB73" s="682"/>
      <c r="AC73" s="683">
        <v>0</v>
      </c>
      <c r="AD73" s="676"/>
      <c r="AE73" s="540">
        <v>11911.68</v>
      </c>
      <c r="AF73" s="500">
        <f>AA73+AD73+AE73</f>
        <v>156295.67999999999</v>
      </c>
      <c r="AG73" s="676" t="s">
        <v>47</v>
      </c>
      <c r="AH73" s="676"/>
      <c r="AI73" s="676">
        <v>60</v>
      </c>
      <c r="AJ73" s="677" t="s">
        <v>1397</v>
      </c>
      <c r="AK73" s="677" t="s">
        <v>1149</v>
      </c>
      <c r="AL73" s="685">
        <v>77064</v>
      </c>
      <c r="AM73" s="676" t="s">
        <v>52</v>
      </c>
      <c r="AN73" s="518" t="s">
        <v>1149</v>
      </c>
      <c r="AO73" s="676" t="s">
        <v>1078</v>
      </c>
      <c r="AP73" s="684" t="s">
        <v>38</v>
      </c>
      <c r="AQ73" s="676" t="s">
        <v>37</v>
      </c>
      <c r="AR73" s="676"/>
      <c r="AS73" s="521"/>
      <c r="AT73" s="675" t="s">
        <v>1157</v>
      </c>
      <c r="AU73" s="675" t="s">
        <v>1078</v>
      </c>
      <c r="AV73" s="680"/>
      <c r="AW73" s="347" t="str">
        <f>U73</f>
        <v>30390456C</v>
      </c>
      <c r="AX73" s="347" cm="1">
        <f t="array" ref="AX73">SUM(MID(0&amp;AW73,LARGE(INDEX(ISNUMBER(--MID(AW73,ROW($1:$8),1))*ROW($1:$8),),ROW($1:$8))+1,1)*10^ROW($1:$8)/10)</f>
        <v>30390456</v>
      </c>
      <c r="AY73" s="347" t="str">
        <f>VLOOKUP($AX73,'Item Master Data'!$A:$F,3,FALSE)</f>
        <v>Q.PEAK DUO BLK ML G10+</v>
      </c>
      <c r="AZ73" s="347">
        <f>VLOOKUP($AX73,'Item Master Data'!$A:$F,6,FALSE)</f>
        <v>400</v>
      </c>
      <c r="BA73" s="347">
        <f>X73/BB73</f>
        <v>24</v>
      </c>
      <c r="BB73" s="347">
        <f>VLOOKUP(AX73,'Item Master Data'!$A:$G,7,FALSE)</f>
        <v>32</v>
      </c>
      <c r="BC73" s="347"/>
      <c r="BD73" s="347">
        <f>W73-AZ73</f>
        <v>0</v>
      </c>
    </row>
    <row r="74" spans="1:56">
      <c r="A74" s="697"/>
      <c r="B74" s="558">
        <v>44595</v>
      </c>
      <c r="C74" s="558">
        <v>44558</v>
      </c>
      <c r="D74" s="687" t="s">
        <v>86</v>
      </c>
      <c r="E74" s="676" t="s">
        <v>2008</v>
      </c>
      <c r="F74" s="688"/>
      <c r="G74" s="345">
        <v>2022</v>
      </c>
      <c r="H74" s="676">
        <v>3</v>
      </c>
      <c r="I74" s="676">
        <v>127202</v>
      </c>
      <c r="J74" s="677">
        <v>44624</v>
      </c>
      <c r="K74" s="676" t="s">
        <v>2233</v>
      </c>
      <c r="L74" s="676" t="s">
        <v>1986</v>
      </c>
      <c r="M74" s="677">
        <v>44578</v>
      </c>
      <c r="N74" s="677">
        <v>44578</v>
      </c>
      <c r="O74" s="677"/>
      <c r="P74" s="677">
        <v>44617</v>
      </c>
      <c r="Q74" s="677">
        <v>44623</v>
      </c>
      <c r="R74" s="677">
        <v>44624</v>
      </c>
      <c r="S74" s="335" t="s">
        <v>1729</v>
      </c>
      <c r="T74" s="676">
        <v>72</v>
      </c>
      <c r="U74" s="688" t="s">
        <v>1840</v>
      </c>
      <c r="V74" s="676" t="s">
        <v>1002</v>
      </c>
      <c r="W74" s="676">
        <v>475</v>
      </c>
      <c r="X74" s="626">
        <v>290</v>
      </c>
      <c r="Y74" s="525">
        <f>W74*X74</f>
        <v>137750</v>
      </c>
      <c r="Z74" s="337">
        <v>0.49</v>
      </c>
      <c r="AA74" s="682">
        <f>Y74*Z74</f>
        <v>67497.5</v>
      </c>
      <c r="AB74" s="682"/>
      <c r="AC74" s="683">
        <v>0</v>
      </c>
      <c r="AD74" s="676"/>
      <c r="AE74" s="540">
        <v>4893.5687499999995</v>
      </c>
      <c r="AF74" s="500">
        <f>AA74+AD74+AE74</f>
        <v>72391.068750000006</v>
      </c>
      <c r="AG74" s="676" t="s">
        <v>47</v>
      </c>
      <c r="AH74" s="676"/>
      <c r="AI74" s="676">
        <v>60</v>
      </c>
      <c r="AJ74" s="677" t="s">
        <v>2017</v>
      </c>
      <c r="AK74" s="677" t="s">
        <v>50</v>
      </c>
      <c r="AL74" s="685">
        <v>95765</v>
      </c>
      <c r="AM74" s="676" t="s">
        <v>52</v>
      </c>
      <c r="AN74" s="518" t="s">
        <v>50</v>
      </c>
      <c r="AO74" s="676" t="s">
        <v>1078</v>
      </c>
      <c r="AP74" s="684" t="s">
        <v>38</v>
      </c>
      <c r="AQ74" s="676" t="s">
        <v>37</v>
      </c>
      <c r="AR74" s="676"/>
      <c r="AS74" s="521"/>
      <c r="AT74" s="675" t="s">
        <v>1157</v>
      </c>
      <c r="AU74" s="675" t="s">
        <v>1078</v>
      </c>
      <c r="AV74" s="680"/>
      <c r="AW74" s="347" t="str">
        <f>U74</f>
        <v>30397471F</v>
      </c>
      <c r="AX74" s="347" cm="1">
        <f t="array" ref="AX74">SUM(MID(0&amp;AW74,LARGE(INDEX(ISNUMBER(--MID(AW74,ROW($1:$8),1))*ROW($1:$8),),ROW($1:$8))+1,1)*10^ROW($1:$8)/10)</f>
        <v>30397471</v>
      </c>
      <c r="AY74" s="347" t="str">
        <f>VLOOKUP($AX74,'Item Master Data'!$A:$F,3,FALSE)</f>
        <v>Q.PEAK DUO XL G10</v>
      </c>
      <c r="AZ74" s="347">
        <f>VLOOKUP($AX74,'Item Master Data'!$A:$F,6,FALSE)</f>
        <v>475</v>
      </c>
      <c r="BA74" s="347">
        <f>X74/BB74</f>
        <v>10</v>
      </c>
      <c r="BB74" s="347">
        <f>VLOOKUP(AX74,'Item Master Data'!$A:$G,7,FALSE)</f>
        <v>29</v>
      </c>
      <c r="BC74" s="347"/>
      <c r="BD74" s="347">
        <f>W74-AZ74</f>
        <v>0</v>
      </c>
    </row>
    <row r="75" spans="1:56">
      <c r="A75" s="697"/>
      <c r="B75" s="558">
        <v>44627</v>
      </c>
      <c r="C75" s="558">
        <v>44627</v>
      </c>
      <c r="D75" s="687" t="s">
        <v>86</v>
      </c>
      <c r="E75" s="676" t="s">
        <v>2275</v>
      </c>
      <c r="F75" s="676"/>
      <c r="G75" s="345">
        <v>2022</v>
      </c>
      <c r="H75" s="676">
        <v>3</v>
      </c>
      <c r="I75" s="676">
        <v>127543</v>
      </c>
      <c r="J75" s="677">
        <v>44645</v>
      </c>
      <c r="K75" s="676" t="s">
        <v>2276</v>
      </c>
      <c r="L75" s="676" t="s">
        <v>1986</v>
      </c>
      <c r="M75" s="677">
        <v>44602</v>
      </c>
      <c r="N75" s="677">
        <v>44655</v>
      </c>
      <c r="O75" s="677"/>
      <c r="P75" s="677">
        <v>44641</v>
      </c>
      <c r="Q75" s="677">
        <v>44642</v>
      </c>
      <c r="R75" s="677">
        <v>44645</v>
      </c>
      <c r="S75" s="335" t="s">
        <v>1729</v>
      </c>
      <c r="T75" s="676">
        <v>60</v>
      </c>
      <c r="U75" s="688" t="s">
        <v>1791</v>
      </c>
      <c r="V75" s="688" t="s">
        <v>973</v>
      </c>
      <c r="W75" s="676">
        <v>400</v>
      </c>
      <c r="X75" s="626">
        <v>768</v>
      </c>
      <c r="Y75" s="525">
        <f>W75*X75</f>
        <v>307200</v>
      </c>
      <c r="Z75" s="337">
        <v>0.47</v>
      </c>
      <c r="AA75" s="682">
        <f>Y75*Z75</f>
        <v>144384</v>
      </c>
      <c r="AB75" s="682"/>
      <c r="AC75" s="683">
        <v>0</v>
      </c>
      <c r="AD75" s="676"/>
      <c r="AE75" s="540">
        <v>11911.68</v>
      </c>
      <c r="AF75" s="500">
        <f>AA75+AD75+AE75</f>
        <v>156295.67999999999</v>
      </c>
      <c r="AG75" s="676" t="s">
        <v>47</v>
      </c>
      <c r="AH75" s="676"/>
      <c r="AI75" s="676">
        <v>60</v>
      </c>
      <c r="AJ75" s="677" t="s">
        <v>1397</v>
      </c>
      <c r="AK75" s="677" t="s">
        <v>1149</v>
      </c>
      <c r="AL75" s="685" t="s">
        <v>2158</v>
      </c>
      <c r="AM75" s="676" t="s">
        <v>52</v>
      </c>
      <c r="AN75" s="518" t="s">
        <v>50</v>
      </c>
      <c r="AO75" s="676" t="s">
        <v>1078</v>
      </c>
      <c r="AP75" s="684" t="s">
        <v>38</v>
      </c>
      <c r="AQ75" s="684" t="s">
        <v>37</v>
      </c>
      <c r="AR75" s="676"/>
      <c r="AS75" s="559"/>
      <c r="AT75" s="675"/>
      <c r="AU75" s="675"/>
      <c r="AV75" s="680"/>
      <c r="AW75" s="347" t="str">
        <f>U75</f>
        <v>30390156H</v>
      </c>
      <c r="AX75" s="347" cm="1">
        <f t="array" ref="AX75">SUM(MID(0&amp;AW75,LARGE(INDEX(ISNUMBER(--MID(AW75,ROW($1:$8),1))*ROW($1:$8),),ROW($1:$8))+1,1)*10^ROW($1:$8)/10)</f>
        <v>30390156</v>
      </c>
      <c r="AY75" s="347" t="str">
        <f>VLOOKUP($AX75,'Item Master Data'!$A:$F,3,FALSE)</f>
        <v>Q.PEAK DUO BLK ML G10+</v>
      </c>
      <c r="AZ75" s="347">
        <f>VLOOKUP($AX75,'Item Master Data'!$A:$F,6,FALSE)</f>
        <v>400</v>
      </c>
      <c r="BA75" s="347">
        <f>X75/BB75</f>
        <v>24</v>
      </c>
      <c r="BB75" s="347">
        <f>VLOOKUP(AX75,'Item Master Data'!$A:$G,7,FALSE)</f>
        <v>32</v>
      </c>
      <c r="BC75" s="347"/>
      <c r="BD75" s="347">
        <f>W75-AZ75</f>
        <v>0</v>
      </c>
    </row>
    <row r="76" spans="1:56">
      <c r="A76" s="697">
        <v>10</v>
      </c>
      <c r="B76" s="558">
        <v>44640</v>
      </c>
      <c r="C76" s="558">
        <v>44638</v>
      </c>
      <c r="D76" s="676" t="s">
        <v>86</v>
      </c>
      <c r="E76" s="676" t="s">
        <v>2192</v>
      </c>
      <c r="F76" s="676"/>
      <c r="G76" s="505">
        <v>2022</v>
      </c>
      <c r="H76" s="676">
        <v>3</v>
      </c>
      <c r="I76" s="676">
        <v>127335</v>
      </c>
      <c r="J76" s="336">
        <v>44630</v>
      </c>
      <c r="K76" s="676" t="s">
        <v>2241</v>
      </c>
      <c r="L76" s="676" t="s">
        <v>1986</v>
      </c>
      <c r="M76" s="677">
        <v>44608</v>
      </c>
      <c r="N76" s="677">
        <v>44615</v>
      </c>
      <c r="O76" s="677"/>
      <c r="P76" s="336">
        <v>44624</v>
      </c>
      <c r="Q76" s="336">
        <v>44627</v>
      </c>
      <c r="R76" s="336">
        <v>44630</v>
      </c>
      <c r="S76" s="335" t="s">
        <v>1729</v>
      </c>
      <c r="T76" s="335">
        <v>60</v>
      </c>
      <c r="U76" s="676" t="s">
        <v>2222</v>
      </c>
      <c r="V76" s="335" t="s">
        <v>973</v>
      </c>
      <c r="W76" s="676">
        <v>400</v>
      </c>
      <c r="X76" s="626">
        <v>768</v>
      </c>
      <c r="Y76" s="525">
        <f>W76*X76</f>
        <v>307200</v>
      </c>
      <c r="Z76" s="337">
        <v>0.47</v>
      </c>
      <c r="AA76" s="682">
        <f>Y76*Z76</f>
        <v>144384</v>
      </c>
      <c r="AB76" s="682"/>
      <c r="AC76" s="339">
        <v>0</v>
      </c>
      <c r="AD76" s="692"/>
      <c r="AE76" s="540">
        <v>11911.68</v>
      </c>
      <c r="AF76" s="500">
        <f>AA76+AD76+AE76</f>
        <v>156295.67999999999</v>
      </c>
      <c r="AG76" s="335" t="s">
        <v>47</v>
      </c>
      <c r="AH76" s="676"/>
      <c r="AI76" s="676">
        <v>60</v>
      </c>
      <c r="AJ76" s="676" t="s">
        <v>2103</v>
      </c>
      <c r="AK76" s="676" t="s">
        <v>1149</v>
      </c>
      <c r="AL76" s="676">
        <v>75041</v>
      </c>
      <c r="AM76" s="335" t="s">
        <v>52</v>
      </c>
      <c r="AN76" s="676" t="s">
        <v>50</v>
      </c>
      <c r="AO76" s="335" t="s">
        <v>1078</v>
      </c>
      <c r="AP76" s="684" t="s">
        <v>38</v>
      </c>
      <c r="AQ76" s="684" t="s">
        <v>37</v>
      </c>
      <c r="AR76" s="684" t="s">
        <v>1222</v>
      </c>
      <c r="AS76" s="694"/>
      <c r="AT76" s="675" t="s">
        <v>1509</v>
      </c>
      <c r="AU76" s="675"/>
      <c r="AV76" s="680">
        <v>0.5</v>
      </c>
      <c r="AW76" s="347" t="str">
        <f>U76</f>
        <v>30390456C+</v>
      </c>
      <c r="AX76" s="347" cm="1">
        <f t="array" ref="AX76">SUM(MID(0&amp;AW76,LARGE(INDEX(ISNUMBER(--MID(AW76,ROW($1:$8),1))*ROW($1:$8),),ROW($1:$8))+1,1)*10^ROW($1:$8)/10)</f>
        <v>30390456</v>
      </c>
      <c r="AY76" s="347" t="str">
        <f>VLOOKUP($AX76,'Item Master Data'!$A:$F,3,FALSE)</f>
        <v>Q.PEAK DUO BLK ML G10+</v>
      </c>
      <c r="AZ76" s="347">
        <f>VLOOKUP($AX76,'Item Master Data'!$A:$F,6,FALSE)</f>
        <v>400</v>
      </c>
      <c r="BA76" s="347">
        <f>X76/BB76</f>
        <v>24</v>
      </c>
      <c r="BB76" s="347">
        <f>VLOOKUP(AX76,'Item Master Data'!$A:$G,7,FALSE)</f>
        <v>32</v>
      </c>
      <c r="BC76" s="347"/>
      <c r="BD76" s="347">
        <f>W76-AZ76</f>
        <v>0</v>
      </c>
    </row>
    <row r="77" spans="1:56">
      <c r="A77" s="697">
        <v>10</v>
      </c>
      <c r="B77" s="558">
        <v>44257</v>
      </c>
      <c r="C77" s="558">
        <v>44624</v>
      </c>
      <c r="D77" s="676" t="s">
        <v>86</v>
      </c>
      <c r="E77" s="676" t="s">
        <v>2248</v>
      </c>
      <c r="F77" s="676"/>
      <c r="G77" s="505">
        <v>2022</v>
      </c>
      <c r="H77" s="676">
        <v>3</v>
      </c>
      <c r="I77" s="676">
        <v>127261</v>
      </c>
      <c r="J77" s="336">
        <v>44634</v>
      </c>
      <c r="K77" s="676" t="s">
        <v>2249</v>
      </c>
      <c r="L77" s="676" t="s">
        <v>1986</v>
      </c>
      <c r="M77" s="677">
        <v>44621</v>
      </c>
      <c r="N77" s="677">
        <v>44627</v>
      </c>
      <c r="O77" s="677"/>
      <c r="P77" s="336">
        <v>44624</v>
      </c>
      <c r="Q77" s="336">
        <v>44629</v>
      </c>
      <c r="R77" s="336">
        <v>44634</v>
      </c>
      <c r="S77" s="335" t="s">
        <v>1729</v>
      </c>
      <c r="T77" s="335">
        <v>60</v>
      </c>
      <c r="U77" s="676" t="s">
        <v>2250</v>
      </c>
      <c r="V77" s="335" t="s">
        <v>973</v>
      </c>
      <c r="W77" s="676">
        <v>400</v>
      </c>
      <c r="X77" s="626">
        <v>768</v>
      </c>
      <c r="Y77" s="525">
        <f>W77*X77</f>
        <v>307200</v>
      </c>
      <c r="Z77" s="337">
        <v>0.47</v>
      </c>
      <c r="AA77" s="682">
        <f>Y77*Z77</f>
        <v>144384</v>
      </c>
      <c r="AB77" s="682"/>
      <c r="AC77" s="339">
        <v>0</v>
      </c>
      <c r="AD77" s="692"/>
      <c r="AE77" s="540"/>
      <c r="AF77" s="500">
        <f>AA77+AD77+AE77</f>
        <v>144384</v>
      </c>
      <c r="AG77" s="335" t="s">
        <v>47</v>
      </c>
      <c r="AH77" s="676"/>
      <c r="AI77" s="676">
        <v>60</v>
      </c>
      <c r="AJ77" s="676" t="s">
        <v>1200</v>
      </c>
      <c r="AK77" s="676" t="s">
        <v>1075</v>
      </c>
      <c r="AL77" s="676">
        <v>21046</v>
      </c>
      <c r="AM77" s="335" t="s">
        <v>52</v>
      </c>
      <c r="AN77" s="676" t="s">
        <v>50</v>
      </c>
      <c r="AO77" s="335" t="s">
        <v>1078</v>
      </c>
      <c r="AP77" s="684" t="s">
        <v>38</v>
      </c>
      <c r="AQ77" s="684" t="s">
        <v>37</v>
      </c>
      <c r="AR77" s="684" t="s">
        <v>1222</v>
      </c>
      <c r="AS77" s="694"/>
      <c r="AT77" s="675" t="s">
        <v>1509</v>
      </c>
      <c r="AU77" s="675"/>
      <c r="AV77" s="680">
        <v>0.5</v>
      </c>
      <c r="AW77" s="347" t="str">
        <f>U77</f>
        <v>30390156C</v>
      </c>
      <c r="AX77" s="347" cm="1">
        <f t="array" ref="AX77">SUM(MID(0&amp;AW77,LARGE(INDEX(ISNUMBER(--MID(AW77,ROW($1:$8),1))*ROW($1:$8),),ROW($1:$8))+1,1)*10^ROW($1:$8)/10)</f>
        <v>30390156</v>
      </c>
      <c r="AY77" s="347" t="str">
        <f>VLOOKUP($AX77,'Item Master Data'!$A:$F,3,FALSE)</f>
        <v>Q.PEAK DUO BLK ML G10+</v>
      </c>
      <c r="AZ77" s="347">
        <f>VLOOKUP($AX77,'Item Master Data'!$A:$F,6,FALSE)</f>
        <v>400</v>
      </c>
      <c r="BA77" s="347">
        <f>X77/BB77</f>
        <v>24</v>
      </c>
      <c r="BB77" s="347">
        <f>VLOOKUP(AX77,'Item Master Data'!$A:$G,7,FALSE)</f>
        <v>32</v>
      </c>
      <c r="BC77" s="347"/>
      <c r="BD77" s="347">
        <f>W77-AZ77</f>
        <v>0</v>
      </c>
    </row>
    <row r="78" spans="1:56">
      <c r="A78" s="697"/>
      <c r="B78" s="558">
        <v>44614</v>
      </c>
      <c r="C78" s="558">
        <v>44629</v>
      </c>
      <c r="D78" s="687" t="s">
        <v>86</v>
      </c>
      <c r="E78" s="676" t="s">
        <v>1748</v>
      </c>
      <c r="F78" s="688"/>
      <c r="G78" s="505">
        <v>2022</v>
      </c>
      <c r="H78" s="676">
        <v>3</v>
      </c>
      <c r="I78" s="734">
        <v>127772</v>
      </c>
      <c r="J78" s="750">
        <v>44650</v>
      </c>
      <c r="K78" s="734" t="s">
        <v>1749</v>
      </c>
      <c r="L78" s="734" t="s">
        <v>1750</v>
      </c>
      <c r="M78" s="677">
        <v>44481</v>
      </c>
      <c r="N78" s="677">
        <v>44643</v>
      </c>
      <c r="O78" s="677"/>
      <c r="P78" s="336">
        <v>44628</v>
      </c>
      <c r="Q78" s="336">
        <v>44650</v>
      </c>
      <c r="R78" s="336">
        <v>44652</v>
      </c>
      <c r="S78" s="335" t="s">
        <v>88</v>
      </c>
      <c r="T78" s="335">
        <v>60</v>
      </c>
      <c r="U78" s="688">
        <v>49201132</v>
      </c>
      <c r="V78" s="335" t="s">
        <v>986</v>
      </c>
      <c r="W78" s="676">
        <v>360</v>
      </c>
      <c r="X78" s="626">
        <v>768</v>
      </c>
      <c r="Y78" s="525">
        <f>W78*X78</f>
        <v>276480</v>
      </c>
      <c r="Z78" s="337">
        <v>0.53500000000000003</v>
      </c>
      <c r="AA78" s="682">
        <f>Y78*Z78</f>
        <v>147916.80000000002</v>
      </c>
      <c r="AB78" s="682"/>
      <c r="AC78" s="339">
        <v>0</v>
      </c>
      <c r="AD78" s="676"/>
      <c r="AE78" s="540"/>
      <c r="AF78" s="500">
        <f>AA78+AD78+AE78</f>
        <v>147916.80000000002</v>
      </c>
      <c r="AG78" s="335" t="s">
        <v>1073</v>
      </c>
      <c r="AH78" s="676"/>
      <c r="AI78" s="676">
        <v>60</v>
      </c>
      <c r="AJ78" s="677" t="s">
        <v>1354</v>
      </c>
      <c r="AK78" s="677" t="s">
        <v>1089</v>
      </c>
      <c r="AL78" s="685">
        <v>8110</v>
      </c>
      <c r="AM78" s="335" t="s">
        <v>52</v>
      </c>
      <c r="AN78" s="518" t="s">
        <v>1719</v>
      </c>
      <c r="AO78" s="335" t="s">
        <v>1078</v>
      </c>
      <c r="AP78" s="684"/>
      <c r="AQ78" s="676" t="s">
        <v>37</v>
      </c>
      <c r="AR78" s="676"/>
      <c r="AS78" s="521"/>
      <c r="AT78" s="675" t="s">
        <v>1157</v>
      </c>
      <c r="AU78" s="675" t="s">
        <v>1078</v>
      </c>
      <c r="AV78" s="680"/>
      <c r="AW78" s="347">
        <f>U78</f>
        <v>49201132</v>
      </c>
      <c r="AX78" s="347" cm="1">
        <f t="array" ref="AX78">SUM(MID(0&amp;AW78,LARGE(INDEX(ISNUMBER(--MID(AW78,ROW($1:$8),1))*ROW($1:$8),),ROW($1:$8))+1,1)*10^ROW($1:$8)/10)</f>
        <v>49201132</v>
      </c>
      <c r="AY78" s="347" t="str">
        <f>VLOOKUP($AX78,'Item Master Data'!$A:$F,3,FALSE)</f>
        <v>Q.PEAK DUO BLK G10+</v>
      </c>
      <c r="AZ78" s="347">
        <f>VLOOKUP($AX78,'Item Master Data'!$A:$F,6,FALSE)</f>
        <v>360</v>
      </c>
      <c r="BA78" s="347">
        <f>X78/BB78</f>
        <v>24</v>
      </c>
      <c r="BB78" s="347">
        <f>VLOOKUP(AX78,'Item Master Data'!$A:$G,7,FALSE)</f>
        <v>32</v>
      </c>
      <c r="BC78" s="347"/>
      <c r="BD78" s="347">
        <f>W78-AZ78</f>
        <v>0</v>
      </c>
    </row>
    <row r="79" spans="1:56">
      <c r="A79" s="697"/>
      <c r="B79" s="558">
        <v>44614</v>
      </c>
      <c r="C79" s="558">
        <v>44629</v>
      </c>
      <c r="D79" s="687" t="s">
        <v>86</v>
      </c>
      <c r="E79" s="676" t="s">
        <v>1849</v>
      </c>
      <c r="F79" s="688" t="s">
        <v>87</v>
      </c>
      <c r="G79" s="345">
        <v>2022</v>
      </c>
      <c r="H79" s="676">
        <v>3</v>
      </c>
      <c r="I79" s="676">
        <v>127379</v>
      </c>
      <c r="J79" s="336">
        <v>44637</v>
      </c>
      <c r="K79" s="676" t="s">
        <v>2278</v>
      </c>
      <c r="L79" s="676" t="s">
        <v>1750</v>
      </c>
      <c r="M79" s="677">
        <v>44481</v>
      </c>
      <c r="N79" s="677">
        <v>44650</v>
      </c>
      <c r="O79" s="677"/>
      <c r="P79" s="336">
        <v>44631</v>
      </c>
      <c r="Q79" s="336">
        <v>44637</v>
      </c>
      <c r="R79" s="336">
        <v>44642</v>
      </c>
      <c r="S79" s="335" t="s">
        <v>88</v>
      </c>
      <c r="T79" s="335">
        <v>72</v>
      </c>
      <c r="U79" s="688" t="s">
        <v>1107</v>
      </c>
      <c r="V79" s="676" t="s">
        <v>1002</v>
      </c>
      <c r="W79" s="676">
        <v>480</v>
      </c>
      <c r="X79" s="626">
        <v>638</v>
      </c>
      <c r="Y79" s="525">
        <f>W79*X79</f>
        <v>306240</v>
      </c>
      <c r="Z79" s="337">
        <v>0.47499999999999998</v>
      </c>
      <c r="AA79" s="682">
        <f>Y79*Z79</f>
        <v>145464</v>
      </c>
      <c r="AB79" s="682"/>
      <c r="AC79" s="339">
        <v>0</v>
      </c>
      <c r="AD79" s="676"/>
      <c r="AE79" s="676"/>
      <c r="AF79" s="500">
        <f>AA79+AD79+AE79</f>
        <v>145464</v>
      </c>
      <c r="AG79" s="335" t="s">
        <v>1073</v>
      </c>
      <c r="AH79" s="676"/>
      <c r="AI79" s="676">
        <v>60</v>
      </c>
      <c r="AJ79" s="677" t="s">
        <v>1354</v>
      </c>
      <c r="AK79" s="677" t="s">
        <v>1089</v>
      </c>
      <c r="AL79" s="685">
        <v>8110</v>
      </c>
      <c r="AM79" s="335" t="s">
        <v>52</v>
      </c>
      <c r="AN79" s="518" t="s">
        <v>50</v>
      </c>
      <c r="AO79" s="335" t="s">
        <v>1078</v>
      </c>
      <c r="AP79" s="684" t="s">
        <v>38</v>
      </c>
      <c r="AQ79" s="676" t="s">
        <v>37</v>
      </c>
      <c r="AR79" s="676"/>
      <c r="AS79" s="521"/>
      <c r="AT79" s="675" t="s">
        <v>1157</v>
      </c>
      <c r="AU79" s="675" t="s">
        <v>1078</v>
      </c>
      <c r="AV79" s="680"/>
      <c r="AW79" s="347" t="str">
        <f>U79</f>
        <v>30397472F</v>
      </c>
      <c r="AX79" s="347" cm="1">
        <f t="array" ref="AX79">SUM(MID(0&amp;AW79,LARGE(INDEX(ISNUMBER(--MID(AW79,ROW($1:$8),1))*ROW($1:$8),),ROW($1:$8))+1,1)*10^ROW($1:$8)/10)</f>
        <v>30397472</v>
      </c>
      <c r="AY79" s="347" t="str">
        <f>VLOOKUP($AX79,'Item Master Data'!$A:$F,3,FALSE)</f>
        <v>Q.PEAK DUO XL G10</v>
      </c>
      <c r="AZ79" s="347">
        <f>VLOOKUP($AX79,'Item Master Data'!$A:$F,6,FALSE)</f>
        <v>480</v>
      </c>
      <c r="BA79" s="347">
        <f>X79/BB79</f>
        <v>22</v>
      </c>
      <c r="BB79" s="347">
        <f>VLOOKUP(AX79,'Item Master Data'!$A:$G,7,FALSE)</f>
        <v>29</v>
      </c>
      <c r="BC79" s="347"/>
      <c r="BD79" s="347">
        <f>W79-AZ79</f>
        <v>0</v>
      </c>
    </row>
    <row r="80" spans="1:56">
      <c r="A80" s="697"/>
      <c r="B80" s="558">
        <v>44601</v>
      </c>
      <c r="C80" s="558">
        <v>44545</v>
      </c>
      <c r="D80" s="687" t="s">
        <v>86</v>
      </c>
      <c r="E80" s="676"/>
      <c r="F80" s="688"/>
      <c r="G80" s="505">
        <v>2022</v>
      </c>
      <c r="H80" s="676">
        <v>3</v>
      </c>
      <c r="I80" s="676">
        <v>127681</v>
      </c>
      <c r="J80" s="336">
        <v>44650</v>
      </c>
      <c r="K80" s="676" t="s">
        <v>2277</v>
      </c>
      <c r="L80" s="676" t="s">
        <v>1750</v>
      </c>
      <c r="M80" s="677">
        <v>44481</v>
      </c>
      <c r="N80" s="677">
        <v>44615</v>
      </c>
      <c r="O80" s="677">
        <v>44643</v>
      </c>
      <c r="P80" s="336">
        <v>44628</v>
      </c>
      <c r="Q80" s="336">
        <v>44650</v>
      </c>
      <c r="R80" s="336">
        <v>44652</v>
      </c>
      <c r="S80" s="335" t="s">
        <v>88</v>
      </c>
      <c r="T80" s="335">
        <v>60</v>
      </c>
      <c r="U80" s="688">
        <v>49201132</v>
      </c>
      <c r="V80" s="335" t="s">
        <v>986</v>
      </c>
      <c r="W80" s="676">
        <v>360</v>
      </c>
      <c r="X80" s="626">
        <v>768</v>
      </c>
      <c r="Y80" s="525">
        <f>W80*X80</f>
        <v>276480</v>
      </c>
      <c r="Z80" s="337">
        <v>0.53500000000000003</v>
      </c>
      <c r="AA80" s="682">
        <f>Y80*Z80</f>
        <v>147916.80000000002</v>
      </c>
      <c r="AB80" s="682"/>
      <c r="AC80" s="339">
        <v>0</v>
      </c>
      <c r="AD80" s="676"/>
      <c r="AE80" s="540"/>
      <c r="AF80" s="500">
        <f>AA80+AD80+AE80</f>
        <v>147916.80000000002</v>
      </c>
      <c r="AG80" s="335" t="s">
        <v>1073</v>
      </c>
      <c r="AH80" s="676"/>
      <c r="AI80" s="676">
        <v>60</v>
      </c>
      <c r="AJ80" s="677" t="s">
        <v>1354</v>
      </c>
      <c r="AK80" s="677" t="s">
        <v>1089</v>
      </c>
      <c r="AL80" s="685">
        <v>8110</v>
      </c>
      <c r="AM80" s="335" t="s">
        <v>52</v>
      </c>
      <c r="AN80" s="518" t="s">
        <v>1719</v>
      </c>
      <c r="AO80" s="335" t="s">
        <v>1078</v>
      </c>
      <c r="AP80" s="684"/>
      <c r="AQ80" s="676" t="s">
        <v>37</v>
      </c>
      <c r="AR80" s="676"/>
      <c r="AS80" s="521"/>
      <c r="AT80" s="675" t="s">
        <v>1157</v>
      </c>
      <c r="AU80" s="675" t="s">
        <v>1078</v>
      </c>
      <c r="AV80" s="680"/>
      <c r="AW80" s="347">
        <f>U80</f>
        <v>49201132</v>
      </c>
      <c r="AX80" s="347" cm="1">
        <f t="array" ref="AX80">SUM(MID(0&amp;AW80,LARGE(INDEX(ISNUMBER(--MID(AW80,ROW($1:$8),1))*ROW($1:$8),),ROW($1:$8))+1,1)*10^ROW($1:$8)/10)</f>
        <v>49201132</v>
      </c>
      <c r="AY80" s="347" t="str">
        <f>VLOOKUP($AX80,'Item Master Data'!$A:$F,3,FALSE)</f>
        <v>Q.PEAK DUO BLK G10+</v>
      </c>
      <c r="AZ80" s="347">
        <f>VLOOKUP($AX80,'Item Master Data'!$A:$F,6,FALSE)</f>
        <v>360</v>
      </c>
      <c r="BA80" s="347">
        <f>X80/BB80</f>
        <v>24</v>
      </c>
      <c r="BB80" s="347">
        <f>VLOOKUP(AX80,'Item Master Data'!$A:$G,7,FALSE)</f>
        <v>32</v>
      </c>
      <c r="BC80" s="347"/>
      <c r="BD80" s="347">
        <f>W80-AZ80</f>
        <v>0</v>
      </c>
    </row>
    <row r="81" spans="1:56">
      <c r="A81" s="697">
        <v>10</v>
      </c>
      <c r="B81" s="558">
        <v>44575</v>
      </c>
      <c r="C81" s="558">
        <v>44575</v>
      </c>
      <c r="D81" s="687" t="s">
        <v>86</v>
      </c>
      <c r="E81" s="676" t="s">
        <v>1924</v>
      </c>
      <c r="F81" s="688"/>
      <c r="G81" s="505">
        <v>2022</v>
      </c>
      <c r="H81" s="676">
        <v>3</v>
      </c>
      <c r="I81" s="676">
        <v>127203</v>
      </c>
      <c r="J81" s="677">
        <v>44621</v>
      </c>
      <c r="K81" s="676" t="s">
        <v>2279</v>
      </c>
      <c r="L81" s="676" t="s">
        <v>2116</v>
      </c>
      <c r="M81" s="677">
        <v>44490</v>
      </c>
      <c r="N81" s="677">
        <v>44620</v>
      </c>
      <c r="O81" s="677" t="s">
        <v>2011</v>
      </c>
      <c r="P81" s="677">
        <v>44616</v>
      </c>
      <c r="Q81" s="677">
        <v>44621</v>
      </c>
      <c r="R81" s="677">
        <v>44621</v>
      </c>
      <c r="S81" s="335" t="s">
        <v>88</v>
      </c>
      <c r="T81" s="676">
        <v>60</v>
      </c>
      <c r="U81" s="688" t="s">
        <v>2222</v>
      </c>
      <c r="V81" s="676" t="s">
        <v>973</v>
      </c>
      <c r="W81" s="676">
        <v>400</v>
      </c>
      <c r="X81" s="626">
        <v>1536</v>
      </c>
      <c r="Y81" s="525">
        <f>W81*X81</f>
        <v>614400</v>
      </c>
      <c r="Z81" s="417">
        <v>0.52500000000000002</v>
      </c>
      <c r="AA81" s="682">
        <f>Y81*Z81</f>
        <v>322560</v>
      </c>
      <c r="AB81" s="682"/>
      <c r="AC81" s="683">
        <v>0</v>
      </c>
      <c r="AD81" s="676"/>
      <c r="AE81" s="540"/>
      <c r="AF81" s="500">
        <f>AA81+AD81+AE81</f>
        <v>322560</v>
      </c>
      <c r="AG81" s="676" t="s">
        <v>1073</v>
      </c>
      <c r="AH81" s="676"/>
      <c r="AI81" s="676">
        <v>60</v>
      </c>
      <c r="AJ81" s="677" t="s">
        <v>2280</v>
      </c>
      <c r="AK81" s="677" t="s">
        <v>50</v>
      </c>
      <c r="AL81" s="685" t="s">
        <v>2281</v>
      </c>
      <c r="AM81" s="676" t="s">
        <v>52</v>
      </c>
      <c r="AN81" s="518" t="s">
        <v>50</v>
      </c>
      <c r="AO81" s="676" t="s">
        <v>1078</v>
      </c>
      <c r="AP81" s="684" t="s">
        <v>38</v>
      </c>
      <c r="AQ81" s="676" t="s">
        <v>37</v>
      </c>
      <c r="AR81" s="676"/>
      <c r="AS81" s="521"/>
      <c r="AT81" s="675" t="s">
        <v>1157</v>
      </c>
      <c r="AU81" s="675" t="s">
        <v>1078</v>
      </c>
      <c r="AV81" s="680"/>
      <c r="AW81" s="347" t="str">
        <f>U81</f>
        <v>30390456C+</v>
      </c>
      <c r="AX81" s="347" cm="1">
        <f t="array" ref="AX81">SUM(MID(0&amp;AW81,LARGE(INDEX(ISNUMBER(--MID(AW81,ROW($1:$8),1))*ROW($1:$8),),ROW($1:$8))+1,1)*10^ROW($1:$8)/10)</f>
        <v>30390456</v>
      </c>
      <c r="AY81" s="347" t="str">
        <f>VLOOKUP($AX81,'Item Master Data'!$A:$F,3,FALSE)</f>
        <v>Q.PEAK DUO BLK ML G10+</v>
      </c>
      <c r="AZ81" s="347">
        <f>VLOOKUP($AX81,'Item Master Data'!$A:$F,6,FALSE)</f>
        <v>400</v>
      </c>
      <c r="BA81" s="347">
        <f>X81/BB81</f>
        <v>48</v>
      </c>
      <c r="BB81" s="347">
        <f>VLOOKUP(AX81,'Item Master Data'!$A:$G,7,FALSE)</f>
        <v>32</v>
      </c>
      <c r="BC81" s="347"/>
      <c r="BD81" s="347">
        <f>W81-AZ81</f>
        <v>0</v>
      </c>
    </row>
    <row r="82" spans="1:56">
      <c r="A82" s="697"/>
      <c r="B82" s="558">
        <v>44655</v>
      </c>
      <c r="C82" s="558">
        <v>44552</v>
      </c>
      <c r="D82" s="687" t="s">
        <v>86</v>
      </c>
      <c r="E82" s="676" t="s">
        <v>1849</v>
      </c>
      <c r="F82" s="688"/>
      <c r="G82" s="505">
        <v>2022</v>
      </c>
      <c r="H82" s="676">
        <v>3</v>
      </c>
      <c r="I82" s="676">
        <v>127380</v>
      </c>
      <c r="J82" s="677">
        <v>44641</v>
      </c>
      <c r="K82" s="676" t="s">
        <v>2300</v>
      </c>
      <c r="L82" s="676" t="s">
        <v>2116</v>
      </c>
      <c r="M82" s="677">
        <v>44490</v>
      </c>
      <c r="N82" s="677">
        <v>44651</v>
      </c>
      <c r="O82" s="677">
        <v>44651</v>
      </c>
      <c r="P82" s="336">
        <v>44631</v>
      </c>
      <c r="Q82" s="336">
        <v>44641</v>
      </c>
      <c r="R82" s="336">
        <v>44641</v>
      </c>
      <c r="S82" s="335" t="s">
        <v>88</v>
      </c>
      <c r="T82" s="335">
        <v>72</v>
      </c>
      <c r="U82" s="688" t="s">
        <v>1107</v>
      </c>
      <c r="V82" s="335" t="s">
        <v>1002</v>
      </c>
      <c r="W82" s="676">
        <v>480</v>
      </c>
      <c r="X82" s="626">
        <v>638</v>
      </c>
      <c r="Y82" s="525">
        <f>W82*X82</f>
        <v>306240</v>
      </c>
      <c r="Z82" s="337">
        <v>0.47499999999999998</v>
      </c>
      <c r="AA82" s="682">
        <f>Y82*Z82</f>
        <v>145464</v>
      </c>
      <c r="AB82" s="682"/>
      <c r="AC82" s="339">
        <v>0</v>
      </c>
      <c r="AD82" s="676"/>
      <c r="AE82" s="676"/>
      <c r="AF82" s="500">
        <f>AA82+AD82+AE82</f>
        <v>145464</v>
      </c>
      <c r="AG82" s="335" t="s">
        <v>1073</v>
      </c>
      <c r="AH82" s="676"/>
      <c r="AI82" s="676">
        <v>60</v>
      </c>
      <c r="AJ82" s="677" t="s">
        <v>2112</v>
      </c>
      <c r="AK82" s="677" t="s">
        <v>50</v>
      </c>
      <c r="AL82" s="685">
        <v>92056</v>
      </c>
      <c r="AM82" s="335" t="s">
        <v>52</v>
      </c>
      <c r="AN82" s="518" t="s">
        <v>50</v>
      </c>
      <c r="AO82" s="335" t="s">
        <v>1078</v>
      </c>
      <c r="AP82" s="684" t="s">
        <v>38</v>
      </c>
      <c r="AQ82" s="676" t="s">
        <v>37</v>
      </c>
      <c r="AR82" s="676"/>
      <c r="AS82" s="521"/>
      <c r="AT82" s="675" t="s">
        <v>1157</v>
      </c>
      <c r="AU82" s="675" t="s">
        <v>1078</v>
      </c>
      <c r="AV82" s="680"/>
      <c r="AW82" s="347" t="str">
        <f>U82</f>
        <v>30397472F</v>
      </c>
      <c r="AX82" s="347" cm="1">
        <f t="array" ref="AX82">SUM(MID(0&amp;AW82,LARGE(INDEX(ISNUMBER(--MID(AW82,ROW($1:$8),1))*ROW($1:$8),),ROW($1:$8))+1,1)*10^ROW($1:$8)/10)</f>
        <v>30397472</v>
      </c>
      <c r="AY82" s="347" t="str">
        <f>VLOOKUP($AX82,'Item Master Data'!$A:$F,3,FALSE)</f>
        <v>Q.PEAK DUO XL G10</v>
      </c>
      <c r="AZ82" s="347">
        <f>VLOOKUP($AX82,'Item Master Data'!$A:$F,6,FALSE)</f>
        <v>480</v>
      </c>
      <c r="BA82" s="347">
        <f>X82/BB82</f>
        <v>22</v>
      </c>
      <c r="BB82" s="347">
        <f>VLOOKUP(AX82,'Item Master Data'!$A:$G,7,FALSE)</f>
        <v>29</v>
      </c>
      <c r="BC82" s="347"/>
      <c r="BD82" s="347">
        <f>W82-AZ82</f>
        <v>0</v>
      </c>
    </row>
    <row r="83" spans="1:56">
      <c r="A83" s="697" t="s">
        <v>2311</v>
      </c>
      <c r="B83" s="558">
        <v>44545</v>
      </c>
      <c r="C83" s="558">
        <v>44575</v>
      </c>
      <c r="D83" s="687" t="s">
        <v>86</v>
      </c>
      <c r="E83" s="676"/>
      <c r="F83" s="688"/>
      <c r="G83" s="505">
        <v>2022</v>
      </c>
      <c r="H83" s="676">
        <v>3</v>
      </c>
      <c r="I83" s="676">
        <v>127581</v>
      </c>
      <c r="J83" s="677">
        <v>44623</v>
      </c>
      <c r="K83" s="676" t="s">
        <v>2312</v>
      </c>
      <c r="L83" s="676" t="s">
        <v>2111</v>
      </c>
      <c r="M83" s="677">
        <v>44490</v>
      </c>
      <c r="N83" s="677">
        <v>44589</v>
      </c>
      <c r="O83" s="677">
        <v>44628</v>
      </c>
      <c r="P83" s="677">
        <v>44616</v>
      </c>
      <c r="Q83" s="677">
        <v>44623</v>
      </c>
      <c r="R83" s="677">
        <v>44628</v>
      </c>
      <c r="S83" s="335" t="s">
        <v>88</v>
      </c>
      <c r="T83" s="676">
        <v>60</v>
      </c>
      <c r="U83" s="688">
        <v>49201132</v>
      </c>
      <c r="V83" s="676" t="s">
        <v>986</v>
      </c>
      <c r="W83" s="676">
        <v>360</v>
      </c>
      <c r="X83" s="626">
        <v>640</v>
      </c>
      <c r="Y83" s="525">
        <f>W83*X83</f>
        <v>230400</v>
      </c>
      <c r="Z83" s="417">
        <v>0.53500000000000003</v>
      </c>
      <c r="AA83" s="682">
        <f>Y83*Z83</f>
        <v>123264</v>
      </c>
      <c r="AB83" s="682"/>
      <c r="AC83" s="683">
        <v>0</v>
      </c>
      <c r="AD83" s="676"/>
      <c r="AE83" s="540"/>
      <c r="AF83" s="500">
        <f>AA83+AD83+AE83</f>
        <v>123264</v>
      </c>
      <c r="AG83" s="676" t="s">
        <v>1073</v>
      </c>
      <c r="AH83" s="676"/>
      <c r="AI83" s="676">
        <v>60</v>
      </c>
      <c r="AJ83" s="677" t="s">
        <v>2112</v>
      </c>
      <c r="AK83" s="677" t="s">
        <v>50</v>
      </c>
      <c r="AL83" s="685">
        <v>92056</v>
      </c>
      <c r="AM83" s="676" t="s">
        <v>52</v>
      </c>
      <c r="AN83" s="518" t="s">
        <v>1076</v>
      </c>
      <c r="AO83" s="676" t="s">
        <v>1078</v>
      </c>
      <c r="AP83" s="684"/>
      <c r="AQ83" s="676" t="s">
        <v>37</v>
      </c>
      <c r="AR83" s="676"/>
      <c r="AS83" s="521"/>
      <c r="AT83" s="675" t="s">
        <v>1157</v>
      </c>
      <c r="AU83" s="675" t="s">
        <v>1078</v>
      </c>
      <c r="AV83" s="680"/>
      <c r="AW83" s="347">
        <f>U83</f>
        <v>49201132</v>
      </c>
      <c r="AX83" s="347" cm="1">
        <f t="array" ref="AX83">SUM(MID(0&amp;AW83,LARGE(INDEX(ISNUMBER(--MID(AW83,ROW($1:$8),1))*ROW($1:$8),),ROW($1:$8))+1,1)*10^ROW($1:$8)/10)</f>
        <v>49201132</v>
      </c>
      <c r="AY83" s="347" t="str">
        <f>VLOOKUP($AX83,'Item Master Data'!$A:$F,3,FALSE)</f>
        <v>Q.PEAK DUO BLK G10+</v>
      </c>
      <c r="AZ83" s="347">
        <f>VLOOKUP($AX83,'Item Master Data'!$A:$F,6,FALSE)</f>
        <v>360</v>
      </c>
      <c r="BA83" s="347">
        <f>X83/BB83</f>
        <v>20</v>
      </c>
      <c r="BB83" s="347">
        <f>VLOOKUP(AX83,'Item Master Data'!$A:$G,7,FALSE)</f>
        <v>32</v>
      </c>
      <c r="BC83" s="347"/>
      <c r="BD83" s="347">
        <f>W83-AZ83</f>
        <v>0</v>
      </c>
    </row>
    <row r="84" spans="1:56">
      <c r="A84" s="697"/>
      <c r="B84" s="558">
        <v>44866</v>
      </c>
      <c r="C84" s="558">
        <v>44860</v>
      </c>
      <c r="D84" s="687" t="s">
        <v>86</v>
      </c>
      <c r="E84" s="676"/>
      <c r="F84" s="688"/>
      <c r="G84" s="505">
        <v>2022</v>
      </c>
      <c r="H84" s="676">
        <v>3</v>
      </c>
      <c r="I84" s="734">
        <v>127838</v>
      </c>
      <c r="J84" s="750">
        <v>44643</v>
      </c>
      <c r="K84" s="676">
        <v>1147</v>
      </c>
      <c r="L84" s="676" t="s">
        <v>1784</v>
      </c>
      <c r="M84" s="677">
        <v>44488</v>
      </c>
      <c r="N84" s="677">
        <v>44621</v>
      </c>
      <c r="O84" s="677"/>
      <c r="P84" s="677">
        <v>44635</v>
      </c>
      <c r="Q84" s="677">
        <v>44643</v>
      </c>
      <c r="R84" s="677">
        <v>44648</v>
      </c>
      <c r="S84" s="335" t="s">
        <v>1712</v>
      </c>
      <c r="T84" s="676">
        <v>60</v>
      </c>
      <c r="U84" s="688">
        <v>49201132</v>
      </c>
      <c r="V84" s="676" t="s">
        <v>1785</v>
      </c>
      <c r="W84" s="676">
        <v>360</v>
      </c>
      <c r="X84" s="626">
        <v>832</v>
      </c>
      <c r="Y84" s="525">
        <f>W84*X84</f>
        <v>299520</v>
      </c>
      <c r="Z84" s="417">
        <v>0.505</v>
      </c>
      <c r="AA84" s="682">
        <f>Y84*Z84</f>
        <v>151257.60000000001</v>
      </c>
      <c r="AB84" s="682"/>
      <c r="AC84" s="683">
        <v>0</v>
      </c>
      <c r="AD84" s="676"/>
      <c r="AE84" s="540"/>
      <c r="AF84" s="500">
        <f>AA84+AD84+AE84</f>
        <v>151257.60000000001</v>
      </c>
      <c r="AG84" s="676" t="s">
        <v>1073</v>
      </c>
      <c r="AH84" s="676">
        <v>100</v>
      </c>
      <c r="AI84" s="676">
        <v>0</v>
      </c>
      <c r="AJ84" s="677" t="s">
        <v>1786</v>
      </c>
      <c r="AK84" s="677" t="s">
        <v>50</v>
      </c>
      <c r="AL84" s="685">
        <v>92010</v>
      </c>
      <c r="AM84" s="676" t="s">
        <v>52</v>
      </c>
      <c r="AN84" s="518" t="s">
        <v>1719</v>
      </c>
      <c r="AO84" s="676" t="s">
        <v>1078</v>
      </c>
      <c r="AP84" s="684"/>
      <c r="AQ84" s="676" t="s">
        <v>37</v>
      </c>
      <c r="AR84" s="676"/>
      <c r="AS84" s="521"/>
      <c r="AT84" s="675"/>
      <c r="AU84" s="675"/>
      <c r="AV84" s="680"/>
      <c r="AW84" s="347">
        <f>U84</f>
        <v>49201132</v>
      </c>
      <c r="AX84" s="347" cm="1">
        <f t="array" ref="AX84">SUM(MID(0&amp;AW84,LARGE(INDEX(ISNUMBER(--MID(AW84,ROW($1:$8),1))*ROW($1:$8),),ROW($1:$8))+1,1)*10^ROW($1:$8)/10)</f>
        <v>49201132</v>
      </c>
      <c r="AY84" s="347" t="str">
        <f>VLOOKUP($AX84,'Item Master Data'!$A:$F,3,FALSE)</f>
        <v>Q.PEAK DUO BLK G10+</v>
      </c>
      <c r="AZ84" s="347">
        <f>VLOOKUP($AX84,'Item Master Data'!$A:$F,6,FALSE)</f>
        <v>360</v>
      </c>
      <c r="BA84" s="347">
        <f>X84/BB84</f>
        <v>26</v>
      </c>
      <c r="BB84" s="347">
        <f>VLOOKUP(AX84,'Item Master Data'!$A:$G,7,FALSE)</f>
        <v>32</v>
      </c>
      <c r="BC84" s="347"/>
      <c r="BD84" s="347">
        <f>W84-AZ84</f>
        <v>0</v>
      </c>
    </row>
    <row r="85" spans="1:56">
      <c r="A85" s="697"/>
      <c r="B85" s="558">
        <v>44642</v>
      </c>
      <c r="C85" s="558">
        <v>44642</v>
      </c>
      <c r="D85" s="687" t="s">
        <v>86</v>
      </c>
      <c r="E85" s="676" t="s">
        <v>2313</v>
      </c>
      <c r="F85" s="688"/>
      <c r="G85" s="505">
        <v>2022</v>
      </c>
      <c r="H85" s="676">
        <v>3</v>
      </c>
      <c r="I85" s="676">
        <v>127420</v>
      </c>
      <c r="J85" s="677">
        <v>44635</v>
      </c>
      <c r="K85" s="676" t="s">
        <v>2317</v>
      </c>
      <c r="L85" s="676" t="s">
        <v>1784</v>
      </c>
      <c r="M85" s="677">
        <v>44566</v>
      </c>
      <c r="N85" s="677">
        <v>44603</v>
      </c>
      <c r="O85" s="677"/>
      <c r="P85" s="677">
        <v>44631</v>
      </c>
      <c r="Q85" s="677">
        <v>44635</v>
      </c>
      <c r="R85" s="677">
        <v>44636</v>
      </c>
      <c r="S85" s="335" t="s">
        <v>1712</v>
      </c>
      <c r="T85" s="676">
        <v>60</v>
      </c>
      <c r="U85" s="688" t="s">
        <v>1874</v>
      </c>
      <c r="V85" s="676" t="s">
        <v>691</v>
      </c>
      <c r="W85" s="676">
        <v>340</v>
      </c>
      <c r="X85" s="626">
        <v>832</v>
      </c>
      <c r="Y85" s="525">
        <f>W85*X85</f>
        <v>282880</v>
      </c>
      <c r="Z85" s="337">
        <v>0.46499999999999997</v>
      </c>
      <c r="AA85" s="682">
        <f>Y85*Z85</f>
        <v>131539.19999999998</v>
      </c>
      <c r="AB85" s="682"/>
      <c r="AC85" s="683">
        <v>0</v>
      </c>
      <c r="AD85" s="676"/>
      <c r="AE85" s="540"/>
      <c r="AF85" s="500">
        <f>AA85+AD85+AE85</f>
        <v>131539.19999999998</v>
      </c>
      <c r="AG85" s="676" t="s">
        <v>1073</v>
      </c>
      <c r="AH85" s="676">
        <v>100</v>
      </c>
      <c r="AI85" s="676">
        <v>0</v>
      </c>
      <c r="AJ85" s="677" t="s">
        <v>1875</v>
      </c>
      <c r="AK85" s="677" t="s">
        <v>50</v>
      </c>
      <c r="AL85" s="685">
        <v>93291</v>
      </c>
      <c r="AM85" s="676" t="s">
        <v>52</v>
      </c>
      <c r="AN85" s="518" t="s">
        <v>50</v>
      </c>
      <c r="AO85" s="676" t="s">
        <v>1078</v>
      </c>
      <c r="AP85" s="684" t="s">
        <v>38</v>
      </c>
      <c r="AQ85" s="676" t="s">
        <v>37</v>
      </c>
      <c r="AR85" s="676" t="s">
        <v>1222</v>
      </c>
      <c r="AS85" s="521"/>
      <c r="AT85" s="675"/>
      <c r="AU85" s="675"/>
      <c r="AV85" s="680">
        <v>0.46499999999999997</v>
      </c>
      <c r="AW85" s="347" t="str">
        <f>U85</f>
        <v>30376609C+</v>
      </c>
      <c r="AX85" s="347" cm="1">
        <f t="array" ref="AX85">SUM(MID(0&amp;AW85,LARGE(INDEX(ISNUMBER(--MID(AW85,ROW($1:$8),1))*ROW($1:$8),),ROW($1:$8))+1,1)*10^ROW($1:$8)/10)</f>
        <v>30376609</v>
      </c>
      <c r="AY85" s="347" t="str">
        <f>VLOOKUP($AX85,'Item Master Data'!$A:$F,3,FALSE)</f>
        <v>Q.PEAK DUO BLK G6+</v>
      </c>
      <c r="AZ85" s="347">
        <f>VLOOKUP($AX85,'Item Master Data'!$A:$F,6,FALSE)</f>
        <v>340</v>
      </c>
      <c r="BA85" s="347">
        <f>X85/BB85</f>
        <v>26</v>
      </c>
      <c r="BB85" s="347">
        <f>VLOOKUP(AX85,'Item Master Data'!$A:$G,7,FALSE)</f>
        <v>32</v>
      </c>
      <c r="BC85" s="347"/>
      <c r="BD85" s="347">
        <f>W85-AZ85</f>
        <v>0</v>
      </c>
    </row>
    <row r="86" spans="1:56">
      <c r="A86" s="697"/>
      <c r="B86" s="558">
        <v>44642</v>
      </c>
      <c r="C86" s="558">
        <v>44642</v>
      </c>
      <c r="D86" s="687" t="s">
        <v>86</v>
      </c>
      <c r="E86" s="676" t="s">
        <v>2313</v>
      </c>
      <c r="F86" s="688"/>
      <c r="G86" s="505">
        <v>2022</v>
      </c>
      <c r="H86" s="676">
        <v>3</v>
      </c>
      <c r="I86" s="676">
        <v>127421</v>
      </c>
      <c r="J86" s="336">
        <v>44636</v>
      </c>
      <c r="K86" s="676" t="s">
        <v>2318</v>
      </c>
      <c r="L86" s="676" t="s">
        <v>1784</v>
      </c>
      <c r="M86" s="677">
        <v>44566</v>
      </c>
      <c r="N86" s="677">
        <v>44603</v>
      </c>
      <c r="O86" s="677"/>
      <c r="P86" s="336">
        <v>44631</v>
      </c>
      <c r="Q86" s="336">
        <v>44636</v>
      </c>
      <c r="R86" s="336">
        <v>44641</v>
      </c>
      <c r="S86" s="335" t="s">
        <v>1712</v>
      </c>
      <c r="T86" s="335">
        <v>60</v>
      </c>
      <c r="U86" s="688" t="s">
        <v>1874</v>
      </c>
      <c r="V86" s="335" t="s">
        <v>691</v>
      </c>
      <c r="W86" s="676">
        <v>340</v>
      </c>
      <c r="X86" s="626">
        <v>832</v>
      </c>
      <c r="Y86" s="525">
        <f>W86*X86</f>
        <v>282880</v>
      </c>
      <c r="Z86" s="337">
        <v>0.46499999999999997</v>
      </c>
      <c r="AA86" s="682">
        <f>Y86*Z86</f>
        <v>131539.19999999998</v>
      </c>
      <c r="AB86" s="682"/>
      <c r="AC86" s="339">
        <v>0</v>
      </c>
      <c r="AD86" s="676"/>
      <c r="AE86" s="540"/>
      <c r="AF86" s="500">
        <f>AA86+AD86+AE86</f>
        <v>131539.19999999998</v>
      </c>
      <c r="AG86" s="335" t="s">
        <v>1073</v>
      </c>
      <c r="AH86" s="676">
        <v>100</v>
      </c>
      <c r="AI86" s="676">
        <v>0</v>
      </c>
      <c r="AJ86" s="677" t="s">
        <v>2319</v>
      </c>
      <c r="AK86" s="677" t="s">
        <v>1088</v>
      </c>
      <c r="AL86" s="685" t="s">
        <v>2320</v>
      </c>
      <c r="AM86" s="335" t="s">
        <v>52</v>
      </c>
      <c r="AN86" s="518" t="s">
        <v>50</v>
      </c>
      <c r="AO86" s="335" t="s">
        <v>1078</v>
      </c>
      <c r="AP86" s="684" t="s">
        <v>38</v>
      </c>
      <c r="AQ86" s="676" t="s">
        <v>37</v>
      </c>
      <c r="AR86" s="676" t="s">
        <v>1222</v>
      </c>
      <c r="AS86" s="521"/>
      <c r="AT86" s="675"/>
      <c r="AU86" s="675"/>
      <c r="AV86" s="680">
        <v>0.46499999999999997</v>
      </c>
      <c r="AW86" s="347" t="str">
        <f>U86</f>
        <v>30376609C+</v>
      </c>
      <c r="AX86" s="347" cm="1">
        <f t="array" ref="AX86">SUM(MID(0&amp;AW86,LARGE(INDEX(ISNUMBER(--MID(AW86,ROW($1:$8),1))*ROW($1:$8),),ROW($1:$8))+1,1)*10^ROW($1:$8)/10)</f>
        <v>30376609</v>
      </c>
      <c r="AY86" s="347" t="str">
        <f>VLOOKUP($AX86,'Item Master Data'!$A:$F,3,FALSE)</f>
        <v>Q.PEAK DUO BLK G6+</v>
      </c>
      <c r="AZ86" s="347">
        <f>VLOOKUP($AX86,'Item Master Data'!$A:$F,6,FALSE)</f>
        <v>340</v>
      </c>
      <c r="BA86" s="347">
        <f>X86/BB86</f>
        <v>26</v>
      </c>
      <c r="BB86" s="347">
        <f>VLOOKUP(AX86,'Item Master Data'!$A:$G,7,FALSE)</f>
        <v>32</v>
      </c>
      <c r="BC86" s="347"/>
      <c r="BD86" s="347">
        <f>W86-AZ86</f>
        <v>0</v>
      </c>
    </row>
    <row r="87" spans="1:56">
      <c r="A87" s="697"/>
      <c r="B87" s="558">
        <v>44642</v>
      </c>
      <c r="C87" s="558">
        <v>44642</v>
      </c>
      <c r="D87" s="687" t="s">
        <v>86</v>
      </c>
      <c r="E87" s="676" t="s">
        <v>2313</v>
      </c>
      <c r="F87" s="688"/>
      <c r="G87" s="505">
        <v>2022</v>
      </c>
      <c r="H87" s="676">
        <v>3</v>
      </c>
      <c r="I87" s="676">
        <v>127500</v>
      </c>
      <c r="J87" s="336">
        <v>44645</v>
      </c>
      <c r="K87" s="676" t="s">
        <v>2314</v>
      </c>
      <c r="L87" s="676" t="s">
        <v>1784</v>
      </c>
      <c r="M87" s="677">
        <v>44566</v>
      </c>
      <c r="N87" s="677">
        <v>44603</v>
      </c>
      <c r="O87" s="677"/>
      <c r="P87" s="336">
        <v>44642</v>
      </c>
      <c r="Q87" s="336">
        <v>44645</v>
      </c>
      <c r="R87" s="336">
        <v>44648</v>
      </c>
      <c r="S87" s="335" t="s">
        <v>1712</v>
      </c>
      <c r="T87" s="335">
        <v>60</v>
      </c>
      <c r="U87" s="688" t="s">
        <v>1874</v>
      </c>
      <c r="V87" s="335" t="s">
        <v>691</v>
      </c>
      <c r="W87" s="676">
        <v>340</v>
      </c>
      <c r="X87" s="626">
        <v>832</v>
      </c>
      <c r="Y87" s="525">
        <f>W87*X87</f>
        <v>282880</v>
      </c>
      <c r="Z87" s="337">
        <v>0.46499999999999997</v>
      </c>
      <c r="AA87" s="682">
        <f>Y87*Z87</f>
        <v>131539.19999999998</v>
      </c>
      <c r="AB87" s="682"/>
      <c r="AC87" s="339">
        <v>0</v>
      </c>
      <c r="AD87" s="676"/>
      <c r="AE87" s="540"/>
      <c r="AF87" s="500">
        <f>AA87+AD87+AE87</f>
        <v>131539.19999999998</v>
      </c>
      <c r="AG87" s="335" t="s">
        <v>1073</v>
      </c>
      <c r="AH87" s="676">
        <v>100</v>
      </c>
      <c r="AI87" s="676">
        <v>0</v>
      </c>
      <c r="AJ87" s="677" t="s">
        <v>1881</v>
      </c>
      <c r="AK87" s="677" t="s">
        <v>1149</v>
      </c>
      <c r="AL87" s="685" t="s">
        <v>1882</v>
      </c>
      <c r="AM87" s="335" t="s">
        <v>52</v>
      </c>
      <c r="AN87" s="518" t="s">
        <v>50</v>
      </c>
      <c r="AO87" s="335" t="s">
        <v>1078</v>
      </c>
      <c r="AP87" s="684" t="s">
        <v>38</v>
      </c>
      <c r="AQ87" s="676" t="s">
        <v>37</v>
      </c>
      <c r="AR87" s="676" t="s">
        <v>1222</v>
      </c>
      <c r="AS87" s="521"/>
      <c r="AT87" s="675"/>
      <c r="AU87" s="675"/>
      <c r="AV87" s="680">
        <v>0.46499999999999997</v>
      </c>
      <c r="AW87" s="347" t="str">
        <f>U87</f>
        <v>30376609C+</v>
      </c>
      <c r="AX87" s="347" cm="1">
        <f t="array" ref="AX87">SUM(MID(0&amp;AW87,LARGE(INDEX(ISNUMBER(--MID(AW87,ROW($1:$8),1))*ROW($1:$8),),ROW($1:$8))+1,1)*10^ROW($1:$8)/10)</f>
        <v>30376609</v>
      </c>
      <c r="AY87" s="347" t="str">
        <f>VLOOKUP($AX87,'Item Master Data'!$A:$F,3,FALSE)</f>
        <v>Q.PEAK DUO BLK G6+</v>
      </c>
      <c r="AZ87" s="347">
        <f>VLOOKUP($AX87,'Item Master Data'!$A:$F,6,FALSE)</f>
        <v>340</v>
      </c>
      <c r="BA87" s="347">
        <f>X87/BB87</f>
        <v>26</v>
      </c>
      <c r="BB87" s="347">
        <f>VLOOKUP(AX87,'Item Master Data'!$A:$G,7,FALSE)</f>
        <v>32</v>
      </c>
      <c r="BC87" s="347"/>
      <c r="BD87" s="347">
        <f>W87-AZ87</f>
        <v>0</v>
      </c>
    </row>
    <row r="88" spans="1:56">
      <c r="A88" s="697"/>
      <c r="B88" s="558">
        <v>44600</v>
      </c>
      <c r="C88" s="558">
        <v>44600</v>
      </c>
      <c r="D88" s="687" t="s">
        <v>86</v>
      </c>
      <c r="E88" s="676"/>
      <c r="F88" s="688" t="s">
        <v>87</v>
      </c>
      <c r="G88" s="505">
        <v>2022</v>
      </c>
      <c r="H88" s="676">
        <v>3</v>
      </c>
      <c r="I88" s="676">
        <v>127402</v>
      </c>
      <c r="J88" s="677">
        <v>44641</v>
      </c>
      <c r="K88" s="676">
        <v>1292</v>
      </c>
      <c r="L88" s="676" t="s">
        <v>2321</v>
      </c>
      <c r="M88" s="677">
        <v>44438</v>
      </c>
      <c r="N88" s="677">
        <v>44438</v>
      </c>
      <c r="O88" s="677"/>
      <c r="P88" s="677">
        <v>44601</v>
      </c>
      <c r="Q88" s="677">
        <v>44641</v>
      </c>
      <c r="R88" s="677">
        <v>44641</v>
      </c>
      <c r="S88" s="676" t="s">
        <v>1712</v>
      </c>
      <c r="T88" s="676">
        <v>72</v>
      </c>
      <c r="U88" s="688" t="s">
        <v>2322</v>
      </c>
      <c r="V88" s="676" t="s">
        <v>1108</v>
      </c>
      <c r="W88" s="676">
        <v>475</v>
      </c>
      <c r="X88" s="626">
        <v>1073</v>
      </c>
      <c r="Y88" s="525">
        <f>W88*X88</f>
        <v>509675</v>
      </c>
      <c r="Z88" s="337">
        <v>0.45</v>
      </c>
      <c r="AA88" s="682">
        <f>Y88*Z88</f>
        <v>229353.75</v>
      </c>
      <c r="AB88" s="682"/>
      <c r="AC88" s="339">
        <v>0</v>
      </c>
      <c r="AD88" s="676"/>
      <c r="AE88" s="540">
        <v>23508.759374999998</v>
      </c>
      <c r="AF88" s="500">
        <f>AA88+AD88+AE88</f>
        <v>252862.50937499999</v>
      </c>
      <c r="AG88" s="335" t="s">
        <v>1073</v>
      </c>
      <c r="AH88" s="676">
        <v>10</v>
      </c>
      <c r="AI88" s="676">
        <v>30</v>
      </c>
      <c r="AJ88" s="677" t="s">
        <v>2323</v>
      </c>
      <c r="AK88" s="677" t="s">
        <v>50</v>
      </c>
      <c r="AL88" s="685" t="s">
        <v>2324</v>
      </c>
      <c r="AM88" s="335" t="s">
        <v>52</v>
      </c>
      <c r="AN88" s="518" t="s">
        <v>50</v>
      </c>
      <c r="AO88" s="335" t="s">
        <v>1078</v>
      </c>
      <c r="AP88" s="684" t="s">
        <v>38</v>
      </c>
      <c r="AQ88" s="676" t="s">
        <v>1090</v>
      </c>
      <c r="AR88" s="676"/>
      <c r="AS88" s="521"/>
      <c r="AT88" s="675"/>
      <c r="AU88" s="675"/>
      <c r="AV88" s="680"/>
      <c r="AW88" s="347" t="str">
        <f>U88</f>
        <v>30397371F</v>
      </c>
      <c r="AX88" s="347" cm="1">
        <f t="array" ref="AX88">SUM(MID(0&amp;AW88,LARGE(INDEX(ISNUMBER(--MID(AW88,ROW($1:$8),1))*ROW($1:$8),),ROW($1:$8))+1,1)*10^ROW($1:$8)/10)</f>
        <v>30397371</v>
      </c>
      <c r="AY88" s="347" t="str">
        <f>VLOOKUP($AX88,'Item Master Data'!$A:$F,3,FALSE)</f>
        <v xml:space="preserve">Q.PEAK DUO XL G10 </v>
      </c>
      <c r="AZ88" s="347">
        <f>VLOOKUP($AX88,'Item Master Data'!$A:$F,6,FALSE)</f>
        <v>475</v>
      </c>
      <c r="BA88" s="347">
        <f>X88/BB88</f>
        <v>37</v>
      </c>
      <c r="BB88" s="347">
        <f>VLOOKUP(AX88,'Item Master Data'!$A:$G,7,FALSE)</f>
        <v>29</v>
      </c>
      <c r="BC88" s="347"/>
      <c r="BD88" s="347">
        <f>W88-AZ88</f>
        <v>0</v>
      </c>
    </row>
    <row r="89" spans="1:56">
      <c r="A89" s="697"/>
      <c r="B89" s="558">
        <v>44600</v>
      </c>
      <c r="C89" s="558">
        <v>44600</v>
      </c>
      <c r="D89" s="687" t="s">
        <v>86</v>
      </c>
      <c r="E89" s="676" t="s">
        <v>2008</v>
      </c>
      <c r="F89" s="688" t="s">
        <v>87</v>
      </c>
      <c r="G89" s="505">
        <v>2022</v>
      </c>
      <c r="H89" s="676">
        <v>3</v>
      </c>
      <c r="I89" s="676">
        <v>127402</v>
      </c>
      <c r="J89" s="677">
        <v>44641</v>
      </c>
      <c r="K89" s="676">
        <v>1292</v>
      </c>
      <c r="L89" s="676" t="s">
        <v>2321</v>
      </c>
      <c r="M89" s="677">
        <v>44438</v>
      </c>
      <c r="N89" s="677">
        <v>44438</v>
      </c>
      <c r="O89" s="677"/>
      <c r="P89" s="336">
        <v>44601</v>
      </c>
      <c r="Q89" s="336">
        <v>44641</v>
      </c>
      <c r="R89" s="336">
        <v>44641</v>
      </c>
      <c r="S89" s="335" t="s">
        <v>1712</v>
      </c>
      <c r="T89" s="335">
        <v>72</v>
      </c>
      <c r="U89" s="688" t="s">
        <v>1840</v>
      </c>
      <c r="V89" s="335" t="s">
        <v>1108</v>
      </c>
      <c r="W89" s="676">
        <v>475</v>
      </c>
      <c r="X89" s="626">
        <v>812</v>
      </c>
      <c r="Y89" s="525">
        <f>W89*X89</f>
        <v>385700</v>
      </c>
      <c r="Z89" s="337">
        <v>0.45</v>
      </c>
      <c r="AA89" s="682">
        <f>Y89*Z89</f>
        <v>173565</v>
      </c>
      <c r="AB89" s="682"/>
      <c r="AC89" s="339">
        <v>0</v>
      </c>
      <c r="AD89" s="676"/>
      <c r="AE89" s="540">
        <v>17790.412499999999</v>
      </c>
      <c r="AF89" s="500">
        <f>AA89+AD89+AE89</f>
        <v>191355.41250000001</v>
      </c>
      <c r="AG89" s="335" t="s">
        <v>1073</v>
      </c>
      <c r="AH89" s="676">
        <v>10</v>
      </c>
      <c r="AI89" s="676">
        <v>30</v>
      </c>
      <c r="AJ89" s="677" t="s">
        <v>2323</v>
      </c>
      <c r="AK89" s="677" t="s">
        <v>50</v>
      </c>
      <c r="AL89" s="685" t="s">
        <v>2324</v>
      </c>
      <c r="AM89" s="335" t="s">
        <v>52</v>
      </c>
      <c r="AN89" s="518" t="s">
        <v>50</v>
      </c>
      <c r="AO89" s="335" t="s">
        <v>1078</v>
      </c>
      <c r="AP89" s="684" t="s">
        <v>38</v>
      </c>
      <c r="AQ89" s="676" t="s">
        <v>1090</v>
      </c>
      <c r="AR89" s="676"/>
      <c r="AS89" s="521"/>
      <c r="AT89" s="675"/>
      <c r="AU89" s="675"/>
      <c r="AV89" s="680"/>
      <c r="AW89" s="347" t="str">
        <f>U89</f>
        <v>30397471F</v>
      </c>
      <c r="AX89" s="347" cm="1">
        <f t="array" ref="AX89">SUM(MID(0&amp;AW89,LARGE(INDEX(ISNUMBER(--MID(AW89,ROW($1:$8),1))*ROW($1:$8),),ROW($1:$8))+1,1)*10^ROW($1:$8)/10)</f>
        <v>30397471</v>
      </c>
      <c r="AY89" s="347" t="str">
        <f>VLOOKUP($AX89,'Item Master Data'!$A:$F,3,FALSE)</f>
        <v>Q.PEAK DUO XL G10</v>
      </c>
      <c r="AZ89" s="347">
        <f>VLOOKUP($AX89,'Item Master Data'!$A:$F,6,FALSE)</f>
        <v>475</v>
      </c>
      <c r="BA89" s="347">
        <f>X89/BB89</f>
        <v>28</v>
      </c>
      <c r="BB89" s="347">
        <f>VLOOKUP(AX89,'Item Master Data'!$A:$G,7,FALSE)</f>
        <v>29</v>
      </c>
      <c r="BC89" s="347"/>
      <c r="BD89" s="347">
        <f>W89-AZ89</f>
        <v>0</v>
      </c>
    </row>
    <row r="90" spans="1:56">
      <c r="A90" s="697">
        <v>10</v>
      </c>
      <c r="B90" s="558">
        <v>44635</v>
      </c>
      <c r="C90" s="558">
        <v>44636</v>
      </c>
      <c r="D90" s="687" t="s">
        <v>86</v>
      </c>
      <c r="E90" s="676"/>
      <c r="F90" s="688" t="s">
        <v>1152</v>
      </c>
      <c r="G90" s="505">
        <v>2022</v>
      </c>
      <c r="H90" s="676">
        <v>3</v>
      </c>
      <c r="I90" s="676">
        <v>127413</v>
      </c>
      <c r="J90" s="336">
        <v>44642</v>
      </c>
      <c r="K90" s="676">
        <v>101489</v>
      </c>
      <c r="L90" s="676" t="s">
        <v>2335</v>
      </c>
      <c r="M90" s="677">
        <v>44481</v>
      </c>
      <c r="N90" s="677">
        <v>44563</v>
      </c>
      <c r="O90" s="677"/>
      <c r="P90" s="336">
        <v>44637</v>
      </c>
      <c r="Q90" s="336">
        <v>44642</v>
      </c>
      <c r="R90" s="336">
        <v>44642</v>
      </c>
      <c r="S90" s="335" t="s">
        <v>1712</v>
      </c>
      <c r="T90" s="335">
        <v>60</v>
      </c>
      <c r="U90" s="688" t="s">
        <v>1791</v>
      </c>
      <c r="V90" s="335" t="s">
        <v>973</v>
      </c>
      <c r="W90" s="676">
        <v>400</v>
      </c>
      <c r="X90" s="626">
        <v>768</v>
      </c>
      <c r="Y90" s="525">
        <f>W90*X90</f>
        <v>307200</v>
      </c>
      <c r="Z90" s="417">
        <v>0.57499999999999996</v>
      </c>
      <c r="AA90" s="682">
        <f>Y90*Z90</f>
        <v>176640</v>
      </c>
      <c r="AB90" s="682"/>
      <c r="AC90" s="339">
        <v>0</v>
      </c>
      <c r="AD90" s="676"/>
      <c r="AE90" s="540">
        <v>14572.800000000001</v>
      </c>
      <c r="AF90" s="500">
        <f>AA90+AD90+AE90</f>
        <v>191212.79999999999</v>
      </c>
      <c r="AG90" s="335" t="s">
        <v>1073</v>
      </c>
      <c r="AH90" s="676">
        <v>100</v>
      </c>
      <c r="AI90" s="676">
        <v>0</v>
      </c>
      <c r="AJ90" s="677" t="s">
        <v>2112</v>
      </c>
      <c r="AK90" s="677" t="s">
        <v>50</v>
      </c>
      <c r="AL90" s="685">
        <v>92058</v>
      </c>
      <c r="AM90" s="335" t="s">
        <v>52</v>
      </c>
      <c r="AN90" s="518" t="s">
        <v>50</v>
      </c>
      <c r="AO90" s="335" t="s">
        <v>1078</v>
      </c>
      <c r="AP90" s="684" t="s">
        <v>38</v>
      </c>
      <c r="AQ90" s="676" t="s">
        <v>37</v>
      </c>
      <c r="AR90" s="676"/>
      <c r="AS90" s="521"/>
      <c r="AT90" s="675" t="s">
        <v>1157</v>
      </c>
      <c r="AU90" s="675" t="s">
        <v>1078</v>
      </c>
      <c r="AV90" s="680"/>
      <c r="AW90" s="347" t="str">
        <f>U90</f>
        <v>30390156H</v>
      </c>
      <c r="AX90" s="347" cm="1">
        <f t="array" ref="AX90">SUM(MID(0&amp;AW90,LARGE(INDEX(ISNUMBER(--MID(AW90,ROW($1:$8),1))*ROW($1:$8),),ROW($1:$8))+1,1)*10^ROW($1:$8)/10)</f>
        <v>30390156</v>
      </c>
      <c r="AY90" s="347" t="str">
        <f>VLOOKUP($AX90,'Item Master Data'!$A:$F,3,FALSE)</f>
        <v>Q.PEAK DUO BLK ML G10+</v>
      </c>
      <c r="AZ90" s="347">
        <f>VLOOKUP($AX90,'Item Master Data'!$A:$F,6,FALSE)</f>
        <v>400</v>
      </c>
      <c r="BA90" s="347">
        <f>X90/BB90</f>
        <v>24</v>
      </c>
      <c r="BB90" s="347">
        <f>VLOOKUP(AX90,'Item Master Data'!$A:$G,7,FALSE)</f>
        <v>32</v>
      </c>
      <c r="BC90" s="347"/>
      <c r="BD90" s="347">
        <f>W90-AZ90</f>
        <v>0</v>
      </c>
    </row>
    <row r="91" spans="1:56">
      <c r="A91" s="697"/>
      <c r="B91" s="558">
        <v>44642</v>
      </c>
      <c r="C91" s="558">
        <v>44663</v>
      </c>
      <c r="D91" s="687" t="s">
        <v>86</v>
      </c>
      <c r="E91" s="676"/>
      <c r="F91" s="688"/>
      <c r="G91" s="505">
        <v>2022</v>
      </c>
      <c r="H91" s="676">
        <v>4</v>
      </c>
      <c r="I91" s="676" t="s">
        <v>1743</v>
      </c>
      <c r="J91" s="336"/>
      <c r="K91" s="676">
        <v>220210</v>
      </c>
      <c r="L91" s="676" t="s">
        <v>1744</v>
      </c>
      <c r="M91" s="677">
        <v>37296</v>
      </c>
      <c r="N91" s="677">
        <v>44660</v>
      </c>
      <c r="O91" s="677"/>
      <c r="P91" s="336">
        <v>44663</v>
      </c>
      <c r="Q91" s="336">
        <v>44669</v>
      </c>
      <c r="R91" s="336">
        <v>44670</v>
      </c>
      <c r="S91" s="335" t="s">
        <v>88</v>
      </c>
      <c r="T91" s="335">
        <v>60</v>
      </c>
      <c r="U91" s="688" t="s">
        <v>1745</v>
      </c>
      <c r="V91" s="335" t="s">
        <v>986</v>
      </c>
      <c r="W91" s="676">
        <v>395</v>
      </c>
      <c r="X91" s="626">
        <v>256</v>
      </c>
      <c r="Y91" s="525">
        <f>W91*X91</f>
        <v>101120</v>
      </c>
      <c r="Z91" s="337">
        <v>0.57000000000000006</v>
      </c>
      <c r="AA91" s="682">
        <f>Y91*Z91</f>
        <v>57638.400000000009</v>
      </c>
      <c r="AB91" s="682"/>
      <c r="AC91" s="339">
        <v>0</v>
      </c>
      <c r="AD91" s="676"/>
      <c r="AE91" s="676"/>
      <c r="AF91" s="500">
        <f>AA91+AD91+AE91</f>
        <v>57638.400000000009</v>
      </c>
      <c r="AG91" s="335" t="s">
        <v>1073</v>
      </c>
      <c r="AH91" s="676"/>
      <c r="AI91" s="676">
        <v>60</v>
      </c>
      <c r="AJ91" s="677" t="s">
        <v>1746</v>
      </c>
      <c r="AK91" s="677" t="s">
        <v>50</v>
      </c>
      <c r="AL91" s="685" t="s">
        <v>1747</v>
      </c>
      <c r="AM91" s="335" t="s">
        <v>52</v>
      </c>
      <c r="AN91" s="518" t="s">
        <v>50</v>
      </c>
      <c r="AO91" s="335" t="s">
        <v>1078</v>
      </c>
      <c r="AP91" s="684" t="s">
        <v>38</v>
      </c>
      <c r="AQ91" s="676" t="s">
        <v>37</v>
      </c>
      <c r="AR91" s="676"/>
      <c r="AS91" s="521"/>
      <c r="AT91" s="675"/>
      <c r="AU91" s="675"/>
      <c r="AV91" s="680"/>
      <c r="AW91" s="347" t="str">
        <f>U91</f>
        <v>30390155H</v>
      </c>
      <c r="AX91" s="347" cm="1">
        <f t="array" ref="AX91">SUM(MID(0&amp;AW91,LARGE(INDEX(ISNUMBER(--MID(AW91,ROW($1:$8),1))*ROW($1:$8),),ROW($1:$8))+1,1)*10^ROW($1:$8)/10)</f>
        <v>30390155</v>
      </c>
      <c r="AY91" s="347" t="str">
        <f>VLOOKUP($AX91,'Item Master Data'!$A:$F,3,FALSE)</f>
        <v>Q.PEAK DUO BLK ML G10+</v>
      </c>
      <c r="AZ91" s="347">
        <f>VLOOKUP($AX91,'Item Master Data'!$A:$F,6,FALSE)</f>
        <v>395</v>
      </c>
      <c r="BA91" s="347">
        <f>X91/BB91</f>
        <v>8</v>
      </c>
      <c r="BB91" s="347">
        <f>VLOOKUP(AX91,'Item Master Data'!$A:$G,7,FALSE)</f>
        <v>32</v>
      </c>
      <c r="BC91" s="347"/>
      <c r="BD91" s="347">
        <f>W91-AZ91</f>
        <v>0</v>
      </c>
    </row>
    <row r="92" spans="1:56">
      <c r="A92" s="697"/>
      <c r="B92" s="558">
        <v>44628</v>
      </c>
      <c r="C92" s="558">
        <v>44628</v>
      </c>
      <c r="D92" s="687" t="s">
        <v>86</v>
      </c>
      <c r="E92" s="676" t="s">
        <v>1787</v>
      </c>
      <c r="F92" s="688"/>
      <c r="G92" s="505">
        <v>2022</v>
      </c>
      <c r="H92" s="676">
        <v>4</v>
      </c>
      <c r="I92" s="676" t="s">
        <v>1788</v>
      </c>
      <c r="J92" s="677">
        <v>44659</v>
      </c>
      <c r="K92" s="676" t="s">
        <v>1789</v>
      </c>
      <c r="L92" s="676" t="s">
        <v>1717</v>
      </c>
      <c r="M92" s="677">
        <v>44433</v>
      </c>
      <c r="N92" s="677">
        <v>44536</v>
      </c>
      <c r="O92" s="677"/>
      <c r="P92" s="336">
        <v>44628</v>
      </c>
      <c r="Q92" s="336">
        <v>44659</v>
      </c>
      <c r="R92" s="336">
        <v>44664</v>
      </c>
      <c r="S92" s="335" t="s">
        <v>1712</v>
      </c>
      <c r="T92" s="335">
        <v>60</v>
      </c>
      <c r="U92" s="688">
        <v>49204132</v>
      </c>
      <c r="V92" s="335" t="s">
        <v>1231</v>
      </c>
      <c r="W92" s="676">
        <v>360</v>
      </c>
      <c r="X92" s="626">
        <v>156</v>
      </c>
      <c r="Y92" s="525">
        <f>W92*X92</f>
        <v>56160</v>
      </c>
      <c r="Z92" s="337">
        <v>0.83000000000000007</v>
      </c>
      <c r="AA92" s="682">
        <f>Y92*Z92</f>
        <v>46612.800000000003</v>
      </c>
      <c r="AB92" s="682"/>
      <c r="AC92" s="339">
        <v>0</v>
      </c>
      <c r="AD92" s="676"/>
      <c r="AE92" s="676"/>
      <c r="AF92" s="500">
        <f>AA92+AD92+AE92</f>
        <v>46612.800000000003</v>
      </c>
      <c r="AG92" s="335" t="s">
        <v>1073</v>
      </c>
      <c r="AH92" s="676"/>
      <c r="AI92" s="676">
        <v>60</v>
      </c>
      <c r="AJ92" s="677" t="s">
        <v>1718</v>
      </c>
      <c r="AK92" s="677" t="s">
        <v>50</v>
      </c>
      <c r="AL92" s="685">
        <v>92806</v>
      </c>
      <c r="AM92" s="335" t="s">
        <v>52</v>
      </c>
      <c r="AN92" s="518" t="s">
        <v>1719</v>
      </c>
      <c r="AO92" s="335" t="s">
        <v>1078</v>
      </c>
      <c r="AP92" s="684"/>
      <c r="AQ92" s="676" t="s">
        <v>37</v>
      </c>
      <c r="AR92" s="676"/>
      <c r="AS92" s="521"/>
      <c r="AT92" s="675"/>
      <c r="AU92" s="675"/>
      <c r="AV92" s="680"/>
      <c r="AW92" s="347">
        <f>U92</f>
        <v>49204132</v>
      </c>
      <c r="AX92" s="347" cm="1">
        <f t="array" ref="AX92">SUM(MID(0&amp;AW92,LARGE(INDEX(ISNUMBER(--MID(AW92,ROW($1:$8),1))*ROW($1:$8),),ROW($1:$8))+1,1)*10^ROW($1:$8)/10)</f>
        <v>49204132</v>
      </c>
      <c r="AY92" s="347" t="str">
        <f>VLOOKUP($AX92,'Item Master Data'!$A:$F,3,FALSE)</f>
        <v>Q.PEAK DUO BLK G10+/AC</v>
      </c>
      <c r="AZ92" s="347">
        <f>VLOOKUP($AX92,'Item Master Data'!$A:$F,6,FALSE)</f>
        <v>360</v>
      </c>
      <c r="BA92" s="347">
        <f>X92/BB92</f>
        <v>6</v>
      </c>
      <c r="BB92" s="347">
        <f>VLOOKUP(AX92,'Item Master Data'!$A:$G,7,FALSE)</f>
        <v>26</v>
      </c>
      <c r="BC92" s="347"/>
      <c r="BD92" s="347">
        <f>W92-AZ92</f>
        <v>0</v>
      </c>
    </row>
    <row r="93" spans="1:56">
      <c r="A93" s="697"/>
      <c r="B93" s="558">
        <v>44629</v>
      </c>
      <c r="C93" s="558">
        <v>44629</v>
      </c>
      <c r="D93" s="687" t="s">
        <v>86</v>
      </c>
      <c r="E93" s="676" t="s">
        <v>1755</v>
      </c>
      <c r="F93" s="688"/>
      <c r="G93" s="505">
        <v>2022</v>
      </c>
      <c r="H93" s="676">
        <v>4</v>
      </c>
      <c r="I93" s="676"/>
      <c r="J93" s="336">
        <v>44657</v>
      </c>
      <c r="K93" s="676" t="s">
        <v>1756</v>
      </c>
      <c r="L93" s="676" t="s">
        <v>1717</v>
      </c>
      <c r="M93" s="677">
        <v>44480</v>
      </c>
      <c r="N93" s="677">
        <v>44623</v>
      </c>
      <c r="O93" s="677"/>
      <c r="P93" s="336">
        <v>44629</v>
      </c>
      <c r="Q93" s="336">
        <v>44657</v>
      </c>
      <c r="R93" s="336">
        <v>44658</v>
      </c>
      <c r="S93" s="335" t="s">
        <v>88</v>
      </c>
      <c r="T93" s="335">
        <v>60</v>
      </c>
      <c r="U93" s="688">
        <v>49201132</v>
      </c>
      <c r="V93" s="335" t="s">
        <v>986</v>
      </c>
      <c r="W93" s="676">
        <v>360</v>
      </c>
      <c r="X93" s="626">
        <v>832</v>
      </c>
      <c r="Y93" s="525">
        <f>W93*X93</f>
        <v>299520</v>
      </c>
      <c r="Z93" s="417">
        <v>0.53</v>
      </c>
      <c r="AA93" s="682">
        <f>Y93*Z93</f>
        <v>158745.60000000001</v>
      </c>
      <c r="AB93" s="682"/>
      <c r="AC93" s="339">
        <v>0</v>
      </c>
      <c r="AD93" s="676"/>
      <c r="AE93" s="676"/>
      <c r="AF93" s="500">
        <f>AA93+AD93+AE93</f>
        <v>158745.60000000001</v>
      </c>
      <c r="AG93" s="335" t="s">
        <v>1073</v>
      </c>
      <c r="AH93" s="676"/>
      <c r="AI93" s="676">
        <v>60</v>
      </c>
      <c r="AJ93" s="677" t="s">
        <v>1718</v>
      </c>
      <c r="AK93" s="677" t="s">
        <v>50</v>
      </c>
      <c r="AL93" s="685" t="s">
        <v>1753</v>
      </c>
      <c r="AM93" s="335" t="s">
        <v>52</v>
      </c>
      <c r="AN93" s="518" t="s">
        <v>1719</v>
      </c>
      <c r="AO93" s="335" t="s">
        <v>1078</v>
      </c>
      <c r="AP93" s="684"/>
      <c r="AQ93" s="676" t="s">
        <v>37</v>
      </c>
      <c r="AR93" s="676"/>
      <c r="AS93" s="521"/>
      <c r="AT93" s="675" t="s">
        <v>1077</v>
      </c>
      <c r="AU93" s="675"/>
      <c r="AV93" s="680"/>
      <c r="AW93" s="347">
        <f>U93</f>
        <v>49201132</v>
      </c>
      <c r="AX93" s="347" cm="1">
        <f t="array" ref="AX93">SUM(MID(0&amp;AW93,LARGE(INDEX(ISNUMBER(--MID(AW93,ROW($1:$8),1))*ROW($1:$8),),ROW($1:$8))+1,1)*10^ROW($1:$8)/10)</f>
        <v>49201132</v>
      </c>
      <c r="AY93" s="347" t="str">
        <f>VLOOKUP($AX93,'Item Master Data'!$A:$F,3,FALSE)</f>
        <v>Q.PEAK DUO BLK G10+</v>
      </c>
      <c r="AZ93" s="347">
        <f>VLOOKUP($AX93,'Item Master Data'!$A:$F,6,FALSE)</f>
        <v>360</v>
      </c>
      <c r="BA93" s="347">
        <f>X93/BB93</f>
        <v>26</v>
      </c>
      <c r="BB93" s="347">
        <f>VLOOKUP(AX93,'Item Master Data'!$A:$G,7,FALSE)</f>
        <v>32</v>
      </c>
      <c r="BC93" s="347"/>
      <c r="BD93" s="347">
        <f>W93-AZ93</f>
        <v>0</v>
      </c>
    </row>
    <row r="94" spans="1:56">
      <c r="A94" s="697"/>
      <c r="B94" s="558">
        <v>44629</v>
      </c>
      <c r="C94" s="558">
        <v>44629</v>
      </c>
      <c r="D94" s="687" t="s">
        <v>86</v>
      </c>
      <c r="E94" s="676" t="s">
        <v>1751</v>
      </c>
      <c r="F94" s="676">
        <v>1</v>
      </c>
      <c r="G94" s="505">
        <v>2022</v>
      </c>
      <c r="H94" s="676">
        <v>4</v>
      </c>
      <c r="I94" s="676"/>
      <c r="J94" s="677"/>
      <c r="K94" s="676" t="s">
        <v>1752</v>
      </c>
      <c r="L94" s="676" t="s">
        <v>1717</v>
      </c>
      <c r="M94" s="677">
        <v>44480</v>
      </c>
      <c r="N94" s="677">
        <v>44654</v>
      </c>
      <c r="O94" s="677"/>
      <c r="P94" s="677">
        <v>44644</v>
      </c>
      <c r="Q94" s="677">
        <v>44669</v>
      </c>
      <c r="R94" s="677">
        <v>44673</v>
      </c>
      <c r="S94" s="335" t="s">
        <v>88</v>
      </c>
      <c r="T94" s="676">
        <v>60</v>
      </c>
      <c r="U94" s="676">
        <v>49203132</v>
      </c>
      <c r="V94" s="676" t="s">
        <v>986</v>
      </c>
      <c r="W94" s="676">
        <v>360</v>
      </c>
      <c r="X94" s="626">
        <v>832</v>
      </c>
      <c r="Y94" s="525">
        <f>W94*X94</f>
        <v>299520</v>
      </c>
      <c r="Z94" s="417">
        <v>0.53</v>
      </c>
      <c r="AA94" s="682">
        <f>Y94*Z94</f>
        <v>158745.60000000001</v>
      </c>
      <c r="AB94" s="682"/>
      <c r="AC94" s="683">
        <v>0</v>
      </c>
      <c r="AD94" s="676"/>
      <c r="AE94" s="540"/>
      <c r="AF94" s="500">
        <f>AA94+AD94+AE94</f>
        <v>158745.60000000001</v>
      </c>
      <c r="AG94" s="676" t="s">
        <v>1073</v>
      </c>
      <c r="AH94" s="676"/>
      <c r="AI94" s="676">
        <v>60</v>
      </c>
      <c r="AJ94" s="677" t="s">
        <v>1718</v>
      </c>
      <c r="AK94" s="677" t="s">
        <v>50</v>
      </c>
      <c r="AL94" s="685" t="s">
        <v>1753</v>
      </c>
      <c r="AM94" s="676" t="s">
        <v>52</v>
      </c>
      <c r="AN94" s="518" t="s">
        <v>1719</v>
      </c>
      <c r="AO94" s="676" t="s">
        <v>1078</v>
      </c>
      <c r="AP94" s="684"/>
      <c r="AQ94" s="676" t="s">
        <v>37</v>
      </c>
      <c r="AR94" s="676"/>
      <c r="AS94" s="521"/>
      <c r="AT94" s="675" t="s">
        <v>1077</v>
      </c>
      <c r="AU94" s="675"/>
      <c r="AV94" s="680"/>
      <c r="AW94" s="347">
        <f>U94</f>
        <v>49203132</v>
      </c>
      <c r="AX94" s="347" cm="1">
        <f t="array" ref="AX94">SUM(MID(0&amp;AW94,LARGE(INDEX(ISNUMBER(--MID(AW94,ROW($1:$8),1))*ROW($1:$8),),ROW($1:$8))+1,1)*10^ROW($1:$8)/10)</f>
        <v>49203132</v>
      </c>
      <c r="AY94" s="347" t="str">
        <f>VLOOKUP($AX94,'Item Master Data'!$A:$F,3,FALSE)</f>
        <v>Q.PEAK DUO BLK G10+</v>
      </c>
      <c r="AZ94" s="347">
        <f>VLOOKUP($AX94,'Item Master Data'!$A:$F,6,FALSE)</f>
        <v>360</v>
      </c>
      <c r="BA94" s="347">
        <f>X94/BB94</f>
        <v>26</v>
      </c>
      <c r="BB94" s="347">
        <f>VLOOKUP(AX94,'Item Master Data'!$A:$G,7,FALSE)</f>
        <v>32</v>
      </c>
      <c r="BC94" s="347"/>
      <c r="BD94" s="347">
        <f>W94-AZ94</f>
        <v>0</v>
      </c>
    </row>
    <row r="95" spans="1:56">
      <c r="A95" s="697"/>
      <c r="B95" s="558"/>
      <c r="C95" s="558"/>
      <c r="D95" s="687" t="s">
        <v>86</v>
      </c>
      <c r="E95" s="676"/>
      <c r="F95" s="688"/>
      <c r="G95" s="505">
        <v>2022</v>
      </c>
      <c r="H95" s="676">
        <v>4</v>
      </c>
      <c r="I95" s="676">
        <v>127931</v>
      </c>
      <c r="J95" s="677">
        <v>44662</v>
      </c>
      <c r="K95" s="676" t="s">
        <v>1790</v>
      </c>
      <c r="L95" s="676" t="s">
        <v>1717</v>
      </c>
      <c r="M95" s="677">
        <v>44540</v>
      </c>
      <c r="N95" s="677">
        <v>44655</v>
      </c>
      <c r="O95" s="677"/>
      <c r="P95" s="336">
        <v>44657</v>
      </c>
      <c r="Q95" s="336">
        <v>44662</v>
      </c>
      <c r="R95" s="336">
        <v>44663</v>
      </c>
      <c r="S95" s="335" t="s">
        <v>88</v>
      </c>
      <c r="T95" s="335">
        <v>60</v>
      </c>
      <c r="U95" s="688" t="s">
        <v>1791</v>
      </c>
      <c r="V95" s="335" t="s">
        <v>973</v>
      </c>
      <c r="W95" s="676">
        <v>400</v>
      </c>
      <c r="X95" s="626">
        <v>768</v>
      </c>
      <c r="Y95" s="525">
        <f>W95*X95</f>
        <v>307200</v>
      </c>
      <c r="Z95" s="417">
        <v>0.55000000000000004</v>
      </c>
      <c r="AA95" s="682">
        <f>Y95*Z95</f>
        <v>168960</v>
      </c>
      <c r="AB95" s="682"/>
      <c r="AC95" s="339">
        <v>0</v>
      </c>
      <c r="AD95" s="676"/>
      <c r="AE95" s="540"/>
      <c r="AF95" s="500">
        <f>AA95+AD95+AE95</f>
        <v>168960</v>
      </c>
      <c r="AG95" s="335" t="s">
        <v>1073</v>
      </c>
      <c r="AH95" s="676"/>
      <c r="AI95" s="676">
        <v>60</v>
      </c>
      <c r="AJ95" s="677" t="s">
        <v>1718</v>
      </c>
      <c r="AK95" s="677" t="s">
        <v>50</v>
      </c>
      <c r="AL95" s="685" t="s">
        <v>1753</v>
      </c>
      <c r="AM95" s="335" t="s">
        <v>52</v>
      </c>
      <c r="AN95" s="518" t="s">
        <v>50</v>
      </c>
      <c r="AO95" s="335" t="s">
        <v>1078</v>
      </c>
      <c r="AP95" s="684" t="s">
        <v>38</v>
      </c>
      <c r="AQ95" s="676" t="s">
        <v>37</v>
      </c>
      <c r="AR95" s="676"/>
      <c r="AS95" s="521"/>
      <c r="AT95" s="675" t="s">
        <v>1077</v>
      </c>
      <c r="AU95" s="675"/>
      <c r="AV95" s="680">
        <v>0.52</v>
      </c>
      <c r="AW95" s="347" t="str">
        <f>U95</f>
        <v>30390156H</v>
      </c>
      <c r="AX95" s="347" cm="1">
        <f t="array" ref="AX95">SUM(MID(0&amp;AW95,LARGE(INDEX(ISNUMBER(--MID(AW95,ROW($1:$8),1))*ROW($1:$8),),ROW($1:$8))+1,1)*10^ROW($1:$8)/10)</f>
        <v>30390156</v>
      </c>
      <c r="AY95" s="347" t="str">
        <f>VLOOKUP($AX95,'Item Master Data'!$A:$F,3,FALSE)</f>
        <v>Q.PEAK DUO BLK ML G10+</v>
      </c>
      <c r="AZ95" s="347">
        <f>VLOOKUP($AX95,'Item Master Data'!$A:$F,6,FALSE)</f>
        <v>400</v>
      </c>
      <c r="BA95" s="347">
        <f>X95/BB95</f>
        <v>24</v>
      </c>
      <c r="BB95" s="347">
        <f>VLOOKUP(AX95,'Item Master Data'!$A:$G,7,FALSE)</f>
        <v>32</v>
      </c>
      <c r="BC95" s="347"/>
      <c r="BD95" s="347">
        <f>W95-AZ95</f>
        <v>0</v>
      </c>
    </row>
    <row r="96" spans="1:56">
      <c r="A96" s="697"/>
      <c r="B96" s="697"/>
      <c r="C96" s="697"/>
      <c r="D96" s="676" t="s">
        <v>86</v>
      </c>
      <c r="E96" s="676"/>
      <c r="F96" s="676"/>
      <c r="G96" s="505">
        <v>2022</v>
      </c>
      <c r="H96" s="676">
        <v>4</v>
      </c>
      <c r="I96" s="676" t="s">
        <v>2362</v>
      </c>
      <c r="J96" s="336">
        <v>44665</v>
      </c>
      <c r="K96" s="676" t="s">
        <v>1754</v>
      </c>
      <c r="L96" s="676" t="s">
        <v>1717</v>
      </c>
      <c r="M96" s="677">
        <v>44595</v>
      </c>
      <c r="N96" s="677">
        <v>44627</v>
      </c>
      <c r="O96" s="677">
        <v>44658</v>
      </c>
      <c r="P96" s="677">
        <v>44658</v>
      </c>
      <c r="Q96" s="677">
        <v>44665</v>
      </c>
      <c r="R96" s="677">
        <v>44670</v>
      </c>
      <c r="S96" s="676" t="s">
        <v>88</v>
      </c>
      <c r="T96" s="676">
        <v>60</v>
      </c>
      <c r="U96" s="676">
        <v>49204132</v>
      </c>
      <c r="V96" s="676" t="s">
        <v>1231</v>
      </c>
      <c r="W96" s="676">
        <v>360</v>
      </c>
      <c r="X96" s="626">
        <v>832</v>
      </c>
      <c r="Y96" s="525">
        <f>W96*X96</f>
        <v>299520</v>
      </c>
      <c r="Z96" s="337">
        <v>0.83000000000000007</v>
      </c>
      <c r="AA96" s="682">
        <f>Y96*Z96</f>
        <v>248601.60000000003</v>
      </c>
      <c r="AB96" s="682"/>
      <c r="AC96" s="339">
        <v>0</v>
      </c>
      <c r="AD96" s="692"/>
      <c r="AE96" s="684"/>
      <c r="AF96" s="500">
        <f>AA96+AD96+AE96</f>
        <v>248601.60000000003</v>
      </c>
      <c r="AG96" s="335" t="s">
        <v>1073</v>
      </c>
      <c r="AH96" s="676"/>
      <c r="AI96" s="676">
        <v>60</v>
      </c>
      <c r="AJ96" s="676" t="s">
        <v>1718</v>
      </c>
      <c r="AK96" s="676" t="s">
        <v>1149</v>
      </c>
      <c r="AL96" s="676">
        <v>92806</v>
      </c>
      <c r="AM96" s="335" t="s">
        <v>52</v>
      </c>
      <c r="AN96" s="335" t="s">
        <v>1719</v>
      </c>
      <c r="AO96" s="335" t="s">
        <v>1078</v>
      </c>
      <c r="AP96" s="684"/>
      <c r="AQ96" s="684" t="s">
        <v>37</v>
      </c>
      <c r="AR96" s="684" t="s">
        <v>1222</v>
      </c>
      <c r="AS96" s="694"/>
      <c r="AT96" s="675" t="s">
        <v>1509</v>
      </c>
      <c r="AU96" s="675"/>
      <c r="AV96" s="680">
        <v>0.5</v>
      </c>
      <c r="AW96" s="347">
        <f>U96</f>
        <v>49204132</v>
      </c>
      <c r="AX96" s="347" cm="1">
        <f t="array" ref="AX96">SUM(MID(0&amp;AW96,LARGE(INDEX(ISNUMBER(--MID(AW96,ROW($1:$8),1))*ROW($1:$8),),ROW($1:$8))+1,1)*10^ROW($1:$8)/10)</f>
        <v>49204132</v>
      </c>
      <c r="AY96" s="347" t="str">
        <f>VLOOKUP($AX96,'Item Master Data'!$A:$F,3,FALSE)</f>
        <v>Q.PEAK DUO BLK G10+/AC</v>
      </c>
      <c r="AZ96" s="347">
        <f>VLOOKUP($AX96,'Item Master Data'!$A:$F,6,FALSE)</f>
        <v>360</v>
      </c>
      <c r="BA96" s="347">
        <f>X96/BB96</f>
        <v>32</v>
      </c>
      <c r="BB96" s="347">
        <f>VLOOKUP(AX96,'Item Master Data'!$A:$G,7,FALSE)</f>
        <v>26</v>
      </c>
      <c r="BC96" s="347"/>
      <c r="BD96" s="347">
        <f>W96-AZ96</f>
        <v>0</v>
      </c>
    </row>
    <row r="97" spans="1:56">
      <c r="A97" s="697"/>
      <c r="B97" s="558">
        <v>44663</v>
      </c>
      <c r="C97" s="558">
        <v>44663</v>
      </c>
      <c r="D97" s="687" t="s">
        <v>86</v>
      </c>
      <c r="E97" s="676" t="s">
        <v>5303</v>
      </c>
      <c r="F97" s="688" t="s">
        <v>87</v>
      </c>
      <c r="G97" s="505">
        <v>2022</v>
      </c>
      <c r="H97" s="676">
        <v>4</v>
      </c>
      <c r="I97" s="676"/>
      <c r="J97" s="336"/>
      <c r="K97" s="676" t="s">
        <v>1823</v>
      </c>
      <c r="L97" s="676" t="s">
        <v>1807</v>
      </c>
      <c r="M97" s="677">
        <v>44652</v>
      </c>
      <c r="N97" s="677">
        <v>44652</v>
      </c>
      <c r="O97" s="677"/>
      <c r="P97" s="336" t="s">
        <v>1461</v>
      </c>
      <c r="Q97" s="336"/>
      <c r="R97" s="336"/>
      <c r="S97" s="335" t="s">
        <v>88</v>
      </c>
      <c r="T97" s="335">
        <v>72</v>
      </c>
      <c r="U97" s="688">
        <v>49303156</v>
      </c>
      <c r="V97" s="335" t="s">
        <v>995</v>
      </c>
      <c r="W97" s="676">
        <v>480</v>
      </c>
      <c r="X97" s="626">
        <v>638</v>
      </c>
      <c r="Y97" s="525">
        <f>W97*X97</f>
        <v>306240</v>
      </c>
      <c r="Z97" s="337">
        <v>0.49</v>
      </c>
      <c r="AA97" s="682">
        <f>Y97*Z97</f>
        <v>150057.60000000001</v>
      </c>
      <c r="AB97" s="682"/>
      <c r="AC97" s="339">
        <v>0</v>
      </c>
      <c r="AD97" s="676"/>
      <c r="AE97" s="676"/>
      <c r="AF97" s="500">
        <f>AA97+AD97+AE97</f>
        <v>150057.60000000001</v>
      </c>
      <c r="AG97" s="335" t="s">
        <v>1073</v>
      </c>
      <c r="AH97" s="676"/>
      <c r="AI97" s="676">
        <v>60</v>
      </c>
      <c r="AJ97" s="677" t="s">
        <v>1808</v>
      </c>
      <c r="AK97" s="677" t="s">
        <v>50</v>
      </c>
      <c r="AL97" s="685" t="s">
        <v>1809</v>
      </c>
      <c r="AM97" s="335" t="s">
        <v>52</v>
      </c>
      <c r="AN97" s="518" t="s">
        <v>1719</v>
      </c>
      <c r="AO97" s="335" t="s">
        <v>1078</v>
      </c>
      <c r="AP97" s="684"/>
      <c r="AQ97" s="676" t="s">
        <v>37</v>
      </c>
      <c r="AR97" s="676"/>
      <c r="AS97" s="521" t="s">
        <v>1077</v>
      </c>
      <c r="AT97" s="675"/>
      <c r="AU97" s="675"/>
      <c r="AV97" s="680"/>
      <c r="AW97" s="347">
        <f>U97</f>
        <v>49303156</v>
      </c>
      <c r="AX97" s="347" cm="1">
        <f t="array" ref="AX97">SUM(MID(0&amp;AW97,LARGE(INDEX(ISNUMBER(--MID(AW97,ROW($1:$8),1))*ROW($1:$8),),ROW($1:$8))+1,1)*10^ROW($1:$8)/10)</f>
        <v>49303156</v>
      </c>
      <c r="AY97" s="347" t="str">
        <f>VLOOKUP($AX97,'Item Master Data'!$A:$F,3,FALSE)</f>
        <v>Q.PEAK DUO XL G10 BFG</v>
      </c>
      <c r="AZ97" s="347">
        <f>VLOOKUP($AX97,'Item Master Data'!$A:$F,6,FALSE)</f>
        <v>480</v>
      </c>
      <c r="BA97" s="347">
        <f>X97/BB97</f>
        <v>22</v>
      </c>
      <c r="BB97" s="347">
        <f>VLOOKUP(AX97,'Item Master Data'!$A:$G,7,FALSE)</f>
        <v>29</v>
      </c>
      <c r="BC97" s="347"/>
      <c r="BD97" s="347">
        <f>W97-AZ97</f>
        <v>0</v>
      </c>
    </row>
    <row r="98" spans="1:56">
      <c r="A98" s="697"/>
      <c r="B98" s="558">
        <v>44663</v>
      </c>
      <c r="C98" s="558">
        <v>44663</v>
      </c>
      <c r="D98" s="687" t="s">
        <v>86</v>
      </c>
      <c r="E98" s="676" t="s">
        <v>5303</v>
      </c>
      <c r="F98" s="688" t="s">
        <v>87</v>
      </c>
      <c r="G98" s="505">
        <v>2022</v>
      </c>
      <c r="H98" s="676">
        <v>4</v>
      </c>
      <c r="I98" s="676"/>
      <c r="J98" s="336"/>
      <c r="K98" s="676" t="s">
        <v>1806</v>
      </c>
      <c r="L98" s="676" t="s">
        <v>1807</v>
      </c>
      <c r="M98" s="677">
        <v>44652</v>
      </c>
      <c r="N98" s="677">
        <v>44652</v>
      </c>
      <c r="O98" s="677"/>
      <c r="P98" s="336" t="s">
        <v>1461</v>
      </c>
      <c r="Q98" s="336"/>
      <c r="R98" s="336"/>
      <c r="S98" s="335" t="s">
        <v>88</v>
      </c>
      <c r="T98" s="335">
        <v>72</v>
      </c>
      <c r="U98" s="688">
        <v>49303156</v>
      </c>
      <c r="V98" s="335" t="s">
        <v>995</v>
      </c>
      <c r="W98" s="676">
        <v>480</v>
      </c>
      <c r="X98" s="626">
        <v>638</v>
      </c>
      <c r="Y98" s="525">
        <f>W98*X98</f>
        <v>306240</v>
      </c>
      <c r="Z98" s="337">
        <v>0.49</v>
      </c>
      <c r="AA98" s="682">
        <f>Y98*Z98</f>
        <v>150057.60000000001</v>
      </c>
      <c r="AB98" s="682"/>
      <c r="AC98" s="339">
        <v>0</v>
      </c>
      <c r="AD98" s="676"/>
      <c r="AE98" s="676"/>
      <c r="AF98" s="500">
        <f>AA98+AD98+AE98</f>
        <v>150057.60000000001</v>
      </c>
      <c r="AG98" s="335" t="s">
        <v>1073</v>
      </c>
      <c r="AH98" s="676"/>
      <c r="AI98" s="676">
        <v>60</v>
      </c>
      <c r="AJ98" s="677" t="s">
        <v>1808</v>
      </c>
      <c r="AK98" s="677" t="s">
        <v>50</v>
      </c>
      <c r="AL98" s="685" t="s">
        <v>1809</v>
      </c>
      <c r="AM98" s="335" t="s">
        <v>52</v>
      </c>
      <c r="AN98" s="518" t="s">
        <v>1719</v>
      </c>
      <c r="AO98" s="335" t="s">
        <v>1078</v>
      </c>
      <c r="AP98" s="684"/>
      <c r="AQ98" s="676" t="s">
        <v>37</v>
      </c>
      <c r="AR98" s="676"/>
      <c r="AS98" s="521" t="s">
        <v>1077</v>
      </c>
      <c r="AT98" s="675"/>
      <c r="AU98" s="675"/>
      <c r="AV98" s="680"/>
      <c r="AW98" s="347">
        <f>U98</f>
        <v>49303156</v>
      </c>
      <c r="AX98" s="347" cm="1">
        <f t="array" ref="AX98">SUM(MID(0&amp;AW98,LARGE(INDEX(ISNUMBER(--MID(AW98,ROW($1:$8),1))*ROW($1:$8),),ROW($1:$8))+1,1)*10^ROW($1:$8)/10)</f>
        <v>49303156</v>
      </c>
      <c r="AY98" s="347" t="str">
        <f>VLOOKUP($AX98,'Item Master Data'!$A:$F,3,FALSE)</f>
        <v>Q.PEAK DUO XL G10 BFG</v>
      </c>
      <c r="AZ98" s="347">
        <f>VLOOKUP($AX98,'Item Master Data'!$A:$F,6,FALSE)</f>
        <v>480</v>
      </c>
      <c r="BA98" s="347">
        <f>X98/BB98</f>
        <v>22</v>
      </c>
      <c r="BB98" s="347">
        <f>VLOOKUP(AX98,'Item Master Data'!$A:$G,7,FALSE)</f>
        <v>29</v>
      </c>
      <c r="BC98" s="347"/>
      <c r="BD98" s="347">
        <f>W98-AZ98</f>
        <v>0</v>
      </c>
    </row>
    <row r="99" spans="1:56">
      <c r="A99" s="697">
        <v>10</v>
      </c>
      <c r="B99" s="558">
        <v>44637</v>
      </c>
      <c r="C99" s="558">
        <v>44637</v>
      </c>
      <c r="D99" s="687" t="s">
        <v>86</v>
      </c>
      <c r="E99" s="676"/>
      <c r="F99" s="688"/>
      <c r="G99" s="505">
        <v>2022</v>
      </c>
      <c r="H99" s="676">
        <v>4</v>
      </c>
      <c r="I99" s="676">
        <v>127926</v>
      </c>
      <c r="J99" s="677">
        <v>44652</v>
      </c>
      <c r="K99" s="676" t="s">
        <v>1824</v>
      </c>
      <c r="L99" s="676" t="s">
        <v>1793</v>
      </c>
      <c r="M99" s="677">
        <v>44546</v>
      </c>
      <c r="N99" s="677">
        <v>44614</v>
      </c>
      <c r="O99" s="677" t="s">
        <v>1794</v>
      </c>
      <c r="P99" s="677">
        <v>44638</v>
      </c>
      <c r="Q99" s="677">
        <v>44652</v>
      </c>
      <c r="R99" s="677">
        <v>44652</v>
      </c>
      <c r="S99" s="676" t="s">
        <v>88</v>
      </c>
      <c r="T99" s="676">
        <v>60</v>
      </c>
      <c r="U99" s="688" t="s">
        <v>1290</v>
      </c>
      <c r="V99" s="676" t="s">
        <v>973</v>
      </c>
      <c r="W99" s="676">
        <v>400</v>
      </c>
      <c r="X99" s="626">
        <v>1664</v>
      </c>
      <c r="Y99" s="525">
        <f>W99*X99</f>
        <v>665600</v>
      </c>
      <c r="Z99" s="337">
        <v>0.55000000000000004</v>
      </c>
      <c r="AA99" s="682">
        <f>Y99*Z99</f>
        <v>366080.00000000006</v>
      </c>
      <c r="AB99" s="682"/>
      <c r="AC99" s="339"/>
      <c r="AD99" s="676"/>
      <c r="AE99" s="676"/>
      <c r="AF99" s="500">
        <f>AA99+AD99+AE99</f>
        <v>366080.00000000006</v>
      </c>
      <c r="AG99" s="335" t="s">
        <v>1073</v>
      </c>
      <c r="AH99" s="676"/>
      <c r="AI99" s="676">
        <v>60</v>
      </c>
      <c r="AJ99" s="677" t="s">
        <v>1795</v>
      </c>
      <c r="AK99" s="677" t="s">
        <v>50</v>
      </c>
      <c r="AL99" s="685">
        <v>93305</v>
      </c>
      <c r="AM99" s="335" t="s">
        <v>52</v>
      </c>
      <c r="AN99" s="518" t="s">
        <v>50</v>
      </c>
      <c r="AO99" s="335" t="s">
        <v>1078</v>
      </c>
      <c r="AP99" s="684" t="s">
        <v>38</v>
      </c>
      <c r="AQ99" s="676" t="s">
        <v>37</v>
      </c>
      <c r="AR99" s="676" t="s">
        <v>1700</v>
      </c>
      <c r="AS99" s="521"/>
      <c r="AT99" s="675"/>
      <c r="AU99" s="675"/>
      <c r="AV99" s="680">
        <v>0.45500000000000002</v>
      </c>
      <c r="AW99" s="347" t="str">
        <f>U99</f>
        <v>30390456H</v>
      </c>
      <c r="AX99" s="347" cm="1">
        <f t="array" ref="AX99">SUM(MID(0&amp;AW99,LARGE(INDEX(ISNUMBER(--MID(AW99,ROW($1:$8),1))*ROW($1:$8),),ROW($1:$8))+1,1)*10^ROW($1:$8)/10)</f>
        <v>30390456</v>
      </c>
      <c r="AY99" s="347" t="str">
        <f>VLOOKUP($AX99,'Item Master Data'!$A:$F,3,FALSE)</f>
        <v>Q.PEAK DUO BLK ML G10+</v>
      </c>
      <c r="AZ99" s="347">
        <f>VLOOKUP($AX99,'Item Master Data'!$A:$F,6,FALSE)</f>
        <v>400</v>
      </c>
      <c r="BA99" s="347">
        <f>X99/BB99</f>
        <v>52</v>
      </c>
      <c r="BB99" s="347">
        <f>VLOOKUP(AX99,'Item Master Data'!$A:$G,7,FALSE)</f>
        <v>32</v>
      </c>
      <c r="BC99" s="347"/>
      <c r="BD99" s="347">
        <f>W99-AZ99</f>
        <v>0</v>
      </c>
    </row>
    <row r="100" spans="1:56">
      <c r="A100" s="697">
        <v>10</v>
      </c>
      <c r="B100" s="558">
        <v>44637</v>
      </c>
      <c r="C100" s="558">
        <v>44637</v>
      </c>
      <c r="D100" s="687" t="s">
        <v>86</v>
      </c>
      <c r="E100" s="676"/>
      <c r="F100" s="688"/>
      <c r="G100" s="505">
        <v>2022</v>
      </c>
      <c r="H100" s="335">
        <v>4</v>
      </c>
      <c r="I100" s="676">
        <v>127980</v>
      </c>
      <c r="J100" s="336">
        <v>44664</v>
      </c>
      <c r="K100" s="676" t="s">
        <v>1825</v>
      </c>
      <c r="L100" s="676" t="s">
        <v>1793</v>
      </c>
      <c r="M100" s="677">
        <v>44546</v>
      </c>
      <c r="N100" s="677">
        <v>44614</v>
      </c>
      <c r="O100" s="677" t="s">
        <v>1794</v>
      </c>
      <c r="P100" s="336">
        <v>44657</v>
      </c>
      <c r="Q100" s="336">
        <v>44664</v>
      </c>
      <c r="R100" s="336">
        <v>44664</v>
      </c>
      <c r="S100" s="676" t="s">
        <v>88</v>
      </c>
      <c r="T100" s="335">
        <v>60</v>
      </c>
      <c r="U100" s="688" t="s">
        <v>1791</v>
      </c>
      <c r="V100" s="335" t="s">
        <v>973</v>
      </c>
      <c r="W100" s="676">
        <v>400</v>
      </c>
      <c r="X100" s="626">
        <v>2912</v>
      </c>
      <c r="Y100" s="525">
        <f>W100*X100</f>
        <v>1164800</v>
      </c>
      <c r="Z100" s="337">
        <v>0.55000000000000004</v>
      </c>
      <c r="AA100" s="682">
        <f>Y100*Z100</f>
        <v>640640</v>
      </c>
      <c r="AB100" s="682"/>
      <c r="AC100" s="339"/>
      <c r="AD100" s="676"/>
      <c r="AE100" s="676"/>
      <c r="AF100" s="500">
        <f>AA100+AD100+AE100</f>
        <v>640640</v>
      </c>
      <c r="AG100" s="335" t="s">
        <v>1073</v>
      </c>
      <c r="AH100" s="676"/>
      <c r="AI100" s="676">
        <v>60</v>
      </c>
      <c r="AJ100" s="677" t="s">
        <v>1795</v>
      </c>
      <c r="AK100" s="677" t="s">
        <v>50</v>
      </c>
      <c r="AL100" s="685">
        <v>93305</v>
      </c>
      <c r="AM100" s="335" t="s">
        <v>52</v>
      </c>
      <c r="AN100" s="518" t="s">
        <v>50</v>
      </c>
      <c r="AO100" s="335" t="s">
        <v>1078</v>
      </c>
      <c r="AP100" s="684" t="s">
        <v>38</v>
      </c>
      <c r="AQ100" s="676" t="s">
        <v>37</v>
      </c>
      <c r="AR100" s="676" t="s">
        <v>1700</v>
      </c>
      <c r="AS100" s="521"/>
      <c r="AT100" s="675"/>
      <c r="AU100" s="675"/>
      <c r="AV100" s="680">
        <v>0.45500000000000002</v>
      </c>
      <c r="AW100" s="347" t="str">
        <f>U100</f>
        <v>30390156H</v>
      </c>
      <c r="AX100" s="347" cm="1">
        <f t="array" ref="AX100">SUM(MID(0&amp;AW100,LARGE(INDEX(ISNUMBER(--MID(AW100,ROW($1:$8),1))*ROW($1:$8),),ROW($1:$8))+1,1)*10^ROW($1:$8)/10)</f>
        <v>30390156</v>
      </c>
      <c r="AY100" s="347" t="str">
        <f>VLOOKUP($AX100,'Item Master Data'!$A:$F,3,FALSE)</f>
        <v>Q.PEAK DUO BLK ML G10+</v>
      </c>
      <c r="AZ100" s="347">
        <f>VLOOKUP($AX100,'Item Master Data'!$A:$F,6,FALSE)</f>
        <v>400</v>
      </c>
      <c r="BA100" s="347">
        <f>X100/BB100</f>
        <v>91</v>
      </c>
      <c r="BB100" s="347">
        <f>VLOOKUP(AX100,'Item Master Data'!$A:$G,7,FALSE)</f>
        <v>32</v>
      </c>
      <c r="BC100" s="347"/>
      <c r="BD100" s="347">
        <f>W100-AZ100</f>
        <v>0</v>
      </c>
    </row>
    <row r="101" spans="1:56">
      <c r="A101" s="697"/>
      <c r="B101" s="558"/>
      <c r="C101" s="558"/>
      <c r="D101" s="687" t="s">
        <v>86</v>
      </c>
      <c r="E101" s="676"/>
      <c r="F101" s="688"/>
      <c r="G101" s="505">
        <v>2022</v>
      </c>
      <c r="H101" s="335">
        <v>4</v>
      </c>
      <c r="I101" s="676">
        <v>127932</v>
      </c>
      <c r="J101" s="336">
        <v>44662</v>
      </c>
      <c r="K101" s="676" t="s">
        <v>1826</v>
      </c>
      <c r="L101" s="676" t="s">
        <v>1811</v>
      </c>
      <c r="M101" s="677">
        <v>44524</v>
      </c>
      <c r="N101" s="677">
        <v>44599</v>
      </c>
      <c r="O101" s="677"/>
      <c r="P101" s="336">
        <v>44657</v>
      </c>
      <c r="Q101" s="336">
        <v>44662</v>
      </c>
      <c r="R101" s="336">
        <v>44664</v>
      </c>
      <c r="S101" s="676" t="s">
        <v>1729</v>
      </c>
      <c r="T101" s="335">
        <v>60</v>
      </c>
      <c r="U101" s="688" t="s">
        <v>1791</v>
      </c>
      <c r="V101" s="335" t="s">
        <v>973</v>
      </c>
      <c r="W101" s="676">
        <v>400</v>
      </c>
      <c r="X101" s="626">
        <v>768</v>
      </c>
      <c r="Y101" s="525">
        <f>W101*X101</f>
        <v>307200</v>
      </c>
      <c r="Z101" s="337">
        <v>0.55000000000000004</v>
      </c>
      <c r="AA101" s="682">
        <f>Y101*Z101</f>
        <v>168960</v>
      </c>
      <c r="AB101" s="682"/>
      <c r="AC101" s="339"/>
      <c r="AD101" s="676"/>
      <c r="AE101" s="540"/>
      <c r="AF101" s="500">
        <f>AA101+AD101+AE101</f>
        <v>168960</v>
      </c>
      <c r="AG101" s="335" t="s">
        <v>1073</v>
      </c>
      <c r="AH101" s="676"/>
      <c r="AI101" s="676">
        <v>60</v>
      </c>
      <c r="AJ101" s="677" t="s">
        <v>1812</v>
      </c>
      <c r="AK101" s="677" t="s">
        <v>1432</v>
      </c>
      <c r="AL101" s="685">
        <v>83642</v>
      </c>
      <c r="AM101" s="335" t="s">
        <v>52</v>
      </c>
      <c r="AN101" s="518" t="s">
        <v>50</v>
      </c>
      <c r="AO101" s="335" t="s">
        <v>1078</v>
      </c>
      <c r="AP101" s="684" t="s">
        <v>38</v>
      </c>
      <c r="AQ101" s="676" t="s">
        <v>37</v>
      </c>
      <c r="AR101" s="676" t="s">
        <v>1297</v>
      </c>
      <c r="AS101" s="521"/>
      <c r="AT101" s="675"/>
      <c r="AU101" s="675"/>
      <c r="AV101" s="680">
        <v>0.49</v>
      </c>
      <c r="AW101" s="347" t="str">
        <f>U101</f>
        <v>30390156H</v>
      </c>
      <c r="AX101" s="347" cm="1">
        <f t="array" ref="AX101">SUM(MID(0&amp;AW101,LARGE(INDEX(ISNUMBER(--MID(AW101,ROW($1:$8),1))*ROW($1:$8),),ROW($1:$8))+1,1)*10^ROW($1:$8)/10)</f>
        <v>30390156</v>
      </c>
      <c r="AY101" s="347" t="str">
        <f>VLOOKUP($AX101,'Item Master Data'!$A:$F,3,FALSE)</f>
        <v>Q.PEAK DUO BLK ML G10+</v>
      </c>
      <c r="AZ101" s="347">
        <f>VLOOKUP($AX101,'Item Master Data'!$A:$F,6,FALSE)</f>
        <v>400</v>
      </c>
      <c r="BA101" s="347">
        <f>X101/BB101</f>
        <v>24</v>
      </c>
      <c r="BB101" s="347">
        <f>VLOOKUP(AX101,'Item Master Data'!$A:$G,7,FALSE)</f>
        <v>32</v>
      </c>
      <c r="BC101" s="347"/>
      <c r="BD101" s="347">
        <f>W101-AZ101</f>
        <v>0</v>
      </c>
    </row>
    <row r="102" spans="1:56">
      <c r="A102" s="697"/>
      <c r="B102" s="558">
        <v>44628</v>
      </c>
      <c r="C102" s="558">
        <v>44628</v>
      </c>
      <c r="D102" s="687" t="s">
        <v>86</v>
      </c>
      <c r="E102" s="676"/>
      <c r="F102" s="423"/>
      <c r="G102" s="505">
        <v>2022</v>
      </c>
      <c r="H102" s="676">
        <v>4</v>
      </c>
      <c r="I102" s="676"/>
      <c r="J102" s="677"/>
      <c r="K102" s="676" t="s">
        <v>1828</v>
      </c>
      <c r="L102" s="676" t="s">
        <v>1829</v>
      </c>
      <c r="M102" s="677">
        <v>44568</v>
      </c>
      <c r="N102" s="677">
        <v>44621</v>
      </c>
      <c r="O102" s="677">
        <v>44652</v>
      </c>
      <c r="P102" s="336">
        <v>44663</v>
      </c>
      <c r="Q102" s="336"/>
      <c r="R102" s="336"/>
      <c r="S102" s="335" t="s">
        <v>1712</v>
      </c>
      <c r="T102" s="335">
        <v>60</v>
      </c>
      <c r="U102" s="676">
        <v>49204132</v>
      </c>
      <c r="V102" s="335" t="s">
        <v>1231</v>
      </c>
      <c r="W102" s="676">
        <v>360</v>
      </c>
      <c r="X102" s="626">
        <v>1352</v>
      </c>
      <c r="Y102" s="525">
        <f>W102*X102</f>
        <v>486720</v>
      </c>
      <c r="Z102" s="337">
        <v>0.83000000000000007</v>
      </c>
      <c r="AA102" s="682">
        <f>Y102*Z102</f>
        <v>403977.60000000003</v>
      </c>
      <c r="AB102" s="682"/>
      <c r="AC102" s="339">
        <v>0</v>
      </c>
      <c r="AD102" s="676"/>
      <c r="AE102" s="540"/>
      <c r="AF102" s="500">
        <f>AA102+AD102+AE102</f>
        <v>403977.60000000003</v>
      </c>
      <c r="AG102" s="335" t="s">
        <v>1073</v>
      </c>
      <c r="AH102" s="676"/>
      <c r="AI102" s="676">
        <v>60</v>
      </c>
      <c r="AJ102" s="677" t="s">
        <v>1830</v>
      </c>
      <c r="AK102" s="677" t="s">
        <v>50</v>
      </c>
      <c r="AL102" s="685">
        <v>91311</v>
      </c>
      <c r="AM102" s="335" t="s">
        <v>52</v>
      </c>
      <c r="AN102" s="676" t="s">
        <v>1719</v>
      </c>
      <c r="AO102" s="335" t="s">
        <v>1078</v>
      </c>
      <c r="AP102" s="684"/>
      <c r="AQ102" s="676" t="s">
        <v>37</v>
      </c>
      <c r="AR102" s="676"/>
      <c r="AS102" s="521"/>
      <c r="AT102" s="675"/>
      <c r="AU102" s="675"/>
      <c r="AV102" s="680">
        <v>0.72</v>
      </c>
      <c r="AW102" s="347">
        <f>U102</f>
        <v>49204132</v>
      </c>
      <c r="AX102" s="347" cm="1">
        <f t="array" ref="AX102">SUM(MID(0&amp;AW102,LARGE(INDEX(ISNUMBER(--MID(AW102,ROW($1:$8),1))*ROW($1:$8),),ROW($1:$8))+1,1)*10^ROW($1:$8)/10)</f>
        <v>49204132</v>
      </c>
      <c r="AY102" s="347" t="str">
        <f>VLOOKUP($AX102,'Item Master Data'!$A:$F,3,FALSE)</f>
        <v>Q.PEAK DUO BLK G10+/AC</v>
      </c>
      <c r="AZ102" s="347">
        <f>VLOOKUP($AX102,'Item Master Data'!$A:$F,6,FALSE)</f>
        <v>360</v>
      </c>
      <c r="BA102" s="347">
        <f>X102/BB102</f>
        <v>52</v>
      </c>
      <c r="BB102" s="347">
        <f>VLOOKUP(AX102,'Item Master Data'!$A:$G,7,FALSE)</f>
        <v>26</v>
      </c>
      <c r="BC102" s="347"/>
      <c r="BD102" s="347">
        <f>W102-AZ102</f>
        <v>0</v>
      </c>
    </row>
    <row r="103" spans="1:56">
      <c r="A103" s="697"/>
      <c r="B103" s="558">
        <v>44628</v>
      </c>
      <c r="C103" s="558">
        <v>44628</v>
      </c>
      <c r="D103" s="687" t="s">
        <v>86</v>
      </c>
      <c r="E103" s="676"/>
      <c r="F103" s="688"/>
      <c r="G103" s="505">
        <v>2022</v>
      </c>
      <c r="H103" s="676">
        <v>4</v>
      </c>
      <c r="I103" s="676"/>
      <c r="J103" s="336"/>
      <c r="K103" s="676" t="s">
        <v>1857</v>
      </c>
      <c r="L103" s="676" t="s">
        <v>1829</v>
      </c>
      <c r="M103" s="677">
        <v>44568</v>
      </c>
      <c r="N103" s="677">
        <v>44652</v>
      </c>
      <c r="O103" s="677"/>
      <c r="P103" s="336">
        <v>44663</v>
      </c>
      <c r="Q103" s="336"/>
      <c r="R103" s="336"/>
      <c r="S103" s="335" t="s">
        <v>1712</v>
      </c>
      <c r="T103" s="335">
        <v>60</v>
      </c>
      <c r="U103" s="676">
        <v>49204132</v>
      </c>
      <c r="V103" s="335" t="s">
        <v>1231</v>
      </c>
      <c r="W103" s="676">
        <v>360</v>
      </c>
      <c r="X103" s="626">
        <v>676</v>
      </c>
      <c r="Y103" s="525">
        <f>W103*X103</f>
        <v>243360</v>
      </c>
      <c r="Z103" s="337">
        <v>0.83000000000000007</v>
      </c>
      <c r="AA103" s="682">
        <f>Y103*Z103</f>
        <v>201988.80000000002</v>
      </c>
      <c r="AB103" s="682"/>
      <c r="AC103" s="339">
        <v>0</v>
      </c>
      <c r="AD103" s="676"/>
      <c r="AE103" s="540"/>
      <c r="AF103" s="500">
        <f>AA103+AD103+AE103</f>
        <v>201988.80000000002</v>
      </c>
      <c r="AG103" s="335" t="s">
        <v>1073</v>
      </c>
      <c r="AH103" s="676"/>
      <c r="AI103" s="676">
        <v>60</v>
      </c>
      <c r="AJ103" s="677" t="s">
        <v>1830</v>
      </c>
      <c r="AK103" s="677" t="s">
        <v>50</v>
      </c>
      <c r="AL103" s="685">
        <v>91311</v>
      </c>
      <c r="AM103" s="335" t="s">
        <v>52</v>
      </c>
      <c r="AN103" s="676" t="s">
        <v>1719</v>
      </c>
      <c r="AO103" s="335" t="s">
        <v>1078</v>
      </c>
      <c r="AP103" s="684"/>
      <c r="AQ103" s="676" t="s">
        <v>37</v>
      </c>
      <c r="AR103" s="676"/>
      <c r="AS103" s="521"/>
      <c r="AT103" s="675"/>
      <c r="AU103" s="675"/>
      <c r="AV103" s="680">
        <v>0.72</v>
      </c>
      <c r="AW103" s="347">
        <f>U103</f>
        <v>49204132</v>
      </c>
      <c r="AX103" s="347" cm="1">
        <f t="array" ref="AX103">SUM(MID(0&amp;AW103,LARGE(INDEX(ISNUMBER(--MID(AW103,ROW($1:$8),1))*ROW($1:$8),),ROW($1:$8))+1,1)*10^ROW($1:$8)/10)</f>
        <v>49204132</v>
      </c>
      <c r="AY103" s="347" t="str">
        <f>VLOOKUP($AX103,'Item Master Data'!$A:$F,3,FALSE)</f>
        <v>Q.PEAK DUO BLK G10+/AC</v>
      </c>
      <c r="AZ103" s="347">
        <f>VLOOKUP($AX103,'Item Master Data'!$A:$F,6,FALSE)</f>
        <v>360</v>
      </c>
      <c r="BA103" s="347">
        <f>X103/BB103</f>
        <v>26</v>
      </c>
      <c r="BB103" s="347">
        <f>VLOOKUP(AX103,'Item Master Data'!$A:$G,7,FALSE)</f>
        <v>26</v>
      </c>
      <c r="BC103" s="347"/>
      <c r="BD103" s="347">
        <f>W103-AZ103</f>
        <v>0</v>
      </c>
    </row>
    <row r="104" spans="1:56">
      <c r="A104" s="697"/>
      <c r="B104" s="558">
        <v>44628</v>
      </c>
      <c r="C104" s="558">
        <v>44628</v>
      </c>
      <c r="D104" s="687" t="s">
        <v>86</v>
      </c>
      <c r="E104" s="676"/>
      <c r="F104" s="688"/>
      <c r="G104" s="505">
        <v>2022</v>
      </c>
      <c r="H104" s="676">
        <v>4</v>
      </c>
      <c r="I104" s="676">
        <v>127988</v>
      </c>
      <c r="J104" s="336">
        <v>44665</v>
      </c>
      <c r="K104" s="676" t="s">
        <v>1860</v>
      </c>
      <c r="L104" s="676" t="s">
        <v>1829</v>
      </c>
      <c r="M104" s="677">
        <v>44505</v>
      </c>
      <c r="N104" s="677">
        <v>44564</v>
      </c>
      <c r="O104" s="677">
        <v>44654</v>
      </c>
      <c r="P104" s="336">
        <v>44657</v>
      </c>
      <c r="Q104" s="336">
        <v>44665</v>
      </c>
      <c r="R104" s="336">
        <v>44665</v>
      </c>
      <c r="S104" s="335" t="s">
        <v>1712</v>
      </c>
      <c r="T104" s="335">
        <v>60</v>
      </c>
      <c r="U104" s="688" t="s">
        <v>1791</v>
      </c>
      <c r="V104" s="335" t="s">
        <v>973</v>
      </c>
      <c r="W104" s="676">
        <v>400</v>
      </c>
      <c r="X104" s="626">
        <v>1536</v>
      </c>
      <c r="Y104" s="525">
        <f>W104*X104</f>
        <v>614400</v>
      </c>
      <c r="Z104" s="337">
        <v>0.55000000000000004</v>
      </c>
      <c r="AA104" s="682">
        <f>Y104*Z104</f>
        <v>337920</v>
      </c>
      <c r="AB104" s="682"/>
      <c r="AC104" s="339">
        <v>0</v>
      </c>
      <c r="AD104" s="676"/>
      <c r="AE104" s="540"/>
      <c r="AF104" s="500">
        <f>AA104+AD104+AE104</f>
        <v>337920</v>
      </c>
      <c r="AG104" s="335" t="s">
        <v>1073</v>
      </c>
      <c r="AH104" s="676"/>
      <c r="AI104" s="676">
        <v>60</v>
      </c>
      <c r="AJ104" s="677" t="s">
        <v>1830</v>
      </c>
      <c r="AK104" s="677" t="s">
        <v>50</v>
      </c>
      <c r="AL104" s="685">
        <v>91311</v>
      </c>
      <c r="AM104" s="335" t="s">
        <v>52</v>
      </c>
      <c r="AN104" s="518" t="s">
        <v>50</v>
      </c>
      <c r="AO104" s="335" t="s">
        <v>1078</v>
      </c>
      <c r="AP104" s="684" t="s">
        <v>38</v>
      </c>
      <c r="AQ104" s="676" t="s">
        <v>37</v>
      </c>
      <c r="AR104" s="676"/>
      <c r="AS104" s="521"/>
      <c r="AT104" s="675"/>
      <c r="AU104" s="675"/>
      <c r="AV104" s="680"/>
      <c r="AW104" s="347" t="str">
        <f>U104</f>
        <v>30390156H</v>
      </c>
      <c r="AX104" s="347" cm="1">
        <f t="array" ref="AX104">SUM(MID(0&amp;AW104,LARGE(INDEX(ISNUMBER(--MID(AW104,ROW($1:$8),1))*ROW($1:$8),),ROW($1:$8))+1,1)*10^ROW($1:$8)/10)</f>
        <v>30390156</v>
      </c>
      <c r="AY104" s="347" t="str">
        <f>VLOOKUP($AX104,'Item Master Data'!$A:$F,3,FALSE)</f>
        <v>Q.PEAK DUO BLK ML G10+</v>
      </c>
      <c r="AZ104" s="347">
        <f>VLOOKUP($AX104,'Item Master Data'!$A:$F,6,FALSE)</f>
        <v>400</v>
      </c>
      <c r="BA104" s="347">
        <f>X104/BB104</f>
        <v>48</v>
      </c>
      <c r="BB104" s="347">
        <f>VLOOKUP(AX104,'Item Master Data'!$A:$G,7,FALSE)</f>
        <v>32</v>
      </c>
      <c r="BC104" s="347"/>
      <c r="BD104" s="347">
        <f>W104-AZ104</f>
        <v>0</v>
      </c>
    </row>
    <row r="105" spans="1:56">
      <c r="A105" s="697"/>
      <c r="B105" s="558">
        <v>44628</v>
      </c>
      <c r="C105" s="558">
        <v>44628</v>
      </c>
      <c r="D105" s="687" t="s">
        <v>86</v>
      </c>
      <c r="E105" s="676"/>
      <c r="F105" s="688"/>
      <c r="G105" s="505">
        <v>2022</v>
      </c>
      <c r="H105" s="676">
        <v>4</v>
      </c>
      <c r="I105" s="676"/>
      <c r="J105" s="336"/>
      <c r="K105" s="676" t="s">
        <v>1861</v>
      </c>
      <c r="L105" s="676" t="s">
        <v>1829</v>
      </c>
      <c r="M105" s="677">
        <v>44505</v>
      </c>
      <c r="N105" s="677">
        <v>44564</v>
      </c>
      <c r="O105" s="677">
        <v>44654</v>
      </c>
      <c r="P105" s="336">
        <v>44663</v>
      </c>
      <c r="Q105" s="336"/>
      <c r="R105" s="336"/>
      <c r="S105" s="335" t="s">
        <v>1712</v>
      </c>
      <c r="T105" s="335">
        <v>60</v>
      </c>
      <c r="U105" s="688">
        <v>49203132</v>
      </c>
      <c r="V105" s="335" t="s">
        <v>986</v>
      </c>
      <c r="W105" s="676">
        <v>360</v>
      </c>
      <c r="X105" s="626">
        <v>1536</v>
      </c>
      <c r="Y105" s="525">
        <f>W105*X105</f>
        <v>552960</v>
      </c>
      <c r="Z105" s="337">
        <v>0.53</v>
      </c>
      <c r="AA105" s="682">
        <f>Y105*Z105</f>
        <v>293068.79999999999</v>
      </c>
      <c r="AB105" s="682"/>
      <c r="AC105" s="339">
        <v>0</v>
      </c>
      <c r="AD105" s="676"/>
      <c r="AE105" s="540"/>
      <c r="AF105" s="500">
        <f>AA105+AD105+AE105</f>
        <v>293068.79999999999</v>
      </c>
      <c r="AG105" s="335" t="s">
        <v>1073</v>
      </c>
      <c r="AH105" s="676"/>
      <c r="AI105" s="676">
        <v>60</v>
      </c>
      <c r="AJ105" s="677" t="s">
        <v>1830</v>
      </c>
      <c r="AK105" s="677" t="s">
        <v>50</v>
      </c>
      <c r="AL105" s="685">
        <v>91311</v>
      </c>
      <c r="AM105" s="335" t="s">
        <v>52</v>
      </c>
      <c r="AN105" s="676" t="s">
        <v>1719</v>
      </c>
      <c r="AO105" s="335" t="s">
        <v>1078</v>
      </c>
      <c r="AP105" s="684"/>
      <c r="AQ105" s="676" t="s">
        <v>37</v>
      </c>
      <c r="AR105" s="676"/>
      <c r="AS105" s="521"/>
      <c r="AT105" s="675"/>
      <c r="AU105" s="675"/>
      <c r="AV105" s="680"/>
      <c r="AW105" s="347">
        <f>U105</f>
        <v>49203132</v>
      </c>
      <c r="AX105" s="347" cm="1">
        <f t="array" ref="AX105">SUM(MID(0&amp;AW105,LARGE(INDEX(ISNUMBER(--MID(AW105,ROW($1:$8),1))*ROW($1:$8),),ROW($1:$8))+1,1)*10^ROW($1:$8)/10)</f>
        <v>49203132</v>
      </c>
      <c r="AY105" s="347" t="str">
        <f>VLOOKUP($AX105,'Item Master Data'!$A:$F,3,FALSE)</f>
        <v>Q.PEAK DUO BLK G10+</v>
      </c>
      <c r="AZ105" s="347">
        <f>VLOOKUP($AX105,'Item Master Data'!$A:$F,6,FALSE)</f>
        <v>360</v>
      </c>
      <c r="BA105" s="347">
        <f>X105/BB105</f>
        <v>48</v>
      </c>
      <c r="BB105" s="347">
        <f>VLOOKUP(AX105,'Item Master Data'!$A:$G,7,FALSE)</f>
        <v>32</v>
      </c>
      <c r="BC105" s="347"/>
      <c r="BD105" s="347">
        <f>W105-AZ105</f>
        <v>0</v>
      </c>
    </row>
    <row r="106" spans="1:56">
      <c r="A106" s="697"/>
      <c r="B106" s="558">
        <v>44656</v>
      </c>
      <c r="C106" s="558">
        <v>44656</v>
      </c>
      <c r="D106" s="687" t="s">
        <v>86</v>
      </c>
      <c r="E106" s="676"/>
      <c r="F106" s="335">
        <v>2</v>
      </c>
      <c r="G106" s="505">
        <v>2022</v>
      </c>
      <c r="H106" s="676">
        <v>4</v>
      </c>
      <c r="I106" s="676"/>
      <c r="J106" s="336">
        <v>44659</v>
      </c>
      <c r="K106" s="676" t="s">
        <v>1862</v>
      </c>
      <c r="L106" s="676" t="s">
        <v>1863</v>
      </c>
      <c r="M106" s="677">
        <v>44505</v>
      </c>
      <c r="N106" s="677">
        <v>44589</v>
      </c>
      <c r="O106" s="677">
        <v>44679</v>
      </c>
      <c r="P106" s="336">
        <v>44644</v>
      </c>
      <c r="Q106" s="336">
        <v>44659</v>
      </c>
      <c r="R106" s="677">
        <v>44665</v>
      </c>
      <c r="S106" s="335" t="s">
        <v>1729</v>
      </c>
      <c r="T106" s="335">
        <v>60</v>
      </c>
      <c r="U106" s="335">
        <v>49203132</v>
      </c>
      <c r="V106" s="335" t="s">
        <v>986</v>
      </c>
      <c r="W106" s="676">
        <v>360</v>
      </c>
      <c r="X106" s="626">
        <v>768</v>
      </c>
      <c r="Y106" s="525">
        <f>W106*X106</f>
        <v>276480</v>
      </c>
      <c r="Z106" s="337">
        <v>0.53</v>
      </c>
      <c r="AA106" s="682">
        <f>Y106*Z106</f>
        <v>146534.39999999999</v>
      </c>
      <c r="AB106" s="682"/>
      <c r="AC106" s="339">
        <v>0</v>
      </c>
      <c r="AD106" s="676"/>
      <c r="AE106" s="540"/>
      <c r="AF106" s="500">
        <f>AA106+AD106+AE106</f>
        <v>146534.39999999999</v>
      </c>
      <c r="AG106" s="335" t="s">
        <v>1073</v>
      </c>
      <c r="AH106" s="676"/>
      <c r="AI106" s="676">
        <v>60</v>
      </c>
      <c r="AJ106" s="677" t="s">
        <v>1864</v>
      </c>
      <c r="AK106" s="677" t="s">
        <v>50</v>
      </c>
      <c r="AL106" s="685" t="s">
        <v>1865</v>
      </c>
      <c r="AM106" s="335" t="s">
        <v>52</v>
      </c>
      <c r="AN106" s="518" t="s">
        <v>1719</v>
      </c>
      <c r="AO106" s="335" t="s">
        <v>1078</v>
      </c>
      <c r="AP106" s="684"/>
      <c r="AQ106" s="676" t="s">
        <v>37</v>
      </c>
      <c r="AR106" s="676"/>
      <c r="AS106" s="521"/>
      <c r="AT106" s="675" t="s">
        <v>1077</v>
      </c>
      <c r="AU106" s="675"/>
      <c r="AV106" s="680"/>
      <c r="AW106" s="347">
        <f>U106</f>
        <v>49203132</v>
      </c>
      <c r="AX106" s="347" cm="1">
        <f t="array" ref="AX106">SUM(MID(0&amp;AW106,LARGE(INDEX(ISNUMBER(--MID(AW106,ROW($1:$8),1))*ROW($1:$8),),ROW($1:$8))+1,1)*10^ROW($1:$8)/10)</f>
        <v>49203132</v>
      </c>
      <c r="AY106" s="347" t="str">
        <f>VLOOKUP($AX106,'Item Master Data'!$A:$F,3,FALSE)</f>
        <v>Q.PEAK DUO BLK G10+</v>
      </c>
      <c r="AZ106" s="347">
        <f>VLOOKUP($AX106,'Item Master Data'!$A:$F,6,FALSE)</f>
        <v>360</v>
      </c>
      <c r="BA106" s="347">
        <f>X106/BB106</f>
        <v>24</v>
      </c>
      <c r="BB106" s="347">
        <f>VLOOKUP(AX106,'Item Master Data'!$A:$G,7,FALSE)</f>
        <v>32</v>
      </c>
      <c r="BC106" s="347"/>
      <c r="BD106" s="347">
        <f>W106-AZ106</f>
        <v>0</v>
      </c>
    </row>
    <row r="107" spans="1:56">
      <c r="A107" s="697"/>
      <c r="B107" s="558">
        <v>44656</v>
      </c>
      <c r="C107" s="558">
        <v>44656</v>
      </c>
      <c r="D107" s="687" t="s">
        <v>86</v>
      </c>
      <c r="E107" s="676"/>
      <c r="F107" s="688"/>
      <c r="G107" s="505">
        <v>2022</v>
      </c>
      <c r="H107" s="676">
        <v>4</v>
      </c>
      <c r="I107" s="676">
        <v>127933</v>
      </c>
      <c r="J107" s="677">
        <v>44662</v>
      </c>
      <c r="K107" s="676" t="s">
        <v>1889</v>
      </c>
      <c r="L107" s="676" t="s">
        <v>1863</v>
      </c>
      <c r="M107" s="677">
        <v>44505</v>
      </c>
      <c r="N107" s="677">
        <v>44589</v>
      </c>
      <c r="O107" s="677">
        <v>44656</v>
      </c>
      <c r="P107" s="336">
        <v>44657</v>
      </c>
      <c r="Q107" s="336">
        <v>44662</v>
      </c>
      <c r="R107" s="336">
        <v>44663</v>
      </c>
      <c r="S107" s="335" t="s">
        <v>1729</v>
      </c>
      <c r="T107" s="335">
        <v>60</v>
      </c>
      <c r="U107" s="688" t="s">
        <v>1791</v>
      </c>
      <c r="V107" s="335" t="s">
        <v>973</v>
      </c>
      <c r="W107" s="676">
        <v>400</v>
      </c>
      <c r="X107" s="626">
        <v>768</v>
      </c>
      <c r="Y107" s="525">
        <f>W107*X107</f>
        <v>307200</v>
      </c>
      <c r="Z107" s="337">
        <v>0.55000000000000004</v>
      </c>
      <c r="AA107" s="682">
        <f>Y107*Z107</f>
        <v>168960</v>
      </c>
      <c r="AB107" s="682"/>
      <c r="AC107" s="339">
        <v>0</v>
      </c>
      <c r="AD107" s="676"/>
      <c r="AE107" s="540"/>
      <c r="AF107" s="500">
        <f>AA107+AD107+AE107</f>
        <v>168960</v>
      </c>
      <c r="AG107" s="335" t="s">
        <v>1073</v>
      </c>
      <c r="AH107" s="676"/>
      <c r="AI107" s="676">
        <v>60</v>
      </c>
      <c r="AJ107" s="677" t="s">
        <v>1884</v>
      </c>
      <c r="AK107" s="677" t="s">
        <v>50</v>
      </c>
      <c r="AL107" s="685" t="s">
        <v>1885</v>
      </c>
      <c r="AM107" s="335" t="s">
        <v>52</v>
      </c>
      <c r="AN107" s="518" t="s">
        <v>50</v>
      </c>
      <c r="AO107" s="335" t="s">
        <v>1078</v>
      </c>
      <c r="AP107" s="684" t="s">
        <v>38</v>
      </c>
      <c r="AQ107" s="676" t="s">
        <v>37</v>
      </c>
      <c r="AR107" s="676"/>
      <c r="AS107" s="521"/>
      <c r="AT107" s="675" t="s">
        <v>1077</v>
      </c>
      <c r="AU107" s="675"/>
      <c r="AV107" s="680"/>
      <c r="AW107" s="347" t="str">
        <f>U107</f>
        <v>30390156H</v>
      </c>
      <c r="AX107" s="347" cm="1">
        <f t="array" ref="AX107">SUM(MID(0&amp;AW107,LARGE(INDEX(ISNUMBER(--MID(AW107,ROW($1:$8),1))*ROW($1:$8),),ROW($1:$8))+1,1)*10^ROW($1:$8)/10)</f>
        <v>30390156</v>
      </c>
      <c r="AY107" s="347" t="str">
        <f>VLOOKUP($AX107,'Item Master Data'!$A:$F,3,FALSE)</f>
        <v>Q.PEAK DUO BLK ML G10+</v>
      </c>
      <c r="AZ107" s="347">
        <f>VLOOKUP($AX107,'Item Master Data'!$A:$F,6,FALSE)</f>
        <v>400</v>
      </c>
      <c r="BA107" s="347">
        <f>X107/BB107</f>
        <v>24</v>
      </c>
      <c r="BB107" s="347">
        <f>VLOOKUP(AX107,'Item Master Data'!$A:$G,7,FALSE)</f>
        <v>32</v>
      </c>
      <c r="BC107" s="347"/>
      <c r="BD107" s="347">
        <f>W107-AZ107</f>
        <v>0</v>
      </c>
    </row>
    <row r="108" spans="1:56">
      <c r="A108" s="697"/>
      <c r="B108" s="558">
        <v>44656</v>
      </c>
      <c r="C108" s="558">
        <v>44656</v>
      </c>
      <c r="D108" s="687" t="s">
        <v>86</v>
      </c>
      <c r="E108" s="676"/>
      <c r="F108" s="688"/>
      <c r="G108" s="505">
        <v>2022</v>
      </c>
      <c r="H108" s="335">
        <v>4</v>
      </c>
      <c r="I108" s="676"/>
      <c r="J108" s="677"/>
      <c r="K108" s="676" t="s">
        <v>1883</v>
      </c>
      <c r="L108" s="676" t="s">
        <v>1863</v>
      </c>
      <c r="M108" s="677">
        <v>44505</v>
      </c>
      <c r="N108" s="677">
        <v>44589</v>
      </c>
      <c r="O108" s="677">
        <v>44679</v>
      </c>
      <c r="P108" s="336">
        <v>44663</v>
      </c>
      <c r="Q108" s="336"/>
      <c r="R108" s="336"/>
      <c r="S108" s="335" t="s">
        <v>1729</v>
      </c>
      <c r="T108" s="335">
        <v>60</v>
      </c>
      <c r="U108" s="688">
        <v>49203132</v>
      </c>
      <c r="V108" s="335" t="s">
        <v>986</v>
      </c>
      <c r="W108" s="676">
        <v>360</v>
      </c>
      <c r="X108" s="626">
        <v>1152</v>
      </c>
      <c r="Y108" s="525">
        <f>W108*X108</f>
        <v>414720</v>
      </c>
      <c r="Z108" s="337">
        <v>0.53</v>
      </c>
      <c r="AA108" s="682">
        <f>Y108*Z108</f>
        <v>219801.60000000001</v>
      </c>
      <c r="AB108" s="682"/>
      <c r="AC108" s="339">
        <v>0</v>
      </c>
      <c r="AD108" s="676"/>
      <c r="AE108" s="540"/>
      <c r="AF108" s="500">
        <f>AA108+AD108+AE108</f>
        <v>219801.60000000001</v>
      </c>
      <c r="AG108" s="335" t="s">
        <v>1073</v>
      </c>
      <c r="AH108" s="676"/>
      <c r="AI108" s="676">
        <v>60</v>
      </c>
      <c r="AJ108" s="677" t="s">
        <v>1884</v>
      </c>
      <c r="AK108" s="677" t="s">
        <v>50</v>
      </c>
      <c r="AL108" s="685" t="s">
        <v>1885</v>
      </c>
      <c r="AM108" s="335" t="s">
        <v>52</v>
      </c>
      <c r="AN108" s="676" t="s">
        <v>1719</v>
      </c>
      <c r="AO108" s="335" t="s">
        <v>1078</v>
      </c>
      <c r="AP108" s="684"/>
      <c r="AQ108" s="676" t="s">
        <v>37</v>
      </c>
      <c r="AR108" s="676"/>
      <c r="AS108" s="521"/>
      <c r="AT108" s="675" t="s">
        <v>1077</v>
      </c>
      <c r="AU108" s="675"/>
      <c r="AV108" s="680"/>
      <c r="AW108" s="347">
        <f>U108</f>
        <v>49203132</v>
      </c>
      <c r="AX108" s="347" cm="1">
        <f t="array" ref="AX108">SUM(MID(0&amp;AW108,LARGE(INDEX(ISNUMBER(--MID(AW108,ROW($1:$8),1))*ROW($1:$8),),ROW($1:$8))+1,1)*10^ROW($1:$8)/10)</f>
        <v>49203132</v>
      </c>
      <c r="AY108" s="347" t="str">
        <f>VLOOKUP($AX108,'Item Master Data'!$A:$F,3,FALSE)</f>
        <v>Q.PEAK DUO BLK G10+</v>
      </c>
      <c r="AZ108" s="347">
        <f>VLOOKUP($AX108,'Item Master Data'!$A:$F,6,FALSE)</f>
        <v>360</v>
      </c>
      <c r="BA108" s="347">
        <f>X108/BB108</f>
        <v>36</v>
      </c>
      <c r="BB108" s="347">
        <f>VLOOKUP(AX108,'Item Master Data'!$A:$G,7,FALSE)</f>
        <v>32</v>
      </c>
      <c r="BC108" s="347"/>
      <c r="BD108" s="347">
        <f>W108-AZ108</f>
        <v>0</v>
      </c>
    </row>
    <row r="109" spans="1:56">
      <c r="A109" s="697"/>
      <c r="B109" s="558">
        <v>44665</v>
      </c>
      <c r="C109" s="558">
        <v>44665</v>
      </c>
      <c r="D109" s="687" t="s">
        <v>86</v>
      </c>
      <c r="E109" s="676"/>
      <c r="F109" s="688"/>
      <c r="G109" s="505">
        <v>2022</v>
      </c>
      <c r="H109" s="335">
        <v>4</v>
      </c>
      <c r="I109" s="676"/>
      <c r="J109" s="336"/>
      <c r="K109" s="676" t="s">
        <v>1888</v>
      </c>
      <c r="L109" s="676" t="s">
        <v>1863</v>
      </c>
      <c r="M109" s="677">
        <v>44580</v>
      </c>
      <c r="N109" s="677">
        <v>44580</v>
      </c>
      <c r="O109" s="677">
        <v>44670</v>
      </c>
      <c r="P109" s="336">
        <v>44665</v>
      </c>
      <c r="Q109" s="336"/>
      <c r="R109" s="336"/>
      <c r="S109" s="335" t="s">
        <v>1729</v>
      </c>
      <c r="T109" s="335">
        <v>72</v>
      </c>
      <c r="U109" s="688" t="s">
        <v>1887</v>
      </c>
      <c r="V109" s="335" t="s">
        <v>1108</v>
      </c>
      <c r="W109" s="676">
        <v>475</v>
      </c>
      <c r="X109" s="626">
        <v>1073</v>
      </c>
      <c r="Y109" s="525">
        <f>W109*X109</f>
        <v>509675</v>
      </c>
      <c r="Z109" s="337">
        <v>0.46498947368421056</v>
      </c>
      <c r="AA109" s="682">
        <f>Y109*Z109</f>
        <v>236993.51</v>
      </c>
      <c r="AB109" s="682"/>
      <c r="AC109" s="339">
        <v>0</v>
      </c>
      <c r="AD109" s="676"/>
      <c r="AE109" s="540"/>
      <c r="AF109" s="500">
        <f>AA109+AD109+AE109</f>
        <v>236993.51</v>
      </c>
      <c r="AG109" s="335" t="s">
        <v>1073</v>
      </c>
      <c r="AH109" s="676"/>
      <c r="AI109" s="676">
        <v>60</v>
      </c>
      <c r="AJ109" s="677" t="s">
        <v>1884</v>
      </c>
      <c r="AK109" s="677" t="s">
        <v>50</v>
      </c>
      <c r="AL109" s="685" t="s">
        <v>1885</v>
      </c>
      <c r="AM109" s="335" t="s">
        <v>52</v>
      </c>
      <c r="AN109" s="518" t="s">
        <v>50</v>
      </c>
      <c r="AO109" s="335" t="s">
        <v>1078</v>
      </c>
      <c r="AP109" s="684"/>
      <c r="AQ109" s="676" t="s">
        <v>37</v>
      </c>
      <c r="AR109" s="676"/>
      <c r="AS109" s="521"/>
      <c r="AT109" s="675" t="s">
        <v>1077</v>
      </c>
      <c r="AU109" s="675"/>
      <c r="AV109" s="680"/>
      <c r="AW109" s="347" t="str">
        <f>U109</f>
        <v>30397471C</v>
      </c>
      <c r="AX109" s="347" cm="1">
        <f t="array" ref="AX109">SUM(MID(0&amp;AW109,LARGE(INDEX(ISNUMBER(--MID(AW109,ROW($1:$8),1))*ROW($1:$8),),ROW($1:$8))+1,1)*10^ROW($1:$8)/10)</f>
        <v>30397471</v>
      </c>
      <c r="AY109" s="347" t="str">
        <f>VLOOKUP($AX109,'Item Master Data'!$A:$F,3,FALSE)</f>
        <v>Q.PEAK DUO XL G10</v>
      </c>
      <c r="AZ109" s="347">
        <f>VLOOKUP($AX109,'Item Master Data'!$A:$F,6,FALSE)</f>
        <v>475</v>
      </c>
      <c r="BA109" s="347">
        <f>X109/BB109</f>
        <v>37</v>
      </c>
      <c r="BB109" s="347">
        <f>VLOOKUP(AX109,'Item Master Data'!$A:$G,7,FALSE)</f>
        <v>29</v>
      </c>
      <c r="BC109" s="347"/>
      <c r="BD109" s="347">
        <f>W109-AZ109</f>
        <v>0</v>
      </c>
    </row>
    <row r="110" spans="1:56">
      <c r="A110" s="697"/>
      <c r="B110" s="558">
        <v>44665</v>
      </c>
      <c r="C110" s="558">
        <v>44665</v>
      </c>
      <c r="D110" s="687" t="s">
        <v>86</v>
      </c>
      <c r="E110" s="676"/>
      <c r="F110" s="688"/>
      <c r="G110" s="505">
        <v>2022</v>
      </c>
      <c r="H110" s="676">
        <v>4</v>
      </c>
      <c r="I110" s="676"/>
      <c r="J110" s="677"/>
      <c r="K110" s="676" t="s">
        <v>1886</v>
      </c>
      <c r="L110" s="676" t="s">
        <v>1863</v>
      </c>
      <c r="M110" s="677">
        <v>44580</v>
      </c>
      <c r="N110" s="677">
        <v>44580</v>
      </c>
      <c r="O110" s="677">
        <v>44670</v>
      </c>
      <c r="P110" s="336">
        <v>44665</v>
      </c>
      <c r="Q110" s="336">
        <v>44671</v>
      </c>
      <c r="R110" s="336">
        <v>44673</v>
      </c>
      <c r="S110" s="335" t="s">
        <v>1729</v>
      </c>
      <c r="T110" s="335">
        <v>72</v>
      </c>
      <c r="U110" s="688" t="s">
        <v>1887</v>
      </c>
      <c r="V110" s="335" t="s">
        <v>1108</v>
      </c>
      <c r="W110" s="676">
        <v>475</v>
      </c>
      <c r="X110" s="626">
        <v>2407</v>
      </c>
      <c r="Y110" s="525">
        <f>W110*X110</f>
        <v>1143325</v>
      </c>
      <c r="Z110" s="337">
        <v>0.46498947368421056</v>
      </c>
      <c r="AA110" s="682">
        <f>Y110*Z110</f>
        <v>531634.09000000008</v>
      </c>
      <c r="AB110" s="682"/>
      <c r="AC110" s="339">
        <v>0</v>
      </c>
      <c r="AD110" s="676"/>
      <c r="AE110" s="540"/>
      <c r="AF110" s="500">
        <f>AA110+AD110+AE110</f>
        <v>531634.09000000008</v>
      </c>
      <c r="AG110" s="335" t="s">
        <v>1073</v>
      </c>
      <c r="AH110" s="676"/>
      <c r="AI110" s="676">
        <v>60</v>
      </c>
      <c r="AJ110" s="677" t="s">
        <v>1884</v>
      </c>
      <c r="AK110" s="677" t="s">
        <v>50</v>
      </c>
      <c r="AL110" s="685" t="s">
        <v>1885</v>
      </c>
      <c r="AM110" s="335" t="s">
        <v>52</v>
      </c>
      <c r="AN110" s="518" t="s">
        <v>1156</v>
      </c>
      <c r="AO110" s="335" t="s">
        <v>1078</v>
      </c>
      <c r="AP110" s="684"/>
      <c r="AQ110" s="676" t="s">
        <v>37</v>
      </c>
      <c r="AR110" s="676"/>
      <c r="AS110" s="521"/>
      <c r="AT110" s="675" t="s">
        <v>1077</v>
      </c>
      <c r="AU110" s="675"/>
      <c r="AV110" s="680"/>
      <c r="AW110" s="347" t="str">
        <f>U110</f>
        <v>30397471C</v>
      </c>
      <c r="AX110" s="347" cm="1">
        <f t="array" ref="AX110">SUM(MID(0&amp;AW110,LARGE(INDEX(ISNUMBER(--MID(AW110,ROW($1:$8),1))*ROW($1:$8),),ROW($1:$8))+1,1)*10^ROW($1:$8)/10)</f>
        <v>30397471</v>
      </c>
      <c r="AY110" s="347" t="str">
        <f>VLOOKUP($AX110,'Item Master Data'!$A:$F,3,FALSE)</f>
        <v>Q.PEAK DUO XL G10</v>
      </c>
      <c r="AZ110" s="347">
        <f>VLOOKUP($AX110,'Item Master Data'!$A:$F,6,FALSE)</f>
        <v>475</v>
      </c>
      <c r="BA110" s="347">
        <f>X110/BB110</f>
        <v>83</v>
      </c>
      <c r="BB110" s="347">
        <f>VLOOKUP(AX110,'Item Master Data'!$A:$G,7,FALSE)</f>
        <v>29</v>
      </c>
      <c r="BC110" s="347"/>
      <c r="BD110" s="347">
        <f>W110-AZ110</f>
        <v>0</v>
      </c>
    </row>
    <row r="111" spans="1:56">
      <c r="A111" s="697"/>
      <c r="B111" s="558">
        <v>44644</v>
      </c>
      <c r="C111" s="558">
        <v>44644</v>
      </c>
      <c r="D111" s="687" t="s">
        <v>86</v>
      </c>
      <c r="E111" s="676"/>
      <c r="F111" s="688"/>
      <c r="G111" s="505">
        <v>2022</v>
      </c>
      <c r="H111" s="335">
        <v>4</v>
      </c>
      <c r="I111" s="676"/>
      <c r="J111" s="336"/>
      <c r="K111" s="676" t="s">
        <v>1893</v>
      </c>
      <c r="L111" s="676" t="s">
        <v>1873</v>
      </c>
      <c r="M111" s="677">
        <v>44510</v>
      </c>
      <c r="N111" s="677">
        <v>44630</v>
      </c>
      <c r="O111" s="677"/>
      <c r="P111" s="336">
        <v>44662</v>
      </c>
      <c r="Q111" s="336"/>
      <c r="R111" s="336"/>
      <c r="S111" s="335" t="s">
        <v>1712</v>
      </c>
      <c r="T111" s="335">
        <v>60</v>
      </c>
      <c r="U111" s="676">
        <v>49204132</v>
      </c>
      <c r="V111" s="335" t="s">
        <v>1231</v>
      </c>
      <c r="W111" s="676">
        <v>360</v>
      </c>
      <c r="X111" s="626">
        <v>1352</v>
      </c>
      <c r="Y111" s="525">
        <f>W111*X111</f>
        <v>486720</v>
      </c>
      <c r="Z111" s="337">
        <v>0.83000000000000007</v>
      </c>
      <c r="AA111" s="682">
        <f>Y111*Z111</f>
        <v>403977.60000000003</v>
      </c>
      <c r="AB111" s="682"/>
      <c r="AC111" s="339">
        <v>0</v>
      </c>
      <c r="AD111" s="676"/>
      <c r="AE111" s="540"/>
      <c r="AF111" s="500">
        <f>AA111+AD111+AE111</f>
        <v>403977.60000000003</v>
      </c>
      <c r="AG111" s="335" t="s">
        <v>1073</v>
      </c>
      <c r="AH111" s="676"/>
      <c r="AI111" s="676">
        <v>60</v>
      </c>
      <c r="AJ111" s="677" t="s">
        <v>1894</v>
      </c>
      <c r="AK111" s="677" t="s">
        <v>50</v>
      </c>
      <c r="AL111" s="685" t="s">
        <v>1892</v>
      </c>
      <c r="AM111" s="335" t="s">
        <v>52</v>
      </c>
      <c r="AN111" s="335" t="s">
        <v>1719</v>
      </c>
      <c r="AO111" s="335" t="s">
        <v>1078</v>
      </c>
      <c r="AP111" s="684"/>
      <c r="AQ111" s="676" t="s">
        <v>37</v>
      </c>
      <c r="AR111" s="676" t="s">
        <v>1895</v>
      </c>
      <c r="AS111" s="521"/>
      <c r="AT111" s="675"/>
      <c r="AU111" s="675"/>
      <c r="AV111" s="680">
        <v>0.76</v>
      </c>
      <c r="AW111" s="347">
        <f>U111</f>
        <v>49204132</v>
      </c>
      <c r="AX111" s="347" cm="1">
        <f t="array" ref="AX111">SUM(MID(0&amp;AW111,LARGE(INDEX(ISNUMBER(--MID(AW111,ROW($1:$8),1))*ROW($1:$8),),ROW($1:$8))+1,1)*10^ROW($1:$8)/10)</f>
        <v>49204132</v>
      </c>
      <c r="AY111" s="347" t="str">
        <f>VLOOKUP($AX111,'Item Master Data'!$A:$F,3,FALSE)</f>
        <v>Q.PEAK DUO BLK G10+/AC</v>
      </c>
      <c r="AZ111" s="347">
        <f>VLOOKUP($AX111,'Item Master Data'!$A:$F,6,FALSE)</f>
        <v>360</v>
      </c>
      <c r="BA111" s="347">
        <f>X111/BB111</f>
        <v>52</v>
      </c>
      <c r="BB111" s="347">
        <f>VLOOKUP(AX111,'Item Master Data'!$A:$G,7,FALSE)</f>
        <v>26</v>
      </c>
      <c r="BC111" s="347"/>
      <c r="BD111" s="347">
        <f>W111-AZ111</f>
        <v>0</v>
      </c>
    </row>
    <row r="112" spans="1:56">
      <c r="A112" s="697"/>
      <c r="B112" s="558"/>
      <c r="C112" s="558"/>
      <c r="D112" s="687" t="s">
        <v>86</v>
      </c>
      <c r="E112" s="676" t="s">
        <v>1902</v>
      </c>
      <c r="F112" s="688"/>
      <c r="G112" s="505">
        <v>2022</v>
      </c>
      <c r="H112" s="335">
        <v>4</v>
      </c>
      <c r="I112" s="676"/>
      <c r="J112" s="336"/>
      <c r="K112" s="676" t="s">
        <v>1903</v>
      </c>
      <c r="L112" s="676" t="s">
        <v>1873</v>
      </c>
      <c r="M112" s="677">
        <v>44533</v>
      </c>
      <c r="N112" s="677">
        <v>44533</v>
      </c>
      <c r="O112" s="677">
        <v>44662</v>
      </c>
      <c r="P112" s="336">
        <v>44635</v>
      </c>
      <c r="Q112" s="336">
        <v>44680</v>
      </c>
      <c r="R112" s="336">
        <v>44680</v>
      </c>
      <c r="S112" s="335" t="s">
        <v>1712</v>
      </c>
      <c r="T112" s="335">
        <v>60</v>
      </c>
      <c r="U112" s="688" t="s">
        <v>1904</v>
      </c>
      <c r="V112" s="335" t="s">
        <v>691</v>
      </c>
      <c r="W112" s="676">
        <v>340</v>
      </c>
      <c r="X112" s="626">
        <v>2496</v>
      </c>
      <c r="Y112" s="525">
        <f>W112*X112</f>
        <v>848640</v>
      </c>
      <c r="Z112" s="337">
        <v>0.45499999999999996</v>
      </c>
      <c r="AA112" s="682">
        <f>Y112*Z112</f>
        <v>386131.19999999995</v>
      </c>
      <c r="AB112" s="682"/>
      <c r="AC112" s="339">
        <v>0</v>
      </c>
      <c r="AD112" s="676"/>
      <c r="AE112" s="540"/>
      <c r="AF112" s="500">
        <f>AA112+AD112+AE112</f>
        <v>386131.19999999995</v>
      </c>
      <c r="AG112" s="335" t="s">
        <v>1073</v>
      </c>
      <c r="AH112" s="676"/>
      <c r="AI112" s="676">
        <v>60</v>
      </c>
      <c r="AJ112" s="677" t="s">
        <v>1875</v>
      </c>
      <c r="AK112" s="677" t="s">
        <v>50</v>
      </c>
      <c r="AL112" s="685" t="s">
        <v>1876</v>
      </c>
      <c r="AM112" s="335" t="s">
        <v>52</v>
      </c>
      <c r="AN112" s="518" t="s">
        <v>50</v>
      </c>
      <c r="AO112" s="335" t="s">
        <v>1078</v>
      </c>
      <c r="AP112" s="684" t="s">
        <v>38</v>
      </c>
      <c r="AQ112" s="676" t="s">
        <v>1090</v>
      </c>
      <c r="AR112" s="676"/>
      <c r="AS112" s="521"/>
      <c r="AT112" s="675" t="s">
        <v>1509</v>
      </c>
      <c r="AU112" s="675"/>
      <c r="AV112" s="680"/>
      <c r="AW112" s="347" t="str">
        <f>U112</f>
        <v>30376609H</v>
      </c>
      <c r="AX112" s="347" cm="1">
        <f t="array" ref="AX112">SUM(MID(0&amp;AW112,LARGE(INDEX(ISNUMBER(--MID(AW112,ROW($1:$8),1))*ROW($1:$8),),ROW($1:$8))+1,1)*10^ROW($1:$8)/10)</f>
        <v>30376609</v>
      </c>
      <c r="AY112" s="347" t="str">
        <f>VLOOKUP($AX112,'Item Master Data'!$A:$F,3,FALSE)</f>
        <v>Q.PEAK DUO BLK G6+</v>
      </c>
      <c r="AZ112" s="347">
        <f>VLOOKUP($AX112,'Item Master Data'!$A:$F,6,FALSE)</f>
        <v>340</v>
      </c>
      <c r="BA112" s="347">
        <f>X112/BB112</f>
        <v>78</v>
      </c>
      <c r="BB112" s="347">
        <f>VLOOKUP(AX112,'Item Master Data'!$A:$G,7,FALSE)</f>
        <v>32</v>
      </c>
      <c r="BC112" s="347"/>
      <c r="BD112" s="347">
        <f>W112-AZ112</f>
        <v>0</v>
      </c>
    </row>
    <row r="113" spans="1:56">
      <c r="A113" s="697"/>
      <c r="B113" s="697"/>
      <c r="C113" s="697"/>
      <c r="D113" s="676" t="s">
        <v>86</v>
      </c>
      <c r="E113" s="390"/>
      <c r="F113" s="676"/>
      <c r="G113" s="505">
        <v>2022</v>
      </c>
      <c r="H113" s="335">
        <v>4</v>
      </c>
      <c r="I113" s="676"/>
      <c r="J113" s="677"/>
      <c r="K113" s="676" t="s">
        <v>1900</v>
      </c>
      <c r="L113" s="676" t="s">
        <v>1873</v>
      </c>
      <c r="M113" s="677">
        <v>44558</v>
      </c>
      <c r="N113" s="677">
        <v>44620</v>
      </c>
      <c r="O113" s="677"/>
      <c r="P113" s="336">
        <v>44662</v>
      </c>
      <c r="Q113" s="336"/>
      <c r="R113" s="676"/>
      <c r="S113" s="335" t="s">
        <v>1712</v>
      </c>
      <c r="T113" s="335">
        <v>60</v>
      </c>
      <c r="U113" s="676">
        <v>49204132</v>
      </c>
      <c r="V113" s="335" t="s">
        <v>1231</v>
      </c>
      <c r="W113" s="676">
        <v>360</v>
      </c>
      <c r="X113" s="626">
        <v>676</v>
      </c>
      <c r="Y113" s="525">
        <f>W113*X113</f>
        <v>243360</v>
      </c>
      <c r="Z113" s="337">
        <v>0.83000000000000007</v>
      </c>
      <c r="AA113" s="682">
        <f>Y113*Z113</f>
        <v>201988.80000000002</v>
      </c>
      <c r="AB113" s="682"/>
      <c r="AC113" s="339">
        <v>0</v>
      </c>
      <c r="AD113" s="676"/>
      <c r="AE113" s="676"/>
      <c r="AF113" s="500">
        <f>AA113+AD113+AE113</f>
        <v>201988.80000000002</v>
      </c>
      <c r="AG113" s="335" t="s">
        <v>1073</v>
      </c>
      <c r="AH113" s="676"/>
      <c r="AI113" s="676">
        <v>60</v>
      </c>
      <c r="AJ113" s="677" t="s">
        <v>1891</v>
      </c>
      <c r="AK113" s="677" t="s">
        <v>50</v>
      </c>
      <c r="AL113" s="685" t="s">
        <v>1901</v>
      </c>
      <c r="AM113" s="335" t="s">
        <v>52</v>
      </c>
      <c r="AN113" s="676" t="s">
        <v>1719</v>
      </c>
      <c r="AO113" s="335" t="s">
        <v>1078</v>
      </c>
      <c r="AP113" s="676"/>
      <c r="AQ113" s="684" t="s">
        <v>37</v>
      </c>
      <c r="AR113" s="684" t="s">
        <v>1895</v>
      </c>
      <c r="AS113" s="684"/>
      <c r="AT113" s="675"/>
      <c r="AU113" s="675"/>
      <c r="AV113" s="680">
        <v>0.76</v>
      </c>
      <c r="AW113" s="347">
        <f>U113</f>
        <v>49204132</v>
      </c>
      <c r="AX113" s="347" cm="1">
        <f t="array" ref="AX113">SUM(MID(0&amp;AW113,LARGE(INDEX(ISNUMBER(--MID(AW113,ROW($1:$8),1))*ROW($1:$8),),ROW($1:$8))+1,1)*10^ROW($1:$8)/10)</f>
        <v>49204132</v>
      </c>
      <c r="AY113" s="347" t="str">
        <f>VLOOKUP($AX113,'Item Master Data'!$A:$F,3,FALSE)</f>
        <v>Q.PEAK DUO BLK G10+/AC</v>
      </c>
      <c r="AZ113" s="347">
        <f>VLOOKUP($AX113,'Item Master Data'!$A:$F,6,FALSE)</f>
        <v>360</v>
      </c>
      <c r="BA113" s="347">
        <f>X113/BB113</f>
        <v>26</v>
      </c>
      <c r="BB113" s="347">
        <f>VLOOKUP(AX113,'Item Master Data'!$A:$G,7,FALSE)</f>
        <v>26</v>
      </c>
      <c r="BC113" s="347"/>
      <c r="BD113" s="347">
        <f>W113-AZ113</f>
        <v>0</v>
      </c>
    </row>
    <row r="114" spans="1:56">
      <c r="A114" s="697"/>
      <c r="B114" s="558">
        <v>44589</v>
      </c>
      <c r="C114" s="558">
        <v>44589</v>
      </c>
      <c r="D114" s="687" t="s">
        <v>86</v>
      </c>
      <c r="E114" s="676"/>
      <c r="F114" s="688" t="s">
        <v>87</v>
      </c>
      <c r="G114" s="505">
        <v>2022</v>
      </c>
      <c r="H114" s="676">
        <v>4</v>
      </c>
      <c r="I114" s="676"/>
      <c r="J114" s="336"/>
      <c r="K114" s="676" t="s">
        <v>1905</v>
      </c>
      <c r="L114" s="676" t="s">
        <v>1873</v>
      </c>
      <c r="M114" s="677">
        <v>44924</v>
      </c>
      <c r="N114" s="677">
        <v>44649</v>
      </c>
      <c r="O114" s="677"/>
      <c r="P114" s="336">
        <v>44666</v>
      </c>
      <c r="Q114" s="336"/>
      <c r="R114" s="336"/>
      <c r="S114" s="335" t="s">
        <v>88</v>
      </c>
      <c r="T114" s="335">
        <v>72</v>
      </c>
      <c r="U114" s="688">
        <v>49303156</v>
      </c>
      <c r="V114" s="335" t="s">
        <v>1072</v>
      </c>
      <c r="W114" s="676">
        <v>480</v>
      </c>
      <c r="X114" s="626">
        <v>1914</v>
      </c>
      <c r="Y114" s="525">
        <f>W114*X114</f>
        <v>918720</v>
      </c>
      <c r="Z114" s="337">
        <v>0.47</v>
      </c>
      <c r="AA114" s="682">
        <f>Y114*Z114</f>
        <v>431798.39999999997</v>
      </c>
      <c r="AB114" s="682"/>
      <c r="AC114" s="339">
        <v>0</v>
      </c>
      <c r="AD114" s="676"/>
      <c r="AE114" s="540"/>
      <c r="AF114" s="500">
        <f>AA114+AD114+AE114</f>
        <v>431798.39999999997</v>
      </c>
      <c r="AG114" s="335" t="s">
        <v>1073</v>
      </c>
      <c r="AH114" s="676"/>
      <c r="AI114" s="676">
        <v>60</v>
      </c>
      <c r="AJ114" s="677" t="s">
        <v>1891</v>
      </c>
      <c r="AK114" s="677" t="s">
        <v>50</v>
      </c>
      <c r="AL114" s="685">
        <v>93703</v>
      </c>
      <c r="AM114" s="335" t="s">
        <v>52</v>
      </c>
      <c r="AN114" s="518" t="s">
        <v>1719</v>
      </c>
      <c r="AO114" s="335" t="s">
        <v>1078</v>
      </c>
      <c r="AP114" s="684"/>
      <c r="AQ114" s="676" t="s">
        <v>1090</v>
      </c>
      <c r="AR114" s="676"/>
      <c r="AS114" s="521"/>
      <c r="AT114" s="675" t="s">
        <v>1509</v>
      </c>
      <c r="AU114" s="675"/>
      <c r="AV114" s="680"/>
      <c r="AW114" s="347">
        <f>U114</f>
        <v>49303156</v>
      </c>
      <c r="AX114" s="347" cm="1">
        <f t="array" ref="AX114">SUM(MID(0&amp;AW114,LARGE(INDEX(ISNUMBER(--MID(AW114,ROW($1:$8),1))*ROW($1:$8),),ROW($1:$8))+1,1)*10^ROW($1:$8)/10)</f>
        <v>49303156</v>
      </c>
      <c r="AY114" s="347" t="str">
        <f>VLOOKUP($AX114,'Item Master Data'!$A:$F,3,FALSE)</f>
        <v>Q.PEAK DUO XL G10 BFG</v>
      </c>
      <c r="AZ114" s="347">
        <f>VLOOKUP($AX114,'Item Master Data'!$A:$F,6,FALSE)</f>
        <v>480</v>
      </c>
      <c r="BA114" s="347">
        <f>X114/BB114</f>
        <v>66</v>
      </c>
      <c r="BB114" s="347">
        <f>VLOOKUP(AX114,'Item Master Data'!$A:$G,7,FALSE)</f>
        <v>29</v>
      </c>
      <c r="BC114" s="347"/>
      <c r="BD114" s="347">
        <f>W114-AZ114</f>
        <v>0</v>
      </c>
    </row>
    <row r="115" spans="1:56">
      <c r="A115" s="697"/>
      <c r="B115" s="558">
        <v>44628</v>
      </c>
      <c r="C115" s="558">
        <v>44628</v>
      </c>
      <c r="D115" s="687" t="s">
        <v>86</v>
      </c>
      <c r="E115" s="676"/>
      <c r="F115" s="688"/>
      <c r="G115" s="505">
        <v>2022</v>
      </c>
      <c r="H115" s="335">
        <v>4</v>
      </c>
      <c r="I115" s="676"/>
      <c r="J115" s="336"/>
      <c r="K115" s="676" t="s">
        <v>1890</v>
      </c>
      <c r="L115" s="676" t="s">
        <v>1873</v>
      </c>
      <c r="M115" s="677">
        <v>44572</v>
      </c>
      <c r="N115" s="677">
        <v>44666</v>
      </c>
      <c r="O115" s="677"/>
      <c r="P115" s="336">
        <v>44662</v>
      </c>
      <c r="Q115" s="336">
        <v>44670</v>
      </c>
      <c r="R115" s="336">
        <v>44676</v>
      </c>
      <c r="S115" s="335" t="s">
        <v>1712</v>
      </c>
      <c r="T115" s="335">
        <v>60</v>
      </c>
      <c r="U115" s="688">
        <v>49203132</v>
      </c>
      <c r="V115" s="335" t="s">
        <v>986</v>
      </c>
      <c r="W115" s="676">
        <v>360</v>
      </c>
      <c r="X115" s="626">
        <v>832</v>
      </c>
      <c r="Y115" s="525">
        <f>W115*X115</f>
        <v>299520</v>
      </c>
      <c r="Z115" s="337">
        <v>0.53</v>
      </c>
      <c r="AA115" s="682">
        <f>Y115*Z115</f>
        <v>158745.60000000001</v>
      </c>
      <c r="AB115" s="682"/>
      <c r="AC115" s="339">
        <v>0</v>
      </c>
      <c r="AD115" s="676"/>
      <c r="AE115" s="540"/>
      <c r="AF115" s="500">
        <f>AA115+AD115+AE115</f>
        <v>158745.60000000001</v>
      </c>
      <c r="AG115" s="335" t="s">
        <v>1073</v>
      </c>
      <c r="AH115" s="676"/>
      <c r="AI115" s="676">
        <v>60</v>
      </c>
      <c r="AJ115" s="677" t="s">
        <v>1891</v>
      </c>
      <c r="AK115" s="677" t="s">
        <v>50</v>
      </c>
      <c r="AL115" s="685" t="s">
        <v>1892</v>
      </c>
      <c r="AM115" s="335" t="s">
        <v>52</v>
      </c>
      <c r="AN115" s="676" t="s">
        <v>1719</v>
      </c>
      <c r="AO115" s="335" t="s">
        <v>1078</v>
      </c>
      <c r="AP115" s="684"/>
      <c r="AQ115" s="676" t="s">
        <v>37</v>
      </c>
      <c r="AR115" s="676" t="s">
        <v>1222</v>
      </c>
      <c r="AS115" s="521"/>
      <c r="AT115" s="675" t="s">
        <v>1509</v>
      </c>
      <c r="AU115" s="675"/>
      <c r="AV115" s="680">
        <v>0.5</v>
      </c>
      <c r="AW115" s="347">
        <f>U115</f>
        <v>49203132</v>
      </c>
      <c r="AX115" s="347" cm="1">
        <f t="array" ref="AX115">SUM(MID(0&amp;AW115,LARGE(INDEX(ISNUMBER(--MID(AW115,ROW($1:$8),1))*ROW($1:$8),),ROW($1:$8))+1,1)*10^ROW($1:$8)/10)</f>
        <v>49203132</v>
      </c>
      <c r="AY115" s="347" t="str">
        <f>VLOOKUP($AX115,'Item Master Data'!$A:$F,3,FALSE)</f>
        <v>Q.PEAK DUO BLK G10+</v>
      </c>
      <c r="AZ115" s="347">
        <f>VLOOKUP($AX115,'Item Master Data'!$A:$F,6,FALSE)</f>
        <v>360</v>
      </c>
      <c r="BA115" s="347">
        <f>X115/BB115</f>
        <v>26</v>
      </c>
      <c r="BB115" s="347">
        <f>VLOOKUP(AX115,'Item Master Data'!$A:$G,7,FALSE)</f>
        <v>32</v>
      </c>
      <c r="BC115" s="347"/>
      <c r="BD115" s="347">
        <f>W115-AZ115</f>
        <v>0</v>
      </c>
    </row>
    <row r="116" spans="1:56">
      <c r="A116" s="697"/>
      <c r="B116" s="558">
        <v>44589</v>
      </c>
      <c r="C116" s="558">
        <v>44589</v>
      </c>
      <c r="D116" s="687" t="s">
        <v>86</v>
      </c>
      <c r="E116" s="676"/>
      <c r="F116" s="688" t="s">
        <v>87</v>
      </c>
      <c r="G116" s="505">
        <v>2022</v>
      </c>
      <c r="H116" s="676">
        <v>4</v>
      </c>
      <c r="I116" s="676"/>
      <c r="J116" s="677"/>
      <c r="K116" s="676" t="s">
        <v>1906</v>
      </c>
      <c r="L116" s="676" t="s">
        <v>1873</v>
      </c>
      <c r="M116" s="677">
        <v>44592</v>
      </c>
      <c r="N116" s="677">
        <v>44666</v>
      </c>
      <c r="O116" s="677"/>
      <c r="P116" s="336">
        <v>44665</v>
      </c>
      <c r="Q116" s="336"/>
      <c r="R116" s="336"/>
      <c r="S116" s="335" t="s">
        <v>88</v>
      </c>
      <c r="T116" s="335">
        <v>72</v>
      </c>
      <c r="U116" s="688">
        <v>49303156</v>
      </c>
      <c r="V116" s="335" t="s">
        <v>995</v>
      </c>
      <c r="W116" s="676">
        <v>480</v>
      </c>
      <c r="X116" s="626">
        <v>638</v>
      </c>
      <c r="Y116" s="525">
        <f>W116*X116</f>
        <v>306240</v>
      </c>
      <c r="Z116" s="337">
        <v>0.49</v>
      </c>
      <c r="AA116" s="682">
        <f>Y116*Z116</f>
        <v>150057.60000000001</v>
      </c>
      <c r="AB116" s="682"/>
      <c r="AC116" s="339">
        <v>0</v>
      </c>
      <c r="AD116" s="676"/>
      <c r="AE116" s="540"/>
      <c r="AF116" s="500">
        <f>AA116+AD116+AE116</f>
        <v>150057.60000000001</v>
      </c>
      <c r="AG116" s="335" t="s">
        <v>1073</v>
      </c>
      <c r="AH116" s="676"/>
      <c r="AI116" s="676">
        <v>60</v>
      </c>
      <c r="AJ116" s="677" t="s">
        <v>1891</v>
      </c>
      <c r="AK116" s="677" t="s">
        <v>50</v>
      </c>
      <c r="AL116" s="685">
        <v>93703</v>
      </c>
      <c r="AM116" s="335" t="s">
        <v>52</v>
      </c>
      <c r="AN116" s="518" t="s">
        <v>1719</v>
      </c>
      <c r="AO116" s="335" t="s">
        <v>1078</v>
      </c>
      <c r="AP116" s="684"/>
      <c r="AQ116" s="676" t="s">
        <v>37</v>
      </c>
      <c r="AR116" s="676"/>
      <c r="AS116" s="521"/>
      <c r="AT116" s="675" t="s">
        <v>1509</v>
      </c>
      <c r="AU116" s="412"/>
      <c r="AV116" s="680"/>
      <c r="AW116" s="347">
        <f>U116</f>
        <v>49303156</v>
      </c>
      <c r="AX116" s="347" cm="1">
        <f t="array" ref="AX116">SUM(MID(0&amp;AW116,LARGE(INDEX(ISNUMBER(--MID(AW116,ROW($1:$8),1))*ROW($1:$8),),ROW($1:$8))+1,1)*10^ROW($1:$8)/10)</f>
        <v>49303156</v>
      </c>
      <c r="AY116" s="347" t="str">
        <f>VLOOKUP($AX116,'Item Master Data'!$A:$F,3,FALSE)</f>
        <v>Q.PEAK DUO XL G10 BFG</v>
      </c>
      <c r="AZ116" s="347">
        <f>VLOOKUP($AX116,'Item Master Data'!$A:$F,6,FALSE)</f>
        <v>480</v>
      </c>
      <c r="BA116" s="347">
        <f>X116/BB116</f>
        <v>22</v>
      </c>
      <c r="BB116" s="347">
        <f>VLOOKUP(AX116,'Item Master Data'!$A:$G,7,FALSE)</f>
        <v>29</v>
      </c>
      <c r="BC116" s="347"/>
      <c r="BD116" s="347">
        <f>W116-AZ116</f>
        <v>0</v>
      </c>
    </row>
    <row r="117" spans="1:56">
      <c r="A117" s="697"/>
      <c r="B117" s="558"/>
      <c r="C117" s="558"/>
      <c r="D117" s="687" t="s">
        <v>86</v>
      </c>
      <c r="E117" s="676"/>
      <c r="F117" s="688"/>
      <c r="G117" s="505">
        <v>2022</v>
      </c>
      <c r="H117" s="505">
        <v>4</v>
      </c>
      <c r="I117" s="676"/>
      <c r="J117" s="336"/>
      <c r="K117" s="676" t="s">
        <v>1908</v>
      </c>
      <c r="L117" s="676" t="s">
        <v>1909</v>
      </c>
      <c r="M117" s="677">
        <v>44649</v>
      </c>
      <c r="N117" s="677">
        <v>44681</v>
      </c>
      <c r="O117" s="677"/>
      <c r="P117" s="336">
        <v>44666</v>
      </c>
      <c r="Q117" s="336"/>
      <c r="R117" s="336"/>
      <c r="S117" s="335" t="s">
        <v>1712</v>
      </c>
      <c r="T117" s="335">
        <v>60</v>
      </c>
      <c r="U117" s="688" t="s">
        <v>1910</v>
      </c>
      <c r="V117" s="335" t="s">
        <v>970</v>
      </c>
      <c r="W117" s="676">
        <v>405</v>
      </c>
      <c r="X117" s="626">
        <v>768</v>
      </c>
      <c r="Y117" s="525">
        <f>W117*X117</f>
        <v>311040</v>
      </c>
      <c r="Z117" s="337">
        <v>0.56999999999999995</v>
      </c>
      <c r="AA117" s="682">
        <f>Y117*Z117</f>
        <v>177292.79999999999</v>
      </c>
      <c r="AB117" s="682"/>
      <c r="AC117" s="339">
        <v>0</v>
      </c>
      <c r="AD117" s="676"/>
      <c r="AE117" s="676"/>
      <c r="AF117" s="500">
        <f>AA117+AD117+AE117</f>
        <v>177292.79999999999</v>
      </c>
      <c r="AG117" s="335" t="s">
        <v>1073</v>
      </c>
      <c r="AH117" s="676"/>
      <c r="AI117" s="676">
        <v>60</v>
      </c>
      <c r="AJ117" s="677" t="s">
        <v>1911</v>
      </c>
      <c r="AK117" s="677" t="s">
        <v>1702</v>
      </c>
      <c r="AL117" s="685" t="s">
        <v>1912</v>
      </c>
      <c r="AM117" s="335" t="s">
        <v>52</v>
      </c>
      <c r="AN117" s="676" t="s">
        <v>50</v>
      </c>
      <c r="AO117" s="335" t="s">
        <v>1078</v>
      </c>
      <c r="AP117" s="684" t="s">
        <v>92</v>
      </c>
      <c r="AQ117" s="676" t="s">
        <v>37</v>
      </c>
      <c r="AR117" s="676"/>
      <c r="AS117" s="521"/>
      <c r="AT117" s="675"/>
      <c r="AU117" s="412"/>
      <c r="AV117" s="680"/>
      <c r="AW117" s="347" t="str">
        <f>U117</f>
        <v>30372157H</v>
      </c>
      <c r="AX117" s="347" cm="1">
        <f t="array" ref="AX117">SUM(MID(0&amp;AW117,LARGE(INDEX(ISNUMBER(--MID(AW117,ROW($1:$8),1))*ROW($1:$8),),ROW($1:$8))+1,1)*10^ROW($1:$8)/10)</f>
        <v>30372157</v>
      </c>
      <c r="AY117" s="347" t="str">
        <f>VLOOKUP($AX117,'Item Master Data'!$A:$F,3,FALSE)</f>
        <v>Q.PEAK DUO ML G10.a+</v>
      </c>
      <c r="AZ117" s="347">
        <f>VLOOKUP($AX117,'Item Master Data'!$A:$F,6,FALSE)</f>
        <v>405</v>
      </c>
      <c r="BA117" s="347">
        <f>X117/BB117</f>
        <v>24</v>
      </c>
      <c r="BB117" s="347">
        <f>VLOOKUP(AX117,'Item Master Data'!$A:$G,7,FALSE)</f>
        <v>32</v>
      </c>
      <c r="BC117" s="347"/>
      <c r="BD117" s="347">
        <f>W117-AZ117</f>
        <v>0</v>
      </c>
    </row>
    <row r="118" spans="1:56">
      <c r="A118" s="697"/>
      <c r="B118" s="558"/>
      <c r="C118" s="558"/>
      <c r="D118" s="687" t="s">
        <v>86</v>
      </c>
      <c r="E118" s="676"/>
      <c r="F118" s="688"/>
      <c r="G118" s="505">
        <v>2022</v>
      </c>
      <c r="H118" s="676">
        <v>4</v>
      </c>
      <c r="I118" s="676"/>
      <c r="J118" s="336"/>
      <c r="K118" s="676" t="s">
        <v>1913</v>
      </c>
      <c r="L118" s="676" t="s">
        <v>1909</v>
      </c>
      <c r="M118" s="677">
        <v>44650</v>
      </c>
      <c r="N118" s="677">
        <v>44681</v>
      </c>
      <c r="O118" s="677"/>
      <c r="P118" s="336">
        <v>44666</v>
      </c>
      <c r="Q118" s="336"/>
      <c r="R118" s="336"/>
      <c r="S118" s="335" t="s">
        <v>1712</v>
      </c>
      <c r="T118" s="335">
        <v>60</v>
      </c>
      <c r="U118" s="688" t="s">
        <v>1910</v>
      </c>
      <c r="V118" s="335" t="s">
        <v>970</v>
      </c>
      <c r="W118" s="676">
        <v>405</v>
      </c>
      <c r="X118" s="626">
        <v>768</v>
      </c>
      <c r="Y118" s="525">
        <f>W118*X118</f>
        <v>311040</v>
      </c>
      <c r="Z118" s="337">
        <v>0.56999999999999995</v>
      </c>
      <c r="AA118" s="682">
        <f>Y118*Z118</f>
        <v>177292.79999999999</v>
      </c>
      <c r="AB118" s="682"/>
      <c r="AC118" s="339">
        <v>0</v>
      </c>
      <c r="AD118" s="676"/>
      <c r="AE118" s="676"/>
      <c r="AF118" s="500">
        <f>AA118+AD118+AE118</f>
        <v>177292.79999999999</v>
      </c>
      <c r="AG118" s="335" t="s">
        <v>1073</v>
      </c>
      <c r="AH118" s="676"/>
      <c r="AI118" s="676">
        <v>60</v>
      </c>
      <c r="AJ118" s="677" t="s">
        <v>1911</v>
      </c>
      <c r="AK118" s="677" t="s">
        <v>1702</v>
      </c>
      <c r="AL118" s="685" t="s">
        <v>1912</v>
      </c>
      <c r="AM118" s="335" t="s">
        <v>52</v>
      </c>
      <c r="AN118" s="676" t="s">
        <v>50</v>
      </c>
      <c r="AO118" s="335" t="s">
        <v>1078</v>
      </c>
      <c r="AP118" s="684" t="s">
        <v>92</v>
      </c>
      <c r="AQ118" s="676" t="s">
        <v>37</v>
      </c>
      <c r="AR118" s="676"/>
      <c r="AS118" s="521"/>
      <c r="AT118" s="675"/>
      <c r="AU118" s="675"/>
      <c r="AV118" s="680"/>
      <c r="AW118" s="347" t="str">
        <f>U118</f>
        <v>30372157H</v>
      </c>
      <c r="AX118" s="347" cm="1">
        <f t="array" ref="AX118">SUM(MID(0&amp;AW118,LARGE(INDEX(ISNUMBER(--MID(AW118,ROW($1:$8),1))*ROW($1:$8),),ROW($1:$8))+1,1)*10^ROW($1:$8)/10)</f>
        <v>30372157</v>
      </c>
      <c r="AY118" s="347" t="str">
        <f>VLOOKUP($AX118,'Item Master Data'!$A:$F,3,FALSE)</f>
        <v>Q.PEAK DUO ML G10.a+</v>
      </c>
      <c r="AZ118" s="347">
        <f>VLOOKUP($AX118,'Item Master Data'!$A:$F,6,FALSE)</f>
        <v>405</v>
      </c>
      <c r="BA118" s="347">
        <f>X118/BB118</f>
        <v>24</v>
      </c>
      <c r="BB118" s="347">
        <f>VLOOKUP(AX118,'Item Master Data'!$A:$G,7,FALSE)</f>
        <v>32</v>
      </c>
      <c r="BC118" s="347"/>
      <c r="BD118" s="347">
        <f>W118-AZ118</f>
        <v>0</v>
      </c>
    </row>
    <row r="119" spans="1:56">
      <c r="A119" s="697"/>
      <c r="B119" s="558"/>
      <c r="C119" s="558"/>
      <c r="D119" s="687" t="s">
        <v>86</v>
      </c>
      <c r="E119" s="676"/>
      <c r="F119" s="688"/>
      <c r="G119" s="505">
        <v>2022</v>
      </c>
      <c r="H119" s="676">
        <v>4</v>
      </c>
      <c r="I119" s="676"/>
      <c r="J119" s="677"/>
      <c r="K119" s="676" t="s">
        <v>1918</v>
      </c>
      <c r="L119" s="676" t="s">
        <v>1909</v>
      </c>
      <c r="M119" s="677">
        <v>44650</v>
      </c>
      <c r="N119" s="677">
        <v>44681</v>
      </c>
      <c r="O119" s="677"/>
      <c r="P119" s="336">
        <v>44666</v>
      </c>
      <c r="Q119" s="336"/>
      <c r="R119" s="336"/>
      <c r="S119" s="335" t="s">
        <v>1712</v>
      </c>
      <c r="T119" s="335">
        <v>60</v>
      </c>
      <c r="U119" s="688" t="s">
        <v>1910</v>
      </c>
      <c r="V119" s="335" t="s">
        <v>970</v>
      </c>
      <c r="W119" s="676">
        <v>405</v>
      </c>
      <c r="X119" s="626">
        <v>768</v>
      </c>
      <c r="Y119" s="525">
        <f>W119*X119</f>
        <v>311040</v>
      </c>
      <c r="Z119" s="337">
        <v>0.56999999999999995</v>
      </c>
      <c r="AA119" s="682">
        <f>Y119*Z119</f>
        <v>177292.79999999999</v>
      </c>
      <c r="AB119" s="682"/>
      <c r="AC119" s="339">
        <v>0</v>
      </c>
      <c r="AD119" s="676"/>
      <c r="AE119" s="676"/>
      <c r="AF119" s="500">
        <f>AA119+AD119+AE119</f>
        <v>177292.79999999999</v>
      </c>
      <c r="AG119" s="335" t="s">
        <v>1073</v>
      </c>
      <c r="AH119" s="676"/>
      <c r="AI119" s="676">
        <v>60</v>
      </c>
      <c r="AJ119" s="677" t="s">
        <v>1911</v>
      </c>
      <c r="AK119" s="677" t="s">
        <v>1702</v>
      </c>
      <c r="AL119" s="685" t="s">
        <v>1912</v>
      </c>
      <c r="AM119" s="335" t="s">
        <v>52</v>
      </c>
      <c r="AN119" s="676" t="s">
        <v>50</v>
      </c>
      <c r="AO119" s="335" t="s">
        <v>1078</v>
      </c>
      <c r="AP119" s="684" t="s">
        <v>92</v>
      </c>
      <c r="AQ119" s="676" t="s">
        <v>37</v>
      </c>
      <c r="AR119" s="676"/>
      <c r="AS119" s="521"/>
      <c r="AT119" s="675"/>
      <c r="AU119" s="675"/>
      <c r="AV119" s="680"/>
      <c r="AW119" s="347" t="str">
        <f>U119</f>
        <v>30372157H</v>
      </c>
      <c r="AX119" s="347" cm="1">
        <f t="array" ref="AX119">SUM(MID(0&amp;AW119,LARGE(INDEX(ISNUMBER(--MID(AW119,ROW($1:$8),1))*ROW($1:$8),),ROW($1:$8))+1,1)*10^ROW($1:$8)/10)</f>
        <v>30372157</v>
      </c>
      <c r="AY119" s="347" t="str">
        <f>VLOOKUP($AX119,'Item Master Data'!$A:$F,3,FALSE)</f>
        <v>Q.PEAK DUO ML G10.a+</v>
      </c>
      <c r="AZ119" s="347">
        <f>VLOOKUP($AX119,'Item Master Data'!$A:$F,6,FALSE)</f>
        <v>405</v>
      </c>
      <c r="BA119" s="347">
        <f>X119/BB119</f>
        <v>24</v>
      </c>
      <c r="BB119" s="347">
        <f>VLOOKUP(AX119,'Item Master Data'!$A:$G,7,FALSE)</f>
        <v>32</v>
      </c>
      <c r="BC119" s="347"/>
      <c r="BD119" s="347">
        <f>W119-AZ119</f>
        <v>0</v>
      </c>
    </row>
    <row r="120" spans="1:56">
      <c r="A120" s="697"/>
      <c r="B120" s="558"/>
      <c r="C120" s="558"/>
      <c r="D120" s="687" t="s">
        <v>86</v>
      </c>
      <c r="E120" s="676"/>
      <c r="F120" s="688"/>
      <c r="G120" s="505">
        <v>2022</v>
      </c>
      <c r="H120" s="676">
        <v>4</v>
      </c>
      <c r="I120" s="676">
        <v>127934</v>
      </c>
      <c r="J120" s="336">
        <v>44662</v>
      </c>
      <c r="K120" s="676" t="s">
        <v>1935</v>
      </c>
      <c r="L120" s="676" t="s">
        <v>1936</v>
      </c>
      <c r="M120" s="677">
        <v>44538</v>
      </c>
      <c r="N120" s="677">
        <v>44606</v>
      </c>
      <c r="O120" s="677"/>
      <c r="P120" s="336">
        <v>44657</v>
      </c>
      <c r="Q120" s="336">
        <v>44662</v>
      </c>
      <c r="R120" s="336">
        <v>44664</v>
      </c>
      <c r="S120" s="335" t="s">
        <v>1729</v>
      </c>
      <c r="T120" s="335">
        <v>60</v>
      </c>
      <c r="U120" s="688" t="s">
        <v>1791</v>
      </c>
      <c r="V120" s="335" t="s">
        <v>973</v>
      </c>
      <c r="W120" s="676">
        <v>400</v>
      </c>
      <c r="X120" s="626">
        <v>768</v>
      </c>
      <c r="Y120" s="525">
        <f>W120*X120</f>
        <v>307200</v>
      </c>
      <c r="Z120" s="337">
        <v>0.55000000000000004</v>
      </c>
      <c r="AA120" s="682">
        <f>Y120*Z120</f>
        <v>168960</v>
      </c>
      <c r="AB120" s="682"/>
      <c r="AC120" s="683"/>
      <c r="AD120" s="676"/>
      <c r="AE120" s="540"/>
      <c r="AF120" s="500">
        <f>AA120+AD120+AE120</f>
        <v>168960</v>
      </c>
      <c r="AG120" s="335" t="s">
        <v>1073</v>
      </c>
      <c r="AH120" s="676"/>
      <c r="AI120" s="676">
        <v>60</v>
      </c>
      <c r="AJ120" s="677" t="s">
        <v>1937</v>
      </c>
      <c r="AK120" s="677" t="s">
        <v>1432</v>
      </c>
      <c r="AL120" s="685">
        <v>83202</v>
      </c>
      <c r="AM120" s="335" t="s">
        <v>52</v>
      </c>
      <c r="AN120" s="518" t="s">
        <v>50</v>
      </c>
      <c r="AO120" s="335" t="s">
        <v>1078</v>
      </c>
      <c r="AP120" s="684" t="s">
        <v>38</v>
      </c>
      <c r="AQ120" s="676" t="s">
        <v>37</v>
      </c>
      <c r="AR120" s="676" t="s">
        <v>1297</v>
      </c>
      <c r="AS120" s="521"/>
      <c r="AT120" s="675"/>
      <c r="AU120" s="675"/>
      <c r="AV120" s="680">
        <v>0.49</v>
      </c>
      <c r="AW120" s="347" t="str">
        <f>U120</f>
        <v>30390156H</v>
      </c>
      <c r="AX120" s="347" cm="1">
        <f t="array" ref="AX120">SUM(MID(0&amp;AW120,LARGE(INDEX(ISNUMBER(--MID(AW120,ROW($1:$8),1))*ROW($1:$8),),ROW($1:$8))+1,1)*10^ROW($1:$8)/10)</f>
        <v>30390156</v>
      </c>
      <c r="AY120" s="347" t="str">
        <f>VLOOKUP($AX120,'Item Master Data'!$A:$F,3,FALSE)</f>
        <v>Q.PEAK DUO BLK ML G10+</v>
      </c>
      <c r="AZ120" s="347">
        <f>VLOOKUP($AX120,'Item Master Data'!$A:$F,6,FALSE)</f>
        <v>400</v>
      </c>
      <c r="BA120" s="347">
        <f>X120/BB120</f>
        <v>24</v>
      </c>
      <c r="BB120" s="347">
        <f>VLOOKUP(AX120,'Item Master Data'!$A:$G,7,FALSE)</f>
        <v>32</v>
      </c>
      <c r="BC120" s="347"/>
      <c r="BD120" s="347">
        <f>W120-AZ120</f>
        <v>0</v>
      </c>
    </row>
    <row r="121" spans="1:56">
      <c r="A121" s="697"/>
      <c r="B121" s="558">
        <v>44628</v>
      </c>
      <c r="C121" s="697"/>
      <c r="D121" s="676" t="s">
        <v>86</v>
      </c>
      <c r="E121" s="390"/>
      <c r="F121" s="676"/>
      <c r="G121" s="505">
        <v>2022</v>
      </c>
      <c r="H121" s="676">
        <v>4</v>
      </c>
      <c r="I121" s="688"/>
      <c r="J121" s="336"/>
      <c r="K121" s="676" t="s">
        <v>1938</v>
      </c>
      <c r="L121" s="676" t="s">
        <v>1926</v>
      </c>
      <c r="M121" s="677">
        <v>44588</v>
      </c>
      <c r="N121" s="677">
        <v>44619</v>
      </c>
      <c r="O121" s="677"/>
      <c r="P121" s="704">
        <v>44664</v>
      </c>
      <c r="Q121" s="336"/>
      <c r="R121" s="336"/>
      <c r="S121" s="335" t="s">
        <v>1729</v>
      </c>
      <c r="T121" s="335">
        <v>60</v>
      </c>
      <c r="U121" s="676">
        <v>49204132</v>
      </c>
      <c r="V121" s="688" t="s">
        <v>1231</v>
      </c>
      <c r="W121" s="676">
        <v>360</v>
      </c>
      <c r="X121" s="626">
        <v>676</v>
      </c>
      <c r="Y121" s="525">
        <f>W121*X121</f>
        <v>243360</v>
      </c>
      <c r="Z121" s="680">
        <v>0.83000000000000007</v>
      </c>
      <c r="AA121" s="682">
        <f>Y121*Z121</f>
        <v>201988.80000000002</v>
      </c>
      <c r="AB121" s="682"/>
      <c r="AC121" s="683">
        <v>0</v>
      </c>
      <c r="AD121" s="676"/>
      <c r="AE121" s="684"/>
      <c r="AF121" s="500">
        <f>AA121+AD121+AE121</f>
        <v>201988.80000000002</v>
      </c>
      <c r="AG121" s="688" t="s">
        <v>1073</v>
      </c>
      <c r="AH121" s="688"/>
      <c r="AI121" s="688">
        <v>60</v>
      </c>
      <c r="AJ121" s="677" t="s">
        <v>1930</v>
      </c>
      <c r="AK121" s="688" t="s">
        <v>1854</v>
      </c>
      <c r="AL121" s="685" t="s">
        <v>1931</v>
      </c>
      <c r="AM121" s="688" t="s">
        <v>52</v>
      </c>
      <c r="AN121" s="676" t="s">
        <v>1719</v>
      </c>
      <c r="AO121" s="335" t="s">
        <v>1078</v>
      </c>
      <c r="AP121" s="684"/>
      <c r="AQ121" s="684" t="s">
        <v>37</v>
      </c>
      <c r="AR121" s="684" t="s">
        <v>1222</v>
      </c>
      <c r="AS121" s="694"/>
      <c r="AT121" s="674" t="s">
        <v>1509</v>
      </c>
      <c r="AU121" s="674"/>
      <c r="AV121" s="680">
        <v>0.52</v>
      </c>
      <c r="AW121" s="347">
        <f>U121</f>
        <v>49204132</v>
      </c>
      <c r="AX121" s="347" cm="1">
        <f t="array" ref="AX121">SUM(MID(0&amp;AW121,LARGE(INDEX(ISNUMBER(--MID(AW121,ROW($1:$8),1))*ROW($1:$8),),ROW($1:$8))+1,1)*10^ROW($1:$8)/10)</f>
        <v>49204132</v>
      </c>
      <c r="AY121" s="347" t="str">
        <f>VLOOKUP($AX121,'Item Master Data'!$A:$F,3,FALSE)</f>
        <v>Q.PEAK DUO BLK G10+/AC</v>
      </c>
      <c r="AZ121" s="347">
        <f>VLOOKUP($AX121,'Item Master Data'!$A:$F,6,FALSE)</f>
        <v>360</v>
      </c>
      <c r="BA121" s="347">
        <f>X121/BB121</f>
        <v>26</v>
      </c>
      <c r="BB121" s="347">
        <f>VLOOKUP(AX121,'Item Master Data'!$A:$G,7,FALSE)</f>
        <v>26</v>
      </c>
      <c r="BC121" s="347"/>
      <c r="BD121" s="347">
        <f>W121-AZ121</f>
        <v>0</v>
      </c>
    </row>
    <row r="122" spans="1:56">
      <c r="A122" s="697"/>
      <c r="B122" s="558">
        <v>44628</v>
      </c>
      <c r="C122" s="697"/>
      <c r="D122" s="676" t="s">
        <v>86</v>
      </c>
      <c r="E122" s="390"/>
      <c r="F122" s="676"/>
      <c r="G122" s="505">
        <v>2022</v>
      </c>
      <c r="H122" s="676">
        <v>4</v>
      </c>
      <c r="I122" s="688">
        <v>127935</v>
      </c>
      <c r="J122" s="677">
        <v>44662</v>
      </c>
      <c r="K122" s="676" t="s">
        <v>1940</v>
      </c>
      <c r="L122" s="676" t="s">
        <v>1926</v>
      </c>
      <c r="M122" s="677">
        <v>44588</v>
      </c>
      <c r="N122" s="677">
        <v>44647</v>
      </c>
      <c r="O122" s="677"/>
      <c r="P122" s="336">
        <v>44657</v>
      </c>
      <c r="Q122" s="336">
        <v>44662</v>
      </c>
      <c r="R122" s="336">
        <v>44664</v>
      </c>
      <c r="S122" s="335" t="s">
        <v>1729</v>
      </c>
      <c r="T122" s="335">
        <v>60</v>
      </c>
      <c r="U122" s="688" t="s">
        <v>1791</v>
      </c>
      <c r="V122" s="688" t="s">
        <v>973</v>
      </c>
      <c r="W122" s="676">
        <v>400</v>
      </c>
      <c r="X122" s="626">
        <v>768</v>
      </c>
      <c r="Y122" s="525">
        <f>W122*X122</f>
        <v>307200</v>
      </c>
      <c r="Z122" s="337">
        <v>0.55000000000000004</v>
      </c>
      <c r="AA122" s="682">
        <f>Y122*Z122</f>
        <v>168960</v>
      </c>
      <c r="AB122" s="682"/>
      <c r="AC122" s="683">
        <v>0</v>
      </c>
      <c r="AD122" s="676"/>
      <c r="AE122" s="684"/>
      <c r="AF122" s="500">
        <f>AA122+AD122+AE122</f>
        <v>168960</v>
      </c>
      <c r="AG122" s="688" t="s">
        <v>1073</v>
      </c>
      <c r="AH122" s="688"/>
      <c r="AI122" s="688">
        <v>60</v>
      </c>
      <c r="AJ122" s="677" t="s">
        <v>1941</v>
      </c>
      <c r="AK122" s="688" t="s">
        <v>1854</v>
      </c>
      <c r="AL122" s="685" t="s">
        <v>1931</v>
      </c>
      <c r="AM122" s="688" t="s">
        <v>52</v>
      </c>
      <c r="AN122" s="518" t="s">
        <v>50</v>
      </c>
      <c r="AO122" s="335" t="s">
        <v>1078</v>
      </c>
      <c r="AP122" s="684" t="s">
        <v>38</v>
      </c>
      <c r="AQ122" s="684" t="s">
        <v>37</v>
      </c>
      <c r="AR122" s="684" t="s">
        <v>1222</v>
      </c>
      <c r="AS122" s="694"/>
      <c r="AT122" s="674" t="s">
        <v>1509</v>
      </c>
      <c r="AU122" s="674"/>
      <c r="AV122" s="680">
        <v>0.52</v>
      </c>
      <c r="AW122" s="347" t="str">
        <f>U122</f>
        <v>30390156H</v>
      </c>
      <c r="AX122" s="347" cm="1">
        <f t="array" ref="AX122">SUM(MID(0&amp;AW122,LARGE(INDEX(ISNUMBER(--MID(AW122,ROW($1:$8),1))*ROW($1:$8),),ROW($1:$8))+1,1)*10^ROW($1:$8)/10)</f>
        <v>30390156</v>
      </c>
      <c r="AY122" s="347" t="str">
        <f>VLOOKUP($AX122,'Item Master Data'!$A:$F,3,FALSE)</f>
        <v>Q.PEAK DUO BLK ML G10+</v>
      </c>
      <c r="AZ122" s="347">
        <f>VLOOKUP($AX122,'Item Master Data'!$A:$F,6,FALSE)</f>
        <v>400</v>
      </c>
      <c r="BA122" s="347">
        <f>X122/BB122</f>
        <v>24</v>
      </c>
      <c r="BB122" s="347">
        <f>VLOOKUP(AX122,'Item Master Data'!$A:$G,7,FALSE)</f>
        <v>32</v>
      </c>
      <c r="BC122" s="347"/>
      <c r="BD122" s="347">
        <f>W122-AZ122</f>
        <v>0</v>
      </c>
    </row>
    <row r="123" spans="1:56">
      <c r="A123" s="697"/>
      <c r="B123" s="558">
        <v>44628</v>
      </c>
      <c r="C123" s="697"/>
      <c r="D123" s="676" t="s">
        <v>86</v>
      </c>
      <c r="E123" s="390"/>
      <c r="F123" s="676"/>
      <c r="G123" s="505">
        <v>2022</v>
      </c>
      <c r="H123" s="676">
        <v>4</v>
      </c>
      <c r="I123" s="688"/>
      <c r="J123" s="677"/>
      <c r="K123" s="676" t="s">
        <v>1939</v>
      </c>
      <c r="L123" s="676" t="s">
        <v>1926</v>
      </c>
      <c r="M123" s="677">
        <v>44588</v>
      </c>
      <c r="N123" s="677">
        <v>44647</v>
      </c>
      <c r="O123" s="677"/>
      <c r="P123" s="704">
        <v>44664</v>
      </c>
      <c r="Q123" s="336"/>
      <c r="R123" s="336"/>
      <c r="S123" s="335" t="s">
        <v>1729</v>
      </c>
      <c r="T123" s="335">
        <v>60</v>
      </c>
      <c r="U123" s="335">
        <v>49204132</v>
      </c>
      <c r="V123" s="688" t="s">
        <v>1231</v>
      </c>
      <c r="W123" s="676">
        <v>360</v>
      </c>
      <c r="X123" s="626">
        <v>676</v>
      </c>
      <c r="Y123" s="525">
        <f>W123*X123</f>
        <v>243360</v>
      </c>
      <c r="Z123" s="337">
        <v>0.83000000000000007</v>
      </c>
      <c r="AA123" s="682">
        <f>Y123*Z123</f>
        <v>201988.80000000002</v>
      </c>
      <c r="AB123" s="682"/>
      <c r="AC123" s="683">
        <v>0</v>
      </c>
      <c r="AD123" s="676"/>
      <c r="AE123" s="340"/>
      <c r="AF123" s="500">
        <f>AA123+AD123+AE123</f>
        <v>201988.80000000002</v>
      </c>
      <c r="AG123" s="688" t="s">
        <v>1073</v>
      </c>
      <c r="AH123" s="688"/>
      <c r="AI123" s="688">
        <v>60</v>
      </c>
      <c r="AJ123" s="677" t="s">
        <v>1930</v>
      </c>
      <c r="AK123" s="688" t="s">
        <v>1854</v>
      </c>
      <c r="AL123" s="685" t="s">
        <v>1931</v>
      </c>
      <c r="AM123" s="688" t="s">
        <v>52</v>
      </c>
      <c r="AN123" s="676" t="s">
        <v>1719</v>
      </c>
      <c r="AO123" s="335" t="s">
        <v>1078</v>
      </c>
      <c r="AP123" s="684"/>
      <c r="AQ123" s="684" t="s">
        <v>37</v>
      </c>
      <c r="AR123" s="684" t="s">
        <v>1222</v>
      </c>
      <c r="AS123" s="694"/>
      <c r="AT123" s="674" t="s">
        <v>1509</v>
      </c>
      <c r="AU123" s="674"/>
      <c r="AV123" s="680">
        <v>0.52</v>
      </c>
      <c r="AW123" s="347">
        <f>U123</f>
        <v>49204132</v>
      </c>
      <c r="AX123" s="347" cm="1">
        <f t="array" ref="AX123">SUM(MID(0&amp;AW123,LARGE(INDEX(ISNUMBER(--MID(AW123,ROW($1:$8),1))*ROW($1:$8),),ROW($1:$8))+1,1)*10^ROW($1:$8)/10)</f>
        <v>49204132</v>
      </c>
      <c r="AY123" s="347" t="str">
        <f>VLOOKUP($AX123,'Item Master Data'!$A:$F,3,FALSE)</f>
        <v>Q.PEAK DUO BLK G10+/AC</v>
      </c>
      <c r="AZ123" s="347">
        <f>VLOOKUP($AX123,'Item Master Data'!$A:$F,6,FALSE)</f>
        <v>360</v>
      </c>
      <c r="BA123" s="347">
        <f>X123/BB123</f>
        <v>26</v>
      </c>
      <c r="BB123" s="347">
        <f>VLOOKUP(AX123,'Item Master Data'!$A:$G,7,FALSE)</f>
        <v>26</v>
      </c>
      <c r="BC123" s="347"/>
      <c r="BD123" s="347">
        <f>W123-AZ123</f>
        <v>0</v>
      </c>
    </row>
    <row r="124" spans="1:56">
      <c r="A124" s="697"/>
      <c r="B124" s="558"/>
      <c r="C124" s="558"/>
      <c r="D124" s="687" t="s">
        <v>86</v>
      </c>
      <c r="E124" s="676"/>
      <c r="F124" s="688" t="s">
        <v>1152</v>
      </c>
      <c r="G124" s="505">
        <v>2022</v>
      </c>
      <c r="H124" s="676">
        <v>4</v>
      </c>
      <c r="I124" s="676"/>
      <c r="J124" s="336"/>
      <c r="K124" s="676" t="s">
        <v>1948</v>
      </c>
      <c r="L124" s="676" t="s">
        <v>1943</v>
      </c>
      <c r="M124" s="677">
        <v>44487</v>
      </c>
      <c r="N124" s="677">
        <v>44621</v>
      </c>
      <c r="O124" s="677"/>
      <c r="P124" s="704">
        <v>44663</v>
      </c>
      <c r="Q124" s="336"/>
      <c r="R124" s="336"/>
      <c r="S124" s="335" t="s">
        <v>1712</v>
      </c>
      <c r="T124" s="335">
        <v>60</v>
      </c>
      <c r="U124" s="688">
        <v>49203132</v>
      </c>
      <c r="V124" s="676" t="s">
        <v>1785</v>
      </c>
      <c r="W124" s="676">
        <v>360</v>
      </c>
      <c r="X124" s="626">
        <v>2496</v>
      </c>
      <c r="Y124" s="525">
        <f>W124*X124</f>
        <v>898560</v>
      </c>
      <c r="Z124" s="417">
        <v>0.53</v>
      </c>
      <c r="AA124" s="682">
        <f>Y124*Z124</f>
        <v>476236.80000000005</v>
      </c>
      <c r="AB124" s="682"/>
      <c r="AC124" s="683">
        <v>0</v>
      </c>
      <c r="AD124" s="676"/>
      <c r="AE124" s="676"/>
      <c r="AF124" s="500">
        <f>AA124+AD124+AE124</f>
        <v>476236.80000000005</v>
      </c>
      <c r="AG124" s="335" t="s">
        <v>1073</v>
      </c>
      <c r="AH124" s="676"/>
      <c r="AI124" s="676">
        <v>60</v>
      </c>
      <c r="AJ124" s="677" t="s">
        <v>1944</v>
      </c>
      <c r="AK124" s="677" t="s">
        <v>50</v>
      </c>
      <c r="AL124" s="685">
        <v>92507</v>
      </c>
      <c r="AM124" s="335" t="s">
        <v>52</v>
      </c>
      <c r="AN124" s="676" t="s">
        <v>1719</v>
      </c>
      <c r="AO124" s="335" t="s">
        <v>1078</v>
      </c>
      <c r="AP124" s="684"/>
      <c r="AQ124" s="676" t="s">
        <v>37</v>
      </c>
      <c r="AR124" s="676"/>
      <c r="AS124" s="521"/>
      <c r="AT124" s="675"/>
      <c r="AU124" s="675"/>
      <c r="AV124" s="680"/>
      <c r="AW124" s="347">
        <f>U124</f>
        <v>49203132</v>
      </c>
      <c r="AX124" s="347" cm="1">
        <f t="array" ref="AX124">SUM(MID(0&amp;AW124,LARGE(INDEX(ISNUMBER(--MID(AW124,ROW($1:$8),1))*ROW($1:$8),),ROW($1:$8))+1,1)*10^ROW($1:$8)/10)</f>
        <v>49203132</v>
      </c>
      <c r="AY124" s="347" t="str">
        <f>VLOOKUP($AX124,'Item Master Data'!$A:$F,3,FALSE)</f>
        <v>Q.PEAK DUO BLK G10+</v>
      </c>
      <c r="AZ124" s="347">
        <f>VLOOKUP($AX124,'Item Master Data'!$A:$F,6,FALSE)</f>
        <v>360</v>
      </c>
      <c r="BA124" s="347">
        <f>X124/BB124</f>
        <v>78</v>
      </c>
      <c r="BB124" s="347">
        <f>VLOOKUP(AX124,'Item Master Data'!$A:$G,7,FALSE)</f>
        <v>32</v>
      </c>
      <c r="BC124" s="347"/>
      <c r="BD124" s="347">
        <f>W124-AZ124</f>
        <v>0</v>
      </c>
    </row>
    <row r="125" spans="1:56">
      <c r="A125" s="697"/>
      <c r="B125" s="558"/>
      <c r="C125" s="558"/>
      <c r="D125" s="687" t="s">
        <v>86</v>
      </c>
      <c r="E125" s="676"/>
      <c r="F125" s="688"/>
      <c r="G125" s="505">
        <v>2022</v>
      </c>
      <c r="H125" s="676">
        <v>4</v>
      </c>
      <c r="I125" s="676">
        <v>127981</v>
      </c>
      <c r="J125" s="336">
        <v>44664</v>
      </c>
      <c r="K125" s="676" t="s">
        <v>1997</v>
      </c>
      <c r="L125" s="676" t="s">
        <v>1943</v>
      </c>
      <c r="M125" s="677">
        <v>44488</v>
      </c>
      <c r="N125" s="677">
        <v>44599</v>
      </c>
      <c r="O125" s="677" t="s">
        <v>1794</v>
      </c>
      <c r="P125" s="336">
        <v>44656</v>
      </c>
      <c r="Q125" s="336">
        <v>44664</v>
      </c>
      <c r="R125" s="336">
        <v>44664</v>
      </c>
      <c r="S125" s="335" t="s">
        <v>1712</v>
      </c>
      <c r="T125" s="335">
        <v>60</v>
      </c>
      <c r="U125" s="688" t="s">
        <v>1791</v>
      </c>
      <c r="V125" s="335" t="s">
        <v>973</v>
      </c>
      <c r="W125" s="676">
        <v>400</v>
      </c>
      <c r="X125" s="626">
        <v>2496</v>
      </c>
      <c r="Y125" s="525">
        <f>W125*X125</f>
        <v>998400</v>
      </c>
      <c r="Z125" s="337">
        <v>0.55000000000000004</v>
      </c>
      <c r="AA125" s="682">
        <f>Y125*Z125</f>
        <v>549120</v>
      </c>
      <c r="AB125" s="682"/>
      <c r="AC125" s="683">
        <v>0</v>
      </c>
      <c r="AD125" s="676"/>
      <c r="AE125" s="676"/>
      <c r="AF125" s="500">
        <f>AA125+AD125+AE125</f>
        <v>549120</v>
      </c>
      <c r="AG125" s="335" t="s">
        <v>1073</v>
      </c>
      <c r="AH125" s="676"/>
      <c r="AI125" s="676">
        <v>60</v>
      </c>
      <c r="AJ125" s="677" t="s">
        <v>1998</v>
      </c>
      <c r="AK125" s="677" t="s">
        <v>50</v>
      </c>
      <c r="AL125" s="685" t="s">
        <v>1945</v>
      </c>
      <c r="AM125" s="335" t="s">
        <v>52</v>
      </c>
      <c r="AN125" s="518" t="s">
        <v>50</v>
      </c>
      <c r="AO125" s="335" t="s">
        <v>1078</v>
      </c>
      <c r="AP125" s="684" t="s">
        <v>38</v>
      </c>
      <c r="AQ125" s="676" t="s">
        <v>37</v>
      </c>
      <c r="AR125" s="676"/>
      <c r="AS125" s="521"/>
      <c r="AT125" s="675"/>
      <c r="AU125" s="675"/>
      <c r="AV125" s="680">
        <v>0.49</v>
      </c>
      <c r="AW125" s="347" t="str">
        <f>U125</f>
        <v>30390156H</v>
      </c>
      <c r="AX125" s="347" cm="1">
        <f t="array" ref="AX125">SUM(MID(0&amp;AW125,LARGE(INDEX(ISNUMBER(--MID(AW125,ROW($1:$8),1))*ROW($1:$8),),ROW($1:$8))+1,1)*10^ROW($1:$8)/10)</f>
        <v>30390156</v>
      </c>
      <c r="AY125" s="347" t="str">
        <f>VLOOKUP($AX125,'Item Master Data'!$A:$F,3,FALSE)</f>
        <v>Q.PEAK DUO BLK ML G10+</v>
      </c>
      <c r="AZ125" s="347">
        <f>VLOOKUP($AX125,'Item Master Data'!$A:$F,6,FALSE)</f>
        <v>400</v>
      </c>
      <c r="BA125" s="347">
        <f>X125/BB125</f>
        <v>78</v>
      </c>
      <c r="BB125" s="347">
        <f>VLOOKUP(AX125,'Item Master Data'!$A:$G,7,FALSE)</f>
        <v>32</v>
      </c>
      <c r="BC125" s="347"/>
      <c r="BD125" s="347">
        <f>W125-AZ125</f>
        <v>0</v>
      </c>
    </row>
    <row r="126" spans="1:56">
      <c r="A126" s="697">
        <v>10</v>
      </c>
      <c r="B126" s="558">
        <v>44641</v>
      </c>
      <c r="C126" s="558">
        <v>44655</v>
      </c>
      <c r="D126" s="687" t="s">
        <v>86</v>
      </c>
      <c r="E126" s="676"/>
      <c r="F126" s="688"/>
      <c r="G126" s="505">
        <v>2022</v>
      </c>
      <c r="H126" s="676">
        <v>4</v>
      </c>
      <c r="I126" s="676">
        <v>127927</v>
      </c>
      <c r="J126" s="677">
        <v>44652</v>
      </c>
      <c r="K126" s="676" t="s">
        <v>1942</v>
      </c>
      <c r="L126" s="676" t="s">
        <v>1943</v>
      </c>
      <c r="M126" s="677">
        <v>44511</v>
      </c>
      <c r="N126" s="677">
        <v>44593</v>
      </c>
      <c r="O126" s="677"/>
      <c r="P126" s="677">
        <v>44641</v>
      </c>
      <c r="Q126" s="336">
        <v>44652</v>
      </c>
      <c r="R126" s="336">
        <v>44652</v>
      </c>
      <c r="S126" s="335" t="s">
        <v>1712</v>
      </c>
      <c r="T126" s="335">
        <v>60</v>
      </c>
      <c r="U126" s="688" t="s">
        <v>1791</v>
      </c>
      <c r="V126" s="676" t="s">
        <v>973</v>
      </c>
      <c r="W126" s="676">
        <v>400</v>
      </c>
      <c r="X126" s="626">
        <v>2304</v>
      </c>
      <c r="Y126" s="525">
        <f>W126*X126</f>
        <v>921600</v>
      </c>
      <c r="Z126" s="337">
        <v>0.55000000000000004</v>
      </c>
      <c r="AA126" s="682">
        <f>Y126*Z126</f>
        <v>506880.00000000006</v>
      </c>
      <c r="AB126" s="682"/>
      <c r="AC126" s="683">
        <v>0</v>
      </c>
      <c r="AD126" s="676"/>
      <c r="AE126" s="676"/>
      <c r="AF126" s="500">
        <f>AA126+AD126+AE126</f>
        <v>506880.00000000006</v>
      </c>
      <c r="AG126" s="676" t="s">
        <v>1073</v>
      </c>
      <c r="AH126" s="676"/>
      <c r="AI126" s="676">
        <v>60</v>
      </c>
      <c r="AJ126" s="677" t="s">
        <v>1944</v>
      </c>
      <c r="AK126" s="677" t="s">
        <v>50</v>
      </c>
      <c r="AL126" s="685" t="s">
        <v>1945</v>
      </c>
      <c r="AM126" s="676" t="s">
        <v>52</v>
      </c>
      <c r="AN126" s="518" t="s">
        <v>50</v>
      </c>
      <c r="AO126" s="335" t="s">
        <v>1078</v>
      </c>
      <c r="AP126" s="684" t="s">
        <v>38</v>
      </c>
      <c r="AQ126" s="676" t="s">
        <v>37</v>
      </c>
      <c r="AR126" s="676" t="s">
        <v>1700</v>
      </c>
      <c r="AS126" s="521"/>
      <c r="AT126" s="675"/>
      <c r="AU126" s="675"/>
      <c r="AV126" s="680">
        <v>0.45500000000000002</v>
      </c>
      <c r="AW126" s="347" t="str">
        <f>U126</f>
        <v>30390156H</v>
      </c>
      <c r="AX126" s="347" cm="1">
        <f t="array" ref="AX126">SUM(MID(0&amp;AW126,LARGE(INDEX(ISNUMBER(--MID(AW126,ROW($1:$8),1))*ROW($1:$8),),ROW($1:$8))+1,1)*10^ROW($1:$8)/10)</f>
        <v>30390156</v>
      </c>
      <c r="AY126" s="347" t="str">
        <f>VLOOKUP($AX126,'Item Master Data'!$A:$F,3,FALSE)</f>
        <v>Q.PEAK DUO BLK ML G10+</v>
      </c>
      <c r="AZ126" s="347">
        <f>VLOOKUP($AX126,'Item Master Data'!$A:$F,6,FALSE)</f>
        <v>400</v>
      </c>
      <c r="BA126" s="347">
        <f>X126/BB126</f>
        <v>72</v>
      </c>
      <c r="BB126" s="347">
        <f>VLOOKUP(AX126,'Item Master Data'!$A:$G,7,FALSE)</f>
        <v>32</v>
      </c>
      <c r="BC126" s="347"/>
      <c r="BD126" s="347">
        <f>W126-AZ126</f>
        <v>0</v>
      </c>
    </row>
    <row r="127" spans="1:56">
      <c r="A127" s="697"/>
      <c r="B127" s="558">
        <v>44642</v>
      </c>
      <c r="C127" s="558"/>
      <c r="D127" s="687" t="s">
        <v>86</v>
      </c>
      <c r="E127" s="676"/>
      <c r="F127" s="688"/>
      <c r="G127" s="505">
        <v>2022</v>
      </c>
      <c r="H127" s="676">
        <v>4</v>
      </c>
      <c r="I127" s="676">
        <v>127940</v>
      </c>
      <c r="J127" s="336">
        <v>44663</v>
      </c>
      <c r="K127" s="676" t="s">
        <v>2004</v>
      </c>
      <c r="L127" s="676" t="s">
        <v>1943</v>
      </c>
      <c r="M127" s="677">
        <v>44511</v>
      </c>
      <c r="N127" s="677">
        <v>44621</v>
      </c>
      <c r="O127" s="677"/>
      <c r="P127" s="677">
        <v>44656</v>
      </c>
      <c r="Q127" s="336">
        <v>44663</v>
      </c>
      <c r="R127" s="336">
        <v>44663</v>
      </c>
      <c r="S127" s="335" t="s">
        <v>1712</v>
      </c>
      <c r="T127" s="335">
        <v>60</v>
      </c>
      <c r="U127" s="688" t="s">
        <v>1791</v>
      </c>
      <c r="V127" s="676" t="s">
        <v>973</v>
      </c>
      <c r="W127" s="676">
        <v>400</v>
      </c>
      <c r="X127" s="626">
        <v>2304</v>
      </c>
      <c r="Y127" s="525">
        <f>W127*X127</f>
        <v>921600</v>
      </c>
      <c r="Z127" s="337">
        <v>0.55000000000000004</v>
      </c>
      <c r="AA127" s="682">
        <f>Y127*Z127</f>
        <v>506880.00000000006</v>
      </c>
      <c r="AB127" s="682"/>
      <c r="AC127" s="339">
        <v>0</v>
      </c>
      <c r="AD127" s="676"/>
      <c r="AE127" s="676"/>
      <c r="AF127" s="500">
        <f>AA127+AD127+AE127</f>
        <v>506880.00000000006</v>
      </c>
      <c r="AG127" s="676" t="s">
        <v>1073</v>
      </c>
      <c r="AH127" s="676"/>
      <c r="AI127" s="676">
        <v>60</v>
      </c>
      <c r="AJ127" s="677" t="s">
        <v>1944</v>
      </c>
      <c r="AK127" s="677" t="s">
        <v>50</v>
      </c>
      <c r="AL127" s="685" t="s">
        <v>1945</v>
      </c>
      <c r="AM127" s="676" t="s">
        <v>52</v>
      </c>
      <c r="AN127" s="518" t="s">
        <v>50</v>
      </c>
      <c r="AO127" s="335" t="s">
        <v>1078</v>
      </c>
      <c r="AP127" s="684" t="s">
        <v>38</v>
      </c>
      <c r="AQ127" s="676" t="s">
        <v>37</v>
      </c>
      <c r="AR127" s="676" t="s">
        <v>1700</v>
      </c>
      <c r="AS127" s="521"/>
      <c r="AT127" s="675"/>
      <c r="AU127" s="675"/>
      <c r="AV127" s="680">
        <v>0.45500000000000002</v>
      </c>
      <c r="AW127" s="347" t="str">
        <f>U127</f>
        <v>30390156H</v>
      </c>
      <c r="AX127" s="347" cm="1">
        <f t="array" ref="AX127">SUM(MID(0&amp;AW127,LARGE(INDEX(ISNUMBER(--MID(AW127,ROW($1:$8),1))*ROW($1:$8),),ROW($1:$8))+1,1)*10^ROW($1:$8)/10)</f>
        <v>30390156</v>
      </c>
      <c r="AY127" s="347" t="str">
        <f>VLOOKUP($AX127,'Item Master Data'!$A:$F,3,FALSE)</f>
        <v>Q.PEAK DUO BLK ML G10+</v>
      </c>
      <c r="AZ127" s="347">
        <f>VLOOKUP($AX127,'Item Master Data'!$A:$F,6,FALSE)</f>
        <v>400</v>
      </c>
      <c r="BA127" s="347">
        <f>X127/BB127</f>
        <v>72</v>
      </c>
      <c r="BB127" s="347">
        <f>VLOOKUP(AX127,'Item Master Data'!$A:$G,7,FALSE)</f>
        <v>32</v>
      </c>
      <c r="BC127" s="347"/>
      <c r="BD127" s="347">
        <f>W127-AZ127</f>
        <v>0</v>
      </c>
    </row>
    <row r="128" spans="1:56">
      <c r="A128" s="697"/>
      <c r="B128" s="697"/>
      <c r="C128" s="697"/>
      <c r="D128" s="676" t="s">
        <v>86</v>
      </c>
      <c r="E128" s="555"/>
      <c r="F128" s="335"/>
      <c r="G128" s="505">
        <v>2022</v>
      </c>
      <c r="H128" s="676">
        <v>4</v>
      </c>
      <c r="I128" s="676">
        <v>127930</v>
      </c>
      <c r="J128" s="336">
        <v>44659</v>
      </c>
      <c r="K128" s="676" t="s">
        <v>1946</v>
      </c>
      <c r="L128" s="676" t="s">
        <v>1943</v>
      </c>
      <c r="M128" s="677">
        <v>44516</v>
      </c>
      <c r="N128" s="677">
        <v>44653</v>
      </c>
      <c r="O128" s="677"/>
      <c r="P128" s="336">
        <v>44656</v>
      </c>
      <c r="Q128" s="336">
        <v>44659</v>
      </c>
      <c r="R128" s="336">
        <v>44659</v>
      </c>
      <c r="S128" s="335" t="s">
        <v>1712</v>
      </c>
      <c r="T128" s="335">
        <v>60</v>
      </c>
      <c r="U128" s="688" t="s">
        <v>1791</v>
      </c>
      <c r="V128" s="688" t="s">
        <v>973</v>
      </c>
      <c r="W128" s="676">
        <v>400</v>
      </c>
      <c r="X128" s="626">
        <v>1536</v>
      </c>
      <c r="Y128" s="525">
        <f>W128*X128</f>
        <v>614400</v>
      </c>
      <c r="Z128" s="337">
        <v>0.55000000000000004</v>
      </c>
      <c r="AA128" s="682">
        <f>Y128*Z128</f>
        <v>337920</v>
      </c>
      <c r="AB128" s="682"/>
      <c r="AC128" s="339">
        <v>0</v>
      </c>
      <c r="AD128" s="676"/>
      <c r="AE128" s="340"/>
      <c r="AF128" s="500">
        <f>AA128+AD128+AE128</f>
        <v>337920</v>
      </c>
      <c r="AG128" s="688" t="s">
        <v>1073</v>
      </c>
      <c r="AH128" s="688"/>
      <c r="AI128" s="688">
        <v>60</v>
      </c>
      <c r="AJ128" s="677" t="s">
        <v>1944</v>
      </c>
      <c r="AK128" s="688" t="s">
        <v>50</v>
      </c>
      <c r="AL128" s="685" t="s">
        <v>1945</v>
      </c>
      <c r="AM128" s="688" t="s">
        <v>52</v>
      </c>
      <c r="AN128" s="518" t="s">
        <v>50</v>
      </c>
      <c r="AO128" s="335" t="s">
        <v>1078</v>
      </c>
      <c r="AP128" s="684" t="s">
        <v>38</v>
      </c>
      <c r="AQ128" s="684" t="s">
        <v>37</v>
      </c>
      <c r="AR128" s="684" t="s">
        <v>1947</v>
      </c>
      <c r="AS128" s="684"/>
      <c r="AT128" s="674"/>
      <c r="AU128" s="674"/>
      <c r="AV128" s="680">
        <v>0.49</v>
      </c>
      <c r="AW128" s="347" t="str">
        <f>U128</f>
        <v>30390156H</v>
      </c>
      <c r="AX128" s="347" cm="1">
        <f t="array" ref="AX128">SUM(MID(0&amp;AW128,LARGE(INDEX(ISNUMBER(--MID(AW128,ROW($1:$8),1))*ROW($1:$8),),ROW($1:$8))+1,1)*10^ROW($1:$8)/10)</f>
        <v>30390156</v>
      </c>
      <c r="AY128" s="347" t="str">
        <f>VLOOKUP($AX128,'Item Master Data'!$A:$F,3,FALSE)</f>
        <v>Q.PEAK DUO BLK ML G10+</v>
      </c>
      <c r="AZ128" s="347">
        <f>VLOOKUP($AX128,'Item Master Data'!$A:$F,6,FALSE)</f>
        <v>400</v>
      </c>
      <c r="BA128" s="347">
        <f>X128/BB128</f>
        <v>48</v>
      </c>
      <c r="BB128" s="347">
        <f>VLOOKUP(AX128,'Item Master Data'!$A:$G,7,FALSE)</f>
        <v>32</v>
      </c>
      <c r="BC128" s="347"/>
      <c r="BD128" s="347">
        <f>W128-AZ128</f>
        <v>0</v>
      </c>
    </row>
    <row r="129" spans="1:56">
      <c r="A129" s="697"/>
      <c r="B129" s="558"/>
      <c r="C129" s="558"/>
      <c r="D129" s="687" t="s">
        <v>86</v>
      </c>
      <c r="E129" s="676"/>
      <c r="F129" s="423"/>
      <c r="G129" s="505">
        <v>2022</v>
      </c>
      <c r="H129" s="676">
        <v>4</v>
      </c>
      <c r="I129" s="676">
        <v>127989</v>
      </c>
      <c r="J129" s="336">
        <v>44662</v>
      </c>
      <c r="K129" s="676" t="s">
        <v>2003</v>
      </c>
      <c r="L129" s="676" t="s">
        <v>1943</v>
      </c>
      <c r="M129" s="677">
        <v>44540</v>
      </c>
      <c r="N129" s="677">
        <v>44602</v>
      </c>
      <c r="O129" s="677" t="s">
        <v>1794</v>
      </c>
      <c r="P129" s="336">
        <v>44656</v>
      </c>
      <c r="Q129" s="336">
        <v>44662</v>
      </c>
      <c r="R129" s="336">
        <v>44662</v>
      </c>
      <c r="S129" s="335" t="s">
        <v>1712</v>
      </c>
      <c r="T129" s="335">
        <v>60</v>
      </c>
      <c r="U129" s="688" t="s">
        <v>1791</v>
      </c>
      <c r="V129" s="335" t="s">
        <v>973</v>
      </c>
      <c r="W129" s="676">
        <v>400</v>
      </c>
      <c r="X129" s="626">
        <v>1536</v>
      </c>
      <c r="Y129" s="525">
        <f>W129*X129</f>
        <v>614400</v>
      </c>
      <c r="Z129" s="337">
        <v>0.55000000000000004</v>
      </c>
      <c r="AA129" s="682">
        <f>Y129*Z129</f>
        <v>337920</v>
      </c>
      <c r="AB129" s="682"/>
      <c r="AC129" s="339">
        <v>0</v>
      </c>
      <c r="AD129" s="676"/>
      <c r="AE129" s="676"/>
      <c r="AF129" s="500">
        <f>AA129+AD129+AE129</f>
        <v>337920</v>
      </c>
      <c r="AG129" s="335" t="s">
        <v>1073</v>
      </c>
      <c r="AH129" s="676"/>
      <c r="AI129" s="676">
        <v>60</v>
      </c>
      <c r="AJ129" s="677" t="s">
        <v>1944</v>
      </c>
      <c r="AK129" s="677" t="s">
        <v>50</v>
      </c>
      <c r="AL129" s="685" t="s">
        <v>1945</v>
      </c>
      <c r="AM129" s="335" t="s">
        <v>52</v>
      </c>
      <c r="AN129" s="518" t="s">
        <v>50</v>
      </c>
      <c r="AO129" s="335" t="s">
        <v>1078</v>
      </c>
      <c r="AP129" s="684" t="s">
        <v>38</v>
      </c>
      <c r="AQ129" s="676" t="s">
        <v>37</v>
      </c>
      <c r="AR129" s="676" t="s">
        <v>1700</v>
      </c>
      <c r="AS129" s="521"/>
      <c r="AT129" s="675"/>
      <c r="AU129" s="675"/>
      <c r="AV129" s="680">
        <v>0.45500000000000002</v>
      </c>
      <c r="AW129" s="347" t="str">
        <f>U129</f>
        <v>30390156H</v>
      </c>
      <c r="AX129" s="347" cm="1">
        <f t="array" ref="AX129">SUM(MID(0&amp;AW129,LARGE(INDEX(ISNUMBER(--MID(AW129,ROW($1:$8),1))*ROW($1:$8),),ROW($1:$8))+1,1)*10^ROW($1:$8)/10)</f>
        <v>30390156</v>
      </c>
      <c r="AY129" s="347" t="str">
        <f>VLOOKUP($AX129,'Item Master Data'!$A:$F,3,FALSE)</f>
        <v>Q.PEAK DUO BLK ML G10+</v>
      </c>
      <c r="AZ129" s="347">
        <f>VLOOKUP($AX129,'Item Master Data'!$A:$F,6,FALSE)</f>
        <v>400</v>
      </c>
      <c r="BA129" s="347">
        <f>X129/BB129</f>
        <v>48</v>
      </c>
      <c r="BB129" s="347">
        <f>VLOOKUP(AX129,'Item Master Data'!$A:$G,7,FALSE)</f>
        <v>32</v>
      </c>
      <c r="BC129" s="347"/>
      <c r="BD129" s="347">
        <f>W129-AZ129</f>
        <v>0</v>
      </c>
    </row>
    <row r="130" spans="1:56">
      <c r="A130" s="697"/>
      <c r="B130" s="558">
        <v>44657</v>
      </c>
      <c r="C130" s="558">
        <v>44657</v>
      </c>
      <c r="D130" s="676" t="s">
        <v>86</v>
      </c>
      <c r="E130" s="555"/>
      <c r="F130" s="335"/>
      <c r="G130" s="505">
        <v>2022</v>
      </c>
      <c r="H130" s="676">
        <v>4</v>
      </c>
      <c r="I130" s="676"/>
      <c r="J130" s="336"/>
      <c r="K130" s="676" t="s">
        <v>2005</v>
      </c>
      <c r="L130" s="676" t="s">
        <v>1943</v>
      </c>
      <c r="M130" s="677">
        <v>44656</v>
      </c>
      <c r="N130" s="677">
        <v>44656</v>
      </c>
      <c r="O130" s="677"/>
      <c r="P130" s="336">
        <v>44657</v>
      </c>
      <c r="Q130" s="336"/>
      <c r="R130" s="336"/>
      <c r="S130" s="335" t="s">
        <v>1712</v>
      </c>
      <c r="T130" s="335">
        <v>72</v>
      </c>
      <c r="U130" s="688">
        <v>49303156</v>
      </c>
      <c r="V130" s="688" t="s">
        <v>1072</v>
      </c>
      <c r="W130" s="676">
        <v>480</v>
      </c>
      <c r="X130" s="626">
        <v>812</v>
      </c>
      <c r="Y130" s="525">
        <f>W130*X130</f>
        <v>389760</v>
      </c>
      <c r="Z130" s="337">
        <v>0.49</v>
      </c>
      <c r="AA130" s="682">
        <f>Y130*Z130</f>
        <v>190982.39999999999</v>
      </c>
      <c r="AB130" s="682"/>
      <c r="AC130" s="339">
        <v>0</v>
      </c>
      <c r="AD130" s="676"/>
      <c r="AE130" s="340"/>
      <c r="AF130" s="500">
        <f>AA130+AD130+AE130</f>
        <v>190982.39999999999</v>
      </c>
      <c r="AG130" s="688" t="s">
        <v>1073</v>
      </c>
      <c r="AH130" s="688"/>
      <c r="AI130" s="688">
        <v>60</v>
      </c>
      <c r="AJ130" s="677" t="s">
        <v>2006</v>
      </c>
      <c r="AK130" s="688" t="s">
        <v>50</v>
      </c>
      <c r="AL130" s="685" t="s">
        <v>2007</v>
      </c>
      <c r="AM130" s="688" t="s">
        <v>52</v>
      </c>
      <c r="AN130" s="518" t="s">
        <v>1719</v>
      </c>
      <c r="AO130" s="335" t="s">
        <v>1078</v>
      </c>
      <c r="AP130" s="684"/>
      <c r="AQ130" s="684" t="s">
        <v>37</v>
      </c>
      <c r="AR130" s="684"/>
      <c r="AS130" s="684"/>
      <c r="AT130" s="674"/>
      <c r="AU130" s="674"/>
      <c r="AV130" s="680">
        <v>0.49</v>
      </c>
      <c r="AW130" s="673">
        <f>U130</f>
        <v>49303156</v>
      </c>
      <c r="AX130" s="673" cm="1">
        <f t="array" ref="AX130">SUM(MID(0&amp;AW130,LARGE(INDEX(ISNUMBER(--MID(AW130,ROW($1:$8),1))*ROW($1:$8),),ROW($1:$8))+1,1)*10^ROW($1:$8)/10)</f>
        <v>49303156</v>
      </c>
      <c r="AY130" s="673" t="str">
        <f>VLOOKUP($AX130,'Item Master Data'!$A:$F,3,FALSE)</f>
        <v>Q.PEAK DUO XL G10 BFG</v>
      </c>
      <c r="AZ130" s="673">
        <f>VLOOKUP($AX130,'Item Master Data'!$A:$F,6,FALSE)</f>
        <v>480</v>
      </c>
      <c r="BA130" s="673">
        <f>X130/BB130</f>
        <v>28</v>
      </c>
      <c r="BB130" s="673">
        <f>VLOOKUP(AX130,'Item Master Data'!$A:$G,7,FALSE)</f>
        <v>29</v>
      </c>
      <c r="BC130" s="673"/>
      <c r="BD130" s="673">
        <f>W130-AZ130</f>
        <v>0</v>
      </c>
    </row>
    <row r="131" spans="1:56">
      <c r="A131" s="697"/>
      <c r="B131" s="558">
        <v>44617</v>
      </c>
      <c r="C131" s="558">
        <v>44616</v>
      </c>
      <c r="D131" s="687" t="s">
        <v>86</v>
      </c>
      <c r="E131" s="676"/>
      <c r="F131" s="688"/>
      <c r="G131" s="505">
        <v>2022</v>
      </c>
      <c r="H131" s="676">
        <v>4</v>
      </c>
      <c r="I131" s="676"/>
      <c r="J131" s="677"/>
      <c r="K131" s="676" t="s">
        <v>2029</v>
      </c>
      <c r="L131" s="676" t="s">
        <v>1989</v>
      </c>
      <c r="M131" s="677">
        <v>44495</v>
      </c>
      <c r="N131" s="677">
        <v>44627</v>
      </c>
      <c r="O131" s="677"/>
      <c r="P131" s="704">
        <v>44664</v>
      </c>
      <c r="Q131" s="677"/>
      <c r="R131" s="677"/>
      <c r="S131" s="676" t="s">
        <v>1990</v>
      </c>
      <c r="T131" s="676">
        <v>60</v>
      </c>
      <c r="U131" s="688">
        <v>49203132</v>
      </c>
      <c r="V131" s="676" t="s">
        <v>986</v>
      </c>
      <c r="W131" s="676">
        <v>360</v>
      </c>
      <c r="X131" s="626">
        <v>1664</v>
      </c>
      <c r="Y131" s="525">
        <f>W131*X131</f>
        <v>599040</v>
      </c>
      <c r="Z131" s="680">
        <v>0.53</v>
      </c>
      <c r="AA131" s="682">
        <f>Y131*Z131</f>
        <v>317491.20000000001</v>
      </c>
      <c r="AB131" s="682"/>
      <c r="AC131" s="339">
        <v>0</v>
      </c>
      <c r="AD131" s="676"/>
      <c r="AE131" s="540"/>
      <c r="AF131" s="500">
        <f>AA131+AD131+AE131</f>
        <v>317491.20000000001</v>
      </c>
      <c r="AG131" s="335" t="s">
        <v>1073</v>
      </c>
      <c r="AH131" s="676"/>
      <c r="AI131" s="676">
        <v>60</v>
      </c>
      <c r="AJ131" s="677" t="s">
        <v>1821</v>
      </c>
      <c r="AK131" s="677" t="s">
        <v>50</v>
      </c>
      <c r="AL131" s="685">
        <v>95834</v>
      </c>
      <c r="AM131" s="335" t="s">
        <v>52</v>
      </c>
      <c r="AN131" s="335" t="s">
        <v>1719</v>
      </c>
      <c r="AO131" s="335" t="s">
        <v>1078</v>
      </c>
      <c r="AP131" s="684"/>
      <c r="AQ131" s="676" t="s">
        <v>37</v>
      </c>
      <c r="AR131" s="676"/>
      <c r="AS131" s="521"/>
      <c r="AT131" s="675" t="s">
        <v>1509</v>
      </c>
      <c r="AU131" s="675"/>
      <c r="AV131" s="680"/>
      <c r="AW131" s="673">
        <f>U131</f>
        <v>49203132</v>
      </c>
      <c r="AX131" s="673" cm="1">
        <f t="array" ref="AX131">SUM(MID(0&amp;AW131,LARGE(INDEX(ISNUMBER(--MID(AW131,ROW($1:$8),1))*ROW($1:$8),),ROW($1:$8))+1,1)*10^ROW($1:$8)/10)</f>
        <v>49203132</v>
      </c>
      <c r="AY131" s="673" t="str">
        <f>VLOOKUP($AX131,'Item Master Data'!$A:$F,3,FALSE)</f>
        <v>Q.PEAK DUO BLK G10+</v>
      </c>
      <c r="AZ131" s="673">
        <f>VLOOKUP($AX131,'Item Master Data'!$A:$F,6,FALSE)</f>
        <v>360</v>
      </c>
      <c r="BA131" s="673">
        <f>X131/BB131</f>
        <v>52</v>
      </c>
      <c r="BB131" s="673">
        <f>VLOOKUP(AX131,'Item Master Data'!$A:$G,7,FALSE)</f>
        <v>32</v>
      </c>
      <c r="BC131" s="673"/>
      <c r="BD131" s="673">
        <f>W131-AZ131</f>
        <v>0</v>
      </c>
    </row>
    <row r="132" spans="1:56">
      <c r="A132" s="697">
        <v>10</v>
      </c>
      <c r="B132" s="558">
        <v>44617</v>
      </c>
      <c r="C132" s="558">
        <v>44616</v>
      </c>
      <c r="D132" s="687" t="s">
        <v>86</v>
      </c>
      <c r="E132" s="676"/>
      <c r="F132" s="688"/>
      <c r="G132" s="505">
        <v>2022</v>
      </c>
      <c r="H132" s="676">
        <v>4</v>
      </c>
      <c r="I132" s="676">
        <v>127928</v>
      </c>
      <c r="J132" s="677">
        <v>44652</v>
      </c>
      <c r="K132" s="676" t="s">
        <v>1995</v>
      </c>
      <c r="L132" s="676" t="s">
        <v>1989</v>
      </c>
      <c r="M132" s="677">
        <v>44502</v>
      </c>
      <c r="N132" s="677">
        <v>44606</v>
      </c>
      <c r="O132" s="677">
        <v>44634</v>
      </c>
      <c r="P132" s="336">
        <v>44628</v>
      </c>
      <c r="Q132" s="336">
        <v>44652</v>
      </c>
      <c r="R132" s="336">
        <v>44655</v>
      </c>
      <c r="S132" s="335" t="s">
        <v>1990</v>
      </c>
      <c r="T132" s="335">
        <v>60</v>
      </c>
      <c r="U132" s="688" t="s">
        <v>1290</v>
      </c>
      <c r="V132" s="335" t="s">
        <v>973</v>
      </c>
      <c r="W132" s="676">
        <v>400</v>
      </c>
      <c r="X132" s="626">
        <v>3840</v>
      </c>
      <c r="Y132" s="525">
        <f>W132*X132</f>
        <v>1536000</v>
      </c>
      <c r="Z132" s="337">
        <v>0.55000000000000004</v>
      </c>
      <c r="AA132" s="682">
        <f>Y132*Z132</f>
        <v>844800.00000000012</v>
      </c>
      <c r="AB132" s="682"/>
      <c r="AC132" s="339">
        <v>0</v>
      </c>
      <c r="AD132" s="676"/>
      <c r="AE132" s="676"/>
      <c r="AF132" s="500">
        <f>AA132+AD132+AE132</f>
        <v>844800.00000000012</v>
      </c>
      <c r="AG132" s="335" t="s">
        <v>1073</v>
      </c>
      <c r="AH132" s="676"/>
      <c r="AI132" s="676">
        <v>60</v>
      </c>
      <c r="AJ132" s="677" t="s">
        <v>1991</v>
      </c>
      <c r="AK132" s="677" t="s">
        <v>50</v>
      </c>
      <c r="AL132" s="685" t="s">
        <v>1992</v>
      </c>
      <c r="AM132" s="335" t="s">
        <v>52</v>
      </c>
      <c r="AN132" s="518" t="s">
        <v>50</v>
      </c>
      <c r="AO132" s="335" t="s">
        <v>1078</v>
      </c>
      <c r="AP132" s="684" t="s">
        <v>38</v>
      </c>
      <c r="AQ132" s="676" t="s">
        <v>37</v>
      </c>
      <c r="AR132" s="676" t="s">
        <v>1993</v>
      </c>
      <c r="AS132" s="521"/>
      <c r="AT132" s="675"/>
      <c r="AU132" s="675"/>
      <c r="AV132" s="680">
        <v>0.49</v>
      </c>
      <c r="AW132" s="673" t="str">
        <f>U132</f>
        <v>30390456H</v>
      </c>
      <c r="AX132" s="673" cm="1">
        <f t="array" ref="AX132">SUM(MID(0&amp;AW132,LARGE(INDEX(ISNUMBER(--MID(AW132,ROW($1:$8),1))*ROW($1:$8),),ROW($1:$8))+1,1)*10^ROW($1:$8)/10)</f>
        <v>30390456</v>
      </c>
      <c r="AY132" s="673" t="str">
        <f>VLOOKUP($AX132,'Item Master Data'!$A:$F,3,FALSE)</f>
        <v>Q.PEAK DUO BLK ML G10+</v>
      </c>
      <c r="AZ132" s="673">
        <f>VLOOKUP($AX132,'Item Master Data'!$A:$F,6,FALSE)</f>
        <v>400</v>
      </c>
      <c r="BA132" s="673">
        <f>X132/BB132</f>
        <v>120</v>
      </c>
      <c r="BB132" s="673">
        <f>VLOOKUP(AX132,'Item Master Data'!$A:$G,7,FALSE)</f>
        <v>32</v>
      </c>
      <c r="BC132" s="673"/>
      <c r="BD132" s="673">
        <f>W132-AZ132</f>
        <v>0</v>
      </c>
    </row>
    <row r="133" spans="1:56">
      <c r="A133" s="697"/>
      <c r="B133" s="558">
        <v>44617</v>
      </c>
      <c r="C133" s="558">
        <v>44616</v>
      </c>
      <c r="D133" s="687" t="s">
        <v>86</v>
      </c>
      <c r="E133" s="676" t="s">
        <v>2031</v>
      </c>
      <c r="F133" s="688"/>
      <c r="G133" s="505">
        <v>2022</v>
      </c>
      <c r="H133" s="676">
        <v>4</v>
      </c>
      <c r="I133" s="676"/>
      <c r="J133" s="677"/>
      <c r="K133" s="676" t="s">
        <v>2032</v>
      </c>
      <c r="L133" s="676" t="s">
        <v>1989</v>
      </c>
      <c r="M133" s="677">
        <v>44502</v>
      </c>
      <c r="N133" s="677">
        <v>44635</v>
      </c>
      <c r="O133" s="677">
        <v>44666</v>
      </c>
      <c r="P133" s="677">
        <v>44657</v>
      </c>
      <c r="Q133" s="677">
        <v>44669</v>
      </c>
      <c r="R133" s="677">
        <v>44670</v>
      </c>
      <c r="S133" s="676" t="s">
        <v>1990</v>
      </c>
      <c r="T133" s="676">
        <v>60</v>
      </c>
      <c r="U133" s="688" t="s">
        <v>1791</v>
      </c>
      <c r="V133" s="676" t="s">
        <v>973</v>
      </c>
      <c r="W133" s="676">
        <v>400</v>
      </c>
      <c r="X133" s="626">
        <v>4608</v>
      </c>
      <c r="Y133" s="525">
        <f>W133*X133</f>
        <v>1843200</v>
      </c>
      <c r="Z133" s="337">
        <v>0.55000000000000004</v>
      </c>
      <c r="AA133" s="682">
        <f>Y133*Z133</f>
        <v>1013760.0000000001</v>
      </c>
      <c r="AB133" s="682"/>
      <c r="AC133" s="339">
        <v>0</v>
      </c>
      <c r="AD133" s="676"/>
      <c r="AE133" s="540"/>
      <c r="AF133" s="500">
        <f>AA133+AD133+AE133</f>
        <v>1013760.0000000001</v>
      </c>
      <c r="AG133" s="335" t="s">
        <v>1073</v>
      </c>
      <c r="AH133" s="676"/>
      <c r="AI133" s="676">
        <v>60</v>
      </c>
      <c r="AJ133" s="677" t="s">
        <v>1991</v>
      </c>
      <c r="AK133" s="677" t="s">
        <v>50</v>
      </c>
      <c r="AL133" s="685" t="s">
        <v>1992</v>
      </c>
      <c r="AM133" s="335" t="s">
        <v>52</v>
      </c>
      <c r="AN133" s="518" t="s">
        <v>50</v>
      </c>
      <c r="AO133" s="335" t="s">
        <v>1078</v>
      </c>
      <c r="AP133" s="684" t="s">
        <v>38</v>
      </c>
      <c r="AQ133" s="676" t="s">
        <v>37</v>
      </c>
      <c r="AR133" s="676" t="s">
        <v>1993</v>
      </c>
      <c r="AS133" s="521"/>
      <c r="AT133" s="675"/>
      <c r="AU133" s="675"/>
      <c r="AV133" s="680">
        <v>0.49</v>
      </c>
      <c r="AW133" s="673" t="str">
        <f>U133</f>
        <v>30390156H</v>
      </c>
      <c r="AX133" s="673" cm="1">
        <f t="array" ref="AX133">SUM(MID(0&amp;AW133,LARGE(INDEX(ISNUMBER(--MID(AW133,ROW($1:$8),1))*ROW($1:$8),),ROW($1:$8))+1,1)*10^ROW($1:$8)/10)</f>
        <v>30390156</v>
      </c>
      <c r="AY133" s="673" t="str">
        <f>VLOOKUP($AX133,'Item Master Data'!$A:$F,3,FALSE)</f>
        <v>Q.PEAK DUO BLK ML G10+</v>
      </c>
      <c r="AZ133" s="673">
        <f>VLOOKUP($AX133,'Item Master Data'!$A:$F,6,FALSE)</f>
        <v>400</v>
      </c>
      <c r="BA133" s="673">
        <f>X133/BB133</f>
        <v>144</v>
      </c>
      <c r="BB133" s="673">
        <f>VLOOKUP(AX133,'Item Master Data'!$A:$G,7,FALSE)</f>
        <v>32</v>
      </c>
      <c r="BC133" s="673"/>
      <c r="BD133" s="673">
        <f>W133-AZ133</f>
        <v>0</v>
      </c>
    </row>
    <row r="134" spans="1:56">
      <c r="A134" s="697"/>
      <c r="B134" s="558">
        <v>44628</v>
      </c>
      <c r="C134" s="558"/>
      <c r="D134" s="687" t="s">
        <v>86</v>
      </c>
      <c r="E134" s="676"/>
      <c r="F134" s="688"/>
      <c r="G134" s="505">
        <v>2022</v>
      </c>
      <c r="H134" s="335">
        <v>4</v>
      </c>
      <c r="I134" s="676"/>
      <c r="J134" s="336"/>
      <c r="K134" s="676" t="s">
        <v>2037</v>
      </c>
      <c r="L134" s="676" t="s">
        <v>1723</v>
      </c>
      <c r="M134" s="677">
        <v>44512</v>
      </c>
      <c r="N134" s="677">
        <v>44621</v>
      </c>
      <c r="O134" s="677"/>
      <c r="P134" s="704">
        <v>44663</v>
      </c>
      <c r="Q134" s="336">
        <v>44678</v>
      </c>
      <c r="R134" s="336">
        <v>44684</v>
      </c>
      <c r="S134" s="335" t="s">
        <v>88</v>
      </c>
      <c r="T134" s="335">
        <v>60</v>
      </c>
      <c r="U134" s="688">
        <v>49203132</v>
      </c>
      <c r="V134" s="335" t="s">
        <v>986</v>
      </c>
      <c r="W134" s="676">
        <v>360</v>
      </c>
      <c r="X134" s="626">
        <v>2304</v>
      </c>
      <c r="Y134" s="525">
        <f>W134*X134</f>
        <v>829440</v>
      </c>
      <c r="Z134" s="337">
        <v>0.53</v>
      </c>
      <c r="AA134" s="682">
        <f>Y134*Z134</f>
        <v>439603.20000000001</v>
      </c>
      <c r="AB134" s="682"/>
      <c r="AC134" s="339">
        <v>0</v>
      </c>
      <c r="AD134" s="676"/>
      <c r="AE134" s="540"/>
      <c r="AF134" s="500">
        <f>AA134+AD134+AE134</f>
        <v>439603.20000000001</v>
      </c>
      <c r="AG134" s="335" t="s">
        <v>1073</v>
      </c>
      <c r="AH134" s="676"/>
      <c r="AI134" s="676">
        <v>60</v>
      </c>
      <c r="AJ134" s="677" t="s">
        <v>1724</v>
      </c>
      <c r="AK134" s="677" t="s">
        <v>50</v>
      </c>
      <c r="AL134" s="685">
        <v>92126</v>
      </c>
      <c r="AM134" s="335" t="s">
        <v>52</v>
      </c>
      <c r="AN134" s="676" t="s">
        <v>1719</v>
      </c>
      <c r="AO134" s="335" t="s">
        <v>1078</v>
      </c>
      <c r="AP134" s="684"/>
      <c r="AQ134" s="676" t="s">
        <v>37</v>
      </c>
      <c r="AR134" s="676"/>
      <c r="AS134" s="521"/>
      <c r="AT134" s="675" t="s">
        <v>1509</v>
      </c>
      <c r="AU134" s="675"/>
      <c r="AV134" s="680"/>
      <c r="AW134" s="673">
        <f>U134</f>
        <v>49203132</v>
      </c>
      <c r="AX134" s="673" cm="1">
        <f t="array" ref="AX134">SUM(MID(0&amp;AW134,LARGE(INDEX(ISNUMBER(--MID(AW134,ROW($1:$8),1))*ROW($1:$8),),ROW($1:$8))+1,1)*10^ROW($1:$8)/10)</f>
        <v>49203132</v>
      </c>
      <c r="AY134" s="673" t="str">
        <f>VLOOKUP($AX134,'Item Master Data'!$A:$F,3,FALSE)</f>
        <v>Q.PEAK DUO BLK G10+</v>
      </c>
      <c r="AZ134" s="673">
        <f>VLOOKUP($AX134,'Item Master Data'!$A:$F,6,FALSE)</f>
        <v>360</v>
      </c>
      <c r="BA134" s="673">
        <f>X134/BB134</f>
        <v>72</v>
      </c>
      <c r="BB134" s="673">
        <f>VLOOKUP(AX134,'Item Master Data'!$A:$G,7,FALSE)</f>
        <v>32</v>
      </c>
      <c r="BC134" s="673"/>
      <c r="BD134" s="673">
        <f>W134-AZ134</f>
        <v>0</v>
      </c>
    </row>
    <row r="135" spans="1:56">
      <c r="A135" s="697"/>
      <c r="B135" s="558"/>
      <c r="C135" s="558"/>
      <c r="D135" s="687" t="s">
        <v>86</v>
      </c>
      <c r="E135" s="676"/>
      <c r="F135" s="688" t="s">
        <v>87</v>
      </c>
      <c r="G135" s="505">
        <v>2022</v>
      </c>
      <c r="H135" s="676">
        <v>4</v>
      </c>
      <c r="I135" s="676"/>
      <c r="J135" s="677"/>
      <c r="K135" s="676" t="s">
        <v>2202</v>
      </c>
      <c r="L135" s="676" t="s">
        <v>1723</v>
      </c>
      <c r="M135" s="677">
        <v>44550</v>
      </c>
      <c r="N135" s="677">
        <v>44691</v>
      </c>
      <c r="O135" s="677"/>
      <c r="P135" s="336">
        <v>44665</v>
      </c>
      <c r="Q135" s="336">
        <v>44673</v>
      </c>
      <c r="R135" s="336">
        <v>44678</v>
      </c>
      <c r="S135" s="335" t="s">
        <v>88</v>
      </c>
      <c r="T135" s="335">
        <v>72</v>
      </c>
      <c r="U135" s="688">
        <v>49303156</v>
      </c>
      <c r="V135" s="335" t="s">
        <v>1072</v>
      </c>
      <c r="W135" s="676">
        <v>480</v>
      </c>
      <c r="X135" s="626">
        <v>638</v>
      </c>
      <c r="Y135" s="525">
        <f>W135*X135</f>
        <v>306240</v>
      </c>
      <c r="Z135" s="337">
        <v>0.47</v>
      </c>
      <c r="AA135" s="682">
        <f>Y135*Z135</f>
        <v>143932.79999999999</v>
      </c>
      <c r="AB135" s="682"/>
      <c r="AC135" s="339">
        <v>0</v>
      </c>
      <c r="AD135" s="676"/>
      <c r="AE135" s="676"/>
      <c r="AF135" s="500">
        <f>AA135+AD135+AE135</f>
        <v>143932.79999999999</v>
      </c>
      <c r="AG135" s="335" t="s">
        <v>1073</v>
      </c>
      <c r="AH135" s="676"/>
      <c r="AI135" s="676">
        <v>60</v>
      </c>
      <c r="AJ135" s="677" t="s">
        <v>1724</v>
      </c>
      <c r="AK135" s="677" t="s">
        <v>50</v>
      </c>
      <c r="AL135" s="685">
        <v>92126</v>
      </c>
      <c r="AM135" s="335" t="s">
        <v>52</v>
      </c>
      <c r="AN135" s="518" t="s">
        <v>1719</v>
      </c>
      <c r="AO135" s="335" t="s">
        <v>1078</v>
      </c>
      <c r="AP135" s="684"/>
      <c r="AQ135" s="676" t="s">
        <v>37</v>
      </c>
      <c r="AR135" s="676"/>
      <c r="AS135" s="521"/>
      <c r="AT135" s="675" t="s">
        <v>1509</v>
      </c>
      <c r="AU135" s="675"/>
      <c r="AV135" s="680"/>
      <c r="AW135" s="673">
        <f>U135</f>
        <v>49303156</v>
      </c>
      <c r="AX135" s="673" cm="1">
        <f t="array" ref="AX135">SUM(MID(0&amp;AW135,LARGE(INDEX(ISNUMBER(--MID(AW135,ROW($1:$8),1))*ROW($1:$8),),ROW($1:$8))+1,1)*10^ROW($1:$8)/10)</f>
        <v>49303156</v>
      </c>
      <c r="AY135" s="673" t="str">
        <f>VLOOKUP($AX135,'Item Master Data'!$A:$F,3,FALSE)</f>
        <v>Q.PEAK DUO XL G10 BFG</v>
      </c>
      <c r="AZ135" s="673">
        <f>VLOOKUP($AX135,'Item Master Data'!$A:$F,6,FALSE)</f>
        <v>480</v>
      </c>
      <c r="BA135" s="673">
        <f>X135/BB135</f>
        <v>22</v>
      </c>
      <c r="BB135" s="673">
        <f>VLOOKUP(AX135,'Item Master Data'!$A:$G,7,FALSE)</f>
        <v>29</v>
      </c>
      <c r="BC135" s="673"/>
      <c r="BD135" s="673">
        <f>W135-AZ135</f>
        <v>0</v>
      </c>
    </row>
    <row r="136" spans="1:56">
      <c r="A136" s="697"/>
      <c r="B136" s="558">
        <v>44642</v>
      </c>
      <c r="C136" s="697"/>
      <c r="D136" s="676" t="s">
        <v>86</v>
      </c>
      <c r="E136" s="676"/>
      <c r="F136" s="676"/>
      <c r="G136" s="505">
        <v>2022</v>
      </c>
      <c r="H136" s="335">
        <v>4</v>
      </c>
      <c r="I136" s="676">
        <v>127982</v>
      </c>
      <c r="J136" s="336">
        <v>44664</v>
      </c>
      <c r="K136" s="676" t="s">
        <v>2042</v>
      </c>
      <c r="L136" s="676" t="s">
        <v>1723</v>
      </c>
      <c r="M136" s="677">
        <v>44565</v>
      </c>
      <c r="N136" s="677">
        <v>44655</v>
      </c>
      <c r="O136" s="677"/>
      <c r="P136" s="336">
        <v>44657</v>
      </c>
      <c r="Q136" s="336">
        <v>44664</v>
      </c>
      <c r="R136" s="336">
        <v>44665</v>
      </c>
      <c r="S136" s="335" t="s">
        <v>88</v>
      </c>
      <c r="T136" s="335">
        <v>60</v>
      </c>
      <c r="U136" s="688" t="s">
        <v>1791</v>
      </c>
      <c r="V136" s="676" t="s">
        <v>973</v>
      </c>
      <c r="W136" s="676">
        <v>400</v>
      </c>
      <c r="X136" s="626">
        <v>2304</v>
      </c>
      <c r="Y136" s="525">
        <f>W136*X136</f>
        <v>921600</v>
      </c>
      <c r="Z136" s="337">
        <v>0.55000000000000004</v>
      </c>
      <c r="AA136" s="682">
        <f>Y136*Z136</f>
        <v>506880.00000000006</v>
      </c>
      <c r="AB136" s="682"/>
      <c r="AC136" s="339">
        <v>0</v>
      </c>
      <c r="AD136" s="692"/>
      <c r="AE136" s="684"/>
      <c r="AF136" s="500">
        <f>AA136+AD136+AE136</f>
        <v>506880.00000000006</v>
      </c>
      <c r="AG136" s="676" t="s">
        <v>1073</v>
      </c>
      <c r="AH136" s="676"/>
      <c r="AI136" s="676">
        <v>60</v>
      </c>
      <c r="AJ136" s="676" t="s">
        <v>1724</v>
      </c>
      <c r="AK136" s="676" t="s">
        <v>50</v>
      </c>
      <c r="AL136" s="676">
        <v>92126</v>
      </c>
      <c r="AM136" s="676" t="s">
        <v>52</v>
      </c>
      <c r="AN136" s="518" t="s">
        <v>50</v>
      </c>
      <c r="AO136" s="335" t="s">
        <v>1078</v>
      </c>
      <c r="AP136" s="684" t="s">
        <v>38</v>
      </c>
      <c r="AQ136" s="684" t="s">
        <v>37</v>
      </c>
      <c r="AR136" s="684"/>
      <c r="AS136" s="694"/>
      <c r="AT136" s="675" t="s">
        <v>1509</v>
      </c>
      <c r="AU136" s="675"/>
      <c r="AV136" s="680">
        <v>0.52</v>
      </c>
      <c r="AW136" s="673" t="str">
        <f>U136</f>
        <v>30390156H</v>
      </c>
      <c r="AX136" s="673" cm="1">
        <f t="array" ref="AX136">SUM(MID(0&amp;AW136,LARGE(INDEX(ISNUMBER(--MID(AW136,ROW($1:$8),1))*ROW($1:$8),),ROW($1:$8))+1,1)*10^ROW($1:$8)/10)</f>
        <v>30390156</v>
      </c>
      <c r="AY136" s="673" t="str">
        <f>VLOOKUP($AX136,'Item Master Data'!$A:$F,3,FALSE)</f>
        <v>Q.PEAK DUO BLK ML G10+</v>
      </c>
      <c r="AZ136" s="673">
        <f>VLOOKUP($AX136,'Item Master Data'!$A:$F,6,FALSE)</f>
        <v>400</v>
      </c>
      <c r="BA136" s="673">
        <f>X136/BB136</f>
        <v>72</v>
      </c>
      <c r="BB136" s="673">
        <f>VLOOKUP(AX136,'Item Master Data'!$A:$G,7,FALSE)</f>
        <v>32</v>
      </c>
      <c r="BC136" s="673"/>
      <c r="BD136" s="673">
        <f>W136-AZ136</f>
        <v>0</v>
      </c>
    </row>
    <row r="137" spans="1:56">
      <c r="A137" s="697"/>
      <c r="B137" s="558">
        <v>44627</v>
      </c>
      <c r="C137" s="558">
        <v>44628</v>
      </c>
      <c r="D137" s="676" t="s">
        <v>86</v>
      </c>
      <c r="E137" s="335" t="s">
        <v>2038</v>
      </c>
      <c r="F137" s="676"/>
      <c r="G137" s="505">
        <v>2022</v>
      </c>
      <c r="H137" s="676">
        <v>4</v>
      </c>
      <c r="I137" s="676"/>
      <c r="J137" s="677"/>
      <c r="K137" s="676" t="s">
        <v>2039</v>
      </c>
      <c r="L137" s="676" t="s">
        <v>1723</v>
      </c>
      <c r="M137" s="677">
        <v>44593</v>
      </c>
      <c r="N137" s="677">
        <v>44630</v>
      </c>
      <c r="O137" s="677" t="s">
        <v>1289</v>
      </c>
      <c r="P137" s="704">
        <v>44663</v>
      </c>
      <c r="Q137" s="336"/>
      <c r="R137" s="336"/>
      <c r="S137" s="335" t="s">
        <v>88</v>
      </c>
      <c r="T137" s="335">
        <v>60</v>
      </c>
      <c r="U137" s="688">
        <v>49203132</v>
      </c>
      <c r="V137" s="335" t="s">
        <v>986</v>
      </c>
      <c r="W137" s="335">
        <v>360</v>
      </c>
      <c r="X137" s="626">
        <v>1536</v>
      </c>
      <c r="Y137" s="525">
        <f>W137*X137</f>
        <v>552960</v>
      </c>
      <c r="Z137" s="337">
        <v>0.53</v>
      </c>
      <c r="AA137" s="682">
        <f>Y137*Z137</f>
        <v>293068.79999999999</v>
      </c>
      <c r="AB137" s="338"/>
      <c r="AC137" s="339">
        <v>0</v>
      </c>
      <c r="AD137" s="692"/>
      <c r="AE137" s="540"/>
      <c r="AF137" s="500">
        <f>AA137+AD137+AE137</f>
        <v>293068.79999999999</v>
      </c>
      <c r="AG137" s="335" t="s">
        <v>1073</v>
      </c>
      <c r="AH137" s="335"/>
      <c r="AI137" s="676">
        <v>60</v>
      </c>
      <c r="AJ137" s="676" t="s">
        <v>1724</v>
      </c>
      <c r="AK137" s="676" t="s">
        <v>50</v>
      </c>
      <c r="AL137" s="676">
        <v>92126</v>
      </c>
      <c r="AM137" s="335" t="s">
        <v>52</v>
      </c>
      <c r="AN137" s="676" t="s">
        <v>1719</v>
      </c>
      <c r="AO137" s="335" t="s">
        <v>1078</v>
      </c>
      <c r="AP137" s="684"/>
      <c r="AQ137" s="684" t="s">
        <v>37</v>
      </c>
      <c r="AR137" s="684" t="s">
        <v>1222</v>
      </c>
      <c r="AS137" s="694"/>
      <c r="AT137" s="675" t="s">
        <v>1509</v>
      </c>
      <c r="AU137" s="675"/>
      <c r="AV137" s="680">
        <v>0.5</v>
      </c>
      <c r="AW137" s="673">
        <f>U137</f>
        <v>49203132</v>
      </c>
      <c r="AX137" s="673" cm="1">
        <f t="array" ref="AX137">SUM(MID(0&amp;AW137,LARGE(INDEX(ISNUMBER(--MID(AW137,ROW($1:$8),1))*ROW($1:$8),),ROW($1:$8))+1,1)*10^ROW($1:$8)/10)</f>
        <v>49203132</v>
      </c>
      <c r="AY137" s="673" t="str">
        <f>VLOOKUP($AX137,'Item Master Data'!$A:$F,3,FALSE)</f>
        <v>Q.PEAK DUO BLK G10+</v>
      </c>
      <c r="AZ137" s="673">
        <f>VLOOKUP($AX137,'Item Master Data'!$A:$F,6,FALSE)</f>
        <v>360</v>
      </c>
      <c r="BA137" s="673">
        <f>X137/BB137</f>
        <v>48</v>
      </c>
      <c r="BB137" s="673">
        <f>VLOOKUP(AX137,'Item Master Data'!$A:$G,7,FALSE)</f>
        <v>32</v>
      </c>
      <c r="BC137" s="673"/>
      <c r="BD137" s="673">
        <f>W137-AZ137</f>
        <v>0</v>
      </c>
    </row>
    <row r="138" spans="1:56">
      <c r="A138" s="697"/>
      <c r="B138" s="558">
        <v>44662</v>
      </c>
      <c r="C138" s="558">
        <v>44662</v>
      </c>
      <c r="D138" s="342" t="s">
        <v>86</v>
      </c>
      <c r="E138" s="335"/>
      <c r="F138" s="688"/>
      <c r="G138" s="505">
        <v>2022</v>
      </c>
      <c r="H138" s="676">
        <v>4</v>
      </c>
      <c r="I138" s="676"/>
      <c r="J138" s="677"/>
      <c r="K138" s="676" t="s">
        <v>2043</v>
      </c>
      <c r="L138" s="676" t="s">
        <v>1723</v>
      </c>
      <c r="M138" s="677">
        <v>44655</v>
      </c>
      <c r="N138" s="677">
        <v>44655</v>
      </c>
      <c r="O138" s="677"/>
      <c r="P138" s="336">
        <v>44662</v>
      </c>
      <c r="Q138" s="336">
        <v>44665</v>
      </c>
      <c r="R138" s="336">
        <v>44666</v>
      </c>
      <c r="S138" s="335" t="s">
        <v>88</v>
      </c>
      <c r="T138" s="335">
        <v>60</v>
      </c>
      <c r="U138" s="688" t="s">
        <v>1910</v>
      </c>
      <c r="V138" s="335" t="s">
        <v>970</v>
      </c>
      <c r="W138" s="335">
        <v>405</v>
      </c>
      <c r="X138" s="626">
        <v>1664</v>
      </c>
      <c r="Y138" s="525">
        <f>W138*X138</f>
        <v>673920</v>
      </c>
      <c r="Z138" s="337">
        <v>0.55000000000000004</v>
      </c>
      <c r="AA138" s="682">
        <f>Y138*Z138</f>
        <v>370656.00000000006</v>
      </c>
      <c r="AB138" s="338"/>
      <c r="AC138" s="339">
        <v>0</v>
      </c>
      <c r="AD138" s="676"/>
      <c r="AE138" s="676"/>
      <c r="AF138" s="500">
        <f>AA138+AD138+AE138</f>
        <v>370656.00000000006</v>
      </c>
      <c r="AG138" s="335" t="s">
        <v>1073</v>
      </c>
      <c r="AH138" s="335"/>
      <c r="AI138" s="676">
        <v>60</v>
      </c>
      <c r="AJ138" s="677" t="s">
        <v>1724</v>
      </c>
      <c r="AK138" s="677" t="s">
        <v>50</v>
      </c>
      <c r="AL138" s="685">
        <v>92126</v>
      </c>
      <c r="AM138" s="335" t="s">
        <v>52</v>
      </c>
      <c r="AN138" s="518" t="s">
        <v>50</v>
      </c>
      <c r="AO138" s="335" t="s">
        <v>1078</v>
      </c>
      <c r="AP138" s="684" t="s">
        <v>92</v>
      </c>
      <c r="AQ138" s="676" t="s">
        <v>37</v>
      </c>
      <c r="AR138" s="676"/>
      <c r="AS138" s="521"/>
      <c r="AT138" s="675" t="s">
        <v>1509</v>
      </c>
      <c r="AU138" s="675"/>
      <c r="AV138" s="680">
        <v>0.52</v>
      </c>
      <c r="AW138" s="673" t="str">
        <f>U138</f>
        <v>30372157H</v>
      </c>
      <c r="AX138" s="673" cm="1">
        <f t="array" ref="AX138">SUM(MID(0&amp;AW138,LARGE(INDEX(ISNUMBER(--MID(AW138,ROW($1:$8),1))*ROW($1:$8),),ROW($1:$8))+1,1)*10^ROW($1:$8)/10)</f>
        <v>30372157</v>
      </c>
      <c r="AY138" s="673" t="str">
        <f>VLOOKUP($AX138,'Item Master Data'!$A:$F,3,FALSE)</f>
        <v>Q.PEAK DUO ML G10.a+</v>
      </c>
      <c r="AZ138" s="673">
        <f>VLOOKUP($AX138,'Item Master Data'!$A:$F,6,FALSE)</f>
        <v>405</v>
      </c>
      <c r="BA138" s="673">
        <f>X138/BB138</f>
        <v>52</v>
      </c>
      <c r="BB138" s="673">
        <f>VLOOKUP(AX138,'Item Master Data'!$A:$G,7,FALSE)</f>
        <v>32</v>
      </c>
      <c r="BC138" s="673"/>
      <c r="BD138" s="673">
        <f>W138-AZ138</f>
        <v>0</v>
      </c>
    </row>
    <row r="139" spans="1:56">
      <c r="A139" s="697"/>
      <c r="B139" s="558"/>
      <c r="C139" s="558"/>
      <c r="D139" s="342" t="s">
        <v>86</v>
      </c>
      <c r="E139" s="335"/>
      <c r="F139" s="688"/>
      <c r="G139" s="505">
        <v>2022</v>
      </c>
      <c r="H139" s="676">
        <v>4</v>
      </c>
      <c r="I139" s="676"/>
      <c r="J139" s="336"/>
      <c r="K139" s="676" t="s">
        <v>2040</v>
      </c>
      <c r="L139" s="335" t="s">
        <v>1723</v>
      </c>
      <c r="M139" s="677">
        <v>44610</v>
      </c>
      <c r="N139" s="677">
        <v>44610</v>
      </c>
      <c r="O139" s="677"/>
      <c r="P139" s="336">
        <v>44665</v>
      </c>
      <c r="Q139" s="336">
        <v>44672</v>
      </c>
      <c r="R139" s="336">
        <v>44673</v>
      </c>
      <c r="S139" s="335" t="s">
        <v>88</v>
      </c>
      <c r="T139" s="335">
        <v>72</v>
      </c>
      <c r="U139" s="688">
        <v>49303156</v>
      </c>
      <c r="V139" s="335" t="s">
        <v>1072</v>
      </c>
      <c r="W139" s="335">
        <v>480</v>
      </c>
      <c r="X139" s="626">
        <v>1276</v>
      </c>
      <c r="Y139" s="525">
        <f>W139*X139</f>
        <v>612480</v>
      </c>
      <c r="Z139" s="337">
        <v>0.49</v>
      </c>
      <c r="AA139" s="682">
        <f>Y139*Z139</f>
        <v>300115.20000000001</v>
      </c>
      <c r="AB139" s="338"/>
      <c r="AC139" s="339">
        <v>0</v>
      </c>
      <c r="AD139" s="676"/>
      <c r="AE139" s="540"/>
      <c r="AF139" s="500">
        <f>AA139+AD139+AE139</f>
        <v>300115.20000000001</v>
      </c>
      <c r="AG139" s="335" t="s">
        <v>1073</v>
      </c>
      <c r="AH139" s="335"/>
      <c r="AI139" s="676">
        <v>60</v>
      </c>
      <c r="AJ139" s="677" t="s">
        <v>2041</v>
      </c>
      <c r="AK139" s="677" t="s">
        <v>1076</v>
      </c>
      <c r="AL139" s="685">
        <v>30071</v>
      </c>
      <c r="AM139" s="335" t="s">
        <v>52</v>
      </c>
      <c r="AN139" s="518" t="s">
        <v>1719</v>
      </c>
      <c r="AO139" s="335" t="s">
        <v>1078</v>
      </c>
      <c r="AP139" s="684"/>
      <c r="AQ139" s="676" t="s">
        <v>1090</v>
      </c>
      <c r="AR139" s="676"/>
      <c r="AS139" s="521"/>
      <c r="AT139" s="675" t="s">
        <v>1509</v>
      </c>
      <c r="AU139" s="675"/>
      <c r="AV139" s="680"/>
      <c r="AW139" s="673">
        <f>U139</f>
        <v>49303156</v>
      </c>
      <c r="AX139" s="673" cm="1">
        <f t="array" ref="AX139">SUM(MID(0&amp;AW139,LARGE(INDEX(ISNUMBER(--MID(AW139,ROW($1:$8),1))*ROW($1:$8),),ROW($1:$8))+1,1)*10^ROW($1:$8)/10)</f>
        <v>49303156</v>
      </c>
      <c r="AY139" s="673" t="str">
        <f>VLOOKUP($AX139,'Item Master Data'!$A:$F,3,FALSE)</f>
        <v>Q.PEAK DUO XL G10 BFG</v>
      </c>
      <c r="AZ139" s="673">
        <f>VLOOKUP($AX139,'Item Master Data'!$A:$F,6,FALSE)</f>
        <v>480</v>
      </c>
      <c r="BA139" s="673">
        <f>X139/BB139</f>
        <v>44</v>
      </c>
      <c r="BB139" s="673">
        <f>VLOOKUP(AX139,'Item Master Data'!$A:$G,7,FALSE)</f>
        <v>29</v>
      </c>
      <c r="BC139" s="673"/>
      <c r="BD139" s="673">
        <f>W139-AZ139</f>
        <v>0</v>
      </c>
    </row>
    <row r="140" spans="1:56">
      <c r="A140" s="697"/>
      <c r="B140" s="558">
        <v>44642</v>
      </c>
      <c r="C140" s="697"/>
      <c r="D140" s="676" t="s">
        <v>86</v>
      </c>
      <c r="E140" s="390"/>
      <c r="F140" s="676"/>
      <c r="G140" s="505">
        <v>2022</v>
      </c>
      <c r="H140" s="676">
        <v>4</v>
      </c>
      <c r="I140" s="676"/>
      <c r="J140" s="336"/>
      <c r="K140" s="676" t="s">
        <v>2055</v>
      </c>
      <c r="L140" s="335" t="s">
        <v>2046</v>
      </c>
      <c r="M140" s="677">
        <v>44557</v>
      </c>
      <c r="N140" s="677">
        <v>44606</v>
      </c>
      <c r="O140" s="677"/>
      <c r="P140" s="336">
        <v>44657</v>
      </c>
      <c r="Q140" s="336">
        <v>44673</v>
      </c>
      <c r="R140" s="336">
        <v>44676</v>
      </c>
      <c r="S140" s="335" t="s">
        <v>1712</v>
      </c>
      <c r="T140" s="335">
        <v>60</v>
      </c>
      <c r="U140" s="688" t="s">
        <v>1791</v>
      </c>
      <c r="V140" s="335" t="s">
        <v>973</v>
      </c>
      <c r="W140" s="335">
        <v>400</v>
      </c>
      <c r="X140" s="626">
        <v>832</v>
      </c>
      <c r="Y140" s="525">
        <f>W140*X140</f>
        <v>332800</v>
      </c>
      <c r="Z140" s="337">
        <v>0.55000000000000004</v>
      </c>
      <c r="AA140" s="682">
        <f>Y140*Z140</f>
        <v>183040.00000000003</v>
      </c>
      <c r="AB140" s="338"/>
      <c r="AC140" s="339">
        <v>0</v>
      </c>
      <c r="AD140" s="676"/>
      <c r="AE140" s="676"/>
      <c r="AF140" s="500">
        <f>AA140+AD140+AE140</f>
        <v>183040.00000000003</v>
      </c>
      <c r="AG140" s="335" t="s">
        <v>1073</v>
      </c>
      <c r="AH140" s="335"/>
      <c r="AI140" s="676">
        <v>60</v>
      </c>
      <c r="AJ140" s="677" t="s">
        <v>2047</v>
      </c>
      <c r="AK140" s="677" t="s">
        <v>50</v>
      </c>
      <c r="AL140" s="685" t="s">
        <v>2048</v>
      </c>
      <c r="AM140" s="335" t="s">
        <v>52</v>
      </c>
      <c r="AN140" s="518" t="s">
        <v>50</v>
      </c>
      <c r="AO140" s="335" t="s">
        <v>1078</v>
      </c>
      <c r="AP140" s="684" t="s">
        <v>38</v>
      </c>
      <c r="AQ140" s="684" t="s">
        <v>37</v>
      </c>
      <c r="AR140" s="684"/>
      <c r="AS140" s="684"/>
      <c r="AT140" s="675"/>
      <c r="AU140" s="675"/>
      <c r="AV140" s="337">
        <v>0.52</v>
      </c>
      <c r="AW140" s="673" t="str">
        <f>U140</f>
        <v>30390156H</v>
      </c>
      <c r="AX140" s="673" cm="1">
        <f t="array" ref="AX140">SUM(MID(0&amp;AW140,LARGE(INDEX(ISNUMBER(--MID(AW140,ROW($1:$8),1))*ROW($1:$8),),ROW($1:$8))+1,1)*10^ROW($1:$8)/10)</f>
        <v>30390156</v>
      </c>
      <c r="AY140" s="673" t="str">
        <f>VLOOKUP($AX140,'Item Master Data'!$A:$F,3,FALSE)</f>
        <v>Q.PEAK DUO BLK ML G10+</v>
      </c>
      <c r="AZ140" s="673">
        <f>VLOOKUP($AX140,'Item Master Data'!$A:$F,6,FALSE)</f>
        <v>400</v>
      </c>
      <c r="BA140" s="673">
        <f>X140/BB140</f>
        <v>26</v>
      </c>
      <c r="BB140" s="673">
        <f>VLOOKUP(AX140,'Item Master Data'!$A:$G,7,FALSE)</f>
        <v>32</v>
      </c>
      <c r="BC140" s="673"/>
      <c r="BD140" s="673">
        <f>W140-AZ140</f>
        <v>0</v>
      </c>
    </row>
    <row r="141" spans="1:56">
      <c r="A141" s="697"/>
      <c r="B141" s="558"/>
      <c r="C141" s="558"/>
      <c r="D141" s="687" t="s">
        <v>86</v>
      </c>
      <c r="E141" s="676"/>
      <c r="F141" s="688"/>
      <c r="G141" s="505">
        <v>2022</v>
      </c>
      <c r="H141" s="676">
        <v>4</v>
      </c>
      <c r="I141" s="676">
        <v>127943</v>
      </c>
      <c r="J141" s="336">
        <v>44657</v>
      </c>
      <c r="K141" s="676" t="s">
        <v>2060</v>
      </c>
      <c r="L141" s="335" t="s">
        <v>2061</v>
      </c>
      <c r="M141" s="677">
        <v>44539</v>
      </c>
      <c r="N141" s="677">
        <v>44655</v>
      </c>
      <c r="O141" s="677"/>
      <c r="P141" s="336">
        <v>44655</v>
      </c>
      <c r="Q141" s="336">
        <v>44657</v>
      </c>
      <c r="R141" s="336">
        <v>44657</v>
      </c>
      <c r="S141" s="335" t="s">
        <v>1990</v>
      </c>
      <c r="T141" s="335">
        <v>60</v>
      </c>
      <c r="U141" s="688">
        <v>49203132</v>
      </c>
      <c r="V141" s="676" t="s">
        <v>986</v>
      </c>
      <c r="W141" s="335">
        <v>360</v>
      </c>
      <c r="X141" s="626">
        <v>768</v>
      </c>
      <c r="Y141" s="525">
        <f>W141*X141</f>
        <v>276480</v>
      </c>
      <c r="Z141" s="337">
        <v>0.53</v>
      </c>
      <c r="AA141" s="682">
        <f>Y141*Z141</f>
        <v>146534.39999999999</v>
      </c>
      <c r="AB141" s="338"/>
      <c r="AC141" s="339">
        <v>0</v>
      </c>
      <c r="AD141" s="676"/>
      <c r="AE141" s="540"/>
      <c r="AF141" s="500">
        <f>AA141+AD141+AE141</f>
        <v>146534.39999999999</v>
      </c>
      <c r="AG141" s="676" t="s">
        <v>1073</v>
      </c>
      <c r="AH141" s="676"/>
      <c r="AI141" s="676">
        <v>60</v>
      </c>
      <c r="AJ141" s="677" t="s">
        <v>2062</v>
      </c>
      <c r="AK141" s="677" t="s">
        <v>50</v>
      </c>
      <c r="AL141" s="685">
        <v>95403</v>
      </c>
      <c r="AM141" s="676" t="s">
        <v>52</v>
      </c>
      <c r="AN141" s="518" t="s">
        <v>1719</v>
      </c>
      <c r="AO141" s="335" t="s">
        <v>1078</v>
      </c>
      <c r="AP141" s="684"/>
      <c r="AQ141" s="676" t="s">
        <v>37</v>
      </c>
      <c r="AR141" s="676"/>
      <c r="AS141" s="521"/>
      <c r="AT141" s="675" t="s">
        <v>1509</v>
      </c>
      <c r="AU141" s="675"/>
      <c r="AV141" s="337"/>
      <c r="AW141" s="673">
        <f>U141</f>
        <v>49203132</v>
      </c>
      <c r="AX141" s="673" cm="1">
        <f t="array" ref="AX141">SUM(MID(0&amp;AW141,LARGE(INDEX(ISNUMBER(--MID(AW141,ROW($1:$8),1))*ROW($1:$8),),ROW($1:$8))+1,1)*10^ROW($1:$8)/10)</f>
        <v>49203132</v>
      </c>
      <c r="AY141" s="673" t="str">
        <f>VLOOKUP($AX141,'Item Master Data'!$A:$F,3,FALSE)</f>
        <v>Q.PEAK DUO BLK G10+</v>
      </c>
      <c r="AZ141" s="673">
        <f>VLOOKUP($AX141,'Item Master Data'!$A:$F,6,FALSE)</f>
        <v>360</v>
      </c>
      <c r="BA141" s="673">
        <f>X141/BB141</f>
        <v>24</v>
      </c>
      <c r="BB141" s="673">
        <f>VLOOKUP(AX141,'Item Master Data'!$A:$G,7,FALSE)</f>
        <v>32</v>
      </c>
      <c r="BC141" s="673"/>
      <c r="BD141" s="673">
        <f>W141-AZ141</f>
        <v>0</v>
      </c>
    </row>
    <row r="142" spans="1:56">
      <c r="A142" s="697"/>
      <c r="B142" s="558"/>
      <c r="C142" s="558"/>
      <c r="D142" s="342" t="s">
        <v>86</v>
      </c>
      <c r="E142" s="335"/>
      <c r="F142" s="688"/>
      <c r="G142" s="505">
        <v>2022</v>
      </c>
      <c r="H142" s="676">
        <v>4</v>
      </c>
      <c r="I142" s="676">
        <v>127942</v>
      </c>
      <c r="J142" s="336">
        <v>44663</v>
      </c>
      <c r="K142" s="676" t="s">
        <v>2079</v>
      </c>
      <c r="L142" s="335" t="s">
        <v>1728</v>
      </c>
      <c r="M142" s="677">
        <v>44501</v>
      </c>
      <c r="N142" s="677">
        <v>44636</v>
      </c>
      <c r="O142" s="677"/>
      <c r="P142" s="336">
        <v>44657</v>
      </c>
      <c r="Q142" s="336">
        <v>44663</v>
      </c>
      <c r="R142" s="336">
        <v>44665</v>
      </c>
      <c r="S142" s="335" t="s">
        <v>1990</v>
      </c>
      <c r="T142" s="335">
        <v>60</v>
      </c>
      <c r="U142" s="688" t="s">
        <v>1791</v>
      </c>
      <c r="V142" s="335" t="s">
        <v>973</v>
      </c>
      <c r="W142" s="335">
        <v>400</v>
      </c>
      <c r="X142" s="626">
        <v>768</v>
      </c>
      <c r="Y142" s="525">
        <f>W142*X142</f>
        <v>307200</v>
      </c>
      <c r="Z142" s="337">
        <v>0.55000000000000004</v>
      </c>
      <c r="AA142" s="682">
        <f>Y142*Z142</f>
        <v>168960</v>
      </c>
      <c r="AB142" s="338"/>
      <c r="AC142" s="339">
        <v>0</v>
      </c>
      <c r="AD142" s="676"/>
      <c r="AE142" s="540"/>
      <c r="AF142" s="500">
        <f>AA142+AD142+AE142</f>
        <v>168960</v>
      </c>
      <c r="AG142" s="335" t="s">
        <v>1073</v>
      </c>
      <c r="AH142" s="335"/>
      <c r="AI142" s="676">
        <v>60</v>
      </c>
      <c r="AJ142" s="677" t="s">
        <v>1730</v>
      </c>
      <c r="AK142" s="677" t="s">
        <v>1731</v>
      </c>
      <c r="AL142" s="685" t="s">
        <v>1732</v>
      </c>
      <c r="AM142" s="335" t="s">
        <v>52</v>
      </c>
      <c r="AN142" s="518" t="s">
        <v>50</v>
      </c>
      <c r="AO142" s="335" t="s">
        <v>1078</v>
      </c>
      <c r="AP142" s="684" t="s">
        <v>38</v>
      </c>
      <c r="AQ142" s="676" t="s">
        <v>37</v>
      </c>
      <c r="AR142" s="676"/>
      <c r="AS142" s="521"/>
      <c r="AT142" s="675"/>
      <c r="AU142" s="675"/>
      <c r="AV142" s="337"/>
      <c r="AW142" s="673" t="str">
        <f>U142</f>
        <v>30390156H</v>
      </c>
      <c r="AX142" s="673" cm="1">
        <f t="array" ref="AX142">SUM(MID(0&amp;AW142,LARGE(INDEX(ISNUMBER(--MID(AW142,ROW($1:$8),1))*ROW($1:$8),),ROW($1:$8))+1,1)*10^ROW($1:$8)/10)</f>
        <v>30390156</v>
      </c>
      <c r="AY142" s="673" t="str">
        <f>VLOOKUP($AX142,'Item Master Data'!$A:$F,3,FALSE)</f>
        <v>Q.PEAK DUO BLK ML G10+</v>
      </c>
      <c r="AZ142" s="673">
        <f>VLOOKUP($AX142,'Item Master Data'!$A:$F,6,FALSE)</f>
        <v>400</v>
      </c>
      <c r="BA142" s="673">
        <f>X142/BB142</f>
        <v>24</v>
      </c>
      <c r="BB142" s="673">
        <f>VLOOKUP(AX142,'Item Master Data'!$A:$G,7,FALSE)</f>
        <v>32</v>
      </c>
      <c r="BC142" s="673"/>
      <c r="BD142" s="673">
        <f>W142-AZ142</f>
        <v>0</v>
      </c>
    </row>
    <row r="143" spans="1:56">
      <c r="A143" s="697"/>
      <c r="B143" s="558"/>
      <c r="C143" s="558"/>
      <c r="D143" s="342" t="s">
        <v>86</v>
      </c>
      <c r="E143" s="335"/>
      <c r="F143" s="688"/>
      <c r="G143" s="505">
        <v>2022</v>
      </c>
      <c r="H143" s="676">
        <v>4</v>
      </c>
      <c r="I143" s="676">
        <v>127941</v>
      </c>
      <c r="J143" s="336">
        <v>44663</v>
      </c>
      <c r="K143" s="676" t="s">
        <v>2080</v>
      </c>
      <c r="L143" s="335" t="s">
        <v>1728</v>
      </c>
      <c r="M143" s="677">
        <v>44501</v>
      </c>
      <c r="N143" s="677">
        <v>44650</v>
      </c>
      <c r="O143" s="677"/>
      <c r="P143" s="336">
        <v>44657</v>
      </c>
      <c r="Q143" s="336">
        <v>44663</v>
      </c>
      <c r="R143" s="336">
        <v>44665</v>
      </c>
      <c r="S143" s="335" t="s">
        <v>1990</v>
      </c>
      <c r="T143" s="335">
        <v>60</v>
      </c>
      <c r="U143" s="688" t="s">
        <v>1791</v>
      </c>
      <c r="V143" s="335" t="s">
        <v>973</v>
      </c>
      <c r="W143" s="335">
        <v>400</v>
      </c>
      <c r="X143" s="626">
        <v>768</v>
      </c>
      <c r="Y143" s="525">
        <f>W143*X143</f>
        <v>307200</v>
      </c>
      <c r="Z143" s="680">
        <v>0.55000000000000004</v>
      </c>
      <c r="AA143" s="682">
        <f>Y143*Z143</f>
        <v>168960</v>
      </c>
      <c r="AB143" s="338"/>
      <c r="AC143" s="339">
        <v>0</v>
      </c>
      <c r="AD143" s="676"/>
      <c r="AE143" s="540"/>
      <c r="AF143" s="500">
        <f>AA143+AD143+AE143</f>
        <v>168960</v>
      </c>
      <c r="AG143" s="335" t="s">
        <v>1073</v>
      </c>
      <c r="AH143" s="335"/>
      <c r="AI143" s="676">
        <v>60</v>
      </c>
      <c r="AJ143" s="677" t="s">
        <v>1730</v>
      </c>
      <c r="AK143" s="677" t="s">
        <v>1731</v>
      </c>
      <c r="AL143" s="685" t="s">
        <v>1732</v>
      </c>
      <c r="AM143" s="335" t="s">
        <v>52</v>
      </c>
      <c r="AN143" s="518" t="s">
        <v>50</v>
      </c>
      <c r="AO143" s="335" t="s">
        <v>1078</v>
      </c>
      <c r="AP143" s="684" t="s">
        <v>38</v>
      </c>
      <c r="AQ143" s="676" t="s">
        <v>37</v>
      </c>
      <c r="AR143" s="676"/>
      <c r="AS143" s="521"/>
      <c r="AT143" s="675"/>
      <c r="AU143" s="675"/>
      <c r="AV143" s="337"/>
      <c r="AW143" s="673" t="str">
        <f>U143</f>
        <v>30390156H</v>
      </c>
      <c r="AX143" s="673" cm="1">
        <f t="array" ref="AX143">SUM(MID(0&amp;AW143,LARGE(INDEX(ISNUMBER(--MID(AW143,ROW($1:$8),1))*ROW($1:$8),),ROW($1:$8))+1,1)*10^ROW($1:$8)/10)</f>
        <v>30390156</v>
      </c>
      <c r="AY143" s="673" t="str">
        <f>VLOOKUP($AX143,'Item Master Data'!$A:$F,3,FALSE)</f>
        <v>Q.PEAK DUO BLK ML G10+</v>
      </c>
      <c r="AZ143" s="673">
        <f>VLOOKUP($AX143,'Item Master Data'!$A:$F,6,FALSE)</f>
        <v>400</v>
      </c>
      <c r="BA143" s="673">
        <f>X143/BB143</f>
        <v>24</v>
      </c>
      <c r="BB143" s="673">
        <f>VLOOKUP(AX143,'Item Master Data'!$A:$G,7,FALSE)</f>
        <v>32</v>
      </c>
      <c r="BC143" s="673"/>
      <c r="BD143" s="673">
        <f>W143-AZ143</f>
        <v>0</v>
      </c>
    </row>
    <row r="144" spans="1:56">
      <c r="A144" s="697"/>
      <c r="B144" s="558"/>
      <c r="C144" s="558"/>
      <c r="D144" s="687" t="s">
        <v>86</v>
      </c>
      <c r="E144" s="676"/>
      <c r="F144" s="688"/>
      <c r="G144" s="505">
        <v>2022</v>
      </c>
      <c r="H144" s="676">
        <v>4</v>
      </c>
      <c r="I144" s="676">
        <v>127936</v>
      </c>
      <c r="J144" s="336">
        <v>44662</v>
      </c>
      <c r="K144" s="676" t="s">
        <v>2074</v>
      </c>
      <c r="L144" s="335" t="s">
        <v>1728</v>
      </c>
      <c r="M144" s="677">
        <v>44502</v>
      </c>
      <c r="N144" s="677">
        <v>44585</v>
      </c>
      <c r="O144" s="677">
        <v>44635</v>
      </c>
      <c r="P144" s="336">
        <v>44657</v>
      </c>
      <c r="Q144" s="336">
        <v>44662</v>
      </c>
      <c r="R144" s="336">
        <v>44664</v>
      </c>
      <c r="S144" s="335" t="s">
        <v>1990</v>
      </c>
      <c r="T144" s="335">
        <v>60</v>
      </c>
      <c r="U144" s="688" t="s">
        <v>1791</v>
      </c>
      <c r="V144" s="676" t="s">
        <v>973</v>
      </c>
      <c r="W144" s="335">
        <v>400</v>
      </c>
      <c r="X144" s="626">
        <v>768</v>
      </c>
      <c r="Y144" s="525">
        <f>W144*X144</f>
        <v>307200</v>
      </c>
      <c r="Z144" s="337">
        <v>0.55000000000000004</v>
      </c>
      <c r="AA144" s="682">
        <f>Y144*Z144</f>
        <v>168960</v>
      </c>
      <c r="AB144" s="338"/>
      <c r="AC144" s="339">
        <v>0</v>
      </c>
      <c r="AD144" s="676"/>
      <c r="AE144" s="540"/>
      <c r="AF144" s="500">
        <f>AA144+AD144+AE144</f>
        <v>168960</v>
      </c>
      <c r="AG144" s="676" t="s">
        <v>1073</v>
      </c>
      <c r="AH144" s="676"/>
      <c r="AI144" s="676">
        <v>60</v>
      </c>
      <c r="AJ144" s="677" t="s">
        <v>1730</v>
      </c>
      <c r="AK144" s="677" t="s">
        <v>1731</v>
      </c>
      <c r="AL144" s="685" t="s">
        <v>1732</v>
      </c>
      <c r="AM144" s="676" t="s">
        <v>52</v>
      </c>
      <c r="AN144" s="518" t="s">
        <v>50</v>
      </c>
      <c r="AO144" s="335" t="s">
        <v>1078</v>
      </c>
      <c r="AP144" s="684" t="s">
        <v>38</v>
      </c>
      <c r="AQ144" s="676" t="s">
        <v>37</v>
      </c>
      <c r="AR144" s="676" t="s">
        <v>1700</v>
      </c>
      <c r="AS144" s="521"/>
      <c r="AT144" s="675"/>
      <c r="AU144" s="675"/>
      <c r="AV144" s="680">
        <v>0.45500000000000002</v>
      </c>
      <c r="AW144" s="673" t="str">
        <f>U144</f>
        <v>30390156H</v>
      </c>
      <c r="AX144" s="673" cm="1">
        <f t="array" ref="AX144">SUM(MID(0&amp;AW144,LARGE(INDEX(ISNUMBER(--MID(AW144,ROW($1:$8),1))*ROW($1:$8),),ROW($1:$8))+1,1)*10^ROW($1:$8)/10)</f>
        <v>30390156</v>
      </c>
      <c r="AY144" s="673" t="str">
        <f>VLOOKUP($AX144,'Item Master Data'!$A:$F,3,FALSE)</f>
        <v>Q.PEAK DUO BLK ML G10+</v>
      </c>
      <c r="AZ144" s="673">
        <f>VLOOKUP($AX144,'Item Master Data'!$A:$F,6,FALSE)</f>
        <v>400</v>
      </c>
      <c r="BA144" s="673">
        <f>X144/BB144</f>
        <v>24</v>
      </c>
      <c r="BB144" s="673">
        <f>VLOOKUP(AX144,'Item Master Data'!$A:$G,7,FALSE)</f>
        <v>32</v>
      </c>
      <c r="BC144" s="673"/>
      <c r="BD144" s="673">
        <f>W144-AZ144</f>
        <v>0</v>
      </c>
    </row>
    <row r="145" spans="1:56">
      <c r="A145" s="697"/>
      <c r="B145" s="558"/>
      <c r="C145" s="558"/>
      <c r="D145" s="342" t="s">
        <v>86</v>
      </c>
      <c r="E145" s="335"/>
      <c r="F145" s="688"/>
      <c r="G145" s="505">
        <v>2022</v>
      </c>
      <c r="H145" s="676">
        <v>4</v>
      </c>
      <c r="I145" s="676">
        <v>127937</v>
      </c>
      <c r="J145" s="336">
        <v>44662</v>
      </c>
      <c r="K145" s="676" t="s">
        <v>2075</v>
      </c>
      <c r="L145" s="335" t="s">
        <v>1728</v>
      </c>
      <c r="M145" s="677">
        <v>44502</v>
      </c>
      <c r="N145" s="677">
        <v>44592</v>
      </c>
      <c r="O145" s="677">
        <v>44642</v>
      </c>
      <c r="P145" s="336">
        <v>44657</v>
      </c>
      <c r="Q145" s="336">
        <v>44662</v>
      </c>
      <c r="R145" s="336">
        <v>44664</v>
      </c>
      <c r="S145" s="335" t="s">
        <v>1990</v>
      </c>
      <c r="T145" s="335">
        <v>60</v>
      </c>
      <c r="U145" s="688" t="s">
        <v>1791</v>
      </c>
      <c r="V145" s="335" t="s">
        <v>973</v>
      </c>
      <c r="W145" s="335">
        <v>400</v>
      </c>
      <c r="X145" s="626">
        <v>768</v>
      </c>
      <c r="Y145" s="525">
        <f>W145*X145</f>
        <v>307200</v>
      </c>
      <c r="Z145" s="337">
        <v>0.55000000000000004</v>
      </c>
      <c r="AA145" s="682">
        <f>Y145*Z145</f>
        <v>168960</v>
      </c>
      <c r="AB145" s="338"/>
      <c r="AC145" s="339">
        <v>0</v>
      </c>
      <c r="AD145" s="676"/>
      <c r="AE145" s="540"/>
      <c r="AF145" s="500">
        <f>AA145+AD145+AE145</f>
        <v>168960</v>
      </c>
      <c r="AG145" s="335" t="s">
        <v>1073</v>
      </c>
      <c r="AH145" s="335"/>
      <c r="AI145" s="676">
        <v>60</v>
      </c>
      <c r="AJ145" s="677" t="s">
        <v>1730</v>
      </c>
      <c r="AK145" s="677" t="s">
        <v>1731</v>
      </c>
      <c r="AL145" s="685" t="s">
        <v>1732</v>
      </c>
      <c r="AM145" s="335" t="s">
        <v>52</v>
      </c>
      <c r="AN145" s="518" t="s">
        <v>50</v>
      </c>
      <c r="AO145" s="335" t="s">
        <v>1078</v>
      </c>
      <c r="AP145" s="684" t="s">
        <v>38</v>
      </c>
      <c r="AQ145" s="676" t="s">
        <v>37</v>
      </c>
      <c r="AR145" s="676" t="s">
        <v>1700</v>
      </c>
      <c r="AS145" s="521"/>
      <c r="AT145" s="675"/>
      <c r="AU145" s="675"/>
      <c r="AV145" s="680">
        <v>0.45500000000000002</v>
      </c>
      <c r="AW145" s="673" t="str">
        <f>U145</f>
        <v>30390156H</v>
      </c>
      <c r="AX145" s="673" cm="1">
        <f t="array" ref="AX145">SUM(MID(0&amp;AW145,LARGE(INDEX(ISNUMBER(--MID(AW145,ROW($1:$8),1))*ROW($1:$8),),ROW($1:$8))+1,1)*10^ROW($1:$8)/10)</f>
        <v>30390156</v>
      </c>
      <c r="AY145" s="673" t="str">
        <f>VLOOKUP($AX145,'Item Master Data'!$A:$F,3,FALSE)</f>
        <v>Q.PEAK DUO BLK ML G10+</v>
      </c>
      <c r="AZ145" s="673">
        <f>VLOOKUP($AX145,'Item Master Data'!$A:$F,6,FALSE)</f>
        <v>400</v>
      </c>
      <c r="BA145" s="673">
        <f>X145/BB145</f>
        <v>24</v>
      </c>
      <c r="BB145" s="673">
        <f>VLOOKUP(AX145,'Item Master Data'!$A:$G,7,FALSE)</f>
        <v>32</v>
      </c>
      <c r="BC145" s="673"/>
      <c r="BD145" s="673">
        <f>W145-AZ145</f>
        <v>0</v>
      </c>
    </row>
    <row r="146" spans="1:56">
      <c r="A146" s="697">
        <v>10</v>
      </c>
      <c r="B146" s="558">
        <v>44627</v>
      </c>
      <c r="C146" s="558">
        <v>44628</v>
      </c>
      <c r="D146" s="687" t="s">
        <v>86</v>
      </c>
      <c r="E146" s="676"/>
      <c r="F146" s="688"/>
      <c r="G146" s="505">
        <v>2022</v>
      </c>
      <c r="H146" s="676">
        <v>4</v>
      </c>
      <c r="I146" s="676">
        <v>127938</v>
      </c>
      <c r="J146" s="336">
        <v>44662</v>
      </c>
      <c r="K146" s="676" t="s">
        <v>2081</v>
      </c>
      <c r="L146" s="676" t="s">
        <v>2082</v>
      </c>
      <c r="M146" s="677">
        <v>44511</v>
      </c>
      <c r="N146" s="677">
        <v>44587</v>
      </c>
      <c r="O146" s="677">
        <v>44635</v>
      </c>
      <c r="P146" s="336">
        <v>44657</v>
      </c>
      <c r="Q146" s="336">
        <v>44662</v>
      </c>
      <c r="R146" s="336">
        <v>44664</v>
      </c>
      <c r="S146" s="335" t="s">
        <v>1990</v>
      </c>
      <c r="T146" s="335">
        <v>60</v>
      </c>
      <c r="U146" s="688" t="s">
        <v>1791</v>
      </c>
      <c r="V146" s="335" t="s">
        <v>973</v>
      </c>
      <c r="W146" s="676">
        <v>400</v>
      </c>
      <c r="X146" s="626">
        <v>768</v>
      </c>
      <c r="Y146" s="525">
        <f>W146*X146</f>
        <v>307200</v>
      </c>
      <c r="Z146" s="680">
        <v>0.55000000000000004</v>
      </c>
      <c r="AA146" s="682">
        <f>Y146*Z146</f>
        <v>168960</v>
      </c>
      <c r="AB146" s="682"/>
      <c r="AC146" s="339">
        <v>0</v>
      </c>
      <c r="AD146" s="676"/>
      <c r="AE146" s="540"/>
      <c r="AF146" s="500">
        <f>AA146+AD146+AE146</f>
        <v>168960</v>
      </c>
      <c r="AG146" s="335" t="s">
        <v>1073</v>
      </c>
      <c r="AH146" s="676"/>
      <c r="AI146" s="676">
        <v>60</v>
      </c>
      <c r="AJ146" s="677" t="s">
        <v>2083</v>
      </c>
      <c r="AK146" s="677" t="s">
        <v>1731</v>
      </c>
      <c r="AL146" s="685">
        <v>99217</v>
      </c>
      <c r="AM146" s="335" t="s">
        <v>52</v>
      </c>
      <c r="AN146" s="518" t="s">
        <v>50</v>
      </c>
      <c r="AO146" s="335" t="s">
        <v>1078</v>
      </c>
      <c r="AP146" s="684" t="s">
        <v>38</v>
      </c>
      <c r="AQ146" s="676" t="s">
        <v>37</v>
      </c>
      <c r="AR146" s="676" t="s">
        <v>1700</v>
      </c>
      <c r="AS146" s="521"/>
      <c r="AT146" s="675" t="s">
        <v>1509</v>
      </c>
      <c r="AU146" s="675"/>
      <c r="AV146" s="680">
        <v>0.45500000000000002</v>
      </c>
      <c r="AW146" s="673" t="str">
        <f>U146</f>
        <v>30390156H</v>
      </c>
      <c r="AX146" s="673" cm="1">
        <f t="array" ref="AX146">SUM(MID(0&amp;AW146,LARGE(INDEX(ISNUMBER(--MID(AW146,ROW($1:$8),1))*ROW($1:$8),),ROW($1:$8))+1,1)*10^ROW($1:$8)/10)</f>
        <v>30390156</v>
      </c>
      <c r="AY146" s="673" t="str">
        <f>VLOOKUP($AX146,'Item Master Data'!$A:$F,3,FALSE)</f>
        <v>Q.PEAK DUO BLK ML G10+</v>
      </c>
      <c r="AZ146" s="673">
        <f>VLOOKUP($AX146,'Item Master Data'!$A:$F,6,FALSE)</f>
        <v>400</v>
      </c>
      <c r="BA146" s="673">
        <f>X146/BB146</f>
        <v>24</v>
      </c>
      <c r="BB146" s="673">
        <f>VLOOKUP(AX146,'Item Master Data'!$A:$G,7,FALSE)</f>
        <v>32</v>
      </c>
      <c r="BC146" s="673"/>
      <c r="BD146" s="673">
        <f>W146-AZ146</f>
        <v>0</v>
      </c>
    </row>
    <row r="147" spans="1:56">
      <c r="A147" s="697">
        <v>10</v>
      </c>
      <c r="B147" s="558">
        <v>44627</v>
      </c>
      <c r="C147" s="558">
        <v>44628</v>
      </c>
      <c r="D147" s="687" t="s">
        <v>86</v>
      </c>
      <c r="E147" s="676"/>
      <c r="F147" s="688"/>
      <c r="G147" s="505">
        <v>2022</v>
      </c>
      <c r="H147" s="676">
        <v>4</v>
      </c>
      <c r="I147" s="676">
        <v>127939</v>
      </c>
      <c r="J147" s="677">
        <v>44662</v>
      </c>
      <c r="K147" s="676" t="s">
        <v>2084</v>
      </c>
      <c r="L147" s="676" t="s">
        <v>2082</v>
      </c>
      <c r="M147" s="677">
        <v>44505</v>
      </c>
      <c r="N147" s="677">
        <v>44621</v>
      </c>
      <c r="O147" s="677">
        <v>44638</v>
      </c>
      <c r="P147" s="336">
        <v>44657</v>
      </c>
      <c r="Q147" s="336">
        <v>44662</v>
      </c>
      <c r="R147" s="336">
        <v>44664</v>
      </c>
      <c r="S147" s="335" t="s">
        <v>1990</v>
      </c>
      <c r="T147" s="335">
        <v>60</v>
      </c>
      <c r="U147" s="688" t="s">
        <v>1791</v>
      </c>
      <c r="V147" s="335" t="s">
        <v>973</v>
      </c>
      <c r="W147" s="676">
        <v>400</v>
      </c>
      <c r="X147" s="626">
        <v>768</v>
      </c>
      <c r="Y147" s="525">
        <f>W147*X147</f>
        <v>307200</v>
      </c>
      <c r="Z147" s="337">
        <v>0.55000000000000004</v>
      </c>
      <c r="AA147" s="682">
        <f>Y147*Z147</f>
        <v>168960</v>
      </c>
      <c r="AB147" s="682"/>
      <c r="AC147" s="339">
        <v>0</v>
      </c>
      <c r="AD147" s="676"/>
      <c r="AE147" s="540"/>
      <c r="AF147" s="500">
        <f>AA147+AD147+AE147</f>
        <v>168960</v>
      </c>
      <c r="AG147" s="335" t="s">
        <v>1073</v>
      </c>
      <c r="AH147" s="676"/>
      <c r="AI147" s="676">
        <v>60</v>
      </c>
      <c r="AJ147" s="677" t="s">
        <v>2083</v>
      </c>
      <c r="AK147" s="677" t="s">
        <v>1731</v>
      </c>
      <c r="AL147" s="685">
        <v>99217</v>
      </c>
      <c r="AM147" s="335" t="s">
        <v>52</v>
      </c>
      <c r="AN147" s="518" t="s">
        <v>50</v>
      </c>
      <c r="AO147" s="335" t="s">
        <v>1078</v>
      </c>
      <c r="AP147" s="684" t="s">
        <v>38</v>
      </c>
      <c r="AQ147" s="676" t="s">
        <v>37</v>
      </c>
      <c r="AR147" s="676" t="s">
        <v>1700</v>
      </c>
      <c r="AS147" s="521"/>
      <c r="AT147" s="675" t="s">
        <v>1509</v>
      </c>
      <c r="AU147" s="675"/>
      <c r="AV147" s="680">
        <v>0.45500000000000002</v>
      </c>
      <c r="AW147" s="673" t="str">
        <f>U147</f>
        <v>30390156H</v>
      </c>
      <c r="AX147" s="673" cm="1">
        <f t="array" ref="AX147">SUM(MID(0&amp;AW147,LARGE(INDEX(ISNUMBER(--MID(AW147,ROW($1:$8),1))*ROW($1:$8),),ROW($1:$8))+1,1)*10^ROW($1:$8)/10)</f>
        <v>30390156</v>
      </c>
      <c r="AY147" s="673" t="str">
        <f>VLOOKUP($AX147,'Item Master Data'!$A:$F,3,FALSE)</f>
        <v>Q.PEAK DUO BLK ML G10+</v>
      </c>
      <c r="AZ147" s="673">
        <f>VLOOKUP($AX147,'Item Master Data'!$A:$F,6,FALSE)</f>
        <v>400</v>
      </c>
      <c r="BA147" s="673">
        <f>X147/BB147</f>
        <v>24</v>
      </c>
      <c r="BB147" s="673">
        <f>VLOOKUP(AX147,'Item Master Data'!$A:$G,7,FALSE)</f>
        <v>32</v>
      </c>
      <c r="BC147" s="673"/>
      <c r="BD147" s="673">
        <f>W147-AZ147</f>
        <v>0</v>
      </c>
    </row>
    <row r="148" spans="1:56">
      <c r="A148" s="697"/>
      <c r="B148" s="558"/>
      <c r="C148" s="558"/>
      <c r="D148" s="687" t="s">
        <v>86</v>
      </c>
      <c r="E148" s="676"/>
      <c r="F148" s="688"/>
      <c r="G148" s="505">
        <v>2022</v>
      </c>
      <c r="H148" s="676">
        <v>4</v>
      </c>
      <c r="I148" s="676">
        <v>127983</v>
      </c>
      <c r="J148" s="677">
        <v>44665</v>
      </c>
      <c r="K148" s="676" t="s">
        <v>2085</v>
      </c>
      <c r="L148" s="676" t="s">
        <v>2086</v>
      </c>
      <c r="M148" s="677">
        <v>44488</v>
      </c>
      <c r="N148" s="677">
        <v>44662</v>
      </c>
      <c r="O148" s="677"/>
      <c r="P148" s="336">
        <v>44657</v>
      </c>
      <c r="Q148" s="336">
        <v>44665</v>
      </c>
      <c r="R148" s="336">
        <v>44666</v>
      </c>
      <c r="S148" s="335" t="s">
        <v>1712</v>
      </c>
      <c r="T148" s="335">
        <v>60</v>
      </c>
      <c r="U148" s="688" t="s">
        <v>1791</v>
      </c>
      <c r="V148" s="335" t="s">
        <v>973</v>
      </c>
      <c r="W148" s="676">
        <v>400</v>
      </c>
      <c r="X148" s="626">
        <v>832</v>
      </c>
      <c r="Y148" s="525">
        <f>W148*X148</f>
        <v>332800</v>
      </c>
      <c r="Z148" s="337">
        <v>0.55000000000000004</v>
      </c>
      <c r="AA148" s="682">
        <f>Y148*Z148</f>
        <v>183040.00000000003</v>
      </c>
      <c r="AB148" s="682"/>
      <c r="AC148" s="339">
        <v>0</v>
      </c>
      <c r="AD148" s="676"/>
      <c r="AE148" s="540"/>
      <c r="AF148" s="500">
        <f>AA148+AD148+AE148</f>
        <v>183040.00000000003</v>
      </c>
      <c r="AG148" s="335" t="s">
        <v>1073</v>
      </c>
      <c r="AH148" s="676"/>
      <c r="AI148" s="676">
        <v>60</v>
      </c>
      <c r="AJ148" s="677" t="s">
        <v>2087</v>
      </c>
      <c r="AK148" s="677" t="s">
        <v>50</v>
      </c>
      <c r="AL148" s="685" t="s">
        <v>2088</v>
      </c>
      <c r="AM148" s="335" t="s">
        <v>52</v>
      </c>
      <c r="AN148" s="518" t="s">
        <v>50</v>
      </c>
      <c r="AO148" s="335" t="s">
        <v>1078</v>
      </c>
      <c r="AP148" s="684" t="s">
        <v>38</v>
      </c>
      <c r="AQ148" s="676" t="s">
        <v>37</v>
      </c>
      <c r="AR148" s="676" t="s">
        <v>1257</v>
      </c>
      <c r="AS148" s="521"/>
      <c r="AT148" s="675"/>
      <c r="AU148" s="675"/>
      <c r="AV148" s="680">
        <v>0.46500000000000002</v>
      </c>
      <c r="AW148" s="673" t="str">
        <f>U148</f>
        <v>30390156H</v>
      </c>
      <c r="AX148" s="673" cm="1">
        <f t="array" ref="AX148">SUM(MID(0&amp;AW148,LARGE(INDEX(ISNUMBER(--MID(AW148,ROW($1:$8),1))*ROW($1:$8),),ROW($1:$8))+1,1)*10^ROW($1:$8)/10)</f>
        <v>30390156</v>
      </c>
      <c r="AY148" s="673" t="str">
        <f>VLOOKUP($AX148,'Item Master Data'!$A:$F,3,FALSE)</f>
        <v>Q.PEAK DUO BLK ML G10+</v>
      </c>
      <c r="AZ148" s="673">
        <f>VLOOKUP($AX148,'Item Master Data'!$A:$F,6,FALSE)</f>
        <v>400</v>
      </c>
      <c r="BA148" s="673">
        <f>X148/BB148</f>
        <v>26</v>
      </c>
      <c r="BB148" s="673">
        <f>VLOOKUP(AX148,'Item Master Data'!$A:$G,7,FALSE)</f>
        <v>32</v>
      </c>
      <c r="BC148" s="673"/>
      <c r="BD148" s="673">
        <f>W148-AZ148</f>
        <v>0</v>
      </c>
    </row>
    <row r="149" spans="1:56">
      <c r="A149" s="697"/>
      <c r="B149" s="558"/>
      <c r="C149" s="558"/>
      <c r="D149" s="687" t="s">
        <v>86</v>
      </c>
      <c r="E149" s="676"/>
      <c r="F149" s="688"/>
      <c r="G149" s="505">
        <v>2022</v>
      </c>
      <c r="H149" s="335">
        <v>4</v>
      </c>
      <c r="I149" s="676"/>
      <c r="J149" s="336"/>
      <c r="K149" s="676" t="s">
        <v>2106</v>
      </c>
      <c r="L149" s="676" t="s">
        <v>2086</v>
      </c>
      <c r="M149" s="677">
        <v>44505</v>
      </c>
      <c r="N149" s="677">
        <v>44621</v>
      </c>
      <c r="O149" s="677">
        <v>44682</v>
      </c>
      <c r="P149" s="704">
        <v>44663</v>
      </c>
      <c r="Q149" s="336"/>
      <c r="R149" s="336"/>
      <c r="S149" s="335" t="s">
        <v>1712</v>
      </c>
      <c r="T149" s="335">
        <v>60</v>
      </c>
      <c r="U149" s="688">
        <v>49203132</v>
      </c>
      <c r="V149" s="335" t="s">
        <v>986</v>
      </c>
      <c r="W149" s="676">
        <v>360</v>
      </c>
      <c r="X149" s="626">
        <v>832</v>
      </c>
      <c r="Y149" s="525">
        <f>W149*X149</f>
        <v>299520</v>
      </c>
      <c r="Z149" s="337">
        <v>0.53</v>
      </c>
      <c r="AA149" s="682">
        <f>Y149*Z149</f>
        <v>158745.60000000001</v>
      </c>
      <c r="AB149" s="682"/>
      <c r="AC149" s="339">
        <v>0</v>
      </c>
      <c r="AD149" s="676"/>
      <c r="AE149" s="676"/>
      <c r="AF149" s="500">
        <f>AA149+AD149+AE149</f>
        <v>158745.60000000001</v>
      </c>
      <c r="AG149" s="335" t="s">
        <v>1073</v>
      </c>
      <c r="AH149" s="676"/>
      <c r="AI149" s="676">
        <v>60</v>
      </c>
      <c r="AJ149" s="677" t="s">
        <v>2087</v>
      </c>
      <c r="AK149" s="677" t="s">
        <v>50</v>
      </c>
      <c r="AL149" s="685" t="s">
        <v>2088</v>
      </c>
      <c r="AM149" s="335" t="s">
        <v>52</v>
      </c>
      <c r="AN149" s="676" t="s">
        <v>1719</v>
      </c>
      <c r="AO149" s="335" t="s">
        <v>1078</v>
      </c>
      <c r="AP149" s="684"/>
      <c r="AQ149" s="676" t="s">
        <v>37</v>
      </c>
      <c r="AR149" s="676"/>
      <c r="AS149" s="521"/>
      <c r="AT149" s="675"/>
      <c r="AU149" s="675"/>
      <c r="AV149" s="680"/>
      <c r="AW149" s="673">
        <f>U149</f>
        <v>49203132</v>
      </c>
      <c r="AX149" s="673" cm="1">
        <f t="array" ref="AX149">SUM(MID(0&amp;AW149,LARGE(INDEX(ISNUMBER(--MID(AW149,ROW($1:$8),1))*ROW($1:$8),),ROW($1:$8))+1,1)*10^ROW($1:$8)/10)</f>
        <v>49203132</v>
      </c>
      <c r="AY149" s="673" t="str">
        <f>VLOOKUP($AX149,'Item Master Data'!$A:$F,3,FALSE)</f>
        <v>Q.PEAK DUO BLK G10+</v>
      </c>
      <c r="AZ149" s="673">
        <f>VLOOKUP($AX149,'Item Master Data'!$A:$F,6,FALSE)</f>
        <v>360</v>
      </c>
      <c r="BA149" s="673">
        <f>X149/BB149</f>
        <v>26</v>
      </c>
      <c r="BB149" s="673">
        <f>VLOOKUP(AX149,'Item Master Data'!$A:$G,7,FALSE)</f>
        <v>32</v>
      </c>
      <c r="BC149" s="673"/>
      <c r="BD149" s="673">
        <f>W149-AZ149</f>
        <v>0</v>
      </c>
    </row>
    <row r="150" spans="1:56">
      <c r="A150" s="697"/>
      <c r="B150" s="697"/>
      <c r="C150" s="697"/>
      <c r="D150" s="676" t="s">
        <v>86</v>
      </c>
      <c r="E150" s="390"/>
      <c r="F150" s="335"/>
      <c r="G150" s="505">
        <v>2022</v>
      </c>
      <c r="H150" s="335">
        <v>4</v>
      </c>
      <c r="I150" s="688"/>
      <c r="J150" s="336"/>
      <c r="K150" s="676" t="s">
        <v>2113</v>
      </c>
      <c r="L150" s="676" t="s">
        <v>2086</v>
      </c>
      <c r="M150" s="677">
        <v>44573</v>
      </c>
      <c r="N150" s="677">
        <v>44636</v>
      </c>
      <c r="O150" s="677"/>
      <c r="P150" s="336">
        <v>44663</v>
      </c>
      <c r="Q150" s="336"/>
      <c r="R150" s="677"/>
      <c r="S150" s="335" t="s">
        <v>88</v>
      </c>
      <c r="T150" s="335">
        <v>60</v>
      </c>
      <c r="U150" s="335">
        <v>49204132</v>
      </c>
      <c r="V150" s="688" t="s">
        <v>1231</v>
      </c>
      <c r="W150" s="676">
        <v>360</v>
      </c>
      <c r="X150" s="626">
        <v>364</v>
      </c>
      <c r="Y150" s="525">
        <f>W150*X150</f>
        <v>131040</v>
      </c>
      <c r="Z150" s="337">
        <v>0.83000000000000007</v>
      </c>
      <c r="AA150" s="682">
        <f>Y150*Z150</f>
        <v>108763.20000000001</v>
      </c>
      <c r="AB150" s="682"/>
      <c r="AC150" s="339">
        <v>0</v>
      </c>
      <c r="AD150" s="676"/>
      <c r="AE150" s="684"/>
      <c r="AF150" s="500">
        <f>AA150+AD150+AE150</f>
        <v>108763.20000000001</v>
      </c>
      <c r="AG150" s="688" t="s">
        <v>1073</v>
      </c>
      <c r="AH150" s="688"/>
      <c r="AI150" s="688">
        <v>60</v>
      </c>
      <c r="AJ150" s="677" t="s">
        <v>2114</v>
      </c>
      <c r="AK150" s="688" t="s">
        <v>50</v>
      </c>
      <c r="AL150" s="685" t="s">
        <v>2088</v>
      </c>
      <c r="AM150" s="688" t="s">
        <v>52</v>
      </c>
      <c r="AN150" s="518" t="s">
        <v>1719</v>
      </c>
      <c r="AO150" s="335" t="s">
        <v>1078</v>
      </c>
      <c r="AP150" s="684"/>
      <c r="AQ150" s="684" t="s">
        <v>37</v>
      </c>
      <c r="AR150" s="684" t="s">
        <v>1222</v>
      </c>
      <c r="AS150" s="694"/>
      <c r="AT150" s="674" t="s">
        <v>1509</v>
      </c>
      <c r="AU150" s="674"/>
      <c r="AV150" s="680">
        <v>0.78999999999999992</v>
      </c>
      <c r="AW150" s="673">
        <f>U150</f>
        <v>49204132</v>
      </c>
      <c r="AX150" s="673" cm="1">
        <f t="array" ref="AX150">SUM(MID(0&amp;AW150,LARGE(INDEX(ISNUMBER(--MID(AW150,ROW($1:$8),1))*ROW($1:$8),),ROW($1:$8))+1,1)*10^ROW($1:$8)/10)</f>
        <v>49204132</v>
      </c>
      <c r="AY150" s="673" t="str">
        <f>VLOOKUP($AX150,'Item Master Data'!$A:$F,3,FALSE)</f>
        <v>Q.PEAK DUO BLK G10+/AC</v>
      </c>
      <c r="AZ150" s="673">
        <f>VLOOKUP($AX150,'Item Master Data'!$A:$F,6,FALSE)</f>
        <v>360</v>
      </c>
      <c r="BA150" s="673">
        <f>X150/BB150</f>
        <v>14</v>
      </c>
      <c r="BB150" s="673">
        <f>VLOOKUP(AX150,'Item Master Data'!$A:$G,7,FALSE)</f>
        <v>26</v>
      </c>
      <c r="BC150" s="673"/>
      <c r="BD150" s="673">
        <f>W150-AZ150</f>
        <v>0</v>
      </c>
    </row>
    <row r="151" spans="1:56">
      <c r="A151" s="697"/>
      <c r="B151" s="697"/>
      <c r="C151" s="697"/>
      <c r="D151" s="676" t="s">
        <v>86</v>
      </c>
      <c r="E151" s="390"/>
      <c r="F151" s="676"/>
      <c r="G151" s="505">
        <v>2022</v>
      </c>
      <c r="H151" s="676">
        <v>4</v>
      </c>
      <c r="I151" s="688"/>
      <c r="J151" s="677"/>
      <c r="K151" s="676" t="s">
        <v>2119</v>
      </c>
      <c r="L151" s="676" t="s">
        <v>2086</v>
      </c>
      <c r="M151" s="677">
        <v>44573</v>
      </c>
      <c r="N151" s="677">
        <v>44666</v>
      </c>
      <c r="O151" s="677"/>
      <c r="P151" s="704">
        <v>44663</v>
      </c>
      <c r="Q151" s="336"/>
      <c r="R151" s="336"/>
      <c r="S151" s="335" t="s">
        <v>88</v>
      </c>
      <c r="T151" s="335">
        <v>60</v>
      </c>
      <c r="U151" s="676">
        <v>49204132</v>
      </c>
      <c r="V151" s="688" t="s">
        <v>1231</v>
      </c>
      <c r="W151" s="676">
        <v>360</v>
      </c>
      <c r="X151" s="626">
        <v>364</v>
      </c>
      <c r="Y151" s="525">
        <f>W151*X151</f>
        <v>131040</v>
      </c>
      <c r="Z151" s="337">
        <v>0.83000000000000007</v>
      </c>
      <c r="AA151" s="682">
        <f>Y151*Z151</f>
        <v>108763.20000000001</v>
      </c>
      <c r="AB151" s="682"/>
      <c r="AC151" s="339">
        <v>0</v>
      </c>
      <c r="AD151" s="676"/>
      <c r="AE151" s="684"/>
      <c r="AF151" s="500">
        <f>AA151+AD151+AE151</f>
        <v>108763.20000000001</v>
      </c>
      <c r="AG151" s="688" t="s">
        <v>1073</v>
      </c>
      <c r="AH151" s="688"/>
      <c r="AI151" s="688">
        <v>60</v>
      </c>
      <c r="AJ151" s="677" t="s">
        <v>2114</v>
      </c>
      <c r="AK151" s="688" t="s">
        <v>50</v>
      </c>
      <c r="AL151" s="685" t="s">
        <v>2088</v>
      </c>
      <c r="AM151" s="688" t="s">
        <v>52</v>
      </c>
      <c r="AN151" s="518" t="s">
        <v>1719</v>
      </c>
      <c r="AO151" s="335" t="s">
        <v>1078</v>
      </c>
      <c r="AP151" s="684"/>
      <c r="AQ151" s="684" t="s">
        <v>37</v>
      </c>
      <c r="AR151" s="684" t="s">
        <v>1222</v>
      </c>
      <c r="AS151" s="694"/>
      <c r="AT151" s="674" t="s">
        <v>1509</v>
      </c>
      <c r="AU151" s="674"/>
      <c r="AV151" s="680">
        <v>0.78999999999999992</v>
      </c>
      <c r="AW151" s="673">
        <f>U151</f>
        <v>49204132</v>
      </c>
      <c r="AX151" s="673" cm="1">
        <f t="array" ref="AX151">SUM(MID(0&amp;AW151,LARGE(INDEX(ISNUMBER(--MID(AW151,ROW($1:$8),1))*ROW($1:$8),),ROW($1:$8))+1,1)*10^ROW($1:$8)/10)</f>
        <v>49204132</v>
      </c>
      <c r="AY151" s="673" t="str">
        <f>VLOOKUP($AX151,'Item Master Data'!$A:$F,3,FALSE)</f>
        <v>Q.PEAK DUO BLK G10+/AC</v>
      </c>
      <c r="AZ151" s="673">
        <f>VLOOKUP($AX151,'Item Master Data'!$A:$F,6,FALSE)</f>
        <v>360</v>
      </c>
      <c r="BA151" s="673">
        <f>X151/BB151</f>
        <v>14</v>
      </c>
      <c r="BB151" s="673">
        <f>VLOOKUP(AX151,'Item Master Data'!$A:$G,7,FALSE)</f>
        <v>26</v>
      </c>
      <c r="BC151" s="673"/>
      <c r="BD151" s="673">
        <f>W151-AZ151</f>
        <v>0</v>
      </c>
    </row>
    <row r="152" spans="1:56">
      <c r="A152" s="697"/>
      <c r="B152" s="558"/>
      <c r="C152" s="558"/>
      <c r="D152" s="687" t="s">
        <v>86</v>
      </c>
      <c r="E152" s="519"/>
      <c r="F152" s="335">
        <v>1</v>
      </c>
      <c r="G152" s="505">
        <v>2022</v>
      </c>
      <c r="H152" s="335">
        <v>4</v>
      </c>
      <c r="I152" s="676"/>
      <c r="J152" s="336"/>
      <c r="K152" s="676" t="s">
        <v>2126</v>
      </c>
      <c r="L152" s="676" t="s">
        <v>1739</v>
      </c>
      <c r="M152" s="677">
        <v>44510</v>
      </c>
      <c r="N152" s="677">
        <v>44593</v>
      </c>
      <c r="O152" s="677">
        <v>44652</v>
      </c>
      <c r="P152" s="336">
        <v>44645</v>
      </c>
      <c r="Q152" s="336">
        <v>44656</v>
      </c>
      <c r="R152" s="677">
        <v>44658</v>
      </c>
      <c r="S152" s="335" t="s">
        <v>88</v>
      </c>
      <c r="T152" s="335">
        <v>60</v>
      </c>
      <c r="U152" s="335">
        <v>49203132</v>
      </c>
      <c r="V152" s="335" t="s">
        <v>986</v>
      </c>
      <c r="W152" s="676">
        <v>360</v>
      </c>
      <c r="X152" s="626">
        <v>768</v>
      </c>
      <c r="Y152" s="525">
        <f>W152*X152</f>
        <v>276480</v>
      </c>
      <c r="Z152" s="337">
        <v>0.53</v>
      </c>
      <c r="AA152" s="682">
        <f>Y152*Z152</f>
        <v>146534.39999999999</v>
      </c>
      <c r="AB152" s="682"/>
      <c r="AC152" s="339">
        <v>0</v>
      </c>
      <c r="AD152" s="676"/>
      <c r="AE152" s="540"/>
      <c r="AF152" s="500">
        <f>AA152+AD152+AE152</f>
        <v>146534.39999999999</v>
      </c>
      <c r="AG152" s="335" t="s">
        <v>1073</v>
      </c>
      <c r="AH152" s="676"/>
      <c r="AI152" s="676">
        <v>60</v>
      </c>
      <c r="AJ152" s="677" t="s">
        <v>1740</v>
      </c>
      <c r="AK152" s="677" t="s">
        <v>50</v>
      </c>
      <c r="AL152" s="685" t="s">
        <v>1741</v>
      </c>
      <c r="AM152" s="335" t="s">
        <v>52</v>
      </c>
      <c r="AN152" s="518" t="s">
        <v>1719</v>
      </c>
      <c r="AO152" s="335" t="s">
        <v>1078</v>
      </c>
      <c r="AP152" s="684"/>
      <c r="AQ152" s="676" t="s">
        <v>37</v>
      </c>
      <c r="AR152" s="676" t="s">
        <v>1222</v>
      </c>
      <c r="AS152" s="521"/>
      <c r="AT152" s="675" t="s">
        <v>1509</v>
      </c>
      <c r="AU152" s="675"/>
      <c r="AV152" s="680">
        <v>0.5</v>
      </c>
      <c r="AW152" s="673">
        <f>U152</f>
        <v>49203132</v>
      </c>
      <c r="AX152" s="673" cm="1">
        <f t="array" ref="AX152">SUM(MID(0&amp;AW152,LARGE(INDEX(ISNUMBER(--MID(AW152,ROW($1:$8),1))*ROW($1:$8),),ROW($1:$8))+1,1)*10^ROW($1:$8)/10)</f>
        <v>49203132</v>
      </c>
      <c r="AY152" s="673" t="str">
        <f>VLOOKUP($AX152,'Item Master Data'!$A:$F,3,FALSE)</f>
        <v>Q.PEAK DUO BLK G10+</v>
      </c>
      <c r="AZ152" s="673">
        <f>VLOOKUP($AX152,'Item Master Data'!$A:$F,6,FALSE)</f>
        <v>360</v>
      </c>
      <c r="BA152" s="673">
        <f>X152/BB152</f>
        <v>24</v>
      </c>
      <c r="BB152" s="673">
        <f>VLOOKUP(AX152,'Item Master Data'!$A:$G,7,FALSE)</f>
        <v>32</v>
      </c>
      <c r="BC152" s="673"/>
      <c r="BD152" s="673">
        <f>W152-AZ152</f>
        <v>0</v>
      </c>
    </row>
    <row r="153" spans="1:56">
      <c r="A153" s="697"/>
      <c r="B153" s="558"/>
      <c r="C153" s="558"/>
      <c r="D153" s="687" t="s">
        <v>86</v>
      </c>
      <c r="E153" s="676"/>
      <c r="F153" s="688"/>
      <c r="G153" s="505">
        <v>2022</v>
      </c>
      <c r="H153" s="335">
        <v>4</v>
      </c>
      <c r="I153" s="676">
        <v>127984</v>
      </c>
      <c r="J153" s="677">
        <v>44664</v>
      </c>
      <c r="K153" s="676" t="s">
        <v>2137</v>
      </c>
      <c r="L153" s="676" t="s">
        <v>1739</v>
      </c>
      <c r="M153" s="677">
        <v>44558</v>
      </c>
      <c r="N153" s="677">
        <v>44662</v>
      </c>
      <c r="O153" s="677"/>
      <c r="P153" s="336">
        <v>44657</v>
      </c>
      <c r="Q153" s="336">
        <v>44664</v>
      </c>
      <c r="R153" s="336">
        <v>44665</v>
      </c>
      <c r="S153" s="335" t="s">
        <v>1712</v>
      </c>
      <c r="T153" s="335">
        <v>60</v>
      </c>
      <c r="U153" s="688" t="s">
        <v>1791</v>
      </c>
      <c r="V153" s="335" t="s">
        <v>973</v>
      </c>
      <c r="W153" s="676">
        <v>400</v>
      </c>
      <c r="X153" s="626">
        <v>768</v>
      </c>
      <c r="Y153" s="525">
        <f>W153*X153</f>
        <v>307200</v>
      </c>
      <c r="Z153" s="337">
        <v>0.55000000000000004</v>
      </c>
      <c r="AA153" s="682">
        <f>Y153*Z153</f>
        <v>168960</v>
      </c>
      <c r="AB153" s="682"/>
      <c r="AC153" s="339">
        <v>0</v>
      </c>
      <c r="AD153" s="676"/>
      <c r="AE153" s="540"/>
      <c r="AF153" s="500">
        <f>AA153+AD153+AE153</f>
        <v>168960</v>
      </c>
      <c r="AG153" s="335" t="s">
        <v>1073</v>
      </c>
      <c r="AH153" s="676"/>
      <c r="AI153" s="676">
        <v>60</v>
      </c>
      <c r="AJ153" s="677" t="s">
        <v>2138</v>
      </c>
      <c r="AK153" s="677" t="s">
        <v>50</v>
      </c>
      <c r="AL153" s="685">
        <v>93003</v>
      </c>
      <c r="AM153" s="335" t="s">
        <v>52</v>
      </c>
      <c r="AN153" s="518" t="s">
        <v>50</v>
      </c>
      <c r="AO153" s="335" t="s">
        <v>1078</v>
      </c>
      <c r="AP153" s="684" t="s">
        <v>38</v>
      </c>
      <c r="AQ153" s="676" t="s">
        <v>37</v>
      </c>
      <c r="AR153" s="676"/>
      <c r="AS153" s="521"/>
      <c r="AT153" s="675"/>
      <c r="AU153" s="675"/>
      <c r="AV153" s="680"/>
      <c r="AW153" s="673" t="str">
        <f>U153</f>
        <v>30390156H</v>
      </c>
      <c r="AX153" s="673" cm="1">
        <f t="array" ref="AX153">SUM(MID(0&amp;AW153,LARGE(INDEX(ISNUMBER(--MID(AW153,ROW($1:$8),1))*ROW($1:$8),),ROW($1:$8))+1,1)*10^ROW($1:$8)/10)</f>
        <v>30390156</v>
      </c>
      <c r="AY153" s="673" t="str">
        <f>VLOOKUP($AX153,'Item Master Data'!$A:$F,3,FALSE)</f>
        <v>Q.PEAK DUO BLK ML G10+</v>
      </c>
      <c r="AZ153" s="673">
        <f>VLOOKUP($AX153,'Item Master Data'!$A:$F,6,FALSE)</f>
        <v>400</v>
      </c>
      <c r="BA153" s="673">
        <f>X153/BB153</f>
        <v>24</v>
      </c>
      <c r="BB153" s="673">
        <f>VLOOKUP(AX153,'Item Master Data'!$A:$G,7,FALSE)</f>
        <v>32</v>
      </c>
      <c r="BC153" s="673"/>
      <c r="BD153" s="673">
        <f>W153-AZ153</f>
        <v>0</v>
      </c>
    </row>
    <row r="154" spans="1:56">
      <c r="A154" s="697"/>
      <c r="B154" s="558">
        <v>44522</v>
      </c>
      <c r="C154" s="558">
        <v>44522</v>
      </c>
      <c r="D154" s="687" t="s">
        <v>86</v>
      </c>
      <c r="E154" s="676" t="s">
        <v>2139</v>
      </c>
      <c r="F154" s="688" t="s">
        <v>87</v>
      </c>
      <c r="G154" s="505">
        <v>2022</v>
      </c>
      <c r="H154" s="676">
        <v>4</v>
      </c>
      <c r="I154" s="676" t="s">
        <v>2140</v>
      </c>
      <c r="J154" s="677"/>
      <c r="K154" s="676" t="s">
        <v>1866</v>
      </c>
      <c r="L154" s="676" t="s">
        <v>1867</v>
      </c>
      <c r="M154" s="677">
        <v>44461</v>
      </c>
      <c r="N154" s="677">
        <v>44616</v>
      </c>
      <c r="O154" s="677"/>
      <c r="P154" s="336" t="s">
        <v>1954</v>
      </c>
      <c r="Q154" s="336"/>
      <c r="R154" s="336"/>
      <c r="S154" s="335" t="s">
        <v>1712</v>
      </c>
      <c r="T154" s="335">
        <v>72</v>
      </c>
      <c r="U154" s="688" t="s">
        <v>1791</v>
      </c>
      <c r="V154" s="335" t="s">
        <v>1869</v>
      </c>
      <c r="W154" s="676">
        <v>410</v>
      </c>
      <c r="X154" s="626">
        <v>58</v>
      </c>
      <c r="Y154" s="525">
        <f>W154*X154</f>
        <v>23780</v>
      </c>
      <c r="Z154" s="680">
        <v>0.42</v>
      </c>
      <c r="AA154" s="682">
        <f>Y154*Z154</f>
        <v>9987.6</v>
      </c>
      <c r="AB154" s="682"/>
      <c r="AC154" s="339">
        <v>0</v>
      </c>
      <c r="AD154" s="676"/>
      <c r="AE154" s="676"/>
      <c r="AF154" s="500">
        <f>AA154+AD154+AE154</f>
        <v>9987.6</v>
      </c>
      <c r="AG154" s="335" t="s">
        <v>47</v>
      </c>
      <c r="AH154" s="676">
        <v>100</v>
      </c>
      <c r="AI154" s="676"/>
      <c r="AJ154" s="677" t="s">
        <v>1870</v>
      </c>
      <c r="AK154" s="677" t="s">
        <v>50</v>
      </c>
      <c r="AL154" s="685">
        <v>91311</v>
      </c>
      <c r="AM154" s="335" t="s">
        <v>52</v>
      </c>
      <c r="AN154" s="518" t="s">
        <v>1089</v>
      </c>
      <c r="AO154" s="335" t="s">
        <v>1078</v>
      </c>
      <c r="AP154" s="684" t="s">
        <v>38</v>
      </c>
      <c r="AQ154" s="676" t="s">
        <v>1090</v>
      </c>
      <c r="AR154" s="676"/>
      <c r="AS154" s="521"/>
      <c r="AT154" s="675"/>
      <c r="AU154" s="675"/>
      <c r="AV154" s="680"/>
      <c r="AW154" s="673" t="str">
        <f>U154</f>
        <v>30390156H</v>
      </c>
      <c r="AX154" s="673" cm="1">
        <f t="array" ref="AX154">SUM(MID(0&amp;AW154,LARGE(INDEX(ISNUMBER(--MID(AW154,ROW($1:$8),1))*ROW($1:$8),),ROW($1:$8))+1,1)*10^ROW($1:$8)/10)</f>
        <v>30390156</v>
      </c>
      <c r="AY154" s="673" t="str">
        <f>VLOOKUP($AX154,'Item Master Data'!$A:$F,3,FALSE)</f>
        <v>Q.PEAK DUO BLK ML G10+</v>
      </c>
      <c r="AZ154" s="673">
        <f>VLOOKUP($AX154,'Item Master Data'!$A:$F,6,FALSE)</f>
        <v>400</v>
      </c>
      <c r="BA154" s="673">
        <f>X154/BB154</f>
        <v>1.8125</v>
      </c>
      <c r="BB154" s="673">
        <f>VLOOKUP(AX154,'Item Master Data'!$A:$G,7,FALSE)</f>
        <v>32</v>
      </c>
      <c r="BC154" s="673"/>
      <c r="BD154" s="673">
        <f>W154-AZ154</f>
        <v>10</v>
      </c>
    </row>
    <row r="155" spans="1:56">
      <c r="A155" s="697"/>
      <c r="B155" s="558">
        <v>44558</v>
      </c>
      <c r="C155" s="558">
        <v>44558</v>
      </c>
      <c r="D155" s="342" t="s">
        <v>86</v>
      </c>
      <c r="E155" s="519"/>
      <c r="F155" s="688"/>
      <c r="G155" s="505">
        <v>2022</v>
      </c>
      <c r="H155" s="335">
        <v>4</v>
      </c>
      <c r="I155" s="676">
        <v>127987</v>
      </c>
      <c r="J155" s="336">
        <v>44663</v>
      </c>
      <c r="K155" s="676" t="s">
        <v>2286</v>
      </c>
      <c r="L155" s="335" t="s">
        <v>1986</v>
      </c>
      <c r="M155" s="677">
        <v>44498</v>
      </c>
      <c r="N155" s="677">
        <v>44593</v>
      </c>
      <c r="O155" s="677" t="s">
        <v>2011</v>
      </c>
      <c r="P155" s="677">
        <v>44658</v>
      </c>
      <c r="Q155" s="336">
        <v>44663</v>
      </c>
      <c r="R155" s="336">
        <v>44663</v>
      </c>
      <c r="S155" s="335" t="s">
        <v>1729</v>
      </c>
      <c r="T155" s="335">
        <v>60</v>
      </c>
      <c r="U155" s="688" t="s">
        <v>1290</v>
      </c>
      <c r="V155" s="676" t="s">
        <v>973</v>
      </c>
      <c r="W155" s="335">
        <v>400</v>
      </c>
      <c r="X155" s="626">
        <v>768</v>
      </c>
      <c r="Y155" s="525">
        <f>W155*X155</f>
        <v>307200</v>
      </c>
      <c r="Z155" s="337">
        <v>0.47</v>
      </c>
      <c r="AA155" s="682">
        <f>Y155*Z155</f>
        <v>144384</v>
      </c>
      <c r="AB155" s="338"/>
      <c r="AC155" s="339">
        <v>0</v>
      </c>
      <c r="AD155" s="676"/>
      <c r="AE155" s="676">
        <v>10467.84</v>
      </c>
      <c r="AF155" s="500">
        <f>AA155+AD155+AE155</f>
        <v>154851.84</v>
      </c>
      <c r="AG155" s="335" t="s">
        <v>47</v>
      </c>
      <c r="AH155" s="335"/>
      <c r="AI155" s="676">
        <v>60</v>
      </c>
      <c r="AJ155" s="677" t="s">
        <v>2017</v>
      </c>
      <c r="AK155" s="677" t="s">
        <v>50</v>
      </c>
      <c r="AL155" s="685">
        <v>95765</v>
      </c>
      <c r="AM155" s="335" t="s">
        <v>52</v>
      </c>
      <c r="AN155" s="518" t="s">
        <v>1996</v>
      </c>
      <c r="AO155" s="335" t="s">
        <v>1078</v>
      </c>
      <c r="AP155" s="684" t="s">
        <v>38</v>
      </c>
      <c r="AQ155" s="676" t="s">
        <v>37</v>
      </c>
      <c r="AR155" s="676"/>
      <c r="AS155" s="521"/>
      <c r="AT155" s="675" t="s">
        <v>1157</v>
      </c>
      <c r="AU155" s="675" t="s">
        <v>1078</v>
      </c>
      <c r="AV155" s="680"/>
      <c r="AW155" s="673" t="str">
        <f>U155</f>
        <v>30390456H</v>
      </c>
      <c r="AX155" s="673" cm="1">
        <f t="array" ref="AX155">SUM(MID(0&amp;AW155,LARGE(INDEX(ISNUMBER(--MID(AW155,ROW($1:$8),1))*ROW($1:$8),),ROW($1:$8))+1,1)*10^ROW($1:$8)/10)</f>
        <v>30390456</v>
      </c>
      <c r="AY155" s="673" t="str">
        <f>VLOOKUP($AX155,'Item Master Data'!$A:$F,3,FALSE)</f>
        <v>Q.PEAK DUO BLK ML G10+</v>
      </c>
      <c r="AZ155" s="673">
        <f>VLOOKUP($AX155,'Item Master Data'!$A:$F,6,FALSE)</f>
        <v>400</v>
      </c>
      <c r="BA155" s="673">
        <f>X155/BB155</f>
        <v>24</v>
      </c>
      <c r="BB155" s="673">
        <f>VLOOKUP(AX155,'Item Master Data'!$A:$G,7,FALSE)</f>
        <v>32</v>
      </c>
      <c r="BC155" s="673"/>
      <c r="BD155" s="673">
        <f>W155-AZ155</f>
        <v>0</v>
      </c>
    </row>
    <row r="156" spans="1:56">
      <c r="A156" s="697"/>
      <c r="B156" s="558"/>
      <c r="C156" s="558"/>
      <c r="D156" s="342" t="s">
        <v>86</v>
      </c>
      <c r="E156" s="335"/>
      <c r="F156" s="423"/>
      <c r="G156" s="505">
        <v>2022</v>
      </c>
      <c r="H156" s="335">
        <v>4</v>
      </c>
      <c r="I156" s="676"/>
      <c r="J156" s="677"/>
      <c r="K156" s="676" t="s">
        <v>2240</v>
      </c>
      <c r="L156" s="676" t="s">
        <v>1986</v>
      </c>
      <c r="M156" s="677">
        <v>44498</v>
      </c>
      <c r="N156" s="677">
        <v>44621</v>
      </c>
      <c r="O156" s="677"/>
      <c r="P156" s="336" t="s">
        <v>2238</v>
      </c>
      <c r="Q156" s="336"/>
      <c r="R156" s="336"/>
      <c r="S156" s="335" t="s">
        <v>1729</v>
      </c>
      <c r="T156" s="335">
        <v>60</v>
      </c>
      <c r="U156" s="688"/>
      <c r="V156" s="335" t="s">
        <v>973</v>
      </c>
      <c r="W156" s="335">
        <v>400</v>
      </c>
      <c r="X156" s="626">
        <v>768</v>
      </c>
      <c r="Y156" s="525">
        <f>W156*X156</f>
        <v>307200</v>
      </c>
      <c r="Z156" s="337">
        <v>0.47</v>
      </c>
      <c r="AA156" s="682">
        <f>Y156*Z156</f>
        <v>144384</v>
      </c>
      <c r="AB156" s="338"/>
      <c r="AC156" s="339">
        <v>0</v>
      </c>
      <c r="AD156" s="676"/>
      <c r="AE156" s="540">
        <v>10467.84</v>
      </c>
      <c r="AF156" s="500">
        <f>AA156+AD156+AE156</f>
        <v>154851.84</v>
      </c>
      <c r="AG156" s="335" t="s">
        <v>47</v>
      </c>
      <c r="AH156" s="335"/>
      <c r="AI156" s="676">
        <v>60</v>
      </c>
      <c r="AJ156" s="677" t="s">
        <v>2017</v>
      </c>
      <c r="AK156" s="677" t="s">
        <v>50</v>
      </c>
      <c r="AL156" s="685">
        <v>95765</v>
      </c>
      <c r="AM156" s="335" t="s">
        <v>52</v>
      </c>
      <c r="AN156" s="518" t="s">
        <v>1076</v>
      </c>
      <c r="AO156" s="335" t="s">
        <v>1078</v>
      </c>
      <c r="AP156" s="684"/>
      <c r="AQ156" s="676" t="s">
        <v>37</v>
      </c>
      <c r="AR156" s="676"/>
      <c r="AS156" s="521"/>
      <c r="AT156" s="675" t="s">
        <v>1157</v>
      </c>
      <c r="AU156" s="675" t="s">
        <v>1078</v>
      </c>
      <c r="AV156" s="680"/>
      <c r="AW156" s="673">
        <f>U156</f>
        <v>0</v>
      </c>
      <c r="AX156" s="673" cm="1">
        <f t="array" ref="AX156">SUM(MID(0&amp;AW156,LARGE(INDEX(ISNUMBER(--MID(AW156,ROW($1:$8),1))*ROW($1:$8),),ROW($1:$8))+1,1)*10^ROW($1:$8)/10)</f>
        <v>0</v>
      </c>
      <c r="AY156" s="673" t="e">
        <f>VLOOKUP($AX156,'Item Master Data'!$A:$F,3,FALSE)</f>
        <v>#N/A</v>
      </c>
      <c r="AZ156" s="673" t="e">
        <f>VLOOKUP($AX156,'Item Master Data'!$A:$F,6,FALSE)</f>
        <v>#N/A</v>
      </c>
      <c r="BA156" s="673" t="e">
        <f>X156/BB156</f>
        <v>#N/A</v>
      </c>
      <c r="BB156" s="673" t="e">
        <f>VLOOKUP(AX156,'Item Master Data'!$A:$G,7,FALSE)</f>
        <v>#N/A</v>
      </c>
      <c r="BC156" s="673"/>
      <c r="BD156" s="673" t="e">
        <f>W156-AZ156</f>
        <v>#N/A</v>
      </c>
    </row>
    <row r="157" spans="1:56">
      <c r="A157" s="697">
        <v>10</v>
      </c>
      <c r="B157" s="558">
        <v>44558</v>
      </c>
      <c r="C157" s="558">
        <v>44558</v>
      </c>
      <c r="D157" s="687" t="s">
        <v>86</v>
      </c>
      <c r="E157" s="676"/>
      <c r="F157" s="688"/>
      <c r="G157" s="505">
        <v>2022</v>
      </c>
      <c r="H157" s="335">
        <v>4</v>
      </c>
      <c r="I157" s="676">
        <v>127985</v>
      </c>
      <c r="J157" s="677">
        <v>44666</v>
      </c>
      <c r="K157" s="676" t="s">
        <v>2197</v>
      </c>
      <c r="L157" s="676" t="s">
        <v>1986</v>
      </c>
      <c r="M157" s="677">
        <v>44498</v>
      </c>
      <c r="N157" s="677">
        <v>44621</v>
      </c>
      <c r="O157" s="677"/>
      <c r="P157" s="336">
        <v>44658</v>
      </c>
      <c r="Q157" s="336">
        <v>44665</v>
      </c>
      <c r="R157" s="336">
        <v>44666</v>
      </c>
      <c r="S157" s="335" t="s">
        <v>1729</v>
      </c>
      <c r="T157" s="335">
        <v>60</v>
      </c>
      <c r="U157" s="688" t="s">
        <v>1290</v>
      </c>
      <c r="V157" s="335" t="s">
        <v>973</v>
      </c>
      <c r="W157" s="676">
        <v>400</v>
      </c>
      <c r="X157" s="626">
        <v>768</v>
      </c>
      <c r="Y157" s="525">
        <f>W157*X157</f>
        <v>307200</v>
      </c>
      <c r="Z157" s="337">
        <v>0.47</v>
      </c>
      <c r="AA157" s="682">
        <f>Y157*Z157</f>
        <v>144384</v>
      </c>
      <c r="AB157" s="338"/>
      <c r="AC157" s="339">
        <v>0</v>
      </c>
      <c r="AD157" s="676"/>
      <c r="AE157" s="676">
        <v>11189.76</v>
      </c>
      <c r="AF157" s="500">
        <f>AA157+AD157+AE157</f>
        <v>155573.76000000001</v>
      </c>
      <c r="AG157" s="335" t="s">
        <v>47</v>
      </c>
      <c r="AH157" s="335"/>
      <c r="AI157" s="676">
        <v>60</v>
      </c>
      <c r="AJ157" s="677" t="s">
        <v>1987</v>
      </c>
      <c r="AK157" s="677" t="s">
        <v>50</v>
      </c>
      <c r="AL157" s="685">
        <v>92123</v>
      </c>
      <c r="AM157" s="335" t="s">
        <v>52</v>
      </c>
      <c r="AN157" s="518" t="s">
        <v>50</v>
      </c>
      <c r="AO157" s="335" t="s">
        <v>1078</v>
      </c>
      <c r="AP157" s="684" t="s">
        <v>38</v>
      </c>
      <c r="AQ157" s="676" t="s">
        <v>37</v>
      </c>
      <c r="AR157" s="676"/>
      <c r="AS157" s="521"/>
      <c r="AT157" s="675" t="s">
        <v>1157</v>
      </c>
      <c r="AU157" s="675" t="s">
        <v>1078</v>
      </c>
      <c r="AV157" s="680"/>
      <c r="AW157" s="673" t="str">
        <f>U157</f>
        <v>30390456H</v>
      </c>
      <c r="AX157" s="673" cm="1">
        <f t="array" ref="AX157">SUM(MID(0&amp;AW157,LARGE(INDEX(ISNUMBER(--MID(AW157,ROW($1:$8),1))*ROW($1:$8),),ROW($1:$8))+1,1)*10^ROW($1:$8)/10)</f>
        <v>30390456</v>
      </c>
      <c r="AY157" s="673" t="str">
        <f>VLOOKUP($AX157,'Item Master Data'!$A:$F,3,FALSE)</f>
        <v>Q.PEAK DUO BLK ML G10+</v>
      </c>
      <c r="AZ157" s="673">
        <f>VLOOKUP($AX157,'Item Master Data'!$A:$F,6,FALSE)</f>
        <v>400</v>
      </c>
      <c r="BA157" s="673">
        <f>X157/BB157</f>
        <v>24</v>
      </c>
      <c r="BB157" s="673">
        <f>VLOOKUP(AX157,'Item Master Data'!$A:$G,7,FALSE)</f>
        <v>32</v>
      </c>
      <c r="BC157" s="673"/>
      <c r="BD157" s="673">
        <f>W157-AZ157</f>
        <v>0</v>
      </c>
    </row>
    <row r="158" spans="1:56">
      <c r="A158" s="697">
        <v>10</v>
      </c>
      <c r="B158" s="558">
        <v>44558</v>
      </c>
      <c r="C158" s="558">
        <v>44558</v>
      </c>
      <c r="D158" s="687" t="s">
        <v>86</v>
      </c>
      <c r="E158" s="519"/>
      <c r="F158" s="688"/>
      <c r="G158" s="505">
        <v>2022</v>
      </c>
      <c r="H158" s="335">
        <v>4</v>
      </c>
      <c r="I158" s="676"/>
      <c r="J158" s="336"/>
      <c r="K158" s="676" t="s">
        <v>2237</v>
      </c>
      <c r="L158" s="335" t="s">
        <v>1986</v>
      </c>
      <c r="M158" s="677">
        <v>44498</v>
      </c>
      <c r="N158" s="677">
        <v>44621</v>
      </c>
      <c r="O158" s="677"/>
      <c r="P158" s="336" t="s">
        <v>2238</v>
      </c>
      <c r="Q158" s="336"/>
      <c r="R158" s="336"/>
      <c r="S158" s="335" t="s">
        <v>1729</v>
      </c>
      <c r="T158" s="335">
        <v>60</v>
      </c>
      <c r="U158" s="688" t="s">
        <v>1290</v>
      </c>
      <c r="V158" s="335" t="s">
        <v>973</v>
      </c>
      <c r="W158" s="335">
        <v>400</v>
      </c>
      <c r="X158" s="626">
        <v>3072</v>
      </c>
      <c r="Y158" s="525">
        <f>W158*X158</f>
        <v>1228800</v>
      </c>
      <c r="Z158" s="337">
        <v>0.47</v>
      </c>
      <c r="AA158" s="682">
        <f>Y158*Z158</f>
        <v>577536</v>
      </c>
      <c r="AB158" s="682"/>
      <c r="AC158" s="683">
        <v>0</v>
      </c>
      <c r="AD158" s="676"/>
      <c r="AE158" s="676">
        <v>50534.399999999994</v>
      </c>
      <c r="AF158" s="500">
        <f>AA158+AD158+AE158</f>
        <v>628070.40000000002</v>
      </c>
      <c r="AG158" s="335" t="s">
        <v>47</v>
      </c>
      <c r="AH158" s="676"/>
      <c r="AI158" s="676">
        <v>60</v>
      </c>
      <c r="AJ158" s="677" t="s">
        <v>1944</v>
      </c>
      <c r="AK158" s="677" t="s">
        <v>50</v>
      </c>
      <c r="AL158" s="685">
        <v>92507</v>
      </c>
      <c r="AM158" s="335" t="s">
        <v>52</v>
      </c>
      <c r="AN158" s="518" t="s">
        <v>50</v>
      </c>
      <c r="AO158" s="335" t="s">
        <v>1078</v>
      </c>
      <c r="AP158" s="684"/>
      <c r="AQ158" s="676" t="s">
        <v>37</v>
      </c>
      <c r="AR158" s="676"/>
      <c r="AS158" s="521"/>
      <c r="AT158" s="675" t="s">
        <v>1157</v>
      </c>
      <c r="AU158" s="675" t="s">
        <v>1078</v>
      </c>
      <c r="AV158" s="680"/>
      <c r="AW158" s="673" t="str">
        <f>U158</f>
        <v>30390456H</v>
      </c>
      <c r="AX158" s="673" cm="1">
        <f t="array" ref="AX158">SUM(MID(0&amp;AW158,LARGE(INDEX(ISNUMBER(--MID(AW158,ROW($1:$8),1))*ROW($1:$8),),ROW($1:$8))+1,1)*10^ROW($1:$8)/10)</f>
        <v>30390456</v>
      </c>
      <c r="AY158" s="673" t="str">
        <f>VLOOKUP($AX158,'Item Master Data'!$A:$F,3,FALSE)</f>
        <v>Q.PEAK DUO BLK ML G10+</v>
      </c>
      <c r="AZ158" s="673">
        <f>VLOOKUP($AX158,'Item Master Data'!$A:$F,6,FALSE)</f>
        <v>400</v>
      </c>
      <c r="BA158" s="673">
        <f>X158/BB158</f>
        <v>96</v>
      </c>
      <c r="BB158" s="673">
        <f>VLOOKUP(AX158,'Item Master Data'!$A:$G,7,FALSE)</f>
        <v>32</v>
      </c>
      <c r="BC158" s="673"/>
      <c r="BD158" s="673">
        <f>W158-AZ158</f>
        <v>0</v>
      </c>
    </row>
    <row r="159" spans="1:56">
      <c r="A159" s="697">
        <v>10</v>
      </c>
      <c r="B159" s="558">
        <v>44558</v>
      </c>
      <c r="C159" s="558">
        <v>44558</v>
      </c>
      <c r="D159" s="687" t="s">
        <v>86</v>
      </c>
      <c r="E159" s="676"/>
      <c r="F159" s="688"/>
      <c r="G159" s="505">
        <v>2022</v>
      </c>
      <c r="H159" s="335">
        <v>4</v>
      </c>
      <c r="I159" s="676">
        <v>127986</v>
      </c>
      <c r="J159" s="677">
        <v>44666</v>
      </c>
      <c r="K159" s="676" t="s">
        <v>2203</v>
      </c>
      <c r="L159" s="335" t="s">
        <v>1986</v>
      </c>
      <c r="M159" s="677">
        <v>44498</v>
      </c>
      <c r="N159" s="677">
        <v>44621</v>
      </c>
      <c r="O159" s="677"/>
      <c r="P159" s="336">
        <v>44658</v>
      </c>
      <c r="Q159" s="336">
        <v>44666</v>
      </c>
      <c r="R159" s="336">
        <v>44666</v>
      </c>
      <c r="S159" s="335" t="s">
        <v>1729</v>
      </c>
      <c r="T159" s="335">
        <v>60</v>
      </c>
      <c r="U159" s="688" t="s">
        <v>1290</v>
      </c>
      <c r="V159" s="335" t="s">
        <v>973</v>
      </c>
      <c r="W159" s="335">
        <v>400</v>
      </c>
      <c r="X159" s="626">
        <v>768</v>
      </c>
      <c r="Y159" s="525">
        <f>W159*X159</f>
        <v>307200</v>
      </c>
      <c r="Z159" s="337">
        <v>0.47</v>
      </c>
      <c r="AA159" s="682">
        <f>Y159*Z159</f>
        <v>144384</v>
      </c>
      <c r="AB159" s="682"/>
      <c r="AC159" s="683">
        <v>0</v>
      </c>
      <c r="AD159" s="676"/>
      <c r="AE159" s="676">
        <v>10467.84</v>
      </c>
      <c r="AF159" s="500">
        <f>AA159+AD159+AE159</f>
        <v>154851.84</v>
      </c>
      <c r="AG159" s="335" t="s">
        <v>47</v>
      </c>
      <c r="AH159" s="676"/>
      <c r="AI159" s="676">
        <v>60</v>
      </c>
      <c r="AJ159" s="677" t="s">
        <v>1795</v>
      </c>
      <c r="AK159" s="677" t="s">
        <v>50</v>
      </c>
      <c r="AL159" s="685">
        <v>93308</v>
      </c>
      <c r="AM159" s="335" t="s">
        <v>52</v>
      </c>
      <c r="AN159" s="518" t="s">
        <v>50</v>
      </c>
      <c r="AO159" s="335" t="s">
        <v>1078</v>
      </c>
      <c r="AP159" s="684" t="s">
        <v>38</v>
      </c>
      <c r="AQ159" s="676" t="s">
        <v>37</v>
      </c>
      <c r="AR159" s="676"/>
      <c r="AS159" s="521"/>
      <c r="AT159" s="675" t="s">
        <v>1157</v>
      </c>
      <c r="AU159" s="675" t="s">
        <v>1078</v>
      </c>
      <c r="AV159" s="680"/>
      <c r="AW159" s="673" t="str">
        <f>U159</f>
        <v>30390456H</v>
      </c>
      <c r="AX159" s="673" cm="1">
        <f t="array" ref="AX159">SUM(MID(0&amp;AW159,LARGE(INDEX(ISNUMBER(--MID(AW159,ROW($1:$8),1))*ROW($1:$8),),ROW($1:$8))+1,1)*10^ROW($1:$8)/10)</f>
        <v>30390456</v>
      </c>
      <c r="AY159" s="673" t="str">
        <f>VLOOKUP($AX159,'Item Master Data'!$A:$F,3,FALSE)</f>
        <v>Q.PEAK DUO BLK ML G10+</v>
      </c>
      <c r="AZ159" s="673">
        <f>VLOOKUP($AX159,'Item Master Data'!$A:$F,6,FALSE)</f>
        <v>400</v>
      </c>
      <c r="BA159" s="673">
        <f>X159/BB159</f>
        <v>24</v>
      </c>
      <c r="BB159" s="673">
        <f>VLOOKUP(AX159,'Item Master Data'!$A:$G,7,FALSE)</f>
        <v>32</v>
      </c>
      <c r="BC159" s="673"/>
      <c r="BD159" s="673">
        <f>W159-AZ159</f>
        <v>0</v>
      </c>
    </row>
    <row r="160" spans="1:56">
      <c r="A160" s="697"/>
      <c r="B160" s="558"/>
      <c r="C160" s="558"/>
      <c r="D160" s="687" t="s">
        <v>86</v>
      </c>
      <c r="E160" s="519"/>
      <c r="F160" s="688"/>
      <c r="G160" s="505">
        <v>2022</v>
      </c>
      <c r="H160" s="335">
        <v>4</v>
      </c>
      <c r="I160" s="676">
        <v>127944</v>
      </c>
      <c r="J160" s="677">
        <v>44656</v>
      </c>
      <c r="K160" s="676" t="s">
        <v>2142</v>
      </c>
      <c r="L160" s="676" t="s">
        <v>1986</v>
      </c>
      <c r="M160" s="677">
        <v>44498</v>
      </c>
      <c r="N160" s="677">
        <v>44593</v>
      </c>
      <c r="O160" s="677" t="s">
        <v>2011</v>
      </c>
      <c r="P160" s="336">
        <v>44649</v>
      </c>
      <c r="Q160" s="336">
        <v>44655</v>
      </c>
      <c r="R160" s="336">
        <v>44656</v>
      </c>
      <c r="S160" s="335" t="s">
        <v>1729</v>
      </c>
      <c r="T160" s="335">
        <v>60</v>
      </c>
      <c r="U160" s="688" t="s">
        <v>1290</v>
      </c>
      <c r="V160" s="335" t="s">
        <v>973</v>
      </c>
      <c r="W160" s="676">
        <v>400</v>
      </c>
      <c r="X160" s="626">
        <v>1536</v>
      </c>
      <c r="Y160" s="525">
        <f>W160*X160</f>
        <v>614400</v>
      </c>
      <c r="Z160" s="337">
        <v>0.47</v>
      </c>
      <c r="AA160" s="682">
        <f>Y160*Z160</f>
        <v>288768</v>
      </c>
      <c r="AB160" s="682"/>
      <c r="AC160" s="683">
        <v>0</v>
      </c>
      <c r="AD160" s="676"/>
      <c r="AE160" s="540">
        <v>24112.128000000001</v>
      </c>
      <c r="AF160" s="500">
        <f>AA160+AD160+AE160</f>
        <v>312880.12800000003</v>
      </c>
      <c r="AG160" s="335" t="s">
        <v>47</v>
      </c>
      <c r="AH160" s="676"/>
      <c r="AI160" s="676">
        <v>60</v>
      </c>
      <c r="AJ160" s="677" t="s">
        <v>1891</v>
      </c>
      <c r="AK160" s="677" t="s">
        <v>50</v>
      </c>
      <c r="AL160" s="685">
        <v>93722</v>
      </c>
      <c r="AM160" s="335" t="s">
        <v>52</v>
      </c>
      <c r="AN160" s="518" t="s">
        <v>50</v>
      </c>
      <c r="AO160" s="335" t="s">
        <v>1078</v>
      </c>
      <c r="AP160" s="684" t="s">
        <v>38</v>
      </c>
      <c r="AQ160" s="676" t="s">
        <v>37</v>
      </c>
      <c r="AR160" s="676"/>
      <c r="AS160" s="521"/>
      <c r="AT160" s="675" t="s">
        <v>1157</v>
      </c>
      <c r="AU160" s="675" t="s">
        <v>1078</v>
      </c>
      <c r="AV160" s="680"/>
      <c r="AW160" s="673" t="str">
        <f>U160</f>
        <v>30390456H</v>
      </c>
      <c r="AX160" s="673" cm="1">
        <f t="array" ref="AX160">SUM(MID(0&amp;AW160,LARGE(INDEX(ISNUMBER(--MID(AW160,ROW($1:$8),1))*ROW($1:$8),),ROW($1:$8))+1,1)*10^ROW($1:$8)/10)</f>
        <v>30390456</v>
      </c>
      <c r="AY160" s="673" t="str">
        <f>VLOOKUP($AX160,'Item Master Data'!$A:$F,3,FALSE)</f>
        <v>Q.PEAK DUO BLK ML G10+</v>
      </c>
      <c r="AZ160" s="673">
        <f>VLOOKUP($AX160,'Item Master Data'!$A:$F,6,FALSE)</f>
        <v>400</v>
      </c>
      <c r="BA160" s="673">
        <f>X160/BB160</f>
        <v>48</v>
      </c>
      <c r="BB160" s="673">
        <f>VLOOKUP(AX160,'Item Master Data'!$A:$G,7,FALSE)</f>
        <v>32</v>
      </c>
      <c r="BC160" s="673"/>
      <c r="BD160" s="673">
        <f>W160-AZ160</f>
        <v>0</v>
      </c>
    </row>
    <row r="161" spans="1:56">
      <c r="A161" s="697"/>
      <c r="B161" s="558"/>
      <c r="C161" s="558"/>
      <c r="D161" s="687" t="s">
        <v>86</v>
      </c>
      <c r="E161" s="676"/>
      <c r="F161" s="688"/>
      <c r="G161" s="505">
        <v>2022</v>
      </c>
      <c r="H161" s="335">
        <v>4</v>
      </c>
      <c r="I161" s="676"/>
      <c r="J161" s="336"/>
      <c r="K161" s="676" t="s">
        <v>2247</v>
      </c>
      <c r="L161" s="676" t="s">
        <v>1986</v>
      </c>
      <c r="M161" s="677">
        <v>44498</v>
      </c>
      <c r="N161" s="677">
        <v>44621</v>
      </c>
      <c r="O161" s="677"/>
      <c r="P161" s="336" t="s">
        <v>2238</v>
      </c>
      <c r="Q161" s="336"/>
      <c r="R161" s="336"/>
      <c r="S161" s="335" t="s">
        <v>1729</v>
      </c>
      <c r="T161" s="335">
        <v>60</v>
      </c>
      <c r="U161" s="688"/>
      <c r="V161" s="335" t="s">
        <v>973</v>
      </c>
      <c r="W161" s="676">
        <v>400</v>
      </c>
      <c r="X161" s="626">
        <v>1536</v>
      </c>
      <c r="Y161" s="525">
        <f>W161*X161</f>
        <v>614400</v>
      </c>
      <c r="Z161" s="337">
        <v>0.47</v>
      </c>
      <c r="AA161" s="682">
        <f>Y161*Z161</f>
        <v>288768</v>
      </c>
      <c r="AB161" s="682"/>
      <c r="AC161" s="683">
        <v>0</v>
      </c>
      <c r="AD161" s="676"/>
      <c r="AE161" s="540">
        <v>24112.128000000001</v>
      </c>
      <c r="AF161" s="500">
        <f>AA161+AD161+AE161</f>
        <v>312880.12800000003</v>
      </c>
      <c r="AG161" s="335" t="s">
        <v>47</v>
      </c>
      <c r="AH161" s="676"/>
      <c r="AI161" s="676">
        <v>60</v>
      </c>
      <c r="AJ161" s="677" t="s">
        <v>1891</v>
      </c>
      <c r="AK161" s="677" t="s">
        <v>50</v>
      </c>
      <c r="AL161" s="685">
        <v>93722</v>
      </c>
      <c r="AM161" s="335" t="s">
        <v>52</v>
      </c>
      <c r="AN161" s="518" t="s">
        <v>50</v>
      </c>
      <c r="AO161" s="335" t="s">
        <v>1078</v>
      </c>
      <c r="AP161" s="684"/>
      <c r="AQ161" s="676" t="s">
        <v>37</v>
      </c>
      <c r="AR161" s="676"/>
      <c r="AS161" s="521"/>
      <c r="AT161" s="675" t="s">
        <v>1157</v>
      </c>
      <c r="AU161" s="675" t="s">
        <v>1078</v>
      </c>
      <c r="AV161" s="680"/>
      <c r="AW161" s="673">
        <f>U161</f>
        <v>0</v>
      </c>
      <c r="AX161" s="673" cm="1">
        <f t="array" ref="AX161">SUM(MID(0&amp;AW161,LARGE(INDEX(ISNUMBER(--MID(AW161,ROW($1:$8),1))*ROW($1:$8),),ROW($1:$8))+1,1)*10^ROW($1:$8)/10)</f>
        <v>0</v>
      </c>
      <c r="AY161" s="673" t="e">
        <f>VLOOKUP($AX161,'Item Master Data'!$A:$F,3,FALSE)</f>
        <v>#N/A</v>
      </c>
      <c r="AZ161" s="673" t="e">
        <f>VLOOKUP($AX161,'Item Master Data'!$A:$F,6,FALSE)</f>
        <v>#N/A</v>
      </c>
      <c r="BA161" s="673" t="e">
        <f>X161/BB161</f>
        <v>#N/A</v>
      </c>
      <c r="BB161" s="673" t="e">
        <f>VLOOKUP(AX161,'Item Master Data'!$A:$G,7,FALSE)</f>
        <v>#N/A</v>
      </c>
      <c r="BC161" s="673"/>
      <c r="BD161" s="673" t="e">
        <f>W161-AZ161</f>
        <v>#N/A</v>
      </c>
    </row>
    <row r="162" spans="1:56">
      <c r="A162" s="697"/>
      <c r="B162" s="558"/>
      <c r="C162" s="558"/>
      <c r="D162" s="687" t="s">
        <v>86</v>
      </c>
      <c r="E162" s="519"/>
      <c r="F162" s="688"/>
      <c r="G162" s="505">
        <v>2022</v>
      </c>
      <c r="H162" s="335">
        <v>4</v>
      </c>
      <c r="I162" s="676"/>
      <c r="J162" s="677"/>
      <c r="K162" s="703" t="s">
        <v>2258</v>
      </c>
      <c r="L162" s="676" t="s">
        <v>1986</v>
      </c>
      <c r="M162" s="677">
        <v>44498</v>
      </c>
      <c r="N162" s="677">
        <v>44621</v>
      </c>
      <c r="O162" s="677"/>
      <c r="P162" s="336">
        <v>44665</v>
      </c>
      <c r="Q162" s="336"/>
      <c r="R162" s="336"/>
      <c r="S162" s="335" t="s">
        <v>1729</v>
      </c>
      <c r="T162" s="335">
        <v>60</v>
      </c>
      <c r="U162" s="688" t="s">
        <v>1791</v>
      </c>
      <c r="V162" s="335" t="s">
        <v>973</v>
      </c>
      <c r="W162" s="676">
        <v>400</v>
      </c>
      <c r="X162" s="626">
        <v>768</v>
      </c>
      <c r="Y162" s="525">
        <f>W162*X162</f>
        <v>307200</v>
      </c>
      <c r="Z162" s="337">
        <v>0.47</v>
      </c>
      <c r="AA162" s="682">
        <f>Y162*Z162</f>
        <v>144384</v>
      </c>
      <c r="AB162" s="682"/>
      <c r="AC162" s="683">
        <v>0</v>
      </c>
      <c r="AD162" s="676"/>
      <c r="AE162" s="540">
        <v>10467.84</v>
      </c>
      <c r="AF162" s="500">
        <f>AA162+AD162+AE162</f>
        <v>154851.84</v>
      </c>
      <c r="AG162" s="335" t="s">
        <v>47</v>
      </c>
      <c r="AH162" s="676"/>
      <c r="AI162" s="676">
        <v>60</v>
      </c>
      <c r="AJ162" s="677" t="s">
        <v>1884</v>
      </c>
      <c r="AK162" s="677" t="s">
        <v>50</v>
      </c>
      <c r="AL162" s="685">
        <v>95928</v>
      </c>
      <c r="AM162" s="335" t="s">
        <v>52</v>
      </c>
      <c r="AN162" s="518" t="s">
        <v>50</v>
      </c>
      <c r="AO162" s="335" t="s">
        <v>1078</v>
      </c>
      <c r="AP162" s="684" t="s">
        <v>38</v>
      </c>
      <c r="AQ162" s="676" t="s">
        <v>37</v>
      </c>
      <c r="AR162" s="676"/>
      <c r="AS162" s="521"/>
      <c r="AT162" s="675" t="s">
        <v>1157</v>
      </c>
      <c r="AU162" s="675" t="s">
        <v>1078</v>
      </c>
      <c r="AV162" s="680"/>
      <c r="AW162" s="673" t="str">
        <f>U162</f>
        <v>30390156H</v>
      </c>
      <c r="AX162" s="673" cm="1">
        <f t="array" ref="AX162">SUM(MID(0&amp;AW162,LARGE(INDEX(ISNUMBER(--MID(AW162,ROW($1:$8),1))*ROW($1:$8),),ROW($1:$8))+1,1)*10^ROW($1:$8)/10)</f>
        <v>30390156</v>
      </c>
      <c r="AY162" s="673" t="str">
        <f>VLOOKUP($AX162,'Item Master Data'!$A:$F,3,FALSE)</f>
        <v>Q.PEAK DUO BLK ML G10+</v>
      </c>
      <c r="AZ162" s="673">
        <f>VLOOKUP($AX162,'Item Master Data'!$A:$F,6,FALSE)</f>
        <v>400</v>
      </c>
      <c r="BA162" s="673">
        <f>X162/BB162</f>
        <v>24</v>
      </c>
      <c r="BB162" s="673">
        <f>VLOOKUP(AX162,'Item Master Data'!$A:$G,7,FALSE)</f>
        <v>32</v>
      </c>
      <c r="BC162" s="673"/>
      <c r="BD162" s="673">
        <f>W162-AZ162</f>
        <v>0</v>
      </c>
    </row>
    <row r="163" spans="1:56">
      <c r="A163" s="697"/>
      <c r="B163" s="558"/>
      <c r="C163" s="558"/>
      <c r="D163" s="687" t="s">
        <v>86</v>
      </c>
      <c r="E163" s="519"/>
      <c r="F163" s="688"/>
      <c r="G163" s="505">
        <v>2022</v>
      </c>
      <c r="H163" s="335">
        <v>4</v>
      </c>
      <c r="I163" s="676" t="s">
        <v>1788</v>
      </c>
      <c r="J163" s="677">
        <v>44663</v>
      </c>
      <c r="K163" s="676" t="s">
        <v>2236</v>
      </c>
      <c r="L163" s="676" t="s">
        <v>1986</v>
      </c>
      <c r="M163" s="677">
        <v>44498</v>
      </c>
      <c r="N163" s="677">
        <v>44621</v>
      </c>
      <c r="O163" s="677">
        <v>44627</v>
      </c>
      <c r="P163" s="336">
        <v>44658</v>
      </c>
      <c r="Q163" s="336">
        <v>44663</v>
      </c>
      <c r="R163" s="336">
        <v>44663</v>
      </c>
      <c r="S163" s="335" t="s">
        <v>1729</v>
      </c>
      <c r="T163" s="335">
        <v>60</v>
      </c>
      <c r="U163" s="688" t="s">
        <v>1290</v>
      </c>
      <c r="V163" s="335" t="s">
        <v>973</v>
      </c>
      <c r="W163" s="676">
        <v>400</v>
      </c>
      <c r="X163" s="626">
        <v>768</v>
      </c>
      <c r="Y163" s="525">
        <f>W163*X163</f>
        <v>307200</v>
      </c>
      <c r="Z163" s="337">
        <v>0.47</v>
      </c>
      <c r="AA163" s="682">
        <f>Y163*Z163</f>
        <v>144384</v>
      </c>
      <c r="AB163" s="682"/>
      <c r="AC163" s="683">
        <v>0</v>
      </c>
      <c r="AD163" s="676"/>
      <c r="AE163" s="540">
        <v>14799.359999999999</v>
      </c>
      <c r="AF163" s="500">
        <f>AA163+AD163+AE163</f>
        <v>159183.35999999999</v>
      </c>
      <c r="AG163" s="335" t="s">
        <v>47</v>
      </c>
      <c r="AH163" s="676"/>
      <c r="AI163" s="676">
        <v>60</v>
      </c>
      <c r="AJ163" s="677" t="s">
        <v>2014</v>
      </c>
      <c r="AK163" s="677" t="s">
        <v>50</v>
      </c>
      <c r="AL163" s="685">
        <v>95928</v>
      </c>
      <c r="AM163" s="335" t="s">
        <v>52</v>
      </c>
      <c r="AN163" s="518" t="s">
        <v>1996</v>
      </c>
      <c r="AO163" s="335" t="s">
        <v>1078</v>
      </c>
      <c r="AP163" s="684" t="s">
        <v>38</v>
      </c>
      <c r="AQ163" s="676" t="s">
        <v>37</v>
      </c>
      <c r="AR163" s="676"/>
      <c r="AS163" s="521"/>
      <c r="AT163" s="675" t="s">
        <v>1157</v>
      </c>
      <c r="AU163" s="675" t="s">
        <v>1078</v>
      </c>
      <c r="AV163" s="680"/>
      <c r="AW163" s="673" t="str">
        <f>U163</f>
        <v>30390456H</v>
      </c>
      <c r="AX163" s="673" cm="1">
        <f t="array" ref="AX163">SUM(MID(0&amp;AW163,LARGE(INDEX(ISNUMBER(--MID(AW163,ROW($1:$8),1))*ROW($1:$8),),ROW($1:$8))+1,1)*10^ROW($1:$8)/10)</f>
        <v>30390456</v>
      </c>
      <c r="AY163" s="673" t="str">
        <f>VLOOKUP($AX163,'Item Master Data'!$A:$F,3,FALSE)</f>
        <v>Q.PEAK DUO BLK ML G10+</v>
      </c>
      <c r="AZ163" s="673">
        <f>VLOOKUP($AX163,'Item Master Data'!$A:$F,6,FALSE)</f>
        <v>400</v>
      </c>
      <c r="BA163" s="673">
        <f>X163/BB163</f>
        <v>24</v>
      </c>
      <c r="BB163" s="673">
        <f>VLOOKUP(AX163,'Item Master Data'!$A:$G,7,FALSE)</f>
        <v>32</v>
      </c>
      <c r="BC163" s="673"/>
      <c r="BD163" s="673">
        <f>W163-AZ163</f>
        <v>0</v>
      </c>
    </row>
    <row r="164" spans="1:56">
      <c r="A164" s="697"/>
      <c r="B164" s="558">
        <v>44627</v>
      </c>
      <c r="C164" s="558">
        <v>44627</v>
      </c>
      <c r="D164" s="687" t="s">
        <v>86</v>
      </c>
      <c r="E164" s="435"/>
      <c r="F164" s="506"/>
      <c r="G164" s="505">
        <v>2022</v>
      </c>
      <c r="H164" s="335">
        <v>4</v>
      </c>
      <c r="I164" s="676"/>
      <c r="J164" s="336"/>
      <c r="K164" s="703" t="s">
        <v>2259</v>
      </c>
      <c r="L164" s="676" t="s">
        <v>1986</v>
      </c>
      <c r="M164" s="677">
        <v>44602</v>
      </c>
      <c r="N164" s="677">
        <v>44655</v>
      </c>
      <c r="O164" s="677"/>
      <c r="P164" s="336">
        <v>44666</v>
      </c>
      <c r="Q164" s="336"/>
      <c r="R164" s="336"/>
      <c r="S164" s="335" t="s">
        <v>1729</v>
      </c>
      <c r="T164" s="335">
        <v>60</v>
      </c>
      <c r="U164" s="688" t="s">
        <v>1791</v>
      </c>
      <c r="V164" s="688" t="s">
        <v>973</v>
      </c>
      <c r="W164" s="676">
        <v>400</v>
      </c>
      <c r="X164" s="626">
        <v>768</v>
      </c>
      <c r="Y164" s="525">
        <f>W164*X164</f>
        <v>307200</v>
      </c>
      <c r="Z164" s="337">
        <v>0.47</v>
      </c>
      <c r="AA164" s="682">
        <f>Y164*Z164</f>
        <v>144384</v>
      </c>
      <c r="AB164" s="682"/>
      <c r="AC164" s="339">
        <v>0</v>
      </c>
      <c r="AD164" s="676"/>
      <c r="AE164" s="540">
        <v>14799.359999999999</v>
      </c>
      <c r="AF164" s="500">
        <f>AA164+AD164+AE164</f>
        <v>159183.35999999999</v>
      </c>
      <c r="AG164" s="676" t="s">
        <v>47</v>
      </c>
      <c r="AH164" s="676"/>
      <c r="AI164" s="676">
        <v>60</v>
      </c>
      <c r="AJ164" s="677" t="s">
        <v>2014</v>
      </c>
      <c r="AK164" s="677" t="s">
        <v>50</v>
      </c>
      <c r="AL164" s="685" t="s">
        <v>2099</v>
      </c>
      <c r="AM164" s="676" t="s">
        <v>52</v>
      </c>
      <c r="AN164" s="518" t="s">
        <v>50</v>
      </c>
      <c r="AO164" s="335" t="s">
        <v>1078</v>
      </c>
      <c r="AP164" s="684" t="s">
        <v>38</v>
      </c>
      <c r="AQ164" s="684" t="s">
        <v>37</v>
      </c>
      <c r="AR164" s="676"/>
      <c r="AS164" s="559"/>
      <c r="AT164" s="675"/>
      <c r="AU164" s="412"/>
      <c r="AV164" s="680"/>
      <c r="AW164" s="673" t="str">
        <f>U164</f>
        <v>30390156H</v>
      </c>
      <c r="AX164" s="673" cm="1">
        <f t="array" ref="AX164">SUM(MID(0&amp;AW164,LARGE(INDEX(ISNUMBER(--MID(AW164,ROW($1:$8),1))*ROW($1:$8),),ROW($1:$8))+1,1)*10^ROW($1:$8)/10)</f>
        <v>30390156</v>
      </c>
      <c r="AY164" s="673" t="str">
        <f>VLOOKUP($AX164,'Item Master Data'!$A:$F,3,FALSE)</f>
        <v>Q.PEAK DUO BLK ML G10+</v>
      </c>
      <c r="AZ164" s="673">
        <f>VLOOKUP($AX164,'Item Master Data'!$A:$F,6,FALSE)</f>
        <v>400</v>
      </c>
      <c r="BA164" s="673">
        <f>X164/BB164</f>
        <v>24</v>
      </c>
      <c r="BB164" s="673">
        <f>VLOOKUP(AX164,'Item Master Data'!$A:$G,7,FALSE)</f>
        <v>32</v>
      </c>
      <c r="BC164" s="673"/>
      <c r="BD164" s="673">
        <f>W164-AZ164</f>
        <v>0</v>
      </c>
    </row>
    <row r="165" spans="1:56">
      <c r="A165" s="697"/>
      <c r="B165" s="558">
        <v>44627</v>
      </c>
      <c r="C165" s="558">
        <v>44627</v>
      </c>
      <c r="D165" s="687" t="s">
        <v>86</v>
      </c>
      <c r="E165" s="517"/>
      <c r="F165" s="676"/>
      <c r="G165" s="505">
        <v>2022</v>
      </c>
      <c r="H165" s="335">
        <v>4</v>
      </c>
      <c r="I165" s="676">
        <v>127929</v>
      </c>
      <c r="J165" s="336">
        <v>44656</v>
      </c>
      <c r="K165" s="676" t="s">
        <v>2185</v>
      </c>
      <c r="L165" s="676" t="s">
        <v>1986</v>
      </c>
      <c r="M165" s="677">
        <v>44602</v>
      </c>
      <c r="N165" s="677">
        <v>44655</v>
      </c>
      <c r="O165" s="677"/>
      <c r="P165" s="336">
        <v>44649</v>
      </c>
      <c r="Q165" s="336">
        <v>44652</v>
      </c>
      <c r="R165" s="336">
        <v>44656</v>
      </c>
      <c r="S165" s="335" t="s">
        <v>1729</v>
      </c>
      <c r="T165" s="335">
        <v>60</v>
      </c>
      <c r="U165" s="676" t="s">
        <v>1290</v>
      </c>
      <c r="V165" s="688" t="s">
        <v>973</v>
      </c>
      <c r="W165" s="676">
        <v>400</v>
      </c>
      <c r="X165" s="626">
        <v>768</v>
      </c>
      <c r="Y165" s="525">
        <f>W165*X165</f>
        <v>307200</v>
      </c>
      <c r="Z165" s="337">
        <v>0.47</v>
      </c>
      <c r="AA165" s="682">
        <f>Y165*Z165</f>
        <v>144384</v>
      </c>
      <c r="AB165" s="682"/>
      <c r="AC165" s="339">
        <v>0</v>
      </c>
      <c r="AD165" s="676"/>
      <c r="AE165" s="540">
        <v>11911.68</v>
      </c>
      <c r="AF165" s="500">
        <f>AA165+AD165+AE165</f>
        <v>156295.67999999999</v>
      </c>
      <c r="AG165" s="335" t="s">
        <v>47</v>
      </c>
      <c r="AH165" s="676"/>
      <c r="AI165" s="676">
        <v>60</v>
      </c>
      <c r="AJ165" s="677" t="s">
        <v>2103</v>
      </c>
      <c r="AK165" s="677" t="s">
        <v>1149</v>
      </c>
      <c r="AL165" s="685" t="s">
        <v>2104</v>
      </c>
      <c r="AM165" s="335" t="s">
        <v>52</v>
      </c>
      <c r="AN165" s="518" t="s">
        <v>50</v>
      </c>
      <c r="AO165" s="335" t="s">
        <v>1078</v>
      </c>
      <c r="AP165" s="684" t="s">
        <v>38</v>
      </c>
      <c r="AQ165" s="684" t="s">
        <v>37</v>
      </c>
      <c r="AR165" s="676"/>
      <c r="AS165" s="559"/>
      <c r="AT165" s="675"/>
      <c r="AU165" s="675"/>
      <c r="AV165" s="680"/>
      <c r="AW165" s="673" t="str">
        <f>U165</f>
        <v>30390456H</v>
      </c>
      <c r="AX165" s="673" cm="1">
        <f t="array" ref="AX165">SUM(MID(0&amp;AW165,LARGE(INDEX(ISNUMBER(--MID(AW165,ROW($1:$8),1))*ROW($1:$8),),ROW($1:$8))+1,1)*10^ROW($1:$8)/10)</f>
        <v>30390456</v>
      </c>
      <c r="AY165" s="673" t="str">
        <f>VLOOKUP($AX165,'Item Master Data'!$A:$F,3,FALSE)</f>
        <v>Q.PEAK DUO BLK ML G10+</v>
      </c>
      <c r="AZ165" s="673">
        <f>VLOOKUP($AX165,'Item Master Data'!$A:$F,6,FALSE)</f>
        <v>400</v>
      </c>
      <c r="BA165" s="673">
        <f>X165/BB165</f>
        <v>24</v>
      </c>
      <c r="BB165" s="673">
        <f>VLOOKUP(AX165,'Item Master Data'!$A:$G,7,FALSE)</f>
        <v>32</v>
      </c>
      <c r="BC165" s="673"/>
      <c r="BD165" s="673">
        <f>W165-AZ165</f>
        <v>0</v>
      </c>
    </row>
    <row r="166" spans="1:56">
      <c r="A166" s="697"/>
      <c r="B166" s="558">
        <v>44627</v>
      </c>
      <c r="C166" s="558">
        <v>44627</v>
      </c>
      <c r="D166" s="687" t="s">
        <v>86</v>
      </c>
      <c r="E166" s="435"/>
      <c r="F166" s="676"/>
      <c r="G166" s="505">
        <v>2022</v>
      </c>
      <c r="H166" s="335">
        <v>4</v>
      </c>
      <c r="I166" s="676"/>
      <c r="J166" s="677"/>
      <c r="K166" s="703" t="s">
        <v>2102</v>
      </c>
      <c r="L166" s="676" t="s">
        <v>1986</v>
      </c>
      <c r="M166" s="677">
        <v>44602</v>
      </c>
      <c r="N166" s="677">
        <v>44683</v>
      </c>
      <c r="O166" s="677"/>
      <c r="P166" s="410">
        <v>44666</v>
      </c>
      <c r="Q166" s="336"/>
      <c r="R166" s="336"/>
      <c r="S166" s="335" t="s">
        <v>1729</v>
      </c>
      <c r="T166" s="335">
        <v>60</v>
      </c>
      <c r="U166" s="676" t="s">
        <v>1290</v>
      </c>
      <c r="V166" s="688" t="s">
        <v>973</v>
      </c>
      <c r="W166" s="676">
        <v>400</v>
      </c>
      <c r="X166" s="626">
        <v>768</v>
      </c>
      <c r="Y166" s="525">
        <f>W166*X166</f>
        <v>307200</v>
      </c>
      <c r="Z166" s="337">
        <v>0.47</v>
      </c>
      <c r="AA166" s="682">
        <f>Y166*Z166</f>
        <v>144384</v>
      </c>
      <c r="AB166" s="682"/>
      <c r="AC166" s="339">
        <v>0</v>
      </c>
      <c r="AD166" s="676"/>
      <c r="AE166" s="540">
        <v>11911.68</v>
      </c>
      <c r="AF166" s="500">
        <f>AA166+AD166+AE166</f>
        <v>156295.67999999999</v>
      </c>
      <c r="AG166" s="335" t="s">
        <v>47</v>
      </c>
      <c r="AH166" s="676"/>
      <c r="AI166" s="676">
        <v>60</v>
      </c>
      <c r="AJ166" s="677" t="s">
        <v>2103</v>
      </c>
      <c r="AK166" s="677" t="s">
        <v>1149</v>
      </c>
      <c r="AL166" s="685" t="s">
        <v>2104</v>
      </c>
      <c r="AM166" s="335" t="s">
        <v>52</v>
      </c>
      <c r="AN166" s="518" t="s">
        <v>50</v>
      </c>
      <c r="AO166" s="335" t="s">
        <v>1078</v>
      </c>
      <c r="AP166" s="676"/>
      <c r="AQ166" s="684" t="s">
        <v>37</v>
      </c>
      <c r="AR166" s="676"/>
      <c r="AS166" s="521"/>
      <c r="AT166" s="675"/>
      <c r="AU166" s="675"/>
      <c r="AV166" s="680"/>
      <c r="AW166" s="673" t="str">
        <f>U166</f>
        <v>30390456H</v>
      </c>
      <c r="AX166" s="673" cm="1">
        <f t="array" ref="AX166">SUM(MID(0&amp;AW166,LARGE(INDEX(ISNUMBER(--MID(AW166,ROW($1:$8),1))*ROW($1:$8),),ROW($1:$8))+1,1)*10^ROW($1:$8)/10)</f>
        <v>30390456</v>
      </c>
      <c r="AY166" s="673" t="str">
        <f>VLOOKUP($AX166,'Item Master Data'!$A:$F,3,FALSE)</f>
        <v>Q.PEAK DUO BLK ML G10+</v>
      </c>
      <c r="AZ166" s="673">
        <f>VLOOKUP($AX166,'Item Master Data'!$A:$F,6,FALSE)</f>
        <v>400</v>
      </c>
      <c r="BA166" s="673">
        <f>X166/BB166</f>
        <v>24</v>
      </c>
      <c r="BB166" s="673">
        <f>VLOOKUP(AX166,'Item Master Data'!$A:$G,7,FALSE)</f>
        <v>32</v>
      </c>
      <c r="BC166" s="673"/>
      <c r="BD166" s="673">
        <f>W166-AZ166</f>
        <v>0</v>
      </c>
    </row>
    <row r="167" spans="1:56">
      <c r="A167" s="697"/>
      <c r="B167" s="558">
        <v>44627</v>
      </c>
      <c r="C167" s="558">
        <v>44627</v>
      </c>
      <c r="D167" s="687" t="s">
        <v>86</v>
      </c>
      <c r="E167" s="435"/>
      <c r="F167" s="676"/>
      <c r="G167" s="505">
        <v>2022</v>
      </c>
      <c r="H167" s="676">
        <v>4</v>
      </c>
      <c r="I167" s="676"/>
      <c r="J167" s="336"/>
      <c r="K167" s="703" t="s">
        <v>2283</v>
      </c>
      <c r="L167" s="335" t="s">
        <v>1986</v>
      </c>
      <c r="M167" s="677">
        <v>44602</v>
      </c>
      <c r="N167" s="677">
        <v>44683</v>
      </c>
      <c r="O167" s="677"/>
      <c r="P167" s="336">
        <v>44666</v>
      </c>
      <c r="Q167" s="336"/>
      <c r="R167" s="336"/>
      <c r="S167" s="335" t="s">
        <v>1729</v>
      </c>
      <c r="T167" s="335">
        <v>60</v>
      </c>
      <c r="U167" s="688" t="s">
        <v>1791</v>
      </c>
      <c r="V167" s="688" t="s">
        <v>973</v>
      </c>
      <c r="W167" s="676">
        <v>400</v>
      </c>
      <c r="X167" s="626">
        <v>768</v>
      </c>
      <c r="Y167" s="525">
        <f>W167*X167</f>
        <v>307200</v>
      </c>
      <c r="Z167" s="337">
        <v>0.47</v>
      </c>
      <c r="AA167" s="682">
        <f>Y167*Z167</f>
        <v>144384</v>
      </c>
      <c r="AB167" s="682"/>
      <c r="AC167" s="339">
        <v>0</v>
      </c>
      <c r="AD167" s="676"/>
      <c r="AE167" s="540">
        <v>11911.68</v>
      </c>
      <c r="AF167" s="500">
        <f>AA167+AD167+AE167</f>
        <v>156295.67999999999</v>
      </c>
      <c r="AG167" s="335" t="s">
        <v>47</v>
      </c>
      <c r="AH167" s="676"/>
      <c r="AI167" s="676">
        <v>60</v>
      </c>
      <c r="AJ167" s="677" t="s">
        <v>1397</v>
      </c>
      <c r="AK167" s="677" t="s">
        <v>1149</v>
      </c>
      <c r="AL167" s="685" t="s">
        <v>2158</v>
      </c>
      <c r="AM167" s="335" t="s">
        <v>52</v>
      </c>
      <c r="AN167" s="518" t="s">
        <v>50</v>
      </c>
      <c r="AO167" s="335" t="s">
        <v>1078</v>
      </c>
      <c r="AP167" s="684" t="s">
        <v>38</v>
      </c>
      <c r="AQ167" s="684" t="s">
        <v>37</v>
      </c>
      <c r="AR167" s="676"/>
      <c r="AS167" s="559"/>
      <c r="AT167" s="675"/>
      <c r="AU167" s="675"/>
      <c r="AV167" s="680"/>
      <c r="AW167" s="673" t="str">
        <f>U167</f>
        <v>30390156H</v>
      </c>
      <c r="AX167" s="673" cm="1">
        <f t="array" ref="AX167">SUM(MID(0&amp;AW167,LARGE(INDEX(ISNUMBER(--MID(AW167,ROW($1:$8),1))*ROW($1:$8),),ROW($1:$8))+1,1)*10^ROW($1:$8)/10)</f>
        <v>30390156</v>
      </c>
      <c r="AY167" s="673" t="str">
        <f>VLOOKUP($AX167,'Item Master Data'!$A:$F,3,FALSE)</f>
        <v>Q.PEAK DUO BLK ML G10+</v>
      </c>
      <c r="AZ167" s="673">
        <f>VLOOKUP($AX167,'Item Master Data'!$A:$F,6,FALSE)</f>
        <v>400</v>
      </c>
      <c r="BA167" s="673">
        <f>X167/BB167</f>
        <v>24</v>
      </c>
      <c r="BB167" s="673">
        <f>VLOOKUP(AX167,'Item Master Data'!$A:$G,7,FALSE)</f>
        <v>32</v>
      </c>
      <c r="BC167" s="673"/>
      <c r="BD167" s="673">
        <f>W167-AZ167</f>
        <v>0</v>
      </c>
    </row>
    <row r="168" spans="1:56">
      <c r="A168" s="697"/>
      <c r="B168" s="558">
        <v>44627</v>
      </c>
      <c r="C168" s="558">
        <v>44627</v>
      </c>
      <c r="D168" s="687" t="s">
        <v>86</v>
      </c>
      <c r="E168" s="435"/>
      <c r="F168" s="676"/>
      <c r="G168" s="505">
        <v>2022</v>
      </c>
      <c r="H168" s="676">
        <v>4</v>
      </c>
      <c r="I168" s="676"/>
      <c r="J168" s="677"/>
      <c r="K168" s="703" t="s">
        <v>2260</v>
      </c>
      <c r="L168" s="676" t="s">
        <v>1986</v>
      </c>
      <c r="M168" s="677">
        <v>44602</v>
      </c>
      <c r="N168" s="677">
        <v>44655</v>
      </c>
      <c r="O168" s="677"/>
      <c r="P168" s="336">
        <v>44666</v>
      </c>
      <c r="Q168" s="336"/>
      <c r="R168" s="336"/>
      <c r="S168" s="335" t="s">
        <v>1729</v>
      </c>
      <c r="T168" s="335">
        <v>60</v>
      </c>
      <c r="U168" s="688" t="s">
        <v>1791</v>
      </c>
      <c r="V168" s="688" t="s">
        <v>973</v>
      </c>
      <c r="W168" s="676">
        <v>400</v>
      </c>
      <c r="X168" s="626">
        <v>768</v>
      </c>
      <c r="Y168" s="525">
        <f>W168*X168</f>
        <v>307200</v>
      </c>
      <c r="Z168" s="337">
        <v>0.47</v>
      </c>
      <c r="AA168" s="682">
        <f>Y168*Z168</f>
        <v>144384</v>
      </c>
      <c r="AB168" s="682"/>
      <c r="AC168" s="339">
        <v>0</v>
      </c>
      <c r="AD168" s="676"/>
      <c r="AE168" s="540">
        <v>11911.68</v>
      </c>
      <c r="AF168" s="500">
        <f>AA168+AD168+AE168</f>
        <v>156295.67999999999</v>
      </c>
      <c r="AG168" s="335" t="s">
        <v>47</v>
      </c>
      <c r="AH168" s="676"/>
      <c r="AI168" s="676">
        <v>60</v>
      </c>
      <c r="AJ168" s="677" t="s">
        <v>2090</v>
      </c>
      <c r="AK168" s="677" t="s">
        <v>1149</v>
      </c>
      <c r="AL168" s="685" t="s">
        <v>2091</v>
      </c>
      <c r="AM168" s="335" t="s">
        <v>52</v>
      </c>
      <c r="AN168" s="518" t="s">
        <v>50</v>
      </c>
      <c r="AO168" s="335" t="s">
        <v>1078</v>
      </c>
      <c r="AP168" s="684" t="s">
        <v>38</v>
      </c>
      <c r="AQ168" s="684" t="s">
        <v>37</v>
      </c>
      <c r="AR168" s="676"/>
      <c r="AS168" s="559"/>
      <c r="AT168" s="675"/>
      <c r="AU168" s="675"/>
      <c r="AV168" s="680"/>
      <c r="AW168" s="673" t="str">
        <f>U168</f>
        <v>30390156H</v>
      </c>
      <c r="AX168" s="673" cm="1">
        <f t="array" ref="AX168">SUM(MID(0&amp;AW168,LARGE(INDEX(ISNUMBER(--MID(AW168,ROW($1:$8),1))*ROW($1:$8),),ROW($1:$8))+1,1)*10^ROW($1:$8)/10)</f>
        <v>30390156</v>
      </c>
      <c r="AY168" s="673" t="str">
        <f>VLOOKUP($AX168,'Item Master Data'!$A:$F,3,FALSE)</f>
        <v>Q.PEAK DUO BLK ML G10+</v>
      </c>
      <c r="AZ168" s="673">
        <f>VLOOKUP($AX168,'Item Master Data'!$A:$F,6,FALSE)</f>
        <v>400</v>
      </c>
      <c r="BA168" s="673">
        <f>X168/BB168</f>
        <v>24</v>
      </c>
      <c r="BB168" s="673">
        <f>VLOOKUP(AX168,'Item Master Data'!$A:$G,7,FALSE)</f>
        <v>32</v>
      </c>
      <c r="BC168" s="673"/>
      <c r="BD168" s="673">
        <f>W168-AZ168</f>
        <v>0</v>
      </c>
    </row>
    <row r="169" spans="1:56">
      <c r="A169" s="697"/>
      <c r="B169" s="558"/>
      <c r="C169" s="697"/>
      <c r="D169" s="676" t="s">
        <v>86</v>
      </c>
      <c r="E169" s="517"/>
      <c r="F169" s="676"/>
      <c r="G169" s="505">
        <v>2022</v>
      </c>
      <c r="H169" s="676">
        <v>4</v>
      </c>
      <c r="I169" s="676">
        <v>127945</v>
      </c>
      <c r="J169" s="535">
        <v>44658</v>
      </c>
      <c r="K169" s="676" t="s">
        <v>2186</v>
      </c>
      <c r="L169" s="676" t="s">
        <v>1986</v>
      </c>
      <c r="M169" s="535">
        <v>44636</v>
      </c>
      <c r="N169" s="535">
        <v>44641</v>
      </c>
      <c r="O169" s="535"/>
      <c r="P169" s="336">
        <v>44649</v>
      </c>
      <c r="Q169" s="535">
        <v>44655</v>
      </c>
      <c r="R169" s="535">
        <v>44658</v>
      </c>
      <c r="S169" s="335" t="s">
        <v>1729</v>
      </c>
      <c r="T169" s="639">
        <v>60</v>
      </c>
      <c r="U169" s="676" t="s">
        <v>1290</v>
      </c>
      <c r="V169" s="688" t="s">
        <v>973</v>
      </c>
      <c r="W169" s="676">
        <v>400</v>
      </c>
      <c r="X169" s="536">
        <v>768</v>
      </c>
      <c r="Y169" s="525">
        <f>W169*X169</f>
        <v>307200</v>
      </c>
      <c r="Z169" s="337">
        <v>0.47</v>
      </c>
      <c r="AA169" s="682">
        <f>Y169*Z169</f>
        <v>144384</v>
      </c>
      <c r="AB169" s="521"/>
      <c r="AC169" s="339">
        <v>0</v>
      </c>
      <c r="AD169" s="676"/>
      <c r="AE169" s="684">
        <v>11911.68</v>
      </c>
      <c r="AF169" s="500">
        <f>AA169+AD169+AE169</f>
        <v>156295.67999999999</v>
      </c>
      <c r="AG169" s="335" t="s">
        <v>47</v>
      </c>
      <c r="AH169" s="641"/>
      <c r="AI169" s="676">
        <v>60</v>
      </c>
      <c r="AJ169" s="676" t="s">
        <v>1881</v>
      </c>
      <c r="AK169" s="676" t="s">
        <v>1149</v>
      </c>
      <c r="AL169" s="696">
        <v>76118</v>
      </c>
      <c r="AM169" s="335" t="s">
        <v>52</v>
      </c>
      <c r="AN169" s="518" t="s">
        <v>50</v>
      </c>
      <c r="AO169" s="335" t="s">
        <v>1078</v>
      </c>
      <c r="AP169" s="684" t="s">
        <v>38</v>
      </c>
      <c r="AQ169" s="676" t="s">
        <v>37</v>
      </c>
      <c r="AR169" s="676" t="s">
        <v>1222</v>
      </c>
      <c r="AS169" s="559"/>
      <c r="AT169" s="523"/>
      <c r="AU169" s="523"/>
      <c r="AV169" s="680">
        <v>0.53</v>
      </c>
      <c r="AW169" s="673" t="str">
        <f>U169</f>
        <v>30390456H</v>
      </c>
      <c r="AX169" s="673" cm="1">
        <f t="array" ref="AX169">SUM(MID(0&amp;AW169,LARGE(INDEX(ISNUMBER(--MID(AW169,ROW($1:$8),1))*ROW($1:$8),),ROW($1:$8))+1,1)*10^ROW($1:$8)/10)</f>
        <v>30390456</v>
      </c>
      <c r="AY169" s="673" t="str">
        <f>VLOOKUP($AX169,'Item Master Data'!$A:$F,3,FALSE)</f>
        <v>Q.PEAK DUO BLK ML G10+</v>
      </c>
      <c r="AZ169" s="673">
        <f>VLOOKUP($AX169,'Item Master Data'!$A:$F,6,FALSE)</f>
        <v>400</v>
      </c>
      <c r="BA169" s="673">
        <f>X169/BB169</f>
        <v>24</v>
      </c>
      <c r="BB169" s="673">
        <f>VLOOKUP(AX169,'Item Master Data'!$A:$G,7,FALSE)</f>
        <v>32</v>
      </c>
      <c r="BC169" s="673"/>
      <c r="BD169" s="673">
        <f>W169-AZ169</f>
        <v>0</v>
      </c>
    </row>
    <row r="170" spans="1:56">
      <c r="A170" s="697"/>
      <c r="B170" s="558">
        <v>44657</v>
      </c>
      <c r="C170" s="558">
        <v>44657</v>
      </c>
      <c r="D170" s="676" t="s">
        <v>86</v>
      </c>
      <c r="E170" s="676"/>
      <c r="F170" s="676"/>
      <c r="G170" s="505">
        <v>2022</v>
      </c>
      <c r="H170" s="676">
        <v>4</v>
      </c>
      <c r="I170" s="676"/>
      <c r="J170" s="535"/>
      <c r="K170" s="676" t="s">
        <v>2196</v>
      </c>
      <c r="L170" s="676" t="s">
        <v>1986</v>
      </c>
      <c r="M170" s="535">
        <v>44652</v>
      </c>
      <c r="N170" s="535">
        <v>44659</v>
      </c>
      <c r="O170" s="535"/>
      <c r="P170" s="677">
        <v>44657</v>
      </c>
      <c r="Q170" s="535">
        <v>44664</v>
      </c>
      <c r="R170" s="535">
        <v>44669</v>
      </c>
      <c r="S170" s="335" t="s">
        <v>1729</v>
      </c>
      <c r="T170" s="639">
        <v>60</v>
      </c>
      <c r="U170" s="676" t="s">
        <v>1290</v>
      </c>
      <c r="V170" s="688" t="s">
        <v>973</v>
      </c>
      <c r="W170" s="676">
        <v>400</v>
      </c>
      <c r="X170" s="536">
        <v>768</v>
      </c>
      <c r="Y170" s="525">
        <f>W170*X170</f>
        <v>307200</v>
      </c>
      <c r="Z170" s="337">
        <v>0.47</v>
      </c>
      <c r="AA170" s="682">
        <f>Y170*Z170</f>
        <v>144384</v>
      </c>
      <c r="AB170" s="521"/>
      <c r="AC170" s="339">
        <v>0</v>
      </c>
      <c r="AD170" s="676"/>
      <c r="AE170" s="684">
        <v>11911.68</v>
      </c>
      <c r="AF170" s="500">
        <f>AA170+AD170+AE170</f>
        <v>156295.67999999999</v>
      </c>
      <c r="AG170" s="335" t="s">
        <v>47</v>
      </c>
      <c r="AH170" s="641"/>
      <c r="AI170" s="676">
        <v>60</v>
      </c>
      <c r="AJ170" s="676" t="s">
        <v>1200</v>
      </c>
      <c r="AK170" s="676" t="s">
        <v>1075</v>
      </c>
      <c r="AL170" s="696">
        <v>21046</v>
      </c>
      <c r="AM170" s="335" t="s">
        <v>52</v>
      </c>
      <c r="AN170" s="518" t="s">
        <v>50</v>
      </c>
      <c r="AO170" s="335" t="s">
        <v>1078</v>
      </c>
      <c r="AP170" s="684" t="s">
        <v>38</v>
      </c>
      <c r="AQ170" s="676" t="s">
        <v>37</v>
      </c>
      <c r="AR170" s="676" t="s">
        <v>1222</v>
      </c>
      <c r="AS170" s="559"/>
      <c r="AT170" s="523"/>
      <c r="AU170" s="523"/>
      <c r="AV170" s="680">
        <v>0.53</v>
      </c>
      <c r="AW170" s="673" t="str">
        <f>U170</f>
        <v>30390456H</v>
      </c>
      <c r="AX170" s="673" cm="1">
        <f t="array" ref="AX170">SUM(MID(0&amp;AW170,LARGE(INDEX(ISNUMBER(--MID(AW170,ROW($1:$8),1))*ROW($1:$8),),ROW($1:$8))+1,1)*10^ROW($1:$8)/10)</f>
        <v>30390456</v>
      </c>
      <c r="AY170" s="673" t="str">
        <f>VLOOKUP($AX170,'Item Master Data'!$A:$F,3,FALSE)</f>
        <v>Q.PEAK DUO BLK ML G10+</v>
      </c>
      <c r="AZ170" s="673">
        <f>VLOOKUP($AX170,'Item Master Data'!$A:$F,6,FALSE)</f>
        <v>400</v>
      </c>
      <c r="BA170" s="673">
        <f>X170/BB170</f>
        <v>24</v>
      </c>
      <c r="BB170" s="673">
        <f>VLOOKUP(AX170,'Item Master Data'!$A:$G,7,FALSE)</f>
        <v>32</v>
      </c>
      <c r="BC170" s="673"/>
      <c r="BD170" s="673">
        <f>W170-AZ170</f>
        <v>0</v>
      </c>
    </row>
    <row r="171" spans="1:56">
      <c r="A171" s="697"/>
      <c r="B171" s="558">
        <v>44657</v>
      </c>
      <c r="C171" s="558">
        <v>44657</v>
      </c>
      <c r="D171" s="687" t="s">
        <v>86</v>
      </c>
      <c r="E171" s="676"/>
      <c r="F171" s="688"/>
      <c r="G171" s="505">
        <v>2022</v>
      </c>
      <c r="H171" s="676">
        <v>4</v>
      </c>
      <c r="I171" s="676"/>
      <c r="J171" s="336"/>
      <c r="K171" s="676" t="s">
        <v>2230</v>
      </c>
      <c r="L171" s="676" t="s">
        <v>1986</v>
      </c>
      <c r="M171" s="677">
        <v>44652</v>
      </c>
      <c r="N171" s="677">
        <v>44652</v>
      </c>
      <c r="O171" s="677"/>
      <c r="P171" s="336">
        <v>44657</v>
      </c>
      <c r="Q171" s="336">
        <v>44664</v>
      </c>
      <c r="R171" s="336">
        <v>44669</v>
      </c>
      <c r="S171" s="335" t="s">
        <v>1729</v>
      </c>
      <c r="T171" s="335">
        <v>72</v>
      </c>
      <c r="U171" s="688">
        <v>49303156</v>
      </c>
      <c r="V171" s="335" t="s">
        <v>1072</v>
      </c>
      <c r="W171" s="676">
        <v>480</v>
      </c>
      <c r="X171" s="626">
        <v>1914</v>
      </c>
      <c r="Y171" s="525">
        <f>W171*X171</f>
        <v>918720</v>
      </c>
      <c r="Z171" s="337">
        <v>0.52</v>
      </c>
      <c r="AA171" s="682">
        <f>Y171*Z171</f>
        <v>477734.40000000002</v>
      </c>
      <c r="AB171" s="682"/>
      <c r="AC171" s="339">
        <v>0</v>
      </c>
      <c r="AD171" s="676"/>
      <c r="AE171" s="540">
        <v>41801.760000000002</v>
      </c>
      <c r="AF171" s="500">
        <f>AA171+AD171+AE171</f>
        <v>519536.16000000003</v>
      </c>
      <c r="AG171" s="335" t="s">
        <v>1073</v>
      </c>
      <c r="AH171" s="676"/>
      <c r="AI171" s="676">
        <v>60</v>
      </c>
      <c r="AJ171" s="677" t="s">
        <v>2231</v>
      </c>
      <c r="AK171" s="677" t="s">
        <v>50</v>
      </c>
      <c r="AL171" s="685" t="s">
        <v>2232</v>
      </c>
      <c r="AM171" s="335" t="s">
        <v>52</v>
      </c>
      <c r="AN171" s="518" t="s">
        <v>1719</v>
      </c>
      <c r="AO171" s="335" t="s">
        <v>1078</v>
      </c>
      <c r="AP171" s="684"/>
      <c r="AQ171" s="676" t="s">
        <v>37</v>
      </c>
      <c r="AR171" s="676"/>
      <c r="AS171" s="521"/>
      <c r="AT171" s="675" t="s">
        <v>1157</v>
      </c>
      <c r="AU171" s="675" t="s">
        <v>1078</v>
      </c>
      <c r="AV171" s="680"/>
      <c r="AW171" s="673">
        <f>U171</f>
        <v>49303156</v>
      </c>
      <c r="AX171" s="673" cm="1">
        <f t="array" ref="AX171">SUM(MID(0&amp;AW171,LARGE(INDEX(ISNUMBER(--MID(AW171,ROW($1:$8),1))*ROW($1:$8),),ROW($1:$8))+1,1)*10^ROW($1:$8)/10)</f>
        <v>49303156</v>
      </c>
      <c r="AY171" s="673" t="str">
        <f>VLOOKUP($AX171,'Item Master Data'!$A:$F,3,FALSE)</f>
        <v>Q.PEAK DUO XL G10 BFG</v>
      </c>
      <c r="AZ171" s="673">
        <f>VLOOKUP($AX171,'Item Master Data'!$A:$F,6,FALSE)</f>
        <v>480</v>
      </c>
      <c r="BA171" s="673">
        <f>X171/BB171</f>
        <v>66</v>
      </c>
      <c r="BB171" s="673">
        <f>VLOOKUP(AX171,'Item Master Data'!$A:$G,7,FALSE)</f>
        <v>29</v>
      </c>
      <c r="BC171" s="673"/>
      <c r="BD171" s="673">
        <f>W171-AZ171</f>
        <v>0</v>
      </c>
    </row>
    <row r="172" spans="1:56">
      <c r="A172" s="697"/>
      <c r="B172" s="558">
        <v>44662</v>
      </c>
      <c r="C172" s="558">
        <v>44662</v>
      </c>
      <c r="D172" s="687" t="s">
        <v>86</v>
      </c>
      <c r="E172" s="676"/>
      <c r="F172" s="688"/>
      <c r="G172" s="505">
        <v>2022</v>
      </c>
      <c r="H172" s="676">
        <v>4</v>
      </c>
      <c r="I172" s="676" t="s">
        <v>1699</v>
      </c>
      <c r="J172" s="336"/>
      <c r="K172" s="676" t="s">
        <v>2287</v>
      </c>
      <c r="L172" s="676" t="s">
        <v>1986</v>
      </c>
      <c r="M172" s="677">
        <v>44652</v>
      </c>
      <c r="N172" s="677">
        <v>44659</v>
      </c>
      <c r="O172" s="677">
        <v>44671</v>
      </c>
      <c r="P172" s="336">
        <v>44664</v>
      </c>
      <c r="Q172" s="336">
        <v>44673</v>
      </c>
      <c r="R172" s="336">
        <v>44676</v>
      </c>
      <c r="S172" s="335" t="s">
        <v>1729</v>
      </c>
      <c r="T172" s="335">
        <v>60</v>
      </c>
      <c r="U172" s="688" t="s">
        <v>2288</v>
      </c>
      <c r="V172" s="335" t="s">
        <v>973</v>
      </c>
      <c r="W172" s="676">
        <v>400</v>
      </c>
      <c r="X172" s="626">
        <v>768</v>
      </c>
      <c r="Y172" s="525">
        <f>W172*X172</f>
        <v>307200</v>
      </c>
      <c r="Z172" s="337">
        <v>0.47</v>
      </c>
      <c r="AA172" s="682">
        <f>Y172*Z172</f>
        <v>144384</v>
      </c>
      <c r="AB172" s="682"/>
      <c r="AC172" s="339">
        <v>0</v>
      </c>
      <c r="AD172" s="676"/>
      <c r="AE172" s="676">
        <v>11911.68</v>
      </c>
      <c r="AF172" s="500">
        <f>AA172+AD172+AE172</f>
        <v>156295.67999999999</v>
      </c>
      <c r="AG172" s="335" t="s">
        <v>47</v>
      </c>
      <c r="AH172" s="676"/>
      <c r="AI172" s="676">
        <v>60</v>
      </c>
      <c r="AJ172" s="677" t="s">
        <v>1881</v>
      </c>
      <c r="AK172" s="677" t="s">
        <v>1149</v>
      </c>
      <c r="AL172" s="685">
        <v>76118</v>
      </c>
      <c r="AM172" s="335" t="s">
        <v>52</v>
      </c>
      <c r="AN172" s="518" t="s">
        <v>50</v>
      </c>
      <c r="AO172" s="335" t="s">
        <v>1078</v>
      </c>
      <c r="AP172" s="684" t="s">
        <v>38</v>
      </c>
      <c r="AQ172" s="676" t="s">
        <v>37</v>
      </c>
      <c r="AR172" s="676" t="s">
        <v>1222</v>
      </c>
      <c r="AS172" s="521"/>
      <c r="AT172" s="675"/>
      <c r="AU172" s="675"/>
      <c r="AV172" s="680">
        <v>0.53</v>
      </c>
      <c r="AW172" s="673" t="str">
        <f>U172</f>
        <v>30390145H</v>
      </c>
      <c r="AX172" s="673" cm="1">
        <f t="array" ref="AX172">SUM(MID(0&amp;AW172,LARGE(INDEX(ISNUMBER(--MID(AW172,ROW($1:$8),1))*ROW($1:$8),),ROW($1:$8))+1,1)*10^ROW($1:$8)/10)</f>
        <v>30390145</v>
      </c>
      <c r="AY172" s="673" t="e">
        <f>VLOOKUP($AX172,'Item Master Data'!$A:$F,3,FALSE)</f>
        <v>#N/A</v>
      </c>
      <c r="AZ172" s="673" t="e">
        <f>VLOOKUP($AX172,'Item Master Data'!$A:$F,6,FALSE)</f>
        <v>#N/A</v>
      </c>
      <c r="BA172" s="673" t="e">
        <f>X172/BB172</f>
        <v>#N/A</v>
      </c>
      <c r="BB172" s="673" t="e">
        <f>VLOOKUP(AX172,'Item Master Data'!$A:$G,7,FALSE)</f>
        <v>#N/A</v>
      </c>
      <c r="BC172" s="673"/>
      <c r="BD172" s="673" t="e">
        <f>W172-AZ172</f>
        <v>#N/A</v>
      </c>
    </row>
    <row r="173" spans="1:56">
      <c r="A173" s="697">
        <v>10</v>
      </c>
      <c r="B173" s="558"/>
      <c r="C173" s="558"/>
      <c r="D173" s="687" t="s">
        <v>86</v>
      </c>
      <c r="E173" s="676"/>
      <c r="F173" s="688"/>
      <c r="G173" s="505">
        <v>2022</v>
      </c>
      <c r="H173" s="335">
        <v>4</v>
      </c>
      <c r="I173" s="676"/>
      <c r="J173" s="336">
        <v>44659</v>
      </c>
      <c r="K173" s="676" t="s">
        <v>1749</v>
      </c>
      <c r="L173" s="676" t="s">
        <v>1750</v>
      </c>
      <c r="M173" s="677">
        <v>44481</v>
      </c>
      <c r="N173" s="677">
        <v>44636</v>
      </c>
      <c r="O173" s="677">
        <v>44667</v>
      </c>
      <c r="P173" s="336">
        <v>44628</v>
      </c>
      <c r="Q173" s="336">
        <v>44659</v>
      </c>
      <c r="R173" s="336">
        <v>44662</v>
      </c>
      <c r="S173" s="335" t="s">
        <v>88</v>
      </c>
      <c r="T173" s="335">
        <v>60</v>
      </c>
      <c r="U173" s="688">
        <v>49403140</v>
      </c>
      <c r="V173" s="335" t="s">
        <v>973</v>
      </c>
      <c r="W173" s="676">
        <v>400</v>
      </c>
      <c r="X173" s="626">
        <v>768</v>
      </c>
      <c r="Y173" s="525">
        <f>W173*X173</f>
        <v>307200</v>
      </c>
      <c r="Z173" s="337">
        <v>0.55500000000000005</v>
      </c>
      <c r="AA173" s="682">
        <f>Y173*Z173</f>
        <v>170496.00000000003</v>
      </c>
      <c r="AB173" s="682"/>
      <c r="AC173" s="339">
        <v>0</v>
      </c>
      <c r="AD173" s="676"/>
      <c r="AE173" s="540"/>
      <c r="AF173" s="500">
        <f>AA173+AD173+AE173</f>
        <v>170496.00000000003</v>
      </c>
      <c r="AG173" s="335" t="s">
        <v>1073</v>
      </c>
      <c r="AH173" s="676"/>
      <c r="AI173" s="676">
        <v>60</v>
      </c>
      <c r="AJ173" s="677" t="s">
        <v>1354</v>
      </c>
      <c r="AK173" s="677" t="s">
        <v>1089</v>
      </c>
      <c r="AL173" s="685">
        <v>8110</v>
      </c>
      <c r="AM173" s="335" t="s">
        <v>52</v>
      </c>
      <c r="AN173" s="518" t="s">
        <v>1076</v>
      </c>
      <c r="AO173" s="335" t="s">
        <v>1078</v>
      </c>
      <c r="AP173" s="684"/>
      <c r="AQ173" s="676" t="s">
        <v>37</v>
      </c>
      <c r="AR173" s="676"/>
      <c r="AS173" s="521"/>
      <c r="AT173" s="675" t="s">
        <v>1157</v>
      </c>
      <c r="AU173" s="675" t="s">
        <v>1078</v>
      </c>
      <c r="AV173" s="680"/>
      <c r="AW173" s="673">
        <f>U173</f>
        <v>49403140</v>
      </c>
      <c r="AX173" s="673" cm="1">
        <f t="array" ref="AX173">SUM(MID(0&amp;AW173,LARGE(INDEX(ISNUMBER(--MID(AW173,ROW($1:$8),1))*ROW($1:$8),),ROW($1:$8))+1,1)*10^ROW($1:$8)/10)</f>
        <v>49403140</v>
      </c>
      <c r="AY173" s="673" t="str">
        <f>VLOOKUP($AX173,'Item Master Data'!$A:$F,3,FALSE)</f>
        <v>Q.PEAK DUO BLK ML G10+</v>
      </c>
      <c r="AZ173" s="673">
        <f>VLOOKUP($AX173,'Item Master Data'!$A:$F,6,FALSE)</f>
        <v>400</v>
      </c>
      <c r="BA173" s="673">
        <f>X173/BB173</f>
        <v>24</v>
      </c>
      <c r="BB173" s="673">
        <f>VLOOKUP(AX173,'Item Master Data'!$A:$G,7,FALSE)</f>
        <v>32</v>
      </c>
      <c r="BC173" s="673"/>
      <c r="BD173" s="673">
        <f>W173-AZ173</f>
        <v>0</v>
      </c>
    </row>
    <row r="174" spans="1:56">
      <c r="A174" s="697"/>
      <c r="B174" s="558">
        <v>44615</v>
      </c>
      <c r="C174" s="558">
        <v>44665</v>
      </c>
      <c r="D174" s="687" t="s">
        <v>86</v>
      </c>
      <c r="E174" s="676"/>
      <c r="F174" s="688" t="s">
        <v>2346</v>
      </c>
      <c r="G174" s="505">
        <v>2022</v>
      </c>
      <c r="H174" s="335">
        <v>4</v>
      </c>
      <c r="I174" s="676" t="s">
        <v>1699</v>
      </c>
      <c r="J174" s="336"/>
      <c r="K174" s="676" t="s">
        <v>2347</v>
      </c>
      <c r="L174" s="676" t="s">
        <v>1750</v>
      </c>
      <c r="M174" s="677">
        <v>44593</v>
      </c>
      <c r="N174" s="677">
        <v>44636</v>
      </c>
      <c r="O174" s="677"/>
      <c r="P174" s="336">
        <v>44665</v>
      </c>
      <c r="Q174" s="336">
        <v>44671</v>
      </c>
      <c r="R174" s="336">
        <v>44673</v>
      </c>
      <c r="S174" s="335" t="s">
        <v>88</v>
      </c>
      <c r="T174" s="335">
        <v>60</v>
      </c>
      <c r="U174" s="688">
        <v>49203132</v>
      </c>
      <c r="V174" s="676" t="s">
        <v>986</v>
      </c>
      <c r="W174" s="676">
        <v>360</v>
      </c>
      <c r="X174" s="626">
        <v>768</v>
      </c>
      <c r="Y174" s="525">
        <f>W174*X174</f>
        <v>276480</v>
      </c>
      <c r="Z174" s="337">
        <v>0.53500000000000003</v>
      </c>
      <c r="AA174" s="682">
        <f>Y174*Z174</f>
        <v>147916.80000000002</v>
      </c>
      <c r="AB174" s="682"/>
      <c r="AC174" s="339">
        <v>0</v>
      </c>
      <c r="AD174" s="676"/>
      <c r="AE174" s="676"/>
      <c r="AF174" s="500">
        <f>AA174+AD174+AE174</f>
        <v>147916.80000000002</v>
      </c>
      <c r="AG174" s="335" t="s">
        <v>1073</v>
      </c>
      <c r="AH174" s="676"/>
      <c r="AI174" s="676">
        <v>60</v>
      </c>
      <c r="AJ174" s="677" t="s">
        <v>1354</v>
      </c>
      <c r="AK174" s="677" t="s">
        <v>1089</v>
      </c>
      <c r="AL174" s="685" t="s">
        <v>2348</v>
      </c>
      <c r="AM174" s="335" t="s">
        <v>52</v>
      </c>
      <c r="AN174" s="518" t="s">
        <v>1719</v>
      </c>
      <c r="AO174" s="335" t="s">
        <v>1078</v>
      </c>
      <c r="AP174" s="684"/>
      <c r="AQ174" s="676" t="s">
        <v>37</v>
      </c>
      <c r="AR174" s="676" t="s">
        <v>1222</v>
      </c>
      <c r="AS174" s="521"/>
      <c r="AT174" s="675"/>
      <c r="AU174" s="675"/>
      <c r="AV174" s="680">
        <v>0.505</v>
      </c>
      <c r="AW174" s="673">
        <f>U174</f>
        <v>49203132</v>
      </c>
      <c r="AX174" s="673" cm="1">
        <f t="array" ref="AX174">SUM(MID(0&amp;AW174,LARGE(INDEX(ISNUMBER(--MID(AW174,ROW($1:$8),1))*ROW($1:$8),),ROW($1:$8))+1,1)*10^ROW($1:$8)/10)</f>
        <v>49203132</v>
      </c>
      <c r="AY174" s="673" t="str">
        <f>VLOOKUP($AX174,'Item Master Data'!$A:$F,3,FALSE)</f>
        <v>Q.PEAK DUO BLK G10+</v>
      </c>
      <c r="AZ174" s="673">
        <f>VLOOKUP($AX174,'Item Master Data'!$A:$F,6,FALSE)</f>
        <v>360</v>
      </c>
      <c r="BA174" s="673">
        <f>X174/BB174</f>
        <v>24</v>
      </c>
      <c r="BB174" s="673">
        <f>VLOOKUP(AX174,'Item Master Data'!$A:$G,7,FALSE)</f>
        <v>32</v>
      </c>
      <c r="BC174" s="673"/>
      <c r="BD174" s="673">
        <f>W174-AZ174</f>
        <v>0</v>
      </c>
    </row>
    <row r="175" spans="1:56">
      <c r="A175" s="697">
        <v>14</v>
      </c>
      <c r="B175" s="558">
        <v>44665</v>
      </c>
      <c r="C175" s="558">
        <v>44665</v>
      </c>
      <c r="D175" s="687" t="s">
        <v>86</v>
      </c>
      <c r="E175" s="676"/>
      <c r="F175" s="688"/>
      <c r="G175" s="505">
        <v>2022</v>
      </c>
      <c r="H175" s="335">
        <v>4</v>
      </c>
      <c r="I175" s="676"/>
      <c r="J175" s="336"/>
      <c r="K175" s="676" t="s">
        <v>2162</v>
      </c>
      <c r="L175" s="676" t="s">
        <v>2116</v>
      </c>
      <c r="M175" s="677">
        <v>44490</v>
      </c>
      <c r="N175" s="677">
        <v>44651</v>
      </c>
      <c r="O175" s="677" t="s">
        <v>2163</v>
      </c>
      <c r="P175" s="336">
        <v>44666</v>
      </c>
      <c r="Q175" s="336"/>
      <c r="R175" s="336"/>
      <c r="S175" s="335" t="s">
        <v>88</v>
      </c>
      <c r="T175" s="335">
        <v>60</v>
      </c>
      <c r="U175" s="688" t="s">
        <v>1791</v>
      </c>
      <c r="V175" s="676" t="s">
        <v>973</v>
      </c>
      <c r="W175" s="676">
        <v>400</v>
      </c>
      <c r="X175" s="626">
        <v>2304</v>
      </c>
      <c r="Y175" s="525">
        <f>W175*X175</f>
        <v>921600</v>
      </c>
      <c r="Z175" s="417">
        <v>0.55500000000000005</v>
      </c>
      <c r="AA175" s="682">
        <f>Y175*Z175</f>
        <v>511488.00000000006</v>
      </c>
      <c r="AB175" s="682"/>
      <c r="AC175" s="339">
        <v>0</v>
      </c>
      <c r="AD175" s="676"/>
      <c r="AE175" s="676"/>
      <c r="AF175" s="500">
        <f>AA175+AD175+AE175</f>
        <v>511488.00000000006</v>
      </c>
      <c r="AG175" s="335" t="s">
        <v>1073</v>
      </c>
      <c r="AH175" s="676"/>
      <c r="AI175" s="676">
        <v>60</v>
      </c>
      <c r="AJ175" s="677" t="s">
        <v>2112</v>
      </c>
      <c r="AK175" s="677" t="s">
        <v>50</v>
      </c>
      <c r="AL175" s="685">
        <v>92056</v>
      </c>
      <c r="AM175" s="335" t="s">
        <v>52</v>
      </c>
      <c r="AN175" s="518" t="s">
        <v>50</v>
      </c>
      <c r="AO175" s="335" t="s">
        <v>1078</v>
      </c>
      <c r="AP175" s="684" t="s">
        <v>38</v>
      </c>
      <c r="AQ175" s="676" t="s">
        <v>37</v>
      </c>
      <c r="AR175" s="676"/>
      <c r="AS175" s="521"/>
      <c r="AT175" s="675" t="s">
        <v>1157</v>
      </c>
      <c r="AU175" s="675" t="s">
        <v>1078</v>
      </c>
      <c r="AV175" s="680"/>
      <c r="AW175" s="673" t="str">
        <f>U175</f>
        <v>30390156H</v>
      </c>
      <c r="AX175" s="673" cm="1">
        <f t="array" ref="AX175">SUM(MID(0&amp;AW175,LARGE(INDEX(ISNUMBER(--MID(AW175,ROW($1:$8),1))*ROW($1:$8),),ROW($1:$8))+1,1)*10^ROW($1:$8)/10)</f>
        <v>30390156</v>
      </c>
      <c r="AY175" s="673" t="str">
        <f>VLOOKUP($AX175,'Item Master Data'!$A:$F,3,FALSE)</f>
        <v>Q.PEAK DUO BLK ML G10+</v>
      </c>
      <c r="AZ175" s="673">
        <f>VLOOKUP($AX175,'Item Master Data'!$A:$F,6,FALSE)</f>
        <v>400</v>
      </c>
      <c r="BA175" s="673">
        <f>X175/BB175</f>
        <v>72</v>
      </c>
      <c r="BB175" s="673">
        <f>VLOOKUP(AX175,'Item Master Data'!$A:$G,7,FALSE)</f>
        <v>32</v>
      </c>
      <c r="BC175" s="673"/>
      <c r="BD175" s="673">
        <f>W175-AZ175</f>
        <v>0</v>
      </c>
    </row>
    <row r="176" spans="1:56">
      <c r="A176" s="697"/>
      <c r="B176" s="558"/>
      <c r="C176" s="558"/>
      <c r="D176" s="687" t="s">
        <v>86</v>
      </c>
      <c r="E176" s="676"/>
      <c r="F176" s="688"/>
      <c r="G176" s="505">
        <v>2022</v>
      </c>
      <c r="H176" s="335">
        <v>4</v>
      </c>
      <c r="I176" s="676"/>
      <c r="J176" s="677"/>
      <c r="K176" s="676" t="s">
        <v>2290</v>
      </c>
      <c r="L176" s="676" t="s">
        <v>2116</v>
      </c>
      <c r="M176" s="677">
        <v>44575</v>
      </c>
      <c r="N176" s="677">
        <v>44669</v>
      </c>
      <c r="O176" s="677"/>
      <c r="P176" s="677">
        <v>44669</v>
      </c>
      <c r="Q176" s="336"/>
      <c r="R176" s="336"/>
      <c r="S176" s="335" t="s">
        <v>88</v>
      </c>
      <c r="T176" s="335">
        <v>72</v>
      </c>
      <c r="U176" s="688">
        <v>49303156</v>
      </c>
      <c r="V176" s="676" t="s">
        <v>995</v>
      </c>
      <c r="W176" s="676">
        <v>480</v>
      </c>
      <c r="X176" s="626">
        <v>1914</v>
      </c>
      <c r="Y176" s="525">
        <f>W176*X176</f>
        <v>918720</v>
      </c>
      <c r="Z176" s="337">
        <v>0.47499999999999998</v>
      </c>
      <c r="AA176" s="682">
        <f>Y176*Z176</f>
        <v>436392</v>
      </c>
      <c r="AB176" s="682"/>
      <c r="AC176" s="339">
        <v>0</v>
      </c>
      <c r="AD176" s="676"/>
      <c r="AE176" s="676"/>
      <c r="AF176" s="500">
        <f>AA176+AD176+AE176</f>
        <v>436392</v>
      </c>
      <c r="AG176" s="335" t="s">
        <v>1073</v>
      </c>
      <c r="AH176" s="676"/>
      <c r="AI176" s="676">
        <v>60</v>
      </c>
      <c r="AJ176" s="677" t="s">
        <v>2112</v>
      </c>
      <c r="AK176" s="677" t="s">
        <v>50</v>
      </c>
      <c r="AL176" s="685">
        <v>92056</v>
      </c>
      <c r="AM176" s="335" t="s">
        <v>52</v>
      </c>
      <c r="AN176" s="518" t="s">
        <v>1719</v>
      </c>
      <c r="AO176" s="335" t="s">
        <v>1078</v>
      </c>
      <c r="AP176" s="684"/>
      <c r="AQ176" s="676" t="s">
        <v>37</v>
      </c>
      <c r="AR176" s="676"/>
      <c r="AS176" s="521"/>
      <c r="AT176" s="675" t="s">
        <v>1157</v>
      </c>
      <c r="AU176" s="675" t="s">
        <v>1078</v>
      </c>
      <c r="AV176" s="680"/>
      <c r="AW176" s="673">
        <f>U176</f>
        <v>49303156</v>
      </c>
      <c r="AX176" s="673" cm="1">
        <f t="array" ref="AX176">SUM(MID(0&amp;AW176,LARGE(INDEX(ISNUMBER(--MID(AW176,ROW($1:$8),1))*ROW($1:$8),),ROW($1:$8))+1,1)*10^ROW($1:$8)/10)</f>
        <v>49303156</v>
      </c>
      <c r="AY176" s="673" t="str">
        <f>VLOOKUP($AX176,'Item Master Data'!$A:$F,3,FALSE)</f>
        <v>Q.PEAK DUO XL G10 BFG</v>
      </c>
      <c r="AZ176" s="673">
        <f>VLOOKUP($AX176,'Item Master Data'!$A:$F,6,FALSE)</f>
        <v>480</v>
      </c>
      <c r="BA176" s="673">
        <f>X176/BB176</f>
        <v>66</v>
      </c>
      <c r="BB176" s="673">
        <f>VLOOKUP(AX176,'Item Master Data'!$A:$G,7,FALSE)</f>
        <v>29</v>
      </c>
      <c r="BC176" s="673"/>
      <c r="BD176" s="673">
        <f>W176-AZ176</f>
        <v>0</v>
      </c>
    </row>
    <row r="177" spans="1:56">
      <c r="A177" s="697"/>
      <c r="B177" s="697"/>
      <c r="C177" s="558">
        <v>44634</v>
      </c>
      <c r="D177" s="687" t="s">
        <v>86</v>
      </c>
      <c r="E177" s="517" t="s">
        <v>2164</v>
      </c>
      <c r="F177" s="676"/>
      <c r="G177" s="505">
        <v>2022</v>
      </c>
      <c r="H177" s="335">
        <v>4</v>
      </c>
      <c r="I177" s="676"/>
      <c r="J177" s="336"/>
      <c r="K177" s="676" t="s">
        <v>2316</v>
      </c>
      <c r="L177" s="676" t="s">
        <v>2116</v>
      </c>
      <c r="M177" s="677">
        <v>44593</v>
      </c>
      <c r="N177" s="677">
        <v>44713</v>
      </c>
      <c r="O177" s="677"/>
      <c r="P177" s="410">
        <v>44665</v>
      </c>
      <c r="Q177" s="336">
        <v>44672</v>
      </c>
      <c r="R177" s="336">
        <v>44677</v>
      </c>
      <c r="S177" s="335" t="s">
        <v>88</v>
      </c>
      <c r="T177" s="335">
        <v>60</v>
      </c>
      <c r="U177" s="676">
        <v>49203132</v>
      </c>
      <c r="V177" s="688" t="s">
        <v>986</v>
      </c>
      <c r="W177" s="676">
        <v>360</v>
      </c>
      <c r="X177" s="626">
        <v>3072</v>
      </c>
      <c r="Y177" s="525">
        <f>W177*X177</f>
        <v>1105920</v>
      </c>
      <c r="Z177" s="337">
        <v>0.505</v>
      </c>
      <c r="AA177" s="682">
        <f>Y177*Z177</f>
        <v>558489.59999999998</v>
      </c>
      <c r="AB177" s="682"/>
      <c r="AC177" s="683">
        <v>0</v>
      </c>
      <c r="AD177" s="676"/>
      <c r="AE177" s="676"/>
      <c r="AF177" s="500">
        <f>AA177+AD177+AE177</f>
        <v>558489.59999999998</v>
      </c>
      <c r="AG177" s="335" t="s">
        <v>1073</v>
      </c>
      <c r="AH177" s="676"/>
      <c r="AI177" s="676">
        <v>60</v>
      </c>
      <c r="AJ177" s="677" t="s">
        <v>2112</v>
      </c>
      <c r="AK177" s="677" t="s">
        <v>50</v>
      </c>
      <c r="AL177" s="685" t="s">
        <v>2166</v>
      </c>
      <c r="AM177" s="335" t="s">
        <v>52</v>
      </c>
      <c r="AN177" s="518" t="s">
        <v>1719</v>
      </c>
      <c r="AO177" s="335" t="s">
        <v>1078</v>
      </c>
      <c r="AP177" s="676"/>
      <c r="AQ177" s="684" t="s">
        <v>37</v>
      </c>
      <c r="AR177" s="676" t="s">
        <v>2164</v>
      </c>
      <c r="AS177" s="521"/>
      <c r="AT177" s="675"/>
      <c r="AU177" s="675"/>
      <c r="AV177" s="680"/>
      <c r="AW177" s="673">
        <f>U177</f>
        <v>49203132</v>
      </c>
      <c r="AX177" s="673" cm="1">
        <f t="array" ref="AX177">SUM(MID(0&amp;AW177,LARGE(INDEX(ISNUMBER(--MID(AW177,ROW($1:$8),1))*ROW($1:$8),),ROW($1:$8))+1,1)*10^ROW($1:$8)/10)</f>
        <v>49203132</v>
      </c>
      <c r="AY177" s="673" t="str">
        <f>VLOOKUP($AX177,'Item Master Data'!$A:$F,3,FALSE)</f>
        <v>Q.PEAK DUO BLK G10+</v>
      </c>
      <c r="AZ177" s="673">
        <f>VLOOKUP($AX177,'Item Master Data'!$A:$F,6,FALSE)</f>
        <v>360</v>
      </c>
      <c r="BA177" s="673">
        <f>X177/BB177</f>
        <v>96</v>
      </c>
      <c r="BB177" s="673">
        <f>VLOOKUP(AX177,'Item Master Data'!$A:$G,7,FALSE)</f>
        <v>32</v>
      </c>
      <c r="BC177" s="673"/>
      <c r="BD177" s="673">
        <f>W177-AZ177</f>
        <v>0</v>
      </c>
    </row>
    <row r="178" spans="1:56">
      <c r="A178" s="697"/>
      <c r="B178" s="697"/>
      <c r="C178" s="558">
        <v>44634</v>
      </c>
      <c r="D178" s="687" t="s">
        <v>86</v>
      </c>
      <c r="E178" s="416" t="s">
        <v>2164</v>
      </c>
      <c r="F178" s="676"/>
      <c r="G178" s="505">
        <v>2022</v>
      </c>
      <c r="H178" s="335">
        <v>4</v>
      </c>
      <c r="I178" s="676">
        <v>127991</v>
      </c>
      <c r="J178" s="677">
        <v>44659</v>
      </c>
      <c r="K178" s="676" t="s">
        <v>2289</v>
      </c>
      <c r="L178" s="676" t="s">
        <v>2116</v>
      </c>
      <c r="M178" s="677">
        <v>44593</v>
      </c>
      <c r="N178" s="677">
        <v>44666</v>
      </c>
      <c r="O178" s="677"/>
      <c r="P178" s="410">
        <v>44658</v>
      </c>
      <c r="Q178" s="336">
        <v>44659</v>
      </c>
      <c r="R178" s="336">
        <v>44662</v>
      </c>
      <c r="S178" s="335" t="s">
        <v>88</v>
      </c>
      <c r="T178" s="335">
        <v>60</v>
      </c>
      <c r="U178" s="676" t="s">
        <v>1791</v>
      </c>
      <c r="V178" s="688" t="s">
        <v>973</v>
      </c>
      <c r="W178" s="676">
        <v>400</v>
      </c>
      <c r="X178" s="626">
        <v>1536</v>
      </c>
      <c r="Y178" s="525">
        <f>W178*X178</f>
        <v>614400</v>
      </c>
      <c r="Z178" s="337">
        <v>0.52500000000000002</v>
      </c>
      <c r="AA178" s="682">
        <f>Y178*Z178</f>
        <v>322560</v>
      </c>
      <c r="AB178" s="682"/>
      <c r="AC178" s="683">
        <v>0</v>
      </c>
      <c r="AD178" s="676"/>
      <c r="AE178" s="676"/>
      <c r="AF178" s="500">
        <f>AA178+AD178+AE178</f>
        <v>322560</v>
      </c>
      <c r="AG178" s="335" t="s">
        <v>1073</v>
      </c>
      <c r="AH178" s="676"/>
      <c r="AI178" s="676">
        <v>60</v>
      </c>
      <c r="AJ178" s="677" t="s">
        <v>2112</v>
      </c>
      <c r="AK178" s="677" t="s">
        <v>50</v>
      </c>
      <c r="AL178" s="685" t="s">
        <v>2166</v>
      </c>
      <c r="AM178" s="335" t="s">
        <v>52</v>
      </c>
      <c r="AN178" s="518" t="s">
        <v>50</v>
      </c>
      <c r="AO178" s="335" t="s">
        <v>1078</v>
      </c>
      <c r="AP178" s="676" t="s">
        <v>38</v>
      </c>
      <c r="AQ178" s="684" t="s">
        <v>37</v>
      </c>
      <c r="AR178" s="676" t="s">
        <v>2164</v>
      </c>
      <c r="AS178" s="521"/>
      <c r="AT178" s="675"/>
      <c r="AU178" s="412"/>
      <c r="AV178" s="680"/>
      <c r="AW178" s="673" t="str">
        <f>U178</f>
        <v>30390156H</v>
      </c>
      <c r="AX178" s="673" cm="1">
        <f t="array" ref="AX178">SUM(MID(0&amp;AW178,LARGE(INDEX(ISNUMBER(--MID(AW178,ROW($1:$8),1))*ROW($1:$8),),ROW($1:$8))+1,1)*10^ROW($1:$8)/10)</f>
        <v>30390156</v>
      </c>
      <c r="AY178" s="673" t="str">
        <f>VLOOKUP($AX178,'Item Master Data'!$A:$F,3,FALSE)</f>
        <v>Q.PEAK DUO BLK ML G10+</v>
      </c>
      <c r="AZ178" s="673">
        <f>VLOOKUP($AX178,'Item Master Data'!$A:$F,6,FALSE)</f>
        <v>400</v>
      </c>
      <c r="BA178" s="673">
        <f>X178/BB178</f>
        <v>48</v>
      </c>
      <c r="BB178" s="673">
        <f>VLOOKUP(AX178,'Item Master Data'!$A:$G,7,FALSE)</f>
        <v>32</v>
      </c>
      <c r="BC178" s="673"/>
      <c r="BD178" s="673">
        <f>W178-AZ178</f>
        <v>0</v>
      </c>
    </row>
    <row r="179" spans="1:56">
      <c r="A179" s="697"/>
      <c r="B179" s="697"/>
      <c r="C179" s="558">
        <v>44634</v>
      </c>
      <c r="D179" s="687" t="s">
        <v>86</v>
      </c>
      <c r="E179" s="416" t="s">
        <v>2164</v>
      </c>
      <c r="F179" s="676"/>
      <c r="G179" s="505">
        <v>2022</v>
      </c>
      <c r="H179" s="335">
        <v>4</v>
      </c>
      <c r="I179" s="676"/>
      <c r="J179" s="677"/>
      <c r="K179" s="676" t="s">
        <v>2315</v>
      </c>
      <c r="L179" s="335" t="s">
        <v>2116</v>
      </c>
      <c r="M179" s="677">
        <v>44593</v>
      </c>
      <c r="N179" s="677">
        <v>44666</v>
      </c>
      <c r="O179" s="677"/>
      <c r="P179" s="704">
        <v>44663</v>
      </c>
      <c r="Q179" s="336">
        <v>44671</v>
      </c>
      <c r="R179" s="336">
        <v>44671</v>
      </c>
      <c r="S179" s="335" t="s">
        <v>88</v>
      </c>
      <c r="T179" s="335">
        <v>60</v>
      </c>
      <c r="U179" s="676" t="s">
        <v>1791</v>
      </c>
      <c r="V179" s="688" t="s">
        <v>973</v>
      </c>
      <c r="W179" s="335">
        <v>400</v>
      </c>
      <c r="X179" s="626">
        <v>768</v>
      </c>
      <c r="Y179" s="525">
        <f>W179*X179</f>
        <v>307200</v>
      </c>
      <c r="Z179" s="337">
        <v>0.52500000000000002</v>
      </c>
      <c r="AA179" s="682">
        <f>Y179*Z179</f>
        <v>161280</v>
      </c>
      <c r="AB179" s="682"/>
      <c r="AC179" s="683">
        <v>0</v>
      </c>
      <c r="AD179" s="676"/>
      <c r="AE179" s="676"/>
      <c r="AF179" s="500">
        <f>AA179+AD179+AE179</f>
        <v>161280</v>
      </c>
      <c r="AG179" s="335" t="s">
        <v>1073</v>
      </c>
      <c r="AH179" s="335"/>
      <c r="AI179" s="676">
        <v>60</v>
      </c>
      <c r="AJ179" s="677" t="s">
        <v>2112</v>
      </c>
      <c r="AK179" s="677" t="s">
        <v>50</v>
      </c>
      <c r="AL179" s="685" t="s">
        <v>2166</v>
      </c>
      <c r="AM179" s="335" t="s">
        <v>52</v>
      </c>
      <c r="AN179" s="518" t="s">
        <v>50</v>
      </c>
      <c r="AO179" s="335" t="s">
        <v>1078</v>
      </c>
      <c r="AP179" s="676" t="s">
        <v>38</v>
      </c>
      <c r="AQ179" s="684" t="s">
        <v>37</v>
      </c>
      <c r="AR179" s="676" t="s">
        <v>2164</v>
      </c>
      <c r="AS179" s="521"/>
      <c r="AT179" s="675"/>
      <c r="AU179" s="675"/>
      <c r="AV179" s="680"/>
      <c r="AW179" s="673" t="str">
        <f>U179</f>
        <v>30390156H</v>
      </c>
      <c r="AX179" s="673" cm="1">
        <f t="array" ref="AX179">SUM(MID(0&amp;AW179,LARGE(INDEX(ISNUMBER(--MID(AW179,ROW($1:$8),1))*ROW($1:$8),),ROW($1:$8))+1,1)*10^ROW($1:$8)/10)</f>
        <v>30390156</v>
      </c>
      <c r="AY179" s="673" t="str">
        <f>VLOOKUP($AX179,'Item Master Data'!$A:$F,3,FALSE)</f>
        <v>Q.PEAK DUO BLK ML G10+</v>
      </c>
      <c r="AZ179" s="673">
        <f>VLOOKUP($AX179,'Item Master Data'!$A:$F,6,FALSE)</f>
        <v>400</v>
      </c>
      <c r="BA179" s="673">
        <f>X179/BB179</f>
        <v>24</v>
      </c>
      <c r="BB179" s="673">
        <f>VLOOKUP(AX179,'Item Master Data'!$A:$G,7,FALSE)</f>
        <v>32</v>
      </c>
      <c r="BC179" s="673"/>
      <c r="BD179" s="673">
        <f>W179-AZ179</f>
        <v>0</v>
      </c>
    </row>
    <row r="180" spans="1:56">
      <c r="A180" s="697" t="s">
        <v>2311</v>
      </c>
      <c r="B180" s="558">
        <v>44545</v>
      </c>
      <c r="C180" s="558">
        <v>44575</v>
      </c>
      <c r="D180" s="687" t="s">
        <v>86</v>
      </c>
      <c r="E180" s="676"/>
      <c r="F180" s="688"/>
      <c r="G180" s="505">
        <v>2022</v>
      </c>
      <c r="H180" s="335">
        <v>4</v>
      </c>
      <c r="I180" s="676"/>
      <c r="J180" s="677"/>
      <c r="K180" s="676" t="s">
        <v>2325</v>
      </c>
      <c r="L180" s="676" t="s">
        <v>2111</v>
      </c>
      <c r="M180" s="677">
        <v>44490</v>
      </c>
      <c r="N180" s="677">
        <v>44589</v>
      </c>
      <c r="O180" s="677">
        <v>44651</v>
      </c>
      <c r="P180" s="704">
        <v>44663</v>
      </c>
      <c r="Q180" s="336"/>
      <c r="R180" s="336"/>
      <c r="S180" s="335" t="s">
        <v>88</v>
      </c>
      <c r="T180" s="335">
        <v>60</v>
      </c>
      <c r="U180" s="688">
        <v>49203132</v>
      </c>
      <c r="V180" s="335" t="s">
        <v>986</v>
      </c>
      <c r="W180" s="335">
        <v>360</v>
      </c>
      <c r="X180" s="626">
        <v>768</v>
      </c>
      <c r="Y180" s="525">
        <f>W180*X180</f>
        <v>276480</v>
      </c>
      <c r="Z180" s="417">
        <v>0.53500000000000003</v>
      </c>
      <c r="AA180" s="682">
        <f>Y180*Z180</f>
        <v>147916.80000000002</v>
      </c>
      <c r="AB180" s="682"/>
      <c r="AC180" s="683">
        <v>0</v>
      </c>
      <c r="AD180" s="676"/>
      <c r="AE180" s="540"/>
      <c r="AF180" s="500">
        <f>AA180+AD180+AE180</f>
        <v>147916.80000000002</v>
      </c>
      <c r="AG180" s="335" t="s">
        <v>1073</v>
      </c>
      <c r="AH180" s="335"/>
      <c r="AI180" s="676">
        <v>60</v>
      </c>
      <c r="AJ180" s="677" t="s">
        <v>2112</v>
      </c>
      <c r="AK180" s="677" t="s">
        <v>50</v>
      </c>
      <c r="AL180" s="685">
        <v>92056</v>
      </c>
      <c r="AM180" s="335" t="s">
        <v>52</v>
      </c>
      <c r="AN180" s="518" t="s">
        <v>1719</v>
      </c>
      <c r="AO180" s="335" t="s">
        <v>1078</v>
      </c>
      <c r="AP180" s="684"/>
      <c r="AQ180" s="676" t="s">
        <v>37</v>
      </c>
      <c r="AR180" s="676"/>
      <c r="AS180" s="521"/>
      <c r="AT180" s="675" t="s">
        <v>1157</v>
      </c>
      <c r="AU180" s="675" t="s">
        <v>1078</v>
      </c>
      <c r="AV180" s="680"/>
      <c r="AW180" s="673">
        <f>U180</f>
        <v>49203132</v>
      </c>
      <c r="AX180" s="673" cm="1">
        <f t="array" ref="AX180">SUM(MID(0&amp;AW180,LARGE(INDEX(ISNUMBER(--MID(AW180,ROW($1:$8),1))*ROW($1:$8),),ROW($1:$8))+1,1)*10^ROW($1:$8)/10)</f>
        <v>49203132</v>
      </c>
      <c r="AY180" s="673" t="str">
        <f>VLOOKUP($AX180,'Item Master Data'!$A:$F,3,FALSE)</f>
        <v>Q.PEAK DUO BLK G10+</v>
      </c>
      <c r="AZ180" s="673">
        <f>VLOOKUP($AX180,'Item Master Data'!$A:$F,6,FALSE)</f>
        <v>360</v>
      </c>
      <c r="BA180" s="673">
        <f>X180/BB180</f>
        <v>24</v>
      </c>
      <c r="BB180" s="673">
        <f>VLOOKUP(AX180,'Item Master Data'!$A:$G,7,FALSE)</f>
        <v>32</v>
      </c>
      <c r="BC180" s="673"/>
      <c r="BD180" s="673">
        <f>W180-AZ180</f>
        <v>0</v>
      </c>
    </row>
    <row r="181" spans="1:56">
      <c r="A181" s="697">
        <v>10</v>
      </c>
      <c r="B181" s="558">
        <v>44665</v>
      </c>
      <c r="C181" s="558">
        <v>44665</v>
      </c>
      <c r="D181" s="687" t="s">
        <v>86</v>
      </c>
      <c r="E181" s="532"/>
      <c r="F181" s="688"/>
      <c r="G181" s="505">
        <v>2022</v>
      </c>
      <c r="H181" s="335">
        <v>4</v>
      </c>
      <c r="I181" s="676"/>
      <c r="J181" s="677"/>
      <c r="K181" s="676" t="s">
        <v>2110</v>
      </c>
      <c r="L181" s="676" t="s">
        <v>2111</v>
      </c>
      <c r="M181" s="677">
        <v>44490</v>
      </c>
      <c r="N181" s="677">
        <v>44620</v>
      </c>
      <c r="O181" s="677">
        <v>44679</v>
      </c>
      <c r="P181" s="336" t="s">
        <v>5304</v>
      </c>
      <c r="Q181" s="336"/>
      <c r="R181" s="336"/>
      <c r="S181" s="335" t="s">
        <v>88</v>
      </c>
      <c r="T181" s="335">
        <v>60</v>
      </c>
      <c r="U181" s="688"/>
      <c r="V181" s="335" t="s">
        <v>986</v>
      </c>
      <c r="W181" s="335">
        <v>360</v>
      </c>
      <c r="X181" s="626">
        <v>3072</v>
      </c>
      <c r="Y181" s="525">
        <f>W181*X181</f>
        <v>1105920</v>
      </c>
      <c r="Z181" s="417">
        <v>0.53500000000000003</v>
      </c>
      <c r="AA181" s="682">
        <f>Y181*Z181</f>
        <v>591667.20000000007</v>
      </c>
      <c r="AB181" s="682"/>
      <c r="AC181" s="683">
        <v>0</v>
      </c>
      <c r="AD181" s="676"/>
      <c r="AE181" s="676"/>
      <c r="AF181" s="500">
        <f>AA181+AD181+AE181</f>
        <v>591667.20000000007</v>
      </c>
      <c r="AG181" s="335" t="s">
        <v>1073</v>
      </c>
      <c r="AH181" s="335"/>
      <c r="AI181" s="676">
        <v>60</v>
      </c>
      <c r="AJ181" s="677" t="s">
        <v>2112</v>
      </c>
      <c r="AK181" s="677" t="s">
        <v>50</v>
      </c>
      <c r="AL181" s="685">
        <v>92056</v>
      </c>
      <c r="AM181" s="335" t="s">
        <v>52</v>
      </c>
      <c r="AN181" s="518" t="s">
        <v>50</v>
      </c>
      <c r="AO181" s="335" t="s">
        <v>1078</v>
      </c>
      <c r="AP181" s="684" t="s">
        <v>38</v>
      </c>
      <c r="AQ181" s="676" t="s">
        <v>37</v>
      </c>
      <c r="AR181" s="676"/>
      <c r="AS181" s="521"/>
      <c r="AT181" s="675" t="s">
        <v>1157</v>
      </c>
      <c r="AU181" s="675" t="s">
        <v>1078</v>
      </c>
      <c r="AV181" s="680"/>
      <c r="AW181" s="673">
        <f>U181</f>
        <v>0</v>
      </c>
      <c r="AX181" s="673" cm="1">
        <f t="array" ref="AX181">SUM(MID(0&amp;AW181,LARGE(INDEX(ISNUMBER(--MID(AW181,ROW($1:$8),1))*ROW($1:$8),),ROW($1:$8))+1,1)*10^ROW($1:$8)/10)</f>
        <v>0</v>
      </c>
      <c r="AY181" s="673" t="e">
        <f>VLOOKUP($AX181,'Item Master Data'!$A:$F,3,FALSE)</f>
        <v>#N/A</v>
      </c>
      <c r="AZ181" s="673" t="e">
        <f>VLOOKUP($AX181,'Item Master Data'!$A:$F,6,FALSE)</f>
        <v>#N/A</v>
      </c>
      <c r="BA181" s="673" t="e">
        <f>X181/BB181</f>
        <v>#N/A</v>
      </c>
      <c r="BB181" s="673" t="e">
        <f>VLOOKUP(AX181,'Item Master Data'!$A:$G,7,FALSE)</f>
        <v>#N/A</v>
      </c>
      <c r="BC181" s="673"/>
      <c r="BD181" s="673" t="e">
        <f>W181-AZ181</f>
        <v>#N/A</v>
      </c>
    </row>
    <row r="182" spans="1:56">
      <c r="A182" s="697"/>
      <c r="B182" s="558">
        <v>44657</v>
      </c>
      <c r="C182" s="558">
        <v>44657</v>
      </c>
      <c r="D182" s="676" t="s">
        <v>86</v>
      </c>
      <c r="E182" s="532"/>
      <c r="F182" s="676"/>
      <c r="G182" s="505">
        <v>2022</v>
      </c>
      <c r="H182" s="676">
        <v>4</v>
      </c>
      <c r="I182" s="676" t="s">
        <v>5306</v>
      </c>
      <c r="J182" s="677"/>
      <c r="K182" s="685" t="s">
        <v>2328</v>
      </c>
      <c r="L182" s="676" t="s">
        <v>2329</v>
      </c>
      <c r="M182" s="677">
        <v>44644</v>
      </c>
      <c r="N182" s="677">
        <v>44675</v>
      </c>
      <c r="O182" s="677"/>
      <c r="P182" s="677">
        <v>44666</v>
      </c>
      <c r="Q182" s="677"/>
      <c r="R182" s="677"/>
      <c r="S182" s="676" t="s">
        <v>88</v>
      </c>
      <c r="T182" s="676">
        <v>72</v>
      </c>
      <c r="U182" s="676" t="s">
        <v>2330</v>
      </c>
      <c r="V182" s="676" t="s">
        <v>1155</v>
      </c>
      <c r="W182" s="676">
        <v>420</v>
      </c>
      <c r="X182" s="626">
        <v>58</v>
      </c>
      <c r="Y182" s="525">
        <f>W182*X182</f>
        <v>24360</v>
      </c>
      <c r="Z182" s="337">
        <v>0.45</v>
      </c>
      <c r="AA182" s="682">
        <f>Y182*Z182</f>
        <v>10962</v>
      </c>
      <c r="AB182" s="682"/>
      <c r="AC182" s="683">
        <v>0</v>
      </c>
      <c r="AD182" s="692"/>
      <c r="AE182" s="684"/>
      <c r="AF182" s="500">
        <f>AA182+AD182+AE182</f>
        <v>10962</v>
      </c>
      <c r="AG182" s="335" t="s">
        <v>1982</v>
      </c>
      <c r="AH182" s="335">
        <v>100</v>
      </c>
      <c r="AI182" s="676">
        <v>0</v>
      </c>
      <c r="AJ182" s="676" t="s">
        <v>2331</v>
      </c>
      <c r="AK182" s="676" t="s">
        <v>50</v>
      </c>
      <c r="AL182" s="676">
        <v>90248</v>
      </c>
      <c r="AM182" s="335" t="s">
        <v>52</v>
      </c>
      <c r="AN182" s="676" t="s">
        <v>50</v>
      </c>
      <c r="AO182" s="335" t="s">
        <v>1078</v>
      </c>
      <c r="AP182" s="684" t="s">
        <v>92</v>
      </c>
      <c r="AQ182" s="684" t="s">
        <v>37</v>
      </c>
      <c r="AR182" s="684" t="s">
        <v>1222</v>
      </c>
      <c r="AS182" s="694"/>
      <c r="AT182" s="675" t="s">
        <v>1509</v>
      </c>
      <c r="AU182" s="675"/>
      <c r="AV182" s="680">
        <v>0.5</v>
      </c>
      <c r="AW182" s="673" t="str">
        <f>U182</f>
        <v>30383260R</v>
      </c>
      <c r="AX182" s="673" cm="1">
        <f t="array" ref="AX182">SUM(MID(0&amp;AW182,LARGE(INDEX(ISNUMBER(--MID(AW182,ROW($1:$8),1))*ROW($1:$8),),ROW($1:$8))+1,1)*10^ROW($1:$8)/10)</f>
        <v>30383260</v>
      </c>
      <c r="AY182" s="673" t="str">
        <f>VLOOKUP($AX182,'Item Master Data'!$A:$F,3,FALSE)</f>
        <v>Q.PEAK DUO L G8</v>
      </c>
      <c r="AZ182" s="673">
        <f>VLOOKUP($AX182,'Item Master Data'!$A:$F,6,FALSE)</f>
        <v>420</v>
      </c>
      <c r="BA182" s="673">
        <f>X182/BB182</f>
        <v>2</v>
      </c>
      <c r="BB182" s="673">
        <f>VLOOKUP(AX182,'Item Master Data'!$A:$G,7,FALSE)</f>
        <v>29</v>
      </c>
      <c r="BC182" s="673"/>
      <c r="BD182" s="673">
        <f>W182-AZ182</f>
        <v>0</v>
      </c>
    </row>
    <row r="183" spans="1:56">
      <c r="A183" s="697"/>
      <c r="B183" s="558">
        <v>44642</v>
      </c>
      <c r="C183" s="558">
        <v>44642</v>
      </c>
      <c r="D183" s="687" t="s">
        <v>86</v>
      </c>
      <c r="E183" s="676"/>
      <c r="F183" s="688"/>
      <c r="G183" s="505">
        <v>2022</v>
      </c>
      <c r="H183" s="676">
        <v>4</v>
      </c>
      <c r="I183" s="676" t="s">
        <v>5307</v>
      </c>
      <c r="J183" s="677">
        <v>44665</v>
      </c>
      <c r="K183" s="676" t="s">
        <v>2334</v>
      </c>
      <c r="L183" s="676" t="s">
        <v>1784</v>
      </c>
      <c r="M183" s="677">
        <v>44566</v>
      </c>
      <c r="N183" s="677">
        <v>44603</v>
      </c>
      <c r="O183" s="677"/>
      <c r="P183" s="677">
        <v>44657</v>
      </c>
      <c r="Q183" s="677">
        <v>44665</v>
      </c>
      <c r="R183" s="677">
        <v>44665</v>
      </c>
      <c r="S183" s="676" t="s">
        <v>1712</v>
      </c>
      <c r="T183" s="676">
        <v>60</v>
      </c>
      <c r="U183" s="688" t="s">
        <v>1904</v>
      </c>
      <c r="V183" s="676" t="s">
        <v>691</v>
      </c>
      <c r="W183" s="676">
        <v>340</v>
      </c>
      <c r="X183" s="626">
        <v>832</v>
      </c>
      <c r="Y183" s="525">
        <f>W183*X183</f>
        <v>282880</v>
      </c>
      <c r="Z183" s="337">
        <v>0.46499999999999997</v>
      </c>
      <c r="AA183" s="682">
        <f>Y183*Z183</f>
        <v>131539.19999999998</v>
      </c>
      <c r="AB183" s="682"/>
      <c r="AC183" s="683">
        <v>0</v>
      </c>
      <c r="AD183" s="676"/>
      <c r="AE183" s="540"/>
      <c r="AF183" s="500">
        <f>AA183+AD183+AE183</f>
        <v>131539.19999999998</v>
      </c>
      <c r="AG183" s="676" t="s">
        <v>1073</v>
      </c>
      <c r="AH183" s="676">
        <v>100</v>
      </c>
      <c r="AI183" s="676">
        <v>0</v>
      </c>
      <c r="AJ183" s="677" t="s">
        <v>1875</v>
      </c>
      <c r="AK183" s="677" t="s">
        <v>50</v>
      </c>
      <c r="AL183" s="685">
        <v>93291</v>
      </c>
      <c r="AM183" s="676" t="s">
        <v>52</v>
      </c>
      <c r="AN183" s="518" t="s">
        <v>50</v>
      </c>
      <c r="AO183" s="335" t="s">
        <v>1078</v>
      </c>
      <c r="AP183" s="684" t="s">
        <v>38</v>
      </c>
      <c r="AQ183" s="676" t="s">
        <v>37</v>
      </c>
      <c r="AR183" s="676" t="s">
        <v>1222</v>
      </c>
      <c r="AS183" s="521"/>
      <c r="AT183" s="675"/>
      <c r="AU183" s="675"/>
      <c r="AV183" s="680">
        <v>0.46499999999999997</v>
      </c>
      <c r="AW183" s="673" t="str">
        <f>U183</f>
        <v>30376609H</v>
      </c>
      <c r="AX183" s="673" cm="1">
        <f t="array" ref="AX183">SUM(MID(0&amp;AW183,LARGE(INDEX(ISNUMBER(--MID(AW183,ROW($1:$8),1))*ROW($1:$8),),ROW($1:$8))+1,1)*10^ROW($1:$8)/10)</f>
        <v>30376609</v>
      </c>
      <c r="AY183" s="673" t="str">
        <f>VLOOKUP($AX183,'Item Master Data'!$A:$F,3,FALSE)</f>
        <v>Q.PEAK DUO BLK G6+</v>
      </c>
      <c r="AZ183" s="673">
        <f>VLOOKUP($AX183,'Item Master Data'!$A:$F,6,FALSE)</f>
        <v>340</v>
      </c>
      <c r="BA183" s="673">
        <f>X183/BB183</f>
        <v>26</v>
      </c>
      <c r="BB183" s="673">
        <f>VLOOKUP(AX183,'Item Master Data'!$A:$G,7,FALSE)</f>
        <v>32</v>
      </c>
      <c r="BC183" s="673"/>
      <c r="BD183" s="673">
        <f>W183-AZ183</f>
        <v>0</v>
      </c>
    </row>
    <row r="184" spans="1:56">
      <c r="A184" s="697"/>
      <c r="B184" s="558">
        <v>44642</v>
      </c>
      <c r="C184" s="558">
        <v>44642</v>
      </c>
      <c r="D184" s="687" t="s">
        <v>86</v>
      </c>
      <c r="E184" s="676" t="s">
        <v>2336</v>
      </c>
      <c r="F184" s="688"/>
      <c r="G184" s="505">
        <v>2022</v>
      </c>
      <c r="H184" s="335">
        <v>4</v>
      </c>
      <c r="I184" s="335">
        <v>2005142</v>
      </c>
      <c r="J184" s="677"/>
      <c r="K184" s="676" t="s">
        <v>2337</v>
      </c>
      <c r="L184" s="335" t="s">
        <v>1784</v>
      </c>
      <c r="M184" s="677">
        <v>44566</v>
      </c>
      <c r="N184" s="677">
        <v>44603</v>
      </c>
      <c r="O184" s="677"/>
      <c r="P184" s="336" t="s">
        <v>2338</v>
      </c>
      <c r="Q184" s="336"/>
      <c r="R184" s="336"/>
      <c r="S184" s="335" t="s">
        <v>1712</v>
      </c>
      <c r="T184" s="335">
        <v>60</v>
      </c>
      <c r="U184" s="688" t="s">
        <v>2124</v>
      </c>
      <c r="V184" s="676" t="s">
        <v>691</v>
      </c>
      <c r="W184" s="335">
        <v>340</v>
      </c>
      <c r="X184" s="626">
        <v>2554</v>
      </c>
      <c r="Y184" s="525">
        <f>W184*X184</f>
        <v>868360</v>
      </c>
      <c r="Z184" s="337">
        <v>0.46499999999999997</v>
      </c>
      <c r="AA184" s="682">
        <f>Y184*Z184</f>
        <v>403787.39999999997</v>
      </c>
      <c r="AB184" s="682"/>
      <c r="AC184" s="683">
        <v>0</v>
      </c>
      <c r="AD184" s="676"/>
      <c r="AE184" s="540"/>
      <c r="AF184" s="500">
        <f>AA184+AD184+AE184</f>
        <v>403787.39999999997</v>
      </c>
      <c r="AG184" s="676" t="s">
        <v>1073</v>
      </c>
      <c r="AH184" s="676">
        <v>100</v>
      </c>
      <c r="AI184" s="676">
        <v>0</v>
      </c>
      <c r="AJ184" s="677" t="s">
        <v>1875</v>
      </c>
      <c r="AK184" s="677" t="s">
        <v>50</v>
      </c>
      <c r="AL184" s="685">
        <v>93291</v>
      </c>
      <c r="AM184" s="676" t="s">
        <v>52</v>
      </c>
      <c r="AN184" s="518" t="s">
        <v>50</v>
      </c>
      <c r="AO184" s="335" t="s">
        <v>1078</v>
      </c>
      <c r="AP184" s="684" t="s">
        <v>38</v>
      </c>
      <c r="AQ184" s="676" t="s">
        <v>37</v>
      </c>
      <c r="AR184" s="676" t="s">
        <v>1222</v>
      </c>
      <c r="AS184" s="521"/>
      <c r="AT184" s="675"/>
      <c r="AU184" s="675"/>
      <c r="AV184" s="680">
        <v>0.46499999999999997</v>
      </c>
      <c r="AW184" s="673" t="str">
        <f>U184</f>
        <v>30376609C</v>
      </c>
      <c r="AX184" s="673" cm="1">
        <f t="array" ref="AX184">SUM(MID(0&amp;AW184,LARGE(INDEX(ISNUMBER(--MID(AW184,ROW($1:$8),1))*ROW($1:$8),),ROW($1:$8))+1,1)*10^ROW($1:$8)/10)</f>
        <v>30376609</v>
      </c>
      <c r="AY184" s="673" t="str">
        <f>VLOOKUP($AX184,'Item Master Data'!$A:$F,3,FALSE)</f>
        <v>Q.PEAK DUO BLK G6+</v>
      </c>
      <c r="AZ184" s="673">
        <f>VLOOKUP($AX184,'Item Master Data'!$A:$F,6,FALSE)</f>
        <v>340</v>
      </c>
      <c r="BA184" s="673">
        <f>X184/BB184</f>
        <v>79.8125</v>
      </c>
      <c r="BB184" s="673">
        <f>VLOOKUP(AX184,'Item Master Data'!$A:$G,7,FALSE)</f>
        <v>32</v>
      </c>
      <c r="BC184" s="673"/>
      <c r="BD184" s="673">
        <f>W184-AZ184</f>
        <v>0</v>
      </c>
    </row>
    <row r="185" spans="1:56">
      <c r="A185" s="697"/>
      <c r="B185" s="558">
        <v>44648</v>
      </c>
      <c r="C185" s="558">
        <v>44648</v>
      </c>
      <c r="D185" s="687" t="s">
        <v>86</v>
      </c>
      <c r="E185" s="517"/>
      <c r="F185" s="676"/>
      <c r="G185" s="505">
        <v>2022</v>
      </c>
      <c r="H185" s="676">
        <v>4</v>
      </c>
      <c r="I185" s="676" t="s">
        <v>5306</v>
      </c>
      <c r="J185" s="677"/>
      <c r="K185" s="676">
        <v>220021673</v>
      </c>
      <c r="L185" s="676" t="s">
        <v>2351</v>
      </c>
      <c r="M185" s="677">
        <v>44630</v>
      </c>
      <c r="N185" s="677">
        <v>44630</v>
      </c>
      <c r="O185" s="677"/>
      <c r="P185" s="410">
        <v>44669</v>
      </c>
      <c r="Q185" s="677"/>
      <c r="R185" s="677"/>
      <c r="S185" s="676" t="s">
        <v>1729</v>
      </c>
      <c r="T185" s="676">
        <v>72</v>
      </c>
      <c r="U185" s="688">
        <v>49303156</v>
      </c>
      <c r="V185" s="688" t="s">
        <v>1072</v>
      </c>
      <c r="W185" s="676">
        <v>480</v>
      </c>
      <c r="X185" s="626">
        <v>435</v>
      </c>
      <c r="Y185" s="525">
        <f>W185*X185</f>
        <v>208800</v>
      </c>
      <c r="Z185" s="337">
        <v>0.5</v>
      </c>
      <c r="AA185" s="682">
        <f>Y185*Z185</f>
        <v>104400</v>
      </c>
      <c r="AB185" s="682"/>
      <c r="AC185" s="683">
        <v>0</v>
      </c>
      <c r="AD185" s="676"/>
      <c r="AE185" s="676"/>
      <c r="AF185" s="500">
        <f>AA185+AD185+AE185</f>
        <v>104400</v>
      </c>
      <c r="AG185" s="335" t="s">
        <v>1073</v>
      </c>
      <c r="AH185" s="335">
        <v>100</v>
      </c>
      <c r="AI185" s="676"/>
      <c r="AJ185" s="677" t="s">
        <v>2352</v>
      </c>
      <c r="AK185" s="677" t="s">
        <v>50</v>
      </c>
      <c r="AL185" s="685" t="s">
        <v>2353</v>
      </c>
      <c r="AM185" s="335" t="s">
        <v>52</v>
      </c>
      <c r="AN185" s="518" t="s">
        <v>1719</v>
      </c>
      <c r="AO185" s="335" t="s">
        <v>1078</v>
      </c>
      <c r="AP185" s="684"/>
      <c r="AQ185" s="684" t="s">
        <v>37</v>
      </c>
      <c r="AR185" s="676"/>
      <c r="AS185" s="559"/>
      <c r="AT185" s="675"/>
      <c r="AU185" s="675"/>
      <c r="AV185" s="680"/>
      <c r="AW185" s="673">
        <f>U185</f>
        <v>49303156</v>
      </c>
      <c r="AX185" s="673" cm="1">
        <f t="array" ref="AX185">SUM(MID(0&amp;AW185,LARGE(INDEX(ISNUMBER(--MID(AW185,ROW($1:$8),1))*ROW($1:$8),),ROW($1:$8))+1,1)*10^ROW($1:$8)/10)</f>
        <v>49303156</v>
      </c>
      <c r="AY185" s="673" t="str">
        <f>VLOOKUP($AX185,'Item Master Data'!$A:$F,3,FALSE)</f>
        <v>Q.PEAK DUO XL G10 BFG</v>
      </c>
      <c r="AZ185" s="673">
        <f>VLOOKUP($AX185,'Item Master Data'!$A:$F,6,FALSE)</f>
        <v>480</v>
      </c>
      <c r="BA185" s="673">
        <f>X185/BB185</f>
        <v>15</v>
      </c>
      <c r="BB185" s="673">
        <f>VLOOKUP(AX185,'Item Master Data'!$A:$G,7,FALSE)</f>
        <v>29</v>
      </c>
      <c r="BC185" s="673"/>
      <c r="BD185" s="673">
        <f>W185-AZ185</f>
        <v>0</v>
      </c>
    </row>
    <row r="186" spans="1:56">
      <c r="A186" s="697"/>
      <c r="B186" s="558">
        <v>44635</v>
      </c>
      <c r="C186" s="558">
        <v>44636</v>
      </c>
      <c r="D186" s="687" t="s">
        <v>86</v>
      </c>
      <c r="E186" s="676"/>
      <c r="F186" s="688"/>
      <c r="G186" s="505">
        <v>2022</v>
      </c>
      <c r="H186" s="335">
        <v>4</v>
      </c>
      <c r="I186" s="676">
        <v>127947</v>
      </c>
      <c r="J186" s="677">
        <v>44663</v>
      </c>
      <c r="K186" s="676">
        <v>101490</v>
      </c>
      <c r="L186" s="335" t="s">
        <v>2335</v>
      </c>
      <c r="M186" s="677">
        <v>44481</v>
      </c>
      <c r="N186" s="677">
        <v>44594</v>
      </c>
      <c r="O186" s="677" t="s">
        <v>1794</v>
      </c>
      <c r="P186" s="677">
        <v>44657</v>
      </c>
      <c r="Q186" s="677">
        <v>44663</v>
      </c>
      <c r="R186" s="677">
        <v>44663</v>
      </c>
      <c r="S186" s="335" t="s">
        <v>1712</v>
      </c>
      <c r="T186" s="676">
        <v>60</v>
      </c>
      <c r="U186" s="688" t="s">
        <v>1290</v>
      </c>
      <c r="V186" s="676" t="s">
        <v>973</v>
      </c>
      <c r="W186" s="335">
        <v>400</v>
      </c>
      <c r="X186" s="626">
        <v>768</v>
      </c>
      <c r="Y186" s="525">
        <f>W186*X186</f>
        <v>307200</v>
      </c>
      <c r="Z186" s="417">
        <v>0.57499999999999996</v>
      </c>
      <c r="AA186" s="682">
        <f>Y186*Z186</f>
        <v>176640</v>
      </c>
      <c r="AB186" s="682"/>
      <c r="AC186" s="683">
        <v>0</v>
      </c>
      <c r="AD186" s="676"/>
      <c r="AE186" s="540">
        <v>14572.800000000001</v>
      </c>
      <c r="AF186" s="500">
        <f>AA186+AD186+AE186</f>
        <v>191212.79999999999</v>
      </c>
      <c r="AG186" s="676" t="s">
        <v>1073</v>
      </c>
      <c r="AH186" s="676">
        <v>100</v>
      </c>
      <c r="AI186" s="676">
        <v>0</v>
      </c>
      <c r="AJ186" s="677" t="s">
        <v>2112</v>
      </c>
      <c r="AK186" s="677" t="s">
        <v>50</v>
      </c>
      <c r="AL186" s="685">
        <v>92058</v>
      </c>
      <c r="AM186" s="676" t="s">
        <v>52</v>
      </c>
      <c r="AN186" s="518" t="s">
        <v>50</v>
      </c>
      <c r="AO186" s="335" t="s">
        <v>1078</v>
      </c>
      <c r="AP186" s="684" t="s">
        <v>38</v>
      </c>
      <c r="AQ186" s="676" t="s">
        <v>37</v>
      </c>
      <c r="AR186" s="676"/>
      <c r="AS186" s="521"/>
      <c r="AT186" s="675" t="s">
        <v>1157</v>
      </c>
      <c r="AU186" s="675" t="s">
        <v>1078</v>
      </c>
      <c r="AV186" s="680"/>
      <c r="AW186" s="673" t="str">
        <f>U186</f>
        <v>30390456H</v>
      </c>
      <c r="AX186" s="673" cm="1">
        <f t="array" ref="AX186">SUM(MID(0&amp;AW186,LARGE(INDEX(ISNUMBER(--MID(AW186,ROW($1:$8),1))*ROW($1:$8),),ROW($1:$8))+1,1)*10^ROW($1:$8)/10)</f>
        <v>30390456</v>
      </c>
      <c r="AY186" s="673" t="str">
        <f>VLOOKUP($AX186,'Item Master Data'!$A:$F,3,FALSE)</f>
        <v>Q.PEAK DUO BLK ML G10+</v>
      </c>
      <c r="AZ186" s="673">
        <f>VLOOKUP($AX186,'Item Master Data'!$A:$F,6,FALSE)</f>
        <v>400</v>
      </c>
      <c r="BA186" s="673">
        <f>X186/BB186</f>
        <v>24</v>
      </c>
      <c r="BB186" s="673">
        <f>VLOOKUP(AX186,'Item Master Data'!$A:$G,7,FALSE)</f>
        <v>32</v>
      </c>
      <c r="BC186" s="673"/>
      <c r="BD186" s="673">
        <f>W186-AZ186</f>
        <v>0</v>
      </c>
    </row>
    <row r="187" spans="1:56">
      <c r="A187" s="697"/>
      <c r="B187" s="558">
        <v>44635</v>
      </c>
      <c r="C187" s="558">
        <v>44636</v>
      </c>
      <c r="D187" s="687" t="s">
        <v>86</v>
      </c>
      <c r="E187" s="676" t="s">
        <v>2359</v>
      </c>
      <c r="F187" s="688" t="s">
        <v>1152</v>
      </c>
      <c r="G187" s="505">
        <v>2022</v>
      </c>
      <c r="H187" s="335">
        <v>4</v>
      </c>
      <c r="I187" s="335"/>
      <c r="J187" s="336"/>
      <c r="K187" s="676">
        <v>101491</v>
      </c>
      <c r="L187" s="335" t="s">
        <v>2335</v>
      </c>
      <c r="M187" s="677">
        <v>44481</v>
      </c>
      <c r="N187" s="677">
        <v>44622</v>
      </c>
      <c r="O187" s="677"/>
      <c r="P187" s="336">
        <v>44664</v>
      </c>
      <c r="Q187" s="336"/>
      <c r="R187" s="336"/>
      <c r="S187" s="335" t="s">
        <v>1712</v>
      </c>
      <c r="T187" s="335">
        <v>60</v>
      </c>
      <c r="U187" s="688" t="s">
        <v>2360</v>
      </c>
      <c r="V187" s="676" t="s">
        <v>973</v>
      </c>
      <c r="W187" s="335">
        <v>400</v>
      </c>
      <c r="X187" s="626">
        <v>768</v>
      </c>
      <c r="Y187" s="525">
        <f>W187*X187</f>
        <v>307200</v>
      </c>
      <c r="Z187" s="417">
        <v>0.57499999999999996</v>
      </c>
      <c r="AA187" s="682">
        <f>Y187*Z187</f>
        <v>176640</v>
      </c>
      <c r="AB187" s="682"/>
      <c r="AC187" s="683">
        <v>0</v>
      </c>
      <c r="AD187" s="676"/>
      <c r="AE187" s="540">
        <v>14572.800000000001</v>
      </c>
      <c r="AF187" s="500">
        <f>AA187+AD187+AE187</f>
        <v>191212.79999999999</v>
      </c>
      <c r="AG187" s="676" t="s">
        <v>1073</v>
      </c>
      <c r="AH187" s="676">
        <v>100</v>
      </c>
      <c r="AI187" s="676">
        <v>0</v>
      </c>
      <c r="AJ187" s="677" t="s">
        <v>2112</v>
      </c>
      <c r="AK187" s="677" t="s">
        <v>50</v>
      </c>
      <c r="AL187" s="685">
        <v>92058</v>
      </c>
      <c r="AM187" s="676" t="s">
        <v>52</v>
      </c>
      <c r="AN187" s="518" t="s">
        <v>50</v>
      </c>
      <c r="AO187" s="335" t="s">
        <v>1078</v>
      </c>
      <c r="AP187" s="684" t="s">
        <v>38</v>
      </c>
      <c r="AQ187" s="676" t="s">
        <v>37</v>
      </c>
      <c r="AR187" s="676"/>
      <c r="AS187" s="521"/>
      <c r="AT187" s="675" t="s">
        <v>1157</v>
      </c>
      <c r="AU187" s="675" t="s">
        <v>1078</v>
      </c>
      <c r="AV187" s="680"/>
      <c r="AW187" s="673" t="str">
        <f>U187</f>
        <v>30390156F</v>
      </c>
      <c r="AX187" s="673" cm="1">
        <f t="array" ref="AX187">SUM(MID(0&amp;AW187,LARGE(INDEX(ISNUMBER(--MID(AW187,ROW($1:$8),1))*ROW($1:$8),),ROW($1:$8))+1,1)*10^ROW($1:$8)/10)</f>
        <v>30390156</v>
      </c>
      <c r="AY187" s="673" t="str">
        <f>VLOOKUP($AX187,'Item Master Data'!$A:$F,3,FALSE)</f>
        <v>Q.PEAK DUO BLK ML G10+</v>
      </c>
      <c r="AZ187" s="673">
        <f>VLOOKUP($AX187,'Item Master Data'!$A:$F,6,FALSE)</f>
        <v>400</v>
      </c>
      <c r="BA187" s="673">
        <f>X187/BB187</f>
        <v>24</v>
      </c>
      <c r="BB187" s="673">
        <f>VLOOKUP(AX187,'Item Master Data'!$A:$G,7,FALSE)</f>
        <v>32</v>
      </c>
      <c r="BC187" s="673"/>
      <c r="BD187" s="673">
        <f>W187-AZ187</f>
        <v>0</v>
      </c>
    </row>
    <row r="188" spans="1:56">
      <c r="A188" s="697"/>
      <c r="B188" s="558">
        <v>44635</v>
      </c>
      <c r="C188" s="558">
        <v>44636</v>
      </c>
      <c r="D188" s="687" t="s">
        <v>86</v>
      </c>
      <c r="E188" s="676" t="s">
        <v>2361</v>
      </c>
      <c r="F188" s="688" t="s">
        <v>1152</v>
      </c>
      <c r="G188" s="505">
        <v>2022</v>
      </c>
      <c r="H188" s="335">
        <v>4</v>
      </c>
      <c r="I188" s="676">
        <v>2004026</v>
      </c>
      <c r="J188" s="677"/>
      <c r="K188" s="676">
        <v>101492</v>
      </c>
      <c r="L188" s="676" t="s">
        <v>2335</v>
      </c>
      <c r="M188" s="677">
        <v>44481</v>
      </c>
      <c r="N188" s="677">
        <v>44652</v>
      </c>
      <c r="O188" s="677"/>
      <c r="P188" s="336" t="s">
        <v>1335</v>
      </c>
      <c r="Q188" s="336"/>
      <c r="R188" s="336"/>
      <c r="S188" s="335" t="s">
        <v>1712</v>
      </c>
      <c r="T188" s="335">
        <v>60</v>
      </c>
      <c r="U188" s="688" t="s">
        <v>2360</v>
      </c>
      <c r="V188" s="335" t="s">
        <v>973</v>
      </c>
      <c r="W188" s="676">
        <v>400</v>
      </c>
      <c r="X188" s="626">
        <v>768</v>
      </c>
      <c r="Y188" s="525">
        <f>W188*X188</f>
        <v>307200</v>
      </c>
      <c r="Z188" s="417">
        <v>0.57499999999999996</v>
      </c>
      <c r="AA188" s="682">
        <f>Y188*Z188</f>
        <v>176640</v>
      </c>
      <c r="AB188" s="682"/>
      <c r="AC188" s="683">
        <v>0</v>
      </c>
      <c r="AD188" s="676"/>
      <c r="AE188" s="540">
        <v>14572.800000000001</v>
      </c>
      <c r="AF188" s="500">
        <f>AA188+AD188+AE188</f>
        <v>191212.79999999999</v>
      </c>
      <c r="AG188" s="335" t="s">
        <v>1073</v>
      </c>
      <c r="AH188" s="335">
        <v>100</v>
      </c>
      <c r="AI188" s="676">
        <v>0</v>
      </c>
      <c r="AJ188" s="677" t="s">
        <v>2112</v>
      </c>
      <c r="AK188" s="677" t="s">
        <v>50</v>
      </c>
      <c r="AL188" s="685">
        <v>92058</v>
      </c>
      <c r="AM188" s="335" t="s">
        <v>52</v>
      </c>
      <c r="AN188" s="518" t="s">
        <v>50</v>
      </c>
      <c r="AO188" s="335" t="s">
        <v>1078</v>
      </c>
      <c r="AP188" s="684"/>
      <c r="AQ188" s="676" t="s">
        <v>37</v>
      </c>
      <c r="AR188" s="676"/>
      <c r="AS188" s="521"/>
      <c r="AT188" s="675" t="s">
        <v>1157</v>
      </c>
      <c r="AU188" s="675" t="s">
        <v>1078</v>
      </c>
      <c r="AV188" s="680"/>
      <c r="AW188" s="673" t="str">
        <f>U188</f>
        <v>30390156F</v>
      </c>
      <c r="AX188" s="673" cm="1">
        <f t="array" ref="AX188">SUM(MID(0&amp;AW188,LARGE(INDEX(ISNUMBER(--MID(AW188,ROW($1:$8),1))*ROW($1:$8),),ROW($1:$8))+1,1)*10^ROW($1:$8)/10)</f>
        <v>30390156</v>
      </c>
      <c r="AY188" s="673" t="str">
        <f>VLOOKUP($AX188,'Item Master Data'!$A:$F,3,FALSE)</f>
        <v>Q.PEAK DUO BLK ML G10+</v>
      </c>
      <c r="AZ188" s="673">
        <f>VLOOKUP($AX188,'Item Master Data'!$A:$F,6,FALSE)</f>
        <v>400</v>
      </c>
      <c r="BA188" s="673">
        <f>X188/BB188</f>
        <v>24</v>
      </c>
      <c r="BB188" s="673">
        <f>VLOOKUP(AX188,'Item Master Data'!$A:$G,7,FALSE)</f>
        <v>32</v>
      </c>
      <c r="BC188" s="673"/>
      <c r="BD188" s="673">
        <f>W188-AZ188</f>
        <v>0</v>
      </c>
    </row>
    <row r="189" spans="1:56">
      <c r="A189" s="697"/>
      <c r="B189" s="558">
        <v>44575</v>
      </c>
      <c r="C189" s="558">
        <v>44575</v>
      </c>
      <c r="D189" s="687" t="s">
        <v>86</v>
      </c>
      <c r="E189" s="676" t="s">
        <v>5302</v>
      </c>
      <c r="F189" s="688"/>
      <c r="G189" s="505">
        <v>2022</v>
      </c>
      <c r="H189" s="335">
        <v>5</v>
      </c>
      <c r="I189" s="676" t="s">
        <v>1742</v>
      </c>
      <c r="J189" s="677"/>
      <c r="K189" s="676">
        <v>4953</v>
      </c>
      <c r="L189" s="676" t="s">
        <v>1710</v>
      </c>
      <c r="M189" s="677">
        <v>44572</v>
      </c>
      <c r="N189" s="677">
        <v>44572</v>
      </c>
      <c r="O189" s="677"/>
      <c r="P189" s="336" t="s">
        <v>1711</v>
      </c>
      <c r="Q189" s="336"/>
      <c r="R189" s="336"/>
      <c r="S189" s="335" t="s">
        <v>1712</v>
      </c>
      <c r="T189" s="335">
        <v>72</v>
      </c>
      <c r="U189" s="688">
        <v>49303156</v>
      </c>
      <c r="V189" s="335" t="s">
        <v>1072</v>
      </c>
      <c r="W189" s="676">
        <v>480</v>
      </c>
      <c r="X189" s="626">
        <v>406</v>
      </c>
      <c r="Y189" s="525">
        <f>W189*X189</f>
        <v>194880</v>
      </c>
      <c r="Z189" s="337">
        <v>0.48000000000000004</v>
      </c>
      <c r="AA189" s="682">
        <f>Y189*Z189</f>
        <v>93542.400000000009</v>
      </c>
      <c r="AB189" s="682"/>
      <c r="AC189" s="683">
        <v>0</v>
      </c>
      <c r="AD189" s="676"/>
      <c r="AE189" s="540"/>
      <c r="AF189" s="500">
        <f>AA189+AD189+AE189</f>
        <v>93542.400000000009</v>
      </c>
      <c r="AG189" s="335" t="s">
        <v>47</v>
      </c>
      <c r="AH189" s="676">
        <v>100</v>
      </c>
      <c r="AI189" s="676"/>
      <c r="AJ189" s="677" t="s">
        <v>1714</v>
      </c>
      <c r="AK189" s="677" t="s">
        <v>50</v>
      </c>
      <c r="AL189" s="685" t="s">
        <v>1715</v>
      </c>
      <c r="AM189" s="335" t="s">
        <v>52</v>
      </c>
      <c r="AN189" s="518" t="s">
        <v>1076</v>
      </c>
      <c r="AO189" s="335" t="s">
        <v>1078</v>
      </c>
      <c r="AP189" s="684"/>
      <c r="AQ189" s="676" t="s">
        <v>37</v>
      </c>
      <c r="AR189" s="676"/>
      <c r="AS189" s="521"/>
      <c r="AT189" s="675" t="s">
        <v>1509</v>
      </c>
      <c r="AU189" s="675"/>
      <c r="AV189" s="680"/>
      <c r="AW189" s="673">
        <f>U189</f>
        <v>49303156</v>
      </c>
      <c r="AX189" s="673" cm="1">
        <f t="array" ref="AX189">SUM(MID(0&amp;AW189,LARGE(INDEX(ISNUMBER(--MID(AW189,ROW($1:$8),1))*ROW($1:$8),),ROW($1:$8))+1,1)*10^ROW($1:$8)/10)</f>
        <v>49303156</v>
      </c>
      <c r="AY189" s="673" t="str">
        <f>VLOOKUP($AX189,'Item Master Data'!$A:$F,3,FALSE)</f>
        <v>Q.PEAK DUO XL G10 BFG</v>
      </c>
      <c r="AZ189" s="673">
        <f>VLOOKUP($AX189,'Item Master Data'!$A:$F,6,FALSE)</f>
        <v>480</v>
      </c>
      <c r="BA189" s="673">
        <f>X189/BB189</f>
        <v>14</v>
      </c>
      <c r="BB189" s="673">
        <f>VLOOKUP(AX189,'Item Master Data'!$A:$G,7,FALSE)</f>
        <v>29</v>
      </c>
      <c r="BC189" s="673"/>
      <c r="BD189" s="673">
        <f>W189-AZ189</f>
        <v>0</v>
      </c>
    </row>
    <row r="190" spans="1:56">
      <c r="A190" s="697"/>
      <c r="B190" s="558"/>
      <c r="C190" s="558"/>
      <c r="D190" s="687" t="s">
        <v>86</v>
      </c>
      <c r="E190" s="676"/>
      <c r="F190" s="688"/>
      <c r="G190" s="505">
        <v>2022</v>
      </c>
      <c r="H190" s="335">
        <v>5</v>
      </c>
      <c r="I190" s="676"/>
      <c r="J190" s="677"/>
      <c r="K190" s="676">
        <v>249435</v>
      </c>
      <c r="L190" s="676" t="s">
        <v>2050</v>
      </c>
      <c r="M190" s="677">
        <v>44595</v>
      </c>
      <c r="N190" s="677">
        <v>44682</v>
      </c>
      <c r="O190" s="677"/>
      <c r="P190" s="336"/>
      <c r="Q190" s="336"/>
      <c r="R190" s="336"/>
      <c r="S190" s="335" t="s">
        <v>88</v>
      </c>
      <c r="T190" s="335">
        <v>72</v>
      </c>
      <c r="U190" s="688" t="s">
        <v>1887</v>
      </c>
      <c r="V190" s="676" t="s">
        <v>1004</v>
      </c>
      <c r="W190" s="676">
        <v>475</v>
      </c>
      <c r="X190" s="626">
        <v>870</v>
      </c>
      <c r="Y190" s="525">
        <f>W190*X190</f>
        <v>413250</v>
      </c>
      <c r="Z190" s="337">
        <v>0.5</v>
      </c>
      <c r="AA190" s="682">
        <f>Y190*Z190</f>
        <v>206625</v>
      </c>
      <c r="AB190" s="682"/>
      <c r="AC190" s="683">
        <v>0</v>
      </c>
      <c r="AD190" s="676"/>
      <c r="AE190" s="676"/>
      <c r="AF190" s="500">
        <f>AA190+AD190+AE190</f>
        <v>206625</v>
      </c>
      <c r="AG190" s="335" t="s">
        <v>1073</v>
      </c>
      <c r="AH190" s="676">
        <v>5</v>
      </c>
      <c r="AI190" s="676">
        <v>60</v>
      </c>
      <c r="AJ190" s="677" t="s">
        <v>2051</v>
      </c>
      <c r="AK190" s="677" t="s">
        <v>50</v>
      </c>
      <c r="AL190" s="685" t="s">
        <v>2052</v>
      </c>
      <c r="AM190" s="335" t="s">
        <v>52</v>
      </c>
      <c r="AN190" s="518" t="s">
        <v>50</v>
      </c>
      <c r="AO190" s="335" t="s">
        <v>1078</v>
      </c>
      <c r="AP190" s="684"/>
      <c r="AQ190" s="676" t="s">
        <v>37</v>
      </c>
      <c r="AR190" s="676" t="s">
        <v>1222</v>
      </c>
      <c r="AS190" s="521"/>
      <c r="AT190" s="675" t="s">
        <v>1509</v>
      </c>
      <c r="AU190" s="675"/>
      <c r="AV190" s="680">
        <v>0.78999999999999992</v>
      </c>
      <c r="AW190" s="673" t="str">
        <f>U190</f>
        <v>30397471C</v>
      </c>
      <c r="AX190" s="673" cm="1">
        <f t="array" ref="AX190">SUM(MID(0&amp;AW190,LARGE(INDEX(ISNUMBER(--MID(AW190,ROW($1:$8),1))*ROW($1:$8),),ROW($1:$8))+1,1)*10^ROW($1:$8)/10)</f>
        <v>30397471</v>
      </c>
      <c r="AY190" s="673" t="str">
        <f>VLOOKUP($AX190,'Item Master Data'!$A:$F,3,FALSE)</f>
        <v>Q.PEAK DUO XL G10</v>
      </c>
      <c r="AZ190" s="673">
        <f>VLOOKUP($AX190,'Item Master Data'!$A:$F,6,FALSE)</f>
        <v>475</v>
      </c>
      <c r="BA190" s="673">
        <f>X190/BB190</f>
        <v>30</v>
      </c>
      <c r="BB190" s="673">
        <f>VLOOKUP(AX190,'Item Master Data'!$A:$G,7,FALSE)</f>
        <v>29</v>
      </c>
      <c r="BC190" s="673"/>
      <c r="BD190" s="673">
        <f>W190-AZ190</f>
        <v>0</v>
      </c>
    </row>
    <row r="191" spans="1:56">
      <c r="A191" s="697"/>
      <c r="B191" s="558">
        <v>44629</v>
      </c>
      <c r="C191" s="558">
        <v>44629</v>
      </c>
      <c r="D191" s="687" t="s">
        <v>86</v>
      </c>
      <c r="E191" s="676"/>
      <c r="F191" s="688"/>
      <c r="G191" s="505">
        <v>2022</v>
      </c>
      <c r="H191" s="335">
        <v>5</v>
      </c>
      <c r="I191" s="676"/>
      <c r="J191" s="677"/>
      <c r="K191" s="676" t="s">
        <v>1757</v>
      </c>
      <c r="L191" s="676" t="s">
        <v>1717</v>
      </c>
      <c r="M191" s="677">
        <v>44480</v>
      </c>
      <c r="N191" s="677">
        <v>44684</v>
      </c>
      <c r="O191" s="677"/>
      <c r="P191" s="336"/>
      <c r="Q191" s="336"/>
      <c r="R191" s="336"/>
      <c r="S191" s="335" t="s">
        <v>88</v>
      </c>
      <c r="T191" s="335">
        <v>60</v>
      </c>
      <c r="U191" s="688"/>
      <c r="V191" s="676" t="s">
        <v>986</v>
      </c>
      <c r="W191" s="676">
        <v>360</v>
      </c>
      <c r="X191" s="626">
        <v>832</v>
      </c>
      <c r="Y191" s="525">
        <f>W191*X191</f>
        <v>299520</v>
      </c>
      <c r="Z191" s="417">
        <v>0.53</v>
      </c>
      <c r="AA191" s="682">
        <f>Y191*Z191</f>
        <v>158745.60000000001</v>
      </c>
      <c r="AB191" s="682"/>
      <c r="AC191" s="683">
        <v>0</v>
      </c>
      <c r="AD191" s="676"/>
      <c r="AE191" s="676"/>
      <c r="AF191" s="500">
        <f>AA191+AD191+AE191</f>
        <v>158745.60000000001</v>
      </c>
      <c r="AG191" s="335" t="s">
        <v>1073</v>
      </c>
      <c r="AH191" s="676"/>
      <c r="AI191" s="676">
        <v>60</v>
      </c>
      <c r="AJ191" s="677" t="s">
        <v>1718</v>
      </c>
      <c r="AK191" s="677" t="s">
        <v>50</v>
      </c>
      <c r="AL191" s="685" t="s">
        <v>1753</v>
      </c>
      <c r="AM191" s="335" t="s">
        <v>52</v>
      </c>
      <c r="AN191" s="518" t="s">
        <v>50</v>
      </c>
      <c r="AO191" s="335" t="s">
        <v>1078</v>
      </c>
      <c r="AP191" s="684" t="s">
        <v>38</v>
      </c>
      <c r="AQ191" s="676" t="s">
        <v>37</v>
      </c>
      <c r="AR191" s="676"/>
      <c r="AS191" s="521"/>
      <c r="AT191" s="675" t="s">
        <v>1077</v>
      </c>
      <c r="AU191" s="675"/>
      <c r="AV191" s="680"/>
      <c r="AW191" s="673">
        <f>U191</f>
        <v>0</v>
      </c>
      <c r="AX191" s="673" cm="1">
        <f t="array" ref="AX191">SUM(MID(0&amp;AW191,LARGE(INDEX(ISNUMBER(--MID(AW191,ROW($1:$8),1))*ROW($1:$8),),ROW($1:$8))+1,1)*10^ROW($1:$8)/10)</f>
        <v>0</v>
      </c>
      <c r="AY191" s="673" t="e">
        <f>VLOOKUP($AX191,'Item Master Data'!$A:$F,3,FALSE)</f>
        <v>#N/A</v>
      </c>
      <c r="AZ191" s="673" t="e">
        <f>VLOOKUP($AX191,'Item Master Data'!$A:$F,6,FALSE)</f>
        <v>#N/A</v>
      </c>
      <c r="BA191" s="673" t="e">
        <f>X191/BB191</f>
        <v>#N/A</v>
      </c>
      <c r="BB191" s="673" t="e">
        <f>VLOOKUP(AX191,'Item Master Data'!$A:$G,7,FALSE)</f>
        <v>#N/A</v>
      </c>
      <c r="BC191" s="673"/>
      <c r="BD191" s="673" t="e">
        <f>W191-AZ191</f>
        <v>#N/A</v>
      </c>
    </row>
    <row r="192" spans="1:56">
      <c r="A192" s="697"/>
      <c r="B192" s="697"/>
      <c r="C192" s="697"/>
      <c r="D192" s="676" t="s">
        <v>86</v>
      </c>
      <c r="E192" s="676"/>
      <c r="F192" s="676"/>
      <c r="G192" s="505">
        <v>2022</v>
      </c>
      <c r="H192" s="335">
        <v>5</v>
      </c>
      <c r="I192" s="676"/>
      <c r="J192" s="677"/>
      <c r="K192" s="676" t="s">
        <v>1764</v>
      </c>
      <c r="L192" s="676" t="s">
        <v>1717</v>
      </c>
      <c r="M192" s="677">
        <v>44595</v>
      </c>
      <c r="N192" s="677">
        <v>44683</v>
      </c>
      <c r="O192" s="677"/>
      <c r="P192" s="336"/>
      <c r="Q192" s="336"/>
      <c r="R192" s="336"/>
      <c r="S192" s="335" t="s">
        <v>88</v>
      </c>
      <c r="T192" s="335">
        <v>60</v>
      </c>
      <c r="U192" s="676"/>
      <c r="V192" s="335" t="s">
        <v>973</v>
      </c>
      <c r="W192" s="676">
        <v>400</v>
      </c>
      <c r="X192" s="626">
        <v>768</v>
      </c>
      <c r="Y192" s="525">
        <f>W192*X192</f>
        <v>307200</v>
      </c>
      <c r="Z192" s="337">
        <v>0.55000000000000004</v>
      </c>
      <c r="AA192" s="682">
        <f>Y192*Z192</f>
        <v>168960</v>
      </c>
      <c r="AB192" s="682"/>
      <c r="AC192" s="683">
        <v>0</v>
      </c>
      <c r="AD192" s="692"/>
      <c r="AE192" s="684"/>
      <c r="AF192" s="500">
        <f>AA192+AD192+AE192</f>
        <v>168960</v>
      </c>
      <c r="AG192" s="335" t="s">
        <v>1073</v>
      </c>
      <c r="AH192" s="676"/>
      <c r="AI192" s="676">
        <v>60</v>
      </c>
      <c r="AJ192" s="676" t="s">
        <v>1718</v>
      </c>
      <c r="AK192" s="676" t="s">
        <v>1149</v>
      </c>
      <c r="AL192" s="676">
        <v>92806</v>
      </c>
      <c r="AM192" s="335" t="s">
        <v>52</v>
      </c>
      <c r="AN192" s="676"/>
      <c r="AO192" s="335" t="s">
        <v>1078</v>
      </c>
      <c r="AP192" s="684" t="s">
        <v>92</v>
      </c>
      <c r="AQ192" s="684" t="s">
        <v>37</v>
      </c>
      <c r="AR192" s="684" t="s">
        <v>1222</v>
      </c>
      <c r="AS192" s="694"/>
      <c r="AT192" s="675" t="s">
        <v>1509</v>
      </c>
      <c r="AU192" s="675"/>
      <c r="AV192" s="680">
        <v>0.5</v>
      </c>
      <c r="AW192" s="673">
        <f>U192</f>
        <v>0</v>
      </c>
      <c r="AX192" s="673" cm="1">
        <f t="array" ref="AX192">SUM(MID(0&amp;AW192,LARGE(INDEX(ISNUMBER(--MID(AW192,ROW($1:$8),1))*ROW($1:$8),),ROW($1:$8))+1,1)*10^ROW($1:$8)/10)</f>
        <v>0</v>
      </c>
      <c r="AY192" s="673" t="e">
        <f>VLOOKUP($AX192,'Item Master Data'!$A:$F,3,FALSE)</f>
        <v>#N/A</v>
      </c>
      <c r="AZ192" s="673" t="e">
        <f>VLOOKUP($AX192,'Item Master Data'!$A:$F,6,FALSE)</f>
        <v>#N/A</v>
      </c>
      <c r="BA192" s="673" t="e">
        <f>X192/BB192</f>
        <v>#N/A</v>
      </c>
      <c r="BB192" s="673" t="e">
        <f>VLOOKUP(AX192,'Item Master Data'!$A:$G,7,FALSE)</f>
        <v>#N/A</v>
      </c>
      <c r="BC192" s="673"/>
      <c r="BD192" s="673" t="e">
        <f>W192-AZ192</f>
        <v>#N/A</v>
      </c>
    </row>
    <row r="193" spans="1:56">
      <c r="A193" s="697"/>
      <c r="B193" s="697"/>
      <c r="C193" s="697"/>
      <c r="D193" s="676" t="s">
        <v>86</v>
      </c>
      <c r="E193" s="676"/>
      <c r="F193" s="676"/>
      <c r="G193" s="505">
        <v>2022</v>
      </c>
      <c r="H193" s="335">
        <v>5</v>
      </c>
      <c r="I193" s="676"/>
      <c r="J193" s="677"/>
      <c r="K193" s="676" t="s">
        <v>1763</v>
      </c>
      <c r="L193" s="676" t="s">
        <v>1717</v>
      </c>
      <c r="M193" s="677">
        <v>44595</v>
      </c>
      <c r="N193" s="677">
        <v>44655</v>
      </c>
      <c r="O193" s="677">
        <v>44685</v>
      </c>
      <c r="P193" s="336"/>
      <c r="Q193" s="336"/>
      <c r="R193" s="336"/>
      <c r="S193" s="335" t="s">
        <v>88</v>
      </c>
      <c r="T193" s="335">
        <v>60</v>
      </c>
      <c r="U193" s="676"/>
      <c r="V193" s="676" t="s">
        <v>1231</v>
      </c>
      <c r="W193" s="676">
        <v>360</v>
      </c>
      <c r="X193" s="626">
        <v>832</v>
      </c>
      <c r="Y193" s="525">
        <f>W193*X193</f>
        <v>299520</v>
      </c>
      <c r="Z193" s="680">
        <v>0.83000000000000007</v>
      </c>
      <c r="AA193" s="682">
        <f>Y193*Z193</f>
        <v>248601.60000000003</v>
      </c>
      <c r="AB193" s="682"/>
      <c r="AC193" s="683">
        <v>0</v>
      </c>
      <c r="AD193" s="692"/>
      <c r="AE193" s="684"/>
      <c r="AF193" s="500">
        <f>AA193+AD193+AE193</f>
        <v>248601.60000000003</v>
      </c>
      <c r="AG193" s="335" t="s">
        <v>1073</v>
      </c>
      <c r="AH193" s="676"/>
      <c r="AI193" s="676">
        <v>60</v>
      </c>
      <c r="AJ193" s="676" t="s">
        <v>1718</v>
      </c>
      <c r="AK193" s="676" t="s">
        <v>1149</v>
      </c>
      <c r="AL193" s="676">
        <v>92806</v>
      </c>
      <c r="AM193" s="335" t="s">
        <v>52</v>
      </c>
      <c r="AN193" s="676"/>
      <c r="AO193" s="335" t="s">
        <v>1078</v>
      </c>
      <c r="AP193" s="684" t="s">
        <v>92</v>
      </c>
      <c r="AQ193" s="684" t="s">
        <v>37</v>
      </c>
      <c r="AR193" s="684" t="s">
        <v>1222</v>
      </c>
      <c r="AS193" s="694"/>
      <c r="AT193" s="675" t="s">
        <v>1509</v>
      </c>
      <c r="AU193" s="675"/>
      <c r="AV193" s="680">
        <v>0.5</v>
      </c>
      <c r="AW193" s="673">
        <f>U193</f>
        <v>0</v>
      </c>
      <c r="AX193" s="673" cm="1">
        <f t="array" ref="AX193">SUM(MID(0&amp;AW193,LARGE(INDEX(ISNUMBER(--MID(AW193,ROW($1:$8),1))*ROW($1:$8),),ROW($1:$8))+1,1)*10^ROW($1:$8)/10)</f>
        <v>0</v>
      </c>
      <c r="AY193" s="673" t="e">
        <f>VLOOKUP($AX193,'Item Master Data'!$A:$F,3,FALSE)</f>
        <v>#N/A</v>
      </c>
      <c r="AZ193" s="673" t="e">
        <f>VLOOKUP($AX193,'Item Master Data'!$A:$F,6,FALSE)</f>
        <v>#N/A</v>
      </c>
      <c r="BA193" s="673" t="e">
        <f>X193/BB193</f>
        <v>#N/A</v>
      </c>
      <c r="BB193" s="673" t="e">
        <f>VLOOKUP(AX193,'Item Master Data'!$A:$G,7,FALSE)</f>
        <v>#N/A</v>
      </c>
      <c r="BC193" s="673"/>
      <c r="BD193" s="673" t="e">
        <f>W193-AZ193</f>
        <v>#N/A</v>
      </c>
    </row>
    <row r="194" spans="1:56">
      <c r="A194" s="697">
        <v>10</v>
      </c>
      <c r="B194" s="558"/>
      <c r="C194" s="558"/>
      <c r="D194" s="687" t="s">
        <v>86</v>
      </c>
      <c r="E194" s="676"/>
      <c r="F194" s="688"/>
      <c r="G194" s="505">
        <v>2022</v>
      </c>
      <c r="H194" s="335">
        <v>5</v>
      </c>
      <c r="I194" s="676"/>
      <c r="J194" s="677"/>
      <c r="K194" s="676" t="s">
        <v>1792</v>
      </c>
      <c r="L194" s="335" t="s">
        <v>1793</v>
      </c>
      <c r="M194" s="677">
        <v>44546</v>
      </c>
      <c r="N194" s="677">
        <v>44614</v>
      </c>
      <c r="O194" s="677" t="s">
        <v>1794</v>
      </c>
      <c r="P194" s="336"/>
      <c r="Q194" s="336"/>
      <c r="R194" s="336"/>
      <c r="S194" s="335" t="s">
        <v>88</v>
      </c>
      <c r="T194" s="335">
        <v>60</v>
      </c>
      <c r="U194" s="688" t="s">
        <v>1290</v>
      </c>
      <c r="V194" s="335" t="s">
        <v>973</v>
      </c>
      <c r="W194" s="676">
        <v>400</v>
      </c>
      <c r="X194" s="626">
        <v>2944</v>
      </c>
      <c r="Y194" s="525">
        <f>W194*X194</f>
        <v>1177600</v>
      </c>
      <c r="Z194" s="337">
        <v>0.55000000000000004</v>
      </c>
      <c r="AA194" s="682">
        <f>Y194*Z194</f>
        <v>647680</v>
      </c>
      <c r="AB194" s="682"/>
      <c r="AC194" s="683"/>
      <c r="AD194" s="676"/>
      <c r="AE194" s="676"/>
      <c r="AF194" s="500">
        <f>AA194+AD194+AE194</f>
        <v>647680</v>
      </c>
      <c r="AG194" s="335" t="s">
        <v>1073</v>
      </c>
      <c r="AH194" s="335"/>
      <c r="AI194" s="676">
        <v>60</v>
      </c>
      <c r="AJ194" s="677" t="s">
        <v>1795</v>
      </c>
      <c r="AK194" s="677" t="s">
        <v>50</v>
      </c>
      <c r="AL194" s="685">
        <v>93305</v>
      </c>
      <c r="AM194" s="335" t="s">
        <v>52</v>
      </c>
      <c r="AN194" s="518" t="s">
        <v>50</v>
      </c>
      <c r="AO194" s="335" t="s">
        <v>1078</v>
      </c>
      <c r="AP194" s="684"/>
      <c r="AQ194" s="676" t="s">
        <v>37</v>
      </c>
      <c r="AR194" s="676" t="s">
        <v>1700</v>
      </c>
      <c r="AS194" s="521"/>
      <c r="AT194" s="675"/>
      <c r="AU194" s="675"/>
      <c r="AV194" s="680">
        <v>0.45500000000000002</v>
      </c>
      <c r="AW194" s="673" t="str">
        <f>U194</f>
        <v>30390456H</v>
      </c>
      <c r="AX194" s="673" cm="1">
        <f t="array" ref="AX194">SUM(MID(0&amp;AW194,LARGE(INDEX(ISNUMBER(--MID(AW194,ROW($1:$8),1))*ROW($1:$8),),ROW($1:$8))+1,1)*10^ROW($1:$8)/10)</f>
        <v>30390456</v>
      </c>
      <c r="AY194" s="673" t="str">
        <f>VLOOKUP($AX194,'Item Master Data'!$A:$F,3,FALSE)</f>
        <v>Q.PEAK DUO BLK ML G10+</v>
      </c>
      <c r="AZ194" s="673">
        <f>VLOOKUP($AX194,'Item Master Data'!$A:$F,6,FALSE)</f>
        <v>400</v>
      </c>
      <c r="BA194" s="673">
        <f>X194/BB194</f>
        <v>92</v>
      </c>
      <c r="BB194" s="673">
        <f>VLOOKUP(AX194,'Item Master Data'!$A:$G,7,FALSE)</f>
        <v>32</v>
      </c>
      <c r="BC194" s="673"/>
      <c r="BD194" s="673">
        <f>W194-AZ194</f>
        <v>0</v>
      </c>
    </row>
    <row r="195" spans="1:56">
      <c r="A195" s="697"/>
      <c r="B195" s="558"/>
      <c r="C195" s="558"/>
      <c r="D195" s="687" t="s">
        <v>86</v>
      </c>
      <c r="E195" s="676" t="s">
        <v>1796</v>
      </c>
      <c r="F195" s="688"/>
      <c r="G195" s="505">
        <v>2022</v>
      </c>
      <c r="H195" s="335">
        <v>5</v>
      </c>
      <c r="I195" s="676"/>
      <c r="J195" s="677"/>
      <c r="K195" s="676" t="s">
        <v>1797</v>
      </c>
      <c r="L195" s="676" t="s">
        <v>1793</v>
      </c>
      <c r="M195" s="677">
        <v>44546</v>
      </c>
      <c r="N195" s="677">
        <v>44620</v>
      </c>
      <c r="O195" s="677">
        <v>44648</v>
      </c>
      <c r="P195" s="336"/>
      <c r="Q195" s="336"/>
      <c r="R195" s="336"/>
      <c r="S195" s="335" t="s">
        <v>88</v>
      </c>
      <c r="T195" s="335">
        <v>60</v>
      </c>
      <c r="U195" s="688"/>
      <c r="V195" s="335" t="s">
        <v>985</v>
      </c>
      <c r="W195" s="676">
        <v>400</v>
      </c>
      <c r="X195" s="626">
        <v>768</v>
      </c>
      <c r="Y195" s="525">
        <f>W195*X195</f>
        <v>307200</v>
      </c>
      <c r="Z195" s="337">
        <v>0.52</v>
      </c>
      <c r="AA195" s="682">
        <f>Y195*Z195</f>
        <v>159744</v>
      </c>
      <c r="AB195" s="682"/>
      <c r="AC195" s="683"/>
      <c r="AD195" s="676"/>
      <c r="AE195" s="540"/>
      <c r="AF195" s="500">
        <f>AA195+AD195+AE195</f>
        <v>159744</v>
      </c>
      <c r="AG195" s="335" t="s">
        <v>1073</v>
      </c>
      <c r="AH195" s="335"/>
      <c r="AI195" s="676">
        <v>60</v>
      </c>
      <c r="AJ195" s="677" t="s">
        <v>1795</v>
      </c>
      <c r="AK195" s="677" t="s">
        <v>50</v>
      </c>
      <c r="AL195" s="685">
        <v>93305</v>
      </c>
      <c r="AM195" s="335" t="s">
        <v>52</v>
      </c>
      <c r="AN195" s="518" t="s">
        <v>1076</v>
      </c>
      <c r="AO195" s="335" t="s">
        <v>1078</v>
      </c>
      <c r="AP195" s="684"/>
      <c r="AQ195" s="676" t="s">
        <v>37</v>
      </c>
      <c r="AR195" s="676" t="s">
        <v>1700</v>
      </c>
      <c r="AS195" s="521"/>
      <c r="AT195" s="675"/>
      <c r="AU195" s="675"/>
      <c r="AV195" s="680">
        <v>0.45500000000000002</v>
      </c>
      <c r="AW195" s="673">
        <f>U195</f>
        <v>0</v>
      </c>
      <c r="AX195" s="673" cm="1">
        <f t="array" ref="AX195">SUM(MID(0&amp;AW195,LARGE(INDEX(ISNUMBER(--MID(AW195,ROW($1:$8),1))*ROW($1:$8),),ROW($1:$8))+1,1)*10^ROW($1:$8)/10)</f>
        <v>0</v>
      </c>
      <c r="AY195" s="673" t="e">
        <f>VLOOKUP($AX195,'Item Master Data'!$A:$F,3,FALSE)</f>
        <v>#N/A</v>
      </c>
      <c r="AZ195" s="673" t="e">
        <f>VLOOKUP($AX195,'Item Master Data'!$A:$F,6,FALSE)</f>
        <v>#N/A</v>
      </c>
      <c r="BA195" s="673" t="e">
        <f>X195/BB195</f>
        <v>#N/A</v>
      </c>
      <c r="BB195" s="673" t="e">
        <f>VLOOKUP(AX195,'Item Master Data'!$A:$G,7,FALSE)</f>
        <v>#N/A</v>
      </c>
      <c r="BC195" s="673"/>
      <c r="BD195" s="673" t="e">
        <f>W195-AZ195</f>
        <v>#N/A</v>
      </c>
    </row>
    <row r="196" spans="1:56">
      <c r="A196" s="697"/>
      <c r="B196" s="558">
        <v>44600</v>
      </c>
      <c r="C196" s="697"/>
      <c r="D196" s="676" t="s">
        <v>86</v>
      </c>
      <c r="E196" s="390"/>
      <c r="F196" s="676"/>
      <c r="G196" s="505">
        <v>2022</v>
      </c>
      <c r="H196" s="676">
        <v>5</v>
      </c>
      <c r="I196" s="676"/>
      <c r="J196" s="677"/>
      <c r="K196" s="676" t="s">
        <v>1798</v>
      </c>
      <c r="L196" s="676" t="s">
        <v>1799</v>
      </c>
      <c r="M196" s="677">
        <v>44595</v>
      </c>
      <c r="N196" s="677">
        <v>44595</v>
      </c>
      <c r="O196" s="677"/>
      <c r="P196" s="677"/>
      <c r="Q196" s="677"/>
      <c r="R196" s="677"/>
      <c r="S196" s="676" t="s">
        <v>1729</v>
      </c>
      <c r="T196" s="676">
        <v>60</v>
      </c>
      <c r="U196" s="676"/>
      <c r="V196" s="688" t="s">
        <v>973</v>
      </c>
      <c r="W196" s="676">
        <v>400</v>
      </c>
      <c r="X196" s="626">
        <v>768</v>
      </c>
      <c r="Y196" s="525">
        <f>W196*X196</f>
        <v>307200</v>
      </c>
      <c r="Z196" s="680">
        <v>0.55000000000000004</v>
      </c>
      <c r="AA196" s="682">
        <f>Y196*Z196</f>
        <v>168960</v>
      </c>
      <c r="AB196" s="682"/>
      <c r="AC196" s="683">
        <v>0</v>
      </c>
      <c r="AD196" s="676"/>
      <c r="AE196" s="684"/>
      <c r="AF196" s="500">
        <f>AA196+AD196+AE196</f>
        <v>168960</v>
      </c>
      <c r="AG196" s="335" t="s">
        <v>1073</v>
      </c>
      <c r="AH196" s="676"/>
      <c r="AI196" s="676">
        <v>60</v>
      </c>
      <c r="AJ196" s="677" t="s">
        <v>1734</v>
      </c>
      <c r="AK196" s="685" t="s">
        <v>1731</v>
      </c>
      <c r="AL196" s="685" t="s">
        <v>1800</v>
      </c>
      <c r="AM196" s="335" t="s">
        <v>52</v>
      </c>
      <c r="AN196" s="518" t="s">
        <v>1076</v>
      </c>
      <c r="AO196" s="335" t="s">
        <v>1078</v>
      </c>
      <c r="AP196" s="688"/>
      <c r="AQ196" s="684" t="s">
        <v>37</v>
      </c>
      <c r="AR196" s="684"/>
      <c r="AS196" s="684"/>
      <c r="AT196" s="674"/>
      <c r="AU196" s="674"/>
      <c r="AV196" s="680">
        <v>0.5</v>
      </c>
      <c r="AW196" s="673">
        <f>U196</f>
        <v>0</v>
      </c>
      <c r="AX196" s="673" cm="1">
        <f t="array" ref="AX196">SUM(MID(0&amp;AW196,LARGE(INDEX(ISNUMBER(--MID(AW196,ROW($1:$8),1))*ROW($1:$8),),ROW($1:$8))+1,1)*10^ROW($1:$8)/10)</f>
        <v>0</v>
      </c>
      <c r="AY196" s="673" t="e">
        <f>VLOOKUP($AX196,'Item Master Data'!$A:$F,3,FALSE)</f>
        <v>#N/A</v>
      </c>
      <c r="AZ196" s="673" t="e">
        <f>VLOOKUP($AX196,'Item Master Data'!$A:$F,6,FALSE)</f>
        <v>#N/A</v>
      </c>
      <c r="BA196" s="673" t="e">
        <f>X196/BB196</f>
        <v>#N/A</v>
      </c>
      <c r="BB196" s="673" t="e">
        <f>VLOOKUP(AX196,'Item Master Data'!$A:$G,7,FALSE)</f>
        <v>#N/A</v>
      </c>
      <c r="BC196" s="673"/>
      <c r="BD196" s="673" t="e">
        <f>W196-AZ196</f>
        <v>#N/A</v>
      </c>
    </row>
    <row r="197" spans="1:56">
      <c r="A197" s="697"/>
      <c r="B197" s="558"/>
      <c r="C197" s="558"/>
      <c r="D197" s="687" t="s">
        <v>86</v>
      </c>
      <c r="E197" s="676"/>
      <c r="F197" s="688"/>
      <c r="G197" s="505">
        <v>2022</v>
      </c>
      <c r="H197" s="676">
        <v>5</v>
      </c>
      <c r="I197" s="676"/>
      <c r="J197" s="677"/>
      <c r="K197" s="676" t="s">
        <v>1810</v>
      </c>
      <c r="L197" s="676" t="s">
        <v>1811</v>
      </c>
      <c r="M197" s="677">
        <v>44524</v>
      </c>
      <c r="N197" s="677">
        <v>44620</v>
      </c>
      <c r="O197" s="677"/>
      <c r="P197" s="336"/>
      <c r="Q197" s="336"/>
      <c r="R197" s="336"/>
      <c r="S197" s="335" t="s">
        <v>1729</v>
      </c>
      <c r="T197" s="335">
        <v>60</v>
      </c>
      <c r="U197" s="688" t="s">
        <v>1791</v>
      </c>
      <c r="V197" s="335" t="s">
        <v>973</v>
      </c>
      <c r="W197" s="676">
        <v>400</v>
      </c>
      <c r="X197" s="626">
        <v>768</v>
      </c>
      <c r="Y197" s="525">
        <f>W197*X197</f>
        <v>307200</v>
      </c>
      <c r="Z197" s="680">
        <v>0.55000000000000004</v>
      </c>
      <c r="AA197" s="682">
        <f>Y197*Z197</f>
        <v>168960</v>
      </c>
      <c r="AB197" s="682"/>
      <c r="AC197" s="683"/>
      <c r="AD197" s="676"/>
      <c r="AE197" s="676"/>
      <c r="AF197" s="500">
        <f>AA197+AD197+AE197</f>
        <v>168960</v>
      </c>
      <c r="AG197" s="335" t="s">
        <v>1073</v>
      </c>
      <c r="AH197" s="676"/>
      <c r="AI197" s="676">
        <v>60</v>
      </c>
      <c r="AJ197" s="677" t="s">
        <v>1812</v>
      </c>
      <c r="AK197" s="677" t="s">
        <v>1432</v>
      </c>
      <c r="AL197" s="685">
        <v>83642</v>
      </c>
      <c r="AM197" s="335" t="s">
        <v>52</v>
      </c>
      <c r="AN197" s="518" t="s">
        <v>1076</v>
      </c>
      <c r="AO197" s="335" t="s">
        <v>1078</v>
      </c>
      <c r="AP197" s="684"/>
      <c r="AQ197" s="676" t="s">
        <v>37</v>
      </c>
      <c r="AR197" s="676" t="s">
        <v>1297</v>
      </c>
      <c r="AS197" s="521"/>
      <c r="AT197" s="675"/>
      <c r="AU197" s="675"/>
      <c r="AV197" s="680">
        <v>0.49</v>
      </c>
      <c r="AW197" s="673" t="str">
        <f>U197</f>
        <v>30390156H</v>
      </c>
      <c r="AX197" s="673" cm="1">
        <f t="array" ref="AX197">SUM(MID(0&amp;AW197,LARGE(INDEX(ISNUMBER(--MID(AW197,ROW($1:$8),1))*ROW($1:$8),),ROW($1:$8))+1,1)*10^ROW($1:$8)/10)</f>
        <v>30390156</v>
      </c>
      <c r="AY197" s="673" t="str">
        <f>VLOOKUP($AX197,'Item Master Data'!$A:$F,3,FALSE)</f>
        <v>Q.PEAK DUO BLK ML G10+</v>
      </c>
      <c r="AZ197" s="673">
        <f>VLOOKUP($AX197,'Item Master Data'!$A:$F,6,FALSE)</f>
        <v>400</v>
      </c>
      <c r="BA197" s="673">
        <f>X197/BB197</f>
        <v>24</v>
      </c>
      <c r="BB197" s="673">
        <f>VLOOKUP(AX197,'Item Master Data'!$A:$G,7,FALSE)</f>
        <v>32</v>
      </c>
      <c r="BC197" s="673"/>
      <c r="BD197" s="673">
        <f>W197-AZ197</f>
        <v>0</v>
      </c>
    </row>
    <row r="198" spans="1:56">
      <c r="A198" s="697"/>
      <c r="B198" s="558">
        <v>44628</v>
      </c>
      <c r="C198" s="558">
        <v>44628</v>
      </c>
      <c r="D198" s="687" t="s">
        <v>86</v>
      </c>
      <c r="E198" s="676"/>
      <c r="F198" s="688"/>
      <c r="G198" s="505">
        <v>2022</v>
      </c>
      <c r="H198" s="676">
        <v>5</v>
      </c>
      <c r="I198" s="676"/>
      <c r="J198" s="677"/>
      <c r="K198" s="676" t="s">
        <v>1831</v>
      </c>
      <c r="L198" s="676" t="s">
        <v>1829</v>
      </c>
      <c r="M198" s="677">
        <v>44568</v>
      </c>
      <c r="N198" s="677">
        <v>44682</v>
      </c>
      <c r="O198" s="677"/>
      <c r="P198" s="677"/>
      <c r="Q198" s="677"/>
      <c r="R198" s="677"/>
      <c r="S198" s="676" t="s">
        <v>1712</v>
      </c>
      <c r="T198" s="676">
        <v>60</v>
      </c>
      <c r="U198" s="688">
        <v>49401139</v>
      </c>
      <c r="V198" s="676" t="s">
        <v>1231</v>
      </c>
      <c r="W198" s="676">
        <v>360</v>
      </c>
      <c r="X198" s="626">
        <v>676</v>
      </c>
      <c r="Y198" s="525">
        <f>W198*X198</f>
        <v>243360</v>
      </c>
      <c r="Z198" s="680">
        <v>0.83000000000000007</v>
      </c>
      <c r="AA198" s="682">
        <f>Y198*Z198</f>
        <v>201988.80000000002</v>
      </c>
      <c r="AB198" s="682"/>
      <c r="AC198" s="683">
        <v>0</v>
      </c>
      <c r="AD198" s="676"/>
      <c r="AE198" s="676"/>
      <c r="AF198" s="500">
        <f>AA198+AD198+AE198</f>
        <v>201988.80000000002</v>
      </c>
      <c r="AG198" s="676" t="s">
        <v>1073</v>
      </c>
      <c r="AH198" s="676"/>
      <c r="AI198" s="676">
        <v>60</v>
      </c>
      <c r="AJ198" s="677" t="s">
        <v>1830</v>
      </c>
      <c r="AK198" s="677" t="s">
        <v>50</v>
      </c>
      <c r="AL198" s="685">
        <v>91311</v>
      </c>
      <c r="AM198" s="676" t="s">
        <v>52</v>
      </c>
      <c r="AN198" s="518" t="s">
        <v>1076</v>
      </c>
      <c r="AO198" s="676" t="s">
        <v>1078</v>
      </c>
      <c r="AP198" s="684"/>
      <c r="AQ198" s="676" t="s">
        <v>37</v>
      </c>
      <c r="AR198" s="676"/>
      <c r="AS198" s="521"/>
      <c r="AT198" s="675"/>
      <c r="AU198" s="675"/>
      <c r="AV198" s="680">
        <v>0.72</v>
      </c>
      <c r="AW198" s="673">
        <f>U198</f>
        <v>49401139</v>
      </c>
      <c r="AX198" s="673" cm="1">
        <f t="array" ref="AX198">SUM(MID(0&amp;AW198,LARGE(INDEX(ISNUMBER(--MID(AW198,ROW($1:$8),1))*ROW($1:$8),),ROW($1:$8))+1,1)*10^ROW($1:$8)/10)</f>
        <v>49401139</v>
      </c>
      <c r="AY198" s="673" t="str">
        <f>VLOOKUP($AX198,'Item Master Data'!$A:$F,3,FALSE)</f>
        <v>Q.PEAK DUO BLK ML G10.a+</v>
      </c>
      <c r="AZ198" s="673">
        <f>VLOOKUP($AX198,'Item Master Data'!$A:$F,6,FALSE)</f>
        <v>395</v>
      </c>
      <c r="BA198" s="673">
        <f>X198/BB198</f>
        <v>21.125</v>
      </c>
      <c r="BB198" s="673">
        <f>VLOOKUP(AX198,'Item Master Data'!$A:$G,7,FALSE)</f>
        <v>32</v>
      </c>
      <c r="BC198" s="673"/>
      <c r="BD198" s="673">
        <f>W198-AZ198</f>
        <v>-35</v>
      </c>
    </row>
    <row r="199" spans="1:56">
      <c r="A199" s="697"/>
      <c r="B199" s="558">
        <v>44628</v>
      </c>
      <c r="C199" s="558">
        <v>44628</v>
      </c>
      <c r="D199" s="687" t="s">
        <v>86</v>
      </c>
      <c r="E199" s="676"/>
      <c r="F199" s="688"/>
      <c r="G199" s="505">
        <v>2022</v>
      </c>
      <c r="H199" s="676">
        <v>5</v>
      </c>
      <c r="I199" s="676"/>
      <c r="J199" s="677"/>
      <c r="K199" s="676" t="s">
        <v>1832</v>
      </c>
      <c r="L199" s="676" t="s">
        <v>1829</v>
      </c>
      <c r="M199" s="336">
        <v>44505</v>
      </c>
      <c r="N199" s="336">
        <v>44623</v>
      </c>
      <c r="O199" s="336">
        <v>44684</v>
      </c>
      <c r="P199" s="336"/>
      <c r="Q199" s="336"/>
      <c r="R199" s="336"/>
      <c r="S199" s="335" t="s">
        <v>1712</v>
      </c>
      <c r="T199" s="335">
        <v>60</v>
      </c>
      <c r="U199" s="688">
        <v>49401139</v>
      </c>
      <c r="V199" s="335" t="s">
        <v>973</v>
      </c>
      <c r="W199" s="676">
        <v>400</v>
      </c>
      <c r="X199" s="626">
        <v>768</v>
      </c>
      <c r="Y199" s="525">
        <f>W199*X199</f>
        <v>307200</v>
      </c>
      <c r="Z199" s="680">
        <v>0.55000000000000004</v>
      </c>
      <c r="AA199" s="682">
        <f>Y199*Z199</f>
        <v>168960</v>
      </c>
      <c r="AB199" s="682"/>
      <c r="AC199" s="683">
        <v>0</v>
      </c>
      <c r="AD199" s="676"/>
      <c r="AE199" s="676"/>
      <c r="AF199" s="500">
        <f>AA199+AD199+AE199</f>
        <v>168960</v>
      </c>
      <c r="AG199" s="335" t="s">
        <v>1073</v>
      </c>
      <c r="AH199" s="335"/>
      <c r="AI199" s="335">
        <v>60</v>
      </c>
      <c r="AJ199" s="677" t="s">
        <v>1830</v>
      </c>
      <c r="AK199" s="677" t="s">
        <v>50</v>
      </c>
      <c r="AL199" s="685">
        <v>91311</v>
      </c>
      <c r="AM199" s="335" t="s">
        <v>52</v>
      </c>
      <c r="AN199" s="518" t="s">
        <v>1076</v>
      </c>
      <c r="AO199" s="335" t="s">
        <v>1078</v>
      </c>
      <c r="AP199" s="340"/>
      <c r="AQ199" s="676" t="s">
        <v>37</v>
      </c>
      <c r="AR199" s="676"/>
      <c r="AS199" s="521"/>
      <c r="AT199" s="675"/>
      <c r="AU199" s="675"/>
      <c r="AV199" s="680"/>
      <c r="AW199" s="673">
        <f>U199</f>
        <v>49401139</v>
      </c>
      <c r="AX199" s="673" cm="1">
        <f t="array" ref="AX199">SUM(MID(0&amp;AW199,LARGE(INDEX(ISNUMBER(--MID(AW199,ROW($1:$8),1))*ROW($1:$8),),ROW($1:$8))+1,1)*10^ROW($1:$8)/10)</f>
        <v>49401139</v>
      </c>
      <c r="AY199" s="673" t="str">
        <f>VLOOKUP($AX199,'Item Master Data'!$A:$F,3,FALSE)</f>
        <v>Q.PEAK DUO BLK ML G10.a+</v>
      </c>
      <c r="AZ199" s="673">
        <f>VLOOKUP($AX199,'Item Master Data'!$A:$F,6,FALSE)</f>
        <v>395</v>
      </c>
      <c r="BA199" s="673">
        <f>X199/BB199</f>
        <v>24</v>
      </c>
      <c r="BB199" s="673">
        <f>VLOOKUP(AX199,'Item Master Data'!$A:$G,7,FALSE)</f>
        <v>32</v>
      </c>
      <c r="BC199" s="673"/>
      <c r="BD199" s="673">
        <f>W199-AZ199</f>
        <v>5</v>
      </c>
    </row>
    <row r="200" spans="1:56">
      <c r="A200" s="697"/>
      <c r="B200" s="558">
        <v>44628</v>
      </c>
      <c r="C200" s="558">
        <v>44628</v>
      </c>
      <c r="D200" s="687" t="s">
        <v>86</v>
      </c>
      <c r="E200" s="676"/>
      <c r="F200" s="688"/>
      <c r="G200" s="505">
        <v>2022</v>
      </c>
      <c r="H200" s="335">
        <v>5</v>
      </c>
      <c r="I200" s="676"/>
      <c r="J200" s="677"/>
      <c r="K200" s="676" t="s">
        <v>1833</v>
      </c>
      <c r="L200" s="676" t="s">
        <v>1829</v>
      </c>
      <c r="M200" s="336">
        <v>44505</v>
      </c>
      <c r="N200" s="336">
        <v>44623</v>
      </c>
      <c r="O200" s="336">
        <v>44684</v>
      </c>
      <c r="P200" s="336"/>
      <c r="Q200" s="336"/>
      <c r="R200" s="336"/>
      <c r="S200" s="335" t="s">
        <v>1712</v>
      </c>
      <c r="T200" s="335">
        <v>60</v>
      </c>
      <c r="U200" s="688">
        <v>49401139</v>
      </c>
      <c r="V200" s="335" t="s">
        <v>986</v>
      </c>
      <c r="W200" s="676">
        <v>360</v>
      </c>
      <c r="X200" s="626">
        <v>768</v>
      </c>
      <c r="Y200" s="525">
        <f>W200*X200</f>
        <v>276480</v>
      </c>
      <c r="Z200" s="680">
        <v>0.53</v>
      </c>
      <c r="AA200" s="682">
        <f>Y200*Z200</f>
        <v>146534.39999999999</v>
      </c>
      <c r="AB200" s="682"/>
      <c r="AC200" s="683">
        <v>0</v>
      </c>
      <c r="AD200" s="676"/>
      <c r="AE200" s="676"/>
      <c r="AF200" s="500">
        <f>AA200+AD200+AE200</f>
        <v>146534.39999999999</v>
      </c>
      <c r="AG200" s="335" t="s">
        <v>1073</v>
      </c>
      <c r="AH200" s="676"/>
      <c r="AI200" s="335">
        <v>60</v>
      </c>
      <c r="AJ200" s="677" t="s">
        <v>1830</v>
      </c>
      <c r="AK200" s="677" t="s">
        <v>50</v>
      </c>
      <c r="AL200" s="685">
        <v>91311</v>
      </c>
      <c r="AM200" s="335" t="s">
        <v>52</v>
      </c>
      <c r="AN200" s="518" t="s">
        <v>1076</v>
      </c>
      <c r="AO200" s="335" t="s">
        <v>1078</v>
      </c>
      <c r="AP200" s="684"/>
      <c r="AQ200" s="676" t="s">
        <v>37</v>
      </c>
      <c r="AR200" s="676"/>
      <c r="AS200" s="521"/>
      <c r="AT200" s="675"/>
      <c r="AU200" s="675"/>
      <c r="AV200" s="680"/>
      <c r="AW200" s="673">
        <f>U200</f>
        <v>49401139</v>
      </c>
      <c r="AX200" s="673" cm="1">
        <f t="array" ref="AX200">SUM(MID(0&amp;AW200,LARGE(INDEX(ISNUMBER(--MID(AW200,ROW($1:$8),1))*ROW($1:$8),),ROW($1:$8))+1,1)*10^ROW($1:$8)/10)</f>
        <v>49401139</v>
      </c>
      <c r="AY200" s="673" t="str">
        <f>VLOOKUP($AX200,'Item Master Data'!$A:$F,3,FALSE)</f>
        <v>Q.PEAK DUO BLK ML G10.a+</v>
      </c>
      <c r="AZ200" s="673">
        <f>VLOOKUP($AX200,'Item Master Data'!$A:$F,6,FALSE)</f>
        <v>395</v>
      </c>
      <c r="BA200" s="673">
        <f>X200/BB200</f>
        <v>24</v>
      </c>
      <c r="BB200" s="673">
        <f>VLOOKUP(AX200,'Item Master Data'!$A:$G,7,FALSE)</f>
        <v>32</v>
      </c>
      <c r="BC200" s="673"/>
      <c r="BD200" s="673">
        <f>W200-AZ200</f>
        <v>-35</v>
      </c>
    </row>
    <row r="201" spans="1:56">
      <c r="A201" s="697"/>
      <c r="B201" s="558"/>
      <c r="C201" s="558"/>
      <c r="D201" s="687" t="s">
        <v>86</v>
      </c>
      <c r="E201" s="676"/>
      <c r="F201" s="688"/>
      <c r="G201" s="505">
        <v>2022</v>
      </c>
      <c r="H201" s="335">
        <v>5</v>
      </c>
      <c r="I201" s="335"/>
      <c r="J201" s="336"/>
      <c r="K201" s="676" t="s">
        <v>1914</v>
      </c>
      <c r="L201" s="335" t="s">
        <v>1863</v>
      </c>
      <c r="M201" s="336">
        <v>44574</v>
      </c>
      <c r="N201" s="336">
        <v>44682</v>
      </c>
      <c r="O201" s="336">
        <v>44713</v>
      </c>
      <c r="P201" s="336"/>
      <c r="Q201" s="336"/>
      <c r="R201" s="336"/>
      <c r="S201" s="335" t="s">
        <v>1729</v>
      </c>
      <c r="T201" s="335">
        <v>60</v>
      </c>
      <c r="U201" s="688"/>
      <c r="V201" s="335" t="s">
        <v>986</v>
      </c>
      <c r="W201" s="335">
        <v>360</v>
      </c>
      <c r="X201" s="626">
        <v>768</v>
      </c>
      <c r="Y201" s="525">
        <f>W201*X201</f>
        <v>276480</v>
      </c>
      <c r="Z201" s="337">
        <v>0.5</v>
      </c>
      <c r="AA201" s="682">
        <f>Y201*Z201</f>
        <v>138240</v>
      </c>
      <c r="AB201" s="682"/>
      <c r="AC201" s="683">
        <v>0</v>
      </c>
      <c r="AD201" s="676"/>
      <c r="AE201" s="676"/>
      <c r="AF201" s="500">
        <f>AA201+AD201+AE201</f>
        <v>138240</v>
      </c>
      <c r="AG201" s="335" t="s">
        <v>1073</v>
      </c>
      <c r="AH201" s="335"/>
      <c r="AI201" s="335">
        <v>60</v>
      </c>
      <c r="AJ201" s="336" t="s">
        <v>1884</v>
      </c>
      <c r="AK201" s="677" t="s">
        <v>50</v>
      </c>
      <c r="AL201" s="341" t="s">
        <v>1885</v>
      </c>
      <c r="AM201" s="335" t="s">
        <v>52</v>
      </c>
      <c r="AN201" s="518" t="s">
        <v>1076</v>
      </c>
      <c r="AO201" s="335" t="s">
        <v>1078</v>
      </c>
      <c r="AP201" s="340"/>
      <c r="AQ201" s="676" t="s">
        <v>37</v>
      </c>
      <c r="AR201" s="676" t="s">
        <v>1222</v>
      </c>
      <c r="AS201" s="521"/>
      <c r="AT201" s="675" t="s">
        <v>1509</v>
      </c>
      <c r="AU201" s="675"/>
      <c r="AV201" s="680">
        <v>0.5</v>
      </c>
      <c r="AW201" s="673">
        <f>U201</f>
        <v>0</v>
      </c>
      <c r="AX201" s="673" cm="1">
        <f t="array" ref="AX201">SUM(MID(0&amp;AW201,LARGE(INDEX(ISNUMBER(--MID(AW201,ROW($1:$8),1))*ROW($1:$8),),ROW($1:$8))+1,1)*10^ROW($1:$8)/10)</f>
        <v>0</v>
      </c>
      <c r="AY201" s="673" t="e">
        <f>VLOOKUP($AX201,'Item Master Data'!$A:$F,3,FALSE)</f>
        <v>#N/A</v>
      </c>
      <c r="AZ201" s="673" t="e">
        <f>VLOOKUP($AX201,'Item Master Data'!$A:$F,6,FALSE)</f>
        <v>#N/A</v>
      </c>
      <c r="BA201" s="673" t="e">
        <f>X201/BB201</f>
        <v>#N/A</v>
      </c>
      <c r="BB201" s="673" t="e">
        <f>VLOOKUP(AX201,'Item Master Data'!$A:$G,7,FALSE)</f>
        <v>#N/A</v>
      </c>
      <c r="BC201" s="673"/>
      <c r="BD201" s="673" t="e">
        <f>W201-AZ201</f>
        <v>#N/A</v>
      </c>
    </row>
    <row r="202" spans="1:56">
      <c r="A202" s="697"/>
      <c r="B202" s="558"/>
      <c r="C202" s="558"/>
      <c r="D202" s="687" t="s">
        <v>86</v>
      </c>
      <c r="E202" s="676"/>
      <c r="F202" s="688"/>
      <c r="G202" s="505">
        <v>2022</v>
      </c>
      <c r="H202" s="676">
        <v>5</v>
      </c>
      <c r="I202" s="676"/>
      <c r="J202" s="336"/>
      <c r="K202" s="676" t="s">
        <v>1907</v>
      </c>
      <c r="L202" s="335" t="s">
        <v>1863</v>
      </c>
      <c r="M202" s="677">
        <v>44574</v>
      </c>
      <c r="N202" s="677">
        <v>44682</v>
      </c>
      <c r="O202" s="677"/>
      <c r="P202" s="336"/>
      <c r="Q202" s="336"/>
      <c r="R202" s="336"/>
      <c r="S202" s="335" t="s">
        <v>1729</v>
      </c>
      <c r="T202" s="335">
        <v>60</v>
      </c>
      <c r="U202" s="688"/>
      <c r="V202" s="335" t="s">
        <v>1231</v>
      </c>
      <c r="W202" s="676">
        <v>360</v>
      </c>
      <c r="X202" s="626">
        <v>1456</v>
      </c>
      <c r="Y202" s="525">
        <f>W202*X202</f>
        <v>524160</v>
      </c>
      <c r="Z202" s="337">
        <v>0.78999999999999992</v>
      </c>
      <c r="AA202" s="682">
        <f>Y202*Z202</f>
        <v>414086.39999999997</v>
      </c>
      <c r="AB202" s="682"/>
      <c r="AC202" s="683">
        <v>0</v>
      </c>
      <c r="AD202" s="676"/>
      <c r="AE202" s="676"/>
      <c r="AF202" s="500">
        <f>AA202+AD202+AE202</f>
        <v>414086.39999999997</v>
      </c>
      <c r="AG202" s="335" t="s">
        <v>1073</v>
      </c>
      <c r="AH202" s="335"/>
      <c r="AI202" s="676">
        <v>60</v>
      </c>
      <c r="AJ202" s="677" t="s">
        <v>1884</v>
      </c>
      <c r="AK202" s="677" t="s">
        <v>50</v>
      </c>
      <c r="AL202" s="685" t="s">
        <v>1885</v>
      </c>
      <c r="AM202" s="335" t="s">
        <v>52</v>
      </c>
      <c r="AN202" s="518" t="s">
        <v>1076</v>
      </c>
      <c r="AO202" s="335" t="s">
        <v>1078</v>
      </c>
      <c r="AP202" s="684"/>
      <c r="AQ202" s="676" t="s">
        <v>37</v>
      </c>
      <c r="AR202" s="676" t="s">
        <v>1222</v>
      </c>
      <c r="AS202" s="521"/>
      <c r="AT202" s="675" t="s">
        <v>1509</v>
      </c>
      <c r="AU202" s="675"/>
      <c r="AV202" s="680">
        <v>0.78999999999999992</v>
      </c>
      <c r="AW202" s="673">
        <f>U202</f>
        <v>0</v>
      </c>
      <c r="AX202" s="673" cm="1">
        <f t="array" ref="AX202">SUM(MID(0&amp;AW202,LARGE(INDEX(ISNUMBER(--MID(AW202,ROW($1:$8),1))*ROW($1:$8),),ROW($1:$8))+1,1)*10^ROW($1:$8)/10)</f>
        <v>0</v>
      </c>
      <c r="AY202" s="673" t="e">
        <f>VLOOKUP($AX202,'Item Master Data'!$A:$F,3,FALSE)</f>
        <v>#N/A</v>
      </c>
      <c r="AZ202" s="673" t="e">
        <f>VLOOKUP($AX202,'Item Master Data'!$A:$F,6,FALSE)</f>
        <v>#N/A</v>
      </c>
      <c r="BA202" s="673" t="e">
        <f>X202/BB202</f>
        <v>#N/A</v>
      </c>
      <c r="BB202" s="673" t="e">
        <f>VLOOKUP(AX202,'Item Master Data'!$A:$G,7,FALSE)</f>
        <v>#N/A</v>
      </c>
      <c r="BC202" s="673"/>
      <c r="BD202" s="673" t="e">
        <f>W202-AZ202</f>
        <v>#N/A</v>
      </c>
    </row>
    <row r="203" spans="1:56">
      <c r="A203" s="697"/>
      <c r="B203" s="697"/>
      <c r="C203" s="697"/>
      <c r="D203" s="676" t="s">
        <v>86</v>
      </c>
      <c r="E203" s="390"/>
      <c r="F203" s="676"/>
      <c r="G203" s="505">
        <v>2022</v>
      </c>
      <c r="H203" s="676">
        <v>5</v>
      </c>
      <c r="I203" s="676"/>
      <c r="J203" s="677"/>
      <c r="K203" s="676" t="s">
        <v>1975</v>
      </c>
      <c r="L203" s="676" t="s">
        <v>1873</v>
      </c>
      <c r="M203" s="677">
        <v>44558</v>
      </c>
      <c r="N203" s="677">
        <v>44648</v>
      </c>
      <c r="O203" s="677"/>
      <c r="P203" s="336"/>
      <c r="Q203" s="336"/>
      <c r="R203" s="676"/>
      <c r="S203" s="335" t="s">
        <v>1712</v>
      </c>
      <c r="T203" s="335">
        <v>60</v>
      </c>
      <c r="U203" s="676"/>
      <c r="V203" s="335" t="s">
        <v>1231</v>
      </c>
      <c r="W203" s="676">
        <v>360</v>
      </c>
      <c r="X203" s="626">
        <v>676</v>
      </c>
      <c r="Y203" s="525">
        <f>W203*X203</f>
        <v>243360</v>
      </c>
      <c r="Z203" s="337">
        <v>0.83000000000000007</v>
      </c>
      <c r="AA203" s="682">
        <f>Y203*Z203</f>
        <v>201988.80000000002</v>
      </c>
      <c r="AB203" s="682"/>
      <c r="AC203" s="683">
        <v>0</v>
      </c>
      <c r="AD203" s="676"/>
      <c r="AE203" s="676"/>
      <c r="AF203" s="500">
        <f>AA203+AD203+AE203</f>
        <v>201988.80000000002</v>
      </c>
      <c r="AG203" s="335" t="s">
        <v>1073</v>
      </c>
      <c r="AH203" s="335"/>
      <c r="AI203" s="676">
        <v>60</v>
      </c>
      <c r="AJ203" s="677" t="s">
        <v>1891</v>
      </c>
      <c r="AK203" s="677" t="s">
        <v>50</v>
      </c>
      <c r="AL203" s="685" t="s">
        <v>1901</v>
      </c>
      <c r="AM203" s="335" t="s">
        <v>52</v>
      </c>
      <c r="AN203" s="688"/>
      <c r="AO203" s="335" t="s">
        <v>1078</v>
      </c>
      <c r="AP203" s="676"/>
      <c r="AQ203" s="684" t="s">
        <v>37</v>
      </c>
      <c r="AR203" s="684" t="s">
        <v>1895</v>
      </c>
      <c r="AS203" s="684"/>
      <c r="AT203" s="675"/>
      <c r="AU203" s="675"/>
      <c r="AV203" s="680">
        <v>0.76</v>
      </c>
      <c r="AW203" s="673">
        <f>U203</f>
        <v>0</v>
      </c>
      <c r="AX203" s="673" cm="1">
        <f t="array" ref="AX203">SUM(MID(0&amp;AW203,LARGE(INDEX(ISNUMBER(--MID(AW203,ROW($1:$8),1))*ROW($1:$8),),ROW($1:$8))+1,1)*10^ROW($1:$8)/10)</f>
        <v>0</v>
      </c>
      <c r="AY203" s="673" t="e">
        <f>VLOOKUP($AX203,'Item Master Data'!$A:$F,3,FALSE)</f>
        <v>#N/A</v>
      </c>
      <c r="AZ203" s="673" t="e">
        <f>VLOOKUP($AX203,'Item Master Data'!$A:$F,6,FALSE)</f>
        <v>#N/A</v>
      </c>
      <c r="BA203" s="673" t="e">
        <f>X203/BB203</f>
        <v>#N/A</v>
      </c>
      <c r="BB203" s="673" t="e">
        <f>VLOOKUP(AX203,'Item Master Data'!$A:$G,7,FALSE)</f>
        <v>#N/A</v>
      </c>
      <c r="BC203" s="673"/>
      <c r="BD203" s="673" t="e">
        <f>W203-AZ203</f>
        <v>#N/A</v>
      </c>
    </row>
    <row r="204" spans="1:56">
      <c r="A204" s="697"/>
      <c r="B204" s="558">
        <v>44589</v>
      </c>
      <c r="C204" s="558">
        <v>44589</v>
      </c>
      <c r="D204" s="687" t="s">
        <v>86</v>
      </c>
      <c r="E204" s="532"/>
      <c r="F204" s="688" t="s">
        <v>87</v>
      </c>
      <c r="G204" s="505">
        <v>2022</v>
      </c>
      <c r="H204" s="676">
        <v>5</v>
      </c>
      <c r="I204" s="676"/>
      <c r="J204" s="677"/>
      <c r="K204" s="676" t="s">
        <v>1950</v>
      </c>
      <c r="L204" s="676" t="s">
        <v>1873</v>
      </c>
      <c r="M204" s="336">
        <v>44924</v>
      </c>
      <c r="N204" s="336">
        <v>44710</v>
      </c>
      <c r="O204" s="336"/>
      <c r="P204" s="677"/>
      <c r="Q204" s="336"/>
      <c r="R204" s="336"/>
      <c r="S204" s="335" t="s">
        <v>88</v>
      </c>
      <c r="T204" s="335">
        <v>72</v>
      </c>
      <c r="U204" s="688">
        <v>49303156</v>
      </c>
      <c r="V204" s="335" t="s">
        <v>1072</v>
      </c>
      <c r="W204" s="676">
        <v>480</v>
      </c>
      <c r="X204" s="626">
        <v>638</v>
      </c>
      <c r="Y204" s="525">
        <f>W204*X204</f>
        <v>306240</v>
      </c>
      <c r="Z204" s="337">
        <v>0.47</v>
      </c>
      <c r="AA204" s="682">
        <f>Y204*Z204</f>
        <v>143932.79999999999</v>
      </c>
      <c r="AB204" s="682"/>
      <c r="AC204" s="683">
        <v>0</v>
      </c>
      <c r="AD204" s="676"/>
      <c r="AE204" s="676"/>
      <c r="AF204" s="500">
        <f>AA204+AD204+AE204</f>
        <v>143932.79999999999</v>
      </c>
      <c r="AG204" s="335" t="s">
        <v>1073</v>
      </c>
      <c r="AH204" s="335"/>
      <c r="AI204" s="335">
        <v>60</v>
      </c>
      <c r="AJ204" s="677" t="s">
        <v>1891</v>
      </c>
      <c r="AK204" s="677" t="s">
        <v>50</v>
      </c>
      <c r="AL204" s="685">
        <v>93703</v>
      </c>
      <c r="AM204" s="335" t="s">
        <v>52</v>
      </c>
      <c r="AN204" s="518" t="s">
        <v>1719</v>
      </c>
      <c r="AO204" s="335" t="s">
        <v>1078</v>
      </c>
      <c r="AP204" s="340"/>
      <c r="AQ204" s="676" t="s">
        <v>1090</v>
      </c>
      <c r="AR204" s="676"/>
      <c r="AS204" s="521"/>
      <c r="AT204" s="675" t="s">
        <v>1509</v>
      </c>
      <c r="AU204" s="675"/>
      <c r="AV204" s="680"/>
      <c r="AW204" s="673">
        <f>U204</f>
        <v>49303156</v>
      </c>
      <c r="AX204" s="673" cm="1">
        <f t="array" ref="AX204">SUM(MID(0&amp;AW204,LARGE(INDEX(ISNUMBER(--MID(AW204,ROW($1:$8),1))*ROW($1:$8),),ROW($1:$8))+1,1)*10^ROW($1:$8)/10)</f>
        <v>49303156</v>
      </c>
      <c r="AY204" s="673" t="str">
        <f>VLOOKUP($AX204,'Item Master Data'!$A:$F,3,FALSE)</f>
        <v>Q.PEAK DUO XL G10 BFG</v>
      </c>
      <c r="AZ204" s="673">
        <f>VLOOKUP($AX204,'Item Master Data'!$A:$F,6,FALSE)</f>
        <v>480</v>
      </c>
      <c r="BA204" s="673">
        <f>X204/BB204</f>
        <v>22</v>
      </c>
      <c r="BB204" s="673">
        <f>VLOOKUP(AX204,'Item Master Data'!$A:$G,7,FALSE)</f>
        <v>29</v>
      </c>
      <c r="BC204" s="673"/>
      <c r="BD204" s="673">
        <f>W204-AZ204</f>
        <v>0</v>
      </c>
    </row>
    <row r="205" spans="1:56">
      <c r="A205" s="697"/>
      <c r="B205" s="558">
        <v>44628</v>
      </c>
      <c r="C205" s="558">
        <v>44628</v>
      </c>
      <c r="D205" s="687" t="s">
        <v>86</v>
      </c>
      <c r="E205" s="676"/>
      <c r="F205" s="688"/>
      <c r="G205" s="505">
        <v>2022</v>
      </c>
      <c r="H205" s="676">
        <v>5</v>
      </c>
      <c r="I205" s="676"/>
      <c r="J205" s="336"/>
      <c r="K205" s="676" t="s">
        <v>1949</v>
      </c>
      <c r="L205" s="676" t="s">
        <v>1873</v>
      </c>
      <c r="M205" s="677">
        <v>44572</v>
      </c>
      <c r="N205" s="677">
        <v>44696</v>
      </c>
      <c r="O205" s="677"/>
      <c r="P205" s="677"/>
      <c r="Q205" s="336"/>
      <c r="R205" s="336"/>
      <c r="S205" s="676" t="s">
        <v>1712</v>
      </c>
      <c r="T205" s="335">
        <v>60</v>
      </c>
      <c r="U205" s="688"/>
      <c r="V205" s="335" t="s">
        <v>986</v>
      </c>
      <c r="W205" s="335">
        <v>360</v>
      </c>
      <c r="X205" s="626">
        <v>1664</v>
      </c>
      <c r="Y205" s="525">
        <f>W205*X205</f>
        <v>599040</v>
      </c>
      <c r="Z205" s="337">
        <v>0.53</v>
      </c>
      <c r="AA205" s="682">
        <f>Y205*Z205</f>
        <v>317491.20000000001</v>
      </c>
      <c r="AB205" s="682"/>
      <c r="AC205" s="683">
        <v>0</v>
      </c>
      <c r="AD205" s="676"/>
      <c r="AE205" s="676"/>
      <c r="AF205" s="500">
        <f>AA205+AD205+AE205</f>
        <v>317491.20000000001</v>
      </c>
      <c r="AG205" s="335" t="s">
        <v>1073</v>
      </c>
      <c r="AH205" s="676"/>
      <c r="AI205" s="676">
        <v>60</v>
      </c>
      <c r="AJ205" s="677" t="s">
        <v>1891</v>
      </c>
      <c r="AK205" s="677" t="s">
        <v>50</v>
      </c>
      <c r="AL205" s="685" t="s">
        <v>1892</v>
      </c>
      <c r="AM205" s="335" t="s">
        <v>52</v>
      </c>
      <c r="AN205" s="518"/>
      <c r="AO205" s="335" t="s">
        <v>1078</v>
      </c>
      <c r="AP205" s="684"/>
      <c r="AQ205" s="676" t="s">
        <v>37</v>
      </c>
      <c r="AR205" s="676" t="s">
        <v>1222</v>
      </c>
      <c r="AS205" s="521"/>
      <c r="AT205" s="675" t="s">
        <v>1509</v>
      </c>
      <c r="AU205" s="675"/>
      <c r="AV205" s="680">
        <v>0.5</v>
      </c>
      <c r="AW205" s="673">
        <f>U205</f>
        <v>0</v>
      </c>
      <c r="AX205" s="673" cm="1">
        <f t="array" ref="AX205">SUM(MID(0&amp;AW205,LARGE(INDEX(ISNUMBER(--MID(AW205,ROW($1:$8),1))*ROW($1:$8),),ROW($1:$8))+1,1)*10^ROW($1:$8)/10)</f>
        <v>0</v>
      </c>
      <c r="AY205" s="673" t="e">
        <f>VLOOKUP($AX205,'Item Master Data'!$A:$F,3,FALSE)</f>
        <v>#N/A</v>
      </c>
      <c r="AZ205" s="673" t="e">
        <f>VLOOKUP($AX205,'Item Master Data'!$A:$F,6,FALSE)</f>
        <v>#N/A</v>
      </c>
      <c r="BA205" s="673" t="e">
        <f>X205/BB205</f>
        <v>#N/A</v>
      </c>
      <c r="BB205" s="673" t="e">
        <f>VLOOKUP(AX205,'Item Master Data'!$A:$G,7,FALSE)</f>
        <v>#N/A</v>
      </c>
      <c r="BC205" s="673"/>
      <c r="BD205" s="673" t="e">
        <f>W205-AZ205</f>
        <v>#N/A</v>
      </c>
    </row>
    <row r="206" spans="1:56">
      <c r="A206" s="697"/>
      <c r="B206" s="558">
        <v>44589</v>
      </c>
      <c r="C206" s="558">
        <v>44589</v>
      </c>
      <c r="D206" s="687" t="s">
        <v>86</v>
      </c>
      <c r="E206" s="676"/>
      <c r="F206" s="688" t="s">
        <v>87</v>
      </c>
      <c r="G206" s="505">
        <v>2022</v>
      </c>
      <c r="H206" s="676">
        <v>5</v>
      </c>
      <c r="I206" s="676"/>
      <c r="J206" s="336"/>
      <c r="K206" s="676" t="s">
        <v>1951</v>
      </c>
      <c r="L206" s="676" t="s">
        <v>1873</v>
      </c>
      <c r="M206" s="677">
        <v>44592</v>
      </c>
      <c r="N206" s="677">
        <v>44696</v>
      </c>
      <c r="O206" s="677"/>
      <c r="P206" s="336"/>
      <c r="Q206" s="336"/>
      <c r="R206" s="336"/>
      <c r="S206" s="676" t="s">
        <v>88</v>
      </c>
      <c r="T206" s="335">
        <v>72</v>
      </c>
      <c r="U206" s="688">
        <v>49303156</v>
      </c>
      <c r="V206" s="335" t="s">
        <v>995</v>
      </c>
      <c r="W206" s="676">
        <v>480</v>
      </c>
      <c r="X206" s="626">
        <v>638</v>
      </c>
      <c r="Y206" s="525">
        <f>W206*X206</f>
        <v>306240</v>
      </c>
      <c r="Z206" s="337">
        <v>0.49</v>
      </c>
      <c r="AA206" s="682">
        <f>Y206*Z206</f>
        <v>150057.60000000001</v>
      </c>
      <c r="AB206" s="682"/>
      <c r="AC206" s="683">
        <v>0</v>
      </c>
      <c r="AD206" s="676"/>
      <c r="AE206" s="676"/>
      <c r="AF206" s="500">
        <f>AA206+AD206+AE206</f>
        <v>150057.60000000001</v>
      </c>
      <c r="AG206" s="335" t="s">
        <v>1073</v>
      </c>
      <c r="AH206" s="335"/>
      <c r="AI206" s="676">
        <v>60</v>
      </c>
      <c r="AJ206" s="677" t="s">
        <v>1891</v>
      </c>
      <c r="AK206" s="677" t="s">
        <v>50</v>
      </c>
      <c r="AL206" s="685">
        <v>93703</v>
      </c>
      <c r="AM206" s="335" t="s">
        <v>52</v>
      </c>
      <c r="AN206" s="518" t="s">
        <v>1719</v>
      </c>
      <c r="AO206" s="335" t="s">
        <v>1078</v>
      </c>
      <c r="AP206" s="684"/>
      <c r="AQ206" s="676" t="s">
        <v>37</v>
      </c>
      <c r="AR206" s="676"/>
      <c r="AS206" s="521"/>
      <c r="AT206" s="675" t="s">
        <v>1509</v>
      </c>
      <c r="AU206" s="675"/>
      <c r="AV206" s="680"/>
      <c r="AW206" s="673">
        <f>U206</f>
        <v>49303156</v>
      </c>
      <c r="AX206" s="673" cm="1">
        <f t="array" ref="AX206">SUM(MID(0&amp;AW206,LARGE(INDEX(ISNUMBER(--MID(AW206,ROW($1:$8),1))*ROW($1:$8),),ROW($1:$8))+1,1)*10^ROW($1:$8)/10)</f>
        <v>49303156</v>
      </c>
      <c r="AY206" s="673" t="str">
        <f>VLOOKUP($AX206,'Item Master Data'!$A:$F,3,FALSE)</f>
        <v>Q.PEAK DUO XL G10 BFG</v>
      </c>
      <c r="AZ206" s="673">
        <f>VLOOKUP($AX206,'Item Master Data'!$A:$F,6,FALSE)</f>
        <v>480</v>
      </c>
      <c r="BA206" s="673">
        <f>X206/BB206</f>
        <v>22</v>
      </c>
      <c r="BB206" s="673">
        <f>VLOOKUP(AX206,'Item Master Data'!$A:$G,7,FALSE)</f>
        <v>29</v>
      </c>
      <c r="BC206" s="673"/>
      <c r="BD206" s="673">
        <f>W206-AZ206</f>
        <v>0</v>
      </c>
    </row>
    <row r="207" spans="1:56">
      <c r="A207" s="697"/>
      <c r="B207" s="697"/>
      <c r="C207" s="697"/>
      <c r="D207" s="676" t="s">
        <v>86</v>
      </c>
      <c r="E207" s="390"/>
      <c r="F207" s="676"/>
      <c r="G207" s="505">
        <v>2022</v>
      </c>
      <c r="H207" s="676">
        <v>5</v>
      </c>
      <c r="I207" s="688"/>
      <c r="J207" s="336"/>
      <c r="K207" s="676" t="s">
        <v>1958</v>
      </c>
      <c r="L207" s="676" t="s">
        <v>1873</v>
      </c>
      <c r="M207" s="336">
        <v>44595</v>
      </c>
      <c r="N207" s="336">
        <v>44595</v>
      </c>
      <c r="O207" s="336"/>
      <c r="P207" s="677"/>
      <c r="Q207" s="336"/>
      <c r="R207" s="336"/>
      <c r="S207" s="335" t="s">
        <v>1712</v>
      </c>
      <c r="T207" s="335">
        <v>60</v>
      </c>
      <c r="U207" s="676"/>
      <c r="V207" s="688" t="s">
        <v>973</v>
      </c>
      <c r="W207" s="335">
        <v>400</v>
      </c>
      <c r="X207" s="626">
        <v>832</v>
      </c>
      <c r="Y207" s="525">
        <f>W207*X207</f>
        <v>332800</v>
      </c>
      <c r="Z207" s="337">
        <v>0.55000000000000004</v>
      </c>
      <c r="AA207" s="682">
        <f>Y207*Z207</f>
        <v>183040.00000000003</v>
      </c>
      <c r="AB207" s="682"/>
      <c r="AC207" s="683">
        <v>0</v>
      </c>
      <c r="AD207" s="676"/>
      <c r="AE207" s="684"/>
      <c r="AF207" s="500">
        <f>AA207+AD207+AE207</f>
        <v>183040.00000000003</v>
      </c>
      <c r="AG207" s="688" t="s">
        <v>1073</v>
      </c>
      <c r="AH207" s="688"/>
      <c r="AI207" s="688">
        <v>60</v>
      </c>
      <c r="AJ207" s="677" t="s">
        <v>1891</v>
      </c>
      <c r="AK207" s="688" t="s">
        <v>50</v>
      </c>
      <c r="AL207" s="685" t="s">
        <v>1892</v>
      </c>
      <c r="AM207" s="688" t="s">
        <v>52</v>
      </c>
      <c r="AN207" s="518"/>
      <c r="AO207" s="335" t="s">
        <v>1078</v>
      </c>
      <c r="AP207" s="684"/>
      <c r="AQ207" s="684" t="s">
        <v>37</v>
      </c>
      <c r="AR207" s="684" t="s">
        <v>1222</v>
      </c>
      <c r="AS207" s="694"/>
      <c r="AT207" s="674" t="s">
        <v>1509</v>
      </c>
      <c r="AU207" s="674"/>
      <c r="AV207" s="680">
        <v>0.5</v>
      </c>
      <c r="AW207" s="673">
        <f>U207</f>
        <v>0</v>
      </c>
      <c r="AX207" s="673" cm="1">
        <f t="array" ref="AX207">SUM(MID(0&amp;AW207,LARGE(INDEX(ISNUMBER(--MID(AW207,ROW($1:$8),1))*ROW($1:$8),),ROW($1:$8))+1,1)*10^ROW($1:$8)/10)</f>
        <v>0</v>
      </c>
      <c r="AY207" s="673" t="e">
        <f>VLOOKUP($AX207,'Item Master Data'!$A:$F,3,FALSE)</f>
        <v>#N/A</v>
      </c>
      <c r="AZ207" s="673" t="e">
        <f>VLOOKUP($AX207,'Item Master Data'!$A:$F,6,FALSE)</f>
        <v>#N/A</v>
      </c>
      <c r="BA207" s="673" t="e">
        <f>X207/BB207</f>
        <v>#N/A</v>
      </c>
      <c r="BB207" s="673" t="e">
        <f>VLOOKUP(AX207,'Item Master Data'!$A:$G,7,FALSE)</f>
        <v>#N/A</v>
      </c>
      <c r="BC207" s="673"/>
      <c r="BD207" s="673" t="e">
        <f>W207-AZ207</f>
        <v>#N/A</v>
      </c>
    </row>
    <row r="208" spans="1:56">
      <c r="A208" s="697"/>
      <c r="B208" s="558"/>
      <c r="C208" s="558"/>
      <c r="D208" s="687" t="s">
        <v>86</v>
      </c>
      <c r="E208" s="676" t="s">
        <v>2056</v>
      </c>
      <c r="F208" s="688"/>
      <c r="G208" s="505">
        <v>2022</v>
      </c>
      <c r="H208" s="676">
        <v>5</v>
      </c>
      <c r="I208" s="676"/>
      <c r="J208" s="336"/>
      <c r="K208" s="676" t="s">
        <v>2063</v>
      </c>
      <c r="L208" s="676" t="s">
        <v>1909</v>
      </c>
      <c r="M208" s="336">
        <v>44567</v>
      </c>
      <c r="N208" s="336">
        <v>44708</v>
      </c>
      <c r="O208" s="336"/>
      <c r="P208" s="677"/>
      <c r="Q208" s="336"/>
      <c r="R208" s="336"/>
      <c r="S208" s="505" t="s">
        <v>1712</v>
      </c>
      <c r="T208" s="335">
        <v>60</v>
      </c>
      <c r="U208" s="688"/>
      <c r="V208" s="335" t="s">
        <v>973</v>
      </c>
      <c r="W208" s="676">
        <v>400</v>
      </c>
      <c r="X208" s="626">
        <v>768</v>
      </c>
      <c r="Y208" s="525">
        <f>W208*X208</f>
        <v>307200</v>
      </c>
      <c r="Z208" s="337">
        <v>0.54</v>
      </c>
      <c r="AA208" s="682">
        <f>Y208*Z208</f>
        <v>165888</v>
      </c>
      <c r="AB208" s="682"/>
      <c r="AC208" s="683">
        <v>0</v>
      </c>
      <c r="AD208" s="676"/>
      <c r="AE208" s="676"/>
      <c r="AF208" s="500">
        <f>AA208+AD208+AE208</f>
        <v>165888</v>
      </c>
      <c r="AG208" s="335" t="s">
        <v>1073</v>
      </c>
      <c r="AH208" s="335"/>
      <c r="AI208" s="335">
        <v>60</v>
      </c>
      <c r="AJ208" s="677" t="s">
        <v>1911</v>
      </c>
      <c r="AK208" s="677" t="s">
        <v>1702</v>
      </c>
      <c r="AL208" s="685" t="s">
        <v>1912</v>
      </c>
      <c r="AM208" s="335" t="s">
        <v>52</v>
      </c>
      <c r="AN208" s="518" t="s">
        <v>1076</v>
      </c>
      <c r="AO208" s="335" t="s">
        <v>1078</v>
      </c>
      <c r="AP208" s="340"/>
      <c r="AQ208" s="676" t="s">
        <v>37</v>
      </c>
      <c r="AR208" s="676" t="s">
        <v>1921</v>
      </c>
      <c r="AS208" s="521"/>
      <c r="AT208" s="675" t="s">
        <v>1077</v>
      </c>
      <c r="AU208" s="412"/>
      <c r="AV208" s="680">
        <v>0.54</v>
      </c>
      <c r="AW208" s="673">
        <f>U208</f>
        <v>0</v>
      </c>
      <c r="AX208" s="673" cm="1">
        <f t="array" ref="AX208">SUM(MID(0&amp;AW208,LARGE(INDEX(ISNUMBER(--MID(AW208,ROW($1:$8),1))*ROW($1:$8),),ROW($1:$8))+1,1)*10^ROW($1:$8)/10)</f>
        <v>0</v>
      </c>
      <c r="AY208" s="673" t="e">
        <f>VLOOKUP($AX208,'Item Master Data'!$A:$F,3,FALSE)</f>
        <v>#N/A</v>
      </c>
      <c r="AZ208" s="673" t="e">
        <f>VLOOKUP($AX208,'Item Master Data'!$A:$F,6,FALSE)</f>
        <v>#N/A</v>
      </c>
      <c r="BA208" s="673" t="e">
        <f>X208/BB208</f>
        <v>#N/A</v>
      </c>
      <c r="BB208" s="673" t="e">
        <f>VLOOKUP(AX208,'Item Master Data'!$A:$G,7,FALSE)</f>
        <v>#N/A</v>
      </c>
      <c r="BC208" s="673"/>
      <c r="BD208" s="673" t="e">
        <f>W208-AZ208</f>
        <v>#N/A</v>
      </c>
    </row>
    <row r="209" spans="1:56">
      <c r="A209" s="697"/>
      <c r="B209" s="558">
        <v>44662</v>
      </c>
      <c r="C209" s="558">
        <v>44662</v>
      </c>
      <c r="D209" s="687" t="s">
        <v>86</v>
      </c>
      <c r="E209" s="676" t="s">
        <v>1932</v>
      </c>
      <c r="F209" s="688"/>
      <c r="G209" s="505">
        <v>2022</v>
      </c>
      <c r="H209" s="676">
        <v>5</v>
      </c>
      <c r="I209" s="676"/>
      <c r="J209" s="336"/>
      <c r="K209" s="676" t="s">
        <v>1933</v>
      </c>
      <c r="L209" s="676" t="s">
        <v>1909</v>
      </c>
      <c r="M209" s="336">
        <v>44657</v>
      </c>
      <c r="N209" s="336">
        <v>44657</v>
      </c>
      <c r="O209" s="336"/>
      <c r="P209" s="336" t="s">
        <v>1934</v>
      </c>
      <c r="Q209" s="336"/>
      <c r="R209" s="336"/>
      <c r="S209" s="505" t="s">
        <v>1712</v>
      </c>
      <c r="T209" s="335">
        <v>72</v>
      </c>
      <c r="U209" s="688"/>
      <c r="V209" s="729" t="s">
        <v>1072</v>
      </c>
      <c r="W209" s="676">
        <v>480</v>
      </c>
      <c r="X209" s="626">
        <v>638</v>
      </c>
      <c r="Y209" s="525">
        <f>W209*X209</f>
        <v>306240</v>
      </c>
      <c r="Z209" s="337">
        <v>0.52500000000000002</v>
      </c>
      <c r="AA209" s="682">
        <f>Y209*Z209</f>
        <v>160776</v>
      </c>
      <c r="AB209" s="682"/>
      <c r="AC209" s="683">
        <v>0</v>
      </c>
      <c r="AD209" s="676"/>
      <c r="AE209" s="676"/>
      <c r="AF209" s="500">
        <f>AA209+AD209+AE209</f>
        <v>160776</v>
      </c>
      <c r="AG209" s="676" t="s">
        <v>1073</v>
      </c>
      <c r="AH209" s="676"/>
      <c r="AI209" s="676">
        <v>60</v>
      </c>
      <c r="AJ209" s="677" t="s">
        <v>1911</v>
      </c>
      <c r="AK209" s="677" t="s">
        <v>1702</v>
      </c>
      <c r="AL209" s="685" t="s">
        <v>1912</v>
      </c>
      <c r="AM209" s="676" t="s">
        <v>52</v>
      </c>
      <c r="AN209" s="518" t="s">
        <v>1076</v>
      </c>
      <c r="AO209" s="335" t="s">
        <v>1078</v>
      </c>
      <c r="AP209" s="684"/>
      <c r="AQ209" s="676" t="s">
        <v>37</v>
      </c>
      <c r="AR209" s="676" t="s">
        <v>1921</v>
      </c>
      <c r="AS209" s="521"/>
      <c r="AT209" s="675" t="s">
        <v>1077</v>
      </c>
      <c r="AU209" s="412"/>
      <c r="AV209" s="680">
        <v>0.52</v>
      </c>
      <c r="AW209" s="673">
        <f>U209</f>
        <v>0</v>
      </c>
      <c r="AX209" s="673" cm="1">
        <f t="array" ref="AX209">SUM(MID(0&amp;AW209,LARGE(INDEX(ISNUMBER(--MID(AW209,ROW($1:$8),1))*ROW($1:$8),),ROW($1:$8))+1,1)*10^ROW($1:$8)/10)</f>
        <v>0</v>
      </c>
      <c r="AY209" s="673" t="e">
        <f>VLOOKUP($AX209,'Item Master Data'!$A:$F,3,FALSE)</f>
        <v>#N/A</v>
      </c>
      <c r="AZ209" s="673" t="e">
        <f>VLOOKUP($AX209,'Item Master Data'!$A:$F,6,FALSE)</f>
        <v>#N/A</v>
      </c>
      <c r="BA209" s="673" t="e">
        <f>X209/BB209</f>
        <v>#N/A</v>
      </c>
      <c r="BB209" s="673" t="e">
        <f>VLOOKUP(AX209,'Item Master Data'!$A:$G,7,FALSE)</f>
        <v>#N/A</v>
      </c>
      <c r="BC209" s="673"/>
      <c r="BD209" s="673" t="e">
        <f>W209-AZ209</f>
        <v>#N/A</v>
      </c>
    </row>
    <row r="210" spans="1:56">
      <c r="A210" s="697"/>
      <c r="B210" s="558"/>
      <c r="C210" s="558"/>
      <c r="D210" s="687" t="s">
        <v>86</v>
      </c>
      <c r="E210" s="676"/>
      <c r="F210" s="688"/>
      <c r="G210" s="505">
        <v>2022</v>
      </c>
      <c r="H210" s="335">
        <v>5</v>
      </c>
      <c r="I210" s="676"/>
      <c r="J210" s="677"/>
      <c r="K210" s="676" t="s">
        <v>2070</v>
      </c>
      <c r="L210" s="676" t="s">
        <v>1936</v>
      </c>
      <c r="M210" s="336">
        <v>44538</v>
      </c>
      <c r="N210" s="336">
        <v>44634</v>
      </c>
      <c r="O210" s="336"/>
      <c r="P210" s="336"/>
      <c r="Q210" s="336"/>
      <c r="R210" s="336"/>
      <c r="S210" s="335" t="s">
        <v>1729</v>
      </c>
      <c r="T210" s="335">
        <v>60</v>
      </c>
      <c r="U210" s="688"/>
      <c r="V210" s="676" t="s">
        <v>973</v>
      </c>
      <c r="W210" s="676">
        <v>400</v>
      </c>
      <c r="X210" s="626">
        <v>768</v>
      </c>
      <c r="Y210" s="525">
        <f>W210*X210</f>
        <v>307200</v>
      </c>
      <c r="Z210" s="337">
        <v>0.55000000000000004</v>
      </c>
      <c r="AA210" s="682">
        <f>Y210*Z210</f>
        <v>168960</v>
      </c>
      <c r="AB210" s="682"/>
      <c r="AC210" s="683"/>
      <c r="AD210" s="676"/>
      <c r="AE210" s="676"/>
      <c r="AF210" s="500">
        <f>AA210+AD210+AE210</f>
        <v>168960</v>
      </c>
      <c r="AG210" s="676" t="s">
        <v>1073</v>
      </c>
      <c r="AH210" s="676"/>
      <c r="AI210" s="676">
        <v>60</v>
      </c>
      <c r="AJ210" s="677" t="s">
        <v>1937</v>
      </c>
      <c r="AK210" s="677" t="s">
        <v>1432</v>
      </c>
      <c r="AL210" s="685">
        <v>83202</v>
      </c>
      <c r="AM210" s="676" t="s">
        <v>52</v>
      </c>
      <c r="AN210" s="518" t="s">
        <v>1076</v>
      </c>
      <c r="AO210" s="335" t="s">
        <v>1078</v>
      </c>
      <c r="AP210" s="684"/>
      <c r="AQ210" s="676" t="s">
        <v>37</v>
      </c>
      <c r="AR210" s="676" t="s">
        <v>1297</v>
      </c>
      <c r="AS210" s="521"/>
      <c r="AT210" s="675"/>
      <c r="AU210" s="675"/>
      <c r="AV210" s="680">
        <v>0.49</v>
      </c>
      <c r="AW210" s="673">
        <f>U210</f>
        <v>0</v>
      </c>
      <c r="AX210" s="673" cm="1">
        <f t="array" ref="AX210">SUM(MID(0&amp;AW210,LARGE(INDEX(ISNUMBER(--MID(AW210,ROW($1:$8),1))*ROW($1:$8),),ROW($1:$8))+1,1)*10^ROW($1:$8)/10)</f>
        <v>0</v>
      </c>
      <c r="AY210" s="673" t="e">
        <f>VLOOKUP($AX210,'Item Master Data'!$A:$F,3,FALSE)</f>
        <v>#N/A</v>
      </c>
      <c r="AZ210" s="673" t="e">
        <f>VLOOKUP($AX210,'Item Master Data'!$A:$F,6,FALSE)</f>
        <v>#N/A</v>
      </c>
      <c r="BA210" s="673" t="e">
        <f>X210/BB210</f>
        <v>#N/A</v>
      </c>
      <c r="BB210" s="673" t="e">
        <f>VLOOKUP(AX210,'Item Master Data'!$A:$G,7,FALSE)</f>
        <v>#N/A</v>
      </c>
      <c r="BC210" s="673"/>
      <c r="BD210" s="673" t="e">
        <f>W210-AZ210</f>
        <v>#N/A</v>
      </c>
    </row>
    <row r="211" spans="1:56">
      <c r="A211" s="697"/>
      <c r="B211" s="558">
        <v>44628</v>
      </c>
      <c r="C211" s="697"/>
      <c r="D211" s="676" t="s">
        <v>86</v>
      </c>
      <c r="E211" s="390"/>
      <c r="F211" s="676"/>
      <c r="G211" s="505">
        <v>2022</v>
      </c>
      <c r="H211" s="335">
        <v>5</v>
      </c>
      <c r="I211" s="688"/>
      <c r="J211" s="677"/>
      <c r="K211" s="676" t="s">
        <v>1940</v>
      </c>
      <c r="L211" s="676" t="s">
        <v>1926</v>
      </c>
      <c r="M211" s="336">
        <v>44588</v>
      </c>
      <c r="N211" s="336">
        <v>44647</v>
      </c>
      <c r="O211" s="336"/>
      <c r="P211" s="336"/>
      <c r="Q211" s="336"/>
      <c r="R211" s="336"/>
      <c r="S211" s="335" t="s">
        <v>1729</v>
      </c>
      <c r="T211" s="335">
        <v>60</v>
      </c>
      <c r="U211" s="676"/>
      <c r="V211" s="688" t="s">
        <v>1231</v>
      </c>
      <c r="W211" s="676">
        <v>360</v>
      </c>
      <c r="X211" s="626">
        <v>676</v>
      </c>
      <c r="Y211" s="525">
        <f>W211*X211</f>
        <v>243360</v>
      </c>
      <c r="Z211" s="337">
        <v>0.83000000000000007</v>
      </c>
      <c r="AA211" s="682">
        <f>Y211*Z211</f>
        <v>201988.80000000002</v>
      </c>
      <c r="AB211" s="682"/>
      <c r="AC211" s="683">
        <v>0</v>
      </c>
      <c r="AD211" s="676"/>
      <c r="AE211" s="684"/>
      <c r="AF211" s="500">
        <f>AA211+AD211+AE211</f>
        <v>201988.80000000002</v>
      </c>
      <c r="AG211" s="688" t="s">
        <v>1073</v>
      </c>
      <c r="AH211" s="688"/>
      <c r="AI211" s="688">
        <v>60</v>
      </c>
      <c r="AJ211" s="677" t="s">
        <v>1930</v>
      </c>
      <c r="AK211" s="688" t="s">
        <v>1854</v>
      </c>
      <c r="AL211" s="685" t="s">
        <v>1931</v>
      </c>
      <c r="AM211" s="688" t="s">
        <v>52</v>
      </c>
      <c r="AN211" s="518" t="s">
        <v>1076</v>
      </c>
      <c r="AO211" s="335" t="s">
        <v>1078</v>
      </c>
      <c r="AP211" s="340"/>
      <c r="AQ211" s="684" t="s">
        <v>37</v>
      </c>
      <c r="AR211" s="684" t="s">
        <v>1222</v>
      </c>
      <c r="AS211" s="694"/>
      <c r="AT211" s="674" t="s">
        <v>1509</v>
      </c>
      <c r="AU211" s="674"/>
      <c r="AV211" s="680">
        <v>0.52</v>
      </c>
      <c r="AW211" s="673">
        <f>U211</f>
        <v>0</v>
      </c>
      <c r="AX211" s="673" cm="1">
        <f t="array" ref="AX211">SUM(MID(0&amp;AW211,LARGE(INDEX(ISNUMBER(--MID(AW211,ROW($1:$8),1))*ROW($1:$8),),ROW($1:$8))+1,1)*10^ROW($1:$8)/10)</f>
        <v>0</v>
      </c>
      <c r="AY211" s="673" t="e">
        <f>VLOOKUP($AX211,'Item Master Data'!$A:$F,3,FALSE)</f>
        <v>#N/A</v>
      </c>
      <c r="AZ211" s="673" t="e">
        <f>VLOOKUP($AX211,'Item Master Data'!$A:$F,6,FALSE)</f>
        <v>#N/A</v>
      </c>
      <c r="BA211" s="673" t="e">
        <f>X211/BB211</f>
        <v>#N/A</v>
      </c>
      <c r="BB211" s="673" t="e">
        <f>VLOOKUP(AX211,'Item Master Data'!$A:$G,7,FALSE)</f>
        <v>#N/A</v>
      </c>
      <c r="BC211" s="673"/>
      <c r="BD211" s="673" t="e">
        <f>W211-AZ211</f>
        <v>#N/A</v>
      </c>
    </row>
    <row r="212" spans="1:56">
      <c r="A212" s="697"/>
      <c r="B212" s="558">
        <v>44628</v>
      </c>
      <c r="C212" s="697"/>
      <c r="D212" s="676" t="s">
        <v>86</v>
      </c>
      <c r="E212" s="390"/>
      <c r="F212" s="676"/>
      <c r="G212" s="505">
        <v>2022</v>
      </c>
      <c r="H212" s="335">
        <v>5</v>
      </c>
      <c r="I212" s="688"/>
      <c r="J212" s="336"/>
      <c r="K212" s="335" t="s">
        <v>2076</v>
      </c>
      <c r="L212" s="676" t="s">
        <v>1926</v>
      </c>
      <c r="M212" s="336">
        <v>44588</v>
      </c>
      <c r="N212" s="336">
        <v>44678</v>
      </c>
      <c r="O212" s="336"/>
      <c r="P212" s="336"/>
      <c r="Q212" s="336"/>
      <c r="R212" s="336"/>
      <c r="S212" s="335" t="s">
        <v>1729</v>
      </c>
      <c r="T212" s="335">
        <v>60</v>
      </c>
      <c r="U212" s="676"/>
      <c r="V212" s="688" t="s">
        <v>973</v>
      </c>
      <c r="W212" s="676">
        <v>400</v>
      </c>
      <c r="X212" s="626">
        <v>768</v>
      </c>
      <c r="Y212" s="525">
        <f>W212*X212</f>
        <v>307200</v>
      </c>
      <c r="Z212" s="337">
        <v>0.55000000000000004</v>
      </c>
      <c r="AA212" s="682">
        <f>Y212*Z212</f>
        <v>168960</v>
      </c>
      <c r="AB212" s="682"/>
      <c r="AC212" s="683">
        <v>0</v>
      </c>
      <c r="AD212" s="676"/>
      <c r="AE212" s="684"/>
      <c r="AF212" s="500">
        <f>AA212+AD212+AE212</f>
        <v>168960</v>
      </c>
      <c r="AG212" s="688" t="s">
        <v>1073</v>
      </c>
      <c r="AH212" s="688"/>
      <c r="AI212" s="688">
        <v>60</v>
      </c>
      <c r="AJ212" s="677" t="s">
        <v>1941</v>
      </c>
      <c r="AK212" s="688" t="s">
        <v>1854</v>
      </c>
      <c r="AL212" s="685" t="s">
        <v>1931</v>
      </c>
      <c r="AM212" s="688" t="s">
        <v>52</v>
      </c>
      <c r="AN212" s="518" t="s">
        <v>1076</v>
      </c>
      <c r="AO212" s="335" t="s">
        <v>1078</v>
      </c>
      <c r="AP212" s="684"/>
      <c r="AQ212" s="684" t="s">
        <v>37</v>
      </c>
      <c r="AR212" s="684" t="s">
        <v>1222</v>
      </c>
      <c r="AS212" s="694"/>
      <c r="AT212" s="674" t="s">
        <v>1509</v>
      </c>
      <c r="AU212" s="674"/>
      <c r="AV212" s="680">
        <v>0.52</v>
      </c>
      <c r="AW212" s="673">
        <f>U212</f>
        <v>0</v>
      </c>
      <c r="AX212" s="673" cm="1">
        <f t="array" ref="AX212">SUM(MID(0&amp;AW212,LARGE(INDEX(ISNUMBER(--MID(AW212,ROW($1:$8),1))*ROW($1:$8),),ROW($1:$8))+1,1)*10^ROW($1:$8)/10)</f>
        <v>0</v>
      </c>
      <c r="AY212" s="673" t="e">
        <f>VLOOKUP($AX212,'Item Master Data'!$A:$F,3,FALSE)</f>
        <v>#N/A</v>
      </c>
      <c r="AZ212" s="673" t="e">
        <f>VLOOKUP($AX212,'Item Master Data'!$A:$F,6,FALSE)</f>
        <v>#N/A</v>
      </c>
      <c r="BA212" s="673" t="e">
        <f>X212/BB212</f>
        <v>#N/A</v>
      </c>
      <c r="BB212" s="673" t="e">
        <f>VLOOKUP(AX212,'Item Master Data'!$A:$G,7,FALSE)</f>
        <v>#N/A</v>
      </c>
      <c r="BC212" s="673"/>
      <c r="BD212" s="673" t="e">
        <f>W212-AZ212</f>
        <v>#N/A</v>
      </c>
    </row>
    <row r="213" spans="1:56">
      <c r="A213" s="697"/>
      <c r="B213" s="558">
        <v>44628</v>
      </c>
      <c r="C213" s="697"/>
      <c r="D213" s="676" t="s">
        <v>86</v>
      </c>
      <c r="E213" s="390"/>
      <c r="F213" s="676"/>
      <c r="G213" s="505">
        <v>2022</v>
      </c>
      <c r="H213" s="676">
        <v>5</v>
      </c>
      <c r="I213" s="688"/>
      <c r="J213" s="677"/>
      <c r="K213" s="676" t="s">
        <v>2076</v>
      </c>
      <c r="L213" s="676" t="s">
        <v>1926</v>
      </c>
      <c r="M213" s="336">
        <v>44588</v>
      </c>
      <c r="N213" s="336">
        <v>44678</v>
      </c>
      <c r="O213" s="336"/>
      <c r="P213" s="336"/>
      <c r="Q213" s="336"/>
      <c r="R213" s="336"/>
      <c r="S213" s="335" t="s">
        <v>1729</v>
      </c>
      <c r="T213" s="335">
        <v>60</v>
      </c>
      <c r="U213" s="676"/>
      <c r="V213" s="688" t="s">
        <v>1231</v>
      </c>
      <c r="W213" s="676">
        <v>360</v>
      </c>
      <c r="X213" s="626">
        <v>676</v>
      </c>
      <c r="Y213" s="525">
        <f>W213*X213</f>
        <v>243360</v>
      </c>
      <c r="Z213" s="337">
        <v>0.83000000000000007</v>
      </c>
      <c r="AA213" s="682">
        <f>Y213*Z213</f>
        <v>201988.80000000002</v>
      </c>
      <c r="AB213" s="682"/>
      <c r="AC213" s="683">
        <v>0</v>
      </c>
      <c r="AD213" s="676"/>
      <c r="AE213" s="684"/>
      <c r="AF213" s="500">
        <f>AA213+AD213+AE213</f>
        <v>201988.80000000002</v>
      </c>
      <c r="AG213" s="688" t="s">
        <v>1073</v>
      </c>
      <c r="AH213" s="688"/>
      <c r="AI213" s="688">
        <v>60</v>
      </c>
      <c r="AJ213" s="677" t="s">
        <v>1930</v>
      </c>
      <c r="AK213" s="688" t="s">
        <v>1854</v>
      </c>
      <c r="AL213" s="685" t="s">
        <v>1931</v>
      </c>
      <c r="AM213" s="688" t="s">
        <v>52</v>
      </c>
      <c r="AN213" s="518" t="s">
        <v>1076</v>
      </c>
      <c r="AO213" s="335" t="s">
        <v>1078</v>
      </c>
      <c r="AP213" s="340"/>
      <c r="AQ213" s="684" t="s">
        <v>37</v>
      </c>
      <c r="AR213" s="684" t="s">
        <v>1222</v>
      </c>
      <c r="AS213" s="694"/>
      <c r="AT213" s="674" t="s">
        <v>1509</v>
      </c>
      <c r="AU213" s="674"/>
      <c r="AV213" s="680">
        <v>0.52</v>
      </c>
      <c r="AW213" s="673">
        <f>U213</f>
        <v>0</v>
      </c>
      <c r="AX213" s="673" cm="1">
        <f t="array" ref="AX213">SUM(MID(0&amp;AW213,LARGE(INDEX(ISNUMBER(--MID(AW213,ROW($1:$8),1))*ROW($1:$8),),ROW($1:$8))+1,1)*10^ROW($1:$8)/10)</f>
        <v>0</v>
      </c>
      <c r="AY213" s="673" t="e">
        <f>VLOOKUP($AX213,'Item Master Data'!$A:$F,3,FALSE)</f>
        <v>#N/A</v>
      </c>
      <c r="AZ213" s="673" t="e">
        <f>VLOOKUP($AX213,'Item Master Data'!$A:$F,6,FALSE)</f>
        <v>#N/A</v>
      </c>
      <c r="BA213" s="673" t="e">
        <f>X213/BB213</f>
        <v>#N/A</v>
      </c>
      <c r="BB213" s="673" t="e">
        <f>VLOOKUP(AX213,'Item Master Data'!$A:$G,7,FALSE)</f>
        <v>#N/A</v>
      </c>
      <c r="BC213" s="673"/>
      <c r="BD213" s="673" t="e">
        <f>W213-AZ213</f>
        <v>#N/A</v>
      </c>
    </row>
    <row r="214" spans="1:56">
      <c r="A214" s="697"/>
      <c r="B214" s="558"/>
      <c r="C214" s="697"/>
      <c r="D214" s="676" t="s">
        <v>86</v>
      </c>
      <c r="E214" s="555"/>
      <c r="F214" s="676"/>
      <c r="G214" s="505">
        <v>2022</v>
      </c>
      <c r="H214" s="676">
        <v>5</v>
      </c>
      <c r="I214" s="676"/>
      <c r="J214" s="677"/>
      <c r="K214" s="676" t="s">
        <v>2128</v>
      </c>
      <c r="L214" s="676" t="s">
        <v>1943</v>
      </c>
      <c r="M214" s="336">
        <v>44510</v>
      </c>
      <c r="N214" s="336">
        <v>44655</v>
      </c>
      <c r="O214" s="336"/>
      <c r="P214" s="336"/>
      <c r="Q214" s="336"/>
      <c r="R214" s="336"/>
      <c r="S214" s="335" t="s">
        <v>1712</v>
      </c>
      <c r="T214" s="335">
        <v>60</v>
      </c>
      <c r="U214" s="676"/>
      <c r="V214" s="688" t="s">
        <v>973</v>
      </c>
      <c r="W214" s="676">
        <v>400</v>
      </c>
      <c r="X214" s="626">
        <v>6656</v>
      </c>
      <c r="Y214" s="525">
        <f>W214*X214</f>
        <v>2662400</v>
      </c>
      <c r="Z214" s="337">
        <v>0.55000000000000004</v>
      </c>
      <c r="AA214" s="682">
        <f>Y214*Z214</f>
        <v>1464320.0000000002</v>
      </c>
      <c r="AB214" s="682"/>
      <c r="AC214" s="683">
        <v>0</v>
      </c>
      <c r="AD214" s="676"/>
      <c r="AE214" s="684"/>
      <c r="AF214" s="500">
        <f>AA214+AD214+AE214</f>
        <v>1464320.0000000002</v>
      </c>
      <c r="AG214" s="688" t="s">
        <v>1073</v>
      </c>
      <c r="AH214" s="688"/>
      <c r="AI214" s="688">
        <v>60</v>
      </c>
      <c r="AJ214" s="677" t="s">
        <v>1944</v>
      </c>
      <c r="AK214" s="688" t="s">
        <v>50</v>
      </c>
      <c r="AL214" s="685" t="s">
        <v>1945</v>
      </c>
      <c r="AM214" s="688" t="s">
        <v>52</v>
      </c>
      <c r="AN214" s="518" t="s">
        <v>50</v>
      </c>
      <c r="AO214" s="335" t="s">
        <v>1078</v>
      </c>
      <c r="AP214" s="340" t="s">
        <v>38</v>
      </c>
      <c r="AQ214" s="684" t="s">
        <v>37</v>
      </c>
      <c r="AR214" s="684" t="s">
        <v>2129</v>
      </c>
      <c r="AS214" s="684"/>
      <c r="AT214" s="674"/>
      <c r="AU214" s="674"/>
      <c r="AV214" s="680">
        <v>0.49</v>
      </c>
      <c r="AW214" s="673">
        <f>U214</f>
        <v>0</v>
      </c>
      <c r="AX214" s="673" cm="1">
        <f t="array" ref="AX214">SUM(MID(0&amp;AW214,LARGE(INDEX(ISNUMBER(--MID(AW214,ROW($1:$8),1))*ROW($1:$8),),ROW($1:$8))+1,1)*10^ROW($1:$8)/10)</f>
        <v>0</v>
      </c>
      <c r="AY214" s="673" t="e">
        <f>VLOOKUP($AX214,'Item Master Data'!$A:$F,3,FALSE)</f>
        <v>#N/A</v>
      </c>
      <c r="AZ214" s="673" t="e">
        <f>VLOOKUP($AX214,'Item Master Data'!$A:$F,6,FALSE)</f>
        <v>#N/A</v>
      </c>
      <c r="BA214" s="673" t="e">
        <f>X214/BB214</f>
        <v>#N/A</v>
      </c>
      <c r="BB214" s="673" t="e">
        <f>VLOOKUP(AX214,'Item Master Data'!$A:$G,7,FALSE)</f>
        <v>#N/A</v>
      </c>
      <c r="BC214" s="673"/>
      <c r="BD214" s="673" t="e">
        <f>W214-AZ214</f>
        <v>#N/A</v>
      </c>
    </row>
    <row r="215" spans="1:56">
      <c r="A215" s="697"/>
      <c r="B215" s="558"/>
      <c r="C215" s="697"/>
      <c r="D215" s="676" t="s">
        <v>86</v>
      </c>
      <c r="E215" s="555"/>
      <c r="F215" s="676"/>
      <c r="G215" s="505">
        <v>2022</v>
      </c>
      <c r="H215" s="676">
        <v>5</v>
      </c>
      <c r="I215" s="676"/>
      <c r="J215" s="677"/>
      <c r="K215" s="676" t="s">
        <v>2130</v>
      </c>
      <c r="L215" s="676" t="s">
        <v>1943</v>
      </c>
      <c r="M215" s="336">
        <v>44510</v>
      </c>
      <c r="N215" s="336">
        <v>44683</v>
      </c>
      <c r="O215" s="336"/>
      <c r="P215" s="336"/>
      <c r="Q215" s="336"/>
      <c r="R215" s="336"/>
      <c r="S215" s="335" t="s">
        <v>1712</v>
      </c>
      <c r="T215" s="335">
        <v>60</v>
      </c>
      <c r="U215" s="676"/>
      <c r="V215" s="688" t="s">
        <v>973</v>
      </c>
      <c r="W215" s="676">
        <v>400</v>
      </c>
      <c r="X215" s="626">
        <v>1920</v>
      </c>
      <c r="Y215" s="525">
        <f>W215*X215</f>
        <v>768000</v>
      </c>
      <c r="Z215" s="337">
        <v>0.55000000000000004</v>
      </c>
      <c r="AA215" s="682">
        <f>Y215*Z215</f>
        <v>422400.00000000006</v>
      </c>
      <c r="AB215" s="682"/>
      <c r="AC215" s="683">
        <v>0</v>
      </c>
      <c r="AD215" s="676"/>
      <c r="AE215" s="684"/>
      <c r="AF215" s="500">
        <f>AA215+AD215+AE215</f>
        <v>422400.00000000006</v>
      </c>
      <c r="AG215" s="688" t="s">
        <v>1073</v>
      </c>
      <c r="AH215" s="688"/>
      <c r="AI215" s="688">
        <v>60</v>
      </c>
      <c r="AJ215" s="677" t="s">
        <v>1944</v>
      </c>
      <c r="AK215" s="688" t="s">
        <v>50</v>
      </c>
      <c r="AL215" s="685" t="s">
        <v>1945</v>
      </c>
      <c r="AM215" s="688" t="s">
        <v>52</v>
      </c>
      <c r="AN215" s="518" t="s">
        <v>50</v>
      </c>
      <c r="AO215" s="335" t="s">
        <v>1078</v>
      </c>
      <c r="AP215" s="340" t="s">
        <v>38</v>
      </c>
      <c r="AQ215" s="684" t="s">
        <v>37</v>
      </c>
      <c r="AR215" s="684" t="s">
        <v>2129</v>
      </c>
      <c r="AS215" s="684"/>
      <c r="AT215" s="674"/>
      <c r="AU215" s="674"/>
      <c r="AV215" s="680">
        <v>0.49</v>
      </c>
      <c r="AW215" s="673">
        <f>U215</f>
        <v>0</v>
      </c>
      <c r="AX215" s="673" cm="1">
        <f t="array" ref="AX215">SUM(MID(0&amp;AW215,LARGE(INDEX(ISNUMBER(--MID(AW215,ROW($1:$8),1))*ROW($1:$8),),ROW($1:$8))+1,1)*10^ROW($1:$8)/10)</f>
        <v>0</v>
      </c>
      <c r="AY215" s="673" t="e">
        <f>VLOOKUP($AX215,'Item Master Data'!$A:$F,3,FALSE)</f>
        <v>#N/A</v>
      </c>
      <c r="AZ215" s="673" t="e">
        <f>VLOOKUP($AX215,'Item Master Data'!$A:$F,6,FALSE)</f>
        <v>#N/A</v>
      </c>
      <c r="BA215" s="673" t="e">
        <f>X215/BB215</f>
        <v>#N/A</v>
      </c>
      <c r="BB215" s="673" t="e">
        <f>VLOOKUP(AX215,'Item Master Data'!$A:$G,7,FALSE)</f>
        <v>#N/A</v>
      </c>
      <c r="BC215" s="673"/>
      <c r="BD215" s="673" t="e">
        <f>W215-AZ215</f>
        <v>#N/A</v>
      </c>
    </row>
    <row r="216" spans="1:56">
      <c r="A216" s="697"/>
      <c r="B216" s="697"/>
      <c r="C216" s="697"/>
      <c r="D216" s="676" t="s">
        <v>86</v>
      </c>
      <c r="E216" s="555"/>
      <c r="F216" s="676"/>
      <c r="G216" s="505">
        <v>2022</v>
      </c>
      <c r="H216" s="676">
        <v>5</v>
      </c>
      <c r="I216" s="676"/>
      <c r="J216" s="336"/>
      <c r="K216" s="676" t="s">
        <v>2127</v>
      </c>
      <c r="L216" s="676" t="s">
        <v>1943</v>
      </c>
      <c r="M216" s="336">
        <v>44516</v>
      </c>
      <c r="N216" s="336">
        <v>44653</v>
      </c>
      <c r="O216" s="336"/>
      <c r="P216" s="336"/>
      <c r="Q216" s="336"/>
      <c r="R216" s="336"/>
      <c r="S216" s="335" t="s">
        <v>1712</v>
      </c>
      <c r="T216" s="335">
        <v>60</v>
      </c>
      <c r="U216" s="676"/>
      <c r="V216" s="688" t="s">
        <v>973</v>
      </c>
      <c r="W216" s="676">
        <v>400</v>
      </c>
      <c r="X216" s="626">
        <v>2304</v>
      </c>
      <c r="Y216" s="525">
        <f>W216*X216</f>
        <v>921600</v>
      </c>
      <c r="Z216" s="337">
        <v>0.55000000000000004</v>
      </c>
      <c r="AA216" s="682">
        <f>Y216*Z216</f>
        <v>506880.00000000006</v>
      </c>
      <c r="AB216" s="682"/>
      <c r="AC216" s="683">
        <v>0</v>
      </c>
      <c r="AD216" s="676"/>
      <c r="AE216" s="684"/>
      <c r="AF216" s="500">
        <f>AA216+AD216+AE216</f>
        <v>506880.00000000006</v>
      </c>
      <c r="AG216" s="688" t="s">
        <v>1073</v>
      </c>
      <c r="AH216" s="688"/>
      <c r="AI216" s="688">
        <v>60</v>
      </c>
      <c r="AJ216" s="677" t="s">
        <v>1944</v>
      </c>
      <c r="AK216" s="688" t="s">
        <v>50</v>
      </c>
      <c r="AL216" s="685" t="s">
        <v>1945</v>
      </c>
      <c r="AM216" s="688" t="s">
        <v>52</v>
      </c>
      <c r="AN216" s="518" t="s">
        <v>50</v>
      </c>
      <c r="AO216" s="335" t="s">
        <v>1078</v>
      </c>
      <c r="AP216" s="684" t="s">
        <v>38</v>
      </c>
      <c r="AQ216" s="684" t="s">
        <v>37</v>
      </c>
      <c r="AR216" s="684" t="s">
        <v>1947</v>
      </c>
      <c r="AS216" s="684"/>
      <c r="AT216" s="674"/>
      <c r="AU216" s="674"/>
      <c r="AV216" s="680">
        <v>0.49</v>
      </c>
      <c r="AW216" s="673">
        <f>U216</f>
        <v>0</v>
      </c>
      <c r="AX216" s="673" cm="1">
        <f t="array" ref="AX216">SUM(MID(0&amp;AW216,LARGE(INDEX(ISNUMBER(--MID(AW216,ROW($1:$8),1))*ROW($1:$8),),ROW($1:$8))+1,1)*10^ROW($1:$8)/10)</f>
        <v>0</v>
      </c>
      <c r="AY216" s="673" t="e">
        <f>VLOOKUP($AX216,'Item Master Data'!$A:$F,3,FALSE)</f>
        <v>#N/A</v>
      </c>
      <c r="AZ216" s="673" t="e">
        <f>VLOOKUP($AX216,'Item Master Data'!$A:$F,6,FALSE)</f>
        <v>#N/A</v>
      </c>
      <c r="BA216" s="673" t="e">
        <f>X216/BB216</f>
        <v>#N/A</v>
      </c>
      <c r="BB216" s="673" t="e">
        <f>VLOOKUP(AX216,'Item Master Data'!$A:$G,7,FALSE)</f>
        <v>#N/A</v>
      </c>
      <c r="BC216" s="673"/>
      <c r="BD216" s="673" t="e">
        <f>W216-AZ216</f>
        <v>#N/A</v>
      </c>
    </row>
    <row r="217" spans="1:56">
      <c r="A217" s="697"/>
      <c r="B217" s="558">
        <v>44617</v>
      </c>
      <c r="C217" s="558">
        <v>44616</v>
      </c>
      <c r="D217" s="687" t="s">
        <v>86</v>
      </c>
      <c r="E217" s="676"/>
      <c r="F217" s="688"/>
      <c r="G217" s="505">
        <v>2022</v>
      </c>
      <c r="H217" s="676">
        <v>5</v>
      </c>
      <c r="I217" s="676"/>
      <c r="J217" s="336"/>
      <c r="K217" s="676" t="s">
        <v>2143</v>
      </c>
      <c r="L217" s="676" t="s">
        <v>1989</v>
      </c>
      <c r="M217" s="336">
        <v>44522</v>
      </c>
      <c r="N217" s="336">
        <v>44272</v>
      </c>
      <c r="O217" s="336">
        <v>44698</v>
      </c>
      <c r="P217" s="336"/>
      <c r="Q217" s="336"/>
      <c r="R217" s="336"/>
      <c r="S217" s="335" t="s">
        <v>1729</v>
      </c>
      <c r="T217" s="335">
        <v>60</v>
      </c>
      <c r="U217" s="688"/>
      <c r="V217" s="676" t="s">
        <v>986</v>
      </c>
      <c r="W217" s="676">
        <v>360</v>
      </c>
      <c r="X217" s="626">
        <v>1664</v>
      </c>
      <c r="Y217" s="525">
        <f>W217*X217</f>
        <v>599040</v>
      </c>
      <c r="Z217" s="337">
        <v>0.53</v>
      </c>
      <c r="AA217" s="682">
        <f>Y217*Z217</f>
        <v>317491.20000000001</v>
      </c>
      <c r="AB217" s="682"/>
      <c r="AC217" s="683">
        <v>0</v>
      </c>
      <c r="AD217" s="676"/>
      <c r="AE217" s="676"/>
      <c r="AF217" s="500">
        <f>AA217+AD217+AE217</f>
        <v>317491.20000000001</v>
      </c>
      <c r="AG217" s="676" t="s">
        <v>1073</v>
      </c>
      <c r="AH217" s="676"/>
      <c r="AI217" s="676">
        <v>60</v>
      </c>
      <c r="AJ217" s="677" t="s">
        <v>1821</v>
      </c>
      <c r="AK217" s="677" t="s">
        <v>50</v>
      </c>
      <c r="AL217" s="685">
        <v>95834</v>
      </c>
      <c r="AM217" s="676" t="s">
        <v>52</v>
      </c>
      <c r="AN217" s="518" t="s">
        <v>1076</v>
      </c>
      <c r="AO217" s="335" t="s">
        <v>1078</v>
      </c>
      <c r="AP217" s="684"/>
      <c r="AQ217" s="676" t="s">
        <v>37</v>
      </c>
      <c r="AR217" s="676"/>
      <c r="AS217" s="521"/>
      <c r="AT217" s="675"/>
      <c r="AU217" s="675"/>
      <c r="AV217" s="680">
        <v>0.5</v>
      </c>
      <c r="AW217" s="673">
        <f>U217</f>
        <v>0</v>
      </c>
      <c r="AX217" s="673" cm="1">
        <f t="array" ref="AX217">SUM(MID(0&amp;AW217,LARGE(INDEX(ISNUMBER(--MID(AW217,ROW($1:$8),1))*ROW($1:$8),),ROW($1:$8))+1,1)*10^ROW($1:$8)/10)</f>
        <v>0</v>
      </c>
      <c r="AY217" s="673" t="e">
        <f>VLOOKUP($AX217,'Item Master Data'!$A:$F,3,FALSE)</f>
        <v>#N/A</v>
      </c>
      <c r="AZ217" s="673" t="e">
        <f>VLOOKUP($AX217,'Item Master Data'!$A:$F,6,FALSE)</f>
        <v>#N/A</v>
      </c>
      <c r="BA217" s="673" t="e">
        <f>X217/BB217</f>
        <v>#N/A</v>
      </c>
      <c r="BB217" s="673" t="e">
        <f>VLOOKUP(AX217,'Item Master Data'!$A:$G,7,FALSE)</f>
        <v>#N/A</v>
      </c>
      <c r="BC217" s="673"/>
      <c r="BD217" s="673" t="e">
        <f>W217-AZ217</f>
        <v>#N/A</v>
      </c>
    </row>
    <row r="218" spans="1:56">
      <c r="A218" s="697"/>
      <c r="B218" s="558">
        <v>44617</v>
      </c>
      <c r="C218" s="558">
        <v>44616</v>
      </c>
      <c r="D218" s="687" t="s">
        <v>86</v>
      </c>
      <c r="E218" s="676"/>
      <c r="F218" s="688"/>
      <c r="G218" s="505">
        <v>2022</v>
      </c>
      <c r="H218" s="335">
        <v>5</v>
      </c>
      <c r="I218" s="676"/>
      <c r="J218" s="336"/>
      <c r="K218" s="676" t="s">
        <v>2144</v>
      </c>
      <c r="L218" s="676" t="s">
        <v>1989</v>
      </c>
      <c r="M218" s="677">
        <v>44624</v>
      </c>
      <c r="N218" s="677">
        <v>44697</v>
      </c>
      <c r="O218" s="677"/>
      <c r="P218" s="336"/>
      <c r="Q218" s="336"/>
      <c r="R218" s="336"/>
      <c r="S218" s="335" t="s">
        <v>1729</v>
      </c>
      <c r="T218" s="335">
        <v>72</v>
      </c>
      <c r="U218" s="688" t="s">
        <v>1086</v>
      </c>
      <c r="V218" s="676" t="s">
        <v>2145</v>
      </c>
      <c r="W218" s="676">
        <v>475</v>
      </c>
      <c r="X218" s="626">
        <v>600</v>
      </c>
      <c r="Y218" s="525">
        <f>W218*X218</f>
        <v>285000</v>
      </c>
      <c r="Z218" s="337">
        <v>0.5</v>
      </c>
      <c r="AA218" s="682">
        <f>Y218*Z218</f>
        <v>142500</v>
      </c>
      <c r="AB218" s="682"/>
      <c r="AC218" s="339">
        <v>0</v>
      </c>
      <c r="AD218" s="676"/>
      <c r="AE218" s="676"/>
      <c r="AF218" s="500">
        <f>AA218+AD218+AE218</f>
        <v>142500</v>
      </c>
      <c r="AG218" s="676" t="s">
        <v>1073</v>
      </c>
      <c r="AH218" s="676"/>
      <c r="AI218" s="676">
        <v>60</v>
      </c>
      <c r="AJ218" s="677" t="s">
        <v>1821</v>
      </c>
      <c r="AK218" s="677" t="s">
        <v>50</v>
      </c>
      <c r="AL218" s="685">
        <v>95834</v>
      </c>
      <c r="AM218" s="676" t="s">
        <v>52</v>
      </c>
      <c r="AN218" s="518" t="s">
        <v>1076</v>
      </c>
      <c r="AO218" s="335" t="s">
        <v>1078</v>
      </c>
      <c r="AP218" s="684"/>
      <c r="AQ218" s="676" t="s">
        <v>37</v>
      </c>
      <c r="AR218" s="676"/>
      <c r="AS218" s="521"/>
      <c r="AT218" s="675"/>
      <c r="AU218" s="675"/>
      <c r="AV218" s="680">
        <v>0.5</v>
      </c>
      <c r="AW218" s="673" t="str">
        <f>U218</f>
        <v>12005833C</v>
      </c>
      <c r="AX218" s="673" cm="1">
        <f t="array" ref="AX218">SUM(MID(0&amp;AW218,LARGE(INDEX(ISNUMBER(--MID(AW218,ROW($1:$8),1))*ROW($1:$8),),ROW($1:$8))+1,1)*10^ROW($1:$8)/10)</f>
        <v>12005833</v>
      </c>
      <c r="AY218" s="673" t="str">
        <f>VLOOKUP($AX218,'Item Master Data'!$A:$F,3,FALSE)</f>
        <v>Q.PEAK DUO XL G10 BFG</v>
      </c>
      <c r="AZ218" s="673">
        <f>VLOOKUP($AX218,'Item Master Data'!$A:$F,6,FALSE)</f>
        <v>475</v>
      </c>
      <c r="BA218" s="673" t="e">
        <f>X218/BB218</f>
        <v>#VALUE!</v>
      </c>
      <c r="BB218" s="673" t="str">
        <f>VLOOKUP(AX218,'Item Master Data'!$A:$G,7,FALSE)</f>
        <v> 30</v>
      </c>
      <c r="BC218" s="673"/>
      <c r="BD218" s="673">
        <f>W218-AZ218</f>
        <v>0</v>
      </c>
    </row>
    <row r="219" spans="1:56">
      <c r="A219" s="697"/>
      <c r="B219" s="558">
        <v>44642</v>
      </c>
      <c r="C219" s="697"/>
      <c r="D219" s="676" t="s">
        <v>86</v>
      </c>
      <c r="E219" s="676"/>
      <c r="F219" s="676"/>
      <c r="G219" s="505">
        <v>2022</v>
      </c>
      <c r="H219" s="335">
        <v>5</v>
      </c>
      <c r="I219" s="676"/>
      <c r="J219" s="336"/>
      <c r="K219" s="676" t="s">
        <v>2204</v>
      </c>
      <c r="L219" s="676" t="s">
        <v>1723</v>
      </c>
      <c r="M219" s="677">
        <v>44565</v>
      </c>
      <c r="N219" s="677">
        <v>44655</v>
      </c>
      <c r="O219" s="677"/>
      <c r="P219" s="336"/>
      <c r="Q219" s="336"/>
      <c r="R219" s="336"/>
      <c r="S219" s="335" t="s">
        <v>88</v>
      </c>
      <c r="T219" s="335">
        <v>60</v>
      </c>
      <c r="U219" s="676"/>
      <c r="V219" s="676" t="s">
        <v>973</v>
      </c>
      <c r="W219" s="676">
        <v>400</v>
      </c>
      <c r="X219" s="626">
        <v>1536</v>
      </c>
      <c r="Y219" s="525">
        <f>W219*X219</f>
        <v>614400</v>
      </c>
      <c r="Z219" s="337">
        <v>0.55000000000000004</v>
      </c>
      <c r="AA219" s="682">
        <f>Y219*Z219</f>
        <v>337920</v>
      </c>
      <c r="AB219" s="682"/>
      <c r="AC219" s="339">
        <v>0</v>
      </c>
      <c r="AD219" s="692"/>
      <c r="AE219" s="684"/>
      <c r="AF219" s="500">
        <f>AA219+AD219+AE219</f>
        <v>337920</v>
      </c>
      <c r="AG219" s="676" t="s">
        <v>1073</v>
      </c>
      <c r="AH219" s="676"/>
      <c r="AI219" s="676">
        <v>60</v>
      </c>
      <c r="AJ219" s="676" t="s">
        <v>1724</v>
      </c>
      <c r="AK219" s="676" t="s">
        <v>50</v>
      </c>
      <c r="AL219" s="676">
        <v>92126</v>
      </c>
      <c r="AM219" s="676" t="s">
        <v>52</v>
      </c>
      <c r="AN219" s="676"/>
      <c r="AO219" s="335" t="s">
        <v>1078</v>
      </c>
      <c r="AP219" s="684"/>
      <c r="AQ219" s="684" t="s">
        <v>37</v>
      </c>
      <c r="AR219" s="684"/>
      <c r="AS219" s="694"/>
      <c r="AT219" s="675" t="s">
        <v>1509</v>
      </c>
      <c r="AU219" s="675"/>
      <c r="AV219" s="680">
        <v>0.52</v>
      </c>
      <c r="AW219" s="673">
        <f>U219</f>
        <v>0</v>
      </c>
      <c r="AX219" s="673" cm="1">
        <f t="array" ref="AX219">SUM(MID(0&amp;AW219,LARGE(INDEX(ISNUMBER(--MID(AW219,ROW($1:$8),1))*ROW($1:$8),),ROW($1:$8))+1,1)*10^ROW($1:$8)/10)</f>
        <v>0</v>
      </c>
      <c r="AY219" s="673" t="e">
        <f>VLOOKUP($AX219,'Item Master Data'!$A:$F,3,FALSE)</f>
        <v>#N/A</v>
      </c>
      <c r="AZ219" s="673" t="e">
        <f>VLOOKUP($AX219,'Item Master Data'!$A:$F,6,FALSE)</f>
        <v>#N/A</v>
      </c>
      <c r="BA219" s="673" t="e">
        <f>X219/BB219</f>
        <v>#N/A</v>
      </c>
      <c r="BB219" s="673" t="e">
        <f>VLOOKUP(AX219,'Item Master Data'!$A:$G,7,FALSE)</f>
        <v>#N/A</v>
      </c>
      <c r="BC219" s="673"/>
      <c r="BD219" s="673" t="e">
        <f>W219-AZ219</f>
        <v>#N/A</v>
      </c>
    </row>
    <row r="220" spans="1:56">
      <c r="A220" s="697"/>
      <c r="B220" s="558">
        <v>44665</v>
      </c>
      <c r="C220" s="558">
        <v>44665</v>
      </c>
      <c r="D220" s="687" t="s">
        <v>86</v>
      </c>
      <c r="E220" s="676"/>
      <c r="F220" s="688" t="s">
        <v>87</v>
      </c>
      <c r="G220" s="505">
        <v>2022</v>
      </c>
      <c r="H220" s="335">
        <v>5</v>
      </c>
      <c r="I220" s="676"/>
      <c r="J220" s="336"/>
      <c r="K220" s="676" t="s">
        <v>2207</v>
      </c>
      <c r="L220" s="676" t="s">
        <v>1723</v>
      </c>
      <c r="M220" s="677">
        <v>44567</v>
      </c>
      <c r="N220" s="677">
        <v>44734</v>
      </c>
      <c r="O220" s="677"/>
      <c r="P220" s="677"/>
      <c r="Q220" s="336"/>
      <c r="R220" s="336"/>
      <c r="S220" s="335" t="s">
        <v>88</v>
      </c>
      <c r="T220" s="335">
        <v>72</v>
      </c>
      <c r="U220" s="688">
        <v>49303156</v>
      </c>
      <c r="V220" s="676" t="s">
        <v>1072</v>
      </c>
      <c r="W220" s="676">
        <v>480</v>
      </c>
      <c r="X220" s="626">
        <v>2552</v>
      </c>
      <c r="Y220" s="525">
        <f>W220*X220</f>
        <v>1224960</v>
      </c>
      <c r="Z220" s="337">
        <v>0.47</v>
      </c>
      <c r="AA220" s="682">
        <f>Y220*Z220</f>
        <v>575731.19999999995</v>
      </c>
      <c r="AB220" s="682"/>
      <c r="AC220" s="339">
        <v>0</v>
      </c>
      <c r="AD220" s="676"/>
      <c r="AE220" s="676"/>
      <c r="AF220" s="500">
        <f>AA220+AD220+AE220</f>
        <v>575731.19999999995</v>
      </c>
      <c r="AG220" s="676" t="s">
        <v>1073</v>
      </c>
      <c r="AH220" s="676"/>
      <c r="AI220" s="676">
        <v>60</v>
      </c>
      <c r="AJ220" s="677" t="s">
        <v>1724</v>
      </c>
      <c r="AK220" s="677" t="s">
        <v>50</v>
      </c>
      <c r="AL220" s="685">
        <v>92126</v>
      </c>
      <c r="AM220" s="676" t="s">
        <v>52</v>
      </c>
      <c r="AN220" s="518" t="s">
        <v>1719</v>
      </c>
      <c r="AO220" s="335" t="s">
        <v>1078</v>
      </c>
      <c r="AP220" s="684"/>
      <c r="AQ220" s="676" t="s">
        <v>37</v>
      </c>
      <c r="AR220" s="676"/>
      <c r="AS220" s="521"/>
      <c r="AT220" s="675" t="s">
        <v>1509</v>
      </c>
      <c r="AU220" s="675"/>
      <c r="AV220" s="680"/>
      <c r="AW220" s="673">
        <f>U220</f>
        <v>49303156</v>
      </c>
      <c r="AX220" s="673" cm="1">
        <f t="array" ref="AX220">SUM(MID(0&amp;AW220,LARGE(INDEX(ISNUMBER(--MID(AW220,ROW($1:$8),1))*ROW($1:$8),),ROW($1:$8))+1,1)*10^ROW($1:$8)/10)</f>
        <v>49303156</v>
      </c>
      <c r="AY220" s="673" t="str">
        <f>VLOOKUP($AX220,'Item Master Data'!$A:$F,3,FALSE)</f>
        <v>Q.PEAK DUO XL G10 BFG</v>
      </c>
      <c r="AZ220" s="673">
        <f>VLOOKUP($AX220,'Item Master Data'!$A:$F,6,FALSE)</f>
        <v>480</v>
      </c>
      <c r="BA220" s="673">
        <f>X220/BB220</f>
        <v>88</v>
      </c>
      <c r="BB220" s="673">
        <f>VLOOKUP(AX220,'Item Master Data'!$A:$G,7,FALSE)</f>
        <v>29</v>
      </c>
      <c r="BC220" s="673"/>
      <c r="BD220" s="673">
        <f>W220-AZ220</f>
        <v>0</v>
      </c>
    </row>
    <row r="221" spans="1:56">
      <c r="A221" s="697"/>
      <c r="B221" s="558">
        <v>44642</v>
      </c>
      <c r="C221" s="697"/>
      <c r="D221" s="676" t="s">
        <v>86</v>
      </c>
      <c r="E221" s="676"/>
      <c r="F221" s="335"/>
      <c r="G221" s="505">
        <v>2022</v>
      </c>
      <c r="H221" s="335">
        <v>5</v>
      </c>
      <c r="I221" s="676"/>
      <c r="J221" s="336"/>
      <c r="K221" s="676" t="s">
        <v>2217</v>
      </c>
      <c r="L221" s="676" t="s">
        <v>1723</v>
      </c>
      <c r="M221" s="677">
        <v>44571</v>
      </c>
      <c r="N221" s="677">
        <v>44712</v>
      </c>
      <c r="O221" s="677"/>
      <c r="P221" s="677"/>
      <c r="Q221" s="336"/>
      <c r="R221" s="336"/>
      <c r="S221" s="335" t="s">
        <v>88</v>
      </c>
      <c r="T221" s="335">
        <v>60</v>
      </c>
      <c r="U221" s="335"/>
      <c r="V221" s="688" t="s">
        <v>973</v>
      </c>
      <c r="W221" s="676">
        <v>400</v>
      </c>
      <c r="X221" s="626">
        <v>1536</v>
      </c>
      <c r="Y221" s="525">
        <f>W221*X221</f>
        <v>614400</v>
      </c>
      <c r="Z221" s="337">
        <v>0.55000000000000004</v>
      </c>
      <c r="AA221" s="682">
        <f>Y221*Z221</f>
        <v>337920</v>
      </c>
      <c r="AB221" s="682"/>
      <c r="AC221" s="339">
        <v>0</v>
      </c>
      <c r="AD221" s="692"/>
      <c r="AE221" s="684"/>
      <c r="AF221" s="500">
        <f>AA221+AD221+AE221</f>
        <v>337920</v>
      </c>
      <c r="AG221" s="676" t="s">
        <v>1073</v>
      </c>
      <c r="AH221" s="676"/>
      <c r="AI221" s="676">
        <v>60</v>
      </c>
      <c r="AJ221" s="676" t="s">
        <v>1724</v>
      </c>
      <c r="AK221" s="676" t="s">
        <v>50</v>
      </c>
      <c r="AL221" s="676">
        <v>92126</v>
      </c>
      <c r="AM221" s="676" t="s">
        <v>52</v>
      </c>
      <c r="AN221" s="676"/>
      <c r="AO221" s="335" t="s">
        <v>1078</v>
      </c>
      <c r="AP221" s="684"/>
      <c r="AQ221" s="684" t="s">
        <v>37</v>
      </c>
      <c r="AR221" s="684"/>
      <c r="AS221" s="694"/>
      <c r="AT221" s="675" t="s">
        <v>1509</v>
      </c>
      <c r="AU221" s="675"/>
      <c r="AV221" s="680">
        <v>0.52</v>
      </c>
      <c r="AW221" s="673">
        <f>U221</f>
        <v>0</v>
      </c>
      <c r="AX221" s="673" cm="1">
        <f t="array" ref="AX221">SUM(MID(0&amp;AW221,LARGE(INDEX(ISNUMBER(--MID(AW221,ROW($1:$8),1))*ROW($1:$8),),ROW($1:$8))+1,1)*10^ROW($1:$8)/10)</f>
        <v>0</v>
      </c>
      <c r="AY221" s="673" t="e">
        <f>VLOOKUP($AX221,'Item Master Data'!$A:$F,3,FALSE)</f>
        <v>#N/A</v>
      </c>
      <c r="AZ221" s="673" t="e">
        <f>VLOOKUP($AX221,'Item Master Data'!$A:$F,6,FALSE)</f>
        <v>#N/A</v>
      </c>
      <c r="BA221" s="673" t="e">
        <f>X221/BB221</f>
        <v>#N/A</v>
      </c>
      <c r="BB221" s="673" t="e">
        <f>VLOOKUP(AX221,'Item Master Data'!$A:$G,7,FALSE)</f>
        <v>#N/A</v>
      </c>
      <c r="BC221" s="673"/>
      <c r="BD221" s="673" t="e">
        <f>W221-AZ221</f>
        <v>#N/A</v>
      </c>
    </row>
    <row r="222" spans="1:56">
      <c r="A222" s="697"/>
      <c r="B222" s="558">
        <v>44621</v>
      </c>
      <c r="C222" s="558">
        <v>44620</v>
      </c>
      <c r="D222" s="687" t="s">
        <v>86</v>
      </c>
      <c r="E222" s="676" t="s">
        <v>2038</v>
      </c>
      <c r="F222" s="688"/>
      <c r="G222" s="505">
        <v>2022</v>
      </c>
      <c r="H222" s="335">
        <v>5</v>
      </c>
      <c r="I222" s="676"/>
      <c r="J222" s="336"/>
      <c r="K222" s="676" t="s">
        <v>2205</v>
      </c>
      <c r="L222" s="676" t="s">
        <v>1723</v>
      </c>
      <c r="M222" s="677">
        <v>44578</v>
      </c>
      <c r="N222" s="677">
        <v>44635</v>
      </c>
      <c r="O222" s="677" t="s">
        <v>1289</v>
      </c>
      <c r="P222" s="677"/>
      <c r="Q222" s="336"/>
      <c r="R222" s="336"/>
      <c r="S222" s="335" t="s">
        <v>88</v>
      </c>
      <c r="T222" s="335">
        <v>60</v>
      </c>
      <c r="U222" s="688">
        <v>49403140</v>
      </c>
      <c r="V222" s="676" t="s">
        <v>973</v>
      </c>
      <c r="W222" s="676">
        <v>400</v>
      </c>
      <c r="X222" s="626">
        <v>768</v>
      </c>
      <c r="Y222" s="525">
        <f>W222*X222</f>
        <v>307200</v>
      </c>
      <c r="Z222" s="337">
        <v>0.55000000000000004</v>
      </c>
      <c r="AA222" s="682">
        <f>Y222*Z222</f>
        <v>168960</v>
      </c>
      <c r="AB222" s="682"/>
      <c r="AC222" s="683">
        <v>0</v>
      </c>
      <c r="AD222" s="676"/>
      <c r="AE222" s="676"/>
      <c r="AF222" s="500">
        <f>AA222+AD222+AE222</f>
        <v>168960</v>
      </c>
      <c r="AG222" s="676" t="s">
        <v>1073</v>
      </c>
      <c r="AH222" s="676"/>
      <c r="AI222" s="676">
        <v>60</v>
      </c>
      <c r="AJ222" s="677" t="s">
        <v>1724</v>
      </c>
      <c r="AK222" s="677" t="s">
        <v>50</v>
      </c>
      <c r="AL222" s="685">
        <v>92126</v>
      </c>
      <c r="AM222" s="676" t="s">
        <v>52</v>
      </c>
      <c r="AN222" s="518" t="s">
        <v>1076</v>
      </c>
      <c r="AO222" s="335" t="s">
        <v>1078</v>
      </c>
      <c r="AP222" s="684"/>
      <c r="AQ222" s="676" t="s">
        <v>37</v>
      </c>
      <c r="AR222" s="676" t="s">
        <v>1222</v>
      </c>
      <c r="AS222" s="521"/>
      <c r="AT222" s="675" t="s">
        <v>1509</v>
      </c>
      <c r="AU222" s="675"/>
      <c r="AV222" s="680">
        <v>0.52</v>
      </c>
      <c r="AW222" s="673">
        <f>U222</f>
        <v>49403140</v>
      </c>
      <c r="AX222" s="673" cm="1">
        <f t="array" ref="AX222">SUM(MID(0&amp;AW222,LARGE(INDEX(ISNUMBER(--MID(AW222,ROW($1:$8),1))*ROW($1:$8),),ROW($1:$8))+1,1)*10^ROW($1:$8)/10)</f>
        <v>49403140</v>
      </c>
      <c r="AY222" s="673" t="str">
        <f>VLOOKUP($AX222,'Item Master Data'!$A:$F,3,FALSE)</f>
        <v>Q.PEAK DUO BLK ML G10+</v>
      </c>
      <c r="AZ222" s="673">
        <f>VLOOKUP($AX222,'Item Master Data'!$A:$F,6,FALSE)</f>
        <v>400</v>
      </c>
      <c r="BA222" s="673">
        <f>X222/BB222</f>
        <v>24</v>
      </c>
      <c r="BB222" s="673">
        <f>VLOOKUP(AX222,'Item Master Data'!$A:$G,7,FALSE)</f>
        <v>32</v>
      </c>
      <c r="BC222" s="673"/>
      <c r="BD222" s="673">
        <f>W222-AZ222</f>
        <v>0</v>
      </c>
    </row>
    <row r="223" spans="1:56">
      <c r="A223" s="697"/>
      <c r="B223" s="558">
        <v>44627</v>
      </c>
      <c r="C223" s="558">
        <v>44628</v>
      </c>
      <c r="D223" s="676" t="s">
        <v>86</v>
      </c>
      <c r="E223" s="676" t="s">
        <v>2038</v>
      </c>
      <c r="F223" s="335"/>
      <c r="G223" s="505">
        <v>2022</v>
      </c>
      <c r="H223" s="676">
        <v>5</v>
      </c>
      <c r="I223" s="676"/>
      <c r="J223" s="336"/>
      <c r="K223" s="676" t="s">
        <v>2206</v>
      </c>
      <c r="L223" s="676" t="s">
        <v>1723</v>
      </c>
      <c r="M223" s="677">
        <v>44593</v>
      </c>
      <c r="N223" s="677">
        <v>44696</v>
      </c>
      <c r="O223" s="677" t="s">
        <v>1289</v>
      </c>
      <c r="P223" s="677"/>
      <c r="Q223" s="336"/>
      <c r="R223" s="336"/>
      <c r="S223" s="335" t="s">
        <v>88</v>
      </c>
      <c r="T223" s="335">
        <v>60</v>
      </c>
      <c r="U223" s="335">
        <v>49201132</v>
      </c>
      <c r="V223" s="676" t="s">
        <v>986</v>
      </c>
      <c r="W223" s="676">
        <v>360</v>
      </c>
      <c r="X223" s="626">
        <v>1536</v>
      </c>
      <c r="Y223" s="525">
        <f>W223*X223</f>
        <v>552960</v>
      </c>
      <c r="Z223" s="337">
        <v>0.53</v>
      </c>
      <c r="AA223" s="682">
        <f>Y223*Z223</f>
        <v>293068.79999999999</v>
      </c>
      <c r="AB223" s="682"/>
      <c r="AC223" s="683">
        <v>0</v>
      </c>
      <c r="AD223" s="692"/>
      <c r="AE223" s="684"/>
      <c r="AF223" s="500">
        <f>AA223+AD223+AE223</f>
        <v>293068.79999999999</v>
      </c>
      <c r="AG223" s="676" t="s">
        <v>1073</v>
      </c>
      <c r="AH223" s="676"/>
      <c r="AI223" s="676">
        <v>60</v>
      </c>
      <c r="AJ223" s="676" t="s">
        <v>1724</v>
      </c>
      <c r="AK223" s="676" t="s">
        <v>50</v>
      </c>
      <c r="AL223" s="676">
        <v>92126</v>
      </c>
      <c r="AM223" s="676" t="s">
        <v>52</v>
      </c>
      <c r="AN223" s="676" t="s">
        <v>1076</v>
      </c>
      <c r="AO223" s="335" t="s">
        <v>1078</v>
      </c>
      <c r="AP223" s="684"/>
      <c r="AQ223" s="684" t="s">
        <v>37</v>
      </c>
      <c r="AR223" s="684" t="s">
        <v>1222</v>
      </c>
      <c r="AS223" s="694"/>
      <c r="AT223" s="675" t="s">
        <v>1509</v>
      </c>
      <c r="AU223" s="675"/>
      <c r="AV223" s="680">
        <v>0.5</v>
      </c>
      <c r="AW223" s="673">
        <f>U223</f>
        <v>49201132</v>
      </c>
      <c r="AX223" s="673" cm="1">
        <f t="array" ref="AX223">SUM(MID(0&amp;AW223,LARGE(INDEX(ISNUMBER(--MID(AW223,ROW($1:$8),1))*ROW($1:$8),),ROW($1:$8))+1,1)*10^ROW($1:$8)/10)</f>
        <v>49201132</v>
      </c>
      <c r="AY223" s="673" t="str">
        <f>VLOOKUP($AX223,'Item Master Data'!$A:$F,3,FALSE)</f>
        <v>Q.PEAK DUO BLK G10+</v>
      </c>
      <c r="AZ223" s="673">
        <f>VLOOKUP($AX223,'Item Master Data'!$A:$F,6,FALSE)</f>
        <v>360</v>
      </c>
      <c r="BA223" s="673">
        <f>X223/BB223</f>
        <v>48</v>
      </c>
      <c r="BB223" s="673">
        <f>VLOOKUP(AX223,'Item Master Data'!$A:$G,7,FALSE)</f>
        <v>32</v>
      </c>
      <c r="BC223" s="673"/>
      <c r="BD223" s="673">
        <f>W223-AZ223</f>
        <v>0</v>
      </c>
    </row>
    <row r="224" spans="1:56">
      <c r="A224" s="697"/>
      <c r="B224" s="558">
        <v>44648</v>
      </c>
      <c r="C224" s="558">
        <v>44648</v>
      </c>
      <c r="D224" s="687" t="s">
        <v>86</v>
      </c>
      <c r="E224" s="676" t="s">
        <v>2033</v>
      </c>
      <c r="F224" s="688" t="s">
        <v>87</v>
      </c>
      <c r="G224" s="505">
        <v>2022</v>
      </c>
      <c r="H224" s="676">
        <v>5</v>
      </c>
      <c r="I224" s="676"/>
      <c r="J224" s="677"/>
      <c r="K224" s="676" t="s">
        <v>2034</v>
      </c>
      <c r="L224" s="676" t="s">
        <v>1723</v>
      </c>
      <c r="M224" s="677">
        <v>44579</v>
      </c>
      <c r="N224" s="677">
        <v>44623</v>
      </c>
      <c r="O224" s="677">
        <v>44671</v>
      </c>
      <c r="P224" s="677"/>
      <c r="Q224" s="336"/>
      <c r="R224" s="336"/>
      <c r="S224" s="335" t="s">
        <v>88</v>
      </c>
      <c r="T224" s="335">
        <v>72</v>
      </c>
      <c r="U224" s="688" t="s">
        <v>1086</v>
      </c>
      <c r="V224" s="676" t="s">
        <v>1072</v>
      </c>
      <c r="W224" s="676">
        <v>475</v>
      </c>
      <c r="X224" s="626">
        <v>1140</v>
      </c>
      <c r="Y224" s="525">
        <f>W224*X224</f>
        <v>541500</v>
      </c>
      <c r="Z224" s="337">
        <v>0.48</v>
      </c>
      <c r="AA224" s="682">
        <f>Y224*Z224</f>
        <v>259920</v>
      </c>
      <c r="AB224" s="682"/>
      <c r="AC224" s="683">
        <v>0</v>
      </c>
      <c r="AD224" s="676"/>
      <c r="AE224" s="676"/>
      <c r="AF224" s="500">
        <f>AA224+AD224+AE224</f>
        <v>259920</v>
      </c>
      <c r="AG224" s="676" t="s">
        <v>1073</v>
      </c>
      <c r="AH224" s="676"/>
      <c r="AI224" s="676">
        <v>60</v>
      </c>
      <c r="AJ224" s="677" t="s">
        <v>2035</v>
      </c>
      <c r="AK224" s="677" t="s">
        <v>50</v>
      </c>
      <c r="AL224" s="685" t="s">
        <v>2036</v>
      </c>
      <c r="AM224" s="676" t="s">
        <v>52</v>
      </c>
      <c r="AN224" s="518" t="s">
        <v>50</v>
      </c>
      <c r="AO224" s="335" t="s">
        <v>1078</v>
      </c>
      <c r="AP224" s="684" t="s">
        <v>92</v>
      </c>
      <c r="AQ224" s="676" t="s">
        <v>37</v>
      </c>
      <c r="AR224" s="676"/>
      <c r="AS224" s="521"/>
      <c r="AT224" s="675" t="s">
        <v>1509</v>
      </c>
      <c r="AU224" s="675"/>
      <c r="AV224" s="680"/>
      <c r="AW224" s="673" t="str">
        <f>U224</f>
        <v>12005833C</v>
      </c>
      <c r="AX224" s="673" cm="1">
        <f t="array" ref="AX224">SUM(MID(0&amp;AW224,LARGE(INDEX(ISNUMBER(--MID(AW224,ROW($1:$8),1))*ROW($1:$8),),ROW($1:$8))+1,1)*10^ROW($1:$8)/10)</f>
        <v>12005833</v>
      </c>
      <c r="AY224" s="673" t="str">
        <f>VLOOKUP($AX224,'Item Master Data'!$A:$F,3,FALSE)</f>
        <v>Q.PEAK DUO XL G10 BFG</v>
      </c>
      <c r="AZ224" s="673">
        <f>VLOOKUP($AX224,'Item Master Data'!$A:$F,6,FALSE)</f>
        <v>475</v>
      </c>
      <c r="BA224" s="673" t="e">
        <f>X224/BB224</f>
        <v>#VALUE!</v>
      </c>
      <c r="BB224" s="673" t="str">
        <f>VLOOKUP(AX224,'Item Master Data'!$A:$G,7,FALSE)</f>
        <v> 30</v>
      </c>
      <c r="BC224" s="673"/>
      <c r="BD224" s="673">
        <f>W224-AZ224</f>
        <v>0</v>
      </c>
    </row>
    <row r="225" spans="1:56">
      <c r="A225" s="697"/>
      <c r="B225" s="558">
        <v>44648</v>
      </c>
      <c r="C225" s="558">
        <v>44648</v>
      </c>
      <c r="D225" s="687" t="s">
        <v>86</v>
      </c>
      <c r="E225" s="676" t="s">
        <v>2198</v>
      </c>
      <c r="F225" s="688" t="s">
        <v>87</v>
      </c>
      <c r="G225" s="505">
        <v>2022</v>
      </c>
      <c r="H225" s="335">
        <v>5</v>
      </c>
      <c r="I225" s="676"/>
      <c r="J225" s="677"/>
      <c r="K225" s="676" t="s">
        <v>2034</v>
      </c>
      <c r="L225" s="676" t="s">
        <v>1723</v>
      </c>
      <c r="M225" s="677">
        <v>44579</v>
      </c>
      <c r="N225" s="677">
        <v>44623</v>
      </c>
      <c r="O225" s="677">
        <v>44696</v>
      </c>
      <c r="P225" s="677" t="s">
        <v>2199</v>
      </c>
      <c r="Q225" s="336"/>
      <c r="R225" s="336"/>
      <c r="S225" s="335" t="s">
        <v>88</v>
      </c>
      <c r="T225" s="335">
        <v>72</v>
      </c>
      <c r="U225" s="688" t="s">
        <v>1086</v>
      </c>
      <c r="V225" s="676" t="s">
        <v>1072</v>
      </c>
      <c r="W225" s="676">
        <v>475</v>
      </c>
      <c r="X225" s="626">
        <v>1140</v>
      </c>
      <c r="Y225" s="525">
        <f>W225*X225</f>
        <v>541500</v>
      </c>
      <c r="Z225" s="337">
        <v>0.48</v>
      </c>
      <c r="AA225" s="682">
        <f>Y225*Z225</f>
        <v>259920</v>
      </c>
      <c r="AB225" s="682"/>
      <c r="AC225" s="683">
        <v>0</v>
      </c>
      <c r="AD225" s="676"/>
      <c r="AE225" s="676"/>
      <c r="AF225" s="500">
        <f>AA225+AD225+AE225</f>
        <v>259920</v>
      </c>
      <c r="AG225" s="335" t="s">
        <v>1073</v>
      </c>
      <c r="AH225" s="676"/>
      <c r="AI225" s="676">
        <v>60</v>
      </c>
      <c r="AJ225" s="677" t="s">
        <v>2035</v>
      </c>
      <c r="AK225" s="677" t="s">
        <v>50</v>
      </c>
      <c r="AL225" s="685" t="s">
        <v>2036</v>
      </c>
      <c r="AM225" s="335" t="s">
        <v>52</v>
      </c>
      <c r="AN225" s="518" t="s">
        <v>50</v>
      </c>
      <c r="AO225" s="335" t="s">
        <v>1078</v>
      </c>
      <c r="AP225" s="684" t="s">
        <v>92</v>
      </c>
      <c r="AQ225" s="676" t="s">
        <v>37</v>
      </c>
      <c r="AR225" s="676"/>
      <c r="AS225" s="521"/>
      <c r="AT225" s="675" t="s">
        <v>1509</v>
      </c>
      <c r="AU225" s="675"/>
      <c r="AV225" s="680"/>
      <c r="AW225" s="673" t="str">
        <f>U225</f>
        <v>12005833C</v>
      </c>
      <c r="AX225" s="673" cm="1">
        <f t="array" ref="AX225">SUM(MID(0&amp;AW225,LARGE(INDEX(ISNUMBER(--MID(AW225,ROW($1:$8),1))*ROW($1:$8),),ROW($1:$8))+1,1)*10^ROW($1:$8)/10)</f>
        <v>12005833</v>
      </c>
      <c r="AY225" s="673" t="str">
        <f>VLOOKUP($AX225,'Item Master Data'!$A:$F,3,FALSE)</f>
        <v>Q.PEAK DUO XL G10 BFG</v>
      </c>
      <c r="AZ225" s="673">
        <f>VLOOKUP($AX225,'Item Master Data'!$A:$F,6,FALSE)</f>
        <v>475</v>
      </c>
      <c r="BA225" s="673" t="e">
        <f>X225/BB225</f>
        <v>#VALUE!</v>
      </c>
      <c r="BB225" s="673" t="str">
        <f>VLOOKUP(AX225,'Item Master Data'!$A:$G,7,FALSE)</f>
        <v> 30</v>
      </c>
      <c r="BC225" s="673"/>
      <c r="BD225" s="673">
        <f>W225-AZ225</f>
        <v>0</v>
      </c>
    </row>
    <row r="226" spans="1:56">
      <c r="A226" s="697"/>
      <c r="B226" s="558">
        <v>44648</v>
      </c>
      <c r="C226" s="558">
        <v>44648</v>
      </c>
      <c r="D226" s="687" t="s">
        <v>86</v>
      </c>
      <c r="E226" s="676" t="s">
        <v>2200</v>
      </c>
      <c r="F226" s="688" t="s">
        <v>87</v>
      </c>
      <c r="G226" s="505">
        <v>2022</v>
      </c>
      <c r="H226" s="676">
        <v>5</v>
      </c>
      <c r="I226" s="676"/>
      <c r="J226" s="336"/>
      <c r="K226" s="676" t="s">
        <v>2034</v>
      </c>
      <c r="L226" s="676" t="s">
        <v>1723</v>
      </c>
      <c r="M226" s="677">
        <v>44579</v>
      </c>
      <c r="N226" s="677">
        <v>44623</v>
      </c>
      <c r="O226" s="677">
        <v>44696</v>
      </c>
      <c r="P226" s="677" t="s">
        <v>2199</v>
      </c>
      <c r="Q226" s="336"/>
      <c r="R226" s="336"/>
      <c r="S226" s="335" t="s">
        <v>88</v>
      </c>
      <c r="T226" s="335">
        <v>72</v>
      </c>
      <c r="U226" s="688" t="s">
        <v>1086</v>
      </c>
      <c r="V226" s="676" t="s">
        <v>1072</v>
      </c>
      <c r="W226" s="676">
        <v>475</v>
      </c>
      <c r="X226" s="626">
        <v>720</v>
      </c>
      <c r="Y226" s="525">
        <f>W226*X226</f>
        <v>342000</v>
      </c>
      <c r="Z226" s="337">
        <v>0.48</v>
      </c>
      <c r="AA226" s="682">
        <f>Y226*Z226</f>
        <v>164160</v>
      </c>
      <c r="AB226" s="682"/>
      <c r="AC226" s="683">
        <v>0</v>
      </c>
      <c r="AD226" s="676"/>
      <c r="AE226" s="676"/>
      <c r="AF226" s="500">
        <f>AA226+AD226+AE226</f>
        <v>164160</v>
      </c>
      <c r="AG226" s="335" t="s">
        <v>1073</v>
      </c>
      <c r="AH226" s="676"/>
      <c r="AI226" s="676">
        <v>60</v>
      </c>
      <c r="AJ226" s="677" t="s">
        <v>1944</v>
      </c>
      <c r="AK226" s="677" t="s">
        <v>50</v>
      </c>
      <c r="AL226" s="685" t="s">
        <v>2201</v>
      </c>
      <c r="AM226" s="335" t="s">
        <v>52</v>
      </c>
      <c r="AN226" s="518" t="s">
        <v>50</v>
      </c>
      <c r="AO226" s="335" t="s">
        <v>1078</v>
      </c>
      <c r="AP226" s="684" t="s">
        <v>92</v>
      </c>
      <c r="AQ226" s="676" t="s">
        <v>37</v>
      </c>
      <c r="AR226" s="676"/>
      <c r="AS226" s="521"/>
      <c r="AT226" s="675" t="s">
        <v>1509</v>
      </c>
      <c r="AU226" s="675"/>
      <c r="AV226" s="680"/>
      <c r="AW226" s="673" t="str">
        <f>U226</f>
        <v>12005833C</v>
      </c>
      <c r="AX226" s="673" cm="1">
        <f t="array" ref="AX226">SUM(MID(0&amp;AW226,LARGE(INDEX(ISNUMBER(--MID(AW226,ROW($1:$8),1))*ROW($1:$8),),ROW($1:$8))+1,1)*10^ROW($1:$8)/10)</f>
        <v>12005833</v>
      </c>
      <c r="AY226" s="673" t="str">
        <f>VLOOKUP($AX226,'Item Master Data'!$A:$F,3,FALSE)</f>
        <v>Q.PEAK DUO XL G10 BFG</v>
      </c>
      <c r="AZ226" s="673">
        <f>VLOOKUP($AX226,'Item Master Data'!$A:$F,6,FALSE)</f>
        <v>475</v>
      </c>
      <c r="BA226" s="673" t="e">
        <f>X226/BB226</f>
        <v>#VALUE!</v>
      </c>
      <c r="BB226" s="673" t="str">
        <f>VLOOKUP(AX226,'Item Master Data'!$A:$G,7,FALSE)</f>
        <v> 30</v>
      </c>
      <c r="BC226" s="673"/>
      <c r="BD226" s="673">
        <f>W226-AZ226</f>
        <v>0</v>
      </c>
    </row>
    <row r="227" spans="1:56">
      <c r="A227" s="697"/>
      <c r="B227" s="558"/>
      <c r="C227" s="558"/>
      <c r="D227" s="687" t="s">
        <v>86</v>
      </c>
      <c r="E227" s="676" t="s">
        <v>2242</v>
      </c>
      <c r="F227" s="688" t="s">
        <v>87</v>
      </c>
      <c r="G227" s="505">
        <v>2022</v>
      </c>
      <c r="H227" s="676">
        <v>5</v>
      </c>
      <c r="I227" s="676"/>
      <c r="J227" s="677"/>
      <c r="K227" s="676" t="s">
        <v>2243</v>
      </c>
      <c r="L227" s="676" t="s">
        <v>2046</v>
      </c>
      <c r="M227" s="677">
        <v>44463</v>
      </c>
      <c r="N227" s="677">
        <v>44564</v>
      </c>
      <c r="O227" s="677">
        <v>44536</v>
      </c>
      <c r="P227" s="677"/>
      <c r="Q227" s="336"/>
      <c r="R227" s="336"/>
      <c r="S227" s="335" t="s">
        <v>1712</v>
      </c>
      <c r="T227" s="335">
        <v>72</v>
      </c>
      <c r="U227" s="688"/>
      <c r="V227" s="676" t="s">
        <v>1002</v>
      </c>
      <c r="W227" s="676">
        <v>480</v>
      </c>
      <c r="X227" s="626">
        <v>638</v>
      </c>
      <c r="Y227" s="525">
        <f>W227*X227</f>
        <v>306240</v>
      </c>
      <c r="Z227" s="337">
        <v>0.47</v>
      </c>
      <c r="AA227" s="682">
        <f>Y227*Z227</f>
        <v>143932.79999999999</v>
      </c>
      <c r="AB227" s="682"/>
      <c r="AC227" s="683">
        <v>0</v>
      </c>
      <c r="AD227" s="676"/>
      <c r="AE227" s="676"/>
      <c r="AF227" s="500">
        <f>AA227+AD227+AE227</f>
        <v>143932.79999999999</v>
      </c>
      <c r="AG227" s="335" t="s">
        <v>1073</v>
      </c>
      <c r="AH227" s="676"/>
      <c r="AI227" s="676">
        <v>60</v>
      </c>
      <c r="AJ227" s="677" t="s">
        <v>2244</v>
      </c>
      <c r="AK227" s="677" t="s">
        <v>50</v>
      </c>
      <c r="AL227" s="685" t="s">
        <v>2245</v>
      </c>
      <c r="AM227" s="335" t="s">
        <v>52</v>
      </c>
      <c r="AN227" s="518"/>
      <c r="AO227" s="335" t="s">
        <v>1078</v>
      </c>
      <c r="AP227" s="684"/>
      <c r="AQ227" s="676" t="s">
        <v>1090</v>
      </c>
      <c r="AR227" s="676"/>
      <c r="AS227" s="521"/>
      <c r="AT227" s="675"/>
      <c r="AU227" s="675"/>
      <c r="AV227" s="680"/>
      <c r="AW227" s="673">
        <f>U227</f>
        <v>0</v>
      </c>
      <c r="AX227" s="673" cm="1">
        <f t="array" ref="AX227">SUM(MID(0&amp;AW227,LARGE(INDEX(ISNUMBER(--MID(AW227,ROW($1:$8),1))*ROW($1:$8),),ROW($1:$8))+1,1)*10^ROW($1:$8)/10)</f>
        <v>0</v>
      </c>
      <c r="AY227" s="673" t="e">
        <f>VLOOKUP($AX227,'Item Master Data'!$A:$F,3,FALSE)</f>
        <v>#N/A</v>
      </c>
      <c r="AZ227" s="673" t="e">
        <f>VLOOKUP($AX227,'Item Master Data'!$A:$F,6,FALSE)</f>
        <v>#N/A</v>
      </c>
      <c r="BA227" s="673" t="e">
        <f>X227/BB227</f>
        <v>#N/A</v>
      </c>
      <c r="BB227" s="673" t="e">
        <f>VLOOKUP(AX227,'Item Master Data'!$A:$G,7,FALSE)</f>
        <v>#N/A</v>
      </c>
      <c r="BC227" s="673"/>
      <c r="BD227" s="673" t="e">
        <f>W227-AZ227</f>
        <v>#N/A</v>
      </c>
    </row>
    <row r="228" spans="1:56">
      <c r="A228" s="697"/>
      <c r="B228" s="558">
        <v>44924</v>
      </c>
      <c r="C228" s="558">
        <v>44924</v>
      </c>
      <c r="D228" s="687" t="s">
        <v>86</v>
      </c>
      <c r="E228" s="676" t="s">
        <v>2044</v>
      </c>
      <c r="F228" s="688" t="s">
        <v>87</v>
      </c>
      <c r="G228" s="505">
        <v>2022</v>
      </c>
      <c r="H228" s="676">
        <v>5</v>
      </c>
      <c r="I228" s="676"/>
      <c r="J228" s="677"/>
      <c r="K228" s="676" t="s">
        <v>2045</v>
      </c>
      <c r="L228" s="676" t="s">
        <v>2046</v>
      </c>
      <c r="M228" s="677">
        <v>44488</v>
      </c>
      <c r="N228" s="677">
        <v>44578</v>
      </c>
      <c r="O228" s="677">
        <v>44634</v>
      </c>
      <c r="P228" s="677" t="s">
        <v>1934</v>
      </c>
      <c r="Q228" s="336"/>
      <c r="R228" s="336"/>
      <c r="S228" s="335" t="s">
        <v>1712</v>
      </c>
      <c r="T228" s="335">
        <v>72</v>
      </c>
      <c r="U228" s="688"/>
      <c r="V228" s="729" t="s">
        <v>1072</v>
      </c>
      <c r="W228" s="676">
        <v>480</v>
      </c>
      <c r="X228" s="626">
        <v>1276</v>
      </c>
      <c r="Y228" s="525">
        <f>W228*X228</f>
        <v>612480</v>
      </c>
      <c r="Z228" s="337">
        <v>0.47</v>
      </c>
      <c r="AA228" s="682">
        <f>Y228*Z228</f>
        <v>287865.59999999998</v>
      </c>
      <c r="AB228" s="682"/>
      <c r="AC228" s="683">
        <v>0</v>
      </c>
      <c r="AD228" s="676"/>
      <c r="AE228" s="540"/>
      <c r="AF228" s="500">
        <f>AA228+AD228+AE228</f>
        <v>287865.59999999998</v>
      </c>
      <c r="AG228" s="335" t="s">
        <v>1073</v>
      </c>
      <c r="AH228" s="676"/>
      <c r="AI228" s="676">
        <v>60</v>
      </c>
      <c r="AJ228" s="677" t="s">
        <v>2047</v>
      </c>
      <c r="AK228" s="677" t="s">
        <v>50</v>
      </c>
      <c r="AL228" s="685" t="s">
        <v>2048</v>
      </c>
      <c r="AM228" s="335" t="s">
        <v>52</v>
      </c>
      <c r="AN228" s="518" t="s">
        <v>50</v>
      </c>
      <c r="AO228" s="335" t="s">
        <v>1078</v>
      </c>
      <c r="AP228" s="684" t="s">
        <v>92</v>
      </c>
      <c r="AQ228" s="676" t="s">
        <v>37</v>
      </c>
      <c r="AR228" s="676"/>
      <c r="AS228" s="521"/>
      <c r="AT228" s="675"/>
      <c r="AU228" s="675"/>
      <c r="AV228" s="680"/>
      <c r="AW228" s="673">
        <f>U228</f>
        <v>0</v>
      </c>
      <c r="AX228" s="673" cm="1">
        <f t="array" ref="AX228">SUM(MID(0&amp;AW228,LARGE(INDEX(ISNUMBER(--MID(AW228,ROW($1:$8),1))*ROW($1:$8),),ROW($1:$8))+1,1)*10^ROW($1:$8)/10)</f>
        <v>0</v>
      </c>
      <c r="AY228" s="673" t="e">
        <f>VLOOKUP($AX228,'Item Master Data'!$A:$F,3,FALSE)</f>
        <v>#N/A</v>
      </c>
      <c r="AZ228" s="673" t="e">
        <f>VLOOKUP($AX228,'Item Master Data'!$A:$F,6,FALSE)</f>
        <v>#N/A</v>
      </c>
      <c r="BA228" s="673" t="e">
        <f>X228/BB228</f>
        <v>#N/A</v>
      </c>
      <c r="BB228" s="673" t="e">
        <f>VLOOKUP(AX228,'Item Master Data'!$A:$G,7,FALSE)</f>
        <v>#N/A</v>
      </c>
      <c r="BC228" s="673"/>
      <c r="BD228" s="673" t="e">
        <f>W228-AZ228</f>
        <v>#N/A</v>
      </c>
    </row>
    <row r="229" spans="1:56">
      <c r="A229" s="697"/>
      <c r="B229" s="558">
        <v>44581</v>
      </c>
      <c r="C229" s="558">
        <v>44581</v>
      </c>
      <c r="D229" s="687" t="s">
        <v>86</v>
      </c>
      <c r="E229" s="676" t="s">
        <v>2044</v>
      </c>
      <c r="F229" s="688" t="s">
        <v>87</v>
      </c>
      <c r="G229" s="505">
        <v>2022</v>
      </c>
      <c r="H229" s="676">
        <v>5</v>
      </c>
      <c r="I229" s="676"/>
      <c r="J229" s="336"/>
      <c r="K229" s="676" t="s">
        <v>2049</v>
      </c>
      <c r="L229" s="676" t="s">
        <v>2046</v>
      </c>
      <c r="M229" s="677">
        <v>44488</v>
      </c>
      <c r="N229" s="677">
        <v>44613</v>
      </c>
      <c r="O229" s="677">
        <v>44648</v>
      </c>
      <c r="P229" s="677" t="s">
        <v>1934</v>
      </c>
      <c r="Q229" s="336"/>
      <c r="R229" s="336"/>
      <c r="S229" s="335" t="s">
        <v>1712</v>
      </c>
      <c r="T229" s="335">
        <v>72</v>
      </c>
      <c r="U229" s="688"/>
      <c r="V229" s="729" t="s">
        <v>1072</v>
      </c>
      <c r="W229" s="676">
        <v>480</v>
      </c>
      <c r="X229" s="626">
        <v>638</v>
      </c>
      <c r="Y229" s="525">
        <f>W229*X229</f>
        <v>306240</v>
      </c>
      <c r="Z229" s="337">
        <v>0.47</v>
      </c>
      <c r="AA229" s="682">
        <f>Y229*Z229</f>
        <v>143932.79999999999</v>
      </c>
      <c r="AB229" s="682"/>
      <c r="AC229" s="683">
        <v>0</v>
      </c>
      <c r="AD229" s="676"/>
      <c r="AE229" s="540"/>
      <c r="AF229" s="500">
        <f>AA229+AD229+AE229</f>
        <v>143932.79999999999</v>
      </c>
      <c r="AG229" s="335" t="s">
        <v>1073</v>
      </c>
      <c r="AH229" s="676"/>
      <c r="AI229" s="676">
        <v>60</v>
      </c>
      <c r="AJ229" s="677" t="s">
        <v>2047</v>
      </c>
      <c r="AK229" s="677" t="s">
        <v>50</v>
      </c>
      <c r="AL229" s="685" t="s">
        <v>2048</v>
      </c>
      <c r="AM229" s="335" t="s">
        <v>52</v>
      </c>
      <c r="AN229" s="518" t="s">
        <v>50</v>
      </c>
      <c r="AO229" s="335" t="s">
        <v>1078</v>
      </c>
      <c r="AP229" s="684" t="s">
        <v>92</v>
      </c>
      <c r="AQ229" s="676" t="s">
        <v>37</v>
      </c>
      <c r="AR229" s="676"/>
      <c r="AS229" s="521"/>
      <c r="AT229" s="675"/>
      <c r="AU229" s="675"/>
      <c r="AV229" s="680"/>
      <c r="AW229" s="673">
        <f>U229</f>
        <v>0</v>
      </c>
      <c r="AX229" s="673" cm="1">
        <f t="array" ref="AX229">SUM(MID(0&amp;AW229,LARGE(INDEX(ISNUMBER(--MID(AW229,ROW($1:$8),1))*ROW($1:$8),),ROW($1:$8))+1,1)*10^ROW($1:$8)/10)</f>
        <v>0</v>
      </c>
      <c r="AY229" s="673" t="e">
        <f>VLOOKUP($AX229,'Item Master Data'!$A:$F,3,FALSE)</f>
        <v>#N/A</v>
      </c>
      <c r="AZ229" s="673" t="e">
        <f>VLOOKUP($AX229,'Item Master Data'!$A:$F,6,FALSE)</f>
        <v>#N/A</v>
      </c>
      <c r="BA229" s="673" t="e">
        <f>X229/BB229</f>
        <v>#N/A</v>
      </c>
      <c r="BB229" s="673" t="e">
        <f>VLOOKUP(AX229,'Item Master Data'!$A:$G,7,FALSE)</f>
        <v>#N/A</v>
      </c>
      <c r="BC229" s="673"/>
      <c r="BD229" s="673" t="e">
        <f>W229-AZ229</f>
        <v>#N/A</v>
      </c>
    </row>
    <row r="230" spans="1:56">
      <c r="A230" s="697"/>
      <c r="B230" s="558">
        <v>44642</v>
      </c>
      <c r="C230" s="697"/>
      <c r="D230" s="676" t="s">
        <v>86</v>
      </c>
      <c r="E230" s="390"/>
      <c r="F230" s="335"/>
      <c r="G230" s="505">
        <v>2022</v>
      </c>
      <c r="H230" s="676">
        <v>5</v>
      </c>
      <c r="I230" s="676"/>
      <c r="J230" s="336"/>
      <c r="K230" s="676" t="s">
        <v>2253</v>
      </c>
      <c r="L230" s="676" t="s">
        <v>2046</v>
      </c>
      <c r="M230" s="677">
        <v>44557</v>
      </c>
      <c r="N230" s="677">
        <v>44606</v>
      </c>
      <c r="O230" s="677"/>
      <c r="P230" s="677"/>
      <c r="Q230" s="336"/>
      <c r="R230" s="676"/>
      <c r="S230" s="335" t="s">
        <v>1712</v>
      </c>
      <c r="T230" s="335">
        <v>60</v>
      </c>
      <c r="U230" s="335"/>
      <c r="V230" s="676" t="s">
        <v>973</v>
      </c>
      <c r="W230" s="676">
        <v>400</v>
      </c>
      <c r="X230" s="626">
        <v>832</v>
      </c>
      <c r="Y230" s="525">
        <f>W230*X230</f>
        <v>332800</v>
      </c>
      <c r="Z230" s="337">
        <v>0.55000000000000004</v>
      </c>
      <c r="AA230" s="682">
        <f>Y230*Z230</f>
        <v>183040.00000000003</v>
      </c>
      <c r="AB230" s="682"/>
      <c r="AC230" s="683">
        <v>0</v>
      </c>
      <c r="AD230" s="676"/>
      <c r="AE230" s="676"/>
      <c r="AF230" s="500">
        <f>AA230+AD230+AE230</f>
        <v>183040.00000000003</v>
      </c>
      <c r="AG230" s="335" t="s">
        <v>1073</v>
      </c>
      <c r="AH230" s="676"/>
      <c r="AI230" s="676">
        <v>60</v>
      </c>
      <c r="AJ230" s="677" t="s">
        <v>2047</v>
      </c>
      <c r="AK230" s="677" t="s">
        <v>50</v>
      </c>
      <c r="AL230" s="685" t="s">
        <v>2048</v>
      </c>
      <c r="AM230" s="335" t="s">
        <v>52</v>
      </c>
      <c r="AN230" s="688"/>
      <c r="AO230" s="335" t="s">
        <v>1078</v>
      </c>
      <c r="AP230" s="676"/>
      <c r="AQ230" s="684" t="s">
        <v>37</v>
      </c>
      <c r="AR230" s="684"/>
      <c r="AS230" s="684"/>
      <c r="AT230" s="675"/>
      <c r="AU230" s="675"/>
      <c r="AV230" s="680">
        <v>0.52</v>
      </c>
      <c r="AW230" s="673">
        <f>U230</f>
        <v>0</v>
      </c>
      <c r="AX230" s="673" cm="1">
        <f t="array" ref="AX230">SUM(MID(0&amp;AW230,LARGE(INDEX(ISNUMBER(--MID(AW230,ROW($1:$8),1))*ROW($1:$8),),ROW($1:$8))+1,1)*10^ROW($1:$8)/10)</f>
        <v>0</v>
      </c>
      <c r="AY230" s="673" t="e">
        <f>VLOOKUP($AX230,'Item Master Data'!$A:$F,3,FALSE)</f>
        <v>#N/A</v>
      </c>
      <c r="AZ230" s="673" t="e">
        <f>VLOOKUP($AX230,'Item Master Data'!$A:$F,6,FALSE)</f>
        <v>#N/A</v>
      </c>
      <c r="BA230" s="673" t="e">
        <f>X230/BB230</f>
        <v>#N/A</v>
      </c>
      <c r="BB230" s="673" t="e">
        <f>VLOOKUP(AX230,'Item Master Data'!$A:$G,7,FALSE)</f>
        <v>#N/A</v>
      </c>
      <c r="BC230" s="673"/>
      <c r="BD230" s="673" t="e">
        <f>W230-AZ230</f>
        <v>#N/A</v>
      </c>
    </row>
    <row r="231" spans="1:56">
      <c r="A231" s="697"/>
      <c r="B231" s="558">
        <v>44642</v>
      </c>
      <c r="C231" s="697"/>
      <c r="D231" s="676" t="s">
        <v>86</v>
      </c>
      <c r="E231" s="390"/>
      <c r="F231" s="676"/>
      <c r="G231" s="505">
        <v>2022</v>
      </c>
      <c r="H231" s="676">
        <v>5</v>
      </c>
      <c r="I231" s="676"/>
      <c r="J231" s="336"/>
      <c r="K231" s="676" t="s">
        <v>2254</v>
      </c>
      <c r="L231" s="676" t="s">
        <v>2046</v>
      </c>
      <c r="M231" s="677">
        <v>44557</v>
      </c>
      <c r="N231" s="677">
        <v>44676</v>
      </c>
      <c r="O231" s="677"/>
      <c r="P231" s="677"/>
      <c r="Q231" s="336"/>
      <c r="R231" s="676"/>
      <c r="S231" s="335" t="s">
        <v>1712</v>
      </c>
      <c r="T231" s="335">
        <v>60</v>
      </c>
      <c r="U231" s="676"/>
      <c r="V231" s="335" t="s">
        <v>973</v>
      </c>
      <c r="W231" s="676">
        <v>400</v>
      </c>
      <c r="X231" s="626">
        <v>1664</v>
      </c>
      <c r="Y231" s="525">
        <f>W231*X231</f>
        <v>665600</v>
      </c>
      <c r="Z231" s="337">
        <v>0.55000000000000004</v>
      </c>
      <c r="AA231" s="682">
        <f>Y231*Z231</f>
        <v>366080.00000000006</v>
      </c>
      <c r="AB231" s="682"/>
      <c r="AC231" s="683">
        <v>0</v>
      </c>
      <c r="AD231" s="676"/>
      <c r="AE231" s="676"/>
      <c r="AF231" s="500">
        <f>AA231+AD231+AE231</f>
        <v>366080.00000000006</v>
      </c>
      <c r="AG231" s="335" t="s">
        <v>1073</v>
      </c>
      <c r="AH231" s="676"/>
      <c r="AI231" s="676">
        <v>60</v>
      </c>
      <c r="AJ231" s="677" t="s">
        <v>2047</v>
      </c>
      <c r="AK231" s="677" t="s">
        <v>50</v>
      </c>
      <c r="AL231" s="685" t="s">
        <v>2048</v>
      </c>
      <c r="AM231" s="335" t="s">
        <v>52</v>
      </c>
      <c r="AN231" s="688"/>
      <c r="AO231" s="335" t="s">
        <v>1078</v>
      </c>
      <c r="AP231" s="676"/>
      <c r="AQ231" s="684" t="s">
        <v>37</v>
      </c>
      <c r="AR231" s="684"/>
      <c r="AS231" s="684"/>
      <c r="AT231" s="675"/>
      <c r="AU231" s="675"/>
      <c r="AV231" s="680">
        <v>0.52</v>
      </c>
      <c r="AW231" s="673">
        <f>U231</f>
        <v>0</v>
      </c>
      <c r="AX231" s="673" cm="1">
        <f t="array" ref="AX231">SUM(MID(0&amp;AW231,LARGE(INDEX(ISNUMBER(--MID(AW231,ROW($1:$8),1))*ROW($1:$8),),ROW($1:$8))+1,1)*10^ROW($1:$8)/10)</f>
        <v>0</v>
      </c>
      <c r="AY231" s="673" t="e">
        <f>VLOOKUP($AX231,'Item Master Data'!$A:$F,3,FALSE)</f>
        <v>#N/A</v>
      </c>
      <c r="AZ231" s="673" t="e">
        <f>VLOOKUP($AX231,'Item Master Data'!$A:$F,6,FALSE)</f>
        <v>#N/A</v>
      </c>
      <c r="BA231" s="673" t="e">
        <f>X231/BB231</f>
        <v>#N/A</v>
      </c>
      <c r="BB231" s="673" t="e">
        <f>VLOOKUP(AX231,'Item Master Data'!$A:$G,7,FALSE)</f>
        <v>#N/A</v>
      </c>
      <c r="BC231" s="673"/>
      <c r="BD231" s="673" t="e">
        <f>W231-AZ231</f>
        <v>#N/A</v>
      </c>
    </row>
    <row r="232" spans="1:56">
      <c r="A232" s="697"/>
      <c r="B232" s="558"/>
      <c r="C232" s="558"/>
      <c r="D232" s="687" t="s">
        <v>86</v>
      </c>
      <c r="E232" s="676" t="s">
        <v>2053</v>
      </c>
      <c r="F232" s="688" t="s">
        <v>87</v>
      </c>
      <c r="G232" s="505">
        <v>2022</v>
      </c>
      <c r="H232" s="676">
        <v>5</v>
      </c>
      <c r="I232" s="676"/>
      <c r="J232" s="336"/>
      <c r="K232" s="676" t="s">
        <v>2054</v>
      </c>
      <c r="L232" s="676" t="s">
        <v>2046</v>
      </c>
      <c r="M232" s="677">
        <v>44567</v>
      </c>
      <c r="N232" s="677">
        <v>44662</v>
      </c>
      <c r="O232" s="677">
        <v>44662</v>
      </c>
      <c r="P232" s="677" t="s">
        <v>1934</v>
      </c>
      <c r="Q232" s="336"/>
      <c r="R232" s="336"/>
      <c r="S232" s="335" t="s">
        <v>1712</v>
      </c>
      <c r="T232" s="335">
        <v>72</v>
      </c>
      <c r="U232" s="688"/>
      <c r="V232" s="729" t="s">
        <v>1072</v>
      </c>
      <c r="W232" s="676">
        <v>480</v>
      </c>
      <c r="X232" s="626">
        <v>1276</v>
      </c>
      <c r="Y232" s="525">
        <f>W232*X232</f>
        <v>612480</v>
      </c>
      <c r="Z232" s="337">
        <v>0.47</v>
      </c>
      <c r="AA232" s="682">
        <f>Y232*Z232</f>
        <v>287865.59999999998</v>
      </c>
      <c r="AB232" s="682"/>
      <c r="AC232" s="683">
        <v>0</v>
      </c>
      <c r="AD232" s="676"/>
      <c r="AE232" s="540"/>
      <c r="AF232" s="500">
        <f>AA232+AD232+AE232</f>
        <v>287865.59999999998</v>
      </c>
      <c r="AG232" s="335" t="s">
        <v>1073</v>
      </c>
      <c r="AH232" s="676"/>
      <c r="AI232" s="676">
        <v>60</v>
      </c>
      <c r="AJ232" s="677" t="s">
        <v>2047</v>
      </c>
      <c r="AK232" s="677" t="s">
        <v>50</v>
      </c>
      <c r="AL232" s="685" t="s">
        <v>2048</v>
      </c>
      <c r="AM232" s="335" t="s">
        <v>52</v>
      </c>
      <c r="AN232" s="518" t="s">
        <v>50</v>
      </c>
      <c r="AO232" s="335" t="s">
        <v>1078</v>
      </c>
      <c r="AP232" s="684"/>
      <c r="AQ232" s="676" t="s">
        <v>37</v>
      </c>
      <c r="AR232" s="676"/>
      <c r="AS232" s="521"/>
      <c r="AT232" s="675"/>
      <c r="AU232" s="675"/>
      <c r="AV232" s="680"/>
      <c r="AW232" s="673">
        <f>U232</f>
        <v>0</v>
      </c>
      <c r="AX232" s="673" cm="1">
        <f t="array" ref="AX232">SUM(MID(0&amp;AW232,LARGE(INDEX(ISNUMBER(--MID(AW232,ROW($1:$8),1))*ROW($1:$8),),ROW($1:$8))+1,1)*10^ROW($1:$8)/10)</f>
        <v>0</v>
      </c>
      <c r="AY232" s="673" t="e">
        <f>VLOOKUP($AX232,'Item Master Data'!$A:$F,3,FALSE)</f>
        <v>#N/A</v>
      </c>
      <c r="AZ232" s="673" t="e">
        <f>VLOOKUP($AX232,'Item Master Data'!$A:$F,6,FALSE)</f>
        <v>#N/A</v>
      </c>
      <c r="BA232" s="673" t="e">
        <f>X232/BB232</f>
        <v>#N/A</v>
      </c>
      <c r="BB232" s="673" t="e">
        <f>VLOOKUP(AX232,'Item Master Data'!$A:$G,7,FALSE)</f>
        <v>#N/A</v>
      </c>
      <c r="BC232" s="673"/>
      <c r="BD232" s="673" t="e">
        <f>W232-AZ232</f>
        <v>#N/A</v>
      </c>
    </row>
    <row r="233" spans="1:56">
      <c r="A233" s="674"/>
      <c r="B233" s="722">
        <v>44669</v>
      </c>
      <c r="C233" s="722">
        <v>44669</v>
      </c>
      <c r="D233" s="676" t="s">
        <v>86</v>
      </c>
      <c r="E233" s="676"/>
      <c r="F233" s="676" t="s">
        <v>1389</v>
      </c>
      <c r="G233" s="505">
        <v>2022</v>
      </c>
      <c r="H233" s="335">
        <v>5</v>
      </c>
      <c r="I233" s="676"/>
      <c r="J233" s="336"/>
      <c r="K233" s="407" t="s">
        <v>5311</v>
      </c>
      <c r="L233" s="676" t="s">
        <v>5312</v>
      </c>
      <c r="M233" s="677">
        <v>44659</v>
      </c>
      <c r="N233" s="677">
        <v>44659</v>
      </c>
      <c r="O233" s="677"/>
      <c r="P233" s="336"/>
      <c r="Q233" s="336"/>
      <c r="R233" s="336"/>
      <c r="S233" s="335" t="s">
        <v>88</v>
      </c>
      <c r="T233" s="335">
        <v>72</v>
      </c>
      <c r="U233" s="688"/>
      <c r="V233" s="335" t="s">
        <v>995</v>
      </c>
      <c r="W233" s="676">
        <v>475</v>
      </c>
      <c r="X233" s="626">
        <v>780</v>
      </c>
      <c r="Y233" s="525">
        <f>W233*X233</f>
        <v>370500</v>
      </c>
      <c r="Z233" s="337">
        <v>0.55000000000000004</v>
      </c>
      <c r="AA233" s="682">
        <f>Y233*Z233</f>
        <v>203775.00000000003</v>
      </c>
      <c r="AB233" s="521"/>
      <c r="AC233" s="683">
        <v>0</v>
      </c>
      <c r="AD233" s="676"/>
      <c r="AE233" s="684"/>
      <c r="AF233" s="500">
        <f>AA233+AD233+AE233</f>
        <v>203775.00000000003</v>
      </c>
      <c r="AG233" s="335" t="s">
        <v>1073</v>
      </c>
      <c r="AH233" s="641"/>
      <c r="AI233" s="676">
        <v>60</v>
      </c>
      <c r="AJ233" s="676" t="s">
        <v>5313</v>
      </c>
      <c r="AK233" s="676" t="s">
        <v>2367</v>
      </c>
      <c r="AL233" s="696">
        <v>93401</v>
      </c>
      <c r="AM233" s="335" t="s">
        <v>52</v>
      </c>
      <c r="AN233" s="676" t="s">
        <v>1719</v>
      </c>
      <c r="AO233" s="335" t="s">
        <v>1078</v>
      </c>
      <c r="AP233" s="684"/>
      <c r="AQ233" s="676" t="s">
        <v>37</v>
      </c>
      <c r="AR233" s="676"/>
      <c r="AS233" s="521"/>
      <c r="AT233" s="523" t="s">
        <v>1157</v>
      </c>
      <c r="AU233" s="523" t="s">
        <v>1078</v>
      </c>
      <c r="AV233" s="680"/>
      <c r="AW233" s="673">
        <f>U233</f>
        <v>0</v>
      </c>
      <c r="AX233" s="673" cm="1">
        <f t="array" ref="AX233">SUM(MID(0&amp;AW233,LARGE(INDEX(ISNUMBER(--MID(AW233,ROW($1:$8),1))*ROW($1:$8),),ROW($1:$8))+1,1)*10^ROW($1:$8)/10)</f>
        <v>0</v>
      </c>
      <c r="AY233" s="673" t="e">
        <f>VLOOKUP($AX233,'Item Master Data'!$A:$F,3,FALSE)</f>
        <v>#N/A</v>
      </c>
      <c r="AZ233" s="673" t="e">
        <f>VLOOKUP($AX233,'Item Master Data'!$A:$F,6,FALSE)</f>
        <v>#N/A</v>
      </c>
      <c r="BA233" s="673" t="e">
        <f>X233/BB233</f>
        <v>#N/A</v>
      </c>
      <c r="BB233" s="673" t="e">
        <f>VLOOKUP(AX233,'Item Master Data'!$A:$G,7,FALSE)</f>
        <v>#N/A</v>
      </c>
      <c r="BC233" s="673"/>
      <c r="BD233" s="673" t="e">
        <f>W233-AZ233</f>
        <v>#N/A</v>
      </c>
    </row>
    <row r="234" spans="1:56">
      <c r="A234" s="697"/>
      <c r="B234" s="558"/>
      <c r="C234" s="558"/>
      <c r="D234" s="687" t="s">
        <v>86</v>
      </c>
      <c r="E234" s="676" t="s">
        <v>2067</v>
      </c>
      <c r="F234" s="688" t="s">
        <v>87</v>
      </c>
      <c r="G234" s="505">
        <v>2022</v>
      </c>
      <c r="H234" s="335">
        <v>5</v>
      </c>
      <c r="I234" s="676"/>
      <c r="J234" s="336"/>
      <c r="K234" s="676" t="s">
        <v>2068</v>
      </c>
      <c r="L234" s="676" t="s">
        <v>2061</v>
      </c>
      <c r="M234" s="677">
        <v>44533</v>
      </c>
      <c r="N234" s="677">
        <v>44630</v>
      </c>
      <c r="O234" s="677">
        <v>44661</v>
      </c>
      <c r="P234" s="336" t="s">
        <v>1934</v>
      </c>
      <c r="Q234" s="336"/>
      <c r="R234" s="336"/>
      <c r="S234" s="335" t="s">
        <v>1990</v>
      </c>
      <c r="T234" s="335">
        <v>72</v>
      </c>
      <c r="U234" s="688">
        <v>49303156</v>
      </c>
      <c r="V234" s="335" t="s">
        <v>2069</v>
      </c>
      <c r="W234" s="676">
        <v>480</v>
      </c>
      <c r="X234" s="626">
        <v>580</v>
      </c>
      <c r="Y234" s="525">
        <f>W234*X234</f>
        <v>278400</v>
      </c>
      <c r="Z234" s="680">
        <v>0.48489583333333336</v>
      </c>
      <c r="AA234" s="682">
        <f>Y234*Z234</f>
        <v>134995</v>
      </c>
      <c r="AB234" s="682"/>
      <c r="AC234" s="683">
        <v>0</v>
      </c>
      <c r="AD234" s="676"/>
      <c r="AE234" s="540"/>
      <c r="AF234" s="500">
        <f>AA234+AD234+AE234</f>
        <v>134995</v>
      </c>
      <c r="AG234" s="335" t="s">
        <v>1073</v>
      </c>
      <c r="AH234" s="676"/>
      <c r="AI234" s="676">
        <v>60</v>
      </c>
      <c r="AJ234" s="677" t="s">
        <v>2062</v>
      </c>
      <c r="AK234" s="677" t="s">
        <v>50</v>
      </c>
      <c r="AL234" s="685">
        <v>95403</v>
      </c>
      <c r="AM234" s="335" t="s">
        <v>52</v>
      </c>
      <c r="AN234" s="518" t="s">
        <v>1719</v>
      </c>
      <c r="AO234" s="335" t="s">
        <v>1078</v>
      </c>
      <c r="AP234" s="684"/>
      <c r="AQ234" s="676" t="s">
        <v>37</v>
      </c>
      <c r="AR234" s="676"/>
      <c r="AS234" s="521"/>
      <c r="AT234" s="675" t="s">
        <v>1509</v>
      </c>
      <c r="AU234" s="675"/>
      <c r="AV234" s="680"/>
      <c r="AW234" s="673">
        <f>U234</f>
        <v>49303156</v>
      </c>
      <c r="AX234" s="673" cm="1">
        <f t="array" ref="AX234">SUM(MID(0&amp;AW234,LARGE(INDEX(ISNUMBER(--MID(AW234,ROW($1:$8),1))*ROW($1:$8),),ROW($1:$8))+1,1)*10^ROW($1:$8)/10)</f>
        <v>49303156</v>
      </c>
      <c r="AY234" s="673" t="str">
        <f>VLOOKUP($AX234,'Item Master Data'!$A:$F,3,FALSE)</f>
        <v>Q.PEAK DUO XL G10 BFG</v>
      </c>
      <c r="AZ234" s="673">
        <f>VLOOKUP($AX234,'Item Master Data'!$A:$F,6,FALSE)</f>
        <v>480</v>
      </c>
      <c r="BA234" s="673">
        <f>X234/BB234</f>
        <v>20</v>
      </c>
      <c r="BB234" s="673">
        <f>VLOOKUP(AX234,'Item Master Data'!$A:$G,7,FALSE)</f>
        <v>29</v>
      </c>
      <c r="BC234" s="673"/>
      <c r="BD234" s="673">
        <f>W234-AZ234</f>
        <v>0</v>
      </c>
    </row>
    <row r="235" spans="1:56">
      <c r="A235" s="697"/>
      <c r="B235" s="558"/>
      <c r="C235" s="558"/>
      <c r="D235" s="687" t="s">
        <v>86</v>
      </c>
      <c r="E235" s="676"/>
      <c r="F235" s="688" t="s">
        <v>1152</v>
      </c>
      <c r="G235" s="505">
        <v>2022</v>
      </c>
      <c r="H235" s="335">
        <v>5</v>
      </c>
      <c r="I235" s="676"/>
      <c r="J235" s="336"/>
      <c r="K235" s="676" t="s">
        <v>2261</v>
      </c>
      <c r="L235" s="676" t="s">
        <v>2061</v>
      </c>
      <c r="M235" s="677">
        <v>44533</v>
      </c>
      <c r="N235" s="677">
        <v>44630</v>
      </c>
      <c r="O235" s="677">
        <v>44691</v>
      </c>
      <c r="P235" s="336"/>
      <c r="Q235" s="336"/>
      <c r="R235" s="336"/>
      <c r="S235" s="335" t="s">
        <v>1990</v>
      </c>
      <c r="T235" s="335">
        <v>60</v>
      </c>
      <c r="U235" s="688"/>
      <c r="V235" s="676" t="s">
        <v>986</v>
      </c>
      <c r="W235" s="676">
        <v>360</v>
      </c>
      <c r="X235" s="626">
        <v>768</v>
      </c>
      <c r="Y235" s="525">
        <f>W235*X235</f>
        <v>276480</v>
      </c>
      <c r="Z235" s="337">
        <v>0.53</v>
      </c>
      <c r="AA235" s="682">
        <f>Y235*Z235</f>
        <v>146534.39999999999</v>
      </c>
      <c r="AB235" s="682"/>
      <c r="AC235" s="683">
        <v>0</v>
      </c>
      <c r="AD235" s="676"/>
      <c r="AE235" s="676"/>
      <c r="AF235" s="500">
        <f>AA235+AD235+AE235</f>
        <v>146534.39999999999</v>
      </c>
      <c r="AG235" s="676" t="s">
        <v>1073</v>
      </c>
      <c r="AH235" s="676"/>
      <c r="AI235" s="676">
        <v>60</v>
      </c>
      <c r="AJ235" s="677" t="s">
        <v>2062</v>
      </c>
      <c r="AK235" s="677" t="s">
        <v>50</v>
      </c>
      <c r="AL235" s="685">
        <v>95403</v>
      </c>
      <c r="AM235" s="676" t="s">
        <v>52</v>
      </c>
      <c r="AN235" s="518" t="s">
        <v>50</v>
      </c>
      <c r="AO235" s="335" t="s">
        <v>1078</v>
      </c>
      <c r="AP235" s="684" t="s">
        <v>92</v>
      </c>
      <c r="AQ235" s="676" t="s">
        <v>37</v>
      </c>
      <c r="AR235" s="676"/>
      <c r="AS235" s="521"/>
      <c r="AT235" s="675" t="s">
        <v>1509</v>
      </c>
      <c r="AU235" s="675"/>
      <c r="AV235" s="680"/>
      <c r="AW235" s="673">
        <f>U235</f>
        <v>0</v>
      </c>
      <c r="AX235" s="673" cm="1">
        <f t="array" ref="AX235">SUM(MID(0&amp;AW235,LARGE(INDEX(ISNUMBER(--MID(AW235,ROW($1:$8),1))*ROW($1:$8),),ROW($1:$8))+1,1)*10^ROW($1:$8)/10)</f>
        <v>0</v>
      </c>
      <c r="AY235" s="673" t="e">
        <f>VLOOKUP($AX235,'Item Master Data'!$A:$F,3,FALSE)</f>
        <v>#N/A</v>
      </c>
      <c r="AZ235" s="673" t="e">
        <f>VLOOKUP($AX235,'Item Master Data'!$A:$F,6,FALSE)</f>
        <v>#N/A</v>
      </c>
      <c r="BA235" s="673" t="e">
        <f>X235/BB235</f>
        <v>#N/A</v>
      </c>
      <c r="BB235" s="673" t="e">
        <f>VLOOKUP(AX235,'Item Master Data'!$A:$G,7,FALSE)</f>
        <v>#N/A</v>
      </c>
      <c r="BC235" s="673"/>
      <c r="BD235" s="673" t="e">
        <f>W235-AZ235</f>
        <v>#N/A</v>
      </c>
    </row>
    <row r="236" spans="1:56">
      <c r="A236" s="697"/>
      <c r="B236" s="558"/>
      <c r="C236" s="558"/>
      <c r="D236" s="687" t="s">
        <v>86</v>
      </c>
      <c r="E236" s="676" t="s">
        <v>2067</v>
      </c>
      <c r="F236" s="688" t="s">
        <v>87</v>
      </c>
      <c r="G236" s="505">
        <v>2022</v>
      </c>
      <c r="H236" s="335">
        <v>5</v>
      </c>
      <c r="I236" s="676"/>
      <c r="J236" s="336"/>
      <c r="K236" s="676" t="s">
        <v>2073</v>
      </c>
      <c r="L236" s="676" t="s">
        <v>2061</v>
      </c>
      <c r="M236" s="677">
        <v>44539</v>
      </c>
      <c r="N236" s="677">
        <v>44655</v>
      </c>
      <c r="O236" s="677"/>
      <c r="P236" s="336" t="s">
        <v>1934</v>
      </c>
      <c r="Q236" s="336"/>
      <c r="R236" s="336"/>
      <c r="S236" s="335" t="s">
        <v>1990</v>
      </c>
      <c r="T236" s="335">
        <v>72</v>
      </c>
      <c r="U236" s="688">
        <v>49303156</v>
      </c>
      <c r="V236" s="335" t="s">
        <v>2069</v>
      </c>
      <c r="W236" s="676">
        <v>480</v>
      </c>
      <c r="X236" s="626">
        <v>580</v>
      </c>
      <c r="Y236" s="525">
        <f>W236*X236</f>
        <v>278400</v>
      </c>
      <c r="Z236" s="337">
        <v>0.48489583333333336</v>
      </c>
      <c r="AA236" s="682">
        <f>Y236*Z236</f>
        <v>134995</v>
      </c>
      <c r="AB236" s="682"/>
      <c r="AC236" s="683">
        <v>0</v>
      </c>
      <c r="AD236" s="676"/>
      <c r="AE236" s="540"/>
      <c r="AF236" s="500">
        <f>AA236+AD236+AE236</f>
        <v>134995</v>
      </c>
      <c r="AG236" s="335" t="s">
        <v>1073</v>
      </c>
      <c r="AH236" s="676"/>
      <c r="AI236" s="676">
        <v>60</v>
      </c>
      <c r="AJ236" s="677" t="s">
        <v>2062</v>
      </c>
      <c r="AK236" s="677" t="s">
        <v>50</v>
      </c>
      <c r="AL236" s="685">
        <v>95403</v>
      </c>
      <c r="AM236" s="335" t="s">
        <v>52</v>
      </c>
      <c r="AN236" s="518" t="s">
        <v>1719</v>
      </c>
      <c r="AO236" s="335" t="s">
        <v>1078</v>
      </c>
      <c r="AP236" s="684"/>
      <c r="AQ236" s="676" t="s">
        <v>37</v>
      </c>
      <c r="AR236" s="676"/>
      <c r="AS236" s="521"/>
      <c r="AT236" s="675" t="s">
        <v>1509</v>
      </c>
      <c r="AU236" s="675"/>
      <c r="AV236" s="680"/>
      <c r="AW236" s="673">
        <f>U236</f>
        <v>49303156</v>
      </c>
      <c r="AX236" s="673" cm="1">
        <f t="array" ref="AX236">SUM(MID(0&amp;AW236,LARGE(INDEX(ISNUMBER(--MID(AW236,ROW($1:$8),1))*ROW($1:$8),),ROW($1:$8))+1,1)*10^ROW($1:$8)/10)</f>
        <v>49303156</v>
      </c>
      <c r="AY236" s="673" t="str">
        <f>VLOOKUP($AX236,'Item Master Data'!$A:$F,3,FALSE)</f>
        <v>Q.PEAK DUO XL G10 BFG</v>
      </c>
      <c r="AZ236" s="673">
        <f>VLOOKUP($AX236,'Item Master Data'!$A:$F,6,FALSE)</f>
        <v>480</v>
      </c>
      <c r="BA236" s="673">
        <f>X236/BB236</f>
        <v>20</v>
      </c>
      <c r="BB236" s="673">
        <f>VLOOKUP(AX236,'Item Master Data'!$A:$G,7,FALSE)</f>
        <v>29</v>
      </c>
      <c r="BC236" s="673"/>
      <c r="BD236" s="673">
        <f>W236-AZ236</f>
        <v>0</v>
      </c>
    </row>
    <row r="237" spans="1:56">
      <c r="A237" s="697"/>
      <c r="B237" s="558"/>
      <c r="C237" s="558"/>
      <c r="D237" s="687" t="s">
        <v>86</v>
      </c>
      <c r="E237" s="676"/>
      <c r="F237" s="688"/>
      <c r="G237" s="505">
        <v>2022</v>
      </c>
      <c r="H237" s="335">
        <v>5</v>
      </c>
      <c r="I237" s="676"/>
      <c r="J237" s="336"/>
      <c r="K237" s="676" t="s">
        <v>2262</v>
      </c>
      <c r="L237" s="676" t="s">
        <v>2061</v>
      </c>
      <c r="M237" s="677">
        <v>44539</v>
      </c>
      <c r="N237" s="677">
        <v>44655</v>
      </c>
      <c r="O237" s="677">
        <v>44685</v>
      </c>
      <c r="P237" s="336"/>
      <c r="Q237" s="336"/>
      <c r="R237" s="336"/>
      <c r="S237" s="335" t="s">
        <v>1990</v>
      </c>
      <c r="T237" s="335">
        <v>60</v>
      </c>
      <c r="U237" s="688"/>
      <c r="V237" s="335" t="s">
        <v>973</v>
      </c>
      <c r="W237" s="676">
        <v>400</v>
      </c>
      <c r="X237" s="626">
        <v>768</v>
      </c>
      <c r="Y237" s="525">
        <f>W237*X237</f>
        <v>307200</v>
      </c>
      <c r="Z237" s="680">
        <v>0.55000000000000004</v>
      </c>
      <c r="AA237" s="682">
        <f>Y237*Z237</f>
        <v>168960</v>
      </c>
      <c r="AB237" s="682"/>
      <c r="AC237" s="339">
        <v>0</v>
      </c>
      <c r="AD237" s="676"/>
      <c r="AE237" s="676"/>
      <c r="AF237" s="500">
        <f>AA237+AD237+AE237</f>
        <v>168960</v>
      </c>
      <c r="AG237" s="335" t="s">
        <v>1073</v>
      </c>
      <c r="AH237" s="676"/>
      <c r="AI237" s="676">
        <v>60</v>
      </c>
      <c r="AJ237" s="677" t="s">
        <v>2062</v>
      </c>
      <c r="AK237" s="677" t="s">
        <v>50</v>
      </c>
      <c r="AL237" s="685">
        <v>95403</v>
      </c>
      <c r="AM237" s="335" t="s">
        <v>52</v>
      </c>
      <c r="AN237" s="518" t="s">
        <v>50</v>
      </c>
      <c r="AO237" s="335" t="s">
        <v>1078</v>
      </c>
      <c r="AP237" s="684" t="s">
        <v>92</v>
      </c>
      <c r="AQ237" s="676" t="s">
        <v>37</v>
      </c>
      <c r="AR237" s="676"/>
      <c r="AS237" s="521"/>
      <c r="AT237" s="675" t="s">
        <v>1509</v>
      </c>
      <c r="AU237" s="675"/>
      <c r="AV237" s="680"/>
      <c r="AW237" s="673">
        <f>U237</f>
        <v>0</v>
      </c>
      <c r="AX237" s="673" cm="1">
        <f t="array" ref="AX237">SUM(MID(0&amp;AW237,LARGE(INDEX(ISNUMBER(--MID(AW237,ROW($1:$8),1))*ROW($1:$8),),ROW($1:$8))+1,1)*10^ROW($1:$8)/10)</f>
        <v>0</v>
      </c>
      <c r="AY237" s="673" t="e">
        <f>VLOOKUP($AX237,'Item Master Data'!$A:$F,3,FALSE)</f>
        <v>#N/A</v>
      </c>
      <c r="AZ237" s="673" t="e">
        <f>VLOOKUP($AX237,'Item Master Data'!$A:$F,6,FALSE)</f>
        <v>#N/A</v>
      </c>
      <c r="BA237" s="673" t="e">
        <f>X237/BB237</f>
        <v>#N/A</v>
      </c>
      <c r="BB237" s="673" t="e">
        <f>VLOOKUP(AX237,'Item Master Data'!$A:$G,7,FALSE)</f>
        <v>#N/A</v>
      </c>
      <c r="BC237" s="673"/>
      <c r="BD237" s="673" t="e">
        <f>W237-AZ237</f>
        <v>#N/A</v>
      </c>
    </row>
    <row r="238" spans="1:56">
      <c r="A238" s="697"/>
      <c r="B238" s="558"/>
      <c r="C238" s="558"/>
      <c r="D238" s="687" t="s">
        <v>86</v>
      </c>
      <c r="E238" s="676" t="s">
        <v>2067</v>
      </c>
      <c r="F238" s="688" t="s">
        <v>87</v>
      </c>
      <c r="G238" s="505">
        <v>2022</v>
      </c>
      <c r="H238" s="676">
        <v>5</v>
      </c>
      <c r="I238" s="676"/>
      <c r="J238" s="677"/>
      <c r="K238" s="676" t="s">
        <v>2263</v>
      </c>
      <c r="L238" s="676" t="s">
        <v>2061</v>
      </c>
      <c r="M238" s="677">
        <v>44566</v>
      </c>
      <c r="N238" s="677">
        <v>44683</v>
      </c>
      <c r="O238" s="677"/>
      <c r="P238" s="336"/>
      <c r="Q238" s="336"/>
      <c r="R238" s="336"/>
      <c r="S238" s="335" t="s">
        <v>1990</v>
      </c>
      <c r="T238" s="335">
        <v>72</v>
      </c>
      <c r="U238" s="688">
        <v>49303156</v>
      </c>
      <c r="V238" s="335" t="s">
        <v>2069</v>
      </c>
      <c r="W238" s="676">
        <v>480</v>
      </c>
      <c r="X238" s="626">
        <v>580</v>
      </c>
      <c r="Y238" s="525">
        <f>W238*X238</f>
        <v>278400</v>
      </c>
      <c r="Z238" s="680">
        <v>0.48489583333333336</v>
      </c>
      <c r="AA238" s="682">
        <f>Y238*Z238</f>
        <v>134995</v>
      </c>
      <c r="AB238" s="682"/>
      <c r="AC238" s="339">
        <v>0</v>
      </c>
      <c r="AD238" s="676"/>
      <c r="AE238" s="676"/>
      <c r="AF238" s="500">
        <f>AA238+AD238+AE238</f>
        <v>134995</v>
      </c>
      <c r="AG238" s="335" t="s">
        <v>1073</v>
      </c>
      <c r="AH238" s="676"/>
      <c r="AI238" s="676">
        <v>60</v>
      </c>
      <c r="AJ238" s="677" t="s">
        <v>2062</v>
      </c>
      <c r="AK238" s="677" t="s">
        <v>50</v>
      </c>
      <c r="AL238" s="685">
        <v>95403</v>
      </c>
      <c r="AM238" s="335" t="s">
        <v>52</v>
      </c>
      <c r="AN238" s="518" t="s">
        <v>1719</v>
      </c>
      <c r="AO238" s="335" t="s">
        <v>1078</v>
      </c>
      <c r="AP238" s="684"/>
      <c r="AQ238" s="676" t="s">
        <v>37</v>
      </c>
      <c r="AR238" s="676"/>
      <c r="AS238" s="521"/>
      <c r="AT238" s="675" t="s">
        <v>1509</v>
      </c>
      <c r="AU238" s="675"/>
      <c r="AV238" s="680"/>
      <c r="AW238" s="673">
        <f>U238</f>
        <v>49303156</v>
      </c>
      <c r="AX238" s="673" cm="1">
        <f t="array" ref="AX238">SUM(MID(0&amp;AW238,LARGE(INDEX(ISNUMBER(--MID(AW238,ROW($1:$8),1))*ROW($1:$8),),ROW($1:$8))+1,1)*10^ROW($1:$8)/10)</f>
        <v>49303156</v>
      </c>
      <c r="AY238" s="673" t="str">
        <f>VLOOKUP($AX238,'Item Master Data'!$A:$F,3,FALSE)</f>
        <v>Q.PEAK DUO XL G10 BFG</v>
      </c>
      <c r="AZ238" s="673">
        <f>VLOOKUP($AX238,'Item Master Data'!$A:$F,6,FALSE)</f>
        <v>480</v>
      </c>
      <c r="BA238" s="673">
        <f>X238/BB238</f>
        <v>20</v>
      </c>
      <c r="BB238" s="673">
        <f>VLOOKUP(AX238,'Item Master Data'!$A:$G,7,FALSE)</f>
        <v>29</v>
      </c>
      <c r="BC238" s="673"/>
      <c r="BD238" s="673">
        <f>W238-AZ238</f>
        <v>0</v>
      </c>
    </row>
    <row r="239" spans="1:56">
      <c r="A239" s="697"/>
      <c r="B239" s="558"/>
      <c r="C239" s="558"/>
      <c r="D239" s="687" t="s">
        <v>86</v>
      </c>
      <c r="E239" s="676"/>
      <c r="F239" s="688"/>
      <c r="G239" s="505">
        <v>2022</v>
      </c>
      <c r="H239" s="335">
        <v>5</v>
      </c>
      <c r="I239" s="676"/>
      <c r="J239" s="677"/>
      <c r="K239" s="676" t="s">
        <v>2296</v>
      </c>
      <c r="L239" s="335" t="s">
        <v>1728</v>
      </c>
      <c r="M239" s="677">
        <v>44502</v>
      </c>
      <c r="N239" s="677">
        <v>44599</v>
      </c>
      <c r="O239" s="677">
        <v>44688</v>
      </c>
      <c r="P239" s="677"/>
      <c r="Q239" s="336"/>
      <c r="R239" s="336"/>
      <c r="S239" s="335" t="s">
        <v>1990</v>
      </c>
      <c r="T239" s="335">
        <v>60</v>
      </c>
      <c r="U239" s="688"/>
      <c r="V239" s="676" t="s">
        <v>973</v>
      </c>
      <c r="W239" s="676">
        <v>400</v>
      </c>
      <c r="X239" s="626">
        <v>768</v>
      </c>
      <c r="Y239" s="525">
        <f>W239*X239</f>
        <v>307200</v>
      </c>
      <c r="Z239" s="680">
        <v>0.55000000000000004</v>
      </c>
      <c r="AA239" s="682">
        <f>Y239*Z239</f>
        <v>168960</v>
      </c>
      <c r="AB239" s="338"/>
      <c r="AC239" s="339">
        <v>0</v>
      </c>
      <c r="AD239" s="676"/>
      <c r="AE239" s="540"/>
      <c r="AF239" s="500">
        <f>AA239+AD239+AE239</f>
        <v>168960</v>
      </c>
      <c r="AG239" s="676" t="s">
        <v>1073</v>
      </c>
      <c r="AH239" s="676"/>
      <c r="AI239" s="676">
        <v>60</v>
      </c>
      <c r="AJ239" s="677" t="s">
        <v>1730</v>
      </c>
      <c r="AK239" s="677" t="s">
        <v>1731</v>
      </c>
      <c r="AL239" s="685" t="s">
        <v>1732</v>
      </c>
      <c r="AM239" s="676" t="s">
        <v>52</v>
      </c>
      <c r="AN239" s="518" t="s">
        <v>50</v>
      </c>
      <c r="AO239" s="335" t="s">
        <v>1078</v>
      </c>
      <c r="AP239" s="684" t="s">
        <v>92</v>
      </c>
      <c r="AQ239" s="676" t="s">
        <v>37</v>
      </c>
      <c r="AR239" s="676" t="s">
        <v>1700</v>
      </c>
      <c r="AS239" s="521"/>
      <c r="AT239" s="675"/>
      <c r="AU239" s="675"/>
      <c r="AV239" s="680">
        <v>0.45500000000000002</v>
      </c>
      <c r="AW239" s="673">
        <f>U239</f>
        <v>0</v>
      </c>
      <c r="AX239" s="673" cm="1">
        <f t="array" ref="AX239">SUM(MID(0&amp;AW239,LARGE(INDEX(ISNUMBER(--MID(AW239,ROW($1:$8),1))*ROW($1:$8),),ROW($1:$8))+1,1)*10^ROW($1:$8)/10)</f>
        <v>0</v>
      </c>
      <c r="AY239" s="673" t="e">
        <f>VLOOKUP($AX239,'Item Master Data'!$A:$F,3,FALSE)</f>
        <v>#N/A</v>
      </c>
      <c r="AZ239" s="673" t="e">
        <f>VLOOKUP($AX239,'Item Master Data'!$A:$F,6,FALSE)</f>
        <v>#N/A</v>
      </c>
      <c r="BA239" s="673" t="e">
        <f>X239/BB239</f>
        <v>#N/A</v>
      </c>
      <c r="BB239" s="673" t="e">
        <f>VLOOKUP(AX239,'Item Master Data'!$A:$G,7,FALSE)</f>
        <v>#N/A</v>
      </c>
      <c r="BC239" s="673"/>
      <c r="BD239" s="673" t="e">
        <f>W239-AZ239</f>
        <v>#N/A</v>
      </c>
    </row>
    <row r="240" spans="1:56">
      <c r="A240" s="697"/>
      <c r="B240" s="558"/>
      <c r="C240" s="558"/>
      <c r="D240" s="687" t="s">
        <v>86</v>
      </c>
      <c r="E240" s="676"/>
      <c r="F240" s="688"/>
      <c r="G240" s="505">
        <v>2022</v>
      </c>
      <c r="H240" s="335">
        <v>5</v>
      </c>
      <c r="I240" s="676"/>
      <c r="J240" s="677"/>
      <c r="K240" s="676" t="s">
        <v>2297</v>
      </c>
      <c r="L240" s="676" t="s">
        <v>1728</v>
      </c>
      <c r="M240" s="677">
        <v>44502</v>
      </c>
      <c r="N240" s="677">
        <v>44606</v>
      </c>
      <c r="O240" s="677">
        <v>44695</v>
      </c>
      <c r="P240" s="336"/>
      <c r="Q240" s="336"/>
      <c r="R240" s="336"/>
      <c r="S240" s="335" t="s">
        <v>1990</v>
      </c>
      <c r="T240" s="335">
        <v>60</v>
      </c>
      <c r="U240" s="688"/>
      <c r="V240" s="335" t="s">
        <v>973</v>
      </c>
      <c r="W240" s="676">
        <v>400</v>
      </c>
      <c r="X240" s="626">
        <v>768</v>
      </c>
      <c r="Y240" s="525">
        <f>W240*X240</f>
        <v>307200</v>
      </c>
      <c r="Z240" s="680">
        <v>0.55000000000000004</v>
      </c>
      <c r="AA240" s="682">
        <f>Y240*Z240</f>
        <v>168960</v>
      </c>
      <c r="AB240" s="682"/>
      <c r="AC240" s="339">
        <v>0</v>
      </c>
      <c r="AD240" s="676"/>
      <c r="AE240" s="540"/>
      <c r="AF240" s="500">
        <f>AA240+AD240+AE240</f>
        <v>168960</v>
      </c>
      <c r="AG240" s="335" t="s">
        <v>1073</v>
      </c>
      <c r="AH240" s="676"/>
      <c r="AI240" s="676">
        <v>60</v>
      </c>
      <c r="AJ240" s="677" t="s">
        <v>1730</v>
      </c>
      <c r="AK240" s="677" t="s">
        <v>1731</v>
      </c>
      <c r="AL240" s="685" t="s">
        <v>1732</v>
      </c>
      <c r="AM240" s="335" t="s">
        <v>52</v>
      </c>
      <c r="AN240" s="518" t="s">
        <v>50</v>
      </c>
      <c r="AO240" s="335" t="s">
        <v>1078</v>
      </c>
      <c r="AP240" s="684" t="s">
        <v>92</v>
      </c>
      <c r="AQ240" s="676" t="s">
        <v>37</v>
      </c>
      <c r="AR240" s="676" t="s">
        <v>1700</v>
      </c>
      <c r="AS240" s="521"/>
      <c r="AT240" s="675"/>
      <c r="AU240" s="675"/>
      <c r="AV240" s="680">
        <v>0.45500000000000002</v>
      </c>
      <c r="AW240" s="673">
        <f>U240</f>
        <v>0</v>
      </c>
      <c r="AX240" s="673" cm="1">
        <f t="array" ref="AX240">SUM(MID(0&amp;AW240,LARGE(INDEX(ISNUMBER(--MID(AW240,ROW($1:$8),1))*ROW($1:$8),),ROW($1:$8))+1,1)*10^ROW($1:$8)/10)</f>
        <v>0</v>
      </c>
      <c r="AY240" s="673" t="e">
        <f>VLOOKUP($AX240,'Item Master Data'!$A:$F,3,FALSE)</f>
        <v>#N/A</v>
      </c>
      <c r="AZ240" s="673" t="e">
        <f>VLOOKUP($AX240,'Item Master Data'!$A:$F,6,FALSE)</f>
        <v>#N/A</v>
      </c>
      <c r="BA240" s="673" t="e">
        <f>X240/BB240</f>
        <v>#N/A</v>
      </c>
      <c r="BB240" s="673" t="e">
        <f>VLOOKUP(AX240,'Item Master Data'!$A:$G,7,FALSE)</f>
        <v>#N/A</v>
      </c>
      <c r="BC240" s="673"/>
      <c r="BD240" s="673" t="e">
        <f>W240-AZ240</f>
        <v>#N/A</v>
      </c>
    </row>
    <row r="241" spans="1:56">
      <c r="A241" s="697"/>
      <c r="B241" s="558"/>
      <c r="C241" s="558"/>
      <c r="D241" s="687" t="s">
        <v>86</v>
      </c>
      <c r="E241" s="676"/>
      <c r="F241" s="688"/>
      <c r="G241" s="505">
        <v>2022</v>
      </c>
      <c r="H241" s="335">
        <v>5</v>
      </c>
      <c r="I241" s="676"/>
      <c r="J241" s="677"/>
      <c r="K241" s="676" t="s">
        <v>2298</v>
      </c>
      <c r="L241" s="676" t="s">
        <v>1728</v>
      </c>
      <c r="M241" s="677">
        <v>44502</v>
      </c>
      <c r="N241" s="677">
        <v>44613</v>
      </c>
      <c r="O241" s="677">
        <v>44702</v>
      </c>
      <c r="P241" s="336"/>
      <c r="Q241" s="336"/>
      <c r="R241" s="336"/>
      <c r="S241" s="335" t="s">
        <v>1990</v>
      </c>
      <c r="T241" s="335">
        <v>60</v>
      </c>
      <c r="U241" s="688"/>
      <c r="V241" s="335" t="s">
        <v>973</v>
      </c>
      <c r="W241" s="676">
        <v>400</v>
      </c>
      <c r="X241" s="626">
        <v>768</v>
      </c>
      <c r="Y241" s="525">
        <f>W241*X241</f>
        <v>307200</v>
      </c>
      <c r="Z241" s="680">
        <v>0.55000000000000004</v>
      </c>
      <c r="AA241" s="682">
        <f>Y241*Z241</f>
        <v>168960</v>
      </c>
      <c r="AB241" s="682"/>
      <c r="AC241" s="339">
        <v>0</v>
      </c>
      <c r="AD241" s="676"/>
      <c r="AE241" s="540"/>
      <c r="AF241" s="500">
        <f>AA241+AD241+AE241</f>
        <v>168960</v>
      </c>
      <c r="AG241" s="335" t="s">
        <v>1073</v>
      </c>
      <c r="AH241" s="676"/>
      <c r="AI241" s="676">
        <v>60</v>
      </c>
      <c r="AJ241" s="677" t="s">
        <v>1730</v>
      </c>
      <c r="AK241" s="677" t="s">
        <v>1731</v>
      </c>
      <c r="AL241" s="685" t="s">
        <v>1732</v>
      </c>
      <c r="AM241" s="335" t="s">
        <v>52</v>
      </c>
      <c r="AN241" s="518" t="s">
        <v>50</v>
      </c>
      <c r="AO241" s="335" t="s">
        <v>1078</v>
      </c>
      <c r="AP241" s="684" t="s">
        <v>92</v>
      </c>
      <c r="AQ241" s="676" t="s">
        <v>37</v>
      </c>
      <c r="AR241" s="676" t="s">
        <v>1700</v>
      </c>
      <c r="AS241" s="521"/>
      <c r="AT241" s="675"/>
      <c r="AU241" s="675"/>
      <c r="AV241" s="680">
        <v>0.45500000000000002</v>
      </c>
      <c r="AW241" s="673">
        <f>U241</f>
        <v>0</v>
      </c>
      <c r="AX241" s="673" cm="1">
        <f t="array" ref="AX241">SUM(MID(0&amp;AW241,LARGE(INDEX(ISNUMBER(--MID(AW241,ROW($1:$8),1))*ROW($1:$8),),ROW($1:$8))+1,1)*10^ROW($1:$8)/10)</f>
        <v>0</v>
      </c>
      <c r="AY241" s="673" t="e">
        <f>VLOOKUP($AX241,'Item Master Data'!$A:$F,3,FALSE)</f>
        <v>#N/A</v>
      </c>
      <c r="AZ241" s="673" t="e">
        <f>VLOOKUP($AX241,'Item Master Data'!$A:$F,6,FALSE)</f>
        <v>#N/A</v>
      </c>
      <c r="BA241" s="673" t="e">
        <f>X241/BB241</f>
        <v>#N/A</v>
      </c>
      <c r="BB241" s="673" t="e">
        <f>VLOOKUP(AX241,'Item Master Data'!$A:$G,7,FALSE)</f>
        <v>#N/A</v>
      </c>
      <c r="BC241" s="673"/>
      <c r="BD241" s="673" t="e">
        <f>W241-AZ241</f>
        <v>#N/A</v>
      </c>
    </row>
    <row r="242" spans="1:56">
      <c r="A242" s="697"/>
      <c r="B242" s="558"/>
      <c r="C242" s="558"/>
      <c r="D242" s="687" t="s">
        <v>86</v>
      </c>
      <c r="E242" s="676"/>
      <c r="F242" s="688"/>
      <c r="G242" s="505">
        <v>2022</v>
      </c>
      <c r="H242" s="335">
        <v>5</v>
      </c>
      <c r="I242" s="676"/>
      <c r="J242" s="677"/>
      <c r="K242" s="676" t="s">
        <v>2299</v>
      </c>
      <c r="L242" s="676" t="s">
        <v>1728</v>
      </c>
      <c r="M242" s="677">
        <v>44502</v>
      </c>
      <c r="N242" s="677">
        <v>44620</v>
      </c>
      <c r="O242" s="677">
        <v>44682</v>
      </c>
      <c r="P242" s="336"/>
      <c r="Q242" s="336"/>
      <c r="R242" s="336"/>
      <c r="S242" s="335" t="s">
        <v>1990</v>
      </c>
      <c r="T242" s="335">
        <v>60</v>
      </c>
      <c r="U242" s="688"/>
      <c r="V242" s="335" t="s">
        <v>973</v>
      </c>
      <c r="W242" s="676">
        <v>400</v>
      </c>
      <c r="X242" s="626">
        <v>768</v>
      </c>
      <c r="Y242" s="525">
        <f>W242*X242</f>
        <v>307200</v>
      </c>
      <c r="Z242" s="680">
        <v>0.55000000000000004</v>
      </c>
      <c r="AA242" s="682">
        <f>Y242*Z242</f>
        <v>168960</v>
      </c>
      <c r="AB242" s="682"/>
      <c r="AC242" s="339">
        <v>0</v>
      </c>
      <c r="AD242" s="676"/>
      <c r="AE242" s="540"/>
      <c r="AF242" s="500">
        <f>AA242+AD242+AE242</f>
        <v>168960</v>
      </c>
      <c r="AG242" s="335" t="s">
        <v>1073</v>
      </c>
      <c r="AH242" s="676"/>
      <c r="AI242" s="676">
        <v>60</v>
      </c>
      <c r="AJ242" s="677" t="s">
        <v>1730</v>
      </c>
      <c r="AK242" s="677" t="s">
        <v>1731</v>
      </c>
      <c r="AL242" s="685" t="s">
        <v>1732</v>
      </c>
      <c r="AM242" s="335" t="s">
        <v>52</v>
      </c>
      <c r="AN242" s="518" t="s">
        <v>50</v>
      </c>
      <c r="AO242" s="335" t="s">
        <v>1078</v>
      </c>
      <c r="AP242" s="684" t="s">
        <v>92</v>
      </c>
      <c r="AQ242" s="676" t="s">
        <v>37</v>
      </c>
      <c r="AR242" s="676" t="s">
        <v>1700</v>
      </c>
      <c r="AS242" s="521"/>
      <c r="AT242" s="675"/>
      <c r="AU242" s="675"/>
      <c r="AV242" s="680">
        <v>0.45500000000000002</v>
      </c>
      <c r="AW242" s="673">
        <f>U242</f>
        <v>0</v>
      </c>
      <c r="AX242" s="673" cm="1">
        <f t="array" ref="AX242">SUM(MID(0&amp;AW242,LARGE(INDEX(ISNUMBER(--MID(AW242,ROW($1:$8),1))*ROW($1:$8),),ROW($1:$8))+1,1)*10^ROW($1:$8)/10)</f>
        <v>0</v>
      </c>
      <c r="AY242" s="673" t="e">
        <f>VLOOKUP($AX242,'Item Master Data'!$A:$F,3,FALSE)</f>
        <v>#N/A</v>
      </c>
      <c r="AZ242" s="673" t="e">
        <f>VLOOKUP($AX242,'Item Master Data'!$A:$F,6,FALSE)</f>
        <v>#N/A</v>
      </c>
      <c r="BA242" s="673" t="e">
        <f>X242/BB242</f>
        <v>#N/A</v>
      </c>
      <c r="BB242" s="673" t="e">
        <f>VLOOKUP(AX242,'Item Master Data'!$A:$G,7,FALSE)</f>
        <v>#N/A</v>
      </c>
      <c r="BC242" s="673"/>
      <c r="BD242" s="673" t="e">
        <f>W242-AZ242</f>
        <v>#N/A</v>
      </c>
    </row>
    <row r="243" spans="1:56">
      <c r="A243" s="697"/>
      <c r="B243" s="558"/>
      <c r="C243" s="558"/>
      <c r="D243" s="687" t="s">
        <v>86</v>
      </c>
      <c r="E243" s="676"/>
      <c r="F243" s="688"/>
      <c r="G243" s="505">
        <v>2022</v>
      </c>
      <c r="H243" s="335">
        <v>5</v>
      </c>
      <c r="I243" s="676"/>
      <c r="J243" s="677"/>
      <c r="K243" s="676" t="s">
        <v>2301</v>
      </c>
      <c r="L243" s="676" t="s">
        <v>1728</v>
      </c>
      <c r="M243" s="677">
        <v>44502</v>
      </c>
      <c r="N243" s="677">
        <v>44627</v>
      </c>
      <c r="O243" s="677">
        <v>44686</v>
      </c>
      <c r="P243" s="336"/>
      <c r="Q243" s="336"/>
      <c r="R243" s="336"/>
      <c r="S243" s="335" t="s">
        <v>1990</v>
      </c>
      <c r="T243" s="335">
        <v>60</v>
      </c>
      <c r="U243" s="688"/>
      <c r="V243" s="335" t="s">
        <v>973</v>
      </c>
      <c r="W243" s="676">
        <v>400</v>
      </c>
      <c r="X243" s="626">
        <v>768</v>
      </c>
      <c r="Y243" s="525">
        <f>W243*X243</f>
        <v>307200</v>
      </c>
      <c r="Z243" s="680">
        <v>0.55000000000000004</v>
      </c>
      <c r="AA243" s="682">
        <f>Y243*Z243</f>
        <v>168960</v>
      </c>
      <c r="AB243" s="682"/>
      <c r="AC243" s="339">
        <v>0</v>
      </c>
      <c r="AD243" s="676"/>
      <c r="AE243" s="540"/>
      <c r="AF243" s="500">
        <f>AA243+AD243+AE243</f>
        <v>168960</v>
      </c>
      <c r="AG243" s="335" t="s">
        <v>1073</v>
      </c>
      <c r="AH243" s="676"/>
      <c r="AI243" s="676">
        <v>60</v>
      </c>
      <c r="AJ243" s="677" t="s">
        <v>1730</v>
      </c>
      <c r="AK243" s="677" t="s">
        <v>1731</v>
      </c>
      <c r="AL243" s="685" t="s">
        <v>1732</v>
      </c>
      <c r="AM243" s="335" t="s">
        <v>52</v>
      </c>
      <c r="AN243" s="518" t="s">
        <v>50</v>
      </c>
      <c r="AO243" s="335" t="s">
        <v>1078</v>
      </c>
      <c r="AP243" s="684" t="s">
        <v>92</v>
      </c>
      <c r="AQ243" s="676" t="s">
        <v>37</v>
      </c>
      <c r="AR243" s="676" t="s">
        <v>1700</v>
      </c>
      <c r="AS243" s="521"/>
      <c r="AT243" s="675"/>
      <c r="AU243" s="675"/>
      <c r="AV243" s="680">
        <v>0.45500000000000002</v>
      </c>
      <c r="AW243" s="673">
        <f>U243</f>
        <v>0</v>
      </c>
      <c r="AX243" s="673" cm="1">
        <f t="array" ref="AX243">SUM(MID(0&amp;AW243,LARGE(INDEX(ISNUMBER(--MID(AW243,ROW($1:$8),1))*ROW($1:$8),),ROW($1:$8))+1,1)*10^ROW($1:$8)/10)</f>
        <v>0</v>
      </c>
      <c r="AY243" s="673" t="e">
        <f>VLOOKUP($AX243,'Item Master Data'!$A:$F,3,FALSE)</f>
        <v>#N/A</v>
      </c>
      <c r="AZ243" s="673" t="e">
        <f>VLOOKUP($AX243,'Item Master Data'!$A:$F,6,FALSE)</f>
        <v>#N/A</v>
      </c>
      <c r="BA243" s="673" t="e">
        <f>X243/BB243</f>
        <v>#N/A</v>
      </c>
      <c r="BB243" s="673" t="e">
        <f>VLOOKUP(AX243,'Item Master Data'!$A:$G,7,FALSE)</f>
        <v>#N/A</v>
      </c>
      <c r="BC243" s="673"/>
      <c r="BD243" s="673" t="e">
        <f>W243-AZ243</f>
        <v>#N/A</v>
      </c>
    </row>
    <row r="244" spans="1:56">
      <c r="A244" s="697"/>
      <c r="B244" s="558"/>
      <c r="C244" s="558"/>
      <c r="D244" s="687" t="s">
        <v>86</v>
      </c>
      <c r="E244" s="676"/>
      <c r="F244" s="688"/>
      <c r="G244" s="505">
        <v>2022</v>
      </c>
      <c r="H244" s="335">
        <v>5</v>
      </c>
      <c r="I244" s="676" t="s">
        <v>1699</v>
      </c>
      <c r="J244" s="336"/>
      <c r="K244" s="676" t="s">
        <v>2363</v>
      </c>
      <c r="L244" s="676" t="s">
        <v>2086</v>
      </c>
      <c r="M244" s="677">
        <v>44573</v>
      </c>
      <c r="N244" s="677">
        <v>44713</v>
      </c>
      <c r="O244" s="677"/>
      <c r="P244" s="336"/>
      <c r="Q244" s="336"/>
      <c r="R244" s="336"/>
      <c r="S244" s="335" t="s">
        <v>88</v>
      </c>
      <c r="T244" s="335">
        <v>60</v>
      </c>
      <c r="U244" s="688"/>
      <c r="V244" s="676" t="s">
        <v>1231</v>
      </c>
      <c r="W244" s="676">
        <v>360</v>
      </c>
      <c r="X244" s="626">
        <v>364</v>
      </c>
      <c r="Y244" s="525">
        <f>W244*X244</f>
        <v>131040</v>
      </c>
      <c r="Z244" s="337">
        <v>0.83000000000000007</v>
      </c>
      <c r="AA244" s="682">
        <f>Y244*Z244</f>
        <v>108763.20000000001</v>
      </c>
      <c r="AB244" s="682"/>
      <c r="AC244" s="339">
        <v>0</v>
      </c>
      <c r="AD244" s="676"/>
      <c r="AE244" s="676"/>
      <c r="AF244" s="500">
        <f>AA244+AD244+AE244</f>
        <v>108763.20000000001</v>
      </c>
      <c r="AG244" s="676" t="s">
        <v>1073</v>
      </c>
      <c r="AH244" s="676"/>
      <c r="AI244" s="676">
        <v>60</v>
      </c>
      <c r="AJ244" s="677" t="s">
        <v>2114</v>
      </c>
      <c r="AK244" s="677" t="s">
        <v>50</v>
      </c>
      <c r="AL244" s="685" t="s">
        <v>2088</v>
      </c>
      <c r="AM244" s="676" t="s">
        <v>52</v>
      </c>
      <c r="AN244" s="518" t="s">
        <v>1076</v>
      </c>
      <c r="AO244" s="335" t="s">
        <v>1078</v>
      </c>
      <c r="AP244" s="684"/>
      <c r="AQ244" s="676" t="s">
        <v>37</v>
      </c>
      <c r="AR244" s="676" t="s">
        <v>1222</v>
      </c>
      <c r="AS244" s="521"/>
      <c r="AT244" s="675" t="s">
        <v>1509</v>
      </c>
      <c r="AU244" s="412"/>
      <c r="AV244" s="680">
        <v>0.78999999999999992</v>
      </c>
      <c r="AW244" s="673">
        <f>U244</f>
        <v>0</v>
      </c>
      <c r="AX244" s="673" cm="1">
        <f t="array" ref="AX244">SUM(MID(0&amp;AW244,LARGE(INDEX(ISNUMBER(--MID(AW244,ROW($1:$8),1))*ROW($1:$8),),ROW($1:$8))+1,1)*10^ROW($1:$8)/10)</f>
        <v>0</v>
      </c>
      <c r="AY244" s="673" t="e">
        <f>VLOOKUP($AX244,'Item Master Data'!$A:$F,3,FALSE)</f>
        <v>#N/A</v>
      </c>
      <c r="AZ244" s="673" t="e">
        <f>VLOOKUP($AX244,'Item Master Data'!$A:$F,6,FALSE)</f>
        <v>#N/A</v>
      </c>
      <c r="BA244" s="673" t="e">
        <f>X244/BB244</f>
        <v>#N/A</v>
      </c>
      <c r="BB244" s="673" t="e">
        <f>VLOOKUP(AX244,'Item Master Data'!$A:$G,7,FALSE)</f>
        <v>#N/A</v>
      </c>
      <c r="BC244" s="673"/>
      <c r="BD244" s="673" t="e">
        <f>W244-AZ244</f>
        <v>#N/A</v>
      </c>
    </row>
    <row r="245" spans="1:56">
      <c r="A245" s="697"/>
      <c r="B245" s="558">
        <v>44607</v>
      </c>
      <c r="C245" s="558">
        <v>44607</v>
      </c>
      <c r="D245" s="687" t="s">
        <v>86</v>
      </c>
      <c r="E245" s="676"/>
      <c r="F245" s="688"/>
      <c r="G245" s="505">
        <v>2022</v>
      </c>
      <c r="H245" s="676">
        <v>5</v>
      </c>
      <c r="I245" s="676"/>
      <c r="J245" s="677"/>
      <c r="K245" s="676" t="s">
        <v>2339</v>
      </c>
      <c r="L245" s="676" t="s">
        <v>1739</v>
      </c>
      <c r="M245" s="677">
        <v>44530</v>
      </c>
      <c r="N245" s="677">
        <v>44685</v>
      </c>
      <c r="O245" s="677"/>
      <c r="P245" s="336"/>
      <c r="Q245" s="336"/>
      <c r="R245" s="336"/>
      <c r="S245" s="335" t="s">
        <v>1712</v>
      </c>
      <c r="T245" s="335">
        <v>60</v>
      </c>
      <c r="U245" s="688"/>
      <c r="V245" s="676" t="s">
        <v>986</v>
      </c>
      <c r="W245" s="676">
        <v>360</v>
      </c>
      <c r="X245" s="626">
        <v>768</v>
      </c>
      <c r="Y245" s="525">
        <f>W245*X245</f>
        <v>276480</v>
      </c>
      <c r="Z245" s="337">
        <v>0.53</v>
      </c>
      <c r="AA245" s="682">
        <f>Y245*Z245</f>
        <v>146534.39999999999</v>
      </c>
      <c r="AB245" s="338"/>
      <c r="AC245" s="339">
        <v>0</v>
      </c>
      <c r="AD245" s="676"/>
      <c r="AE245" s="676"/>
      <c r="AF245" s="500">
        <f>AA245+AD245+AE245</f>
        <v>146534.39999999999</v>
      </c>
      <c r="AG245" s="676" t="s">
        <v>1073</v>
      </c>
      <c r="AH245" s="676"/>
      <c r="AI245" s="676">
        <v>60</v>
      </c>
      <c r="AJ245" s="677" t="s">
        <v>2138</v>
      </c>
      <c r="AK245" s="677" t="s">
        <v>50</v>
      </c>
      <c r="AL245" s="685">
        <v>93003</v>
      </c>
      <c r="AM245" s="676" t="s">
        <v>52</v>
      </c>
      <c r="AN245" s="518"/>
      <c r="AO245" s="335" t="s">
        <v>1078</v>
      </c>
      <c r="AP245" s="684" t="s">
        <v>38</v>
      </c>
      <c r="AQ245" s="676" t="s">
        <v>37</v>
      </c>
      <c r="AR245" s="676"/>
      <c r="AS245" s="521"/>
      <c r="AT245" s="675"/>
      <c r="AU245" s="675"/>
      <c r="AV245" s="680"/>
      <c r="AW245" s="673">
        <f>U245</f>
        <v>0</v>
      </c>
      <c r="AX245" s="673" cm="1">
        <f t="array" ref="AX245">SUM(MID(0&amp;AW245,LARGE(INDEX(ISNUMBER(--MID(AW245,ROW($1:$8),1))*ROW($1:$8),),ROW($1:$8))+1,1)*10^ROW($1:$8)/10)</f>
        <v>0</v>
      </c>
      <c r="AY245" s="673" t="e">
        <f>VLOOKUP($AX245,'Item Master Data'!$A:$F,3,FALSE)</f>
        <v>#N/A</v>
      </c>
      <c r="AZ245" s="673" t="e">
        <f>VLOOKUP($AX245,'Item Master Data'!$A:$F,6,FALSE)</f>
        <v>#N/A</v>
      </c>
      <c r="BA245" s="673" t="e">
        <f>X245/BB245</f>
        <v>#N/A</v>
      </c>
      <c r="BB245" s="673" t="e">
        <f>VLOOKUP(AX245,'Item Master Data'!$A:$G,7,FALSE)</f>
        <v>#N/A</v>
      </c>
      <c r="BC245" s="673"/>
      <c r="BD245" s="673" t="e">
        <f>W245-AZ245</f>
        <v>#N/A</v>
      </c>
    </row>
    <row r="246" spans="1:56">
      <c r="A246" s="697">
        <v>10</v>
      </c>
      <c r="B246" s="558">
        <v>44558</v>
      </c>
      <c r="C246" s="558">
        <v>44558</v>
      </c>
      <c r="D246" s="687" t="s">
        <v>86</v>
      </c>
      <c r="E246" s="676"/>
      <c r="F246" s="688" t="s">
        <v>1152</v>
      </c>
      <c r="G246" s="505">
        <v>2022</v>
      </c>
      <c r="H246" s="335">
        <v>5</v>
      </c>
      <c r="I246" s="676"/>
      <c r="J246" s="677"/>
      <c r="K246" s="676" t="s">
        <v>2000</v>
      </c>
      <c r="L246" s="676" t="s">
        <v>1986</v>
      </c>
      <c r="M246" s="677">
        <v>44498</v>
      </c>
      <c r="N246" s="677">
        <v>44621</v>
      </c>
      <c r="O246" s="677"/>
      <c r="P246" s="336"/>
      <c r="Q246" s="336"/>
      <c r="R246" s="336"/>
      <c r="S246" s="335" t="s">
        <v>1729</v>
      </c>
      <c r="T246" s="335">
        <v>60</v>
      </c>
      <c r="U246" s="688" t="s">
        <v>1290</v>
      </c>
      <c r="V246" s="676" t="s">
        <v>973</v>
      </c>
      <c r="W246" s="676">
        <v>400</v>
      </c>
      <c r="X246" s="626">
        <v>768</v>
      </c>
      <c r="Y246" s="525">
        <f>W246*X246</f>
        <v>307200</v>
      </c>
      <c r="Z246" s="337">
        <v>0.47</v>
      </c>
      <c r="AA246" s="682">
        <f>Y246*Z246</f>
        <v>144384</v>
      </c>
      <c r="AB246" s="338"/>
      <c r="AC246" s="339">
        <v>0</v>
      </c>
      <c r="AD246" s="676"/>
      <c r="AE246" s="676">
        <v>10467.84</v>
      </c>
      <c r="AF246" s="500">
        <f>AA246+AD246+AE246</f>
        <v>154851.84</v>
      </c>
      <c r="AG246" s="676" t="s">
        <v>47</v>
      </c>
      <c r="AH246" s="676"/>
      <c r="AI246" s="676">
        <v>60</v>
      </c>
      <c r="AJ246" s="677" t="s">
        <v>1795</v>
      </c>
      <c r="AK246" s="677" t="s">
        <v>50</v>
      </c>
      <c r="AL246" s="685">
        <v>93308</v>
      </c>
      <c r="AM246" s="676" t="s">
        <v>52</v>
      </c>
      <c r="AN246" s="518" t="s">
        <v>50</v>
      </c>
      <c r="AO246" s="335" t="s">
        <v>1078</v>
      </c>
      <c r="AP246" s="684"/>
      <c r="AQ246" s="676" t="s">
        <v>37</v>
      </c>
      <c r="AR246" s="676"/>
      <c r="AS246" s="521"/>
      <c r="AT246" s="675" t="s">
        <v>1157</v>
      </c>
      <c r="AU246" s="675" t="s">
        <v>1078</v>
      </c>
      <c r="AV246" s="680"/>
      <c r="AW246" s="673" t="str">
        <f>U246</f>
        <v>30390456H</v>
      </c>
      <c r="AX246" s="673" cm="1">
        <f t="array" ref="AX246">SUM(MID(0&amp;AW246,LARGE(INDEX(ISNUMBER(--MID(AW246,ROW($1:$8),1))*ROW($1:$8),),ROW($1:$8))+1,1)*10^ROW($1:$8)/10)</f>
        <v>30390456</v>
      </c>
      <c r="AY246" s="673" t="str">
        <f>VLOOKUP($AX246,'Item Master Data'!$A:$F,3,FALSE)</f>
        <v>Q.PEAK DUO BLK ML G10+</v>
      </c>
      <c r="AZ246" s="673">
        <f>VLOOKUP($AX246,'Item Master Data'!$A:$F,6,FALSE)</f>
        <v>400</v>
      </c>
      <c r="BA246" s="673">
        <f>X246/BB246</f>
        <v>24</v>
      </c>
      <c r="BB246" s="673">
        <f>VLOOKUP(AX246,'Item Master Data'!$A:$G,7,FALSE)</f>
        <v>32</v>
      </c>
      <c r="BC246" s="673"/>
      <c r="BD246" s="673">
        <f>W246-AZ246</f>
        <v>0</v>
      </c>
    </row>
    <row r="247" spans="1:56">
      <c r="A247" s="697"/>
      <c r="B247" s="558"/>
      <c r="C247" s="558"/>
      <c r="D247" s="687" t="s">
        <v>86</v>
      </c>
      <c r="E247" s="676"/>
      <c r="F247" s="688" t="s">
        <v>1152</v>
      </c>
      <c r="G247" s="505">
        <v>2022</v>
      </c>
      <c r="H247" s="676">
        <v>5</v>
      </c>
      <c r="I247" s="676"/>
      <c r="J247" s="677"/>
      <c r="K247" s="676" t="s">
        <v>2012</v>
      </c>
      <c r="L247" s="676" t="s">
        <v>1986</v>
      </c>
      <c r="M247" s="677">
        <v>44498</v>
      </c>
      <c r="N247" s="677">
        <v>44621</v>
      </c>
      <c r="O247" s="677"/>
      <c r="P247" s="336"/>
      <c r="Q247" s="336"/>
      <c r="R247" s="336"/>
      <c r="S247" s="335" t="s">
        <v>1729</v>
      </c>
      <c r="T247" s="335">
        <v>60</v>
      </c>
      <c r="U247" s="688"/>
      <c r="V247" s="676" t="s">
        <v>973</v>
      </c>
      <c r="W247" s="676">
        <v>400</v>
      </c>
      <c r="X247" s="626">
        <v>768</v>
      </c>
      <c r="Y247" s="525">
        <f>W247*X247</f>
        <v>307200</v>
      </c>
      <c r="Z247" s="337">
        <v>0.47</v>
      </c>
      <c r="AA247" s="682">
        <f>Y247*Z247</f>
        <v>144384</v>
      </c>
      <c r="AB247" s="338"/>
      <c r="AC247" s="339">
        <v>0</v>
      </c>
      <c r="AD247" s="676"/>
      <c r="AE247" s="540">
        <v>10467.84</v>
      </c>
      <c r="AF247" s="500">
        <f>AA247+AD247+AE247</f>
        <v>154851.84</v>
      </c>
      <c r="AG247" s="676" t="s">
        <v>47</v>
      </c>
      <c r="AH247" s="676"/>
      <c r="AI247" s="676">
        <v>60</v>
      </c>
      <c r="AJ247" s="677" t="s">
        <v>1884</v>
      </c>
      <c r="AK247" s="677" t="s">
        <v>50</v>
      </c>
      <c r="AL247" s="685">
        <v>95928</v>
      </c>
      <c r="AM247" s="676" t="s">
        <v>52</v>
      </c>
      <c r="AN247" s="518" t="s">
        <v>1076</v>
      </c>
      <c r="AO247" s="335" t="s">
        <v>1078</v>
      </c>
      <c r="AP247" s="684"/>
      <c r="AQ247" s="676" t="s">
        <v>37</v>
      </c>
      <c r="AR247" s="676"/>
      <c r="AS247" s="521"/>
      <c r="AT247" s="675" t="s">
        <v>1157</v>
      </c>
      <c r="AU247" s="675" t="s">
        <v>1078</v>
      </c>
      <c r="AV247" s="680"/>
      <c r="AW247" s="673">
        <f>U247</f>
        <v>0</v>
      </c>
      <c r="AX247" s="673" cm="1">
        <f t="array" ref="AX247">SUM(MID(0&amp;AW247,LARGE(INDEX(ISNUMBER(--MID(AW247,ROW($1:$8),1))*ROW($1:$8),),ROW($1:$8))+1,1)*10^ROW($1:$8)/10)</f>
        <v>0</v>
      </c>
      <c r="AY247" s="673" t="e">
        <f>VLOOKUP($AX247,'Item Master Data'!$A:$F,3,FALSE)</f>
        <v>#N/A</v>
      </c>
      <c r="AZ247" s="673" t="e">
        <f>VLOOKUP($AX247,'Item Master Data'!$A:$F,6,FALSE)</f>
        <v>#N/A</v>
      </c>
      <c r="BA247" s="673" t="e">
        <f>X247/BB247</f>
        <v>#N/A</v>
      </c>
      <c r="BB247" s="673" t="e">
        <f>VLOOKUP(AX247,'Item Master Data'!$A:$G,7,FALSE)</f>
        <v>#N/A</v>
      </c>
      <c r="BC247" s="673"/>
      <c r="BD247" s="673" t="e">
        <f>W247-AZ247</f>
        <v>#N/A</v>
      </c>
    </row>
    <row r="248" spans="1:56">
      <c r="A248" s="697"/>
      <c r="B248" s="558"/>
      <c r="C248" s="558"/>
      <c r="D248" s="687" t="s">
        <v>86</v>
      </c>
      <c r="E248" s="676"/>
      <c r="F248" s="688" t="s">
        <v>1152</v>
      </c>
      <c r="G248" s="505">
        <v>2022</v>
      </c>
      <c r="H248" s="335">
        <v>5</v>
      </c>
      <c r="I248" s="676"/>
      <c r="J248" s="677"/>
      <c r="K248" s="676" t="s">
        <v>2013</v>
      </c>
      <c r="L248" s="676" t="s">
        <v>1986</v>
      </c>
      <c r="M248" s="677">
        <v>44498</v>
      </c>
      <c r="N248" s="677">
        <v>44621</v>
      </c>
      <c r="O248" s="677">
        <v>44627</v>
      </c>
      <c r="P248" s="336"/>
      <c r="Q248" s="336"/>
      <c r="R248" s="336"/>
      <c r="S248" s="335" t="s">
        <v>1729</v>
      </c>
      <c r="T248" s="335">
        <v>60</v>
      </c>
      <c r="U248" s="688"/>
      <c r="V248" s="676" t="s">
        <v>973</v>
      </c>
      <c r="W248" s="676">
        <v>400</v>
      </c>
      <c r="X248" s="626">
        <v>768</v>
      </c>
      <c r="Y248" s="525">
        <f>W248*X248</f>
        <v>307200</v>
      </c>
      <c r="Z248" s="337">
        <v>0.47</v>
      </c>
      <c r="AA248" s="682">
        <f>Y248*Z248</f>
        <v>144384</v>
      </c>
      <c r="AB248" s="338"/>
      <c r="AC248" s="339">
        <v>0</v>
      </c>
      <c r="AD248" s="676"/>
      <c r="AE248" s="540">
        <v>14799.359999999999</v>
      </c>
      <c r="AF248" s="500">
        <f>AA248+AD248+AE248</f>
        <v>159183.35999999999</v>
      </c>
      <c r="AG248" s="676" t="s">
        <v>47</v>
      </c>
      <c r="AH248" s="676"/>
      <c r="AI248" s="676">
        <v>60</v>
      </c>
      <c r="AJ248" s="677" t="s">
        <v>2014</v>
      </c>
      <c r="AK248" s="677" t="s">
        <v>50</v>
      </c>
      <c r="AL248" s="685">
        <v>95928</v>
      </c>
      <c r="AM248" s="676" t="s">
        <v>52</v>
      </c>
      <c r="AN248" s="518" t="s">
        <v>1076</v>
      </c>
      <c r="AO248" s="335" t="s">
        <v>1078</v>
      </c>
      <c r="AP248" s="684"/>
      <c r="AQ248" s="676" t="s">
        <v>37</v>
      </c>
      <c r="AR248" s="676"/>
      <c r="AS248" s="521"/>
      <c r="AT248" s="675" t="s">
        <v>1157</v>
      </c>
      <c r="AU248" s="675" t="s">
        <v>1078</v>
      </c>
      <c r="AV248" s="680"/>
      <c r="AW248" s="673">
        <f>U248</f>
        <v>0</v>
      </c>
      <c r="AX248" s="673" cm="1">
        <f t="array" ref="AX248">SUM(MID(0&amp;AW248,LARGE(INDEX(ISNUMBER(--MID(AW248,ROW($1:$8),1))*ROW($1:$8),),ROW($1:$8))+1,1)*10^ROW($1:$8)/10)</f>
        <v>0</v>
      </c>
      <c r="AY248" s="673" t="e">
        <f>VLOOKUP($AX248,'Item Master Data'!$A:$F,3,FALSE)</f>
        <v>#N/A</v>
      </c>
      <c r="AZ248" s="673" t="e">
        <f>VLOOKUP($AX248,'Item Master Data'!$A:$F,6,FALSE)</f>
        <v>#N/A</v>
      </c>
      <c r="BA248" s="673" t="e">
        <f>X248/BB248</f>
        <v>#N/A</v>
      </c>
      <c r="BB248" s="673" t="e">
        <f>VLOOKUP(AX248,'Item Master Data'!$A:$G,7,FALSE)</f>
        <v>#N/A</v>
      </c>
      <c r="BC248" s="673"/>
      <c r="BD248" s="673" t="e">
        <f>W248-AZ248</f>
        <v>#N/A</v>
      </c>
    </row>
    <row r="249" spans="1:56">
      <c r="A249" s="697"/>
      <c r="B249" s="558">
        <v>44627</v>
      </c>
      <c r="C249" s="558">
        <v>44627</v>
      </c>
      <c r="D249" s="687" t="s">
        <v>86</v>
      </c>
      <c r="E249" s="517" t="s">
        <v>2015</v>
      </c>
      <c r="F249" s="676"/>
      <c r="G249" s="505">
        <v>2022</v>
      </c>
      <c r="H249" s="335">
        <v>5</v>
      </c>
      <c r="I249" s="676"/>
      <c r="J249" s="677"/>
      <c r="K249" s="676" t="s">
        <v>2016</v>
      </c>
      <c r="L249" s="676" t="s">
        <v>1986</v>
      </c>
      <c r="M249" s="677">
        <v>44602</v>
      </c>
      <c r="N249" s="677">
        <v>44655</v>
      </c>
      <c r="O249" s="677"/>
      <c r="P249" s="410"/>
      <c r="Q249" s="336"/>
      <c r="R249" s="336"/>
      <c r="S249" s="335" t="s">
        <v>1729</v>
      </c>
      <c r="T249" s="335">
        <v>60</v>
      </c>
      <c r="U249" s="676"/>
      <c r="V249" s="688" t="s">
        <v>973</v>
      </c>
      <c r="W249" s="676">
        <v>400</v>
      </c>
      <c r="X249" s="626">
        <v>1536</v>
      </c>
      <c r="Y249" s="525">
        <f>W249*X249</f>
        <v>614400</v>
      </c>
      <c r="Z249" s="337">
        <v>0.47</v>
      </c>
      <c r="AA249" s="682">
        <f>Y249*Z249</f>
        <v>288768</v>
      </c>
      <c r="AB249" s="338"/>
      <c r="AC249" s="339">
        <v>0</v>
      </c>
      <c r="AD249" s="676"/>
      <c r="AE249" s="540">
        <v>20935.68</v>
      </c>
      <c r="AF249" s="500">
        <f>AA249+AD249+AE249</f>
        <v>309703.67999999999</v>
      </c>
      <c r="AG249" s="676" t="s">
        <v>47</v>
      </c>
      <c r="AH249" s="676"/>
      <c r="AI249" s="676">
        <v>60</v>
      </c>
      <c r="AJ249" s="677" t="s">
        <v>2017</v>
      </c>
      <c r="AK249" s="677" t="s">
        <v>50</v>
      </c>
      <c r="AL249" s="685" t="s">
        <v>2018</v>
      </c>
      <c r="AM249" s="676" t="s">
        <v>52</v>
      </c>
      <c r="AN249" s="518"/>
      <c r="AO249" s="335" t="s">
        <v>1078</v>
      </c>
      <c r="AP249" s="676"/>
      <c r="AQ249" s="684" t="s">
        <v>37</v>
      </c>
      <c r="AR249" s="676"/>
      <c r="AS249" s="559"/>
      <c r="AT249" s="675"/>
      <c r="AU249" s="675"/>
      <c r="AV249" s="680"/>
      <c r="AW249" s="673">
        <f>U249</f>
        <v>0</v>
      </c>
      <c r="AX249" s="673" cm="1">
        <f t="array" ref="AX249">SUM(MID(0&amp;AW249,LARGE(INDEX(ISNUMBER(--MID(AW249,ROW($1:$8),1))*ROW($1:$8),),ROW($1:$8))+1,1)*10^ROW($1:$8)/10)</f>
        <v>0</v>
      </c>
      <c r="AY249" s="673" t="e">
        <f>VLOOKUP($AX249,'Item Master Data'!$A:$F,3,FALSE)</f>
        <v>#N/A</v>
      </c>
      <c r="AZ249" s="673" t="e">
        <f>VLOOKUP($AX249,'Item Master Data'!$A:$F,6,FALSE)</f>
        <v>#N/A</v>
      </c>
      <c r="BA249" s="673" t="e">
        <f>X249/BB249</f>
        <v>#N/A</v>
      </c>
      <c r="BB249" s="673" t="e">
        <f>VLOOKUP(AX249,'Item Master Data'!$A:$G,7,FALSE)</f>
        <v>#N/A</v>
      </c>
      <c r="BC249" s="673"/>
      <c r="BD249" s="673" t="e">
        <f>W249-AZ249</f>
        <v>#N/A</v>
      </c>
    </row>
    <row r="250" spans="1:56">
      <c r="A250" s="697"/>
      <c r="B250" s="558">
        <v>44627</v>
      </c>
      <c r="C250" s="558">
        <v>44627</v>
      </c>
      <c r="D250" s="687" t="s">
        <v>86</v>
      </c>
      <c r="E250" s="517" t="s">
        <v>2092</v>
      </c>
      <c r="F250" s="335"/>
      <c r="G250" s="505">
        <v>2022</v>
      </c>
      <c r="H250" s="335">
        <v>5</v>
      </c>
      <c r="I250" s="676"/>
      <c r="J250" s="677"/>
      <c r="K250" s="676" t="s">
        <v>2093</v>
      </c>
      <c r="L250" s="676" t="s">
        <v>1986</v>
      </c>
      <c r="M250" s="677">
        <v>44602</v>
      </c>
      <c r="N250" s="677">
        <v>44683</v>
      </c>
      <c r="O250" s="677"/>
      <c r="P250" s="410"/>
      <c r="Q250" s="336"/>
      <c r="R250" s="336"/>
      <c r="S250" s="335" t="s">
        <v>1729</v>
      </c>
      <c r="T250" s="335">
        <v>60</v>
      </c>
      <c r="U250" s="335"/>
      <c r="V250" s="688" t="s">
        <v>973</v>
      </c>
      <c r="W250" s="676">
        <v>400</v>
      </c>
      <c r="X250" s="626">
        <v>1536</v>
      </c>
      <c r="Y250" s="525">
        <f>W250*X250</f>
        <v>614400</v>
      </c>
      <c r="Z250" s="337">
        <v>0.47</v>
      </c>
      <c r="AA250" s="682">
        <f>Y250*Z250</f>
        <v>288768</v>
      </c>
      <c r="AB250" s="682"/>
      <c r="AC250" s="339">
        <v>0</v>
      </c>
      <c r="AD250" s="676"/>
      <c r="AE250" s="540">
        <v>20935.68</v>
      </c>
      <c r="AF250" s="500">
        <f>AA250+AD250+AE250</f>
        <v>309703.67999999999</v>
      </c>
      <c r="AG250" s="676" t="s">
        <v>47</v>
      </c>
      <c r="AH250" s="676"/>
      <c r="AI250" s="676">
        <v>60</v>
      </c>
      <c r="AJ250" s="677" t="s">
        <v>2017</v>
      </c>
      <c r="AK250" s="677" t="s">
        <v>50</v>
      </c>
      <c r="AL250" s="685" t="s">
        <v>2018</v>
      </c>
      <c r="AM250" s="676" t="s">
        <v>52</v>
      </c>
      <c r="AN250" s="518"/>
      <c r="AO250" s="335" t="s">
        <v>1078</v>
      </c>
      <c r="AP250" s="676"/>
      <c r="AQ250" s="684" t="s">
        <v>37</v>
      </c>
      <c r="AR250" s="676"/>
      <c r="AS250" s="559"/>
      <c r="AT250" s="675"/>
      <c r="AU250" s="675"/>
      <c r="AV250" s="680"/>
      <c r="AW250" s="673">
        <f>U250</f>
        <v>0</v>
      </c>
      <c r="AX250" s="673" cm="1">
        <f t="array" ref="AX250">SUM(MID(0&amp;AW250,LARGE(INDEX(ISNUMBER(--MID(AW250,ROW($1:$8),1))*ROW($1:$8),),ROW($1:$8))+1,1)*10^ROW($1:$8)/10)</f>
        <v>0</v>
      </c>
      <c r="AY250" s="673" t="e">
        <f>VLOOKUP($AX250,'Item Master Data'!$A:$F,3,FALSE)</f>
        <v>#N/A</v>
      </c>
      <c r="AZ250" s="673" t="e">
        <f>VLOOKUP($AX250,'Item Master Data'!$A:$F,6,FALSE)</f>
        <v>#N/A</v>
      </c>
      <c r="BA250" s="673" t="e">
        <f>X250/BB250</f>
        <v>#N/A</v>
      </c>
      <c r="BB250" s="673" t="e">
        <f>VLOOKUP(AX250,'Item Master Data'!$A:$G,7,FALSE)</f>
        <v>#N/A</v>
      </c>
      <c r="BC250" s="673"/>
      <c r="BD250" s="673" t="e">
        <f>W250-AZ250</f>
        <v>#N/A</v>
      </c>
    </row>
    <row r="251" spans="1:56">
      <c r="A251" s="697"/>
      <c r="B251" s="558">
        <v>44627</v>
      </c>
      <c r="C251" s="558">
        <v>44627</v>
      </c>
      <c r="D251" s="687" t="s">
        <v>86</v>
      </c>
      <c r="E251" s="517" t="s">
        <v>2015</v>
      </c>
      <c r="F251" s="676"/>
      <c r="G251" s="505">
        <v>2022</v>
      </c>
      <c r="H251" s="335">
        <v>5</v>
      </c>
      <c r="I251" s="676"/>
      <c r="J251" s="677"/>
      <c r="K251" s="676" t="s">
        <v>2019</v>
      </c>
      <c r="L251" s="676" t="s">
        <v>1986</v>
      </c>
      <c r="M251" s="677">
        <v>44602</v>
      </c>
      <c r="N251" s="677">
        <v>44655</v>
      </c>
      <c r="O251" s="677"/>
      <c r="P251" s="410"/>
      <c r="Q251" s="336"/>
      <c r="R251" s="336"/>
      <c r="S251" s="335" t="s">
        <v>1729</v>
      </c>
      <c r="T251" s="335">
        <v>60</v>
      </c>
      <c r="U251" s="676"/>
      <c r="V251" s="688" t="s">
        <v>973</v>
      </c>
      <c r="W251" s="676">
        <v>400</v>
      </c>
      <c r="X251" s="626">
        <v>1536</v>
      </c>
      <c r="Y251" s="525">
        <f>W251*X251</f>
        <v>614400</v>
      </c>
      <c r="Z251" s="337">
        <v>0.47</v>
      </c>
      <c r="AA251" s="682">
        <f>Y251*Z251</f>
        <v>288768</v>
      </c>
      <c r="AB251" s="682"/>
      <c r="AC251" s="339">
        <v>0</v>
      </c>
      <c r="AD251" s="676"/>
      <c r="AE251" s="540">
        <v>22379.52</v>
      </c>
      <c r="AF251" s="500">
        <f>AA251+AD251+AE251</f>
        <v>311147.52000000002</v>
      </c>
      <c r="AG251" s="676" t="s">
        <v>47</v>
      </c>
      <c r="AH251" s="676"/>
      <c r="AI251" s="676">
        <v>60</v>
      </c>
      <c r="AJ251" s="677" t="s">
        <v>1987</v>
      </c>
      <c r="AK251" s="677" t="s">
        <v>50</v>
      </c>
      <c r="AL251" s="685" t="s">
        <v>2020</v>
      </c>
      <c r="AM251" s="676" t="s">
        <v>52</v>
      </c>
      <c r="AN251" s="518"/>
      <c r="AO251" s="335" t="s">
        <v>1078</v>
      </c>
      <c r="AP251" s="676"/>
      <c r="AQ251" s="684" t="s">
        <v>37</v>
      </c>
      <c r="AR251" s="676"/>
      <c r="AS251" s="559"/>
      <c r="AT251" s="675"/>
      <c r="AU251" s="675"/>
      <c r="AV251" s="680"/>
      <c r="AW251" s="673">
        <f>U251</f>
        <v>0</v>
      </c>
      <c r="AX251" s="673" cm="1">
        <f t="array" ref="AX251">SUM(MID(0&amp;AW251,LARGE(INDEX(ISNUMBER(--MID(AW251,ROW($1:$8),1))*ROW($1:$8),),ROW($1:$8))+1,1)*10^ROW($1:$8)/10)</f>
        <v>0</v>
      </c>
      <c r="AY251" s="673" t="e">
        <f>VLOOKUP($AX251,'Item Master Data'!$A:$F,3,FALSE)</f>
        <v>#N/A</v>
      </c>
      <c r="AZ251" s="673" t="e">
        <f>VLOOKUP($AX251,'Item Master Data'!$A:$F,6,FALSE)</f>
        <v>#N/A</v>
      </c>
      <c r="BA251" s="673" t="e">
        <f>X251/BB251</f>
        <v>#N/A</v>
      </c>
      <c r="BB251" s="673" t="e">
        <f>VLOOKUP(AX251,'Item Master Data'!$A:$G,7,FALSE)</f>
        <v>#N/A</v>
      </c>
      <c r="BC251" s="673"/>
      <c r="BD251" s="673" t="e">
        <f>W251-AZ251</f>
        <v>#N/A</v>
      </c>
    </row>
    <row r="252" spans="1:56">
      <c r="A252" s="697"/>
      <c r="B252" s="558">
        <v>44627</v>
      </c>
      <c r="C252" s="558">
        <v>44627</v>
      </c>
      <c r="D252" s="687" t="s">
        <v>86</v>
      </c>
      <c r="E252" s="517" t="s">
        <v>2092</v>
      </c>
      <c r="F252" s="676"/>
      <c r="G252" s="505">
        <v>2022</v>
      </c>
      <c r="H252" s="335">
        <v>5</v>
      </c>
      <c r="I252" s="676"/>
      <c r="J252" s="336"/>
      <c r="K252" s="676" t="s">
        <v>2094</v>
      </c>
      <c r="L252" s="676" t="s">
        <v>1986</v>
      </c>
      <c r="M252" s="677">
        <v>44602</v>
      </c>
      <c r="N252" s="677">
        <v>44683</v>
      </c>
      <c r="O252" s="677"/>
      <c r="P252" s="410"/>
      <c r="Q252" s="336"/>
      <c r="R252" s="336"/>
      <c r="S252" s="335" t="s">
        <v>1729</v>
      </c>
      <c r="T252" s="335">
        <v>60</v>
      </c>
      <c r="U252" s="676"/>
      <c r="V252" s="688" t="s">
        <v>973</v>
      </c>
      <c r="W252" s="676">
        <v>400</v>
      </c>
      <c r="X252" s="626">
        <v>1536</v>
      </c>
      <c r="Y252" s="525">
        <f>W252*X252</f>
        <v>614400</v>
      </c>
      <c r="Z252" s="337">
        <v>0.47</v>
      </c>
      <c r="AA252" s="682">
        <f>Y252*Z252</f>
        <v>288768</v>
      </c>
      <c r="AB252" s="682"/>
      <c r="AC252" s="339">
        <v>0</v>
      </c>
      <c r="AD252" s="676"/>
      <c r="AE252" s="540">
        <v>22379.52</v>
      </c>
      <c r="AF252" s="500">
        <f>AA252+AD252+AE252</f>
        <v>311147.52000000002</v>
      </c>
      <c r="AG252" s="676" t="s">
        <v>47</v>
      </c>
      <c r="AH252" s="676"/>
      <c r="AI252" s="676">
        <v>60</v>
      </c>
      <c r="AJ252" s="677" t="s">
        <v>1987</v>
      </c>
      <c r="AK252" s="677" t="s">
        <v>50</v>
      </c>
      <c r="AL252" s="685" t="s">
        <v>2020</v>
      </c>
      <c r="AM252" s="676" t="s">
        <v>52</v>
      </c>
      <c r="AN252" s="518"/>
      <c r="AO252" s="335" t="s">
        <v>1078</v>
      </c>
      <c r="AP252" s="676"/>
      <c r="AQ252" s="684" t="s">
        <v>37</v>
      </c>
      <c r="AR252" s="676"/>
      <c r="AS252" s="559"/>
      <c r="AT252" s="675"/>
      <c r="AU252" s="675"/>
      <c r="AV252" s="680"/>
      <c r="AW252" s="673">
        <f>U252</f>
        <v>0</v>
      </c>
      <c r="AX252" s="673" cm="1">
        <f t="array" ref="AX252">SUM(MID(0&amp;AW252,LARGE(INDEX(ISNUMBER(--MID(AW252,ROW($1:$8),1))*ROW($1:$8),),ROW($1:$8))+1,1)*10^ROW($1:$8)/10)</f>
        <v>0</v>
      </c>
      <c r="AY252" s="673" t="e">
        <f>VLOOKUP($AX252,'Item Master Data'!$A:$F,3,FALSE)</f>
        <v>#N/A</v>
      </c>
      <c r="AZ252" s="673" t="e">
        <f>VLOOKUP($AX252,'Item Master Data'!$A:$F,6,FALSE)</f>
        <v>#N/A</v>
      </c>
      <c r="BA252" s="673" t="e">
        <f>X252/BB252</f>
        <v>#N/A</v>
      </c>
      <c r="BB252" s="673" t="e">
        <f>VLOOKUP(AX252,'Item Master Data'!$A:$G,7,FALSE)</f>
        <v>#N/A</v>
      </c>
      <c r="BC252" s="673"/>
      <c r="BD252" s="673" t="e">
        <f>W252-AZ252</f>
        <v>#N/A</v>
      </c>
    </row>
    <row r="253" spans="1:56">
      <c r="A253" s="697"/>
      <c r="B253" s="558">
        <v>44627</v>
      </c>
      <c r="C253" s="558">
        <v>44627</v>
      </c>
      <c r="D253" s="687" t="s">
        <v>86</v>
      </c>
      <c r="E253" s="517" t="s">
        <v>2015</v>
      </c>
      <c r="F253" s="335"/>
      <c r="G253" s="505">
        <v>2022</v>
      </c>
      <c r="H253" s="335">
        <v>5</v>
      </c>
      <c r="I253" s="676"/>
      <c r="J253" s="336"/>
      <c r="K253" s="676" t="s">
        <v>2021</v>
      </c>
      <c r="L253" s="676" t="s">
        <v>1986</v>
      </c>
      <c r="M253" s="677">
        <v>44602</v>
      </c>
      <c r="N253" s="677">
        <v>44655</v>
      </c>
      <c r="O253" s="677"/>
      <c r="P253" s="410"/>
      <c r="Q253" s="336"/>
      <c r="R253" s="336"/>
      <c r="S253" s="335" t="s">
        <v>1729</v>
      </c>
      <c r="T253" s="335">
        <v>60</v>
      </c>
      <c r="U253" s="335"/>
      <c r="V253" s="688" t="s">
        <v>973</v>
      </c>
      <c r="W253" s="676">
        <v>400</v>
      </c>
      <c r="X253" s="626">
        <v>1536</v>
      </c>
      <c r="Y253" s="525">
        <f>W253*X253</f>
        <v>614400</v>
      </c>
      <c r="Z253" s="337">
        <v>0.47</v>
      </c>
      <c r="AA253" s="682">
        <f>Y253*Z253</f>
        <v>288768</v>
      </c>
      <c r="AB253" s="682"/>
      <c r="AC253" s="339">
        <v>0</v>
      </c>
      <c r="AD253" s="676"/>
      <c r="AE253" s="540">
        <v>25267.199999999997</v>
      </c>
      <c r="AF253" s="500">
        <f>AA253+AD253+AE253</f>
        <v>314035.20000000001</v>
      </c>
      <c r="AG253" s="676" t="s">
        <v>47</v>
      </c>
      <c r="AH253" s="676"/>
      <c r="AI253" s="676">
        <v>60</v>
      </c>
      <c r="AJ253" s="677" t="s">
        <v>1944</v>
      </c>
      <c r="AK253" s="677" t="s">
        <v>50</v>
      </c>
      <c r="AL253" s="685" t="s">
        <v>1945</v>
      </c>
      <c r="AM253" s="676" t="s">
        <v>52</v>
      </c>
      <c r="AN253" s="518"/>
      <c r="AO253" s="335" t="s">
        <v>1078</v>
      </c>
      <c r="AP253" s="676"/>
      <c r="AQ253" s="684" t="s">
        <v>37</v>
      </c>
      <c r="AR253" s="676"/>
      <c r="AS253" s="559"/>
      <c r="AT253" s="675"/>
      <c r="AU253" s="675"/>
      <c r="AV253" s="680"/>
      <c r="AW253" s="673">
        <f>U253</f>
        <v>0</v>
      </c>
      <c r="AX253" s="673" cm="1">
        <f t="array" ref="AX253">SUM(MID(0&amp;AW253,LARGE(INDEX(ISNUMBER(--MID(AW253,ROW($1:$8),1))*ROW($1:$8),),ROW($1:$8))+1,1)*10^ROW($1:$8)/10)</f>
        <v>0</v>
      </c>
      <c r="AY253" s="673" t="e">
        <f>VLOOKUP($AX253,'Item Master Data'!$A:$F,3,FALSE)</f>
        <v>#N/A</v>
      </c>
      <c r="AZ253" s="673" t="e">
        <f>VLOOKUP($AX253,'Item Master Data'!$A:$F,6,FALSE)</f>
        <v>#N/A</v>
      </c>
      <c r="BA253" s="673" t="e">
        <f>X253/BB253</f>
        <v>#N/A</v>
      </c>
      <c r="BB253" s="673" t="e">
        <f>VLOOKUP(AX253,'Item Master Data'!$A:$G,7,FALSE)</f>
        <v>#N/A</v>
      </c>
      <c r="BC253" s="673"/>
      <c r="BD253" s="673" t="e">
        <f>W253-AZ253</f>
        <v>#N/A</v>
      </c>
    </row>
    <row r="254" spans="1:56">
      <c r="A254" s="697"/>
      <c r="B254" s="558">
        <v>44627</v>
      </c>
      <c r="C254" s="558">
        <v>44627</v>
      </c>
      <c r="D254" s="687" t="s">
        <v>86</v>
      </c>
      <c r="E254" s="517" t="s">
        <v>2092</v>
      </c>
      <c r="F254" s="676"/>
      <c r="G254" s="505">
        <v>2022</v>
      </c>
      <c r="H254" s="335">
        <v>5</v>
      </c>
      <c r="I254" s="676"/>
      <c r="J254" s="677"/>
      <c r="K254" s="676" t="s">
        <v>2095</v>
      </c>
      <c r="L254" s="676" t="s">
        <v>1986</v>
      </c>
      <c r="M254" s="677">
        <v>44602</v>
      </c>
      <c r="N254" s="677">
        <v>44683</v>
      </c>
      <c r="O254" s="677"/>
      <c r="P254" s="410"/>
      <c r="Q254" s="336"/>
      <c r="R254" s="336"/>
      <c r="S254" s="335" t="s">
        <v>1729</v>
      </c>
      <c r="T254" s="335">
        <v>60</v>
      </c>
      <c r="U254" s="676"/>
      <c r="V254" s="688" t="s">
        <v>973</v>
      </c>
      <c r="W254" s="676">
        <v>400</v>
      </c>
      <c r="X254" s="626">
        <v>1536</v>
      </c>
      <c r="Y254" s="525">
        <f>W254*X254</f>
        <v>614400</v>
      </c>
      <c r="Z254" s="337">
        <v>0.47</v>
      </c>
      <c r="AA254" s="682">
        <f>Y254*Z254</f>
        <v>288768</v>
      </c>
      <c r="AB254" s="682"/>
      <c r="AC254" s="339">
        <v>0</v>
      </c>
      <c r="AD254" s="676"/>
      <c r="AE254" s="540">
        <v>25267.199999999997</v>
      </c>
      <c r="AF254" s="500">
        <f>AA254+AD254+AE254</f>
        <v>314035.20000000001</v>
      </c>
      <c r="AG254" s="676" t="s">
        <v>47</v>
      </c>
      <c r="AH254" s="676"/>
      <c r="AI254" s="676">
        <v>60</v>
      </c>
      <c r="AJ254" s="677" t="s">
        <v>1944</v>
      </c>
      <c r="AK254" s="677" t="s">
        <v>50</v>
      </c>
      <c r="AL254" s="685" t="s">
        <v>1945</v>
      </c>
      <c r="AM254" s="676" t="s">
        <v>52</v>
      </c>
      <c r="AN254" s="518"/>
      <c r="AO254" s="335" t="s">
        <v>1078</v>
      </c>
      <c r="AP254" s="676"/>
      <c r="AQ254" s="684" t="s">
        <v>37</v>
      </c>
      <c r="AR254" s="676"/>
      <c r="AS254" s="559"/>
      <c r="AT254" s="675"/>
      <c r="AU254" s="675"/>
      <c r="AV254" s="680"/>
      <c r="AW254" s="673">
        <f>U254</f>
        <v>0</v>
      </c>
      <c r="AX254" s="673" cm="1">
        <f t="array" ref="AX254">SUM(MID(0&amp;AW254,LARGE(INDEX(ISNUMBER(--MID(AW254,ROW($1:$8),1))*ROW($1:$8),),ROW($1:$8))+1,1)*10^ROW($1:$8)/10)</f>
        <v>0</v>
      </c>
      <c r="AY254" s="673" t="e">
        <f>VLOOKUP($AX254,'Item Master Data'!$A:$F,3,FALSE)</f>
        <v>#N/A</v>
      </c>
      <c r="AZ254" s="673" t="e">
        <f>VLOOKUP($AX254,'Item Master Data'!$A:$F,6,FALSE)</f>
        <v>#N/A</v>
      </c>
      <c r="BA254" s="673" t="e">
        <f>X254/BB254</f>
        <v>#N/A</v>
      </c>
      <c r="BB254" s="673" t="e">
        <f>VLOOKUP(AX254,'Item Master Data'!$A:$G,7,FALSE)</f>
        <v>#N/A</v>
      </c>
      <c r="BC254" s="673"/>
      <c r="BD254" s="673" t="e">
        <f>W254-AZ254</f>
        <v>#N/A</v>
      </c>
    </row>
    <row r="255" spans="1:56">
      <c r="A255" s="697"/>
      <c r="B255" s="558">
        <v>44627</v>
      </c>
      <c r="C255" s="558">
        <v>44627</v>
      </c>
      <c r="D255" s="687" t="s">
        <v>86</v>
      </c>
      <c r="E255" s="517" t="s">
        <v>2015</v>
      </c>
      <c r="F255" s="676"/>
      <c r="G255" s="505">
        <v>2022</v>
      </c>
      <c r="H255" s="335">
        <v>5</v>
      </c>
      <c r="I255" s="676"/>
      <c r="J255" s="677"/>
      <c r="K255" s="676" t="s">
        <v>2022</v>
      </c>
      <c r="L255" s="676" t="s">
        <v>1986</v>
      </c>
      <c r="M255" s="677">
        <v>44602</v>
      </c>
      <c r="N255" s="677">
        <v>44655</v>
      </c>
      <c r="O255" s="677"/>
      <c r="P255" s="410"/>
      <c r="Q255" s="336"/>
      <c r="R255" s="336"/>
      <c r="S255" s="335" t="s">
        <v>1729</v>
      </c>
      <c r="T255" s="335">
        <v>60</v>
      </c>
      <c r="U255" s="676"/>
      <c r="V255" s="688" t="s">
        <v>973</v>
      </c>
      <c r="W255" s="676">
        <v>400</v>
      </c>
      <c r="X255" s="626">
        <v>1536</v>
      </c>
      <c r="Y255" s="525">
        <f>W255*X255</f>
        <v>614400</v>
      </c>
      <c r="Z255" s="337">
        <v>0.47</v>
      </c>
      <c r="AA255" s="682">
        <f>Y255*Z255</f>
        <v>288768</v>
      </c>
      <c r="AB255" s="682"/>
      <c r="AC255" s="339">
        <v>0</v>
      </c>
      <c r="AD255" s="676"/>
      <c r="AE255" s="540">
        <v>20935.68</v>
      </c>
      <c r="AF255" s="500">
        <f>AA255+AD255+AE255</f>
        <v>309703.67999999999</v>
      </c>
      <c r="AG255" s="676" t="s">
        <v>47</v>
      </c>
      <c r="AH255" s="676"/>
      <c r="AI255" s="676">
        <v>60</v>
      </c>
      <c r="AJ255" s="677" t="s">
        <v>1808</v>
      </c>
      <c r="AK255" s="677" t="s">
        <v>50</v>
      </c>
      <c r="AL255" s="685" t="s">
        <v>2023</v>
      </c>
      <c r="AM255" s="676" t="s">
        <v>52</v>
      </c>
      <c r="AN255" s="518"/>
      <c r="AO255" s="335" t="s">
        <v>1078</v>
      </c>
      <c r="AP255" s="676"/>
      <c r="AQ255" s="684" t="s">
        <v>37</v>
      </c>
      <c r="AR255" s="676"/>
      <c r="AS255" s="559"/>
      <c r="AT255" s="675"/>
      <c r="AU255" s="675"/>
      <c r="AV255" s="680"/>
      <c r="AW255" s="673">
        <f>U255</f>
        <v>0</v>
      </c>
      <c r="AX255" s="673" cm="1">
        <f t="array" ref="AX255">SUM(MID(0&amp;AW255,LARGE(INDEX(ISNUMBER(--MID(AW255,ROW($1:$8),1))*ROW($1:$8),),ROW($1:$8))+1,1)*10^ROW($1:$8)/10)</f>
        <v>0</v>
      </c>
      <c r="AY255" s="673" t="e">
        <f>VLOOKUP($AX255,'Item Master Data'!$A:$F,3,FALSE)</f>
        <v>#N/A</v>
      </c>
      <c r="AZ255" s="673" t="e">
        <f>VLOOKUP($AX255,'Item Master Data'!$A:$F,6,FALSE)</f>
        <v>#N/A</v>
      </c>
      <c r="BA255" s="673" t="e">
        <f>X255/BB255</f>
        <v>#N/A</v>
      </c>
      <c r="BB255" s="673" t="e">
        <f>VLOOKUP(AX255,'Item Master Data'!$A:$G,7,FALSE)</f>
        <v>#N/A</v>
      </c>
      <c r="BC255" s="673"/>
      <c r="BD255" s="673" t="e">
        <f>W255-AZ255</f>
        <v>#N/A</v>
      </c>
    </row>
    <row r="256" spans="1:56">
      <c r="A256" s="697"/>
      <c r="B256" s="558">
        <v>44627</v>
      </c>
      <c r="C256" s="558">
        <v>44627</v>
      </c>
      <c r="D256" s="687" t="s">
        <v>86</v>
      </c>
      <c r="E256" s="517" t="s">
        <v>2015</v>
      </c>
      <c r="F256" s="335"/>
      <c r="G256" s="505">
        <v>2022</v>
      </c>
      <c r="H256" s="335">
        <v>5</v>
      </c>
      <c r="I256" s="676"/>
      <c r="J256" s="336"/>
      <c r="K256" s="676" t="s">
        <v>2024</v>
      </c>
      <c r="L256" s="676" t="s">
        <v>1986</v>
      </c>
      <c r="M256" s="677">
        <v>44602</v>
      </c>
      <c r="N256" s="677">
        <v>44655</v>
      </c>
      <c r="O256" s="677"/>
      <c r="P256" s="410"/>
      <c r="Q256" s="336"/>
      <c r="R256" s="336"/>
      <c r="S256" s="335" t="s">
        <v>1729</v>
      </c>
      <c r="T256" s="335">
        <v>60</v>
      </c>
      <c r="U256" s="335"/>
      <c r="V256" s="688" t="s">
        <v>973</v>
      </c>
      <c r="W256" s="676">
        <v>400</v>
      </c>
      <c r="X256" s="626">
        <v>1536</v>
      </c>
      <c r="Y256" s="525">
        <f>W256*X256</f>
        <v>614400</v>
      </c>
      <c r="Z256" s="337">
        <v>0.47</v>
      </c>
      <c r="AA256" s="682">
        <f>Y256*Z256</f>
        <v>288768</v>
      </c>
      <c r="AB256" s="682"/>
      <c r="AC256" s="339">
        <v>0</v>
      </c>
      <c r="AD256" s="676"/>
      <c r="AE256" s="540">
        <v>24112.128000000001</v>
      </c>
      <c r="AF256" s="500">
        <f>AA256+AD256+AE256</f>
        <v>312880.12800000003</v>
      </c>
      <c r="AG256" s="335" t="s">
        <v>47</v>
      </c>
      <c r="AH256" s="676"/>
      <c r="AI256" s="676">
        <v>60</v>
      </c>
      <c r="AJ256" s="677" t="s">
        <v>1891</v>
      </c>
      <c r="AK256" s="677" t="s">
        <v>50</v>
      </c>
      <c r="AL256" s="685" t="s">
        <v>2025</v>
      </c>
      <c r="AM256" s="335" t="s">
        <v>52</v>
      </c>
      <c r="AN256" s="518"/>
      <c r="AO256" s="335" t="s">
        <v>1078</v>
      </c>
      <c r="AP256" s="676"/>
      <c r="AQ256" s="684" t="s">
        <v>37</v>
      </c>
      <c r="AR256" s="676"/>
      <c r="AS256" s="559"/>
      <c r="AT256" s="675"/>
      <c r="AU256" s="412"/>
      <c r="AV256" s="680"/>
      <c r="AW256" s="673">
        <f>U256</f>
        <v>0</v>
      </c>
      <c r="AX256" s="673" cm="1">
        <f t="array" ref="AX256">SUM(MID(0&amp;AW256,LARGE(INDEX(ISNUMBER(--MID(AW256,ROW($1:$8),1))*ROW($1:$8),),ROW($1:$8))+1,1)*10^ROW($1:$8)/10)</f>
        <v>0</v>
      </c>
      <c r="AY256" s="673" t="e">
        <f>VLOOKUP($AX256,'Item Master Data'!$A:$F,3,FALSE)</f>
        <v>#N/A</v>
      </c>
      <c r="AZ256" s="673" t="e">
        <f>VLOOKUP($AX256,'Item Master Data'!$A:$F,6,FALSE)</f>
        <v>#N/A</v>
      </c>
      <c r="BA256" s="673" t="e">
        <f>X256/BB256</f>
        <v>#N/A</v>
      </c>
      <c r="BB256" s="673" t="e">
        <f>VLOOKUP(AX256,'Item Master Data'!$A:$G,7,FALSE)</f>
        <v>#N/A</v>
      </c>
      <c r="BC256" s="673"/>
      <c r="BD256" s="673" t="e">
        <f>W256-AZ256</f>
        <v>#N/A</v>
      </c>
    </row>
    <row r="257" spans="1:56">
      <c r="A257" s="697"/>
      <c r="B257" s="558">
        <v>44627</v>
      </c>
      <c r="C257" s="558">
        <v>44627</v>
      </c>
      <c r="D257" s="687" t="s">
        <v>86</v>
      </c>
      <c r="E257" s="517" t="s">
        <v>2015</v>
      </c>
      <c r="F257" s="676"/>
      <c r="G257" s="505">
        <v>2022</v>
      </c>
      <c r="H257" s="335">
        <v>5</v>
      </c>
      <c r="I257" s="676"/>
      <c r="J257" s="677"/>
      <c r="K257" s="676" t="s">
        <v>2026</v>
      </c>
      <c r="L257" s="676" t="s">
        <v>1986</v>
      </c>
      <c r="M257" s="677">
        <v>44602</v>
      </c>
      <c r="N257" s="677">
        <v>44655</v>
      </c>
      <c r="O257" s="677"/>
      <c r="P257" s="410"/>
      <c r="Q257" s="336"/>
      <c r="R257" s="336"/>
      <c r="S257" s="335" t="s">
        <v>1729</v>
      </c>
      <c r="T257" s="335">
        <v>60</v>
      </c>
      <c r="U257" s="676"/>
      <c r="V257" s="688" t="s">
        <v>973</v>
      </c>
      <c r="W257" s="676">
        <v>400</v>
      </c>
      <c r="X257" s="626">
        <v>1536</v>
      </c>
      <c r="Y257" s="525">
        <f>W257*X257</f>
        <v>614400</v>
      </c>
      <c r="Z257" s="337">
        <v>0.47</v>
      </c>
      <c r="AA257" s="682">
        <f>Y257*Z257</f>
        <v>288768</v>
      </c>
      <c r="AB257" s="682"/>
      <c r="AC257" s="339">
        <v>0</v>
      </c>
      <c r="AD257" s="676"/>
      <c r="AE257" s="540">
        <v>20935.68</v>
      </c>
      <c r="AF257" s="500">
        <f>AA257+AD257+AE257</f>
        <v>309703.67999999999</v>
      </c>
      <c r="AG257" s="335" t="s">
        <v>47</v>
      </c>
      <c r="AH257" s="676"/>
      <c r="AI257" s="676">
        <v>60</v>
      </c>
      <c r="AJ257" s="677" t="s">
        <v>1884</v>
      </c>
      <c r="AK257" s="677" t="s">
        <v>50</v>
      </c>
      <c r="AL257" s="685" t="s">
        <v>1885</v>
      </c>
      <c r="AM257" s="335" t="s">
        <v>52</v>
      </c>
      <c r="AN257" s="518"/>
      <c r="AO257" s="335" t="s">
        <v>1078</v>
      </c>
      <c r="AP257" s="676"/>
      <c r="AQ257" s="684" t="s">
        <v>37</v>
      </c>
      <c r="AR257" s="676"/>
      <c r="AS257" s="559"/>
      <c r="AT257" s="675"/>
      <c r="AU257" s="675"/>
      <c r="AV257" s="680"/>
      <c r="AW257" s="673">
        <f>U257</f>
        <v>0</v>
      </c>
      <c r="AX257" s="673" cm="1">
        <f t="array" ref="AX257">SUM(MID(0&amp;AW257,LARGE(INDEX(ISNUMBER(--MID(AW257,ROW($1:$8),1))*ROW($1:$8),),ROW($1:$8))+1,1)*10^ROW($1:$8)/10)</f>
        <v>0</v>
      </c>
      <c r="AY257" s="673" t="e">
        <f>VLOOKUP($AX257,'Item Master Data'!$A:$F,3,FALSE)</f>
        <v>#N/A</v>
      </c>
      <c r="AZ257" s="673" t="e">
        <f>VLOOKUP($AX257,'Item Master Data'!$A:$F,6,FALSE)</f>
        <v>#N/A</v>
      </c>
      <c r="BA257" s="673" t="e">
        <f>X257/BB257</f>
        <v>#N/A</v>
      </c>
      <c r="BB257" s="673" t="e">
        <f>VLOOKUP(AX257,'Item Master Data'!$A:$G,7,FALSE)</f>
        <v>#N/A</v>
      </c>
      <c r="BC257" s="673"/>
      <c r="BD257" s="673" t="e">
        <f>W257-AZ257</f>
        <v>#N/A</v>
      </c>
    </row>
    <row r="258" spans="1:56">
      <c r="A258" s="697"/>
      <c r="B258" s="558">
        <v>44627</v>
      </c>
      <c r="C258" s="558">
        <v>44627</v>
      </c>
      <c r="D258" s="687" t="s">
        <v>86</v>
      </c>
      <c r="E258" s="517" t="s">
        <v>2015</v>
      </c>
      <c r="F258" s="676"/>
      <c r="G258" s="505">
        <v>2022</v>
      </c>
      <c r="H258" s="335">
        <v>5</v>
      </c>
      <c r="I258" s="676"/>
      <c r="J258" s="336"/>
      <c r="K258" s="676" t="s">
        <v>2098</v>
      </c>
      <c r="L258" s="676" t="s">
        <v>1986</v>
      </c>
      <c r="M258" s="677">
        <v>44602</v>
      </c>
      <c r="N258" s="677">
        <v>44655</v>
      </c>
      <c r="O258" s="677"/>
      <c r="P258" s="410"/>
      <c r="Q258" s="336"/>
      <c r="R258" s="336"/>
      <c r="S258" s="335" t="s">
        <v>1729</v>
      </c>
      <c r="T258" s="335">
        <v>60</v>
      </c>
      <c r="U258" s="676"/>
      <c r="V258" s="688" t="s">
        <v>973</v>
      </c>
      <c r="W258" s="676">
        <v>400</v>
      </c>
      <c r="X258" s="626">
        <v>768</v>
      </c>
      <c r="Y258" s="525">
        <f>W258*X258</f>
        <v>307200</v>
      </c>
      <c r="Z258" s="337">
        <v>0.47</v>
      </c>
      <c r="AA258" s="682">
        <f>Y258*Z258</f>
        <v>144384</v>
      </c>
      <c r="AB258" s="682"/>
      <c r="AC258" s="339">
        <v>0</v>
      </c>
      <c r="AD258" s="676"/>
      <c r="AE258" s="540">
        <v>14799.359999999999</v>
      </c>
      <c r="AF258" s="500">
        <f>AA258+AD258+AE258</f>
        <v>159183.35999999999</v>
      </c>
      <c r="AG258" s="335" t="s">
        <v>47</v>
      </c>
      <c r="AH258" s="676"/>
      <c r="AI258" s="676">
        <v>60</v>
      </c>
      <c r="AJ258" s="677" t="s">
        <v>2014</v>
      </c>
      <c r="AK258" s="677" t="s">
        <v>50</v>
      </c>
      <c r="AL258" s="685" t="s">
        <v>2099</v>
      </c>
      <c r="AM258" s="335" t="s">
        <v>52</v>
      </c>
      <c r="AN258" s="518"/>
      <c r="AO258" s="335" t="s">
        <v>1078</v>
      </c>
      <c r="AP258" s="676"/>
      <c r="AQ258" s="684" t="s">
        <v>37</v>
      </c>
      <c r="AR258" s="676"/>
      <c r="AS258" s="521"/>
      <c r="AT258" s="675"/>
      <c r="AU258" s="675"/>
      <c r="AV258" s="680"/>
      <c r="AW258" s="673">
        <f>U258</f>
        <v>0</v>
      </c>
      <c r="AX258" s="673" cm="1">
        <f t="array" ref="AX258">SUM(MID(0&amp;AW258,LARGE(INDEX(ISNUMBER(--MID(AW258,ROW($1:$8),1))*ROW($1:$8),),ROW($1:$8))+1,1)*10^ROW($1:$8)/10)</f>
        <v>0</v>
      </c>
      <c r="AY258" s="673" t="e">
        <f>VLOOKUP($AX258,'Item Master Data'!$A:$F,3,FALSE)</f>
        <v>#N/A</v>
      </c>
      <c r="AZ258" s="673" t="e">
        <f>VLOOKUP($AX258,'Item Master Data'!$A:$F,6,FALSE)</f>
        <v>#N/A</v>
      </c>
      <c r="BA258" s="673" t="e">
        <f>X258/BB258</f>
        <v>#N/A</v>
      </c>
      <c r="BB258" s="673" t="e">
        <f>VLOOKUP(AX258,'Item Master Data'!$A:$G,7,FALSE)</f>
        <v>#N/A</v>
      </c>
      <c r="BC258" s="673"/>
      <c r="BD258" s="673" t="e">
        <f>W258-AZ258</f>
        <v>#N/A</v>
      </c>
    </row>
    <row r="259" spans="1:56">
      <c r="A259" s="697"/>
      <c r="B259" s="558">
        <v>44627</v>
      </c>
      <c r="C259" s="558">
        <v>44627</v>
      </c>
      <c r="D259" s="687" t="s">
        <v>86</v>
      </c>
      <c r="E259" s="517" t="s">
        <v>2015</v>
      </c>
      <c r="F259" s="676"/>
      <c r="G259" s="505">
        <v>2022</v>
      </c>
      <c r="H259" s="335">
        <v>5</v>
      </c>
      <c r="I259" s="676"/>
      <c r="J259" s="677"/>
      <c r="K259" s="676" t="s">
        <v>2089</v>
      </c>
      <c r="L259" s="676" t="s">
        <v>1986</v>
      </c>
      <c r="M259" s="677">
        <v>44602</v>
      </c>
      <c r="N259" s="677">
        <v>44655</v>
      </c>
      <c r="O259" s="677"/>
      <c r="P259" s="410"/>
      <c r="Q259" s="336"/>
      <c r="R259" s="336"/>
      <c r="S259" s="335" t="s">
        <v>1729</v>
      </c>
      <c r="T259" s="335">
        <v>60</v>
      </c>
      <c r="U259" s="676"/>
      <c r="V259" s="688" t="s">
        <v>973</v>
      </c>
      <c r="W259" s="676">
        <v>400</v>
      </c>
      <c r="X259" s="626">
        <v>768</v>
      </c>
      <c r="Y259" s="525">
        <f>W259*X259</f>
        <v>307200</v>
      </c>
      <c r="Z259" s="337">
        <v>0.47</v>
      </c>
      <c r="AA259" s="682">
        <f>Y259*Z259</f>
        <v>144384</v>
      </c>
      <c r="AB259" s="682"/>
      <c r="AC259" s="683">
        <v>0</v>
      </c>
      <c r="AD259" s="676"/>
      <c r="AE259" s="540">
        <v>11911.68</v>
      </c>
      <c r="AF259" s="500">
        <f>AA259+AD259+AE259</f>
        <v>156295.67999999999</v>
      </c>
      <c r="AG259" s="335" t="s">
        <v>47</v>
      </c>
      <c r="AH259" s="676"/>
      <c r="AI259" s="676">
        <v>60</v>
      </c>
      <c r="AJ259" s="677" t="s">
        <v>2090</v>
      </c>
      <c r="AK259" s="677" t="s">
        <v>1149</v>
      </c>
      <c r="AL259" s="685" t="s">
        <v>2091</v>
      </c>
      <c r="AM259" s="335" t="s">
        <v>52</v>
      </c>
      <c r="AN259" s="518"/>
      <c r="AO259" s="335" t="s">
        <v>1078</v>
      </c>
      <c r="AP259" s="676"/>
      <c r="AQ259" s="684" t="s">
        <v>37</v>
      </c>
      <c r="AR259" s="676"/>
      <c r="AS259" s="559"/>
      <c r="AT259" s="675"/>
      <c r="AU259" s="675"/>
      <c r="AV259" s="680"/>
      <c r="AW259" s="673">
        <f>U259</f>
        <v>0</v>
      </c>
      <c r="AX259" s="673" cm="1">
        <f t="array" ref="AX259">SUM(MID(0&amp;AW259,LARGE(INDEX(ISNUMBER(--MID(AW259,ROW($1:$8),1))*ROW($1:$8),),ROW($1:$8))+1,1)*10^ROW($1:$8)/10)</f>
        <v>0</v>
      </c>
      <c r="AY259" s="673" t="e">
        <f>VLOOKUP($AX259,'Item Master Data'!$A:$F,3,FALSE)</f>
        <v>#N/A</v>
      </c>
      <c r="AZ259" s="673" t="e">
        <f>VLOOKUP($AX259,'Item Master Data'!$A:$F,6,FALSE)</f>
        <v>#N/A</v>
      </c>
      <c r="BA259" s="673" t="e">
        <f>X259/BB259</f>
        <v>#N/A</v>
      </c>
      <c r="BB259" s="673" t="e">
        <f>VLOOKUP(AX259,'Item Master Data'!$A:$G,7,FALSE)</f>
        <v>#N/A</v>
      </c>
      <c r="BC259" s="673"/>
      <c r="BD259" s="673" t="e">
        <f>W259-AZ259</f>
        <v>#N/A</v>
      </c>
    </row>
    <row r="260" spans="1:56">
      <c r="A260" s="697"/>
      <c r="B260" s="558"/>
      <c r="C260" s="558"/>
      <c r="D260" s="687" t="s">
        <v>86</v>
      </c>
      <c r="E260" s="676" t="s">
        <v>2044</v>
      </c>
      <c r="F260" s="688"/>
      <c r="G260" s="505">
        <v>2022</v>
      </c>
      <c r="H260" s="335">
        <v>5</v>
      </c>
      <c r="I260" s="676"/>
      <c r="J260" s="677"/>
      <c r="K260" s="676" t="s">
        <v>2115</v>
      </c>
      <c r="L260" s="676" t="s">
        <v>2116</v>
      </c>
      <c r="M260" s="677">
        <v>44575</v>
      </c>
      <c r="N260" s="677">
        <v>44703</v>
      </c>
      <c r="O260" s="677"/>
      <c r="P260" s="336"/>
      <c r="Q260" s="336"/>
      <c r="R260" s="336"/>
      <c r="S260" s="335" t="s">
        <v>88</v>
      </c>
      <c r="T260" s="335">
        <v>72</v>
      </c>
      <c r="U260" s="688"/>
      <c r="V260" s="335" t="s">
        <v>1000</v>
      </c>
      <c r="W260" s="676">
        <v>480</v>
      </c>
      <c r="X260" s="626">
        <v>1914</v>
      </c>
      <c r="Y260" s="525">
        <f>W260*X260</f>
        <v>918720</v>
      </c>
      <c r="Z260" s="337">
        <v>0.47499999999999998</v>
      </c>
      <c r="AA260" s="682">
        <f>Y260*Z260</f>
        <v>436392</v>
      </c>
      <c r="AB260" s="682"/>
      <c r="AC260" s="339">
        <v>0</v>
      </c>
      <c r="AD260" s="676"/>
      <c r="AE260" s="676"/>
      <c r="AF260" s="500">
        <f>AA260+AD260+AE260</f>
        <v>436392</v>
      </c>
      <c r="AG260" s="335" t="s">
        <v>1073</v>
      </c>
      <c r="AH260" s="676"/>
      <c r="AI260" s="676">
        <v>60</v>
      </c>
      <c r="AJ260" s="677" t="s">
        <v>2112</v>
      </c>
      <c r="AK260" s="677" t="s">
        <v>50</v>
      </c>
      <c r="AL260" s="685">
        <v>92056</v>
      </c>
      <c r="AM260" s="335" t="s">
        <v>52</v>
      </c>
      <c r="AN260" s="518" t="s">
        <v>50</v>
      </c>
      <c r="AO260" s="335" t="s">
        <v>1078</v>
      </c>
      <c r="AP260" s="684" t="s">
        <v>38</v>
      </c>
      <c r="AQ260" s="676" t="s">
        <v>37</v>
      </c>
      <c r="AR260" s="676"/>
      <c r="AS260" s="521"/>
      <c r="AT260" s="675" t="s">
        <v>1157</v>
      </c>
      <c r="AU260" s="675" t="s">
        <v>1078</v>
      </c>
      <c r="AV260" s="680"/>
      <c r="AW260" s="673">
        <f>U260</f>
        <v>0</v>
      </c>
      <c r="AX260" s="673" cm="1">
        <f t="array" ref="AX260">SUM(MID(0&amp;AW260,LARGE(INDEX(ISNUMBER(--MID(AW260,ROW($1:$8),1))*ROW($1:$8),),ROW($1:$8))+1,1)*10^ROW($1:$8)/10)</f>
        <v>0</v>
      </c>
      <c r="AY260" s="673" t="e">
        <f>VLOOKUP($AX260,'Item Master Data'!$A:$F,3,FALSE)</f>
        <v>#N/A</v>
      </c>
      <c r="AZ260" s="673" t="e">
        <f>VLOOKUP($AX260,'Item Master Data'!$A:$F,6,FALSE)</f>
        <v>#N/A</v>
      </c>
      <c r="BA260" s="673" t="e">
        <f>X260/BB260</f>
        <v>#N/A</v>
      </c>
      <c r="BB260" s="673" t="e">
        <f>VLOOKUP(AX260,'Item Master Data'!$A:$G,7,FALSE)</f>
        <v>#N/A</v>
      </c>
      <c r="BC260" s="673"/>
      <c r="BD260" s="673" t="e">
        <f>W260-AZ260</f>
        <v>#N/A</v>
      </c>
    </row>
    <row r="261" spans="1:56">
      <c r="A261" s="697"/>
      <c r="B261" s="697"/>
      <c r="C261" s="558">
        <v>44634</v>
      </c>
      <c r="D261" s="687" t="s">
        <v>86</v>
      </c>
      <c r="E261" s="517" t="s">
        <v>2164</v>
      </c>
      <c r="F261" s="676"/>
      <c r="G261" s="505">
        <v>2022</v>
      </c>
      <c r="H261" s="676">
        <v>5</v>
      </c>
      <c r="I261" s="676"/>
      <c r="J261" s="336"/>
      <c r="K261" s="676" t="s">
        <v>2165</v>
      </c>
      <c r="L261" s="676" t="s">
        <v>2116</v>
      </c>
      <c r="M261" s="677">
        <v>44593</v>
      </c>
      <c r="N261" s="677">
        <v>44682</v>
      </c>
      <c r="O261" s="677"/>
      <c r="P261" s="410"/>
      <c r="Q261" s="336"/>
      <c r="R261" s="336"/>
      <c r="S261" s="335" t="s">
        <v>88</v>
      </c>
      <c r="T261" s="335">
        <v>60</v>
      </c>
      <c r="U261" s="676"/>
      <c r="V261" s="688" t="s">
        <v>973</v>
      </c>
      <c r="W261" s="676">
        <v>400</v>
      </c>
      <c r="X261" s="626">
        <v>1536</v>
      </c>
      <c r="Y261" s="525">
        <f>W261*X261</f>
        <v>614400</v>
      </c>
      <c r="Z261" s="337">
        <v>0.52500000000000002</v>
      </c>
      <c r="AA261" s="682">
        <f>Y261*Z261</f>
        <v>322560</v>
      </c>
      <c r="AB261" s="682"/>
      <c r="AC261" s="339">
        <v>0</v>
      </c>
      <c r="AD261" s="676"/>
      <c r="AE261" s="676"/>
      <c r="AF261" s="500">
        <f>AA261+AD261+AE261</f>
        <v>322560</v>
      </c>
      <c r="AG261" s="335" t="s">
        <v>1073</v>
      </c>
      <c r="AH261" s="676"/>
      <c r="AI261" s="676">
        <v>60</v>
      </c>
      <c r="AJ261" s="677" t="s">
        <v>2112</v>
      </c>
      <c r="AK261" s="677" t="s">
        <v>50</v>
      </c>
      <c r="AL261" s="685" t="s">
        <v>2166</v>
      </c>
      <c r="AM261" s="335" t="s">
        <v>52</v>
      </c>
      <c r="AN261" s="518"/>
      <c r="AO261" s="335" t="s">
        <v>1078</v>
      </c>
      <c r="AP261" s="676"/>
      <c r="AQ261" s="684" t="s">
        <v>37</v>
      </c>
      <c r="AR261" s="676" t="s">
        <v>2164</v>
      </c>
      <c r="AS261" s="521"/>
      <c r="AT261" s="675"/>
      <c r="AU261" s="675"/>
      <c r="AV261" s="680"/>
      <c r="AW261" s="673">
        <f>U261</f>
        <v>0</v>
      </c>
      <c r="AX261" s="673" cm="1">
        <f t="array" ref="AX261">SUM(MID(0&amp;AW261,LARGE(INDEX(ISNUMBER(--MID(AW261,ROW($1:$8),1))*ROW($1:$8),),ROW($1:$8))+1,1)*10^ROW($1:$8)/10)</f>
        <v>0</v>
      </c>
      <c r="AY261" s="673" t="e">
        <f>VLOOKUP($AX261,'Item Master Data'!$A:$F,3,FALSE)</f>
        <v>#N/A</v>
      </c>
      <c r="AZ261" s="673" t="e">
        <f>VLOOKUP($AX261,'Item Master Data'!$A:$F,6,FALSE)</f>
        <v>#N/A</v>
      </c>
      <c r="BA261" s="673" t="e">
        <f>X261/BB261</f>
        <v>#N/A</v>
      </c>
      <c r="BB261" s="673" t="e">
        <f>VLOOKUP(AX261,'Item Master Data'!$A:$G,7,FALSE)</f>
        <v>#N/A</v>
      </c>
      <c r="BC261" s="673"/>
      <c r="BD261" s="673" t="e">
        <f>W261-AZ261</f>
        <v>#N/A</v>
      </c>
    </row>
    <row r="262" spans="1:56">
      <c r="A262" s="697"/>
      <c r="B262" s="697"/>
      <c r="C262" s="558">
        <v>44634</v>
      </c>
      <c r="D262" s="687" t="s">
        <v>86</v>
      </c>
      <c r="E262" s="517" t="s">
        <v>2164</v>
      </c>
      <c r="F262" s="676"/>
      <c r="G262" s="505">
        <v>2022</v>
      </c>
      <c r="H262" s="676">
        <v>5</v>
      </c>
      <c r="I262" s="676"/>
      <c r="J262" s="336"/>
      <c r="K262" s="676" t="s">
        <v>2165</v>
      </c>
      <c r="L262" s="676" t="s">
        <v>2116</v>
      </c>
      <c r="M262" s="677">
        <v>44593</v>
      </c>
      <c r="N262" s="677">
        <v>44696</v>
      </c>
      <c r="O262" s="677"/>
      <c r="P262" s="410"/>
      <c r="Q262" s="336"/>
      <c r="R262" s="336"/>
      <c r="S262" s="335" t="s">
        <v>88</v>
      </c>
      <c r="T262" s="335">
        <v>60</v>
      </c>
      <c r="U262" s="676"/>
      <c r="V262" s="688" t="s">
        <v>986</v>
      </c>
      <c r="W262" s="676">
        <v>360</v>
      </c>
      <c r="X262" s="626">
        <v>2304</v>
      </c>
      <c r="Y262" s="525">
        <f>W262*X262</f>
        <v>829440</v>
      </c>
      <c r="Z262" s="337">
        <v>0.505</v>
      </c>
      <c r="AA262" s="682">
        <f>Y262*Z262</f>
        <v>418867.20000000001</v>
      </c>
      <c r="AB262" s="682"/>
      <c r="AC262" s="339">
        <v>0</v>
      </c>
      <c r="AD262" s="676"/>
      <c r="AE262" s="676"/>
      <c r="AF262" s="500">
        <f>AA262+AD262+AE262</f>
        <v>418867.20000000001</v>
      </c>
      <c r="AG262" s="335" t="s">
        <v>1073</v>
      </c>
      <c r="AH262" s="676"/>
      <c r="AI262" s="676">
        <v>60</v>
      </c>
      <c r="AJ262" s="677" t="s">
        <v>2112</v>
      </c>
      <c r="AK262" s="677" t="s">
        <v>50</v>
      </c>
      <c r="AL262" s="685" t="s">
        <v>2166</v>
      </c>
      <c r="AM262" s="335" t="s">
        <v>52</v>
      </c>
      <c r="AN262" s="518"/>
      <c r="AO262" s="335" t="s">
        <v>1078</v>
      </c>
      <c r="AP262" s="676"/>
      <c r="AQ262" s="684" t="s">
        <v>37</v>
      </c>
      <c r="AR262" s="676" t="s">
        <v>2164</v>
      </c>
      <c r="AS262" s="521"/>
      <c r="AT262" s="675"/>
      <c r="AU262" s="675"/>
      <c r="AV262" s="680"/>
      <c r="AW262" s="673">
        <f>U262</f>
        <v>0</v>
      </c>
      <c r="AX262" s="673" cm="1">
        <f t="array" ref="AX262">SUM(MID(0&amp;AW262,LARGE(INDEX(ISNUMBER(--MID(AW262,ROW($1:$8),1))*ROW($1:$8),),ROW($1:$8))+1,1)*10^ROW($1:$8)/10)</f>
        <v>0</v>
      </c>
      <c r="AY262" s="673" t="e">
        <f>VLOOKUP($AX262,'Item Master Data'!$A:$F,3,FALSE)</f>
        <v>#N/A</v>
      </c>
      <c r="AZ262" s="673" t="e">
        <f>VLOOKUP($AX262,'Item Master Data'!$A:$F,6,FALSE)</f>
        <v>#N/A</v>
      </c>
      <c r="BA262" s="673" t="e">
        <f>X262/BB262</f>
        <v>#N/A</v>
      </c>
      <c r="BB262" s="673" t="e">
        <f>VLOOKUP(AX262,'Item Master Data'!$A:$G,7,FALSE)</f>
        <v>#N/A</v>
      </c>
      <c r="BC262" s="673"/>
      <c r="BD262" s="673" t="e">
        <f>W262-AZ262</f>
        <v>#N/A</v>
      </c>
    </row>
    <row r="263" spans="1:56">
      <c r="A263" s="697">
        <v>19</v>
      </c>
      <c r="B263" s="558">
        <v>44665</v>
      </c>
      <c r="C263" s="558">
        <v>44665</v>
      </c>
      <c r="D263" s="687" t="s">
        <v>86</v>
      </c>
      <c r="E263" s="676"/>
      <c r="F263" s="688"/>
      <c r="G263" s="505">
        <v>2022</v>
      </c>
      <c r="H263" s="676">
        <v>5</v>
      </c>
      <c r="I263" s="676"/>
      <c r="J263" s="336"/>
      <c r="K263" s="676" t="s">
        <v>2177</v>
      </c>
      <c r="L263" s="676" t="s">
        <v>2111</v>
      </c>
      <c r="M263" s="677">
        <v>44561</v>
      </c>
      <c r="N263" s="677">
        <v>44673</v>
      </c>
      <c r="O263" s="677">
        <v>44703</v>
      </c>
      <c r="P263" s="677"/>
      <c r="Q263" s="336"/>
      <c r="R263" s="336"/>
      <c r="S263" s="335" t="s">
        <v>88</v>
      </c>
      <c r="T263" s="335">
        <v>60</v>
      </c>
      <c r="U263" s="688"/>
      <c r="V263" s="676" t="s">
        <v>986</v>
      </c>
      <c r="W263" s="676">
        <v>360</v>
      </c>
      <c r="X263" s="626">
        <v>3072</v>
      </c>
      <c r="Y263" s="525">
        <f>W263*X263</f>
        <v>1105920</v>
      </c>
      <c r="Z263" s="417">
        <v>0.53500000000000003</v>
      </c>
      <c r="AA263" s="682">
        <f>Y263*Z263</f>
        <v>591667.20000000007</v>
      </c>
      <c r="AB263" s="682"/>
      <c r="AC263" s="339">
        <v>0</v>
      </c>
      <c r="AD263" s="676"/>
      <c r="AE263" s="676"/>
      <c r="AF263" s="500">
        <f>AA263+AD263+AE263</f>
        <v>591667.20000000007</v>
      </c>
      <c r="AG263" s="335" t="s">
        <v>1073</v>
      </c>
      <c r="AH263" s="676"/>
      <c r="AI263" s="676">
        <v>60</v>
      </c>
      <c r="AJ263" s="677" t="s">
        <v>2112</v>
      </c>
      <c r="AK263" s="677" t="s">
        <v>50</v>
      </c>
      <c r="AL263" s="685">
        <v>92056</v>
      </c>
      <c r="AM263" s="335" t="s">
        <v>52</v>
      </c>
      <c r="AN263" s="518" t="s">
        <v>50</v>
      </c>
      <c r="AO263" s="335" t="s">
        <v>1078</v>
      </c>
      <c r="AP263" s="684" t="s">
        <v>38</v>
      </c>
      <c r="AQ263" s="676" t="s">
        <v>37</v>
      </c>
      <c r="AR263" s="676"/>
      <c r="AS263" s="521"/>
      <c r="AT263" s="675" t="s">
        <v>1157</v>
      </c>
      <c r="AU263" s="675" t="s">
        <v>1078</v>
      </c>
      <c r="AV263" s="680"/>
      <c r="AW263" s="673">
        <f>U263</f>
        <v>0</v>
      </c>
      <c r="AX263" s="673" cm="1">
        <f t="array" ref="AX263">SUM(MID(0&amp;AW263,LARGE(INDEX(ISNUMBER(--MID(AW263,ROW($1:$8),1))*ROW($1:$8),),ROW($1:$8))+1,1)*10^ROW($1:$8)/10)</f>
        <v>0</v>
      </c>
      <c r="AY263" s="673" t="e">
        <f>VLOOKUP($AX263,'Item Master Data'!$A:$F,3,FALSE)</f>
        <v>#N/A</v>
      </c>
      <c r="AZ263" s="673" t="e">
        <f>VLOOKUP($AX263,'Item Master Data'!$A:$F,6,FALSE)</f>
        <v>#N/A</v>
      </c>
      <c r="BA263" s="673" t="e">
        <f>X263/BB263</f>
        <v>#N/A</v>
      </c>
      <c r="BB263" s="673" t="e">
        <f>VLOOKUP(AX263,'Item Master Data'!$A:$G,7,FALSE)</f>
        <v>#N/A</v>
      </c>
      <c r="BC263" s="673"/>
      <c r="BD263" s="673" t="e">
        <f>W263-AZ263</f>
        <v>#N/A</v>
      </c>
    </row>
    <row r="264" spans="1:56">
      <c r="A264" s="697">
        <v>18</v>
      </c>
      <c r="B264" s="558">
        <v>44665</v>
      </c>
      <c r="C264" s="558">
        <v>44665</v>
      </c>
      <c r="D264" s="687" t="s">
        <v>86</v>
      </c>
      <c r="E264" s="676"/>
      <c r="F264" s="688"/>
      <c r="G264" s="505">
        <v>2022</v>
      </c>
      <c r="H264" s="676">
        <v>5</v>
      </c>
      <c r="I264" s="676"/>
      <c r="J264" s="336"/>
      <c r="K264" s="676" t="s">
        <v>2178</v>
      </c>
      <c r="L264" s="676" t="s">
        <v>2111</v>
      </c>
      <c r="M264" s="677">
        <v>44561</v>
      </c>
      <c r="N264" s="677">
        <v>44673</v>
      </c>
      <c r="O264" s="677">
        <v>44703</v>
      </c>
      <c r="P264" s="677"/>
      <c r="Q264" s="336"/>
      <c r="R264" s="336"/>
      <c r="S264" s="335" t="s">
        <v>88</v>
      </c>
      <c r="T264" s="335">
        <v>60</v>
      </c>
      <c r="U264" s="688"/>
      <c r="V264" s="676" t="s">
        <v>973</v>
      </c>
      <c r="W264" s="676">
        <v>400</v>
      </c>
      <c r="X264" s="626">
        <v>1536</v>
      </c>
      <c r="Y264" s="525">
        <f>W264*X264</f>
        <v>614400</v>
      </c>
      <c r="Z264" s="417">
        <v>0.55500000000000005</v>
      </c>
      <c r="AA264" s="682">
        <f>Y264*Z264</f>
        <v>340992.00000000006</v>
      </c>
      <c r="AB264" s="682"/>
      <c r="AC264" s="339">
        <v>0</v>
      </c>
      <c r="AD264" s="676"/>
      <c r="AE264" s="676"/>
      <c r="AF264" s="500">
        <f>AA264+AD264+AE264</f>
        <v>340992.00000000006</v>
      </c>
      <c r="AG264" s="335" t="s">
        <v>1073</v>
      </c>
      <c r="AH264" s="676"/>
      <c r="AI264" s="676">
        <v>60</v>
      </c>
      <c r="AJ264" s="677" t="s">
        <v>2112</v>
      </c>
      <c r="AK264" s="677" t="s">
        <v>50</v>
      </c>
      <c r="AL264" s="685">
        <v>92056</v>
      </c>
      <c r="AM264" s="335" t="s">
        <v>52</v>
      </c>
      <c r="AN264" s="518" t="s">
        <v>50</v>
      </c>
      <c r="AO264" s="335" t="s">
        <v>1078</v>
      </c>
      <c r="AP264" s="684" t="s">
        <v>38</v>
      </c>
      <c r="AQ264" s="676" t="s">
        <v>37</v>
      </c>
      <c r="AR264" s="676"/>
      <c r="AS264" s="521"/>
      <c r="AT264" s="675" t="s">
        <v>1157</v>
      </c>
      <c r="AU264" s="675" t="s">
        <v>1078</v>
      </c>
      <c r="AV264" s="680"/>
      <c r="AW264" s="673">
        <f>U264</f>
        <v>0</v>
      </c>
      <c r="AX264" s="673" cm="1">
        <f t="array" ref="AX264">SUM(MID(0&amp;AW264,LARGE(INDEX(ISNUMBER(--MID(AW264,ROW($1:$8),1))*ROW($1:$8),),ROW($1:$8))+1,1)*10^ROW($1:$8)/10)</f>
        <v>0</v>
      </c>
      <c r="AY264" s="673" t="e">
        <f>VLOOKUP($AX264,'Item Master Data'!$A:$F,3,FALSE)</f>
        <v>#N/A</v>
      </c>
      <c r="AZ264" s="673" t="e">
        <f>VLOOKUP($AX264,'Item Master Data'!$A:$F,6,FALSE)</f>
        <v>#N/A</v>
      </c>
      <c r="BA264" s="673" t="e">
        <f>X264/BB264</f>
        <v>#N/A</v>
      </c>
      <c r="BB264" s="673" t="e">
        <f>VLOOKUP(AX264,'Item Master Data'!$A:$G,7,FALSE)</f>
        <v>#N/A</v>
      </c>
      <c r="BC264" s="673"/>
      <c r="BD264" s="673" t="e">
        <f>W264-AZ264</f>
        <v>#N/A</v>
      </c>
    </row>
    <row r="265" spans="1:56">
      <c r="A265" s="697"/>
      <c r="B265" s="558">
        <v>44657</v>
      </c>
      <c r="C265" s="558">
        <v>44657</v>
      </c>
      <c r="D265" s="676" t="s">
        <v>86</v>
      </c>
      <c r="E265" s="676"/>
      <c r="F265" s="676"/>
      <c r="G265" s="505">
        <v>2022</v>
      </c>
      <c r="H265" s="676">
        <v>5</v>
      </c>
      <c r="I265" s="676">
        <v>2005215</v>
      </c>
      <c r="J265" s="336"/>
      <c r="K265" s="685" t="s">
        <v>2332</v>
      </c>
      <c r="L265" s="676" t="s">
        <v>2329</v>
      </c>
      <c r="M265" s="677">
        <v>44644</v>
      </c>
      <c r="N265" s="677">
        <v>44675</v>
      </c>
      <c r="O265" s="677"/>
      <c r="P265" s="336" t="s">
        <v>1335</v>
      </c>
      <c r="Q265" s="336"/>
      <c r="R265" s="336"/>
      <c r="S265" s="335" t="s">
        <v>88</v>
      </c>
      <c r="T265" s="335">
        <v>72</v>
      </c>
      <c r="U265" s="676">
        <v>49303155</v>
      </c>
      <c r="V265" s="335" t="s">
        <v>1072</v>
      </c>
      <c r="W265" s="676">
        <v>475</v>
      </c>
      <c r="X265" s="626">
        <v>1160</v>
      </c>
      <c r="Y265" s="525">
        <f>W265*X265</f>
        <v>551000</v>
      </c>
      <c r="Z265" s="337">
        <v>0.54</v>
      </c>
      <c r="AA265" s="682">
        <f>Y265*Z265</f>
        <v>297540</v>
      </c>
      <c r="AB265" s="682"/>
      <c r="AC265" s="339">
        <v>0</v>
      </c>
      <c r="AD265" s="692"/>
      <c r="AE265" s="684"/>
      <c r="AF265" s="500">
        <f>AA265+AD265+AE265</f>
        <v>297540</v>
      </c>
      <c r="AG265" s="335" t="s">
        <v>1073</v>
      </c>
      <c r="AH265" s="676">
        <v>10</v>
      </c>
      <c r="AI265" s="676">
        <v>30</v>
      </c>
      <c r="AJ265" s="676" t="s">
        <v>2333</v>
      </c>
      <c r="AK265" s="676" t="s">
        <v>50</v>
      </c>
      <c r="AL265" s="676">
        <v>92394</v>
      </c>
      <c r="AM265" s="335" t="s">
        <v>52</v>
      </c>
      <c r="AN265" s="676" t="s">
        <v>1719</v>
      </c>
      <c r="AO265" s="335" t="s">
        <v>1078</v>
      </c>
      <c r="AP265" s="684" t="s">
        <v>92</v>
      </c>
      <c r="AQ265" s="684" t="s">
        <v>37</v>
      </c>
      <c r="AR265" s="684" t="s">
        <v>1222</v>
      </c>
      <c r="AS265" s="694"/>
      <c r="AT265" s="675" t="s">
        <v>1509</v>
      </c>
      <c r="AU265" s="675"/>
      <c r="AV265" s="680">
        <v>0.5</v>
      </c>
      <c r="AW265" s="673">
        <f>U265</f>
        <v>49303155</v>
      </c>
      <c r="AX265" s="673" cm="1">
        <f t="array" ref="AX265">SUM(MID(0&amp;AW265,LARGE(INDEX(ISNUMBER(--MID(AW265,ROW($1:$8),1))*ROW($1:$8),),ROW($1:$8))+1,1)*10^ROW($1:$8)/10)</f>
        <v>49303155</v>
      </c>
      <c r="AY265" s="673" t="str">
        <f>VLOOKUP($AX265,'Item Master Data'!$A:$F,3,FALSE)</f>
        <v>Q.PEAK DUO XL G10 BFG</v>
      </c>
      <c r="AZ265" s="673">
        <f>VLOOKUP($AX265,'Item Master Data'!$A:$F,6,FALSE)</f>
        <v>475</v>
      </c>
      <c r="BA265" s="673">
        <f>X265/BB265</f>
        <v>40</v>
      </c>
      <c r="BB265" s="673">
        <f>VLOOKUP(AX265,'Item Master Data'!$A:$G,7,FALSE)</f>
        <v>29</v>
      </c>
      <c r="BC265" s="673"/>
      <c r="BD265" s="673">
        <f>W265-AZ265</f>
        <v>0</v>
      </c>
    </row>
    <row r="266" spans="1:56">
      <c r="A266" s="697"/>
      <c r="B266" s="558"/>
      <c r="C266" s="558"/>
      <c r="D266" s="687" t="s">
        <v>86</v>
      </c>
      <c r="E266" s="676" t="s">
        <v>2118</v>
      </c>
      <c r="F266" s="688"/>
      <c r="G266" s="505">
        <v>2022</v>
      </c>
      <c r="H266" s="676">
        <v>5</v>
      </c>
      <c r="I266" s="676"/>
      <c r="J266" s="677"/>
      <c r="K266" s="676">
        <v>1198</v>
      </c>
      <c r="L266" s="676" t="s">
        <v>1784</v>
      </c>
      <c r="M266" s="677">
        <v>44585</v>
      </c>
      <c r="N266" s="677">
        <v>44653</v>
      </c>
      <c r="O266" s="677"/>
      <c r="P266" s="677" t="s">
        <v>1711</v>
      </c>
      <c r="Q266" s="336"/>
      <c r="R266" s="336"/>
      <c r="S266" s="335" t="s">
        <v>1712</v>
      </c>
      <c r="T266" s="335">
        <v>72</v>
      </c>
      <c r="U266" s="688"/>
      <c r="V266" s="729" t="s">
        <v>1072</v>
      </c>
      <c r="W266" s="676">
        <v>480</v>
      </c>
      <c r="X266" s="626">
        <v>638</v>
      </c>
      <c r="Y266" s="525">
        <f>W266*X266</f>
        <v>306240</v>
      </c>
      <c r="Z266" s="337">
        <v>0.495</v>
      </c>
      <c r="AA266" s="682">
        <f>Y266*Z266</f>
        <v>151588.79999999999</v>
      </c>
      <c r="AB266" s="682"/>
      <c r="AC266" s="339">
        <v>0</v>
      </c>
      <c r="AD266" s="676"/>
      <c r="AE266" s="676"/>
      <c r="AF266" s="500">
        <f>AA266+AD266+AE266</f>
        <v>151588.79999999999</v>
      </c>
      <c r="AG266" s="335" t="s">
        <v>1073</v>
      </c>
      <c r="AH266" s="676">
        <v>100</v>
      </c>
      <c r="AI266" s="676">
        <v>0</v>
      </c>
      <c r="AJ266" s="677" t="s">
        <v>1786</v>
      </c>
      <c r="AK266" s="677" t="s">
        <v>50</v>
      </c>
      <c r="AL266" s="685">
        <v>92010</v>
      </c>
      <c r="AM266" s="335" t="s">
        <v>52</v>
      </c>
      <c r="AN266" s="518"/>
      <c r="AO266" s="335" t="s">
        <v>1078</v>
      </c>
      <c r="AP266" s="684"/>
      <c r="AQ266" s="676" t="s">
        <v>37</v>
      </c>
      <c r="AR266" s="676"/>
      <c r="AS266" s="521"/>
      <c r="AT266" s="675"/>
      <c r="AU266" s="675"/>
      <c r="AV266" s="680"/>
      <c r="AW266" s="673">
        <f>U266</f>
        <v>0</v>
      </c>
      <c r="AX266" s="673" cm="1">
        <f t="array" ref="AX266">SUM(MID(0&amp;AW266,LARGE(INDEX(ISNUMBER(--MID(AW266,ROW($1:$8),1))*ROW($1:$8),),ROW($1:$8))+1,1)*10^ROW($1:$8)/10)</f>
        <v>0</v>
      </c>
      <c r="AY266" s="673" t="e">
        <f>VLOOKUP($AX266,'Item Master Data'!$A:$F,3,FALSE)</f>
        <v>#N/A</v>
      </c>
      <c r="AZ266" s="673" t="e">
        <f>VLOOKUP($AX266,'Item Master Data'!$A:$F,6,FALSE)</f>
        <v>#N/A</v>
      </c>
      <c r="BA266" s="673" t="e">
        <f>X266/BB266</f>
        <v>#N/A</v>
      </c>
      <c r="BB266" s="673" t="e">
        <f>VLOOKUP(AX266,'Item Master Data'!$A:$G,7,FALSE)</f>
        <v>#N/A</v>
      </c>
      <c r="BC266" s="673"/>
      <c r="BD266" s="673" t="e">
        <f>W266-AZ266</f>
        <v>#N/A</v>
      </c>
    </row>
    <row r="267" spans="1:56">
      <c r="A267" s="697"/>
      <c r="B267" s="558"/>
      <c r="C267" s="558"/>
      <c r="D267" s="687" t="s">
        <v>86</v>
      </c>
      <c r="E267" s="676" t="s">
        <v>2118</v>
      </c>
      <c r="F267" s="688"/>
      <c r="G267" s="505">
        <v>2022</v>
      </c>
      <c r="H267" s="335">
        <v>5</v>
      </c>
      <c r="I267" s="676"/>
      <c r="J267" s="336"/>
      <c r="K267" s="676">
        <v>1199</v>
      </c>
      <c r="L267" s="676" t="s">
        <v>1784</v>
      </c>
      <c r="M267" s="677">
        <v>44585</v>
      </c>
      <c r="N267" s="677">
        <v>44683</v>
      </c>
      <c r="O267" s="677"/>
      <c r="P267" s="677"/>
      <c r="Q267" s="336"/>
      <c r="R267" s="336"/>
      <c r="S267" s="676" t="s">
        <v>1712</v>
      </c>
      <c r="T267" s="335">
        <v>72</v>
      </c>
      <c r="U267" s="688"/>
      <c r="V267" s="676" t="s">
        <v>1002</v>
      </c>
      <c r="W267" s="676">
        <v>480</v>
      </c>
      <c r="X267" s="626">
        <v>638</v>
      </c>
      <c r="Y267" s="525">
        <f>W267*X267</f>
        <v>306240</v>
      </c>
      <c r="Z267" s="337">
        <v>0.495</v>
      </c>
      <c r="AA267" s="682">
        <f>Y267*Z267</f>
        <v>151588.79999999999</v>
      </c>
      <c r="AB267" s="682"/>
      <c r="AC267" s="339">
        <v>0</v>
      </c>
      <c r="AD267" s="676"/>
      <c r="AE267" s="676"/>
      <c r="AF267" s="500">
        <f>AA267+AD267+AE267</f>
        <v>151588.79999999999</v>
      </c>
      <c r="AG267" s="676" t="s">
        <v>1073</v>
      </c>
      <c r="AH267" s="676">
        <v>100</v>
      </c>
      <c r="AI267" s="676">
        <v>0</v>
      </c>
      <c r="AJ267" s="677" t="s">
        <v>1786</v>
      </c>
      <c r="AK267" s="677" t="s">
        <v>50</v>
      </c>
      <c r="AL267" s="685">
        <v>92010</v>
      </c>
      <c r="AM267" s="676" t="s">
        <v>52</v>
      </c>
      <c r="AN267" s="518"/>
      <c r="AO267" s="335" t="s">
        <v>1078</v>
      </c>
      <c r="AP267" s="684"/>
      <c r="AQ267" s="676" t="s">
        <v>37</v>
      </c>
      <c r="AR267" s="676"/>
      <c r="AS267" s="521"/>
      <c r="AT267" s="675"/>
      <c r="AU267" s="675"/>
      <c r="AV267" s="680"/>
      <c r="AW267" s="673">
        <f>U267</f>
        <v>0</v>
      </c>
      <c r="AX267" s="673" cm="1">
        <f t="array" ref="AX267">SUM(MID(0&amp;AW267,LARGE(INDEX(ISNUMBER(--MID(AW267,ROW($1:$8),1))*ROW($1:$8),),ROW($1:$8))+1,1)*10^ROW($1:$8)/10)</f>
        <v>0</v>
      </c>
      <c r="AY267" s="673" t="e">
        <f>VLOOKUP($AX267,'Item Master Data'!$A:$F,3,FALSE)</f>
        <v>#N/A</v>
      </c>
      <c r="AZ267" s="673" t="e">
        <f>VLOOKUP($AX267,'Item Master Data'!$A:$F,6,FALSE)</f>
        <v>#N/A</v>
      </c>
      <c r="BA267" s="673" t="e">
        <f>X267/BB267</f>
        <v>#N/A</v>
      </c>
      <c r="BB267" s="673" t="e">
        <f>VLOOKUP(AX267,'Item Master Data'!$A:$G,7,FALSE)</f>
        <v>#N/A</v>
      </c>
      <c r="BC267" s="673"/>
      <c r="BD267" s="673" t="e">
        <f>W267-AZ267</f>
        <v>#N/A</v>
      </c>
    </row>
    <row r="268" spans="1:56">
      <c r="A268" s="697"/>
      <c r="B268" s="558">
        <v>44581</v>
      </c>
      <c r="C268" s="558"/>
      <c r="D268" s="687" t="s">
        <v>86</v>
      </c>
      <c r="E268" s="676" t="s">
        <v>1335</v>
      </c>
      <c r="F268" s="688"/>
      <c r="G268" s="505">
        <v>2022</v>
      </c>
      <c r="H268" s="335">
        <v>5</v>
      </c>
      <c r="I268" s="676">
        <v>2005123</v>
      </c>
      <c r="J268" s="677"/>
      <c r="K268" s="729" t="s">
        <v>2354</v>
      </c>
      <c r="L268" s="729" t="s">
        <v>2355</v>
      </c>
      <c r="M268" s="731">
        <v>44491</v>
      </c>
      <c r="N268" s="731">
        <v>44630</v>
      </c>
      <c r="O268" s="731"/>
      <c r="P268" s="731" t="s">
        <v>1711</v>
      </c>
      <c r="Q268" s="731"/>
      <c r="R268" s="731"/>
      <c r="S268" s="729" t="s">
        <v>1712</v>
      </c>
      <c r="T268" s="729">
        <v>72</v>
      </c>
      <c r="U268" s="528"/>
      <c r="V268" s="729" t="s">
        <v>1072</v>
      </c>
      <c r="W268" s="729">
        <v>475</v>
      </c>
      <c r="X268" s="529">
        <v>1073</v>
      </c>
      <c r="Y268" s="538">
        <f>W268*X268</f>
        <v>509675</v>
      </c>
      <c r="Z268" s="337">
        <v>0.47</v>
      </c>
      <c r="AA268" s="682">
        <f>Y268*Z268</f>
        <v>239547.25</v>
      </c>
      <c r="AB268" s="682"/>
      <c r="AC268" s="339">
        <v>0</v>
      </c>
      <c r="AD268" s="676"/>
      <c r="AE268" s="676"/>
      <c r="AF268" s="500">
        <f>AA268+AD268+AE268</f>
        <v>239547.25</v>
      </c>
      <c r="AG268" s="676" t="s">
        <v>1073</v>
      </c>
      <c r="AH268" s="676">
        <v>100</v>
      </c>
      <c r="AI268" s="676"/>
      <c r="AJ268" s="677" t="s">
        <v>2357</v>
      </c>
      <c r="AK268" s="677" t="s">
        <v>50</v>
      </c>
      <c r="AL268" s="685" t="s">
        <v>2358</v>
      </c>
      <c r="AM268" s="676" t="s">
        <v>52</v>
      </c>
      <c r="AN268" s="518" t="s">
        <v>1076</v>
      </c>
      <c r="AO268" s="335" t="s">
        <v>1078</v>
      </c>
      <c r="AP268" s="684"/>
      <c r="AQ268" s="676" t="s">
        <v>1090</v>
      </c>
      <c r="AR268" s="676"/>
      <c r="AS268" s="521"/>
      <c r="AT268" s="675"/>
      <c r="AU268" s="675"/>
      <c r="AV268" s="680"/>
      <c r="AW268" s="673">
        <f>U268</f>
        <v>0</v>
      </c>
      <c r="AX268" s="673" cm="1">
        <f t="array" ref="AX268">SUM(MID(0&amp;AW268,LARGE(INDEX(ISNUMBER(--MID(AW268,ROW($1:$8),1))*ROW($1:$8),),ROW($1:$8))+1,1)*10^ROW($1:$8)/10)</f>
        <v>0</v>
      </c>
      <c r="AY268" s="673" t="e">
        <f>VLOOKUP($AX268,'Item Master Data'!$A:$F,3,FALSE)</f>
        <v>#N/A</v>
      </c>
      <c r="AZ268" s="673" t="e">
        <f>VLOOKUP($AX268,'Item Master Data'!$A:$F,6,FALSE)</f>
        <v>#N/A</v>
      </c>
      <c r="BA268" s="673" t="e">
        <f>X268/BB268</f>
        <v>#N/A</v>
      </c>
      <c r="BB268" s="673" t="e">
        <f>VLOOKUP(AX268,'Item Master Data'!$A:$G,7,FALSE)</f>
        <v>#N/A</v>
      </c>
      <c r="BC268" s="673"/>
      <c r="BD268" s="673" t="e">
        <f>W268-AZ268</f>
        <v>#N/A</v>
      </c>
    </row>
    <row r="269" spans="1:56">
      <c r="A269" s="674"/>
      <c r="B269" s="674"/>
      <c r="C269" s="674"/>
      <c r="D269" s="676" t="s">
        <v>86</v>
      </c>
      <c r="E269" s="676" t="s">
        <v>2364</v>
      </c>
      <c r="F269" s="676" t="s">
        <v>1389</v>
      </c>
      <c r="G269" s="505">
        <v>2022</v>
      </c>
      <c r="H269" s="335">
        <v>5</v>
      </c>
      <c r="I269" s="676">
        <v>2004044</v>
      </c>
      <c r="J269" s="677"/>
      <c r="K269" s="407" t="s">
        <v>2365</v>
      </c>
      <c r="L269" s="676" t="s">
        <v>2366</v>
      </c>
      <c r="M269" s="677">
        <v>44483</v>
      </c>
      <c r="N269" s="677">
        <v>44531</v>
      </c>
      <c r="O269" s="677"/>
      <c r="P269" s="677" t="s">
        <v>1335</v>
      </c>
      <c r="Q269" s="336"/>
      <c r="R269" s="336"/>
      <c r="S269" s="676" t="s">
        <v>88</v>
      </c>
      <c r="T269" s="335">
        <v>72</v>
      </c>
      <c r="U269" s="688"/>
      <c r="V269" s="729" t="s">
        <v>1072</v>
      </c>
      <c r="W269" s="676">
        <v>480</v>
      </c>
      <c r="X269" s="626">
        <v>232</v>
      </c>
      <c r="Y269" s="525">
        <f>W269*X269</f>
        <v>111360</v>
      </c>
      <c r="Z269" s="337">
        <v>0.45500000000000002</v>
      </c>
      <c r="AA269" s="682">
        <f>Y269*Z269</f>
        <v>50668.800000000003</v>
      </c>
      <c r="AB269" s="521"/>
      <c r="AC269" s="339">
        <v>0</v>
      </c>
      <c r="AD269" s="676"/>
      <c r="AE269" s="684"/>
      <c r="AF269" s="500">
        <f>AA269+AD269+AE269</f>
        <v>50668.800000000003</v>
      </c>
      <c r="AG269" s="676" t="s">
        <v>1982</v>
      </c>
      <c r="AH269" s="641">
        <v>100</v>
      </c>
      <c r="AI269" s="676">
        <v>0</v>
      </c>
      <c r="AJ269" s="676" t="s">
        <v>2331</v>
      </c>
      <c r="AK269" s="676" t="s">
        <v>2367</v>
      </c>
      <c r="AL269" s="696">
        <v>90248</v>
      </c>
      <c r="AM269" s="676" t="s">
        <v>52</v>
      </c>
      <c r="AN269" s="676" t="s">
        <v>50</v>
      </c>
      <c r="AO269" s="335" t="s">
        <v>1078</v>
      </c>
      <c r="AP269" s="684" t="s">
        <v>38</v>
      </c>
      <c r="AQ269" s="676" t="s">
        <v>37</v>
      </c>
      <c r="AR269" s="676"/>
      <c r="AS269" s="521"/>
      <c r="AT269" s="523" t="s">
        <v>1157</v>
      </c>
      <c r="AU269" s="523" t="s">
        <v>1078</v>
      </c>
      <c r="AV269" s="680"/>
      <c r="AW269" s="673">
        <f>U269</f>
        <v>0</v>
      </c>
      <c r="AX269" s="673" cm="1">
        <f t="array" ref="AX269">SUM(MID(0&amp;AW269,LARGE(INDEX(ISNUMBER(--MID(AW269,ROW($1:$8),1))*ROW($1:$8),),ROW($1:$8))+1,1)*10^ROW($1:$8)/10)</f>
        <v>0</v>
      </c>
      <c r="AY269" s="673" t="e">
        <f>VLOOKUP($AX269,'Item Master Data'!$A:$F,3,FALSE)</f>
        <v>#N/A</v>
      </c>
      <c r="AZ269" s="673" t="e">
        <f>VLOOKUP($AX269,'Item Master Data'!$A:$F,6,FALSE)</f>
        <v>#N/A</v>
      </c>
      <c r="BA269" s="673" t="e">
        <f>X269/BB269</f>
        <v>#N/A</v>
      </c>
      <c r="BB269" s="673" t="e">
        <f>VLOOKUP(AX269,'Item Master Data'!$A:$G,7,FALSE)</f>
        <v>#N/A</v>
      </c>
      <c r="BC269" s="673"/>
      <c r="BD269" s="673" t="e">
        <f>W269-AZ269</f>
        <v>#N/A</v>
      </c>
    </row>
    <row r="270" spans="1:56">
      <c r="A270" s="697"/>
      <c r="B270" s="558">
        <v>44579</v>
      </c>
      <c r="C270" s="558">
        <v>44579</v>
      </c>
      <c r="D270" s="687" t="s">
        <v>86</v>
      </c>
      <c r="E270" s="676" t="s">
        <v>1709</v>
      </c>
      <c r="F270" s="688"/>
      <c r="G270" s="505">
        <v>2022</v>
      </c>
      <c r="H270" s="676">
        <v>6</v>
      </c>
      <c r="I270" s="676">
        <v>2005120</v>
      </c>
      <c r="J270" s="336"/>
      <c r="K270" s="676">
        <v>4952</v>
      </c>
      <c r="L270" s="676" t="s">
        <v>1710</v>
      </c>
      <c r="M270" s="677">
        <v>44572</v>
      </c>
      <c r="N270" s="677">
        <v>44572</v>
      </c>
      <c r="O270" s="677"/>
      <c r="P270" s="677" t="s">
        <v>1711</v>
      </c>
      <c r="Q270" s="336"/>
      <c r="R270" s="336"/>
      <c r="S270" s="335" t="s">
        <v>1712</v>
      </c>
      <c r="T270" s="335">
        <v>60</v>
      </c>
      <c r="U270" s="688" t="s">
        <v>1713</v>
      </c>
      <c r="V270" s="676" t="s">
        <v>973</v>
      </c>
      <c r="W270" s="676">
        <v>400</v>
      </c>
      <c r="X270" s="626">
        <v>320</v>
      </c>
      <c r="Y270" s="525">
        <f>W270*X270</f>
        <v>128000</v>
      </c>
      <c r="Z270" s="337">
        <v>0.53999999999999992</v>
      </c>
      <c r="AA270" s="682">
        <f>Y270*Z270</f>
        <v>69119.999999999985</v>
      </c>
      <c r="AB270" s="682"/>
      <c r="AC270" s="339">
        <v>0</v>
      </c>
      <c r="AD270" s="676"/>
      <c r="AE270" s="676"/>
      <c r="AF270" s="500">
        <f>AA270+AD270+AE270</f>
        <v>69119.999999999985</v>
      </c>
      <c r="AG270" s="676" t="s">
        <v>1073</v>
      </c>
      <c r="AH270" s="676">
        <v>100</v>
      </c>
      <c r="AI270" s="676"/>
      <c r="AJ270" s="677" t="s">
        <v>1714</v>
      </c>
      <c r="AK270" s="677" t="s">
        <v>50</v>
      </c>
      <c r="AL270" s="685" t="s">
        <v>1715</v>
      </c>
      <c r="AM270" s="676" t="s">
        <v>52</v>
      </c>
      <c r="AN270" s="518" t="s">
        <v>50</v>
      </c>
      <c r="AO270" s="335" t="s">
        <v>1078</v>
      </c>
      <c r="AP270" s="684" t="s">
        <v>38</v>
      </c>
      <c r="AQ270" s="676" t="s">
        <v>37</v>
      </c>
      <c r="AR270" s="676"/>
      <c r="AS270" s="521"/>
      <c r="AT270" s="675" t="s">
        <v>1509</v>
      </c>
      <c r="AU270" s="675"/>
      <c r="AV270" s="680"/>
      <c r="AW270" s="673" t="str">
        <f>U270</f>
        <v>30368817F</v>
      </c>
      <c r="AX270" s="673" cm="1">
        <f t="array" ref="AX270">SUM(MID(0&amp;AW270,LARGE(INDEX(ISNUMBER(--MID(AW270,ROW($1:$8),1))*ROW($1:$8),),ROW($1:$8))+1,1)*10^ROW($1:$8)/10)</f>
        <v>30368817</v>
      </c>
      <c r="AY270" s="673" t="str">
        <f>VLOOKUP($AX270,'Item Master Data'!$A:$F,3,FALSE)</f>
        <v>Q.PEAK DUO BLK ML G9+</v>
      </c>
      <c r="AZ270" s="673">
        <f>VLOOKUP($AX270,'Item Master Data'!$A:$F,6,FALSE)</f>
        <v>380</v>
      </c>
      <c r="BA270" s="673">
        <f>X270/BB270</f>
        <v>10</v>
      </c>
      <c r="BB270" s="673">
        <f>VLOOKUP(AX270,'Item Master Data'!$A:$G,7,FALSE)</f>
        <v>32</v>
      </c>
      <c r="BC270" s="673"/>
      <c r="BD270" s="673">
        <f>W270-AZ270</f>
        <v>20</v>
      </c>
    </row>
    <row r="271" spans="1:56">
      <c r="A271" s="697"/>
      <c r="B271" s="558">
        <v>44629</v>
      </c>
      <c r="C271" s="558">
        <v>44629</v>
      </c>
      <c r="D271" s="687" t="s">
        <v>86</v>
      </c>
      <c r="E271" s="676"/>
      <c r="F271" s="688"/>
      <c r="G271" s="505">
        <v>2022</v>
      </c>
      <c r="H271" s="676">
        <v>6</v>
      </c>
      <c r="I271" s="676"/>
      <c r="J271" s="677"/>
      <c r="K271" s="676" t="s">
        <v>1765</v>
      </c>
      <c r="L271" s="676" t="s">
        <v>1717</v>
      </c>
      <c r="M271" s="677">
        <v>44480</v>
      </c>
      <c r="N271" s="677">
        <v>44715</v>
      </c>
      <c r="O271" s="677"/>
      <c r="P271" s="677"/>
      <c r="Q271" s="336"/>
      <c r="R271" s="336"/>
      <c r="S271" s="335" t="s">
        <v>88</v>
      </c>
      <c r="T271" s="335">
        <v>60</v>
      </c>
      <c r="U271" s="688"/>
      <c r="V271" s="676" t="s">
        <v>986</v>
      </c>
      <c r="W271" s="676">
        <v>360</v>
      </c>
      <c r="X271" s="626">
        <v>1664</v>
      </c>
      <c r="Y271" s="525">
        <f>W271*X271</f>
        <v>599040</v>
      </c>
      <c r="Z271" s="417">
        <v>0.53</v>
      </c>
      <c r="AA271" s="682">
        <f>Y271*Z271</f>
        <v>317491.20000000001</v>
      </c>
      <c r="AB271" s="682"/>
      <c r="AC271" s="339">
        <v>0</v>
      </c>
      <c r="AD271" s="676"/>
      <c r="AE271" s="676"/>
      <c r="AF271" s="500">
        <f>AA271+AD271+AE271</f>
        <v>317491.20000000001</v>
      </c>
      <c r="AG271" s="676" t="s">
        <v>1073</v>
      </c>
      <c r="AH271" s="676"/>
      <c r="AI271" s="676">
        <v>60</v>
      </c>
      <c r="AJ271" s="677" t="s">
        <v>1718</v>
      </c>
      <c r="AK271" s="677" t="s">
        <v>50</v>
      </c>
      <c r="AL271" s="685" t="s">
        <v>1753</v>
      </c>
      <c r="AM271" s="676" t="s">
        <v>52</v>
      </c>
      <c r="AN271" s="518" t="s">
        <v>50</v>
      </c>
      <c r="AO271" s="335" t="s">
        <v>1078</v>
      </c>
      <c r="AP271" s="684" t="s">
        <v>38</v>
      </c>
      <c r="AQ271" s="676" t="s">
        <v>37</v>
      </c>
      <c r="AR271" s="676"/>
      <c r="AS271" s="521"/>
      <c r="AT271" s="675" t="s">
        <v>1077</v>
      </c>
      <c r="AU271" s="675"/>
      <c r="AV271" s="680"/>
      <c r="AW271" s="673">
        <f>U271</f>
        <v>0</v>
      </c>
      <c r="AX271" s="673" cm="1">
        <f t="array" ref="AX271">SUM(MID(0&amp;AW271,LARGE(INDEX(ISNUMBER(--MID(AW271,ROW($1:$8),1))*ROW($1:$8),),ROW($1:$8))+1,1)*10^ROW($1:$8)/10)</f>
        <v>0</v>
      </c>
      <c r="AY271" s="673" t="e">
        <f>VLOOKUP($AX271,'Item Master Data'!$A:$F,3,FALSE)</f>
        <v>#N/A</v>
      </c>
      <c r="AZ271" s="673" t="e">
        <f>VLOOKUP($AX271,'Item Master Data'!$A:$F,6,FALSE)</f>
        <v>#N/A</v>
      </c>
      <c r="BA271" s="673" t="e">
        <f>X271/BB271</f>
        <v>#N/A</v>
      </c>
      <c r="BB271" s="673" t="e">
        <f>VLOOKUP(AX271,'Item Master Data'!$A:$G,7,FALSE)</f>
        <v>#N/A</v>
      </c>
      <c r="BC271" s="673"/>
      <c r="BD271" s="673" t="e">
        <f>W271-AZ271</f>
        <v>#N/A</v>
      </c>
    </row>
    <row r="272" spans="1:56">
      <c r="A272" s="697"/>
      <c r="B272" s="697"/>
      <c r="C272" s="697"/>
      <c r="D272" s="676" t="s">
        <v>86</v>
      </c>
      <c r="E272" s="676"/>
      <c r="F272" s="335"/>
      <c r="G272" s="505">
        <v>2022</v>
      </c>
      <c r="H272" s="676">
        <v>6</v>
      </c>
      <c r="I272" s="676"/>
      <c r="J272" s="336"/>
      <c r="K272" s="676" t="s">
        <v>1767</v>
      </c>
      <c r="L272" s="676" t="s">
        <v>1717</v>
      </c>
      <c r="M272" s="677">
        <v>44595</v>
      </c>
      <c r="N272" s="677">
        <v>44718</v>
      </c>
      <c r="O272" s="677"/>
      <c r="P272" s="677"/>
      <c r="Q272" s="336"/>
      <c r="R272" s="336"/>
      <c r="S272" s="335" t="s">
        <v>88</v>
      </c>
      <c r="T272" s="335">
        <v>60</v>
      </c>
      <c r="U272" s="335"/>
      <c r="V272" s="676" t="s">
        <v>973</v>
      </c>
      <c r="W272" s="676">
        <v>400</v>
      </c>
      <c r="X272" s="626">
        <v>768</v>
      </c>
      <c r="Y272" s="525">
        <f>W272*X272</f>
        <v>307200</v>
      </c>
      <c r="Z272" s="337">
        <v>0.55000000000000004</v>
      </c>
      <c r="AA272" s="682">
        <f>Y272*Z272</f>
        <v>168960</v>
      </c>
      <c r="AB272" s="682"/>
      <c r="AC272" s="339">
        <v>0</v>
      </c>
      <c r="AD272" s="692"/>
      <c r="AE272" s="684"/>
      <c r="AF272" s="500">
        <f>AA272+AD272+AE272</f>
        <v>168960</v>
      </c>
      <c r="AG272" s="676" t="s">
        <v>1073</v>
      </c>
      <c r="AH272" s="676"/>
      <c r="AI272" s="676">
        <v>60</v>
      </c>
      <c r="AJ272" s="676" t="s">
        <v>1718</v>
      </c>
      <c r="AK272" s="676" t="s">
        <v>1149</v>
      </c>
      <c r="AL272" s="676">
        <v>92806</v>
      </c>
      <c r="AM272" s="676" t="s">
        <v>52</v>
      </c>
      <c r="AN272" s="676"/>
      <c r="AO272" s="335" t="s">
        <v>1078</v>
      </c>
      <c r="AP272" s="684" t="s">
        <v>92</v>
      </c>
      <c r="AQ272" s="684" t="s">
        <v>37</v>
      </c>
      <c r="AR272" s="684" t="s">
        <v>1222</v>
      </c>
      <c r="AS272" s="694"/>
      <c r="AT272" s="675" t="s">
        <v>1509</v>
      </c>
      <c r="AU272" s="675"/>
      <c r="AV272" s="680">
        <v>0.5</v>
      </c>
      <c r="AW272" s="673">
        <f>U272</f>
        <v>0</v>
      </c>
      <c r="AX272" s="673" cm="1">
        <f t="array" ref="AX272">SUM(MID(0&amp;AW272,LARGE(INDEX(ISNUMBER(--MID(AW272,ROW($1:$8),1))*ROW($1:$8),),ROW($1:$8))+1,1)*10^ROW($1:$8)/10)</f>
        <v>0</v>
      </c>
      <c r="AY272" s="673" t="e">
        <f>VLOOKUP($AX272,'Item Master Data'!$A:$F,3,FALSE)</f>
        <v>#N/A</v>
      </c>
      <c r="AZ272" s="673" t="e">
        <f>VLOOKUP($AX272,'Item Master Data'!$A:$F,6,FALSE)</f>
        <v>#N/A</v>
      </c>
      <c r="BA272" s="673" t="e">
        <f>X272/BB272</f>
        <v>#N/A</v>
      </c>
      <c r="BB272" s="673" t="e">
        <f>VLOOKUP(AX272,'Item Master Data'!$A:$G,7,FALSE)</f>
        <v>#N/A</v>
      </c>
      <c r="BC272" s="673"/>
      <c r="BD272" s="673" t="e">
        <f>W272-AZ272</f>
        <v>#N/A</v>
      </c>
    </row>
    <row r="273" spans="1:56">
      <c r="A273" s="697"/>
      <c r="B273" s="697"/>
      <c r="C273" s="697"/>
      <c r="D273" s="676" t="s">
        <v>86</v>
      </c>
      <c r="E273" s="676"/>
      <c r="F273" s="335"/>
      <c r="G273" s="505">
        <v>2022</v>
      </c>
      <c r="H273" s="676">
        <v>6</v>
      </c>
      <c r="I273" s="676"/>
      <c r="J273" s="336"/>
      <c r="K273" s="676" t="s">
        <v>1766</v>
      </c>
      <c r="L273" s="676" t="s">
        <v>1717</v>
      </c>
      <c r="M273" s="677">
        <v>44595</v>
      </c>
      <c r="N273" s="677">
        <v>44683</v>
      </c>
      <c r="O273" s="677">
        <v>44714</v>
      </c>
      <c r="P273" s="677"/>
      <c r="Q273" s="336"/>
      <c r="R273" s="336"/>
      <c r="S273" s="335" t="s">
        <v>88</v>
      </c>
      <c r="T273" s="335">
        <v>60</v>
      </c>
      <c r="U273" s="335"/>
      <c r="V273" s="676" t="s">
        <v>1231</v>
      </c>
      <c r="W273" s="676">
        <v>360</v>
      </c>
      <c r="X273" s="626">
        <v>832</v>
      </c>
      <c r="Y273" s="525">
        <f>W273*X273</f>
        <v>299520</v>
      </c>
      <c r="Z273" s="337">
        <v>0.83000000000000007</v>
      </c>
      <c r="AA273" s="682">
        <f>Y273*Z273</f>
        <v>248601.60000000003</v>
      </c>
      <c r="AB273" s="682"/>
      <c r="AC273" s="339">
        <v>0</v>
      </c>
      <c r="AD273" s="692"/>
      <c r="AE273" s="684"/>
      <c r="AF273" s="500">
        <f>AA273+AD273+AE273</f>
        <v>248601.60000000003</v>
      </c>
      <c r="AG273" s="676" t="s">
        <v>1073</v>
      </c>
      <c r="AH273" s="676"/>
      <c r="AI273" s="676">
        <v>60</v>
      </c>
      <c r="AJ273" s="676" t="s">
        <v>1718</v>
      </c>
      <c r="AK273" s="676" t="s">
        <v>50</v>
      </c>
      <c r="AL273" s="676">
        <v>92806</v>
      </c>
      <c r="AM273" s="676" t="s">
        <v>52</v>
      </c>
      <c r="AN273" s="676"/>
      <c r="AO273" s="335" t="s">
        <v>1078</v>
      </c>
      <c r="AP273" s="684" t="s">
        <v>92</v>
      </c>
      <c r="AQ273" s="684" t="s">
        <v>37</v>
      </c>
      <c r="AR273" s="684" t="s">
        <v>1222</v>
      </c>
      <c r="AS273" s="694"/>
      <c r="AT273" s="675" t="s">
        <v>1509</v>
      </c>
      <c r="AU273" s="675"/>
      <c r="AV273" s="680">
        <v>0.5</v>
      </c>
      <c r="AW273" s="673">
        <f>U273</f>
        <v>0</v>
      </c>
      <c r="AX273" s="673" cm="1">
        <f t="array" ref="AX273">SUM(MID(0&amp;AW273,LARGE(INDEX(ISNUMBER(--MID(AW273,ROW($1:$8),1))*ROW($1:$8),),ROW($1:$8))+1,1)*10^ROW($1:$8)/10)</f>
        <v>0</v>
      </c>
      <c r="AY273" s="673" t="e">
        <f>VLOOKUP($AX273,'Item Master Data'!$A:$F,3,FALSE)</f>
        <v>#N/A</v>
      </c>
      <c r="AZ273" s="673" t="e">
        <f>VLOOKUP($AX273,'Item Master Data'!$A:$F,6,FALSE)</f>
        <v>#N/A</v>
      </c>
      <c r="BA273" s="673" t="e">
        <f>X273/BB273</f>
        <v>#N/A</v>
      </c>
      <c r="BB273" s="673" t="e">
        <f>VLOOKUP(AX273,'Item Master Data'!$A:$G,7,FALSE)</f>
        <v>#N/A</v>
      </c>
      <c r="BC273" s="673"/>
      <c r="BD273" s="673" t="e">
        <f>W273-AZ273</f>
        <v>#N/A</v>
      </c>
    </row>
    <row r="274" spans="1:56">
      <c r="A274" s="697"/>
      <c r="B274" s="558"/>
      <c r="C274" s="558"/>
      <c r="D274" s="687" t="s">
        <v>86</v>
      </c>
      <c r="E274" s="676"/>
      <c r="F274" s="688"/>
      <c r="G274" s="505">
        <v>2022</v>
      </c>
      <c r="H274" s="676">
        <v>6</v>
      </c>
      <c r="I274" s="676"/>
      <c r="J274" s="677"/>
      <c r="K274" s="676" t="s">
        <v>1758</v>
      </c>
      <c r="L274" s="676" t="s">
        <v>1717</v>
      </c>
      <c r="M274" s="677">
        <v>44615</v>
      </c>
      <c r="N274" s="677">
        <v>44735</v>
      </c>
      <c r="O274" s="677"/>
      <c r="P274" s="677"/>
      <c r="Q274" s="677"/>
      <c r="R274" s="677"/>
      <c r="S274" s="676" t="s">
        <v>88</v>
      </c>
      <c r="T274" s="676">
        <v>72</v>
      </c>
      <c r="U274" s="688"/>
      <c r="V274" s="676" t="s">
        <v>1114</v>
      </c>
      <c r="W274" s="676">
        <v>485</v>
      </c>
      <c r="X274" s="626">
        <v>638</v>
      </c>
      <c r="Y274" s="525">
        <f>W274*X274</f>
        <v>309430</v>
      </c>
      <c r="Z274" s="680">
        <v>0.50501030927835056</v>
      </c>
      <c r="AA274" s="682">
        <f>Y274*Z274</f>
        <v>156265.34000000003</v>
      </c>
      <c r="AB274" s="682"/>
      <c r="AC274" s="683">
        <v>0</v>
      </c>
      <c r="AD274" s="676"/>
      <c r="AE274" s="676"/>
      <c r="AF274" s="500">
        <f>AA274+AD274+AE274</f>
        <v>156265.34000000003</v>
      </c>
      <c r="AG274" s="676" t="s">
        <v>1073</v>
      </c>
      <c r="AH274" s="676"/>
      <c r="AI274" s="676">
        <v>60</v>
      </c>
      <c r="AJ274" s="677" t="s">
        <v>1718</v>
      </c>
      <c r="AK274" s="677" t="s">
        <v>50</v>
      </c>
      <c r="AL274" s="685" t="s">
        <v>1753</v>
      </c>
      <c r="AM274" s="676" t="s">
        <v>52</v>
      </c>
      <c r="AN274" s="518" t="s">
        <v>50</v>
      </c>
      <c r="AO274" s="676" t="s">
        <v>1078</v>
      </c>
      <c r="AP274" s="684" t="s">
        <v>38</v>
      </c>
      <c r="AQ274" s="676" t="s">
        <v>37</v>
      </c>
      <c r="AR274" s="676"/>
      <c r="AS274" s="521"/>
      <c r="AT274" s="675" t="s">
        <v>1077</v>
      </c>
      <c r="AU274" s="675"/>
      <c r="AV274" s="680">
        <v>0.52</v>
      </c>
      <c r="AW274" s="673">
        <f>U274</f>
        <v>0</v>
      </c>
      <c r="AX274" s="673" cm="1">
        <f t="array" ref="AX274">SUM(MID(0&amp;AW274,LARGE(INDEX(ISNUMBER(--MID(AW274,ROW($1:$8),1))*ROW($1:$8),),ROW($1:$8))+1,1)*10^ROW($1:$8)/10)</f>
        <v>0</v>
      </c>
      <c r="AY274" s="673" t="e">
        <f>VLOOKUP($AX274,'Item Master Data'!$A:$F,3,FALSE)</f>
        <v>#N/A</v>
      </c>
      <c r="AZ274" s="673" t="e">
        <f>VLOOKUP($AX274,'Item Master Data'!$A:$F,6,FALSE)</f>
        <v>#N/A</v>
      </c>
      <c r="BA274" s="673" t="e">
        <f>X274/BB274</f>
        <v>#N/A</v>
      </c>
      <c r="BB274" s="673" t="e">
        <f>VLOOKUP(AX274,'Item Master Data'!$A:$G,7,FALSE)</f>
        <v>#N/A</v>
      </c>
      <c r="BC274" s="673"/>
      <c r="BD274" s="673" t="e">
        <f>W274-AZ274</f>
        <v>#N/A</v>
      </c>
    </row>
    <row r="275" spans="1:56">
      <c r="A275" s="697"/>
      <c r="B275" s="558"/>
      <c r="C275" s="558"/>
      <c r="D275" s="687" t="s">
        <v>86</v>
      </c>
      <c r="E275" s="676" t="s">
        <v>1796</v>
      </c>
      <c r="F275" s="688"/>
      <c r="G275" s="505">
        <v>2022</v>
      </c>
      <c r="H275" s="676">
        <v>6</v>
      </c>
      <c r="I275" s="676"/>
      <c r="J275" s="336"/>
      <c r="K275" s="676" t="s">
        <v>1797</v>
      </c>
      <c r="L275" s="676" t="s">
        <v>1793</v>
      </c>
      <c r="M275" s="336">
        <v>44546</v>
      </c>
      <c r="N275" s="336">
        <v>44620</v>
      </c>
      <c r="O275" s="336">
        <v>44648</v>
      </c>
      <c r="P275" s="336"/>
      <c r="Q275" s="336"/>
      <c r="R275" s="336"/>
      <c r="S275" s="335" t="s">
        <v>88</v>
      </c>
      <c r="T275" s="335">
        <v>60</v>
      </c>
      <c r="U275" s="688"/>
      <c r="V275" s="335" t="s">
        <v>985</v>
      </c>
      <c r="W275" s="676">
        <v>400</v>
      </c>
      <c r="X275" s="626">
        <v>6752</v>
      </c>
      <c r="Y275" s="525">
        <f>W275*X275</f>
        <v>2700800</v>
      </c>
      <c r="Z275" s="680">
        <v>0.52</v>
      </c>
      <c r="AA275" s="682">
        <f>Y275*Z275</f>
        <v>1404416</v>
      </c>
      <c r="AB275" s="682"/>
      <c r="AC275" s="339"/>
      <c r="AD275" s="676"/>
      <c r="AE275" s="540"/>
      <c r="AF275" s="500">
        <f>AA275+AD275+AE275</f>
        <v>1404416</v>
      </c>
      <c r="AG275" s="335" t="s">
        <v>1073</v>
      </c>
      <c r="AH275" s="676"/>
      <c r="AI275" s="335">
        <v>60</v>
      </c>
      <c r="AJ275" s="677" t="s">
        <v>1795</v>
      </c>
      <c r="AK275" s="677" t="s">
        <v>50</v>
      </c>
      <c r="AL275" s="685">
        <v>93305</v>
      </c>
      <c r="AM275" s="335" t="s">
        <v>52</v>
      </c>
      <c r="AN275" s="518" t="s">
        <v>1076</v>
      </c>
      <c r="AO275" s="335" t="s">
        <v>1078</v>
      </c>
      <c r="AP275" s="684"/>
      <c r="AQ275" s="676" t="s">
        <v>37</v>
      </c>
      <c r="AR275" s="335" t="s">
        <v>1700</v>
      </c>
      <c r="AS275" s="521"/>
      <c r="AT275" s="675"/>
      <c r="AU275" s="675"/>
      <c r="AV275" s="680">
        <v>0.45500000000000002</v>
      </c>
      <c r="AW275" s="673">
        <f>U275</f>
        <v>0</v>
      </c>
      <c r="AX275" s="673" cm="1">
        <f t="array" ref="AX275">SUM(MID(0&amp;AW275,LARGE(INDEX(ISNUMBER(--MID(AW275,ROW($1:$8),1))*ROW($1:$8),),ROW($1:$8))+1,1)*10^ROW($1:$8)/10)</f>
        <v>0</v>
      </c>
      <c r="AY275" s="673" t="e">
        <f>VLOOKUP($AX275,'Item Master Data'!$A:$F,3,FALSE)</f>
        <v>#N/A</v>
      </c>
      <c r="AZ275" s="673" t="e">
        <f>VLOOKUP($AX275,'Item Master Data'!$A:$F,6,FALSE)</f>
        <v>#N/A</v>
      </c>
      <c r="BA275" s="673" t="e">
        <f>X275/BB275</f>
        <v>#N/A</v>
      </c>
      <c r="BB275" s="673" t="e">
        <f>VLOOKUP(AX275,'Item Master Data'!$A:$G,7,FALSE)</f>
        <v>#N/A</v>
      </c>
      <c r="BC275" s="673"/>
      <c r="BD275" s="673" t="e">
        <f>W275-AZ275</f>
        <v>#N/A</v>
      </c>
    </row>
    <row r="276" spans="1:56">
      <c r="A276" s="697"/>
      <c r="B276" s="558">
        <v>44615</v>
      </c>
      <c r="C276" s="697"/>
      <c r="D276" s="676" t="s">
        <v>86</v>
      </c>
      <c r="E276" s="390"/>
      <c r="F276" s="335"/>
      <c r="G276" s="505">
        <v>2022</v>
      </c>
      <c r="H276" s="676">
        <v>6</v>
      </c>
      <c r="I276" s="676"/>
      <c r="J276" s="336"/>
      <c r="K276" s="676" t="s">
        <v>1801</v>
      </c>
      <c r="L276" s="676" t="s">
        <v>1799</v>
      </c>
      <c r="M276" s="336">
        <v>44615</v>
      </c>
      <c r="N276" s="336">
        <v>44886</v>
      </c>
      <c r="O276" s="336"/>
      <c r="P276" s="677"/>
      <c r="Q276" s="336"/>
      <c r="R276" s="336"/>
      <c r="S276" s="335" t="s">
        <v>1729</v>
      </c>
      <c r="T276" s="335">
        <v>60</v>
      </c>
      <c r="U276" s="335"/>
      <c r="V276" s="688" t="s">
        <v>973</v>
      </c>
      <c r="W276" s="676">
        <v>400</v>
      </c>
      <c r="X276" s="626">
        <v>768</v>
      </c>
      <c r="Y276" s="525">
        <f>W276*X276</f>
        <v>307200</v>
      </c>
      <c r="Z276" s="337">
        <v>0.55000000000000004</v>
      </c>
      <c r="AA276" s="682">
        <f>Y276*Z276</f>
        <v>168960</v>
      </c>
      <c r="AB276" s="682"/>
      <c r="AC276" s="339">
        <v>0</v>
      </c>
      <c r="AD276" s="676"/>
      <c r="AE276" s="684"/>
      <c r="AF276" s="500">
        <f>AA276+AD276+AE276</f>
        <v>168960</v>
      </c>
      <c r="AG276" s="335" t="s">
        <v>1073</v>
      </c>
      <c r="AH276" s="676"/>
      <c r="AI276" s="335">
        <v>60</v>
      </c>
      <c r="AJ276" s="677" t="s">
        <v>1734</v>
      </c>
      <c r="AK276" s="685" t="s">
        <v>1731</v>
      </c>
      <c r="AL276" s="685" t="s">
        <v>1800</v>
      </c>
      <c r="AM276" s="335" t="s">
        <v>52</v>
      </c>
      <c r="AN276" s="518" t="s">
        <v>1076</v>
      </c>
      <c r="AO276" s="335" t="s">
        <v>1078</v>
      </c>
      <c r="AP276" s="688"/>
      <c r="AQ276" s="684" t="s">
        <v>37</v>
      </c>
      <c r="AR276" s="684"/>
      <c r="AS276" s="684"/>
      <c r="AT276" s="674"/>
      <c r="AU276" s="674"/>
      <c r="AV276" s="680">
        <v>0.5</v>
      </c>
      <c r="AW276" s="673">
        <f>U276</f>
        <v>0</v>
      </c>
      <c r="AX276" s="673" cm="1">
        <f t="array" ref="AX276">SUM(MID(0&amp;AW276,LARGE(INDEX(ISNUMBER(--MID(AW276,ROW($1:$8),1))*ROW($1:$8),),ROW($1:$8))+1,1)*10^ROW($1:$8)/10)</f>
        <v>0</v>
      </c>
      <c r="AY276" s="673" t="e">
        <f>VLOOKUP($AX276,'Item Master Data'!$A:$F,3,FALSE)</f>
        <v>#N/A</v>
      </c>
      <c r="AZ276" s="673" t="e">
        <f>VLOOKUP($AX276,'Item Master Data'!$A:$F,6,FALSE)</f>
        <v>#N/A</v>
      </c>
      <c r="BA276" s="673" t="e">
        <f>X276/BB276</f>
        <v>#N/A</v>
      </c>
      <c r="BB276" s="673" t="e">
        <f>VLOOKUP(AX276,'Item Master Data'!$A:$G,7,FALSE)</f>
        <v>#N/A</v>
      </c>
      <c r="BC276" s="673"/>
      <c r="BD276" s="673" t="e">
        <f>W276-AZ276</f>
        <v>#N/A</v>
      </c>
    </row>
    <row r="277" spans="1:56">
      <c r="A277" s="697"/>
      <c r="B277" s="558"/>
      <c r="C277" s="558"/>
      <c r="D277" s="687" t="s">
        <v>86</v>
      </c>
      <c r="E277" s="676"/>
      <c r="F277" s="688"/>
      <c r="G277" s="505">
        <v>2022</v>
      </c>
      <c r="H277" s="676">
        <v>6</v>
      </c>
      <c r="I277" s="676"/>
      <c r="J277" s="677"/>
      <c r="K277" s="676" t="s">
        <v>1813</v>
      </c>
      <c r="L277" s="676" t="s">
        <v>1811</v>
      </c>
      <c r="M277" s="336">
        <v>44524</v>
      </c>
      <c r="N277" s="336">
        <v>44620</v>
      </c>
      <c r="O277" s="336"/>
      <c r="P277" s="677"/>
      <c r="Q277" s="336"/>
      <c r="R277" s="336"/>
      <c r="S277" s="335" t="s">
        <v>1729</v>
      </c>
      <c r="T277" s="335">
        <v>60</v>
      </c>
      <c r="U277" s="688"/>
      <c r="V277" s="676" t="s">
        <v>973</v>
      </c>
      <c r="W277" s="676">
        <v>400</v>
      </c>
      <c r="X277" s="626">
        <v>768</v>
      </c>
      <c r="Y277" s="525">
        <f>W277*X277</f>
        <v>307200</v>
      </c>
      <c r="Z277" s="337">
        <v>0.55000000000000004</v>
      </c>
      <c r="AA277" s="682">
        <f>Y277*Z277</f>
        <v>168960</v>
      </c>
      <c r="AB277" s="682"/>
      <c r="AC277" s="339"/>
      <c r="AD277" s="676"/>
      <c r="AE277" s="676"/>
      <c r="AF277" s="500">
        <f>AA277+AD277+AE277</f>
        <v>168960</v>
      </c>
      <c r="AG277" s="335" t="s">
        <v>1073</v>
      </c>
      <c r="AH277" s="676"/>
      <c r="AI277" s="335">
        <v>60</v>
      </c>
      <c r="AJ277" s="677" t="s">
        <v>1812</v>
      </c>
      <c r="AK277" s="677" t="s">
        <v>1432</v>
      </c>
      <c r="AL277" s="685">
        <v>83642</v>
      </c>
      <c r="AM277" s="335" t="s">
        <v>52</v>
      </c>
      <c r="AN277" s="518" t="s">
        <v>1076</v>
      </c>
      <c r="AO277" s="335" t="s">
        <v>1078</v>
      </c>
      <c r="AP277" s="684"/>
      <c r="AQ277" s="676" t="s">
        <v>37</v>
      </c>
      <c r="AR277" s="335" t="s">
        <v>1297</v>
      </c>
      <c r="AS277" s="521"/>
      <c r="AT277" s="675"/>
      <c r="AU277" s="675"/>
      <c r="AV277" s="680">
        <v>0.49</v>
      </c>
      <c r="AW277" s="673">
        <f>U277</f>
        <v>0</v>
      </c>
      <c r="AX277" s="673" cm="1">
        <f t="array" ref="AX277">SUM(MID(0&amp;AW277,LARGE(INDEX(ISNUMBER(--MID(AW277,ROW($1:$8),1))*ROW($1:$8),),ROW($1:$8))+1,1)*10^ROW($1:$8)/10)</f>
        <v>0</v>
      </c>
      <c r="AY277" s="673" t="e">
        <f>VLOOKUP($AX277,'Item Master Data'!$A:$F,3,FALSE)</f>
        <v>#N/A</v>
      </c>
      <c r="AZ277" s="673" t="e">
        <f>VLOOKUP($AX277,'Item Master Data'!$A:$F,6,FALSE)</f>
        <v>#N/A</v>
      </c>
      <c r="BA277" s="673" t="e">
        <f>X277/BB277</f>
        <v>#N/A</v>
      </c>
      <c r="BB277" s="673" t="e">
        <f>VLOOKUP(AX277,'Item Master Data'!$A:$G,7,FALSE)</f>
        <v>#N/A</v>
      </c>
      <c r="BC277" s="673"/>
      <c r="BD277" s="673" t="e">
        <f>W277-AZ277</f>
        <v>#N/A</v>
      </c>
    </row>
    <row r="278" spans="1:56">
      <c r="A278" s="697"/>
      <c r="B278" s="558"/>
      <c r="C278" s="558"/>
      <c r="D278" s="687" t="s">
        <v>86</v>
      </c>
      <c r="E278" s="676"/>
      <c r="F278" s="688"/>
      <c r="G278" s="505">
        <v>2022</v>
      </c>
      <c r="H278" s="335">
        <v>6</v>
      </c>
      <c r="I278" s="676"/>
      <c r="J278" s="336"/>
      <c r="K278" s="335" t="s">
        <v>1814</v>
      </c>
      <c r="L278" s="676" t="s">
        <v>1811</v>
      </c>
      <c r="M278" s="336">
        <v>44524</v>
      </c>
      <c r="N278" s="336">
        <v>44620</v>
      </c>
      <c r="O278" s="336"/>
      <c r="P278" s="336"/>
      <c r="Q278" s="336"/>
      <c r="R278" s="336"/>
      <c r="S278" s="335" t="s">
        <v>1729</v>
      </c>
      <c r="T278" s="335">
        <v>60</v>
      </c>
      <c r="U278" s="688"/>
      <c r="V278" s="335" t="s">
        <v>973</v>
      </c>
      <c r="W278" s="676">
        <v>400</v>
      </c>
      <c r="X278" s="626">
        <v>768</v>
      </c>
      <c r="Y278" s="525">
        <f>W278*X278</f>
        <v>307200</v>
      </c>
      <c r="Z278" s="337">
        <v>0.55000000000000004</v>
      </c>
      <c r="AA278" s="682">
        <f>Y278*Z278</f>
        <v>168960</v>
      </c>
      <c r="AB278" s="682"/>
      <c r="AC278" s="339"/>
      <c r="AD278" s="676"/>
      <c r="AE278" s="676"/>
      <c r="AF278" s="500">
        <f>AA278+AD278+AE278</f>
        <v>168960</v>
      </c>
      <c r="AG278" s="335" t="s">
        <v>1073</v>
      </c>
      <c r="AH278" s="676"/>
      <c r="AI278" s="335">
        <v>60</v>
      </c>
      <c r="AJ278" s="677" t="s">
        <v>1812</v>
      </c>
      <c r="AK278" s="677" t="s">
        <v>1432</v>
      </c>
      <c r="AL278" s="685">
        <v>83642</v>
      </c>
      <c r="AM278" s="335" t="s">
        <v>52</v>
      </c>
      <c r="AN278" s="518" t="s">
        <v>1076</v>
      </c>
      <c r="AO278" s="335" t="s">
        <v>1078</v>
      </c>
      <c r="AP278" s="684"/>
      <c r="AQ278" s="676" t="s">
        <v>37</v>
      </c>
      <c r="AR278" s="335" t="s">
        <v>1297</v>
      </c>
      <c r="AS278" s="521"/>
      <c r="AT278" s="675"/>
      <c r="AU278" s="675"/>
      <c r="AV278" s="680">
        <v>0.49</v>
      </c>
      <c r="AW278" s="673">
        <f>U278</f>
        <v>0</v>
      </c>
      <c r="AX278" s="673" cm="1">
        <f t="array" ref="AX278">SUM(MID(0&amp;AW278,LARGE(INDEX(ISNUMBER(--MID(AW278,ROW($1:$8),1))*ROW($1:$8),),ROW($1:$8))+1,1)*10^ROW($1:$8)/10)</f>
        <v>0</v>
      </c>
      <c r="AY278" s="673" t="e">
        <f>VLOOKUP($AX278,'Item Master Data'!$A:$F,3,FALSE)</f>
        <v>#N/A</v>
      </c>
      <c r="AZ278" s="673" t="e">
        <f>VLOOKUP($AX278,'Item Master Data'!$A:$F,6,FALSE)</f>
        <v>#N/A</v>
      </c>
      <c r="BA278" s="673" t="e">
        <f>X278/BB278</f>
        <v>#N/A</v>
      </c>
      <c r="BB278" s="673" t="e">
        <f>VLOOKUP(AX278,'Item Master Data'!$A:$G,7,FALSE)</f>
        <v>#N/A</v>
      </c>
      <c r="BC278" s="673"/>
      <c r="BD278" s="673" t="e">
        <f>W278-AZ278</f>
        <v>#N/A</v>
      </c>
    </row>
    <row r="279" spans="1:56">
      <c r="A279" s="697"/>
      <c r="B279" s="558">
        <v>44608</v>
      </c>
      <c r="C279" s="697"/>
      <c r="D279" s="676" t="s">
        <v>86</v>
      </c>
      <c r="E279" s="676"/>
      <c r="F279" s="676"/>
      <c r="G279" s="505">
        <v>2022</v>
      </c>
      <c r="H279" s="676">
        <v>6</v>
      </c>
      <c r="I279" s="676"/>
      <c r="J279" s="535"/>
      <c r="K279" s="676" t="s">
        <v>1815</v>
      </c>
      <c r="L279" s="676" t="s">
        <v>1816</v>
      </c>
      <c r="M279" s="535">
        <v>44621</v>
      </c>
      <c r="N279" s="535">
        <v>44727</v>
      </c>
      <c r="O279" s="535"/>
      <c r="P279" s="535"/>
      <c r="Q279" s="535"/>
      <c r="R279" s="535"/>
      <c r="S279" s="335" t="s">
        <v>1729</v>
      </c>
      <c r="T279" s="639">
        <v>60</v>
      </c>
      <c r="U279" s="676" t="s">
        <v>1113</v>
      </c>
      <c r="V279" s="688" t="s">
        <v>973</v>
      </c>
      <c r="W279" s="676">
        <v>400</v>
      </c>
      <c r="X279" s="536">
        <v>768</v>
      </c>
      <c r="Y279" s="525">
        <f>W279*X279</f>
        <v>307200</v>
      </c>
      <c r="Z279" s="337">
        <v>0.55000000000000004</v>
      </c>
      <c r="AA279" s="682">
        <f>Y279*Z279</f>
        <v>168960</v>
      </c>
      <c r="AB279" s="521"/>
      <c r="AC279" s="339">
        <v>0</v>
      </c>
      <c r="AD279" s="676"/>
      <c r="AE279" s="684"/>
      <c r="AF279" s="500">
        <f>AA279+AD279+AE279</f>
        <v>168960</v>
      </c>
      <c r="AG279" s="335" t="s">
        <v>1073</v>
      </c>
      <c r="AH279" s="641">
        <v>100</v>
      </c>
      <c r="AI279" s="335">
        <v>0</v>
      </c>
      <c r="AJ279" s="676" t="s">
        <v>1817</v>
      </c>
      <c r="AK279" s="676" t="s">
        <v>1818</v>
      </c>
      <c r="AL279" s="696">
        <v>59715</v>
      </c>
      <c r="AM279" s="335" t="s">
        <v>52</v>
      </c>
      <c r="AN279" s="518"/>
      <c r="AO279" s="335" t="s">
        <v>1078</v>
      </c>
      <c r="AP279" s="676"/>
      <c r="AQ279" s="676" t="s">
        <v>37</v>
      </c>
      <c r="AR279" s="335" t="s">
        <v>1222</v>
      </c>
      <c r="AS279" s="559"/>
      <c r="AT279" s="523"/>
      <c r="AU279" s="523"/>
      <c r="AV279" s="680">
        <v>0.53</v>
      </c>
      <c r="AW279" s="673" t="str">
        <f>U279</f>
        <v>TBD</v>
      </c>
      <c r="AX279" s="673" cm="1">
        <f t="array" ref="AX279">SUM(MID(0&amp;AW279,LARGE(INDEX(ISNUMBER(--MID(AW279,ROW($1:$8),1))*ROW($1:$8),),ROW($1:$8))+1,1)*10^ROW($1:$8)/10)</f>
        <v>0</v>
      </c>
      <c r="AY279" s="673" t="e">
        <f>VLOOKUP($AX279,'Item Master Data'!$A:$F,3,FALSE)</f>
        <v>#N/A</v>
      </c>
      <c r="AZ279" s="673" t="e">
        <f>VLOOKUP($AX279,'Item Master Data'!$A:$F,6,FALSE)</f>
        <v>#N/A</v>
      </c>
      <c r="BA279" s="673" t="e">
        <f>X279/BB279</f>
        <v>#N/A</v>
      </c>
      <c r="BB279" s="673" t="e">
        <f>VLOOKUP(AX279,'Item Master Data'!$A:$G,7,FALSE)</f>
        <v>#N/A</v>
      </c>
      <c r="BC279" s="673"/>
      <c r="BD279" s="673" t="e">
        <f>W279-AZ279</f>
        <v>#N/A</v>
      </c>
    </row>
    <row r="280" spans="1:56">
      <c r="A280" s="697"/>
      <c r="B280" s="558">
        <v>44628</v>
      </c>
      <c r="C280" s="558">
        <v>44628</v>
      </c>
      <c r="D280" s="687" t="s">
        <v>86</v>
      </c>
      <c r="E280" s="676"/>
      <c r="F280" s="688"/>
      <c r="G280" s="505">
        <v>2022</v>
      </c>
      <c r="H280" s="676">
        <v>6</v>
      </c>
      <c r="I280" s="676"/>
      <c r="J280" s="677"/>
      <c r="K280" s="676" t="s">
        <v>1834</v>
      </c>
      <c r="L280" s="676" t="s">
        <v>1829</v>
      </c>
      <c r="M280" s="336">
        <v>44568</v>
      </c>
      <c r="N280" s="336">
        <v>44713</v>
      </c>
      <c r="O280" s="336"/>
      <c r="P280" s="336"/>
      <c r="Q280" s="336"/>
      <c r="R280" s="336"/>
      <c r="S280" s="335" t="s">
        <v>1712</v>
      </c>
      <c r="T280" s="335">
        <v>60</v>
      </c>
      <c r="U280" s="688">
        <v>49401139</v>
      </c>
      <c r="V280" s="335" t="s">
        <v>1231</v>
      </c>
      <c r="W280" s="676">
        <v>360</v>
      </c>
      <c r="X280" s="626">
        <v>676</v>
      </c>
      <c r="Y280" s="525">
        <f>W280*X280</f>
        <v>243360</v>
      </c>
      <c r="Z280" s="337">
        <v>0.83000000000000007</v>
      </c>
      <c r="AA280" s="682">
        <f>Y280*Z280</f>
        <v>201988.80000000002</v>
      </c>
      <c r="AB280" s="682"/>
      <c r="AC280" s="339">
        <v>0</v>
      </c>
      <c r="AD280" s="676"/>
      <c r="AE280" s="676"/>
      <c r="AF280" s="500">
        <f>AA280+AD280+AE280</f>
        <v>201988.80000000002</v>
      </c>
      <c r="AG280" s="335" t="s">
        <v>1073</v>
      </c>
      <c r="AH280" s="676"/>
      <c r="AI280" s="335">
        <v>60</v>
      </c>
      <c r="AJ280" s="677" t="s">
        <v>1830</v>
      </c>
      <c r="AK280" s="677" t="s">
        <v>50</v>
      </c>
      <c r="AL280" s="685">
        <v>91311</v>
      </c>
      <c r="AM280" s="335" t="s">
        <v>52</v>
      </c>
      <c r="AN280" s="518" t="s">
        <v>1076</v>
      </c>
      <c r="AO280" s="335" t="s">
        <v>1078</v>
      </c>
      <c r="AP280" s="684"/>
      <c r="AQ280" s="676" t="s">
        <v>37</v>
      </c>
      <c r="AR280" s="335"/>
      <c r="AS280" s="521"/>
      <c r="AT280" s="675"/>
      <c r="AU280" s="675"/>
      <c r="AV280" s="680">
        <v>0.72</v>
      </c>
      <c r="AW280" s="673">
        <f>U280</f>
        <v>49401139</v>
      </c>
      <c r="AX280" s="673" cm="1">
        <f t="array" ref="AX280">SUM(MID(0&amp;AW280,LARGE(INDEX(ISNUMBER(--MID(AW280,ROW($1:$8),1))*ROW($1:$8),),ROW($1:$8))+1,1)*10^ROW($1:$8)/10)</f>
        <v>49401139</v>
      </c>
      <c r="AY280" s="673" t="str">
        <f>VLOOKUP($AX280,'Item Master Data'!$A:$F,3,FALSE)</f>
        <v>Q.PEAK DUO BLK ML G10.a+</v>
      </c>
      <c r="AZ280" s="673">
        <f>VLOOKUP($AX280,'Item Master Data'!$A:$F,6,FALSE)</f>
        <v>395</v>
      </c>
      <c r="BA280" s="673">
        <f>X280/BB280</f>
        <v>21.125</v>
      </c>
      <c r="BB280" s="673">
        <f>VLOOKUP(AX280,'Item Master Data'!$A:$G,7,FALSE)</f>
        <v>32</v>
      </c>
      <c r="BC280" s="673"/>
      <c r="BD280" s="673">
        <f>W280-AZ280</f>
        <v>-35</v>
      </c>
    </row>
    <row r="281" spans="1:56">
      <c r="A281" s="697"/>
      <c r="B281" s="558"/>
      <c r="C281" s="558"/>
      <c r="D281" s="687" t="s">
        <v>86</v>
      </c>
      <c r="E281" s="676"/>
      <c r="F281" s="688"/>
      <c r="G281" s="505">
        <v>2022</v>
      </c>
      <c r="H281" s="676">
        <v>6</v>
      </c>
      <c r="I281" s="676"/>
      <c r="J281" s="677"/>
      <c r="K281" s="676" t="s">
        <v>1915</v>
      </c>
      <c r="L281" s="676" t="s">
        <v>1863</v>
      </c>
      <c r="M281" s="677">
        <v>44574</v>
      </c>
      <c r="N281" s="677">
        <v>44682</v>
      </c>
      <c r="O281" s="677">
        <v>44713</v>
      </c>
      <c r="P281" s="677"/>
      <c r="Q281" s="677"/>
      <c r="R281" s="677"/>
      <c r="S281" s="676" t="s">
        <v>1729</v>
      </c>
      <c r="T281" s="676">
        <v>60</v>
      </c>
      <c r="U281" s="688"/>
      <c r="V281" s="676" t="s">
        <v>973</v>
      </c>
      <c r="W281" s="676">
        <v>400</v>
      </c>
      <c r="X281" s="626">
        <v>1920</v>
      </c>
      <c r="Y281" s="525">
        <f>W281*X281</f>
        <v>768000</v>
      </c>
      <c r="Z281" s="337">
        <v>0.52</v>
      </c>
      <c r="AA281" s="682">
        <f>Y281*Z281</f>
        <v>399360</v>
      </c>
      <c r="AB281" s="682"/>
      <c r="AC281" s="339">
        <v>0</v>
      </c>
      <c r="AD281" s="676"/>
      <c r="AE281" s="676"/>
      <c r="AF281" s="500">
        <f>AA281+AD281+AE281</f>
        <v>399360</v>
      </c>
      <c r="AG281" s="335" t="s">
        <v>1073</v>
      </c>
      <c r="AH281" s="676"/>
      <c r="AI281" s="335">
        <v>60</v>
      </c>
      <c r="AJ281" s="677" t="s">
        <v>1884</v>
      </c>
      <c r="AK281" s="677" t="s">
        <v>50</v>
      </c>
      <c r="AL281" s="685" t="s">
        <v>1885</v>
      </c>
      <c r="AM281" s="335" t="s">
        <v>52</v>
      </c>
      <c r="AN281" s="518" t="s">
        <v>1076</v>
      </c>
      <c r="AO281" s="335" t="s">
        <v>1078</v>
      </c>
      <c r="AP281" s="684"/>
      <c r="AQ281" s="676" t="s">
        <v>37</v>
      </c>
      <c r="AR281" s="335" t="s">
        <v>1222</v>
      </c>
      <c r="AS281" s="521"/>
      <c r="AT281" s="675" t="s">
        <v>1509</v>
      </c>
      <c r="AU281" s="675"/>
      <c r="AV281" s="680">
        <v>0.52</v>
      </c>
      <c r="AW281" s="673">
        <f>U281</f>
        <v>0</v>
      </c>
      <c r="AX281" s="673" cm="1">
        <f t="array" ref="AX281">SUM(MID(0&amp;AW281,LARGE(INDEX(ISNUMBER(--MID(AW281,ROW($1:$8),1))*ROW($1:$8),),ROW($1:$8))+1,1)*10^ROW($1:$8)/10)</f>
        <v>0</v>
      </c>
      <c r="AY281" s="673" t="e">
        <f>VLOOKUP($AX281,'Item Master Data'!$A:$F,3,FALSE)</f>
        <v>#N/A</v>
      </c>
      <c r="AZ281" s="673" t="e">
        <f>VLOOKUP($AX281,'Item Master Data'!$A:$F,6,FALSE)</f>
        <v>#N/A</v>
      </c>
      <c r="BA281" s="673" t="e">
        <f>X281/BB281</f>
        <v>#N/A</v>
      </c>
      <c r="BB281" s="673" t="e">
        <f>VLOOKUP(AX281,'Item Master Data'!$A:$G,7,FALSE)</f>
        <v>#N/A</v>
      </c>
      <c r="BC281" s="673"/>
      <c r="BD281" s="673" t="e">
        <f>W281-AZ281</f>
        <v>#N/A</v>
      </c>
    </row>
    <row r="282" spans="1:56">
      <c r="A282" s="697"/>
      <c r="B282" s="558"/>
      <c r="C282" s="558"/>
      <c r="D282" s="687" t="s">
        <v>86</v>
      </c>
      <c r="E282" s="676"/>
      <c r="F282" s="688"/>
      <c r="G282" s="505">
        <v>2022</v>
      </c>
      <c r="H282" s="335">
        <v>6</v>
      </c>
      <c r="I282" s="676"/>
      <c r="J282" s="336"/>
      <c r="K282" s="676" t="s">
        <v>1915</v>
      </c>
      <c r="L282" s="676" t="s">
        <v>1863</v>
      </c>
      <c r="M282" s="336">
        <v>44574</v>
      </c>
      <c r="N282" s="336">
        <v>44682</v>
      </c>
      <c r="O282" s="336">
        <v>44713</v>
      </c>
      <c r="P282" s="336"/>
      <c r="Q282" s="336"/>
      <c r="R282" s="336"/>
      <c r="S282" s="335" t="s">
        <v>1729</v>
      </c>
      <c r="T282" s="335">
        <v>60</v>
      </c>
      <c r="U282" s="688"/>
      <c r="V282" s="335" t="s">
        <v>986</v>
      </c>
      <c r="W282" s="676">
        <v>360</v>
      </c>
      <c r="X282" s="626">
        <v>1536</v>
      </c>
      <c r="Y282" s="525">
        <f>W282*X282</f>
        <v>552960</v>
      </c>
      <c r="Z282" s="337">
        <v>0.5</v>
      </c>
      <c r="AA282" s="682">
        <f>Y282*Z282</f>
        <v>276480</v>
      </c>
      <c r="AB282" s="682"/>
      <c r="AC282" s="339">
        <v>0</v>
      </c>
      <c r="AD282" s="676"/>
      <c r="AE282" s="676"/>
      <c r="AF282" s="500">
        <f>AA282+AD282+AE282</f>
        <v>276480</v>
      </c>
      <c r="AG282" s="676" t="s">
        <v>1073</v>
      </c>
      <c r="AH282" s="676"/>
      <c r="AI282" s="676">
        <v>60</v>
      </c>
      <c r="AJ282" s="677" t="s">
        <v>1884</v>
      </c>
      <c r="AK282" s="677" t="s">
        <v>50</v>
      </c>
      <c r="AL282" s="685" t="s">
        <v>1885</v>
      </c>
      <c r="AM282" s="676" t="s">
        <v>52</v>
      </c>
      <c r="AN282" s="518" t="s">
        <v>1076</v>
      </c>
      <c r="AO282" s="335" t="s">
        <v>1078</v>
      </c>
      <c r="AP282" s="684"/>
      <c r="AQ282" s="676" t="s">
        <v>37</v>
      </c>
      <c r="AR282" s="335" t="s">
        <v>1222</v>
      </c>
      <c r="AS282" s="521"/>
      <c r="AT282" s="675" t="s">
        <v>1509</v>
      </c>
      <c r="AU282" s="675"/>
      <c r="AV282" s="680">
        <v>0.5</v>
      </c>
      <c r="AW282" s="673">
        <f>U282</f>
        <v>0</v>
      </c>
      <c r="AX282" s="673" cm="1">
        <f t="array" ref="AX282">SUM(MID(0&amp;AW282,LARGE(INDEX(ISNUMBER(--MID(AW282,ROW($1:$8),1))*ROW($1:$8),),ROW($1:$8))+1,1)*10^ROW($1:$8)/10)</f>
        <v>0</v>
      </c>
      <c r="AY282" s="673" t="e">
        <f>VLOOKUP($AX282,'Item Master Data'!$A:$F,3,FALSE)</f>
        <v>#N/A</v>
      </c>
      <c r="AZ282" s="673" t="e">
        <f>VLOOKUP($AX282,'Item Master Data'!$A:$F,6,FALSE)</f>
        <v>#N/A</v>
      </c>
      <c r="BA282" s="673" t="e">
        <f>X282/BB282</f>
        <v>#N/A</v>
      </c>
      <c r="BB282" s="673" t="e">
        <f>VLOOKUP(AX282,'Item Master Data'!$A:$G,7,FALSE)</f>
        <v>#N/A</v>
      </c>
      <c r="BC282" s="673"/>
      <c r="BD282" s="673" t="e">
        <f>W282-AZ282</f>
        <v>#N/A</v>
      </c>
    </row>
    <row r="283" spans="1:56">
      <c r="A283" s="697"/>
      <c r="B283" s="558">
        <v>44530</v>
      </c>
      <c r="C283" s="558"/>
      <c r="D283" s="687" t="s">
        <v>86</v>
      </c>
      <c r="E283" s="676" t="s">
        <v>1952</v>
      </c>
      <c r="F283" s="688" t="s">
        <v>87</v>
      </c>
      <c r="G283" s="505">
        <v>2022</v>
      </c>
      <c r="H283" s="335">
        <v>6</v>
      </c>
      <c r="I283" s="676"/>
      <c r="J283" s="336"/>
      <c r="K283" s="335" t="s">
        <v>1953</v>
      </c>
      <c r="L283" s="676" t="s">
        <v>1873</v>
      </c>
      <c r="M283" s="336">
        <v>44487</v>
      </c>
      <c r="N283" s="336">
        <v>44599</v>
      </c>
      <c r="O283" s="336"/>
      <c r="P283" s="336" t="s">
        <v>1954</v>
      </c>
      <c r="Q283" s="336"/>
      <c r="R283" s="336"/>
      <c r="S283" s="335" t="s">
        <v>1712</v>
      </c>
      <c r="T283" s="335">
        <v>72</v>
      </c>
      <c r="U283" s="688"/>
      <c r="V283" s="335" t="s">
        <v>1955</v>
      </c>
      <c r="W283" s="676">
        <v>485</v>
      </c>
      <c r="X283" s="626">
        <v>696</v>
      </c>
      <c r="Y283" s="525">
        <f>W283*X283</f>
        <v>337560</v>
      </c>
      <c r="Z283" s="337">
        <v>0.47</v>
      </c>
      <c r="AA283" s="682">
        <f>Y283*Z283</f>
        <v>158653.19999999998</v>
      </c>
      <c r="AB283" s="682"/>
      <c r="AC283" s="339">
        <v>0</v>
      </c>
      <c r="AD283" s="676"/>
      <c r="AE283" s="676"/>
      <c r="AF283" s="500">
        <f>AA283+AD283+AE283</f>
        <v>158653.19999999998</v>
      </c>
      <c r="AG283" s="676" t="s">
        <v>1073</v>
      </c>
      <c r="AH283" s="676"/>
      <c r="AI283" s="676">
        <v>60</v>
      </c>
      <c r="AJ283" s="677" t="s">
        <v>1956</v>
      </c>
      <c r="AK283" s="677" t="s">
        <v>50</v>
      </c>
      <c r="AL283" s="685" t="s">
        <v>1957</v>
      </c>
      <c r="AM283" s="676" t="s">
        <v>52</v>
      </c>
      <c r="AN283" s="518"/>
      <c r="AO283" s="335" t="s">
        <v>1078</v>
      </c>
      <c r="AP283" s="684" t="s">
        <v>38</v>
      </c>
      <c r="AQ283" s="676" t="s">
        <v>1090</v>
      </c>
      <c r="AR283" s="335"/>
      <c r="AS283" s="521"/>
      <c r="AT283" s="675"/>
      <c r="AU283" s="675"/>
      <c r="AV283" s="680"/>
      <c r="AW283" s="673">
        <f>U283</f>
        <v>0</v>
      </c>
      <c r="AX283" s="673" cm="1">
        <f t="array" ref="AX283">SUM(MID(0&amp;AW283,LARGE(INDEX(ISNUMBER(--MID(AW283,ROW($1:$8),1))*ROW($1:$8),),ROW($1:$8))+1,1)*10^ROW($1:$8)/10)</f>
        <v>0</v>
      </c>
      <c r="AY283" s="673" t="e">
        <f>VLOOKUP($AX283,'Item Master Data'!$A:$F,3,FALSE)</f>
        <v>#N/A</v>
      </c>
      <c r="AZ283" s="673" t="e">
        <f>VLOOKUP($AX283,'Item Master Data'!$A:$F,6,FALSE)</f>
        <v>#N/A</v>
      </c>
      <c r="BA283" s="673" t="e">
        <f>X283/BB283</f>
        <v>#N/A</v>
      </c>
      <c r="BB283" s="673" t="e">
        <f>VLOOKUP(AX283,'Item Master Data'!$A:$G,7,FALSE)</f>
        <v>#N/A</v>
      </c>
      <c r="BC283" s="673"/>
      <c r="BD283" s="673" t="e">
        <f>W283-AZ283</f>
        <v>#N/A</v>
      </c>
    </row>
    <row r="284" spans="1:56">
      <c r="A284" s="697"/>
      <c r="B284" s="558">
        <v>44530</v>
      </c>
      <c r="C284" s="558">
        <v>44530</v>
      </c>
      <c r="D284" s="687" t="s">
        <v>86</v>
      </c>
      <c r="E284" s="676" t="s">
        <v>1959</v>
      </c>
      <c r="F284" s="688" t="s">
        <v>87</v>
      </c>
      <c r="G284" s="505">
        <v>2022</v>
      </c>
      <c r="H284" s="676">
        <v>6</v>
      </c>
      <c r="I284" s="676"/>
      <c r="J284" s="677"/>
      <c r="K284" s="676" t="s">
        <v>1960</v>
      </c>
      <c r="L284" s="676" t="s">
        <v>1873</v>
      </c>
      <c r="M284" s="677">
        <v>44519</v>
      </c>
      <c r="N284" s="677">
        <v>44519</v>
      </c>
      <c r="O284" s="677"/>
      <c r="P284" s="677" t="s">
        <v>1954</v>
      </c>
      <c r="Q284" s="677"/>
      <c r="R284" s="677"/>
      <c r="S284" s="676" t="s">
        <v>1712</v>
      </c>
      <c r="T284" s="676">
        <v>72</v>
      </c>
      <c r="U284" s="688"/>
      <c r="V284" s="676" t="s">
        <v>1961</v>
      </c>
      <c r="W284" s="676">
        <v>485</v>
      </c>
      <c r="X284" s="626">
        <v>928</v>
      </c>
      <c r="Y284" s="525">
        <f>W284*X284</f>
        <v>450080</v>
      </c>
      <c r="Z284" s="337">
        <v>0.47501030927835053</v>
      </c>
      <c r="AA284" s="682">
        <f>Y284*Z284</f>
        <v>213792.64000000001</v>
      </c>
      <c r="AB284" s="682"/>
      <c r="AC284" s="339">
        <v>0</v>
      </c>
      <c r="AD284" s="676"/>
      <c r="AE284" s="676"/>
      <c r="AF284" s="500">
        <f>AA284+AD284+AE284</f>
        <v>213792.64000000001</v>
      </c>
      <c r="AG284" s="676" t="s">
        <v>1073</v>
      </c>
      <c r="AH284" s="676"/>
      <c r="AI284" s="676">
        <v>60</v>
      </c>
      <c r="AJ284" s="677" t="s">
        <v>1956</v>
      </c>
      <c r="AK284" s="677" t="s">
        <v>50</v>
      </c>
      <c r="AL284" s="685" t="s">
        <v>1962</v>
      </c>
      <c r="AM284" s="676" t="s">
        <v>52</v>
      </c>
      <c r="AN284" s="518"/>
      <c r="AO284" s="335" t="s">
        <v>1078</v>
      </c>
      <c r="AP284" s="684" t="s">
        <v>38</v>
      </c>
      <c r="AQ284" s="676" t="s">
        <v>1090</v>
      </c>
      <c r="AR284" s="335"/>
      <c r="AS284" s="521"/>
      <c r="AT284" s="675"/>
      <c r="AU284" s="675"/>
      <c r="AV284" s="680"/>
      <c r="AW284" s="673">
        <f>U284</f>
        <v>0</v>
      </c>
      <c r="AX284" s="673" cm="1">
        <f t="array" ref="AX284">SUM(MID(0&amp;AW284,LARGE(INDEX(ISNUMBER(--MID(AW284,ROW($1:$8),1))*ROW($1:$8),),ROW($1:$8))+1,1)*10^ROW($1:$8)/10)</f>
        <v>0</v>
      </c>
      <c r="AY284" s="673" t="e">
        <f>VLOOKUP($AX284,'Item Master Data'!$A:$F,3,FALSE)</f>
        <v>#N/A</v>
      </c>
      <c r="AZ284" s="673" t="e">
        <f>VLOOKUP($AX284,'Item Master Data'!$A:$F,6,FALSE)</f>
        <v>#N/A</v>
      </c>
      <c r="BA284" s="673" t="e">
        <f>X284/BB284</f>
        <v>#N/A</v>
      </c>
      <c r="BB284" s="673" t="e">
        <f>VLOOKUP(AX284,'Item Master Data'!$A:$G,7,FALSE)</f>
        <v>#N/A</v>
      </c>
      <c r="BC284" s="673"/>
      <c r="BD284" s="673" t="e">
        <f>W284-AZ284</f>
        <v>#N/A</v>
      </c>
    </row>
    <row r="285" spans="1:56">
      <c r="A285" s="697"/>
      <c r="B285" s="697"/>
      <c r="C285" s="697"/>
      <c r="D285" s="676" t="s">
        <v>86</v>
      </c>
      <c r="E285" s="676"/>
      <c r="F285" s="676"/>
      <c r="G285" s="505">
        <v>2022</v>
      </c>
      <c r="H285" s="676">
        <v>6</v>
      </c>
      <c r="I285" s="676"/>
      <c r="J285" s="677"/>
      <c r="K285" s="676" t="s">
        <v>1977</v>
      </c>
      <c r="L285" s="676" t="s">
        <v>1873</v>
      </c>
      <c r="M285" s="336">
        <v>44558</v>
      </c>
      <c r="N285" s="336">
        <v>44679</v>
      </c>
      <c r="O285" s="336"/>
      <c r="P285" s="336"/>
      <c r="Q285" s="336"/>
      <c r="R285" s="676"/>
      <c r="S285" s="335" t="s">
        <v>1712</v>
      </c>
      <c r="T285" s="335">
        <v>60</v>
      </c>
      <c r="U285" s="676"/>
      <c r="V285" s="335" t="s">
        <v>1231</v>
      </c>
      <c r="W285" s="676">
        <v>360</v>
      </c>
      <c r="X285" s="626">
        <v>676</v>
      </c>
      <c r="Y285" s="525">
        <f>W285*X285</f>
        <v>243360</v>
      </c>
      <c r="Z285" s="337">
        <v>0.83000000000000007</v>
      </c>
      <c r="AA285" s="682">
        <f>Y285*Z285</f>
        <v>201988.80000000002</v>
      </c>
      <c r="AB285" s="682"/>
      <c r="AC285" s="339">
        <v>0</v>
      </c>
      <c r="AD285" s="676"/>
      <c r="AE285" s="676"/>
      <c r="AF285" s="500">
        <f>AA285+AD285+AE285</f>
        <v>201988.80000000002</v>
      </c>
      <c r="AG285" s="676" t="s">
        <v>1073</v>
      </c>
      <c r="AH285" s="676"/>
      <c r="AI285" s="676">
        <v>60</v>
      </c>
      <c r="AJ285" s="677" t="s">
        <v>1891</v>
      </c>
      <c r="AK285" s="677" t="s">
        <v>50</v>
      </c>
      <c r="AL285" s="685" t="s">
        <v>1901</v>
      </c>
      <c r="AM285" s="676" t="s">
        <v>52</v>
      </c>
      <c r="AN285" s="688"/>
      <c r="AO285" s="335" t="s">
        <v>1078</v>
      </c>
      <c r="AP285" s="676"/>
      <c r="AQ285" s="684" t="s">
        <v>37</v>
      </c>
      <c r="AR285" s="684" t="s">
        <v>1895</v>
      </c>
      <c r="AS285" s="684"/>
      <c r="AT285" s="675"/>
      <c r="AU285" s="675"/>
      <c r="AV285" s="680">
        <v>0.76</v>
      </c>
      <c r="AW285" s="673">
        <f>U285</f>
        <v>0</v>
      </c>
      <c r="AX285" s="673" cm="1">
        <f t="array" ref="AX285">SUM(MID(0&amp;AW285,LARGE(INDEX(ISNUMBER(--MID(AW285,ROW($1:$8),1))*ROW($1:$8),),ROW($1:$8))+1,1)*10^ROW($1:$8)/10)</f>
        <v>0</v>
      </c>
      <c r="AY285" s="673" t="e">
        <f>VLOOKUP($AX285,'Item Master Data'!$A:$F,3,FALSE)</f>
        <v>#N/A</v>
      </c>
      <c r="AZ285" s="673" t="e">
        <f>VLOOKUP($AX285,'Item Master Data'!$A:$F,6,FALSE)</f>
        <v>#N/A</v>
      </c>
      <c r="BA285" s="673" t="e">
        <f>X285/BB285</f>
        <v>#N/A</v>
      </c>
      <c r="BB285" s="673" t="e">
        <f>VLOOKUP(AX285,'Item Master Data'!$A:$G,7,FALSE)</f>
        <v>#N/A</v>
      </c>
      <c r="BC285" s="673"/>
      <c r="BD285" s="673" t="e">
        <f>W285-AZ285</f>
        <v>#N/A</v>
      </c>
    </row>
    <row r="286" spans="1:56">
      <c r="A286" s="697"/>
      <c r="B286" s="558">
        <v>44589</v>
      </c>
      <c r="C286" s="558">
        <v>44589</v>
      </c>
      <c r="D286" s="687" t="s">
        <v>86</v>
      </c>
      <c r="E286" s="676"/>
      <c r="F286" s="688" t="s">
        <v>87</v>
      </c>
      <c r="G286" s="505">
        <v>2022</v>
      </c>
      <c r="H286" s="335">
        <v>6</v>
      </c>
      <c r="I286" s="676"/>
      <c r="J286" s="336"/>
      <c r="K286" s="335" t="s">
        <v>1963</v>
      </c>
      <c r="L286" s="676" t="s">
        <v>1873</v>
      </c>
      <c r="M286" s="336">
        <v>44924</v>
      </c>
      <c r="N286" s="336">
        <v>44741</v>
      </c>
      <c r="O286" s="336"/>
      <c r="P286" s="336"/>
      <c r="Q286" s="336"/>
      <c r="R286" s="336"/>
      <c r="S286" s="335" t="s">
        <v>88</v>
      </c>
      <c r="T286" s="335">
        <v>72</v>
      </c>
      <c r="U286" s="688">
        <v>49303156</v>
      </c>
      <c r="V286" s="335" t="s">
        <v>1072</v>
      </c>
      <c r="W286" s="676">
        <v>480</v>
      </c>
      <c r="X286" s="626">
        <v>1276</v>
      </c>
      <c r="Y286" s="525">
        <f>W286*X286</f>
        <v>612480</v>
      </c>
      <c r="Z286" s="337">
        <v>0.47</v>
      </c>
      <c r="AA286" s="682">
        <f>Y286*Z286</f>
        <v>287865.59999999998</v>
      </c>
      <c r="AB286" s="682"/>
      <c r="AC286" s="339">
        <v>0</v>
      </c>
      <c r="AD286" s="676"/>
      <c r="AE286" s="676"/>
      <c r="AF286" s="500">
        <f>AA286+AD286+AE286</f>
        <v>287865.59999999998</v>
      </c>
      <c r="AG286" s="676" t="s">
        <v>1073</v>
      </c>
      <c r="AH286" s="676"/>
      <c r="AI286" s="676">
        <v>60</v>
      </c>
      <c r="AJ286" s="677" t="s">
        <v>1891</v>
      </c>
      <c r="AK286" s="677" t="s">
        <v>50</v>
      </c>
      <c r="AL286" s="685">
        <v>93703</v>
      </c>
      <c r="AM286" s="676" t="s">
        <v>52</v>
      </c>
      <c r="AN286" s="518" t="s">
        <v>1719</v>
      </c>
      <c r="AO286" s="335" t="s">
        <v>1078</v>
      </c>
      <c r="AP286" s="684"/>
      <c r="AQ286" s="676" t="s">
        <v>1090</v>
      </c>
      <c r="AR286" s="335"/>
      <c r="AS286" s="521"/>
      <c r="AT286" s="675" t="s">
        <v>1509</v>
      </c>
      <c r="AU286" s="675"/>
      <c r="AV286" s="680"/>
      <c r="AW286" s="673">
        <f>U286</f>
        <v>49303156</v>
      </c>
      <c r="AX286" s="673" cm="1">
        <f t="array" ref="AX286">SUM(MID(0&amp;AW286,LARGE(INDEX(ISNUMBER(--MID(AW286,ROW($1:$8),1))*ROW($1:$8),),ROW($1:$8))+1,1)*10^ROW($1:$8)/10)</f>
        <v>49303156</v>
      </c>
      <c r="AY286" s="673" t="str">
        <f>VLOOKUP($AX286,'Item Master Data'!$A:$F,3,FALSE)</f>
        <v>Q.PEAK DUO XL G10 BFG</v>
      </c>
      <c r="AZ286" s="673">
        <f>VLOOKUP($AX286,'Item Master Data'!$A:$F,6,FALSE)</f>
        <v>480</v>
      </c>
      <c r="BA286" s="673">
        <f>X286/BB286</f>
        <v>44</v>
      </c>
      <c r="BB286" s="673">
        <f>VLOOKUP(AX286,'Item Master Data'!$A:$G,7,FALSE)</f>
        <v>29</v>
      </c>
      <c r="BC286" s="673"/>
      <c r="BD286" s="673">
        <f>W286-AZ286</f>
        <v>0</v>
      </c>
    </row>
    <row r="287" spans="1:56">
      <c r="A287" s="697"/>
      <c r="B287" s="558"/>
      <c r="C287" s="558"/>
      <c r="D287" s="687" t="s">
        <v>86</v>
      </c>
      <c r="E287" s="676"/>
      <c r="F287" s="688"/>
      <c r="G287" s="505">
        <v>2022</v>
      </c>
      <c r="H287" s="335">
        <v>6</v>
      </c>
      <c r="I287" s="676"/>
      <c r="J287" s="336"/>
      <c r="K287" s="335" t="s">
        <v>1976</v>
      </c>
      <c r="L287" s="676" t="s">
        <v>1873</v>
      </c>
      <c r="M287" s="336">
        <v>44572</v>
      </c>
      <c r="N287" s="336">
        <v>44727</v>
      </c>
      <c r="O287" s="336"/>
      <c r="P287" s="336"/>
      <c r="Q287" s="336"/>
      <c r="R287" s="336"/>
      <c r="S287" s="335" t="s">
        <v>1712</v>
      </c>
      <c r="T287" s="335">
        <v>60</v>
      </c>
      <c r="U287" s="688"/>
      <c r="V287" s="335" t="s">
        <v>986</v>
      </c>
      <c r="W287" s="676">
        <v>360</v>
      </c>
      <c r="X287" s="626">
        <v>832</v>
      </c>
      <c r="Y287" s="525">
        <f>W287*X287</f>
        <v>299520</v>
      </c>
      <c r="Z287" s="337">
        <v>0.53</v>
      </c>
      <c r="AA287" s="682">
        <f>Y287*Z287</f>
        <v>158745.60000000001</v>
      </c>
      <c r="AB287" s="682"/>
      <c r="AC287" s="339">
        <v>0</v>
      </c>
      <c r="AD287" s="676"/>
      <c r="AE287" s="676"/>
      <c r="AF287" s="500">
        <f>AA287+AD287+AE287</f>
        <v>158745.60000000001</v>
      </c>
      <c r="AG287" s="676" t="s">
        <v>1073</v>
      </c>
      <c r="AH287" s="676"/>
      <c r="AI287" s="676">
        <v>60</v>
      </c>
      <c r="AJ287" s="677" t="s">
        <v>1891</v>
      </c>
      <c r="AK287" s="677" t="s">
        <v>50</v>
      </c>
      <c r="AL287" s="685" t="s">
        <v>1892</v>
      </c>
      <c r="AM287" s="676" t="s">
        <v>52</v>
      </c>
      <c r="AN287" s="518"/>
      <c r="AO287" s="335" t="s">
        <v>1078</v>
      </c>
      <c r="AP287" s="684"/>
      <c r="AQ287" s="676" t="s">
        <v>37</v>
      </c>
      <c r="AR287" s="335" t="s">
        <v>1222</v>
      </c>
      <c r="AS287" s="521"/>
      <c r="AT287" s="675" t="s">
        <v>1509</v>
      </c>
      <c r="AU287" s="675"/>
      <c r="AV287" s="680">
        <v>0.5</v>
      </c>
      <c r="AW287" s="673">
        <f>U287</f>
        <v>0</v>
      </c>
      <c r="AX287" s="673" cm="1">
        <f t="array" ref="AX287">SUM(MID(0&amp;AW287,LARGE(INDEX(ISNUMBER(--MID(AW287,ROW($1:$8),1))*ROW($1:$8),),ROW($1:$8))+1,1)*10^ROW($1:$8)/10)</f>
        <v>0</v>
      </c>
      <c r="AY287" s="673" t="e">
        <f>VLOOKUP($AX287,'Item Master Data'!$A:$F,3,FALSE)</f>
        <v>#N/A</v>
      </c>
      <c r="AZ287" s="673" t="e">
        <f>VLOOKUP($AX287,'Item Master Data'!$A:$F,6,FALSE)</f>
        <v>#N/A</v>
      </c>
      <c r="BA287" s="673" t="e">
        <f>X287/BB287</f>
        <v>#N/A</v>
      </c>
      <c r="BB287" s="673" t="e">
        <f>VLOOKUP(AX287,'Item Master Data'!$A:$G,7,FALSE)</f>
        <v>#N/A</v>
      </c>
      <c r="BC287" s="673"/>
      <c r="BD287" s="673" t="e">
        <f>W287-AZ287</f>
        <v>#N/A</v>
      </c>
    </row>
    <row r="288" spans="1:56">
      <c r="A288" s="697"/>
      <c r="B288" s="558"/>
      <c r="C288" s="558"/>
      <c r="D288" s="687" t="s">
        <v>86</v>
      </c>
      <c r="E288" s="676" t="s">
        <v>2056</v>
      </c>
      <c r="F288" s="688"/>
      <c r="G288" s="505">
        <v>2022</v>
      </c>
      <c r="H288" s="676">
        <v>6</v>
      </c>
      <c r="I288" s="676"/>
      <c r="J288" s="336"/>
      <c r="K288" s="676" t="s">
        <v>2064</v>
      </c>
      <c r="L288" s="676" t="s">
        <v>1909</v>
      </c>
      <c r="M288" s="336">
        <v>44567</v>
      </c>
      <c r="N288" s="336">
        <v>44680</v>
      </c>
      <c r="O288" s="336"/>
      <c r="P288" s="336"/>
      <c r="Q288" s="336"/>
      <c r="R288" s="336"/>
      <c r="S288" s="335" t="s">
        <v>1712</v>
      </c>
      <c r="T288" s="335">
        <v>60</v>
      </c>
      <c r="U288" s="688"/>
      <c r="V288" s="335" t="s">
        <v>986</v>
      </c>
      <c r="W288" s="676">
        <v>360</v>
      </c>
      <c r="X288" s="626">
        <v>832</v>
      </c>
      <c r="Y288" s="525">
        <f>W288*X288</f>
        <v>299520</v>
      </c>
      <c r="Z288" s="337">
        <v>0.52</v>
      </c>
      <c r="AA288" s="682">
        <f>Y288*Z288</f>
        <v>155750.39999999999</v>
      </c>
      <c r="AB288" s="682"/>
      <c r="AC288" s="339">
        <v>0</v>
      </c>
      <c r="AD288" s="676"/>
      <c r="AE288" s="540"/>
      <c r="AF288" s="500">
        <f>AA288+AD288+AE288</f>
        <v>155750.39999999999</v>
      </c>
      <c r="AG288" s="676" t="s">
        <v>1073</v>
      </c>
      <c r="AH288" s="676"/>
      <c r="AI288" s="676">
        <v>60</v>
      </c>
      <c r="AJ288" s="677" t="s">
        <v>1911</v>
      </c>
      <c r="AK288" s="677" t="s">
        <v>1702</v>
      </c>
      <c r="AL288" s="685" t="s">
        <v>1912</v>
      </c>
      <c r="AM288" s="676" t="s">
        <v>52</v>
      </c>
      <c r="AN288" s="518" t="s">
        <v>1076</v>
      </c>
      <c r="AO288" s="335" t="s">
        <v>1078</v>
      </c>
      <c r="AP288" s="684"/>
      <c r="AQ288" s="676" t="s">
        <v>37</v>
      </c>
      <c r="AR288" s="335" t="s">
        <v>1921</v>
      </c>
      <c r="AS288" s="521"/>
      <c r="AT288" s="675" t="s">
        <v>1077</v>
      </c>
      <c r="AU288" s="675"/>
      <c r="AV288" s="680">
        <v>0.52</v>
      </c>
      <c r="AW288" s="673">
        <f>U288</f>
        <v>0</v>
      </c>
      <c r="AX288" s="673" cm="1">
        <f t="array" ref="AX288">SUM(MID(0&amp;AW288,LARGE(INDEX(ISNUMBER(--MID(AW288,ROW($1:$8),1))*ROW($1:$8),),ROW($1:$8))+1,1)*10^ROW($1:$8)/10)</f>
        <v>0</v>
      </c>
      <c r="AY288" s="673" t="e">
        <f>VLOOKUP($AX288,'Item Master Data'!$A:$F,3,FALSE)</f>
        <v>#N/A</v>
      </c>
      <c r="AZ288" s="673" t="e">
        <f>VLOOKUP($AX288,'Item Master Data'!$A:$F,6,FALSE)</f>
        <v>#N/A</v>
      </c>
      <c r="BA288" s="673" t="e">
        <f>X288/BB288</f>
        <v>#N/A</v>
      </c>
      <c r="BB288" s="673" t="e">
        <f>VLOOKUP(AX288,'Item Master Data'!$A:$G,7,FALSE)</f>
        <v>#N/A</v>
      </c>
      <c r="BC288" s="673"/>
      <c r="BD288" s="673" t="e">
        <f>W288-AZ288</f>
        <v>#N/A</v>
      </c>
    </row>
    <row r="289" spans="1:56">
      <c r="A289" s="697"/>
      <c r="B289" s="558"/>
      <c r="C289" s="558"/>
      <c r="D289" s="687" t="s">
        <v>86</v>
      </c>
      <c r="E289" s="676"/>
      <c r="F289" s="688"/>
      <c r="G289" s="505">
        <v>2022</v>
      </c>
      <c r="H289" s="676">
        <v>6</v>
      </c>
      <c r="I289" s="676"/>
      <c r="J289" s="336"/>
      <c r="K289" s="676" t="s">
        <v>2071</v>
      </c>
      <c r="L289" s="676" t="s">
        <v>1936</v>
      </c>
      <c r="M289" s="336">
        <v>44538</v>
      </c>
      <c r="N289" s="336">
        <v>44634</v>
      </c>
      <c r="O289" s="336"/>
      <c r="P289" s="336"/>
      <c r="Q289" s="336"/>
      <c r="R289" s="336"/>
      <c r="S289" s="335" t="s">
        <v>1729</v>
      </c>
      <c r="T289" s="335">
        <v>60</v>
      </c>
      <c r="U289" s="688"/>
      <c r="V289" s="335" t="s">
        <v>973</v>
      </c>
      <c r="W289" s="676">
        <v>400</v>
      </c>
      <c r="X289" s="626">
        <v>768</v>
      </c>
      <c r="Y289" s="525">
        <f>W289*X289</f>
        <v>307200</v>
      </c>
      <c r="Z289" s="337">
        <v>0.55000000000000004</v>
      </c>
      <c r="AA289" s="682">
        <f>Y289*Z289</f>
        <v>168960</v>
      </c>
      <c r="AB289" s="682"/>
      <c r="AC289" s="339"/>
      <c r="AD289" s="676"/>
      <c r="AE289" s="676"/>
      <c r="AF289" s="500">
        <f>AA289+AD289+AE289</f>
        <v>168960</v>
      </c>
      <c r="AG289" s="676" t="s">
        <v>1073</v>
      </c>
      <c r="AH289" s="676"/>
      <c r="AI289" s="676">
        <v>60</v>
      </c>
      <c r="AJ289" s="677" t="s">
        <v>1937</v>
      </c>
      <c r="AK289" s="677" t="s">
        <v>1432</v>
      </c>
      <c r="AL289" s="685">
        <v>83202</v>
      </c>
      <c r="AM289" s="676" t="s">
        <v>52</v>
      </c>
      <c r="AN289" s="518" t="s">
        <v>1076</v>
      </c>
      <c r="AO289" s="335" t="s">
        <v>1078</v>
      </c>
      <c r="AP289" s="684"/>
      <c r="AQ289" s="676" t="s">
        <v>37</v>
      </c>
      <c r="AR289" s="335" t="s">
        <v>1297</v>
      </c>
      <c r="AS289" s="521"/>
      <c r="AT289" s="675"/>
      <c r="AU289" s="675"/>
      <c r="AV289" s="680">
        <v>0.49</v>
      </c>
      <c r="AW289" s="673">
        <f>U289</f>
        <v>0</v>
      </c>
      <c r="AX289" s="673" cm="1">
        <f t="array" ref="AX289">SUM(MID(0&amp;AW289,LARGE(INDEX(ISNUMBER(--MID(AW289,ROW($1:$8),1))*ROW($1:$8),),ROW($1:$8))+1,1)*10^ROW($1:$8)/10)</f>
        <v>0</v>
      </c>
      <c r="AY289" s="673" t="e">
        <f>VLOOKUP($AX289,'Item Master Data'!$A:$F,3,FALSE)</f>
        <v>#N/A</v>
      </c>
      <c r="AZ289" s="673" t="e">
        <f>VLOOKUP($AX289,'Item Master Data'!$A:$F,6,FALSE)</f>
        <v>#N/A</v>
      </c>
      <c r="BA289" s="673" t="e">
        <f>X289/BB289</f>
        <v>#N/A</v>
      </c>
      <c r="BB289" s="673" t="e">
        <f>VLOOKUP(AX289,'Item Master Data'!$A:$G,7,FALSE)</f>
        <v>#N/A</v>
      </c>
      <c r="BC289" s="673"/>
      <c r="BD289" s="673" t="e">
        <f>W289-AZ289</f>
        <v>#N/A</v>
      </c>
    </row>
    <row r="290" spans="1:56">
      <c r="A290" s="697"/>
      <c r="B290" s="558">
        <v>44628</v>
      </c>
      <c r="C290" s="697"/>
      <c r="D290" s="676" t="s">
        <v>86</v>
      </c>
      <c r="E290" s="390"/>
      <c r="F290" s="676"/>
      <c r="G290" s="505">
        <v>2022</v>
      </c>
      <c r="H290" s="335">
        <v>6</v>
      </c>
      <c r="I290" s="688"/>
      <c r="J290" s="336"/>
      <c r="K290" s="676" t="s">
        <v>2076</v>
      </c>
      <c r="L290" s="676" t="s">
        <v>1926</v>
      </c>
      <c r="M290" s="336">
        <v>44588</v>
      </c>
      <c r="N290" s="336">
        <v>44678</v>
      </c>
      <c r="O290" s="336"/>
      <c r="P290" s="677"/>
      <c r="Q290" s="336"/>
      <c r="R290" s="336"/>
      <c r="S290" s="335" t="s">
        <v>1729</v>
      </c>
      <c r="T290" s="335">
        <v>60</v>
      </c>
      <c r="U290" s="676"/>
      <c r="V290" s="688" t="s">
        <v>1231</v>
      </c>
      <c r="W290" s="676">
        <v>360</v>
      </c>
      <c r="X290" s="626">
        <v>676</v>
      </c>
      <c r="Y290" s="525">
        <f>W290*X290</f>
        <v>243360</v>
      </c>
      <c r="Z290" s="337">
        <v>0.83000000000000007</v>
      </c>
      <c r="AA290" s="682">
        <f>Y290*Z290</f>
        <v>201988.80000000002</v>
      </c>
      <c r="AB290" s="682"/>
      <c r="AC290" s="339">
        <v>0</v>
      </c>
      <c r="AD290" s="676"/>
      <c r="AE290" s="684"/>
      <c r="AF290" s="500">
        <f>AA290+AD290+AE290</f>
        <v>201988.80000000002</v>
      </c>
      <c r="AG290" s="688" t="s">
        <v>1073</v>
      </c>
      <c r="AH290" s="688"/>
      <c r="AI290" s="688">
        <v>60</v>
      </c>
      <c r="AJ290" s="677" t="s">
        <v>1930</v>
      </c>
      <c r="AK290" s="688" t="s">
        <v>1854</v>
      </c>
      <c r="AL290" s="685" t="s">
        <v>1931</v>
      </c>
      <c r="AM290" s="688" t="s">
        <v>52</v>
      </c>
      <c r="AN290" s="518" t="s">
        <v>1076</v>
      </c>
      <c r="AO290" s="335" t="s">
        <v>1078</v>
      </c>
      <c r="AP290" s="684"/>
      <c r="AQ290" s="684" t="s">
        <v>37</v>
      </c>
      <c r="AR290" s="684" t="s">
        <v>1222</v>
      </c>
      <c r="AS290" s="694"/>
      <c r="AT290" s="674" t="s">
        <v>1509</v>
      </c>
      <c r="AU290" s="674"/>
      <c r="AV290" s="680">
        <v>0.52</v>
      </c>
      <c r="AW290" s="673">
        <f>U290</f>
        <v>0</v>
      </c>
      <c r="AX290" s="673" cm="1">
        <f t="array" ref="AX290">SUM(MID(0&amp;AW290,LARGE(INDEX(ISNUMBER(--MID(AW290,ROW($1:$8),1))*ROW($1:$8),),ROW($1:$8))+1,1)*10^ROW($1:$8)/10)</f>
        <v>0</v>
      </c>
      <c r="AY290" s="673" t="e">
        <f>VLOOKUP($AX290,'Item Master Data'!$A:$F,3,FALSE)</f>
        <v>#N/A</v>
      </c>
      <c r="AZ290" s="673" t="e">
        <f>VLOOKUP($AX290,'Item Master Data'!$A:$F,6,FALSE)</f>
        <v>#N/A</v>
      </c>
      <c r="BA290" s="673" t="e">
        <f>X290/BB290</f>
        <v>#N/A</v>
      </c>
      <c r="BB290" s="673" t="e">
        <f>VLOOKUP(AX290,'Item Master Data'!$A:$G,7,FALSE)</f>
        <v>#N/A</v>
      </c>
      <c r="BC290" s="673"/>
      <c r="BD290" s="673" t="e">
        <f>W290-AZ290</f>
        <v>#N/A</v>
      </c>
    </row>
    <row r="291" spans="1:56">
      <c r="A291" s="697"/>
      <c r="B291" s="558">
        <v>44628</v>
      </c>
      <c r="C291" s="697"/>
      <c r="D291" s="676" t="s">
        <v>86</v>
      </c>
      <c r="E291" s="390"/>
      <c r="F291" s="676"/>
      <c r="G291" s="505">
        <v>2022</v>
      </c>
      <c r="H291" s="335">
        <v>6</v>
      </c>
      <c r="I291" s="688"/>
      <c r="J291" s="336"/>
      <c r="K291" s="335" t="s">
        <v>2077</v>
      </c>
      <c r="L291" s="676" t="s">
        <v>1926</v>
      </c>
      <c r="M291" s="336">
        <v>44588</v>
      </c>
      <c r="N291" s="336">
        <v>44708</v>
      </c>
      <c r="O291" s="336"/>
      <c r="P291" s="677"/>
      <c r="Q291" s="336"/>
      <c r="R291" s="336"/>
      <c r="S291" s="335" t="s">
        <v>1729</v>
      </c>
      <c r="T291" s="335">
        <v>60</v>
      </c>
      <c r="U291" s="676"/>
      <c r="V291" s="688" t="s">
        <v>973</v>
      </c>
      <c r="W291" s="676">
        <v>400</v>
      </c>
      <c r="X291" s="626">
        <v>768</v>
      </c>
      <c r="Y291" s="525">
        <f>W291*X291</f>
        <v>307200</v>
      </c>
      <c r="Z291" s="337">
        <v>0.55000000000000004</v>
      </c>
      <c r="AA291" s="682">
        <f>Y291*Z291</f>
        <v>168960</v>
      </c>
      <c r="AB291" s="682"/>
      <c r="AC291" s="339">
        <v>0</v>
      </c>
      <c r="AD291" s="676"/>
      <c r="AE291" s="684"/>
      <c r="AF291" s="500">
        <f>AA291+AD291+AE291</f>
        <v>168960</v>
      </c>
      <c r="AG291" s="688" t="s">
        <v>1073</v>
      </c>
      <c r="AH291" s="688"/>
      <c r="AI291" s="688">
        <v>60</v>
      </c>
      <c r="AJ291" s="677" t="s">
        <v>1941</v>
      </c>
      <c r="AK291" s="688" t="s">
        <v>1854</v>
      </c>
      <c r="AL291" s="685" t="s">
        <v>1931</v>
      </c>
      <c r="AM291" s="688" t="s">
        <v>52</v>
      </c>
      <c r="AN291" s="518" t="s">
        <v>1076</v>
      </c>
      <c r="AO291" s="335" t="s">
        <v>1078</v>
      </c>
      <c r="AP291" s="684"/>
      <c r="AQ291" s="684" t="s">
        <v>37</v>
      </c>
      <c r="AR291" s="684" t="s">
        <v>1222</v>
      </c>
      <c r="AS291" s="694"/>
      <c r="AT291" s="674" t="s">
        <v>1509</v>
      </c>
      <c r="AU291" s="537"/>
      <c r="AV291" s="680">
        <v>0.52</v>
      </c>
      <c r="AW291" s="673">
        <f>U291</f>
        <v>0</v>
      </c>
      <c r="AX291" s="673" cm="1">
        <f t="array" ref="AX291">SUM(MID(0&amp;AW291,LARGE(INDEX(ISNUMBER(--MID(AW291,ROW($1:$8),1))*ROW($1:$8),),ROW($1:$8))+1,1)*10^ROW($1:$8)/10)</f>
        <v>0</v>
      </c>
      <c r="AY291" s="673" t="e">
        <f>VLOOKUP($AX291,'Item Master Data'!$A:$F,3,FALSE)</f>
        <v>#N/A</v>
      </c>
      <c r="AZ291" s="673" t="e">
        <f>VLOOKUP($AX291,'Item Master Data'!$A:$F,6,FALSE)</f>
        <v>#N/A</v>
      </c>
      <c r="BA291" s="673" t="e">
        <f>X291/BB291</f>
        <v>#N/A</v>
      </c>
      <c r="BB291" s="673" t="e">
        <f>VLOOKUP(AX291,'Item Master Data'!$A:$G,7,FALSE)</f>
        <v>#N/A</v>
      </c>
      <c r="BC291" s="673"/>
      <c r="BD291" s="673" t="e">
        <f>W291-AZ291</f>
        <v>#N/A</v>
      </c>
    </row>
    <row r="292" spans="1:56">
      <c r="A292" s="697"/>
      <c r="B292" s="558">
        <v>44628</v>
      </c>
      <c r="C292" s="697"/>
      <c r="D292" s="676" t="s">
        <v>86</v>
      </c>
      <c r="E292" s="390"/>
      <c r="F292" s="676"/>
      <c r="G292" s="505">
        <v>2022</v>
      </c>
      <c r="H292" s="676">
        <v>6</v>
      </c>
      <c r="I292" s="688"/>
      <c r="J292" s="677"/>
      <c r="K292" s="676" t="s">
        <v>2078</v>
      </c>
      <c r="L292" s="676" t="s">
        <v>1926</v>
      </c>
      <c r="M292" s="677">
        <v>44588</v>
      </c>
      <c r="N292" s="677">
        <v>44708</v>
      </c>
      <c r="O292" s="677"/>
      <c r="P292" s="336"/>
      <c r="Q292" s="336"/>
      <c r="R292" s="336"/>
      <c r="S292" s="335" t="s">
        <v>1729</v>
      </c>
      <c r="T292" s="335">
        <v>60</v>
      </c>
      <c r="U292" s="676"/>
      <c r="V292" s="688" t="s">
        <v>1231</v>
      </c>
      <c r="W292" s="676">
        <v>360</v>
      </c>
      <c r="X292" s="626">
        <v>676</v>
      </c>
      <c r="Y292" s="525">
        <f>W292*X292</f>
        <v>243360</v>
      </c>
      <c r="Z292" s="337">
        <v>0.83000000000000007</v>
      </c>
      <c r="AA292" s="682">
        <f>Y292*Z292</f>
        <v>201988.80000000002</v>
      </c>
      <c r="AB292" s="682"/>
      <c r="AC292" s="339">
        <v>0</v>
      </c>
      <c r="AD292" s="676"/>
      <c r="AE292" s="684"/>
      <c r="AF292" s="500">
        <f>AA292+AD292+AE292</f>
        <v>201988.80000000002</v>
      </c>
      <c r="AG292" s="688" t="s">
        <v>1073</v>
      </c>
      <c r="AH292" s="688"/>
      <c r="AI292" s="688">
        <v>60</v>
      </c>
      <c r="AJ292" s="677" t="s">
        <v>1930</v>
      </c>
      <c r="AK292" s="688" t="s">
        <v>1854</v>
      </c>
      <c r="AL292" s="685" t="s">
        <v>1931</v>
      </c>
      <c r="AM292" s="688" t="s">
        <v>52</v>
      </c>
      <c r="AN292" s="518" t="s">
        <v>1076</v>
      </c>
      <c r="AO292" s="335" t="s">
        <v>1078</v>
      </c>
      <c r="AP292" s="684"/>
      <c r="AQ292" s="684" t="s">
        <v>37</v>
      </c>
      <c r="AR292" s="684" t="s">
        <v>1222</v>
      </c>
      <c r="AS292" s="694"/>
      <c r="AT292" s="674" t="s">
        <v>1509</v>
      </c>
      <c r="AU292" s="674"/>
      <c r="AV292" s="680">
        <v>0.52</v>
      </c>
      <c r="AW292" s="673">
        <f>U292</f>
        <v>0</v>
      </c>
      <c r="AX292" s="673" cm="1">
        <f t="array" ref="AX292">SUM(MID(0&amp;AW292,LARGE(INDEX(ISNUMBER(--MID(AW292,ROW($1:$8),1))*ROW($1:$8),),ROW($1:$8))+1,1)*10^ROW($1:$8)/10)</f>
        <v>0</v>
      </c>
      <c r="AY292" s="673" t="e">
        <f>VLOOKUP($AX292,'Item Master Data'!$A:$F,3,FALSE)</f>
        <v>#N/A</v>
      </c>
      <c r="AZ292" s="673" t="e">
        <f>VLOOKUP($AX292,'Item Master Data'!$A:$F,6,FALSE)</f>
        <v>#N/A</v>
      </c>
      <c r="BA292" s="673" t="e">
        <f>X292/BB292</f>
        <v>#N/A</v>
      </c>
      <c r="BB292" s="673" t="e">
        <f>VLOOKUP(AX292,'Item Master Data'!$A:$G,7,FALSE)</f>
        <v>#N/A</v>
      </c>
      <c r="BC292" s="673"/>
      <c r="BD292" s="673" t="e">
        <f>W292-AZ292</f>
        <v>#N/A</v>
      </c>
    </row>
    <row r="293" spans="1:56">
      <c r="A293" s="697"/>
      <c r="B293" s="558"/>
      <c r="C293" s="697"/>
      <c r="D293" s="676" t="s">
        <v>86</v>
      </c>
      <c r="E293" s="555"/>
      <c r="F293" s="676"/>
      <c r="G293" s="505">
        <v>2022</v>
      </c>
      <c r="H293" s="676">
        <v>6</v>
      </c>
      <c r="I293" s="676"/>
      <c r="J293" s="336"/>
      <c r="K293" s="676" t="s">
        <v>2131</v>
      </c>
      <c r="L293" s="676" t="s">
        <v>1943</v>
      </c>
      <c r="M293" s="677">
        <v>44510</v>
      </c>
      <c r="N293" s="677">
        <v>44683</v>
      </c>
      <c r="O293" s="677"/>
      <c r="P293" s="336"/>
      <c r="Q293" s="336"/>
      <c r="R293" s="336"/>
      <c r="S293" s="335" t="s">
        <v>1712</v>
      </c>
      <c r="T293" s="335">
        <v>60</v>
      </c>
      <c r="U293" s="676"/>
      <c r="V293" s="688" t="s">
        <v>973</v>
      </c>
      <c r="W293" s="676">
        <v>400</v>
      </c>
      <c r="X293" s="626">
        <v>4736</v>
      </c>
      <c r="Y293" s="525">
        <f>W293*X293</f>
        <v>1894400</v>
      </c>
      <c r="Z293" s="680">
        <v>0.55000000000000004</v>
      </c>
      <c r="AA293" s="682">
        <f>Y293*Z293</f>
        <v>1041920.0000000001</v>
      </c>
      <c r="AB293" s="682"/>
      <c r="AC293" s="339">
        <v>0</v>
      </c>
      <c r="AD293" s="676"/>
      <c r="AE293" s="684"/>
      <c r="AF293" s="500">
        <f>AA293+AD293+AE293</f>
        <v>1041920.0000000001</v>
      </c>
      <c r="AG293" s="688" t="s">
        <v>1073</v>
      </c>
      <c r="AH293" s="688"/>
      <c r="AI293" s="688">
        <v>60</v>
      </c>
      <c r="AJ293" s="677" t="s">
        <v>1944</v>
      </c>
      <c r="AK293" s="688" t="s">
        <v>50</v>
      </c>
      <c r="AL293" s="685" t="s">
        <v>1945</v>
      </c>
      <c r="AM293" s="688" t="s">
        <v>52</v>
      </c>
      <c r="AN293" s="518" t="s">
        <v>50</v>
      </c>
      <c r="AO293" s="335" t="s">
        <v>1078</v>
      </c>
      <c r="AP293" s="684" t="s">
        <v>38</v>
      </c>
      <c r="AQ293" s="684" t="s">
        <v>37</v>
      </c>
      <c r="AR293" s="684" t="s">
        <v>2129</v>
      </c>
      <c r="AS293" s="684"/>
      <c r="AT293" s="674"/>
      <c r="AU293" s="674"/>
      <c r="AV293" s="680">
        <v>0.49</v>
      </c>
      <c r="AW293" s="673">
        <f>U293</f>
        <v>0</v>
      </c>
      <c r="AX293" s="673" cm="1">
        <f t="array" ref="AX293">SUM(MID(0&amp;AW293,LARGE(INDEX(ISNUMBER(--MID(AW293,ROW($1:$8),1))*ROW($1:$8),),ROW($1:$8))+1,1)*10^ROW($1:$8)/10)</f>
        <v>0</v>
      </c>
      <c r="AY293" s="673" t="e">
        <f>VLOOKUP($AX293,'Item Master Data'!$A:$F,3,FALSE)</f>
        <v>#N/A</v>
      </c>
      <c r="AZ293" s="673" t="e">
        <f>VLOOKUP($AX293,'Item Master Data'!$A:$F,6,FALSE)</f>
        <v>#N/A</v>
      </c>
      <c r="BA293" s="673" t="e">
        <f>X293/BB293</f>
        <v>#N/A</v>
      </c>
      <c r="BB293" s="673" t="e">
        <f>VLOOKUP(AX293,'Item Master Data'!$A:$G,7,FALSE)</f>
        <v>#N/A</v>
      </c>
      <c r="BC293" s="673"/>
      <c r="BD293" s="673" t="e">
        <f>W293-AZ293</f>
        <v>#N/A</v>
      </c>
    </row>
    <row r="294" spans="1:56">
      <c r="A294" s="697"/>
      <c r="B294" s="558"/>
      <c r="C294" s="697"/>
      <c r="D294" s="676" t="s">
        <v>86</v>
      </c>
      <c r="E294" s="555"/>
      <c r="F294" s="676"/>
      <c r="G294" s="505">
        <v>2022</v>
      </c>
      <c r="H294" s="676">
        <v>6</v>
      </c>
      <c r="I294" s="676" t="s">
        <v>1699</v>
      </c>
      <c r="J294" s="336"/>
      <c r="K294" s="676" t="s">
        <v>2132</v>
      </c>
      <c r="L294" s="676" t="s">
        <v>1943</v>
      </c>
      <c r="M294" s="677">
        <v>44510</v>
      </c>
      <c r="N294" s="677">
        <v>44718</v>
      </c>
      <c r="O294" s="677"/>
      <c r="P294" s="336"/>
      <c r="Q294" s="336"/>
      <c r="R294" s="336"/>
      <c r="S294" s="335" t="s">
        <v>1712</v>
      </c>
      <c r="T294" s="335">
        <v>60</v>
      </c>
      <c r="U294" s="676"/>
      <c r="V294" s="688" t="s">
        <v>973</v>
      </c>
      <c r="W294" s="676">
        <v>400</v>
      </c>
      <c r="X294" s="626">
        <v>5888</v>
      </c>
      <c r="Y294" s="525">
        <f>W294*X294</f>
        <v>2355200</v>
      </c>
      <c r="Z294" s="680">
        <v>0.55000000000000004</v>
      </c>
      <c r="AA294" s="682">
        <f>Y294*Z294</f>
        <v>1295360</v>
      </c>
      <c r="AB294" s="682"/>
      <c r="AC294" s="339">
        <v>0</v>
      </c>
      <c r="AD294" s="676"/>
      <c r="AE294" s="684"/>
      <c r="AF294" s="500">
        <f>AA294+AD294+AE294</f>
        <v>1295360</v>
      </c>
      <c r="AG294" s="688" t="s">
        <v>1073</v>
      </c>
      <c r="AH294" s="688"/>
      <c r="AI294" s="688">
        <v>60</v>
      </c>
      <c r="AJ294" s="677" t="s">
        <v>1944</v>
      </c>
      <c r="AK294" s="688" t="s">
        <v>50</v>
      </c>
      <c r="AL294" s="685" t="s">
        <v>1945</v>
      </c>
      <c r="AM294" s="688" t="s">
        <v>52</v>
      </c>
      <c r="AN294" s="518" t="s">
        <v>50</v>
      </c>
      <c r="AO294" s="335" t="s">
        <v>1078</v>
      </c>
      <c r="AP294" s="684" t="s">
        <v>38</v>
      </c>
      <c r="AQ294" s="684" t="s">
        <v>37</v>
      </c>
      <c r="AR294" s="684" t="s">
        <v>2129</v>
      </c>
      <c r="AS294" s="684"/>
      <c r="AT294" s="674"/>
      <c r="AU294" s="537"/>
      <c r="AV294" s="680">
        <v>0.49</v>
      </c>
      <c r="AW294" s="673">
        <f>U294</f>
        <v>0</v>
      </c>
      <c r="AX294" s="673" cm="1">
        <f t="array" ref="AX294">SUM(MID(0&amp;AW294,LARGE(INDEX(ISNUMBER(--MID(AW294,ROW($1:$8),1))*ROW($1:$8),),ROW($1:$8))+1,1)*10^ROW($1:$8)/10)</f>
        <v>0</v>
      </c>
      <c r="AY294" s="673" t="e">
        <f>VLOOKUP($AX294,'Item Master Data'!$A:$F,3,FALSE)</f>
        <v>#N/A</v>
      </c>
      <c r="AZ294" s="673" t="e">
        <f>VLOOKUP($AX294,'Item Master Data'!$A:$F,6,FALSE)</f>
        <v>#N/A</v>
      </c>
      <c r="BA294" s="673" t="e">
        <f>X294/BB294</f>
        <v>#N/A</v>
      </c>
      <c r="BB294" s="673" t="e">
        <f>VLOOKUP(AX294,'Item Master Data'!$A:$G,7,FALSE)</f>
        <v>#N/A</v>
      </c>
      <c r="BC294" s="673"/>
      <c r="BD294" s="673" t="e">
        <f>W294-AZ294</f>
        <v>#N/A</v>
      </c>
    </row>
    <row r="295" spans="1:56">
      <c r="A295" s="697"/>
      <c r="B295" s="558">
        <v>44617</v>
      </c>
      <c r="C295" s="558">
        <v>44616</v>
      </c>
      <c r="D295" s="687" t="s">
        <v>86</v>
      </c>
      <c r="E295" s="676"/>
      <c r="F295" s="688"/>
      <c r="G295" s="505">
        <v>2022</v>
      </c>
      <c r="H295" s="505">
        <v>6</v>
      </c>
      <c r="I295" s="676"/>
      <c r="J295" s="336"/>
      <c r="K295" s="676" t="s">
        <v>2146</v>
      </c>
      <c r="L295" s="676" t="s">
        <v>1989</v>
      </c>
      <c r="M295" s="677">
        <v>44545</v>
      </c>
      <c r="N295" s="677">
        <v>44615</v>
      </c>
      <c r="O295" s="677">
        <v>44674</v>
      </c>
      <c r="P295" s="336"/>
      <c r="Q295" s="336"/>
      <c r="R295" s="336"/>
      <c r="S295" s="335" t="s">
        <v>1729</v>
      </c>
      <c r="T295" s="335">
        <v>60</v>
      </c>
      <c r="U295" s="688"/>
      <c r="V295" s="335" t="s">
        <v>986</v>
      </c>
      <c r="W295" s="676">
        <v>360</v>
      </c>
      <c r="X295" s="626">
        <v>1664</v>
      </c>
      <c r="Y295" s="525">
        <f>W295*X295</f>
        <v>599040</v>
      </c>
      <c r="Z295" s="337">
        <v>0.53</v>
      </c>
      <c r="AA295" s="682">
        <f>Y295*Z295</f>
        <v>317491.20000000001</v>
      </c>
      <c r="AB295" s="682"/>
      <c r="AC295" s="339">
        <v>0</v>
      </c>
      <c r="AD295" s="676"/>
      <c r="AE295" s="540"/>
      <c r="AF295" s="500">
        <f>AA295+AD295+AE295</f>
        <v>317491.20000000001</v>
      </c>
      <c r="AG295" s="335" t="s">
        <v>1073</v>
      </c>
      <c r="AH295" s="676"/>
      <c r="AI295" s="676">
        <v>60</v>
      </c>
      <c r="AJ295" s="677" t="s">
        <v>1821</v>
      </c>
      <c r="AK295" s="677" t="s">
        <v>50</v>
      </c>
      <c r="AL295" s="685">
        <v>95834</v>
      </c>
      <c r="AM295" s="335" t="s">
        <v>52</v>
      </c>
      <c r="AN295" s="518" t="s">
        <v>1076</v>
      </c>
      <c r="AO295" s="335" t="s">
        <v>1078</v>
      </c>
      <c r="AP295" s="684"/>
      <c r="AQ295" s="676" t="s">
        <v>37</v>
      </c>
      <c r="AR295" s="676"/>
      <c r="AS295" s="521"/>
      <c r="AT295" s="675"/>
      <c r="AU295" s="412"/>
      <c r="AV295" s="680">
        <v>0.5</v>
      </c>
      <c r="AW295" s="673">
        <f>U295</f>
        <v>0</v>
      </c>
      <c r="AX295" s="673" cm="1">
        <f t="array" ref="AX295">SUM(MID(0&amp;AW295,LARGE(INDEX(ISNUMBER(--MID(AW295,ROW($1:$8),1))*ROW($1:$8),),ROW($1:$8))+1,1)*10^ROW($1:$8)/10)</f>
        <v>0</v>
      </c>
      <c r="AY295" s="673" t="e">
        <f>VLOOKUP($AX295,'Item Master Data'!$A:$F,3,FALSE)</f>
        <v>#N/A</v>
      </c>
      <c r="AZ295" s="673" t="e">
        <f>VLOOKUP($AX295,'Item Master Data'!$A:$F,6,FALSE)</f>
        <v>#N/A</v>
      </c>
      <c r="BA295" s="673" t="e">
        <f>X295/BB295</f>
        <v>#N/A</v>
      </c>
      <c r="BB295" s="673" t="e">
        <f>VLOOKUP(AX295,'Item Master Data'!$A:$G,7,FALSE)</f>
        <v>#N/A</v>
      </c>
      <c r="BC295" s="673"/>
      <c r="BD295" s="673" t="e">
        <f>W295-AZ295</f>
        <v>#N/A</v>
      </c>
    </row>
    <row r="296" spans="1:56">
      <c r="A296" s="697"/>
      <c r="B296" s="558">
        <v>44617</v>
      </c>
      <c r="C296" s="558">
        <v>44616</v>
      </c>
      <c r="D296" s="687" t="s">
        <v>86</v>
      </c>
      <c r="E296" s="676"/>
      <c r="F296" s="688"/>
      <c r="G296" s="505">
        <v>2022</v>
      </c>
      <c r="H296" s="505">
        <v>6</v>
      </c>
      <c r="I296" s="676"/>
      <c r="J296" s="336"/>
      <c r="K296" s="676" t="s">
        <v>2168</v>
      </c>
      <c r="L296" s="676" t="s">
        <v>1989</v>
      </c>
      <c r="M296" s="677">
        <v>44545</v>
      </c>
      <c r="N296" s="677">
        <v>44655</v>
      </c>
      <c r="O296" s="677">
        <v>44716</v>
      </c>
      <c r="P296" s="336"/>
      <c r="Q296" s="336"/>
      <c r="R296" s="336"/>
      <c r="S296" s="335" t="s">
        <v>1729</v>
      </c>
      <c r="T296" s="335">
        <v>60</v>
      </c>
      <c r="U296" s="688"/>
      <c r="V296" s="335" t="s">
        <v>973</v>
      </c>
      <c r="W296" s="676">
        <v>400</v>
      </c>
      <c r="X296" s="626">
        <v>6144</v>
      </c>
      <c r="Y296" s="525">
        <f>W296*X296</f>
        <v>2457600</v>
      </c>
      <c r="Z296" s="337">
        <v>0.55000000000000004</v>
      </c>
      <c r="AA296" s="682">
        <f>Y296*Z296</f>
        <v>1351680</v>
      </c>
      <c r="AB296" s="682"/>
      <c r="AC296" s="339">
        <v>0</v>
      </c>
      <c r="AD296" s="676"/>
      <c r="AE296" s="676"/>
      <c r="AF296" s="500">
        <f>AA296+AD296+AE296</f>
        <v>1351680</v>
      </c>
      <c r="AG296" s="335" t="s">
        <v>1073</v>
      </c>
      <c r="AH296" s="676"/>
      <c r="AI296" s="676">
        <v>60</v>
      </c>
      <c r="AJ296" s="677" t="s">
        <v>1821</v>
      </c>
      <c r="AK296" s="677" t="s">
        <v>50</v>
      </c>
      <c r="AL296" s="685">
        <v>95834</v>
      </c>
      <c r="AM296" s="335" t="s">
        <v>52</v>
      </c>
      <c r="AN296" s="518" t="s">
        <v>1076</v>
      </c>
      <c r="AO296" s="335" t="s">
        <v>1078</v>
      </c>
      <c r="AP296" s="684"/>
      <c r="AQ296" s="676" t="s">
        <v>37</v>
      </c>
      <c r="AR296" s="676" t="s">
        <v>1993</v>
      </c>
      <c r="AS296" s="521"/>
      <c r="AT296" s="675"/>
      <c r="AU296" s="412"/>
      <c r="AV296" s="680">
        <v>0.49</v>
      </c>
      <c r="AW296" s="673">
        <f>U296</f>
        <v>0</v>
      </c>
      <c r="AX296" s="673" cm="1">
        <f t="array" ref="AX296">SUM(MID(0&amp;AW296,LARGE(INDEX(ISNUMBER(--MID(AW296,ROW($1:$8),1))*ROW($1:$8),),ROW($1:$8))+1,1)*10^ROW($1:$8)/10)</f>
        <v>0</v>
      </c>
      <c r="AY296" s="673" t="e">
        <f>VLOOKUP($AX296,'Item Master Data'!$A:$F,3,FALSE)</f>
        <v>#N/A</v>
      </c>
      <c r="AZ296" s="673" t="e">
        <f>VLOOKUP($AX296,'Item Master Data'!$A:$F,6,FALSE)</f>
        <v>#N/A</v>
      </c>
      <c r="BA296" s="673" t="e">
        <f>X296/BB296</f>
        <v>#N/A</v>
      </c>
      <c r="BB296" s="673" t="e">
        <f>VLOOKUP(AX296,'Item Master Data'!$A:$G,7,FALSE)</f>
        <v>#N/A</v>
      </c>
      <c r="BC296" s="673"/>
      <c r="BD296" s="673" t="e">
        <f>W296-AZ296</f>
        <v>#N/A</v>
      </c>
    </row>
    <row r="297" spans="1:56">
      <c r="A297" s="697"/>
      <c r="B297" s="558">
        <v>44642</v>
      </c>
      <c r="C297" s="697"/>
      <c r="D297" s="676" t="s">
        <v>86</v>
      </c>
      <c r="E297" s="676"/>
      <c r="F297" s="676"/>
      <c r="G297" s="505">
        <v>2022</v>
      </c>
      <c r="H297" s="505">
        <v>6</v>
      </c>
      <c r="I297" s="676"/>
      <c r="J297" s="336"/>
      <c r="K297" s="676" t="s">
        <v>2208</v>
      </c>
      <c r="L297" s="676" t="s">
        <v>1723</v>
      </c>
      <c r="M297" s="677">
        <v>44571</v>
      </c>
      <c r="N297" s="677">
        <v>44671</v>
      </c>
      <c r="O297" s="677"/>
      <c r="P297" s="336"/>
      <c r="Q297" s="336"/>
      <c r="R297" s="336"/>
      <c r="S297" s="335" t="s">
        <v>88</v>
      </c>
      <c r="T297" s="335">
        <v>60</v>
      </c>
      <c r="U297" s="676"/>
      <c r="V297" s="335" t="s">
        <v>986</v>
      </c>
      <c r="W297" s="676">
        <v>360</v>
      </c>
      <c r="X297" s="626">
        <v>768</v>
      </c>
      <c r="Y297" s="525">
        <f>W297*X297</f>
        <v>276480</v>
      </c>
      <c r="Z297" s="337">
        <v>0.53</v>
      </c>
      <c r="AA297" s="682">
        <f>Y297*Z297</f>
        <v>146534.39999999999</v>
      </c>
      <c r="AB297" s="682"/>
      <c r="AC297" s="339">
        <v>0</v>
      </c>
      <c r="AD297" s="692"/>
      <c r="AE297" s="684"/>
      <c r="AF297" s="500">
        <f>AA297+AD297+AE297</f>
        <v>146534.39999999999</v>
      </c>
      <c r="AG297" s="335" t="s">
        <v>1073</v>
      </c>
      <c r="AH297" s="676"/>
      <c r="AI297" s="676">
        <v>60</v>
      </c>
      <c r="AJ297" s="676" t="s">
        <v>1724</v>
      </c>
      <c r="AK297" s="676" t="s">
        <v>50</v>
      </c>
      <c r="AL297" s="676">
        <v>92126</v>
      </c>
      <c r="AM297" s="335" t="s">
        <v>52</v>
      </c>
      <c r="AN297" s="676"/>
      <c r="AO297" s="335" t="s">
        <v>1078</v>
      </c>
      <c r="AP297" s="684" t="s">
        <v>92</v>
      </c>
      <c r="AQ297" s="684" t="s">
        <v>37</v>
      </c>
      <c r="AR297" s="684" t="s">
        <v>1222</v>
      </c>
      <c r="AS297" s="694"/>
      <c r="AT297" s="675" t="s">
        <v>1509</v>
      </c>
      <c r="AU297" s="412"/>
      <c r="AV297" s="680">
        <v>0.5</v>
      </c>
      <c r="AW297" s="673">
        <f>U297</f>
        <v>0</v>
      </c>
      <c r="AX297" s="673" cm="1">
        <f t="array" ref="AX297">SUM(MID(0&amp;AW297,LARGE(INDEX(ISNUMBER(--MID(AW297,ROW($1:$8),1))*ROW($1:$8),),ROW($1:$8))+1,1)*10^ROW($1:$8)/10)</f>
        <v>0</v>
      </c>
      <c r="AY297" s="673" t="e">
        <f>VLOOKUP($AX297,'Item Master Data'!$A:$F,3,FALSE)</f>
        <v>#N/A</v>
      </c>
      <c r="AZ297" s="673" t="e">
        <f>VLOOKUP($AX297,'Item Master Data'!$A:$F,6,FALSE)</f>
        <v>#N/A</v>
      </c>
      <c r="BA297" s="673" t="e">
        <f>X297/BB297</f>
        <v>#N/A</v>
      </c>
      <c r="BB297" s="673" t="e">
        <f>VLOOKUP(AX297,'Item Master Data'!$A:$G,7,FALSE)</f>
        <v>#N/A</v>
      </c>
      <c r="BC297" s="673"/>
      <c r="BD297" s="673" t="e">
        <f>W297-AZ297</f>
        <v>#N/A</v>
      </c>
    </row>
    <row r="298" spans="1:56">
      <c r="A298" s="697"/>
      <c r="B298" s="558">
        <v>44642</v>
      </c>
      <c r="C298" s="697"/>
      <c r="D298" s="676" t="s">
        <v>86</v>
      </c>
      <c r="E298" s="676"/>
      <c r="F298" s="676"/>
      <c r="G298" s="505">
        <v>2022</v>
      </c>
      <c r="H298" s="505">
        <v>6</v>
      </c>
      <c r="I298" s="676"/>
      <c r="J298" s="677"/>
      <c r="K298" s="676" t="s">
        <v>2218</v>
      </c>
      <c r="L298" s="676" t="s">
        <v>1723</v>
      </c>
      <c r="M298" s="336">
        <v>44571</v>
      </c>
      <c r="N298" s="336">
        <v>44712</v>
      </c>
      <c r="O298" s="336"/>
      <c r="P298" s="336"/>
      <c r="Q298" s="336"/>
      <c r="R298" s="336"/>
      <c r="S298" s="335" t="s">
        <v>88</v>
      </c>
      <c r="T298" s="335">
        <v>60</v>
      </c>
      <c r="U298" s="676"/>
      <c r="V298" s="688" t="s">
        <v>973</v>
      </c>
      <c r="W298" s="676">
        <v>400</v>
      </c>
      <c r="X298" s="626">
        <v>3072</v>
      </c>
      <c r="Y298" s="525">
        <f>W298*X298</f>
        <v>1228800</v>
      </c>
      <c r="Z298" s="337">
        <v>0.55000000000000004</v>
      </c>
      <c r="AA298" s="682">
        <f>Y298*Z298</f>
        <v>675840</v>
      </c>
      <c r="AB298" s="682"/>
      <c r="AC298" s="339">
        <v>0</v>
      </c>
      <c r="AD298" s="692"/>
      <c r="AE298" s="684"/>
      <c r="AF298" s="500">
        <f>AA298+AD298+AE298</f>
        <v>675840</v>
      </c>
      <c r="AG298" s="335" t="s">
        <v>1073</v>
      </c>
      <c r="AH298" s="676"/>
      <c r="AI298" s="335">
        <v>60</v>
      </c>
      <c r="AJ298" s="676" t="s">
        <v>1724</v>
      </c>
      <c r="AK298" s="676" t="s">
        <v>50</v>
      </c>
      <c r="AL298" s="676">
        <v>92126</v>
      </c>
      <c r="AM298" s="335" t="s">
        <v>52</v>
      </c>
      <c r="AN298" s="676"/>
      <c r="AO298" s="335" t="s">
        <v>1078</v>
      </c>
      <c r="AP298" s="684"/>
      <c r="AQ298" s="684" t="s">
        <v>37</v>
      </c>
      <c r="AR298" s="684"/>
      <c r="AS298" s="694"/>
      <c r="AT298" s="675" t="s">
        <v>1509</v>
      </c>
      <c r="AU298" s="412"/>
      <c r="AV298" s="680">
        <v>0.52</v>
      </c>
      <c r="AW298" s="673">
        <f>U298</f>
        <v>0</v>
      </c>
      <c r="AX298" s="673" cm="1">
        <f t="array" ref="AX298">SUM(MID(0&amp;AW298,LARGE(INDEX(ISNUMBER(--MID(AW298,ROW($1:$8),1))*ROW($1:$8),),ROW($1:$8))+1,1)*10^ROW($1:$8)/10)</f>
        <v>0</v>
      </c>
      <c r="AY298" s="673" t="e">
        <f>VLOOKUP($AX298,'Item Master Data'!$A:$F,3,FALSE)</f>
        <v>#N/A</v>
      </c>
      <c r="AZ298" s="673" t="e">
        <f>VLOOKUP($AX298,'Item Master Data'!$A:$F,6,FALSE)</f>
        <v>#N/A</v>
      </c>
      <c r="BA298" s="673" t="e">
        <f>X298/BB298</f>
        <v>#N/A</v>
      </c>
      <c r="BB298" s="673" t="e">
        <f>VLOOKUP(AX298,'Item Master Data'!$A:$G,7,FALSE)</f>
        <v>#N/A</v>
      </c>
      <c r="BC298" s="673"/>
      <c r="BD298" s="673" t="e">
        <f>W298-AZ298</f>
        <v>#N/A</v>
      </c>
    </row>
    <row r="299" spans="1:56">
      <c r="A299" s="697"/>
      <c r="B299" s="558">
        <v>44627</v>
      </c>
      <c r="C299" s="558">
        <v>44628</v>
      </c>
      <c r="D299" s="676" t="s">
        <v>86</v>
      </c>
      <c r="E299" s="676" t="s">
        <v>2038</v>
      </c>
      <c r="F299" s="676"/>
      <c r="G299" s="505">
        <v>2022</v>
      </c>
      <c r="H299" s="505">
        <v>6</v>
      </c>
      <c r="I299" s="676"/>
      <c r="J299" s="336"/>
      <c r="K299" s="676" t="s">
        <v>2209</v>
      </c>
      <c r="L299" s="676" t="s">
        <v>1723</v>
      </c>
      <c r="M299" s="336">
        <v>44593</v>
      </c>
      <c r="N299" s="336">
        <v>44727</v>
      </c>
      <c r="O299" s="336" t="s">
        <v>1289</v>
      </c>
      <c r="P299" s="336"/>
      <c r="Q299" s="336"/>
      <c r="R299" s="336"/>
      <c r="S299" s="335" t="s">
        <v>88</v>
      </c>
      <c r="T299" s="335">
        <v>60</v>
      </c>
      <c r="U299" s="676">
        <v>49201132</v>
      </c>
      <c r="V299" s="335" t="s">
        <v>986</v>
      </c>
      <c r="W299" s="676">
        <v>360</v>
      </c>
      <c r="X299" s="626">
        <v>768</v>
      </c>
      <c r="Y299" s="525">
        <f>W299*X299</f>
        <v>276480</v>
      </c>
      <c r="Z299" s="337">
        <v>0.53</v>
      </c>
      <c r="AA299" s="682">
        <f>Y299*Z299</f>
        <v>146534.39999999999</v>
      </c>
      <c r="AB299" s="682"/>
      <c r="AC299" s="339">
        <v>0</v>
      </c>
      <c r="AD299" s="692"/>
      <c r="AE299" s="684"/>
      <c r="AF299" s="500">
        <f>AA299+AD299+AE299</f>
        <v>146534.39999999999</v>
      </c>
      <c r="AG299" s="335" t="s">
        <v>1073</v>
      </c>
      <c r="AH299" s="676"/>
      <c r="AI299" s="335">
        <v>60</v>
      </c>
      <c r="AJ299" s="676" t="s">
        <v>1724</v>
      </c>
      <c r="AK299" s="676" t="s">
        <v>50</v>
      </c>
      <c r="AL299" s="676">
        <v>92126</v>
      </c>
      <c r="AM299" s="335" t="s">
        <v>52</v>
      </c>
      <c r="AN299" s="676" t="s">
        <v>1076</v>
      </c>
      <c r="AO299" s="335" t="s">
        <v>1078</v>
      </c>
      <c r="AP299" s="684"/>
      <c r="AQ299" s="684" t="s">
        <v>37</v>
      </c>
      <c r="AR299" s="684" t="s">
        <v>1222</v>
      </c>
      <c r="AS299" s="694"/>
      <c r="AT299" s="675" t="s">
        <v>1509</v>
      </c>
      <c r="AU299" s="412"/>
      <c r="AV299" s="680">
        <v>0.5</v>
      </c>
      <c r="AW299" s="673">
        <f>U299</f>
        <v>49201132</v>
      </c>
      <c r="AX299" s="673" cm="1">
        <f t="array" ref="AX299">SUM(MID(0&amp;AW299,LARGE(INDEX(ISNUMBER(--MID(AW299,ROW($1:$8),1))*ROW($1:$8),),ROW($1:$8))+1,1)*10^ROW($1:$8)/10)</f>
        <v>49201132</v>
      </c>
      <c r="AY299" s="673" t="str">
        <f>VLOOKUP($AX299,'Item Master Data'!$A:$F,3,FALSE)</f>
        <v>Q.PEAK DUO BLK G10+</v>
      </c>
      <c r="AZ299" s="673">
        <f>VLOOKUP($AX299,'Item Master Data'!$A:$F,6,FALSE)</f>
        <v>360</v>
      </c>
      <c r="BA299" s="673">
        <f>X299/BB299</f>
        <v>24</v>
      </c>
      <c r="BB299" s="673">
        <f>VLOOKUP(AX299,'Item Master Data'!$A:$G,7,FALSE)</f>
        <v>32</v>
      </c>
      <c r="BC299" s="673"/>
      <c r="BD299" s="673">
        <f>W299-AZ299</f>
        <v>0</v>
      </c>
    </row>
    <row r="300" spans="1:56">
      <c r="A300" s="697"/>
      <c r="B300" s="558"/>
      <c r="C300" s="558"/>
      <c r="D300" s="687" t="s">
        <v>86</v>
      </c>
      <c r="E300" s="676"/>
      <c r="F300" s="688" t="s">
        <v>87</v>
      </c>
      <c r="G300" s="505">
        <v>2022</v>
      </c>
      <c r="H300" s="505">
        <v>6</v>
      </c>
      <c r="I300" s="676"/>
      <c r="J300" s="336"/>
      <c r="K300" s="335" t="s">
        <v>2210</v>
      </c>
      <c r="L300" s="676" t="s">
        <v>1723</v>
      </c>
      <c r="M300" s="336">
        <v>44609</v>
      </c>
      <c r="N300" s="336">
        <v>44713</v>
      </c>
      <c r="O300" s="336"/>
      <c r="P300" s="336"/>
      <c r="Q300" s="336"/>
      <c r="R300" s="336"/>
      <c r="S300" s="335" t="s">
        <v>88</v>
      </c>
      <c r="T300" s="335">
        <v>72</v>
      </c>
      <c r="U300" s="688">
        <v>49303156</v>
      </c>
      <c r="V300" s="335" t="s">
        <v>1072</v>
      </c>
      <c r="W300" s="676">
        <v>480</v>
      </c>
      <c r="X300" s="626">
        <v>4466</v>
      </c>
      <c r="Y300" s="525">
        <f>W300*X300</f>
        <v>2143680</v>
      </c>
      <c r="Z300" s="337">
        <v>0.49</v>
      </c>
      <c r="AA300" s="682">
        <f>Y300*Z300</f>
        <v>1050403.2</v>
      </c>
      <c r="AB300" s="338"/>
      <c r="AC300" s="339">
        <v>0</v>
      </c>
      <c r="AD300" s="676"/>
      <c r="AE300" s="676"/>
      <c r="AF300" s="500">
        <f>AA300+AD300+AE300</f>
        <v>1050403.2</v>
      </c>
      <c r="AG300" s="335" t="s">
        <v>1073</v>
      </c>
      <c r="AH300" s="335"/>
      <c r="AI300" s="335">
        <v>60</v>
      </c>
      <c r="AJ300" s="677" t="s">
        <v>1724</v>
      </c>
      <c r="AK300" s="677" t="s">
        <v>50</v>
      </c>
      <c r="AL300" s="685">
        <v>92126</v>
      </c>
      <c r="AM300" s="335" t="s">
        <v>52</v>
      </c>
      <c r="AN300" s="518" t="s">
        <v>1719</v>
      </c>
      <c r="AO300" s="335" t="s">
        <v>1078</v>
      </c>
      <c r="AP300" s="340"/>
      <c r="AQ300" s="676" t="s">
        <v>37</v>
      </c>
      <c r="AR300" s="335"/>
      <c r="AS300" s="521"/>
      <c r="AT300" s="675" t="s">
        <v>1509</v>
      </c>
      <c r="AU300" s="412"/>
      <c r="AV300" s="680"/>
      <c r="AW300" s="673">
        <f>U300</f>
        <v>49303156</v>
      </c>
      <c r="AX300" s="673" cm="1">
        <f t="array" ref="AX300">SUM(MID(0&amp;AW300,LARGE(INDEX(ISNUMBER(--MID(AW300,ROW($1:$8),1))*ROW($1:$8),),ROW($1:$8))+1,1)*10^ROW($1:$8)/10)</f>
        <v>49303156</v>
      </c>
      <c r="AY300" s="673" t="str">
        <f>VLOOKUP($AX300,'Item Master Data'!$A:$F,3,FALSE)</f>
        <v>Q.PEAK DUO XL G10 BFG</v>
      </c>
      <c r="AZ300" s="673">
        <f>VLOOKUP($AX300,'Item Master Data'!$A:$F,6,FALSE)</f>
        <v>480</v>
      </c>
      <c r="BA300" s="673">
        <f>X300/BB300</f>
        <v>154</v>
      </c>
      <c r="BB300" s="673">
        <f>VLOOKUP(AX300,'Item Master Data'!$A:$G,7,FALSE)</f>
        <v>29</v>
      </c>
      <c r="BC300" s="673"/>
      <c r="BD300" s="673">
        <f>W300-AZ300</f>
        <v>0</v>
      </c>
    </row>
    <row r="301" spans="1:56">
      <c r="A301" s="697"/>
      <c r="B301" s="697"/>
      <c r="C301" s="697"/>
      <c r="D301" s="676" t="s">
        <v>86</v>
      </c>
      <c r="E301" s="390" t="s">
        <v>2234</v>
      </c>
      <c r="F301" s="676"/>
      <c r="G301" s="505">
        <v>2022</v>
      </c>
      <c r="H301" s="505">
        <v>6</v>
      </c>
      <c r="I301" s="688"/>
      <c r="J301" s="336"/>
      <c r="K301" s="335" t="s">
        <v>2235</v>
      </c>
      <c r="L301" s="676" t="s">
        <v>2123</v>
      </c>
      <c r="M301" s="336">
        <v>44573</v>
      </c>
      <c r="N301" s="336">
        <v>44655</v>
      </c>
      <c r="O301" s="336"/>
      <c r="P301" s="677"/>
      <c r="Q301" s="336"/>
      <c r="R301" s="336"/>
      <c r="S301" s="335" t="s">
        <v>88</v>
      </c>
      <c r="T301" s="335">
        <v>60</v>
      </c>
      <c r="U301" s="676"/>
      <c r="V301" s="688" t="s">
        <v>973</v>
      </c>
      <c r="W301" s="676">
        <v>400</v>
      </c>
      <c r="X301" s="626">
        <v>832</v>
      </c>
      <c r="Y301" s="525">
        <f>W301*X301</f>
        <v>332800</v>
      </c>
      <c r="Z301" s="527">
        <v>0.52</v>
      </c>
      <c r="AA301" s="682">
        <f>Y301*Z301</f>
        <v>173056</v>
      </c>
      <c r="AB301" s="682"/>
      <c r="AC301" s="339">
        <v>0</v>
      </c>
      <c r="AD301" s="676"/>
      <c r="AE301" s="684"/>
      <c r="AF301" s="500">
        <f>AA301+AD301+AE301</f>
        <v>173056</v>
      </c>
      <c r="AG301" s="688" t="s">
        <v>1073</v>
      </c>
      <c r="AH301" s="688"/>
      <c r="AI301" s="688">
        <v>60</v>
      </c>
      <c r="AJ301" s="677" t="s">
        <v>2135</v>
      </c>
      <c r="AK301" s="688" t="s">
        <v>50</v>
      </c>
      <c r="AL301" s="685" t="s">
        <v>2136</v>
      </c>
      <c r="AM301" s="688" t="s">
        <v>52</v>
      </c>
      <c r="AN301" s="518" t="s">
        <v>1076</v>
      </c>
      <c r="AO301" s="335" t="s">
        <v>1078</v>
      </c>
      <c r="AP301" s="684"/>
      <c r="AQ301" s="684" t="s">
        <v>37</v>
      </c>
      <c r="AR301" s="684" t="s">
        <v>1222</v>
      </c>
      <c r="AS301" s="694"/>
      <c r="AT301" s="674" t="s">
        <v>1509</v>
      </c>
      <c r="AU301" s="537"/>
      <c r="AV301" s="680">
        <v>0.52</v>
      </c>
      <c r="AW301" s="673">
        <f>U301</f>
        <v>0</v>
      </c>
      <c r="AX301" s="673" cm="1">
        <f t="array" ref="AX301">SUM(MID(0&amp;AW301,LARGE(INDEX(ISNUMBER(--MID(AW301,ROW($1:$8),1))*ROW($1:$8),),ROW($1:$8))+1,1)*10^ROW($1:$8)/10)</f>
        <v>0</v>
      </c>
      <c r="AY301" s="673" t="e">
        <f>VLOOKUP($AX301,'Item Master Data'!$A:$F,3,FALSE)</f>
        <v>#N/A</v>
      </c>
      <c r="AZ301" s="673" t="e">
        <f>VLOOKUP($AX301,'Item Master Data'!$A:$F,6,FALSE)</f>
        <v>#N/A</v>
      </c>
      <c r="BA301" s="673" t="e">
        <f>X301/BB301</f>
        <v>#N/A</v>
      </c>
      <c r="BB301" s="673" t="e">
        <f>VLOOKUP(AX301,'Item Master Data'!$A:$G,7,FALSE)</f>
        <v>#N/A</v>
      </c>
      <c r="BC301" s="673"/>
      <c r="BD301" s="673" t="e">
        <f>W301-AZ301</f>
        <v>#N/A</v>
      </c>
    </row>
    <row r="302" spans="1:56">
      <c r="A302" s="697"/>
      <c r="B302" s="558"/>
      <c r="C302" s="558"/>
      <c r="D302" s="687" t="s">
        <v>86</v>
      </c>
      <c r="E302" s="676" t="s">
        <v>2053</v>
      </c>
      <c r="F302" s="688" t="s">
        <v>87</v>
      </c>
      <c r="G302" s="505">
        <v>2022</v>
      </c>
      <c r="H302" s="505">
        <v>6</v>
      </c>
      <c r="I302" s="676"/>
      <c r="J302" s="336"/>
      <c r="K302" s="335" t="s">
        <v>2246</v>
      </c>
      <c r="L302" s="676" t="s">
        <v>2046</v>
      </c>
      <c r="M302" s="336">
        <v>44567</v>
      </c>
      <c r="N302" s="336">
        <v>44732</v>
      </c>
      <c r="O302" s="336">
        <v>44683</v>
      </c>
      <c r="P302" s="677"/>
      <c r="Q302" s="336"/>
      <c r="R302" s="336"/>
      <c r="S302" s="335" t="s">
        <v>1712</v>
      </c>
      <c r="T302" s="335">
        <v>72</v>
      </c>
      <c r="U302" s="688"/>
      <c r="V302" s="676" t="s">
        <v>1002</v>
      </c>
      <c r="W302" s="676">
        <v>480</v>
      </c>
      <c r="X302" s="626">
        <v>1276</v>
      </c>
      <c r="Y302" s="525">
        <f>W302*X302</f>
        <v>612480</v>
      </c>
      <c r="Z302" s="337">
        <v>0.47</v>
      </c>
      <c r="AA302" s="682">
        <f>Y302*Z302</f>
        <v>287865.59999999998</v>
      </c>
      <c r="AB302" s="682"/>
      <c r="AC302" s="339">
        <v>0</v>
      </c>
      <c r="AD302" s="676"/>
      <c r="AE302" s="676"/>
      <c r="AF302" s="500">
        <f>AA302+AD302+AE302</f>
        <v>287865.59999999998</v>
      </c>
      <c r="AG302" s="335" t="s">
        <v>1073</v>
      </c>
      <c r="AH302" s="676"/>
      <c r="AI302" s="335">
        <v>60</v>
      </c>
      <c r="AJ302" s="677" t="s">
        <v>2047</v>
      </c>
      <c r="AK302" s="677" t="s">
        <v>50</v>
      </c>
      <c r="AL302" s="685" t="s">
        <v>2048</v>
      </c>
      <c r="AM302" s="335" t="s">
        <v>52</v>
      </c>
      <c r="AN302" s="518" t="s">
        <v>50</v>
      </c>
      <c r="AO302" s="335" t="s">
        <v>1078</v>
      </c>
      <c r="AP302" s="684"/>
      <c r="AQ302" s="676" t="s">
        <v>37</v>
      </c>
      <c r="AR302" s="335"/>
      <c r="AS302" s="521"/>
      <c r="AT302" s="675"/>
      <c r="AU302" s="412"/>
      <c r="AV302" s="680"/>
      <c r="AW302" s="673">
        <f>U302</f>
        <v>0</v>
      </c>
      <c r="AX302" s="673" cm="1">
        <f t="array" ref="AX302">SUM(MID(0&amp;AW302,LARGE(INDEX(ISNUMBER(--MID(AW302,ROW($1:$8),1))*ROW($1:$8),),ROW($1:$8))+1,1)*10^ROW($1:$8)/10)</f>
        <v>0</v>
      </c>
      <c r="AY302" s="673" t="e">
        <f>VLOOKUP($AX302,'Item Master Data'!$A:$F,3,FALSE)</f>
        <v>#N/A</v>
      </c>
      <c r="AZ302" s="673" t="e">
        <f>VLOOKUP($AX302,'Item Master Data'!$A:$F,6,FALSE)</f>
        <v>#N/A</v>
      </c>
      <c r="BA302" s="673" t="e">
        <f>X302/BB302</f>
        <v>#N/A</v>
      </c>
      <c r="BB302" s="673" t="e">
        <f>VLOOKUP(AX302,'Item Master Data'!$A:$G,7,FALSE)</f>
        <v>#N/A</v>
      </c>
      <c r="BC302" s="673"/>
      <c r="BD302" s="673" t="e">
        <f>W302-AZ302</f>
        <v>#N/A</v>
      </c>
    </row>
    <row r="303" spans="1:56">
      <c r="A303" s="697"/>
      <c r="B303" s="558">
        <v>44641</v>
      </c>
      <c r="C303" s="697"/>
      <c r="D303" s="676" t="s">
        <v>86</v>
      </c>
      <c r="E303" s="555" t="s">
        <v>1796</v>
      </c>
      <c r="F303" s="676"/>
      <c r="G303" s="505">
        <v>2022</v>
      </c>
      <c r="H303" s="505">
        <v>6</v>
      </c>
      <c r="I303" s="676"/>
      <c r="J303" s="677"/>
      <c r="K303" s="676" t="s">
        <v>2256</v>
      </c>
      <c r="L303" s="676" t="s">
        <v>2046</v>
      </c>
      <c r="M303" s="677">
        <v>44573</v>
      </c>
      <c r="N303" s="677">
        <v>44573</v>
      </c>
      <c r="O303" s="677"/>
      <c r="P303" s="336"/>
      <c r="Q303" s="336"/>
      <c r="R303" s="676"/>
      <c r="S303" s="335" t="s">
        <v>1712</v>
      </c>
      <c r="T303" s="335">
        <v>60</v>
      </c>
      <c r="U303" s="676" t="s">
        <v>2257</v>
      </c>
      <c r="V303" s="676" t="s">
        <v>973</v>
      </c>
      <c r="W303" s="676">
        <v>400</v>
      </c>
      <c r="X303" s="626">
        <v>1536</v>
      </c>
      <c r="Y303" s="525">
        <f>W303*X303</f>
        <v>614400</v>
      </c>
      <c r="Z303" s="337">
        <v>0.55000000000000004</v>
      </c>
      <c r="AA303" s="682">
        <f>Y303*Z303</f>
        <v>337920</v>
      </c>
      <c r="AB303" s="682"/>
      <c r="AC303" s="339">
        <v>0</v>
      </c>
      <c r="AD303" s="676"/>
      <c r="AE303" s="676"/>
      <c r="AF303" s="500">
        <f>AA303+AD303+AE303</f>
        <v>337920</v>
      </c>
      <c r="AG303" s="676" t="s">
        <v>1073</v>
      </c>
      <c r="AH303" s="676"/>
      <c r="AI303" s="676">
        <v>60</v>
      </c>
      <c r="AJ303" s="677" t="s">
        <v>2047</v>
      </c>
      <c r="AK303" s="677" t="s">
        <v>50</v>
      </c>
      <c r="AL303" s="685" t="s">
        <v>2048</v>
      </c>
      <c r="AM303" s="676" t="s">
        <v>52</v>
      </c>
      <c r="AN303" s="688"/>
      <c r="AO303" s="335" t="s">
        <v>1078</v>
      </c>
      <c r="AP303" s="676"/>
      <c r="AQ303" s="684" t="s">
        <v>37</v>
      </c>
      <c r="AR303" s="676" t="s">
        <v>1700</v>
      </c>
      <c r="AS303" s="676"/>
      <c r="AT303" s="675"/>
      <c r="AU303" s="412"/>
      <c r="AV303" s="680">
        <v>0.52</v>
      </c>
      <c r="AW303" s="673" t="str">
        <f>U303</f>
        <v>30376109R</v>
      </c>
      <c r="AX303" s="673" cm="1">
        <f t="array" ref="AX303">SUM(MID(0&amp;AW303,LARGE(INDEX(ISNUMBER(--MID(AW303,ROW($1:$8),1))*ROW($1:$8),),ROW($1:$8))+1,1)*10^ROW($1:$8)/10)</f>
        <v>30376109</v>
      </c>
      <c r="AY303" s="673" t="str">
        <f>VLOOKUP($AX303,'Item Master Data'!$A:$F,3,FALSE)</f>
        <v>Q.PEAK DUO BLK G8+</v>
      </c>
      <c r="AZ303" s="673">
        <f>VLOOKUP($AX303,'Item Master Data'!$A:$F,6,FALSE)</f>
        <v>340</v>
      </c>
      <c r="BA303" s="673">
        <f>X303/BB303</f>
        <v>48</v>
      </c>
      <c r="BB303" s="673">
        <f>VLOOKUP(AX303,'Item Master Data'!$A:$G,7,FALSE)</f>
        <v>32</v>
      </c>
      <c r="BC303" s="673"/>
      <c r="BD303" s="673">
        <f>W303-AZ303</f>
        <v>60</v>
      </c>
    </row>
    <row r="304" spans="1:56">
      <c r="A304" s="697"/>
      <c r="B304" s="558">
        <v>44607</v>
      </c>
      <c r="C304" s="558">
        <v>44607</v>
      </c>
      <c r="D304" s="687" t="s">
        <v>86</v>
      </c>
      <c r="E304" s="676"/>
      <c r="F304" s="688"/>
      <c r="G304" s="505">
        <v>2022</v>
      </c>
      <c r="H304" s="505">
        <v>6</v>
      </c>
      <c r="I304" s="676"/>
      <c r="J304" s="336"/>
      <c r="K304" s="676" t="s">
        <v>2255</v>
      </c>
      <c r="L304" s="676" t="s">
        <v>2046</v>
      </c>
      <c r="M304" s="677">
        <v>44607</v>
      </c>
      <c r="N304" s="677">
        <v>44718</v>
      </c>
      <c r="O304" s="677"/>
      <c r="P304" s="336"/>
      <c r="Q304" s="336"/>
      <c r="R304" s="336"/>
      <c r="S304" s="335" t="s">
        <v>1712</v>
      </c>
      <c r="T304" s="335">
        <v>60</v>
      </c>
      <c r="U304" s="688"/>
      <c r="V304" s="676" t="s">
        <v>1231</v>
      </c>
      <c r="W304" s="676">
        <v>360</v>
      </c>
      <c r="X304" s="626">
        <v>728</v>
      </c>
      <c r="Y304" s="525">
        <f>W304*X304</f>
        <v>262080</v>
      </c>
      <c r="Z304" s="337">
        <v>0.83000000000000007</v>
      </c>
      <c r="AA304" s="682">
        <f>Y304*Z304</f>
        <v>217526.40000000002</v>
      </c>
      <c r="AB304" s="682"/>
      <c r="AC304" s="339">
        <v>0</v>
      </c>
      <c r="AD304" s="676"/>
      <c r="AE304" s="676"/>
      <c r="AF304" s="500">
        <f>AA304+AD304+AE304</f>
        <v>217526.40000000002</v>
      </c>
      <c r="AG304" s="676" t="s">
        <v>1073</v>
      </c>
      <c r="AH304" s="676"/>
      <c r="AI304" s="676">
        <v>60</v>
      </c>
      <c r="AJ304" s="677" t="s">
        <v>2047</v>
      </c>
      <c r="AK304" s="677" t="s">
        <v>50</v>
      </c>
      <c r="AL304" s="685" t="s">
        <v>2048</v>
      </c>
      <c r="AM304" s="676" t="s">
        <v>52</v>
      </c>
      <c r="AN304" s="518"/>
      <c r="AO304" s="335" t="s">
        <v>1078</v>
      </c>
      <c r="AP304" s="684"/>
      <c r="AQ304" s="676" t="s">
        <v>37</v>
      </c>
      <c r="AR304" s="676"/>
      <c r="AS304" s="521"/>
      <c r="AT304" s="675"/>
      <c r="AU304" s="412"/>
      <c r="AV304" s="680">
        <v>0.5</v>
      </c>
      <c r="AW304" s="673">
        <f>U304</f>
        <v>0</v>
      </c>
      <c r="AX304" s="673" cm="1">
        <f t="array" ref="AX304">SUM(MID(0&amp;AW304,LARGE(INDEX(ISNUMBER(--MID(AW304,ROW($1:$8),1))*ROW($1:$8),),ROW($1:$8))+1,1)*10^ROW($1:$8)/10)</f>
        <v>0</v>
      </c>
      <c r="AY304" s="673" t="e">
        <f>VLOOKUP($AX304,'Item Master Data'!$A:$F,3,FALSE)</f>
        <v>#N/A</v>
      </c>
      <c r="AZ304" s="673" t="e">
        <f>VLOOKUP($AX304,'Item Master Data'!$A:$F,6,FALSE)</f>
        <v>#N/A</v>
      </c>
      <c r="BA304" s="673" t="e">
        <f>X304/BB304</f>
        <v>#N/A</v>
      </c>
      <c r="BB304" s="673" t="e">
        <f>VLOOKUP(AX304,'Item Master Data'!$A:$G,7,FALSE)</f>
        <v>#N/A</v>
      </c>
      <c r="BC304" s="673"/>
      <c r="BD304" s="673" t="e">
        <f>W304-AZ304</f>
        <v>#N/A</v>
      </c>
    </row>
    <row r="305" spans="1:56">
      <c r="A305" s="697"/>
      <c r="B305" s="558"/>
      <c r="C305" s="558"/>
      <c r="D305" s="687" t="s">
        <v>86</v>
      </c>
      <c r="E305" s="676"/>
      <c r="F305" s="688"/>
      <c r="G305" s="505">
        <v>2022</v>
      </c>
      <c r="H305" s="676">
        <v>6</v>
      </c>
      <c r="I305" s="676"/>
      <c r="J305" s="336"/>
      <c r="K305" s="676" t="s">
        <v>2302</v>
      </c>
      <c r="L305" s="676" t="s">
        <v>1728</v>
      </c>
      <c r="M305" s="677">
        <v>44502</v>
      </c>
      <c r="N305" s="677">
        <v>44634</v>
      </c>
      <c r="O305" s="677">
        <v>44724</v>
      </c>
      <c r="P305" s="336"/>
      <c r="Q305" s="336"/>
      <c r="R305" s="336"/>
      <c r="S305" s="335" t="s">
        <v>1990</v>
      </c>
      <c r="T305" s="335">
        <v>60</v>
      </c>
      <c r="U305" s="688"/>
      <c r="V305" s="335" t="s">
        <v>973</v>
      </c>
      <c r="W305" s="676">
        <v>400</v>
      </c>
      <c r="X305" s="626">
        <v>768</v>
      </c>
      <c r="Y305" s="525">
        <f>W305*X305</f>
        <v>307200</v>
      </c>
      <c r="Z305" s="337">
        <v>0.55000000000000004</v>
      </c>
      <c r="AA305" s="682">
        <f>Y305*Z305</f>
        <v>168960</v>
      </c>
      <c r="AB305" s="682"/>
      <c r="AC305" s="339">
        <v>0</v>
      </c>
      <c r="AD305" s="676"/>
      <c r="AE305" s="540"/>
      <c r="AF305" s="500">
        <f>AA305+AD305+AE305</f>
        <v>168960</v>
      </c>
      <c r="AG305" s="335" t="s">
        <v>1073</v>
      </c>
      <c r="AH305" s="676"/>
      <c r="AI305" s="676">
        <v>60</v>
      </c>
      <c r="AJ305" s="677" t="s">
        <v>1730</v>
      </c>
      <c r="AK305" s="677" t="s">
        <v>1731</v>
      </c>
      <c r="AL305" s="685" t="s">
        <v>1732</v>
      </c>
      <c r="AM305" s="335" t="s">
        <v>52</v>
      </c>
      <c r="AN305" s="518" t="s">
        <v>50</v>
      </c>
      <c r="AO305" s="335" t="s">
        <v>1078</v>
      </c>
      <c r="AP305" s="684" t="s">
        <v>92</v>
      </c>
      <c r="AQ305" s="676" t="s">
        <v>37</v>
      </c>
      <c r="AR305" s="676" t="s">
        <v>1700</v>
      </c>
      <c r="AS305" s="521"/>
      <c r="AT305" s="675"/>
      <c r="AU305" s="412"/>
      <c r="AV305" s="680">
        <v>0.45500000000000002</v>
      </c>
      <c r="AW305" s="673">
        <f>U305</f>
        <v>0</v>
      </c>
      <c r="AX305" s="673" cm="1">
        <f t="array" ref="AX305">SUM(MID(0&amp;AW305,LARGE(INDEX(ISNUMBER(--MID(AW305,ROW($1:$8),1))*ROW($1:$8),),ROW($1:$8))+1,1)*10^ROW($1:$8)/10)</f>
        <v>0</v>
      </c>
      <c r="AY305" s="673" t="e">
        <f>VLOOKUP($AX305,'Item Master Data'!$A:$F,3,FALSE)</f>
        <v>#N/A</v>
      </c>
      <c r="AZ305" s="673" t="e">
        <f>VLOOKUP($AX305,'Item Master Data'!$A:$F,6,FALSE)</f>
        <v>#N/A</v>
      </c>
      <c r="BA305" s="673" t="e">
        <f>X305/BB305</f>
        <v>#N/A</v>
      </c>
      <c r="BB305" s="673" t="e">
        <f>VLOOKUP(AX305,'Item Master Data'!$A:$G,7,FALSE)</f>
        <v>#N/A</v>
      </c>
      <c r="BC305" s="673"/>
      <c r="BD305" s="673" t="e">
        <f>W305-AZ305</f>
        <v>#N/A</v>
      </c>
    </row>
    <row r="306" spans="1:56">
      <c r="A306" s="697"/>
      <c r="B306" s="558"/>
      <c r="C306" s="558"/>
      <c r="D306" s="687" t="s">
        <v>86</v>
      </c>
      <c r="E306" s="676"/>
      <c r="F306" s="688"/>
      <c r="G306" s="505">
        <v>2022</v>
      </c>
      <c r="H306" s="676">
        <v>6</v>
      </c>
      <c r="I306" s="676"/>
      <c r="J306" s="677"/>
      <c r="K306" s="676" t="s">
        <v>2303</v>
      </c>
      <c r="L306" s="676" t="s">
        <v>1728</v>
      </c>
      <c r="M306" s="677">
        <v>44502</v>
      </c>
      <c r="N306" s="677">
        <v>44641</v>
      </c>
      <c r="O306" s="677">
        <v>44733</v>
      </c>
      <c r="P306" s="336"/>
      <c r="Q306" s="336"/>
      <c r="R306" s="336"/>
      <c r="S306" s="335" t="s">
        <v>1990</v>
      </c>
      <c r="T306" s="335">
        <v>60</v>
      </c>
      <c r="U306" s="688"/>
      <c r="V306" s="676" t="s">
        <v>973</v>
      </c>
      <c r="W306" s="676">
        <v>400</v>
      </c>
      <c r="X306" s="626">
        <v>768</v>
      </c>
      <c r="Y306" s="525">
        <f>W306*X306</f>
        <v>307200</v>
      </c>
      <c r="Z306" s="337">
        <v>0.55000000000000004</v>
      </c>
      <c r="AA306" s="682">
        <f>Y306*Z306</f>
        <v>168960</v>
      </c>
      <c r="AB306" s="682"/>
      <c r="AC306" s="339">
        <v>0</v>
      </c>
      <c r="AD306" s="676"/>
      <c r="AE306" s="540"/>
      <c r="AF306" s="500">
        <f>AA306+AD306+AE306</f>
        <v>168960</v>
      </c>
      <c r="AG306" s="335" t="s">
        <v>1073</v>
      </c>
      <c r="AH306" s="676"/>
      <c r="AI306" s="676">
        <v>60</v>
      </c>
      <c r="AJ306" s="677" t="s">
        <v>1730</v>
      </c>
      <c r="AK306" s="677" t="s">
        <v>1731</v>
      </c>
      <c r="AL306" s="685" t="s">
        <v>1732</v>
      </c>
      <c r="AM306" s="335" t="s">
        <v>52</v>
      </c>
      <c r="AN306" s="518" t="s">
        <v>50</v>
      </c>
      <c r="AO306" s="335" t="s">
        <v>1078</v>
      </c>
      <c r="AP306" s="684" t="s">
        <v>92</v>
      </c>
      <c r="AQ306" s="676" t="s">
        <v>37</v>
      </c>
      <c r="AR306" s="676" t="s">
        <v>1700</v>
      </c>
      <c r="AS306" s="521"/>
      <c r="AT306" s="675"/>
      <c r="AU306" s="412"/>
      <c r="AV306" s="680">
        <v>0.45500000000000002</v>
      </c>
      <c r="AW306" s="673">
        <f>U306</f>
        <v>0</v>
      </c>
      <c r="AX306" s="673" cm="1">
        <f t="array" ref="AX306">SUM(MID(0&amp;AW306,LARGE(INDEX(ISNUMBER(--MID(AW306,ROW($1:$8),1))*ROW($1:$8),),ROW($1:$8))+1,1)*10^ROW($1:$8)/10)</f>
        <v>0</v>
      </c>
      <c r="AY306" s="673" t="e">
        <f>VLOOKUP($AX306,'Item Master Data'!$A:$F,3,FALSE)</f>
        <v>#N/A</v>
      </c>
      <c r="AZ306" s="673" t="e">
        <f>VLOOKUP($AX306,'Item Master Data'!$A:$F,6,FALSE)</f>
        <v>#N/A</v>
      </c>
      <c r="BA306" s="673" t="e">
        <f>X306/BB306</f>
        <v>#N/A</v>
      </c>
      <c r="BB306" s="673" t="e">
        <f>VLOOKUP(AX306,'Item Master Data'!$A:$G,7,FALSE)</f>
        <v>#N/A</v>
      </c>
      <c r="BC306" s="673"/>
      <c r="BD306" s="673" t="e">
        <f>W306-AZ306</f>
        <v>#N/A</v>
      </c>
    </row>
    <row r="307" spans="1:56">
      <c r="A307" s="697"/>
      <c r="B307" s="558">
        <v>44627</v>
      </c>
      <c r="C307" s="558">
        <v>44627</v>
      </c>
      <c r="D307" s="687" t="s">
        <v>86</v>
      </c>
      <c r="E307" s="517" t="s">
        <v>2309</v>
      </c>
      <c r="F307" s="676"/>
      <c r="G307" s="505">
        <v>2022</v>
      </c>
      <c r="H307" s="676">
        <v>6</v>
      </c>
      <c r="I307" s="676"/>
      <c r="J307" s="336"/>
      <c r="K307" s="676" t="s">
        <v>2310</v>
      </c>
      <c r="L307" s="676" t="s">
        <v>1728</v>
      </c>
      <c r="M307" s="677">
        <v>44644</v>
      </c>
      <c r="N307" s="677">
        <v>44736</v>
      </c>
      <c r="O307" s="677"/>
      <c r="P307" s="410"/>
      <c r="Q307" s="336"/>
      <c r="R307" s="336"/>
      <c r="S307" s="335" t="s">
        <v>1729</v>
      </c>
      <c r="T307" s="335">
        <v>72</v>
      </c>
      <c r="U307" s="676"/>
      <c r="V307" s="335" t="s">
        <v>2145</v>
      </c>
      <c r="W307" s="676">
        <v>475</v>
      </c>
      <c r="X307" s="626">
        <v>580</v>
      </c>
      <c r="Y307" s="525">
        <f>W307*X307</f>
        <v>275500</v>
      </c>
      <c r="Z307" s="337">
        <v>0.5</v>
      </c>
      <c r="AA307" s="682">
        <f>Y307*Z307</f>
        <v>137750</v>
      </c>
      <c r="AB307" s="682"/>
      <c r="AC307" s="339">
        <v>0</v>
      </c>
      <c r="AD307" s="676"/>
      <c r="AE307" s="676"/>
      <c r="AF307" s="500">
        <f>AA307+AD307+AE307</f>
        <v>137750</v>
      </c>
      <c r="AG307" s="335" t="s">
        <v>1073</v>
      </c>
      <c r="AH307" s="676"/>
      <c r="AI307" s="676">
        <v>60</v>
      </c>
      <c r="AJ307" s="677" t="s">
        <v>1730</v>
      </c>
      <c r="AK307" s="677" t="s">
        <v>1731</v>
      </c>
      <c r="AL307" s="685" t="s">
        <v>1732</v>
      </c>
      <c r="AM307" s="335" t="s">
        <v>52</v>
      </c>
      <c r="AN307" s="518"/>
      <c r="AO307" s="335" t="s">
        <v>1078</v>
      </c>
      <c r="AP307" s="676"/>
      <c r="AQ307" s="684" t="s">
        <v>37</v>
      </c>
      <c r="AR307" s="676"/>
      <c r="AS307" s="559"/>
      <c r="AT307" s="675"/>
      <c r="AU307" s="412"/>
      <c r="AV307" s="680"/>
      <c r="AW307" s="673">
        <f>U307</f>
        <v>0</v>
      </c>
      <c r="AX307" s="673" cm="1">
        <f t="array" ref="AX307">SUM(MID(0&amp;AW307,LARGE(INDEX(ISNUMBER(--MID(AW307,ROW($1:$8),1))*ROW($1:$8),),ROW($1:$8))+1,1)*10^ROW($1:$8)/10)</f>
        <v>0</v>
      </c>
      <c r="AY307" s="673" t="e">
        <f>VLOOKUP($AX307,'Item Master Data'!$A:$F,3,FALSE)</f>
        <v>#N/A</v>
      </c>
      <c r="AZ307" s="673" t="e">
        <f>VLOOKUP($AX307,'Item Master Data'!$A:$F,6,FALSE)</f>
        <v>#N/A</v>
      </c>
      <c r="BA307" s="673" t="e">
        <f>X307/BB307</f>
        <v>#N/A</v>
      </c>
      <c r="BB307" s="673" t="e">
        <f>VLOOKUP(AX307,'Item Master Data'!$A:$G,7,FALSE)</f>
        <v>#N/A</v>
      </c>
      <c r="BC307" s="673"/>
      <c r="BD307" s="673" t="e">
        <f>W307-AZ307</f>
        <v>#N/A</v>
      </c>
    </row>
    <row r="308" spans="1:56">
      <c r="A308" s="697"/>
      <c r="B308" s="697"/>
      <c r="C308" s="697"/>
      <c r="D308" s="676" t="s">
        <v>86</v>
      </c>
      <c r="E308" s="390"/>
      <c r="F308" s="676"/>
      <c r="G308" s="505">
        <v>2022</v>
      </c>
      <c r="H308" s="335">
        <v>6</v>
      </c>
      <c r="I308" s="688"/>
      <c r="J308" s="336"/>
      <c r="K308" s="676" t="s">
        <v>2327</v>
      </c>
      <c r="L308" s="676" t="s">
        <v>2086</v>
      </c>
      <c r="M308" s="677">
        <v>44573</v>
      </c>
      <c r="N308" s="677">
        <v>44774</v>
      </c>
      <c r="O308" s="677"/>
      <c r="P308" s="336"/>
      <c r="Q308" s="336"/>
      <c r="R308" s="336"/>
      <c r="S308" s="335" t="s">
        <v>88</v>
      </c>
      <c r="T308" s="335">
        <v>60</v>
      </c>
      <c r="U308" s="676">
        <v>49204132</v>
      </c>
      <c r="V308" s="688" t="s">
        <v>1231</v>
      </c>
      <c r="W308" s="676">
        <v>360</v>
      </c>
      <c r="X308" s="626">
        <v>364</v>
      </c>
      <c r="Y308" s="525">
        <f>W308*X308</f>
        <v>131040</v>
      </c>
      <c r="Z308" s="337">
        <v>0.83000000000000007</v>
      </c>
      <c r="AA308" s="682">
        <f>Y308*Z308</f>
        <v>108763.20000000001</v>
      </c>
      <c r="AB308" s="682"/>
      <c r="AC308" s="339">
        <v>0</v>
      </c>
      <c r="AD308" s="676"/>
      <c r="AE308" s="684"/>
      <c r="AF308" s="500">
        <f>AA308+AD308+AE308</f>
        <v>108763.20000000001</v>
      </c>
      <c r="AG308" s="688" t="s">
        <v>1073</v>
      </c>
      <c r="AH308" s="688"/>
      <c r="AI308" s="688">
        <v>60</v>
      </c>
      <c r="AJ308" s="677" t="s">
        <v>2114</v>
      </c>
      <c r="AK308" s="688" t="s">
        <v>50</v>
      </c>
      <c r="AL308" s="685" t="s">
        <v>2088</v>
      </c>
      <c r="AM308" s="688" t="s">
        <v>52</v>
      </c>
      <c r="AN308" s="676" t="s">
        <v>1719</v>
      </c>
      <c r="AO308" s="335" t="s">
        <v>1078</v>
      </c>
      <c r="AP308" s="684"/>
      <c r="AQ308" s="684" t="s">
        <v>37</v>
      </c>
      <c r="AR308" s="684" t="s">
        <v>1222</v>
      </c>
      <c r="AS308" s="694"/>
      <c r="AT308" s="674" t="s">
        <v>1509</v>
      </c>
      <c r="AU308" s="537"/>
      <c r="AV308" s="680">
        <v>0.68</v>
      </c>
      <c r="AW308" s="673">
        <f>U308</f>
        <v>49204132</v>
      </c>
      <c r="AX308" s="673" cm="1">
        <f t="array" ref="AX308">SUM(MID(0&amp;AW308,LARGE(INDEX(ISNUMBER(--MID(AW308,ROW($1:$8),1))*ROW($1:$8),),ROW($1:$8))+1,1)*10^ROW($1:$8)/10)</f>
        <v>49204132</v>
      </c>
      <c r="AY308" s="673" t="str">
        <f>VLOOKUP($AX308,'Item Master Data'!$A:$F,3,FALSE)</f>
        <v>Q.PEAK DUO BLK G10+/AC</v>
      </c>
      <c r="AZ308" s="673">
        <f>VLOOKUP($AX308,'Item Master Data'!$A:$F,6,FALSE)</f>
        <v>360</v>
      </c>
      <c r="BA308" s="673">
        <f>X308/BB308</f>
        <v>14</v>
      </c>
      <c r="BB308" s="673">
        <f>VLOOKUP(AX308,'Item Master Data'!$A:$G,7,FALSE)</f>
        <v>26</v>
      </c>
      <c r="BC308" s="673"/>
      <c r="BD308" s="673">
        <f>W308-AZ308</f>
        <v>0</v>
      </c>
    </row>
    <row r="309" spans="1:56">
      <c r="A309" s="697"/>
      <c r="B309" s="558">
        <v>44607</v>
      </c>
      <c r="C309" s="558">
        <v>44607</v>
      </c>
      <c r="D309" s="687" t="s">
        <v>86</v>
      </c>
      <c r="E309" s="676"/>
      <c r="F309" s="688"/>
      <c r="G309" s="505">
        <v>2022</v>
      </c>
      <c r="H309" s="676">
        <v>6</v>
      </c>
      <c r="I309" s="676"/>
      <c r="J309" s="677"/>
      <c r="K309" s="676" t="s">
        <v>2340</v>
      </c>
      <c r="L309" s="676" t="s">
        <v>1739</v>
      </c>
      <c r="M309" s="677">
        <v>44530</v>
      </c>
      <c r="N309" s="677">
        <v>44716</v>
      </c>
      <c r="O309" s="677"/>
      <c r="P309" s="336"/>
      <c r="Q309" s="336"/>
      <c r="R309" s="336"/>
      <c r="S309" s="335" t="s">
        <v>1712</v>
      </c>
      <c r="T309" s="335">
        <v>60</v>
      </c>
      <c r="U309" s="688"/>
      <c r="V309" s="676" t="s">
        <v>986</v>
      </c>
      <c r="W309" s="676">
        <v>360</v>
      </c>
      <c r="X309" s="626">
        <v>1536</v>
      </c>
      <c r="Y309" s="525">
        <f>W309*X309</f>
        <v>552960</v>
      </c>
      <c r="Z309" s="337">
        <v>0.53</v>
      </c>
      <c r="AA309" s="682">
        <f>Y309*Z309</f>
        <v>293068.79999999999</v>
      </c>
      <c r="AB309" s="682"/>
      <c r="AC309" s="339">
        <v>0</v>
      </c>
      <c r="AD309" s="676"/>
      <c r="AE309" s="676"/>
      <c r="AF309" s="500">
        <f>AA309+AD309+AE309</f>
        <v>293068.79999999999</v>
      </c>
      <c r="AG309" s="335" t="s">
        <v>1073</v>
      </c>
      <c r="AH309" s="676"/>
      <c r="AI309" s="676">
        <v>60</v>
      </c>
      <c r="AJ309" s="677" t="s">
        <v>2138</v>
      </c>
      <c r="AK309" s="677" t="s">
        <v>50</v>
      </c>
      <c r="AL309" s="685">
        <v>93003</v>
      </c>
      <c r="AM309" s="335" t="s">
        <v>52</v>
      </c>
      <c r="AN309" s="518"/>
      <c r="AO309" s="335" t="s">
        <v>1078</v>
      </c>
      <c r="AP309" s="684" t="s">
        <v>38</v>
      </c>
      <c r="AQ309" s="676" t="s">
        <v>37</v>
      </c>
      <c r="AR309" s="676"/>
      <c r="AS309" s="521"/>
      <c r="AT309" s="675"/>
      <c r="AU309" s="412"/>
      <c r="AV309" s="680"/>
      <c r="AW309" s="673">
        <f>U309</f>
        <v>0</v>
      </c>
      <c r="AX309" s="673" cm="1">
        <f t="array" ref="AX309">SUM(MID(0&amp;AW309,LARGE(INDEX(ISNUMBER(--MID(AW309,ROW($1:$8),1))*ROW($1:$8),),ROW($1:$8))+1,1)*10^ROW($1:$8)/10)</f>
        <v>0</v>
      </c>
      <c r="AY309" s="673" t="e">
        <f>VLOOKUP($AX309,'Item Master Data'!$A:$F,3,FALSE)</f>
        <v>#N/A</v>
      </c>
      <c r="AZ309" s="673" t="e">
        <f>VLOOKUP($AX309,'Item Master Data'!$A:$F,6,FALSE)</f>
        <v>#N/A</v>
      </c>
      <c r="BA309" s="673" t="e">
        <f>X309/BB309</f>
        <v>#N/A</v>
      </c>
      <c r="BB309" s="673" t="e">
        <f>VLOOKUP(AX309,'Item Master Data'!$A:$G,7,FALSE)</f>
        <v>#N/A</v>
      </c>
      <c r="BC309" s="673"/>
      <c r="BD309" s="673" t="e">
        <f>W309-AZ309</f>
        <v>#N/A</v>
      </c>
    </row>
    <row r="310" spans="1:56">
      <c r="A310" s="697"/>
      <c r="B310" s="558"/>
      <c r="C310" s="558"/>
      <c r="D310" s="687" t="s">
        <v>86</v>
      </c>
      <c r="E310" s="676"/>
      <c r="F310" s="688"/>
      <c r="G310" s="505">
        <v>2022</v>
      </c>
      <c r="H310" s="335">
        <v>6</v>
      </c>
      <c r="I310" s="676"/>
      <c r="J310" s="336"/>
      <c r="K310" s="676" t="s">
        <v>2341</v>
      </c>
      <c r="L310" s="676" t="s">
        <v>1739</v>
      </c>
      <c r="M310" s="677">
        <v>44558</v>
      </c>
      <c r="N310" s="677">
        <v>44713</v>
      </c>
      <c r="O310" s="677"/>
      <c r="P310" s="336"/>
      <c r="Q310" s="336"/>
      <c r="R310" s="336"/>
      <c r="S310" s="335" t="s">
        <v>1712</v>
      </c>
      <c r="T310" s="335">
        <v>60</v>
      </c>
      <c r="U310" s="688"/>
      <c r="V310" s="335" t="s">
        <v>973</v>
      </c>
      <c r="W310" s="676">
        <v>400</v>
      </c>
      <c r="X310" s="626">
        <v>768</v>
      </c>
      <c r="Y310" s="525">
        <f>W310*X310</f>
        <v>307200</v>
      </c>
      <c r="Z310" s="337">
        <v>0.55000000000000004</v>
      </c>
      <c r="AA310" s="682">
        <f>Y310*Z310</f>
        <v>168960</v>
      </c>
      <c r="AB310" s="682"/>
      <c r="AC310" s="339">
        <v>0</v>
      </c>
      <c r="AD310" s="676"/>
      <c r="AE310" s="676"/>
      <c r="AF310" s="500">
        <f>AA310+AD310+AE310</f>
        <v>168960</v>
      </c>
      <c r="AG310" s="335" t="s">
        <v>1073</v>
      </c>
      <c r="AH310" s="676"/>
      <c r="AI310" s="676">
        <v>60</v>
      </c>
      <c r="AJ310" s="677" t="s">
        <v>2138</v>
      </c>
      <c r="AK310" s="677" t="s">
        <v>50</v>
      </c>
      <c r="AL310" s="685">
        <v>93003</v>
      </c>
      <c r="AM310" s="335" t="s">
        <v>52</v>
      </c>
      <c r="AN310" s="518" t="s">
        <v>1076</v>
      </c>
      <c r="AO310" s="335" t="s">
        <v>1078</v>
      </c>
      <c r="AP310" s="684"/>
      <c r="AQ310" s="676" t="s">
        <v>37</v>
      </c>
      <c r="AR310" s="676"/>
      <c r="AS310" s="521"/>
      <c r="AT310" s="675"/>
      <c r="AU310" s="412"/>
      <c r="AV310" s="680"/>
      <c r="AW310" s="673">
        <f>U310</f>
        <v>0</v>
      </c>
      <c r="AX310" s="673" cm="1">
        <f t="array" ref="AX310">SUM(MID(0&amp;AW310,LARGE(INDEX(ISNUMBER(--MID(AW310,ROW($1:$8),1))*ROW($1:$8),),ROW($1:$8))+1,1)*10^ROW($1:$8)/10)</f>
        <v>0</v>
      </c>
      <c r="AY310" s="673" t="e">
        <f>VLOOKUP($AX310,'Item Master Data'!$A:$F,3,FALSE)</f>
        <v>#N/A</v>
      </c>
      <c r="AZ310" s="673" t="e">
        <f>VLOOKUP($AX310,'Item Master Data'!$A:$F,6,FALSE)</f>
        <v>#N/A</v>
      </c>
      <c r="BA310" s="673" t="e">
        <f>X310/BB310</f>
        <v>#N/A</v>
      </c>
      <c r="BB310" s="673" t="e">
        <f>VLOOKUP(AX310,'Item Master Data'!$A:$G,7,FALSE)</f>
        <v>#N/A</v>
      </c>
      <c r="BC310" s="673"/>
      <c r="BD310" s="673" t="e">
        <f>W310-AZ310</f>
        <v>#N/A</v>
      </c>
    </row>
    <row r="311" spans="1:56">
      <c r="A311" s="697"/>
      <c r="B311" s="558"/>
      <c r="C311" s="558">
        <v>44648</v>
      </c>
      <c r="D311" s="687" t="s">
        <v>86</v>
      </c>
      <c r="E311" s="676"/>
      <c r="F311" s="688"/>
      <c r="G311" s="505">
        <v>2022</v>
      </c>
      <c r="H311" s="335">
        <v>6</v>
      </c>
      <c r="I311" s="676"/>
      <c r="J311" s="336"/>
      <c r="K311" s="676" t="s">
        <v>2342</v>
      </c>
      <c r="L311" s="676" t="s">
        <v>1739</v>
      </c>
      <c r="M311" s="677">
        <v>44593</v>
      </c>
      <c r="N311" s="677">
        <v>44713</v>
      </c>
      <c r="O311" s="677"/>
      <c r="P311" s="336"/>
      <c r="Q311" s="336"/>
      <c r="R311" s="336"/>
      <c r="S311" s="335" t="s">
        <v>1712</v>
      </c>
      <c r="T311" s="335">
        <v>72</v>
      </c>
      <c r="U311" s="688"/>
      <c r="V311" s="335" t="s">
        <v>2343</v>
      </c>
      <c r="W311" s="676">
        <v>580</v>
      </c>
      <c r="X311" s="626">
        <v>406</v>
      </c>
      <c r="Y311" s="525">
        <f>W311*X311</f>
        <v>235480</v>
      </c>
      <c r="Z311" s="337">
        <v>0.51500000000000001</v>
      </c>
      <c r="AA311" s="682">
        <f>Y311*Z311</f>
        <v>121272.2</v>
      </c>
      <c r="AB311" s="682"/>
      <c r="AC311" s="339">
        <v>0</v>
      </c>
      <c r="AD311" s="676"/>
      <c r="AE311" s="676"/>
      <c r="AF311" s="500">
        <f>AA311+AD311+AE311</f>
        <v>121272.2</v>
      </c>
      <c r="AG311" s="335" t="s">
        <v>1073</v>
      </c>
      <c r="AH311" s="676"/>
      <c r="AI311" s="676">
        <v>60</v>
      </c>
      <c r="AJ311" s="677" t="s">
        <v>2138</v>
      </c>
      <c r="AK311" s="677" t="s">
        <v>50</v>
      </c>
      <c r="AL311" s="685">
        <v>93003</v>
      </c>
      <c r="AM311" s="335" t="s">
        <v>52</v>
      </c>
      <c r="AN311" s="518" t="s">
        <v>1076</v>
      </c>
      <c r="AO311" s="335" t="s">
        <v>1078</v>
      </c>
      <c r="AP311" s="684"/>
      <c r="AQ311" s="676" t="s">
        <v>37</v>
      </c>
      <c r="AR311" s="676"/>
      <c r="AS311" s="521"/>
      <c r="AT311" s="675"/>
      <c r="AU311" s="412"/>
      <c r="AV311" s="680"/>
      <c r="AW311" s="673">
        <f>U311</f>
        <v>0</v>
      </c>
      <c r="AX311" s="673" cm="1">
        <f t="array" ref="AX311">SUM(MID(0&amp;AW311,LARGE(INDEX(ISNUMBER(--MID(AW311,ROW($1:$8),1))*ROW($1:$8),),ROW($1:$8))+1,1)*10^ROW($1:$8)/10)</f>
        <v>0</v>
      </c>
      <c r="AY311" s="673" t="e">
        <f>VLOOKUP($AX311,'Item Master Data'!$A:$F,3,FALSE)</f>
        <v>#N/A</v>
      </c>
      <c r="AZ311" s="673" t="e">
        <f>VLOOKUP($AX311,'Item Master Data'!$A:$F,6,FALSE)</f>
        <v>#N/A</v>
      </c>
      <c r="BA311" s="673" t="e">
        <f>X311/BB311</f>
        <v>#N/A</v>
      </c>
      <c r="BB311" s="673" t="e">
        <f>VLOOKUP(AX311,'Item Master Data'!$A:$G,7,FALSE)</f>
        <v>#N/A</v>
      </c>
      <c r="BC311" s="673"/>
      <c r="BD311" s="673" t="e">
        <f>W311-AZ311</f>
        <v>#N/A</v>
      </c>
    </row>
    <row r="312" spans="1:56">
      <c r="A312" s="697"/>
      <c r="B312" s="558"/>
      <c r="C312" s="558"/>
      <c r="D312" s="687" t="s">
        <v>86</v>
      </c>
      <c r="E312" s="676" t="s">
        <v>2239</v>
      </c>
      <c r="F312" s="688" t="s">
        <v>1152</v>
      </c>
      <c r="G312" s="505">
        <v>2022</v>
      </c>
      <c r="H312" s="335">
        <v>6</v>
      </c>
      <c r="I312" s="676"/>
      <c r="J312" s="677"/>
      <c r="K312" s="676" t="s">
        <v>5305</v>
      </c>
      <c r="L312" s="676" t="s">
        <v>1986</v>
      </c>
      <c r="M312" s="336">
        <v>44498</v>
      </c>
      <c r="N312" s="336">
        <v>44621</v>
      </c>
      <c r="O312" s="336"/>
      <c r="P312" s="336" t="s">
        <v>2238</v>
      </c>
      <c r="Q312" s="336"/>
      <c r="R312" s="336"/>
      <c r="S312" s="335" t="s">
        <v>1729</v>
      </c>
      <c r="T312" s="335">
        <v>60</v>
      </c>
      <c r="U312" s="688"/>
      <c r="V312" s="335" t="s">
        <v>973</v>
      </c>
      <c r="W312" s="676">
        <v>400</v>
      </c>
      <c r="X312" s="626">
        <v>768</v>
      </c>
      <c r="Y312" s="525">
        <f>W312*X312</f>
        <v>307200</v>
      </c>
      <c r="Z312" s="680">
        <v>0.47</v>
      </c>
      <c r="AA312" s="682">
        <f>Y312*Z312</f>
        <v>144384</v>
      </c>
      <c r="AB312" s="682"/>
      <c r="AC312" s="683">
        <v>0</v>
      </c>
      <c r="AD312" s="676"/>
      <c r="AE312" s="540">
        <v>10467.84</v>
      </c>
      <c r="AF312" s="500">
        <f>AA312+AD312+AE312</f>
        <v>154851.84</v>
      </c>
      <c r="AG312" s="335" t="s">
        <v>47</v>
      </c>
      <c r="AH312" s="676"/>
      <c r="AI312" s="335">
        <v>60</v>
      </c>
      <c r="AJ312" s="677" t="s">
        <v>2017</v>
      </c>
      <c r="AK312" s="677" t="s">
        <v>50</v>
      </c>
      <c r="AL312" s="685">
        <v>95765</v>
      </c>
      <c r="AM312" s="335" t="s">
        <v>52</v>
      </c>
      <c r="AN312" s="518" t="s">
        <v>1076</v>
      </c>
      <c r="AO312" s="335" t="s">
        <v>1078</v>
      </c>
      <c r="AP312" s="684"/>
      <c r="AQ312" s="676" t="s">
        <v>37</v>
      </c>
      <c r="AR312" s="676"/>
      <c r="AS312" s="521"/>
      <c r="AT312" s="675" t="s">
        <v>1157</v>
      </c>
      <c r="AU312" s="412" t="s">
        <v>1078</v>
      </c>
      <c r="AV312" s="680"/>
      <c r="AW312" s="673">
        <f>U312</f>
        <v>0</v>
      </c>
      <c r="AX312" s="673" cm="1">
        <f t="array" ref="AX312">SUM(MID(0&amp;AW312,LARGE(INDEX(ISNUMBER(--MID(AW312,ROW($1:$8),1))*ROW($1:$8),),ROW($1:$8))+1,1)*10^ROW($1:$8)/10)</f>
        <v>0</v>
      </c>
      <c r="AY312" s="673" t="e">
        <f>VLOOKUP($AX312,'Item Master Data'!$A:$F,3,FALSE)</f>
        <v>#N/A</v>
      </c>
      <c r="AZ312" s="673" t="e">
        <f>VLOOKUP($AX312,'Item Master Data'!$A:$F,6,FALSE)</f>
        <v>#N/A</v>
      </c>
      <c r="BA312" s="673" t="e">
        <f>X312/BB312</f>
        <v>#N/A</v>
      </c>
      <c r="BB312" s="673" t="e">
        <f>VLOOKUP(AX312,'Item Master Data'!$A:$G,7,FALSE)</f>
        <v>#N/A</v>
      </c>
      <c r="BC312" s="673"/>
      <c r="BD312" s="673" t="e">
        <f>W312-AZ312</f>
        <v>#N/A</v>
      </c>
    </row>
    <row r="313" spans="1:56">
      <c r="A313" s="697">
        <v>10</v>
      </c>
      <c r="B313" s="558">
        <v>44558</v>
      </c>
      <c r="C313" s="558">
        <v>44558</v>
      </c>
      <c r="D313" s="687" t="s">
        <v>86</v>
      </c>
      <c r="E313" s="676"/>
      <c r="F313" s="688" t="s">
        <v>1152</v>
      </c>
      <c r="G313" s="505">
        <v>2022</v>
      </c>
      <c r="H313" s="676">
        <v>6</v>
      </c>
      <c r="I313" s="676"/>
      <c r="J313" s="336"/>
      <c r="K313" s="676" t="s">
        <v>1985</v>
      </c>
      <c r="L313" s="676" t="s">
        <v>1986</v>
      </c>
      <c r="M313" s="336">
        <v>44498</v>
      </c>
      <c r="N313" s="336">
        <v>44621</v>
      </c>
      <c r="O313" s="336"/>
      <c r="P313" s="336"/>
      <c r="Q313" s="336"/>
      <c r="R313" s="336"/>
      <c r="S313" s="335" t="s">
        <v>1729</v>
      </c>
      <c r="T313" s="335">
        <v>60</v>
      </c>
      <c r="U313" s="688" t="s">
        <v>1290</v>
      </c>
      <c r="V313" s="335" t="s">
        <v>973</v>
      </c>
      <c r="W313" s="676">
        <v>400</v>
      </c>
      <c r="X313" s="626">
        <v>768</v>
      </c>
      <c r="Y313" s="525">
        <f>W313*X313</f>
        <v>307200</v>
      </c>
      <c r="Z313" s="337">
        <v>0.47</v>
      </c>
      <c r="AA313" s="682">
        <f>Y313*Z313</f>
        <v>144384</v>
      </c>
      <c r="AB313" s="682"/>
      <c r="AC313" s="683">
        <v>0</v>
      </c>
      <c r="AD313" s="676"/>
      <c r="AE313" s="676">
        <v>11189.76</v>
      </c>
      <c r="AF313" s="500">
        <f>AA313+AD313+AE313</f>
        <v>155573.76000000001</v>
      </c>
      <c r="AG313" s="335" t="s">
        <v>47</v>
      </c>
      <c r="AH313" s="676"/>
      <c r="AI313" s="335">
        <v>60</v>
      </c>
      <c r="AJ313" s="677" t="s">
        <v>1987</v>
      </c>
      <c r="AK313" s="677" t="s">
        <v>50</v>
      </c>
      <c r="AL313" s="685">
        <v>92123</v>
      </c>
      <c r="AM313" s="335" t="s">
        <v>52</v>
      </c>
      <c r="AN313" s="518" t="s">
        <v>50</v>
      </c>
      <c r="AO313" s="335" t="s">
        <v>1078</v>
      </c>
      <c r="AP313" s="684"/>
      <c r="AQ313" s="676" t="s">
        <v>37</v>
      </c>
      <c r="AR313" s="676"/>
      <c r="AS313" s="521"/>
      <c r="AT313" s="675" t="s">
        <v>1157</v>
      </c>
      <c r="AU313" s="412" t="s">
        <v>1078</v>
      </c>
      <c r="AV313" s="680"/>
      <c r="AW313" s="673" t="str">
        <f>U313</f>
        <v>30390456H</v>
      </c>
      <c r="AX313" s="673" cm="1">
        <f t="array" ref="AX313">SUM(MID(0&amp;AW313,LARGE(INDEX(ISNUMBER(--MID(AW313,ROW($1:$8),1))*ROW($1:$8),),ROW($1:$8))+1,1)*10^ROW($1:$8)/10)</f>
        <v>30390456</v>
      </c>
      <c r="AY313" s="673" t="str">
        <f>VLOOKUP($AX313,'Item Master Data'!$A:$F,3,FALSE)</f>
        <v>Q.PEAK DUO BLK ML G10+</v>
      </c>
      <c r="AZ313" s="673">
        <f>VLOOKUP($AX313,'Item Master Data'!$A:$F,6,FALSE)</f>
        <v>400</v>
      </c>
      <c r="BA313" s="673">
        <f>X313/BB313</f>
        <v>24</v>
      </c>
      <c r="BB313" s="673">
        <f>VLOOKUP(AX313,'Item Master Data'!$A:$G,7,FALSE)</f>
        <v>32</v>
      </c>
      <c r="BC313" s="673"/>
      <c r="BD313" s="673">
        <f>W313-AZ313</f>
        <v>0</v>
      </c>
    </row>
    <row r="314" spans="1:56">
      <c r="A314" s="697"/>
      <c r="B314" s="558">
        <v>44627</v>
      </c>
      <c r="C314" s="558">
        <v>44627</v>
      </c>
      <c r="D314" s="687" t="s">
        <v>86</v>
      </c>
      <c r="E314" s="517" t="s">
        <v>2148</v>
      </c>
      <c r="F314" s="676"/>
      <c r="G314" s="505">
        <v>2022</v>
      </c>
      <c r="H314" s="676">
        <v>6</v>
      </c>
      <c r="I314" s="676"/>
      <c r="J314" s="336"/>
      <c r="K314" s="676" t="s">
        <v>2149</v>
      </c>
      <c r="L314" s="676" t="s">
        <v>1986</v>
      </c>
      <c r="M314" s="336">
        <v>44602</v>
      </c>
      <c r="N314" s="336">
        <v>44714</v>
      </c>
      <c r="O314" s="336"/>
      <c r="P314" s="410"/>
      <c r="Q314" s="336"/>
      <c r="R314" s="336"/>
      <c r="S314" s="335" t="s">
        <v>1729</v>
      </c>
      <c r="T314" s="335">
        <v>60</v>
      </c>
      <c r="U314" s="676"/>
      <c r="V314" s="688" t="s">
        <v>973</v>
      </c>
      <c r="W314" s="676">
        <v>400</v>
      </c>
      <c r="X314" s="626">
        <v>2304</v>
      </c>
      <c r="Y314" s="525">
        <f>W314*X314</f>
        <v>921600</v>
      </c>
      <c r="Z314" s="680">
        <v>0.47</v>
      </c>
      <c r="AA314" s="682">
        <f>Y314*Z314</f>
        <v>433152</v>
      </c>
      <c r="AB314" s="682"/>
      <c r="AC314" s="683">
        <v>0</v>
      </c>
      <c r="AD314" s="676"/>
      <c r="AE314" s="540">
        <v>31403.519999999997</v>
      </c>
      <c r="AF314" s="500">
        <f>AA314+AD314+AE314</f>
        <v>464555.52000000002</v>
      </c>
      <c r="AG314" s="335" t="s">
        <v>47</v>
      </c>
      <c r="AH314" s="676"/>
      <c r="AI314" s="335">
        <v>60</v>
      </c>
      <c r="AJ314" s="677" t="s">
        <v>2017</v>
      </c>
      <c r="AK314" s="677" t="s">
        <v>50</v>
      </c>
      <c r="AL314" s="685" t="s">
        <v>2018</v>
      </c>
      <c r="AM314" s="335" t="s">
        <v>52</v>
      </c>
      <c r="AN314" s="518"/>
      <c r="AO314" s="335" t="s">
        <v>1078</v>
      </c>
      <c r="AP314" s="676"/>
      <c r="AQ314" s="684" t="s">
        <v>37</v>
      </c>
      <c r="AR314" s="676"/>
      <c r="AS314" s="559"/>
      <c r="AT314" s="675"/>
      <c r="AU314" s="412"/>
      <c r="AV314" s="680"/>
      <c r="AW314" s="673">
        <f>U314</f>
        <v>0</v>
      </c>
      <c r="AX314" s="673" cm="1">
        <f t="array" ref="AX314">SUM(MID(0&amp;AW314,LARGE(INDEX(ISNUMBER(--MID(AW314,ROW($1:$8),1))*ROW($1:$8),),ROW($1:$8))+1,1)*10^ROW($1:$8)/10)</f>
        <v>0</v>
      </c>
      <c r="AY314" s="673" t="e">
        <f>VLOOKUP($AX314,'Item Master Data'!$A:$F,3,FALSE)</f>
        <v>#N/A</v>
      </c>
      <c r="AZ314" s="673" t="e">
        <f>VLOOKUP($AX314,'Item Master Data'!$A:$F,6,FALSE)</f>
        <v>#N/A</v>
      </c>
      <c r="BA314" s="673" t="e">
        <f>X314/BB314</f>
        <v>#N/A</v>
      </c>
      <c r="BB314" s="673" t="e">
        <f>VLOOKUP(AX314,'Item Master Data'!$A:$G,7,FALSE)</f>
        <v>#N/A</v>
      </c>
      <c r="BC314" s="673"/>
      <c r="BD314" s="673" t="e">
        <f>W314-AZ314</f>
        <v>#N/A</v>
      </c>
    </row>
    <row r="315" spans="1:56">
      <c r="A315" s="697"/>
      <c r="B315" s="558">
        <v>44627</v>
      </c>
      <c r="C315" s="558">
        <v>44627</v>
      </c>
      <c r="D315" s="687" t="s">
        <v>86</v>
      </c>
      <c r="E315" s="517" t="s">
        <v>2148</v>
      </c>
      <c r="F315" s="676"/>
      <c r="G315" s="505">
        <v>2022</v>
      </c>
      <c r="H315" s="676">
        <v>6</v>
      </c>
      <c r="I315" s="676"/>
      <c r="J315" s="677"/>
      <c r="K315" s="676" t="s">
        <v>2150</v>
      </c>
      <c r="L315" s="676" t="s">
        <v>1986</v>
      </c>
      <c r="M315" s="677">
        <v>44602</v>
      </c>
      <c r="N315" s="677">
        <v>44714</v>
      </c>
      <c r="O315" s="677"/>
      <c r="P315" s="410"/>
      <c r="Q315" s="336"/>
      <c r="R315" s="336"/>
      <c r="S315" s="335" t="s">
        <v>1729</v>
      </c>
      <c r="T315" s="335">
        <v>60</v>
      </c>
      <c r="U315" s="676"/>
      <c r="V315" s="688" t="s">
        <v>973</v>
      </c>
      <c r="W315" s="676">
        <v>400</v>
      </c>
      <c r="X315" s="626">
        <v>1536</v>
      </c>
      <c r="Y315" s="525">
        <f>W315*X315</f>
        <v>614400</v>
      </c>
      <c r="Z315" s="680">
        <v>0.47</v>
      </c>
      <c r="AA315" s="682">
        <f>Y315*Z315</f>
        <v>288768</v>
      </c>
      <c r="AB315" s="682"/>
      <c r="AC315" s="683">
        <v>0</v>
      </c>
      <c r="AD315" s="676"/>
      <c r="AE315" s="540">
        <v>22379.52</v>
      </c>
      <c r="AF315" s="500">
        <f>AA315+AD315+AE315</f>
        <v>311147.52000000002</v>
      </c>
      <c r="AG315" s="335" t="s">
        <v>47</v>
      </c>
      <c r="AH315" s="676"/>
      <c r="AI315" s="676">
        <v>60</v>
      </c>
      <c r="AJ315" s="677" t="s">
        <v>1987</v>
      </c>
      <c r="AK315" s="677" t="s">
        <v>50</v>
      </c>
      <c r="AL315" s="685" t="s">
        <v>2020</v>
      </c>
      <c r="AM315" s="335" t="s">
        <v>52</v>
      </c>
      <c r="AN315" s="518"/>
      <c r="AO315" s="335" t="s">
        <v>1078</v>
      </c>
      <c r="AP315" s="676"/>
      <c r="AQ315" s="684" t="s">
        <v>37</v>
      </c>
      <c r="AR315" s="676"/>
      <c r="AS315" s="559"/>
      <c r="AT315" s="675"/>
      <c r="AU315" s="412"/>
      <c r="AV315" s="680"/>
      <c r="AW315" s="673">
        <f>U315</f>
        <v>0</v>
      </c>
      <c r="AX315" s="673" cm="1">
        <f t="array" ref="AX315">SUM(MID(0&amp;AW315,LARGE(INDEX(ISNUMBER(--MID(AW315,ROW($1:$8),1))*ROW($1:$8),),ROW($1:$8))+1,1)*10^ROW($1:$8)/10)</f>
        <v>0</v>
      </c>
      <c r="AY315" s="673" t="e">
        <f>VLOOKUP($AX315,'Item Master Data'!$A:$F,3,FALSE)</f>
        <v>#N/A</v>
      </c>
      <c r="AZ315" s="673" t="e">
        <f>VLOOKUP($AX315,'Item Master Data'!$A:$F,6,FALSE)</f>
        <v>#N/A</v>
      </c>
      <c r="BA315" s="673" t="e">
        <f>X315/BB315</f>
        <v>#N/A</v>
      </c>
      <c r="BB315" s="673" t="e">
        <f>VLOOKUP(AX315,'Item Master Data'!$A:$G,7,FALSE)</f>
        <v>#N/A</v>
      </c>
      <c r="BC315" s="673"/>
      <c r="BD315" s="673" t="e">
        <f>W315-AZ315</f>
        <v>#N/A</v>
      </c>
    </row>
    <row r="316" spans="1:56">
      <c r="A316" s="697"/>
      <c r="B316" s="558">
        <v>44627</v>
      </c>
      <c r="C316" s="558">
        <v>44627</v>
      </c>
      <c r="D316" s="687" t="s">
        <v>86</v>
      </c>
      <c r="E316" s="517" t="s">
        <v>2148</v>
      </c>
      <c r="F316" s="676"/>
      <c r="G316" s="505">
        <v>2022</v>
      </c>
      <c r="H316" s="676">
        <v>6</v>
      </c>
      <c r="I316" s="676"/>
      <c r="J316" s="336"/>
      <c r="K316" s="676" t="s">
        <v>2151</v>
      </c>
      <c r="L316" s="676" t="s">
        <v>1986</v>
      </c>
      <c r="M316" s="336">
        <v>44602</v>
      </c>
      <c r="N316" s="336">
        <v>44714</v>
      </c>
      <c r="O316" s="336"/>
      <c r="P316" s="410"/>
      <c r="Q316" s="336"/>
      <c r="R316" s="336"/>
      <c r="S316" s="335" t="s">
        <v>1729</v>
      </c>
      <c r="T316" s="335">
        <v>60</v>
      </c>
      <c r="U316" s="676"/>
      <c r="V316" s="688" t="s">
        <v>973</v>
      </c>
      <c r="W316" s="676">
        <v>400</v>
      </c>
      <c r="X316" s="626">
        <v>768</v>
      </c>
      <c r="Y316" s="525">
        <f>W316*X316</f>
        <v>307200</v>
      </c>
      <c r="Z316" s="337">
        <v>0.47</v>
      </c>
      <c r="AA316" s="682">
        <f>Y316*Z316</f>
        <v>144384</v>
      </c>
      <c r="AB316" s="682"/>
      <c r="AC316" s="683">
        <v>0</v>
      </c>
      <c r="AD316" s="676"/>
      <c r="AE316" s="540">
        <v>12633.599999999999</v>
      </c>
      <c r="AF316" s="500">
        <f>AA316+AD316+AE316</f>
        <v>157017.60000000001</v>
      </c>
      <c r="AG316" s="335" t="s">
        <v>47</v>
      </c>
      <c r="AH316" s="676"/>
      <c r="AI316" s="335">
        <v>60</v>
      </c>
      <c r="AJ316" s="677" t="s">
        <v>1944</v>
      </c>
      <c r="AK316" s="677" t="s">
        <v>50</v>
      </c>
      <c r="AL316" s="685" t="s">
        <v>1945</v>
      </c>
      <c r="AM316" s="335" t="s">
        <v>52</v>
      </c>
      <c r="AN316" s="518"/>
      <c r="AO316" s="335" t="s">
        <v>1078</v>
      </c>
      <c r="AP316" s="676"/>
      <c r="AQ316" s="684" t="s">
        <v>37</v>
      </c>
      <c r="AR316" s="676"/>
      <c r="AS316" s="559"/>
      <c r="AT316" s="675"/>
      <c r="AU316" s="412"/>
      <c r="AV316" s="680"/>
      <c r="AW316" s="673">
        <f>U316</f>
        <v>0</v>
      </c>
      <c r="AX316" s="673" cm="1">
        <f t="array" ref="AX316">SUM(MID(0&amp;AW316,LARGE(INDEX(ISNUMBER(--MID(AW316,ROW($1:$8),1))*ROW($1:$8),),ROW($1:$8))+1,1)*10^ROW($1:$8)/10)</f>
        <v>0</v>
      </c>
      <c r="AY316" s="673" t="e">
        <f>VLOOKUP($AX316,'Item Master Data'!$A:$F,3,FALSE)</f>
        <v>#N/A</v>
      </c>
      <c r="AZ316" s="673" t="e">
        <f>VLOOKUP($AX316,'Item Master Data'!$A:$F,6,FALSE)</f>
        <v>#N/A</v>
      </c>
      <c r="BA316" s="673" t="e">
        <f>X316/BB316</f>
        <v>#N/A</v>
      </c>
      <c r="BB316" s="673" t="e">
        <f>VLOOKUP(AX316,'Item Master Data'!$A:$G,7,FALSE)</f>
        <v>#N/A</v>
      </c>
      <c r="BC316" s="673"/>
      <c r="BD316" s="673" t="e">
        <f>W316-AZ316</f>
        <v>#N/A</v>
      </c>
    </row>
    <row r="317" spans="1:56">
      <c r="A317" s="697"/>
      <c r="B317" s="558">
        <v>44627</v>
      </c>
      <c r="C317" s="558">
        <v>44627</v>
      </c>
      <c r="D317" s="687" t="s">
        <v>86</v>
      </c>
      <c r="E317" s="517" t="s">
        <v>2092</v>
      </c>
      <c r="F317" s="676"/>
      <c r="G317" s="505">
        <v>2022</v>
      </c>
      <c r="H317" s="505">
        <v>6</v>
      </c>
      <c r="I317" s="676"/>
      <c r="J317" s="677"/>
      <c r="K317" s="676" t="s">
        <v>2096</v>
      </c>
      <c r="L317" s="676" t="s">
        <v>1986</v>
      </c>
      <c r="M317" s="336">
        <v>44602</v>
      </c>
      <c r="N317" s="336">
        <v>44683</v>
      </c>
      <c r="O317" s="336"/>
      <c r="P317" s="410"/>
      <c r="Q317" s="336"/>
      <c r="R317" s="336"/>
      <c r="S317" s="335" t="s">
        <v>1729</v>
      </c>
      <c r="T317" s="335">
        <v>60</v>
      </c>
      <c r="U317" s="676"/>
      <c r="V317" s="688" t="s">
        <v>973</v>
      </c>
      <c r="W317" s="676">
        <v>400</v>
      </c>
      <c r="X317" s="626">
        <v>1536</v>
      </c>
      <c r="Y317" s="525">
        <f>W317*X317</f>
        <v>614400</v>
      </c>
      <c r="Z317" s="680">
        <v>0.47</v>
      </c>
      <c r="AA317" s="682">
        <f>Y317*Z317</f>
        <v>288768</v>
      </c>
      <c r="AB317" s="682"/>
      <c r="AC317" s="683">
        <v>0</v>
      </c>
      <c r="AD317" s="676"/>
      <c r="AE317" s="540">
        <v>20935.68</v>
      </c>
      <c r="AF317" s="500">
        <f>AA317+AD317+AE317</f>
        <v>309703.67999999999</v>
      </c>
      <c r="AG317" s="335" t="s">
        <v>47</v>
      </c>
      <c r="AH317" s="676"/>
      <c r="AI317" s="335">
        <v>60</v>
      </c>
      <c r="AJ317" s="677" t="s">
        <v>1808</v>
      </c>
      <c r="AK317" s="677" t="s">
        <v>50</v>
      </c>
      <c r="AL317" s="685" t="s">
        <v>2023</v>
      </c>
      <c r="AM317" s="335" t="s">
        <v>52</v>
      </c>
      <c r="AN317" s="518"/>
      <c r="AO317" s="335" t="s">
        <v>1078</v>
      </c>
      <c r="AP317" s="676"/>
      <c r="AQ317" s="684" t="s">
        <v>37</v>
      </c>
      <c r="AR317" s="676"/>
      <c r="AS317" s="559"/>
      <c r="AT317" s="675"/>
      <c r="AU317" s="412"/>
      <c r="AV317" s="680"/>
      <c r="AW317" s="673">
        <f>U317</f>
        <v>0</v>
      </c>
      <c r="AX317" s="673" cm="1">
        <f t="array" ref="AX317">SUM(MID(0&amp;AW317,LARGE(INDEX(ISNUMBER(--MID(AW317,ROW($1:$8),1))*ROW($1:$8),),ROW($1:$8))+1,1)*10^ROW($1:$8)/10)</f>
        <v>0</v>
      </c>
      <c r="AY317" s="673" t="e">
        <f>VLOOKUP($AX317,'Item Master Data'!$A:$F,3,FALSE)</f>
        <v>#N/A</v>
      </c>
      <c r="AZ317" s="673" t="e">
        <f>VLOOKUP($AX317,'Item Master Data'!$A:$F,6,FALSE)</f>
        <v>#N/A</v>
      </c>
      <c r="BA317" s="673" t="e">
        <f>X317/BB317</f>
        <v>#N/A</v>
      </c>
      <c r="BB317" s="673" t="e">
        <f>VLOOKUP(AX317,'Item Master Data'!$A:$G,7,FALSE)</f>
        <v>#N/A</v>
      </c>
      <c r="BC317" s="673"/>
      <c r="BD317" s="673" t="e">
        <f>W317-AZ317</f>
        <v>#N/A</v>
      </c>
    </row>
    <row r="318" spans="1:56">
      <c r="A318" s="697"/>
      <c r="B318" s="558">
        <v>44627</v>
      </c>
      <c r="C318" s="558">
        <v>44627</v>
      </c>
      <c r="D318" s="687" t="s">
        <v>86</v>
      </c>
      <c r="E318" s="517" t="s">
        <v>2092</v>
      </c>
      <c r="F318" s="676"/>
      <c r="G318" s="505">
        <v>2022</v>
      </c>
      <c r="H318" s="505">
        <v>6</v>
      </c>
      <c r="I318" s="676"/>
      <c r="J318" s="677"/>
      <c r="K318" s="676" t="s">
        <v>2097</v>
      </c>
      <c r="L318" s="676" t="s">
        <v>1986</v>
      </c>
      <c r="M318" s="677">
        <v>44602</v>
      </c>
      <c r="N318" s="677">
        <v>44683</v>
      </c>
      <c r="O318" s="677"/>
      <c r="P318" s="410"/>
      <c r="Q318" s="336"/>
      <c r="R318" s="336"/>
      <c r="S318" s="335" t="s">
        <v>1729</v>
      </c>
      <c r="T318" s="335">
        <v>60</v>
      </c>
      <c r="U318" s="676"/>
      <c r="V318" s="688" t="s">
        <v>973</v>
      </c>
      <c r="W318" s="676">
        <v>400</v>
      </c>
      <c r="X318" s="626">
        <v>1536</v>
      </c>
      <c r="Y318" s="525">
        <f>W318*X318</f>
        <v>614400</v>
      </c>
      <c r="Z318" s="337">
        <v>0.47</v>
      </c>
      <c r="AA318" s="682">
        <f>Y318*Z318</f>
        <v>288768</v>
      </c>
      <c r="AB318" s="682"/>
      <c r="AC318" s="683">
        <v>0</v>
      </c>
      <c r="AD318" s="676"/>
      <c r="AE318" s="540">
        <v>24112.128000000001</v>
      </c>
      <c r="AF318" s="500">
        <f>AA318+AD318+AE318</f>
        <v>312880.12800000003</v>
      </c>
      <c r="AG318" s="335" t="s">
        <v>47</v>
      </c>
      <c r="AH318" s="676"/>
      <c r="AI318" s="676">
        <v>60</v>
      </c>
      <c r="AJ318" s="677" t="s">
        <v>1891</v>
      </c>
      <c r="AK318" s="677" t="s">
        <v>50</v>
      </c>
      <c r="AL318" s="685" t="s">
        <v>2025</v>
      </c>
      <c r="AM318" s="335" t="s">
        <v>52</v>
      </c>
      <c r="AN318" s="518"/>
      <c r="AO318" s="335" t="s">
        <v>1078</v>
      </c>
      <c r="AP318" s="676"/>
      <c r="AQ318" s="684" t="s">
        <v>37</v>
      </c>
      <c r="AR318" s="676"/>
      <c r="AS318" s="559"/>
      <c r="AT318" s="675"/>
      <c r="AU318" s="412"/>
      <c r="AV318" s="680"/>
      <c r="AW318" s="673">
        <f>U318</f>
        <v>0</v>
      </c>
      <c r="AX318" s="673" cm="1">
        <f t="array" ref="AX318">SUM(MID(0&amp;AW318,LARGE(INDEX(ISNUMBER(--MID(AW318,ROW($1:$8),1))*ROW($1:$8),),ROW($1:$8))+1,1)*10^ROW($1:$8)/10)</f>
        <v>0</v>
      </c>
      <c r="AY318" s="673" t="e">
        <f>VLOOKUP($AX318,'Item Master Data'!$A:$F,3,FALSE)</f>
        <v>#N/A</v>
      </c>
      <c r="AZ318" s="673" t="e">
        <f>VLOOKUP($AX318,'Item Master Data'!$A:$F,6,FALSE)</f>
        <v>#N/A</v>
      </c>
      <c r="BA318" s="673" t="e">
        <f>X318/BB318</f>
        <v>#N/A</v>
      </c>
      <c r="BB318" s="673" t="e">
        <f>VLOOKUP(AX318,'Item Master Data'!$A:$G,7,FALSE)</f>
        <v>#N/A</v>
      </c>
      <c r="BC318" s="673"/>
      <c r="BD318" s="673" t="e">
        <f>W318-AZ318</f>
        <v>#N/A</v>
      </c>
    </row>
    <row r="319" spans="1:56">
      <c r="A319" s="697"/>
      <c r="B319" s="558">
        <v>44627</v>
      </c>
      <c r="C319" s="558">
        <v>44627</v>
      </c>
      <c r="D319" s="687" t="s">
        <v>86</v>
      </c>
      <c r="E319" s="517" t="s">
        <v>2092</v>
      </c>
      <c r="F319" s="676"/>
      <c r="G319" s="505">
        <v>2022</v>
      </c>
      <c r="H319" s="505">
        <v>6</v>
      </c>
      <c r="I319" s="676"/>
      <c r="J319" s="677"/>
      <c r="K319" s="676" t="s">
        <v>2100</v>
      </c>
      <c r="L319" s="676" t="s">
        <v>1986</v>
      </c>
      <c r="M319" s="336">
        <v>44602</v>
      </c>
      <c r="N319" s="336">
        <v>44683</v>
      </c>
      <c r="O319" s="336"/>
      <c r="P319" s="410"/>
      <c r="Q319" s="336"/>
      <c r="R319" s="336"/>
      <c r="S319" s="335" t="s">
        <v>1729</v>
      </c>
      <c r="T319" s="335">
        <v>60</v>
      </c>
      <c r="U319" s="676"/>
      <c r="V319" s="688" t="s">
        <v>973</v>
      </c>
      <c r="W319" s="676">
        <v>400</v>
      </c>
      <c r="X319" s="626">
        <v>1536</v>
      </c>
      <c r="Y319" s="525">
        <f>W319*X319</f>
        <v>614400</v>
      </c>
      <c r="Z319" s="337">
        <v>0.47</v>
      </c>
      <c r="AA319" s="682">
        <f>Y319*Z319</f>
        <v>288768</v>
      </c>
      <c r="AB319" s="682"/>
      <c r="AC319" s="683">
        <v>0</v>
      </c>
      <c r="AD319" s="676"/>
      <c r="AE319" s="540">
        <v>20935.68</v>
      </c>
      <c r="AF319" s="500">
        <f>AA319+AD319+AE319</f>
        <v>309703.67999999999</v>
      </c>
      <c r="AG319" s="335" t="s">
        <v>47</v>
      </c>
      <c r="AH319" s="676"/>
      <c r="AI319" s="335">
        <v>60</v>
      </c>
      <c r="AJ319" s="677" t="s">
        <v>1884</v>
      </c>
      <c r="AK319" s="677" t="s">
        <v>50</v>
      </c>
      <c r="AL319" s="685" t="s">
        <v>1885</v>
      </c>
      <c r="AM319" s="335" t="s">
        <v>52</v>
      </c>
      <c r="AN319" s="518"/>
      <c r="AO319" s="335" t="s">
        <v>1078</v>
      </c>
      <c r="AP319" s="676"/>
      <c r="AQ319" s="684" t="s">
        <v>37</v>
      </c>
      <c r="AR319" s="676"/>
      <c r="AS319" s="559"/>
      <c r="AT319" s="675"/>
      <c r="AU319" s="412"/>
      <c r="AV319" s="680"/>
      <c r="AW319" s="673">
        <f>U319</f>
        <v>0</v>
      </c>
      <c r="AX319" s="673" cm="1">
        <f t="array" ref="AX319">SUM(MID(0&amp;AW319,LARGE(INDEX(ISNUMBER(--MID(AW319,ROW($1:$8),1))*ROW($1:$8),),ROW($1:$8))+1,1)*10^ROW($1:$8)/10)</f>
        <v>0</v>
      </c>
      <c r="AY319" s="673" t="e">
        <f>VLOOKUP($AX319,'Item Master Data'!$A:$F,3,FALSE)</f>
        <v>#N/A</v>
      </c>
      <c r="AZ319" s="673" t="e">
        <f>VLOOKUP($AX319,'Item Master Data'!$A:$F,6,FALSE)</f>
        <v>#N/A</v>
      </c>
      <c r="BA319" s="673" t="e">
        <f>X319/BB319</f>
        <v>#N/A</v>
      </c>
      <c r="BB319" s="673" t="e">
        <f>VLOOKUP(AX319,'Item Master Data'!$A:$G,7,FALSE)</f>
        <v>#N/A</v>
      </c>
      <c r="BC319" s="673"/>
      <c r="BD319" s="673" t="e">
        <f>W319-AZ319</f>
        <v>#N/A</v>
      </c>
    </row>
    <row r="320" spans="1:56">
      <c r="A320" s="697"/>
      <c r="B320" s="558">
        <v>44627</v>
      </c>
      <c r="C320" s="558">
        <v>44627</v>
      </c>
      <c r="D320" s="687" t="s">
        <v>86</v>
      </c>
      <c r="E320" s="517" t="s">
        <v>2092</v>
      </c>
      <c r="F320" s="676"/>
      <c r="G320" s="505">
        <v>2022</v>
      </c>
      <c r="H320" s="505">
        <v>6</v>
      </c>
      <c r="I320" s="676"/>
      <c r="J320" s="677"/>
      <c r="K320" s="335" t="s">
        <v>2101</v>
      </c>
      <c r="L320" s="676" t="s">
        <v>1986</v>
      </c>
      <c r="M320" s="336">
        <v>44602</v>
      </c>
      <c r="N320" s="336">
        <v>44683</v>
      </c>
      <c r="O320" s="336"/>
      <c r="P320" s="410"/>
      <c r="Q320" s="336"/>
      <c r="R320" s="336"/>
      <c r="S320" s="335" t="s">
        <v>1729</v>
      </c>
      <c r="T320" s="335">
        <v>60</v>
      </c>
      <c r="U320" s="676"/>
      <c r="V320" s="688" t="s">
        <v>973</v>
      </c>
      <c r="W320" s="676">
        <v>400</v>
      </c>
      <c r="X320" s="626">
        <v>1536</v>
      </c>
      <c r="Y320" s="525">
        <f>W320*X320</f>
        <v>614400</v>
      </c>
      <c r="Z320" s="680">
        <v>0.47</v>
      </c>
      <c r="AA320" s="682">
        <f>Y320*Z320</f>
        <v>288768</v>
      </c>
      <c r="AB320" s="682"/>
      <c r="AC320" s="683">
        <v>0</v>
      </c>
      <c r="AD320" s="676"/>
      <c r="AE320" s="540">
        <v>29598.719999999998</v>
      </c>
      <c r="AF320" s="500">
        <f>AA320+AD320+AE320</f>
        <v>318366.71999999997</v>
      </c>
      <c r="AG320" s="335" t="s">
        <v>47</v>
      </c>
      <c r="AH320" s="676"/>
      <c r="AI320" s="335">
        <v>60</v>
      </c>
      <c r="AJ320" s="677" t="s">
        <v>2014</v>
      </c>
      <c r="AK320" s="677" t="s">
        <v>50</v>
      </c>
      <c r="AL320" s="685" t="s">
        <v>2099</v>
      </c>
      <c r="AM320" s="335" t="s">
        <v>52</v>
      </c>
      <c r="AN320" s="518"/>
      <c r="AO320" s="335" t="s">
        <v>1078</v>
      </c>
      <c r="AP320" s="676"/>
      <c r="AQ320" s="684" t="s">
        <v>37</v>
      </c>
      <c r="AR320" s="676"/>
      <c r="AS320" s="559"/>
      <c r="AT320" s="675"/>
      <c r="AU320" s="412"/>
      <c r="AV320" s="680"/>
      <c r="AW320" s="673">
        <f>U320</f>
        <v>0</v>
      </c>
      <c r="AX320" s="673" cm="1">
        <f t="array" ref="AX320">SUM(MID(0&amp;AW320,LARGE(INDEX(ISNUMBER(--MID(AW320,ROW($1:$8),1))*ROW($1:$8),),ROW($1:$8))+1,1)*10^ROW($1:$8)/10)</f>
        <v>0</v>
      </c>
      <c r="AY320" s="673" t="e">
        <f>VLOOKUP($AX320,'Item Master Data'!$A:$F,3,FALSE)</f>
        <v>#N/A</v>
      </c>
      <c r="AZ320" s="673" t="e">
        <f>VLOOKUP($AX320,'Item Master Data'!$A:$F,6,FALSE)</f>
        <v>#N/A</v>
      </c>
      <c r="BA320" s="673" t="e">
        <f>X320/BB320</f>
        <v>#N/A</v>
      </c>
      <c r="BB320" s="673" t="e">
        <f>VLOOKUP(AX320,'Item Master Data'!$A:$G,7,FALSE)</f>
        <v>#N/A</v>
      </c>
      <c r="BC320" s="673"/>
      <c r="BD320" s="673" t="e">
        <f>W320-AZ320</f>
        <v>#N/A</v>
      </c>
    </row>
    <row r="321" spans="1:56">
      <c r="A321" s="697"/>
      <c r="B321" s="558">
        <v>44627</v>
      </c>
      <c r="C321" s="558">
        <v>44627</v>
      </c>
      <c r="D321" s="687" t="s">
        <v>86</v>
      </c>
      <c r="E321" s="517" t="s">
        <v>2092</v>
      </c>
      <c r="F321" s="676"/>
      <c r="G321" s="505">
        <v>2022</v>
      </c>
      <c r="H321" s="505">
        <v>6</v>
      </c>
      <c r="I321" s="676"/>
      <c r="J321" s="336"/>
      <c r="K321" s="676" t="s">
        <v>2105</v>
      </c>
      <c r="L321" s="676" t="s">
        <v>1986</v>
      </c>
      <c r="M321" s="677">
        <v>44602</v>
      </c>
      <c r="N321" s="677">
        <v>44683</v>
      </c>
      <c r="O321" s="677"/>
      <c r="P321" s="410"/>
      <c r="Q321" s="336"/>
      <c r="R321" s="336"/>
      <c r="S321" s="335" t="s">
        <v>1729</v>
      </c>
      <c r="T321" s="335">
        <v>60</v>
      </c>
      <c r="U321" s="676"/>
      <c r="V321" s="688" t="s">
        <v>973</v>
      </c>
      <c r="W321" s="676">
        <v>400</v>
      </c>
      <c r="X321" s="626">
        <v>768</v>
      </c>
      <c r="Y321" s="525">
        <f>W321*X321</f>
        <v>307200</v>
      </c>
      <c r="Z321" s="337">
        <v>0.47</v>
      </c>
      <c r="AA321" s="682">
        <f>Y321*Z321</f>
        <v>144384</v>
      </c>
      <c r="AB321" s="682"/>
      <c r="AC321" s="683">
        <v>0</v>
      </c>
      <c r="AD321" s="676"/>
      <c r="AE321" s="540">
        <v>11911.68</v>
      </c>
      <c r="AF321" s="500">
        <f>AA321+AD321+AE321</f>
        <v>156295.67999999999</v>
      </c>
      <c r="AG321" s="335" t="s">
        <v>47</v>
      </c>
      <c r="AH321" s="676"/>
      <c r="AI321" s="676">
        <v>60</v>
      </c>
      <c r="AJ321" s="677" t="s">
        <v>2103</v>
      </c>
      <c r="AK321" s="677" t="s">
        <v>1149</v>
      </c>
      <c r="AL321" s="685" t="s">
        <v>2104</v>
      </c>
      <c r="AM321" s="335" t="s">
        <v>52</v>
      </c>
      <c r="AN321" s="518"/>
      <c r="AO321" s="335" t="s">
        <v>1078</v>
      </c>
      <c r="AP321" s="676"/>
      <c r="AQ321" s="684" t="s">
        <v>37</v>
      </c>
      <c r="AR321" s="676"/>
      <c r="AS321" s="559"/>
      <c r="AT321" s="675"/>
      <c r="AU321" s="412"/>
      <c r="AV321" s="680"/>
      <c r="AW321" s="673">
        <f>U321</f>
        <v>0</v>
      </c>
      <c r="AX321" s="673" cm="1">
        <f t="array" ref="AX321">SUM(MID(0&amp;AW321,LARGE(INDEX(ISNUMBER(--MID(AW321,ROW($1:$8),1))*ROW($1:$8),),ROW($1:$8))+1,1)*10^ROW($1:$8)/10)</f>
        <v>0</v>
      </c>
      <c r="AY321" s="673" t="e">
        <f>VLOOKUP($AX321,'Item Master Data'!$A:$F,3,FALSE)</f>
        <v>#N/A</v>
      </c>
      <c r="AZ321" s="673" t="e">
        <f>VLOOKUP($AX321,'Item Master Data'!$A:$F,6,FALSE)</f>
        <v>#N/A</v>
      </c>
      <c r="BA321" s="673" t="e">
        <f>X321/BB321</f>
        <v>#N/A</v>
      </c>
      <c r="BB321" s="673" t="e">
        <f>VLOOKUP(AX321,'Item Master Data'!$A:$G,7,FALSE)</f>
        <v>#N/A</v>
      </c>
      <c r="BC321" s="673"/>
      <c r="BD321" s="673" t="e">
        <f>W321-AZ321</f>
        <v>#N/A</v>
      </c>
    </row>
    <row r="322" spans="1:56">
      <c r="A322" s="697"/>
      <c r="B322" s="558">
        <v>44627</v>
      </c>
      <c r="C322" s="558">
        <v>44627</v>
      </c>
      <c r="D322" s="687" t="s">
        <v>86</v>
      </c>
      <c r="E322" s="517" t="s">
        <v>2015</v>
      </c>
      <c r="F322" s="676"/>
      <c r="G322" s="505">
        <v>2022</v>
      </c>
      <c r="H322" s="505">
        <v>6</v>
      </c>
      <c r="I322" s="676"/>
      <c r="J322" s="336"/>
      <c r="K322" s="676" t="s">
        <v>2141</v>
      </c>
      <c r="L322" s="676" t="s">
        <v>1986</v>
      </c>
      <c r="M322" s="677">
        <v>44602</v>
      </c>
      <c r="N322" s="677">
        <v>44655</v>
      </c>
      <c r="O322" s="677"/>
      <c r="P322" s="410"/>
      <c r="Q322" s="336"/>
      <c r="R322" s="336"/>
      <c r="S322" s="335" t="s">
        <v>1729</v>
      </c>
      <c r="T322" s="335">
        <v>60</v>
      </c>
      <c r="U322" s="676"/>
      <c r="V322" s="688" t="s">
        <v>973</v>
      </c>
      <c r="W322" s="676">
        <v>400</v>
      </c>
      <c r="X322" s="626">
        <v>1536</v>
      </c>
      <c r="Y322" s="525">
        <f>W322*X322</f>
        <v>614400</v>
      </c>
      <c r="Z322" s="337">
        <v>0.47</v>
      </c>
      <c r="AA322" s="682">
        <f>Y322*Z322</f>
        <v>288768</v>
      </c>
      <c r="AB322" s="682"/>
      <c r="AC322" s="683">
        <v>0</v>
      </c>
      <c r="AD322" s="676"/>
      <c r="AE322" s="540">
        <v>23823.360000000001</v>
      </c>
      <c r="AF322" s="500">
        <f>AA322+AD322+AE322</f>
        <v>312591.35999999999</v>
      </c>
      <c r="AG322" s="335" t="s">
        <v>47</v>
      </c>
      <c r="AH322" s="676"/>
      <c r="AI322" s="676">
        <v>60</v>
      </c>
      <c r="AJ322" s="677" t="s">
        <v>2103</v>
      </c>
      <c r="AK322" s="677" t="s">
        <v>1149</v>
      </c>
      <c r="AL322" s="685" t="s">
        <v>2104</v>
      </c>
      <c r="AM322" s="335" t="s">
        <v>52</v>
      </c>
      <c r="AN322" s="518"/>
      <c r="AO322" s="335" t="s">
        <v>1078</v>
      </c>
      <c r="AP322" s="676"/>
      <c r="AQ322" s="684" t="s">
        <v>37</v>
      </c>
      <c r="AR322" s="676"/>
      <c r="AS322" s="559"/>
      <c r="AT322" s="675"/>
      <c r="AU322" s="412"/>
      <c r="AV322" s="680"/>
      <c r="AW322" s="673">
        <f>U322</f>
        <v>0</v>
      </c>
      <c r="AX322" s="673" cm="1">
        <f t="array" ref="AX322">SUM(MID(0&amp;AW322,LARGE(INDEX(ISNUMBER(--MID(AW322,ROW($1:$8),1))*ROW($1:$8),),ROW($1:$8))+1,1)*10^ROW($1:$8)/10)</f>
        <v>0</v>
      </c>
      <c r="AY322" s="673" t="e">
        <f>VLOOKUP($AX322,'Item Master Data'!$A:$F,3,FALSE)</f>
        <v>#N/A</v>
      </c>
      <c r="AZ322" s="673" t="e">
        <f>VLOOKUP($AX322,'Item Master Data'!$A:$F,6,FALSE)</f>
        <v>#N/A</v>
      </c>
      <c r="BA322" s="673" t="e">
        <f>X322/BB322</f>
        <v>#N/A</v>
      </c>
      <c r="BB322" s="673" t="e">
        <f>VLOOKUP(AX322,'Item Master Data'!$A:$G,7,FALSE)</f>
        <v>#N/A</v>
      </c>
      <c r="BC322" s="673"/>
      <c r="BD322" s="673" t="e">
        <f>W322-AZ322</f>
        <v>#N/A</v>
      </c>
    </row>
    <row r="323" spans="1:56">
      <c r="A323" s="697"/>
      <c r="B323" s="558">
        <v>44627</v>
      </c>
      <c r="C323" s="558">
        <v>44627</v>
      </c>
      <c r="D323" s="687" t="s">
        <v>86</v>
      </c>
      <c r="E323" s="517" t="s">
        <v>2092</v>
      </c>
      <c r="F323" s="676"/>
      <c r="G323" s="505">
        <v>2022</v>
      </c>
      <c r="H323" s="505">
        <v>6</v>
      </c>
      <c r="I323" s="676"/>
      <c r="J323" s="336"/>
      <c r="K323" s="676" t="s">
        <v>2157</v>
      </c>
      <c r="L323" s="676" t="s">
        <v>1986</v>
      </c>
      <c r="M323" s="677">
        <v>44602</v>
      </c>
      <c r="N323" s="677">
        <v>44683</v>
      </c>
      <c r="O323" s="677"/>
      <c r="P323" s="410"/>
      <c r="Q323" s="336"/>
      <c r="R323" s="336"/>
      <c r="S323" s="335" t="s">
        <v>1729</v>
      </c>
      <c r="T323" s="335">
        <v>60</v>
      </c>
      <c r="U323" s="676"/>
      <c r="V323" s="688" t="s">
        <v>973</v>
      </c>
      <c r="W323" s="676">
        <v>400</v>
      </c>
      <c r="X323" s="626">
        <v>1536</v>
      </c>
      <c r="Y323" s="525">
        <f>W323*X323</f>
        <v>614400</v>
      </c>
      <c r="Z323" s="337">
        <v>0.47</v>
      </c>
      <c r="AA323" s="682">
        <f>Y323*Z323</f>
        <v>288768</v>
      </c>
      <c r="AB323" s="682"/>
      <c r="AC323" s="683">
        <v>0</v>
      </c>
      <c r="AD323" s="676"/>
      <c r="AE323" s="540">
        <v>23823.360000000001</v>
      </c>
      <c r="AF323" s="500">
        <f>AA323+AD323+AE323</f>
        <v>312591.35999999999</v>
      </c>
      <c r="AG323" s="335" t="s">
        <v>47</v>
      </c>
      <c r="AH323" s="676"/>
      <c r="AI323" s="676">
        <v>60</v>
      </c>
      <c r="AJ323" s="677" t="s">
        <v>1397</v>
      </c>
      <c r="AK323" s="677" t="s">
        <v>1149</v>
      </c>
      <c r="AL323" s="685" t="s">
        <v>2158</v>
      </c>
      <c r="AM323" s="335" t="s">
        <v>52</v>
      </c>
      <c r="AN323" s="518"/>
      <c r="AO323" s="335" t="s">
        <v>1078</v>
      </c>
      <c r="AP323" s="676"/>
      <c r="AQ323" s="684" t="s">
        <v>37</v>
      </c>
      <c r="AR323" s="676"/>
      <c r="AS323" s="559"/>
      <c r="AT323" s="675"/>
      <c r="AU323" s="412"/>
      <c r="AV323" s="680"/>
      <c r="AW323" s="673">
        <f>U323</f>
        <v>0</v>
      </c>
      <c r="AX323" s="673" cm="1">
        <f t="array" ref="AX323">SUM(MID(0&amp;AW323,LARGE(INDEX(ISNUMBER(--MID(AW323,ROW($1:$8),1))*ROW($1:$8),),ROW($1:$8))+1,1)*10^ROW($1:$8)/10)</f>
        <v>0</v>
      </c>
      <c r="AY323" s="673" t="e">
        <f>VLOOKUP($AX323,'Item Master Data'!$A:$F,3,FALSE)</f>
        <v>#N/A</v>
      </c>
      <c r="AZ323" s="673" t="e">
        <f>VLOOKUP($AX323,'Item Master Data'!$A:$F,6,FALSE)</f>
        <v>#N/A</v>
      </c>
      <c r="BA323" s="673" t="e">
        <f>X323/BB323</f>
        <v>#N/A</v>
      </c>
      <c r="BB323" s="673" t="e">
        <f>VLOOKUP(AX323,'Item Master Data'!$A:$G,7,FALSE)</f>
        <v>#N/A</v>
      </c>
      <c r="BC323" s="673"/>
      <c r="BD323" s="673" t="e">
        <f>W323-AZ323</f>
        <v>#N/A</v>
      </c>
    </row>
    <row r="324" spans="1:56">
      <c r="A324" s="697"/>
      <c r="B324" s="558">
        <v>44627</v>
      </c>
      <c r="C324" s="558">
        <v>44627</v>
      </c>
      <c r="D324" s="687" t="s">
        <v>86</v>
      </c>
      <c r="E324" s="517" t="s">
        <v>2092</v>
      </c>
      <c r="F324" s="676"/>
      <c r="G324" s="505">
        <v>2022</v>
      </c>
      <c r="H324" s="505">
        <v>6</v>
      </c>
      <c r="I324" s="676"/>
      <c r="J324" s="336"/>
      <c r="K324" s="676" t="s">
        <v>2107</v>
      </c>
      <c r="L324" s="676" t="s">
        <v>1986</v>
      </c>
      <c r="M324" s="677">
        <v>44602</v>
      </c>
      <c r="N324" s="677">
        <v>44683</v>
      </c>
      <c r="O324" s="677"/>
      <c r="P324" s="410"/>
      <c r="Q324" s="336"/>
      <c r="R324" s="336"/>
      <c r="S324" s="335" t="s">
        <v>1729</v>
      </c>
      <c r="T324" s="335">
        <v>60</v>
      </c>
      <c r="U324" s="335"/>
      <c r="V324" s="688" t="s">
        <v>973</v>
      </c>
      <c r="W324" s="676">
        <v>400</v>
      </c>
      <c r="X324" s="626">
        <v>1536</v>
      </c>
      <c r="Y324" s="525">
        <f>W324*X324</f>
        <v>614400</v>
      </c>
      <c r="Z324" s="337">
        <v>0.47</v>
      </c>
      <c r="AA324" s="682">
        <f>Y324*Z324</f>
        <v>288768</v>
      </c>
      <c r="AB324" s="682"/>
      <c r="AC324" s="683">
        <v>0</v>
      </c>
      <c r="AD324" s="676"/>
      <c r="AE324" s="540">
        <v>23823.360000000001</v>
      </c>
      <c r="AF324" s="500">
        <f>AA324+AD324+AE324</f>
        <v>312591.35999999999</v>
      </c>
      <c r="AG324" s="335" t="s">
        <v>47</v>
      </c>
      <c r="AH324" s="676"/>
      <c r="AI324" s="676">
        <v>60</v>
      </c>
      <c r="AJ324" s="677" t="s">
        <v>2090</v>
      </c>
      <c r="AK324" s="677" t="s">
        <v>1149</v>
      </c>
      <c r="AL324" s="685" t="s">
        <v>2091</v>
      </c>
      <c r="AM324" s="335" t="s">
        <v>52</v>
      </c>
      <c r="AN324" s="518"/>
      <c r="AO324" s="335" t="s">
        <v>1078</v>
      </c>
      <c r="AP324" s="676"/>
      <c r="AQ324" s="684" t="s">
        <v>37</v>
      </c>
      <c r="AR324" s="676"/>
      <c r="AS324" s="559"/>
      <c r="AT324" s="675"/>
      <c r="AU324" s="412"/>
      <c r="AV324" s="680"/>
      <c r="AW324" s="673">
        <f>U324</f>
        <v>0</v>
      </c>
      <c r="AX324" s="673" cm="1">
        <f t="array" ref="AX324">SUM(MID(0&amp;AW324,LARGE(INDEX(ISNUMBER(--MID(AW324,ROW($1:$8),1))*ROW($1:$8),),ROW($1:$8))+1,1)*10^ROW($1:$8)/10)</f>
        <v>0</v>
      </c>
      <c r="AY324" s="673" t="e">
        <f>VLOOKUP($AX324,'Item Master Data'!$A:$F,3,FALSE)</f>
        <v>#N/A</v>
      </c>
      <c r="AZ324" s="673" t="e">
        <f>VLOOKUP($AX324,'Item Master Data'!$A:$F,6,FALSE)</f>
        <v>#N/A</v>
      </c>
      <c r="BA324" s="673" t="e">
        <f>X324/BB324</f>
        <v>#N/A</v>
      </c>
      <c r="BB324" s="673" t="e">
        <f>VLOOKUP(AX324,'Item Master Data'!$A:$G,7,FALSE)</f>
        <v>#N/A</v>
      </c>
      <c r="BC324" s="673"/>
      <c r="BD324" s="673" t="e">
        <f>W324-AZ324</f>
        <v>#N/A</v>
      </c>
    </row>
    <row r="325" spans="1:56">
      <c r="A325" s="697"/>
      <c r="B325" s="558"/>
      <c r="C325" s="558"/>
      <c r="D325" s="687" t="s">
        <v>86</v>
      </c>
      <c r="E325" s="676"/>
      <c r="F325" s="688"/>
      <c r="G325" s="505">
        <v>2022</v>
      </c>
      <c r="H325" s="505">
        <v>6</v>
      </c>
      <c r="I325" s="676"/>
      <c r="J325" s="336"/>
      <c r="K325" s="676" t="s">
        <v>2167</v>
      </c>
      <c r="L325" s="676" t="s">
        <v>2116</v>
      </c>
      <c r="M325" s="677">
        <v>44575</v>
      </c>
      <c r="N325" s="677">
        <v>44725</v>
      </c>
      <c r="O325" s="677"/>
      <c r="P325" s="336"/>
      <c r="Q325" s="336"/>
      <c r="R325" s="336"/>
      <c r="S325" s="335" t="s">
        <v>88</v>
      </c>
      <c r="T325" s="335">
        <v>72</v>
      </c>
      <c r="U325" s="688">
        <v>49303156</v>
      </c>
      <c r="V325" s="335" t="s">
        <v>995</v>
      </c>
      <c r="W325" s="676">
        <v>480</v>
      </c>
      <c r="X325" s="626">
        <v>1914</v>
      </c>
      <c r="Y325" s="525">
        <f>W325*X325</f>
        <v>918720</v>
      </c>
      <c r="Z325" s="337">
        <v>0.47499999999999998</v>
      </c>
      <c r="AA325" s="682">
        <f>Y325*Z325</f>
        <v>436392</v>
      </c>
      <c r="AB325" s="682"/>
      <c r="AC325" s="683">
        <v>0</v>
      </c>
      <c r="AD325" s="676"/>
      <c r="AE325" s="676"/>
      <c r="AF325" s="500">
        <f>AA325+AD325+AE325</f>
        <v>436392</v>
      </c>
      <c r="AG325" s="335" t="s">
        <v>1073</v>
      </c>
      <c r="AH325" s="676"/>
      <c r="AI325" s="676">
        <v>60</v>
      </c>
      <c r="AJ325" s="677" t="s">
        <v>2112</v>
      </c>
      <c r="AK325" s="677" t="s">
        <v>50</v>
      </c>
      <c r="AL325" s="685">
        <v>92056</v>
      </c>
      <c r="AM325" s="335" t="s">
        <v>52</v>
      </c>
      <c r="AN325" s="518" t="s">
        <v>1719</v>
      </c>
      <c r="AO325" s="335" t="s">
        <v>1078</v>
      </c>
      <c r="AP325" s="684"/>
      <c r="AQ325" s="676" t="s">
        <v>37</v>
      </c>
      <c r="AR325" s="676"/>
      <c r="AS325" s="521"/>
      <c r="AT325" s="675" t="s">
        <v>1157</v>
      </c>
      <c r="AU325" s="412" t="s">
        <v>1078</v>
      </c>
      <c r="AV325" s="680"/>
      <c r="AW325" s="673">
        <f>U325</f>
        <v>49303156</v>
      </c>
      <c r="AX325" s="673" cm="1">
        <f t="array" ref="AX325">SUM(MID(0&amp;AW325,LARGE(INDEX(ISNUMBER(--MID(AW325,ROW($1:$8),1))*ROW($1:$8),),ROW($1:$8))+1,1)*10^ROW($1:$8)/10)</f>
        <v>49303156</v>
      </c>
      <c r="AY325" s="673" t="str">
        <f>VLOOKUP($AX325,'Item Master Data'!$A:$F,3,FALSE)</f>
        <v>Q.PEAK DUO XL G10 BFG</v>
      </c>
      <c r="AZ325" s="673">
        <f>VLOOKUP($AX325,'Item Master Data'!$A:$F,6,FALSE)</f>
        <v>480</v>
      </c>
      <c r="BA325" s="673">
        <f>X325/BB325</f>
        <v>66</v>
      </c>
      <c r="BB325" s="673">
        <f>VLOOKUP(AX325,'Item Master Data'!$A:$G,7,FALSE)</f>
        <v>29</v>
      </c>
      <c r="BC325" s="673"/>
      <c r="BD325" s="673">
        <f>W325-AZ325</f>
        <v>0</v>
      </c>
    </row>
    <row r="326" spans="1:56">
      <c r="A326" s="697"/>
      <c r="B326" s="697"/>
      <c r="C326" s="558">
        <v>44634</v>
      </c>
      <c r="D326" s="687" t="s">
        <v>86</v>
      </c>
      <c r="E326" s="517" t="s">
        <v>2164</v>
      </c>
      <c r="F326" s="335"/>
      <c r="G326" s="505">
        <v>2022</v>
      </c>
      <c r="H326" s="505">
        <v>6</v>
      </c>
      <c r="I326" s="676"/>
      <c r="J326" s="677"/>
      <c r="K326" s="676" t="s">
        <v>2284</v>
      </c>
      <c r="L326" s="676" t="s">
        <v>2116</v>
      </c>
      <c r="M326" s="677">
        <v>44593</v>
      </c>
      <c r="N326" s="677">
        <v>44713</v>
      </c>
      <c r="O326" s="677"/>
      <c r="P326" s="410"/>
      <c r="Q326" s="336"/>
      <c r="R326" s="336"/>
      <c r="S326" s="335" t="s">
        <v>88</v>
      </c>
      <c r="T326" s="335">
        <v>60</v>
      </c>
      <c r="U326" s="335"/>
      <c r="V326" s="688" t="s">
        <v>973</v>
      </c>
      <c r="W326" s="676">
        <v>400</v>
      </c>
      <c r="X326" s="626">
        <v>2304</v>
      </c>
      <c r="Y326" s="525">
        <f>W326*X326</f>
        <v>921600</v>
      </c>
      <c r="Z326" s="337">
        <v>0.52500000000000002</v>
      </c>
      <c r="AA326" s="682">
        <f>Y326*Z326</f>
        <v>483840</v>
      </c>
      <c r="AB326" s="682"/>
      <c r="AC326" s="339">
        <v>0</v>
      </c>
      <c r="AD326" s="676"/>
      <c r="AE326" s="676"/>
      <c r="AF326" s="500">
        <f>AA326+AD326+AE326</f>
        <v>483840</v>
      </c>
      <c r="AG326" s="335" t="s">
        <v>1073</v>
      </c>
      <c r="AH326" s="676"/>
      <c r="AI326" s="676">
        <v>60</v>
      </c>
      <c r="AJ326" s="677" t="s">
        <v>2112</v>
      </c>
      <c r="AK326" s="677" t="s">
        <v>50</v>
      </c>
      <c r="AL326" s="685" t="s">
        <v>2166</v>
      </c>
      <c r="AM326" s="335" t="s">
        <v>52</v>
      </c>
      <c r="AN326" s="518"/>
      <c r="AO326" s="335" t="s">
        <v>1078</v>
      </c>
      <c r="AP326" s="676"/>
      <c r="AQ326" s="684" t="s">
        <v>37</v>
      </c>
      <c r="AR326" s="676" t="s">
        <v>2164</v>
      </c>
      <c r="AS326" s="521"/>
      <c r="AT326" s="675"/>
      <c r="AU326" s="412"/>
      <c r="AV326" s="680"/>
      <c r="AW326" s="673">
        <f>U326</f>
        <v>0</v>
      </c>
      <c r="AX326" s="673" cm="1">
        <f t="array" ref="AX326">SUM(MID(0&amp;AW326,LARGE(INDEX(ISNUMBER(--MID(AW326,ROW($1:$8),1))*ROW($1:$8),),ROW($1:$8))+1,1)*10^ROW($1:$8)/10)</f>
        <v>0</v>
      </c>
      <c r="AY326" s="673" t="e">
        <f>VLOOKUP($AX326,'Item Master Data'!$A:$F,3,FALSE)</f>
        <v>#N/A</v>
      </c>
      <c r="AZ326" s="673" t="e">
        <f>VLOOKUP($AX326,'Item Master Data'!$A:$F,6,FALSE)</f>
        <v>#N/A</v>
      </c>
      <c r="BA326" s="673" t="e">
        <f>X326/BB326</f>
        <v>#N/A</v>
      </c>
      <c r="BB326" s="673" t="e">
        <f>VLOOKUP(AX326,'Item Master Data'!$A:$G,7,FALSE)</f>
        <v>#N/A</v>
      </c>
      <c r="BC326" s="673"/>
      <c r="BD326" s="673" t="e">
        <f>W326-AZ326</f>
        <v>#N/A</v>
      </c>
    </row>
    <row r="327" spans="1:56">
      <c r="A327" s="697">
        <v>15</v>
      </c>
      <c r="B327" s="558">
        <v>44665</v>
      </c>
      <c r="C327" s="558">
        <v>44665</v>
      </c>
      <c r="D327" s="687" t="s">
        <v>86</v>
      </c>
      <c r="E327" s="676"/>
      <c r="F327" s="688"/>
      <c r="G327" s="505">
        <v>2022</v>
      </c>
      <c r="H327" s="505">
        <v>6</v>
      </c>
      <c r="I327" s="676"/>
      <c r="J327" s="677"/>
      <c r="K327" s="676" t="s">
        <v>2117</v>
      </c>
      <c r="L327" s="676" t="s">
        <v>2111</v>
      </c>
      <c r="M327" s="677">
        <v>44490</v>
      </c>
      <c r="N327" s="677">
        <v>44651</v>
      </c>
      <c r="O327" s="677">
        <v>44679</v>
      </c>
      <c r="P327" s="336"/>
      <c r="Q327" s="336"/>
      <c r="R327" s="336"/>
      <c r="S327" s="335" t="s">
        <v>88</v>
      </c>
      <c r="T327" s="335">
        <v>60</v>
      </c>
      <c r="U327" s="688"/>
      <c r="V327" s="335" t="s">
        <v>986</v>
      </c>
      <c r="W327" s="676">
        <v>360</v>
      </c>
      <c r="X327" s="626">
        <v>3072</v>
      </c>
      <c r="Y327" s="525">
        <f>W327*X327</f>
        <v>1105920</v>
      </c>
      <c r="Z327" s="417">
        <v>0.53500000000000003</v>
      </c>
      <c r="AA327" s="682">
        <f>Y327*Z327</f>
        <v>591667.20000000007</v>
      </c>
      <c r="AB327" s="682"/>
      <c r="AC327" s="339">
        <v>0</v>
      </c>
      <c r="AD327" s="676"/>
      <c r="AE327" s="676"/>
      <c r="AF327" s="500">
        <f>AA327+AD327+AE327</f>
        <v>591667.20000000007</v>
      </c>
      <c r="AG327" s="335" t="s">
        <v>1073</v>
      </c>
      <c r="AH327" s="676"/>
      <c r="AI327" s="676">
        <v>60</v>
      </c>
      <c r="AJ327" s="677" t="s">
        <v>2112</v>
      </c>
      <c r="AK327" s="677" t="s">
        <v>50</v>
      </c>
      <c r="AL327" s="685">
        <v>92056</v>
      </c>
      <c r="AM327" s="335" t="s">
        <v>52</v>
      </c>
      <c r="AN327" s="518" t="s">
        <v>50</v>
      </c>
      <c r="AO327" s="335" t="s">
        <v>1078</v>
      </c>
      <c r="AP327" s="684" t="s">
        <v>38</v>
      </c>
      <c r="AQ327" s="676" t="s">
        <v>37</v>
      </c>
      <c r="AR327" s="676"/>
      <c r="AS327" s="521"/>
      <c r="AT327" s="675" t="s">
        <v>1157</v>
      </c>
      <c r="AU327" s="412" t="s">
        <v>1078</v>
      </c>
      <c r="AV327" s="680"/>
      <c r="AW327" s="673">
        <f>U327</f>
        <v>0</v>
      </c>
      <c r="AX327" s="673" cm="1">
        <f t="array" ref="AX327">SUM(MID(0&amp;AW327,LARGE(INDEX(ISNUMBER(--MID(AW327,ROW($1:$8),1))*ROW($1:$8),),ROW($1:$8))+1,1)*10^ROW($1:$8)/10)</f>
        <v>0</v>
      </c>
      <c r="AY327" s="673" t="e">
        <f>VLOOKUP($AX327,'Item Master Data'!$A:$F,3,FALSE)</f>
        <v>#N/A</v>
      </c>
      <c r="AZ327" s="673" t="e">
        <f>VLOOKUP($AX327,'Item Master Data'!$A:$F,6,FALSE)</f>
        <v>#N/A</v>
      </c>
      <c r="BA327" s="673" t="e">
        <f>X327/BB327</f>
        <v>#N/A</v>
      </c>
      <c r="BB327" s="673" t="e">
        <f>VLOOKUP(AX327,'Item Master Data'!$A:$G,7,FALSE)</f>
        <v>#N/A</v>
      </c>
      <c r="BC327" s="673"/>
      <c r="BD327" s="673" t="e">
        <f>W327-AZ327</f>
        <v>#N/A</v>
      </c>
    </row>
    <row r="328" spans="1:56">
      <c r="A328" s="697">
        <v>23</v>
      </c>
      <c r="B328" s="558">
        <v>44665</v>
      </c>
      <c r="C328" s="558">
        <v>44665</v>
      </c>
      <c r="D328" s="687" t="s">
        <v>86</v>
      </c>
      <c r="E328" s="676"/>
      <c r="F328" s="688"/>
      <c r="G328" s="505">
        <v>2022</v>
      </c>
      <c r="H328" s="505">
        <v>6</v>
      </c>
      <c r="I328" s="676"/>
      <c r="J328" s="336"/>
      <c r="K328" s="676" t="s">
        <v>2282</v>
      </c>
      <c r="L328" s="676" t="s">
        <v>2111</v>
      </c>
      <c r="M328" s="677">
        <v>44561</v>
      </c>
      <c r="N328" s="677">
        <v>44683</v>
      </c>
      <c r="O328" s="677">
        <v>44714</v>
      </c>
      <c r="P328" s="336"/>
      <c r="Q328" s="336"/>
      <c r="R328" s="336"/>
      <c r="S328" s="335" t="s">
        <v>88</v>
      </c>
      <c r="T328" s="335">
        <v>60</v>
      </c>
      <c r="U328" s="688"/>
      <c r="V328" s="335" t="s">
        <v>986</v>
      </c>
      <c r="W328" s="676">
        <v>360</v>
      </c>
      <c r="X328" s="626">
        <v>3072</v>
      </c>
      <c r="Y328" s="525">
        <f>W328*X328</f>
        <v>1105920</v>
      </c>
      <c r="Z328" s="417">
        <v>0.53500000000000003</v>
      </c>
      <c r="AA328" s="682">
        <f>Y328*Z328</f>
        <v>591667.20000000007</v>
      </c>
      <c r="AB328" s="682"/>
      <c r="AC328" s="339">
        <v>0</v>
      </c>
      <c r="AD328" s="676"/>
      <c r="AE328" s="676"/>
      <c r="AF328" s="500">
        <f>AA328+AD328+AE328</f>
        <v>591667.20000000007</v>
      </c>
      <c r="AG328" s="335" t="s">
        <v>1073</v>
      </c>
      <c r="AH328" s="676"/>
      <c r="AI328" s="676">
        <v>60</v>
      </c>
      <c r="AJ328" s="677" t="s">
        <v>2112</v>
      </c>
      <c r="AK328" s="677" t="s">
        <v>50</v>
      </c>
      <c r="AL328" s="685">
        <v>92056</v>
      </c>
      <c r="AM328" s="335" t="s">
        <v>52</v>
      </c>
      <c r="AN328" s="518" t="s">
        <v>50</v>
      </c>
      <c r="AO328" s="335" t="s">
        <v>1078</v>
      </c>
      <c r="AP328" s="684" t="s">
        <v>38</v>
      </c>
      <c r="AQ328" s="676" t="s">
        <v>37</v>
      </c>
      <c r="AR328" s="676"/>
      <c r="AS328" s="521"/>
      <c r="AT328" s="675" t="s">
        <v>1157</v>
      </c>
      <c r="AU328" s="412" t="s">
        <v>1078</v>
      </c>
      <c r="AV328" s="680"/>
      <c r="AW328" s="673">
        <f>U328</f>
        <v>0</v>
      </c>
      <c r="AX328" s="673" cm="1">
        <f t="array" ref="AX328">SUM(MID(0&amp;AW328,LARGE(INDEX(ISNUMBER(--MID(AW328,ROW($1:$8),1))*ROW($1:$8),),ROW($1:$8))+1,1)*10^ROW($1:$8)/10)</f>
        <v>0</v>
      </c>
      <c r="AY328" s="673" t="e">
        <f>VLOOKUP($AX328,'Item Master Data'!$A:$F,3,FALSE)</f>
        <v>#N/A</v>
      </c>
      <c r="AZ328" s="673" t="e">
        <f>VLOOKUP($AX328,'Item Master Data'!$A:$F,6,FALSE)</f>
        <v>#N/A</v>
      </c>
      <c r="BA328" s="673" t="e">
        <f>X328/BB328</f>
        <v>#N/A</v>
      </c>
      <c r="BB328" s="673" t="e">
        <f>VLOOKUP(AX328,'Item Master Data'!$A:$G,7,FALSE)</f>
        <v>#N/A</v>
      </c>
      <c r="BC328" s="673"/>
      <c r="BD328" s="673" t="e">
        <f>W328-AZ328</f>
        <v>#N/A</v>
      </c>
    </row>
    <row r="329" spans="1:56">
      <c r="A329" s="697">
        <v>22</v>
      </c>
      <c r="B329" s="558">
        <v>44665</v>
      </c>
      <c r="C329" s="558">
        <v>44665</v>
      </c>
      <c r="D329" s="687" t="s">
        <v>86</v>
      </c>
      <c r="E329" s="676"/>
      <c r="F329" s="688"/>
      <c r="G329" s="505">
        <v>2022</v>
      </c>
      <c r="H329" s="505">
        <v>6</v>
      </c>
      <c r="I329" s="676"/>
      <c r="J329" s="336"/>
      <c r="K329" s="676" t="s">
        <v>2285</v>
      </c>
      <c r="L329" s="676" t="s">
        <v>2111</v>
      </c>
      <c r="M329" s="677">
        <v>44561</v>
      </c>
      <c r="N329" s="677">
        <v>44697</v>
      </c>
      <c r="O329" s="677">
        <v>44728</v>
      </c>
      <c r="P329" s="336"/>
      <c r="Q329" s="336"/>
      <c r="R329" s="336"/>
      <c r="S329" s="335" t="s">
        <v>88</v>
      </c>
      <c r="T329" s="335">
        <v>60</v>
      </c>
      <c r="U329" s="688"/>
      <c r="V329" s="335" t="s">
        <v>973</v>
      </c>
      <c r="W329" s="676">
        <v>400</v>
      </c>
      <c r="X329" s="626">
        <v>2304</v>
      </c>
      <c r="Y329" s="525">
        <f>W329*X329</f>
        <v>921600</v>
      </c>
      <c r="Z329" s="417">
        <v>0.55500000000000005</v>
      </c>
      <c r="AA329" s="682">
        <f>Y329*Z329</f>
        <v>511488.00000000006</v>
      </c>
      <c r="AB329" s="682"/>
      <c r="AC329" s="339">
        <v>0</v>
      </c>
      <c r="AD329" s="676"/>
      <c r="AE329" s="676"/>
      <c r="AF329" s="500">
        <f>AA329+AD329+AE329</f>
        <v>511488.00000000006</v>
      </c>
      <c r="AG329" s="335" t="s">
        <v>1073</v>
      </c>
      <c r="AH329" s="676"/>
      <c r="AI329" s="676">
        <v>60</v>
      </c>
      <c r="AJ329" s="677" t="s">
        <v>2112</v>
      </c>
      <c r="AK329" s="677" t="s">
        <v>50</v>
      </c>
      <c r="AL329" s="685">
        <v>92056</v>
      </c>
      <c r="AM329" s="335" t="s">
        <v>52</v>
      </c>
      <c r="AN329" s="518" t="s">
        <v>50</v>
      </c>
      <c r="AO329" s="335" t="s">
        <v>1078</v>
      </c>
      <c r="AP329" s="684" t="s">
        <v>38</v>
      </c>
      <c r="AQ329" s="676" t="s">
        <v>37</v>
      </c>
      <c r="AR329" s="676"/>
      <c r="AS329" s="521"/>
      <c r="AT329" s="675" t="s">
        <v>1157</v>
      </c>
      <c r="AU329" s="412" t="s">
        <v>1078</v>
      </c>
      <c r="AV329" s="680"/>
      <c r="AW329" s="673">
        <f>U329</f>
        <v>0</v>
      </c>
      <c r="AX329" s="673" cm="1">
        <f t="array" ref="AX329">SUM(MID(0&amp;AW329,LARGE(INDEX(ISNUMBER(--MID(AW329,ROW($1:$8),1))*ROW($1:$8),),ROW($1:$8))+1,1)*10^ROW($1:$8)/10)</f>
        <v>0</v>
      </c>
      <c r="AY329" s="673" t="e">
        <f>VLOOKUP($AX329,'Item Master Data'!$A:$F,3,FALSE)</f>
        <v>#N/A</v>
      </c>
      <c r="AZ329" s="673" t="e">
        <f>VLOOKUP($AX329,'Item Master Data'!$A:$F,6,FALSE)</f>
        <v>#N/A</v>
      </c>
      <c r="BA329" s="673" t="e">
        <f>X329/BB329</f>
        <v>#N/A</v>
      </c>
      <c r="BB329" s="673" t="e">
        <f>VLOOKUP(AX329,'Item Master Data'!$A:$G,7,FALSE)</f>
        <v>#N/A</v>
      </c>
      <c r="BC329" s="673"/>
      <c r="BD329" s="673" t="e">
        <f>W329-AZ329</f>
        <v>#N/A</v>
      </c>
    </row>
    <row r="330" spans="1:56">
      <c r="A330" s="697"/>
      <c r="B330" s="558">
        <v>44665</v>
      </c>
      <c r="C330" s="558">
        <v>44665</v>
      </c>
      <c r="D330" s="687" t="s">
        <v>86</v>
      </c>
      <c r="E330" s="676"/>
      <c r="F330" s="688"/>
      <c r="G330" s="505">
        <v>2022</v>
      </c>
      <c r="H330" s="505">
        <v>6</v>
      </c>
      <c r="I330" s="676"/>
      <c r="J330" s="336"/>
      <c r="K330" s="676" t="s">
        <v>2326</v>
      </c>
      <c r="L330" s="676" t="s">
        <v>2111</v>
      </c>
      <c r="M330" s="677">
        <v>44561</v>
      </c>
      <c r="N330" s="677">
        <v>44713</v>
      </c>
      <c r="O330" s="677"/>
      <c r="P330" s="677"/>
      <c r="Q330" s="336"/>
      <c r="R330" s="336"/>
      <c r="S330" s="335" t="s">
        <v>88</v>
      </c>
      <c r="T330" s="335">
        <v>72</v>
      </c>
      <c r="U330" s="688"/>
      <c r="V330" s="335" t="s">
        <v>1108</v>
      </c>
      <c r="W330" s="676">
        <v>480</v>
      </c>
      <c r="X330" s="626">
        <v>638</v>
      </c>
      <c r="Y330" s="525">
        <f>W330*X330</f>
        <v>306240</v>
      </c>
      <c r="Z330" s="337">
        <v>0.47499999999999998</v>
      </c>
      <c r="AA330" s="682">
        <f>Y330*Z330</f>
        <v>145464</v>
      </c>
      <c r="AB330" s="682"/>
      <c r="AC330" s="339">
        <v>0</v>
      </c>
      <c r="AD330" s="676"/>
      <c r="AE330" s="676"/>
      <c r="AF330" s="500">
        <f>AA330+AD330+AE330</f>
        <v>145464</v>
      </c>
      <c r="AG330" s="676" t="s">
        <v>1073</v>
      </c>
      <c r="AH330" s="676"/>
      <c r="AI330" s="676">
        <v>60</v>
      </c>
      <c r="AJ330" s="677" t="s">
        <v>2112</v>
      </c>
      <c r="AK330" s="677" t="s">
        <v>50</v>
      </c>
      <c r="AL330" s="685">
        <v>92056</v>
      </c>
      <c r="AM330" s="676" t="s">
        <v>52</v>
      </c>
      <c r="AN330" s="518" t="s">
        <v>50</v>
      </c>
      <c r="AO330" s="335" t="s">
        <v>1078</v>
      </c>
      <c r="AP330" s="684" t="s">
        <v>38</v>
      </c>
      <c r="AQ330" s="676" t="s">
        <v>37</v>
      </c>
      <c r="AR330" s="676"/>
      <c r="AS330" s="521"/>
      <c r="AT330" s="675" t="s">
        <v>1157</v>
      </c>
      <c r="AU330" s="412" t="s">
        <v>1078</v>
      </c>
      <c r="AV330" s="680"/>
      <c r="AW330" s="673">
        <f>U330</f>
        <v>0</v>
      </c>
      <c r="AX330" s="673" cm="1">
        <f t="array" ref="AX330">SUM(MID(0&amp;AW330,LARGE(INDEX(ISNUMBER(--MID(AW330,ROW($1:$8),1))*ROW($1:$8),),ROW($1:$8))+1,1)*10^ROW($1:$8)/10)</f>
        <v>0</v>
      </c>
      <c r="AY330" s="673" t="e">
        <f>VLOOKUP($AX330,'Item Master Data'!$A:$F,3,FALSE)</f>
        <v>#N/A</v>
      </c>
      <c r="AZ330" s="673" t="e">
        <f>VLOOKUP($AX330,'Item Master Data'!$A:$F,6,FALSE)</f>
        <v>#N/A</v>
      </c>
      <c r="BA330" s="673" t="e">
        <f>X330/BB330</f>
        <v>#N/A</v>
      </c>
      <c r="BB330" s="673" t="e">
        <f>VLOOKUP(AX330,'Item Master Data'!$A:$G,7,FALSE)</f>
        <v>#N/A</v>
      </c>
      <c r="BC330" s="673"/>
      <c r="BD330" s="673" t="e">
        <f>W330-AZ330</f>
        <v>#N/A</v>
      </c>
    </row>
    <row r="331" spans="1:56">
      <c r="A331" s="697"/>
      <c r="B331" s="558"/>
      <c r="C331" s="558"/>
      <c r="D331" s="687" t="s">
        <v>86</v>
      </c>
      <c r="E331" s="676" t="s">
        <v>2118</v>
      </c>
      <c r="F331" s="688"/>
      <c r="G331" s="505">
        <v>2022</v>
      </c>
      <c r="H331" s="505">
        <v>6</v>
      </c>
      <c r="I331" s="676"/>
      <c r="J331" s="336"/>
      <c r="K331" s="676">
        <v>1200</v>
      </c>
      <c r="L331" s="676" t="s">
        <v>1784</v>
      </c>
      <c r="M331" s="677">
        <v>44585</v>
      </c>
      <c r="N331" s="677">
        <v>44713</v>
      </c>
      <c r="O331" s="677"/>
      <c r="P331" s="677"/>
      <c r="Q331" s="336"/>
      <c r="R331" s="336"/>
      <c r="S331" s="335" t="s">
        <v>1712</v>
      </c>
      <c r="T331" s="335">
        <v>72</v>
      </c>
      <c r="U331" s="688"/>
      <c r="V331" s="335" t="s">
        <v>1002</v>
      </c>
      <c r="W331" s="676">
        <v>480</v>
      </c>
      <c r="X331" s="626">
        <v>1276</v>
      </c>
      <c r="Y331" s="525">
        <f>W331*X331</f>
        <v>612480</v>
      </c>
      <c r="Z331" s="337">
        <v>0.495</v>
      </c>
      <c r="AA331" s="682">
        <f>Y331*Z331</f>
        <v>303177.59999999998</v>
      </c>
      <c r="AB331" s="682"/>
      <c r="AC331" s="339">
        <v>0</v>
      </c>
      <c r="AD331" s="676"/>
      <c r="AE331" s="676"/>
      <c r="AF331" s="500">
        <f>AA331+AD331+AE331</f>
        <v>303177.59999999998</v>
      </c>
      <c r="AG331" s="676" t="s">
        <v>1073</v>
      </c>
      <c r="AH331" s="676">
        <v>100</v>
      </c>
      <c r="AI331" s="676">
        <v>0</v>
      </c>
      <c r="AJ331" s="677" t="s">
        <v>1786</v>
      </c>
      <c r="AK331" s="677" t="s">
        <v>50</v>
      </c>
      <c r="AL331" s="685">
        <v>92010</v>
      </c>
      <c r="AM331" s="676" t="s">
        <v>52</v>
      </c>
      <c r="AN331" s="518"/>
      <c r="AO331" s="335" t="s">
        <v>1078</v>
      </c>
      <c r="AP331" s="684"/>
      <c r="AQ331" s="676" t="s">
        <v>37</v>
      </c>
      <c r="AR331" s="676"/>
      <c r="AS331" s="521"/>
      <c r="AT331" s="675"/>
      <c r="AU331" s="412"/>
      <c r="AV331" s="680"/>
      <c r="AW331" s="673">
        <f>U331</f>
        <v>0</v>
      </c>
      <c r="AX331" s="673" cm="1">
        <f t="array" ref="AX331">SUM(MID(0&amp;AW331,LARGE(INDEX(ISNUMBER(--MID(AW331,ROW($1:$8),1))*ROW($1:$8),),ROW($1:$8))+1,1)*10^ROW($1:$8)/10)</f>
        <v>0</v>
      </c>
      <c r="AY331" s="673" t="e">
        <f>VLOOKUP($AX331,'Item Master Data'!$A:$F,3,FALSE)</f>
        <v>#N/A</v>
      </c>
      <c r="AZ331" s="673" t="e">
        <f>VLOOKUP($AX331,'Item Master Data'!$A:$F,6,FALSE)</f>
        <v>#N/A</v>
      </c>
      <c r="BA331" s="673" t="e">
        <f>X331/BB331</f>
        <v>#N/A</v>
      </c>
      <c r="BB331" s="673" t="e">
        <f>VLOOKUP(AX331,'Item Master Data'!$A:$G,7,FALSE)</f>
        <v>#N/A</v>
      </c>
      <c r="BC331" s="673"/>
      <c r="BD331" s="673" t="e">
        <f>W331-AZ331</f>
        <v>#N/A</v>
      </c>
    </row>
    <row r="332" spans="1:56">
      <c r="A332" s="674"/>
      <c r="B332" s="674"/>
      <c r="C332" s="674"/>
      <c r="D332" s="676" t="s">
        <v>86</v>
      </c>
      <c r="E332" s="676"/>
      <c r="F332" s="676" t="s">
        <v>1389</v>
      </c>
      <c r="G332" s="505">
        <v>2022</v>
      </c>
      <c r="H332" s="505">
        <v>6</v>
      </c>
      <c r="I332" s="676"/>
      <c r="J332" s="336"/>
      <c r="K332" s="407" t="s">
        <v>5310</v>
      </c>
      <c r="L332" s="676" t="s">
        <v>5309</v>
      </c>
      <c r="M332" s="677">
        <v>44664</v>
      </c>
      <c r="N332" s="677">
        <v>44727</v>
      </c>
      <c r="O332" s="677"/>
      <c r="P332" s="336" t="s">
        <v>1335</v>
      </c>
      <c r="Q332" s="336"/>
      <c r="R332" s="336"/>
      <c r="S332" s="335" t="s">
        <v>88</v>
      </c>
      <c r="T332" s="335">
        <v>72</v>
      </c>
      <c r="U332" s="688"/>
      <c r="V332" s="335" t="s">
        <v>995</v>
      </c>
      <c r="W332" s="676">
        <v>480</v>
      </c>
      <c r="X332" s="626">
        <v>6250</v>
      </c>
      <c r="Y332" s="525">
        <f>W332*X332</f>
        <v>3000000</v>
      </c>
      <c r="Z332" s="337">
        <v>0.55000000000000004</v>
      </c>
      <c r="AA332" s="682">
        <f>Y332*Z332</f>
        <v>1650000.0000000002</v>
      </c>
      <c r="AB332" s="521"/>
      <c r="AC332" s="339">
        <v>0</v>
      </c>
      <c r="AD332" s="676"/>
      <c r="AE332" s="684">
        <v>127875.00000000001</v>
      </c>
      <c r="AF332" s="500">
        <f>AA332+AD332+AE332</f>
        <v>1777875.0000000002</v>
      </c>
      <c r="AG332" s="676" t="s">
        <v>1073</v>
      </c>
      <c r="AH332" s="641">
        <v>100</v>
      </c>
      <c r="AI332" s="676">
        <v>0</v>
      </c>
      <c r="AJ332" s="676" t="s">
        <v>1821</v>
      </c>
      <c r="AK332" s="676" t="s">
        <v>2367</v>
      </c>
      <c r="AL332" s="696">
        <v>95834</v>
      </c>
      <c r="AM332" s="676" t="s">
        <v>52</v>
      </c>
      <c r="AN332" s="676" t="s">
        <v>1719</v>
      </c>
      <c r="AO332" s="335" t="s">
        <v>1078</v>
      </c>
      <c r="AP332" s="684"/>
      <c r="AQ332" s="676" t="s">
        <v>37</v>
      </c>
      <c r="AR332" s="676"/>
      <c r="AS332" s="521"/>
      <c r="AT332" s="523" t="s">
        <v>1157</v>
      </c>
      <c r="AU332" s="434" t="s">
        <v>1078</v>
      </c>
      <c r="AV332" s="680"/>
      <c r="AW332" s="673">
        <f>U332</f>
        <v>0</v>
      </c>
      <c r="AX332" s="673" cm="1">
        <f t="array" ref="AX332">SUM(MID(0&amp;AW332,LARGE(INDEX(ISNUMBER(--MID(AW332,ROW($1:$8),1))*ROW($1:$8),),ROW($1:$8))+1,1)*10^ROW($1:$8)/10)</f>
        <v>0</v>
      </c>
      <c r="AY332" s="673" t="e">
        <f>VLOOKUP($AX332,'Item Master Data'!$A:$F,3,FALSE)</f>
        <v>#N/A</v>
      </c>
      <c r="AZ332" s="673" t="e">
        <f>VLOOKUP($AX332,'Item Master Data'!$A:$F,6,FALSE)</f>
        <v>#N/A</v>
      </c>
      <c r="BA332" s="673" t="e">
        <f>X332/BB332</f>
        <v>#N/A</v>
      </c>
      <c r="BB332" s="673" t="e">
        <f>VLOOKUP(AX332,'Item Master Data'!$A:$G,7,FALSE)</f>
        <v>#N/A</v>
      </c>
      <c r="BC332" s="673"/>
      <c r="BD332" s="673" t="e">
        <f>W332-AZ332</f>
        <v>#N/A</v>
      </c>
    </row>
    <row r="333" spans="1:56">
      <c r="A333" s="697"/>
      <c r="B333" s="697"/>
      <c r="C333" s="697"/>
      <c r="D333" s="676" t="s">
        <v>86</v>
      </c>
      <c r="E333" s="676"/>
      <c r="F333" s="676"/>
      <c r="G333" s="505">
        <v>2022</v>
      </c>
      <c r="H333" s="505">
        <v>7</v>
      </c>
      <c r="I333" s="676"/>
      <c r="J333" s="336"/>
      <c r="K333" s="676" t="s">
        <v>1768</v>
      </c>
      <c r="L333" s="676" t="s">
        <v>1717</v>
      </c>
      <c r="M333" s="677">
        <v>44595</v>
      </c>
      <c r="N333" s="677">
        <v>44718</v>
      </c>
      <c r="O333" s="677">
        <v>44748</v>
      </c>
      <c r="P333" s="336"/>
      <c r="Q333" s="336"/>
      <c r="R333" s="336"/>
      <c r="S333" s="335" t="s">
        <v>88</v>
      </c>
      <c r="T333" s="335">
        <v>60</v>
      </c>
      <c r="U333" s="676"/>
      <c r="V333" s="335" t="s">
        <v>1231</v>
      </c>
      <c r="W333" s="676">
        <v>360</v>
      </c>
      <c r="X333" s="626">
        <v>832</v>
      </c>
      <c r="Y333" s="525">
        <f>W333*X333</f>
        <v>299520</v>
      </c>
      <c r="Z333" s="337">
        <v>0.83000000000000007</v>
      </c>
      <c r="AA333" s="682">
        <f>Y333*Z333</f>
        <v>248601.60000000003</v>
      </c>
      <c r="AB333" s="682"/>
      <c r="AC333" s="339">
        <v>0</v>
      </c>
      <c r="AD333" s="692"/>
      <c r="AE333" s="684"/>
      <c r="AF333" s="500">
        <f>AA333+AD333+AE333</f>
        <v>248601.60000000003</v>
      </c>
      <c r="AG333" s="676" t="s">
        <v>1073</v>
      </c>
      <c r="AH333" s="676"/>
      <c r="AI333" s="676">
        <v>60</v>
      </c>
      <c r="AJ333" s="676" t="s">
        <v>1718</v>
      </c>
      <c r="AK333" s="676" t="s">
        <v>1149</v>
      </c>
      <c r="AL333" s="676">
        <v>92806</v>
      </c>
      <c r="AM333" s="676" t="s">
        <v>52</v>
      </c>
      <c r="AN333" s="676"/>
      <c r="AO333" s="335" t="s">
        <v>1078</v>
      </c>
      <c r="AP333" s="684" t="s">
        <v>92</v>
      </c>
      <c r="AQ333" s="684" t="s">
        <v>37</v>
      </c>
      <c r="AR333" s="684" t="s">
        <v>1222</v>
      </c>
      <c r="AS333" s="694"/>
      <c r="AT333" s="675" t="s">
        <v>1509</v>
      </c>
      <c r="AU333" s="412"/>
      <c r="AV333" s="680">
        <v>0.5</v>
      </c>
      <c r="AW333" s="673">
        <f>U333</f>
        <v>0</v>
      </c>
      <c r="AX333" s="673" cm="1">
        <f t="array" ref="AX333">SUM(MID(0&amp;AW333,LARGE(INDEX(ISNUMBER(--MID(AW333,ROW($1:$8),1))*ROW($1:$8),),ROW($1:$8))+1,1)*10^ROW($1:$8)/10)</f>
        <v>0</v>
      </c>
      <c r="AY333" s="673" t="e">
        <f>VLOOKUP($AX333,'Item Master Data'!$A:$F,3,FALSE)</f>
        <v>#N/A</v>
      </c>
      <c r="AZ333" s="673" t="e">
        <f>VLOOKUP($AX333,'Item Master Data'!$A:$F,6,FALSE)</f>
        <v>#N/A</v>
      </c>
      <c r="BA333" s="673" t="e">
        <f>X333/BB333</f>
        <v>#N/A</v>
      </c>
      <c r="BB333" s="673" t="e">
        <f>VLOOKUP(AX333,'Item Master Data'!$A:$G,7,FALSE)</f>
        <v>#N/A</v>
      </c>
      <c r="BC333" s="673"/>
      <c r="BD333" s="673" t="e">
        <f>W333-AZ333</f>
        <v>#N/A</v>
      </c>
    </row>
    <row r="334" spans="1:56">
      <c r="A334" s="697"/>
      <c r="B334" s="558">
        <v>44642</v>
      </c>
      <c r="C334" s="558">
        <v>44642</v>
      </c>
      <c r="D334" s="687" t="s">
        <v>86</v>
      </c>
      <c r="E334" s="676" t="s">
        <v>1759</v>
      </c>
      <c r="F334" s="688"/>
      <c r="G334" s="505">
        <v>2022</v>
      </c>
      <c r="H334" s="505">
        <v>7</v>
      </c>
      <c r="I334" s="676"/>
      <c r="J334" s="677"/>
      <c r="K334" s="676" t="s">
        <v>1781</v>
      </c>
      <c r="L334" s="676" t="s">
        <v>1717</v>
      </c>
      <c r="M334" s="677">
        <v>44641</v>
      </c>
      <c r="N334" s="677">
        <v>44747</v>
      </c>
      <c r="O334" s="677"/>
      <c r="P334" s="336"/>
      <c r="Q334" s="336"/>
      <c r="R334" s="336"/>
      <c r="S334" s="335" t="s">
        <v>88</v>
      </c>
      <c r="T334" s="335">
        <v>72</v>
      </c>
      <c r="U334" s="688"/>
      <c r="V334" s="335" t="s">
        <v>1114</v>
      </c>
      <c r="W334" s="676">
        <v>485</v>
      </c>
      <c r="X334" s="626">
        <v>638</v>
      </c>
      <c r="Y334" s="525">
        <f>W334*X334</f>
        <v>309430</v>
      </c>
      <c r="Z334" s="337">
        <v>0.50501030927835056</v>
      </c>
      <c r="AA334" s="682">
        <f>Y334*Z334</f>
        <v>156265.34000000003</v>
      </c>
      <c r="AB334" s="682"/>
      <c r="AC334" s="339">
        <v>0</v>
      </c>
      <c r="AD334" s="676"/>
      <c r="AE334" s="676"/>
      <c r="AF334" s="500">
        <f>AA334+AD334+AE334</f>
        <v>156265.34000000003</v>
      </c>
      <c r="AG334" s="676" t="s">
        <v>1073</v>
      </c>
      <c r="AH334" s="676"/>
      <c r="AI334" s="676">
        <v>60</v>
      </c>
      <c r="AJ334" s="677" t="s">
        <v>1718</v>
      </c>
      <c r="AK334" s="677" t="s">
        <v>50</v>
      </c>
      <c r="AL334" s="685" t="s">
        <v>1753</v>
      </c>
      <c r="AM334" s="676" t="s">
        <v>52</v>
      </c>
      <c r="AN334" s="518" t="s">
        <v>50</v>
      </c>
      <c r="AO334" s="335" t="s">
        <v>1078</v>
      </c>
      <c r="AP334" s="684" t="s">
        <v>38</v>
      </c>
      <c r="AQ334" s="676" t="s">
        <v>37</v>
      </c>
      <c r="AR334" s="676"/>
      <c r="AS334" s="521"/>
      <c r="AT334" s="675" t="s">
        <v>1077</v>
      </c>
      <c r="AU334" s="412"/>
      <c r="AV334" s="680">
        <v>0.52</v>
      </c>
      <c r="AW334" s="673">
        <f>U334</f>
        <v>0</v>
      </c>
      <c r="AX334" s="673" cm="1">
        <f t="array" ref="AX334">SUM(MID(0&amp;AW334,LARGE(INDEX(ISNUMBER(--MID(AW334,ROW($1:$8),1))*ROW($1:$8),),ROW($1:$8))+1,1)*10^ROW($1:$8)/10)</f>
        <v>0</v>
      </c>
      <c r="AY334" s="673" t="e">
        <f>VLOOKUP($AX334,'Item Master Data'!$A:$F,3,FALSE)</f>
        <v>#N/A</v>
      </c>
      <c r="AZ334" s="673" t="e">
        <f>VLOOKUP($AX334,'Item Master Data'!$A:$F,6,FALSE)</f>
        <v>#N/A</v>
      </c>
      <c r="BA334" s="673" t="e">
        <f>X334/BB334</f>
        <v>#N/A</v>
      </c>
      <c r="BB334" s="673" t="e">
        <f>VLOOKUP(AX334,'Item Master Data'!$A:$G,7,FALSE)</f>
        <v>#N/A</v>
      </c>
      <c r="BC334" s="673"/>
      <c r="BD334" s="673" t="e">
        <f>W334-AZ334</f>
        <v>#N/A</v>
      </c>
    </row>
    <row r="335" spans="1:56">
      <c r="A335" s="697"/>
      <c r="B335" s="558">
        <v>44628</v>
      </c>
      <c r="C335" s="558">
        <v>44628</v>
      </c>
      <c r="D335" s="687" t="s">
        <v>86</v>
      </c>
      <c r="E335" s="676"/>
      <c r="F335" s="688"/>
      <c r="G335" s="505">
        <v>2022</v>
      </c>
      <c r="H335" s="505">
        <v>7</v>
      </c>
      <c r="I335" s="676"/>
      <c r="J335" s="336"/>
      <c r="K335" s="676" t="s">
        <v>1835</v>
      </c>
      <c r="L335" s="676" t="s">
        <v>1829</v>
      </c>
      <c r="M335" s="677">
        <v>44568</v>
      </c>
      <c r="N335" s="677">
        <v>44743</v>
      </c>
      <c r="O335" s="677"/>
      <c r="P335" s="336"/>
      <c r="Q335" s="336"/>
      <c r="R335" s="336"/>
      <c r="S335" s="335" t="s">
        <v>1712</v>
      </c>
      <c r="T335" s="335">
        <v>60</v>
      </c>
      <c r="U335" s="688">
        <v>49401139</v>
      </c>
      <c r="V335" s="335" t="s">
        <v>1231</v>
      </c>
      <c r="W335" s="676">
        <v>360</v>
      </c>
      <c r="X335" s="626">
        <v>676</v>
      </c>
      <c r="Y335" s="525">
        <f>W335*X335</f>
        <v>243360</v>
      </c>
      <c r="Z335" s="337">
        <v>0.83000000000000007</v>
      </c>
      <c r="AA335" s="682">
        <f>Y335*Z335</f>
        <v>201988.80000000002</v>
      </c>
      <c r="AB335" s="682"/>
      <c r="AC335" s="339">
        <v>0</v>
      </c>
      <c r="AD335" s="676"/>
      <c r="AE335" s="676"/>
      <c r="AF335" s="500">
        <f>AA335+AD335+AE335</f>
        <v>201988.80000000002</v>
      </c>
      <c r="AG335" s="335" t="s">
        <v>1073</v>
      </c>
      <c r="AH335" s="676"/>
      <c r="AI335" s="676">
        <v>60</v>
      </c>
      <c r="AJ335" s="677" t="s">
        <v>1830</v>
      </c>
      <c r="AK335" s="677" t="s">
        <v>50</v>
      </c>
      <c r="AL335" s="685">
        <v>91311</v>
      </c>
      <c r="AM335" s="335" t="s">
        <v>52</v>
      </c>
      <c r="AN335" s="518" t="s">
        <v>1076</v>
      </c>
      <c r="AO335" s="335" t="s">
        <v>1078</v>
      </c>
      <c r="AP335" s="684"/>
      <c r="AQ335" s="676" t="s">
        <v>37</v>
      </c>
      <c r="AR335" s="676"/>
      <c r="AS335" s="521"/>
      <c r="AT335" s="675"/>
      <c r="AU335" s="412"/>
      <c r="AV335" s="680">
        <v>0.72</v>
      </c>
      <c r="AW335" s="673">
        <f>U335</f>
        <v>49401139</v>
      </c>
      <c r="AX335" s="673" cm="1">
        <f t="array" ref="AX335">SUM(MID(0&amp;AW335,LARGE(INDEX(ISNUMBER(--MID(AW335,ROW($1:$8),1))*ROW($1:$8),),ROW($1:$8))+1,1)*10^ROW($1:$8)/10)</f>
        <v>49401139</v>
      </c>
      <c r="AY335" s="673" t="str">
        <f>VLOOKUP($AX335,'Item Master Data'!$A:$F,3,FALSE)</f>
        <v>Q.PEAK DUO BLK ML G10.a+</v>
      </c>
      <c r="AZ335" s="673">
        <f>VLOOKUP($AX335,'Item Master Data'!$A:$F,6,FALSE)</f>
        <v>395</v>
      </c>
      <c r="BA335" s="673">
        <f>X335/BB335</f>
        <v>21.125</v>
      </c>
      <c r="BB335" s="673">
        <f>VLOOKUP(AX335,'Item Master Data'!$A:$G,7,FALSE)</f>
        <v>32</v>
      </c>
      <c r="BC335" s="673"/>
      <c r="BD335" s="673">
        <f>W335-AZ335</f>
        <v>-35</v>
      </c>
    </row>
    <row r="336" spans="1:56">
      <c r="A336" s="697"/>
      <c r="B336" s="558"/>
      <c r="C336" s="558"/>
      <c r="D336" s="687" t="s">
        <v>86</v>
      </c>
      <c r="E336" s="676"/>
      <c r="F336" s="688"/>
      <c r="G336" s="505">
        <v>2022</v>
      </c>
      <c r="H336" s="505">
        <v>7</v>
      </c>
      <c r="I336" s="676"/>
      <c r="J336" s="336"/>
      <c r="K336" s="676" t="s">
        <v>1907</v>
      </c>
      <c r="L336" s="676" t="s">
        <v>1863</v>
      </c>
      <c r="M336" s="677">
        <v>44574</v>
      </c>
      <c r="N336" s="677">
        <v>44682</v>
      </c>
      <c r="O336" s="677">
        <v>44713</v>
      </c>
      <c r="P336" s="336"/>
      <c r="Q336" s="336"/>
      <c r="R336" s="336"/>
      <c r="S336" s="335" t="s">
        <v>1729</v>
      </c>
      <c r="T336" s="335">
        <v>60</v>
      </c>
      <c r="U336" s="688"/>
      <c r="V336" s="676" t="s">
        <v>986</v>
      </c>
      <c r="W336" s="676">
        <v>360</v>
      </c>
      <c r="X336" s="626">
        <v>1536</v>
      </c>
      <c r="Y336" s="525">
        <f>W336*X336</f>
        <v>552960</v>
      </c>
      <c r="Z336" s="337">
        <v>0.5</v>
      </c>
      <c r="AA336" s="682">
        <f>Y336*Z336</f>
        <v>276480</v>
      </c>
      <c r="AB336" s="682"/>
      <c r="AC336" s="339">
        <v>0</v>
      </c>
      <c r="AD336" s="676"/>
      <c r="AE336" s="676"/>
      <c r="AF336" s="500">
        <f>AA336+AD336+AE336</f>
        <v>276480</v>
      </c>
      <c r="AG336" s="335" t="s">
        <v>1073</v>
      </c>
      <c r="AH336" s="676"/>
      <c r="AI336" s="676">
        <v>60</v>
      </c>
      <c r="AJ336" s="677" t="s">
        <v>1884</v>
      </c>
      <c r="AK336" s="677" t="s">
        <v>50</v>
      </c>
      <c r="AL336" s="685" t="s">
        <v>1885</v>
      </c>
      <c r="AM336" s="335" t="s">
        <v>52</v>
      </c>
      <c r="AN336" s="518" t="s">
        <v>1076</v>
      </c>
      <c r="AO336" s="335" t="s">
        <v>1078</v>
      </c>
      <c r="AP336" s="684"/>
      <c r="AQ336" s="676" t="s">
        <v>37</v>
      </c>
      <c r="AR336" s="676" t="s">
        <v>1222</v>
      </c>
      <c r="AS336" s="521"/>
      <c r="AT336" s="675" t="s">
        <v>1509</v>
      </c>
      <c r="AU336" s="412"/>
      <c r="AV336" s="680">
        <v>0.5</v>
      </c>
      <c r="AW336" s="673">
        <f>U336</f>
        <v>0</v>
      </c>
      <c r="AX336" s="673" cm="1">
        <f t="array" ref="AX336">SUM(MID(0&amp;AW336,LARGE(INDEX(ISNUMBER(--MID(AW336,ROW($1:$8),1))*ROW($1:$8),),ROW($1:$8))+1,1)*10^ROW($1:$8)/10)</f>
        <v>0</v>
      </c>
      <c r="AY336" s="673" t="e">
        <f>VLOOKUP($AX336,'Item Master Data'!$A:$F,3,FALSE)</f>
        <v>#N/A</v>
      </c>
      <c r="AZ336" s="673" t="e">
        <f>VLOOKUP($AX336,'Item Master Data'!$A:$F,6,FALSE)</f>
        <v>#N/A</v>
      </c>
      <c r="BA336" s="673" t="e">
        <f>X336/BB336</f>
        <v>#N/A</v>
      </c>
      <c r="BB336" s="673" t="e">
        <f>VLOOKUP(AX336,'Item Master Data'!$A:$G,7,FALSE)</f>
        <v>#N/A</v>
      </c>
      <c r="BC336" s="673"/>
      <c r="BD336" s="673" t="e">
        <f>W336-AZ336</f>
        <v>#N/A</v>
      </c>
    </row>
    <row r="337" spans="1:56">
      <c r="A337" s="697"/>
      <c r="B337" s="558">
        <v>44589</v>
      </c>
      <c r="C337" s="558">
        <v>44589</v>
      </c>
      <c r="D337" s="687" t="s">
        <v>86</v>
      </c>
      <c r="E337" s="676"/>
      <c r="F337" s="688" t="s">
        <v>87</v>
      </c>
      <c r="G337" s="676">
        <v>2022</v>
      </c>
      <c r="H337" s="335">
        <v>7</v>
      </c>
      <c r="I337" s="676"/>
      <c r="J337" s="336"/>
      <c r="K337" s="676" t="s">
        <v>1964</v>
      </c>
      <c r="L337" s="676" t="s">
        <v>1873</v>
      </c>
      <c r="M337" s="677">
        <v>44924</v>
      </c>
      <c r="N337" s="677">
        <v>44771</v>
      </c>
      <c r="O337" s="677"/>
      <c r="P337" s="336"/>
      <c r="Q337" s="336"/>
      <c r="R337" s="336"/>
      <c r="S337" s="335" t="s">
        <v>88</v>
      </c>
      <c r="T337" s="335">
        <v>72</v>
      </c>
      <c r="U337" s="688">
        <v>49303156</v>
      </c>
      <c r="V337" s="335" t="s">
        <v>1072</v>
      </c>
      <c r="W337" s="676">
        <v>480</v>
      </c>
      <c r="X337" s="626">
        <v>638</v>
      </c>
      <c r="Y337" s="525">
        <f>W337*X337</f>
        <v>306240</v>
      </c>
      <c r="Z337" s="337">
        <v>0.47</v>
      </c>
      <c r="AA337" s="682">
        <f>Y337*Z337</f>
        <v>143932.79999999999</v>
      </c>
      <c r="AB337" s="682"/>
      <c r="AC337" s="339">
        <v>0</v>
      </c>
      <c r="AD337" s="676"/>
      <c r="AE337" s="676"/>
      <c r="AF337" s="500">
        <f>AA337+AD337+AE337</f>
        <v>143932.79999999999</v>
      </c>
      <c r="AG337" s="335" t="s">
        <v>1073</v>
      </c>
      <c r="AH337" s="676"/>
      <c r="AI337" s="676">
        <v>60</v>
      </c>
      <c r="AJ337" s="677" t="s">
        <v>1891</v>
      </c>
      <c r="AK337" s="677" t="s">
        <v>50</v>
      </c>
      <c r="AL337" s="685">
        <v>93703</v>
      </c>
      <c r="AM337" s="335" t="s">
        <v>52</v>
      </c>
      <c r="AN337" s="518" t="s">
        <v>1719</v>
      </c>
      <c r="AO337" s="335" t="s">
        <v>1078</v>
      </c>
      <c r="AP337" s="684"/>
      <c r="AQ337" s="676" t="s">
        <v>1090</v>
      </c>
      <c r="AR337" s="676"/>
      <c r="AS337" s="521"/>
      <c r="AT337" s="675" t="s">
        <v>1509</v>
      </c>
      <c r="AU337" s="412"/>
      <c r="AV337" s="680"/>
      <c r="AW337" s="673">
        <f>U337</f>
        <v>49303156</v>
      </c>
      <c r="AX337" s="673" cm="1">
        <f t="array" ref="AX337">SUM(MID(0&amp;AW337,LARGE(INDEX(ISNUMBER(--MID(AW337,ROW($1:$8),1))*ROW($1:$8),),ROW($1:$8))+1,1)*10^ROW($1:$8)/10)</f>
        <v>49303156</v>
      </c>
      <c r="AY337" s="673" t="str">
        <f>VLOOKUP($AX337,'Item Master Data'!$A:$F,3,FALSE)</f>
        <v>Q.PEAK DUO XL G10 BFG</v>
      </c>
      <c r="AZ337" s="673">
        <f>VLOOKUP($AX337,'Item Master Data'!$A:$F,6,FALSE)</f>
        <v>480</v>
      </c>
      <c r="BA337" s="673">
        <f>X337/BB337</f>
        <v>22</v>
      </c>
      <c r="BB337" s="673">
        <f>VLOOKUP(AX337,'Item Master Data'!$A:$G,7,FALSE)</f>
        <v>29</v>
      </c>
      <c r="BC337" s="673"/>
      <c r="BD337" s="673">
        <f>W337-AZ337</f>
        <v>0</v>
      </c>
    </row>
    <row r="338" spans="1:56">
      <c r="A338" s="697"/>
      <c r="B338" s="558">
        <v>44635</v>
      </c>
      <c r="C338" s="558">
        <v>44636</v>
      </c>
      <c r="D338" s="687" t="s">
        <v>86</v>
      </c>
      <c r="E338" s="676"/>
      <c r="F338" s="688"/>
      <c r="G338" s="505">
        <v>2022</v>
      </c>
      <c r="H338" s="335">
        <v>7</v>
      </c>
      <c r="I338" s="676"/>
      <c r="J338" s="336"/>
      <c r="K338" s="676" t="s">
        <v>1965</v>
      </c>
      <c r="L338" s="676" t="s">
        <v>1873</v>
      </c>
      <c r="M338" s="677">
        <v>44587</v>
      </c>
      <c r="N338" s="677">
        <v>44768</v>
      </c>
      <c r="O338" s="677"/>
      <c r="P338" s="336"/>
      <c r="Q338" s="336"/>
      <c r="R338" s="336"/>
      <c r="S338" s="335" t="s">
        <v>1712</v>
      </c>
      <c r="T338" s="335">
        <v>60</v>
      </c>
      <c r="U338" s="688"/>
      <c r="V338" s="335" t="s">
        <v>986</v>
      </c>
      <c r="W338" s="676">
        <v>360</v>
      </c>
      <c r="X338" s="626">
        <v>1664</v>
      </c>
      <c r="Y338" s="525">
        <f>W338*X338</f>
        <v>599040</v>
      </c>
      <c r="Z338" s="337">
        <v>0.5</v>
      </c>
      <c r="AA338" s="682">
        <f>Y338*Z338</f>
        <v>299520</v>
      </c>
      <c r="AB338" s="682"/>
      <c r="AC338" s="339">
        <v>0</v>
      </c>
      <c r="AD338" s="676"/>
      <c r="AE338" s="676"/>
      <c r="AF338" s="500">
        <f>AA338+AD338+AE338</f>
        <v>299520</v>
      </c>
      <c r="AG338" s="335" t="s">
        <v>1073</v>
      </c>
      <c r="AH338" s="676"/>
      <c r="AI338" s="676">
        <v>60</v>
      </c>
      <c r="AJ338" s="677" t="s">
        <v>1891</v>
      </c>
      <c r="AK338" s="677" t="s">
        <v>50</v>
      </c>
      <c r="AL338" s="685" t="s">
        <v>1892</v>
      </c>
      <c r="AM338" s="335" t="s">
        <v>52</v>
      </c>
      <c r="AN338" s="518"/>
      <c r="AO338" s="335" t="s">
        <v>1078</v>
      </c>
      <c r="AP338" s="684"/>
      <c r="AQ338" s="676" t="s">
        <v>37</v>
      </c>
      <c r="AR338" s="676" t="s">
        <v>1222</v>
      </c>
      <c r="AS338" s="521"/>
      <c r="AT338" s="675" t="s">
        <v>1509</v>
      </c>
      <c r="AU338" s="675"/>
      <c r="AV338" s="680">
        <v>0.5</v>
      </c>
      <c r="AW338" s="673">
        <f>U338</f>
        <v>0</v>
      </c>
      <c r="AX338" s="673" cm="1">
        <f t="array" ref="AX338">SUM(MID(0&amp;AW338,LARGE(INDEX(ISNUMBER(--MID(AW338,ROW($1:$8),1))*ROW($1:$8),),ROW($1:$8))+1,1)*10^ROW($1:$8)/10)</f>
        <v>0</v>
      </c>
      <c r="AY338" s="673" t="e">
        <f>VLOOKUP($AX338,'Item Master Data'!$A:$F,3,FALSE)</f>
        <v>#N/A</v>
      </c>
      <c r="AZ338" s="673" t="e">
        <f>VLOOKUP($AX338,'Item Master Data'!$A:$F,6,FALSE)</f>
        <v>#N/A</v>
      </c>
      <c r="BA338" s="673" t="e">
        <f>X338/BB338</f>
        <v>#N/A</v>
      </c>
      <c r="BB338" s="673" t="e">
        <f>VLOOKUP(AX338,'Item Master Data'!$A:$G,7,FALSE)</f>
        <v>#N/A</v>
      </c>
      <c r="BC338" s="673"/>
      <c r="BD338" s="673" t="e">
        <f>W338-AZ338</f>
        <v>#N/A</v>
      </c>
    </row>
    <row r="339" spans="1:56">
      <c r="A339" s="697"/>
      <c r="B339" s="558">
        <v>44638</v>
      </c>
      <c r="C339" s="558">
        <v>44638</v>
      </c>
      <c r="D339" s="676" t="s">
        <v>86</v>
      </c>
      <c r="E339" s="390"/>
      <c r="F339" s="335"/>
      <c r="G339" s="505">
        <v>2022</v>
      </c>
      <c r="H339" s="676">
        <v>7</v>
      </c>
      <c r="I339" s="688" t="s">
        <v>1699</v>
      </c>
      <c r="J339" s="336"/>
      <c r="K339" s="676" t="s">
        <v>1966</v>
      </c>
      <c r="L339" s="676" t="s">
        <v>1873</v>
      </c>
      <c r="M339" s="677">
        <v>44638</v>
      </c>
      <c r="N339" s="677">
        <v>44760</v>
      </c>
      <c r="O339" s="677"/>
      <c r="P339" s="336"/>
      <c r="Q339" s="336"/>
      <c r="R339" s="336"/>
      <c r="S339" s="335" t="s">
        <v>1712</v>
      </c>
      <c r="T339" s="335">
        <v>60</v>
      </c>
      <c r="U339" s="335"/>
      <c r="V339" s="688" t="s">
        <v>986</v>
      </c>
      <c r="W339" s="676">
        <v>360</v>
      </c>
      <c r="X339" s="626">
        <v>832</v>
      </c>
      <c r="Y339" s="525">
        <f>W339*X339</f>
        <v>299520</v>
      </c>
      <c r="Z339" s="337">
        <v>0.53</v>
      </c>
      <c r="AA339" s="682">
        <f>Y339*Z339</f>
        <v>158745.60000000001</v>
      </c>
      <c r="AB339" s="682"/>
      <c r="AC339" s="339">
        <v>0</v>
      </c>
      <c r="AD339" s="676"/>
      <c r="AE339" s="340"/>
      <c r="AF339" s="500">
        <f>AA339+AD339+AE339</f>
        <v>158745.60000000001</v>
      </c>
      <c r="AG339" s="688" t="s">
        <v>1073</v>
      </c>
      <c r="AH339" s="688"/>
      <c r="AI339" s="688">
        <v>60</v>
      </c>
      <c r="AJ339" s="677" t="s">
        <v>1891</v>
      </c>
      <c r="AK339" s="688" t="s">
        <v>50</v>
      </c>
      <c r="AL339" s="685" t="s">
        <v>1892</v>
      </c>
      <c r="AM339" s="688" t="s">
        <v>52</v>
      </c>
      <c r="AN339" s="518"/>
      <c r="AO339" s="335" t="s">
        <v>1078</v>
      </c>
      <c r="AP339" s="684"/>
      <c r="AQ339" s="684" t="s">
        <v>37</v>
      </c>
      <c r="AR339" s="684" t="s">
        <v>1222</v>
      </c>
      <c r="AS339" s="694"/>
      <c r="AT339" s="674" t="s">
        <v>1509</v>
      </c>
      <c r="AU339" s="674"/>
      <c r="AV339" s="680">
        <v>0.5</v>
      </c>
      <c r="AW339" s="673">
        <f>U339</f>
        <v>0</v>
      </c>
      <c r="AX339" s="673" cm="1">
        <f t="array" ref="AX339">SUM(MID(0&amp;AW339,LARGE(INDEX(ISNUMBER(--MID(AW339,ROW($1:$8),1))*ROW($1:$8),),ROW($1:$8))+1,1)*10^ROW($1:$8)/10)</f>
        <v>0</v>
      </c>
      <c r="AY339" s="673" t="e">
        <f>VLOOKUP($AX339,'Item Master Data'!$A:$F,3,FALSE)</f>
        <v>#N/A</v>
      </c>
      <c r="AZ339" s="673" t="e">
        <f>VLOOKUP($AX339,'Item Master Data'!$A:$F,6,FALSE)</f>
        <v>#N/A</v>
      </c>
      <c r="BA339" s="673" t="e">
        <f>X339/BB339</f>
        <v>#N/A</v>
      </c>
      <c r="BB339" s="673" t="e">
        <f>VLOOKUP(AX339,'Item Master Data'!$A:$G,7,FALSE)</f>
        <v>#N/A</v>
      </c>
      <c r="BC339" s="673"/>
      <c r="BD339" s="673" t="e">
        <f>W339-AZ339</f>
        <v>#N/A</v>
      </c>
    </row>
    <row r="340" spans="1:56">
      <c r="A340" s="697"/>
      <c r="B340" s="558"/>
      <c r="C340" s="558"/>
      <c r="D340" s="687" t="s">
        <v>86</v>
      </c>
      <c r="E340" s="676" t="s">
        <v>2056</v>
      </c>
      <c r="F340" s="688"/>
      <c r="G340" s="505">
        <v>2022</v>
      </c>
      <c r="H340" s="676">
        <v>7</v>
      </c>
      <c r="I340" s="676"/>
      <c r="J340" s="677"/>
      <c r="K340" s="676" t="s">
        <v>2057</v>
      </c>
      <c r="L340" s="676" t="s">
        <v>1909</v>
      </c>
      <c r="M340" s="677">
        <v>44567</v>
      </c>
      <c r="N340" s="677">
        <v>44727</v>
      </c>
      <c r="O340" s="677"/>
      <c r="P340" s="336"/>
      <c r="Q340" s="336"/>
      <c r="R340" s="336"/>
      <c r="S340" s="335" t="s">
        <v>1712</v>
      </c>
      <c r="T340" s="335">
        <v>60</v>
      </c>
      <c r="U340" s="688"/>
      <c r="V340" s="676" t="s">
        <v>986</v>
      </c>
      <c r="W340" s="676">
        <v>360</v>
      </c>
      <c r="X340" s="626">
        <v>832</v>
      </c>
      <c r="Y340" s="525">
        <f>W340*X340</f>
        <v>299520</v>
      </c>
      <c r="Z340" s="337">
        <v>0.52</v>
      </c>
      <c r="AA340" s="682">
        <f>Y340*Z340</f>
        <v>155750.39999999999</v>
      </c>
      <c r="AB340" s="682"/>
      <c r="AC340" s="339">
        <v>0</v>
      </c>
      <c r="AD340" s="676"/>
      <c r="AE340" s="676"/>
      <c r="AF340" s="500">
        <f>AA340+AD340+AE340</f>
        <v>155750.39999999999</v>
      </c>
      <c r="AG340" s="335" t="s">
        <v>1073</v>
      </c>
      <c r="AH340" s="676"/>
      <c r="AI340" s="676">
        <v>60</v>
      </c>
      <c r="AJ340" s="677" t="s">
        <v>1911</v>
      </c>
      <c r="AK340" s="677" t="s">
        <v>1702</v>
      </c>
      <c r="AL340" s="685" t="s">
        <v>1912</v>
      </c>
      <c r="AM340" s="335" t="s">
        <v>52</v>
      </c>
      <c r="AN340" s="518" t="s">
        <v>1076</v>
      </c>
      <c r="AO340" s="335" t="s">
        <v>1078</v>
      </c>
      <c r="AP340" s="684"/>
      <c r="AQ340" s="676" t="s">
        <v>37</v>
      </c>
      <c r="AR340" s="676" t="s">
        <v>1921</v>
      </c>
      <c r="AS340" s="521"/>
      <c r="AT340" s="675" t="s">
        <v>1077</v>
      </c>
      <c r="AU340" s="675"/>
      <c r="AV340" s="680">
        <v>0.52</v>
      </c>
      <c r="AW340" s="673">
        <f>U340</f>
        <v>0</v>
      </c>
      <c r="AX340" s="673" cm="1">
        <f t="array" ref="AX340">SUM(MID(0&amp;AW340,LARGE(INDEX(ISNUMBER(--MID(AW340,ROW($1:$8),1))*ROW($1:$8),),ROW($1:$8))+1,1)*10^ROW($1:$8)/10)</f>
        <v>0</v>
      </c>
      <c r="AY340" s="673" t="e">
        <f>VLOOKUP($AX340,'Item Master Data'!$A:$F,3,FALSE)</f>
        <v>#N/A</v>
      </c>
      <c r="AZ340" s="673" t="e">
        <f>VLOOKUP($AX340,'Item Master Data'!$A:$F,6,FALSE)</f>
        <v>#N/A</v>
      </c>
      <c r="BA340" s="673" t="e">
        <f>X340/BB340</f>
        <v>#N/A</v>
      </c>
      <c r="BB340" s="673" t="e">
        <f>VLOOKUP(AX340,'Item Master Data'!$A:$G,7,FALSE)</f>
        <v>#N/A</v>
      </c>
      <c r="BC340" s="673"/>
      <c r="BD340" s="673" t="e">
        <f>W340-AZ340</f>
        <v>#N/A</v>
      </c>
    </row>
    <row r="341" spans="1:56">
      <c r="A341" s="697"/>
      <c r="B341" s="558"/>
      <c r="C341" s="558"/>
      <c r="D341" s="687" t="s">
        <v>86</v>
      </c>
      <c r="E341" s="676" t="s">
        <v>2065</v>
      </c>
      <c r="F341" s="688"/>
      <c r="G341" s="505">
        <v>2022</v>
      </c>
      <c r="H341" s="676">
        <v>7</v>
      </c>
      <c r="I341" s="676"/>
      <c r="J341" s="336"/>
      <c r="K341" s="676" t="s">
        <v>2066</v>
      </c>
      <c r="L341" s="676" t="s">
        <v>1909</v>
      </c>
      <c r="M341" s="677">
        <v>44658</v>
      </c>
      <c r="N341" s="677">
        <v>44771</v>
      </c>
      <c r="O341" s="677"/>
      <c r="P341" s="336"/>
      <c r="Q341" s="336"/>
      <c r="R341" s="336"/>
      <c r="S341" s="335" t="s">
        <v>1712</v>
      </c>
      <c r="T341" s="335">
        <v>60</v>
      </c>
      <c r="U341" s="688"/>
      <c r="V341" s="335" t="s">
        <v>1002</v>
      </c>
      <c r="W341" s="676">
        <v>480</v>
      </c>
      <c r="X341" s="626">
        <v>638</v>
      </c>
      <c r="Y341" s="525">
        <f>W341*X341</f>
        <v>306240</v>
      </c>
      <c r="Z341" s="337">
        <v>0.52</v>
      </c>
      <c r="AA341" s="682">
        <f>Y341*Z341</f>
        <v>159244.80000000002</v>
      </c>
      <c r="AB341" s="682"/>
      <c r="AC341" s="339">
        <v>0</v>
      </c>
      <c r="AD341" s="676"/>
      <c r="AE341" s="540"/>
      <c r="AF341" s="500">
        <f>AA341+AD341+AE341</f>
        <v>159244.80000000002</v>
      </c>
      <c r="AG341" s="335" t="s">
        <v>1073</v>
      </c>
      <c r="AH341" s="676"/>
      <c r="AI341" s="676">
        <v>60</v>
      </c>
      <c r="AJ341" s="677" t="s">
        <v>1911</v>
      </c>
      <c r="AK341" s="677" t="s">
        <v>1702</v>
      </c>
      <c r="AL341" s="685" t="s">
        <v>1912</v>
      </c>
      <c r="AM341" s="335" t="s">
        <v>52</v>
      </c>
      <c r="AN341" s="518" t="s">
        <v>1076</v>
      </c>
      <c r="AO341" s="335" t="s">
        <v>1078</v>
      </c>
      <c r="AP341" s="684"/>
      <c r="AQ341" s="676" t="s">
        <v>37</v>
      </c>
      <c r="AR341" s="676" t="s">
        <v>1921</v>
      </c>
      <c r="AS341" s="521"/>
      <c r="AT341" s="675" t="s">
        <v>1077</v>
      </c>
      <c r="AU341" s="675"/>
      <c r="AV341" s="680">
        <v>0.52</v>
      </c>
      <c r="AW341" s="673">
        <f>U341</f>
        <v>0</v>
      </c>
      <c r="AX341" s="673" cm="1">
        <f t="array" ref="AX341">SUM(MID(0&amp;AW341,LARGE(INDEX(ISNUMBER(--MID(AW341,ROW($1:$8),1))*ROW($1:$8),),ROW($1:$8))+1,1)*10^ROW($1:$8)/10)</f>
        <v>0</v>
      </c>
      <c r="AY341" s="673" t="e">
        <f>VLOOKUP($AX341,'Item Master Data'!$A:$F,3,FALSE)</f>
        <v>#N/A</v>
      </c>
      <c r="AZ341" s="673" t="e">
        <f>VLOOKUP($AX341,'Item Master Data'!$A:$F,6,FALSE)</f>
        <v>#N/A</v>
      </c>
      <c r="BA341" s="673" t="e">
        <f>X341/BB341</f>
        <v>#N/A</v>
      </c>
      <c r="BB341" s="673" t="e">
        <f>VLOOKUP(AX341,'Item Master Data'!$A:$G,7,FALSE)</f>
        <v>#N/A</v>
      </c>
      <c r="BC341" s="673"/>
      <c r="BD341" s="673" t="e">
        <f>W341-AZ341</f>
        <v>#N/A</v>
      </c>
    </row>
    <row r="342" spans="1:56">
      <c r="A342" s="697"/>
      <c r="B342" s="558"/>
      <c r="C342" s="558"/>
      <c r="D342" s="687" t="s">
        <v>86</v>
      </c>
      <c r="E342" s="676"/>
      <c r="F342" s="688" t="s">
        <v>1152</v>
      </c>
      <c r="G342" s="505">
        <v>2022</v>
      </c>
      <c r="H342" s="505">
        <v>7</v>
      </c>
      <c r="I342" s="676"/>
      <c r="J342" s="677"/>
      <c r="K342" s="676" t="s">
        <v>2125</v>
      </c>
      <c r="L342" s="676" t="s">
        <v>1943</v>
      </c>
      <c r="M342" s="677">
        <v>44487</v>
      </c>
      <c r="N342" s="677">
        <v>44621</v>
      </c>
      <c r="O342" s="677"/>
      <c r="P342" s="336"/>
      <c r="Q342" s="677"/>
      <c r="R342" s="677"/>
      <c r="S342" s="335" t="s">
        <v>1712</v>
      </c>
      <c r="T342" s="676">
        <v>60</v>
      </c>
      <c r="U342" s="688">
        <v>49201132</v>
      </c>
      <c r="V342" s="676" t="s">
        <v>1785</v>
      </c>
      <c r="W342" s="676">
        <v>360</v>
      </c>
      <c r="X342" s="626">
        <v>832</v>
      </c>
      <c r="Y342" s="525">
        <f>W342*X342</f>
        <v>299520</v>
      </c>
      <c r="Z342" s="417">
        <v>0.53</v>
      </c>
      <c r="AA342" s="682">
        <f>Y342*Z342</f>
        <v>158745.60000000001</v>
      </c>
      <c r="AB342" s="682"/>
      <c r="AC342" s="339">
        <v>0</v>
      </c>
      <c r="AD342" s="676"/>
      <c r="AE342" s="676"/>
      <c r="AF342" s="500">
        <f>AA342+AD342+AE342</f>
        <v>158745.60000000001</v>
      </c>
      <c r="AG342" s="335" t="s">
        <v>1073</v>
      </c>
      <c r="AH342" s="676"/>
      <c r="AI342" s="676">
        <v>60</v>
      </c>
      <c r="AJ342" s="677" t="s">
        <v>1944</v>
      </c>
      <c r="AK342" s="677" t="s">
        <v>50</v>
      </c>
      <c r="AL342" s="685">
        <v>92507</v>
      </c>
      <c r="AM342" s="335" t="s">
        <v>52</v>
      </c>
      <c r="AN342" s="518" t="s">
        <v>1076</v>
      </c>
      <c r="AO342" s="335" t="s">
        <v>1078</v>
      </c>
      <c r="AP342" s="684"/>
      <c r="AQ342" s="676" t="s">
        <v>37</v>
      </c>
      <c r="AR342" s="676"/>
      <c r="AS342" s="521"/>
      <c r="AT342" s="675"/>
      <c r="AU342" s="412"/>
      <c r="AV342" s="680"/>
      <c r="AW342" s="673">
        <f>U342</f>
        <v>49201132</v>
      </c>
      <c r="AX342" s="673" cm="1">
        <f t="array" ref="AX342">SUM(MID(0&amp;AW342,LARGE(INDEX(ISNUMBER(--MID(AW342,ROW($1:$8),1))*ROW($1:$8),),ROW($1:$8))+1,1)*10^ROW($1:$8)/10)</f>
        <v>49201132</v>
      </c>
      <c r="AY342" s="673" t="str">
        <f>VLOOKUP($AX342,'Item Master Data'!$A:$F,3,FALSE)</f>
        <v>Q.PEAK DUO BLK G10+</v>
      </c>
      <c r="AZ342" s="673">
        <f>VLOOKUP($AX342,'Item Master Data'!$A:$F,6,FALSE)</f>
        <v>360</v>
      </c>
      <c r="BA342" s="673">
        <f>X342/BB342</f>
        <v>26</v>
      </c>
      <c r="BB342" s="673">
        <f>VLOOKUP(AX342,'Item Master Data'!$A:$G,7,FALSE)</f>
        <v>32</v>
      </c>
      <c r="BC342" s="673"/>
      <c r="BD342" s="673">
        <f>W342-AZ342</f>
        <v>0</v>
      </c>
    </row>
    <row r="343" spans="1:56">
      <c r="A343" s="697"/>
      <c r="B343" s="558"/>
      <c r="C343" s="697"/>
      <c r="D343" s="676" t="s">
        <v>86</v>
      </c>
      <c r="E343" s="555"/>
      <c r="F343" s="676"/>
      <c r="G343" s="505">
        <v>2022</v>
      </c>
      <c r="H343" s="505">
        <v>7</v>
      </c>
      <c r="I343" s="676" t="s">
        <v>1699</v>
      </c>
      <c r="J343" s="677"/>
      <c r="K343" s="676" t="s">
        <v>2132</v>
      </c>
      <c r="L343" s="676" t="s">
        <v>1943</v>
      </c>
      <c r="M343" s="677">
        <v>44510</v>
      </c>
      <c r="N343" s="677">
        <v>44718</v>
      </c>
      <c r="O343" s="677"/>
      <c r="P343" s="336"/>
      <c r="Q343" s="677"/>
      <c r="R343" s="677"/>
      <c r="S343" s="335" t="s">
        <v>1712</v>
      </c>
      <c r="T343" s="676">
        <v>60</v>
      </c>
      <c r="U343" s="335"/>
      <c r="V343" s="688" t="s">
        <v>973</v>
      </c>
      <c r="W343" s="676">
        <v>400</v>
      </c>
      <c r="X343" s="626">
        <v>768</v>
      </c>
      <c r="Y343" s="525">
        <f>W343*X343</f>
        <v>307200</v>
      </c>
      <c r="Z343" s="337">
        <v>0.55000000000000004</v>
      </c>
      <c r="AA343" s="682">
        <f>Y343*Z343</f>
        <v>168960</v>
      </c>
      <c r="AB343" s="682"/>
      <c r="AC343" s="339">
        <v>0</v>
      </c>
      <c r="AD343" s="676"/>
      <c r="AE343" s="684"/>
      <c r="AF343" s="500">
        <f>AA343+AD343+AE343</f>
        <v>168960</v>
      </c>
      <c r="AG343" s="688" t="s">
        <v>1073</v>
      </c>
      <c r="AH343" s="688"/>
      <c r="AI343" s="688">
        <v>60</v>
      </c>
      <c r="AJ343" s="677" t="s">
        <v>1944</v>
      </c>
      <c r="AK343" s="688" t="s">
        <v>50</v>
      </c>
      <c r="AL343" s="685" t="s">
        <v>1945</v>
      </c>
      <c r="AM343" s="688" t="s">
        <v>52</v>
      </c>
      <c r="AN343" s="518" t="s">
        <v>50</v>
      </c>
      <c r="AO343" s="335" t="s">
        <v>1078</v>
      </c>
      <c r="AP343" s="684" t="s">
        <v>38</v>
      </c>
      <c r="AQ343" s="684" t="s">
        <v>37</v>
      </c>
      <c r="AR343" s="684" t="s">
        <v>2129</v>
      </c>
      <c r="AS343" s="684"/>
      <c r="AT343" s="674"/>
      <c r="AU343" s="537"/>
      <c r="AV343" s="680">
        <v>0.49</v>
      </c>
      <c r="AW343" s="673">
        <f>U343</f>
        <v>0</v>
      </c>
      <c r="AX343" s="673" cm="1">
        <f t="array" ref="AX343">SUM(MID(0&amp;AW343,LARGE(INDEX(ISNUMBER(--MID(AW343,ROW($1:$8),1))*ROW($1:$8),),ROW($1:$8))+1,1)*10^ROW($1:$8)/10)</f>
        <v>0</v>
      </c>
      <c r="AY343" s="673" t="e">
        <f>VLOOKUP($AX343,'Item Master Data'!$A:$F,3,FALSE)</f>
        <v>#N/A</v>
      </c>
      <c r="AZ343" s="673" t="e">
        <f>VLOOKUP($AX343,'Item Master Data'!$A:$F,6,FALSE)</f>
        <v>#N/A</v>
      </c>
      <c r="BA343" s="673" t="e">
        <f>X343/BB343</f>
        <v>#N/A</v>
      </c>
      <c r="BB343" s="673" t="e">
        <f>VLOOKUP(AX343,'Item Master Data'!$A:$G,7,FALSE)</f>
        <v>#N/A</v>
      </c>
      <c r="BC343" s="673"/>
      <c r="BD343" s="673" t="e">
        <f>W343-AZ343</f>
        <v>#N/A</v>
      </c>
    </row>
    <row r="344" spans="1:56">
      <c r="A344" s="697"/>
      <c r="B344" s="558">
        <v>44617</v>
      </c>
      <c r="C344" s="558">
        <v>44616</v>
      </c>
      <c r="D344" s="687" t="s">
        <v>86</v>
      </c>
      <c r="E344" s="676"/>
      <c r="F344" s="688"/>
      <c r="G344" s="505">
        <v>2022</v>
      </c>
      <c r="H344" s="505">
        <v>7</v>
      </c>
      <c r="I344" s="676"/>
      <c r="J344" s="336"/>
      <c r="K344" s="676" t="s">
        <v>2147</v>
      </c>
      <c r="L344" s="676" t="s">
        <v>1989</v>
      </c>
      <c r="M344" s="677">
        <v>44545</v>
      </c>
      <c r="N344" s="677">
        <v>44655</v>
      </c>
      <c r="O344" s="677">
        <v>44716</v>
      </c>
      <c r="P344" s="336"/>
      <c r="Q344" s="336"/>
      <c r="R344" s="336"/>
      <c r="S344" s="335" t="s">
        <v>1729</v>
      </c>
      <c r="T344" s="335">
        <v>60</v>
      </c>
      <c r="U344" s="688"/>
      <c r="V344" s="335" t="s">
        <v>986</v>
      </c>
      <c r="W344" s="676">
        <v>360</v>
      </c>
      <c r="X344" s="626">
        <v>3328</v>
      </c>
      <c r="Y344" s="525">
        <f>W344*X344</f>
        <v>1198080</v>
      </c>
      <c r="Z344" s="337">
        <v>0.53</v>
      </c>
      <c r="AA344" s="682">
        <f>Y344*Z344</f>
        <v>634982.40000000002</v>
      </c>
      <c r="AB344" s="682"/>
      <c r="AC344" s="339">
        <v>0</v>
      </c>
      <c r="AD344" s="676"/>
      <c r="AE344" s="676"/>
      <c r="AF344" s="500">
        <f>AA344+AD344+AE344</f>
        <v>634982.40000000002</v>
      </c>
      <c r="AG344" s="676" t="s">
        <v>1073</v>
      </c>
      <c r="AH344" s="676"/>
      <c r="AI344" s="676">
        <v>60</v>
      </c>
      <c r="AJ344" s="677" t="s">
        <v>1821</v>
      </c>
      <c r="AK344" s="677" t="s">
        <v>50</v>
      </c>
      <c r="AL344" s="685">
        <v>95834</v>
      </c>
      <c r="AM344" s="676" t="s">
        <v>52</v>
      </c>
      <c r="AN344" s="518" t="s">
        <v>1076</v>
      </c>
      <c r="AO344" s="335" t="s">
        <v>1078</v>
      </c>
      <c r="AP344" s="684"/>
      <c r="AQ344" s="676" t="s">
        <v>37</v>
      </c>
      <c r="AR344" s="676"/>
      <c r="AS344" s="521"/>
      <c r="AT344" s="675"/>
      <c r="AU344" s="412"/>
      <c r="AV344" s="680">
        <v>0.5</v>
      </c>
      <c r="AW344" s="673">
        <f>U344</f>
        <v>0</v>
      </c>
      <c r="AX344" s="673" cm="1">
        <f t="array" ref="AX344">SUM(MID(0&amp;AW344,LARGE(INDEX(ISNUMBER(--MID(AW344,ROW($1:$8),1))*ROW($1:$8),),ROW($1:$8))+1,1)*10^ROW($1:$8)/10)</f>
        <v>0</v>
      </c>
      <c r="AY344" s="673" t="e">
        <f>VLOOKUP($AX344,'Item Master Data'!$A:$F,3,FALSE)</f>
        <v>#N/A</v>
      </c>
      <c r="AZ344" s="673" t="e">
        <f>VLOOKUP($AX344,'Item Master Data'!$A:$F,6,FALSE)</f>
        <v>#N/A</v>
      </c>
      <c r="BA344" s="673" t="e">
        <f>X344/BB344</f>
        <v>#N/A</v>
      </c>
      <c r="BB344" s="673" t="e">
        <f>VLOOKUP(AX344,'Item Master Data'!$A:$G,7,FALSE)</f>
        <v>#N/A</v>
      </c>
      <c r="BC344" s="673"/>
      <c r="BD344" s="673" t="e">
        <f>W344-AZ344</f>
        <v>#N/A</v>
      </c>
    </row>
    <row r="345" spans="1:56">
      <c r="A345" s="697"/>
      <c r="B345" s="558">
        <v>44617</v>
      </c>
      <c r="C345" s="558">
        <v>44616</v>
      </c>
      <c r="D345" s="687" t="s">
        <v>86</v>
      </c>
      <c r="E345" s="676"/>
      <c r="F345" s="688"/>
      <c r="G345" s="505">
        <v>2022</v>
      </c>
      <c r="H345" s="505">
        <v>7</v>
      </c>
      <c r="I345" s="676"/>
      <c r="J345" s="677"/>
      <c r="K345" s="676" t="s">
        <v>2169</v>
      </c>
      <c r="L345" s="676" t="s">
        <v>1989</v>
      </c>
      <c r="M345" s="677">
        <v>44545</v>
      </c>
      <c r="N345" s="677">
        <v>44704</v>
      </c>
      <c r="O345" s="677">
        <v>44765</v>
      </c>
      <c r="P345" s="336"/>
      <c r="Q345" s="336"/>
      <c r="R345" s="336"/>
      <c r="S345" s="335" t="s">
        <v>1729</v>
      </c>
      <c r="T345" s="335">
        <v>60</v>
      </c>
      <c r="U345" s="688"/>
      <c r="V345" s="335" t="s">
        <v>986</v>
      </c>
      <c r="W345" s="676">
        <v>360</v>
      </c>
      <c r="X345" s="626">
        <v>3328</v>
      </c>
      <c r="Y345" s="525">
        <f>W345*X345</f>
        <v>1198080</v>
      </c>
      <c r="Z345" s="337">
        <v>0.53</v>
      </c>
      <c r="AA345" s="682">
        <f>Y345*Z345</f>
        <v>634982.40000000002</v>
      </c>
      <c r="AB345" s="682"/>
      <c r="AC345" s="339">
        <v>0</v>
      </c>
      <c r="AD345" s="676"/>
      <c r="AE345" s="676"/>
      <c r="AF345" s="500">
        <f>AA345+AD345+AE345</f>
        <v>634982.40000000002</v>
      </c>
      <c r="AG345" s="676" t="s">
        <v>1073</v>
      </c>
      <c r="AH345" s="676"/>
      <c r="AI345" s="676">
        <v>60</v>
      </c>
      <c r="AJ345" s="677" t="s">
        <v>1821</v>
      </c>
      <c r="AK345" s="677" t="s">
        <v>50</v>
      </c>
      <c r="AL345" s="685">
        <v>95834</v>
      </c>
      <c r="AM345" s="676" t="s">
        <v>52</v>
      </c>
      <c r="AN345" s="518" t="s">
        <v>1076</v>
      </c>
      <c r="AO345" s="335" t="s">
        <v>1078</v>
      </c>
      <c r="AP345" s="684"/>
      <c r="AQ345" s="676" t="s">
        <v>37</v>
      </c>
      <c r="AR345" s="676" t="s">
        <v>1993</v>
      </c>
      <c r="AS345" s="521"/>
      <c r="AT345" s="675"/>
      <c r="AU345" s="412"/>
      <c r="AV345" s="680">
        <v>0.49</v>
      </c>
      <c r="AW345" s="673">
        <f>U345</f>
        <v>0</v>
      </c>
      <c r="AX345" s="673" cm="1">
        <f t="array" ref="AX345">SUM(MID(0&amp;AW345,LARGE(INDEX(ISNUMBER(--MID(AW345,ROW($1:$8),1))*ROW($1:$8),),ROW($1:$8))+1,1)*10^ROW($1:$8)/10)</f>
        <v>0</v>
      </c>
      <c r="AY345" s="673" t="e">
        <f>VLOOKUP($AX345,'Item Master Data'!$A:$F,3,FALSE)</f>
        <v>#N/A</v>
      </c>
      <c r="AZ345" s="673" t="e">
        <f>VLOOKUP($AX345,'Item Master Data'!$A:$F,6,FALSE)</f>
        <v>#N/A</v>
      </c>
      <c r="BA345" s="673" t="e">
        <f>X345/BB345</f>
        <v>#N/A</v>
      </c>
      <c r="BB345" s="673" t="e">
        <f>VLOOKUP(AX345,'Item Master Data'!$A:$G,7,FALSE)</f>
        <v>#N/A</v>
      </c>
      <c r="BC345" s="673"/>
      <c r="BD345" s="673" t="e">
        <f>W345-AZ345</f>
        <v>#N/A</v>
      </c>
    </row>
    <row r="346" spans="1:56">
      <c r="A346" s="697"/>
      <c r="B346" s="558">
        <v>44617</v>
      </c>
      <c r="C346" s="558">
        <v>44616</v>
      </c>
      <c r="D346" s="687" t="s">
        <v>86</v>
      </c>
      <c r="E346" s="676"/>
      <c r="F346" s="688"/>
      <c r="G346" s="505">
        <v>2022</v>
      </c>
      <c r="H346" s="505">
        <v>7</v>
      </c>
      <c r="I346" s="676"/>
      <c r="J346" s="677"/>
      <c r="K346" s="676" t="s">
        <v>2170</v>
      </c>
      <c r="L346" s="676" t="s">
        <v>1989</v>
      </c>
      <c r="M346" s="677">
        <v>44545</v>
      </c>
      <c r="N346" s="677">
        <v>44704</v>
      </c>
      <c r="O346" s="677">
        <v>44765</v>
      </c>
      <c r="P346" s="336"/>
      <c r="Q346" s="336"/>
      <c r="R346" s="336"/>
      <c r="S346" s="335" t="s">
        <v>1729</v>
      </c>
      <c r="T346" s="335">
        <v>60</v>
      </c>
      <c r="U346" s="688"/>
      <c r="V346" s="335" t="s">
        <v>973</v>
      </c>
      <c r="W346" s="676">
        <v>400</v>
      </c>
      <c r="X346" s="626">
        <v>6144</v>
      </c>
      <c r="Y346" s="525">
        <f>W346*X346</f>
        <v>2457600</v>
      </c>
      <c r="Z346" s="337">
        <v>0.55000000000000004</v>
      </c>
      <c r="AA346" s="682">
        <f>Y346*Z346</f>
        <v>1351680</v>
      </c>
      <c r="AB346" s="682"/>
      <c r="AC346" s="339">
        <v>0</v>
      </c>
      <c r="AD346" s="676"/>
      <c r="AE346" s="676"/>
      <c r="AF346" s="500">
        <f>AA346+AD346+AE346</f>
        <v>1351680</v>
      </c>
      <c r="AG346" s="676" t="s">
        <v>1073</v>
      </c>
      <c r="AH346" s="676"/>
      <c r="AI346" s="676">
        <v>60</v>
      </c>
      <c r="AJ346" s="677" t="s">
        <v>1821</v>
      </c>
      <c r="AK346" s="677" t="s">
        <v>50</v>
      </c>
      <c r="AL346" s="685">
        <v>95834</v>
      </c>
      <c r="AM346" s="676" t="s">
        <v>52</v>
      </c>
      <c r="AN346" s="518" t="s">
        <v>1076</v>
      </c>
      <c r="AO346" s="335" t="s">
        <v>1078</v>
      </c>
      <c r="AP346" s="684"/>
      <c r="AQ346" s="676" t="s">
        <v>37</v>
      </c>
      <c r="AR346" s="676" t="s">
        <v>1993</v>
      </c>
      <c r="AS346" s="521"/>
      <c r="AT346" s="675"/>
      <c r="AU346" s="412"/>
      <c r="AV346" s="680">
        <v>0.49</v>
      </c>
      <c r="AW346" s="673">
        <f>U346</f>
        <v>0</v>
      </c>
      <c r="AX346" s="673" cm="1">
        <f t="array" ref="AX346">SUM(MID(0&amp;AW346,LARGE(INDEX(ISNUMBER(--MID(AW346,ROW($1:$8),1))*ROW($1:$8),),ROW($1:$8))+1,1)*10^ROW($1:$8)/10)</f>
        <v>0</v>
      </c>
      <c r="AY346" s="673" t="e">
        <f>VLOOKUP($AX346,'Item Master Data'!$A:$F,3,FALSE)</f>
        <v>#N/A</v>
      </c>
      <c r="AZ346" s="673" t="e">
        <f>VLOOKUP($AX346,'Item Master Data'!$A:$F,6,FALSE)</f>
        <v>#N/A</v>
      </c>
      <c r="BA346" s="673" t="e">
        <f>X346/BB346</f>
        <v>#N/A</v>
      </c>
      <c r="BB346" s="673" t="e">
        <f>VLOOKUP(AX346,'Item Master Data'!$A:$G,7,FALSE)</f>
        <v>#N/A</v>
      </c>
      <c r="BC346" s="673"/>
      <c r="BD346" s="673" t="e">
        <f>W346-AZ346</f>
        <v>#N/A</v>
      </c>
    </row>
    <row r="347" spans="1:56">
      <c r="A347" s="697"/>
      <c r="B347" s="558">
        <v>44617</v>
      </c>
      <c r="C347" s="558">
        <v>44616</v>
      </c>
      <c r="D347" s="687" t="s">
        <v>86</v>
      </c>
      <c r="E347" s="676"/>
      <c r="F347" s="688"/>
      <c r="G347" s="505">
        <v>2022</v>
      </c>
      <c r="H347" s="505">
        <v>7</v>
      </c>
      <c r="I347" s="676"/>
      <c r="J347" s="677"/>
      <c r="K347" s="676" t="s">
        <v>2171</v>
      </c>
      <c r="L347" s="676" t="s">
        <v>1989</v>
      </c>
      <c r="M347" s="677">
        <v>44575</v>
      </c>
      <c r="N347" s="677">
        <v>44715</v>
      </c>
      <c r="O347" s="677">
        <v>44745</v>
      </c>
      <c r="P347" s="336"/>
      <c r="Q347" s="336"/>
      <c r="R347" s="336"/>
      <c r="S347" s="335" t="s">
        <v>1729</v>
      </c>
      <c r="T347" s="335">
        <v>60</v>
      </c>
      <c r="U347" s="688"/>
      <c r="V347" s="335" t="s">
        <v>986</v>
      </c>
      <c r="W347" s="676">
        <v>360</v>
      </c>
      <c r="X347" s="626">
        <v>3328</v>
      </c>
      <c r="Y347" s="525">
        <f>W347*X347</f>
        <v>1198080</v>
      </c>
      <c r="Z347" s="337">
        <v>0.53</v>
      </c>
      <c r="AA347" s="682">
        <f>Y347*Z347</f>
        <v>634982.40000000002</v>
      </c>
      <c r="AB347" s="682"/>
      <c r="AC347" s="339">
        <v>0</v>
      </c>
      <c r="AD347" s="676"/>
      <c r="AE347" s="676"/>
      <c r="AF347" s="500">
        <f>AA347+AD347+AE347</f>
        <v>634982.40000000002</v>
      </c>
      <c r="AG347" s="676" t="s">
        <v>1073</v>
      </c>
      <c r="AH347" s="676"/>
      <c r="AI347" s="676">
        <v>60</v>
      </c>
      <c r="AJ347" s="677" t="s">
        <v>1821</v>
      </c>
      <c r="AK347" s="677" t="s">
        <v>50</v>
      </c>
      <c r="AL347" s="685">
        <v>95834</v>
      </c>
      <c r="AM347" s="676" t="s">
        <v>52</v>
      </c>
      <c r="AN347" s="518" t="s">
        <v>1076</v>
      </c>
      <c r="AO347" s="335" t="s">
        <v>1078</v>
      </c>
      <c r="AP347" s="684"/>
      <c r="AQ347" s="676" t="s">
        <v>37</v>
      </c>
      <c r="AR347" s="676"/>
      <c r="AS347" s="521"/>
      <c r="AT347" s="675"/>
      <c r="AU347" s="412"/>
      <c r="AV347" s="680">
        <v>0.5</v>
      </c>
      <c r="AW347" s="673">
        <f>U347</f>
        <v>0</v>
      </c>
      <c r="AX347" s="673" cm="1">
        <f t="array" ref="AX347">SUM(MID(0&amp;AW347,LARGE(INDEX(ISNUMBER(--MID(AW347,ROW($1:$8),1))*ROW($1:$8),),ROW($1:$8))+1,1)*10^ROW($1:$8)/10)</f>
        <v>0</v>
      </c>
      <c r="AY347" s="673" t="e">
        <f>VLOOKUP($AX347,'Item Master Data'!$A:$F,3,FALSE)</f>
        <v>#N/A</v>
      </c>
      <c r="AZ347" s="673" t="e">
        <f>VLOOKUP($AX347,'Item Master Data'!$A:$F,6,FALSE)</f>
        <v>#N/A</v>
      </c>
      <c r="BA347" s="673" t="e">
        <f>X347/BB347</f>
        <v>#N/A</v>
      </c>
      <c r="BB347" s="673" t="e">
        <f>VLOOKUP(AX347,'Item Master Data'!$A:$G,7,FALSE)</f>
        <v>#N/A</v>
      </c>
      <c r="BC347" s="673"/>
      <c r="BD347" s="673" t="e">
        <f>W347-AZ347</f>
        <v>#N/A</v>
      </c>
    </row>
    <row r="348" spans="1:56">
      <c r="A348" s="697"/>
      <c r="B348" s="558">
        <v>44617</v>
      </c>
      <c r="C348" s="558">
        <v>44616</v>
      </c>
      <c r="D348" s="687" t="s">
        <v>86</v>
      </c>
      <c r="E348" s="676"/>
      <c r="F348" s="688"/>
      <c r="G348" s="505">
        <v>2022</v>
      </c>
      <c r="H348" s="505">
        <v>7</v>
      </c>
      <c r="I348" s="676"/>
      <c r="J348" s="336"/>
      <c r="K348" s="676" t="s">
        <v>2172</v>
      </c>
      <c r="L348" s="676" t="s">
        <v>1989</v>
      </c>
      <c r="M348" s="677">
        <v>44575</v>
      </c>
      <c r="N348" s="677">
        <v>44715</v>
      </c>
      <c r="O348" s="677">
        <v>44745</v>
      </c>
      <c r="P348" s="336"/>
      <c r="Q348" s="336"/>
      <c r="R348" s="336"/>
      <c r="S348" s="335" t="s">
        <v>1729</v>
      </c>
      <c r="T348" s="335">
        <v>60</v>
      </c>
      <c r="U348" s="688"/>
      <c r="V348" s="335" t="s">
        <v>973</v>
      </c>
      <c r="W348" s="676">
        <v>400</v>
      </c>
      <c r="X348" s="626">
        <v>6144</v>
      </c>
      <c r="Y348" s="525">
        <f>W348*X348</f>
        <v>2457600</v>
      </c>
      <c r="Z348" s="337">
        <v>0.55000000000000004</v>
      </c>
      <c r="AA348" s="682">
        <f>Y348*Z348</f>
        <v>1351680</v>
      </c>
      <c r="AB348" s="682"/>
      <c r="AC348" s="339">
        <v>0</v>
      </c>
      <c r="AD348" s="676"/>
      <c r="AE348" s="676"/>
      <c r="AF348" s="500">
        <f>AA348+AD348+AE348</f>
        <v>1351680</v>
      </c>
      <c r="AG348" s="676" t="s">
        <v>1073</v>
      </c>
      <c r="AH348" s="676"/>
      <c r="AI348" s="676">
        <v>60</v>
      </c>
      <c r="AJ348" s="677" t="s">
        <v>1821</v>
      </c>
      <c r="AK348" s="677" t="s">
        <v>50</v>
      </c>
      <c r="AL348" s="685">
        <v>95834</v>
      </c>
      <c r="AM348" s="676" t="s">
        <v>52</v>
      </c>
      <c r="AN348" s="518" t="s">
        <v>1076</v>
      </c>
      <c r="AO348" s="335" t="s">
        <v>1078</v>
      </c>
      <c r="AP348" s="684"/>
      <c r="AQ348" s="676" t="s">
        <v>37</v>
      </c>
      <c r="AR348" s="676" t="s">
        <v>1993</v>
      </c>
      <c r="AS348" s="521"/>
      <c r="AT348" s="675"/>
      <c r="AU348" s="412"/>
      <c r="AV348" s="680">
        <v>0.49</v>
      </c>
      <c r="AW348" s="673">
        <f>U348</f>
        <v>0</v>
      </c>
      <c r="AX348" s="673" cm="1">
        <f t="array" ref="AX348">SUM(MID(0&amp;AW348,LARGE(INDEX(ISNUMBER(--MID(AW348,ROW($1:$8),1))*ROW($1:$8),),ROW($1:$8))+1,1)*10^ROW($1:$8)/10)</f>
        <v>0</v>
      </c>
      <c r="AY348" s="673" t="e">
        <f>VLOOKUP($AX348,'Item Master Data'!$A:$F,3,FALSE)</f>
        <v>#N/A</v>
      </c>
      <c r="AZ348" s="673" t="e">
        <f>VLOOKUP($AX348,'Item Master Data'!$A:$F,6,FALSE)</f>
        <v>#N/A</v>
      </c>
      <c r="BA348" s="673" t="e">
        <f>X348/BB348</f>
        <v>#N/A</v>
      </c>
      <c r="BB348" s="673" t="e">
        <f>VLOOKUP(AX348,'Item Master Data'!$A:$G,7,FALSE)</f>
        <v>#N/A</v>
      </c>
      <c r="BC348" s="673"/>
      <c r="BD348" s="673" t="e">
        <f>W348-AZ348</f>
        <v>#N/A</v>
      </c>
    </row>
    <row r="349" spans="1:56">
      <c r="A349" s="697"/>
      <c r="B349" s="558">
        <v>44635</v>
      </c>
      <c r="C349" s="558">
        <v>44616</v>
      </c>
      <c r="D349" s="687" t="s">
        <v>86</v>
      </c>
      <c r="E349" s="688" t="s">
        <v>1500</v>
      </c>
      <c r="F349" s="688"/>
      <c r="G349" s="505">
        <v>2022</v>
      </c>
      <c r="H349" s="505">
        <v>7</v>
      </c>
      <c r="I349" s="676"/>
      <c r="J349" s="336"/>
      <c r="K349" s="676" t="s">
        <v>2181</v>
      </c>
      <c r="L349" s="676" t="s">
        <v>1989</v>
      </c>
      <c r="M349" s="677">
        <v>44631</v>
      </c>
      <c r="N349" s="677">
        <v>44747</v>
      </c>
      <c r="O349" s="677"/>
      <c r="P349" s="336"/>
      <c r="Q349" s="336"/>
      <c r="R349" s="336"/>
      <c r="S349" s="335" t="s">
        <v>1729</v>
      </c>
      <c r="T349" s="335">
        <v>72</v>
      </c>
      <c r="U349" s="688" t="s">
        <v>2182</v>
      </c>
      <c r="V349" s="676" t="s">
        <v>2069</v>
      </c>
      <c r="W349" s="676">
        <v>475</v>
      </c>
      <c r="X349" s="626">
        <v>600</v>
      </c>
      <c r="Y349" s="525">
        <f>W349*X349</f>
        <v>285000</v>
      </c>
      <c r="Z349" s="680">
        <v>0.5</v>
      </c>
      <c r="AA349" s="682">
        <f>Y349*Z349</f>
        <v>142500</v>
      </c>
      <c r="AB349" s="682"/>
      <c r="AC349" s="339">
        <v>0</v>
      </c>
      <c r="AD349" s="676"/>
      <c r="AE349" s="676"/>
      <c r="AF349" s="500">
        <f>AA349+AD349+AE349</f>
        <v>142500</v>
      </c>
      <c r="AG349" s="676" t="s">
        <v>1073</v>
      </c>
      <c r="AH349" s="676"/>
      <c r="AI349" s="676">
        <v>60</v>
      </c>
      <c r="AJ349" s="677" t="s">
        <v>1821</v>
      </c>
      <c r="AK349" s="677" t="s">
        <v>50</v>
      </c>
      <c r="AL349" s="685">
        <v>95834</v>
      </c>
      <c r="AM349" s="676" t="s">
        <v>52</v>
      </c>
      <c r="AN349" s="518" t="s">
        <v>1076</v>
      </c>
      <c r="AO349" s="335" t="s">
        <v>1078</v>
      </c>
      <c r="AP349" s="684"/>
      <c r="AQ349" s="676" t="s">
        <v>37</v>
      </c>
      <c r="AR349" s="676"/>
      <c r="AS349" s="521"/>
      <c r="AT349" s="675"/>
      <c r="AU349" s="412"/>
      <c r="AV349" s="680">
        <v>0.5</v>
      </c>
      <c r="AW349" s="673" t="str">
        <f>U349</f>
        <v>CYB MODS</v>
      </c>
      <c r="AX349" s="673" cm="1">
        <f t="array" ref="AX349">SUM(MID(0&amp;AW349,LARGE(INDEX(ISNUMBER(--MID(AW349,ROW($1:$8),1))*ROW($1:$8),),ROW($1:$8))+1,1)*10^ROW($1:$8)/10)</f>
        <v>0</v>
      </c>
      <c r="AY349" s="673" t="e">
        <f>VLOOKUP($AX349,'Item Master Data'!$A:$F,3,FALSE)</f>
        <v>#N/A</v>
      </c>
      <c r="AZ349" s="673" t="e">
        <f>VLOOKUP($AX349,'Item Master Data'!$A:$F,6,FALSE)</f>
        <v>#N/A</v>
      </c>
      <c r="BA349" s="673" t="e">
        <f>X349/BB349</f>
        <v>#N/A</v>
      </c>
      <c r="BB349" s="673" t="e">
        <f>VLOOKUP(AX349,'Item Master Data'!$A:$G,7,FALSE)</f>
        <v>#N/A</v>
      </c>
      <c r="BC349" s="673"/>
      <c r="BD349" s="673" t="e">
        <f>W349-AZ349</f>
        <v>#N/A</v>
      </c>
    </row>
    <row r="350" spans="1:56">
      <c r="A350" s="697"/>
      <c r="B350" s="558">
        <v>44642</v>
      </c>
      <c r="C350" s="697"/>
      <c r="D350" s="676" t="s">
        <v>86</v>
      </c>
      <c r="E350" s="676"/>
      <c r="F350" s="676"/>
      <c r="G350" s="505">
        <v>2022</v>
      </c>
      <c r="H350" s="505">
        <v>7</v>
      </c>
      <c r="I350" s="676"/>
      <c r="J350" s="336"/>
      <c r="K350" s="676" t="s">
        <v>2218</v>
      </c>
      <c r="L350" s="676" t="s">
        <v>1723</v>
      </c>
      <c r="M350" s="677">
        <v>44571</v>
      </c>
      <c r="N350" s="677">
        <v>44741</v>
      </c>
      <c r="O350" s="677"/>
      <c r="P350" s="336"/>
      <c r="Q350" s="336"/>
      <c r="R350" s="336"/>
      <c r="S350" s="335" t="s">
        <v>88</v>
      </c>
      <c r="T350" s="335">
        <v>60</v>
      </c>
      <c r="U350" s="676"/>
      <c r="V350" s="688" t="s">
        <v>973</v>
      </c>
      <c r="W350" s="676">
        <v>400</v>
      </c>
      <c r="X350" s="626">
        <v>3072</v>
      </c>
      <c r="Y350" s="525">
        <f>W350*X350</f>
        <v>1228800</v>
      </c>
      <c r="Z350" s="680">
        <v>0.55000000000000004</v>
      </c>
      <c r="AA350" s="682">
        <f>Y350*Z350</f>
        <v>675840</v>
      </c>
      <c r="AB350" s="682"/>
      <c r="AC350" s="339">
        <v>0</v>
      </c>
      <c r="AD350" s="692"/>
      <c r="AE350" s="684"/>
      <c r="AF350" s="500">
        <f>AA350+AD350+AE350</f>
        <v>675840</v>
      </c>
      <c r="AG350" s="335" t="s">
        <v>1073</v>
      </c>
      <c r="AH350" s="676"/>
      <c r="AI350" s="676">
        <v>60</v>
      </c>
      <c r="AJ350" s="676" t="s">
        <v>1724</v>
      </c>
      <c r="AK350" s="676" t="s">
        <v>50</v>
      </c>
      <c r="AL350" s="676">
        <v>92126</v>
      </c>
      <c r="AM350" s="335" t="s">
        <v>52</v>
      </c>
      <c r="AN350" s="676"/>
      <c r="AO350" s="335" t="s">
        <v>1078</v>
      </c>
      <c r="AP350" s="684"/>
      <c r="AQ350" s="684" t="s">
        <v>37</v>
      </c>
      <c r="AR350" s="684"/>
      <c r="AS350" s="694"/>
      <c r="AT350" s="675" t="s">
        <v>1509</v>
      </c>
      <c r="AU350" s="412"/>
      <c r="AV350" s="680">
        <v>0.52</v>
      </c>
      <c r="AW350" s="673">
        <f>U350</f>
        <v>0</v>
      </c>
      <c r="AX350" s="673" cm="1">
        <f t="array" ref="AX350">SUM(MID(0&amp;AW350,LARGE(INDEX(ISNUMBER(--MID(AW350,ROW($1:$8),1))*ROW($1:$8),),ROW($1:$8))+1,1)*10^ROW($1:$8)/10)</f>
        <v>0</v>
      </c>
      <c r="AY350" s="673" t="e">
        <f>VLOOKUP($AX350,'Item Master Data'!$A:$F,3,FALSE)</f>
        <v>#N/A</v>
      </c>
      <c r="AZ350" s="673" t="e">
        <f>VLOOKUP($AX350,'Item Master Data'!$A:$F,6,FALSE)</f>
        <v>#N/A</v>
      </c>
      <c r="BA350" s="673" t="e">
        <f>X350/BB350</f>
        <v>#N/A</v>
      </c>
      <c r="BB350" s="673" t="e">
        <f>VLOOKUP(AX350,'Item Master Data'!$A:$G,7,FALSE)</f>
        <v>#N/A</v>
      </c>
      <c r="BC350" s="673"/>
      <c r="BD350" s="673" t="e">
        <f>W350-AZ350</f>
        <v>#N/A</v>
      </c>
    </row>
    <row r="351" spans="1:56">
      <c r="A351" s="697"/>
      <c r="B351" s="558"/>
      <c r="C351" s="558"/>
      <c r="D351" s="687" t="s">
        <v>86</v>
      </c>
      <c r="E351" s="676"/>
      <c r="F351" s="688" t="s">
        <v>87</v>
      </c>
      <c r="G351" s="505">
        <v>2022</v>
      </c>
      <c r="H351" s="505">
        <v>7</v>
      </c>
      <c r="I351" s="676"/>
      <c r="J351" s="336"/>
      <c r="K351" s="676" t="s">
        <v>2211</v>
      </c>
      <c r="L351" s="676" t="s">
        <v>1723</v>
      </c>
      <c r="M351" s="677">
        <v>44609</v>
      </c>
      <c r="N351" s="677">
        <v>44743</v>
      </c>
      <c r="O351" s="677"/>
      <c r="P351" s="336"/>
      <c r="Q351" s="336"/>
      <c r="R351" s="336"/>
      <c r="S351" s="335" t="s">
        <v>88</v>
      </c>
      <c r="T351" s="335">
        <v>72</v>
      </c>
      <c r="U351" s="688">
        <v>49303156</v>
      </c>
      <c r="V351" s="335" t="s">
        <v>1072</v>
      </c>
      <c r="W351" s="676">
        <v>480</v>
      </c>
      <c r="X351" s="626">
        <v>3190</v>
      </c>
      <c r="Y351" s="525">
        <f>W351*X351</f>
        <v>1531200</v>
      </c>
      <c r="Z351" s="680">
        <v>0.49</v>
      </c>
      <c r="AA351" s="682">
        <f>Y351*Z351</f>
        <v>750288</v>
      </c>
      <c r="AB351" s="682"/>
      <c r="AC351" s="339">
        <v>0</v>
      </c>
      <c r="AD351" s="676"/>
      <c r="AE351" s="676"/>
      <c r="AF351" s="500">
        <f>AA351+AD351+AE351</f>
        <v>750288</v>
      </c>
      <c r="AG351" s="335" t="s">
        <v>1073</v>
      </c>
      <c r="AH351" s="676"/>
      <c r="AI351" s="676">
        <v>60</v>
      </c>
      <c r="AJ351" s="677" t="s">
        <v>1724</v>
      </c>
      <c r="AK351" s="677" t="s">
        <v>50</v>
      </c>
      <c r="AL351" s="685">
        <v>92126</v>
      </c>
      <c r="AM351" s="335" t="s">
        <v>52</v>
      </c>
      <c r="AN351" s="518" t="s">
        <v>1719</v>
      </c>
      <c r="AO351" s="335" t="s">
        <v>1078</v>
      </c>
      <c r="AP351" s="684"/>
      <c r="AQ351" s="676" t="s">
        <v>37</v>
      </c>
      <c r="AR351" s="676"/>
      <c r="AS351" s="521"/>
      <c r="AT351" s="675" t="s">
        <v>1509</v>
      </c>
      <c r="AU351" s="412"/>
      <c r="AV351" s="680"/>
      <c r="AW351" s="673">
        <f>U351</f>
        <v>49303156</v>
      </c>
      <c r="AX351" s="673" cm="1">
        <f t="array" ref="AX351">SUM(MID(0&amp;AW351,LARGE(INDEX(ISNUMBER(--MID(AW351,ROW($1:$8),1))*ROW($1:$8),),ROW($1:$8))+1,1)*10^ROW($1:$8)/10)</f>
        <v>49303156</v>
      </c>
      <c r="AY351" s="673" t="str">
        <f>VLOOKUP($AX351,'Item Master Data'!$A:$F,3,FALSE)</f>
        <v>Q.PEAK DUO XL G10 BFG</v>
      </c>
      <c r="AZ351" s="673">
        <f>VLOOKUP($AX351,'Item Master Data'!$A:$F,6,FALSE)</f>
        <v>480</v>
      </c>
      <c r="BA351" s="673">
        <f>X351/BB351</f>
        <v>110</v>
      </c>
      <c r="BB351" s="673">
        <f>VLOOKUP(AX351,'Item Master Data'!$A:$G,7,FALSE)</f>
        <v>29</v>
      </c>
      <c r="BC351" s="673"/>
      <c r="BD351" s="673">
        <f>W351-AZ351</f>
        <v>0</v>
      </c>
    </row>
    <row r="352" spans="1:56">
      <c r="A352" s="697"/>
      <c r="B352" s="558"/>
      <c r="C352" s="558"/>
      <c r="D352" s="687" t="s">
        <v>86</v>
      </c>
      <c r="E352" s="676" t="s">
        <v>2067</v>
      </c>
      <c r="F352" s="688" t="s">
        <v>87</v>
      </c>
      <c r="G352" s="505">
        <v>2022</v>
      </c>
      <c r="H352" s="505">
        <v>7</v>
      </c>
      <c r="I352" s="676"/>
      <c r="J352" s="677"/>
      <c r="K352" s="676" t="s">
        <v>2264</v>
      </c>
      <c r="L352" s="676" t="s">
        <v>2061</v>
      </c>
      <c r="M352" s="677">
        <v>44586</v>
      </c>
      <c r="N352" s="677">
        <v>44747</v>
      </c>
      <c r="O352" s="677"/>
      <c r="P352" s="336"/>
      <c r="Q352" s="336"/>
      <c r="R352" s="336"/>
      <c r="S352" s="335" t="s">
        <v>1990</v>
      </c>
      <c r="T352" s="335">
        <v>72</v>
      </c>
      <c r="U352" s="688">
        <v>49303156</v>
      </c>
      <c r="V352" s="335" t="s">
        <v>2069</v>
      </c>
      <c r="W352" s="676">
        <v>480</v>
      </c>
      <c r="X352" s="626">
        <v>1160</v>
      </c>
      <c r="Y352" s="525">
        <f>W352*X352</f>
        <v>556800</v>
      </c>
      <c r="Z352" s="680">
        <v>0.48489583333333336</v>
      </c>
      <c r="AA352" s="682">
        <f>Y352*Z352</f>
        <v>269990</v>
      </c>
      <c r="AB352" s="682"/>
      <c r="AC352" s="339">
        <v>0</v>
      </c>
      <c r="AD352" s="676"/>
      <c r="AE352" s="676"/>
      <c r="AF352" s="500">
        <f>AA352+AD352+AE352</f>
        <v>269990</v>
      </c>
      <c r="AG352" s="335" t="s">
        <v>1073</v>
      </c>
      <c r="AH352" s="676"/>
      <c r="AI352" s="676">
        <v>60</v>
      </c>
      <c r="AJ352" s="677" t="s">
        <v>2062</v>
      </c>
      <c r="AK352" s="677" t="s">
        <v>50</v>
      </c>
      <c r="AL352" s="685">
        <v>95403</v>
      </c>
      <c r="AM352" s="335" t="s">
        <v>52</v>
      </c>
      <c r="AN352" s="518" t="s">
        <v>1719</v>
      </c>
      <c r="AO352" s="335" t="s">
        <v>1078</v>
      </c>
      <c r="AP352" s="684"/>
      <c r="AQ352" s="676" t="s">
        <v>37</v>
      </c>
      <c r="AR352" s="676"/>
      <c r="AS352" s="521"/>
      <c r="AT352" s="675" t="s">
        <v>1509</v>
      </c>
      <c r="AU352" s="412"/>
      <c r="AV352" s="680"/>
      <c r="AW352" s="673">
        <f>U352</f>
        <v>49303156</v>
      </c>
      <c r="AX352" s="673" cm="1">
        <f t="array" ref="AX352">SUM(MID(0&amp;AW352,LARGE(INDEX(ISNUMBER(--MID(AW352,ROW($1:$8),1))*ROW($1:$8),),ROW($1:$8))+1,1)*10^ROW($1:$8)/10)</f>
        <v>49303156</v>
      </c>
      <c r="AY352" s="673" t="str">
        <f>VLOOKUP($AX352,'Item Master Data'!$A:$F,3,FALSE)</f>
        <v>Q.PEAK DUO XL G10 BFG</v>
      </c>
      <c r="AZ352" s="673">
        <f>VLOOKUP($AX352,'Item Master Data'!$A:$F,6,FALSE)</f>
        <v>480</v>
      </c>
      <c r="BA352" s="673">
        <f>X352/BB352</f>
        <v>40</v>
      </c>
      <c r="BB352" s="673">
        <f>VLOOKUP(AX352,'Item Master Data'!$A:$G,7,FALSE)</f>
        <v>29</v>
      </c>
      <c r="BC352" s="673"/>
      <c r="BD352" s="673">
        <f>W352-AZ352</f>
        <v>0</v>
      </c>
    </row>
    <row r="353" spans="1:56">
      <c r="A353" s="697"/>
      <c r="B353" s="558">
        <v>44627</v>
      </c>
      <c r="C353" s="558">
        <v>44627</v>
      </c>
      <c r="D353" s="687" t="s">
        <v>86</v>
      </c>
      <c r="E353" s="517"/>
      <c r="F353" s="676"/>
      <c r="G353" s="505">
        <v>2022</v>
      </c>
      <c r="H353" s="505">
        <v>7</v>
      </c>
      <c r="I353" s="676"/>
      <c r="J353" s="336"/>
      <c r="K353" s="676" t="s">
        <v>2304</v>
      </c>
      <c r="L353" s="676" t="s">
        <v>1728</v>
      </c>
      <c r="M353" s="677">
        <v>44615</v>
      </c>
      <c r="N353" s="677">
        <v>44743</v>
      </c>
      <c r="O353" s="677"/>
      <c r="P353" s="410"/>
      <c r="Q353" s="336"/>
      <c r="R353" s="336"/>
      <c r="S353" s="335" t="s">
        <v>1729</v>
      </c>
      <c r="T353" s="335">
        <v>60</v>
      </c>
      <c r="U353" s="676"/>
      <c r="V353" s="688" t="s">
        <v>973</v>
      </c>
      <c r="W353" s="676">
        <v>400</v>
      </c>
      <c r="X353" s="626">
        <v>3072</v>
      </c>
      <c r="Y353" s="525">
        <f>W353*X353</f>
        <v>1228800</v>
      </c>
      <c r="Z353" s="680">
        <v>0.55000000000000004</v>
      </c>
      <c r="AA353" s="682">
        <f>Y353*Z353</f>
        <v>675840</v>
      </c>
      <c r="AB353" s="682"/>
      <c r="AC353" s="339">
        <v>0</v>
      </c>
      <c r="AD353" s="676"/>
      <c r="AE353" s="676"/>
      <c r="AF353" s="500">
        <f>AA353+AD353+AE353</f>
        <v>675840</v>
      </c>
      <c r="AG353" s="335" t="s">
        <v>1073</v>
      </c>
      <c r="AH353" s="676"/>
      <c r="AI353" s="676">
        <v>60</v>
      </c>
      <c r="AJ353" s="677" t="s">
        <v>1730</v>
      </c>
      <c r="AK353" s="677" t="s">
        <v>1731</v>
      </c>
      <c r="AL353" s="685" t="s">
        <v>1732</v>
      </c>
      <c r="AM353" s="335" t="s">
        <v>52</v>
      </c>
      <c r="AN353" s="518"/>
      <c r="AO353" s="335" t="s">
        <v>1078</v>
      </c>
      <c r="AP353" s="676"/>
      <c r="AQ353" s="684" t="s">
        <v>37</v>
      </c>
      <c r="AR353" s="676"/>
      <c r="AS353" s="559"/>
      <c r="AT353" s="675"/>
      <c r="AU353" s="412"/>
      <c r="AV353" s="680"/>
      <c r="AW353" s="673">
        <f>U353</f>
        <v>0</v>
      </c>
      <c r="AX353" s="673" cm="1">
        <f t="array" ref="AX353">SUM(MID(0&amp;AW353,LARGE(INDEX(ISNUMBER(--MID(AW353,ROW($1:$8),1))*ROW($1:$8),),ROW($1:$8))+1,1)*10^ROW($1:$8)/10)</f>
        <v>0</v>
      </c>
      <c r="AY353" s="673" t="e">
        <f>VLOOKUP($AX353,'Item Master Data'!$A:$F,3,FALSE)</f>
        <v>#N/A</v>
      </c>
      <c r="AZ353" s="673" t="e">
        <f>VLOOKUP($AX353,'Item Master Data'!$A:$F,6,FALSE)</f>
        <v>#N/A</v>
      </c>
      <c r="BA353" s="673" t="e">
        <f>X353/BB353</f>
        <v>#N/A</v>
      </c>
      <c r="BB353" s="673" t="e">
        <f>VLOOKUP(AX353,'Item Master Data'!$A:$G,7,FALSE)</f>
        <v>#N/A</v>
      </c>
      <c r="BC353" s="673"/>
      <c r="BD353" s="673" t="e">
        <f>W353-AZ353</f>
        <v>#N/A</v>
      </c>
    </row>
    <row r="354" spans="1:56">
      <c r="A354" s="697"/>
      <c r="B354" s="558">
        <v>44627</v>
      </c>
      <c r="C354" s="558">
        <v>44627</v>
      </c>
      <c r="D354" s="687" t="s">
        <v>86</v>
      </c>
      <c r="E354" s="517"/>
      <c r="F354" s="676"/>
      <c r="G354" s="676">
        <v>2022</v>
      </c>
      <c r="H354" s="676">
        <v>7</v>
      </c>
      <c r="I354" s="676"/>
      <c r="J354" s="336"/>
      <c r="K354" s="676" t="s">
        <v>2304</v>
      </c>
      <c r="L354" s="676" t="s">
        <v>1728</v>
      </c>
      <c r="M354" s="677">
        <v>44615</v>
      </c>
      <c r="N354" s="677">
        <v>44743</v>
      </c>
      <c r="O354" s="677"/>
      <c r="P354" s="410"/>
      <c r="Q354" s="336"/>
      <c r="R354" s="336"/>
      <c r="S354" s="335" t="s">
        <v>1729</v>
      </c>
      <c r="T354" s="335">
        <v>60</v>
      </c>
      <c r="U354" s="676"/>
      <c r="V354" s="335" t="s">
        <v>986</v>
      </c>
      <c r="W354" s="676">
        <v>360</v>
      </c>
      <c r="X354" s="626">
        <v>832</v>
      </c>
      <c r="Y354" s="525">
        <f>W354*X354</f>
        <v>299520</v>
      </c>
      <c r="Z354" s="680">
        <v>0.53</v>
      </c>
      <c r="AA354" s="682">
        <f>Y354*Z354</f>
        <v>158745.60000000001</v>
      </c>
      <c r="AB354" s="682"/>
      <c r="AC354" s="339">
        <v>0</v>
      </c>
      <c r="AD354" s="676"/>
      <c r="AE354" s="676"/>
      <c r="AF354" s="500">
        <f>AA354+AD354+AE354</f>
        <v>158745.60000000001</v>
      </c>
      <c r="AG354" s="335" t="s">
        <v>1073</v>
      </c>
      <c r="AH354" s="676"/>
      <c r="AI354" s="676">
        <v>60</v>
      </c>
      <c r="AJ354" s="677" t="s">
        <v>1730</v>
      </c>
      <c r="AK354" s="677" t="s">
        <v>1731</v>
      </c>
      <c r="AL354" s="685" t="s">
        <v>1732</v>
      </c>
      <c r="AM354" s="335" t="s">
        <v>52</v>
      </c>
      <c r="AN354" s="518"/>
      <c r="AO354" s="335" t="s">
        <v>1078</v>
      </c>
      <c r="AP354" s="676"/>
      <c r="AQ354" s="684" t="s">
        <v>37</v>
      </c>
      <c r="AR354" s="676"/>
      <c r="AS354" s="559"/>
      <c r="AT354" s="675"/>
      <c r="AU354" s="675"/>
      <c r="AV354" s="662"/>
      <c r="AW354" s="673">
        <f>U354</f>
        <v>0</v>
      </c>
      <c r="AX354" s="673" cm="1">
        <f t="array" ref="AX354">SUM(MID(0&amp;AW354,LARGE(INDEX(ISNUMBER(--MID(AW354,ROW($1:$8),1))*ROW($1:$8),),ROW($1:$8))+1,1)*10^ROW($1:$8)/10)</f>
        <v>0</v>
      </c>
      <c r="AY354" s="673" t="e">
        <f>VLOOKUP($AX354,'Item Master Data'!$A:$F,3,FALSE)</f>
        <v>#N/A</v>
      </c>
      <c r="AZ354" s="673" t="e">
        <f>VLOOKUP($AX354,'Item Master Data'!$A:$F,6,FALSE)</f>
        <v>#N/A</v>
      </c>
      <c r="BA354" s="673" t="e">
        <f>X354/BB354</f>
        <v>#N/A</v>
      </c>
      <c r="BB354" s="673" t="e">
        <f>VLOOKUP(AX354,'Item Master Data'!$A:$G,7,FALSE)</f>
        <v>#N/A</v>
      </c>
      <c r="BC354" s="673"/>
      <c r="BD354" s="673" t="e">
        <f>W354-AZ354</f>
        <v>#N/A</v>
      </c>
    </row>
    <row r="355" spans="1:56">
      <c r="A355" s="697"/>
      <c r="B355" s="558">
        <v>44607</v>
      </c>
      <c r="C355" s="558">
        <v>44607</v>
      </c>
      <c r="D355" s="687" t="s">
        <v>86</v>
      </c>
      <c r="E355" s="676"/>
      <c r="F355" s="688"/>
      <c r="G355" s="505">
        <v>2022</v>
      </c>
      <c r="H355" s="676">
        <v>7</v>
      </c>
      <c r="I355" s="676"/>
      <c r="J355" s="677"/>
      <c r="K355" s="676" t="s">
        <v>2344</v>
      </c>
      <c r="L355" s="676" t="s">
        <v>1739</v>
      </c>
      <c r="M355" s="677">
        <v>44530</v>
      </c>
      <c r="N355" s="677">
        <v>44746</v>
      </c>
      <c r="O355" s="677"/>
      <c r="P355" s="336"/>
      <c r="Q355" s="336"/>
      <c r="R355" s="336"/>
      <c r="S355" s="335" t="s">
        <v>1712</v>
      </c>
      <c r="T355" s="335">
        <v>60</v>
      </c>
      <c r="U355" s="688"/>
      <c r="V355" s="335" t="s">
        <v>986</v>
      </c>
      <c r="W355" s="676">
        <v>360</v>
      </c>
      <c r="X355" s="626">
        <v>768</v>
      </c>
      <c r="Y355" s="525">
        <f>W355*X355</f>
        <v>276480</v>
      </c>
      <c r="Z355" s="337">
        <v>0.53</v>
      </c>
      <c r="AA355" s="682">
        <f>Y355*Z355</f>
        <v>146534.39999999999</v>
      </c>
      <c r="AB355" s="682"/>
      <c r="AC355" s="339">
        <v>0</v>
      </c>
      <c r="AD355" s="676"/>
      <c r="AE355" s="676"/>
      <c r="AF355" s="500">
        <f>AA355+AD355+AE355</f>
        <v>146534.39999999999</v>
      </c>
      <c r="AG355" s="335" t="s">
        <v>1073</v>
      </c>
      <c r="AH355" s="676"/>
      <c r="AI355" s="676">
        <v>60</v>
      </c>
      <c r="AJ355" s="677" t="s">
        <v>2138</v>
      </c>
      <c r="AK355" s="677" t="s">
        <v>50</v>
      </c>
      <c r="AL355" s="685">
        <v>93003</v>
      </c>
      <c r="AM355" s="335" t="s">
        <v>52</v>
      </c>
      <c r="AN355" s="518"/>
      <c r="AO355" s="335" t="s">
        <v>1078</v>
      </c>
      <c r="AP355" s="684" t="s">
        <v>38</v>
      </c>
      <c r="AQ355" s="676" t="s">
        <v>37</v>
      </c>
      <c r="AR355" s="676"/>
      <c r="AS355" s="521"/>
      <c r="AT355" s="675"/>
      <c r="AU355" s="675"/>
      <c r="AV355" s="680"/>
      <c r="AW355" s="673">
        <f>U355</f>
        <v>0</v>
      </c>
      <c r="AX355" s="673" cm="1">
        <f t="array" ref="AX355">SUM(MID(0&amp;AW355,LARGE(INDEX(ISNUMBER(--MID(AW355,ROW($1:$8),1))*ROW($1:$8),),ROW($1:$8))+1,1)*10^ROW($1:$8)/10)</f>
        <v>0</v>
      </c>
      <c r="AY355" s="673" t="e">
        <f>VLOOKUP($AX355,'Item Master Data'!$A:$F,3,FALSE)</f>
        <v>#N/A</v>
      </c>
      <c r="AZ355" s="673" t="e">
        <f>VLOOKUP($AX355,'Item Master Data'!$A:$F,6,FALSE)</f>
        <v>#N/A</v>
      </c>
      <c r="BA355" s="673" t="e">
        <f>X355/BB355</f>
        <v>#N/A</v>
      </c>
      <c r="BB355" s="673" t="e">
        <f>VLOOKUP(AX355,'Item Master Data'!$A:$G,7,FALSE)</f>
        <v>#N/A</v>
      </c>
      <c r="BC355" s="673"/>
      <c r="BD355" s="673" t="e">
        <f>W355-AZ355</f>
        <v>#N/A</v>
      </c>
    </row>
    <row r="356" spans="1:56">
      <c r="A356" s="697"/>
      <c r="B356" s="558"/>
      <c r="C356" s="558"/>
      <c r="D356" s="687" t="s">
        <v>86</v>
      </c>
      <c r="E356" s="676"/>
      <c r="F356" s="688"/>
      <c r="G356" s="505">
        <v>2022</v>
      </c>
      <c r="H356" s="676">
        <v>7</v>
      </c>
      <c r="I356" s="676"/>
      <c r="J356" s="336"/>
      <c r="K356" s="676" t="s">
        <v>2345</v>
      </c>
      <c r="L356" s="676" t="s">
        <v>1739</v>
      </c>
      <c r="M356" s="677">
        <v>44558</v>
      </c>
      <c r="N356" s="677">
        <v>44746</v>
      </c>
      <c r="O356" s="677"/>
      <c r="P356" s="336"/>
      <c r="Q356" s="336"/>
      <c r="R356" s="336"/>
      <c r="S356" s="335" t="s">
        <v>1712</v>
      </c>
      <c r="T356" s="335">
        <v>60</v>
      </c>
      <c r="U356" s="688"/>
      <c r="V356" s="335" t="s">
        <v>973</v>
      </c>
      <c r="W356" s="676">
        <v>400</v>
      </c>
      <c r="X356" s="626">
        <v>768</v>
      </c>
      <c r="Y356" s="525">
        <f>W356*X356</f>
        <v>307200</v>
      </c>
      <c r="Z356" s="337">
        <v>0.55000000000000004</v>
      </c>
      <c r="AA356" s="682">
        <f>Y356*Z356</f>
        <v>168960</v>
      </c>
      <c r="AB356" s="682"/>
      <c r="AC356" s="339">
        <v>0</v>
      </c>
      <c r="AD356" s="676"/>
      <c r="AE356" s="676"/>
      <c r="AF356" s="500">
        <f>AA356+AD356+AE356</f>
        <v>168960</v>
      </c>
      <c r="AG356" s="335" t="s">
        <v>1073</v>
      </c>
      <c r="AH356" s="676"/>
      <c r="AI356" s="676">
        <v>60</v>
      </c>
      <c r="AJ356" s="677" t="s">
        <v>2138</v>
      </c>
      <c r="AK356" s="677" t="s">
        <v>50</v>
      </c>
      <c r="AL356" s="685">
        <v>93003</v>
      </c>
      <c r="AM356" s="335" t="s">
        <v>52</v>
      </c>
      <c r="AN356" s="518" t="s">
        <v>1076</v>
      </c>
      <c r="AO356" s="335" t="s">
        <v>1078</v>
      </c>
      <c r="AP356" s="684"/>
      <c r="AQ356" s="676" t="s">
        <v>37</v>
      </c>
      <c r="AR356" s="676"/>
      <c r="AS356" s="521"/>
      <c r="AT356" s="675"/>
      <c r="AU356" s="412"/>
      <c r="AV356" s="680"/>
      <c r="AW356" s="673">
        <f>U356</f>
        <v>0</v>
      </c>
      <c r="AX356" s="673" cm="1">
        <f t="array" ref="AX356">SUM(MID(0&amp;AW356,LARGE(INDEX(ISNUMBER(--MID(AW356,ROW($1:$8),1))*ROW($1:$8),),ROW($1:$8))+1,1)*10^ROW($1:$8)/10)</f>
        <v>0</v>
      </c>
      <c r="AY356" s="673" t="e">
        <f>VLOOKUP($AX356,'Item Master Data'!$A:$F,3,FALSE)</f>
        <v>#N/A</v>
      </c>
      <c r="AZ356" s="673" t="e">
        <f>VLOOKUP($AX356,'Item Master Data'!$A:$F,6,FALSE)</f>
        <v>#N/A</v>
      </c>
      <c r="BA356" s="673" t="e">
        <f>X356/BB356</f>
        <v>#N/A</v>
      </c>
      <c r="BB356" s="673" t="e">
        <f>VLOOKUP(AX356,'Item Master Data'!$A:$G,7,FALSE)</f>
        <v>#N/A</v>
      </c>
      <c r="BC356" s="673"/>
      <c r="BD356" s="673" t="e">
        <f>W356-AZ356</f>
        <v>#N/A</v>
      </c>
    </row>
    <row r="357" spans="1:56">
      <c r="A357" s="697"/>
      <c r="B357" s="558"/>
      <c r="C357" s="558"/>
      <c r="D357" s="687" t="s">
        <v>86</v>
      </c>
      <c r="E357" s="676"/>
      <c r="F357" s="688" t="s">
        <v>1152</v>
      </c>
      <c r="G357" s="505">
        <v>2022</v>
      </c>
      <c r="H357" s="676">
        <v>7</v>
      </c>
      <c r="I357" s="676"/>
      <c r="J357" s="336"/>
      <c r="K357" s="676" t="s">
        <v>2010</v>
      </c>
      <c r="L357" s="676" t="s">
        <v>1986</v>
      </c>
      <c r="M357" s="677">
        <v>44498</v>
      </c>
      <c r="N357" s="677">
        <v>44593</v>
      </c>
      <c r="O357" s="677" t="s">
        <v>2011</v>
      </c>
      <c r="P357" s="336"/>
      <c r="Q357" s="336"/>
      <c r="R357" s="336"/>
      <c r="S357" s="335" t="s">
        <v>1729</v>
      </c>
      <c r="T357" s="335">
        <v>60</v>
      </c>
      <c r="U357" s="688" t="s">
        <v>1791</v>
      </c>
      <c r="V357" s="335" t="s">
        <v>973</v>
      </c>
      <c r="W357" s="676">
        <v>400</v>
      </c>
      <c r="X357" s="626">
        <v>768</v>
      </c>
      <c r="Y357" s="525">
        <f>W357*X357</f>
        <v>307200</v>
      </c>
      <c r="Z357" s="337">
        <v>0.47</v>
      </c>
      <c r="AA357" s="682">
        <f>Y357*Z357</f>
        <v>144384</v>
      </c>
      <c r="AB357" s="682"/>
      <c r="AC357" s="339">
        <v>0</v>
      </c>
      <c r="AD357" s="676"/>
      <c r="AE357" s="540">
        <v>10467.84</v>
      </c>
      <c r="AF357" s="500">
        <f>AA357+AD357+AE357</f>
        <v>154851.84</v>
      </c>
      <c r="AG357" s="335" t="s">
        <v>47</v>
      </c>
      <c r="AH357" s="676"/>
      <c r="AI357" s="676">
        <v>60</v>
      </c>
      <c r="AJ357" s="677" t="s">
        <v>1884</v>
      </c>
      <c r="AK357" s="677" t="s">
        <v>50</v>
      </c>
      <c r="AL357" s="685">
        <v>95928</v>
      </c>
      <c r="AM357" s="335" t="s">
        <v>52</v>
      </c>
      <c r="AN357" s="518" t="s">
        <v>50</v>
      </c>
      <c r="AO357" s="335" t="s">
        <v>1078</v>
      </c>
      <c r="AP357" s="684"/>
      <c r="AQ357" s="676" t="s">
        <v>37</v>
      </c>
      <c r="AR357" s="676"/>
      <c r="AS357" s="521"/>
      <c r="AT357" s="675" t="s">
        <v>1157</v>
      </c>
      <c r="AU357" s="675" t="s">
        <v>1078</v>
      </c>
      <c r="AV357" s="680"/>
      <c r="AW357" s="673" t="str">
        <f>U357</f>
        <v>30390156H</v>
      </c>
      <c r="AX357" s="673" cm="1">
        <f t="array" ref="AX357">SUM(MID(0&amp;AW357,LARGE(INDEX(ISNUMBER(--MID(AW357,ROW($1:$8),1))*ROW($1:$8),),ROW($1:$8))+1,1)*10^ROW($1:$8)/10)</f>
        <v>30390156</v>
      </c>
      <c r="AY357" s="673" t="str">
        <f>VLOOKUP($AX357,'Item Master Data'!$A:$F,3,FALSE)</f>
        <v>Q.PEAK DUO BLK ML G10+</v>
      </c>
      <c r="AZ357" s="673">
        <f>VLOOKUP($AX357,'Item Master Data'!$A:$F,6,FALSE)</f>
        <v>400</v>
      </c>
      <c r="BA357" s="673">
        <f>X357/BB357</f>
        <v>24</v>
      </c>
      <c r="BB357" s="673">
        <f>VLOOKUP(AX357,'Item Master Data'!$A:$G,7,FALSE)</f>
        <v>32</v>
      </c>
      <c r="BC357" s="673"/>
      <c r="BD357" s="673">
        <f>W357-AZ357</f>
        <v>0</v>
      </c>
    </row>
    <row r="358" spans="1:56">
      <c r="A358" s="697"/>
      <c r="B358" s="558">
        <v>44627</v>
      </c>
      <c r="C358" s="558">
        <v>44627</v>
      </c>
      <c r="D358" s="687" t="s">
        <v>86</v>
      </c>
      <c r="E358" s="517" t="s">
        <v>2148</v>
      </c>
      <c r="F358" s="676"/>
      <c r="G358" s="676">
        <v>2022</v>
      </c>
      <c r="H358" s="335">
        <v>7</v>
      </c>
      <c r="I358" s="676"/>
      <c r="J358" s="677"/>
      <c r="K358" s="676" t="s">
        <v>2152</v>
      </c>
      <c r="L358" s="676" t="s">
        <v>1986</v>
      </c>
      <c r="M358" s="677">
        <v>44602</v>
      </c>
      <c r="N358" s="677">
        <v>44714</v>
      </c>
      <c r="O358" s="677"/>
      <c r="P358" s="410"/>
      <c r="Q358" s="336"/>
      <c r="R358" s="336"/>
      <c r="S358" s="335" t="s">
        <v>1729</v>
      </c>
      <c r="T358" s="335">
        <v>60</v>
      </c>
      <c r="U358" s="676"/>
      <c r="V358" s="688" t="s">
        <v>973</v>
      </c>
      <c r="W358" s="676">
        <v>400</v>
      </c>
      <c r="X358" s="626">
        <v>1536</v>
      </c>
      <c r="Y358" s="525">
        <f>W358*X358</f>
        <v>614400</v>
      </c>
      <c r="Z358" s="337">
        <v>0.47</v>
      </c>
      <c r="AA358" s="682">
        <f>Y358*Z358</f>
        <v>288768</v>
      </c>
      <c r="AB358" s="682"/>
      <c r="AC358" s="339">
        <v>0</v>
      </c>
      <c r="AD358" s="676"/>
      <c r="AE358" s="540">
        <v>25267.199999999997</v>
      </c>
      <c r="AF358" s="500">
        <f>AA358+AD358+AE358</f>
        <v>314035.20000000001</v>
      </c>
      <c r="AG358" s="335" t="s">
        <v>47</v>
      </c>
      <c r="AH358" s="676"/>
      <c r="AI358" s="676">
        <v>60</v>
      </c>
      <c r="AJ358" s="677" t="s">
        <v>1944</v>
      </c>
      <c r="AK358" s="677" t="s">
        <v>50</v>
      </c>
      <c r="AL358" s="685" t="s">
        <v>1945</v>
      </c>
      <c r="AM358" s="335" t="s">
        <v>52</v>
      </c>
      <c r="AN358" s="518"/>
      <c r="AO358" s="335" t="s">
        <v>1078</v>
      </c>
      <c r="AP358" s="676"/>
      <c r="AQ358" s="684" t="s">
        <v>37</v>
      </c>
      <c r="AR358" s="676"/>
      <c r="AS358" s="559"/>
      <c r="AT358" s="675"/>
      <c r="AU358" s="675"/>
      <c r="AV358" s="662"/>
      <c r="AW358" s="673">
        <f>U358</f>
        <v>0</v>
      </c>
      <c r="AX358" s="673" cm="1">
        <f t="array" ref="AX358">SUM(MID(0&amp;AW358,LARGE(INDEX(ISNUMBER(--MID(AW358,ROW($1:$8),1))*ROW($1:$8),),ROW($1:$8))+1,1)*10^ROW($1:$8)/10)</f>
        <v>0</v>
      </c>
      <c r="AY358" s="673" t="e">
        <f>VLOOKUP($AX358,'Item Master Data'!$A:$F,3,FALSE)</f>
        <v>#N/A</v>
      </c>
      <c r="AZ358" s="673" t="e">
        <f>VLOOKUP($AX358,'Item Master Data'!$A:$F,6,FALSE)</f>
        <v>#N/A</v>
      </c>
      <c r="BA358" s="673" t="e">
        <f>X358/BB358</f>
        <v>#N/A</v>
      </c>
      <c r="BB358" s="673" t="e">
        <f>VLOOKUP(AX358,'Item Master Data'!$A:$G,7,FALSE)</f>
        <v>#N/A</v>
      </c>
      <c r="BC358" s="673"/>
      <c r="BD358" s="673" t="e">
        <f>W358-AZ358</f>
        <v>#N/A</v>
      </c>
    </row>
    <row r="359" spans="1:56">
      <c r="A359" s="697"/>
      <c r="B359" s="558">
        <v>44627</v>
      </c>
      <c r="C359" s="558">
        <v>44627</v>
      </c>
      <c r="D359" s="687" t="s">
        <v>86</v>
      </c>
      <c r="E359" s="517" t="s">
        <v>2148</v>
      </c>
      <c r="F359" s="676"/>
      <c r="G359" s="505">
        <v>2022</v>
      </c>
      <c r="H359" s="505">
        <v>7</v>
      </c>
      <c r="I359" s="676"/>
      <c r="J359" s="677"/>
      <c r="K359" s="676" t="s">
        <v>2153</v>
      </c>
      <c r="L359" s="676" t="s">
        <v>1986</v>
      </c>
      <c r="M359" s="677">
        <v>44602</v>
      </c>
      <c r="N359" s="677">
        <v>44714</v>
      </c>
      <c r="O359" s="677"/>
      <c r="P359" s="410"/>
      <c r="Q359" s="336"/>
      <c r="R359" s="336"/>
      <c r="S359" s="335" t="s">
        <v>1729</v>
      </c>
      <c r="T359" s="335">
        <v>60</v>
      </c>
      <c r="U359" s="676"/>
      <c r="V359" s="688" t="s">
        <v>973</v>
      </c>
      <c r="W359" s="676">
        <v>400</v>
      </c>
      <c r="X359" s="626">
        <v>1536</v>
      </c>
      <c r="Y359" s="525">
        <f>W359*X359</f>
        <v>614400</v>
      </c>
      <c r="Z359" s="337">
        <v>0.47</v>
      </c>
      <c r="AA359" s="682">
        <f>Y359*Z359</f>
        <v>288768</v>
      </c>
      <c r="AB359" s="682"/>
      <c r="AC359" s="339">
        <v>0</v>
      </c>
      <c r="AD359" s="676"/>
      <c r="AE359" s="540">
        <v>20935.68</v>
      </c>
      <c r="AF359" s="500">
        <f>AA359+AD359+AE359</f>
        <v>309703.67999999999</v>
      </c>
      <c r="AG359" s="335" t="s">
        <v>47</v>
      </c>
      <c r="AH359" s="676"/>
      <c r="AI359" s="676">
        <v>60</v>
      </c>
      <c r="AJ359" s="677" t="s">
        <v>1808</v>
      </c>
      <c r="AK359" s="677" t="s">
        <v>50</v>
      </c>
      <c r="AL359" s="685" t="s">
        <v>2023</v>
      </c>
      <c r="AM359" s="335" t="s">
        <v>52</v>
      </c>
      <c r="AN359" s="518"/>
      <c r="AO359" s="335" t="s">
        <v>1078</v>
      </c>
      <c r="AP359" s="676"/>
      <c r="AQ359" s="684" t="s">
        <v>37</v>
      </c>
      <c r="AR359" s="676"/>
      <c r="AS359" s="559"/>
      <c r="AT359" s="675"/>
      <c r="AU359" s="412"/>
      <c r="AV359" s="680"/>
      <c r="AW359" s="673">
        <f>U359</f>
        <v>0</v>
      </c>
      <c r="AX359" s="673" cm="1">
        <f t="array" ref="AX359">SUM(MID(0&amp;AW359,LARGE(INDEX(ISNUMBER(--MID(AW359,ROW($1:$8),1))*ROW($1:$8),),ROW($1:$8))+1,1)*10^ROW($1:$8)/10)</f>
        <v>0</v>
      </c>
      <c r="AY359" s="673" t="e">
        <f>VLOOKUP($AX359,'Item Master Data'!$A:$F,3,FALSE)</f>
        <v>#N/A</v>
      </c>
      <c r="AZ359" s="673" t="e">
        <f>VLOOKUP($AX359,'Item Master Data'!$A:$F,6,FALSE)</f>
        <v>#N/A</v>
      </c>
      <c r="BA359" s="673" t="e">
        <f>X359/BB359</f>
        <v>#N/A</v>
      </c>
      <c r="BB359" s="673" t="e">
        <f>VLOOKUP(AX359,'Item Master Data'!$A:$G,7,FALSE)</f>
        <v>#N/A</v>
      </c>
      <c r="BC359" s="673"/>
      <c r="BD359" s="673" t="e">
        <f>W359-AZ359</f>
        <v>#N/A</v>
      </c>
    </row>
    <row r="360" spans="1:56">
      <c r="A360" s="697"/>
      <c r="B360" s="558">
        <v>44627</v>
      </c>
      <c r="C360" s="558">
        <v>44627</v>
      </c>
      <c r="D360" s="687" t="s">
        <v>86</v>
      </c>
      <c r="E360" s="517" t="s">
        <v>2148</v>
      </c>
      <c r="F360" s="676"/>
      <c r="G360" s="505">
        <v>2022</v>
      </c>
      <c r="H360" s="335">
        <v>7</v>
      </c>
      <c r="I360" s="676"/>
      <c r="J360" s="336"/>
      <c r="K360" s="676" t="s">
        <v>2154</v>
      </c>
      <c r="L360" s="676" t="s">
        <v>1986</v>
      </c>
      <c r="M360" s="677">
        <v>44602</v>
      </c>
      <c r="N360" s="677">
        <v>44714</v>
      </c>
      <c r="O360" s="677"/>
      <c r="P360" s="410"/>
      <c r="Q360" s="336"/>
      <c r="R360" s="336"/>
      <c r="S360" s="335" t="s">
        <v>1729</v>
      </c>
      <c r="T360" s="335">
        <v>60</v>
      </c>
      <c r="U360" s="676"/>
      <c r="V360" s="688" t="s">
        <v>973</v>
      </c>
      <c r="W360" s="676">
        <v>400</v>
      </c>
      <c r="X360" s="626">
        <v>2304</v>
      </c>
      <c r="Y360" s="525">
        <f>W360*X360</f>
        <v>921600</v>
      </c>
      <c r="Z360" s="337">
        <v>0.47</v>
      </c>
      <c r="AA360" s="682">
        <f>Y360*Z360</f>
        <v>433152</v>
      </c>
      <c r="AB360" s="682"/>
      <c r="AC360" s="339">
        <v>0</v>
      </c>
      <c r="AD360" s="676"/>
      <c r="AE360" s="540">
        <v>36168.192000000003</v>
      </c>
      <c r="AF360" s="500">
        <f>AA360+AD360+AE360</f>
        <v>469320.19199999998</v>
      </c>
      <c r="AG360" s="335" t="s">
        <v>47</v>
      </c>
      <c r="AH360" s="676"/>
      <c r="AI360" s="676">
        <v>60</v>
      </c>
      <c r="AJ360" s="677" t="s">
        <v>1891</v>
      </c>
      <c r="AK360" s="677" t="s">
        <v>50</v>
      </c>
      <c r="AL360" s="685" t="s">
        <v>2025</v>
      </c>
      <c r="AM360" s="335" t="s">
        <v>52</v>
      </c>
      <c r="AN360" s="518"/>
      <c r="AO360" s="335" t="s">
        <v>1078</v>
      </c>
      <c r="AP360" s="676"/>
      <c r="AQ360" s="684" t="s">
        <v>37</v>
      </c>
      <c r="AR360" s="676"/>
      <c r="AS360" s="559"/>
      <c r="AT360" s="675"/>
      <c r="AU360" s="412"/>
      <c r="AV360" s="680"/>
      <c r="AW360" s="673">
        <f>U360</f>
        <v>0</v>
      </c>
      <c r="AX360" s="673" cm="1">
        <f t="array" ref="AX360">SUM(MID(0&amp;AW360,LARGE(INDEX(ISNUMBER(--MID(AW360,ROW($1:$8),1))*ROW($1:$8),),ROW($1:$8))+1,1)*10^ROW($1:$8)/10)</f>
        <v>0</v>
      </c>
      <c r="AY360" s="673" t="e">
        <f>VLOOKUP($AX360,'Item Master Data'!$A:$F,3,FALSE)</f>
        <v>#N/A</v>
      </c>
      <c r="AZ360" s="673" t="e">
        <f>VLOOKUP($AX360,'Item Master Data'!$A:$F,6,FALSE)</f>
        <v>#N/A</v>
      </c>
      <c r="BA360" s="673" t="e">
        <f>X360/BB360</f>
        <v>#N/A</v>
      </c>
      <c r="BB360" s="673" t="e">
        <f>VLOOKUP(AX360,'Item Master Data'!$A:$G,7,FALSE)</f>
        <v>#N/A</v>
      </c>
      <c r="BC360" s="673"/>
      <c r="BD360" s="673" t="e">
        <f>W360-AZ360</f>
        <v>#N/A</v>
      </c>
    </row>
    <row r="361" spans="1:56">
      <c r="A361" s="697"/>
      <c r="B361" s="558">
        <v>44627</v>
      </c>
      <c r="C361" s="558">
        <v>44627</v>
      </c>
      <c r="D361" s="687" t="s">
        <v>86</v>
      </c>
      <c r="E361" s="517" t="s">
        <v>2148</v>
      </c>
      <c r="F361" s="676"/>
      <c r="G361" s="505">
        <v>2022</v>
      </c>
      <c r="H361" s="676">
        <v>7</v>
      </c>
      <c r="I361" s="676"/>
      <c r="J361" s="677"/>
      <c r="K361" s="676" t="s">
        <v>2155</v>
      </c>
      <c r="L361" s="676" t="s">
        <v>1986</v>
      </c>
      <c r="M361" s="677">
        <v>44602</v>
      </c>
      <c r="N361" s="677">
        <v>44714</v>
      </c>
      <c r="O361" s="677"/>
      <c r="P361" s="410"/>
      <c r="Q361" s="677"/>
      <c r="R361" s="677"/>
      <c r="S361" s="676" t="s">
        <v>1729</v>
      </c>
      <c r="T361" s="676">
        <v>60</v>
      </c>
      <c r="U361" s="676"/>
      <c r="V361" s="688" t="s">
        <v>973</v>
      </c>
      <c r="W361" s="676">
        <v>400</v>
      </c>
      <c r="X361" s="626">
        <v>1536</v>
      </c>
      <c r="Y361" s="525">
        <f>W361*X361</f>
        <v>614400</v>
      </c>
      <c r="Z361" s="680">
        <v>0.47</v>
      </c>
      <c r="AA361" s="682">
        <f>Y361*Z361</f>
        <v>288768</v>
      </c>
      <c r="AB361" s="682"/>
      <c r="AC361" s="683">
        <v>0</v>
      </c>
      <c r="AD361" s="676"/>
      <c r="AE361" s="540">
        <v>20935.68</v>
      </c>
      <c r="AF361" s="500">
        <f>AA361+AD361+AE361</f>
        <v>309703.67999999999</v>
      </c>
      <c r="AG361" s="676" t="s">
        <v>47</v>
      </c>
      <c r="AH361" s="676"/>
      <c r="AI361" s="676">
        <v>60</v>
      </c>
      <c r="AJ361" s="677" t="s">
        <v>1884</v>
      </c>
      <c r="AK361" s="677" t="s">
        <v>50</v>
      </c>
      <c r="AL361" s="685" t="s">
        <v>1885</v>
      </c>
      <c r="AM361" s="676" t="s">
        <v>52</v>
      </c>
      <c r="AN361" s="518"/>
      <c r="AO361" s="676" t="s">
        <v>1078</v>
      </c>
      <c r="AP361" s="676"/>
      <c r="AQ361" s="684" t="s">
        <v>37</v>
      </c>
      <c r="AR361" s="676"/>
      <c r="AS361" s="559"/>
      <c r="AT361" s="675"/>
      <c r="AU361" s="412"/>
      <c r="AV361" s="680"/>
      <c r="AW361" s="673">
        <f>U361</f>
        <v>0</v>
      </c>
      <c r="AX361" s="673" cm="1">
        <f t="array" ref="AX361">SUM(MID(0&amp;AW361,LARGE(INDEX(ISNUMBER(--MID(AW361,ROW($1:$8),1))*ROW($1:$8),),ROW($1:$8))+1,1)*10^ROW($1:$8)/10)</f>
        <v>0</v>
      </c>
      <c r="AY361" s="673" t="e">
        <f>VLOOKUP($AX361,'Item Master Data'!$A:$F,3,FALSE)</f>
        <v>#N/A</v>
      </c>
      <c r="AZ361" s="673" t="e">
        <f>VLOOKUP($AX361,'Item Master Data'!$A:$F,6,FALSE)</f>
        <v>#N/A</v>
      </c>
      <c r="BA361" s="673" t="e">
        <f>X361/BB361</f>
        <v>#N/A</v>
      </c>
      <c r="BB361" s="673" t="e">
        <f>VLOOKUP(AX361,'Item Master Data'!$A:$G,7,FALSE)</f>
        <v>#N/A</v>
      </c>
      <c r="BC361" s="673"/>
      <c r="BD361" s="673" t="e">
        <f>W361-AZ361</f>
        <v>#N/A</v>
      </c>
    </row>
    <row r="362" spans="1:56">
      <c r="A362" s="697"/>
      <c r="B362" s="558">
        <v>44627</v>
      </c>
      <c r="C362" s="558">
        <v>44627</v>
      </c>
      <c r="D362" s="687" t="s">
        <v>86</v>
      </c>
      <c r="E362" s="517" t="s">
        <v>2148</v>
      </c>
      <c r="F362" s="676"/>
      <c r="G362" s="505">
        <v>2022</v>
      </c>
      <c r="H362" s="335">
        <v>7</v>
      </c>
      <c r="I362" s="676"/>
      <c r="J362" s="677"/>
      <c r="K362" s="676" t="s">
        <v>2156</v>
      </c>
      <c r="L362" s="676" t="s">
        <v>1986</v>
      </c>
      <c r="M362" s="677">
        <v>44602</v>
      </c>
      <c r="N362" s="677">
        <v>44718</v>
      </c>
      <c r="O362" s="677"/>
      <c r="P362" s="410"/>
      <c r="Q362" s="677"/>
      <c r="R362" s="677"/>
      <c r="S362" s="676" t="s">
        <v>1729</v>
      </c>
      <c r="T362" s="676">
        <v>60</v>
      </c>
      <c r="U362" s="335"/>
      <c r="V362" s="688" t="s">
        <v>973</v>
      </c>
      <c r="W362" s="676">
        <v>400</v>
      </c>
      <c r="X362" s="626">
        <v>1536</v>
      </c>
      <c r="Y362" s="525">
        <f>W362*X362</f>
        <v>614400</v>
      </c>
      <c r="Z362" s="680">
        <v>0.47</v>
      </c>
      <c r="AA362" s="682">
        <f>Y362*Z362</f>
        <v>288768</v>
      </c>
      <c r="AB362" s="682"/>
      <c r="AC362" s="683">
        <v>0</v>
      </c>
      <c r="AD362" s="676"/>
      <c r="AE362" s="540">
        <v>29598.719999999998</v>
      </c>
      <c r="AF362" s="500">
        <f>AA362+AD362+AE362</f>
        <v>318366.71999999997</v>
      </c>
      <c r="AG362" s="676" t="s">
        <v>47</v>
      </c>
      <c r="AH362" s="676"/>
      <c r="AI362" s="676">
        <v>60</v>
      </c>
      <c r="AJ362" s="677" t="s">
        <v>2014</v>
      </c>
      <c r="AK362" s="677" t="s">
        <v>50</v>
      </c>
      <c r="AL362" s="685" t="s">
        <v>2099</v>
      </c>
      <c r="AM362" s="676" t="s">
        <v>52</v>
      </c>
      <c r="AN362" s="518"/>
      <c r="AO362" s="676" t="s">
        <v>1078</v>
      </c>
      <c r="AP362" s="676"/>
      <c r="AQ362" s="684" t="s">
        <v>37</v>
      </c>
      <c r="AR362" s="676"/>
      <c r="AS362" s="559"/>
      <c r="AT362" s="675"/>
      <c r="AU362" s="412"/>
      <c r="AV362" s="680"/>
      <c r="AW362" s="673">
        <f>U362</f>
        <v>0</v>
      </c>
      <c r="AX362" s="673" cm="1">
        <f t="array" ref="AX362">SUM(MID(0&amp;AW362,LARGE(INDEX(ISNUMBER(--MID(AW362,ROW($1:$8),1))*ROW($1:$8),),ROW($1:$8))+1,1)*10^ROW($1:$8)/10)</f>
        <v>0</v>
      </c>
      <c r="AY362" s="673" t="e">
        <f>VLOOKUP($AX362,'Item Master Data'!$A:$F,3,FALSE)</f>
        <v>#N/A</v>
      </c>
      <c r="AZ362" s="673" t="e">
        <f>VLOOKUP($AX362,'Item Master Data'!$A:$F,6,FALSE)</f>
        <v>#N/A</v>
      </c>
      <c r="BA362" s="673" t="e">
        <f>X362/BB362</f>
        <v>#N/A</v>
      </c>
      <c r="BB362" s="673" t="e">
        <f>VLOOKUP(AX362,'Item Master Data'!$A:$G,7,FALSE)</f>
        <v>#N/A</v>
      </c>
      <c r="BC362" s="673"/>
      <c r="BD362" s="673" t="e">
        <f>W362-AZ362</f>
        <v>#N/A</v>
      </c>
    </row>
    <row r="363" spans="1:56">
      <c r="A363" s="697"/>
      <c r="B363" s="558">
        <v>44627</v>
      </c>
      <c r="C363" s="558">
        <v>44627</v>
      </c>
      <c r="D363" s="687" t="s">
        <v>86</v>
      </c>
      <c r="E363" s="517" t="s">
        <v>2148</v>
      </c>
      <c r="F363" s="676"/>
      <c r="G363" s="505">
        <v>2022</v>
      </c>
      <c r="H363" s="335">
        <v>7</v>
      </c>
      <c r="I363" s="676"/>
      <c r="J363" s="336"/>
      <c r="K363" s="676" t="s">
        <v>2105</v>
      </c>
      <c r="L363" s="676" t="s">
        <v>1986</v>
      </c>
      <c r="M363" s="677">
        <v>44602</v>
      </c>
      <c r="N363" s="677">
        <v>44714</v>
      </c>
      <c r="O363" s="677"/>
      <c r="P363" s="410"/>
      <c r="Q363" s="336"/>
      <c r="R363" s="336"/>
      <c r="S363" s="335" t="s">
        <v>1729</v>
      </c>
      <c r="T363" s="335">
        <v>60</v>
      </c>
      <c r="U363" s="676"/>
      <c r="V363" s="688" t="s">
        <v>973</v>
      </c>
      <c r="W363" s="676">
        <v>400</v>
      </c>
      <c r="X363" s="626">
        <v>2304</v>
      </c>
      <c r="Y363" s="525">
        <f>W363*X363</f>
        <v>921600</v>
      </c>
      <c r="Z363" s="337">
        <v>0.47</v>
      </c>
      <c r="AA363" s="682">
        <f>Y363*Z363</f>
        <v>433152</v>
      </c>
      <c r="AB363" s="682"/>
      <c r="AC363" s="339">
        <v>0</v>
      </c>
      <c r="AD363" s="676"/>
      <c r="AE363" s="540">
        <v>35735.040000000001</v>
      </c>
      <c r="AF363" s="500">
        <f>AA363+AD363+AE363</f>
        <v>468887.03999999998</v>
      </c>
      <c r="AG363" s="676" t="s">
        <v>47</v>
      </c>
      <c r="AH363" s="676"/>
      <c r="AI363" s="676">
        <v>60</v>
      </c>
      <c r="AJ363" s="677" t="s">
        <v>2103</v>
      </c>
      <c r="AK363" s="677" t="s">
        <v>1149</v>
      </c>
      <c r="AL363" s="685" t="s">
        <v>2104</v>
      </c>
      <c r="AM363" s="676" t="s">
        <v>52</v>
      </c>
      <c r="AN363" s="518"/>
      <c r="AO363" s="335" t="s">
        <v>1078</v>
      </c>
      <c r="AP363" s="676"/>
      <c r="AQ363" s="684" t="s">
        <v>37</v>
      </c>
      <c r="AR363" s="676"/>
      <c r="AS363" s="559"/>
      <c r="AT363" s="675"/>
      <c r="AU363" s="412"/>
      <c r="AV363" s="680"/>
      <c r="AW363" s="673">
        <f>U363</f>
        <v>0</v>
      </c>
      <c r="AX363" s="673" cm="1">
        <f t="array" ref="AX363">SUM(MID(0&amp;AW363,LARGE(INDEX(ISNUMBER(--MID(AW363,ROW($1:$8),1))*ROW($1:$8),),ROW($1:$8))+1,1)*10^ROW($1:$8)/10)</f>
        <v>0</v>
      </c>
      <c r="AY363" s="673" t="e">
        <f>VLOOKUP($AX363,'Item Master Data'!$A:$F,3,FALSE)</f>
        <v>#N/A</v>
      </c>
      <c r="AZ363" s="673" t="e">
        <f>VLOOKUP($AX363,'Item Master Data'!$A:$F,6,FALSE)</f>
        <v>#N/A</v>
      </c>
      <c r="BA363" s="673" t="e">
        <f>X363/BB363</f>
        <v>#N/A</v>
      </c>
      <c r="BB363" s="673" t="e">
        <f>VLOOKUP(AX363,'Item Master Data'!$A:$G,7,FALSE)</f>
        <v>#N/A</v>
      </c>
      <c r="BC363" s="673"/>
      <c r="BD363" s="673" t="e">
        <f>W363-AZ363</f>
        <v>#N/A</v>
      </c>
    </row>
    <row r="364" spans="1:56">
      <c r="A364" s="697"/>
      <c r="B364" s="558">
        <v>44627</v>
      </c>
      <c r="C364" s="558">
        <v>44627</v>
      </c>
      <c r="D364" s="687" t="s">
        <v>86</v>
      </c>
      <c r="E364" s="517" t="s">
        <v>2148</v>
      </c>
      <c r="F364" s="335"/>
      <c r="G364" s="505">
        <v>2022</v>
      </c>
      <c r="H364" s="335">
        <v>7</v>
      </c>
      <c r="I364" s="676"/>
      <c r="J364" s="336"/>
      <c r="K364" s="676" t="s">
        <v>2159</v>
      </c>
      <c r="L364" s="676" t="s">
        <v>1986</v>
      </c>
      <c r="M364" s="677">
        <v>44602</v>
      </c>
      <c r="N364" s="677">
        <v>44718</v>
      </c>
      <c r="O364" s="677"/>
      <c r="P364" s="410"/>
      <c r="Q364" s="336"/>
      <c r="R364" s="677"/>
      <c r="S364" s="335" t="s">
        <v>1729</v>
      </c>
      <c r="T364" s="335">
        <v>60</v>
      </c>
      <c r="U364" s="335"/>
      <c r="V364" s="688" t="s">
        <v>973</v>
      </c>
      <c r="W364" s="676">
        <v>400</v>
      </c>
      <c r="X364" s="626">
        <v>1536</v>
      </c>
      <c r="Y364" s="525">
        <f>W364*X364</f>
        <v>614400</v>
      </c>
      <c r="Z364" s="337">
        <v>0.47</v>
      </c>
      <c r="AA364" s="682">
        <f>Y364*Z364</f>
        <v>288768</v>
      </c>
      <c r="AB364" s="682"/>
      <c r="AC364" s="339">
        <v>0</v>
      </c>
      <c r="AD364" s="676"/>
      <c r="AE364" s="540">
        <v>23823.360000000001</v>
      </c>
      <c r="AF364" s="500">
        <f>AA364+AD364+AE364</f>
        <v>312591.35999999999</v>
      </c>
      <c r="AG364" s="676" t="s">
        <v>47</v>
      </c>
      <c r="AH364" s="676"/>
      <c r="AI364" s="676">
        <v>60</v>
      </c>
      <c r="AJ364" s="677" t="s">
        <v>1397</v>
      </c>
      <c r="AK364" s="677" t="s">
        <v>1149</v>
      </c>
      <c r="AL364" s="685" t="s">
        <v>2158</v>
      </c>
      <c r="AM364" s="676" t="s">
        <v>52</v>
      </c>
      <c r="AN364" s="518"/>
      <c r="AO364" s="335" t="s">
        <v>1078</v>
      </c>
      <c r="AP364" s="676"/>
      <c r="AQ364" s="684" t="s">
        <v>37</v>
      </c>
      <c r="AR364" s="676"/>
      <c r="AS364" s="559"/>
      <c r="AT364" s="675"/>
      <c r="AU364" s="412"/>
      <c r="AV364" s="680"/>
      <c r="AW364" s="673">
        <f>U364</f>
        <v>0</v>
      </c>
      <c r="AX364" s="673" cm="1">
        <f t="array" ref="AX364">SUM(MID(0&amp;AW364,LARGE(INDEX(ISNUMBER(--MID(AW364,ROW($1:$8),1))*ROW($1:$8),),ROW($1:$8))+1,1)*10^ROW($1:$8)/10)</f>
        <v>0</v>
      </c>
      <c r="AY364" s="673" t="e">
        <f>VLOOKUP($AX364,'Item Master Data'!$A:$F,3,FALSE)</f>
        <v>#N/A</v>
      </c>
      <c r="AZ364" s="673" t="e">
        <f>VLOOKUP($AX364,'Item Master Data'!$A:$F,6,FALSE)</f>
        <v>#N/A</v>
      </c>
      <c r="BA364" s="673" t="e">
        <f>X364/BB364</f>
        <v>#N/A</v>
      </c>
      <c r="BB364" s="673" t="e">
        <f>VLOOKUP(AX364,'Item Master Data'!$A:$G,7,FALSE)</f>
        <v>#N/A</v>
      </c>
      <c r="BC364" s="673"/>
      <c r="BD364" s="673" t="e">
        <f>W364-AZ364</f>
        <v>#N/A</v>
      </c>
    </row>
    <row r="365" spans="1:56">
      <c r="A365" s="697"/>
      <c r="B365" s="558">
        <v>44627</v>
      </c>
      <c r="C365" s="558">
        <v>44627</v>
      </c>
      <c r="D365" s="687" t="s">
        <v>86</v>
      </c>
      <c r="E365" s="517" t="s">
        <v>2148</v>
      </c>
      <c r="F365" s="676"/>
      <c r="G365" s="505">
        <v>2022</v>
      </c>
      <c r="H365" s="335">
        <v>7</v>
      </c>
      <c r="I365" s="676"/>
      <c r="J365" s="336"/>
      <c r="K365" s="676" t="s">
        <v>2160</v>
      </c>
      <c r="L365" s="676" t="s">
        <v>1986</v>
      </c>
      <c r="M365" s="677">
        <v>44602</v>
      </c>
      <c r="N365" s="677">
        <v>44718</v>
      </c>
      <c r="O365" s="677"/>
      <c r="P365" s="410"/>
      <c r="Q365" s="336"/>
      <c r="R365" s="336"/>
      <c r="S365" s="335" t="s">
        <v>1729</v>
      </c>
      <c r="T365" s="335">
        <v>60</v>
      </c>
      <c r="U365" s="676"/>
      <c r="V365" s="688" t="s">
        <v>973</v>
      </c>
      <c r="W365" s="676">
        <v>400</v>
      </c>
      <c r="X365" s="626">
        <v>1536</v>
      </c>
      <c r="Y365" s="525">
        <f>W365*X365</f>
        <v>614400</v>
      </c>
      <c r="Z365" s="337">
        <v>0.47</v>
      </c>
      <c r="AA365" s="682">
        <f>Y365*Z365</f>
        <v>288768</v>
      </c>
      <c r="AB365" s="682"/>
      <c r="AC365" s="339">
        <v>0</v>
      </c>
      <c r="AD365" s="676"/>
      <c r="AE365" s="540">
        <v>23823.360000000001</v>
      </c>
      <c r="AF365" s="500">
        <f>AA365+AD365+AE365</f>
        <v>312591.35999999999</v>
      </c>
      <c r="AG365" s="676" t="s">
        <v>47</v>
      </c>
      <c r="AH365" s="676"/>
      <c r="AI365" s="676">
        <v>60</v>
      </c>
      <c r="AJ365" s="677" t="s">
        <v>2090</v>
      </c>
      <c r="AK365" s="677" t="s">
        <v>1149</v>
      </c>
      <c r="AL365" s="685" t="s">
        <v>2091</v>
      </c>
      <c r="AM365" s="676" t="s">
        <v>52</v>
      </c>
      <c r="AN365" s="518"/>
      <c r="AO365" s="335" t="s">
        <v>1078</v>
      </c>
      <c r="AP365" s="676"/>
      <c r="AQ365" s="684" t="s">
        <v>37</v>
      </c>
      <c r="AR365" s="676"/>
      <c r="AS365" s="559"/>
      <c r="AT365" s="675"/>
      <c r="AU365" s="412"/>
      <c r="AV365" s="680"/>
      <c r="AW365" s="673">
        <f>U365</f>
        <v>0</v>
      </c>
      <c r="AX365" s="673" cm="1">
        <f t="array" ref="AX365">SUM(MID(0&amp;AW365,LARGE(INDEX(ISNUMBER(--MID(AW365,ROW($1:$8),1))*ROW($1:$8),),ROW($1:$8))+1,1)*10^ROW($1:$8)/10)</f>
        <v>0</v>
      </c>
      <c r="AY365" s="673" t="e">
        <f>VLOOKUP($AX365,'Item Master Data'!$A:$F,3,FALSE)</f>
        <v>#N/A</v>
      </c>
      <c r="AZ365" s="673" t="e">
        <f>VLOOKUP($AX365,'Item Master Data'!$A:$F,6,FALSE)</f>
        <v>#N/A</v>
      </c>
      <c r="BA365" s="673" t="e">
        <f>X365/BB365</f>
        <v>#N/A</v>
      </c>
      <c r="BB365" s="673" t="e">
        <f>VLOOKUP(AX365,'Item Master Data'!$A:$G,7,FALSE)</f>
        <v>#N/A</v>
      </c>
      <c r="BC365" s="673"/>
      <c r="BD365" s="673" t="e">
        <f>W365-AZ365</f>
        <v>#N/A</v>
      </c>
    </row>
    <row r="366" spans="1:56">
      <c r="A366" s="697"/>
      <c r="B366" s="558"/>
      <c r="C366" s="558"/>
      <c r="D366" s="687" t="s">
        <v>86</v>
      </c>
      <c r="E366" s="676" t="s">
        <v>2108</v>
      </c>
      <c r="F366" s="688" t="s">
        <v>87</v>
      </c>
      <c r="G366" s="505">
        <v>2022</v>
      </c>
      <c r="H366" s="335">
        <v>7</v>
      </c>
      <c r="I366" s="676"/>
      <c r="J366" s="336"/>
      <c r="K366" s="676" t="s">
        <v>2109</v>
      </c>
      <c r="L366" s="676" t="s">
        <v>1750</v>
      </c>
      <c r="M366" s="677">
        <v>44509</v>
      </c>
      <c r="N366" s="677">
        <v>44734</v>
      </c>
      <c r="O366" s="677">
        <v>44703</v>
      </c>
      <c r="P366" s="336"/>
      <c r="Q366" s="336"/>
      <c r="R366" s="336"/>
      <c r="S366" s="335" t="s">
        <v>88</v>
      </c>
      <c r="T366" s="335">
        <v>72</v>
      </c>
      <c r="U366" s="688"/>
      <c r="V366" s="335" t="s">
        <v>1002</v>
      </c>
      <c r="W366" s="676">
        <v>480</v>
      </c>
      <c r="X366" s="626">
        <v>1276</v>
      </c>
      <c r="Y366" s="525">
        <f>W366*X366</f>
        <v>612480</v>
      </c>
      <c r="Z366" s="337">
        <v>0.47499999999999998</v>
      </c>
      <c r="AA366" s="682">
        <f>Y366*Z366</f>
        <v>290928</v>
      </c>
      <c r="AB366" s="682"/>
      <c r="AC366" s="339">
        <v>0</v>
      </c>
      <c r="AD366" s="676"/>
      <c r="AE366" s="676"/>
      <c r="AF366" s="500">
        <f>AA366+AD366+AE366</f>
        <v>290928</v>
      </c>
      <c r="AG366" s="335" t="s">
        <v>1073</v>
      </c>
      <c r="AH366" s="676"/>
      <c r="AI366" s="676">
        <v>60</v>
      </c>
      <c r="AJ366" s="677" t="s">
        <v>1354</v>
      </c>
      <c r="AK366" s="677" t="s">
        <v>1089</v>
      </c>
      <c r="AL366" s="685">
        <v>8110</v>
      </c>
      <c r="AM366" s="335" t="s">
        <v>52</v>
      </c>
      <c r="AN366" s="518" t="s">
        <v>1089</v>
      </c>
      <c r="AO366" s="335" t="s">
        <v>1078</v>
      </c>
      <c r="AP366" s="684"/>
      <c r="AQ366" s="676" t="s">
        <v>37</v>
      </c>
      <c r="AR366" s="676"/>
      <c r="AS366" s="521"/>
      <c r="AT366" s="675" t="s">
        <v>1157</v>
      </c>
      <c r="AU366" s="412" t="s">
        <v>1078</v>
      </c>
      <c r="AV366" s="680"/>
      <c r="AW366" s="673">
        <f>U366</f>
        <v>0</v>
      </c>
      <c r="AX366" s="673" cm="1">
        <f t="array" ref="AX366">SUM(MID(0&amp;AW366,LARGE(INDEX(ISNUMBER(--MID(AW366,ROW($1:$8),1))*ROW($1:$8),),ROW($1:$8))+1,1)*10^ROW($1:$8)/10)</f>
        <v>0</v>
      </c>
      <c r="AY366" s="673" t="e">
        <f>VLOOKUP($AX366,'Item Master Data'!$A:$F,3,FALSE)</f>
        <v>#N/A</v>
      </c>
      <c r="AZ366" s="673" t="e">
        <f>VLOOKUP($AX366,'Item Master Data'!$A:$F,6,FALSE)</f>
        <v>#N/A</v>
      </c>
      <c r="BA366" s="673" t="e">
        <f>X366/BB366</f>
        <v>#N/A</v>
      </c>
      <c r="BB366" s="673" t="e">
        <f>VLOOKUP(AX366,'Item Master Data'!$A:$G,7,FALSE)</f>
        <v>#N/A</v>
      </c>
      <c r="BC366" s="673"/>
      <c r="BD366" s="673" t="e">
        <f>W366-AZ366</f>
        <v>#N/A</v>
      </c>
    </row>
    <row r="367" spans="1:56">
      <c r="A367" s="697"/>
      <c r="B367" s="558"/>
      <c r="C367" s="558"/>
      <c r="D367" s="687" t="s">
        <v>86</v>
      </c>
      <c r="E367" s="676" t="s">
        <v>2108</v>
      </c>
      <c r="F367" s="688" t="s">
        <v>87</v>
      </c>
      <c r="G367" s="505">
        <v>2022</v>
      </c>
      <c r="H367" s="335">
        <v>7</v>
      </c>
      <c r="I367" s="676"/>
      <c r="J367" s="336"/>
      <c r="K367" s="676" t="s">
        <v>2161</v>
      </c>
      <c r="L367" s="676" t="s">
        <v>1750</v>
      </c>
      <c r="M367" s="677">
        <v>44509</v>
      </c>
      <c r="N367" s="677">
        <v>44699</v>
      </c>
      <c r="O367" s="677">
        <v>44730</v>
      </c>
      <c r="P367" s="336"/>
      <c r="Q367" s="336"/>
      <c r="R367" s="336"/>
      <c r="S367" s="335" t="s">
        <v>88</v>
      </c>
      <c r="T367" s="335">
        <v>72</v>
      </c>
      <c r="U367" s="688"/>
      <c r="V367" s="335" t="s">
        <v>1002</v>
      </c>
      <c r="W367" s="676">
        <v>480</v>
      </c>
      <c r="X367" s="626">
        <v>1276</v>
      </c>
      <c r="Y367" s="525">
        <f>W367*X367</f>
        <v>612480</v>
      </c>
      <c r="Z367" s="337">
        <v>0.47499999999999998</v>
      </c>
      <c r="AA367" s="682">
        <f>Y367*Z367</f>
        <v>290928</v>
      </c>
      <c r="AB367" s="682"/>
      <c r="AC367" s="339">
        <v>0</v>
      </c>
      <c r="AD367" s="676"/>
      <c r="AE367" s="676"/>
      <c r="AF367" s="500">
        <f>AA367+AD367+AE367</f>
        <v>290928</v>
      </c>
      <c r="AG367" s="335" t="s">
        <v>1073</v>
      </c>
      <c r="AH367" s="676"/>
      <c r="AI367" s="676">
        <v>60</v>
      </c>
      <c r="AJ367" s="677" t="s">
        <v>1354</v>
      </c>
      <c r="AK367" s="677" t="s">
        <v>1089</v>
      </c>
      <c r="AL367" s="685">
        <v>8110</v>
      </c>
      <c r="AM367" s="335" t="s">
        <v>52</v>
      </c>
      <c r="AN367" s="518" t="s">
        <v>1089</v>
      </c>
      <c r="AO367" s="335" t="s">
        <v>1078</v>
      </c>
      <c r="AP367" s="684"/>
      <c r="AQ367" s="676" t="s">
        <v>37</v>
      </c>
      <c r="AR367" s="676"/>
      <c r="AS367" s="521"/>
      <c r="AT367" s="675" t="s">
        <v>1157</v>
      </c>
      <c r="AU367" s="412" t="s">
        <v>1078</v>
      </c>
      <c r="AV367" s="680"/>
      <c r="AW367" s="673">
        <f>U367</f>
        <v>0</v>
      </c>
      <c r="AX367" s="673" cm="1">
        <f t="array" ref="AX367">SUM(MID(0&amp;AW367,LARGE(INDEX(ISNUMBER(--MID(AW367,ROW($1:$8),1))*ROW($1:$8),),ROW($1:$8))+1,1)*10^ROW($1:$8)/10)</f>
        <v>0</v>
      </c>
      <c r="AY367" s="673" t="e">
        <f>VLOOKUP($AX367,'Item Master Data'!$A:$F,3,FALSE)</f>
        <v>#N/A</v>
      </c>
      <c r="AZ367" s="673" t="e">
        <f>VLOOKUP($AX367,'Item Master Data'!$A:$F,6,FALSE)</f>
        <v>#N/A</v>
      </c>
      <c r="BA367" s="673" t="e">
        <f>X367/BB367</f>
        <v>#N/A</v>
      </c>
      <c r="BB367" s="673" t="e">
        <f>VLOOKUP(AX367,'Item Master Data'!$A:$G,7,FALSE)</f>
        <v>#N/A</v>
      </c>
      <c r="BC367" s="673"/>
      <c r="BD367" s="673" t="e">
        <f>W367-AZ367</f>
        <v>#N/A</v>
      </c>
    </row>
    <row r="368" spans="1:56">
      <c r="A368" s="697"/>
      <c r="B368" s="697"/>
      <c r="C368" s="558">
        <v>44634</v>
      </c>
      <c r="D368" s="687" t="s">
        <v>86</v>
      </c>
      <c r="E368" s="517"/>
      <c r="F368" s="676"/>
      <c r="G368" s="505">
        <v>2022</v>
      </c>
      <c r="H368" s="335">
        <v>7</v>
      </c>
      <c r="I368" s="676"/>
      <c r="J368" s="336"/>
      <c r="K368" s="676" t="s">
        <v>2293</v>
      </c>
      <c r="L368" s="676" t="s">
        <v>2116</v>
      </c>
      <c r="M368" s="677">
        <v>44630</v>
      </c>
      <c r="N368" s="677">
        <v>44743</v>
      </c>
      <c r="O368" s="677"/>
      <c r="P368" s="410"/>
      <c r="Q368" s="336"/>
      <c r="R368" s="336"/>
      <c r="S368" s="335" t="s">
        <v>88</v>
      </c>
      <c r="T368" s="335">
        <v>72</v>
      </c>
      <c r="U368" s="688"/>
      <c r="V368" s="688" t="s">
        <v>1002</v>
      </c>
      <c r="W368" s="676">
        <v>480</v>
      </c>
      <c r="X368" s="626">
        <v>2552</v>
      </c>
      <c r="Y368" s="525">
        <f>W368*X368</f>
        <v>1224960</v>
      </c>
      <c r="Z368" s="337">
        <v>0.47499999999999998</v>
      </c>
      <c r="AA368" s="682">
        <f>Y368*Z368</f>
        <v>581856</v>
      </c>
      <c r="AB368" s="682"/>
      <c r="AC368" s="339">
        <v>0</v>
      </c>
      <c r="AD368" s="676"/>
      <c r="AE368" s="676"/>
      <c r="AF368" s="500">
        <f>AA368+AD368+AE368</f>
        <v>581856</v>
      </c>
      <c r="AG368" s="335" t="s">
        <v>1073</v>
      </c>
      <c r="AH368" s="676"/>
      <c r="AI368" s="676">
        <v>60</v>
      </c>
      <c r="AJ368" s="677" t="s">
        <v>2112</v>
      </c>
      <c r="AK368" s="677" t="s">
        <v>50</v>
      </c>
      <c r="AL368" s="685" t="s">
        <v>2166</v>
      </c>
      <c r="AM368" s="335" t="s">
        <v>52</v>
      </c>
      <c r="AN368" s="518"/>
      <c r="AO368" s="335" t="s">
        <v>1078</v>
      </c>
      <c r="AP368" s="676"/>
      <c r="AQ368" s="684" t="s">
        <v>37</v>
      </c>
      <c r="AR368" s="676"/>
      <c r="AS368" s="521"/>
      <c r="AT368" s="675"/>
      <c r="AU368" s="412"/>
      <c r="AV368" s="680"/>
      <c r="AW368" s="673">
        <f>U368</f>
        <v>0</v>
      </c>
      <c r="AX368" s="673" cm="1">
        <f t="array" ref="AX368">SUM(MID(0&amp;AW368,LARGE(INDEX(ISNUMBER(--MID(AW368,ROW($1:$8),1))*ROW($1:$8),),ROW($1:$8))+1,1)*10^ROW($1:$8)/10)</f>
        <v>0</v>
      </c>
      <c r="AY368" s="673" t="e">
        <f>VLOOKUP($AX368,'Item Master Data'!$A:$F,3,FALSE)</f>
        <v>#N/A</v>
      </c>
      <c r="AZ368" s="673" t="e">
        <f>VLOOKUP($AX368,'Item Master Data'!$A:$F,6,FALSE)</f>
        <v>#N/A</v>
      </c>
      <c r="BA368" s="673" t="e">
        <f>X368/BB368</f>
        <v>#N/A</v>
      </c>
      <c r="BB368" s="673" t="e">
        <f>VLOOKUP(AX368,'Item Master Data'!$A:$G,7,FALSE)</f>
        <v>#N/A</v>
      </c>
      <c r="BC368" s="673"/>
      <c r="BD368" s="673" t="e">
        <f>W368-AZ368</f>
        <v>#N/A</v>
      </c>
    </row>
    <row r="369" spans="1:56">
      <c r="A369" s="697">
        <v>27</v>
      </c>
      <c r="B369" s="558">
        <v>44665</v>
      </c>
      <c r="C369" s="558">
        <v>44665</v>
      </c>
      <c r="D369" s="687" t="s">
        <v>86</v>
      </c>
      <c r="E369" s="676"/>
      <c r="F369" s="688"/>
      <c r="G369" s="505">
        <v>2022</v>
      </c>
      <c r="H369" s="676">
        <v>7</v>
      </c>
      <c r="I369" s="676"/>
      <c r="J369" s="677"/>
      <c r="K369" s="676" t="s">
        <v>2291</v>
      </c>
      <c r="L369" s="676" t="s">
        <v>2111</v>
      </c>
      <c r="M369" s="677">
        <v>44561</v>
      </c>
      <c r="N369" s="677">
        <v>44739</v>
      </c>
      <c r="O369" s="677">
        <v>44769</v>
      </c>
      <c r="P369" s="336"/>
      <c r="Q369" s="336"/>
      <c r="R369" s="336"/>
      <c r="S369" s="335" t="s">
        <v>88</v>
      </c>
      <c r="T369" s="335">
        <v>60</v>
      </c>
      <c r="U369" s="688"/>
      <c r="V369" s="335" t="s">
        <v>986</v>
      </c>
      <c r="W369" s="676">
        <v>360</v>
      </c>
      <c r="X369" s="626">
        <v>3072</v>
      </c>
      <c r="Y369" s="525">
        <f>W369*X369</f>
        <v>1105920</v>
      </c>
      <c r="Z369" s="417">
        <v>0.53500000000000003</v>
      </c>
      <c r="AA369" s="682">
        <f>Y369*Z369</f>
        <v>591667.20000000007</v>
      </c>
      <c r="AB369" s="682"/>
      <c r="AC369" s="339">
        <v>0</v>
      </c>
      <c r="AD369" s="676"/>
      <c r="AE369" s="676"/>
      <c r="AF369" s="500">
        <f>AA369+AD369+AE369</f>
        <v>591667.20000000007</v>
      </c>
      <c r="AG369" s="335" t="s">
        <v>1073</v>
      </c>
      <c r="AH369" s="676"/>
      <c r="AI369" s="676">
        <v>60</v>
      </c>
      <c r="AJ369" s="677" t="s">
        <v>2112</v>
      </c>
      <c r="AK369" s="677" t="s">
        <v>50</v>
      </c>
      <c r="AL369" s="685">
        <v>92056</v>
      </c>
      <c r="AM369" s="335" t="s">
        <v>52</v>
      </c>
      <c r="AN369" s="518" t="s">
        <v>50</v>
      </c>
      <c r="AO369" s="335" t="s">
        <v>1078</v>
      </c>
      <c r="AP369" s="684" t="s">
        <v>38</v>
      </c>
      <c r="AQ369" s="676" t="s">
        <v>37</v>
      </c>
      <c r="AR369" s="676"/>
      <c r="AS369" s="521"/>
      <c r="AT369" s="675" t="s">
        <v>1157</v>
      </c>
      <c r="AU369" s="412" t="s">
        <v>1078</v>
      </c>
      <c r="AV369" s="680"/>
      <c r="AW369" s="673">
        <f>U369</f>
        <v>0</v>
      </c>
      <c r="AX369" s="673" cm="1">
        <f t="array" ref="AX369">SUM(MID(0&amp;AW369,LARGE(INDEX(ISNUMBER(--MID(AW369,ROW($1:$8),1))*ROW($1:$8),),ROW($1:$8))+1,1)*10^ROW($1:$8)/10)</f>
        <v>0</v>
      </c>
      <c r="AY369" s="673" t="e">
        <f>VLOOKUP($AX369,'Item Master Data'!$A:$F,3,FALSE)</f>
        <v>#N/A</v>
      </c>
      <c r="AZ369" s="673" t="e">
        <f>VLOOKUP($AX369,'Item Master Data'!$A:$F,6,FALSE)</f>
        <v>#N/A</v>
      </c>
      <c r="BA369" s="673" t="e">
        <f>X369/BB369</f>
        <v>#N/A</v>
      </c>
      <c r="BB369" s="673" t="e">
        <f>VLOOKUP(AX369,'Item Master Data'!$A:$G,7,FALSE)</f>
        <v>#N/A</v>
      </c>
      <c r="BC369" s="673"/>
      <c r="BD369" s="673" t="e">
        <f>W369-AZ369</f>
        <v>#N/A</v>
      </c>
    </row>
    <row r="370" spans="1:56">
      <c r="A370" s="697">
        <v>27</v>
      </c>
      <c r="B370" s="558">
        <v>44665</v>
      </c>
      <c r="C370" s="558">
        <v>44665</v>
      </c>
      <c r="D370" s="687" t="s">
        <v>86</v>
      </c>
      <c r="E370" s="676"/>
      <c r="F370" s="688"/>
      <c r="G370" s="505">
        <v>2022</v>
      </c>
      <c r="H370" s="676">
        <v>7</v>
      </c>
      <c r="I370" s="676"/>
      <c r="J370" s="677"/>
      <c r="K370" s="676" t="s">
        <v>2292</v>
      </c>
      <c r="L370" s="676" t="s">
        <v>2111</v>
      </c>
      <c r="M370" s="677">
        <v>44561</v>
      </c>
      <c r="N370" s="677">
        <v>44739</v>
      </c>
      <c r="O370" s="677">
        <v>44769</v>
      </c>
      <c r="P370" s="336"/>
      <c r="Q370" s="336"/>
      <c r="R370" s="336"/>
      <c r="S370" s="335" t="s">
        <v>88</v>
      </c>
      <c r="T370" s="335">
        <v>60</v>
      </c>
      <c r="U370" s="688"/>
      <c r="V370" s="335" t="s">
        <v>973</v>
      </c>
      <c r="W370" s="676">
        <v>400</v>
      </c>
      <c r="X370" s="626">
        <v>3072</v>
      </c>
      <c r="Y370" s="525">
        <f>W370*X370</f>
        <v>1228800</v>
      </c>
      <c r="Z370" s="417">
        <v>0.55500000000000005</v>
      </c>
      <c r="AA370" s="682">
        <f>Y370*Z370</f>
        <v>681984.00000000012</v>
      </c>
      <c r="AB370" s="682"/>
      <c r="AC370" s="339">
        <v>0</v>
      </c>
      <c r="AD370" s="676"/>
      <c r="AE370" s="676"/>
      <c r="AF370" s="500">
        <f>AA370+AD370+AE370</f>
        <v>681984.00000000012</v>
      </c>
      <c r="AG370" s="335" t="s">
        <v>1073</v>
      </c>
      <c r="AH370" s="676"/>
      <c r="AI370" s="676">
        <v>60</v>
      </c>
      <c r="AJ370" s="677" t="s">
        <v>2112</v>
      </c>
      <c r="AK370" s="677" t="s">
        <v>50</v>
      </c>
      <c r="AL370" s="685">
        <v>92056</v>
      </c>
      <c r="AM370" s="335" t="s">
        <v>52</v>
      </c>
      <c r="AN370" s="518" t="s">
        <v>50</v>
      </c>
      <c r="AO370" s="335" t="s">
        <v>1078</v>
      </c>
      <c r="AP370" s="684" t="s">
        <v>38</v>
      </c>
      <c r="AQ370" s="676" t="s">
        <v>37</v>
      </c>
      <c r="AR370" s="676"/>
      <c r="AS370" s="521"/>
      <c r="AT370" s="675" t="s">
        <v>1157</v>
      </c>
      <c r="AU370" s="412" t="s">
        <v>1078</v>
      </c>
      <c r="AV370" s="680"/>
      <c r="AW370" s="673">
        <f>U370</f>
        <v>0</v>
      </c>
      <c r="AX370" s="673" cm="1">
        <f t="array" ref="AX370">SUM(MID(0&amp;AW370,LARGE(INDEX(ISNUMBER(--MID(AW370,ROW($1:$8),1))*ROW($1:$8),),ROW($1:$8))+1,1)*10^ROW($1:$8)/10)</f>
        <v>0</v>
      </c>
      <c r="AY370" s="673" t="e">
        <f>VLOOKUP($AX370,'Item Master Data'!$A:$F,3,FALSE)</f>
        <v>#N/A</v>
      </c>
      <c r="AZ370" s="673" t="e">
        <f>VLOOKUP($AX370,'Item Master Data'!$A:$F,6,FALSE)</f>
        <v>#N/A</v>
      </c>
      <c r="BA370" s="673" t="e">
        <f>X370/BB370</f>
        <v>#N/A</v>
      </c>
      <c r="BB370" s="673" t="e">
        <f>VLOOKUP(AX370,'Item Master Data'!$A:$G,7,FALSE)</f>
        <v>#N/A</v>
      </c>
      <c r="BC370" s="673"/>
      <c r="BD370" s="673" t="e">
        <f>W370-AZ370</f>
        <v>#N/A</v>
      </c>
    </row>
    <row r="371" spans="1:56">
      <c r="A371" s="697"/>
      <c r="B371" s="558"/>
      <c r="C371" s="558"/>
      <c r="D371" s="687" t="s">
        <v>86</v>
      </c>
      <c r="E371" s="676"/>
      <c r="F371" s="688"/>
      <c r="G371" s="505">
        <v>2022</v>
      </c>
      <c r="H371" s="676">
        <v>7</v>
      </c>
      <c r="I371" s="676"/>
      <c r="J371" s="677"/>
      <c r="K371" s="676">
        <v>1201</v>
      </c>
      <c r="L371" s="676" t="s">
        <v>1784</v>
      </c>
      <c r="M371" s="677">
        <v>44585</v>
      </c>
      <c r="N371" s="677">
        <v>44746</v>
      </c>
      <c r="O371" s="677"/>
      <c r="P371" s="336"/>
      <c r="Q371" s="336"/>
      <c r="R371" s="336"/>
      <c r="S371" s="335" t="s">
        <v>1712</v>
      </c>
      <c r="T371" s="335">
        <v>72</v>
      </c>
      <c r="U371" s="688"/>
      <c r="V371" s="335" t="s">
        <v>1002</v>
      </c>
      <c r="W371" s="676">
        <v>480</v>
      </c>
      <c r="X371" s="626">
        <v>1276</v>
      </c>
      <c r="Y371" s="525">
        <f>W371*X371</f>
        <v>612480</v>
      </c>
      <c r="Z371" s="337">
        <v>0.495</v>
      </c>
      <c r="AA371" s="682">
        <f>Y371*Z371</f>
        <v>303177.59999999998</v>
      </c>
      <c r="AB371" s="682"/>
      <c r="AC371" s="339">
        <v>0</v>
      </c>
      <c r="AD371" s="676"/>
      <c r="AE371" s="676"/>
      <c r="AF371" s="500">
        <f>AA371+AD371+AE371</f>
        <v>303177.59999999998</v>
      </c>
      <c r="AG371" s="335" t="s">
        <v>1073</v>
      </c>
      <c r="AH371" s="676">
        <v>100</v>
      </c>
      <c r="AI371" s="676">
        <v>0</v>
      </c>
      <c r="AJ371" s="677" t="s">
        <v>1786</v>
      </c>
      <c r="AK371" s="677" t="s">
        <v>50</v>
      </c>
      <c r="AL371" s="685">
        <v>92010</v>
      </c>
      <c r="AM371" s="335" t="s">
        <v>52</v>
      </c>
      <c r="AN371" s="518"/>
      <c r="AO371" s="335" t="s">
        <v>1078</v>
      </c>
      <c r="AP371" s="684"/>
      <c r="AQ371" s="676" t="s">
        <v>37</v>
      </c>
      <c r="AR371" s="676"/>
      <c r="AS371" s="521"/>
      <c r="AT371" s="675"/>
      <c r="AU371" s="412"/>
      <c r="AV371" s="680"/>
      <c r="AW371" s="673">
        <f>U371</f>
        <v>0</v>
      </c>
      <c r="AX371" s="673" cm="1">
        <f t="array" ref="AX371">SUM(MID(0&amp;AW371,LARGE(INDEX(ISNUMBER(--MID(AW371,ROW($1:$8),1))*ROW($1:$8),),ROW($1:$8))+1,1)*10^ROW($1:$8)/10)</f>
        <v>0</v>
      </c>
      <c r="AY371" s="673" t="e">
        <f>VLOOKUP($AX371,'Item Master Data'!$A:$F,3,FALSE)</f>
        <v>#N/A</v>
      </c>
      <c r="AZ371" s="673" t="e">
        <f>VLOOKUP($AX371,'Item Master Data'!$A:$F,6,FALSE)</f>
        <v>#N/A</v>
      </c>
      <c r="BA371" s="673" t="e">
        <f>X371/BB371</f>
        <v>#N/A</v>
      </c>
      <c r="BB371" s="673" t="e">
        <f>VLOOKUP(AX371,'Item Master Data'!$A:$G,7,FALSE)</f>
        <v>#N/A</v>
      </c>
      <c r="BC371" s="673"/>
      <c r="BD371" s="673" t="e">
        <f>W371-AZ371</f>
        <v>#N/A</v>
      </c>
    </row>
    <row r="372" spans="1:56">
      <c r="A372" s="674"/>
      <c r="B372" s="674"/>
      <c r="C372" s="674"/>
      <c r="D372" s="676" t="s">
        <v>86</v>
      </c>
      <c r="E372" s="676"/>
      <c r="F372" s="676" t="s">
        <v>1389</v>
      </c>
      <c r="G372" s="505">
        <v>2022</v>
      </c>
      <c r="H372" s="505">
        <v>7</v>
      </c>
      <c r="I372" s="676"/>
      <c r="J372" s="336"/>
      <c r="K372" s="407" t="s">
        <v>5308</v>
      </c>
      <c r="L372" s="676" t="s">
        <v>5309</v>
      </c>
      <c r="M372" s="677">
        <v>44664</v>
      </c>
      <c r="N372" s="677">
        <v>44750</v>
      </c>
      <c r="O372" s="677"/>
      <c r="P372" s="336" t="s">
        <v>1335</v>
      </c>
      <c r="Q372" s="336"/>
      <c r="R372" s="336"/>
      <c r="S372" s="335" t="s">
        <v>88</v>
      </c>
      <c r="T372" s="335">
        <v>72</v>
      </c>
      <c r="U372" s="688"/>
      <c r="V372" s="335" t="s">
        <v>995</v>
      </c>
      <c r="W372" s="676">
        <v>480</v>
      </c>
      <c r="X372" s="626">
        <v>5834</v>
      </c>
      <c r="Y372" s="525">
        <f>W372*X372</f>
        <v>2800320</v>
      </c>
      <c r="Z372" s="337">
        <v>0.55000000000000004</v>
      </c>
      <c r="AA372" s="682">
        <f>Y372*Z372</f>
        <v>1540176.0000000002</v>
      </c>
      <c r="AB372" s="521"/>
      <c r="AC372" s="339">
        <v>0</v>
      </c>
      <c r="AD372" s="676"/>
      <c r="AE372" s="684">
        <v>119363.64000000001</v>
      </c>
      <c r="AF372" s="500">
        <f>AA372+AD372+AE372</f>
        <v>1659539.6400000001</v>
      </c>
      <c r="AG372" s="335" t="s">
        <v>1073</v>
      </c>
      <c r="AH372" s="641">
        <v>100</v>
      </c>
      <c r="AI372" s="676">
        <v>0</v>
      </c>
      <c r="AJ372" s="676" t="s">
        <v>1821</v>
      </c>
      <c r="AK372" s="676" t="s">
        <v>2367</v>
      </c>
      <c r="AL372" s="696">
        <v>95834</v>
      </c>
      <c r="AM372" s="335" t="s">
        <v>52</v>
      </c>
      <c r="AN372" s="676" t="s">
        <v>1719</v>
      </c>
      <c r="AO372" s="335" t="s">
        <v>1078</v>
      </c>
      <c r="AP372" s="684"/>
      <c r="AQ372" s="676" t="s">
        <v>37</v>
      </c>
      <c r="AR372" s="676"/>
      <c r="AS372" s="521"/>
      <c r="AT372" s="523" t="s">
        <v>1157</v>
      </c>
      <c r="AU372" s="434" t="s">
        <v>1078</v>
      </c>
      <c r="AV372" s="680"/>
      <c r="AW372" s="673">
        <f>U372</f>
        <v>0</v>
      </c>
      <c r="AX372" s="673" cm="1">
        <f t="array" ref="AX372">SUM(MID(0&amp;AW372,LARGE(INDEX(ISNUMBER(--MID(AW372,ROW($1:$8),1))*ROW($1:$8),),ROW($1:$8))+1,1)*10^ROW($1:$8)/10)</f>
        <v>0</v>
      </c>
      <c r="AY372" s="673" t="e">
        <f>VLOOKUP($AX372,'Item Master Data'!$A:$F,3,FALSE)</f>
        <v>#N/A</v>
      </c>
      <c r="AZ372" s="673" t="e">
        <f>VLOOKUP($AX372,'Item Master Data'!$A:$F,6,FALSE)</f>
        <v>#N/A</v>
      </c>
      <c r="BA372" s="673" t="e">
        <f>X372/BB372</f>
        <v>#N/A</v>
      </c>
      <c r="BB372" s="673" t="e">
        <f>VLOOKUP(AX372,'Item Master Data'!$A:$G,7,FALSE)</f>
        <v>#N/A</v>
      </c>
      <c r="BC372" s="673"/>
      <c r="BD372" s="673" t="e">
        <f>W372-AZ372</f>
        <v>#N/A</v>
      </c>
    </row>
    <row r="373" spans="1:56">
      <c r="A373" s="697"/>
      <c r="B373" s="697"/>
      <c r="C373" s="697"/>
      <c r="D373" s="676" t="s">
        <v>86</v>
      </c>
      <c r="E373" s="676"/>
      <c r="F373" s="676"/>
      <c r="G373" s="505">
        <v>2022</v>
      </c>
      <c r="H373" s="505">
        <v>8</v>
      </c>
      <c r="I373" s="676"/>
      <c r="J373" s="336"/>
      <c r="K373" s="676" t="s">
        <v>1770</v>
      </c>
      <c r="L373" s="676" t="s">
        <v>1717</v>
      </c>
      <c r="M373" s="677">
        <v>44595</v>
      </c>
      <c r="N373" s="677">
        <v>44747</v>
      </c>
      <c r="O373" s="677">
        <v>44778</v>
      </c>
      <c r="P373" s="336"/>
      <c r="Q373" s="336"/>
      <c r="R373" s="336"/>
      <c r="S373" s="335" t="s">
        <v>88</v>
      </c>
      <c r="T373" s="335">
        <v>60</v>
      </c>
      <c r="U373" s="676"/>
      <c r="V373" s="335" t="s">
        <v>986</v>
      </c>
      <c r="W373" s="676">
        <v>360</v>
      </c>
      <c r="X373" s="626">
        <v>1664</v>
      </c>
      <c r="Y373" s="525">
        <f>W373*X373</f>
        <v>599040</v>
      </c>
      <c r="Z373" s="337">
        <v>0.53</v>
      </c>
      <c r="AA373" s="682">
        <f>Y373*Z373</f>
        <v>317491.20000000001</v>
      </c>
      <c r="AB373" s="682"/>
      <c r="AC373" s="339">
        <v>0</v>
      </c>
      <c r="AD373" s="692"/>
      <c r="AE373" s="684"/>
      <c r="AF373" s="500">
        <f>AA373+AD373+AE373</f>
        <v>317491.20000000001</v>
      </c>
      <c r="AG373" s="335" t="s">
        <v>1073</v>
      </c>
      <c r="AH373" s="676"/>
      <c r="AI373" s="676">
        <v>60</v>
      </c>
      <c r="AJ373" s="676" t="s">
        <v>1718</v>
      </c>
      <c r="AK373" s="676" t="s">
        <v>1149</v>
      </c>
      <c r="AL373" s="676">
        <v>92806</v>
      </c>
      <c r="AM373" s="335" t="s">
        <v>52</v>
      </c>
      <c r="AN373" s="676"/>
      <c r="AO373" s="335" t="s">
        <v>1078</v>
      </c>
      <c r="AP373" s="684" t="s">
        <v>92</v>
      </c>
      <c r="AQ373" s="684" t="s">
        <v>37</v>
      </c>
      <c r="AR373" s="684" t="s">
        <v>1222</v>
      </c>
      <c r="AS373" s="694"/>
      <c r="AT373" s="675" t="s">
        <v>1509</v>
      </c>
      <c r="AU373" s="412"/>
      <c r="AV373" s="680">
        <v>0.5</v>
      </c>
      <c r="AW373" s="673">
        <f>U373</f>
        <v>0</v>
      </c>
      <c r="AX373" s="673" cm="1">
        <f t="array" ref="AX373">SUM(MID(0&amp;AW373,LARGE(INDEX(ISNUMBER(--MID(AW373,ROW($1:$8),1))*ROW($1:$8),),ROW($1:$8))+1,1)*10^ROW($1:$8)/10)</f>
        <v>0</v>
      </c>
      <c r="AY373" s="673" t="e">
        <f>VLOOKUP($AX373,'Item Master Data'!$A:$F,3,FALSE)</f>
        <v>#N/A</v>
      </c>
      <c r="AZ373" s="673" t="e">
        <f>VLOOKUP($AX373,'Item Master Data'!$A:$F,6,FALSE)</f>
        <v>#N/A</v>
      </c>
      <c r="BA373" s="673" t="e">
        <f>X373/BB373</f>
        <v>#N/A</v>
      </c>
      <c r="BB373" s="673" t="e">
        <f>VLOOKUP(AX373,'Item Master Data'!$A:$G,7,FALSE)</f>
        <v>#N/A</v>
      </c>
      <c r="BC373" s="673"/>
      <c r="BD373" s="673" t="e">
        <f>W373-AZ373</f>
        <v>#N/A</v>
      </c>
    </row>
    <row r="374" spans="1:56">
      <c r="A374" s="697"/>
      <c r="B374" s="697"/>
      <c r="C374" s="697"/>
      <c r="D374" s="676" t="s">
        <v>86</v>
      </c>
      <c r="E374" s="676"/>
      <c r="F374" s="676"/>
      <c r="G374" s="505">
        <v>2022</v>
      </c>
      <c r="H374" s="505">
        <v>8</v>
      </c>
      <c r="I374" s="676"/>
      <c r="J374" s="677"/>
      <c r="K374" s="676" t="s">
        <v>1770</v>
      </c>
      <c r="L374" s="676" t="s">
        <v>1717</v>
      </c>
      <c r="M374" s="677">
        <v>44595</v>
      </c>
      <c r="N374" s="677">
        <v>44747</v>
      </c>
      <c r="O374" s="677">
        <v>44778</v>
      </c>
      <c r="P374" s="336"/>
      <c r="Q374" s="336"/>
      <c r="R374" s="336"/>
      <c r="S374" s="335" t="s">
        <v>88</v>
      </c>
      <c r="T374" s="335">
        <v>60</v>
      </c>
      <c r="U374" s="676"/>
      <c r="V374" s="335" t="s">
        <v>973</v>
      </c>
      <c r="W374" s="676">
        <v>400</v>
      </c>
      <c r="X374" s="626">
        <v>768</v>
      </c>
      <c r="Y374" s="525">
        <f>W374*X374</f>
        <v>307200</v>
      </c>
      <c r="Z374" s="337">
        <v>0.55000000000000004</v>
      </c>
      <c r="AA374" s="682">
        <f>Y374*Z374</f>
        <v>168960</v>
      </c>
      <c r="AB374" s="682"/>
      <c r="AC374" s="339">
        <v>0</v>
      </c>
      <c r="AD374" s="692"/>
      <c r="AE374" s="684"/>
      <c r="AF374" s="500">
        <f>AA374+AD374+AE374</f>
        <v>168960</v>
      </c>
      <c r="AG374" s="335" t="s">
        <v>1073</v>
      </c>
      <c r="AH374" s="676"/>
      <c r="AI374" s="676">
        <v>60</v>
      </c>
      <c r="AJ374" s="676" t="s">
        <v>1718</v>
      </c>
      <c r="AK374" s="676" t="s">
        <v>1149</v>
      </c>
      <c r="AL374" s="676">
        <v>92806</v>
      </c>
      <c r="AM374" s="335" t="s">
        <v>52</v>
      </c>
      <c r="AN374" s="676"/>
      <c r="AO374" s="335" t="s">
        <v>1078</v>
      </c>
      <c r="AP374" s="684" t="s">
        <v>92</v>
      </c>
      <c r="AQ374" s="684" t="s">
        <v>37</v>
      </c>
      <c r="AR374" s="684" t="s">
        <v>1222</v>
      </c>
      <c r="AS374" s="694"/>
      <c r="AT374" s="675" t="s">
        <v>1509</v>
      </c>
      <c r="AU374" s="412"/>
      <c r="AV374" s="680">
        <v>0.5</v>
      </c>
      <c r="AW374" s="673">
        <f>U374</f>
        <v>0</v>
      </c>
      <c r="AX374" s="673" cm="1">
        <f t="array" ref="AX374">SUM(MID(0&amp;AW374,LARGE(INDEX(ISNUMBER(--MID(AW374,ROW($1:$8),1))*ROW($1:$8),),ROW($1:$8))+1,1)*10^ROW($1:$8)/10)</f>
        <v>0</v>
      </c>
      <c r="AY374" s="673" t="e">
        <f>VLOOKUP($AX374,'Item Master Data'!$A:$F,3,FALSE)</f>
        <v>#N/A</v>
      </c>
      <c r="AZ374" s="673" t="e">
        <f>VLOOKUP($AX374,'Item Master Data'!$A:$F,6,FALSE)</f>
        <v>#N/A</v>
      </c>
      <c r="BA374" s="673" t="e">
        <f>X374/BB374</f>
        <v>#N/A</v>
      </c>
      <c r="BB374" s="673" t="e">
        <f>VLOOKUP(AX374,'Item Master Data'!$A:$G,7,FALSE)</f>
        <v>#N/A</v>
      </c>
      <c r="BC374" s="673"/>
      <c r="BD374" s="673" t="e">
        <f>W374-AZ374</f>
        <v>#N/A</v>
      </c>
    </row>
    <row r="375" spans="1:56">
      <c r="A375" s="697"/>
      <c r="B375" s="697"/>
      <c r="C375" s="697"/>
      <c r="D375" s="676" t="s">
        <v>86</v>
      </c>
      <c r="E375" s="676"/>
      <c r="F375" s="676"/>
      <c r="G375" s="505">
        <v>2022</v>
      </c>
      <c r="H375" s="505">
        <v>8</v>
      </c>
      <c r="I375" s="676"/>
      <c r="J375" s="336"/>
      <c r="K375" s="676" t="s">
        <v>1771</v>
      </c>
      <c r="L375" s="676" t="s">
        <v>1717</v>
      </c>
      <c r="M375" s="677">
        <v>44595</v>
      </c>
      <c r="N375" s="677">
        <v>44781</v>
      </c>
      <c r="O375" s="677"/>
      <c r="P375" s="336"/>
      <c r="Q375" s="336"/>
      <c r="R375" s="336"/>
      <c r="S375" s="335" t="s">
        <v>88</v>
      </c>
      <c r="T375" s="335">
        <v>60</v>
      </c>
      <c r="U375" s="676"/>
      <c r="V375" s="335" t="s">
        <v>986</v>
      </c>
      <c r="W375" s="676">
        <v>360</v>
      </c>
      <c r="X375" s="626">
        <v>1664</v>
      </c>
      <c r="Y375" s="525">
        <f>W375*X375</f>
        <v>599040</v>
      </c>
      <c r="Z375" s="337">
        <v>0.53</v>
      </c>
      <c r="AA375" s="682">
        <f>Y375*Z375</f>
        <v>317491.20000000001</v>
      </c>
      <c r="AB375" s="682"/>
      <c r="AC375" s="339">
        <v>0</v>
      </c>
      <c r="AD375" s="692"/>
      <c r="AE375" s="684"/>
      <c r="AF375" s="500">
        <f>AA375+AD375+AE375</f>
        <v>317491.20000000001</v>
      </c>
      <c r="AG375" s="335" t="s">
        <v>1073</v>
      </c>
      <c r="AH375" s="676"/>
      <c r="AI375" s="676">
        <v>60</v>
      </c>
      <c r="AJ375" s="676" t="s">
        <v>1718</v>
      </c>
      <c r="AK375" s="676" t="s">
        <v>1149</v>
      </c>
      <c r="AL375" s="676">
        <v>92806</v>
      </c>
      <c r="AM375" s="335" t="s">
        <v>52</v>
      </c>
      <c r="AN375" s="676"/>
      <c r="AO375" s="335" t="s">
        <v>1078</v>
      </c>
      <c r="AP375" s="684" t="s">
        <v>92</v>
      </c>
      <c r="AQ375" s="684" t="s">
        <v>37</v>
      </c>
      <c r="AR375" s="684" t="s">
        <v>1222</v>
      </c>
      <c r="AS375" s="694"/>
      <c r="AT375" s="675" t="s">
        <v>1509</v>
      </c>
      <c r="AU375" s="412"/>
      <c r="AV375" s="680">
        <v>0.5</v>
      </c>
      <c r="AW375" s="673">
        <f>U375</f>
        <v>0</v>
      </c>
      <c r="AX375" s="673" cm="1">
        <f t="array" ref="AX375">SUM(MID(0&amp;AW375,LARGE(INDEX(ISNUMBER(--MID(AW375,ROW($1:$8),1))*ROW($1:$8),),ROW($1:$8))+1,1)*10^ROW($1:$8)/10)</f>
        <v>0</v>
      </c>
      <c r="AY375" s="673" t="e">
        <f>VLOOKUP($AX375,'Item Master Data'!$A:$F,3,FALSE)</f>
        <v>#N/A</v>
      </c>
      <c r="AZ375" s="673" t="e">
        <f>VLOOKUP($AX375,'Item Master Data'!$A:$F,6,FALSE)</f>
        <v>#N/A</v>
      </c>
      <c r="BA375" s="673" t="e">
        <f>X375/BB375</f>
        <v>#N/A</v>
      </c>
      <c r="BB375" s="673" t="e">
        <f>VLOOKUP(AX375,'Item Master Data'!$A:$G,7,FALSE)</f>
        <v>#N/A</v>
      </c>
      <c r="BC375" s="673"/>
      <c r="BD375" s="673" t="e">
        <f>W375-AZ375</f>
        <v>#N/A</v>
      </c>
    </row>
    <row r="376" spans="1:56">
      <c r="A376" s="697"/>
      <c r="B376" s="697"/>
      <c r="C376" s="697"/>
      <c r="D376" s="676" t="s">
        <v>86</v>
      </c>
      <c r="E376" s="676"/>
      <c r="F376" s="676"/>
      <c r="G376" s="505">
        <v>2022</v>
      </c>
      <c r="H376" s="505">
        <v>8</v>
      </c>
      <c r="I376" s="676"/>
      <c r="J376" s="677"/>
      <c r="K376" s="676" t="s">
        <v>1771</v>
      </c>
      <c r="L376" s="676" t="s">
        <v>1717</v>
      </c>
      <c r="M376" s="677">
        <v>44595</v>
      </c>
      <c r="N376" s="677">
        <v>44781</v>
      </c>
      <c r="O376" s="677"/>
      <c r="P376" s="336"/>
      <c r="Q376" s="336"/>
      <c r="R376" s="336"/>
      <c r="S376" s="335" t="s">
        <v>88</v>
      </c>
      <c r="T376" s="335">
        <v>60</v>
      </c>
      <c r="U376" s="676"/>
      <c r="V376" s="335" t="s">
        <v>973</v>
      </c>
      <c r="W376" s="676">
        <v>400</v>
      </c>
      <c r="X376" s="626">
        <v>1536</v>
      </c>
      <c r="Y376" s="525">
        <f>W376*X376</f>
        <v>614400</v>
      </c>
      <c r="Z376" s="337">
        <v>0.55000000000000004</v>
      </c>
      <c r="AA376" s="682">
        <f>Y376*Z376</f>
        <v>337920</v>
      </c>
      <c r="AB376" s="682"/>
      <c r="AC376" s="339">
        <v>0</v>
      </c>
      <c r="AD376" s="692"/>
      <c r="AE376" s="684"/>
      <c r="AF376" s="500">
        <f>AA376+AD376+AE376</f>
        <v>337920</v>
      </c>
      <c r="AG376" s="335" t="s">
        <v>1073</v>
      </c>
      <c r="AH376" s="676"/>
      <c r="AI376" s="676">
        <v>60</v>
      </c>
      <c r="AJ376" s="676" t="s">
        <v>1718</v>
      </c>
      <c r="AK376" s="676" t="s">
        <v>1149</v>
      </c>
      <c r="AL376" s="676">
        <v>92806</v>
      </c>
      <c r="AM376" s="335" t="s">
        <v>52</v>
      </c>
      <c r="AN376" s="676"/>
      <c r="AO376" s="335" t="s">
        <v>1078</v>
      </c>
      <c r="AP376" s="684" t="s">
        <v>92</v>
      </c>
      <c r="AQ376" s="684" t="s">
        <v>37</v>
      </c>
      <c r="AR376" s="684" t="s">
        <v>1222</v>
      </c>
      <c r="AS376" s="694"/>
      <c r="AT376" s="675" t="s">
        <v>1509</v>
      </c>
      <c r="AU376" s="412"/>
      <c r="AV376" s="680">
        <v>0.5</v>
      </c>
      <c r="AW376" s="673">
        <f>U376</f>
        <v>0</v>
      </c>
      <c r="AX376" s="673" cm="1">
        <f t="array" ref="AX376">SUM(MID(0&amp;AW376,LARGE(INDEX(ISNUMBER(--MID(AW376,ROW($1:$8),1))*ROW($1:$8),),ROW($1:$8))+1,1)*10^ROW($1:$8)/10)</f>
        <v>0</v>
      </c>
      <c r="AY376" s="673" t="e">
        <f>VLOOKUP($AX376,'Item Master Data'!$A:$F,3,FALSE)</f>
        <v>#N/A</v>
      </c>
      <c r="AZ376" s="673" t="e">
        <f>VLOOKUP($AX376,'Item Master Data'!$A:$F,6,FALSE)</f>
        <v>#N/A</v>
      </c>
      <c r="BA376" s="673" t="e">
        <f>X376/BB376</f>
        <v>#N/A</v>
      </c>
      <c r="BB376" s="673" t="e">
        <f>VLOOKUP(AX376,'Item Master Data'!$A:$G,7,FALSE)</f>
        <v>#N/A</v>
      </c>
      <c r="BC376" s="673"/>
      <c r="BD376" s="673" t="e">
        <f>W376-AZ376</f>
        <v>#N/A</v>
      </c>
    </row>
    <row r="377" spans="1:56">
      <c r="A377" s="697"/>
      <c r="B377" s="697"/>
      <c r="C377" s="697"/>
      <c r="D377" s="676" t="s">
        <v>86</v>
      </c>
      <c r="E377" s="676"/>
      <c r="F377" s="335"/>
      <c r="G377" s="505">
        <v>2022</v>
      </c>
      <c r="H377" s="505">
        <v>8</v>
      </c>
      <c r="I377" s="676"/>
      <c r="J377" s="336"/>
      <c r="K377" s="676" t="s">
        <v>1769</v>
      </c>
      <c r="L377" s="676" t="s">
        <v>1717</v>
      </c>
      <c r="M377" s="677">
        <v>44595</v>
      </c>
      <c r="N377" s="677">
        <v>44747</v>
      </c>
      <c r="O377" s="677">
        <v>44778</v>
      </c>
      <c r="P377" s="336"/>
      <c r="Q377" s="336"/>
      <c r="R377" s="336"/>
      <c r="S377" s="335" t="s">
        <v>88</v>
      </c>
      <c r="T377" s="335">
        <v>60</v>
      </c>
      <c r="U377" s="335"/>
      <c r="V377" s="335" t="s">
        <v>1231</v>
      </c>
      <c r="W377" s="676">
        <v>360</v>
      </c>
      <c r="X377" s="626">
        <v>832</v>
      </c>
      <c r="Y377" s="525">
        <f>W377*X377</f>
        <v>299520</v>
      </c>
      <c r="Z377" s="337">
        <v>0.83000000000000007</v>
      </c>
      <c r="AA377" s="682">
        <f>Y377*Z377</f>
        <v>248601.60000000003</v>
      </c>
      <c r="AB377" s="682"/>
      <c r="AC377" s="339">
        <v>0</v>
      </c>
      <c r="AD377" s="692"/>
      <c r="AE377" s="684"/>
      <c r="AF377" s="500">
        <f>AA377+AD377+AE377</f>
        <v>248601.60000000003</v>
      </c>
      <c r="AG377" s="335" t="s">
        <v>1073</v>
      </c>
      <c r="AH377" s="676"/>
      <c r="AI377" s="676">
        <v>60</v>
      </c>
      <c r="AJ377" s="335" t="s">
        <v>1718</v>
      </c>
      <c r="AK377" s="676" t="s">
        <v>1149</v>
      </c>
      <c r="AL377" s="676">
        <v>92806</v>
      </c>
      <c r="AM377" s="335" t="s">
        <v>52</v>
      </c>
      <c r="AN377" s="505"/>
      <c r="AO377" s="335" t="s">
        <v>1078</v>
      </c>
      <c r="AP377" s="684" t="s">
        <v>92</v>
      </c>
      <c r="AQ377" s="684" t="s">
        <v>37</v>
      </c>
      <c r="AR377" s="684" t="s">
        <v>1222</v>
      </c>
      <c r="AS377" s="694"/>
      <c r="AT377" s="675" t="s">
        <v>1509</v>
      </c>
      <c r="AU377" s="412"/>
      <c r="AV377" s="680">
        <v>0.5</v>
      </c>
      <c r="AW377" s="673">
        <f>U377</f>
        <v>0</v>
      </c>
      <c r="AX377" s="673" cm="1">
        <f t="array" ref="AX377">SUM(MID(0&amp;AW377,LARGE(INDEX(ISNUMBER(--MID(AW377,ROW($1:$8),1))*ROW($1:$8),),ROW($1:$8))+1,1)*10^ROW($1:$8)/10)</f>
        <v>0</v>
      </c>
      <c r="AY377" s="673" t="e">
        <f>VLOOKUP($AX377,'Item Master Data'!$A:$F,3,FALSE)</f>
        <v>#N/A</v>
      </c>
      <c r="AZ377" s="673" t="e">
        <f>VLOOKUP($AX377,'Item Master Data'!$A:$F,6,FALSE)</f>
        <v>#N/A</v>
      </c>
      <c r="BA377" s="673" t="e">
        <f>X377/BB377</f>
        <v>#N/A</v>
      </c>
      <c r="BB377" s="673" t="e">
        <f>VLOOKUP(AX377,'Item Master Data'!$A:$G,7,FALSE)</f>
        <v>#N/A</v>
      </c>
      <c r="BC377" s="673"/>
      <c r="BD377" s="673" t="e">
        <f>W377-AZ377</f>
        <v>#N/A</v>
      </c>
    </row>
    <row r="378" spans="1:56">
      <c r="A378" s="697"/>
      <c r="B378" s="558"/>
      <c r="C378" s="558"/>
      <c r="D378" s="687" t="s">
        <v>86</v>
      </c>
      <c r="E378" s="676" t="s">
        <v>1759</v>
      </c>
      <c r="F378" s="688"/>
      <c r="G378" s="505">
        <v>2022</v>
      </c>
      <c r="H378" s="505">
        <v>8</v>
      </c>
      <c r="I378" s="676"/>
      <c r="J378" s="677"/>
      <c r="K378" s="676" t="s">
        <v>1760</v>
      </c>
      <c r="L378" s="676" t="s">
        <v>1717</v>
      </c>
      <c r="M378" s="677">
        <v>44617</v>
      </c>
      <c r="N378" s="677">
        <v>44774</v>
      </c>
      <c r="O378" s="677"/>
      <c r="P378" s="336"/>
      <c r="Q378" s="336"/>
      <c r="R378" s="336"/>
      <c r="S378" s="335" t="s">
        <v>88</v>
      </c>
      <c r="T378" s="335">
        <v>72</v>
      </c>
      <c r="U378" s="688"/>
      <c r="V378" s="335" t="s">
        <v>1114</v>
      </c>
      <c r="W378" s="676">
        <v>485</v>
      </c>
      <c r="X378" s="626">
        <v>638</v>
      </c>
      <c r="Y378" s="525">
        <f>W378*X378</f>
        <v>309430</v>
      </c>
      <c r="Z378" s="337">
        <v>0.50501030927835056</v>
      </c>
      <c r="AA378" s="682">
        <f>Y378*Z378</f>
        <v>156265.34000000003</v>
      </c>
      <c r="AB378" s="682"/>
      <c r="AC378" s="683">
        <v>0</v>
      </c>
      <c r="AD378" s="676"/>
      <c r="AE378" s="676"/>
      <c r="AF378" s="500">
        <f>AA378+AD378+AE378</f>
        <v>156265.34000000003</v>
      </c>
      <c r="AG378" s="335" t="s">
        <v>1073</v>
      </c>
      <c r="AH378" s="676"/>
      <c r="AI378" s="676">
        <v>60</v>
      </c>
      <c r="AJ378" s="677" t="s">
        <v>1718</v>
      </c>
      <c r="AK378" s="677" t="s">
        <v>50</v>
      </c>
      <c r="AL378" s="685" t="s">
        <v>1753</v>
      </c>
      <c r="AM378" s="335" t="s">
        <v>52</v>
      </c>
      <c r="AN378" s="402" t="s">
        <v>50</v>
      </c>
      <c r="AO378" s="335" t="s">
        <v>1078</v>
      </c>
      <c r="AP378" s="684" t="s">
        <v>38</v>
      </c>
      <c r="AQ378" s="676" t="s">
        <v>37</v>
      </c>
      <c r="AR378" s="676"/>
      <c r="AS378" s="521"/>
      <c r="AT378" s="675" t="s">
        <v>1077</v>
      </c>
      <c r="AU378" s="412"/>
      <c r="AV378" s="680">
        <v>0.52</v>
      </c>
      <c r="AW378" s="673">
        <f>U378</f>
        <v>0</v>
      </c>
      <c r="AX378" s="673" cm="1">
        <f t="array" ref="AX378">SUM(MID(0&amp;AW378,LARGE(INDEX(ISNUMBER(--MID(AW378,ROW($1:$8),1))*ROW($1:$8),),ROW($1:$8))+1,1)*10^ROW($1:$8)/10)</f>
        <v>0</v>
      </c>
      <c r="AY378" s="673" t="e">
        <f>VLOOKUP($AX378,'Item Master Data'!$A:$F,3,FALSE)</f>
        <v>#N/A</v>
      </c>
      <c r="AZ378" s="673" t="e">
        <f>VLOOKUP($AX378,'Item Master Data'!$A:$F,6,FALSE)</f>
        <v>#N/A</v>
      </c>
      <c r="BA378" s="673" t="e">
        <f>X378/BB378</f>
        <v>#N/A</v>
      </c>
      <c r="BB378" s="673" t="e">
        <f>VLOOKUP(AX378,'Item Master Data'!$A:$G,7,FALSE)</f>
        <v>#N/A</v>
      </c>
      <c r="BC378" s="673"/>
      <c r="BD378" s="673" t="e">
        <f>W378-AZ378</f>
        <v>#N/A</v>
      </c>
    </row>
    <row r="379" spans="1:56">
      <c r="A379" s="697"/>
      <c r="B379" s="558">
        <v>44628</v>
      </c>
      <c r="C379" s="558">
        <v>44628</v>
      </c>
      <c r="D379" s="687" t="s">
        <v>86</v>
      </c>
      <c r="E379" s="676"/>
      <c r="F379" s="688"/>
      <c r="G379" s="505">
        <v>2022</v>
      </c>
      <c r="H379" s="505">
        <v>8</v>
      </c>
      <c r="I379" s="676"/>
      <c r="J379" s="677"/>
      <c r="K379" s="676" t="s">
        <v>1836</v>
      </c>
      <c r="L379" s="676" t="s">
        <v>1829</v>
      </c>
      <c r="M379" s="677">
        <v>44568</v>
      </c>
      <c r="N379" s="677">
        <v>44774</v>
      </c>
      <c r="O379" s="677"/>
      <c r="P379" s="336"/>
      <c r="Q379" s="336"/>
      <c r="R379" s="336"/>
      <c r="S379" s="335" t="s">
        <v>1712</v>
      </c>
      <c r="T379" s="335">
        <v>60</v>
      </c>
      <c r="U379" s="688">
        <v>49401139</v>
      </c>
      <c r="V379" s="335" t="s">
        <v>1231</v>
      </c>
      <c r="W379" s="676">
        <v>360</v>
      </c>
      <c r="X379" s="626">
        <v>676</v>
      </c>
      <c r="Y379" s="525">
        <f>W379*X379</f>
        <v>243360</v>
      </c>
      <c r="Z379" s="337">
        <v>0.83000000000000007</v>
      </c>
      <c r="AA379" s="682">
        <f>Y379*Z379</f>
        <v>201988.80000000002</v>
      </c>
      <c r="AB379" s="682"/>
      <c r="AC379" s="683">
        <v>0</v>
      </c>
      <c r="AD379" s="676"/>
      <c r="AE379" s="676"/>
      <c r="AF379" s="500">
        <f>AA379+AD379+AE379</f>
        <v>201988.80000000002</v>
      </c>
      <c r="AG379" s="335" t="s">
        <v>1073</v>
      </c>
      <c r="AH379" s="676"/>
      <c r="AI379" s="676">
        <v>60</v>
      </c>
      <c r="AJ379" s="677" t="s">
        <v>1830</v>
      </c>
      <c r="AK379" s="677" t="s">
        <v>50</v>
      </c>
      <c r="AL379" s="685">
        <v>91311</v>
      </c>
      <c r="AM379" s="335" t="s">
        <v>52</v>
      </c>
      <c r="AN379" s="402" t="s">
        <v>1076</v>
      </c>
      <c r="AO379" s="335" t="s">
        <v>1078</v>
      </c>
      <c r="AP379" s="684"/>
      <c r="AQ379" s="676" t="s">
        <v>37</v>
      </c>
      <c r="AR379" s="676"/>
      <c r="AS379" s="521"/>
      <c r="AT379" s="675"/>
      <c r="AU379" s="412"/>
      <c r="AV379" s="680">
        <v>0.72</v>
      </c>
      <c r="AW379" s="673">
        <f>U379</f>
        <v>49401139</v>
      </c>
      <c r="AX379" s="673" cm="1">
        <f t="array" ref="AX379">SUM(MID(0&amp;AW379,LARGE(INDEX(ISNUMBER(--MID(AW379,ROW($1:$8),1))*ROW($1:$8),),ROW($1:$8))+1,1)*10^ROW($1:$8)/10)</f>
        <v>49401139</v>
      </c>
      <c r="AY379" s="673" t="str">
        <f>VLOOKUP($AX379,'Item Master Data'!$A:$F,3,FALSE)</f>
        <v>Q.PEAK DUO BLK ML G10.a+</v>
      </c>
      <c r="AZ379" s="673">
        <f>VLOOKUP($AX379,'Item Master Data'!$A:$F,6,FALSE)</f>
        <v>395</v>
      </c>
      <c r="BA379" s="673">
        <f>X379/BB379</f>
        <v>21.125</v>
      </c>
      <c r="BB379" s="673">
        <f>VLOOKUP(AX379,'Item Master Data'!$A:$G,7,FALSE)</f>
        <v>32</v>
      </c>
      <c r="BC379" s="673"/>
      <c r="BD379" s="673">
        <f>W379-AZ379</f>
        <v>-35</v>
      </c>
    </row>
    <row r="380" spans="1:56">
      <c r="A380" s="697"/>
      <c r="B380" s="558">
        <v>44589</v>
      </c>
      <c r="C380" s="558">
        <v>44589</v>
      </c>
      <c r="D380" s="687" t="s">
        <v>86</v>
      </c>
      <c r="E380" s="676"/>
      <c r="F380" s="688" t="s">
        <v>87</v>
      </c>
      <c r="G380" s="505">
        <v>2022</v>
      </c>
      <c r="H380" s="505">
        <v>8</v>
      </c>
      <c r="I380" s="676"/>
      <c r="J380" s="677"/>
      <c r="K380" s="676" t="s">
        <v>1968</v>
      </c>
      <c r="L380" s="676" t="s">
        <v>1873</v>
      </c>
      <c r="M380" s="677">
        <v>44924</v>
      </c>
      <c r="N380" s="677">
        <v>44802</v>
      </c>
      <c r="O380" s="677"/>
      <c r="P380" s="336"/>
      <c r="Q380" s="336"/>
      <c r="R380" s="336"/>
      <c r="S380" s="335" t="s">
        <v>88</v>
      </c>
      <c r="T380" s="335">
        <v>72</v>
      </c>
      <c r="U380" s="688">
        <v>49303156</v>
      </c>
      <c r="V380" s="335" t="s">
        <v>1072</v>
      </c>
      <c r="W380" s="676">
        <v>480</v>
      </c>
      <c r="X380" s="626">
        <v>1276</v>
      </c>
      <c r="Y380" s="525">
        <f>W380*X380</f>
        <v>612480</v>
      </c>
      <c r="Z380" s="337">
        <v>0.47</v>
      </c>
      <c r="AA380" s="682">
        <f>Y380*Z380</f>
        <v>287865.59999999998</v>
      </c>
      <c r="AB380" s="682"/>
      <c r="AC380" s="683">
        <v>0</v>
      </c>
      <c r="AD380" s="676"/>
      <c r="AE380" s="676"/>
      <c r="AF380" s="500">
        <f>AA380+AD380+AE380</f>
        <v>287865.59999999998</v>
      </c>
      <c r="AG380" s="335" t="s">
        <v>1073</v>
      </c>
      <c r="AH380" s="676"/>
      <c r="AI380" s="676">
        <v>60</v>
      </c>
      <c r="AJ380" s="677" t="s">
        <v>1891</v>
      </c>
      <c r="AK380" s="677" t="s">
        <v>50</v>
      </c>
      <c r="AL380" s="685">
        <v>93703</v>
      </c>
      <c r="AM380" s="335" t="s">
        <v>52</v>
      </c>
      <c r="AN380" s="402" t="s">
        <v>1719</v>
      </c>
      <c r="AO380" s="335" t="s">
        <v>1078</v>
      </c>
      <c r="AP380" s="684"/>
      <c r="AQ380" s="676" t="s">
        <v>1090</v>
      </c>
      <c r="AR380" s="676"/>
      <c r="AS380" s="521"/>
      <c r="AT380" s="675" t="s">
        <v>1509</v>
      </c>
      <c r="AU380" s="412"/>
      <c r="AV380" s="680"/>
      <c r="AW380" s="673">
        <f>U380</f>
        <v>49303156</v>
      </c>
      <c r="AX380" s="673" cm="1">
        <f t="array" ref="AX380">SUM(MID(0&amp;AW380,LARGE(INDEX(ISNUMBER(--MID(AW380,ROW($1:$8),1))*ROW($1:$8),),ROW($1:$8))+1,1)*10^ROW($1:$8)/10)</f>
        <v>49303156</v>
      </c>
      <c r="AY380" s="673" t="str">
        <f>VLOOKUP($AX380,'Item Master Data'!$A:$F,3,FALSE)</f>
        <v>Q.PEAK DUO XL G10 BFG</v>
      </c>
      <c r="AZ380" s="673">
        <f>VLOOKUP($AX380,'Item Master Data'!$A:$F,6,FALSE)</f>
        <v>480</v>
      </c>
      <c r="BA380" s="673">
        <f>X380/BB380</f>
        <v>44</v>
      </c>
      <c r="BB380" s="673">
        <f>VLOOKUP(AX380,'Item Master Data'!$A:$G,7,FALSE)</f>
        <v>29</v>
      </c>
      <c r="BC380" s="673"/>
      <c r="BD380" s="673">
        <f>W380-AZ380</f>
        <v>0</v>
      </c>
    </row>
    <row r="381" spans="1:56">
      <c r="A381" s="697"/>
      <c r="B381" s="558">
        <v>44635</v>
      </c>
      <c r="C381" s="558">
        <v>44636</v>
      </c>
      <c r="D381" s="687" t="s">
        <v>86</v>
      </c>
      <c r="E381" s="676"/>
      <c r="F381" s="688"/>
      <c r="G381" s="505">
        <v>2022</v>
      </c>
      <c r="H381" s="505">
        <v>8</v>
      </c>
      <c r="I381" s="676"/>
      <c r="J381" s="677"/>
      <c r="K381" s="676" t="s">
        <v>1967</v>
      </c>
      <c r="L381" s="676" t="s">
        <v>1873</v>
      </c>
      <c r="M381" s="677">
        <v>44587</v>
      </c>
      <c r="N381" s="677">
        <v>44799</v>
      </c>
      <c r="O381" s="677"/>
      <c r="P381" s="677"/>
      <c r="Q381" s="677"/>
      <c r="R381" s="677"/>
      <c r="S381" s="335" t="s">
        <v>1712</v>
      </c>
      <c r="T381" s="676">
        <v>60</v>
      </c>
      <c r="U381" s="688"/>
      <c r="V381" s="676" t="s">
        <v>986</v>
      </c>
      <c r="W381" s="676">
        <v>360</v>
      </c>
      <c r="X381" s="626">
        <v>1664</v>
      </c>
      <c r="Y381" s="525">
        <f>W381*X381</f>
        <v>599040</v>
      </c>
      <c r="Z381" s="337">
        <v>0.5</v>
      </c>
      <c r="AA381" s="682">
        <f>Y381*Z381</f>
        <v>299520</v>
      </c>
      <c r="AB381" s="682"/>
      <c r="AC381" s="683">
        <v>0</v>
      </c>
      <c r="AD381" s="676"/>
      <c r="AE381" s="676"/>
      <c r="AF381" s="500">
        <f>AA381+AD381+AE381</f>
        <v>299520</v>
      </c>
      <c r="AG381" s="676" t="s">
        <v>1073</v>
      </c>
      <c r="AH381" s="676"/>
      <c r="AI381" s="676">
        <v>60</v>
      </c>
      <c r="AJ381" s="677" t="s">
        <v>1891</v>
      </c>
      <c r="AK381" s="677" t="s">
        <v>50</v>
      </c>
      <c r="AL381" s="685" t="s">
        <v>1892</v>
      </c>
      <c r="AM381" s="676" t="s">
        <v>52</v>
      </c>
      <c r="AN381" s="402"/>
      <c r="AO381" s="676" t="s">
        <v>1078</v>
      </c>
      <c r="AP381" s="684"/>
      <c r="AQ381" s="676" t="s">
        <v>37</v>
      </c>
      <c r="AR381" s="676" t="s">
        <v>1222</v>
      </c>
      <c r="AS381" s="521"/>
      <c r="AT381" s="675" t="s">
        <v>1509</v>
      </c>
      <c r="AU381" s="412"/>
      <c r="AV381" s="680">
        <v>0.5</v>
      </c>
      <c r="AW381" s="673">
        <f>U381</f>
        <v>0</v>
      </c>
      <c r="AX381" s="673" cm="1">
        <f t="array" ref="AX381">SUM(MID(0&amp;AW381,LARGE(INDEX(ISNUMBER(--MID(AW381,ROW($1:$8),1))*ROW($1:$8),),ROW($1:$8))+1,1)*10^ROW($1:$8)/10)</f>
        <v>0</v>
      </c>
      <c r="AY381" s="673" t="e">
        <f>VLOOKUP($AX381,'Item Master Data'!$A:$F,3,FALSE)</f>
        <v>#N/A</v>
      </c>
      <c r="AZ381" s="673" t="e">
        <f>VLOOKUP($AX381,'Item Master Data'!$A:$F,6,FALSE)</f>
        <v>#N/A</v>
      </c>
      <c r="BA381" s="673" t="e">
        <f>X381/BB381</f>
        <v>#N/A</v>
      </c>
      <c r="BB381" s="673" t="e">
        <f>VLOOKUP(AX381,'Item Master Data'!$A:$G,7,FALSE)</f>
        <v>#N/A</v>
      </c>
      <c r="BC381" s="673"/>
      <c r="BD381" s="673" t="e">
        <f>W381-AZ381</f>
        <v>#N/A</v>
      </c>
    </row>
    <row r="382" spans="1:56">
      <c r="A382" s="697"/>
      <c r="B382" s="558">
        <v>44638</v>
      </c>
      <c r="C382" s="558">
        <v>44638</v>
      </c>
      <c r="D382" s="676" t="s">
        <v>86</v>
      </c>
      <c r="E382" s="390"/>
      <c r="F382" s="676"/>
      <c r="G382" s="505">
        <v>2022</v>
      </c>
      <c r="H382" s="505">
        <v>8</v>
      </c>
      <c r="I382" s="688" t="s">
        <v>1699</v>
      </c>
      <c r="J382" s="677"/>
      <c r="K382" s="676" t="s">
        <v>1969</v>
      </c>
      <c r="L382" s="676" t="s">
        <v>1873</v>
      </c>
      <c r="M382" s="677">
        <v>44638</v>
      </c>
      <c r="N382" s="677">
        <v>44791</v>
      </c>
      <c r="O382" s="677"/>
      <c r="P382" s="336"/>
      <c r="Q382" s="677"/>
      <c r="R382" s="677"/>
      <c r="S382" s="335" t="s">
        <v>1712</v>
      </c>
      <c r="T382" s="676">
        <v>60</v>
      </c>
      <c r="U382" s="676"/>
      <c r="V382" s="688" t="s">
        <v>986</v>
      </c>
      <c r="W382" s="676">
        <v>360</v>
      </c>
      <c r="X382" s="626">
        <v>832</v>
      </c>
      <c r="Y382" s="525">
        <f>W382*X382</f>
        <v>299520</v>
      </c>
      <c r="Z382" s="337">
        <v>0.53</v>
      </c>
      <c r="AA382" s="682">
        <f>Y382*Z382</f>
        <v>158745.60000000001</v>
      </c>
      <c r="AB382" s="682"/>
      <c r="AC382" s="683">
        <v>0</v>
      </c>
      <c r="AD382" s="676"/>
      <c r="AE382" s="684"/>
      <c r="AF382" s="500">
        <f>AA382+AD382+AE382</f>
        <v>158745.60000000001</v>
      </c>
      <c r="AG382" s="688" t="s">
        <v>1073</v>
      </c>
      <c r="AH382" s="688"/>
      <c r="AI382" s="688">
        <v>60</v>
      </c>
      <c r="AJ382" s="677" t="s">
        <v>1891</v>
      </c>
      <c r="AK382" s="688" t="s">
        <v>50</v>
      </c>
      <c r="AL382" s="685" t="s">
        <v>1892</v>
      </c>
      <c r="AM382" s="688" t="s">
        <v>52</v>
      </c>
      <c r="AN382" s="402"/>
      <c r="AO382" s="676" t="s">
        <v>1078</v>
      </c>
      <c r="AP382" s="684"/>
      <c r="AQ382" s="684" t="s">
        <v>37</v>
      </c>
      <c r="AR382" s="684" t="s">
        <v>1222</v>
      </c>
      <c r="AS382" s="694"/>
      <c r="AT382" s="674" t="s">
        <v>1509</v>
      </c>
      <c r="AU382" s="537"/>
      <c r="AV382" s="680">
        <v>0.5</v>
      </c>
      <c r="AW382" s="673">
        <f>U382</f>
        <v>0</v>
      </c>
      <c r="AX382" s="673" cm="1">
        <f t="array" ref="AX382">SUM(MID(0&amp;AW382,LARGE(INDEX(ISNUMBER(--MID(AW382,ROW($1:$8),1))*ROW($1:$8),),ROW($1:$8))+1,1)*10^ROW($1:$8)/10)</f>
        <v>0</v>
      </c>
      <c r="AY382" s="673" t="e">
        <f>VLOOKUP($AX382,'Item Master Data'!$A:$F,3,FALSE)</f>
        <v>#N/A</v>
      </c>
      <c r="AZ382" s="673" t="e">
        <f>VLOOKUP($AX382,'Item Master Data'!$A:$F,6,FALSE)</f>
        <v>#N/A</v>
      </c>
      <c r="BA382" s="673" t="e">
        <f>X382/BB382</f>
        <v>#N/A</v>
      </c>
      <c r="BB382" s="673" t="e">
        <f>VLOOKUP(AX382,'Item Master Data'!$A:$G,7,FALSE)</f>
        <v>#N/A</v>
      </c>
      <c r="BC382" s="673"/>
      <c r="BD382" s="673" t="e">
        <f>W382-AZ382</f>
        <v>#N/A</v>
      </c>
    </row>
    <row r="383" spans="1:56">
      <c r="A383" s="697"/>
      <c r="B383" s="558">
        <v>44617</v>
      </c>
      <c r="C383" s="558">
        <v>44616</v>
      </c>
      <c r="D383" s="687" t="s">
        <v>86</v>
      </c>
      <c r="E383" s="676"/>
      <c r="F383" s="688"/>
      <c r="G383" s="505">
        <v>2022</v>
      </c>
      <c r="H383" s="505">
        <v>8</v>
      </c>
      <c r="I383" s="676"/>
      <c r="J383" s="677"/>
      <c r="K383" s="676" t="s">
        <v>2173</v>
      </c>
      <c r="L383" s="676" t="s">
        <v>1989</v>
      </c>
      <c r="M383" s="677">
        <v>44589</v>
      </c>
      <c r="N383" s="677">
        <v>44747</v>
      </c>
      <c r="O383" s="677">
        <v>44778</v>
      </c>
      <c r="P383" s="677"/>
      <c r="Q383" s="677"/>
      <c r="R383" s="677"/>
      <c r="S383" s="335" t="s">
        <v>1729</v>
      </c>
      <c r="T383" s="676">
        <v>60</v>
      </c>
      <c r="U383" s="688"/>
      <c r="V383" s="676" t="s">
        <v>986</v>
      </c>
      <c r="W383" s="676">
        <v>360</v>
      </c>
      <c r="X383" s="626">
        <v>4160</v>
      </c>
      <c r="Y383" s="525">
        <f>W383*X383</f>
        <v>1497600</v>
      </c>
      <c r="Z383" s="680">
        <v>0.53</v>
      </c>
      <c r="AA383" s="682">
        <f>Y383*Z383</f>
        <v>793728</v>
      </c>
      <c r="AB383" s="682"/>
      <c r="AC383" s="683">
        <v>0</v>
      </c>
      <c r="AD383" s="676"/>
      <c r="AE383" s="676"/>
      <c r="AF383" s="500">
        <f>AA383+AD383+AE383</f>
        <v>793728</v>
      </c>
      <c r="AG383" s="676" t="s">
        <v>1073</v>
      </c>
      <c r="AH383" s="676"/>
      <c r="AI383" s="676">
        <v>60</v>
      </c>
      <c r="AJ383" s="677" t="s">
        <v>1821</v>
      </c>
      <c r="AK383" s="677" t="s">
        <v>50</v>
      </c>
      <c r="AL383" s="685">
        <v>95834</v>
      </c>
      <c r="AM383" s="676" t="s">
        <v>52</v>
      </c>
      <c r="AN383" s="518" t="s">
        <v>1076</v>
      </c>
      <c r="AO383" s="676" t="s">
        <v>1078</v>
      </c>
      <c r="AP383" s="684"/>
      <c r="AQ383" s="676" t="s">
        <v>37</v>
      </c>
      <c r="AR383" s="676"/>
      <c r="AS383" s="521"/>
      <c r="AT383" s="675"/>
      <c r="AU383" s="412"/>
      <c r="AV383" s="680">
        <v>0.5</v>
      </c>
      <c r="AW383" s="673">
        <f>U383</f>
        <v>0</v>
      </c>
      <c r="AX383" s="673" cm="1">
        <f t="array" ref="AX383">SUM(MID(0&amp;AW383,LARGE(INDEX(ISNUMBER(--MID(AW383,ROW($1:$8),1))*ROW($1:$8),),ROW($1:$8))+1,1)*10^ROW($1:$8)/10)</f>
        <v>0</v>
      </c>
      <c r="AY383" s="673" t="e">
        <f>VLOOKUP($AX383,'Item Master Data'!$A:$F,3,FALSE)</f>
        <v>#N/A</v>
      </c>
      <c r="AZ383" s="673" t="e">
        <f>VLOOKUP($AX383,'Item Master Data'!$A:$F,6,FALSE)</f>
        <v>#N/A</v>
      </c>
      <c r="BA383" s="673" t="e">
        <f>X383/BB383</f>
        <v>#N/A</v>
      </c>
      <c r="BB383" s="673" t="e">
        <f>VLOOKUP(AX383,'Item Master Data'!$A:$G,7,FALSE)</f>
        <v>#N/A</v>
      </c>
      <c r="BC383" s="673"/>
      <c r="BD383" s="673" t="e">
        <f>W383-AZ383</f>
        <v>#N/A</v>
      </c>
    </row>
    <row r="384" spans="1:56">
      <c r="A384" s="697"/>
      <c r="B384" s="558">
        <v>44617</v>
      </c>
      <c r="C384" s="558">
        <v>44616</v>
      </c>
      <c r="D384" s="687" t="s">
        <v>86</v>
      </c>
      <c r="E384" s="676"/>
      <c r="F384" s="400"/>
      <c r="G384" s="505">
        <v>2022</v>
      </c>
      <c r="H384" s="676">
        <v>8</v>
      </c>
      <c r="I384" s="676"/>
      <c r="J384" s="502"/>
      <c r="K384" s="406" t="s">
        <v>2173</v>
      </c>
      <c r="L384" s="505" t="s">
        <v>1989</v>
      </c>
      <c r="M384" s="502">
        <v>44589</v>
      </c>
      <c r="N384" s="502">
        <v>44747</v>
      </c>
      <c r="O384" s="502">
        <v>44778</v>
      </c>
      <c r="P384" s="502"/>
      <c r="Q384" s="502"/>
      <c r="R384" s="502"/>
      <c r="S384" s="335" t="s">
        <v>1729</v>
      </c>
      <c r="T384" s="505">
        <v>60</v>
      </c>
      <c r="U384" s="400"/>
      <c r="V384" s="505" t="s">
        <v>973</v>
      </c>
      <c r="W384" s="505">
        <v>400</v>
      </c>
      <c r="X384" s="404">
        <v>6144</v>
      </c>
      <c r="Y384" s="525">
        <f>W384*X384</f>
        <v>2457600</v>
      </c>
      <c r="Z384" s="680">
        <v>0.55000000000000004</v>
      </c>
      <c r="AA384" s="682">
        <f>Y384*Z384</f>
        <v>1351680</v>
      </c>
      <c r="AB384" s="397"/>
      <c r="AC384" s="398">
        <v>0</v>
      </c>
      <c r="AD384" s="505"/>
      <c r="AE384" s="505"/>
      <c r="AF384" s="500">
        <f>AA384+AD384+AE384</f>
        <v>1351680</v>
      </c>
      <c r="AG384" s="505" t="s">
        <v>1073</v>
      </c>
      <c r="AH384" s="505"/>
      <c r="AI384" s="505">
        <v>60</v>
      </c>
      <c r="AJ384" s="502" t="s">
        <v>1821</v>
      </c>
      <c r="AK384" s="502" t="s">
        <v>50</v>
      </c>
      <c r="AL384" s="401">
        <v>95834</v>
      </c>
      <c r="AM384" s="505" t="s">
        <v>52</v>
      </c>
      <c r="AN384" s="518" t="s">
        <v>1076</v>
      </c>
      <c r="AO384" s="505" t="s">
        <v>1078</v>
      </c>
      <c r="AP384" s="399"/>
      <c r="AQ384" s="505" t="s">
        <v>37</v>
      </c>
      <c r="AR384" s="505"/>
      <c r="AS384" s="409"/>
      <c r="AT384" s="403"/>
      <c r="AU384" s="420"/>
      <c r="AV384" s="396">
        <v>0.5</v>
      </c>
      <c r="AW384" s="673">
        <f>U384</f>
        <v>0</v>
      </c>
      <c r="AX384" s="673" cm="1">
        <f t="array" ref="AX384">SUM(MID(0&amp;AW384,LARGE(INDEX(ISNUMBER(--MID(AW384,ROW($1:$8),1))*ROW($1:$8),),ROW($1:$8))+1,1)*10^ROW($1:$8)/10)</f>
        <v>0</v>
      </c>
      <c r="AY384" s="673" t="e">
        <f>VLOOKUP($AX384,'Item Master Data'!$A:$F,3,FALSE)</f>
        <v>#N/A</v>
      </c>
      <c r="AZ384" s="673" t="e">
        <f>VLOOKUP($AX384,'Item Master Data'!$A:$F,6,FALSE)</f>
        <v>#N/A</v>
      </c>
      <c r="BA384" s="673" t="e">
        <f>X384/BB384</f>
        <v>#N/A</v>
      </c>
      <c r="BB384" s="673" t="e">
        <f>VLOOKUP(AX384,'Item Master Data'!$A:$G,7,FALSE)</f>
        <v>#N/A</v>
      </c>
      <c r="BC384" s="673"/>
      <c r="BD384" s="673" t="e">
        <f>W384-AZ384</f>
        <v>#N/A</v>
      </c>
    </row>
    <row r="385" spans="1:56">
      <c r="A385" s="697"/>
      <c r="B385" s="558">
        <v>44617</v>
      </c>
      <c r="C385" s="558">
        <v>44616</v>
      </c>
      <c r="D385" s="687" t="s">
        <v>86</v>
      </c>
      <c r="E385" s="676"/>
      <c r="F385" s="400"/>
      <c r="G385" s="505">
        <v>2022</v>
      </c>
      <c r="H385" s="676">
        <v>8</v>
      </c>
      <c r="I385" s="676"/>
      <c r="J385" s="502"/>
      <c r="K385" s="406" t="s">
        <v>2174</v>
      </c>
      <c r="L385" s="505" t="s">
        <v>1989</v>
      </c>
      <c r="M385" s="502">
        <v>44589</v>
      </c>
      <c r="N385" s="502">
        <v>44776</v>
      </c>
      <c r="O385" s="502"/>
      <c r="P385" s="336"/>
      <c r="Q385" s="502"/>
      <c r="R385" s="502"/>
      <c r="S385" s="335" t="s">
        <v>1729</v>
      </c>
      <c r="T385" s="505">
        <v>60</v>
      </c>
      <c r="U385" s="688"/>
      <c r="V385" s="505" t="s">
        <v>986</v>
      </c>
      <c r="W385" s="505">
        <v>360</v>
      </c>
      <c r="X385" s="404">
        <v>4160</v>
      </c>
      <c r="Y385" s="525">
        <f>W385*X385</f>
        <v>1497600</v>
      </c>
      <c r="Z385" s="337">
        <v>0.53</v>
      </c>
      <c r="AA385" s="682">
        <f>Y385*Z385</f>
        <v>793728</v>
      </c>
      <c r="AB385" s="397"/>
      <c r="AC385" s="398">
        <v>0</v>
      </c>
      <c r="AD385" s="505"/>
      <c r="AE385" s="505"/>
      <c r="AF385" s="500">
        <f>AA385+AD385+AE385</f>
        <v>793728</v>
      </c>
      <c r="AG385" s="505" t="s">
        <v>1073</v>
      </c>
      <c r="AH385" s="505"/>
      <c r="AI385" s="505">
        <v>60</v>
      </c>
      <c r="AJ385" s="502" t="s">
        <v>1821</v>
      </c>
      <c r="AK385" s="502" t="s">
        <v>50</v>
      </c>
      <c r="AL385" s="401">
        <v>95834</v>
      </c>
      <c r="AM385" s="505" t="s">
        <v>52</v>
      </c>
      <c r="AN385" s="518" t="s">
        <v>1076</v>
      </c>
      <c r="AO385" s="505" t="s">
        <v>1078</v>
      </c>
      <c r="AP385" s="684"/>
      <c r="AQ385" s="505" t="s">
        <v>37</v>
      </c>
      <c r="AR385" s="505"/>
      <c r="AS385" s="409"/>
      <c r="AT385" s="403"/>
      <c r="AU385" s="420"/>
      <c r="AV385" s="396">
        <v>0.5</v>
      </c>
      <c r="AW385" s="673">
        <f>U385</f>
        <v>0</v>
      </c>
      <c r="AX385" s="673" cm="1">
        <f t="array" ref="AX385">SUM(MID(0&amp;AW385,LARGE(INDEX(ISNUMBER(--MID(AW385,ROW($1:$8),1))*ROW($1:$8),),ROW($1:$8))+1,1)*10^ROW($1:$8)/10)</f>
        <v>0</v>
      </c>
      <c r="AY385" s="673" t="e">
        <f>VLOOKUP($AX385,'Item Master Data'!$A:$F,3,FALSE)</f>
        <v>#N/A</v>
      </c>
      <c r="AZ385" s="673" t="e">
        <f>VLOOKUP($AX385,'Item Master Data'!$A:$F,6,FALSE)</f>
        <v>#N/A</v>
      </c>
      <c r="BA385" s="673" t="e">
        <f>X385/BB385</f>
        <v>#N/A</v>
      </c>
      <c r="BB385" s="673" t="e">
        <f>VLOOKUP(AX385,'Item Master Data'!$A:$G,7,FALSE)</f>
        <v>#N/A</v>
      </c>
      <c r="BC385" s="673"/>
      <c r="BD385" s="673" t="e">
        <f>W385-AZ385</f>
        <v>#N/A</v>
      </c>
    </row>
    <row r="386" spans="1:56">
      <c r="A386" s="697"/>
      <c r="B386" s="558">
        <v>44617</v>
      </c>
      <c r="C386" s="558">
        <v>44616</v>
      </c>
      <c r="D386" s="687" t="s">
        <v>86</v>
      </c>
      <c r="E386" s="676"/>
      <c r="F386" s="400"/>
      <c r="G386" s="505">
        <v>2022</v>
      </c>
      <c r="H386" s="676">
        <v>8</v>
      </c>
      <c r="I386" s="676"/>
      <c r="J386" s="502"/>
      <c r="K386" s="406" t="s">
        <v>2174</v>
      </c>
      <c r="L386" s="505" t="s">
        <v>1989</v>
      </c>
      <c r="M386" s="502">
        <v>44589</v>
      </c>
      <c r="N386" s="502">
        <v>44776</v>
      </c>
      <c r="O386" s="502"/>
      <c r="P386" s="502"/>
      <c r="Q386" s="502"/>
      <c r="R386" s="502"/>
      <c r="S386" s="335" t="s">
        <v>1729</v>
      </c>
      <c r="T386" s="505">
        <v>60</v>
      </c>
      <c r="U386" s="400"/>
      <c r="V386" s="505" t="s">
        <v>973</v>
      </c>
      <c r="W386" s="505">
        <v>400</v>
      </c>
      <c r="X386" s="404">
        <v>6144</v>
      </c>
      <c r="Y386" s="525">
        <f>W386*X386</f>
        <v>2457600</v>
      </c>
      <c r="Z386" s="337">
        <v>0.55000000000000004</v>
      </c>
      <c r="AA386" s="682">
        <f>Y386*Z386</f>
        <v>1351680</v>
      </c>
      <c r="AB386" s="397"/>
      <c r="AC386" s="398">
        <v>0</v>
      </c>
      <c r="AD386" s="505"/>
      <c r="AE386" s="505"/>
      <c r="AF386" s="500">
        <f>AA386+AD386+AE386</f>
        <v>1351680</v>
      </c>
      <c r="AG386" s="505" t="s">
        <v>1073</v>
      </c>
      <c r="AH386" s="505"/>
      <c r="AI386" s="505">
        <v>60</v>
      </c>
      <c r="AJ386" s="502" t="s">
        <v>1821</v>
      </c>
      <c r="AK386" s="502" t="s">
        <v>50</v>
      </c>
      <c r="AL386" s="401">
        <v>95834</v>
      </c>
      <c r="AM386" s="505" t="s">
        <v>52</v>
      </c>
      <c r="AN386" s="518" t="s">
        <v>1076</v>
      </c>
      <c r="AO386" s="505" t="s">
        <v>1078</v>
      </c>
      <c r="AP386" s="399"/>
      <c r="AQ386" s="505" t="s">
        <v>37</v>
      </c>
      <c r="AR386" s="505"/>
      <c r="AS386" s="409"/>
      <c r="AT386" s="403"/>
      <c r="AU386" s="420"/>
      <c r="AV386" s="396">
        <v>0.5</v>
      </c>
      <c r="AW386" s="673">
        <f>U386</f>
        <v>0</v>
      </c>
      <c r="AX386" s="673" cm="1">
        <f t="array" ref="AX386">SUM(MID(0&amp;AW386,LARGE(INDEX(ISNUMBER(--MID(AW386,ROW($1:$8),1))*ROW($1:$8),),ROW($1:$8))+1,1)*10^ROW($1:$8)/10)</f>
        <v>0</v>
      </c>
      <c r="AY386" s="673" t="e">
        <f>VLOOKUP($AX386,'Item Master Data'!$A:$F,3,FALSE)</f>
        <v>#N/A</v>
      </c>
      <c r="AZ386" s="673" t="e">
        <f>VLOOKUP($AX386,'Item Master Data'!$A:$F,6,FALSE)</f>
        <v>#N/A</v>
      </c>
      <c r="BA386" s="673" t="e">
        <f>X386/BB386</f>
        <v>#N/A</v>
      </c>
      <c r="BB386" s="673" t="e">
        <f>VLOOKUP(AX386,'Item Master Data'!$A:$G,7,FALSE)</f>
        <v>#N/A</v>
      </c>
      <c r="BC386" s="673"/>
      <c r="BD386" s="673" t="e">
        <f>W386-AZ386</f>
        <v>#N/A</v>
      </c>
    </row>
    <row r="387" spans="1:56">
      <c r="A387" s="697"/>
      <c r="B387" s="558">
        <v>44635</v>
      </c>
      <c r="C387" s="558">
        <v>44616</v>
      </c>
      <c r="D387" s="687" t="s">
        <v>86</v>
      </c>
      <c r="E387" s="688" t="s">
        <v>1500</v>
      </c>
      <c r="F387" s="400"/>
      <c r="G387" s="505">
        <v>2022</v>
      </c>
      <c r="H387" s="676">
        <v>8</v>
      </c>
      <c r="I387" s="676"/>
      <c r="J387" s="502"/>
      <c r="K387" s="406" t="s">
        <v>2183</v>
      </c>
      <c r="L387" s="505" t="s">
        <v>1989</v>
      </c>
      <c r="M387" s="502">
        <v>44631</v>
      </c>
      <c r="N387" s="502">
        <v>44795</v>
      </c>
      <c r="O387" s="502"/>
      <c r="P387" s="502"/>
      <c r="Q387" s="502"/>
      <c r="R387" s="502"/>
      <c r="S387" s="335" t="s">
        <v>1729</v>
      </c>
      <c r="T387" s="505">
        <v>72</v>
      </c>
      <c r="U387" s="400" t="s">
        <v>2182</v>
      </c>
      <c r="V387" s="505" t="s">
        <v>2069</v>
      </c>
      <c r="W387" s="505">
        <v>475</v>
      </c>
      <c r="X387" s="404">
        <v>600</v>
      </c>
      <c r="Y387" s="525">
        <f>W387*X387</f>
        <v>285000</v>
      </c>
      <c r="Z387" s="680">
        <v>0.5</v>
      </c>
      <c r="AA387" s="682">
        <f>Y387*Z387</f>
        <v>142500</v>
      </c>
      <c r="AB387" s="397"/>
      <c r="AC387" s="398">
        <v>0</v>
      </c>
      <c r="AD387" s="505"/>
      <c r="AE387" s="505"/>
      <c r="AF387" s="500">
        <f>AA387+AD387+AE387</f>
        <v>142500</v>
      </c>
      <c r="AG387" s="505" t="s">
        <v>1073</v>
      </c>
      <c r="AH387" s="505"/>
      <c r="AI387" s="505">
        <v>60</v>
      </c>
      <c r="AJ387" s="502" t="s">
        <v>1821</v>
      </c>
      <c r="AK387" s="502" t="s">
        <v>50</v>
      </c>
      <c r="AL387" s="401">
        <v>95834</v>
      </c>
      <c r="AM387" s="505" t="s">
        <v>52</v>
      </c>
      <c r="AN387" s="518" t="s">
        <v>1076</v>
      </c>
      <c r="AO387" s="505" t="s">
        <v>1078</v>
      </c>
      <c r="AP387" s="399"/>
      <c r="AQ387" s="505" t="s">
        <v>37</v>
      </c>
      <c r="AR387" s="505"/>
      <c r="AS387" s="409"/>
      <c r="AT387" s="403"/>
      <c r="AU387" s="420"/>
      <c r="AV387" s="396">
        <v>0.5</v>
      </c>
      <c r="AW387" s="673" t="str">
        <f>U387</f>
        <v>CYB MODS</v>
      </c>
      <c r="AX387" s="673" cm="1">
        <f t="array" ref="AX387">SUM(MID(0&amp;AW387,LARGE(INDEX(ISNUMBER(--MID(AW387,ROW($1:$8),1))*ROW($1:$8),),ROW($1:$8))+1,1)*10^ROW($1:$8)/10)</f>
        <v>0</v>
      </c>
      <c r="AY387" s="673" t="e">
        <f>VLOOKUP($AX387,'Item Master Data'!$A:$F,3,FALSE)</f>
        <v>#N/A</v>
      </c>
      <c r="AZ387" s="673" t="e">
        <f>VLOOKUP($AX387,'Item Master Data'!$A:$F,6,FALSE)</f>
        <v>#N/A</v>
      </c>
      <c r="BA387" s="673" t="e">
        <f>X387/BB387</f>
        <v>#N/A</v>
      </c>
      <c r="BB387" s="673" t="e">
        <f>VLOOKUP(AX387,'Item Master Data'!$A:$G,7,FALSE)</f>
        <v>#N/A</v>
      </c>
      <c r="BC387" s="673"/>
      <c r="BD387" s="673" t="e">
        <f>W387-AZ387</f>
        <v>#N/A</v>
      </c>
    </row>
    <row r="388" spans="1:56">
      <c r="A388" s="697"/>
      <c r="B388" s="558"/>
      <c r="C388" s="558"/>
      <c r="D388" s="687" t="s">
        <v>86</v>
      </c>
      <c r="E388" s="676"/>
      <c r="F388" s="688" t="s">
        <v>87</v>
      </c>
      <c r="G388" s="505">
        <v>2022</v>
      </c>
      <c r="H388" s="505">
        <v>8</v>
      </c>
      <c r="I388" s="676"/>
      <c r="J388" s="677"/>
      <c r="K388" s="676" t="s">
        <v>2212</v>
      </c>
      <c r="L388" s="676" t="s">
        <v>1723</v>
      </c>
      <c r="M388" s="677">
        <v>44609</v>
      </c>
      <c r="N388" s="677">
        <v>44774</v>
      </c>
      <c r="O388" s="677"/>
      <c r="P388" s="336"/>
      <c r="Q388" s="336"/>
      <c r="R388" s="336"/>
      <c r="S388" s="335" t="s">
        <v>88</v>
      </c>
      <c r="T388" s="335">
        <v>72</v>
      </c>
      <c r="U388" s="688">
        <v>49303156</v>
      </c>
      <c r="V388" s="335" t="s">
        <v>1072</v>
      </c>
      <c r="W388" s="676">
        <v>480</v>
      </c>
      <c r="X388" s="626">
        <v>2552</v>
      </c>
      <c r="Y388" s="525">
        <f>W388*X388</f>
        <v>1224960</v>
      </c>
      <c r="Z388" s="337">
        <v>0.49</v>
      </c>
      <c r="AA388" s="682">
        <f>Y388*Z388</f>
        <v>600230.40000000002</v>
      </c>
      <c r="AB388" s="338"/>
      <c r="AC388" s="339">
        <v>0</v>
      </c>
      <c r="AD388" s="676"/>
      <c r="AE388" s="676"/>
      <c r="AF388" s="500">
        <f>AA388+AD388+AE388</f>
        <v>600230.40000000002</v>
      </c>
      <c r="AG388" s="335" t="s">
        <v>1073</v>
      </c>
      <c r="AH388" s="335"/>
      <c r="AI388" s="676">
        <v>60</v>
      </c>
      <c r="AJ388" s="677" t="s">
        <v>1724</v>
      </c>
      <c r="AK388" s="677" t="s">
        <v>50</v>
      </c>
      <c r="AL388" s="685">
        <v>92126</v>
      </c>
      <c r="AM388" s="335" t="s">
        <v>52</v>
      </c>
      <c r="AN388" s="518" t="s">
        <v>1719</v>
      </c>
      <c r="AO388" s="335" t="s">
        <v>1078</v>
      </c>
      <c r="AP388" s="684"/>
      <c r="AQ388" s="676" t="s">
        <v>37</v>
      </c>
      <c r="AR388" s="676"/>
      <c r="AS388" s="521"/>
      <c r="AT388" s="675" t="s">
        <v>1509</v>
      </c>
      <c r="AU388" s="412"/>
      <c r="AV388" s="680"/>
      <c r="AW388" s="673">
        <f>U388</f>
        <v>49303156</v>
      </c>
      <c r="AX388" s="673" cm="1">
        <f t="array" ref="AX388">SUM(MID(0&amp;AW388,LARGE(INDEX(ISNUMBER(--MID(AW388,ROW($1:$8),1))*ROW($1:$8),),ROW($1:$8))+1,1)*10^ROW($1:$8)/10)</f>
        <v>49303156</v>
      </c>
      <c r="AY388" s="673" t="str">
        <f>VLOOKUP($AX388,'Item Master Data'!$A:$F,3,FALSE)</f>
        <v>Q.PEAK DUO XL G10 BFG</v>
      </c>
      <c r="AZ388" s="673">
        <f>VLOOKUP($AX388,'Item Master Data'!$A:$F,6,FALSE)</f>
        <v>480</v>
      </c>
      <c r="BA388" s="673">
        <f>X388/BB388</f>
        <v>88</v>
      </c>
      <c r="BB388" s="673">
        <f>VLOOKUP(AX388,'Item Master Data'!$A:$G,7,FALSE)</f>
        <v>29</v>
      </c>
      <c r="BC388" s="673"/>
      <c r="BD388" s="673">
        <f>W388-AZ388</f>
        <v>0</v>
      </c>
    </row>
    <row r="389" spans="1:56">
      <c r="A389" s="697"/>
      <c r="B389" s="558">
        <v>44659</v>
      </c>
      <c r="C389" s="558"/>
      <c r="D389" s="687" t="s">
        <v>86</v>
      </c>
      <c r="E389" s="676"/>
      <c r="F389" s="688" t="s">
        <v>87</v>
      </c>
      <c r="G389" s="505">
        <v>2022</v>
      </c>
      <c r="H389" s="505">
        <v>8</v>
      </c>
      <c r="I389" s="676"/>
      <c r="J389" s="336"/>
      <c r="K389" s="676" t="s">
        <v>2349</v>
      </c>
      <c r="L389" s="335" t="s">
        <v>1723</v>
      </c>
      <c r="M389" s="677">
        <v>44658</v>
      </c>
      <c r="N389" s="677">
        <v>44780</v>
      </c>
      <c r="O389" s="677"/>
      <c r="P389" s="336"/>
      <c r="Q389" s="336"/>
      <c r="R389" s="336"/>
      <c r="S389" s="335" t="s">
        <v>88</v>
      </c>
      <c r="T389" s="335">
        <v>72</v>
      </c>
      <c r="U389" s="688"/>
      <c r="V389" s="335" t="s">
        <v>1108</v>
      </c>
      <c r="W389" s="676">
        <v>480</v>
      </c>
      <c r="X389" s="626">
        <v>6380</v>
      </c>
      <c r="Y389" s="525">
        <f>W389*X389</f>
        <v>3062400</v>
      </c>
      <c r="Z389" s="337">
        <v>0.49</v>
      </c>
      <c r="AA389" s="682">
        <f>Y389*Z389</f>
        <v>1500576</v>
      </c>
      <c r="AB389" s="338"/>
      <c r="AC389" s="339">
        <v>0</v>
      </c>
      <c r="AD389" s="676"/>
      <c r="AE389" s="676"/>
      <c r="AF389" s="500">
        <f>AA389+AD389+AE389</f>
        <v>1500576</v>
      </c>
      <c r="AG389" s="335" t="s">
        <v>1073</v>
      </c>
      <c r="AH389" s="335"/>
      <c r="AI389" s="676">
        <v>60</v>
      </c>
      <c r="AJ389" s="677" t="s">
        <v>1724</v>
      </c>
      <c r="AK389" s="677" t="s">
        <v>50</v>
      </c>
      <c r="AL389" s="685">
        <v>92126</v>
      </c>
      <c r="AM389" s="335" t="s">
        <v>52</v>
      </c>
      <c r="AN389" s="518" t="s">
        <v>50</v>
      </c>
      <c r="AO389" s="335" t="s">
        <v>1078</v>
      </c>
      <c r="AP389" s="684" t="s">
        <v>92</v>
      </c>
      <c r="AQ389" s="676" t="s">
        <v>37</v>
      </c>
      <c r="AR389" s="676"/>
      <c r="AS389" s="521"/>
      <c r="AT389" s="675" t="s">
        <v>1509</v>
      </c>
      <c r="AU389" s="412"/>
      <c r="AV389" s="680"/>
      <c r="AW389" s="673">
        <f>U389</f>
        <v>0</v>
      </c>
      <c r="AX389" s="673" cm="1">
        <f t="array" ref="AX389">SUM(MID(0&amp;AW389,LARGE(INDEX(ISNUMBER(--MID(AW389,ROW($1:$8),1))*ROW($1:$8),),ROW($1:$8))+1,1)*10^ROW($1:$8)/10)</f>
        <v>0</v>
      </c>
      <c r="AY389" s="673" t="e">
        <f>VLOOKUP($AX389,'Item Master Data'!$A:$F,3,FALSE)</f>
        <v>#N/A</v>
      </c>
      <c r="AZ389" s="673" t="e">
        <f>VLOOKUP($AX389,'Item Master Data'!$A:$F,6,FALSE)</f>
        <v>#N/A</v>
      </c>
      <c r="BA389" s="673" t="e">
        <f>X389/BB389</f>
        <v>#N/A</v>
      </c>
      <c r="BB389" s="673" t="e">
        <f>VLOOKUP(AX389,'Item Master Data'!$A:$G,7,FALSE)</f>
        <v>#N/A</v>
      </c>
      <c r="BC389" s="673"/>
      <c r="BD389" s="673" t="e">
        <f>W389-AZ389</f>
        <v>#N/A</v>
      </c>
    </row>
    <row r="390" spans="1:56">
      <c r="A390" s="697"/>
      <c r="B390" s="558">
        <v>44607</v>
      </c>
      <c r="C390" s="558">
        <v>44607</v>
      </c>
      <c r="D390" s="687" t="s">
        <v>86</v>
      </c>
      <c r="E390" s="676"/>
      <c r="F390" s="688"/>
      <c r="G390" s="505">
        <v>2022</v>
      </c>
      <c r="H390" s="505">
        <v>8</v>
      </c>
      <c r="I390" s="676"/>
      <c r="J390" s="677"/>
      <c r="K390" s="676" t="s">
        <v>2251</v>
      </c>
      <c r="L390" s="676" t="s">
        <v>2046</v>
      </c>
      <c r="M390" s="677">
        <v>44607</v>
      </c>
      <c r="N390" s="677">
        <v>44781</v>
      </c>
      <c r="O390" s="677"/>
      <c r="P390" s="677"/>
      <c r="Q390" s="677"/>
      <c r="R390" s="677"/>
      <c r="S390" s="335" t="s">
        <v>1712</v>
      </c>
      <c r="T390" s="676">
        <v>60</v>
      </c>
      <c r="U390" s="688"/>
      <c r="V390" s="676" t="s">
        <v>1231</v>
      </c>
      <c r="W390" s="676">
        <v>360</v>
      </c>
      <c r="X390" s="626">
        <v>728</v>
      </c>
      <c r="Y390" s="525">
        <f>W390*X390</f>
        <v>262080</v>
      </c>
      <c r="Z390" s="337">
        <v>0.83000000000000007</v>
      </c>
      <c r="AA390" s="682">
        <f>Y390*Z390</f>
        <v>217526.40000000002</v>
      </c>
      <c r="AB390" s="682"/>
      <c r="AC390" s="683">
        <v>0</v>
      </c>
      <c r="AD390" s="676"/>
      <c r="AE390" s="676"/>
      <c r="AF390" s="500">
        <f>AA390+AD390+AE390</f>
        <v>217526.40000000002</v>
      </c>
      <c r="AG390" s="676" t="s">
        <v>1073</v>
      </c>
      <c r="AH390" s="676"/>
      <c r="AI390" s="676">
        <v>60</v>
      </c>
      <c r="AJ390" s="677" t="s">
        <v>2047</v>
      </c>
      <c r="AK390" s="677" t="s">
        <v>50</v>
      </c>
      <c r="AL390" s="685" t="s">
        <v>2048</v>
      </c>
      <c r="AM390" s="676" t="s">
        <v>52</v>
      </c>
      <c r="AN390" s="518"/>
      <c r="AO390" s="676" t="s">
        <v>1078</v>
      </c>
      <c r="AP390" s="684"/>
      <c r="AQ390" s="676" t="s">
        <v>37</v>
      </c>
      <c r="AR390" s="676"/>
      <c r="AS390" s="521"/>
      <c r="AT390" s="675"/>
      <c r="AU390" s="412"/>
      <c r="AV390" s="680">
        <v>0.5</v>
      </c>
      <c r="AW390" s="673">
        <f>U390</f>
        <v>0</v>
      </c>
      <c r="AX390" s="673" cm="1">
        <f t="array" ref="AX390">SUM(MID(0&amp;AW390,LARGE(INDEX(ISNUMBER(--MID(AW390,ROW($1:$8),1))*ROW($1:$8),),ROW($1:$8))+1,1)*10^ROW($1:$8)/10)</f>
        <v>0</v>
      </c>
      <c r="AY390" s="673" t="e">
        <f>VLOOKUP($AX390,'Item Master Data'!$A:$F,3,FALSE)</f>
        <v>#N/A</v>
      </c>
      <c r="AZ390" s="673" t="e">
        <f>VLOOKUP($AX390,'Item Master Data'!$A:$F,6,FALSE)</f>
        <v>#N/A</v>
      </c>
      <c r="BA390" s="673" t="e">
        <f>X390/BB390</f>
        <v>#N/A</v>
      </c>
      <c r="BB390" s="673" t="e">
        <f>VLOOKUP(AX390,'Item Master Data'!$A:$G,7,FALSE)</f>
        <v>#N/A</v>
      </c>
      <c r="BC390" s="673"/>
      <c r="BD390" s="673" t="e">
        <f>W390-AZ390</f>
        <v>#N/A</v>
      </c>
    </row>
    <row r="391" spans="1:56">
      <c r="A391" s="697"/>
      <c r="B391" s="558">
        <v>44659</v>
      </c>
      <c r="C391" s="558">
        <v>44659</v>
      </c>
      <c r="D391" s="687" t="s">
        <v>86</v>
      </c>
      <c r="E391" s="676"/>
      <c r="F391" s="688" t="s">
        <v>87</v>
      </c>
      <c r="G391" s="505">
        <v>2022</v>
      </c>
      <c r="H391" s="335">
        <v>8</v>
      </c>
      <c r="I391" s="676"/>
      <c r="J391" s="677"/>
      <c r="K391" s="676" t="s">
        <v>2350</v>
      </c>
      <c r="L391" s="676" t="s">
        <v>2046</v>
      </c>
      <c r="M391" s="677">
        <v>44658</v>
      </c>
      <c r="N391" s="677">
        <v>44780</v>
      </c>
      <c r="O391" s="677"/>
      <c r="P391" s="677"/>
      <c r="Q391" s="336"/>
      <c r="R391" s="336"/>
      <c r="S391" s="335" t="s">
        <v>1712</v>
      </c>
      <c r="T391" s="335">
        <v>72</v>
      </c>
      <c r="U391" s="688">
        <v>49303156</v>
      </c>
      <c r="V391" s="676" t="s">
        <v>1072</v>
      </c>
      <c r="W391" s="676">
        <v>480</v>
      </c>
      <c r="X391" s="626">
        <v>1914</v>
      </c>
      <c r="Y391" s="525">
        <f>W391*X391</f>
        <v>918720</v>
      </c>
      <c r="Z391" s="337">
        <v>0.5</v>
      </c>
      <c r="AA391" s="682">
        <f>Y391*Z391</f>
        <v>459360</v>
      </c>
      <c r="AB391" s="338"/>
      <c r="AC391" s="339">
        <v>0</v>
      </c>
      <c r="AD391" s="676"/>
      <c r="AE391" s="676"/>
      <c r="AF391" s="500">
        <f>AA391+AD391+AE391</f>
        <v>459360</v>
      </c>
      <c r="AG391" s="335" t="s">
        <v>1073</v>
      </c>
      <c r="AH391" s="335"/>
      <c r="AI391" s="676">
        <v>60</v>
      </c>
      <c r="AJ391" s="677" t="s">
        <v>2047</v>
      </c>
      <c r="AK391" s="677" t="s">
        <v>50</v>
      </c>
      <c r="AL391" s="685" t="s">
        <v>2048</v>
      </c>
      <c r="AM391" s="335" t="s">
        <v>52</v>
      </c>
      <c r="AN391" s="518" t="s">
        <v>1719</v>
      </c>
      <c r="AO391" s="335" t="s">
        <v>1078</v>
      </c>
      <c r="AP391" s="684"/>
      <c r="AQ391" s="676" t="s">
        <v>37</v>
      </c>
      <c r="AR391" s="676"/>
      <c r="AS391" s="521"/>
      <c r="AT391" s="675"/>
      <c r="AU391" s="412"/>
      <c r="AV391" s="680"/>
      <c r="AW391" s="673">
        <f>U391</f>
        <v>49303156</v>
      </c>
      <c r="AX391" s="673" cm="1">
        <f t="array" ref="AX391">SUM(MID(0&amp;AW391,LARGE(INDEX(ISNUMBER(--MID(AW391,ROW($1:$8),1))*ROW($1:$8),),ROW($1:$8))+1,1)*10^ROW($1:$8)/10)</f>
        <v>49303156</v>
      </c>
      <c r="AY391" s="673" t="str">
        <f>VLOOKUP($AX391,'Item Master Data'!$A:$F,3,FALSE)</f>
        <v>Q.PEAK DUO XL G10 BFG</v>
      </c>
      <c r="AZ391" s="673">
        <f>VLOOKUP($AX391,'Item Master Data'!$A:$F,6,FALSE)</f>
        <v>480</v>
      </c>
      <c r="BA391" s="673">
        <f>X391/BB391</f>
        <v>66</v>
      </c>
      <c r="BB391" s="673">
        <f>VLOOKUP(AX391,'Item Master Data'!$A:$G,7,FALSE)</f>
        <v>29</v>
      </c>
      <c r="BC391" s="673"/>
      <c r="BD391" s="673">
        <f>W391-AZ391</f>
        <v>0</v>
      </c>
    </row>
    <row r="392" spans="1:56">
      <c r="A392" s="697"/>
      <c r="B392" s="558"/>
      <c r="C392" s="558"/>
      <c r="D392" s="687" t="s">
        <v>86</v>
      </c>
      <c r="E392" s="676" t="s">
        <v>2067</v>
      </c>
      <c r="F392" s="688" t="s">
        <v>87</v>
      </c>
      <c r="G392" s="505">
        <v>2022</v>
      </c>
      <c r="H392" s="676">
        <v>8</v>
      </c>
      <c r="I392" s="676"/>
      <c r="J392" s="677"/>
      <c r="K392" s="676" t="s">
        <v>2265</v>
      </c>
      <c r="L392" s="676" t="s">
        <v>2061</v>
      </c>
      <c r="M392" s="677">
        <v>44586</v>
      </c>
      <c r="N392" s="677">
        <v>44774</v>
      </c>
      <c r="O392" s="677"/>
      <c r="P392" s="677"/>
      <c r="Q392" s="677"/>
      <c r="R392" s="677"/>
      <c r="S392" s="335" t="s">
        <v>1990</v>
      </c>
      <c r="T392" s="676">
        <v>72</v>
      </c>
      <c r="U392" s="688">
        <v>49303156</v>
      </c>
      <c r="V392" s="676" t="s">
        <v>2069</v>
      </c>
      <c r="W392" s="676">
        <v>480</v>
      </c>
      <c r="X392" s="626">
        <v>1160</v>
      </c>
      <c r="Y392" s="525">
        <f>W392*X392</f>
        <v>556800</v>
      </c>
      <c r="Z392" s="337">
        <v>0.48489583333333336</v>
      </c>
      <c r="AA392" s="682">
        <f>Y392*Z392</f>
        <v>269990</v>
      </c>
      <c r="AB392" s="682"/>
      <c r="AC392" s="683">
        <v>0</v>
      </c>
      <c r="AD392" s="676"/>
      <c r="AE392" s="676"/>
      <c r="AF392" s="500">
        <f>AA392+AD392+AE392</f>
        <v>269990</v>
      </c>
      <c r="AG392" s="676" t="s">
        <v>1073</v>
      </c>
      <c r="AH392" s="676"/>
      <c r="AI392" s="676">
        <v>60</v>
      </c>
      <c r="AJ392" s="677" t="s">
        <v>2062</v>
      </c>
      <c r="AK392" s="677" t="s">
        <v>50</v>
      </c>
      <c r="AL392" s="685">
        <v>95403</v>
      </c>
      <c r="AM392" s="676" t="s">
        <v>52</v>
      </c>
      <c r="AN392" s="518" t="s">
        <v>1719</v>
      </c>
      <c r="AO392" s="676" t="s">
        <v>1078</v>
      </c>
      <c r="AP392" s="684"/>
      <c r="AQ392" s="676" t="s">
        <v>37</v>
      </c>
      <c r="AR392" s="676"/>
      <c r="AS392" s="521"/>
      <c r="AT392" s="675" t="s">
        <v>1509</v>
      </c>
      <c r="AU392" s="412"/>
      <c r="AV392" s="680"/>
      <c r="AW392" s="673">
        <f>U392</f>
        <v>49303156</v>
      </c>
      <c r="AX392" s="673" cm="1">
        <f t="array" ref="AX392">SUM(MID(0&amp;AW392,LARGE(INDEX(ISNUMBER(--MID(AW392,ROW($1:$8),1))*ROW($1:$8),),ROW($1:$8))+1,1)*10^ROW($1:$8)/10)</f>
        <v>49303156</v>
      </c>
      <c r="AY392" s="673" t="str">
        <f>VLOOKUP($AX392,'Item Master Data'!$A:$F,3,FALSE)</f>
        <v>Q.PEAK DUO XL G10 BFG</v>
      </c>
      <c r="AZ392" s="673">
        <f>VLOOKUP($AX392,'Item Master Data'!$A:$F,6,FALSE)</f>
        <v>480</v>
      </c>
      <c r="BA392" s="673">
        <f>X392/BB392</f>
        <v>40</v>
      </c>
      <c r="BB392" s="673">
        <f>VLOOKUP(AX392,'Item Master Data'!$A:$G,7,FALSE)</f>
        <v>29</v>
      </c>
      <c r="BC392" s="673"/>
      <c r="BD392" s="673">
        <f>W392-AZ392</f>
        <v>0</v>
      </c>
    </row>
    <row r="393" spans="1:56">
      <c r="A393" s="697"/>
      <c r="B393" s="558">
        <v>44627</v>
      </c>
      <c r="C393" s="558">
        <v>44627</v>
      </c>
      <c r="D393" s="687" t="s">
        <v>86</v>
      </c>
      <c r="E393" s="517"/>
      <c r="F393" s="505"/>
      <c r="G393" s="505">
        <v>2022</v>
      </c>
      <c r="H393" s="505">
        <v>8</v>
      </c>
      <c r="I393" s="676"/>
      <c r="J393" s="502"/>
      <c r="K393" s="406" t="s">
        <v>2305</v>
      </c>
      <c r="L393" s="505" t="s">
        <v>1728</v>
      </c>
      <c r="M393" s="502">
        <v>44615</v>
      </c>
      <c r="N393" s="502">
        <v>44774</v>
      </c>
      <c r="O393" s="502"/>
      <c r="P393" s="422"/>
      <c r="Q393" s="502"/>
      <c r="R393" s="502"/>
      <c r="S393" s="335" t="s">
        <v>1729</v>
      </c>
      <c r="T393" s="505">
        <v>60</v>
      </c>
      <c r="U393" s="505"/>
      <c r="V393" s="400" t="s">
        <v>973</v>
      </c>
      <c r="W393" s="505">
        <v>400</v>
      </c>
      <c r="X393" s="404">
        <v>3840</v>
      </c>
      <c r="Y393" s="525">
        <f>W393*X393</f>
        <v>1536000</v>
      </c>
      <c r="Z393" s="680">
        <v>0.55000000000000004</v>
      </c>
      <c r="AA393" s="682">
        <f>Y393*Z393</f>
        <v>844800.00000000012</v>
      </c>
      <c r="AB393" s="397"/>
      <c r="AC393" s="398">
        <v>0</v>
      </c>
      <c r="AD393" s="505"/>
      <c r="AE393" s="505"/>
      <c r="AF393" s="500">
        <f>AA393+AD393+AE393</f>
        <v>844800.00000000012</v>
      </c>
      <c r="AG393" s="505" t="s">
        <v>1073</v>
      </c>
      <c r="AH393" s="505"/>
      <c r="AI393" s="505">
        <v>60</v>
      </c>
      <c r="AJ393" s="502" t="s">
        <v>1730</v>
      </c>
      <c r="AK393" s="502" t="s">
        <v>1731</v>
      </c>
      <c r="AL393" s="401" t="s">
        <v>1732</v>
      </c>
      <c r="AM393" s="505" t="s">
        <v>52</v>
      </c>
      <c r="AN393" s="402"/>
      <c r="AO393" s="505" t="s">
        <v>1078</v>
      </c>
      <c r="AP393" s="505"/>
      <c r="AQ393" s="399" t="s">
        <v>37</v>
      </c>
      <c r="AR393" s="505"/>
      <c r="AS393" s="433"/>
      <c r="AT393" s="403"/>
      <c r="AU393" s="420"/>
      <c r="AV393" s="396"/>
      <c r="AW393" s="673">
        <f>U393</f>
        <v>0</v>
      </c>
      <c r="AX393" s="673" cm="1">
        <f t="array" ref="AX393">SUM(MID(0&amp;AW393,LARGE(INDEX(ISNUMBER(--MID(AW393,ROW($1:$8),1))*ROW($1:$8),),ROW($1:$8))+1,1)*10^ROW($1:$8)/10)</f>
        <v>0</v>
      </c>
      <c r="AY393" s="673" t="e">
        <f>VLOOKUP($AX393,'Item Master Data'!$A:$F,3,FALSE)</f>
        <v>#N/A</v>
      </c>
      <c r="AZ393" s="673" t="e">
        <f>VLOOKUP($AX393,'Item Master Data'!$A:$F,6,FALSE)</f>
        <v>#N/A</v>
      </c>
      <c r="BA393" s="673" t="e">
        <f>X393/BB393</f>
        <v>#N/A</v>
      </c>
      <c r="BB393" s="673" t="e">
        <f>VLOOKUP(AX393,'Item Master Data'!$A:$G,7,FALSE)</f>
        <v>#N/A</v>
      </c>
      <c r="BC393" s="673"/>
      <c r="BD393" s="673" t="e">
        <f>W393-AZ393</f>
        <v>#N/A</v>
      </c>
    </row>
    <row r="394" spans="1:56">
      <c r="A394" s="697"/>
      <c r="B394" s="558">
        <v>44627</v>
      </c>
      <c r="C394" s="558">
        <v>44627</v>
      </c>
      <c r="D394" s="687" t="s">
        <v>86</v>
      </c>
      <c r="E394" s="517"/>
      <c r="F394" s="676"/>
      <c r="G394" s="505">
        <v>2022</v>
      </c>
      <c r="H394" s="676">
        <v>8</v>
      </c>
      <c r="I394" s="676"/>
      <c r="J394" s="677"/>
      <c r="K394" s="676" t="s">
        <v>2305</v>
      </c>
      <c r="L394" s="676" t="s">
        <v>1728</v>
      </c>
      <c r="M394" s="677">
        <v>44615</v>
      </c>
      <c r="N394" s="677">
        <v>44774</v>
      </c>
      <c r="O394" s="677"/>
      <c r="P394" s="410"/>
      <c r="Q394" s="677"/>
      <c r="R394" s="677"/>
      <c r="S394" s="335" t="s">
        <v>1729</v>
      </c>
      <c r="T394" s="676">
        <v>60</v>
      </c>
      <c r="U394" s="676"/>
      <c r="V394" s="676" t="s">
        <v>986</v>
      </c>
      <c r="W394" s="676">
        <v>360</v>
      </c>
      <c r="X394" s="626">
        <v>832</v>
      </c>
      <c r="Y394" s="525">
        <f>W394*X394</f>
        <v>299520</v>
      </c>
      <c r="Z394" s="680">
        <v>0.53</v>
      </c>
      <c r="AA394" s="682">
        <f>Y394*Z394</f>
        <v>158745.60000000001</v>
      </c>
      <c r="AB394" s="682"/>
      <c r="AC394" s="683">
        <v>0</v>
      </c>
      <c r="AD394" s="676"/>
      <c r="AE394" s="676"/>
      <c r="AF394" s="500">
        <f>AA394+AD394+AE394</f>
        <v>158745.60000000001</v>
      </c>
      <c r="AG394" s="676" t="s">
        <v>1073</v>
      </c>
      <c r="AH394" s="676"/>
      <c r="AI394" s="676">
        <v>60</v>
      </c>
      <c r="AJ394" s="677" t="s">
        <v>1730</v>
      </c>
      <c r="AK394" s="677" t="s">
        <v>1731</v>
      </c>
      <c r="AL394" s="685" t="s">
        <v>1732</v>
      </c>
      <c r="AM394" s="676" t="s">
        <v>52</v>
      </c>
      <c r="AN394" s="518"/>
      <c r="AO394" s="676" t="s">
        <v>1078</v>
      </c>
      <c r="AP394" s="676"/>
      <c r="AQ394" s="684" t="s">
        <v>37</v>
      </c>
      <c r="AR394" s="676"/>
      <c r="AS394" s="559"/>
      <c r="AT394" s="675"/>
      <c r="AU394" s="412"/>
      <c r="AV394" s="680"/>
      <c r="AW394" s="673">
        <f>U394</f>
        <v>0</v>
      </c>
      <c r="AX394" s="673" cm="1">
        <f t="array" ref="AX394">SUM(MID(0&amp;AW394,LARGE(INDEX(ISNUMBER(--MID(AW394,ROW($1:$8),1))*ROW($1:$8),),ROW($1:$8))+1,1)*10^ROW($1:$8)/10)</f>
        <v>0</v>
      </c>
      <c r="AY394" s="673" t="e">
        <f>VLOOKUP($AX394,'Item Master Data'!$A:$F,3,FALSE)</f>
        <v>#N/A</v>
      </c>
      <c r="AZ394" s="673" t="e">
        <f>VLOOKUP($AX394,'Item Master Data'!$A:$F,6,FALSE)</f>
        <v>#N/A</v>
      </c>
      <c r="BA394" s="673" t="e">
        <f>X394/BB394</f>
        <v>#N/A</v>
      </c>
      <c r="BB394" s="673" t="e">
        <f>VLOOKUP(AX394,'Item Master Data'!$A:$G,7,FALSE)</f>
        <v>#N/A</v>
      </c>
      <c r="BC394" s="673"/>
      <c r="BD394" s="673" t="e">
        <f>W394-AZ394</f>
        <v>#N/A</v>
      </c>
    </row>
    <row r="395" spans="1:56">
      <c r="A395" s="697"/>
      <c r="B395" s="697"/>
      <c r="C395" s="558">
        <v>44634</v>
      </c>
      <c r="D395" s="687" t="s">
        <v>86</v>
      </c>
      <c r="E395" s="517"/>
      <c r="F395" s="505"/>
      <c r="G395" s="505">
        <v>2022</v>
      </c>
      <c r="H395" s="505">
        <v>8</v>
      </c>
      <c r="I395" s="676"/>
      <c r="J395" s="502"/>
      <c r="K395" s="406" t="s">
        <v>2294</v>
      </c>
      <c r="L395" s="505" t="s">
        <v>2116</v>
      </c>
      <c r="M395" s="502">
        <v>44630</v>
      </c>
      <c r="N395" s="502">
        <v>44774</v>
      </c>
      <c r="O395" s="502"/>
      <c r="P395" s="422"/>
      <c r="Q395" s="502"/>
      <c r="R395" s="502"/>
      <c r="S395" s="335" t="s">
        <v>88</v>
      </c>
      <c r="T395" s="505">
        <v>72</v>
      </c>
      <c r="U395" s="688"/>
      <c r="V395" s="400" t="s">
        <v>1002</v>
      </c>
      <c r="W395" s="505">
        <v>480</v>
      </c>
      <c r="X395" s="404">
        <v>2552</v>
      </c>
      <c r="Y395" s="525">
        <f>W395*X395</f>
        <v>1224960</v>
      </c>
      <c r="Z395" s="337">
        <v>0.47499999999999998</v>
      </c>
      <c r="AA395" s="682">
        <f>Y395*Z395</f>
        <v>581856</v>
      </c>
      <c r="AB395" s="397"/>
      <c r="AC395" s="398">
        <v>0</v>
      </c>
      <c r="AD395" s="505"/>
      <c r="AE395" s="505"/>
      <c r="AF395" s="500">
        <f>AA395+AD395+AE395</f>
        <v>581856</v>
      </c>
      <c r="AG395" s="505" t="s">
        <v>1073</v>
      </c>
      <c r="AH395" s="505"/>
      <c r="AI395" s="505">
        <v>60</v>
      </c>
      <c r="AJ395" s="502" t="s">
        <v>2112</v>
      </c>
      <c r="AK395" s="502" t="s">
        <v>50</v>
      </c>
      <c r="AL395" s="401" t="s">
        <v>2166</v>
      </c>
      <c r="AM395" s="505" t="s">
        <v>52</v>
      </c>
      <c r="AN395" s="402"/>
      <c r="AO395" s="505" t="s">
        <v>1078</v>
      </c>
      <c r="AP395" s="505"/>
      <c r="AQ395" s="399" t="s">
        <v>37</v>
      </c>
      <c r="AR395" s="505"/>
      <c r="AS395" s="409"/>
      <c r="AT395" s="403"/>
      <c r="AU395" s="420"/>
      <c r="AV395" s="396"/>
      <c r="AW395" s="673">
        <f>U395</f>
        <v>0</v>
      </c>
      <c r="AX395" s="673" cm="1">
        <f t="array" ref="AX395">SUM(MID(0&amp;AW395,LARGE(INDEX(ISNUMBER(--MID(AW395,ROW($1:$8),1))*ROW($1:$8),),ROW($1:$8))+1,1)*10^ROW($1:$8)/10)</f>
        <v>0</v>
      </c>
      <c r="AY395" s="673" t="e">
        <f>VLOOKUP($AX395,'Item Master Data'!$A:$F,3,FALSE)</f>
        <v>#N/A</v>
      </c>
      <c r="AZ395" s="673" t="e">
        <f>VLOOKUP($AX395,'Item Master Data'!$A:$F,6,FALSE)</f>
        <v>#N/A</v>
      </c>
      <c r="BA395" s="673" t="e">
        <f>X395/BB395</f>
        <v>#N/A</v>
      </c>
      <c r="BB395" s="673" t="e">
        <f>VLOOKUP(AX395,'Item Master Data'!$A:$G,7,FALSE)</f>
        <v>#N/A</v>
      </c>
      <c r="BC395" s="673"/>
      <c r="BD395" s="673" t="e">
        <f>W395-AZ395</f>
        <v>#N/A</v>
      </c>
    </row>
    <row r="396" spans="1:56">
      <c r="A396" s="697"/>
      <c r="B396" s="558"/>
      <c r="C396" s="558"/>
      <c r="D396" s="687" t="s">
        <v>86</v>
      </c>
      <c r="E396" s="676"/>
      <c r="F396" s="400"/>
      <c r="G396" s="505">
        <v>2022</v>
      </c>
      <c r="H396" s="505">
        <v>8</v>
      </c>
      <c r="I396" s="676"/>
      <c r="J396" s="502"/>
      <c r="K396" s="406">
        <v>1202</v>
      </c>
      <c r="L396" s="505" t="s">
        <v>1784</v>
      </c>
      <c r="M396" s="502">
        <v>44585</v>
      </c>
      <c r="N396" s="502">
        <v>44774</v>
      </c>
      <c r="O396" s="502"/>
      <c r="P396" s="502"/>
      <c r="Q396" s="502"/>
      <c r="R396" s="502"/>
      <c r="S396" s="335" t="s">
        <v>1712</v>
      </c>
      <c r="T396" s="505">
        <v>72</v>
      </c>
      <c r="U396" s="688"/>
      <c r="V396" s="505" t="s">
        <v>1002</v>
      </c>
      <c r="W396" s="505">
        <v>480</v>
      </c>
      <c r="X396" s="404">
        <v>1276</v>
      </c>
      <c r="Y396" s="525">
        <f>W396*X396</f>
        <v>612480</v>
      </c>
      <c r="Z396" s="337">
        <v>0.495</v>
      </c>
      <c r="AA396" s="682">
        <f>Y396*Z396</f>
        <v>303177.59999999998</v>
      </c>
      <c r="AB396" s="397"/>
      <c r="AC396" s="398">
        <v>0</v>
      </c>
      <c r="AD396" s="505"/>
      <c r="AE396" s="505"/>
      <c r="AF396" s="500">
        <f>AA396+AD396+AE396</f>
        <v>303177.59999999998</v>
      </c>
      <c r="AG396" s="505" t="s">
        <v>1073</v>
      </c>
      <c r="AH396" s="505">
        <v>100</v>
      </c>
      <c r="AI396" s="505">
        <v>0</v>
      </c>
      <c r="AJ396" s="502" t="s">
        <v>1786</v>
      </c>
      <c r="AK396" s="502" t="s">
        <v>50</v>
      </c>
      <c r="AL396" s="401">
        <v>92010</v>
      </c>
      <c r="AM396" s="505" t="s">
        <v>52</v>
      </c>
      <c r="AN396" s="402"/>
      <c r="AO396" s="505" t="s">
        <v>1078</v>
      </c>
      <c r="AP396" s="399"/>
      <c r="AQ396" s="505" t="s">
        <v>37</v>
      </c>
      <c r="AR396" s="505"/>
      <c r="AS396" s="409"/>
      <c r="AT396" s="403"/>
      <c r="AU396" s="420"/>
      <c r="AV396" s="396"/>
      <c r="AW396" s="673">
        <f>U396</f>
        <v>0</v>
      </c>
      <c r="AX396" s="673" cm="1">
        <f t="array" ref="AX396">SUM(MID(0&amp;AW396,LARGE(INDEX(ISNUMBER(--MID(AW396,ROW($1:$8),1))*ROW($1:$8),),ROW($1:$8))+1,1)*10^ROW($1:$8)/10)</f>
        <v>0</v>
      </c>
      <c r="AY396" s="673" t="e">
        <f>VLOOKUP($AX396,'Item Master Data'!$A:$F,3,FALSE)</f>
        <v>#N/A</v>
      </c>
      <c r="AZ396" s="673" t="e">
        <f>VLOOKUP($AX396,'Item Master Data'!$A:$F,6,FALSE)</f>
        <v>#N/A</v>
      </c>
      <c r="BA396" s="673" t="e">
        <f>X396/BB396</f>
        <v>#N/A</v>
      </c>
      <c r="BB396" s="673" t="e">
        <f>VLOOKUP(AX396,'Item Master Data'!$A:$G,7,FALSE)</f>
        <v>#N/A</v>
      </c>
      <c r="BC396" s="673"/>
      <c r="BD396" s="673" t="e">
        <f>W396-AZ396</f>
        <v>#N/A</v>
      </c>
    </row>
    <row r="397" spans="1:56">
      <c r="A397" s="697"/>
      <c r="B397" s="697"/>
      <c r="C397" s="697"/>
      <c r="D397" s="676" t="s">
        <v>86</v>
      </c>
      <c r="E397" s="676"/>
      <c r="F397" s="505"/>
      <c r="G397" s="505">
        <v>2022</v>
      </c>
      <c r="H397" s="505">
        <v>9</v>
      </c>
      <c r="I397" s="676"/>
      <c r="J397" s="502"/>
      <c r="K397" s="406" t="s">
        <v>1773</v>
      </c>
      <c r="L397" s="505" t="s">
        <v>1717</v>
      </c>
      <c r="M397" s="502">
        <v>44595</v>
      </c>
      <c r="N397" s="502">
        <v>44809</v>
      </c>
      <c r="O397" s="502"/>
      <c r="P397" s="502"/>
      <c r="Q397" s="502"/>
      <c r="R397" s="502"/>
      <c r="S397" s="335" t="s">
        <v>88</v>
      </c>
      <c r="T397" s="505">
        <v>60</v>
      </c>
      <c r="U397" s="676"/>
      <c r="V397" s="505" t="s">
        <v>986</v>
      </c>
      <c r="W397" s="505">
        <v>360</v>
      </c>
      <c r="X397" s="404">
        <v>1664</v>
      </c>
      <c r="Y397" s="525">
        <f>W397*X397</f>
        <v>599040</v>
      </c>
      <c r="Z397" s="337">
        <v>0.53</v>
      </c>
      <c r="AA397" s="682">
        <f>Y397*Z397</f>
        <v>317491.20000000001</v>
      </c>
      <c r="AB397" s="397"/>
      <c r="AC397" s="398">
        <v>0</v>
      </c>
      <c r="AD397" s="446"/>
      <c r="AE397" s="399"/>
      <c r="AF397" s="500">
        <f>AA397+AD397+AE397</f>
        <v>317491.20000000001</v>
      </c>
      <c r="AG397" s="505" t="s">
        <v>1073</v>
      </c>
      <c r="AH397" s="505"/>
      <c r="AI397" s="505">
        <v>60</v>
      </c>
      <c r="AJ397" s="505" t="s">
        <v>1718</v>
      </c>
      <c r="AK397" s="505" t="s">
        <v>1149</v>
      </c>
      <c r="AL397" s="505">
        <v>92806</v>
      </c>
      <c r="AM397" s="505" t="s">
        <v>52</v>
      </c>
      <c r="AN397" s="505"/>
      <c r="AO397" s="505" t="s">
        <v>1078</v>
      </c>
      <c r="AP397" s="399" t="s">
        <v>92</v>
      </c>
      <c r="AQ397" s="399" t="s">
        <v>37</v>
      </c>
      <c r="AR397" s="399" t="s">
        <v>1222</v>
      </c>
      <c r="AS397" s="408"/>
      <c r="AT397" s="403" t="s">
        <v>1509</v>
      </c>
      <c r="AU397" s="420"/>
      <c r="AV397" s="396">
        <v>0.5</v>
      </c>
      <c r="AW397" s="673">
        <f>U397</f>
        <v>0</v>
      </c>
      <c r="AX397" s="673" cm="1">
        <f t="array" ref="AX397">SUM(MID(0&amp;AW397,LARGE(INDEX(ISNUMBER(--MID(AW397,ROW($1:$8),1))*ROW($1:$8),),ROW($1:$8))+1,1)*10^ROW($1:$8)/10)</f>
        <v>0</v>
      </c>
      <c r="AY397" s="673" t="e">
        <f>VLOOKUP($AX397,'Item Master Data'!$A:$F,3,FALSE)</f>
        <v>#N/A</v>
      </c>
      <c r="AZ397" s="673" t="e">
        <f>VLOOKUP($AX397,'Item Master Data'!$A:$F,6,FALSE)</f>
        <v>#N/A</v>
      </c>
      <c r="BA397" s="673" t="e">
        <f>X397/BB397</f>
        <v>#N/A</v>
      </c>
      <c r="BB397" s="673" t="e">
        <f>VLOOKUP(AX397,'Item Master Data'!$A:$G,7,FALSE)</f>
        <v>#N/A</v>
      </c>
      <c r="BC397" s="673"/>
      <c r="BD397" s="673" t="e">
        <f>W397-AZ397</f>
        <v>#N/A</v>
      </c>
    </row>
    <row r="398" spans="1:56">
      <c r="A398" s="697"/>
      <c r="B398" s="697"/>
      <c r="C398" s="697"/>
      <c r="D398" s="676" t="s">
        <v>86</v>
      </c>
      <c r="E398" s="676"/>
      <c r="F398" s="676"/>
      <c r="G398" s="505">
        <v>2022</v>
      </c>
      <c r="H398" s="335">
        <v>9</v>
      </c>
      <c r="I398" s="676"/>
      <c r="J398" s="336"/>
      <c r="K398" s="676" t="s">
        <v>1773</v>
      </c>
      <c r="L398" s="335" t="s">
        <v>1717</v>
      </c>
      <c r="M398" s="677">
        <v>44595</v>
      </c>
      <c r="N398" s="677">
        <v>44809</v>
      </c>
      <c r="O398" s="677"/>
      <c r="P398" s="336"/>
      <c r="Q398" s="336"/>
      <c r="R398" s="336"/>
      <c r="S398" s="335" t="s">
        <v>88</v>
      </c>
      <c r="T398" s="335">
        <v>60</v>
      </c>
      <c r="U398" s="676"/>
      <c r="V398" s="335" t="s">
        <v>973</v>
      </c>
      <c r="W398" s="676">
        <v>400</v>
      </c>
      <c r="X398" s="626">
        <v>1536</v>
      </c>
      <c r="Y398" s="525">
        <f>W398*X398</f>
        <v>614400</v>
      </c>
      <c r="Z398" s="337">
        <v>0.55000000000000004</v>
      </c>
      <c r="AA398" s="682">
        <f>Y398*Z398</f>
        <v>337920</v>
      </c>
      <c r="AB398" s="338"/>
      <c r="AC398" s="339">
        <v>0</v>
      </c>
      <c r="AD398" s="692"/>
      <c r="AE398" s="684"/>
      <c r="AF398" s="500">
        <f>AA398+AD398+AE398</f>
        <v>337920</v>
      </c>
      <c r="AG398" s="335" t="s">
        <v>1073</v>
      </c>
      <c r="AH398" s="335"/>
      <c r="AI398" s="676">
        <v>60</v>
      </c>
      <c r="AJ398" s="676" t="s">
        <v>1718</v>
      </c>
      <c r="AK398" s="676" t="s">
        <v>1149</v>
      </c>
      <c r="AL398" s="676">
        <v>92806</v>
      </c>
      <c r="AM398" s="335" t="s">
        <v>52</v>
      </c>
      <c r="AN398" s="676"/>
      <c r="AO398" s="335" t="s">
        <v>1078</v>
      </c>
      <c r="AP398" s="684" t="s">
        <v>92</v>
      </c>
      <c r="AQ398" s="684" t="s">
        <v>37</v>
      </c>
      <c r="AR398" s="684" t="s">
        <v>1222</v>
      </c>
      <c r="AS398" s="694"/>
      <c r="AT398" s="675" t="s">
        <v>1509</v>
      </c>
      <c r="AU398" s="675"/>
      <c r="AV398" s="680">
        <v>0.5</v>
      </c>
      <c r="AW398" s="673">
        <f>U398</f>
        <v>0</v>
      </c>
      <c r="AX398" s="673" cm="1">
        <f t="array" ref="AX398">SUM(MID(0&amp;AW398,LARGE(INDEX(ISNUMBER(--MID(AW398,ROW($1:$8),1))*ROW($1:$8),),ROW($1:$8))+1,1)*10^ROW($1:$8)/10)</f>
        <v>0</v>
      </c>
      <c r="AY398" s="673" t="e">
        <f>VLOOKUP($AX398,'Item Master Data'!$A:$F,3,FALSE)</f>
        <v>#N/A</v>
      </c>
      <c r="AZ398" s="673" t="e">
        <f>VLOOKUP($AX398,'Item Master Data'!$A:$F,6,FALSE)</f>
        <v>#N/A</v>
      </c>
      <c r="BA398" s="673" t="e">
        <f>X398/BB398</f>
        <v>#N/A</v>
      </c>
      <c r="BB398" s="673" t="e">
        <f>VLOOKUP(AX398,'Item Master Data'!$A:$G,7,FALSE)</f>
        <v>#N/A</v>
      </c>
      <c r="BC398" s="673"/>
      <c r="BD398" s="673" t="e">
        <f>W398-AZ398</f>
        <v>#N/A</v>
      </c>
    </row>
    <row r="399" spans="1:56">
      <c r="A399" s="697"/>
      <c r="B399" s="697"/>
      <c r="C399" s="697"/>
      <c r="D399" s="676" t="s">
        <v>86</v>
      </c>
      <c r="E399" s="676"/>
      <c r="F399" s="676"/>
      <c r="G399" s="505">
        <v>2022</v>
      </c>
      <c r="H399" s="676">
        <v>9</v>
      </c>
      <c r="I399" s="676"/>
      <c r="J399" s="677"/>
      <c r="K399" s="676" t="s">
        <v>1772</v>
      </c>
      <c r="L399" s="676" t="s">
        <v>1717</v>
      </c>
      <c r="M399" s="677">
        <v>44595</v>
      </c>
      <c r="N399" s="677">
        <v>44781</v>
      </c>
      <c r="O399" s="677">
        <v>44812</v>
      </c>
      <c r="P399" s="336"/>
      <c r="Q399" s="336"/>
      <c r="R399" s="336"/>
      <c r="S399" s="335" t="s">
        <v>88</v>
      </c>
      <c r="T399" s="335">
        <v>60</v>
      </c>
      <c r="U399" s="676"/>
      <c r="V399" s="335" t="s">
        <v>1231</v>
      </c>
      <c r="W399" s="676">
        <v>360</v>
      </c>
      <c r="X399" s="626">
        <v>832</v>
      </c>
      <c r="Y399" s="525">
        <f>W399*X399</f>
        <v>299520</v>
      </c>
      <c r="Z399" s="337">
        <v>0.83000000000000007</v>
      </c>
      <c r="AA399" s="682">
        <f>Y399*Z399</f>
        <v>248601.60000000003</v>
      </c>
      <c r="AB399" s="338"/>
      <c r="AC399" s="339">
        <v>0</v>
      </c>
      <c r="AD399" s="692"/>
      <c r="AE399" s="684"/>
      <c r="AF399" s="500">
        <f>AA399+AD399+AE399</f>
        <v>248601.60000000003</v>
      </c>
      <c r="AG399" s="335" t="s">
        <v>1073</v>
      </c>
      <c r="AH399" s="335"/>
      <c r="AI399" s="676">
        <v>60</v>
      </c>
      <c r="AJ399" s="676" t="s">
        <v>1718</v>
      </c>
      <c r="AK399" s="676" t="s">
        <v>1149</v>
      </c>
      <c r="AL399" s="676">
        <v>92806</v>
      </c>
      <c r="AM399" s="335" t="s">
        <v>52</v>
      </c>
      <c r="AN399" s="676"/>
      <c r="AO399" s="335" t="s">
        <v>1078</v>
      </c>
      <c r="AP399" s="684" t="s">
        <v>92</v>
      </c>
      <c r="AQ399" s="684" t="s">
        <v>37</v>
      </c>
      <c r="AR399" s="684" t="s">
        <v>1222</v>
      </c>
      <c r="AS399" s="694"/>
      <c r="AT399" s="675" t="s">
        <v>1509</v>
      </c>
      <c r="AU399" s="675"/>
      <c r="AV399" s="680">
        <v>0.5</v>
      </c>
      <c r="AW399" s="673">
        <f>U399</f>
        <v>0</v>
      </c>
      <c r="AX399" s="673" cm="1">
        <f t="array" ref="AX399">SUM(MID(0&amp;AW399,LARGE(INDEX(ISNUMBER(--MID(AW399,ROW($1:$8),1))*ROW($1:$8),),ROW($1:$8))+1,1)*10^ROW($1:$8)/10)</f>
        <v>0</v>
      </c>
      <c r="AY399" s="673" t="e">
        <f>VLOOKUP($AX399,'Item Master Data'!$A:$F,3,FALSE)</f>
        <v>#N/A</v>
      </c>
      <c r="AZ399" s="673" t="e">
        <f>VLOOKUP($AX399,'Item Master Data'!$A:$F,6,FALSE)</f>
        <v>#N/A</v>
      </c>
      <c r="BA399" s="673" t="e">
        <f>X399/BB399</f>
        <v>#N/A</v>
      </c>
      <c r="BB399" s="673" t="e">
        <f>VLOOKUP(AX399,'Item Master Data'!$A:$G,7,FALSE)</f>
        <v>#N/A</v>
      </c>
      <c r="BC399" s="673"/>
      <c r="BD399" s="673" t="e">
        <f>W399-AZ399</f>
        <v>#N/A</v>
      </c>
    </row>
    <row r="400" spans="1:56">
      <c r="A400" s="697"/>
      <c r="B400" s="558">
        <v>44642</v>
      </c>
      <c r="C400" s="558">
        <v>44642</v>
      </c>
      <c r="D400" s="687" t="s">
        <v>86</v>
      </c>
      <c r="E400" s="676" t="s">
        <v>1759</v>
      </c>
      <c r="F400" s="688"/>
      <c r="G400" s="505">
        <v>2022</v>
      </c>
      <c r="H400" s="676">
        <v>9</v>
      </c>
      <c r="I400" s="676"/>
      <c r="J400" s="336"/>
      <c r="K400" s="676" t="s">
        <v>1782</v>
      </c>
      <c r="L400" s="676" t="s">
        <v>1717</v>
      </c>
      <c r="M400" s="677">
        <v>44641</v>
      </c>
      <c r="N400" s="677">
        <v>44809</v>
      </c>
      <c r="O400" s="677"/>
      <c r="P400" s="336"/>
      <c r="Q400" s="336"/>
      <c r="R400" s="336"/>
      <c r="S400" s="335" t="s">
        <v>88</v>
      </c>
      <c r="T400" s="335">
        <v>72</v>
      </c>
      <c r="U400" s="688"/>
      <c r="V400" s="335" t="s">
        <v>1114</v>
      </c>
      <c r="W400" s="676">
        <v>485</v>
      </c>
      <c r="X400" s="626">
        <v>638</v>
      </c>
      <c r="Y400" s="525">
        <f>W400*X400</f>
        <v>309430</v>
      </c>
      <c r="Z400" s="337">
        <v>0.50501030927835056</v>
      </c>
      <c r="AA400" s="682">
        <f>Y400*Z400</f>
        <v>156265.34000000003</v>
      </c>
      <c r="AB400" s="338"/>
      <c r="AC400" s="339">
        <v>0</v>
      </c>
      <c r="AD400" s="676"/>
      <c r="AE400" s="676"/>
      <c r="AF400" s="500">
        <f>AA400+AD400+AE400</f>
        <v>156265.34000000003</v>
      </c>
      <c r="AG400" s="335" t="s">
        <v>1073</v>
      </c>
      <c r="AH400" s="335"/>
      <c r="AI400" s="676">
        <v>60</v>
      </c>
      <c r="AJ400" s="677" t="s">
        <v>1718</v>
      </c>
      <c r="AK400" s="677" t="s">
        <v>50</v>
      </c>
      <c r="AL400" s="685" t="s">
        <v>1753</v>
      </c>
      <c r="AM400" s="335" t="s">
        <v>52</v>
      </c>
      <c r="AN400" s="518" t="s">
        <v>50</v>
      </c>
      <c r="AO400" s="335" t="s">
        <v>1078</v>
      </c>
      <c r="AP400" s="684" t="s">
        <v>38</v>
      </c>
      <c r="AQ400" s="676" t="s">
        <v>37</v>
      </c>
      <c r="AR400" s="676"/>
      <c r="AS400" s="521"/>
      <c r="AT400" s="675" t="s">
        <v>1077</v>
      </c>
      <c r="AU400" s="675"/>
      <c r="AV400" s="680">
        <v>0.52</v>
      </c>
      <c r="AW400" s="673">
        <f>U400</f>
        <v>0</v>
      </c>
      <c r="AX400" s="673" cm="1">
        <f t="array" ref="AX400">SUM(MID(0&amp;AW400,LARGE(INDEX(ISNUMBER(--MID(AW400,ROW($1:$8),1))*ROW($1:$8),),ROW($1:$8))+1,1)*10^ROW($1:$8)/10)</f>
        <v>0</v>
      </c>
      <c r="AY400" s="673" t="e">
        <f>VLOOKUP($AX400,'Item Master Data'!$A:$F,3,FALSE)</f>
        <v>#N/A</v>
      </c>
      <c r="AZ400" s="673" t="e">
        <f>VLOOKUP($AX400,'Item Master Data'!$A:$F,6,FALSE)</f>
        <v>#N/A</v>
      </c>
      <c r="BA400" s="673" t="e">
        <f>X400/BB400</f>
        <v>#N/A</v>
      </c>
      <c r="BB400" s="673" t="e">
        <f>VLOOKUP(AX400,'Item Master Data'!$A:$G,7,FALSE)</f>
        <v>#N/A</v>
      </c>
      <c r="BC400" s="673"/>
      <c r="BD400" s="673" t="e">
        <f>W400-AZ400</f>
        <v>#N/A</v>
      </c>
    </row>
    <row r="401" spans="1:56">
      <c r="A401" s="697"/>
      <c r="B401" s="558">
        <v>44628</v>
      </c>
      <c r="C401" s="558">
        <v>44628</v>
      </c>
      <c r="D401" s="687" t="s">
        <v>86</v>
      </c>
      <c r="E401" s="676"/>
      <c r="F401" s="688"/>
      <c r="G401" s="505">
        <v>2022</v>
      </c>
      <c r="H401" s="676">
        <v>9</v>
      </c>
      <c r="I401" s="676"/>
      <c r="J401" s="336"/>
      <c r="K401" s="676" t="s">
        <v>1837</v>
      </c>
      <c r="L401" s="676" t="s">
        <v>1829</v>
      </c>
      <c r="M401" s="677">
        <v>44568</v>
      </c>
      <c r="N401" s="677">
        <v>44805</v>
      </c>
      <c r="O401" s="677"/>
      <c r="P401" s="336"/>
      <c r="Q401" s="336"/>
      <c r="R401" s="336"/>
      <c r="S401" s="335" t="s">
        <v>1712</v>
      </c>
      <c r="T401" s="335">
        <v>60</v>
      </c>
      <c r="U401" s="688">
        <v>49401139</v>
      </c>
      <c r="V401" s="335" t="s">
        <v>1231</v>
      </c>
      <c r="W401" s="676">
        <v>360</v>
      </c>
      <c r="X401" s="626">
        <v>676</v>
      </c>
      <c r="Y401" s="525">
        <f>W401*X401</f>
        <v>243360</v>
      </c>
      <c r="Z401" s="337">
        <v>0.83000000000000007</v>
      </c>
      <c r="AA401" s="682">
        <f>Y401*Z401</f>
        <v>201988.80000000002</v>
      </c>
      <c r="AB401" s="682"/>
      <c r="AC401" s="339">
        <v>0</v>
      </c>
      <c r="AD401" s="676"/>
      <c r="AE401" s="676"/>
      <c r="AF401" s="500">
        <f>AA401+AD401+AE401</f>
        <v>201988.80000000002</v>
      </c>
      <c r="AG401" s="335" t="s">
        <v>1073</v>
      </c>
      <c r="AH401" s="676"/>
      <c r="AI401" s="676">
        <v>60</v>
      </c>
      <c r="AJ401" s="677" t="s">
        <v>1830</v>
      </c>
      <c r="AK401" s="677" t="s">
        <v>50</v>
      </c>
      <c r="AL401" s="685">
        <v>91311</v>
      </c>
      <c r="AM401" s="335" t="s">
        <v>52</v>
      </c>
      <c r="AN401" s="518" t="s">
        <v>1076</v>
      </c>
      <c r="AO401" s="335" t="s">
        <v>1078</v>
      </c>
      <c r="AP401" s="684"/>
      <c r="AQ401" s="676" t="s">
        <v>37</v>
      </c>
      <c r="AR401" s="676"/>
      <c r="AS401" s="521"/>
      <c r="AT401" s="675"/>
      <c r="AU401" s="412"/>
      <c r="AV401" s="680">
        <v>0.72</v>
      </c>
      <c r="AW401" s="673">
        <f>U401</f>
        <v>49401139</v>
      </c>
      <c r="AX401" s="673" cm="1">
        <f t="array" ref="AX401">SUM(MID(0&amp;AW401,LARGE(INDEX(ISNUMBER(--MID(AW401,ROW($1:$8),1))*ROW($1:$8),),ROW($1:$8))+1,1)*10^ROW($1:$8)/10)</f>
        <v>49401139</v>
      </c>
      <c r="AY401" s="673" t="str">
        <f>VLOOKUP($AX401,'Item Master Data'!$A:$F,3,FALSE)</f>
        <v>Q.PEAK DUO BLK ML G10.a+</v>
      </c>
      <c r="AZ401" s="673">
        <f>VLOOKUP($AX401,'Item Master Data'!$A:$F,6,FALSE)</f>
        <v>395</v>
      </c>
      <c r="BA401" s="673">
        <f>X401/BB401</f>
        <v>21.125</v>
      </c>
      <c r="BB401" s="673">
        <f>VLOOKUP(AX401,'Item Master Data'!$A:$G,7,FALSE)</f>
        <v>32</v>
      </c>
      <c r="BC401" s="673"/>
      <c r="BD401" s="673">
        <f>W401-AZ401</f>
        <v>-35</v>
      </c>
    </row>
    <row r="402" spans="1:56">
      <c r="A402" s="697"/>
      <c r="B402" s="558">
        <v>44589</v>
      </c>
      <c r="C402" s="558">
        <v>44589</v>
      </c>
      <c r="D402" s="687" t="s">
        <v>86</v>
      </c>
      <c r="E402" s="676"/>
      <c r="F402" s="688" t="s">
        <v>87</v>
      </c>
      <c r="G402" s="505">
        <v>2022</v>
      </c>
      <c r="H402" s="676">
        <v>9</v>
      </c>
      <c r="I402" s="676"/>
      <c r="J402" s="677"/>
      <c r="K402" s="676" t="s">
        <v>1970</v>
      </c>
      <c r="L402" s="676" t="s">
        <v>1873</v>
      </c>
      <c r="M402" s="677">
        <v>44924</v>
      </c>
      <c r="N402" s="677">
        <v>44833</v>
      </c>
      <c r="O402" s="677"/>
      <c r="P402" s="336"/>
      <c r="Q402" s="336"/>
      <c r="R402" s="336"/>
      <c r="S402" s="335" t="s">
        <v>88</v>
      </c>
      <c r="T402" s="335">
        <v>72</v>
      </c>
      <c r="U402" s="688">
        <v>49303156</v>
      </c>
      <c r="V402" s="335" t="s">
        <v>1072</v>
      </c>
      <c r="W402" s="676">
        <v>480</v>
      </c>
      <c r="X402" s="626">
        <v>638</v>
      </c>
      <c r="Y402" s="525">
        <f>W402*X402</f>
        <v>306240</v>
      </c>
      <c r="Z402" s="337">
        <v>0.47</v>
      </c>
      <c r="AA402" s="682">
        <f>Y402*Z402</f>
        <v>143932.79999999999</v>
      </c>
      <c r="AB402" s="682"/>
      <c r="AC402" s="339">
        <v>0</v>
      </c>
      <c r="AD402" s="676"/>
      <c r="AE402" s="676"/>
      <c r="AF402" s="500">
        <f>AA402+AD402+AE402</f>
        <v>143932.79999999999</v>
      </c>
      <c r="AG402" s="335" t="s">
        <v>1073</v>
      </c>
      <c r="AH402" s="676"/>
      <c r="AI402" s="676">
        <v>60</v>
      </c>
      <c r="AJ402" s="677" t="s">
        <v>1891</v>
      </c>
      <c r="AK402" s="677" t="s">
        <v>50</v>
      </c>
      <c r="AL402" s="685">
        <v>93703</v>
      </c>
      <c r="AM402" s="335" t="s">
        <v>52</v>
      </c>
      <c r="AN402" s="518" t="s">
        <v>1719</v>
      </c>
      <c r="AO402" s="335" t="s">
        <v>1078</v>
      </c>
      <c r="AP402" s="684"/>
      <c r="AQ402" s="676" t="s">
        <v>1090</v>
      </c>
      <c r="AR402" s="676"/>
      <c r="AS402" s="521"/>
      <c r="AT402" s="675" t="s">
        <v>1509</v>
      </c>
      <c r="AU402" s="675"/>
      <c r="AV402" s="680"/>
      <c r="AW402" s="673">
        <f>U402</f>
        <v>49303156</v>
      </c>
      <c r="AX402" s="673" cm="1">
        <f t="array" ref="AX402">SUM(MID(0&amp;AW402,LARGE(INDEX(ISNUMBER(--MID(AW402,ROW($1:$8),1))*ROW($1:$8),),ROW($1:$8))+1,1)*10^ROW($1:$8)/10)</f>
        <v>49303156</v>
      </c>
      <c r="AY402" s="673" t="str">
        <f>VLOOKUP($AX402,'Item Master Data'!$A:$F,3,FALSE)</f>
        <v>Q.PEAK DUO XL G10 BFG</v>
      </c>
      <c r="AZ402" s="673">
        <f>VLOOKUP($AX402,'Item Master Data'!$A:$F,6,FALSE)</f>
        <v>480</v>
      </c>
      <c r="BA402" s="673">
        <f>X402/BB402</f>
        <v>22</v>
      </c>
      <c r="BB402" s="673">
        <f>VLOOKUP(AX402,'Item Master Data'!$A:$G,7,FALSE)</f>
        <v>29</v>
      </c>
      <c r="BC402" s="673"/>
      <c r="BD402" s="673">
        <f>W402-AZ402</f>
        <v>0</v>
      </c>
    </row>
    <row r="403" spans="1:56">
      <c r="A403" s="697"/>
      <c r="B403" s="558">
        <v>44635</v>
      </c>
      <c r="C403" s="558">
        <v>44636</v>
      </c>
      <c r="D403" s="687" t="s">
        <v>86</v>
      </c>
      <c r="E403" s="676"/>
      <c r="F403" s="688"/>
      <c r="G403" s="505">
        <v>2022</v>
      </c>
      <c r="H403" s="676">
        <v>9</v>
      </c>
      <c r="I403" s="676"/>
      <c r="J403" s="677"/>
      <c r="K403" s="676" t="s">
        <v>1971</v>
      </c>
      <c r="L403" s="676" t="s">
        <v>1873</v>
      </c>
      <c r="M403" s="336">
        <v>44587</v>
      </c>
      <c r="N403" s="336">
        <v>44830</v>
      </c>
      <c r="O403" s="336"/>
      <c r="P403" s="336"/>
      <c r="Q403" s="336"/>
      <c r="R403" s="336"/>
      <c r="S403" s="335" t="s">
        <v>1712</v>
      </c>
      <c r="T403" s="335">
        <v>60</v>
      </c>
      <c r="U403" s="688"/>
      <c r="V403" s="335" t="s">
        <v>986</v>
      </c>
      <c r="W403" s="676">
        <v>360</v>
      </c>
      <c r="X403" s="626">
        <v>1664</v>
      </c>
      <c r="Y403" s="525">
        <f>W403*X403</f>
        <v>599040</v>
      </c>
      <c r="Z403" s="337">
        <v>0.5</v>
      </c>
      <c r="AA403" s="682">
        <f>Y403*Z403</f>
        <v>299520</v>
      </c>
      <c r="AB403" s="682"/>
      <c r="AC403" s="339">
        <v>0</v>
      </c>
      <c r="AD403" s="676"/>
      <c r="AE403" s="676"/>
      <c r="AF403" s="500">
        <f>AA403+AD403+AE403</f>
        <v>299520</v>
      </c>
      <c r="AG403" s="335" t="s">
        <v>1073</v>
      </c>
      <c r="AH403" s="676"/>
      <c r="AI403" s="335">
        <v>60</v>
      </c>
      <c r="AJ403" s="677" t="s">
        <v>1891</v>
      </c>
      <c r="AK403" s="677" t="s">
        <v>50</v>
      </c>
      <c r="AL403" s="685" t="s">
        <v>1892</v>
      </c>
      <c r="AM403" s="335" t="s">
        <v>52</v>
      </c>
      <c r="AN403" s="518"/>
      <c r="AO403" s="335" t="s">
        <v>1078</v>
      </c>
      <c r="AP403" s="684"/>
      <c r="AQ403" s="676" t="s">
        <v>37</v>
      </c>
      <c r="AR403" s="335" t="s">
        <v>1222</v>
      </c>
      <c r="AS403" s="521"/>
      <c r="AT403" s="675" t="s">
        <v>1509</v>
      </c>
      <c r="AU403" s="675"/>
      <c r="AV403" s="680">
        <v>0.5</v>
      </c>
      <c r="AW403" s="673">
        <f>U403</f>
        <v>0</v>
      </c>
      <c r="AX403" s="673" cm="1">
        <f t="array" ref="AX403">SUM(MID(0&amp;AW403,LARGE(INDEX(ISNUMBER(--MID(AW403,ROW($1:$8),1))*ROW($1:$8),),ROW($1:$8))+1,1)*10^ROW($1:$8)/10)</f>
        <v>0</v>
      </c>
      <c r="AY403" s="673" t="e">
        <f>VLOOKUP($AX403,'Item Master Data'!$A:$F,3,FALSE)</f>
        <v>#N/A</v>
      </c>
      <c r="AZ403" s="673" t="e">
        <f>VLOOKUP($AX403,'Item Master Data'!$A:$F,6,FALSE)</f>
        <v>#N/A</v>
      </c>
      <c r="BA403" s="673" t="e">
        <f>X403/BB403</f>
        <v>#N/A</v>
      </c>
      <c r="BB403" s="673" t="e">
        <f>VLOOKUP(AX403,'Item Master Data'!$A:$G,7,FALSE)</f>
        <v>#N/A</v>
      </c>
      <c r="BC403" s="673"/>
      <c r="BD403" s="673" t="e">
        <f>W403-AZ403</f>
        <v>#N/A</v>
      </c>
    </row>
    <row r="404" spans="1:56">
      <c r="A404" s="697"/>
      <c r="B404" s="558"/>
      <c r="C404" s="558"/>
      <c r="D404" s="687" t="s">
        <v>86</v>
      </c>
      <c r="E404" s="676"/>
      <c r="F404" s="688"/>
      <c r="G404" s="505">
        <v>2022</v>
      </c>
      <c r="H404" s="676">
        <v>9</v>
      </c>
      <c r="I404" s="676"/>
      <c r="J404" s="677"/>
      <c r="K404" s="676" t="s">
        <v>2058</v>
      </c>
      <c r="L404" s="676" t="s">
        <v>1909</v>
      </c>
      <c r="M404" s="336">
        <v>44586</v>
      </c>
      <c r="N404" s="336">
        <v>44805</v>
      </c>
      <c r="O404" s="336"/>
      <c r="P404" s="336"/>
      <c r="Q404" s="336"/>
      <c r="R404" s="336"/>
      <c r="S404" s="335" t="s">
        <v>1712</v>
      </c>
      <c r="T404" s="335">
        <v>72</v>
      </c>
      <c r="U404" s="688" t="s">
        <v>1113</v>
      </c>
      <c r="V404" s="335" t="s">
        <v>1114</v>
      </c>
      <c r="W404" s="676">
        <v>485</v>
      </c>
      <c r="X404" s="626">
        <v>638</v>
      </c>
      <c r="Y404" s="525">
        <f>W404*X404</f>
        <v>309430</v>
      </c>
      <c r="Z404" s="337">
        <v>0.49501030927835055</v>
      </c>
      <c r="AA404" s="682">
        <f>Y404*Z404</f>
        <v>153171.04</v>
      </c>
      <c r="AB404" s="682"/>
      <c r="AC404" s="339">
        <v>0</v>
      </c>
      <c r="AD404" s="676"/>
      <c r="AE404" s="676"/>
      <c r="AF404" s="500">
        <f>AA404+AD404+AE404</f>
        <v>153171.04</v>
      </c>
      <c r="AG404" s="335" t="s">
        <v>1073</v>
      </c>
      <c r="AH404" s="676"/>
      <c r="AI404" s="335">
        <v>60</v>
      </c>
      <c r="AJ404" s="677" t="s">
        <v>2059</v>
      </c>
      <c r="AK404" s="677" t="s">
        <v>50</v>
      </c>
      <c r="AL404" s="685">
        <v>90221</v>
      </c>
      <c r="AM404" s="335" t="s">
        <v>52</v>
      </c>
      <c r="AN404" s="518"/>
      <c r="AO404" s="335" t="s">
        <v>1078</v>
      </c>
      <c r="AP404" s="684"/>
      <c r="AQ404" s="676" t="s">
        <v>37</v>
      </c>
      <c r="AR404" s="335"/>
      <c r="AS404" s="521"/>
      <c r="AT404" s="675"/>
      <c r="AU404" s="675"/>
      <c r="AV404" s="680"/>
      <c r="AW404" s="673" t="str">
        <f>U404</f>
        <v>TBD</v>
      </c>
      <c r="AX404" s="673" cm="1">
        <f t="array" ref="AX404">SUM(MID(0&amp;AW404,LARGE(INDEX(ISNUMBER(--MID(AW404,ROW($1:$8),1))*ROW($1:$8),),ROW($1:$8))+1,1)*10^ROW($1:$8)/10)</f>
        <v>0</v>
      </c>
      <c r="AY404" s="673" t="e">
        <f>VLOOKUP($AX404,'Item Master Data'!$A:$F,3,FALSE)</f>
        <v>#N/A</v>
      </c>
      <c r="AZ404" s="673" t="e">
        <f>VLOOKUP($AX404,'Item Master Data'!$A:$F,6,FALSE)</f>
        <v>#N/A</v>
      </c>
      <c r="BA404" s="673" t="e">
        <f>X404/BB404</f>
        <v>#N/A</v>
      </c>
      <c r="BB404" s="673" t="e">
        <f>VLOOKUP(AX404,'Item Master Data'!$A:$G,7,FALSE)</f>
        <v>#N/A</v>
      </c>
      <c r="BC404" s="673"/>
      <c r="BD404" s="673" t="e">
        <f>W404-AZ404</f>
        <v>#N/A</v>
      </c>
    </row>
    <row r="405" spans="1:56">
      <c r="A405" s="697"/>
      <c r="B405" s="558">
        <v>44617</v>
      </c>
      <c r="C405" s="558">
        <v>44616</v>
      </c>
      <c r="D405" s="687" t="s">
        <v>86</v>
      </c>
      <c r="E405" s="676"/>
      <c r="F405" s="688"/>
      <c r="G405" s="505">
        <v>2022</v>
      </c>
      <c r="H405" s="676">
        <v>9</v>
      </c>
      <c r="I405" s="676"/>
      <c r="J405" s="677"/>
      <c r="K405" s="676" t="s">
        <v>2175</v>
      </c>
      <c r="L405" s="676" t="s">
        <v>1989</v>
      </c>
      <c r="M405" s="336">
        <v>44589</v>
      </c>
      <c r="N405" s="336">
        <v>44809</v>
      </c>
      <c r="O405" s="336"/>
      <c r="P405" s="336"/>
      <c r="Q405" s="336"/>
      <c r="R405" s="336"/>
      <c r="S405" s="335" t="s">
        <v>1729</v>
      </c>
      <c r="T405" s="335">
        <v>60</v>
      </c>
      <c r="U405" s="688"/>
      <c r="V405" s="335" t="s">
        <v>986</v>
      </c>
      <c r="W405" s="676">
        <v>360</v>
      </c>
      <c r="X405" s="626">
        <v>4160</v>
      </c>
      <c r="Y405" s="525">
        <f>W405*X405</f>
        <v>1497600</v>
      </c>
      <c r="Z405" s="337">
        <v>0.53</v>
      </c>
      <c r="AA405" s="682">
        <f>Y405*Z405</f>
        <v>793728</v>
      </c>
      <c r="AB405" s="682"/>
      <c r="AC405" s="339">
        <v>0</v>
      </c>
      <c r="AD405" s="676"/>
      <c r="AE405" s="676"/>
      <c r="AF405" s="500">
        <f>AA405+AD405+AE405</f>
        <v>793728</v>
      </c>
      <c r="AG405" s="335" t="s">
        <v>1073</v>
      </c>
      <c r="AH405" s="676"/>
      <c r="AI405" s="335">
        <v>60</v>
      </c>
      <c r="AJ405" s="677" t="s">
        <v>1821</v>
      </c>
      <c r="AK405" s="677" t="s">
        <v>50</v>
      </c>
      <c r="AL405" s="685">
        <v>95834</v>
      </c>
      <c r="AM405" s="335" t="s">
        <v>52</v>
      </c>
      <c r="AN405" s="518" t="s">
        <v>1076</v>
      </c>
      <c r="AO405" s="335" t="s">
        <v>1078</v>
      </c>
      <c r="AP405" s="684"/>
      <c r="AQ405" s="676" t="s">
        <v>37</v>
      </c>
      <c r="AR405" s="335"/>
      <c r="AS405" s="521"/>
      <c r="AT405" s="675"/>
      <c r="AU405" s="412"/>
      <c r="AV405" s="680">
        <v>0.5</v>
      </c>
      <c r="AW405" s="673">
        <f>U405</f>
        <v>0</v>
      </c>
      <c r="AX405" s="673" cm="1">
        <f t="array" ref="AX405">SUM(MID(0&amp;AW405,LARGE(INDEX(ISNUMBER(--MID(AW405,ROW($1:$8),1))*ROW($1:$8),),ROW($1:$8))+1,1)*10^ROW($1:$8)/10)</f>
        <v>0</v>
      </c>
      <c r="AY405" s="673" t="e">
        <f>VLOOKUP($AX405,'Item Master Data'!$A:$F,3,FALSE)</f>
        <v>#N/A</v>
      </c>
      <c r="AZ405" s="673" t="e">
        <f>VLOOKUP($AX405,'Item Master Data'!$A:$F,6,FALSE)</f>
        <v>#N/A</v>
      </c>
      <c r="BA405" s="673" t="e">
        <f>X405/BB405</f>
        <v>#N/A</v>
      </c>
      <c r="BB405" s="673" t="e">
        <f>VLOOKUP(AX405,'Item Master Data'!$A:$G,7,FALSE)</f>
        <v>#N/A</v>
      </c>
      <c r="BC405" s="673"/>
      <c r="BD405" s="673" t="e">
        <f>W405-AZ405</f>
        <v>#N/A</v>
      </c>
    </row>
    <row r="406" spans="1:56">
      <c r="A406" s="697"/>
      <c r="B406" s="558">
        <v>44617</v>
      </c>
      <c r="C406" s="558">
        <v>44616</v>
      </c>
      <c r="D406" s="687" t="s">
        <v>86</v>
      </c>
      <c r="E406" s="676"/>
      <c r="F406" s="688"/>
      <c r="G406" s="505">
        <v>2022</v>
      </c>
      <c r="H406" s="676">
        <v>9</v>
      </c>
      <c r="I406" s="676"/>
      <c r="J406" s="336"/>
      <c r="K406" s="335" t="s">
        <v>2175</v>
      </c>
      <c r="L406" s="335" t="s">
        <v>1989</v>
      </c>
      <c r="M406" s="336">
        <v>44589</v>
      </c>
      <c r="N406" s="336">
        <v>44809</v>
      </c>
      <c r="O406" s="336"/>
      <c r="P406" s="677"/>
      <c r="Q406" s="336"/>
      <c r="R406" s="336"/>
      <c r="S406" s="335" t="s">
        <v>1729</v>
      </c>
      <c r="T406" s="335">
        <v>60</v>
      </c>
      <c r="U406" s="688"/>
      <c r="V406" s="676" t="s">
        <v>973</v>
      </c>
      <c r="W406" s="676">
        <v>400</v>
      </c>
      <c r="X406" s="626">
        <v>6144</v>
      </c>
      <c r="Y406" s="525">
        <f>W406*X406</f>
        <v>2457600</v>
      </c>
      <c r="Z406" s="337">
        <v>0.55000000000000004</v>
      </c>
      <c r="AA406" s="682">
        <f>Y406*Z406</f>
        <v>1351680</v>
      </c>
      <c r="AB406" s="338"/>
      <c r="AC406" s="339">
        <v>0</v>
      </c>
      <c r="AD406" s="676"/>
      <c r="AE406" s="676"/>
      <c r="AF406" s="500">
        <f>AA406+AD406+AE406</f>
        <v>1351680</v>
      </c>
      <c r="AG406" s="335" t="s">
        <v>1073</v>
      </c>
      <c r="AH406" s="335"/>
      <c r="AI406" s="335">
        <v>60</v>
      </c>
      <c r="AJ406" s="677" t="s">
        <v>1821</v>
      </c>
      <c r="AK406" s="677" t="s">
        <v>50</v>
      </c>
      <c r="AL406" s="685">
        <v>95834</v>
      </c>
      <c r="AM406" s="335" t="s">
        <v>52</v>
      </c>
      <c r="AN406" s="518" t="s">
        <v>1076</v>
      </c>
      <c r="AO406" s="335" t="s">
        <v>1078</v>
      </c>
      <c r="AP406" s="684"/>
      <c r="AQ406" s="676" t="s">
        <v>37</v>
      </c>
      <c r="AR406" s="335"/>
      <c r="AS406" s="521"/>
      <c r="AT406" s="675"/>
      <c r="AU406" s="675"/>
      <c r="AV406" s="680">
        <v>0.5</v>
      </c>
      <c r="AW406" s="673">
        <f>U406</f>
        <v>0</v>
      </c>
      <c r="AX406" s="673" cm="1">
        <f t="array" ref="AX406">SUM(MID(0&amp;AW406,LARGE(INDEX(ISNUMBER(--MID(AW406,ROW($1:$8),1))*ROW($1:$8),),ROW($1:$8))+1,1)*10^ROW($1:$8)/10)</f>
        <v>0</v>
      </c>
      <c r="AY406" s="673" t="e">
        <f>VLOOKUP($AX406,'Item Master Data'!$A:$F,3,FALSE)</f>
        <v>#N/A</v>
      </c>
      <c r="AZ406" s="673" t="e">
        <f>VLOOKUP($AX406,'Item Master Data'!$A:$F,6,FALSE)</f>
        <v>#N/A</v>
      </c>
      <c r="BA406" s="673" t="e">
        <f>X406/BB406</f>
        <v>#N/A</v>
      </c>
      <c r="BB406" s="673" t="e">
        <f>VLOOKUP(AX406,'Item Master Data'!$A:$G,7,FALSE)</f>
        <v>#N/A</v>
      </c>
      <c r="BC406" s="673"/>
      <c r="BD406" s="673" t="e">
        <f>W406-AZ406</f>
        <v>#N/A</v>
      </c>
    </row>
    <row r="407" spans="1:56">
      <c r="A407" s="697"/>
      <c r="B407" s="558">
        <v>44635</v>
      </c>
      <c r="C407" s="558">
        <v>44616</v>
      </c>
      <c r="D407" s="687" t="s">
        <v>86</v>
      </c>
      <c r="E407" s="688" t="s">
        <v>1500</v>
      </c>
      <c r="F407" s="688"/>
      <c r="G407" s="505">
        <v>2022</v>
      </c>
      <c r="H407" s="505">
        <v>9</v>
      </c>
      <c r="I407" s="676"/>
      <c r="J407" s="677"/>
      <c r="K407" s="676" t="s">
        <v>2184</v>
      </c>
      <c r="L407" s="676" t="s">
        <v>1989</v>
      </c>
      <c r="M407" s="336">
        <v>44631</v>
      </c>
      <c r="N407" s="336">
        <v>44823</v>
      </c>
      <c r="O407" s="336"/>
      <c r="P407" s="677"/>
      <c r="Q407" s="336"/>
      <c r="R407" s="336"/>
      <c r="S407" s="335" t="s">
        <v>1729</v>
      </c>
      <c r="T407" s="335">
        <v>72</v>
      </c>
      <c r="U407" s="688" t="s">
        <v>2182</v>
      </c>
      <c r="V407" s="335" t="s">
        <v>2069</v>
      </c>
      <c r="W407" s="676">
        <v>475</v>
      </c>
      <c r="X407" s="626">
        <v>600</v>
      </c>
      <c r="Y407" s="525">
        <f>W407*X407</f>
        <v>285000</v>
      </c>
      <c r="Z407" s="337">
        <v>0.5</v>
      </c>
      <c r="AA407" s="682">
        <f>Y407*Z407</f>
        <v>142500</v>
      </c>
      <c r="AB407" s="338"/>
      <c r="AC407" s="339">
        <v>0</v>
      </c>
      <c r="AD407" s="676"/>
      <c r="AE407" s="676"/>
      <c r="AF407" s="500">
        <f>AA407+AD407+AE407</f>
        <v>142500</v>
      </c>
      <c r="AG407" s="335" t="s">
        <v>1073</v>
      </c>
      <c r="AH407" s="335"/>
      <c r="AI407" s="335">
        <v>60</v>
      </c>
      <c r="AJ407" s="677" t="s">
        <v>1821</v>
      </c>
      <c r="AK407" s="677" t="s">
        <v>50</v>
      </c>
      <c r="AL407" s="685">
        <v>95834</v>
      </c>
      <c r="AM407" s="335" t="s">
        <v>52</v>
      </c>
      <c r="AN407" s="518" t="s">
        <v>1076</v>
      </c>
      <c r="AO407" s="335" t="s">
        <v>1078</v>
      </c>
      <c r="AP407" s="684"/>
      <c r="AQ407" s="676" t="s">
        <v>37</v>
      </c>
      <c r="AR407" s="335"/>
      <c r="AS407" s="521"/>
      <c r="AT407" s="675"/>
      <c r="AU407" s="412"/>
      <c r="AV407" s="680">
        <v>0.5</v>
      </c>
      <c r="AW407" s="673" t="str">
        <f>U407</f>
        <v>CYB MODS</v>
      </c>
      <c r="AX407" s="673" cm="1">
        <f t="array" ref="AX407">SUM(MID(0&amp;AW407,LARGE(INDEX(ISNUMBER(--MID(AW407,ROW($1:$8),1))*ROW($1:$8),),ROW($1:$8))+1,1)*10^ROW($1:$8)/10)</f>
        <v>0</v>
      </c>
      <c r="AY407" s="673" t="e">
        <f>VLOOKUP($AX407,'Item Master Data'!$A:$F,3,FALSE)</f>
        <v>#N/A</v>
      </c>
      <c r="AZ407" s="673" t="e">
        <f>VLOOKUP($AX407,'Item Master Data'!$A:$F,6,FALSE)</f>
        <v>#N/A</v>
      </c>
      <c r="BA407" s="673" t="e">
        <f>X407/BB407</f>
        <v>#N/A</v>
      </c>
      <c r="BB407" s="673" t="e">
        <f>VLOOKUP(AX407,'Item Master Data'!$A:$G,7,FALSE)</f>
        <v>#N/A</v>
      </c>
      <c r="BC407" s="673"/>
      <c r="BD407" s="673" t="e">
        <f>W407-AZ407</f>
        <v>#N/A</v>
      </c>
    </row>
    <row r="408" spans="1:56">
      <c r="A408" s="697"/>
      <c r="B408" s="558">
        <v>44607</v>
      </c>
      <c r="C408" s="558">
        <v>44607</v>
      </c>
      <c r="D408" s="687" t="s">
        <v>86</v>
      </c>
      <c r="E408" s="676"/>
      <c r="F408" s="688" t="s">
        <v>87</v>
      </c>
      <c r="G408" s="505">
        <v>2022</v>
      </c>
      <c r="H408" s="505">
        <v>9</v>
      </c>
      <c r="I408" s="676"/>
      <c r="J408" s="336"/>
      <c r="K408" s="676" t="s">
        <v>2213</v>
      </c>
      <c r="L408" s="335" t="s">
        <v>1723</v>
      </c>
      <c r="M408" s="677">
        <v>44596</v>
      </c>
      <c r="N408" s="677">
        <v>44805</v>
      </c>
      <c r="O408" s="677"/>
      <c r="P408" s="677"/>
      <c r="Q408" s="336"/>
      <c r="R408" s="336"/>
      <c r="S408" s="335" t="s">
        <v>88</v>
      </c>
      <c r="T408" s="335">
        <v>72</v>
      </c>
      <c r="U408" s="688" t="s">
        <v>1113</v>
      </c>
      <c r="V408" s="676" t="s">
        <v>1114</v>
      </c>
      <c r="W408" s="676">
        <v>485</v>
      </c>
      <c r="X408" s="626">
        <v>2552</v>
      </c>
      <c r="Y408" s="525">
        <f>W408*X408</f>
        <v>1237720</v>
      </c>
      <c r="Z408" s="337">
        <v>0.49501030927835055</v>
      </c>
      <c r="AA408" s="682">
        <f>Y408*Z408</f>
        <v>612684.16</v>
      </c>
      <c r="AB408" s="338"/>
      <c r="AC408" s="339">
        <v>0</v>
      </c>
      <c r="AD408" s="676"/>
      <c r="AE408" s="676"/>
      <c r="AF408" s="500">
        <f>AA408+AD408+AE408</f>
        <v>612684.16</v>
      </c>
      <c r="AG408" s="335" t="s">
        <v>1073</v>
      </c>
      <c r="AH408" s="335"/>
      <c r="AI408" s="676">
        <v>60</v>
      </c>
      <c r="AJ408" s="677" t="s">
        <v>1724</v>
      </c>
      <c r="AK408" s="677" t="s">
        <v>50</v>
      </c>
      <c r="AL408" s="685">
        <v>92126</v>
      </c>
      <c r="AM408" s="335" t="s">
        <v>52</v>
      </c>
      <c r="AN408" s="518" t="s">
        <v>50</v>
      </c>
      <c r="AO408" s="335" t="s">
        <v>1078</v>
      </c>
      <c r="AP408" s="684" t="s">
        <v>92</v>
      </c>
      <c r="AQ408" s="676" t="s">
        <v>37</v>
      </c>
      <c r="AR408" s="676"/>
      <c r="AS408" s="521"/>
      <c r="AT408" s="675" t="s">
        <v>1509</v>
      </c>
      <c r="AU408" s="412"/>
      <c r="AV408" s="680"/>
      <c r="AW408" s="673" t="str">
        <f>U408</f>
        <v>TBD</v>
      </c>
      <c r="AX408" s="673" cm="1">
        <f t="array" ref="AX408">SUM(MID(0&amp;AW408,LARGE(INDEX(ISNUMBER(--MID(AW408,ROW($1:$8),1))*ROW($1:$8),),ROW($1:$8))+1,1)*10^ROW($1:$8)/10)</f>
        <v>0</v>
      </c>
      <c r="AY408" s="673" t="e">
        <f>VLOOKUP($AX408,'Item Master Data'!$A:$F,3,FALSE)</f>
        <v>#N/A</v>
      </c>
      <c r="AZ408" s="673" t="e">
        <f>VLOOKUP($AX408,'Item Master Data'!$A:$F,6,FALSE)</f>
        <v>#N/A</v>
      </c>
      <c r="BA408" s="673" t="e">
        <f>X408/BB408</f>
        <v>#N/A</v>
      </c>
      <c r="BB408" s="673" t="e">
        <f>VLOOKUP(AX408,'Item Master Data'!$A:$G,7,FALSE)</f>
        <v>#N/A</v>
      </c>
      <c r="BC408" s="673"/>
      <c r="BD408" s="673" t="e">
        <f>W408-AZ408</f>
        <v>#N/A</v>
      </c>
    </row>
    <row r="409" spans="1:56">
      <c r="A409" s="697"/>
      <c r="B409" s="558">
        <v>44659</v>
      </c>
      <c r="C409" s="558"/>
      <c r="D409" s="687" t="s">
        <v>86</v>
      </c>
      <c r="E409" s="676"/>
      <c r="F409" s="688" t="s">
        <v>87</v>
      </c>
      <c r="G409" s="505">
        <v>2022</v>
      </c>
      <c r="H409" s="505">
        <v>9</v>
      </c>
      <c r="I409" s="676"/>
      <c r="J409" s="336"/>
      <c r="K409" s="676" t="s">
        <v>2349</v>
      </c>
      <c r="L409" s="335" t="s">
        <v>1723</v>
      </c>
      <c r="M409" s="677">
        <v>44658</v>
      </c>
      <c r="N409" s="677">
        <v>44811</v>
      </c>
      <c r="O409" s="677"/>
      <c r="P409" s="677"/>
      <c r="Q409" s="336"/>
      <c r="R409" s="336"/>
      <c r="S409" s="335" t="s">
        <v>88</v>
      </c>
      <c r="T409" s="335">
        <v>72</v>
      </c>
      <c r="U409" s="688"/>
      <c r="V409" s="335" t="s">
        <v>1108</v>
      </c>
      <c r="W409" s="676">
        <v>480</v>
      </c>
      <c r="X409" s="626">
        <v>10208</v>
      </c>
      <c r="Y409" s="525">
        <f>W409*X409</f>
        <v>4899840</v>
      </c>
      <c r="Z409" s="337">
        <v>0.49</v>
      </c>
      <c r="AA409" s="682">
        <f>Y409*Z409</f>
        <v>2400921.6000000001</v>
      </c>
      <c r="AB409" s="338"/>
      <c r="AC409" s="339">
        <v>0</v>
      </c>
      <c r="AD409" s="676"/>
      <c r="AE409" s="676"/>
      <c r="AF409" s="500">
        <f>AA409+AD409+AE409</f>
        <v>2400921.6000000001</v>
      </c>
      <c r="AG409" s="335" t="s">
        <v>1073</v>
      </c>
      <c r="AH409" s="335"/>
      <c r="AI409" s="676">
        <v>60</v>
      </c>
      <c r="AJ409" s="677" t="s">
        <v>1724</v>
      </c>
      <c r="AK409" s="677" t="s">
        <v>50</v>
      </c>
      <c r="AL409" s="685">
        <v>92126</v>
      </c>
      <c r="AM409" s="335" t="s">
        <v>52</v>
      </c>
      <c r="AN409" s="518" t="s">
        <v>50</v>
      </c>
      <c r="AO409" s="335" t="s">
        <v>1078</v>
      </c>
      <c r="AP409" s="684" t="s">
        <v>92</v>
      </c>
      <c r="AQ409" s="676" t="s">
        <v>37</v>
      </c>
      <c r="AR409" s="676"/>
      <c r="AS409" s="521"/>
      <c r="AT409" s="675" t="s">
        <v>1509</v>
      </c>
      <c r="AU409" s="412"/>
      <c r="AV409" s="680"/>
      <c r="AW409" s="673">
        <f>U409</f>
        <v>0</v>
      </c>
      <c r="AX409" s="673" cm="1">
        <f t="array" ref="AX409">SUM(MID(0&amp;AW409,LARGE(INDEX(ISNUMBER(--MID(AW409,ROW($1:$8),1))*ROW($1:$8),),ROW($1:$8))+1,1)*10^ROW($1:$8)/10)</f>
        <v>0</v>
      </c>
      <c r="AY409" s="673" t="e">
        <f>VLOOKUP($AX409,'Item Master Data'!$A:$F,3,FALSE)</f>
        <v>#N/A</v>
      </c>
      <c r="AZ409" s="673" t="e">
        <f>VLOOKUP($AX409,'Item Master Data'!$A:$F,6,FALSE)</f>
        <v>#N/A</v>
      </c>
      <c r="BA409" s="673" t="e">
        <f>X409/BB409</f>
        <v>#N/A</v>
      </c>
      <c r="BB409" s="673" t="e">
        <f>VLOOKUP(AX409,'Item Master Data'!$A:$G,7,FALSE)</f>
        <v>#N/A</v>
      </c>
      <c r="BC409" s="673"/>
      <c r="BD409" s="673" t="e">
        <f>W409-AZ409</f>
        <v>#N/A</v>
      </c>
    </row>
    <row r="410" spans="1:56">
      <c r="A410" s="697"/>
      <c r="B410" s="558">
        <v>44607</v>
      </c>
      <c r="C410" s="558">
        <v>44607</v>
      </c>
      <c r="D410" s="687" t="s">
        <v>86</v>
      </c>
      <c r="E410" s="676"/>
      <c r="F410" s="688"/>
      <c r="G410" s="505">
        <v>2022</v>
      </c>
      <c r="H410" s="505">
        <v>9</v>
      </c>
      <c r="I410" s="676"/>
      <c r="J410" s="336"/>
      <c r="K410" s="676" t="s">
        <v>2252</v>
      </c>
      <c r="L410" s="335" t="s">
        <v>2046</v>
      </c>
      <c r="M410" s="677">
        <v>44607</v>
      </c>
      <c r="N410" s="677">
        <v>44816</v>
      </c>
      <c r="O410" s="677"/>
      <c r="P410" s="677"/>
      <c r="Q410" s="336"/>
      <c r="R410" s="336"/>
      <c r="S410" s="335" t="s">
        <v>1712</v>
      </c>
      <c r="T410" s="335">
        <v>60</v>
      </c>
      <c r="U410" s="688"/>
      <c r="V410" s="676" t="s">
        <v>1231</v>
      </c>
      <c r="W410" s="676">
        <v>360</v>
      </c>
      <c r="X410" s="626">
        <v>728</v>
      </c>
      <c r="Y410" s="525">
        <f>W410*X410</f>
        <v>262080</v>
      </c>
      <c r="Z410" s="337">
        <v>0.83000000000000007</v>
      </c>
      <c r="AA410" s="682">
        <f>Y410*Z410</f>
        <v>217526.40000000002</v>
      </c>
      <c r="AB410" s="338"/>
      <c r="AC410" s="339">
        <v>0</v>
      </c>
      <c r="AD410" s="676"/>
      <c r="AE410" s="676"/>
      <c r="AF410" s="500">
        <f>AA410+AD410+AE410</f>
        <v>217526.40000000002</v>
      </c>
      <c r="AG410" s="335" t="s">
        <v>1073</v>
      </c>
      <c r="AH410" s="335"/>
      <c r="AI410" s="676">
        <v>60</v>
      </c>
      <c r="AJ410" s="677" t="s">
        <v>2047</v>
      </c>
      <c r="AK410" s="677" t="s">
        <v>50</v>
      </c>
      <c r="AL410" s="685" t="s">
        <v>2048</v>
      </c>
      <c r="AM410" s="335" t="s">
        <v>52</v>
      </c>
      <c r="AN410" s="518"/>
      <c r="AO410" s="335" t="s">
        <v>1078</v>
      </c>
      <c r="AP410" s="684"/>
      <c r="AQ410" s="676" t="s">
        <v>37</v>
      </c>
      <c r="AR410" s="676"/>
      <c r="AS410" s="521"/>
      <c r="AT410" s="675"/>
      <c r="AU410" s="412"/>
      <c r="AV410" s="680">
        <v>0.5</v>
      </c>
      <c r="AW410" s="673">
        <f>U410</f>
        <v>0</v>
      </c>
      <c r="AX410" s="673" cm="1">
        <f t="array" ref="AX410">SUM(MID(0&amp;AW410,LARGE(INDEX(ISNUMBER(--MID(AW410,ROW($1:$8),1))*ROW($1:$8),),ROW($1:$8))+1,1)*10^ROW($1:$8)/10)</f>
        <v>0</v>
      </c>
      <c r="AY410" s="673" t="e">
        <f>VLOOKUP($AX410,'Item Master Data'!$A:$F,3,FALSE)</f>
        <v>#N/A</v>
      </c>
      <c r="AZ410" s="673" t="e">
        <f>VLOOKUP($AX410,'Item Master Data'!$A:$F,6,FALSE)</f>
        <v>#N/A</v>
      </c>
      <c r="BA410" s="673" t="e">
        <f>X410/BB410</f>
        <v>#N/A</v>
      </c>
      <c r="BB410" s="673" t="e">
        <f>VLOOKUP(AX410,'Item Master Data'!$A:$G,7,FALSE)</f>
        <v>#N/A</v>
      </c>
      <c r="BC410" s="673"/>
      <c r="BD410" s="673" t="e">
        <f>W410-AZ410</f>
        <v>#N/A</v>
      </c>
    </row>
    <row r="411" spans="1:56">
      <c r="A411" s="697"/>
      <c r="B411" s="558"/>
      <c r="C411" s="558"/>
      <c r="D411" s="687" t="s">
        <v>86</v>
      </c>
      <c r="E411" s="676" t="s">
        <v>2067</v>
      </c>
      <c r="F411" s="688" t="s">
        <v>87</v>
      </c>
      <c r="G411" s="505">
        <v>2022</v>
      </c>
      <c r="H411" s="505">
        <v>9</v>
      </c>
      <c r="I411" s="676"/>
      <c r="J411" s="336"/>
      <c r="K411" s="676" t="s">
        <v>2266</v>
      </c>
      <c r="L411" s="676" t="s">
        <v>2061</v>
      </c>
      <c r="M411" s="677">
        <v>44614</v>
      </c>
      <c r="N411" s="677">
        <v>44805</v>
      </c>
      <c r="O411" s="677"/>
      <c r="P411" s="677"/>
      <c r="Q411" s="336"/>
      <c r="R411" s="336"/>
      <c r="S411" s="676" t="s">
        <v>1990</v>
      </c>
      <c r="T411" s="335">
        <v>72</v>
      </c>
      <c r="U411" s="688">
        <v>49303156</v>
      </c>
      <c r="V411" s="335" t="s">
        <v>2069</v>
      </c>
      <c r="W411" s="676">
        <v>480</v>
      </c>
      <c r="X411" s="626">
        <v>1160</v>
      </c>
      <c r="Y411" s="525">
        <f>W411*X411</f>
        <v>556800</v>
      </c>
      <c r="Z411" s="337">
        <v>0.48489583333333336</v>
      </c>
      <c r="AA411" s="682">
        <f>Y411*Z411</f>
        <v>269990</v>
      </c>
      <c r="AB411" s="682"/>
      <c r="AC411" s="339">
        <v>0</v>
      </c>
      <c r="AD411" s="676"/>
      <c r="AE411" s="676"/>
      <c r="AF411" s="500">
        <f>AA411+AD411+AE411</f>
        <v>269990</v>
      </c>
      <c r="AG411" s="335" t="s">
        <v>1073</v>
      </c>
      <c r="AH411" s="676"/>
      <c r="AI411" s="676">
        <v>60</v>
      </c>
      <c r="AJ411" s="677" t="s">
        <v>2062</v>
      </c>
      <c r="AK411" s="677" t="s">
        <v>50</v>
      </c>
      <c r="AL411" s="685">
        <v>95403</v>
      </c>
      <c r="AM411" s="335" t="s">
        <v>52</v>
      </c>
      <c r="AN411" s="518" t="s">
        <v>1719</v>
      </c>
      <c r="AO411" s="335" t="s">
        <v>1078</v>
      </c>
      <c r="AP411" s="684"/>
      <c r="AQ411" s="676" t="s">
        <v>37</v>
      </c>
      <c r="AR411" s="676"/>
      <c r="AS411" s="521"/>
      <c r="AT411" s="675" t="s">
        <v>1509</v>
      </c>
      <c r="AU411" s="412"/>
      <c r="AV411" s="680"/>
      <c r="AW411" s="673">
        <f>U411</f>
        <v>49303156</v>
      </c>
      <c r="AX411" s="673" cm="1">
        <f t="array" ref="AX411">SUM(MID(0&amp;AW411,LARGE(INDEX(ISNUMBER(--MID(AW411,ROW($1:$8),1))*ROW($1:$8),),ROW($1:$8))+1,1)*10^ROW($1:$8)/10)</f>
        <v>49303156</v>
      </c>
      <c r="AY411" s="673" t="str">
        <f>VLOOKUP($AX411,'Item Master Data'!$A:$F,3,FALSE)</f>
        <v>Q.PEAK DUO XL G10 BFG</v>
      </c>
      <c r="AZ411" s="673">
        <f>VLOOKUP($AX411,'Item Master Data'!$A:$F,6,FALSE)</f>
        <v>480</v>
      </c>
      <c r="BA411" s="673">
        <f>X411/BB411</f>
        <v>40</v>
      </c>
      <c r="BB411" s="673">
        <f>VLOOKUP(AX411,'Item Master Data'!$A:$G,7,FALSE)</f>
        <v>29</v>
      </c>
      <c r="BC411" s="673"/>
      <c r="BD411" s="673">
        <f>W411-AZ411</f>
        <v>0</v>
      </c>
    </row>
    <row r="412" spans="1:56">
      <c r="A412" s="697"/>
      <c r="B412" s="558">
        <v>44627</v>
      </c>
      <c r="C412" s="558">
        <v>44627</v>
      </c>
      <c r="D412" s="687" t="s">
        <v>86</v>
      </c>
      <c r="E412" s="517"/>
      <c r="F412" s="335"/>
      <c r="G412" s="505">
        <v>2022</v>
      </c>
      <c r="H412" s="505">
        <v>9</v>
      </c>
      <c r="I412" s="676"/>
      <c r="J412" s="336"/>
      <c r="K412" s="676" t="s">
        <v>2304</v>
      </c>
      <c r="L412" s="676" t="s">
        <v>1728</v>
      </c>
      <c r="M412" s="677">
        <v>44615</v>
      </c>
      <c r="N412" s="677">
        <v>44805</v>
      </c>
      <c r="O412" s="677"/>
      <c r="P412" s="410"/>
      <c r="Q412" s="336"/>
      <c r="R412" s="336"/>
      <c r="S412" s="676" t="s">
        <v>1729</v>
      </c>
      <c r="T412" s="335">
        <v>60</v>
      </c>
      <c r="U412" s="335"/>
      <c r="V412" s="688" t="s">
        <v>973</v>
      </c>
      <c r="W412" s="676">
        <v>400</v>
      </c>
      <c r="X412" s="626">
        <v>3840</v>
      </c>
      <c r="Y412" s="525">
        <f>W412*X412</f>
        <v>1536000</v>
      </c>
      <c r="Z412" s="337">
        <v>0.55000000000000004</v>
      </c>
      <c r="AA412" s="682">
        <f>Y412*Z412</f>
        <v>844800.00000000012</v>
      </c>
      <c r="AB412" s="682"/>
      <c r="AC412" s="339">
        <v>0</v>
      </c>
      <c r="AD412" s="676"/>
      <c r="AE412" s="676"/>
      <c r="AF412" s="500">
        <f>AA412+AD412+AE412</f>
        <v>844800.00000000012</v>
      </c>
      <c r="AG412" s="335" t="s">
        <v>1073</v>
      </c>
      <c r="AH412" s="676"/>
      <c r="AI412" s="676">
        <v>60</v>
      </c>
      <c r="AJ412" s="677" t="s">
        <v>1730</v>
      </c>
      <c r="AK412" s="677" t="s">
        <v>1731</v>
      </c>
      <c r="AL412" s="685" t="s">
        <v>1732</v>
      </c>
      <c r="AM412" s="335" t="s">
        <v>52</v>
      </c>
      <c r="AN412" s="518"/>
      <c r="AO412" s="335" t="s">
        <v>1078</v>
      </c>
      <c r="AP412" s="676"/>
      <c r="AQ412" s="684" t="s">
        <v>37</v>
      </c>
      <c r="AR412" s="676"/>
      <c r="AS412" s="559"/>
      <c r="AT412" s="675"/>
      <c r="AU412" s="412"/>
      <c r="AV412" s="680"/>
      <c r="AW412" s="673">
        <f>U412</f>
        <v>0</v>
      </c>
      <c r="AX412" s="673" cm="1">
        <f t="array" ref="AX412">SUM(MID(0&amp;AW412,LARGE(INDEX(ISNUMBER(--MID(AW412,ROW($1:$8),1))*ROW($1:$8),),ROW($1:$8))+1,1)*10^ROW($1:$8)/10)</f>
        <v>0</v>
      </c>
      <c r="AY412" s="673" t="e">
        <f>VLOOKUP($AX412,'Item Master Data'!$A:$F,3,FALSE)</f>
        <v>#N/A</v>
      </c>
      <c r="AZ412" s="673" t="e">
        <f>VLOOKUP($AX412,'Item Master Data'!$A:$F,6,FALSE)</f>
        <v>#N/A</v>
      </c>
      <c r="BA412" s="673" t="e">
        <f>X412/BB412</f>
        <v>#N/A</v>
      </c>
      <c r="BB412" s="673" t="e">
        <f>VLOOKUP(AX412,'Item Master Data'!$A:$G,7,FALSE)</f>
        <v>#N/A</v>
      </c>
      <c r="BC412" s="673"/>
      <c r="BD412" s="673" t="e">
        <f>W412-AZ412</f>
        <v>#N/A</v>
      </c>
    </row>
    <row r="413" spans="1:56">
      <c r="A413" s="697"/>
      <c r="B413" s="558">
        <v>44627</v>
      </c>
      <c r="C413" s="558">
        <v>44627</v>
      </c>
      <c r="D413" s="687" t="s">
        <v>86</v>
      </c>
      <c r="E413" s="517"/>
      <c r="F413" s="335"/>
      <c r="G413" s="505">
        <v>2022</v>
      </c>
      <c r="H413" s="505">
        <v>9</v>
      </c>
      <c r="I413" s="676"/>
      <c r="J413" s="677"/>
      <c r="K413" s="676" t="s">
        <v>2304</v>
      </c>
      <c r="L413" s="676" t="s">
        <v>1728</v>
      </c>
      <c r="M413" s="677">
        <v>44615</v>
      </c>
      <c r="N413" s="677">
        <v>44805</v>
      </c>
      <c r="O413" s="677"/>
      <c r="P413" s="410"/>
      <c r="Q413" s="336"/>
      <c r="R413" s="336"/>
      <c r="S413" s="676" t="s">
        <v>1729</v>
      </c>
      <c r="T413" s="335">
        <v>60</v>
      </c>
      <c r="U413" s="335"/>
      <c r="V413" s="335" t="s">
        <v>986</v>
      </c>
      <c r="W413" s="676">
        <v>360</v>
      </c>
      <c r="X413" s="626">
        <v>832</v>
      </c>
      <c r="Y413" s="525">
        <f>W413*X413</f>
        <v>299520</v>
      </c>
      <c r="Z413" s="337">
        <v>0.53</v>
      </c>
      <c r="AA413" s="682">
        <f>Y413*Z413</f>
        <v>158745.60000000001</v>
      </c>
      <c r="AB413" s="682"/>
      <c r="AC413" s="339">
        <v>0</v>
      </c>
      <c r="AD413" s="676"/>
      <c r="AE413" s="676"/>
      <c r="AF413" s="500">
        <f>AA413+AD413+AE413</f>
        <v>158745.60000000001</v>
      </c>
      <c r="AG413" s="335" t="s">
        <v>1073</v>
      </c>
      <c r="AH413" s="676"/>
      <c r="AI413" s="676">
        <v>60</v>
      </c>
      <c r="AJ413" s="677" t="s">
        <v>1730</v>
      </c>
      <c r="AK413" s="677" t="s">
        <v>1731</v>
      </c>
      <c r="AL413" s="685" t="s">
        <v>1732</v>
      </c>
      <c r="AM413" s="335" t="s">
        <v>52</v>
      </c>
      <c r="AN413" s="518"/>
      <c r="AO413" s="335" t="s">
        <v>1078</v>
      </c>
      <c r="AP413" s="676"/>
      <c r="AQ413" s="684" t="s">
        <v>37</v>
      </c>
      <c r="AR413" s="676"/>
      <c r="AS413" s="559"/>
      <c r="AT413" s="675"/>
      <c r="AU413" s="412"/>
      <c r="AV413" s="680"/>
      <c r="AW413" s="673">
        <f>U413</f>
        <v>0</v>
      </c>
      <c r="AX413" s="673" cm="1">
        <f t="array" ref="AX413">SUM(MID(0&amp;AW413,LARGE(INDEX(ISNUMBER(--MID(AW413,ROW($1:$8),1))*ROW($1:$8),),ROW($1:$8))+1,1)*10^ROW($1:$8)/10)</f>
        <v>0</v>
      </c>
      <c r="AY413" s="673" t="e">
        <f>VLOOKUP($AX413,'Item Master Data'!$A:$F,3,FALSE)</f>
        <v>#N/A</v>
      </c>
      <c r="AZ413" s="673" t="e">
        <f>VLOOKUP($AX413,'Item Master Data'!$A:$F,6,FALSE)</f>
        <v>#N/A</v>
      </c>
      <c r="BA413" s="673" t="e">
        <f>X413/BB413</f>
        <v>#N/A</v>
      </c>
      <c r="BB413" s="673" t="e">
        <f>VLOOKUP(AX413,'Item Master Data'!$A:$G,7,FALSE)</f>
        <v>#N/A</v>
      </c>
      <c r="BC413" s="673"/>
      <c r="BD413" s="673" t="e">
        <f>W413-AZ413</f>
        <v>#N/A</v>
      </c>
    </row>
    <row r="414" spans="1:56">
      <c r="A414" s="697"/>
      <c r="B414" s="697"/>
      <c r="C414" s="558">
        <v>44634</v>
      </c>
      <c r="D414" s="687" t="s">
        <v>86</v>
      </c>
      <c r="E414" s="517"/>
      <c r="F414" s="335"/>
      <c r="G414" s="505">
        <v>2022</v>
      </c>
      <c r="H414" s="676">
        <v>9</v>
      </c>
      <c r="I414" s="676"/>
      <c r="J414" s="336"/>
      <c r="K414" s="676" t="s">
        <v>2295</v>
      </c>
      <c r="L414" s="676" t="s">
        <v>2116</v>
      </c>
      <c r="M414" s="677">
        <v>44630</v>
      </c>
      <c r="N414" s="677">
        <v>44805</v>
      </c>
      <c r="O414" s="677"/>
      <c r="P414" s="410"/>
      <c r="Q414" s="336"/>
      <c r="R414" s="336"/>
      <c r="S414" s="505" t="s">
        <v>88</v>
      </c>
      <c r="T414" s="335">
        <v>72</v>
      </c>
      <c r="U414" s="688"/>
      <c r="V414" s="688" t="s">
        <v>1002</v>
      </c>
      <c r="W414" s="676">
        <v>480</v>
      </c>
      <c r="X414" s="626">
        <v>2552</v>
      </c>
      <c r="Y414" s="525">
        <f>W414*X414</f>
        <v>1224960</v>
      </c>
      <c r="Z414" s="337">
        <v>0.47499999999999998</v>
      </c>
      <c r="AA414" s="682">
        <f>Y414*Z414</f>
        <v>581856</v>
      </c>
      <c r="AB414" s="682"/>
      <c r="AC414" s="339">
        <v>0</v>
      </c>
      <c r="AD414" s="676"/>
      <c r="AE414" s="676"/>
      <c r="AF414" s="500">
        <f>AA414+AD414+AE414</f>
        <v>581856</v>
      </c>
      <c r="AG414" s="335" t="s">
        <v>1073</v>
      </c>
      <c r="AH414" s="676"/>
      <c r="AI414" s="676">
        <v>60</v>
      </c>
      <c r="AJ414" s="677" t="s">
        <v>2112</v>
      </c>
      <c r="AK414" s="677" t="s">
        <v>50</v>
      </c>
      <c r="AL414" s="685" t="s">
        <v>2166</v>
      </c>
      <c r="AM414" s="335" t="s">
        <v>52</v>
      </c>
      <c r="AN414" s="518"/>
      <c r="AO414" s="335" t="s">
        <v>1078</v>
      </c>
      <c r="AP414" s="676"/>
      <c r="AQ414" s="684" t="s">
        <v>37</v>
      </c>
      <c r="AR414" s="676"/>
      <c r="AS414" s="521"/>
      <c r="AT414" s="675"/>
      <c r="AU414" s="412"/>
      <c r="AV414" s="680"/>
      <c r="AW414" s="673">
        <f>U414</f>
        <v>0</v>
      </c>
      <c r="AX414" s="673" cm="1">
        <f t="array" ref="AX414">SUM(MID(0&amp;AW414,LARGE(INDEX(ISNUMBER(--MID(AW414,ROW($1:$8),1))*ROW($1:$8),),ROW($1:$8))+1,1)*10^ROW($1:$8)/10)</f>
        <v>0</v>
      </c>
      <c r="AY414" s="673" t="e">
        <f>VLOOKUP($AX414,'Item Master Data'!$A:$F,3,FALSE)</f>
        <v>#N/A</v>
      </c>
      <c r="AZ414" s="673" t="e">
        <f>VLOOKUP($AX414,'Item Master Data'!$A:$F,6,FALSE)</f>
        <v>#N/A</v>
      </c>
      <c r="BA414" s="673" t="e">
        <f>X414/BB414</f>
        <v>#N/A</v>
      </c>
      <c r="BB414" s="673" t="e">
        <f>VLOOKUP(AX414,'Item Master Data'!$A:$G,7,FALSE)</f>
        <v>#N/A</v>
      </c>
      <c r="BC414" s="673"/>
      <c r="BD414" s="673" t="e">
        <f>W414-AZ414</f>
        <v>#N/A</v>
      </c>
    </row>
    <row r="415" spans="1:56">
      <c r="A415" s="697"/>
      <c r="B415" s="558"/>
      <c r="C415" s="558"/>
      <c r="D415" s="687" t="s">
        <v>86</v>
      </c>
      <c r="E415" s="676"/>
      <c r="F415" s="688"/>
      <c r="G415" s="505">
        <v>2022</v>
      </c>
      <c r="H415" s="676">
        <v>9</v>
      </c>
      <c r="I415" s="676"/>
      <c r="J415" s="677"/>
      <c r="K415" s="676">
        <v>1203</v>
      </c>
      <c r="L415" s="676" t="s">
        <v>1784</v>
      </c>
      <c r="M415" s="677">
        <v>44585</v>
      </c>
      <c r="N415" s="677">
        <v>44805</v>
      </c>
      <c r="O415" s="677"/>
      <c r="P415" s="677"/>
      <c r="Q415" s="336"/>
      <c r="R415" s="336"/>
      <c r="S415" s="505" t="s">
        <v>1712</v>
      </c>
      <c r="T415" s="335">
        <v>72</v>
      </c>
      <c r="U415" s="688"/>
      <c r="V415" s="335" t="s">
        <v>1002</v>
      </c>
      <c r="W415" s="676">
        <v>480</v>
      </c>
      <c r="X415" s="626">
        <v>1914</v>
      </c>
      <c r="Y415" s="525">
        <f>W415*X415</f>
        <v>918720</v>
      </c>
      <c r="Z415" s="337">
        <v>0.495</v>
      </c>
      <c r="AA415" s="682">
        <f>Y415*Z415</f>
        <v>454766.4</v>
      </c>
      <c r="AB415" s="682"/>
      <c r="AC415" s="339">
        <v>0</v>
      </c>
      <c r="AD415" s="676"/>
      <c r="AE415" s="676"/>
      <c r="AF415" s="500">
        <f>AA415+AD415+AE415</f>
        <v>454766.4</v>
      </c>
      <c r="AG415" s="335" t="s">
        <v>1073</v>
      </c>
      <c r="AH415" s="676">
        <v>100</v>
      </c>
      <c r="AI415" s="676">
        <v>0</v>
      </c>
      <c r="AJ415" s="677" t="s">
        <v>1786</v>
      </c>
      <c r="AK415" s="677" t="s">
        <v>50</v>
      </c>
      <c r="AL415" s="685">
        <v>92010</v>
      </c>
      <c r="AM415" s="335" t="s">
        <v>52</v>
      </c>
      <c r="AN415" s="518"/>
      <c r="AO415" s="335" t="s">
        <v>1078</v>
      </c>
      <c r="AP415" s="684"/>
      <c r="AQ415" s="676" t="s">
        <v>37</v>
      </c>
      <c r="AR415" s="676"/>
      <c r="AS415" s="521"/>
      <c r="AT415" s="675"/>
      <c r="AU415" s="412"/>
      <c r="AV415" s="680"/>
      <c r="AW415" s="673">
        <f>U415</f>
        <v>0</v>
      </c>
      <c r="AX415" s="673" cm="1">
        <f t="array" ref="AX415">SUM(MID(0&amp;AW415,LARGE(INDEX(ISNUMBER(--MID(AW415,ROW($1:$8),1))*ROW($1:$8),),ROW($1:$8))+1,1)*10^ROW($1:$8)/10)</f>
        <v>0</v>
      </c>
      <c r="AY415" s="673" t="e">
        <f>VLOOKUP($AX415,'Item Master Data'!$A:$F,3,FALSE)</f>
        <v>#N/A</v>
      </c>
      <c r="AZ415" s="673" t="e">
        <f>VLOOKUP($AX415,'Item Master Data'!$A:$F,6,FALSE)</f>
        <v>#N/A</v>
      </c>
      <c r="BA415" s="673" t="e">
        <f>X415/BB415</f>
        <v>#N/A</v>
      </c>
      <c r="BB415" s="673" t="e">
        <f>VLOOKUP(AX415,'Item Master Data'!$A:$G,7,FALSE)</f>
        <v>#N/A</v>
      </c>
      <c r="BC415" s="673"/>
      <c r="BD415" s="673" t="e">
        <f>W415-AZ415</f>
        <v>#N/A</v>
      </c>
    </row>
    <row r="416" spans="1:56">
      <c r="A416" s="697"/>
      <c r="B416" s="697"/>
      <c r="C416" s="697"/>
      <c r="D416" s="676" t="s">
        <v>86</v>
      </c>
      <c r="E416" s="676"/>
      <c r="F416" s="335"/>
      <c r="G416" s="505">
        <v>2022</v>
      </c>
      <c r="H416" s="676">
        <v>10</v>
      </c>
      <c r="I416" s="676"/>
      <c r="J416" s="677"/>
      <c r="K416" s="676" t="s">
        <v>1775</v>
      </c>
      <c r="L416" s="676" t="s">
        <v>1717</v>
      </c>
      <c r="M416" s="677">
        <v>44595</v>
      </c>
      <c r="N416" s="677">
        <v>44837</v>
      </c>
      <c r="O416" s="677"/>
      <c r="P416" s="677"/>
      <c r="Q416" s="336"/>
      <c r="R416" s="336"/>
      <c r="S416" s="505" t="s">
        <v>88</v>
      </c>
      <c r="T416" s="335">
        <v>60</v>
      </c>
      <c r="U416" s="335"/>
      <c r="V416" s="676" t="s">
        <v>986</v>
      </c>
      <c r="W416" s="676">
        <v>360</v>
      </c>
      <c r="X416" s="626">
        <v>1664</v>
      </c>
      <c r="Y416" s="525">
        <f>W416*X416</f>
        <v>599040</v>
      </c>
      <c r="Z416" s="337">
        <v>0.53</v>
      </c>
      <c r="AA416" s="682">
        <f>Y416*Z416</f>
        <v>317491.20000000001</v>
      </c>
      <c r="AB416" s="682"/>
      <c r="AC416" s="339">
        <v>0</v>
      </c>
      <c r="AD416" s="692"/>
      <c r="AE416" s="684"/>
      <c r="AF416" s="500">
        <f>AA416+AD416+AE416</f>
        <v>317491.20000000001</v>
      </c>
      <c r="AG416" s="335" t="s">
        <v>1073</v>
      </c>
      <c r="AH416" s="676"/>
      <c r="AI416" s="676">
        <v>60</v>
      </c>
      <c r="AJ416" s="676" t="s">
        <v>1718</v>
      </c>
      <c r="AK416" s="676" t="s">
        <v>1149</v>
      </c>
      <c r="AL416" s="676">
        <v>92806</v>
      </c>
      <c r="AM416" s="335" t="s">
        <v>52</v>
      </c>
      <c r="AN416" s="676"/>
      <c r="AO416" s="335" t="s">
        <v>1078</v>
      </c>
      <c r="AP416" s="684" t="s">
        <v>92</v>
      </c>
      <c r="AQ416" s="684" t="s">
        <v>37</v>
      </c>
      <c r="AR416" s="684" t="s">
        <v>1222</v>
      </c>
      <c r="AS416" s="694"/>
      <c r="AT416" s="675" t="s">
        <v>1509</v>
      </c>
      <c r="AU416" s="412"/>
      <c r="AV416" s="680">
        <v>0.5</v>
      </c>
      <c r="AW416" s="673">
        <f>U416</f>
        <v>0</v>
      </c>
      <c r="AX416" s="673" cm="1">
        <f t="array" ref="AX416">SUM(MID(0&amp;AW416,LARGE(INDEX(ISNUMBER(--MID(AW416,ROW($1:$8),1))*ROW($1:$8),),ROW($1:$8))+1,1)*10^ROW($1:$8)/10)</f>
        <v>0</v>
      </c>
      <c r="AY416" s="673" t="e">
        <f>VLOOKUP($AX416,'Item Master Data'!$A:$F,3,FALSE)</f>
        <v>#N/A</v>
      </c>
      <c r="AZ416" s="673" t="e">
        <f>VLOOKUP($AX416,'Item Master Data'!$A:$F,6,FALSE)</f>
        <v>#N/A</v>
      </c>
      <c r="BA416" s="673" t="e">
        <f>X416/BB416</f>
        <v>#N/A</v>
      </c>
      <c r="BB416" s="673" t="e">
        <f>VLOOKUP(AX416,'Item Master Data'!$A:$G,7,FALSE)</f>
        <v>#N/A</v>
      </c>
      <c r="BC416" s="673"/>
      <c r="BD416" s="673" t="e">
        <f>W416-AZ416</f>
        <v>#N/A</v>
      </c>
    </row>
    <row r="417" spans="1:56">
      <c r="A417" s="697"/>
      <c r="B417" s="697"/>
      <c r="C417" s="697"/>
      <c r="D417" s="676" t="s">
        <v>86</v>
      </c>
      <c r="E417" s="676"/>
      <c r="F417" s="335"/>
      <c r="G417" s="505">
        <v>2022</v>
      </c>
      <c r="H417" s="505">
        <v>10</v>
      </c>
      <c r="I417" s="676"/>
      <c r="J417" s="677"/>
      <c r="K417" s="676" t="s">
        <v>1775</v>
      </c>
      <c r="L417" s="676" t="s">
        <v>1717</v>
      </c>
      <c r="M417" s="677">
        <v>44595</v>
      </c>
      <c r="N417" s="677">
        <v>44837</v>
      </c>
      <c r="O417" s="677"/>
      <c r="P417" s="677"/>
      <c r="Q417" s="336"/>
      <c r="R417" s="336"/>
      <c r="S417" s="335" t="s">
        <v>88</v>
      </c>
      <c r="T417" s="335">
        <v>60</v>
      </c>
      <c r="U417" s="335"/>
      <c r="V417" s="335" t="s">
        <v>973</v>
      </c>
      <c r="W417" s="676">
        <v>400</v>
      </c>
      <c r="X417" s="626">
        <v>1536</v>
      </c>
      <c r="Y417" s="525">
        <f>W417*X417</f>
        <v>614400</v>
      </c>
      <c r="Z417" s="337">
        <v>0.55000000000000004</v>
      </c>
      <c r="AA417" s="682">
        <f>Y417*Z417</f>
        <v>337920</v>
      </c>
      <c r="AB417" s="682"/>
      <c r="AC417" s="339">
        <v>0</v>
      </c>
      <c r="AD417" s="692"/>
      <c r="AE417" s="684"/>
      <c r="AF417" s="500">
        <f>AA417+AD417+AE417</f>
        <v>337920</v>
      </c>
      <c r="AG417" s="335" t="s">
        <v>1073</v>
      </c>
      <c r="AH417" s="676"/>
      <c r="AI417" s="676">
        <v>60</v>
      </c>
      <c r="AJ417" s="676" t="s">
        <v>1718</v>
      </c>
      <c r="AK417" s="676" t="s">
        <v>1149</v>
      </c>
      <c r="AL417" s="676">
        <v>92806</v>
      </c>
      <c r="AM417" s="335" t="s">
        <v>52</v>
      </c>
      <c r="AN417" s="676"/>
      <c r="AO417" s="335" t="s">
        <v>1078</v>
      </c>
      <c r="AP417" s="684" t="s">
        <v>92</v>
      </c>
      <c r="AQ417" s="684" t="s">
        <v>37</v>
      </c>
      <c r="AR417" s="684" t="s">
        <v>1222</v>
      </c>
      <c r="AS417" s="694"/>
      <c r="AT417" s="675" t="s">
        <v>1509</v>
      </c>
      <c r="AU417" s="412"/>
      <c r="AV417" s="680">
        <v>0.5</v>
      </c>
      <c r="AW417" s="673">
        <f>U417</f>
        <v>0</v>
      </c>
      <c r="AX417" s="673" cm="1">
        <f t="array" ref="AX417">SUM(MID(0&amp;AW417,LARGE(INDEX(ISNUMBER(--MID(AW417,ROW($1:$8),1))*ROW($1:$8),),ROW($1:$8))+1,1)*10^ROW($1:$8)/10)</f>
        <v>0</v>
      </c>
      <c r="AY417" s="673" t="e">
        <f>VLOOKUP($AX417,'Item Master Data'!$A:$F,3,FALSE)</f>
        <v>#N/A</v>
      </c>
      <c r="AZ417" s="673" t="e">
        <f>VLOOKUP($AX417,'Item Master Data'!$A:$F,6,FALSE)</f>
        <v>#N/A</v>
      </c>
      <c r="BA417" s="673" t="e">
        <f>X417/BB417</f>
        <v>#N/A</v>
      </c>
      <c r="BB417" s="673" t="e">
        <f>VLOOKUP(AX417,'Item Master Data'!$A:$G,7,FALSE)</f>
        <v>#N/A</v>
      </c>
      <c r="BC417" s="673"/>
      <c r="BD417" s="673" t="e">
        <f>W417-AZ417</f>
        <v>#N/A</v>
      </c>
    </row>
    <row r="418" spans="1:56">
      <c r="A418" s="697"/>
      <c r="B418" s="697"/>
      <c r="C418" s="697"/>
      <c r="D418" s="676" t="s">
        <v>86</v>
      </c>
      <c r="E418" s="676"/>
      <c r="F418" s="335"/>
      <c r="G418" s="505">
        <v>2022</v>
      </c>
      <c r="H418" s="505">
        <v>10</v>
      </c>
      <c r="I418" s="676"/>
      <c r="J418" s="677"/>
      <c r="K418" s="676" t="s">
        <v>1774</v>
      </c>
      <c r="L418" s="676" t="s">
        <v>1717</v>
      </c>
      <c r="M418" s="677">
        <v>44595</v>
      </c>
      <c r="N418" s="677">
        <v>44809</v>
      </c>
      <c r="O418" s="677">
        <v>44839</v>
      </c>
      <c r="P418" s="677"/>
      <c r="Q418" s="336"/>
      <c r="R418" s="336"/>
      <c r="S418" s="335" t="s">
        <v>88</v>
      </c>
      <c r="T418" s="335">
        <v>60</v>
      </c>
      <c r="U418" s="335"/>
      <c r="V418" s="335" t="s">
        <v>1231</v>
      </c>
      <c r="W418" s="676">
        <v>360</v>
      </c>
      <c r="X418" s="626">
        <v>832</v>
      </c>
      <c r="Y418" s="525">
        <f>W418*X418</f>
        <v>299520</v>
      </c>
      <c r="Z418" s="337">
        <v>0.83000000000000007</v>
      </c>
      <c r="AA418" s="682">
        <f>Y418*Z418</f>
        <v>248601.60000000003</v>
      </c>
      <c r="AB418" s="682"/>
      <c r="AC418" s="339">
        <v>0</v>
      </c>
      <c r="AD418" s="692"/>
      <c r="AE418" s="684"/>
      <c r="AF418" s="500">
        <f>AA418+AD418+AE418</f>
        <v>248601.60000000003</v>
      </c>
      <c r="AG418" s="335" t="s">
        <v>1073</v>
      </c>
      <c r="AH418" s="676"/>
      <c r="AI418" s="676">
        <v>60</v>
      </c>
      <c r="AJ418" s="676" t="s">
        <v>1718</v>
      </c>
      <c r="AK418" s="676" t="s">
        <v>1149</v>
      </c>
      <c r="AL418" s="676">
        <v>92806</v>
      </c>
      <c r="AM418" s="335" t="s">
        <v>52</v>
      </c>
      <c r="AN418" s="676"/>
      <c r="AO418" s="335" t="s">
        <v>1078</v>
      </c>
      <c r="AP418" s="684" t="s">
        <v>92</v>
      </c>
      <c r="AQ418" s="684" t="s">
        <v>37</v>
      </c>
      <c r="AR418" s="684" t="s">
        <v>1222</v>
      </c>
      <c r="AS418" s="694"/>
      <c r="AT418" s="675" t="s">
        <v>1509</v>
      </c>
      <c r="AU418" s="412"/>
      <c r="AV418" s="680">
        <v>0.5</v>
      </c>
      <c r="AW418" s="673">
        <f>U418</f>
        <v>0</v>
      </c>
      <c r="AX418" s="673" cm="1">
        <f t="array" ref="AX418">SUM(MID(0&amp;AW418,LARGE(INDEX(ISNUMBER(--MID(AW418,ROW($1:$8),1))*ROW($1:$8),),ROW($1:$8))+1,1)*10^ROW($1:$8)/10)</f>
        <v>0</v>
      </c>
      <c r="AY418" s="673" t="e">
        <f>VLOOKUP($AX418,'Item Master Data'!$A:$F,3,FALSE)</f>
        <v>#N/A</v>
      </c>
      <c r="AZ418" s="673" t="e">
        <f>VLOOKUP($AX418,'Item Master Data'!$A:$F,6,FALSE)</f>
        <v>#N/A</v>
      </c>
      <c r="BA418" s="673" t="e">
        <f>X418/BB418</f>
        <v>#N/A</v>
      </c>
      <c r="BB418" s="673" t="e">
        <f>VLOOKUP(AX418,'Item Master Data'!$A:$G,7,FALSE)</f>
        <v>#N/A</v>
      </c>
      <c r="BC418" s="673"/>
      <c r="BD418" s="673" t="e">
        <f>W418-AZ418</f>
        <v>#N/A</v>
      </c>
    </row>
    <row r="419" spans="1:56">
      <c r="A419" s="697"/>
      <c r="B419" s="558"/>
      <c r="C419" s="558"/>
      <c r="D419" s="687" t="s">
        <v>86</v>
      </c>
      <c r="E419" s="676" t="s">
        <v>1759</v>
      </c>
      <c r="F419" s="688"/>
      <c r="G419" s="505">
        <v>2022</v>
      </c>
      <c r="H419" s="505">
        <v>10</v>
      </c>
      <c r="I419" s="676"/>
      <c r="J419" s="677"/>
      <c r="K419" s="676" t="s">
        <v>1761</v>
      </c>
      <c r="L419" s="676" t="s">
        <v>1717</v>
      </c>
      <c r="M419" s="677">
        <v>44617</v>
      </c>
      <c r="N419" s="677">
        <v>44857</v>
      </c>
      <c r="O419" s="677"/>
      <c r="P419" s="336"/>
      <c r="Q419" s="336"/>
      <c r="R419" s="336"/>
      <c r="S419" s="335" t="s">
        <v>88</v>
      </c>
      <c r="T419" s="335">
        <v>72</v>
      </c>
      <c r="U419" s="688"/>
      <c r="V419" s="335" t="s">
        <v>1114</v>
      </c>
      <c r="W419" s="676">
        <v>485</v>
      </c>
      <c r="X419" s="626">
        <v>638</v>
      </c>
      <c r="Y419" s="525">
        <f>W419*X419</f>
        <v>309430</v>
      </c>
      <c r="Z419" s="680">
        <v>0.50501030927835056</v>
      </c>
      <c r="AA419" s="682">
        <f>Y419*Z419</f>
        <v>156265.34000000003</v>
      </c>
      <c r="AB419" s="682"/>
      <c r="AC419" s="339">
        <v>0</v>
      </c>
      <c r="AD419" s="676"/>
      <c r="AE419" s="676"/>
      <c r="AF419" s="500">
        <f>AA419+AD419+AE419</f>
        <v>156265.34000000003</v>
      </c>
      <c r="AG419" s="335" t="s">
        <v>1073</v>
      </c>
      <c r="AH419" s="676"/>
      <c r="AI419" s="676">
        <v>60</v>
      </c>
      <c r="AJ419" s="677" t="s">
        <v>1718</v>
      </c>
      <c r="AK419" s="677" t="s">
        <v>50</v>
      </c>
      <c r="AL419" s="685" t="s">
        <v>1753</v>
      </c>
      <c r="AM419" s="335" t="s">
        <v>52</v>
      </c>
      <c r="AN419" s="518" t="s">
        <v>50</v>
      </c>
      <c r="AO419" s="335" t="s">
        <v>1078</v>
      </c>
      <c r="AP419" s="684" t="s">
        <v>38</v>
      </c>
      <c r="AQ419" s="676" t="s">
        <v>37</v>
      </c>
      <c r="AR419" s="676"/>
      <c r="AS419" s="521"/>
      <c r="AT419" s="675" t="s">
        <v>1077</v>
      </c>
      <c r="AU419" s="412"/>
      <c r="AV419" s="680">
        <v>0.52</v>
      </c>
      <c r="AW419" s="673">
        <f>U419</f>
        <v>0</v>
      </c>
      <c r="AX419" s="673" cm="1">
        <f t="array" ref="AX419">SUM(MID(0&amp;AW419,LARGE(INDEX(ISNUMBER(--MID(AW419,ROW($1:$8),1))*ROW($1:$8),),ROW($1:$8))+1,1)*10^ROW($1:$8)/10)</f>
        <v>0</v>
      </c>
      <c r="AY419" s="673" t="e">
        <f>VLOOKUP($AX419,'Item Master Data'!$A:$F,3,FALSE)</f>
        <v>#N/A</v>
      </c>
      <c r="AZ419" s="673" t="e">
        <f>VLOOKUP($AX419,'Item Master Data'!$A:$F,6,FALSE)</f>
        <v>#N/A</v>
      </c>
      <c r="BA419" s="673" t="e">
        <f>X419/BB419</f>
        <v>#N/A</v>
      </c>
      <c r="BB419" s="673" t="e">
        <f>VLOOKUP(AX419,'Item Master Data'!$A:$G,7,FALSE)</f>
        <v>#N/A</v>
      </c>
      <c r="BC419" s="673"/>
      <c r="BD419" s="673" t="e">
        <f>W419-AZ419</f>
        <v>#N/A</v>
      </c>
    </row>
    <row r="420" spans="1:56">
      <c r="A420" s="697"/>
      <c r="B420" s="558">
        <v>44628</v>
      </c>
      <c r="C420" s="558">
        <v>44628</v>
      </c>
      <c r="D420" s="687" t="s">
        <v>86</v>
      </c>
      <c r="E420" s="676"/>
      <c r="F420" s="688"/>
      <c r="G420" s="505">
        <v>2022</v>
      </c>
      <c r="H420" s="505">
        <v>10</v>
      </c>
      <c r="I420" s="676"/>
      <c r="J420" s="336"/>
      <c r="K420" s="676" t="s">
        <v>1838</v>
      </c>
      <c r="L420" s="676" t="s">
        <v>1829</v>
      </c>
      <c r="M420" s="677">
        <v>44568</v>
      </c>
      <c r="N420" s="677">
        <v>44835</v>
      </c>
      <c r="O420" s="677"/>
      <c r="P420" s="336"/>
      <c r="Q420" s="336"/>
      <c r="R420" s="336"/>
      <c r="S420" s="335" t="s">
        <v>1712</v>
      </c>
      <c r="T420" s="335">
        <v>60</v>
      </c>
      <c r="U420" s="688">
        <v>49401139</v>
      </c>
      <c r="V420" s="335" t="s">
        <v>1231</v>
      </c>
      <c r="W420" s="676">
        <v>360</v>
      </c>
      <c r="X420" s="626">
        <v>676</v>
      </c>
      <c r="Y420" s="525">
        <f>W420*X420</f>
        <v>243360</v>
      </c>
      <c r="Z420" s="337">
        <v>0.83000000000000007</v>
      </c>
      <c r="AA420" s="682">
        <f>Y420*Z420</f>
        <v>201988.80000000002</v>
      </c>
      <c r="AB420" s="682"/>
      <c r="AC420" s="339">
        <v>0</v>
      </c>
      <c r="AD420" s="676"/>
      <c r="AE420" s="676"/>
      <c r="AF420" s="500">
        <f>AA420+AD420+AE420</f>
        <v>201988.80000000002</v>
      </c>
      <c r="AG420" s="335" t="s">
        <v>1073</v>
      </c>
      <c r="AH420" s="676"/>
      <c r="AI420" s="676">
        <v>60</v>
      </c>
      <c r="AJ420" s="677" t="s">
        <v>1830</v>
      </c>
      <c r="AK420" s="677" t="s">
        <v>50</v>
      </c>
      <c r="AL420" s="685">
        <v>91311</v>
      </c>
      <c r="AM420" s="335" t="s">
        <v>52</v>
      </c>
      <c r="AN420" s="518" t="s">
        <v>1076</v>
      </c>
      <c r="AO420" s="335" t="s">
        <v>1078</v>
      </c>
      <c r="AP420" s="684"/>
      <c r="AQ420" s="676" t="s">
        <v>37</v>
      </c>
      <c r="AR420" s="676"/>
      <c r="AS420" s="521"/>
      <c r="AT420" s="675"/>
      <c r="AU420" s="412"/>
      <c r="AV420" s="680">
        <v>0.72</v>
      </c>
      <c r="AW420" s="673">
        <f>U420</f>
        <v>49401139</v>
      </c>
      <c r="AX420" s="673" cm="1">
        <f t="array" ref="AX420">SUM(MID(0&amp;AW420,LARGE(INDEX(ISNUMBER(--MID(AW420,ROW($1:$8),1))*ROW($1:$8),),ROW($1:$8))+1,1)*10^ROW($1:$8)/10)</f>
        <v>49401139</v>
      </c>
      <c r="AY420" s="673" t="str">
        <f>VLOOKUP($AX420,'Item Master Data'!$A:$F,3,FALSE)</f>
        <v>Q.PEAK DUO BLK ML G10.a+</v>
      </c>
      <c r="AZ420" s="673">
        <f>VLOOKUP($AX420,'Item Master Data'!$A:$F,6,FALSE)</f>
        <v>395</v>
      </c>
      <c r="BA420" s="673">
        <f>X420/BB420</f>
        <v>21.125</v>
      </c>
      <c r="BB420" s="673">
        <f>VLOOKUP(AX420,'Item Master Data'!$A:$G,7,FALSE)</f>
        <v>32</v>
      </c>
      <c r="BC420" s="673"/>
      <c r="BD420" s="673">
        <f>W420-AZ420</f>
        <v>-35</v>
      </c>
    </row>
    <row r="421" spans="1:56">
      <c r="A421" s="697"/>
      <c r="B421" s="558">
        <v>44589</v>
      </c>
      <c r="C421" s="558">
        <v>44589</v>
      </c>
      <c r="D421" s="687" t="s">
        <v>86</v>
      </c>
      <c r="E421" s="676"/>
      <c r="F421" s="688" t="s">
        <v>87</v>
      </c>
      <c r="G421" s="505">
        <v>2022</v>
      </c>
      <c r="H421" s="505">
        <v>10</v>
      </c>
      <c r="I421" s="676"/>
      <c r="J421" s="677"/>
      <c r="K421" s="676" t="s">
        <v>1972</v>
      </c>
      <c r="L421" s="676" t="s">
        <v>1873</v>
      </c>
      <c r="M421" s="677">
        <v>44924</v>
      </c>
      <c r="N421" s="677">
        <v>44863</v>
      </c>
      <c r="O421" s="677"/>
      <c r="P421" s="677"/>
      <c r="Q421" s="336"/>
      <c r="R421" s="336"/>
      <c r="S421" s="335" t="s">
        <v>88</v>
      </c>
      <c r="T421" s="335">
        <v>72</v>
      </c>
      <c r="U421" s="688">
        <v>49303156</v>
      </c>
      <c r="V421" s="676" t="s">
        <v>1072</v>
      </c>
      <c r="W421" s="676">
        <v>480</v>
      </c>
      <c r="X421" s="626">
        <v>1276</v>
      </c>
      <c r="Y421" s="525">
        <f>W421*X421</f>
        <v>612480</v>
      </c>
      <c r="Z421" s="337">
        <v>0.47</v>
      </c>
      <c r="AA421" s="682">
        <f>Y421*Z421</f>
        <v>287865.59999999998</v>
      </c>
      <c r="AB421" s="682"/>
      <c r="AC421" s="339">
        <v>0</v>
      </c>
      <c r="AD421" s="676"/>
      <c r="AE421" s="676"/>
      <c r="AF421" s="500">
        <f>AA421+AD421+AE421</f>
        <v>287865.59999999998</v>
      </c>
      <c r="AG421" s="335" t="s">
        <v>1073</v>
      </c>
      <c r="AH421" s="676"/>
      <c r="AI421" s="676">
        <v>60</v>
      </c>
      <c r="AJ421" s="677" t="s">
        <v>1891</v>
      </c>
      <c r="AK421" s="677" t="s">
        <v>50</v>
      </c>
      <c r="AL421" s="685">
        <v>93703</v>
      </c>
      <c r="AM421" s="335" t="s">
        <v>52</v>
      </c>
      <c r="AN421" s="518" t="s">
        <v>1719</v>
      </c>
      <c r="AO421" s="335" t="s">
        <v>1078</v>
      </c>
      <c r="AP421" s="684"/>
      <c r="AQ421" s="676" t="s">
        <v>1090</v>
      </c>
      <c r="AR421" s="676"/>
      <c r="AS421" s="521"/>
      <c r="AT421" s="675" t="s">
        <v>1509</v>
      </c>
      <c r="AU421" s="412"/>
      <c r="AV421" s="680"/>
      <c r="AW421" s="673">
        <f>U421</f>
        <v>49303156</v>
      </c>
      <c r="AX421" s="673" cm="1">
        <f t="array" ref="AX421">SUM(MID(0&amp;AW421,LARGE(INDEX(ISNUMBER(--MID(AW421,ROW($1:$8),1))*ROW($1:$8),),ROW($1:$8))+1,1)*10^ROW($1:$8)/10)</f>
        <v>49303156</v>
      </c>
      <c r="AY421" s="673" t="str">
        <f>VLOOKUP($AX421,'Item Master Data'!$A:$F,3,FALSE)</f>
        <v>Q.PEAK DUO XL G10 BFG</v>
      </c>
      <c r="AZ421" s="673">
        <f>VLOOKUP($AX421,'Item Master Data'!$A:$F,6,FALSE)</f>
        <v>480</v>
      </c>
      <c r="BA421" s="673">
        <f>X421/BB421</f>
        <v>44</v>
      </c>
      <c r="BB421" s="673">
        <f>VLOOKUP(AX421,'Item Master Data'!$A:$G,7,FALSE)</f>
        <v>29</v>
      </c>
      <c r="BC421" s="673"/>
      <c r="BD421" s="673">
        <f>W421-AZ421</f>
        <v>0</v>
      </c>
    </row>
    <row r="422" spans="1:56">
      <c r="A422" s="697"/>
      <c r="B422" s="558">
        <v>44617</v>
      </c>
      <c r="C422" s="558">
        <v>44616</v>
      </c>
      <c r="D422" s="687" t="s">
        <v>86</v>
      </c>
      <c r="E422" s="676"/>
      <c r="F422" s="688"/>
      <c r="G422" s="505">
        <v>2022</v>
      </c>
      <c r="H422" s="505">
        <v>10</v>
      </c>
      <c r="I422" s="676"/>
      <c r="J422" s="336"/>
      <c r="K422" s="676" t="s">
        <v>2176</v>
      </c>
      <c r="L422" s="676" t="s">
        <v>1989</v>
      </c>
      <c r="M422" s="677">
        <v>44589</v>
      </c>
      <c r="N422" s="677">
        <v>44837</v>
      </c>
      <c r="O422" s="677"/>
      <c r="P422" s="677"/>
      <c r="Q422" s="336"/>
      <c r="R422" s="336"/>
      <c r="S422" s="335" t="s">
        <v>1729</v>
      </c>
      <c r="T422" s="335">
        <v>60</v>
      </c>
      <c r="U422" s="688"/>
      <c r="V422" s="676" t="s">
        <v>986</v>
      </c>
      <c r="W422" s="676">
        <v>360</v>
      </c>
      <c r="X422" s="626">
        <v>4992</v>
      </c>
      <c r="Y422" s="525">
        <f>W422*X422</f>
        <v>1797120</v>
      </c>
      <c r="Z422" s="337">
        <v>0.53</v>
      </c>
      <c r="AA422" s="682">
        <f>Y422*Z422</f>
        <v>952473.60000000009</v>
      </c>
      <c r="AB422" s="682"/>
      <c r="AC422" s="339">
        <v>0</v>
      </c>
      <c r="AD422" s="676"/>
      <c r="AE422" s="676"/>
      <c r="AF422" s="500">
        <f>AA422+AD422+AE422</f>
        <v>952473.60000000009</v>
      </c>
      <c r="AG422" s="335" t="s">
        <v>1073</v>
      </c>
      <c r="AH422" s="676"/>
      <c r="AI422" s="676">
        <v>60</v>
      </c>
      <c r="AJ422" s="677" t="s">
        <v>1821</v>
      </c>
      <c r="AK422" s="677" t="s">
        <v>50</v>
      </c>
      <c r="AL422" s="685">
        <v>95834</v>
      </c>
      <c r="AM422" s="335" t="s">
        <v>52</v>
      </c>
      <c r="AN422" s="518" t="s">
        <v>1076</v>
      </c>
      <c r="AO422" s="335" t="s">
        <v>1078</v>
      </c>
      <c r="AP422" s="684"/>
      <c r="AQ422" s="676" t="s">
        <v>37</v>
      </c>
      <c r="AR422" s="676"/>
      <c r="AS422" s="521"/>
      <c r="AT422" s="675"/>
      <c r="AU422" s="412"/>
      <c r="AV422" s="680">
        <v>0.5</v>
      </c>
      <c r="AW422" s="673">
        <f>U422</f>
        <v>0</v>
      </c>
      <c r="AX422" s="673" cm="1">
        <f t="array" ref="AX422">SUM(MID(0&amp;AW422,LARGE(INDEX(ISNUMBER(--MID(AW422,ROW($1:$8),1))*ROW($1:$8),),ROW($1:$8))+1,1)*10^ROW($1:$8)/10)</f>
        <v>0</v>
      </c>
      <c r="AY422" s="673" t="e">
        <f>VLOOKUP($AX422,'Item Master Data'!$A:$F,3,FALSE)</f>
        <v>#N/A</v>
      </c>
      <c r="AZ422" s="673" t="e">
        <f>VLOOKUP($AX422,'Item Master Data'!$A:$F,6,FALSE)</f>
        <v>#N/A</v>
      </c>
      <c r="BA422" s="673" t="e">
        <f>X422/BB422</f>
        <v>#N/A</v>
      </c>
      <c r="BB422" s="673" t="e">
        <f>VLOOKUP(AX422,'Item Master Data'!$A:$G,7,FALSE)</f>
        <v>#N/A</v>
      </c>
      <c r="BC422" s="673"/>
      <c r="BD422" s="673" t="e">
        <f>W422-AZ422</f>
        <v>#N/A</v>
      </c>
    </row>
    <row r="423" spans="1:56">
      <c r="A423" s="697"/>
      <c r="B423" s="558">
        <v>44617</v>
      </c>
      <c r="C423" s="558">
        <v>44616</v>
      </c>
      <c r="D423" s="687" t="s">
        <v>86</v>
      </c>
      <c r="E423" s="676"/>
      <c r="F423" s="688"/>
      <c r="G423" s="505">
        <v>2022</v>
      </c>
      <c r="H423" s="505">
        <v>10</v>
      </c>
      <c r="I423" s="676"/>
      <c r="J423" s="677"/>
      <c r="K423" s="676" t="s">
        <v>2176</v>
      </c>
      <c r="L423" s="676" t="s">
        <v>1989</v>
      </c>
      <c r="M423" s="677">
        <v>44589</v>
      </c>
      <c r="N423" s="677">
        <v>44837</v>
      </c>
      <c r="O423" s="677"/>
      <c r="P423" s="336"/>
      <c r="Q423" s="336"/>
      <c r="R423" s="336"/>
      <c r="S423" s="335" t="s">
        <v>1729</v>
      </c>
      <c r="T423" s="335">
        <v>60</v>
      </c>
      <c r="U423" s="688"/>
      <c r="V423" s="335" t="s">
        <v>973</v>
      </c>
      <c r="W423" s="676">
        <v>400</v>
      </c>
      <c r="X423" s="626">
        <v>6144</v>
      </c>
      <c r="Y423" s="525">
        <f>W423*X423</f>
        <v>2457600</v>
      </c>
      <c r="Z423" s="337">
        <v>0.55000000000000004</v>
      </c>
      <c r="AA423" s="682">
        <f>Y423*Z423</f>
        <v>1351680</v>
      </c>
      <c r="AB423" s="682"/>
      <c r="AC423" s="339">
        <v>0</v>
      </c>
      <c r="AD423" s="676"/>
      <c r="AE423" s="676"/>
      <c r="AF423" s="500">
        <f>AA423+AD423+AE423</f>
        <v>1351680</v>
      </c>
      <c r="AG423" s="335" t="s">
        <v>1073</v>
      </c>
      <c r="AH423" s="676"/>
      <c r="AI423" s="676">
        <v>60</v>
      </c>
      <c r="AJ423" s="677" t="s">
        <v>1821</v>
      </c>
      <c r="AK423" s="677" t="s">
        <v>50</v>
      </c>
      <c r="AL423" s="685">
        <v>95834</v>
      </c>
      <c r="AM423" s="335" t="s">
        <v>52</v>
      </c>
      <c r="AN423" s="518" t="s">
        <v>1076</v>
      </c>
      <c r="AO423" s="335" t="s">
        <v>1078</v>
      </c>
      <c r="AP423" s="684"/>
      <c r="AQ423" s="676" t="s">
        <v>37</v>
      </c>
      <c r="AR423" s="676"/>
      <c r="AS423" s="521"/>
      <c r="AT423" s="675"/>
      <c r="AU423" s="412"/>
      <c r="AV423" s="680">
        <v>0.5</v>
      </c>
      <c r="AW423" s="673">
        <f>U423</f>
        <v>0</v>
      </c>
      <c r="AX423" s="673" cm="1">
        <f t="array" ref="AX423">SUM(MID(0&amp;AW423,LARGE(INDEX(ISNUMBER(--MID(AW423,ROW($1:$8),1))*ROW($1:$8),),ROW($1:$8))+1,1)*10^ROW($1:$8)/10)</f>
        <v>0</v>
      </c>
      <c r="AY423" s="673" t="e">
        <f>VLOOKUP($AX423,'Item Master Data'!$A:$F,3,FALSE)</f>
        <v>#N/A</v>
      </c>
      <c r="AZ423" s="673" t="e">
        <f>VLOOKUP($AX423,'Item Master Data'!$A:$F,6,FALSE)</f>
        <v>#N/A</v>
      </c>
      <c r="BA423" s="673" t="e">
        <f>X423/BB423</f>
        <v>#N/A</v>
      </c>
      <c r="BB423" s="673" t="e">
        <f>VLOOKUP(AX423,'Item Master Data'!$A:$G,7,FALSE)</f>
        <v>#N/A</v>
      </c>
      <c r="BC423" s="673"/>
      <c r="BD423" s="673" t="e">
        <f>W423-AZ423</f>
        <v>#N/A</v>
      </c>
    </row>
    <row r="424" spans="1:56">
      <c r="A424" s="697"/>
      <c r="B424" s="558">
        <v>44607</v>
      </c>
      <c r="C424" s="558">
        <v>44607</v>
      </c>
      <c r="D424" s="687" t="s">
        <v>86</v>
      </c>
      <c r="E424" s="676"/>
      <c r="F424" s="688" t="s">
        <v>87</v>
      </c>
      <c r="G424" s="505">
        <v>2022</v>
      </c>
      <c r="H424" s="335">
        <v>10</v>
      </c>
      <c r="I424" s="676"/>
      <c r="J424" s="336"/>
      <c r="K424" s="676" t="s">
        <v>2214</v>
      </c>
      <c r="L424" s="676" t="s">
        <v>1723</v>
      </c>
      <c r="M424" s="677">
        <v>44596</v>
      </c>
      <c r="N424" s="677">
        <v>44835</v>
      </c>
      <c r="O424" s="677"/>
      <c r="P424" s="336"/>
      <c r="Q424" s="336"/>
      <c r="R424" s="336"/>
      <c r="S424" s="335" t="s">
        <v>88</v>
      </c>
      <c r="T424" s="335">
        <v>72</v>
      </c>
      <c r="U424" s="688" t="s">
        <v>1113</v>
      </c>
      <c r="V424" s="335" t="s">
        <v>1114</v>
      </c>
      <c r="W424" s="676">
        <v>485</v>
      </c>
      <c r="X424" s="626">
        <v>2552</v>
      </c>
      <c r="Y424" s="525">
        <f>W424*X424</f>
        <v>1237720</v>
      </c>
      <c r="Z424" s="337">
        <v>0.49501030927835055</v>
      </c>
      <c r="AA424" s="682">
        <f>Y424*Z424</f>
        <v>612684.16</v>
      </c>
      <c r="AB424" s="682"/>
      <c r="AC424" s="339">
        <v>0</v>
      </c>
      <c r="AD424" s="676"/>
      <c r="AE424" s="676"/>
      <c r="AF424" s="500">
        <f>AA424+AD424+AE424</f>
        <v>612684.16</v>
      </c>
      <c r="AG424" s="335" t="s">
        <v>1073</v>
      </c>
      <c r="AH424" s="676"/>
      <c r="AI424" s="676">
        <v>60</v>
      </c>
      <c r="AJ424" s="677" t="s">
        <v>1724</v>
      </c>
      <c r="AK424" s="677" t="s">
        <v>50</v>
      </c>
      <c r="AL424" s="685">
        <v>92126</v>
      </c>
      <c r="AM424" s="335" t="s">
        <v>52</v>
      </c>
      <c r="AN424" s="518" t="s">
        <v>50</v>
      </c>
      <c r="AO424" s="335" t="s">
        <v>1078</v>
      </c>
      <c r="AP424" s="684" t="s">
        <v>92</v>
      </c>
      <c r="AQ424" s="676" t="s">
        <v>37</v>
      </c>
      <c r="AR424" s="676"/>
      <c r="AS424" s="521"/>
      <c r="AT424" s="675" t="s">
        <v>1509</v>
      </c>
      <c r="AU424" s="412"/>
      <c r="AV424" s="680"/>
      <c r="AW424" s="673" t="str">
        <f>U424</f>
        <v>TBD</v>
      </c>
      <c r="AX424" s="673" cm="1">
        <f t="array" ref="AX424">SUM(MID(0&amp;AW424,LARGE(INDEX(ISNUMBER(--MID(AW424,ROW($1:$8),1))*ROW($1:$8),),ROW($1:$8))+1,1)*10^ROW($1:$8)/10)</f>
        <v>0</v>
      </c>
      <c r="AY424" s="673" t="e">
        <f>VLOOKUP($AX424,'Item Master Data'!$A:$F,3,FALSE)</f>
        <v>#N/A</v>
      </c>
      <c r="AZ424" s="673" t="e">
        <f>VLOOKUP($AX424,'Item Master Data'!$A:$F,6,FALSE)</f>
        <v>#N/A</v>
      </c>
      <c r="BA424" s="673" t="e">
        <f>X424/BB424</f>
        <v>#N/A</v>
      </c>
      <c r="BB424" s="673" t="e">
        <f>VLOOKUP(AX424,'Item Master Data'!$A:$G,7,FALSE)</f>
        <v>#N/A</v>
      </c>
      <c r="BC424" s="673"/>
      <c r="BD424" s="673" t="e">
        <f>W424-AZ424</f>
        <v>#N/A</v>
      </c>
    </row>
    <row r="425" spans="1:56">
      <c r="A425" s="697"/>
      <c r="B425" s="558">
        <v>44659</v>
      </c>
      <c r="C425" s="558"/>
      <c r="D425" s="687" t="s">
        <v>86</v>
      </c>
      <c r="E425" s="676"/>
      <c r="F425" s="688" t="s">
        <v>87</v>
      </c>
      <c r="G425" s="505">
        <v>2022</v>
      </c>
      <c r="H425" s="335">
        <v>10</v>
      </c>
      <c r="I425" s="676"/>
      <c r="J425" s="336"/>
      <c r="K425" s="676" t="s">
        <v>2349</v>
      </c>
      <c r="L425" s="676" t="s">
        <v>1723</v>
      </c>
      <c r="M425" s="677">
        <v>44658</v>
      </c>
      <c r="N425" s="677">
        <v>44841</v>
      </c>
      <c r="O425" s="677"/>
      <c r="P425" s="336"/>
      <c r="Q425" s="336"/>
      <c r="R425" s="336"/>
      <c r="S425" s="335" t="s">
        <v>88</v>
      </c>
      <c r="T425" s="335">
        <v>72</v>
      </c>
      <c r="U425" s="688"/>
      <c r="V425" s="335" t="s">
        <v>1108</v>
      </c>
      <c r="W425" s="676">
        <v>480</v>
      </c>
      <c r="X425" s="626">
        <v>8294</v>
      </c>
      <c r="Y425" s="525">
        <f>W425*X425</f>
        <v>3981120</v>
      </c>
      <c r="Z425" s="337">
        <v>0.49</v>
      </c>
      <c r="AA425" s="682">
        <f>Y425*Z425</f>
        <v>1950748.8</v>
      </c>
      <c r="AB425" s="682"/>
      <c r="AC425" s="339">
        <v>0</v>
      </c>
      <c r="AD425" s="676"/>
      <c r="AE425" s="676"/>
      <c r="AF425" s="500">
        <f>AA425+AD425+AE425</f>
        <v>1950748.8</v>
      </c>
      <c r="AG425" s="335" t="s">
        <v>1073</v>
      </c>
      <c r="AH425" s="676"/>
      <c r="AI425" s="676">
        <v>60</v>
      </c>
      <c r="AJ425" s="677" t="s">
        <v>1724</v>
      </c>
      <c r="AK425" s="677" t="s">
        <v>50</v>
      </c>
      <c r="AL425" s="685">
        <v>92126</v>
      </c>
      <c r="AM425" s="335" t="s">
        <v>52</v>
      </c>
      <c r="AN425" s="518" t="s">
        <v>50</v>
      </c>
      <c r="AO425" s="335" t="s">
        <v>1078</v>
      </c>
      <c r="AP425" s="684" t="s">
        <v>92</v>
      </c>
      <c r="AQ425" s="676" t="s">
        <v>37</v>
      </c>
      <c r="AR425" s="676"/>
      <c r="AS425" s="521"/>
      <c r="AT425" s="675" t="s">
        <v>1509</v>
      </c>
      <c r="AU425" s="412"/>
      <c r="AV425" s="680"/>
      <c r="AW425" s="673">
        <f>U425</f>
        <v>0</v>
      </c>
      <c r="AX425" s="673" cm="1">
        <f t="array" ref="AX425">SUM(MID(0&amp;AW425,LARGE(INDEX(ISNUMBER(--MID(AW425,ROW($1:$8),1))*ROW($1:$8),),ROW($1:$8))+1,1)*10^ROW($1:$8)/10)</f>
        <v>0</v>
      </c>
      <c r="AY425" s="673" t="e">
        <f>VLOOKUP($AX425,'Item Master Data'!$A:$F,3,FALSE)</f>
        <v>#N/A</v>
      </c>
      <c r="AZ425" s="673" t="e">
        <f>VLOOKUP($AX425,'Item Master Data'!$A:$F,6,FALSE)</f>
        <v>#N/A</v>
      </c>
      <c r="BA425" s="673" t="e">
        <f>X425/BB425</f>
        <v>#N/A</v>
      </c>
      <c r="BB425" s="673" t="e">
        <f>VLOOKUP(AX425,'Item Master Data'!$A:$G,7,FALSE)</f>
        <v>#N/A</v>
      </c>
      <c r="BC425" s="673"/>
      <c r="BD425" s="673" t="e">
        <f>W425-AZ425</f>
        <v>#N/A</v>
      </c>
    </row>
    <row r="426" spans="1:56">
      <c r="A426" s="697"/>
      <c r="B426" s="558"/>
      <c r="C426" s="558"/>
      <c r="D426" s="687" t="s">
        <v>86</v>
      </c>
      <c r="E426" s="676" t="s">
        <v>2067</v>
      </c>
      <c r="F426" s="688" t="s">
        <v>87</v>
      </c>
      <c r="G426" s="505">
        <v>2022</v>
      </c>
      <c r="H426" s="335">
        <v>10</v>
      </c>
      <c r="I426" s="676"/>
      <c r="J426" s="336"/>
      <c r="K426" s="676" t="s">
        <v>2267</v>
      </c>
      <c r="L426" s="676" t="s">
        <v>2061</v>
      </c>
      <c r="M426" s="677">
        <v>44621</v>
      </c>
      <c r="N426" s="677">
        <v>44835</v>
      </c>
      <c r="O426" s="677"/>
      <c r="P426" s="677"/>
      <c r="Q426" s="336"/>
      <c r="R426" s="336"/>
      <c r="S426" s="335" t="s">
        <v>1990</v>
      </c>
      <c r="T426" s="335">
        <v>72</v>
      </c>
      <c r="U426" s="688">
        <v>49303156</v>
      </c>
      <c r="V426" s="335" t="s">
        <v>2069</v>
      </c>
      <c r="W426" s="676">
        <v>480</v>
      </c>
      <c r="X426" s="626">
        <v>1160</v>
      </c>
      <c r="Y426" s="525">
        <f>W426*X426</f>
        <v>556800</v>
      </c>
      <c r="Z426" s="680">
        <v>0.48489583333333336</v>
      </c>
      <c r="AA426" s="682">
        <f>Y426*Z426</f>
        <v>269990</v>
      </c>
      <c r="AB426" s="682"/>
      <c r="AC426" s="339">
        <v>0</v>
      </c>
      <c r="AD426" s="676"/>
      <c r="AE426" s="676"/>
      <c r="AF426" s="500">
        <f>AA426+AD426+AE426</f>
        <v>269990</v>
      </c>
      <c r="AG426" s="335" t="s">
        <v>1073</v>
      </c>
      <c r="AH426" s="676"/>
      <c r="AI426" s="676">
        <v>60</v>
      </c>
      <c r="AJ426" s="677" t="s">
        <v>2062</v>
      </c>
      <c r="AK426" s="677" t="s">
        <v>50</v>
      </c>
      <c r="AL426" s="685">
        <v>95403</v>
      </c>
      <c r="AM426" s="335" t="s">
        <v>52</v>
      </c>
      <c r="AN426" s="518" t="s">
        <v>1719</v>
      </c>
      <c r="AO426" s="335" t="s">
        <v>1078</v>
      </c>
      <c r="AP426" s="684"/>
      <c r="AQ426" s="676" t="s">
        <v>37</v>
      </c>
      <c r="AR426" s="676"/>
      <c r="AS426" s="521"/>
      <c r="AT426" s="675" t="s">
        <v>1509</v>
      </c>
      <c r="AU426" s="412"/>
      <c r="AV426" s="680"/>
      <c r="AW426" s="673">
        <f>U426</f>
        <v>49303156</v>
      </c>
      <c r="AX426" s="673" cm="1">
        <f t="array" ref="AX426">SUM(MID(0&amp;AW426,LARGE(INDEX(ISNUMBER(--MID(AW426,ROW($1:$8),1))*ROW($1:$8),),ROW($1:$8))+1,1)*10^ROW($1:$8)/10)</f>
        <v>49303156</v>
      </c>
      <c r="AY426" s="673" t="str">
        <f>VLOOKUP($AX426,'Item Master Data'!$A:$F,3,FALSE)</f>
        <v>Q.PEAK DUO XL G10 BFG</v>
      </c>
      <c r="AZ426" s="673">
        <f>VLOOKUP($AX426,'Item Master Data'!$A:$F,6,FALSE)</f>
        <v>480</v>
      </c>
      <c r="BA426" s="673">
        <f>X426/BB426</f>
        <v>40</v>
      </c>
      <c r="BB426" s="673">
        <f>VLOOKUP(AX426,'Item Master Data'!$A:$G,7,FALSE)</f>
        <v>29</v>
      </c>
      <c r="BC426" s="673"/>
      <c r="BD426" s="673">
        <f>W426-AZ426</f>
        <v>0</v>
      </c>
    </row>
    <row r="427" spans="1:56">
      <c r="A427" s="697"/>
      <c r="B427" s="558">
        <v>44627</v>
      </c>
      <c r="C427" s="558">
        <v>44627</v>
      </c>
      <c r="D427" s="687" t="s">
        <v>86</v>
      </c>
      <c r="E427" s="517"/>
      <c r="F427" s="676"/>
      <c r="G427" s="505">
        <v>2022</v>
      </c>
      <c r="H427" s="335">
        <v>10</v>
      </c>
      <c r="I427" s="676"/>
      <c r="J427" s="677"/>
      <c r="K427" s="676" t="s">
        <v>2306</v>
      </c>
      <c r="L427" s="676" t="s">
        <v>1728</v>
      </c>
      <c r="M427" s="677">
        <v>44615</v>
      </c>
      <c r="N427" s="677">
        <v>44835</v>
      </c>
      <c r="O427" s="677"/>
      <c r="P427" s="410"/>
      <c r="Q427" s="336"/>
      <c r="R427" s="336"/>
      <c r="S427" s="335" t="s">
        <v>1729</v>
      </c>
      <c r="T427" s="335">
        <v>60</v>
      </c>
      <c r="U427" s="676"/>
      <c r="V427" s="688" t="s">
        <v>973</v>
      </c>
      <c r="W427" s="676">
        <v>400</v>
      </c>
      <c r="X427" s="626">
        <v>4608</v>
      </c>
      <c r="Y427" s="525">
        <f>W427*X427</f>
        <v>1843200</v>
      </c>
      <c r="Z427" s="680">
        <v>0.55000000000000004</v>
      </c>
      <c r="AA427" s="682">
        <f>Y427*Z427</f>
        <v>1013760.0000000001</v>
      </c>
      <c r="AB427" s="682"/>
      <c r="AC427" s="339">
        <v>0</v>
      </c>
      <c r="AD427" s="676"/>
      <c r="AE427" s="676"/>
      <c r="AF427" s="500">
        <f>AA427+AD427+AE427</f>
        <v>1013760.0000000001</v>
      </c>
      <c r="AG427" s="335" t="s">
        <v>1073</v>
      </c>
      <c r="AH427" s="676"/>
      <c r="AI427" s="676">
        <v>60</v>
      </c>
      <c r="AJ427" s="677" t="s">
        <v>1730</v>
      </c>
      <c r="AK427" s="677" t="s">
        <v>1731</v>
      </c>
      <c r="AL427" s="685" t="s">
        <v>1732</v>
      </c>
      <c r="AM427" s="335" t="s">
        <v>52</v>
      </c>
      <c r="AN427" s="518"/>
      <c r="AO427" s="335" t="s">
        <v>1078</v>
      </c>
      <c r="AP427" s="676"/>
      <c r="AQ427" s="684" t="s">
        <v>37</v>
      </c>
      <c r="AR427" s="676"/>
      <c r="AS427" s="559"/>
      <c r="AT427" s="675"/>
      <c r="AU427" s="412"/>
      <c r="AV427" s="680"/>
      <c r="AW427" s="673">
        <f>U427</f>
        <v>0</v>
      </c>
      <c r="AX427" s="673" cm="1">
        <f t="array" ref="AX427">SUM(MID(0&amp;AW427,LARGE(INDEX(ISNUMBER(--MID(AW427,ROW($1:$8),1))*ROW($1:$8),),ROW($1:$8))+1,1)*10^ROW($1:$8)/10)</f>
        <v>0</v>
      </c>
      <c r="AY427" s="673" t="e">
        <f>VLOOKUP($AX427,'Item Master Data'!$A:$F,3,FALSE)</f>
        <v>#N/A</v>
      </c>
      <c r="AZ427" s="673" t="e">
        <f>VLOOKUP($AX427,'Item Master Data'!$A:$F,6,FALSE)</f>
        <v>#N/A</v>
      </c>
      <c r="BA427" s="673" t="e">
        <f>X427/BB427</f>
        <v>#N/A</v>
      </c>
      <c r="BB427" s="673" t="e">
        <f>VLOOKUP(AX427,'Item Master Data'!$A:$G,7,FALSE)</f>
        <v>#N/A</v>
      </c>
      <c r="BC427" s="673"/>
      <c r="BD427" s="673" t="e">
        <f>W427-AZ427</f>
        <v>#N/A</v>
      </c>
    </row>
    <row r="428" spans="1:56">
      <c r="A428" s="697"/>
      <c r="B428" s="558">
        <v>44627</v>
      </c>
      <c r="C428" s="558">
        <v>44627</v>
      </c>
      <c r="D428" s="687" t="s">
        <v>86</v>
      </c>
      <c r="E428" s="517"/>
      <c r="F428" s="335"/>
      <c r="G428" s="505">
        <v>2022</v>
      </c>
      <c r="H428" s="335">
        <v>10</v>
      </c>
      <c r="I428" s="676"/>
      <c r="J428" s="336"/>
      <c r="K428" s="676" t="s">
        <v>2306</v>
      </c>
      <c r="L428" s="676" t="s">
        <v>1728</v>
      </c>
      <c r="M428" s="677">
        <v>44615</v>
      </c>
      <c r="N428" s="677">
        <v>44835</v>
      </c>
      <c r="O428" s="677"/>
      <c r="P428" s="410"/>
      <c r="Q428" s="336"/>
      <c r="R428" s="336"/>
      <c r="S428" s="335" t="s">
        <v>1729</v>
      </c>
      <c r="T428" s="335">
        <v>60</v>
      </c>
      <c r="U428" s="335"/>
      <c r="V428" s="676" t="s">
        <v>986</v>
      </c>
      <c r="W428" s="676">
        <v>360</v>
      </c>
      <c r="X428" s="626">
        <v>832</v>
      </c>
      <c r="Y428" s="525">
        <f>W428*X428</f>
        <v>299520</v>
      </c>
      <c r="Z428" s="337">
        <v>0.53</v>
      </c>
      <c r="AA428" s="682">
        <f>Y428*Z428</f>
        <v>158745.60000000001</v>
      </c>
      <c r="AB428" s="682"/>
      <c r="AC428" s="339">
        <v>0</v>
      </c>
      <c r="AD428" s="676"/>
      <c r="AE428" s="676"/>
      <c r="AF428" s="500">
        <f>AA428+AD428+AE428</f>
        <v>158745.60000000001</v>
      </c>
      <c r="AG428" s="676" t="s">
        <v>1073</v>
      </c>
      <c r="AH428" s="676"/>
      <c r="AI428" s="676">
        <v>60</v>
      </c>
      <c r="AJ428" s="677" t="s">
        <v>1730</v>
      </c>
      <c r="AK428" s="677" t="s">
        <v>1731</v>
      </c>
      <c r="AL428" s="685" t="s">
        <v>1732</v>
      </c>
      <c r="AM428" s="676" t="s">
        <v>52</v>
      </c>
      <c r="AN428" s="518"/>
      <c r="AO428" s="335" t="s">
        <v>1078</v>
      </c>
      <c r="AP428" s="676"/>
      <c r="AQ428" s="684" t="s">
        <v>37</v>
      </c>
      <c r="AR428" s="676"/>
      <c r="AS428" s="559"/>
      <c r="AT428" s="675"/>
      <c r="AU428" s="412"/>
      <c r="AV428" s="680"/>
      <c r="AW428" s="673">
        <f>U428</f>
        <v>0</v>
      </c>
      <c r="AX428" s="673" cm="1">
        <f t="array" ref="AX428">SUM(MID(0&amp;AW428,LARGE(INDEX(ISNUMBER(--MID(AW428,ROW($1:$8),1))*ROW($1:$8),),ROW($1:$8))+1,1)*10^ROW($1:$8)/10)</f>
        <v>0</v>
      </c>
      <c r="AY428" s="673" t="e">
        <f>VLOOKUP($AX428,'Item Master Data'!$A:$F,3,FALSE)</f>
        <v>#N/A</v>
      </c>
      <c r="AZ428" s="673" t="e">
        <f>VLOOKUP($AX428,'Item Master Data'!$A:$F,6,FALSE)</f>
        <v>#N/A</v>
      </c>
      <c r="BA428" s="673" t="e">
        <f>X428/BB428</f>
        <v>#N/A</v>
      </c>
      <c r="BB428" s="673" t="e">
        <f>VLOOKUP(AX428,'Item Master Data'!$A:$G,7,FALSE)</f>
        <v>#N/A</v>
      </c>
      <c r="BC428" s="673"/>
      <c r="BD428" s="673" t="e">
        <f>W428-AZ428</f>
        <v>#N/A</v>
      </c>
    </row>
    <row r="429" spans="1:56">
      <c r="A429" s="697"/>
      <c r="B429" s="558"/>
      <c r="C429" s="558"/>
      <c r="D429" s="687" t="s">
        <v>86</v>
      </c>
      <c r="E429" s="676" t="s">
        <v>2118</v>
      </c>
      <c r="F429" s="688"/>
      <c r="G429" s="505">
        <v>2022</v>
      </c>
      <c r="H429" s="335">
        <v>10</v>
      </c>
      <c r="I429" s="676"/>
      <c r="J429" s="336"/>
      <c r="K429" s="676">
        <v>1204</v>
      </c>
      <c r="L429" s="676" t="s">
        <v>1784</v>
      </c>
      <c r="M429" s="677">
        <v>44585</v>
      </c>
      <c r="N429" s="677">
        <v>44837</v>
      </c>
      <c r="O429" s="677"/>
      <c r="P429" s="336"/>
      <c r="Q429" s="336"/>
      <c r="R429" s="336"/>
      <c r="S429" s="335" t="s">
        <v>1712</v>
      </c>
      <c r="T429" s="335">
        <v>72</v>
      </c>
      <c r="U429" s="688"/>
      <c r="V429" s="335" t="s">
        <v>1002</v>
      </c>
      <c r="W429" s="676">
        <v>480</v>
      </c>
      <c r="X429" s="626">
        <v>1914</v>
      </c>
      <c r="Y429" s="525">
        <f>W429*X429</f>
        <v>918720</v>
      </c>
      <c r="Z429" s="337">
        <v>0.495</v>
      </c>
      <c r="AA429" s="682">
        <f>Y429*Z429</f>
        <v>454766.4</v>
      </c>
      <c r="AB429" s="682"/>
      <c r="AC429" s="339">
        <v>0</v>
      </c>
      <c r="AD429" s="676"/>
      <c r="AE429" s="676"/>
      <c r="AF429" s="500">
        <f>AA429+AD429+AE429</f>
        <v>454766.4</v>
      </c>
      <c r="AG429" s="335" t="s">
        <v>1073</v>
      </c>
      <c r="AH429" s="676">
        <v>100</v>
      </c>
      <c r="AI429" s="676">
        <v>0</v>
      </c>
      <c r="AJ429" s="677" t="s">
        <v>1786</v>
      </c>
      <c r="AK429" s="677" t="s">
        <v>50</v>
      </c>
      <c r="AL429" s="685">
        <v>92010</v>
      </c>
      <c r="AM429" s="335" t="s">
        <v>52</v>
      </c>
      <c r="AN429" s="518"/>
      <c r="AO429" s="335" t="s">
        <v>1078</v>
      </c>
      <c r="AP429" s="684"/>
      <c r="AQ429" s="676" t="s">
        <v>37</v>
      </c>
      <c r="AR429" s="676"/>
      <c r="AS429" s="521"/>
      <c r="AT429" s="675"/>
      <c r="AU429" s="412"/>
      <c r="AV429" s="680"/>
      <c r="AW429" s="673">
        <f>U429</f>
        <v>0</v>
      </c>
      <c r="AX429" s="673" cm="1">
        <f t="array" ref="AX429">SUM(MID(0&amp;AW429,LARGE(INDEX(ISNUMBER(--MID(AW429,ROW($1:$8),1))*ROW($1:$8),),ROW($1:$8))+1,1)*10^ROW($1:$8)/10)</f>
        <v>0</v>
      </c>
      <c r="AY429" s="673" t="e">
        <f>VLOOKUP($AX429,'Item Master Data'!$A:$F,3,FALSE)</f>
        <v>#N/A</v>
      </c>
      <c r="AZ429" s="673" t="e">
        <f>VLOOKUP($AX429,'Item Master Data'!$A:$F,6,FALSE)</f>
        <v>#N/A</v>
      </c>
      <c r="BA429" s="673" t="e">
        <f>X429/BB429</f>
        <v>#N/A</v>
      </c>
      <c r="BB429" s="673" t="e">
        <f>VLOOKUP(AX429,'Item Master Data'!$A:$G,7,FALSE)</f>
        <v>#N/A</v>
      </c>
      <c r="BC429" s="673"/>
      <c r="BD429" s="673" t="e">
        <f>W429-AZ429</f>
        <v>#N/A</v>
      </c>
    </row>
    <row r="430" spans="1:56">
      <c r="A430" s="697"/>
      <c r="B430" s="697"/>
      <c r="C430" s="697"/>
      <c r="D430" s="676" t="s">
        <v>86</v>
      </c>
      <c r="E430" s="676"/>
      <c r="F430" s="335"/>
      <c r="G430" s="505">
        <v>2022</v>
      </c>
      <c r="H430" s="335">
        <v>11</v>
      </c>
      <c r="I430" s="676"/>
      <c r="J430" s="677"/>
      <c r="K430" s="676" t="s">
        <v>1778</v>
      </c>
      <c r="L430" s="676" t="s">
        <v>1717</v>
      </c>
      <c r="M430" s="677">
        <v>44595</v>
      </c>
      <c r="N430" s="677">
        <v>44872</v>
      </c>
      <c r="O430" s="677"/>
      <c r="P430" s="336"/>
      <c r="Q430" s="336"/>
      <c r="R430" s="336"/>
      <c r="S430" s="335" t="s">
        <v>88</v>
      </c>
      <c r="T430" s="335">
        <v>60</v>
      </c>
      <c r="U430" s="335"/>
      <c r="V430" s="335" t="s">
        <v>986</v>
      </c>
      <c r="W430" s="676">
        <v>360</v>
      </c>
      <c r="X430" s="626">
        <v>1664</v>
      </c>
      <c r="Y430" s="525">
        <f>W430*X430</f>
        <v>599040</v>
      </c>
      <c r="Z430" s="337">
        <v>0.53</v>
      </c>
      <c r="AA430" s="682">
        <f>Y430*Z430</f>
        <v>317491.20000000001</v>
      </c>
      <c r="AB430" s="682"/>
      <c r="AC430" s="339">
        <v>0</v>
      </c>
      <c r="AD430" s="692"/>
      <c r="AE430" s="340"/>
      <c r="AF430" s="500">
        <f>AA430+AD430+AE430</f>
        <v>317491.20000000001</v>
      </c>
      <c r="AG430" s="335" t="s">
        <v>1073</v>
      </c>
      <c r="AH430" s="676"/>
      <c r="AI430" s="676">
        <v>60</v>
      </c>
      <c r="AJ430" s="335" t="s">
        <v>1718</v>
      </c>
      <c r="AK430" s="676" t="s">
        <v>1149</v>
      </c>
      <c r="AL430" s="676">
        <v>92806</v>
      </c>
      <c r="AM430" s="335" t="s">
        <v>52</v>
      </c>
      <c r="AN430" s="335"/>
      <c r="AO430" s="335" t="s">
        <v>1078</v>
      </c>
      <c r="AP430" s="684" t="s">
        <v>92</v>
      </c>
      <c r="AQ430" s="684" t="s">
        <v>37</v>
      </c>
      <c r="AR430" s="684" t="s">
        <v>1222</v>
      </c>
      <c r="AS430" s="694"/>
      <c r="AT430" s="675" t="s">
        <v>1509</v>
      </c>
      <c r="AU430" s="412"/>
      <c r="AV430" s="680">
        <v>0.5</v>
      </c>
      <c r="AW430" s="673">
        <f>U430</f>
        <v>0</v>
      </c>
      <c r="AX430" s="673" cm="1">
        <f t="array" ref="AX430">SUM(MID(0&amp;AW430,LARGE(INDEX(ISNUMBER(--MID(AW430,ROW($1:$8),1))*ROW($1:$8),),ROW($1:$8))+1,1)*10^ROW($1:$8)/10)</f>
        <v>0</v>
      </c>
      <c r="AY430" s="673" t="e">
        <f>VLOOKUP($AX430,'Item Master Data'!$A:$F,3,FALSE)</f>
        <v>#N/A</v>
      </c>
      <c r="AZ430" s="673" t="e">
        <f>VLOOKUP($AX430,'Item Master Data'!$A:$F,6,FALSE)</f>
        <v>#N/A</v>
      </c>
      <c r="BA430" s="673" t="e">
        <f>X430/BB430</f>
        <v>#N/A</v>
      </c>
      <c r="BB430" s="673" t="e">
        <f>VLOOKUP(AX430,'Item Master Data'!$A:$G,7,FALSE)</f>
        <v>#N/A</v>
      </c>
      <c r="BC430" s="673"/>
      <c r="BD430" s="673" t="e">
        <f>W430-AZ430</f>
        <v>#N/A</v>
      </c>
    </row>
    <row r="431" spans="1:56">
      <c r="A431" s="697"/>
      <c r="B431" s="697"/>
      <c r="C431" s="697"/>
      <c r="D431" s="676" t="s">
        <v>86</v>
      </c>
      <c r="E431" s="676"/>
      <c r="F431" s="676"/>
      <c r="G431" s="505">
        <v>2022</v>
      </c>
      <c r="H431" s="335">
        <v>11</v>
      </c>
      <c r="I431" s="676"/>
      <c r="J431" s="677"/>
      <c r="K431" s="676" t="s">
        <v>1778</v>
      </c>
      <c r="L431" s="676" t="s">
        <v>1717</v>
      </c>
      <c r="M431" s="677">
        <v>44595</v>
      </c>
      <c r="N431" s="677">
        <v>44872</v>
      </c>
      <c r="O431" s="677"/>
      <c r="P431" s="336"/>
      <c r="Q431" s="336"/>
      <c r="R431" s="336"/>
      <c r="S431" s="335" t="s">
        <v>88</v>
      </c>
      <c r="T431" s="335">
        <v>60</v>
      </c>
      <c r="U431" s="676"/>
      <c r="V431" s="335" t="s">
        <v>973</v>
      </c>
      <c r="W431" s="676">
        <v>400</v>
      </c>
      <c r="X431" s="626">
        <v>1536</v>
      </c>
      <c r="Y431" s="525">
        <f>W431*X431</f>
        <v>614400</v>
      </c>
      <c r="Z431" s="337">
        <v>0.55000000000000004</v>
      </c>
      <c r="AA431" s="682">
        <f>Y431*Z431</f>
        <v>337920</v>
      </c>
      <c r="AB431" s="682"/>
      <c r="AC431" s="339">
        <v>0</v>
      </c>
      <c r="AD431" s="692"/>
      <c r="AE431" s="684"/>
      <c r="AF431" s="500">
        <f>AA431+AD431+AE431</f>
        <v>337920</v>
      </c>
      <c r="AG431" s="335" t="s">
        <v>1073</v>
      </c>
      <c r="AH431" s="676"/>
      <c r="AI431" s="676">
        <v>60</v>
      </c>
      <c r="AJ431" s="676" t="s">
        <v>1718</v>
      </c>
      <c r="AK431" s="676" t="s">
        <v>1149</v>
      </c>
      <c r="AL431" s="676">
        <v>92806</v>
      </c>
      <c r="AM431" s="335" t="s">
        <v>52</v>
      </c>
      <c r="AN431" s="676"/>
      <c r="AO431" s="335" t="s">
        <v>1078</v>
      </c>
      <c r="AP431" s="684" t="s">
        <v>92</v>
      </c>
      <c r="AQ431" s="684" t="s">
        <v>37</v>
      </c>
      <c r="AR431" s="684" t="s">
        <v>1222</v>
      </c>
      <c r="AS431" s="694"/>
      <c r="AT431" s="675" t="s">
        <v>1509</v>
      </c>
      <c r="AU431" s="675"/>
      <c r="AV431" s="680">
        <v>0.5</v>
      </c>
      <c r="AW431" s="673">
        <f>U431</f>
        <v>0</v>
      </c>
      <c r="AX431" s="673" cm="1">
        <f t="array" ref="AX431">SUM(MID(0&amp;AW431,LARGE(INDEX(ISNUMBER(--MID(AW431,ROW($1:$8),1))*ROW($1:$8),),ROW($1:$8))+1,1)*10^ROW($1:$8)/10)</f>
        <v>0</v>
      </c>
      <c r="AY431" s="673" t="e">
        <f>VLOOKUP($AX431,'Item Master Data'!$A:$F,3,FALSE)</f>
        <v>#N/A</v>
      </c>
      <c r="AZ431" s="673" t="e">
        <f>VLOOKUP($AX431,'Item Master Data'!$A:$F,6,FALSE)</f>
        <v>#N/A</v>
      </c>
      <c r="BA431" s="673" t="e">
        <f>X431/BB431</f>
        <v>#N/A</v>
      </c>
      <c r="BB431" s="673" t="e">
        <f>VLOOKUP(AX431,'Item Master Data'!$A:$G,7,FALSE)</f>
        <v>#N/A</v>
      </c>
      <c r="BC431" s="673"/>
      <c r="BD431" s="673" t="e">
        <f>W431-AZ431</f>
        <v>#N/A</v>
      </c>
    </row>
    <row r="432" spans="1:56">
      <c r="A432" s="697"/>
      <c r="B432" s="697"/>
      <c r="C432" s="697"/>
      <c r="D432" s="676" t="s">
        <v>86</v>
      </c>
      <c r="E432" s="676"/>
      <c r="F432" s="676"/>
      <c r="G432" s="505">
        <v>2022</v>
      </c>
      <c r="H432" s="676">
        <v>11</v>
      </c>
      <c r="I432" s="676"/>
      <c r="J432" s="336"/>
      <c r="K432" s="676" t="s">
        <v>1776</v>
      </c>
      <c r="L432" s="335" t="s">
        <v>1717</v>
      </c>
      <c r="M432" s="677">
        <v>44595</v>
      </c>
      <c r="N432" s="677">
        <v>44837</v>
      </c>
      <c r="O432" s="677">
        <v>44868</v>
      </c>
      <c r="P432" s="336"/>
      <c r="Q432" s="336"/>
      <c r="R432" s="336"/>
      <c r="S432" s="335" t="s">
        <v>88</v>
      </c>
      <c r="T432" s="335">
        <v>60</v>
      </c>
      <c r="U432" s="676"/>
      <c r="V432" s="335" t="s">
        <v>1231</v>
      </c>
      <c r="W432" s="676">
        <v>360</v>
      </c>
      <c r="X432" s="626">
        <v>832</v>
      </c>
      <c r="Y432" s="525">
        <f>W432*X432</f>
        <v>299520</v>
      </c>
      <c r="Z432" s="337">
        <v>0.83000000000000007</v>
      </c>
      <c r="AA432" s="682">
        <f>Y432*Z432</f>
        <v>248601.60000000003</v>
      </c>
      <c r="AB432" s="338"/>
      <c r="AC432" s="339">
        <v>0</v>
      </c>
      <c r="AD432" s="692"/>
      <c r="AE432" s="684"/>
      <c r="AF432" s="500">
        <f>AA432+AD432+AE432</f>
        <v>248601.60000000003</v>
      </c>
      <c r="AG432" s="335" t="s">
        <v>1073</v>
      </c>
      <c r="AH432" s="335"/>
      <c r="AI432" s="676">
        <v>60</v>
      </c>
      <c r="AJ432" s="676" t="s">
        <v>1718</v>
      </c>
      <c r="AK432" s="676" t="s">
        <v>1149</v>
      </c>
      <c r="AL432" s="676">
        <v>92806</v>
      </c>
      <c r="AM432" s="335" t="s">
        <v>52</v>
      </c>
      <c r="AN432" s="676"/>
      <c r="AO432" s="335" t="s">
        <v>1078</v>
      </c>
      <c r="AP432" s="684" t="s">
        <v>92</v>
      </c>
      <c r="AQ432" s="684" t="s">
        <v>37</v>
      </c>
      <c r="AR432" s="684" t="s">
        <v>1222</v>
      </c>
      <c r="AS432" s="694"/>
      <c r="AT432" s="675" t="s">
        <v>1509</v>
      </c>
      <c r="AU432" s="675"/>
      <c r="AV432" s="680">
        <v>0.5</v>
      </c>
      <c r="AW432" s="673">
        <f>U432</f>
        <v>0</v>
      </c>
      <c r="AX432" s="673" cm="1">
        <f t="array" ref="AX432">SUM(MID(0&amp;AW432,LARGE(INDEX(ISNUMBER(--MID(AW432,ROW($1:$8),1))*ROW($1:$8),),ROW($1:$8))+1,1)*10^ROW($1:$8)/10)</f>
        <v>0</v>
      </c>
      <c r="AY432" s="673" t="e">
        <f>VLOOKUP($AX432,'Item Master Data'!$A:$F,3,FALSE)</f>
        <v>#N/A</v>
      </c>
      <c r="AZ432" s="673" t="e">
        <f>VLOOKUP($AX432,'Item Master Data'!$A:$F,6,FALSE)</f>
        <v>#N/A</v>
      </c>
      <c r="BA432" s="673" t="e">
        <f>X432/BB432</f>
        <v>#N/A</v>
      </c>
      <c r="BB432" s="673" t="e">
        <f>VLOOKUP(AX432,'Item Master Data'!$A:$G,7,FALSE)</f>
        <v>#N/A</v>
      </c>
      <c r="BC432" s="673"/>
      <c r="BD432" s="673" t="e">
        <f>W432-AZ432</f>
        <v>#N/A</v>
      </c>
    </row>
    <row r="433" spans="1:56">
      <c r="A433" s="697"/>
      <c r="B433" s="697"/>
      <c r="C433" s="697"/>
      <c r="D433" s="676" t="s">
        <v>86</v>
      </c>
      <c r="E433" s="676"/>
      <c r="F433" s="676"/>
      <c r="G433" s="505">
        <v>2022</v>
      </c>
      <c r="H433" s="676">
        <v>11</v>
      </c>
      <c r="I433" s="676"/>
      <c r="J433" s="336"/>
      <c r="K433" s="676" t="s">
        <v>1777</v>
      </c>
      <c r="L433" s="335" t="s">
        <v>1717</v>
      </c>
      <c r="M433" s="677">
        <v>44595</v>
      </c>
      <c r="N433" s="677">
        <v>44872</v>
      </c>
      <c r="O433" s="677"/>
      <c r="P433" s="336"/>
      <c r="Q433" s="336"/>
      <c r="R433" s="336"/>
      <c r="S433" s="335" t="s">
        <v>88</v>
      </c>
      <c r="T433" s="335">
        <v>60</v>
      </c>
      <c r="U433" s="676"/>
      <c r="V433" s="335" t="s">
        <v>1231</v>
      </c>
      <c r="W433" s="676">
        <v>360</v>
      </c>
      <c r="X433" s="626">
        <v>832</v>
      </c>
      <c r="Y433" s="525">
        <f>W433*X433</f>
        <v>299520</v>
      </c>
      <c r="Z433" s="680">
        <v>0.83000000000000007</v>
      </c>
      <c r="AA433" s="682">
        <f>Y433*Z433</f>
        <v>248601.60000000003</v>
      </c>
      <c r="AB433" s="338"/>
      <c r="AC433" s="339">
        <v>0</v>
      </c>
      <c r="AD433" s="692"/>
      <c r="AE433" s="684"/>
      <c r="AF433" s="500">
        <f>AA433+AD433+AE433</f>
        <v>248601.60000000003</v>
      </c>
      <c r="AG433" s="335" t="s">
        <v>1073</v>
      </c>
      <c r="AH433" s="335"/>
      <c r="AI433" s="676">
        <v>60</v>
      </c>
      <c r="AJ433" s="676" t="s">
        <v>1718</v>
      </c>
      <c r="AK433" s="676" t="s">
        <v>1149</v>
      </c>
      <c r="AL433" s="676">
        <v>92806</v>
      </c>
      <c r="AM433" s="335" t="s">
        <v>52</v>
      </c>
      <c r="AN433" s="676"/>
      <c r="AO433" s="335" t="s">
        <v>1078</v>
      </c>
      <c r="AP433" s="684" t="s">
        <v>92</v>
      </c>
      <c r="AQ433" s="684" t="s">
        <v>37</v>
      </c>
      <c r="AR433" s="684" t="s">
        <v>1222</v>
      </c>
      <c r="AS433" s="694"/>
      <c r="AT433" s="675" t="s">
        <v>1509</v>
      </c>
      <c r="AU433" s="412"/>
      <c r="AV433" s="680">
        <v>0.5</v>
      </c>
      <c r="AW433" s="673">
        <f>U433</f>
        <v>0</v>
      </c>
      <c r="AX433" s="673" cm="1">
        <f t="array" ref="AX433">SUM(MID(0&amp;AW433,LARGE(INDEX(ISNUMBER(--MID(AW433,ROW($1:$8),1))*ROW($1:$8),),ROW($1:$8))+1,1)*10^ROW($1:$8)/10)</f>
        <v>0</v>
      </c>
      <c r="AY433" s="673" t="e">
        <f>VLOOKUP($AX433,'Item Master Data'!$A:$F,3,FALSE)</f>
        <v>#N/A</v>
      </c>
      <c r="AZ433" s="673" t="e">
        <f>VLOOKUP($AX433,'Item Master Data'!$A:$F,6,FALSE)</f>
        <v>#N/A</v>
      </c>
      <c r="BA433" s="673" t="e">
        <f>X433/BB433</f>
        <v>#N/A</v>
      </c>
      <c r="BB433" s="673" t="e">
        <f>VLOOKUP(AX433,'Item Master Data'!$A:$G,7,FALSE)</f>
        <v>#N/A</v>
      </c>
      <c r="BC433" s="673"/>
      <c r="BD433" s="673" t="e">
        <f>W433-AZ433</f>
        <v>#N/A</v>
      </c>
    </row>
    <row r="434" spans="1:56">
      <c r="A434" s="697"/>
      <c r="B434" s="558">
        <v>44642</v>
      </c>
      <c r="C434" s="558">
        <v>44642</v>
      </c>
      <c r="D434" s="687" t="s">
        <v>86</v>
      </c>
      <c r="E434" s="676" t="s">
        <v>1759</v>
      </c>
      <c r="F434" s="688"/>
      <c r="G434" s="505">
        <v>2022</v>
      </c>
      <c r="H434" s="676">
        <v>11</v>
      </c>
      <c r="I434" s="676"/>
      <c r="J434" s="677"/>
      <c r="K434" s="676" t="s">
        <v>1783</v>
      </c>
      <c r="L434" s="676" t="s">
        <v>1717</v>
      </c>
      <c r="M434" s="677">
        <v>44641</v>
      </c>
      <c r="N434" s="677">
        <v>44867</v>
      </c>
      <c r="O434" s="677"/>
      <c r="P434" s="677"/>
      <c r="Q434" s="677"/>
      <c r="R434" s="677"/>
      <c r="S434" s="676" t="s">
        <v>88</v>
      </c>
      <c r="T434" s="676">
        <v>72</v>
      </c>
      <c r="U434" s="688"/>
      <c r="V434" s="676" t="s">
        <v>1114</v>
      </c>
      <c r="W434" s="676">
        <v>485</v>
      </c>
      <c r="X434" s="626">
        <v>638</v>
      </c>
      <c r="Y434" s="525">
        <f>W434*X434</f>
        <v>309430</v>
      </c>
      <c r="Z434" s="680">
        <v>0.50501030927835056</v>
      </c>
      <c r="AA434" s="682">
        <f>Y434*Z434</f>
        <v>156265.34000000003</v>
      </c>
      <c r="AB434" s="682"/>
      <c r="AC434" s="683">
        <v>0</v>
      </c>
      <c r="AD434" s="676"/>
      <c r="AE434" s="676"/>
      <c r="AF434" s="500">
        <f>AA434+AD434+AE434</f>
        <v>156265.34000000003</v>
      </c>
      <c r="AG434" s="676" t="s">
        <v>1073</v>
      </c>
      <c r="AH434" s="676"/>
      <c r="AI434" s="676">
        <v>60</v>
      </c>
      <c r="AJ434" s="677" t="s">
        <v>1718</v>
      </c>
      <c r="AK434" s="677" t="s">
        <v>50</v>
      </c>
      <c r="AL434" s="685" t="s">
        <v>1753</v>
      </c>
      <c r="AM434" s="676" t="s">
        <v>52</v>
      </c>
      <c r="AN434" s="518" t="s">
        <v>50</v>
      </c>
      <c r="AO434" s="676" t="s">
        <v>1078</v>
      </c>
      <c r="AP434" s="684" t="s">
        <v>38</v>
      </c>
      <c r="AQ434" s="676" t="s">
        <v>37</v>
      </c>
      <c r="AR434" s="676"/>
      <c r="AS434" s="521"/>
      <c r="AT434" s="675" t="s">
        <v>1077</v>
      </c>
      <c r="AU434" s="412"/>
      <c r="AV434" s="680">
        <v>0.52</v>
      </c>
      <c r="AW434" s="673">
        <f>U434</f>
        <v>0</v>
      </c>
      <c r="AX434" s="673" cm="1">
        <f t="array" ref="AX434">SUM(MID(0&amp;AW434,LARGE(INDEX(ISNUMBER(--MID(AW434,ROW($1:$8),1))*ROW($1:$8),),ROW($1:$8))+1,1)*10^ROW($1:$8)/10)</f>
        <v>0</v>
      </c>
      <c r="AY434" s="673" t="e">
        <f>VLOOKUP($AX434,'Item Master Data'!$A:$F,3,FALSE)</f>
        <v>#N/A</v>
      </c>
      <c r="AZ434" s="673" t="e">
        <f>VLOOKUP($AX434,'Item Master Data'!$A:$F,6,FALSE)</f>
        <v>#N/A</v>
      </c>
      <c r="BA434" s="673" t="e">
        <f>X434/BB434</f>
        <v>#N/A</v>
      </c>
      <c r="BB434" s="673" t="e">
        <f>VLOOKUP(AX434,'Item Master Data'!$A:$G,7,FALSE)</f>
        <v>#N/A</v>
      </c>
      <c r="BC434" s="673"/>
      <c r="BD434" s="673" t="e">
        <f>W434-AZ434</f>
        <v>#N/A</v>
      </c>
    </row>
    <row r="435" spans="1:56">
      <c r="A435" s="697"/>
      <c r="B435" s="558">
        <v>44628</v>
      </c>
      <c r="C435" s="558">
        <v>44628</v>
      </c>
      <c r="D435" s="687" t="s">
        <v>86</v>
      </c>
      <c r="E435" s="676"/>
      <c r="F435" s="688"/>
      <c r="G435" s="505">
        <v>2022</v>
      </c>
      <c r="H435" s="505">
        <v>11</v>
      </c>
      <c r="I435" s="676"/>
      <c r="J435" s="677"/>
      <c r="K435" s="676" t="s">
        <v>1896</v>
      </c>
      <c r="L435" s="676" t="s">
        <v>1829</v>
      </c>
      <c r="M435" s="677">
        <v>44568</v>
      </c>
      <c r="N435" s="677">
        <v>44866</v>
      </c>
      <c r="O435" s="677"/>
      <c r="P435" s="677"/>
      <c r="Q435" s="677"/>
      <c r="R435" s="677"/>
      <c r="S435" s="676" t="s">
        <v>1712</v>
      </c>
      <c r="T435" s="676">
        <v>60</v>
      </c>
      <c r="U435" s="688">
        <v>49401139</v>
      </c>
      <c r="V435" s="676" t="s">
        <v>1231</v>
      </c>
      <c r="W435" s="676">
        <v>360</v>
      </c>
      <c r="X435" s="626">
        <v>676</v>
      </c>
      <c r="Y435" s="525">
        <f>W435*X435</f>
        <v>243360</v>
      </c>
      <c r="Z435" s="680">
        <v>0.83000000000000007</v>
      </c>
      <c r="AA435" s="682">
        <f>Y435*Z435</f>
        <v>201988.80000000002</v>
      </c>
      <c r="AB435" s="682"/>
      <c r="AC435" s="683">
        <v>0</v>
      </c>
      <c r="AD435" s="676"/>
      <c r="AE435" s="676"/>
      <c r="AF435" s="500">
        <f>AA435+AD435+AE435</f>
        <v>201988.80000000002</v>
      </c>
      <c r="AG435" s="676" t="s">
        <v>1073</v>
      </c>
      <c r="AH435" s="676"/>
      <c r="AI435" s="676">
        <v>60</v>
      </c>
      <c r="AJ435" s="677" t="s">
        <v>1830</v>
      </c>
      <c r="AK435" s="677" t="s">
        <v>50</v>
      </c>
      <c r="AL435" s="685">
        <v>91311</v>
      </c>
      <c r="AM435" s="676" t="s">
        <v>52</v>
      </c>
      <c r="AN435" s="518" t="s">
        <v>1076</v>
      </c>
      <c r="AO435" s="676" t="s">
        <v>1078</v>
      </c>
      <c r="AP435" s="684"/>
      <c r="AQ435" s="676" t="s">
        <v>37</v>
      </c>
      <c r="AR435" s="676"/>
      <c r="AS435" s="521"/>
      <c r="AT435" s="675"/>
      <c r="AU435" s="412"/>
      <c r="AV435" s="680">
        <v>0.72</v>
      </c>
      <c r="AW435" s="673">
        <f>U435</f>
        <v>49401139</v>
      </c>
      <c r="AX435" s="673" cm="1">
        <f t="array" ref="AX435">SUM(MID(0&amp;AW435,LARGE(INDEX(ISNUMBER(--MID(AW435,ROW($1:$8),1))*ROW($1:$8),),ROW($1:$8))+1,1)*10^ROW($1:$8)/10)</f>
        <v>49401139</v>
      </c>
      <c r="AY435" s="673" t="str">
        <f>VLOOKUP($AX435,'Item Master Data'!$A:$F,3,FALSE)</f>
        <v>Q.PEAK DUO BLK ML G10.a+</v>
      </c>
      <c r="AZ435" s="673">
        <f>VLOOKUP($AX435,'Item Master Data'!$A:$F,6,FALSE)</f>
        <v>395</v>
      </c>
      <c r="BA435" s="673">
        <f>X435/BB435</f>
        <v>21.125</v>
      </c>
      <c r="BB435" s="673">
        <f>VLOOKUP(AX435,'Item Master Data'!$A:$G,7,FALSE)</f>
        <v>32</v>
      </c>
      <c r="BC435" s="673"/>
      <c r="BD435" s="673">
        <f>W435-AZ435</f>
        <v>-35</v>
      </c>
    </row>
    <row r="436" spans="1:56">
      <c r="A436" s="697"/>
      <c r="B436" s="558">
        <v>44589</v>
      </c>
      <c r="C436" s="558">
        <v>44589</v>
      </c>
      <c r="D436" s="687" t="s">
        <v>86</v>
      </c>
      <c r="E436" s="676"/>
      <c r="F436" s="688" t="s">
        <v>87</v>
      </c>
      <c r="G436" s="505">
        <v>2022</v>
      </c>
      <c r="H436" s="335">
        <v>11</v>
      </c>
      <c r="I436" s="676"/>
      <c r="J436" s="677"/>
      <c r="K436" s="676" t="s">
        <v>1973</v>
      </c>
      <c r="L436" s="676" t="s">
        <v>1873</v>
      </c>
      <c r="M436" s="677">
        <v>44924</v>
      </c>
      <c r="N436" s="677">
        <v>44894</v>
      </c>
      <c r="O436" s="677"/>
      <c r="P436" s="677"/>
      <c r="Q436" s="677"/>
      <c r="R436" s="677"/>
      <c r="S436" s="335" t="s">
        <v>88</v>
      </c>
      <c r="T436" s="676">
        <v>72</v>
      </c>
      <c r="U436" s="688">
        <v>49303156</v>
      </c>
      <c r="V436" s="676" t="s">
        <v>1072</v>
      </c>
      <c r="W436" s="676">
        <v>480</v>
      </c>
      <c r="X436" s="626">
        <v>638</v>
      </c>
      <c r="Y436" s="525">
        <f>W436*X436</f>
        <v>306240</v>
      </c>
      <c r="Z436" s="337">
        <v>0.47</v>
      </c>
      <c r="AA436" s="682">
        <f>Y436*Z436</f>
        <v>143932.79999999999</v>
      </c>
      <c r="AB436" s="682"/>
      <c r="AC436" s="683">
        <v>0</v>
      </c>
      <c r="AD436" s="676"/>
      <c r="AE436" s="676"/>
      <c r="AF436" s="500">
        <f>AA436+AD436+AE436</f>
        <v>143932.79999999999</v>
      </c>
      <c r="AG436" s="676" t="s">
        <v>1073</v>
      </c>
      <c r="AH436" s="676"/>
      <c r="AI436" s="676">
        <v>60</v>
      </c>
      <c r="AJ436" s="677" t="s">
        <v>1891</v>
      </c>
      <c r="AK436" s="677" t="s">
        <v>50</v>
      </c>
      <c r="AL436" s="685">
        <v>93703</v>
      </c>
      <c r="AM436" s="676" t="s">
        <v>52</v>
      </c>
      <c r="AN436" s="518" t="s">
        <v>1719</v>
      </c>
      <c r="AO436" s="676" t="s">
        <v>1078</v>
      </c>
      <c r="AP436" s="684"/>
      <c r="AQ436" s="676" t="s">
        <v>1090</v>
      </c>
      <c r="AR436" s="676"/>
      <c r="AS436" s="521"/>
      <c r="AT436" s="675" t="s">
        <v>1509</v>
      </c>
      <c r="AU436" s="412"/>
      <c r="AV436" s="680"/>
      <c r="AW436" s="673">
        <f>U436</f>
        <v>49303156</v>
      </c>
      <c r="AX436" s="673" cm="1">
        <f t="array" ref="AX436">SUM(MID(0&amp;AW436,LARGE(INDEX(ISNUMBER(--MID(AW436,ROW($1:$8),1))*ROW($1:$8),),ROW($1:$8))+1,1)*10^ROW($1:$8)/10)</f>
        <v>49303156</v>
      </c>
      <c r="AY436" s="673" t="str">
        <f>VLOOKUP($AX436,'Item Master Data'!$A:$F,3,FALSE)</f>
        <v>Q.PEAK DUO XL G10 BFG</v>
      </c>
      <c r="AZ436" s="673">
        <f>VLOOKUP($AX436,'Item Master Data'!$A:$F,6,FALSE)</f>
        <v>480</v>
      </c>
      <c r="BA436" s="673">
        <f>X436/BB436</f>
        <v>22</v>
      </c>
      <c r="BB436" s="673">
        <f>VLOOKUP(AX436,'Item Master Data'!$A:$G,7,FALSE)</f>
        <v>29</v>
      </c>
      <c r="BC436" s="673"/>
      <c r="BD436" s="673">
        <f>W436-AZ436</f>
        <v>0</v>
      </c>
    </row>
    <row r="437" spans="1:56">
      <c r="A437" s="697"/>
      <c r="B437" s="558">
        <v>44617</v>
      </c>
      <c r="C437" s="558">
        <v>44616</v>
      </c>
      <c r="D437" s="687" t="s">
        <v>86</v>
      </c>
      <c r="E437" s="676"/>
      <c r="F437" s="400"/>
      <c r="G437" s="505">
        <v>2022</v>
      </c>
      <c r="H437" s="505">
        <v>11</v>
      </c>
      <c r="I437" s="505"/>
      <c r="J437" s="502"/>
      <c r="K437" s="406" t="s">
        <v>2179</v>
      </c>
      <c r="L437" s="505" t="s">
        <v>1989</v>
      </c>
      <c r="M437" s="502">
        <v>44589</v>
      </c>
      <c r="N437" s="502">
        <v>44868</v>
      </c>
      <c r="O437" s="502"/>
      <c r="P437" s="502"/>
      <c r="Q437" s="502"/>
      <c r="R437" s="502"/>
      <c r="S437" s="505" t="s">
        <v>1729</v>
      </c>
      <c r="T437" s="505">
        <v>60</v>
      </c>
      <c r="U437" s="400"/>
      <c r="V437" s="505" t="s">
        <v>986</v>
      </c>
      <c r="W437" s="505">
        <v>360</v>
      </c>
      <c r="X437" s="404">
        <v>4992</v>
      </c>
      <c r="Y437" s="525">
        <f>W437*X437</f>
        <v>1797120</v>
      </c>
      <c r="Z437" s="396">
        <v>0.53</v>
      </c>
      <c r="AA437" s="682">
        <f>Y437*Z437</f>
        <v>952473.60000000009</v>
      </c>
      <c r="AB437" s="397"/>
      <c r="AC437" s="398">
        <v>0</v>
      </c>
      <c r="AD437" s="505"/>
      <c r="AE437" s="505"/>
      <c r="AF437" s="500">
        <f>AA437+AD437+AE437</f>
        <v>952473.60000000009</v>
      </c>
      <c r="AG437" s="505" t="s">
        <v>1073</v>
      </c>
      <c r="AH437" s="505"/>
      <c r="AI437" s="505">
        <v>60</v>
      </c>
      <c r="AJ437" s="502" t="s">
        <v>1821</v>
      </c>
      <c r="AK437" s="502" t="s">
        <v>50</v>
      </c>
      <c r="AL437" s="401">
        <v>95834</v>
      </c>
      <c r="AM437" s="505" t="s">
        <v>52</v>
      </c>
      <c r="AN437" s="402" t="s">
        <v>1076</v>
      </c>
      <c r="AO437" s="505" t="s">
        <v>1078</v>
      </c>
      <c r="AP437" s="399"/>
      <c r="AQ437" s="505" t="s">
        <v>37</v>
      </c>
      <c r="AR437" s="505"/>
      <c r="AS437" s="409"/>
      <c r="AT437" s="403"/>
      <c r="AU437" s="420"/>
      <c r="AV437" s="396">
        <v>0.5</v>
      </c>
      <c r="AW437" s="673">
        <f>U437</f>
        <v>0</v>
      </c>
      <c r="AX437" s="673" cm="1">
        <f t="array" ref="AX437">SUM(MID(0&amp;AW437,LARGE(INDEX(ISNUMBER(--MID(AW437,ROW($1:$8),1))*ROW($1:$8),),ROW($1:$8))+1,1)*10^ROW($1:$8)/10)</f>
        <v>0</v>
      </c>
      <c r="AY437" s="673" t="e">
        <f>VLOOKUP($AX437,'Item Master Data'!$A:$F,3,FALSE)</f>
        <v>#N/A</v>
      </c>
      <c r="AZ437" s="673" t="e">
        <f>VLOOKUP($AX437,'Item Master Data'!$A:$F,6,FALSE)</f>
        <v>#N/A</v>
      </c>
      <c r="BA437" s="673" t="e">
        <f>X437/BB437</f>
        <v>#N/A</v>
      </c>
      <c r="BB437" s="673" t="e">
        <f>VLOOKUP(AX437,'Item Master Data'!$A:$G,7,FALSE)</f>
        <v>#N/A</v>
      </c>
      <c r="BC437" s="673"/>
      <c r="BD437" s="673" t="e">
        <f>W437-AZ437</f>
        <v>#N/A</v>
      </c>
    </row>
    <row r="438" spans="1:56">
      <c r="A438" s="697"/>
      <c r="B438" s="558">
        <v>44607</v>
      </c>
      <c r="C438" s="558">
        <v>44607</v>
      </c>
      <c r="D438" s="687" t="s">
        <v>86</v>
      </c>
      <c r="E438" s="676"/>
      <c r="F438" s="400" t="s">
        <v>87</v>
      </c>
      <c r="G438" s="505">
        <v>2022</v>
      </c>
      <c r="H438" s="676">
        <v>11</v>
      </c>
      <c r="I438" s="676"/>
      <c r="J438" s="502"/>
      <c r="K438" s="406" t="s">
        <v>2215</v>
      </c>
      <c r="L438" s="505" t="s">
        <v>1723</v>
      </c>
      <c r="M438" s="502">
        <v>44596</v>
      </c>
      <c r="N438" s="502">
        <v>44870</v>
      </c>
      <c r="O438" s="502"/>
      <c r="P438" s="502"/>
      <c r="Q438" s="502"/>
      <c r="R438" s="502"/>
      <c r="S438" s="505" t="s">
        <v>88</v>
      </c>
      <c r="T438" s="505">
        <v>72</v>
      </c>
      <c r="U438" s="688" t="s">
        <v>1113</v>
      </c>
      <c r="V438" s="505" t="s">
        <v>1114</v>
      </c>
      <c r="W438" s="505">
        <v>485</v>
      </c>
      <c r="X438" s="404">
        <v>2552</v>
      </c>
      <c r="Y438" s="525">
        <f>W438*X438</f>
        <v>1237720</v>
      </c>
      <c r="Z438" s="396">
        <v>0.49501030927835055</v>
      </c>
      <c r="AA438" s="682">
        <f>Y438*Z438</f>
        <v>612684.16</v>
      </c>
      <c r="AB438" s="397"/>
      <c r="AC438" s="398">
        <v>0</v>
      </c>
      <c r="AD438" s="505"/>
      <c r="AE438" s="505"/>
      <c r="AF438" s="500">
        <f>AA438+AD438+AE438</f>
        <v>612684.16</v>
      </c>
      <c r="AG438" s="505" t="s">
        <v>1073</v>
      </c>
      <c r="AH438" s="505"/>
      <c r="AI438" s="505">
        <v>60</v>
      </c>
      <c r="AJ438" s="502" t="s">
        <v>1724</v>
      </c>
      <c r="AK438" s="502" t="s">
        <v>50</v>
      </c>
      <c r="AL438" s="401">
        <v>92126</v>
      </c>
      <c r="AM438" s="505" t="s">
        <v>52</v>
      </c>
      <c r="AN438" s="518" t="s">
        <v>50</v>
      </c>
      <c r="AO438" s="505" t="s">
        <v>1078</v>
      </c>
      <c r="AP438" s="399" t="s">
        <v>92</v>
      </c>
      <c r="AQ438" s="505" t="s">
        <v>37</v>
      </c>
      <c r="AR438" s="505"/>
      <c r="AS438" s="409"/>
      <c r="AT438" s="403" t="s">
        <v>1509</v>
      </c>
      <c r="AU438" s="420"/>
      <c r="AV438" s="396"/>
      <c r="AW438" s="673" t="str">
        <f>U438</f>
        <v>TBD</v>
      </c>
      <c r="AX438" s="673" cm="1">
        <f t="array" ref="AX438">SUM(MID(0&amp;AW438,LARGE(INDEX(ISNUMBER(--MID(AW438,ROW($1:$8),1))*ROW($1:$8),),ROW($1:$8))+1,1)*10^ROW($1:$8)/10)</f>
        <v>0</v>
      </c>
      <c r="AY438" s="673" t="e">
        <f>VLOOKUP($AX438,'Item Master Data'!$A:$F,3,FALSE)</f>
        <v>#N/A</v>
      </c>
      <c r="AZ438" s="673" t="e">
        <f>VLOOKUP($AX438,'Item Master Data'!$A:$F,6,FALSE)</f>
        <v>#N/A</v>
      </c>
      <c r="BA438" s="673" t="e">
        <f>X438/BB438</f>
        <v>#N/A</v>
      </c>
      <c r="BB438" s="673" t="e">
        <f>VLOOKUP(AX438,'Item Master Data'!$A:$G,7,FALSE)</f>
        <v>#N/A</v>
      </c>
      <c r="BC438" s="673"/>
      <c r="BD438" s="673" t="e">
        <f>W438-AZ438</f>
        <v>#N/A</v>
      </c>
    </row>
    <row r="439" spans="1:56">
      <c r="A439" s="697"/>
      <c r="B439" s="558">
        <v>44659</v>
      </c>
      <c r="C439" s="558"/>
      <c r="D439" s="687" t="s">
        <v>86</v>
      </c>
      <c r="E439" s="676"/>
      <c r="F439" s="688" t="s">
        <v>87</v>
      </c>
      <c r="G439" s="505">
        <v>2022</v>
      </c>
      <c r="H439" s="676">
        <v>11</v>
      </c>
      <c r="I439" s="676"/>
      <c r="J439" s="336"/>
      <c r="K439" s="676" t="s">
        <v>2349</v>
      </c>
      <c r="L439" s="676" t="s">
        <v>1723</v>
      </c>
      <c r="M439" s="677">
        <v>44658</v>
      </c>
      <c r="N439" s="677">
        <v>44872</v>
      </c>
      <c r="O439" s="677"/>
      <c r="P439" s="336"/>
      <c r="Q439" s="336"/>
      <c r="R439" s="336"/>
      <c r="S439" s="335" t="s">
        <v>88</v>
      </c>
      <c r="T439" s="335">
        <v>72</v>
      </c>
      <c r="U439" s="688"/>
      <c r="V439" s="335" t="s">
        <v>1108</v>
      </c>
      <c r="W439" s="676">
        <v>480</v>
      </c>
      <c r="X439" s="626">
        <v>6380</v>
      </c>
      <c r="Y439" s="525">
        <f>W439*X439</f>
        <v>3062400</v>
      </c>
      <c r="Z439" s="337">
        <v>0.49</v>
      </c>
      <c r="AA439" s="682">
        <f>Y439*Z439</f>
        <v>1500576</v>
      </c>
      <c r="AB439" s="682"/>
      <c r="AC439" s="339">
        <v>0</v>
      </c>
      <c r="AD439" s="676"/>
      <c r="AE439" s="676"/>
      <c r="AF439" s="500">
        <f>AA439+AD439+AE439</f>
        <v>1500576</v>
      </c>
      <c r="AG439" s="676" t="s">
        <v>1073</v>
      </c>
      <c r="AH439" s="676"/>
      <c r="AI439" s="676">
        <v>60</v>
      </c>
      <c r="AJ439" s="677" t="s">
        <v>1724</v>
      </c>
      <c r="AK439" s="677" t="s">
        <v>50</v>
      </c>
      <c r="AL439" s="685">
        <v>92126</v>
      </c>
      <c r="AM439" s="676" t="s">
        <v>52</v>
      </c>
      <c r="AN439" s="518" t="s">
        <v>50</v>
      </c>
      <c r="AO439" s="335" t="s">
        <v>1078</v>
      </c>
      <c r="AP439" s="684" t="s">
        <v>92</v>
      </c>
      <c r="AQ439" s="676" t="s">
        <v>37</v>
      </c>
      <c r="AR439" s="676"/>
      <c r="AS439" s="521"/>
      <c r="AT439" s="675" t="s">
        <v>1509</v>
      </c>
      <c r="AU439" s="412"/>
      <c r="AV439" s="680"/>
      <c r="AW439" s="673">
        <f>U439</f>
        <v>0</v>
      </c>
      <c r="AX439" s="673" cm="1">
        <f t="array" ref="AX439">SUM(MID(0&amp;AW439,LARGE(INDEX(ISNUMBER(--MID(AW439,ROW($1:$8),1))*ROW($1:$8),),ROW($1:$8))+1,1)*10^ROW($1:$8)/10)</f>
        <v>0</v>
      </c>
      <c r="AY439" s="673" t="e">
        <f>VLOOKUP($AX439,'Item Master Data'!$A:$F,3,FALSE)</f>
        <v>#N/A</v>
      </c>
      <c r="AZ439" s="673" t="e">
        <f>VLOOKUP($AX439,'Item Master Data'!$A:$F,6,FALSE)</f>
        <v>#N/A</v>
      </c>
      <c r="BA439" s="673" t="e">
        <f>X439/BB439</f>
        <v>#N/A</v>
      </c>
      <c r="BB439" s="673" t="e">
        <f>VLOOKUP(AX439,'Item Master Data'!$A:$G,7,FALSE)</f>
        <v>#N/A</v>
      </c>
      <c r="BC439" s="673"/>
      <c r="BD439" s="673" t="e">
        <f>W439-AZ439</f>
        <v>#N/A</v>
      </c>
    </row>
    <row r="440" spans="1:56">
      <c r="A440" s="697"/>
      <c r="B440" s="558">
        <v>44659</v>
      </c>
      <c r="C440" s="558"/>
      <c r="D440" s="687" t="s">
        <v>86</v>
      </c>
      <c r="E440" s="676"/>
      <c r="F440" s="688" t="s">
        <v>87</v>
      </c>
      <c r="G440" s="505">
        <v>2022</v>
      </c>
      <c r="H440" s="676">
        <v>11</v>
      </c>
      <c r="I440" s="676"/>
      <c r="J440" s="677"/>
      <c r="K440" s="676" t="s">
        <v>2349</v>
      </c>
      <c r="L440" s="676" t="s">
        <v>1723</v>
      </c>
      <c r="M440" s="677">
        <v>44658</v>
      </c>
      <c r="N440" s="677">
        <v>44902</v>
      </c>
      <c r="O440" s="677"/>
      <c r="P440" s="336"/>
      <c r="Q440" s="336"/>
      <c r="R440" s="336"/>
      <c r="S440" s="335" t="s">
        <v>88</v>
      </c>
      <c r="T440" s="335">
        <v>72</v>
      </c>
      <c r="U440" s="688"/>
      <c r="V440" s="676" t="s">
        <v>1108</v>
      </c>
      <c r="W440" s="676">
        <v>480</v>
      </c>
      <c r="X440" s="626">
        <v>7656</v>
      </c>
      <c r="Y440" s="525">
        <f>W440*X440</f>
        <v>3674880</v>
      </c>
      <c r="Z440" s="337">
        <v>0.49</v>
      </c>
      <c r="AA440" s="682">
        <f>Y440*Z440</f>
        <v>1800691.2</v>
      </c>
      <c r="AB440" s="682"/>
      <c r="AC440" s="339">
        <v>0</v>
      </c>
      <c r="AD440" s="676"/>
      <c r="AE440" s="676"/>
      <c r="AF440" s="500">
        <f>AA440+AD440+AE440</f>
        <v>1800691.2</v>
      </c>
      <c r="AG440" s="676" t="s">
        <v>1073</v>
      </c>
      <c r="AH440" s="676"/>
      <c r="AI440" s="676">
        <v>60</v>
      </c>
      <c r="AJ440" s="677" t="s">
        <v>1724</v>
      </c>
      <c r="AK440" s="677" t="s">
        <v>50</v>
      </c>
      <c r="AL440" s="685">
        <v>92126</v>
      </c>
      <c r="AM440" s="676" t="s">
        <v>52</v>
      </c>
      <c r="AN440" s="518" t="s">
        <v>50</v>
      </c>
      <c r="AO440" s="335" t="s">
        <v>1078</v>
      </c>
      <c r="AP440" s="684" t="s">
        <v>92</v>
      </c>
      <c r="AQ440" s="676" t="s">
        <v>37</v>
      </c>
      <c r="AR440" s="676"/>
      <c r="AS440" s="521"/>
      <c r="AT440" s="675" t="s">
        <v>1509</v>
      </c>
      <c r="AU440" s="675"/>
      <c r="AV440" s="680"/>
      <c r="AW440" s="673">
        <f>U440</f>
        <v>0</v>
      </c>
      <c r="AX440" s="673" cm="1">
        <f t="array" ref="AX440">SUM(MID(0&amp;AW440,LARGE(INDEX(ISNUMBER(--MID(AW440,ROW($1:$8),1))*ROW($1:$8),),ROW($1:$8))+1,1)*10^ROW($1:$8)/10)</f>
        <v>0</v>
      </c>
      <c r="AY440" s="673" t="e">
        <f>VLOOKUP($AX440,'Item Master Data'!$A:$F,3,FALSE)</f>
        <v>#N/A</v>
      </c>
      <c r="AZ440" s="673" t="e">
        <f>VLOOKUP($AX440,'Item Master Data'!$A:$F,6,FALSE)</f>
        <v>#N/A</v>
      </c>
      <c r="BA440" s="673" t="e">
        <f>X440/BB440</f>
        <v>#N/A</v>
      </c>
      <c r="BB440" s="673" t="e">
        <f>VLOOKUP(AX440,'Item Master Data'!$A:$G,7,FALSE)</f>
        <v>#N/A</v>
      </c>
      <c r="BC440" s="673"/>
      <c r="BD440" s="673" t="e">
        <f>W440-AZ440</f>
        <v>#N/A</v>
      </c>
    </row>
    <row r="441" spans="1:56">
      <c r="A441" s="697"/>
      <c r="B441" s="558">
        <v>44659</v>
      </c>
      <c r="C441" s="558">
        <v>44659</v>
      </c>
      <c r="D441" s="687" t="s">
        <v>86</v>
      </c>
      <c r="E441" s="676"/>
      <c r="F441" s="688" t="s">
        <v>87</v>
      </c>
      <c r="G441" s="505">
        <v>2022</v>
      </c>
      <c r="H441" s="335">
        <v>11</v>
      </c>
      <c r="I441" s="676"/>
      <c r="J441" s="336"/>
      <c r="K441" s="676" t="s">
        <v>2350</v>
      </c>
      <c r="L441" s="676" t="s">
        <v>2046</v>
      </c>
      <c r="M441" s="677">
        <v>44658</v>
      </c>
      <c r="N441" s="677">
        <v>44872</v>
      </c>
      <c r="O441" s="677"/>
      <c r="P441" s="336"/>
      <c r="Q441" s="336"/>
      <c r="R441" s="336"/>
      <c r="S441" s="335" t="s">
        <v>1712</v>
      </c>
      <c r="T441" s="335">
        <v>72</v>
      </c>
      <c r="U441" s="688">
        <v>49303156</v>
      </c>
      <c r="V441" s="335" t="s">
        <v>1072</v>
      </c>
      <c r="W441" s="676">
        <v>480</v>
      </c>
      <c r="X441" s="626">
        <v>1914</v>
      </c>
      <c r="Y441" s="525">
        <f>W441*X441</f>
        <v>918720</v>
      </c>
      <c r="Z441" s="337">
        <v>0.5</v>
      </c>
      <c r="AA441" s="682">
        <f>Y441*Z441</f>
        <v>459360</v>
      </c>
      <c r="AB441" s="682"/>
      <c r="AC441" s="339">
        <v>0</v>
      </c>
      <c r="AD441" s="676"/>
      <c r="AE441" s="676"/>
      <c r="AF441" s="500">
        <f>AA441+AD441+AE441</f>
        <v>459360</v>
      </c>
      <c r="AG441" s="676" t="s">
        <v>1073</v>
      </c>
      <c r="AH441" s="676"/>
      <c r="AI441" s="676">
        <v>60</v>
      </c>
      <c r="AJ441" s="677" t="s">
        <v>2047</v>
      </c>
      <c r="AK441" s="677" t="s">
        <v>50</v>
      </c>
      <c r="AL441" s="685" t="s">
        <v>2048</v>
      </c>
      <c r="AM441" s="676" t="s">
        <v>52</v>
      </c>
      <c r="AN441" s="518" t="s">
        <v>1719</v>
      </c>
      <c r="AO441" s="335" t="s">
        <v>1078</v>
      </c>
      <c r="AP441" s="684"/>
      <c r="AQ441" s="676" t="s">
        <v>37</v>
      </c>
      <c r="AR441" s="676"/>
      <c r="AS441" s="521"/>
      <c r="AT441" s="675"/>
      <c r="AU441" s="412"/>
      <c r="AV441" s="680"/>
      <c r="AW441" s="673">
        <f>U441</f>
        <v>49303156</v>
      </c>
      <c r="AX441" s="673" cm="1">
        <f t="array" ref="AX441">SUM(MID(0&amp;AW441,LARGE(INDEX(ISNUMBER(--MID(AW441,ROW($1:$8),1))*ROW($1:$8),),ROW($1:$8))+1,1)*10^ROW($1:$8)/10)</f>
        <v>49303156</v>
      </c>
      <c r="AY441" s="673" t="str">
        <f>VLOOKUP($AX441,'Item Master Data'!$A:$F,3,FALSE)</f>
        <v>Q.PEAK DUO XL G10 BFG</v>
      </c>
      <c r="AZ441" s="673">
        <f>VLOOKUP($AX441,'Item Master Data'!$A:$F,6,FALSE)</f>
        <v>480</v>
      </c>
      <c r="BA441" s="673">
        <f>X441/BB441</f>
        <v>66</v>
      </c>
      <c r="BB441" s="673">
        <f>VLOOKUP(AX441,'Item Master Data'!$A:$G,7,FALSE)</f>
        <v>29</v>
      </c>
      <c r="BC441" s="673"/>
      <c r="BD441" s="673">
        <f>W441-AZ441</f>
        <v>0</v>
      </c>
    </row>
    <row r="442" spans="1:56">
      <c r="A442" s="697"/>
      <c r="B442" s="558"/>
      <c r="C442" s="558"/>
      <c r="D442" s="687" t="s">
        <v>86</v>
      </c>
      <c r="E442" s="676" t="s">
        <v>2067</v>
      </c>
      <c r="F442" s="688" t="s">
        <v>87</v>
      </c>
      <c r="G442" s="505">
        <v>2022</v>
      </c>
      <c r="H442" s="335">
        <v>11</v>
      </c>
      <c r="I442" s="676"/>
      <c r="J442" s="677"/>
      <c r="K442" s="676" t="s">
        <v>2268</v>
      </c>
      <c r="L442" s="676" t="s">
        <v>2061</v>
      </c>
      <c r="M442" s="677">
        <v>44621</v>
      </c>
      <c r="N442" s="677">
        <v>44866</v>
      </c>
      <c r="O442" s="677"/>
      <c r="P442" s="336"/>
      <c r="Q442" s="336"/>
      <c r="R442" s="336"/>
      <c r="S442" s="335" t="s">
        <v>1990</v>
      </c>
      <c r="T442" s="335">
        <v>72</v>
      </c>
      <c r="U442" s="688">
        <v>49303156</v>
      </c>
      <c r="V442" s="335" t="s">
        <v>2069</v>
      </c>
      <c r="W442" s="676">
        <v>480</v>
      </c>
      <c r="X442" s="626">
        <v>1160</v>
      </c>
      <c r="Y442" s="525">
        <f>W442*X442</f>
        <v>556800</v>
      </c>
      <c r="Z442" s="337">
        <v>0.48489583333333336</v>
      </c>
      <c r="AA442" s="682">
        <f>Y442*Z442</f>
        <v>269990</v>
      </c>
      <c r="AB442" s="682"/>
      <c r="AC442" s="339">
        <v>0</v>
      </c>
      <c r="AD442" s="676"/>
      <c r="AE442" s="676"/>
      <c r="AF442" s="500">
        <f>AA442+AD442+AE442</f>
        <v>269990</v>
      </c>
      <c r="AG442" s="676" t="s">
        <v>1073</v>
      </c>
      <c r="AH442" s="676"/>
      <c r="AI442" s="676">
        <v>60</v>
      </c>
      <c r="AJ442" s="677" t="s">
        <v>2062</v>
      </c>
      <c r="AK442" s="677" t="s">
        <v>50</v>
      </c>
      <c r="AL442" s="685">
        <v>95403</v>
      </c>
      <c r="AM442" s="676" t="s">
        <v>52</v>
      </c>
      <c r="AN442" s="518" t="s">
        <v>1719</v>
      </c>
      <c r="AO442" s="335" t="s">
        <v>1078</v>
      </c>
      <c r="AP442" s="684"/>
      <c r="AQ442" s="676" t="s">
        <v>37</v>
      </c>
      <c r="AR442" s="676"/>
      <c r="AS442" s="521"/>
      <c r="AT442" s="675" t="s">
        <v>1509</v>
      </c>
      <c r="AU442" s="412"/>
      <c r="AV442" s="680"/>
      <c r="AW442" s="673">
        <f>U442</f>
        <v>49303156</v>
      </c>
      <c r="AX442" s="673" cm="1">
        <f t="array" ref="AX442">SUM(MID(0&amp;AW442,LARGE(INDEX(ISNUMBER(--MID(AW442,ROW($1:$8),1))*ROW($1:$8),),ROW($1:$8))+1,1)*10^ROW($1:$8)/10)</f>
        <v>49303156</v>
      </c>
      <c r="AY442" s="673" t="str">
        <f>VLOOKUP($AX442,'Item Master Data'!$A:$F,3,FALSE)</f>
        <v>Q.PEAK DUO XL G10 BFG</v>
      </c>
      <c r="AZ442" s="673">
        <f>VLOOKUP($AX442,'Item Master Data'!$A:$F,6,FALSE)</f>
        <v>480</v>
      </c>
      <c r="BA442" s="673">
        <f>X442/BB442</f>
        <v>40</v>
      </c>
      <c r="BB442" s="673">
        <f>VLOOKUP(AX442,'Item Master Data'!$A:$G,7,FALSE)</f>
        <v>29</v>
      </c>
      <c r="BC442" s="673"/>
      <c r="BD442" s="673">
        <f>W442-AZ442</f>
        <v>0</v>
      </c>
    </row>
    <row r="443" spans="1:56">
      <c r="A443" s="697"/>
      <c r="B443" s="558">
        <v>44627</v>
      </c>
      <c r="C443" s="558">
        <v>44627</v>
      </c>
      <c r="D443" s="687" t="s">
        <v>86</v>
      </c>
      <c r="E443" s="517"/>
      <c r="F443" s="676"/>
      <c r="G443" s="505">
        <v>2022</v>
      </c>
      <c r="H443" s="676">
        <v>11</v>
      </c>
      <c r="I443" s="676"/>
      <c r="J443" s="677"/>
      <c r="K443" s="676" t="s">
        <v>2307</v>
      </c>
      <c r="L443" s="676" t="s">
        <v>1728</v>
      </c>
      <c r="M443" s="677">
        <v>44615</v>
      </c>
      <c r="N443" s="677">
        <v>44866</v>
      </c>
      <c r="O443" s="677"/>
      <c r="P443" s="410"/>
      <c r="Q443" s="677"/>
      <c r="R443" s="677"/>
      <c r="S443" s="335" t="s">
        <v>1729</v>
      </c>
      <c r="T443" s="676">
        <v>60</v>
      </c>
      <c r="U443" s="676"/>
      <c r="V443" s="688" t="s">
        <v>973</v>
      </c>
      <c r="W443" s="676">
        <v>400</v>
      </c>
      <c r="X443" s="626">
        <v>4608</v>
      </c>
      <c r="Y443" s="525">
        <f>W443*X443</f>
        <v>1843200</v>
      </c>
      <c r="Z443" s="337">
        <v>0.55000000000000004</v>
      </c>
      <c r="AA443" s="682">
        <f>Y443*Z443</f>
        <v>1013760.0000000001</v>
      </c>
      <c r="AB443" s="682"/>
      <c r="AC443" s="683">
        <v>0</v>
      </c>
      <c r="AD443" s="676"/>
      <c r="AE443" s="676"/>
      <c r="AF443" s="500">
        <f>AA443+AD443+AE443</f>
        <v>1013760.0000000001</v>
      </c>
      <c r="AG443" s="676" t="s">
        <v>1073</v>
      </c>
      <c r="AH443" s="676"/>
      <c r="AI443" s="676">
        <v>60</v>
      </c>
      <c r="AJ443" s="677" t="s">
        <v>1730</v>
      </c>
      <c r="AK443" s="677" t="s">
        <v>1731</v>
      </c>
      <c r="AL443" s="685" t="s">
        <v>1732</v>
      </c>
      <c r="AM443" s="676" t="s">
        <v>52</v>
      </c>
      <c r="AN443" s="518"/>
      <c r="AO443" s="676" t="s">
        <v>1078</v>
      </c>
      <c r="AP443" s="676"/>
      <c r="AQ443" s="684" t="s">
        <v>37</v>
      </c>
      <c r="AR443" s="676"/>
      <c r="AS443" s="559"/>
      <c r="AT443" s="675"/>
      <c r="AU443" s="412"/>
      <c r="AV443" s="680"/>
      <c r="AW443" s="673">
        <f>U443</f>
        <v>0</v>
      </c>
      <c r="AX443" s="673" cm="1">
        <f t="array" ref="AX443">SUM(MID(0&amp;AW443,LARGE(INDEX(ISNUMBER(--MID(AW443,ROW($1:$8),1))*ROW($1:$8),),ROW($1:$8))+1,1)*10^ROW($1:$8)/10)</f>
        <v>0</v>
      </c>
      <c r="AY443" s="673" t="e">
        <f>VLOOKUP($AX443,'Item Master Data'!$A:$F,3,FALSE)</f>
        <v>#N/A</v>
      </c>
      <c r="AZ443" s="673" t="e">
        <f>VLOOKUP($AX443,'Item Master Data'!$A:$F,6,FALSE)</f>
        <v>#N/A</v>
      </c>
      <c r="BA443" s="673" t="e">
        <f>X443/BB443</f>
        <v>#N/A</v>
      </c>
      <c r="BB443" s="673" t="e">
        <f>VLOOKUP(AX443,'Item Master Data'!$A:$G,7,FALSE)</f>
        <v>#N/A</v>
      </c>
      <c r="BC443" s="673"/>
      <c r="BD443" s="673" t="e">
        <f>W443-AZ443</f>
        <v>#N/A</v>
      </c>
    </row>
    <row r="444" spans="1:56">
      <c r="A444" s="697"/>
      <c r="B444" s="558">
        <v>44627</v>
      </c>
      <c r="C444" s="558">
        <v>44627</v>
      </c>
      <c r="D444" s="687" t="s">
        <v>86</v>
      </c>
      <c r="E444" s="517"/>
      <c r="F444" s="676"/>
      <c r="G444" s="505">
        <v>2022</v>
      </c>
      <c r="H444" s="335">
        <v>11</v>
      </c>
      <c r="I444" s="676"/>
      <c r="J444" s="336"/>
      <c r="K444" s="676" t="s">
        <v>2307</v>
      </c>
      <c r="L444" s="676" t="s">
        <v>1728</v>
      </c>
      <c r="M444" s="677">
        <v>44615</v>
      </c>
      <c r="N444" s="677">
        <v>44866</v>
      </c>
      <c r="O444" s="677"/>
      <c r="P444" s="410"/>
      <c r="Q444" s="336"/>
      <c r="R444" s="336"/>
      <c r="S444" s="335" t="s">
        <v>1729</v>
      </c>
      <c r="T444" s="335">
        <v>60</v>
      </c>
      <c r="U444" s="676"/>
      <c r="V444" s="335" t="s">
        <v>986</v>
      </c>
      <c r="W444" s="676">
        <v>360</v>
      </c>
      <c r="X444" s="626">
        <v>832</v>
      </c>
      <c r="Y444" s="525">
        <f>W444*X444</f>
        <v>299520</v>
      </c>
      <c r="Z444" s="337">
        <v>0.53</v>
      </c>
      <c r="AA444" s="682">
        <f>Y444*Z444</f>
        <v>158745.60000000001</v>
      </c>
      <c r="AB444" s="682"/>
      <c r="AC444" s="339">
        <v>0</v>
      </c>
      <c r="AD444" s="676"/>
      <c r="AE444" s="676"/>
      <c r="AF444" s="500">
        <f>AA444+AD444+AE444</f>
        <v>158745.60000000001</v>
      </c>
      <c r="AG444" s="676" t="s">
        <v>1073</v>
      </c>
      <c r="AH444" s="676"/>
      <c r="AI444" s="676">
        <v>60</v>
      </c>
      <c r="AJ444" s="677" t="s">
        <v>1730</v>
      </c>
      <c r="AK444" s="677" t="s">
        <v>1731</v>
      </c>
      <c r="AL444" s="685" t="s">
        <v>1732</v>
      </c>
      <c r="AM444" s="676" t="s">
        <v>52</v>
      </c>
      <c r="AN444" s="518"/>
      <c r="AO444" s="335" t="s">
        <v>1078</v>
      </c>
      <c r="AP444" s="676"/>
      <c r="AQ444" s="684" t="s">
        <v>37</v>
      </c>
      <c r="AR444" s="676"/>
      <c r="AS444" s="559"/>
      <c r="AT444" s="675"/>
      <c r="AU444" s="412"/>
      <c r="AV444" s="680"/>
      <c r="AW444" s="673">
        <f>U444</f>
        <v>0</v>
      </c>
      <c r="AX444" s="673" cm="1">
        <f t="array" ref="AX444">SUM(MID(0&amp;AW444,LARGE(INDEX(ISNUMBER(--MID(AW444,ROW($1:$8),1))*ROW($1:$8),),ROW($1:$8))+1,1)*10^ROW($1:$8)/10)</f>
        <v>0</v>
      </c>
      <c r="AY444" s="673" t="e">
        <f>VLOOKUP($AX444,'Item Master Data'!$A:$F,3,FALSE)</f>
        <v>#N/A</v>
      </c>
      <c r="AZ444" s="673" t="e">
        <f>VLOOKUP($AX444,'Item Master Data'!$A:$F,6,FALSE)</f>
        <v>#N/A</v>
      </c>
      <c r="BA444" s="673" t="e">
        <f>X444/BB444</f>
        <v>#N/A</v>
      </c>
      <c r="BB444" s="673" t="e">
        <f>VLOOKUP(AX444,'Item Master Data'!$A:$G,7,FALSE)</f>
        <v>#N/A</v>
      </c>
      <c r="BC444" s="673"/>
      <c r="BD444" s="673" t="e">
        <f>W444-AZ444</f>
        <v>#N/A</v>
      </c>
    </row>
    <row r="445" spans="1:56">
      <c r="A445" s="697"/>
      <c r="B445" s="558"/>
      <c r="C445" s="558"/>
      <c r="D445" s="687" t="s">
        <v>86</v>
      </c>
      <c r="E445" s="676" t="s">
        <v>2118</v>
      </c>
      <c r="F445" s="688"/>
      <c r="G445" s="505">
        <v>2022</v>
      </c>
      <c r="H445" s="676">
        <v>11</v>
      </c>
      <c r="I445" s="676"/>
      <c r="J445" s="677"/>
      <c r="K445" s="676">
        <v>1205</v>
      </c>
      <c r="L445" s="676" t="s">
        <v>1784</v>
      </c>
      <c r="M445" s="677">
        <v>44585</v>
      </c>
      <c r="N445" s="677">
        <v>44866</v>
      </c>
      <c r="O445" s="677"/>
      <c r="P445" s="677"/>
      <c r="Q445" s="677"/>
      <c r="R445" s="677"/>
      <c r="S445" s="335" t="s">
        <v>1712</v>
      </c>
      <c r="T445" s="676">
        <v>72</v>
      </c>
      <c r="U445" s="688"/>
      <c r="V445" s="676" t="s">
        <v>1002</v>
      </c>
      <c r="W445" s="676">
        <v>480</v>
      </c>
      <c r="X445" s="626">
        <v>1276</v>
      </c>
      <c r="Y445" s="525">
        <f>W445*X445</f>
        <v>612480</v>
      </c>
      <c r="Z445" s="337">
        <v>0.495</v>
      </c>
      <c r="AA445" s="682">
        <f>Y445*Z445</f>
        <v>303177.59999999998</v>
      </c>
      <c r="AB445" s="682"/>
      <c r="AC445" s="683">
        <v>0</v>
      </c>
      <c r="AD445" s="676"/>
      <c r="AE445" s="676"/>
      <c r="AF445" s="500">
        <f>AA445+AD445+AE445</f>
        <v>303177.59999999998</v>
      </c>
      <c r="AG445" s="676" t="s">
        <v>1073</v>
      </c>
      <c r="AH445" s="676">
        <v>100</v>
      </c>
      <c r="AI445" s="676">
        <v>0</v>
      </c>
      <c r="AJ445" s="677" t="s">
        <v>1786</v>
      </c>
      <c r="AK445" s="677" t="s">
        <v>50</v>
      </c>
      <c r="AL445" s="685">
        <v>92010</v>
      </c>
      <c r="AM445" s="676" t="s">
        <v>52</v>
      </c>
      <c r="AN445" s="518"/>
      <c r="AO445" s="676" t="s">
        <v>1078</v>
      </c>
      <c r="AP445" s="684"/>
      <c r="AQ445" s="676" t="s">
        <v>37</v>
      </c>
      <c r="AR445" s="676"/>
      <c r="AS445" s="521"/>
      <c r="AT445" s="675"/>
      <c r="AU445" s="412"/>
      <c r="AV445" s="680"/>
      <c r="AW445" s="673">
        <f>U445</f>
        <v>0</v>
      </c>
      <c r="AX445" s="673" cm="1">
        <f t="array" ref="AX445">SUM(MID(0&amp;AW445,LARGE(INDEX(ISNUMBER(--MID(AW445,ROW($1:$8),1))*ROW($1:$8),),ROW($1:$8))+1,1)*10^ROW($1:$8)/10)</f>
        <v>0</v>
      </c>
      <c r="AY445" s="673" t="e">
        <f>VLOOKUP($AX445,'Item Master Data'!$A:$F,3,FALSE)</f>
        <v>#N/A</v>
      </c>
      <c r="AZ445" s="673" t="e">
        <f>VLOOKUP($AX445,'Item Master Data'!$A:$F,6,FALSE)</f>
        <v>#N/A</v>
      </c>
      <c r="BA445" s="673" t="e">
        <f>X445/BB445</f>
        <v>#N/A</v>
      </c>
      <c r="BB445" s="673" t="e">
        <f>VLOOKUP(AX445,'Item Master Data'!$A:$G,7,FALSE)</f>
        <v>#N/A</v>
      </c>
      <c r="BC445" s="673"/>
      <c r="BD445" s="673" t="e">
        <f>W445-AZ445</f>
        <v>#N/A</v>
      </c>
    </row>
    <row r="446" spans="1:56">
      <c r="A446" s="697"/>
      <c r="B446" s="558"/>
      <c r="C446" s="558"/>
      <c r="D446" s="687" t="s">
        <v>86</v>
      </c>
      <c r="E446" s="676" t="s">
        <v>2118</v>
      </c>
      <c r="F446" s="688"/>
      <c r="G446" s="505">
        <v>2022</v>
      </c>
      <c r="H446" s="676">
        <v>11</v>
      </c>
      <c r="I446" s="676"/>
      <c r="J446" s="677"/>
      <c r="K446" s="676">
        <v>1206</v>
      </c>
      <c r="L446" s="676" t="s">
        <v>1784</v>
      </c>
      <c r="M446" s="677">
        <v>44585</v>
      </c>
      <c r="N446" s="677">
        <v>44886</v>
      </c>
      <c r="O446" s="677"/>
      <c r="P446" s="677"/>
      <c r="Q446" s="677"/>
      <c r="R446" s="677"/>
      <c r="S446" s="335" t="s">
        <v>1712</v>
      </c>
      <c r="T446" s="676">
        <v>72</v>
      </c>
      <c r="U446" s="688"/>
      <c r="V446" s="676" t="s">
        <v>1002</v>
      </c>
      <c r="W446" s="676">
        <v>480</v>
      </c>
      <c r="X446" s="626">
        <v>1276</v>
      </c>
      <c r="Y446" s="525">
        <f>W446*X446</f>
        <v>612480</v>
      </c>
      <c r="Z446" s="337">
        <v>0.495</v>
      </c>
      <c r="AA446" s="682">
        <f>Y446*Z446</f>
        <v>303177.59999999998</v>
      </c>
      <c r="AB446" s="682"/>
      <c r="AC446" s="683">
        <v>0</v>
      </c>
      <c r="AD446" s="676"/>
      <c r="AE446" s="676"/>
      <c r="AF446" s="500">
        <f>AA446+AD446+AE446</f>
        <v>303177.59999999998</v>
      </c>
      <c r="AG446" s="676" t="s">
        <v>1073</v>
      </c>
      <c r="AH446" s="676">
        <v>100</v>
      </c>
      <c r="AI446" s="676">
        <v>0</v>
      </c>
      <c r="AJ446" s="677" t="s">
        <v>1786</v>
      </c>
      <c r="AK446" s="677" t="s">
        <v>50</v>
      </c>
      <c r="AL446" s="685">
        <v>92010</v>
      </c>
      <c r="AM446" s="676" t="s">
        <v>52</v>
      </c>
      <c r="AN446" s="518"/>
      <c r="AO446" s="676" t="s">
        <v>1078</v>
      </c>
      <c r="AP446" s="684"/>
      <c r="AQ446" s="676" t="s">
        <v>37</v>
      </c>
      <c r="AR446" s="676"/>
      <c r="AS446" s="521"/>
      <c r="AT446" s="675"/>
      <c r="AU446" s="412"/>
      <c r="AV446" s="680"/>
      <c r="AW446" s="673">
        <f>U446</f>
        <v>0</v>
      </c>
      <c r="AX446" s="673" cm="1">
        <f t="array" ref="AX446">SUM(MID(0&amp;AW446,LARGE(INDEX(ISNUMBER(--MID(AW446,ROW($1:$8),1))*ROW($1:$8),),ROW($1:$8))+1,1)*10^ROW($1:$8)/10)</f>
        <v>0</v>
      </c>
      <c r="AY446" s="673" t="e">
        <f>VLOOKUP($AX446,'Item Master Data'!$A:$F,3,FALSE)</f>
        <v>#N/A</v>
      </c>
      <c r="AZ446" s="673" t="e">
        <f>VLOOKUP($AX446,'Item Master Data'!$A:$F,6,FALSE)</f>
        <v>#N/A</v>
      </c>
      <c r="BA446" s="673" t="e">
        <f>X446/BB446</f>
        <v>#N/A</v>
      </c>
      <c r="BB446" s="673" t="e">
        <f>VLOOKUP(AX446,'Item Master Data'!$A:$G,7,FALSE)</f>
        <v>#N/A</v>
      </c>
      <c r="BC446" s="673"/>
      <c r="BD446" s="673" t="e">
        <f>W446-AZ446</f>
        <v>#N/A</v>
      </c>
    </row>
    <row r="447" spans="1:56">
      <c r="A447" s="697"/>
      <c r="B447" s="697"/>
      <c r="C447" s="697"/>
      <c r="D447" s="676" t="s">
        <v>86</v>
      </c>
      <c r="E447" s="676"/>
      <c r="F447" s="676"/>
      <c r="G447" s="505">
        <v>2022</v>
      </c>
      <c r="H447" s="676">
        <v>12</v>
      </c>
      <c r="I447" s="676"/>
      <c r="J447" s="677"/>
      <c r="K447" s="676" t="s">
        <v>1780</v>
      </c>
      <c r="L447" s="676" t="s">
        <v>1717</v>
      </c>
      <c r="M447" s="677">
        <v>44595</v>
      </c>
      <c r="N447" s="677">
        <v>44900</v>
      </c>
      <c r="O447" s="677"/>
      <c r="P447" s="677"/>
      <c r="Q447" s="677"/>
      <c r="R447" s="677"/>
      <c r="S447" s="335" t="s">
        <v>88</v>
      </c>
      <c r="T447" s="676">
        <v>60</v>
      </c>
      <c r="U447" s="676"/>
      <c r="V447" s="676" t="s">
        <v>986</v>
      </c>
      <c r="W447" s="676">
        <v>360</v>
      </c>
      <c r="X447" s="626">
        <v>1664</v>
      </c>
      <c r="Y447" s="525">
        <f>W447*X447</f>
        <v>599040</v>
      </c>
      <c r="Z447" s="337">
        <v>0.53</v>
      </c>
      <c r="AA447" s="682">
        <f>Y447*Z447</f>
        <v>317491.20000000001</v>
      </c>
      <c r="AB447" s="682"/>
      <c r="AC447" s="683">
        <v>0</v>
      </c>
      <c r="AD447" s="692"/>
      <c r="AE447" s="684"/>
      <c r="AF447" s="500">
        <f>AA447+AD447+AE447</f>
        <v>317491.20000000001</v>
      </c>
      <c r="AG447" s="676" t="s">
        <v>1073</v>
      </c>
      <c r="AH447" s="676"/>
      <c r="AI447" s="676">
        <v>60</v>
      </c>
      <c r="AJ447" s="676" t="s">
        <v>1718</v>
      </c>
      <c r="AK447" s="676" t="s">
        <v>1149</v>
      </c>
      <c r="AL447" s="676">
        <v>92806</v>
      </c>
      <c r="AM447" s="676" t="s">
        <v>52</v>
      </c>
      <c r="AN447" s="676"/>
      <c r="AO447" s="676" t="s">
        <v>1078</v>
      </c>
      <c r="AP447" s="684" t="s">
        <v>92</v>
      </c>
      <c r="AQ447" s="684" t="s">
        <v>37</v>
      </c>
      <c r="AR447" s="684" t="s">
        <v>1222</v>
      </c>
      <c r="AS447" s="694"/>
      <c r="AT447" s="675" t="s">
        <v>1509</v>
      </c>
      <c r="AU447" s="412"/>
      <c r="AV447" s="680">
        <v>0.5</v>
      </c>
      <c r="AW447" s="673">
        <f>U447</f>
        <v>0</v>
      </c>
      <c r="AX447" s="673" cm="1">
        <f t="array" ref="AX447">SUM(MID(0&amp;AW447,LARGE(INDEX(ISNUMBER(--MID(AW447,ROW($1:$8),1))*ROW($1:$8),),ROW($1:$8))+1,1)*10^ROW($1:$8)/10)</f>
        <v>0</v>
      </c>
      <c r="AY447" s="673" t="e">
        <f>VLOOKUP($AX447,'Item Master Data'!$A:$F,3,FALSE)</f>
        <v>#N/A</v>
      </c>
      <c r="AZ447" s="673" t="e">
        <f>VLOOKUP($AX447,'Item Master Data'!$A:$F,6,FALSE)</f>
        <v>#N/A</v>
      </c>
      <c r="BA447" s="673" t="e">
        <f>X447/BB447</f>
        <v>#N/A</v>
      </c>
      <c r="BB447" s="673" t="e">
        <f>VLOOKUP(AX447,'Item Master Data'!$A:$G,7,FALSE)</f>
        <v>#N/A</v>
      </c>
      <c r="BC447" s="673"/>
      <c r="BD447" s="673" t="e">
        <f>W447-AZ447</f>
        <v>#N/A</v>
      </c>
    </row>
    <row r="448" spans="1:56">
      <c r="A448" s="697"/>
      <c r="B448" s="697"/>
      <c r="C448" s="697"/>
      <c r="D448" s="676" t="s">
        <v>86</v>
      </c>
      <c r="E448" s="676"/>
      <c r="F448" s="676"/>
      <c r="G448" s="505">
        <v>2022</v>
      </c>
      <c r="H448" s="676">
        <v>12</v>
      </c>
      <c r="I448" s="676"/>
      <c r="J448" s="677"/>
      <c r="K448" s="676" t="s">
        <v>1780</v>
      </c>
      <c r="L448" s="676" t="s">
        <v>1717</v>
      </c>
      <c r="M448" s="677">
        <v>44595</v>
      </c>
      <c r="N448" s="677">
        <v>44900</v>
      </c>
      <c r="O448" s="677"/>
      <c r="P448" s="336"/>
      <c r="Q448" s="336"/>
      <c r="R448" s="336"/>
      <c r="S448" s="335" t="s">
        <v>88</v>
      </c>
      <c r="T448" s="335">
        <v>60</v>
      </c>
      <c r="U448" s="676"/>
      <c r="V448" s="335" t="s">
        <v>973</v>
      </c>
      <c r="W448" s="676">
        <v>400</v>
      </c>
      <c r="X448" s="626">
        <v>1536</v>
      </c>
      <c r="Y448" s="525">
        <f>W448*X448</f>
        <v>614400</v>
      </c>
      <c r="Z448" s="337">
        <v>0.55000000000000004</v>
      </c>
      <c r="AA448" s="682">
        <f>Y448*Z448</f>
        <v>337920</v>
      </c>
      <c r="AB448" s="682"/>
      <c r="AC448" s="339">
        <v>0</v>
      </c>
      <c r="AD448" s="692"/>
      <c r="AE448" s="684"/>
      <c r="AF448" s="500">
        <f>AA448+AD448+AE448</f>
        <v>337920</v>
      </c>
      <c r="AG448" s="335" t="s">
        <v>1073</v>
      </c>
      <c r="AH448" s="676"/>
      <c r="AI448" s="676">
        <v>60</v>
      </c>
      <c r="AJ448" s="676" t="s">
        <v>1718</v>
      </c>
      <c r="AK448" s="676" t="s">
        <v>1149</v>
      </c>
      <c r="AL448" s="676">
        <v>92806</v>
      </c>
      <c r="AM448" s="335" t="s">
        <v>52</v>
      </c>
      <c r="AN448" s="676"/>
      <c r="AO448" s="335" t="s">
        <v>1078</v>
      </c>
      <c r="AP448" s="684" t="s">
        <v>92</v>
      </c>
      <c r="AQ448" s="684" t="s">
        <v>37</v>
      </c>
      <c r="AR448" s="684" t="s">
        <v>1222</v>
      </c>
      <c r="AS448" s="694"/>
      <c r="AT448" s="675" t="s">
        <v>1509</v>
      </c>
      <c r="AU448" s="412"/>
      <c r="AV448" s="680">
        <v>0.5</v>
      </c>
      <c r="AW448" s="673">
        <f>U448</f>
        <v>0</v>
      </c>
      <c r="AX448" s="673" cm="1">
        <f t="array" ref="AX448">SUM(MID(0&amp;AW448,LARGE(INDEX(ISNUMBER(--MID(AW448,ROW($1:$8),1))*ROW($1:$8),),ROW($1:$8))+1,1)*10^ROW($1:$8)/10)</f>
        <v>0</v>
      </c>
      <c r="AY448" s="673" t="e">
        <f>VLOOKUP($AX448,'Item Master Data'!$A:$F,3,FALSE)</f>
        <v>#N/A</v>
      </c>
      <c r="AZ448" s="673" t="e">
        <f>VLOOKUP($AX448,'Item Master Data'!$A:$F,6,FALSE)</f>
        <v>#N/A</v>
      </c>
      <c r="BA448" s="673" t="e">
        <f>X448/BB448</f>
        <v>#N/A</v>
      </c>
      <c r="BB448" s="673" t="e">
        <f>VLOOKUP(AX448,'Item Master Data'!$A:$G,7,FALSE)</f>
        <v>#N/A</v>
      </c>
      <c r="BC448" s="673"/>
      <c r="BD448" s="673" t="e">
        <f>W448-AZ448</f>
        <v>#N/A</v>
      </c>
    </row>
    <row r="449" spans="1:56">
      <c r="A449" s="697"/>
      <c r="B449" s="697"/>
      <c r="C449" s="697"/>
      <c r="D449" s="676" t="s">
        <v>86</v>
      </c>
      <c r="E449" s="676"/>
      <c r="F449" s="676"/>
      <c r="G449" s="505">
        <v>2022</v>
      </c>
      <c r="H449" s="676">
        <v>12</v>
      </c>
      <c r="I449" s="676"/>
      <c r="J449" s="677"/>
      <c r="K449" s="676" t="s">
        <v>1779</v>
      </c>
      <c r="L449" s="676" t="s">
        <v>1717</v>
      </c>
      <c r="M449" s="677">
        <v>44595</v>
      </c>
      <c r="N449" s="677">
        <v>44900</v>
      </c>
      <c r="O449" s="677"/>
      <c r="P449" s="336"/>
      <c r="Q449" s="336"/>
      <c r="R449" s="336"/>
      <c r="S449" s="335" t="s">
        <v>88</v>
      </c>
      <c r="T449" s="335">
        <v>60</v>
      </c>
      <c r="U449" s="676"/>
      <c r="V449" s="676" t="s">
        <v>1231</v>
      </c>
      <c r="W449" s="676">
        <v>360</v>
      </c>
      <c r="X449" s="626">
        <v>832</v>
      </c>
      <c r="Y449" s="525">
        <f>W449*X449</f>
        <v>299520</v>
      </c>
      <c r="Z449" s="337">
        <v>0.83000000000000007</v>
      </c>
      <c r="AA449" s="682">
        <f>Y449*Z449</f>
        <v>248601.60000000003</v>
      </c>
      <c r="AB449" s="682"/>
      <c r="AC449" s="339">
        <v>0</v>
      </c>
      <c r="AD449" s="692"/>
      <c r="AE449" s="684"/>
      <c r="AF449" s="500">
        <f>AA449+AD449+AE449</f>
        <v>248601.60000000003</v>
      </c>
      <c r="AG449" s="335" t="s">
        <v>1073</v>
      </c>
      <c r="AH449" s="676"/>
      <c r="AI449" s="676">
        <v>60</v>
      </c>
      <c r="AJ449" s="676" t="s">
        <v>1718</v>
      </c>
      <c r="AK449" s="676" t="s">
        <v>1149</v>
      </c>
      <c r="AL449" s="676">
        <v>92806</v>
      </c>
      <c r="AM449" s="335" t="s">
        <v>52</v>
      </c>
      <c r="AN449" s="676"/>
      <c r="AO449" s="335" t="s">
        <v>1078</v>
      </c>
      <c r="AP449" s="684" t="s">
        <v>92</v>
      </c>
      <c r="AQ449" s="684" t="s">
        <v>37</v>
      </c>
      <c r="AR449" s="684" t="s">
        <v>1222</v>
      </c>
      <c r="AS449" s="694"/>
      <c r="AT449" s="675" t="s">
        <v>1509</v>
      </c>
      <c r="AU449" s="412"/>
      <c r="AV449" s="680">
        <v>0.5</v>
      </c>
      <c r="AW449" s="673">
        <f>U449</f>
        <v>0</v>
      </c>
      <c r="AX449" s="673" cm="1">
        <f t="array" ref="AX449">SUM(MID(0&amp;AW449,LARGE(INDEX(ISNUMBER(--MID(AW449,ROW($1:$8),1))*ROW($1:$8),),ROW($1:$8))+1,1)*10^ROW($1:$8)/10)</f>
        <v>0</v>
      </c>
      <c r="AY449" s="673" t="e">
        <f>VLOOKUP($AX449,'Item Master Data'!$A:$F,3,FALSE)</f>
        <v>#N/A</v>
      </c>
      <c r="AZ449" s="673" t="e">
        <f>VLOOKUP($AX449,'Item Master Data'!$A:$F,6,FALSE)</f>
        <v>#N/A</v>
      </c>
      <c r="BA449" s="673" t="e">
        <f>X449/BB449</f>
        <v>#N/A</v>
      </c>
      <c r="BB449" s="673" t="e">
        <f>VLOOKUP(AX449,'Item Master Data'!$A:$G,7,FALSE)</f>
        <v>#N/A</v>
      </c>
      <c r="BC449" s="673"/>
      <c r="BD449" s="673" t="e">
        <f>W449-AZ449</f>
        <v>#N/A</v>
      </c>
    </row>
    <row r="450" spans="1:56">
      <c r="A450" s="697"/>
      <c r="B450" s="558"/>
      <c r="C450" s="558"/>
      <c r="D450" s="687" t="s">
        <v>86</v>
      </c>
      <c r="E450" s="676" t="s">
        <v>1759</v>
      </c>
      <c r="F450" s="688"/>
      <c r="G450" s="505">
        <v>2022</v>
      </c>
      <c r="H450" s="335">
        <v>12</v>
      </c>
      <c r="I450" s="676"/>
      <c r="J450" s="336"/>
      <c r="K450" s="676" t="s">
        <v>1762</v>
      </c>
      <c r="L450" s="676" t="s">
        <v>1717</v>
      </c>
      <c r="M450" s="677">
        <v>44617</v>
      </c>
      <c r="N450" s="677">
        <v>44896</v>
      </c>
      <c r="O450" s="677"/>
      <c r="P450" s="677"/>
      <c r="Q450" s="336"/>
      <c r="R450" s="336"/>
      <c r="S450" s="335" t="s">
        <v>88</v>
      </c>
      <c r="T450" s="335">
        <v>72</v>
      </c>
      <c r="U450" s="688"/>
      <c r="V450" s="676" t="s">
        <v>1114</v>
      </c>
      <c r="W450" s="676">
        <v>485</v>
      </c>
      <c r="X450" s="626">
        <v>638</v>
      </c>
      <c r="Y450" s="525">
        <f>W450*X450</f>
        <v>309430</v>
      </c>
      <c r="Z450" s="337">
        <v>0.50501030927835056</v>
      </c>
      <c r="AA450" s="682">
        <f>Y450*Z450</f>
        <v>156265.34000000003</v>
      </c>
      <c r="AB450" s="682"/>
      <c r="AC450" s="339">
        <v>0</v>
      </c>
      <c r="AD450" s="676"/>
      <c r="AE450" s="676"/>
      <c r="AF450" s="500">
        <f>AA450+AD450+AE450</f>
        <v>156265.34000000003</v>
      </c>
      <c r="AG450" s="335" t="s">
        <v>1073</v>
      </c>
      <c r="AH450" s="676"/>
      <c r="AI450" s="676">
        <v>60</v>
      </c>
      <c r="AJ450" s="677" t="s">
        <v>1718</v>
      </c>
      <c r="AK450" s="677" t="s">
        <v>50</v>
      </c>
      <c r="AL450" s="685" t="s">
        <v>1753</v>
      </c>
      <c r="AM450" s="335" t="s">
        <v>52</v>
      </c>
      <c r="AN450" s="518" t="s">
        <v>50</v>
      </c>
      <c r="AO450" s="335" t="s">
        <v>1078</v>
      </c>
      <c r="AP450" s="684" t="s">
        <v>38</v>
      </c>
      <c r="AQ450" s="676" t="s">
        <v>37</v>
      </c>
      <c r="AR450" s="676"/>
      <c r="AS450" s="521"/>
      <c r="AT450" s="675" t="s">
        <v>1077</v>
      </c>
      <c r="AU450" s="412"/>
      <c r="AV450" s="680">
        <v>0.52</v>
      </c>
      <c r="AW450" s="673">
        <f>U450</f>
        <v>0</v>
      </c>
      <c r="AX450" s="673" cm="1">
        <f t="array" ref="AX450">SUM(MID(0&amp;AW450,LARGE(INDEX(ISNUMBER(--MID(AW450,ROW($1:$8),1))*ROW($1:$8),),ROW($1:$8))+1,1)*10^ROW($1:$8)/10)</f>
        <v>0</v>
      </c>
      <c r="AY450" s="673" t="e">
        <f>VLOOKUP($AX450,'Item Master Data'!$A:$F,3,FALSE)</f>
        <v>#N/A</v>
      </c>
      <c r="AZ450" s="673" t="e">
        <f>VLOOKUP($AX450,'Item Master Data'!$A:$F,6,FALSE)</f>
        <v>#N/A</v>
      </c>
      <c r="BA450" s="673" t="e">
        <f>X450/BB450</f>
        <v>#N/A</v>
      </c>
      <c r="BB450" s="673" t="e">
        <f>VLOOKUP(AX450,'Item Master Data'!$A:$G,7,FALSE)</f>
        <v>#N/A</v>
      </c>
      <c r="BC450" s="673"/>
      <c r="BD450" s="673" t="e">
        <f>W450-AZ450</f>
        <v>#N/A</v>
      </c>
    </row>
    <row r="451" spans="1:56">
      <c r="A451" s="697"/>
      <c r="B451" s="558">
        <v>44628</v>
      </c>
      <c r="C451" s="558">
        <v>44628</v>
      </c>
      <c r="D451" s="687" t="s">
        <v>86</v>
      </c>
      <c r="E451" s="676"/>
      <c r="F451" s="688"/>
      <c r="G451" s="505">
        <v>2022</v>
      </c>
      <c r="H451" s="335">
        <v>12</v>
      </c>
      <c r="I451" s="676"/>
      <c r="J451" s="336"/>
      <c r="K451" s="676" t="s">
        <v>1897</v>
      </c>
      <c r="L451" s="676" t="s">
        <v>1829</v>
      </c>
      <c r="M451" s="677">
        <v>44568</v>
      </c>
      <c r="N451" s="677">
        <v>44896</v>
      </c>
      <c r="O451" s="677"/>
      <c r="P451" s="677"/>
      <c r="Q451" s="677"/>
      <c r="R451" s="677"/>
      <c r="S451" s="676" t="s">
        <v>1712</v>
      </c>
      <c r="T451" s="676">
        <v>60</v>
      </c>
      <c r="U451" s="688">
        <v>49401139</v>
      </c>
      <c r="V451" s="676" t="s">
        <v>1231</v>
      </c>
      <c r="W451" s="676">
        <v>360</v>
      </c>
      <c r="X451" s="626">
        <v>676</v>
      </c>
      <c r="Y451" s="525">
        <f>W451*X451</f>
        <v>243360</v>
      </c>
      <c r="Z451" s="337">
        <v>0.83000000000000007</v>
      </c>
      <c r="AA451" s="682">
        <f>Y451*Z451</f>
        <v>201988.80000000002</v>
      </c>
      <c r="AB451" s="682"/>
      <c r="AC451" s="339">
        <v>0</v>
      </c>
      <c r="AD451" s="676"/>
      <c r="AE451" s="676"/>
      <c r="AF451" s="500">
        <f>AA451+AD451+AE451</f>
        <v>201988.80000000002</v>
      </c>
      <c r="AG451" s="335" t="s">
        <v>1073</v>
      </c>
      <c r="AH451" s="676"/>
      <c r="AI451" s="676">
        <v>60</v>
      </c>
      <c r="AJ451" s="677" t="s">
        <v>1830</v>
      </c>
      <c r="AK451" s="677" t="s">
        <v>50</v>
      </c>
      <c r="AL451" s="685">
        <v>91311</v>
      </c>
      <c r="AM451" s="335" t="s">
        <v>52</v>
      </c>
      <c r="AN451" s="518" t="s">
        <v>1076</v>
      </c>
      <c r="AO451" s="335" t="s">
        <v>1078</v>
      </c>
      <c r="AP451" s="684"/>
      <c r="AQ451" s="676" t="s">
        <v>37</v>
      </c>
      <c r="AR451" s="676"/>
      <c r="AS451" s="521"/>
      <c r="AT451" s="675"/>
      <c r="AU451" s="412"/>
      <c r="AV451" s="680">
        <v>0.72</v>
      </c>
      <c r="AW451" s="673">
        <f>U451</f>
        <v>49401139</v>
      </c>
      <c r="AX451" s="673" cm="1">
        <f t="array" ref="AX451">SUM(MID(0&amp;AW451,LARGE(INDEX(ISNUMBER(--MID(AW451,ROW($1:$8),1))*ROW($1:$8),),ROW($1:$8))+1,1)*10^ROW($1:$8)/10)</f>
        <v>49401139</v>
      </c>
      <c r="AY451" s="673" t="str">
        <f>VLOOKUP($AX451,'Item Master Data'!$A:$F,3,FALSE)</f>
        <v>Q.PEAK DUO BLK ML G10.a+</v>
      </c>
      <c r="AZ451" s="673">
        <f>VLOOKUP($AX451,'Item Master Data'!$A:$F,6,FALSE)</f>
        <v>395</v>
      </c>
      <c r="BA451" s="673">
        <f>X451/BB451</f>
        <v>21.125</v>
      </c>
      <c r="BB451" s="673">
        <f>VLOOKUP(AX451,'Item Master Data'!$A:$G,7,FALSE)</f>
        <v>32</v>
      </c>
      <c r="BC451" s="673"/>
      <c r="BD451" s="673">
        <f>W451-AZ451</f>
        <v>-35</v>
      </c>
    </row>
    <row r="452" spans="1:56">
      <c r="A452" s="697"/>
      <c r="B452" s="558">
        <v>44589</v>
      </c>
      <c r="C452" s="558">
        <v>44589</v>
      </c>
      <c r="D452" s="687" t="s">
        <v>86</v>
      </c>
      <c r="E452" s="676"/>
      <c r="F452" s="688" t="s">
        <v>87</v>
      </c>
      <c r="G452" s="505">
        <v>2022</v>
      </c>
      <c r="H452" s="676">
        <v>12</v>
      </c>
      <c r="I452" s="676"/>
      <c r="J452" s="677"/>
      <c r="K452" s="676" t="s">
        <v>1974</v>
      </c>
      <c r="L452" s="676" t="s">
        <v>1873</v>
      </c>
      <c r="M452" s="677">
        <v>44924</v>
      </c>
      <c r="N452" s="677">
        <v>44924</v>
      </c>
      <c r="O452" s="677"/>
      <c r="P452" s="336"/>
      <c r="Q452" s="336"/>
      <c r="R452" s="336"/>
      <c r="S452" s="335" t="s">
        <v>88</v>
      </c>
      <c r="T452" s="335">
        <v>72</v>
      </c>
      <c r="U452" s="688">
        <v>49303156</v>
      </c>
      <c r="V452" s="335" t="s">
        <v>1072</v>
      </c>
      <c r="W452" s="676">
        <v>480</v>
      </c>
      <c r="X452" s="626">
        <v>1276</v>
      </c>
      <c r="Y452" s="525">
        <f>W452*X452</f>
        <v>612480</v>
      </c>
      <c r="Z452" s="680">
        <v>0.47</v>
      </c>
      <c r="AA452" s="682">
        <f>Y452*Z452</f>
        <v>287865.59999999998</v>
      </c>
      <c r="AB452" s="682"/>
      <c r="AC452" s="339">
        <v>0</v>
      </c>
      <c r="AD452" s="676"/>
      <c r="AE452" s="676"/>
      <c r="AF452" s="500">
        <f>AA452+AD452+AE452</f>
        <v>287865.59999999998</v>
      </c>
      <c r="AG452" s="335" t="s">
        <v>1073</v>
      </c>
      <c r="AH452" s="676"/>
      <c r="AI452" s="676">
        <v>60</v>
      </c>
      <c r="AJ452" s="677" t="s">
        <v>1891</v>
      </c>
      <c r="AK452" s="677" t="s">
        <v>50</v>
      </c>
      <c r="AL452" s="685">
        <v>93703</v>
      </c>
      <c r="AM452" s="335" t="s">
        <v>52</v>
      </c>
      <c r="AN452" s="518" t="s">
        <v>1719</v>
      </c>
      <c r="AO452" s="335" t="s">
        <v>1078</v>
      </c>
      <c r="AP452" s="684"/>
      <c r="AQ452" s="676" t="s">
        <v>1090</v>
      </c>
      <c r="AR452" s="676"/>
      <c r="AS452" s="521"/>
      <c r="AT452" s="675" t="s">
        <v>1509</v>
      </c>
      <c r="AU452" s="412"/>
      <c r="AV452" s="680"/>
      <c r="AW452" s="673">
        <f>U452</f>
        <v>49303156</v>
      </c>
      <c r="AX452" s="673" cm="1">
        <f t="array" ref="AX452">SUM(MID(0&amp;AW452,LARGE(INDEX(ISNUMBER(--MID(AW452,ROW($1:$8),1))*ROW($1:$8),),ROW($1:$8))+1,1)*10^ROW($1:$8)/10)</f>
        <v>49303156</v>
      </c>
      <c r="AY452" s="673" t="str">
        <f>VLOOKUP($AX452,'Item Master Data'!$A:$F,3,FALSE)</f>
        <v>Q.PEAK DUO XL G10 BFG</v>
      </c>
      <c r="AZ452" s="673">
        <f>VLOOKUP($AX452,'Item Master Data'!$A:$F,6,FALSE)</f>
        <v>480</v>
      </c>
      <c r="BA452" s="673">
        <f>X452/BB452</f>
        <v>44</v>
      </c>
      <c r="BB452" s="673">
        <f>VLOOKUP(AX452,'Item Master Data'!$A:$G,7,FALSE)</f>
        <v>29</v>
      </c>
      <c r="BC452" s="673"/>
      <c r="BD452" s="673">
        <f>W452-AZ452</f>
        <v>0</v>
      </c>
    </row>
    <row r="453" spans="1:56">
      <c r="A453" s="697"/>
      <c r="B453" s="558">
        <v>44617</v>
      </c>
      <c r="C453" s="558">
        <v>44616</v>
      </c>
      <c r="D453" s="687" t="s">
        <v>86</v>
      </c>
      <c r="E453" s="676"/>
      <c r="F453" s="688"/>
      <c r="G453" s="505">
        <v>2022</v>
      </c>
      <c r="H453" s="335">
        <v>12</v>
      </c>
      <c r="I453" s="676"/>
      <c r="J453" s="336"/>
      <c r="K453" s="676" t="s">
        <v>2180</v>
      </c>
      <c r="L453" s="676" t="s">
        <v>1989</v>
      </c>
      <c r="M453" s="677">
        <v>44589</v>
      </c>
      <c r="N453" s="677">
        <v>44900</v>
      </c>
      <c r="O453" s="677"/>
      <c r="P453" s="336"/>
      <c r="Q453" s="336"/>
      <c r="R453" s="336"/>
      <c r="S453" s="335" t="s">
        <v>1729</v>
      </c>
      <c r="T453" s="335">
        <v>60</v>
      </c>
      <c r="U453" s="688"/>
      <c r="V453" s="335" t="s">
        <v>986</v>
      </c>
      <c r="W453" s="676">
        <v>360</v>
      </c>
      <c r="X453" s="626">
        <v>4992</v>
      </c>
      <c r="Y453" s="525">
        <f>W453*X453</f>
        <v>1797120</v>
      </c>
      <c r="Z453" s="680">
        <v>0.53</v>
      </c>
      <c r="AA453" s="682">
        <f>Y453*Z453</f>
        <v>952473.60000000009</v>
      </c>
      <c r="AB453" s="682"/>
      <c r="AC453" s="339">
        <v>0</v>
      </c>
      <c r="AD453" s="676"/>
      <c r="AE453" s="676"/>
      <c r="AF453" s="500">
        <f>AA453+AD453+AE453</f>
        <v>952473.60000000009</v>
      </c>
      <c r="AG453" s="335" t="s">
        <v>1073</v>
      </c>
      <c r="AH453" s="676"/>
      <c r="AI453" s="676">
        <v>60</v>
      </c>
      <c r="AJ453" s="677" t="s">
        <v>1821</v>
      </c>
      <c r="AK453" s="677" t="s">
        <v>50</v>
      </c>
      <c r="AL453" s="685">
        <v>95834</v>
      </c>
      <c r="AM453" s="335" t="s">
        <v>52</v>
      </c>
      <c r="AN453" s="518" t="s">
        <v>1076</v>
      </c>
      <c r="AO453" s="335" t="s">
        <v>1078</v>
      </c>
      <c r="AP453" s="684"/>
      <c r="AQ453" s="676" t="s">
        <v>37</v>
      </c>
      <c r="AR453" s="676"/>
      <c r="AS453" s="521"/>
      <c r="AT453" s="675"/>
      <c r="AU453" s="412"/>
      <c r="AV453" s="680">
        <v>0.5</v>
      </c>
      <c r="AW453" s="673">
        <f>U453</f>
        <v>0</v>
      </c>
      <c r="AX453" s="673" cm="1">
        <f t="array" ref="AX453">SUM(MID(0&amp;AW453,LARGE(INDEX(ISNUMBER(--MID(AW453,ROW($1:$8),1))*ROW($1:$8),),ROW($1:$8))+1,1)*10^ROW($1:$8)/10)</f>
        <v>0</v>
      </c>
      <c r="AY453" s="673" t="e">
        <f>VLOOKUP($AX453,'Item Master Data'!$A:$F,3,FALSE)</f>
        <v>#N/A</v>
      </c>
      <c r="AZ453" s="673" t="e">
        <f>VLOOKUP($AX453,'Item Master Data'!$A:$F,6,FALSE)</f>
        <v>#N/A</v>
      </c>
      <c r="BA453" s="673" t="e">
        <f>X453/BB453</f>
        <v>#N/A</v>
      </c>
      <c r="BB453" s="673" t="e">
        <f>VLOOKUP(AX453,'Item Master Data'!$A:$G,7,FALSE)</f>
        <v>#N/A</v>
      </c>
      <c r="BC453" s="673"/>
      <c r="BD453" s="673" t="e">
        <f>W453-AZ453</f>
        <v>#N/A</v>
      </c>
    </row>
    <row r="454" spans="1:56">
      <c r="A454" s="697"/>
      <c r="B454" s="558">
        <v>44607</v>
      </c>
      <c r="C454" s="558">
        <v>44607</v>
      </c>
      <c r="D454" s="687" t="s">
        <v>86</v>
      </c>
      <c r="E454" s="676"/>
      <c r="F454" s="688" t="s">
        <v>87</v>
      </c>
      <c r="G454" s="505">
        <v>2022</v>
      </c>
      <c r="H454" s="335">
        <v>12</v>
      </c>
      <c r="I454" s="676"/>
      <c r="J454" s="677"/>
      <c r="K454" s="676" t="s">
        <v>2216</v>
      </c>
      <c r="L454" s="676" t="s">
        <v>1723</v>
      </c>
      <c r="M454" s="677">
        <v>44596</v>
      </c>
      <c r="N454" s="677">
        <v>44900</v>
      </c>
      <c r="O454" s="677"/>
      <c r="P454" s="336"/>
      <c r="Q454" s="336"/>
      <c r="R454" s="336"/>
      <c r="S454" s="335" t="s">
        <v>88</v>
      </c>
      <c r="T454" s="335">
        <v>72</v>
      </c>
      <c r="U454" s="688" t="s">
        <v>1113</v>
      </c>
      <c r="V454" s="335" t="s">
        <v>1114</v>
      </c>
      <c r="W454" s="676">
        <v>485</v>
      </c>
      <c r="X454" s="626">
        <v>1914</v>
      </c>
      <c r="Y454" s="525">
        <f>W454*X454</f>
        <v>928290</v>
      </c>
      <c r="Z454" s="680">
        <v>0.49501030927835055</v>
      </c>
      <c r="AA454" s="682">
        <f>Y454*Z454</f>
        <v>459513.12000000005</v>
      </c>
      <c r="AB454" s="682"/>
      <c r="AC454" s="339">
        <v>0</v>
      </c>
      <c r="AD454" s="676"/>
      <c r="AE454" s="676"/>
      <c r="AF454" s="500">
        <f>AA454+AD454+AE454</f>
        <v>459513.12000000005</v>
      </c>
      <c r="AG454" s="335" t="s">
        <v>1073</v>
      </c>
      <c r="AH454" s="676"/>
      <c r="AI454" s="676">
        <v>60</v>
      </c>
      <c r="AJ454" s="677" t="s">
        <v>1724</v>
      </c>
      <c r="AK454" s="677" t="s">
        <v>50</v>
      </c>
      <c r="AL454" s="685">
        <v>92126</v>
      </c>
      <c r="AM454" s="335" t="s">
        <v>52</v>
      </c>
      <c r="AN454" s="518" t="s">
        <v>50</v>
      </c>
      <c r="AO454" s="335" t="s">
        <v>1078</v>
      </c>
      <c r="AP454" s="684" t="s">
        <v>92</v>
      </c>
      <c r="AQ454" s="676" t="s">
        <v>37</v>
      </c>
      <c r="AR454" s="676"/>
      <c r="AS454" s="521"/>
      <c r="AT454" s="675" t="s">
        <v>1509</v>
      </c>
      <c r="AU454" s="412"/>
      <c r="AV454" s="680"/>
      <c r="AW454" s="673" t="str">
        <f>U454</f>
        <v>TBD</v>
      </c>
      <c r="AX454" s="673" cm="1">
        <f t="array" ref="AX454">SUM(MID(0&amp;AW454,LARGE(INDEX(ISNUMBER(--MID(AW454,ROW($1:$8),1))*ROW($1:$8),),ROW($1:$8))+1,1)*10^ROW($1:$8)/10)</f>
        <v>0</v>
      </c>
      <c r="AY454" s="673" t="e">
        <f>VLOOKUP($AX454,'Item Master Data'!$A:$F,3,FALSE)</f>
        <v>#N/A</v>
      </c>
      <c r="AZ454" s="673" t="e">
        <f>VLOOKUP($AX454,'Item Master Data'!$A:$F,6,FALSE)</f>
        <v>#N/A</v>
      </c>
      <c r="BA454" s="673" t="e">
        <f>X454/BB454</f>
        <v>#N/A</v>
      </c>
      <c r="BB454" s="673" t="e">
        <f>VLOOKUP(AX454,'Item Master Data'!$A:$G,7,FALSE)</f>
        <v>#N/A</v>
      </c>
      <c r="BC454" s="673"/>
      <c r="BD454" s="673" t="e">
        <f>W454-AZ454</f>
        <v>#N/A</v>
      </c>
    </row>
    <row r="455" spans="1:56">
      <c r="A455" s="697"/>
      <c r="B455" s="558"/>
      <c r="C455" s="558"/>
      <c r="D455" s="687" t="s">
        <v>86</v>
      </c>
      <c r="E455" s="676" t="s">
        <v>2067</v>
      </c>
      <c r="F455" s="688" t="s">
        <v>87</v>
      </c>
      <c r="G455" s="505">
        <v>2022</v>
      </c>
      <c r="H455" s="676">
        <v>12</v>
      </c>
      <c r="I455" s="676"/>
      <c r="J455" s="677"/>
      <c r="K455" s="676" t="s">
        <v>2269</v>
      </c>
      <c r="L455" s="676" t="s">
        <v>2061</v>
      </c>
      <c r="M455" s="677">
        <v>44621</v>
      </c>
      <c r="N455" s="677">
        <v>44896</v>
      </c>
      <c r="O455" s="677"/>
      <c r="P455" s="336"/>
      <c r="Q455" s="336"/>
      <c r="R455" s="336"/>
      <c r="S455" s="335" t="s">
        <v>1990</v>
      </c>
      <c r="T455" s="335">
        <v>72</v>
      </c>
      <c r="U455" s="688">
        <v>49303156</v>
      </c>
      <c r="V455" s="335" t="s">
        <v>2069</v>
      </c>
      <c r="W455" s="676">
        <v>480</v>
      </c>
      <c r="X455" s="626">
        <v>1160</v>
      </c>
      <c r="Y455" s="525">
        <f>W455*X455</f>
        <v>556800</v>
      </c>
      <c r="Z455" s="337">
        <v>0.48489583333333336</v>
      </c>
      <c r="AA455" s="682">
        <f>Y455*Z455</f>
        <v>269990</v>
      </c>
      <c r="AB455" s="682"/>
      <c r="AC455" s="339">
        <v>0</v>
      </c>
      <c r="AD455" s="676"/>
      <c r="AE455" s="676"/>
      <c r="AF455" s="500">
        <f>AA455+AD455+AE455</f>
        <v>269990</v>
      </c>
      <c r="AG455" s="335" t="s">
        <v>1073</v>
      </c>
      <c r="AH455" s="676"/>
      <c r="AI455" s="676">
        <v>60</v>
      </c>
      <c r="AJ455" s="677" t="s">
        <v>2062</v>
      </c>
      <c r="AK455" s="677" t="s">
        <v>50</v>
      </c>
      <c r="AL455" s="685">
        <v>95403</v>
      </c>
      <c r="AM455" s="335" t="s">
        <v>52</v>
      </c>
      <c r="AN455" s="518" t="s">
        <v>1719</v>
      </c>
      <c r="AO455" s="335" t="s">
        <v>1078</v>
      </c>
      <c r="AP455" s="684"/>
      <c r="AQ455" s="676" t="s">
        <v>37</v>
      </c>
      <c r="AR455" s="676"/>
      <c r="AS455" s="521"/>
      <c r="AT455" s="675" t="s">
        <v>1509</v>
      </c>
      <c r="AU455" s="412"/>
      <c r="AV455" s="680"/>
      <c r="AW455" s="673">
        <f>U455</f>
        <v>49303156</v>
      </c>
      <c r="AX455" s="673" cm="1">
        <f t="array" ref="AX455">SUM(MID(0&amp;AW455,LARGE(INDEX(ISNUMBER(--MID(AW455,ROW($1:$8),1))*ROW($1:$8),),ROW($1:$8))+1,1)*10^ROW($1:$8)/10)</f>
        <v>49303156</v>
      </c>
      <c r="AY455" s="673" t="str">
        <f>VLOOKUP($AX455,'Item Master Data'!$A:$F,3,FALSE)</f>
        <v>Q.PEAK DUO XL G10 BFG</v>
      </c>
      <c r="AZ455" s="673">
        <f>VLOOKUP($AX455,'Item Master Data'!$A:$F,6,FALSE)</f>
        <v>480</v>
      </c>
      <c r="BA455" s="673">
        <f>X455/BB455</f>
        <v>40</v>
      </c>
      <c r="BB455" s="673">
        <f>VLOOKUP(AX455,'Item Master Data'!$A:$G,7,FALSE)</f>
        <v>29</v>
      </c>
      <c r="BC455" s="673"/>
      <c r="BD455" s="673">
        <f>W455-AZ455</f>
        <v>0</v>
      </c>
    </row>
    <row r="456" spans="1:56">
      <c r="A456" s="697"/>
      <c r="B456" s="558">
        <v>44627</v>
      </c>
      <c r="C456" s="558">
        <v>44627</v>
      </c>
      <c r="D456" s="687" t="s">
        <v>86</v>
      </c>
      <c r="E456" s="517"/>
      <c r="F456" s="335"/>
      <c r="G456" s="505">
        <v>2022</v>
      </c>
      <c r="H456" s="335">
        <v>12</v>
      </c>
      <c r="I456" s="676"/>
      <c r="J456" s="677"/>
      <c r="K456" s="676" t="s">
        <v>2308</v>
      </c>
      <c r="L456" s="676" t="s">
        <v>1728</v>
      </c>
      <c r="M456" s="677">
        <v>44615</v>
      </c>
      <c r="N456" s="677">
        <v>44896</v>
      </c>
      <c r="O456" s="677"/>
      <c r="P456" s="410"/>
      <c r="Q456" s="677"/>
      <c r="R456" s="677"/>
      <c r="S456" s="335" t="s">
        <v>1729</v>
      </c>
      <c r="T456" s="676">
        <v>60</v>
      </c>
      <c r="U456" s="676"/>
      <c r="V456" s="688" t="s">
        <v>973</v>
      </c>
      <c r="W456" s="676">
        <v>400</v>
      </c>
      <c r="X456" s="626">
        <v>2304</v>
      </c>
      <c r="Y456" s="525">
        <f>W456*X456</f>
        <v>921600</v>
      </c>
      <c r="Z456" s="337">
        <v>0.55000000000000004</v>
      </c>
      <c r="AA456" s="682">
        <f>Y456*Z456</f>
        <v>506880.00000000006</v>
      </c>
      <c r="AB456" s="682"/>
      <c r="AC456" s="339">
        <v>0</v>
      </c>
      <c r="AD456" s="676"/>
      <c r="AE456" s="676"/>
      <c r="AF456" s="500">
        <f>AA456+AD456+AE456</f>
        <v>506880.00000000006</v>
      </c>
      <c r="AG456" s="335" t="s">
        <v>1073</v>
      </c>
      <c r="AH456" s="676"/>
      <c r="AI456" s="676">
        <v>60</v>
      </c>
      <c r="AJ456" s="677" t="s">
        <v>1730</v>
      </c>
      <c r="AK456" s="677" t="s">
        <v>1731</v>
      </c>
      <c r="AL456" s="685" t="s">
        <v>1732</v>
      </c>
      <c r="AM456" s="335" t="s">
        <v>52</v>
      </c>
      <c r="AN456" s="518"/>
      <c r="AO456" s="335" t="s">
        <v>1078</v>
      </c>
      <c r="AP456" s="676"/>
      <c r="AQ456" s="684" t="s">
        <v>37</v>
      </c>
      <c r="AR456" s="676"/>
      <c r="AS456" s="559"/>
      <c r="AT456" s="675"/>
      <c r="AU456" s="412"/>
      <c r="AV456" s="680"/>
      <c r="AW456" s="673">
        <f>U456</f>
        <v>0</v>
      </c>
      <c r="AX456" s="673" cm="1">
        <f t="array" ref="AX456">SUM(MID(0&amp;AW456,LARGE(INDEX(ISNUMBER(--MID(AW456,ROW($1:$8),1))*ROW($1:$8),),ROW($1:$8))+1,1)*10^ROW($1:$8)/10)</f>
        <v>0</v>
      </c>
      <c r="AY456" s="673" t="e">
        <f>VLOOKUP($AX456,'Item Master Data'!$A:$F,3,FALSE)</f>
        <v>#N/A</v>
      </c>
      <c r="AZ456" s="673" t="e">
        <f>VLOOKUP($AX456,'Item Master Data'!$A:$F,6,FALSE)</f>
        <v>#N/A</v>
      </c>
      <c r="BA456" s="673" t="e">
        <f>X456/BB456</f>
        <v>#N/A</v>
      </c>
      <c r="BB456" s="673" t="e">
        <f>VLOOKUP(AX456,'Item Master Data'!$A:$G,7,FALSE)</f>
        <v>#N/A</v>
      </c>
      <c r="BC456" s="673"/>
      <c r="BD456" s="673" t="e">
        <f>W456-AZ456</f>
        <v>#N/A</v>
      </c>
    </row>
    <row r="457" spans="1:56">
      <c r="A457" s="697"/>
      <c r="B457" s="558">
        <v>44627</v>
      </c>
      <c r="C457" s="558">
        <v>44627</v>
      </c>
      <c r="D457" s="687" t="s">
        <v>86</v>
      </c>
      <c r="E457" s="517"/>
      <c r="F457" s="335"/>
      <c r="G457" s="505">
        <v>2022</v>
      </c>
      <c r="H457" s="676">
        <v>12</v>
      </c>
      <c r="I457" s="676"/>
      <c r="J457" s="336"/>
      <c r="K457" s="676" t="s">
        <v>2308</v>
      </c>
      <c r="L457" s="676" t="s">
        <v>1728</v>
      </c>
      <c r="M457" s="677">
        <v>44615</v>
      </c>
      <c r="N457" s="677">
        <v>44896</v>
      </c>
      <c r="O457" s="677"/>
      <c r="P457" s="410"/>
      <c r="Q457" s="336"/>
      <c r="R457" s="336"/>
      <c r="S457" s="335" t="s">
        <v>1729</v>
      </c>
      <c r="T457" s="335">
        <v>60</v>
      </c>
      <c r="U457" s="676"/>
      <c r="V457" s="335" t="s">
        <v>986</v>
      </c>
      <c r="W457" s="676">
        <v>360</v>
      </c>
      <c r="X457" s="626">
        <v>832</v>
      </c>
      <c r="Y457" s="525">
        <f>W457*X457</f>
        <v>299520</v>
      </c>
      <c r="Z457" s="337">
        <v>0.53</v>
      </c>
      <c r="AA457" s="682">
        <f>Y457*Z457</f>
        <v>158745.60000000001</v>
      </c>
      <c r="AB457" s="682"/>
      <c r="AC457" s="339">
        <v>0</v>
      </c>
      <c r="AD457" s="676"/>
      <c r="AE457" s="676"/>
      <c r="AF457" s="500">
        <f>AA457+AD457+AE457</f>
        <v>158745.60000000001</v>
      </c>
      <c r="AG457" s="335" t="s">
        <v>1073</v>
      </c>
      <c r="AH457" s="676"/>
      <c r="AI457" s="676">
        <v>60</v>
      </c>
      <c r="AJ457" s="677" t="s">
        <v>1730</v>
      </c>
      <c r="AK457" s="677" t="s">
        <v>1731</v>
      </c>
      <c r="AL457" s="685" t="s">
        <v>1732</v>
      </c>
      <c r="AM457" s="335" t="s">
        <v>52</v>
      </c>
      <c r="AN457" s="518"/>
      <c r="AO457" s="335" t="s">
        <v>1078</v>
      </c>
      <c r="AP457" s="676"/>
      <c r="AQ457" s="684" t="s">
        <v>37</v>
      </c>
      <c r="AR457" s="676"/>
      <c r="AS457" s="559"/>
      <c r="AT457" s="675"/>
      <c r="AU457" s="412"/>
      <c r="AV457" s="680"/>
      <c r="AW457" s="673">
        <f>U457</f>
        <v>0</v>
      </c>
      <c r="AX457" s="673" cm="1">
        <f t="array" ref="AX457">SUM(MID(0&amp;AW457,LARGE(INDEX(ISNUMBER(--MID(AW457,ROW($1:$8),1))*ROW($1:$8),),ROW($1:$8))+1,1)*10^ROW($1:$8)/10)</f>
        <v>0</v>
      </c>
      <c r="AY457" s="673" t="e">
        <f>VLOOKUP($AX457,'Item Master Data'!$A:$F,3,FALSE)</f>
        <v>#N/A</v>
      </c>
      <c r="AZ457" s="673" t="e">
        <f>VLOOKUP($AX457,'Item Master Data'!$A:$F,6,FALSE)</f>
        <v>#N/A</v>
      </c>
      <c r="BA457" s="673" t="e">
        <f>X457/BB457</f>
        <v>#N/A</v>
      </c>
      <c r="BB457" s="673" t="e">
        <f>VLOOKUP(AX457,'Item Master Data'!$A:$G,7,FALSE)</f>
        <v>#N/A</v>
      </c>
      <c r="BC457" s="673"/>
      <c r="BD457" s="673" t="e">
        <f>W457-AZ457</f>
        <v>#N/A</v>
      </c>
    </row>
    <row r="458" spans="1:56">
      <c r="A458" s="697"/>
      <c r="B458" s="558">
        <v>44336</v>
      </c>
      <c r="C458" s="558">
        <v>44477</v>
      </c>
      <c r="D458" s="687" t="s">
        <v>1842</v>
      </c>
      <c r="E458" s="676" t="s">
        <v>1843</v>
      </c>
      <c r="F458" s="688"/>
      <c r="G458" s="505">
        <v>2022</v>
      </c>
      <c r="H458" s="335">
        <v>3</v>
      </c>
      <c r="I458" s="676">
        <v>127493</v>
      </c>
      <c r="J458" s="677">
        <v>44637</v>
      </c>
      <c r="K458" s="676" t="s">
        <v>1844</v>
      </c>
      <c r="L458" s="676" t="s">
        <v>1717</v>
      </c>
      <c r="M458" s="677">
        <v>44334</v>
      </c>
      <c r="N458" s="677">
        <v>44508</v>
      </c>
      <c r="O458" s="677"/>
      <c r="P458" s="336" t="s">
        <v>1845</v>
      </c>
      <c r="Q458" s="336">
        <v>44911</v>
      </c>
      <c r="R458" s="336">
        <v>44547</v>
      </c>
      <c r="S458" s="335" t="s">
        <v>88</v>
      </c>
      <c r="T458" s="335">
        <v>60</v>
      </c>
      <c r="U458" s="688" t="s">
        <v>1713</v>
      </c>
      <c r="V458" s="335" t="s">
        <v>960</v>
      </c>
      <c r="W458" s="676">
        <v>380</v>
      </c>
      <c r="X458" s="626">
        <v>352</v>
      </c>
      <c r="Y458" s="525">
        <f>W458*X458</f>
        <v>133760</v>
      </c>
      <c r="Z458" s="337">
        <v>0.52</v>
      </c>
      <c r="AA458" s="682">
        <f>Y458*Z458</f>
        <v>69555.199999999997</v>
      </c>
      <c r="AB458" s="682"/>
      <c r="AC458" s="339">
        <v>0</v>
      </c>
      <c r="AD458" s="676"/>
      <c r="AE458" s="676"/>
      <c r="AF458" s="500">
        <f>AA458+AD458+AE458</f>
        <v>69555.199999999997</v>
      </c>
      <c r="AG458" s="335" t="s">
        <v>47</v>
      </c>
      <c r="AH458" s="676"/>
      <c r="AI458" s="676">
        <v>60</v>
      </c>
      <c r="AJ458" s="677" t="s">
        <v>1718</v>
      </c>
      <c r="AK458" s="677" t="s">
        <v>50</v>
      </c>
      <c r="AL458" s="685" t="s">
        <v>1753</v>
      </c>
      <c r="AM458" s="335" t="s">
        <v>52</v>
      </c>
      <c r="AN458" s="518" t="s">
        <v>50</v>
      </c>
      <c r="AO458" s="335" t="s">
        <v>1078</v>
      </c>
      <c r="AP458" s="684" t="s">
        <v>38</v>
      </c>
      <c r="AQ458" s="676" t="s">
        <v>37</v>
      </c>
      <c r="AR458" s="676"/>
      <c r="AS458" s="521"/>
      <c r="AT458" s="675" t="s">
        <v>1077</v>
      </c>
      <c r="AU458" s="412"/>
      <c r="AV458" s="680"/>
      <c r="AW458" s="673" t="str">
        <f>U458</f>
        <v>30368817F</v>
      </c>
      <c r="AX458" s="673" cm="1">
        <f t="array" ref="AX458">SUM(MID(0&amp;AW458,LARGE(INDEX(ISNUMBER(--MID(AW458,ROW($1:$8),1))*ROW($1:$8),),ROW($1:$8))+1,1)*10^ROW($1:$8)/10)</f>
        <v>30368817</v>
      </c>
      <c r="AY458" s="673" t="str">
        <f>VLOOKUP($AX458,'Item Master Data'!$A:$F,3,FALSE)</f>
        <v>Q.PEAK DUO BLK ML G9+</v>
      </c>
      <c r="AZ458" s="673">
        <f>VLOOKUP($AX458,'Item Master Data'!$A:$F,6,FALSE)</f>
        <v>380</v>
      </c>
      <c r="BA458" s="673">
        <f>X458/BB458</f>
        <v>11</v>
      </c>
      <c r="BB458" s="673">
        <f>VLOOKUP(AX458,'Item Master Data'!$A:$G,7,FALSE)</f>
        <v>32</v>
      </c>
      <c r="BC458" s="673"/>
      <c r="BD458" s="673">
        <f>W458-AZ458</f>
        <v>0</v>
      </c>
    </row>
    <row r="459" spans="1:56">
      <c r="A459" s="697"/>
      <c r="B459" s="558">
        <v>44336</v>
      </c>
      <c r="C459" s="558">
        <v>44477</v>
      </c>
      <c r="D459" s="687" t="s">
        <v>1842</v>
      </c>
      <c r="E459" s="676" t="s">
        <v>1843</v>
      </c>
      <c r="F459" s="688"/>
      <c r="G459" s="505">
        <v>2022</v>
      </c>
      <c r="H459" s="335">
        <v>3</v>
      </c>
      <c r="I459" s="676">
        <v>127494</v>
      </c>
      <c r="J459" s="677">
        <v>44637</v>
      </c>
      <c r="K459" s="676" t="s">
        <v>1846</v>
      </c>
      <c r="L459" s="676" t="s">
        <v>1717</v>
      </c>
      <c r="M459" s="677">
        <v>44334</v>
      </c>
      <c r="N459" s="677">
        <v>44536</v>
      </c>
      <c r="O459" s="677"/>
      <c r="P459" s="336" t="s">
        <v>1845</v>
      </c>
      <c r="Q459" s="336">
        <v>44911</v>
      </c>
      <c r="R459" s="336">
        <v>44547</v>
      </c>
      <c r="S459" s="335" t="s">
        <v>1712</v>
      </c>
      <c r="T459" s="335">
        <v>60</v>
      </c>
      <c r="U459" s="688" t="s">
        <v>1713</v>
      </c>
      <c r="V459" s="335" t="s">
        <v>960</v>
      </c>
      <c r="W459" s="676">
        <v>380</v>
      </c>
      <c r="X459" s="626">
        <v>768</v>
      </c>
      <c r="Y459" s="525">
        <f>W459*X459</f>
        <v>291840</v>
      </c>
      <c r="Z459" s="337">
        <v>0.52</v>
      </c>
      <c r="AA459" s="682">
        <f>Y459*Z459</f>
        <v>151756.80000000002</v>
      </c>
      <c r="AB459" s="682"/>
      <c r="AC459" s="339">
        <v>0</v>
      </c>
      <c r="AD459" s="676"/>
      <c r="AE459" s="676"/>
      <c r="AF459" s="500">
        <f>AA459+AD459+AE459</f>
        <v>151756.80000000002</v>
      </c>
      <c r="AG459" s="335" t="s">
        <v>47</v>
      </c>
      <c r="AH459" s="676"/>
      <c r="AI459" s="676">
        <v>60</v>
      </c>
      <c r="AJ459" s="677" t="s">
        <v>1718</v>
      </c>
      <c r="AK459" s="677" t="s">
        <v>50</v>
      </c>
      <c r="AL459" s="685">
        <v>92806</v>
      </c>
      <c r="AM459" s="335" t="s">
        <v>52</v>
      </c>
      <c r="AN459" s="518" t="s">
        <v>50</v>
      </c>
      <c r="AO459" s="335" t="s">
        <v>1078</v>
      </c>
      <c r="AP459" s="684" t="s">
        <v>38</v>
      </c>
      <c r="AQ459" s="676" t="s">
        <v>37</v>
      </c>
      <c r="AR459" s="676"/>
      <c r="AS459" s="521"/>
      <c r="AT459" s="675"/>
      <c r="AU459" s="412"/>
      <c r="AV459" s="680"/>
      <c r="AW459" s="673" t="str">
        <f>U459</f>
        <v>30368817F</v>
      </c>
      <c r="AX459" s="673" cm="1">
        <f t="array" ref="AX459">SUM(MID(0&amp;AW459,LARGE(INDEX(ISNUMBER(--MID(AW459,ROW($1:$8),1))*ROW($1:$8),),ROW($1:$8))+1,1)*10^ROW($1:$8)/10)</f>
        <v>30368817</v>
      </c>
      <c r="AY459" s="673" t="str">
        <f>VLOOKUP($AX459,'Item Master Data'!$A:$F,3,FALSE)</f>
        <v>Q.PEAK DUO BLK ML G9+</v>
      </c>
      <c r="AZ459" s="673">
        <f>VLOOKUP($AX459,'Item Master Data'!$A:$F,6,FALSE)</f>
        <v>380</v>
      </c>
      <c r="BA459" s="673">
        <f>X459/BB459</f>
        <v>24</v>
      </c>
      <c r="BB459" s="673">
        <f>VLOOKUP(AX459,'Item Master Data'!$A:$G,7,FALSE)</f>
        <v>32</v>
      </c>
      <c r="BC459" s="673"/>
      <c r="BD459" s="673">
        <f>W459-AZ459</f>
        <v>0</v>
      </c>
    </row>
    <row r="460" spans="1:56">
      <c r="A460" s="722"/>
      <c r="B460" s="722"/>
      <c r="C460" s="722"/>
      <c r="D460" s="687" t="s">
        <v>2368</v>
      </c>
      <c r="E460" s="676"/>
      <c r="F460" s="491" t="s">
        <v>1152</v>
      </c>
      <c r="G460" s="676">
        <v>2022</v>
      </c>
      <c r="H460" s="555">
        <v>3</v>
      </c>
      <c r="I460" s="676">
        <v>127186</v>
      </c>
      <c r="J460" s="677">
        <v>44621</v>
      </c>
      <c r="K460" s="685" t="s">
        <v>2369</v>
      </c>
      <c r="L460" s="676" t="s">
        <v>2370</v>
      </c>
      <c r="M460" s="689">
        <v>44341</v>
      </c>
      <c r="N460" s="689">
        <v>44475</v>
      </c>
      <c r="O460" s="689"/>
      <c r="P460" s="492">
        <v>44593</v>
      </c>
      <c r="Q460" s="492">
        <v>44610</v>
      </c>
      <c r="R460" s="492">
        <v>44621</v>
      </c>
      <c r="S460" s="491" t="s">
        <v>1580</v>
      </c>
      <c r="T460" s="491">
        <v>60</v>
      </c>
      <c r="U460" s="491" t="s">
        <v>2371</v>
      </c>
      <c r="V460" s="491" t="s">
        <v>631</v>
      </c>
      <c r="W460" s="676">
        <v>350</v>
      </c>
      <c r="X460" s="678">
        <v>832</v>
      </c>
      <c r="Y460" s="525">
        <f>W460*X460</f>
        <v>291200</v>
      </c>
      <c r="Z460" s="494">
        <v>0.41499999999999998</v>
      </c>
      <c r="AA460" s="682">
        <f>Y460*Z460</f>
        <v>120848</v>
      </c>
      <c r="AB460" s="694"/>
      <c r="AC460" s="496">
        <v>0</v>
      </c>
      <c r="AD460" s="692"/>
      <c r="AE460" s="497"/>
      <c r="AF460" s="500">
        <f>AA460+AD460+AE460</f>
        <v>120848</v>
      </c>
      <c r="AG460" s="491" t="s">
        <v>47</v>
      </c>
      <c r="AH460" s="676"/>
      <c r="AI460" s="685" t="s">
        <v>2372</v>
      </c>
      <c r="AJ460" s="491" t="s">
        <v>2373</v>
      </c>
      <c r="AK460" s="696" t="s">
        <v>50</v>
      </c>
      <c r="AL460" s="676">
        <v>91730</v>
      </c>
      <c r="AM460" s="491" t="s">
        <v>52</v>
      </c>
      <c r="AN460" s="491" t="s">
        <v>50</v>
      </c>
      <c r="AO460" s="491"/>
      <c r="AP460" s="688" t="s">
        <v>92</v>
      </c>
      <c r="AQ460" s="688" t="s">
        <v>37</v>
      </c>
      <c r="AR460" s="688"/>
      <c r="AS460" s="697" t="s">
        <v>1077</v>
      </c>
      <c r="AT460" s="697" t="s">
        <v>1077</v>
      </c>
      <c r="AU460" s="697" t="s">
        <v>1077</v>
      </c>
      <c r="AV460" s="680"/>
      <c r="AW460" s="673" t="str">
        <f>U460</f>
        <v>30371611C+</v>
      </c>
      <c r="AX460" s="673" cm="1">
        <f t="array" ref="AX460">SUM(MID(0&amp;AW460,LARGE(INDEX(ISNUMBER(--MID(AW460,ROW($1:$8),1))*ROW($1:$8),),ROW($1:$8))+1,1)*10^ROW($1:$8)/10)</f>
        <v>30371611</v>
      </c>
      <c r="AY460" s="673" t="str">
        <f>VLOOKUP($AX460,'Item Master Data'!$A:$F,3,FALSE)</f>
        <v>Q.PEAK DUO G6+</v>
      </c>
      <c r="AZ460" s="673">
        <f>VLOOKUP($AX460,'Item Master Data'!$A:$F,6,FALSE)</f>
        <v>350</v>
      </c>
      <c r="BA460" s="673">
        <f>X460/BB460</f>
        <v>26</v>
      </c>
      <c r="BB460" s="673">
        <f>VLOOKUP(AX460,'Item Master Data'!$A:$G,7,FALSE)</f>
        <v>32</v>
      </c>
      <c r="BC460" s="673"/>
      <c r="BD460" s="673">
        <f>W460-AZ460</f>
        <v>0</v>
      </c>
    </row>
    <row r="461" spans="1:56">
      <c r="A461" s="722"/>
      <c r="B461" s="722"/>
      <c r="C461" s="722"/>
      <c r="D461" s="687" t="s">
        <v>2368</v>
      </c>
      <c r="E461" s="676"/>
      <c r="F461" s="491" t="s">
        <v>1152</v>
      </c>
      <c r="G461" s="676">
        <v>2022</v>
      </c>
      <c r="H461" s="555">
        <v>3</v>
      </c>
      <c r="I461" s="676">
        <v>127196</v>
      </c>
      <c r="J461" s="492">
        <v>44628</v>
      </c>
      <c r="K461" s="685" t="s">
        <v>2374</v>
      </c>
      <c r="L461" s="676" t="s">
        <v>2370</v>
      </c>
      <c r="M461" s="689">
        <v>44341</v>
      </c>
      <c r="N461" s="689">
        <v>44504</v>
      </c>
      <c r="O461" s="689"/>
      <c r="P461" s="677">
        <v>44596</v>
      </c>
      <c r="Q461" s="492">
        <v>44627</v>
      </c>
      <c r="R461" s="492">
        <v>44628</v>
      </c>
      <c r="S461" s="491" t="s">
        <v>1580</v>
      </c>
      <c r="T461" s="491">
        <v>60</v>
      </c>
      <c r="U461" s="491" t="s">
        <v>2371</v>
      </c>
      <c r="V461" s="491" t="s">
        <v>631</v>
      </c>
      <c r="W461" s="676">
        <v>350</v>
      </c>
      <c r="X461" s="678">
        <v>8608</v>
      </c>
      <c r="Y461" s="525">
        <f>W461*X461</f>
        <v>3012800</v>
      </c>
      <c r="Z461" s="494">
        <v>0.41499999999999998</v>
      </c>
      <c r="AA461" s="682">
        <f>Y461*Z461</f>
        <v>1250312</v>
      </c>
      <c r="AB461" s="681"/>
      <c r="AC461" s="496">
        <v>0</v>
      </c>
      <c r="AD461" s="692"/>
      <c r="AE461" s="497"/>
      <c r="AF461" s="500">
        <f>AA461+AD461+AE461</f>
        <v>1250312</v>
      </c>
      <c r="AG461" s="491" t="s">
        <v>47</v>
      </c>
      <c r="AH461" s="676"/>
      <c r="AI461" s="685" t="s">
        <v>2372</v>
      </c>
      <c r="AJ461" s="491" t="s">
        <v>2373</v>
      </c>
      <c r="AK461" s="696" t="s">
        <v>50</v>
      </c>
      <c r="AL461" s="676">
        <v>17402</v>
      </c>
      <c r="AM461" s="491" t="s">
        <v>52</v>
      </c>
      <c r="AN461" s="491" t="s">
        <v>50</v>
      </c>
      <c r="AO461" s="491"/>
      <c r="AP461" s="688" t="s">
        <v>92</v>
      </c>
      <c r="AQ461" s="688" t="s">
        <v>37</v>
      </c>
      <c r="AR461" s="688"/>
      <c r="AS461" s="697" t="s">
        <v>1077</v>
      </c>
      <c r="AT461" s="697" t="s">
        <v>1077</v>
      </c>
      <c r="AU461" s="697" t="s">
        <v>1077</v>
      </c>
      <c r="AV461" s="680"/>
      <c r="AW461" s="673" t="str">
        <f>U461</f>
        <v>30371611C+</v>
      </c>
      <c r="AX461" s="673" cm="1">
        <f t="array" ref="AX461">SUM(MID(0&amp;AW461,LARGE(INDEX(ISNUMBER(--MID(AW461,ROW($1:$8),1))*ROW($1:$8),),ROW($1:$8))+1,1)*10^ROW($1:$8)/10)</f>
        <v>30371611</v>
      </c>
      <c r="AY461" s="673" t="str">
        <f>VLOOKUP($AX461,'Item Master Data'!$A:$F,3,FALSE)</f>
        <v>Q.PEAK DUO G6+</v>
      </c>
      <c r="AZ461" s="673">
        <f>VLOOKUP($AX461,'Item Master Data'!$A:$F,6,FALSE)</f>
        <v>350</v>
      </c>
      <c r="BA461" s="673">
        <f>X461/BB461</f>
        <v>269</v>
      </c>
      <c r="BB461" s="673">
        <f>VLOOKUP(AX461,'Item Master Data'!$A:$G,7,FALSE)</f>
        <v>32</v>
      </c>
      <c r="BC461" s="673"/>
      <c r="BD461" s="673">
        <f>W461-AZ461</f>
        <v>0</v>
      </c>
    </row>
    <row r="462" spans="1:56">
      <c r="A462" s="722"/>
      <c r="B462" s="722"/>
      <c r="C462" s="722"/>
      <c r="D462" s="687" t="s">
        <v>2368</v>
      </c>
      <c r="E462" s="676"/>
      <c r="F462" s="676" t="s">
        <v>1152</v>
      </c>
      <c r="G462" s="676">
        <v>2022</v>
      </c>
      <c r="H462" s="555">
        <v>3</v>
      </c>
      <c r="I462" s="676">
        <v>127572</v>
      </c>
      <c r="J462" s="492">
        <v>44645</v>
      </c>
      <c r="K462" s="685" t="s">
        <v>2375</v>
      </c>
      <c r="L462" s="676" t="s">
        <v>2370</v>
      </c>
      <c r="M462" s="689">
        <v>44341</v>
      </c>
      <c r="N462" s="689">
        <v>44504</v>
      </c>
      <c r="O462" s="689"/>
      <c r="P462" s="677">
        <v>44616</v>
      </c>
      <c r="Q462" s="492">
        <v>44641</v>
      </c>
      <c r="R462" s="492">
        <v>44645</v>
      </c>
      <c r="S462" s="491" t="s">
        <v>1580</v>
      </c>
      <c r="T462" s="491">
        <v>60</v>
      </c>
      <c r="U462" s="491" t="s">
        <v>2376</v>
      </c>
      <c r="V462" s="491" t="s">
        <v>691</v>
      </c>
      <c r="W462" s="676">
        <v>340</v>
      </c>
      <c r="X462" s="678">
        <v>1248</v>
      </c>
      <c r="Y462" s="525">
        <f>W462*X462</f>
        <v>424320</v>
      </c>
      <c r="Z462" s="494">
        <v>0.41499999999999998</v>
      </c>
      <c r="AA462" s="682">
        <f>Y462*Z462</f>
        <v>176092.79999999999</v>
      </c>
      <c r="AB462" s="681"/>
      <c r="AC462" s="496">
        <v>0</v>
      </c>
      <c r="AD462" s="692"/>
      <c r="AE462" s="684"/>
      <c r="AF462" s="500">
        <f>AA462+AD462+AE462</f>
        <v>176092.79999999999</v>
      </c>
      <c r="AG462" s="491" t="s">
        <v>47</v>
      </c>
      <c r="AH462" s="676"/>
      <c r="AI462" s="685" t="s">
        <v>2372</v>
      </c>
      <c r="AJ462" s="676" t="s">
        <v>2373</v>
      </c>
      <c r="AK462" s="696" t="s">
        <v>50</v>
      </c>
      <c r="AL462" s="676">
        <v>17402</v>
      </c>
      <c r="AM462" s="491" t="s">
        <v>52</v>
      </c>
      <c r="AN462" s="491" t="s">
        <v>1149</v>
      </c>
      <c r="AO462" s="491"/>
      <c r="AP462" s="688" t="s">
        <v>92</v>
      </c>
      <c r="AQ462" s="688" t="s">
        <v>37</v>
      </c>
      <c r="AR462" s="688"/>
      <c r="AS462" s="697" t="s">
        <v>1077</v>
      </c>
      <c r="AT462" s="697" t="s">
        <v>1077</v>
      </c>
      <c r="AU462" s="697" t="s">
        <v>1077</v>
      </c>
      <c r="AV462" s="680"/>
      <c r="AW462" s="673" t="str">
        <f>U462</f>
        <v>30376909H</v>
      </c>
      <c r="AX462" s="673" cm="1">
        <f t="array" ref="AX462">SUM(MID(0&amp;AW462,LARGE(INDEX(ISNUMBER(--MID(AW462,ROW($1:$8),1))*ROW($1:$8),),ROW($1:$8))+1,1)*10^ROW($1:$8)/10)</f>
        <v>30376909</v>
      </c>
      <c r="AY462" s="673" t="str">
        <f>VLOOKUP($AX462,'Item Master Data'!$A:$F,3,FALSE)</f>
        <v>Q.PEAK DUO BLK G6+</v>
      </c>
      <c r="AZ462" s="673">
        <f>VLOOKUP($AX462,'Item Master Data'!$A:$F,6,FALSE)</f>
        <v>340</v>
      </c>
      <c r="BA462" s="673">
        <f>X462/BB462</f>
        <v>39</v>
      </c>
      <c r="BB462" s="673">
        <f>VLOOKUP(AX462,'Item Master Data'!$A:$G,7,FALSE)</f>
        <v>32</v>
      </c>
      <c r="BC462" s="673"/>
      <c r="BD462" s="673">
        <f>W462-AZ462</f>
        <v>0</v>
      </c>
    </row>
    <row r="463" spans="1:56">
      <c r="A463" s="722"/>
      <c r="B463" s="722"/>
      <c r="C463" s="722"/>
      <c r="D463" s="687" t="s">
        <v>2368</v>
      </c>
      <c r="E463" s="676" t="s">
        <v>2377</v>
      </c>
      <c r="F463" s="676" t="s">
        <v>1152</v>
      </c>
      <c r="G463" s="676">
        <v>2022</v>
      </c>
      <c r="H463" s="555">
        <v>3</v>
      </c>
      <c r="I463" s="676">
        <v>127206</v>
      </c>
      <c r="J463" s="492">
        <v>44630</v>
      </c>
      <c r="K463" s="685" t="s">
        <v>2378</v>
      </c>
      <c r="L463" s="676" t="s">
        <v>2370</v>
      </c>
      <c r="M463" s="689">
        <v>44341</v>
      </c>
      <c r="N463" s="689">
        <v>44504</v>
      </c>
      <c r="O463" s="689" t="s">
        <v>2379</v>
      </c>
      <c r="P463" s="492">
        <v>44623</v>
      </c>
      <c r="Q463" s="492">
        <v>44629</v>
      </c>
      <c r="R463" s="492">
        <v>44629</v>
      </c>
      <c r="S463" s="491" t="s">
        <v>1580</v>
      </c>
      <c r="T463" s="491">
        <v>60</v>
      </c>
      <c r="U463" s="491" t="s">
        <v>2124</v>
      </c>
      <c r="V463" s="491" t="s">
        <v>691</v>
      </c>
      <c r="W463" s="676">
        <v>340</v>
      </c>
      <c r="X463" s="678">
        <v>832</v>
      </c>
      <c r="Y463" s="525">
        <f>W463*X463</f>
        <v>282880</v>
      </c>
      <c r="Z463" s="494">
        <v>0.41499999999999998</v>
      </c>
      <c r="AA463" s="682">
        <f>Y463*Z463</f>
        <v>117395.2</v>
      </c>
      <c r="AB463" s="681"/>
      <c r="AC463" s="496">
        <v>0</v>
      </c>
      <c r="AD463" s="692"/>
      <c r="AE463" s="684"/>
      <c r="AF463" s="500">
        <f>AA463+AD463+AE463</f>
        <v>117395.2</v>
      </c>
      <c r="AG463" s="491" t="s">
        <v>47</v>
      </c>
      <c r="AH463" s="676"/>
      <c r="AI463" s="685" t="s">
        <v>2372</v>
      </c>
      <c r="AJ463" s="676" t="s">
        <v>2373</v>
      </c>
      <c r="AK463" s="696" t="s">
        <v>50</v>
      </c>
      <c r="AL463" s="676">
        <v>91730</v>
      </c>
      <c r="AM463" s="491" t="s">
        <v>52</v>
      </c>
      <c r="AN463" s="491" t="s">
        <v>50</v>
      </c>
      <c r="AO463" s="491"/>
      <c r="AP463" s="688" t="s">
        <v>92</v>
      </c>
      <c r="AQ463" s="688" t="s">
        <v>37</v>
      </c>
      <c r="AR463" s="688"/>
      <c r="AS463" s="697" t="s">
        <v>1077</v>
      </c>
      <c r="AT463" s="697" t="s">
        <v>1077</v>
      </c>
      <c r="AU463" s="697" t="s">
        <v>1077</v>
      </c>
      <c r="AV463" s="680"/>
      <c r="AW463" s="673" t="str">
        <f>U463</f>
        <v>30376609C</v>
      </c>
      <c r="AX463" s="673" cm="1">
        <f t="array" ref="AX463">SUM(MID(0&amp;AW463,LARGE(INDEX(ISNUMBER(--MID(AW463,ROW($1:$8),1))*ROW($1:$8),),ROW($1:$8))+1,1)*10^ROW($1:$8)/10)</f>
        <v>30376609</v>
      </c>
      <c r="AY463" s="673" t="str">
        <f>VLOOKUP($AX463,'Item Master Data'!$A:$F,3,FALSE)</f>
        <v>Q.PEAK DUO BLK G6+</v>
      </c>
      <c r="AZ463" s="673">
        <f>VLOOKUP($AX463,'Item Master Data'!$A:$F,6,FALSE)</f>
        <v>340</v>
      </c>
      <c r="BA463" s="673">
        <f>X463/BB463</f>
        <v>26</v>
      </c>
      <c r="BB463" s="673">
        <f>VLOOKUP(AX463,'Item Master Data'!$A:$G,7,FALSE)</f>
        <v>32</v>
      </c>
      <c r="BC463" s="673"/>
      <c r="BD463" s="673">
        <f>W463-AZ463</f>
        <v>0</v>
      </c>
    </row>
    <row r="464" spans="1:56">
      <c r="A464" s="722"/>
      <c r="B464" s="722"/>
      <c r="C464" s="722"/>
      <c r="D464" s="687" t="s">
        <v>2368</v>
      </c>
      <c r="E464" s="676"/>
      <c r="F464" s="676" t="s">
        <v>1152</v>
      </c>
      <c r="G464" s="676">
        <v>2022</v>
      </c>
      <c r="H464" s="555">
        <v>3</v>
      </c>
      <c r="I464" s="676">
        <v>127206</v>
      </c>
      <c r="J464" s="492">
        <v>44630</v>
      </c>
      <c r="K464" s="685" t="s">
        <v>2380</v>
      </c>
      <c r="L464" s="676" t="s">
        <v>2370</v>
      </c>
      <c r="M464" s="689">
        <v>44341</v>
      </c>
      <c r="N464" s="689">
        <v>44504</v>
      </c>
      <c r="O464" s="689" t="s">
        <v>2379</v>
      </c>
      <c r="P464" s="492">
        <v>44628</v>
      </c>
      <c r="Q464" s="492">
        <v>44630</v>
      </c>
      <c r="R464" s="492">
        <v>44630</v>
      </c>
      <c r="S464" s="491" t="s">
        <v>1580</v>
      </c>
      <c r="T464" s="491">
        <v>60</v>
      </c>
      <c r="U464" s="676" t="s">
        <v>2381</v>
      </c>
      <c r="V464" s="491" t="s">
        <v>691</v>
      </c>
      <c r="W464" s="676">
        <v>340</v>
      </c>
      <c r="X464" s="678">
        <v>1664</v>
      </c>
      <c r="Y464" s="525">
        <f>W464*X464</f>
        <v>565760</v>
      </c>
      <c r="Z464" s="494">
        <v>0.41499999999999998</v>
      </c>
      <c r="AA464" s="682">
        <f>Y464*Z464</f>
        <v>234790.39999999999</v>
      </c>
      <c r="AB464" s="681"/>
      <c r="AC464" s="496">
        <v>0</v>
      </c>
      <c r="AD464" s="692"/>
      <c r="AE464" s="684"/>
      <c r="AF464" s="500">
        <f>AA464+AD464+AE464</f>
        <v>234790.39999999999</v>
      </c>
      <c r="AG464" s="491" t="s">
        <v>47</v>
      </c>
      <c r="AH464" s="676"/>
      <c r="AI464" s="685" t="s">
        <v>2372</v>
      </c>
      <c r="AJ464" s="676" t="s">
        <v>2373</v>
      </c>
      <c r="AK464" s="696" t="s">
        <v>50</v>
      </c>
      <c r="AL464" s="676">
        <v>91730</v>
      </c>
      <c r="AM464" s="491" t="s">
        <v>52</v>
      </c>
      <c r="AN464" s="676" t="s">
        <v>50</v>
      </c>
      <c r="AO464" s="491"/>
      <c r="AP464" s="688" t="s">
        <v>92</v>
      </c>
      <c r="AQ464" s="688" t="s">
        <v>37</v>
      </c>
      <c r="AR464" s="688"/>
      <c r="AS464" s="697" t="s">
        <v>1077</v>
      </c>
      <c r="AT464" s="697" t="s">
        <v>1077</v>
      </c>
      <c r="AU464" s="697" t="s">
        <v>1077</v>
      </c>
      <c r="AV464" s="680"/>
      <c r="AW464" s="673" t="str">
        <f>U464</f>
        <v>30376909C</v>
      </c>
      <c r="AX464" s="673" cm="1">
        <f t="array" ref="AX464">SUM(MID(0&amp;AW464,LARGE(INDEX(ISNUMBER(--MID(AW464,ROW($1:$8),1))*ROW($1:$8),),ROW($1:$8))+1,1)*10^ROW($1:$8)/10)</f>
        <v>30376909</v>
      </c>
      <c r="AY464" s="673" t="str">
        <f>VLOOKUP($AX464,'Item Master Data'!$A:$F,3,FALSE)</f>
        <v>Q.PEAK DUO BLK G6+</v>
      </c>
      <c r="AZ464" s="673">
        <f>VLOOKUP($AX464,'Item Master Data'!$A:$F,6,FALSE)</f>
        <v>340</v>
      </c>
      <c r="BA464" s="673">
        <f>X464/BB464</f>
        <v>52</v>
      </c>
      <c r="BB464" s="673">
        <f>VLOOKUP(AX464,'Item Master Data'!$A:$G,7,FALSE)</f>
        <v>32</v>
      </c>
      <c r="BC464" s="673"/>
      <c r="BD464" s="673">
        <f>W464-AZ464</f>
        <v>0</v>
      </c>
    </row>
    <row r="465" spans="1:56">
      <c r="A465" s="757"/>
      <c r="B465" s="722"/>
      <c r="C465" s="722"/>
      <c r="D465" s="687" t="s">
        <v>2368</v>
      </c>
      <c r="E465" s="676" t="s">
        <v>2382</v>
      </c>
      <c r="F465" s="676"/>
      <c r="G465" s="676">
        <v>2022</v>
      </c>
      <c r="H465" s="491">
        <v>3</v>
      </c>
      <c r="I465" s="687">
        <v>127682</v>
      </c>
      <c r="J465" s="492">
        <v>44651</v>
      </c>
      <c r="K465" s="685" t="s">
        <v>2383</v>
      </c>
      <c r="L465" s="676" t="s">
        <v>2370</v>
      </c>
      <c r="M465" s="689">
        <v>44456</v>
      </c>
      <c r="N465" s="689">
        <v>44538</v>
      </c>
      <c r="O465" s="689"/>
      <c r="P465" s="502">
        <v>44638</v>
      </c>
      <c r="Q465" s="492">
        <v>44645</v>
      </c>
      <c r="R465" s="492">
        <v>44651</v>
      </c>
      <c r="S465" s="491" t="s">
        <v>1580</v>
      </c>
      <c r="T465" s="491">
        <v>60</v>
      </c>
      <c r="U465" s="676">
        <v>49403140</v>
      </c>
      <c r="V465" s="491" t="s">
        <v>973</v>
      </c>
      <c r="W465" s="676">
        <v>400</v>
      </c>
      <c r="X465" s="678">
        <v>6336</v>
      </c>
      <c r="Y465" s="525">
        <f>W465*X465</f>
        <v>2534400</v>
      </c>
      <c r="Z465" s="494">
        <v>0.48499999999999999</v>
      </c>
      <c r="AA465" s="682">
        <f>Y465*Z465</f>
        <v>1229184</v>
      </c>
      <c r="AB465" s="682"/>
      <c r="AC465" s="496">
        <v>0</v>
      </c>
      <c r="AD465" s="692"/>
      <c r="AE465" s="684"/>
      <c r="AF465" s="500">
        <f>AA465+AD465+AE465</f>
        <v>1229184</v>
      </c>
      <c r="AG465" s="491" t="s">
        <v>47</v>
      </c>
      <c r="AH465" s="676"/>
      <c r="AI465" s="685" t="s">
        <v>2372</v>
      </c>
      <c r="AJ465" s="676" t="s">
        <v>2384</v>
      </c>
      <c r="AK465" s="696" t="s">
        <v>1359</v>
      </c>
      <c r="AL465" s="676">
        <v>17402</v>
      </c>
      <c r="AM465" s="491" t="s">
        <v>52</v>
      </c>
      <c r="AN465" s="676" t="s">
        <v>1076</v>
      </c>
      <c r="AO465" s="491"/>
      <c r="AP465" s="688"/>
      <c r="AQ465" s="688" t="s">
        <v>37</v>
      </c>
      <c r="AR465" s="688"/>
      <c r="AS465" s="697"/>
      <c r="AT465" s="697"/>
      <c r="AU465" s="697"/>
      <c r="AV465" s="680"/>
      <c r="AW465" s="673">
        <f>U465</f>
        <v>49403140</v>
      </c>
      <c r="AX465" s="673" cm="1">
        <f t="array" ref="AX465">SUM(MID(0&amp;AW465,LARGE(INDEX(ISNUMBER(--MID(AW465,ROW($1:$8),1))*ROW($1:$8),),ROW($1:$8))+1,1)*10^ROW($1:$8)/10)</f>
        <v>49403140</v>
      </c>
      <c r="AY465" s="673" t="str">
        <f>VLOOKUP($AX465,'Item Master Data'!$A:$F,3,FALSE)</f>
        <v>Q.PEAK DUO BLK ML G10+</v>
      </c>
      <c r="AZ465" s="673">
        <f>VLOOKUP($AX465,'Item Master Data'!$A:$F,6,FALSE)</f>
        <v>400</v>
      </c>
      <c r="BA465" s="673">
        <f>X465/BB465</f>
        <v>198</v>
      </c>
      <c r="BB465" s="673">
        <f>VLOOKUP(AX465,'Item Master Data'!$A:$G,7,FALSE)</f>
        <v>32</v>
      </c>
      <c r="BC465" s="673"/>
      <c r="BD465" s="673">
        <f>W465-AZ465</f>
        <v>0</v>
      </c>
    </row>
    <row r="466" spans="1:56">
      <c r="A466" s="757"/>
      <c r="B466" s="722"/>
      <c r="C466" s="722"/>
      <c r="D466" s="687" t="s">
        <v>2368</v>
      </c>
      <c r="E466" s="676" t="s">
        <v>2382</v>
      </c>
      <c r="F466" s="676"/>
      <c r="G466" s="676">
        <v>2022</v>
      </c>
      <c r="H466" s="491">
        <v>3</v>
      </c>
      <c r="I466" s="687">
        <v>127682</v>
      </c>
      <c r="J466" s="492">
        <v>44651</v>
      </c>
      <c r="K466" s="685" t="s">
        <v>2383</v>
      </c>
      <c r="L466" s="676" t="s">
        <v>2370</v>
      </c>
      <c r="M466" s="689">
        <v>44456</v>
      </c>
      <c r="N466" s="689">
        <v>44538</v>
      </c>
      <c r="O466" s="689"/>
      <c r="P466" s="502">
        <v>44638</v>
      </c>
      <c r="Q466" s="492">
        <v>44645</v>
      </c>
      <c r="R466" s="492">
        <v>44651</v>
      </c>
      <c r="S466" s="491" t="s">
        <v>1580</v>
      </c>
      <c r="T466" s="491">
        <v>60</v>
      </c>
      <c r="U466" s="676">
        <v>49403540</v>
      </c>
      <c r="V466" s="491" t="s">
        <v>973</v>
      </c>
      <c r="W466" s="676">
        <v>400</v>
      </c>
      <c r="X466" s="678">
        <v>1152</v>
      </c>
      <c r="Y466" s="525">
        <f>W466*X466</f>
        <v>460800</v>
      </c>
      <c r="Z466" s="494">
        <v>0.48499999999999999</v>
      </c>
      <c r="AA466" s="682">
        <f>Y466*Z466</f>
        <v>223488</v>
      </c>
      <c r="AB466" s="682"/>
      <c r="AC466" s="496">
        <v>0</v>
      </c>
      <c r="AD466" s="692"/>
      <c r="AE466" s="684"/>
      <c r="AF466" s="500">
        <f>AA466+AD466+AE466</f>
        <v>223488</v>
      </c>
      <c r="AG466" s="676" t="s">
        <v>47</v>
      </c>
      <c r="AH466" s="676"/>
      <c r="AI466" s="685" t="s">
        <v>2372</v>
      </c>
      <c r="AJ466" s="676" t="s">
        <v>2384</v>
      </c>
      <c r="AK466" s="696" t="s">
        <v>1359</v>
      </c>
      <c r="AL466" s="676">
        <v>17402</v>
      </c>
      <c r="AM466" s="676" t="s">
        <v>52</v>
      </c>
      <c r="AN466" s="676" t="s">
        <v>1076</v>
      </c>
      <c r="AO466" s="491"/>
      <c r="AP466" s="688"/>
      <c r="AQ466" s="688" t="s">
        <v>37</v>
      </c>
      <c r="AR466" s="688"/>
      <c r="AS466" s="697"/>
      <c r="AT466" s="697"/>
      <c r="AU466" s="697"/>
      <c r="AV466" s="680"/>
      <c r="AW466" s="673">
        <f>U466</f>
        <v>49403540</v>
      </c>
      <c r="AX466" s="673" cm="1">
        <f t="array" ref="AX466">SUM(MID(0&amp;AW466,LARGE(INDEX(ISNUMBER(--MID(AW466,ROW($1:$8),1))*ROW($1:$8),),ROW($1:$8))+1,1)*10^ROW($1:$8)/10)</f>
        <v>49403540</v>
      </c>
      <c r="AY466" s="673" t="str">
        <f>VLOOKUP($AX466,'Item Master Data'!$A:$F,3,FALSE)</f>
        <v>Q.PEAK DUO BLK ML G10+</v>
      </c>
      <c r="AZ466" s="673">
        <f>VLOOKUP($AX466,'Item Master Data'!$A:$F,6,FALSE)</f>
        <v>400</v>
      </c>
      <c r="BA466" s="673">
        <f>X466/BB466</f>
        <v>36</v>
      </c>
      <c r="BB466" s="673">
        <f>VLOOKUP(AX466,'Item Master Data'!$A:$G,7,FALSE)</f>
        <v>32</v>
      </c>
      <c r="BC466" s="673"/>
      <c r="BD466" s="673">
        <f>W466-AZ466</f>
        <v>0</v>
      </c>
    </row>
    <row r="467" spans="1:56">
      <c r="A467" s="674"/>
      <c r="B467" s="722">
        <v>44580</v>
      </c>
      <c r="C467" s="722">
        <v>44615</v>
      </c>
      <c r="D467" s="687" t="s">
        <v>2368</v>
      </c>
      <c r="E467" s="676" t="s">
        <v>2385</v>
      </c>
      <c r="F467" s="676"/>
      <c r="G467" s="676">
        <v>2022</v>
      </c>
      <c r="H467" s="491">
        <v>3</v>
      </c>
      <c r="I467" s="687">
        <v>127886</v>
      </c>
      <c r="J467" s="492">
        <v>44644</v>
      </c>
      <c r="K467" s="685" t="s">
        <v>2386</v>
      </c>
      <c r="L467" s="676" t="s">
        <v>2370</v>
      </c>
      <c r="M467" s="689">
        <v>44524</v>
      </c>
      <c r="N467" s="689">
        <v>44572</v>
      </c>
      <c r="O467" s="689"/>
      <c r="P467" s="492">
        <v>44617</v>
      </c>
      <c r="Q467" s="492">
        <v>44635</v>
      </c>
      <c r="R467" s="492">
        <v>44644</v>
      </c>
      <c r="S467" s="491" t="s">
        <v>1580</v>
      </c>
      <c r="T467" s="491">
        <v>60</v>
      </c>
      <c r="U467" s="676" t="s">
        <v>2124</v>
      </c>
      <c r="V467" s="491" t="s">
        <v>691</v>
      </c>
      <c r="W467" s="676">
        <v>340</v>
      </c>
      <c r="X467" s="678">
        <v>6656</v>
      </c>
      <c r="Y467" s="525">
        <f>W467*X467</f>
        <v>2263040</v>
      </c>
      <c r="Z467" s="494">
        <v>0.45</v>
      </c>
      <c r="AA467" s="682">
        <f>Y467*Z467</f>
        <v>1018368</v>
      </c>
      <c r="AB467" s="682"/>
      <c r="AC467" s="496">
        <v>0</v>
      </c>
      <c r="AD467" s="692"/>
      <c r="AE467" s="684"/>
      <c r="AF467" s="500">
        <f>AA467+AD467+AE467</f>
        <v>1018368</v>
      </c>
      <c r="AG467" s="676" t="s">
        <v>47</v>
      </c>
      <c r="AH467" s="676"/>
      <c r="AI467" s="685" t="s">
        <v>2372</v>
      </c>
      <c r="AJ467" s="676" t="s">
        <v>2384</v>
      </c>
      <c r="AK467" s="696" t="s">
        <v>1359</v>
      </c>
      <c r="AL467" s="676">
        <v>17402</v>
      </c>
      <c r="AM467" s="676" t="s">
        <v>52</v>
      </c>
      <c r="AN467" s="676" t="s">
        <v>1149</v>
      </c>
      <c r="AO467" s="491"/>
      <c r="AP467" s="688" t="s">
        <v>92</v>
      </c>
      <c r="AQ467" s="688" t="s">
        <v>37</v>
      </c>
      <c r="AR467" s="688"/>
      <c r="AS467" s="697"/>
      <c r="AT467" s="697"/>
      <c r="AU467" s="697"/>
      <c r="AV467" s="680"/>
      <c r="AW467" s="673" t="str">
        <f>U467</f>
        <v>30376609C</v>
      </c>
      <c r="AX467" s="673" cm="1">
        <f t="array" ref="AX467">SUM(MID(0&amp;AW467,LARGE(INDEX(ISNUMBER(--MID(AW467,ROW($1:$8),1))*ROW($1:$8),),ROW($1:$8))+1,1)*10^ROW($1:$8)/10)</f>
        <v>30376609</v>
      </c>
      <c r="AY467" s="673" t="str">
        <f>VLOOKUP($AX467,'Item Master Data'!$A:$F,3,FALSE)</f>
        <v>Q.PEAK DUO BLK G6+</v>
      </c>
      <c r="AZ467" s="673">
        <f>VLOOKUP($AX467,'Item Master Data'!$A:$F,6,FALSE)</f>
        <v>340</v>
      </c>
      <c r="BA467" s="673">
        <f>X467/BB467</f>
        <v>208</v>
      </c>
      <c r="BB467" s="673">
        <f>VLOOKUP(AX467,'Item Master Data'!$A:$G,7,FALSE)</f>
        <v>32</v>
      </c>
      <c r="BC467" s="673"/>
      <c r="BD467" s="673">
        <f>W467-AZ467</f>
        <v>0</v>
      </c>
    </row>
    <row r="468" spans="1:56">
      <c r="A468" s="674"/>
      <c r="B468" s="722">
        <v>44580</v>
      </c>
      <c r="C468" s="722">
        <v>44615</v>
      </c>
      <c r="D468" s="687" t="s">
        <v>2368</v>
      </c>
      <c r="E468" s="676" t="s">
        <v>2387</v>
      </c>
      <c r="F468" s="676"/>
      <c r="G468" s="676">
        <v>2022</v>
      </c>
      <c r="H468" s="491">
        <v>3</v>
      </c>
      <c r="I468" s="687">
        <v>127853</v>
      </c>
      <c r="J468" s="492">
        <v>44638</v>
      </c>
      <c r="K468" s="685" t="s">
        <v>2386</v>
      </c>
      <c r="L468" s="676" t="s">
        <v>2370</v>
      </c>
      <c r="M468" s="689">
        <v>44524</v>
      </c>
      <c r="N468" s="689">
        <v>44572</v>
      </c>
      <c r="O468" s="689"/>
      <c r="P468" s="492">
        <v>44617</v>
      </c>
      <c r="Q468" s="492">
        <v>44635</v>
      </c>
      <c r="R468" s="492">
        <v>44638</v>
      </c>
      <c r="S468" s="491" t="s">
        <v>1580</v>
      </c>
      <c r="T468" s="491">
        <v>60</v>
      </c>
      <c r="U468" s="676" t="s">
        <v>2388</v>
      </c>
      <c r="V468" s="491" t="s">
        <v>631</v>
      </c>
      <c r="W468" s="676">
        <v>350</v>
      </c>
      <c r="X468" s="678">
        <v>832</v>
      </c>
      <c r="Y468" s="525">
        <f>W468*X468</f>
        <v>291200</v>
      </c>
      <c r="Z468" s="494">
        <v>0.45</v>
      </c>
      <c r="AA468" s="682">
        <f>Y468*Z468</f>
        <v>131040</v>
      </c>
      <c r="AB468" s="682"/>
      <c r="AC468" s="496">
        <v>0</v>
      </c>
      <c r="AD468" s="692"/>
      <c r="AE468" s="684"/>
      <c r="AF468" s="500">
        <f>AA468+AD468+AE468</f>
        <v>131040</v>
      </c>
      <c r="AG468" s="676" t="s">
        <v>47</v>
      </c>
      <c r="AH468" s="676"/>
      <c r="AI468" s="685" t="s">
        <v>2372</v>
      </c>
      <c r="AJ468" s="676" t="s">
        <v>2384</v>
      </c>
      <c r="AK468" s="696" t="s">
        <v>1359</v>
      </c>
      <c r="AL468" s="676">
        <v>17402</v>
      </c>
      <c r="AM468" s="676" t="s">
        <v>52</v>
      </c>
      <c r="AN468" s="676" t="s">
        <v>1149</v>
      </c>
      <c r="AO468" s="491"/>
      <c r="AP468" s="688" t="s">
        <v>92</v>
      </c>
      <c r="AQ468" s="688" t="s">
        <v>37</v>
      </c>
      <c r="AR468" s="688"/>
      <c r="AS468" s="697"/>
      <c r="AT468" s="697"/>
      <c r="AU468" s="697"/>
      <c r="AV468" s="680"/>
      <c r="AW468" s="673" t="str">
        <f>U468</f>
        <v>30371611C</v>
      </c>
      <c r="AX468" s="673" cm="1">
        <f t="array" ref="AX468">SUM(MID(0&amp;AW468,LARGE(INDEX(ISNUMBER(--MID(AW468,ROW($1:$8),1))*ROW($1:$8),),ROW($1:$8))+1,1)*10^ROW($1:$8)/10)</f>
        <v>30371611</v>
      </c>
      <c r="AY468" s="673" t="str">
        <f>VLOOKUP($AX468,'Item Master Data'!$A:$F,3,FALSE)</f>
        <v>Q.PEAK DUO G6+</v>
      </c>
      <c r="AZ468" s="673">
        <f>VLOOKUP($AX468,'Item Master Data'!$A:$F,6,FALSE)</f>
        <v>350</v>
      </c>
      <c r="BA468" s="673">
        <f>X468/BB468</f>
        <v>26</v>
      </c>
      <c r="BB468" s="673">
        <f>VLOOKUP(AX468,'Item Master Data'!$A:$G,7,FALSE)</f>
        <v>32</v>
      </c>
      <c r="BC468" s="673"/>
      <c r="BD468" s="673">
        <f>W468-AZ468</f>
        <v>0</v>
      </c>
    </row>
    <row r="469" spans="1:56">
      <c r="A469" s="674"/>
      <c r="B469" s="722">
        <v>44580</v>
      </c>
      <c r="C469" s="722">
        <v>44615</v>
      </c>
      <c r="D469" s="687" t="s">
        <v>2368</v>
      </c>
      <c r="E469" s="676"/>
      <c r="F469" s="676"/>
      <c r="G469" s="676">
        <v>2022</v>
      </c>
      <c r="H469" s="491">
        <v>3</v>
      </c>
      <c r="I469" s="687">
        <v>127187</v>
      </c>
      <c r="J469" s="492">
        <v>44624</v>
      </c>
      <c r="K469" s="685" t="s">
        <v>2389</v>
      </c>
      <c r="L469" s="676" t="s">
        <v>2370</v>
      </c>
      <c r="M469" s="689">
        <v>44524</v>
      </c>
      <c r="N469" s="689">
        <v>44571</v>
      </c>
      <c r="O469" s="689"/>
      <c r="P469" s="492">
        <v>44620</v>
      </c>
      <c r="Q469" s="492">
        <v>44623</v>
      </c>
      <c r="R469" s="492">
        <v>44624</v>
      </c>
      <c r="S469" s="676" t="s">
        <v>1580</v>
      </c>
      <c r="T469" s="491">
        <v>60</v>
      </c>
      <c r="U469" s="676" t="s">
        <v>1874</v>
      </c>
      <c r="V469" s="491" t="s">
        <v>691</v>
      </c>
      <c r="W469" s="676">
        <v>340</v>
      </c>
      <c r="X469" s="678">
        <v>7488</v>
      </c>
      <c r="Y469" s="525">
        <f>W469*X469</f>
        <v>2545920</v>
      </c>
      <c r="Z469" s="494">
        <v>0.45</v>
      </c>
      <c r="AA469" s="682">
        <f>Y469*Z469</f>
        <v>1145664</v>
      </c>
      <c r="AB469" s="682"/>
      <c r="AC469" s="496">
        <v>0</v>
      </c>
      <c r="AD469" s="692"/>
      <c r="AE469" s="684"/>
      <c r="AF469" s="500">
        <f>AA469+AD469+AE469</f>
        <v>1145664</v>
      </c>
      <c r="AG469" s="676" t="s">
        <v>47</v>
      </c>
      <c r="AH469" s="676"/>
      <c r="AI469" s="685" t="s">
        <v>2372</v>
      </c>
      <c r="AJ469" s="676" t="s">
        <v>2373</v>
      </c>
      <c r="AK469" s="696" t="s">
        <v>50</v>
      </c>
      <c r="AL469" s="676">
        <v>91730</v>
      </c>
      <c r="AM469" s="676" t="s">
        <v>52</v>
      </c>
      <c r="AN469" s="676" t="s">
        <v>50</v>
      </c>
      <c r="AO469" s="491"/>
      <c r="AP469" s="688" t="s">
        <v>92</v>
      </c>
      <c r="AQ469" s="688" t="s">
        <v>37</v>
      </c>
      <c r="AR469" s="688"/>
      <c r="AS469" s="697"/>
      <c r="AT469" s="697"/>
      <c r="AU469" s="697"/>
      <c r="AV469" s="680"/>
      <c r="AW469" s="673" t="str">
        <f>U469</f>
        <v>30376609C+</v>
      </c>
      <c r="AX469" s="673" cm="1">
        <f t="array" ref="AX469">SUM(MID(0&amp;AW469,LARGE(INDEX(ISNUMBER(--MID(AW469,ROW($1:$8),1))*ROW($1:$8),),ROW($1:$8))+1,1)*10^ROW($1:$8)/10)</f>
        <v>30376609</v>
      </c>
      <c r="AY469" s="673" t="str">
        <f>VLOOKUP($AX469,'Item Master Data'!$A:$F,3,FALSE)</f>
        <v>Q.PEAK DUO BLK G6+</v>
      </c>
      <c r="AZ469" s="673">
        <f>VLOOKUP($AX469,'Item Master Data'!$A:$F,6,FALSE)</f>
        <v>340</v>
      </c>
      <c r="BA469" s="673">
        <f>X469/BB469</f>
        <v>234</v>
      </c>
      <c r="BB469" s="673">
        <f>VLOOKUP(AX469,'Item Master Data'!$A:$G,7,FALSE)</f>
        <v>32</v>
      </c>
      <c r="BC469" s="673"/>
      <c r="BD469" s="673">
        <f>W469-AZ469</f>
        <v>0</v>
      </c>
    </row>
    <row r="470" spans="1:56">
      <c r="A470" s="674"/>
      <c r="B470" s="722">
        <v>44580</v>
      </c>
      <c r="C470" s="722">
        <v>44615</v>
      </c>
      <c r="D470" s="687" t="s">
        <v>2368</v>
      </c>
      <c r="E470" s="676"/>
      <c r="F470" s="676"/>
      <c r="G470" s="676">
        <v>2022</v>
      </c>
      <c r="H470" s="491">
        <v>3</v>
      </c>
      <c r="I470" s="687">
        <v>127336</v>
      </c>
      <c r="J470" s="492">
        <v>44637</v>
      </c>
      <c r="K470" s="685" t="s">
        <v>2390</v>
      </c>
      <c r="L470" s="676" t="s">
        <v>2370</v>
      </c>
      <c r="M470" s="689">
        <v>44524</v>
      </c>
      <c r="N470" s="689">
        <v>44573</v>
      </c>
      <c r="O470" s="689"/>
      <c r="P470" s="492">
        <v>44628</v>
      </c>
      <c r="Q470" s="492">
        <v>44636</v>
      </c>
      <c r="R470" s="492">
        <v>44637</v>
      </c>
      <c r="S470" s="676" t="s">
        <v>1580</v>
      </c>
      <c r="T470" s="491">
        <v>60</v>
      </c>
      <c r="U470" s="676" t="s">
        <v>1874</v>
      </c>
      <c r="V470" s="491" t="s">
        <v>691</v>
      </c>
      <c r="W470" s="676">
        <v>340</v>
      </c>
      <c r="X470" s="678">
        <v>4992</v>
      </c>
      <c r="Y470" s="525">
        <f>W470*X470</f>
        <v>1697280</v>
      </c>
      <c r="Z470" s="494">
        <v>0.45</v>
      </c>
      <c r="AA470" s="682">
        <f>Y470*Z470</f>
        <v>763776</v>
      </c>
      <c r="AB470" s="682"/>
      <c r="AC470" s="496">
        <v>0</v>
      </c>
      <c r="AD470" s="692"/>
      <c r="AE470" s="684"/>
      <c r="AF470" s="500">
        <f>AA470+AD470+AE470</f>
        <v>763776</v>
      </c>
      <c r="AG470" s="676" t="s">
        <v>47</v>
      </c>
      <c r="AH470" s="676"/>
      <c r="AI470" s="685" t="s">
        <v>2372</v>
      </c>
      <c r="AJ470" s="676" t="s">
        <v>2373</v>
      </c>
      <c r="AK470" s="696" t="s">
        <v>50</v>
      </c>
      <c r="AL470" s="676">
        <v>91730</v>
      </c>
      <c r="AM470" s="676" t="s">
        <v>52</v>
      </c>
      <c r="AN470" s="676" t="s">
        <v>50</v>
      </c>
      <c r="AO470" s="491"/>
      <c r="AP470" s="688" t="s">
        <v>92</v>
      </c>
      <c r="AQ470" s="688" t="s">
        <v>37</v>
      </c>
      <c r="AR470" s="688"/>
      <c r="AS470" s="697"/>
      <c r="AT470" s="697"/>
      <c r="AU470" s="697"/>
      <c r="AV470" s="680"/>
      <c r="AW470" s="673" t="str">
        <f>U470</f>
        <v>30376609C+</v>
      </c>
      <c r="AX470" s="673" cm="1">
        <f t="array" ref="AX470">SUM(MID(0&amp;AW470,LARGE(INDEX(ISNUMBER(--MID(AW470,ROW($1:$8),1))*ROW($1:$8),),ROW($1:$8))+1,1)*10^ROW($1:$8)/10)</f>
        <v>30376609</v>
      </c>
      <c r="AY470" s="673" t="str">
        <f>VLOOKUP($AX470,'Item Master Data'!$A:$F,3,FALSE)</f>
        <v>Q.PEAK DUO BLK G6+</v>
      </c>
      <c r="AZ470" s="673">
        <f>VLOOKUP($AX470,'Item Master Data'!$A:$F,6,FALSE)</f>
        <v>340</v>
      </c>
      <c r="BA470" s="673">
        <f>X470/BB470</f>
        <v>156</v>
      </c>
      <c r="BB470" s="673">
        <f>VLOOKUP(AX470,'Item Master Data'!$A:$G,7,FALSE)</f>
        <v>32</v>
      </c>
      <c r="BC470" s="673"/>
      <c r="BD470" s="673">
        <f>W470-AZ470</f>
        <v>0</v>
      </c>
    </row>
    <row r="471" spans="1:56">
      <c r="A471" s="674"/>
      <c r="B471" s="722">
        <v>44580</v>
      </c>
      <c r="C471" s="722">
        <v>44615</v>
      </c>
      <c r="D471" s="687" t="s">
        <v>2368</v>
      </c>
      <c r="E471" s="676"/>
      <c r="F471" s="676"/>
      <c r="G471" s="676">
        <v>2022</v>
      </c>
      <c r="H471" s="491">
        <v>3</v>
      </c>
      <c r="I471" s="687">
        <v>127651</v>
      </c>
      <c r="J471" s="492">
        <v>44620</v>
      </c>
      <c r="K471" s="685" t="s">
        <v>2391</v>
      </c>
      <c r="L471" s="676" t="s">
        <v>2370</v>
      </c>
      <c r="M471" s="689">
        <v>44524</v>
      </c>
      <c r="N471" s="689">
        <v>44601</v>
      </c>
      <c r="O471" s="689"/>
      <c r="P471" s="492">
        <v>44638</v>
      </c>
      <c r="Q471" s="492">
        <v>44645</v>
      </c>
      <c r="R471" s="492">
        <v>44648</v>
      </c>
      <c r="S471" s="491" t="s">
        <v>1580</v>
      </c>
      <c r="T471" s="491">
        <v>60</v>
      </c>
      <c r="U471" s="676" t="s">
        <v>1874</v>
      </c>
      <c r="V471" s="491" t="s">
        <v>691</v>
      </c>
      <c r="W471" s="676">
        <v>340</v>
      </c>
      <c r="X471" s="678">
        <v>4992</v>
      </c>
      <c r="Y471" s="525">
        <f>W471*X471</f>
        <v>1697280</v>
      </c>
      <c r="Z471" s="494">
        <v>0.45</v>
      </c>
      <c r="AA471" s="682">
        <f>Y471*Z471</f>
        <v>763776</v>
      </c>
      <c r="AB471" s="682"/>
      <c r="AC471" s="496">
        <v>0</v>
      </c>
      <c r="AD471" s="692"/>
      <c r="AE471" s="684"/>
      <c r="AF471" s="500">
        <f>AA471+AD471+AE471</f>
        <v>763776</v>
      </c>
      <c r="AG471" s="676" t="s">
        <v>47</v>
      </c>
      <c r="AH471" s="676"/>
      <c r="AI471" s="685" t="s">
        <v>2372</v>
      </c>
      <c r="AJ471" s="676" t="s">
        <v>2373</v>
      </c>
      <c r="AK471" s="696" t="s">
        <v>50</v>
      </c>
      <c r="AL471" s="676">
        <v>91730</v>
      </c>
      <c r="AM471" s="676" t="s">
        <v>52</v>
      </c>
      <c r="AN471" s="676" t="s">
        <v>50</v>
      </c>
      <c r="AO471" s="491"/>
      <c r="AP471" s="688" t="s">
        <v>92</v>
      </c>
      <c r="AQ471" s="688" t="s">
        <v>37</v>
      </c>
      <c r="AR471" s="688"/>
      <c r="AS471" s="697"/>
      <c r="AT471" s="697"/>
      <c r="AU471" s="697"/>
      <c r="AV471" s="680"/>
      <c r="AW471" s="673" t="str">
        <f>U471</f>
        <v>30376609C+</v>
      </c>
      <c r="AX471" s="673" cm="1">
        <f t="array" ref="AX471">SUM(MID(0&amp;AW471,LARGE(INDEX(ISNUMBER(--MID(AW471,ROW($1:$8),1))*ROW($1:$8),),ROW($1:$8))+1,1)*10^ROW($1:$8)/10)</f>
        <v>30376609</v>
      </c>
      <c r="AY471" s="673" t="str">
        <f>VLOOKUP($AX471,'Item Master Data'!$A:$F,3,FALSE)</f>
        <v>Q.PEAK DUO BLK G6+</v>
      </c>
      <c r="AZ471" s="673">
        <f>VLOOKUP($AX471,'Item Master Data'!$A:$F,6,FALSE)</f>
        <v>340</v>
      </c>
      <c r="BA471" s="673">
        <f>X471/BB471</f>
        <v>156</v>
      </c>
      <c r="BB471" s="673">
        <f>VLOOKUP(AX471,'Item Master Data'!$A:$G,7,FALSE)</f>
        <v>32</v>
      </c>
      <c r="BC471" s="673"/>
      <c r="BD471" s="673">
        <f>W471-AZ471</f>
        <v>0</v>
      </c>
    </row>
    <row r="472" spans="1:56">
      <c r="A472" s="674"/>
      <c r="B472" s="722">
        <v>44580</v>
      </c>
      <c r="C472" s="722">
        <v>44615</v>
      </c>
      <c r="D472" s="687" t="s">
        <v>2368</v>
      </c>
      <c r="E472" s="676"/>
      <c r="F472" s="676"/>
      <c r="G472" s="676">
        <v>2022</v>
      </c>
      <c r="H472" s="491">
        <v>3</v>
      </c>
      <c r="I472" s="687">
        <v>127652</v>
      </c>
      <c r="J472" s="677">
        <v>44651</v>
      </c>
      <c r="K472" s="685" t="s">
        <v>2392</v>
      </c>
      <c r="L472" s="676" t="s">
        <v>2370</v>
      </c>
      <c r="M472" s="689">
        <v>44524</v>
      </c>
      <c r="N472" s="689">
        <v>44629</v>
      </c>
      <c r="O472" s="689"/>
      <c r="P472" s="492">
        <v>44617</v>
      </c>
      <c r="Q472" s="492">
        <v>44642</v>
      </c>
      <c r="R472" s="492">
        <v>44645</v>
      </c>
      <c r="S472" s="491" t="s">
        <v>1580</v>
      </c>
      <c r="T472" s="491">
        <v>60</v>
      </c>
      <c r="U472" s="676" t="s">
        <v>2388</v>
      </c>
      <c r="V472" s="491" t="s">
        <v>631</v>
      </c>
      <c r="W472" s="676">
        <v>350</v>
      </c>
      <c r="X472" s="678">
        <v>832</v>
      </c>
      <c r="Y472" s="525">
        <f>W472*X472</f>
        <v>291200</v>
      </c>
      <c r="Z472" s="494">
        <v>0.45</v>
      </c>
      <c r="AA472" s="682">
        <f>Y472*Z472</f>
        <v>131040</v>
      </c>
      <c r="AB472" s="682"/>
      <c r="AC472" s="496">
        <v>0</v>
      </c>
      <c r="AD472" s="692"/>
      <c r="AE472" s="684"/>
      <c r="AF472" s="500">
        <f>AA472+AD472+AE472</f>
        <v>131040</v>
      </c>
      <c r="AG472" s="676" t="s">
        <v>47</v>
      </c>
      <c r="AH472" s="676"/>
      <c r="AI472" s="685" t="s">
        <v>2372</v>
      </c>
      <c r="AJ472" s="676" t="s">
        <v>2373</v>
      </c>
      <c r="AK472" s="696" t="s">
        <v>50</v>
      </c>
      <c r="AL472" s="676">
        <v>91730</v>
      </c>
      <c r="AM472" s="676" t="s">
        <v>52</v>
      </c>
      <c r="AN472" s="676" t="s">
        <v>1149</v>
      </c>
      <c r="AO472" s="491"/>
      <c r="AP472" s="688" t="s">
        <v>92</v>
      </c>
      <c r="AQ472" s="688" t="s">
        <v>37</v>
      </c>
      <c r="AR472" s="688"/>
      <c r="AS472" s="697"/>
      <c r="AT472" s="697"/>
      <c r="AU472" s="697"/>
      <c r="AV472" s="680"/>
      <c r="AW472" s="673" t="str">
        <f>U472</f>
        <v>30371611C</v>
      </c>
      <c r="AX472" s="673" cm="1">
        <f t="array" ref="AX472">SUM(MID(0&amp;AW472,LARGE(INDEX(ISNUMBER(--MID(AW472,ROW($1:$8),1))*ROW($1:$8),),ROW($1:$8))+1,1)*10^ROW($1:$8)/10)</f>
        <v>30371611</v>
      </c>
      <c r="AY472" s="673" t="str">
        <f>VLOOKUP($AX472,'Item Master Data'!$A:$F,3,FALSE)</f>
        <v>Q.PEAK DUO G6+</v>
      </c>
      <c r="AZ472" s="673">
        <f>VLOOKUP($AX472,'Item Master Data'!$A:$F,6,FALSE)</f>
        <v>350</v>
      </c>
      <c r="BA472" s="673">
        <f>X472/BB472</f>
        <v>26</v>
      </c>
      <c r="BB472" s="673">
        <f>VLOOKUP(AX472,'Item Master Data'!$A:$G,7,FALSE)</f>
        <v>32</v>
      </c>
      <c r="BC472" s="673"/>
      <c r="BD472" s="673">
        <f>W472-AZ472</f>
        <v>0</v>
      </c>
    </row>
    <row r="473" spans="1:56">
      <c r="A473" s="674"/>
      <c r="B473" s="722">
        <v>44580</v>
      </c>
      <c r="C473" s="722">
        <v>44615</v>
      </c>
      <c r="D473" s="687" t="s">
        <v>2368</v>
      </c>
      <c r="E473" s="676"/>
      <c r="F473" s="676"/>
      <c r="G473" s="676">
        <v>2022</v>
      </c>
      <c r="H473" s="491">
        <v>3</v>
      </c>
      <c r="I473" s="687">
        <v>127652</v>
      </c>
      <c r="J473" s="492">
        <v>44651</v>
      </c>
      <c r="K473" s="685" t="s">
        <v>2392</v>
      </c>
      <c r="L473" s="676" t="s">
        <v>2370</v>
      </c>
      <c r="M473" s="689">
        <v>44524</v>
      </c>
      <c r="N473" s="689">
        <v>44629</v>
      </c>
      <c r="O473" s="689"/>
      <c r="P473" s="492">
        <v>44617</v>
      </c>
      <c r="Q473" s="492">
        <v>44642</v>
      </c>
      <c r="R473" s="492">
        <v>44645</v>
      </c>
      <c r="S473" s="491" t="s">
        <v>1580</v>
      </c>
      <c r="T473" s="491">
        <v>60</v>
      </c>
      <c r="U473" s="676" t="s">
        <v>2393</v>
      </c>
      <c r="V473" s="491" t="s">
        <v>631</v>
      </c>
      <c r="W473" s="676">
        <v>350</v>
      </c>
      <c r="X473" s="678">
        <v>1623</v>
      </c>
      <c r="Y473" s="525">
        <f>W473*X473</f>
        <v>568050</v>
      </c>
      <c r="Z473" s="494">
        <v>0.45</v>
      </c>
      <c r="AA473" s="682">
        <f>Y473*Z473</f>
        <v>255622.5</v>
      </c>
      <c r="AB473" s="682"/>
      <c r="AC473" s="496">
        <v>0</v>
      </c>
      <c r="AD473" s="692"/>
      <c r="AE473" s="684"/>
      <c r="AF473" s="500">
        <f>AA473+AD473+AE473</f>
        <v>255622.5</v>
      </c>
      <c r="AG473" s="676" t="s">
        <v>47</v>
      </c>
      <c r="AH473" s="676"/>
      <c r="AI473" s="685" t="s">
        <v>2372</v>
      </c>
      <c r="AJ473" s="676" t="s">
        <v>2373</v>
      </c>
      <c r="AK473" s="696" t="s">
        <v>50</v>
      </c>
      <c r="AL473" s="676">
        <v>91730</v>
      </c>
      <c r="AM473" s="676" t="s">
        <v>52</v>
      </c>
      <c r="AN473" s="676" t="s">
        <v>1149</v>
      </c>
      <c r="AO473" s="491"/>
      <c r="AP473" s="688" t="s">
        <v>92</v>
      </c>
      <c r="AQ473" s="688" t="s">
        <v>37</v>
      </c>
      <c r="AR473" s="688"/>
      <c r="AS473" s="697"/>
      <c r="AT473" s="697"/>
      <c r="AU473" s="697"/>
      <c r="AV473" s="680"/>
      <c r="AW473" s="673" t="str">
        <f>U473</f>
        <v>30371611H</v>
      </c>
      <c r="AX473" s="673" cm="1">
        <f t="array" ref="AX473">SUM(MID(0&amp;AW473,LARGE(INDEX(ISNUMBER(--MID(AW473,ROW($1:$8),1))*ROW($1:$8),),ROW($1:$8))+1,1)*10^ROW($1:$8)/10)</f>
        <v>30371611</v>
      </c>
      <c r="AY473" s="673" t="str">
        <f>VLOOKUP($AX473,'Item Master Data'!$A:$F,3,FALSE)</f>
        <v>Q.PEAK DUO G6+</v>
      </c>
      <c r="AZ473" s="673">
        <f>VLOOKUP($AX473,'Item Master Data'!$A:$F,6,FALSE)</f>
        <v>350</v>
      </c>
      <c r="BA473" s="673">
        <f>X473/BB473</f>
        <v>50.71875</v>
      </c>
      <c r="BB473" s="673">
        <f>VLOOKUP(AX473,'Item Master Data'!$A:$G,7,FALSE)</f>
        <v>32</v>
      </c>
      <c r="BC473" s="673"/>
      <c r="BD473" s="673">
        <f>W473-AZ473</f>
        <v>0</v>
      </c>
    </row>
    <row r="474" spans="1:56">
      <c r="A474" s="674"/>
      <c r="B474" s="722">
        <v>44580</v>
      </c>
      <c r="C474" s="722">
        <v>44615</v>
      </c>
      <c r="D474" s="687" t="s">
        <v>2368</v>
      </c>
      <c r="E474" s="676"/>
      <c r="F474" s="676"/>
      <c r="G474" s="676">
        <v>2022</v>
      </c>
      <c r="H474" s="491">
        <v>3</v>
      </c>
      <c r="I474" s="687">
        <v>127652</v>
      </c>
      <c r="J474" s="492">
        <v>44651</v>
      </c>
      <c r="K474" s="685" t="s">
        <v>2394</v>
      </c>
      <c r="L474" s="676" t="s">
        <v>2370</v>
      </c>
      <c r="M474" s="689">
        <v>44524</v>
      </c>
      <c r="N474" s="689">
        <v>44629</v>
      </c>
      <c r="O474" s="689"/>
      <c r="P474" s="492">
        <v>44628</v>
      </c>
      <c r="Q474" s="492">
        <v>44637</v>
      </c>
      <c r="R474" s="492">
        <v>44651</v>
      </c>
      <c r="S474" s="491" t="s">
        <v>1580</v>
      </c>
      <c r="T474" s="491">
        <v>60</v>
      </c>
      <c r="U474" s="676" t="s">
        <v>2371</v>
      </c>
      <c r="V474" s="491" t="s">
        <v>631</v>
      </c>
      <c r="W474" s="676">
        <v>350</v>
      </c>
      <c r="X474" s="678">
        <v>873</v>
      </c>
      <c r="Y474" s="525">
        <f>W474*X474</f>
        <v>305550</v>
      </c>
      <c r="Z474" s="494">
        <v>0.45</v>
      </c>
      <c r="AA474" s="682">
        <f>Y474*Z474</f>
        <v>137497.5</v>
      </c>
      <c r="AB474" s="682"/>
      <c r="AC474" s="496">
        <v>0</v>
      </c>
      <c r="AD474" s="692"/>
      <c r="AE474" s="684"/>
      <c r="AF474" s="500">
        <f>AA474+AD474+AE474</f>
        <v>137497.5</v>
      </c>
      <c r="AG474" s="676" t="s">
        <v>47</v>
      </c>
      <c r="AH474" s="676"/>
      <c r="AI474" s="685" t="s">
        <v>2372</v>
      </c>
      <c r="AJ474" s="676" t="s">
        <v>2373</v>
      </c>
      <c r="AK474" s="696" t="s">
        <v>50</v>
      </c>
      <c r="AL474" s="676">
        <v>91730</v>
      </c>
      <c r="AM474" s="676" t="s">
        <v>52</v>
      </c>
      <c r="AN474" s="676" t="s">
        <v>50</v>
      </c>
      <c r="AO474" s="491"/>
      <c r="AP474" s="688" t="s">
        <v>92</v>
      </c>
      <c r="AQ474" s="688" t="s">
        <v>37</v>
      </c>
      <c r="AR474" s="688"/>
      <c r="AS474" s="697"/>
      <c r="AT474" s="697"/>
      <c r="AU474" s="697"/>
      <c r="AV474" s="680"/>
      <c r="AW474" s="673" t="str">
        <f>U474</f>
        <v>30371611C+</v>
      </c>
      <c r="AX474" s="673" cm="1">
        <f t="array" ref="AX474">SUM(MID(0&amp;AW474,LARGE(INDEX(ISNUMBER(--MID(AW474,ROW($1:$8),1))*ROW($1:$8),),ROW($1:$8))+1,1)*10^ROW($1:$8)/10)</f>
        <v>30371611</v>
      </c>
      <c r="AY474" s="673" t="str">
        <f>VLOOKUP($AX474,'Item Master Data'!$A:$F,3,FALSE)</f>
        <v>Q.PEAK DUO G6+</v>
      </c>
      <c r="AZ474" s="673">
        <f>VLOOKUP($AX474,'Item Master Data'!$A:$F,6,FALSE)</f>
        <v>350</v>
      </c>
      <c r="BA474" s="673">
        <f>X474/BB474</f>
        <v>27.28125</v>
      </c>
      <c r="BB474" s="673">
        <f>VLOOKUP(AX474,'Item Master Data'!$A:$G,7,FALSE)</f>
        <v>32</v>
      </c>
      <c r="BC474" s="673"/>
      <c r="BD474" s="673">
        <f>W474-AZ474</f>
        <v>0</v>
      </c>
    </row>
    <row r="475" spans="1:56">
      <c r="A475" s="674"/>
      <c r="B475" s="722">
        <v>44580</v>
      </c>
      <c r="C475" s="722">
        <v>44615</v>
      </c>
      <c r="D475" s="687" t="s">
        <v>2368</v>
      </c>
      <c r="E475" s="676"/>
      <c r="F475" s="676"/>
      <c r="G475" s="676">
        <v>2022</v>
      </c>
      <c r="H475" s="491">
        <v>3</v>
      </c>
      <c r="I475" s="687">
        <v>127737</v>
      </c>
      <c r="J475" s="492">
        <v>44651</v>
      </c>
      <c r="K475" s="685" t="s">
        <v>2395</v>
      </c>
      <c r="L475" s="676" t="s">
        <v>2370</v>
      </c>
      <c r="M475" s="689">
        <v>44547</v>
      </c>
      <c r="N475" s="689">
        <v>44634</v>
      </c>
      <c r="O475" s="689"/>
      <c r="P475" s="492">
        <v>44638</v>
      </c>
      <c r="Q475" s="492">
        <v>44644</v>
      </c>
      <c r="R475" s="492">
        <v>44651</v>
      </c>
      <c r="S475" s="491" t="s">
        <v>1580</v>
      </c>
      <c r="T475" s="491">
        <v>60</v>
      </c>
      <c r="U475" s="676" t="s">
        <v>2396</v>
      </c>
      <c r="V475" s="491" t="s">
        <v>970</v>
      </c>
      <c r="W475" s="676">
        <v>410</v>
      </c>
      <c r="X475" s="678">
        <v>4160</v>
      </c>
      <c r="Y475" s="525">
        <f>W475*X475</f>
        <v>1705600</v>
      </c>
      <c r="Z475" s="494">
        <v>0.47</v>
      </c>
      <c r="AA475" s="682">
        <f>Y475*Z475</f>
        <v>801632</v>
      </c>
      <c r="AB475" s="682"/>
      <c r="AC475" s="496">
        <v>0</v>
      </c>
      <c r="AD475" s="692"/>
      <c r="AE475" s="684"/>
      <c r="AF475" s="500">
        <f>AA475+AD475+AE475</f>
        <v>801632</v>
      </c>
      <c r="AG475" s="676" t="s">
        <v>47</v>
      </c>
      <c r="AH475" s="676"/>
      <c r="AI475" s="685" t="s">
        <v>2372</v>
      </c>
      <c r="AJ475" s="676" t="s">
        <v>2373</v>
      </c>
      <c r="AK475" s="696" t="s">
        <v>50</v>
      </c>
      <c r="AL475" s="676">
        <v>91730</v>
      </c>
      <c r="AM475" s="676" t="s">
        <v>52</v>
      </c>
      <c r="AN475" s="676" t="s">
        <v>50</v>
      </c>
      <c r="AO475" s="491"/>
      <c r="AP475" s="688" t="s">
        <v>92</v>
      </c>
      <c r="AQ475" s="688" t="s">
        <v>37</v>
      </c>
      <c r="AR475" s="688"/>
      <c r="AS475" s="697"/>
      <c r="AT475" s="697"/>
      <c r="AU475" s="697"/>
      <c r="AV475" s="680"/>
      <c r="AW475" s="673" t="str">
        <f>U475</f>
        <v>30372158H</v>
      </c>
      <c r="AX475" s="673" cm="1">
        <f t="array" ref="AX475">SUM(MID(0&amp;AW475,LARGE(INDEX(ISNUMBER(--MID(AW475,ROW($1:$8),1))*ROW($1:$8),),ROW($1:$8))+1,1)*10^ROW($1:$8)/10)</f>
        <v>30372158</v>
      </c>
      <c r="AY475" s="673" t="e">
        <f>VLOOKUP($AX475,'Item Master Data'!$A:$F,3,FALSE)</f>
        <v>#N/A</v>
      </c>
      <c r="AZ475" s="673" t="e">
        <f>VLOOKUP($AX475,'Item Master Data'!$A:$F,6,FALSE)</f>
        <v>#N/A</v>
      </c>
      <c r="BA475" s="673" t="e">
        <f>X475/BB475</f>
        <v>#N/A</v>
      </c>
      <c r="BB475" s="673" t="e">
        <f>VLOOKUP(AX475,'Item Master Data'!$A:$G,7,FALSE)</f>
        <v>#N/A</v>
      </c>
      <c r="BC475" s="673"/>
      <c r="BD475" s="673" t="e">
        <f>W475-AZ475</f>
        <v>#N/A</v>
      </c>
    </row>
    <row r="476" spans="1:56">
      <c r="A476" s="757">
        <v>10</v>
      </c>
      <c r="B476" s="722"/>
      <c r="C476" s="722"/>
      <c r="D476" s="687" t="s">
        <v>2368</v>
      </c>
      <c r="E476" s="676"/>
      <c r="F476" s="676" t="s">
        <v>1152</v>
      </c>
      <c r="G476" s="676">
        <v>2022</v>
      </c>
      <c r="H476" s="491">
        <v>3</v>
      </c>
      <c r="I476" s="687">
        <v>127207</v>
      </c>
      <c r="J476" s="492">
        <v>44629</v>
      </c>
      <c r="K476" s="685" t="s">
        <v>2397</v>
      </c>
      <c r="L476" s="676" t="s">
        <v>1717</v>
      </c>
      <c r="M476" s="689">
        <v>44504</v>
      </c>
      <c r="N476" s="689">
        <v>44596</v>
      </c>
      <c r="O476" s="689"/>
      <c r="P476" s="492">
        <v>44627</v>
      </c>
      <c r="Q476" s="492">
        <v>44629</v>
      </c>
      <c r="R476" s="492">
        <v>44630</v>
      </c>
      <c r="S476" s="491" t="s">
        <v>2398</v>
      </c>
      <c r="T476" s="491">
        <v>60</v>
      </c>
      <c r="U476" s="676" t="s">
        <v>1256</v>
      </c>
      <c r="V476" s="491" t="s">
        <v>973</v>
      </c>
      <c r="W476" s="676">
        <v>400</v>
      </c>
      <c r="X476" s="678">
        <v>768</v>
      </c>
      <c r="Y476" s="525">
        <f>W476*X476</f>
        <v>307200</v>
      </c>
      <c r="Z476" s="494">
        <v>0.55000000000000004</v>
      </c>
      <c r="AA476" s="682">
        <f>Y476*Z476</f>
        <v>168960</v>
      </c>
      <c r="AB476" s="682"/>
      <c r="AC476" s="496">
        <v>0</v>
      </c>
      <c r="AD476" s="692"/>
      <c r="AE476" s="684"/>
      <c r="AF476" s="500">
        <f>AA476+AD476+AE476</f>
        <v>168960</v>
      </c>
      <c r="AG476" s="676" t="s">
        <v>1073</v>
      </c>
      <c r="AH476" s="676">
        <v>0</v>
      </c>
      <c r="AI476" s="685">
        <v>60</v>
      </c>
      <c r="AJ476" s="676" t="s">
        <v>2399</v>
      </c>
      <c r="AK476" s="696" t="s">
        <v>50</v>
      </c>
      <c r="AL476" s="676">
        <v>90620</v>
      </c>
      <c r="AM476" s="676" t="s">
        <v>52</v>
      </c>
      <c r="AN476" s="676" t="s">
        <v>50</v>
      </c>
      <c r="AO476" s="491"/>
      <c r="AP476" s="688" t="s">
        <v>38</v>
      </c>
      <c r="AQ476" s="688"/>
      <c r="AR476" s="688" t="s">
        <v>2400</v>
      </c>
      <c r="AS476" s="697"/>
      <c r="AT476" s="697"/>
      <c r="AU476" s="697"/>
      <c r="AV476" s="680">
        <v>0.48</v>
      </c>
      <c r="AW476" s="673" t="str">
        <f>U476</f>
        <v>30390456C</v>
      </c>
      <c r="AX476" s="673" cm="1">
        <f t="array" ref="AX476">SUM(MID(0&amp;AW476,LARGE(INDEX(ISNUMBER(--MID(AW476,ROW($1:$8),1))*ROW($1:$8),),ROW($1:$8))+1,1)*10^ROW($1:$8)/10)</f>
        <v>30390456</v>
      </c>
      <c r="AY476" s="673" t="str">
        <f>VLOOKUP($AX476,'Item Master Data'!$A:$F,3,FALSE)</f>
        <v>Q.PEAK DUO BLK ML G10+</v>
      </c>
      <c r="AZ476" s="673">
        <f>VLOOKUP($AX476,'Item Master Data'!$A:$F,6,FALSE)</f>
        <v>400</v>
      </c>
      <c r="BA476" s="673">
        <f>X476/BB476</f>
        <v>24</v>
      </c>
      <c r="BB476" s="673">
        <f>VLOOKUP(AX476,'Item Master Data'!$A:$G,7,FALSE)</f>
        <v>32</v>
      </c>
      <c r="BC476" s="673"/>
      <c r="BD476" s="673">
        <f>W476-AZ476</f>
        <v>0</v>
      </c>
    </row>
    <row r="477" spans="1:56">
      <c r="A477" s="757">
        <v>10</v>
      </c>
      <c r="B477" s="722"/>
      <c r="C477" s="722"/>
      <c r="D477" s="687" t="s">
        <v>2368</v>
      </c>
      <c r="E477" s="676"/>
      <c r="F477" s="676"/>
      <c r="G477" s="676">
        <v>2022</v>
      </c>
      <c r="H477" s="491">
        <v>3</v>
      </c>
      <c r="I477" s="687">
        <v>127439</v>
      </c>
      <c r="J477" s="492">
        <v>44637</v>
      </c>
      <c r="K477" s="685" t="s">
        <v>2401</v>
      </c>
      <c r="L477" s="676" t="s">
        <v>2402</v>
      </c>
      <c r="M477" s="689">
        <v>44504</v>
      </c>
      <c r="N477" s="689">
        <v>44593</v>
      </c>
      <c r="O477" s="689"/>
      <c r="P477" s="492">
        <v>44621</v>
      </c>
      <c r="Q477" s="492">
        <v>44637</v>
      </c>
      <c r="R477" s="492">
        <v>44638</v>
      </c>
      <c r="S477" s="491" t="s">
        <v>2398</v>
      </c>
      <c r="T477" s="491">
        <v>60</v>
      </c>
      <c r="U477" s="676" t="s">
        <v>1256</v>
      </c>
      <c r="V477" s="491" t="s">
        <v>973</v>
      </c>
      <c r="W477" s="676">
        <v>400</v>
      </c>
      <c r="X477" s="678">
        <v>832</v>
      </c>
      <c r="Y477" s="525">
        <f>W477*X477</f>
        <v>332800</v>
      </c>
      <c r="Z477" s="494">
        <v>0.55000000000000004</v>
      </c>
      <c r="AA477" s="682">
        <f>Y477*Z477</f>
        <v>183040.00000000003</v>
      </c>
      <c r="AB477" s="682"/>
      <c r="AC477" s="496">
        <v>0</v>
      </c>
      <c r="AD477" s="692"/>
      <c r="AE477" s="684"/>
      <c r="AF477" s="500">
        <f>AA477+AD477+AE477</f>
        <v>183040.00000000003</v>
      </c>
      <c r="AG477" s="676" t="s">
        <v>1073</v>
      </c>
      <c r="AH477" s="676"/>
      <c r="AI477" s="685">
        <v>60</v>
      </c>
      <c r="AJ477" s="676" t="s">
        <v>2403</v>
      </c>
      <c r="AK477" s="696" t="s">
        <v>1149</v>
      </c>
      <c r="AL477" s="676">
        <v>78744</v>
      </c>
      <c r="AM477" s="676" t="s">
        <v>52</v>
      </c>
      <c r="AN477" s="676" t="s">
        <v>1076</v>
      </c>
      <c r="AO477" s="491"/>
      <c r="AP477" s="688" t="s">
        <v>92</v>
      </c>
      <c r="AQ477" s="688" t="s">
        <v>37</v>
      </c>
      <c r="AR477" s="688" t="s">
        <v>2400</v>
      </c>
      <c r="AS477" s="697"/>
      <c r="AT477" s="697"/>
      <c r="AU477" s="697"/>
      <c r="AV477" s="680">
        <v>0.48</v>
      </c>
      <c r="AW477" s="673" t="str">
        <f>U477</f>
        <v>30390456C</v>
      </c>
      <c r="AX477" s="673" cm="1">
        <f t="array" ref="AX477">SUM(MID(0&amp;AW477,LARGE(INDEX(ISNUMBER(--MID(AW477,ROW($1:$8),1))*ROW($1:$8),),ROW($1:$8))+1,1)*10^ROW($1:$8)/10)</f>
        <v>30390456</v>
      </c>
      <c r="AY477" s="673" t="str">
        <f>VLOOKUP($AX477,'Item Master Data'!$A:$F,3,FALSE)</f>
        <v>Q.PEAK DUO BLK ML G10+</v>
      </c>
      <c r="AZ477" s="673">
        <f>VLOOKUP($AX477,'Item Master Data'!$A:$F,6,FALSE)</f>
        <v>400</v>
      </c>
      <c r="BA477" s="673">
        <f>X477/BB477</f>
        <v>26</v>
      </c>
      <c r="BB477" s="673">
        <f>VLOOKUP(AX477,'Item Master Data'!$A:$G,7,FALSE)</f>
        <v>32</v>
      </c>
      <c r="BC477" s="673"/>
      <c r="BD477" s="673">
        <f>W477-AZ477</f>
        <v>0</v>
      </c>
    </row>
    <row r="478" spans="1:56">
      <c r="A478" s="757">
        <v>10</v>
      </c>
      <c r="B478" s="722">
        <v>44508</v>
      </c>
      <c r="C478" s="722">
        <v>44593</v>
      </c>
      <c r="D478" s="687" t="s">
        <v>2368</v>
      </c>
      <c r="E478" s="676"/>
      <c r="F478" s="491"/>
      <c r="G478" s="676">
        <v>2022</v>
      </c>
      <c r="H478" s="491">
        <v>3</v>
      </c>
      <c r="I478" s="687">
        <v>127208</v>
      </c>
      <c r="J478" s="492">
        <v>44629</v>
      </c>
      <c r="K478" s="685" t="s">
        <v>2404</v>
      </c>
      <c r="L478" s="676" t="s">
        <v>2405</v>
      </c>
      <c r="M478" s="689">
        <v>44505</v>
      </c>
      <c r="N478" s="689">
        <v>44564</v>
      </c>
      <c r="O478" s="689" t="s">
        <v>2406</v>
      </c>
      <c r="P478" s="492">
        <v>44627</v>
      </c>
      <c r="Q478" s="492">
        <v>44629</v>
      </c>
      <c r="R478" s="492">
        <v>44631</v>
      </c>
      <c r="S478" s="491" t="s">
        <v>2398</v>
      </c>
      <c r="T478" s="491">
        <v>60</v>
      </c>
      <c r="U478" s="491" t="s">
        <v>1256</v>
      </c>
      <c r="V478" s="491" t="s">
        <v>973</v>
      </c>
      <c r="W478" s="676">
        <v>400</v>
      </c>
      <c r="X478" s="678">
        <v>640</v>
      </c>
      <c r="Y478" s="525">
        <f>W478*X478</f>
        <v>256000</v>
      </c>
      <c r="Z478" s="494">
        <v>0.55000000000000004</v>
      </c>
      <c r="AA478" s="682">
        <f>Y478*Z478</f>
        <v>140800</v>
      </c>
      <c r="AB478" s="682"/>
      <c r="AC478" s="496">
        <v>0</v>
      </c>
      <c r="AD478" s="692"/>
      <c r="AE478" s="684"/>
      <c r="AF478" s="500">
        <f>AA478+AD478+AE478</f>
        <v>140800</v>
      </c>
      <c r="AG478" s="676" t="s">
        <v>1073</v>
      </c>
      <c r="AH478" s="676"/>
      <c r="AI478" s="685">
        <v>60</v>
      </c>
      <c r="AJ478" s="676" t="s">
        <v>2407</v>
      </c>
      <c r="AK478" s="696" t="s">
        <v>2408</v>
      </c>
      <c r="AL478" s="676">
        <v>80223</v>
      </c>
      <c r="AM478" s="676" t="s">
        <v>52</v>
      </c>
      <c r="AN478" s="676" t="s">
        <v>50</v>
      </c>
      <c r="AO478" s="491"/>
      <c r="AP478" s="688" t="s">
        <v>38</v>
      </c>
      <c r="AQ478" s="688"/>
      <c r="AR478" s="688" t="s">
        <v>2400</v>
      </c>
      <c r="AS478" s="697"/>
      <c r="AT478" s="697"/>
      <c r="AU478" s="697"/>
      <c r="AV478" s="680">
        <v>0.48</v>
      </c>
      <c r="AW478" s="673" t="str">
        <f>U478</f>
        <v>30390456C</v>
      </c>
      <c r="AX478" s="673" cm="1">
        <f t="array" ref="AX478">SUM(MID(0&amp;AW478,LARGE(INDEX(ISNUMBER(--MID(AW478,ROW($1:$8),1))*ROW($1:$8),),ROW($1:$8))+1,1)*10^ROW($1:$8)/10)</f>
        <v>30390456</v>
      </c>
      <c r="AY478" s="673" t="str">
        <f>VLOOKUP($AX478,'Item Master Data'!$A:$F,3,FALSE)</f>
        <v>Q.PEAK DUO BLK ML G10+</v>
      </c>
      <c r="AZ478" s="673">
        <f>VLOOKUP($AX478,'Item Master Data'!$A:$F,6,FALSE)</f>
        <v>400</v>
      </c>
      <c r="BA478" s="673">
        <f>X478/BB478</f>
        <v>20</v>
      </c>
      <c r="BB478" s="673">
        <f>VLOOKUP(AX478,'Item Master Data'!$A:$G,7,FALSE)</f>
        <v>32</v>
      </c>
      <c r="BC478" s="673"/>
      <c r="BD478" s="673">
        <f>W478-AZ478</f>
        <v>0</v>
      </c>
    </row>
    <row r="479" spans="1:56">
      <c r="A479" s="757">
        <v>10</v>
      </c>
      <c r="B479" s="722"/>
      <c r="C479" s="722"/>
      <c r="D479" s="687" t="s">
        <v>2368</v>
      </c>
      <c r="E479" s="676"/>
      <c r="F479" s="676"/>
      <c r="G479" s="676">
        <v>2022</v>
      </c>
      <c r="H479" s="491">
        <v>3</v>
      </c>
      <c r="I479" s="687">
        <v>127209</v>
      </c>
      <c r="J479" s="492">
        <v>44629</v>
      </c>
      <c r="K479" s="685" t="s">
        <v>2409</v>
      </c>
      <c r="L479" s="676" t="s">
        <v>2410</v>
      </c>
      <c r="M479" s="689">
        <v>44504</v>
      </c>
      <c r="N479" s="689">
        <v>44566</v>
      </c>
      <c r="O479" s="689" t="s">
        <v>2411</v>
      </c>
      <c r="P479" s="492">
        <v>44627</v>
      </c>
      <c r="Q479" s="492">
        <v>44629</v>
      </c>
      <c r="R479" s="492">
        <v>44631</v>
      </c>
      <c r="S479" s="491" t="s">
        <v>1580</v>
      </c>
      <c r="T479" s="491">
        <v>60</v>
      </c>
      <c r="U479" s="676" t="s">
        <v>1256</v>
      </c>
      <c r="V479" s="491" t="s">
        <v>973</v>
      </c>
      <c r="W479" s="676">
        <v>400</v>
      </c>
      <c r="X479" s="678">
        <v>1664</v>
      </c>
      <c r="Y479" s="525">
        <f>W479*X479</f>
        <v>665600</v>
      </c>
      <c r="Z479" s="494">
        <v>0.55000000000000004</v>
      </c>
      <c r="AA479" s="682">
        <f>Y479*Z479</f>
        <v>366080.00000000006</v>
      </c>
      <c r="AB479" s="682"/>
      <c r="AC479" s="496">
        <v>0</v>
      </c>
      <c r="AD479" s="692"/>
      <c r="AE479" s="684"/>
      <c r="AF479" s="500">
        <f>AA479+AD479+AE479</f>
        <v>366080.00000000006</v>
      </c>
      <c r="AG479" s="676" t="s">
        <v>1073</v>
      </c>
      <c r="AH479" s="676"/>
      <c r="AI479" s="685">
        <v>60</v>
      </c>
      <c r="AJ479" s="676" t="s">
        <v>2412</v>
      </c>
      <c r="AK479" s="696" t="s">
        <v>1408</v>
      </c>
      <c r="AL479" s="676">
        <v>89118</v>
      </c>
      <c r="AM479" s="676" t="s">
        <v>52</v>
      </c>
      <c r="AN479" s="676" t="s">
        <v>50</v>
      </c>
      <c r="AO479" s="491"/>
      <c r="AP479" s="688" t="s">
        <v>38</v>
      </c>
      <c r="AQ479" s="688" t="s">
        <v>37</v>
      </c>
      <c r="AR479" s="688" t="s">
        <v>2413</v>
      </c>
      <c r="AS479" s="697"/>
      <c r="AT479" s="697"/>
      <c r="AU479" s="697"/>
      <c r="AV479" s="680">
        <v>0.48</v>
      </c>
      <c r="AW479" s="673" t="str">
        <f>U479</f>
        <v>30390456C</v>
      </c>
      <c r="AX479" s="673" cm="1">
        <f t="array" ref="AX479">SUM(MID(0&amp;AW479,LARGE(INDEX(ISNUMBER(--MID(AW479,ROW($1:$8),1))*ROW($1:$8),),ROW($1:$8))+1,1)*10^ROW($1:$8)/10)</f>
        <v>30390456</v>
      </c>
      <c r="AY479" s="673" t="str">
        <f>VLOOKUP($AX479,'Item Master Data'!$A:$F,3,FALSE)</f>
        <v>Q.PEAK DUO BLK ML G10+</v>
      </c>
      <c r="AZ479" s="673">
        <f>VLOOKUP($AX479,'Item Master Data'!$A:$F,6,FALSE)</f>
        <v>400</v>
      </c>
      <c r="BA479" s="673">
        <f>X479/BB479</f>
        <v>52</v>
      </c>
      <c r="BB479" s="673">
        <f>VLOOKUP(AX479,'Item Master Data'!$A:$G,7,FALSE)</f>
        <v>32</v>
      </c>
      <c r="BC479" s="673"/>
      <c r="BD479" s="673">
        <f>W479-AZ479</f>
        <v>0</v>
      </c>
    </row>
    <row r="480" spans="1:56">
      <c r="A480" s="757">
        <v>10</v>
      </c>
      <c r="B480" s="722"/>
      <c r="C480" s="722"/>
      <c r="D480" s="687" t="s">
        <v>2368</v>
      </c>
      <c r="E480" s="676"/>
      <c r="F480" s="676" t="s">
        <v>1152</v>
      </c>
      <c r="G480" s="676">
        <v>2022</v>
      </c>
      <c r="H480" s="491">
        <v>3</v>
      </c>
      <c r="I480" s="687">
        <v>127589</v>
      </c>
      <c r="J480" s="492">
        <v>44649</v>
      </c>
      <c r="K480" s="685" t="s">
        <v>2414</v>
      </c>
      <c r="L480" s="676" t="s">
        <v>1989</v>
      </c>
      <c r="M480" s="689">
        <v>44505</v>
      </c>
      <c r="N480" s="689">
        <v>44565</v>
      </c>
      <c r="O480" s="689"/>
      <c r="P480" s="492">
        <v>44628</v>
      </c>
      <c r="Q480" s="492">
        <v>44648</v>
      </c>
      <c r="R480" s="492">
        <v>44650</v>
      </c>
      <c r="S480" s="491" t="s">
        <v>2398</v>
      </c>
      <c r="T480" s="491">
        <v>60</v>
      </c>
      <c r="U480" s="676" t="s">
        <v>1290</v>
      </c>
      <c r="V480" s="491" t="s">
        <v>973</v>
      </c>
      <c r="W480" s="676">
        <v>400</v>
      </c>
      <c r="X480" s="678">
        <v>2304</v>
      </c>
      <c r="Y480" s="525">
        <f>W480*X480</f>
        <v>921600</v>
      </c>
      <c r="Z480" s="494">
        <v>0.55000000000000004</v>
      </c>
      <c r="AA480" s="682">
        <f>Y480*Z480</f>
        <v>506880.00000000006</v>
      </c>
      <c r="AB480" s="682"/>
      <c r="AC480" s="496">
        <v>0</v>
      </c>
      <c r="AD480" s="692"/>
      <c r="AE480" s="684"/>
      <c r="AF480" s="500">
        <f>AA480+AD480+AE480</f>
        <v>506880.00000000006</v>
      </c>
      <c r="AG480" s="676" t="s">
        <v>1073</v>
      </c>
      <c r="AH480" s="676">
        <v>0</v>
      </c>
      <c r="AI480" s="685">
        <v>60</v>
      </c>
      <c r="AJ480" s="676" t="s">
        <v>1991</v>
      </c>
      <c r="AK480" s="696" t="s">
        <v>50</v>
      </c>
      <c r="AL480" s="676" t="s">
        <v>1992</v>
      </c>
      <c r="AM480" s="676" t="s">
        <v>52</v>
      </c>
      <c r="AN480" s="676" t="s">
        <v>1076</v>
      </c>
      <c r="AO480" s="491"/>
      <c r="AP480" s="688" t="s">
        <v>92</v>
      </c>
      <c r="AQ480" s="688" t="s">
        <v>37</v>
      </c>
      <c r="AR480" s="688" t="s">
        <v>2400</v>
      </c>
      <c r="AS480" s="697"/>
      <c r="AT480" s="697"/>
      <c r="AU480" s="697"/>
      <c r="AV480" s="680">
        <v>0.48</v>
      </c>
      <c r="AW480" s="673" t="str">
        <f>U480</f>
        <v>30390456H</v>
      </c>
      <c r="AX480" s="673" cm="1">
        <f t="array" ref="AX480">SUM(MID(0&amp;AW480,LARGE(INDEX(ISNUMBER(--MID(AW480,ROW($1:$8),1))*ROW($1:$8),),ROW($1:$8))+1,1)*10^ROW($1:$8)/10)</f>
        <v>30390456</v>
      </c>
      <c r="AY480" s="673" t="str">
        <f>VLOOKUP($AX480,'Item Master Data'!$A:$F,3,FALSE)</f>
        <v>Q.PEAK DUO BLK ML G10+</v>
      </c>
      <c r="AZ480" s="673">
        <f>VLOOKUP($AX480,'Item Master Data'!$A:$F,6,FALSE)</f>
        <v>400</v>
      </c>
      <c r="BA480" s="673">
        <f>X480/BB480</f>
        <v>72</v>
      </c>
      <c r="BB480" s="673">
        <f>VLOOKUP(AX480,'Item Master Data'!$A:$G,7,FALSE)</f>
        <v>32</v>
      </c>
      <c r="BC480" s="673"/>
      <c r="BD480" s="673">
        <f>W480-AZ480</f>
        <v>0</v>
      </c>
    </row>
    <row r="481" spans="1:56">
      <c r="A481" s="674"/>
      <c r="B481" s="722">
        <v>44575</v>
      </c>
      <c r="C481" s="722">
        <v>44643</v>
      </c>
      <c r="D481" s="687" t="s">
        <v>2368</v>
      </c>
      <c r="E481" s="676" t="s">
        <v>2415</v>
      </c>
      <c r="F481" s="687">
        <v>1</v>
      </c>
      <c r="G481" s="676">
        <v>2022</v>
      </c>
      <c r="H481" s="676">
        <v>3</v>
      </c>
      <c r="I481" s="570">
        <v>127794</v>
      </c>
      <c r="J481" s="750">
        <v>44650</v>
      </c>
      <c r="K481" s="733" t="s">
        <v>2416</v>
      </c>
      <c r="L481" s="734" t="s">
        <v>2417</v>
      </c>
      <c r="M481" s="689">
        <v>44574</v>
      </c>
      <c r="N481" s="689">
        <v>44601</v>
      </c>
      <c r="O481" s="689"/>
      <c r="P481" s="677">
        <v>44616</v>
      </c>
      <c r="Q481" s="677">
        <v>44650</v>
      </c>
      <c r="R481" s="677">
        <v>44655</v>
      </c>
      <c r="S481" s="676" t="s">
        <v>1580</v>
      </c>
      <c r="T481" s="676">
        <v>60</v>
      </c>
      <c r="U481" s="676">
        <v>49201132</v>
      </c>
      <c r="V481" s="676" t="s">
        <v>986</v>
      </c>
      <c r="W481" s="676">
        <v>360</v>
      </c>
      <c r="X481" s="678">
        <v>832</v>
      </c>
      <c r="Y481" s="525">
        <f>W481*X481</f>
        <v>299520</v>
      </c>
      <c r="Z481" s="494">
        <v>0.55000000000000004</v>
      </c>
      <c r="AA481" s="682">
        <f>Y481*Z481</f>
        <v>164736</v>
      </c>
      <c r="AB481" s="682"/>
      <c r="AC481" s="496">
        <v>0</v>
      </c>
      <c r="AD481" s="692"/>
      <c r="AE481" s="684"/>
      <c r="AF481" s="500">
        <f>AA481+AD481+AE481</f>
        <v>164736</v>
      </c>
      <c r="AG481" s="676" t="s">
        <v>1073</v>
      </c>
      <c r="AH481" s="676"/>
      <c r="AI481" s="685">
        <v>30</v>
      </c>
      <c r="AJ481" s="676" t="s">
        <v>1821</v>
      </c>
      <c r="AK481" s="696" t="s">
        <v>50</v>
      </c>
      <c r="AL481" s="676">
        <v>95838</v>
      </c>
      <c r="AM481" s="676" t="s">
        <v>52</v>
      </c>
      <c r="AN481" s="676" t="s">
        <v>1110</v>
      </c>
      <c r="AO481" s="491"/>
      <c r="AP481" s="688"/>
      <c r="AQ481" s="688" t="s">
        <v>37</v>
      </c>
      <c r="AR481" s="688"/>
      <c r="AS481" s="697"/>
      <c r="AT481" s="697"/>
      <c r="AU481" s="697"/>
      <c r="AV481" s="680"/>
      <c r="AW481" s="673">
        <f>U481</f>
        <v>49201132</v>
      </c>
      <c r="AX481" s="673" cm="1">
        <f t="array" ref="AX481">SUM(MID(0&amp;AW481,LARGE(INDEX(ISNUMBER(--MID(AW481,ROW($1:$8),1))*ROW($1:$8),),ROW($1:$8))+1,1)*10^ROW($1:$8)/10)</f>
        <v>49201132</v>
      </c>
      <c r="AY481" s="673" t="str">
        <f>VLOOKUP($AX481,'Item Master Data'!$A:$F,3,FALSE)</f>
        <v>Q.PEAK DUO BLK G10+</v>
      </c>
      <c r="AZ481" s="673">
        <f>VLOOKUP($AX481,'Item Master Data'!$A:$F,6,FALSE)</f>
        <v>360</v>
      </c>
      <c r="BA481" s="673">
        <f>X481/BB481</f>
        <v>26</v>
      </c>
      <c r="BB481" s="673">
        <f>VLOOKUP(AX481,'Item Master Data'!$A:$G,7,FALSE)</f>
        <v>32</v>
      </c>
      <c r="BC481" s="673"/>
      <c r="BD481" s="673">
        <f>W481-AZ481</f>
        <v>0</v>
      </c>
    </row>
    <row r="482" spans="1:56">
      <c r="A482" s="757">
        <v>10</v>
      </c>
      <c r="B482" s="722"/>
      <c r="C482" s="722"/>
      <c r="D482" s="687" t="s">
        <v>2368</v>
      </c>
      <c r="E482" s="676"/>
      <c r="F482" s="676"/>
      <c r="G482" s="676">
        <v>2022</v>
      </c>
      <c r="H482" s="676">
        <v>3</v>
      </c>
      <c r="I482" s="687">
        <v>127431</v>
      </c>
      <c r="J482" s="492">
        <v>44642</v>
      </c>
      <c r="K482" s="685" t="s">
        <v>2418</v>
      </c>
      <c r="L482" s="676" t="s">
        <v>2419</v>
      </c>
      <c r="M482" s="689">
        <v>44523</v>
      </c>
      <c r="N482" s="689">
        <v>44563</v>
      </c>
      <c r="O482" s="689"/>
      <c r="P482" s="492">
        <v>44630</v>
      </c>
      <c r="Q482" s="492">
        <v>44642</v>
      </c>
      <c r="R482" s="492">
        <v>44645</v>
      </c>
      <c r="S482" s="491" t="s">
        <v>1580</v>
      </c>
      <c r="T482" s="491">
        <v>60</v>
      </c>
      <c r="U482" s="676" t="s">
        <v>2222</v>
      </c>
      <c r="V482" s="491" t="s">
        <v>973</v>
      </c>
      <c r="W482" s="676">
        <v>400</v>
      </c>
      <c r="X482" s="678">
        <v>768</v>
      </c>
      <c r="Y482" s="525">
        <f>W482*X482</f>
        <v>307200</v>
      </c>
      <c r="Z482" s="494">
        <v>0.55500000000000005</v>
      </c>
      <c r="AA482" s="682">
        <f>Y482*Z482</f>
        <v>170496.00000000003</v>
      </c>
      <c r="AB482" s="682"/>
      <c r="AC482" s="496">
        <v>0</v>
      </c>
      <c r="AD482" s="692"/>
      <c r="AE482" s="684"/>
      <c r="AF482" s="500">
        <f>AA482+AD482+AE482</f>
        <v>170496.00000000003</v>
      </c>
      <c r="AG482" s="676" t="s">
        <v>1073</v>
      </c>
      <c r="AH482" s="676"/>
      <c r="AI482" s="685" t="s">
        <v>2420</v>
      </c>
      <c r="AJ482" s="676" t="s">
        <v>1610</v>
      </c>
      <c r="AK482" s="696" t="s">
        <v>1149</v>
      </c>
      <c r="AL482" s="676">
        <v>78744</v>
      </c>
      <c r="AM482" s="676" t="s">
        <v>52</v>
      </c>
      <c r="AN482" s="676" t="s">
        <v>50</v>
      </c>
      <c r="AO482" s="491"/>
      <c r="AP482" s="688" t="s">
        <v>38</v>
      </c>
      <c r="AQ482" s="688" t="s">
        <v>37</v>
      </c>
      <c r="AR482" s="688"/>
      <c r="AS482" s="697"/>
      <c r="AT482" s="697"/>
      <c r="AU482" s="697"/>
      <c r="AV482" s="680"/>
      <c r="AW482" s="673" t="str">
        <f>U482</f>
        <v>30390456C+</v>
      </c>
      <c r="AX482" s="673" cm="1">
        <f t="array" ref="AX482">SUM(MID(0&amp;AW482,LARGE(INDEX(ISNUMBER(--MID(AW482,ROW($1:$8),1))*ROW($1:$8),),ROW($1:$8))+1,1)*10^ROW($1:$8)/10)</f>
        <v>30390456</v>
      </c>
      <c r="AY482" s="673" t="str">
        <f>VLOOKUP($AX482,'Item Master Data'!$A:$F,3,FALSE)</f>
        <v>Q.PEAK DUO BLK ML G10+</v>
      </c>
      <c r="AZ482" s="673">
        <f>VLOOKUP($AX482,'Item Master Data'!$A:$F,6,FALSE)</f>
        <v>400</v>
      </c>
      <c r="BA482" s="673">
        <f>X482/BB482</f>
        <v>24</v>
      </c>
      <c r="BB482" s="673">
        <f>VLOOKUP(AX482,'Item Master Data'!$A:$G,7,FALSE)</f>
        <v>32</v>
      </c>
      <c r="BC482" s="673"/>
      <c r="BD482" s="673">
        <f>W482-AZ482</f>
        <v>0</v>
      </c>
    </row>
    <row r="483" spans="1:56">
      <c r="A483" s="757">
        <v>10</v>
      </c>
      <c r="B483" s="722"/>
      <c r="C483" s="722"/>
      <c r="D483" s="687" t="s">
        <v>2368</v>
      </c>
      <c r="E483" s="676"/>
      <c r="F483" s="676"/>
      <c r="G483" s="676">
        <v>2022</v>
      </c>
      <c r="H483" s="676">
        <v>3</v>
      </c>
      <c r="I483" s="687">
        <v>127440</v>
      </c>
      <c r="J483" s="677">
        <v>44643</v>
      </c>
      <c r="K483" s="685" t="s">
        <v>2421</v>
      </c>
      <c r="L483" s="676" t="s">
        <v>2419</v>
      </c>
      <c r="M483" s="689">
        <v>44523</v>
      </c>
      <c r="N483" s="689">
        <v>44563</v>
      </c>
      <c r="O483" s="689"/>
      <c r="P483" s="677">
        <v>44629</v>
      </c>
      <c r="Q483" s="677">
        <v>44643</v>
      </c>
      <c r="R483" s="677">
        <v>44644</v>
      </c>
      <c r="S483" s="676" t="s">
        <v>1580</v>
      </c>
      <c r="T483" s="676">
        <v>60</v>
      </c>
      <c r="U483" s="676" t="s">
        <v>1256</v>
      </c>
      <c r="V483" s="676" t="s">
        <v>973</v>
      </c>
      <c r="W483" s="676">
        <v>400</v>
      </c>
      <c r="X483" s="678">
        <v>768</v>
      </c>
      <c r="Y483" s="525">
        <f>W483*X483</f>
        <v>307200</v>
      </c>
      <c r="Z483" s="494">
        <v>0.55500000000000005</v>
      </c>
      <c r="AA483" s="682">
        <f>Y483*Z483</f>
        <v>170496.00000000003</v>
      </c>
      <c r="AB483" s="682"/>
      <c r="AC483" s="496">
        <v>0</v>
      </c>
      <c r="AD483" s="692"/>
      <c r="AE483" s="684"/>
      <c r="AF483" s="500">
        <f>AA483+AD483+AE483</f>
        <v>170496.00000000003</v>
      </c>
      <c r="AG483" s="676" t="s">
        <v>1073</v>
      </c>
      <c r="AH483" s="676"/>
      <c r="AI483" s="685" t="s">
        <v>2420</v>
      </c>
      <c r="AJ483" s="676" t="s">
        <v>2422</v>
      </c>
      <c r="AK483" s="696" t="s">
        <v>50</v>
      </c>
      <c r="AL483" s="676">
        <v>93065</v>
      </c>
      <c r="AM483" s="676" t="s">
        <v>52</v>
      </c>
      <c r="AN483" s="676" t="s">
        <v>50</v>
      </c>
      <c r="AO483" s="491"/>
      <c r="AP483" s="688" t="s">
        <v>38</v>
      </c>
      <c r="AQ483" s="688" t="s">
        <v>37</v>
      </c>
      <c r="AR483" s="688"/>
      <c r="AS483" s="697"/>
      <c r="AT483" s="697"/>
      <c r="AU483" s="697"/>
      <c r="AV483" s="680"/>
      <c r="AW483" s="673" t="str">
        <f>U483</f>
        <v>30390456C</v>
      </c>
      <c r="AX483" s="673" cm="1">
        <f t="array" ref="AX483">SUM(MID(0&amp;AW483,LARGE(INDEX(ISNUMBER(--MID(AW483,ROW($1:$8),1))*ROW($1:$8),),ROW($1:$8))+1,1)*10^ROW($1:$8)/10)</f>
        <v>30390456</v>
      </c>
      <c r="AY483" s="673" t="str">
        <f>VLOOKUP($AX483,'Item Master Data'!$A:$F,3,FALSE)</f>
        <v>Q.PEAK DUO BLK ML G10+</v>
      </c>
      <c r="AZ483" s="673">
        <f>VLOOKUP($AX483,'Item Master Data'!$A:$F,6,FALSE)</f>
        <v>400</v>
      </c>
      <c r="BA483" s="673">
        <f>X483/BB483</f>
        <v>24</v>
      </c>
      <c r="BB483" s="673">
        <f>VLOOKUP(AX483,'Item Master Data'!$A:$G,7,FALSE)</f>
        <v>32</v>
      </c>
      <c r="BC483" s="673"/>
      <c r="BD483" s="673">
        <f>W483-AZ483</f>
        <v>0</v>
      </c>
    </row>
    <row r="484" spans="1:56">
      <c r="A484" s="674"/>
      <c r="B484" s="722">
        <v>44616</v>
      </c>
      <c r="C484" s="722">
        <v>44616</v>
      </c>
      <c r="D484" s="687" t="s">
        <v>2368</v>
      </c>
      <c r="E484" s="676"/>
      <c r="F484" s="676"/>
      <c r="G484" s="676">
        <v>2022</v>
      </c>
      <c r="H484" s="676">
        <v>3</v>
      </c>
      <c r="I484" s="687">
        <v>127193</v>
      </c>
      <c r="J484" s="677">
        <v>44624</v>
      </c>
      <c r="K484" s="685" t="s">
        <v>2423</v>
      </c>
      <c r="L484" s="676" t="s">
        <v>2424</v>
      </c>
      <c r="M484" s="689">
        <v>44519</v>
      </c>
      <c r="N484" s="689">
        <v>44563</v>
      </c>
      <c r="O484" s="689"/>
      <c r="P484" s="677">
        <v>44621</v>
      </c>
      <c r="Q484" s="677">
        <v>44622</v>
      </c>
      <c r="R484" s="677">
        <v>44624</v>
      </c>
      <c r="S484" s="676" t="s">
        <v>2425</v>
      </c>
      <c r="T484" s="676">
        <v>60</v>
      </c>
      <c r="U484" s="676">
        <v>49403139</v>
      </c>
      <c r="V484" s="676" t="s">
        <v>973</v>
      </c>
      <c r="W484" s="676">
        <v>395</v>
      </c>
      <c r="X484" s="678">
        <v>416</v>
      </c>
      <c r="Y484" s="525">
        <f>W484*X484</f>
        <v>164320</v>
      </c>
      <c r="Z484" s="494">
        <v>0.46500000000000002</v>
      </c>
      <c r="AA484" s="682">
        <f>Y484*Z484</f>
        <v>76408.800000000003</v>
      </c>
      <c r="AB484" s="682"/>
      <c r="AC484" s="496">
        <v>0</v>
      </c>
      <c r="AD484" s="692"/>
      <c r="AE484" s="684"/>
      <c r="AF484" s="500">
        <f>AA484+AD484+AE484</f>
        <v>76408.800000000003</v>
      </c>
      <c r="AG484" s="676" t="s">
        <v>47</v>
      </c>
      <c r="AH484" s="676"/>
      <c r="AI484" s="685" t="s">
        <v>2420</v>
      </c>
      <c r="AJ484" s="676" t="s">
        <v>2426</v>
      </c>
      <c r="AK484" s="696" t="s">
        <v>2427</v>
      </c>
      <c r="AL484" s="676">
        <v>87107</v>
      </c>
      <c r="AM484" s="676" t="s">
        <v>52</v>
      </c>
      <c r="AN484" s="676" t="s">
        <v>1076</v>
      </c>
      <c r="AO484" s="491"/>
      <c r="AP484" s="688"/>
      <c r="AQ484" s="688" t="s">
        <v>37</v>
      </c>
      <c r="AR484" s="688"/>
      <c r="AS484" s="697"/>
      <c r="AT484" s="697"/>
      <c r="AU484" s="697"/>
      <c r="AV484" s="680"/>
      <c r="AW484" s="673">
        <f>U484</f>
        <v>49403139</v>
      </c>
      <c r="AX484" s="673" cm="1">
        <f t="array" ref="AX484">SUM(MID(0&amp;AW484,LARGE(INDEX(ISNUMBER(--MID(AW484,ROW($1:$8),1))*ROW($1:$8),),ROW($1:$8))+1,1)*10^ROW($1:$8)/10)</f>
        <v>49403139</v>
      </c>
      <c r="AY484" s="673" t="str">
        <f>VLOOKUP($AX484,'Item Master Data'!$A:$F,3,FALSE)</f>
        <v>Q.PEAK DUO BLK ML G10+</v>
      </c>
      <c r="AZ484" s="673">
        <f>VLOOKUP($AX484,'Item Master Data'!$A:$F,6,FALSE)</f>
        <v>395</v>
      </c>
      <c r="BA484" s="673">
        <f>X484/BB484</f>
        <v>13</v>
      </c>
      <c r="BB484" s="673">
        <f>VLOOKUP(AX484,'Item Master Data'!$A:$G,7,FALSE)</f>
        <v>32</v>
      </c>
      <c r="BC484" s="673"/>
      <c r="BD484" s="673">
        <f>W484-AZ484</f>
        <v>0</v>
      </c>
    </row>
    <row r="485" spans="1:56">
      <c r="A485" s="674"/>
      <c r="B485" s="722">
        <v>44616</v>
      </c>
      <c r="C485" s="722">
        <v>44616</v>
      </c>
      <c r="D485" s="687" t="s">
        <v>2368</v>
      </c>
      <c r="E485" s="676"/>
      <c r="F485" s="676"/>
      <c r="G485" s="676">
        <v>2022</v>
      </c>
      <c r="H485" s="676">
        <v>3</v>
      </c>
      <c r="I485" s="687">
        <v>127372</v>
      </c>
      <c r="J485" s="677">
        <v>44636</v>
      </c>
      <c r="K485" s="685" t="s">
        <v>2428</v>
      </c>
      <c r="L485" s="676" t="s">
        <v>2424</v>
      </c>
      <c r="M485" s="689">
        <v>44519</v>
      </c>
      <c r="N485" s="689">
        <v>44563</v>
      </c>
      <c r="O485" s="689"/>
      <c r="P485" s="677">
        <v>44631</v>
      </c>
      <c r="Q485" s="677">
        <v>44634</v>
      </c>
      <c r="R485" s="677">
        <v>44636</v>
      </c>
      <c r="S485" s="676" t="s">
        <v>2425</v>
      </c>
      <c r="T485" s="676">
        <v>60</v>
      </c>
      <c r="U485" s="676" t="s">
        <v>2429</v>
      </c>
      <c r="V485" s="676" t="s">
        <v>973</v>
      </c>
      <c r="W485" s="676">
        <v>395</v>
      </c>
      <c r="X485" s="678">
        <v>768</v>
      </c>
      <c r="Y485" s="525">
        <f>W485*X485</f>
        <v>303360</v>
      </c>
      <c r="Z485" s="494">
        <v>0.46500000000000002</v>
      </c>
      <c r="AA485" s="682">
        <f>Y485*Z485</f>
        <v>141062.39999999999</v>
      </c>
      <c r="AB485" s="682"/>
      <c r="AC485" s="496">
        <v>0</v>
      </c>
      <c r="AD485" s="692"/>
      <c r="AE485" s="684">
        <v>11637.65</v>
      </c>
      <c r="AF485" s="500">
        <f>AA485+AD485+AE485</f>
        <v>152700.04999999999</v>
      </c>
      <c r="AG485" s="676" t="s">
        <v>47</v>
      </c>
      <c r="AH485" s="676"/>
      <c r="AI485" s="685" t="s">
        <v>2420</v>
      </c>
      <c r="AJ485" s="676" t="s">
        <v>2430</v>
      </c>
      <c r="AK485" s="696" t="s">
        <v>1149</v>
      </c>
      <c r="AL485" s="676">
        <v>75061</v>
      </c>
      <c r="AM485" s="676" t="s">
        <v>52</v>
      </c>
      <c r="AN485" s="676" t="s">
        <v>50</v>
      </c>
      <c r="AO485" s="491"/>
      <c r="AP485" s="688" t="s">
        <v>92</v>
      </c>
      <c r="AQ485" s="688" t="s">
        <v>37</v>
      </c>
      <c r="AR485" s="688"/>
      <c r="AS485" s="697"/>
      <c r="AT485" s="697"/>
      <c r="AU485" s="697"/>
      <c r="AV485" s="680"/>
      <c r="AW485" s="673" t="str">
        <f>U485</f>
        <v>30390455H</v>
      </c>
      <c r="AX485" s="673" cm="1">
        <f t="array" ref="AX485">SUM(MID(0&amp;AW485,LARGE(INDEX(ISNUMBER(--MID(AW485,ROW($1:$8),1))*ROW($1:$8),),ROW($1:$8))+1,1)*10^ROW($1:$8)/10)</f>
        <v>30390455</v>
      </c>
      <c r="AY485" s="673" t="str">
        <f>VLOOKUP($AX485,'Item Master Data'!$A:$F,3,FALSE)</f>
        <v>Q.PEAK DUO BLK ML G10+</v>
      </c>
      <c r="AZ485" s="673">
        <f>VLOOKUP($AX485,'Item Master Data'!$A:$F,6,FALSE)</f>
        <v>395</v>
      </c>
      <c r="BA485" s="673">
        <f>X485/BB485</f>
        <v>24</v>
      </c>
      <c r="BB485" s="673">
        <f>VLOOKUP(AX485,'Item Master Data'!$A:$G,7,FALSE)</f>
        <v>32</v>
      </c>
      <c r="BC485" s="673"/>
      <c r="BD485" s="673">
        <f>W485-AZ485</f>
        <v>0</v>
      </c>
    </row>
    <row r="486" spans="1:56">
      <c r="A486" s="674"/>
      <c r="B486" s="722">
        <v>44616</v>
      </c>
      <c r="C486" s="722">
        <v>44616</v>
      </c>
      <c r="D486" s="687" t="s">
        <v>2368</v>
      </c>
      <c r="E486" s="676"/>
      <c r="F486" s="676"/>
      <c r="G486" s="676">
        <v>2022</v>
      </c>
      <c r="H486" s="676">
        <v>3</v>
      </c>
      <c r="I486" s="687">
        <v>127319</v>
      </c>
      <c r="J486" s="677">
        <v>44636</v>
      </c>
      <c r="K486" s="685" t="s">
        <v>2431</v>
      </c>
      <c r="L486" s="676" t="s">
        <v>2424</v>
      </c>
      <c r="M486" s="689">
        <v>44519</v>
      </c>
      <c r="N486" s="689">
        <v>44563</v>
      </c>
      <c r="O486" s="689"/>
      <c r="P486" s="677">
        <v>44631</v>
      </c>
      <c r="Q486" s="677">
        <v>44634</v>
      </c>
      <c r="R486" s="677">
        <v>44636</v>
      </c>
      <c r="S486" s="676" t="s">
        <v>2425</v>
      </c>
      <c r="T486" s="676">
        <v>60</v>
      </c>
      <c r="U486" s="676" t="s">
        <v>2429</v>
      </c>
      <c r="V486" s="676" t="s">
        <v>973</v>
      </c>
      <c r="W486" s="676">
        <v>395</v>
      </c>
      <c r="X486" s="678">
        <v>768</v>
      </c>
      <c r="Y486" s="525">
        <f>W486*X486</f>
        <v>303360</v>
      </c>
      <c r="Z486" s="494">
        <v>0.46500000000000002</v>
      </c>
      <c r="AA486" s="682">
        <f>Y486*Z486</f>
        <v>141062.39999999999</v>
      </c>
      <c r="AB486" s="682"/>
      <c r="AC486" s="496">
        <v>0</v>
      </c>
      <c r="AD486" s="692"/>
      <c r="AE486" s="684">
        <v>11637.65</v>
      </c>
      <c r="AF486" s="500">
        <f>AA486+AD486+AE486</f>
        <v>152700.04999999999</v>
      </c>
      <c r="AG486" s="676" t="s">
        <v>47</v>
      </c>
      <c r="AH486" s="676"/>
      <c r="AI486" s="685" t="s">
        <v>2420</v>
      </c>
      <c r="AJ486" s="676" t="s">
        <v>1397</v>
      </c>
      <c r="AK486" s="696" t="s">
        <v>1149</v>
      </c>
      <c r="AL486" s="676">
        <v>77041</v>
      </c>
      <c r="AM486" s="676" t="s">
        <v>52</v>
      </c>
      <c r="AN486" s="676" t="s">
        <v>50</v>
      </c>
      <c r="AO486" s="491"/>
      <c r="AP486" s="688" t="s">
        <v>92</v>
      </c>
      <c r="AQ486" s="688" t="s">
        <v>37</v>
      </c>
      <c r="AR486" s="688"/>
      <c r="AS486" s="697"/>
      <c r="AT486" s="697"/>
      <c r="AU486" s="697"/>
      <c r="AV486" s="680"/>
      <c r="AW486" s="673" t="str">
        <f>U486</f>
        <v>30390455H</v>
      </c>
      <c r="AX486" s="673" cm="1">
        <f t="array" ref="AX486">SUM(MID(0&amp;AW486,LARGE(INDEX(ISNUMBER(--MID(AW486,ROW($1:$8),1))*ROW($1:$8),),ROW($1:$8))+1,1)*10^ROW($1:$8)/10)</f>
        <v>30390455</v>
      </c>
      <c r="AY486" s="673" t="str">
        <f>VLOOKUP($AX486,'Item Master Data'!$A:$F,3,FALSE)</f>
        <v>Q.PEAK DUO BLK ML G10+</v>
      </c>
      <c r="AZ486" s="673">
        <f>VLOOKUP($AX486,'Item Master Data'!$A:$F,6,FALSE)</f>
        <v>395</v>
      </c>
      <c r="BA486" s="673">
        <f>X486/BB486</f>
        <v>24</v>
      </c>
      <c r="BB486" s="673">
        <f>VLOOKUP(AX486,'Item Master Data'!$A:$G,7,FALSE)</f>
        <v>32</v>
      </c>
      <c r="BC486" s="673"/>
      <c r="BD486" s="673">
        <f>W486-AZ486</f>
        <v>0</v>
      </c>
    </row>
    <row r="487" spans="1:56">
      <c r="A487" s="674"/>
      <c r="B487" s="722">
        <v>44616</v>
      </c>
      <c r="C487" s="722">
        <v>44616</v>
      </c>
      <c r="D487" s="687" t="s">
        <v>2368</v>
      </c>
      <c r="E487" s="676"/>
      <c r="F487" s="676"/>
      <c r="G487" s="676">
        <v>2022</v>
      </c>
      <c r="H487" s="676">
        <v>3</v>
      </c>
      <c r="I487" s="687">
        <v>127320</v>
      </c>
      <c r="J487" s="677">
        <v>44636</v>
      </c>
      <c r="K487" s="685" t="s">
        <v>2432</v>
      </c>
      <c r="L487" s="676" t="s">
        <v>2424</v>
      </c>
      <c r="M487" s="689">
        <v>44519</v>
      </c>
      <c r="N487" s="689">
        <v>44563</v>
      </c>
      <c r="O487" s="689"/>
      <c r="P487" s="677">
        <v>44631</v>
      </c>
      <c r="Q487" s="677">
        <v>44635</v>
      </c>
      <c r="R487" s="677">
        <v>44636</v>
      </c>
      <c r="S487" s="676" t="s">
        <v>2425</v>
      </c>
      <c r="T487" s="676">
        <v>60</v>
      </c>
      <c r="U487" s="676" t="s">
        <v>2429</v>
      </c>
      <c r="V487" s="676" t="s">
        <v>973</v>
      </c>
      <c r="W487" s="676">
        <v>395</v>
      </c>
      <c r="X487" s="678">
        <v>768</v>
      </c>
      <c r="Y487" s="525">
        <f>W487*X487</f>
        <v>303360</v>
      </c>
      <c r="Z487" s="494">
        <v>0.46500000000000002</v>
      </c>
      <c r="AA487" s="682">
        <f>Y487*Z487</f>
        <v>141062.39999999999</v>
      </c>
      <c r="AB487" s="682"/>
      <c r="AC487" s="496">
        <v>0</v>
      </c>
      <c r="AD487" s="692"/>
      <c r="AE487" s="684"/>
      <c r="AF487" s="500">
        <f>AA487+AD487+AE487</f>
        <v>141062.39999999999</v>
      </c>
      <c r="AG487" s="676" t="s">
        <v>47</v>
      </c>
      <c r="AH487" s="676"/>
      <c r="AI487" s="685" t="s">
        <v>2420</v>
      </c>
      <c r="AJ487" s="676" t="s">
        <v>1137</v>
      </c>
      <c r="AK487" s="696" t="s">
        <v>1138</v>
      </c>
      <c r="AL487" s="676">
        <v>85210</v>
      </c>
      <c r="AM487" s="676" t="s">
        <v>52</v>
      </c>
      <c r="AN487" s="676" t="s">
        <v>50</v>
      </c>
      <c r="AO487" s="491"/>
      <c r="AP487" s="688" t="s">
        <v>92</v>
      </c>
      <c r="AQ487" s="688" t="s">
        <v>37</v>
      </c>
      <c r="AR487" s="688"/>
      <c r="AS487" s="697"/>
      <c r="AT487" s="697"/>
      <c r="AU487" s="697"/>
      <c r="AV487" s="680"/>
      <c r="AW487" s="673" t="str">
        <f>U487</f>
        <v>30390455H</v>
      </c>
      <c r="AX487" s="673" cm="1">
        <f t="array" ref="AX487">SUM(MID(0&amp;AW487,LARGE(INDEX(ISNUMBER(--MID(AW487,ROW($1:$8),1))*ROW($1:$8),),ROW($1:$8))+1,1)*10^ROW($1:$8)/10)</f>
        <v>30390455</v>
      </c>
      <c r="AY487" s="673" t="str">
        <f>VLOOKUP($AX487,'Item Master Data'!$A:$F,3,FALSE)</f>
        <v>Q.PEAK DUO BLK ML G10+</v>
      </c>
      <c r="AZ487" s="673">
        <f>VLOOKUP($AX487,'Item Master Data'!$A:$F,6,FALSE)</f>
        <v>395</v>
      </c>
      <c r="BA487" s="673">
        <f>X487/BB487</f>
        <v>24</v>
      </c>
      <c r="BB487" s="673">
        <f>VLOOKUP(AX487,'Item Master Data'!$A:$G,7,FALSE)</f>
        <v>32</v>
      </c>
      <c r="BC487" s="673"/>
      <c r="BD487" s="673">
        <f>W487-AZ487</f>
        <v>0</v>
      </c>
    </row>
    <row r="488" spans="1:56">
      <c r="A488" s="674"/>
      <c r="B488" s="722">
        <v>44616</v>
      </c>
      <c r="C488" s="722">
        <v>44616</v>
      </c>
      <c r="D488" s="687" t="s">
        <v>2368</v>
      </c>
      <c r="E488" s="676"/>
      <c r="F488" s="491"/>
      <c r="G488" s="676">
        <v>2022</v>
      </c>
      <c r="H488" s="676">
        <v>3</v>
      </c>
      <c r="I488" s="687">
        <v>127492</v>
      </c>
      <c r="J488" s="677">
        <v>44644</v>
      </c>
      <c r="K488" s="685" t="s">
        <v>2432</v>
      </c>
      <c r="L488" s="676" t="s">
        <v>2424</v>
      </c>
      <c r="M488" s="689">
        <v>44519</v>
      </c>
      <c r="N488" s="689">
        <v>44563</v>
      </c>
      <c r="O488" s="689"/>
      <c r="P488" s="677">
        <v>44641</v>
      </c>
      <c r="Q488" s="677">
        <v>44643</v>
      </c>
      <c r="R488" s="677">
        <v>44644</v>
      </c>
      <c r="S488" s="676" t="s">
        <v>2425</v>
      </c>
      <c r="T488" s="676">
        <v>60</v>
      </c>
      <c r="U488" s="676" t="s">
        <v>1745</v>
      </c>
      <c r="V488" s="676" t="s">
        <v>973</v>
      </c>
      <c r="W488" s="676">
        <v>395</v>
      </c>
      <c r="X488" s="678">
        <v>768</v>
      </c>
      <c r="Y488" s="525">
        <f>W488*X488</f>
        <v>303360</v>
      </c>
      <c r="Z488" s="494">
        <v>0.46500000000000002</v>
      </c>
      <c r="AA488" s="682">
        <f>Y488*Z488</f>
        <v>141062.39999999999</v>
      </c>
      <c r="AB488" s="682"/>
      <c r="AC488" s="496">
        <v>0</v>
      </c>
      <c r="AD488" s="692"/>
      <c r="AE488" s="497"/>
      <c r="AF488" s="500">
        <f>AA488+AD488+AE488</f>
        <v>141062.39999999999</v>
      </c>
      <c r="AG488" s="676" t="s">
        <v>47</v>
      </c>
      <c r="AH488" s="676"/>
      <c r="AI488" s="685" t="s">
        <v>2420</v>
      </c>
      <c r="AJ488" s="676" t="s">
        <v>1137</v>
      </c>
      <c r="AK488" s="696" t="s">
        <v>1138</v>
      </c>
      <c r="AL488" s="676">
        <v>85210</v>
      </c>
      <c r="AM488" s="676" t="s">
        <v>52</v>
      </c>
      <c r="AN488" s="676" t="s">
        <v>50</v>
      </c>
      <c r="AO488" s="491"/>
      <c r="AP488" s="688" t="s">
        <v>92</v>
      </c>
      <c r="AQ488" s="688" t="s">
        <v>37</v>
      </c>
      <c r="AR488" s="688"/>
      <c r="AS488" s="697"/>
      <c r="AT488" s="697"/>
      <c r="AU488" s="697"/>
      <c r="AV488" s="680"/>
      <c r="AW488" s="673" t="str">
        <f>U488</f>
        <v>30390155H</v>
      </c>
      <c r="AX488" s="673" cm="1">
        <f t="array" ref="AX488">SUM(MID(0&amp;AW488,LARGE(INDEX(ISNUMBER(--MID(AW488,ROW($1:$8),1))*ROW($1:$8),),ROW($1:$8))+1,1)*10^ROW($1:$8)/10)</f>
        <v>30390155</v>
      </c>
      <c r="AY488" s="673" t="str">
        <f>VLOOKUP($AX488,'Item Master Data'!$A:$F,3,FALSE)</f>
        <v>Q.PEAK DUO BLK ML G10+</v>
      </c>
      <c r="AZ488" s="673">
        <f>VLOOKUP($AX488,'Item Master Data'!$A:$F,6,FALSE)</f>
        <v>395</v>
      </c>
      <c r="BA488" s="673">
        <f>X488/BB488</f>
        <v>24</v>
      </c>
      <c r="BB488" s="673">
        <f>VLOOKUP(AX488,'Item Master Data'!$A:$G,7,FALSE)</f>
        <v>32</v>
      </c>
      <c r="BC488" s="673"/>
      <c r="BD488" s="673">
        <f>W488-AZ488</f>
        <v>0</v>
      </c>
    </row>
    <row r="489" spans="1:56">
      <c r="A489" s="674"/>
      <c r="B489" s="722">
        <v>44616</v>
      </c>
      <c r="C489" s="722">
        <v>44616</v>
      </c>
      <c r="D489" s="687" t="s">
        <v>2368</v>
      </c>
      <c r="E489" s="676"/>
      <c r="F489" s="491"/>
      <c r="G489" s="676">
        <v>2022</v>
      </c>
      <c r="H489" s="676">
        <v>3</v>
      </c>
      <c r="I489" s="687">
        <v>127404</v>
      </c>
      <c r="J489" s="677">
        <v>44642</v>
      </c>
      <c r="K489" s="685" t="s">
        <v>2433</v>
      </c>
      <c r="L489" s="676" t="s">
        <v>2424</v>
      </c>
      <c r="M489" s="689">
        <v>44519</v>
      </c>
      <c r="N489" s="689">
        <v>44563</v>
      </c>
      <c r="O489" s="689"/>
      <c r="P489" s="677">
        <v>44631</v>
      </c>
      <c r="Q489" s="677">
        <v>44636</v>
      </c>
      <c r="R489" s="677">
        <v>44642</v>
      </c>
      <c r="S489" s="676" t="s">
        <v>2425</v>
      </c>
      <c r="T489" s="676">
        <v>60</v>
      </c>
      <c r="U489" s="676" t="s">
        <v>2429</v>
      </c>
      <c r="V489" s="676" t="s">
        <v>973</v>
      </c>
      <c r="W489" s="676">
        <v>395</v>
      </c>
      <c r="X489" s="678">
        <v>416</v>
      </c>
      <c r="Y489" s="525">
        <f>W489*X489</f>
        <v>164320</v>
      </c>
      <c r="Z489" s="494">
        <v>0.46500000000000002</v>
      </c>
      <c r="AA489" s="682">
        <f>Y489*Z489</f>
        <v>76408.800000000003</v>
      </c>
      <c r="AB489" s="682"/>
      <c r="AC489" s="496">
        <v>0</v>
      </c>
      <c r="AD489" s="692"/>
      <c r="AE489" s="497">
        <v>4584.53</v>
      </c>
      <c r="AF489" s="500">
        <f>AA489+AD489+AE489</f>
        <v>80993.33</v>
      </c>
      <c r="AG489" s="676" t="s">
        <v>47</v>
      </c>
      <c r="AH489" s="676"/>
      <c r="AI489" s="685" t="s">
        <v>2420</v>
      </c>
      <c r="AJ489" s="676" t="s">
        <v>2434</v>
      </c>
      <c r="AK489" s="696" t="s">
        <v>1388</v>
      </c>
      <c r="AL489" s="676">
        <v>23502</v>
      </c>
      <c r="AM489" s="676" t="s">
        <v>52</v>
      </c>
      <c r="AN489" s="676" t="s">
        <v>50</v>
      </c>
      <c r="AO489" s="491"/>
      <c r="AP489" s="688" t="s">
        <v>92</v>
      </c>
      <c r="AQ489" s="688" t="s">
        <v>37</v>
      </c>
      <c r="AR489" s="688"/>
      <c r="AS489" s="697"/>
      <c r="AT489" s="697"/>
      <c r="AU489" s="697"/>
      <c r="AV489" s="680"/>
      <c r="AW489" s="673" t="str">
        <f>U489</f>
        <v>30390455H</v>
      </c>
      <c r="AX489" s="673" cm="1">
        <f t="array" ref="AX489">SUM(MID(0&amp;AW489,LARGE(INDEX(ISNUMBER(--MID(AW489,ROW($1:$8),1))*ROW($1:$8),),ROW($1:$8))+1,1)*10^ROW($1:$8)/10)</f>
        <v>30390455</v>
      </c>
      <c r="AY489" s="673" t="str">
        <f>VLOOKUP($AX489,'Item Master Data'!$A:$F,3,FALSE)</f>
        <v>Q.PEAK DUO BLK ML G10+</v>
      </c>
      <c r="AZ489" s="673">
        <f>VLOOKUP($AX489,'Item Master Data'!$A:$F,6,FALSE)</f>
        <v>395</v>
      </c>
      <c r="BA489" s="673">
        <f>X489/BB489</f>
        <v>13</v>
      </c>
      <c r="BB489" s="673">
        <f>VLOOKUP(AX489,'Item Master Data'!$A:$G,7,FALSE)</f>
        <v>32</v>
      </c>
      <c r="BC489" s="673"/>
      <c r="BD489" s="673">
        <f>W489-AZ489</f>
        <v>0</v>
      </c>
    </row>
    <row r="490" spans="1:56">
      <c r="A490" s="674"/>
      <c r="B490" s="722">
        <v>44616</v>
      </c>
      <c r="C490" s="722">
        <v>44616</v>
      </c>
      <c r="D490" s="687" t="s">
        <v>2368</v>
      </c>
      <c r="E490" s="676"/>
      <c r="F490" s="491"/>
      <c r="G490" s="676">
        <v>2022</v>
      </c>
      <c r="H490" s="676">
        <v>3</v>
      </c>
      <c r="I490" s="687">
        <v>127605</v>
      </c>
      <c r="J490" s="677">
        <v>44648</v>
      </c>
      <c r="K490" s="685" t="s">
        <v>2435</v>
      </c>
      <c r="L490" s="676" t="s">
        <v>2424</v>
      </c>
      <c r="M490" s="689">
        <v>44519</v>
      </c>
      <c r="N490" s="689">
        <v>44563</v>
      </c>
      <c r="O490" s="689"/>
      <c r="P490" s="677">
        <v>44641</v>
      </c>
      <c r="Q490" s="677">
        <v>44645</v>
      </c>
      <c r="R490" s="677">
        <v>44648</v>
      </c>
      <c r="S490" s="676" t="s">
        <v>2425</v>
      </c>
      <c r="T490" s="676">
        <v>60</v>
      </c>
      <c r="U490" s="676" t="s">
        <v>1745</v>
      </c>
      <c r="V490" s="676" t="s">
        <v>973</v>
      </c>
      <c r="W490" s="676">
        <v>395</v>
      </c>
      <c r="X490" s="678">
        <v>768</v>
      </c>
      <c r="Y490" s="525">
        <f>W490*X490</f>
        <v>303360</v>
      </c>
      <c r="Z490" s="494">
        <v>0.46500000000000002</v>
      </c>
      <c r="AA490" s="682">
        <f>Y490*Z490</f>
        <v>141062.39999999999</v>
      </c>
      <c r="AB490" s="682"/>
      <c r="AC490" s="496">
        <v>0</v>
      </c>
      <c r="AD490" s="692"/>
      <c r="AE490" s="497"/>
      <c r="AF490" s="500">
        <f>AA490+AD490+AE490</f>
        <v>141062.39999999999</v>
      </c>
      <c r="AG490" s="491" t="s">
        <v>47</v>
      </c>
      <c r="AH490" s="676"/>
      <c r="AI490" s="685" t="s">
        <v>2420</v>
      </c>
      <c r="AJ490" s="676" t="s">
        <v>2436</v>
      </c>
      <c r="AK490" s="696" t="s">
        <v>2408</v>
      </c>
      <c r="AL490" s="676">
        <v>80239</v>
      </c>
      <c r="AM490" s="676" t="s">
        <v>52</v>
      </c>
      <c r="AN490" s="676" t="s">
        <v>50</v>
      </c>
      <c r="AO490" s="491"/>
      <c r="AP490" s="688" t="s">
        <v>92</v>
      </c>
      <c r="AQ490" s="688" t="s">
        <v>37</v>
      </c>
      <c r="AR490" s="688"/>
      <c r="AS490" s="697"/>
      <c r="AT490" s="697"/>
      <c r="AU490" s="697"/>
      <c r="AV490" s="680"/>
      <c r="AW490" s="673" t="str">
        <f>U490</f>
        <v>30390155H</v>
      </c>
      <c r="AX490" s="673" cm="1">
        <f t="array" ref="AX490">SUM(MID(0&amp;AW490,LARGE(INDEX(ISNUMBER(--MID(AW490,ROW($1:$8),1))*ROW($1:$8),),ROW($1:$8))+1,1)*10^ROW($1:$8)/10)</f>
        <v>30390155</v>
      </c>
      <c r="AY490" s="673" t="str">
        <f>VLOOKUP($AX490,'Item Master Data'!$A:$F,3,FALSE)</f>
        <v>Q.PEAK DUO BLK ML G10+</v>
      </c>
      <c r="AZ490" s="673">
        <f>VLOOKUP($AX490,'Item Master Data'!$A:$F,6,FALSE)</f>
        <v>395</v>
      </c>
      <c r="BA490" s="673">
        <f>X490/BB490</f>
        <v>24</v>
      </c>
      <c r="BB490" s="673">
        <f>VLOOKUP(AX490,'Item Master Data'!$A:$G,7,FALSE)</f>
        <v>32</v>
      </c>
      <c r="BC490" s="673"/>
      <c r="BD490" s="673">
        <f>W490-AZ490</f>
        <v>0</v>
      </c>
    </row>
    <row r="491" spans="1:56">
      <c r="A491" s="674"/>
      <c r="B491" s="722">
        <v>44616</v>
      </c>
      <c r="C491" s="722">
        <v>44616</v>
      </c>
      <c r="D491" s="687" t="s">
        <v>2368</v>
      </c>
      <c r="E491" s="676"/>
      <c r="F491" s="491"/>
      <c r="G491" s="676">
        <v>2022</v>
      </c>
      <c r="H491" s="676">
        <v>3</v>
      </c>
      <c r="I491" s="687">
        <v>127410</v>
      </c>
      <c r="J491" s="677">
        <v>44642</v>
      </c>
      <c r="K491" s="685" t="s">
        <v>2437</v>
      </c>
      <c r="L491" s="676" t="s">
        <v>2424</v>
      </c>
      <c r="M491" s="689">
        <v>44519</v>
      </c>
      <c r="N491" s="689">
        <v>44563</v>
      </c>
      <c r="O491" s="689"/>
      <c r="P491" s="677">
        <v>44631</v>
      </c>
      <c r="Q491" s="677">
        <v>44636</v>
      </c>
      <c r="R491" s="677">
        <v>44642</v>
      </c>
      <c r="S491" s="676" t="s">
        <v>2425</v>
      </c>
      <c r="T491" s="676">
        <v>60</v>
      </c>
      <c r="U491" s="676" t="s">
        <v>2429</v>
      </c>
      <c r="V491" s="676" t="s">
        <v>973</v>
      </c>
      <c r="W491" s="676">
        <v>395</v>
      </c>
      <c r="X491" s="678">
        <v>416</v>
      </c>
      <c r="Y491" s="525">
        <f>W491*X491</f>
        <v>164320</v>
      </c>
      <c r="Z491" s="494">
        <v>0.46500000000000002</v>
      </c>
      <c r="AA491" s="682">
        <f>Y491*Z491</f>
        <v>76408.800000000003</v>
      </c>
      <c r="AB491" s="682"/>
      <c r="AC491" s="496">
        <v>0</v>
      </c>
      <c r="AD491" s="692"/>
      <c r="AE491" s="497"/>
      <c r="AF491" s="500">
        <f>AA491+AD491+AE491</f>
        <v>76408.800000000003</v>
      </c>
      <c r="AG491" s="491" t="s">
        <v>47</v>
      </c>
      <c r="AH491" s="676"/>
      <c r="AI491" s="685" t="s">
        <v>2420</v>
      </c>
      <c r="AJ491" s="676" t="s">
        <v>2438</v>
      </c>
      <c r="AK491" s="696" t="s">
        <v>1088</v>
      </c>
      <c r="AL491" s="676">
        <v>33762</v>
      </c>
      <c r="AM491" s="676" t="s">
        <v>52</v>
      </c>
      <c r="AN491" s="676" t="s">
        <v>50</v>
      </c>
      <c r="AO491" s="491"/>
      <c r="AP491" s="688" t="s">
        <v>92</v>
      </c>
      <c r="AQ491" s="688" t="s">
        <v>37</v>
      </c>
      <c r="AR491" s="688"/>
      <c r="AS491" s="697"/>
      <c r="AT491" s="697"/>
      <c r="AU491" s="697"/>
      <c r="AV491" s="680"/>
      <c r="AW491" s="673" t="str">
        <f>U491</f>
        <v>30390455H</v>
      </c>
      <c r="AX491" s="673" cm="1">
        <f t="array" ref="AX491">SUM(MID(0&amp;AW491,LARGE(INDEX(ISNUMBER(--MID(AW491,ROW($1:$8),1))*ROW($1:$8),),ROW($1:$8))+1,1)*10^ROW($1:$8)/10)</f>
        <v>30390455</v>
      </c>
      <c r="AY491" s="673" t="str">
        <f>VLOOKUP($AX491,'Item Master Data'!$A:$F,3,FALSE)</f>
        <v>Q.PEAK DUO BLK ML G10+</v>
      </c>
      <c r="AZ491" s="673">
        <f>VLOOKUP($AX491,'Item Master Data'!$A:$F,6,FALSE)</f>
        <v>395</v>
      </c>
      <c r="BA491" s="673">
        <f>X491/BB491</f>
        <v>13</v>
      </c>
      <c r="BB491" s="673">
        <f>VLOOKUP(AX491,'Item Master Data'!$A:$G,7,FALSE)</f>
        <v>32</v>
      </c>
      <c r="BC491" s="673"/>
      <c r="BD491" s="673">
        <f>W491-AZ491</f>
        <v>0</v>
      </c>
    </row>
    <row r="492" spans="1:56">
      <c r="A492" s="674"/>
      <c r="B492" s="722">
        <v>44616</v>
      </c>
      <c r="C492" s="722">
        <v>44616</v>
      </c>
      <c r="D492" s="687" t="s">
        <v>2368</v>
      </c>
      <c r="E492" s="676"/>
      <c r="F492" s="491"/>
      <c r="G492" s="676">
        <v>2022</v>
      </c>
      <c r="H492" s="676">
        <v>3</v>
      </c>
      <c r="I492" s="687">
        <v>127192</v>
      </c>
      <c r="J492" s="677">
        <v>44624</v>
      </c>
      <c r="K492" s="685" t="s">
        <v>2439</v>
      </c>
      <c r="L492" s="676" t="s">
        <v>2424</v>
      </c>
      <c r="M492" s="689">
        <v>44519</v>
      </c>
      <c r="N492" s="689">
        <v>44563</v>
      </c>
      <c r="O492" s="689"/>
      <c r="P492" s="677">
        <v>44621</v>
      </c>
      <c r="Q492" s="677">
        <v>44622</v>
      </c>
      <c r="R492" s="677">
        <v>44624</v>
      </c>
      <c r="S492" s="676" t="s">
        <v>2425</v>
      </c>
      <c r="T492" s="676">
        <v>60</v>
      </c>
      <c r="U492" s="676">
        <v>49403139</v>
      </c>
      <c r="V492" s="676" t="s">
        <v>973</v>
      </c>
      <c r="W492" s="676">
        <v>395</v>
      </c>
      <c r="X492" s="678">
        <v>416</v>
      </c>
      <c r="Y492" s="525">
        <f>W492*X492</f>
        <v>164320</v>
      </c>
      <c r="Z492" s="494">
        <v>0.46500000000000002</v>
      </c>
      <c r="AA492" s="682">
        <f>Y492*Z492</f>
        <v>76408.800000000003</v>
      </c>
      <c r="AB492" s="682"/>
      <c r="AC492" s="683">
        <v>0</v>
      </c>
      <c r="AD492" s="692"/>
      <c r="AE492" s="497"/>
      <c r="AF492" s="500">
        <f>AA492+AD492+AE492</f>
        <v>76408.800000000003</v>
      </c>
      <c r="AG492" s="491" t="s">
        <v>47</v>
      </c>
      <c r="AH492" s="676"/>
      <c r="AI492" s="685" t="s">
        <v>2420</v>
      </c>
      <c r="AJ492" s="676" t="s">
        <v>2440</v>
      </c>
      <c r="AK492" s="696" t="s">
        <v>1138</v>
      </c>
      <c r="AL492" s="676">
        <v>85714</v>
      </c>
      <c r="AM492" s="676" t="s">
        <v>52</v>
      </c>
      <c r="AN492" s="676" t="s">
        <v>1076</v>
      </c>
      <c r="AO492" s="491"/>
      <c r="AP492" s="688"/>
      <c r="AQ492" s="688" t="s">
        <v>37</v>
      </c>
      <c r="AR492" s="688"/>
      <c r="AS492" s="697"/>
      <c r="AT492" s="697"/>
      <c r="AU492" s="697"/>
      <c r="AV492" s="680"/>
      <c r="AW492" s="673">
        <f>U492</f>
        <v>49403139</v>
      </c>
      <c r="AX492" s="673" cm="1">
        <f t="array" ref="AX492">SUM(MID(0&amp;AW492,LARGE(INDEX(ISNUMBER(--MID(AW492,ROW($1:$8),1))*ROW($1:$8),),ROW($1:$8))+1,1)*10^ROW($1:$8)/10)</f>
        <v>49403139</v>
      </c>
      <c r="AY492" s="673" t="str">
        <f>VLOOKUP($AX492,'Item Master Data'!$A:$F,3,FALSE)</f>
        <v>Q.PEAK DUO BLK ML G10+</v>
      </c>
      <c r="AZ492" s="673">
        <f>VLOOKUP($AX492,'Item Master Data'!$A:$F,6,FALSE)</f>
        <v>395</v>
      </c>
      <c r="BA492" s="673">
        <f>X492/BB492</f>
        <v>13</v>
      </c>
      <c r="BB492" s="673">
        <f>VLOOKUP(AX492,'Item Master Data'!$A:$G,7,FALSE)</f>
        <v>32</v>
      </c>
      <c r="BC492" s="673"/>
      <c r="BD492" s="673">
        <f>W492-AZ492</f>
        <v>0</v>
      </c>
    </row>
    <row r="493" spans="1:56">
      <c r="A493" s="674"/>
      <c r="B493" s="722">
        <v>44616</v>
      </c>
      <c r="C493" s="722">
        <v>44616</v>
      </c>
      <c r="D493" s="687" t="s">
        <v>2368</v>
      </c>
      <c r="E493" s="676"/>
      <c r="F493" s="676"/>
      <c r="G493" s="676">
        <v>2022</v>
      </c>
      <c r="H493" s="676">
        <v>3</v>
      </c>
      <c r="I493" s="687">
        <v>127650</v>
      </c>
      <c r="J493" s="677">
        <v>44651</v>
      </c>
      <c r="K493" s="685" t="s">
        <v>2439</v>
      </c>
      <c r="L493" s="676" t="s">
        <v>2424</v>
      </c>
      <c r="M493" s="689">
        <v>44519</v>
      </c>
      <c r="N493" s="689">
        <v>44563</v>
      </c>
      <c r="O493" s="689"/>
      <c r="P493" s="677">
        <v>44641</v>
      </c>
      <c r="Q493" s="677">
        <v>44650</v>
      </c>
      <c r="R493" s="677">
        <v>44651</v>
      </c>
      <c r="S493" s="676" t="s">
        <v>2425</v>
      </c>
      <c r="T493" s="676">
        <v>60</v>
      </c>
      <c r="U493" s="676" t="s">
        <v>1745</v>
      </c>
      <c r="V493" s="676" t="s">
        <v>973</v>
      </c>
      <c r="W493" s="676">
        <v>395</v>
      </c>
      <c r="X493" s="678">
        <v>384</v>
      </c>
      <c r="Y493" s="525">
        <f>W493*X493</f>
        <v>151680</v>
      </c>
      <c r="Z493" s="494">
        <v>0.46500000000000002</v>
      </c>
      <c r="AA493" s="682">
        <f>Y493*Z493</f>
        <v>70531.199999999997</v>
      </c>
      <c r="AB493" s="682"/>
      <c r="AC493" s="683">
        <v>0</v>
      </c>
      <c r="AD493" s="692"/>
      <c r="AE493" s="497"/>
      <c r="AF493" s="500">
        <f>AA493+AD493+AE493</f>
        <v>70531.199999999997</v>
      </c>
      <c r="AG493" s="491" t="s">
        <v>47</v>
      </c>
      <c r="AH493" s="676"/>
      <c r="AI493" s="685" t="s">
        <v>2420</v>
      </c>
      <c r="AJ493" s="676" t="s">
        <v>2440</v>
      </c>
      <c r="AK493" s="696" t="s">
        <v>1138</v>
      </c>
      <c r="AL493" s="676">
        <v>95714</v>
      </c>
      <c r="AM493" s="676" t="s">
        <v>52</v>
      </c>
      <c r="AN493" s="676" t="s">
        <v>50</v>
      </c>
      <c r="AO493" s="491"/>
      <c r="AP493" s="688" t="s">
        <v>92</v>
      </c>
      <c r="AQ493" s="688" t="s">
        <v>37</v>
      </c>
      <c r="AR493" s="688"/>
      <c r="AS493" s="697"/>
      <c r="AT493" s="697"/>
      <c r="AU493" s="697"/>
      <c r="AV493" s="680"/>
      <c r="AW493" s="673" t="str">
        <f>U493</f>
        <v>30390155H</v>
      </c>
      <c r="AX493" s="673" cm="1">
        <f t="array" ref="AX493">SUM(MID(0&amp;AW493,LARGE(INDEX(ISNUMBER(--MID(AW493,ROW($1:$8),1))*ROW($1:$8),),ROW($1:$8))+1,1)*10^ROW($1:$8)/10)</f>
        <v>30390155</v>
      </c>
      <c r="AY493" s="673" t="str">
        <f>VLOOKUP($AX493,'Item Master Data'!$A:$F,3,FALSE)</f>
        <v>Q.PEAK DUO BLK ML G10+</v>
      </c>
      <c r="AZ493" s="673">
        <f>VLOOKUP($AX493,'Item Master Data'!$A:$F,6,FALSE)</f>
        <v>395</v>
      </c>
      <c r="BA493" s="673">
        <f>X493/BB493</f>
        <v>12</v>
      </c>
      <c r="BB493" s="673">
        <f>VLOOKUP(AX493,'Item Master Data'!$A:$G,7,FALSE)</f>
        <v>32</v>
      </c>
      <c r="BC493" s="673"/>
      <c r="BD493" s="673">
        <f>W493-AZ493</f>
        <v>0</v>
      </c>
    </row>
    <row r="494" spans="1:56">
      <c r="A494" s="674"/>
      <c r="B494" s="722">
        <v>44616</v>
      </c>
      <c r="C494" s="722">
        <v>44616</v>
      </c>
      <c r="D494" s="687" t="s">
        <v>2368</v>
      </c>
      <c r="E494" s="676"/>
      <c r="F494" s="491"/>
      <c r="G494" s="676">
        <v>2022</v>
      </c>
      <c r="H494" s="676">
        <v>3</v>
      </c>
      <c r="I494" s="687">
        <v>127189</v>
      </c>
      <c r="J494" s="677">
        <v>44624</v>
      </c>
      <c r="K494" s="685" t="s">
        <v>2441</v>
      </c>
      <c r="L494" s="676" t="s">
        <v>2424</v>
      </c>
      <c r="M494" s="689">
        <v>44519</v>
      </c>
      <c r="N494" s="689">
        <v>44563</v>
      </c>
      <c r="O494" s="689"/>
      <c r="P494" s="677">
        <v>44621</v>
      </c>
      <c r="Q494" s="677">
        <v>44623</v>
      </c>
      <c r="R494" s="677">
        <v>44624</v>
      </c>
      <c r="S494" s="676" t="s">
        <v>2425</v>
      </c>
      <c r="T494" s="676">
        <v>60</v>
      </c>
      <c r="U494" s="676" t="s">
        <v>2442</v>
      </c>
      <c r="V494" s="676" t="s">
        <v>973</v>
      </c>
      <c r="W494" s="676">
        <v>395</v>
      </c>
      <c r="X494" s="678">
        <v>640</v>
      </c>
      <c r="Y494" s="525">
        <f>W494*X494</f>
        <v>252800</v>
      </c>
      <c r="Z494" s="494">
        <v>0.46500000000000002</v>
      </c>
      <c r="AA494" s="682">
        <f>Y494*Z494</f>
        <v>117552</v>
      </c>
      <c r="AB494" s="682"/>
      <c r="AC494" s="683">
        <v>0</v>
      </c>
      <c r="AD494" s="692"/>
      <c r="AE494" s="497"/>
      <c r="AF494" s="500">
        <f>AA494+AD494+AE494</f>
        <v>117552</v>
      </c>
      <c r="AG494" s="491" t="s">
        <v>47</v>
      </c>
      <c r="AH494" s="676"/>
      <c r="AI494" s="685" t="s">
        <v>2420</v>
      </c>
      <c r="AJ494" s="676" t="s">
        <v>2443</v>
      </c>
      <c r="AK494" s="696" t="s">
        <v>1138</v>
      </c>
      <c r="AL494" s="676">
        <v>85365</v>
      </c>
      <c r="AM494" s="676" t="s">
        <v>52</v>
      </c>
      <c r="AN494" s="676" t="s">
        <v>50</v>
      </c>
      <c r="AO494" s="491"/>
      <c r="AP494" s="688" t="s">
        <v>92</v>
      </c>
      <c r="AQ494" s="688" t="s">
        <v>37</v>
      </c>
      <c r="AR494" s="688"/>
      <c r="AS494" s="697"/>
      <c r="AT494" s="697"/>
      <c r="AU494" s="697"/>
      <c r="AV494" s="680"/>
      <c r="AW494" s="673" t="str">
        <f>U494</f>
        <v>30390455C+</v>
      </c>
      <c r="AX494" s="673" cm="1">
        <f t="array" ref="AX494">SUM(MID(0&amp;AW494,LARGE(INDEX(ISNUMBER(--MID(AW494,ROW($1:$8),1))*ROW($1:$8),),ROW($1:$8))+1,1)*10^ROW($1:$8)/10)</f>
        <v>30390455</v>
      </c>
      <c r="AY494" s="673" t="str">
        <f>VLOOKUP($AX494,'Item Master Data'!$A:$F,3,FALSE)</f>
        <v>Q.PEAK DUO BLK ML G10+</v>
      </c>
      <c r="AZ494" s="673">
        <f>VLOOKUP($AX494,'Item Master Data'!$A:$F,6,FALSE)</f>
        <v>395</v>
      </c>
      <c r="BA494" s="673">
        <f>X494/BB494</f>
        <v>20</v>
      </c>
      <c r="BB494" s="673">
        <f>VLOOKUP(AX494,'Item Master Data'!$A:$G,7,FALSE)</f>
        <v>32</v>
      </c>
      <c r="BC494" s="673"/>
      <c r="BD494" s="673">
        <f>W494-AZ494</f>
        <v>0</v>
      </c>
    </row>
    <row r="495" spans="1:56">
      <c r="A495" s="757">
        <v>10</v>
      </c>
      <c r="B495" s="722">
        <v>44616</v>
      </c>
      <c r="C495" s="722">
        <v>44616</v>
      </c>
      <c r="D495" s="687" t="s">
        <v>2368</v>
      </c>
      <c r="E495" s="676"/>
      <c r="F495" s="491"/>
      <c r="G495" s="676">
        <v>2022</v>
      </c>
      <c r="H495" s="676">
        <v>3</v>
      </c>
      <c r="I495" s="687">
        <v>127694</v>
      </c>
      <c r="J495" s="677">
        <v>44648</v>
      </c>
      <c r="K495" s="685" t="s">
        <v>2444</v>
      </c>
      <c r="L495" s="676" t="s">
        <v>2424</v>
      </c>
      <c r="M495" s="689">
        <v>44519</v>
      </c>
      <c r="N495" s="689">
        <v>44563</v>
      </c>
      <c r="O495" s="689"/>
      <c r="P495" s="677">
        <v>44617</v>
      </c>
      <c r="Q495" s="677">
        <v>44644</v>
      </c>
      <c r="R495" s="677">
        <v>44648</v>
      </c>
      <c r="S495" s="676" t="s">
        <v>2425</v>
      </c>
      <c r="T495" s="676">
        <v>60</v>
      </c>
      <c r="U495" s="676">
        <v>49405140</v>
      </c>
      <c r="V495" s="676" t="s">
        <v>973</v>
      </c>
      <c r="W495" s="676">
        <v>400</v>
      </c>
      <c r="X495" s="678">
        <v>320</v>
      </c>
      <c r="Y495" s="525">
        <f>W495*X495</f>
        <v>128000</v>
      </c>
      <c r="Z495" s="494">
        <v>0.46500000000000002</v>
      </c>
      <c r="AA495" s="682">
        <f>Y495*Z495</f>
        <v>59520</v>
      </c>
      <c r="AB495" s="682"/>
      <c r="AC495" s="683">
        <v>0</v>
      </c>
      <c r="AD495" s="692"/>
      <c r="AE495" s="497"/>
      <c r="AF495" s="500">
        <f>AA495+AD495+AE495</f>
        <v>59520</v>
      </c>
      <c r="AG495" s="491" t="s">
        <v>47</v>
      </c>
      <c r="AH495" s="676"/>
      <c r="AI495" s="685" t="s">
        <v>2420</v>
      </c>
      <c r="AJ495" s="676" t="s">
        <v>2426</v>
      </c>
      <c r="AK495" s="696" t="s">
        <v>2427</v>
      </c>
      <c r="AL495" s="676">
        <v>87107</v>
      </c>
      <c r="AM495" s="676" t="s">
        <v>52</v>
      </c>
      <c r="AN495" s="676" t="s">
        <v>1110</v>
      </c>
      <c r="AO495" s="491"/>
      <c r="AP495" s="688"/>
      <c r="AQ495" s="688" t="s">
        <v>37</v>
      </c>
      <c r="AR495" s="688"/>
      <c r="AS495" s="697"/>
      <c r="AT495" s="697"/>
      <c r="AU495" s="697"/>
      <c r="AV495" s="680"/>
      <c r="AW495" s="673">
        <f>U495</f>
        <v>49405140</v>
      </c>
      <c r="AX495" s="673" cm="1">
        <f t="array" ref="AX495">SUM(MID(0&amp;AW495,LARGE(INDEX(ISNUMBER(--MID(AW495,ROW($1:$8),1))*ROW($1:$8),),ROW($1:$8))+1,1)*10^ROW($1:$8)/10)</f>
        <v>49405140</v>
      </c>
      <c r="AY495" s="673" t="str">
        <f>VLOOKUP($AX495,'Item Master Data'!$A:$F,3,FALSE)</f>
        <v>Q.PEAK DUO BLK ML G10+</v>
      </c>
      <c r="AZ495" s="673">
        <f>VLOOKUP($AX495,'Item Master Data'!$A:$F,6,FALSE)</f>
        <v>400</v>
      </c>
      <c r="BA495" s="673">
        <f>X495/BB495</f>
        <v>10</v>
      </c>
      <c r="BB495" s="673">
        <f>VLOOKUP(AX495,'Item Master Data'!$A:$G,7,FALSE)</f>
        <v>32</v>
      </c>
      <c r="BC495" s="673"/>
      <c r="BD495" s="673">
        <f>W495-AZ495</f>
        <v>0</v>
      </c>
    </row>
    <row r="496" spans="1:56">
      <c r="A496" s="757">
        <v>10</v>
      </c>
      <c r="B496" s="722">
        <v>44616</v>
      </c>
      <c r="C496" s="722">
        <v>44616</v>
      </c>
      <c r="D496" s="687" t="s">
        <v>2368</v>
      </c>
      <c r="E496" s="676"/>
      <c r="F496" s="491"/>
      <c r="G496" s="676">
        <v>2022</v>
      </c>
      <c r="H496" s="676">
        <v>3</v>
      </c>
      <c r="I496" s="687">
        <v>127248</v>
      </c>
      <c r="J496" s="677">
        <v>44631</v>
      </c>
      <c r="K496" s="685" t="s">
        <v>2445</v>
      </c>
      <c r="L496" s="676" t="s">
        <v>2424</v>
      </c>
      <c r="M496" s="689">
        <v>44519</v>
      </c>
      <c r="N496" s="689">
        <v>44563</v>
      </c>
      <c r="O496" s="689"/>
      <c r="P496" s="677">
        <v>44617</v>
      </c>
      <c r="Q496" s="677">
        <v>44630</v>
      </c>
      <c r="R496" s="677">
        <v>44631</v>
      </c>
      <c r="S496" s="676" t="s">
        <v>2425</v>
      </c>
      <c r="T496" s="676">
        <v>60</v>
      </c>
      <c r="U496" s="676">
        <v>49403140</v>
      </c>
      <c r="V496" s="676" t="s">
        <v>973</v>
      </c>
      <c r="W496" s="676">
        <v>400</v>
      </c>
      <c r="X496" s="678">
        <v>320</v>
      </c>
      <c r="Y496" s="525">
        <f>W496*X496</f>
        <v>128000</v>
      </c>
      <c r="Z496" s="494">
        <v>0.46500000000000002</v>
      </c>
      <c r="AA496" s="682">
        <f>Y496*Z496</f>
        <v>59520</v>
      </c>
      <c r="AB496" s="682"/>
      <c r="AC496" s="683">
        <v>0</v>
      </c>
      <c r="AD496" s="692"/>
      <c r="AE496" s="497">
        <v>4761.6000000000004</v>
      </c>
      <c r="AF496" s="500">
        <f>AA496+AD496+AE496</f>
        <v>64281.599999999999</v>
      </c>
      <c r="AG496" s="491" t="s">
        <v>47</v>
      </c>
      <c r="AH496" s="676"/>
      <c r="AI496" s="685" t="s">
        <v>2420</v>
      </c>
      <c r="AJ496" s="676" t="s">
        <v>2446</v>
      </c>
      <c r="AK496" s="696" t="s">
        <v>1076</v>
      </c>
      <c r="AL496" s="676">
        <v>30360</v>
      </c>
      <c r="AM496" s="676" t="s">
        <v>52</v>
      </c>
      <c r="AN496" s="676" t="s">
        <v>1076</v>
      </c>
      <c r="AO496" s="491"/>
      <c r="AP496" s="688"/>
      <c r="AQ496" s="688" t="s">
        <v>37</v>
      </c>
      <c r="AR496" s="688"/>
      <c r="AS496" s="697"/>
      <c r="AT496" s="697"/>
      <c r="AU496" s="697"/>
      <c r="AV496" s="680"/>
      <c r="AW496" s="673">
        <f>U496</f>
        <v>49403140</v>
      </c>
      <c r="AX496" s="673" cm="1">
        <f t="array" ref="AX496">SUM(MID(0&amp;AW496,LARGE(INDEX(ISNUMBER(--MID(AW496,ROW($1:$8),1))*ROW($1:$8),),ROW($1:$8))+1,1)*10^ROW($1:$8)/10)</f>
        <v>49403140</v>
      </c>
      <c r="AY496" s="673" t="str">
        <f>VLOOKUP($AX496,'Item Master Data'!$A:$F,3,FALSE)</f>
        <v>Q.PEAK DUO BLK ML G10+</v>
      </c>
      <c r="AZ496" s="673">
        <f>VLOOKUP($AX496,'Item Master Data'!$A:$F,6,FALSE)</f>
        <v>400</v>
      </c>
      <c r="BA496" s="673">
        <f>X496/BB496</f>
        <v>10</v>
      </c>
      <c r="BB496" s="673">
        <f>VLOOKUP(AX496,'Item Master Data'!$A:$G,7,FALSE)</f>
        <v>32</v>
      </c>
      <c r="BC496" s="673"/>
      <c r="BD496" s="673">
        <f>W496-AZ496</f>
        <v>0</v>
      </c>
    </row>
    <row r="497" spans="1:56">
      <c r="A497" s="757">
        <v>10</v>
      </c>
      <c r="B497" s="722">
        <v>44616</v>
      </c>
      <c r="C497" s="722">
        <v>44616</v>
      </c>
      <c r="D497" s="687" t="s">
        <v>2368</v>
      </c>
      <c r="E497" s="676"/>
      <c r="F497" s="676"/>
      <c r="G497" s="676">
        <v>2022</v>
      </c>
      <c r="H497" s="676">
        <v>3</v>
      </c>
      <c r="I497" s="687">
        <v>127684</v>
      </c>
      <c r="J497" s="677">
        <v>44651</v>
      </c>
      <c r="K497" s="685" t="s">
        <v>2445</v>
      </c>
      <c r="L497" s="676" t="s">
        <v>2424</v>
      </c>
      <c r="M497" s="689">
        <v>44519</v>
      </c>
      <c r="N497" s="689">
        <v>44563</v>
      </c>
      <c r="O497" s="689"/>
      <c r="P497" s="677">
        <v>44617</v>
      </c>
      <c r="Q497" s="677">
        <v>44650</v>
      </c>
      <c r="R497" s="677">
        <v>44651</v>
      </c>
      <c r="S497" s="676" t="s">
        <v>2425</v>
      </c>
      <c r="T497" s="676">
        <v>60</v>
      </c>
      <c r="U497" s="676">
        <v>49405140</v>
      </c>
      <c r="V497" s="676" t="s">
        <v>973</v>
      </c>
      <c r="W497" s="676">
        <v>400</v>
      </c>
      <c r="X497" s="678">
        <v>512</v>
      </c>
      <c r="Y497" s="525">
        <f>W497*X497</f>
        <v>204800</v>
      </c>
      <c r="Z497" s="494">
        <v>0.46500000000000002</v>
      </c>
      <c r="AA497" s="682">
        <f>Y497*Z497</f>
        <v>95232</v>
      </c>
      <c r="AB497" s="682"/>
      <c r="AC497" s="683">
        <v>0</v>
      </c>
      <c r="AD497" s="692"/>
      <c r="AE497" s="497">
        <v>7618.56</v>
      </c>
      <c r="AF497" s="500">
        <f>AA497+AD497+AE497</f>
        <v>102850.56</v>
      </c>
      <c r="AG497" s="491" t="s">
        <v>47</v>
      </c>
      <c r="AH497" s="676"/>
      <c r="AI497" s="685" t="s">
        <v>2420</v>
      </c>
      <c r="AJ497" s="676" t="s">
        <v>2446</v>
      </c>
      <c r="AK497" s="696" t="s">
        <v>1076</v>
      </c>
      <c r="AL497" s="676">
        <v>30360</v>
      </c>
      <c r="AM497" s="676" t="s">
        <v>52</v>
      </c>
      <c r="AN497" s="676" t="s">
        <v>1076</v>
      </c>
      <c r="AO497" s="491"/>
      <c r="AP497" s="688"/>
      <c r="AQ497" s="688" t="s">
        <v>37</v>
      </c>
      <c r="AR497" s="688"/>
      <c r="AS497" s="697"/>
      <c r="AT497" s="697"/>
      <c r="AU497" s="697"/>
      <c r="AV497" s="680"/>
      <c r="AW497" s="673">
        <f>U497</f>
        <v>49405140</v>
      </c>
      <c r="AX497" s="673" cm="1">
        <f t="array" ref="AX497">SUM(MID(0&amp;AW497,LARGE(INDEX(ISNUMBER(--MID(AW497,ROW($1:$8),1))*ROW($1:$8),),ROW($1:$8))+1,1)*10^ROW($1:$8)/10)</f>
        <v>49405140</v>
      </c>
      <c r="AY497" s="673" t="str">
        <f>VLOOKUP($AX497,'Item Master Data'!$A:$F,3,FALSE)</f>
        <v>Q.PEAK DUO BLK ML G10+</v>
      </c>
      <c r="AZ497" s="673">
        <f>VLOOKUP($AX497,'Item Master Data'!$A:$F,6,FALSE)</f>
        <v>400</v>
      </c>
      <c r="BA497" s="673">
        <f>X497/BB497</f>
        <v>16</v>
      </c>
      <c r="BB497" s="673">
        <f>VLOOKUP(AX497,'Item Master Data'!$A:$G,7,FALSE)</f>
        <v>32</v>
      </c>
      <c r="BC497" s="673"/>
      <c r="BD497" s="673">
        <f>W497-AZ497</f>
        <v>0</v>
      </c>
    </row>
    <row r="498" spans="1:56">
      <c r="A498" s="757">
        <v>10</v>
      </c>
      <c r="B498" s="722">
        <v>44616</v>
      </c>
      <c r="C498" s="722">
        <v>44616</v>
      </c>
      <c r="D498" s="687" t="s">
        <v>2368</v>
      </c>
      <c r="E498" s="676"/>
      <c r="F498" s="676"/>
      <c r="G498" s="676">
        <v>2022</v>
      </c>
      <c r="H498" s="676">
        <v>3</v>
      </c>
      <c r="I498" s="687">
        <v>127561</v>
      </c>
      <c r="J498" s="677">
        <v>44648</v>
      </c>
      <c r="K498" s="685" t="s">
        <v>2447</v>
      </c>
      <c r="L498" s="676" t="s">
        <v>2424</v>
      </c>
      <c r="M498" s="689">
        <v>44519</v>
      </c>
      <c r="N498" s="689">
        <v>44563</v>
      </c>
      <c r="O498" s="689"/>
      <c r="P498" s="677">
        <v>44617</v>
      </c>
      <c r="Q498" s="677">
        <v>44643</v>
      </c>
      <c r="R498" s="677">
        <v>44648</v>
      </c>
      <c r="S498" s="676" t="s">
        <v>2425</v>
      </c>
      <c r="T498" s="676">
        <v>60</v>
      </c>
      <c r="U498" s="676">
        <v>49405140</v>
      </c>
      <c r="V498" s="676" t="s">
        <v>973</v>
      </c>
      <c r="W498" s="676">
        <v>400</v>
      </c>
      <c r="X498" s="678">
        <v>320</v>
      </c>
      <c r="Y498" s="525">
        <f>W498*X498</f>
        <v>128000</v>
      </c>
      <c r="Z498" s="494">
        <v>0.46500000000000002</v>
      </c>
      <c r="AA498" s="682">
        <f>Y498*Z498</f>
        <v>59520</v>
      </c>
      <c r="AB498" s="682"/>
      <c r="AC498" s="683">
        <v>0</v>
      </c>
      <c r="AD498" s="692"/>
      <c r="AE498" s="497">
        <v>4910.3999999999996</v>
      </c>
      <c r="AF498" s="500">
        <f>AA498+AD498+AE498</f>
        <v>64430.400000000001</v>
      </c>
      <c r="AG498" s="491" t="s">
        <v>47</v>
      </c>
      <c r="AH498" s="676"/>
      <c r="AI498" s="685" t="s">
        <v>2420</v>
      </c>
      <c r="AJ498" s="676" t="s">
        <v>2448</v>
      </c>
      <c r="AK498" s="696" t="s">
        <v>1149</v>
      </c>
      <c r="AL498" s="676">
        <v>78610</v>
      </c>
      <c r="AM498" s="676" t="s">
        <v>52</v>
      </c>
      <c r="AN498" s="676" t="s">
        <v>1076</v>
      </c>
      <c r="AO498" s="491"/>
      <c r="AP498" s="688"/>
      <c r="AQ498" s="688" t="s">
        <v>37</v>
      </c>
      <c r="AR498" s="688"/>
      <c r="AS498" s="697"/>
      <c r="AT498" s="697"/>
      <c r="AU498" s="697"/>
      <c r="AV498" s="680"/>
      <c r="AW498" s="673">
        <f>U498</f>
        <v>49405140</v>
      </c>
      <c r="AX498" s="673" cm="1">
        <f t="array" ref="AX498">SUM(MID(0&amp;AW498,LARGE(INDEX(ISNUMBER(--MID(AW498,ROW($1:$8),1))*ROW($1:$8),),ROW($1:$8))+1,1)*10^ROW($1:$8)/10)</f>
        <v>49405140</v>
      </c>
      <c r="AY498" s="673" t="str">
        <f>VLOOKUP($AX498,'Item Master Data'!$A:$F,3,FALSE)</f>
        <v>Q.PEAK DUO BLK ML G10+</v>
      </c>
      <c r="AZ498" s="673">
        <f>VLOOKUP($AX498,'Item Master Data'!$A:$F,6,FALSE)</f>
        <v>400</v>
      </c>
      <c r="BA498" s="673">
        <f>X498/BB498</f>
        <v>10</v>
      </c>
      <c r="BB498" s="673">
        <f>VLOOKUP(AX498,'Item Master Data'!$A:$G,7,FALSE)</f>
        <v>32</v>
      </c>
      <c r="BC498" s="673"/>
      <c r="BD498" s="673">
        <f>W498-AZ498</f>
        <v>0</v>
      </c>
    </row>
    <row r="499" spans="1:56">
      <c r="A499" s="757">
        <v>10</v>
      </c>
      <c r="B499" s="722">
        <v>44616</v>
      </c>
      <c r="C499" s="722">
        <v>44616</v>
      </c>
      <c r="D499" s="687" t="s">
        <v>2368</v>
      </c>
      <c r="E499" s="676"/>
      <c r="F499" s="676"/>
      <c r="G499" s="676">
        <v>2022</v>
      </c>
      <c r="H499" s="676">
        <v>3</v>
      </c>
      <c r="I499" s="687">
        <v>127583</v>
      </c>
      <c r="J499" s="677">
        <v>44648</v>
      </c>
      <c r="K499" s="685" t="s">
        <v>2449</v>
      </c>
      <c r="L499" s="676" t="s">
        <v>2424</v>
      </c>
      <c r="M499" s="689">
        <v>44519</v>
      </c>
      <c r="N499" s="689">
        <v>44563</v>
      </c>
      <c r="O499" s="689"/>
      <c r="P499" s="677">
        <v>44617</v>
      </c>
      <c r="Q499" s="677">
        <v>44645</v>
      </c>
      <c r="R499" s="677">
        <v>44648</v>
      </c>
      <c r="S499" s="676" t="s">
        <v>2425</v>
      </c>
      <c r="T499" s="676">
        <v>60</v>
      </c>
      <c r="U499" s="676">
        <v>49405140</v>
      </c>
      <c r="V499" s="676" t="s">
        <v>973</v>
      </c>
      <c r="W499" s="676">
        <v>400</v>
      </c>
      <c r="X499" s="678">
        <v>416</v>
      </c>
      <c r="Y499" s="525">
        <f>W499*X499</f>
        <v>166400</v>
      </c>
      <c r="Z499" s="494">
        <v>0.46500000000000002</v>
      </c>
      <c r="AA499" s="682">
        <f>Y499*Z499</f>
        <v>77376</v>
      </c>
      <c r="AB499" s="682"/>
      <c r="AC499" s="683">
        <v>0</v>
      </c>
      <c r="AD499" s="692"/>
      <c r="AE499" s="497"/>
      <c r="AF499" s="500">
        <f>AA499+AD499+AE499</f>
        <v>77376</v>
      </c>
      <c r="AG499" s="491" t="s">
        <v>47</v>
      </c>
      <c r="AH499" s="676"/>
      <c r="AI499" s="685" t="s">
        <v>2420</v>
      </c>
      <c r="AJ499" s="676" t="s">
        <v>2436</v>
      </c>
      <c r="AK499" s="696" t="s">
        <v>2408</v>
      </c>
      <c r="AL499" s="676">
        <v>80239</v>
      </c>
      <c r="AM499" s="676" t="s">
        <v>52</v>
      </c>
      <c r="AN499" s="676" t="s">
        <v>1076</v>
      </c>
      <c r="AO499" s="491"/>
      <c r="AP499" s="688"/>
      <c r="AQ499" s="688" t="s">
        <v>37</v>
      </c>
      <c r="AR499" s="688"/>
      <c r="AS499" s="697"/>
      <c r="AT499" s="697"/>
      <c r="AU499" s="697"/>
      <c r="AV499" s="680"/>
      <c r="AW499" s="673">
        <f>U499</f>
        <v>49405140</v>
      </c>
      <c r="AX499" s="673" cm="1">
        <f t="array" ref="AX499">SUM(MID(0&amp;AW499,LARGE(INDEX(ISNUMBER(--MID(AW499,ROW($1:$8),1))*ROW($1:$8),),ROW($1:$8))+1,1)*10^ROW($1:$8)/10)</f>
        <v>49405140</v>
      </c>
      <c r="AY499" s="673" t="str">
        <f>VLOOKUP($AX499,'Item Master Data'!$A:$F,3,FALSE)</f>
        <v>Q.PEAK DUO BLK ML G10+</v>
      </c>
      <c r="AZ499" s="673">
        <f>VLOOKUP($AX499,'Item Master Data'!$A:$F,6,FALSE)</f>
        <v>400</v>
      </c>
      <c r="BA499" s="673">
        <f>X499/BB499</f>
        <v>13</v>
      </c>
      <c r="BB499" s="673">
        <f>VLOOKUP(AX499,'Item Master Data'!$A:$G,7,FALSE)</f>
        <v>32</v>
      </c>
      <c r="BC499" s="673"/>
      <c r="BD499" s="673">
        <f>W499-AZ499</f>
        <v>0</v>
      </c>
    </row>
    <row r="500" spans="1:56">
      <c r="A500" s="757">
        <v>10</v>
      </c>
      <c r="B500" s="722">
        <v>44616</v>
      </c>
      <c r="C500" s="722">
        <v>44616</v>
      </c>
      <c r="D500" s="687" t="s">
        <v>2368</v>
      </c>
      <c r="E500" s="676"/>
      <c r="F500" s="676"/>
      <c r="G500" s="676">
        <v>2022</v>
      </c>
      <c r="H500" s="676">
        <v>3</v>
      </c>
      <c r="I500" s="687">
        <v>127252</v>
      </c>
      <c r="J500" s="677">
        <v>44631</v>
      </c>
      <c r="K500" s="685" t="s">
        <v>2450</v>
      </c>
      <c r="L500" s="676" t="s">
        <v>2424</v>
      </c>
      <c r="M500" s="689">
        <v>44519</v>
      </c>
      <c r="N500" s="689">
        <v>44563</v>
      </c>
      <c r="O500" s="689"/>
      <c r="P500" s="677">
        <v>44617</v>
      </c>
      <c r="Q500" s="677">
        <v>44630</v>
      </c>
      <c r="R500" s="677">
        <v>44631</v>
      </c>
      <c r="S500" s="676" t="s">
        <v>2425</v>
      </c>
      <c r="T500" s="676">
        <v>60</v>
      </c>
      <c r="U500" s="676">
        <v>49403140</v>
      </c>
      <c r="V500" s="676" t="s">
        <v>973</v>
      </c>
      <c r="W500" s="676">
        <v>400</v>
      </c>
      <c r="X500" s="678">
        <v>320</v>
      </c>
      <c r="Y500" s="525">
        <f>W500*X500</f>
        <v>128000</v>
      </c>
      <c r="Z500" s="494">
        <v>0.46500000000000002</v>
      </c>
      <c r="AA500" s="682">
        <f>Y500*Z500</f>
        <v>59520</v>
      </c>
      <c r="AB500" s="682"/>
      <c r="AC500" s="683">
        <v>0</v>
      </c>
      <c r="AD500" s="692"/>
      <c r="AE500" s="684">
        <v>4166.3999999999996</v>
      </c>
      <c r="AF500" s="500">
        <f>AA500+AD500+AE500</f>
        <v>63686.400000000001</v>
      </c>
      <c r="AG500" s="491" t="s">
        <v>47</v>
      </c>
      <c r="AH500" s="676"/>
      <c r="AI500" s="685" t="s">
        <v>2420</v>
      </c>
      <c r="AJ500" s="676" t="s">
        <v>2451</v>
      </c>
      <c r="AK500" s="696" t="s">
        <v>2452</v>
      </c>
      <c r="AL500" s="676">
        <v>29673</v>
      </c>
      <c r="AM500" s="676" t="s">
        <v>52</v>
      </c>
      <c r="AN500" s="676" t="s">
        <v>1076</v>
      </c>
      <c r="AO500" s="491"/>
      <c r="AP500" s="688"/>
      <c r="AQ500" s="688" t="s">
        <v>37</v>
      </c>
      <c r="AR500" s="688"/>
      <c r="AS500" s="697"/>
      <c r="AT500" s="697"/>
      <c r="AU500" s="697"/>
      <c r="AV500" s="680"/>
      <c r="AW500" s="673">
        <f>U500</f>
        <v>49403140</v>
      </c>
      <c r="AX500" s="673" cm="1">
        <f t="array" ref="AX500">SUM(MID(0&amp;AW500,LARGE(INDEX(ISNUMBER(--MID(AW500,ROW($1:$8),1))*ROW($1:$8),),ROW($1:$8))+1,1)*10^ROW($1:$8)/10)</f>
        <v>49403140</v>
      </c>
      <c r="AY500" s="673" t="str">
        <f>VLOOKUP($AX500,'Item Master Data'!$A:$F,3,FALSE)</f>
        <v>Q.PEAK DUO BLK ML G10+</v>
      </c>
      <c r="AZ500" s="673">
        <f>VLOOKUP($AX500,'Item Master Data'!$A:$F,6,FALSE)</f>
        <v>400</v>
      </c>
      <c r="BA500" s="673">
        <f>X500/BB500</f>
        <v>10</v>
      </c>
      <c r="BB500" s="673">
        <f>VLOOKUP(AX500,'Item Master Data'!$A:$G,7,FALSE)</f>
        <v>32</v>
      </c>
      <c r="BC500" s="673"/>
      <c r="BD500" s="673">
        <f>W500-AZ500</f>
        <v>0</v>
      </c>
    </row>
    <row r="501" spans="1:56">
      <c r="A501" s="757"/>
      <c r="B501" s="722">
        <v>44616</v>
      </c>
      <c r="C501" s="722">
        <v>44616</v>
      </c>
      <c r="D501" s="687" t="s">
        <v>2368</v>
      </c>
      <c r="E501" s="676"/>
      <c r="F501" s="676"/>
      <c r="G501" s="676">
        <v>2022</v>
      </c>
      <c r="H501" s="676">
        <v>3</v>
      </c>
      <c r="I501" s="687">
        <v>127688</v>
      </c>
      <c r="J501" s="677">
        <v>44651</v>
      </c>
      <c r="K501" s="685" t="s">
        <v>2450</v>
      </c>
      <c r="L501" s="676" t="s">
        <v>2424</v>
      </c>
      <c r="M501" s="689">
        <v>44519</v>
      </c>
      <c r="N501" s="689">
        <v>44563</v>
      </c>
      <c r="O501" s="689"/>
      <c r="P501" s="677">
        <v>44617</v>
      </c>
      <c r="Q501" s="677">
        <v>44650</v>
      </c>
      <c r="R501" s="677">
        <v>44650</v>
      </c>
      <c r="S501" s="676" t="s">
        <v>2425</v>
      </c>
      <c r="T501" s="676">
        <v>60</v>
      </c>
      <c r="U501" s="676">
        <v>49405140</v>
      </c>
      <c r="V501" s="676" t="s">
        <v>973</v>
      </c>
      <c r="W501" s="676">
        <v>400</v>
      </c>
      <c r="X501" s="678">
        <v>320</v>
      </c>
      <c r="Y501" s="525">
        <f>W501*X501</f>
        <v>128000</v>
      </c>
      <c r="Z501" s="494">
        <v>0.46500000000000002</v>
      </c>
      <c r="AA501" s="682">
        <f>Y501*Z501</f>
        <v>59520</v>
      </c>
      <c r="AB501" s="682"/>
      <c r="AC501" s="683">
        <v>0</v>
      </c>
      <c r="AD501" s="692"/>
      <c r="AE501" s="684">
        <v>4166.3999999999996</v>
      </c>
      <c r="AF501" s="500">
        <f>AA501+AD501+AE501</f>
        <v>63686.400000000001</v>
      </c>
      <c r="AG501" s="491" t="s">
        <v>47</v>
      </c>
      <c r="AH501" s="676"/>
      <c r="AI501" s="685" t="s">
        <v>2420</v>
      </c>
      <c r="AJ501" s="676" t="s">
        <v>2451</v>
      </c>
      <c r="AK501" s="696" t="s">
        <v>2452</v>
      </c>
      <c r="AL501" s="676">
        <v>29673</v>
      </c>
      <c r="AM501" s="676" t="s">
        <v>52</v>
      </c>
      <c r="AN501" s="676" t="s">
        <v>1076</v>
      </c>
      <c r="AO501" s="491"/>
      <c r="AP501" s="688"/>
      <c r="AQ501" s="688" t="s">
        <v>37</v>
      </c>
      <c r="AR501" s="688"/>
      <c r="AS501" s="697"/>
      <c r="AT501" s="697"/>
      <c r="AU501" s="697"/>
      <c r="AV501" s="680"/>
      <c r="AW501" s="673">
        <f>U501</f>
        <v>49405140</v>
      </c>
      <c r="AX501" s="673" cm="1">
        <f t="array" ref="AX501">SUM(MID(0&amp;AW501,LARGE(INDEX(ISNUMBER(--MID(AW501,ROW($1:$8),1))*ROW($1:$8),),ROW($1:$8))+1,1)*10^ROW($1:$8)/10)</f>
        <v>49405140</v>
      </c>
      <c r="AY501" s="673" t="str">
        <f>VLOOKUP($AX501,'Item Master Data'!$A:$F,3,FALSE)</f>
        <v>Q.PEAK DUO BLK ML G10+</v>
      </c>
      <c r="AZ501" s="673">
        <f>VLOOKUP($AX501,'Item Master Data'!$A:$F,6,FALSE)</f>
        <v>400</v>
      </c>
      <c r="BA501" s="673">
        <f>X501/BB501</f>
        <v>10</v>
      </c>
      <c r="BB501" s="673">
        <f>VLOOKUP(AX501,'Item Master Data'!$A:$G,7,FALSE)</f>
        <v>32</v>
      </c>
      <c r="BC501" s="673"/>
      <c r="BD501" s="673">
        <f>W501-AZ501</f>
        <v>0</v>
      </c>
    </row>
    <row r="502" spans="1:56">
      <c r="A502" s="757"/>
      <c r="B502" s="722">
        <v>44616</v>
      </c>
      <c r="C502" s="722">
        <v>44616</v>
      </c>
      <c r="D502" s="687" t="s">
        <v>2368</v>
      </c>
      <c r="E502" s="676"/>
      <c r="F502" s="676"/>
      <c r="G502" s="676">
        <v>2022</v>
      </c>
      <c r="H502" s="676">
        <v>3</v>
      </c>
      <c r="I502" s="687">
        <v>127695</v>
      </c>
      <c r="J502" s="677">
        <v>44645</v>
      </c>
      <c r="K502" s="685" t="s">
        <v>2453</v>
      </c>
      <c r="L502" s="676" t="s">
        <v>2424</v>
      </c>
      <c r="M502" s="689">
        <v>44519</v>
      </c>
      <c r="N502" s="689">
        <v>44563</v>
      </c>
      <c r="O502" s="689"/>
      <c r="P502" s="677">
        <v>44617</v>
      </c>
      <c r="Q502" s="677">
        <v>44644</v>
      </c>
      <c r="R502" s="677">
        <v>44648</v>
      </c>
      <c r="S502" s="676" t="s">
        <v>2425</v>
      </c>
      <c r="T502" s="676">
        <v>60</v>
      </c>
      <c r="U502" s="676">
        <v>49405140</v>
      </c>
      <c r="V502" s="676" t="s">
        <v>973</v>
      </c>
      <c r="W502" s="676">
        <v>400</v>
      </c>
      <c r="X502" s="678">
        <v>320</v>
      </c>
      <c r="Y502" s="525">
        <f>W502*X502</f>
        <v>128000</v>
      </c>
      <c r="Z502" s="494">
        <v>0.46500000000000002</v>
      </c>
      <c r="AA502" s="682">
        <f>Y502*Z502</f>
        <v>59520</v>
      </c>
      <c r="AB502" s="682"/>
      <c r="AC502" s="683">
        <v>0</v>
      </c>
      <c r="AD502" s="692"/>
      <c r="AE502" s="684">
        <v>5208</v>
      </c>
      <c r="AF502" s="500">
        <f>AA502+AD502+AE502</f>
        <v>64728</v>
      </c>
      <c r="AG502" s="491" t="s">
        <v>47</v>
      </c>
      <c r="AH502" s="676"/>
      <c r="AI502" s="685" t="s">
        <v>2420</v>
      </c>
      <c r="AJ502" s="676" t="s">
        <v>1125</v>
      </c>
      <c r="AK502" s="696" t="s">
        <v>1121</v>
      </c>
      <c r="AL502" s="676">
        <v>60436</v>
      </c>
      <c r="AM502" s="676" t="s">
        <v>52</v>
      </c>
      <c r="AN502" s="676" t="s">
        <v>1110</v>
      </c>
      <c r="AO502" s="491"/>
      <c r="AP502" s="688"/>
      <c r="AQ502" s="688" t="s">
        <v>37</v>
      </c>
      <c r="AR502" s="688"/>
      <c r="AS502" s="697"/>
      <c r="AT502" s="697"/>
      <c r="AU502" s="697"/>
      <c r="AV502" s="680"/>
      <c r="AW502" s="673">
        <f>U502</f>
        <v>49405140</v>
      </c>
      <c r="AX502" s="673" cm="1">
        <f t="array" ref="AX502">SUM(MID(0&amp;AW502,LARGE(INDEX(ISNUMBER(--MID(AW502,ROW($1:$8),1))*ROW($1:$8),),ROW($1:$8))+1,1)*10^ROW($1:$8)/10)</f>
        <v>49405140</v>
      </c>
      <c r="AY502" s="673" t="str">
        <f>VLOOKUP($AX502,'Item Master Data'!$A:$F,3,FALSE)</f>
        <v>Q.PEAK DUO BLK ML G10+</v>
      </c>
      <c r="AZ502" s="673">
        <f>VLOOKUP($AX502,'Item Master Data'!$A:$F,6,FALSE)</f>
        <v>400</v>
      </c>
      <c r="BA502" s="673">
        <f>X502/BB502</f>
        <v>10</v>
      </c>
      <c r="BB502" s="673">
        <f>VLOOKUP(AX502,'Item Master Data'!$A:$G,7,FALSE)</f>
        <v>32</v>
      </c>
      <c r="BC502" s="673"/>
      <c r="BD502" s="673">
        <f>W502-AZ502</f>
        <v>0</v>
      </c>
    </row>
    <row r="503" spans="1:56">
      <c r="A503" s="757">
        <v>10</v>
      </c>
      <c r="B503" s="722">
        <v>44616</v>
      </c>
      <c r="C503" s="722">
        <v>44616</v>
      </c>
      <c r="D503" s="687" t="s">
        <v>2368</v>
      </c>
      <c r="E503" s="676"/>
      <c r="F503" s="676"/>
      <c r="G503" s="676">
        <v>2022</v>
      </c>
      <c r="H503" s="676">
        <v>3</v>
      </c>
      <c r="I503" s="687">
        <v>127249</v>
      </c>
      <c r="J503" s="677">
        <v>44631</v>
      </c>
      <c r="K503" s="685" t="s">
        <v>2454</v>
      </c>
      <c r="L503" s="676" t="s">
        <v>2424</v>
      </c>
      <c r="M503" s="689">
        <v>44519</v>
      </c>
      <c r="N503" s="689">
        <v>44563</v>
      </c>
      <c r="O503" s="689"/>
      <c r="P503" s="677">
        <v>44617</v>
      </c>
      <c r="Q503" s="677">
        <v>44630</v>
      </c>
      <c r="R503" s="677">
        <v>44631</v>
      </c>
      <c r="S503" s="676" t="s">
        <v>2425</v>
      </c>
      <c r="T503" s="676">
        <v>60</v>
      </c>
      <c r="U503" s="676">
        <v>49403140</v>
      </c>
      <c r="V503" s="676" t="s">
        <v>973</v>
      </c>
      <c r="W503" s="676">
        <v>400</v>
      </c>
      <c r="X503" s="678">
        <v>320</v>
      </c>
      <c r="Y503" s="525">
        <f>W503*X503</f>
        <v>128000</v>
      </c>
      <c r="Z503" s="494">
        <v>0.46500000000000002</v>
      </c>
      <c r="AA503" s="682">
        <f>Y503*Z503</f>
        <v>59520</v>
      </c>
      <c r="AB503" s="682"/>
      <c r="AC503" s="683">
        <v>0</v>
      </c>
      <c r="AD503" s="692"/>
      <c r="AE503" s="684"/>
      <c r="AF503" s="500">
        <f>AA503+AD503+AE503</f>
        <v>59520</v>
      </c>
      <c r="AG503" s="491" t="s">
        <v>47</v>
      </c>
      <c r="AH503" s="676"/>
      <c r="AI503" s="685" t="s">
        <v>2420</v>
      </c>
      <c r="AJ503" s="676" t="s">
        <v>1087</v>
      </c>
      <c r="AK503" s="696" t="s">
        <v>1088</v>
      </c>
      <c r="AL503" s="676">
        <v>32205</v>
      </c>
      <c r="AM503" s="676" t="s">
        <v>52</v>
      </c>
      <c r="AN503" s="676" t="s">
        <v>1076</v>
      </c>
      <c r="AO503" s="491"/>
      <c r="AP503" s="688"/>
      <c r="AQ503" s="688" t="s">
        <v>37</v>
      </c>
      <c r="AR503" s="688"/>
      <c r="AS503" s="697"/>
      <c r="AT503" s="697"/>
      <c r="AU503" s="697"/>
      <c r="AV503" s="680"/>
      <c r="AW503" s="673">
        <f>U503</f>
        <v>49403140</v>
      </c>
      <c r="AX503" s="673" cm="1">
        <f t="array" ref="AX503">SUM(MID(0&amp;AW503,LARGE(INDEX(ISNUMBER(--MID(AW503,ROW($1:$8),1))*ROW($1:$8),),ROW($1:$8))+1,1)*10^ROW($1:$8)/10)</f>
        <v>49403140</v>
      </c>
      <c r="AY503" s="673" t="str">
        <f>VLOOKUP($AX503,'Item Master Data'!$A:$F,3,FALSE)</f>
        <v>Q.PEAK DUO BLK ML G10+</v>
      </c>
      <c r="AZ503" s="673">
        <f>VLOOKUP($AX503,'Item Master Data'!$A:$F,6,FALSE)</f>
        <v>400</v>
      </c>
      <c r="BA503" s="673">
        <f>X503/BB503</f>
        <v>10</v>
      </c>
      <c r="BB503" s="673">
        <f>VLOOKUP(AX503,'Item Master Data'!$A:$G,7,FALSE)</f>
        <v>32</v>
      </c>
      <c r="BC503" s="673"/>
      <c r="BD503" s="673">
        <f>W503-AZ503</f>
        <v>0</v>
      </c>
    </row>
    <row r="504" spans="1:56">
      <c r="A504" s="757">
        <v>10</v>
      </c>
      <c r="B504" s="722">
        <v>44616</v>
      </c>
      <c r="C504" s="722">
        <v>44616</v>
      </c>
      <c r="D504" s="687" t="s">
        <v>2368</v>
      </c>
      <c r="E504" s="676"/>
      <c r="F504" s="676"/>
      <c r="G504" s="676">
        <v>2022</v>
      </c>
      <c r="H504" s="676">
        <v>3</v>
      </c>
      <c r="I504" s="687">
        <v>127562</v>
      </c>
      <c r="J504" s="677">
        <v>44645</v>
      </c>
      <c r="K504" s="685" t="s">
        <v>2455</v>
      </c>
      <c r="L504" s="676" t="s">
        <v>2424</v>
      </c>
      <c r="M504" s="689">
        <v>44519</v>
      </c>
      <c r="N504" s="689">
        <v>44563</v>
      </c>
      <c r="O504" s="689"/>
      <c r="P504" s="677">
        <v>44617</v>
      </c>
      <c r="Q504" s="677">
        <v>44643</v>
      </c>
      <c r="R504" s="677">
        <v>44645</v>
      </c>
      <c r="S504" s="676" t="s">
        <v>2425</v>
      </c>
      <c r="T504" s="676">
        <v>60</v>
      </c>
      <c r="U504" s="676">
        <v>49405140</v>
      </c>
      <c r="V504" s="676" t="s">
        <v>973</v>
      </c>
      <c r="W504" s="676">
        <v>400</v>
      </c>
      <c r="X504" s="678">
        <v>320</v>
      </c>
      <c r="Y504" s="525">
        <f>W504*X504</f>
        <v>128000</v>
      </c>
      <c r="Z504" s="494">
        <v>0.46500000000000002</v>
      </c>
      <c r="AA504" s="682">
        <f>Y504*Z504</f>
        <v>59520</v>
      </c>
      <c r="AB504" s="682"/>
      <c r="AC504" s="683">
        <v>0</v>
      </c>
      <c r="AD504" s="692"/>
      <c r="AE504" s="684"/>
      <c r="AF504" s="500">
        <f>AA504+AD504+AE504</f>
        <v>59520</v>
      </c>
      <c r="AG504" s="491" t="s">
        <v>47</v>
      </c>
      <c r="AH504" s="676"/>
      <c r="AI504" s="685" t="s">
        <v>2420</v>
      </c>
      <c r="AJ504" s="676" t="s">
        <v>2456</v>
      </c>
      <c r="AK504" s="696" t="s">
        <v>2457</v>
      </c>
      <c r="AL504" s="676">
        <v>66214</v>
      </c>
      <c r="AM504" s="676" t="s">
        <v>52</v>
      </c>
      <c r="AN504" s="676" t="s">
        <v>1076</v>
      </c>
      <c r="AO504" s="491"/>
      <c r="AP504" s="688"/>
      <c r="AQ504" s="688" t="s">
        <v>37</v>
      </c>
      <c r="AR504" s="688"/>
      <c r="AS504" s="697"/>
      <c r="AT504" s="697"/>
      <c r="AU504" s="697"/>
      <c r="AV504" s="680"/>
      <c r="AW504" s="673">
        <f>U504</f>
        <v>49405140</v>
      </c>
      <c r="AX504" s="673" cm="1">
        <f t="array" ref="AX504">SUM(MID(0&amp;AW504,LARGE(INDEX(ISNUMBER(--MID(AW504,ROW($1:$8),1))*ROW($1:$8),),ROW($1:$8))+1,1)*10^ROW($1:$8)/10)</f>
        <v>49405140</v>
      </c>
      <c r="AY504" s="673" t="str">
        <f>VLOOKUP($AX504,'Item Master Data'!$A:$F,3,FALSE)</f>
        <v>Q.PEAK DUO BLK ML G10+</v>
      </c>
      <c r="AZ504" s="673">
        <f>VLOOKUP($AX504,'Item Master Data'!$A:$F,6,FALSE)</f>
        <v>400</v>
      </c>
      <c r="BA504" s="673">
        <f>X504/BB504</f>
        <v>10</v>
      </c>
      <c r="BB504" s="673">
        <f>VLOOKUP(AX504,'Item Master Data'!$A:$G,7,FALSE)</f>
        <v>32</v>
      </c>
      <c r="BC504" s="673"/>
      <c r="BD504" s="673">
        <f>W504-AZ504</f>
        <v>0</v>
      </c>
    </row>
    <row r="505" spans="1:56">
      <c r="A505" s="757">
        <v>10</v>
      </c>
      <c r="B505" s="722">
        <v>44616</v>
      </c>
      <c r="C505" s="722">
        <v>44616</v>
      </c>
      <c r="D505" s="687" t="s">
        <v>2368</v>
      </c>
      <c r="E505" s="676" t="s">
        <v>2458</v>
      </c>
      <c r="F505" s="676"/>
      <c r="G505" s="676">
        <v>2022</v>
      </c>
      <c r="H505" s="676">
        <v>3</v>
      </c>
      <c r="I505" s="570">
        <v>127793</v>
      </c>
      <c r="J505" s="750">
        <v>44648</v>
      </c>
      <c r="K505" s="733" t="s">
        <v>2459</v>
      </c>
      <c r="L505" s="734" t="s">
        <v>2424</v>
      </c>
      <c r="M505" s="689">
        <v>44519</v>
      </c>
      <c r="N505" s="689">
        <v>44563</v>
      </c>
      <c r="O505" s="689"/>
      <c r="P505" s="677">
        <v>44617</v>
      </c>
      <c r="Q505" s="677">
        <v>44644</v>
      </c>
      <c r="R505" s="677">
        <v>44648</v>
      </c>
      <c r="S505" s="676" t="s">
        <v>2425</v>
      </c>
      <c r="T505" s="676">
        <v>60</v>
      </c>
      <c r="U505" s="676">
        <v>49405140</v>
      </c>
      <c r="V505" s="676" t="s">
        <v>973</v>
      </c>
      <c r="W505" s="676">
        <v>400</v>
      </c>
      <c r="X505" s="678">
        <v>832</v>
      </c>
      <c r="Y505" s="525">
        <f>W505*X505</f>
        <v>332800</v>
      </c>
      <c r="Z505" s="494">
        <v>0.46500000000000002</v>
      </c>
      <c r="AA505" s="682">
        <f>Y505*Z505</f>
        <v>154752</v>
      </c>
      <c r="AB505" s="682"/>
      <c r="AC505" s="683">
        <v>0</v>
      </c>
      <c r="AD505" s="692"/>
      <c r="AE505" s="684"/>
      <c r="AF505" s="500">
        <f>AA505+AD505+AE505</f>
        <v>154752</v>
      </c>
      <c r="AG505" s="491" t="s">
        <v>47</v>
      </c>
      <c r="AH505" s="676"/>
      <c r="AI505" s="685" t="s">
        <v>2420</v>
      </c>
      <c r="AJ505" s="676" t="s">
        <v>1137</v>
      </c>
      <c r="AK505" s="696" t="s">
        <v>1138</v>
      </c>
      <c r="AL505" s="676">
        <v>85210</v>
      </c>
      <c r="AM505" s="676" t="s">
        <v>52</v>
      </c>
      <c r="AN505" s="676" t="s">
        <v>1110</v>
      </c>
      <c r="AO505" s="491"/>
      <c r="AP505" s="688"/>
      <c r="AQ505" s="688" t="s">
        <v>37</v>
      </c>
      <c r="AR505" s="688"/>
      <c r="AS505" s="697"/>
      <c r="AT505" s="697"/>
      <c r="AU505" s="697"/>
      <c r="AV505" s="680"/>
      <c r="AW505" s="673">
        <f>U505</f>
        <v>49405140</v>
      </c>
      <c r="AX505" s="673" cm="1">
        <f t="array" ref="AX505">SUM(MID(0&amp;AW505,LARGE(INDEX(ISNUMBER(--MID(AW505,ROW($1:$8),1))*ROW($1:$8),),ROW($1:$8))+1,1)*10^ROW($1:$8)/10)</f>
        <v>49405140</v>
      </c>
      <c r="AY505" s="673" t="str">
        <f>VLOOKUP($AX505,'Item Master Data'!$A:$F,3,FALSE)</f>
        <v>Q.PEAK DUO BLK ML G10+</v>
      </c>
      <c r="AZ505" s="673">
        <f>VLOOKUP($AX505,'Item Master Data'!$A:$F,6,FALSE)</f>
        <v>400</v>
      </c>
      <c r="BA505" s="673">
        <f>X505/BB505</f>
        <v>26</v>
      </c>
      <c r="BB505" s="673">
        <f>VLOOKUP(AX505,'Item Master Data'!$A:$G,7,FALSE)</f>
        <v>32</v>
      </c>
      <c r="BC505" s="673"/>
      <c r="BD505" s="673">
        <f>W505-AZ505</f>
        <v>0</v>
      </c>
    </row>
    <row r="506" spans="1:56">
      <c r="A506" s="757">
        <v>10</v>
      </c>
      <c r="B506" s="722">
        <v>44616</v>
      </c>
      <c r="C506" s="722">
        <v>44616</v>
      </c>
      <c r="D506" s="687" t="s">
        <v>2368</v>
      </c>
      <c r="E506" s="676" t="s">
        <v>2460</v>
      </c>
      <c r="F506" s="491"/>
      <c r="G506" s="676">
        <v>2022</v>
      </c>
      <c r="H506" s="676">
        <v>3</v>
      </c>
      <c r="I506" s="570">
        <v>127793</v>
      </c>
      <c r="J506" s="750">
        <v>44648</v>
      </c>
      <c r="K506" s="733" t="s">
        <v>2459</v>
      </c>
      <c r="L506" s="734" t="s">
        <v>2424</v>
      </c>
      <c r="M506" s="689">
        <v>44519</v>
      </c>
      <c r="N506" s="689">
        <v>44563</v>
      </c>
      <c r="O506" s="689"/>
      <c r="P506" s="677">
        <v>44617</v>
      </c>
      <c r="Q506" s="677">
        <v>44644</v>
      </c>
      <c r="R506" s="677">
        <v>44648</v>
      </c>
      <c r="S506" s="676" t="s">
        <v>2425</v>
      </c>
      <c r="T506" s="676">
        <v>60</v>
      </c>
      <c r="U506" s="676">
        <v>49403540</v>
      </c>
      <c r="V506" s="676" t="s">
        <v>973</v>
      </c>
      <c r="W506" s="676">
        <v>400</v>
      </c>
      <c r="X506" s="678">
        <v>800</v>
      </c>
      <c r="Y506" s="525">
        <f>W506*X506</f>
        <v>320000</v>
      </c>
      <c r="Z506" s="494">
        <v>0.46500000000000002</v>
      </c>
      <c r="AA506" s="682">
        <f>Y506*Z506</f>
        <v>148800</v>
      </c>
      <c r="AB506" s="682"/>
      <c r="AC506" s="496">
        <v>0</v>
      </c>
      <c r="AD506" s="692"/>
      <c r="AE506" s="497"/>
      <c r="AF506" s="500">
        <f>AA506+AD506+AE506</f>
        <v>148800</v>
      </c>
      <c r="AG506" s="491" t="s">
        <v>47</v>
      </c>
      <c r="AH506" s="676"/>
      <c r="AI506" s="685" t="s">
        <v>2420</v>
      </c>
      <c r="AJ506" s="676" t="s">
        <v>1137</v>
      </c>
      <c r="AK506" s="696" t="s">
        <v>1138</v>
      </c>
      <c r="AL506" s="676">
        <v>85210</v>
      </c>
      <c r="AM506" s="676" t="s">
        <v>52</v>
      </c>
      <c r="AN506" s="676" t="s">
        <v>1110</v>
      </c>
      <c r="AO506" s="491"/>
      <c r="AP506" s="688"/>
      <c r="AQ506" s="688" t="s">
        <v>37</v>
      </c>
      <c r="AR506" s="688"/>
      <c r="AS506" s="697"/>
      <c r="AT506" s="697"/>
      <c r="AU506" s="697"/>
      <c r="AV506" s="680"/>
      <c r="AW506" s="673">
        <f>U506</f>
        <v>49403540</v>
      </c>
      <c r="AX506" s="673" cm="1">
        <f t="array" ref="AX506">SUM(MID(0&amp;AW506,LARGE(INDEX(ISNUMBER(--MID(AW506,ROW($1:$8),1))*ROW($1:$8),),ROW($1:$8))+1,1)*10^ROW($1:$8)/10)</f>
        <v>49403540</v>
      </c>
      <c r="AY506" s="673" t="str">
        <f>VLOOKUP($AX506,'Item Master Data'!$A:$F,3,FALSE)</f>
        <v>Q.PEAK DUO BLK ML G10+</v>
      </c>
      <c r="AZ506" s="673">
        <f>VLOOKUP($AX506,'Item Master Data'!$A:$F,6,FALSE)</f>
        <v>400</v>
      </c>
      <c r="BA506" s="673">
        <f>X506/BB506</f>
        <v>25</v>
      </c>
      <c r="BB506" s="673">
        <f>VLOOKUP(AX506,'Item Master Data'!$A:$G,7,FALSE)</f>
        <v>32</v>
      </c>
      <c r="BC506" s="673"/>
      <c r="BD506" s="673">
        <f>W506-AZ506</f>
        <v>0</v>
      </c>
    </row>
    <row r="507" spans="1:56">
      <c r="A507" s="757">
        <v>10</v>
      </c>
      <c r="B507" s="722">
        <v>44616</v>
      </c>
      <c r="C507" s="722">
        <v>44616</v>
      </c>
      <c r="D507" s="687" t="s">
        <v>2368</v>
      </c>
      <c r="E507" s="676"/>
      <c r="F507" s="491"/>
      <c r="G507" s="676">
        <v>2022</v>
      </c>
      <c r="H507" s="676">
        <v>3</v>
      </c>
      <c r="I507" s="687">
        <v>127278</v>
      </c>
      <c r="J507" s="677">
        <v>44635</v>
      </c>
      <c r="K507" s="685" t="s">
        <v>2459</v>
      </c>
      <c r="L507" s="676" t="s">
        <v>2424</v>
      </c>
      <c r="M507" s="689">
        <v>44519</v>
      </c>
      <c r="N507" s="689">
        <v>44563</v>
      </c>
      <c r="O507" s="689"/>
      <c r="P507" s="677">
        <v>44617</v>
      </c>
      <c r="Q507" s="677">
        <v>44630</v>
      </c>
      <c r="R507" s="677">
        <v>44635</v>
      </c>
      <c r="S507" s="676" t="s">
        <v>2425</v>
      </c>
      <c r="T507" s="676">
        <v>60</v>
      </c>
      <c r="U507" s="676">
        <v>49403140</v>
      </c>
      <c r="V507" s="676" t="s">
        <v>973</v>
      </c>
      <c r="W507" s="676">
        <v>400</v>
      </c>
      <c r="X507" s="678">
        <v>1536</v>
      </c>
      <c r="Y507" s="525">
        <f>W507*X507</f>
        <v>614400</v>
      </c>
      <c r="Z507" s="494">
        <v>0.46500000000000002</v>
      </c>
      <c r="AA507" s="682">
        <f>Y507*Z507</f>
        <v>285696</v>
      </c>
      <c r="AB507" s="682"/>
      <c r="AC507" s="496">
        <v>0</v>
      </c>
      <c r="AD507" s="692"/>
      <c r="AE507" s="497"/>
      <c r="AF507" s="500">
        <f>AA507+AD507+AE507</f>
        <v>285696</v>
      </c>
      <c r="AG507" s="491" t="s">
        <v>47</v>
      </c>
      <c r="AH507" s="676"/>
      <c r="AI507" s="685" t="s">
        <v>2420</v>
      </c>
      <c r="AJ507" s="676" t="s">
        <v>1137</v>
      </c>
      <c r="AK507" s="696" t="s">
        <v>1138</v>
      </c>
      <c r="AL507" s="676">
        <v>85210</v>
      </c>
      <c r="AM507" s="676" t="s">
        <v>52</v>
      </c>
      <c r="AN507" s="676" t="s">
        <v>1076</v>
      </c>
      <c r="AO507" s="491"/>
      <c r="AP507" s="688"/>
      <c r="AQ507" s="688" t="s">
        <v>37</v>
      </c>
      <c r="AR507" s="688"/>
      <c r="AS507" s="697"/>
      <c r="AT507" s="697"/>
      <c r="AU507" s="697"/>
      <c r="AV507" s="680"/>
      <c r="AW507" s="673">
        <f>U507</f>
        <v>49403140</v>
      </c>
      <c r="AX507" s="673" cm="1">
        <f t="array" ref="AX507">SUM(MID(0&amp;AW507,LARGE(INDEX(ISNUMBER(--MID(AW507,ROW($1:$8),1))*ROW($1:$8),),ROW($1:$8))+1,1)*10^ROW($1:$8)/10)</f>
        <v>49403140</v>
      </c>
      <c r="AY507" s="673" t="str">
        <f>VLOOKUP($AX507,'Item Master Data'!$A:$F,3,FALSE)</f>
        <v>Q.PEAK DUO BLK ML G10+</v>
      </c>
      <c r="AZ507" s="673">
        <f>VLOOKUP($AX507,'Item Master Data'!$A:$F,6,FALSE)</f>
        <v>400</v>
      </c>
      <c r="BA507" s="673">
        <f>X507/BB507</f>
        <v>48</v>
      </c>
      <c r="BB507" s="673">
        <f>VLOOKUP(AX507,'Item Master Data'!$A:$G,7,FALSE)</f>
        <v>32</v>
      </c>
      <c r="BC507" s="673"/>
      <c r="BD507" s="673">
        <f>W507-AZ507</f>
        <v>0</v>
      </c>
    </row>
    <row r="508" spans="1:56">
      <c r="A508" s="757">
        <v>10</v>
      </c>
      <c r="B508" s="722">
        <v>44616</v>
      </c>
      <c r="C508" s="722">
        <v>44616</v>
      </c>
      <c r="D508" s="687" t="s">
        <v>2368</v>
      </c>
      <c r="E508" s="676"/>
      <c r="F508" s="491"/>
      <c r="G508" s="676">
        <v>2022</v>
      </c>
      <c r="H508" s="676">
        <v>3</v>
      </c>
      <c r="I508" s="687">
        <v>127438</v>
      </c>
      <c r="J508" s="677">
        <v>44635</v>
      </c>
      <c r="K508" s="685" t="s">
        <v>2459</v>
      </c>
      <c r="L508" s="676" t="s">
        <v>2424</v>
      </c>
      <c r="M508" s="689">
        <v>44519</v>
      </c>
      <c r="N508" s="689">
        <v>44563</v>
      </c>
      <c r="O508" s="689"/>
      <c r="P508" s="677">
        <v>44617</v>
      </c>
      <c r="Q508" s="677">
        <v>44634</v>
      </c>
      <c r="R508" s="677">
        <v>44635</v>
      </c>
      <c r="S508" s="676" t="s">
        <v>2425</v>
      </c>
      <c r="T508" s="676">
        <v>60</v>
      </c>
      <c r="U508" s="676">
        <v>49403140</v>
      </c>
      <c r="V508" s="676" t="s">
        <v>973</v>
      </c>
      <c r="W508" s="676">
        <v>400</v>
      </c>
      <c r="X508" s="678">
        <v>384</v>
      </c>
      <c r="Y508" s="525">
        <f>W508*X508</f>
        <v>153600</v>
      </c>
      <c r="Z508" s="494">
        <v>0.46500000000000002</v>
      </c>
      <c r="AA508" s="682">
        <f>Y508*Z508</f>
        <v>71424</v>
      </c>
      <c r="AB508" s="682"/>
      <c r="AC508" s="496">
        <v>0</v>
      </c>
      <c r="AD508" s="692"/>
      <c r="AE508" s="497">
        <v>4285.4399999999996</v>
      </c>
      <c r="AF508" s="500">
        <f>AA508+AD508+AE508</f>
        <v>75709.440000000002</v>
      </c>
      <c r="AG508" s="491" t="s">
        <v>47</v>
      </c>
      <c r="AH508" s="676"/>
      <c r="AI508" s="685" t="s">
        <v>2420</v>
      </c>
      <c r="AJ508" s="676" t="s">
        <v>2434</v>
      </c>
      <c r="AK508" s="696" t="s">
        <v>1388</v>
      </c>
      <c r="AL508" s="676">
        <v>23502</v>
      </c>
      <c r="AM508" s="676" t="s">
        <v>52</v>
      </c>
      <c r="AN508" s="676" t="s">
        <v>1076</v>
      </c>
      <c r="AO508" s="491"/>
      <c r="AP508" s="688"/>
      <c r="AQ508" s="688" t="s">
        <v>37</v>
      </c>
      <c r="AR508" s="688"/>
      <c r="AS508" s="697"/>
      <c r="AT508" s="697"/>
      <c r="AU508" s="697"/>
      <c r="AV508" s="680"/>
      <c r="AW508" s="673">
        <f>U508</f>
        <v>49403140</v>
      </c>
      <c r="AX508" s="673" cm="1">
        <f t="array" ref="AX508">SUM(MID(0&amp;AW508,LARGE(INDEX(ISNUMBER(--MID(AW508,ROW($1:$8),1))*ROW($1:$8),),ROW($1:$8))+1,1)*10^ROW($1:$8)/10)</f>
        <v>49403140</v>
      </c>
      <c r="AY508" s="673" t="str">
        <f>VLOOKUP($AX508,'Item Master Data'!$A:$F,3,FALSE)</f>
        <v>Q.PEAK DUO BLK ML G10+</v>
      </c>
      <c r="AZ508" s="673">
        <f>VLOOKUP($AX508,'Item Master Data'!$A:$F,6,FALSE)</f>
        <v>400</v>
      </c>
      <c r="BA508" s="673">
        <f>X508/BB508</f>
        <v>12</v>
      </c>
      <c r="BB508" s="673">
        <f>VLOOKUP(AX508,'Item Master Data'!$A:$G,7,FALSE)</f>
        <v>32</v>
      </c>
      <c r="BC508" s="673"/>
      <c r="BD508" s="673">
        <f>W508-AZ508</f>
        <v>0</v>
      </c>
    </row>
    <row r="509" spans="1:56">
      <c r="A509" s="757">
        <v>10</v>
      </c>
      <c r="B509" s="722">
        <v>44616</v>
      </c>
      <c r="C509" s="722">
        <v>44616</v>
      </c>
      <c r="D509" s="687" t="s">
        <v>2368</v>
      </c>
      <c r="E509" s="676"/>
      <c r="F509" s="676"/>
      <c r="G509" s="676">
        <v>2022</v>
      </c>
      <c r="H509" s="676">
        <v>3</v>
      </c>
      <c r="I509" s="687">
        <v>127462</v>
      </c>
      <c r="J509" s="677">
        <v>44636</v>
      </c>
      <c r="K509" s="685" t="s">
        <v>2459</v>
      </c>
      <c r="L509" s="676" t="s">
        <v>2424</v>
      </c>
      <c r="M509" s="689">
        <v>44519</v>
      </c>
      <c r="N509" s="689">
        <v>44563</v>
      </c>
      <c r="O509" s="689"/>
      <c r="P509" s="677">
        <v>44617</v>
      </c>
      <c r="Q509" s="677">
        <v>44635</v>
      </c>
      <c r="R509" s="677">
        <v>44636</v>
      </c>
      <c r="S509" s="676" t="s">
        <v>2425</v>
      </c>
      <c r="T509" s="676">
        <v>60</v>
      </c>
      <c r="U509" s="676">
        <v>49403140</v>
      </c>
      <c r="V509" s="676" t="s">
        <v>973</v>
      </c>
      <c r="W509" s="676">
        <v>400</v>
      </c>
      <c r="X509" s="678">
        <v>384</v>
      </c>
      <c r="Y509" s="525">
        <f>W509*X509</f>
        <v>153600</v>
      </c>
      <c r="Z509" s="494">
        <v>0.46500000000000002</v>
      </c>
      <c r="AA509" s="682">
        <f>Y509*Z509</f>
        <v>71424</v>
      </c>
      <c r="AB509" s="682"/>
      <c r="AC509" s="496">
        <v>0</v>
      </c>
      <c r="AD509" s="692"/>
      <c r="AE509" s="497"/>
      <c r="AF509" s="500">
        <f>AA509+AD509+AE509</f>
        <v>71424</v>
      </c>
      <c r="AG509" s="491" t="s">
        <v>47</v>
      </c>
      <c r="AH509" s="676"/>
      <c r="AI509" s="685" t="s">
        <v>2420</v>
      </c>
      <c r="AJ509" s="676" t="s">
        <v>2438</v>
      </c>
      <c r="AK509" s="696" t="s">
        <v>1088</v>
      </c>
      <c r="AL509" s="676">
        <v>33762</v>
      </c>
      <c r="AM509" s="676" t="s">
        <v>52</v>
      </c>
      <c r="AN509" s="676" t="s">
        <v>1076</v>
      </c>
      <c r="AO509" s="491"/>
      <c r="AP509" s="688"/>
      <c r="AQ509" s="688" t="s">
        <v>37</v>
      </c>
      <c r="AR509" s="688"/>
      <c r="AS509" s="697"/>
      <c r="AT509" s="697"/>
      <c r="AU509" s="697"/>
      <c r="AV509" s="680"/>
      <c r="AW509" s="673">
        <f>U509</f>
        <v>49403140</v>
      </c>
      <c r="AX509" s="673" cm="1">
        <f t="array" ref="AX509">SUM(MID(0&amp;AW509,LARGE(INDEX(ISNUMBER(--MID(AW509,ROW($1:$8),1))*ROW($1:$8),),ROW($1:$8))+1,1)*10^ROW($1:$8)/10)</f>
        <v>49403140</v>
      </c>
      <c r="AY509" s="673" t="str">
        <f>VLOOKUP($AX509,'Item Master Data'!$A:$F,3,FALSE)</f>
        <v>Q.PEAK DUO BLK ML G10+</v>
      </c>
      <c r="AZ509" s="673">
        <f>VLOOKUP($AX509,'Item Master Data'!$A:$F,6,FALSE)</f>
        <v>400</v>
      </c>
      <c r="BA509" s="673">
        <f>X509/BB509</f>
        <v>12</v>
      </c>
      <c r="BB509" s="673">
        <f>VLOOKUP(AX509,'Item Master Data'!$A:$G,7,FALSE)</f>
        <v>32</v>
      </c>
      <c r="BC509" s="673"/>
      <c r="BD509" s="673">
        <f>W509-AZ509</f>
        <v>0</v>
      </c>
    </row>
    <row r="510" spans="1:56">
      <c r="A510" s="757">
        <v>10</v>
      </c>
      <c r="B510" s="722">
        <v>44616</v>
      </c>
      <c r="C510" s="722">
        <v>44616</v>
      </c>
      <c r="D510" s="687" t="s">
        <v>2368</v>
      </c>
      <c r="E510" s="676"/>
      <c r="F510" s="491"/>
      <c r="G510" s="676">
        <v>2022</v>
      </c>
      <c r="H510" s="676">
        <v>3</v>
      </c>
      <c r="I510" s="687">
        <v>127238</v>
      </c>
      <c r="J510" s="677">
        <v>44628</v>
      </c>
      <c r="K510" s="685" t="s">
        <v>2459</v>
      </c>
      <c r="L510" s="676" t="s">
        <v>2424</v>
      </c>
      <c r="M510" s="689">
        <v>44519</v>
      </c>
      <c r="N510" s="689">
        <v>44563</v>
      </c>
      <c r="O510" s="689"/>
      <c r="P510" s="677">
        <v>44617</v>
      </c>
      <c r="Q510" s="677">
        <v>44623</v>
      </c>
      <c r="R510" s="677">
        <v>44628</v>
      </c>
      <c r="S510" s="676" t="s">
        <v>2425</v>
      </c>
      <c r="T510" s="676">
        <v>60</v>
      </c>
      <c r="U510" s="676">
        <v>49403140</v>
      </c>
      <c r="V510" s="676" t="s">
        <v>973</v>
      </c>
      <c r="W510" s="676">
        <v>400</v>
      </c>
      <c r="X510" s="678">
        <v>1664</v>
      </c>
      <c r="Y510" s="525">
        <f>W510*X510</f>
        <v>665600</v>
      </c>
      <c r="Z510" s="494">
        <v>0.46500000000000002</v>
      </c>
      <c r="AA510" s="682">
        <f>Y510*Z510</f>
        <v>309504</v>
      </c>
      <c r="AB510" s="682"/>
      <c r="AC510" s="496">
        <v>0</v>
      </c>
      <c r="AD510" s="692"/>
      <c r="AE510" s="497"/>
      <c r="AF510" s="500">
        <f>AA510+AD510+AE510</f>
        <v>309504</v>
      </c>
      <c r="AG510" s="491" t="s">
        <v>47</v>
      </c>
      <c r="AH510" s="676"/>
      <c r="AI510" s="685" t="s">
        <v>2420</v>
      </c>
      <c r="AJ510" s="676" t="s">
        <v>1137</v>
      </c>
      <c r="AK510" s="696" t="s">
        <v>1138</v>
      </c>
      <c r="AL510" s="676">
        <v>85210</v>
      </c>
      <c r="AM510" s="676" t="s">
        <v>52</v>
      </c>
      <c r="AN510" s="676" t="s">
        <v>1076</v>
      </c>
      <c r="AO510" s="491"/>
      <c r="AP510" s="688"/>
      <c r="AQ510" s="688" t="s">
        <v>37</v>
      </c>
      <c r="AR510" s="688"/>
      <c r="AS510" s="697"/>
      <c r="AT510" s="697"/>
      <c r="AU510" s="697"/>
      <c r="AV510" s="680"/>
      <c r="AW510" s="673">
        <f>U510</f>
        <v>49403140</v>
      </c>
      <c r="AX510" s="673" cm="1">
        <f t="array" ref="AX510">SUM(MID(0&amp;AW510,LARGE(INDEX(ISNUMBER(--MID(AW510,ROW($1:$8),1))*ROW($1:$8),),ROW($1:$8))+1,1)*10^ROW($1:$8)/10)</f>
        <v>49403140</v>
      </c>
      <c r="AY510" s="673" t="str">
        <f>VLOOKUP($AX510,'Item Master Data'!$A:$F,3,FALSE)</f>
        <v>Q.PEAK DUO BLK ML G10+</v>
      </c>
      <c r="AZ510" s="673">
        <f>VLOOKUP($AX510,'Item Master Data'!$A:$F,6,FALSE)</f>
        <v>400</v>
      </c>
      <c r="BA510" s="673">
        <f>X510/BB510</f>
        <v>52</v>
      </c>
      <c r="BB510" s="673">
        <f>VLOOKUP(AX510,'Item Master Data'!$A:$G,7,FALSE)</f>
        <v>32</v>
      </c>
      <c r="BC510" s="673"/>
      <c r="BD510" s="673">
        <f>W510-AZ510</f>
        <v>0</v>
      </c>
    </row>
    <row r="511" spans="1:56">
      <c r="A511" s="757">
        <v>10</v>
      </c>
      <c r="B511" s="722">
        <v>44616</v>
      </c>
      <c r="C511" s="722">
        <v>44616</v>
      </c>
      <c r="D511" s="687" t="s">
        <v>2368</v>
      </c>
      <c r="E511" s="676"/>
      <c r="F511" s="491"/>
      <c r="G511" s="676">
        <v>2022</v>
      </c>
      <c r="H511" s="676">
        <v>3</v>
      </c>
      <c r="I511" s="687">
        <v>127188</v>
      </c>
      <c r="J511" s="677">
        <v>44624</v>
      </c>
      <c r="K511" s="685" t="s">
        <v>2459</v>
      </c>
      <c r="L511" s="676" t="s">
        <v>2424</v>
      </c>
      <c r="M511" s="689">
        <v>44519</v>
      </c>
      <c r="N511" s="689">
        <v>44563</v>
      </c>
      <c r="O511" s="689"/>
      <c r="P511" s="677">
        <v>44621</v>
      </c>
      <c r="Q511" s="677">
        <v>44623</v>
      </c>
      <c r="R511" s="677">
        <v>44624</v>
      </c>
      <c r="S511" s="676" t="s">
        <v>2425</v>
      </c>
      <c r="T511" s="676">
        <v>60</v>
      </c>
      <c r="U511" s="676" t="s">
        <v>2222</v>
      </c>
      <c r="V511" s="676" t="s">
        <v>973</v>
      </c>
      <c r="W511" s="676">
        <v>400</v>
      </c>
      <c r="X511" s="678">
        <v>768</v>
      </c>
      <c r="Y511" s="525">
        <f>W511*X511</f>
        <v>307200</v>
      </c>
      <c r="Z511" s="494">
        <v>0.46500000000000002</v>
      </c>
      <c r="AA511" s="682">
        <f>Y511*Z511</f>
        <v>142848</v>
      </c>
      <c r="AB511" s="682"/>
      <c r="AC511" s="496">
        <v>0</v>
      </c>
      <c r="AD511" s="692"/>
      <c r="AE511" s="497"/>
      <c r="AF511" s="500">
        <f>AA511+AD511+AE511</f>
        <v>142848</v>
      </c>
      <c r="AG511" s="491" t="s">
        <v>47</v>
      </c>
      <c r="AH511" s="676"/>
      <c r="AI511" s="685" t="s">
        <v>2420</v>
      </c>
      <c r="AJ511" s="676" t="s">
        <v>1137</v>
      </c>
      <c r="AK511" s="696" t="s">
        <v>1138</v>
      </c>
      <c r="AL511" s="676">
        <v>85210</v>
      </c>
      <c r="AM511" s="676" t="s">
        <v>52</v>
      </c>
      <c r="AN511" s="676" t="s">
        <v>50</v>
      </c>
      <c r="AO511" s="491"/>
      <c r="AP511" s="688" t="s">
        <v>92</v>
      </c>
      <c r="AQ511" s="688" t="s">
        <v>37</v>
      </c>
      <c r="AR511" s="688"/>
      <c r="AS511" s="697"/>
      <c r="AT511" s="697"/>
      <c r="AU511" s="697"/>
      <c r="AV511" s="680"/>
      <c r="AW511" s="673" t="str">
        <f>U511</f>
        <v>30390456C+</v>
      </c>
      <c r="AX511" s="673" cm="1">
        <f t="array" ref="AX511">SUM(MID(0&amp;AW511,LARGE(INDEX(ISNUMBER(--MID(AW511,ROW($1:$8),1))*ROW($1:$8),),ROW($1:$8))+1,1)*10^ROW($1:$8)/10)</f>
        <v>30390456</v>
      </c>
      <c r="AY511" s="673" t="str">
        <f>VLOOKUP($AX511,'Item Master Data'!$A:$F,3,FALSE)</f>
        <v>Q.PEAK DUO BLK ML G10+</v>
      </c>
      <c r="AZ511" s="673">
        <f>VLOOKUP($AX511,'Item Master Data'!$A:$F,6,FALSE)</f>
        <v>400</v>
      </c>
      <c r="BA511" s="673">
        <f>X511/BB511</f>
        <v>24</v>
      </c>
      <c r="BB511" s="673">
        <f>VLOOKUP(AX511,'Item Master Data'!$A:$G,7,FALSE)</f>
        <v>32</v>
      </c>
      <c r="BC511" s="673"/>
      <c r="BD511" s="673">
        <f>W511-AZ511</f>
        <v>0</v>
      </c>
    </row>
    <row r="512" spans="1:56">
      <c r="A512" s="757">
        <v>10</v>
      </c>
      <c r="B512" s="722">
        <v>44616</v>
      </c>
      <c r="C512" s="722">
        <v>44616</v>
      </c>
      <c r="D512" s="687" t="s">
        <v>2368</v>
      </c>
      <c r="E512" s="676"/>
      <c r="F512" s="491"/>
      <c r="G512" s="676">
        <v>2022</v>
      </c>
      <c r="H512" s="676">
        <v>3</v>
      </c>
      <c r="I512" s="687">
        <v>127194</v>
      </c>
      <c r="J512" s="677">
        <v>44627</v>
      </c>
      <c r="K512" s="685" t="s">
        <v>2461</v>
      </c>
      <c r="L512" s="676" t="s">
        <v>2424</v>
      </c>
      <c r="M512" s="689">
        <v>44519</v>
      </c>
      <c r="N512" s="689">
        <v>44563</v>
      </c>
      <c r="O512" s="689"/>
      <c r="P512" s="677">
        <v>44617</v>
      </c>
      <c r="Q512" s="677">
        <v>44624</v>
      </c>
      <c r="R512" s="677">
        <v>44627</v>
      </c>
      <c r="S512" s="676" t="s">
        <v>2425</v>
      </c>
      <c r="T512" s="676">
        <v>60</v>
      </c>
      <c r="U512" s="676">
        <v>49403140</v>
      </c>
      <c r="V512" s="676" t="s">
        <v>973</v>
      </c>
      <c r="W512" s="676">
        <v>400</v>
      </c>
      <c r="X512" s="678">
        <v>416</v>
      </c>
      <c r="Y512" s="525">
        <f>W512*X512</f>
        <v>166400</v>
      </c>
      <c r="Z512" s="494">
        <v>0.46500000000000002</v>
      </c>
      <c r="AA512" s="682">
        <f>Y512*Z512</f>
        <v>77376</v>
      </c>
      <c r="AB512" s="682"/>
      <c r="AC512" s="496">
        <v>0</v>
      </c>
      <c r="AD512" s="692"/>
      <c r="AE512" s="497">
        <v>4642.5600000000004</v>
      </c>
      <c r="AF512" s="500">
        <f>AA512+AD512+AE512</f>
        <v>82018.559999999998</v>
      </c>
      <c r="AG512" s="491" t="s">
        <v>47</v>
      </c>
      <c r="AH512" s="676"/>
      <c r="AI512" s="685" t="s">
        <v>2420</v>
      </c>
      <c r="AJ512" s="676" t="s">
        <v>2434</v>
      </c>
      <c r="AK512" s="696" t="s">
        <v>1388</v>
      </c>
      <c r="AL512" s="676">
        <v>23502</v>
      </c>
      <c r="AM512" s="676" t="s">
        <v>52</v>
      </c>
      <c r="AN512" s="676" t="s">
        <v>1076</v>
      </c>
      <c r="AO512" s="491"/>
      <c r="AP512" s="688"/>
      <c r="AQ512" s="688" t="s">
        <v>37</v>
      </c>
      <c r="AR512" s="688"/>
      <c r="AS512" s="697"/>
      <c r="AT512" s="697"/>
      <c r="AU512" s="697"/>
      <c r="AV512" s="680"/>
      <c r="AW512" s="673">
        <f>U512</f>
        <v>49403140</v>
      </c>
      <c r="AX512" s="673" cm="1">
        <f t="array" ref="AX512">SUM(MID(0&amp;AW512,LARGE(INDEX(ISNUMBER(--MID(AW512,ROW($1:$8),1))*ROW($1:$8),),ROW($1:$8))+1,1)*10^ROW($1:$8)/10)</f>
        <v>49403140</v>
      </c>
      <c r="AY512" s="673" t="str">
        <f>VLOOKUP($AX512,'Item Master Data'!$A:$F,3,FALSE)</f>
        <v>Q.PEAK DUO BLK ML G10+</v>
      </c>
      <c r="AZ512" s="673">
        <f>VLOOKUP($AX512,'Item Master Data'!$A:$F,6,FALSE)</f>
        <v>400</v>
      </c>
      <c r="BA512" s="673">
        <f>X512/BB512</f>
        <v>13</v>
      </c>
      <c r="BB512" s="673">
        <f>VLOOKUP(AX512,'Item Master Data'!$A:$G,7,FALSE)</f>
        <v>32</v>
      </c>
      <c r="BC512" s="673"/>
      <c r="BD512" s="673">
        <f>W512-AZ512</f>
        <v>0</v>
      </c>
    </row>
    <row r="513" spans="1:56">
      <c r="A513" s="757">
        <v>10</v>
      </c>
      <c r="B513" s="722">
        <v>44616</v>
      </c>
      <c r="C513" s="722">
        <v>44616</v>
      </c>
      <c r="D513" s="687" t="s">
        <v>2368</v>
      </c>
      <c r="E513" s="676"/>
      <c r="F513" s="491"/>
      <c r="G513" s="676">
        <v>2022</v>
      </c>
      <c r="H513" s="676">
        <v>3</v>
      </c>
      <c r="I513" s="687">
        <v>127689</v>
      </c>
      <c r="J513" s="677">
        <v>44648</v>
      </c>
      <c r="K513" s="685" t="s">
        <v>2461</v>
      </c>
      <c r="L513" s="676" t="s">
        <v>2424</v>
      </c>
      <c r="M513" s="689">
        <v>44519</v>
      </c>
      <c r="N513" s="689">
        <v>44563</v>
      </c>
      <c r="O513" s="689"/>
      <c r="P513" s="677">
        <v>44617</v>
      </c>
      <c r="Q513" s="677">
        <v>44645</v>
      </c>
      <c r="R513" s="677">
        <v>44648</v>
      </c>
      <c r="S513" s="676" t="s">
        <v>2425</v>
      </c>
      <c r="T513" s="676">
        <v>60</v>
      </c>
      <c r="U513" s="676">
        <v>49405140</v>
      </c>
      <c r="V513" s="676" t="s">
        <v>973</v>
      </c>
      <c r="W513" s="676">
        <v>400</v>
      </c>
      <c r="X513" s="678">
        <v>416</v>
      </c>
      <c r="Y513" s="525">
        <f>W513*X513</f>
        <v>166400</v>
      </c>
      <c r="Z513" s="494">
        <v>0.46500000000000002</v>
      </c>
      <c r="AA513" s="682">
        <f>Y513*Z513</f>
        <v>77376</v>
      </c>
      <c r="AB513" s="682"/>
      <c r="AC513" s="496">
        <v>0</v>
      </c>
      <c r="AD513" s="692"/>
      <c r="AE513" s="497">
        <v>4642.5600000000004</v>
      </c>
      <c r="AF513" s="500">
        <f>AA513+AD513+AE513</f>
        <v>82018.559999999998</v>
      </c>
      <c r="AG513" s="491" t="s">
        <v>47</v>
      </c>
      <c r="AH513" s="676"/>
      <c r="AI513" s="685" t="s">
        <v>2420</v>
      </c>
      <c r="AJ513" s="676" t="s">
        <v>2434</v>
      </c>
      <c r="AK513" s="696" t="s">
        <v>1388</v>
      </c>
      <c r="AL513" s="676">
        <v>23502</v>
      </c>
      <c r="AM513" s="676" t="s">
        <v>52</v>
      </c>
      <c r="AN513" s="676" t="s">
        <v>1110</v>
      </c>
      <c r="AO513" s="491"/>
      <c r="AP513" s="688"/>
      <c r="AQ513" s="688" t="s">
        <v>37</v>
      </c>
      <c r="AR513" s="688"/>
      <c r="AS513" s="697"/>
      <c r="AT513" s="697"/>
      <c r="AU513" s="697"/>
      <c r="AV513" s="680"/>
      <c r="AW513" s="673">
        <f>U513</f>
        <v>49405140</v>
      </c>
      <c r="AX513" s="673" cm="1">
        <f t="array" ref="AX513">SUM(MID(0&amp;AW513,LARGE(INDEX(ISNUMBER(--MID(AW513,ROW($1:$8),1))*ROW($1:$8),),ROW($1:$8))+1,1)*10^ROW($1:$8)/10)</f>
        <v>49405140</v>
      </c>
      <c r="AY513" s="673" t="str">
        <f>VLOOKUP($AX513,'Item Master Data'!$A:$F,3,FALSE)</f>
        <v>Q.PEAK DUO BLK ML G10+</v>
      </c>
      <c r="AZ513" s="673">
        <f>VLOOKUP($AX513,'Item Master Data'!$A:$F,6,FALSE)</f>
        <v>400</v>
      </c>
      <c r="BA513" s="673">
        <f>X513/BB513</f>
        <v>13</v>
      </c>
      <c r="BB513" s="673">
        <f>VLOOKUP(AX513,'Item Master Data'!$A:$G,7,FALSE)</f>
        <v>32</v>
      </c>
      <c r="BC513" s="673"/>
      <c r="BD513" s="673">
        <f>W513-AZ513</f>
        <v>0</v>
      </c>
    </row>
    <row r="514" spans="1:56">
      <c r="A514" s="757">
        <v>10</v>
      </c>
      <c r="B514" s="722">
        <v>44616</v>
      </c>
      <c r="C514" s="722">
        <v>44616</v>
      </c>
      <c r="D514" s="687" t="s">
        <v>2368</v>
      </c>
      <c r="E514" s="676"/>
      <c r="F514" s="491"/>
      <c r="G514" s="676">
        <v>2022</v>
      </c>
      <c r="H514" s="676">
        <v>3</v>
      </c>
      <c r="I514" s="687">
        <v>127795</v>
      </c>
      <c r="J514" s="677">
        <v>44648</v>
      </c>
      <c r="K514" s="685" t="s">
        <v>2462</v>
      </c>
      <c r="L514" s="676" t="s">
        <v>2424</v>
      </c>
      <c r="M514" s="689">
        <v>44519</v>
      </c>
      <c r="N514" s="689">
        <v>44563</v>
      </c>
      <c r="O514" s="689"/>
      <c r="P514" s="677">
        <v>44617</v>
      </c>
      <c r="Q514" s="677">
        <v>44644</v>
      </c>
      <c r="R514" s="677">
        <v>44648</v>
      </c>
      <c r="S514" s="676" t="s">
        <v>2425</v>
      </c>
      <c r="T514" s="676">
        <v>60</v>
      </c>
      <c r="U514" s="676">
        <v>49405140</v>
      </c>
      <c r="V514" s="676" t="s">
        <v>973</v>
      </c>
      <c r="W514" s="676">
        <v>400</v>
      </c>
      <c r="X514" s="678">
        <v>256</v>
      </c>
      <c r="Y514" s="525">
        <f>W514*X514</f>
        <v>102400</v>
      </c>
      <c r="Z514" s="494">
        <v>0.46500000000000002</v>
      </c>
      <c r="AA514" s="682">
        <f>Y514*Z514</f>
        <v>47616</v>
      </c>
      <c r="AB514" s="682"/>
      <c r="AC514" s="496">
        <v>0</v>
      </c>
      <c r="AD514" s="692"/>
      <c r="AE514" s="497">
        <v>3690.24</v>
      </c>
      <c r="AF514" s="500">
        <f>AA514+AD514+AE514</f>
        <v>51306.239999999998</v>
      </c>
      <c r="AG514" s="491" t="s">
        <v>47</v>
      </c>
      <c r="AH514" s="676"/>
      <c r="AI514" s="685" t="s">
        <v>2420</v>
      </c>
      <c r="AJ514" s="676" t="s">
        <v>1983</v>
      </c>
      <c r="AK514" s="696" t="s">
        <v>50</v>
      </c>
      <c r="AL514" s="676">
        <v>91764</v>
      </c>
      <c r="AM514" s="676" t="s">
        <v>52</v>
      </c>
      <c r="AN514" s="676" t="s">
        <v>1110</v>
      </c>
      <c r="AO514" s="491"/>
      <c r="AP514" s="688"/>
      <c r="AQ514" s="688" t="s">
        <v>37</v>
      </c>
      <c r="AR514" s="688"/>
      <c r="AS514" s="697"/>
      <c r="AT514" s="697"/>
      <c r="AU514" s="697"/>
      <c r="AV514" s="680"/>
      <c r="AW514" s="673">
        <f>U514</f>
        <v>49405140</v>
      </c>
      <c r="AX514" s="673" cm="1">
        <f t="array" ref="AX514">SUM(MID(0&amp;AW514,LARGE(INDEX(ISNUMBER(--MID(AW514,ROW($1:$8),1))*ROW($1:$8),),ROW($1:$8))+1,1)*10^ROW($1:$8)/10)</f>
        <v>49405140</v>
      </c>
      <c r="AY514" s="673" t="str">
        <f>VLOOKUP($AX514,'Item Master Data'!$A:$F,3,FALSE)</f>
        <v>Q.PEAK DUO BLK ML G10+</v>
      </c>
      <c r="AZ514" s="673">
        <f>VLOOKUP($AX514,'Item Master Data'!$A:$F,6,FALSE)</f>
        <v>400</v>
      </c>
      <c r="BA514" s="673">
        <f>X514/BB514</f>
        <v>8</v>
      </c>
      <c r="BB514" s="673">
        <f>VLOOKUP(AX514,'Item Master Data'!$A:$G,7,FALSE)</f>
        <v>32</v>
      </c>
      <c r="BC514" s="673"/>
      <c r="BD514" s="673">
        <f>W514-AZ514</f>
        <v>0</v>
      </c>
    </row>
    <row r="515" spans="1:56">
      <c r="A515" s="757">
        <v>10</v>
      </c>
      <c r="B515" s="722">
        <v>44616</v>
      </c>
      <c r="C515" s="722">
        <v>44616</v>
      </c>
      <c r="D515" s="687" t="s">
        <v>2368</v>
      </c>
      <c r="E515" s="676" t="s">
        <v>2463</v>
      </c>
      <c r="F515" s="491"/>
      <c r="G515" s="676">
        <v>2022</v>
      </c>
      <c r="H515" s="676">
        <v>3</v>
      </c>
      <c r="I515" s="570">
        <v>127856</v>
      </c>
      <c r="J515" s="750">
        <v>44648</v>
      </c>
      <c r="K515" s="733" t="s">
        <v>2462</v>
      </c>
      <c r="L515" s="734" t="s">
        <v>2424</v>
      </c>
      <c r="M515" s="689">
        <v>44519</v>
      </c>
      <c r="N515" s="689">
        <v>44563</v>
      </c>
      <c r="O515" s="689"/>
      <c r="P515" s="677">
        <v>44617</v>
      </c>
      <c r="Q515" s="677">
        <v>44644</v>
      </c>
      <c r="R515" s="677">
        <v>44648</v>
      </c>
      <c r="S515" s="676" t="s">
        <v>2425</v>
      </c>
      <c r="T515" s="676">
        <v>60</v>
      </c>
      <c r="U515" s="676">
        <v>49405140</v>
      </c>
      <c r="V515" s="676" t="s">
        <v>973</v>
      </c>
      <c r="W515" s="676">
        <v>400</v>
      </c>
      <c r="X515" s="678">
        <v>64</v>
      </c>
      <c r="Y515" s="525">
        <f>W515*X515</f>
        <v>25600</v>
      </c>
      <c r="Z515" s="494">
        <v>0.46500000000000002</v>
      </c>
      <c r="AA515" s="682">
        <f>Y515*Z515</f>
        <v>11904</v>
      </c>
      <c r="AB515" s="682"/>
      <c r="AC515" s="496">
        <v>0</v>
      </c>
      <c r="AD515" s="692"/>
      <c r="AE515" s="497">
        <v>922.56</v>
      </c>
      <c r="AF515" s="500">
        <f>AA515+AD515+AE515</f>
        <v>12826.56</v>
      </c>
      <c r="AG515" s="491" t="s">
        <v>47</v>
      </c>
      <c r="AH515" s="676"/>
      <c r="AI515" s="685" t="s">
        <v>2420</v>
      </c>
      <c r="AJ515" s="676" t="s">
        <v>1983</v>
      </c>
      <c r="AK515" s="696" t="s">
        <v>50</v>
      </c>
      <c r="AL515" s="676">
        <v>91764</v>
      </c>
      <c r="AM515" s="676" t="s">
        <v>52</v>
      </c>
      <c r="AN515" s="676" t="s">
        <v>1110</v>
      </c>
      <c r="AO515" s="491"/>
      <c r="AP515" s="688"/>
      <c r="AQ515" s="688" t="s">
        <v>37</v>
      </c>
      <c r="AR515" s="688"/>
      <c r="AS515" s="697"/>
      <c r="AT515" s="697"/>
      <c r="AU515" s="697"/>
      <c r="AV515" s="680"/>
      <c r="AW515" s="673">
        <f>U515</f>
        <v>49405140</v>
      </c>
      <c r="AX515" s="673" cm="1">
        <f t="array" ref="AX515">SUM(MID(0&amp;AW515,LARGE(INDEX(ISNUMBER(--MID(AW515,ROW($1:$8),1))*ROW($1:$8),),ROW($1:$8))+1,1)*10^ROW($1:$8)/10)</f>
        <v>49405140</v>
      </c>
      <c r="AY515" s="673" t="str">
        <f>VLOOKUP($AX515,'Item Master Data'!$A:$F,3,FALSE)</f>
        <v>Q.PEAK DUO BLK ML G10+</v>
      </c>
      <c r="AZ515" s="673">
        <f>VLOOKUP($AX515,'Item Master Data'!$A:$F,6,FALSE)</f>
        <v>400</v>
      </c>
      <c r="BA515" s="673">
        <f>X515/BB515</f>
        <v>2</v>
      </c>
      <c r="BB515" s="673">
        <f>VLOOKUP(AX515,'Item Master Data'!$A:$G,7,FALSE)</f>
        <v>32</v>
      </c>
      <c r="BC515" s="673"/>
      <c r="BD515" s="673">
        <f>W515-AZ515</f>
        <v>0</v>
      </c>
    </row>
    <row r="516" spans="1:56">
      <c r="A516" s="757">
        <v>10</v>
      </c>
      <c r="B516" s="722">
        <v>44616</v>
      </c>
      <c r="C516" s="722">
        <v>44616</v>
      </c>
      <c r="D516" s="687" t="s">
        <v>2368</v>
      </c>
      <c r="E516" s="676"/>
      <c r="F516" s="491"/>
      <c r="G516" s="676">
        <v>2022</v>
      </c>
      <c r="H516" s="676">
        <v>3</v>
      </c>
      <c r="I516" s="687">
        <v>127210</v>
      </c>
      <c r="J516" s="677">
        <v>44629</v>
      </c>
      <c r="K516" s="685" t="s">
        <v>2462</v>
      </c>
      <c r="L516" s="676" t="s">
        <v>2424</v>
      </c>
      <c r="M516" s="689">
        <v>44519</v>
      </c>
      <c r="N516" s="689">
        <v>44563</v>
      </c>
      <c r="O516" s="689"/>
      <c r="P516" s="677">
        <v>44617</v>
      </c>
      <c r="Q516" s="677">
        <v>44624</v>
      </c>
      <c r="R516" s="677">
        <v>44629</v>
      </c>
      <c r="S516" s="676" t="s">
        <v>2425</v>
      </c>
      <c r="T516" s="676">
        <v>60</v>
      </c>
      <c r="U516" s="676">
        <v>49403140</v>
      </c>
      <c r="V516" s="676" t="s">
        <v>973</v>
      </c>
      <c r="W516" s="676">
        <v>400</v>
      </c>
      <c r="X516" s="678">
        <v>416</v>
      </c>
      <c r="Y516" s="525">
        <f>W516*X516</f>
        <v>166400</v>
      </c>
      <c r="Z516" s="494">
        <v>0.46500000000000002</v>
      </c>
      <c r="AA516" s="682">
        <f>Y516*Z516</f>
        <v>77376</v>
      </c>
      <c r="AB516" s="682"/>
      <c r="AC516" s="496">
        <v>0</v>
      </c>
      <c r="AD516" s="692"/>
      <c r="AE516" s="497">
        <v>5996.64</v>
      </c>
      <c r="AF516" s="500">
        <f>AA516+AD516+AE516</f>
        <v>83372.639999999999</v>
      </c>
      <c r="AG516" s="491" t="s">
        <v>47</v>
      </c>
      <c r="AH516" s="676"/>
      <c r="AI516" s="685" t="s">
        <v>2420</v>
      </c>
      <c r="AJ516" s="676" t="s">
        <v>1983</v>
      </c>
      <c r="AK516" s="696" t="s">
        <v>50</v>
      </c>
      <c r="AL516" s="676">
        <v>91764</v>
      </c>
      <c r="AM516" s="676" t="s">
        <v>52</v>
      </c>
      <c r="AN516" s="676" t="s">
        <v>50</v>
      </c>
      <c r="AO516" s="491"/>
      <c r="AP516" s="688"/>
      <c r="AQ516" s="688" t="s">
        <v>37</v>
      </c>
      <c r="AR516" s="688"/>
      <c r="AS516" s="697"/>
      <c r="AT516" s="697"/>
      <c r="AU516" s="697"/>
      <c r="AV516" s="680"/>
      <c r="AW516" s="673">
        <f>U516</f>
        <v>49403140</v>
      </c>
      <c r="AX516" s="673" cm="1">
        <f t="array" ref="AX516">SUM(MID(0&amp;AW516,LARGE(INDEX(ISNUMBER(--MID(AW516,ROW($1:$8),1))*ROW($1:$8),),ROW($1:$8))+1,1)*10^ROW($1:$8)/10)</f>
        <v>49403140</v>
      </c>
      <c r="AY516" s="673" t="str">
        <f>VLOOKUP($AX516,'Item Master Data'!$A:$F,3,FALSE)</f>
        <v>Q.PEAK DUO BLK ML G10+</v>
      </c>
      <c r="AZ516" s="673">
        <f>VLOOKUP($AX516,'Item Master Data'!$A:$F,6,FALSE)</f>
        <v>400</v>
      </c>
      <c r="BA516" s="673">
        <f>X516/BB516</f>
        <v>13</v>
      </c>
      <c r="BB516" s="673">
        <f>VLOOKUP(AX516,'Item Master Data'!$A:$G,7,FALSE)</f>
        <v>32</v>
      </c>
      <c r="BC516" s="673"/>
      <c r="BD516" s="673">
        <f>W516-AZ516</f>
        <v>0</v>
      </c>
    </row>
    <row r="517" spans="1:56">
      <c r="A517" s="757">
        <v>10</v>
      </c>
      <c r="B517" s="722">
        <v>44616</v>
      </c>
      <c r="C517" s="722">
        <v>44616</v>
      </c>
      <c r="D517" s="687" t="s">
        <v>2368</v>
      </c>
      <c r="E517" s="676"/>
      <c r="F517" s="491"/>
      <c r="G517" s="676">
        <v>2022</v>
      </c>
      <c r="H517" s="676">
        <v>3</v>
      </c>
      <c r="I517" s="687">
        <v>127250</v>
      </c>
      <c r="J517" s="677">
        <v>44631</v>
      </c>
      <c r="K517" s="685" t="s">
        <v>2464</v>
      </c>
      <c r="L517" s="676" t="s">
        <v>2424</v>
      </c>
      <c r="M517" s="689">
        <v>44519</v>
      </c>
      <c r="N517" s="689">
        <v>44563</v>
      </c>
      <c r="O517" s="689"/>
      <c r="P517" s="677">
        <v>44617</v>
      </c>
      <c r="Q517" s="677">
        <v>44630</v>
      </c>
      <c r="R517" s="677">
        <v>44631</v>
      </c>
      <c r="S517" s="676" t="s">
        <v>2425</v>
      </c>
      <c r="T517" s="676">
        <v>60</v>
      </c>
      <c r="U517" s="676">
        <v>49403140</v>
      </c>
      <c r="V517" s="676" t="s">
        <v>973</v>
      </c>
      <c r="W517" s="676">
        <v>400</v>
      </c>
      <c r="X517" s="678">
        <v>320</v>
      </c>
      <c r="Y517" s="525">
        <f>W517*X517</f>
        <v>128000</v>
      </c>
      <c r="Z517" s="494">
        <v>0.46500000000000002</v>
      </c>
      <c r="AA517" s="682">
        <f>Y517*Z517</f>
        <v>59520</v>
      </c>
      <c r="AB517" s="682"/>
      <c r="AC517" s="496">
        <v>0</v>
      </c>
      <c r="AD517" s="692"/>
      <c r="AE517" s="497"/>
      <c r="AF517" s="500">
        <f>AA517+AD517+AE517</f>
        <v>59520</v>
      </c>
      <c r="AG517" s="491" t="s">
        <v>47</v>
      </c>
      <c r="AH517" s="676"/>
      <c r="AI517" s="685" t="s">
        <v>2420</v>
      </c>
      <c r="AJ517" s="676" t="s">
        <v>2465</v>
      </c>
      <c r="AK517" s="696" t="s">
        <v>1088</v>
      </c>
      <c r="AL517" s="676">
        <v>32583</v>
      </c>
      <c r="AM517" s="676" t="s">
        <v>52</v>
      </c>
      <c r="AN517" s="676" t="s">
        <v>1076</v>
      </c>
      <c r="AO517" s="491"/>
      <c r="AP517" s="688"/>
      <c r="AQ517" s="688" t="s">
        <v>37</v>
      </c>
      <c r="AR517" s="688"/>
      <c r="AS517" s="697"/>
      <c r="AT517" s="697"/>
      <c r="AU517" s="697"/>
      <c r="AV517" s="680"/>
      <c r="AW517" s="673">
        <f>U517</f>
        <v>49403140</v>
      </c>
      <c r="AX517" s="673" cm="1">
        <f t="array" ref="AX517">SUM(MID(0&amp;AW517,LARGE(INDEX(ISNUMBER(--MID(AW517,ROW($1:$8),1))*ROW($1:$8),),ROW($1:$8))+1,1)*10^ROW($1:$8)/10)</f>
        <v>49403140</v>
      </c>
      <c r="AY517" s="673" t="str">
        <f>VLOOKUP($AX517,'Item Master Data'!$A:$F,3,FALSE)</f>
        <v>Q.PEAK DUO BLK ML G10+</v>
      </c>
      <c r="AZ517" s="673">
        <f>VLOOKUP($AX517,'Item Master Data'!$A:$F,6,FALSE)</f>
        <v>400</v>
      </c>
      <c r="BA517" s="673">
        <f>X517/BB517</f>
        <v>10</v>
      </c>
      <c r="BB517" s="673">
        <f>VLOOKUP(AX517,'Item Master Data'!$A:$G,7,FALSE)</f>
        <v>32</v>
      </c>
      <c r="BC517" s="673"/>
      <c r="BD517" s="673">
        <f>W517-AZ517</f>
        <v>0</v>
      </c>
    </row>
    <row r="518" spans="1:56">
      <c r="A518" s="757">
        <v>10</v>
      </c>
      <c r="B518" s="722">
        <v>44616</v>
      </c>
      <c r="C518" s="722">
        <v>44616</v>
      </c>
      <c r="D518" s="687" t="s">
        <v>2368</v>
      </c>
      <c r="E518" s="676"/>
      <c r="F518" s="491"/>
      <c r="G518" s="676">
        <v>2022</v>
      </c>
      <c r="H518" s="676">
        <v>3</v>
      </c>
      <c r="I518" s="687">
        <v>127685</v>
      </c>
      <c r="J518" s="677">
        <v>44651</v>
      </c>
      <c r="K518" s="685" t="s">
        <v>2464</v>
      </c>
      <c r="L518" s="676" t="s">
        <v>2424</v>
      </c>
      <c r="M518" s="689">
        <v>44519</v>
      </c>
      <c r="N518" s="689">
        <v>44563</v>
      </c>
      <c r="O518" s="689"/>
      <c r="P518" s="677">
        <v>44617</v>
      </c>
      <c r="Q518" s="677">
        <v>44650</v>
      </c>
      <c r="R518" s="677">
        <v>44651</v>
      </c>
      <c r="S518" s="676" t="s">
        <v>2425</v>
      </c>
      <c r="T518" s="676">
        <v>60</v>
      </c>
      <c r="U518" s="676">
        <v>49405140</v>
      </c>
      <c r="V518" s="676" t="s">
        <v>973</v>
      </c>
      <c r="W518" s="676">
        <v>400</v>
      </c>
      <c r="X518" s="678">
        <v>512</v>
      </c>
      <c r="Y518" s="525">
        <f>W518*X518</f>
        <v>204800</v>
      </c>
      <c r="Z518" s="494">
        <v>0.46500000000000002</v>
      </c>
      <c r="AA518" s="682">
        <f>Y518*Z518</f>
        <v>95232</v>
      </c>
      <c r="AB518" s="682"/>
      <c r="AC518" s="496">
        <v>0</v>
      </c>
      <c r="AD518" s="692"/>
      <c r="AE518" s="497"/>
      <c r="AF518" s="500">
        <f>AA518+AD518+AE518</f>
        <v>95232</v>
      </c>
      <c r="AG518" s="491" t="s">
        <v>47</v>
      </c>
      <c r="AH518" s="676"/>
      <c r="AI518" s="685" t="s">
        <v>2420</v>
      </c>
      <c r="AJ518" s="676" t="s">
        <v>2465</v>
      </c>
      <c r="AK518" s="696" t="s">
        <v>1088</v>
      </c>
      <c r="AL518" s="676">
        <v>32583</v>
      </c>
      <c r="AM518" s="676" t="s">
        <v>52</v>
      </c>
      <c r="AN518" s="676" t="s">
        <v>1076</v>
      </c>
      <c r="AO518" s="491"/>
      <c r="AP518" s="688"/>
      <c r="AQ518" s="688" t="s">
        <v>37</v>
      </c>
      <c r="AR518" s="688"/>
      <c r="AS518" s="697"/>
      <c r="AT518" s="697"/>
      <c r="AU518" s="697"/>
      <c r="AV518" s="680"/>
      <c r="AW518" s="673">
        <f>U518</f>
        <v>49405140</v>
      </c>
      <c r="AX518" s="673" cm="1">
        <f t="array" ref="AX518">SUM(MID(0&amp;AW518,LARGE(INDEX(ISNUMBER(--MID(AW518,ROW($1:$8),1))*ROW($1:$8),),ROW($1:$8))+1,1)*10^ROW($1:$8)/10)</f>
        <v>49405140</v>
      </c>
      <c r="AY518" s="673" t="str">
        <f>VLOOKUP($AX518,'Item Master Data'!$A:$F,3,FALSE)</f>
        <v>Q.PEAK DUO BLK ML G10+</v>
      </c>
      <c r="AZ518" s="673">
        <f>VLOOKUP($AX518,'Item Master Data'!$A:$F,6,FALSE)</f>
        <v>400</v>
      </c>
      <c r="BA518" s="673">
        <f>X518/BB518</f>
        <v>16</v>
      </c>
      <c r="BB518" s="673">
        <f>VLOOKUP(AX518,'Item Master Data'!$A:$G,7,FALSE)</f>
        <v>32</v>
      </c>
      <c r="BC518" s="673"/>
      <c r="BD518" s="673">
        <f>W518-AZ518</f>
        <v>0</v>
      </c>
    </row>
    <row r="519" spans="1:56">
      <c r="A519" s="757">
        <v>10</v>
      </c>
      <c r="B519" s="722">
        <v>44616</v>
      </c>
      <c r="C519" s="722">
        <v>44616</v>
      </c>
      <c r="D519" s="687" t="s">
        <v>2368</v>
      </c>
      <c r="E519" s="676"/>
      <c r="F519" s="491"/>
      <c r="G519" s="676">
        <v>2022</v>
      </c>
      <c r="H519" s="676">
        <v>3</v>
      </c>
      <c r="I519" s="687">
        <v>127585</v>
      </c>
      <c r="J519" s="677">
        <v>44644</v>
      </c>
      <c r="K519" s="685" t="s">
        <v>2466</v>
      </c>
      <c r="L519" s="676" t="s">
        <v>2424</v>
      </c>
      <c r="M519" s="689">
        <v>44519</v>
      </c>
      <c r="N519" s="689">
        <v>44563</v>
      </c>
      <c r="O519" s="689"/>
      <c r="P519" s="677">
        <v>44617</v>
      </c>
      <c r="Q519" s="677">
        <v>44643</v>
      </c>
      <c r="R519" s="677">
        <v>44644</v>
      </c>
      <c r="S519" s="676" t="s">
        <v>2425</v>
      </c>
      <c r="T519" s="676">
        <v>60</v>
      </c>
      <c r="U519" s="676">
        <v>49405140</v>
      </c>
      <c r="V519" s="676" t="s">
        <v>973</v>
      </c>
      <c r="W519" s="676">
        <v>400</v>
      </c>
      <c r="X519" s="678">
        <v>320</v>
      </c>
      <c r="Y519" s="525">
        <f>W519*X519</f>
        <v>128000</v>
      </c>
      <c r="Z519" s="494">
        <v>0.46500000000000002</v>
      </c>
      <c r="AA519" s="682">
        <f>Y519*Z519</f>
        <v>59520</v>
      </c>
      <c r="AB519" s="682"/>
      <c r="AC519" s="496">
        <v>0</v>
      </c>
      <c r="AD519" s="692"/>
      <c r="AE519" s="497">
        <v>4315.2</v>
      </c>
      <c r="AF519" s="500">
        <f>AA519+AD519+AE519</f>
        <v>63835.199999999997</v>
      </c>
      <c r="AG519" s="491" t="s">
        <v>47</v>
      </c>
      <c r="AH519" s="676"/>
      <c r="AI519" s="685" t="s">
        <v>2420</v>
      </c>
      <c r="AJ519" s="676" t="s">
        <v>2467</v>
      </c>
      <c r="AK519" s="696" t="s">
        <v>1163</v>
      </c>
      <c r="AL519" s="676">
        <v>27560</v>
      </c>
      <c r="AM519" s="676" t="s">
        <v>52</v>
      </c>
      <c r="AN519" s="676" t="s">
        <v>1076</v>
      </c>
      <c r="AO519" s="491"/>
      <c r="AP519" s="688"/>
      <c r="AQ519" s="688" t="s">
        <v>37</v>
      </c>
      <c r="AR519" s="688"/>
      <c r="AS519" s="697"/>
      <c r="AT519" s="697"/>
      <c r="AU519" s="697"/>
      <c r="AV519" s="680"/>
      <c r="AW519" s="673">
        <f>U519</f>
        <v>49405140</v>
      </c>
      <c r="AX519" s="673" cm="1">
        <f t="array" ref="AX519">SUM(MID(0&amp;AW519,LARGE(INDEX(ISNUMBER(--MID(AW519,ROW($1:$8),1))*ROW($1:$8),),ROW($1:$8))+1,1)*10^ROW($1:$8)/10)</f>
        <v>49405140</v>
      </c>
      <c r="AY519" s="673" t="str">
        <f>VLOOKUP($AX519,'Item Master Data'!$A:$F,3,FALSE)</f>
        <v>Q.PEAK DUO BLK ML G10+</v>
      </c>
      <c r="AZ519" s="673">
        <f>VLOOKUP($AX519,'Item Master Data'!$A:$F,6,FALSE)</f>
        <v>400</v>
      </c>
      <c r="BA519" s="673">
        <f>X519/BB519</f>
        <v>10</v>
      </c>
      <c r="BB519" s="673">
        <f>VLOOKUP(AX519,'Item Master Data'!$A:$G,7,FALSE)</f>
        <v>32</v>
      </c>
      <c r="BC519" s="673"/>
      <c r="BD519" s="673">
        <f>W519-AZ519</f>
        <v>0</v>
      </c>
    </row>
    <row r="520" spans="1:56">
      <c r="A520" s="757">
        <v>10</v>
      </c>
      <c r="B520" s="722">
        <v>44616</v>
      </c>
      <c r="C520" s="722">
        <v>44616</v>
      </c>
      <c r="D520" s="687" t="s">
        <v>2368</v>
      </c>
      <c r="E520" s="676"/>
      <c r="F520" s="491"/>
      <c r="G520" s="676">
        <v>2022</v>
      </c>
      <c r="H520" s="676">
        <v>3</v>
      </c>
      <c r="I520" s="687">
        <v>127253</v>
      </c>
      <c r="J520" s="677">
        <v>44634</v>
      </c>
      <c r="K520" s="685" t="s">
        <v>2468</v>
      </c>
      <c r="L520" s="676" t="s">
        <v>2424</v>
      </c>
      <c r="M520" s="689">
        <v>44519</v>
      </c>
      <c r="N520" s="689">
        <v>44563</v>
      </c>
      <c r="O520" s="689"/>
      <c r="P520" s="677">
        <v>44617</v>
      </c>
      <c r="Q520" s="677">
        <v>44630</v>
      </c>
      <c r="R520" s="677">
        <v>44634</v>
      </c>
      <c r="S520" s="676" t="s">
        <v>2425</v>
      </c>
      <c r="T520" s="676">
        <v>60</v>
      </c>
      <c r="U520" s="676">
        <v>49403140</v>
      </c>
      <c r="V520" s="676" t="s">
        <v>973</v>
      </c>
      <c r="W520" s="676">
        <v>400</v>
      </c>
      <c r="X520" s="678">
        <v>320</v>
      </c>
      <c r="Y520" s="525">
        <f>W520*X520</f>
        <v>128000</v>
      </c>
      <c r="Z520" s="494">
        <v>0.46500000000000002</v>
      </c>
      <c r="AA520" s="682">
        <f>Y520*Z520</f>
        <v>59520</v>
      </c>
      <c r="AB520" s="682"/>
      <c r="AC520" s="496">
        <v>0</v>
      </c>
      <c r="AD520" s="692"/>
      <c r="AE520" s="497"/>
      <c r="AF520" s="500">
        <f>AA520+AD520+AE520</f>
        <v>59520</v>
      </c>
      <c r="AG520" s="491" t="s">
        <v>47</v>
      </c>
      <c r="AH520" s="676"/>
      <c r="AI520" s="685" t="s">
        <v>2420</v>
      </c>
      <c r="AJ520" s="676" t="s">
        <v>1407</v>
      </c>
      <c r="AK520" s="696" t="s">
        <v>1408</v>
      </c>
      <c r="AL520" s="676">
        <v>89431</v>
      </c>
      <c r="AM520" s="676" t="s">
        <v>52</v>
      </c>
      <c r="AN520" s="676" t="s">
        <v>50</v>
      </c>
      <c r="AO520" s="491"/>
      <c r="AP520" s="688"/>
      <c r="AQ520" s="688" t="s">
        <v>37</v>
      </c>
      <c r="AR520" s="688"/>
      <c r="AS520" s="697"/>
      <c r="AT520" s="697"/>
      <c r="AU520" s="697"/>
      <c r="AV520" s="680"/>
      <c r="AW520" s="673">
        <f>U520</f>
        <v>49403140</v>
      </c>
      <c r="AX520" s="673" cm="1">
        <f t="array" ref="AX520">SUM(MID(0&amp;AW520,LARGE(INDEX(ISNUMBER(--MID(AW520,ROW($1:$8),1))*ROW($1:$8),),ROW($1:$8))+1,1)*10^ROW($1:$8)/10)</f>
        <v>49403140</v>
      </c>
      <c r="AY520" s="673" t="str">
        <f>VLOOKUP($AX520,'Item Master Data'!$A:$F,3,FALSE)</f>
        <v>Q.PEAK DUO BLK ML G10+</v>
      </c>
      <c r="AZ520" s="673">
        <f>VLOOKUP($AX520,'Item Master Data'!$A:$F,6,FALSE)</f>
        <v>400</v>
      </c>
      <c r="BA520" s="673">
        <f>X520/BB520</f>
        <v>10</v>
      </c>
      <c r="BB520" s="673">
        <f>VLOOKUP(AX520,'Item Master Data'!$A:$G,7,FALSE)</f>
        <v>32</v>
      </c>
      <c r="BC520" s="673"/>
      <c r="BD520" s="673">
        <f>W520-AZ520</f>
        <v>0</v>
      </c>
    </row>
    <row r="521" spans="1:56">
      <c r="A521" s="757">
        <v>10</v>
      </c>
      <c r="B521" s="722">
        <v>44616</v>
      </c>
      <c r="C521" s="722">
        <v>44616</v>
      </c>
      <c r="D521" s="687" t="s">
        <v>2368</v>
      </c>
      <c r="E521" s="676" t="s">
        <v>2469</v>
      </c>
      <c r="F521" s="491"/>
      <c r="G521" s="676">
        <v>2022</v>
      </c>
      <c r="H521" s="676">
        <v>3</v>
      </c>
      <c r="I521" s="570">
        <v>127796</v>
      </c>
      <c r="J521" s="750">
        <v>44649</v>
      </c>
      <c r="K521" s="733" t="s">
        <v>2468</v>
      </c>
      <c r="L521" s="734" t="s">
        <v>2424</v>
      </c>
      <c r="M521" s="689">
        <v>44519</v>
      </c>
      <c r="N521" s="689">
        <v>44563</v>
      </c>
      <c r="O521" s="689"/>
      <c r="P521" s="677">
        <v>44617</v>
      </c>
      <c r="Q521" s="677">
        <v>44644</v>
      </c>
      <c r="R521" s="677">
        <v>44649</v>
      </c>
      <c r="S521" s="676" t="s">
        <v>2425</v>
      </c>
      <c r="T521" s="676">
        <v>60</v>
      </c>
      <c r="U521" s="676">
        <v>49403540</v>
      </c>
      <c r="V521" s="676" t="s">
        <v>973</v>
      </c>
      <c r="W521" s="676">
        <v>400</v>
      </c>
      <c r="X521" s="678">
        <v>192</v>
      </c>
      <c r="Y521" s="525">
        <f>W521*X521</f>
        <v>76800</v>
      </c>
      <c r="Z521" s="494">
        <v>0.46500000000000002</v>
      </c>
      <c r="AA521" s="682">
        <f>Y521*Z521</f>
        <v>35712</v>
      </c>
      <c r="AB521" s="682"/>
      <c r="AC521" s="496">
        <v>0</v>
      </c>
      <c r="AD521" s="692"/>
      <c r="AE521" s="497"/>
      <c r="AF521" s="500">
        <f>AA521+AD521+AE521</f>
        <v>35712</v>
      </c>
      <c r="AG521" s="491" t="s">
        <v>47</v>
      </c>
      <c r="AH521" s="676"/>
      <c r="AI521" s="685" t="s">
        <v>2420</v>
      </c>
      <c r="AJ521" s="676" t="s">
        <v>1407</v>
      </c>
      <c r="AK521" s="696" t="s">
        <v>1408</v>
      </c>
      <c r="AL521" s="676">
        <v>89431</v>
      </c>
      <c r="AM521" s="676" t="s">
        <v>52</v>
      </c>
      <c r="AN521" s="676" t="s">
        <v>1110</v>
      </c>
      <c r="AO521" s="491"/>
      <c r="AP521" s="688"/>
      <c r="AQ521" s="688" t="s">
        <v>37</v>
      </c>
      <c r="AR521" s="688"/>
      <c r="AS521" s="697"/>
      <c r="AT521" s="697"/>
      <c r="AU521" s="697"/>
      <c r="AV521" s="680"/>
      <c r="AW521" s="673">
        <f>U521</f>
        <v>49403540</v>
      </c>
      <c r="AX521" s="673" cm="1">
        <f t="array" ref="AX521">SUM(MID(0&amp;AW521,LARGE(INDEX(ISNUMBER(--MID(AW521,ROW($1:$8),1))*ROW($1:$8),),ROW($1:$8))+1,1)*10^ROW($1:$8)/10)</f>
        <v>49403540</v>
      </c>
      <c r="AY521" s="673" t="str">
        <f>VLOOKUP($AX521,'Item Master Data'!$A:$F,3,FALSE)</f>
        <v>Q.PEAK DUO BLK ML G10+</v>
      </c>
      <c r="AZ521" s="673">
        <f>VLOOKUP($AX521,'Item Master Data'!$A:$F,6,FALSE)</f>
        <v>400</v>
      </c>
      <c r="BA521" s="673">
        <f>X521/BB521</f>
        <v>6</v>
      </c>
      <c r="BB521" s="673">
        <f>VLOOKUP(AX521,'Item Master Data'!$A:$G,7,FALSE)</f>
        <v>32</v>
      </c>
      <c r="BC521" s="673"/>
      <c r="BD521" s="673">
        <f>W521-AZ521</f>
        <v>0</v>
      </c>
    </row>
    <row r="522" spans="1:56">
      <c r="A522" s="757">
        <v>10</v>
      </c>
      <c r="B522" s="722">
        <v>44616</v>
      </c>
      <c r="C522" s="722">
        <v>44616</v>
      </c>
      <c r="D522" s="687" t="s">
        <v>2368</v>
      </c>
      <c r="E522" s="676" t="s">
        <v>2470</v>
      </c>
      <c r="F522" s="491"/>
      <c r="G522" s="676">
        <v>2022</v>
      </c>
      <c r="H522" s="676">
        <v>3</v>
      </c>
      <c r="I522" s="570">
        <v>127796</v>
      </c>
      <c r="J522" s="750">
        <v>44649</v>
      </c>
      <c r="K522" s="733" t="s">
        <v>2468</v>
      </c>
      <c r="L522" s="734" t="s">
        <v>2424</v>
      </c>
      <c r="M522" s="689">
        <v>44519</v>
      </c>
      <c r="N522" s="689">
        <v>44563</v>
      </c>
      <c r="O522" s="689"/>
      <c r="P522" s="677">
        <v>44617</v>
      </c>
      <c r="Q522" s="677">
        <v>44644</v>
      </c>
      <c r="R522" s="677">
        <v>44649</v>
      </c>
      <c r="S522" s="676" t="s">
        <v>2425</v>
      </c>
      <c r="T522" s="676">
        <v>60</v>
      </c>
      <c r="U522" s="676">
        <v>49405140</v>
      </c>
      <c r="V522" s="676" t="s">
        <v>973</v>
      </c>
      <c r="W522" s="676">
        <v>400</v>
      </c>
      <c r="X522" s="678">
        <v>128</v>
      </c>
      <c r="Y522" s="525">
        <f>W522*X522</f>
        <v>51200</v>
      </c>
      <c r="Z522" s="494">
        <v>0.46500000000000002</v>
      </c>
      <c r="AA522" s="682">
        <f>Y522*Z522</f>
        <v>23808</v>
      </c>
      <c r="AB522" s="682"/>
      <c r="AC522" s="496">
        <v>0</v>
      </c>
      <c r="AD522" s="692"/>
      <c r="AE522" s="497"/>
      <c r="AF522" s="500">
        <f>AA522+AD522+AE522</f>
        <v>23808</v>
      </c>
      <c r="AG522" s="491" t="s">
        <v>47</v>
      </c>
      <c r="AH522" s="676"/>
      <c r="AI522" s="685" t="s">
        <v>2420</v>
      </c>
      <c r="AJ522" s="676" t="s">
        <v>1407</v>
      </c>
      <c r="AK522" s="696" t="s">
        <v>1408</v>
      </c>
      <c r="AL522" s="676">
        <v>89431</v>
      </c>
      <c r="AM522" s="676" t="s">
        <v>52</v>
      </c>
      <c r="AN522" s="676" t="s">
        <v>1110</v>
      </c>
      <c r="AO522" s="491"/>
      <c r="AP522" s="688"/>
      <c r="AQ522" s="688" t="s">
        <v>37</v>
      </c>
      <c r="AR522" s="688"/>
      <c r="AS522" s="697"/>
      <c r="AT522" s="697"/>
      <c r="AU522" s="697"/>
      <c r="AV522" s="680"/>
      <c r="AW522" s="673">
        <f>U522</f>
        <v>49405140</v>
      </c>
      <c r="AX522" s="673" cm="1">
        <f t="array" ref="AX522">SUM(MID(0&amp;AW522,LARGE(INDEX(ISNUMBER(--MID(AW522,ROW($1:$8),1))*ROW($1:$8),),ROW($1:$8))+1,1)*10^ROW($1:$8)/10)</f>
        <v>49405140</v>
      </c>
      <c r="AY522" s="673" t="str">
        <f>VLOOKUP($AX522,'Item Master Data'!$A:$F,3,FALSE)</f>
        <v>Q.PEAK DUO BLK ML G10+</v>
      </c>
      <c r="AZ522" s="673">
        <f>VLOOKUP($AX522,'Item Master Data'!$A:$F,6,FALSE)</f>
        <v>400</v>
      </c>
      <c r="BA522" s="673">
        <f>X522/BB522</f>
        <v>4</v>
      </c>
      <c r="BB522" s="673">
        <f>VLOOKUP(AX522,'Item Master Data'!$A:$G,7,FALSE)</f>
        <v>32</v>
      </c>
      <c r="BC522" s="673"/>
      <c r="BD522" s="673">
        <f>W522-AZ522</f>
        <v>0</v>
      </c>
    </row>
    <row r="523" spans="1:56">
      <c r="A523" s="757"/>
      <c r="B523" s="722">
        <v>44616</v>
      </c>
      <c r="C523" s="722">
        <v>44616</v>
      </c>
      <c r="D523" s="687" t="s">
        <v>2368</v>
      </c>
      <c r="E523" s="676"/>
      <c r="F523" s="491"/>
      <c r="G523" s="676">
        <v>2022</v>
      </c>
      <c r="H523" s="676">
        <v>3</v>
      </c>
      <c r="I523" s="687">
        <v>127563</v>
      </c>
      <c r="J523" s="677">
        <v>44645</v>
      </c>
      <c r="K523" s="685" t="s">
        <v>2471</v>
      </c>
      <c r="L523" s="676" t="s">
        <v>2424</v>
      </c>
      <c r="M523" s="689">
        <v>44519</v>
      </c>
      <c r="N523" s="689">
        <v>44563</v>
      </c>
      <c r="O523" s="689"/>
      <c r="P523" s="677">
        <v>44617</v>
      </c>
      <c r="Q523" s="677">
        <v>44643</v>
      </c>
      <c r="R523" s="677">
        <v>44645</v>
      </c>
      <c r="S523" s="676" t="s">
        <v>2425</v>
      </c>
      <c r="T523" s="676">
        <v>60</v>
      </c>
      <c r="U523" s="676">
        <v>49405140</v>
      </c>
      <c r="V523" s="676" t="s">
        <v>973</v>
      </c>
      <c r="W523" s="676">
        <v>400</v>
      </c>
      <c r="X523" s="678">
        <v>320</v>
      </c>
      <c r="Y523" s="525">
        <f>W523*X523</f>
        <v>128000</v>
      </c>
      <c r="Z523" s="494">
        <v>0.46500000000000002</v>
      </c>
      <c r="AA523" s="682">
        <f>Y523*Z523</f>
        <v>59520</v>
      </c>
      <c r="AB523" s="682"/>
      <c r="AC523" s="496">
        <v>0</v>
      </c>
      <c r="AD523" s="692"/>
      <c r="AE523" s="497">
        <v>4910.3999999999996</v>
      </c>
      <c r="AF523" s="500">
        <f>AA523+AD523+AE523</f>
        <v>64430.400000000001</v>
      </c>
      <c r="AG523" s="491" t="s">
        <v>47</v>
      </c>
      <c r="AH523" s="676"/>
      <c r="AI523" s="685" t="s">
        <v>2420</v>
      </c>
      <c r="AJ523" s="676" t="s">
        <v>2472</v>
      </c>
      <c r="AK523" s="696" t="s">
        <v>1149</v>
      </c>
      <c r="AL523" s="676">
        <v>78219</v>
      </c>
      <c r="AM523" s="676" t="s">
        <v>52</v>
      </c>
      <c r="AN523" s="676" t="s">
        <v>1076</v>
      </c>
      <c r="AO523" s="491"/>
      <c r="AP523" s="688"/>
      <c r="AQ523" s="688" t="s">
        <v>37</v>
      </c>
      <c r="AR523" s="688"/>
      <c r="AS523" s="697"/>
      <c r="AT523" s="697"/>
      <c r="AU523" s="697"/>
      <c r="AV523" s="680"/>
      <c r="AW523" s="673">
        <f>U523</f>
        <v>49405140</v>
      </c>
      <c r="AX523" s="673" cm="1">
        <f t="array" ref="AX523">SUM(MID(0&amp;AW523,LARGE(INDEX(ISNUMBER(--MID(AW523,ROW($1:$8),1))*ROW($1:$8),),ROW($1:$8))+1,1)*10^ROW($1:$8)/10)</f>
        <v>49405140</v>
      </c>
      <c r="AY523" s="673" t="str">
        <f>VLOOKUP($AX523,'Item Master Data'!$A:$F,3,FALSE)</f>
        <v>Q.PEAK DUO BLK ML G10+</v>
      </c>
      <c r="AZ523" s="673">
        <f>VLOOKUP($AX523,'Item Master Data'!$A:$F,6,FALSE)</f>
        <v>400</v>
      </c>
      <c r="BA523" s="673">
        <f>X523/BB523</f>
        <v>10</v>
      </c>
      <c r="BB523" s="673">
        <f>VLOOKUP(AX523,'Item Master Data'!$A:$G,7,FALSE)</f>
        <v>32</v>
      </c>
      <c r="BC523" s="673"/>
      <c r="BD523" s="673">
        <f>W523-AZ523</f>
        <v>0</v>
      </c>
    </row>
    <row r="524" spans="1:56">
      <c r="A524" s="757"/>
      <c r="B524" s="722">
        <v>44616</v>
      </c>
      <c r="C524" s="722">
        <v>44616</v>
      </c>
      <c r="D524" s="687" t="s">
        <v>2368</v>
      </c>
      <c r="E524" s="676"/>
      <c r="F524" s="676"/>
      <c r="G524" s="676">
        <v>2022</v>
      </c>
      <c r="H524" s="676">
        <v>3</v>
      </c>
      <c r="I524" s="687">
        <v>127277</v>
      </c>
      <c r="J524" s="677">
        <v>44634</v>
      </c>
      <c r="K524" s="685" t="s">
        <v>2473</v>
      </c>
      <c r="L524" s="676" t="s">
        <v>2424</v>
      </c>
      <c r="M524" s="689">
        <v>44519</v>
      </c>
      <c r="N524" s="689">
        <v>44563</v>
      </c>
      <c r="O524" s="689"/>
      <c r="P524" s="677">
        <v>44617</v>
      </c>
      <c r="Q524" s="677">
        <v>44631</v>
      </c>
      <c r="R524" s="677">
        <v>44634</v>
      </c>
      <c r="S524" s="676" t="s">
        <v>2425</v>
      </c>
      <c r="T524" s="676">
        <v>60</v>
      </c>
      <c r="U524" s="676">
        <v>49403140</v>
      </c>
      <c r="V524" s="676" t="s">
        <v>973</v>
      </c>
      <c r="W524" s="676">
        <v>400</v>
      </c>
      <c r="X524" s="678">
        <v>416</v>
      </c>
      <c r="Y524" s="525">
        <f>W524*X524</f>
        <v>166400</v>
      </c>
      <c r="Z524" s="494">
        <v>0.46500000000000002</v>
      </c>
      <c r="AA524" s="682">
        <f>Y524*Z524</f>
        <v>77376</v>
      </c>
      <c r="AB524" s="682"/>
      <c r="AC524" s="496">
        <v>0</v>
      </c>
      <c r="AD524" s="692"/>
      <c r="AE524" s="497">
        <v>6963.84</v>
      </c>
      <c r="AF524" s="500">
        <f>AA524+AD524+AE524</f>
        <v>84339.839999999997</v>
      </c>
      <c r="AG524" s="491" t="s">
        <v>47</v>
      </c>
      <c r="AH524" s="676"/>
      <c r="AI524" s="685" t="s">
        <v>2420</v>
      </c>
      <c r="AJ524" s="676" t="s">
        <v>2114</v>
      </c>
      <c r="AK524" s="696" t="s">
        <v>50</v>
      </c>
      <c r="AL524" s="676">
        <v>95206</v>
      </c>
      <c r="AM524" s="676" t="s">
        <v>52</v>
      </c>
      <c r="AN524" s="676" t="s">
        <v>50</v>
      </c>
      <c r="AO524" s="491"/>
      <c r="AP524" s="688"/>
      <c r="AQ524" s="688" t="s">
        <v>37</v>
      </c>
      <c r="AR524" s="688"/>
      <c r="AS524" s="697"/>
      <c r="AT524" s="697"/>
      <c r="AU524" s="697"/>
      <c r="AV524" s="680"/>
      <c r="AW524" s="673">
        <f>U524</f>
        <v>49403140</v>
      </c>
      <c r="AX524" s="673" cm="1">
        <f t="array" ref="AX524">SUM(MID(0&amp;AW524,LARGE(INDEX(ISNUMBER(--MID(AW524,ROW($1:$8),1))*ROW($1:$8),),ROW($1:$8))+1,1)*10^ROW($1:$8)/10)</f>
        <v>49403140</v>
      </c>
      <c r="AY524" s="673" t="str">
        <f>VLOOKUP($AX524,'Item Master Data'!$A:$F,3,FALSE)</f>
        <v>Q.PEAK DUO BLK ML G10+</v>
      </c>
      <c r="AZ524" s="673">
        <f>VLOOKUP($AX524,'Item Master Data'!$A:$F,6,FALSE)</f>
        <v>400</v>
      </c>
      <c r="BA524" s="673">
        <f>X524/BB524</f>
        <v>13</v>
      </c>
      <c r="BB524" s="673">
        <f>VLOOKUP(AX524,'Item Master Data'!$A:$G,7,FALSE)</f>
        <v>32</v>
      </c>
      <c r="BC524" s="673"/>
      <c r="BD524" s="673">
        <f>W524-AZ524</f>
        <v>0</v>
      </c>
    </row>
    <row r="525" spans="1:56">
      <c r="A525" s="757"/>
      <c r="B525" s="722">
        <v>44616</v>
      </c>
      <c r="C525" s="722">
        <v>44616</v>
      </c>
      <c r="D525" s="687" t="s">
        <v>2368</v>
      </c>
      <c r="E525" s="676"/>
      <c r="F525" s="491"/>
      <c r="G525" s="676">
        <v>2022</v>
      </c>
      <c r="H525" s="676">
        <v>3</v>
      </c>
      <c r="I525" s="687">
        <v>127690</v>
      </c>
      <c r="J525" s="677">
        <v>44651</v>
      </c>
      <c r="K525" s="685" t="s">
        <v>2474</v>
      </c>
      <c r="L525" s="676" t="s">
        <v>2424</v>
      </c>
      <c r="M525" s="689">
        <v>44519</v>
      </c>
      <c r="N525" s="689">
        <v>44563</v>
      </c>
      <c r="O525" s="689"/>
      <c r="P525" s="677">
        <v>44617</v>
      </c>
      <c r="Q525" s="677">
        <v>44644</v>
      </c>
      <c r="R525" s="677">
        <v>44651</v>
      </c>
      <c r="S525" s="676" t="s">
        <v>2425</v>
      </c>
      <c r="T525" s="676">
        <v>60</v>
      </c>
      <c r="U525" s="676">
        <v>49405140</v>
      </c>
      <c r="V525" s="676" t="s">
        <v>973</v>
      </c>
      <c r="W525" s="676">
        <v>400</v>
      </c>
      <c r="X525" s="678">
        <v>480</v>
      </c>
      <c r="Y525" s="525">
        <f>W525*X525</f>
        <v>192000</v>
      </c>
      <c r="Z525" s="494">
        <v>0.46500000000000002</v>
      </c>
      <c r="AA525" s="682">
        <f>Y525*Z525</f>
        <v>89280</v>
      </c>
      <c r="AB525" s="682"/>
      <c r="AC525" s="496">
        <v>0</v>
      </c>
      <c r="AD525" s="692"/>
      <c r="AE525" s="497"/>
      <c r="AF525" s="500">
        <f>AA525+AD525+AE525</f>
        <v>89280</v>
      </c>
      <c r="AG525" s="491" t="s">
        <v>47</v>
      </c>
      <c r="AH525" s="676"/>
      <c r="AI525" s="685" t="s">
        <v>2420</v>
      </c>
      <c r="AJ525" s="676" t="s">
        <v>2438</v>
      </c>
      <c r="AK525" s="696" t="s">
        <v>1088</v>
      </c>
      <c r="AL525" s="676">
        <v>33762</v>
      </c>
      <c r="AM525" s="676" t="s">
        <v>52</v>
      </c>
      <c r="AN525" s="676" t="s">
        <v>1110</v>
      </c>
      <c r="AO525" s="491"/>
      <c r="AP525" s="688"/>
      <c r="AQ525" s="688" t="s">
        <v>37</v>
      </c>
      <c r="AR525" s="688"/>
      <c r="AS525" s="697"/>
      <c r="AT525" s="697"/>
      <c r="AU525" s="697"/>
      <c r="AV525" s="680"/>
      <c r="AW525" s="673">
        <f>U525</f>
        <v>49405140</v>
      </c>
      <c r="AX525" s="673" cm="1">
        <f t="array" ref="AX525">SUM(MID(0&amp;AW525,LARGE(INDEX(ISNUMBER(--MID(AW525,ROW($1:$8),1))*ROW($1:$8),),ROW($1:$8))+1,1)*10^ROW($1:$8)/10)</f>
        <v>49405140</v>
      </c>
      <c r="AY525" s="673" t="str">
        <f>VLOOKUP($AX525,'Item Master Data'!$A:$F,3,FALSE)</f>
        <v>Q.PEAK DUO BLK ML G10+</v>
      </c>
      <c r="AZ525" s="673">
        <f>VLOOKUP($AX525,'Item Master Data'!$A:$F,6,FALSE)</f>
        <v>400</v>
      </c>
      <c r="BA525" s="673">
        <f>X525/BB525</f>
        <v>15</v>
      </c>
      <c r="BB525" s="673">
        <f>VLOOKUP(AX525,'Item Master Data'!$A:$G,7,FALSE)</f>
        <v>32</v>
      </c>
      <c r="BC525" s="673"/>
      <c r="BD525" s="673">
        <f>W525-AZ525</f>
        <v>0</v>
      </c>
    </row>
    <row r="526" spans="1:56">
      <c r="A526" s="757"/>
      <c r="B526" s="722">
        <v>44616</v>
      </c>
      <c r="C526" s="722">
        <v>44616</v>
      </c>
      <c r="D526" s="687" t="s">
        <v>2368</v>
      </c>
      <c r="E526" s="676"/>
      <c r="F526" s="491"/>
      <c r="G526" s="676">
        <v>2022</v>
      </c>
      <c r="H526" s="676">
        <v>3</v>
      </c>
      <c r="I526" s="687">
        <v>127254</v>
      </c>
      <c r="J526" s="677">
        <v>44634</v>
      </c>
      <c r="K526" s="685" t="s">
        <v>2475</v>
      </c>
      <c r="L526" s="676" t="s">
        <v>2424</v>
      </c>
      <c r="M526" s="689">
        <v>44519</v>
      </c>
      <c r="N526" s="689">
        <v>44563</v>
      </c>
      <c r="O526" s="689"/>
      <c r="P526" s="677">
        <v>44617</v>
      </c>
      <c r="Q526" s="677">
        <v>44630</v>
      </c>
      <c r="R526" s="677">
        <v>44634</v>
      </c>
      <c r="S526" s="676" t="s">
        <v>2425</v>
      </c>
      <c r="T526" s="676">
        <v>60</v>
      </c>
      <c r="U526" s="676">
        <v>49403140</v>
      </c>
      <c r="V526" s="676" t="s">
        <v>973</v>
      </c>
      <c r="W526" s="676">
        <v>400</v>
      </c>
      <c r="X526" s="678">
        <v>640</v>
      </c>
      <c r="Y526" s="525">
        <f>W526*X526</f>
        <v>256000</v>
      </c>
      <c r="Z526" s="494">
        <v>0.46500000000000002</v>
      </c>
      <c r="AA526" s="682">
        <f>Y526*Z526</f>
        <v>119040</v>
      </c>
      <c r="AB526" s="682"/>
      <c r="AC526" s="496">
        <v>0</v>
      </c>
      <c r="AD526" s="692"/>
      <c r="AE526" s="497"/>
      <c r="AF526" s="500">
        <f>AA526+AD526+AE526</f>
        <v>119040</v>
      </c>
      <c r="AG526" s="676" t="s">
        <v>47</v>
      </c>
      <c r="AH526" s="676"/>
      <c r="AI526" s="685" t="s">
        <v>2420</v>
      </c>
      <c r="AJ526" s="676" t="s">
        <v>2440</v>
      </c>
      <c r="AK526" s="696" t="s">
        <v>1138</v>
      </c>
      <c r="AL526" s="676">
        <v>85714</v>
      </c>
      <c r="AM526" s="676" t="s">
        <v>52</v>
      </c>
      <c r="AN526" s="676" t="s">
        <v>1076</v>
      </c>
      <c r="AO526" s="491"/>
      <c r="AP526" s="688"/>
      <c r="AQ526" s="688" t="s">
        <v>37</v>
      </c>
      <c r="AR526" s="688"/>
      <c r="AS526" s="697"/>
      <c r="AT526" s="697"/>
      <c r="AU526" s="697"/>
      <c r="AV526" s="680"/>
      <c r="AW526" s="673">
        <f>U526</f>
        <v>49403140</v>
      </c>
      <c r="AX526" s="673" cm="1">
        <f t="array" ref="AX526">SUM(MID(0&amp;AW526,LARGE(INDEX(ISNUMBER(--MID(AW526,ROW($1:$8),1))*ROW($1:$8),),ROW($1:$8))+1,1)*10^ROW($1:$8)/10)</f>
        <v>49403140</v>
      </c>
      <c r="AY526" s="673" t="str">
        <f>VLOOKUP($AX526,'Item Master Data'!$A:$F,3,FALSE)</f>
        <v>Q.PEAK DUO BLK ML G10+</v>
      </c>
      <c r="AZ526" s="673">
        <f>VLOOKUP($AX526,'Item Master Data'!$A:$F,6,FALSE)</f>
        <v>400</v>
      </c>
      <c r="BA526" s="673">
        <f>X526/BB526</f>
        <v>20</v>
      </c>
      <c r="BB526" s="673">
        <f>VLOOKUP(AX526,'Item Master Data'!$A:$G,7,FALSE)</f>
        <v>32</v>
      </c>
      <c r="BC526" s="673"/>
      <c r="BD526" s="673">
        <f>W526-AZ526</f>
        <v>0</v>
      </c>
    </row>
    <row r="527" spans="1:56">
      <c r="A527" s="757"/>
      <c r="B527" s="722">
        <v>44616</v>
      </c>
      <c r="C527" s="722">
        <v>44616</v>
      </c>
      <c r="D527" s="687" t="s">
        <v>2368</v>
      </c>
      <c r="E527" s="676"/>
      <c r="F527" s="491"/>
      <c r="G527" s="676">
        <v>2022</v>
      </c>
      <c r="H527" s="676">
        <v>3</v>
      </c>
      <c r="I527" s="687">
        <v>127691</v>
      </c>
      <c r="J527" s="677">
        <v>44648</v>
      </c>
      <c r="K527" s="685" t="s">
        <v>2475</v>
      </c>
      <c r="L527" s="676" t="s">
        <v>2424</v>
      </c>
      <c r="M527" s="689">
        <v>44519</v>
      </c>
      <c r="N527" s="689">
        <v>44563</v>
      </c>
      <c r="O527" s="689"/>
      <c r="P527" s="677">
        <v>44617</v>
      </c>
      <c r="Q527" s="677">
        <v>44644</v>
      </c>
      <c r="R527" s="677">
        <v>44649</v>
      </c>
      <c r="S527" s="676" t="s">
        <v>2425</v>
      </c>
      <c r="T527" s="676">
        <v>60</v>
      </c>
      <c r="U527" s="676">
        <v>49403540</v>
      </c>
      <c r="V527" s="676" t="s">
        <v>973</v>
      </c>
      <c r="W527" s="676">
        <v>400</v>
      </c>
      <c r="X527" s="678">
        <v>608</v>
      </c>
      <c r="Y527" s="525">
        <f>W527*X527</f>
        <v>243200</v>
      </c>
      <c r="Z527" s="494">
        <v>0.46500000000000002</v>
      </c>
      <c r="AA527" s="682">
        <f>Y527*Z527</f>
        <v>113088</v>
      </c>
      <c r="AB527" s="682"/>
      <c r="AC527" s="496">
        <v>0</v>
      </c>
      <c r="AD527" s="692"/>
      <c r="AE527" s="497"/>
      <c r="AF527" s="500">
        <f>AA527+AD527+AE527</f>
        <v>113088</v>
      </c>
      <c r="AG527" s="676" t="s">
        <v>47</v>
      </c>
      <c r="AH527" s="676"/>
      <c r="AI527" s="685" t="s">
        <v>2420</v>
      </c>
      <c r="AJ527" s="676" t="s">
        <v>2440</v>
      </c>
      <c r="AK527" s="696" t="s">
        <v>1138</v>
      </c>
      <c r="AL527" s="676">
        <v>85714</v>
      </c>
      <c r="AM527" s="676" t="s">
        <v>52</v>
      </c>
      <c r="AN527" s="676" t="s">
        <v>1110</v>
      </c>
      <c r="AO527" s="491"/>
      <c r="AP527" s="688"/>
      <c r="AQ527" s="688" t="s">
        <v>37</v>
      </c>
      <c r="AR527" s="688"/>
      <c r="AS527" s="697"/>
      <c r="AT527" s="697"/>
      <c r="AU527" s="697"/>
      <c r="AV527" s="680"/>
      <c r="AW527" s="673">
        <f>U527</f>
        <v>49403540</v>
      </c>
      <c r="AX527" s="673" cm="1">
        <f t="array" ref="AX527">SUM(MID(0&amp;AW527,LARGE(INDEX(ISNUMBER(--MID(AW527,ROW($1:$8),1))*ROW($1:$8),),ROW($1:$8))+1,1)*10^ROW($1:$8)/10)</f>
        <v>49403540</v>
      </c>
      <c r="AY527" s="673" t="str">
        <f>VLOOKUP($AX527,'Item Master Data'!$A:$F,3,FALSE)</f>
        <v>Q.PEAK DUO BLK ML G10+</v>
      </c>
      <c r="AZ527" s="673">
        <f>VLOOKUP($AX527,'Item Master Data'!$A:$F,6,FALSE)</f>
        <v>400</v>
      </c>
      <c r="BA527" s="673">
        <f>X527/BB527</f>
        <v>19</v>
      </c>
      <c r="BB527" s="673">
        <f>VLOOKUP(AX527,'Item Master Data'!$A:$G,7,FALSE)</f>
        <v>32</v>
      </c>
      <c r="BC527" s="673"/>
      <c r="BD527" s="673">
        <f>W527-AZ527</f>
        <v>0</v>
      </c>
    </row>
    <row r="528" spans="1:56">
      <c r="A528" s="757"/>
      <c r="B528" s="722">
        <v>44616</v>
      </c>
      <c r="C528" s="722">
        <v>44616</v>
      </c>
      <c r="D528" s="687" t="s">
        <v>2368</v>
      </c>
      <c r="E528" s="676"/>
      <c r="F528" s="491"/>
      <c r="G528" s="676">
        <v>2022</v>
      </c>
      <c r="H528" s="676">
        <v>3</v>
      </c>
      <c r="I528" s="687">
        <v>127692</v>
      </c>
      <c r="J528" s="677">
        <v>44649</v>
      </c>
      <c r="K528" s="685" t="s">
        <v>2476</v>
      </c>
      <c r="L528" s="676" t="s">
        <v>2424</v>
      </c>
      <c r="M528" s="689">
        <v>44519</v>
      </c>
      <c r="N528" s="689">
        <v>44563</v>
      </c>
      <c r="O528" s="689"/>
      <c r="P528" s="677">
        <v>44617</v>
      </c>
      <c r="Q528" s="677">
        <v>44644</v>
      </c>
      <c r="R528" s="677">
        <v>44649</v>
      </c>
      <c r="S528" s="676" t="s">
        <v>2425</v>
      </c>
      <c r="T528" s="676">
        <v>60</v>
      </c>
      <c r="U528" s="676">
        <v>49403540</v>
      </c>
      <c r="V528" s="676" t="s">
        <v>973</v>
      </c>
      <c r="W528" s="676">
        <v>400</v>
      </c>
      <c r="X528" s="678">
        <v>768</v>
      </c>
      <c r="Y528" s="525">
        <f>W528*X528</f>
        <v>307200</v>
      </c>
      <c r="Z528" s="494">
        <v>0.46500000000000002</v>
      </c>
      <c r="AA528" s="682">
        <f>Y528*Z528</f>
        <v>142848</v>
      </c>
      <c r="AB528" s="682"/>
      <c r="AC528" s="496">
        <v>0</v>
      </c>
      <c r="AD528" s="692"/>
      <c r="AE528" s="497"/>
      <c r="AF528" s="500">
        <f>AA528+AD528+AE528</f>
        <v>142848</v>
      </c>
      <c r="AG528" s="676" t="s">
        <v>47</v>
      </c>
      <c r="AH528" s="676"/>
      <c r="AI528" s="685" t="s">
        <v>2420</v>
      </c>
      <c r="AJ528" s="676" t="s">
        <v>2412</v>
      </c>
      <c r="AK528" s="696" t="s">
        <v>1408</v>
      </c>
      <c r="AL528" s="676">
        <v>89118</v>
      </c>
      <c r="AM528" s="676" t="s">
        <v>52</v>
      </c>
      <c r="AN528" s="676" t="s">
        <v>1110</v>
      </c>
      <c r="AO528" s="491"/>
      <c r="AP528" s="688"/>
      <c r="AQ528" s="688" t="s">
        <v>37</v>
      </c>
      <c r="AR528" s="688"/>
      <c r="AS528" s="697"/>
      <c r="AT528" s="697"/>
      <c r="AU528" s="697"/>
      <c r="AV528" s="680"/>
      <c r="AW528" s="673">
        <f>U528</f>
        <v>49403540</v>
      </c>
      <c r="AX528" s="673" cm="1">
        <f t="array" ref="AX528">SUM(MID(0&amp;AW528,LARGE(INDEX(ISNUMBER(--MID(AW528,ROW($1:$8),1))*ROW($1:$8),),ROW($1:$8))+1,1)*10^ROW($1:$8)/10)</f>
        <v>49403540</v>
      </c>
      <c r="AY528" s="673" t="str">
        <f>VLOOKUP($AX528,'Item Master Data'!$A:$F,3,FALSE)</f>
        <v>Q.PEAK DUO BLK ML G10+</v>
      </c>
      <c r="AZ528" s="673">
        <f>VLOOKUP($AX528,'Item Master Data'!$A:$F,6,FALSE)</f>
        <v>400</v>
      </c>
      <c r="BA528" s="673">
        <f>X528/BB528</f>
        <v>24</v>
      </c>
      <c r="BB528" s="673">
        <f>VLOOKUP(AX528,'Item Master Data'!$A:$G,7,FALSE)</f>
        <v>32</v>
      </c>
      <c r="BC528" s="673"/>
      <c r="BD528" s="673">
        <f>W528-AZ528</f>
        <v>0</v>
      </c>
    </row>
    <row r="529" spans="1:56">
      <c r="A529" s="757"/>
      <c r="B529" s="722">
        <v>44616</v>
      </c>
      <c r="C529" s="722">
        <v>44616</v>
      </c>
      <c r="D529" s="687" t="s">
        <v>2368</v>
      </c>
      <c r="E529" s="676"/>
      <c r="F529" s="491"/>
      <c r="G529" s="676">
        <v>2022</v>
      </c>
      <c r="H529" s="676">
        <v>3</v>
      </c>
      <c r="I529" s="687">
        <v>127255</v>
      </c>
      <c r="J529" s="677">
        <v>44634</v>
      </c>
      <c r="K529" s="685" t="s">
        <v>2476</v>
      </c>
      <c r="L529" s="676" t="s">
        <v>2424</v>
      </c>
      <c r="M529" s="689">
        <v>44519</v>
      </c>
      <c r="N529" s="689">
        <v>44563</v>
      </c>
      <c r="O529" s="689"/>
      <c r="P529" s="677">
        <v>44617</v>
      </c>
      <c r="Q529" s="677">
        <v>44630</v>
      </c>
      <c r="R529" s="677">
        <v>44634</v>
      </c>
      <c r="S529" s="676" t="s">
        <v>2425</v>
      </c>
      <c r="T529" s="676">
        <v>60</v>
      </c>
      <c r="U529" s="676">
        <v>49403140</v>
      </c>
      <c r="V529" s="676" t="s">
        <v>973</v>
      </c>
      <c r="W529" s="676">
        <v>400</v>
      </c>
      <c r="X529" s="678">
        <v>1536</v>
      </c>
      <c r="Y529" s="525">
        <f>W529*X529</f>
        <v>614400</v>
      </c>
      <c r="Z529" s="494">
        <v>0.46500000000000002</v>
      </c>
      <c r="AA529" s="682">
        <f>Y529*Z529</f>
        <v>285696</v>
      </c>
      <c r="AB529" s="682"/>
      <c r="AC529" s="496">
        <v>0</v>
      </c>
      <c r="AD529" s="692"/>
      <c r="AE529" s="497"/>
      <c r="AF529" s="500">
        <f>AA529+AD529+AE529</f>
        <v>285696</v>
      </c>
      <c r="AG529" s="676" t="s">
        <v>47</v>
      </c>
      <c r="AH529" s="676"/>
      <c r="AI529" s="685" t="s">
        <v>2420</v>
      </c>
      <c r="AJ529" s="676" t="s">
        <v>2412</v>
      </c>
      <c r="AK529" s="696" t="s">
        <v>1408</v>
      </c>
      <c r="AL529" s="676">
        <v>89118</v>
      </c>
      <c r="AM529" s="676" t="s">
        <v>52</v>
      </c>
      <c r="AN529" s="676" t="s">
        <v>1076</v>
      </c>
      <c r="AO529" s="491"/>
      <c r="AP529" s="688"/>
      <c r="AQ529" s="688" t="s">
        <v>37</v>
      </c>
      <c r="AR529" s="688"/>
      <c r="AS529" s="697"/>
      <c r="AT529" s="697"/>
      <c r="AU529" s="697"/>
      <c r="AV529" s="680"/>
      <c r="AW529" s="673">
        <f>U529</f>
        <v>49403140</v>
      </c>
      <c r="AX529" s="673" cm="1">
        <f t="array" ref="AX529">SUM(MID(0&amp;AW529,LARGE(INDEX(ISNUMBER(--MID(AW529,ROW($1:$8),1))*ROW($1:$8),),ROW($1:$8))+1,1)*10^ROW($1:$8)/10)</f>
        <v>49403140</v>
      </c>
      <c r="AY529" s="673" t="str">
        <f>VLOOKUP($AX529,'Item Master Data'!$A:$F,3,FALSE)</f>
        <v>Q.PEAK DUO BLK ML G10+</v>
      </c>
      <c r="AZ529" s="673">
        <f>VLOOKUP($AX529,'Item Master Data'!$A:$F,6,FALSE)</f>
        <v>400</v>
      </c>
      <c r="BA529" s="673">
        <f>X529/BB529</f>
        <v>48</v>
      </c>
      <c r="BB529" s="673">
        <f>VLOOKUP(AX529,'Item Master Data'!$A:$G,7,FALSE)</f>
        <v>32</v>
      </c>
      <c r="BC529" s="673"/>
      <c r="BD529" s="673">
        <f>W529-AZ529</f>
        <v>0</v>
      </c>
    </row>
    <row r="530" spans="1:56">
      <c r="A530" s="757"/>
      <c r="B530" s="722">
        <v>44616</v>
      </c>
      <c r="C530" s="722">
        <v>44616</v>
      </c>
      <c r="D530" s="687" t="s">
        <v>2368</v>
      </c>
      <c r="E530" s="676"/>
      <c r="F530" s="491"/>
      <c r="G530" s="676">
        <v>2022</v>
      </c>
      <c r="H530" s="676">
        <v>3</v>
      </c>
      <c r="I530" s="687">
        <v>127215</v>
      </c>
      <c r="J530" s="677">
        <v>44624</v>
      </c>
      <c r="K530" s="685" t="s">
        <v>2476</v>
      </c>
      <c r="L530" s="676" t="s">
        <v>2424</v>
      </c>
      <c r="M530" s="689">
        <v>44519</v>
      </c>
      <c r="N530" s="689">
        <v>44563</v>
      </c>
      <c r="O530" s="689"/>
      <c r="P530" s="677">
        <v>44622</v>
      </c>
      <c r="Q530" s="677">
        <v>44623</v>
      </c>
      <c r="R530" s="677">
        <v>44624</v>
      </c>
      <c r="S530" s="676" t="s">
        <v>2425</v>
      </c>
      <c r="T530" s="676">
        <v>60</v>
      </c>
      <c r="U530" s="676" t="s">
        <v>2360</v>
      </c>
      <c r="V530" s="676" t="s">
        <v>973</v>
      </c>
      <c r="W530" s="676">
        <v>400</v>
      </c>
      <c r="X530" s="678">
        <v>236</v>
      </c>
      <c r="Y530" s="525">
        <f>W530*X530</f>
        <v>94400</v>
      </c>
      <c r="Z530" s="494">
        <v>0.46500000000000002</v>
      </c>
      <c r="AA530" s="682">
        <f>Y530*Z530</f>
        <v>43896</v>
      </c>
      <c r="AB530" s="682"/>
      <c r="AC530" s="496">
        <v>0</v>
      </c>
      <c r="AD530" s="692"/>
      <c r="AE530" s="497"/>
      <c r="AF530" s="500">
        <f>AA530+AD530+AE530</f>
        <v>43896</v>
      </c>
      <c r="AG530" s="676" t="s">
        <v>47</v>
      </c>
      <c r="AH530" s="676"/>
      <c r="AI530" s="685" t="s">
        <v>2420</v>
      </c>
      <c r="AJ530" s="676" t="s">
        <v>2412</v>
      </c>
      <c r="AK530" s="696" t="s">
        <v>1408</v>
      </c>
      <c r="AL530" s="676">
        <v>89118</v>
      </c>
      <c r="AM530" s="676" t="s">
        <v>52</v>
      </c>
      <c r="AN530" s="676" t="s">
        <v>50</v>
      </c>
      <c r="AO530" s="491"/>
      <c r="AP530" s="688" t="s">
        <v>92</v>
      </c>
      <c r="AQ530" s="688" t="s">
        <v>37</v>
      </c>
      <c r="AR530" s="688"/>
      <c r="AS530" s="697"/>
      <c r="AT530" s="697"/>
      <c r="AU530" s="697"/>
      <c r="AV530" s="680"/>
      <c r="AW530" s="673" t="str">
        <f>U530</f>
        <v>30390156F</v>
      </c>
      <c r="AX530" s="673" cm="1">
        <f t="array" ref="AX530">SUM(MID(0&amp;AW530,LARGE(INDEX(ISNUMBER(--MID(AW530,ROW($1:$8),1))*ROW($1:$8),),ROW($1:$8))+1,1)*10^ROW($1:$8)/10)</f>
        <v>30390156</v>
      </c>
      <c r="AY530" s="673" t="str">
        <f>VLOOKUP($AX530,'Item Master Data'!$A:$F,3,FALSE)</f>
        <v>Q.PEAK DUO BLK ML G10+</v>
      </c>
      <c r="AZ530" s="673">
        <f>VLOOKUP($AX530,'Item Master Data'!$A:$F,6,FALSE)</f>
        <v>400</v>
      </c>
      <c r="BA530" s="673">
        <f>X530/BB530</f>
        <v>7.375</v>
      </c>
      <c r="BB530" s="673">
        <f>VLOOKUP(AX530,'Item Master Data'!$A:$G,7,FALSE)</f>
        <v>32</v>
      </c>
      <c r="BC530" s="673"/>
      <c r="BD530" s="673">
        <f>W530-AZ530</f>
        <v>0</v>
      </c>
    </row>
    <row r="531" spans="1:56">
      <c r="A531" s="757"/>
      <c r="B531" s="722">
        <v>44616</v>
      </c>
      <c r="C531" s="722">
        <v>44616</v>
      </c>
      <c r="D531" s="687" t="s">
        <v>2368</v>
      </c>
      <c r="E531" s="676"/>
      <c r="F531" s="491"/>
      <c r="G531" s="676">
        <v>2022</v>
      </c>
      <c r="H531" s="676">
        <v>3</v>
      </c>
      <c r="I531" s="687">
        <v>127215</v>
      </c>
      <c r="J531" s="677">
        <v>44624</v>
      </c>
      <c r="K531" s="685" t="s">
        <v>2476</v>
      </c>
      <c r="L531" s="676" t="s">
        <v>2424</v>
      </c>
      <c r="M531" s="689">
        <v>44519</v>
      </c>
      <c r="N531" s="689">
        <v>44563</v>
      </c>
      <c r="O531" s="689"/>
      <c r="P531" s="677">
        <v>44622</v>
      </c>
      <c r="Q531" s="677">
        <v>44623</v>
      </c>
      <c r="R531" s="677">
        <v>44624</v>
      </c>
      <c r="S531" s="676" t="s">
        <v>2425</v>
      </c>
      <c r="T531" s="676">
        <v>60</v>
      </c>
      <c r="U531" s="676" t="s">
        <v>2250</v>
      </c>
      <c r="V531" s="676" t="s">
        <v>973</v>
      </c>
      <c r="W531" s="676">
        <v>400</v>
      </c>
      <c r="X531" s="678">
        <v>768</v>
      </c>
      <c r="Y531" s="525">
        <f>W531*X531</f>
        <v>307200</v>
      </c>
      <c r="Z531" s="494">
        <v>0.46500000000000002</v>
      </c>
      <c r="AA531" s="682">
        <f>Y531*Z531</f>
        <v>142848</v>
      </c>
      <c r="AB531" s="682"/>
      <c r="AC531" s="496">
        <v>0</v>
      </c>
      <c r="AD531" s="692"/>
      <c r="AE531" s="497"/>
      <c r="AF531" s="500">
        <f>AA531+AD531+AE531</f>
        <v>142848</v>
      </c>
      <c r="AG531" s="676" t="s">
        <v>47</v>
      </c>
      <c r="AH531" s="676"/>
      <c r="AI531" s="685" t="s">
        <v>2420</v>
      </c>
      <c r="AJ531" s="676" t="s">
        <v>2412</v>
      </c>
      <c r="AK531" s="696" t="s">
        <v>1408</v>
      </c>
      <c r="AL531" s="676">
        <v>89118</v>
      </c>
      <c r="AM531" s="676" t="s">
        <v>52</v>
      </c>
      <c r="AN531" s="676" t="s">
        <v>50</v>
      </c>
      <c r="AO531" s="491"/>
      <c r="AP531" s="688" t="s">
        <v>92</v>
      </c>
      <c r="AQ531" s="688" t="s">
        <v>37</v>
      </c>
      <c r="AR531" s="688"/>
      <c r="AS531" s="697"/>
      <c r="AT531" s="697"/>
      <c r="AU531" s="697"/>
      <c r="AV531" s="680"/>
      <c r="AW531" s="673" t="str">
        <f>U531</f>
        <v>30390156C</v>
      </c>
      <c r="AX531" s="673" cm="1">
        <f t="array" ref="AX531">SUM(MID(0&amp;AW531,LARGE(INDEX(ISNUMBER(--MID(AW531,ROW($1:$8),1))*ROW($1:$8),),ROW($1:$8))+1,1)*10^ROW($1:$8)/10)</f>
        <v>30390156</v>
      </c>
      <c r="AY531" s="673" t="str">
        <f>VLOOKUP($AX531,'Item Master Data'!$A:$F,3,FALSE)</f>
        <v>Q.PEAK DUO BLK ML G10+</v>
      </c>
      <c r="AZ531" s="673">
        <f>VLOOKUP($AX531,'Item Master Data'!$A:$F,6,FALSE)</f>
        <v>400</v>
      </c>
      <c r="BA531" s="673">
        <f>X531/BB531</f>
        <v>24</v>
      </c>
      <c r="BB531" s="673">
        <f>VLOOKUP(AX531,'Item Master Data'!$A:$G,7,FALSE)</f>
        <v>32</v>
      </c>
      <c r="BC531" s="673"/>
      <c r="BD531" s="673">
        <f>W531-AZ531</f>
        <v>0</v>
      </c>
    </row>
    <row r="532" spans="1:56">
      <c r="A532" s="757"/>
      <c r="B532" s="722">
        <v>44616</v>
      </c>
      <c r="C532" s="722">
        <v>44616</v>
      </c>
      <c r="D532" s="687" t="s">
        <v>2368</v>
      </c>
      <c r="E532" s="676"/>
      <c r="F532" s="676"/>
      <c r="G532" s="676">
        <v>2022</v>
      </c>
      <c r="H532" s="676">
        <v>3</v>
      </c>
      <c r="I532" s="687">
        <v>127215</v>
      </c>
      <c r="J532" s="677">
        <v>44624</v>
      </c>
      <c r="K532" s="685" t="s">
        <v>2476</v>
      </c>
      <c r="L532" s="676" t="s">
        <v>2424</v>
      </c>
      <c r="M532" s="689">
        <v>44519</v>
      </c>
      <c r="N532" s="689">
        <v>44563</v>
      </c>
      <c r="O532" s="689"/>
      <c r="P532" s="677">
        <v>44622</v>
      </c>
      <c r="Q532" s="677">
        <v>44623</v>
      </c>
      <c r="R532" s="677">
        <v>44624</v>
      </c>
      <c r="S532" s="676" t="s">
        <v>2425</v>
      </c>
      <c r="T532" s="676">
        <v>60</v>
      </c>
      <c r="U532" s="676" t="s">
        <v>1791</v>
      </c>
      <c r="V532" s="676" t="s">
        <v>973</v>
      </c>
      <c r="W532" s="676">
        <v>400</v>
      </c>
      <c r="X532" s="678">
        <v>148</v>
      </c>
      <c r="Y532" s="525">
        <f>W532*X532</f>
        <v>59200</v>
      </c>
      <c r="Z532" s="494">
        <v>0.46500000000000002</v>
      </c>
      <c r="AA532" s="682">
        <f>Y532*Z532</f>
        <v>27528</v>
      </c>
      <c r="AB532" s="682"/>
      <c r="AC532" s="496">
        <v>0</v>
      </c>
      <c r="AD532" s="692"/>
      <c r="AE532" s="497"/>
      <c r="AF532" s="500">
        <f>AA532+AD532+AE532</f>
        <v>27528</v>
      </c>
      <c r="AG532" s="676" t="s">
        <v>47</v>
      </c>
      <c r="AH532" s="676"/>
      <c r="AI532" s="685" t="s">
        <v>2420</v>
      </c>
      <c r="AJ532" s="676" t="s">
        <v>2412</v>
      </c>
      <c r="AK532" s="696" t="s">
        <v>1408</v>
      </c>
      <c r="AL532" s="676">
        <v>89118</v>
      </c>
      <c r="AM532" s="676" t="s">
        <v>52</v>
      </c>
      <c r="AN532" s="676" t="s">
        <v>50</v>
      </c>
      <c r="AO532" s="491"/>
      <c r="AP532" s="688" t="s">
        <v>92</v>
      </c>
      <c r="AQ532" s="688" t="s">
        <v>37</v>
      </c>
      <c r="AR532" s="688"/>
      <c r="AS532" s="697"/>
      <c r="AT532" s="697"/>
      <c r="AU532" s="697"/>
      <c r="AV532" s="680"/>
      <c r="AW532" s="673" t="str">
        <f>U532</f>
        <v>30390156H</v>
      </c>
      <c r="AX532" s="673" cm="1">
        <f t="array" ref="AX532">SUM(MID(0&amp;AW532,LARGE(INDEX(ISNUMBER(--MID(AW532,ROW($1:$8),1))*ROW($1:$8),),ROW($1:$8))+1,1)*10^ROW($1:$8)/10)</f>
        <v>30390156</v>
      </c>
      <c r="AY532" s="673" t="str">
        <f>VLOOKUP($AX532,'Item Master Data'!$A:$F,3,FALSE)</f>
        <v>Q.PEAK DUO BLK ML G10+</v>
      </c>
      <c r="AZ532" s="673">
        <f>VLOOKUP($AX532,'Item Master Data'!$A:$F,6,FALSE)</f>
        <v>400</v>
      </c>
      <c r="BA532" s="673">
        <f>X532/BB532</f>
        <v>4.625</v>
      </c>
      <c r="BB532" s="673">
        <f>VLOOKUP(AX532,'Item Master Data'!$A:$G,7,FALSE)</f>
        <v>32</v>
      </c>
      <c r="BC532" s="673"/>
      <c r="BD532" s="673">
        <f>W532-AZ532</f>
        <v>0</v>
      </c>
    </row>
    <row r="533" spans="1:56">
      <c r="A533" s="630">
        <v>10</v>
      </c>
      <c r="B533" s="722">
        <v>44616</v>
      </c>
      <c r="C533" s="722">
        <v>44616</v>
      </c>
      <c r="D533" s="687" t="s">
        <v>2368</v>
      </c>
      <c r="E533" s="676"/>
      <c r="F533" s="491"/>
      <c r="G533" s="676">
        <v>2022</v>
      </c>
      <c r="H533" s="676">
        <v>3</v>
      </c>
      <c r="I533" s="687">
        <v>127256</v>
      </c>
      <c r="J533" s="677">
        <v>44634</v>
      </c>
      <c r="K533" s="685" t="s">
        <v>2477</v>
      </c>
      <c r="L533" s="676" t="s">
        <v>2424</v>
      </c>
      <c r="M533" s="689">
        <v>44519</v>
      </c>
      <c r="N533" s="689">
        <v>44563</v>
      </c>
      <c r="O533" s="689"/>
      <c r="P533" s="677">
        <v>44617</v>
      </c>
      <c r="Q533" s="677">
        <v>44630</v>
      </c>
      <c r="R533" s="677">
        <v>44634</v>
      </c>
      <c r="S533" s="676" t="s">
        <v>2425</v>
      </c>
      <c r="T533" s="676">
        <v>60</v>
      </c>
      <c r="U533" s="676">
        <v>49403140</v>
      </c>
      <c r="V533" s="676" t="s">
        <v>973</v>
      </c>
      <c r="W533" s="676">
        <v>400</v>
      </c>
      <c r="X533" s="678">
        <v>416</v>
      </c>
      <c r="Y533" s="525">
        <f>W533*X533</f>
        <v>166400</v>
      </c>
      <c r="Z533" s="494">
        <v>0.46500000000000002</v>
      </c>
      <c r="AA533" s="682">
        <f>Y533*Z533</f>
        <v>77376</v>
      </c>
      <c r="AB533" s="682"/>
      <c r="AC533" s="496">
        <v>0</v>
      </c>
      <c r="AD533" s="692"/>
      <c r="AE533" s="497"/>
      <c r="AF533" s="500">
        <f>AA533+AD533+AE533</f>
        <v>77376</v>
      </c>
      <c r="AG533" s="676" t="s">
        <v>47</v>
      </c>
      <c r="AH533" s="676"/>
      <c r="AI533" s="685" t="s">
        <v>2420</v>
      </c>
      <c r="AJ533" s="676" t="s">
        <v>2443</v>
      </c>
      <c r="AK533" s="696" t="s">
        <v>1138</v>
      </c>
      <c r="AL533" s="676">
        <v>85365</v>
      </c>
      <c r="AM533" s="676" t="s">
        <v>52</v>
      </c>
      <c r="AN533" s="676" t="s">
        <v>1076</v>
      </c>
      <c r="AO533" s="491"/>
      <c r="AP533" s="688"/>
      <c r="AQ533" s="688" t="s">
        <v>37</v>
      </c>
      <c r="AR533" s="688"/>
      <c r="AS533" s="697"/>
      <c r="AT533" s="697"/>
      <c r="AU533" s="697"/>
      <c r="AV533" s="680"/>
      <c r="AW533" s="673">
        <f>U533</f>
        <v>49403140</v>
      </c>
      <c r="AX533" s="673" cm="1">
        <f t="array" ref="AX533">SUM(MID(0&amp;AW533,LARGE(INDEX(ISNUMBER(--MID(AW533,ROW($1:$8),1))*ROW($1:$8),),ROW($1:$8))+1,1)*10^ROW($1:$8)/10)</f>
        <v>49403140</v>
      </c>
      <c r="AY533" s="673" t="str">
        <f>VLOOKUP($AX533,'Item Master Data'!$A:$F,3,FALSE)</f>
        <v>Q.PEAK DUO BLK ML G10+</v>
      </c>
      <c r="AZ533" s="673">
        <f>VLOOKUP($AX533,'Item Master Data'!$A:$F,6,FALSE)</f>
        <v>400</v>
      </c>
      <c r="BA533" s="673">
        <f>X533/BB533</f>
        <v>13</v>
      </c>
      <c r="BB533" s="673">
        <f>VLOOKUP(AX533,'Item Master Data'!$A:$G,7,FALSE)</f>
        <v>32</v>
      </c>
      <c r="BC533" s="673"/>
      <c r="BD533" s="673">
        <f>W533-AZ533</f>
        <v>0</v>
      </c>
    </row>
    <row r="534" spans="1:56">
      <c r="A534" s="674">
        <v>10</v>
      </c>
      <c r="B534" s="722">
        <v>44616</v>
      </c>
      <c r="C534" s="722">
        <v>44616</v>
      </c>
      <c r="D534" s="687" t="s">
        <v>2368</v>
      </c>
      <c r="E534" s="676" t="s">
        <v>2478</v>
      </c>
      <c r="F534" s="491"/>
      <c r="G534" s="676">
        <v>2022</v>
      </c>
      <c r="H534" s="676">
        <v>3</v>
      </c>
      <c r="I534" s="570">
        <v>127840</v>
      </c>
      <c r="J534" s="750">
        <v>44649</v>
      </c>
      <c r="K534" s="733" t="s">
        <v>2477</v>
      </c>
      <c r="L534" s="734" t="s">
        <v>2424</v>
      </c>
      <c r="M534" s="689">
        <v>44519</v>
      </c>
      <c r="N534" s="689">
        <v>44563</v>
      </c>
      <c r="O534" s="689"/>
      <c r="P534" s="677">
        <v>44617</v>
      </c>
      <c r="Q534" s="677">
        <v>44644</v>
      </c>
      <c r="R534" s="677">
        <v>44649</v>
      </c>
      <c r="S534" s="676" t="s">
        <v>2425</v>
      </c>
      <c r="T534" s="676">
        <v>60</v>
      </c>
      <c r="U534" s="676">
        <v>49403540</v>
      </c>
      <c r="V534" s="676" t="s">
        <v>973</v>
      </c>
      <c r="W534" s="676">
        <v>400</v>
      </c>
      <c r="X534" s="678">
        <v>416</v>
      </c>
      <c r="Y534" s="525">
        <f>W534*X534</f>
        <v>166400</v>
      </c>
      <c r="Z534" s="494">
        <v>0.46500000000000002</v>
      </c>
      <c r="AA534" s="682">
        <f>Y534*Z534</f>
        <v>77376</v>
      </c>
      <c r="AB534" s="682"/>
      <c r="AC534" s="496">
        <v>0</v>
      </c>
      <c r="AD534" s="692"/>
      <c r="AE534" s="497"/>
      <c r="AF534" s="500">
        <f>AA534+AD534+AE534</f>
        <v>77376</v>
      </c>
      <c r="AG534" s="491" t="s">
        <v>47</v>
      </c>
      <c r="AH534" s="676"/>
      <c r="AI534" s="685" t="s">
        <v>2420</v>
      </c>
      <c r="AJ534" s="491" t="s">
        <v>2443</v>
      </c>
      <c r="AK534" s="696" t="s">
        <v>1138</v>
      </c>
      <c r="AL534" s="676">
        <v>85365</v>
      </c>
      <c r="AM534" s="491" t="s">
        <v>52</v>
      </c>
      <c r="AN534" s="491" t="s">
        <v>1110</v>
      </c>
      <c r="AO534" s="491"/>
      <c r="AP534" s="688"/>
      <c r="AQ534" s="688" t="s">
        <v>37</v>
      </c>
      <c r="AR534" s="688"/>
      <c r="AS534" s="697"/>
      <c r="AT534" s="697"/>
      <c r="AU534" s="697"/>
      <c r="AV534" s="680"/>
      <c r="AW534" s="673">
        <f>U534</f>
        <v>49403540</v>
      </c>
      <c r="AX534" s="673" cm="1">
        <f t="array" ref="AX534">SUM(MID(0&amp;AW534,LARGE(INDEX(ISNUMBER(--MID(AW534,ROW($1:$8),1))*ROW($1:$8),),ROW($1:$8))+1,1)*10^ROW($1:$8)/10)</f>
        <v>49403540</v>
      </c>
      <c r="AY534" s="673" t="str">
        <f>VLOOKUP($AX534,'Item Master Data'!$A:$F,3,FALSE)</f>
        <v>Q.PEAK DUO BLK ML G10+</v>
      </c>
      <c r="AZ534" s="673">
        <f>VLOOKUP($AX534,'Item Master Data'!$A:$F,6,FALSE)</f>
        <v>400</v>
      </c>
      <c r="BA534" s="673">
        <f>X534/BB534</f>
        <v>13</v>
      </c>
      <c r="BB534" s="673">
        <f>VLOOKUP(AX534,'Item Master Data'!$A:$G,7,FALSE)</f>
        <v>32</v>
      </c>
      <c r="BC534" s="673"/>
      <c r="BD534" s="673">
        <f>W534-AZ534</f>
        <v>0</v>
      </c>
    </row>
    <row r="535" spans="1:56">
      <c r="A535" s="674"/>
      <c r="B535" s="722">
        <v>44616</v>
      </c>
      <c r="C535" s="722">
        <v>44616</v>
      </c>
      <c r="D535" s="687" t="s">
        <v>2368</v>
      </c>
      <c r="E535" s="676"/>
      <c r="F535" s="491"/>
      <c r="G535" s="676">
        <v>2022</v>
      </c>
      <c r="H535" s="676">
        <v>3</v>
      </c>
      <c r="I535" s="687">
        <v>127693</v>
      </c>
      <c r="J535" s="677">
        <v>44645</v>
      </c>
      <c r="K535" s="685" t="s">
        <v>2479</v>
      </c>
      <c r="L535" s="676" t="s">
        <v>2424</v>
      </c>
      <c r="M535" s="689">
        <v>44519</v>
      </c>
      <c r="N535" s="689">
        <v>44563</v>
      </c>
      <c r="O535" s="689"/>
      <c r="P535" s="677">
        <v>44617</v>
      </c>
      <c r="Q535" s="677">
        <v>44644</v>
      </c>
      <c r="R535" s="677">
        <v>44645</v>
      </c>
      <c r="S535" s="676" t="s">
        <v>2425</v>
      </c>
      <c r="T535" s="676">
        <v>60</v>
      </c>
      <c r="U535" s="676">
        <v>49405140</v>
      </c>
      <c r="V535" s="676" t="s">
        <v>973</v>
      </c>
      <c r="W535" s="676">
        <v>400</v>
      </c>
      <c r="X535" s="678">
        <v>320</v>
      </c>
      <c r="Y535" s="525">
        <f>W535*X535</f>
        <v>128000</v>
      </c>
      <c r="Z535" s="494">
        <v>0.46500000000000002</v>
      </c>
      <c r="AA535" s="682">
        <f>Y535*Z535</f>
        <v>59520</v>
      </c>
      <c r="AB535" s="682"/>
      <c r="AC535" s="496">
        <v>0</v>
      </c>
      <c r="AD535" s="692"/>
      <c r="AE535" s="497">
        <v>4315.2</v>
      </c>
      <c r="AF535" s="500">
        <f>AA535+AD535+AE535</f>
        <v>63835.199999999997</v>
      </c>
      <c r="AG535" s="491" t="s">
        <v>47</v>
      </c>
      <c r="AH535" s="676"/>
      <c r="AI535" s="685" t="s">
        <v>2420</v>
      </c>
      <c r="AJ535" s="491" t="s">
        <v>1167</v>
      </c>
      <c r="AK535" s="696" t="s">
        <v>1163</v>
      </c>
      <c r="AL535" s="676">
        <v>28216</v>
      </c>
      <c r="AM535" s="491" t="s">
        <v>52</v>
      </c>
      <c r="AN535" s="491" t="s">
        <v>1110</v>
      </c>
      <c r="AO535" s="491"/>
      <c r="AP535" s="688"/>
      <c r="AQ535" s="688" t="s">
        <v>37</v>
      </c>
      <c r="AR535" s="688"/>
      <c r="AS535" s="697"/>
      <c r="AT535" s="697"/>
      <c r="AU535" s="697"/>
      <c r="AV535" s="680"/>
      <c r="AW535" s="673">
        <f>U535</f>
        <v>49405140</v>
      </c>
      <c r="AX535" s="673" cm="1">
        <f t="array" ref="AX535">SUM(MID(0&amp;AW535,LARGE(INDEX(ISNUMBER(--MID(AW535,ROW($1:$8),1))*ROW($1:$8),),ROW($1:$8))+1,1)*10^ROW($1:$8)/10)</f>
        <v>49405140</v>
      </c>
      <c r="AY535" s="673" t="str">
        <f>VLOOKUP($AX535,'Item Master Data'!$A:$F,3,FALSE)</f>
        <v>Q.PEAK DUO BLK ML G10+</v>
      </c>
      <c r="AZ535" s="673">
        <f>VLOOKUP($AX535,'Item Master Data'!$A:$F,6,FALSE)</f>
        <v>400</v>
      </c>
      <c r="BA535" s="673">
        <f>X535/BB535</f>
        <v>10</v>
      </c>
      <c r="BB535" s="673">
        <f>VLOOKUP(AX535,'Item Master Data'!$A:$G,7,FALSE)</f>
        <v>32</v>
      </c>
      <c r="BC535" s="673"/>
      <c r="BD535" s="673">
        <f>W535-AZ535</f>
        <v>0</v>
      </c>
    </row>
    <row r="536" spans="1:56">
      <c r="A536" s="674"/>
      <c r="B536" s="722">
        <v>44616</v>
      </c>
      <c r="C536" s="722">
        <v>44616</v>
      </c>
      <c r="D536" s="687" t="s">
        <v>2368</v>
      </c>
      <c r="E536" s="676"/>
      <c r="F536" s="491"/>
      <c r="G536" s="676">
        <v>2022</v>
      </c>
      <c r="H536" s="676">
        <v>3</v>
      </c>
      <c r="I536" s="687">
        <v>127686</v>
      </c>
      <c r="J536" s="677">
        <v>44651</v>
      </c>
      <c r="K536" s="685" t="s">
        <v>2479</v>
      </c>
      <c r="L536" s="676" t="s">
        <v>2424</v>
      </c>
      <c r="M536" s="689">
        <v>44519</v>
      </c>
      <c r="N536" s="689">
        <v>44563</v>
      </c>
      <c r="O536" s="689"/>
      <c r="P536" s="677">
        <v>44617</v>
      </c>
      <c r="Q536" s="677">
        <v>44650</v>
      </c>
      <c r="R536" s="677">
        <v>44651</v>
      </c>
      <c r="S536" s="676" t="s">
        <v>2425</v>
      </c>
      <c r="T536" s="676">
        <v>60</v>
      </c>
      <c r="U536" s="676">
        <v>49405140</v>
      </c>
      <c r="V536" s="676" t="s">
        <v>973</v>
      </c>
      <c r="W536" s="676">
        <v>400</v>
      </c>
      <c r="X536" s="678">
        <v>480</v>
      </c>
      <c r="Y536" s="525">
        <f>W536*X536</f>
        <v>192000</v>
      </c>
      <c r="Z536" s="494">
        <v>0.46500000000000002</v>
      </c>
      <c r="AA536" s="682">
        <f>Y536*Z536</f>
        <v>89280</v>
      </c>
      <c r="AB536" s="682"/>
      <c r="AC536" s="496">
        <v>0</v>
      </c>
      <c r="AD536" s="692"/>
      <c r="AE536" s="497">
        <v>6472.8</v>
      </c>
      <c r="AF536" s="500">
        <f>AA536+AD536+AE536</f>
        <v>95752.8</v>
      </c>
      <c r="AG536" s="491" t="s">
        <v>47</v>
      </c>
      <c r="AH536" s="676"/>
      <c r="AI536" s="685" t="s">
        <v>2420</v>
      </c>
      <c r="AJ536" s="491" t="s">
        <v>1167</v>
      </c>
      <c r="AK536" s="696" t="s">
        <v>1163</v>
      </c>
      <c r="AL536" s="676">
        <v>28216</v>
      </c>
      <c r="AM536" s="491" t="s">
        <v>52</v>
      </c>
      <c r="AN536" s="491" t="s">
        <v>1076</v>
      </c>
      <c r="AO536" s="491"/>
      <c r="AP536" s="688"/>
      <c r="AQ536" s="688" t="s">
        <v>37</v>
      </c>
      <c r="AR536" s="688"/>
      <c r="AS536" s="697"/>
      <c r="AT536" s="697"/>
      <c r="AU536" s="697"/>
      <c r="AV536" s="680"/>
      <c r="AW536" s="673">
        <f>U536</f>
        <v>49405140</v>
      </c>
      <c r="AX536" s="673" cm="1">
        <f t="array" ref="AX536">SUM(MID(0&amp;AW536,LARGE(INDEX(ISNUMBER(--MID(AW536,ROW($1:$8),1))*ROW($1:$8),),ROW($1:$8))+1,1)*10^ROW($1:$8)/10)</f>
        <v>49405140</v>
      </c>
      <c r="AY536" s="673" t="str">
        <f>VLOOKUP($AX536,'Item Master Data'!$A:$F,3,FALSE)</f>
        <v>Q.PEAK DUO BLK ML G10+</v>
      </c>
      <c r="AZ536" s="673">
        <f>VLOOKUP($AX536,'Item Master Data'!$A:$F,6,FALSE)</f>
        <v>400</v>
      </c>
      <c r="BA536" s="673">
        <f>X536/BB536</f>
        <v>15</v>
      </c>
      <c r="BB536" s="673">
        <f>VLOOKUP(AX536,'Item Master Data'!$A:$G,7,FALSE)</f>
        <v>32</v>
      </c>
      <c r="BC536" s="673"/>
      <c r="BD536" s="673">
        <f>W536-AZ536</f>
        <v>0</v>
      </c>
    </row>
    <row r="537" spans="1:56">
      <c r="A537" s="674">
        <v>10</v>
      </c>
      <c r="B537" s="722">
        <v>44616</v>
      </c>
      <c r="C537" s="722">
        <v>44616</v>
      </c>
      <c r="D537" s="687" t="s">
        <v>2368</v>
      </c>
      <c r="E537" s="676"/>
      <c r="F537" s="491"/>
      <c r="G537" s="676">
        <v>2022</v>
      </c>
      <c r="H537" s="676">
        <v>3</v>
      </c>
      <c r="I537" s="687">
        <v>127566</v>
      </c>
      <c r="J537" s="677">
        <v>44644</v>
      </c>
      <c r="K537" s="685" t="s">
        <v>2480</v>
      </c>
      <c r="L537" s="676" t="s">
        <v>2424</v>
      </c>
      <c r="M537" s="689">
        <v>44519</v>
      </c>
      <c r="N537" s="689">
        <v>44563</v>
      </c>
      <c r="O537" s="689"/>
      <c r="P537" s="677">
        <v>44617</v>
      </c>
      <c r="Q537" s="677">
        <v>44643</v>
      </c>
      <c r="R537" s="677">
        <v>44644</v>
      </c>
      <c r="S537" s="676" t="s">
        <v>2425</v>
      </c>
      <c r="T537" s="676">
        <v>60</v>
      </c>
      <c r="U537" s="676">
        <v>49405140</v>
      </c>
      <c r="V537" s="676" t="s">
        <v>973</v>
      </c>
      <c r="W537" s="676">
        <v>400</v>
      </c>
      <c r="X537" s="678">
        <v>608</v>
      </c>
      <c r="Y537" s="525">
        <f>W537*X537</f>
        <v>243200</v>
      </c>
      <c r="Z537" s="494">
        <v>0.46500000000000002</v>
      </c>
      <c r="AA537" s="682">
        <f>Y537*Z537</f>
        <v>113088</v>
      </c>
      <c r="AB537" s="682"/>
      <c r="AC537" s="496">
        <v>0</v>
      </c>
      <c r="AD537" s="692"/>
      <c r="AE537" s="497">
        <v>9329.76</v>
      </c>
      <c r="AF537" s="500">
        <f>AA537+AD537+AE537</f>
        <v>122417.76</v>
      </c>
      <c r="AG537" s="491" t="s">
        <v>47</v>
      </c>
      <c r="AH537" s="676"/>
      <c r="AI537" s="685" t="s">
        <v>2420</v>
      </c>
      <c r="AJ537" s="491" t="s">
        <v>2430</v>
      </c>
      <c r="AK537" s="696" t="s">
        <v>1149</v>
      </c>
      <c r="AL537" s="676">
        <v>75061</v>
      </c>
      <c r="AM537" s="491" t="s">
        <v>52</v>
      </c>
      <c r="AN537" s="676" t="s">
        <v>1076</v>
      </c>
      <c r="AO537" s="491"/>
      <c r="AP537" s="688"/>
      <c r="AQ537" s="688" t="s">
        <v>37</v>
      </c>
      <c r="AR537" s="688"/>
      <c r="AS537" s="697"/>
      <c r="AT537" s="697"/>
      <c r="AU537" s="697"/>
      <c r="AV537" s="680"/>
      <c r="AW537" s="673">
        <f>U537</f>
        <v>49405140</v>
      </c>
      <c r="AX537" s="673" cm="1">
        <f t="array" ref="AX537">SUM(MID(0&amp;AW537,LARGE(INDEX(ISNUMBER(--MID(AW537,ROW($1:$8),1))*ROW($1:$8),),ROW($1:$8))+1,1)*10^ROW($1:$8)/10)</f>
        <v>49405140</v>
      </c>
      <c r="AY537" s="673" t="str">
        <f>VLOOKUP($AX537,'Item Master Data'!$A:$F,3,FALSE)</f>
        <v>Q.PEAK DUO BLK ML G10+</v>
      </c>
      <c r="AZ537" s="673">
        <f>VLOOKUP($AX537,'Item Master Data'!$A:$F,6,FALSE)</f>
        <v>400</v>
      </c>
      <c r="BA537" s="673">
        <f>X537/BB537</f>
        <v>19</v>
      </c>
      <c r="BB537" s="673">
        <f>VLOOKUP(AX537,'Item Master Data'!$A:$G,7,FALSE)</f>
        <v>32</v>
      </c>
      <c r="BC537" s="673"/>
      <c r="BD537" s="673">
        <f>W537-AZ537</f>
        <v>0</v>
      </c>
    </row>
    <row r="538" spans="1:56">
      <c r="A538" s="674">
        <v>10</v>
      </c>
      <c r="B538" s="722">
        <v>44616</v>
      </c>
      <c r="C538" s="722">
        <v>44616</v>
      </c>
      <c r="D538" s="687" t="s">
        <v>2368</v>
      </c>
      <c r="E538" s="676"/>
      <c r="F538" s="491"/>
      <c r="G538" s="676">
        <v>2022</v>
      </c>
      <c r="H538" s="676">
        <v>3</v>
      </c>
      <c r="I538" s="687">
        <v>127567</v>
      </c>
      <c r="J538" s="677">
        <v>44645</v>
      </c>
      <c r="K538" s="685" t="s">
        <v>2481</v>
      </c>
      <c r="L538" s="676" t="s">
        <v>2424</v>
      </c>
      <c r="M538" s="689">
        <v>44519</v>
      </c>
      <c r="N538" s="689">
        <v>44563</v>
      </c>
      <c r="O538" s="689"/>
      <c r="P538" s="677">
        <v>44617</v>
      </c>
      <c r="Q538" s="677">
        <v>44643</v>
      </c>
      <c r="R538" s="677">
        <v>44645</v>
      </c>
      <c r="S538" s="676" t="s">
        <v>2425</v>
      </c>
      <c r="T538" s="676">
        <v>60</v>
      </c>
      <c r="U538" s="676">
        <v>49405140</v>
      </c>
      <c r="V538" s="676" t="s">
        <v>973</v>
      </c>
      <c r="W538" s="676">
        <v>400</v>
      </c>
      <c r="X538" s="678">
        <v>320</v>
      </c>
      <c r="Y538" s="525">
        <f>W538*X538</f>
        <v>128000</v>
      </c>
      <c r="Z538" s="494">
        <v>0.46500000000000002</v>
      </c>
      <c r="AA538" s="682">
        <f>Y538*Z538</f>
        <v>59520</v>
      </c>
      <c r="AB538" s="682"/>
      <c r="AC538" s="496">
        <v>0</v>
      </c>
      <c r="AD538" s="692"/>
      <c r="AE538" s="497">
        <v>4910.3999999999996</v>
      </c>
      <c r="AF538" s="500">
        <f>AA538+AD538+AE538</f>
        <v>64430.400000000001</v>
      </c>
      <c r="AG538" s="491" t="s">
        <v>47</v>
      </c>
      <c r="AH538" s="676"/>
      <c r="AI538" s="685" t="s">
        <v>2420</v>
      </c>
      <c r="AJ538" s="491" t="s">
        <v>1397</v>
      </c>
      <c r="AK538" s="696" t="s">
        <v>1149</v>
      </c>
      <c r="AL538" s="676">
        <v>77041</v>
      </c>
      <c r="AM538" s="491" t="s">
        <v>52</v>
      </c>
      <c r="AN538" s="676" t="s">
        <v>1076</v>
      </c>
      <c r="AO538" s="491"/>
      <c r="AP538" s="688"/>
      <c r="AQ538" s="688" t="s">
        <v>37</v>
      </c>
      <c r="AR538" s="688"/>
      <c r="AS538" s="697"/>
      <c r="AT538" s="697"/>
      <c r="AU538" s="697"/>
      <c r="AV538" s="680"/>
      <c r="AW538" s="673">
        <f>U538</f>
        <v>49405140</v>
      </c>
      <c r="AX538" s="673" cm="1">
        <f t="array" ref="AX538">SUM(MID(0&amp;AW538,LARGE(INDEX(ISNUMBER(--MID(AW538,ROW($1:$8),1))*ROW($1:$8),),ROW($1:$8))+1,1)*10^ROW($1:$8)/10)</f>
        <v>49405140</v>
      </c>
      <c r="AY538" s="673" t="str">
        <f>VLOOKUP($AX538,'Item Master Data'!$A:$F,3,FALSE)</f>
        <v>Q.PEAK DUO BLK ML G10+</v>
      </c>
      <c r="AZ538" s="673">
        <f>VLOOKUP($AX538,'Item Master Data'!$A:$F,6,FALSE)</f>
        <v>400</v>
      </c>
      <c r="BA538" s="673">
        <f>X538/BB538</f>
        <v>10</v>
      </c>
      <c r="BB538" s="673">
        <f>VLOOKUP(AX538,'Item Master Data'!$A:$G,7,FALSE)</f>
        <v>32</v>
      </c>
      <c r="BC538" s="673"/>
      <c r="BD538" s="673">
        <f>W538-AZ538</f>
        <v>0</v>
      </c>
    </row>
    <row r="539" spans="1:56">
      <c r="A539" s="630">
        <v>10</v>
      </c>
      <c r="B539" s="722">
        <v>44616</v>
      </c>
      <c r="C539" s="722">
        <v>44616</v>
      </c>
      <c r="D539" s="687" t="s">
        <v>2368</v>
      </c>
      <c r="E539" s="676"/>
      <c r="F539" s="491"/>
      <c r="G539" s="676">
        <v>2022</v>
      </c>
      <c r="H539" s="676">
        <v>3</v>
      </c>
      <c r="I539" s="687">
        <v>127251</v>
      </c>
      <c r="J539" s="677">
        <v>44631</v>
      </c>
      <c r="K539" s="685" t="s">
        <v>2482</v>
      </c>
      <c r="L539" s="676" t="s">
        <v>2424</v>
      </c>
      <c r="M539" s="689">
        <v>44519</v>
      </c>
      <c r="N539" s="689">
        <v>44563</v>
      </c>
      <c r="O539" s="689"/>
      <c r="P539" s="677">
        <v>44617</v>
      </c>
      <c r="Q539" s="677">
        <v>44630</v>
      </c>
      <c r="R539" s="677">
        <v>44631</v>
      </c>
      <c r="S539" s="676" t="s">
        <v>2425</v>
      </c>
      <c r="T539" s="676">
        <v>60</v>
      </c>
      <c r="U539" s="676">
        <v>49403140</v>
      </c>
      <c r="V539" s="676" t="s">
        <v>973</v>
      </c>
      <c r="W539" s="676">
        <v>400</v>
      </c>
      <c r="X539" s="678">
        <v>640</v>
      </c>
      <c r="Y539" s="525">
        <f>W539*X539</f>
        <v>256000</v>
      </c>
      <c r="Z539" s="494">
        <v>0.46500000000000002</v>
      </c>
      <c r="AA539" s="682">
        <f>Y539*Z539</f>
        <v>119040</v>
      </c>
      <c r="AB539" s="682"/>
      <c r="AC539" s="496">
        <v>0</v>
      </c>
      <c r="AD539" s="692"/>
      <c r="AE539" s="497"/>
      <c r="AF539" s="500">
        <f>AA539+AD539+AE539</f>
        <v>119040</v>
      </c>
      <c r="AG539" s="491" t="s">
        <v>47</v>
      </c>
      <c r="AH539" s="676"/>
      <c r="AI539" s="685" t="s">
        <v>2420</v>
      </c>
      <c r="AJ539" s="491" t="s">
        <v>2483</v>
      </c>
      <c r="AK539" s="696" t="s">
        <v>1088</v>
      </c>
      <c r="AL539" s="676">
        <v>34741</v>
      </c>
      <c r="AM539" s="491" t="s">
        <v>52</v>
      </c>
      <c r="AN539" s="676" t="s">
        <v>1076</v>
      </c>
      <c r="AO539" s="491"/>
      <c r="AP539" s="688"/>
      <c r="AQ539" s="688" t="s">
        <v>37</v>
      </c>
      <c r="AR539" s="688"/>
      <c r="AS539" s="697"/>
      <c r="AT539" s="697"/>
      <c r="AU539" s="697"/>
      <c r="AV539" s="680"/>
      <c r="AW539" s="673">
        <f>U539</f>
        <v>49403140</v>
      </c>
      <c r="AX539" s="673" cm="1">
        <f t="array" ref="AX539">SUM(MID(0&amp;AW539,LARGE(INDEX(ISNUMBER(--MID(AW539,ROW($1:$8),1))*ROW($1:$8),),ROW($1:$8))+1,1)*10^ROW($1:$8)/10)</f>
        <v>49403140</v>
      </c>
      <c r="AY539" s="673" t="str">
        <f>VLOOKUP($AX539,'Item Master Data'!$A:$F,3,FALSE)</f>
        <v>Q.PEAK DUO BLK ML G10+</v>
      </c>
      <c r="AZ539" s="673">
        <f>VLOOKUP($AX539,'Item Master Data'!$A:$F,6,FALSE)</f>
        <v>400</v>
      </c>
      <c r="BA539" s="673">
        <f>X539/BB539</f>
        <v>20</v>
      </c>
      <c r="BB539" s="673">
        <f>VLOOKUP(AX539,'Item Master Data'!$A:$G,7,FALSE)</f>
        <v>32</v>
      </c>
      <c r="BC539" s="673"/>
      <c r="BD539" s="673">
        <f>W539-AZ539</f>
        <v>0</v>
      </c>
    </row>
    <row r="540" spans="1:56">
      <c r="A540" s="674"/>
      <c r="B540" s="722">
        <v>44616</v>
      </c>
      <c r="C540" s="722">
        <v>44616</v>
      </c>
      <c r="D540" s="687" t="s">
        <v>2368</v>
      </c>
      <c r="E540" s="676"/>
      <c r="F540" s="491"/>
      <c r="G540" s="676">
        <v>2022</v>
      </c>
      <c r="H540" s="676">
        <v>3</v>
      </c>
      <c r="I540" s="687">
        <v>127687</v>
      </c>
      <c r="J540" s="677">
        <v>44651</v>
      </c>
      <c r="K540" s="685" t="s">
        <v>2482</v>
      </c>
      <c r="L540" s="676" t="s">
        <v>2424</v>
      </c>
      <c r="M540" s="689">
        <v>44519</v>
      </c>
      <c r="N540" s="689">
        <v>44563</v>
      </c>
      <c r="O540" s="689"/>
      <c r="P540" s="677">
        <v>44617</v>
      </c>
      <c r="Q540" s="677">
        <v>44650</v>
      </c>
      <c r="R540" s="677">
        <v>44651</v>
      </c>
      <c r="S540" s="676" t="s">
        <v>2425</v>
      </c>
      <c r="T540" s="676">
        <v>60</v>
      </c>
      <c r="U540" s="676">
        <v>49405140</v>
      </c>
      <c r="V540" s="676" t="s">
        <v>973</v>
      </c>
      <c r="W540" s="676">
        <v>400</v>
      </c>
      <c r="X540" s="678">
        <v>608</v>
      </c>
      <c r="Y540" s="525">
        <f>W540*X540</f>
        <v>243200</v>
      </c>
      <c r="Z540" s="494">
        <v>0.46500000000000002</v>
      </c>
      <c r="AA540" s="682">
        <f>Y540*Z540</f>
        <v>113088</v>
      </c>
      <c r="AB540" s="682"/>
      <c r="AC540" s="496">
        <v>0</v>
      </c>
      <c r="AD540" s="692"/>
      <c r="AE540" s="497"/>
      <c r="AF540" s="500">
        <f>AA540+AD540+AE540</f>
        <v>113088</v>
      </c>
      <c r="AG540" s="491" t="s">
        <v>47</v>
      </c>
      <c r="AH540" s="676"/>
      <c r="AI540" s="685" t="s">
        <v>2420</v>
      </c>
      <c r="AJ540" s="491" t="s">
        <v>2483</v>
      </c>
      <c r="AK540" s="696" t="s">
        <v>1088</v>
      </c>
      <c r="AL540" s="676">
        <v>34741</v>
      </c>
      <c r="AM540" s="491" t="s">
        <v>52</v>
      </c>
      <c r="AN540" s="676" t="s">
        <v>1076</v>
      </c>
      <c r="AO540" s="491"/>
      <c r="AP540" s="688"/>
      <c r="AQ540" s="688" t="s">
        <v>37</v>
      </c>
      <c r="AR540" s="688"/>
      <c r="AS540" s="697"/>
      <c r="AT540" s="697"/>
      <c r="AU540" s="697"/>
      <c r="AV540" s="680"/>
      <c r="AW540" s="673">
        <f>U540</f>
        <v>49405140</v>
      </c>
      <c r="AX540" s="673" cm="1">
        <f t="array" ref="AX540">SUM(MID(0&amp;AW540,LARGE(INDEX(ISNUMBER(--MID(AW540,ROW($1:$8),1))*ROW($1:$8),),ROW($1:$8))+1,1)*10^ROW($1:$8)/10)</f>
        <v>49405140</v>
      </c>
      <c r="AY540" s="673" t="str">
        <f>VLOOKUP($AX540,'Item Master Data'!$A:$F,3,FALSE)</f>
        <v>Q.PEAK DUO BLK ML G10+</v>
      </c>
      <c r="AZ540" s="673">
        <f>VLOOKUP($AX540,'Item Master Data'!$A:$F,6,FALSE)</f>
        <v>400</v>
      </c>
      <c r="BA540" s="673">
        <f>X540/BB540</f>
        <v>19</v>
      </c>
      <c r="BB540" s="673">
        <f>VLOOKUP(AX540,'Item Master Data'!$A:$G,7,FALSE)</f>
        <v>32</v>
      </c>
      <c r="BC540" s="673"/>
      <c r="BD540" s="673">
        <f>W540-AZ540</f>
        <v>0</v>
      </c>
    </row>
    <row r="541" spans="1:56">
      <c r="A541" s="674"/>
      <c r="B541" s="722"/>
      <c r="C541" s="722"/>
      <c r="D541" s="687" t="s">
        <v>2368</v>
      </c>
      <c r="E541" s="676"/>
      <c r="F541" s="491"/>
      <c r="G541" s="676">
        <v>2022</v>
      </c>
      <c r="H541" s="676">
        <v>3</v>
      </c>
      <c r="I541" s="687">
        <v>127321</v>
      </c>
      <c r="J541" s="677">
        <v>44635</v>
      </c>
      <c r="K541" s="685" t="s">
        <v>2484</v>
      </c>
      <c r="L541" s="676" t="s">
        <v>2485</v>
      </c>
      <c r="M541" s="689">
        <v>44462</v>
      </c>
      <c r="N541" s="689">
        <v>44539</v>
      </c>
      <c r="O541" s="689"/>
      <c r="P541" s="677">
        <v>44630</v>
      </c>
      <c r="Q541" s="677">
        <v>44635</v>
      </c>
      <c r="R541" s="677">
        <v>44637</v>
      </c>
      <c r="S541" s="676" t="s">
        <v>1580</v>
      </c>
      <c r="T541" s="676">
        <v>60</v>
      </c>
      <c r="U541" s="676" t="s">
        <v>2429</v>
      </c>
      <c r="V541" s="676" t="s">
        <v>973</v>
      </c>
      <c r="W541" s="676">
        <v>395</v>
      </c>
      <c r="X541" s="678">
        <v>832</v>
      </c>
      <c r="Y541" s="525">
        <f>W541*X541</f>
        <v>328640</v>
      </c>
      <c r="Z541" s="494">
        <v>0.55999999999999994</v>
      </c>
      <c r="AA541" s="682">
        <f>Y541*Z541</f>
        <v>184038.39999999999</v>
      </c>
      <c r="AB541" s="682"/>
      <c r="AC541" s="496">
        <v>0</v>
      </c>
      <c r="AD541" s="692"/>
      <c r="AE541" s="497"/>
      <c r="AF541" s="500">
        <f>AA541+AD541+AE541</f>
        <v>184038.39999999999</v>
      </c>
      <c r="AG541" s="491" t="s">
        <v>1073</v>
      </c>
      <c r="AH541" s="676"/>
      <c r="AI541" s="685" t="s">
        <v>2486</v>
      </c>
      <c r="AJ541" s="491" t="s">
        <v>2472</v>
      </c>
      <c r="AK541" s="696" t="s">
        <v>1149</v>
      </c>
      <c r="AL541" s="676">
        <v>78218</v>
      </c>
      <c r="AM541" s="491" t="s">
        <v>52</v>
      </c>
      <c r="AN541" s="491" t="s">
        <v>50</v>
      </c>
      <c r="AO541" s="491"/>
      <c r="AP541" s="688" t="s">
        <v>38</v>
      </c>
      <c r="AQ541" s="688" t="s">
        <v>37</v>
      </c>
      <c r="AR541" s="688"/>
      <c r="AS541" s="697"/>
      <c r="AT541" s="697"/>
      <c r="AU541" s="697"/>
      <c r="AV541" s="680"/>
      <c r="AW541" s="673" t="str">
        <f>U541</f>
        <v>30390455H</v>
      </c>
      <c r="AX541" s="673" cm="1">
        <f t="array" ref="AX541">SUM(MID(0&amp;AW541,LARGE(INDEX(ISNUMBER(--MID(AW541,ROW($1:$8),1))*ROW($1:$8),),ROW($1:$8))+1,1)*10^ROW($1:$8)/10)</f>
        <v>30390455</v>
      </c>
      <c r="AY541" s="673" t="str">
        <f>VLOOKUP($AX541,'Item Master Data'!$A:$F,3,FALSE)</f>
        <v>Q.PEAK DUO BLK ML G10+</v>
      </c>
      <c r="AZ541" s="673">
        <f>VLOOKUP($AX541,'Item Master Data'!$A:$F,6,FALSE)</f>
        <v>395</v>
      </c>
      <c r="BA541" s="673">
        <f>X541/BB541</f>
        <v>26</v>
      </c>
      <c r="BB541" s="673">
        <f>VLOOKUP(AX541,'Item Master Data'!$A:$G,7,FALSE)</f>
        <v>32</v>
      </c>
      <c r="BC541" s="673"/>
      <c r="BD541" s="673">
        <f>W541-AZ541</f>
        <v>0</v>
      </c>
    </row>
    <row r="542" spans="1:56">
      <c r="A542" s="674"/>
      <c r="B542" s="722"/>
      <c r="C542" s="722"/>
      <c r="D542" s="687" t="s">
        <v>2368</v>
      </c>
      <c r="E542" s="676"/>
      <c r="F542" s="491"/>
      <c r="G542" s="676">
        <v>2022</v>
      </c>
      <c r="H542" s="676">
        <v>3</v>
      </c>
      <c r="I542" s="687">
        <v>127329</v>
      </c>
      <c r="J542" s="677">
        <v>44622</v>
      </c>
      <c r="K542" s="685" t="s">
        <v>2487</v>
      </c>
      <c r="L542" s="676" t="s">
        <v>2485</v>
      </c>
      <c r="M542" s="689">
        <v>44462</v>
      </c>
      <c r="N542" s="689">
        <v>44539</v>
      </c>
      <c r="O542" s="689"/>
      <c r="P542" s="677">
        <v>44602</v>
      </c>
      <c r="Q542" s="677">
        <v>44622</v>
      </c>
      <c r="R542" s="677">
        <v>44623</v>
      </c>
      <c r="S542" s="676" t="s">
        <v>1580</v>
      </c>
      <c r="T542" s="676">
        <v>60</v>
      </c>
      <c r="U542" s="676">
        <v>49403139</v>
      </c>
      <c r="V542" s="676" t="s">
        <v>973</v>
      </c>
      <c r="W542" s="676">
        <v>395</v>
      </c>
      <c r="X542" s="678">
        <v>832</v>
      </c>
      <c r="Y542" s="525">
        <f>W542*X542</f>
        <v>328640</v>
      </c>
      <c r="Z542" s="494">
        <v>0.51</v>
      </c>
      <c r="AA542" s="682">
        <f>Y542*Z542</f>
        <v>167606.39999999999</v>
      </c>
      <c r="AB542" s="682"/>
      <c r="AC542" s="496">
        <v>0</v>
      </c>
      <c r="AD542" s="692"/>
      <c r="AE542" s="497"/>
      <c r="AF542" s="500">
        <f>AA542+AD542+AE542</f>
        <v>167606.39999999999</v>
      </c>
      <c r="AG542" s="491" t="s">
        <v>1073</v>
      </c>
      <c r="AH542" s="676"/>
      <c r="AI542" s="685" t="s">
        <v>2488</v>
      </c>
      <c r="AJ542" s="491" t="s">
        <v>1701</v>
      </c>
      <c r="AK542" s="696" t="s">
        <v>1089</v>
      </c>
      <c r="AL542" s="676">
        <v>8512</v>
      </c>
      <c r="AM542" s="491" t="s">
        <v>52</v>
      </c>
      <c r="AN542" s="491" t="s">
        <v>1076</v>
      </c>
      <c r="AO542" s="491"/>
      <c r="AP542" s="688"/>
      <c r="AQ542" s="688" t="s">
        <v>37</v>
      </c>
      <c r="AR542" s="688"/>
      <c r="AS542" s="697"/>
      <c r="AT542" s="697"/>
      <c r="AU542" s="697"/>
      <c r="AV542" s="680"/>
      <c r="AW542" s="673">
        <f>U542</f>
        <v>49403139</v>
      </c>
      <c r="AX542" s="673" cm="1">
        <f t="array" ref="AX542">SUM(MID(0&amp;AW542,LARGE(INDEX(ISNUMBER(--MID(AW542,ROW($1:$8),1))*ROW($1:$8),),ROW($1:$8))+1,1)*10^ROW($1:$8)/10)</f>
        <v>49403139</v>
      </c>
      <c r="AY542" s="673" t="str">
        <f>VLOOKUP($AX542,'Item Master Data'!$A:$F,3,FALSE)</f>
        <v>Q.PEAK DUO BLK ML G10+</v>
      </c>
      <c r="AZ542" s="673">
        <f>VLOOKUP($AX542,'Item Master Data'!$A:$F,6,FALSE)</f>
        <v>395</v>
      </c>
      <c r="BA542" s="673">
        <f>X542/BB542</f>
        <v>26</v>
      </c>
      <c r="BB542" s="673">
        <f>VLOOKUP(AX542,'Item Master Data'!$A:$G,7,FALSE)</f>
        <v>32</v>
      </c>
      <c r="BC542" s="673"/>
      <c r="BD542" s="673">
        <f>W542-AZ542</f>
        <v>0</v>
      </c>
    </row>
    <row r="543" spans="1:56">
      <c r="A543" s="674"/>
      <c r="B543" s="722"/>
      <c r="C543" s="722"/>
      <c r="D543" s="687" t="s">
        <v>2368</v>
      </c>
      <c r="E543" s="676"/>
      <c r="F543" s="491"/>
      <c r="G543" s="676">
        <v>2022</v>
      </c>
      <c r="H543" s="676">
        <v>3</v>
      </c>
      <c r="I543" s="687">
        <v>127328</v>
      </c>
      <c r="J543" s="677">
        <v>44621</v>
      </c>
      <c r="K543" s="685" t="s">
        <v>2489</v>
      </c>
      <c r="L543" s="676" t="s">
        <v>2485</v>
      </c>
      <c r="M543" s="689">
        <v>44463</v>
      </c>
      <c r="N543" s="689">
        <v>44573</v>
      </c>
      <c r="O543" s="689"/>
      <c r="P543" s="677">
        <v>44609</v>
      </c>
      <c r="Q543" s="677">
        <v>44621</v>
      </c>
      <c r="R543" s="677">
        <v>44622</v>
      </c>
      <c r="S543" s="676" t="s">
        <v>1580</v>
      </c>
      <c r="T543" s="676">
        <v>60</v>
      </c>
      <c r="U543" s="676">
        <v>49403139</v>
      </c>
      <c r="V543" s="676" t="s">
        <v>973</v>
      </c>
      <c r="W543" s="676">
        <v>395</v>
      </c>
      <c r="X543" s="678">
        <v>832</v>
      </c>
      <c r="Y543" s="525">
        <f>W543*X543</f>
        <v>328640</v>
      </c>
      <c r="Z543" s="494">
        <v>0.53</v>
      </c>
      <c r="AA543" s="682">
        <f>Y543*Z543</f>
        <v>174179.20000000001</v>
      </c>
      <c r="AB543" s="682"/>
      <c r="AC543" s="496">
        <v>0</v>
      </c>
      <c r="AD543" s="692"/>
      <c r="AE543" s="497"/>
      <c r="AF543" s="500">
        <f>AA543+AD543+AE543</f>
        <v>174179.20000000001</v>
      </c>
      <c r="AG543" s="491" t="s">
        <v>1073</v>
      </c>
      <c r="AH543" s="676" t="s">
        <v>2490</v>
      </c>
      <c r="AI543" s="685">
        <v>60</v>
      </c>
      <c r="AJ543" s="491" t="s">
        <v>1087</v>
      </c>
      <c r="AK543" s="696" t="s">
        <v>1088</v>
      </c>
      <c r="AL543" s="676">
        <v>32256</v>
      </c>
      <c r="AM543" s="491" t="s">
        <v>52</v>
      </c>
      <c r="AN543" s="491" t="s">
        <v>1076</v>
      </c>
      <c r="AO543" s="491"/>
      <c r="AP543" s="688"/>
      <c r="AQ543" s="688" t="s">
        <v>37</v>
      </c>
      <c r="AR543" s="688"/>
      <c r="AS543" s="697"/>
      <c r="AT543" s="697"/>
      <c r="AU543" s="697"/>
      <c r="AV543" s="680"/>
      <c r="AW543" s="673">
        <f>U543</f>
        <v>49403139</v>
      </c>
      <c r="AX543" s="673" cm="1">
        <f t="array" ref="AX543">SUM(MID(0&amp;AW543,LARGE(INDEX(ISNUMBER(--MID(AW543,ROW($1:$8),1))*ROW($1:$8),),ROW($1:$8))+1,1)*10^ROW($1:$8)/10)</f>
        <v>49403139</v>
      </c>
      <c r="AY543" s="673" t="str">
        <f>VLOOKUP($AX543,'Item Master Data'!$A:$F,3,FALSE)</f>
        <v>Q.PEAK DUO BLK ML G10+</v>
      </c>
      <c r="AZ543" s="673">
        <f>VLOOKUP($AX543,'Item Master Data'!$A:$F,6,FALSE)</f>
        <v>395</v>
      </c>
      <c r="BA543" s="673">
        <f>X543/BB543</f>
        <v>26</v>
      </c>
      <c r="BB543" s="673">
        <f>VLOOKUP(AX543,'Item Master Data'!$A:$G,7,FALSE)</f>
        <v>32</v>
      </c>
      <c r="BC543" s="673"/>
      <c r="BD543" s="673">
        <f>W543-AZ543</f>
        <v>0</v>
      </c>
    </row>
    <row r="544" spans="1:56">
      <c r="A544" s="674"/>
      <c r="B544" s="722"/>
      <c r="C544" s="722"/>
      <c r="D544" s="687" t="s">
        <v>2368</v>
      </c>
      <c r="E544" s="676" t="s">
        <v>2491</v>
      </c>
      <c r="F544" s="491"/>
      <c r="G544" s="676">
        <v>2022</v>
      </c>
      <c r="H544" s="491">
        <v>3</v>
      </c>
      <c r="I544" s="570">
        <v>127874</v>
      </c>
      <c r="J544" s="750">
        <v>44648</v>
      </c>
      <c r="K544" s="733" t="s">
        <v>2492</v>
      </c>
      <c r="L544" s="734" t="s">
        <v>2485</v>
      </c>
      <c r="M544" s="689">
        <v>44463</v>
      </c>
      <c r="N544" s="689">
        <v>44579</v>
      </c>
      <c r="O544" s="689"/>
      <c r="P544" s="492">
        <v>44630</v>
      </c>
      <c r="Q544" s="492">
        <v>44644</v>
      </c>
      <c r="R544" s="492">
        <v>44648</v>
      </c>
      <c r="S544" s="491" t="s">
        <v>1580</v>
      </c>
      <c r="T544" s="491">
        <v>60</v>
      </c>
      <c r="U544" s="491">
        <v>49403139</v>
      </c>
      <c r="V544" s="491" t="s">
        <v>973</v>
      </c>
      <c r="W544" s="676">
        <v>395</v>
      </c>
      <c r="X544" s="678">
        <v>832</v>
      </c>
      <c r="Y544" s="525">
        <f>W544*X544</f>
        <v>328640</v>
      </c>
      <c r="Z544" s="494">
        <v>0.55999999999999994</v>
      </c>
      <c r="AA544" s="682">
        <f>Y544*Z544</f>
        <v>184038.39999999999</v>
      </c>
      <c r="AB544" s="682"/>
      <c r="AC544" s="496">
        <v>0</v>
      </c>
      <c r="AD544" s="692"/>
      <c r="AE544" s="497"/>
      <c r="AF544" s="500">
        <f>AA544+AD544+AE544</f>
        <v>184038.39999999999</v>
      </c>
      <c r="AG544" s="491" t="s">
        <v>47</v>
      </c>
      <c r="AH544" s="676" t="s">
        <v>2490</v>
      </c>
      <c r="AI544" s="685">
        <v>60</v>
      </c>
      <c r="AJ544" s="491" t="s">
        <v>2319</v>
      </c>
      <c r="AK544" s="696" t="s">
        <v>1088</v>
      </c>
      <c r="AL544" s="676">
        <v>32819</v>
      </c>
      <c r="AM544" s="491" t="s">
        <v>52</v>
      </c>
      <c r="AN544" s="491" t="s">
        <v>1110</v>
      </c>
      <c r="AO544" s="491"/>
      <c r="AP544" s="688"/>
      <c r="AQ544" s="688" t="s">
        <v>37</v>
      </c>
      <c r="AR544" s="688"/>
      <c r="AS544" s="697"/>
      <c r="AT544" s="697"/>
      <c r="AU544" s="697"/>
      <c r="AV544" s="680"/>
      <c r="AW544" s="673">
        <f>U544</f>
        <v>49403139</v>
      </c>
      <c r="AX544" s="673" cm="1">
        <f t="array" ref="AX544">SUM(MID(0&amp;AW544,LARGE(INDEX(ISNUMBER(--MID(AW544,ROW($1:$8),1))*ROW($1:$8),),ROW($1:$8))+1,1)*10^ROW($1:$8)/10)</f>
        <v>49403139</v>
      </c>
      <c r="AY544" s="673" t="str">
        <f>VLOOKUP($AX544,'Item Master Data'!$A:$F,3,FALSE)</f>
        <v>Q.PEAK DUO BLK ML G10+</v>
      </c>
      <c r="AZ544" s="673">
        <f>VLOOKUP($AX544,'Item Master Data'!$A:$F,6,FALSE)</f>
        <v>395</v>
      </c>
      <c r="BA544" s="673">
        <f>X544/BB544</f>
        <v>26</v>
      </c>
      <c r="BB544" s="673">
        <f>VLOOKUP(AX544,'Item Master Data'!$A:$G,7,FALSE)</f>
        <v>32</v>
      </c>
      <c r="BC544" s="673"/>
      <c r="BD544" s="673">
        <f>W544-AZ544</f>
        <v>0</v>
      </c>
    </row>
    <row r="545" spans="1:56">
      <c r="A545" s="674"/>
      <c r="B545" s="722"/>
      <c r="C545" s="722"/>
      <c r="D545" s="687" t="s">
        <v>2368</v>
      </c>
      <c r="E545" s="676"/>
      <c r="F545" s="491"/>
      <c r="G545" s="676">
        <v>2022</v>
      </c>
      <c r="H545" s="491">
        <v>3</v>
      </c>
      <c r="I545" s="687">
        <v>127705</v>
      </c>
      <c r="J545" s="492">
        <v>44645</v>
      </c>
      <c r="K545" s="685" t="s">
        <v>2493</v>
      </c>
      <c r="L545" s="676" t="s">
        <v>2485</v>
      </c>
      <c r="M545" s="689">
        <v>44463</v>
      </c>
      <c r="N545" s="689">
        <v>44578</v>
      </c>
      <c r="O545" s="689"/>
      <c r="P545" s="492">
        <v>44630</v>
      </c>
      <c r="Q545" s="492">
        <v>44644</v>
      </c>
      <c r="R545" s="492">
        <v>44645</v>
      </c>
      <c r="S545" s="491" t="s">
        <v>1580</v>
      </c>
      <c r="T545" s="491">
        <v>60</v>
      </c>
      <c r="U545" s="491">
        <v>49403139</v>
      </c>
      <c r="V545" s="491" t="s">
        <v>973</v>
      </c>
      <c r="W545" s="676">
        <v>395</v>
      </c>
      <c r="X545" s="678">
        <v>832</v>
      </c>
      <c r="Y545" s="525">
        <f>W545*X545</f>
        <v>328640</v>
      </c>
      <c r="Z545" s="494">
        <v>0.55999999999999994</v>
      </c>
      <c r="AA545" s="682">
        <f>Y545*Z545</f>
        <v>184038.39999999999</v>
      </c>
      <c r="AB545" s="682"/>
      <c r="AC545" s="496">
        <v>0</v>
      </c>
      <c r="AD545" s="692"/>
      <c r="AE545" s="497"/>
      <c r="AF545" s="500">
        <f>AA545+AD545+AE545</f>
        <v>184038.39999999999</v>
      </c>
      <c r="AG545" s="491" t="s">
        <v>47</v>
      </c>
      <c r="AH545" s="676" t="s">
        <v>2490</v>
      </c>
      <c r="AI545" s="685">
        <v>60</v>
      </c>
      <c r="AJ545" s="491" t="s">
        <v>2319</v>
      </c>
      <c r="AK545" s="696" t="s">
        <v>1088</v>
      </c>
      <c r="AL545" s="676" t="s">
        <v>2494</v>
      </c>
      <c r="AM545" s="491" t="s">
        <v>52</v>
      </c>
      <c r="AN545" s="491" t="s">
        <v>1110</v>
      </c>
      <c r="AO545" s="491"/>
      <c r="AP545" s="688"/>
      <c r="AQ545" s="688" t="s">
        <v>37</v>
      </c>
      <c r="AR545" s="688"/>
      <c r="AS545" s="697"/>
      <c r="AT545" s="697"/>
      <c r="AU545" s="697"/>
      <c r="AV545" s="680"/>
      <c r="AW545" s="673">
        <f>U545</f>
        <v>49403139</v>
      </c>
      <c r="AX545" s="673" cm="1">
        <f t="array" ref="AX545">SUM(MID(0&amp;AW545,LARGE(INDEX(ISNUMBER(--MID(AW545,ROW($1:$8),1))*ROW($1:$8),),ROW($1:$8))+1,1)*10^ROW($1:$8)/10)</f>
        <v>49403139</v>
      </c>
      <c r="AY545" s="673" t="str">
        <f>VLOOKUP($AX545,'Item Master Data'!$A:$F,3,FALSE)</f>
        <v>Q.PEAK DUO BLK ML G10+</v>
      </c>
      <c r="AZ545" s="673">
        <f>VLOOKUP($AX545,'Item Master Data'!$A:$F,6,FALSE)</f>
        <v>395</v>
      </c>
      <c r="BA545" s="673">
        <f>X545/BB545</f>
        <v>26</v>
      </c>
      <c r="BB545" s="673">
        <f>VLOOKUP(AX545,'Item Master Data'!$A:$G,7,FALSE)</f>
        <v>32</v>
      </c>
      <c r="BC545" s="673"/>
      <c r="BD545" s="673">
        <f>W545-AZ545</f>
        <v>0</v>
      </c>
    </row>
    <row r="546" spans="1:56">
      <c r="A546" s="674"/>
      <c r="B546" s="722"/>
      <c r="C546" s="722"/>
      <c r="D546" s="687" t="s">
        <v>2368</v>
      </c>
      <c r="E546" s="676"/>
      <c r="F546" s="491"/>
      <c r="G546" s="676">
        <v>2022</v>
      </c>
      <c r="H546" s="491">
        <v>3</v>
      </c>
      <c r="I546" s="687">
        <v>127597</v>
      </c>
      <c r="J546" s="492">
        <v>44645</v>
      </c>
      <c r="K546" s="685" t="s">
        <v>2495</v>
      </c>
      <c r="L546" s="676" t="s">
        <v>2485</v>
      </c>
      <c r="M546" s="689">
        <v>44463</v>
      </c>
      <c r="N546" s="689">
        <v>44606</v>
      </c>
      <c r="O546" s="689"/>
      <c r="P546" s="492">
        <v>44630</v>
      </c>
      <c r="Q546" s="492">
        <v>44644</v>
      </c>
      <c r="R546" s="492">
        <v>44645</v>
      </c>
      <c r="S546" s="491" t="s">
        <v>1580</v>
      </c>
      <c r="T546" s="491">
        <v>60</v>
      </c>
      <c r="U546" s="491" t="s">
        <v>2429</v>
      </c>
      <c r="V546" s="491" t="s">
        <v>973</v>
      </c>
      <c r="W546" s="676">
        <v>395</v>
      </c>
      <c r="X546" s="678">
        <v>832</v>
      </c>
      <c r="Y546" s="525">
        <f>W546*X546</f>
        <v>328640</v>
      </c>
      <c r="Z546" s="494">
        <v>0.55999999999999994</v>
      </c>
      <c r="AA546" s="682">
        <f>Y546*Z546</f>
        <v>184038.39999999999</v>
      </c>
      <c r="AB546" s="682"/>
      <c r="AC546" s="496">
        <v>0</v>
      </c>
      <c r="AD546" s="692"/>
      <c r="AE546" s="497"/>
      <c r="AF546" s="500">
        <f>AA546+AD546+AE546</f>
        <v>184038.39999999999</v>
      </c>
      <c r="AG546" s="491" t="s">
        <v>47</v>
      </c>
      <c r="AH546" s="676" t="s">
        <v>2490</v>
      </c>
      <c r="AI546" s="685">
        <v>60</v>
      </c>
      <c r="AJ546" s="491" t="s">
        <v>2496</v>
      </c>
      <c r="AK546" s="696" t="s">
        <v>50</v>
      </c>
      <c r="AL546" s="676">
        <v>92337</v>
      </c>
      <c r="AM546" s="491" t="s">
        <v>52</v>
      </c>
      <c r="AN546" s="491" t="s">
        <v>50</v>
      </c>
      <c r="AO546" s="491"/>
      <c r="AP546" s="688" t="s">
        <v>38</v>
      </c>
      <c r="AQ546" s="688" t="s">
        <v>37</v>
      </c>
      <c r="AR546" s="688"/>
      <c r="AS546" s="697"/>
      <c r="AT546" s="697"/>
      <c r="AU546" s="697"/>
      <c r="AV546" s="680"/>
      <c r="AW546" s="673" t="str">
        <f>U546</f>
        <v>30390455H</v>
      </c>
      <c r="AX546" s="673" cm="1">
        <f t="array" ref="AX546">SUM(MID(0&amp;AW546,LARGE(INDEX(ISNUMBER(--MID(AW546,ROW($1:$8),1))*ROW($1:$8),),ROW($1:$8))+1,1)*10^ROW($1:$8)/10)</f>
        <v>30390455</v>
      </c>
      <c r="AY546" s="673" t="str">
        <f>VLOOKUP($AX546,'Item Master Data'!$A:$F,3,FALSE)</f>
        <v>Q.PEAK DUO BLK ML G10+</v>
      </c>
      <c r="AZ546" s="673">
        <f>VLOOKUP($AX546,'Item Master Data'!$A:$F,6,FALSE)</f>
        <v>395</v>
      </c>
      <c r="BA546" s="673">
        <f>X546/BB546</f>
        <v>26</v>
      </c>
      <c r="BB546" s="673">
        <f>VLOOKUP(AX546,'Item Master Data'!$A:$G,7,FALSE)</f>
        <v>32</v>
      </c>
      <c r="BC546" s="673"/>
      <c r="BD546" s="673">
        <f>W546-AZ546</f>
        <v>0</v>
      </c>
    </row>
    <row r="547" spans="1:56">
      <c r="A547" s="674"/>
      <c r="B547" s="722"/>
      <c r="C547" s="722"/>
      <c r="D547" s="687" t="s">
        <v>2368</v>
      </c>
      <c r="E547" s="676"/>
      <c r="F547" s="491"/>
      <c r="G547" s="676">
        <v>2022</v>
      </c>
      <c r="H547" s="491">
        <v>3</v>
      </c>
      <c r="I547" s="687">
        <v>127337</v>
      </c>
      <c r="J547" s="492">
        <v>44638</v>
      </c>
      <c r="K547" s="685" t="s">
        <v>2497</v>
      </c>
      <c r="L547" s="676" t="s">
        <v>2485</v>
      </c>
      <c r="M547" s="689">
        <v>44463</v>
      </c>
      <c r="N547" s="689">
        <v>44614</v>
      </c>
      <c r="O547" s="689"/>
      <c r="P547" s="492">
        <v>44630</v>
      </c>
      <c r="Q547" s="492">
        <v>44637</v>
      </c>
      <c r="R547" s="492">
        <v>44638</v>
      </c>
      <c r="S547" s="491" t="s">
        <v>1580</v>
      </c>
      <c r="T547" s="491">
        <v>60</v>
      </c>
      <c r="U547" s="491" t="s">
        <v>2429</v>
      </c>
      <c r="V547" s="491" t="s">
        <v>973</v>
      </c>
      <c r="W547" s="676">
        <v>395</v>
      </c>
      <c r="X547" s="678">
        <v>832</v>
      </c>
      <c r="Y547" s="525">
        <f>W547*X547</f>
        <v>328640</v>
      </c>
      <c r="Z547" s="494">
        <v>0.55999999999999994</v>
      </c>
      <c r="AA547" s="682">
        <f>Y547*Z547</f>
        <v>184038.39999999999</v>
      </c>
      <c r="AB547" s="682"/>
      <c r="AC547" s="496">
        <v>0</v>
      </c>
      <c r="AD547" s="692"/>
      <c r="AE547" s="497"/>
      <c r="AF547" s="500">
        <f>AA547+AD547+AE547</f>
        <v>184038.39999999999</v>
      </c>
      <c r="AG547" s="491" t="s">
        <v>47</v>
      </c>
      <c r="AH547" s="676" t="s">
        <v>2490</v>
      </c>
      <c r="AI547" s="685">
        <v>60</v>
      </c>
      <c r="AJ547" s="491" t="s">
        <v>1821</v>
      </c>
      <c r="AK547" s="696" t="s">
        <v>50</v>
      </c>
      <c r="AL547" s="676" t="s">
        <v>2498</v>
      </c>
      <c r="AM547" s="491" t="s">
        <v>52</v>
      </c>
      <c r="AN547" s="491" t="s">
        <v>50</v>
      </c>
      <c r="AO547" s="491"/>
      <c r="AP547" s="688" t="s">
        <v>38</v>
      </c>
      <c r="AQ547" s="688" t="s">
        <v>37</v>
      </c>
      <c r="AR547" s="688"/>
      <c r="AS547" s="697"/>
      <c r="AT547" s="697"/>
      <c r="AU547" s="697"/>
      <c r="AV547" s="680"/>
      <c r="AW547" s="673" t="str">
        <f>U547</f>
        <v>30390455H</v>
      </c>
      <c r="AX547" s="673" cm="1">
        <f t="array" ref="AX547">SUM(MID(0&amp;AW547,LARGE(INDEX(ISNUMBER(--MID(AW547,ROW($1:$8),1))*ROW($1:$8),),ROW($1:$8))+1,1)*10^ROW($1:$8)/10)</f>
        <v>30390455</v>
      </c>
      <c r="AY547" s="673" t="str">
        <f>VLOOKUP($AX547,'Item Master Data'!$A:$F,3,FALSE)</f>
        <v>Q.PEAK DUO BLK ML G10+</v>
      </c>
      <c r="AZ547" s="673">
        <f>VLOOKUP($AX547,'Item Master Data'!$A:$F,6,FALSE)</f>
        <v>395</v>
      </c>
      <c r="BA547" s="673">
        <f>X547/BB547</f>
        <v>26</v>
      </c>
      <c r="BB547" s="673">
        <f>VLOOKUP(AX547,'Item Master Data'!$A:$G,7,FALSE)</f>
        <v>32</v>
      </c>
      <c r="BC547" s="673"/>
      <c r="BD547" s="673">
        <f>W547-AZ547</f>
        <v>0</v>
      </c>
    </row>
    <row r="548" spans="1:56">
      <c r="A548" s="674"/>
      <c r="B548" s="722"/>
      <c r="C548" s="722"/>
      <c r="D548" s="687" t="s">
        <v>2368</v>
      </c>
      <c r="E548" s="676"/>
      <c r="F548" s="491"/>
      <c r="G548" s="676">
        <v>2022</v>
      </c>
      <c r="H548" s="491">
        <v>3</v>
      </c>
      <c r="I548" s="687">
        <v>127646</v>
      </c>
      <c r="J548" s="492">
        <v>44648</v>
      </c>
      <c r="K548" s="685" t="s">
        <v>2499</v>
      </c>
      <c r="L548" s="676" t="s">
        <v>2485</v>
      </c>
      <c r="M548" s="689">
        <v>44463</v>
      </c>
      <c r="N548" s="689">
        <v>44599</v>
      </c>
      <c r="O548" s="689"/>
      <c r="P548" s="492">
        <v>44630</v>
      </c>
      <c r="Q548" s="492">
        <v>44644</v>
      </c>
      <c r="R548" s="492">
        <v>44648</v>
      </c>
      <c r="S548" s="491" t="s">
        <v>1580</v>
      </c>
      <c r="T548" s="491">
        <v>60</v>
      </c>
      <c r="U548" s="491" t="s">
        <v>2429</v>
      </c>
      <c r="V548" s="491" t="s">
        <v>973</v>
      </c>
      <c r="W548" s="676">
        <v>395</v>
      </c>
      <c r="X548" s="678">
        <v>832</v>
      </c>
      <c r="Y548" s="525">
        <f>W548*X548</f>
        <v>328640</v>
      </c>
      <c r="Z548" s="494">
        <v>0.55999999999999994</v>
      </c>
      <c r="AA548" s="682">
        <f>Y548*Z548</f>
        <v>184038.39999999999</v>
      </c>
      <c r="AB548" s="682"/>
      <c r="AC548" s="496">
        <v>0</v>
      </c>
      <c r="AD548" s="692"/>
      <c r="AE548" s="497"/>
      <c r="AF548" s="500">
        <f>AA548+AD548+AE548</f>
        <v>184038.39999999999</v>
      </c>
      <c r="AG548" s="491" t="s">
        <v>47</v>
      </c>
      <c r="AH548" s="676" t="s">
        <v>2490</v>
      </c>
      <c r="AI548" s="685">
        <v>60</v>
      </c>
      <c r="AJ548" s="491" t="s">
        <v>2472</v>
      </c>
      <c r="AK548" s="696" t="s">
        <v>1149</v>
      </c>
      <c r="AL548" s="676">
        <v>78218</v>
      </c>
      <c r="AM548" s="491" t="s">
        <v>52</v>
      </c>
      <c r="AN548" s="491" t="s">
        <v>50</v>
      </c>
      <c r="AO548" s="491"/>
      <c r="AP548" s="688" t="s">
        <v>38</v>
      </c>
      <c r="AQ548" s="688" t="s">
        <v>37</v>
      </c>
      <c r="AR548" s="688"/>
      <c r="AS548" s="697"/>
      <c r="AT548" s="697"/>
      <c r="AU548" s="697"/>
      <c r="AV548" s="680"/>
      <c r="AW548" s="673" t="str">
        <f>U548</f>
        <v>30390455H</v>
      </c>
      <c r="AX548" s="673" cm="1">
        <f t="array" ref="AX548">SUM(MID(0&amp;AW548,LARGE(INDEX(ISNUMBER(--MID(AW548,ROW($1:$8),1))*ROW($1:$8),),ROW($1:$8))+1,1)*10^ROW($1:$8)/10)</f>
        <v>30390455</v>
      </c>
      <c r="AY548" s="673" t="str">
        <f>VLOOKUP($AX548,'Item Master Data'!$A:$F,3,FALSE)</f>
        <v>Q.PEAK DUO BLK ML G10+</v>
      </c>
      <c r="AZ548" s="673">
        <f>VLOOKUP($AX548,'Item Master Data'!$A:$F,6,FALSE)</f>
        <v>395</v>
      </c>
      <c r="BA548" s="673">
        <f>X548/BB548</f>
        <v>26</v>
      </c>
      <c r="BB548" s="673">
        <f>VLOOKUP(AX548,'Item Master Data'!$A:$G,7,FALSE)</f>
        <v>32</v>
      </c>
      <c r="BC548" s="673"/>
      <c r="BD548" s="673">
        <f>W548-AZ548</f>
        <v>0</v>
      </c>
    </row>
    <row r="549" spans="1:56">
      <c r="A549" s="722">
        <v>44621</v>
      </c>
      <c r="B549" s="722">
        <v>44621</v>
      </c>
      <c r="C549" s="722">
        <v>44621</v>
      </c>
      <c r="D549" s="687" t="s">
        <v>2368</v>
      </c>
      <c r="E549" s="676"/>
      <c r="F549" s="491"/>
      <c r="G549" s="676">
        <v>2022</v>
      </c>
      <c r="H549" s="676">
        <v>3</v>
      </c>
      <c r="I549" s="499">
        <v>127317</v>
      </c>
      <c r="J549" s="492">
        <v>44634</v>
      </c>
      <c r="K549" s="685" t="s">
        <v>2500</v>
      </c>
      <c r="L549" s="676" t="s">
        <v>2485</v>
      </c>
      <c r="M549" s="689">
        <v>44504</v>
      </c>
      <c r="N549" s="689">
        <v>44515</v>
      </c>
      <c r="O549" s="689"/>
      <c r="P549" s="492">
        <v>44630</v>
      </c>
      <c r="Q549" s="492">
        <v>44634</v>
      </c>
      <c r="R549" s="492">
        <v>44634</v>
      </c>
      <c r="S549" s="491" t="s">
        <v>1580</v>
      </c>
      <c r="T549" s="491">
        <v>72</v>
      </c>
      <c r="U549" s="491" t="s">
        <v>1840</v>
      </c>
      <c r="V549" s="491" t="s">
        <v>2501</v>
      </c>
      <c r="W549" s="676">
        <v>475</v>
      </c>
      <c r="X549" s="678">
        <v>683</v>
      </c>
      <c r="Y549" s="525">
        <f>W549*X549</f>
        <v>324425</v>
      </c>
      <c r="Z549" s="494">
        <v>0.47499999999999998</v>
      </c>
      <c r="AA549" s="682">
        <f>Y549*Z549</f>
        <v>154101.875</v>
      </c>
      <c r="AB549" s="682"/>
      <c r="AC549" s="496">
        <v>0</v>
      </c>
      <c r="AD549" s="692"/>
      <c r="AE549" s="497"/>
      <c r="AF549" s="500">
        <f>AA549+AD549+AE549</f>
        <v>154101.875</v>
      </c>
      <c r="AG549" s="491" t="s">
        <v>47</v>
      </c>
      <c r="AH549" s="676"/>
      <c r="AI549" s="685" t="s">
        <v>2488</v>
      </c>
      <c r="AJ549" s="491" t="s">
        <v>2496</v>
      </c>
      <c r="AK549" s="696" t="s">
        <v>50</v>
      </c>
      <c r="AL549" s="676">
        <v>92337</v>
      </c>
      <c r="AM549" s="491" t="s">
        <v>52</v>
      </c>
      <c r="AN549" s="491" t="s">
        <v>50</v>
      </c>
      <c r="AO549" s="491"/>
      <c r="AP549" s="688" t="s">
        <v>92</v>
      </c>
      <c r="AQ549" s="688" t="s">
        <v>37</v>
      </c>
      <c r="AR549" s="688" t="s">
        <v>1222</v>
      </c>
      <c r="AS549" s="697"/>
      <c r="AT549" s="697"/>
      <c r="AU549" s="697"/>
      <c r="AV549" s="680"/>
      <c r="AW549" s="673" t="str">
        <f>U549</f>
        <v>30397471F</v>
      </c>
      <c r="AX549" s="673" cm="1">
        <f t="array" ref="AX549">SUM(MID(0&amp;AW549,LARGE(INDEX(ISNUMBER(--MID(AW549,ROW($1:$8),1))*ROW($1:$8),),ROW($1:$8))+1,1)*10^ROW($1:$8)/10)</f>
        <v>30397471</v>
      </c>
      <c r="AY549" s="673" t="str">
        <f>VLOOKUP($AX549,'Item Master Data'!$A:$F,3,FALSE)</f>
        <v>Q.PEAK DUO XL G10</v>
      </c>
      <c r="AZ549" s="673">
        <f>VLOOKUP($AX549,'Item Master Data'!$A:$F,6,FALSE)</f>
        <v>475</v>
      </c>
      <c r="BA549" s="673">
        <f>X549/BB549</f>
        <v>23.551724137931036</v>
      </c>
      <c r="BB549" s="673">
        <f>VLOOKUP(AX549,'Item Master Data'!$A:$G,7,FALSE)</f>
        <v>29</v>
      </c>
      <c r="BC549" s="673"/>
      <c r="BD549" s="673">
        <f>W549-AZ549</f>
        <v>0</v>
      </c>
    </row>
    <row r="550" spans="1:56">
      <c r="A550" s="722">
        <v>44621</v>
      </c>
      <c r="B550" s="722">
        <v>44621</v>
      </c>
      <c r="C550" s="722">
        <v>44621</v>
      </c>
      <c r="D550" s="687" t="s">
        <v>2368</v>
      </c>
      <c r="E550" s="676"/>
      <c r="F550" s="491"/>
      <c r="G550" s="676">
        <v>2022</v>
      </c>
      <c r="H550" s="491">
        <v>3</v>
      </c>
      <c r="I550" s="499">
        <v>127318</v>
      </c>
      <c r="J550" s="492">
        <v>44635</v>
      </c>
      <c r="K550" s="685" t="s">
        <v>2502</v>
      </c>
      <c r="L550" s="676" t="s">
        <v>2485</v>
      </c>
      <c r="M550" s="689">
        <v>44504</v>
      </c>
      <c r="N550" s="689">
        <v>44519</v>
      </c>
      <c r="O550" s="689"/>
      <c r="P550" s="492">
        <v>44630</v>
      </c>
      <c r="Q550" s="492">
        <v>44634</v>
      </c>
      <c r="R550" s="492">
        <v>44635</v>
      </c>
      <c r="S550" s="491" t="s">
        <v>1580</v>
      </c>
      <c r="T550" s="491">
        <v>72</v>
      </c>
      <c r="U550" s="491" t="s">
        <v>1840</v>
      </c>
      <c r="V550" s="491" t="s">
        <v>2501</v>
      </c>
      <c r="W550" s="676">
        <v>475</v>
      </c>
      <c r="X550" s="678">
        <v>683</v>
      </c>
      <c r="Y550" s="525">
        <f>W550*X550</f>
        <v>324425</v>
      </c>
      <c r="Z550" s="494">
        <v>0.47499999999999998</v>
      </c>
      <c r="AA550" s="682">
        <f>Y550*Z550</f>
        <v>154101.875</v>
      </c>
      <c r="AB550" s="682"/>
      <c r="AC550" s="496">
        <v>0</v>
      </c>
      <c r="AD550" s="692"/>
      <c r="AE550" s="497"/>
      <c r="AF550" s="500">
        <f>AA550+AD550+AE550</f>
        <v>154101.875</v>
      </c>
      <c r="AG550" s="491" t="s">
        <v>47</v>
      </c>
      <c r="AH550" s="676"/>
      <c r="AI550" s="685" t="s">
        <v>2488</v>
      </c>
      <c r="AJ550" s="491" t="s">
        <v>1821</v>
      </c>
      <c r="AK550" s="696" t="s">
        <v>2367</v>
      </c>
      <c r="AL550" s="676">
        <v>95828</v>
      </c>
      <c r="AM550" s="491" t="s">
        <v>52</v>
      </c>
      <c r="AN550" s="491" t="s">
        <v>50</v>
      </c>
      <c r="AO550" s="491"/>
      <c r="AP550" s="688" t="s">
        <v>92</v>
      </c>
      <c r="AQ550" s="688" t="s">
        <v>37</v>
      </c>
      <c r="AR550" s="688" t="s">
        <v>1222</v>
      </c>
      <c r="AS550" s="697"/>
      <c r="AT550" s="697"/>
      <c r="AU550" s="697"/>
      <c r="AV550" s="680"/>
      <c r="AW550" s="673" t="str">
        <f>U550</f>
        <v>30397471F</v>
      </c>
      <c r="AX550" s="673" cm="1">
        <f t="array" ref="AX550">SUM(MID(0&amp;AW550,LARGE(INDEX(ISNUMBER(--MID(AW550,ROW($1:$8),1))*ROW($1:$8),),ROW($1:$8))+1,1)*10^ROW($1:$8)/10)</f>
        <v>30397471</v>
      </c>
      <c r="AY550" s="673" t="str">
        <f>VLOOKUP($AX550,'Item Master Data'!$A:$F,3,FALSE)</f>
        <v>Q.PEAK DUO XL G10</v>
      </c>
      <c r="AZ550" s="673">
        <f>VLOOKUP($AX550,'Item Master Data'!$A:$F,6,FALSE)</f>
        <v>475</v>
      </c>
      <c r="BA550" s="673">
        <f>X550/BB550</f>
        <v>23.551724137931036</v>
      </c>
      <c r="BB550" s="673">
        <f>VLOOKUP(AX550,'Item Master Data'!$A:$G,7,FALSE)</f>
        <v>29</v>
      </c>
      <c r="BC550" s="673"/>
      <c r="BD550" s="673">
        <f>W550-AZ550</f>
        <v>0</v>
      </c>
    </row>
    <row r="551" spans="1:56">
      <c r="A551" s="674"/>
      <c r="B551" s="722"/>
      <c r="C551" s="722"/>
      <c r="D551" s="687" t="s">
        <v>2368</v>
      </c>
      <c r="E551" s="676" t="s">
        <v>2503</v>
      </c>
      <c r="F551" s="491"/>
      <c r="G551" s="676">
        <v>2022</v>
      </c>
      <c r="H551" s="676">
        <v>3</v>
      </c>
      <c r="I551" s="570">
        <v>127797</v>
      </c>
      <c r="J551" s="750">
        <v>44651</v>
      </c>
      <c r="K551" s="733" t="s">
        <v>2504</v>
      </c>
      <c r="L551" s="734" t="s">
        <v>2505</v>
      </c>
      <c r="M551" s="689">
        <v>44467</v>
      </c>
      <c r="N551" s="689">
        <v>44593</v>
      </c>
      <c r="O551" s="689"/>
      <c r="P551" s="677">
        <v>44637</v>
      </c>
      <c r="Q551" s="677">
        <v>44651</v>
      </c>
      <c r="R551" s="677">
        <v>44652</v>
      </c>
      <c r="S551" s="676" t="s">
        <v>1580</v>
      </c>
      <c r="T551" s="676">
        <v>60</v>
      </c>
      <c r="U551" s="676">
        <v>49204132</v>
      </c>
      <c r="V551" s="676" t="s">
        <v>1231</v>
      </c>
      <c r="W551" s="676">
        <v>360</v>
      </c>
      <c r="X551" s="678">
        <v>676</v>
      </c>
      <c r="Y551" s="525">
        <f>W551*X551</f>
        <v>243360</v>
      </c>
      <c r="Z551" s="494">
        <v>0.78999999999999992</v>
      </c>
      <c r="AA551" s="682">
        <f>Y551*Z551</f>
        <v>192254.4</v>
      </c>
      <c r="AB551" s="682"/>
      <c r="AC551" s="496">
        <v>0</v>
      </c>
      <c r="AD551" s="692"/>
      <c r="AE551" s="497"/>
      <c r="AF551" s="500">
        <f>AA551+AD551+AE551</f>
        <v>192254.4</v>
      </c>
      <c r="AG551" s="491" t="s">
        <v>1073</v>
      </c>
      <c r="AH551" s="676"/>
      <c r="AI551" s="685" t="s">
        <v>2488</v>
      </c>
      <c r="AJ551" s="491" t="s">
        <v>2319</v>
      </c>
      <c r="AK551" s="696" t="s">
        <v>1088</v>
      </c>
      <c r="AL551" s="676">
        <v>32805</v>
      </c>
      <c r="AM551" s="491" t="s">
        <v>52</v>
      </c>
      <c r="AN551" s="491" t="s">
        <v>1110</v>
      </c>
      <c r="AO551" s="491"/>
      <c r="AP551" s="688"/>
      <c r="AQ551" s="688" t="s">
        <v>37</v>
      </c>
      <c r="AR551" s="688"/>
      <c r="AS551" s="697"/>
      <c r="AT551" s="697"/>
      <c r="AU551" s="697"/>
      <c r="AV551" s="680"/>
      <c r="AW551" s="673">
        <f>U551</f>
        <v>49204132</v>
      </c>
      <c r="AX551" s="673" cm="1">
        <f t="array" ref="AX551">SUM(MID(0&amp;AW551,LARGE(INDEX(ISNUMBER(--MID(AW551,ROW($1:$8),1))*ROW($1:$8),),ROW($1:$8))+1,1)*10^ROW($1:$8)/10)</f>
        <v>49204132</v>
      </c>
      <c r="AY551" s="673" t="str">
        <f>VLOOKUP($AX551,'Item Master Data'!$A:$F,3,FALSE)</f>
        <v>Q.PEAK DUO BLK G10+/AC</v>
      </c>
      <c r="AZ551" s="673">
        <f>VLOOKUP($AX551,'Item Master Data'!$A:$F,6,FALSE)</f>
        <v>360</v>
      </c>
      <c r="BA551" s="673">
        <f>X551/BB551</f>
        <v>26</v>
      </c>
      <c r="BB551" s="673">
        <f>VLOOKUP(AX551,'Item Master Data'!$A:$G,7,FALSE)</f>
        <v>26</v>
      </c>
      <c r="BC551" s="673"/>
      <c r="BD551" s="673">
        <f>W551-AZ551</f>
        <v>0</v>
      </c>
    </row>
    <row r="552" spans="1:56">
      <c r="A552" s="674"/>
      <c r="B552" s="722"/>
      <c r="C552" s="722"/>
      <c r="D552" s="687" t="s">
        <v>2368</v>
      </c>
      <c r="E552" s="676"/>
      <c r="F552" s="491"/>
      <c r="G552" s="676">
        <v>2022</v>
      </c>
      <c r="H552" s="676">
        <v>3</v>
      </c>
      <c r="I552" s="687">
        <v>127571</v>
      </c>
      <c r="J552" s="677">
        <v>44644</v>
      </c>
      <c r="K552" s="685" t="s">
        <v>2506</v>
      </c>
      <c r="L552" s="676" t="s">
        <v>2505</v>
      </c>
      <c r="M552" s="689">
        <v>44497</v>
      </c>
      <c r="N552" s="689">
        <v>44593</v>
      </c>
      <c r="O552" s="689"/>
      <c r="P552" s="677">
        <v>44637</v>
      </c>
      <c r="Q552" s="677">
        <v>44644</v>
      </c>
      <c r="R552" s="677">
        <v>44649</v>
      </c>
      <c r="S552" s="676" t="s">
        <v>1580</v>
      </c>
      <c r="T552" s="676">
        <v>60</v>
      </c>
      <c r="U552" s="676">
        <v>49204132</v>
      </c>
      <c r="V552" s="676" t="s">
        <v>1231</v>
      </c>
      <c r="W552" s="676">
        <v>360</v>
      </c>
      <c r="X552" s="678">
        <v>832</v>
      </c>
      <c r="Y552" s="525">
        <f>W552*X552</f>
        <v>299520</v>
      </c>
      <c r="Z552" s="494">
        <v>0.78999999999999992</v>
      </c>
      <c r="AA552" s="682">
        <f>Y552*Z552</f>
        <v>236620.79999999999</v>
      </c>
      <c r="AB552" s="682"/>
      <c r="AC552" s="496">
        <v>0</v>
      </c>
      <c r="AD552" s="692"/>
      <c r="AE552" s="497"/>
      <c r="AF552" s="500">
        <f>AA552+AD552+AE552</f>
        <v>236620.79999999999</v>
      </c>
      <c r="AG552" s="491" t="s">
        <v>1073</v>
      </c>
      <c r="AH552" s="676"/>
      <c r="AI552" s="685" t="s">
        <v>2488</v>
      </c>
      <c r="AJ552" s="491" t="s">
        <v>2507</v>
      </c>
      <c r="AK552" s="696" t="s">
        <v>1854</v>
      </c>
      <c r="AL552" s="676">
        <v>97210</v>
      </c>
      <c r="AM552" s="491" t="s">
        <v>52</v>
      </c>
      <c r="AN552" s="491" t="s">
        <v>1076</v>
      </c>
      <c r="AO552" s="491"/>
      <c r="AP552" s="688"/>
      <c r="AQ552" s="688" t="s">
        <v>37</v>
      </c>
      <c r="AR552" s="688"/>
      <c r="AS552" s="697"/>
      <c r="AT552" s="697"/>
      <c r="AU552" s="697"/>
      <c r="AV552" s="680"/>
      <c r="AW552" s="673">
        <f>U552</f>
        <v>49204132</v>
      </c>
      <c r="AX552" s="673" cm="1">
        <f t="array" ref="AX552">SUM(MID(0&amp;AW552,LARGE(INDEX(ISNUMBER(--MID(AW552,ROW($1:$8),1))*ROW($1:$8),),ROW($1:$8))+1,1)*10^ROW($1:$8)/10)</f>
        <v>49204132</v>
      </c>
      <c r="AY552" s="673" t="str">
        <f>VLOOKUP($AX552,'Item Master Data'!$A:$F,3,FALSE)</f>
        <v>Q.PEAK DUO BLK G10+/AC</v>
      </c>
      <c r="AZ552" s="673">
        <f>VLOOKUP($AX552,'Item Master Data'!$A:$F,6,FALSE)</f>
        <v>360</v>
      </c>
      <c r="BA552" s="673">
        <f>X552/BB552</f>
        <v>32</v>
      </c>
      <c r="BB552" s="673">
        <f>VLOOKUP(AX552,'Item Master Data'!$A:$G,7,FALSE)</f>
        <v>26</v>
      </c>
      <c r="BC552" s="673"/>
      <c r="BD552" s="673">
        <f>W552-AZ552</f>
        <v>0</v>
      </c>
    </row>
    <row r="553" spans="1:56">
      <c r="A553" s="674"/>
      <c r="B553" s="722"/>
      <c r="C553" s="722"/>
      <c r="D553" s="687" t="s">
        <v>2368</v>
      </c>
      <c r="E553" s="676"/>
      <c r="F553" s="491"/>
      <c r="G553" s="676">
        <v>2022</v>
      </c>
      <c r="H553" s="676">
        <v>3</v>
      </c>
      <c r="I553" s="687">
        <v>127801</v>
      </c>
      <c r="J553" s="677">
        <v>44651</v>
      </c>
      <c r="K553" s="685" t="s">
        <v>2508</v>
      </c>
      <c r="L553" s="676" t="s">
        <v>2505</v>
      </c>
      <c r="M553" s="689">
        <v>44497</v>
      </c>
      <c r="N553" s="689">
        <v>44622</v>
      </c>
      <c r="O553" s="689"/>
      <c r="P553" s="677">
        <v>44637</v>
      </c>
      <c r="Q553" s="677">
        <v>44651</v>
      </c>
      <c r="R553" s="677">
        <v>44656</v>
      </c>
      <c r="S553" s="676" t="s">
        <v>1580</v>
      </c>
      <c r="T553" s="676">
        <v>60</v>
      </c>
      <c r="U553" s="676">
        <v>49204132</v>
      </c>
      <c r="V553" s="676" t="s">
        <v>1231</v>
      </c>
      <c r="W553" s="676">
        <v>360</v>
      </c>
      <c r="X553" s="678">
        <v>650</v>
      </c>
      <c r="Y553" s="525">
        <f>W553*X553</f>
        <v>234000</v>
      </c>
      <c r="Z553" s="494">
        <v>0.83000000000000007</v>
      </c>
      <c r="AA553" s="682">
        <f>Y553*Z553</f>
        <v>194220.00000000003</v>
      </c>
      <c r="AB553" s="682"/>
      <c r="AC553" s="496">
        <v>0</v>
      </c>
      <c r="AD553" s="692"/>
      <c r="AE553" s="497"/>
      <c r="AF553" s="500">
        <f>AA553+AD553+AE553</f>
        <v>194220.00000000003</v>
      </c>
      <c r="AG553" s="491" t="s">
        <v>1073</v>
      </c>
      <c r="AH553" s="676"/>
      <c r="AI553" s="685" t="s">
        <v>2488</v>
      </c>
      <c r="AJ553" s="491" t="s">
        <v>2507</v>
      </c>
      <c r="AK553" s="696" t="s">
        <v>1854</v>
      </c>
      <c r="AL553" s="676">
        <v>97210</v>
      </c>
      <c r="AM553" s="491" t="s">
        <v>52</v>
      </c>
      <c r="AN553" s="491" t="s">
        <v>1110</v>
      </c>
      <c r="AO553" s="491"/>
      <c r="AP553" s="688"/>
      <c r="AQ553" s="688" t="s">
        <v>37</v>
      </c>
      <c r="AR553" s="688"/>
      <c r="AS553" s="697"/>
      <c r="AT553" s="697"/>
      <c r="AU553" s="697"/>
      <c r="AV553" s="680"/>
      <c r="AW553" s="673">
        <f>U553</f>
        <v>49204132</v>
      </c>
      <c r="AX553" s="673" cm="1">
        <f t="array" ref="AX553">SUM(MID(0&amp;AW553,LARGE(INDEX(ISNUMBER(--MID(AW553,ROW($1:$8),1))*ROW($1:$8),),ROW($1:$8))+1,1)*10^ROW($1:$8)/10)</f>
        <v>49204132</v>
      </c>
      <c r="AY553" s="673" t="str">
        <f>VLOOKUP($AX553,'Item Master Data'!$A:$F,3,FALSE)</f>
        <v>Q.PEAK DUO BLK G10+/AC</v>
      </c>
      <c r="AZ553" s="673">
        <f>VLOOKUP($AX553,'Item Master Data'!$A:$F,6,FALSE)</f>
        <v>360</v>
      </c>
      <c r="BA553" s="673">
        <f>X553/BB553</f>
        <v>25</v>
      </c>
      <c r="BB553" s="673">
        <f>VLOOKUP(AX553,'Item Master Data'!$A:$G,7,FALSE)</f>
        <v>26</v>
      </c>
      <c r="BC553" s="673"/>
      <c r="BD553" s="673">
        <f>W553-AZ553</f>
        <v>0</v>
      </c>
    </row>
    <row r="554" spans="1:56">
      <c r="A554" s="674"/>
      <c r="B554" s="722"/>
      <c r="C554" s="722"/>
      <c r="D554" s="687" t="s">
        <v>2368</v>
      </c>
      <c r="E554" s="676" t="s">
        <v>2415</v>
      </c>
      <c r="F554" s="676"/>
      <c r="G554" s="676">
        <v>2022</v>
      </c>
      <c r="H554" s="676">
        <v>3</v>
      </c>
      <c r="I554" s="570">
        <v>127855</v>
      </c>
      <c r="J554" s="750">
        <v>44651</v>
      </c>
      <c r="K554" s="733" t="s">
        <v>2508</v>
      </c>
      <c r="L554" s="734" t="s">
        <v>2505</v>
      </c>
      <c r="M554" s="689">
        <v>44497</v>
      </c>
      <c r="N554" s="689">
        <v>44622</v>
      </c>
      <c r="O554" s="689"/>
      <c r="P554" s="677">
        <v>44637</v>
      </c>
      <c r="Q554" s="677">
        <v>44651</v>
      </c>
      <c r="R554" s="677">
        <v>44656</v>
      </c>
      <c r="S554" s="676" t="s">
        <v>1580</v>
      </c>
      <c r="T554" s="676">
        <v>60</v>
      </c>
      <c r="U554" s="676">
        <v>49204132</v>
      </c>
      <c r="V554" s="676" t="s">
        <v>1231</v>
      </c>
      <c r="W554" s="676">
        <v>360</v>
      </c>
      <c r="X554" s="678">
        <v>26</v>
      </c>
      <c r="Y554" s="525">
        <f>W554*X554</f>
        <v>9360</v>
      </c>
      <c r="Z554" s="494">
        <v>0.83000000000000007</v>
      </c>
      <c r="AA554" s="682">
        <f>Y554*Z554</f>
        <v>7768.8000000000011</v>
      </c>
      <c r="AB554" s="682"/>
      <c r="AC554" s="496">
        <v>0</v>
      </c>
      <c r="AD554" s="692"/>
      <c r="AE554" s="497"/>
      <c r="AF554" s="500">
        <f>AA554+AD554+AE554</f>
        <v>7768.8000000000011</v>
      </c>
      <c r="AG554" s="491" t="s">
        <v>1073</v>
      </c>
      <c r="AH554" s="676"/>
      <c r="AI554" s="685" t="s">
        <v>2488</v>
      </c>
      <c r="AJ554" s="491" t="s">
        <v>2507</v>
      </c>
      <c r="AK554" s="696" t="s">
        <v>1854</v>
      </c>
      <c r="AL554" s="676">
        <v>97210</v>
      </c>
      <c r="AM554" s="491" t="s">
        <v>52</v>
      </c>
      <c r="AN554" s="491" t="s">
        <v>1110</v>
      </c>
      <c r="AO554" s="491"/>
      <c r="AP554" s="688"/>
      <c r="AQ554" s="688" t="s">
        <v>37</v>
      </c>
      <c r="AR554" s="688"/>
      <c r="AS554" s="697"/>
      <c r="AT554" s="697"/>
      <c r="AU554" s="697"/>
      <c r="AV554" s="680"/>
      <c r="AW554" s="673">
        <f>U554</f>
        <v>49204132</v>
      </c>
      <c r="AX554" s="673" cm="1">
        <f t="array" ref="AX554">SUM(MID(0&amp;AW554,LARGE(INDEX(ISNUMBER(--MID(AW554,ROW($1:$8),1))*ROW($1:$8),),ROW($1:$8))+1,1)*10^ROW($1:$8)/10)</f>
        <v>49204132</v>
      </c>
      <c r="AY554" s="673" t="str">
        <f>VLOOKUP($AX554,'Item Master Data'!$A:$F,3,FALSE)</f>
        <v>Q.PEAK DUO BLK G10+/AC</v>
      </c>
      <c r="AZ554" s="673">
        <f>VLOOKUP($AX554,'Item Master Data'!$A:$F,6,FALSE)</f>
        <v>360</v>
      </c>
      <c r="BA554" s="673">
        <f>X554/BB554</f>
        <v>1</v>
      </c>
      <c r="BB554" s="673">
        <f>VLOOKUP(AX554,'Item Master Data'!$A:$G,7,FALSE)</f>
        <v>26</v>
      </c>
      <c r="BC554" s="673"/>
      <c r="BD554" s="673">
        <f>W554-AZ554</f>
        <v>0</v>
      </c>
    </row>
    <row r="555" spans="1:56">
      <c r="A555" s="674"/>
      <c r="B555" s="722"/>
      <c r="C555" s="722"/>
      <c r="D555" s="687" t="s">
        <v>2368</v>
      </c>
      <c r="E555" s="676"/>
      <c r="F555" s="491"/>
      <c r="G555" s="676">
        <v>2022</v>
      </c>
      <c r="H555" s="676">
        <v>3</v>
      </c>
      <c r="I555" s="687">
        <v>127697</v>
      </c>
      <c r="J555" s="677">
        <v>44645</v>
      </c>
      <c r="K555" s="685" t="s">
        <v>2509</v>
      </c>
      <c r="L555" s="676" t="s">
        <v>2505</v>
      </c>
      <c r="M555" s="689">
        <v>44483</v>
      </c>
      <c r="N555" s="689">
        <v>44631</v>
      </c>
      <c r="O555" s="689"/>
      <c r="P555" s="492">
        <v>44630</v>
      </c>
      <c r="Q555" s="492">
        <v>44645</v>
      </c>
      <c r="R555" s="492">
        <v>44649</v>
      </c>
      <c r="S555" s="491" t="s">
        <v>1580</v>
      </c>
      <c r="T555" s="491">
        <v>60</v>
      </c>
      <c r="U555" s="491">
        <v>49201132</v>
      </c>
      <c r="V555" s="491" t="s">
        <v>986</v>
      </c>
      <c r="W555" s="676">
        <v>360</v>
      </c>
      <c r="X555" s="678">
        <v>832</v>
      </c>
      <c r="Y555" s="525">
        <f>W555*X555</f>
        <v>299520</v>
      </c>
      <c r="Z555" s="494">
        <v>0.53500000000000003</v>
      </c>
      <c r="AA555" s="682">
        <f>Y555*Z555</f>
        <v>160243.20000000001</v>
      </c>
      <c r="AB555" s="682"/>
      <c r="AC555" s="496">
        <v>0</v>
      </c>
      <c r="AD555" s="692"/>
      <c r="AE555" s="497"/>
      <c r="AF555" s="500">
        <f>AA555+AD555+AE555</f>
        <v>160243.20000000001</v>
      </c>
      <c r="AG555" s="491" t="s">
        <v>1073</v>
      </c>
      <c r="AH555" s="676"/>
      <c r="AI555" s="685">
        <v>60</v>
      </c>
      <c r="AJ555" s="491" t="s">
        <v>1821</v>
      </c>
      <c r="AK555" s="696" t="s">
        <v>50</v>
      </c>
      <c r="AL555" s="676">
        <v>95834</v>
      </c>
      <c r="AM555" s="491" t="s">
        <v>52</v>
      </c>
      <c r="AN555" s="491" t="s">
        <v>1110</v>
      </c>
      <c r="AO555" s="491"/>
      <c r="AP555" s="688"/>
      <c r="AQ555" s="688" t="s">
        <v>37</v>
      </c>
      <c r="AR555" s="688"/>
      <c r="AS555" s="697"/>
      <c r="AT555" s="697"/>
      <c r="AU555" s="697"/>
      <c r="AV555" s="680"/>
      <c r="AW555" s="673">
        <f>U555</f>
        <v>49201132</v>
      </c>
      <c r="AX555" s="673" cm="1">
        <f t="array" ref="AX555">SUM(MID(0&amp;AW555,LARGE(INDEX(ISNUMBER(--MID(AW555,ROW($1:$8),1))*ROW($1:$8),),ROW($1:$8))+1,1)*10^ROW($1:$8)/10)</f>
        <v>49201132</v>
      </c>
      <c r="AY555" s="673" t="str">
        <f>VLOOKUP($AX555,'Item Master Data'!$A:$F,3,FALSE)</f>
        <v>Q.PEAK DUO BLK G10+</v>
      </c>
      <c r="AZ555" s="673">
        <f>VLOOKUP($AX555,'Item Master Data'!$A:$F,6,FALSE)</f>
        <v>360</v>
      </c>
      <c r="BA555" s="673">
        <f>X555/BB555</f>
        <v>26</v>
      </c>
      <c r="BB555" s="673">
        <f>VLOOKUP(AX555,'Item Master Data'!$A:$G,7,FALSE)</f>
        <v>32</v>
      </c>
      <c r="BC555" s="673"/>
      <c r="BD555" s="673">
        <f>W555-AZ555</f>
        <v>0</v>
      </c>
    </row>
    <row r="556" spans="1:56">
      <c r="A556" s="674"/>
      <c r="B556" s="722">
        <v>44522</v>
      </c>
      <c r="C556" s="674"/>
      <c r="D556" s="687" t="s">
        <v>2368</v>
      </c>
      <c r="E556" s="676"/>
      <c r="F556" s="491"/>
      <c r="G556" s="676">
        <v>2022</v>
      </c>
      <c r="H556" s="676">
        <v>3</v>
      </c>
      <c r="I556" s="687">
        <v>127683</v>
      </c>
      <c r="J556" s="677">
        <v>44651</v>
      </c>
      <c r="K556" s="685" t="s">
        <v>2510</v>
      </c>
      <c r="L556" s="676" t="s">
        <v>2505</v>
      </c>
      <c r="M556" s="689">
        <v>44505</v>
      </c>
      <c r="N556" s="689">
        <v>44661</v>
      </c>
      <c r="O556" s="689"/>
      <c r="P556" s="689">
        <v>44648</v>
      </c>
      <c r="Q556" s="677">
        <v>44651</v>
      </c>
      <c r="R556" s="677">
        <v>44656</v>
      </c>
      <c r="S556" s="676" t="s">
        <v>1580</v>
      </c>
      <c r="T556" s="676">
        <v>60</v>
      </c>
      <c r="U556" s="676">
        <v>49203132</v>
      </c>
      <c r="V556" s="676" t="s">
        <v>986</v>
      </c>
      <c r="W556" s="676">
        <v>360</v>
      </c>
      <c r="X556" s="678">
        <v>832</v>
      </c>
      <c r="Y556" s="525">
        <f>W556*X556</f>
        <v>299520</v>
      </c>
      <c r="Z556" s="494">
        <v>0.53500000000000003</v>
      </c>
      <c r="AA556" s="682">
        <f>Y556*Z556</f>
        <v>160243.20000000001</v>
      </c>
      <c r="AB556" s="682"/>
      <c r="AC556" s="496">
        <v>0</v>
      </c>
      <c r="AD556" s="692"/>
      <c r="AE556" s="497"/>
      <c r="AF556" s="500">
        <f>AA556+AD556+AE556</f>
        <v>160243.20000000001</v>
      </c>
      <c r="AG556" s="491" t="s">
        <v>1073</v>
      </c>
      <c r="AH556" s="676"/>
      <c r="AI556" s="685" t="s">
        <v>2488</v>
      </c>
      <c r="AJ556" s="491" t="s">
        <v>1821</v>
      </c>
      <c r="AK556" s="696" t="s">
        <v>50</v>
      </c>
      <c r="AL556" s="676" t="s">
        <v>1992</v>
      </c>
      <c r="AM556" s="491" t="s">
        <v>52</v>
      </c>
      <c r="AN556" s="491" t="s">
        <v>1076</v>
      </c>
      <c r="AO556" s="491"/>
      <c r="AP556" s="688"/>
      <c r="AQ556" s="688" t="s">
        <v>37</v>
      </c>
      <c r="AR556" s="688"/>
      <c r="AS556" s="697"/>
      <c r="AT556" s="697"/>
      <c r="AU556" s="697"/>
      <c r="AV556" s="680"/>
      <c r="AW556" s="673">
        <f>U556</f>
        <v>49203132</v>
      </c>
      <c r="AX556" s="673" cm="1">
        <f t="array" ref="AX556">SUM(MID(0&amp;AW556,LARGE(INDEX(ISNUMBER(--MID(AW556,ROW($1:$8),1))*ROW($1:$8),),ROW($1:$8))+1,1)*10^ROW($1:$8)/10)</f>
        <v>49203132</v>
      </c>
      <c r="AY556" s="673" t="str">
        <f>VLOOKUP($AX556,'Item Master Data'!$A:$F,3,FALSE)</f>
        <v>Q.PEAK DUO BLK G10+</v>
      </c>
      <c r="AZ556" s="673">
        <f>VLOOKUP($AX556,'Item Master Data'!$A:$F,6,FALSE)</f>
        <v>360</v>
      </c>
      <c r="BA556" s="673">
        <f>X556/BB556</f>
        <v>26</v>
      </c>
      <c r="BB556" s="673">
        <f>VLOOKUP(AX556,'Item Master Data'!$A:$G,7,FALSE)</f>
        <v>32</v>
      </c>
      <c r="BC556" s="673"/>
      <c r="BD556" s="673">
        <f>W556-AZ556</f>
        <v>0</v>
      </c>
    </row>
    <row r="557" spans="1:56">
      <c r="A557" s="674"/>
      <c r="B557" s="722"/>
      <c r="C557" s="722"/>
      <c r="D557" s="687" t="s">
        <v>2368</v>
      </c>
      <c r="E557" s="676"/>
      <c r="F557" s="491"/>
      <c r="G557" s="676">
        <v>2022</v>
      </c>
      <c r="H557" s="676">
        <v>3</v>
      </c>
      <c r="I557" s="687">
        <v>127702</v>
      </c>
      <c r="J557" s="677">
        <v>44645</v>
      </c>
      <c r="K557" s="685" t="s">
        <v>2511</v>
      </c>
      <c r="L557" s="676" t="s">
        <v>2505</v>
      </c>
      <c r="M557" s="689">
        <v>44510</v>
      </c>
      <c r="N557" s="689">
        <v>44571</v>
      </c>
      <c r="O557" s="689"/>
      <c r="P557" s="677">
        <v>44629</v>
      </c>
      <c r="Q557" s="677">
        <v>44645</v>
      </c>
      <c r="R557" s="677">
        <v>44650</v>
      </c>
      <c r="S557" s="676" t="s">
        <v>1580</v>
      </c>
      <c r="T557" s="676">
        <v>60</v>
      </c>
      <c r="U557" s="676">
        <v>49204132</v>
      </c>
      <c r="V557" s="676" t="s">
        <v>1231</v>
      </c>
      <c r="W557" s="676">
        <v>360</v>
      </c>
      <c r="X557" s="678">
        <v>624</v>
      </c>
      <c r="Y557" s="525">
        <f>W557*X557</f>
        <v>224640</v>
      </c>
      <c r="Z557" s="494">
        <v>0.78999999999999992</v>
      </c>
      <c r="AA557" s="682">
        <f>Y557*Z557</f>
        <v>177465.59999999998</v>
      </c>
      <c r="AB557" s="682"/>
      <c r="AC557" s="496">
        <v>0</v>
      </c>
      <c r="AD557" s="692"/>
      <c r="AE557" s="497"/>
      <c r="AF557" s="500">
        <f>AA557+AD557+AE557</f>
        <v>177465.59999999998</v>
      </c>
      <c r="AG557" s="491" t="s">
        <v>1073</v>
      </c>
      <c r="AH557" s="676"/>
      <c r="AI557" s="685" t="s">
        <v>2488</v>
      </c>
      <c r="AJ557" s="491" t="s">
        <v>1891</v>
      </c>
      <c r="AK557" s="696" t="s">
        <v>50</v>
      </c>
      <c r="AL557" s="676">
        <v>93722</v>
      </c>
      <c r="AM557" s="491" t="s">
        <v>52</v>
      </c>
      <c r="AN557" s="491" t="s">
        <v>1110</v>
      </c>
      <c r="AO557" s="491"/>
      <c r="AP557" s="688"/>
      <c r="AQ557" s="688" t="s">
        <v>37</v>
      </c>
      <c r="AR557" s="688"/>
      <c r="AS557" s="697"/>
      <c r="AT557" s="697"/>
      <c r="AU557" s="697"/>
      <c r="AV557" s="680"/>
      <c r="AW557" s="673">
        <f>U557</f>
        <v>49204132</v>
      </c>
      <c r="AX557" s="673" cm="1">
        <f t="array" ref="AX557">SUM(MID(0&amp;AW557,LARGE(INDEX(ISNUMBER(--MID(AW557,ROW($1:$8),1))*ROW($1:$8),),ROW($1:$8))+1,1)*10^ROW($1:$8)/10)</f>
        <v>49204132</v>
      </c>
      <c r="AY557" s="673" t="str">
        <f>VLOOKUP($AX557,'Item Master Data'!$A:$F,3,FALSE)</f>
        <v>Q.PEAK DUO BLK G10+/AC</v>
      </c>
      <c r="AZ557" s="673">
        <f>VLOOKUP($AX557,'Item Master Data'!$A:$F,6,FALSE)</f>
        <v>360</v>
      </c>
      <c r="BA557" s="673">
        <f>X557/BB557</f>
        <v>24</v>
      </c>
      <c r="BB557" s="673">
        <f>VLOOKUP(AX557,'Item Master Data'!$A:$G,7,FALSE)</f>
        <v>26</v>
      </c>
      <c r="BC557" s="673"/>
      <c r="BD557" s="673">
        <f>W557-AZ557</f>
        <v>0</v>
      </c>
    </row>
    <row r="558" spans="1:56">
      <c r="A558" s="674"/>
      <c r="B558" s="722"/>
      <c r="C558" s="722"/>
      <c r="D558" s="687" t="s">
        <v>2368</v>
      </c>
      <c r="E558" s="676"/>
      <c r="F558" s="491"/>
      <c r="G558" s="676">
        <v>2022</v>
      </c>
      <c r="H558" s="676">
        <v>3</v>
      </c>
      <c r="I558" s="687">
        <v>127703</v>
      </c>
      <c r="J558" s="677">
        <v>44645</v>
      </c>
      <c r="K558" s="685" t="s">
        <v>2512</v>
      </c>
      <c r="L558" s="676" t="s">
        <v>2505</v>
      </c>
      <c r="M558" s="689">
        <v>44510</v>
      </c>
      <c r="N558" s="689">
        <v>44566</v>
      </c>
      <c r="O558" s="689"/>
      <c r="P558" s="677">
        <v>44629</v>
      </c>
      <c r="Q558" s="677">
        <v>44645</v>
      </c>
      <c r="R558" s="677">
        <v>44650</v>
      </c>
      <c r="S558" s="676" t="s">
        <v>1580</v>
      </c>
      <c r="T558" s="676">
        <v>60</v>
      </c>
      <c r="U558" s="676">
        <v>49204132</v>
      </c>
      <c r="V558" s="676" t="s">
        <v>1231</v>
      </c>
      <c r="W558" s="676">
        <v>360</v>
      </c>
      <c r="X558" s="678">
        <v>624</v>
      </c>
      <c r="Y558" s="525">
        <f>W558*X558</f>
        <v>224640</v>
      </c>
      <c r="Z558" s="494">
        <v>0.78999999999999992</v>
      </c>
      <c r="AA558" s="682">
        <f>Y558*Z558</f>
        <v>177465.59999999998</v>
      </c>
      <c r="AB558" s="682"/>
      <c r="AC558" s="496">
        <v>0</v>
      </c>
      <c r="AD558" s="692"/>
      <c r="AE558" s="497"/>
      <c r="AF558" s="500">
        <f>AA558+AD558+AE558</f>
        <v>177465.59999999998</v>
      </c>
      <c r="AG558" s="491" t="s">
        <v>1073</v>
      </c>
      <c r="AH558" s="676"/>
      <c r="AI558" s="685" t="s">
        <v>2488</v>
      </c>
      <c r="AJ558" s="491" t="s">
        <v>1891</v>
      </c>
      <c r="AK558" s="696" t="s">
        <v>50</v>
      </c>
      <c r="AL558" s="676">
        <v>93722</v>
      </c>
      <c r="AM558" s="491" t="s">
        <v>52</v>
      </c>
      <c r="AN558" s="491" t="s">
        <v>1110</v>
      </c>
      <c r="AO558" s="491"/>
      <c r="AP558" s="688"/>
      <c r="AQ558" s="688" t="s">
        <v>37</v>
      </c>
      <c r="AR558" s="688"/>
      <c r="AS558" s="697"/>
      <c r="AT558" s="697"/>
      <c r="AU558" s="697"/>
      <c r="AV558" s="680"/>
      <c r="AW558" s="673">
        <f>U558</f>
        <v>49204132</v>
      </c>
      <c r="AX558" s="673" cm="1">
        <f t="array" ref="AX558">SUM(MID(0&amp;AW558,LARGE(INDEX(ISNUMBER(--MID(AW558,ROW($1:$8),1))*ROW($1:$8),),ROW($1:$8))+1,1)*10^ROW($1:$8)/10)</f>
        <v>49204132</v>
      </c>
      <c r="AY558" s="673" t="str">
        <f>VLOOKUP($AX558,'Item Master Data'!$A:$F,3,FALSE)</f>
        <v>Q.PEAK DUO BLK G10+/AC</v>
      </c>
      <c r="AZ558" s="673">
        <f>VLOOKUP($AX558,'Item Master Data'!$A:$F,6,FALSE)</f>
        <v>360</v>
      </c>
      <c r="BA558" s="673">
        <f>X558/BB558</f>
        <v>24</v>
      </c>
      <c r="BB558" s="673">
        <f>VLOOKUP(AX558,'Item Master Data'!$A:$G,7,FALSE)</f>
        <v>26</v>
      </c>
      <c r="BC558" s="673"/>
      <c r="BD558" s="673">
        <f>W558-AZ558</f>
        <v>0</v>
      </c>
    </row>
    <row r="559" spans="1:56">
      <c r="A559" s="757">
        <v>10</v>
      </c>
      <c r="B559" s="722"/>
      <c r="C559" s="722"/>
      <c r="D559" s="687" t="s">
        <v>2368</v>
      </c>
      <c r="E559" s="676"/>
      <c r="F559" s="491"/>
      <c r="G559" s="676">
        <v>2022</v>
      </c>
      <c r="H559" s="676">
        <v>3</v>
      </c>
      <c r="I559" s="687">
        <v>127576</v>
      </c>
      <c r="J559" s="677">
        <v>44644</v>
      </c>
      <c r="K559" s="685" t="s">
        <v>2513</v>
      </c>
      <c r="L559" s="676" t="s">
        <v>2505</v>
      </c>
      <c r="M559" s="689">
        <v>44484</v>
      </c>
      <c r="N559" s="689">
        <v>44611</v>
      </c>
      <c r="O559" s="689"/>
      <c r="P559" s="677">
        <v>44630</v>
      </c>
      <c r="Q559" s="677">
        <v>44644</v>
      </c>
      <c r="R559" s="677">
        <v>44644</v>
      </c>
      <c r="S559" s="676" t="s">
        <v>1580</v>
      </c>
      <c r="T559" s="676">
        <v>60</v>
      </c>
      <c r="U559" s="676" t="s">
        <v>2222</v>
      </c>
      <c r="V559" s="676" t="s">
        <v>973</v>
      </c>
      <c r="W559" s="676">
        <v>400</v>
      </c>
      <c r="X559" s="678">
        <v>704</v>
      </c>
      <c r="Y559" s="525">
        <f>W559*X559</f>
        <v>281600</v>
      </c>
      <c r="Z559" s="494">
        <v>0.55500000000000005</v>
      </c>
      <c r="AA559" s="682">
        <f>Y559*Z559</f>
        <v>156288</v>
      </c>
      <c r="AB559" s="682"/>
      <c r="AC559" s="496">
        <v>0</v>
      </c>
      <c r="AD559" s="692"/>
      <c r="AE559" s="497"/>
      <c r="AF559" s="500">
        <f>AA559+AD559+AE559</f>
        <v>156288</v>
      </c>
      <c r="AG559" s="491" t="s">
        <v>1073</v>
      </c>
      <c r="AH559" s="676"/>
      <c r="AI559" s="685">
        <v>60</v>
      </c>
      <c r="AJ559" s="491" t="s">
        <v>1808</v>
      </c>
      <c r="AK559" s="696" t="s">
        <v>50</v>
      </c>
      <c r="AL559" s="676">
        <v>93308</v>
      </c>
      <c r="AM559" s="491" t="s">
        <v>52</v>
      </c>
      <c r="AN559" s="491" t="s">
        <v>50</v>
      </c>
      <c r="AO559" s="491"/>
      <c r="AP559" s="688" t="s">
        <v>92</v>
      </c>
      <c r="AQ559" s="688" t="s">
        <v>37</v>
      </c>
      <c r="AR559" s="688"/>
      <c r="AS559" s="697"/>
      <c r="AT559" s="697"/>
      <c r="AU559" s="697"/>
      <c r="AV559" s="680"/>
      <c r="AW559" s="673" t="str">
        <f>U559</f>
        <v>30390456C+</v>
      </c>
      <c r="AX559" s="673" cm="1">
        <f t="array" ref="AX559">SUM(MID(0&amp;AW559,LARGE(INDEX(ISNUMBER(--MID(AW559,ROW($1:$8),1))*ROW($1:$8),),ROW($1:$8))+1,1)*10^ROW($1:$8)/10)</f>
        <v>30390456</v>
      </c>
      <c r="AY559" s="673" t="str">
        <f>VLOOKUP($AX559,'Item Master Data'!$A:$F,3,FALSE)</f>
        <v>Q.PEAK DUO BLK ML G10+</v>
      </c>
      <c r="AZ559" s="673">
        <f>VLOOKUP($AX559,'Item Master Data'!$A:$F,6,FALSE)</f>
        <v>400</v>
      </c>
      <c r="BA559" s="673">
        <f>X559/BB559</f>
        <v>22</v>
      </c>
      <c r="BB559" s="673">
        <f>VLOOKUP(AX559,'Item Master Data'!$A:$G,7,FALSE)</f>
        <v>32</v>
      </c>
      <c r="BC559" s="673"/>
      <c r="BD559" s="673">
        <f>W559-AZ559</f>
        <v>0</v>
      </c>
    </row>
    <row r="560" spans="1:56">
      <c r="A560" s="757">
        <v>10</v>
      </c>
      <c r="B560" s="722"/>
      <c r="C560" s="722"/>
      <c r="D560" s="687" t="s">
        <v>2368</v>
      </c>
      <c r="E560" s="676"/>
      <c r="F560" s="491"/>
      <c r="G560" s="491">
        <v>2022</v>
      </c>
      <c r="H560" s="491">
        <v>3</v>
      </c>
      <c r="I560" s="687">
        <v>127576</v>
      </c>
      <c r="J560" s="492">
        <v>44644</v>
      </c>
      <c r="K560" s="685" t="s">
        <v>2513</v>
      </c>
      <c r="L560" s="676" t="s">
        <v>2505</v>
      </c>
      <c r="M560" s="689">
        <v>44484</v>
      </c>
      <c r="N560" s="689">
        <v>44611</v>
      </c>
      <c r="O560" s="689"/>
      <c r="P560" s="492">
        <v>44630</v>
      </c>
      <c r="Q560" s="492">
        <v>44644</v>
      </c>
      <c r="R560" s="492">
        <v>44644</v>
      </c>
      <c r="S560" s="491" t="s">
        <v>1580</v>
      </c>
      <c r="T560" s="491">
        <v>60</v>
      </c>
      <c r="U560" s="491" t="s">
        <v>1256</v>
      </c>
      <c r="V560" s="491" t="s">
        <v>973</v>
      </c>
      <c r="W560" s="676">
        <v>400</v>
      </c>
      <c r="X560" s="678">
        <v>64</v>
      </c>
      <c r="Y560" s="525">
        <f>W560*X560</f>
        <v>25600</v>
      </c>
      <c r="Z560" s="494">
        <v>0.55500000000000005</v>
      </c>
      <c r="AA560" s="682">
        <f>Y560*Z560</f>
        <v>14208.000000000002</v>
      </c>
      <c r="AB560" s="682"/>
      <c r="AC560" s="496">
        <v>0</v>
      </c>
      <c r="AD560" s="692"/>
      <c r="AE560" s="497"/>
      <c r="AF560" s="500">
        <f>AA560+AD560+AE560</f>
        <v>14208.000000000002</v>
      </c>
      <c r="AG560" s="491" t="s">
        <v>1073</v>
      </c>
      <c r="AH560" s="676"/>
      <c r="AI560" s="685">
        <v>60</v>
      </c>
      <c r="AJ560" s="491" t="s">
        <v>1808</v>
      </c>
      <c r="AK560" s="696" t="s">
        <v>50</v>
      </c>
      <c r="AL560" s="676">
        <v>93308</v>
      </c>
      <c r="AM560" s="491" t="s">
        <v>52</v>
      </c>
      <c r="AN560" s="491" t="s">
        <v>50</v>
      </c>
      <c r="AO560" s="491"/>
      <c r="AP560" s="688" t="s">
        <v>92</v>
      </c>
      <c r="AQ560" s="688" t="s">
        <v>37</v>
      </c>
      <c r="AR560" s="688"/>
      <c r="AS560" s="697"/>
      <c r="AT560" s="697"/>
      <c r="AU560" s="697"/>
      <c r="AV560" s="680"/>
      <c r="AW560" s="673" t="str">
        <f>U560</f>
        <v>30390456C</v>
      </c>
      <c r="AX560" s="673" cm="1">
        <f t="array" ref="AX560">SUM(MID(0&amp;AW560,LARGE(INDEX(ISNUMBER(--MID(AW560,ROW($1:$8),1))*ROW($1:$8),),ROW($1:$8))+1,1)*10^ROW($1:$8)/10)</f>
        <v>30390456</v>
      </c>
      <c r="AY560" s="673" t="str">
        <f>VLOOKUP($AX560,'Item Master Data'!$A:$F,3,FALSE)</f>
        <v>Q.PEAK DUO BLK ML G10+</v>
      </c>
      <c r="AZ560" s="673">
        <f>VLOOKUP($AX560,'Item Master Data'!$A:$F,6,FALSE)</f>
        <v>400</v>
      </c>
      <c r="BA560" s="673">
        <f>X560/BB560</f>
        <v>2</v>
      </c>
      <c r="BB560" s="673">
        <f>VLOOKUP(AX560,'Item Master Data'!$A:$G,7,FALSE)</f>
        <v>32</v>
      </c>
      <c r="BC560" s="673"/>
      <c r="BD560" s="673">
        <f>W560-AZ560</f>
        <v>0</v>
      </c>
    </row>
    <row r="561" spans="1:56">
      <c r="A561" s="757">
        <v>10</v>
      </c>
      <c r="B561" s="722"/>
      <c r="C561" s="722"/>
      <c r="D561" s="687" t="s">
        <v>2368</v>
      </c>
      <c r="E561" s="676"/>
      <c r="F561" s="491"/>
      <c r="G561" s="491">
        <v>2022</v>
      </c>
      <c r="H561" s="491">
        <v>3</v>
      </c>
      <c r="I561" s="687">
        <v>127599</v>
      </c>
      <c r="J561" s="492">
        <v>44649</v>
      </c>
      <c r="K561" s="685" t="s">
        <v>2514</v>
      </c>
      <c r="L561" s="676" t="s">
        <v>2505</v>
      </c>
      <c r="M561" s="689">
        <v>44484</v>
      </c>
      <c r="N561" s="689">
        <v>44623</v>
      </c>
      <c r="O561" s="689"/>
      <c r="P561" s="492">
        <v>44630</v>
      </c>
      <c r="Q561" s="492">
        <v>44649</v>
      </c>
      <c r="R561" s="492">
        <v>44649</v>
      </c>
      <c r="S561" s="491" t="s">
        <v>1580</v>
      </c>
      <c r="T561" s="491">
        <v>60</v>
      </c>
      <c r="U561" s="491" t="s">
        <v>1791</v>
      </c>
      <c r="V561" s="491" t="s">
        <v>973</v>
      </c>
      <c r="W561" s="676">
        <v>400</v>
      </c>
      <c r="X561" s="678">
        <v>384</v>
      </c>
      <c r="Y561" s="525">
        <f>W561*X561</f>
        <v>153600</v>
      </c>
      <c r="Z561" s="494">
        <v>0.55500000000000005</v>
      </c>
      <c r="AA561" s="682">
        <f>Y561*Z561</f>
        <v>85248.000000000015</v>
      </c>
      <c r="AB561" s="682"/>
      <c r="AC561" s="496">
        <v>0</v>
      </c>
      <c r="AD561" s="692"/>
      <c r="AE561" s="497"/>
      <c r="AF561" s="500">
        <f>AA561+AD561+AE561</f>
        <v>85248.000000000015</v>
      </c>
      <c r="AG561" s="491" t="s">
        <v>1073</v>
      </c>
      <c r="AH561" s="676"/>
      <c r="AI561" s="685">
        <v>60</v>
      </c>
      <c r="AJ561" s="491" t="s">
        <v>1808</v>
      </c>
      <c r="AK561" s="696" t="s">
        <v>50</v>
      </c>
      <c r="AL561" s="676">
        <v>93308</v>
      </c>
      <c r="AM561" s="491" t="s">
        <v>52</v>
      </c>
      <c r="AN561" s="491" t="s">
        <v>50</v>
      </c>
      <c r="AO561" s="491"/>
      <c r="AP561" s="688" t="s">
        <v>92</v>
      </c>
      <c r="AQ561" s="688" t="s">
        <v>37</v>
      </c>
      <c r="AR561" s="688"/>
      <c r="AS561" s="697"/>
      <c r="AT561" s="697"/>
      <c r="AU561" s="697"/>
      <c r="AV561" s="680"/>
      <c r="AW561" s="673" t="str">
        <f>U561</f>
        <v>30390156H</v>
      </c>
      <c r="AX561" s="673" cm="1">
        <f t="array" ref="AX561">SUM(MID(0&amp;AW561,LARGE(INDEX(ISNUMBER(--MID(AW561,ROW($1:$8),1))*ROW($1:$8),),ROW($1:$8))+1,1)*10^ROW($1:$8)/10)</f>
        <v>30390156</v>
      </c>
      <c r="AY561" s="673" t="str">
        <f>VLOOKUP($AX561,'Item Master Data'!$A:$F,3,FALSE)</f>
        <v>Q.PEAK DUO BLK ML G10+</v>
      </c>
      <c r="AZ561" s="673">
        <f>VLOOKUP($AX561,'Item Master Data'!$A:$F,6,FALSE)</f>
        <v>400</v>
      </c>
      <c r="BA561" s="673">
        <f>X561/BB561</f>
        <v>12</v>
      </c>
      <c r="BB561" s="673">
        <f>VLOOKUP(AX561,'Item Master Data'!$A:$G,7,FALSE)</f>
        <v>32</v>
      </c>
      <c r="BC561" s="673"/>
      <c r="BD561" s="673">
        <f>W561-AZ561</f>
        <v>0</v>
      </c>
    </row>
    <row r="562" spans="1:56">
      <c r="A562" s="757">
        <v>10</v>
      </c>
      <c r="B562" s="722"/>
      <c r="C562" s="722"/>
      <c r="D562" s="687" t="s">
        <v>2368</v>
      </c>
      <c r="E562" s="676"/>
      <c r="F562" s="491"/>
      <c r="G562" s="491">
        <v>2022</v>
      </c>
      <c r="H562" s="491">
        <v>3</v>
      </c>
      <c r="I562" s="687">
        <v>127600</v>
      </c>
      <c r="J562" s="492">
        <v>44649</v>
      </c>
      <c r="K562" s="685" t="s">
        <v>2515</v>
      </c>
      <c r="L562" s="676" t="s">
        <v>2505</v>
      </c>
      <c r="M562" s="689">
        <v>44484</v>
      </c>
      <c r="N562" s="689">
        <v>44630</v>
      </c>
      <c r="O562" s="689"/>
      <c r="P562" s="492">
        <v>44630</v>
      </c>
      <c r="Q562" s="492">
        <v>44649</v>
      </c>
      <c r="R562" s="492">
        <v>44649</v>
      </c>
      <c r="S562" s="491" t="s">
        <v>1580</v>
      </c>
      <c r="T562" s="491">
        <v>60</v>
      </c>
      <c r="U562" s="491" t="s">
        <v>1791</v>
      </c>
      <c r="V562" s="491" t="s">
        <v>973</v>
      </c>
      <c r="W562" s="676">
        <v>400</v>
      </c>
      <c r="X562" s="678">
        <v>768</v>
      </c>
      <c r="Y562" s="525">
        <f>W562*X562</f>
        <v>307200</v>
      </c>
      <c r="Z562" s="494">
        <v>0.55500000000000005</v>
      </c>
      <c r="AA562" s="682">
        <f>Y562*Z562</f>
        <v>170496.00000000003</v>
      </c>
      <c r="AB562" s="682"/>
      <c r="AC562" s="496">
        <v>0</v>
      </c>
      <c r="AD562" s="692"/>
      <c r="AE562" s="497"/>
      <c r="AF562" s="500">
        <f>AA562+AD562+AE562</f>
        <v>170496.00000000003</v>
      </c>
      <c r="AG562" s="491" t="s">
        <v>1073</v>
      </c>
      <c r="AH562" s="676"/>
      <c r="AI562" s="685">
        <v>60</v>
      </c>
      <c r="AJ562" s="491" t="s">
        <v>1808</v>
      </c>
      <c r="AK562" s="696" t="s">
        <v>50</v>
      </c>
      <c r="AL562" s="676">
        <v>93308</v>
      </c>
      <c r="AM562" s="491" t="s">
        <v>52</v>
      </c>
      <c r="AN562" s="491" t="s">
        <v>50</v>
      </c>
      <c r="AO562" s="491"/>
      <c r="AP562" s="688" t="s">
        <v>92</v>
      </c>
      <c r="AQ562" s="688" t="s">
        <v>37</v>
      </c>
      <c r="AR562" s="688"/>
      <c r="AS562" s="697"/>
      <c r="AT562" s="697"/>
      <c r="AU562" s="697"/>
      <c r="AV562" s="680"/>
      <c r="AW562" s="673" t="str">
        <f>U562</f>
        <v>30390156H</v>
      </c>
      <c r="AX562" s="673" cm="1">
        <f t="array" ref="AX562">SUM(MID(0&amp;AW562,LARGE(INDEX(ISNUMBER(--MID(AW562,ROW($1:$8),1))*ROW($1:$8),),ROW($1:$8))+1,1)*10^ROW($1:$8)/10)</f>
        <v>30390156</v>
      </c>
      <c r="AY562" s="673" t="str">
        <f>VLOOKUP($AX562,'Item Master Data'!$A:$F,3,FALSE)</f>
        <v>Q.PEAK DUO BLK ML G10+</v>
      </c>
      <c r="AZ562" s="673">
        <f>VLOOKUP($AX562,'Item Master Data'!$A:$F,6,FALSE)</f>
        <v>400</v>
      </c>
      <c r="BA562" s="673">
        <f>X562/BB562</f>
        <v>24</v>
      </c>
      <c r="BB562" s="673">
        <f>VLOOKUP(AX562,'Item Master Data'!$A:$G,7,FALSE)</f>
        <v>32</v>
      </c>
      <c r="BC562" s="673"/>
      <c r="BD562" s="673">
        <f>W562-AZ562</f>
        <v>0</v>
      </c>
    </row>
    <row r="563" spans="1:56">
      <c r="A563" s="630">
        <v>10</v>
      </c>
      <c r="B563" s="722"/>
      <c r="C563" s="722"/>
      <c r="D563" s="687" t="s">
        <v>2368</v>
      </c>
      <c r="E563" s="676"/>
      <c r="F563" s="491"/>
      <c r="G563" s="491">
        <v>2022</v>
      </c>
      <c r="H563" s="491">
        <v>3</v>
      </c>
      <c r="I563" s="687">
        <v>127601</v>
      </c>
      <c r="J563" s="492">
        <v>44649</v>
      </c>
      <c r="K563" s="685" t="s">
        <v>2516</v>
      </c>
      <c r="L563" s="676" t="s">
        <v>2505</v>
      </c>
      <c r="M563" s="689">
        <v>44484</v>
      </c>
      <c r="N563" s="689">
        <v>44639</v>
      </c>
      <c r="O563" s="689"/>
      <c r="P563" s="492">
        <v>44630</v>
      </c>
      <c r="Q563" s="492">
        <v>44649</v>
      </c>
      <c r="R563" s="492">
        <v>44649</v>
      </c>
      <c r="S563" s="491" t="s">
        <v>1580</v>
      </c>
      <c r="T563" s="491">
        <v>60</v>
      </c>
      <c r="U563" s="491" t="s">
        <v>1791</v>
      </c>
      <c r="V563" s="491" t="s">
        <v>973</v>
      </c>
      <c r="W563" s="676">
        <v>400</v>
      </c>
      <c r="X563" s="678">
        <v>768</v>
      </c>
      <c r="Y563" s="525">
        <f>W563*X563</f>
        <v>307200</v>
      </c>
      <c r="Z563" s="494">
        <v>0.55500000000000005</v>
      </c>
      <c r="AA563" s="682">
        <f>Y563*Z563</f>
        <v>170496.00000000003</v>
      </c>
      <c r="AB563" s="682"/>
      <c r="AC563" s="496">
        <v>0</v>
      </c>
      <c r="AD563" s="692"/>
      <c r="AE563" s="497"/>
      <c r="AF563" s="500">
        <f>AA563+AD563+AE563</f>
        <v>170496.00000000003</v>
      </c>
      <c r="AG563" s="491" t="s">
        <v>1073</v>
      </c>
      <c r="AH563" s="676"/>
      <c r="AI563" s="685">
        <v>60</v>
      </c>
      <c r="AJ563" s="491" t="s">
        <v>1808</v>
      </c>
      <c r="AK563" s="696" t="s">
        <v>50</v>
      </c>
      <c r="AL563" s="676">
        <v>93308</v>
      </c>
      <c r="AM563" s="491" t="s">
        <v>52</v>
      </c>
      <c r="AN563" s="491" t="s">
        <v>50</v>
      </c>
      <c r="AO563" s="491"/>
      <c r="AP563" s="688" t="s">
        <v>92</v>
      </c>
      <c r="AQ563" s="688" t="s">
        <v>37</v>
      </c>
      <c r="AR563" s="688"/>
      <c r="AS563" s="697"/>
      <c r="AT563" s="697"/>
      <c r="AU563" s="697"/>
      <c r="AV563" s="680"/>
      <c r="AW563" s="673" t="str">
        <f>U563</f>
        <v>30390156H</v>
      </c>
      <c r="AX563" s="673" cm="1">
        <f t="array" ref="AX563">SUM(MID(0&amp;AW563,LARGE(INDEX(ISNUMBER(--MID(AW563,ROW($1:$8),1))*ROW($1:$8),),ROW($1:$8))+1,1)*10^ROW($1:$8)/10)</f>
        <v>30390156</v>
      </c>
      <c r="AY563" s="673" t="str">
        <f>VLOOKUP($AX563,'Item Master Data'!$A:$F,3,FALSE)</f>
        <v>Q.PEAK DUO BLK ML G10+</v>
      </c>
      <c r="AZ563" s="673">
        <f>VLOOKUP($AX563,'Item Master Data'!$A:$F,6,FALSE)</f>
        <v>400</v>
      </c>
      <c r="BA563" s="673">
        <f>X563/BB563</f>
        <v>24</v>
      </c>
      <c r="BB563" s="673">
        <f>VLOOKUP(AX563,'Item Master Data'!$A:$G,7,FALSE)</f>
        <v>32</v>
      </c>
      <c r="BC563" s="673"/>
      <c r="BD563" s="673">
        <f>W563-AZ563</f>
        <v>0</v>
      </c>
    </row>
    <row r="564" spans="1:56">
      <c r="A564" s="757">
        <v>10</v>
      </c>
      <c r="B564" s="722"/>
      <c r="C564" s="722"/>
      <c r="D564" s="687" t="s">
        <v>2368</v>
      </c>
      <c r="E564" s="676"/>
      <c r="F564" s="491"/>
      <c r="G564" s="491">
        <v>2022</v>
      </c>
      <c r="H564" s="491">
        <v>3</v>
      </c>
      <c r="I564" s="687">
        <v>127696</v>
      </c>
      <c r="J564" s="492">
        <v>44643</v>
      </c>
      <c r="K564" s="685" t="s">
        <v>2517</v>
      </c>
      <c r="L564" s="676" t="s">
        <v>2505</v>
      </c>
      <c r="M564" s="689">
        <v>44496</v>
      </c>
      <c r="N564" s="689">
        <v>44623</v>
      </c>
      <c r="O564" s="689"/>
      <c r="P564" s="492">
        <v>44630</v>
      </c>
      <c r="Q564" s="492">
        <v>44643</v>
      </c>
      <c r="R564" s="492">
        <v>44644</v>
      </c>
      <c r="S564" s="491" t="s">
        <v>1580</v>
      </c>
      <c r="T564" s="491">
        <v>60</v>
      </c>
      <c r="U564" s="491" t="s">
        <v>1290</v>
      </c>
      <c r="V564" s="491" t="s">
        <v>973</v>
      </c>
      <c r="W564" s="676">
        <v>400</v>
      </c>
      <c r="X564" s="678">
        <v>768</v>
      </c>
      <c r="Y564" s="525">
        <f>W564*X564</f>
        <v>307200</v>
      </c>
      <c r="Z564" s="494">
        <v>0.55500000000000005</v>
      </c>
      <c r="AA564" s="682">
        <f>Y564*Z564</f>
        <v>170496.00000000003</v>
      </c>
      <c r="AB564" s="682"/>
      <c r="AC564" s="496">
        <v>0</v>
      </c>
      <c r="AD564" s="692"/>
      <c r="AE564" s="497"/>
      <c r="AF564" s="500">
        <f>AA564+AD564+AE564</f>
        <v>170496.00000000003</v>
      </c>
      <c r="AG564" s="676" t="s">
        <v>1073</v>
      </c>
      <c r="AH564" s="676"/>
      <c r="AI564" s="685" t="s">
        <v>2488</v>
      </c>
      <c r="AJ564" s="676" t="s">
        <v>2518</v>
      </c>
      <c r="AK564" s="696" t="s">
        <v>1138</v>
      </c>
      <c r="AL564" s="676">
        <v>85008</v>
      </c>
      <c r="AM564" s="676" t="s">
        <v>52</v>
      </c>
      <c r="AN564" s="676" t="s">
        <v>50</v>
      </c>
      <c r="AO564" s="491"/>
      <c r="AP564" s="688" t="s">
        <v>92</v>
      </c>
      <c r="AQ564" s="688" t="s">
        <v>37</v>
      </c>
      <c r="AR564" s="688"/>
      <c r="AS564" s="697"/>
      <c r="AT564" s="697"/>
      <c r="AU564" s="697"/>
      <c r="AV564" s="680"/>
      <c r="AW564" s="673" t="str">
        <f>U564</f>
        <v>30390456H</v>
      </c>
      <c r="AX564" s="673" cm="1">
        <f t="array" ref="AX564">SUM(MID(0&amp;AW564,LARGE(INDEX(ISNUMBER(--MID(AW564,ROW($1:$8),1))*ROW($1:$8),),ROW($1:$8))+1,1)*10^ROW($1:$8)/10)</f>
        <v>30390456</v>
      </c>
      <c r="AY564" s="673" t="str">
        <f>VLOOKUP($AX564,'Item Master Data'!$A:$F,3,FALSE)</f>
        <v>Q.PEAK DUO BLK ML G10+</v>
      </c>
      <c r="AZ564" s="673">
        <f>VLOOKUP($AX564,'Item Master Data'!$A:$F,6,FALSE)</f>
        <v>400</v>
      </c>
      <c r="BA564" s="673">
        <f>X564/BB564</f>
        <v>24</v>
      </c>
      <c r="BB564" s="673">
        <f>VLOOKUP(AX564,'Item Master Data'!$A:$G,7,FALSE)</f>
        <v>32</v>
      </c>
      <c r="BC564" s="673"/>
      <c r="BD564" s="673">
        <f>W564-AZ564</f>
        <v>0</v>
      </c>
    </row>
    <row r="565" spans="1:56">
      <c r="A565" s="757">
        <v>10</v>
      </c>
      <c r="B565" s="722"/>
      <c r="C565" s="722"/>
      <c r="D565" s="687" t="s">
        <v>2368</v>
      </c>
      <c r="E565" s="676"/>
      <c r="F565" s="491"/>
      <c r="G565" s="491">
        <v>2022</v>
      </c>
      <c r="H565" s="491">
        <v>3</v>
      </c>
      <c r="I565" s="687">
        <v>127648</v>
      </c>
      <c r="J565" s="492">
        <v>44651</v>
      </c>
      <c r="K565" s="685" t="s">
        <v>2519</v>
      </c>
      <c r="L565" s="676" t="s">
        <v>2505</v>
      </c>
      <c r="M565" s="689">
        <v>44496</v>
      </c>
      <c r="N565" s="689">
        <v>44632</v>
      </c>
      <c r="O565" s="689"/>
      <c r="P565" s="492">
        <v>44630</v>
      </c>
      <c r="Q565" s="492">
        <v>44651</v>
      </c>
      <c r="R565" s="492">
        <v>44652</v>
      </c>
      <c r="S565" s="491" t="s">
        <v>1580</v>
      </c>
      <c r="T565" s="491">
        <v>60</v>
      </c>
      <c r="U565" s="491" t="s">
        <v>1791</v>
      </c>
      <c r="V565" s="491" t="s">
        <v>973</v>
      </c>
      <c r="W565" s="676">
        <v>400</v>
      </c>
      <c r="X565" s="678">
        <v>768</v>
      </c>
      <c r="Y565" s="525">
        <f>W565*X565</f>
        <v>307200</v>
      </c>
      <c r="Z565" s="494">
        <v>0.55500000000000005</v>
      </c>
      <c r="AA565" s="682">
        <f>Y565*Z565</f>
        <v>170496.00000000003</v>
      </c>
      <c r="AB565" s="682"/>
      <c r="AC565" s="496">
        <v>0</v>
      </c>
      <c r="AD565" s="692"/>
      <c r="AE565" s="497"/>
      <c r="AF565" s="500">
        <f>AA565+AD565+AE565</f>
        <v>170496.00000000003</v>
      </c>
      <c r="AG565" s="676" t="s">
        <v>1073</v>
      </c>
      <c r="AH565" s="676"/>
      <c r="AI565" s="685" t="s">
        <v>2488</v>
      </c>
      <c r="AJ565" s="676" t="s">
        <v>2518</v>
      </c>
      <c r="AK565" s="696" t="s">
        <v>1138</v>
      </c>
      <c r="AL565" s="676">
        <v>85008</v>
      </c>
      <c r="AM565" s="676" t="s">
        <v>52</v>
      </c>
      <c r="AN565" s="676" t="s">
        <v>50</v>
      </c>
      <c r="AO565" s="491"/>
      <c r="AP565" s="688" t="s">
        <v>92</v>
      </c>
      <c r="AQ565" s="688" t="s">
        <v>37</v>
      </c>
      <c r="AR565" s="688"/>
      <c r="AS565" s="697"/>
      <c r="AT565" s="697"/>
      <c r="AU565" s="697"/>
      <c r="AV565" s="680"/>
      <c r="AW565" s="673" t="str">
        <f>U565</f>
        <v>30390156H</v>
      </c>
      <c r="AX565" s="673" cm="1">
        <f t="array" ref="AX565">SUM(MID(0&amp;AW565,LARGE(INDEX(ISNUMBER(--MID(AW565,ROW($1:$8),1))*ROW($1:$8),),ROW($1:$8))+1,1)*10^ROW($1:$8)/10)</f>
        <v>30390156</v>
      </c>
      <c r="AY565" s="673" t="str">
        <f>VLOOKUP($AX565,'Item Master Data'!$A:$F,3,FALSE)</f>
        <v>Q.PEAK DUO BLK ML G10+</v>
      </c>
      <c r="AZ565" s="673">
        <f>VLOOKUP($AX565,'Item Master Data'!$A:$F,6,FALSE)</f>
        <v>400</v>
      </c>
      <c r="BA565" s="673">
        <f>X565/BB565</f>
        <v>24</v>
      </c>
      <c r="BB565" s="673">
        <f>VLOOKUP(AX565,'Item Master Data'!$A:$G,7,FALSE)</f>
        <v>32</v>
      </c>
      <c r="BC565" s="673"/>
      <c r="BD565" s="673">
        <f>W565-AZ565</f>
        <v>0</v>
      </c>
    </row>
    <row r="566" spans="1:56">
      <c r="A566" s="630">
        <v>10</v>
      </c>
      <c r="B566" s="722"/>
      <c r="C566" s="722"/>
      <c r="D566" s="687" t="s">
        <v>2368</v>
      </c>
      <c r="E566" s="676"/>
      <c r="F566" s="676"/>
      <c r="G566" s="491">
        <v>2022</v>
      </c>
      <c r="H566" s="491">
        <v>3</v>
      </c>
      <c r="I566" s="687">
        <v>127403</v>
      </c>
      <c r="J566" s="492">
        <v>44642</v>
      </c>
      <c r="K566" s="685" t="s">
        <v>2520</v>
      </c>
      <c r="L566" s="676" t="s">
        <v>2505</v>
      </c>
      <c r="M566" s="689">
        <v>44496</v>
      </c>
      <c r="N566" s="689">
        <v>44640</v>
      </c>
      <c r="O566" s="689"/>
      <c r="P566" s="492">
        <v>44630</v>
      </c>
      <c r="Q566" s="492">
        <v>44642</v>
      </c>
      <c r="R566" s="492">
        <v>44643</v>
      </c>
      <c r="S566" s="491" t="s">
        <v>1580</v>
      </c>
      <c r="T566" s="491">
        <v>60</v>
      </c>
      <c r="U566" s="491" t="s">
        <v>1791</v>
      </c>
      <c r="V566" s="491" t="s">
        <v>973</v>
      </c>
      <c r="W566" s="676">
        <v>400</v>
      </c>
      <c r="X566" s="678">
        <v>768</v>
      </c>
      <c r="Y566" s="525">
        <f>W566*X566</f>
        <v>307200</v>
      </c>
      <c r="Z566" s="494">
        <v>0.55500000000000005</v>
      </c>
      <c r="AA566" s="682">
        <f>Y566*Z566</f>
        <v>170496.00000000003</v>
      </c>
      <c r="AB566" s="682"/>
      <c r="AC566" s="496">
        <v>0</v>
      </c>
      <c r="AD566" s="692"/>
      <c r="AE566" s="497"/>
      <c r="AF566" s="500">
        <f>AA566+AD566+AE566</f>
        <v>170496.00000000003</v>
      </c>
      <c r="AG566" s="676" t="s">
        <v>1073</v>
      </c>
      <c r="AH566" s="676"/>
      <c r="AI566" s="685" t="s">
        <v>2488</v>
      </c>
      <c r="AJ566" s="676" t="s">
        <v>2518</v>
      </c>
      <c r="AK566" s="696" t="s">
        <v>1138</v>
      </c>
      <c r="AL566" s="676">
        <v>85008</v>
      </c>
      <c r="AM566" s="676" t="s">
        <v>52</v>
      </c>
      <c r="AN566" s="676" t="s">
        <v>50</v>
      </c>
      <c r="AO566" s="491"/>
      <c r="AP566" s="688" t="s">
        <v>92</v>
      </c>
      <c r="AQ566" s="688" t="s">
        <v>37</v>
      </c>
      <c r="AR566" s="688"/>
      <c r="AS566" s="697"/>
      <c r="AT566" s="697"/>
      <c r="AU566" s="697"/>
      <c r="AV566" s="680"/>
      <c r="AW566" s="673" t="str">
        <f>U566</f>
        <v>30390156H</v>
      </c>
      <c r="AX566" s="673" cm="1">
        <f t="array" ref="AX566">SUM(MID(0&amp;AW566,LARGE(INDEX(ISNUMBER(--MID(AW566,ROW($1:$8),1))*ROW($1:$8),),ROW($1:$8))+1,1)*10^ROW($1:$8)/10)</f>
        <v>30390156</v>
      </c>
      <c r="AY566" s="673" t="str">
        <f>VLOOKUP($AX566,'Item Master Data'!$A:$F,3,FALSE)</f>
        <v>Q.PEAK DUO BLK ML G10+</v>
      </c>
      <c r="AZ566" s="673">
        <f>VLOOKUP($AX566,'Item Master Data'!$A:$F,6,FALSE)</f>
        <v>400</v>
      </c>
      <c r="BA566" s="673">
        <f>X566/BB566</f>
        <v>24</v>
      </c>
      <c r="BB566" s="673">
        <f>VLOOKUP(AX566,'Item Master Data'!$A:$G,7,FALSE)</f>
        <v>32</v>
      </c>
      <c r="BC566" s="673"/>
      <c r="BD566" s="673">
        <f>W566-AZ566</f>
        <v>0</v>
      </c>
    </row>
    <row r="567" spans="1:56">
      <c r="A567" s="674"/>
      <c r="B567" s="722"/>
      <c r="C567" s="722"/>
      <c r="D567" s="687" t="s">
        <v>2368</v>
      </c>
      <c r="E567" s="676"/>
      <c r="F567" s="491"/>
      <c r="G567" s="676">
        <v>2022</v>
      </c>
      <c r="H567" s="676">
        <v>3</v>
      </c>
      <c r="I567" s="687">
        <v>127327</v>
      </c>
      <c r="J567" s="677">
        <v>44622</v>
      </c>
      <c r="K567" s="685" t="s">
        <v>2521</v>
      </c>
      <c r="L567" s="676" t="s">
        <v>2505</v>
      </c>
      <c r="M567" s="689">
        <v>44496</v>
      </c>
      <c r="N567" s="689">
        <v>44599</v>
      </c>
      <c r="O567" s="689"/>
      <c r="P567" s="677">
        <v>44595</v>
      </c>
      <c r="Q567" s="677">
        <v>44622</v>
      </c>
      <c r="R567" s="677">
        <v>44624</v>
      </c>
      <c r="S567" s="676" t="s">
        <v>1580</v>
      </c>
      <c r="T567" s="676">
        <v>60</v>
      </c>
      <c r="U567" s="676">
        <v>49201132</v>
      </c>
      <c r="V567" s="676" t="s">
        <v>986</v>
      </c>
      <c r="W567" s="676">
        <v>360</v>
      </c>
      <c r="X567" s="678">
        <v>832</v>
      </c>
      <c r="Y567" s="525">
        <f>W567*X567</f>
        <v>299520</v>
      </c>
      <c r="Z567" s="494">
        <v>0.505</v>
      </c>
      <c r="AA567" s="682">
        <f>Y567*Z567</f>
        <v>151257.60000000001</v>
      </c>
      <c r="AB567" s="682"/>
      <c r="AC567" s="496">
        <v>0</v>
      </c>
      <c r="AD567" s="692"/>
      <c r="AE567" s="497"/>
      <c r="AF567" s="500">
        <f>AA567+AD567+AE567</f>
        <v>151257.60000000001</v>
      </c>
      <c r="AG567" s="676" t="s">
        <v>1073</v>
      </c>
      <c r="AH567" s="676"/>
      <c r="AI567" s="685" t="s">
        <v>2488</v>
      </c>
      <c r="AJ567" s="676" t="s">
        <v>2518</v>
      </c>
      <c r="AK567" s="696" t="s">
        <v>1138</v>
      </c>
      <c r="AL567" s="676">
        <v>85008</v>
      </c>
      <c r="AM567" s="676" t="s">
        <v>52</v>
      </c>
      <c r="AN567" s="676" t="s">
        <v>1076</v>
      </c>
      <c r="AO567" s="491"/>
      <c r="AP567" s="688"/>
      <c r="AQ567" s="688" t="s">
        <v>37</v>
      </c>
      <c r="AR567" s="688"/>
      <c r="AS567" s="697"/>
      <c r="AT567" s="697"/>
      <c r="AU567" s="697"/>
      <c r="AV567" s="680"/>
      <c r="AW567" s="673">
        <f>U567</f>
        <v>49201132</v>
      </c>
      <c r="AX567" s="673" cm="1">
        <f t="array" ref="AX567">SUM(MID(0&amp;AW567,LARGE(INDEX(ISNUMBER(--MID(AW567,ROW($1:$8),1))*ROW($1:$8),),ROW($1:$8))+1,1)*10^ROW($1:$8)/10)</f>
        <v>49201132</v>
      </c>
      <c r="AY567" s="673" t="str">
        <f>VLOOKUP($AX567,'Item Master Data'!$A:$F,3,FALSE)</f>
        <v>Q.PEAK DUO BLK G10+</v>
      </c>
      <c r="AZ567" s="673">
        <f>VLOOKUP($AX567,'Item Master Data'!$A:$F,6,FALSE)</f>
        <v>360</v>
      </c>
      <c r="BA567" s="673">
        <f>X567/BB567</f>
        <v>26</v>
      </c>
      <c r="BB567" s="673">
        <f>VLOOKUP(AX567,'Item Master Data'!$A:$G,7,FALSE)</f>
        <v>32</v>
      </c>
      <c r="BC567" s="673"/>
      <c r="BD567" s="673">
        <f>W567-AZ567</f>
        <v>0</v>
      </c>
    </row>
    <row r="568" spans="1:56">
      <c r="A568" s="630">
        <v>10</v>
      </c>
      <c r="B568" s="722">
        <v>44623</v>
      </c>
      <c r="C568" s="722">
        <v>44623</v>
      </c>
      <c r="D568" s="687" t="s">
        <v>2368</v>
      </c>
      <c r="E568" s="676"/>
      <c r="F568" s="491"/>
      <c r="G568" s="676">
        <v>2022</v>
      </c>
      <c r="H568" s="676">
        <v>3</v>
      </c>
      <c r="I568" s="687">
        <v>127649</v>
      </c>
      <c r="J568" s="677">
        <v>44651</v>
      </c>
      <c r="K568" s="685" t="s">
        <v>2522</v>
      </c>
      <c r="L568" s="676" t="s">
        <v>2505</v>
      </c>
      <c r="M568" s="689">
        <v>44614</v>
      </c>
      <c r="N568" s="689">
        <v>44622</v>
      </c>
      <c r="O568" s="689"/>
      <c r="P568" s="677">
        <v>44630</v>
      </c>
      <c r="Q568" s="677">
        <v>44651</v>
      </c>
      <c r="R568" s="677">
        <v>44652</v>
      </c>
      <c r="S568" s="676" t="s">
        <v>1580</v>
      </c>
      <c r="T568" s="676">
        <v>60</v>
      </c>
      <c r="U568" s="676" t="s">
        <v>1791</v>
      </c>
      <c r="V568" s="676" t="s">
        <v>973</v>
      </c>
      <c r="W568" s="676">
        <v>400</v>
      </c>
      <c r="X568" s="678">
        <v>768</v>
      </c>
      <c r="Y568" s="525">
        <f>W568*X568</f>
        <v>307200</v>
      </c>
      <c r="Z568" s="494">
        <v>0.55500000000000005</v>
      </c>
      <c r="AA568" s="682">
        <f>Y568*Z568</f>
        <v>170496.00000000003</v>
      </c>
      <c r="AB568" s="682"/>
      <c r="AC568" s="496">
        <v>0</v>
      </c>
      <c r="AD568" s="692"/>
      <c r="AE568" s="497"/>
      <c r="AF568" s="500">
        <f>AA568+AD568+AE568</f>
        <v>170496.00000000003</v>
      </c>
      <c r="AG568" s="676" t="s">
        <v>1073</v>
      </c>
      <c r="AH568" s="676"/>
      <c r="AI568" s="685">
        <v>60</v>
      </c>
      <c r="AJ568" s="676" t="s">
        <v>2518</v>
      </c>
      <c r="AK568" s="696" t="s">
        <v>1138</v>
      </c>
      <c r="AL568" s="676">
        <v>85008</v>
      </c>
      <c r="AM568" s="676" t="s">
        <v>52</v>
      </c>
      <c r="AN568" s="676" t="s">
        <v>50</v>
      </c>
      <c r="AO568" s="491"/>
      <c r="AP568" s="688" t="s">
        <v>92</v>
      </c>
      <c r="AQ568" s="688" t="s">
        <v>37</v>
      </c>
      <c r="AR568" s="688"/>
      <c r="AS568" s="697"/>
      <c r="AT568" s="697"/>
      <c r="AU568" s="697"/>
      <c r="AV568" s="680"/>
      <c r="AW568" s="673" t="str">
        <f>U568</f>
        <v>30390156H</v>
      </c>
      <c r="AX568" s="673" cm="1">
        <f t="array" ref="AX568">SUM(MID(0&amp;AW568,LARGE(INDEX(ISNUMBER(--MID(AW568,ROW($1:$8),1))*ROW($1:$8),),ROW($1:$8))+1,1)*10^ROW($1:$8)/10)</f>
        <v>30390156</v>
      </c>
      <c r="AY568" s="673" t="str">
        <f>VLOOKUP($AX568,'Item Master Data'!$A:$F,3,FALSE)</f>
        <v>Q.PEAK DUO BLK ML G10+</v>
      </c>
      <c r="AZ568" s="673">
        <f>VLOOKUP($AX568,'Item Master Data'!$A:$F,6,FALSE)</f>
        <v>400</v>
      </c>
      <c r="BA568" s="673">
        <f>X568/BB568</f>
        <v>24</v>
      </c>
      <c r="BB568" s="673">
        <f>VLOOKUP(AX568,'Item Master Data'!$A:$G,7,FALSE)</f>
        <v>32</v>
      </c>
      <c r="BC568" s="673"/>
      <c r="BD568" s="673">
        <f>W568-AZ568</f>
        <v>0</v>
      </c>
    </row>
    <row r="569" spans="1:56">
      <c r="A569" s="757">
        <v>10</v>
      </c>
      <c r="B569" s="722"/>
      <c r="C569" s="722"/>
      <c r="D569" s="687" t="s">
        <v>2368</v>
      </c>
      <c r="E569" s="676" t="s">
        <v>5329</v>
      </c>
      <c r="F569" s="491"/>
      <c r="G569" s="491">
        <v>2022</v>
      </c>
      <c r="H569" s="555">
        <v>4</v>
      </c>
      <c r="I569" s="676" t="s">
        <v>2523</v>
      </c>
      <c r="J569" s="492">
        <v>44655</v>
      </c>
      <c r="K569" s="685" t="s">
        <v>2524</v>
      </c>
      <c r="L569" s="676" t="s">
        <v>2370</v>
      </c>
      <c r="M569" s="689">
        <v>44456</v>
      </c>
      <c r="N569" s="689">
        <v>44490</v>
      </c>
      <c r="O569" s="689"/>
      <c r="P569" s="492">
        <v>44620</v>
      </c>
      <c r="Q569" s="492">
        <v>44631</v>
      </c>
      <c r="R569" s="492">
        <v>44651</v>
      </c>
      <c r="S569" s="491" t="s">
        <v>1580</v>
      </c>
      <c r="T569" s="491">
        <v>60</v>
      </c>
      <c r="U569" s="491" t="s">
        <v>1290</v>
      </c>
      <c r="V569" s="491" t="s">
        <v>973</v>
      </c>
      <c r="W569" s="676">
        <v>400</v>
      </c>
      <c r="X569" s="678">
        <v>5824</v>
      </c>
      <c r="Y569" s="525">
        <f>W569*X569</f>
        <v>2329600</v>
      </c>
      <c r="Z569" s="494">
        <v>0.48499999999999999</v>
      </c>
      <c r="AA569" s="682">
        <f>Y569*Z569</f>
        <v>1129856</v>
      </c>
      <c r="AB569" s="681"/>
      <c r="AC569" s="496">
        <v>0</v>
      </c>
      <c r="AD569" s="692"/>
      <c r="AE569" s="497"/>
      <c r="AF569" s="500">
        <f>AA569+AD569+AE569</f>
        <v>1129856</v>
      </c>
      <c r="AG569" s="676" t="s">
        <v>47</v>
      </c>
      <c r="AH569" s="676"/>
      <c r="AI569" s="685" t="s">
        <v>2372</v>
      </c>
      <c r="AJ569" s="676" t="s">
        <v>2384</v>
      </c>
      <c r="AK569" s="696" t="s">
        <v>1359</v>
      </c>
      <c r="AL569" s="676">
        <v>17402</v>
      </c>
      <c r="AM569" s="676" t="s">
        <v>52</v>
      </c>
      <c r="AN569" s="676" t="s">
        <v>50</v>
      </c>
      <c r="AO569" s="491"/>
      <c r="AP569" s="688" t="s">
        <v>38</v>
      </c>
      <c r="AQ569" s="688" t="s">
        <v>37</v>
      </c>
      <c r="AR569" s="688"/>
      <c r="AS569" s="697"/>
      <c r="AT569" s="697"/>
      <c r="AU569" s="697"/>
      <c r="AV569" s="680"/>
      <c r="AW569" s="673" t="str">
        <f>U569</f>
        <v>30390456H</v>
      </c>
      <c r="AX569" s="673" cm="1">
        <f t="array" ref="AX569">SUM(MID(0&amp;AW569,LARGE(INDEX(ISNUMBER(--MID(AW569,ROW($1:$8),1))*ROW($1:$8),),ROW($1:$8))+1,1)*10^ROW($1:$8)/10)</f>
        <v>30390456</v>
      </c>
      <c r="AY569" s="673" t="str">
        <f>VLOOKUP($AX569,'Item Master Data'!$A:$F,3,FALSE)</f>
        <v>Q.PEAK DUO BLK ML G10+</v>
      </c>
      <c r="AZ569" s="673">
        <f>VLOOKUP($AX569,'Item Master Data'!$A:$F,6,FALSE)</f>
        <v>400</v>
      </c>
      <c r="BA569" s="673">
        <f>X569/BB569</f>
        <v>182</v>
      </c>
      <c r="BB569" s="673">
        <f>VLOOKUP(AX569,'Item Master Data'!$A:$G,7,FALSE)</f>
        <v>32</v>
      </c>
      <c r="BC569" s="673"/>
      <c r="BD569" s="673">
        <f>W569-AZ569</f>
        <v>0</v>
      </c>
    </row>
    <row r="570" spans="1:56">
      <c r="A570" s="757">
        <v>10</v>
      </c>
      <c r="B570" s="722"/>
      <c r="C570" s="722"/>
      <c r="D570" s="687" t="s">
        <v>2368</v>
      </c>
      <c r="E570" s="676" t="s">
        <v>5329</v>
      </c>
      <c r="F570" s="506"/>
      <c r="G570" s="491">
        <v>2022</v>
      </c>
      <c r="H570" s="555">
        <v>4</v>
      </c>
      <c r="I570" s="676" t="s">
        <v>2523</v>
      </c>
      <c r="J570" s="492">
        <v>44655</v>
      </c>
      <c r="K570" s="685" t="s">
        <v>2524</v>
      </c>
      <c r="L570" s="676" t="s">
        <v>2370</v>
      </c>
      <c r="M570" s="689">
        <v>44456</v>
      </c>
      <c r="N570" s="689">
        <v>44490</v>
      </c>
      <c r="O570" s="689"/>
      <c r="P570" s="492">
        <v>44620</v>
      </c>
      <c r="Q570" s="492">
        <v>44650</v>
      </c>
      <c r="R570" s="492">
        <v>44655</v>
      </c>
      <c r="S570" s="491" t="s">
        <v>1580</v>
      </c>
      <c r="T570" s="491">
        <v>60</v>
      </c>
      <c r="U570" s="491" t="s">
        <v>1290</v>
      </c>
      <c r="V570" s="491" t="s">
        <v>973</v>
      </c>
      <c r="W570" s="676">
        <v>400</v>
      </c>
      <c r="X570" s="678">
        <v>1664</v>
      </c>
      <c r="Y570" s="525">
        <f>W570*X570</f>
        <v>665600</v>
      </c>
      <c r="Z570" s="494">
        <v>0.48499999999999999</v>
      </c>
      <c r="AA570" s="682">
        <f>Y570*Z570</f>
        <v>322816</v>
      </c>
      <c r="AB570" s="694"/>
      <c r="AC570" s="496">
        <v>0</v>
      </c>
      <c r="AD570" s="692"/>
      <c r="AE570" s="497"/>
      <c r="AF570" s="500">
        <f>AA570+AD570+AE570</f>
        <v>322816</v>
      </c>
      <c r="AG570" s="676" t="s">
        <v>47</v>
      </c>
      <c r="AH570" s="676"/>
      <c r="AI570" s="685" t="s">
        <v>2372</v>
      </c>
      <c r="AJ570" s="676" t="s">
        <v>2384</v>
      </c>
      <c r="AK570" s="696" t="s">
        <v>1359</v>
      </c>
      <c r="AL570" s="676">
        <v>17402</v>
      </c>
      <c r="AM570" s="676" t="s">
        <v>52</v>
      </c>
      <c r="AN570" s="676" t="s">
        <v>50</v>
      </c>
      <c r="AO570" s="491"/>
      <c r="AP570" s="688" t="s">
        <v>38</v>
      </c>
      <c r="AQ570" s="688" t="s">
        <v>37</v>
      </c>
      <c r="AR570" s="688"/>
      <c r="AS570" s="697"/>
      <c r="AT570" s="697"/>
      <c r="AU570" s="697"/>
      <c r="AV570" s="680"/>
      <c r="AW570" s="673" t="str">
        <f>U570</f>
        <v>30390456H</v>
      </c>
      <c r="AX570" s="673" cm="1">
        <f t="array" ref="AX570">SUM(MID(0&amp;AW570,LARGE(INDEX(ISNUMBER(--MID(AW570,ROW($1:$8),1))*ROW($1:$8),),ROW($1:$8))+1,1)*10^ROW($1:$8)/10)</f>
        <v>30390456</v>
      </c>
      <c r="AY570" s="673" t="str">
        <f>VLOOKUP($AX570,'Item Master Data'!$A:$F,3,FALSE)</f>
        <v>Q.PEAK DUO BLK ML G10+</v>
      </c>
      <c r="AZ570" s="673">
        <f>VLOOKUP($AX570,'Item Master Data'!$A:$F,6,FALSE)</f>
        <v>400</v>
      </c>
      <c r="BA570" s="673">
        <f>X570/BB570</f>
        <v>52</v>
      </c>
      <c r="BB570" s="673">
        <f>VLOOKUP(AX570,'Item Master Data'!$A:$G,7,FALSE)</f>
        <v>32</v>
      </c>
      <c r="BC570" s="673"/>
      <c r="BD570" s="673">
        <f>W570-AZ570</f>
        <v>0</v>
      </c>
    </row>
    <row r="571" spans="1:56">
      <c r="A571" s="757">
        <v>10</v>
      </c>
      <c r="B571" s="722"/>
      <c r="C571" s="722"/>
      <c r="D571" s="687" t="s">
        <v>2368</v>
      </c>
      <c r="E571" s="676" t="s">
        <v>2527</v>
      </c>
      <c r="F571" s="491"/>
      <c r="G571" s="491">
        <v>2022</v>
      </c>
      <c r="H571" s="555">
        <v>4</v>
      </c>
      <c r="I571" s="676"/>
      <c r="J571" s="492">
        <v>44656</v>
      </c>
      <c r="K571" s="685" t="s">
        <v>2528</v>
      </c>
      <c r="L571" s="676" t="s">
        <v>2370</v>
      </c>
      <c r="M571" s="689">
        <v>44456</v>
      </c>
      <c r="N571" s="689">
        <v>44517</v>
      </c>
      <c r="O571" s="689"/>
      <c r="P571" s="492">
        <v>44628</v>
      </c>
      <c r="Q571" s="492">
        <v>44651</v>
      </c>
      <c r="R571" s="492">
        <v>44656</v>
      </c>
      <c r="S571" s="491" t="s">
        <v>1580</v>
      </c>
      <c r="T571" s="491">
        <v>60</v>
      </c>
      <c r="U571" s="491" t="s">
        <v>1290</v>
      </c>
      <c r="V571" s="491" t="s">
        <v>2529</v>
      </c>
      <c r="W571" s="676">
        <v>400</v>
      </c>
      <c r="X571" s="678">
        <v>2496</v>
      </c>
      <c r="Y571" s="525">
        <f>W571*X571</f>
        <v>998400</v>
      </c>
      <c r="Z571" s="494">
        <v>0.48499999999999999</v>
      </c>
      <c r="AA571" s="682">
        <f>Y571*Z571</f>
        <v>484224</v>
      </c>
      <c r="AB571" s="694"/>
      <c r="AC571" s="496">
        <v>0</v>
      </c>
      <c r="AD571" s="692"/>
      <c r="AE571" s="497"/>
      <c r="AF571" s="500">
        <f>AA571+AD571+AE571</f>
        <v>484224</v>
      </c>
      <c r="AG571" s="676" t="s">
        <v>47</v>
      </c>
      <c r="AH571" s="676"/>
      <c r="AI571" s="685" t="s">
        <v>2372</v>
      </c>
      <c r="AJ571" s="676" t="s">
        <v>2530</v>
      </c>
      <c r="AK571" s="696" t="s">
        <v>1075</v>
      </c>
      <c r="AL571" s="676">
        <v>21075</v>
      </c>
      <c r="AM571" s="676" t="s">
        <v>52</v>
      </c>
      <c r="AN571" s="676" t="s">
        <v>50</v>
      </c>
      <c r="AO571" s="491"/>
      <c r="AP571" s="688" t="s">
        <v>38</v>
      </c>
      <c r="AQ571" s="688" t="s">
        <v>37</v>
      </c>
      <c r="AR571" s="688"/>
      <c r="AS571" s="697"/>
      <c r="AT571" s="697"/>
      <c r="AU571" s="697"/>
      <c r="AV571" s="680"/>
      <c r="AW571" s="673" t="str">
        <f>U571</f>
        <v>30390456H</v>
      </c>
      <c r="AX571" s="673" cm="1">
        <f t="array" ref="AX571">SUM(MID(0&amp;AW571,LARGE(INDEX(ISNUMBER(--MID(AW571,ROW($1:$8),1))*ROW($1:$8),),ROW($1:$8))+1,1)*10^ROW($1:$8)/10)</f>
        <v>30390456</v>
      </c>
      <c r="AY571" s="673" t="str">
        <f>VLOOKUP($AX571,'Item Master Data'!$A:$F,3,FALSE)</f>
        <v>Q.PEAK DUO BLK ML G10+</v>
      </c>
      <c r="AZ571" s="673">
        <f>VLOOKUP($AX571,'Item Master Data'!$A:$F,6,FALSE)</f>
        <v>400</v>
      </c>
      <c r="BA571" s="673">
        <f>X571/BB571</f>
        <v>78</v>
      </c>
      <c r="BB571" s="673">
        <f>VLOOKUP(AX571,'Item Master Data'!$A:$G,7,FALSE)</f>
        <v>32</v>
      </c>
      <c r="BC571" s="673"/>
      <c r="BD571" s="673">
        <f>W571-AZ571</f>
        <v>0</v>
      </c>
    </row>
    <row r="572" spans="1:56">
      <c r="A572" s="757"/>
      <c r="B572" s="722"/>
      <c r="C572" s="722"/>
      <c r="D572" s="687" t="s">
        <v>2368</v>
      </c>
      <c r="E572" s="676" t="s">
        <v>2527</v>
      </c>
      <c r="F572" s="491"/>
      <c r="G572" s="491">
        <v>2022</v>
      </c>
      <c r="H572" s="555">
        <v>4</v>
      </c>
      <c r="I572" s="676"/>
      <c r="J572" s="492"/>
      <c r="K572" s="685" t="s">
        <v>2531</v>
      </c>
      <c r="L572" s="676" t="s">
        <v>2370</v>
      </c>
      <c r="M572" s="689">
        <v>44456</v>
      </c>
      <c r="N572" s="689">
        <v>44517</v>
      </c>
      <c r="O572" s="689"/>
      <c r="P572" s="492">
        <v>44665</v>
      </c>
      <c r="Q572" s="492"/>
      <c r="R572" s="492"/>
      <c r="S572" s="491" t="s">
        <v>1580</v>
      </c>
      <c r="T572" s="491">
        <v>60</v>
      </c>
      <c r="U572" s="491" t="s">
        <v>1290</v>
      </c>
      <c r="V572" s="491" t="s">
        <v>2529</v>
      </c>
      <c r="W572" s="676">
        <v>400</v>
      </c>
      <c r="X572" s="678">
        <v>4992</v>
      </c>
      <c r="Y572" s="525">
        <f>W572*X572</f>
        <v>1996800</v>
      </c>
      <c r="Z572" s="494">
        <v>0.48499999999999999</v>
      </c>
      <c r="AA572" s="682">
        <f>Y572*Z572</f>
        <v>968448</v>
      </c>
      <c r="AB572" s="694"/>
      <c r="AC572" s="496">
        <v>0</v>
      </c>
      <c r="AD572" s="692"/>
      <c r="AE572" s="497"/>
      <c r="AF572" s="500">
        <f>AA572+AD572+AE572</f>
        <v>968448</v>
      </c>
      <c r="AG572" s="676" t="s">
        <v>47</v>
      </c>
      <c r="AH572" s="676"/>
      <c r="AI572" s="685" t="s">
        <v>2372</v>
      </c>
      <c r="AJ572" s="676" t="s">
        <v>2530</v>
      </c>
      <c r="AK572" s="696" t="s">
        <v>1075</v>
      </c>
      <c r="AL572" s="676">
        <v>21075</v>
      </c>
      <c r="AM572" s="676" t="s">
        <v>52</v>
      </c>
      <c r="AN572" s="676" t="s">
        <v>50</v>
      </c>
      <c r="AO572" s="491"/>
      <c r="AP572" s="688" t="s">
        <v>38</v>
      </c>
      <c r="AQ572" s="688" t="s">
        <v>37</v>
      </c>
      <c r="AR572" s="688"/>
      <c r="AS572" s="697"/>
      <c r="AT572" s="697"/>
      <c r="AU572" s="697"/>
      <c r="AV572" s="680"/>
      <c r="AW572" s="673" t="str">
        <f>U572</f>
        <v>30390456H</v>
      </c>
      <c r="AX572" s="673" cm="1">
        <f t="array" ref="AX572">SUM(MID(0&amp;AW572,LARGE(INDEX(ISNUMBER(--MID(AW572,ROW($1:$8),1))*ROW($1:$8),),ROW($1:$8))+1,1)*10^ROW($1:$8)/10)</f>
        <v>30390456</v>
      </c>
      <c r="AY572" s="673" t="str">
        <f>VLOOKUP($AX572,'Item Master Data'!$A:$F,3,FALSE)</f>
        <v>Q.PEAK DUO BLK ML G10+</v>
      </c>
      <c r="AZ572" s="673">
        <f>VLOOKUP($AX572,'Item Master Data'!$A:$F,6,FALSE)</f>
        <v>400</v>
      </c>
      <c r="BA572" s="673">
        <f>X572/BB572</f>
        <v>156</v>
      </c>
      <c r="BB572" s="673">
        <f>VLOOKUP(AX572,'Item Master Data'!$A:$G,7,FALSE)</f>
        <v>32</v>
      </c>
      <c r="BC572" s="673"/>
      <c r="BD572" s="673">
        <f>W572-AZ572</f>
        <v>0</v>
      </c>
    </row>
    <row r="573" spans="1:56">
      <c r="A573" s="674"/>
      <c r="B573" s="722">
        <v>44580</v>
      </c>
      <c r="C573" s="722">
        <v>44615</v>
      </c>
      <c r="D573" s="687" t="s">
        <v>2368</v>
      </c>
      <c r="E573" s="676" t="s">
        <v>2387</v>
      </c>
      <c r="F573" s="491"/>
      <c r="G573" s="491">
        <v>2022</v>
      </c>
      <c r="H573" s="676">
        <v>4</v>
      </c>
      <c r="I573" s="687" t="s">
        <v>1629</v>
      </c>
      <c r="J573" s="492">
        <v>44652</v>
      </c>
      <c r="K573" s="685" t="s">
        <v>2386</v>
      </c>
      <c r="L573" s="676" t="s">
        <v>2370</v>
      </c>
      <c r="M573" s="689">
        <v>44524</v>
      </c>
      <c r="N573" s="689">
        <v>44572</v>
      </c>
      <c r="O573" s="689"/>
      <c r="P573" s="492">
        <v>44617</v>
      </c>
      <c r="Q573" s="492">
        <v>44635</v>
      </c>
      <c r="R573" s="492">
        <v>44655</v>
      </c>
      <c r="S573" s="491" t="s">
        <v>1580</v>
      </c>
      <c r="T573" s="491">
        <v>60</v>
      </c>
      <c r="U573" s="491" t="s">
        <v>1904</v>
      </c>
      <c r="V573" s="491" t="s">
        <v>691</v>
      </c>
      <c r="W573" s="676">
        <v>340</v>
      </c>
      <c r="X573" s="678">
        <v>832</v>
      </c>
      <c r="Y573" s="525">
        <f>W573*X573</f>
        <v>282880</v>
      </c>
      <c r="Z573" s="494">
        <v>0.45</v>
      </c>
      <c r="AA573" s="682">
        <f>Y573*Z573</f>
        <v>127296</v>
      </c>
      <c r="AB573" s="682"/>
      <c r="AC573" s="496">
        <v>0</v>
      </c>
      <c r="AD573" s="692"/>
      <c r="AE573" s="497"/>
      <c r="AF573" s="500">
        <f>AA573+AD573+AE573</f>
        <v>127296</v>
      </c>
      <c r="AG573" s="676" t="s">
        <v>47</v>
      </c>
      <c r="AH573" s="676"/>
      <c r="AI573" s="685" t="s">
        <v>2372</v>
      </c>
      <c r="AJ573" s="676" t="s">
        <v>2384</v>
      </c>
      <c r="AK573" s="696" t="s">
        <v>1359</v>
      </c>
      <c r="AL573" s="676">
        <v>17402</v>
      </c>
      <c r="AM573" s="676" t="s">
        <v>52</v>
      </c>
      <c r="AN573" s="676" t="s">
        <v>1149</v>
      </c>
      <c r="AO573" s="491"/>
      <c r="AP573" s="688" t="s">
        <v>92</v>
      </c>
      <c r="AQ573" s="688" t="s">
        <v>37</v>
      </c>
      <c r="AR573" s="688"/>
      <c r="AS573" s="697"/>
      <c r="AT573" s="697"/>
      <c r="AU573" s="697"/>
      <c r="AV573" s="680"/>
      <c r="AW573" s="673" t="str">
        <f>U573</f>
        <v>30376609H</v>
      </c>
      <c r="AX573" s="673" cm="1">
        <f t="array" ref="AX573">SUM(MID(0&amp;AW573,LARGE(INDEX(ISNUMBER(--MID(AW573,ROW($1:$8),1))*ROW($1:$8),),ROW($1:$8))+1,1)*10^ROW($1:$8)/10)</f>
        <v>30376609</v>
      </c>
      <c r="AY573" s="673" t="str">
        <f>VLOOKUP($AX573,'Item Master Data'!$A:$F,3,FALSE)</f>
        <v>Q.PEAK DUO BLK G6+</v>
      </c>
      <c r="AZ573" s="673">
        <f>VLOOKUP($AX573,'Item Master Data'!$A:$F,6,FALSE)</f>
        <v>340</v>
      </c>
      <c r="BA573" s="673">
        <f>X573/BB573</f>
        <v>26</v>
      </c>
      <c r="BB573" s="673">
        <f>VLOOKUP(AX573,'Item Master Data'!$A:$G,7,FALSE)</f>
        <v>32</v>
      </c>
      <c r="BC573" s="673"/>
      <c r="BD573" s="673">
        <f>W573-AZ573</f>
        <v>0</v>
      </c>
    </row>
    <row r="574" spans="1:56">
      <c r="A574" s="674"/>
      <c r="B574" s="722">
        <v>44580</v>
      </c>
      <c r="C574" s="722">
        <v>44615</v>
      </c>
      <c r="D574" s="687" t="s">
        <v>2368</v>
      </c>
      <c r="E574" s="676" t="s">
        <v>2532</v>
      </c>
      <c r="F574" s="676"/>
      <c r="G574" s="676">
        <v>2022</v>
      </c>
      <c r="H574" s="676">
        <v>4</v>
      </c>
      <c r="I574" s="687"/>
      <c r="J574" s="492"/>
      <c r="K574" s="685" t="s">
        <v>2533</v>
      </c>
      <c r="L574" s="676" t="s">
        <v>2370</v>
      </c>
      <c r="M574" s="689">
        <v>44524</v>
      </c>
      <c r="N574" s="689">
        <v>44573</v>
      </c>
      <c r="O574" s="689"/>
      <c r="P574" s="492">
        <v>44665</v>
      </c>
      <c r="Q574" s="492"/>
      <c r="R574" s="492"/>
      <c r="S574" s="491" t="s">
        <v>1580</v>
      </c>
      <c r="T574" s="491">
        <v>60</v>
      </c>
      <c r="U574" s="676" t="s">
        <v>2376</v>
      </c>
      <c r="V574" s="491" t="s">
        <v>691</v>
      </c>
      <c r="W574" s="676">
        <v>340</v>
      </c>
      <c r="X574" s="678">
        <v>5824</v>
      </c>
      <c r="Y574" s="525">
        <f>W574*X574</f>
        <v>1980160</v>
      </c>
      <c r="Z574" s="494">
        <v>0.45</v>
      </c>
      <c r="AA574" s="682">
        <f>Y574*Z574</f>
        <v>891072</v>
      </c>
      <c r="AB574" s="682"/>
      <c r="AC574" s="496">
        <v>0</v>
      </c>
      <c r="AD574" s="692"/>
      <c r="AE574" s="684"/>
      <c r="AF574" s="500">
        <f>AA574+AD574+AE574</f>
        <v>891072</v>
      </c>
      <c r="AG574" s="676" t="s">
        <v>47</v>
      </c>
      <c r="AH574" s="676"/>
      <c r="AI574" s="685" t="s">
        <v>2372</v>
      </c>
      <c r="AJ574" s="676" t="s">
        <v>1597</v>
      </c>
      <c r="AK574" s="696" t="s">
        <v>1075</v>
      </c>
      <c r="AL574" s="676">
        <v>21075</v>
      </c>
      <c r="AM574" s="676" t="s">
        <v>52</v>
      </c>
      <c r="AN574" s="676" t="s">
        <v>50</v>
      </c>
      <c r="AO574" s="491"/>
      <c r="AP574" s="688" t="s">
        <v>92</v>
      </c>
      <c r="AQ574" s="688" t="s">
        <v>37</v>
      </c>
      <c r="AR574" s="688"/>
      <c r="AS574" s="697"/>
      <c r="AT574" s="697"/>
      <c r="AU574" s="697"/>
      <c r="AV574" s="680"/>
      <c r="AW574" s="673" t="str">
        <f>U574</f>
        <v>30376909H</v>
      </c>
      <c r="AX574" s="673" cm="1">
        <f t="array" ref="AX574">SUM(MID(0&amp;AW574,LARGE(INDEX(ISNUMBER(--MID(AW574,ROW($1:$8),1))*ROW($1:$8),),ROW($1:$8))+1,1)*10^ROW($1:$8)/10)</f>
        <v>30376909</v>
      </c>
      <c r="AY574" s="673" t="str">
        <f>VLOOKUP($AX574,'Item Master Data'!$A:$F,3,FALSE)</f>
        <v>Q.PEAK DUO BLK G6+</v>
      </c>
      <c r="AZ574" s="673">
        <f>VLOOKUP($AX574,'Item Master Data'!$A:$F,6,FALSE)</f>
        <v>340</v>
      </c>
      <c r="BA574" s="673">
        <f>X574/BB574</f>
        <v>182</v>
      </c>
      <c r="BB574" s="673">
        <f>VLOOKUP(AX574,'Item Master Data'!$A:$G,7,FALSE)</f>
        <v>32</v>
      </c>
      <c r="BC574" s="673"/>
      <c r="BD574" s="673">
        <f>W574-AZ574</f>
        <v>0</v>
      </c>
    </row>
    <row r="575" spans="1:56">
      <c r="A575" s="674"/>
      <c r="B575" s="722">
        <v>44580</v>
      </c>
      <c r="C575" s="722">
        <v>44615</v>
      </c>
      <c r="D575" s="687" t="s">
        <v>2368</v>
      </c>
      <c r="E575" s="676" t="s">
        <v>2532</v>
      </c>
      <c r="F575" s="676"/>
      <c r="G575" s="676">
        <v>2022</v>
      </c>
      <c r="H575" s="491">
        <v>4</v>
      </c>
      <c r="I575" s="687"/>
      <c r="J575" s="492"/>
      <c r="K575" s="685" t="s">
        <v>2534</v>
      </c>
      <c r="L575" s="676" t="s">
        <v>2370</v>
      </c>
      <c r="M575" s="689">
        <v>44524</v>
      </c>
      <c r="N575" s="689">
        <v>44600</v>
      </c>
      <c r="O575" s="689"/>
      <c r="P575" s="492">
        <v>44665</v>
      </c>
      <c r="Q575" s="492"/>
      <c r="R575" s="492"/>
      <c r="S575" s="491" t="s">
        <v>1580</v>
      </c>
      <c r="T575" s="491">
        <v>60</v>
      </c>
      <c r="U575" s="676" t="s">
        <v>2376</v>
      </c>
      <c r="V575" s="491" t="s">
        <v>691</v>
      </c>
      <c r="W575" s="676">
        <v>340</v>
      </c>
      <c r="X575" s="678">
        <v>4992</v>
      </c>
      <c r="Y575" s="525">
        <f>W575*X575</f>
        <v>1697280</v>
      </c>
      <c r="Z575" s="494">
        <v>0.45</v>
      </c>
      <c r="AA575" s="682">
        <f>Y575*Z575</f>
        <v>763776</v>
      </c>
      <c r="AB575" s="682"/>
      <c r="AC575" s="496">
        <v>0</v>
      </c>
      <c r="AD575" s="692"/>
      <c r="AE575" s="684"/>
      <c r="AF575" s="500">
        <f>AA575+AD575+AE575</f>
        <v>763776</v>
      </c>
      <c r="AG575" s="676" t="s">
        <v>47</v>
      </c>
      <c r="AH575" s="676"/>
      <c r="AI575" s="685" t="s">
        <v>2372</v>
      </c>
      <c r="AJ575" s="676" t="s">
        <v>1597</v>
      </c>
      <c r="AK575" s="696" t="s">
        <v>1075</v>
      </c>
      <c r="AL575" s="676">
        <v>21075</v>
      </c>
      <c r="AM575" s="676" t="s">
        <v>52</v>
      </c>
      <c r="AN575" s="676" t="s">
        <v>50</v>
      </c>
      <c r="AO575" s="491"/>
      <c r="AP575" s="688" t="s">
        <v>92</v>
      </c>
      <c r="AQ575" s="688" t="s">
        <v>37</v>
      </c>
      <c r="AR575" s="688"/>
      <c r="AS575" s="697"/>
      <c r="AT575" s="697"/>
      <c r="AU575" s="697"/>
      <c r="AV575" s="680"/>
      <c r="AW575" s="673" t="str">
        <f>U575</f>
        <v>30376909H</v>
      </c>
      <c r="AX575" s="673" cm="1">
        <f t="array" ref="AX575">SUM(MID(0&amp;AW575,LARGE(INDEX(ISNUMBER(--MID(AW575,ROW($1:$8),1))*ROW($1:$8),),ROW($1:$8))+1,1)*10^ROW($1:$8)/10)</f>
        <v>30376909</v>
      </c>
      <c r="AY575" s="673" t="str">
        <f>VLOOKUP($AX575,'Item Master Data'!$A:$F,3,FALSE)</f>
        <v>Q.PEAK DUO BLK G6+</v>
      </c>
      <c r="AZ575" s="673">
        <f>VLOOKUP($AX575,'Item Master Data'!$A:$F,6,FALSE)</f>
        <v>340</v>
      </c>
      <c r="BA575" s="673">
        <f>X575/BB575</f>
        <v>156</v>
      </c>
      <c r="BB575" s="673">
        <f>VLOOKUP(AX575,'Item Master Data'!$A:$G,7,FALSE)</f>
        <v>32</v>
      </c>
      <c r="BC575" s="673"/>
      <c r="BD575" s="673">
        <f>W575-AZ575</f>
        <v>0</v>
      </c>
    </row>
    <row r="576" spans="1:56">
      <c r="A576" s="674"/>
      <c r="B576" s="722">
        <v>44580</v>
      </c>
      <c r="C576" s="722">
        <v>44615</v>
      </c>
      <c r="D576" s="687" t="s">
        <v>2368</v>
      </c>
      <c r="E576" s="676" t="s">
        <v>2532</v>
      </c>
      <c r="F576" s="676"/>
      <c r="G576" s="676">
        <v>2022</v>
      </c>
      <c r="H576" s="491">
        <v>4</v>
      </c>
      <c r="I576" s="687"/>
      <c r="J576" s="492"/>
      <c r="K576" s="685" t="s">
        <v>2535</v>
      </c>
      <c r="L576" s="676" t="s">
        <v>2370</v>
      </c>
      <c r="M576" s="689">
        <v>44524</v>
      </c>
      <c r="N576" s="689">
        <v>44602</v>
      </c>
      <c r="O576" s="689"/>
      <c r="P576" s="492">
        <v>44665</v>
      </c>
      <c r="Q576" s="492"/>
      <c r="R576" s="492"/>
      <c r="S576" s="491" t="s">
        <v>1580</v>
      </c>
      <c r="T576" s="491">
        <v>60</v>
      </c>
      <c r="U576" s="676" t="s">
        <v>2376</v>
      </c>
      <c r="V576" s="491" t="s">
        <v>691</v>
      </c>
      <c r="W576" s="676">
        <v>340</v>
      </c>
      <c r="X576" s="678">
        <v>4992</v>
      </c>
      <c r="Y576" s="525">
        <f>W576*X576</f>
        <v>1697280</v>
      </c>
      <c r="Z576" s="494">
        <v>0.45</v>
      </c>
      <c r="AA576" s="682">
        <f>Y576*Z576</f>
        <v>763776</v>
      </c>
      <c r="AB576" s="682"/>
      <c r="AC576" s="496">
        <v>0</v>
      </c>
      <c r="AD576" s="692"/>
      <c r="AE576" s="684"/>
      <c r="AF576" s="500">
        <f>AA576+AD576+AE576</f>
        <v>763776</v>
      </c>
      <c r="AG576" s="676" t="s">
        <v>47</v>
      </c>
      <c r="AH576" s="676"/>
      <c r="AI576" s="685" t="s">
        <v>2372</v>
      </c>
      <c r="AJ576" s="676" t="s">
        <v>1597</v>
      </c>
      <c r="AK576" s="696" t="s">
        <v>1075</v>
      </c>
      <c r="AL576" s="676">
        <v>21075</v>
      </c>
      <c r="AM576" s="676" t="s">
        <v>52</v>
      </c>
      <c r="AN576" s="676" t="s">
        <v>50</v>
      </c>
      <c r="AO576" s="491"/>
      <c r="AP576" s="688" t="s">
        <v>92</v>
      </c>
      <c r="AQ576" s="688" t="s">
        <v>37</v>
      </c>
      <c r="AR576" s="688"/>
      <c r="AS576" s="697"/>
      <c r="AT576" s="697"/>
      <c r="AU576" s="697"/>
      <c r="AV576" s="680"/>
      <c r="AW576" s="673" t="str">
        <f>U576</f>
        <v>30376909H</v>
      </c>
      <c r="AX576" s="673" cm="1">
        <f t="array" ref="AX576">SUM(MID(0&amp;AW576,LARGE(INDEX(ISNUMBER(--MID(AW576,ROW($1:$8),1))*ROW($1:$8),),ROW($1:$8))+1,1)*10^ROW($1:$8)/10)</f>
        <v>30376909</v>
      </c>
      <c r="AY576" s="673" t="str">
        <f>VLOOKUP($AX576,'Item Master Data'!$A:$F,3,FALSE)</f>
        <v>Q.PEAK DUO BLK G6+</v>
      </c>
      <c r="AZ576" s="673">
        <f>VLOOKUP($AX576,'Item Master Data'!$A:$F,6,FALSE)</f>
        <v>340</v>
      </c>
      <c r="BA576" s="673">
        <f>X576/BB576</f>
        <v>156</v>
      </c>
      <c r="BB576" s="673">
        <f>VLOOKUP(AX576,'Item Master Data'!$A:$G,7,FALSE)</f>
        <v>32</v>
      </c>
      <c r="BC576" s="673"/>
      <c r="BD576" s="673">
        <f>W576-AZ576</f>
        <v>0</v>
      </c>
    </row>
    <row r="577" spans="1:56">
      <c r="A577" s="674"/>
      <c r="B577" s="722">
        <v>44580</v>
      </c>
      <c r="C577" s="722">
        <v>44615</v>
      </c>
      <c r="D577" s="687" t="s">
        <v>2368</v>
      </c>
      <c r="E577" s="676" t="s">
        <v>2532</v>
      </c>
      <c r="F577" s="676"/>
      <c r="G577" s="676">
        <v>2022</v>
      </c>
      <c r="H577" s="491">
        <v>4</v>
      </c>
      <c r="I577" s="687"/>
      <c r="J577" s="492"/>
      <c r="K577" s="685" t="s">
        <v>2536</v>
      </c>
      <c r="L577" s="676" t="s">
        <v>2370</v>
      </c>
      <c r="M577" s="689">
        <v>44524</v>
      </c>
      <c r="N577" s="689">
        <v>44634</v>
      </c>
      <c r="O577" s="689"/>
      <c r="P577" s="492">
        <v>44665</v>
      </c>
      <c r="Q577" s="492"/>
      <c r="R577" s="492"/>
      <c r="S577" s="491" t="s">
        <v>1580</v>
      </c>
      <c r="T577" s="491">
        <v>60</v>
      </c>
      <c r="U577" s="676" t="s">
        <v>1290</v>
      </c>
      <c r="V577" s="491" t="s">
        <v>973</v>
      </c>
      <c r="W577" s="676">
        <v>400</v>
      </c>
      <c r="X577" s="678">
        <v>6656</v>
      </c>
      <c r="Y577" s="525">
        <f>W577*X577</f>
        <v>2662400</v>
      </c>
      <c r="Z577" s="494">
        <v>0.47</v>
      </c>
      <c r="AA577" s="682">
        <f>Y577*Z577</f>
        <v>1251328</v>
      </c>
      <c r="AB577" s="682"/>
      <c r="AC577" s="496">
        <v>0</v>
      </c>
      <c r="AD577" s="692"/>
      <c r="AE577" s="684"/>
      <c r="AF577" s="500">
        <f>AA577+AD577+AE577</f>
        <v>1251328</v>
      </c>
      <c r="AG577" s="491" t="s">
        <v>47</v>
      </c>
      <c r="AH577" s="676"/>
      <c r="AI577" s="685" t="s">
        <v>2372</v>
      </c>
      <c r="AJ577" s="676" t="s">
        <v>1597</v>
      </c>
      <c r="AK577" s="696" t="s">
        <v>1075</v>
      </c>
      <c r="AL577" s="676">
        <v>21075</v>
      </c>
      <c r="AM577" s="491" t="s">
        <v>52</v>
      </c>
      <c r="AN577" s="676" t="s">
        <v>50</v>
      </c>
      <c r="AO577" s="491"/>
      <c r="AP577" s="688" t="s">
        <v>38</v>
      </c>
      <c r="AQ577" s="688" t="s">
        <v>37</v>
      </c>
      <c r="AR577" s="688"/>
      <c r="AS577" s="697"/>
      <c r="AT577" s="697"/>
      <c r="AU577" s="697"/>
      <c r="AV577" s="680"/>
      <c r="AW577" s="673" t="str">
        <f>U577</f>
        <v>30390456H</v>
      </c>
      <c r="AX577" s="673" cm="1">
        <f t="array" ref="AX577">SUM(MID(0&amp;AW577,LARGE(INDEX(ISNUMBER(--MID(AW577,ROW($1:$8),1))*ROW($1:$8),),ROW($1:$8))+1,1)*10^ROW($1:$8)/10)</f>
        <v>30390456</v>
      </c>
      <c r="AY577" s="673" t="str">
        <f>VLOOKUP($AX577,'Item Master Data'!$A:$F,3,FALSE)</f>
        <v>Q.PEAK DUO BLK ML G10+</v>
      </c>
      <c r="AZ577" s="673">
        <f>VLOOKUP($AX577,'Item Master Data'!$A:$F,6,FALSE)</f>
        <v>400</v>
      </c>
      <c r="BA577" s="673">
        <f>X577/BB577</f>
        <v>208</v>
      </c>
      <c r="BB577" s="673">
        <f>VLOOKUP(AX577,'Item Master Data'!$A:$G,7,FALSE)</f>
        <v>32</v>
      </c>
      <c r="BC577" s="673"/>
      <c r="BD577" s="673">
        <f>W577-AZ577</f>
        <v>0</v>
      </c>
    </row>
    <row r="578" spans="1:56">
      <c r="A578" s="674"/>
      <c r="B578" s="722">
        <v>44580</v>
      </c>
      <c r="C578" s="722">
        <v>44615</v>
      </c>
      <c r="D578" s="687" t="s">
        <v>2368</v>
      </c>
      <c r="E578" s="676" t="s">
        <v>2532</v>
      </c>
      <c r="F578" s="676"/>
      <c r="G578" s="676">
        <v>2022</v>
      </c>
      <c r="H578" s="491">
        <v>4</v>
      </c>
      <c r="I578" s="687"/>
      <c r="J578" s="677"/>
      <c r="K578" s="685" t="s">
        <v>2537</v>
      </c>
      <c r="L578" s="676" t="s">
        <v>2370</v>
      </c>
      <c r="M578" s="689">
        <v>44524</v>
      </c>
      <c r="N578" s="689">
        <v>44636</v>
      </c>
      <c r="O578" s="689"/>
      <c r="P578" s="492">
        <v>44665</v>
      </c>
      <c r="Q578" s="492"/>
      <c r="R578" s="492"/>
      <c r="S578" s="491" t="s">
        <v>1580</v>
      </c>
      <c r="T578" s="491">
        <v>60</v>
      </c>
      <c r="U578" s="676" t="s">
        <v>1290</v>
      </c>
      <c r="V578" s="491" t="s">
        <v>973</v>
      </c>
      <c r="W578" s="676">
        <v>400</v>
      </c>
      <c r="X578" s="678">
        <v>6656</v>
      </c>
      <c r="Y578" s="525">
        <f>W578*X578</f>
        <v>2662400</v>
      </c>
      <c r="Z578" s="494">
        <v>0.47</v>
      </c>
      <c r="AA578" s="682">
        <f>Y578*Z578</f>
        <v>1251328</v>
      </c>
      <c r="AB578" s="682"/>
      <c r="AC578" s="496">
        <v>0</v>
      </c>
      <c r="AD578" s="692"/>
      <c r="AE578" s="684"/>
      <c r="AF578" s="500">
        <f>AA578+AD578+AE578</f>
        <v>1251328</v>
      </c>
      <c r="AG578" s="491" t="s">
        <v>47</v>
      </c>
      <c r="AH578" s="676"/>
      <c r="AI578" s="685" t="s">
        <v>2372</v>
      </c>
      <c r="AJ578" s="676" t="s">
        <v>1597</v>
      </c>
      <c r="AK578" s="696" t="s">
        <v>1075</v>
      </c>
      <c r="AL578" s="676">
        <v>21075</v>
      </c>
      <c r="AM578" s="491" t="s">
        <v>52</v>
      </c>
      <c r="AN578" s="676" t="s">
        <v>50</v>
      </c>
      <c r="AO578" s="491"/>
      <c r="AP578" s="688" t="s">
        <v>38</v>
      </c>
      <c r="AQ578" s="688" t="s">
        <v>37</v>
      </c>
      <c r="AR578" s="688"/>
      <c r="AS578" s="697"/>
      <c r="AT578" s="697"/>
      <c r="AU578" s="697"/>
      <c r="AV578" s="680"/>
      <c r="AW578" s="673" t="str">
        <f>U578</f>
        <v>30390456H</v>
      </c>
      <c r="AX578" s="673" cm="1">
        <f t="array" ref="AX578">SUM(MID(0&amp;AW578,LARGE(INDEX(ISNUMBER(--MID(AW578,ROW($1:$8),1))*ROW($1:$8),),ROW($1:$8))+1,1)*10^ROW($1:$8)/10)</f>
        <v>30390456</v>
      </c>
      <c r="AY578" s="673" t="str">
        <f>VLOOKUP($AX578,'Item Master Data'!$A:$F,3,FALSE)</f>
        <v>Q.PEAK DUO BLK ML G10+</v>
      </c>
      <c r="AZ578" s="673">
        <f>VLOOKUP($AX578,'Item Master Data'!$A:$F,6,FALSE)</f>
        <v>400</v>
      </c>
      <c r="BA578" s="673">
        <f>X578/BB578</f>
        <v>208</v>
      </c>
      <c r="BB578" s="673">
        <f>VLOOKUP(AX578,'Item Master Data'!$A:$G,7,FALSE)</f>
        <v>32</v>
      </c>
      <c r="BC578" s="673"/>
      <c r="BD578" s="673">
        <f>W578-AZ578</f>
        <v>0</v>
      </c>
    </row>
    <row r="579" spans="1:56">
      <c r="A579" s="674"/>
      <c r="B579" s="722">
        <v>44580</v>
      </c>
      <c r="C579" s="722">
        <v>44615</v>
      </c>
      <c r="D579" s="687" t="s">
        <v>2368</v>
      </c>
      <c r="E579" s="676"/>
      <c r="F579" s="676"/>
      <c r="G579" s="676">
        <v>2022</v>
      </c>
      <c r="H579" s="491">
        <v>4</v>
      </c>
      <c r="I579" s="687"/>
      <c r="J579" s="492"/>
      <c r="K579" s="685" t="s">
        <v>2538</v>
      </c>
      <c r="L579" s="676" t="s">
        <v>2370</v>
      </c>
      <c r="M579" s="689">
        <v>44524</v>
      </c>
      <c r="N579" s="689">
        <v>44599</v>
      </c>
      <c r="O579" s="689"/>
      <c r="P579" s="492">
        <v>44665</v>
      </c>
      <c r="Q579" s="492"/>
      <c r="R579" s="492"/>
      <c r="S579" s="491" t="s">
        <v>1580</v>
      </c>
      <c r="T579" s="491">
        <v>60</v>
      </c>
      <c r="U579" s="676" t="s">
        <v>2376</v>
      </c>
      <c r="V579" s="491" t="s">
        <v>691</v>
      </c>
      <c r="W579" s="676">
        <v>340</v>
      </c>
      <c r="X579" s="678">
        <v>3202</v>
      </c>
      <c r="Y579" s="525">
        <f>W579*X579</f>
        <v>1088680</v>
      </c>
      <c r="Z579" s="494">
        <v>0.45</v>
      </c>
      <c r="AA579" s="682">
        <f>Y579*Z579</f>
        <v>489906</v>
      </c>
      <c r="AB579" s="682"/>
      <c r="AC579" s="496">
        <v>0</v>
      </c>
      <c r="AD579" s="692"/>
      <c r="AE579" s="684"/>
      <c r="AF579" s="500">
        <f>AA579+AD579+AE579</f>
        <v>489906</v>
      </c>
      <c r="AG579" s="491" t="s">
        <v>47</v>
      </c>
      <c r="AH579" s="676"/>
      <c r="AI579" s="685" t="s">
        <v>2372</v>
      </c>
      <c r="AJ579" s="676" t="s">
        <v>2373</v>
      </c>
      <c r="AK579" s="696" t="s">
        <v>50</v>
      </c>
      <c r="AL579" s="676">
        <v>91730</v>
      </c>
      <c r="AM579" s="491" t="s">
        <v>52</v>
      </c>
      <c r="AN579" s="676" t="s">
        <v>50</v>
      </c>
      <c r="AO579" s="491"/>
      <c r="AP579" s="688" t="s">
        <v>92</v>
      </c>
      <c r="AQ579" s="688" t="s">
        <v>37</v>
      </c>
      <c r="AR579" s="688"/>
      <c r="AS579" s="697"/>
      <c r="AT579" s="697"/>
      <c r="AU579" s="697"/>
      <c r="AV579" s="680"/>
      <c r="AW579" s="673" t="str">
        <f>U579</f>
        <v>30376909H</v>
      </c>
      <c r="AX579" s="673" cm="1">
        <f t="array" ref="AX579">SUM(MID(0&amp;AW579,LARGE(INDEX(ISNUMBER(--MID(AW579,ROW($1:$8),1))*ROW($1:$8),),ROW($1:$8))+1,1)*10^ROW($1:$8)/10)</f>
        <v>30376909</v>
      </c>
      <c r="AY579" s="673" t="str">
        <f>VLOOKUP($AX579,'Item Master Data'!$A:$F,3,FALSE)</f>
        <v>Q.PEAK DUO BLK G6+</v>
      </c>
      <c r="AZ579" s="673">
        <f>VLOOKUP($AX579,'Item Master Data'!$A:$F,6,FALSE)</f>
        <v>340</v>
      </c>
      <c r="BA579" s="673">
        <f>X579/BB579</f>
        <v>100.0625</v>
      </c>
      <c r="BB579" s="673">
        <f>VLOOKUP(AX579,'Item Master Data'!$A:$G,7,FALSE)</f>
        <v>32</v>
      </c>
      <c r="BC579" s="673"/>
      <c r="BD579" s="673">
        <f>W579-AZ579</f>
        <v>0</v>
      </c>
    </row>
    <row r="580" spans="1:56">
      <c r="A580" s="674"/>
      <c r="B580" s="722">
        <v>44580</v>
      </c>
      <c r="C580" s="722">
        <v>44615</v>
      </c>
      <c r="D580" s="687" t="s">
        <v>2368</v>
      </c>
      <c r="E580" s="676"/>
      <c r="F580" s="676"/>
      <c r="G580" s="676">
        <v>2022</v>
      </c>
      <c r="H580" s="491">
        <v>4</v>
      </c>
      <c r="I580" s="687"/>
      <c r="J580" s="492"/>
      <c r="K580" s="685" t="s">
        <v>2538</v>
      </c>
      <c r="L580" s="676" t="s">
        <v>2370</v>
      </c>
      <c r="M580" s="689">
        <v>44524</v>
      </c>
      <c r="N580" s="689">
        <v>44599</v>
      </c>
      <c r="O580" s="689"/>
      <c r="P580" s="492">
        <v>44665</v>
      </c>
      <c r="Q580" s="492"/>
      <c r="R580" s="492"/>
      <c r="S580" s="491" t="s">
        <v>1580</v>
      </c>
      <c r="T580" s="491">
        <v>60</v>
      </c>
      <c r="U580" s="676" t="s">
        <v>2539</v>
      </c>
      <c r="V580" s="491" t="s">
        <v>691</v>
      </c>
      <c r="W580" s="676">
        <v>340</v>
      </c>
      <c r="X580" s="678">
        <v>706</v>
      </c>
      <c r="Y580" s="525">
        <f>W580*X580</f>
        <v>240040</v>
      </c>
      <c r="Z580" s="494">
        <v>0.45</v>
      </c>
      <c r="AA580" s="682">
        <f>Y580*Z580</f>
        <v>108018</v>
      </c>
      <c r="AB580" s="682"/>
      <c r="AC580" s="496">
        <v>0</v>
      </c>
      <c r="AD580" s="692"/>
      <c r="AE580" s="684"/>
      <c r="AF580" s="500">
        <f>AA580+AD580+AE580</f>
        <v>108018</v>
      </c>
      <c r="AG580" s="491" t="s">
        <v>47</v>
      </c>
      <c r="AH580" s="676"/>
      <c r="AI580" s="685" t="s">
        <v>2372</v>
      </c>
      <c r="AJ580" s="676" t="s">
        <v>2373</v>
      </c>
      <c r="AK580" s="696" t="s">
        <v>50</v>
      </c>
      <c r="AL580" s="676">
        <v>91730</v>
      </c>
      <c r="AM580" s="491" t="s">
        <v>52</v>
      </c>
      <c r="AN580" s="676" t="s">
        <v>50</v>
      </c>
      <c r="AO580" s="491"/>
      <c r="AP580" s="688" t="s">
        <v>92</v>
      </c>
      <c r="AQ580" s="688" t="s">
        <v>37</v>
      </c>
      <c r="AR580" s="688"/>
      <c r="AS580" s="697"/>
      <c r="AT580" s="697"/>
      <c r="AU580" s="697"/>
      <c r="AV580" s="680"/>
      <c r="AW580" s="673" t="str">
        <f>U580</f>
        <v>30376809C</v>
      </c>
      <c r="AX580" s="673" cm="1">
        <f t="array" ref="AX580">SUM(MID(0&amp;AW580,LARGE(INDEX(ISNUMBER(--MID(AW580,ROW($1:$8),1))*ROW($1:$8),),ROW($1:$8))+1,1)*10^ROW($1:$8)/10)</f>
        <v>30376809</v>
      </c>
      <c r="AY580" s="673" t="str">
        <f>VLOOKUP($AX580,'Item Master Data'!$A:$F,3,FALSE)</f>
        <v>Q.PEAK DUO BLK G6+</v>
      </c>
      <c r="AZ580" s="673">
        <f>VLOOKUP($AX580,'Item Master Data'!$A:$F,6,FALSE)</f>
        <v>340</v>
      </c>
      <c r="BA580" s="673">
        <f>X580/BB580</f>
        <v>22.0625</v>
      </c>
      <c r="BB580" s="673">
        <f>VLOOKUP(AX580,'Item Master Data'!$A:$G,7,FALSE)</f>
        <v>32</v>
      </c>
      <c r="BC580" s="673"/>
      <c r="BD580" s="673">
        <f>W580-AZ580</f>
        <v>0</v>
      </c>
    </row>
    <row r="581" spans="1:56">
      <c r="A581" s="674"/>
      <c r="B581" s="722">
        <v>44580</v>
      </c>
      <c r="C581" s="722">
        <v>44615</v>
      </c>
      <c r="D581" s="687" t="s">
        <v>2368</v>
      </c>
      <c r="E581" s="676"/>
      <c r="F581" s="676"/>
      <c r="G581" s="676">
        <v>2022</v>
      </c>
      <c r="H581" s="491">
        <v>4</v>
      </c>
      <c r="I581" s="687"/>
      <c r="J581" s="492"/>
      <c r="K581" s="685" t="s">
        <v>2538</v>
      </c>
      <c r="L581" s="676" t="s">
        <v>2370</v>
      </c>
      <c r="M581" s="689">
        <v>44524</v>
      </c>
      <c r="N581" s="689">
        <v>44599</v>
      </c>
      <c r="O581" s="689"/>
      <c r="P581" s="492">
        <v>44665</v>
      </c>
      <c r="Q581" s="492"/>
      <c r="R581" s="492"/>
      <c r="S581" s="491" t="s">
        <v>1580</v>
      </c>
      <c r="T581" s="491">
        <v>60</v>
      </c>
      <c r="U581" s="676" t="s">
        <v>1904</v>
      </c>
      <c r="V581" s="491" t="s">
        <v>691</v>
      </c>
      <c r="W581" s="676">
        <v>340</v>
      </c>
      <c r="X581" s="678">
        <v>182</v>
      </c>
      <c r="Y581" s="525">
        <f>W581*X581</f>
        <v>61880</v>
      </c>
      <c r="Z581" s="680">
        <v>0.45</v>
      </c>
      <c r="AA581" s="682">
        <f>Y581*Z581</f>
        <v>27846</v>
      </c>
      <c r="AB581" s="682"/>
      <c r="AC581" s="496">
        <v>0</v>
      </c>
      <c r="AD581" s="692"/>
      <c r="AE581" s="684"/>
      <c r="AF581" s="500">
        <f>AA581+AD581+AE581</f>
        <v>27846</v>
      </c>
      <c r="AG581" s="491" t="s">
        <v>47</v>
      </c>
      <c r="AH581" s="676"/>
      <c r="AI581" s="685" t="s">
        <v>2372</v>
      </c>
      <c r="AJ581" s="676" t="s">
        <v>2373</v>
      </c>
      <c r="AK581" s="696" t="s">
        <v>50</v>
      </c>
      <c r="AL581" s="676">
        <v>91730</v>
      </c>
      <c r="AM581" s="491" t="s">
        <v>52</v>
      </c>
      <c r="AN581" s="676" t="s">
        <v>50</v>
      </c>
      <c r="AO581" s="491"/>
      <c r="AP581" s="688" t="s">
        <v>92</v>
      </c>
      <c r="AQ581" s="688" t="s">
        <v>37</v>
      </c>
      <c r="AR581" s="688"/>
      <c r="AS581" s="697"/>
      <c r="AT581" s="697"/>
      <c r="AU581" s="697"/>
      <c r="AV581" s="680"/>
      <c r="AW581" s="673" t="str">
        <f>U581</f>
        <v>30376609H</v>
      </c>
      <c r="AX581" s="673" cm="1">
        <f t="array" ref="AX581">SUM(MID(0&amp;AW581,LARGE(INDEX(ISNUMBER(--MID(AW581,ROW($1:$8),1))*ROW($1:$8),),ROW($1:$8))+1,1)*10^ROW($1:$8)/10)</f>
        <v>30376609</v>
      </c>
      <c r="AY581" s="673" t="str">
        <f>VLOOKUP($AX581,'Item Master Data'!$A:$F,3,FALSE)</f>
        <v>Q.PEAK DUO BLK G6+</v>
      </c>
      <c r="AZ581" s="673">
        <f>VLOOKUP($AX581,'Item Master Data'!$A:$F,6,FALSE)</f>
        <v>340</v>
      </c>
      <c r="BA581" s="673">
        <f>X581/BB581</f>
        <v>5.6875</v>
      </c>
      <c r="BB581" s="673">
        <f>VLOOKUP(AX581,'Item Master Data'!$A:$G,7,FALSE)</f>
        <v>32</v>
      </c>
      <c r="BC581" s="673"/>
      <c r="BD581" s="673">
        <f>W581-AZ581</f>
        <v>0</v>
      </c>
    </row>
    <row r="582" spans="1:56">
      <c r="A582" s="674"/>
      <c r="B582" s="722">
        <v>44580</v>
      </c>
      <c r="C582" s="722">
        <v>44615</v>
      </c>
      <c r="D582" s="687" t="s">
        <v>2368</v>
      </c>
      <c r="E582" s="676"/>
      <c r="F582" s="676"/>
      <c r="G582" s="676">
        <v>2022</v>
      </c>
      <c r="H582" s="491">
        <v>4</v>
      </c>
      <c r="I582" s="687"/>
      <c r="J582" s="492"/>
      <c r="K582" s="685" t="s">
        <v>2538</v>
      </c>
      <c r="L582" s="676" t="s">
        <v>2370</v>
      </c>
      <c r="M582" s="689">
        <v>44524</v>
      </c>
      <c r="N582" s="689">
        <v>44599</v>
      </c>
      <c r="O582" s="689"/>
      <c r="P582" s="492">
        <v>44665</v>
      </c>
      <c r="Q582" s="492"/>
      <c r="R582" s="492"/>
      <c r="S582" s="491" t="s">
        <v>1580</v>
      </c>
      <c r="T582" s="491">
        <v>60</v>
      </c>
      <c r="U582" s="676" t="s">
        <v>1904</v>
      </c>
      <c r="V582" s="491" t="s">
        <v>691</v>
      </c>
      <c r="W582" s="676">
        <v>340</v>
      </c>
      <c r="X582" s="678">
        <v>832</v>
      </c>
      <c r="Y582" s="525">
        <f>W582*X582</f>
        <v>282880</v>
      </c>
      <c r="Z582" s="680">
        <v>0.45</v>
      </c>
      <c r="AA582" s="682">
        <f>Y582*Z582</f>
        <v>127296</v>
      </c>
      <c r="AB582" s="682"/>
      <c r="AC582" s="496">
        <v>0</v>
      </c>
      <c r="AD582" s="692"/>
      <c r="AE582" s="684"/>
      <c r="AF582" s="500">
        <f>AA582+AD582+AE582</f>
        <v>127296</v>
      </c>
      <c r="AG582" s="491" t="s">
        <v>47</v>
      </c>
      <c r="AH582" s="676"/>
      <c r="AI582" s="685" t="s">
        <v>2372</v>
      </c>
      <c r="AJ582" s="676" t="s">
        <v>2373</v>
      </c>
      <c r="AK582" s="696" t="s">
        <v>50</v>
      </c>
      <c r="AL582" s="676">
        <v>91730</v>
      </c>
      <c r="AM582" s="491" t="s">
        <v>52</v>
      </c>
      <c r="AN582" s="676" t="s">
        <v>50</v>
      </c>
      <c r="AO582" s="491"/>
      <c r="AP582" s="688" t="s">
        <v>92</v>
      </c>
      <c r="AQ582" s="688" t="s">
        <v>37</v>
      </c>
      <c r="AR582" s="688"/>
      <c r="AS582" s="697"/>
      <c r="AT582" s="697"/>
      <c r="AU582" s="697"/>
      <c r="AV582" s="680"/>
      <c r="AW582" s="673" t="str">
        <f>U582</f>
        <v>30376609H</v>
      </c>
      <c r="AX582" s="673" cm="1">
        <f t="array" ref="AX582">SUM(MID(0&amp;AW582,LARGE(INDEX(ISNUMBER(--MID(AW582,ROW($1:$8),1))*ROW($1:$8),),ROW($1:$8))+1,1)*10^ROW($1:$8)/10)</f>
        <v>30376609</v>
      </c>
      <c r="AY582" s="673" t="str">
        <f>VLOOKUP($AX582,'Item Master Data'!$A:$F,3,FALSE)</f>
        <v>Q.PEAK DUO BLK G6+</v>
      </c>
      <c r="AZ582" s="673">
        <f>VLOOKUP($AX582,'Item Master Data'!$A:$F,6,FALSE)</f>
        <v>340</v>
      </c>
      <c r="BA582" s="673">
        <f>X582/BB582</f>
        <v>26</v>
      </c>
      <c r="BB582" s="673">
        <f>VLOOKUP(AX582,'Item Master Data'!$A:$G,7,FALSE)</f>
        <v>32</v>
      </c>
      <c r="BC582" s="673"/>
      <c r="BD582" s="673">
        <f>W582-AZ582</f>
        <v>0</v>
      </c>
    </row>
    <row r="583" spans="1:56">
      <c r="A583" s="674"/>
      <c r="B583" s="722">
        <v>44580</v>
      </c>
      <c r="C583" s="722">
        <v>44615</v>
      </c>
      <c r="D583" s="687" t="s">
        <v>2368</v>
      </c>
      <c r="E583" s="676"/>
      <c r="F583" s="676"/>
      <c r="G583" s="676">
        <v>2022</v>
      </c>
      <c r="H583" s="491">
        <v>4</v>
      </c>
      <c r="I583" s="687"/>
      <c r="J583" s="492"/>
      <c r="K583" s="685" t="s">
        <v>2538</v>
      </c>
      <c r="L583" s="676" t="s">
        <v>2370</v>
      </c>
      <c r="M583" s="689">
        <v>44524</v>
      </c>
      <c r="N583" s="689">
        <v>44599</v>
      </c>
      <c r="O583" s="689"/>
      <c r="P583" s="492">
        <v>44665</v>
      </c>
      <c r="Q583" s="492"/>
      <c r="R583" s="492"/>
      <c r="S583" s="491" t="s">
        <v>1580</v>
      </c>
      <c r="T583" s="491">
        <v>60</v>
      </c>
      <c r="U583" s="676" t="s">
        <v>2540</v>
      </c>
      <c r="V583" s="491" t="s">
        <v>691</v>
      </c>
      <c r="W583" s="676">
        <v>340</v>
      </c>
      <c r="X583" s="678">
        <v>64</v>
      </c>
      <c r="Y583" s="525">
        <f>W583*X583</f>
        <v>21760</v>
      </c>
      <c r="Z583" s="680">
        <v>0.45</v>
      </c>
      <c r="AA583" s="682">
        <f>Y583*Z583</f>
        <v>9792</v>
      </c>
      <c r="AB583" s="682"/>
      <c r="AC583" s="496">
        <v>0</v>
      </c>
      <c r="AD583" s="692"/>
      <c r="AE583" s="684"/>
      <c r="AF583" s="500">
        <f>AA583+AD583+AE583</f>
        <v>9792</v>
      </c>
      <c r="AG583" s="491" t="s">
        <v>47</v>
      </c>
      <c r="AH583" s="676"/>
      <c r="AI583" s="685" t="s">
        <v>2372</v>
      </c>
      <c r="AJ583" s="676" t="s">
        <v>2373</v>
      </c>
      <c r="AK583" s="696" t="s">
        <v>50</v>
      </c>
      <c r="AL583" s="676">
        <v>91730</v>
      </c>
      <c r="AM583" s="491" t="s">
        <v>52</v>
      </c>
      <c r="AN583" s="676" t="s">
        <v>50</v>
      </c>
      <c r="AO583" s="491"/>
      <c r="AP583" s="688" t="s">
        <v>92</v>
      </c>
      <c r="AQ583" s="688" t="s">
        <v>37</v>
      </c>
      <c r="AR583" s="688"/>
      <c r="AS583" s="697"/>
      <c r="AT583" s="697"/>
      <c r="AU583" s="697"/>
      <c r="AV583" s="680"/>
      <c r="AW583" s="673" t="str">
        <f>U583</f>
        <v>30376609F</v>
      </c>
      <c r="AX583" s="673" cm="1">
        <f t="array" ref="AX583">SUM(MID(0&amp;AW583,LARGE(INDEX(ISNUMBER(--MID(AW583,ROW($1:$8),1))*ROW($1:$8),),ROW($1:$8))+1,1)*10^ROW($1:$8)/10)</f>
        <v>30376609</v>
      </c>
      <c r="AY583" s="673" t="str">
        <f>VLOOKUP($AX583,'Item Master Data'!$A:$F,3,FALSE)</f>
        <v>Q.PEAK DUO BLK G6+</v>
      </c>
      <c r="AZ583" s="673">
        <f>VLOOKUP($AX583,'Item Master Data'!$A:$F,6,FALSE)</f>
        <v>340</v>
      </c>
      <c r="BA583" s="673">
        <f>X583/BB583</f>
        <v>2</v>
      </c>
      <c r="BB583" s="673">
        <f>VLOOKUP(AX583,'Item Master Data'!$A:$G,7,FALSE)</f>
        <v>32</v>
      </c>
      <c r="BC583" s="673"/>
      <c r="BD583" s="673">
        <f>W583-AZ583</f>
        <v>0</v>
      </c>
    </row>
    <row r="584" spans="1:56">
      <c r="A584" s="674"/>
      <c r="B584" s="722">
        <v>44580</v>
      </c>
      <c r="C584" s="722">
        <v>44615</v>
      </c>
      <c r="D584" s="687" t="s">
        <v>2368</v>
      </c>
      <c r="E584" s="676"/>
      <c r="F584" s="676"/>
      <c r="G584" s="676">
        <v>2022</v>
      </c>
      <c r="H584" s="491">
        <v>4</v>
      </c>
      <c r="I584" s="687"/>
      <c r="J584" s="492"/>
      <c r="K584" s="685" t="s">
        <v>2538</v>
      </c>
      <c r="L584" s="676" t="s">
        <v>2370</v>
      </c>
      <c r="M584" s="689">
        <v>44524</v>
      </c>
      <c r="N584" s="689">
        <v>44599</v>
      </c>
      <c r="O584" s="689"/>
      <c r="P584" s="492">
        <v>44665</v>
      </c>
      <c r="Q584" s="492"/>
      <c r="R584" s="492"/>
      <c r="S584" s="491" t="s">
        <v>1580</v>
      </c>
      <c r="T584" s="491">
        <v>60</v>
      </c>
      <c r="U584" s="676" t="s">
        <v>2124</v>
      </c>
      <c r="V584" s="491" t="s">
        <v>691</v>
      </c>
      <c r="W584" s="676">
        <v>340</v>
      </c>
      <c r="X584" s="678">
        <v>6</v>
      </c>
      <c r="Y584" s="525">
        <f>W584*X584</f>
        <v>2040</v>
      </c>
      <c r="Z584" s="680">
        <v>0.45</v>
      </c>
      <c r="AA584" s="682">
        <f>Y584*Z584</f>
        <v>918</v>
      </c>
      <c r="AB584" s="682"/>
      <c r="AC584" s="496">
        <v>0</v>
      </c>
      <c r="AD584" s="692"/>
      <c r="AE584" s="684"/>
      <c r="AF584" s="500">
        <f>AA584+AD584+AE584</f>
        <v>918</v>
      </c>
      <c r="AG584" s="491" t="s">
        <v>47</v>
      </c>
      <c r="AH584" s="676"/>
      <c r="AI584" s="685" t="s">
        <v>2372</v>
      </c>
      <c r="AJ584" s="676" t="s">
        <v>2373</v>
      </c>
      <c r="AK584" s="696" t="s">
        <v>50</v>
      </c>
      <c r="AL584" s="676">
        <v>91730</v>
      </c>
      <c r="AM584" s="491" t="s">
        <v>52</v>
      </c>
      <c r="AN584" s="676" t="s">
        <v>50</v>
      </c>
      <c r="AO584" s="491"/>
      <c r="AP584" s="688" t="s">
        <v>92</v>
      </c>
      <c r="AQ584" s="688" t="s">
        <v>37</v>
      </c>
      <c r="AR584" s="688"/>
      <c r="AS584" s="697"/>
      <c r="AT584" s="697"/>
      <c r="AU584" s="697"/>
      <c r="AV584" s="680"/>
      <c r="AW584" s="673" t="str">
        <f>U584</f>
        <v>30376609C</v>
      </c>
      <c r="AX584" s="673" cm="1">
        <f t="array" ref="AX584">SUM(MID(0&amp;AW584,LARGE(INDEX(ISNUMBER(--MID(AW584,ROW($1:$8),1))*ROW($1:$8),),ROW($1:$8))+1,1)*10^ROW($1:$8)/10)</f>
        <v>30376609</v>
      </c>
      <c r="AY584" s="673" t="str">
        <f>VLOOKUP($AX584,'Item Master Data'!$A:$F,3,FALSE)</f>
        <v>Q.PEAK DUO BLK G6+</v>
      </c>
      <c r="AZ584" s="673">
        <f>VLOOKUP($AX584,'Item Master Data'!$A:$F,6,FALSE)</f>
        <v>340</v>
      </c>
      <c r="BA584" s="673">
        <f>X584/BB584</f>
        <v>0.1875</v>
      </c>
      <c r="BB584" s="673">
        <f>VLOOKUP(AX584,'Item Master Data'!$A:$G,7,FALSE)</f>
        <v>32</v>
      </c>
      <c r="BC584" s="673"/>
      <c r="BD584" s="673">
        <f>W584-AZ584</f>
        <v>0</v>
      </c>
    </row>
    <row r="585" spans="1:56">
      <c r="A585" s="674"/>
      <c r="B585" s="722">
        <v>44580</v>
      </c>
      <c r="C585" s="722">
        <v>44615</v>
      </c>
      <c r="D585" s="687" t="s">
        <v>2368</v>
      </c>
      <c r="E585" s="676" t="s">
        <v>2387</v>
      </c>
      <c r="F585" s="676"/>
      <c r="G585" s="676">
        <v>2022</v>
      </c>
      <c r="H585" s="491">
        <v>4</v>
      </c>
      <c r="I585" s="687" t="s">
        <v>2523</v>
      </c>
      <c r="J585" s="492">
        <v>44655</v>
      </c>
      <c r="K585" s="685" t="s">
        <v>2525</v>
      </c>
      <c r="L585" s="676" t="s">
        <v>2370</v>
      </c>
      <c r="M585" s="689">
        <v>44524</v>
      </c>
      <c r="N585" s="689">
        <v>44627</v>
      </c>
      <c r="O585" s="689"/>
      <c r="P585" s="492">
        <v>44616</v>
      </c>
      <c r="Q585" s="492">
        <v>44635</v>
      </c>
      <c r="R585" s="677">
        <v>44644</v>
      </c>
      <c r="S585" s="491" t="s">
        <v>1580</v>
      </c>
      <c r="T585" s="491">
        <v>60</v>
      </c>
      <c r="U585" s="676" t="s">
        <v>2526</v>
      </c>
      <c r="V585" s="491" t="s">
        <v>631</v>
      </c>
      <c r="W585" s="676">
        <v>350</v>
      </c>
      <c r="X585" s="678">
        <v>2496</v>
      </c>
      <c r="Y585" s="525">
        <f>W585*X585</f>
        <v>873600</v>
      </c>
      <c r="Z585" s="680">
        <v>0.45</v>
      </c>
      <c r="AA585" s="682">
        <f>Y585*Z585</f>
        <v>393120</v>
      </c>
      <c r="AB585" s="682"/>
      <c r="AC585" s="496">
        <v>0</v>
      </c>
      <c r="AD585" s="692"/>
      <c r="AE585" s="684"/>
      <c r="AF585" s="500">
        <f>AA585+AD585+AE585</f>
        <v>393120</v>
      </c>
      <c r="AG585" s="491" t="s">
        <v>47</v>
      </c>
      <c r="AH585" s="676"/>
      <c r="AI585" s="685" t="s">
        <v>2372</v>
      </c>
      <c r="AJ585" s="676" t="s">
        <v>2373</v>
      </c>
      <c r="AK585" s="696" t="s">
        <v>50</v>
      </c>
      <c r="AL585" s="676">
        <v>91730</v>
      </c>
      <c r="AM585" s="491" t="s">
        <v>52</v>
      </c>
      <c r="AN585" s="676" t="s">
        <v>1149</v>
      </c>
      <c r="AO585" s="491"/>
      <c r="AP585" s="688" t="s">
        <v>92</v>
      </c>
      <c r="AQ585" s="688" t="s">
        <v>37</v>
      </c>
      <c r="AR585" s="688"/>
      <c r="AS585" s="697"/>
      <c r="AT585" s="697"/>
      <c r="AU585" s="697"/>
      <c r="AV585" s="680"/>
      <c r="AW585" s="673" t="str">
        <f>U585</f>
        <v>30372211H</v>
      </c>
      <c r="AX585" s="673" cm="1">
        <f t="array" ref="AX585">SUM(MID(0&amp;AW585,LARGE(INDEX(ISNUMBER(--MID(AW585,ROW($1:$8),1))*ROW($1:$8),),ROW($1:$8))+1,1)*10^ROW($1:$8)/10)</f>
        <v>30372211</v>
      </c>
      <c r="AY585" s="673" t="str">
        <f>VLOOKUP($AX585,'Item Master Data'!$A:$F,3,FALSE)</f>
        <v>Q.PEAK DUO G6+</v>
      </c>
      <c r="AZ585" s="673">
        <f>VLOOKUP($AX585,'Item Master Data'!$A:$F,6,FALSE)</f>
        <v>350</v>
      </c>
      <c r="BA585" s="673">
        <f>X585/BB585</f>
        <v>78</v>
      </c>
      <c r="BB585" s="673">
        <f>VLOOKUP(AX585,'Item Master Data'!$A:$G,7,FALSE)</f>
        <v>32</v>
      </c>
      <c r="BC585" s="673"/>
      <c r="BD585" s="673">
        <f>W585-AZ585</f>
        <v>0</v>
      </c>
    </row>
    <row r="586" spans="1:56">
      <c r="A586" s="674"/>
      <c r="B586" s="722">
        <v>44580</v>
      </c>
      <c r="C586" s="722">
        <v>44615</v>
      </c>
      <c r="D586" s="687" t="s">
        <v>2368</v>
      </c>
      <c r="E586" s="676" t="s">
        <v>2387</v>
      </c>
      <c r="F586" s="491"/>
      <c r="G586" s="676">
        <v>2022</v>
      </c>
      <c r="H586" s="491">
        <v>4</v>
      </c>
      <c r="I586" s="687" t="s">
        <v>2523</v>
      </c>
      <c r="J586" s="492">
        <v>44655</v>
      </c>
      <c r="K586" s="685" t="s">
        <v>2525</v>
      </c>
      <c r="L586" s="676" t="s">
        <v>2370</v>
      </c>
      <c r="M586" s="689">
        <v>44524</v>
      </c>
      <c r="N586" s="689">
        <v>44627</v>
      </c>
      <c r="O586" s="689"/>
      <c r="P586" s="492">
        <v>44616</v>
      </c>
      <c r="Q586" s="492">
        <v>44635</v>
      </c>
      <c r="R586" s="677">
        <v>44644</v>
      </c>
      <c r="S586" s="491" t="s">
        <v>1580</v>
      </c>
      <c r="T586" s="491">
        <v>60</v>
      </c>
      <c r="U586" s="491" t="s">
        <v>2393</v>
      </c>
      <c r="V586" s="491" t="s">
        <v>631</v>
      </c>
      <c r="W586" s="676">
        <v>350</v>
      </c>
      <c r="X586" s="678">
        <v>3264</v>
      </c>
      <c r="Y586" s="525">
        <f>W586*X586</f>
        <v>1142400</v>
      </c>
      <c r="Z586" s="494">
        <v>0.45</v>
      </c>
      <c r="AA586" s="682">
        <f>Y586*Z586</f>
        <v>514080</v>
      </c>
      <c r="AB586" s="682"/>
      <c r="AC586" s="496">
        <v>0</v>
      </c>
      <c r="AD586" s="692"/>
      <c r="AE586" s="684"/>
      <c r="AF586" s="500">
        <f>AA586+AD586+AE586</f>
        <v>514080</v>
      </c>
      <c r="AG586" s="491" t="s">
        <v>47</v>
      </c>
      <c r="AH586" s="676"/>
      <c r="AI586" s="685" t="s">
        <v>2372</v>
      </c>
      <c r="AJ586" s="676" t="s">
        <v>2373</v>
      </c>
      <c r="AK586" s="696" t="s">
        <v>50</v>
      </c>
      <c r="AL586" s="676">
        <v>91730</v>
      </c>
      <c r="AM586" s="491" t="s">
        <v>52</v>
      </c>
      <c r="AN586" s="676" t="s">
        <v>1149</v>
      </c>
      <c r="AO586" s="491"/>
      <c r="AP586" s="688" t="s">
        <v>92</v>
      </c>
      <c r="AQ586" s="688" t="s">
        <v>37</v>
      </c>
      <c r="AR586" s="688"/>
      <c r="AS586" s="697"/>
      <c r="AT586" s="697"/>
      <c r="AU586" s="697"/>
      <c r="AV586" s="680"/>
      <c r="AW586" s="673" t="str">
        <f>U586</f>
        <v>30371611H</v>
      </c>
      <c r="AX586" s="673" cm="1">
        <f t="array" ref="AX586">SUM(MID(0&amp;AW586,LARGE(INDEX(ISNUMBER(--MID(AW586,ROW($1:$8),1))*ROW($1:$8),),ROW($1:$8))+1,1)*10^ROW($1:$8)/10)</f>
        <v>30371611</v>
      </c>
      <c r="AY586" s="673" t="str">
        <f>VLOOKUP($AX586,'Item Master Data'!$A:$F,3,FALSE)</f>
        <v>Q.PEAK DUO G6+</v>
      </c>
      <c r="AZ586" s="673">
        <f>VLOOKUP($AX586,'Item Master Data'!$A:$F,6,FALSE)</f>
        <v>350</v>
      </c>
      <c r="BA586" s="673">
        <f>X586/BB586</f>
        <v>102</v>
      </c>
      <c r="BB586" s="673">
        <f>VLOOKUP(AX586,'Item Master Data'!$A:$G,7,FALSE)</f>
        <v>32</v>
      </c>
      <c r="BC586" s="673"/>
      <c r="BD586" s="673">
        <f>W586-AZ586</f>
        <v>0</v>
      </c>
    </row>
    <row r="587" spans="1:56">
      <c r="A587" s="674"/>
      <c r="B587" s="722">
        <v>44580</v>
      </c>
      <c r="C587" s="722">
        <v>44615</v>
      </c>
      <c r="D587" s="687" t="s">
        <v>2368</v>
      </c>
      <c r="E587" s="676" t="s">
        <v>2387</v>
      </c>
      <c r="F587" s="491"/>
      <c r="G587" s="676">
        <v>2022</v>
      </c>
      <c r="H587" s="491">
        <v>4</v>
      </c>
      <c r="I587" s="687" t="s">
        <v>2523</v>
      </c>
      <c r="J587" s="492">
        <v>44655</v>
      </c>
      <c r="K587" s="685" t="s">
        <v>2525</v>
      </c>
      <c r="L587" s="676" t="s">
        <v>2370</v>
      </c>
      <c r="M587" s="689">
        <v>44524</v>
      </c>
      <c r="N587" s="689">
        <v>44627</v>
      </c>
      <c r="O587" s="689"/>
      <c r="P587" s="492">
        <v>44616</v>
      </c>
      <c r="Q587" s="492">
        <v>44650</v>
      </c>
      <c r="R587" s="677">
        <v>44657</v>
      </c>
      <c r="S587" s="491" t="s">
        <v>1580</v>
      </c>
      <c r="T587" s="491">
        <v>60</v>
      </c>
      <c r="U587" s="491" t="s">
        <v>2393</v>
      </c>
      <c r="V587" s="491" t="s">
        <v>631</v>
      </c>
      <c r="W587" s="676">
        <v>350</v>
      </c>
      <c r="X587" s="678">
        <v>64</v>
      </c>
      <c r="Y587" s="525">
        <f>W587*X587</f>
        <v>22400</v>
      </c>
      <c r="Z587" s="494">
        <v>0.45</v>
      </c>
      <c r="AA587" s="682">
        <f>Y587*Z587</f>
        <v>10080</v>
      </c>
      <c r="AB587" s="682"/>
      <c r="AC587" s="496">
        <v>0</v>
      </c>
      <c r="AD587" s="692"/>
      <c r="AE587" s="684"/>
      <c r="AF587" s="500">
        <f>AA587+AD587+AE587</f>
        <v>10080</v>
      </c>
      <c r="AG587" s="491" t="s">
        <v>47</v>
      </c>
      <c r="AH587" s="676"/>
      <c r="AI587" s="685" t="s">
        <v>2372</v>
      </c>
      <c r="AJ587" s="676" t="s">
        <v>2373</v>
      </c>
      <c r="AK587" s="696" t="s">
        <v>50</v>
      </c>
      <c r="AL587" s="676">
        <v>91730</v>
      </c>
      <c r="AM587" s="491" t="s">
        <v>52</v>
      </c>
      <c r="AN587" s="676" t="s">
        <v>1149</v>
      </c>
      <c r="AO587" s="491"/>
      <c r="AP587" s="688" t="s">
        <v>92</v>
      </c>
      <c r="AQ587" s="688" t="s">
        <v>37</v>
      </c>
      <c r="AR587" s="688"/>
      <c r="AS587" s="697"/>
      <c r="AT587" s="697"/>
      <c r="AU587" s="697"/>
      <c r="AV587" s="680"/>
      <c r="AW587" s="673" t="str">
        <f>U587</f>
        <v>30371611H</v>
      </c>
      <c r="AX587" s="673" cm="1">
        <f t="array" ref="AX587">SUM(MID(0&amp;AW587,LARGE(INDEX(ISNUMBER(--MID(AW587,ROW($1:$8),1))*ROW($1:$8),),ROW($1:$8))+1,1)*10^ROW($1:$8)/10)</f>
        <v>30371611</v>
      </c>
      <c r="AY587" s="673" t="str">
        <f>VLOOKUP($AX587,'Item Master Data'!$A:$F,3,FALSE)</f>
        <v>Q.PEAK DUO G6+</v>
      </c>
      <c r="AZ587" s="673">
        <f>VLOOKUP($AX587,'Item Master Data'!$A:$F,6,FALSE)</f>
        <v>350</v>
      </c>
      <c r="BA587" s="673">
        <f>X587/BB587</f>
        <v>2</v>
      </c>
      <c r="BB587" s="673">
        <f>VLOOKUP(AX587,'Item Master Data'!$A:$G,7,FALSE)</f>
        <v>32</v>
      </c>
      <c r="BC587" s="673"/>
      <c r="BD587" s="673">
        <f>W587-AZ587</f>
        <v>0</v>
      </c>
    </row>
    <row r="588" spans="1:56">
      <c r="A588" s="674"/>
      <c r="B588" s="722">
        <v>44580</v>
      </c>
      <c r="C588" s="722">
        <v>44615</v>
      </c>
      <c r="D588" s="687" t="s">
        <v>2368</v>
      </c>
      <c r="E588" s="676"/>
      <c r="F588" s="676"/>
      <c r="G588" s="676">
        <v>2022</v>
      </c>
      <c r="H588" s="676">
        <v>4</v>
      </c>
      <c r="I588" s="687"/>
      <c r="J588" s="492"/>
      <c r="K588" s="685" t="s">
        <v>2394</v>
      </c>
      <c r="L588" s="676" t="s">
        <v>2370</v>
      </c>
      <c r="M588" s="689">
        <v>44524</v>
      </c>
      <c r="N588" s="689">
        <v>44629</v>
      </c>
      <c r="O588" s="689"/>
      <c r="P588" s="492">
        <v>44628</v>
      </c>
      <c r="Q588" s="492"/>
      <c r="R588" s="492"/>
      <c r="S588" s="491" t="s">
        <v>1580</v>
      </c>
      <c r="T588" s="491">
        <v>60</v>
      </c>
      <c r="U588" s="676" t="s">
        <v>2393</v>
      </c>
      <c r="V588" s="491" t="s">
        <v>631</v>
      </c>
      <c r="W588" s="676">
        <v>350</v>
      </c>
      <c r="X588" s="678">
        <v>3328</v>
      </c>
      <c r="Y588" s="525">
        <f>W588*X588</f>
        <v>1164800</v>
      </c>
      <c r="Z588" s="494">
        <v>0.45</v>
      </c>
      <c r="AA588" s="682">
        <f>Y588*Z588</f>
        <v>524160</v>
      </c>
      <c r="AB588" s="682"/>
      <c r="AC588" s="496">
        <v>0</v>
      </c>
      <c r="AD588" s="692"/>
      <c r="AE588" s="684"/>
      <c r="AF588" s="500">
        <f>AA588+AD588+AE588</f>
        <v>524160</v>
      </c>
      <c r="AG588" s="491" t="s">
        <v>47</v>
      </c>
      <c r="AH588" s="676"/>
      <c r="AI588" s="685" t="s">
        <v>2372</v>
      </c>
      <c r="AJ588" s="676" t="s">
        <v>2373</v>
      </c>
      <c r="AK588" s="696" t="s">
        <v>50</v>
      </c>
      <c r="AL588" s="676">
        <v>91730</v>
      </c>
      <c r="AM588" s="491" t="s">
        <v>52</v>
      </c>
      <c r="AN588" s="676" t="s">
        <v>50</v>
      </c>
      <c r="AO588" s="491"/>
      <c r="AP588" s="688" t="s">
        <v>92</v>
      </c>
      <c r="AQ588" s="688" t="s">
        <v>37</v>
      </c>
      <c r="AR588" s="688"/>
      <c r="AS588" s="697"/>
      <c r="AT588" s="697"/>
      <c r="AU588" s="697"/>
      <c r="AV588" s="680"/>
      <c r="AW588" s="673" t="str">
        <f>U588</f>
        <v>30371611H</v>
      </c>
      <c r="AX588" s="673" cm="1">
        <f t="array" ref="AX588">SUM(MID(0&amp;AW588,LARGE(INDEX(ISNUMBER(--MID(AW588,ROW($1:$8),1))*ROW($1:$8),),ROW($1:$8))+1,1)*10^ROW($1:$8)/10)</f>
        <v>30371611</v>
      </c>
      <c r="AY588" s="673" t="str">
        <f>VLOOKUP($AX588,'Item Master Data'!$A:$F,3,FALSE)</f>
        <v>Q.PEAK DUO G6+</v>
      </c>
      <c r="AZ588" s="673">
        <f>VLOOKUP($AX588,'Item Master Data'!$A:$F,6,FALSE)</f>
        <v>350</v>
      </c>
      <c r="BA588" s="673">
        <f>X588/BB588</f>
        <v>104</v>
      </c>
      <c r="BB588" s="673">
        <f>VLOOKUP(AX588,'Item Master Data'!$A:$G,7,FALSE)</f>
        <v>32</v>
      </c>
      <c r="BC588" s="673"/>
      <c r="BD588" s="673">
        <f>W588-AZ588</f>
        <v>0</v>
      </c>
    </row>
    <row r="589" spans="1:56">
      <c r="A589" s="674"/>
      <c r="B589" s="722">
        <v>44580</v>
      </c>
      <c r="C589" s="722">
        <v>44615</v>
      </c>
      <c r="D589" s="687" t="s">
        <v>2368</v>
      </c>
      <c r="E589" s="676"/>
      <c r="F589" s="676"/>
      <c r="G589" s="676">
        <v>2022</v>
      </c>
      <c r="H589" s="676">
        <v>4</v>
      </c>
      <c r="I589" s="687"/>
      <c r="J589" s="492"/>
      <c r="K589" s="685" t="s">
        <v>2541</v>
      </c>
      <c r="L589" s="676" t="s">
        <v>2370</v>
      </c>
      <c r="M589" s="689">
        <v>44524</v>
      </c>
      <c r="N589" s="689">
        <v>44634</v>
      </c>
      <c r="O589" s="689"/>
      <c r="P589" s="492">
        <v>44665</v>
      </c>
      <c r="Q589" s="492"/>
      <c r="R589" s="492"/>
      <c r="S589" s="491" t="s">
        <v>1580</v>
      </c>
      <c r="T589" s="491">
        <v>60</v>
      </c>
      <c r="U589" s="676" t="s">
        <v>1290</v>
      </c>
      <c r="V589" s="491" t="s">
        <v>2542</v>
      </c>
      <c r="W589" s="676">
        <v>400</v>
      </c>
      <c r="X589" s="678">
        <v>6656</v>
      </c>
      <c r="Y589" s="525">
        <f>W589*X589</f>
        <v>2662400</v>
      </c>
      <c r="Z589" s="494">
        <v>0.47</v>
      </c>
      <c r="AA589" s="682">
        <f>Y589*Z589</f>
        <v>1251328</v>
      </c>
      <c r="AB589" s="682"/>
      <c r="AC589" s="496">
        <v>0</v>
      </c>
      <c r="AD589" s="692"/>
      <c r="AE589" s="684"/>
      <c r="AF589" s="500">
        <f>AA589+AD589+AE589</f>
        <v>1251328</v>
      </c>
      <c r="AG589" s="491" t="s">
        <v>47</v>
      </c>
      <c r="AH589" s="676"/>
      <c r="AI589" s="685" t="s">
        <v>2372</v>
      </c>
      <c r="AJ589" s="676" t="s">
        <v>2373</v>
      </c>
      <c r="AK589" s="696" t="s">
        <v>50</v>
      </c>
      <c r="AL589" s="676">
        <v>91730</v>
      </c>
      <c r="AM589" s="491" t="s">
        <v>52</v>
      </c>
      <c r="AN589" s="676" t="s">
        <v>50</v>
      </c>
      <c r="AO589" s="491"/>
      <c r="AP589" s="688" t="s">
        <v>38</v>
      </c>
      <c r="AQ589" s="688" t="s">
        <v>37</v>
      </c>
      <c r="AR589" s="688"/>
      <c r="AS589" s="697"/>
      <c r="AT589" s="697"/>
      <c r="AU589" s="697"/>
      <c r="AV589" s="680"/>
      <c r="AW589" s="673" t="str">
        <f>U589</f>
        <v>30390456H</v>
      </c>
      <c r="AX589" s="673" cm="1">
        <f t="array" ref="AX589">SUM(MID(0&amp;AW589,LARGE(INDEX(ISNUMBER(--MID(AW589,ROW($1:$8),1))*ROW($1:$8),),ROW($1:$8))+1,1)*10^ROW($1:$8)/10)</f>
        <v>30390456</v>
      </c>
      <c r="AY589" s="673" t="str">
        <f>VLOOKUP($AX589,'Item Master Data'!$A:$F,3,FALSE)</f>
        <v>Q.PEAK DUO BLK ML G10+</v>
      </c>
      <c r="AZ589" s="673">
        <f>VLOOKUP($AX589,'Item Master Data'!$A:$F,6,FALSE)</f>
        <v>400</v>
      </c>
      <c r="BA589" s="673">
        <f>X589/BB589</f>
        <v>208</v>
      </c>
      <c r="BB589" s="673">
        <f>VLOOKUP(AX589,'Item Master Data'!$A:$G,7,FALSE)</f>
        <v>32</v>
      </c>
      <c r="BC589" s="673"/>
      <c r="BD589" s="673">
        <f>W589-AZ589</f>
        <v>0</v>
      </c>
    </row>
    <row r="590" spans="1:56">
      <c r="A590" s="674"/>
      <c r="B590" s="722">
        <v>44580</v>
      </c>
      <c r="C590" s="722">
        <v>44615</v>
      </c>
      <c r="D590" s="687" t="s">
        <v>2368</v>
      </c>
      <c r="E590" s="676" t="s">
        <v>2543</v>
      </c>
      <c r="F590" s="676"/>
      <c r="G590" s="676">
        <v>2022</v>
      </c>
      <c r="H590" s="676">
        <v>4</v>
      </c>
      <c r="I590" s="687"/>
      <c r="J590" s="492"/>
      <c r="K590" s="685" t="s">
        <v>2395</v>
      </c>
      <c r="L590" s="676" t="s">
        <v>2370</v>
      </c>
      <c r="M590" s="689">
        <v>44547</v>
      </c>
      <c r="N590" s="689">
        <v>44634</v>
      </c>
      <c r="O590" s="689"/>
      <c r="P590" s="492">
        <v>44638</v>
      </c>
      <c r="Q590" s="492"/>
      <c r="R590" s="492"/>
      <c r="S590" s="491" t="s">
        <v>1580</v>
      </c>
      <c r="T590" s="491">
        <v>60</v>
      </c>
      <c r="U590" s="676" t="s">
        <v>2544</v>
      </c>
      <c r="V590" s="491" t="s">
        <v>970</v>
      </c>
      <c r="W590" s="676">
        <v>410</v>
      </c>
      <c r="X590" s="678">
        <v>3328</v>
      </c>
      <c r="Y590" s="525">
        <f>W590*X590</f>
        <v>1364480</v>
      </c>
      <c r="Z590" s="494">
        <v>0.47</v>
      </c>
      <c r="AA590" s="682">
        <f>Y590*Z590</f>
        <v>641305.59999999998</v>
      </c>
      <c r="AB590" s="682"/>
      <c r="AC590" s="496">
        <v>0</v>
      </c>
      <c r="AD590" s="692"/>
      <c r="AE590" s="684"/>
      <c r="AF590" s="500">
        <f>AA590+AD590+AE590</f>
        <v>641305.59999999998</v>
      </c>
      <c r="AG590" s="491" t="s">
        <v>47</v>
      </c>
      <c r="AH590" s="676"/>
      <c r="AI590" s="685" t="s">
        <v>2372</v>
      </c>
      <c r="AJ590" s="676" t="s">
        <v>2373</v>
      </c>
      <c r="AK590" s="696" t="s">
        <v>50</v>
      </c>
      <c r="AL590" s="676">
        <v>91730</v>
      </c>
      <c r="AM590" s="491" t="s">
        <v>52</v>
      </c>
      <c r="AN590" s="676" t="s">
        <v>50</v>
      </c>
      <c r="AO590" s="491"/>
      <c r="AP590" s="688" t="s">
        <v>92</v>
      </c>
      <c r="AQ590" s="688" t="s">
        <v>37</v>
      </c>
      <c r="AR590" s="688"/>
      <c r="AS590" s="697"/>
      <c r="AT590" s="697"/>
      <c r="AU590" s="697"/>
      <c r="AV590" s="680"/>
      <c r="AW590" s="673" t="str">
        <f>U590</f>
        <v>30385558F</v>
      </c>
      <c r="AX590" s="673" cm="1">
        <f t="array" ref="AX590">SUM(MID(0&amp;AW590,LARGE(INDEX(ISNUMBER(--MID(AW590,ROW($1:$8),1))*ROW($1:$8),),ROW($1:$8))+1,1)*10^ROW($1:$8)/10)</f>
        <v>30385558</v>
      </c>
      <c r="AY590" s="673" t="str">
        <f>VLOOKUP($AX590,'Item Master Data'!$A:$F,3,FALSE)</f>
        <v>Q.PEAK DUO ML G10+</v>
      </c>
      <c r="AZ590" s="673">
        <f>VLOOKUP($AX590,'Item Master Data'!$A:$F,6,FALSE)</f>
        <v>410</v>
      </c>
      <c r="BA590" s="673">
        <f>X590/BB590</f>
        <v>104</v>
      </c>
      <c r="BB590" s="673">
        <f>VLOOKUP(AX590,'Item Master Data'!$A:$G,7,FALSE)</f>
        <v>32</v>
      </c>
      <c r="BC590" s="673"/>
      <c r="BD590" s="673">
        <f>W590-AZ590</f>
        <v>0</v>
      </c>
    </row>
    <row r="591" spans="1:56">
      <c r="A591" s="674"/>
      <c r="B591" s="722">
        <v>44580</v>
      </c>
      <c r="C591" s="722">
        <v>44615</v>
      </c>
      <c r="D591" s="687" t="s">
        <v>2368</v>
      </c>
      <c r="E591" s="676" t="s">
        <v>2545</v>
      </c>
      <c r="F591" s="676"/>
      <c r="G591" s="676">
        <v>2022</v>
      </c>
      <c r="H591" s="555">
        <v>4</v>
      </c>
      <c r="I591" s="687"/>
      <c r="J591" s="492"/>
      <c r="K591" s="685" t="s">
        <v>2546</v>
      </c>
      <c r="L591" s="676" t="s">
        <v>2370</v>
      </c>
      <c r="M591" s="689">
        <v>44547</v>
      </c>
      <c r="N591" s="689">
        <v>44637</v>
      </c>
      <c r="O591" s="689"/>
      <c r="P591" s="492">
        <v>44665</v>
      </c>
      <c r="Q591" s="492"/>
      <c r="R591" s="492"/>
      <c r="S591" s="491" t="s">
        <v>1580</v>
      </c>
      <c r="T591" s="491">
        <v>60</v>
      </c>
      <c r="U591" s="676" t="s">
        <v>2396</v>
      </c>
      <c r="V591" s="491" t="s">
        <v>970</v>
      </c>
      <c r="W591" s="676">
        <v>410</v>
      </c>
      <c r="X591" s="678">
        <v>4160</v>
      </c>
      <c r="Y591" s="525">
        <f>W591*X591</f>
        <v>1705600</v>
      </c>
      <c r="Z591" s="494">
        <v>0.47</v>
      </c>
      <c r="AA591" s="682">
        <f>Y591*Z591</f>
        <v>801632</v>
      </c>
      <c r="AB591" s="682"/>
      <c r="AC591" s="496">
        <v>0</v>
      </c>
      <c r="AD591" s="692"/>
      <c r="AE591" s="684"/>
      <c r="AF591" s="500">
        <f>AA591+AD591+AE591</f>
        <v>801632</v>
      </c>
      <c r="AG591" s="491" t="s">
        <v>47</v>
      </c>
      <c r="AH591" s="676"/>
      <c r="AI591" s="685" t="s">
        <v>2372</v>
      </c>
      <c r="AJ591" s="676" t="s">
        <v>2373</v>
      </c>
      <c r="AK591" s="696" t="s">
        <v>50</v>
      </c>
      <c r="AL591" s="676">
        <v>91730</v>
      </c>
      <c r="AM591" s="491" t="s">
        <v>52</v>
      </c>
      <c r="AN591" s="676" t="s">
        <v>50</v>
      </c>
      <c r="AO591" s="491"/>
      <c r="AP591" s="688" t="s">
        <v>92</v>
      </c>
      <c r="AQ591" s="688" t="s">
        <v>37</v>
      </c>
      <c r="AR591" s="688"/>
      <c r="AS591" s="697"/>
      <c r="AT591" s="697"/>
      <c r="AU591" s="697"/>
      <c r="AV591" s="680"/>
      <c r="AW591" s="673" t="str">
        <f>U591</f>
        <v>30372158H</v>
      </c>
      <c r="AX591" s="673" cm="1">
        <f t="array" ref="AX591">SUM(MID(0&amp;AW591,LARGE(INDEX(ISNUMBER(--MID(AW591,ROW($1:$8),1))*ROW($1:$8),),ROW($1:$8))+1,1)*10^ROW($1:$8)/10)</f>
        <v>30372158</v>
      </c>
      <c r="AY591" s="673" t="e">
        <f>VLOOKUP($AX591,'Item Master Data'!$A:$F,3,FALSE)</f>
        <v>#N/A</v>
      </c>
      <c r="AZ591" s="673" t="e">
        <f>VLOOKUP($AX591,'Item Master Data'!$A:$F,6,FALSE)</f>
        <v>#N/A</v>
      </c>
      <c r="BA591" s="673" t="e">
        <f>X591/BB591</f>
        <v>#N/A</v>
      </c>
      <c r="BB591" s="673" t="e">
        <f>VLOOKUP(AX591,'Item Master Data'!$A:$G,7,FALSE)</f>
        <v>#N/A</v>
      </c>
      <c r="BC591" s="673"/>
      <c r="BD591" s="673" t="e">
        <f>W591-AZ591</f>
        <v>#N/A</v>
      </c>
    </row>
    <row r="592" spans="1:56">
      <c r="A592" s="674"/>
      <c r="B592" s="722"/>
      <c r="C592" s="722"/>
      <c r="D592" s="687" t="s">
        <v>2368</v>
      </c>
      <c r="E592" s="676"/>
      <c r="F592" s="676" t="s">
        <v>1152</v>
      </c>
      <c r="G592" s="676">
        <v>2022</v>
      </c>
      <c r="H592" s="676">
        <v>4</v>
      </c>
      <c r="I592" s="687"/>
      <c r="J592" s="677">
        <v>44662</v>
      </c>
      <c r="K592" s="685" t="s">
        <v>2547</v>
      </c>
      <c r="L592" s="676" t="s">
        <v>1717</v>
      </c>
      <c r="M592" s="689">
        <v>44504</v>
      </c>
      <c r="N592" s="689">
        <v>44624</v>
      </c>
      <c r="O592" s="689"/>
      <c r="P592" s="677">
        <v>44657</v>
      </c>
      <c r="Q592" s="677">
        <v>44662</v>
      </c>
      <c r="R592" s="677">
        <v>44663</v>
      </c>
      <c r="S592" s="491" t="s">
        <v>2398</v>
      </c>
      <c r="T592" s="676">
        <v>60</v>
      </c>
      <c r="U592" s="676" t="s">
        <v>1791</v>
      </c>
      <c r="V592" s="676" t="s">
        <v>973</v>
      </c>
      <c r="W592" s="676">
        <v>400</v>
      </c>
      <c r="X592" s="678">
        <v>768</v>
      </c>
      <c r="Y592" s="525">
        <f>W592*X592</f>
        <v>307200</v>
      </c>
      <c r="Z592" s="494">
        <v>0.55000000000000004</v>
      </c>
      <c r="AA592" s="682">
        <f>Y592*Z592</f>
        <v>168960</v>
      </c>
      <c r="AB592" s="682"/>
      <c r="AC592" s="683">
        <v>0</v>
      </c>
      <c r="AD592" s="692"/>
      <c r="AE592" s="684"/>
      <c r="AF592" s="500">
        <f>AA592+AD592+AE592</f>
        <v>168960</v>
      </c>
      <c r="AG592" s="676" t="s">
        <v>1073</v>
      </c>
      <c r="AH592" s="676">
        <v>0</v>
      </c>
      <c r="AI592" s="685">
        <v>60</v>
      </c>
      <c r="AJ592" s="676" t="s">
        <v>1718</v>
      </c>
      <c r="AK592" s="696" t="s">
        <v>50</v>
      </c>
      <c r="AL592" s="676" t="s">
        <v>1753</v>
      </c>
      <c r="AM592" s="676" t="s">
        <v>52</v>
      </c>
      <c r="AN592" s="676" t="s">
        <v>50</v>
      </c>
      <c r="AO592" s="676"/>
      <c r="AP592" s="688" t="s">
        <v>92</v>
      </c>
      <c r="AQ592" s="688" t="s">
        <v>37</v>
      </c>
      <c r="AR592" s="688" t="s">
        <v>2400</v>
      </c>
      <c r="AS592" s="697"/>
      <c r="AT592" s="697"/>
      <c r="AU592" s="697"/>
      <c r="AV592" s="680">
        <v>0.48</v>
      </c>
      <c r="AW592" s="673" t="str">
        <f>U592</f>
        <v>30390156H</v>
      </c>
      <c r="AX592" s="673" cm="1">
        <f t="array" ref="AX592">SUM(MID(0&amp;AW592,LARGE(INDEX(ISNUMBER(--MID(AW592,ROW($1:$8),1))*ROW($1:$8),),ROW($1:$8))+1,1)*10^ROW($1:$8)/10)</f>
        <v>30390156</v>
      </c>
      <c r="AY592" s="673" t="str">
        <f>VLOOKUP($AX592,'Item Master Data'!$A:$F,3,FALSE)</f>
        <v>Q.PEAK DUO BLK ML G10+</v>
      </c>
      <c r="AZ592" s="673">
        <f>VLOOKUP($AX592,'Item Master Data'!$A:$F,6,FALSE)</f>
        <v>400</v>
      </c>
      <c r="BA592" s="673">
        <f>X592/BB592</f>
        <v>24</v>
      </c>
      <c r="BB592" s="673">
        <f>VLOOKUP(AX592,'Item Master Data'!$A:$G,7,FALSE)</f>
        <v>32</v>
      </c>
      <c r="BC592" s="673"/>
      <c r="BD592" s="673">
        <f>W592-AZ592</f>
        <v>0</v>
      </c>
    </row>
    <row r="593" spans="1:56">
      <c r="A593" s="757">
        <v>10</v>
      </c>
      <c r="B593" s="722"/>
      <c r="C593" s="722"/>
      <c r="D593" s="687" t="s">
        <v>2368</v>
      </c>
      <c r="E593" s="676"/>
      <c r="F593" s="676"/>
      <c r="G593" s="676">
        <v>2022</v>
      </c>
      <c r="H593" s="491">
        <v>4</v>
      </c>
      <c r="I593" s="687"/>
      <c r="J593" s="492">
        <v>44652</v>
      </c>
      <c r="K593" s="685" t="s">
        <v>2548</v>
      </c>
      <c r="L593" s="676" t="s">
        <v>2402</v>
      </c>
      <c r="M593" s="689">
        <v>44504</v>
      </c>
      <c r="N593" s="689">
        <v>44621</v>
      </c>
      <c r="O593" s="689"/>
      <c r="P593" s="492">
        <v>44628</v>
      </c>
      <c r="Q593" s="492">
        <v>44652</v>
      </c>
      <c r="R593" s="492">
        <v>44655</v>
      </c>
      <c r="S593" s="491" t="s">
        <v>2398</v>
      </c>
      <c r="T593" s="491">
        <v>60</v>
      </c>
      <c r="U593" s="676" t="s">
        <v>1290</v>
      </c>
      <c r="V593" s="491" t="s">
        <v>973</v>
      </c>
      <c r="W593" s="676">
        <v>400</v>
      </c>
      <c r="X593" s="678">
        <v>1664</v>
      </c>
      <c r="Y593" s="525">
        <f>W593*X593</f>
        <v>665600</v>
      </c>
      <c r="Z593" s="494">
        <v>0.55000000000000004</v>
      </c>
      <c r="AA593" s="682">
        <f>Y593*Z593</f>
        <v>366080.00000000006</v>
      </c>
      <c r="AB593" s="682"/>
      <c r="AC593" s="496">
        <v>0</v>
      </c>
      <c r="AD593" s="692"/>
      <c r="AE593" s="684"/>
      <c r="AF593" s="500">
        <f>AA593+AD593+AE593</f>
        <v>366080.00000000006</v>
      </c>
      <c r="AG593" s="491" t="s">
        <v>1073</v>
      </c>
      <c r="AH593" s="676"/>
      <c r="AI593" s="685">
        <v>60</v>
      </c>
      <c r="AJ593" s="676" t="s">
        <v>2403</v>
      </c>
      <c r="AK593" s="696" t="s">
        <v>1149</v>
      </c>
      <c r="AL593" s="676">
        <v>78744</v>
      </c>
      <c r="AM593" s="491" t="s">
        <v>52</v>
      </c>
      <c r="AN593" s="676" t="s">
        <v>50</v>
      </c>
      <c r="AO593" s="491"/>
      <c r="AP593" s="688" t="s">
        <v>38</v>
      </c>
      <c r="AQ593" s="688" t="s">
        <v>37</v>
      </c>
      <c r="AR593" s="688" t="s">
        <v>2400</v>
      </c>
      <c r="AS593" s="697"/>
      <c r="AT593" s="697"/>
      <c r="AU593" s="697"/>
      <c r="AV593" s="680">
        <v>0.48</v>
      </c>
      <c r="AW593" s="673" t="str">
        <f>U593</f>
        <v>30390456H</v>
      </c>
      <c r="AX593" s="673" cm="1">
        <f t="array" ref="AX593">SUM(MID(0&amp;AW593,LARGE(INDEX(ISNUMBER(--MID(AW593,ROW($1:$8),1))*ROW($1:$8),),ROW($1:$8))+1,1)*10^ROW($1:$8)/10)</f>
        <v>30390456</v>
      </c>
      <c r="AY593" s="673" t="str">
        <f>VLOOKUP($AX593,'Item Master Data'!$A:$F,3,FALSE)</f>
        <v>Q.PEAK DUO BLK ML G10+</v>
      </c>
      <c r="AZ593" s="673">
        <f>VLOOKUP($AX593,'Item Master Data'!$A:$F,6,FALSE)</f>
        <v>400</v>
      </c>
      <c r="BA593" s="673">
        <f>X593/BB593</f>
        <v>52</v>
      </c>
      <c r="BB593" s="673">
        <f>VLOOKUP(AX593,'Item Master Data'!$A:$G,7,FALSE)</f>
        <v>32</v>
      </c>
      <c r="BC593" s="673"/>
      <c r="BD593" s="673">
        <f>W593-AZ593</f>
        <v>0</v>
      </c>
    </row>
    <row r="594" spans="1:56">
      <c r="A594" s="674"/>
      <c r="B594" s="722"/>
      <c r="C594" s="722"/>
      <c r="D594" s="687" t="s">
        <v>2368</v>
      </c>
      <c r="E594" s="676"/>
      <c r="F594" s="676"/>
      <c r="G594" s="676">
        <v>2022</v>
      </c>
      <c r="H594" s="491">
        <v>4</v>
      </c>
      <c r="I594" s="687"/>
      <c r="J594" s="492"/>
      <c r="K594" s="685" t="s">
        <v>2549</v>
      </c>
      <c r="L594" s="676" t="s">
        <v>2410</v>
      </c>
      <c r="M594" s="689">
        <v>44504</v>
      </c>
      <c r="N594" s="689">
        <v>44599</v>
      </c>
      <c r="O594" s="689" t="s">
        <v>2411</v>
      </c>
      <c r="P594" s="492">
        <v>44657</v>
      </c>
      <c r="Q594" s="492">
        <v>44664</v>
      </c>
      <c r="R594" s="492">
        <v>44665</v>
      </c>
      <c r="S594" s="676" t="s">
        <v>1580</v>
      </c>
      <c r="T594" s="491">
        <v>60</v>
      </c>
      <c r="U594" s="676" t="s">
        <v>1290</v>
      </c>
      <c r="V594" s="491" t="s">
        <v>973</v>
      </c>
      <c r="W594" s="676">
        <v>400</v>
      </c>
      <c r="X594" s="678">
        <v>1664</v>
      </c>
      <c r="Y594" s="525">
        <f>W594*X594</f>
        <v>665600</v>
      </c>
      <c r="Z594" s="494">
        <v>0.55000000000000004</v>
      </c>
      <c r="AA594" s="682">
        <f>Y594*Z594</f>
        <v>366080.00000000006</v>
      </c>
      <c r="AB594" s="682"/>
      <c r="AC594" s="496">
        <v>0</v>
      </c>
      <c r="AD594" s="692"/>
      <c r="AE594" s="684"/>
      <c r="AF594" s="500">
        <f>AA594+AD594+AE594</f>
        <v>366080.00000000006</v>
      </c>
      <c r="AG594" s="491" t="s">
        <v>1073</v>
      </c>
      <c r="AH594" s="676"/>
      <c r="AI594" s="685">
        <v>60</v>
      </c>
      <c r="AJ594" s="676" t="s">
        <v>2412</v>
      </c>
      <c r="AK594" s="696" t="s">
        <v>1408</v>
      </c>
      <c r="AL594" s="676">
        <v>89118</v>
      </c>
      <c r="AM594" s="491" t="s">
        <v>52</v>
      </c>
      <c r="AN594" s="676" t="s">
        <v>50</v>
      </c>
      <c r="AO594" s="491"/>
      <c r="AP594" s="688" t="s">
        <v>38</v>
      </c>
      <c r="AQ594" s="688" t="s">
        <v>37</v>
      </c>
      <c r="AR594" s="688" t="s">
        <v>2413</v>
      </c>
      <c r="AS594" s="697"/>
      <c r="AT594" s="697"/>
      <c r="AU594" s="697"/>
      <c r="AV594" s="680">
        <v>0.48</v>
      </c>
      <c r="AW594" s="673" t="str">
        <f>U594</f>
        <v>30390456H</v>
      </c>
      <c r="AX594" s="673" cm="1">
        <f t="array" ref="AX594">SUM(MID(0&amp;AW594,LARGE(INDEX(ISNUMBER(--MID(AW594,ROW($1:$8),1))*ROW($1:$8),),ROW($1:$8))+1,1)*10^ROW($1:$8)/10)</f>
        <v>30390456</v>
      </c>
      <c r="AY594" s="673" t="str">
        <f>VLOOKUP($AX594,'Item Master Data'!$A:$F,3,FALSE)</f>
        <v>Q.PEAK DUO BLK ML G10+</v>
      </c>
      <c r="AZ594" s="673">
        <f>VLOOKUP($AX594,'Item Master Data'!$A:$F,6,FALSE)</f>
        <v>400</v>
      </c>
      <c r="BA594" s="673">
        <f>X594/BB594</f>
        <v>52</v>
      </c>
      <c r="BB594" s="673">
        <f>VLOOKUP(AX594,'Item Master Data'!$A:$G,7,FALSE)</f>
        <v>32</v>
      </c>
      <c r="BC594" s="673"/>
      <c r="BD594" s="673">
        <f>W594-AZ594</f>
        <v>0</v>
      </c>
    </row>
    <row r="595" spans="1:56">
      <c r="A595" s="674"/>
      <c r="B595" s="722"/>
      <c r="C595" s="722"/>
      <c r="D595" s="687" t="s">
        <v>2368</v>
      </c>
      <c r="E595" s="676"/>
      <c r="F595" s="676" t="s">
        <v>1152</v>
      </c>
      <c r="G595" s="676">
        <v>2022</v>
      </c>
      <c r="H595" s="676">
        <v>4</v>
      </c>
      <c r="I595" s="687"/>
      <c r="J595" s="492">
        <v>44663</v>
      </c>
      <c r="K595" s="685" t="s">
        <v>2550</v>
      </c>
      <c r="L595" s="676" t="s">
        <v>1989</v>
      </c>
      <c r="M595" s="689">
        <v>44505</v>
      </c>
      <c r="N595" s="689">
        <v>44594</v>
      </c>
      <c r="O595" s="689"/>
      <c r="P595" s="492">
        <v>44657</v>
      </c>
      <c r="Q595" s="492">
        <v>44663</v>
      </c>
      <c r="R595" s="492">
        <v>44664</v>
      </c>
      <c r="S595" s="491" t="s">
        <v>2398</v>
      </c>
      <c r="T595" s="491">
        <v>60</v>
      </c>
      <c r="U595" s="676" t="s">
        <v>1791</v>
      </c>
      <c r="V595" s="491" t="s">
        <v>973</v>
      </c>
      <c r="W595" s="676">
        <v>400</v>
      </c>
      <c r="X595" s="678">
        <v>768</v>
      </c>
      <c r="Y595" s="525">
        <f>W595*X595</f>
        <v>307200</v>
      </c>
      <c r="Z595" s="494">
        <v>0.55000000000000004</v>
      </c>
      <c r="AA595" s="682">
        <f>Y595*Z595</f>
        <v>168960</v>
      </c>
      <c r="AB595" s="682"/>
      <c r="AC595" s="496">
        <v>0</v>
      </c>
      <c r="AD595" s="692"/>
      <c r="AE595" s="684"/>
      <c r="AF595" s="500">
        <f>AA595+AD595+AE595</f>
        <v>168960</v>
      </c>
      <c r="AG595" s="491" t="s">
        <v>1073</v>
      </c>
      <c r="AH595" s="676">
        <v>0</v>
      </c>
      <c r="AI595" s="685">
        <v>60</v>
      </c>
      <c r="AJ595" s="676" t="s">
        <v>1991</v>
      </c>
      <c r="AK595" s="696" t="s">
        <v>50</v>
      </c>
      <c r="AL595" s="676" t="s">
        <v>1992</v>
      </c>
      <c r="AM595" s="491" t="s">
        <v>52</v>
      </c>
      <c r="AN595" s="676" t="s">
        <v>50</v>
      </c>
      <c r="AO595" s="491"/>
      <c r="AP595" s="688" t="s">
        <v>38</v>
      </c>
      <c r="AQ595" s="688" t="s">
        <v>37</v>
      </c>
      <c r="AR595" s="688" t="s">
        <v>2400</v>
      </c>
      <c r="AS595" s="697"/>
      <c r="AT595" s="697"/>
      <c r="AU595" s="697"/>
      <c r="AV595" s="680">
        <v>0.48</v>
      </c>
      <c r="AW595" s="673" t="str">
        <f>U595</f>
        <v>30390156H</v>
      </c>
      <c r="AX595" s="673" cm="1">
        <f t="array" ref="AX595">SUM(MID(0&amp;AW595,LARGE(INDEX(ISNUMBER(--MID(AW595,ROW($1:$8),1))*ROW($1:$8),),ROW($1:$8))+1,1)*10^ROW($1:$8)/10)</f>
        <v>30390156</v>
      </c>
      <c r="AY595" s="673" t="str">
        <f>VLOOKUP($AX595,'Item Master Data'!$A:$F,3,FALSE)</f>
        <v>Q.PEAK DUO BLK ML G10+</v>
      </c>
      <c r="AZ595" s="673">
        <f>VLOOKUP($AX595,'Item Master Data'!$A:$F,6,FALSE)</f>
        <v>400</v>
      </c>
      <c r="BA595" s="673">
        <f>X595/BB595</f>
        <v>24</v>
      </c>
      <c r="BB595" s="673">
        <f>VLOOKUP(AX595,'Item Master Data'!$A:$G,7,FALSE)</f>
        <v>32</v>
      </c>
      <c r="BC595" s="673"/>
      <c r="BD595" s="673">
        <f>W595-AZ595</f>
        <v>0</v>
      </c>
    </row>
    <row r="596" spans="1:56">
      <c r="A596" s="674"/>
      <c r="B596" s="722"/>
      <c r="C596" s="722"/>
      <c r="D596" s="687" t="s">
        <v>2368</v>
      </c>
      <c r="E596" s="676"/>
      <c r="F596" s="676" t="s">
        <v>1152</v>
      </c>
      <c r="G596" s="676">
        <v>2022</v>
      </c>
      <c r="H596" s="491">
        <v>4</v>
      </c>
      <c r="I596" s="687"/>
      <c r="J596" s="492"/>
      <c r="K596" s="685" t="s">
        <v>2551</v>
      </c>
      <c r="L596" s="676" t="s">
        <v>1989</v>
      </c>
      <c r="M596" s="689">
        <v>44505</v>
      </c>
      <c r="N596" s="689">
        <v>44594</v>
      </c>
      <c r="O596" s="689"/>
      <c r="P596" s="492">
        <v>44665</v>
      </c>
      <c r="Q596" s="492"/>
      <c r="R596" s="492"/>
      <c r="S596" s="491" t="s">
        <v>2398</v>
      </c>
      <c r="T596" s="491">
        <v>60</v>
      </c>
      <c r="U596" s="676" t="s">
        <v>1791</v>
      </c>
      <c r="V596" s="491" t="s">
        <v>973</v>
      </c>
      <c r="W596" s="676">
        <v>400</v>
      </c>
      <c r="X596" s="678">
        <v>1152</v>
      </c>
      <c r="Y596" s="525">
        <f>W596*X596</f>
        <v>460800</v>
      </c>
      <c r="Z596" s="494">
        <v>0.55000000000000004</v>
      </c>
      <c r="AA596" s="682">
        <f>Y596*Z596</f>
        <v>253440.00000000003</v>
      </c>
      <c r="AB596" s="682"/>
      <c r="AC596" s="496">
        <v>0</v>
      </c>
      <c r="AD596" s="692"/>
      <c r="AE596" s="684"/>
      <c r="AF596" s="500">
        <f>AA596+AD596+AE596</f>
        <v>253440.00000000003</v>
      </c>
      <c r="AG596" s="491" t="s">
        <v>1073</v>
      </c>
      <c r="AH596" s="676">
        <v>0</v>
      </c>
      <c r="AI596" s="685">
        <v>60</v>
      </c>
      <c r="AJ596" s="676" t="s">
        <v>1991</v>
      </c>
      <c r="AK596" s="696" t="s">
        <v>50</v>
      </c>
      <c r="AL596" s="676" t="s">
        <v>1992</v>
      </c>
      <c r="AM596" s="491" t="s">
        <v>52</v>
      </c>
      <c r="AN596" s="676" t="s">
        <v>50</v>
      </c>
      <c r="AO596" s="491"/>
      <c r="AP596" s="688"/>
      <c r="AQ596" s="688"/>
      <c r="AR596" s="688" t="s">
        <v>2400</v>
      </c>
      <c r="AS596" s="697"/>
      <c r="AT596" s="697"/>
      <c r="AU596" s="697"/>
      <c r="AV596" s="680">
        <v>0.48</v>
      </c>
      <c r="AW596" s="673" t="str">
        <f>U596</f>
        <v>30390156H</v>
      </c>
      <c r="AX596" s="673" cm="1">
        <f t="array" ref="AX596">SUM(MID(0&amp;AW596,LARGE(INDEX(ISNUMBER(--MID(AW596,ROW($1:$8),1))*ROW($1:$8),),ROW($1:$8))+1,1)*10^ROW($1:$8)/10)</f>
        <v>30390156</v>
      </c>
      <c r="AY596" s="673" t="str">
        <f>VLOOKUP($AX596,'Item Master Data'!$A:$F,3,FALSE)</f>
        <v>Q.PEAK DUO BLK ML G10+</v>
      </c>
      <c r="AZ596" s="673">
        <f>VLOOKUP($AX596,'Item Master Data'!$A:$F,6,FALSE)</f>
        <v>400</v>
      </c>
      <c r="BA596" s="673">
        <f>X596/BB596</f>
        <v>36</v>
      </c>
      <c r="BB596" s="673">
        <f>VLOOKUP(AX596,'Item Master Data'!$A:$G,7,FALSE)</f>
        <v>32</v>
      </c>
      <c r="BC596" s="673"/>
      <c r="BD596" s="673">
        <f>W596-AZ596</f>
        <v>0</v>
      </c>
    </row>
    <row r="597" spans="1:56">
      <c r="A597" s="674"/>
      <c r="B597" s="722"/>
      <c r="C597" s="722"/>
      <c r="D597" s="687" t="s">
        <v>2368</v>
      </c>
      <c r="E597" s="676"/>
      <c r="F597" s="676" t="s">
        <v>1152</v>
      </c>
      <c r="G597" s="676">
        <v>2022</v>
      </c>
      <c r="H597" s="491">
        <v>4</v>
      </c>
      <c r="I597" s="687"/>
      <c r="J597" s="492"/>
      <c r="K597" s="685" t="s">
        <v>2552</v>
      </c>
      <c r="L597" s="676" t="s">
        <v>1989</v>
      </c>
      <c r="M597" s="689">
        <v>44505</v>
      </c>
      <c r="N597" s="689">
        <v>44622</v>
      </c>
      <c r="O597" s="689"/>
      <c r="P597" s="492">
        <v>44665</v>
      </c>
      <c r="Q597" s="492"/>
      <c r="R597" s="492"/>
      <c r="S597" s="491" t="s">
        <v>2398</v>
      </c>
      <c r="T597" s="491">
        <v>60</v>
      </c>
      <c r="U597" s="676" t="s">
        <v>1791</v>
      </c>
      <c r="V597" s="491" t="s">
        <v>973</v>
      </c>
      <c r="W597" s="676">
        <v>400</v>
      </c>
      <c r="X597" s="678">
        <v>1920</v>
      </c>
      <c r="Y597" s="525">
        <f>W597*X597</f>
        <v>768000</v>
      </c>
      <c r="Z597" s="494">
        <v>0.55000000000000004</v>
      </c>
      <c r="AA597" s="682">
        <f>Y597*Z597</f>
        <v>422400.00000000006</v>
      </c>
      <c r="AB597" s="682"/>
      <c r="AC597" s="496">
        <v>0</v>
      </c>
      <c r="AD597" s="692"/>
      <c r="AE597" s="684"/>
      <c r="AF597" s="500">
        <f>AA597+AD597+AE597</f>
        <v>422400.00000000006</v>
      </c>
      <c r="AG597" s="491" t="s">
        <v>1073</v>
      </c>
      <c r="AH597" s="676">
        <v>0</v>
      </c>
      <c r="AI597" s="685">
        <v>60</v>
      </c>
      <c r="AJ597" s="676" t="s">
        <v>1991</v>
      </c>
      <c r="AK597" s="696" t="s">
        <v>50</v>
      </c>
      <c r="AL597" s="676" t="s">
        <v>1992</v>
      </c>
      <c r="AM597" s="491" t="s">
        <v>52</v>
      </c>
      <c r="AN597" s="491" t="s">
        <v>50</v>
      </c>
      <c r="AO597" s="491"/>
      <c r="AP597" s="688"/>
      <c r="AQ597" s="688"/>
      <c r="AR597" s="688" t="s">
        <v>2400</v>
      </c>
      <c r="AS597" s="697"/>
      <c r="AT597" s="697"/>
      <c r="AU597" s="697"/>
      <c r="AV597" s="680">
        <v>0.48</v>
      </c>
      <c r="AW597" s="673" t="str">
        <f>U597</f>
        <v>30390156H</v>
      </c>
      <c r="AX597" s="673" cm="1">
        <f t="array" ref="AX597">SUM(MID(0&amp;AW597,LARGE(INDEX(ISNUMBER(--MID(AW597,ROW($1:$8),1))*ROW($1:$8),),ROW($1:$8))+1,1)*10^ROW($1:$8)/10)</f>
        <v>30390156</v>
      </c>
      <c r="AY597" s="673" t="str">
        <f>VLOOKUP($AX597,'Item Master Data'!$A:$F,3,FALSE)</f>
        <v>Q.PEAK DUO BLK ML G10+</v>
      </c>
      <c r="AZ597" s="673">
        <f>VLOOKUP($AX597,'Item Master Data'!$A:$F,6,FALSE)</f>
        <v>400</v>
      </c>
      <c r="BA597" s="673">
        <f>X597/BB597</f>
        <v>60</v>
      </c>
      <c r="BB597" s="673">
        <f>VLOOKUP(AX597,'Item Master Data'!$A:$G,7,FALSE)</f>
        <v>32</v>
      </c>
      <c r="BC597" s="673"/>
      <c r="BD597" s="673">
        <f>W597-AZ597</f>
        <v>0</v>
      </c>
    </row>
    <row r="598" spans="1:56">
      <c r="A598" s="757"/>
      <c r="B598" s="722"/>
      <c r="C598" s="722"/>
      <c r="D598" s="687" t="s">
        <v>2368</v>
      </c>
      <c r="E598" s="676"/>
      <c r="F598" s="676"/>
      <c r="G598" s="676">
        <v>2022</v>
      </c>
      <c r="H598" s="555">
        <v>4</v>
      </c>
      <c r="I598" s="687"/>
      <c r="J598" s="492"/>
      <c r="K598" s="685" t="s">
        <v>2564</v>
      </c>
      <c r="L598" s="676" t="s">
        <v>2419</v>
      </c>
      <c r="M598" s="689">
        <v>44523</v>
      </c>
      <c r="N598" s="689">
        <v>44563</v>
      </c>
      <c r="O598" s="689"/>
      <c r="P598" s="492">
        <v>44659</v>
      </c>
      <c r="Q598" s="492">
        <v>44664</v>
      </c>
      <c r="R598" s="492">
        <v>44666</v>
      </c>
      <c r="S598" s="491" t="s">
        <v>1580</v>
      </c>
      <c r="T598" s="491">
        <v>60</v>
      </c>
      <c r="U598" s="676">
        <v>49405140</v>
      </c>
      <c r="V598" s="491" t="s">
        <v>973</v>
      </c>
      <c r="W598" s="676">
        <v>400</v>
      </c>
      <c r="X598" s="678">
        <v>768</v>
      </c>
      <c r="Y598" s="525">
        <f>W598*X598</f>
        <v>307200</v>
      </c>
      <c r="Z598" s="494">
        <v>0.55500000000000005</v>
      </c>
      <c r="AA598" s="682">
        <f>Y598*Z598</f>
        <v>170496.00000000003</v>
      </c>
      <c r="AB598" s="682"/>
      <c r="AC598" s="496">
        <v>0</v>
      </c>
      <c r="AD598" s="692"/>
      <c r="AE598" s="684"/>
      <c r="AF598" s="500">
        <f>AA598+AD598+AE598</f>
        <v>170496.00000000003</v>
      </c>
      <c r="AG598" s="491" t="s">
        <v>1073</v>
      </c>
      <c r="AH598" s="676"/>
      <c r="AI598" s="685" t="s">
        <v>2420</v>
      </c>
      <c r="AJ598" s="676" t="s">
        <v>2565</v>
      </c>
      <c r="AK598" s="696" t="s">
        <v>1089</v>
      </c>
      <c r="AL598" s="676">
        <v>8077</v>
      </c>
      <c r="AM598" s="491" t="s">
        <v>52</v>
      </c>
      <c r="AN598" s="676" t="s">
        <v>1110</v>
      </c>
      <c r="AO598" s="491"/>
      <c r="AP598" s="688"/>
      <c r="AQ598" s="688" t="s">
        <v>37</v>
      </c>
      <c r="AR598" s="688"/>
      <c r="AS598" s="697"/>
      <c r="AT598" s="697"/>
      <c r="AU598" s="697"/>
      <c r="AV598" s="680"/>
      <c r="AW598" s="673">
        <f>U598</f>
        <v>49405140</v>
      </c>
      <c r="AX598" s="673" cm="1">
        <f t="array" ref="AX598">SUM(MID(0&amp;AW598,LARGE(INDEX(ISNUMBER(--MID(AW598,ROW($1:$8),1))*ROW($1:$8),),ROW($1:$8))+1,1)*10^ROW($1:$8)/10)</f>
        <v>49405140</v>
      </c>
      <c r="AY598" s="673" t="str">
        <f>VLOOKUP($AX598,'Item Master Data'!$A:$F,3,FALSE)</f>
        <v>Q.PEAK DUO BLK ML G10+</v>
      </c>
      <c r="AZ598" s="673">
        <f>VLOOKUP($AX598,'Item Master Data'!$A:$F,6,FALSE)</f>
        <v>400</v>
      </c>
      <c r="BA598" s="673">
        <f>X598/BB598</f>
        <v>24</v>
      </c>
      <c r="BB598" s="673">
        <f>VLOOKUP(AX598,'Item Master Data'!$A:$G,7,FALSE)</f>
        <v>32</v>
      </c>
      <c r="BC598" s="673"/>
      <c r="BD598" s="673">
        <f>W598-AZ598</f>
        <v>0</v>
      </c>
    </row>
    <row r="599" spans="1:56">
      <c r="A599" s="757"/>
      <c r="B599" s="722"/>
      <c r="C599" s="722"/>
      <c r="D599" s="687" t="s">
        <v>2368</v>
      </c>
      <c r="E599" s="676"/>
      <c r="F599" s="676"/>
      <c r="G599" s="676">
        <v>2022</v>
      </c>
      <c r="H599" s="555">
        <v>4</v>
      </c>
      <c r="I599" s="687"/>
      <c r="J599" s="492"/>
      <c r="K599" s="685" t="s">
        <v>2418</v>
      </c>
      <c r="L599" s="676" t="s">
        <v>2419</v>
      </c>
      <c r="M599" s="689">
        <v>44523</v>
      </c>
      <c r="N599" s="689">
        <v>44563</v>
      </c>
      <c r="O599" s="689"/>
      <c r="P599" s="492">
        <v>44659</v>
      </c>
      <c r="Q599" s="492">
        <v>44666</v>
      </c>
      <c r="R599" s="492">
        <v>44669</v>
      </c>
      <c r="S599" s="491" t="s">
        <v>1580</v>
      </c>
      <c r="T599" s="491">
        <v>60</v>
      </c>
      <c r="U599" s="676" t="s">
        <v>1791</v>
      </c>
      <c r="V599" s="491" t="s">
        <v>973</v>
      </c>
      <c r="W599" s="676">
        <v>400</v>
      </c>
      <c r="X599" s="678">
        <v>768</v>
      </c>
      <c r="Y599" s="525">
        <f>W599*X599</f>
        <v>307200</v>
      </c>
      <c r="Z599" s="494">
        <v>0.55500000000000005</v>
      </c>
      <c r="AA599" s="682">
        <f>Y599*Z599</f>
        <v>170496.00000000003</v>
      </c>
      <c r="AB599" s="682"/>
      <c r="AC599" s="496">
        <v>0</v>
      </c>
      <c r="AD599" s="692"/>
      <c r="AE599" s="684"/>
      <c r="AF599" s="500">
        <f>AA599+AD599+AE599</f>
        <v>170496.00000000003</v>
      </c>
      <c r="AG599" s="491" t="s">
        <v>1073</v>
      </c>
      <c r="AH599" s="676"/>
      <c r="AI599" s="685" t="s">
        <v>2420</v>
      </c>
      <c r="AJ599" s="676" t="s">
        <v>1610</v>
      </c>
      <c r="AK599" s="696" t="s">
        <v>1149</v>
      </c>
      <c r="AL599" s="676">
        <v>78744</v>
      </c>
      <c r="AM599" s="491" t="s">
        <v>52</v>
      </c>
      <c r="AN599" s="676" t="s">
        <v>50</v>
      </c>
      <c r="AO599" s="491"/>
      <c r="AP599" s="688" t="s">
        <v>38</v>
      </c>
      <c r="AQ599" s="688" t="s">
        <v>37</v>
      </c>
      <c r="AR599" s="688"/>
      <c r="AS599" s="697"/>
      <c r="AT599" s="697"/>
      <c r="AU599" s="697"/>
      <c r="AV599" s="680"/>
      <c r="AW599" s="673" t="str">
        <f>U599</f>
        <v>30390156H</v>
      </c>
      <c r="AX599" s="673" cm="1">
        <f t="array" ref="AX599">SUM(MID(0&amp;AW599,LARGE(INDEX(ISNUMBER(--MID(AW599,ROW($1:$8),1))*ROW($1:$8),),ROW($1:$8))+1,1)*10^ROW($1:$8)/10)</f>
        <v>30390156</v>
      </c>
      <c r="AY599" s="673" t="str">
        <f>VLOOKUP($AX599,'Item Master Data'!$A:$F,3,FALSE)</f>
        <v>Q.PEAK DUO BLK ML G10+</v>
      </c>
      <c r="AZ599" s="673">
        <f>VLOOKUP($AX599,'Item Master Data'!$A:$F,6,FALSE)</f>
        <v>400</v>
      </c>
      <c r="BA599" s="673">
        <f>X599/BB599</f>
        <v>24</v>
      </c>
      <c r="BB599" s="673">
        <f>VLOOKUP(AX599,'Item Master Data'!$A:$G,7,FALSE)</f>
        <v>32</v>
      </c>
      <c r="BC599" s="673"/>
      <c r="BD599" s="673">
        <f>W599-AZ599</f>
        <v>0</v>
      </c>
    </row>
    <row r="600" spans="1:56">
      <c r="A600" s="757"/>
      <c r="B600" s="722"/>
      <c r="C600" s="722"/>
      <c r="D600" s="687" t="s">
        <v>2368</v>
      </c>
      <c r="E600" s="676"/>
      <c r="F600" s="676"/>
      <c r="G600" s="676">
        <v>2022</v>
      </c>
      <c r="H600" s="555">
        <v>4</v>
      </c>
      <c r="I600" s="687"/>
      <c r="J600" s="492"/>
      <c r="K600" s="685" t="s">
        <v>2566</v>
      </c>
      <c r="L600" s="676" t="s">
        <v>2419</v>
      </c>
      <c r="M600" s="689">
        <v>44523</v>
      </c>
      <c r="N600" s="689">
        <v>44563</v>
      </c>
      <c r="O600" s="689"/>
      <c r="P600" s="492">
        <v>44659</v>
      </c>
      <c r="Q600" s="492">
        <v>44665</v>
      </c>
      <c r="R600" s="492">
        <v>44666</v>
      </c>
      <c r="S600" s="491" t="s">
        <v>1580</v>
      </c>
      <c r="T600" s="491">
        <v>60</v>
      </c>
      <c r="U600" s="676" t="s">
        <v>1791</v>
      </c>
      <c r="V600" s="491" t="s">
        <v>973</v>
      </c>
      <c r="W600" s="676">
        <v>400</v>
      </c>
      <c r="X600" s="678">
        <v>768</v>
      </c>
      <c r="Y600" s="525">
        <f>W600*X600</f>
        <v>307200</v>
      </c>
      <c r="Z600" s="494">
        <v>0.55500000000000005</v>
      </c>
      <c r="AA600" s="682">
        <f>Y600*Z600</f>
        <v>170496.00000000003</v>
      </c>
      <c r="AB600" s="682"/>
      <c r="AC600" s="496">
        <v>0</v>
      </c>
      <c r="AD600" s="692"/>
      <c r="AE600" s="684"/>
      <c r="AF600" s="500">
        <f>AA600+AD600+AE600</f>
        <v>170496.00000000003</v>
      </c>
      <c r="AG600" s="491" t="s">
        <v>1073</v>
      </c>
      <c r="AH600" s="676"/>
      <c r="AI600" s="685" t="s">
        <v>2420</v>
      </c>
      <c r="AJ600" s="676" t="s">
        <v>2422</v>
      </c>
      <c r="AK600" s="696" t="s">
        <v>50</v>
      </c>
      <c r="AL600" s="676">
        <v>93065</v>
      </c>
      <c r="AM600" s="491" t="s">
        <v>52</v>
      </c>
      <c r="AN600" s="676" t="s">
        <v>50</v>
      </c>
      <c r="AO600" s="491"/>
      <c r="AP600" s="688" t="s">
        <v>38</v>
      </c>
      <c r="AQ600" s="688" t="s">
        <v>37</v>
      </c>
      <c r="AR600" s="688"/>
      <c r="AS600" s="697"/>
      <c r="AT600" s="697"/>
      <c r="AU600" s="697"/>
      <c r="AV600" s="680"/>
      <c r="AW600" s="673" t="str">
        <f>U600</f>
        <v>30390156H</v>
      </c>
      <c r="AX600" s="673" cm="1">
        <f t="array" ref="AX600">SUM(MID(0&amp;AW600,LARGE(INDEX(ISNUMBER(--MID(AW600,ROW($1:$8),1))*ROW($1:$8),),ROW($1:$8))+1,1)*10^ROW($1:$8)/10)</f>
        <v>30390156</v>
      </c>
      <c r="AY600" s="673" t="str">
        <f>VLOOKUP($AX600,'Item Master Data'!$A:$F,3,FALSE)</f>
        <v>Q.PEAK DUO BLK ML G10+</v>
      </c>
      <c r="AZ600" s="673">
        <f>VLOOKUP($AX600,'Item Master Data'!$A:$F,6,FALSE)</f>
        <v>400</v>
      </c>
      <c r="BA600" s="673">
        <f>X600/BB600</f>
        <v>24</v>
      </c>
      <c r="BB600" s="673">
        <f>VLOOKUP(AX600,'Item Master Data'!$A:$G,7,FALSE)</f>
        <v>32</v>
      </c>
      <c r="BC600" s="673"/>
      <c r="BD600" s="673">
        <f>W600-AZ600</f>
        <v>0</v>
      </c>
    </row>
    <row r="601" spans="1:56">
      <c r="A601" s="757">
        <v>10</v>
      </c>
      <c r="B601" s="722"/>
      <c r="C601" s="722"/>
      <c r="D601" s="687" t="s">
        <v>2368</v>
      </c>
      <c r="E601" s="676"/>
      <c r="F601" s="676"/>
      <c r="G601" s="676">
        <v>2022</v>
      </c>
      <c r="H601" s="491">
        <v>4</v>
      </c>
      <c r="I601" s="687"/>
      <c r="J601" s="492"/>
      <c r="K601" s="685" t="s">
        <v>2553</v>
      </c>
      <c r="L601" s="676" t="s">
        <v>2419</v>
      </c>
      <c r="M601" s="689">
        <v>44523</v>
      </c>
      <c r="N601" s="689">
        <v>44563</v>
      </c>
      <c r="O601" s="689"/>
      <c r="P601" s="492">
        <v>44630</v>
      </c>
      <c r="Q601" s="492"/>
      <c r="R601" s="492"/>
      <c r="S601" s="491" t="s">
        <v>1580</v>
      </c>
      <c r="T601" s="491">
        <v>60</v>
      </c>
      <c r="U601" s="676">
        <v>49403140</v>
      </c>
      <c r="V601" s="491" t="s">
        <v>973</v>
      </c>
      <c r="W601" s="676">
        <v>400</v>
      </c>
      <c r="X601" s="678">
        <v>384</v>
      </c>
      <c r="Y601" s="525">
        <f>W601*X601</f>
        <v>153600</v>
      </c>
      <c r="Z601" s="494">
        <v>0.55500000000000005</v>
      </c>
      <c r="AA601" s="682">
        <f>Y601*Z601</f>
        <v>85248.000000000015</v>
      </c>
      <c r="AB601" s="682"/>
      <c r="AC601" s="496">
        <v>0</v>
      </c>
      <c r="AD601" s="692"/>
      <c r="AE601" s="684"/>
      <c r="AF601" s="500">
        <f>AA601+AD601+AE601</f>
        <v>85248.000000000015</v>
      </c>
      <c r="AG601" s="491" t="s">
        <v>1073</v>
      </c>
      <c r="AH601" s="676"/>
      <c r="AI601" s="685" t="s">
        <v>2420</v>
      </c>
      <c r="AJ601" s="676" t="s">
        <v>2554</v>
      </c>
      <c r="AK601" s="696" t="s">
        <v>1088</v>
      </c>
      <c r="AL601" s="676">
        <v>3360</v>
      </c>
      <c r="AM601" s="491" t="s">
        <v>52</v>
      </c>
      <c r="AN601" s="676" t="s">
        <v>1076</v>
      </c>
      <c r="AO601" s="491"/>
      <c r="AP601" s="688"/>
      <c r="AQ601" s="688" t="s">
        <v>37</v>
      </c>
      <c r="AR601" s="688"/>
      <c r="AS601" s="697"/>
      <c r="AT601" s="697"/>
      <c r="AU601" s="697"/>
      <c r="AV601" s="680"/>
      <c r="AW601" s="673">
        <f>U601</f>
        <v>49403140</v>
      </c>
      <c r="AX601" s="673" cm="1">
        <f t="array" ref="AX601">SUM(MID(0&amp;AW601,LARGE(INDEX(ISNUMBER(--MID(AW601,ROW($1:$8),1))*ROW($1:$8),),ROW($1:$8))+1,1)*10^ROW($1:$8)/10)</f>
        <v>49403140</v>
      </c>
      <c r="AY601" s="673" t="str">
        <f>VLOOKUP($AX601,'Item Master Data'!$A:$F,3,FALSE)</f>
        <v>Q.PEAK DUO BLK ML G10+</v>
      </c>
      <c r="AZ601" s="673">
        <f>VLOOKUP($AX601,'Item Master Data'!$A:$F,6,FALSE)</f>
        <v>400</v>
      </c>
      <c r="BA601" s="673">
        <f>X601/BB601</f>
        <v>12</v>
      </c>
      <c r="BB601" s="673">
        <f>VLOOKUP(AX601,'Item Master Data'!$A:$G,7,FALSE)</f>
        <v>32</v>
      </c>
      <c r="BC601" s="673"/>
      <c r="BD601" s="673">
        <f>W601-AZ601</f>
        <v>0</v>
      </c>
    </row>
    <row r="602" spans="1:56">
      <c r="A602" s="674"/>
      <c r="B602" s="722"/>
      <c r="C602" s="722"/>
      <c r="D602" s="687" t="s">
        <v>2368</v>
      </c>
      <c r="E602" s="676" t="s">
        <v>2558</v>
      </c>
      <c r="F602" s="676"/>
      <c r="G602" s="676">
        <v>2022</v>
      </c>
      <c r="H602" s="491">
        <v>4</v>
      </c>
      <c r="I602" s="687"/>
      <c r="J602" s="492"/>
      <c r="K602" s="685" t="s">
        <v>2559</v>
      </c>
      <c r="L602" s="676" t="s">
        <v>2419</v>
      </c>
      <c r="M602" s="689">
        <v>44523</v>
      </c>
      <c r="N602" s="689">
        <v>44594</v>
      </c>
      <c r="O602" s="689"/>
      <c r="P602" s="492">
        <v>44659</v>
      </c>
      <c r="Q602" s="492">
        <v>44666</v>
      </c>
      <c r="R602" s="492">
        <v>44669</v>
      </c>
      <c r="S602" s="491" t="s">
        <v>1580</v>
      </c>
      <c r="T602" s="491">
        <v>60</v>
      </c>
      <c r="U602" s="676" t="s">
        <v>1791</v>
      </c>
      <c r="V602" s="491" t="s">
        <v>973</v>
      </c>
      <c r="W602" s="676">
        <v>400</v>
      </c>
      <c r="X602" s="678">
        <v>768</v>
      </c>
      <c r="Y602" s="525">
        <f>W602*X602</f>
        <v>307200</v>
      </c>
      <c r="Z602" s="494">
        <v>0.55500000000000005</v>
      </c>
      <c r="AA602" s="682">
        <f>Y602*Z602</f>
        <v>170496.00000000003</v>
      </c>
      <c r="AB602" s="682"/>
      <c r="AC602" s="496">
        <v>0</v>
      </c>
      <c r="AD602" s="692"/>
      <c r="AE602" s="684"/>
      <c r="AF602" s="500">
        <f>AA602+AD602+AE602</f>
        <v>170496.00000000003</v>
      </c>
      <c r="AG602" s="491" t="s">
        <v>1073</v>
      </c>
      <c r="AH602" s="676"/>
      <c r="AI602" s="685" t="s">
        <v>2420</v>
      </c>
      <c r="AJ602" s="676" t="s">
        <v>2560</v>
      </c>
      <c r="AK602" s="696" t="s">
        <v>1149</v>
      </c>
      <c r="AL602" s="676">
        <v>75061</v>
      </c>
      <c r="AM602" s="491" t="s">
        <v>52</v>
      </c>
      <c r="AN602" s="676" t="s">
        <v>50</v>
      </c>
      <c r="AO602" s="491"/>
      <c r="AP602" s="688" t="s">
        <v>38</v>
      </c>
      <c r="AQ602" s="688" t="s">
        <v>37</v>
      </c>
      <c r="AR602" s="688"/>
      <c r="AS602" s="697"/>
      <c r="AT602" s="697"/>
      <c r="AU602" s="697"/>
      <c r="AV602" s="680"/>
      <c r="AW602" s="673" t="str">
        <f>U602</f>
        <v>30390156H</v>
      </c>
      <c r="AX602" s="673" cm="1">
        <f t="array" ref="AX602">SUM(MID(0&amp;AW602,LARGE(INDEX(ISNUMBER(--MID(AW602,ROW($1:$8),1))*ROW($1:$8),),ROW($1:$8))+1,1)*10^ROW($1:$8)/10)</f>
        <v>30390156</v>
      </c>
      <c r="AY602" s="673" t="str">
        <f>VLOOKUP($AX602,'Item Master Data'!$A:$F,3,FALSE)</f>
        <v>Q.PEAK DUO BLK ML G10+</v>
      </c>
      <c r="AZ602" s="673">
        <f>VLOOKUP($AX602,'Item Master Data'!$A:$F,6,FALSE)</f>
        <v>400</v>
      </c>
      <c r="BA602" s="673">
        <f>X602/BB602</f>
        <v>24</v>
      </c>
      <c r="BB602" s="673">
        <f>VLOOKUP(AX602,'Item Master Data'!$A:$G,7,FALSE)</f>
        <v>32</v>
      </c>
      <c r="BC602" s="673"/>
      <c r="BD602" s="673">
        <f>W602-AZ602</f>
        <v>0</v>
      </c>
    </row>
    <row r="603" spans="1:56">
      <c r="A603" s="674"/>
      <c r="B603" s="722"/>
      <c r="C603" s="722"/>
      <c r="D603" s="687" t="s">
        <v>2368</v>
      </c>
      <c r="E603" s="676" t="s">
        <v>2555</v>
      </c>
      <c r="F603" s="676"/>
      <c r="G603" s="676">
        <v>2022</v>
      </c>
      <c r="H603" s="676">
        <v>4</v>
      </c>
      <c r="I603" s="687"/>
      <c r="J603" s="492"/>
      <c r="K603" s="685" t="s">
        <v>2556</v>
      </c>
      <c r="L603" s="676" t="s">
        <v>2419</v>
      </c>
      <c r="M603" s="689">
        <v>44523</v>
      </c>
      <c r="N603" s="689">
        <v>44594</v>
      </c>
      <c r="O603" s="689"/>
      <c r="P603" s="492">
        <v>44659</v>
      </c>
      <c r="Q603" s="492">
        <v>44665</v>
      </c>
      <c r="R603" s="492">
        <v>44666</v>
      </c>
      <c r="S603" s="491" t="s">
        <v>1580</v>
      </c>
      <c r="T603" s="491">
        <v>60</v>
      </c>
      <c r="U603" s="676" t="s">
        <v>1791</v>
      </c>
      <c r="V603" s="491" t="s">
        <v>973</v>
      </c>
      <c r="W603" s="676">
        <v>400</v>
      </c>
      <c r="X603" s="678">
        <v>768</v>
      </c>
      <c r="Y603" s="525">
        <f>W603*X603</f>
        <v>307200</v>
      </c>
      <c r="Z603" s="494">
        <v>0.55500000000000005</v>
      </c>
      <c r="AA603" s="682">
        <f>Y603*Z603</f>
        <v>170496.00000000003</v>
      </c>
      <c r="AB603" s="682"/>
      <c r="AC603" s="496">
        <v>0</v>
      </c>
      <c r="AD603" s="692"/>
      <c r="AE603" s="684"/>
      <c r="AF603" s="500">
        <f>AA603+AD603+AE603</f>
        <v>170496.00000000003</v>
      </c>
      <c r="AG603" s="676" t="s">
        <v>1073</v>
      </c>
      <c r="AH603" s="676"/>
      <c r="AI603" s="685" t="s">
        <v>2420</v>
      </c>
      <c r="AJ603" s="676" t="s">
        <v>1821</v>
      </c>
      <c r="AK603" s="696" t="s">
        <v>50</v>
      </c>
      <c r="AL603" s="676">
        <v>95834</v>
      </c>
      <c r="AM603" s="676" t="s">
        <v>52</v>
      </c>
      <c r="AN603" s="676" t="s">
        <v>50</v>
      </c>
      <c r="AO603" s="491"/>
      <c r="AP603" s="688" t="s">
        <v>38</v>
      </c>
      <c r="AQ603" s="688" t="s">
        <v>37</v>
      </c>
      <c r="AR603" s="688"/>
      <c r="AS603" s="697"/>
      <c r="AT603" s="697"/>
      <c r="AU603" s="697"/>
      <c r="AV603" s="680"/>
      <c r="AW603" s="673" t="str">
        <f>U603</f>
        <v>30390156H</v>
      </c>
      <c r="AX603" s="673" cm="1">
        <f t="array" ref="AX603">SUM(MID(0&amp;AW603,LARGE(INDEX(ISNUMBER(--MID(AW603,ROW($1:$8),1))*ROW($1:$8),),ROW($1:$8))+1,1)*10^ROW($1:$8)/10)</f>
        <v>30390156</v>
      </c>
      <c r="AY603" s="673" t="str">
        <f>VLOOKUP($AX603,'Item Master Data'!$A:$F,3,FALSE)</f>
        <v>Q.PEAK DUO BLK ML G10+</v>
      </c>
      <c r="AZ603" s="673">
        <f>VLOOKUP($AX603,'Item Master Data'!$A:$F,6,FALSE)</f>
        <v>400</v>
      </c>
      <c r="BA603" s="673">
        <f>X603/BB603</f>
        <v>24</v>
      </c>
      <c r="BB603" s="673">
        <f>VLOOKUP(AX603,'Item Master Data'!$A:$G,7,FALSE)</f>
        <v>32</v>
      </c>
      <c r="BC603" s="673"/>
      <c r="BD603" s="673">
        <f>W603-AZ603</f>
        <v>0</v>
      </c>
    </row>
    <row r="604" spans="1:56">
      <c r="A604" s="674"/>
      <c r="B604" s="722"/>
      <c r="C604" s="722"/>
      <c r="D604" s="687" t="s">
        <v>2368</v>
      </c>
      <c r="E604" s="676" t="s">
        <v>2555</v>
      </c>
      <c r="F604" s="676"/>
      <c r="G604" s="676">
        <v>2022</v>
      </c>
      <c r="H604" s="676">
        <v>4</v>
      </c>
      <c r="I604" s="687"/>
      <c r="J604" s="492"/>
      <c r="K604" s="685" t="s">
        <v>2563</v>
      </c>
      <c r="L604" s="676" t="s">
        <v>2419</v>
      </c>
      <c r="M604" s="689">
        <v>44523</v>
      </c>
      <c r="N604" s="689">
        <v>44594</v>
      </c>
      <c r="O604" s="689"/>
      <c r="P604" s="492">
        <v>44664</v>
      </c>
      <c r="Q604" s="492"/>
      <c r="R604" s="492"/>
      <c r="S604" s="491" t="s">
        <v>1580</v>
      </c>
      <c r="T604" s="491">
        <v>60</v>
      </c>
      <c r="U604" s="676" t="s">
        <v>1791</v>
      </c>
      <c r="V604" s="491" t="s">
        <v>973</v>
      </c>
      <c r="W604" s="676">
        <v>400</v>
      </c>
      <c r="X604" s="678">
        <v>1024</v>
      </c>
      <c r="Y604" s="525">
        <f>W604*X604</f>
        <v>409600</v>
      </c>
      <c r="Z604" s="494">
        <v>0.55500000000000005</v>
      </c>
      <c r="AA604" s="682">
        <f>Y604*Z604</f>
        <v>227328.00000000003</v>
      </c>
      <c r="AB604" s="682"/>
      <c r="AC604" s="496">
        <v>0</v>
      </c>
      <c r="AD604" s="692"/>
      <c r="AE604" s="684"/>
      <c r="AF604" s="500">
        <f>AA604+AD604+AE604</f>
        <v>227328.00000000003</v>
      </c>
      <c r="AG604" s="676" t="s">
        <v>1073</v>
      </c>
      <c r="AH604" s="676"/>
      <c r="AI604" s="685" t="s">
        <v>2420</v>
      </c>
      <c r="AJ604" s="676" t="s">
        <v>2422</v>
      </c>
      <c r="AK604" s="696" t="s">
        <v>50</v>
      </c>
      <c r="AL604" s="676">
        <v>93065</v>
      </c>
      <c r="AM604" s="676" t="s">
        <v>52</v>
      </c>
      <c r="AN604" s="676" t="s">
        <v>50</v>
      </c>
      <c r="AO604" s="491"/>
      <c r="AP604" s="688" t="s">
        <v>38</v>
      </c>
      <c r="AQ604" s="688" t="s">
        <v>37</v>
      </c>
      <c r="AR604" s="688"/>
      <c r="AS604" s="697"/>
      <c r="AT604" s="697"/>
      <c r="AU604" s="697"/>
      <c r="AV604" s="680"/>
      <c r="AW604" s="673" t="str">
        <f>U604</f>
        <v>30390156H</v>
      </c>
      <c r="AX604" s="673" cm="1">
        <f t="array" ref="AX604">SUM(MID(0&amp;AW604,LARGE(INDEX(ISNUMBER(--MID(AW604,ROW($1:$8),1))*ROW($1:$8),),ROW($1:$8))+1,1)*10^ROW($1:$8)/10)</f>
        <v>30390156</v>
      </c>
      <c r="AY604" s="673" t="str">
        <f>VLOOKUP($AX604,'Item Master Data'!$A:$F,3,FALSE)</f>
        <v>Q.PEAK DUO BLK ML G10+</v>
      </c>
      <c r="AZ604" s="673">
        <f>VLOOKUP($AX604,'Item Master Data'!$A:$F,6,FALSE)</f>
        <v>400</v>
      </c>
      <c r="BA604" s="673">
        <f>X604/BB604</f>
        <v>32</v>
      </c>
      <c r="BB604" s="673">
        <f>VLOOKUP(AX604,'Item Master Data'!$A:$G,7,FALSE)</f>
        <v>32</v>
      </c>
      <c r="BC604" s="673"/>
      <c r="BD604" s="673">
        <f>W604-AZ604</f>
        <v>0</v>
      </c>
    </row>
    <row r="605" spans="1:56">
      <c r="A605" s="674"/>
      <c r="B605" s="722"/>
      <c r="C605" s="722"/>
      <c r="D605" s="687" t="s">
        <v>2368</v>
      </c>
      <c r="E605" s="676" t="s">
        <v>2555</v>
      </c>
      <c r="F605" s="491"/>
      <c r="G605" s="676">
        <v>2022</v>
      </c>
      <c r="H605" s="676">
        <v>4</v>
      </c>
      <c r="I605" s="687"/>
      <c r="J605" s="492"/>
      <c r="K605" s="685" t="s">
        <v>2557</v>
      </c>
      <c r="L605" s="676" t="s">
        <v>2419</v>
      </c>
      <c r="M605" s="689">
        <v>44523</v>
      </c>
      <c r="N605" s="689">
        <v>44594</v>
      </c>
      <c r="O605" s="689"/>
      <c r="P605" s="492">
        <v>44659</v>
      </c>
      <c r="Q605" s="492"/>
      <c r="R605" s="492"/>
      <c r="S605" s="491" t="s">
        <v>1580</v>
      </c>
      <c r="T605" s="491">
        <v>60</v>
      </c>
      <c r="U605" s="491">
        <v>49405140</v>
      </c>
      <c r="V605" s="676" t="s">
        <v>973</v>
      </c>
      <c r="W605" s="676">
        <v>400</v>
      </c>
      <c r="X605" s="678">
        <v>768</v>
      </c>
      <c r="Y605" s="525">
        <f>W605*X605</f>
        <v>307200</v>
      </c>
      <c r="Z605" s="494">
        <v>0.55500000000000005</v>
      </c>
      <c r="AA605" s="682">
        <f>Y605*Z605</f>
        <v>170496.00000000003</v>
      </c>
      <c r="AB605" s="682"/>
      <c r="AC605" s="496">
        <v>0</v>
      </c>
      <c r="AD605" s="692"/>
      <c r="AE605" s="497"/>
      <c r="AF605" s="500">
        <f>AA605+AD605+AE605</f>
        <v>170496.00000000003</v>
      </c>
      <c r="AG605" s="676" t="s">
        <v>1073</v>
      </c>
      <c r="AH605" s="676"/>
      <c r="AI605" s="685" t="s">
        <v>2420</v>
      </c>
      <c r="AJ605" s="676" t="s">
        <v>2554</v>
      </c>
      <c r="AK605" s="696" t="s">
        <v>1088</v>
      </c>
      <c r="AL605" s="676">
        <v>33605</v>
      </c>
      <c r="AM605" s="676" t="s">
        <v>52</v>
      </c>
      <c r="AN605" s="676" t="s">
        <v>1110</v>
      </c>
      <c r="AO605" s="491"/>
      <c r="AP605" s="688"/>
      <c r="AQ605" s="688" t="s">
        <v>37</v>
      </c>
      <c r="AR605" s="688"/>
      <c r="AS605" s="697"/>
      <c r="AT605" s="697"/>
      <c r="AU605" s="697"/>
      <c r="AV605" s="680"/>
      <c r="AW605" s="673">
        <f>U605</f>
        <v>49405140</v>
      </c>
      <c r="AX605" s="673" cm="1">
        <f t="array" ref="AX605">SUM(MID(0&amp;AW605,LARGE(INDEX(ISNUMBER(--MID(AW605,ROW($1:$8),1))*ROW($1:$8),),ROW($1:$8))+1,1)*10^ROW($1:$8)/10)</f>
        <v>49405140</v>
      </c>
      <c r="AY605" s="673" t="str">
        <f>VLOOKUP($AX605,'Item Master Data'!$A:$F,3,FALSE)</f>
        <v>Q.PEAK DUO BLK ML G10+</v>
      </c>
      <c r="AZ605" s="673">
        <f>VLOOKUP($AX605,'Item Master Data'!$A:$F,6,FALSE)</f>
        <v>400</v>
      </c>
      <c r="BA605" s="673">
        <f>X605/BB605</f>
        <v>24</v>
      </c>
      <c r="BB605" s="673">
        <f>VLOOKUP(AX605,'Item Master Data'!$A:$G,7,FALSE)</f>
        <v>32</v>
      </c>
      <c r="BC605" s="673"/>
      <c r="BD605" s="673">
        <f>W605-AZ605</f>
        <v>0</v>
      </c>
    </row>
    <row r="606" spans="1:56">
      <c r="A606" s="674"/>
      <c r="B606" s="722"/>
      <c r="C606" s="722"/>
      <c r="D606" s="687" t="s">
        <v>2368</v>
      </c>
      <c r="E606" s="676" t="s">
        <v>2555</v>
      </c>
      <c r="F606" s="491"/>
      <c r="G606" s="676">
        <v>2022</v>
      </c>
      <c r="H606" s="676">
        <v>4</v>
      </c>
      <c r="I606" s="687"/>
      <c r="J606" s="492"/>
      <c r="K606" s="685" t="s">
        <v>2561</v>
      </c>
      <c r="L606" s="676" t="s">
        <v>2419</v>
      </c>
      <c r="M606" s="689">
        <v>44523</v>
      </c>
      <c r="N606" s="689">
        <v>44594</v>
      </c>
      <c r="O606" s="689"/>
      <c r="P606" s="492">
        <v>44664</v>
      </c>
      <c r="Q606" s="492"/>
      <c r="R606" s="492"/>
      <c r="S606" s="491" t="s">
        <v>1580</v>
      </c>
      <c r="T606" s="491">
        <v>60</v>
      </c>
      <c r="U606" s="491">
        <v>49405140</v>
      </c>
      <c r="V606" s="676" t="s">
        <v>973</v>
      </c>
      <c r="W606" s="676">
        <v>400</v>
      </c>
      <c r="X606" s="678">
        <v>768</v>
      </c>
      <c r="Y606" s="525">
        <f>W606*X606</f>
        <v>307200</v>
      </c>
      <c r="Z606" s="494">
        <v>0.55500000000000005</v>
      </c>
      <c r="AA606" s="682">
        <f>Y606*Z606</f>
        <v>170496.00000000003</v>
      </c>
      <c r="AB606" s="682"/>
      <c r="AC606" s="496">
        <v>0</v>
      </c>
      <c r="AD606" s="692"/>
      <c r="AE606" s="497"/>
      <c r="AF606" s="500">
        <f>AA606+AD606+AE606</f>
        <v>170496.00000000003</v>
      </c>
      <c r="AG606" s="676" t="s">
        <v>1073</v>
      </c>
      <c r="AH606" s="676"/>
      <c r="AI606" s="685" t="s">
        <v>2420</v>
      </c>
      <c r="AJ606" s="676" t="s">
        <v>2562</v>
      </c>
      <c r="AK606" s="696" t="s">
        <v>1100</v>
      </c>
      <c r="AL606" s="676">
        <v>2780</v>
      </c>
      <c r="AM606" s="676" t="s">
        <v>52</v>
      </c>
      <c r="AN606" s="676" t="s">
        <v>1110</v>
      </c>
      <c r="AO606" s="491"/>
      <c r="AP606" s="688" t="s">
        <v>38</v>
      </c>
      <c r="AQ606" s="688" t="s">
        <v>37</v>
      </c>
      <c r="AR606" s="688"/>
      <c r="AS606" s="697"/>
      <c r="AT606" s="697"/>
      <c r="AU606" s="697"/>
      <c r="AV606" s="680"/>
      <c r="AW606" s="673">
        <f>U606</f>
        <v>49405140</v>
      </c>
      <c r="AX606" s="673" cm="1">
        <f t="array" ref="AX606">SUM(MID(0&amp;AW606,LARGE(INDEX(ISNUMBER(--MID(AW606,ROW($1:$8),1))*ROW($1:$8),),ROW($1:$8))+1,1)*10^ROW($1:$8)/10)</f>
        <v>49405140</v>
      </c>
      <c r="AY606" s="673" t="str">
        <f>VLOOKUP($AX606,'Item Master Data'!$A:$F,3,FALSE)</f>
        <v>Q.PEAK DUO BLK ML G10+</v>
      </c>
      <c r="AZ606" s="673">
        <f>VLOOKUP($AX606,'Item Master Data'!$A:$F,6,FALSE)</f>
        <v>400</v>
      </c>
      <c r="BA606" s="673">
        <f>X606/BB606</f>
        <v>24</v>
      </c>
      <c r="BB606" s="673">
        <f>VLOOKUP(AX606,'Item Master Data'!$A:$G,7,FALSE)</f>
        <v>32</v>
      </c>
      <c r="BC606" s="673"/>
      <c r="BD606" s="673">
        <f>W606-AZ606</f>
        <v>0</v>
      </c>
    </row>
    <row r="607" spans="1:56">
      <c r="A607" s="674"/>
      <c r="B607" s="722"/>
      <c r="C607" s="722"/>
      <c r="D607" s="687" t="s">
        <v>2368</v>
      </c>
      <c r="E607" s="676"/>
      <c r="F607" s="491"/>
      <c r="G607" s="676">
        <v>2022</v>
      </c>
      <c r="H607" s="491">
        <v>4</v>
      </c>
      <c r="I607" s="687"/>
      <c r="J607" s="492">
        <v>44655</v>
      </c>
      <c r="K607" s="685" t="s">
        <v>2567</v>
      </c>
      <c r="L607" s="676" t="s">
        <v>2568</v>
      </c>
      <c r="M607" s="689">
        <v>44553</v>
      </c>
      <c r="N607" s="689">
        <v>44607</v>
      </c>
      <c r="O607" s="689">
        <v>44640</v>
      </c>
      <c r="P607" s="492">
        <v>44635</v>
      </c>
      <c r="Q607" s="492">
        <v>44655</v>
      </c>
      <c r="R607" s="492">
        <v>44655</v>
      </c>
      <c r="S607" s="491" t="s">
        <v>1580</v>
      </c>
      <c r="T607" s="491">
        <v>72</v>
      </c>
      <c r="U607" s="491" t="s">
        <v>1311</v>
      </c>
      <c r="V607" s="676" t="s">
        <v>1108</v>
      </c>
      <c r="W607" s="676">
        <v>480</v>
      </c>
      <c r="X607" s="678">
        <v>290</v>
      </c>
      <c r="Y607" s="525">
        <f>W607*X607</f>
        <v>139200</v>
      </c>
      <c r="Z607" s="494">
        <v>0.49</v>
      </c>
      <c r="AA607" s="682">
        <f>Y607*Z607</f>
        <v>68208</v>
      </c>
      <c r="AB607" s="682"/>
      <c r="AC607" s="496">
        <v>0</v>
      </c>
      <c r="AD607" s="692"/>
      <c r="AE607" s="497"/>
      <c r="AF607" s="500">
        <f>AA607+AD607+AE607</f>
        <v>68208</v>
      </c>
      <c r="AG607" s="676" t="s">
        <v>1073</v>
      </c>
      <c r="AH607" s="676"/>
      <c r="AI607" s="685" t="s">
        <v>2488</v>
      </c>
      <c r="AJ607" s="676" t="s">
        <v>2569</v>
      </c>
      <c r="AK607" s="696" t="s">
        <v>50</v>
      </c>
      <c r="AL607" s="676">
        <v>95776</v>
      </c>
      <c r="AM607" s="676" t="s">
        <v>52</v>
      </c>
      <c r="AN607" s="676" t="s">
        <v>50</v>
      </c>
      <c r="AO607" s="491"/>
      <c r="AP607" s="688" t="s">
        <v>92</v>
      </c>
      <c r="AQ607" s="688" t="s">
        <v>37</v>
      </c>
      <c r="AR607" s="688"/>
      <c r="AS607" s="697"/>
      <c r="AT607" s="697"/>
      <c r="AU607" s="697"/>
      <c r="AV607" s="680"/>
      <c r="AW607" s="673" t="str">
        <f>U607</f>
        <v>30397472C</v>
      </c>
      <c r="AX607" s="673" cm="1">
        <f t="array" ref="AX607">SUM(MID(0&amp;AW607,LARGE(INDEX(ISNUMBER(--MID(AW607,ROW($1:$8),1))*ROW($1:$8),),ROW($1:$8))+1,1)*10^ROW($1:$8)/10)</f>
        <v>30397472</v>
      </c>
      <c r="AY607" s="673" t="str">
        <f>VLOOKUP($AX607,'Item Master Data'!$A:$F,3,FALSE)</f>
        <v>Q.PEAK DUO XL G10</v>
      </c>
      <c r="AZ607" s="673">
        <f>VLOOKUP($AX607,'Item Master Data'!$A:$F,6,FALSE)</f>
        <v>480</v>
      </c>
      <c r="BA607" s="673">
        <f>X607/BB607</f>
        <v>10</v>
      </c>
      <c r="BB607" s="673">
        <f>VLOOKUP(AX607,'Item Master Data'!$A:$G,7,FALSE)</f>
        <v>29</v>
      </c>
      <c r="BC607" s="673"/>
      <c r="BD607" s="673">
        <f>W607-AZ607</f>
        <v>0</v>
      </c>
    </row>
    <row r="608" spans="1:56">
      <c r="A608" s="674"/>
      <c r="B608" s="722"/>
      <c r="C608" s="722"/>
      <c r="D608" s="687" t="s">
        <v>2368</v>
      </c>
      <c r="E608" s="676"/>
      <c r="F608" s="491"/>
      <c r="G608" s="676">
        <v>2022</v>
      </c>
      <c r="H608" s="491">
        <v>4</v>
      </c>
      <c r="I608" s="687"/>
      <c r="J608" s="492"/>
      <c r="K608" s="685" t="s">
        <v>2570</v>
      </c>
      <c r="L608" s="676" t="s">
        <v>2485</v>
      </c>
      <c r="M608" s="689">
        <v>44463</v>
      </c>
      <c r="N608" s="689">
        <v>44568</v>
      </c>
      <c r="O608" s="689"/>
      <c r="P608" s="492">
        <v>44630</v>
      </c>
      <c r="Q608" s="492"/>
      <c r="R608" s="492"/>
      <c r="S608" s="491" t="s">
        <v>1580</v>
      </c>
      <c r="T608" s="491">
        <v>60</v>
      </c>
      <c r="U608" s="491">
        <v>49403139</v>
      </c>
      <c r="V608" s="491" t="s">
        <v>973</v>
      </c>
      <c r="W608" s="676">
        <v>395</v>
      </c>
      <c r="X608" s="678">
        <v>832</v>
      </c>
      <c r="Y608" s="525">
        <f>W608*X608</f>
        <v>328640</v>
      </c>
      <c r="Z608" s="494">
        <v>0.55999999999999994</v>
      </c>
      <c r="AA608" s="682">
        <f>Y608*Z608</f>
        <v>184038.39999999999</v>
      </c>
      <c r="AB608" s="682"/>
      <c r="AC608" s="496">
        <v>0</v>
      </c>
      <c r="AD608" s="692"/>
      <c r="AE608" s="497"/>
      <c r="AF608" s="500">
        <f>AA608+AD608+AE608</f>
        <v>184038.39999999999</v>
      </c>
      <c r="AG608" s="676" t="s">
        <v>1073</v>
      </c>
      <c r="AH608" s="676" t="s">
        <v>2490</v>
      </c>
      <c r="AI608" s="685" t="s">
        <v>2486</v>
      </c>
      <c r="AJ608" s="676" t="s">
        <v>1087</v>
      </c>
      <c r="AK608" s="696" t="s">
        <v>1088</v>
      </c>
      <c r="AL608" s="676">
        <v>32256</v>
      </c>
      <c r="AM608" s="676" t="s">
        <v>52</v>
      </c>
      <c r="AN608" s="676" t="s">
        <v>1076</v>
      </c>
      <c r="AO608" s="491"/>
      <c r="AP608" s="688"/>
      <c r="AQ608" s="688" t="s">
        <v>37</v>
      </c>
      <c r="AR608" s="688"/>
      <c r="AS608" s="697"/>
      <c r="AT608" s="697"/>
      <c r="AU608" s="697"/>
      <c r="AV608" s="680"/>
      <c r="AW608" s="673">
        <f>U608</f>
        <v>49403139</v>
      </c>
      <c r="AX608" s="673" cm="1">
        <f t="array" ref="AX608">SUM(MID(0&amp;AW608,LARGE(INDEX(ISNUMBER(--MID(AW608,ROW($1:$8),1))*ROW($1:$8),),ROW($1:$8))+1,1)*10^ROW($1:$8)/10)</f>
        <v>49403139</v>
      </c>
      <c r="AY608" s="673" t="str">
        <f>VLOOKUP($AX608,'Item Master Data'!$A:$F,3,FALSE)</f>
        <v>Q.PEAK DUO BLK ML G10+</v>
      </c>
      <c r="AZ608" s="673">
        <f>VLOOKUP($AX608,'Item Master Data'!$A:$F,6,FALSE)</f>
        <v>395</v>
      </c>
      <c r="BA608" s="673">
        <f>X608/BB608</f>
        <v>26</v>
      </c>
      <c r="BB608" s="673">
        <f>VLOOKUP(AX608,'Item Master Data'!$A:$G,7,FALSE)</f>
        <v>32</v>
      </c>
      <c r="BC608" s="673"/>
      <c r="BD608" s="673">
        <f>W608-AZ608</f>
        <v>0</v>
      </c>
    </row>
    <row r="609" spans="1:56">
      <c r="A609" s="674"/>
      <c r="B609" s="722"/>
      <c r="C609" s="722"/>
      <c r="D609" s="687" t="s">
        <v>2368</v>
      </c>
      <c r="E609" s="676"/>
      <c r="F609" s="676"/>
      <c r="G609" s="676">
        <v>2022</v>
      </c>
      <c r="H609" s="491">
        <v>4</v>
      </c>
      <c r="I609" s="687"/>
      <c r="J609" s="492">
        <v>44662</v>
      </c>
      <c r="K609" s="685" t="s">
        <v>2571</v>
      </c>
      <c r="L609" s="676" t="s">
        <v>2485</v>
      </c>
      <c r="M609" s="689">
        <v>44463</v>
      </c>
      <c r="N609" s="689">
        <v>44599</v>
      </c>
      <c r="O609" s="689"/>
      <c r="P609" s="492">
        <v>44641</v>
      </c>
      <c r="Q609" s="492">
        <v>44652</v>
      </c>
      <c r="R609" s="492">
        <v>44662</v>
      </c>
      <c r="S609" s="491" t="s">
        <v>1580</v>
      </c>
      <c r="T609" s="491">
        <v>60</v>
      </c>
      <c r="U609" s="676" t="s">
        <v>1745</v>
      </c>
      <c r="V609" s="491" t="s">
        <v>973</v>
      </c>
      <c r="W609" s="676">
        <v>395</v>
      </c>
      <c r="X609" s="678">
        <v>832</v>
      </c>
      <c r="Y609" s="525">
        <f>W609*X609</f>
        <v>328640</v>
      </c>
      <c r="Z609" s="680">
        <v>0.55999999999999994</v>
      </c>
      <c r="AA609" s="682">
        <f>Y609*Z609</f>
        <v>184038.39999999999</v>
      </c>
      <c r="AB609" s="682"/>
      <c r="AC609" s="496">
        <v>0</v>
      </c>
      <c r="AD609" s="692"/>
      <c r="AE609" s="684"/>
      <c r="AF609" s="500">
        <f>AA609+AD609+AE609</f>
        <v>184038.39999999999</v>
      </c>
      <c r="AG609" s="676" t="s">
        <v>47</v>
      </c>
      <c r="AH609" s="676" t="s">
        <v>2490</v>
      </c>
      <c r="AI609" s="685">
        <v>60</v>
      </c>
      <c r="AJ609" s="676" t="s">
        <v>2572</v>
      </c>
      <c r="AK609" s="696" t="s">
        <v>1088</v>
      </c>
      <c r="AL609" s="676" t="s">
        <v>2494</v>
      </c>
      <c r="AM609" s="676" t="s">
        <v>52</v>
      </c>
      <c r="AN609" s="676" t="s">
        <v>50</v>
      </c>
      <c r="AO609" s="491"/>
      <c r="AP609" s="688" t="s">
        <v>92</v>
      </c>
      <c r="AQ609" s="688" t="s">
        <v>37</v>
      </c>
      <c r="AR609" s="688"/>
      <c r="AS609" s="697"/>
      <c r="AT609" s="697"/>
      <c r="AU609" s="697"/>
      <c r="AV609" s="680"/>
      <c r="AW609" s="673" t="str">
        <f>U609</f>
        <v>30390155H</v>
      </c>
      <c r="AX609" s="673" cm="1">
        <f t="array" ref="AX609">SUM(MID(0&amp;AW609,LARGE(INDEX(ISNUMBER(--MID(AW609,ROW($1:$8),1))*ROW($1:$8),),ROW($1:$8))+1,1)*10^ROW($1:$8)/10)</f>
        <v>30390155</v>
      </c>
      <c r="AY609" s="673" t="str">
        <f>VLOOKUP($AX609,'Item Master Data'!$A:$F,3,FALSE)</f>
        <v>Q.PEAK DUO BLK ML G10+</v>
      </c>
      <c r="AZ609" s="673">
        <f>VLOOKUP($AX609,'Item Master Data'!$A:$F,6,FALSE)</f>
        <v>395</v>
      </c>
      <c r="BA609" s="673">
        <f>X609/BB609</f>
        <v>26</v>
      </c>
      <c r="BB609" s="673">
        <f>VLOOKUP(AX609,'Item Master Data'!$A:$G,7,FALSE)</f>
        <v>32</v>
      </c>
      <c r="BC609" s="673"/>
      <c r="BD609" s="673">
        <f>W609-AZ609</f>
        <v>0</v>
      </c>
    </row>
    <row r="610" spans="1:56">
      <c r="A610" s="674"/>
      <c r="B610" s="722"/>
      <c r="C610" s="722"/>
      <c r="D610" s="687" t="s">
        <v>2368</v>
      </c>
      <c r="E610" s="676"/>
      <c r="F610" s="676"/>
      <c r="G610" s="676">
        <v>2022</v>
      </c>
      <c r="H610" s="491">
        <v>4</v>
      </c>
      <c r="I610" s="687"/>
      <c r="J610" s="492">
        <v>44656</v>
      </c>
      <c r="K610" s="685" t="s">
        <v>2573</v>
      </c>
      <c r="L610" s="676" t="s">
        <v>2485</v>
      </c>
      <c r="M610" s="689">
        <v>44463</v>
      </c>
      <c r="N610" s="689">
        <v>44599</v>
      </c>
      <c r="O610" s="689"/>
      <c r="P610" s="492">
        <v>44641</v>
      </c>
      <c r="Q610" s="492">
        <v>44651</v>
      </c>
      <c r="R610" s="492">
        <v>44656</v>
      </c>
      <c r="S610" s="491" t="s">
        <v>1580</v>
      </c>
      <c r="T610" s="491">
        <v>60</v>
      </c>
      <c r="U610" s="676" t="s">
        <v>1745</v>
      </c>
      <c r="V610" s="491" t="s">
        <v>973</v>
      </c>
      <c r="W610" s="676">
        <v>395</v>
      </c>
      <c r="X610" s="678">
        <v>832</v>
      </c>
      <c r="Y610" s="525">
        <f>W610*X610</f>
        <v>328640</v>
      </c>
      <c r="Z610" s="494">
        <v>0.55999999999999994</v>
      </c>
      <c r="AA610" s="682">
        <f>Y610*Z610</f>
        <v>184038.39999999999</v>
      </c>
      <c r="AB610" s="682"/>
      <c r="AC610" s="496">
        <v>0</v>
      </c>
      <c r="AD610" s="692"/>
      <c r="AE610" s="684"/>
      <c r="AF610" s="500">
        <f>AA610+AD610+AE610</f>
        <v>184038.39999999999</v>
      </c>
      <c r="AG610" s="676" t="s">
        <v>47</v>
      </c>
      <c r="AH610" s="676" t="s">
        <v>2490</v>
      </c>
      <c r="AI610" s="685">
        <v>60</v>
      </c>
      <c r="AJ610" s="676" t="s">
        <v>2467</v>
      </c>
      <c r="AK610" s="696" t="s">
        <v>1359</v>
      </c>
      <c r="AL610" s="676">
        <v>19067</v>
      </c>
      <c r="AM610" s="676" t="s">
        <v>52</v>
      </c>
      <c r="AN610" s="676" t="s">
        <v>50</v>
      </c>
      <c r="AO610" s="491"/>
      <c r="AP610" s="688" t="s">
        <v>92</v>
      </c>
      <c r="AQ610" s="688" t="s">
        <v>37</v>
      </c>
      <c r="AR610" s="688"/>
      <c r="AS610" s="697"/>
      <c r="AT610" s="697"/>
      <c r="AU610" s="697"/>
      <c r="AV610" s="680"/>
      <c r="AW610" s="673" t="str">
        <f>U610</f>
        <v>30390155H</v>
      </c>
      <c r="AX610" s="673" cm="1">
        <f t="array" ref="AX610">SUM(MID(0&amp;AW610,LARGE(INDEX(ISNUMBER(--MID(AW610,ROW($1:$8),1))*ROW($1:$8),),ROW($1:$8))+1,1)*10^ROW($1:$8)/10)</f>
        <v>30390155</v>
      </c>
      <c r="AY610" s="673" t="str">
        <f>VLOOKUP($AX610,'Item Master Data'!$A:$F,3,FALSE)</f>
        <v>Q.PEAK DUO BLK ML G10+</v>
      </c>
      <c r="AZ610" s="673">
        <f>VLOOKUP($AX610,'Item Master Data'!$A:$F,6,FALSE)</f>
        <v>395</v>
      </c>
      <c r="BA610" s="673">
        <f>X610/BB610</f>
        <v>26</v>
      </c>
      <c r="BB610" s="673">
        <f>VLOOKUP(AX610,'Item Master Data'!$A:$G,7,FALSE)</f>
        <v>32</v>
      </c>
      <c r="BC610" s="673"/>
      <c r="BD610" s="673">
        <f>W610-AZ610</f>
        <v>0</v>
      </c>
    </row>
    <row r="611" spans="1:56">
      <c r="A611" s="674"/>
      <c r="B611" s="722"/>
      <c r="C611" s="722"/>
      <c r="D611" s="687" t="s">
        <v>2368</v>
      </c>
      <c r="E611" s="676"/>
      <c r="F611" s="676"/>
      <c r="G611" s="676">
        <v>2022</v>
      </c>
      <c r="H611" s="676">
        <v>4</v>
      </c>
      <c r="I611" s="687"/>
      <c r="J611" s="492"/>
      <c r="K611" s="685" t="s">
        <v>2574</v>
      </c>
      <c r="L611" s="676" t="s">
        <v>2485</v>
      </c>
      <c r="M611" s="689">
        <v>44463</v>
      </c>
      <c r="N611" s="689">
        <v>44655</v>
      </c>
      <c r="O611" s="689"/>
      <c r="P611" s="492">
        <v>44664</v>
      </c>
      <c r="Q611" s="492"/>
      <c r="R611" s="492"/>
      <c r="S611" s="491" t="s">
        <v>1580</v>
      </c>
      <c r="T611" s="491">
        <v>60</v>
      </c>
      <c r="U611" s="676" t="s">
        <v>1745</v>
      </c>
      <c r="V611" s="491" t="s">
        <v>2575</v>
      </c>
      <c r="W611" s="676">
        <v>395</v>
      </c>
      <c r="X611" s="678">
        <v>832</v>
      </c>
      <c r="Y611" s="525">
        <f>W611*X611</f>
        <v>328640</v>
      </c>
      <c r="Z611" s="494">
        <v>0.55999999999999994</v>
      </c>
      <c r="AA611" s="682">
        <f>Y611*Z611</f>
        <v>184038.39999999999</v>
      </c>
      <c r="AB611" s="682"/>
      <c r="AC611" s="496">
        <v>0</v>
      </c>
      <c r="AD611" s="692"/>
      <c r="AE611" s="684"/>
      <c r="AF611" s="500">
        <f>AA611+AD611+AE611</f>
        <v>184038.39999999999</v>
      </c>
      <c r="AG611" s="676" t="s">
        <v>47</v>
      </c>
      <c r="AH611" s="676" t="s">
        <v>2490</v>
      </c>
      <c r="AI611" s="685">
        <v>60</v>
      </c>
      <c r="AJ611" s="676" t="s">
        <v>1821</v>
      </c>
      <c r="AK611" s="696" t="s">
        <v>50</v>
      </c>
      <c r="AL611" s="676" t="s">
        <v>2498</v>
      </c>
      <c r="AM611" s="676" t="s">
        <v>52</v>
      </c>
      <c r="AN611" s="676" t="s">
        <v>50</v>
      </c>
      <c r="AO611" s="491"/>
      <c r="AP611" s="688" t="s">
        <v>92</v>
      </c>
      <c r="AQ611" s="688" t="s">
        <v>37</v>
      </c>
      <c r="AR611" s="688"/>
      <c r="AS611" s="697"/>
      <c r="AT611" s="697"/>
      <c r="AU611" s="697"/>
      <c r="AV611" s="680"/>
      <c r="AW611" s="673" t="str">
        <f>U611</f>
        <v>30390155H</v>
      </c>
      <c r="AX611" s="673" cm="1">
        <f t="array" ref="AX611">SUM(MID(0&amp;AW611,LARGE(INDEX(ISNUMBER(--MID(AW611,ROW($1:$8),1))*ROW($1:$8),),ROW($1:$8))+1,1)*10^ROW($1:$8)/10)</f>
        <v>30390155</v>
      </c>
      <c r="AY611" s="673" t="str">
        <f>VLOOKUP($AX611,'Item Master Data'!$A:$F,3,FALSE)</f>
        <v>Q.PEAK DUO BLK ML G10+</v>
      </c>
      <c r="AZ611" s="673">
        <f>VLOOKUP($AX611,'Item Master Data'!$A:$F,6,FALSE)</f>
        <v>395</v>
      </c>
      <c r="BA611" s="673">
        <f>X611/BB611</f>
        <v>26</v>
      </c>
      <c r="BB611" s="673">
        <f>VLOOKUP(AX611,'Item Master Data'!$A:$G,7,FALSE)</f>
        <v>32</v>
      </c>
      <c r="BC611" s="673"/>
      <c r="BD611" s="673">
        <f>W611-AZ611</f>
        <v>0</v>
      </c>
    </row>
    <row r="612" spans="1:56">
      <c r="A612" s="674"/>
      <c r="B612" s="722"/>
      <c r="C612" s="722"/>
      <c r="D612" s="687" t="s">
        <v>2368</v>
      </c>
      <c r="E612" s="676"/>
      <c r="F612" s="676"/>
      <c r="G612" s="676">
        <v>2022</v>
      </c>
      <c r="H612" s="676">
        <v>4</v>
      </c>
      <c r="I612" s="687"/>
      <c r="J612" s="492"/>
      <c r="K612" s="685" t="s">
        <v>2576</v>
      </c>
      <c r="L612" s="676" t="s">
        <v>2485</v>
      </c>
      <c r="M612" s="689">
        <v>44463</v>
      </c>
      <c r="N612" s="689">
        <v>44673</v>
      </c>
      <c r="O612" s="689"/>
      <c r="P612" s="492">
        <v>44664</v>
      </c>
      <c r="Q612" s="492"/>
      <c r="R612" s="492"/>
      <c r="S612" s="491" t="s">
        <v>1580</v>
      </c>
      <c r="T612" s="491">
        <v>60</v>
      </c>
      <c r="U612" s="676" t="s">
        <v>1745</v>
      </c>
      <c r="V612" s="491" t="s">
        <v>2575</v>
      </c>
      <c r="W612" s="676">
        <v>395</v>
      </c>
      <c r="X612" s="678">
        <v>832</v>
      </c>
      <c r="Y612" s="525">
        <f>W612*X612</f>
        <v>328640</v>
      </c>
      <c r="Z612" s="494">
        <v>0.55999999999999994</v>
      </c>
      <c r="AA612" s="682">
        <f>Y612*Z612</f>
        <v>184038.39999999999</v>
      </c>
      <c r="AB612" s="682"/>
      <c r="AC612" s="496">
        <v>0</v>
      </c>
      <c r="AD612" s="692"/>
      <c r="AE612" s="684"/>
      <c r="AF612" s="500">
        <f>AA612+AD612+AE612</f>
        <v>184038.39999999999</v>
      </c>
      <c r="AG612" s="676" t="s">
        <v>47</v>
      </c>
      <c r="AH612" s="676" t="s">
        <v>2490</v>
      </c>
      <c r="AI612" s="685">
        <v>60</v>
      </c>
      <c r="AJ612" s="676" t="s">
        <v>1821</v>
      </c>
      <c r="AK612" s="696" t="s">
        <v>50</v>
      </c>
      <c r="AL612" s="676" t="s">
        <v>2498</v>
      </c>
      <c r="AM612" s="676" t="s">
        <v>52</v>
      </c>
      <c r="AN612" s="676" t="s">
        <v>50</v>
      </c>
      <c r="AO612" s="491"/>
      <c r="AP612" s="688" t="s">
        <v>92</v>
      </c>
      <c r="AQ612" s="688" t="s">
        <v>37</v>
      </c>
      <c r="AR612" s="688"/>
      <c r="AS612" s="697"/>
      <c r="AT612" s="697"/>
      <c r="AU612" s="697"/>
      <c r="AV612" s="680"/>
      <c r="AW612" s="673" t="str">
        <f>U612</f>
        <v>30390155H</v>
      </c>
      <c r="AX612" s="673" cm="1">
        <f t="array" ref="AX612">SUM(MID(0&amp;AW612,LARGE(INDEX(ISNUMBER(--MID(AW612,ROW($1:$8),1))*ROW($1:$8),),ROW($1:$8))+1,1)*10^ROW($1:$8)/10)</f>
        <v>30390155</v>
      </c>
      <c r="AY612" s="673" t="str">
        <f>VLOOKUP($AX612,'Item Master Data'!$A:$F,3,FALSE)</f>
        <v>Q.PEAK DUO BLK ML G10+</v>
      </c>
      <c r="AZ612" s="673">
        <f>VLOOKUP($AX612,'Item Master Data'!$A:$F,6,FALSE)</f>
        <v>395</v>
      </c>
      <c r="BA612" s="673">
        <f>X612/BB612</f>
        <v>26</v>
      </c>
      <c r="BB612" s="673">
        <f>VLOOKUP(AX612,'Item Master Data'!$A:$G,7,FALSE)</f>
        <v>32</v>
      </c>
      <c r="BC612" s="673"/>
      <c r="BD612" s="673">
        <f>W612-AZ612</f>
        <v>0</v>
      </c>
    </row>
    <row r="613" spans="1:56">
      <c r="A613" s="674"/>
      <c r="B613" s="722"/>
      <c r="C613" s="722"/>
      <c r="D613" s="687" t="s">
        <v>2368</v>
      </c>
      <c r="E613" s="676"/>
      <c r="F613" s="676"/>
      <c r="G613" s="676">
        <v>2022</v>
      </c>
      <c r="H613" s="491">
        <v>4</v>
      </c>
      <c r="I613" s="687"/>
      <c r="J613" s="492"/>
      <c r="K613" s="685" t="s">
        <v>2586</v>
      </c>
      <c r="L613" s="676" t="s">
        <v>2485</v>
      </c>
      <c r="M613" s="689">
        <v>44463</v>
      </c>
      <c r="N613" s="689">
        <v>44659</v>
      </c>
      <c r="O613" s="689"/>
      <c r="P613" s="492">
        <v>44664</v>
      </c>
      <c r="Q613" s="492"/>
      <c r="R613" s="492"/>
      <c r="S613" s="491" t="s">
        <v>1580</v>
      </c>
      <c r="T613" s="491">
        <v>60</v>
      </c>
      <c r="U613" s="676" t="s">
        <v>2429</v>
      </c>
      <c r="V613" s="491" t="s">
        <v>2575</v>
      </c>
      <c r="W613" s="676">
        <v>395</v>
      </c>
      <c r="X613" s="678">
        <v>832</v>
      </c>
      <c r="Y613" s="525">
        <f>W613*X613</f>
        <v>328640</v>
      </c>
      <c r="Z613" s="494">
        <v>0.55999999999999994</v>
      </c>
      <c r="AA613" s="682">
        <f>Y613*Z613</f>
        <v>184038.39999999999</v>
      </c>
      <c r="AB613" s="682"/>
      <c r="AC613" s="496">
        <v>0</v>
      </c>
      <c r="AD613" s="692"/>
      <c r="AE613" s="684"/>
      <c r="AF613" s="500">
        <f>AA613+AD613+AE613</f>
        <v>184038.39999999999</v>
      </c>
      <c r="AG613" s="676" t="s">
        <v>47</v>
      </c>
      <c r="AH613" s="676" t="s">
        <v>2490</v>
      </c>
      <c r="AI613" s="685">
        <v>60</v>
      </c>
      <c r="AJ613" s="676" t="s">
        <v>2496</v>
      </c>
      <c r="AK613" s="696" t="s">
        <v>50</v>
      </c>
      <c r="AL613" s="676" t="s">
        <v>2587</v>
      </c>
      <c r="AM613" s="676" t="s">
        <v>52</v>
      </c>
      <c r="AN613" s="676" t="s">
        <v>2588</v>
      </c>
      <c r="AO613" s="491"/>
      <c r="AP613" s="688" t="s">
        <v>92</v>
      </c>
      <c r="AQ613" s="688" t="s">
        <v>37</v>
      </c>
      <c r="AR613" s="688"/>
      <c r="AS613" s="697"/>
      <c r="AT613" s="697"/>
      <c r="AU613" s="697"/>
      <c r="AV613" s="680"/>
      <c r="AW613" s="673" t="str">
        <f>U613</f>
        <v>30390455H</v>
      </c>
      <c r="AX613" s="673" cm="1">
        <f t="array" ref="AX613">SUM(MID(0&amp;AW613,LARGE(INDEX(ISNUMBER(--MID(AW613,ROW($1:$8),1))*ROW($1:$8),),ROW($1:$8))+1,1)*10^ROW($1:$8)/10)</f>
        <v>30390455</v>
      </c>
      <c r="AY613" s="673" t="str">
        <f>VLOOKUP($AX613,'Item Master Data'!$A:$F,3,FALSE)</f>
        <v>Q.PEAK DUO BLK ML G10+</v>
      </c>
      <c r="AZ613" s="673">
        <f>VLOOKUP($AX613,'Item Master Data'!$A:$F,6,FALSE)</f>
        <v>395</v>
      </c>
      <c r="BA613" s="673">
        <f>X613/BB613</f>
        <v>26</v>
      </c>
      <c r="BB613" s="673">
        <f>VLOOKUP(AX613,'Item Master Data'!$A:$G,7,FALSE)</f>
        <v>32</v>
      </c>
      <c r="BC613" s="673"/>
      <c r="BD613" s="673">
        <f>W613-AZ613</f>
        <v>0</v>
      </c>
    </row>
    <row r="614" spans="1:56">
      <c r="A614" s="674"/>
      <c r="B614" s="722"/>
      <c r="C614" s="722"/>
      <c r="D614" s="687" t="s">
        <v>2368</v>
      </c>
      <c r="E614" s="676"/>
      <c r="F614" s="676"/>
      <c r="G614" s="676">
        <v>2022</v>
      </c>
      <c r="H614" s="676">
        <v>4</v>
      </c>
      <c r="I614" s="687"/>
      <c r="J614" s="492"/>
      <c r="K614" s="685" t="s">
        <v>2589</v>
      </c>
      <c r="L614" s="676" t="s">
        <v>2485</v>
      </c>
      <c r="M614" s="689">
        <v>44463</v>
      </c>
      <c r="N614" s="689">
        <v>44669</v>
      </c>
      <c r="O614" s="689"/>
      <c r="P614" s="492">
        <v>44664</v>
      </c>
      <c r="Q614" s="492"/>
      <c r="R614" s="492"/>
      <c r="S614" s="491" t="s">
        <v>1580</v>
      </c>
      <c r="T614" s="491">
        <v>60</v>
      </c>
      <c r="U614" s="676" t="s">
        <v>2429</v>
      </c>
      <c r="V614" s="491" t="s">
        <v>2575</v>
      </c>
      <c r="W614" s="676">
        <v>395</v>
      </c>
      <c r="X614" s="678">
        <v>832</v>
      </c>
      <c r="Y614" s="525">
        <f>W614*X614</f>
        <v>328640</v>
      </c>
      <c r="Z614" s="494">
        <v>0.55999999999999994</v>
      </c>
      <c r="AA614" s="682">
        <f>Y614*Z614</f>
        <v>184038.39999999999</v>
      </c>
      <c r="AB614" s="682"/>
      <c r="AC614" s="496">
        <v>0</v>
      </c>
      <c r="AD614" s="692"/>
      <c r="AE614" s="684"/>
      <c r="AF614" s="500">
        <f>AA614+AD614+AE614</f>
        <v>184038.39999999999</v>
      </c>
      <c r="AG614" s="676" t="s">
        <v>47</v>
      </c>
      <c r="AH614" s="676" t="s">
        <v>2490</v>
      </c>
      <c r="AI614" s="685">
        <v>60</v>
      </c>
      <c r="AJ614" s="676" t="s">
        <v>2496</v>
      </c>
      <c r="AK614" s="696" t="s">
        <v>50</v>
      </c>
      <c r="AL614" s="676" t="s">
        <v>2587</v>
      </c>
      <c r="AM614" s="676" t="s">
        <v>52</v>
      </c>
      <c r="AN614" s="676" t="s">
        <v>50</v>
      </c>
      <c r="AO614" s="491"/>
      <c r="AP614" s="688" t="s">
        <v>92</v>
      </c>
      <c r="AQ614" s="688" t="s">
        <v>37</v>
      </c>
      <c r="AR614" s="688"/>
      <c r="AS614" s="697"/>
      <c r="AT614" s="697"/>
      <c r="AU614" s="697"/>
      <c r="AV614" s="680"/>
      <c r="AW614" s="673" t="str">
        <f>U614</f>
        <v>30390455H</v>
      </c>
      <c r="AX614" s="673" cm="1">
        <f t="array" ref="AX614">SUM(MID(0&amp;AW614,LARGE(INDEX(ISNUMBER(--MID(AW614,ROW($1:$8),1))*ROW($1:$8),),ROW($1:$8))+1,1)*10^ROW($1:$8)/10)</f>
        <v>30390455</v>
      </c>
      <c r="AY614" s="673" t="str">
        <f>VLOOKUP($AX614,'Item Master Data'!$A:$F,3,FALSE)</f>
        <v>Q.PEAK DUO BLK ML G10+</v>
      </c>
      <c r="AZ614" s="673">
        <f>VLOOKUP($AX614,'Item Master Data'!$A:$F,6,FALSE)</f>
        <v>395</v>
      </c>
      <c r="BA614" s="673">
        <f>X614/BB614</f>
        <v>26</v>
      </c>
      <c r="BB614" s="673">
        <f>VLOOKUP(AX614,'Item Master Data'!$A:$G,7,FALSE)</f>
        <v>32</v>
      </c>
      <c r="BC614" s="673"/>
      <c r="BD614" s="673">
        <f>W614-AZ614</f>
        <v>0</v>
      </c>
    </row>
    <row r="615" spans="1:56">
      <c r="A615" s="674"/>
      <c r="B615" s="722"/>
      <c r="C615" s="722"/>
      <c r="D615" s="687" t="s">
        <v>2368</v>
      </c>
      <c r="E615" s="676"/>
      <c r="F615" s="676"/>
      <c r="G615" s="676">
        <v>2022</v>
      </c>
      <c r="H615" s="491">
        <v>4</v>
      </c>
      <c r="I615" s="687"/>
      <c r="J615" s="492"/>
      <c r="K615" s="685" t="s">
        <v>2590</v>
      </c>
      <c r="L615" s="676" t="s">
        <v>2485</v>
      </c>
      <c r="M615" s="689">
        <v>44463</v>
      </c>
      <c r="N615" s="689">
        <v>44664</v>
      </c>
      <c r="O615" s="689"/>
      <c r="P615" s="492">
        <v>44664</v>
      </c>
      <c r="Q615" s="492"/>
      <c r="R615" s="492"/>
      <c r="S615" s="491" t="s">
        <v>1580</v>
      </c>
      <c r="T615" s="491">
        <v>60</v>
      </c>
      <c r="U615" s="676" t="s">
        <v>1745</v>
      </c>
      <c r="V615" s="491" t="s">
        <v>2575</v>
      </c>
      <c r="W615" s="676">
        <v>395</v>
      </c>
      <c r="X615" s="678">
        <v>832</v>
      </c>
      <c r="Y615" s="525">
        <f>W615*X615</f>
        <v>328640</v>
      </c>
      <c r="Z615" s="494">
        <v>0.55999999999999994</v>
      </c>
      <c r="AA615" s="682">
        <f>Y615*Z615</f>
        <v>184038.39999999999</v>
      </c>
      <c r="AB615" s="682"/>
      <c r="AC615" s="496">
        <v>0</v>
      </c>
      <c r="AD615" s="692"/>
      <c r="AE615" s="684"/>
      <c r="AF615" s="500">
        <f>AA615+AD615+AE615</f>
        <v>184038.39999999999</v>
      </c>
      <c r="AG615" s="676" t="s">
        <v>47</v>
      </c>
      <c r="AH615" s="676" t="s">
        <v>2490</v>
      </c>
      <c r="AI615" s="685">
        <v>60</v>
      </c>
      <c r="AJ615" s="676" t="s">
        <v>2472</v>
      </c>
      <c r="AK615" s="696" t="s">
        <v>1149</v>
      </c>
      <c r="AL615" s="676" t="s">
        <v>2591</v>
      </c>
      <c r="AM615" s="676" t="s">
        <v>52</v>
      </c>
      <c r="AN615" s="676" t="s">
        <v>50</v>
      </c>
      <c r="AO615" s="491"/>
      <c r="AP615" s="688" t="s">
        <v>92</v>
      </c>
      <c r="AQ615" s="688" t="s">
        <v>37</v>
      </c>
      <c r="AR615" s="688"/>
      <c r="AS615" s="697"/>
      <c r="AT615" s="697"/>
      <c r="AU615" s="697"/>
      <c r="AV615" s="680"/>
      <c r="AW615" s="673" t="str">
        <f>U615</f>
        <v>30390155H</v>
      </c>
      <c r="AX615" s="673" cm="1">
        <f t="array" ref="AX615">SUM(MID(0&amp;AW615,LARGE(INDEX(ISNUMBER(--MID(AW615,ROW($1:$8),1))*ROW($1:$8),),ROW($1:$8))+1,1)*10^ROW($1:$8)/10)</f>
        <v>30390155</v>
      </c>
      <c r="AY615" s="673" t="str">
        <f>VLOOKUP($AX615,'Item Master Data'!$A:$F,3,FALSE)</f>
        <v>Q.PEAK DUO BLK ML G10+</v>
      </c>
      <c r="AZ615" s="673">
        <f>VLOOKUP($AX615,'Item Master Data'!$A:$F,6,FALSE)</f>
        <v>395</v>
      </c>
      <c r="BA615" s="673">
        <f>X615/BB615</f>
        <v>26</v>
      </c>
      <c r="BB615" s="673">
        <f>VLOOKUP(AX615,'Item Master Data'!$A:$G,7,FALSE)</f>
        <v>32</v>
      </c>
      <c r="BC615" s="673"/>
      <c r="BD615" s="673">
        <f>W615-AZ615</f>
        <v>0</v>
      </c>
    </row>
    <row r="616" spans="1:56">
      <c r="A616" s="674"/>
      <c r="B616" s="722"/>
      <c r="C616" s="722"/>
      <c r="D616" s="687" t="s">
        <v>2368</v>
      </c>
      <c r="E616" s="676"/>
      <c r="F616" s="676"/>
      <c r="G616" s="676">
        <v>2022</v>
      </c>
      <c r="H616" s="491">
        <v>4</v>
      </c>
      <c r="I616" s="687"/>
      <c r="J616" s="492"/>
      <c r="K616" s="685" t="s">
        <v>2592</v>
      </c>
      <c r="L616" s="676" t="s">
        <v>2485</v>
      </c>
      <c r="M616" s="689">
        <v>44463</v>
      </c>
      <c r="N616" s="689">
        <v>44659</v>
      </c>
      <c r="O616" s="689"/>
      <c r="P616" s="492">
        <v>44664</v>
      </c>
      <c r="Q616" s="492"/>
      <c r="R616" s="492"/>
      <c r="S616" s="491" t="s">
        <v>1580</v>
      </c>
      <c r="T616" s="491">
        <v>60</v>
      </c>
      <c r="U616" s="676" t="s">
        <v>1745</v>
      </c>
      <c r="V616" s="491" t="s">
        <v>2575</v>
      </c>
      <c r="W616" s="676">
        <v>395</v>
      </c>
      <c r="X616" s="678">
        <v>832</v>
      </c>
      <c r="Y616" s="525">
        <f>W616*X616</f>
        <v>328640</v>
      </c>
      <c r="Z616" s="494">
        <v>0.55999999999999994</v>
      </c>
      <c r="AA616" s="682">
        <f>Y616*Z616</f>
        <v>184038.39999999999</v>
      </c>
      <c r="AB616" s="682"/>
      <c r="AC616" s="496">
        <v>0</v>
      </c>
      <c r="AD616" s="692"/>
      <c r="AE616" s="684"/>
      <c r="AF616" s="500">
        <f>AA616+AD616+AE616</f>
        <v>184038.39999999999</v>
      </c>
      <c r="AG616" s="676" t="s">
        <v>47</v>
      </c>
      <c r="AH616" s="676" t="s">
        <v>2490</v>
      </c>
      <c r="AI616" s="685">
        <v>60</v>
      </c>
      <c r="AJ616" s="676" t="s">
        <v>2319</v>
      </c>
      <c r="AK616" s="696" t="s">
        <v>1088</v>
      </c>
      <c r="AL616" s="676" t="s">
        <v>2494</v>
      </c>
      <c r="AM616" s="676" t="s">
        <v>52</v>
      </c>
      <c r="AN616" s="676" t="s">
        <v>50</v>
      </c>
      <c r="AO616" s="491"/>
      <c r="AP616" s="688" t="s">
        <v>92</v>
      </c>
      <c r="AQ616" s="688" t="s">
        <v>37</v>
      </c>
      <c r="AR616" s="688"/>
      <c r="AS616" s="697"/>
      <c r="AT616" s="697"/>
      <c r="AU616" s="697"/>
      <c r="AV616" s="680"/>
      <c r="AW616" s="673" t="str">
        <f>U616</f>
        <v>30390155H</v>
      </c>
      <c r="AX616" s="673" cm="1">
        <f t="array" ref="AX616">SUM(MID(0&amp;AW616,LARGE(INDEX(ISNUMBER(--MID(AW616,ROW($1:$8),1))*ROW($1:$8),),ROW($1:$8))+1,1)*10^ROW($1:$8)/10)</f>
        <v>30390155</v>
      </c>
      <c r="AY616" s="673" t="str">
        <f>VLOOKUP($AX616,'Item Master Data'!$A:$F,3,FALSE)</f>
        <v>Q.PEAK DUO BLK ML G10+</v>
      </c>
      <c r="AZ616" s="673">
        <f>VLOOKUP($AX616,'Item Master Data'!$A:$F,6,FALSE)</f>
        <v>395</v>
      </c>
      <c r="BA616" s="673">
        <f>X616/BB616</f>
        <v>26</v>
      </c>
      <c r="BB616" s="673">
        <f>VLOOKUP(AX616,'Item Master Data'!$A:$G,7,FALSE)</f>
        <v>32</v>
      </c>
      <c r="BC616" s="673"/>
      <c r="BD616" s="673">
        <f>W616-AZ616</f>
        <v>0</v>
      </c>
    </row>
    <row r="617" spans="1:56">
      <c r="A617" s="674"/>
      <c r="B617" s="722"/>
      <c r="C617" s="722"/>
      <c r="D617" s="687" t="s">
        <v>2368</v>
      </c>
      <c r="E617" s="676"/>
      <c r="F617" s="676"/>
      <c r="G617" s="491">
        <v>2022</v>
      </c>
      <c r="H617" s="491">
        <v>4</v>
      </c>
      <c r="I617" s="687"/>
      <c r="J617" s="492"/>
      <c r="K617" s="685" t="s">
        <v>2593</v>
      </c>
      <c r="L617" s="676" t="s">
        <v>2485</v>
      </c>
      <c r="M617" s="689">
        <v>44463</v>
      </c>
      <c r="N617" s="689">
        <v>44669</v>
      </c>
      <c r="O617" s="689"/>
      <c r="P617" s="492">
        <v>44664</v>
      </c>
      <c r="Q617" s="492"/>
      <c r="R617" s="492"/>
      <c r="S617" s="491" t="s">
        <v>1580</v>
      </c>
      <c r="T617" s="491">
        <v>60</v>
      </c>
      <c r="U617" s="676" t="s">
        <v>1745</v>
      </c>
      <c r="V617" s="491" t="s">
        <v>2575</v>
      </c>
      <c r="W617" s="676">
        <v>395</v>
      </c>
      <c r="X617" s="678">
        <v>832</v>
      </c>
      <c r="Y617" s="525">
        <f>W617*X617</f>
        <v>328640</v>
      </c>
      <c r="Z617" s="494">
        <v>0.55999999999999994</v>
      </c>
      <c r="AA617" s="682">
        <f>Y617*Z617</f>
        <v>184038.39999999999</v>
      </c>
      <c r="AB617" s="682"/>
      <c r="AC617" s="496">
        <v>0</v>
      </c>
      <c r="AD617" s="692"/>
      <c r="AE617" s="684"/>
      <c r="AF617" s="500">
        <f>AA617+AD617+AE617</f>
        <v>184038.39999999999</v>
      </c>
      <c r="AG617" s="491" t="s">
        <v>47</v>
      </c>
      <c r="AH617" s="676" t="s">
        <v>2490</v>
      </c>
      <c r="AI617" s="685">
        <v>60</v>
      </c>
      <c r="AJ617" s="676" t="s">
        <v>2319</v>
      </c>
      <c r="AK617" s="696" t="s">
        <v>1088</v>
      </c>
      <c r="AL617" s="676" t="s">
        <v>2494</v>
      </c>
      <c r="AM617" s="491" t="s">
        <v>52</v>
      </c>
      <c r="AN617" s="491" t="s">
        <v>50</v>
      </c>
      <c r="AO617" s="491"/>
      <c r="AP617" s="688" t="s">
        <v>92</v>
      </c>
      <c r="AQ617" s="688" t="s">
        <v>37</v>
      </c>
      <c r="AR617" s="688"/>
      <c r="AS617" s="697"/>
      <c r="AT617" s="697"/>
      <c r="AU617" s="697"/>
      <c r="AV617" s="680"/>
      <c r="AW617" s="673" t="str">
        <f>U617</f>
        <v>30390155H</v>
      </c>
      <c r="AX617" s="673" cm="1">
        <f t="array" ref="AX617">SUM(MID(0&amp;AW617,LARGE(INDEX(ISNUMBER(--MID(AW617,ROW($1:$8),1))*ROW($1:$8),),ROW($1:$8))+1,1)*10^ROW($1:$8)/10)</f>
        <v>30390155</v>
      </c>
      <c r="AY617" s="673" t="str">
        <f>VLOOKUP($AX617,'Item Master Data'!$A:$F,3,FALSE)</f>
        <v>Q.PEAK DUO BLK ML G10+</v>
      </c>
      <c r="AZ617" s="673">
        <f>VLOOKUP($AX617,'Item Master Data'!$A:$F,6,FALSE)</f>
        <v>395</v>
      </c>
      <c r="BA617" s="673">
        <f>X617/BB617</f>
        <v>26</v>
      </c>
      <c r="BB617" s="673">
        <f>VLOOKUP(AX617,'Item Master Data'!$A:$G,7,FALSE)</f>
        <v>32</v>
      </c>
      <c r="BC617" s="673"/>
      <c r="BD617" s="673">
        <f>W617-AZ617</f>
        <v>0</v>
      </c>
    </row>
    <row r="618" spans="1:56">
      <c r="A618" s="674"/>
      <c r="B618" s="722"/>
      <c r="C618" s="643">
        <v>44658</v>
      </c>
      <c r="D618" s="687" t="s">
        <v>2368</v>
      </c>
      <c r="E618" s="676" t="s">
        <v>1292</v>
      </c>
      <c r="F618" s="676"/>
      <c r="G618" s="491">
        <v>2022</v>
      </c>
      <c r="H618" s="491">
        <v>4</v>
      </c>
      <c r="I618" s="687"/>
      <c r="J618" s="492"/>
      <c r="K618" s="685" t="s">
        <v>2614</v>
      </c>
      <c r="L618" s="676" t="s">
        <v>2505</v>
      </c>
      <c r="M618" s="689">
        <v>44607</v>
      </c>
      <c r="N618" s="689">
        <v>44649</v>
      </c>
      <c r="O618" s="689"/>
      <c r="P618" s="492">
        <v>44659</v>
      </c>
      <c r="Q618" s="492"/>
      <c r="R618" s="492"/>
      <c r="S618" s="491" t="s">
        <v>1580</v>
      </c>
      <c r="T618" s="491">
        <v>60</v>
      </c>
      <c r="U618" s="676">
        <v>49405140</v>
      </c>
      <c r="V618" s="676" t="s">
        <v>973</v>
      </c>
      <c r="W618" s="676">
        <v>400</v>
      </c>
      <c r="X618" s="678">
        <v>832</v>
      </c>
      <c r="Y618" s="525">
        <f>W618*X618</f>
        <v>332800</v>
      </c>
      <c r="Z618" s="494">
        <v>0.55500000000000005</v>
      </c>
      <c r="AA618" s="682">
        <f>Y618*Z618</f>
        <v>184704.00000000003</v>
      </c>
      <c r="AB618" s="682"/>
      <c r="AC618" s="496">
        <v>0</v>
      </c>
      <c r="AD618" s="692"/>
      <c r="AE618" s="684"/>
      <c r="AF618" s="500">
        <f>AA618+AD618+AE618</f>
        <v>184704.00000000003</v>
      </c>
      <c r="AG618" s="491" t="s">
        <v>1073</v>
      </c>
      <c r="AH618" s="676"/>
      <c r="AI618" s="685" t="s">
        <v>2488</v>
      </c>
      <c r="AJ618" s="676" t="s">
        <v>2615</v>
      </c>
      <c r="AK618" s="696" t="s">
        <v>1143</v>
      </c>
      <c r="AL618" s="676">
        <v>12204</v>
      </c>
      <c r="AM618" s="491" t="s">
        <v>52</v>
      </c>
      <c r="AN618" s="676" t="s">
        <v>1076</v>
      </c>
      <c r="AO618" s="491"/>
      <c r="AP618" s="688"/>
      <c r="AQ618" s="688" t="s">
        <v>1090</v>
      </c>
      <c r="AR618" s="688" t="s">
        <v>1222</v>
      </c>
      <c r="AS618" s="697"/>
      <c r="AT618" s="697"/>
      <c r="AU618" s="697"/>
      <c r="AV618" s="680"/>
      <c r="AW618" s="673">
        <f>U618</f>
        <v>49405140</v>
      </c>
      <c r="AX618" s="673" cm="1">
        <f t="array" ref="AX618">SUM(MID(0&amp;AW618,LARGE(INDEX(ISNUMBER(--MID(AW618,ROW($1:$8),1))*ROW($1:$8),),ROW($1:$8))+1,1)*10^ROW($1:$8)/10)</f>
        <v>49405140</v>
      </c>
      <c r="AY618" s="673" t="str">
        <f>VLOOKUP($AX618,'Item Master Data'!$A:$F,3,FALSE)</f>
        <v>Q.PEAK DUO BLK ML G10+</v>
      </c>
      <c r="AZ618" s="673">
        <f>VLOOKUP($AX618,'Item Master Data'!$A:$F,6,FALSE)</f>
        <v>400</v>
      </c>
      <c r="BA618" s="673">
        <f>X618/BB618</f>
        <v>26</v>
      </c>
      <c r="BB618" s="673">
        <f>VLOOKUP(AX618,'Item Master Data'!$A:$G,7,FALSE)</f>
        <v>32</v>
      </c>
      <c r="BC618" s="673"/>
      <c r="BD618" s="673">
        <f>W618-AZ618</f>
        <v>0</v>
      </c>
    </row>
    <row r="619" spans="1:56">
      <c r="A619" s="674"/>
      <c r="B619" s="722"/>
      <c r="C619" s="722"/>
      <c r="D619" s="687" t="s">
        <v>2368</v>
      </c>
      <c r="E619" s="676"/>
      <c r="F619" s="676"/>
      <c r="G619" s="491">
        <v>2022</v>
      </c>
      <c r="H619" s="491">
        <v>4</v>
      </c>
      <c r="I619" s="687" t="s">
        <v>2523</v>
      </c>
      <c r="J619" s="492">
        <v>44652</v>
      </c>
      <c r="K619" s="685" t="s">
        <v>2504</v>
      </c>
      <c r="L619" s="676" t="s">
        <v>2505</v>
      </c>
      <c r="M619" s="689">
        <v>44467</v>
      </c>
      <c r="N619" s="689">
        <v>44593</v>
      </c>
      <c r="O619" s="689"/>
      <c r="P619" s="492">
        <v>44637</v>
      </c>
      <c r="Q619" s="492">
        <v>44655</v>
      </c>
      <c r="R619" s="492">
        <v>44659</v>
      </c>
      <c r="S619" s="491" t="s">
        <v>1580</v>
      </c>
      <c r="T619" s="491">
        <v>60</v>
      </c>
      <c r="U619" s="676">
        <v>49202132</v>
      </c>
      <c r="V619" s="491" t="s">
        <v>1231</v>
      </c>
      <c r="W619" s="676">
        <v>360</v>
      </c>
      <c r="X619" s="678">
        <v>156</v>
      </c>
      <c r="Y619" s="525">
        <f>W619*X619</f>
        <v>56160</v>
      </c>
      <c r="Z619" s="494">
        <v>0.78999999999999992</v>
      </c>
      <c r="AA619" s="682">
        <f>Y619*Z619</f>
        <v>44366.399999999994</v>
      </c>
      <c r="AB619" s="682"/>
      <c r="AC619" s="496">
        <v>0</v>
      </c>
      <c r="AD619" s="692"/>
      <c r="AE619" s="684"/>
      <c r="AF619" s="500">
        <f>AA619+AD619+AE619</f>
        <v>44366.399999999994</v>
      </c>
      <c r="AG619" s="491" t="s">
        <v>1073</v>
      </c>
      <c r="AH619" s="676"/>
      <c r="AI619" s="685" t="s">
        <v>2488</v>
      </c>
      <c r="AJ619" s="676" t="s">
        <v>2319</v>
      </c>
      <c r="AK619" s="696" t="s">
        <v>1088</v>
      </c>
      <c r="AL619" s="676">
        <v>32805</v>
      </c>
      <c r="AM619" s="491" t="s">
        <v>52</v>
      </c>
      <c r="AN619" s="676" t="s">
        <v>1110</v>
      </c>
      <c r="AO619" s="491"/>
      <c r="AP619" s="688"/>
      <c r="AQ619" s="688" t="s">
        <v>37</v>
      </c>
      <c r="AR619" s="688"/>
      <c r="AS619" s="697"/>
      <c r="AT619" s="697"/>
      <c r="AU619" s="697"/>
      <c r="AV619" s="680"/>
      <c r="AW619" s="673">
        <f>U619</f>
        <v>49202132</v>
      </c>
      <c r="AX619" s="673" cm="1">
        <f t="array" ref="AX619">SUM(MID(0&amp;AW619,LARGE(INDEX(ISNUMBER(--MID(AW619,ROW($1:$8),1))*ROW($1:$8),),ROW($1:$8))+1,1)*10^ROW($1:$8)/10)</f>
        <v>49202132</v>
      </c>
      <c r="AY619" s="673" t="str">
        <f>VLOOKUP($AX619,'Item Master Data'!$A:$F,3,FALSE)</f>
        <v>Q.PEAK DUO BLK G10+/AC</v>
      </c>
      <c r="AZ619" s="673">
        <f>VLOOKUP($AX619,'Item Master Data'!$A:$F,6,FALSE)</f>
        <v>360</v>
      </c>
      <c r="BA619" s="673">
        <f>X619/BB619</f>
        <v>6</v>
      </c>
      <c r="BB619" s="673">
        <f>VLOOKUP(AX619,'Item Master Data'!$A:$G,7,FALSE)</f>
        <v>26</v>
      </c>
      <c r="BC619" s="673"/>
      <c r="BD619" s="673">
        <f>W619-AZ619</f>
        <v>0</v>
      </c>
    </row>
    <row r="620" spans="1:56">
      <c r="A620" s="674"/>
      <c r="B620" s="722">
        <v>44522</v>
      </c>
      <c r="C620" s="643">
        <v>44658</v>
      </c>
      <c r="D620" s="687" t="s">
        <v>2368</v>
      </c>
      <c r="E620" s="676" t="s">
        <v>1292</v>
      </c>
      <c r="F620" s="491"/>
      <c r="G620" s="491">
        <v>2022</v>
      </c>
      <c r="H620" s="491">
        <v>4</v>
      </c>
      <c r="I620" s="687"/>
      <c r="J620" s="492"/>
      <c r="K620" s="685" t="s">
        <v>2621</v>
      </c>
      <c r="L620" s="676" t="s">
        <v>2505</v>
      </c>
      <c r="M620" s="689">
        <v>44518</v>
      </c>
      <c r="N620" s="689">
        <v>44655</v>
      </c>
      <c r="O620" s="689"/>
      <c r="P620" s="492">
        <v>44659</v>
      </c>
      <c r="Q620" s="492"/>
      <c r="R620" s="492">
        <v>44672</v>
      </c>
      <c r="S620" s="491" t="s">
        <v>1580</v>
      </c>
      <c r="T620" s="491">
        <v>60</v>
      </c>
      <c r="U620" s="491" t="s">
        <v>1290</v>
      </c>
      <c r="V620" s="491" t="s">
        <v>973</v>
      </c>
      <c r="W620" s="676">
        <v>400</v>
      </c>
      <c r="X620" s="678">
        <v>768</v>
      </c>
      <c r="Y620" s="525">
        <f>W620*X620</f>
        <v>307200</v>
      </c>
      <c r="Z620" s="494">
        <v>0.55500000000000005</v>
      </c>
      <c r="AA620" s="682">
        <f>Y620*Z620</f>
        <v>170496.00000000003</v>
      </c>
      <c r="AB620" s="682"/>
      <c r="AC620" s="496">
        <v>0</v>
      </c>
      <c r="AD620" s="692"/>
      <c r="AE620" s="497"/>
      <c r="AF620" s="500">
        <f>AA620+AD620+AE620</f>
        <v>170496.00000000003</v>
      </c>
      <c r="AG620" s="491" t="s">
        <v>1073</v>
      </c>
      <c r="AH620" s="676"/>
      <c r="AI620" s="685" t="s">
        <v>2488</v>
      </c>
      <c r="AJ620" s="491" t="s">
        <v>2430</v>
      </c>
      <c r="AK620" s="696" t="s">
        <v>1149</v>
      </c>
      <c r="AL620" s="676">
        <v>75063</v>
      </c>
      <c r="AM620" s="491" t="s">
        <v>52</v>
      </c>
      <c r="AN620" s="676" t="s">
        <v>50</v>
      </c>
      <c r="AO620" s="491"/>
      <c r="AP620" s="688" t="s">
        <v>38</v>
      </c>
      <c r="AQ620" s="688"/>
      <c r="AR620" s="688"/>
      <c r="AS620" s="697"/>
      <c r="AT620" s="697"/>
      <c r="AU620" s="697"/>
      <c r="AV620" s="680"/>
      <c r="AW620" s="673" t="str">
        <f>U620</f>
        <v>30390456H</v>
      </c>
      <c r="AX620" s="673" cm="1">
        <f t="array" ref="AX620">SUM(MID(0&amp;AW620,LARGE(INDEX(ISNUMBER(--MID(AW620,ROW($1:$8),1))*ROW($1:$8),),ROW($1:$8))+1,1)*10^ROW($1:$8)/10)</f>
        <v>30390456</v>
      </c>
      <c r="AY620" s="673" t="str">
        <f>VLOOKUP($AX620,'Item Master Data'!$A:$F,3,FALSE)</f>
        <v>Q.PEAK DUO BLK ML G10+</v>
      </c>
      <c r="AZ620" s="673">
        <f>VLOOKUP($AX620,'Item Master Data'!$A:$F,6,FALSE)</f>
        <v>400</v>
      </c>
      <c r="BA620" s="673">
        <f>X620/BB620</f>
        <v>24</v>
      </c>
      <c r="BB620" s="673">
        <f>VLOOKUP(AX620,'Item Master Data'!$A:$G,7,FALSE)</f>
        <v>32</v>
      </c>
      <c r="BC620" s="673"/>
      <c r="BD620" s="673">
        <f>W620-AZ620</f>
        <v>0</v>
      </c>
    </row>
    <row r="621" spans="1:56">
      <c r="A621" s="674"/>
      <c r="B621" s="722">
        <v>44522</v>
      </c>
      <c r="C621" s="643">
        <v>44658</v>
      </c>
      <c r="D621" s="687" t="s">
        <v>2368</v>
      </c>
      <c r="E621" s="676" t="s">
        <v>1292</v>
      </c>
      <c r="F621" s="491"/>
      <c r="G621" s="491">
        <v>2022</v>
      </c>
      <c r="H621" s="491">
        <v>4</v>
      </c>
      <c r="I621" s="687"/>
      <c r="J621" s="492"/>
      <c r="K621" s="685" t="s">
        <v>2622</v>
      </c>
      <c r="L621" s="676" t="s">
        <v>2505</v>
      </c>
      <c r="M621" s="689">
        <v>44518</v>
      </c>
      <c r="N621" s="689">
        <v>44660</v>
      </c>
      <c r="O621" s="689"/>
      <c r="P621" s="492">
        <v>44659</v>
      </c>
      <c r="Q621" s="492"/>
      <c r="R621" s="492">
        <v>44669</v>
      </c>
      <c r="S621" s="491" t="s">
        <v>1580</v>
      </c>
      <c r="T621" s="491">
        <v>60</v>
      </c>
      <c r="U621" s="491" t="s">
        <v>1290</v>
      </c>
      <c r="V621" s="491" t="s">
        <v>973</v>
      </c>
      <c r="W621" s="676">
        <v>400</v>
      </c>
      <c r="X621" s="678">
        <v>768</v>
      </c>
      <c r="Y621" s="525">
        <f>W621*X621</f>
        <v>307200</v>
      </c>
      <c r="Z621" s="494">
        <v>0.55500000000000005</v>
      </c>
      <c r="AA621" s="682">
        <f>Y621*Z621</f>
        <v>170496.00000000003</v>
      </c>
      <c r="AB621" s="682"/>
      <c r="AC621" s="496">
        <v>0</v>
      </c>
      <c r="AD621" s="692"/>
      <c r="AE621" s="497"/>
      <c r="AF621" s="500">
        <f>AA621+AD621+AE621</f>
        <v>170496.00000000003</v>
      </c>
      <c r="AG621" s="491" t="s">
        <v>1073</v>
      </c>
      <c r="AH621" s="676"/>
      <c r="AI621" s="685" t="s">
        <v>2488</v>
      </c>
      <c r="AJ621" s="491" t="s">
        <v>2430</v>
      </c>
      <c r="AK621" s="696" t="s">
        <v>1149</v>
      </c>
      <c r="AL621" s="676">
        <v>75063</v>
      </c>
      <c r="AM621" s="491" t="s">
        <v>52</v>
      </c>
      <c r="AN621" s="676" t="s">
        <v>50</v>
      </c>
      <c r="AO621" s="491"/>
      <c r="AP621" s="688" t="s">
        <v>38</v>
      </c>
      <c r="AQ621" s="688"/>
      <c r="AR621" s="688"/>
      <c r="AS621" s="697"/>
      <c r="AT621" s="697"/>
      <c r="AU621" s="697"/>
      <c r="AV621" s="680"/>
      <c r="AW621" s="673" t="str">
        <f>U621</f>
        <v>30390456H</v>
      </c>
      <c r="AX621" s="673" cm="1">
        <f t="array" ref="AX621">SUM(MID(0&amp;AW621,LARGE(INDEX(ISNUMBER(--MID(AW621,ROW($1:$8),1))*ROW($1:$8),),ROW($1:$8))+1,1)*10^ROW($1:$8)/10)</f>
        <v>30390456</v>
      </c>
      <c r="AY621" s="673" t="str">
        <f>VLOOKUP($AX621,'Item Master Data'!$A:$F,3,FALSE)</f>
        <v>Q.PEAK DUO BLK ML G10+</v>
      </c>
      <c r="AZ621" s="673">
        <f>VLOOKUP($AX621,'Item Master Data'!$A:$F,6,FALSE)</f>
        <v>400</v>
      </c>
      <c r="BA621" s="673">
        <f>X621/BB621</f>
        <v>24</v>
      </c>
      <c r="BB621" s="673">
        <f>VLOOKUP(AX621,'Item Master Data'!$A:$G,7,FALSE)</f>
        <v>32</v>
      </c>
      <c r="BC621" s="673"/>
      <c r="BD621" s="673">
        <f>W621-AZ621</f>
        <v>0</v>
      </c>
    </row>
    <row r="622" spans="1:56">
      <c r="A622" s="674"/>
      <c r="B622" s="722">
        <v>44522</v>
      </c>
      <c r="C622" s="643">
        <v>44658</v>
      </c>
      <c r="D622" s="687" t="s">
        <v>2368</v>
      </c>
      <c r="E622" s="676" t="s">
        <v>2623</v>
      </c>
      <c r="F622" s="491"/>
      <c r="G622" s="491">
        <v>2022</v>
      </c>
      <c r="H622" s="491">
        <v>4</v>
      </c>
      <c r="I622" s="687"/>
      <c r="J622" s="492"/>
      <c r="K622" s="685" t="s">
        <v>2624</v>
      </c>
      <c r="L622" s="676" t="s">
        <v>2505</v>
      </c>
      <c r="M622" s="689">
        <v>44518</v>
      </c>
      <c r="N622" s="689">
        <v>44664</v>
      </c>
      <c r="O622" s="689"/>
      <c r="P622" s="492">
        <v>44659</v>
      </c>
      <c r="Q622" s="492"/>
      <c r="R622" s="492">
        <v>44669</v>
      </c>
      <c r="S622" s="491" t="s">
        <v>1580</v>
      </c>
      <c r="T622" s="491">
        <v>60</v>
      </c>
      <c r="U622" s="491" t="s">
        <v>1290</v>
      </c>
      <c r="V622" s="491" t="s">
        <v>973</v>
      </c>
      <c r="W622" s="676">
        <v>400</v>
      </c>
      <c r="X622" s="678">
        <v>768</v>
      </c>
      <c r="Y622" s="525">
        <f>W622*X622</f>
        <v>307200</v>
      </c>
      <c r="Z622" s="494">
        <v>0.55500000000000005</v>
      </c>
      <c r="AA622" s="682">
        <f>Y622*Z622</f>
        <v>170496.00000000003</v>
      </c>
      <c r="AB622" s="682"/>
      <c r="AC622" s="496">
        <v>0</v>
      </c>
      <c r="AD622" s="692"/>
      <c r="AE622" s="497"/>
      <c r="AF622" s="500">
        <f>AA622+AD622+AE622</f>
        <v>170496.00000000003</v>
      </c>
      <c r="AG622" s="491" t="s">
        <v>1073</v>
      </c>
      <c r="AH622" s="676"/>
      <c r="AI622" s="685" t="s">
        <v>2488</v>
      </c>
      <c r="AJ622" s="491" t="s">
        <v>2430</v>
      </c>
      <c r="AK622" s="696" t="s">
        <v>1149</v>
      </c>
      <c r="AL622" s="676">
        <v>75063</v>
      </c>
      <c r="AM622" s="491" t="s">
        <v>52</v>
      </c>
      <c r="AN622" s="491" t="s">
        <v>50</v>
      </c>
      <c r="AO622" s="491"/>
      <c r="AP622" s="688" t="s">
        <v>38</v>
      </c>
      <c r="AQ622" s="688"/>
      <c r="AR622" s="688"/>
      <c r="AS622" s="697"/>
      <c r="AT622" s="697"/>
      <c r="AU622" s="697"/>
      <c r="AV622" s="680"/>
      <c r="AW622" s="673" t="str">
        <f>U622</f>
        <v>30390456H</v>
      </c>
      <c r="AX622" s="673" cm="1">
        <f t="array" ref="AX622">SUM(MID(0&amp;AW622,LARGE(INDEX(ISNUMBER(--MID(AW622,ROW($1:$8),1))*ROW($1:$8),),ROW($1:$8))+1,1)*10^ROW($1:$8)/10)</f>
        <v>30390456</v>
      </c>
      <c r="AY622" s="673" t="str">
        <f>VLOOKUP($AX622,'Item Master Data'!$A:$F,3,FALSE)</f>
        <v>Q.PEAK DUO BLK ML G10+</v>
      </c>
      <c r="AZ622" s="673">
        <f>VLOOKUP($AX622,'Item Master Data'!$A:$F,6,FALSE)</f>
        <v>400</v>
      </c>
      <c r="BA622" s="673">
        <f>X622/BB622</f>
        <v>24</v>
      </c>
      <c r="BB622" s="673">
        <f>VLOOKUP(AX622,'Item Master Data'!$A:$G,7,FALSE)</f>
        <v>32</v>
      </c>
      <c r="BC622" s="673"/>
      <c r="BD622" s="673">
        <f>W622-AZ622</f>
        <v>0</v>
      </c>
    </row>
    <row r="623" spans="1:56">
      <c r="A623" s="674"/>
      <c r="B623" s="722">
        <v>44522</v>
      </c>
      <c r="C623" s="643">
        <v>44658</v>
      </c>
      <c r="D623" s="687" t="s">
        <v>2368</v>
      </c>
      <c r="E623" s="676" t="s">
        <v>1292</v>
      </c>
      <c r="F623" s="491"/>
      <c r="G623" s="491">
        <v>2022</v>
      </c>
      <c r="H623" s="491">
        <v>4</v>
      </c>
      <c r="I623" s="687"/>
      <c r="J623" s="492"/>
      <c r="K623" s="685" t="s">
        <v>2631</v>
      </c>
      <c r="L623" s="676" t="s">
        <v>2505</v>
      </c>
      <c r="M623" s="689">
        <v>44518</v>
      </c>
      <c r="N623" s="689">
        <v>44670</v>
      </c>
      <c r="O623" s="689"/>
      <c r="P623" s="492">
        <v>44659</v>
      </c>
      <c r="Q623" s="492"/>
      <c r="R623" s="492">
        <v>44679</v>
      </c>
      <c r="S623" s="491" t="s">
        <v>1580</v>
      </c>
      <c r="T623" s="491">
        <v>60</v>
      </c>
      <c r="U623" s="491" t="s">
        <v>1290</v>
      </c>
      <c r="V623" s="491" t="s">
        <v>973</v>
      </c>
      <c r="W623" s="676">
        <v>400</v>
      </c>
      <c r="X623" s="678">
        <v>768</v>
      </c>
      <c r="Y623" s="525">
        <f>W623*X623</f>
        <v>307200</v>
      </c>
      <c r="Z623" s="494">
        <v>0.55500000000000005</v>
      </c>
      <c r="AA623" s="682">
        <f>Y623*Z623</f>
        <v>170496.00000000003</v>
      </c>
      <c r="AB623" s="682"/>
      <c r="AC623" s="496">
        <v>0</v>
      </c>
      <c r="AD623" s="692"/>
      <c r="AE623" s="497"/>
      <c r="AF623" s="500">
        <f>AA623+AD623+AE623</f>
        <v>170496.00000000003</v>
      </c>
      <c r="AG623" s="491" t="s">
        <v>1073</v>
      </c>
      <c r="AH623" s="676"/>
      <c r="AI623" s="685" t="s">
        <v>2488</v>
      </c>
      <c r="AJ623" s="491" t="s">
        <v>2560</v>
      </c>
      <c r="AK623" s="696" t="s">
        <v>1149</v>
      </c>
      <c r="AL623" s="676">
        <v>75063</v>
      </c>
      <c r="AM623" s="491" t="s">
        <v>52</v>
      </c>
      <c r="AN623" s="491" t="s">
        <v>50</v>
      </c>
      <c r="AO623" s="491"/>
      <c r="AP623" s="688" t="s">
        <v>38</v>
      </c>
      <c r="AQ623" s="688"/>
      <c r="AR623" s="688"/>
      <c r="AS623" s="697"/>
      <c r="AT623" s="697"/>
      <c r="AU623" s="697"/>
      <c r="AV623" s="680"/>
      <c r="AW623" s="673" t="str">
        <f>U623</f>
        <v>30390456H</v>
      </c>
      <c r="AX623" s="673" cm="1">
        <f t="array" ref="AX623">SUM(MID(0&amp;AW623,LARGE(INDEX(ISNUMBER(--MID(AW623,ROW($1:$8),1))*ROW($1:$8),),ROW($1:$8))+1,1)*10^ROW($1:$8)/10)</f>
        <v>30390456</v>
      </c>
      <c r="AY623" s="673" t="str">
        <f>VLOOKUP($AX623,'Item Master Data'!$A:$F,3,FALSE)</f>
        <v>Q.PEAK DUO BLK ML G10+</v>
      </c>
      <c r="AZ623" s="673">
        <f>VLOOKUP($AX623,'Item Master Data'!$A:$F,6,FALSE)</f>
        <v>400</v>
      </c>
      <c r="BA623" s="673">
        <f>X623/BB623</f>
        <v>24</v>
      </c>
      <c r="BB623" s="673">
        <f>VLOOKUP(AX623,'Item Master Data'!$A:$G,7,FALSE)</f>
        <v>32</v>
      </c>
      <c r="BC623" s="673"/>
      <c r="BD623" s="673">
        <f>W623-AZ623</f>
        <v>0</v>
      </c>
    </row>
    <row r="624" spans="1:56">
      <c r="A624" s="674"/>
      <c r="B624" s="722"/>
      <c r="C624" s="722"/>
      <c r="D624" s="687" t="s">
        <v>2368</v>
      </c>
      <c r="E624" s="676"/>
      <c r="F624" s="491"/>
      <c r="G624" s="491">
        <v>2022</v>
      </c>
      <c r="H624" s="491">
        <v>4</v>
      </c>
      <c r="I624" s="687"/>
      <c r="J624" s="492">
        <v>44652</v>
      </c>
      <c r="K624" s="685" t="s">
        <v>2508</v>
      </c>
      <c r="L624" s="676" t="s">
        <v>2505</v>
      </c>
      <c r="M624" s="689">
        <v>44497</v>
      </c>
      <c r="N624" s="689">
        <v>44622</v>
      </c>
      <c r="O624" s="689"/>
      <c r="P624" s="492">
        <v>44637</v>
      </c>
      <c r="Q624" s="492">
        <v>44652</v>
      </c>
      <c r="R624" s="492">
        <v>44657</v>
      </c>
      <c r="S624" s="491" t="s">
        <v>1580</v>
      </c>
      <c r="T624" s="491">
        <v>60</v>
      </c>
      <c r="U624" s="491">
        <v>49202132</v>
      </c>
      <c r="V624" s="491" t="s">
        <v>1231</v>
      </c>
      <c r="W624" s="676">
        <v>360</v>
      </c>
      <c r="X624" s="678">
        <v>156</v>
      </c>
      <c r="Y624" s="525">
        <f>W624*X624</f>
        <v>56160</v>
      </c>
      <c r="Z624" s="494">
        <v>0.83000000000000007</v>
      </c>
      <c r="AA624" s="682">
        <f>Y624*Z624</f>
        <v>46612.800000000003</v>
      </c>
      <c r="AB624" s="682"/>
      <c r="AC624" s="496">
        <v>0</v>
      </c>
      <c r="AD624" s="692"/>
      <c r="AE624" s="497"/>
      <c r="AF624" s="500">
        <f>AA624+AD624+AE624</f>
        <v>46612.800000000003</v>
      </c>
      <c r="AG624" s="491" t="s">
        <v>1073</v>
      </c>
      <c r="AH624" s="676"/>
      <c r="AI624" s="685" t="s">
        <v>2488</v>
      </c>
      <c r="AJ624" s="491" t="s">
        <v>2507</v>
      </c>
      <c r="AK624" s="696" t="s">
        <v>1854</v>
      </c>
      <c r="AL624" s="676">
        <v>97210</v>
      </c>
      <c r="AM624" s="491" t="s">
        <v>52</v>
      </c>
      <c r="AN624" s="491" t="s">
        <v>1110</v>
      </c>
      <c r="AO624" s="491"/>
      <c r="AP624" s="688"/>
      <c r="AQ624" s="688" t="s">
        <v>37</v>
      </c>
      <c r="AR624" s="688"/>
      <c r="AS624" s="697"/>
      <c r="AT624" s="697"/>
      <c r="AU624" s="697"/>
      <c r="AV624" s="680"/>
      <c r="AW624" s="673">
        <f>U624</f>
        <v>49202132</v>
      </c>
      <c r="AX624" s="673" cm="1">
        <f t="array" ref="AX624">SUM(MID(0&amp;AW624,LARGE(INDEX(ISNUMBER(--MID(AW624,ROW($1:$8),1))*ROW($1:$8),),ROW($1:$8))+1,1)*10^ROW($1:$8)/10)</f>
        <v>49202132</v>
      </c>
      <c r="AY624" s="673" t="str">
        <f>VLOOKUP($AX624,'Item Master Data'!$A:$F,3,FALSE)</f>
        <v>Q.PEAK DUO BLK G10+/AC</v>
      </c>
      <c r="AZ624" s="673">
        <f>VLOOKUP($AX624,'Item Master Data'!$A:$F,6,FALSE)</f>
        <v>360</v>
      </c>
      <c r="BA624" s="673">
        <f>X624/BB624</f>
        <v>6</v>
      </c>
      <c r="BB624" s="673">
        <f>VLOOKUP(AX624,'Item Master Data'!$A:$G,7,FALSE)</f>
        <v>26</v>
      </c>
      <c r="BC624" s="673"/>
      <c r="BD624" s="673">
        <f>W624-AZ624</f>
        <v>0</v>
      </c>
    </row>
    <row r="625" spans="1:56">
      <c r="A625" s="674"/>
      <c r="B625" s="722">
        <v>44522</v>
      </c>
      <c r="C625" s="674"/>
      <c r="D625" s="687" t="s">
        <v>2368</v>
      </c>
      <c r="E625" s="676" t="s">
        <v>1292</v>
      </c>
      <c r="F625" s="491"/>
      <c r="G625" s="491">
        <v>2022</v>
      </c>
      <c r="H625" s="491">
        <v>4</v>
      </c>
      <c r="I625" s="687" t="s">
        <v>5330</v>
      </c>
      <c r="J625" s="492">
        <v>44655</v>
      </c>
      <c r="K625" s="685" t="s">
        <v>2594</v>
      </c>
      <c r="L625" s="676" t="s">
        <v>2505</v>
      </c>
      <c r="M625" s="689">
        <v>44505</v>
      </c>
      <c r="N625" s="689">
        <v>44695</v>
      </c>
      <c r="O625" s="689"/>
      <c r="P625" s="689">
        <v>44648</v>
      </c>
      <c r="Q625" s="492">
        <v>44655</v>
      </c>
      <c r="R625" s="492">
        <v>44656</v>
      </c>
      <c r="S625" s="491" t="s">
        <v>1580</v>
      </c>
      <c r="T625" s="491">
        <v>60</v>
      </c>
      <c r="U625" s="491">
        <v>49203132</v>
      </c>
      <c r="V625" s="491" t="s">
        <v>986</v>
      </c>
      <c r="W625" s="676">
        <v>360</v>
      </c>
      <c r="X625" s="678">
        <v>832</v>
      </c>
      <c r="Y625" s="525">
        <f>W625*X625</f>
        <v>299520</v>
      </c>
      <c r="Z625" s="494">
        <v>0.53500000000000003</v>
      </c>
      <c r="AA625" s="682">
        <f>Y625*Z625</f>
        <v>160243.20000000001</v>
      </c>
      <c r="AB625" s="682"/>
      <c r="AC625" s="496">
        <v>0</v>
      </c>
      <c r="AD625" s="692"/>
      <c r="AE625" s="497"/>
      <c r="AF625" s="500">
        <f>AA625+AD625+AE625</f>
        <v>160243.20000000001</v>
      </c>
      <c r="AG625" s="491" t="s">
        <v>1073</v>
      </c>
      <c r="AH625" s="676"/>
      <c r="AI625" s="685" t="s">
        <v>2488</v>
      </c>
      <c r="AJ625" s="491" t="s">
        <v>2595</v>
      </c>
      <c r="AK625" s="696" t="s">
        <v>50</v>
      </c>
      <c r="AL625" s="676" t="s">
        <v>1992</v>
      </c>
      <c r="AM625" s="491" t="s">
        <v>52</v>
      </c>
      <c r="AN625" s="491" t="s">
        <v>1076</v>
      </c>
      <c r="AO625" s="491"/>
      <c r="AP625" s="688"/>
      <c r="AQ625" s="688" t="s">
        <v>37</v>
      </c>
      <c r="AR625" s="688"/>
      <c r="AS625" s="697"/>
      <c r="AT625" s="697"/>
      <c r="AU625" s="697"/>
      <c r="AV625" s="680"/>
      <c r="AW625" s="673">
        <f>U625</f>
        <v>49203132</v>
      </c>
      <c r="AX625" s="673" cm="1">
        <f t="array" ref="AX625">SUM(MID(0&amp;AW625,LARGE(INDEX(ISNUMBER(--MID(AW625,ROW($1:$8),1))*ROW($1:$8),),ROW($1:$8))+1,1)*10^ROW($1:$8)/10)</f>
        <v>49203132</v>
      </c>
      <c r="AY625" s="673" t="str">
        <f>VLOOKUP($AX625,'Item Master Data'!$A:$F,3,FALSE)</f>
        <v>Q.PEAK DUO BLK G10+</v>
      </c>
      <c r="AZ625" s="673">
        <f>VLOOKUP($AX625,'Item Master Data'!$A:$F,6,FALSE)</f>
        <v>360</v>
      </c>
      <c r="BA625" s="673">
        <f>X625/BB625</f>
        <v>26</v>
      </c>
      <c r="BB625" s="673">
        <f>VLOOKUP(AX625,'Item Master Data'!$A:$G,7,FALSE)</f>
        <v>32</v>
      </c>
      <c r="BC625" s="673"/>
      <c r="BD625" s="673">
        <f>W625-AZ625</f>
        <v>0</v>
      </c>
    </row>
    <row r="626" spans="1:56">
      <c r="A626" s="674"/>
      <c r="B626" s="722">
        <v>44522</v>
      </c>
      <c r="C626" s="674"/>
      <c r="D626" s="687" t="s">
        <v>2368</v>
      </c>
      <c r="E626" s="676"/>
      <c r="F626" s="491"/>
      <c r="G626" s="676">
        <v>2022</v>
      </c>
      <c r="H626" s="491">
        <v>4</v>
      </c>
      <c r="I626" s="499"/>
      <c r="J626" s="492"/>
      <c r="K626" s="685" t="s">
        <v>2596</v>
      </c>
      <c r="L626" s="676" t="s">
        <v>2505</v>
      </c>
      <c r="M626" s="689">
        <v>44505</v>
      </c>
      <c r="N626" s="689">
        <v>44726</v>
      </c>
      <c r="O626" s="689"/>
      <c r="P626" s="492">
        <v>44664</v>
      </c>
      <c r="Q626" s="492"/>
      <c r="R626" s="492"/>
      <c r="S626" s="491" t="s">
        <v>1580</v>
      </c>
      <c r="T626" s="491">
        <v>60</v>
      </c>
      <c r="U626" s="491">
        <v>49203132</v>
      </c>
      <c r="V626" s="491" t="s">
        <v>986</v>
      </c>
      <c r="W626" s="676">
        <v>360</v>
      </c>
      <c r="X626" s="678">
        <v>832</v>
      </c>
      <c r="Y626" s="525">
        <f>W626*X626</f>
        <v>299520</v>
      </c>
      <c r="Z626" s="494">
        <v>0.53516666666666668</v>
      </c>
      <c r="AA626" s="682">
        <f>Y626*Z626</f>
        <v>160293.12</v>
      </c>
      <c r="AB626" s="682"/>
      <c r="AC626" s="496">
        <v>0</v>
      </c>
      <c r="AD626" s="692"/>
      <c r="AE626" s="497"/>
      <c r="AF626" s="500">
        <f>AA626+AD626+AE626</f>
        <v>160293.12</v>
      </c>
      <c r="AG626" s="491" t="s">
        <v>1073</v>
      </c>
      <c r="AH626" s="676"/>
      <c r="AI626" s="685" t="s">
        <v>2488</v>
      </c>
      <c r="AJ626" s="491" t="s">
        <v>2595</v>
      </c>
      <c r="AK626" s="696" t="s">
        <v>50</v>
      </c>
      <c r="AL626" s="676" t="s">
        <v>1992</v>
      </c>
      <c r="AM626" s="491" t="s">
        <v>52</v>
      </c>
      <c r="AN626" s="491" t="s">
        <v>1110</v>
      </c>
      <c r="AO626" s="491"/>
      <c r="AP626" s="688"/>
      <c r="AQ626" s="688" t="s">
        <v>37</v>
      </c>
      <c r="AR626" s="688"/>
      <c r="AS626" s="697"/>
      <c r="AT626" s="697"/>
      <c r="AU626" s="697"/>
      <c r="AV626" s="680"/>
      <c r="AW626" s="673">
        <f>U626</f>
        <v>49203132</v>
      </c>
      <c r="AX626" s="673" cm="1">
        <f t="array" ref="AX626">SUM(MID(0&amp;AW626,LARGE(INDEX(ISNUMBER(--MID(AW626,ROW($1:$8),1))*ROW($1:$8),),ROW($1:$8))+1,1)*10^ROW($1:$8)/10)</f>
        <v>49203132</v>
      </c>
      <c r="AY626" s="673" t="str">
        <f>VLOOKUP($AX626,'Item Master Data'!$A:$F,3,FALSE)</f>
        <v>Q.PEAK DUO BLK G10+</v>
      </c>
      <c r="AZ626" s="673">
        <f>VLOOKUP($AX626,'Item Master Data'!$A:$F,6,FALSE)</f>
        <v>360</v>
      </c>
      <c r="BA626" s="673">
        <f>X626/BB626</f>
        <v>26</v>
      </c>
      <c r="BB626" s="673">
        <f>VLOOKUP(AX626,'Item Master Data'!$A:$G,7,FALSE)</f>
        <v>32</v>
      </c>
      <c r="BC626" s="673"/>
      <c r="BD626" s="673">
        <f>W626-AZ626</f>
        <v>0</v>
      </c>
    </row>
    <row r="627" spans="1:56">
      <c r="A627" s="674"/>
      <c r="B627" s="722"/>
      <c r="C627" s="722"/>
      <c r="D627" s="687" t="s">
        <v>2368</v>
      </c>
      <c r="E627" s="676"/>
      <c r="F627" s="491">
        <v>3</v>
      </c>
      <c r="G627" s="676">
        <v>2022</v>
      </c>
      <c r="H627" s="491">
        <v>4</v>
      </c>
      <c r="I627" s="499" t="s">
        <v>2362</v>
      </c>
      <c r="J627" s="492">
        <v>44656</v>
      </c>
      <c r="K627" s="685" t="s">
        <v>2604</v>
      </c>
      <c r="L627" s="676" t="s">
        <v>2505</v>
      </c>
      <c r="M627" s="689">
        <v>44510</v>
      </c>
      <c r="N627" s="689">
        <v>44568</v>
      </c>
      <c r="O627" s="689"/>
      <c r="P627" s="677">
        <v>44649</v>
      </c>
      <c r="Q627" s="492">
        <v>44656</v>
      </c>
      <c r="R627" s="492">
        <v>44658</v>
      </c>
      <c r="S627" s="491" t="s">
        <v>1580</v>
      </c>
      <c r="T627" s="491">
        <v>60</v>
      </c>
      <c r="U627" s="491">
        <v>49203132</v>
      </c>
      <c r="V627" s="491" t="s">
        <v>986</v>
      </c>
      <c r="W627" s="676">
        <v>360</v>
      </c>
      <c r="X627" s="678">
        <v>832</v>
      </c>
      <c r="Y627" s="525">
        <f>W627*X627</f>
        <v>299520</v>
      </c>
      <c r="Z627" s="494">
        <v>0.53500000000000003</v>
      </c>
      <c r="AA627" s="682">
        <f>Y627*Z627</f>
        <v>160243.20000000001</v>
      </c>
      <c r="AB627" s="682"/>
      <c r="AC627" s="496">
        <v>0</v>
      </c>
      <c r="AD627" s="692"/>
      <c r="AE627" s="497"/>
      <c r="AF627" s="500">
        <f>AA627+AD627+AE627</f>
        <v>160243.20000000001</v>
      </c>
      <c r="AG627" s="491" t="s">
        <v>1073</v>
      </c>
      <c r="AH627" s="676"/>
      <c r="AI627" s="685" t="s">
        <v>2488</v>
      </c>
      <c r="AJ627" s="491" t="s">
        <v>1891</v>
      </c>
      <c r="AK627" s="696" t="s">
        <v>50</v>
      </c>
      <c r="AL627" s="676">
        <v>93722</v>
      </c>
      <c r="AM627" s="491" t="s">
        <v>52</v>
      </c>
      <c r="AN627" s="491" t="s">
        <v>1076</v>
      </c>
      <c r="AO627" s="491"/>
      <c r="AP627" s="688"/>
      <c r="AQ627" s="688" t="s">
        <v>37</v>
      </c>
      <c r="AR627" s="688"/>
      <c r="AS627" s="697"/>
      <c r="AT627" s="697"/>
      <c r="AU627" s="697"/>
      <c r="AV627" s="680"/>
      <c r="AW627" s="673">
        <f>U627</f>
        <v>49203132</v>
      </c>
      <c r="AX627" s="673" cm="1">
        <f t="array" ref="AX627">SUM(MID(0&amp;AW627,LARGE(INDEX(ISNUMBER(--MID(AW627,ROW($1:$8),1))*ROW($1:$8),),ROW($1:$8))+1,1)*10^ROW($1:$8)/10)</f>
        <v>49203132</v>
      </c>
      <c r="AY627" s="673" t="str">
        <f>VLOOKUP($AX627,'Item Master Data'!$A:$F,3,FALSE)</f>
        <v>Q.PEAK DUO BLK G10+</v>
      </c>
      <c r="AZ627" s="673">
        <f>VLOOKUP($AX627,'Item Master Data'!$A:$F,6,FALSE)</f>
        <v>360</v>
      </c>
      <c r="BA627" s="673">
        <f>X627/BB627</f>
        <v>26</v>
      </c>
      <c r="BB627" s="673">
        <f>VLOOKUP(AX627,'Item Master Data'!$A:$G,7,FALSE)</f>
        <v>32</v>
      </c>
      <c r="BC627" s="673"/>
      <c r="BD627" s="673">
        <f>W627-AZ627</f>
        <v>0</v>
      </c>
    </row>
    <row r="628" spans="1:56">
      <c r="A628" s="674"/>
      <c r="B628" s="722">
        <v>44522</v>
      </c>
      <c r="C628" s="643">
        <v>44658</v>
      </c>
      <c r="D628" s="687" t="s">
        <v>2368</v>
      </c>
      <c r="E628" s="676" t="s">
        <v>1292</v>
      </c>
      <c r="F628" s="491"/>
      <c r="G628" s="676">
        <v>2022</v>
      </c>
      <c r="H628" s="491">
        <v>4</v>
      </c>
      <c r="I628" s="499"/>
      <c r="J628" s="492"/>
      <c r="K628" s="685" t="s">
        <v>2625</v>
      </c>
      <c r="L628" s="676" t="s">
        <v>2505</v>
      </c>
      <c r="M628" s="689">
        <v>44505</v>
      </c>
      <c r="N628" s="689">
        <v>44656</v>
      </c>
      <c r="O628" s="689"/>
      <c r="P628" s="492">
        <v>44659</v>
      </c>
      <c r="Q628" s="492">
        <v>44665</v>
      </c>
      <c r="R628" s="492">
        <v>44666</v>
      </c>
      <c r="S628" s="491" t="s">
        <v>1580</v>
      </c>
      <c r="T628" s="491">
        <v>60</v>
      </c>
      <c r="U628" s="491" t="s">
        <v>1290</v>
      </c>
      <c r="V628" s="491" t="s">
        <v>973</v>
      </c>
      <c r="W628" s="676">
        <v>400</v>
      </c>
      <c r="X628" s="678">
        <v>768</v>
      </c>
      <c r="Y628" s="525">
        <f>W628*X628</f>
        <v>307200</v>
      </c>
      <c r="Z628" s="494">
        <v>0.55500000000000005</v>
      </c>
      <c r="AA628" s="682">
        <f>Y628*Z628</f>
        <v>170496.00000000003</v>
      </c>
      <c r="AB628" s="682"/>
      <c r="AC628" s="496">
        <v>0</v>
      </c>
      <c r="AD628" s="692"/>
      <c r="AE628" s="497"/>
      <c r="AF628" s="500">
        <f>AA628+AD628+AE628</f>
        <v>170496.00000000003</v>
      </c>
      <c r="AG628" s="491" t="s">
        <v>1073</v>
      </c>
      <c r="AH628" s="676"/>
      <c r="AI628" s="685" t="s">
        <v>2488</v>
      </c>
      <c r="AJ628" s="491" t="s">
        <v>1808</v>
      </c>
      <c r="AK628" s="696" t="s">
        <v>50</v>
      </c>
      <c r="AL628" s="676" t="s">
        <v>2023</v>
      </c>
      <c r="AM628" s="491" t="s">
        <v>52</v>
      </c>
      <c r="AN628" s="491" t="s">
        <v>50</v>
      </c>
      <c r="AO628" s="491"/>
      <c r="AP628" s="688" t="s">
        <v>38</v>
      </c>
      <c r="AQ628" s="688" t="s">
        <v>37</v>
      </c>
      <c r="AR628" s="688"/>
      <c r="AS628" s="697"/>
      <c r="AT628" s="697"/>
      <c r="AU628" s="697"/>
      <c r="AV628" s="680"/>
      <c r="AW628" s="673" t="str">
        <f>U628</f>
        <v>30390456H</v>
      </c>
      <c r="AX628" s="673" cm="1">
        <f t="array" ref="AX628">SUM(MID(0&amp;AW628,LARGE(INDEX(ISNUMBER(--MID(AW628,ROW($1:$8),1))*ROW($1:$8),),ROW($1:$8))+1,1)*10^ROW($1:$8)/10)</f>
        <v>30390456</v>
      </c>
      <c r="AY628" s="673" t="str">
        <f>VLOOKUP($AX628,'Item Master Data'!$A:$F,3,FALSE)</f>
        <v>Q.PEAK DUO BLK ML G10+</v>
      </c>
      <c r="AZ628" s="673">
        <f>VLOOKUP($AX628,'Item Master Data'!$A:$F,6,FALSE)</f>
        <v>400</v>
      </c>
      <c r="BA628" s="673">
        <f>X628/BB628</f>
        <v>24</v>
      </c>
      <c r="BB628" s="673">
        <f>VLOOKUP(AX628,'Item Master Data'!$A:$G,7,FALSE)</f>
        <v>32</v>
      </c>
      <c r="BC628" s="673"/>
      <c r="BD628" s="673">
        <f>W628-AZ628</f>
        <v>0</v>
      </c>
    </row>
    <row r="629" spans="1:56">
      <c r="A629" s="674"/>
      <c r="B629" s="722">
        <v>44522</v>
      </c>
      <c r="C629" s="643">
        <v>44658</v>
      </c>
      <c r="D629" s="687" t="s">
        <v>2368</v>
      </c>
      <c r="E629" s="676" t="s">
        <v>1292</v>
      </c>
      <c r="F629" s="491"/>
      <c r="G629" s="676">
        <v>2022</v>
      </c>
      <c r="H629" s="491">
        <v>4</v>
      </c>
      <c r="I629" s="499"/>
      <c r="J629" s="492"/>
      <c r="K629" s="685" t="s">
        <v>2626</v>
      </c>
      <c r="L629" s="676" t="s">
        <v>2505</v>
      </c>
      <c r="M629" s="689">
        <v>44505</v>
      </c>
      <c r="N629" s="689">
        <v>44657</v>
      </c>
      <c r="O629" s="689"/>
      <c r="P629" s="492">
        <v>44659</v>
      </c>
      <c r="Q629" s="492">
        <v>44665</v>
      </c>
      <c r="R629" s="492">
        <v>44666</v>
      </c>
      <c r="S629" s="491" t="s">
        <v>1580</v>
      </c>
      <c r="T629" s="491">
        <v>60</v>
      </c>
      <c r="U629" s="491" t="s">
        <v>1290</v>
      </c>
      <c r="V629" s="491" t="s">
        <v>973</v>
      </c>
      <c r="W629" s="676">
        <v>400</v>
      </c>
      <c r="X629" s="678">
        <v>768</v>
      </c>
      <c r="Y629" s="525">
        <f>W629*X629</f>
        <v>307200</v>
      </c>
      <c r="Z629" s="494">
        <v>0.55500000000000005</v>
      </c>
      <c r="AA629" s="682">
        <f>Y629*Z629</f>
        <v>170496.00000000003</v>
      </c>
      <c r="AB629" s="682"/>
      <c r="AC629" s="496">
        <v>0</v>
      </c>
      <c r="AD629" s="692"/>
      <c r="AE629" s="497"/>
      <c r="AF629" s="500">
        <f>AA629+AD629+AE629</f>
        <v>170496.00000000003</v>
      </c>
      <c r="AG629" s="491" t="s">
        <v>1073</v>
      </c>
      <c r="AH629" s="676"/>
      <c r="AI629" s="685" t="s">
        <v>2488</v>
      </c>
      <c r="AJ629" s="491" t="s">
        <v>1808</v>
      </c>
      <c r="AK629" s="696" t="s">
        <v>50</v>
      </c>
      <c r="AL629" s="676" t="s">
        <v>2023</v>
      </c>
      <c r="AM629" s="491" t="s">
        <v>52</v>
      </c>
      <c r="AN629" s="491" t="s">
        <v>50</v>
      </c>
      <c r="AO629" s="491"/>
      <c r="AP629" s="688" t="s">
        <v>38</v>
      </c>
      <c r="AQ629" s="688" t="s">
        <v>37</v>
      </c>
      <c r="AR629" s="688"/>
      <c r="AS629" s="697"/>
      <c r="AT629" s="697"/>
      <c r="AU629" s="697"/>
      <c r="AV629" s="680"/>
      <c r="AW629" s="673" t="str">
        <f>U629</f>
        <v>30390456H</v>
      </c>
      <c r="AX629" s="673" cm="1">
        <f t="array" ref="AX629">SUM(MID(0&amp;AW629,LARGE(INDEX(ISNUMBER(--MID(AW629,ROW($1:$8),1))*ROW($1:$8),),ROW($1:$8))+1,1)*10^ROW($1:$8)/10)</f>
        <v>30390456</v>
      </c>
      <c r="AY629" s="673" t="str">
        <f>VLOOKUP($AX629,'Item Master Data'!$A:$F,3,FALSE)</f>
        <v>Q.PEAK DUO BLK ML G10+</v>
      </c>
      <c r="AZ629" s="673">
        <f>VLOOKUP($AX629,'Item Master Data'!$A:$F,6,FALSE)</f>
        <v>400</v>
      </c>
      <c r="BA629" s="673">
        <f>X629/BB629</f>
        <v>24</v>
      </c>
      <c r="BB629" s="673">
        <f>VLOOKUP(AX629,'Item Master Data'!$A:$G,7,FALSE)</f>
        <v>32</v>
      </c>
      <c r="BC629" s="673"/>
      <c r="BD629" s="673">
        <f>W629-AZ629</f>
        <v>0</v>
      </c>
    </row>
    <row r="630" spans="1:56">
      <c r="A630" s="674"/>
      <c r="B630" s="722">
        <v>44522</v>
      </c>
      <c r="C630" s="643">
        <v>44658</v>
      </c>
      <c r="D630" s="687" t="s">
        <v>2368</v>
      </c>
      <c r="E630" s="676" t="s">
        <v>1292</v>
      </c>
      <c r="F630" s="491"/>
      <c r="G630" s="676">
        <v>2022</v>
      </c>
      <c r="H630" s="491">
        <v>4</v>
      </c>
      <c r="I630" s="499"/>
      <c r="J630" s="492"/>
      <c r="K630" s="685" t="s">
        <v>2627</v>
      </c>
      <c r="L630" s="676" t="s">
        <v>2505</v>
      </c>
      <c r="M630" s="689">
        <v>44505</v>
      </c>
      <c r="N630" s="689">
        <v>44666</v>
      </c>
      <c r="O630" s="689"/>
      <c r="P630" s="492">
        <v>44659</v>
      </c>
      <c r="Q630" s="492">
        <v>44665</v>
      </c>
      <c r="R630" s="492">
        <v>44666</v>
      </c>
      <c r="S630" s="491" t="s">
        <v>1580</v>
      </c>
      <c r="T630" s="491">
        <v>60</v>
      </c>
      <c r="U630" s="491" t="s">
        <v>1290</v>
      </c>
      <c r="V630" s="491" t="s">
        <v>973</v>
      </c>
      <c r="W630" s="676">
        <v>400</v>
      </c>
      <c r="X630" s="678">
        <v>768</v>
      </c>
      <c r="Y630" s="525">
        <f>W630*X630</f>
        <v>307200</v>
      </c>
      <c r="Z630" s="494">
        <v>0.55500000000000005</v>
      </c>
      <c r="AA630" s="682">
        <f>Y630*Z630</f>
        <v>170496.00000000003</v>
      </c>
      <c r="AB630" s="682"/>
      <c r="AC630" s="496">
        <v>0</v>
      </c>
      <c r="AD630" s="692"/>
      <c r="AE630" s="497"/>
      <c r="AF630" s="500">
        <f>AA630+AD630+AE630</f>
        <v>170496.00000000003</v>
      </c>
      <c r="AG630" s="491" t="s">
        <v>1073</v>
      </c>
      <c r="AH630" s="676"/>
      <c r="AI630" s="685" t="s">
        <v>2488</v>
      </c>
      <c r="AJ630" s="491" t="s">
        <v>1808</v>
      </c>
      <c r="AK630" s="696" t="s">
        <v>50</v>
      </c>
      <c r="AL630" s="676" t="s">
        <v>2023</v>
      </c>
      <c r="AM630" s="491" t="s">
        <v>52</v>
      </c>
      <c r="AN630" s="491" t="s">
        <v>50</v>
      </c>
      <c r="AO630" s="491"/>
      <c r="AP630" s="688" t="s">
        <v>38</v>
      </c>
      <c r="AQ630" s="688" t="s">
        <v>37</v>
      </c>
      <c r="AR630" s="688"/>
      <c r="AS630" s="697"/>
      <c r="AT630" s="697"/>
      <c r="AU630" s="697"/>
      <c r="AV630" s="680"/>
      <c r="AW630" s="673" t="str">
        <f>U630</f>
        <v>30390456H</v>
      </c>
      <c r="AX630" s="673" cm="1">
        <f t="array" ref="AX630">SUM(MID(0&amp;AW630,LARGE(INDEX(ISNUMBER(--MID(AW630,ROW($1:$8),1))*ROW($1:$8),),ROW($1:$8))+1,1)*10^ROW($1:$8)/10)</f>
        <v>30390456</v>
      </c>
      <c r="AY630" s="673" t="str">
        <f>VLOOKUP($AX630,'Item Master Data'!$A:$F,3,FALSE)</f>
        <v>Q.PEAK DUO BLK ML G10+</v>
      </c>
      <c r="AZ630" s="673">
        <f>VLOOKUP($AX630,'Item Master Data'!$A:$F,6,FALSE)</f>
        <v>400</v>
      </c>
      <c r="BA630" s="673">
        <f>X630/BB630</f>
        <v>24</v>
      </c>
      <c r="BB630" s="673">
        <f>VLOOKUP(AX630,'Item Master Data'!$A:$G,7,FALSE)</f>
        <v>32</v>
      </c>
      <c r="BC630" s="673"/>
      <c r="BD630" s="673">
        <f>W630-AZ630</f>
        <v>0</v>
      </c>
    </row>
    <row r="631" spans="1:56">
      <c r="A631" s="674"/>
      <c r="B631" s="722">
        <v>44522</v>
      </c>
      <c r="C631" s="643">
        <v>44658</v>
      </c>
      <c r="D631" s="687" t="s">
        <v>2368</v>
      </c>
      <c r="E631" s="676" t="s">
        <v>1292</v>
      </c>
      <c r="F631" s="491"/>
      <c r="G631" s="676">
        <v>2022</v>
      </c>
      <c r="H631" s="491">
        <v>4</v>
      </c>
      <c r="I631" s="499"/>
      <c r="J631" s="492"/>
      <c r="K631" s="685" t="s">
        <v>2632</v>
      </c>
      <c r="L631" s="676" t="s">
        <v>2505</v>
      </c>
      <c r="M631" s="689">
        <v>44505</v>
      </c>
      <c r="N631" s="689">
        <v>44669</v>
      </c>
      <c r="O631" s="689"/>
      <c r="P631" s="492">
        <v>44659</v>
      </c>
      <c r="Q631" s="492">
        <v>44665</v>
      </c>
      <c r="R631" s="492">
        <v>44666</v>
      </c>
      <c r="S631" s="491" t="s">
        <v>1580</v>
      </c>
      <c r="T631" s="491">
        <v>60</v>
      </c>
      <c r="U631" s="491" t="s">
        <v>1290</v>
      </c>
      <c r="V631" s="491" t="s">
        <v>973</v>
      </c>
      <c r="W631" s="676">
        <v>400</v>
      </c>
      <c r="X631" s="678">
        <v>768</v>
      </c>
      <c r="Y631" s="525">
        <f>W631*X631</f>
        <v>307200</v>
      </c>
      <c r="Z631" s="494">
        <v>0.55500000000000005</v>
      </c>
      <c r="AA631" s="682">
        <f>Y631*Z631</f>
        <v>170496.00000000003</v>
      </c>
      <c r="AB631" s="682"/>
      <c r="AC631" s="496">
        <v>0</v>
      </c>
      <c r="AD631" s="692"/>
      <c r="AE631" s="497"/>
      <c r="AF631" s="500">
        <f>AA631+AD631+AE631</f>
        <v>170496.00000000003</v>
      </c>
      <c r="AG631" s="491" t="s">
        <v>1073</v>
      </c>
      <c r="AH631" s="676"/>
      <c r="AI631" s="685" t="s">
        <v>2488</v>
      </c>
      <c r="AJ631" s="491" t="s">
        <v>1808</v>
      </c>
      <c r="AK631" s="696" t="s">
        <v>50</v>
      </c>
      <c r="AL631" s="676" t="s">
        <v>2023</v>
      </c>
      <c r="AM631" s="491" t="s">
        <v>52</v>
      </c>
      <c r="AN631" s="491" t="s">
        <v>50</v>
      </c>
      <c r="AO631" s="491"/>
      <c r="AP631" s="688" t="s">
        <v>38</v>
      </c>
      <c r="AQ631" s="688" t="s">
        <v>37</v>
      </c>
      <c r="AR631" s="688"/>
      <c r="AS631" s="697"/>
      <c r="AT631" s="697"/>
      <c r="AU631" s="697"/>
      <c r="AV631" s="680"/>
      <c r="AW631" s="673" t="str">
        <f>U631</f>
        <v>30390456H</v>
      </c>
      <c r="AX631" s="673" cm="1">
        <f t="array" ref="AX631">SUM(MID(0&amp;AW631,LARGE(INDEX(ISNUMBER(--MID(AW631,ROW($1:$8),1))*ROW($1:$8),),ROW($1:$8))+1,1)*10^ROW($1:$8)/10)</f>
        <v>30390456</v>
      </c>
      <c r="AY631" s="673" t="str">
        <f>VLOOKUP($AX631,'Item Master Data'!$A:$F,3,FALSE)</f>
        <v>Q.PEAK DUO BLK ML G10+</v>
      </c>
      <c r="AZ631" s="673">
        <f>VLOOKUP($AX631,'Item Master Data'!$A:$F,6,FALSE)</f>
        <v>400</v>
      </c>
      <c r="BA631" s="673">
        <f>X631/BB631</f>
        <v>24</v>
      </c>
      <c r="BB631" s="673">
        <f>VLOOKUP(AX631,'Item Master Data'!$A:$G,7,FALSE)</f>
        <v>32</v>
      </c>
      <c r="BC631" s="673"/>
      <c r="BD631" s="673">
        <f>W631-AZ631</f>
        <v>0</v>
      </c>
    </row>
    <row r="632" spans="1:56">
      <c r="A632" s="674"/>
      <c r="B632" s="722"/>
      <c r="C632" s="722"/>
      <c r="D632" s="687" t="s">
        <v>2368</v>
      </c>
      <c r="E632" s="676"/>
      <c r="F632" s="676"/>
      <c r="G632" s="676">
        <v>2022</v>
      </c>
      <c r="H632" s="491">
        <v>4</v>
      </c>
      <c r="I632" s="499"/>
      <c r="J632" s="492"/>
      <c r="K632" s="685" t="s">
        <v>2605</v>
      </c>
      <c r="L632" s="676" t="s">
        <v>2505</v>
      </c>
      <c r="M632" s="689">
        <v>44487</v>
      </c>
      <c r="N632" s="689">
        <v>44627</v>
      </c>
      <c r="O632" s="689"/>
      <c r="P632" s="492">
        <v>44664</v>
      </c>
      <c r="Q632" s="492"/>
      <c r="R632" s="492"/>
      <c r="S632" s="491" t="s">
        <v>1580</v>
      </c>
      <c r="T632" s="491">
        <v>60</v>
      </c>
      <c r="U632" s="491">
        <v>49203132</v>
      </c>
      <c r="V632" s="491" t="s">
        <v>986</v>
      </c>
      <c r="W632" s="676">
        <v>360</v>
      </c>
      <c r="X632" s="678">
        <v>832</v>
      </c>
      <c r="Y632" s="525">
        <f>W632*X632</f>
        <v>299520</v>
      </c>
      <c r="Z632" s="494">
        <v>0.53500000000000003</v>
      </c>
      <c r="AA632" s="682">
        <f>Y632*Z632</f>
        <v>160243.20000000001</v>
      </c>
      <c r="AB632" s="682"/>
      <c r="AC632" s="496">
        <v>0</v>
      </c>
      <c r="AD632" s="692"/>
      <c r="AE632" s="497"/>
      <c r="AF632" s="500">
        <f>AA632+AD632+AE632</f>
        <v>160243.20000000001</v>
      </c>
      <c r="AG632" s="491" t="s">
        <v>1073</v>
      </c>
      <c r="AH632" s="676"/>
      <c r="AI632" s="685">
        <v>60</v>
      </c>
      <c r="AJ632" s="491" t="s">
        <v>2518</v>
      </c>
      <c r="AK632" s="696" t="s">
        <v>1138</v>
      </c>
      <c r="AL632" s="676">
        <v>85008</v>
      </c>
      <c r="AM632" s="491" t="s">
        <v>52</v>
      </c>
      <c r="AN632" s="491" t="s">
        <v>1110</v>
      </c>
      <c r="AO632" s="491"/>
      <c r="AP632" s="688"/>
      <c r="AQ632" s="688" t="s">
        <v>37</v>
      </c>
      <c r="AR632" s="688"/>
      <c r="AS632" s="697"/>
      <c r="AT632" s="697"/>
      <c r="AU632" s="697"/>
      <c r="AV632" s="680"/>
      <c r="AW632" s="673">
        <f>U632</f>
        <v>49203132</v>
      </c>
      <c r="AX632" s="673" cm="1">
        <f t="array" ref="AX632">SUM(MID(0&amp;AW632,LARGE(INDEX(ISNUMBER(--MID(AW632,ROW($1:$8),1))*ROW($1:$8),),ROW($1:$8))+1,1)*10^ROW($1:$8)/10)</f>
        <v>49203132</v>
      </c>
      <c r="AY632" s="673" t="str">
        <f>VLOOKUP($AX632,'Item Master Data'!$A:$F,3,FALSE)</f>
        <v>Q.PEAK DUO BLK G10+</v>
      </c>
      <c r="AZ632" s="673">
        <f>VLOOKUP($AX632,'Item Master Data'!$A:$F,6,FALSE)</f>
        <v>360</v>
      </c>
      <c r="BA632" s="673">
        <f>X632/BB632</f>
        <v>26</v>
      </c>
      <c r="BB632" s="673">
        <f>VLOOKUP(AX632,'Item Master Data'!$A:$G,7,FALSE)</f>
        <v>32</v>
      </c>
      <c r="BC632" s="673"/>
      <c r="BD632" s="673">
        <f>W632-AZ632</f>
        <v>0</v>
      </c>
    </row>
    <row r="633" spans="1:56">
      <c r="A633" s="674"/>
      <c r="B633" s="722"/>
      <c r="C633" s="722"/>
      <c r="D633" s="687" t="s">
        <v>2368</v>
      </c>
      <c r="E633" s="676"/>
      <c r="F633" s="491"/>
      <c r="G633" s="676">
        <v>2022</v>
      </c>
      <c r="H633" s="491">
        <v>4</v>
      </c>
      <c r="I633" s="499"/>
      <c r="J633" s="492"/>
      <c r="K633" s="685" t="s">
        <v>2608</v>
      </c>
      <c r="L633" s="676" t="s">
        <v>2505</v>
      </c>
      <c r="M633" s="689">
        <v>44496</v>
      </c>
      <c r="N633" s="689">
        <v>44602</v>
      </c>
      <c r="O633" s="689"/>
      <c r="P633" s="492">
        <v>44659</v>
      </c>
      <c r="Q633" s="492"/>
      <c r="R633" s="492"/>
      <c r="S633" s="491" t="s">
        <v>1580</v>
      </c>
      <c r="T633" s="491">
        <v>60</v>
      </c>
      <c r="U633" s="491" t="s">
        <v>1791</v>
      </c>
      <c r="V633" s="491" t="s">
        <v>973</v>
      </c>
      <c r="W633" s="676">
        <v>400</v>
      </c>
      <c r="X633" s="678">
        <v>768</v>
      </c>
      <c r="Y633" s="525">
        <f>W633*X633</f>
        <v>307200</v>
      </c>
      <c r="Z633" s="494">
        <v>0.55500000000000005</v>
      </c>
      <c r="AA633" s="682">
        <f>Y633*Z633</f>
        <v>170496.00000000003</v>
      </c>
      <c r="AB633" s="682"/>
      <c r="AC633" s="496">
        <v>0</v>
      </c>
      <c r="AD633" s="692"/>
      <c r="AE633" s="497"/>
      <c r="AF633" s="500">
        <f>AA633+AD633+AE633</f>
        <v>170496.00000000003</v>
      </c>
      <c r="AG633" s="491" t="s">
        <v>1073</v>
      </c>
      <c r="AH633" s="676"/>
      <c r="AI633" s="685" t="s">
        <v>2488</v>
      </c>
      <c r="AJ633" s="491" t="s">
        <v>2518</v>
      </c>
      <c r="AK633" s="696" t="s">
        <v>1138</v>
      </c>
      <c r="AL633" s="676">
        <v>85008</v>
      </c>
      <c r="AM633" s="491" t="s">
        <v>52</v>
      </c>
      <c r="AN633" s="491" t="s">
        <v>50</v>
      </c>
      <c r="AO633" s="491"/>
      <c r="AP633" s="688" t="s">
        <v>38</v>
      </c>
      <c r="AQ633" s="688" t="s">
        <v>37</v>
      </c>
      <c r="AR633" s="688"/>
      <c r="AS633" s="697"/>
      <c r="AT633" s="697"/>
      <c r="AU633" s="697"/>
      <c r="AV633" s="680"/>
      <c r="AW633" s="673" t="str">
        <f>U633</f>
        <v>30390156H</v>
      </c>
      <c r="AX633" s="673" cm="1">
        <f t="array" ref="AX633">SUM(MID(0&amp;AW633,LARGE(INDEX(ISNUMBER(--MID(AW633,ROW($1:$8),1))*ROW($1:$8),),ROW($1:$8))+1,1)*10^ROW($1:$8)/10)</f>
        <v>30390156</v>
      </c>
      <c r="AY633" s="673" t="str">
        <f>VLOOKUP($AX633,'Item Master Data'!$A:$F,3,FALSE)</f>
        <v>Q.PEAK DUO BLK ML G10+</v>
      </c>
      <c r="AZ633" s="673">
        <f>VLOOKUP($AX633,'Item Master Data'!$A:$F,6,FALSE)</f>
        <v>400</v>
      </c>
      <c r="BA633" s="673">
        <f>X633/BB633</f>
        <v>24</v>
      </c>
      <c r="BB633" s="673">
        <f>VLOOKUP(AX633,'Item Master Data'!$A:$G,7,FALSE)</f>
        <v>32</v>
      </c>
      <c r="BC633" s="673"/>
      <c r="BD633" s="673">
        <f>W633-AZ633</f>
        <v>0</v>
      </c>
    </row>
    <row r="634" spans="1:56">
      <c r="A634" s="674"/>
      <c r="B634" s="722"/>
      <c r="C634" s="722"/>
      <c r="D634" s="687" t="s">
        <v>2368</v>
      </c>
      <c r="E634" s="676"/>
      <c r="F634" s="491"/>
      <c r="G634" s="676">
        <v>2022</v>
      </c>
      <c r="H634" s="491">
        <v>4</v>
      </c>
      <c r="I634" s="499"/>
      <c r="J634" s="492"/>
      <c r="K634" s="685" t="s">
        <v>2609</v>
      </c>
      <c r="L634" s="676" t="s">
        <v>2505</v>
      </c>
      <c r="M634" s="689">
        <v>44496</v>
      </c>
      <c r="N634" s="689">
        <v>44627</v>
      </c>
      <c r="O634" s="689"/>
      <c r="P634" s="492">
        <v>44664</v>
      </c>
      <c r="Q634" s="492"/>
      <c r="R634" s="492"/>
      <c r="S634" s="491" t="s">
        <v>1580</v>
      </c>
      <c r="T634" s="491">
        <v>60</v>
      </c>
      <c r="U634" s="491">
        <v>49203132</v>
      </c>
      <c r="V634" s="491" t="s">
        <v>986</v>
      </c>
      <c r="W634" s="676">
        <v>360</v>
      </c>
      <c r="X634" s="678">
        <v>832</v>
      </c>
      <c r="Y634" s="525">
        <f>W634*X634</f>
        <v>299520</v>
      </c>
      <c r="Z634" s="494">
        <v>0.53500000000000003</v>
      </c>
      <c r="AA634" s="682">
        <f>Y634*Z634</f>
        <v>160243.20000000001</v>
      </c>
      <c r="AB634" s="682"/>
      <c r="AC634" s="496">
        <v>0</v>
      </c>
      <c r="AD634" s="692"/>
      <c r="AE634" s="497"/>
      <c r="AF634" s="500">
        <f>AA634+AD634+AE634</f>
        <v>160243.20000000001</v>
      </c>
      <c r="AG634" s="676" t="s">
        <v>1073</v>
      </c>
      <c r="AH634" s="676"/>
      <c r="AI634" s="685" t="s">
        <v>2488</v>
      </c>
      <c r="AJ634" s="676" t="s">
        <v>2518</v>
      </c>
      <c r="AK634" s="696" t="s">
        <v>1138</v>
      </c>
      <c r="AL634" s="676">
        <v>85008</v>
      </c>
      <c r="AM634" s="676" t="s">
        <v>52</v>
      </c>
      <c r="AN634" s="676" t="s">
        <v>1110</v>
      </c>
      <c r="AO634" s="491"/>
      <c r="AP634" s="688"/>
      <c r="AQ634" s="688" t="s">
        <v>37</v>
      </c>
      <c r="AR634" s="688"/>
      <c r="AS634" s="697"/>
      <c r="AT634" s="697"/>
      <c r="AU634" s="697"/>
      <c r="AV634" s="680"/>
      <c r="AW634" s="673">
        <f>U634</f>
        <v>49203132</v>
      </c>
      <c r="AX634" s="673" cm="1">
        <f t="array" ref="AX634">SUM(MID(0&amp;AW634,LARGE(INDEX(ISNUMBER(--MID(AW634,ROW($1:$8),1))*ROW($1:$8),),ROW($1:$8))+1,1)*10^ROW($1:$8)/10)</f>
        <v>49203132</v>
      </c>
      <c r="AY634" s="673" t="str">
        <f>VLOOKUP($AX634,'Item Master Data'!$A:$F,3,FALSE)</f>
        <v>Q.PEAK DUO BLK G10+</v>
      </c>
      <c r="AZ634" s="673">
        <f>VLOOKUP($AX634,'Item Master Data'!$A:$F,6,FALSE)</f>
        <v>360</v>
      </c>
      <c r="BA634" s="673">
        <f>X634/BB634</f>
        <v>26</v>
      </c>
      <c r="BB634" s="673">
        <f>VLOOKUP(AX634,'Item Master Data'!$A:$G,7,FALSE)</f>
        <v>32</v>
      </c>
      <c r="BC634" s="673"/>
      <c r="BD634" s="673">
        <f>W634-AZ634</f>
        <v>0</v>
      </c>
    </row>
    <row r="635" spans="1:56">
      <c r="A635" s="674"/>
      <c r="B635" s="722">
        <v>44557</v>
      </c>
      <c r="C635" s="643">
        <v>44658</v>
      </c>
      <c r="D635" s="687" t="s">
        <v>2368</v>
      </c>
      <c r="E635" s="676" t="s">
        <v>1292</v>
      </c>
      <c r="F635" s="491"/>
      <c r="G635" s="676">
        <v>2022</v>
      </c>
      <c r="H635" s="491">
        <v>4</v>
      </c>
      <c r="I635" s="499"/>
      <c r="J635" s="492"/>
      <c r="K635" s="685" t="s">
        <v>2628</v>
      </c>
      <c r="L635" s="676" t="s">
        <v>2505</v>
      </c>
      <c r="M635" s="689">
        <v>44505</v>
      </c>
      <c r="N635" s="689">
        <v>44656</v>
      </c>
      <c r="O635" s="689"/>
      <c r="P635" s="492">
        <v>44659</v>
      </c>
      <c r="Q635" s="492"/>
      <c r="R635" s="492">
        <v>44666</v>
      </c>
      <c r="S635" s="491" t="s">
        <v>1580</v>
      </c>
      <c r="T635" s="491">
        <v>60</v>
      </c>
      <c r="U635" s="491" t="s">
        <v>1290</v>
      </c>
      <c r="V635" s="491" t="s">
        <v>973</v>
      </c>
      <c r="W635" s="676">
        <v>400</v>
      </c>
      <c r="X635" s="678">
        <v>768</v>
      </c>
      <c r="Y635" s="525">
        <f>W635*X635</f>
        <v>307200</v>
      </c>
      <c r="Z635" s="494">
        <v>0.55500000000000005</v>
      </c>
      <c r="AA635" s="682">
        <f>Y635*Z635</f>
        <v>170496.00000000003</v>
      </c>
      <c r="AB635" s="682"/>
      <c r="AC635" s="496">
        <v>0</v>
      </c>
      <c r="AD635" s="692"/>
      <c r="AE635" s="497"/>
      <c r="AF635" s="500">
        <f>AA635+AD635+AE635</f>
        <v>170496.00000000003</v>
      </c>
      <c r="AG635" s="676" t="s">
        <v>1073</v>
      </c>
      <c r="AH635" s="676"/>
      <c r="AI635" s="685" t="s">
        <v>2488</v>
      </c>
      <c r="AJ635" s="676" t="s">
        <v>2518</v>
      </c>
      <c r="AK635" s="696" t="s">
        <v>1138</v>
      </c>
      <c r="AL635" s="676" t="s">
        <v>2629</v>
      </c>
      <c r="AM635" s="676" t="s">
        <v>52</v>
      </c>
      <c r="AN635" s="676" t="s">
        <v>50</v>
      </c>
      <c r="AO635" s="491"/>
      <c r="AP635" s="688" t="s">
        <v>38</v>
      </c>
      <c r="AQ635" s="688" t="s">
        <v>37</v>
      </c>
      <c r="AR635" s="688"/>
      <c r="AS635" s="697"/>
      <c r="AT635" s="697"/>
      <c r="AU635" s="697"/>
      <c r="AV635" s="680"/>
      <c r="AW635" s="673" t="str">
        <f>U635</f>
        <v>30390456H</v>
      </c>
      <c r="AX635" s="673" cm="1">
        <f t="array" ref="AX635">SUM(MID(0&amp;AW635,LARGE(INDEX(ISNUMBER(--MID(AW635,ROW($1:$8),1))*ROW($1:$8),),ROW($1:$8))+1,1)*10^ROW($1:$8)/10)</f>
        <v>30390456</v>
      </c>
      <c r="AY635" s="673" t="str">
        <f>VLOOKUP($AX635,'Item Master Data'!$A:$F,3,FALSE)</f>
        <v>Q.PEAK DUO BLK ML G10+</v>
      </c>
      <c r="AZ635" s="673">
        <f>VLOOKUP($AX635,'Item Master Data'!$A:$F,6,FALSE)</f>
        <v>400</v>
      </c>
      <c r="BA635" s="673">
        <f>X635/BB635</f>
        <v>24</v>
      </c>
      <c r="BB635" s="673">
        <f>VLOOKUP(AX635,'Item Master Data'!$A:$G,7,FALSE)</f>
        <v>32</v>
      </c>
      <c r="BC635" s="673"/>
      <c r="BD635" s="673">
        <f>W635-AZ635</f>
        <v>0</v>
      </c>
    </row>
    <row r="636" spans="1:56">
      <c r="A636" s="674"/>
      <c r="B636" s="722">
        <v>44522</v>
      </c>
      <c r="C636" s="643">
        <v>44658</v>
      </c>
      <c r="D636" s="687" t="s">
        <v>2368</v>
      </c>
      <c r="E636" s="676" t="s">
        <v>1292</v>
      </c>
      <c r="F636" s="491"/>
      <c r="G636" s="676">
        <v>2022</v>
      </c>
      <c r="H636" s="491">
        <v>4</v>
      </c>
      <c r="I636" s="499"/>
      <c r="J636" s="492"/>
      <c r="K636" s="685" t="s">
        <v>2630</v>
      </c>
      <c r="L636" s="676" t="s">
        <v>2505</v>
      </c>
      <c r="M636" s="689">
        <v>44505</v>
      </c>
      <c r="N636" s="689">
        <v>44658</v>
      </c>
      <c r="O636" s="689"/>
      <c r="P636" s="492">
        <v>44659</v>
      </c>
      <c r="Q636" s="492"/>
      <c r="R636" s="492">
        <v>44666</v>
      </c>
      <c r="S636" s="491" t="s">
        <v>1580</v>
      </c>
      <c r="T636" s="491">
        <v>60</v>
      </c>
      <c r="U636" s="491" t="s">
        <v>1290</v>
      </c>
      <c r="V636" s="491" t="s">
        <v>973</v>
      </c>
      <c r="W636" s="676">
        <v>400</v>
      </c>
      <c r="X636" s="678">
        <v>768</v>
      </c>
      <c r="Y636" s="525">
        <f>W636*X636</f>
        <v>307200</v>
      </c>
      <c r="Z636" s="494">
        <v>0.55500000000000005</v>
      </c>
      <c r="AA636" s="682">
        <f>Y636*Z636</f>
        <v>170496.00000000003</v>
      </c>
      <c r="AB636" s="682"/>
      <c r="AC636" s="496">
        <v>0</v>
      </c>
      <c r="AD636" s="692"/>
      <c r="AE636" s="497"/>
      <c r="AF636" s="500">
        <f>AA636+AD636+AE636</f>
        <v>170496.00000000003</v>
      </c>
      <c r="AG636" s="676" t="s">
        <v>1073</v>
      </c>
      <c r="AH636" s="676"/>
      <c r="AI636" s="685" t="s">
        <v>2488</v>
      </c>
      <c r="AJ636" s="676" t="s">
        <v>2518</v>
      </c>
      <c r="AK636" s="696" t="s">
        <v>1138</v>
      </c>
      <c r="AL636" s="676" t="s">
        <v>2629</v>
      </c>
      <c r="AM636" s="676" t="s">
        <v>52</v>
      </c>
      <c r="AN636" s="676" t="s">
        <v>50</v>
      </c>
      <c r="AO636" s="491"/>
      <c r="AP636" s="688" t="s">
        <v>38</v>
      </c>
      <c r="AQ636" s="688" t="s">
        <v>37</v>
      </c>
      <c r="AR636" s="688"/>
      <c r="AS636" s="697"/>
      <c r="AT636" s="697"/>
      <c r="AU636" s="697"/>
      <c r="AV636" s="680"/>
      <c r="AW636" s="673" t="str">
        <f>U636</f>
        <v>30390456H</v>
      </c>
      <c r="AX636" s="673" cm="1">
        <f t="array" ref="AX636">SUM(MID(0&amp;AW636,LARGE(INDEX(ISNUMBER(--MID(AW636,ROW($1:$8),1))*ROW($1:$8),),ROW($1:$8))+1,1)*10^ROW($1:$8)/10)</f>
        <v>30390456</v>
      </c>
      <c r="AY636" s="673" t="str">
        <f>VLOOKUP($AX636,'Item Master Data'!$A:$F,3,FALSE)</f>
        <v>Q.PEAK DUO BLK ML G10+</v>
      </c>
      <c r="AZ636" s="673">
        <f>VLOOKUP($AX636,'Item Master Data'!$A:$F,6,FALSE)</f>
        <v>400</v>
      </c>
      <c r="BA636" s="673">
        <f>X636/BB636</f>
        <v>24</v>
      </c>
      <c r="BB636" s="673">
        <f>VLOOKUP(AX636,'Item Master Data'!$A:$G,7,FALSE)</f>
        <v>32</v>
      </c>
      <c r="BC636" s="673"/>
      <c r="BD636" s="673">
        <f>W636-AZ636</f>
        <v>0</v>
      </c>
    </row>
    <row r="637" spans="1:56">
      <c r="A637" s="674"/>
      <c r="B637" s="722">
        <v>44522</v>
      </c>
      <c r="C637" s="643">
        <v>44658</v>
      </c>
      <c r="D637" s="687" t="s">
        <v>2368</v>
      </c>
      <c r="E637" s="676" t="s">
        <v>1292</v>
      </c>
      <c r="F637" s="491"/>
      <c r="G637" s="676">
        <v>2022</v>
      </c>
      <c r="H637" s="491">
        <v>4</v>
      </c>
      <c r="I637" s="499"/>
      <c r="J637" s="492"/>
      <c r="K637" s="685" t="s">
        <v>2633</v>
      </c>
      <c r="L637" s="676" t="s">
        <v>2505</v>
      </c>
      <c r="M637" s="689">
        <v>44505</v>
      </c>
      <c r="N637" s="689">
        <v>44667</v>
      </c>
      <c r="O637" s="689"/>
      <c r="P637" s="492">
        <v>44659</v>
      </c>
      <c r="Q637" s="492"/>
      <c r="R637" s="492">
        <v>44666</v>
      </c>
      <c r="S637" s="491" t="s">
        <v>1580</v>
      </c>
      <c r="T637" s="491">
        <v>60</v>
      </c>
      <c r="U637" s="491" t="s">
        <v>1290</v>
      </c>
      <c r="V637" s="491" t="s">
        <v>973</v>
      </c>
      <c r="W637" s="676">
        <v>400</v>
      </c>
      <c r="X637" s="678">
        <v>768</v>
      </c>
      <c r="Y637" s="525">
        <f>W637*X637</f>
        <v>307200</v>
      </c>
      <c r="Z637" s="494">
        <v>0.55500000000000005</v>
      </c>
      <c r="AA637" s="682">
        <f>Y637*Z637</f>
        <v>170496.00000000003</v>
      </c>
      <c r="AB637" s="682"/>
      <c r="AC637" s="496">
        <v>0</v>
      </c>
      <c r="AD637" s="692"/>
      <c r="AE637" s="497"/>
      <c r="AF637" s="500">
        <f>AA637+AD637+AE637</f>
        <v>170496.00000000003</v>
      </c>
      <c r="AG637" s="676" t="s">
        <v>1073</v>
      </c>
      <c r="AH637" s="676"/>
      <c r="AI637" s="685" t="s">
        <v>2488</v>
      </c>
      <c r="AJ637" s="676" t="s">
        <v>2518</v>
      </c>
      <c r="AK637" s="696" t="s">
        <v>1138</v>
      </c>
      <c r="AL637" s="676" t="s">
        <v>2629</v>
      </c>
      <c r="AM637" s="676" t="s">
        <v>52</v>
      </c>
      <c r="AN637" s="676" t="s">
        <v>50</v>
      </c>
      <c r="AO637" s="491"/>
      <c r="AP637" s="688" t="s">
        <v>38</v>
      </c>
      <c r="AQ637" s="688" t="s">
        <v>37</v>
      </c>
      <c r="AR637" s="688"/>
      <c r="AS637" s="697"/>
      <c r="AT637" s="697"/>
      <c r="AU637" s="697"/>
      <c r="AV637" s="680"/>
      <c r="AW637" s="673" t="str">
        <f>U637</f>
        <v>30390456H</v>
      </c>
      <c r="AX637" s="673" cm="1">
        <f t="array" ref="AX637">SUM(MID(0&amp;AW637,LARGE(INDEX(ISNUMBER(--MID(AW637,ROW($1:$8),1))*ROW($1:$8),),ROW($1:$8))+1,1)*10^ROW($1:$8)/10)</f>
        <v>30390456</v>
      </c>
      <c r="AY637" s="673" t="str">
        <f>VLOOKUP($AX637,'Item Master Data'!$A:$F,3,FALSE)</f>
        <v>Q.PEAK DUO BLK ML G10+</v>
      </c>
      <c r="AZ637" s="673">
        <f>VLOOKUP($AX637,'Item Master Data'!$A:$F,6,FALSE)</f>
        <v>400</v>
      </c>
      <c r="BA637" s="673">
        <f>X637/BB637</f>
        <v>24</v>
      </c>
      <c r="BB637" s="673">
        <f>VLOOKUP(AX637,'Item Master Data'!$A:$G,7,FALSE)</f>
        <v>32</v>
      </c>
      <c r="BC637" s="673"/>
      <c r="BD637" s="673">
        <f>W637-AZ637</f>
        <v>0</v>
      </c>
    </row>
    <row r="638" spans="1:56">
      <c r="A638" s="674"/>
      <c r="B638" s="722"/>
      <c r="C638" s="722"/>
      <c r="D638" s="687" t="s">
        <v>2368</v>
      </c>
      <c r="E638" s="676"/>
      <c r="F638" s="491"/>
      <c r="G638" s="676">
        <v>2022</v>
      </c>
      <c r="H638" s="491">
        <v>4</v>
      </c>
      <c r="I638" s="687"/>
      <c r="J638" s="677"/>
      <c r="K638" s="685" t="s">
        <v>2610</v>
      </c>
      <c r="L638" s="676" t="s">
        <v>2505</v>
      </c>
      <c r="M638" s="689">
        <v>44512</v>
      </c>
      <c r="N638" s="689">
        <v>44655</v>
      </c>
      <c r="O638" s="689"/>
      <c r="P638" s="492">
        <v>44659</v>
      </c>
      <c r="Q638" s="492"/>
      <c r="R638" s="492"/>
      <c r="S638" s="491" t="s">
        <v>1580</v>
      </c>
      <c r="T638" s="491">
        <v>60</v>
      </c>
      <c r="U638" s="491" t="s">
        <v>1791</v>
      </c>
      <c r="V638" s="491" t="s">
        <v>2575</v>
      </c>
      <c r="W638" s="676">
        <v>400</v>
      </c>
      <c r="X638" s="678">
        <v>768</v>
      </c>
      <c r="Y638" s="525">
        <f>W638*X638</f>
        <v>307200</v>
      </c>
      <c r="Z638" s="494">
        <v>0.55500000000000005</v>
      </c>
      <c r="AA638" s="682">
        <f>Y638*Z638</f>
        <v>170496.00000000003</v>
      </c>
      <c r="AB638" s="682"/>
      <c r="AC638" s="683">
        <v>0</v>
      </c>
      <c r="AD638" s="692"/>
      <c r="AE638" s="497"/>
      <c r="AF638" s="500">
        <f>AA638+AD638+AE638</f>
        <v>170496.00000000003</v>
      </c>
      <c r="AG638" s="676" t="s">
        <v>1073</v>
      </c>
      <c r="AH638" s="676"/>
      <c r="AI638" s="685">
        <v>60</v>
      </c>
      <c r="AJ638" s="676" t="s">
        <v>2518</v>
      </c>
      <c r="AK638" s="696" t="s">
        <v>1138</v>
      </c>
      <c r="AL638" s="676">
        <v>85008</v>
      </c>
      <c r="AM638" s="676" t="s">
        <v>52</v>
      </c>
      <c r="AN638" s="676" t="s">
        <v>50</v>
      </c>
      <c r="AO638" s="491"/>
      <c r="AP638" s="688" t="s">
        <v>38</v>
      </c>
      <c r="AQ638" s="688" t="s">
        <v>37</v>
      </c>
      <c r="AR638" s="688"/>
      <c r="AS638" s="697"/>
      <c r="AT638" s="697"/>
      <c r="AU638" s="697"/>
      <c r="AV638" s="680"/>
      <c r="AW638" s="673" t="str">
        <f>U638</f>
        <v>30390156H</v>
      </c>
      <c r="AX638" s="673" cm="1">
        <f t="array" ref="AX638">SUM(MID(0&amp;AW638,LARGE(INDEX(ISNUMBER(--MID(AW638,ROW($1:$8),1))*ROW($1:$8),),ROW($1:$8))+1,1)*10^ROW($1:$8)/10)</f>
        <v>30390156</v>
      </c>
      <c r="AY638" s="673" t="str">
        <f>VLOOKUP($AX638,'Item Master Data'!$A:$F,3,FALSE)</f>
        <v>Q.PEAK DUO BLK ML G10+</v>
      </c>
      <c r="AZ638" s="673">
        <f>VLOOKUP($AX638,'Item Master Data'!$A:$F,6,FALSE)</f>
        <v>400</v>
      </c>
      <c r="BA638" s="673">
        <f>X638/BB638</f>
        <v>24</v>
      </c>
      <c r="BB638" s="673">
        <f>VLOOKUP(AX638,'Item Master Data'!$A:$G,7,FALSE)</f>
        <v>32</v>
      </c>
      <c r="BC638" s="673"/>
      <c r="BD638" s="673">
        <f>W638-AZ638</f>
        <v>0</v>
      </c>
    </row>
    <row r="639" spans="1:56">
      <c r="A639" s="674"/>
      <c r="B639" s="722"/>
      <c r="C639" s="722"/>
      <c r="D639" s="687" t="s">
        <v>2368</v>
      </c>
      <c r="E639" s="676"/>
      <c r="F639" s="491"/>
      <c r="G639" s="676">
        <v>2022</v>
      </c>
      <c r="H639" s="491">
        <v>4</v>
      </c>
      <c r="I639" s="687"/>
      <c r="J639" s="492"/>
      <c r="K639" s="685" t="s">
        <v>2611</v>
      </c>
      <c r="L639" s="676" t="s">
        <v>2505</v>
      </c>
      <c r="M639" s="689">
        <v>44512</v>
      </c>
      <c r="N639" s="689">
        <v>44659</v>
      </c>
      <c r="O639" s="689"/>
      <c r="P639" s="492">
        <v>44659</v>
      </c>
      <c r="Q639" s="492"/>
      <c r="R639" s="492"/>
      <c r="S639" s="491" t="s">
        <v>1580</v>
      </c>
      <c r="T639" s="491">
        <v>60</v>
      </c>
      <c r="U639" s="491" t="s">
        <v>1791</v>
      </c>
      <c r="V639" s="491" t="s">
        <v>2575</v>
      </c>
      <c r="W639" s="676">
        <v>400</v>
      </c>
      <c r="X639" s="678">
        <v>768</v>
      </c>
      <c r="Y639" s="525">
        <f>W639*X639</f>
        <v>307200</v>
      </c>
      <c r="Z639" s="494">
        <v>0.55500000000000005</v>
      </c>
      <c r="AA639" s="682">
        <f>Y639*Z639</f>
        <v>170496.00000000003</v>
      </c>
      <c r="AB639" s="682"/>
      <c r="AC639" s="496">
        <v>0</v>
      </c>
      <c r="AD639" s="692"/>
      <c r="AE639" s="497"/>
      <c r="AF639" s="500">
        <f>AA639+AD639+AE639</f>
        <v>170496.00000000003</v>
      </c>
      <c r="AG639" s="676" t="s">
        <v>1073</v>
      </c>
      <c r="AH639" s="676"/>
      <c r="AI639" s="685">
        <v>60</v>
      </c>
      <c r="AJ639" s="676" t="s">
        <v>2518</v>
      </c>
      <c r="AK639" s="696" t="s">
        <v>1138</v>
      </c>
      <c r="AL639" s="676">
        <v>85008</v>
      </c>
      <c r="AM639" s="676" t="s">
        <v>52</v>
      </c>
      <c r="AN639" s="676" t="s">
        <v>50</v>
      </c>
      <c r="AO639" s="491"/>
      <c r="AP639" s="688" t="s">
        <v>38</v>
      </c>
      <c r="AQ639" s="688" t="s">
        <v>37</v>
      </c>
      <c r="AR639" s="688"/>
      <c r="AS639" s="697"/>
      <c r="AT639" s="697"/>
      <c r="AU639" s="697"/>
      <c r="AV639" s="680"/>
      <c r="AW639" s="673" t="str">
        <f>U639</f>
        <v>30390156H</v>
      </c>
      <c r="AX639" s="673" cm="1">
        <f t="array" ref="AX639">SUM(MID(0&amp;AW639,LARGE(INDEX(ISNUMBER(--MID(AW639,ROW($1:$8),1))*ROW($1:$8),),ROW($1:$8))+1,1)*10^ROW($1:$8)/10)</f>
        <v>30390156</v>
      </c>
      <c r="AY639" s="673" t="str">
        <f>VLOOKUP($AX639,'Item Master Data'!$A:$F,3,FALSE)</f>
        <v>Q.PEAK DUO BLK ML G10+</v>
      </c>
      <c r="AZ639" s="673">
        <f>VLOOKUP($AX639,'Item Master Data'!$A:$F,6,FALSE)</f>
        <v>400</v>
      </c>
      <c r="BA639" s="673">
        <f>X639/BB639</f>
        <v>24</v>
      </c>
      <c r="BB639" s="673">
        <f>VLOOKUP(AX639,'Item Master Data'!$A:$G,7,FALSE)</f>
        <v>32</v>
      </c>
      <c r="BC639" s="673"/>
      <c r="BD639" s="673">
        <f>W639-AZ639</f>
        <v>0</v>
      </c>
    </row>
    <row r="640" spans="1:56">
      <c r="A640" s="674"/>
      <c r="B640" s="722"/>
      <c r="C640" s="722"/>
      <c r="D640" s="687" t="s">
        <v>2368</v>
      </c>
      <c r="E640" s="676"/>
      <c r="F640" s="491"/>
      <c r="G640" s="676">
        <v>2022</v>
      </c>
      <c r="H640" s="491">
        <v>4</v>
      </c>
      <c r="I640" s="687"/>
      <c r="J640" s="492"/>
      <c r="K640" s="685" t="s">
        <v>2612</v>
      </c>
      <c r="L640" s="676" t="s">
        <v>2505</v>
      </c>
      <c r="M640" s="689">
        <v>44512</v>
      </c>
      <c r="N640" s="689">
        <v>44663</v>
      </c>
      <c r="O640" s="689"/>
      <c r="P640" s="492">
        <v>44659</v>
      </c>
      <c r="Q640" s="492"/>
      <c r="R640" s="492">
        <v>44666</v>
      </c>
      <c r="S640" s="491" t="s">
        <v>1580</v>
      </c>
      <c r="T640" s="491">
        <v>60</v>
      </c>
      <c r="U640" s="491" t="s">
        <v>1791</v>
      </c>
      <c r="V640" s="491" t="s">
        <v>2575</v>
      </c>
      <c r="W640" s="676">
        <v>400</v>
      </c>
      <c r="X640" s="678">
        <v>768</v>
      </c>
      <c r="Y640" s="525">
        <f>W640*X640</f>
        <v>307200</v>
      </c>
      <c r="Z640" s="494">
        <v>0.55500000000000005</v>
      </c>
      <c r="AA640" s="682">
        <f>Y640*Z640</f>
        <v>170496.00000000003</v>
      </c>
      <c r="AB640" s="682"/>
      <c r="AC640" s="496">
        <v>0</v>
      </c>
      <c r="AD640" s="692"/>
      <c r="AE640" s="497"/>
      <c r="AF640" s="500">
        <f>AA640+AD640+AE640</f>
        <v>170496.00000000003</v>
      </c>
      <c r="AG640" s="676" t="s">
        <v>1073</v>
      </c>
      <c r="AH640" s="676"/>
      <c r="AI640" s="685">
        <v>60</v>
      </c>
      <c r="AJ640" s="676" t="s">
        <v>2518</v>
      </c>
      <c r="AK640" s="696" t="s">
        <v>1138</v>
      </c>
      <c r="AL640" s="676">
        <v>85008</v>
      </c>
      <c r="AM640" s="676" t="s">
        <v>52</v>
      </c>
      <c r="AN640" s="676" t="s">
        <v>50</v>
      </c>
      <c r="AO640" s="491"/>
      <c r="AP640" s="688" t="s">
        <v>38</v>
      </c>
      <c r="AQ640" s="688" t="s">
        <v>37</v>
      </c>
      <c r="AR640" s="688"/>
      <c r="AS640" s="697"/>
      <c r="AT640" s="697"/>
      <c r="AU640" s="697"/>
      <c r="AV640" s="680"/>
      <c r="AW640" s="673" t="str">
        <f>U640</f>
        <v>30390156H</v>
      </c>
      <c r="AX640" s="673" cm="1">
        <f t="array" ref="AX640">SUM(MID(0&amp;AW640,LARGE(INDEX(ISNUMBER(--MID(AW640,ROW($1:$8),1))*ROW($1:$8),),ROW($1:$8))+1,1)*10^ROW($1:$8)/10)</f>
        <v>30390156</v>
      </c>
      <c r="AY640" s="673" t="str">
        <f>VLOOKUP($AX640,'Item Master Data'!$A:$F,3,FALSE)</f>
        <v>Q.PEAK DUO BLK ML G10+</v>
      </c>
      <c r="AZ640" s="673">
        <f>VLOOKUP($AX640,'Item Master Data'!$A:$F,6,FALSE)</f>
        <v>400</v>
      </c>
      <c r="BA640" s="673">
        <f>X640/BB640</f>
        <v>24</v>
      </c>
      <c r="BB640" s="673">
        <f>VLOOKUP(AX640,'Item Master Data'!$A:$G,7,FALSE)</f>
        <v>32</v>
      </c>
      <c r="BC640" s="673"/>
      <c r="BD640" s="673">
        <f>W640-AZ640</f>
        <v>0</v>
      </c>
    </row>
    <row r="641" spans="1:56">
      <c r="A641" s="674"/>
      <c r="B641" s="722"/>
      <c r="C641" s="722"/>
      <c r="D641" s="687" t="s">
        <v>2368</v>
      </c>
      <c r="E641" s="676"/>
      <c r="F641" s="491"/>
      <c r="G641" s="676">
        <v>2022</v>
      </c>
      <c r="H641" s="491">
        <v>4</v>
      </c>
      <c r="I641" s="687"/>
      <c r="J641" s="492"/>
      <c r="K641" s="685" t="s">
        <v>2613</v>
      </c>
      <c r="L641" s="676" t="s">
        <v>2505</v>
      </c>
      <c r="M641" s="689">
        <v>44512</v>
      </c>
      <c r="N641" s="689">
        <v>44669</v>
      </c>
      <c r="O641" s="689"/>
      <c r="P641" s="492">
        <v>44659</v>
      </c>
      <c r="Q641" s="492"/>
      <c r="R641" s="492">
        <v>44666</v>
      </c>
      <c r="S641" s="491" t="s">
        <v>1580</v>
      </c>
      <c r="T641" s="491">
        <v>60</v>
      </c>
      <c r="U641" s="491" t="s">
        <v>1791</v>
      </c>
      <c r="V641" s="491" t="s">
        <v>2575</v>
      </c>
      <c r="W641" s="676">
        <v>400</v>
      </c>
      <c r="X641" s="678">
        <v>768</v>
      </c>
      <c r="Y641" s="525">
        <f>W641*X641</f>
        <v>307200</v>
      </c>
      <c r="Z641" s="494">
        <v>0.55500000000000005</v>
      </c>
      <c r="AA641" s="682">
        <f>Y641*Z641</f>
        <v>170496.00000000003</v>
      </c>
      <c r="AB641" s="682"/>
      <c r="AC641" s="496">
        <v>0</v>
      </c>
      <c r="AD641" s="692"/>
      <c r="AE641" s="497"/>
      <c r="AF641" s="500">
        <f>AA641+AD641+AE641</f>
        <v>170496.00000000003</v>
      </c>
      <c r="AG641" s="676" t="s">
        <v>1073</v>
      </c>
      <c r="AH641" s="676"/>
      <c r="AI641" s="685">
        <v>60</v>
      </c>
      <c r="AJ641" s="676" t="s">
        <v>2518</v>
      </c>
      <c r="AK641" s="696" t="s">
        <v>1138</v>
      </c>
      <c r="AL641" s="676">
        <v>85008</v>
      </c>
      <c r="AM641" s="676" t="s">
        <v>52</v>
      </c>
      <c r="AN641" s="676" t="s">
        <v>50</v>
      </c>
      <c r="AO641" s="491"/>
      <c r="AP641" s="688" t="s">
        <v>38</v>
      </c>
      <c r="AQ641" s="688" t="s">
        <v>37</v>
      </c>
      <c r="AR641" s="688"/>
      <c r="AS641" s="697"/>
      <c r="AT641" s="697"/>
      <c r="AU641" s="697"/>
      <c r="AV641" s="680"/>
      <c r="AW641" s="673" t="str">
        <f>U641</f>
        <v>30390156H</v>
      </c>
      <c r="AX641" s="673" cm="1">
        <f t="array" ref="AX641">SUM(MID(0&amp;AW641,LARGE(INDEX(ISNUMBER(--MID(AW641,ROW($1:$8),1))*ROW($1:$8),),ROW($1:$8))+1,1)*10^ROW($1:$8)/10)</f>
        <v>30390156</v>
      </c>
      <c r="AY641" s="673" t="str">
        <f>VLOOKUP($AX641,'Item Master Data'!$A:$F,3,FALSE)</f>
        <v>Q.PEAK DUO BLK ML G10+</v>
      </c>
      <c r="AZ641" s="673">
        <f>VLOOKUP($AX641,'Item Master Data'!$A:$F,6,FALSE)</f>
        <v>400</v>
      </c>
      <c r="BA641" s="673">
        <f>X641/BB641</f>
        <v>24</v>
      </c>
      <c r="BB641" s="673">
        <f>VLOOKUP(AX641,'Item Master Data'!$A:$G,7,FALSE)</f>
        <v>32</v>
      </c>
      <c r="BC641" s="673"/>
      <c r="BD641" s="673">
        <f>W641-AZ641</f>
        <v>0</v>
      </c>
    </row>
    <row r="642" spans="1:56">
      <c r="A642" s="674"/>
      <c r="B642" s="722"/>
      <c r="C642" s="722"/>
      <c r="D642" s="687" t="s">
        <v>2368</v>
      </c>
      <c r="E642" s="676" t="s">
        <v>2597</v>
      </c>
      <c r="F642" s="491"/>
      <c r="G642" s="676">
        <v>2022</v>
      </c>
      <c r="H642" s="491">
        <v>4</v>
      </c>
      <c r="I642" s="687"/>
      <c r="J642" s="492"/>
      <c r="K642" s="685" t="s">
        <v>2598</v>
      </c>
      <c r="L642" s="676" t="s">
        <v>2505</v>
      </c>
      <c r="M642" s="689">
        <v>44524</v>
      </c>
      <c r="N642" s="689">
        <v>44576</v>
      </c>
      <c r="O642" s="689"/>
      <c r="P642" s="492">
        <v>44629</v>
      </c>
      <c r="Q642" s="492"/>
      <c r="R642" s="492"/>
      <c r="S642" s="491" t="s">
        <v>1580</v>
      </c>
      <c r="T642" s="491">
        <v>60</v>
      </c>
      <c r="U642" s="491">
        <v>49202132</v>
      </c>
      <c r="V642" s="491" t="s">
        <v>1231</v>
      </c>
      <c r="W642" s="676">
        <v>360</v>
      </c>
      <c r="X642" s="678">
        <v>624</v>
      </c>
      <c r="Y642" s="525">
        <f>W642*X642</f>
        <v>224640</v>
      </c>
      <c r="Z642" s="494">
        <v>0.78999999999999992</v>
      </c>
      <c r="AA642" s="682">
        <f>Y642*Z642</f>
        <v>177465.59999999998</v>
      </c>
      <c r="AB642" s="682"/>
      <c r="AC642" s="496">
        <v>0</v>
      </c>
      <c r="AD642" s="692"/>
      <c r="AE642" s="497"/>
      <c r="AF642" s="500">
        <f>AA642+AD642+AE642</f>
        <v>177465.59999999998</v>
      </c>
      <c r="AG642" s="676" t="s">
        <v>1073</v>
      </c>
      <c r="AH642" s="676"/>
      <c r="AI642" s="685" t="s">
        <v>2488</v>
      </c>
      <c r="AJ642" s="676" t="s">
        <v>2518</v>
      </c>
      <c r="AK642" s="696" t="s">
        <v>1138</v>
      </c>
      <c r="AL642" s="676">
        <v>85008</v>
      </c>
      <c r="AM642" s="676" t="s">
        <v>52</v>
      </c>
      <c r="AN642" s="676" t="s">
        <v>1076</v>
      </c>
      <c r="AO642" s="491"/>
      <c r="AP642" s="688"/>
      <c r="AQ642" s="688" t="s">
        <v>37</v>
      </c>
      <c r="AR642" s="688"/>
      <c r="AS642" s="697"/>
      <c r="AT642" s="697"/>
      <c r="AU642" s="697"/>
      <c r="AV642" s="680"/>
      <c r="AW642" s="673">
        <f>U642</f>
        <v>49202132</v>
      </c>
      <c r="AX642" s="673" cm="1">
        <f t="array" ref="AX642">SUM(MID(0&amp;AW642,LARGE(INDEX(ISNUMBER(--MID(AW642,ROW($1:$8),1))*ROW($1:$8),),ROW($1:$8))+1,1)*10^ROW($1:$8)/10)</f>
        <v>49202132</v>
      </c>
      <c r="AY642" s="673" t="str">
        <f>VLOOKUP($AX642,'Item Master Data'!$A:$F,3,FALSE)</f>
        <v>Q.PEAK DUO BLK G10+/AC</v>
      </c>
      <c r="AZ642" s="673">
        <f>VLOOKUP($AX642,'Item Master Data'!$A:$F,6,FALSE)</f>
        <v>360</v>
      </c>
      <c r="BA642" s="673">
        <f>X642/BB642</f>
        <v>24</v>
      </c>
      <c r="BB642" s="673">
        <f>VLOOKUP(AX642,'Item Master Data'!$A:$G,7,FALSE)</f>
        <v>26</v>
      </c>
      <c r="BC642" s="673"/>
      <c r="BD642" s="673">
        <f>W642-AZ642</f>
        <v>0</v>
      </c>
    </row>
    <row r="643" spans="1:56">
      <c r="A643" s="674"/>
      <c r="B643" s="722"/>
      <c r="C643" s="722"/>
      <c r="D643" s="687" t="s">
        <v>2368</v>
      </c>
      <c r="E643" s="676" t="s">
        <v>2597</v>
      </c>
      <c r="F643" s="491"/>
      <c r="G643" s="676">
        <v>2022</v>
      </c>
      <c r="H643" s="491">
        <v>4</v>
      </c>
      <c r="I643" s="687"/>
      <c r="J643" s="492"/>
      <c r="K643" s="685" t="s">
        <v>2599</v>
      </c>
      <c r="L643" s="676" t="s">
        <v>2505</v>
      </c>
      <c r="M643" s="689">
        <v>44524</v>
      </c>
      <c r="N643" s="689">
        <v>44607</v>
      </c>
      <c r="O643" s="689"/>
      <c r="P643" s="492">
        <v>44629</v>
      </c>
      <c r="Q643" s="492"/>
      <c r="R643" s="492"/>
      <c r="S643" s="491" t="s">
        <v>1580</v>
      </c>
      <c r="T643" s="491">
        <v>60</v>
      </c>
      <c r="U643" s="491">
        <v>49202132</v>
      </c>
      <c r="V643" s="491" t="s">
        <v>1231</v>
      </c>
      <c r="W643" s="676">
        <v>360</v>
      </c>
      <c r="X643" s="678">
        <v>624</v>
      </c>
      <c r="Y643" s="525">
        <f>W643*X643</f>
        <v>224640</v>
      </c>
      <c r="Z643" s="494">
        <v>0.78999999999999992</v>
      </c>
      <c r="AA643" s="682">
        <f>Y643*Z643</f>
        <v>177465.59999999998</v>
      </c>
      <c r="AB643" s="682"/>
      <c r="AC643" s="496">
        <v>0</v>
      </c>
      <c r="AD643" s="692"/>
      <c r="AE643" s="497"/>
      <c r="AF643" s="500">
        <f>AA643+AD643+AE643</f>
        <v>177465.59999999998</v>
      </c>
      <c r="AG643" s="676" t="s">
        <v>1073</v>
      </c>
      <c r="AH643" s="676"/>
      <c r="AI643" s="685" t="s">
        <v>2488</v>
      </c>
      <c r="AJ643" s="676" t="s">
        <v>2518</v>
      </c>
      <c r="AK643" s="696" t="s">
        <v>1138</v>
      </c>
      <c r="AL643" s="676">
        <v>85008</v>
      </c>
      <c r="AM643" s="676" t="s">
        <v>52</v>
      </c>
      <c r="AN643" s="676" t="s">
        <v>1076</v>
      </c>
      <c r="AO643" s="491"/>
      <c r="AP643" s="688"/>
      <c r="AQ643" s="688" t="s">
        <v>37</v>
      </c>
      <c r="AR643" s="688"/>
      <c r="AS643" s="697"/>
      <c r="AT643" s="697"/>
      <c r="AU643" s="697"/>
      <c r="AV643" s="680"/>
      <c r="AW643" s="673">
        <f>U643</f>
        <v>49202132</v>
      </c>
      <c r="AX643" s="673" cm="1">
        <f t="array" ref="AX643">SUM(MID(0&amp;AW643,LARGE(INDEX(ISNUMBER(--MID(AW643,ROW($1:$8),1))*ROW($1:$8),),ROW($1:$8))+1,1)*10^ROW($1:$8)/10)</f>
        <v>49202132</v>
      </c>
      <c r="AY643" s="673" t="str">
        <f>VLOOKUP($AX643,'Item Master Data'!$A:$F,3,FALSE)</f>
        <v>Q.PEAK DUO BLK G10+/AC</v>
      </c>
      <c r="AZ643" s="673">
        <f>VLOOKUP($AX643,'Item Master Data'!$A:$F,6,FALSE)</f>
        <v>360</v>
      </c>
      <c r="BA643" s="673">
        <f>X643/BB643</f>
        <v>24</v>
      </c>
      <c r="BB643" s="673">
        <f>VLOOKUP(AX643,'Item Master Data'!$A:$G,7,FALSE)</f>
        <v>26</v>
      </c>
      <c r="BC643" s="673"/>
      <c r="BD643" s="673">
        <f>W643-AZ643</f>
        <v>0</v>
      </c>
    </row>
    <row r="644" spans="1:56">
      <c r="A644" s="674"/>
      <c r="B644" s="722"/>
      <c r="C644" s="722"/>
      <c r="D644" s="687" t="s">
        <v>2368</v>
      </c>
      <c r="E644" s="676"/>
      <c r="F644" s="491"/>
      <c r="G644" s="676">
        <v>2022</v>
      </c>
      <c r="H644" s="491">
        <v>4</v>
      </c>
      <c r="I644" s="687"/>
      <c r="J644" s="492"/>
      <c r="K644" s="685" t="s">
        <v>2600</v>
      </c>
      <c r="L644" s="676" t="s">
        <v>2505</v>
      </c>
      <c r="M644" s="689">
        <v>44524</v>
      </c>
      <c r="N644" s="689">
        <v>44635</v>
      </c>
      <c r="O644" s="689"/>
      <c r="P644" s="492">
        <v>44664</v>
      </c>
      <c r="Q644" s="492"/>
      <c r="R644" s="492"/>
      <c r="S644" s="491" t="s">
        <v>1580</v>
      </c>
      <c r="T644" s="491">
        <v>60</v>
      </c>
      <c r="U644" s="491">
        <v>49204132</v>
      </c>
      <c r="V644" s="491" t="s">
        <v>1231</v>
      </c>
      <c r="W644" s="676">
        <v>360</v>
      </c>
      <c r="X644" s="678">
        <v>624</v>
      </c>
      <c r="Y644" s="525">
        <f>W644*X644</f>
        <v>224640</v>
      </c>
      <c r="Z644" s="494">
        <v>0.83000000000000007</v>
      </c>
      <c r="AA644" s="682">
        <f>Y644*Z644</f>
        <v>186451.20000000001</v>
      </c>
      <c r="AB644" s="682"/>
      <c r="AC644" s="496">
        <v>0</v>
      </c>
      <c r="AD644" s="692"/>
      <c r="AE644" s="497"/>
      <c r="AF644" s="500">
        <f>AA644+AD644+AE644</f>
        <v>186451.20000000001</v>
      </c>
      <c r="AG644" s="676" t="s">
        <v>1073</v>
      </c>
      <c r="AH644" s="676"/>
      <c r="AI644" s="685" t="s">
        <v>2488</v>
      </c>
      <c r="AJ644" s="676" t="s">
        <v>2518</v>
      </c>
      <c r="AK644" s="696" t="s">
        <v>1138</v>
      </c>
      <c r="AL644" s="676">
        <v>85008</v>
      </c>
      <c r="AM644" s="676" t="s">
        <v>52</v>
      </c>
      <c r="AN644" s="676" t="s">
        <v>1110</v>
      </c>
      <c r="AO644" s="491"/>
      <c r="AP644" s="688"/>
      <c r="AQ644" s="688" t="s">
        <v>37</v>
      </c>
      <c r="AR644" s="688"/>
      <c r="AS644" s="697"/>
      <c r="AT644" s="697"/>
      <c r="AU644" s="697"/>
      <c r="AV644" s="680"/>
      <c r="AW644" s="673">
        <f>U644</f>
        <v>49204132</v>
      </c>
      <c r="AX644" s="673" cm="1">
        <f t="array" ref="AX644">SUM(MID(0&amp;AW644,LARGE(INDEX(ISNUMBER(--MID(AW644,ROW($1:$8),1))*ROW($1:$8),),ROW($1:$8))+1,1)*10^ROW($1:$8)/10)</f>
        <v>49204132</v>
      </c>
      <c r="AY644" s="673" t="str">
        <f>VLOOKUP($AX644,'Item Master Data'!$A:$F,3,FALSE)</f>
        <v>Q.PEAK DUO BLK G10+/AC</v>
      </c>
      <c r="AZ644" s="673">
        <f>VLOOKUP($AX644,'Item Master Data'!$A:$F,6,FALSE)</f>
        <v>360</v>
      </c>
      <c r="BA644" s="673">
        <f>X644/BB644</f>
        <v>24</v>
      </c>
      <c r="BB644" s="673">
        <f>VLOOKUP(AX644,'Item Master Data'!$A:$G,7,FALSE)</f>
        <v>26</v>
      </c>
      <c r="BC644" s="673"/>
      <c r="BD644" s="673">
        <f>W644-AZ644</f>
        <v>0</v>
      </c>
    </row>
    <row r="645" spans="1:56">
      <c r="A645" s="674"/>
      <c r="B645" s="722">
        <v>44557</v>
      </c>
      <c r="C645" s="722">
        <v>44587</v>
      </c>
      <c r="D645" s="687" t="s">
        <v>2368</v>
      </c>
      <c r="E645" s="676" t="s">
        <v>1292</v>
      </c>
      <c r="F645" s="491"/>
      <c r="G645" s="676">
        <v>2022</v>
      </c>
      <c r="H645" s="491">
        <v>4</v>
      </c>
      <c r="I645" s="687"/>
      <c r="J645" s="492"/>
      <c r="K645" s="685" t="s">
        <v>2634</v>
      </c>
      <c r="L645" s="676" t="s">
        <v>2602</v>
      </c>
      <c r="M645" s="689">
        <v>44544</v>
      </c>
      <c r="N645" s="689">
        <v>44655</v>
      </c>
      <c r="O645" s="689"/>
      <c r="P645" s="492">
        <v>44664</v>
      </c>
      <c r="Q645" s="492"/>
      <c r="R645" s="492"/>
      <c r="S645" s="491" t="s">
        <v>1580</v>
      </c>
      <c r="T645" s="491">
        <v>60</v>
      </c>
      <c r="U645" s="491">
        <v>49204132</v>
      </c>
      <c r="V645" s="491" t="s">
        <v>1231</v>
      </c>
      <c r="W645" s="676">
        <v>360</v>
      </c>
      <c r="X645" s="678">
        <v>624</v>
      </c>
      <c r="Y645" s="525">
        <f>W645*X645</f>
        <v>224640</v>
      </c>
      <c r="Z645" s="494">
        <v>0.78999999999999992</v>
      </c>
      <c r="AA645" s="682">
        <f>Y645*Z645</f>
        <v>177465.59999999998</v>
      </c>
      <c r="AB645" s="682"/>
      <c r="AC645" s="496">
        <v>0</v>
      </c>
      <c r="AD645" s="692"/>
      <c r="AE645" s="497"/>
      <c r="AF645" s="500">
        <f>AA645+AD645+AE645</f>
        <v>177465.59999999998</v>
      </c>
      <c r="AG645" s="676" t="s">
        <v>1073</v>
      </c>
      <c r="AH645" s="676"/>
      <c r="AI645" s="685" t="s">
        <v>2488</v>
      </c>
      <c r="AJ645" s="676" t="s">
        <v>1891</v>
      </c>
      <c r="AK645" s="696" t="s">
        <v>50</v>
      </c>
      <c r="AL645" s="676">
        <v>93722</v>
      </c>
      <c r="AM645" s="676" t="s">
        <v>52</v>
      </c>
      <c r="AN645" s="676" t="s">
        <v>1110</v>
      </c>
      <c r="AO645" s="491"/>
      <c r="AP645" s="688"/>
      <c r="AQ645" s="688" t="s">
        <v>37</v>
      </c>
      <c r="AR645" s="688"/>
      <c r="AS645" s="697"/>
      <c r="AT645" s="697"/>
      <c r="AU645" s="697"/>
      <c r="AV645" s="680"/>
      <c r="AW645" s="673">
        <f>U645</f>
        <v>49204132</v>
      </c>
      <c r="AX645" s="673" cm="1">
        <f t="array" ref="AX645">SUM(MID(0&amp;AW645,LARGE(INDEX(ISNUMBER(--MID(AW645,ROW($1:$8),1))*ROW($1:$8),),ROW($1:$8))+1,1)*10^ROW($1:$8)/10)</f>
        <v>49204132</v>
      </c>
      <c r="AY645" s="673" t="str">
        <f>VLOOKUP($AX645,'Item Master Data'!$A:$F,3,FALSE)</f>
        <v>Q.PEAK DUO BLK G10+/AC</v>
      </c>
      <c r="AZ645" s="673">
        <f>VLOOKUP($AX645,'Item Master Data'!$A:$F,6,FALSE)</f>
        <v>360</v>
      </c>
      <c r="BA645" s="673">
        <f>X645/BB645</f>
        <v>24</v>
      </c>
      <c r="BB645" s="673">
        <f>VLOOKUP(AX645,'Item Master Data'!$A:$G,7,FALSE)</f>
        <v>26</v>
      </c>
      <c r="BC645" s="673"/>
      <c r="BD645" s="673">
        <f>W645-AZ645</f>
        <v>0</v>
      </c>
    </row>
    <row r="646" spans="1:56">
      <c r="A646" s="674"/>
      <c r="B646" s="722">
        <v>44580</v>
      </c>
      <c r="C646" s="722">
        <v>44615</v>
      </c>
      <c r="D646" s="687" t="s">
        <v>2368</v>
      </c>
      <c r="E646" s="676"/>
      <c r="F646" s="491"/>
      <c r="G646" s="676">
        <v>2022</v>
      </c>
      <c r="H646" s="491">
        <v>5</v>
      </c>
      <c r="I646" s="687"/>
      <c r="J646" s="492"/>
      <c r="K646" s="685" t="s">
        <v>2642</v>
      </c>
      <c r="L646" s="676" t="s">
        <v>2370</v>
      </c>
      <c r="M646" s="689">
        <v>44524</v>
      </c>
      <c r="N646" s="689">
        <v>44636</v>
      </c>
      <c r="O646" s="689"/>
      <c r="P646" s="492"/>
      <c r="Q646" s="492"/>
      <c r="R646" s="492"/>
      <c r="S646" s="491" t="s">
        <v>1580</v>
      </c>
      <c r="T646" s="491">
        <v>60</v>
      </c>
      <c r="U646" s="491">
        <v>49401140</v>
      </c>
      <c r="V646" s="491" t="s">
        <v>2542</v>
      </c>
      <c r="W646" s="676">
        <v>400</v>
      </c>
      <c r="X646" s="678">
        <v>6656</v>
      </c>
      <c r="Y646" s="525">
        <f>W646*X646</f>
        <v>2662400</v>
      </c>
      <c r="Z646" s="494">
        <v>0.47</v>
      </c>
      <c r="AA646" s="682">
        <f>Y646*Z646</f>
        <v>1251328</v>
      </c>
      <c r="AB646" s="682"/>
      <c r="AC646" s="496">
        <v>0</v>
      </c>
      <c r="AD646" s="692"/>
      <c r="AE646" s="497"/>
      <c r="AF646" s="500">
        <f>AA646+AD646+AE646</f>
        <v>1251328</v>
      </c>
      <c r="AG646" s="676" t="s">
        <v>47</v>
      </c>
      <c r="AH646" s="676"/>
      <c r="AI646" s="685" t="s">
        <v>2372</v>
      </c>
      <c r="AJ646" s="676" t="s">
        <v>2373</v>
      </c>
      <c r="AK646" s="696" t="s">
        <v>50</v>
      </c>
      <c r="AL646" s="676">
        <v>91730</v>
      </c>
      <c r="AM646" s="676" t="s">
        <v>52</v>
      </c>
      <c r="AN646" s="676"/>
      <c r="AO646" s="491"/>
      <c r="AP646" s="688"/>
      <c r="AQ646" s="688" t="s">
        <v>37</v>
      </c>
      <c r="AR646" s="688"/>
      <c r="AS646" s="697"/>
      <c r="AT646" s="697"/>
      <c r="AU646" s="697"/>
      <c r="AV646" s="680"/>
      <c r="AW646" s="673">
        <f>U646</f>
        <v>49401140</v>
      </c>
      <c r="AX646" s="673" cm="1">
        <f t="array" ref="AX646">SUM(MID(0&amp;AW646,LARGE(INDEX(ISNUMBER(--MID(AW646,ROW($1:$8),1))*ROW($1:$8),),ROW($1:$8))+1,1)*10^ROW($1:$8)/10)</f>
        <v>49401140</v>
      </c>
      <c r="AY646" s="673" t="str">
        <f>VLOOKUP($AX646,'Item Master Data'!$A:$F,3,FALSE)</f>
        <v>Q.PEAK DUO BLK ML G10.a+</v>
      </c>
      <c r="AZ646" s="673">
        <f>VLOOKUP($AX646,'Item Master Data'!$A:$F,6,FALSE)</f>
        <v>400</v>
      </c>
      <c r="BA646" s="673">
        <f>X646/BB646</f>
        <v>208</v>
      </c>
      <c r="BB646" s="673">
        <f>VLOOKUP(AX646,'Item Master Data'!$A:$G,7,FALSE)</f>
        <v>32</v>
      </c>
      <c r="BC646" s="673"/>
      <c r="BD646" s="673">
        <f>W646-AZ646</f>
        <v>0</v>
      </c>
    </row>
    <row r="647" spans="1:56">
      <c r="A647" s="674"/>
      <c r="B647" s="722">
        <v>44580</v>
      </c>
      <c r="C647" s="722">
        <v>44615</v>
      </c>
      <c r="D647" s="687" t="s">
        <v>2368</v>
      </c>
      <c r="E647" s="676"/>
      <c r="F647" s="491"/>
      <c r="G647" s="676">
        <v>2022</v>
      </c>
      <c r="H647" s="491">
        <v>5</v>
      </c>
      <c r="I647" s="687"/>
      <c r="J647" s="492"/>
      <c r="K647" s="685" t="s">
        <v>2643</v>
      </c>
      <c r="L647" s="676" t="s">
        <v>2370</v>
      </c>
      <c r="M647" s="689">
        <v>44540</v>
      </c>
      <c r="N647" s="689">
        <v>44662</v>
      </c>
      <c r="O647" s="689"/>
      <c r="P647" s="492"/>
      <c r="Q647" s="492"/>
      <c r="R647" s="492"/>
      <c r="S647" s="491" t="s">
        <v>1580</v>
      </c>
      <c r="T647" s="491">
        <v>60</v>
      </c>
      <c r="U647" s="491">
        <v>49401140</v>
      </c>
      <c r="V647" s="491" t="s">
        <v>973</v>
      </c>
      <c r="W647" s="676">
        <v>400</v>
      </c>
      <c r="X647" s="678">
        <v>6656</v>
      </c>
      <c r="Y647" s="525">
        <f>W647*X647</f>
        <v>2662400</v>
      </c>
      <c r="Z647" s="494">
        <v>0.47</v>
      </c>
      <c r="AA647" s="682">
        <f>Y647*Z647</f>
        <v>1251328</v>
      </c>
      <c r="AB647" s="682"/>
      <c r="AC647" s="496">
        <v>0</v>
      </c>
      <c r="AD647" s="692"/>
      <c r="AE647" s="497"/>
      <c r="AF647" s="500">
        <f>AA647+AD647+AE647</f>
        <v>1251328</v>
      </c>
      <c r="AG647" s="676" t="s">
        <v>47</v>
      </c>
      <c r="AH647" s="676"/>
      <c r="AI647" s="685" t="s">
        <v>2372</v>
      </c>
      <c r="AJ647" s="676" t="s">
        <v>2373</v>
      </c>
      <c r="AK647" s="696" t="s">
        <v>50</v>
      </c>
      <c r="AL647" s="676">
        <v>91730</v>
      </c>
      <c r="AM647" s="676" t="s">
        <v>52</v>
      </c>
      <c r="AN647" s="676"/>
      <c r="AO647" s="491"/>
      <c r="AP647" s="688"/>
      <c r="AQ647" s="688" t="s">
        <v>37</v>
      </c>
      <c r="AR647" s="688"/>
      <c r="AS647" s="697"/>
      <c r="AT647" s="697"/>
      <c r="AU647" s="697"/>
      <c r="AV647" s="680"/>
      <c r="AW647" s="673">
        <f>U647</f>
        <v>49401140</v>
      </c>
      <c r="AX647" s="673" cm="1">
        <f t="array" ref="AX647">SUM(MID(0&amp;AW647,LARGE(INDEX(ISNUMBER(--MID(AW647,ROW($1:$8),1))*ROW($1:$8),),ROW($1:$8))+1,1)*10^ROW($1:$8)/10)</f>
        <v>49401140</v>
      </c>
      <c r="AY647" s="673" t="str">
        <f>VLOOKUP($AX647,'Item Master Data'!$A:$F,3,FALSE)</f>
        <v>Q.PEAK DUO BLK ML G10.a+</v>
      </c>
      <c r="AZ647" s="673">
        <f>VLOOKUP($AX647,'Item Master Data'!$A:$F,6,FALSE)</f>
        <v>400</v>
      </c>
      <c r="BA647" s="673">
        <f>X647/BB647</f>
        <v>208</v>
      </c>
      <c r="BB647" s="673">
        <f>VLOOKUP(AX647,'Item Master Data'!$A:$G,7,FALSE)</f>
        <v>32</v>
      </c>
      <c r="BC647" s="673"/>
      <c r="BD647" s="673">
        <f>W647-AZ647</f>
        <v>0</v>
      </c>
    </row>
    <row r="648" spans="1:56">
      <c r="A648" s="674"/>
      <c r="B648" s="722">
        <v>44580</v>
      </c>
      <c r="C648" s="722">
        <v>44615</v>
      </c>
      <c r="D648" s="687" t="s">
        <v>2368</v>
      </c>
      <c r="E648" s="676"/>
      <c r="F648" s="491"/>
      <c r="G648" s="676">
        <v>2022</v>
      </c>
      <c r="H648" s="676">
        <v>5</v>
      </c>
      <c r="I648" s="687"/>
      <c r="J648" s="677"/>
      <c r="K648" s="685" t="s">
        <v>2644</v>
      </c>
      <c r="L648" s="676" t="s">
        <v>2370</v>
      </c>
      <c r="M648" s="689">
        <v>44540</v>
      </c>
      <c r="N648" s="689">
        <v>44664</v>
      </c>
      <c r="O648" s="689"/>
      <c r="P648" s="492"/>
      <c r="Q648" s="492"/>
      <c r="R648" s="492"/>
      <c r="S648" s="491" t="s">
        <v>1580</v>
      </c>
      <c r="T648" s="491">
        <v>60</v>
      </c>
      <c r="U648" s="491">
        <v>49401140</v>
      </c>
      <c r="V648" s="491" t="s">
        <v>973</v>
      </c>
      <c r="W648" s="676">
        <v>400</v>
      </c>
      <c r="X648" s="678">
        <v>6656</v>
      </c>
      <c r="Y648" s="525">
        <f>W648*X648</f>
        <v>2662400</v>
      </c>
      <c r="Z648" s="494">
        <v>0.47</v>
      </c>
      <c r="AA648" s="682">
        <f>Y648*Z648</f>
        <v>1251328</v>
      </c>
      <c r="AB648" s="682"/>
      <c r="AC648" s="496">
        <v>0</v>
      </c>
      <c r="AD648" s="692"/>
      <c r="AE648" s="497"/>
      <c r="AF648" s="500">
        <f>AA648+AD648+AE648</f>
        <v>1251328</v>
      </c>
      <c r="AG648" s="676" t="s">
        <v>47</v>
      </c>
      <c r="AH648" s="676"/>
      <c r="AI648" s="685" t="s">
        <v>2372</v>
      </c>
      <c r="AJ648" s="676" t="s">
        <v>2373</v>
      </c>
      <c r="AK648" s="696" t="s">
        <v>50</v>
      </c>
      <c r="AL648" s="676">
        <v>91730</v>
      </c>
      <c r="AM648" s="676" t="s">
        <v>52</v>
      </c>
      <c r="AN648" s="676"/>
      <c r="AO648" s="491"/>
      <c r="AP648" s="688"/>
      <c r="AQ648" s="688" t="s">
        <v>37</v>
      </c>
      <c r="AR648" s="688"/>
      <c r="AS648" s="697"/>
      <c r="AT648" s="697"/>
      <c r="AU648" s="697"/>
      <c r="AV648" s="680"/>
      <c r="AW648" s="673">
        <f>U648</f>
        <v>49401140</v>
      </c>
      <c r="AX648" s="673" cm="1">
        <f t="array" ref="AX648">SUM(MID(0&amp;AW648,LARGE(INDEX(ISNUMBER(--MID(AW648,ROW($1:$8),1))*ROW($1:$8),),ROW($1:$8))+1,1)*10^ROW($1:$8)/10)</f>
        <v>49401140</v>
      </c>
      <c r="AY648" s="673" t="str">
        <f>VLOOKUP($AX648,'Item Master Data'!$A:$F,3,FALSE)</f>
        <v>Q.PEAK DUO BLK ML G10.a+</v>
      </c>
      <c r="AZ648" s="673">
        <f>VLOOKUP($AX648,'Item Master Data'!$A:$F,6,FALSE)</f>
        <v>400</v>
      </c>
      <c r="BA648" s="673">
        <f>X648/BB648</f>
        <v>208</v>
      </c>
      <c r="BB648" s="673">
        <f>VLOOKUP(AX648,'Item Master Data'!$A:$G,7,FALSE)</f>
        <v>32</v>
      </c>
      <c r="BC648" s="673"/>
      <c r="BD648" s="673">
        <f>W648-AZ648</f>
        <v>0</v>
      </c>
    </row>
    <row r="649" spans="1:56">
      <c r="A649" s="674"/>
      <c r="B649" s="722">
        <v>44580</v>
      </c>
      <c r="C649" s="722">
        <v>44615</v>
      </c>
      <c r="D649" s="687" t="s">
        <v>2368</v>
      </c>
      <c r="E649" s="676"/>
      <c r="F649" s="491"/>
      <c r="G649" s="491">
        <v>2022</v>
      </c>
      <c r="H649" s="491">
        <v>5</v>
      </c>
      <c r="I649" s="499"/>
      <c r="J649" s="492"/>
      <c r="K649" s="685" t="s">
        <v>2645</v>
      </c>
      <c r="L649" s="676" t="s">
        <v>2370</v>
      </c>
      <c r="M649" s="689">
        <v>44540</v>
      </c>
      <c r="N649" s="689">
        <v>44666</v>
      </c>
      <c r="O649" s="689"/>
      <c r="P649" s="492"/>
      <c r="Q649" s="492"/>
      <c r="R649" s="492"/>
      <c r="S649" s="491" t="s">
        <v>1580</v>
      </c>
      <c r="T649" s="491">
        <v>60</v>
      </c>
      <c r="U649" s="491">
        <v>49401140</v>
      </c>
      <c r="V649" s="491" t="s">
        <v>973</v>
      </c>
      <c r="W649" s="676">
        <v>400</v>
      </c>
      <c r="X649" s="678">
        <v>6656</v>
      </c>
      <c r="Y649" s="525">
        <f>W649*X649</f>
        <v>2662400</v>
      </c>
      <c r="Z649" s="494">
        <v>0.47</v>
      </c>
      <c r="AA649" s="682">
        <f>Y649*Z649</f>
        <v>1251328</v>
      </c>
      <c r="AB649" s="682"/>
      <c r="AC649" s="496">
        <v>0</v>
      </c>
      <c r="AD649" s="692"/>
      <c r="AE649" s="497"/>
      <c r="AF649" s="500">
        <f>AA649+AD649+AE649</f>
        <v>1251328</v>
      </c>
      <c r="AG649" s="676" t="s">
        <v>47</v>
      </c>
      <c r="AH649" s="676"/>
      <c r="AI649" s="685" t="s">
        <v>2372</v>
      </c>
      <c r="AJ649" s="676" t="s">
        <v>2373</v>
      </c>
      <c r="AK649" s="696" t="s">
        <v>50</v>
      </c>
      <c r="AL649" s="676">
        <v>91730</v>
      </c>
      <c r="AM649" s="676" t="s">
        <v>52</v>
      </c>
      <c r="AN649" s="676"/>
      <c r="AO649" s="491"/>
      <c r="AP649" s="688"/>
      <c r="AQ649" s="688" t="s">
        <v>37</v>
      </c>
      <c r="AR649" s="688"/>
      <c r="AS649" s="697"/>
      <c r="AT649" s="697"/>
      <c r="AU649" s="697"/>
      <c r="AV649" s="680"/>
      <c r="AW649" s="673">
        <f>U649</f>
        <v>49401140</v>
      </c>
      <c r="AX649" s="673" cm="1">
        <f t="array" ref="AX649">SUM(MID(0&amp;AW649,LARGE(INDEX(ISNUMBER(--MID(AW649,ROW($1:$8),1))*ROW($1:$8),),ROW($1:$8))+1,1)*10^ROW($1:$8)/10)</f>
        <v>49401140</v>
      </c>
      <c r="AY649" s="673" t="str">
        <f>VLOOKUP($AX649,'Item Master Data'!$A:$F,3,FALSE)</f>
        <v>Q.PEAK DUO BLK ML G10.a+</v>
      </c>
      <c r="AZ649" s="673">
        <f>VLOOKUP($AX649,'Item Master Data'!$A:$F,6,FALSE)</f>
        <v>400</v>
      </c>
      <c r="BA649" s="673">
        <f>X649/BB649</f>
        <v>208</v>
      </c>
      <c r="BB649" s="673">
        <f>VLOOKUP(AX649,'Item Master Data'!$A:$G,7,FALSE)</f>
        <v>32</v>
      </c>
      <c r="BC649" s="673"/>
      <c r="BD649" s="673">
        <f>W649-AZ649</f>
        <v>0</v>
      </c>
    </row>
    <row r="650" spans="1:56">
      <c r="A650" s="674"/>
      <c r="B650" s="722">
        <v>44580</v>
      </c>
      <c r="C650" s="722">
        <v>44615</v>
      </c>
      <c r="D650" s="687" t="s">
        <v>2368</v>
      </c>
      <c r="E650" s="676"/>
      <c r="F650" s="491"/>
      <c r="G650" s="491">
        <v>2022</v>
      </c>
      <c r="H650" s="491">
        <v>5</v>
      </c>
      <c r="I650" s="499"/>
      <c r="J650" s="492"/>
      <c r="K650" s="685" t="s">
        <v>2646</v>
      </c>
      <c r="L650" s="676" t="s">
        <v>2370</v>
      </c>
      <c r="M650" s="689">
        <v>44540</v>
      </c>
      <c r="N650" s="689">
        <v>44662</v>
      </c>
      <c r="O650" s="689"/>
      <c r="P650" s="492"/>
      <c r="Q650" s="492"/>
      <c r="R650" s="492"/>
      <c r="S650" s="491" t="s">
        <v>1580</v>
      </c>
      <c r="T650" s="491">
        <v>60</v>
      </c>
      <c r="U650" s="491" t="s">
        <v>2544</v>
      </c>
      <c r="V650" s="491" t="s">
        <v>967</v>
      </c>
      <c r="W650" s="676">
        <v>410</v>
      </c>
      <c r="X650" s="678">
        <v>6656</v>
      </c>
      <c r="Y650" s="525">
        <f>W650*X650</f>
        <v>2728960</v>
      </c>
      <c r="Z650" s="494">
        <v>0.47</v>
      </c>
      <c r="AA650" s="682">
        <f>Y650*Z650</f>
        <v>1282611.2</v>
      </c>
      <c r="AB650" s="682"/>
      <c r="AC650" s="496">
        <v>0</v>
      </c>
      <c r="AD650" s="692"/>
      <c r="AE650" s="497"/>
      <c r="AF650" s="500">
        <f>AA650+AD650+AE650</f>
        <v>1282611.2</v>
      </c>
      <c r="AG650" s="676" t="s">
        <v>47</v>
      </c>
      <c r="AH650" s="676"/>
      <c r="AI650" s="685" t="s">
        <v>2372</v>
      </c>
      <c r="AJ650" s="676" t="s">
        <v>2373</v>
      </c>
      <c r="AK650" s="696" t="s">
        <v>50</v>
      </c>
      <c r="AL650" s="676">
        <v>91730</v>
      </c>
      <c r="AM650" s="676" t="s">
        <v>52</v>
      </c>
      <c r="AN650" s="676" t="s">
        <v>50</v>
      </c>
      <c r="AO650" s="491"/>
      <c r="AP650" s="688" t="s">
        <v>92</v>
      </c>
      <c r="AQ650" s="688" t="s">
        <v>37</v>
      </c>
      <c r="AR650" s="688"/>
      <c r="AS650" s="697"/>
      <c r="AT650" s="697"/>
      <c r="AU650" s="697"/>
      <c r="AV650" s="680"/>
      <c r="AW650" s="673" t="str">
        <f>U650</f>
        <v>30385558F</v>
      </c>
      <c r="AX650" s="673" cm="1">
        <f t="array" ref="AX650">SUM(MID(0&amp;AW650,LARGE(INDEX(ISNUMBER(--MID(AW650,ROW($1:$8),1))*ROW($1:$8),),ROW($1:$8))+1,1)*10^ROW($1:$8)/10)</f>
        <v>30385558</v>
      </c>
      <c r="AY650" s="673" t="str">
        <f>VLOOKUP($AX650,'Item Master Data'!$A:$F,3,FALSE)</f>
        <v>Q.PEAK DUO ML G10+</v>
      </c>
      <c r="AZ650" s="673">
        <f>VLOOKUP($AX650,'Item Master Data'!$A:$F,6,FALSE)</f>
        <v>410</v>
      </c>
      <c r="BA650" s="673">
        <f>X650/BB650</f>
        <v>208</v>
      </c>
      <c r="BB650" s="673">
        <f>VLOOKUP(AX650,'Item Master Data'!$A:$G,7,FALSE)</f>
        <v>32</v>
      </c>
      <c r="BC650" s="673"/>
      <c r="BD650" s="673">
        <f>W650-AZ650</f>
        <v>0</v>
      </c>
    </row>
    <row r="651" spans="1:56">
      <c r="A651" s="674"/>
      <c r="B651" s="722">
        <v>44580</v>
      </c>
      <c r="C651" s="722">
        <v>44615</v>
      </c>
      <c r="D651" s="687" t="s">
        <v>2368</v>
      </c>
      <c r="E651" s="676"/>
      <c r="F651" s="676"/>
      <c r="G651" s="491">
        <v>2022</v>
      </c>
      <c r="H651" s="491">
        <v>5</v>
      </c>
      <c r="I651" s="687"/>
      <c r="J651" s="492"/>
      <c r="K651" s="685" t="s">
        <v>2647</v>
      </c>
      <c r="L651" s="676" t="s">
        <v>2370</v>
      </c>
      <c r="M651" s="689">
        <v>44540</v>
      </c>
      <c r="N651" s="689">
        <v>44664</v>
      </c>
      <c r="O651" s="689"/>
      <c r="P651" s="492"/>
      <c r="Q651" s="492"/>
      <c r="R651" s="492"/>
      <c r="S651" s="491" t="s">
        <v>1580</v>
      </c>
      <c r="T651" s="491">
        <v>60</v>
      </c>
      <c r="U651" s="676" t="s">
        <v>2544</v>
      </c>
      <c r="V651" s="491" t="s">
        <v>967</v>
      </c>
      <c r="W651" s="676">
        <v>410</v>
      </c>
      <c r="X651" s="678">
        <v>6656</v>
      </c>
      <c r="Y651" s="525">
        <f>W651*X651</f>
        <v>2728960</v>
      </c>
      <c r="Z651" s="680">
        <v>0.47</v>
      </c>
      <c r="AA651" s="682">
        <f>Y651*Z651</f>
        <v>1282611.2</v>
      </c>
      <c r="AB651" s="682"/>
      <c r="AC651" s="496">
        <v>0</v>
      </c>
      <c r="AD651" s="692"/>
      <c r="AE651" s="684"/>
      <c r="AF651" s="500">
        <f>AA651+AD651+AE651</f>
        <v>1282611.2</v>
      </c>
      <c r="AG651" s="676" t="s">
        <v>47</v>
      </c>
      <c r="AH651" s="676"/>
      <c r="AI651" s="685" t="s">
        <v>2372</v>
      </c>
      <c r="AJ651" s="676" t="s">
        <v>2373</v>
      </c>
      <c r="AK651" s="696" t="s">
        <v>50</v>
      </c>
      <c r="AL651" s="676">
        <v>91730</v>
      </c>
      <c r="AM651" s="676" t="s">
        <v>52</v>
      </c>
      <c r="AN651" s="676" t="s">
        <v>50</v>
      </c>
      <c r="AO651" s="491"/>
      <c r="AP651" s="688" t="s">
        <v>92</v>
      </c>
      <c r="AQ651" s="688" t="s">
        <v>37</v>
      </c>
      <c r="AR651" s="688"/>
      <c r="AS651" s="697"/>
      <c r="AT651" s="697"/>
      <c r="AU651" s="697"/>
      <c r="AV651" s="680"/>
      <c r="AW651" s="673" t="str">
        <f>U651</f>
        <v>30385558F</v>
      </c>
      <c r="AX651" s="673" cm="1">
        <f t="array" ref="AX651">SUM(MID(0&amp;AW651,LARGE(INDEX(ISNUMBER(--MID(AW651,ROW($1:$8),1))*ROW($1:$8),),ROW($1:$8))+1,1)*10^ROW($1:$8)/10)</f>
        <v>30385558</v>
      </c>
      <c r="AY651" s="673" t="str">
        <f>VLOOKUP($AX651,'Item Master Data'!$A:$F,3,FALSE)</f>
        <v>Q.PEAK DUO ML G10+</v>
      </c>
      <c r="AZ651" s="673">
        <f>VLOOKUP($AX651,'Item Master Data'!$A:$F,6,FALSE)</f>
        <v>410</v>
      </c>
      <c r="BA651" s="673">
        <f>X651/BB651</f>
        <v>208</v>
      </c>
      <c r="BB651" s="673">
        <f>VLOOKUP(AX651,'Item Master Data'!$A:$G,7,FALSE)</f>
        <v>32</v>
      </c>
      <c r="BC651" s="673"/>
      <c r="BD651" s="673">
        <f>W651-AZ651</f>
        <v>0</v>
      </c>
    </row>
    <row r="652" spans="1:56">
      <c r="A652" s="674"/>
      <c r="B652" s="722">
        <v>44580</v>
      </c>
      <c r="C652" s="722">
        <v>44615</v>
      </c>
      <c r="D652" s="687" t="s">
        <v>2368</v>
      </c>
      <c r="E652" s="676"/>
      <c r="F652" s="491"/>
      <c r="G652" s="491">
        <v>2022</v>
      </c>
      <c r="H652" s="491">
        <v>5</v>
      </c>
      <c r="I652" s="499"/>
      <c r="J652" s="492"/>
      <c r="K652" s="685" t="s">
        <v>2648</v>
      </c>
      <c r="L652" s="676" t="s">
        <v>2370</v>
      </c>
      <c r="M652" s="689">
        <v>44540</v>
      </c>
      <c r="N652" s="689">
        <v>44666</v>
      </c>
      <c r="O652" s="689"/>
      <c r="P652" s="492"/>
      <c r="Q652" s="492"/>
      <c r="R652" s="492"/>
      <c r="S652" s="491" t="s">
        <v>1580</v>
      </c>
      <c r="T652" s="491">
        <v>60</v>
      </c>
      <c r="U652" s="491" t="s">
        <v>2544</v>
      </c>
      <c r="V652" s="491" t="s">
        <v>967</v>
      </c>
      <c r="W652" s="676">
        <v>410</v>
      </c>
      <c r="X652" s="678">
        <v>4992</v>
      </c>
      <c r="Y652" s="525">
        <f>W652*X652</f>
        <v>2046720</v>
      </c>
      <c r="Z652" s="494">
        <v>0.47</v>
      </c>
      <c r="AA652" s="682">
        <f>Y652*Z652</f>
        <v>961958.39999999991</v>
      </c>
      <c r="AB652" s="682"/>
      <c r="AC652" s="496">
        <v>0</v>
      </c>
      <c r="AD652" s="692"/>
      <c r="AE652" s="497"/>
      <c r="AF652" s="500">
        <f>AA652+AD652+AE652</f>
        <v>961958.39999999991</v>
      </c>
      <c r="AG652" s="676" t="s">
        <v>47</v>
      </c>
      <c r="AH652" s="676"/>
      <c r="AI652" s="685" t="s">
        <v>2372</v>
      </c>
      <c r="AJ652" s="676" t="s">
        <v>2373</v>
      </c>
      <c r="AK652" s="696" t="s">
        <v>50</v>
      </c>
      <c r="AL652" s="676">
        <v>91730</v>
      </c>
      <c r="AM652" s="676" t="s">
        <v>52</v>
      </c>
      <c r="AN652" s="676" t="s">
        <v>50</v>
      </c>
      <c r="AO652" s="491"/>
      <c r="AP652" s="688" t="s">
        <v>92</v>
      </c>
      <c r="AQ652" s="688" t="s">
        <v>37</v>
      </c>
      <c r="AR652" s="688"/>
      <c r="AS652" s="697"/>
      <c r="AT652" s="697"/>
      <c r="AU652" s="697"/>
      <c r="AV652" s="680"/>
      <c r="AW652" s="673" t="str">
        <f>U652</f>
        <v>30385558F</v>
      </c>
      <c r="AX652" s="673" cm="1">
        <f t="array" ref="AX652">SUM(MID(0&amp;AW652,LARGE(INDEX(ISNUMBER(--MID(AW652,ROW($1:$8),1))*ROW($1:$8),),ROW($1:$8))+1,1)*10^ROW($1:$8)/10)</f>
        <v>30385558</v>
      </c>
      <c r="AY652" s="673" t="str">
        <f>VLOOKUP($AX652,'Item Master Data'!$A:$F,3,FALSE)</f>
        <v>Q.PEAK DUO ML G10+</v>
      </c>
      <c r="AZ652" s="673">
        <f>VLOOKUP($AX652,'Item Master Data'!$A:$F,6,FALSE)</f>
        <v>410</v>
      </c>
      <c r="BA652" s="673">
        <f>X652/BB652</f>
        <v>156</v>
      </c>
      <c r="BB652" s="673">
        <f>VLOOKUP(AX652,'Item Master Data'!$A:$G,7,FALSE)</f>
        <v>32</v>
      </c>
      <c r="BC652" s="673"/>
      <c r="BD652" s="673">
        <f>W652-AZ652</f>
        <v>0</v>
      </c>
    </row>
    <row r="653" spans="1:56">
      <c r="A653" s="674"/>
      <c r="B653" s="722">
        <v>44580</v>
      </c>
      <c r="C653" s="722">
        <v>44615</v>
      </c>
      <c r="D653" s="687" t="s">
        <v>2368</v>
      </c>
      <c r="E653" s="676" t="s">
        <v>2532</v>
      </c>
      <c r="F653" s="491"/>
      <c r="G653" s="491">
        <v>2022</v>
      </c>
      <c r="H653" s="676">
        <v>5</v>
      </c>
      <c r="I653" s="687"/>
      <c r="J653" s="677"/>
      <c r="K653" s="685" t="s">
        <v>2649</v>
      </c>
      <c r="L653" s="676" t="s">
        <v>2370</v>
      </c>
      <c r="M653" s="689">
        <v>44540</v>
      </c>
      <c r="N653" s="689">
        <v>44662</v>
      </c>
      <c r="O653" s="689"/>
      <c r="P653" s="492"/>
      <c r="Q653" s="492"/>
      <c r="R653" s="492"/>
      <c r="S653" s="491" t="s">
        <v>1580</v>
      </c>
      <c r="T653" s="491">
        <v>60</v>
      </c>
      <c r="U653" s="491">
        <v>49401140</v>
      </c>
      <c r="V653" s="491" t="s">
        <v>973</v>
      </c>
      <c r="W653" s="676">
        <v>400</v>
      </c>
      <c r="X653" s="678">
        <v>6656</v>
      </c>
      <c r="Y653" s="525">
        <f>W653*X653</f>
        <v>2662400</v>
      </c>
      <c r="Z653" s="494">
        <v>0.47</v>
      </c>
      <c r="AA653" s="682">
        <f>Y653*Z653</f>
        <v>1251328</v>
      </c>
      <c r="AB653" s="682"/>
      <c r="AC653" s="496">
        <v>0</v>
      </c>
      <c r="AD653" s="692"/>
      <c r="AE653" s="497"/>
      <c r="AF653" s="500">
        <f>AA653+AD653+AE653</f>
        <v>1251328</v>
      </c>
      <c r="AG653" s="676" t="s">
        <v>47</v>
      </c>
      <c r="AH653" s="676"/>
      <c r="AI653" s="685" t="s">
        <v>2372</v>
      </c>
      <c r="AJ653" s="676" t="s">
        <v>2384</v>
      </c>
      <c r="AK653" s="696" t="s">
        <v>1359</v>
      </c>
      <c r="AL653" s="676">
        <v>17402</v>
      </c>
      <c r="AM653" s="676" t="s">
        <v>52</v>
      </c>
      <c r="AN653" s="676"/>
      <c r="AO653" s="491"/>
      <c r="AP653" s="688"/>
      <c r="AQ653" s="688" t="s">
        <v>37</v>
      </c>
      <c r="AR653" s="688"/>
      <c r="AS653" s="697"/>
      <c r="AT653" s="697"/>
      <c r="AU653" s="697"/>
      <c r="AV653" s="680"/>
      <c r="AW653" s="673">
        <f>U653</f>
        <v>49401140</v>
      </c>
      <c r="AX653" s="673" cm="1">
        <f t="array" ref="AX653">SUM(MID(0&amp;AW653,LARGE(INDEX(ISNUMBER(--MID(AW653,ROW($1:$8),1))*ROW($1:$8),),ROW($1:$8))+1,1)*10^ROW($1:$8)/10)</f>
        <v>49401140</v>
      </c>
      <c r="AY653" s="673" t="str">
        <f>VLOOKUP($AX653,'Item Master Data'!$A:$F,3,FALSE)</f>
        <v>Q.PEAK DUO BLK ML G10.a+</v>
      </c>
      <c r="AZ653" s="673">
        <f>VLOOKUP($AX653,'Item Master Data'!$A:$F,6,FALSE)</f>
        <v>400</v>
      </c>
      <c r="BA653" s="673">
        <f>X653/BB653</f>
        <v>208</v>
      </c>
      <c r="BB653" s="673">
        <f>VLOOKUP(AX653,'Item Master Data'!$A:$G,7,FALSE)</f>
        <v>32</v>
      </c>
      <c r="BC653" s="673"/>
      <c r="BD653" s="673">
        <f>W653-AZ653</f>
        <v>0</v>
      </c>
    </row>
    <row r="654" spans="1:56">
      <c r="A654" s="674"/>
      <c r="B654" s="722">
        <v>44580</v>
      </c>
      <c r="C654" s="722">
        <v>44615</v>
      </c>
      <c r="D654" s="687" t="s">
        <v>2368</v>
      </c>
      <c r="E654" s="676" t="s">
        <v>2532</v>
      </c>
      <c r="F654" s="491"/>
      <c r="G654" s="491">
        <v>2022</v>
      </c>
      <c r="H654" s="491">
        <v>5</v>
      </c>
      <c r="I654" s="499"/>
      <c r="J654" s="492"/>
      <c r="K654" s="685" t="s">
        <v>2650</v>
      </c>
      <c r="L654" s="676" t="s">
        <v>2370</v>
      </c>
      <c r="M654" s="689">
        <v>44540</v>
      </c>
      <c r="N654" s="689">
        <v>44664</v>
      </c>
      <c r="O654" s="689"/>
      <c r="P654" s="492"/>
      <c r="Q654" s="492"/>
      <c r="R654" s="492"/>
      <c r="S654" s="491" t="s">
        <v>1580</v>
      </c>
      <c r="T654" s="491">
        <v>60</v>
      </c>
      <c r="U654" s="491">
        <v>49401140</v>
      </c>
      <c r="V654" s="491" t="s">
        <v>973</v>
      </c>
      <c r="W654" s="676">
        <v>400</v>
      </c>
      <c r="X654" s="678">
        <v>6656</v>
      </c>
      <c r="Y654" s="525">
        <f>W654*X654</f>
        <v>2662400</v>
      </c>
      <c r="Z654" s="494">
        <v>0.47</v>
      </c>
      <c r="AA654" s="682">
        <f>Y654*Z654</f>
        <v>1251328</v>
      </c>
      <c r="AB654" s="682"/>
      <c r="AC654" s="496">
        <v>0</v>
      </c>
      <c r="AD654" s="692"/>
      <c r="AE654" s="497"/>
      <c r="AF654" s="500">
        <f>AA654+AD654+AE654</f>
        <v>1251328</v>
      </c>
      <c r="AG654" s="676" t="s">
        <v>47</v>
      </c>
      <c r="AH654" s="676"/>
      <c r="AI654" s="685" t="s">
        <v>2372</v>
      </c>
      <c r="AJ654" s="676" t="s">
        <v>2384</v>
      </c>
      <c r="AK654" s="696" t="s">
        <v>1359</v>
      </c>
      <c r="AL654" s="676">
        <v>17402</v>
      </c>
      <c r="AM654" s="676" t="s">
        <v>52</v>
      </c>
      <c r="AN654" s="676"/>
      <c r="AO654" s="491"/>
      <c r="AP654" s="688"/>
      <c r="AQ654" s="688" t="s">
        <v>37</v>
      </c>
      <c r="AR654" s="688"/>
      <c r="AS654" s="697"/>
      <c r="AT654" s="697"/>
      <c r="AU654" s="697"/>
      <c r="AV654" s="680"/>
      <c r="AW654" s="673">
        <f>U654</f>
        <v>49401140</v>
      </c>
      <c r="AX654" s="673" cm="1">
        <f t="array" ref="AX654">SUM(MID(0&amp;AW654,LARGE(INDEX(ISNUMBER(--MID(AW654,ROW($1:$8),1))*ROW($1:$8),),ROW($1:$8))+1,1)*10^ROW($1:$8)/10)</f>
        <v>49401140</v>
      </c>
      <c r="AY654" s="673" t="str">
        <f>VLOOKUP($AX654,'Item Master Data'!$A:$F,3,FALSE)</f>
        <v>Q.PEAK DUO BLK ML G10.a+</v>
      </c>
      <c r="AZ654" s="673">
        <f>VLOOKUP($AX654,'Item Master Data'!$A:$F,6,FALSE)</f>
        <v>400</v>
      </c>
      <c r="BA654" s="673">
        <f>X654/BB654</f>
        <v>208</v>
      </c>
      <c r="BB654" s="673">
        <f>VLOOKUP(AX654,'Item Master Data'!$A:$G,7,FALSE)</f>
        <v>32</v>
      </c>
      <c r="BC654" s="673"/>
      <c r="BD654" s="673">
        <f>W654-AZ654</f>
        <v>0</v>
      </c>
    </row>
    <row r="655" spans="1:56">
      <c r="A655" s="674"/>
      <c r="B655" s="722">
        <v>44580</v>
      </c>
      <c r="C655" s="722">
        <v>44615</v>
      </c>
      <c r="D655" s="687" t="s">
        <v>2368</v>
      </c>
      <c r="E655" s="676" t="s">
        <v>2545</v>
      </c>
      <c r="F655" s="676"/>
      <c r="G655" s="491">
        <v>2022</v>
      </c>
      <c r="H655" s="491">
        <v>5</v>
      </c>
      <c r="I655" s="687"/>
      <c r="J655" s="492"/>
      <c r="K655" s="685" t="s">
        <v>2651</v>
      </c>
      <c r="L655" s="676" t="s">
        <v>2370</v>
      </c>
      <c r="M655" s="689">
        <v>44547</v>
      </c>
      <c r="N655" s="689">
        <v>44637</v>
      </c>
      <c r="O655" s="689"/>
      <c r="P655" s="492"/>
      <c r="Q655" s="492"/>
      <c r="R655" s="492"/>
      <c r="S655" s="491" t="s">
        <v>1580</v>
      </c>
      <c r="T655" s="491">
        <v>60</v>
      </c>
      <c r="U655" s="676" t="s">
        <v>2544</v>
      </c>
      <c r="V655" s="491" t="s">
        <v>967</v>
      </c>
      <c r="W655" s="676">
        <v>410</v>
      </c>
      <c r="X655" s="678">
        <v>3328</v>
      </c>
      <c r="Y655" s="525">
        <f>W655*X655</f>
        <v>1364480</v>
      </c>
      <c r="Z655" s="680">
        <v>0.47</v>
      </c>
      <c r="AA655" s="682">
        <f>Y655*Z655</f>
        <v>641305.59999999998</v>
      </c>
      <c r="AB655" s="682"/>
      <c r="AC655" s="496">
        <v>0</v>
      </c>
      <c r="AD655" s="692"/>
      <c r="AE655" s="684"/>
      <c r="AF655" s="500">
        <f>AA655+AD655+AE655</f>
        <v>641305.59999999998</v>
      </c>
      <c r="AG655" s="491" t="s">
        <v>47</v>
      </c>
      <c r="AH655" s="676"/>
      <c r="AI655" s="685" t="s">
        <v>2372</v>
      </c>
      <c r="AJ655" s="676" t="s">
        <v>2373</v>
      </c>
      <c r="AK655" s="696" t="s">
        <v>50</v>
      </c>
      <c r="AL655" s="676">
        <v>91730</v>
      </c>
      <c r="AM655" s="491" t="s">
        <v>52</v>
      </c>
      <c r="AN655" s="676" t="s">
        <v>50</v>
      </c>
      <c r="AO655" s="491"/>
      <c r="AP655" s="688" t="s">
        <v>92</v>
      </c>
      <c r="AQ655" s="688" t="s">
        <v>37</v>
      </c>
      <c r="AR655" s="688"/>
      <c r="AS655" s="697"/>
      <c r="AT655" s="697"/>
      <c r="AU655" s="697"/>
      <c r="AV655" s="680"/>
      <c r="AW655" s="673" t="str">
        <f>U655</f>
        <v>30385558F</v>
      </c>
      <c r="AX655" s="673" cm="1">
        <f t="array" ref="AX655">SUM(MID(0&amp;AW655,LARGE(INDEX(ISNUMBER(--MID(AW655,ROW($1:$8),1))*ROW($1:$8),),ROW($1:$8))+1,1)*10^ROW($1:$8)/10)</f>
        <v>30385558</v>
      </c>
      <c r="AY655" s="673" t="str">
        <f>VLOOKUP($AX655,'Item Master Data'!$A:$F,3,FALSE)</f>
        <v>Q.PEAK DUO ML G10+</v>
      </c>
      <c r="AZ655" s="673">
        <f>VLOOKUP($AX655,'Item Master Data'!$A:$F,6,FALSE)</f>
        <v>410</v>
      </c>
      <c r="BA655" s="673">
        <f>X655/BB655</f>
        <v>104</v>
      </c>
      <c r="BB655" s="673">
        <f>VLOOKUP(AX655,'Item Master Data'!$A:$G,7,FALSE)</f>
        <v>32</v>
      </c>
      <c r="BC655" s="673"/>
      <c r="BD655" s="673">
        <f>W655-AZ655</f>
        <v>0</v>
      </c>
    </row>
    <row r="656" spans="1:56">
      <c r="A656" s="674"/>
      <c r="B656" s="722">
        <v>44580</v>
      </c>
      <c r="C656" s="722">
        <v>44615</v>
      </c>
      <c r="D656" s="687" t="s">
        <v>2368</v>
      </c>
      <c r="E656" s="676" t="s">
        <v>2545</v>
      </c>
      <c r="F656" s="491"/>
      <c r="G656" s="491">
        <v>2022</v>
      </c>
      <c r="H656" s="676">
        <v>5</v>
      </c>
      <c r="I656" s="687"/>
      <c r="J656" s="677"/>
      <c r="K656" s="685" t="s">
        <v>2652</v>
      </c>
      <c r="L656" s="676" t="s">
        <v>2370</v>
      </c>
      <c r="M656" s="689">
        <v>44547</v>
      </c>
      <c r="N656" s="689">
        <v>44642</v>
      </c>
      <c r="O656" s="689"/>
      <c r="P656" s="492"/>
      <c r="Q656" s="492"/>
      <c r="R656" s="492"/>
      <c r="S656" s="491" t="s">
        <v>1580</v>
      </c>
      <c r="T656" s="491">
        <v>60</v>
      </c>
      <c r="U656" s="491" t="s">
        <v>2544</v>
      </c>
      <c r="V656" s="491" t="s">
        <v>967</v>
      </c>
      <c r="W656" s="676">
        <v>410</v>
      </c>
      <c r="X656" s="678">
        <v>2496</v>
      </c>
      <c r="Y656" s="525">
        <f>W656*X656</f>
        <v>1023360</v>
      </c>
      <c r="Z656" s="494">
        <v>0.47</v>
      </c>
      <c r="AA656" s="682">
        <f>Y656*Z656</f>
        <v>480979.19999999995</v>
      </c>
      <c r="AB656" s="682"/>
      <c r="AC656" s="496">
        <v>0</v>
      </c>
      <c r="AD656" s="692"/>
      <c r="AE656" s="497"/>
      <c r="AF656" s="500">
        <f>AA656+AD656+AE656</f>
        <v>480979.19999999995</v>
      </c>
      <c r="AG656" s="491" t="s">
        <v>47</v>
      </c>
      <c r="AH656" s="676"/>
      <c r="AI656" s="685" t="s">
        <v>2372</v>
      </c>
      <c r="AJ656" s="491" t="s">
        <v>2373</v>
      </c>
      <c r="AK656" s="696" t="s">
        <v>50</v>
      </c>
      <c r="AL656" s="676">
        <v>91730</v>
      </c>
      <c r="AM656" s="491" t="s">
        <v>52</v>
      </c>
      <c r="AN656" s="491" t="s">
        <v>50</v>
      </c>
      <c r="AO656" s="491"/>
      <c r="AP656" s="688" t="s">
        <v>92</v>
      </c>
      <c r="AQ656" s="688" t="s">
        <v>37</v>
      </c>
      <c r="AR656" s="688"/>
      <c r="AS656" s="697"/>
      <c r="AT656" s="697"/>
      <c r="AU656" s="697"/>
      <c r="AV656" s="680"/>
      <c r="AW656" s="673" t="str">
        <f>U656</f>
        <v>30385558F</v>
      </c>
      <c r="AX656" s="673" cm="1">
        <f t="array" ref="AX656">SUM(MID(0&amp;AW656,LARGE(INDEX(ISNUMBER(--MID(AW656,ROW($1:$8),1))*ROW($1:$8),),ROW($1:$8))+1,1)*10^ROW($1:$8)/10)</f>
        <v>30385558</v>
      </c>
      <c r="AY656" s="673" t="str">
        <f>VLOOKUP($AX656,'Item Master Data'!$A:$F,3,FALSE)</f>
        <v>Q.PEAK DUO ML G10+</v>
      </c>
      <c r="AZ656" s="673">
        <f>VLOOKUP($AX656,'Item Master Data'!$A:$F,6,FALSE)</f>
        <v>410</v>
      </c>
      <c r="BA656" s="673">
        <f>X656/BB656</f>
        <v>78</v>
      </c>
      <c r="BB656" s="673">
        <f>VLOOKUP(AX656,'Item Master Data'!$A:$G,7,FALSE)</f>
        <v>32</v>
      </c>
      <c r="BC656" s="673"/>
      <c r="BD656" s="673">
        <f>W656-AZ656</f>
        <v>0</v>
      </c>
    </row>
    <row r="657" spans="1:56">
      <c r="A657" s="674"/>
      <c r="B657" s="722"/>
      <c r="C657" s="722"/>
      <c r="D657" s="687" t="s">
        <v>2368</v>
      </c>
      <c r="E657" s="676" t="s">
        <v>2655</v>
      </c>
      <c r="F657" s="491"/>
      <c r="G657" s="491">
        <v>2022</v>
      </c>
      <c r="H657" s="491">
        <v>5</v>
      </c>
      <c r="I657" s="687"/>
      <c r="J657" s="492"/>
      <c r="K657" s="685" t="s">
        <v>2656</v>
      </c>
      <c r="L657" s="676" t="s">
        <v>2402</v>
      </c>
      <c r="M657" s="689">
        <v>44504</v>
      </c>
      <c r="N657" s="689">
        <v>44652</v>
      </c>
      <c r="O657" s="689"/>
      <c r="P657" s="492"/>
      <c r="Q657" s="492"/>
      <c r="R657" s="492"/>
      <c r="S657" s="491" t="s">
        <v>2398</v>
      </c>
      <c r="T657" s="491">
        <v>60</v>
      </c>
      <c r="U657" s="491">
        <v>49401140</v>
      </c>
      <c r="V657" s="491" t="s">
        <v>973</v>
      </c>
      <c r="W657" s="676">
        <v>400</v>
      </c>
      <c r="X657" s="678">
        <v>1664</v>
      </c>
      <c r="Y657" s="525">
        <f>W657*X657</f>
        <v>665600</v>
      </c>
      <c r="Z657" s="494">
        <v>0.48</v>
      </c>
      <c r="AA657" s="682">
        <f>Y657*Z657</f>
        <v>319488</v>
      </c>
      <c r="AB657" s="682"/>
      <c r="AC657" s="496">
        <v>0</v>
      </c>
      <c r="AD657" s="692"/>
      <c r="AE657" s="497"/>
      <c r="AF657" s="695">
        <f>AA657+AD657+AE657</f>
        <v>319488</v>
      </c>
      <c r="AG657" s="491" t="s">
        <v>1073</v>
      </c>
      <c r="AH657" s="676"/>
      <c r="AI657" s="685">
        <v>60</v>
      </c>
      <c r="AJ657" s="491" t="s">
        <v>2403</v>
      </c>
      <c r="AK657" s="696" t="s">
        <v>1149</v>
      </c>
      <c r="AL657" s="676">
        <v>78744</v>
      </c>
      <c r="AM657" s="491" t="s">
        <v>52</v>
      </c>
      <c r="AN657" s="491" t="s">
        <v>1076</v>
      </c>
      <c r="AO657" s="491"/>
      <c r="AP657" s="688"/>
      <c r="AQ657" s="688"/>
      <c r="AR657" s="688" t="s">
        <v>2400</v>
      </c>
      <c r="AS657" s="697"/>
      <c r="AT657" s="697"/>
      <c r="AU657" s="697"/>
      <c r="AV657" s="680">
        <v>0.48</v>
      </c>
      <c r="AW657" s="673">
        <f>U657</f>
        <v>49401140</v>
      </c>
      <c r="AX657" s="673" cm="1">
        <f t="array" ref="AX657">SUM(MID(0&amp;AW657,LARGE(INDEX(ISNUMBER(--MID(AW657,ROW($1:$8),1))*ROW($1:$8),),ROW($1:$8))+1,1)*10^ROW($1:$8)/10)</f>
        <v>49401140</v>
      </c>
      <c r="AY657" s="673" t="str">
        <f>VLOOKUP($AX657,'Item Master Data'!$A:$F,3,FALSE)</f>
        <v>Q.PEAK DUO BLK ML G10.a+</v>
      </c>
      <c r="AZ657" s="673">
        <f>VLOOKUP($AX657,'Item Master Data'!$A:$F,6,FALSE)</f>
        <v>400</v>
      </c>
      <c r="BA657" s="673">
        <f>X657/BB657</f>
        <v>52</v>
      </c>
      <c r="BB657" s="673">
        <f>VLOOKUP(AX657,'Item Master Data'!$A:$G,7,FALSE)</f>
        <v>32</v>
      </c>
      <c r="BC657" s="673"/>
      <c r="BD657" s="673">
        <f>W657-AZ657</f>
        <v>0</v>
      </c>
    </row>
    <row r="658" spans="1:56">
      <c r="A658" s="674"/>
      <c r="B658" s="722">
        <v>44508</v>
      </c>
      <c r="C658" s="722">
        <v>44593</v>
      </c>
      <c r="D658" s="687" t="s">
        <v>2368</v>
      </c>
      <c r="E658" s="676"/>
      <c r="F658" s="491"/>
      <c r="G658" s="491">
        <v>2022</v>
      </c>
      <c r="H658" s="491">
        <v>5</v>
      </c>
      <c r="I658" s="687"/>
      <c r="J658" s="677"/>
      <c r="K658" s="685" t="s">
        <v>2653</v>
      </c>
      <c r="L658" s="676" t="s">
        <v>2405</v>
      </c>
      <c r="M658" s="689">
        <v>44505</v>
      </c>
      <c r="N658" s="689">
        <v>44593</v>
      </c>
      <c r="O658" s="689"/>
      <c r="P658" s="492"/>
      <c r="Q658" s="492"/>
      <c r="R658" s="492"/>
      <c r="S658" s="491" t="s">
        <v>2398</v>
      </c>
      <c r="T658" s="491">
        <v>60</v>
      </c>
      <c r="U658" s="491">
        <v>49401140</v>
      </c>
      <c r="V658" s="491" t="s">
        <v>985</v>
      </c>
      <c r="W658" s="676">
        <v>400</v>
      </c>
      <c r="X658" s="678">
        <v>1376</v>
      </c>
      <c r="Y658" s="525">
        <f>W658*X658</f>
        <v>550400</v>
      </c>
      <c r="Z658" s="494">
        <v>0.55000000000000004</v>
      </c>
      <c r="AA658" s="682">
        <f>Y658*Z658</f>
        <v>302720</v>
      </c>
      <c r="AB658" s="682"/>
      <c r="AC658" s="496">
        <v>0</v>
      </c>
      <c r="AD658" s="692"/>
      <c r="AE658" s="497"/>
      <c r="AF658" s="695">
        <f>AA658+AD658+AE658</f>
        <v>302720</v>
      </c>
      <c r="AG658" s="491" t="s">
        <v>1073</v>
      </c>
      <c r="AH658" s="676"/>
      <c r="AI658" s="685">
        <v>60</v>
      </c>
      <c r="AJ658" s="491" t="s">
        <v>2407</v>
      </c>
      <c r="AK658" s="696" t="s">
        <v>2408</v>
      </c>
      <c r="AL658" s="676">
        <v>80223</v>
      </c>
      <c r="AM658" s="491" t="s">
        <v>52</v>
      </c>
      <c r="AN658" s="491" t="s">
        <v>1076</v>
      </c>
      <c r="AO658" s="491"/>
      <c r="AP658" s="688"/>
      <c r="AQ658" s="688"/>
      <c r="AR658" s="688" t="s">
        <v>2400</v>
      </c>
      <c r="AS658" s="697"/>
      <c r="AT658" s="697"/>
      <c r="AU658" s="697"/>
      <c r="AV658" s="680">
        <v>0.48</v>
      </c>
      <c r="AW658" s="673">
        <f>U658</f>
        <v>49401140</v>
      </c>
      <c r="AX658" s="673" cm="1">
        <f t="array" ref="AX658">SUM(MID(0&amp;AW658,LARGE(INDEX(ISNUMBER(--MID(AW658,ROW($1:$8),1))*ROW($1:$8),),ROW($1:$8))+1,1)*10^ROW($1:$8)/10)</f>
        <v>49401140</v>
      </c>
      <c r="AY658" s="673" t="str">
        <f>VLOOKUP($AX658,'Item Master Data'!$A:$F,3,FALSE)</f>
        <v>Q.PEAK DUO BLK ML G10.a+</v>
      </c>
      <c r="AZ658" s="673">
        <f>VLOOKUP($AX658,'Item Master Data'!$A:$F,6,FALSE)</f>
        <v>400</v>
      </c>
      <c r="BA658" s="673">
        <f>X658/BB658</f>
        <v>43</v>
      </c>
      <c r="BB658" s="673">
        <f>VLOOKUP(AX658,'Item Master Data'!$A:$G,7,FALSE)</f>
        <v>32</v>
      </c>
      <c r="BC658" s="673"/>
      <c r="BD658" s="673">
        <f>W658-AZ658</f>
        <v>0</v>
      </c>
    </row>
    <row r="659" spans="1:56">
      <c r="A659" s="674"/>
      <c r="B659" s="722"/>
      <c r="C659" s="722"/>
      <c r="D659" s="687" t="s">
        <v>2368</v>
      </c>
      <c r="E659" s="676"/>
      <c r="F659" s="491" t="s">
        <v>1152</v>
      </c>
      <c r="G659" s="491">
        <v>2022</v>
      </c>
      <c r="H659" s="491">
        <v>5</v>
      </c>
      <c r="I659" s="687"/>
      <c r="J659" s="492"/>
      <c r="K659" s="685" t="s">
        <v>2606</v>
      </c>
      <c r="L659" s="491" t="s">
        <v>2410</v>
      </c>
      <c r="M659" s="689">
        <v>44432</v>
      </c>
      <c r="N659" s="689">
        <v>44531</v>
      </c>
      <c r="O659" s="689"/>
      <c r="P659" s="492"/>
      <c r="Q659" s="492"/>
      <c r="R659" s="492"/>
      <c r="S659" s="491" t="s">
        <v>2398</v>
      </c>
      <c r="T659" s="491">
        <v>60</v>
      </c>
      <c r="U659" s="491" t="s">
        <v>2540</v>
      </c>
      <c r="V659" s="491" t="s">
        <v>691</v>
      </c>
      <c r="W659" s="676">
        <v>340</v>
      </c>
      <c r="X659" s="678">
        <v>832</v>
      </c>
      <c r="Y659" s="525">
        <f>W659*X659</f>
        <v>282880</v>
      </c>
      <c r="Z659" s="494">
        <v>0.45500000000000002</v>
      </c>
      <c r="AA659" s="682">
        <f>Y659*Z659</f>
        <v>128710.40000000001</v>
      </c>
      <c r="AB659" s="682"/>
      <c r="AC659" s="496">
        <v>0</v>
      </c>
      <c r="AD659" s="692"/>
      <c r="AE659" s="497"/>
      <c r="AF659" s="695">
        <f>AA659+AD659+AE659</f>
        <v>128710.40000000001</v>
      </c>
      <c r="AG659" s="491" t="s">
        <v>1073</v>
      </c>
      <c r="AH659" s="676"/>
      <c r="AI659" s="685">
        <v>60</v>
      </c>
      <c r="AJ659" s="491" t="s">
        <v>2412</v>
      </c>
      <c r="AK659" s="696" t="s">
        <v>1408</v>
      </c>
      <c r="AL659" s="676" t="s">
        <v>2607</v>
      </c>
      <c r="AM659" s="491" t="s">
        <v>52</v>
      </c>
      <c r="AN659" s="491" t="s">
        <v>50</v>
      </c>
      <c r="AO659" s="491"/>
      <c r="AP659" s="688" t="s">
        <v>38</v>
      </c>
      <c r="AQ659" s="688"/>
      <c r="AR659" s="688" t="s">
        <v>2400</v>
      </c>
      <c r="AS659" s="697"/>
      <c r="AT659" s="697"/>
      <c r="AU659" s="697"/>
      <c r="AV659" s="680">
        <v>0.45500000000000002</v>
      </c>
      <c r="AW659" s="673" t="str">
        <f>U659</f>
        <v>30376609F</v>
      </c>
      <c r="AX659" s="673" cm="1">
        <f t="array" ref="AX659">SUM(MID(0&amp;AW659,LARGE(INDEX(ISNUMBER(--MID(AW659,ROW($1:$8),1))*ROW($1:$8),),ROW($1:$8))+1,1)*10^ROW($1:$8)/10)</f>
        <v>30376609</v>
      </c>
      <c r="AY659" s="673" t="str">
        <f>VLOOKUP($AX659,'Item Master Data'!$A:$F,3,FALSE)</f>
        <v>Q.PEAK DUO BLK G6+</v>
      </c>
      <c r="AZ659" s="673">
        <f>VLOOKUP($AX659,'Item Master Data'!$A:$F,6,FALSE)</f>
        <v>340</v>
      </c>
      <c r="BA659" s="673">
        <f>X659/BB659</f>
        <v>26</v>
      </c>
      <c r="BB659" s="673">
        <f>VLOOKUP(AX659,'Item Master Data'!$A:$G,7,FALSE)</f>
        <v>32</v>
      </c>
      <c r="BC659" s="673"/>
      <c r="BD659" s="673">
        <f>W659-AZ659</f>
        <v>0</v>
      </c>
    </row>
    <row r="660" spans="1:56">
      <c r="A660" s="674"/>
      <c r="B660" s="722"/>
      <c r="C660" s="722"/>
      <c r="D660" s="687" t="s">
        <v>2368</v>
      </c>
      <c r="E660" s="676"/>
      <c r="F660" s="491"/>
      <c r="G660" s="491">
        <v>2022</v>
      </c>
      <c r="H660" s="491">
        <v>5</v>
      </c>
      <c r="I660" s="687"/>
      <c r="J660" s="492"/>
      <c r="K660" s="685" t="s">
        <v>2654</v>
      </c>
      <c r="L660" s="491" t="s">
        <v>2410</v>
      </c>
      <c r="M660" s="689">
        <v>44504</v>
      </c>
      <c r="N660" s="689">
        <v>44627</v>
      </c>
      <c r="O660" s="689" t="s">
        <v>2411</v>
      </c>
      <c r="P660" s="492"/>
      <c r="Q660" s="492"/>
      <c r="R660" s="492"/>
      <c r="S660" s="491" t="s">
        <v>1580</v>
      </c>
      <c r="T660" s="491">
        <v>60</v>
      </c>
      <c r="U660" s="491" t="s">
        <v>1290</v>
      </c>
      <c r="V660" s="491" t="s">
        <v>973</v>
      </c>
      <c r="W660" s="676">
        <v>400</v>
      </c>
      <c r="X660" s="678">
        <v>1664</v>
      </c>
      <c r="Y660" s="525">
        <f>W660*X660</f>
        <v>665600</v>
      </c>
      <c r="Z660" s="494">
        <v>0.55000000000000004</v>
      </c>
      <c r="AA660" s="682">
        <f>Y660*Z660</f>
        <v>366080.00000000006</v>
      </c>
      <c r="AB660" s="682"/>
      <c r="AC660" s="496">
        <v>0</v>
      </c>
      <c r="AD660" s="692"/>
      <c r="AE660" s="497"/>
      <c r="AF660" s="695">
        <f>AA660+AD660+AE660</f>
        <v>366080.00000000006</v>
      </c>
      <c r="AG660" s="491" t="s">
        <v>1073</v>
      </c>
      <c r="AH660" s="676"/>
      <c r="AI660" s="685">
        <v>60</v>
      </c>
      <c r="AJ660" s="491" t="s">
        <v>2412</v>
      </c>
      <c r="AK660" s="696" t="s">
        <v>1408</v>
      </c>
      <c r="AL660" s="676">
        <v>89118</v>
      </c>
      <c r="AM660" s="491" t="s">
        <v>52</v>
      </c>
      <c r="AN660" s="491" t="s">
        <v>50</v>
      </c>
      <c r="AO660" s="491"/>
      <c r="AP660" s="688" t="s">
        <v>38</v>
      </c>
      <c r="AQ660" s="688" t="s">
        <v>37</v>
      </c>
      <c r="AR660" s="688" t="s">
        <v>2413</v>
      </c>
      <c r="AS660" s="697"/>
      <c r="AT660" s="697"/>
      <c r="AU660" s="697"/>
      <c r="AV660" s="680">
        <v>0.48</v>
      </c>
      <c r="AW660" s="673" t="str">
        <f>U660</f>
        <v>30390456H</v>
      </c>
      <c r="AX660" s="673" cm="1">
        <f t="array" ref="AX660">SUM(MID(0&amp;AW660,LARGE(INDEX(ISNUMBER(--MID(AW660,ROW($1:$8),1))*ROW($1:$8),),ROW($1:$8))+1,1)*10^ROW($1:$8)/10)</f>
        <v>30390456</v>
      </c>
      <c r="AY660" s="673" t="str">
        <f>VLOOKUP($AX660,'Item Master Data'!$A:$F,3,FALSE)</f>
        <v>Q.PEAK DUO BLK ML G10+</v>
      </c>
      <c r="AZ660" s="673">
        <f>VLOOKUP($AX660,'Item Master Data'!$A:$F,6,FALSE)</f>
        <v>400</v>
      </c>
      <c r="BA660" s="673">
        <f>X660/BB660</f>
        <v>52</v>
      </c>
      <c r="BB660" s="673">
        <f>VLOOKUP(AX660,'Item Master Data'!$A:$G,7,FALSE)</f>
        <v>32</v>
      </c>
      <c r="BC660" s="673"/>
      <c r="BD660" s="673">
        <f>W660-AZ660</f>
        <v>0</v>
      </c>
    </row>
    <row r="661" spans="1:56">
      <c r="A661" s="674"/>
      <c r="B661" s="722"/>
      <c r="C661" s="722"/>
      <c r="D661" s="687" t="s">
        <v>2368</v>
      </c>
      <c r="E661" s="676"/>
      <c r="F661" s="491" t="s">
        <v>1152</v>
      </c>
      <c r="G661" s="491">
        <v>2022</v>
      </c>
      <c r="H661" s="491">
        <v>5</v>
      </c>
      <c r="I661" s="687"/>
      <c r="J661" s="492"/>
      <c r="K661" s="685" t="s">
        <v>2658</v>
      </c>
      <c r="L661" s="676" t="s">
        <v>1989</v>
      </c>
      <c r="M661" s="689">
        <v>44505</v>
      </c>
      <c r="N661" s="689">
        <v>44655</v>
      </c>
      <c r="O661" s="689"/>
      <c r="P661" s="677" t="s">
        <v>1097</v>
      </c>
      <c r="Q661" s="492"/>
      <c r="R661" s="492"/>
      <c r="S661" s="491" t="s">
        <v>2398</v>
      </c>
      <c r="T661" s="491">
        <v>60</v>
      </c>
      <c r="U661" s="491">
        <v>49401140</v>
      </c>
      <c r="V661" s="491" t="s">
        <v>973</v>
      </c>
      <c r="W661" s="676">
        <v>400</v>
      </c>
      <c r="X661" s="678">
        <v>768</v>
      </c>
      <c r="Y661" s="525">
        <f>W661*X661</f>
        <v>307200</v>
      </c>
      <c r="Z661" s="494">
        <v>0.55000000000000004</v>
      </c>
      <c r="AA661" s="682">
        <f>Y661*Z661</f>
        <v>168960</v>
      </c>
      <c r="AB661" s="682"/>
      <c r="AC661" s="496">
        <v>0</v>
      </c>
      <c r="AD661" s="692"/>
      <c r="AE661" s="497"/>
      <c r="AF661" s="695">
        <f>AA661+AD661+AE661</f>
        <v>168960</v>
      </c>
      <c r="AG661" s="491" t="s">
        <v>1073</v>
      </c>
      <c r="AH661" s="676">
        <v>0</v>
      </c>
      <c r="AI661" s="685">
        <v>60</v>
      </c>
      <c r="AJ661" s="491" t="s">
        <v>1991</v>
      </c>
      <c r="AK661" s="696" t="s">
        <v>50</v>
      </c>
      <c r="AL661" s="676" t="s">
        <v>1992</v>
      </c>
      <c r="AM661" s="491" t="s">
        <v>52</v>
      </c>
      <c r="AN661" s="491" t="s">
        <v>1076</v>
      </c>
      <c r="AO661" s="491"/>
      <c r="AP661" s="688"/>
      <c r="AQ661" s="688"/>
      <c r="AR661" s="688" t="s">
        <v>2400</v>
      </c>
      <c r="AS661" s="697"/>
      <c r="AT661" s="697"/>
      <c r="AU661" s="697"/>
      <c r="AV661" s="680">
        <v>0.48</v>
      </c>
      <c r="AW661" s="673">
        <f>U661</f>
        <v>49401140</v>
      </c>
      <c r="AX661" s="673" cm="1">
        <f t="array" ref="AX661">SUM(MID(0&amp;AW661,LARGE(INDEX(ISNUMBER(--MID(AW661,ROW($1:$8),1))*ROW($1:$8),),ROW($1:$8))+1,1)*10^ROW($1:$8)/10)</f>
        <v>49401140</v>
      </c>
      <c r="AY661" s="673" t="str">
        <f>VLOOKUP($AX661,'Item Master Data'!$A:$F,3,FALSE)</f>
        <v>Q.PEAK DUO BLK ML G10.a+</v>
      </c>
      <c r="AZ661" s="673">
        <f>VLOOKUP($AX661,'Item Master Data'!$A:$F,6,FALSE)</f>
        <v>400</v>
      </c>
      <c r="BA661" s="673">
        <f>X661/BB661</f>
        <v>24</v>
      </c>
      <c r="BB661" s="673">
        <f>VLOOKUP(AX661,'Item Master Data'!$A:$G,7,FALSE)</f>
        <v>32</v>
      </c>
      <c r="BC661" s="673"/>
      <c r="BD661" s="673">
        <f>W661-AZ661</f>
        <v>0</v>
      </c>
    </row>
    <row r="662" spans="1:56">
      <c r="A662" s="674"/>
      <c r="B662" s="722">
        <v>44566</v>
      </c>
      <c r="C662" s="722">
        <v>44593</v>
      </c>
      <c r="D662" s="687" t="s">
        <v>2368</v>
      </c>
      <c r="E662" s="676" t="s">
        <v>2616</v>
      </c>
      <c r="F662" s="491"/>
      <c r="G662" s="491">
        <v>2022</v>
      </c>
      <c r="H662" s="491">
        <v>5</v>
      </c>
      <c r="I662" s="687"/>
      <c r="J662" s="492"/>
      <c r="K662" s="685" t="s">
        <v>2617</v>
      </c>
      <c r="L662" s="676" t="s">
        <v>2618</v>
      </c>
      <c r="M662" s="689">
        <v>44510</v>
      </c>
      <c r="N662" s="689">
        <v>44593</v>
      </c>
      <c r="O662" s="689"/>
      <c r="P662" s="677" t="s">
        <v>1097</v>
      </c>
      <c r="Q662" s="492"/>
      <c r="R662" s="492"/>
      <c r="S662" s="491" t="s">
        <v>2398</v>
      </c>
      <c r="T662" s="491">
        <v>60</v>
      </c>
      <c r="U662" s="491" t="s">
        <v>1290</v>
      </c>
      <c r="V662" s="491" t="s">
        <v>973</v>
      </c>
      <c r="W662" s="676">
        <v>400</v>
      </c>
      <c r="X662" s="678">
        <v>832</v>
      </c>
      <c r="Y662" s="525">
        <f>W662*X662</f>
        <v>332800</v>
      </c>
      <c r="Z662" s="494">
        <v>0.49</v>
      </c>
      <c r="AA662" s="682">
        <f>Y662*Z662</f>
        <v>163072</v>
      </c>
      <c r="AB662" s="682"/>
      <c r="AC662" s="496">
        <v>0</v>
      </c>
      <c r="AD662" s="692"/>
      <c r="AE662" s="497"/>
      <c r="AF662" s="695">
        <f>AA662+AD662+AE662</f>
        <v>163072</v>
      </c>
      <c r="AG662" s="491" t="s">
        <v>1073</v>
      </c>
      <c r="AH662" s="676"/>
      <c r="AI662" s="685">
        <v>60</v>
      </c>
      <c r="AJ662" s="491" t="s">
        <v>2619</v>
      </c>
      <c r="AK662" s="696" t="s">
        <v>1088</v>
      </c>
      <c r="AL662" s="676" t="s">
        <v>2620</v>
      </c>
      <c r="AM662" s="491" t="s">
        <v>52</v>
      </c>
      <c r="AN662" s="491" t="s">
        <v>1076</v>
      </c>
      <c r="AO662" s="491"/>
      <c r="AP662" s="688"/>
      <c r="AQ662" s="688" t="s">
        <v>37</v>
      </c>
      <c r="AR662" s="688" t="s">
        <v>2400</v>
      </c>
      <c r="AS662" s="697" t="s">
        <v>1078</v>
      </c>
      <c r="AT662" s="697"/>
      <c r="AU662" s="697"/>
      <c r="AV662" s="680">
        <v>0.49</v>
      </c>
      <c r="AW662" s="673" t="str">
        <f>U662</f>
        <v>30390456H</v>
      </c>
      <c r="AX662" s="673" cm="1">
        <f t="array" ref="AX662">SUM(MID(0&amp;AW662,LARGE(INDEX(ISNUMBER(--MID(AW662,ROW($1:$8),1))*ROW($1:$8),),ROW($1:$8))+1,1)*10^ROW($1:$8)/10)</f>
        <v>30390456</v>
      </c>
      <c r="AY662" s="673" t="str">
        <f>VLOOKUP($AX662,'Item Master Data'!$A:$F,3,FALSE)</f>
        <v>Q.PEAK DUO BLK ML G10+</v>
      </c>
      <c r="AZ662" s="673">
        <f>VLOOKUP($AX662,'Item Master Data'!$A:$F,6,FALSE)</f>
        <v>400</v>
      </c>
      <c r="BA662" s="673">
        <f>X662/BB662</f>
        <v>26</v>
      </c>
      <c r="BB662" s="673">
        <f>VLOOKUP(AX662,'Item Master Data'!$A:$G,7,FALSE)</f>
        <v>32</v>
      </c>
      <c r="BC662" s="673"/>
      <c r="BD662" s="673">
        <f>W662-AZ662</f>
        <v>0</v>
      </c>
    </row>
    <row r="663" spans="1:56">
      <c r="A663" s="674"/>
      <c r="B663" s="722"/>
      <c r="C663" s="722"/>
      <c r="D663" s="687" t="s">
        <v>2368</v>
      </c>
      <c r="E663" s="676" t="s">
        <v>2690</v>
      </c>
      <c r="F663" s="491"/>
      <c r="G663" s="491">
        <v>2022</v>
      </c>
      <c r="H663" s="491">
        <v>5</v>
      </c>
      <c r="I663" s="687"/>
      <c r="J663" s="492"/>
      <c r="K663" s="685" t="s">
        <v>2691</v>
      </c>
      <c r="L663" s="676" t="s">
        <v>2419</v>
      </c>
      <c r="M663" s="689">
        <v>44523</v>
      </c>
      <c r="N663" s="689">
        <v>44622</v>
      </c>
      <c r="O663" s="689"/>
      <c r="P663" s="492"/>
      <c r="Q663" s="492"/>
      <c r="R663" s="492"/>
      <c r="S663" s="491" t="s">
        <v>1580</v>
      </c>
      <c r="T663" s="491">
        <v>60</v>
      </c>
      <c r="U663" s="491" t="s">
        <v>1290</v>
      </c>
      <c r="V663" s="491" t="s">
        <v>973</v>
      </c>
      <c r="W663" s="676">
        <v>400</v>
      </c>
      <c r="X663" s="678">
        <v>4160</v>
      </c>
      <c r="Y663" s="525">
        <f>W663*X663</f>
        <v>1664000</v>
      </c>
      <c r="Z663" s="494">
        <v>0.55500000000000005</v>
      </c>
      <c r="AA663" s="682">
        <f>Y663*Z663</f>
        <v>923520.00000000012</v>
      </c>
      <c r="AB663" s="682"/>
      <c r="AC663" s="496">
        <v>0</v>
      </c>
      <c r="AD663" s="692"/>
      <c r="AE663" s="497"/>
      <c r="AF663" s="695">
        <f>AA663+AD663+AE663</f>
        <v>923520.00000000012</v>
      </c>
      <c r="AG663" s="491" t="s">
        <v>1073</v>
      </c>
      <c r="AH663" s="676"/>
      <c r="AI663" s="685" t="s">
        <v>2420</v>
      </c>
      <c r="AJ663" s="491" t="s">
        <v>2422</v>
      </c>
      <c r="AK663" s="696" t="s">
        <v>50</v>
      </c>
      <c r="AL663" s="676">
        <v>93065</v>
      </c>
      <c r="AM663" s="491" t="s">
        <v>52</v>
      </c>
      <c r="AN663" s="491"/>
      <c r="AO663" s="491"/>
      <c r="AP663" s="688"/>
      <c r="AQ663" s="688" t="s">
        <v>37</v>
      </c>
      <c r="AR663" s="688"/>
      <c r="AS663" s="697"/>
      <c r="AT663" s="697"/>
      <c r="AU663" s="697"/>
      <c r="AV663" s="680"/>
      <c r="AW663" s="673" t="str">
        <f>U663</f>
        <v>30390456H</v>
      </c>
      <c r="AX663" s="673" cm="1">
        <f t="array" ref="AX663">SUM(MID(0&amp;AW663,LARGE(INDEX(ISNUMBER(--MID(AW663,ROW($1:$8),1))*ROW($1:$8),),ROW($1:$8))+1,1)*10^ROW($1:$8)/10)</f>
        <v>30390456</v>
      </c>
      <c r="AY663" s="673" t="str">
        <f>VLOOKUP($AX663,'Item Master Data'!$A:$F,3,FALSE)</f>
        <v>Q.PEAK DUO BLK ML G10+</v>
      </c>
      <c r="AZ663" s="673">
        <f>VLOOKUP($AX663,'Item Master Data'!$A:$F,6,FALSE)</f>
        <v>400</v>
      </c>
      <c r="BA663" s="673">
        <f>X663/BB663</f>
        <v>130</v>
      </c>
      <c r="BB663" s="673">
        <f>VLOOKUP(AX663,'Item Master Data'!$A:$G,7,FALSE)</f>
        <v>32</v>
      </c>
      <c r="BC663" s="673"/>
      <c r="BD663" s="673">
        <f>W663-AZ663</f>
        <v>0</v>
      </c>
    </row>
    <row r="664" spans="1:56">
      <c r="A664" s="674"/>
      <c r="B664" s="722"/>
      <c r="C664" s="722"/>
      <c r="D664" s="687" t="s">
        <v>2368</v>
      </c>
      <c r="E664" s="676"/>
      <c r="F664" s="491"/>
      <c r="G664" s="491">
        <v>2022</v>
      </c>
      <c r="H664" s="491">
        <v>5</v>
      </c>
      <c r="I664" s="687"/>
      <c r="J664" s="492"/>
      <c r="K664" s="685" t="s">
        <v>2577</v>
      </c>
      <c r="L664" s="676" t="s">
        <v>2485</v>
      </c>
      <c r="M664" s="689">
        <v>44463</v>
      </c>
      <c r="N664" s="689">
        <v>44659</v>
      </c>
      <c r="O664" s="689"/>
      <c r="P664" s="492"/>
      <c r="Q664" s="492"/>
      <c r="R664" s="492"/>
      <c r="S664" s="491" t="s">
        <v>1580</v>
      </c>
      <c r="T664" s="491">
        <v>60</v>
      </c>
      <c r="U664" s="491" t="s">
        <v>2429</v>
      </c>
      <c r="V664" s="676" t="s">
        <v>2575</v>
      </c>
      <c r="W664" s="676">
        <v>395</v>
      </c>
      <c r="X664" s="678">
        <v>832</v>
      </c>
      <c r="Y664" s="525">
        <f>W664*X664</f>
        <v>328640</v>
      </c>
      <c r="Z664" s="494">
        <v>0.55999999999999994</v>
      </c>
      <c r="AA664" s="682">
        <f>Y664*Z664</f>
        <v>184038.39999999999</v>
      </c>
      <c r="AB664" s="682"/>
      <c r="AC664" s="496">
        <v>0</v>
      </c>
      <c r="AD664" s="692"/>
      <c r="AE664" s="497"/>
      <c r="AF664" s="695">
        <f>AA664+AD664+AE664</f>
        <v>184038.39999999999</v>
      </c>
      <c r="AG664" s="491" t="s">
        <v>47</v>
      </c>
      <c r="AH664" s="676" t="s">
        <v>2490</v>
      </c>
      <c r="AI664" s="685">
        <v>60</v>
      </c>
      <c r="AJ664" s="491" t="s">
        <v>1701</v>
      </c>
      <c r="AK664" s="696" t="s">
        <v>1089</v>
      </c>
      <c r="AL664" s="676" t="s">
        <v>2578</v>
      </c>
      <c r="AM664" s="491" t="s">
        <v>52</v>
      </c>
      <c r="AN664" s="491" t="s">
        <v>50</v>
      </c>
      <c r="AO664" s="491"/>
      <c r="AP664" s="688" t="s">
        <v>92</v>
      </c>
      <c r="AQ664" s="688" t="s">
        <v>37</v>
      </c>
      <c r="AR664" s="688"/>
      <c r="AS664" s="697"/>
      <c r="AT664" s="697"/>
      <c r="AU664" s="697"/>
      <c r="AV664" s="680"/>
      <c r="AW664" s="673" t="str">
        <f>U664</f>
        <v>30390455H</v>
      </c>
      <c r="AX664" s="673" cm="1">
        <f t="array" ref="AX664">SUM(MID(0&amp;AW664,LARGE(INDEX(ISNUMBER(--MID(AW664,ROW($1:$8),1))*ROW($1:$8),),ROW($1:$8))+1,1)*10^ROW($1:$8)/10)</f>
        <v>30390455</v>
      </c>
      <c r="AY664" s="673" t="str">
        <f>VLOOKUP($AX664,'Item Master Data'!$A:$F,3,FALSE)</f>
        <v>Q.PEAK DUO BLK ML G10+</v>
      </c>
      <c r="AZ664" s="673">
        <f>VLOOKUP($AX664,'Item Master Data'!$A:$F,6,FALSE)</f>
        <v>395</v>
      </c>
      <c r="BA664" s="673">
        <f>X664/BB664</f>
        <v>26</v>
      </c>
      <c r="BB664" s="673">
        <f>VLOOKUP(AX664,'Item Master Data'!$A:$G,7,FALSE)</f>
        <v>32</v>
      </c>
      <c r="BC664" s="673"/>
      <c r="BD664" s="673">
        <f>W664-AZ664</f>
        <v>0</v>
      </c>
    </row>
    <row r="665" spans="1:56">
      <c r="A665" s="674"/>
      <c r="B665" s="722"/>
      <c r="C665" s="722"/>
      <c r="D665" s="687" t="s">
        <v>2368</v>
      </c>
      <c r="E665" s="676"/>
      <c r="F665" s="491"/>
      <c r="G665" s="491">
        <v>2022</v>
      </c>
      <c r="H665" s="491">
        <v>5</v>
      </c>
      <c r="I665" s="687"/>
      <c r="J665" s="492"/>
      <c r="K665" s="685" t="s">
        <v>2579</v>
      </c>
      <c r="L665" s="491" t="s">
        <v>2485</v>
      </c>
      <c r="M665" s="689">
        <v>44463</v>
      </c>
      <c r="N665" s="689">
        <v>44669</v>
      </c>
      <c r="O665" s="689"/>
      <c r="P665" s="492"/>
      <c r="Q665" s="492"/>
      <c r="R665" s="492"/>
      <c r="S665" s="491" t="s">
        <v>1580</v>
      </c>
      <c r="T665" s="491">
        <v>60</v>
      </c>
      <c r="U665" s="491" t="s">
        <v>2429</v>
      </c>
      <c r="V665" s="491" t="s">
        <v>2575</v>
      </c>
      <c r="W665" s="676">
        <v>395</v>
      </c>
      <c r="X665" s="678">
        <v>832</v>
      </c>
      <c r="Y665" s="525">
        <f>W665*X665</f>
        <v>328640</v>
      </c>
      <c r="Z665" s="494">
        <v>0.55999999999999994</v>
      </c>
      <c r="AA665" s="682">
        <f>Y665*Z665</f>
        <v>184038.39999999999</v>
      </c>
      <c r="AB665" s="495"/>
      <c r="AC665" s="496">
        <v>0</v>
      </c>
      <c r="AD665" s="501"/>
      <c r="AE665" s="497"/>
      <c r="AF665" s="695">
        <f>AA665+AD665+AE665</f>
        <v>184038.39999999999</v>
      </c>
      <c r="AG665" s="491" t="s">
        <v>47</v>
      </c>
      <c r="AH665" s="491" t="s">
        <v>2490</v>
      </c>
      <c r="AI665" s="685">
        <v>60</v>
      </c>
      <c r="AJ665" s="491" t="s">
        <v>1701</v>
      </c>
      <c r="AK665" s="696" t="s">
        <v>1089</v>
      </c>
      <c r="AL665" s="676" t="s">
        <v>2578</v>
      </c>
      <c r="AM665" s="491" t="s">
        <v>52</v>
      </c>
      <c r="AN665" s="676" t="s">
        <v>50</v>
      </c>
      <c r="AO665" s="491"/>
      <c r="AP665" s="688" t="s">
        <v>92</v>
      </c>
      <c r="AQ665" s="688" t="s">
        <v>37</v>
      </c>
      <c r="AR665" s="688"/>
      <c r="AS665" s="697"/>
      <c r="AT665" s="697"/>
      <c r="AU665" s="697"/>
      <c r="AV665" s="680"/>
      <c r="AW665" s="673" t="str">
        <f>U665</f>
        <v>30390455H</v>
      </c>
      <c r="AX665" s="673" cm="1">
        <f t="array" ref="AX665">SUM(MID(0&amp;AW665,LARGE(INDEX(ISNUMBER(--MID(AW665,ROW($1:$8),1))*ROW($1:$8),),ROW($1:$8))+1,1)*10^ROW($1:$8)/10)</f>
        <v>30390455</v>
      </c>
      <c r="AY665" s="673" t="str">
        <f>VLOOKUP($AX665,'Item Master Data'!$A:$F,3,FALSE)</f>
        <v>Q.PEAK DUO BLK ML G10+</v>
      </c>
      <c r="AZ665" s="673">
        <f>VLOOKUP($AX665,'Item Master Data'!$A:$F,6,FALSE)</f>
        <v>395</v>
      </c>
      <c r="BA665" s="673">
        <f>X665/BB665</f>
        <v>26</v>
      </c>
      <c r="BB665" s="673">
        <f>VLOOKUP(AX665,'Item Master Data'!$A:$G,7,FALSE)</f>
        <v>32</v>
      </c>
      <c r="BC665" s="673"/>
      <c r="BD665" s="673">
        <f>W665-AZ665</f>
        <v>0</v>
      </c>
    </row>
    <row r="666" spans="1:56">
      <c r="A666" s="674"/>
      <c r="B666" s="722"/>
      <c r="C666" s="722"/>
      <c r="D666" s="687" t="s">
        <v>2368</v>
      </c>
      <c r="E666" s="676"/>
      <c r="F666" s="491"/>
      <c r="G666" s="491">
        <v>2022</v>
      </c>
      <c r="H666" s="491">
        <v>5</v>
      </c>
      <c r="I666" s="687"/>
      <c r="J666" s="677"/>
      <c r="K666" s="685" t="s">
        <v>2662</v>
      </c>
      <c r="L666" s="676" t="s">
        <v>2485</v>
      </c>
      <c r="M666" s="689">
        <v>44463</v>
      </c>
      <c r="N666" s="689">
        <v>44686</v>
      </c>
      <c r="O666" s="689"/>
      <c r="P666" s="492"/>
      <c r="Q666" s="492"/>
      <c r="R666" s="492"/>
      <c r="S666" s="491" t="s">
        <v>1580</v>
      </c>
      <c r="T666" s="491">
        <v>60</v>
      </c>
      <c r="U666" s="491">
        <v>49403139</v>
      </c>
      <c r="V666" s="491" t="s">
        <v>2575</v>
      </c>
      <c r="W666" s="676">
        <v>395</v>
      </c>
      <c r="X666" s="678">
        <v>832</v>
      </c>
      <c r="Y666" s="525">
        <f>W666*X666</f>
        <v>328640</v>
      </c>
      <c r="Z666" s="494">
        <v>0.55999999999999994</v>
      </c>
      <c r="AA666" s="682">
        <f>Y666*Z666</f>
        <v>184038.39999999999</v>
      </c>
      <c r="AB666" s="495"/>
      <c r="AC666" s="496">
        <v>0</v>
      </c>
      <c r="AD666" s="501"/>
      <c r="AE666" s="497"/>
      <c r="AF666" s="695">
        <f>AA666+AD666+AE666</f>
        <v>184038.39999999999</v>
      </c>
      <c r="AG666" s="491" t="s">
        <v>47</v>
      </c>
      <c r="AH666" s="491" t="s">
        <v>2490</v>
      </c>
      <c r="AI666" s="685">
        <v>60</v>
      </c>
      <c r="AJ666" s="491" t="s">
        <v>1821</v>
      </c>
      <c r="AK666" s="696" t="s">
        <v>50</v>
      </c>
      <c r="AL666" s="676" t="s">
        <v>2498</v>
      </c>
      <c r="AM666" s="491" t="s">
        <v>52</v>
      </c>
      <c r="AN666" s="676"/>
      <c r="AO666" s="491"/>
      <c r="AP666" s="688"/>
      <c r="AQ666" s="688"/>
      <c r="AR666" s="688"/>
      <c r="AS666" s="697"/>
      <c r="AT666" s="697"/>
      <c r="AU666" s="697"/>
      <c r="AV666" s="680"/>
      <c r="AW666" s="673">
        <f>U666</f>
        <v>49403139</v>
      </c>
      <c r="AX666" s="673" cm="1">
        <f t="array" ref="AX666">SUM(MID(0&amp;AW666,LARGE(INDEX(ISNUMBER(--MID(AW666,ROW($1:$8),1))*ROW($1:$8),),ROW($1:$8))+1,1)*10^ROW($1:$8)/10)</f>
        <v>49403139</v>
      </c>
      <c r="AY666" s="673" t="str">
        <f>VLOOKUP($AX666,'Item Master Data'!$A:$F,3,FALSE)</f>
        <v>Q.PEAK DUO BLK ML G10+</v>
      </c>
      <c r="AZ666" s="673">
        <f>VLOOKUP($AX666,'Item Master Data'!$A:$F,6,FALSE)</f>
        <v>395</v>
      </c>
      <c r="BA666" s="673">
        <f>X666/BB666</f>
        <v>26</v>
      </c>
      <c r="BB666" s="673">
        <f>VLOOKUP(AX666,'Item Master Data'!$A:$G,7,FALSE)</f>
        <v>32</v>
      </c>
      <c r="BC666" s="673"/>
      <c r="BD666" s="673">
        <f>W666-AZ666</f>
        <v>0</v>
      </c>
    </row>
    <row r="667" spans="1:56">
      <c r="A667" s="674"/>
      <c r="B667" s="722"/>
      <c r="C667" s="722"/>
      <c r="D667" s="687" t="s">
        <v>2368</v>
      </c>
      <c r="E667" s="676"/>
      <c r="F667" s="676"/>
      <c r="G667" s="491">
        <v>2022</v>
      </c>
      <c r="H667" s="491">
        <v>5</v>
      </c>
      <c r="I667" s="687"/>
      <c r="J667" s="492"/>
      <c r="K667" s="685" t="s">
        <v>2663</v>
      </c>
      <c r="L667" s="491" t="s">
        <v>2485</v>
      </c>
      <c r="M667" s="689">
        <v>44463</v>
      </c>
      <c r="N667" s="689">
        <v>44694</v>
      </c>
      <c r="O667" s="689"/>
      <c r="P667" s="492"/>
      <c r="Q667" s="492"/>
      <c r="R667" s="492"/>
      <c r="S667" s="491" t="s">
        <v>1580</v>
      </c>
      <c r="T667" s="491">
        <v>60</v>
      </c>
      <c r="U667" s="491">
        <v>49403139</v>
      </c>
      <c r="V667" s="491" t="s">
        <v>2575</v>
      </c>
      <c r="W667" s="676">
        <v>395</v>
      </c>
      <c r="X667" s="678">
        <v>832</v>
      </c>
      <c r="Y667" s="525">
        <f>W667*X667</f>
        <v>328640</v>
      </c>
      <c r="Z667" s="494">
        <v>0.55999999999999994</v>
      </c>
      <c r="AA667" s="682">
        <f>Y667*Z667</f>
        <v>184038.39999999999</v>
      </c>
      <c r="AB667" s="495"/>
      <c r="AC667" s="496">
        <v>0</v>
      </c>
      <c r="AD667" s="501"/>
      <c r="AE667" s="497"/>
      <c r="AF667" s="695">
        <f>AA667+AD667+AE667</f>
        <v>184038.39999999999</v>
      </c>
      <c r="AG667" s="491" t="s">
        <v>47</v>
      </c>
      <c r="AH667" s="491" t="s">
        <v>2490</v>
      </c>
      <c r="AI667" s="685">
        <v>60</v>
      </c>
      <c r="AJ667" s="491" t="s">
        <v>1821</v>
      </c>
      <c r="AK667" s="696" t="s">
        <v>50</v>
      </c>
      <c r="AL667" s="676" t="s">
        <v>2498</v>
      </c>
      <c r="AM667" s="491" t="s">
        <v>52</v>
      </c>
      <c r="AN667" s="491"/>
      <c r="AO667" s="491"/>
      <c r="AP667" s="688"/>
      <c r="AQ667" s="688"/>
      <c r="AR667" s="688"/>
      <c r="AS667" s="697"/>
      <c r="AT667" s="697"/>
      <c r="AU667" s="697"/>
      <c r="AV667" s="680"/>
      <c r="AW667" s="673">
        <f>U667</f>
        <v>49403139</v>
      </c>
      <c r="AX667" s="673" cm="1">
        <f t="array" ref="AX667">SUM(MID(0&amp;AW667,LARGE(INDEX(ISNUMBER(--MID(AW667,ROW($1:$8),1))*ROW($1:$8),),ROW($1:$8))+1,1)*10^ROW($1:$8)/10)</f>
        <v>49403139</v>
      </c>
      <c r="AY667" s="673" t="str">
        <f>VLOOKUP($AX667,'Item Master Data'!$A:$F,3,FALSE)</f>
        <v>Q.PEAK DUO BLK ML G10+</v>
      </c>
      <c r="AZ667" s="673">
        <f>VLOOKUP($AX667,'Item Master Data'!$A:$F,6,FALSE)</f>
        <v>395</v>
      </c>
      <c r="BA667" s="673">
        <f>X667/BB667</f>
        <v>26</v>
      </c>
      <c r="BB667" s="673">
        <f>VLOOKUP(AX667,'Item Master Data'!$A:$G,7,FALSE)</f>
        <v>32</v>
      </c>
      <c r="BC667" s="673"/>
      <c r="BD667" s="673">
        <f>W667-AZ667</f>
        <v>0</v>
      </c>
    </row>
    <row r="668" spans="1:56">
      <c r="A668" s="674"/>
      <c r="B668" s="722"/>
      <c r="C668" s="722"/>
      <c r="D668" s="687" t="s">
        <v>2368</v>
      </c>
      <c r="E668" s="676"/>
      <c r="F668" s="491"/>
      <c r="G668" s="491">
        <v>2022</v>
      </c>
      <c r="H668" s="491">
        <v>5</v>
      </c>
      <c r="I668" s="687"/>
      <c r="J668" s="492"/>
      <c r="K668" s="685" t="s">
        <v>2664</v>
      </c>
      <c r="L668" s="676" t="s">
        <v>2485</v>
      </c>
      <c r="M668" s="689">
        <v>44463</v>
      </c>
      <c r="N668" s="689">
        <v>44704</v>
      </c>
      <c r="O668" s="689"/>
      <c r="P668" s="492"/>
      <c r="Q668" s="492"/>
      <c r="R668" s="492"/>
      <c r="S668" s="491" t="s">
        <v>1580</v>
      </c>
      <c r="T668" s="491">
        <v>60</v>
      </c>
      <c r="U668" s="491">
        <v>49403139</v>
      </c>
      <c r="V668" s="676" t="s">
        <v>2575</v>
      </c>
      <c r="W668" s="676">
        <v>395</v>
      </c>
      <c r="X668" s="678">
        <v>832</v>
      </c>
      <c r="Y668" s="525">
        <f>W668*X668</f>
        <v>328640</v>
      </c>
      <c r="Z668" s="494">
        <v>0.55999999999999994</v>
      </c>
      <c r="AA668" s="682">
        <f>Y668*Z668</f>
        <v>184038.39999999999</v>
      </c>
      <c r="AB668" s="495"/>
      <c r="AC668" s="496">
        <v>0</v>
      </c>
      <c r="AD668" s="501"/>
      <c r="AE668" s="497"/>
      <c r="AF668" s="695">
        <f>AA668+AD668+AE668</f>
        <v>184038.39999999999</v>
      </c>
      <c r="AG668" s="491" t="s">
        <v>47</v>
      </c>
      <c r="AH668" s="491" t="s">
        <v>2490</v>
      </c>
      <c r="AI668" s="685">
        <v>60</v>
      </c>
      <c r="AJ668" s="491" t="s">
        <v>1821</v>
      </c>
      <c r="AK668" s="696" t="s">
        <v>50</v>
      </c>
      <c r="AL668" s="676" t="s">
        <v>2498</v>
      </c>
      <c r="AM668" s="491" t="s">
        <v>52</v>
      </c>
      <c r="AN668" s="676"/>
      <c r="AO668" s="491"/>
      <c r="AP668" s="688"/>
      <c r="AQ668" s="688"/>
      <c r="AR668" s="688"/>
      <c r="AS668" s="697"/>
      <c r="AT668" s="697"/>
      <c r="AU668" s="697"/>
      <c r="AV668" s="680"/>
      <c r="AW668" s="673">
        <f>U668</f>
        <v>49403139</v>
      </c>
      <c r="AX668" s="673" cm="1">
        <f t="array" ref="AX668">SUM(MID(0&amp;AW668,LARGE(INDEX(ISNUMBER(--MID(AW668,ROW($1:$8),1))*ROW($1:$8),),ROW($1:$8))+1,1)*10^ROW($1:$8)/10)</f>
        <v>49403139</v>
      </c>
      <c r="AY668" s="673" t="str">
        <f>VLOOKUP($AX668,'Item Master Data'!$A:$F,3,FALSE)</f>
        <v>Q.PEAK DUO BLK ML G10+</v>
      </c>
      <c r="AZ668" s="673">
        <f>VLOOKUP($AX668,'Item Master Data'!$A:$F,6,FALSE)</f>
        <v>395</v>
      </c>
      <c r="BA668" s="673">
        <f>X668/BB668</f>
        <v>26</v>
      </c>
      <c r="BB668" s="673">
        <f>VLOOKUP(AX668,'Item Master Data'!$A:$G,7,FALSE)</f>
        <v>32</v>
      </c>
      <c r="BC668" s="673"/>
      <c r="BD668" s="673">
        <f>W668-AZ668</f>
        <v>0</v>
      </c>
    </row>
    <row r="669" spans="1:56">
      <c r="A669" s="674"/>
      <c r="B669" s="722"/>
      <c r="C669" s="722"/>
      <c r="D669" s="687" t="s">
        <v>2368</v>
      </c>
      <c r="E669" s="676"/>
      <c r="F669" s="491"/>
      <c r="G669" s="491">
        <v>2022</v>
      </c>
      <c r="H669" s="491">
        <v>5</v>
      </c>
      <c r="I669" s="687"/>
      <c r="J669" s="492"/>
      <c r="K669" s="685" t="s">
        <v>2665</v>
      </c>
      <c r="L669" s="491" t="s">
        <v>2485</v>
      </c>
      <c r="M669" s="689">
        <v>44463</v>
      </c>
      <c r="N669" s="689">
        <v>44691</v>
      </c>
      <c r="O669" s="689"/>
      <c r="P669" s="492"/>
      <c r="Q669" s="492"/>
      <c r="R669" s="492"/>
      <c r="S669" s="491" t="s">
        <v>1580</v>
      </c>
      <c r="T669" s="491">
        <v>60</v>
      </c>
      <c r="U669" s="491">
        <v>49403139</v>
      </c>
      <c r="V669" s="491" t="s">
        <v>2575</v>
      </c>
      <c r="W669" s="676">
        <v>395</v>
      </c>
      <c r="X669" s="678">
        <v>832</v>
      </c>
      <c r="Y669" s="525">
        <f>W669*X669</f>
        <v>328640</v>
      </c>
      <c r="Z669" s="494">
        <v>0.55999999999999994</v>
      </c>
      <c r="AA669" s="682">
        <f>Y669*Z669</f>
        <v>184038.39999999999</v>
      </c>
      <c r="AB669" s="495"/>
      <c r="AC669" s="496">
        <v>0</v>
      </c>
      <c r="AD669" s="501"/>
      <c r="AE669" s="497"/>
      <c r="AF669" s="695">
        <f>AA669+AD669+AE669</f>
        <v>184038.39999999999</v>
      </c>
      <c r="AG669" s="491" t="s">
        <v>47</v>
      </c>
      <c r="AH669" s="491" t="s">
        <v>2490</v>
      </c>
      <c r="AI669" s="685">
        <v>60</v>
      </c>
      <c r="AJ669" s="491" t="s">
        <v>2496</v>
      </c>
      <c r="AK669" s="696" t="s">
        <v>50</v>
      </c>
      <c r="AL669" s="676" t="s">
        <v>2587</v>
      </c>
      <c r="AM669" s="491" t="s">
        <v>52</v>
      </c>
      <c r="AN669" s="491"/>
      <c r="AO669" s="491"/>
      <c r="AP669" s="688"/>
      <c r="AQ669" s="688"/>
      <c r="AR669" s="688"/>
      <c r="AS669" s="697"/>
      <c r="AT669" s="697"/>
      <c r="AU669" s="697"/>
      <c r="AV669" s="680"/>
      <c r="AW669" s="673">
        <f>U669</f>
        <v>49403139</v>
      </c>
      <c r="AX669" s="673" cm="1">
        <f t="array" ref="AX669">SUM(MID(0&amp;AW669,LARGE(INDEX(ISNUMBER(--MID(AW669,ROW($1:$8),1))*ROW($1:$8),),ROW($1:$8))+1,1)*10^ROW($1:$8)/10)</f>
        <v>49403139</v>
      </c>
      <c r="AY669" s="673" t="str">
        <f>VLOOKUP($AX669,'Item Master Data'!$A:$F,3,FALSE)</f>
        <v>Q.PEAK DUO BLK ML G10+</v>
      </c>
      <c r="AZ669" s="673">
        <f>VLOOKUP($AX669,'Item Master Data'!$A:$F,6,FALSE)</f>
        <v>395</v>
      </c>
      <c r="BA669" s="673">
        <f>X669/BB669</f>
        <v>26</v>
      </c>
      <c r="BB669" s="673">
        <f>VLOOKUP(AX669,'Item Master Data'!$A:$G,7,FALSE)</f>
        <v>32</v>
      </c>
      <c r="BC669" s="673"/>
      <c r="BD669" s="673">
        <f>W669-AZ669</f>
        <v>0</v>
      </c>
    </row>
    <row r="670" spans="1:56">
      <c r="A670" s="674"/>
      <c r="B670" s="722"/>
      <c r="C670" s="722"/>
      <c r="D670" s="687" t="s">
        <v>2368</v>
      </c>
      <c r="E670" s="676"/>
      <c r="F670" s="491"/>
      <c r="G670" s="491">
        <v>2022</v>
      </c>
      <c r="H670" s="491">
        <v>5</v>
      </c>
      <c r="I670" s="687"/>
      <c r="J670" s="492"/>
      <c r="K670" s="685" t="s">
        <v>2666</v>
      </c>
      <c r="L670" s="491" t="s">
        <v>2485</v>
      </c>
      <c r="M670" s="689">
        <v>44463</v>
      </c>
      <c r="N670" s="689">
        <v>44701</v>
      </c>
      <c r="O670" s="689"/>
      <c r="P670" s="492"/>
      <c r="Q670" s="492"/>
      <c r="R670" s="492"/>
      <c r="S670" s="491" t="s">
        <v>1580</v>
      </c>
      <c r="T670" s="491">
        <v>60</v>
      </c>
      <c r="U670" s="491">
        <v>49403139</v>
      </c>
      <c r="V670" s="491" t="s">
        <v>2575</v>
      </c>
      <c r="W670" s="676">
        <v>395</v>
      </c>
      <c r="X670" s="678">
        <v>832</v>
      </c>
      <c r="Y670" s="525">
        <f>W670*X670</f>
        <v>328640</v>
      </c>
      <c r="Z670" s="494">
        <v>0.55999999999999994</v>
      </c>
      <c r="AA670" s="682">
        <f>Y670*Z670</f>
        <v>184038.39999999999</v>
      </c>
      <c r="AB670" s="495"/>
      <c r="AC670" s="496">
        <v>0</v>
      </c>
      <c r="AD670" s="501"/>
      <c r="AE670" s="497"/>
      <c r="AF670" s="695">
        <f>AA670+AD670+AE670</f>
        <v>184038.39999999999</v>
      </c>
      <c r="AG670" s="491" t="s">
        <v>47</v>
      </c>
      <c r="AH670" s="491" t="s">
        <v>2490</v>
      </c>
      <c r="AI670" s="685">
        <v>60</v>
      </c>
      <c r="AJ670" s="491" t="s">
        <v>2496</v>
      </c>
      <c r="AK670" s="696" t="s">
        <v>50</v>
      </c>
      <c r="AL670" s="676" t="s">
        <v>2587</v>
      </c>
      <c r="AM670" s="491" t="s">
        <v>52</v>
      </c>
      <c r="AN670" s="491"/>
      <c r="AO670" s="491"/>
      <c r="AP670" s="688"/>
      <c r="AQ670" s="688"/>
      <c r="AR670" s="688"/>
      <c r="AS670" s="697"/>
      <c r="AT670" s="697"/>
      <c r="AU670" s="697"/>
      <c r="AV670" s="680"/>
      <c r="AW670" s="673">
        <f>U670</f>
        <v>49403139</v>
      </c>
      <c r="AX670" s="673" cm="1">
        <f t="array" ref="AX670">SUM(MID(0&amp;AW670,LARGE(INDEX(ISNUMBER(--MID(AW670,ROW($1:$8),1))*ROW($1:$8),),ROW($1:$8))+1,1)*10^ROW($1:$8)/10)</f>
        <v>49403139</v>
      </c>
      <c r="AY670" s="673" t="str">
        <f>VLOOKUP($AX670,'Item Master Data'!$A:$F,3,FALSE)</f>
        <v>Q.PEAK DUO BLK ML G10+</v>
      </c>
      <c r="AZ670" s="673">
        <f>VLOOKUP($AX670,'Item Master Data'!$A:$F,6,FALSE)</f>
        <v>395</v>
      </c>
      <c r="BA670" s="673">
        <f>X670/BB670</f>
        <v>26</v>
      </c>
      <c r="BB670" s="673">
        <f>VLOOKUP(AX670,'Item Master Data'!$A:$G,7,FALSE)</f>
        <v>32</v>
      </c>
      <c r="BC670" s="673"/>
      <c r="BD670" s="673">
        <f>W670-AZ670</f>
        <v>0</v>
      </c>
    </row>
    <row r="671" spans="1:56">
      <c r="A671" s="674"/>
      <c r="B671" s="722"/>
      <c r="C671" s="722"/>
      <c r="D671" s="687" t="s">
        <v>2368</v>
      </c>
      <c r="E671" s="676"/>
      <c r="F671" s="491"/>
      <c r="G671" s="491">
        <v>2022</v>
      </c>
      <c r="H671" s="491">
        <v>5</v>
      </c>
      <c r="I671" s="687"/>
      <c r="J671" s="492"/>
      <c r="K671" s="685" t="s">
        <v>2667</v>
      </c>
      <c r="L671" s="676" t="s">
        <v>2485</v>
      </c>
      <c r="M671" s="689">
        <v>44463</v>
      </c>
      <c r="N671" s="689">
        <v>44697</v>
      </c>
      <c r="O671" s="689"/>
      <c r="P671" s="492"/>
      <c r="Q671" s="492"/>
      <c r="R671" s="492"/>
      <c r="S671" s="491" t="s">
        <v>1580</v>
      </c>
      <c r="T671" s="491">
        <v>60</v>
      </c>
      <c r="U671" s="491">
        <v>49403139</v>
      </c>
      <c r="V671" s="676" t="s">
        <v>2575</v>
      </c>
      <c r="W671" s="676">
        <v>395</v>
      </c>
      <c r="X671" s="678">
        <v>832</v>
      </c>
      <c r="Y671" s="525">
        <f>W671*X671</f>
        <v>328640</v>
      </c>
      <c r="Z671" s="494">
        <v>0.55999999999999994</v>
      </c>
      <c r="AA671" s="682">
        <f>Y671*Z671</f>
        <v>184038.39999999999</v>
      </c>
      <c r="AB671" s="495"/>
      <c r="AC671" s="496">
        <v>0</v>
      </c>
      <c r="AD671" s="501"/>
      <c r="AE671" s="497"/>
      <c r="AF671" s="695">
        <f>AA671+AD671+AE671</f>
        <v>184038.39999999999</v>
      </c>
      <c r="AG671" s="491" t="s">
        <v>47</v>
      </c>
      <c r="AH671" s="491" t="s">
        <v>2490</v>
      </c>
      <c r="AI671" s="685">
        <v>60</v>
      </c>
      <c r="AJ671" s="491" t="s">
        <v>2472</v>
      </c>
      <c r="AK671" s="696" t="s">
        <v>1149</v>
      </c>
      <c r="AL671" s="676" t="s">
        <v>2591</v>
      </c>
      <c r="AM671" s="491" t="s">
        <v>52</v>
      </c>
      <c r="AN671" s="491"/>
      <c r="AO671" s="491"/>
      <c r="AP671" s="688"/>
      <c r="AQ671" s="688"/>
      <c r="AR671" s="688"/>
      <c r="AS671" s="697"/>
      <c r="AT671" s="697"/>
      <c r="AU671" s="697"/>
      <c r="AV671" s="680"/>
      <c r="AW671" s="673">
        <f>U671</f>
        <v>49403139</v>
      </c>
      <c r="AX671" s="673" cm="1">
        <f t="array" ref="AX671">SUM(MID(0&amp;AW671,LARGE(INDEX(ISNUMBER(--MID(AW671,ROW($1:$8),1))*ROW($1:$8),),ROW($1:$8))+1,1)*10^ROW($1:$8)/10)</f>
        <v>49403139</v>
      </c>
      <c r="AY671" s="673" t="str">
        <f>VLOOKUP($AX671,'Item Master Data'!$A:$F,3,FALSE)</f>
        <v>Q.PEAK DUO BLK ML G10+</v>
      </c>
      <c r="AZ671" s="673">
        <f>VLOOKUP($AX671,'Item Master Data'!$A:$F,6,FALSE)</f>
        <v>395</v>
      </c>
      <c r="BA671" s="673">
        <f>X671/BB671</f>
        <v>26</v>
      </c>
      <c r="BB671" s="673">
        <f>VLOOKUP(AX671,'Item Master Data'!$A:$G,7,FALSE)</f>
        <v>32</v>
      </c>
      <c r="BC671" s="673"/>
      <c r="BD671" s="673">
        <f>W671-AZ671</f>
        <v>0</v>
      </c>
    </row>
    <row r="672" spans="1:56">
      <c r="A672" s="674"/>
      <c r="B672" s="722"/>
      <c r="C672" s="722"/>
      <c r="D672" s="687" t="s">
        <v>2368</v>
      </c>
      <c r="E672" s="676"/>
      <c r="F672" s="491"/>
      <c r="G672" s="491">
        <v>2022</v>
      </c>
      <c r="H672" s="491">
        <v>5</v>
      </c>
      <c r="I672" s="687"/>
      <c r="J672" s="492"/>
      <c r="K672" s="685" t="s">
        <v>2668</v>
      </c>
      <c r="L672" s="491" t="s">
        <v>2485</v>
      </c>
      <c r="M672" s="689">
        <v>44463</v>
      </c>
      <c r="N672" s="689">
        <v>44690</v>
      </c>
      <c r="O672" s="689"/>
      <c r="P672" s="492"/>
      <c r="Q672" s="492"/>
      <c r="R672" s="492"/>
      <c r="S672" s="491" t="s">
        <v>1580</v>
      </c>
      <c r="T672" s="491">
        <v>60</v>
      </c>
      <c r="U672" s="491">
        <v>49403139</v>
      </c>
      <c r="V672" s="491" t="s">
        <v>2575</v>
      </c>
      <c r="W672" s="676">
        <v>395</v>
      </c>
      <c r="X672" s="678">
        <v>832</v>
      </c>
      <c r="Y672" s="525">
        <f>W672*X672</f>
        <v>328640</v>
      </c>
      <c r="Z672" s="494">
        <v>0.55999999999999994</v>
      </c>
      <c r="AA672" s="682">
        <f>Y672*Z672</f>
        <v>184038.39999999999</v>
      </c>
      <c r="AB672" s="495"/>
      <c r="AC672" s="496">
        <v>0</v>
      </c>
      <c r="AD672" s="501"/>
      <c r="AE672" s="497"/>
      <c r="AF672" s="695">
        <f>AA672+AD672+AE672</f>
        <v>184038.39999999999</v>
      </c>
      <c r="AG672" s="491" t="s">
        <v>47</v>
      </c>
      <c r="AH672" s="491" t="s">
        <v>2490</v>
      </c>
      <c r="AI672" s="685">
        <v>60</v>
      </c>
      <c r="AJ672" s="491" t="s">
        <v>2319</v>
      </c>
      <c r="AK672" s="696" t="s">
        <v>1088</v>
      </c>
      <c r="AL672" s="676" t="s">
        <v>2494</v>
      </c>
      <c r="AM672" s="491" t="s">
        <v>52</v>
      </c>
      <c r="AN672" s="491"/>
      <c r="AO672" s="491"/>
      <c r="AP672" s="688"/>
      <c r="AQ672" s="688"/>
      <c r="AR672" s="688"/>
      <c r="AS672" s="697"/>
      <c r="AT672" s="697"/>
      <c r="AU672" s="697"/>
      <c r="AV672" s="680"/>
      <c r="AW672" s="673">
        <f>U672</f>
        <v>49403139</v>
      </c>
      <c r="AX672" s="673" cm="1">
        <f t="array" ref="AX672">SUM(MID(0&amp;AW672,LARGE(INDEX(ISNUMBER(--MID(AW672,ROW($1:$8),1))*ROW($1:$8),),ROW($1:$8))+1,1)*10^ROW($1:$8)/10)</f>
        <v>49403139</v>
      </c>
      <c r="AY672" s="673" t="str">
        <f>VLOOKUP($AX672,'Item Master Data'!$A:$F,3,FALSE)</f>
        <v>Q.PEAK DUO BLK ML G10+</v>
      </c>
      <c r="AZ672" s="673">
        <f>VLOOKUP($AX672,'Item Master Data'!$A:$F,6,FALSE)</f>
        <v>395</v>
      </c>
      <c r="BA672" s="673">
        <f>X672/BB672</f>
        <v>26</v>
      </c>
      <c r="BB672" s="673">
        <f>VLOOKUP(AX672,'Item Master Data'!$A:$G,7,FALSE)</f>
        <v>32</v>
      </c>
      <c r="BC672" s="673"/>
      <c r="BD672" s="673">
        <f>W672-AZ672</f>
        <v>0</v>
      </c>
    </row>
    <row r="673" spans="1:56">
      <c r="A673" s="674"/>
      <c r="B673" s="722"/>
      <c r="C673" s="722"/>
      <c r="D673" s="687" t="s">
        <v>2368</v>
      </c>
      <c r="E673" s="676"/>
      <c r="F673" s="491"/>
      <c r="G673" s="491">
        <v>2022</v>
      </c>
      <c r="H673" s="491">
        <v>5</v>
      </c>
      <c r="I673" s="687"/>
      <c r="J673" s="492"/>
      <c r="K673" s="685" t="s">
        <v>2669</v>
      </c>
      <c r="L673" s="491" t="s">
        <v>2485</v>
      </c>
      <c r="M673" s="689">
        <v>44463</v>
      </c>
      <c r="N673" s="689">
        <v>44704</v>
      </c>
      <c r="O673" s="689"/>
      <c r="P673" s="492"/>
      <c r="Q673" s="492"/>
      <c r="R673" s="492"/>
      <c r="S673" s="491" t="s">
        <v>1580</v>
      </c>
      <c r="T673" s="491">
        <v>60</v>
      </c>
      <c r="U673" s="491">
        <v>49403139</v>
      </c>
      <c r="V673" s="491" t="s">
        <v>2575</v>
      </c>
      <c r="W673" s="676">
        <v>395</v>
      </c>
      <c r="X673" s="678">
        <v>832</v>
      </c>
      <c r="Y673" s="525">
        <f>W673*X673</f>
        <v>328640</v>
      </c>
      <c r="Z673" s="494">
        <v>0.55999999999999994</v>
      </c>
      <c r="AA673" s="682">
        <f>Y673*Z673</f>
        <v>184038.39999999999</v>
      </c>
      <c r="AB673" s="495"/>
      <c r="AC673" s="496">
        <v>0</v>
      </c>
      <c r="AD673" s="501"/>
      <c r="AE673" s="497"/>
      <c r="AF673" s="695">
        <f>AA673+AD673+AE673</f>
        <v>184038.39999999999</v>
      </c>
      <c r="AG673" s="491" t="s">
        <v>47</v>
      </c>
      <c r="AH673" s="491" t="s">
        <v>2490</v>
      </c>
      <c r="AI673" s="685">
        <v>60</v>
      </c>
      <c r="AJ673" s="491" t="s">
        <v>2319</v>
      </c>
      <c r="AK673" s="696" t="s">
        <v>1088</v>
      </c>
      <c r="AL673" s="676" t="s">
        <v>2494</v>
      </c>
      <c r="AM673" s="491" t="s">
        <v>52</v>
      </c>
      <c r="AN673" s="676"/>
      <c r="AO673" s="491"/>
      <c r="AP673" s="688"/>
      <c r="AQ673" s="688"/>
      <c r="AR673" s="688"/>
      <c r="AS673" s="697"/>
      <c r="AT673" s="697"/>
      <c r="AU673" s="697"/>
      <c r="AV673" s="680"/>
      <c r="AW673" s="673">
        <f>U673</f>
        <v>49403139</v>
      </c>
      <c r="AX673" s="673" cm="1">
        <f t="array" ref="AX673">SUM(MID(0&amp;AW673,LARGE(INDEX(ISNUMBER(--MID(AW673,ROW($1:$8),1))*ROW($1:$8),),ROW($1:$8))+1,1)*10^ROW($1:$8)/10)</f>
        <v>49403139</v>
      </c>
      <c r="AY673" s="673" t="str">
        <f>VLOOKUP($AX673,'Item Master Data'!$A:$F,3,FALSE)</f>
        <v>Q.PEAK DUO BLK ML G10+</v>
      </c>
      <c r="AZ673" s="673">
        <f>VLOOKUP($AX673,'Item Master Data'!$A:$F,6,FALSE)</f>
        <v>395</v>
      </c>
      <c r="BA673" s="673">
        <f>X673/BB673</f>
        <v>26</v>
      </c>
      <c r="BB673" s="673">
        <f>VLOOKUP(AX673,'Item Master Data'!$A:$G,7,FALSE)</f>
        <v>32</v>
      </c>
      <c r="BC673" s="673"/>
      <c r="BD673" s="673">
        <f>W673-AZ673</f>
        <v>0</v>
      </c>
    </row>
    <row r="674" spans="1:56">
      <c r="A674" s="674"/>
      <c r="B674" s="722"/>
      <c r="C674" s="722"/>
      <c r="D674" s="687" t="s">
        <v>2368</v>
      </c>
      <c r="E674" s="676"/>
      <c r="F674" s="491"/>
      <c r="G674" s="491">
        <v>2022</v>
      </c>
      <c r="H674" s="491">
        <v>5</v>
      </c>
      <c r="I674" s="687"/>
      <c r="J674" s="492"/>
      <c r="K674" s="685" t="s">
        <v>2670</v>
      </c>
      <c r="L674" s="491" t="s">
        <v>2485</v>
      </c>
      <c r="M674" s="689">
        <v>44463</v>
      </c>
      <c r="N674" s="689">
        <v>44690</v>
      </c>
      <c r="O674" s="689"/>
      <c r="P674" s="492"/>
      <c r="Q674" s="492"/>
      <c r="R674" s="492"/>
      <c r="S674" s="491" t="s">
        <v>1580</v>
      </c>
      <c r="T674" s="491">
        <v>60</v>
      </c>
      <c r="U674" s="491">
        <v>49403139</v>
      </c>
      <c r="V674" s="491" t="s">
        <v>2575</v>
      </c>
      <c r="W674" s="676">
        <v>395</v>
      </c>
      <c r="X674" s="678">
        <v>832</v>
      </c>
      <c r="Y674" s="525">
        <f>W674*X674</f>
        <v>328640</v>
      </c>
      <c r="Z674" s="494">
        <v>0.55999999999999994</v>
      </c>
      <c r="AA674" s="682">
        <f>Y674*Z674</f>
        <v>184038.39999999999</v>
      </c>
      <c r="AB674" s="495"/>
      <c r="AC674" s="496">
        <v>0</v>
      </c>
      <c r="AD674" s="501"/>
      <c r="AE674" s="497"/>
      <c r="AF674" s="695">
        <f>AA674+AD674+AE674</f>
        <v>184038.39999999999</v>
      </c>
      <c r="AG674" s="491" t="s">
        <v>47</v>
      </c>
      <c r="AH674" s="491" t="s">
        <v>2490</v>
      </c>
      <c r="AI674" s="685">
        <v>60</v>
      </c>
      <c r="AJ674" s="491" t="s">
        <v>1701</v>
      </c>
      <c r="AK674" s="696" t="s">
        <v>1089</v>
      </c>
      <c r="AL674" s="676" t="s">
        <v>2578</v>
      </c>
      <c r="AM674" s="491" t="s">
        <v>52</v>
      </c>
      <c r="AN674" s="491"/>
      <c r="AO674" s="491"/>
      <c r="AP674" s="688"/>
      <c r="AQ674" s="688"/>
      <c r="AR674" s="688"/>
      <c r="AS674" s="697"/>
      <c r="AT674" s="697"/>
      <c r="AU674" s="697"/>
      <c r="AV674" s="680"/>
      <c r="AW674" s="673">
        <f>U674</f>
        <v>49403139</v>
      </c>
      <c r="AX674" s="673" cm="1">
        <f t="array" ref="AX674">SUM(MID(0&amp;AW674,LARGE(INDEX(ISNUMBER(--MID(AW674,ROW($1:$8),1))*ROW($1:$8),),ROW($1:$8))+1,1)*10^ROW($1:$8)/10)</f>
        <v>49403139</v>
      </c>
      <c r="AY674" s="673" t="str">
        <f>VLOOKUP($AX674,'Item Master Data'!$A:$F,3,FALSE)</f>
        <v>Q.PEAK DUO BLK ML G10+</v>
      </c>
      <c r="AZ674" s="673">
        <f>VLOOKUP($AX674,'Item Master Data'!$A:$F,6,FALSE)</f>
        <v>395</v>
      </c>
      <c r="BA674" s="673">
        <f>X674/BB674</f>
        <v>26</v>
      </c>
      <c r="BB674" s="673">
        <f>VLOOKUP(AX674,'Item Master Data'!$A:$G,7,FALSE)</f>
        <v>32</v>
      </c>
      <c r="BC674" s="673"/>
      <c r="BD674" s="673">
        <f>W674-AZ674</f>
        <v>0</v>
      </c>
    </row>
    <row r="675" spans="1:56">
      <c r="A675" s="674"/>
      <c r="B675" s="722"/>
      <c r="C675" s="722"/>
      <c r="D675" s="687" t="s">
        <v>2368</v>
      </c>
      <c r="E675" s="676"/>
      <c r="F675" s="491"/>
      <c r="G675" s="491">
        <v>2022</v>
      </c>
      <c r="H675" s="491">
        <v>5</v>
      </c>
      <c r="I675" s="687"/>
      <c r="J675" s="492"/>
      <c r="K675" s="685" t="s">
        <v>2671</v>
      </c>
      <c r="L675" s="676" t="s">
        <v>2485</v>
      </c>
      <c r="M675" s="689">
        <v>44463</v>
      </c>
      <c r="N675" s="689">
        <v>44704</v>
      </c>
      <c r="O675" s="689"/>
      <c r="P675" s="492"/>
      <c r="Q675" s="492"/>
      <c r="R675" s="492"/>
      <c r="S675" s="491" t="s">
        <v>1580</v>
      </c>
      <c r="T675" s="491">
        <v>60</v>
      </c>
      <c r="U675" s="491">
        <v>49403139</v>
      </c>
      <c r="V675" s="676" t="s">
        <v>2575</v>
      </c>
      <c r="W675" s="491">
        <v>395</v>
      </c>
      <c r="X675" s="678">
        <v>832</v>
      </c>
      <c r="Y675" s="525">
        <f>W675*X675</f>
        <v>328640</v>
      </c>
      <c r="Z675" s="494">
        <v>0.55999999999999994</v>
      </c>
      <c r="AA675" s="682">
        <f>Y675*Z675</f>
        <v>184038.39999999999</v>
      </c>
      <c r="AB675" s="495"/>
      <c r="AC675" s="496">
        <v>0</v>
      </c>
      <c r="AD675" s="501"/>
      <c r="AE675" s="497"/>
      <c r="AF675" s="695">
        <f>AA675+AD675+AE675</f>
        <v>184038.39999999999</v>
      </c>
      <c r="AG675" s="491" t="s">
        <v>47</v>
      </c>
      <c r="AH675" s="491" t="s">
        <v>2490</v>
      </c>
      <c r="AI675" s="685">
        <v>60</v>
      </c>
      <c r="AJ675" s="491" t="s">
        <v>1701</v>
      </c>
      <c r="AK675" s="696" t="s">
        <v>1089</v>
      </c>
      <c r="AL675" s="676" t="s">
        <v>2578</v>
      </c>
      <c r="AM675" s="491" t="s">
        <v>52</v>
      </c>
      <c r="AN675" s="491"/>
      <c r="AO675" s="491"/>
      <c r="AP675" s="688"/>
      <c r="AQ675" s="688"/>
      <c r="AR675" s="688"/>
      <c r="AS675" s="697"/>
      <c r="AT675" s="697"/>
      <c r="AU675" s="697"/>
      <c r="AV675" s="680"/>
      <c r="AW675" s="673">
        <f>U675</f>
        <v>49403139</v>
      </c>
      <c r="AX675" s="673" cm="1">
        <f t="array" ref="AX675">SUM(MID(0&amp;AW675,LARGE(INDEX(ISNUMBER(--MID(AW675,ROW($1:$8),1))*ROW($1:$8),),ROW($1:$8))+1,1)*10^ROW($1:$8)/10)</f>
        <v>49403139</v>
      </c>
      <c r="AY675" s="673" t="str">
        <f>VLOOKUP($AX675,'Item Master Data'!$A:$F,3,FALSE)</f>
        <v>Q.PEAK DUO BLK ML G10+</v>
      </c>
      <c r="AZ675" s="673">
        <f>VLOOKUP($AX675,'Item Master Data'!$A:$F,6,FALSE)</f>
        <v>395</v>
      </c>
      <c r="BA675" s="673">
        <f>X675/BB675</f>
        <v>26</v>
      </c>
      <c r="BB675" s="673">
        <f>VLOOKUP(AX675,'Item Master Data'!$A:$G,7,FALSE)</f>
        <v>32</v>
      </c>
      <c r="BC675" s="673"/>
      <c r="BD675" s="673">
        <f>W675-AZ675</f>
        <v>0</v>
      </c>
    </row>
    <row r="676" spans="1:56">
      <c r="A676" s="674"/>
      <c r="B676" s="722"/>
      <c r="C676" s="722"/>
      <c r="D676" s="687" t="s">
        <v>2368</v>
      </c>
      <c r="E676" s="676"/>
      <c r="F676" s="491"/>
      <c r="G676" s="491">
        <v>2022</v>
      </c>
      <c r="H676" s="491">
        <v>5</v>
      </c>
      <c r="I676" s="687"/>
      <c r="J676" s="492"/>
      <c r="K676" s="685" t="s">
        <v>2580</v>
      </c>
      <c r="L676" s="676" t="s">
        <v>2485</v>
      </c>
      <c r="M676" s="689">
        <v>44509</v>
      </c>
      <c r="N676" s="689">
        <v>44536</v>
      </c>
      <c r="O676" s="689"/>
      <c r="P676" s="492" t="s">
        <v>2581</v>
      </c>
      <c r="Q676" s="492"/>
      <c r="R676" s="492"/>
      <c r="S676" s="491" t="s">
        <v>1580</v>
      </c>
      <c r="T676" s="491">
        <v>60</v>
      </c>
      <c r="U676" s="491">
        <v>49204132</v>
      </c>
      <c r="V676" s="491" t="s">
        <v>986</v>
      </c>
      <c r="W676" s="676">
        <v>360</v>
      </c>
      <c r="X676" s="678">
        <v>832</v>
      </c>
      <c r="Y676" s="525">
        <f>W676*X676</f>
        <v>299520</v>
      </c>
      <c r="Z676" s="494">
        <v>0.52</v>
      </c>
      <c r="AA676" s="682">
        <f>Y676*Z676</f>
        <v>155750.39999999999</v>
      </c>
      <c r="AB676" s="682"/>
      <c r="AC676" s="496">
        <v>0</v>
      </c>
      <c r="AD676" s="692"/>
      <c r="AE676" s="497"/>
      <c r="AF676" s="695">
        <f>AA676+AD676+AE676</f>
        <v>155750.39999999999</v>
      </c>
      <c r="AG676" s="491" t="s">
        <v>47</v>
      </c>
      <c r="AH676" s="676"/>
      <c r="AI676" s="685" t="s">
        <v>2488</v>
      </c>
      <c r="AJ676" s="491" t="s">
        <v>2319</v>
      </c>
      <c r="AK676" s="696" t="s">
        <v>1088</v>
      </c>
      <c r="AL676" s="676">
        <v>32819</v>
      </c>
      <c r="AM676" s="491" t="s">
        <v>52</v>
      </c>
      <c r="AN676" s="491" t="s">
        <v>1076</v>
      </c>
      <c r="AO676" s="491"/>
      <c r="AP676" s="688"/>
      <c r="AQ676" s="688" t="s">
        <v>37</v>
      </c>
      <c r="AR676" s="688"/>
      <c r="AS676" s="697"/>
      <c r="AT676" s="697"/>
      <c r="AU676" s="697"/>
      <c r="AV676" s="680"/>
      <c r="AW676" s="673">
        <f>U676</f>
        <v>49204132</v>
      </c>
      <c r="AX676" s="673" cm="1">
        <f t="array" ref="AX676">SUM(MID(0&amp;AW676,LARGE(INDEX(ISNUMBER(--MID(AW676,ROW($1:$8),1))*ROW($1:$8),),ROW($1:$8))+1,1)*10^ROW($1:$8)/10)</f>
        <v>49204132</v>
      </c>
      <c r="AY676" s="673" t="str">
        <f>VLOOKUP($AX676,'Item Master Data'!$A:$F,3,FALSE)</f>
        <v>Q.PEAK DUO BLK G10+/AC</v>
      </c>
      <c r="AZ676" s="673">
        <f>VLOOKUP($AX676,'Item Master Data'!$A:$F,6,FALSE)</f>
        <v>360</v>
      </c>
      <c r="BA676" s="673">
        <f>X676/BB676</f>
        <v>32</v>
      </c>
      <c r="BB676" s="673">
        <f>VLOOKUP(AX676,'Item Master Data'!$A:$G,7,FALSE)</f>
        <v>26</v>
      </c>
      <c r="BC676" s="673"/>
      <c r="BD676" s="673">
        <f>W676-AZ676</f>
        <v>0</v>
      </c>
    </row>
    <row r="677" spans="1:56">
      <c r="A677" s="674"/>
      <c r="B677" s="722"/>
      <c r="C677" s="722"/>
      <c r="D677" s="687" t="s">
        <v>2368</v>
      </c>
      <c r="E677" s="676"/>
      <c r="F677" s="491"/>
      <c r="G677" s="491">
        <v>2022</v>
      </c>
      <c r="H677" s="491">
        <v>5</v>
      </c>
      <c r="I677" s="687"/>
      <c r="J677" s="492"/>
      <c r="K677" s="685" t="s">
        <v>2582</v>
      </c>
      <c r="L677" s="676" t="s">
        <v>2485</v>
      </c>
      <c r="M677" s="689">
        <v>44509</v>
      </c>
      <c r="N677" s="689">
        <v>44533</v>
      </c>
      <c r="O677" s="689"/>
      <c r="P677" s="492" t="s">
        <v>2581</v>
      </c>
      <c r="Q677" s="492"/>
      <c r="R677" s="492"/>
      <c r="S677" s="491" t="s">
        <v>1580</v>
      </c>
      <c r="T677" s="491">
        <v>60</v>
      </c>
      <c r="U677" s="491">
        <v>49204132</v>
      </c>
      <c r="V677" s="491" t="s">
        <v>986</v>
      </c>
      <c r="W677" s="676">
        <v>360</v>
      </c>
      <c r="X677" s="678">
        <v>832</v>
      </c>
      <c r="Y677" s="525">
        <f>W677*X677</f>
        <v>299520</v>
      </c>
      <c r="Z677" s="494">
        <v>0.52</v>
      </c>
      <c r="AA677" s="682">
        <f>Y677*Z677</f>
        <v>155750.39999999999</v>
      </c>
      <c r="AB677" s="682"/>
      <c r="AC677" s="496">
        <v>0</v>
      </c>
      <c r="AD677" s="692"/>
      <c r="AE677" s="497"/>
      <c r="AF677" s="695">
        <f>AA677+AD677+AE677</f>
        <v>155750.39999999999</v>
      </c>
      <c r="AG677" s="491" t="s">
        <v>47</v>
      </c>
      <c r="AH677" s="676"/>
      <c r="AI677" s="685" t="s">
        <v>2488</v>
      </c>
      <c r="AJ677" s="491" t="s">
        <v>1821</v>
      </c>
      <c r="AK677" s="696" t="s">
        <v>50</v>
      </c>
      <c r="AL677" s="676">
        <v>95838</v>
      </c>
      <c r="AM677" s="491" t="s">
        <v>52</v>
      </c>
      <c r="AN677" s="491" t="s">
        <v>1076</v>
      </c>
      <c r="AO677" s="491"/>
      <c r="AP677" s="688"/>
      <c r="AQ677" s="688" t="s">
        <v>37</v>
      </c>
      <c r="AR677" s="688"/>
      <c r="AS677" s="697"/>
      <c r="AT677" s="697"/>
      <c r="AU677" s="697"/>
      <c r="AV677" s="680"/>
      <c r="AW677" s="673">
        <f>U677</f>
        <v>49204132</v>
      </c>
      <c r="AX677" s="673" cm="1">
        <f t="array" ref="AX677">SUM(MID(0&amp;AW677,LARGE(INDEX(ISNUMBER(--MID(AW677,ROW($1:$8),1))*ROW($1:$8),),ROW($1:$8))+1,1)*10^ROW($1:$8)/10)</f>
        <v>49204132</v>
      </c>
      <c r="AY677" s="673" t="str">
        <f>VLOOKUP($AX677,'Item Master Data'!$A:$F,3,FALSE)</f>
        <v>Q.PEAK DUO BLK G10+/AC</v>
      </c>
      <c r="AZ677" s="673">
        <f>VLOOKUP($AX677,'Item Master Data'!$A:$F,6,FALSE)</f>
        <v>360</v>
      </c>
      <c r="BA677" s="673">
        <f>X677/BB677</f>
        <v>32</v>
      </c>
      <c r="BB677" s="673">
        <f>VLOOKUP(AX677,'Item Master Data'!$A:$G,7,FALSE)</f>
        <v>26</v>
      </c>
      <c r="BC677" s="673"/>
      <c r="BD677" s="673">
        <f>W677-AZ677</f>
        <v>0</v>
      </c>
    </row>
    <row r="678" spans="1:56">
      <c r="A678" s="674"/>
      <c r="B678" s="722"/>
      <c r="C678" s="722"/>
      <c r="D678" s="687" t="s">
        <v>2368</v>
      </c>
      <c r="E678" s="676" t="s">
        <v>1292</v>
      </c>
      <c r="F678" s="491"/>
      <c r="G678" s="491">
        <v>2022</v>
      </c>
      <c r="H678" s="491">
        <v>5</v>
      </c>
      <c r="I678" s="687"/>
      <c r="J678" s="492"/>
      <c r="K678" s="685" t="s">
        <v>2583</v>
      </c>
      <c r="L678" s="676" t="s">
        <v>2485</v>
      </c>
      <c r="M678" s="689">
        <v>44509</v>
      </c>
      <c r="N678" s="689">
        <v>44539</v>
      </c>
      <c r="O678" s="689"/>
      <c r="P678" s="492"/>
      <c r="Q678" s="492"/>
      <c r="R678" s="492"/>
      <c r="S678" s="491" t="s">
        <v>1580</v>
      </c>
      <c r="T678" s="491">
        <v>60</v>
      </c>
      <c r="U678" s="491">
        <v>49201132</v>
      </c>
      <c r="V678" s="491" t="s">
        <v>986</v>
      </c>
      <c r="W678" s="676">
        <v>360</v>
      </c>
      <c r="X678" s="678">
        <v>832</v>
      </c>
      <c r="Y678" s="525">
        <f>W678*X678</f>
        <v>299520</v>
      </c>
      <c r="Z678" s="494">
        <v>0.52</v>
      </c>
      <c r="AA678" s="682">
        <f>Y678*Z678</f>
        <v>155750.39999999999</v>
      </c>
      <c r="AB678" s="682"/>
      <c r="AC678" s="496">
        <v>0</v>
      </c>
      <c r="AD678" s="692"/>
      <c r="AE678" s="497"/>
      <c r="AF678" s="695">
        <f>AA678+AD678+AE678</f>
        <v>155750.39999999999</v>
      </c>
      <c r="AG678" s="491" t="s">
        <v>47</v>
      </c>
      <c r="AH678" s="676"/>
      <c r="AI678" s="685" t="s">
        <v>2488</v>
      </c>
      <c r="AJ678" s="491" t="s">
        <v>1701</v>
      </c>
      <c r="AK678" s="696" t="s">
        <v>1089</v>
      </c>
      <c r="AL678" s="676" t="s">
        <v>2578</v>
      </c>
      <c r="AM678" s="491" t="s">
        <v>52</v>
      </c>
      <c r="AN678" s="491"/>
      <c r="AO678" s="491"/>
      <c r="AP678" s="688"/>
      <c r="AQ678" s="688" t="s">
        <v>37</v>
      </c>
      <c r="AR678" s="688"/>
      <c r="AS678" s="697"/>
      <c r="AT678" s="697"/>
      <c r="AU678" s="697"/>
      <c r="AV678" s="680"/>
      <c r="AW678" s="673">
        <f>U678</f>
        <v>49201132</v>
      </c>
      <c r="AX678" s="673" cm="1">
        <f t="array" ref="AX678">SUM(MID(0&amp;AW678,LARGE(INDEX(ISNUMBER(--MID(AW678,ROW($1:$8),1))*ROW($1:$8),),ROW($1:$8))+1,1)*10^ROW($1:$8)/10)</f>
        <v>49201132</v>
      </c>
      <c r="AY678" s="673" t="str">
        <f>VLOOKUP($AX678,'Item Master Data'!$A:$F,3,FALSE)</f>
        <v>Q.PEAK DUO BLK G10+</v>
      </c>
      <c r="AZ678" s="673">
        <f>VLOOKUP($AX678,'Item Master Data'!$A:$F,6,FALSE)</f>
        <v>360</v>
      </c>
      <c r="BA678" s="673">
        <f>X678/BB678</f>
        <v>26</v>
      </c>
      <c r="BB678" s="673">
        <f>VLOOKUP(AX678,'Item Master Data'!$A:$G,7,FALSE)</f>
        <v>32</v>
      </c>
      <c r="BC678" s="673"/>
      <c r="BD678" s="673">
        <f>W678-AZ678</f>
        <v>0</v>
      </c>
    </row>
    <row r="679" spans="1:56">
      <c r="A679" s="674"/>
      <c r="B679" s="722"/>
      <c r="C679" s="722"/>
      <c r="D679" s="687" t="s">
        <v>2368</v>
      </c>
      <c r="E679" s="676" t="s">
        <v>1292</v>
      </c>
      <c r="F679" s="491"/>
      <c r="G679" s="676">
        <v>2022</v>
      </c>
      <c r="H679" s="676">
        <v>5</v>
      </c>
      <c r="I679" s="687"/>
      <c r="J679" s="677"/>
      <c r="K679" s="685" t="s">
        <v>2584</v>
      </c>
      <c r="L679" s="676" t="s">
        <v>2485</v>
      </c>
      <c r="M679" s="689">
        <v>44509</v>
      </c>
      <c r="N679" s="689">
        <v>44543</v>
      </c>
      <c r="O679" s="689"/>
      <c r="P679" s="677"/>
      <c r="Q679" s="677"/>
      <c r="R679" s="677"/>
      <c r="S679" s="676" t="s">
        <v>1580</v>
      </c>
      <c r="T679" s="676">
        <v>60</v>
      </c>
      <c r="U679" s="676">
        <v>49201132</v>
      </c>
      <c r="V679" s="676" t="s">
        <v>986</v>
      </c>
      <c r="W679" s="676">
        <v>360</v>
      </c>
      <c r="X679" s="678">
        <v>832</v>
      </c>
      <c r="Y679" s="525">
        <f>W679*X679</f>
        <v>299520</v>
      </c>
      <c r="Z679" s="494">
        <v>0.52</v>
      </c>
      <c r="AA679" s="682">
        <f>Y679*Z679</f>
        <v>155750.39999999999</v>
      </c>
      <c r="AB679" s="682"/>
      <c r="AC679" s="496">
        <v>0</v>
      </c>
      <c r="AD679" s="692"/>
      <c r="AE679" s="497"/>
      <c r="AF679" s="695">
        <f>AA679+AD679+AE679</f>
        <v>155750.39999999999</v>
      </c>
      <c r="AG679" s="491" t="s">
        <v>47</v>
      </c>
      <c r="AH679" s="676"/>
      <c r="AI679" s="685" t="s">
        <v>2488</v>
      </c>
      <c r="AJ679" s="491" t="s">
        <v>2496</v>
      </c>
      <c r="AK679" s="696" t="s">
        <v>50</v>
      </c>
      <c r="AL679" s="676">
        <v>92337</v>
      </c>
      <c r="AM679" s="491" t="s">
        <v>52</v>
      </c>
      <c r="AN679" s="491"/>
      <c r="AO679" s="491"/>
      <c r="AP679" s="688"/>
      <c r="AQ679" s="688" t="s">
        <v>37</v>
      </c>
      <c r="AR679" s="688"/>
      <c r="AS679" s="697"/>
      <c r="AT679" s="697"/>
      <c r="AU679" s="697"/>
      <c r="AV679" s="680"/>
      <c r="AW679" s="673">
        <f>U679</f>
        <v>49201132</v>
      </c>
      <c r="AX679" s="673" cm="1">
        <f t="array" ref="AX679">SUM(MID(0&amp;AW679,LARGE(INDEX(ISNUMBER(--MID(AW679,ROW($1:$8),1))*ROW($1:$8),),ROW($1:$8))+1,1)*10^ROW($1:$8)/10)</f>
        <v>49201132</v>
      </c>
      <c r="AY679" s="673" t="str">
        <f>VLOOKUP($AX679,'Item Master Data'!$A:$F,3,FALSE)</f>
        <v>Q.PEAK DUO BLK G10+</v>
      </c>
      <c r="AZ679" s="673">
        <f>VLOOKUP($AX679,'Item Master Data'!$A:$F,6,FALSE)</f>
        <v>360</v>
      </c>
      <c r="BA679" s="673">
        <f>X679/BB679</f>
        <v>26</v>
      </c>
      <c r="BB679" s="673">
        <f>VLOOKUP(AX679,'Item Master Data'!$A:$G,7,FALSE)</f>
        <v>32</v>
      </c>
      <c r="BC679" s="673"/>
      <c r="BD679" s="673">
        <f>W679-AZ679</f>
        <v>0</v>
      </c>
    </row>
    <row r="680" spans="1:56">
      <c r="A680" s="674"/>
      <c r="B680" s="722"/>
      <c r="C680" s="722"/>
      <c r="D680" s="687" t="s">
        <v>2368</v>
      </c>
      <c r="E680" s="676" t="s">
        <v>1292</v>
      </c>
      <c r="F680" s="491"/>
      <c r="G680" s="676">
        <v>2022</v>
      </c>
      <c r="H680" s="676">
        <v>5</v>
      </c>
      <c r="I680" s="687"/>
      <c r="J680" s="677"/>
      <c r="K680" s="685" t="s">
        <v>2585</v>
      </c>
      <c r="L680" s="676" t="s">
        <v>2485</v>
      </c>
      <c r="M680" s="689">
        <v>44509</v>
      </c>
      <c r="N680" s="689">
        <v>44545</v>
      </c>
      <c r="O680" s="689"/>
      <c r="P680" s="677"/>
      <c r="Q680" s="677"/>
      <c r="R680" s="677"/>
      <c r="S680" s="676" t="s">
        <v>1580</v>
      </c>
      <c r="T680" s="676">
        <v>60</v>
      </c>
      <c r="U680" s="676">
        <v>49201132</v>
      </c>
      <c r="V680" s="676" t="s">
        <v>986</v>
      </c>
      <c r="W680" s="676">
        <v>360</v>
      </c>
      <c r="X680" s="678">
        <v>832</v>
      </c>
      <c r="Y680" s="525">
        <f>W680*X680</f>
        <v>299520</v>
      </c>
      <c r="Z680" s="494">
        <v>0.52</v>
      </c>
      <c r="AA680" s="682">
        <f>Y680*Z680</f>
        <v>155750.39999999999</v>
      </c>
      <c r="AB680" s="682"/>
      <c r="AC680" s="683">
        <v>0</v>
      </c>
      <c r="AD680" s="692"/>
      <c r="AE680" s="497"/>
      <c r="AF680" s="695">
        <f>AA680+AD680+AE680</f>
        <v>155750.39999999999</v>
      </c>
      <c r="AG680" s="491" t="s">
        <v>47</v>
      </c>
      <c r="AH680" s="676"/>
      <c r="AI680" s="685" t="s">
        <v>2488</v>
      </c>
      <c r="AJ680" s="676" t="s">
        <v>2472</v>
      </c>
      <c r="AK680" s="696" t="s">
        <v>1149</v>
      </c>
      <c r="AL680" s="676">
        <v>78218</v>
      </c>
      <c r="AM680" s="491" t="s">
        <v>52</v>
      </c>
      <c r="AN680" s="491"/>
      <c r="AO680" s="491"/>
      <c r="AP680" s="688"/>
      <c r="AQ680" s="688" t="s">
        <v>37</v>
      </c>
      <c r="AR680" s="688"/>
      <c r="AS680" s="697"/>
      <c r="AT680" s="697"/>
      <c r="AU680" s="697"/>
      <c r="AV680" s="680"/>
      <c r="AW680" s="673">
        <f>U680</f>
        <v>49201132</v>
      </c>
      <c r="AX680" s="673" cm="1">
        <f t="array" ref="AX680">SUM(MID(0&amp;AW680,LARGE(INDEX(ISNUMBER(--MID(AW680,ROW($1:$8),1))*ROW($1:$8),),ROW($1:$8))+1,1)*10^ROW($1:$8)/10)</f>
        <v>49201132</v>
      </c>
      <c r="AY680" s="673" t="str">
        <f>VLOOKUP($AX680,'Item Master Data'!$A:$F,3,FALSE)</f>
        <v>Q.PEAK DUO BLK G10+</v>
      </c>
      <c r="AZ680" s="673">
        <f>VLOOKUP($AX680,'Item Master Data'!$A:$F,6,FALSE)</f>
        <v>360</v>
      </c>
      <c r="BA680" s="673">
        <f>X680/BB680</f>
        <v>26</v>
      </c>
      <c r="BB680" s="673">
        <f>VLOOKUP(AX680,'Item Master Data'!$A:$G,7,FALSE)</f>
        <v>32</v>
      </c>
      <c r="BC680" s="673"/>
      <c r="BD680" s="673">
        <f>W680-AZ680</f>
        <v>0</v>
      </c>
    </row>
    <row r="681" spans="1:56">
      <c r="A681" s="674"/>
      <c r="B681" s="722"/>
      <c r="C681" s="722"/>
      <c r="D681" s="687" t="s">
        <v>2368</v>
      </c>
      <c r="E681" s="676" t="s">
        <v>2672</v>
      </c>
      <c r="F681" s="491"/>
      <c r="G681" s="491">
        <v>2022</v>
      </c>
      <c r="H681" s="491">
        <v>5</v>
      </c>
      <c r="I681" s="687"/>
      <c r="J681" s="677"/>
      <c r="K681" s="685" t="s">
        <v>2673</v>
      </c>
      <c r="L681" s="676" t="s">
        <v>2505</v>
      </c>
      <c r="M681" s="689">
        <v>44511</v>
      </c>
      <c r="N681" s="689">
        <v>44564</v>
      </c>
      <c r="O681" s="689"/>
      <c r="P681" s="492"/>
      <c r="Q681" s="492"/>
      <c r="R681" s="492"/>
      <c r="S681" s="491" t="s">
        <v>1580</v>
      </c>
      <c r="T681" s="491">
        <v>60</v>
      </c>
      <c r="U681" s="491">
        <v>49401140</v>
      </c>
      <c r="V681" s="491" t="s">
        <v>2575</v>
      </c>
      <c r="W681" s="676">
        <v>400</v>
      </c>
      <c r="X681" s="678">
        <v>768</v>
      </c>
      <c r="Y681" s="525">
        <f>W681*X681</f>
        <v>307200</v>
      </c>
      <c r="Z681" s="494">
        <v>0.52500000000000002</v>
      </c>
      <c r="AA681" s="682">
        <f>Y681*Z681</f>
        <v>161280</v>
      </c>
      <c r="AB681" s="682"/>
      <c r="AC681" s="496">
        <v>0</v>
      </c>
      <c r="AD681" s="692"/>
      <c r="AE681" s="497"/>
      <c r="AF681" s="695">
        <f>AA681+AD681+AE681</f>
        <v>161280</v>
      </c>
      <c r="AG681" s="491" t="s">
        <v>1073</v>
      </c>
      <c r="AH681" s="676"/>
      <c r="AI681" s="685">
        <v>60</v>
      </c>
      <c r="AJ681" s="491" t="s">
        <v>2674</v>
      </c>
      <c r="AK681" s="696" t="s">
        <v>1149</v>
      </c>
      <c r="AL681" s="676">
        <v>78216</v>
      </c>
      <c r="AM681" s="491" t="s">
        <v>52</v>
      </c>
      <c r="AN681" s="491"/>
      <c r="AO681" s="491"/>
      <c r="AP681" s="688"/>
      <c r="AQ681" s="688" t="s">
        <v>37</v>
      </c>
      <c r="AR681" s="688"/>
      <c r="AS681" s="697"/>
      <c r="AT681" s="697"/>
      <c r="AU681" s="697"/>
      <c r="AV681" s="680"/>
      <c r="AW681" s="673">
        <f>U681</f>
        <v>49401140</v>
      </c>
      <c r="AX681" s="673" cm="1">
        <f t="array" ref="AX681">SUM(MID(0&amp;AW681,LARGE(INDEX(ISNUMBER(--MID(AW681,ROW($1:$8),1))*ROW($1:$8),),ROW($1:$8))+1,1)*10^ROW($1:$8)/10)</f>
        <v>49401140</v>
      </c>
      <c r="AY681" s="673" t="str">
        <f>VLOOKUP($AX681,'Item Master Data'!$A:$F,3,FALSE)</f>
        <v>Q.PEAK DUO BLK ML G10.a+</v>
      </c>
      <c r="AZ681" s="673">
        <f>VLOOKUP($AX681,'Item Master Data'!$A:$F,6,FALSE)</f>
        <v>400</v>
      </c>
      <c r="BA681" s="673">
        <f>X681/BB681</f>
        <v>24</v>
      </c>
      <c r="BB681" s="673">
        <f>VLOOKUP(AX681,'Item Master Data'!$A:$G,7,FALSE)</f>
        <v>32</v>
      </c>
      <c r="BC681" s="673"/>
      <c r="BD681" s="673">
        <f>W681-AZ681</f>
        <v>0</v>
      </c>
    </row>
    <row r="682" spans="1:56">
      <c r="A682" s="674"/>
      <c r="B682" s="722"/>
      <c r="C682" s="722"/>
      <c r="D682" s="687" t="s">
        <v>2368</v>
      </c>
      <c r="E682" s="676" t="s">
        <v>2672</v>
      </c>
      <c r="F682" s="491"/>
      <c r="G682" s="491">
        <v>2022</v>
      </c>
      <c r="H682" s="491">
        <v>5</v>
      </c>
      <c r="I682" s="687"/>
      <c r="J682" s="492"/>
      <c r="K682" s="685" t="s">
        <v>2675</v>
      </c>
      <c r="L682" s="676" t="s">
        <v>2505</v>
      </c>
      <c r="M682" s="689">
        <v>44511</v>
      </c>
      <c r="N682" s="689">
        <v>44596</v>
      </c>
      <c r="O682" s="689"/>
      <c r="P682" s="492"/>
      <c r="Q682" s="492"/>
      <c r="R682" s="492"/>
      <c r="S682" s="491" t="s">
        <v>1580</v>
      </c>
      <c r="T682" s="491">
        <v>60</v>
      </c>
      <c r="U682" s="491">
        <v>49401140</v>
      </c>
      <c r="V682" s="491" t="s">
        <v>2575</v>
      </c>
      <c r="W682" s="676">
        <v>400</v>
      </c>
      <c r="X682" s="678">
        <v>768</v>
      </c>
      <c r="Y682" s="525">
        <f>W682*X682</f>
        <v>307200</v>
      </c>
      <c r="Z682" s="494">
        <v>0.52500000000000002</v>
      </c>
      <c r="AA682" s="682">
        <f>Y682*Z682</f>
        <v>161280</v>
      </c>
      <c r="AB682" s="682"/>
      <c r="AC682" s="496">
        <v>0</v>
      </c>
      <c r="AD682" s="692"/>
      <c r="AE682" s="497"/>
      <c r="AF682" s="695">
        <f>AA682+AD682+AE682</f>
        <v>161280</v>
      </c>
      <c r="AG682" s="491" t="s">
        <v>1073</v>
      </c>
      <c r="AH682" s="676"/>
      <c r="AI682" s="685">
        <v>60</v>
      </c>
      <c r="AJ682" s="491" t="s">
        <v>2674</v>
      </c>
      <c r="AK682" s="696" t="s">
        <v>1149</v>
      </c>
      <c r="AL682" s="676">
        <v>78216</v>
      </c>
      <c r="AM682" s="491" t="s">
        <v>52</v>
      </c>
      <c r="AN682" s="491"/>
      <c r="AO682" s="491"/>
      <c r="AP682" s="688"/>
      <c r="AQ682" s="688" t="s">
        <v>37</v>
      </c>
      <c r="AR682" s="688"/>
      <c r="AS682" s="697"/>
      <c r="AT682" s="697"/>
      <c r="AU682" s="697"/>
      <c r="AV682" s="680"/>
      <c r="AW682" s="673">
        <f>U682</f>
        <v>49401140</v>
      </c>
      <c r="AX682" s="673" cm="1">
        <f t="array" ref="AX682">SUM(MID(0&amp;AW682,LARGE(INDEX(ISNUMBER(--MID(AW682,ROW($1:$8),1))*ROW($1:$8),),ROW($1:$8))+1,1)*10^ROW($1:$8)/10)</f>
        <v>49401140</v>
      </c>
      <c r="AY682" s="673" t="str">
        <f>VLOOKUP($AX682,'Item Master Data'!$A:$F,3,FALSE)</f>
        <v>Q.PEAK DUO BLK ML G10.a+</v>
      </c>
      <c r="AZ682" s="673">
        <f>VLOOKUP($AX682,'Item Master Data'!$A:$F,6,FALSE)</f>
        <v>400</v>
      </c>
      <c r="BA682" s="673">
        <f>X682/BB682</f>
        <v>24</v>
      </c>
      <c r="BB682" s="673">
        <f>VLOOKUP(AX682,'Item Master Data'!$A:$G,7,FALSE)</f>
        <v>32</v>
      </c>
      <c r="BC682" s="673"/>
      <c r="BD682" s="673">
        <f>W682-AZ682</f>
        <v>0</v>
      </c>
    </row>
    <row r="683" spans="1:56">
      <c r="A683" s="674"/>
      <c r="B683" s="722"/>
      <c r="C683" s="722"/>
      <c r="D683" s="687" t="s">
        <v>2368</v>
      </c>
      <c r="E683" s="676" t="s">
        <v>2672</v>
      </c>
      <c r="F683" s="491"/>
      <c r="G683" s="491">
        <v>2022</v>
      </c>
      <c r="H683" s="491">
        <v>5</v>
      </c>
      <c r="I683" s="687"/>
      <c r="J683" s="492"/>
      <c r="K683" s="685" t="s">
        <v>2676</v>
      </c>
      <c r="L683" s="676" t="s">
        <v>2505</v>
      </c>
      <c r="M683" s="689">
        <v>44511</v>
      </c>
      <c r="N683" s="689">
        <v>44596</v>
      </c>
      <c r="O683" s="689"/>
      <c r="P683" s="492"/>
      <c r="Q683" s="492"/>
      <c r="R683" s="492"/>
      <c r="S683" s="491" t="s">
        <v>1580</v>
      </c>
      <c r="T683" s="491">
        <v>60</v>
      </c>
      <c r="U683" s="491">
        <v>49401140</v>
      </c>
      <c r="V683" s="491" t="s">
        <v>2575</v>
      </c>
      <c r="W683" s="676">
        <v>400</v>
      </c>
      <c r="X683" s="678">
        <v>768</v>
      </c>
      <c r="Y683" s="525">
        <f>W683*X683</f>
        <v>307200</v>
      </c>
      <c r="Z683" s="494">
        <v>0.52500000000000002</v>
      </c>
      <c r="AA683" s="682">
        <f>Y683*Z683</f>
        <v>161280</v>
      </c>
      <c r="AB683" s="682"/>
      <c r="AC683" s="496">
        <v>0</v>
      </c>
      <c r="AD683" s="692"/>
      <c r="AE683" s="497"/>
      <c r="AF683" s="695">
        <f>AA683+AD683+AE683</f>
        <v>161280</v>
      </c>
      <c r="AG683" s="491" t="s">
        <v>1073</v>
      </c>
      <c r="AH683" s="676"/>
      <c r="AI683" s="685">
        <v>60</v>
      </c>
      <c r="AJ683" s="491" t="s">
        <v>2674</v>
      </c>
      <c r="AK683" s="696" t="s">
        <v>1149</v>
      </c>
      <c r="AL683" s="676">
        <v>78216</v>
      </c>
      <c r="AM683" s="491" t="s">
        <v>52</v>
      </c>
      <c r="AN683" s="491"/>
      <c r="AO683" s="491"/>
      <c r="AP683" s="688"/>
      <c r="AQ683" s="688" t="s">
        <v>37</v>
      </c>
      <c r="AR683" s="688"/>
      <c r="AS683" s="697"/>
      <c r="AT683" s="697"/>
      <c r="AU683" s="697"/>
      <c r="AV683" s="680"/>
      <c r="AW683" s="673">
        <f>U683</f>
        <v>49401140</v>
      </c>
      <c r="AX683" s="673" cm="1">
        <f t="array" ref="AX683">SUM(MID(0&amp;AW683,LARGE(INDEX(ISNUMBER(--MID(AW683,ROW($1:$8),1))*ROW($1:$8),),ROW($1:$8))+1,1)*10^ROW($1:$8)/10)</f>
        <v>49401140</v>
      </c>
      <c r="AY683" s="673" t="str">
        <f>VLOOKUP($AX683,'Item Master Data'!$A:$F,3,FALSE)</f>
        <v>Q.PEAK DUO BLK ML G10.a+</v>
      </c>
      <c r="AZ683" s="673">
        <f>VLOOKUP($AX683,'Item Master Data'!$A:$F,6,FALSE)</f>
        <v>400</v>
      </c>
      <c r="BA683" s="673">
        <f>X683/BB683</f>
        <v>24</v>
      </c>
      <c r="BB683" s="673">
        <f>VLOOKUP(AX683,'Item Master Data'!$A:$G,7,FALSE)</f>
        <v>32</v>
      </c>
      <c r="BC683" s="673"/>
      <c r="BD683" s="673">
        <f>W683-AZ683</f>
        <v>0</v>
      </c>
    </row>
    <row r="684" spans="1:56">
      <c r="A684" s="674"/>
      <c r="B684" s="722"/>
      <c r="C684" s="722"/>
      <c r="D684" s="687" t="s">
        <v>2368</v>
      </c>
      <c r="E684" s="676" t="s">
        <v>2672</v>
      </c>
      <c r="F684" s="491"/>
      <c r="G684" s="491">
        <v>2022</v>
      </c>
      <c r="H684" s="491">
        <v>5</v>
      </c>
      <c r="I684" s="687"/>
      <c r="J684" s="677"/>
      <c r="K684" s="685" t="s">
        <v>2677</v>
      </c>
      <c r="L684" s="676" t="s">
        <v>2505</v>
      </c>
      <c r="M684" s="689">
        <v>44511</v>
      </c>
      <c r="N684" s="689">
        <v>44596</v>
      </c>
      <c r="O684" s="689"/>
      <c r="P684" s="492"/>
      <c r="Q684" s="492"/>
      <c r="R684" s="492"/>
      <c r="S684" s="491" t="s">
        <v>1580</v>
      </c>
      <c r="T684" s="491">
        <v>60</v>
      </c>
      <c r="U684" s="491">
        <v>49401140</v>
      </c>
      <c r="V684" s="491" t="s">
        <v>2575</v>
      </c>
      <c r="W684" s="676">
        <v>400</v>
      </c>
      <c r="X684" s="678">
        <v>768</v>
      </c>
      <c r="Y684" s="525">
        <f>W684*X684</f>
        <v>307200</v>
      </c>
      <c r="Z684" s="494">
        <v>0.52500000000000002</v>
      </c>
      <c r="AA684" s="682">
        <f>Y684*Z684</f>
        <v>161280</v>
      </c>
      <c r="AB684" s="682"/>
      <c r="AC684" s="683">
        <v>0</v>
      </c>
      <c r="AD684" s="692"/>
      <c r="AE684" s="497"/>
      <c r="AF684" s="695">
        <f>AA684+AD684+AE684</f>
        <v>161280</v>
      </c>
      <c r="AG684" s="491" t="s">
        <v>1073</v>
      </c>
      <c r="AH684" s="676"/>
      <c r="AI684" s="685">
        <v>60</v>
      </c>
      <c r="AJ684" s="676" t="s">
        <v>2674</v>
      </c>
      <c r="AK684" s="696" t="s">
        <v>1149</v>
      </c>
      <c r="AL684" s="676">
        <v>78216</v>
      </c>
      <c r="AM684" s="491" t="s">
        <v>52</v>
      </c>
      <c r="AN684" s="491"/>
      <c r="AO684" s="491"/>
      <c r="AP684" s="688"/>
      <c r="AQ684" s="688" t="s">
        <v>37</v>
      </c>
      <c r="AR684" s="688"/>
      <c r="AS684" s="697"/>
      <c r="AT684" s="697"/>
      <c r="AU684" s="697"/>
      <c r="AV684" s="680"/>
      <c r="AW684" s="673">
        <f>U684</f>
        <v>49401140</v>
      </c>
      <c r="AX684" s="673" cm="1">
        <f t="array" ref="AX684">SUM(MID(0&amp;AW684,LARGE(INDEX(ISNUMBER(--MID(AW684,ROW($1:$8),1))*ROW($1:$8),),ROW($1:$8))+1,1)*10^ROW($1:$8)/10)</f>
        <v>49401140</v>
      </c>
      <c r="AY684" s="673" t="str">
        <f>VLOOKUP($AX684,'Item Master Data'!$A:$F,3,FALSE)</f>
        <v>Q.PEAK DUO BLK ML G10.a+</v>
      </c>
      <c r="AZ684" s="673">
        <f>VLOOKUP($AX684,'Item Master Data'!$A:$F,6,FALSE)</f>
        <v>400</v>
      </c>
      <c r="BA684" s="673">
        <f>X684/BB684</f>
        <v>24</v>
      </c>
      <c r="BB684" s="673">
        <f>VLOOKUP(AX684,'Item Master Data'!$A:$G,7,FALSE)</f>
        <v>32</v>
      </c>
      <c r="BC684" s="673"/>
      <c r="BD684" s="673">
        <f>W684-AZ684</f>
        <v>0</v>
      </c>
    </row>
    <row r="685" spans="1:56">
      <c r="A685" s="674"/>
      <c r="B685" s="722"/>
      <c r="C685" s="722"/>
      <c r="D685" s="687" t="s">
        <v>2368</v>
      </c>
      <c r="E685" s="676" t="s">
        <v>2672</v>
      </c>
      <c r="F685" s="491"/>
      <c r="G685" s="491">
        <v>2022</v>
      </c>
      <c r="H685" s="491">
        <v>5</v>
      </c>
      <c r="I685" s="687"/>
      <c r="J685" s="677"/>
      <c r="K685" s="685" t="s">
        <v>2678</v>
      </c>
      <c r="L685" s="676" t="s">
        <v>2505</v>
      </c>
      <c r="M685" s="689">
        <v>44511</v>
      </c>
      <c r="N685" s="689">
        <v>44596</v>
      </c>
      <c r="O685" s="689"/>
      <c r="P685" s="492"/>
      <c r="Q685" s="492"/>
      <c r="R685" s="492"/>
      <c r="S685" s="491" t="s">
        <v>1580</v>
      </c>
      <c r="T685" s="491">
        <v>60</v>
      </c>
      <c r="U685" s="491">
        <v>49401140</v>
      </c>
      <c r="V685" s="491" t="s">
        <v>2575</v>
      </c>
      <c r="W685" s="676">
        <v>400</v>
      </c>
      <c r="X685" s="678">
        <v>768</v>
      </c>
      <c r="Y685" s="525">
        <f>W685*X685</f>
        <v>307200</v>
      </c>
      <c r="Z685" s="494">
        <v>0.52500000000000002</v>
      </c>
      <c r="AA685" s="682">
        <f>Y685*Z685</f>
        <v>161280</v>
      </c>
      <c r="AB685" s="682"/>
      <c r="AC685" s="496">
        <v>0</v>
      </c>
      <c r="AD685" s="692"/>
      <c r="AE685" s="497"/>
      <c r="AF685" s="695">
        <f>AA685+AD685+AE685</f>
        <v>161280</v>
      </c>
      <c r="AG685" s="491" t="s">
        <v>1073</v>
      </c>
      <c r="AH685" s="676"/>
      <c r="AI685" s="685">
        <v>60</v>
      </c>
      <c r="AJ685" s="491" t="s">
        <v>2674</v>
      </c>
      <c r="AK685" s="696" t="s">
        <v>1149</v>
      </c>
      <c r="AL685" s="676">
        <v>78216</v>
      </c>
      <c r="AM685" s="491" t="s">
        <v>52</v>
      </c>
      <c r="AN685" s="491"/>
      <c r="AO685" s="491"/>
      <c r="AP685" s="688"/>
      <c r="AQ685" s="688" t="s">
        <v>37</v>
      </c>
      <c r="AR685" s="688"/>
      <c r="AS685" s="697"/>
      <c r="AT685" s="697"/>
      <c r="AU685" s="697"/>
      <c r="AV685" s="680"/>
      <c r="AW685" s="673">
        <f>U685</f>
        <v>49401140</v>
      </c>
      <c r="AX685" s="673" cm="1">
        <f t="array" ref="AX685">SUM(MID(0&amp;AW685,LARGE(INDEX(ISNUMBER(--MID(AW685,ROW($1:$8),1))*ROW($1:$8),),ROW($1:$8))+1,1)*10^ROW($1:$8)/10)</f>
        <v>49401140</v>
      </c>
      <c r="AY685" s="673" t="str">
        <f>VLOOKUP($AX685,'Item Master Data'!$A:$F,3,FALSE)</f>
        <v>Q.PEAK DUO BLK ML G10.a+</v>
      </c>
      <c r="AZ685" s="673">
        <f>VLOOKUP($AX685,'Item Master Data'!$A:$F,6,FALSE)</f>
        <v>400</v>
      </c>
      <c r="BA685" s="673">
        <f>X685/BB685</f>
        <v>24</v>
      </c>
      <c r="BB685" s="673">
        <f>VLOOKUP(AX685,'Item Master Data'!$A:$G,7,FALSE)</f>
        <v>32</v>
      </c>
      <c r="BC685" s="673"/>
      <c r="BD685" s="673">
        <f>W685-AZ685</f>
        <v>0</v>
      </c>
    </row>
    <row r="686" spans="1:56">
      <c r="A686" s="674"/>
      <c r="B686" s="722"/>
      <c r="C686" s="722"/>
      <c r="D686" s="687" t="s">
        <v>2368</v>
      </c>
      <c r="E686" s="676" t="s">
        <v>2672</v>
      </c>
      <c r="F686" s="491"/>
      <c r="G686" s="491">
        <v>2022</v>
      </c>
      <c r="H686" s="491">
        <v>5</v>
      </c>
      <c r="I686" s="499"/>
      <c r="J686" s="492"/>
      <c r="K686" s="685" t="s">
        <v>2679</v>
      </c>
      <c r="L686" s="676" t="s">
        <v>2505</v>
      </c>
      <c r="M686" s="689">
        <v>44511</v>
      </c>
      <c r="N686" s="689">
        <v>44596</v>
      </c>
      <c r="O686" s="689"/>
      <c r="P686" s="677"/>
      <c r="Q686" s="492"/>
      <c r="R686" s="492"/>
      <c r="S686" s="491" t="s">
        <v>1580</v>
      </c>
      <c r="T686" s="491">
        <v>60</v>
      </c>
      <c r="U686" s="491">
        <v>49401140</v>
      </c>
      <c r="V686" s="491" t="s">
        <v>2575</v>
      </c>
      <c r="W686" s="676">
        <v>400</v>
      </c>
      <c r="X686" s="678">
        <v>768</v>
      </c>
      <c r="Y686" s="525">
        <f>W686*X686</f>
        <v>307200</v>
      </c>
      <c r="Z686" s="494">
        <v>0.52500000000000002</v>
      </c>
      <c r="AA686" s="682">
        <f>Y686*Z686</f>
        <v>161280</v>
      </c>
      <c r="AB686" s="682"/>
      <c r="AC686" s="496">
        <v>0</v>
      </c>
      <c r="AD686" s="692"/>
      <c r="AE686" s="497"/>
      <c r="AF686" s="695">
        <f>AA686+AD686+AE686</f>
        <v>161280</v>
      </c>
      <c r="AG686" s="491" t="s">
        <v>1073</v>
      </c>
      <c r="AH686" s="676"/>
      <c r="AI686" s="685">
        <v>60</v>
      </c>
      <c r="AJ686" s="491" t="s">
        <v>2674</v>
      </c>
      <c r="AK686" s="696" t="s">
        <v>1149</v>
      </c>
      <c r="AL686" s="676">
        <v>78216</v>
      </c>
      <c r="AM686" s="491" t="s">
        <v>52</v>
      </c>
      <c r="AN686" s="491"/>
      <c r="AO686" s="491"/>
      <c r="AP686" s="688"/>
      <c r="AQ686" s="688" t="s">
        <v>37</v>
      </c>
      <c r="AR686" s="688"/>
      <c r="AS686" s="697"/>
      <c r="AT686" s="697"/>
      <c r="AU686" s="697"/>
      <c r="AV686" s="680"/>
      <c r="AW686" s="673">
        <f>U686</f>
        <v>49401140</v>
      </c>
      <c r="AX686" s="673" cm="1">
        <f t="array" ref="AX686">SUM(MID(0&amp;AW686,LARGE(INDEX(ISNUMBER(--MID(AW686,ROW($1:$8),1))*ROW($1:$8),),ROW($1:$8))+1,1)*10^ROW($1:$8)/10)</f>
        <v>49401140</v>
      </c>
      <c r="AY686" s="673" t="str">
        <f>VLOOKUP($AX686,'Item Master Data'!$A:$F,3,FALSE)</f>
        <v>Q.PEAK DUO BLK ML G10.a+</v>
      </c>
      <c r="AZ686" s="673">
        <f>VLOOKUP($AX686,'Item Master Data'!$A:$F,6,FALSE)</f>
        <v>400</v>
      </c>
      <c r="BA686" s="673">
        <f>X686/BB686</f>
        <v>24</v>
      </c>
      <c r="BB686" s="673">
        <f>VLOOKUP(AX686,'Item Master Data'!$A:$G,7,FALSE)</f>
        <v>32</v>
      </c>
      <c r="BC686" s="673"/>
      <c r="BD686" s="673">
        <f>W686-AZ686</f>
        <v>0</v>
      </c>
    </row>
    <row r="687" spans="1:56">
      <c r="A687" s="674"/>
      <c r="B687" s="722"/>
      <c r="C687" s="722"/>
      <c r="D687" s="687" t="s">
        <v>2368</v>
      </c>
      <c r="E687" s="676" t="s">
        <v>2672</v>
      </c>
      <c r="F687" s="491"/>
      <c r="G687" s="491">
        <v>2022</v>
      </c>
      <c r="H687" s="491">
        <v>5</v>
      </c>
      <c r="I687" s="687"/>
      <c r="J687" s="677"/>
      <c r="K687" s="685" t="s">
        <v>2680</v>
      </c>
      <c r="L687" s="676" t="s">
        <v>2505</v>
      </c>
      <c r="M687" s="689">
        <v>44511</v>
      </c>
      <c r="N687" s="689">
        <v>44625</v>
      </c>
      <c r="O687" s="689"/>
      <c r="P687" s="492"/>
      <c r="Q687" s="492"/>
      <c r="R687" s="492"/>
      <c r="S687" s="491" t="s">
        <v>1580</v>
      </c>
      <c r="T687" s="491">
        <v>60</v>
      </c>
      <c r="U687" s="491">
        <v>49401140</v>
      </c>
      <c r="V687" s="491" t="s">
        <v>2575</v>
      </c>
      <c r="W687" s="676">
        <v>400</v>
      </c>
      <c r="X687" s="678">
        <v>768</v>
      </c>
      <c r="Y687" s="525">
        <f>W687*X687</f>
        <v>307200</v>
      </c>
      <c r="Z687" s="494">
        <v>0.52500000000000002</v>
      </c>
      <c r="AA687" s="682">
        <f>Y687*Z687</f>
        <v>161280</v>
      </c>
      <c r="AB687" s="682"/>
      <c r="AC687" s="496">
        <v>0</v>
      </c>
      <c r="AD687" s="692"/>
      <c r="AE687" s="497"/>
      <c r="AF687" s="695">
        <f>AA687+AD687+AE687</f>
        <v>161280</v>
      </c>
      <c r="AG687" s="491" t="s">
        <v>1073</v>
      </c>
      <c r="AH687" s="676"/>
      <c r="AI687" s="685">
        <v>60</v>
      </c>
      <c r="AJ687" s="491" t="s">
        <v>2674</v>
      </c>
      <c r="AK687" s="696" t="s">
        <v>1149</v>
      </c>
      <c r="AL687" s="676">
        <v>78216</v>
      </c>
      <c r="AM687" s="491" t="s">
        <v>52</v>
      </c>
      <c r="AN687" s="491"/>
      <c r="AO687" s="491"/>
      <c r="AP687" s="688"/>
      <c r="AQ687" s="688" t="s">
        <v>37</v>
      </c>
      <c r="AR687" s="688"/>
      <c r="AS687" s="697"/>
      <c r="AT687" s="697"/>
      <c r="AU687" s="697"/>
      <c r="AV687" s="680"/>
      <c r="AW687" s="673">
        <f>U687</f>
        <v>49401140</v>
      </c>
      <c r="AX687" s="673" cm="1">
        <f t="array" ref="AX687">SUM(MID(0&amp;AW687,LARGE(INDEX(ISNUMBER(--MID(AW687,ROW($1:$8),1))*ROW($1:$8),),ROW($1:$8))+1,1)*10^ROW($1:$8)/10)</f>
        <v>49401140</v>
      </c>
      <c r="AY687" s="673" t="str">
        <f>VLOOKUP($AX687,'Item Master Data'!$A:$F,3,FALSE)</f>
        <v>Q.PEAK DUO BLK ML G10.a+</v>
      </c>
      <c r="AZ687" s="673">
        <f>VLOOKUP($AX687,'Item Master Data'!$A:$F,6,FALSE)</f>
        <v>400</v>
      </c>
      <c r="BA687" s="673">
        <f>X687/BB687</f>
        <v>24</v>
      </c>
      <c r="BB687" s="673">
        <f>VLOOKUP(AX687,'Item Master Data'!$A:$G,7,FALSE)</f>
        <v>32</v>
      </c>
      <c r="BC687" s="673"/>
      <c r="BD687" s="673">
        <f>W687-AZ687</f>
        <v>0</v>
      </c>
    </row>
    <row r="688" spans="1:56">
      <c r="A688" s="674"/>
      <c r="B688" s="722"/>
      <c r="C688" s="722"/>
      <c r="D688" s="687" t="s">
        <v>2368</v>
      </c>
      <c r="E688" s="676"/>
      <c r="F688" s="491"/>
      <c r="G688" s="491">
        <v>2022</v>
      </c>
      <c r="H688" s="491">
        <v>5</v>
      </c>
      <c r="I688" s="687"/>
      <c r="J688" s="677"/>
      <c r="K688" s="685" t="s">
        <v>2681</v>
      </c>
      <c r="L688" s="676" t="s">
        <v>2505</v>
      </c>
      <c r="M688" s="689">
        <v>44511</v>
      </c>
      <c r="N688" s="689">
        <v>44625</v>
      </c>
      <c r="O688" s="689"/>
      <c r="P688" s="492"/>
      <c r="Q688" s="492"/>
      <c r="R688" s="492"/>
      <c r="S688" s="491" t="s">
        <v>1580</v>
      </c>
      <c r="T688" s="491">
        <v>60</v>
      </c>
      <c r="U688" s="491">
        <v>49401140</v>
      </c>
      <c r="V688" s="491" t="s">
        <v>2575</v>
      </c>
      <c r="W688" s="676">
        <v>400</v>
      </c>
      <c r="X688" s="678">
        <v>768</v>
      </c>
      <c r="Y688" s="525">
        <f>W688*X688</f>
        <v>307200</v>
      </c>
      <c r="Z688" s="494">
        <v>0.52500000000000002</v>
      </c>
      <c r="AA688" s="682">
        <f>Y688*Z688</f>
        <v>161280</v>
      </c>
      <c r="AB688" s="682"/>
      <c r="AC688" s="496">
        <v>0</v>
      </c>
      <c r="AD688" s="692"/>
      <c r="AE688" s="497"/>
      <c r="AF688" s="695">
        <f>AA688+AD688+AE688</f>
        <v>161280</v>
      </c>
      <c r="AG688" s="491" t="s">
        <v>1073</v>
      </c>
      <c r="AH688" s="676"/>
      <c r="AI688" s="685">
        <v>60</v>
      </c>
      <c r="AJ688" s="491" t="s">
        <v>2674</v>
      </c>
      <c r="AK688" s="696" t="s">
        <v>1149</v>
      </c>
      <c r="AL688" s="676">
        <v>78216</v>
      </c>
      <c r="AM688" s="491" t="s">
        <v>52</v>
      </c>
      <c r="AN688" s="491"/>
      <c r="AO688" s="491"/>
      <c r="AP688" s="688"/>
      <c r="AQ688" s="688" t="s">
        <v>37</v>
      </c>
      <c r="AR688" s="688"/>
      <c r="AS688" s="697"/>
      <c r="AT688" s="697"/>
      <c r="AU688" s="697"/>
      <c r="AV688" s="680"/>
      <c r="AW688" s="673">
        <f>U688</f>
        <v>49401140</v>
      </c>
      <c r="AX688" s="673" cm="1">
        <f t="array" ref="AX688">SUM(MID(0&amp;AW688,LARGE(INDEX(ISNUMBER(--MID(AW688,ROW($1:$8),1))*ROW($1:$8),),ROW($1:$8))+1,1)*10^ROW($1:$8)/10)</f>
        <v>49401140</v>
      </c>
      <c r="AY688" s="673" t="str">
        <f>VLOOKUP($AX688,'Item Master Data'!$A:$F,3,FALSE)</f>
        <v>Q.PEAK DUO BLK ML G10.a+</v>
      </c>
      <c r="AZ688" s="673">
        <f>VLOOKUP($AX688,'Item Master Data'!$A:$F,6,FALSE)</f>
        <v>400</v>
      </c>
      <c r="BA688" s="673">
        <f>X688/BB688</f>
        <v>24</v>
      </c>
      <c r="BB688" s="673">
        <f>VLOOKUP(AX688,'Item Master Data'!$A:$G,7,FALSE)</f>
        <v>32</v>
      </c>
      <c r="BC688" s="673"/>
      <c r="BD688" s="673">
        <f>W688-AZ688</f>
        <v>0</v>
      </c>
    </row>
    <row r="689" spans="1:56">
      <c r="A689" s="674"/>
      <c r="B689" s="722">
        <v>44557</v>
      </c>
      <c r="C689" s="722">
        <v>44587</v>
      </c>
      <c r="D689" s="687" t="s">
        <v>2368</v>
      </c>
      <c r="E689" s="676" t="s">
        <v>1292</v>
      </c>
      <c r="F689" s="491"/>
      <c r="G689" s="491">
        <v>2022</v>
      </c>
      <c r="H689" s="491">
        <v>5</v>
      </c>
      <c r="I689" s="499"/>
      <c r="J689" s="492"/>
      <c r="K689" s="685" t="s">
        <v>2682</v>
      </c>
      <c r="L689" s="676" t="s">
        <v>2505</v>
      </c>
      <c r="M689" s="689">
        <v>44546</v>
      </c>
      <c r="N689" s="689">
        <v>44691</v>
      </c>
      <c r="O689" s="689"/>
      <c r="P689" s="677"/>
      <c r="Q689" s="677"/>
      <c r="R689" s="677"/>
      <c r="S689" s="676" t="s">
        <v>1580</v>
      </c>
      <c r="T689" s="676">
        <v>60</v>
      </c>
      <c r="U689" s="676">
        <v>49204132</v>
      </c>
      <c r="V689" s="676" t="s">
        <v>1231</v>
      </c>
      <c r="W689" s="676">
        <v>360</v>
      </c>
      <c r="X689" s="678">
        <v>832</v>
      </c>
      <c r="Y689" s="525">
        <f>W689*X689</f>
        <v>299520</v>
      </c>
      <c r="Z689" s="494">
        <v>0.83000000000000007</v>
      </c>
      <c r="AA689" s="682">
        <f>Y689*Z689</f>
        <v>248601.60000000003</v>
      </c>
      <c r="AB689" s="682"/>
      <c r="AC689" s="496">
        <v>0</v>
      </c>
      <c r="AD689" s="692"/>
      <c r="AE689" s="497"/>
      <c r="AF689" s="695">
        <f>AA689+AD689+AE689</f>
        <v>248601.60000000003</v>
      </c>
      <c r="AG689" s="491" t="s">
        <v>1073</v>
      </c>
      <c r="AH689" s="676"/>
      <c r="AI689" s="685" t="s">
        <v>2488</v>
      </c>
      <c r="AJ689" s="491" t="s">
        <v>2507</v>
      </c>
      <c r="AK689" s="696" t="s">
        <v>1854</v>
      </c>
      <c r="AL689" s="676">
        <v>97210</v>
      </c>
      <c r="AM689" s="491" t="s">
        <v>52</v>
      </c>
      <c r="AN689" s="491" t="s">
        <v>1076</v>
      </c>
      <c r="AO689" s="491"/>
      <c r="AP689" s="688"/>
      <c r="AQ689" s="688" t="s">
        <v>37</v>
      </c>
      <c r="AR689" s="688"/>
      <c r="AS689" s="697"/>
      <c r="AT689" s="697"/>
      <c r="AU689" s="697"/>
      <c r="AV689" s="680"/>
      <c r="AW689" s="673">
        <f>U689</f>
        <v>49204132</v>
      </c>
      <c r="AX689" s="673" cm="1">
        <f t="array" ref="AX689">SUM(MID(0&amp;AW689,LARGE(INDEX(ISNUMBER(--MID(AW689,ROW($1:$8),1))*ROW($1:$8),),ROW($1:$8))+1,1)*10^ROW($1:$8)/10)</f>
        <v>49204132</v>
      </c>
      <c r="AY689" s="673" t="str">
        <f>VLOOKUP($AX689,'Item Master Data'!$A:$F,3,FALSE)</f>
        <v>Q.PEAK DUO BLK G10+/AC</v>
      </c>
      <c r="AZ689" s="673">
        <f>VLOOKUP($AX689,'Item Master Data'!$A:$F,6,FALSE)</f>
        <v>360</v>
      </c>
      <c r="BA689" s="673">
        <f>X689/BB689</f>
        <v>32</v>
      </c>
      <c r="BB689" s="673">
        <f>VLOOKUP(AX689,'Item Master Data'!$A:$G,7,FALSE)</f>
        <v>26</v>
      </c>
      <c r="BC689" s="673"/>
      <c r="BD689" s="673">
        <f>W689-AZ689</f>
        <v>0</v>
      </c>
    </row>
    <row r="690" spans="1:56">
      <c r="A690" s="674"/>
      <c r="B690" s="722"/>
      <c r="C690" s="722"/>
      <c r="D690" s="687" t="s">
        <v>2368</v>
      </c>
      <c r="E690" s="676" t="s">
        <v>1292</v>
      </c>
      <c r="F690" s="491"/>
      <c r="G690" s="491">
        <v>2022</v>
      </c>
      <c r="H690" s="491">
        <v>5</v>
      </c>
      <c r="I690" s="499"/>
      <c r="J690" s="492"/>
      <c r="K690" s="685" t="s">
        <v>2635</v>
      </c>
      <c r="L690" s="676" t="s">
        <v>2505</v>
      </c>
      <c r="M690" s="689">
        <v>44497</v>
      </c>
      <c r="N690" s="689">
        <v>44653</v>
      </c>
      <c r="O690" s="689"/>
      <c r="P690" s="677"/>
      <c r="Q690" s="492"/>
      <c r="R690" s="492"/>
      <c r="S690" s="491" t="s">
        <v>1580</v>
      </c>
      <c r="T690" s="491">
        <v>60</v>
      </c>
      <c r="U690" s="491">
        <v>49204132</v>
      </c>
      <c r="V690" s="491" t="s">
        <v>1231</v>
      </c>
      <c r="W690" s="676">
        <v>360</v>
      </c>
      <c r="X690" s="678">
        <v>832</v>
      </c>
      <c r="Y690" s="525">
        <f>W690*X690</f>
        <v>299520</v>
      </c>
      <c r="Z690" s="494">
        <v>0.83000000000000007</v>
      </c>
      <c r="AA690" s="682">
        <f>Y690*Z690</f>
        <v>248601.60000000003</v>
      </c>
      <c r="AB690" s="682"/>
      <c r="AC690" s="496">
        <v>0</v>
      </c>
      <c r="AD690" s="692"/>
      <c r="AE690" s="497"/>
      <c r="AF690" s="695">
        <f>AA690+AD690+AE690</f>
        <v>248601.60000000003</v>
      </c>
      <c r="AG690" s="491" t="s">
        <v>1073</v>
      </c>
      <c r="AH690" s="676"/>
      <c r="AI690" s="685" t="s">
        <v>2488</v>
      </c>
      <c r="AJ690" s="491" t="s">
        <v>2507</v>
      </c>
      <c r="AK690" s="696" t="s">
        <v>1854</v>
      </c>
      <c r="AL690" s="676">
        <v>97210</v>
      </c>
      <c r="AM690" s="491" t="s">
        <v>52</v>
      </c>
      <c r="AN690" s="491"/>
      <c r="AO690" s="491"/>
      <c r="AP690" s="688"/>
      <c r="AQ690" s="688" t="s">
        <v>37</v>
      </c>
      <c r="AR690" s="688"/>
      <c r="AS690" s="697"/>
      <c r="AT690" s="697"/>
      <c r="AU690" s="697"/>
      <c r="AV690" s="680"/>
      <c r="AW690" s="673">
        <f>U690</f>
        <v>49204132</v>
      </c>
      <c r="AX690" s="673" cm="1">
        <f t="array" ref="AX690">SUM(MID(0&amp;AW690,LARGE(INDEX(ISNUMBER(--MID(AW690,ROW($1:$8),1))*ROW($1:$8),),ROW($1:$8))+1,1)*10^ROW($1:$8)/10)</f>
        <v>49204132</v>
      </c>
      <c r="AY690" s="673" t="str">
        <f>VLOOKUP($AX690,'Item Master Data'!$A:$F,3,FALSE)</f>
        <v>Q.PEAK DUO BLK G10+/AC</v>
      </c>
      <c r="AZ690" s="673">
        <f>VLOOKUP($AX690,'Item Master Data'!$A:$F,6,FALSE)</f>
        <v>360</v>
      </c>
      <c r="BA690" s="673">
        <f>X690/BB690</f>
        <v>32</v>
      </c>
      <c r="BB690" s="673">
        <f>VLOOKUP(AX690,'Item Master Data'!$A:$G,7,FALSE)</f>
        <v>26</v>
      </c>
      <c r="BC690" s="673"/>
      <c r="BD690" s="673">
        <f>W690-AZ690</f>
        <v>0</v>
      </c>
    </row>
    <row r="691" spans="1:56">
      <c r="A691" s="674"/>
      <c r="B691" s="722"/>
      <c r="C691" s="722">
        <v>44587</v>
      </c>
      <c r="D691" s="687" t="s">
        <v>2368</v>
      </c>
      <c r="E691" s="676" t="s">
        <v>1292</v>
      </c>
      <c r="F691" s="491"/>
      <c r="G691" s="491">
        <v>2022</v>
      </c>
      <c r="H691" s="491">
        <v>5</v>
      </c>
      <c r="I691" s="499"/>
      <c r="J691" s="492"/>
      <c r="K691" s="685" t="s">
        <v>2683</v>
      </c>
      <c r="L691" s="676" t="s">
        <v>2505</v>
      </c>
      <c r="M691" s="689">
        <v>44505</v>
      </c>
      <c r="N691" s="689">
        <v>44691</v>
      </c>
      <c r="O691" s="689"/>
      <c r="P691" s="492"/>
      <c r="Q691" s="492"/>
      <c r="R691" s="492"/>
      <c r="S691" s="491" t="s">
        <v>1580</v>
      </c>
      <c r="T691" s="491">
        <v>60</v>
      </c>
      <c r="U691" s="491">
        <v>49204132</v>
      </c>
      <c r="V691" s="491" t="s">
        <v>1231</v>
      </c>
      <c r="W691" s="676">
        <v>360</v>
      </c>
      <c r="X691" s="678">
        <v>832</v>
      </c>
      <c r="Y691" s="525">
        <f>W691*X691</f>
        <v>299520</v>
      </c>
      <c r="Z691" s="494">
        <v>0.83000000000000007</v>
      </c>
      <c r="AA691" s="682">
        <f>Y691*Z691</f>
        <v>248601.60000000003</v>
      </c>
      <c r="AB691" s="682"/>
      <c r="AC691" s="496">
        <v>0</v>
      </c>
      <c r="AD691" s="692"/>
      <c r="AE691" s="497"/>
      <c r="AF691" s="695">
        <f>AA691+AD691+AE691</f>
        <v>248601.60000000003</v>
      </c>
      <c r="AG691" s="491" t="s">
        <v>1073</v>
      </c>
      <c r="AH691" s="676"/>
      <c r="AI691" s="685" t="s">
        <v>2488</v>
      </c>
      <c r="AJ691" s="491" t="s">
        <v>2507</v>
      </c>
      <c r="AK691" s="696" t="s">
        <v>1854</v>
      </c>
      <c r="AL691" s="676" t="s">
        <v>2684</v>
      </c>
      <c r="AM691" s="491" t="s">
        <v>52</v>
      </c>
      <c r="AN691" s="491"/>
      <c r="AO691" s="491"/>
      <c r="AP691" s="688"/>
      <c r="AQ691" s="688" t="s">
        <v>37</v>
      </c>
      <c r="AR691" s="688"/>
      <c r="AS691" s="697"/>
      <c r="AT691" s="697"/>
      <c r="AU691" s="697"/>
      <c r="AV691" s="680"/>
      <c r="AW691" s="673">
        <f>U691</f>
        <v>49204132</v>
      </c>
      <c r="AX691" s="673" cm="1">
        <f t="array" ref="AX691">SUM(MID(0&amp;AW691,LARGE(INDEX(ISNUMBER(--MID(AW691,ROW($1:$8),1))*ROW($1:$8),),ROW($1:$8))+1,1)*10^ROW($1:$8)/10)</f>
        <v>49204132</v>
      </c>
      <c r="AY691" s="673" t="str">
        <f>VLOOKUP($AX691,'Item Master Data'!$A:$F,3,FALSE)</f>
        <v>Q.PEAK DUO BLK G10+/AC</v>
      </c>
      <c r="AZ691" s="673">
        <f>VLOOKUP($AX691,'Item Master Data'!$A:$F,6,FALSE)</f>
        <v>360</v>
      </c>
      <c r="BA691" s="673">
        <f>X691/BB691</f>
        <v>32</v>
      </c>
      <c r="BB691" s="673">
        <f>VLOOKUP(AX691,'Item Master Data'!$A:$G,7,FALSE)</f>
        <v>26</v>
      </c>
      <c r="BC691" s="673"/>
      <c r="BD691" s="673">
        <f>W691-AZ691</f>
        <v>0</v>
      </c>
    </row>
    <row r="692" spans="1:56">
      <c r="A692" s="674"/>
      <c r="B692" s="722">
        <v>44595</v>
      </c>
      <c r="C692" s="722">
        <v>44595</v>
      </c>
      <c r="D692" s="687" t="s">
        <v>2368</v>
      </c>
      <c r="E692" s="676" t="s">
        <v>1292</v>
      </c>
      <c r="F692" s="491"/>
      <c r="G692" s="491">
        <v>2022</v>
      </c>
      <c r="H692" s="676">
        <v>5</v>
      </c>
      <c r="I692" s="687"/>
      <c r="J692" s="677"/>
      <c r="K692" s="685" t="s">
        <v>2603</v>
      </c>
      <c r="L692" s="676" t="s">
        <v>2505</v>
      </c>
      <c r="M692" s="689">
        <v>44595</v>
      </c>
      <c r="N692" s="689">
        <v>44658</v>
      </c>
      <c r="O692" s="689"/>
      <c r="P692" s="492"/>
      <c r="Q692" s="492"/>
      <c r="R692" s="492"/>
      <c r="S692" s="491" t="s">
        <v>1580</v>
      </c>
      <c r="T692" s="491">
        <v>72</v>
      </c>
      <c r="U692" s="491"/>
      <c r="V692" s="491" t="s">
        <v>1108</v>
      </c>
      <c r="W692" s="676">
        <v>480</v>
      </c>
      <c r="X692" s="678">
        <v>696</v>
      </c>
      <c r="Y692" s="525">
        <f>W692*X692</f>
        <v>334080</v>
      </c>
      <c r="Z692" s="494">
        <v>0.495</v>
      </c>
      <c r="AA692" s="682">
        <f>Y692*Z692</f>
        <v>165369.60000000001</v>
      </c>
      <c r="AB692" s="682"/>
      <c r="AC692" s="496">
        <v>0</v>
      </c>
      <c r="AD692" s="692"/>
      <c r="AE692" s="497"/>
      <c r="AF692" s="695">
        <f>AA692+AD692+AE692</f>
        <v>165369.60000000001</v>
      </c>
      <c r="AG692" s="491" t="s">
        <v>1073</v>
      </c>
      <c r="AH692" s="676"/>
      <c r="AI692" s="685" t="s">
        <v>2488</v>
      </c>
      <c r="AJ692" s="491" t="s">
        <v>1821</v>
      </c>
      <c r="AK692" s="696" t="s">
        <v>50</v>
      </c>
      <c r="AL692" s="676">
        <v>95834</v>
      </c>
      <c r="AM692" s="491" t="s">
        <v>52</v>
      </c>
      <c r="AN692" s="491" t="s">
        <v>1076</v>
      </c>
      <c r="AO692" s="491"/>
      <c r="AP692" s="688"/>
      <c r="AQ692" s="688" t="s">
        <v>37</v>
      </c>
      <c r="AR692" s="688"/>
      <c r="AS692" s="697"/>
      <c r="AT692" s="697"/>
      <c r="AU692" s="697"/>
      <c r="AV692" s="680"/>
      <c r="AW692" s="673">
        <f>U692</f>
        <v>0</v>
      </c>
      <c r="AX692" s="673" cm="1">
        <f t="array" ref="AX692">SUM(MID(0&amp;AW692,LARGE(INDEX(ISNUMBER(--MID(AW692,ROW($1:$8),1))*ROW($1:$8),),ROW($1:$8))+1,1)*10^ROW($1:$8)/10)</f>
        <v>0</v>
      </c>
      <c r="AY692" s="673" t="e">
        <f>VLOOKUP($AX692,'Item Master Data'!$A:$F,3,FALSE)</f>
        <v>#N/A</v>
      </c>
      <c r="AZ692" s="673" t="e">
        <f>VLOOKUP($AX692,'Item Master Data'!$A:$F,6,FALSE)</f>
        <v>#N/A</v>
      </c>
      <c r="BA692" s="673" t="e">
        <f>X692/BB692</f>
        <v>#N/A</v>
      </c>
      <c r="BB692" s="673" t="e">
        <f>VLOOKUP(AX692,'Item Master Data'!$A:$G,7,FALSE)</f>
        <v>#N/A</v>
      </c>
      <c r="BC692" s="673"/>
      <c r="BD692" s="673" t="e">
        <f>W692-AZ692</f>
        <v>#N/A</v>
      </c>
    </row>
    <row r="693" spans="1:56">
      <c r="A693" s="674"/>
      <c r="B693" s="722">
        <v>44595</v>
      </c>
      <c r="C693" s="722">
        <v>44595</v>
      </c>
      <c r="D693" s="687" t="s">
        <v>2368</v>
      </c>
      <c r="E693" s="676" t="s">
        <v>1292</v>
      </c>
      <c r="F693" s="491"/>
      <c r="G693" s="491">
        <v>2022</v>
      </c>
      <c r="H693" s="491">
        <v>5</v>
      </c>
      <c r="I693" s="499"/>
      <c r="J693" s="492"/>
      <c r="K693" s="685" t="s">
        <v>2685</v>
      </c>
      <c r="L693" s="676" t="s">
        <v>2505</v>
      </c>
      <c r="M693" s="689">
        <v>44595</v>
      </c>
      <c r="N693" s="689">
        <v>44693</v>
      </c>
      <c r="O693" s="689"/>
      <c r="P693" s="492"/>
      <c r="Q693" s="492"/>
      <c r="R693" s="492"/>
      <c r="S693" s="491" t="s">
        <v>1580</v>
      </c>
      <c r="T693" s="491">
        <v>72</v>
      </c>
      <c r="U693" s="491"/>
      <c r="V693" s="491" t="s">
        <v>1108</v>
      </c>
      <c r="W693" s="676">
        <v>480</v>
      </c>
      <c r="X693" s="678">
        <v>696</v>
      </c>
      <c r="Y693" s="525">
        <f>W693*X693</f>
        <v>334080</v>
      </c>
      <c r="Z693" s="494">
        <v>0.495</v>
      </c>
      <c r="AA693" s="682">
        <f>Y693*Z693</f>
        <v>165369.60000000001</v>
      </c>
      <c r="AB693" s="682"/>
      <c r="AC693" s="496">
        <v>0</v>
      </c>
      <c r="AD693" s="692"/>
      <c r="AE693" s="497"/>
      <c r="AF693" s="695">
        <f>AA693+AD693+AE693</f>
        <v>165369.60000000001</v>
      </c>
      <c r="AG693" s="491" t="s">
        <v>1073</v>
      </c>
      <c r="AH693" s="676"/>
      <c r="AI693" s="685" t="s">
        <v>2488</v>
      </c>
      <c r="AJ693" s="491" t="s">
        <v>1821</v>
      </c>
      <c r="AK693" s="696" t="s">
        <v>50</v>
      </c>
      <c r="AL693" s="676">
        <v>95834</v>
      </c>
      <c r="AM693" s="491" t="s">
        <v>52</v>
      </c>
      <c r="AN693" s="491" t="s">
        <v>1076</v>
      </c>
      <c r="AO693" s="491"/>
      <c r="AP693" s="688"/>
      <c r="AQ693" s="688" t="s">
        <v>37</v>
      </c>
      <c r="AR693" s="688"/>
      <c r="AS693" s="697"/>
      <c r="AT693" s="697"/>
      <c r="AU693" s="697"/>
      <c r="AV693" s="680"/>
      <c r="AW693" s="673">
        <f>U693</f>
        <v>0</v>
      </c>
      <c r="AX693" s="673" cm="1">
        <f t="array" ref="AX693">SUM(MID(0&amp;AW693,LARGE(INDEX(ISNUMBER(--MID(AW693,ROW($1:$8),1))*ROW($1:$8),),ROW($1:$8))+1,1)*10^ROW($1:$8)/10)</f>
        <v>0</v>
      </c>
      <c r="AY693" s="673" t="e">
        <f>VLOOKUP($AX693,'Item Master Data'!$A:$F,3,FALSE)</f>
        <v>#N/A</v>
      </c>
      <c r="AZ693" s="673" t="e">
        <f>VLOOKUP($AX693,'Item Master Data'!$A:$F,6,FALSE)</f>
        <v>#N/A</v>
      </c>
      <c r="BA693" s="673" t="e">
        <f>X693/BB693</f>
        <v>#N/A</v>
      </c>
      <c r="BB693" s="673" t="e">
        <f>VLOOKUP(AX693,'Item Master Data'!$A:$G,7,FALSE)</f>
        <v>#N/A</v>
      </c>
      <c r="BC693" s="673"/>
      <c r="BD693" s="673" t="e">
        <f>W693-AZ693</f>
        <v>#N/A</v>
      </c>
    </row>
    <row r="694" spans="1:56">
      <c r="A694" s="674"/>
      <c r="B694" s="722"/>
      <c r="C694" s="722"/>
      <c r="D694" s="687" t="s">
        <v>2368</v>
      </c>
      <c r="E694" s="676" t="s">
        <v>2686</v>
      </c>
      <c r="F694" s="491"/>
      <c r="G694" s="491">
        <v>2022</v>
      </c>
      <c r="H694" s="491">
        <v>5</v>
      </c>
      <c r="I694" s="499"/>
      <c r="J694" s="492"/>
      <c r="K694" s="685" t="s">
        <v>2687</v>
      </c>
      <c r="L694" s="676" t="s">
        <v>2505</v>
      </c>
      <c r="M694" s="689">
        <v>44544</v>
      </c>
      <c r="N694" s="689">
        <v>44685</v>
      </c>
      <c r="O694" s="689"/>
      <c r="P694" s="492"/>
      <c r="Q694" s="492"/>
      <c r="R694" s="492"/>
      <c r="S694" s="491" t="s">
        <v>1580</v>
      </c>
      <c r="T694" s="491">
        <v>60</v>
      </c>
      <c r="U694" s="491" t="s">
        <v>1113</v>
      </c>
      <c r="V694" s="491" t="s">
        <v>1231</v>
      </c>
      <c r="W694" s="676">
        <v>360</v>
      </c>
      <c r="X694" s="678">
        <v>624</v>
      </c>
      <c r="Y694" s="525">
        <f>W694*X694</f>
        <v>224640</v>
      </c>
      <c r="Z694" s="494">
        <v>0.78999999999999992</v>
      </c>
      <c r="AA694" s="682">
        <f>Y694*Z694</f>
        <v>177465.59999999998</v>
      </c>
      <c r="AB694" s="682"/>
      <c r="AC694" s="496">
        <v>0</v>
      </c>
      <c r="AD694" s="692"/>
      <c r="AE694" s="497"/>
      <c r="AF694" s="695">
        <f>AA694+AD694+AE694</f>
        <v>177465.59999999998</v>
      </c>
      <c r="AG694" s="491" t="s">
        <v>1073</v>
      </c>
      <c r="AH694" s="676"/>
      <c r="AI694" s="685" t="s">
        <v>2488</v>
      </c>
      <c r="AJ694" s="491" t="s">
        <v>1891</v>
      </c>
      <c r="AK694" s="696" t="s">
        <v>50</v>
      </c>
      <c r="AL694" s="676">
        <v>93772</v>
      </c>
      <c r="AM694" s="491" t="s">
        <v>52</v>
      </c>
      <c r="AN694" s="491"/>
      <c r="AO694" s="491"/>
      <c r="AP694" s="688"/>
      <c r="AQ694" s="688" t="s">
        <v>37</v>
      </c>
      <c r="AR694" s="688"/>
      <c r="AS694" s="697"/>
      <c r="AT694" s="697"/>
      <c r="AU694" s="697"/>
      <c r="AV694" s="680"/>
      <c r="AW694" s="673" t="str">
        <f>U694</f>
        <v>TBD</v>
      </c>
      <c r="AX694" s="673" cm="1">
        <f t="array" ref="AX694">SUM(MID(0&amp;AW694,LARGE(INDEX(ISNUMBER(--MID(AW694,ROW($1:$8),1))*ROW($1:$8),),ROW($1:$8))+1,1)*10^ROW($1:$8)/10)</f>
        <v>0</v>
      </c>
      <c r="AY694" s="673" t="e">
        <f>VLOOKUP($AX694,'Item Master Data'!$A:$F,3,FALSE)</f>
        <v>#N/A</v>
      </c>
      <c r="AZ694" s="673" t="e">
        <f>VLOOKUP($AX694,'Item Master Data'!$A:$F,6,FALSE)</f>
        <v>#N/A</v>
      </c>
      <c r="BA694" s="673" t="e">
        <f>X694/BB694</f>
        <v>#N/A</v>
      </c>
      <c r="BB694" s="673" t="e">
        <f>VLOOKUP(AX694,'Item Master Data'!$A:$G,7,FALSE)</f>
        <v>#N/A</v>
      </c>
      <c r="BC694" s="673"/>
      <c r="BD694" s="673" t="e">
        <f>W694-AZ694</f>
        <v>#N/A</v>
      </c>
    </row>
    <row r="695" spans="1:56">
      <c r="A695" s="757"/>
      <c r="B695" s="722"/>
      <c r="C695" s="722"/>
      <c r="D695" s="687" t="s">
        <v>2368</v>
      </c>
      <c r="E695" s="676" t="s">
        <v>1053</v>
      </c>
      <c r="F695" s="491"/>
      <c r="G695" s="491">
        <v>2022</v>
      </c>
      <c r="H695" s="491">
        <v>5</v>
      </c>
      <c r="I695" s="499"/>
      <c r="J695" s="492"/>
      <c r="K695" s="685" t="s">
        <v>2636</v>
      </c>
      <c r="L695" s="676" t="s">
        <v>2505</v>
      </c>
      <c r="M695" s="689">
        <v>44484</v>
      </c>
      <c r="N695" s="689">
        <v>44599</v>
      </c>
      <c r="O695" s="689"/>
      <c r="P695" s="492"/>
      <c r="Q695" s="492"/>
      <c r="R695" s="492"/>
      <c r="S695" s="491" t="s">
        <v>1580</v>
      </c>
      <c r="T695" s="491">
        <v>60</v>
      </c>
      <c r="U695" s="491">
        <v>49403140</v>
      </c>
      <c r="V695" s="491" t="s">
        <v>973</v>
      </c>
      <c r="W695" s="676">
        <v>400</v>
      </c>
      <c r="X695" s="678">
        <v>768</v>
      </c>
      <c r="Y695" s="525">
        <f>W695*X695</f>
        <v>307200</v>
      </c>
      <c r="Z695" s="494">
        <v>0.52500000000000002</v>
      </c>
      <c r="AA695" s="682">
        <f>Y695*Z695</f>
        <v>161280</v>
      </c>
      <c r="AB695" s="682"/>
      <c r="AC695" s="496">
        <v>0</v>
      </c>
      <c r="AD695" s="692"/>
      <c r="AE695" s="497"/>
      <c r="AF695" s="695">
        <f>AA695+AD695+AE695</f>
        <v>161280</v>
      </c>
      <c r="AG695" s="491" t="s">
        <v>1073</v>
      </c>
      <c r="AH695" s="676"/>
      <c r="AI695" s="685">
        <v>60</v>
      </c>
      <c r="AJ695" s="491" t="s">
        <v>1808</v>
      </c>
      <c r="AK695" s="696" t="s">
        <v>50</v>
      </c>
      <c r="AL695" s="676">
        <v>93308</v>
      </c>
      <c r="AM695" s="491" t="s">
        <v>52</v>
      </c>
      <c r="AN695" s="491" t="s">
        <v>1076</v>
      </c>
      <c r="AO695" s="491"/>
      <c r="AP695" s="688"/>
      <c r="AQ695" s="688" t="s">
        <v>37</v>
      </c>
      <c r="AR695" s="688"/>
      <c r="AS695" s="697"/>
      <c r="AT695" s="697"/>
      <c r="AU695" s="697"/>
      <c r="AV695" s="680"/>
      <c r="AW695" s="673">
        <f>U695</f>
        <v>49403140</v>
      </c>
      <c r="AX695" s="673" cm="1">
        <f t="array" ref="AX695">SUM(MID(0&amp;AW695,LARGE(INDEX(ISNUMBER(--MID(AW695,ROW($1:$8),1))*ROW($1:$8),),ROW($1:$8))+1,1)*10^ROW($1:$8)/10)</f>
        <v>49403140</v>
      </c>
      <c r="AY695" s="673" t="str">
        <f>VLOOKUP($AX695,'Item Master Data'!$A:$F,3,FALSE)</f>
        <v>Q.PEAK DUO BLK ML G10+</v>
      </c>
      <c r="AZ695" s="673">
        <f>VLOOKUP($AX695,'Item Master Data'!$A:$F,6,FALSE)</f>
        <v>400</v>
      </c>
      <c r="BA695" s="673">
        <f>X695/BB695</f>
        <v>24</v>
      </c>
      <c r="BB695" s="673">
        <f>VLOOKUP(AX695,'Item Master Data'!$A:$G,7,FALSE)</f>
        <v>32</v>
      </c>
      <c r="BC695" s="673"/>
      <c r="BD695" s="673">
        <f>W695-AZ695</f>
        <v>0</v>
      </c>
    </row>
    <row r="696" spans="1:56">
      <c r="A696" s="757"/>
      <c r="B696" s="722"/>
      <c r="C696" s="722"/>
      <c r="D696" s="687" t="s">
        <v>2368</v>
      </c>
      <c r="E696" s="676" t="s">
        <v>2555</v>
      </c>
      <c r="F696" s="491"/>
      <c r="G696" s="491">
        <v>2022</v>
      </c>
      <c r="H696" s="491">
        <v>5</v>
      </c>
      <c r="I696" s="499"/>
      <c r="J696" s="492"/>
      <c r="K696" s="685" t="s">
        <v>2637</v>
      </c>
      <c r="L696" s="676" t="s">
        <v>2505</v>
      </c>
      <c r="M696" s="689">
        <v>44484</v>
      </c>
      <c r="N696" s="689">
        <v>44605</v>
      </c>
      <c r="O696" s="689"/>
      <c r="P696" s="492"/>
      <c r="Q696" s="492"/>
      <c r="R696" s="492"/>
      <c r="S696" s="491" t="s">
        <v>1580</v>
      </c>
      <c r="T696" s="491">
        <v>60</v>
      </c>
      <c r="U696" s="491">
        <v>49403140</v>
      </c>
      <c r="V696" s="491" t="s">
        <v>973</v>
      </c>
      <c r="W696" s="676">
        <v>400</v>
      </c>
      <c r="X696" s="678">
        <v>768</v>
      </c>
      <c r="Y696" s="525">
        <f>W696*X696</f>
        <v>307200</v>
      </c>
      <c r="Z696" s="494">
        <v>0.52500000000000002</v>
      </c>
      <c r="AA696" s="682">
        <f>Y696*Z696</f>
        <v>161280</v>
      </c>
      <c r="AB696" s="682"/>
      <c r="AC696" s="496">
        <v>0</v>
      </c>
      <c r="AD696" s="692"/>
      <c r="AE696" s="497"/>
      <c r="AF696" s="695">
        <f>AA696+AD696+AE696</f>
        <v>161280</v>
      </c>
      <c r="AG696" s="491" t="s">
        <v>1073</v>
      </c>
      <c r="AH696" s="676"/>
      <c r="AI696" s="685">
        <v>60</v>
      </c>
      <c r="AJ696" s="491" t="s">
        <v>1808</v>
      </c>
      <c r="AK696" s="696" t="s">
        <v>50</v>
      </c>
      <c r="AL696" s="676">
        <v>93308</v>
      </c>
      <c r="AM696" s="491" t="s">
        <v>52</v>
      </c>
      <c r="AN696" s="491" t="s">
        <v>1076</v>
      </c>
      <c r="AO696" s="491"/>
      <c r="AP696" s="688"/>
      <c r="AQ696" s="688" t="s">
        <v>37</v>
      </c>
      <c r="AR696" s="688"/>
      <c r="AS696" s="697"/>
      <c r="AT696" s="697"/>
      <c r="AU696" s="697"/>
      <c r="AV696" s="680"/>
      <c r="AW696" s="673">
        <f>U696</f>
        <v>49403140</v>
      </c>
      <c r="AX696" s="673" cm="1">
        <f t="array" ref="AX696">SUM(MID(0&amp;AW696,LARGE(INDEX(ISNUMBER(--MID(AW696,ROW($1:$8),1))*ROW($1:$8),),ROW($1:$8))+1,1)*10^ROW($1:$8)/10)</f>
        <v>49403140</v>
      </c>
      <c r="AY696" s="673" t="str">
        <f>VLOOKUP($AX696,'Item Master Data'!$A:$F,3,FALSE)</f>
        <v>Q.PEAK DUO BLK ML G10+</v>
      </c>
      <c r="AZ696" s="673">
        <f>VLOOKUP($AX696,'Item Master Data'!$A:$F,6,FALSE)</f>
        <v>400</v>
      </c>
      <c r="BA696" s="673">
        <f>X696/BB696</f>
        <v>24</v>
      </c>
      <c r="BB696" s="673">
        <f>VLOOKUP(AX696,'Item Master Data'!$A:$G,7,FALSE)</f>
        <v>32</v>
      </c>
      <c r="BC696" s="673"/>
      <c r="BD696" s="673">
        <f>W696-AZ696</f>
        <v>0</v>
      </c>
    </row>
    <row r="697" spans="1:56">
      <c r="A697" s="674"/>
      <c r="B697" s="722"/>
      <c r="C697" s="722"/>
      <c r="D697" s="687" t="s">
        <v>2368</v>
      </c>
      <c r="E697" s="676" t="s">
        <v>2638</v>
      </c>
      <c r="F697" s="676"/>
      <c r="G697" s="676">
        <v>2022</v>
      </c>
      <c r="H697" s="491">
        <v>5</v>
      </c>
      <c r="I697" s="687"/>
      <c r="J697" s="492"/>
      <c r="K697" s="685" t="s">
        <v>2639</v>
      </c>
      <c r="L697" s="676" t="s">
        <v>2505</v>
      </c>
      <c r="M697" s="689">
        <v>44496</v>
      </c>
      <c r="N697" s="689">
        <v>44610</v>
      </c>
      <c r="O697" s="689"/>
      <c r="P697" s="677"/>
      <c r="Q697" s="677"/>
      <c r="R697" s="677"/>
      <c r="S697" s="676" t="s">
        <v>1580</v>
      </c>
      <c r="T697" s="676">
        <v>60</v>
      </c>
      <c r="U697" s="676">
        <v>49403140</v>
      </c>
      <c r="V697" s="676" t="s">
        <v>973</v>
      </c>
      <c r="W697" s="676">
        <v>400</v>
      </c>
      <c r="X697" s="678">
        <v>768</v>
      </c>
      <c r="Y697" s="525">
        <f>W697*X697</f>
        <v>307200</v>
      </c>
      <c r="Z697" s="494">
        <v>0.52500000000000002</v>
      </c>
      <c r="AA697" s="682">
        <f>Y697*Z697</f>
        <v>161280</v>
      </c>
      <c r="AB697" s="682"/>
      <c r="AC697" s="496">
        <v>0</v>
      </c>
      <c r="AD697" s="692"/>
      <c r="AE697" s="684"/>
      <c r="AF697" s="695">
        <f>AA697+AD697+AE697</f>
        <v>161280</v>
      </c>
      <c r="AG697" s="491" t="s">
        <v>1073</v>
      </c>
      <c r="AH697" s="676"/>
      <c r="AI697" s="685" t="s">
        <v>2488</v>
      </c>
      <c r="AJ697" s="676" t="s">
        <v>2518</v>
      </c>
      <c r="AK697" s="696" t="s">
        <v>1138</v>
      </c>
      <c r="AL697" s="676">
        <v>85008</v>
      </c>
      <c r="AM697" s="491" t="s">
        <v>52</v>
      </c>
      <c r="AN697" s="676" t="s">
        <v>1076</v>
      </c>
      <c r="AO697" s="491"/>
      <c r="AP697" s="688"/>
      <c r="AQ697" s="688" t="s">
        <v>37</v>
      </c>
      <c r="AR697" s="688"/>
      <c r="AS697" s="697"/>
      <c r="AT697" s="697"/>
      <c r="AU697" s="697"/>
      <c r="AV697" s="680"/>
      <c r="AW697" s="673">
        <f>U697</f>
        <v>49403140</v>
      </c>
      <c r="AX697" s="673" cm="1">
        <f t="array" ref="AX697">SUM(MID(0&amp;AW697,LARGE(INDEX(ISNUMBER(--MID(AW697,ROW($1:$8),1))*ROW($1:$8),),ROW($1:$8))+1,1)*10^ROW($1:$8)/10)</f>
        <v>49403140</v>
      </c>
      <c r="AY697" s="673" t="str">
        <f>VLOOKUP($AX697,'Item Master Data'!$A:$F,3,FALSE)</f>
        <v>Q.PEAK DUO BLK ML G10+</v>
      </c>
      <c r="AZ697" s="673">
        <f>VLOOKUP($AX697,'Item Master Data'!$A:$F,6,FALSE)</f>
        <v>400</v>
      </c>
      <c r="BA697" s="673">
        <f>X697/BB697</f>
        <v>24</v>
      </c>
      <c r="BB697" s="673">
        <f>VLOOKUP(AX697,'Item Master Data'!$A:$G,7,FALSE)</f>
        <v>32</v>
      </c>
      <c r="BC697" s="673"/>
      <c r="BD697" s="673">
        <f>W697-AZ697</f>
        <v>0</v>
      </c>
    </row>
    <row r="698" spans="1:56">
      <c r="A698" s="674"/>
      <c r="B698" s="722"/>
      <c r="C698" s="722"/>
      <c r="D698" s="687" t="s">
        <v>2368</v>
      </c>
      <c r="E698" s="676"/>
      <c r="F698" s="676"/>
      <c r="G698" s="676">
        <v>2022</v>
      </c>
      <c r="H698" s="676">
        <v>5</v>
      </c>
      <c r="I698" s="687"/>
      <c r="J698" s="492"/>
      <c r="K698" s="685" t="s">
        <v>2640</v>
      </c>
      <c r="L698" s="676" t="s">
        <v>2505</v>
      </c>
      <c r="M698" s="689">
        <v>44512</v>
      </c>
      <c r="N698" s="689">
        <v>44597</v>
      </c>
      <c r="O698" s="689"/>
      <c r="P698" s="492"/>
      <c r="Q698" s="492"/>
      <c r="R698" s="492"/>
      <c r="S698" s="491" t="s">
        <v>1580</v>
      </c>
      <c r="T698" s="491">
        <v>60</v>
      </c>
      <c r="U698" s="676">
        <v>49401140</v>
      </c>
      <c r="V698" s="491" t="s">
        <v>2575</v>
      </c>
      <c r="W698" s="676">
        <v>400</v>
      </c>
      <c r="X698" s="678">
        <v>768</v>
      </c>
      <c r="Y698" s="525">
        <f>W698*X698</f>
        <v>307200</v>
      </c>
      <c r="Z698" s="680">
        <v>0.52500000000000002</v>
      </c>
      <c r="AA698" s="682">
        <f>Y698*Z698</f>
        <v>161280</v>
      </c>
      <c r="AB698" s="495"/>
      <c r="AC698" s="496">
        <v>0</v>
      </c>
      <c r="AD698" s="692"/>
      <c r="AE698" s="684"/>
      <c r="AF698" s="695">
        <f>AA698+AD698+AE698</f>
        <v>161280</v>
      </c>
      <c r="AG698" s="491" t="s">
        <v>1073</v>
      </c>
      <c r="AH698" s="491"/>
      <c r="AI698" s="685">
        <v>60</v>
      </c>
      <c r="AJ698" s="676" t="s">
        <v>2518</v>
      </c>
      <c r="AK698" s="696" t="s">
        <v>1138</v>
      </c>
      <c r="AL698" s="676">
        <v>85008</v>
      </c>
      <c r="AM698" s="491" t="s">
        <v>52</v>
      </c>
      <c r="AN698" s="676"/>
      <c r="AO698" s="491"/>
      <c r="AP698" s="688"/>
      <c r="AQ698" s="688" t="s">
        <v>37</v>
      </c>
      <c r="AR698" s="688"/>
      <c r="AS698" s="697"/>
      <c r="AT698" s="697"/>
      <c r="AU698" s="697"/>
      <c r="AV698" s="680"/>
      <c r="AW698" s="673">
        <f>U698</f>
        <v>49401140</v>
      </c>
      <c r="AX698" s="673" cm="1">
        <f t="array" ref="AX698">SUM(MID(0&amp;AW698,LARGE(INDEX(ISNUMBER(--MID(AW698,ROW($1:$8),1))*ROW($1:$8),),ROW($1:$8))+1,1)*10^ROW($1:$8)/10)</f>
        <v>49401140</v>
      </c>
      <c r="AY698" s="673" t="str">
        <f>VLOOKUP($AX698,'Item Master Data'!$A:$F,3,FALSE)</f>
        <v>Q.PEAK DUO BLK ML G10.a+</v>
      </c>
      <c r="AZ698" s="673">
        <f>VLOOKUP($AX698,'Item Master Data'!$A:$F,6,FALSE)</f>
        <v>400</v>
      </c>
      <c r="BA698" s="673">
        <f>X698/BB698</f>
        <v>24</v>
      </c>
      <c r="BB698" s="673">
        <f>VLOOKUP(AX698,'Item Master Data'!$A:$G,7,FALSE)</f>
        <v>32</v>
      </c>
      <c r="BC698" s="673"/>
      <c r="BD698" s="673">
        <f>W698-AZ698</f>
        <v>0</v>
      </c>
    </row>
    <row r="699" spans="1:56">
      <c r="A699" s="757"/>
      <c r="B699" s="722"/>
      <c r="C699" s="722"/>
      <c r="D699" s="687" t="s">
        <v>2368</v>
      </c>
      <c r="E699" s="676"/>
      <c r="F699" s="676"/>
      <c r="G699" s="676">
        <v>2022</v>
      </c>
      <c r="H699" s="491">
        <v>5</v>
      </c>
      <c r="I699" s="687"/>
      <c r="J699" s="492"/>
      <c r="K699" s="685" t="s">
        <v>2688</v>
      </c>
      <c r="L699" s="676" t="s">
        <v>2505</v>
      </c>
      <c r="M699" s="689">
        <v>44512</v>
      </c>
      <c r="N699" s="689">
        <v>44635</v>
      </c>
      <c r="O699" s="689"/>
      <c r="P699" s="677"/>
      <c r="Q699" s="492"/>
      <c r="R699" s="492"/>
      <c r="S699" s="491" t="s">
        <v>1580</v>
      </c>
      <c r="T699" s="491">
        <v>60</v>
      </c>
      <c r="U699" s="676">
        <v>49401140</v>
      </c>
      <c r="V699" s="491" t="s">
        <v>2575</v>
      </c>
      <c r="W699" s="676">
        <v>400</v>
      </c>
      <c r="X699" s="678">
        <v>768</v>
      </c>
      <c r="Y699" s="525">
        <f>W699*X699</f>
        <v>307200</v>
      </c>
      <c r="Z699" s="680">
        <v>0.52500000000000002</v>
      </c>
      <c r="AA699" s="682">
        <f>Y699*Z699</f>
        <v>161280</v>
      </c>
      <c r="AB699" s="682"/>
      <c r="AC699" s="496">
        <v>0</v>
      </c>
      <c r="AD699" s="692"/>
      <c r="AE699" s="684"/>
      <c r="AF699" s="695">
        <f>AA699+AD699+AE699</f>
        <v>161280</v>
      </c>
      <c r="AG699" s="491" t="s">
        <v>1073</v>
      </c>
      <c r="AH699" s="676"/>
      <c r="AI699" s="685">
        <v>60</v>
      </c>
      <c r="AJ699" s="676" t="s">
        <v>2518</v>
      </c>
      <c r="AK699" s="696" t="s">
        <v>1138</v>
      </c>
      <c r="AL699" s="676">
        <v>85008</v>
      </c>
      <c r="AM699" s="491" t="s">
        <v>52</v>
      </c>
      <c r="AN699" s="676" t="s">
        <v>1076</v>
      </c>
      <c r="AO699" s="491"/>
      <c r="AP699" s="688"/>
      <c r="AQ699" s="688" t="s">
        <v>37</v>
      </c>
      <c r="AR699" s="688"/>
      <c r="AS699" s="697"/>
      <c r="AT699" s="697"/>
      <c r="AU699" s="697"/>
      <c r="AV699" s="680"/>
      <c r="AW699" s="673">
        <f>U699</f>
        <v>49401140</v>
      </c>
      <c r="AX699" s="673" cm="1">
        <f t="array" ref="AX699">SUM(MID(0&amp;AW699,LARGE(INDEX(ISNUMBER(--MID(AW699,ROW($1:$8),1))*ROW($1:$8),),ROW($1:$8))+1,1)*10^ROW($1:$8)/10)</f>
        <v>49401140</v>
      </c>
      <c r="AY699" s="673" t="str">
        <f>VLOOKUP($AX699,'Item Master Data'!$A:$F,3,FALSE)</f>
        <v>Q.PEAK DUO BLK ML G10.a+</v>
      </c>
      <c r="AZ699" s="673">
        <f>VLOOKUP($AX699,'Item Master Data'!$A:$F,6,FALSE)</f>
        <v>400</v>
      </c>
      <c r="BA699" s="673">
        <f>X699/BB699</f>
        <v>24</v>
      </c>
      <c r="BB699" s="673">
        <f>VLOOKUP(AX699,'Item Master Data'!$A:$G,7,FALSE)</f>
        <v>32</v>
      </c>
      <c r="BC699" s="673"/>
      <c r="BD699" s="673">
        <f>W699-AZ699</f>
        <v>0</v>
      </c>
    </row>
    <row r="700" spans="1:56">
      <c r="A700" s="674"/>
      <c r="B700" s="722"/>
      <c r="C700" s="722"/>
      <c r="D700" s="687" t="s">
        <v>2368</v>
      </c>
      <c r="E700" s="676" t="s">
        <v>1292</v>
      </c>
      <c r="F700" s="676"/>
      <c r="G700" s="676">
        <v>2022</v>
      </c>
      <c r="H700" s="676">
        <v>5</v>
      </c>
      <c r="I700" s="687"/>
      <c r="J700" s="677"/>
      <c r="K700" s="685" t="s">
        <v>2641</v>
      </c>
      <c r="L700" s="676" t="s">
        <v>2505</v>
      </c>
      <c r="M700" s="689">
        <v>44524</v>
      </c>
      <c r="N700" s="689">
        <v>44666</v>
      </c>
      <c r="O700" s="689"/>
      <c r="P700" s="492"/>
      <c r="Q700" s="492"/>
      <c r="R700" s="492"/>
      <c r="S700" s="491" t="s">
        <v>1580</v>
      </c>
      <c r="T700" s="491">
        <v>60</v>
      </c>
      <c r="U700" s="676">
        <v>49202132</v>
      </c>
      <c r="V700" s="491" t="s">
        <v>1231</v>
      </c>
      <c r="W700" s="676">
        <v>360</v>
      </c>
      <c r="X700" s="678">
        <v>624</v>
      </c>
      <c r="Y700" s="525">
        <f>W700*X700</f>
        <v>224640</v>
      </c>
      <c r="Z700" s="680">
        <v>0.78999999999999992</v>
      </c>
      <c r="AA700" s="682">
        <f>Y700*Z700</f>
        <v>177465.59999999998</v>
      </c>
      <c r="AB700" s="682"/>
      <c r="AC700" s="496">
        <v>0</v>
      </c>
      <c r="AD700" s="692"/>
      <c r="AE700" s="684"/>
      <c r="AF700" s="695">
        <f>AA700+AD700+AE700</f>
        <v>177465.59999999998</v>
      </c>
      <c r="AG700" s="491" t="s">
        <v>1073</v>
      </c>
      <c r="AH700" s="676"/>
      <c r="AI700" s="685" t="s">
        <v>2488</v>
      </c>
      <c r="AJ700" s="676" t="s">
        <v>2518</v>
      </c>
      <c r="AK700" s="696" t="s">
        <v>1138</v>
      </c>
      <c r="AL700" s="676">
        <v>85008</v>
      </c>
      <c r="AM700" s="491" t="s">
        <v>52</v>
      </c>
      <c r="AN700" s="676"/>
      <c r="AO700" s="491"/>
      <c r="AP700" s="688"/>
      <c r="AQ700" s="688" t="s">
        <v>37</v>
      </c>
      <c r="AR700" s="688"/>
      <c r="AS700" s="697"/>
      <c r="AT700" s="697"/>
      <c r="AU700" s="697"/>
      <c r="AV700" s="680"/>
      <c r="AW700" s="673">
        <f>U700</f>
        <v>49202132</v>
      </c>
      <c r="AX700" s="673" cm="1">
        <f t="array" ref="AX700">SUM(MID(0&amp;AW700,LARGE(INDEX(ISNUMBER(--MID(AW700,ROW($1:$8),1))*ROW($1:$8),),ROW($1:$8))+1,1)*10^ROW($1:$8)/10)</f>
        <v>49202132</v>
      </c>
      <c r="AY700" s="673" t="str">
        <f>VLOOKUP($AX700,'Item Master Data'!$A:$F,3,FALSE)</f>
        <v>Q.PEAK DUO BLK G10+/AC</v>
      </c>
      <c r="AZ700" s="673">
        <f>VLOOKUP($AX700,'Item Master Data'!$A:$F,6,FALSE)</f>
        <v>360</v>
      </c>
      <c r="BA700" s="673">
        <f>X700/BB700</f>
        <v>24</v>
      </c>
      <c r="BB700" s="673">
        <f>VLOOKUP(AX700,'Item Master Data'!$A:$G,7,FALSE)</f>
        <v>26</v>
      </c>
      <c r="BC700" s="673"/>
      <c r="BD700" s="673">
        <f>W700-AZ700</f>
        <v>0</v>
      </c>
    </row>
    <row r="701" spans="1:56">
      <c r="A701" s="674"/>
      <c r="B701" s="722">
        <v>44557</v>
      </c>
      <c r="C701" s="722">
        <v>44587</v>
      </c>
      <c r="D701" s="687" t="s">
        <v>2368</v>
      </c>
      <c r="E701" s="676" t="s">
        <v>1292</v>
      </c>
      <c r="F701" s="676"/>
      <c r="G701" s="676">
        <v>2022</v>
      </c>
      <c r="H701" s="676">
        <v>5</v>
      </c>
      <c r="I701" s="687"/>
      <c r="J701" s="492"/>
      <c r="K701" s="685" t="s">
        <v>2601</v>
      </c>
      <c r="L701" s="676" t="s">
        <v>2602</v>
      </c>
      <c r="M701" s="689">
        <v>44545</v>
      </c>
      <c r="N701" s="689">
        <v>44661</v>
      </c>
      <c r="O701" s="689"/>
      <c r="P701" s="492" t="s">
        <v>1097</v>
      </c>
      <c r="Q701" s="492"/>
      <c r="R701" s="492"/>
      <c r="S701" s="491" t="s">
        <v>1580</v>
      </c>
      <c r="T701" s="491">
        <v>60</v>
      </c>
      <c r="U701" s="676">
        <v>49204132</v>
      </c>
      <c r="V701" s="491" t="s">
        <v>1231</v>
      </c>
      <c r="W701" s="676">
        <v>360</v>
      </c>
      <c r="X701" s="678">
        <v>832</v>
      </c>
      <c r="Y701" s="525">
        <f>W701*X701</f>
        <v>299520</v>
      </c>
      <c r="Z701" s="680">
        <v>0.83000000000000007</v>
      </c>
      <c r="AA701" s="682">
        <f>Y701*Z701</f>
        <v>248601.60000000003</v>
      </c>
      <c r="AB701" s="682"/>
      <c r="AC701" s="496">
        <v>0</v>
      </c>
      <c r="AD701" s="692"/>
      <c r="AE701" s="684"/>
      <c r="AF701" s="695">
        <f>AA701+AD701+AE701</f>
        <v>248601.60000000003</v>
      </c>
      <c r="AG701" s="491" t="s">
        <v>1073</v>
      </c>
      <c r="AH701" s="676"/>
      <c r="AI701" s="685" t="s">
        <v>2488</v>
      </c>
      <c r="AJ701" s="676" t="s">
        <v>2507</v>
      </c>
      <c r="AK701" s="696" t="s">
        <v>1854</v>
      </c>
      <c r="AL701" s="676">
        <v>97210</v>
      </c>
      <c r="AM701" s="491" t="s">
        <v>52</v>
      </c>
      <c r="AN701" s="676"/>
      <c r="AO701" s="491"/>
      <c r="AP701" s="688"/>
      <c r="AQ701" s="688" t="s">
        <v>37</v>
      </c>
      <c r="AR701" s="688"/>
      <c r="AS701" s="697"/>
      <c r="AT701" s="697"/>
      <c r="AU701" s="697"/>
      <c r="AV701" s="680"/>
      <c r="AW701" s="673">
        <f>U701</f>
        <v>49204132</v>
      </c>
      <c r="AX701" s="673" cm="1">
        <f t="array" ref="AX701">SUM(MID(0&amp;AW701,LARGE(INDEX(ISNUMBER(--MID(AW701,ROW($1:$8),1))*ROW($1:$8),),ROW($1:$8))+1,1)*10^ROW($1:$8)/10)</f>
        <v>49204132</v>
      </c>
      <c r="AY701" s="673" t="str">
        <f>VLOOKUP($AX701,'Item Master Data'!$A:$F,3,FALSE)</f>
        <v>Q.PEAK DUO BLK G10+/AC</v>
      </c>
      <c r="AZ701" s="673">
        <f>VLOOKUP($AX701,'Item Master Data'!$A:$F,6,FALSE)</f>
        <v>360</v>
      </c>
      <c r="BA701" s="673">
        <f>X701/BB701</f>
        <v>32</v>
      </c>
      <c r="BB701" s="673">
        <f>VLOOKUP(AX701,'Item Master Data'!$A:$G,7,FALSE)</f>
        <v>26</v>
      </c>
      <c r="BC701" s="673"/>
      <c r="BD701" s="673">
        <f>W701-AZ701</f>
        <v>0</v>
      </c>
    </row>
    <row r="702" spans="1:56">
      <c r="A702" s="674"/>
      <c r="B702" s="722">
        <v>44580</v>
      </c>
      <c r="C702" s="722">
        <v>44615</v>
      </c>
      <c r="D702" s="687" t="s">
        <v>2368</v>
      </c>
      <c r="E702" s="676"/>
      <c r="F702" s="676"/>
      <c r="G702" s="676">
        <v>2022</v>
      </c>
      <c r="H702" s="676">
        <v>6</v>
      </c>
      <c r="I702" s="687"/>
      <c r="J702" s="492"/>
      <c r="K702" s="685" t="s">
        <v>2694</v>
      </c>
      <c r="L702" s="676" t="s">
        <v>2370</v>
      </c>
      <c r="M702" s="689">
        <v>44540</v>
      </c>
      <c r="N702" s="689">
        <v>44690</v>
      </c>
      <c r="O702" s="689"/>
      <c r="P702" s="492"/>
      <c r="Q702" s="492"/>
      <c r="R702" s="492"/>
      <c r="S702" s="491" t="s">
        <v>1580</v>
      </c>
      <c r="T702" s="491">
        <v>60</v>
      </c>
      <c r="U702" s="676" t="s">
        <v>1290</v>
      </c>
      <c r="V702" s="491" t="s">
        <v>973</v>
      </c>
      <c r="W702" s="676">
        <v>400</v>
      </c>
      <c r="X702" s="678">
        <v>6656</v>
      </c>
      <c r="Y702" s="525">
        <f>W702*X702</f>
        <v>2662400</v>
      </c>
      <c r="Z702" s="680">
        <v>0.47</v>
      </c>
      <c r="AA702" s="682">
        <f>Y702*Z702</f>
        <v>1251328</v>
      </c>
      <c r="AB702" s="682"/>
      <c r="AC702" s="683">
        <v>0</v>
      </c>
      <c r="AD702" s="692"/>
      <c r="AE702" s="684"/>
      <c r="AF702" s="695">
        <f>AA702+AD702+AE702</f>
        <v>1251328</v>
      </c>
      <c r="AG702" s="491" t="s">
        <v>47</v>
      </c>
      <c r="AH702" s="491"/>
      <c r="AI702" s="685" t="s">
        <v>2372</v>
      </c>
      <c r="AJ702" s="676" t="s">
        <v>2373</v>
      </c>
      <c r="AK702" s="696" t="s">
        <v>50</v>
      </c>
      <c r="AL702" s="676">
        <v>91730</v>
      </c>
      <c r="AM702" s="491" t="s">
        <v>52</v>
      </c>
      <c r="AN702" s="676"/>
      <c r="AO702" s="491"/>
      <c r="AP702" s="688"/>
      <c r="AQ702" s="688" t="s">
        <v>37</v>
      </c>
      <c r="AR702" s="688"/>
      <c r="AS702" s="697"/>
      <c r="AT702" s="697"/>
      <c r="AU702" s="697"/>
      <c r="AV702" s="680"/>
      <c r="AW702" s="673" t="str">
        <f>U702</f>
        <v>30390456H</v>
      </c>
      <c r="AX702" s="673" cm="1">
        <f t="array" ref="AX702">SUM(MID(0&amp;AW702,LARGE(INDEX(ISNUMBER(--MID(AW702,ROW($1:$8),1))*ROW($1:$8),),ROW($1:$8))+1,1)*10^ROW($1:$8)/10)</f>
        <v>30390456</v>
      </c>
      <c r="AY702" s="673" t="str">
        <f>VLOOKUP($AX702,'Item Master Data'!$A:$F,3,FALSE)</f>
        <v>Q.PEAK DUO BLK ML G10+</v>
      </c>
      <c r="AZ702" s="673">
        <f>VLOOKUP($AX702,'Item Master Data'!$A:$F,6,FALSE)</f>
        <v>400</v>
      </c>
      <c r="BA702" s="673">
        <f>X702/BB702</f>
        <v>208</v>
      </c>
      <c r="BB702" s="673">
        <f>VLOOKUP(AX702,'Item Master Data'!$A:$G,7,FALSE)</f>
        <v>32</v>
      </c>
      <c r="BC702" s="673"/>
      <c r="BD702" s="673">
        <f>W702-AZ702</f>
        <v>0</v>
      </c>
    </row>
    <row r="703" spans="1:56">
      <c r="A703" s="674"/>
      <c r="B703" s="722">
        <v>44580</v>
      </c>
      <c r="C703" s="722">
        <v>44615</v>
      </c>
      <c r="D703" s="687" t="s">
        <v>2368</v>
      </c>
      <c r="E703" s="676"/>
      <c r="F703" s="676"/>
      <c r="G703" s="676">
        <v>2022</v>
      </c>
      <c r="H703" s="491">
        <v>6</v>
      </c>
      <c r="I703" s="687"/>
      <c r="J703" s="492"/>
      <c r="K703" s="685" t="s">
        <v>2695</v>
      </c>
      <c r="L703" s="676" t="s">
        <v>2370</v>
      </c>
      <c r="M703" s="689">
        <v>44540</v>
      </c>
      <c r="N703" s="689">
        <v>44692</v>
      </c>
      <c r="O703" s="689"/>
      <c r="P703" s="492"/>
      <c r="Q703" s="492"/>
      <c r="R703" s="492"/>
      <c r="S703" s="491" t="s">
        <v>1580</v>
      </c>
      <c r="T703" s="491">
        <v>60</v>
      </c>
      <c r="U703" s="676" t="s">
        <v>1290</v>
      </c>
      <c r="V703" s="491" t="s">
        <v>973</v>
      </c>
      <c r="W703" s="676">
        <v>400</v>
      </c>
      <c r="X703" s="678">
        <v>6656</v>
      </c>
      <c r="Y703" s="525">
        <f>W703*X703</f>
        <v>2662400</v>
      </c>
      <c r="Z703" s="494">
        <v>0.47</v>
      </c>
      <c r="AA703" s="682">
        <f>Y703*Z703</f>
        <v>1251328</v>
      </c>
      <c r="AB703" s="682"/>
      <c r="AC703" s="683">
        <v>0</v>
      </c>
      <c r="AD703" s="692"/>
      <c r="AE703" s="684"/>
      <c r="AF703" s="695">
        <f>AA703+AD703+AE703</f>
        <v>1251328</v>
      </c>
      <c r="AG703" s="491" t="s">
        <v>47</v>
      </c>
      <c r="AH703" s="676"/>
      <c r="AI703" s="685" t="s">
        <v>2372</v>
      </c>
      <c r="AJ703" s="676" t="s">
        <v>2373</v>
      </c>
      <c r="AK703" s="696" t="s">
        <v>50</v>
      </c>
      <c r="AL703" s="676">
        <v>91730</v>
      </c>
      <c r="AM703" s="491" t="s">
        <v>52</v>
      </c>
      <c r="AN703" s="676"/>
      <c r="AO703" s="491"/>
      <c r="AP703" s="688"/>
      <c r="AQ703" s="688" t="s">
        <v>37</v>
      </c>
      <c r="AR703" s="688"/>
      <c r="AS703" s="697"/>
      <c r="AT703" s="697"/>
      <c r="AU703" s="697"/>
      <c r="AV703" s="680"/>
      <c r="AW703" s="673" t="str">
        <f>U703</f>
        <v>30390456H</v>
      </c>
      <c r="AX703" s="673" cm="1">
        <f t="array" ref="AX703">SUM(MID(0&amp;AW703,LARGE(INDEX(ISNUMBER(--MID(AW703,ROW($1:$8),1))*ROW($1:$8),),ROW($1:$8))+1,1)*10^ROW($1:$8)/10)</f>
        <v>30390456</v>
      </c>
      <c r="AY703" s="673" t="str">
        <f>VLOOKUP($AX703,'Item Master Data'!$A:$F,3,FALSE)</f>
        <v>Q.PEAK DUO BLK ML G10+</v>
      </c>
      <c r="AZ703" s="673">
        <f>VLOOKUP($AX703,'Item Master Data'!$A:$F,6,FALSE)</f>
        <v>400</v>
      </c>
      <c r="BA703" s="673">
        <f>X703/BB703</f>
        <v>208</v>
      </c>
      <c r="BB703" s="673">
        <f>VLOOKUP(AX703,'Item Master Data'!$A:$G,7,FALSE)</f>
        <v>32</v>
      </c>
      <c r="BC703" s="673"/>
      <c r="BD703" s="673">
        <f>W703-AZ703</f>
        <v>0</v>
      </c>
    </row>
    <row r="704" spans="1:56">
      <c r="A704" s="674"/>
      <c r="B704" s="722">
        <v>44580</v>
      </c>
      <c r="C704" s="722">
        <v>44615</v>
      </c>
      <c r="D704" s="687" t="s">
        <v>2368</v>
      </c>
      <c r="E704" s="676"/>
      <c r="F704" s="676"/>
      <c r="G704" s="676">
        <v>2022</v>
      </c>
      <c r="H704" s="676">
        <v>6</v>
      </c>
      <c r="I704" s="687"/>
      <c r="J704" s="677"/>
      <c r="K704" s="685" t="s">
        <v>2696</v>
      </c>
      <c r="L704" s="676" t="s">
        <v>2370</v>
      </c>
      <c r="M704" s="689">
        <v>44540</v>
      </c>
      <c r="N704" s="689">
        <v>44694</v>
      </c>
      <c r="O704" s="689"/>
      <c r="P704" s="492"/>
      <c r="Q704" s="492"/>
      <c r="R704" s="492"/>
      <c r="S704" s="491" t="s">
        <v>1580</v>
      </c>
      <c r="T704" s="491">
        <v>60</v>
      </c>
      <c r="U704" s="676" t="s">
        <v>1290</v>
      </c>
      <c r="V704" s="491" t="s">
        <v>973</v>
      </c>
      <c r="W704" s="676">
        <v>400</v>
      </c>
      <c r="X704" s="678">
        <v>6656</v>
      </c>
      <c r="Y704" s="525">
        <f>W704*X704</f>
        <v>2662400</v>
      </c>
      <c r="Z704" s="680">
        <v>0.47</v>
      </c>
      <c r="AA704" s="682">
        <f>Y704*Z704</f>
        <v>1251328</v>
      </c>
      <c r="AB704" s="682"/>
      <c r="AC704" s="683">
        <v>0</v>
      </c>
      <c r="AD704" s="692"/>
      <c r="AE704" s="684"/>
      <c r="AF704" s="695">
        <f>AA704+AD704+AE704</f>
        <v>1251328</v>
      </c>
      <c r="AG704" s="491" t="s">
        <v>47</v>
      </c>
      <c r="AH704" s="676"/>
      <c r="AI704" s="685" t="s">
        <v>2372</v>
      </c>
      <c r="AJ704" s="676" t="s">
        <v>2373</v>
      </c>
      <c r="AK704" s="696" t="s">
        <v>50</v>
      </c>
      <c r="AL704" s="676">
        <v>91730</v>
      </c>
      <c r="AM704" s="491" t="s">
        <v>52</v>
      </c>
      <c r="AN704" s="676"/>
      <c r="AO704" s="491"/>
      <c r="AP704" s="688"/>
      <c r="AQ704" s="688" t="s">
        <v>37</v>
      </c>
      <c r="AR704" s="688"/>
      <c r="AS704" s="697"/>
      <c r="AT704" s="697"/>
      <c r="AU704" s="697"/>
      <c r="AV704" s="680"/>
      <c r="AW704" s="673" t="str">
        <f>U704</f>
        <v>30390456H</v>
      </c>
      <c r="AX704" s="673" cm="1">
        <f t="array" ref="AX704">SUM(MID(0&amp;AW704,LARGE(INDEX(ISNUMBER(--MID(AW704,ROW($1:$8),1))*ROW($1:$8),),ROW($1:$8))+1,1)*10^ROW($1:$8)/10)</f>
        <v>30390456</v>
      </c>
      <c r="AY704" s="673" t="str">
        <f>VLOOKUP($AX704,'Item Master Data'!$A:$F,3,FALSE)</f>
        <v>Q.PEAK DUO BLK ML G10+</v>
      </c>
      <c r="AZ704" s="673">
        <f>VLOOKUP($AX704,'Item Master Data'!$A:$F,6,FALSE)</f>
        <v>400</v>
      </c>
      <c r="BA704" s="673">
        <f>X704/BB704</f>
        <v>208</v>
      </c>
      <c r="BB704" s="673">
        <f>VLOOKUP(AX704,'Item Master Data'!$A:$G,7,FALSE)</f>
        <v>32</v>
      </c>
      <c r="BC704" s="673"/>
      <c r="BD704" s="673">
        <f>W704-AZ704</f>
        <v>0</v>
      </c>
    </row>
    <row r="705" spans="1:56">
      <c r="A705" s="674"/>
      <c r="B705" s="722">
        <v>44580</v>
      </c>
      <c r="C705" s="722">
        <v>44615</v>
      </c>
      <c r="D705" s="687" t="s">
        <v>2368</v>
      </c>
      <c r="E705" s="676"/>
      <c r="F705" s="676"/>
      <c r="G705" s="676">
        <v>2022</v>
      </c>
      <c r="H705" s="491">
        <v>6</v>
      </c>
      <c r="I705" s="687"/>
      <c r="J705" s="492"/>
      <c r="K705" s="685" t="s">
        <v>2697</v>
      </c>
      <c r="L705" s="676" t="s">
        <v>2370</v>
      </c>
      <c r="M705" s="689">
        <v>44540</v>
      </c>
      <c r="N705" s="689">
        <v>44690</v>
      </c>
      <c r="O705" s="689"/>
      <c r="P705" s="492"/>
      <c r="Q705" s="492"/>
      <c r="R705" s="492"/>
      <c r="S705" s="491" t="s">
        <v>1580</v>
      </c>
      <c r="T705" s="491">
        <v>60</v>
      </c>
      <c r="U705" s="676" t="s">
        <v>1290</v>
      </c>
      <c r="V705" s="491" t="s">
        <v>967</v>
      </c>
      <c r="W705" s="676">
        <v>410</v>
      </c>
      <c r="X705" s="678">
        <v>6656</v>
      </c>
      <c r="Y705" s="525">
        <f>W705*X705</f>
        <v>2728960</v>
      </c>
      <c r="Z705" s="680">
        <v>0.47</v>
      </c>
      <c r="AA705" s="682">
        <f>Y705*Z705</f>
        <v>1282611.2</v>
      </c>
      <c r="AB705" s="682"/>
      <c r="AC705" s="683">
        <v>0</v>
      </c>
      <c r="AD705" s="692"/>
      <c r="AE705" s="684"/>
      <c r="AF705" s="695">
        <f>AA705+AD705+AE705</f>
        <v>1282611.2</v>
      </c>
      <c r="AG705" s="491" t="s">
        <v>47</v>
      </c>
      <c r="AH705" s="676"/>
      <c r="AI705" s="685" t="s">
        <v>2372</v>
      </c>
      <c r="AJ705" s="676" t="s">
        <v>2373</v>
      </c>
      <c r="AK705" s="696" t="s">
        <v>50</v>
      </c>
      <c r="AL705" s="676">
        <v>91730</v>
      </c>
      <c r="AM705" s="491" t="s">
        <v>52</v>
      </c>
      <c r="AN705" s="676" t="s">
        <v>50</v>
      </c>
      <c r="AO705" s="491"/>
      <c r="AP705" s="688" t="s">
        <v>92</v>
      </c>
      <c r="AQ705" s="688" t="s">
        <v>37</v>
      </c>
      <c r="AR705" s="688"/>
      <c r="AS705" s="697"/>
      <c r="AT705" s="697"/>
      <c r="AU705" s="697"/>
      <c r="AV705" s="680"/>
      <c r="AW705" s="673" t="str">
        <f>U705</f>
        <v>30390456H</v>
      </c>
      <c r="AX705" s="673" cm="1">
        <f t="array" ref="AX705">SUM(MID(0&amp;AW705,LARGE(INDEX(ISNUMBER(--MID(AW705,ROW($1:$8),1))*ROW($1:$8),),ROW($1:$8))+1,1)*10^ROW($1:$8)/10)</f>
        <v>30390456</v>
      </c>
      <c r="AY705" s="673" t="str">
        <f>VLOOKUP($AX705,'Item Master Data'!$A:$F,3,FALSE)</f>
        <v>Q.PEAK DUO BLK ML G10+</v>
      </c>
      <c r="AZ705" s="673">
        <f>VLOOKUP($AX705,'Item Master Data'!$A:$F,6,FALSE)</f>
        <v>400</v>
      </c>
      <c r="BA705" s="673">
        <f>X705/BB705</f>
        <v>208</v>
      </c>
      <c r="BB705" s="673">
        <f>VLOOKUP(AX705,'Item Master Data'!$A:$G,7,FALSE)</f>
        <v>32</v>
      </c>
      <c r="BC705" s="673"/>
      <c r="BD705" s="673">
        <f>W705-AZ705</f>
        <v>10</v>
      </c>
    </row>
    <row r="706" spans="1:56">
      <c r="A706" s="674"/>
      <c r="B706" s="722">
        <v>44580</v>
      </c>
      <c r="C706" s="722">
        <v>44615</v>
      </c>
      <c r="D706" s="687" t="s">
        <v>2368</v>
      </c>
      <c r="E706" s="676"/>
      <c r="F706" s="676"/>
      <c r="G706" s="676">
        <v>2022</v>
      </c>
      <c r="H706" s="676">
        <v>6</v>
      </c>
      <c r="I706" s="687"/>
      <c r="J706" s="492"/>
      <c r="K706" s="685" t="s">
        <v>2698</v>
      </c>
      <c r="L706" s="676" t="s">
        <v>2370</v>
      </c>
      <c r="M706" s="689">
        <v>44540</v>
      </c>
      <c r="N706" s="689">
        <v>44692</v>
      </c>
      <c r="O706" s="689"/>
      <c r="P706" s="492"/>
      <c r="Q706" s="492"/>
      <c r="R706" s="492"/>
      <c r="S706" s="491" t="s">
        <v>1580</v>
      </c>
      <c r="T706" s="491">
        <v>60</v>
      </c>
      <c r="U706" s="676" t="s">
        <v>1290</v>
      </c>
      <c r="V706" s="491" t="s">
        <v>967</v>
      </c>
      <c r="W706" s="676">
        <v>410</v>
      </c>
      <c r="X706" s="678">
        <v>5824</v>
      </c>
      <c r="Y706" s="525">
        <f>W706*X706</f>
        <v>2387840</v>
      </c>
      <c r="Z706" s="680">
        <v>0.47</v>
      </c>
      <c r="AA706" s="682">
        <f>Y706*Z706</f>
        <v>1122284.8</v>
      </c>
      <c r="AB706" s="682"/>
      <c r="AC706" s="683">
        <v>0</v>
      </c>
      <c r="AD706" s="692"/>
      <c r="AE706" s="684"/>
      <c r="AF706" s="695">
        <f>AA706+AD706+AE706</f>
        <v>1122284.8</v>
      </c>
      <c r="AG706" s="491" t="s">
        <v>47</v>
      </c>
      <c r="AH706" s="491"/>
      <c r="AI706" s="685" t="s">
        <v>2372</v>
      </c>
      <c r="AJ706" s="676" t="s">
        <v>2373</v>
      </c>
      <c r="AK706" s="696" t="s">
        <v>50</v>
      </c>
      <c r="AL706" s="676">
        <v>91730</v>
      </c>
      <c r="AM706" s="491" t="s">
        <v>52</v>
      </c>
      <c r="AN706" s="676" t="s">
        <v>50</v>
      </c>
      <c r="AO706" s="491"/>
      <c r="AP706" s="688" t="s">
        <v>92</v>
      </c>
      <c r="AQ706" s="688" t="s">
        <v>37</v>
      </c>
      <c r="AR706" s="688"/>
      <c r="AS706" s="697"/>
      <c r="AT706" s="697"/>
      <c r="AU706" s="697"/>
      <c r="AV706" s="680"/>
      <c r="AW706" s="673" t="str">
        <f>U706</f>
        <v>30390456H</v>
      </c>
      <c r="AX706" s="673" cm="1">
        <f t="array" ref="AX706">SUM(MID(0&amp;AW706,LARGE(INDEX(ISNUMBER(--MID(AW706,ROW($1:$8),1))*ROW($1:$8),),ROW($1:$8))+1,1)*10^ROW($1:$8)/10)</f>
        <v>30390456</v>
      </c>
      <c r="AY706" s="673" t="str">
        <f>VLOOKUP($AX706,'Item Master Data'!$A:$F,3,FALSE)</f>
        <v>Q.PEAK DUO BLK ML G10+</v>
      </c>
      <c r="AZ706" s="673">
        <f>VLOOKUP($AX706,'Item Master Data'!$A:$F,6,FALSE)</f>
        <v>400</v>
      </c>
      <c r="BA706" s="673">
        <f>X706/BB706</f>
        <v>182</v>
      </c>
      <c r="BB706" s="673">
        <f>VLOOKUP(AX706,'Item Master Data'!$A:$G,7,FALSE)</f>
        <v>32</v>
      </c>
      <c r="BC706" s="673"/>
      <c r="BD706" s="673">
        <f>W706-AZ706</f>
        <v>10</v>
      </c>
    </row>
    <row r="707" spans="1:56">
      <c r="A707" s="674"/>
      <c r="B707" s="722">
        <v>44580</v>
      </c>
      <c r="C707" s="722">
        <v>44615</v>
      </c>
      <c r="D707" s="687" t="s">
        <v>2368</v>
      </c>
      <c r="E707" s="676"/>
      <c r="F707" s="676"/>
      <c r="G707" s="676">
        <v>2022</v>
      </c>
      <c r="H707" s="676">
        <v>6</v>
      </c>
      <c r="I707" s="687"/>
      <c r="J707" s="677"/>
      <c r="K707" s="685" t="s">
        <v>2699</v>
      </c>
      <c r="L707" s="676" t="s">
        <v>2370</v>
      </c>
      <c r="M707" s="689">
        <v>44540</v>
      </c>
      <c r="N707" s="689">
        <v>44694</v>
      </c>
      <c r="O707" s="689"/>
      <c r="P707" s="677"/>
      <c r="Q707" s="677"/>
      <c r="R707" s="677"/>
      <c r="S707" s="491" t="s">
        <v>1580</v>
      </c>
      <c r="T707" s="676">
        <v>60</v>
      </c>
      <c r="U707" s="676" t="s">
        <v>1290</v>
      </c>
      <c r="V707" s="676" t="s">
        <v>967</v>
      </c>
      <c r="W707" s="676">
        <v>410</v>
      </c>
      <c r="X707" s="678">
        <v>5824</v>
      </c>
      <c r="Y707" s="525">
        <f>W707*X707</f>
        <v>2387840</v>
      </c>
      <c r="Z707" s="680">
        <v>0.47</v>
      </c>
      <c r="AA707" s="682">
        <f>Y707*Z707</f>
        <v>1122284.8</v>
      </c>
      <c r="AB707" s="682"/>
      <c r="AC707" s="683">
        <v>0</v>
      </c>
      <c r="AD707" s="692"/>
      <c r="AE707" s="684"/>
      <c r="AF707" s="695">
        <f>AA707+AD707+AE707</f>
        <v>1122284.8</v>
      </c>
      <c r="AG707" s="676" t="s">
        <v>47</v>
      </c>
      <c r="AH707" s="676"/>
      <c r="AI707" s="685" t="s">
        <v>2372</v>
      </c>
      <c r="AJ707" s="676" t="s">
        <v>2373</v>
      </c>
      <c r="AK707" s="696" t="s">
        <v>50</v>
      </c>
      <c r="AL707" s="676">
        <v>91730</v>
      </c>
      <c r="AM707" s="676" t="s">
        <v>52</v>
      </c>
      <c r="AN707" s="676" t="s">
        <v>50</v>
      </c>
      <c r="AO707" s="676"/>
      <c r="AP707" s="688" t="s">
        <v>92</v>
      </c>
      <c r="AQ707" s="688" t="s">
        <v>37</v>
      </c>
      <c r="AR707" s="688"/>
      <c r="AS707" s="697"/>
      <c r="AT707" s="697"/>
      <c r="AU707" s="697"/>
      <c r="AV707" s="680"/>
      <c r="AW707" s="673" t="str">
        <f>U707</f>
        <v>30390456H</v>
      </c>
      <c r="AX707" s="673" cm="1">
        <f t="array" ref="AX707">SUM(MID(0&amp;AW707,LARGE(INDEX(ISNUMBER(--MID(AW707,ROW($1:$8),1))*ROW($1:$8),),ROW($1:$8))+1,1)*10^ROW($1:$8)/10)</f>
        <v>30390456</v>
      </c>
      <c r="AY707" s="673" t="str">
        <f>VLOOKUP($AX707,'Item Master Data'!$A:$F,3,FALSE)</f>
        <v>Q.PEAK DUO BLK ML G10+</v>
      </c>
      <c r="AZ707" s="673">
        <f>VLOOKUP($AX707,'Item Master Data'!$A:$F,6,FALSE)</f>
        <v>400</v>
      </c>
      <c r="BA707" s="673">
        <f>X707/BB707</f>
        <v>182</v>
      </c>
      <c r="BB707" s="673">
        <f>VLOOKUP(AX707,'Item Master Data'!$A:$G,7,FALSE)</f>
        <v>32</v>
      </c>
      <c r="BC707" s="673"/>
      <c r="BD707" s="673">
        <f>W707-AZ707</f>
        <v>10</v>
      </c>
    </row>
    <row r="708" spans="1:56">
      <c r="A708" s="674"/>
      <c r="B708" s="722">
        <v>44580</v>
      </c>
      <c r="C708" s="722">
        <v>44615</v>
      </c>
      <c r="D708" s="687" t="s">
        <v>2368</v>
      </c>
      <c r="E708" s="676"/>
      <c r="F708" s="676"/>
      <c r="G708" s="676">
        <v>2022</v>
      </c>
      <c r="H708" s="676">
        <v>6</v>
      </c>
      <c r="I708" s="687"/>
      <c r="J708" s="677"/>
      <c r="K708" s="685" t="s">
        <v>2700</v>
      </c>
      <c r="L708" s="676" t="s">
        <v>2370</v>
      </c>
      <c r="M708" s="689">
        <v>44540</v>
      </c>
      <c r="N708" s="689">
        <v>44719</v>
      </c>
      <c r="O708" s="689"/>
      <c r="P708" s="677"/>
      <c r="Q708" s="677"/>
      <c r="R708" s="677"/>
      <c r="S708" s="491" t="s">
        <v>1580</v>
      </c>
      <c r="T708" s="676">
        <v>60</v>
      </c>
      <c r="U708" s="676" t="s">
        <v>1290</v>
      </c>
      <c r="V708" s="676" t="s">
        <v>967</v>
      </c>
      <c r="W708" s="676">
        <v>410</v>
      </c>
      <c r="X708" s="678">
        <v>6656</v>
      </c>
      <c r="Y708" s="525">
        <f>W708*X708</f>
        <v>2728960</v>
      </c>
      <c r="Z708" s="680">
        <v>0.47</v>
      </c>
      <c r="AA708" s="682">
        <f>Y708*Z708</f>
        <v>1282611.2</v>
      </c>
      <c r="AB708" s="682"/>
      <c r="AC708" s="683">
        <v>0</v>
      </c>
      <c r="AD708" s="692"/>
      <c r="AE708" s="684"/>
      <c r="AF708" s="695">
        <f>AA708+AD708+AE708</f>
        <v>1282611.2</v>
      </c>
      <c r="AG708" s="676" t="s">
        <v>47</v>
      </c>
      <c r="AH708" s="676"/>
      <c r="AI708" s="685" t="s">
        <v>2372</v>
      </c>
      <c r="AJ708" s="676" t="s">
        <v>2373</v>
      </c>
      <c r="AK708" s="696" t="s">
        <v>50</v>
      </c>
      <c r="AL708" s="676">
        <v>91730</v>
      </c>
      <c r="AM708" s="676" t="s">
        <v>52</v>
      </c>
      <c r="AN708" s="676" t="s">
        <v>50</v>
      </c>
      <c r="AO708" s="676"/>
      <c r="AP708" s="688" t="s">
        <v>92</v>
      </c>
      <c r="AQ708" s="688" t="s">
        <v>37</v>
      </c>
      <c r="AR708" s="688"/>
      <c r="AS708" s="697"/>
      <c r="AT708" s="697"/>
      <c r="AU708" s="697"/>
      <c r="AV708" s="680"/>
      <c r="AW708" s="673" t="str">
        <f>U708</f>
        <v>30390456H</v>
      </c>
      <c r="AX708" s="673" cm="1">
        <f t="array" ref="AX708">SUM(MID(0&amp;AW708,LARGE(INDEX(ISNUMBER(--MID(AW708,ROW($1:$8),1))*ROW($1:$8),),ROW($1:$8))+1,1)*10^ROW($1:$8)/10)</f>
        <v>30390456</v>
      </c>
      <c r="AY708" s="673" t="str">
        <f>VLOOKUP($AX708,'Item Master Data'!$A:$F,3,FALSE)</f>
        <v>Q.PEAK DUO BLK ML G10+</v>
      </c>
      <c r="AZ708" s="673">
        <f>VLOOKUP($AX708,'Item Master Data'!$A:$F,6,FALSE)</f>
        <v>400</v>
      </c>
      <c r="BA708" s="673">
        <f>X708/BB708</f>
        <v>208</v>
      </c>
      <c r="BB708" s="673">
        <f>VLOOKUP(AX708,'Item Master Data'!$A:$G,7,FALSE)</f>
        <v>32</v>
      </c>
      <c r="BC708" s="673"/>
      <c r="BD708" s="673">
        <f>W708-AZ708</f>
        <v>10</v>
      </c>
    </row>
    <row r="709" spans="1:56">
      <c r="A709" s="674"/>
      <c r="B709" s="722">
        <v>44580</v>
      </c>
      <c r="C709" s="722">
        <v>44615</v>
      </c>
      <c r="D709" s="687" t="s">
        <v>2368</v>
      </c>
      <c r="E709" s="676"/>
      <c r="F709" s="676"/>
      <c r="G709" s="676">
        <v>2022</v>
      </c>
      <c r="H709" s="676">
        <v>6</v>
      </c>
      <c r="I709" s="687"/>
      <c r="J709" s="677"/>
      <c r="K709" s="685" t="s">
        <v>2701</v>
      </c>
      <c r="L709" s="676" t="s">
        <v>2370</v>
      </c>
      <c r="M709" s="689">
        <v>44540</v>
      </c>
      <c r="N709" s="689">
        <v>44721</v>
      </c>
      <c r="O709" s="689"/>
      <c r="P709" s="677"/>
      <c r="Q709" s="677"/>
      <c r="R709" s="677"/>
      <c r="S709" s="491" t="s">
        <v>1580</v>
      </c>
      <c r="T709" s="676">
        <v>60</v>
      </c>
      <c r="U709" s="676" t="s">
        <v>1290</v>
      </c>
      <c r="V709" s="676" t="s">
        <v>967</v>
      </c>
      <c r="W709" s="676">
        <v>410</v>
      </c>
      <c r="X709" s="678">
        <v>5824</v>
      </c>
      <c r="Y709" s="525">
        <f>W709*X709</f>
        <v>2387840</v>
      </c>
      <c r="Z709" s="680">
        <v>0.47</v>
      </c>
      <c r="AA709" s="682">
        <f>Y709*Z709</f>
        <v>1122284.8</v>
      </c>
      <c r="AB709" s="682"/>
      <c r="AC709" s="683">
        <v>0</v>
      </c>
      <c r="AD709" s="692"/>
      <c r="AE709" s="684"/>
      <c r="AF709" s="695">
        <f>AA709+AD709+AE709</f>
        <v>1122284.8</v>
      </c>
      <c r="AG709" s="676" t="s">
        <v>47</v>
      </c>
      <c r="AH709" s="676"/>
      <c r="AI709" s="685" t="s">
        <v>2372</v>
      </c>
      <c r="AJ709" s="676" t="s">
        <v>2373</v>
      </c>
      <c r="AK709" s="696" t="s">
        <v>50</v>
      </c>
      <c r="AL709" s="676">
        <v>91730</v>
      </c>
      <c r="AM709" s="676" t="s">
        <v>52</v>
      </c>
      <c r="AN709" s="676" t="s">
        <v>50</v>
      </c>
      <c r="AO709" s="676"/>
      <c r="AP709" s="688" t="s">
        <v>92</v>
      </c>
      <c r="AQ709" s="688" t="s">
        <v>37</v>
      </c>
      <c r="AR709" s="688"/>
      <c r="AS709" s="697"/>
      <c r="AT709" s="697"/>
      <c r="AU709" s="697"/>
      <c r="AV709" s="680"/>
      <c r="AW709" s="673" t="str">
        <f>U709</f>
        <v>30390456H</v>
      </c>
      <c r="AX709" s="673" cm="1">
        <f t="array" ref="AX709">SUM(MID(0&amp;AW709,LARGE(INDEX(ISNUMBER(--MID(AW709,ROW($1:$8),1))*ROW($1:$8),),ROW($1:$8))+1,1)*10^ROW($1:$8)/10)</f>
        <v>30390456</v>
      </c>
      <c r="AY709" s="673" t="str">
        <f>VLOOKUP($AX709,'Item Master Data'!$A:$F,3,FALSE)</f>
        <v>Q.PEAK DUO BLK ML G10+</v>
      </c>
      <c r="AZ709" s="673">
        <f>VLOOKUP($AX709,'Item Master Data'!$A:$F,6,FALSE)</f>
        <v>400</v>
      </c>
      <c r="BA709" s="673">
        <f>X709/BB709</f>
        <v>182</v>
      </c>
      <c r="BB709" s="673">
        <f>VLOOKUP(AX709,'Item Master Data'!$A:$G,7,FALSE)</f>
        <v>32</v>
      </c>
      <c r="BC709" s="673"/>
      <c r="BD709" s="673">
        <f>W709-AZ709</f>
        <v>10</v>
      </c>
    </row>
    <row r="710" spans="1:56">
      <c r="A710" s="674"/>
      <c r="B710" s="722">
        <v>44580</v>
      </c>
      <c r="C710" s="722">
        <v>44615</v>
      </c>
      <c r="D710" s="687" t="s">
        <v>2368</v>
      </c>
      <c r="E710" s="676" t="s">
        <v>2532</v>
      </c>
      <c r="F710" s="676"/>
      <c r="G710" s="676">
        <v>2022</v>
      </c>
      <c r="H710" s="676">
        <v>6</v>
      </c>
      <c r="I710" s="687"/>
      <c r="J710" s="492"/>
      <c r="K710" s="685" t="s">
        <v>2702</v>
      </c>
      <c r="L710" s="676" t="s">
        <v>2370</v>
      </c>
      <c r="M710" s="689">
        <v>44540</v>
      </c>
      <c r="N710" s="689">
        <v>44696</v>
      </c>
      <c r="O710" s="689"/>
      <c r="P710" s="492"/>
      <c r="Q710" s="492"/>
      <c r="R710" s="492"/>
      <c r="S710" s="491" t="s">
        <v>1580</v>
      </c>
      <c r="T710" s="491">
        <v>60</v>
      </c>
      <c r="U710" s="676" t="s">
        <v>1290</v>
      </c>
      <c r="V710" s="491" t="s">
        <v>973</v>
      </c>
      <c r="W710" s="491">
        <v>400</v>
      </c>
      <c r="X710" s="678">
        <v>6656</v>
      </c>
      <c r="Y710" s="525">
        <f>W710*X710</f>
        <v>2662400</v>
      </c>
      <c r="Z710" s="680">
        <v>0.47</v>
      </c>
      <c r="AA710" s="682">
        <f>Y710*Z710</f>
        <v>1251328</v>
      </c>
      <c r="AB710" s="682"/>
      <c r="AC710" s="496">
        <v>0</v>
      </c>
      <c r="AD710" s="692"/>
      <c r="AE710" s="684"/>
      <c r="AF710" s="695">
        <f>AA710+AD710+AE710</f>
        <v>1251328</v>
      </c>
      <c r="AG710" s="491" t="s">
        <v>47</v>
      </c>
      <c r="AH710" s="676"/>
      <c r="AI710" s="685" t="s">
        <v>2372</v>
      </c>
      <c r="AJ710" s="676" t="s">
        <v>2384</v>
      </c>
      <c r="AK710" s="696" t="s">
        <v>1359</v>
      </c>
      <c r="AL710" s="676">
        <v>17402</v>
      </c>
      <c r="AM710" s="491" t="s">
        <v>52</v>
      </c>
      <c r="AN710" s="676"/>
      <c r="AO710" s="491"/>
      <c r="AP710" s="688"/>
      <c r="AQ710" s="688" t="s">
        <v>37</v>
      </c>
      <c r="AR710" s="688"/>
      <c r="AS710" s="697"/>
      <c r="AT710" s="697"/>
      <c r="AU710" s="697"/>
      <c r="AV710" s="680"/>
      <c r="AW710" s="673" t="str">
        <f>U710</f>
        <v>30390456H</v>
      </c>
      <c r="AX710" s="673" cm="1">
        <f t="array" ref="AX710">SUM(MID(0&amp;AW710,LARGE(INDEX(ISNUMBER(--MID(AW710,ROW($1:$8),1))*ROW($1:$8),),ROW($1:$8))+1,1)*10^ROW($1:$8)/10)</f>
        <v>30390456</v>
      </c>
      <c r="AY710" s="673" t="str">
        <f>VLOOKUP($AX710,'Item Master Data'!$A:$F,3,FALSE)</f>
        <v>Q.PEAK DUO BLK ML G10+</v>
      </c>
      <c r="AZ710" s="673">
        <f>VLOOKUP($AX710,'Item Master Data'!$A:$F,6,FALSE)</f>
        <v>400</v>
      </c>
      <c r="BA710" s="673">
        <f>X710/BB710</f>
        <v>208</v>
      </c>
      <c r="BB710" s="673">
        <f>VLOOKUP(AX710,'Item Master Data'!$A:$G,7,FALSE)</f>
        <v>32</v>
      </c>
      <c r="BC710" s="673"/>
      <c r="BD710" s="673">
        <f>W710-AZ710</f>
        <v>0</v>
      </c>
    </row>
    <row r="711" spans="1:56">
      <c r="A711" s="674"/>
      <c r="B711" s="722">
        <v>44580</v>
      </c>
      <c r="C711" s="722">
        <v>44615</v>
      </c>
      <c r="D711" s="687" t="s">
        <v>2368</v>
      </c>
      <c r="E711" s="676" t="s">
        <v>2532</v>
      </c>
      <c r="F711" s="676"/>
      <c r="G711" s="676">
        <v>2022</v>
      </c>
      <c r="H711" s="676">
        <v>6</v>
      </c>
      <c r="I711" s="687"/>
      <c r="J711" s="492"/>
      <c r="K711" s="685" t="s">
        <v>2703</v>
      </c>
      <c r="L711" s="676" t="s">
        <v>2370</v>
      </c>
      <c r="M711" s="689">
        <v>44540</v>
      </c>
      <c r="N711" s="689">
        <v>44690</v>
      </c>
      <c r="O711" s="689"/>
      <c r="P711" s="492"/>
      <c r="Q711" s="492"/>
      <c r="R711" s="492"/>
      <c r="S711" s="491" t="s">
        <v>1580</v>
      </c>
      <c r="T711" s="491">
        <v>60</v>
      </c>
      <c r="U711" s="676" t="s">
        <v>1290</v>
      </c>
      <c r="V711" s="491" t="s">
        <v>973</v>
      </c>
      <c r="W711" s="491">
        <v>400</v>
      </c>
      <c r="X711" s="678">
        <v>6656</v>
      </c>
      <c r="Y711" s="525">
        <f>W711*X711</f>
        <v>2662400</v>
      </c>
      <c r="Z711" s="494">
        <v>0.47</v>
      </c>
      <c r="AA711" s="682">
        <f>Y711*Z711</f>
        <v>1251328</v>
      </c>
      <c r="AB711" s="682"/>
      <c r="AC711" s="496">
        <v>0</v>
      </c>
      <c r="AD711" s="692"/>
      <c r="AE711" s="684"/>
      <c r="AF711" s="695">
        <f>AA711+AD711+AE711</f>
        <v>1251328</v>
      </c>
      <c r="AG711" s="491" t="s">
        <v>47</v>
      </c>
      <c r="AH711" s="676"/>
      <c r="AI711" s="685" t="s">
        <v>2372</v>
      </c>
      <c r="AJ711" s="676" t="s">
        <v>2384</v>
      </c>
      <c r="AK711" s="696" t="s">
        <v>1359</v>
      </c>
      <c r="AL711" s="676">
        <v>17402</v>
      </c>
      <c r="AM711" s="491" t="s">
        <v>52</v>
      </c>
      <c r="AN711" s="676"/>
      <c r="AO711" s="491"/>
      <c r="AP711" s="688"/>
      <c r="AQ711" s="688" t="s">
        <v>37</v>
      </c>
      <c r="AR711" s="688"/>
      <c r="AS711" s="697"/>
      <c r="AT711" s="697"/>
      <c r="AU711" s="697"/>
      <c r="AV711" s="680"/>
      <c r="AW711" s="673" t="str">
        <f>U711</f>
        <v>30390456H</v>
      </c>
      <c r="AX711" s="673" cm="1">
        <f t="array" ref="AX711">SUM(MID(0&amp;AW711,LARGE(INDEX(ISNUMBER(--MID(AW711,ROW($1:$8),1))*ROW($1:$8),),ROW($1:$8))+1,1)*10^ROW($1:$8)/10)</f>
        <v>30390456</v>
      </c>
      <c r="AY711" s="673" t="str">
        <f>VLOOKUP($AX711,'Item Master Data'!$A:$F,3,FALSE)</f>
        <v>Q.PEAK DUO BLK ML G10+</v>
      </c>
      <c r="AZ711" s="673">
        <f>VLOOKUP($AX711,'Item Master Data'!$A:$F,6,FALSE)</f>
        <v>400</v>
      </c>
      <c r="BA711" s="673">
        <f>X711/BB711</f>
        <v>208</v>
      </c>
      <c r="BB711" s="673">
        <f>VLOOKUP(AX711,'Item Master Data'!$A:$G,7,FALSE)</f>
        <v>32</v>
      </c>
      <c r="BC711" s="673"/>
      <c r="BD711" s="673">
        <f>W711-AZ711</f>
        <v>0</v>
      </c>
    </row>
    <row r="712" spans="1:56">
      <c r="A712" s="674"/>
      <c r="B712" s="722">
        <v>44580</v>
      </c>
      <c r="C712" s="722">
        <v>44615</v>
      </c>
      <c r="D712" s="687" t="s">
        <v>2368</v>
      </c>
      <c r="E712" s="491" t="s">
        <v>2532</v>
      </c>
      <c r="F712" s="676"/>
      <c r="G712" s="676">
        <v>2022</v>
      </c>
      <c r="H712" s="676">
        <v>6</v>
      </c>
      <c r="I712" s="687"/>
      <c r="J712" s="677"/>
      <c r="K712" s="685" t="s">
        <v>2704</v>
      </c>
      <c r="L712" s="676" t="s">
        <v>2370</v>
      </c>
      <c r="M712" s="689">
        <v>44543</v>
      </c>
      <c r="N712" s="689">
        <v>44692</v>
      </c>
      <c r="O712" s="689"/>
      <c r="P712" s="492"/>
      <c r="Q712" s="492"/>
      <c r="R712" s="492"/>
      <c r="S712" s="491" t="s">
        <v>1580</v>
      </c>
      <c r="T712" s="491">
        <v>60</v>
      </c>
      <c r="U712" s="676" t="s">
        <v>1290</v>
      </c>
      <c r="V712" s="491" t="s">
        <v>973</v>
      </c>
      <c r="W712" s="491">
        <v>400</v>
      </c>
      <c r="X712" s="678">
        <v>6656</v>
      </c>
      <c r="Y712" s="525">
        <f>W712*X712</f>
        <v>2662400</v>
      </c>
      <c r="Z712" s="494">
        <v>0.47</v>
      </c>
      <c r="AA712" s="682">
        <f>Y712*Z712</f>
        <v>1251328</v>
      </c>
      <c r="AB712" s="682"/>
      <c r="AC712" s="683">
        <v>0</v>
      </c>
      <c r="AD712" s="692"/>
      <c r="AE712" s="684"/>
      <c r="AF712" s="695">
        <f>AA712+AD712+AE712</f>
        <v>1251328</v>
      </c>
      <c r="AG712" s="491" t="s">
        <v>47</v>
      </c>
      <c r="AH712" s="676"/>
      <c r="AI712" s="685" t="s">
        <v>2372</v>
      </c>
      <c r="AJ712" s="676" t="s">
        <v>1597</v>
      </c>
      <c r="AK712" s="696" t="s">
        <v>1075</v>
      </c>
      <c r="AL712" s="676">
        <v>21075</v>
      </c>
      <c r="AM712" s="491" t="s">
        <v>52</v>
      </c>
      <c r="AN712" s="676"/>
      <c r="AO712" s="491"/>
      <c r="AP712" s="688"/>
      <c r="AQ712" s="688" t="s">
        <v>37</v>
      </c>
      <c r="AR712" s="688"/>
      <c r="AS712" s="697"/>
      <c r="AT712" s="697"/>
      <c r="AU712" s="697"/>
      <c r="AV712" s="680"/>
      <c r="AW712" s="673" t="str">
        <f>U712</f>
        <v>30390456H</v>
      </c>
      <c r="AX712" s="673" cm="1">
        <f t="array" ref="AX712">SUM(MID(0&amp;AW712,LARGE(INDEX(ISNUMBER(--MID(AW712,ROW($1:$8),1))*ROW($1:$8),),ROW($1:$8))+1,1)*10^ROW($1:$8)/10)</f>
        <v>30390456</v>
      </c>
      <c r="AY712" s="673" t="str">
        <f>VLOOKUP($AX712,'Item Master Data'!$A:$F,3,FALSE)</f>
        <v>Q.PEAK DUO BLK ML G10+</v>
      </c>
      <c r="AZ712" s="673">
        <f>VLOOKUP($AX712,'Item Master Data'!$A:$F,6,FALSE)</f>
        <v>400</v>
      </c>
      <c r="BA712" s="673">
        <f>X712/BB712</f>
        <v>208</v>
      </c>
      <c r="BB712" s="673">
        <f>VLOOKUP(AX712,'Item Master Data'!$A:$G,7,FALSE)</f>
        <v>32</v>
      </c>
      <c r="BC712" s="673"/>
      <c r="BD712" s="673">
        <f>W712-AZ712</f>
        <v>0</v>
      </c>
    </row>
    <row r="713" spans="1:56">
      <c r="A713" s="674"/>
      <c r="B713" s="722">
        <v>44580</v>
      </c>
      <c r="C713" s="722">
        <v>44615</v>
      </c>
      <c r="D713" s="687" t="s">
        <v>2368</v>
      </c>
      <c r="E713" s="676" t="s">
        <v>2532</v>
      </c>
      <c r="F713" s="676"/>
      <c r="G713" s="676">
        <v>2022</v>
      </c>
      <c r="H713" s="676">
        <v>6</v>
      </c>
      <c r="I713" s="687"/>
      <c r="J713" s="677"/>
      <c r="K713" s="685" t="s">
        <v>2705</v>
      </c>
      <c r="L713" s="491" t="s">
        <v>2370</v>
      </c>
      <c r="M713" s="689">
        <v>44543</v>
      </c>
      <c r="N713" s="689">
        <v>44694</v>
      </c>
      <c r="O713" s="689"/>
      <c r="P713" s="492"/>
      <c r="Q713" s="492"/>
      <c r="R713" s="492"/>
      <c r="S713" s="491" t="s">
        <v>1580</v>
      </c>
      <c r="T713" s="491">
        <v>60</v>
      </c>
      <c r="U713" s="676" t="s">
        <v>1290</v>
      </c>
      <c r="V713" s="491" t="s">
        <v>973</v>
      </c>
      <c r="W713" s="491">
        <v>400</v>
      </c>
      <c r="X713" s="678">
        <v>6656</v>
      </c>
      <c r="Y713" s="525">
        <f>W713*X713</f>
        <v>2662400</v>
      </c>
      <c r="Z713" s="494">
        <v>0.47</v>
      </c>
      <c r="AA713" s="682">
        <f>Y713*Z713</f>
        <v>1251328</v>
      </c>
      <c r="AB713" s="682"/>
      <c r="AC713" s="683">
        <v>0</v>
      </c>
      <c r="AD713" s="692"/>
      <c r="AE713" s="684"/>
      <c r="AF713" s="695">
        <f>AA713+AD713+AE713</f>
        <v>1251328</v>
      </c>
      <c r="AG713" s="491" t="s">
        <v>47</v>
      </c>
      <c r="AH713" s="676"/>
      <c r="AI713" s="685" t="s">
        <v>2372</v>
      </c>
      <c r="AJ713" s="676" t="s">
        <v>1597</v>
      </c>
      <c r="AK713" s="696" t="s">
        <v>1075</v>
      </c>
      <c r="AL713" s="676">
        <v>21075</v>
      </c>
      <c r="AM713" s="491" t="s">
        <v>52</v>
      </c>
      <c r="AN713" s="676"/>
      <c r="AO713" s="491"/>
      <c r="AP713" s="688"/>
      <c r="AQ713" s="688" t="s">
        <v>37</v>
      </c>
      <c r="AR713" s="688"/>
      <c r="AS713" s="697"/>
      <c r="AT713" s="697"/>
      <c r="AU713" s="697"/>
      <c r="AV713" s="680"/>
      <c r="AW713" s="673" t="str">
        <f>U713</f>
        <v>30390456H</v>
      </c>
      <c r="AX713" s="673" cm="1">
        <f t="array" ref="AX713">SUM(MID(0&amp;AW713,LARGE(INDEX(ISNUMBER(--MID(AW713,ROW($1:$8),1))*ROW($1:$8),),ROW($1:$8))+1,1)*10^ROW($1:$8)/10)</f>
        <v>30390456</v>
      </c>
      <c r="AY713" s="673" t="str">
        <f>VLOOKUP($AX713,'Item Master Data'!$A:$F,3,FALSE)</f>
        <v>Q.PEAK DUO BLK ML G10+</v>
      </c>
      <c r="AZ713" s="673">
        <f>VLOOKUP($AX713,'Item Master Data'!$A:$F,6,FALSE)</f>
        <v>400</v>
      </c>
      <c r="BA713" s="673">
        <f>X713/BB713</f>
        <v>208</v>
      </c>
      <c r="BB713" s="673">
        <f>VLOOKUP(AX713,'Item Master Data'!$A:$G,7,FALSE)</f>
        <v>32</v>
      </c>
      <c r="BC713" s="673"/>
      <c r="BD713" s="673">
        <f>W713-AZ713</f>
        <v>0</v>
      </c>
    </row>
    <row r="714" spans="1:56">
      <c r="A714" s="674"/>
      <c r="B714" s="722">
        <v>44580</v>
      </c>
      <c r="C714" s="722">
        <v>44615</v>
      </c>
      <c r="D714" s="687" t="s">
        <v>2368</v>
      </c>
      <c r="E714" s="676" t="s">
        <v>2532</v>
      </c>
      <c r="F714" s="676"/>
      <c r="G714" s="676">
        <v>2022</v>
      </c>
      <c r="H714" s="676">
        <v>6</v>
      </c>
      <c r="I714" s="687"/>
      <c r="J714" s="677"/>
      <c r="K714" s="685" t="s">
        <v>2706</v>
      </c>
      <c r="L714" s="491" t="s">
        <v>2370</v>
      </c>
      <c r="M714" s="689">
        <v>44546</v>
      </c>
      <c r="N714" s="689">
        <v>44706</v>
      </c>
      <c r="O714" s="689"/>
      <c r="P714" s="492"/>
      <c r="Q714" s="492"/>
      <c r="R714" s="492"/>
      <c r="S714" s="491" t="s">
        <v>1580</v>
      </c>
      <c r="T714" s="491">
        <v>60</v>
      </c>
      <c r="U714" s="676" t="s">
        <v>1290</v>
      </c>
      <c r="V714" s="491" t="s">
        <v>973</v>
      </c>
      <c r="W714" s="491">
        <v>400</v>
      </c>
      <c r="X714" s="678">
        <v>7488</v>
      </c>
      <c r="Y714" s="525">
        <f>W714*X714</f>
        <v>2995200</v>
      </c>
      <c r="Z714" s="494">
        <v>0.48499999999999999</v>
      </c>
      <c r="AA714" s="682">
        <f>Y714*Z714</f>
        <v>1452672</v>
      </c>
      <c r="AB714" s="682"/>
      <c r="AC714" s="683">
        <v>0</v>
      </c>
      <c r="AD714" s="692"/>
      <c r="AE714" s="684"/>
      <c r="AF714" s="695">
        <f>AA714+AD714+AE714</f>
        <v>1452672</v>
      </c>
      <c r="AG714" s="491" t="s">
        <v>47</v>
      </c>
      <c r="AH714" s="676"/>
      <c r="AI714" s="685" t="s">
        <v>2372</v>
      </c>
      <c r="AJ714" s="676" t="s">
        <v>2384</v>
      </c>
      <c r="AK714" s="696" t="s">
        <v>1359</v>
      </c>
      <c r="AL714" s="676">
        <v>17402</v>
      </c>
      <c r="AM714" s="491" t="s">
        <v>52</v>
      </c>
      <c r="AN714" s="676"/>
      <c r="AO714" s="491"/>
      <c r="AP714" s="688"/>
      <c r="AQ714" s="688" t="s">
        <v>37</v>
      </c>
      <c r="AR714" s="688"/>
      <c r="AS714" s="697"/>
      <c r="AT714" s="697"/>
      <c r="AU714" s="697"/>
      <c r="AV714" s="680"/>
      <c r="AW714" s="673" t="str">
        <f>U714</f>
        <v>30390456H</v>
      </c>
      <c r="AX714" s="673" cm="1">
        <f t="array" ref="AX714">SUM(MID(0&amp;AW714,LARGE(INDEX(ISNUMBER(--MID(AW714,ROW($1:$8),1))*ROW($1:$8),),ROW($1:$8))+1,1)*10^ROW($1:$8)/10)</f>
        <v>30390456</v>
      </c>
      <c r="AY714" s="673" t="str">
        <f>VLOOKUP($AX714,'Item Master Data'!$A:$F,3,FALSE)</f>
        <v>Q.PEAK DUO BLK ML G10+</v>
      </c>
      <c r="AZ714" s="673">
        <f>VLOOKUP($AX714,'Item Master Data'!$A:$F,6,FALSE)</f>
        <v>400</v>
      </c>
      <c r="BA714" s="673">
        <f>X714/BB714</f>
        <v>234</v>
      </c>
      <c r="BB714" s="673">
        <f>VLOOKUP(AX714,'Item Master Data'!$A:$G,7,FALSE)</f>
        <v>32</v>
      </c>
      <c r="BC714" s="673"/>
      <c r="BD714" s="673">
        <f>W714-AZ714</f>
        <v>0</v>
      </c>
    </row>
    <row r="715" spans="1:56">
      <c r="A715" s="674"/>
      <c r="B715" s="722">
        <v>44580</v>
      </c>
      <c r="C715" s="722">
        <v>44615</v>
      </c>
      <c r="D715" s="687" t="s">
        <v>2368</v>
      </c>
      <c r="E715" s="491" t="s">
        <v>2545</v>
      </c>
      <c r="F715" s="676"/>
      <c r="G715" s="676">
        <v>2022</v>
      </c>
      <c r="H715" s="676">
        <v>6</v>
      </c>
      <c r="I715" s="687"/>
      <c r="J715" s="492"/>
      <c r="K715" s="685" t="s">
        <v>2652</v>
      </c>
      <c r="L715" s="491" t="s">
        <v>2370</v>
      </c>
      <c r="M715" s="689">
        <v>44547</v>
      </c>
      <c r="N715" s="689">
        <v>44642</v>
      </c>
      <c r="O715" s="689"/>
      <c r="P715" s="492"/>
      <c r="Q715" s="492"/>
      <c r="R715" s="492"/>
      <c r="S715" s="491" t="s">
        <v>1580</v>
      </c>
      <c r="T715" s="491">
        <v>60</v>
      </c>
      <c r="U715" s="676" t="s">
        <v>1290</v>
      </c>
      <c r="V715" s="491" t="s">
        <v>967</v>
      </c>
      <c r="W715" s="491">
        <v>410</v>
      </c>
      <c r="X715" s="678">
        <v>7488</v>
      </c>
      <c r="Y715" s="525">
        <f>W715*X715</f>
        <v>3070080</v>
      </c>
      <c r="Z715" s="494">
        <v>0.47</v>
      </c>
      <c r="AA715" s="682">
        <f>Y715*Z715</f>
        <v>1442937.5999999999</v>
      </c>
      <c r="AB715" s="682"/>
      <c r="AC715" s="683">
        <v>0</v>
      </c>
      <c r="AD715" s="692"/>
      <c r="AE715" s="684"/>
      <c r="AF715" s="695">
        <f>AA715+AD715+AE715</f>
        <v>1442937.5999999999</v>
      </c>
      <c r="AG715" s="491" t="s">
        <v>47</v>
      </c>
      <c r="AH715" s="676"/>
      <c r="AI715" s="685" t="s">
        <v>2372</v>
      </c>
      <c r="AJ715" s="676" t="s">
        <v>2373</v>
      </c>
      <c r="AK715" s="696" t="s">
        <v>50</v>
      </c>
      <c r="AL715" s="676">
        <v>91730</v>
      </c>
      <c r="AM715" s="491" t="s">
        <v>52</v>
      </c>
      <c r="AN715" s="676" t="s">
        <v>50</v>
      </c>
      <c r="AO715" s="491"/>
      <c r="AP715" s="688" t="s">
        <v>92</v>
      </c>
      <c r="AQ715" s="688" t="s">
        <v>37</v>
      </c>
      <c r="AR715" s="688"/>
      <c r="AS715" s="697"/>
      <c r="AT715" s="697"/>
      <c r="AU715" s="697"/>
      <c r="AV715" s="680"/>
      <c r="AW715" s="673" t="str">
        <f>U715</f>
        <v>30390456H</v>
      </c>
      <c r="AX715" s="673" cm="1">
        <f t="array" ref="AX715">SUM(MID(0&amp;AW715,LARGE(INDEX(ISNUMBER(--MID(AW715,ROW($1:$8),1))*ROW($1:$8),),ROW($1:$8))+1,1)*10^ROW($1:$8)/10)</f>
        <v>30390456</v>
      </c>
      <c r="AY715" s="673" t="str">
        <f>VLOOKUP($AX715,'Item Master Data'!$A:$F,3,FALSE)</f>
        <v>Q.PEAK DUO BLK ML G10+</v>
      </c>
      <c r="AZ715" s="673">
        <f>VLOOKUP($AX715,'Item Master Data'!$A:$F,6,FALSE)</f>
        <v>400</v>
      </c>
      <c r="BA715" s="673">
        <f>X715/BB715</f>
        <v>234</v>
      </c>
      <c r="BB715" s="673">
        <f>VLOOKUP(AX715,'Item Master Data'!$A:$G,7,FALSE)</f>
        <v>32</v>
      </c>
      <c r="BC715" s="673"/>
      <c r="BD715" s="673">
        <f>W715-AZ715</f>
        <v>10</v>
      </c>
    </row>
    <row r="716" spans="1:56">
      <c r="A716" s="674"/>
      <c r="B716" s="722"/>
      <c r="C716" s="722">
        <v>44636</v>
      </c>
      <c r="D716" s="687" t="s">
        <v>2368</v>
      </c>
      <c r="E716" s="676"/>
      <c r="F716" s="676"/>
      <c r="G716" s="676">
        <v>2022</v>
      </c>
      <c r="H716" s="491">
        <v>6</v>
      </c>
      <c r="I716" s="687"/>
      <c r="J716" s="677"/>
      <c r="K716" s="685" t="s">
        <v>2707</v>
      </c>
      <c r="L716" s="491" t="s">
        <v>2708</v>
      </c>
      <c r="M716" s="689">
        <v>44628</v>
      </c>
      <c r="N716" s="689">
        <v>44648</v>
      </c>
      <c r="O716" s="689"/>
      <c r="P716" s="492"/>
      <c r="Q716" s="492"/>
      <c r="R716" s="492"/>
      <c r="S716" s="491" t="s">
        <v>1580</v>
      </c>
      <c r="T716" s="491">
        <v>72</v>
      </c>
      <c r="U716" s="676" t="s">
        <v>1290</v>
      </c>
      <c r="V716" s="491" t="s">
        <v>1114</v>
      </c>
      <c r="W716" s="491">
        <v>480</v>
      </c>
      <c r="X716" s="678">
        <v>832</v>
      </c>
      <c r="Y716" s="525">
        <f>W716*X716</f>
        <v>399360</v>
      </c>
      <c r="Z716" s="494">
        <v>0.495</v>
      </c>
      <c r="AA716" s="682">
        <f>Y716*Z716</f>
        <v>197683.20000000001</v>
      </c>
      <c r="AB716" s="682"/>
      <c r="AC716" s="683">
        <v>0</v>
      </c>
      <c r="AD716" s="692"/>
      <c r="AE716" s="684"/>
      <c r="AF716" s="695">
        <f>AA716+AD716+AE716</f>
        <v>197683.20000000001</v>
      </c>
      <c r="AG716" s="491" t="s">
        <v>47</v>
      </c>
      <c r="AH716" s="491"/>
      <c r="AI716" s="685" t="s">
        <v>2372</v>
      </c>
      <c r="AJ716" s="676" t="s">
        <v>2709</v>
      </c>
      <c r="AK716" s="696" t="s">
        <v>1359</v>
      </c>
      <c r="AL716" s="676">
        <v>17026</v>
      </c>
      <c r="AM716" s="491" t="s">
        <v>52</v>
      </c>
      <c r="AN716" s="676" t="s">
        <v>1076</v>
      </c>
      <c r="AO716" s="491"/>
      <c r="AP716" s="688"/>
      <c r="AQ716" s="688" t="s">
        <v>37</v>
      </c>
      <c r="AR716" s="688"/>
      <c r="AS716" s="697"/>
      <c r="AT716" s="697"/>
      <c r="AU716" s="697"/>
      <c r="AV716" s="494"/>
      <c r="AW716" s="673" t="str">
        <f>U716</f>
        <v>30390456H</v>
      </c>
      <c r="AX716" s="673" cm="1">
        <f t="array" ref="AX716">SUM(MID(0&amp;AW716,LARGE(INDEX(ISNUMBER(--MID(AW716,ROW($1:$8),1))*ROW($1:$8),),ROW($1:$8))+1,1)*10^ROW($1:$8)/10)</f>
        <v>30390456</v>
      </c>
      <c r="AY716" s="673" t="str">
        <f>VLOOKUP($AX716,'Item Master Data'!$A:$F,3,FALSE)</f>
        <v>Q.PEAK DUO BLK ML G10+</v>
      </c>
      <c r="AZ716" s="673">
        <f>VLOOKUP($AX716,'Item Master Data'!$A:$F,6,FALSE)</f>
        <v>400</v>
      </c>
      <c r="BA716" s="673">
        <f>X716/BB716</f>
        <v>26</v>
      </c>
      <c r="BB716" s="673">
        <f>VLOOKUP(AX716,'Item Master Data'!$A:$G,7,FALSE)</f>
        <v>32</v>
      </c>
      <c r="BC716" s="673"/>
      <c r="BD716" s="673">
        <f>W716-AZ716</f>
        <v>80</v>
      </c>
    </row>
    <row r="717" spans="1:56">
      <c r="A717" s="674"/>
      <c r="B717" s="722"/>
      <c r="C717" s="722">
        <v>44636</v>
      </c>
      <c r="D717" s="687" t="s">
        <v>2368</v>
      </c>
      <c r="E717" s="676"/>
      <c r="F717" s="676"/>
      <c r="G717" s="676">
        <v>2022</v>
      </c>
      <c r="H717" s="491">
        <v>6</v>
      </c>
      <c r="I717" s="687"/>
      <c r="J717" s="677"/>
      <c r="K717" s="685" t="s">
        <v>2710</v>
      </c>
      <c r="L717" s="491" t="s">
        <v>2708</v>
      </c>
      <c r="M717" s="689">
        <v>44628</v>
      </c>
      <c r="N717" s="689">
        <v>44648</v>
      </c>
      <c r="O717" s="689"/>
      <c r="P717" s="492"/>
      <c r="Q717" s="492"/>
      <c r="R717" s="492"/>
      <c r="S717" s="491" t="s">
        <v>1580</v>
      </c>
      <c r="T717" s="491">
        <v>72</v>
      </c>
      <c r="U717" s="676" t="s">
        <v>1290</v>
      </c>
      <c r="V717" s="491" t="s">
        <v>1114</v>
      </c>
      <c r="W717" s="491">
        <v>480</v>
      </c>
      <c r="X717" s="678">
        <v>832</v>
      </c>
      <c r="Y717" s="525">
        <f>W717*X717</f>
        <v>399360</v>
      </c>
      <c r="Z717" s="494">
        <v>0.495</v>
      </c>
      <c r="AA717" s="682">
        <f>Y717*Z717</f>
        <v>197683.20000000001</v>
      </c>
      <c r="AB717" s="682"/>
      <c r="AC717" s="683">
        <v>0</v>
      </c>
      <c r="AD717" s="692"/>
      <c r="AE717" s="684"/>
      <c r="AF717" s="695">
        <f>AA717+AD717+AE717</f>
        <v>197683.20000000001</v>
      </c>
      <c r="AG717" s="491" t="s">
        <v>47</v>
      </c>
      <c r="AH717" s="491"/>
      <c r="AI717" s="685" t="s">
        <v>2372</v>
      </c>
      <c r="AJ717" s="676" t="s">
        <v>1875</v>
      </c>
      <c r="AK717" s="696" t="s">
        <v>50</v>
      </c>
      <c r="AL717" s="676">
        <v>93291</v>
      </c>
      <c r="AM717" s="491" t="s">
        <v>52</v>
      </c>
      <c r="AN717" s="676" t="s">
        <v>1076</v>
      </c>
      <c r="AO717" s="491"/>
      <c r="AP717" s="688"/>
      <c r="AQ717" s="688" t="s">
        <v>37</v>
      </c>
      <c r="AR717" s="688"/>
      <c r="AS717" s="697"/>
      <c r="AT717" s="697"/>
      <c r="AU717" s="697"/>
      <c r="AV717" s="494"/>
      <c r="AW717" s="673" t="str">
        <f>U717</f>
        <v>30390456H</v>
      </c>
      <c r="AX717" s="673" cm="1">
        <f t="array" ref="AX717">SUM(MID(0&amp;AW717,LARGE(INDEX(ISNUMBER(--MID(AW717,ROW($1:$8),1))*ROW($1:$8),),ROW($1:$8))+1,1)*10^ROW($1:$8)/10)</f>
        <v>30390456</v>
      </c>
      <c r="AY717" s="673" t="str">
        <f>VLOOKUP($AX717,'Item Master Data'!$A:$F,3,FALSE)</f>
        <v>Q.PEAK DUO BLK ML G10+</v>
      </c>
      <c r="AZ717" s="673">
        <f>VLOOKUP($AX717,'Item Master Data'!$A:$F,6,FALSE)</f>
        <v>400</v>
      </c>
      <c r="BA717" s="673">
        <f>X717/BB717</f>
        <v>26</v>
      </c>
      <c r="BB717" s="673">
        <f>VLOOKUP(AX717,'Item Master Data'!$A:$G,7,FALSE)</f>
        <v>32</v>
      </c>
      <c r="BC717" s="673"/>
      <c r="BD717" s="673">
        <f>W717-AZ717</f>
        <v>80</v>
      </c>
    </row>
    <row r="718" spans="1:56">
      <c r="A718" s="674"/>
      <c r="B718" s="722"/>
      <c r="C718" s="722"/>
      <c r="D718" s="687" t="s">
        <v>2368</v>
      </c>
      <c r="E718" s="676"/>
      <c r="F718" s="491" t="s">
        <v>1152</v>
      </c>
      <c r="G718" s="676">
        <v>2022</v>
      </c>
      <c r="H718" s="491">
        <v>6</v>
      </c>
      <c r="I718" s="687"/>
      <c r="J718" s="677"/>
      <c r="K718" s="498" t="s">
        <v>2661</v>
      </c>
      <c r="L718" s="491" t="s">
        <v>1717</v>
      </c>
      <c r="M718" s="689">
        <v>44504</v>
      </c>
      <c r="N718" s="689">
        <v>44655</v>
      </c>
      <c r="O718" s="689"/>
      <c r="P718" s="492"/>
      <c r="Q718" s="492"/>
      <c r="R718" s="492"/>
      <c r="S718" s="491" t="s">
        <v>2398</v>
      </c>
      <c r="T718" s="491">
        <v>60</v>
      </c>
      <c r="U718" s="491">
        <v>49401140</v>
      </c>
      <c r="V718" s="491" t="s">
        <v>973</v>
      </c>
      <c r="W718" s="491">
        <v>400</v>
      </c>
      <c r="X718" s="493">
        <v>768</v>
      </c>
      <c r="Y718" s="525">
        <f>W718*X718</f>
        <v>307200</v>
      </c>
      <c r="Z718" s="494">
        <v>0.55000000000000004</v>
      </c>
      <c r="AA718" s="682">
        <f>Y718*Z718</f>
        <v>168960</v>
      </c>
      <c r="AB718" s="682"/>
      <c r="AC718" s="683">
        <v>0</v>
      </c>
      <c r="AD718" s="501"/>
      <c r="AE718" s="497"/>
      <c r="AF718" s="695">
        <f>AA718+AD718+AE718</f>
        <v>168960</v>
      </c>
      <c r="AG718" s="491" t="s">
        <v>1073</v>
      </c>
      <c r="AH718" s="491">
        <v>0</v>
      </c>
      <c r="AI718" s="685">
        <v>60</v>
      </c>
      <c r="AJ718" s="676" t="s">
        <v>1718</v>
      </c>
      <c r="AK718" s="696" t="s">
        <v>50</v>
      </c>
      <c r="AL718" s="676" t="s">
        <v>1753</v>
      </c>
      <c r="AM718" s="491" t="s">
        <v>52</v>
      </c>
      <c r="AN718" s="491" t="s">
        <v>1076</v>
      </c>
      <c r="AO718" s="491"/>
      <c r="AP718" s="688"/>
      <c r="AQ718" s="688"/>
      <c r="AR718" s="688" t="s">
        <v>2400</v>
      </c>
      <c r="AS718" s="697"/>
      <c r="AT718" s="697"/>
      <c r="AU718" s="697"/>
      <c r="AV718" s="680">
        <v>0.48</v>
      </c>
      <c r="AW718" s="673">
        <f>U718</f>
        <v>49401140</v>
      </c>
      <c r="AX718" s="673" cm="1">
        <f t="array" ref="AX718">SUM(MID(0&amp;AW718,LARGE(INDEX(ISNUMBER(--MID(AW718,ROW($1:$8),1))*ROW($1:$8),),ROW($1:$8))+1,1)*10^ROW($1:$8)/10)</f>
        <v>49401140</v>
      </c>
      <c r="AY718" s="673" t="str">
        <f>VLOOKUP($AX718,'Item Master Data'!$A:$F,3,FALSE)</f>
        <v>Q.PEAK DUO BLK ML G10.a+</v>
      </c>
      <c r="AZ718" s="673">
        <f>VLOOKUP($AX718,'Item Master Data'!$A:$F,6,FALSE)</f>
        <v>400</v>
      </c>
      <c r="BA718" s="673">
        <f>X718/BB718</f>
        <v>24</v>
      </c>
      <c r="BB718" s="673">
        <f>VLOOKUP(AX718,'Item Master Data'!$A:$G,7,FALSE)</f>
        <v>32</v>
      </c>
      <c r="BC718" s="673"/>
      <c r="BD718" s="673">
        <f>W718-AZ718</f>
        <v>0</v>
      </c>
    </row>
    <row r="719" spans="1:56">
      <c r="A719" s="674"/>
      <c r="B719" s="722"/>
      <c r="C719" s="722"/>
      <c r="D719" s="687" t="s">
        <v>2368</v>
      </c>
      <c r="E719" s="676"/>
      <c r="F719" s="491" t="s">
        <v>1152</v>
      </c>
      <c r="G719" s="676">
        <v>2022</v>
      </c>
      <c r="H719" s="491">
        <v>6</v>
      </c>
      <c r="I719" s="687"/>
      <c r="J719" s="677"/>
      <c r="K719" s="498" t="s">
        <v>2711</v>
      </c>
      <c r="L719" s="491" t="s">
        <v>1717</v>
      </c>
      <c r="M719" s="689">
        <v>44504</v>
      </c>
      <c r="N719" s="689">
        <v>44683</v>
      </c>
      <c r="O719" s="689"/>
      <c r="P719" s="492"/>
      <c r="Q719" s="492"/>
      <c r="R719" s="492"/>
      <c r="S719" s="491" t="s">
        <v>2398</v>
      </c>
      <c r="T719" s="491">
        <v>60</v>
      </c>
      <c r="U719" s="491" t="s">
        <v>1290</v>
      </c>
      <c r="V719" s="491" t="s">
        <v>973</v>
      </c>
      <c r="W719" s="491">
        <v>400</v>
      </c>
      <c r="X719" s="493">
        <v>768</v>
      </c>
      <c r="Y719" s="525">
        <f>W719*X719</f>
        <v>307200</v>
      </c>
      <c r="Z719" s="494">
        <v>0.55000000000000004</v>
      </c>
      <c r="AA719" s="682">
        <f>Y719*Z719</f>
        <v>168960</v>
      </c>
      <c r="AB719" s="682"/>
      <c r="AC719" s="683">
        <v>0</v>
      </c>
      <c r="AD719" s="501"/>
      <c r="AE719" s="497"/>
      <c r="AF719" s="695">
        <f>AA719+AD719+AE719</f>
        <v>168960</v>
      </c>
      <c r="AG719" s="491" t="s">
        <v>1073</v>
      </c>
      <c r="AH719" s="491">
        <v>0</v>
      </c>
      <c r="AI719" s="685">
        <v>60</v>
      </c>
      <c r="AJ719" s="676" t="s">
        <v>1718</v>
      </c>
      <c r="AK719" s="696" t="s">
        <v>50</v>
      </c>
      <c r="AL719" s="676" t="s">
        <v>1753</v>
      </c>
      <c r="AM719" s="491" t="s">
        <v>52</v>
      </c>
      <c r="AN719" s="491" t="s">
        <v>1076</v>
      </c>
      <c r="AO719" s="491"/>
      <c r="AP719" s="688"/>
      <c r="AQ719" s="688"/>
      <c r="AR719" s="688" t="s">
        <v>2400</v>
      </c>
      <c r="AS719" s="697"/>
      <c r="AT719" s="697"/>
      <c r="AU719" s="697"/>
      <c r="AV719" s="680">
        <v>0.48</v>
      </c>
      <c r="AW719" s="673" t="str">
        <f>U719</f>
        <v>30390456H</v>
      </c>
      <c r="AX719" s="673" cm="1">
        <f t="array" ref="AX719">SUM(MID(0&amp;AW719,LARGE(INDEX(ISNUMBER(--MID(AW719,ROW($1:$8),1))*ROW($1:$8),),ROW($1:$8))+1,1)*10^ROW($1:$8)/10)</f>
        <v>30390456</v>
      </c>
      <c r="AY719" s="673" t="str">
        <f>VLOOKUP($AX719,'Item Master Data'!$A:$F,3,FALSE)</f>
        <v>Q.PEAK DUO BLK ML G10+</v>
      </c>
      <c r="AZ719" s="673">
        <f>VLOOKUP($AX719,'Item Master Data'!$A:$F,6,FALSE)</f>
        <v>400</v>
      </c>
      <c r="BA719" s="673">
        <f>X719/BB719</f>
        <v>24</v>
      </c>
      <c r="BB719" s="673">
        <f>VLOOKUP(AX719,'Item Master Data'!$A:$G,7,FALSE)</f>
        <v>32</v>
      </c>
      <c r="BC719" s="673"/>
      <c r="BD719" s="673">
        <f>W719-AZ719</f>
        <v>0</v>
      </c>
    </row>
    <row r="720" spans="1:56">
      <c r="A720" s="674"/>
      <c r="B720" s="722">
        <v>44547</v>
      </c>
      <c r="C720" s="722">
        <v>44593</v>
      </c>
      <c r="D720" s="687" t="s">
        <v>2368</v>
      </c>
      <c r="E720" s="676"/>
      <c r="F720" s="491"/>
      <c r="G720" s="676">
        <v>2022</v>
      </c>
      <c r="H720" s="491">
        <v>6</v>
      </c>
      <c r="I720" s="687"/>
      <c r="J720" s="677"/>
      <c r="K720" s="498" t="s">
        <v>2657</v>
      </c>
      <c r="L720" s="491" t="s">
        <v>1717</v>
      </c>
      <c r="M720" s="689">
        <v>44504</v>
      </c>
      <c r="N720" s="689">
        <v>44613</v>
      </c>
      <c r="O720" s="689"/>
      <c r="P720" s="492"/>
      <c r="Q720" s="492"/>
      <c r="R720" s="492"/>
      <c r="S720" s="491" t="s">
        <v>2398</v>
      </c>
      <c r="T720" s="491">
        <v>60</v>
      </c>
      <c r="U720" s="491" t="s">
        <v>1290</v>
      </c>
      <c r="V720" s="491" t="s">
        <v>973</v>
      </c>
      <c r="W720" s="491">
        <v>400</v>
      </c>
      <c r="X720" s="493">
        <v>768</v>
      </c>
      <c r="Y720" s="525">
        <f>W720*X720</f>
        <v>307200</v>
      </c>
      <c r="Z720" s="494">
        <v>0.55000000000000004</v>
      </c>
      <c r="AA720" s="682">
        <f>Y720*Z720</f>
        <v>168960</v>
      </c>
      <c r="AB720" s="682"/>
      <c r="AC720" s="683">
        <v>0</v>
      </c>
      <c r="AD720" s="501"/>
      <c r="AE720" s="497"/>
      <c r="AF720" s="695">
        <f>AA720+AD720+AE720</f>
        <v>168960</v>
      </c>
      <c r="AG720" s="491" t="s">
        <v>1073</v>
      </c>
      <c r="AH720" s="491">
        <v>0</v>
      </c>
      <c r="AI720" s="685">
        <v>60</v>
      </c>
      <c r="AJ720" s="676" t="s">
        <v>1718</v>
      </c>
      <c r="AK720" s="696" t="s">
        <v>50</v>
      </c>
      <c r="AL720" s="676" t="s">
        <v>1753</v>
      </c>
      <c r="AM720" s="491" t="s">
        <v>52</v>
      </c>
      <c r="AN720" s="491" t="s">
        <v>1076</v>
      </c>
      <c r="AO720" s="491"/>
      <c r="AP720" s="688"/>
      <c r="AQ720" s="688"/>
      <c r="AR720" s="688" t="s">
        <v>2400</v>
      </c>
      <c r="AS720" s="697"/>
      <c r="AT720" s="697"/>
      <c r="AU720" s="697"/>
      <c r="AV720" s="680">
        <v>0.48</v>
      </c>
      <c r="AW720" s="673" t="str">
        <f>U720</f>
        <v>30390456H</v>
      </c>
      <c r="AX720" s="673" cm="1">
        <f t="array" ref="AX720">SUM(MID(0&amp;AW720,LARGE(INDEX(ISNUMBER(--MID(AW720,ROW($1:$8),1))*ROW($1:$8),),ROW($1:$8))+1,1)*10^ROW($1:$8)/10)</f>
        <v>30390456</v>
      </c>
      <c r="AY720" s="673" t="str">
        <f>VLOOKUP($AX720,'Item Master Data'!$A:$F,3,FALSE)</f>
        <v>Q.PEAK DUO BLK ML G10+</v>
      </c>
      <c r="AZ720" s="673">
        <f>VLOOKUP($AX720,'Item Master Data'!$A:$F,6,FALSE)</f>
        <v>400</v>
      </c>
      <c r="BA720" s="673">
        <f>X720/BB720</f>
        <v>24</v>
      </c>
      <c r="BB720" s="673">
        <f>VLOOKUP(AX720,'Item Master Data'!$A:$G,7,FALSE)</f>
        <v>32</v>
      </c>
      <c r="BC720" s="673"/>
      <c r="BD720" s="673">
        <f>W720-AZ720</f>
        <v>0</v>
      </c>
    </row>
    <row r="721" spans="1:56">
      <c r="A721" s="674"/>
      <c r="B721" s="722">
        <v>44508</v>
      </c>
      <c r="C721" s="722">
        <v>44593</v>
      </c>
      <c r="D721" s="687" t="s">
        <v>2368</v>
      </c>
      <c r="E721" s="676"/>
      <c r="F721" s="491"/>
      <c r="G721" s="676">
        <v>2022</v>
      </c>
      <c r="H721" s="491">
        <v>6</v>
      </c>
      <c r="I721" s="687"/>
      <c r="J721" s="492"/>
      <c r="K721" s="685" t="s">
        <v>2659</v>
      </c>
      <c r="L721" s="676" t="s">
        <v>2405</v>
      </c>
      <c r="M721" s="689">
        <v>44505</v>
      </c>
      <c r="N721" s="689">
        <v>44621</v>
      </c>
      <c r="O721" s="689"/>
      <c r="P721" s="492"/>
      <c r="Q721" s="492"/>
      <c r="R721" s="492"/>
      <c r="S721" s="491" t="s">
        <v>2398</v>
      </c>
      <c r="T721" s="491">
        <v>60</v>
      </c>
      <c r="U721" s="491" t="s">
        <v>1290</v>
      </c>
      <c r="V721" s="491" t="s">
        <v>985</v>
      </c>
      <c r="W721" s="676">
        <v>400</v>
      </c>
      <c r="X721" s="678">
        <v>1344</v>
      </c>
      <c r="Y721" s="525">
        <f>W721*X721</f>
        <v>537600</v>
      </c>
      <c r="Z721" s="494">
        <v>0.55000000000000004</v>
      </c>
      <c r="AA721" s="682">
        <f>Y721*Z721</f>
        <v>295680</v>
      </c>
      <c r="AB721" s="682"/>
      <c r="AC721" s="683">
        <v>0</v>
      </c>
      <c r="AD721" s="692"/>
      <c r="AE721" s="497"/>
      <c r="AF721" s="695">
        <f>AA721+AD721+AE721</f>
        <v>295680</v>
      </c>
      <c r="AG721" s="491" t="s">
        <v>1073</v>
      </c>
      <c r="AH721" s="676"/>
      <c r="AI721" s="685">
        <v>60</v>
      </c>
      <c r="AJ721" s="676" t="s">
        <v>2407</v>
      </c>
      <c r="AK721" s="696" t="s">
        <v>2408</v>
      </c>
      <c r="AL721" s="676">
        <v>80223</v>
      </c>
      <c r="AM721" s="491" t="s">
        <v>52</v>
      </c>
      <c r="AN721" s="491" t="s">
        <v>1076</v>
      </c>
      <c r="AO721" s="491"/>
      <c r="AP721" s="688"/>
      <c r="AQ721" s="688"/>
      <c r="AR721" s="688" t="s">
        <v>2400</v>
      </c>
      <c r="AS721" s="697"/>
      <c r="AT721" s="697"/>
      <c r="AU721" s="697"/>
      <c r="AV721" s="680">
        <v>0.48</v>
      </c>
      <c r="AW721" s="673" t="str">
        <f>U721</f>
        <v>30390456H</v>
      </c>
      <c r="AX721" s="673" cm="1">
        <f t="array" ref="AX721">SUM(MID(0&amp;AW721,LARGE(INDEX(ISNUMBER(--MID(AW721,ROW($1:$8),1))*ROW($1:$8),),ROW($1:$8))+1,1)*10^ROW($1:$8)/10)</f>
        <v>30390456</v>
      </c>
      <c r="AY721" s="673" t="str">
        <f>VLOOKUP($AX721,'Item Master Data'!$A:$F,3,FALSE)</f>
        <v>Q.PEAK DUO BLK ML G10+</v>
      </c>
      <c r="AZ721" s="673">
        <f>VLOOKUP($AX721,'Item Master Data'!$A:$F,6,FALSE)</f>
        <v>400</v>
      </c>
      <c r="BA721" s="673">
        <f>X721/BB721</f>
        <v>42</v>
      </c>
      <c r="BB721" s="673">
        <f>VLOOKUP(AX721,'Item Master Data'!$A:$G,7,FALSE)</f>
        <v>32</v>
      </c>
      <c r="BC721" s="673"/>
      <c r="BD721" s="673">
        <f>W721-AZ721</f>
        <v>0</v>
      </c>
    </row>
    <row r="722" spans="1:56">
      <c r="A722" s="674"/>
      <c r="B722" s="722"/>
      <c r="C722" s="722"/>
      <c r="D722" s="687" t="s">
        <v>2368</v>
      </c>
      <c r="E722" s="676"/>
      <c r="F722" s="491"/>
      <c r="G722" s="676">
        <v>2022</v>
      </c>
      <c r="H722" s="491">
        <v>6</v>
      </c>
      <c r="I722" s="687"/>
      <c r="J722" s="677"/>
      <c r="K722" s="685" t="s">
        <v>2689</v>
      </c>
      <c r="L722" s="676" t="s">
        <v>2410</v>
      </c>
      <c r="M722" s="689">
        <v>44504</v>
      </c>
      <c r="N722" s="689">
        <v>44655</v>
      </c>
      <c r="O722" s="689" t="s">
        <v>2411</v>
      </c>
      <c r="P722" s="492"/>
      <c r="Q722" s="492"/>
      <c r="R722" s="492"/>
      <c r="S722" s="491" t="s">
        <v>1580</v>
      </c>
      <c r="T722" s="491">
        <v>60</v>
      </c>
      <c r="U722" s="491" t="s">
        <v>1290</v>
      </c>
      <c r="V722" s="491" t="s">
        <v>973</v>
      </c>
      <c r="W722" s="676">
        <v>400</v>
      </c>
      <c r="X722" s="678">
        <v>1664</v>
      </c>
      <c r="Y722" s="525">
        <f>W722*X722</f>
        <v>665600</v>
      </c>
      <c r="Z722" s="494">
        <v>0.55000000000000004</v>
      </c>
      <c r="AA722" s="682">
        <f>Y722*Z722</f>
        <v>366080.00000000006</v>
      </c>
      <c r="AB722" s="682"/>
      <c r="AC722" s="683">
        <v>0</v>
      </c>
      <c r="AD722" s="692"/>
      <c r="AE722" s="497"/>
      <c r="AF722" s="695">
        <f>AA722+AD722+AE722</f>
        <v>366080.00000000006</v>
      </c>
      <c r="AG722" s="491" t="s">
        <v>1073</v>
      </c>
      <c r="AH722" s="676"/>
      <c r="AI722" s="685">
        <v>60</v>
      </c>
      <c r="AJ722" s="676" t="s">
        <v>2412</v>
      </c>
      <c r="AK722" s="696" t="s">
        <v>1408</v>
      </c>
      <c r="AL722" s="676">
        <v>89118</v>
      </c>
      <c r="AM722" s="491" t="s">
        <v>52</v>
      </c>
      <c r="AN722" s="491" t="s">
        <v>50</v>
      </c>
      <c r="AO722" s="491"/>
      <c r="AP722" s="688" t="s">
        <v>38</v>
      </c>
      <c r="AQ722" s="688" t="s">
        <v>37</v>
      </c>
      <c r="AR722" s="688" t="s">
        <v>2413</v>
      </c>
      <c r="AS722" s="697"/>
      <c r="AT722" s="697"/>
      <c r="AU722" s="697"/>
      <c r="AV722" s="680">
        <v>0.48</v>
      </c>
      <c r="AW722" s="673" t="str">
        <f>U722</f>
        <v>30390456H</v>
      </c>
      <c r="AX722" s="673" cm="1">
        <f t="array" ref="AX722">SUM(MID(0&amp;AW722,LARGE(INDEX(ISNUMBER(--MID(AW722,ROW($1:$8),1))*ROW($1:$8),),ROW($1:$8))+1,1)*10^ROW($1:$8)/10)</f>
        <v>30390456</v>
      </c>
      <c r="AY722" s="673" t="str">
        <f>VLOOKUP($AX722,'Item Master Data'!$A:$F,3,FALSE)</f>
        <v>Q.PEAK DUO BLK ML G10+</v>
      </c>
      <c r="AZ722" s="673">
        <f>VLOOKUP($AX722,'Item Master Data'!$A:$F,6,FALSE)</f>
        <v>400</v>
      </c>
      <c r="BA722" s="673">
        <f>X722/BB722</f>
        <v>52</v>
      </c>
      <c r="BB722" s="673">
        <f>VLOOKUP(AX722,'Item Master Data'!$A:$G,7,FALSE)</f>
        <v>32</v>
      </c>
      <c r="BC722" s="673"/>
      <c r="BD722" s="673">
        <f>W722-AZ722</f>
        <v>0</v>
      </c>
    </row>
    <row r="723" spans="1:56">
      <c r="A723" s="674"/>
      <c r="B723" s="722"/>
      <c r="C723" s="722"/>
      <c r="D723" s="687" t="s">
        <v>2368</v>
      </c>
      <c r="E723" s="676"/>
      <c r="F723" s="491" t="s">
        <v>1152</v>
      </c>
      <c r="G723" s="676">
        <v>2022</v>
      </c>
      <c r="H723" s="491">
        <v>6</v>
      </c>
      <c r="I723" s="687"/>
      <c r="J723" s="677"/>
      <c r="K723" s="685" t="s">
        <v>2692</v>
      </c>
      <c r="L723" s="676" t="s">
        <v>1989</v>
      </c>
      <c r="M723" s="689">
        <v>44505</v>
      </c>
      <c r="N723" s="689">
        <v>44655</v>
      </c>
      <c r="O723" s="689"/>
      <c r="P723" s="492"/>
      <c r="Q723" s="492"/>
      <c r="R723" s="492"/>
      <c r="S723" s="491" t="s">
        <v>2398</v>
      </c>
      <c r="T723" s="491">
        <v>60</v>
      </c>
      <c r="U723" s="491">
        <v>49401140</v>
      </c>
      <c r="V723" s="491" t="s">
        <v>973</v>
      </c>
      <c r="W723" s="676">
        <v>400</v>
      </c>
      <c r="X723" s="678">
        <v>768</v>
      </c>
      <c r="Y723" s="525">
        <f>W723*X723</f>
        <v>307200</v>
      </c>
      <c r="Z723" s="494">
        <v>0.55000000000000004</v>
      </c>
      <c r="AA723" s="682">
        <f>Y723*Z723</f>
        <v>168960</v>
      </c>
      <c r="AB723" s="682"/>
      <c r="AC723" s="683">
        <v>0</v>
      </c>
      <c r="AD723" s="692"/>
      <c r="AE723" s="497"/>
      <c r="AF723" s="695">
        <f>AA723+AD723+AE723</f>
        <v>168960</v>
      </c>
      <c r="AG723" s="491" t="s">
        <v>1073</v>
      </c>
      <c r="AH723" s="676">
        <v>0</v>
      </c>
      <c r="AI723" s="685">
        <v>60</v>
      </c>
      <c r="AJ723" s="676" t="s">
        <v>1991</v>
      </c>
      <c r="AK723" s="696" t="s">
        <v>50</v>
      </c>
      <c r="AL723" s="676" t="s">
        <v>1992</v>
      </c>
      <c r="AM723" s="491" t="s">
        <v>52</v>
      </c>
      <c r="AN723" s="491" t="s">
        <v>1076</v>
      </c>
      <c r="AO723" s="491"/>
      <c r="AP723" s="688"/>
      <c r="AQ723" s="688"/>
      <c r="AR723" s="688" t="s">
        <v>2400</v>
      </c>
      <c r="AS723" s="697"/>
      <c r="AT723" s="697"/>
      <c r="AU723" s="697"/>
      <c r="AV723" s="680">
        <v>0.48</v>
      </c>
      <c r="AW723" s="673">
        <f>U723</f>
        <v>49401140</v>
      </c>
      <c r="AX723" s="673" cm="1">
        <f t="array" ref="AX723">SUM(MID(0&amp;AW723,LARGE(INDEX(ISNUMBER(--MID(AW723,ROW($1:$8),1))*ROW($1:$8),),ROW($1:$8))+1,1)*10^ROW($1:$8)/10)</f>
        <v>49401140</v>
      </c>
      <c r="AY723" s="673" t="str">
        <f>VLOOKUP($AX723,'Item Master Data'!$A:$F,3,FALSE)</f>
        <v>Q.PEAK DUO BLK ML G10.a+</v>
      </c>
      <c r="AZ723" s="673">
        <f>VLOOKUP($AX723,'Item Master Data'!$A:$F,6,FALSE)</f>
        <v>400</v>
      </c>
      <c r="BA723" s="673">
        <f>X723/BB723</f>
        <v>24</v>
      </c>
      <c r="BB723" s="673">
        <f>VLOOKUP(AX723,'Item Master Data'!$A:$G,7,FALSE)</f>
        <v>32</v>
      </c>
      <c r="BC723" s="673"/>
      <c r="BD723" s="673">
        <f>W723-AZ723</f>
        <v>0</v>
      </c>
    </row>
    <row r="724" spans="1:56">
      <c r="A724" s="674"/>
      <c r="B724" s="722">
        <v>44566</v>
      </c>
      <c r="C724" s="722">
        <v>44593</v>
      </c>
      <c r="D724" s="687" t="s">
        <v>2368</v>
      </c>
      <c r="E724" s="676" t="s">
        <v>2616</v>
      </c>
      <c r="F724" s="491"/>
      <c r="G724" s="676">
        <v>2022</v>
      </c>
      <c r="H724" s="491">
        <v>6</v>
      </c>
      <c r="I724" s="687"/>
      <c r="J724" s="677"/>
      <c r="K724" s="685" t="s">
        <v>2660</v>
      </c>
      <c r="L724" s="676" t="s">
        <v>2618</v>
      </c>
      <c r="M724" s="689">
        <v>44510</v>
      </c>
      <c r="N724" s="689">
        <v>44652</v>
      </c>
      <c r="O724" s="689"/>
      <c r="P724" s="492"/>
      <c r="Q724" s="492"/>
      <c r="R724" s="492"/>
      <c r="S724" s="491" t="s">
        <v>2398</v>
      </c>
      <c r="T724" s="491">
        <v>60</v>
      </c>
      <c r="U724" s="491" t="s">
        <v>1290</v>
      </c>
      <c r="V724" s="491" t="s">
        <v>973</v>
      </c>
      <c r="W724" s="676">
        <v>400</v>
      </c>
      <c r="X724" s="678">
        <v>832</v>
      </c>
      <c r="Y724" s="525">
        <f>W724*X724</f>
        <v>332800</v>
      </c>
      <c r="Z724" s="494">
        <v>0.49</v>
      </c>
      <c r="AA724" s="682">
        <f>Y724*Z724</f>
        <v>163072</v>
      </c>
      <c r="AB724" s="682"/>
      <c r="AC724" s="683">
        <v>0</v>
      </c>
      <c r="AD724" s="692"/>
      <c r="AE724" s="497"/>
      <c r="AF724" s="695">
        <f>AA724+AD724+AE724</f>
        <v>163072</v>
      </c>
      <c r="AG724" s="491" t="s">
        <v>1073</v>
      </c>
      <c r="AH724" s="676"/>
      <c r="AI724" s="685">
        <v>60</v>
      </c>
      <c r="AJ724" s="676" t="s">
        <v>2619</v>
      </c>
      <c r="AK724" s="696" t="s">
        <v>1088</v>
      </c>
      <c r="AL724" s="676" t="s">
        <v>2620</v>
      </c>
      <c r="AM724" s="491" t="s">
        <v>52</v>
      </c>
      <c r="AN724" s="491" t="s">
        <v>1076</v>
      </c>
      <c r="AO724" s="491"/>
      <c r="AP724" s="688"/>
      <c r="AQ724" s="688" t="s">
        <v>37</v>
      </c>
      <c r="AR724" s="688" t="s">
        <v>2400</v>
      </c>
      <c r="AS724" s="697" t="s">
        <v>1078</v>
      </c>
      <c r="AT724" s="697"/>
      <c r="AU724" s="697"/>
      <c r="AV724" s="680">
        <v>0.49</v>
      </c>
      <c r="AW724" s="673" t="str">
        <f>U724</f>
        <v>30390456H</v>
      </c>
      <c r="AX724" s="673" cm="1">
        <f t="array" ref="AX724">SUM(MID(0&amp;AW724,LARGE(INDEX(ISNUMBER(--MID(AW724,ROW($1:$8),1))*ROW($1:$8),),ROW($1:$8))+1,1)*10^ROW($1:$8)/10)</f>
        <v>30390456</v>
      </c>
      <c r="AY724" s="673" t="str">
        <f>VLOOKUP($AX724,'Item Master Data'!$A:$F,3,FALSE)</f>
        <v>Q.PEAK DUO BLK ML G10+</v>
      </c>
      <c r="AZ724" s="673">
        <f>VLOOKUP($AX724,'Item Master Data'!$A:$F,6,FALSE)</f>
        <v>400</v>
      </c>
      <c r="BA724" s="673">
        <f>X724/BB724</f>
        <v>26</v>
      </c>
      <c r="BB724" s="673">
        <f>VLOOKUP(AX724,'Item Master Data'!$A:$G,7,FALSE)</f>
        <v>32</v>
      </c>
      <c r="BC724" s="673"/>
      <c r="BD724" s="673">
        <f>W724-AZ724</f>
        <v>0</v>
      </c>
    </row>
    <row r="725" spans="1:56">
      <c r="A725" s="674"/>
      <c r="B725" s="722"/>
      <c r="C725" s="722"/>
      <c r="D725" s="687" t="s">
        <v>2368</v>
      </c>
      <c r="E725" s="676" t="s">
        <v>2713</v>
      </c>
      <c r="F725" s="491"/>
      <c r="G725" s="676">
        <v>2022</v>
      </c>
      <c r="H725" s="491">
        <v>6</v>
      </c>
      <c r="I725" s="687"/>
      <c r="J725" s="677"/>
      <c r="K725" s="685" t="s">
        <v>2714</v>
      </c>
      <c r="L725" s="676" t="s">
        <v>2417</v>
      </c>
      <c r="M725" s="689">
        <v>44539</v>
      </c>
      <c r="N725" s="689">
        <v>44652</v>
      </c>
      <c r="O725" s="689"/>
      <c r="P725" s="492"/>
      <c r="Q725" s="492"/>
      <c r="R725" s="492"/>
      <c r="S725" s="491" t="s">
        <v>1580</v>
      </c>
      <c r="T725" s="491">
        <v>60</v>
      </c>
      <c r="U725" s="491" t="s">
        <v>1290</v>
      </c>
      <c r="V725" s="491" t="s">
        <v>973</v>
      </c>
      <c r="W725" s="676">
        <v>400</v>
      </c>
      <c r="X725" s="678">
        <v>832</v>
      </c>
      <c r="Y725" s="525">
        <f>W725*X725</f>
        <v>332800</v>
      </c>
      <c r="Z725" s="494">
        <v>0.54</v>
      </c>
      <c r="AA725" s="682">
        <f>Y725*Z725</f>
        <v>179712</v>
      </c>
      <c r="AB725" s="682"/>
      <c r="AC725" s="683">
        <v>0</v>
      </c>
      <c r="AD725" s="692"/>
      <c r="AE725" s="497"/>
      <c r="AF725" s="695">
        <f>AA725+AD725+AE725</f>
        <v>179712</v>
      </c>
      <c r="AG725" s="491" t="s">
        <v>1073</v>
      </c>
      <c r="AH725" s="676"/>
      <c r="AI725" s="685" t="s">
        <v>2420</v>
      </c>
      <c r="AJ725" s="676" t="s">
        <v>1821</v>
      </c>
      <c r="AK725" s="696" t="s">
        <v>50</v>
      </c>
      <c r="AL725" s="676">
        <v>95838</v>
      </c>
      <c r="AM725" s="491" t="s">
        <v>52</v>
      </c>
      <c r="AN725" s="491" t="s">
        <v>1076</v>
      </c>
      <c r="AO725" s="491"/>
      <c r="AP725" s="688"/>
      <c r="AQ725" s="688" t="s">
        <v>37</v>
      </c>
      <c r="AR725" s="688"/>
      <c r="AS725" s="697"/>
      <c r="AT725" s="697"/>
      <c r="AU725" s="697"/>
      <c r="AV725" s="680"/>
      <c r="AW725" s="673" t="str">
        <f>U725</f>
        <v>30390456H</v>
      </c>
      <c r="AX725" s="673" cm="1">
        <f t="array" ref="AX725">SUM(MID(0&amp;AW725,LARGE(INDEX(ISNUMBER(--MID(AW725,ROW($1:$8),1))*ROW($1:$8),),ROW($1:$8))+1,1)*10^ROW($1:$8)/10)</f>
        <v>30390456</v>
      </c>
      <c r="AY725" s="673" t="str">
        <f>VLOOKUP($AX725,'Item Master Data'!$A:$F,3,FALSE)</f>
        <v>Q.PEAK DUO BLK ML G10+</v>
      </c>
      <c r="AZ725" s="673">
        <f>VLOOKUP($AX725,'Item Master Data'!$A:$F,6,FALSE)</f>
        <v>400</v>
      </c>
      <c r="BA725" s="673">
        <f>X725/BB725</f>
        <v>26</v>
      </c>
      <c r="BB725" s="673">
        <f>VLOOKUP(AX725,'Item Master Data'!$A:$G,7,FALSE)</f>
        <v>32</v>
      </c>
      <c r="BC725" s="673"/>
      <c r="BD725" s="673">
        <f>W725-AZ725</f>
        <v>0</v>
      </c>
    </row>
    <row r="726" spans="1:56">
      <c r="A726" s="674"/>
      <c r="B726" s="722"/>
      <c r="C726" s="722"/>
      <c r="D726" s="687" t="s">
        <v>2368</v>
      </c>
      <c r="E726" s="676"/>
      <c r="F726" s="491"/>
      <c r="G726" s="676">
        <v>2022</v>
      </c>
      <c r="H726" s="491">
        <v>6</v>
      </c>
      <c r="I726" s="687"/>
      <c r="J726" s="677"/>
      <c r="K726" s="685" t="s">
        <v>2746</v>
      </c>
      <c r="L726" s="676" t="s">
        <v>2419</v>
      </c>
      <c r="M726" s="689">
        <v>44530</v>
      </c>
      <c r="N726" s="689">
        <v>44653</v>
      </c>
      <c r="O726" s="689"/>
      <c r="P726" s="492"/>
      <c r="Q726" s="492"/>
      <c r="R726" s="492"/>
      <c r="S726" s="491" t="s">
        <v>1580</v>
      </c>
      <c r="T726" s="491">
        <v>60</v>
      </c>
      <c r="U726" s="491" t="s">
        <v>1290</v>
      </c>
      <c r="V726" s="491" t="s">
        <v>985</v>
      </c>
      <c r="W726" s="676">
        <v>400</v>
      </c>
      <c r="X726" s="678">
        <v>4160</v>
      </c>
      <c r="Y726" s="525">
        <f>W726*X726</f>
        <v>1664000</v>
      </c>
      <c r="Z726" s="494">
        <v>0.46</v>
      </c>
      <c r="AA726" s="682">
        <f>Y726*Z726</f>
        <v>765440</v>
      </c>
      <c r="AB726" s="682"/>
      <c r="AC726" s="683">
        <v>0</v>
      </c>
      <c r="AD726" s="692"/>
      <c r="AE726" s="497"/>
      <c r="AF726" s="695">
        <f>AA726+AD726+AE726</f>
        <v>765440</v>
      </c>
      <c r="AG726" s="491" t="s">
        <v>1073</v>
      </c>
      <c r="AH726" s="676"/>
      <c r="AI726" s="685">
        <v>60</v>
      </c>
      <c r="AJ726" s="676" t="s">
        <v>2422</v>
      </c>
      <c r="AK726" s="696" t="s">
        <v>50</v>
      </c>
      <c r="AL726" s="676">
        <v>93065</v>
      </c>
      <c r="AM726" s="491" t="s">
        <v>52</v>
      </c>
      <c r="AN726" s="491"/>
      <c r="AO726" s="491"/>
      <c r="AP726" s="688"/>
      <c r="AQ726" s="688" t="s">
        <v>37</v>
      </c>
      <c r="AR726" s="688"/>
      <c r="AS726" s="697"/>
      <c r="AT726" s="697"/>
      <c r="AU726" s="697"/>
      <c r="AV726" s="680"/>
      <c r="AW726" s="673" t="str">
        <f>U726</f>
        <v>30390456H</v>
      </c>
      <c r="AX726" s="673" cm="1">
        <f t="array" ref="AX726">SUM(MID(0&amp;AW726,LARGE(INDEX(ISNUMBER(--MID(AW726,ROW($1:$8),1))*ROW($1:$8),),ROW($1:$8))+1,1)*10^ROW($1:$8)/10)</f>
        <v>30390456</v>
      </c>
      <c r="AY726" s="673" t="str">
        <f>VLOOKUP($AX726,'Item Master Data'!$A:$F,3,FALSE)</f>
        <v>Q.PEAK DUO BLK ML G10+</v>
      </c>
      <c r="AZ726" s="673">
        <f>VLOOKUP($AX726,'Item Master Data'!$A:$F,6,FALSE)</f>
        <v>400</v>
      </c>
      <c r="BA726" s="673">
        <f>X726/BB726</f>
        <v>130</v>
      </c>
      <c r="BB726" s="673">
        <f>VLOOKUP(AX726,'Item Master Data'!$A:$G,7,FALSE)</f>
        <v>32</v>
      </c>
      <c r="BC726" s="673"/>
      <c r="BD726" s="673">
        <f>W726-AZ726</f>
        <v>0</v>
      </c>
    </row>
    <row r="727" spans="1:56">
      <c r="A727" s="674"/>
      <c r="B727" s="722"/>
      <c r="C727" s="722"/>
      <c r="D727" s="687" t="s">
        <v>2368</v>
      </c>
      <c r="E727" s="676"/>
      <c r="F727" s="491"/>
      <c r="G727" s="676">
        <v>2022</v>
      </c>
      <c r="H727" s="491">
        <v>6</v>
      </c>
      <c r="I727" s="687"/>
      <c r="J727" s="677"/>
      <c r="K727" s="685" t="s">
        <v>2715</v>
      </c>
      <c r="L727" s="676" t="s">
        <v>2485</v>
      </c>
      <c r="M727" s="689">
        <v>44463</v>
      </c>
      <c r="N727" s="689">
        <v>44718</v>
      </c>
      <c r="O727" s="689"/>
      <c r="P727" s="492"/>
      <c r="Q727" s="492"/>
      <c r="R727" s="492"/>
      <c r="S727" s="491" t="s">
        <v>1580</v>
      </c>
      <c r="T727" s="491">
        <v>60</v>
      </c>
      <c r="U727" s="491" t="s">
        <v>1290</v>
      </c>
      <c r="V727" s="491" t="s">
        <v>2575</v>
      </c>
      <c r="W727" s="676">
        <v>395</v>
      </c>
      <c r="X727" s="678">
        <v>832</v>
      </c>
      <c r="Y727" s="525">
        <f>W727*X727</f>
        <v>328640</v>
      </c>
      <c r="Z727" s="494">
        <v>0.55999999999999994</v>
      </c>
      <c r="AA727" s="682">
        <f>Y727*Z727</f>
        <v>184038.39999999999</v>
      </c>
      <c r="AB727" s="682"/>
      <c r="AC727" s="683">
        <v>0</v>
      </c>
      <c r="AD727" s="692"/>
      <c r="AE727" s="497"/>
      <c r="AF727" s="695">
        <f>AA727+AD727+AE727</f>
        <v>184038.39999999999</v>
      </c>
      <c r="AG727" s="491" t="s">
        <v>47</v>
      </c>
      <c r="AH727" s="676" t="s">
        <v>2490</v>
      </c>
      <c r="AI727" s="685">
        <v>60</v>
      </c>
      <c r="AJ727" s="676" t="s">
        <v>1821</v>
      </c>
      <c r="AK727" s="696" t="s">
        <v>50</v>
      </c>
      <c r="AL727" s="676" t="s">
        <v>2498</v>
      </c>
      <c r="AM727" s="491" t="s">
        <v>52</v>
      </c>
      <c r="AN727" s="491"/>
      <c r="AO727" s="491"/>
      <c r="AP727" s="688"/>
      <c r="AQ727" s="688"/>
      <c r="AR727" s="688"/>
      <c r="AS727" s="697"/>
      <c r="AT727" s="697"/>
      <c r="AU727" s="697"/>
      <c r="AV727" s="680"/>
      <c r="AW727" s="673" t="str">
        <f>U727</f>
        <v>30390456H</v>
      </c>
      <c r="AX727" s="673" cm="1">
        <f t="array" ref="AX727">SUM(MID(0&amp;AW727,LARGE(INDEX(ISNUMBER(--MID(AW727,ROW($1:$8),1))*ROW($1:$8),),ROW($1:$8))+1,1)*10^ROW($1:$8)/10)</f>
        <v>30390456</v>
      </c>
      <c r="AY727" s="673" t="str">
        <f>VLOOKUP($AX727,'Item Master Data'!$A:$F,3,FALSE)</f>
        <v>Q.PEAK DUO BLK ML G10+</v>
      </c>
      <c r="AZ727" s="673">
        <f>VLOOKUP($AX727,'Item Master Data'!$A:$F,6,FALSE)</f>
        <v>400</v>
      </c>
      <c r="BA727" s="673">
        <f>X727/BB727</f>
        <v>26</v>
      </c>
      <c r="BB727" s="673">
        <f>VLOOKUP(AX727,'Item Master Data'!$A:$G,7,FALSE)</f>
        <v>32</v>
      </c>
      <c r="BC727" s="673"/>
      <c r="BD727" s="673">
        <f>W727-AZ727</f>
        <v>-5</v>
      </c>
    </row>
    <row r="728" spans="1:56">
      <c r="A728" s="674"/>
      <c r="B728" s="722"/>
      <c r="C728" s="722"/>
      <c r="D728" s="687" t="s">
        <v>2368</v>
      </c>
      <c r="E728" s="676"/>
      <c r="F728" s="491"/>
      <c r="G728" s="676">
        <v>2022</v>
      </c>
      <c r="H728" s="676">
        <v>6</v>
      </c>
      <c r="I728" s="687"/>
      <c r="J728" s="677"/>
      <c r="K728" s="685" t="s">
        <v>2716</v>
      </c>
      <c r="L728" s="676" t="s">
        <v>2485</v>
      </c>
      <c r="M728" s="689">
        <v>44463</v>
      </c>
      <c r="N728" s="689">
        <v>44728</v>
      </c>
      <c r="O728" s="689"/>
      <c r="P728" s="492"/>
      <c r="Q728" s="492"/>
      <c r="R728" s="492"/>
      <c r="S728" s="491" t="s">
        <v>1580</v>
      </c>
      <c r="T728" s="491">
        <v>60</v>
      </c>
      <c r="U728" s="491" t="s">
        <v>1290</v>
      </c>
      <c r="V728" s="491" t="s">
        <v>2575</v>
      </c>
      <c r="W728" s="676">
        <v>395</v>
      </c>
      <c r="X728" s="678">
        <v>832</v>
      </c>
      <c r="Y728" s="525">
        <f>W728*X728</f>
        <v>328640</v>
      </c>
      <c r="Z728" s="494">
        <v>0.55999999999999994</v>
      </c>
      <c r="AA728" s="682">
        <f>Y728*Z728</f>
        <v>184038.39999999999</v>
      </c>
      <c r="AB728" s="682"/>
      <c r="AC728" s="683">
        <v>0</v>
      </c>
      <c r="AD728" s="692"/>
      <c r="AE728" s="497"/>
      <c r="AF728" s="695">
        <f>AA728+AD728+AE728</f>
        <v>184038.39999999999</v>
      </c>
      <c r="AG728" s="491" t="s">
        <v>47</v>
      </c>
      <c r="AH728" s="676" t="s">
        <v>2490</v>
      </c>
      <c r="AI728" s="685">
        <v>60</v>
      </c>
      <c r="AJ728" s="676" t="s">
        <v>1821</v>
      </c>
      <c r="AK728" s="696" t="s">
        <v>50</v>
      </c>
      <c r="AL728" s="676" t="s">
        <v>2498</v>
      </c>
      <c r="AM728" s="491" t="s">
        <v>52</v>
      </c>
      <c r="AN728" s="491"/>
      <c r="AO728" s="491"/>
      <c r="AP728" s="688"/>
      <c r="AQ728" s="688"/>
      <c r="AR728" s="688"/>
      <c r="AS728" s="697"/>
      <c r="AT728" s="697"/>
      <c r="AU728" s="697"/>
      <c r="AV728" s="680"/>
      <c r="AW728" s="673" t="str">
        <f>U728</f>
        <v>30390456H</v>
      </c>
      <c r="AX728" s="673" cm="1">
        <f t="array" ref="AX728">SUM(MID(0&amp;AW728,LARGE(INDEX(ISNUMBER(--MID(AW728,ROW($1:$8),1))*ROW($1:$8),),ROW($1:$8))+1,1)*10^ROW($1:$8)/10)</f>
        <v>30390456</v>
      </c>
      <c r="AY728" s="673" t="str">
        <f>VLOOKUP($AX728,'Item Master Data'!$A:$F,3,FALSE)</f>
        <v>Q.PEAK DUO BLK ML G10+</v>
      </c>
      <c r="AZ728" s="673">
        <f>VLOOKUP($AX728,'Item Master Data'!$A:$F,6,FALSE)</f>
        <v>400</v>
      </c>
      <c r="BA728" s="673">
        <f>X728/BB728</f>
        <v>26</v>
      </c>
      <c r="BB728" s="673">
        <f>VLOOKUP(AX728,'Item Master Data'!$A:$G,7,FALSE)</f>
        <v>32</v>
      </c>
      <c r="BC728" s="673"/>
      <c r="BD728" s="673">
        <f>W728-AZ728</f>
        <v>-5</v>
      </c>
    </row>
    <row r="729" spans="1:56">
      <c r="A729" s="674"/>
      <c r="B729" s="722"/>
      <c r="C729" s="722"/>
      <c r="D729" s="687" t="s">
        <v>2368</v>
      </c>
      <c r="E729" s="676"/>
      <c r="F729" s="491"/>
      <c r="G729" s="676">
        <v>2022</v>
      </c>
      <c r="H729" s="491">
        <v>6</v>
      </c>
      <c r="I729" s="687"/>
      <c r="J729" s="492"/>
      <c r="K729" s="685" t="s">
        <v>2717</v>
      </c>
      <c r="L729" s="676" t="s">
        <v>2485</v>
      </c>
      <c r="M729" s="689">
        <v>44463</v>
      </c>
      <c r="N729" s="689">
        <v>44735</v>
      </c>
      <c r="O729" s="689"/>
      <c r="P729" s="492"/>
      <c r="Q729" s="492"/>
      <c r="R729" s="492"/>
      <c r="S729" s="491" t="s">
        <v>1580</v>
      </c>
      <c r="T729" s="491">
        <v>60</v>
      </c>
      <c r="U729" s="491" t="s">
        <v>1290</v>
      </c>
      <c r="V729" s="491" t="s">
        <v>2575</v>
      </c>
      <c r="W729" s="676">
        <v>395</v>
      </c>
      <c r="X729" s="678">
        <v>832</v>
      </c>
      <c r="Y729" s="525">
        <f>W729*X729</f>
        <v>328640</v>
      </c>
      <c r="Z729" s="494">
        <v>0.55999999999999994</v>
      </c>
      <c r="AA729" s="682">
        <f>Y729*Z729</f>
        <v>184038.39999999999</v>
      </c>
      <c r="AB729" s="682"/>
      <c r="AC729" s="683">
        <v>0</v>
      </c>
      <c r="AD729" s="692"/>
      <c r="AE729" s="684"/>
      <c r="AF729" s="695">
        <f>AA729+AD729+AE729</f>
        <v>184038.39999999999</v>
      </c>
      <c r="AG729" s="491" t="s">
        <v>47</v>
      </c>
      <c r="AH729" s="676" t="s">
        <v>2490</v>
      </c>
      <c r="AI729" s="685">
        <v>60</v>
      </c>
      <c r="AJ729" s="676" t="s">
        <v>1821</v>
      </c>
      <c r="AK729" s="696" t="s">
        <v>50</v>
      </c>
      <c r="AL729" s="676" t="s">
        <v>2498</v>
      </c>
      <c r="AM729" s="491" t="s">
        <v>52</v>
      </c>
      <c r="AN729" s="491"/>
      <c r="AO729" s="491"/>
      <c r="AP729" s="688"/>
      <c r="AQ729" s="688"/>
      <c r="AR729" s="688"/>
      <c r="AS729" s="697"/>
      <c r="AT729" s="697"/>
      <c r="AU729" s="697"/>
      <c r="AV729" s="680"/>
      <c r="AW729" s="673" t="str">
        <f>U729</f>
        <v>30390456H</v>
      </c>
      <c r="AX729" s="673" cm="1">
        <f t="array" ref="AX729">SUM(MID(0&amp;AW729,LARGE(INDEX(ISNUMBER(--MID(AW729,ROW($1:$8),1))*ROW($1:$8),),ROW($1:$8))+1,1)*10^ROW($1:$8)/10)</f>
        <v>30390456</v>
      </c>
      <c r="AY729" s="673" t="str">
        <f>VLOOKUP($AX729,'Item Master Data'!$A:$F,3,FALSE)</f>
        <v>Q.PEAK DUO BLK ML G10+</v>
      </c>
      <c r="AZ729" s="673">
        <f>VLOOKUP($AX729,'Item Master Data'!$A:$F,6,FALSE)</f>
        <v>400</v>
      </c>
      <c r="BA729" s="673">
        <f>X729/BB729</f>
        <v>26</v>
      </c>
      <c r="BB729" s="673">
        <f>VLOOKUP(AX729,'Item Master Data'!$A:$G,7,FALSE)</f>
        <v>32</v>
      </c>
      <c r="BC729" s="673"/>
      <c r="BD729" s="673">
        <f>W729-AZ729</f>
        <v>-5</v>
      </c>
    </row>
    <row r="730" spans="1:56">
      <c r="A730" s="674"/>
      <c r="B730" s="722"/>
      <c r="C730" s="722"/>
      <c r="D730" s="687" t="s">
        <v>2368</v>
      </c>
      <c r="E730" s="676"/>
      <c r="F730" s="491"/>
      <c r="G730" s="676">
        <v>2022</v>
      </c>
      <c r="H730" s="491">
        <v>6</v>
      </c>
      <c r="I730" s="687"/>
      <c r="J730" s="492"/>
      <c r="K730" s="685" t="s">
        <v>2718</v>
      </c>
      <c r="L730" s="676" t="s">
        <v>2485</v>
      </c>
      <c r="M730" s="689">
        <v>44463</v>
      </c>
      <c r="N730" s="689">
        <v>44722</v>
      </c>
      <c r="O730" s="689"/>
      <c r="P730" s="677"/>
      <c r="Q730" s="677"/>
      <c r="R730" s="677"/>
      <c r="S730" s="676" t="s">
        <v>1580</v>
      </c>
      <c r="T730" s="676">
        <v>60</v>
      </c>
      <c r="U730" s="676" t="s">
        <v>1290</v>
      </c>
      <c r="V730" s="676" t="s">
        <v>2575</v>
      </c>
      <c r="W730" s="676">
        <v>395</v>
      </c>
      <c r="X730" s="678">
        <v>832</v>
      </c>
      <c r="Y730" s="525">
        <f>W730*X730</f>
        <v>328640</v>
      </c>
      <c r="Z730" s="494">
        <v>0.55999999999999994</v>
      </c>
      <c r="AA730" s="682">
        <f>Y730*Z730</f>
        <v>184038.39999999999</v>
      </c>
      <c r="AB730" s="682"/>
      <c r="AC730" s="683">
        <v>0</v>
      </c>
      <c r="AD730" s="692"/>
      <c r="AE730" s="684"/>
      <c r="AF730" s="695">
        <f>AA730+AD730+AE730</f>
        <v>184038.39999999999</v>
      </c>
      <c r="AG730" s="491" t="s">
        <v>47</v>
      </c>
      <c r="AH730" s="676" t="s">
        <v>2490</v>
      </c>
      <c r="AI730" s="685">
        <v>60</v>
      </c>
      <c r="AJ730" s="676" t="s">
        <v>2496</v>
      </c>
      <c r="AK730" s="696" t="s">
        <v>50</v>
      </c>
      <c r="AL730" s="676" t="s">
        <v>2587</v>
      </c>
      <c r="AM730" s="491" t="s">
        <v>52</v>
      </c>
      <c r="AN730" s="491"/>
      <c r="AO730" s="491"/>
      <c r="AP730" s="688"/>
      <c r="AQ730" s="688"/>
      <c r="AR730" s="688"/>
      <c r="AS730" s="697"/>
      <c r="AT730" s="697"/>
      <c r="AU730" s="697"/>
      <c r="AV730" s="680"/>
      <c r="AW730" s="673" t="str">
        <f>U730</f>
        <v>30390456H</v>
      </c>
      <c r="AX730" s="673" cm="1">
        <f t="array" ref="AX730">SUM(MID(0&amp;AW730,LARGE(INDEX(ISNUMBER(--MID(AW730,ROW($1:$8),1))*ROW($1:$8),),ROW($1:$8))+1,1)*10^ROW($1:$8)/10)</f>
        <v>30390456</v>
      </c>
      <c r="AY730" s="673" t="str">
        <f>VLOOKUP($AX730,'Item Master Data'!$A:$F,3,FALSE)</f>
        <v>Q.PEAK DUO BLK ML G10+</v>
      </c>
      <c r="AZ730" s="673">
        <f>VLOOKUP($AX730,'Item Master Data'!$A:$F,6,FALSE)</f>
        <v>400</v>
      </c>
      <c r="BA730" s="673">
        <f>X730/BB730</f>
        <v>26</v>
      </c>
      <c r="BB730" s="673">
        <f>VLOOKUP(AX730,'Item Master Data'!$A:$G,7,FALSE)</f>
        <v>32</v>
      </c>
      <c r="BC730" s="673"/>
      <c r="BD730" s="673">
        <f>W730-AZ730</f>
        <v>-5</v>
      </c>
    </row>
    <row r="731" spans="1:56">
      <c r="A731" s="674"/>
      <c r="B731" s="722"/>
      <c r="C731" s="722"/>
      <c r="D731" s="687" t="s">
        <v>2368</v>
      </c>
      <c r="E731" s="676"/>
      <c r="F731" s="491"/>
      <c r="G731" s="676">
        <v>2022</v>
      </c>
      <c r="H731" s="491">
        <v>6</v>
      </c>
      <c r="I731" s="687"/>
      <c r="J731" s="492"/>
      <c r="K731" s="685" t="s">
        <v>2719</v>
      </c>
      <c r="L731" s="676" t="s">
        <v>2485</v>
      </c>
      <c r="M731" s="689">
        <v>44463</v>
      </c>
      <c r="N731" s="689">
        <v>44732</v>
      </c>
      <c r="O731" s="689"/>
      <c r="P731" s="677"/>
      <c r="Q731" s="677"/>
      <c r="R731" s="677"/>
      <c r="S731" s="676" t="s">
        <v>1580</v>
      </c>
      <c r="T731" s="676">
        <v>60</v>
      </c>
      <c r="U731" s="676" t="s">
        <v>1290</v>
      </c>
      <c r="V731" s="676" t="s">
        <v>2575</v>
      </c>
      <c r="W731" s="676">
        <v>395</v>
      </c>
      <c r="X731" s="678">
        <v>832</v>
      </c>
      <c r="Y731" s="525">
        <f>W731*X731</f>
        <v>328640</v>
      </c>
      <c r="Z731" s="494">
        <v>0.55999999999999994</v>
      </c>
      <c r="AA731" s="682">
        <f>Y731*Z731</f>
        <v>184038.39999999999</v>
      </c>
      <c r="AB731" s="682"/>
      <c r="AC731" s="683">
        <v>0</v>
      </c>
      <c r="AD731" s="692"/>
      <c r="AE731" s="684"/>
      <c r="AF731" s="695">
        <f>AA731+AD731+AE731</f>
        <v>184038.39999999999</v>
      </c>
      <c r="AG731" s="491" t="s">
        <v>47</v>
      </c>
      <c r="AH731" s="676" t="s">
        <v>2490</v>
      </c>
      <c r="AI731" s="685">
        <v>60</v>
      </c>
      <c r="AJ731" s="676" t="s">
        <v>2496</v>
      </c>
      <c r="AK731" s="696" t="s">
        <v>50</v>
      </c>
      <c r="AL731" s="676" t="s">
        <v>2587</v>
      </c>
      <c r="AM731" s="491" t="s">
        <v>52</v>
      </c>
      <c r="AN731" s="491"/>
      <c r="AO731" s="491"/>
      <c r="AP731" s="688"/>
      <c r="AQ731" s="688"/>
      <c r="AR731" s="688"/>
      <c r="AS731" s="697"/>
      <c r="AT731" s="697"/>
      <c r="AU731" s="697"/>
      <c r="AV731" s="680"/>
      <c r="AW731" s="673" t="str">
        <f>U731</f>
        <v>30390456H</v>
      </c>
      <c r="AX731" s="673" cm="1">
        <f t="array" ref="AX731">SUM(MID(0&amp;AW731,LARGE(INDEX(ISNUMBER(--MID(AW731,ROW($1:$8),1))*ROW($1:$8),),ROW($1:$8))+1,1)*10^ROW($1:$8)/10)</f>
        <v>30390456</v>
      </c>
      <c r="AY731" s="673" t="str">
        <f>VLOOKUP($AX731,'Item Master Data'!$A:$F,3,FALSE)</f>
        <v>Q.PEAK DUO BLK ML G10+</v>
      </c>
      <c r="AZ731" s="673">
        <f>VLOOKUP($AX731,'Item Master Data'!$A:$F,6,FALSE)</f>
        <v>400</v>
      </c>
      <c r="BA731" s="673">
        <f>X731/BB731</f>
        <v>26</v>
      </c>
      <c r="BB731" s="673">
        <f>VLOOKUP(AX731,'Item Master Data'!$A:$G,7,FALSE)</f>
        <v>32</v>
      </c>
      <c r="BC731" s="673"/>
      <c r="BD731" s="673">
        <f>W731-AZ731</f>
        <v>-5</v>
      </c>
    </row>
    <row r="732" spans="1:56">
      <c r="A732" s="674"/>
      <c r="B732" s="722"/>
      <c r="C732" s="722"/>
      <c r="D732" s="687" t="s">
        <v>2368</v>
      </c>
      <c r="E732" s="676"/>
      <c r="F732" s="491"/>
      <c r="G732" s="676">
        <v>2022</v>
      </c>
      <c r="H732" s="676">
        <v>6</v>
      </c>
      <c r="I732" s="687"/>
      <c r="J732" s="492"/>
      <c r="K732" s="685" t="s">
        <v>2720</v>
      </c>
      <c r="L732" s="676" t="s">
        <v>2485</v>
      </c>
      <c r="M732" s="689">
        <v>44463</v>
      </c>
      <c r="N732" s="689">
        <v>44727</v>
      </c>
      <c r="O732" s="689"/>
      <c r="P732" s="492"/>
      <c r="Q732" s="492"/>
      <c r="R732" s="492"/>
      <c r="S732" s="491" t="s">
        <v>1580</v>
      </c>
      <c r="T732" s="491">
        <v>60</v>
      </c>
      <c r="U732" s="491" t="s">
        <v>1290</v>
      </c>
      <c r="V732" s="491" t="s">
        <v>2575</v>
      </c>
      <c r="W732" s="676">
        <v>395</v>
      </c>
      <c r="X732" s="678">
        <v>832</v>
      </c>
      <c r="Y732" s="525">
        <f>W732*X732</f>
        <v>328640</v>
      </c>
      <c r="Z732" s="494">
        <v>0.55999999999999994</v>
      </c>
      <c r="AA732" s="682">
        <f>Y732*Z732</f>
        <v>184038.39999999999</v>
      </c>
      <c r="AB732" s="682"/>
      <c r="AC732" s="683">
        <v>0</v>
      </c>
      <c r="AD732" s="692"/>
      <c r="AE732" s="684"/>
      <c r="AF732" s="695">
        <f>AA732+AD732+AE732</f>
        <v>184038.39999999999</v>
      </c>
      <c r="AG732" s="491" t="s">
        <v>47</v>
      </c>
      <c r="AH732" s="676" t="s">
        <v>2490</v>
      </c>
      <c r="AI732" s="685">
        <v>60</v>
      </c>
      <c r="AJ732" s="676" t="s">
        <v>2472</v>
      </c>
      <c r="AK732" s="696" t="s">
        <v>1149</v>
      </c>
      <c r="AL732" s="676" t="s">
        <v>2591</v>
      </c>
      <c r="AM732" s="491" t="s">
        <v>52</v>
      </c>
      <c r="AN732" s="491"/>
      <c r="AO732" s="491"/>
      <c r="AP732" s="688"/>
      <c r="AQ732" s="688"/>
      <c r="AR732" s="688"/>
      <c r="AS732" s="697"/>
      <c r="AT732" s="697"/>
      <c r="AU732" s="697"/>
      <c r="AV732" s="680"/>
      <c r="AW732" s="673" t="str">
        <f>U732</f>
        <v>30390456H</v>
      </c>
      <c r="AX732" s="673" cm="1">
        <f t="array" ref="AX732">SUM(MID(0&amp;AW732,LARGE(INDEX(ISNUMBER(--MID(AW732,ROW($1:$8),1))*ROW($1:$8),),ROW($1:$8))+1,1)*10^ROW($1:$8)/10)</f>
        <v>30390456</v>
      </c>
      <c r="AY732" s="673" t="str">
        <f>VLOOKUP($AX732,'Item Master Data'!$A:$F,3,FALSE)</f>
        <v>Q.PEAK DUO BLK ML G10+</v>
      </c>
      <c r="AZ732" s="673">
        <f>VLOOKUP($AX732,'Item Master Data'!$A:$F,6,FALSE)</f>
        <v>400</v>
      </c>
      <c r="BA732" s="673">
        <f>X732/BB732</f>
        <v>26</v>
      </c>
      <c r="BB732" s="673">
        <f>VLOOKUP(AX732,'Item Master Data'!$A:$G,7,FALSE)</f>
        <v>32</v>
      </c>
      <c r="BC732" s="673"/>
      <c r="BD732" s="673">
        <f>W732-AZ732</f>
        <v>-5</v>
      </c>
    </row>
    <row r="733" spans="1:56">
      <c r="A733" s="674"/>
      <c r="B733" s="722"/>
      <c r="C733" s="722"/>
      <c r="D733" s="687" t="s">
        <v>2368</v>
      </c>
      <c r="E733" s="676"/>
      <c r="F733" s="491"/>
      <c r="G733" s="676">
        <v>2022</v>
      </c>
      <c r="H733" s="491">
        <v>6</v>
      </c>
      <c r="I733" s="687"/>
      <c r="J733" s="492"/>
      <c r="K733" s="685" t="s">
        <v>2721</v>
      </c>
      <c r="L733" s="676" t="s">
        <v>2485</v>
      </c>
      <c r="M733" s="689">
        <v>44463</v>
      </c>
      <c r="N733" s="689">
        <v>44719</v>
      </c>
      <c r="O733" s="689"/>
      <c r="P733" s="492"/>
      <c r="Q733" s="492"/>
      <c r="R733" s="492"/>
      <c r="S733" s="491" t="s">
        <v>1580</v>
      </c>
      <c r="T733" s="491">
        <v>60</v>
      </c>
      <c r="U733" s="491" t="s">
        <v>1290</v>
      </c>
      <c r="V733" s="491" t="s">
        <v>2575</v>
      </c>
      <c r="W733" s="676">
        <v>395</v>
      </c>
      <c r="X733" s="678">
        <v>832</v>
      </c>
      <c r="Y733" s="525">
        <f>W733*X733</f>
        <v>328640</v>
      </c>
      <c r="Z733" s="494">
        <v>0.55999999999999994</v>
      </c>
      <c r="AA733" s="682">
        <f>Y733*Z733</f>
        <v>184038.39999999999</v>
      </c>
      <c r="AB733" s="682"/>
      <c r="AC733" s="683">
        <v>0</v>
      </c>
      <c r="AD733" s="692"/>
      <c r="AE733" s="684"/>
      <c r="AF733" s="695">
        <f>AA733+AD733+AE733</f>
        <v>184038.39999999999</v>
      </c>
      <c r="AG733" s="491" t="s">
        <v>47</v>
      </c>
      <c r="AH733" s="676" t="s">
        <v>2490</v>
      </c>
      <c r="AI733" s="685">
        <v>60</v>
      </c>
      <c r="AJ733" s="676" t="s">
        <v>2319</v>
      </c>
      <c r="AK733" s="696" t="s">
        <v>1088</v>
      </c>
      <c r="AL733" s="676" t="s">
        <v>2494</v>
      </c>
      <c r="AM733" s="491" t="s">
        <v>52</v>
      </c>
      <c r="AN733" s="491"/>
      <c r="AO733" s="491"/>
      <c r="AP733" s="688"/>
      <c r="AQ733" s="688"/>
      <c r="AR733" s="688"/>
      <c r="AS733" s="697"/>
      <c r="AT733" s="697"/>
      <c r="AU733" s="697"/>
      <c r="AV733" s="680"/>
      <c r="AW733" s="673" t="str">
        <f>U733</f>
        <v>30390456H</v>
      </c>
      <c r="AX733" s="673" cm="1">
        <f t="array" ref="AX733">SUM(MID(0&amp;AW733,LARGE(INDEX(ISNUMBER(--MID(AW733,ROW($1:$8),1))*ROW($1:$8),),ROW($1:$8))+1,1)*10^ROW($1:$8)/10)</f>
        <v>30390456</v>
      </c>
      <c r="AY733" s="673" t="str">
        <f>VLOOKUP($AX733,'Item Master Data'!$A:$F,3,FALSE)</f>
        <v>Q.PEAK DUO BLK ML G10+</v>
      </c>
      <c r="AZ733" s="673">
        <f>VLOOKUP($AX733,'Item Master Data'!$A:$F,6,FALSE)</f>
        <v>400</v>
      </c>
      <c r="BA733" s="673">
        <f>X733/BB733</f>
        <v>26</v>
      </c>
      <c r="BB733" s="673">
        <f>VLOOKUP(AX733,'Item Master Data'!$A:$G,7,FALSE)</f>
        <v>32</v>
      </c>
      <c r="BC733" s="673"/>
      <c r="BD733" s="673">
        <f>W733-AZ733</f>
        <v>-5</v>
      </c>
    </row>
    <row r="734" spans="1:56">
      <c r="A734" s="674"/>
      <c r="B734" s="722"/>
      <c r="C734" s="722"/>
      <c r="D734" s="687" t="s">
        <v>2368</v>
      </c>
      <c r="E734" s="676"/>
      <c r="F734" s="491"/>
      <c r="G734" s="676">
        <v>2022</v>
      </c>
      <c r="H734" s="491">
        <v>6</v>
      </c>
      <c r="I734" s="687"/>
      <c r="J734" s="492"/>
      <c r="K734" s="685" t="s">
        <v>2722</v>
      </c>
      <c r="L734" s="676" t="s">
        <v>2485</v>
      </c>
      <c r="M734" s="689">
        <v>44463</v>
      </c>
      <c r="N734" s="689">
        <v>44732</v>
      </c>
      <c r="O734" s="689"/>
      <c r="P734" s="677"/>
      <c r="Q734" s="677"/>
      <c r="R734" s="677"/>
      <c r="S734" s="676" t="s">
        <v>1580</v>
      </c>
      <c r="T734" s="676">
        <v>60</v>
      </c>
      <c r="U734" s="676" t="s">
        <v>1290</v>
      </c>
      <c r="V734" s="676" t="s">
        <v>2575</v>
      </c>
      <c r="W734" s="676">
        <v>395</v>
      </c>
      <c r="X734" s="678">
        <v>832</v>
      </c>
      <c r="Y734" s="525">
        <f>W734*X734</f>
        <v>328640</v>
      </c>
      <c r="Z734" s="494">
        <v>0.55999999999999994</v>
      </c>
      <c r="AA734" s="682">
        <f>Y734*Z734</f>
        <v>184038.39999999999</v>
      </c>
      <c r="AB734" s="682"/>
      <c r="AC734" s="683">
        <v>0</v>
      </c>
      <c r="AD734" s="692"/>
      <c r="AE734" s="684"/>
      <c r="AF734" s="695">
        <f>AA734+AD734+AE734</f>
        <v>184038.39999999999</v>
      </c>
      <c r="AG734" s="491" t="s">
        <v>47</v>
      </c>
      <c r="AH734" s="676" t="s">
        <v>2490</v>
      </c>
      <c r="AI734" s="685">
        <v>60</v>
      </c>
      <c r="AJ734" s="676" t="s">
        <v>2319</v>
      </c>
      <c r="AK734" s="696" t="s">
        <v>1088</v>
      </c>
      <c r="AL734" s="676" t="s">
        <v>2494</v>
      </c>
      <c r="AM734" s="491" t="s">
        <v>52</v>
      </c>
      <c r="AN734" s="491"/>
      <c r="AO734" s="491"/>
      <c r="AP734" s="688"/>
      <c r="AQ734" s="688"/>
      <c r="AR734" s="688"/>
      <c r="AS734" s="697"/>
      <c r="AT734" s="697"/>
      <c r="AU734" s="697"/>
      <c r="AV734" s="680"/>
      <c r="AW734" s="673" t="str">
        <f>U734</f>
        <v>30390456H</v>
      </c>
      <c r="AX734" s="673" cm="1">
        <f t="array" ref="AX734">SUM(MID(0&amp;AW734,LARGE(INDEX(ISNUMBER(--MID(AW734,ROW($1:$8),1))*ROW($1:$8),),ROW($1:$8))+1,1)*10^ROW($1:$8)/10)</f>
        <v>30390456</v>
      </c>
      <c r="AY734" s="673" t="str">
        <f>VLOOKUP($AX734,'Item Master Data'!$A:$F,3,FALSE)</f>
        <v>Q.PEAK DUO BLK ML G10+</v>
      </c>
      <c r="AZ734" s="673">
        <f>VLOOKUP($AX734,'Item Master Data'!$A:$F,6,FALSE)</f>
        <v>400</v>
      </c>
      <c r="BA734" s="673">
        <f>X734/BB734</f>
        <v>26</v>
      </c>
      <c r="BB734" s="673">
        <f>VLOOKUP(AX734,'Item Master Data'!$A:$G,7,FALSE)</f>
        <v>32</v>
      </c>
      <c r="BC734" s="673"/>
      <c r="BD734" s="673">
        <f>W734-AZ734</f>
        <v>-5</v>
      </c>
    </row>
    <row r="735" spans="1:56">
      <c r="A735" s="674"/>
      <c r="B735" s="722"/>
      <c r="C735" s="722"/>
      <c r="D735" s="687" t="s">
        <v>2368</v>
      </c>
      <c r="E735" s="676"/>
      <c r="F735" s="491"/>
      <c r="G735" s="676">
        <v>2022</v>
      </c>
      <c r="H735" s="491">
        <v>6</v>
      </c>
      <c r="I735" s="687"/>
      <c r="J735" s="492"/>
      <c r="K735" s="685" t="s">
        <v>2723</v>
      </c>
      <c r="L735" s="676" t="s">
        <v>2485</v>
      </c>
      <c r="M735" s="689">
        <v>44463</v>
      </c>
      <c r="N735" s="689">
        <v>44719</v>
      </c>
      <c r="O735" s="689"/>
      <c r="P735" s="677"/>
      <c r="Q735" s="677"/>
      <c r="R735" s="677"/>
      <c r="S735" s="676" t="s">
        <v>1580</v>
      </c>
      <c r="T735" s="676">
        <v>60</v>
      </c>
      <c r="U735" s="676" t="s">
        <v>1290</v>
      </c>
      <c r="V735" s="676" t="s">
        <v>2575</v>
      </c>
      <c r="W735" s="676">
        <v>395</v>
      </c>
      <c r="X735" s="678">
        <v>832</v>
      </c>
      <c r="Y735" s="525">
        <f>W735*X735</f>
        <v>328640</v>
      </c>
      <c r="Z735" s="494">
        <v>0.55999999999999994</v>
      </c>
      <c r="AA735" s="682">
        <f>Y735*Z735</f>
        <v>184038.39999999999</v>
      </c>
      <c r="AB735" s="682"/>
      <c r="AC735" s="683">
        <v>0</v>
      </c>
      <c r="AD735" s="692"/>
      <c r="AE735" s="684"/>
      <c r="AF735" s="695">
        <f>AA735+AD735+AE735</f>
        <v>184038.39999999999</v>
      </c>
      <c r="AG735" s="491" t="s">
        <v>47</v>
      </c>
      <c r="AH735" s="676" t="s">
        <v>2490</v>
      </c>
      <c r="AI735" s="685">
        <v>60</v>
      </c>
      <c r="AJ735" s="676" t="s">
        <v>1701</v>
      </c>
      <c r="AK735" s="696" t="s">
        <v>1089</v>
      </c>
      <c r="AL735" s="676" t="s">
        <v>2578</v>
      </c>
      <c r="AM735" s="491" t="s">
        <v>52</v>
      </c>
      <c r="AN735" s="676"/>
      <c r="AO735" s="491"/>
      <c r="AP735" s="688"/>
      <c r="AQ735" s="688"/>
      <c r="AR735" s="688"/>
      <c r="AS735" s="697"/>
      <c r="AT735" s="697"/>
      <c r="AU735" s="697"/>
      <c r="AV735" s="680"/>
      <c r="AW735" s="673" t="str">
        <f>U735</f>
        <v>30390456H</v>
      </c>
      <c r="AX735" s="673" cm="1">
        <f t="array" ref="AX735">SUM(MID(0&amp;AW735,LARGE(INDEX(ISNUMBER(--MID(AW735,ROW($1:$8),1))*ROW($1:$8),),ROW($1:$8))+1,1)*10^ROW($1:$8)/10)</f>
        <v>30390456</v>
      </c>
      <c r="AY735" s="673" t="str">
        <f>VLOOKUP($AX735,'Item Master Data'!$A:$F,3,FALSE)</f>
        <v>Q.PEAK DUO BLK ML G10+</v>
      </c>
      <c r="AZ735" s="673">
        <f>VLOOKUP($AX735,'Item Master Data'!$A:$F,6,FALSE)</f>
        <v>400</v>
      </c>
      <c r="BA735" s="673">
        <f>X735/BB735</f>
        <v>26</v>
      </c>
      <c r="BB735" s="673">
        <f>VLOOKUP(AX735,'Item Master Data'!$A:$G,7,FALSE)</f>
        <v>32</v>
      </c>
      <c r="BC735" s="673"/>
      <c r="BD735" s="673">
        <f>W735-AZ735</f>
        <v>-5</v>
      </c>
    </row>
    <row r="736" spans="1:56">
      <c r="A736" s="674"/>
      <c r="B736" s="722"/>
      <c r="C736" s="722"/>
      <c r="D736" s="687" t="s">
        <v>2368</v>
      </c>
      <c r="E736" s="676"/>
      <c r="F736" s="491"/>
      <c r="G736" s="676">
        <v>2022</v>
      </c>
      <c r="H736" s="491">
        <v>6</v>
      </c>
      <c r="I736" s="687"/>
      <c r="J736" s="492"/>
      <c r="K736" s="685" t="s">
        <v>2724</v>
      </c>
      <c r="L736" s="676" t="s">
        <v>2485</v>
      </c>
      <c r="M736" s="689">
        <v>44463</v>
      </c>
      <c r="N736" s="689">
        <v>44732</v>
      </c>
      <c r="O736" s="689"/>
      <c r="P736" s="492"/>
      <c r="Q736" s="492"/>
      <c r="R736" s="492"/>
      <c r="S736" s="491" t="s">
        <v>1580</v>
      </c>
      <c r="T736" s="491">
        <v>60</v>
      </c>
      <c r="U736" s="491" t="s">
        <v>1290</v>
      </c>
      <c r="V736" s="491" t="s">
        <v>2575</v>
      </c>
      <c r="W736" s="676">
        <v>395</v>
      </c>
      <c r="X736" s="678">
        <v>832</v>
      </c>
      <c r="Y736" s="525">
        <f>W736*X736</f>
        <v>328640</v>
      </c>
      <c r="Z736" s="494">
        <v>0.55999999999999994</v>
      </c>
      <c r="AA736" s="682">
        <f>Y736*Z736</f>
        <v>184038.39999999999</v>
      </c>
      <c r="AB736" s="682"/>
      <c r="AC736" s="683">
        <v>0</v>
      </c>
      <c r="AD736" s="692"/>
      <c r="AE736" s="684"/>
      <c r="AF736" s="695">
        <f>AA736+AD736+AE736</f>
        <v>184038.39999999999</v>
      </c>
      <c r="AG736" s="491" t="s">
        <v>47</v>
      </c>
      <c r="AH736" s="676" t="s">
        <v>2490</v>
      </c>
      <c r="AI736" s="685">
        <v>60</v>
      </c>
      <c r="AJ736" s="676" t="s">
        <v>1701</v>
      </c>
      <c r="AK736" s="696" t="s">
        <v>1089</v>
      </c>
      <c r="AL736" s="676" t="s">
        <v>2578</v>
      </c>
      <c r="AM736" s="491" t="s">
        <v>52</v>
      </c>
      <c r="AN736" s="491"/>
      <c r="AO736" s="491"/>
      <c r="AP736" s="688"/>
      <c r="AQ736" s="688"/>
      <c r="AR736" s="688"/>
      <c r="AS736" s="697"/>
      <c r="AT736" s="697"/>
      <c r="AU736" s="697"/>
      <c r="AV736" s="680"/>
      <c r="AW736" s="673" t="str">
        <f>U736</f>
        <v>30390456H</v>
      </c>
      <c r="AX736" s="673" cm="1">
        <f t="array" ref="AX736">SUM(MID(0&amp;AW736,LARGE(INDEX(ISNUMBER(--MID(AW736,ROW($1:$8),1))*ROW($1:$8),),ROW($1:$8))+1,1)*10^ROW($1:$8)/10)</f>
        <v>30390456</v>
      </c>
      <c r="AY736" s="673" t="str">
        <f>VLOOKUP($AX736,'Item Master Data'!$A:$F,3,FALSE)</f>
        <v>Q.PEAK DUO BLK ML G10+</v>
      </c>
      <c r="AZ736" s="673">
        <f>VLOOKUP($AX736,'Item Master Data'!$A:$F,6,FALSE)</f>
        <v>400</v>
      </c>
      <c r="BA736" s="673">
        <f>X736/BB736</f>
        <v>26</v>
      </c>
      <c r="BB736" s="673">
        <f>VLOOKUP(AX736,'Item Master Data'!$A:$G,7,FALSE)</f>
        <v>32</v>
      </c>
      <c r="BC736" s="673"/>
      <c r="BD736" s="673">
        <f>W736-AZ736</f>
        <v>-5</v>
      </c>
    </row>
    <row r="737" spans="1:56">
      <c r="A737" s="674"/>
      <c r="B737" s="722"/>
      <c r="C737" s="722"/>
      <c r="D737" s="687" t="s">
        <v>2368</v>
      </c>
      <c r="E737" s="676"/>
      <c r="F737" s="676"/>
      <c r="G737" s="676">
        <v>2022</v>
      </c>
      <c r="H737" s="491">
        <v>6</v>
      </c>
      <c r="I737" s="687"/>
      <c r="J737" s="492"/>
      <c r="K737" s="685" t="s">
        <v>2725</v>
      </c>
      <c r="L737" s="676" t="s">
        <v>2505</v>
      </c>
      <c r="M737" s="689">
        <v>44511</v>
      </c>
      <c r="N737" s="689">
        <v>44654</v>
      </c>
      <c r="O737" s="689"/>
      <c r="P737" s="492"/>
      <c r="Q737" s="492"/>
      <c r="R737" s="492"/>
      <c r="S737" s="491" t="s">
        <v>1580</v>
      </c>
      <c r="T737" s="491">
        <v>60</v>
      </c>
      <c r="U737" s="676" t="s">
        <v>1290</v>
      </c>
      <c r="V737" s="491" t="s">
        <v>2575</v>
      </c>
      <c r="W737" s="676">
        <v>400</v>
      </c>
      <c r="X737" s="678">
        <v>768</v>
      </c>
      <c r="Y737" s="525">
        <f>W737*X737</f>
        <v>307200</v>
      </c>
      <c r="Z737" s="494">
        <v>0.52500000000000002</v>
      </c>
      <c r="AA737" s="682">
        <f>Y737*Z737</f>
        <v>161280</v>
      </c>
      <c r="AB737" s="682"/>
      <c r="AC737" s="496">
        <v>0</v>
      </c>
      <c r="AD737" s="692"/>
      <c r="AE737" s="684"/>
      <c r="AF737" s="695">
        <f>AA737+AD737+AE737</f>
        <v>161280</v>
      </c>
      <c r="AG737" s="491" t="s">
        <v>1073</v>
      </c>
      <c r="AH737" s="676"/>
      <c r="AI737" s="685">
        <v>60</v>
      </c>
      <c r="AJ737" s="676" t="s">
        <v>2674</v>
      </c>
      <c r="AK737" s="696" t="s">
        <v>1149</v>
      </c>
      <c r="AL737" s="676">
        <v>78216</v>
      </c>
      <c r="AM737" s="491" t="s">
        <v>52</v>
      </c>
      <c r="AN737" s="676"/>
      <c r="AO737" s="491"/>
      <c r="AP737" s="688"/>
      <c r="AQ737" s="688" t="s">
        <v>37</v>
      </c>
      <c r="AR737" s="688"/>
      <c r="AS737" s="697"/>
      <c r="AT737" s="697"/>
      <c r="AU737" s="697"/>
      <c r="AV737" s="680"/>
      <c r="AW737" s="673" t="str">
        <f>U737</f>
        <v>30390456H</v>
      </c>
      <c r="AX737" s="673" cm="1">
        <f t="array" ref="AX737">SUM(MID(0&amp;AW737,LARGE(INDEX(ISNUMBER(--MID(AW737,ROW($1:$8),1))*ROW($1:$8),),ROW($1:$8))+1,1)*10^ROW($1:$8)/10)</f>
        <v>30390456</v>
      </c>
      <c r="AY737" s="673" t="str">
        <f>VLOOKUP($AX737,'Item Master Data'!$A:$F,3,FALSE)</f>
        <v>Q.PEAK DUO BLK ML G10+</v>
      </c>
      <c r="AZ737" s="673">
        <f>VLOOKUP($AX737,'Item Master Data'!$A:$F,6,FALSE)</f>
        <v>400</v>
      </c>
      <c r="BA737" s="673">
        <f>X737/BB737</f>
        <v>24</v>
      </c>
      <c r="BB737" s="673">
        <f>VLOOKUP(AX737,'Item Master Data'!$A:$G,7,FALSE)</f>
        <v>32</v>
      </c>
      <c r="BC737" s="673"/>
      <c r="BD737" s="673">
        <f>W737-AZ737</f>
        <v>0</v>
      </c>
    </row>
    <row r="738" spans="1:56">
      <c r="A738" s="674"/>
      <c r="B738" s="722"/>
      <c r="C738" s="722"/>
      <c r="D738" s="687" t="s">
        <v>2368</v>
      </c>
      <c r="E738" s="676"/>
      <c r="F738" s="676"/>
      <c r="G738" s="676">
        <v>2022</v>
      </c>
      <c r="H738" s="491">
        <v>6</v>
      </c>
      <c r="I738" s="687"/>
      <c r="J738" s="492"/>
      <c r="K738" s="685" t="s">
        <v>2726</v>
      </c>
      <c r="L738" s="676" t="s">
        <v>2505</v>
      </c>
      <c r="M738" s="689">
        <v>44511</v>
      </c>
      <c r="N738" s="689">
        <v>44654</v>
      </c>
      <c r="O738" s="689"/>
      <c r="P738" s="492"/>
      <c r="Q738" s="492"/>
      <c r="R738" s="492"/>
      <c r="S738" s="491" t="s">
        <v>1580</v>
      </c>
      <c r="T738" s="491">
        <v>60</v>
      </c>
      <c r="U738" s="676" t="s">
        <v>1290</v>
      </c>
      <c r="V738" s="491" t="s">
        <v>2575</v>
      </c>
      <c r="W738" s="676">
        <v>400</v>
      </c>
      <c r="X738" s="678">
        <v>768</v>
      </c>
      <c r="Y738" s="525">
        <f>W738*X738</f>
        <v>307200</v>
      </c>
      <c r="Z738" s="494">
        <v>0.52500000000000002</v>
      </c>
      <c r="AA738" s="682">
        <f>Y738*Z738</f>
        <v>161280</v>
      </c>
      <c r="AB738" s="682"/>
      <c r="AC738" s="496">
        <v>0</v>
      </c>
      <c r="AD738" s="692"/>
      <c r="AE738" s="684"/>
      <c r="AF738" s="695">
        <f>AA738+AD738+AE738</f>
        <v>161280</v>
      </c>
      <c r="AG738" s="491" t="s">
        <v>1073</v>
      </c>
      <c r="AH738" s="676"/>
      <c r="AI738" s="685">
        <v>60</v>
      </c>
      <c r="AJ738" s="676" t="s">
        <v>2674</v>
      </c>
      <c r="AK738" s="696" t="s">
        <v>1149</v>
      </c>
      <c r="AL738" s="676">
        <v>78216</v>
      </c>
      <c r="AM738" s="491" t="s">
        <v>52</v>
      </c>
      <c r="AN738" s="676"/>
      <c r="AO738" s="491"/>
      <c r="AP738" s="688"/>
      <c r="AQ738" s="688" t="s">
        <v>37</v>
      </c>
      <c r="AR738" s="688"/>
      <c r="AS738" s="697"/>
      <c r="AT738" s="697"/>
      <c r="AU738" s="697"/>
      <c r="AV738" s="680"/>
      <c r="AW738" s="673" t="str">
        <f>U738</f>
        <v>30390456H</v>
      </c>
      <c r="AX738" s="673" cm="1">
        <f t="array" ref="AX738">SUM(MID(0&amp;AW738,LARGE(INDEX(ISNUMBER(--MID(AW738,ROW($1:$8),1))*ROW($1:$8),),ROW($1:$8))+1,1)*10^ROW($1:$8)/10)</f>
        <v>30390456</v>
      </c>
      <c r="AY738" s="673" t="str">
        <f>VLOOKUP($AX738,'Item Master Data'!$A:$F,3,FALSE)</f>
        <v>Q.PEAK DUO BLK ML G10+</v>
      </c>
      <c r="AZ738" s="673">
        <f>VLOOKUP($AX738,'Item Master Data'!$A:$F,6,FALSE)</f>
        <v>400</v>
      </c>
      <c r="BA738" s="673">
        <f>X738/BB738</f>
        <v>24</v>
      </c>
      <c r="BB738" s="673">
        <f>VLOOKUP(AX738,'Item Master Data'!$A:$G,7,FALSE)</f>
        <v>32</v>
      </c>
      <c r="BC738" s="673"/>
      <c r="BD738" s="673">
        <f>W738-AZ738</f>
        <v>0</v>
      </c>
    </row>
    <row r="739" spans="1:56">
      <c r="A739" s="674"/>
      <c r="B739" s="722"/>
      <c r="C739" s="722"/>
      <c r="D739" s="687" t="s">
        <v>2368</v>
      </c>
      <c r="E739" s="676"/>
      <c r="F739" s="676"/>
      <c r="G739" s="676">
        <v>2022</v>
      </c>
      <c r="H739" s="676">
        <v>6</v>
      </c>
      <c r="I739" s="687"/>
      <c r="J739" s="492"/>
      <c r="K739" s="685" t="s">
        <v>2727</v>
      </c>
      <c r="L739" s="676" t="s">
        <v>2505</v>
      </c>
      <c r="M739" s="689">
        <v>44511</v>
      </c>
      <c r="N739" s="689">
        <v>44654</v>
      </c>
      <c r="O739" s="689"/>
      <c r="P739" s="492"/>
      <c r="Q739" s="492"/>
      <c r="R739" s="492"/>
      <c r="S739" s="491" t="s">
        <v>1580</v>
      </c>
      <c r="T739" s="491">
        <v>60</v>
      </c>
      <c r="U739" s="676" t="s">
        <v>1290</v>
      </c>
      <c r="V739" s="491" t="s">
        <v>2575</v>
      </c>
      <c r="W739" s="676">
        <v>400</v>
      </c>
      <c r="X739" s="678">
        <v>768</v>
      </c>
      <c r="Y739" s="525">
        <f>W739*X739</f>
        <v>307200</v>
      </c>
      <c r="Z739" s="494">
        <v>0.52500000000000002</v>
      </c>
      <c r="AA739" s="682">
        <f>Y739*Z739</f>
        <v>161280</v>
      </c>
      <c r="AB739" s="682"/>
      <c r="AC739" s="496">
        <v>0</v>
      </c>
      <c r="AD739" s="692"/>
      <c r="AE739" s="684"/>
      <c r="AF739" s="695">
        <f>AA739+AD739+AE739</f>
        <v>161280</v>
      </c>
      <c r="AG739" s="491" t="s">
        <v>1073</v>
      </c>
      <c r="AH739" s="676"/>
      <c r="AI739" s="685">
        <v>60</v>
      </c>
      <c r="AJ739" s="676" t="s">
        <v>2674</v>
      </c>
      <c r="AK739" s="696" t="s">
        <v>1149</v>
      </c>
      <c r="AL739" s="676">
        <v>78216</v>
      </c>
      <c r="AM739" s="491" t="s">
        <v>52</v>
      </c>
      <c r="AN739" s="676"/>
      <c r="AO739" s="491"/>
      <c r="AP739" s="688"/>
      <c r="AQ739" s="688" t="s">
        <v>37</v>
      </c>
      <c r="AR739" s="688"/>
      <c r="AS739" s="697"/>
      <c r="AT739" s="697"/>
      <c r="AU739" s="697"/>
      <c r="AV739" s="680"/>
      <c r="AW739" s="673" t="str">
        <f>U739</f>
        <v>30390456H</v>
      </c>
      <c r="AX739" s="673" cm="1">
        <f t="array" ref="AX739">SUM(MID(0&amp;AW739,LARGE(INDEX(ISNUMBER(--MID(AW739,ROW($1:$8),1))*ROW($1:$8),),ROW($1:$8))+1,1)*10^ROW($1:$8)/10)</f>
        <v>30390456</v>
      </c>
      <c r="AY739" s="673" t="str">
        <f>VLOOKUP($AX739,'Item Master Data'!$A:$F,3,FALSE)</f>
        <v>Q.PEAK DUO BLK ML G10+</v>
      </c>
      <c r="AZ739" s="673">
        <f>VLOOKUP($AX739,'Item Master Data'!$A:$F,6,FALSE)</f>
        <v>400</v>
      </c>
      <c r="BA739" s="673">
        <f>X739/BB739</f>
        <v>24</v>
      </c>
      <c r="BB739" s="673">
        <f>VLOOKUP(AX739,'Item Master Data'!$A:$G,7,FALSE)</f>
        <v>32</v>
      </c>
      <c r="BC739" s="673"/>
      <c r="BD739" s="673">
        <f>W739-AZ739</f>
        <v>0</v>
      </c>
    </row>
    <row r="740" spans="1:56">
      <c r="A740" s="674"/>
      <c r="B740" s="722"/>
      <c r="C740" s="722"/>
      <c r="D740" s="687" t="s">
        <v>2368</v>
      </c>
      <c r="E740" s="676"/>
      <c r="F740" s="491"/>
      <c r="G740" s="676">
        <v>2022</v>
      </c>
      <c r="H740" s="491">
        <v>6</v>
      </c>
      <c r="I740" s="687"/>
      <c r="J740" s="492"/>
      <c r="K740" s="685" t="s">
        <v>2728</v>
      </c>
      <c r="L740" s="676" t="s">
        <v>2505</v>
      </c>
      <c r="M740" s="689">
        <v>44511</v>
      </c>
      <c r="N740" s="689">
        <v>44654</v>
      </c>
      <c r="O740" s="689"/>
      <c r="P740" s="677"/>
      <c r="Q740" s="492"/>
      <c r="R740" s="492"/>
      <c r="S740" s="491" t="s">
        <v>1580</v>
      </c>
      <c r="T740" s="491">
        <v>60</v>
      </c>
      <c r="U740" s="491" t="s">
        <v>1290</v>
      </c>
      <c r="V740" s="676" t="s">
        <v>2575</v>
      </c>
      <c r="W740" s="676">
        <v>400</v>
      </c>
      <c r="X740" s="678">
        <v>768</v>
      </c>
      <c r="Y740" s="525">
        <f>W740*X740</f>
        <v>307200</v>
      </c>
      <c r="Z740" s="494">
        <v>0.52500000000000002</v>
      </c>
      <c r="AA740" s="682">
        <f>Y740*Z740</f>
        <v>161280</v>
      </c>
      <c r="AB740" s="682"/>
      <c r="AC740" s="496">
        <v>0</v>
      </c>
      <c r="AD740" s="692"/>
      <c r="AE740" s="684"/>
      <c r="AF740" s="695">
        <f>AA740+AD740+AE740</f>
        <v>161280</v>
      </c>
      <c r="AG740" s="491" t="s">
        <v>1073</v>
      </c>
      <c r="AH740" s="676"/>
      <c r="AI740" s="685">
        <v>60</v>
      </c>
      <c r="AJ740" s="676" t="s">
        <v>2674</v>
      </c>
      <c r="AK740" s="696" t="s">
        <v>1149</v>
      </c>
      <c r="AL740" s="676">
        <v>78216</v>
      </c>
      <c r="AM740" s="491" t="s">
        <v>52</v>
      </c>
      <c r="AN740" s="676"/>
      <c r="AO740" s="491"/>
      <c r="AP740" s="688"/>
      <c r="AQ740" s="688" t="s">
        <v>37</v>
      </c>
      <c r="AR740" s="688"/>
      <c r="AS740" s="697"/>
      <c r="AT740" s="697"/>
      <c r="AU740" s="697"/>
      <c r="AV740" s="680"/>
      <c r="AW740" s="673" t="str">
        <f>U740</f>
        <v>30390456H</v>
      </c>
      <c r="AX740" s="673" cm="1">
        <f t="array" ref="AX740">SUM(MID(0&amp;AW740,LARGE(INDEX(ISNUMBER(--MID(AW740,ROW($1:$8),1))*ROW($1:$8),),ROW($1:$8))+1,1)*10^ROW($1:$8)/10)</f>
        <v>30390456</v>
      </c>
      <c r="AY740" s="673" t="str">
        <f>VLOOKUP($AX740,'Item Master Data'!$A:$F,3,FALSE)</f>
        <v>Q.PEAK DUO BLK ML G10+</v>
      </c>
      <c r="AZ740" s="673">
        <f>VLOOKUP($AX740,'Item Master Data'!$A:$F,6,FALSE)</f>
        <v>400</v>
      </c>
      <c r="BA740" s="673">
        <f>X740/BB740</f>
        <v>24</v>
      </c>
      <c r="BB740" s="673">
        <f>VLOOKUP(AX740,'Item Master Data'!$A:$G,7,FALSE)</f>
        <v>32</v>
      </c>
      <c r="BC740" s="673"/>
      <c r="BD740" s="673">
        <f>W740-AZ740</f>
        <v>0</v>
      </c>
    </row>
    <row r="741" spans="1:56">
      <c r="A741" s="674"/>
      <c r="B741" s="722"/>
      <c r="C741" s="722"/>
      <c r="D741" s="687" t="s">
        <v>2368</v>
      </c>
      <c r="E741" s="676"/>
      <c r="F741" s="491"/>
      <c r="G741" s="676">
        <v>2022</v>
      </c>
      <c r="H741" s="491">
        <v>6</v>
      </c>
      <c r="I741" s="687"/>
      <c r="J741" s="492"/>
      <c r="K741" s="685" t="s">
        <v>2729</v>
      </c>
      <c r="L741" s="676" t="s">
        <v>2505</v>
      </c>
      <c r="M741" s="689">
        <v>44511</v>
      </c>
      <c r="N741" s="689">
        <v>44654</v>
      </c>
      <c r="O741" s="689"/>
      <c r="P741" s="677"/>
      <c r="Q741" s="492"/>
      <c r="R741" s="492"/>
      <c r="S741" s="491" t="s">
        <v>1580</v>
      </c>
      <c r="T741" s="491">
        <v>60</v>
      </c>
      <c r="U741" s="491" t="s">
        <v>1290</v>
      </c>
      <c r="V741" s="676" t="s">
        <v>2575</v>
      </c>
      <c r="W741" s="676">
        <v>400</v>
      </c>
      <c r="X741" s="678">
        <v>768</v>
      </c>
      <c r="Y741" s="525">
        <f>W741*X741</f>
        <v>307200</v>
      </c>
      <c r="Z741" s="494">
        <v>0.52500000000000002</v>
      </c>
      <c r="AA741" s="682">
        <f>Y741*Z741</f>
        <v>161280</v>
      </c>
      <c r="AB741" s="682"/>
      <c r="AC741" s="496">
        <v>0</v>
      </c>
      <c r="AD741" s="692"/>
      <c r="AE741" s="684"/>
      <c r="AF741" s="695">
        <f>AA741+AD741+AE741</f>
        <v>161280</v>
      </c>
      <c r="AG741" s="491" t="s">
        <v>1073</v>
      </c>
      <c r="AH741" s="676"/>
      <c r="AI741" s="685">
        <v>60</v>
      </c>
      <c r="AJ741" s="676" t="s">
        <v>2674</v>
      </c>
      <c r="AK741" s="696" t="s">
        <v>1149</v>
      </c>
      <c r="AL741" s="676">
        <v>78216</v>
      </c>
      <c r="AM741" s="491" t="s">
        <v>52</v>
      </c>
      <c r="AN741" s="676"/>
      <c r="AO741" s="491"/>
      <c r="AP741" s="688"/>
      <c r="AQ741" s="688" t="s">
        <v>37</v>
      </c>
      <c r="AR741" s="688"/>
      <c r="AS741" s="697"/>
      <c r="AT741" s="697"/>
      <c r="AU741" s="697"/>
      <c r="AV741" s="680"/>
      <c r="AW741" s="673" t="str">
        <f>U741</f>
        <v>30390456H</v>
      </c>
      <c r="AX741" s="673" cm="1">
        <f t="array" ref="AX741">SUM(MID(0&amp;AW741,LARGE(INDEX(ISNUMBER(--MID(AW741,ROW($1:$8),1))*ROW($1:$8),),ROW($1:$8))+1,1)*10^ROW($1:$8)/10)</f>
        <v>30390456</v>
      </c>
      <c r="AY741" s="673" t="str">
        <f>VLOOKUP($AX741,'Item Master Data'!$A:$F,3,FALSE)</f>
        <v>Q.PEAK DUO BLK ML G10+</v>
      </c>
      <c r="AZ741" s="673">
        <f>VLOOKUP($AX741,'Item Master Data'!$A:$F,6,FALSE)</f>
        <v>400</v>
      </c>
      <c r="BA741" s="673">
        <f>X741/BB741</f>
        <v>24</v>
      </c>
      <c r="BB741" s="673">
        <f>VLOOKUP(AX741,'Item Master Data'!$A:$G,7,FALSE)</f>
        <v>32</v>
      </c>
      <c r="BC741" s="673"/>
      <c r="BD741" s="673">
        <f>W741-AZ741</f>
        <v>0</v>
      </c>
    </row>
    <row r="742" spans="1:56">
      <c r="A742" s="674"/>
      <c r="B742" s="722">
        <v>44522</v>
      </c>
      <c r="C742" s="722">
        <v>44587</v>
      </c>
      <c r="D742" s="687" t="s">
        <v>2368</v>
      </c>
      <c r="E742" s="676" t="s">
        <v>1292</v>
      </c>
      <c r="F742" s="491"/>
      <c r="G742" s="676">
        <v>2022</v>
      </c>
      <c r="H742" s="676">
        <v>6</v>
      </c>
      <c r="I742" s="687"/>
      <c r="J742" s="492"/>
      <c r="K742" s="685" t="s">
        <v>2730</v>
      </c>
      <c r="L742" s="676" t="s">
        <v>2505</v>
      </c>
      <c r="M742" s="689">
        <v>44505</v>
      </c>
      <c r="N742" s="689">
        <v>44717</v>
      </c>
      <c r="O742" s="689"/>
      <c r="P742" s="677"/>
      <c r="Q742" s="492"/>
      <c r="R742" s="492"/>
      <c r="S742" s="491" t="s">
        <v>1580</v>
      </c>
      <c r="T742" s="491">
        <v>60</v>
      </c>
      <c r="U742" s="491" t="s">
        <v>1290</v>
      </c>
      <c r="V742" s="676" t="s">
        <v>1231</v>
      </c>
      <c r="W742" s="676">
        <v>360</v>
      </c>
      <c r="X742" s="678">
        <v>832</v>
      </c>
      <c r="Y742" s="525">
        <f>W742*X742</f>
        <v>299520</v>
      </c>
      <c r="Z742" s="494">
        <v>0.83000000000000007</v>
      </c>
      <c r="AA742" s="682">
        <f>Y742*Z742</f>
        <v>248601.60000000003</v>
      </c>
      <c r="AB742" s="682"/>
      <c r="AC742" s="496">
        <v>0</v>
      </c>
      <c r="AD742" s="692"/>
      <c r="AE742" s="684"/>
      <c r="AF742" s="695">
        <f>AA742+AD742+AE742</f>
        <v>248601.60000000003</v>
      </c>
      <c r="AG742" s="491" t="s">
        <v>1073</v>
      </c>
      <c r="AH742" s="676"/>
      <c r="AI742" s="685" t="s">
        <v>2488</v>
      </c>
      <c r="AJ742" s="676" t="s">
        <v>2507</v>
      </c>
      <c r="AK742" s="696" t="s">
        <v>1854</v>
      </c>
      <c r="AL742" s="676" t="s">
        <v>2684</v>
      </c>
      <c r="AM742" s="491" t="s">
        <v>52</v>
      </c>
      <c r="AN742" s="676"/>
      <c r="AO742" s="491"/>
      <c r="AP742" s="688"/>
      <c r="AQ742" s="688" t="s">
        <v>37</v>
      </c>
      <c r="AR742" s="688"/>
      <c r="AS742" s="697"/>
      <c r="AT742" s="697"/>
      <c r="AU742" s="697"/>
      <c r="AV742" s="680"/>
      <c r="AW742" s="673" t="str">
        <f>U742</f>
        <v>30390456H</v>
      </c>
      <c r="AX742" s="673" cm="1">
        <f t="array" ref="AX742">SUM(MID(0&amp;AW742,LARGE(INDEX(ISNUMBER(--MID(AW742,ROW($1:$8),1))*ROW($1:$8),),ROW($1:$8))+1,1)*10^ROW($1:$8)/10)</f>
        <v>30390456</v>
      </c>
      <c r="AY742" s="673" t="str">
        <f>VLOOKUP($AX742,'Item Master Data'!$A:$F,3,FALSE)</f>
        <v>Q.PEAK DUO BLK ML G10+</v>
      </c>
      <c r="AZ742" s="673">
        <f>VLOOKUP($AX742,'Item Master Data'!$A:$F,6,FALSE)</f>
        <v>400</v>
      </c>
      <c r="BA742" s="673">
        <f>X742/BB742</f>
        <v>26</v>
      </c>
      <c r="BB742" s="673">
        <f>VLOOKUP(AX742,'Item Master Data'!$A:$G,7,FALSE)</f>
        <v>32</v>
      </c>
      <c r="BC742" s="673"/>
      <c r="BD742" s="673">
        <f>W742-AZ742</f>
        <v>-40</v>
      </c>
    </row>
    <row r="743" spans="1:56">
      <c r="A743" s="674"/>
      <c r="B743" s="722">
        <v>44522</v>
      </c>
      <c r="C743" s="722">
        <v>44587</v>
      </c>
      <c r="D743" s="687" t="s">
        <v>2368</v>
      </c>
      <c r="E743" s="676" t="s">
        <v>1292</v>
      </c>
      <c r="F743" s="676"/>
      <c r="G743" s="676">
        <v>2022</v>
      </c>
      <c r="H743" s="676">
        <v>6</v>
      </c>
      <c r="I743" s="687"/>
      <c r="J743" s="677"/>
      <c r="K743" s="685" t="s">
        <v>2731</v>
      </c>
      <c r="L743" s="676" t="s">
        <v>2505</v>
      </c>
      <c r="M743" s="689">
        <v>44505</v>
      </c>
      <c r="N743" s="689">
        <v>44727</v>
      </c>
      <c r="O743" s="689"/>
      <c r="P743" s="677"/>
      <c r="Q743" s="677"/>
      <c r="R743" s="677"/>
      <c r="S743" s="491" t="s">
        <v>1580</v>
      </c>
      <c r="T743" s="676">
        <v>60</v>
      </c>
      <c r="U743" s="676" t="s">
        <v>1290</v>
      </c>
      <c r="V743" s="676" t="s">
        <v>1231</v>
      </c>
      <c r="W743" s="676">
        <v>360</v>
      </c>
      <c r="X743" s="678">
        <v>832</v>
      </c>
      <c r="Y743" s="525">
        <f>W743*X743</f>
        <v>299520</v>
      </c>
      <c r="Z743" s="494">
        <v>0.83000000000000007</v>
      </c>
      <c r="AA743" s="682">
        <f>Y743*Z743</f>
        <v>248601.60000000003</v>
      </c>
      <c r="AB743" s="682"/>
      <c r="AC743" s="683">
        <v>0</v>
      </c>
      <c r="AD743" s="692"/>
      <c r="AE743" s="684"/>
      <c r="AF743" s="695">
        <f>AA743+AD743+AE743</f>
        <v>248601.60000000003</v>
      </c>
      <c r="AG743" s="676" t="s">
        <v>1073</v>
      </c>
      <c r="AH743" s="676"/>
      <c r="AI743" s="685" t="s">
        <v>2488</v>
      </c>
      <c r="AJ743" s="676" t="s">
        <v>2507</v>
      </c>
      <c r="AK743" s="696" t="s">
        <v>1854</v>
      </c>
      <c r="AL743" s="676" t="s">
        <v>2684</v>
      </c>
      <c r="AM743" s="676" t="s">
        <v>52</v>
      </c>
      <c r="AN743" s="676"/>
      <c r="AO743" s="676"/>
      <c r="AP743" s="688"/>
      <c r="AQ743" s="688" t="s">
        <v>37</v>
      </c>
      <c r="AR743" s="688"/>
      <c r="AS743" s="697"/>
      <c r="AT743" s="697"/>
      <c r="AU743" s="697"/>
      <c r="AV743" s="680"/>
      <c r="AW743" s="673" t="str">
        <f>U743</f>
        <v>30390456H</v>
      </c>
      <c r="AX743" s="673" cm="1">
        <f t="array" ref="AX743">SUM(MID(0&amp;AW743,LARGE(INDEX(ISNUMBER(--MID(AW743,ROW($1:$8),1))*ROW($1:$8),),ROW($1:$8))+1,1)*10^ROW($1:$8)/10)</f>
        <v>30390456</v>
      </c>
      <c r="AY743" s="673" t="str">
        <f>VLOOKUP($AX743,'Item Master Data'!$A:$F,3,FALSE)</f>
        <v>Q.PEAK DUO BLK ML G10+</v>
      </c>
      <c r="AZ743" s="673">
        <f>VLOOKUP($AX743,'Item Master Data'!$A:$F,6,FALSE)</f>
        <v>400</v>
      </c>
      <c r="BA743" s="673">
        <f>X743/BB743</f>
        <v>26</v>
      </c>
      <c r="BB743" s="673">
        <f>VLOOKUP(AX743,'Item Master Data'!$A:$G,7,FALSE)</f>
        <v>32</v>
      </c>
      <c r="BC743" s="673"/>
      <c r="BD743" s="673">
        <f>W743-AZ743</f>
        <v>-40</v>
      </c>
    </row>
    <row r="744" spans="1:56">
      <c r="A744" s="674"/>
      <c r="B744" s="722"/>
      <c r="C744" s="722"/>
      <c r="D744" s="687" t="s">
        <v>2368</v>
      </c>
      <c r="E744" s="676" t="s">
        <v>2732</v>
      </c>
      <c r="F744" s="491"/>
      <c r="G744" s="676">
        <v>2022</v>
      </c>
      <c r="H744" s="676">
        <v>6</v>
      </c>
      <c r="I744" s="687"/>
      <c r="J744" s="492"/>
      <c r="K744" s="685" t="s">
        <v>2733</v>
      </c>
      <c r="L744" s="676" t="s">
        <v>2505</v>
      </c>
      <c r="M744" s="689">
        <v>44483</v>
      </c>
      <c r="N744" s="689">
        <v>44628</v>
      </c>
      <c r="O744" s="689"/>
      <c r="P744" s="677"/>
      <c r="Q744" s="492"/>
      <c r="R744" s="492"/>
      <c r="S744" s="491" t="s">
        <v>1580</v>
      </c>
      <c r="T744" s="491">
        <v>72</v>
      </c>
      <c r="U744" s="491" t="s">
        <v>1290</v>
      </c>
      <c r="V744" s="676" t="s">
        <v>1108</v>
      </c>
      <c r="W744" s="676">
        <v>480</v>
      </c>
      <c r="X744" s="678">
        <v>696</v>
      </c>
      <c r="Y744" s="525">
        <f>W744*X744</f>
        <v>334080</v>
      </c>
      <c r="Z744" s="494">
        <v>0.47499999999999998</v>
      </c>
      <c r="AA744" s="682">
        <f>Y744*Z744</f>
        <v>158688</v>
      </c>
      <c r="AB744" s="682"/>
      <c r="AC744" s="496">
        <v>0</v>
      </c>
      <c r="AD744" s="692"/>
      <c r="AE744" s="684"/>
      <c r="AF744" s="695">
        <f>AA744+AD744+AE744</f>
        <v>158688</v>
      </c>
      <c r="AG744" s="491" t="s">
        <v>1073</v>
      </c>
      <c r="AH744" s="676"/>
      <c r="AI744" s="685">
        <v>60</v>
      </c>
      <c r="AJ744" s="676" t="s">
        <v>1821</v>
      </c>
      <c r="AK744" s="696" t="s">
        <v>50</v>
      </c>
      <c r="AL744" s="676">
        <v>95834</v>
      </c>
      <c r="AM744" s="491" t="s">
        <v>52</v>
      </c>
      <c r="AN744" s="676" t="s">
        <v>1076</v>
      </c>
      <c r="AO744" s="491"/>
      <c r="AP744" s="688"/>
      <c r="AQ744" s="688" t="s">
        <v>37</v>
      </c>
      <c r="AR744" s="688"/>
      <c r="AS744" s="697"/>
      <c r="AT744" s="697"/>
      <c r="AU744" s="697"/>
      <c r="AV744" s="680"/>
      <c r="AW744" s="673" t="str">
        <f>U744</f>
        <v>30390456H</v>
      </c>
      <c r="AX744" s="673" cm="1">
        <f t="array" ref="AX744">SUM(MID(0&amp;AW744,LARGE(INDEX(ISNUMBER(--MID(AW744,ROW($1:$8),1))*ROW($1:$8),),ROW($1:$8))+1,1)*10^ROW($1:$8)/10)</f>
        <v>30390456</v>
      </c>
      <c r="AY744" s="673" t="str">
        <f>VLOOKUP($AX744,'Item Master Data'!$A:$F,3,FALSE)</f>
        <v>Q.PEAK DUO BLK ML G10+</v>
      </c>
      <c r="AZ744" s="673">
        <f>VLOOKUP($AX744,'Item Master Data'!$A:$F,6,FALSE)</f>
        <v>400</v>
      </c>
      <c r="BA744" s="673">
        <f>X744/BB744</f>
        <v>21.75</v>
      </c>
      <c r="BB744" s="673">
        <f>VLOOKUP(AX744,'Item Master Data'!$A:$G,7,FALSE)</f>
        <v>32</v>
      </c>
      <c r="BC744" s="673"/>
      <c r="BD744" s="673">
        <f>W744-AZ744</f>
        <v>80</v>
      </c>
    </row>
    <row r="745" spans="1:56">
      <c r="A745" s="674"/>
      <c r="B745" s="722">
        <v>44595</v>
      </c>
      <c r="C745" s="722">
        <v>44595</v>
      </c>
      <c r="D745" s="687" t="s">
        <v>2368</v>
      </c>
      <c r="E745" s="676" t="s">
        <v>1292</v>
      </c>
      <c r="F745" s="491"/>
      <c r="G745" s="676">
        <v>2022</v>
      </c>
      <c r="H745" s="676">
        <v>6</v>
      </c>
      <c r="I745" s="687"/>
      <c r="J745" s="492"/>
      <c r="K745" s="685" t="s">
        <v>2734</v>
      </c>
      <c r="L745" s="676" t="s">
        <v>2505</v>
      </c>
      <c r="M745" s="689">
        <v>44595</v>
      </c>
      <c r="N745" s="689">
        <v>44724</v>
      </c>
      <c r="O745" s="689"/>
      <c r="P745" s="677"/>
      <c r="Q745" s="492"/>
      <c r="R745" s="492"/>
      <c r="S745" s="491" t="s">
        <v>1580</v>
      </c>
      <c r="T745" s="491">
        <v>72</v>
      </c>
      <c r="U745" s="491" t="s">
        <v>1290</v>
      </c>
      <c r="V745" s="676" t="s">
        <v>1108</v>
      </c>
      <c r="W745" s="676">
        <v>480</v>
      </c>
      <c r="X745" s="678">
        <v>696</v>
      </c>
      <c r="Y745" s="525">
        <f>W745*X745</f>
        <v>334080</v>
      </c>
      <c r="Z745" s="494">
        <v>0.495</v>
      </c>
      <c r="AA745" s="682">
        <f>Y745*Z745</f>
        <v>165369.60000000001</v>
      </c>
      <c r="AB745" s="682"/>
      <c r="AC745" s="496">
        <v>0</v>
      </c>
      <c r="AD745" s="692"/>
      <c r="AE745" s="684"/>
      <c r="AF745" s="695">
        <f>AA745+AD745+AE745</f>
        <v>165369.60000000001</v>
      </c>
      <c r="AG745" s="491" t="s">
        <v>1073</v>
      </c>
      <c r="AH745" s="676"/>
      <c r="AI745" s="685" t="s">
        <v>2488</v>
      </c>
      <c r="AJ745" s="676" t="s">
        <v>1821</v>
      </c>
      <c r="AK745" s="696" t="s">
        <v>50</v>
      </c>
      <c r="AL745" s="676">
        <v>95834</v>
      </c>
      <c r="AM745" s="491" t="s">
        <v>52</v>
      </c>
      <c r="AN745" s="676" t="s">
        <v>1076</v>
      </c>
      <c r="AO745" s="491"/>
      <c r="AP745" s="688"/>
      <c r="AQ745" s="688" t="s">
        <v>37</v>
      </c>
      <c r="AR745" s="688"/>
      <c r="AS745" s="697"/>
      <c r="AT745" s="697"/>
      <c r="AU745" s="697"/>
      <c r="AV745" s="680"/>
      <c r="AW745" s="673" t="str">
        <f>U745</f>
        <v>30390456H</v>
      </c>
      <c r="AX745" s="673" cm="1">
        <f t="array" ref="AX745">SUM(MID(0&amp;AW745,LARGE(INDEX(ISNUMBER(--MID(AW745,ROW($1:$8),1))*ROW($1:$8),),ROW($1:$8))+1,1)*10^ROW($1:$8)/10)</f>
        <v>30390456</v>
      </c>
      <c r="AY745" s="673" t="str">
        <f>VLOOKUP($AX745,'Item Master Data'!$A:$F,3,FALSE)</f>
        <v>Q.PEAK DUO BLK ML G10+</v>
      </c>
      <c r="AZ745" s="673">
        <f>VLOOKUP($AX745,'Item Master Data'!$A:$F,6,FALSE)</f>
        <v>400</v>
      </c>
      <c r="BA745" s="673">
        <f>X745/BB745</f>
        <v>21.75</v>
      </c>
      <c r="BB745" s="673">
        <f>VLOOKUP(AX745,'Item Master Data'!$A:$G,7,FALSE)</f>
        <v>32</v>
      </c>
      <c r="BC745" s="673"/>
      <c r="BD745" s="673">
        <f>W745-AZ745</f>
        <v>80</v>
      </c>
    </row>
    <row r="746" spans="1:56">
      <c r="A746" s="674"/>
      <c r="B746" s="722"/>
      <c r="C746" s="722"/>
      <c r="D746" s="687" t="s">
        <v>2368</v>
      </c>
      <c r="E746" s="676"/>
      <c r="F746" s="676"/>
      <c r="G746" s="676">
        <v>2022</v>
      </c>
      <c r="H746" s="676">
        <v>6</v>
      </c>
      <c r="I746" s="687"/>
      <c r="J746" s="492"/>
      <c r="K746" s="685" t="s">
        <v>2735</v>
      </c>
      <c r="L746" s="676" t="s">
        <v>2505</v>
      </c>
      <c r="M746" s="689">
        <v>44512</v>
      </c>
      <c r="N746" s="689">
        <v>44686</v>
      </c>
      <c r="O746" s="689"/>
      <c r="P746" s="492"/>
      <c r="Q746" s="492"/>
      <c r="R746" s="492"/>
      <c r="S746" s="491" t="s">
        <v>1580</v>
      </c>
      <c r="T746" s="491">
        <v>60</v>
      </c>
      <c r="U746" s="676" t="s">
        <v>1290</v>
      </c>
      <c r="V746" s="491" t="s">
        <v>2575</v>
      </c>
      <c r="W746" s="676">
        <v>400</v>
      </c>
      <c r="X746" s="678">
        <v>768</v>
      </c>
      <c r="Y746" s="525">
        <f>W746*X746</f>
        <v>307200</v>
      </c>
      <c r="Z746" s="494">
        <v>0.55500000000000005</v>
      </c>
      <c r="AA746" s="682">
        <f>Y746*Z746</f>
        <v>170496.00000000003</v>
      </c>
      <c r="AB746" s="682"/>
      <c r="AC746" s="496">
        <v>0</v>
      </c>
      <c r="AD746" s="692"/>
      <c r="AE746" s="684"/>
      <c r="AF746" s="695">
        <f>AA746+AD746+AE746</f>
        <v>170496.00000000003</v>
      </c>
      <c r="AG746" s="491" t="s">
        <v>1073</v>
      </c>
      <c r="AH746" s="676"/>
      <c r="AI746" s="685">
        <v>60</v>
      </c>
      <c r="AJ746" s="676" t="s">
        <v>2518</v>
      </c>
      <c r="AK746" s="696" t="s">
        <v>1138</v>
      </c>
      <c r="AL746" s="676">
        <v>85008</v>
      </c>
      <c r="AM746" s="491" t="s">
        <v>52</v>
      </c>
      <c r="AN746" s="676"/>
      <c r="AO746" s="491"/>
      <c r="AP746" s="688"/>
      <c r="AQ746" s="688" t="s">
        <v>37</v>
      </c>
      <c r="AR746" s="688"/>
      <c r="AS746" s="697"/>
      <c r="AT746" s="697"/>
      <c r="AU746" s="697"/>
      <c r="AV746" s="680"/>
      <c r="AW746" s="673" t="str">
        <f>U746</f>
        <v>30390456H</v>
      </c>
      <c r="AX746" s="673" cm="1">
        <f t="array" ref="AX746">SUM(MID(0&amp;AW746,LARGE(INDEX(ISNUMBER(--MID(AW746,ROW($1:$8),1))*ROW($1:$8),),ROW($1:$8))+1,1)*10^ROW($1:$8)/10)</f>
        <v>30390456</v>
      </c>
      <c r="AY746" s="673" t="str">
        <f>VLOOKUP($AX746,'Item Master Data'!$A:$F,3,FALSE)</f>
        <v>Q.PEAK DUO BLK ML G10+</v>
      </c>
      <c r="AZ746" s="673">
        <f>VLOOKUP($AX746,'Item Master Data'!$A:$F,6,FALSE)</f>
        <v>400</v>
      </c>
      <c r="BA746" s="673">
        <f>X746/BB746</f>
        <v>24</v>
      </c>
      <c r="BB746" s="673">
        <f>VLOOKUP(AX746,'Item Master Data'!$A:$G,7,FALSE)</f>
        <v>32</v>
      </c>
      <c r="BC746" s="673"/>
      <c r="BD746" s="673">
        <f>W746-AZ746</f>
        <v>0</v>
      </c>
    </row>
    <row r="747" spans="1:56">
      <c r="A747" s="674"/>
      <c r="B747" s="722"/>
      <c r="C747" s="722"/>
      <c r="D747" s="687" t="s">
        <v>2368</v>
      </c>
      <c r="E747" s="676"/>
      <c r="F747" s="676"/>
      <c r="G747" s="676">
        <v>2022</v>
      </c>
      <c r="H747" s="676">
        <v>6</v>
      </c>
      <c r="I747" s="687"/>
      <c r="J747" s="677"/>
      <c r="K747" s="685" t="s">
        <v>2736</v>
      </c>
      <c r="L747" s="676" t="s">
        <v>2505</v>
      </c>
      <c r="M747" s="689">
        <v>44512</v>
      </c>
      <c r="N747" s="689">
        <v>44691</v>
      </c>
      <c r="O747" s="689"/>
      <c r="P747" s="677"/>
      <c r="Q747" s="677"/>
      <c r="R747" s="677"/>
      <c r="S747" s="676" t="s">
        <v>1580</v>
      </c>
      <c r="T747" s="676">
        <v>60</v>
      </c>
      <c r="U747" s="676" t="s">
        <v>1290</v>
      </c>
      <c r="V747" s="676" t="s">
        <v>2575</v>
      </c>
      <c r="W747" s="676">
        <v>400</v>
      </c>
      <c r="X747" s="678">
        <v>768</v>
      </c>
      <c r="Y747" s="525">
        <f>W747*X747</f>
        <v>307200</v>
      </c>
      <c r="Z747" s="494">
        <v>0.55500000000000005</v>
      </c>
      <c r="AA747" s="682">
        <f>Y747*Z747</f>
        <v>170496.00000000003</v>
      </c>
      <c r="AB747" s="682"/>
      <c r="AC747" s="683">
        <v>0</v>
      </c>
      <c r="AD747" s="692"/>
      <c r="AE747" s="684"/>
      <c r="AF747" s="695">
        <f>AA747+AD747+AE747</f>
        <v>170496.00000000003</v>
      </c>
      <c r="AG747" s="676" t="s">
        <v>1073</v>
      </c>
      <c r="AH747" s="676"/>
      <c r="AI747" s="685">
        <v>60</v>
      </c>
      <c r="AJ747" s="676" t="s">
        <v>2518</v>
      </c>
      <c r="AK747" s="696" t="s">
        <v>1138</v>
      </c>
      <c r="AL747" s="676">
        <v>85008</v>
      </c>
      <c r="AM747" s="676" t="s">
        <v>52</v>
      </c>
      <c r="AN747" s="676"/>
      <c r="AO747" s="676"/>
      <c r="AP747" s="688"/>
      <c r="AQ747" s="688" t="s">
        <v>37</v>
      </c>
      <c r="AR747" s="688"/>
      <c r="AS747" s="697"/>
      <c r="AT747" s="697"/>
      <c r="AU747" s="697"/>
      <c r="AV747" s="680"/>
      <c r="AW747" s="673" t="str">
        <f>U747</f>
        <v>30390456H</v>
      </c>
      <c r="AX747" s="673" cm="1">
        <f t="array" ref="AX747">SUM(MID(0&amp;AW747,LARGE(INDEX(ISNUMBER(--MID(AW747,ROW($1:$8),1))*ROW($1:$8),),ROW($1:$8))+1,1)*10^ROW($1:$8)/10)</f>
        <v>30390456</v>
      </c>
      <c r="AY747" s="673" t="str">
        <f>VLOOKUP($AX747,'Item Master Data'!$A:$F,3,FALSE)</f>
        <v>Q.PEAK DUO BLK ML G10+</v>
      </c>
      <c r="AZ747" s="673">
        <f>VLOOKUP($AX747,'Item Master Data'!$A:$F,6,FALSE)</f>
        <v>400</v>
      </c>
      <c r="BA747" s="673">
        <f>X747/BB747</f>
        <v>24</v>
      </c>
      <c r="BB747" s="673">
        <f>VLOOKUP(AX747,'Item Master Data'!$A:$G,7,FALSE)</f>
        <v>32</v>
      </c>
      <c r="BC747" s="673"/>
      <c r="BD747" s="673">
        <f>W747-AZ747</f>
        <v>0</v>
      </c>
    </row>
    <row r="748" spans="1:56">
      <c r="A748" s="674"/>
      <c r="B748" s="722"/>
      <c r="C748" s="722"/>
      <c r="D748" s="687" t="s">
        <v>2368</v>
      </c>
      <c r="E748" s="676"/>
      <c r="F748" s="676"/>
      <c r="G748" s="676">
        <v>2022</v>
      </c>
      <c r="H748" s="676">
        <v>6</v>
      </c>
      <c r="I748" s="687"/>
      <c r="J748" s="677"/>
      <c r="K748" s="685" t="s">
        <v>2737</v>
      </c>
      <c r="L748" s="676" t="s">
        <v>2505</v>
      </c>
      <c r="M748" s="689">
        <v>44512</v>
      </c>
      <c r="N748" s="689">
        <v>44696</v>
      </c>
      <c r="O748" s="689"/>
      <c r="P748" s="677"/>
      <c r="Q748" s="677"/>
      <c r="R748" s="677"/>
      <c r="S748" s="491" t="s">
        <v>1580</v>
      </c>
      <c r="T748" s="676">
        <v>60</v>
      </c>
      <c r="U748" s="676" t="s">
        <v>1290</v>
      </c>
      <c r="V748" s="676" t="s">
        <v>2575</v>
      </c>
      <c r="W748" s="676">
        <v>400</v>
      </c>
      <c r="X748" s="678">
        <v>768</v>
      </c>
      <c r="Y748" s="525">
        <f>W748*X748</f>
        <v>307200</v>
      </c>
      <c r="Z748" s="494">
        <v>0.55500000000000005</v>
      </c>
      <c r="AA748" s="682">
        <f>Y748*Z748</f>
        <v>170496.00000000003</v>
      </c>
      <c r="AB748" s="682"/>
      <c r="AC748" s="683">
        <v>0</v>
      </c>
      <c r="AD748" s="692"/>
      <c r="AE748" s="684"/>
      <c r="AF748" s="695">
        <f>AA748+AD748+AE748</f>
        <v>170496.00000000003</v>
      </c>
      <c r="AG748" s="676" t="s">
        <v>1073</v>
      </c>
      <c r="AH748" s="676"/>
      <c r="AI748" s="685">
        <v>60</v>
      </c>
      <c r="AJ748" s="676" t="s">
        <v>2518</v>
      </c>
      <c r="AK748" s="696" t="s">
        <v>1138</v>
      </c>
      <c r="AL748" s="676">
        <v>85008</v>
      </c>
      <c r="AM748" s="676" t="s">
        <v>52</v>
      </c>
      <c r="AN748" s="676"/>
      <c r="AO748" s="676"/>
      <c r="AP748" s="688"/>
      <c r="AQ748" s="688" t="s">
        <v>37</v>
      </c>
      <c r="AR748" s="688"/>
      <c r="AS748" s="697"/>
      <c r="AT748" s="697"/>
      <c r="AU748" s="697"/>
      <c r="AV748" s="680"/>
      <c r="AW748" s="673" t="str">
        <f>U748</f>
        <v>30390456H</v>
      </c>
      <c r="AX748" s="673" cm="1">
        <f t="array" ref="AX748">SUM(MID(0&amp;AW748,LARGE(INDEX(ISNUMBER(--MID(AW748,ROW($1:$8),1))*ROW($1:$8),),ROW($1:$8))+1,1)*10^ROW($1:$8)/10)</f>
        <v>30390456</v>
      </c>
      <c r="AY748" s="673" t="str">
        <f>VLOOKUP($AX748,'Item Master Data'!$A:$F,3,FALSE)</f>
        <v>Q.PEAK DUO BLK ML G10+</v>
      </c>
      <c r="AZ748" s="673">
        <f>VLOOKUP($AX748,'Item Master Data'!$A:$F,6,FALSE)</f>
        <v>400</v>
      </c>
      <c r="BA748" s="673">
        <f>X748/BB748</f>
        <v>24</v>
      </c>
      <c r="BB748" s="673">
        <f>VLOOKUP(AX748,'Item Master Data'!$A:$G,7,FALSE)</f>
        <v>32</v>
      </c>
      <c r="BC748" s="673"/>
      <c r="BD748" s="673">
        <f>W748-AZ748</f>
        <v>0</v>
      </c>
    </row>
    <row r="749" spans="1:56">
      <c r="A749" s="674"/>
      <c r="B749" s="722">
        <v>44557</v>
      </c>
      <c r="C749" s="722">
        <v>44587</v>
      </c>
      <c r="D749" s="687" t="s">
        <v>2368</v>
      </c>
      <c r="E749" s="676" t="s">
        <v>1292</v>
      </c>
      <c r="F749" s="676"/>
      <c r="G749" s="676">
        <v>2022</v>
      </c>
      <c r="H749" s="676">
        <v>6</v>
      </c>
      <c r="I749" s="687"/>
      <c r="J749" s="677"/>
      <c r="K749" s="685" t="s">
        <v>2738</v>
      </c>
      <c r="L749" s="676" t="s">
        <v>2505</v>
      </c>
      <c r="M749" s="689">
        <v>44524</v>
      </c>
      <c r="N749" s="689">
        <v>44727</v>
      </c>
      <c r="O749" s="689"/>
      <c r="P749" s="677"/>
      <c r="Q749" s="677"/>
      <c r="R749" s="677"/>
      <c r="S749" s="676" t="s">
        <v>1580</v>
      </c>
      <c r="T749" s="676">
        <v>60</v>
      </c>
      <c r="U749" s="676" t="s">
        <v>1290</v>
      </c>
      <c r="V749" s="676" t="s">
        <v>1231</v>
      </c>
      <c r="W749" s="676">
        <v>360</v>
      </c>
      <c r="X749" s="678">
        <v>624</v>
      </c>
      <c r="Y749" s="525">
        <f>W749*X749</f>
        <v>224640</v>
      </c>
      <c r="Z749" s="494">
        <v>0.78999999999999992</v>
      </c>
      <c r="AA749" s="682">
        <f>Y749*Z749</f>
        <v>177465.59999999998</v>
      </c>
      <c r="AB749" s="682"/>
      <c r="AC749" s="683">
        <v>0</v>
      </c>
      <c r="AD749" s="692"/>
      <c r="AE749" s="684"/>
      <c r="AF749" s="695">
        <f>AA749+AD749+AE749</f>
        <v>177465.59999999998</v>
      </c>
      <c r="AG749" s="676" t="s">
        <v>1073</v>
      </c>
      <c r="AH749" s="676"/>
      <c r="AI749" s="685" t="s">
        <v>2488</v>
      </c>
      <c r="AJ749" s="676" t="s">
        <v>2518</v>
      </c>
      <c r="AK749" s="696" t="s">
        <v>1138</v>
      </c>
      <c r="AL749" s="676">
        <v>85008</v>
      </c>
      <c r="AM749" s="676" t="s">
        <v>52</v>
      </c>
      <c r="AN749" s="676"/>
      <c r="AO749" s="676"/>
      <c r="AP749" s="688"/>
      <c r="AQ749" s="688" t="s">
        <v>37</v>
      </c>
      <c r="AR749" s="688"/>
      <c r="AS749" s="697"/>
      <c r="AT749" s="697"/>
      <c r="AU749" s="697"/>
      <c r="AV749" s="680"/>
      <c r="AW749" s="673" t="str">
        <f>U749</f>
        <v>30390456H</v>
      </c>
      <c r="AX749" s="673" cm="1">
        <f t="array" ref="AX749">SUM(MID(0&amp;AW749,LARGE(INDEX(ISNUMBER(--MID(AW749,ROW($1:$8),1))*ROW($1:$8),),ROW($1:$8))+1,1)*10^ROW($1:$8)/10)</f>
        <v>30390456</v>
      </c>
      <c r="AY749" s="673" t="str">
        <f>VLOOKUP($AX749,'Item Master Data'!$A:$F,3,FALSE)</f>
        <v>Q.PEAK DUO BLK ML G10+</v>
      </c>
      <c r="AZ749" s="673">
        <f>VLOOKUP($AX749,'Item Master Data'!$A:$F,6,FALSE)</f>
        <v>400</v>
      </c>
      <c r="BA749" s="673">
        <f>X749/BB749</f>
        <v>19.5</v>
      </c>
      <c r="BB749" s="673">
        <f>VLOOKUP(AX749,'Item Master Data'!$A:$G,7,FALSE)</f>
        <v>32</v>
      </c>
      <c r="BC749" s="673"/>
      <c r="BD749" s="673">
        <f>W749-AZ749</f>
        <v>-40</v>
      </c>
    </row>
    <row r="750" spans="1:56">
      <c r="A750" s="674"/>
      <c r="B750" s="722">
        <v>44557</v>
      </c>
      <c r="C750" s="722">
        <v>44587</v>
      </c>
      <c r="D750" s="687" t="s">
        <v>2368</v>
      </c>
      <c r="E750" s="676" t="s">
        <v>1292</v>
      </c>
      <c r="F750" s="676"/>
      <c r="G750" s="676">
        <v>2022</v>
      </c>
      <c r="H750" s="676">
        <v>6</v>
      </c>
      <c r="I750" s="687"/>
      <c r="J750" s="677"/>
      <c r="K750" s="685" t="s">
        <v>2739</v>
      </c>
      <c r="L750" s="676" t="s">
        <v>2602</v>
      </c>
      <c r="M750" s="689">
        <v>44544</v>
      </c>
      <c r="N750" s="689">
        <v>44716</v>
      </c>
      <c r="O750" s="689"/>
      <c r="P750" s="492"/>
      <c r="Q750" s="492"/>
      <c r="R750" s="492"/>
      <c r="S750" s="491" t="s">
        <v>1580</v>
      </c>
      <c r="T750" s="491">
        <v>60</v>
      </c>
      <c r="U750" s="491" t="s">
        <v>1290</v>
      </c>
      <c r="V750" s="491" t="s">
        <v>1231</v>
      </c>
      <c r="W750" s="676">
        <v>360</v>
      </c>
      <c r="X750" s="678">
        <v>624</v>
      </c>
      <c r="Y750" s="525">
        <f>W750*X750</f>
        <v>224640</v>
      </c>
      <c r="Z750" s="494">
        <v>0.78999999999999992</v>
      </c>
      <c r="AA750" s="682">
        <f>Y750*Z750</f>
        <v>177465.59999999998</v>
      </c>
      <c r="AB750" s="682"/>
      <c r="AC750" s="683">
        <v>0</v>
      </c>
      <c r="AD750" s="501"/>
      <c r="AE750" s="497"/>
      <c r="AF750" s="695">
        <f>AA750+AD750+AE750</f>
        <v>177465.59999999998</v>
      </c>
      <c r="AG750" s="491" t="s">
        <v>1073</v>
      </c>
      <c r="AH750" s="491"/>
      <c r="AI750" s="685" t="s">
        <v>2488</v>
      </c>
      <c r="AJ750" s="676" t="s">
        <v>1891</v>
      </c>
      <c r="AK750" s="696" t="s">
        <v>50</v>
      </c>
      <c r="AL750" s="676">
        <v>93722</v>
      </c>
      <c r="AM750" s="491" t="s">
        <v>52</v>
      </c>
      <c r="AN750" s="491"/>
      <c r="AO750" s="491"/>
      <c r="AP750" s="688"/>
      <c r="AQ750" s="688" t="s">
        <v>37</v>
      </c>
      <c r="AR750" s="688"/>
      <c r="AS750" s="697"/>
      <c r="AT750" s="697"/>
      <c r="AU750" s="697"/>
      <c r="AV750" s="680"/>
      <c r="AW750" s="673" t="str">
        <f>U750</f>
        <v>30390456H</v>
      </c>
      <c r="AX750" s="673" cm="1">
        <f t="array" ref="AX750">SUM(MID(0&amp;AW750,LARGE(INDEX(ISNUMBER(--MID(AW750,ROW($1:$8),1))*ROW($1:$8),),ROW($1:$8))+1,1)*10^ROW($1:$8)/10)</f>
        <v>30390456</v>
      </c>
      <c r="AY750" s="673" t="str">
        <f>VLOOKUP($AX750,'Item Master Data'!$A:$F,3,FALSE)</f>
        <v>Q.PEAK DUO BLK ML G10+</v>
      </c>
      <c r="AZ750" s="673">
        <f>VLOOKUP($AX750,'Item Master Data'!$A:$F,6,FALSE)</f>
        <v>400</v>
      </c>
      <c r="BA750" s="673">
        <f>X750/BB750</f>
        <v>19.5</v>
      </c>
      <c r="BB750" s="673">
        <f>VLOOKUP(AX750,'Item Master Data'!$A:$G,7,FALSE)</f>
        <v>32</v>
      </c>
      <c r="BC750" s="673"/>
      <c r="BD750" s="673">
        <f>W750-AZ750</f>
        <v>-40</v>
      </c>
    </row>
    <row r="751" spans="1:56">
      <c r="A751" s="674"/>
      <c r="B751" s="722">
        <v>44580</v>
      </c>
      <c r="C751" s="722">
        <v>44615</v>
      </c>
      <c r="D751" s="687" t="s">
        <v>2368</v>
      </c>
      <c r="E751" s="676" t="s">
        <v>2756</v>
      </c>
      <c r="F751" s="676"/>
      <c r="G751" s="676">
        <v>2022</v>
      </c>
      <c r="H751" s="676">
        <v>7</v>
      </c>
      <c r="I751" s="687"/>
      <c r="J751" s="677"/>
      <c r="K751" s="685" t="s">
        <v>2757</v>
      </c>
      <c r="L751" s="676" t="s">
        <v>2370</v>
      </c>
      <c r="M751" s="689">
        <v>44540</v>
      </c>
      <c r="N751" s="689">
        <v>44719</v>
      </c>
      <c r="O751" s="689"/>
      <c r="P751" s="492"/>
      <c r="Q751" s="492"/>
      <c r="R751" s="492"/>
      <c r="S751" s="491" t="s">
        <v>1580</v>
      </c>
      <c r="T751" s="491">
        <v>60</v>
      </c>
      <c r="U751" s="491" t="s">
        <v>1290</v>
      </c>
      <c r="V751" s="491" t="s">
        <v>973</v>
      </c>
      <c r="W751" s="676">
        <v>400</v>
      </c>
      <c r="X751" s="678">
        <v>6656</v>
      </c>
      <c r="Y751" s="525">
        <f>W751*X751</f>
        <v>2662400</v>
      </c>
      <c r="Z751" s="494">
        <v>0.47</v>
      </c>
      <c r="AA751" s="682">
        <f>Y751*Z751</f>
        <v>1251328</v>
      </c>
      <c r="AB751" s="682"/>
      <c r="AC751" s="683">
        <v>0</v>
      </c>
      <c r="AD751" s="501"/>
      <c r="AE751" s="497"/>
      <c r="AF751" s="695">
        <f>AA751+AD751+AE751</f>
        <v>1251328</v>
      </c>
      <c r="AG751" s="491" t="s">
        <v>47</v>
      </c>
      <c r="AH751" s="491"/>
      <c r="AI751" s="685" t="s">
        <v>2372</v>
      </c>
      <c r="AJ751" s="676" t="s">
        <v>2373</v>
      </c>
      <c r="AK751" s="696" t="s">
        <v>50</v>
      </c>
      <c r="AL751" s="676">
        <v>91730</v>
      </c>
      <c r="AM751" s="491" t="s">
        <v>52</v>
      </c>
      <c r="AN751" s="491"/>
      <c r="AO751" s="491"/>
      <c r="AP751" s="688"/>
      <c r="AQ751" s="688" t="s">
        <v>37</v>
      </c>
      <c r="AR751" s="688"/>
      <c r="AS751" s="697"/>
      <c r="AT751" s="697"/>
      <c r="AU751" s="697"/>
      <c r="AV751" s="680"/>
      <c r="AW751" s="673" t="str">
        <f>U751</f>
        <v>30390456H</v>
      </c>
      <c r="AX751" s="673" cm="1">
        <f t="array" ref="AX751">SUM(MID(0&amp;AW751,LARGE(INDEX(ISNUMBER(--MID(AW751,ROW($1:$8),1))*ROW($1:$8),),ROW($1:$8))+1,1)*10^ROW($1:$8)/10)</f>
        <v>30390456</v>
      </c>
      <c r="AY751" s="673" t="str">
        <f>VLOOKUP($AX751,'Item Master Data'!$A:$F,3,FALSE)</f>
        <v>Q.PEAK DUO BLK ML G10+</v>
      </c>
      <c r="AZ751" s="673">
        <f>VLOOKUP($AX751,'Item Master Data'!$A:$F,6,FALSE)</f>
        <v>400</v>
      </c>
      <c r="BA751" s="673">
        <f>X751/BB751</f>
        <v>208</v>
      </c>
      <c r="BB751" s="673">
        <f>VLOOKUP(AX751,'Item Master Data'!$A:$G,7,FALSE)</f>
        <v>32</v>
      </c>
      <c r="BC751" s="673"/>
      <c r="BD751" s="673">
        <f>W751-AZ751</f>
        <v>0</v>
      </c>
    </row>
    <row r="752" spans="1:56">
      <c r="A752" s="674"/>
      <c r="B752" s="722">
        <v>44580</v>
      </c>
      <c r="C752" s="722">
        <v>44615</v>
      </c>
      <c r="D752" s="687" t="s">
        <v>2368</v>
      </c>
      <c r="E752" s="676" t="s">
        <v>2756</v>
      </c>
      <c r="F752" s="676"/>
      <c r="G752" s="676">
        <v>2022</v>
      </c>
      <c r="H752" s="676">
        <v>7</v>
      </c>
      <c r="I752" s="687"/>
      <c r="J752" s="677"/>
      <c r="K752" s="685" t="s">
        <v>2758</v>
      </c>
      <c r="L752" s="491" t="s">
        <v>2370</v>
      </c>
      <c r="M752" s="689">
        <v>44540</v>
      </c>
      <c r="N752" s="689">
        <v>44721</v>
      </c>
      <c r="O752" s="689"/>
      <c r="P752" s="492"/>
      <c r="Q752" s="492"/>
      <c r="R752" s="492"/>
      <c r="S752" s="491" t="s">
        <v>1580</v>
      </c>
      <c r="T752" s="491">
        <v>60</v>
      </c>
      <c r="U752" s="491" t="s">
        <v>1290</v>
      </c>
      <c r="V752" s="491" t="s">
        <v>973</v>
      </c>
      <c r="W752" s="676">
        <v>400</v>
      </c>
      <c r="X752" s="678">
        <v>5824</v>
      </c>
      <c r="Y752" s="525">
        <f>W752*X752</f>
        <v>2329600</v>
      </c>
      <c r="Z752" s="494">
        <v>0.47</v>
      </c>
      <c r="AA752" s="682">
        <f>Y752*Z752</f>
        <v>1094912</v>
      </c>
      <c r="AB752" s="682"/>
      <c r="AC752" s="683">
        <v>0</v>
      </c>
      <c r="AD752" s="501"/>
      <c r="AE752" s="497"/>
      <c r="AF752" s="695">
        <f>AA752+AD752+AE752</f>
        <v>1094912</v>
      </c>
      <c r="AG752" s="491" t="s">
        <v>47</v>
      </c>
      <c r="AH752" s="491"/>
      <c r="AI752" s="685" t="s">
        <v>2372</v>
      </c>
      <c r="AJ752" s="676" t="s">
        <v>2373</v>
      </c>
      <c r="AK752" s="696" t="s">
        <v>50</v>
      </c>
      <c r="AL752" s="676">
        <v>91730</v>
      </c>
      <c r="AM752" s="491" t="s">
        <v>52</v>
      </c>
      <c r="AN752" s="491"/>
      <c r="AO752" s="491"/>
      <c r="AP752" s="688"/>
      <c r="AQ752" s="688" t="s">
        <v>37</v>
      </c>
      <c r="AR752" s="688"/>
      <c r="AS752" s="697"/>
      <c r="AT752" s="697"/>
      <c r="AU752" s="697"/>
      <c r="AV752" s="680"/>
      <c r="AW752" s="673" t="str">
        <f>U752</f>
        <v>30390456H</v>
      </c>
      <c r="AX752" s="673" cm="1">
        <f t="array" ref="AX752">SUM(MID(0&amp;AW752,LARGE(INDEX(ISNUMBER(--MID(AW752,ROW($1:$8),1))*ROW($1:$8),),ROW($1:$8))+1,1)*10^ROW($1:$8)/10)</f>
        <v>30390456</v>
      </c>
      <c r="AY752" s="673" t="str">
        <f>VLOOKUP($AX752,'Item Master Data'!$A:$F,3,FALSE)</f>
        <v>Q.PEAK DUO BLK ML G10+</v>
      </c>
      <c r="AZ752" s="673">
        <f>VLOOKUP($AX752,'Item Master Data'!$A:$F,6,FALSE)</f>
        <v>400</v>
      </c>
      <c r="BA752" s="673">
        <f>X752/BB752</f>
        <v>182</v>
      </c>
      <c r="BB752" s="673">
        <f>VLOOKUP(AX752,'Item Master Data'!$A:$G,7,FALSE)</f>
        <v>32</v>
      </c>
      <c r="BC752" s="673"/>
      <c r="BD752" s="673">
        <f>W752-AZ752</f>
        <v>0</v>
      </c>
    </row>
    <row r="753" spans="1:56">
      <c r="A753" s="674"/>
      <c r="B753" s="722">
        <v>44580</v>
      </c>
      <c r="C753" s="722">
        <v>44615</v>
      </c>
      <c r="D753" s="687" t="s">
        <v>2368</v>
      </c>
      <c r="E753" s="676" t="s">
        <v>2759</v>
      </c>
      <c r="F753" s="676"/>
      <c r="G753" s="676">
        <v>2022</v>
      </c>
      <c r="H753" s="676">
        <v>7</v>
      </c>
      <c r="I753" s="687"/>
      <c r="J753" s="677"/>
      <c r="K753" s="685" t="s">
        <v>2760</v>
      </c>
      <c r="L753" s="676" t="s">
        <v>2370</v>
      </c>
      <c r="M753" s="689">
        <v>44543</v>
      </c>
      <c r="N753" s="689">
        <v>44720</v>
      </c>
      <c r="O753" s="689"/>
      <c r="P753" s="492"/>
      <c r="Q753" s="492"/>
      <c r="R753" s="492"/>
      <c r="S753" s="491" t="s">
        <v>1580</v>
      </c>
      <c r="T753" s="491">
        <v>60</v>
      </c>
      <c r="U753" s="491" t="s">
        <v>1290</v>
      </c>
      <c r="V753" s="491" t="s">
        <v>973</v>
      </c>
      <c r="W753" s="676">
        <v>400</v>
      </c>
      <c r="X753" s="678">
        <v>9152</v>
      </c>
      <c r="Y753" s="525">
        <f>W753*X753</f>
        <v>3660800</v>
      </c>
      <c r="Z753" s="494">
        <v>0.47</v>
      </c>
      <c r="AA753" s="682">
        <f>Y753*Z753</f>
        <v>1720576</v>
      </c>
      <c r="AB753" s="682"/>
      <c r="AC753" s="683">
        <v>0</v>
      </c>
      <c r="AD753" s="501"/>
      <c r="AE753" s="497"/>
      <c r="AF753" s="695">
        <f>AA753+AD753+AE753</f>
        <v>1720576</v>
      </c>
      <c r="AG753" s="491" t="s">
        <v>47</v>
      </c>
      <c r="AH753" s="491"/>
      <c r="AI753" s="685" t="s">
        <v>2372</v>
      </c>
      <c r="AJ753" s="676" t="s">
        <v>1597</v>
      </c>
      <c r="AK753" s="696" t="s">
        <v>1075</v>
      </c>
      <c r="AL753" s="676">
        <v>21075</v>
      </c>
      <c r="AM753" s="491" t="s">
        <v>52</v>
      </c>
      <c r="AN753" s="491"/>
      <c r="AO753" s="491"/>
      <c r="AP753" s="688"/>
      <c r="AQ753" s="688" t="s">
        <v>37</v>
      </c>
      <c r="AR753" s="688"/>
      <c r="AS753" s="697"/>
      <c r="AT753" s="697"/>
      <c r="AU753" s="697"/>
      <c r="AV753" s="680"/>
      <c r="AW753" s="673" t="str">
        <f>U753</f>
        <v>30390456H</v>
      </c>
      <c r="AX753" s="673" cm="1">
        <f t="array" ref="AX753">SUM(MID(0&amp;AW753,LARGE(INDEX(ISNUMBER(--MID(AW753,ROW($1:$8),1))*ROW($1:$8),),ROW($1:$8))+1,1)*10^ROW($1:$8)/10)</f>
        <v>30390456</v>
      </c>
      <c r="AY753" s="673" t="str">
        <f>VLOOKUP($AX753,'Item Master Data'!$A:$F,3,FALSE)</f>
        <v>Q.PEAK DUO BLK ML G10+</v>
      </c>
      <c r="AZ753" s="673">
        <f>VLOOKUP($AX753,'Item Master Data'!$A:$F,6,FALSE)</f>
        <v>400</v>
      </c>
      <c r="BA753" s="673">
        <f>X753/BB753</f>
        <v>286</v>
      </c>
      <c r="BB753" s="673">
        <f>VLOOKUP(AX753,'Item Master Data'!$A:$G,7,FALSE)</f>
        <v>32</v>
      </c>
      <c r="BC753" s="673"/>
      <c r="BD753" s="673">
        <f>W753-AZ753</f>
        <v>0</v>
      </c>
    </row>
    <row r="754" spans="1:56">
      <c r="A754" s="674"/>
      <c r="B754" s="722">
        <v>44580</v>
      </c>
      <c r="C754" s="722">
        <v>44615</v>
      </c>
      <c r="D754" s="687" t="s">
        <v>2368</v>
      </c>
      <c r="E754" s="676" t="s">
        <v>2759</v>
      </c>
      <c r="F754" s="676"/>
      <c r="G754" s="676">
        <v>2022</v>
      </c>
      <c r="H754" s="676">
        <v>7</v>
      </c>
      <c r="I754" s="687"/>
      <c r="J754" s="492"/>
      <c r="K754" s="685" t="s">
        <v>2761</v>
      </c>
      <c r="L754" s="676" t="s">
        <v>2370</v>
      </c>
      <c r="M754" s="689">
        <v>44547</v>
      </c>
      <c r="N754" s="689">
        <v>44704</v>
      </c>
      <c r="O754" s="689"/>
      <c r="P754" s="492"/>
      <c r="Q754" s="492"/>
      <c r="R754" s="492"/>
      <c r="S754" s="491" t="s">
        <v>1580</v>
      </c>
      <c r="T754" s="491">
        <v>60</v>
      </c>
      <c r="U754" s="676" t="s">
        <v>1290</v>
      </c>
      <c r="V754" s="491" t="s">
        <v>973</v>
      </c>
      <c r="W754" s="676">
        <v>400</v>
      </c>
      <c r="X754" s="678">
        <v>8320</v>
      </c>
      <c r="Y754" s="525">
        <f>W754*X754</f>
        <v>3328000</v>
      </c>
      <c r="Z754" s="494">
        <v>0.47</v>
      </c>
      <c r="AA754" s="682">
        <f>Y754*Z754</f>
        <v>1564160</v>
      </c>
      <c r="AB754" s="682"/>
      <c r="AC754" s="496">
        <v>0</v>
      </c>
      <c r="AD754" s="692"/>
      <c r="AE754" s="684"/>
      <c r="AF754" s="695">
        <f>AA754+AD754+AE754</f>
        <v>1564160</v>
      </c>
      <c r="AG754" s="491" t="s">
        <v>47</v>
      </c>
      <c r="AH754" s="676"/>
      <c r="AI754" s="685" t="s">
        <v>2372</v>
      </c>
      <c r="AJ754" s="676" t="s">
        <v>2384</v>
      </c>
      <c r="AK754" s="696" t="s">
        <v>1359</v>
      </c>
      <c r="AL754" s="676">
        <v>17402</v>
      </c>
      <c r="AM754" s="491" t="s">
        <v>52</v>
      </c>
      <c r="AN754" s="676"/>
      <c r="AO754" s="491"/>
      <c r="AP754" s="688"/>
      <c r="AQ754" s="688" t="s">
        <v>37</v>
      </c>
      <c r="AR754" s="688"/>
      <c r="AS754" s="697"/>
      <c r="AT754" s="697"/>
      <c r="AU754" s="697"/>
      <c r="AV754" s="680"/>
      <c r="AW754" s="673" t="str">
        <f>U754</f>
        <v>30390456H</v>
      </c>
      <c r="AX754" s="673" cm="1">
        <f t="array" ref="AX754">SUM(MID(0&amp;AW754,LARGE(INDEX(ISNUMBER(--MID(AW754,ROW($1:$8),1))*ROW($1:$8),),ROW($1:$8))+1,1)*10^ROW($1:$8)/10)</f>
        <v>30390456</v>
      </c>
      <c r="AY754" s="673" t="str">
        <f>VLOOKUP($AX754,'Item Master Data'!$A:$F,3,FALSE)</f>
        <v>Q.PEAK DUO BLK ML G10+</v>
      </c>
      <c r="AZ754" s="673">
        <f>VLOOKUP($AX754,'Item Master Data'!$A:$F,6,FALSE)</f>
        <v>400</v>
      </c>
      <c r="BA754" s="673">
        <f>X754/BB754</f>
        <v>260</v>
      </c>
      <c r="BB754" s="673">
        <f>VLOOKUP(AX754,'Item Master Data'!$A:$G,7,FALSE)</f>
        <v>32</v>
      </c>
      <c r="BC754" s="673"/>
      <c r="BD754" s="673">
        <f>W754-AZ754</f>
        <v>0</v>
      </c>
    </row>
    <row r="755" spans="1:56">
      <c r="A755" s="674"/>
      <c r="B755" s="722">
        <v>44580</v>
      </c>
      <c r="C755" s="722">
        <v>44615</v>
      </c>
      <c r="D755" s="687" t="s">
        <v>2368</v>
      </c>
      <c r="E755" s="676" t="s">
        <v>2759</v>
      </c>
      <c r="F755" s="491"/>
      <c r="G755" s="676">
        <v>2022</v>
      </c>
      <c r="H755" s="676">
        <v>7</v>
      </c>
      <c r="I755" s="687"/>
      <c r="J755" s="492"/>
      <c r="K755" s="685" t="s">
        <v>2762</v>
      </c>
      <c r="L755" s="676" t="s">
        <v>2370</v>
      </c>
      <c r="M755" s="689">
        <v>44547</v>
      </c>
      <c r="N755" s="689">
        <v>44706</v>
      </c>
      <c r="O755" s="689"/>
      <c r="P755" s="492"/>
      <c r="Q755" s="492"/>
      <c r="R755" s="492"/>
      <c r="S755" s="491" t="s">
        <v>1580</v>
      </c>
      <c r="T755" s="491">
        <v>60</v>
      </c>
      <c r="U755" s="491" t="s">
        <v>1290</v>
      </c>
      <c r="V755" s="491" t="s">
        <v>973</v>
      </c>
      <c r="W755" s="676">
        <v>400</v>
      </c>
      <c r="X755" s="678">
        <v>8320</v>
      </c>
      <c r="Y755" s="525">
        <f>W755*X755</f>
        <v>3328000</v>
      </c>
      <c r="Z755" s="494">
        <v>0.47</v>
      </c>
      <c r="AA755" s="682">
        <f>Y755*Z755</f>
        <v>1564160</v>
      </c>
      <c r="AB755" s="682"/>
      <c r="AC755" s="496">
        <v>0</v>
      </c>
      <c r="AD755" s="692"/>
      <c r="AE755" s="497"/>
      <c r="AF755" s="695">
        <f>AA755+AD755+AE755</f>
        <v>1564160</v>
      </c>
      <c r="AG755" s="491" t="s">
        <v>47</v>
      </c>
      <c r="AH755" s="676"/>
      <c r="AI755" s="685" t="s">
        <v>2372</v>
      </c>
      <c r="AJ755" s="491" t="s">
        <v>2384</v>
      </c>
      <c r="AK755" s="696" t="s">
        <v>1359</v>
      </c>
      <c r="AL755" s="676">
        <v>17402</v>
      </c>
      <c r="AM755" s="491" t="s">
        <v>52</v>
      </c>
      <c r="AN755" s="491"/>
      <c r="AO755" s="491"/>
      <c r="AP755" s="688"/>
      <c r="AQ755" s="688" t="s">
        <v>37</v>
      </c>
      <c r="AR755" s="688"/>
      <c r="AS755" s="697"/>
      <c r="AT755" s="697"/>
      <c r="AU755" s="697"/>
      <c r="AV755" s="680"/>
      <c r="AW755" s="673" t="str">
        <f>U755</f>
        <v>30390456H</v>
      </c>
      <c r="AX755" s="673" cm="1">
        <f t="array" ref="AX755">SUM(MID(0&amp;AW755,LARGE(INDEX(ISNUMBER(--MID(AW755,ROW($1:$8),1))*ROW($1:$8),),ROW($1:$8))+1,1)*10^ROW($1:$8)/10)</f>
        <v>30390456</v>
      </c>
      <c r="AY755" s="673" t="str">
        <f>VLOOKUP($AX755,'Item Master Data'!$A:$F,3,FALSE)</f>
        <v>Q.PEAK DUO BLK ML G10+</v>
      </c>
      <c r="AZ755" s="673">
        <f>VLOOKUP($AX755,'Item Master Data'!$A:$F,6,FALSE)</f>
        <v>400</v>
      </c>
      <c r="BA755" s="673">
        <f>X755/BB755</f>
        <v>260</v>
      </c>
      <c r="BB755" s="673">
        <f>VLOOKUP(AX755,'Item Master Data'!$A:$G,7,FALSE)</f>
        <v>32</v>
      </c>
      <c r="BC755" s="673"/>
      <c r="BD755" s="673">
        <f>W755-AZ755</f>
        <v>0</v>
      </c>
    </row>
    <row r="756" spans="1:56">
      <c r="A756" s="674"/>
      <c r="B756" s="722">
        <v>44580</v>
      </c>
      <c r="C756" s="722">
        <v>44615</v>
      </c>
      <c r="D756" s="687" t="s">
        <v>2368</v>
      </c>
      <c r="E756" s="676" t="s">
        <v>2759</v>
      </c>
      <c r="F756" s="491"/>
      <c r="G756" s="676">
        <v>2022</v>
      </c>
      <c r="H756" s="491">
        <v>7</v>
      </c>
      <c r="I756" s="687"/>
      <c r="J756" s="492"/>
      <c r="K756" s="685" t="s">
        <v>2763</v>
      </c>
      <c r="L756" s="676" t="s">
        <v>2370</v>
      </c>
      <c r="M756" s="689">
        <v>44547</v>
      </c>
      <c r="N756" s="689">
        <v>44708</v>
      </c>
      <c r="O756" s="689"/>
      <c r="P756" s="492"/>
      <c r="Q756" s="492"/>
      <c r="R756" s="492"/>
      <c r="S756" s="491" t="s">
        <v>1580</v>
      </c>
      <c r="T756" s="491">
        <v>60</v>
      </c>
      <c r="U756" s="491" t="s">
        <v>1290</v>
      </c>
      <c r="V756" s="491" t="s">
        <v>973</v>
      </c>
      <c r="W756" s="676">
        <v>400</v>
      </c>
      <c r="X756" s="678">
        <v>8320</v>
      </c>
      <c r="Y756" s="525">
        <f>W756*X756</f>
        <v>3328000</v>
      </c>
      <c r="Z756" s="494">
        <v>0.47</v>
      </c>
      <c r="AA756" s="682">
        <f>Y756*Z756</f>
        <v>1564160</v>
      </c>
      <c r="AB756" s="682"/>
      <c r="AC756" s="496">
        <v>0</v>
      </c>
      <c r="AD756" s="692"/>
      <c r="AE756" s="497"/>
      <c r="AF756" s="695">
        <f>AA756+AD756+AE756</f>
        <v>1564160</v>
      </c>
      <c r="AG756" s="491" t="s">
        <v>47</v>
      </c>
      <c r="AH756" s="676"/>
      <c r="AI756" s="685" t="s">
        <v>2372</v>
      </c>
      <c r="AJ756" s="491" t="s">
        <v>2384</v>
      </c>
      <c r="AK756" s="696" t="s">
        <v>1359</v>
      </c>
      <c r="AL756" s="676">
        <v>17402</v>
      </c>
      <c r="AM756" s="491" t="s">
        <v>52</v>
      </c>
      <c r="AN756" s="491"/>
      <c r="AO756" s="491"/>
      <c r="AP756" s="688"/>
      <c r="AQ756" s="688" t="s">
        <v>37</v>
      </c>
      <c r="AR756" s="688"/>
      <c r="AS756" s="697"/>
      <c r="AT756" s="697"/>
      <c r="AU756" s="697"/>
      <c r="AV756" s="680"/>
      <c r="AW756" s="673" t="str">
        <f>U756</f>
        <v>30390456H</v>
      </c>
      <c r="AX756" s="673" cm="1">
        <f t="array" ref="AX756">SUM(MID(0&amp;AW756,LARGE(INDEX(ISNUMBER(--MID(AW756,ROW($1:$8),1))*ROW($1:$8),),ROW($1:$8))+1,1)*10^ROW($1:$8)/10)</f>
        <v>30390456</v>
      </c>
      <c r="AY756" s="673" t="str">
        <f>VLOOKUP($AX756,'Item Master Data'!$A:$F,3,FALSE)</f>
        <v>Q.PEAK DUO BLK ML G10+</v>
      </c>
      <c r="AZ756" s="673">
        <f>VLOOKUP($AX756,'Item Master Data'!$A:$F,6,FALSE)</f>
        <v>400</v>
      </c>
      <c r="BA756" s="673">
        <f>X756/BB756</f>
        <v>260</v>
      </c>
      <c r="BB756" s="673">
        <f>VLOOKUP(AX756,'Item Master Data'!$A:$G,7,FALSE)</f>
        <v>32</v>
      </c>
      <c r="BC756" s="673"/>
      <c r="BD756" s="673">
        <f>W756-AZ756</f>
        <v>0</v>
      </c>
    </row>
    <row r="757" spans="1:56">
      <c r="A757" s="674"/>
      <c r="B757" s="722">
        <v>44580</v>
      </c>
      <c r="C757" s="722">
        <v>44615</v>
      </c>
      <c r="D757" s="687" t="s">
        <v>2368</v>
      </c>
      <c r="E757" s="676" t="s">
        <v>2759</v>
      </c>
      <c r="F757" s="491"/>
      <c r="G757" s="676">
        <v>2022</v>
      </c>
      <c r="H757" s="676">
        <v>7</v>
      </c>
      <c r="I757" s="687"/>
      <c r="J757" s="492"/>
      <c r="K757" s="685" t="s">
        <v>2764</v>
      </c>
      <c r="L757" s="676" t="s">
        <v>2370</v>
      </c>
      <c r="M757" s="689">
        <v>44547</v>
      </c>
      <c r="N757" s="689">
        <v>44733</v>
      </c>
      <c r="O757" s="689"/>
      <c r="P757" s="492"/>
      <c r="Q757" s="492"/>
      <c r="R757" s="492"/>
      <c r="S757" s="491" t="s">
        <v>1580</v>
      </c>
      <c r="T757" s="491">
        <v>60</v>
      </c>
      <c r="U757" s="491" t="s">
        <v>1290</v>
      </c>
      <c r="V757" s="491" t="s">
        <v>973</v>
      </c>
      <c r="W757" s="676">
        <v>400</v>
      </c>
      <c r="X757" s="678">
        <v>8320</v>
      </c>
      <c r="Y757" s="525">
        <f>W757*X757</f>
        <v>3328000</v>
      </c>
      <c r="Z757" s="494">
        <v>0.47</v>
      </c>
      <c r="AA757" s="682">
        <f>Y757*Z757</f>
        <v>1564160</v>
      </c>
      <c r="AB757" s="682"/>
      <c r="AC757" s="496">
        <v>0</v>
      </c>
      <c r="AD757" s="692"/>
      <c r="AE757" s="497"/>
      <c r="AF757" s="695">
        <f>AA757+AD757+AE757</f>
        <v>1564160</v>
      </c>
      <c r="AG757" s="491" t="s">
        <v>47</v>
      </c>
      <c r="AH757" s="676"/>
      <c r="AI757" s="685" t="s">
        <v>2372</v>
      </c>
      <c r="AJ757" s="491" t="s">
        <v>2384</v>
      </c>
      <c r="AK757" s="696" t="s">
        <v>1359</v>
      </c>
      <c r="AL757" s="676">
        <v>17402</v>
      </c>
      <c r="AM757" s="491" t="s">
        <v>52</v>
      </c>
      <c r="AN757" s="491"/>
      <c r="AO757" s="491"/>
      <c r="AP757" s="688"/>
      <c r="AQ757" s="688" t="s">
        <v>37</v>
      </c>
      <c r="AR757" s="688"/>
      <c r="AS757" s="697"/>
      <c r="AT757" s="697"/>
      <c r="AU757" s="697"/>
      <c r="AV757" s="680"/>
      <c r="AW757" s="673" t="str">
        <f>U757</f>
        <v>30390456H</v>
      </c>
      <c r="AX757" s="673" cm="1">
        <f t="array" ref="AX757">SUM(MID(0&amp;AW757,LARGE(INDEX(ISNUMBER(--MID(AW757,ROW($1:$8),1))*ROW($1:$8),),ROW($1:$8))+1,1)*10^ROW($1:$8)/10)</f>
        <v>30390456</v>
      </c>
      <c r="AY757" s="673" t="str">
        <f>VLOOKUP($AX757,'Item Master Data'!$A:$F,3,FALSE)</f>
        <v>Q.PEAK DUO BLK ML G10+</v>
      </c>
      <c r="AZ757" s="673">
        <f>VLOOKUP($AX757,'Item Master Data'!$A:$F,6,FALSE)</f>
        <v>400</v>
      </c>
      <c r="BA757" s="673">
        <f>X757/BB757</f>
        <v>260</v>
      </c>
      <c r="BB757" s="673">
        <f>VLOOKUP(AX757,'Item Master Data'!$A:$G,7,FALSE)</f>
        <v>32</v>
      </c>
      <c r="BC757" s="673"/>
      <c r="BD757" s="673">
        <f>W757-AZ757</f>
        <v>0</v>
      </c>
    </row>
    <row r="758" spans="1:56">
      <c r="A758" s="674"/>
      <c r="B758" s="722">
        <v>44580</v>
      </c>
      <c r="C758" s="722">
        <v>44615</v>
      </c>
      <c r="D758" s="687" t="s">
        <v>2368</v>
      </c>
      <c r="E758" s="676" t="s">
        <v>2759</v>
      </c>
      <c r="F758" s="676"/>
      <c r="G758" s="676">
        <v>2022</v>
      </c>
      <c r="H758" s="491">
        <v>7</v>
      </c>
      <c r="I758" s="687"/>
      <c r="J758" s="492"/>
      <c r="K758" s="685" t="s">
        <v>2765</v>
      </c>
      <c r="L758" s="676" t="s">
        <v>2370</v>
      </c>
      <c r="M758" s="689">
        <v>44547</v>
      </c>
      <c r="N758" s="689">
        <v>44765</v>
      </c>
      <c r="O758" s="689"/>
      <c r="P758" s="492"/>
      <c r="Q758" s="492"/>
      <c r="R758" s="492"/>
      <c r="S758" s="491" t="s">
        <v>1580</v>
      </c>
      <c r="T758" s="491">
        <v>60</v>
      </c>
      <c r="U758" s="676" t="s">
        <v>1290</v>
      </c>
      <c r="V758" s="491" t="s">
        <v>973</v>
      </c>
      <c r="W758" s="676">
        <v>400</v>
      </c>
      <c r="X758" s="678">
        <v>8320</v>
      </c>
      <c r="Y758" s="525">
        <f>W758*X758</f>
        <v>3328000</v>
      </c>
      <c r="Z758" s="494">
        <v>0.47</v>
      </c>
      <c r="AA758" s="682">
        <f>Y758*Z758</f>
        <v>1564160</v>
      </c>
      <c r="AB758" s="682"/>
      <c r="AC758" s="496">
        <v>0</v>
      </c>
      <c r="AD758" s="692"/>
      <c r="AE758" s="684"/>
      <c r="AF758" s="695">
        <f>AA758+AD758+AE758</f>
        <v>1564160</v>
      </c>
      <c r="AG758" s="491" t="s">
        <v>47</v>
      </c>
      <c r="AH758" s="676"/>
      <c r="AI758" s="685" t="s">
        <v>2372</v>
      </c>
      <c r="AJ758" s="676" t="s">
        <v>2384</v>
      </c>
      <c r="AK758" s="696" t="s">
        <v>1359</v>
      </c>
      <c r="AL758" s="676">
        <v>17402</v>
      </c>
      <c r="AM758" s="491" t="s">
        <v>52</v>
      </c>
      <c r="AN758" s="676"/>
      <c r="AO758" s="491"/>
      <c r="AP758" s="688"/>
      <c r="AQ758" s="688" t="s">
        <v>37</v>
      </c>
      <c r="AR758" s="688"/>
      <c r="AS758" s="697"/>
      <c r="AT758" s="697"/>
      <c r="AU758" s="697"/>
      <c r="AV758" s="680"/>
      <c r="AW758" s="673" t="str">
        <f>U758</f>
        <v>30390456H</v>
      </c>
      <c r="AX758" s="673" cm="1">
        <f t="array" ref="AX758">SUM(MID(0&amp;AW758,LARGE(INDEX(ISNUMBER(--MID(AW758,ROW($1:$8),1))*ROW($1:$8),),ROW($1:$8))+1,1)*10^ROW($1:$8)/10)</f>
        <v>30390456</v>
      </c>
      <c r="AY758" s="673" t="str">
        <f>VLOOKUP($AX758,'Item Master Data'!$A:$F,3,FALSE)</f>
        <v>Q.PEAK DUO BLK ML G10+</v>
      </c>
      <c r="AZ758" s="673">
        <f>VLOOKUP($AX758,'Item Master Data'!$A:$F,6,FALSE)</f>
        <v>400</v>
      </c>
      <c r="BA758" s="673">
        <f>X758/BB758</f>
        <v>260</v>
      </c>
      <c r="BB758" s="673">
        <f>VLOOKUP(AX758,'Item Master Data'!$A:$G,7,FALSE)</f>
        <v>32</v>
      </c>
      <c r="BC758" s="673"/>
      <c r="BD758" s="673">
        <f>W758-AZ758</f>
        <v>0</v>
      </c>
    </row>
    <row r="759" spans="1:56">
      <c r="A759" s="674"/>
      <c r="B759" s="722"/>
      <c r="C759" s="722">
        <v>44636</v>
      </c>
      <c r="D759" s="687" t="s">
        <v>2368</v>
      </c>
      <c r="E759" s="676"/>
      <c r="F759" s="491"/>
      <c r="G759" s="676">
        <v>2022</v>
      </c>
      <c r="H759" s="491">
        <v>7</v>
      </c>
      <c r="I759" s="687"/>
      <c r="J759" s="492"/>
      <c r="K759" s="685" t="s">
        <v>2707</v>
      </c>
      <c r="L759" s="676" t="s">
        <v>2708</v>
      </c>
      <c r="M759" s="689">
        <v>44628</v>
      </c>
      <c r="N759" s="689">
        <v>44648</v>
      </c>
      <c r="O759" s="689"/>
      <c r="P759" s="492"/>
      <c r="Q759" s="492"/>
      <c r="R759" s="492"/>
      <c r="S759" s="491" t="s">
        <v>1580</v>
      </c>
      <c r="T759" s="491">
        <v>72</v>
      </c>
      <c r="U759" s="491" t="s">
        <v>1290</v>
      </c>
      <c r="V759" s="491" t="s">
        <v>1114</v>
      </c>
      <c r="W759" s="676">
        <v>480</v>
      </c>
      <c r="X759" s="678">
        <v>832</v>
      </c>
      <c r="Y759" s="525">
        <f>W759*X759</f>
        <v>399360</v>
      </c>
      <c r="Z759" s="494">
        <v>0.495</v>
      </c>
      <c r="AA759" s="682">
        <f>Y759*Z759</f>
        <v>197683.20000000001</v>
      </c>
      <c r="AB759" s="682"/>
      <c r="AC759" s="496">
        <v>0</v>
      </c>
      <c r="AD759" s="692"/>
      <c r="AE759" s="497"/>
      <c r="AF759" s="695">
        <f>AA759+AD759+AE759</f>
        <v>197683.20000000001</v>
      </c>
      <c r="AG759" s="491" t="s">
        <v>47</v>
      </c>
      <c r="AH759" s="676"/>
      <c r="AI759" s="685" t="s">
        <v>2372</v>
      </c>
      <c r="AJ759" s="491" t="s">
        <v>2709</v>
      </c>
      <c r="AK759" s="696" t="s">
        <v>1359</v>
      </c>
      <c r="AL759" s="676">
        <v>17026</v>
      </c>
      <c r="AM759" s="491" t="s">
        <v>52</v>
      </c>
      <c r="AN759" s="491" t="s">
        <v>1076</v>
      </c>
      <c r="AO759" s="491"/>
      <c r="AP759" s="688"/>
      <c r="AQ759" s="688" t="s">
        <v>37</v>
      </c>
      <c r="AR759" s="688"/>
      <c r="AS759" s="697"/>
      <c r="AT759" s="697"/>
      <c r="AU759" s="697"/>
      <c r="AV759" s="680"/>
      <c r="AW759" s="673" t="str">
        <f>U759</f>
        <v>30390456H</v>
      </c>
      <c r="AX759" s="673" cm="1">
        <f t="array" ref="AX759">SUM(MID(0&amp;AW759,LARGE(INDEX(ISNUMBER(--MID(AW759,ROW($1:$8),1))*ROW($1:$8),),ROW($1:$8))+1,1)*10^ROW($1:$8)/10)</f>
        <v>30390456</v>
      </c>
      <c r="AY759" s="673" t="str">
        <f>VLOOKUP($AX759,'Item Master Data'!$A:$F,3,FALSE)</f>
        <v>Q.PEAK DUO BLK ML G10+</v>
      </c>
      <c r="AZ759" s="673">
        <f>VLOOKUP($AX759,'Item Master Data'!$A:$F,6,FALSE)</f>
        <v>400</v>
      </c>
      <c r="BA759" s="673">
        <f>X759/BB759</f>
        <v>26</v>
      </c>
      <c r="BB759" s="673">
        <f>VLOOKUP(AX759,'Item Master Data'!$A:$G,7,FALSE)</f>
        <v>32</v>
      </c>
      <c r="BC759" s="673"/>
      <c r="BD759" s="673">
        <f>W759-AZ759</f>
        <v>80</v>
      </c>
    </row>
    <row r="760" spans="1:56">
      <c r="A760" s="674"/>
      <c r="B760" s="722"/>
      <c r="C760" s="722">
        <v>44636</v>
      </c>
      <c r="D760" s="687" t="s">
        <v>2368</v>
      </c>
      <c r="E760" s="676"/>
      <c r="F760" s="491"/>
      <c r="G760" s="676">
        <v>2022</v>
      </c>
      <c r="H760" s="491">
        <v>7</v>
      </c>
      <c r="I760" s="687"/>
      <c r="J760" s="492"/>
      <c r="K760" s="685" t="s">
        <v>2710</v>
      </c>
      <c r="L760" s="676" t="s">
        <v>2708</v>
      </c>
      <c r="M760" s="689">
        <v>44628</v>
      </c>
      <c r="N760" s="689">
        <v>44648</v>
      </c>
      <c r="O760" s="689"/>
      <c r="P760" s="492"/>
      <c r="Q760" s="492"/>
      <c r="R760" s="492"/>
      <c r="S760" s="491" t="s">
        <v>1580</v>
      </c>
      <c r="T760" s="491">
        <v>72</v>
      </c>
      <c r="U760" s="491" t="s">
        <v>1290</v>
      </c>
      <c r="V760" s="491" t="s">
        <v>1114</v>
      </c>
      <c r="W760" s="676">
        <v>480</v>
      </c>
      <c r="X760" s="678">
        <v>832</v>
      </c>
      <c r="Y760" s="525">
        <f>W760*X760</f>
        <v>399360</v>
      </c>
      <c r="Z760" s="494">
        <v>0.495</v>
      </c>
      <c r="AA760" s="682">
        <f>Y760*Z760</f>
        <v>197683.20000000001</v>
      </c>
      <c r="AB760" s="682"/>
      <c r="AC760" s="496">
        <v>0</v>
      </c>
      <c r="AD760" s="692"/>
      <c r="AE760" s="497"/>
      <c r="AF760" s="695">
        <f>AA760+AD760+AE760</f>
        <v>197683.20000000001</v>
      </c>
      <c r="AG760" s="491" t="s">
        <v>47</v>
      </c>
      <c r="AH760" s="676"/>
      <c r="AI760" s="685" t="s">
        <v>2372</v>
      </c>
      <c r="AJ760" s="491" t="s">
        <v>1875</v>
      </c>
      <c r="AK760" s="696" t="s">
        <v>50</v>
      </c>
      <c r="AL760" s="676">
        <v>93291</v>
      </c>
      <c r="AM760" s="491" t="s">
        <v>52</v>
      </c>
      <c r="AN760" s="491" t="s">
        <v>1076</v>
      </c>
      <c r="AO760" s="491"/>
      <c r="AP760" s="688"/>
      <c r="AQ760" s="688" t="s">
        <v>37</v>
      </c>
      <c r="AR760" s="688"/>
      <c r="AS760" s="697"/>
      <c r="AT760" s="697"/>
      <c r="AU760" s="697"/>
      <c r="AV760" s="680"/>
      <c r="AW760" s="673" t="str">
        <f>U760</f>
        <v>30390456H</v>
      </c>
      <c r="AX760" s="673" cm="1">
        <f t="array" ref="AX760">SUM(MID(0&amp;AW760,LARGE(INDEX(ISNUMBER(--MID(AW760,ROW($1:$8),1))*ROW($1:$8),),ROW($1:$8))+1,1)*10^ROW($1:$8)/10)</f>
        <v>30390456</v>
      </c>
      <c r="AY760" s="673" t="str">
        <f>VLOOKUP($AX760,'Item Master Data'!$A:$F,3,FALSE)</f>
        <v>Q.PEAK DUO BLK ML G10+</v>
      </c>
      <c r="AZ760" s="673">
        <f>VLOOKUP($AX760,'Item Master Data'!$A:$F,6,FALSE)</f>
        <v>400</v>
      </c>
      <c r="BA760" s="673">
        <f>X760/BB760</f>
        <v>26</v>
      </c>
      <c r="BB760" s="673">
        <f>VLOOKUP(AX760,'Item Master Data'!$A:$G,7,FALSE)</f>
        <v>32</v>
      </c>
      <c r="BC760" s="673"/>
      <c r="BD760" s="673">
        <f>W760-AZ760</f>
        <v>80</v>
      </c>
    </row>
    <row r="761" spans="1:56">
      <c r="A761" s="674"/>
      <c r="B761" s="722"/>
      <c r="C761" s="722">
        <v>44636</v>
      </c>
      <c r="D761" s="687" t="s">
        <v>2368</v>
      </c>
      <c r="E761" s="676"/>
      <c r="F761" s="491"/>
      <c r="G761" s="676">
        <v>2022</v>
      </c>
      <c r="H761" s="491">
        <v>7</v>
      </c>
      <c r="I761" s="687"/>
      <c r="J761" s="492"/>
      <c r="K761" s="685" t="s">
        <v>2766</v>
      </c>
      <c r="L761" s="676" t="s">
        <v>2708</v>
      </c>
      <c r="M761" s="689">
        <v>44628</v>
      </c>
      <c r="N761" s="689">
        <v>44753</v>
      </c>
      <c r="O761" s="689"/>
      <c r="P761" s="492"/>
      <c r="Q761" s="492"/>
      <c r="R761" s="492"/>
      <c r="S761" s="491" t="s">
        <v>1580</v>
      </c>
      <c r="T761" s="491">
        <v>72</v>
      </c>
      <c r="U761" s="491" t="s">
        <v>1290</v>
      </c>
      <c r="V761" s="491" t="s">
        <v>1114</v>
      </c>
      <c r="W761" s="676">
        <v>480</v>
      </c>
      <c r="X761" s="678">
        <v>832</v>
      </c>
      <c r="Y761" s="525">
        <f>W761*X761</f>
        <v>399360</v>
      </c>
      <c r="Z761" s="494">
        <v>0.495</v>
      </c>
      <c r="AA761" s="682">
        <f>Y761*Z761</f>
        <v>197683.20000000001</v>
      </c>
      <c r="AB761" s="682"/>
      <c r="AC761" s="496">
        <v>0</v>
      </c>
      <c r="AD761" s="692"/>
      <c r="AE761" s="497"/>
      <c r="AF761" s="695">
        <f>AA761+AD761+AE761</f>
        <v>197683.20000000001</v>
      </c>
      <c r="AG761" s="491" t="s">
        <v>47</v>
      </c>
      <c r="AH761" s="676"/>
      <c r="AI761" s="685" t="s">
        <v>2372</v>
      </c>
      <c r="AJ761" s="491" t="s">
        <v>1875</v>
      </c>
      <c r="AK761" s="696" t="s">
        <v>50</v>
      </c>
      <c r="AL761" s="676">
        <v>93291</v>
      </c>
      <c r="AM761" s="491" t="s">
        <v>52</v>
      </c>
      <c r="AN761" s="491" t="s">
        <v>1076</v>
      </c>
      <c r="AO761" s="491"/>
      <c r="AP761" s="688"/>
      <c r="AQ761" s="688" t="s">
        <v>37</v>
      </c>
      <c r="AR761" s="688"/>
      <c r="AS761" s="697"/>
      <c r="AT761" s="697"/>
      <c r="AU761" s="697"/>
      <c r="AV761" s="680"/>
      <c r="AW761" s="673" t="str">
        <f>U761</f>
        <v>30390456H</v>
      </c>
      <c r="AX761" s="673" cm="1">
        <f t="array" ref="AX761">SUM(MID(0&amp;AW761,LARGE(INDEX(ISNUMBER(--MID(AW761,ROW($1:$8),1))*ROW($1:$8),),ROW($1:$8))+1,1)*10^ROW($1:$8)/10)</f>
        <v>30390456</v>
      </c>
      <c r="AY761" s="673" t="str">
        <f>VLOOKUP($AX761,'Item Master Data'!$A:$F,3,FALSE)</f>
        <v>Q.PEAK DUO BLK ML G10+</v>
      </c>
      <c r="AZ761" s="673">
        <f>VLOOKUP($AX761,'Item Master Data'!$A:$F,6,FALSE)</f>
        <v>400</v>
      </c>
      <c r="BA761" s="673">
        <f>X761/BB761</f>
        <v>26</v>
      </c>
      <c r="BB761" s="673">
        <f>VLOOKUP(AX761,'Item Master Data'!$A:$G,7,FALSE)</f>
        <v>32</v>
      </c>
      <c r="BC761" s="673"/>
      <c r="BD761" s="673">
        <f>W761-AZ761</f>
        <v>80</v>
      </c>
    </row>
    <row r="762" spans="1:56">
      <c r="A762" s="674"/>
      <c r="B762" s="722"/>
      <c r="C762" s="722"/>
      <c r="D762" s="687" t="s">
        <v>2368</v>
      </c>
      <c r="E762" s="676"/>
      <c r="F762" s="491" t="s">
        <v>1152</v>
      </c>
      <c r="G762" s="676">
        <v>2022</v>
      </c>
      <c r="H762" s="491">
        <v>7</v>
      </c>
      <c r="I762" s="687"/>
      <c r="J762" s="492"/>
      <c r="K762" s="685" t="s">
        <v>2742</v>
      </c>
      <c r="L762" s="676" t="s">
        <v>1717</v>
      </c>
      <c r="M762" s="689">
        <v>44504</v>
      </c>
      <c r="N762" s="689">
        <v>44718</v>
      </c>
      <c r="O762" s="689"/>
      <c r="P762" s="492"/>
      <c r="Q762" s="492"/>
      <c r="R762" s="492"/>
      <c r="S762" s="491" t="s">
        <v>2398</v>
      </c>
      <c r="T762" s="491">
        <v>60</v>
      </c>
      <c r="U762" s="491" t="s">
        <v>1290</v>
      </c>
      <c r="V762" s="491" t="s">
        <v>973</v>
      </c>
      <c r="W762" s="676">
        <v>400</v>
      </c>
      <c r="X762" s="678">
        <v>768</v>
      </c>
      <c r="Y762" s="525">
        <f>W762*X762</f>
        <v>307200</v>
      </c>
      <c r="Z762" s="494">
        <v>0.55000000000000004</v>
      </c>
      <c r="AA762" s="682">
        <f>Y762*Z762</f>
        <v>168960</v>
      </c>
      <c r="AB762" s="682"/>
      <c r="AC762" s="496">
        <v>0</v>
      </c>
      <c r="AD762" s="692"/>
      <c r="AE762" s="497"/>
      <c r="AF762" s="695">
        <f>AA762+AD762+AE762</f>
        <v>168960</v>
      </c>
      <c r="AG762" s="491" t="s">
        <v>1073</v>
      </c>
      <c r="AH762" s="676">
        <v>0</v>
      </c>
      <c r="AI762" s="685">
        <v>60</v>
      </c>
      <c r="AJ762" s="491" t="s">
        <v>1718</v>
      </c>
      <c r="AK762" s="696" t="s">
        <v>50</v>
      </c>
      <c r="AL762" s="676" t="s">
        <v>1753</v>
      </c>
      <c r="AM762" s="491" t="s">
        <v>52</v>
      </c>
      <c r="AN762" s="491" t="s">
        <v>1076</v>
      </c>
      <c r="AO762" s="491"/>
      <c r="AP762" s="688"/>
      <c r="AQ762" s="688"/>
      <c r="AR762" s="688" t="s">
        <v>2400</v>
      </c>
      <c r="AS762" s="697"/>
      <c r="AT762" s="697"/>
      <c r="AU762" s="697"/>
      <c r="AV762" s="680">
        <v>0.48</v>
      </c>
      <c r="AW762" s="673" t="str">
        <f>U762</f>
        <v>30390456H</v>
      </c>
      <c r="AX762" s="673" cm="1">
        <f t="array" ref="AX762">SUM(MID(0&amp;AW762,LARGE(INDEX(ISNUMBER(--MID(AW762,ROW($1:$8),1))*ROW($1:$8),),ROW($1:$8))+1,1)*10^ROW($1:$8)/10)</f>
        <v>30390456</v>
      </c>
      <c r="AY762" s="673" t="str">
        <f>VLOOKUP($AX762,'Item Master Data'!$A:$F,3,FALSE)</f>
        <v>Q.PEAK DUO BLK ML G10+</v>
      </c>
      <c r="AZ762" s="673">
        <f>VLOOKUP($AX762,'Item Master Data'!$A:$F,6,FALSE)</f>
        <v>400</v>
      </c>
      <c r="BA762" s="673">
        <f>X762/BB762</f>
        <v>24</v>
      </c>
      <c r="BB762" s="673">
        <f>VLOOKUP(AX762,'Item Master Data'!$A:$G,7,FALSE)</f>
        <v>32</v>
      </c>
      <c r="BC762" s="673"/>
      <c r="BD762" s="673">
        <f>W762-AZ762</f>
        <v>0</v>
      </c>
    </row>
    <row r="763" spans="1:56">
      <c r="A763" s="674"/>
      <c r="B763" s="722">
        <v>44508</v>
      </c>
      <c r="C763" s="722">
        <v>44593</v>
      </c>
      <c r="D763" s="687" t="s">
        <v>2368</v>
      </c>
      <c r="E763" s="676" t="s">
        <v>1292</v>
      </c>
      <c r="F763" s="491"/>
      <c r="G763" s="676">
        <v>2022</v>
      </c>
      <c r="H763" s="491">
        <v>7</v>
      </c>
      <c r="I763" s="687"/>
      <c r="J763" s="492"/>
      <c r="K763" s="685" t="s">
        <v>2693</v>
      </c>
      <c r="L763" s="676" t="s">
        <v>2405</v>
      </c>
      <c r="M763" s="689">
        <v>44505</v>
      </c>
      <c r="N763" s="689">
        <v>44652</v>
      </c>
      <c r="O763" s="689"/>
      <c r="P763" s="492"/>
      <c r="Q763" s="492"/>
      <c r="R763" s="492"/>
      <c r="S763" s="491" t="s">
        <v>2398</v>
      </c>
      <c r="T763" s="491">
        <v>60</v>
      </c>
      <c r="U763" s="491" t="s">
        <v>1290</v>
      </c>
      <c r="V763" s="491" t="s">
        <v>985</v>
      </c>
      <c r="W763" s="676">
        <v>400</v>
      </c>
      <c r="X763" s="678">
        <v>1280</v>
      </c>
      <c r="Y763" s="525">
        <f>W763*X763</f>
        <v>512000</v>
      </c>
      <c r="Z763" s="494">
        <v>0.55000000000000004</v>
      </c>
      <c r="AA763" s="682">
        <f>Y763*Z763</f>
        <v>281600</v>
      </c>
      <c r="AB763" s="682"/>
      <c r="AC763" s="496">
        <v>0</v>
      </c>
      <c r="AD763" s="692"/>
      <c r="AE763" s="497"/>
      <c r="AF763" s="695">
        <f>AA763+AD763+AE763</f>
        <v>281600</v>
      </c>
      <c r="AG763" s="491" t="s">
        <v>1073</v>
      </c>
      <c r="AH763" s="676"/>
      <c r="AI763" s="685">
        <v>60</v>
      </c>
      <c r="AJ763" s="491" t="s">
        <v>2407</v>
      </c>
      <c r="AK763" s="696" t="s">
        <v>2408</v>
      </c>
      <c r="AL763" s="676">
        <v>80223</v>
      </c>
      <c r="AM763" s="491" t="s">
        <v>52</v>
      </c>
      <c r="AN763" s="491" t="s">
        <v>1076</v>
      </c>
      <c r="AO763" s="491"/>
      <c r="AP763" s="688"/>
      <c r="AQ763" s="688"/>
      <c r="AR763" s="688" t="s">
        <v>2400</v>
      </c>
      <c r="AS763" s="697"/>
      <c r="AT763" s="697"/>
      <c r="AU763" s="697"/>
      <c r="AV763" s="680">
        <v>0.48</v>
      </c>
      <c r="AW763" s="673" t="str">
        <f>U763</f>
        <v>30390456H</v>
      </c>
      <c r="AX763" s="673" cm="1">
        <f t="array" ref="AX763">SUM(MID(0&amp;AW763,LARGE(INDEX(ISNUMBER(--MID(AW763,ROW($1:$8),1))*ROW($1:$8),),ROW($1:$8))+1,1)*10^ROW($1:$8)/10)</f>
        <v>30390456</v>
      </c>
      <c r="AY763" s="673" t="str">
        <f>VLOOKUP($AX763,'Item Master Data'!$A:$F,3,FALSE)</f>
        <v>Q.PEAK DUO BLK ML G10+</v>
      </c>
      <c r="AZ763" s="673">
        <f>VLOOKUP($AX763,'Item Master Data'!$A:$F,6,FALSE)</f>
        <v>400</v>
      </c>
      <c r="BA763" s="673">
        <f>X763/BB763</f>
        <v>40</v>
      </c>
      <c r="BB763" s="673">
        <f>VLOOKUP(AX763,'Item Master Data'!$A:$G,7,FALSE)</f>
        <v>32</v>
      </c>
      <c r="BC763" s="673"/>
      <c r="BD763" s="673">
        <f>W763-AZ763</f>
        <v>0</v>
      </c>
    </row>
    <row r="764" spans="1:56">
      <c r="A764" s="674"/>
      <c r="B764" s="722"/>
      <c r="C764" s="722"/>
      <c r="D764" s="687" t="s">
        <v>2368</v>
      </c>
      <c r="E764" s="676"/>
      <c r="F764" s="491" t="s">
        <v>1152</v>
      </c>
      <c r="G764" s="676">
        <v>2022</v>
      </c>
      <c r="H764" s="676">
        <v>7</v>
      </c>
      <c r="I764" s="687"/>
      <c r="J764" s="492"/>
      <c r="K764" s="685" t="s">
        <v>2740</v>
      </c>
      <c r="L764" s="676" t="s">
        <v>1989</v>
      </c>
      <c r="M764" s="689">
        <v>44505</v>
      </c>
      <c r="N764" s="689">
        <v>44684</v>
      </c>
      <c r="O764" s="689"/>
      <c r="P764" s="492"/>
      <c r="Q764" s="492"/>
      <c r="R764" s="492"/>
      <c r="S764" s="491" t="s">
        <v>2398</v>
      </c>
      <c r="T764" s="491">
        <v>60</v>
      </c>
      <c r="U764" s="491" t="s">
        <v>1290</v>
      </c>
      <c r="V764" s="491" t="s">
        <v>973</v>
      </c>
      <c r="W764" s="676">
        <v>400</v>
      </c>
      <c r="X764" s="678">
        <v>1920</v>
      </c>
      <c r="Y764" s="525">
        <f>W764*X764</f>
        <v>768000</v>
      </c>
      <c r="Z764" s="494">
        <v>0.55000000000000004</v>
      </c>
      <c r="AA764" s="682">
        <f>Y764*Z764</f>
        <v>422400.00000000006</v>
      </c>
      <c r="AB764" s="682"/>
      <c r="AC764" s="496">
        <v>0</v>
      </c>
      <c r="AD764" s="692"/>
      <c r="AE764" s="497"/>
      <c r="AF764" s="695">
        <f>AA764+AD764+AE764</f>
        <v>422400.00000000006</v>
      </c>
      <c r="AG764" s="491" t="s">
        <v>1073</v>
      </c>
      <c r="AH764" s="676">
        <v>0</v>
      </c>
      <c r="AI764" s="685">
        <v>60</v>
      </c>
      <c r="AJ764" s="491" t="s">
        <v>1991</v>
      </c>
      <c r="AK764" s="696" t="s">
        <v>50</v>
      </c>
      <c r="AL764" s="676" t="s">
        <v>1992</v>
      </c>
      <c r="AM764" s="491" t="s">
        <v>52</v>
      </c>
      <c r="AN764" s="491" t="s">
        <v>1076</v>
      </c>
      <c r="AO764" s="491"/>
      <c r="AP764" s="688"/>
      <c r="AQ764" s="688"/>
      <c r="AR764" s="688" t="s">
        <v>2400</v>
      </c>
      <c r="AS764" s="697"/>
      <c r="AT764" s="697"/>
      <c r="AU764" s="697"/>
      <c r="AV764" s="680">
        <v>0.48</v>
      </c>
      <c r="AW764" s="673" t="str">
        <f>U764</f>
        <v>30390456H</v>
      </c>
      <c r="AX764" s="673" cm="1">
        <f t="array" ref="AX764">SUM(MID(0&amp;AW764,LARGE(INDEX(ISNUMBER(--MID(AW764,ROW($1:$8),1))*ROW($1:$8),),ROW($1:$8))+1,1)*10^ROW($1:$8)/10)</f>
        <v>30390456</v>
      </c>
      <c r="AY764" s="673" t="str">
        <f>VLOOKUP($AX764,'Item Master Data'!$A:$F,3,FALSE)</f>
        <v>Q.PEAK DUO BLK ML G10+</v>
      </c>
      <c r="AZ764" s="673">
        <f>VLOOKUP($AX764,'Item Master Data'!$A:$F,6,FALSE)</f>
        <v>400</v>
      </c>
      <c r="BA764" s="673">
        <f>X764/BB764</f>
        <v>60</v>
      </c>
      <c r="BB764" s="673">
        <f>VLOOKUP(AX764,'Item Master Data'!$A:$G,7,FALSE)</f>
        <v>32</v>
      </c>
      <c r="BC764" s="673"/>
      <c r="BD764" s="673">
        <f>W764-AZ764</f>
        <v>0</v>
      </c>
    </row>
    <row r="765" spans="1:56">
      <c r="A765" s="674"/>
      <c r="B765" s="722"/>
      <c r="C765" s="722"/>
      <c r="D765" s="687" t="s">
        <v>2368</v>
      </c>
      <c r="E765" s="676"/>
      <c r="F765" s="491" t="s">
        <v>1152</v>
      </c>
      <c r="G765" s="676">
        <v>2022</v>
      </c>
      <c r="H765" s="676">
        <v>7</v>
      </c>
      <c r="I765" s="687"/>
      <c r="J765" s="492"/>
      <c r="K765" s="685" t="s">
        <v>2741</v>
      </c>
      <c r="L765" s="676" t="s">
        <v>1989</v>
      </c>
      <c r="M765" s="689">
        <v>44505</v>
      </c>
      <c r="N765" s="689">
        <v>44718</v>
      </c>
      <c r="O765" s="689"/>
      <c r="P765" s="492"/>
      <c r="Q765" s="492"/>
      <c r="R765" s="492"/>
      <c r="S765" s="491" t="s">
        <v>2398</v>
      </c>
      <c r="T765" s="491">
        <v>60</v>
      </c>
      <c r="U765" s="491" t="s">
        <v>1290</v>
      </c>
      <c r="V765" s="491" t="s">
        <v>973</v>
      </c>
      <c r="W765" s="676">
        <v>400</v>
      </c>
      <c r="X765" s="678">
        <v>768</v>
      </c>
      <c r="Y765" s="525">
        <f>W765*X765</f>
        <v>307200</v>
      </c>
      <c r="Z765" s="494">
        <v>0.55000000000000004</v>
      </c>
      <c r="AA765" s="682">
        <f>Y765*Z765</f>
        <v>168960</v>
      </c>
      <c r="AB765" s="682"/>
      <c r="AC765" s="496">
        <v>0</v>
      </c>
      <c r="AD765" s="692"/>
      <c r="AE765" s="497"/>
      <c r="AF765" s="695">
        <f>AA765+AD765+AE765</f>
        <v>168960</v>
      </c>
      <c r="AG765" s="491" t="s">
        <v>1073</v>
      </c>
      <c r="AH765" s="676">
        <v>0</v>
      </c>
      <c r="AI765" s="685">
        <v>60</v>
      </c>
      <c r="AJ765" s="491" t="s">
        <v>1991</v>
      </c>
      <c r="AK765" s="696" t="s">
        <v>50</v>
      </c>
      <c r="AL765" s="676" t="s">
        <v>1992</v>
      </c>
      <c r="AM765" s="491" t="s">
        <v>52</v>
      </c>
      <c r="AN765" s="491" t="s">
        <v>1076</v>
      </c>
      <c r="AO765" s="491"/>
      <c r="AP765" s="688"/>
      <c r="AQ765" s="688"/>
      <c r="AR765" s="688" t="s">
        <v>2400</v>
      </c>
      <c r="AS765" s="697"/>
      <c r="AT765" s="697"/>
      <c r="AU765" s="697"/>
      <c r="AV765" s="680">
        <v>0.48</v>
      </c>
      <c r="AW765" s="673" t="str">
        <f>U765</f>
        <v>30390456H</v>
      </c>
      <c r="AX765" s="673" cm="1">
        <f t="array" ref="AX765">SUM(MID(0&amp;AW765,LARGE(INDEX(ISNUMBER(--MID(AW765,ROW($1:$8),1))*ROW($1:$8),),ROW($1:$8))+1,1)*10^ROW($1:$8)/10)</f>
        <v>30390456</v>
      </c>
      <c r="AY765" s="673" t="str">
        <f>VLOOKUP($AX765,'Item Master Data'!$A:$F,3,FALSE)</f>
        <v>Q.PEAK DUO BLK ML G10+</v>
      </c>
      <c r="AZ765" s="673">
        <f>VLOOKUP($AX765,'Item Master Data'!$A:$F,6,FALSE)</f>
        <v>400</v>
      </c>
      <c r="BA765" s="673">
        <f>X765/BB765</f>
        <v>24</v>
      </c>
      <c r="BB765" s="673">
        <f>VLOOKUP(AX765,'Item Master Data'!$A:$G,7,FALSE)</f>
        <v>32</v>
      </c>
      <c r="BC765" s="673"/>
      <c r="BD765" s="673">
        <f>W765-AZ765</f>
        <v>0</v>
      </c>
    </row>
    <row r="766" spans="1:56">
      <c r="A766" s="674"/>
      <c r="B766" s="722"/>
      <c r="C766" s="722"/>
      <c r="D766" s="687" t="s">
        <v>2368</v>
      </c>
      <c r="E766" s="676"/>
      <c r="F766" s="491"/>
      <c r="G766" s="676">
        <v>2022</v>
      </c>
      <c r="H766" s="676">
        <v>7</v>
      </c>
      <c r="I766" s="687"/>
      <c r="J766" s="492"/>
      <c r="K766" s="685" t="s">
        <v>2794</v>
      </c>
      <c r="L766" s="676" t="s">
        <v>2419</v>
      </c>
      <c r="M766" s="689">
        <v>44530</v>
      </c>
      <c r="N766" s="689">
        <v>44683</v>
      </c>
      <c r="O766" s="689"/>
      <c r="P766" s="492"/>
      <c r="Q766" s="492"/>
      <c r="R766" s="492"/>
      <c r="S766" s="491" t="s">
        <v>1580</v>
      </c>
      <c r="T766" s="491">
        <v>60</v>
      </c>
      <c r="U766" s="491" t="s">
        <v>1290</v>
      </c>
      <c r="V766" s="491" t="s">
        <v>985</v>
      </c>
      <c r="W766" s="676">
        <v>400</v>
      </c>
      <c r="X766" s="678">
        <v>4160</v>
      </c>
      <c r="Y766" s="525">
        <f>W766*X766</f>
        <v>1664000</v>
      </c>
      <c r="Z766" s="494">
        <v>0.46</v>
      </c>
      <c r="AA766" s="682">
        <f>Y766*Z766</f>
        <v>765440</v>
      </c>
      <c r="AB766" s="682"/>
      <c r="AC766" s="496">
        <v>0</v>
      </c>
      <c r="AD766" s="692"/>
      <c r="AE766" s="497"/>
      <c r="AF766" s="695">
        <f>AA766+AD766+AE766</f>
        <v>765440</v>
      </c>
      <c r="AG766" s="491" t="s">
        <v>1073</v>
      </c>
      <c r="AH766" s="676"/>
      <c r="AI766" s="685">
        <v>60</v>
      </c>
      <c r="AJ766" s="491" t="s">
        <v>2422</v>
      </c>
      <c r="AK766" s="696" t="s">
        <v>50</v>
      </c>
      <c r="AL766" s="676">
        <v>93065</v>
      </c>
      <c r="AM766" s="491" t="s">
        <v>52</v>
      </c>
      <c r="AN766" s="491"/>
      <c r="AO766" s="491"/>
      <c r="AP766" s="688"/>
      <c r="AQ766" s="688" t="s">
        <v>37</v>
      </c>
      <c r="AR766" s="688"/>
      <c r="AS766" s="697"/>
      <c r="AT766" s="697"/>
      <c r="AU766" s="697"/>
      <c r="AV766" s="680"/>
      <c r="AW766" s="673" t="str">
        <f>U766</f>
        <v>30390456H</v>
      </c>
      <c r="AX766" s="673" cm="1">
        <f t="array" ref="AX766">SUM(MID(0&amp;AW766,LARGE(INDEX(ISNUMBER(--MID(AW766,ROW($1:$8),1))*ROW($1:$8),),ROW($1:$8))+1,1)*10^ROW($1:$8)/10)</f>
        <v>30390456</v>
      </c>
      <c r="AY766" s="673" t="str">
        <f>VLOOKUP($AX766,'Item Master Data'!$A:$F,3,FALSE)</f>
        <v>Q.PEAK DUO BLK ML G10+</v>
      </c>
      <c r="AZ766" s="673">
        <f>VLOOKUP($AX766,'Item Master Data'!$A:$F,6,FALSE)</f>
        <v>400</v>
      </c>
      <c r="BA766" s="673">
        <f>X766/BB766</f>
        <v>130</v>
      </c>
      <c r="BB766" s="673">
        <f>VLOOKUP(AX766,'Item Master Data'!$A:$G,7,FALSE)</f>
        <v>32</v>
      </c>
      <c r="BC766" s="673"/>
      <c r="BD766" s="673">
        <f>W766-AZ766</f>
        <v>0</v>
      </c>
    </row>
    <row r="767" spans="1:56">
      <c r="A767" s="674"/>
      <c r="B767" s="722"/>
      <c r="C767" s="722"/>
      <c r="D767" s="687" t="s">
        <v>2368</v>
      </c>
      <c r="E767" s="676"/>
      <c r="F767" s="491"/>
      <c r="G767" s="676">
        <v>2022</v>
      </c>
      <c r="H767" s="676">
        <v>7</v>
      </c>
      <c r="I767" s="687"/>
      <c r="J767" s="677"/>
      <c r="K767" s="685" t="s">
        <v>2770</v>
      </c>
      <c r="L767" s="676" t="s">
        <v>2485</v>
      </c>
      <c r="M767" s="689">
        <v>44463</v>
      </c>
      <c r="N767" s="689">
        <v>44213</v>
      </c>
      <c r="O767" s="689"/>
      <c r="P767" s="492"/>
      <c r="Q767" s="492"/>
      <c r="R767" s="492"/>
      <c r="S767" s="491" t="s">
        <v>1580</v>
      </c>
      <c r="T767" s="491">
        <v>60</v>
      </c>
      <c r="U767" s="491" t="s">
        <v>1290</v>
      </c>
      <c r="V767" s="491" t="s">
        <v>985</v>
      </c>
      <c r="W767" s="676">
        <v>395</v>
      </c>
      <c r="X767" s="678">
        <v>832</v>
      </c>
      <c r="Y767" s="525">
        <f>W767*X767</f>
        <v>328640</v>
      </c>
      <c r="Z767" s="494">
        <v>0.53</v>
      </c>
      <c r="AA767" s="682">
        <f>Y767*Z767</f>
        <v>174179.20000000001</v>
      </c>
      <c r="AB767" s="682"/>
      <c r="AC767" s="496">
        <v>0</v>
      </c>
      <c r="AD767" s="692"/>
      <c r="AE767" s="497"/>
      <c r="AF767" s="695">
        <f>AA767+AD767+AE767</f>
        <v>174179.20000000001</v>
      </c>
      <c r="AG767" s="491" t="s">
        <v>47</v>
      </c>
      <c r="AH767" s="676" t="s">
        <v>2490</v>
      </c>
      <c r="AI767" s="685">
        <v>60</v>
      </c>
      <c r="AJ767" s="491" t="s">
        <v>2472</v>
      </c>
      <c r="AK767" s="696" t="s">
        <v>1149</v>
      </c>
      <c r="AL767" s="676" t="s">
        <v>2591</v>
      </c>
      <c r="AM767" s="491" t="s">
        <v>52</v>
      </c>
      <c r="AN767" s="491" t="s">
        <v>50</v>
      </c>
      <c r="AO767" s="491"/>
      <c r="AP767" s="688" t="s">
        <v>38</v>
      </c>
      <c r="AQ767" s="688" t="s">
        <v>37</v>
      </c>
      <c r="AR767" s="688"/>
      <c r="AS767" s="697"/>
      <c r="AT767" s="697"/>
      <c r="AU767" s="697"/>
      <c r="AV767" s="680"/>
      <c r="AW767" s="673" t="str">
        <f>U767</f>
        <v>30390456H</v>
      </c>
      <c r="AX767" s="673" cm="1">
        <f t="array" ref="AX767">SUM(MID(0&amp;AW767,LARGE(INDEX(ISNUMBER(--MID(AW767,ROW($1:$8),1))*ROW($1:$8),),ROW($1:$8))+1,1)*10^ROW($1:$8)/10)</f>
        <v>30390456</v>
      </c>
      <c r="AY767" s="673" t="str">
        <f>VLOOKUP($AX767,'Item Master Data'!$A:$F,3,FALSE)</f>
        <v>Q.PEAK DUO BLK ML G10+</v>
      </c>
      <c r="AZ767" s="673">
        <f>VLOOKUP($AX767,'Item Master Data'!$A:$F,6,FALSE)</f>
        <v>400</v>
      </c>
      <c r="BA767" s="673">
        <f>X767/BB767</f>
        <v>26</v>
      </c>
      <c r="BB767" s="673">
        <f>VLOOKUP(AX767,'Item Master Data'!$A:$G,7,FALSE)</f>
        <v>32</v>
      </c>
      <c r="BC767" s="673"/>
      <c r="BD767" s="673">
        <f>W767-AZ767</f>
        <v>-5</v>
      </c>
    </row>
    <row r="768" spans="1:56">
      <c r="A768" s="674"/>
      <c r="B768" s="722"/>
      <c r="C768" s="722"/>
      <c r="D768" s="687" t="s">
        <v>2368</v>
      </c>
      <c r="E768" s="676"/>
      <c r="F768" s="491"/>
      <c r="G768" s="676">
        <v>2022</v>
      </c>
      <c r="H768" s="676">
        <v>7</v>
      </c>
      <c r="I768" s="687"/>
      <c r="J768" s="677"/>
      <c r="K768" s="685" t="s">
        <v>2771</v>
      </c>
      <c r="L768" s="676" t="s">
        <v>2485</v>
      </c>
      <c r="M768" s="689">
        <v>44463</v>
      </c>
      <c r="N768" s="689">
        <v>44571</v>
      </c>
      <c r="O768" s="689"/>
      <c r="P768" s="492"/>
      <c r="Q768" s="492"/>
      <c r="R768" s="492"/>
      <c r="S768" s="491" t="s">
        <v>1580</v>
      </c>
      <c r="T768" s="491">
        <v>60</v>
      </c>
      <c r="U768" s="491" t="s">
        <v>1290</v>
      </c>
      <c r="V768" s="491" t="s">
        <v>985</v>
      </c>
      <c r="W768" s="676">
        <v>395</v>
      </c>
      <c r="X768" s="678">
        <v>832</v>
      </c>
      <c r="Y768" s="525">
        <f>W768*X768</f>
        <v>328640</v>
      </c>
      <c r="Z768" s="494">
        <v>0.53</v>
      </c>
      <c r="AA768" s="682">
        <f>Y768*Z768</f>
        <v>174179.20000000001</v>
      </c>
      <c r="AB768" s="682"/>
      <c r="AC768" s="683">
        <v>0</v>
      </c>
      <c r="AD768" s="692"/>
      <c r="AE768" s="497"/>
      <c r="AF768" s="695">
        <f>AA768+AD768+AE768</f>
        <v>174179.20000000001</v>
      </c>
      <c r="AG768" s="491" t="s">
        <v>47</v>
      </c>
      <c r="AH768" s="676" t="s">
        <v>2490</v>
      </c>
      <c r="AI768" s="685">
        <v>60</v>
      </c>
      <c r="AJ768" s="676" t="s">
        <v>1701</v>
      </c>
      <c r="AK768" s="696" t="s">
        <v>1089</v>
      </c>
      <c r="AL768" s="676" t="s">
        <v>2578</v>
      </c>
      <c r="AM768" s="491" t="s">
        <v>52</v>
      </c>
      <c r="AN768" s="491" t="s">
        <v>1076</v>
      </c>
      <c r="AO768" s="491"/>
      <c r="AP768" s="688"/>
      <c r="AQ768" s="688" t="s">
        <v>37</v>
      </c>
      <c r="AR768" s="688"/>
      <c r="AS768" s="697"/>
      <c r="AT768" s="697"/>
      <c r="AU768" s="697"/>
      <c r="AV768" s="680"/>
      <c r="AW768" s="673" t="str">
        <f>U768</f>
        <v>30390456H</v>
      </c>
      <c r="AX768" s="673" cm="1">
        <f t="array" ref="AX768">SUM(MID(0&amp;AW768,LARGE(INDEX(ISNUMBER(--MID(AW768,ROW($1:$8),1))*ROW($1:$8),),ROW($1:$8))+1,1)*10^ROW($1:$8)/10)</f>
        <v>30390456</v>
      </c>
      <c r="AY768" s="673" t="str">
        <f>VLOOKUP($AX768,'Item Master Data'!$A:$F,3,FALSE)</f>
        <v>Q.PEAK DUO BLK ML G10+</v>
      </c>
      <c r="AZ768" s="673">
        <f>VLOOKUP($AX768,'Item Master Data'!$A:$F,6,FALSE)</f>
        <v>400</v>
      </c>
      <c r="BA768" s="673">
        <f>X768/BB768</f>
        <v>26</v>
      </c>
      <c r="BB768" s="673">
        <f>VLOOKUP(AX768,'Item Master Data'!$A:$G,7,FALSE)</f>
        <v>32</v>
      </c>
      <c r="BC768" s="673"/>
      <c r="BD768" s="673">
        <f>W768-AZ768</f>
        <v>-5</v>
      </c>
    </row>
    <row r="769" spans="1:56">
      <c r="A769" s="674"/>
      <c r="B769" s="722"/>
      <c r="C769" s="722"/>
      <c r="D769" s="687" t="s">
        <v>2368</v>
      </c>
      <c r="E769" s="676"/>
      <c r="F769" s="491"/>
      <c r="G769" s="676">
        <v>2022</v>
      </c>
      <c r="H769" s="676">
        <v>7</v>
      </c>
      <c r="I769" s="687"/>
      <c r="J769" s="677"/>
      <c r="K769" s="685" t="s">
        <v>2772</v>
      </c>
      <c r="L769" s="676" t="s">
        <v>2485</v>
      </c>
      <c r="M769" s="689">
        <v>44463</v>
      </c>
      <c r="N769" s="689">
        <v>44606</v>
      </c>
      <c r="O769" s="689"/>
      <c r="P769" s="492"/>
      <c r="Q769" s="492"/>
      <c r="R769" s="492"/>
      <c r="S769" s="491" t="s">
        <v>1580</v>
      </c>
      <c r="T769" s="491">
        <v>60</v>
      </c>
      <c r="U769" s="491" t="s">
        <v>1290</v>
      </c>
      <c r="V769" s="491" t="s">
        <v>985</v>
      </c>
      <c r="W769" s="676">
        <v>395</v>
      </c>
      <c r="X769" s="678">
        <v>832</v>
      </c>
      <c r="Y769" s="525">
        <f>W769*X769</f>
        <v>328640</v>
      </c>
      <c r="Z769" s="494">
        <v>0.53</v>
      </c>
      <c r="AA769" s="682">
        <f>Y769*Z769</f>
        <v>174179.20000000001</v>
      </c>
      <c r="AB769" s="682"/>
      <c r="AC769" s="683">
        <v>0</v>
      </c>
      <c r="AD769" s="692"/>
      <c r="AE769" s="497"/>
      <c r="AF769" s="695">
        <f>AA769+AD769+AE769</f>
        <v>174179.20000000001</v>
      </c>
      <c r="AG769" s="491" t="s">
        <v>47</v>
      </c>
      <c r="AH769" s="676" t="s">
        <v>2490</v>
      </c>
      <c r="AI769" s="685">
        <v>60</v>
      </c>
      <c r="AJ769" s="676" t="s">
        <v>2472</v>
      </c>
      <c r="AK769" s="696" t="s">
        <v>1149</v>
      </c>
      <c r="AL769" s="676" t="s">
        <v>2591</v>
      </c>
      <c r="AM769" s="491" t="s">
        <v>52</v>
      </c>
      <c r="AN769" s="491" t="s">
        <v>1076</v>
      </c>
      <c r="AO769" s="491"/>
      <c r="AP769" s="688"/>
      <c r="AQ769" s="688" t="s">
        <v>37</v>
      </c>
      <c r="AR769" s="688"/>
      <c r="AS769" s="697"/>
      <c r="AT769" s="697"/>
      <c r="AU769" s="697"/>
      <c r="AV769" s="680"/>
      <c r="AW769" s="673" t="str">
        <f>U769</f>
        <v>30390456H</v>
      </c>
      <c r="AX769" s="673" cm="1">
        <f t="array" ref="AX769">SUM(MID(0&amp;AW769,LARGE(INDEX(ISNUMBER(--MID(AW769,ROW($1:$8),1))*ROW($1:$8),),ROW($1:$8))+1,1)*10^ROW($1:$8)/10)</f>
        <v>30390456</v>
      </c>
      <c r="AY769" s="673" t="str">
        <f>VLOOKUP($AX769,'Item Master Data'!$A:$F,3,FALSE)</f>
        <v>Q.PEAK DUO BLK ML G10+</v>
      </c>
      <c r="AZ769" s="673">
        <f>VLOOKUP($AX769,'Item Master Data'!$A:$F,6,FALSE)</f>
        <v>400</v>
      </c>
      <c r="BA769" s="673">
        <f>X769/BB769</f>
        <v>26</v>
      </c>
      <c r="BB769" s="673">
        <f>VLOOKUP(AX769,'Item Master Data'!$A:$G,7,FALSE)</f>
        <v>32</v>
      </c>
      <c r="BC769" s="673"/>
      <c r="BD769" s="673">
        <f>W769-AZ769</f>
        <v>-5</v>
      </c>
    </row>
    <row r="770" spans="1:56">
      <c r="A770" s="674"/>
      <c r="B770" s="722"/>
      <c r="C770" s="722"/>
      <c r="D770" s="687" t="s">
        <v>2368</v>
      </c>
      <c r="E770" s="676" t="s">
        <v>2686</v>
      </c>
      <c r="F770" s="491"/>
      <c r="G770" s="676">
        <v>2022</v>
      </c>
      <c r="H770" s="676">
        <v>7</v>
      </c>
      <c r="I770" s="687"/>
      <c r="J770" s="492"/>
      <c r="K770" s="685" t="s">
        <v>2773</v>
      </c>
      <c r="L770" s="676" t="s">
        <v>2485</v>
      </c>
      <c r="M770" s="689">
        <v>44482</v>
      </c>
      <c r="N770" s="689">
        <v>44747</v>
      </c>
      <c r="O770" s="689"/>
      <c r="P770" s="492"/>
      <c r="Q770" s="492"/>
      <c r="R770" s="492"/>
      <c r="S770" s="491" t="s">
        <v>1580</v>
      </c>
      <c r="T770" s="491">
        <v>60</v>
      </c>
      <c r="U770" s="491" t="s">
        <v>1290</v>
      </c>
      <c r="V770" s="491" t="s">
        <v>2774</v>
      </c>
      <c r="W770" s="676">
        <v>395</v>
      </c>
      <c r="X770" s="678">
        <v>832</v>
      </c>
      <c r="Y770" s="525">
        <f>W770*X770</f>
        <v>328640</v>
      </c>
      <c r="Z770" s="494">
        <v>0.53</v>
      </c>
      <c r="AA770" s="682">
        <f>Y770*Z770</f>
        <v>174179.20000000001</v>
      </c>
      <c r="AB770" s="682"/>
      <c r="AC770" s="496">
        <v>0</v>
      </c>
      <c r="AD770" s="692"/>
      <c r="AE770" s="497"/>
      <c r="AF770" s="695">
        <f>AA770+AD770+AE770</f>
        <v>174179.20000000001</v>
      </c>
      <c r="AG770" s="491" t="s">
        <v>47</v>
      </c>
      <c r="AH770" s="676" t="s">
        <v>2490</v>
      </c>
      <c r="AI770" s="685">
        <v>60</v>
      </c>
      <c r="AJ770" s="491" t="s">
        <v>1821</v>
      </c>
      <c r="AK770" s="696" t="s">
        <v>50</v>
      </c>
      <c r="AL770" s="676" t="s">
        <v>2498</v>
      </c>
      <c r="AM770" s="491" t="s">
        <v>52</v>
      </c>
      <c r="AN770" s="491"/>
      <c r="AO770" s="491"/>
      <c r="AP770" s="688"/>
      <c r="AQ770" s="688"/>
      <c r="AR770" s="688"/>
      <c r="AS770" s="697"/>
      <c r="AT770" s="697"/>
      <c r="AU770" s="697"/>
      <c r="AV770" s="680"/>
      <c r="AW770" s="673" t="str">
        <f>U770</f>
        <v>30390456H</v>
      </c>
      <c r="AX770" s="673" cm="1">
        <f t="array" ref="AX770">SUM(MID(0&amp;AW770,LARGE(INDEX(ISNUMBER(--MID(AW770,ROW($1:$8),1))*ROW($1:$8),),ROW($1:$8))+1,1)*10^ROW($1:$8)/10)</f>
        <v>30390456</v>
      </c>
      <c r="AY770" s="673" t="str">
        <f>VLOOKUP($AX770,'Item Master Data'!$A:$F,3,FALSE)</f>
        <v>Q.PEAK DUO BLK ML G10+</v>
      </c>
      <c r="AZ770" s="673">
        <f>VLOOKUP($AX770,'Item Master Data'!$A:$F,6,FALSE)</f>
        <v>400</v>
      </c>
      <c r="BA770" s="673">
        <f>X770/BB770</f>
        <v>26</v>
      </c>
      <c r="BB770" s="673">
        <f>VLOOKUP(AX770,'Item Master Data'!$A:$G,7,FALSE)</f>
        <v>32</v>
      </c>
      <c r="BC770" s="673"/>
      <c r="BD770" s="673">
        <f>W770-AZ770</f>
        <v>-5</v>
      </c>
    </row>
    <row r="771" spans="1:56">
      <c r="A771" s="674"/>
      <c r="B771" s="722"/>
      <c r="C771" s="722"/>
      <c r="D771" s="687" t="s">
        <v>2368</v>
      </c>
      <c r="E771" s="676" t="s">
        <v>2686</v>
      </c>
      <c r="F771" s="491"/>
      <c r="G771" s="676">
        <v>2022</v>
      </c>
      <c r="H771" s="676">
        <v>7</v>
      </c>
      <c r="I771" s="687"/>
      <c r="J771" s="492"/>
      <c r="K771" s="685" t="s">
        <v>2775</v>
      </c>
      <c r="L771" s="676" t="s">
        <v>2485</v>
      </c>
      <c r="M771" s="689">
        <v>44482</v>
      </c>
      <c r="N771" s="689">
        <v>44757</v>
      </c>
      <c r="O771" s="689"/>
      <c r="P771" s="492"/>
      <c r="Q771" s="492"/>
      <c r="R771" s="492"/>
      <c r="S771" s="491" t="s">
        <v>1580</v>
      </c>
      <c r="T771" s="491">
        <v>60</v>
      </c>
      <c r="U771" s="491" t="s">
        <v>1290</v>
      </c>
      <c r="V771" s="491" t="s">
        <v>2774</v>
      </c>
      <c r="W771" s="676">
        <v>395</v>
      </c>
      <c r="X771" s="678">
        <v>832</v>
      </c>
      <c r="Y771" s="525">
        <f>W771*X771</f>
        <v>328640</v>
      </c>
      <c r="Z771" s="494">
        <v>0.53</v>
      </c>
      <c r="AA771" s="682">
        <f>Y771*Z771</f>
        <v>174179.20000000001</v>
      </c>
      <c r="AB771" s="682"/>
      <c r="AC771" s="496">
        <v>0</v>
      </c>
      <c r="AD771" s="692"/>
      <c r="AE771" s="497"/>
      <c r="AF771" s="695">
        <f>AA771+AD771+AE771</f>
        <v>174179.20000000001</v>
      </c>
      <c r="AG771" s="491" t="s">
        <v>47</v>
      </c>
      <c r="AH771" s="676" t="s">
        <v>2490</v>
      </c>
      <c r="AI771" s="685">
        <v>60</v>
      </c>
      <c r="AJ771" s="491" t="s">
        <v>1821</v>
      </c>
      <c r="AK771" s="696" t="s">
        <v>50</v>
      </c>
      <c r="AL771" s="676" t="s">
        <v>2498</v>
      </c>
      <c r="AM771" s="491" t="s">
        <v>52</v>
      </c>
      <c r="AN771" s="491"/>
      <c r="AO771" s="491"/>
      <c r="AP771" s="688"/>
      <c r="AQ771" s="688"/>
      <c r="AR771" s="688"/>
      <c r="AS771" s="697"/>
      <c r="AT771" s="697"/>
      <c r="AU771" s="697"/>
      <c r="AV771" s="680"/>
      <c r="AW771" s="673" t="str">
        <f>U771</f>
        <v>30390456H</v>
      </c>
      <c r="AX771" s="673" cm="1">
        <f t="array" ref="AX771">SUM(MID(0&amp;AW771,LARGE(INDEX(ISNUMBER(--MID(AW771,ROW($1:$8),1))*ROW($1:$8),),ROW($1:$8))+1,1)*10^ROW($1:$8)/10)</f>
        <v>30390456</v>
      </c>
      <c r="AY771" s="673" t="str">
        <f>VLOOKUP($AX771,'Item Master Data'!$A:$F,3,FALSE)</f>
        <v>Q.PEAK DUO BLK ML G10+</v>
      </c>
      <c r="AZ771" s="673">
        <f>VLOOKUP($AX771,'Item Master Data'!$A:$F,6,FALSE)</f>
        <v>400</v>
      </c>
      <c r="BA771" s="673">
        <f>X771/BB771</f>
        <v>26</v>
      </c>
      <c r="BB771" s="673">
        <f>VLOOKUP(AX771,'Item Master Data'!$A:$G,7,FALSE)</f>
        <v>32</v>
      </c>
      <c r="BC771" s="673"/>
      <c r="BD771" s="673">
        <f>W771-AZ771</f>
        <v>-5</v>
      </c>
    </row>
    <row r="772" spans="1:56">
      <c r="A772" s="674"/>
      <c r="B772" s="722"/>
      <c r="C772" s="722"/>
      <c r="D772" s="687" t="s">
        <v>2368</v>
      </c>
      <c r="E772" s="676" t="s">
        <v>2686</v>
      </c>
      <c r="F772" s="491"/>
      <c r="G772" s="676">
        <v>2022</v>
      </c>
      <c r="H772" s="676">
        <v>7</v>
      </c>
      <c r="I772" s="687"/>
      <c r="J772" s="492"/>
      <c r="K772" s="685" t="s">
        <v>2776</v>
      </c>
      <c r="L772" s="676" t="s">
        <v>2485</v>
      </c>
      <c r="M772" s="689">
        <v>44482</v>
      </c>
      <c r="N772" s="689">
        <v>44767</v>
      </c>
      <c r="O772" s="689"/>
      <c r="P772" s="492"/>
      <c r="Q772" s="492"/>
      <c r="R772" s="492"/>
      <c r="S772" s="491" t="s">
        <v>1580</v>
      </c>
      <c r="T772" s="491">
        <v>60</v>
      </c>
      <c r="U772" s="491" t="s">
        <v>1290</v>
      </c>
      <c r="V772" s="491" t="s">
        <v>2774</v>
      </c>
      <c r="W772" s="676">
        <v>395</v>
      </c>
      <c r="X772" s="678">
        <v>832</v>
      </c>
      <c r="Y772" s="525">
        <f>W772*X772</f>
        <v>328640</v>
      </c>
      <c r="Z772" s="494">
        <v>0.53</v>
      </c>
      <c r="AA772" s="682">
        <f>Y772*Z772</f>
        <v>174179.20000000001</v>
      </c>
      <c r="AB772" s="682"/>
      <c r="AC772" s="496">
        <v>0</v>
      </c>
      <c r="AD772" s="692"/>
      <c r="AE772" s="497"/>
      <c r="AF772" s="695">
        <f>AA772+AD772+AE772</f>
        <v>174179.20000000001</v>
      </c>
      <c r="AG772" s="491" t="s">
        <v>47</v>
      </c>
      <c r="AH772" s="676" t="s">
        <v>2490</v>
      </c>
      <c r="AI772" s="685">
        <v>60</v>
      </c>
      <c r="AJ772" s="491" t="s">
        <v>1821</v>
      </c>
      <c r="AK772" s="696" t="s">
        <v>50</v>
      </c>
      <c r="AL772" s="676" t="s">
        <v>2498</v>
      </c>
      <c r="AM772" s="491" t="s">
        <v>52</v>
      </c>
      <c r="AN772" s="491"/>
      <c r="AO772" s="491"/>
      <c r="AP772" s="688"/>
      <c r="AQ772" s="688"/>
      <c r="AR772" s="688"/>
      <c r="AS772" s="697"/>
      <c r="AT772" s="697"/>
      <c r="AU772" s="697"/>
      <c r="AV772" s="680"/>
      <c r="AW772" s="673" t="str">
        <f>U772</f>
        <v>30390456H</v>
      </c>
      <c r="AX772" s="673" cm="1">
        <f t="array" ref="AX772">SUM(MID(0&amp;AW772,LARGE(INDEX(ISNUMBER(--MID(AW772,ROW($1:$8),1))*ROW($1:$8),),ROW($1:$8))+1,1)*10^ROW($1:$8)/10)</f>
        <v>30390456</v>
      </c>
      <c r="AY772" s="673" t="str">
        <f>VLOOKUP($AX772,'Item Master Data'!$A:$F,3,FALSE)</f>
        <v>Q.PEAK DUO BLK ML G10+</v>
      </c>
      <c r="AZ772" s="673">
        <f>VLOOKUP($AX772,'Item Master Data'!$A:$F,6,FALSE)</f>
        <v>400</v>
      </c>
      <c r="BA772" s="673">
        <f>X772/BB772</f>
        <v>26</v>
      </c>
      <c r="BB772" s="673">
        <f>VLOOKUP(AX772,'Item Master Data'!$A:$G,7,FALSE)</f>
        <v>32</v>
      </c>
      <c r="BC772" s="673"/>
      <c r="BD772" s="673">
        <f>W772-AZ772</f>
        <v>-5</v>
      </c>
    </row>
    <row r="773" spans="1:56">
      <c r="A773" s="674"/>
      <c r="B773" s="722"/>
      <c r="C773" s="722"/>
      <c r="D773" s="687" t="s">
        <v>2368</v>
      </c>
      <c r="E773" s="676" t="s">
        <v>2686</v>
      </c>
      <c r="F773" s="491"/>
      <c r="G773" s="676">
        <v>2022</v>
      </c>
      <c r="H773" s="491">
        <v>7</v>
      </c>
      <c r="I773" s="687"/>
      <c r="J773" s="492"/>
      <c r="K773" s="685" t="s">
        <v>2777</v>
      </c>
      <c r="L773" s="676" t="s">
        <v>2485</v>
      </c>
      <c r="M773" s="689">
        <v>44482</v>
      </c>
      <c r="N773" s="689">
        <v>44750</v>
      </c>
      <c r="O773" s="689"/>
      <c r="P773" s="492"/>
      <c r="Q773" s="492"/>
      <c r="R773" s="492"/>
      <c r="S773" s="491" t="s">
        <v>1580</v>
      </c>
      <c r="T773" s="491">
        <v>60</v>
      </c>
      <c r="U773" s="491" t="s">
        <v>1290</v>
      </c>
      <c r="V773" s="491" t="s">
        <v>2774</v>
      </c>
      <c r="W773" s="676">
        <v>395</v>
      </c>
      <c r="X773" s="678">
        <v>832</v>
      </c>
      <c r="Y773" s="525">
        <f>W773*X773</f>
        <v>328640</v>
      </c>
      <c r="Z773" s="494">
        <v>0.53</v>
      </c>
      <c r="AA773" s="682">
        <f>Y773*Z773</f>
        <v>174179.20000000001</v>
      </c>
      <c r="AB773" s="682"/>
      <c r="AC773" s="496">
        <v>0</v>
      </c>
      <c r="AD773" s="692"/>
      <c r="AE773" s="497"/>
      <c r="AF773" s="695">
        <f>AA773+AD773+AE773</f>
        <v>174179.20000000001</v>
      </c>
      <c r="AG773" s="491" t="s">
        <v>47</v>
      </c>
      <c r="AH773" s="676" t="s">
        <v>2490</v>
      </c>
      <c r="AI773" s="685">
        <v>60</v>
      </c>
      <c r="AJ773" s="491" t="s">
        <v>2496</v>
      </c>
      <c r="AK773" s="696" t="s">
        <v>50</v>
      </c>
      <c r="AL773" s="676" t="s">
        <v>2587</v>
      </c>
      <c r="AM773" s="491" t="s">
        <v>52</v>
      </c>
      <c r="AN773" s="491"/>
      <c r="AO773" s="491"/>
      <c r="AP773" s="688"/>
      <c r="AQ773" s="688"/>
      <c r="AR773" s="688"/>
      <c r="AS773" s="697"/>
      <c r="AT773" s="697"/>
      <c r="AU773" s="697"/>
      <c r="AV773" s="680"/>
      <c r="AW773" s="673" t="str">
        <f>U773</f>
        <v>30390456H</v>
      </c>
      <c r="AX773" s="673" cm="1">
        <f t="array" ref="AX773">SUM(MID(0&amp;AW773,LARGE(INDEX(ISNUMBER(--MID(AW773,ROW($1:$8),1))*ROW($1:$8),),ROW($1:$8))+1,1)*10^ROW($1:$8)/10)</f>
        <v>30390456</v>
      </c>
      <c r="AY773" s="673" t="str">
        <f>VLOOKUP($AX773,'Item Master Data'!$A:$F,3,FALSE)</f>
        <v>Q.PEAK DUO BLK ML G10+</v>
      </c>
      <c r="AZ773" s="673">
        <f>VLOOKUP($AX773,'Item Master Data'!$A:$F,6,FALSE)</f>
        <v>400</v>
      </c>
      <c r="BA773" s="673">
        <f>X773/BB773</f>
        <v>26</v>
      </c>
      <c r="BB773" s="673">
        <f>VLOOKUP(AX773,'Item Master Data'!$A:$G,7,FALSE)</f>
        <v>32</v>
      </c>
      <c r="BC773" s="673"/>
      <c r="BD773" s="673">
        <f>W773-AZ773</f>
        <v>-5</v>
      </c>
    </row>
    <row r="774" spans="1:56">
      <c r="A774" s="674"/>
      <c r="B774" s="722"/>
      <c r="C774" s="722"/>
      <c r="D774" s="687" t="s">
        <v>2368</v>
      </c>
      <c r="E774" s="676" t="s">
        <v>2686</v>
      </c>
      <c r="F774" s="491"/>
      <c r="G774" s="676">
        <v>2022</v>
      </c>
      <c r="H774" s="491">
        <v>7</v>
      </c>
      <c r="I774" s="687"/>
      <c r="J774" s="492"/>
      <c r="K774" s="685" t="s">
        <v>2778</v>
      </c>
      <c r="L774" s="676" t="s">
        <v>2485</v>
      </c>
      <c r="M774" s="689">
        <v>44482</v>
      </c>
      <c r="N774" s="689">
        <v>44761</v>
      </c>
      <c r="O774" s="689"/>
      <c r="P774" s="492"/>
      <c r="Q774" s="492"/>
      <c r="R774" s="492"/>
      <c r="S774" s="491" t="s">
        <v>1580</v>
      </c>
      <c r="T774" s="491">
        <v>60</v>
      </c>
      <c r="U774" s="491" t="s">
        <v>1290</v>
      </c>
      <c r="V774" s="491" t="s">
        <v>2774</v>
      </c>
      <c r="W774" s="676">
        <v>395</v>
      </c>
      <c r="X774" s="678">
        <v>832</v>
      </c>
      <c r="Y774" s="525">
        <f>W774*X774</f>
        <v>328640</v>
      </c>
      <c r="Z774" s="494">
        <v>0.53</v>
      </c>
      <c r="AA774" s="682">
        <f>Y774*Z774</f>
        <v>174179.20000000001</v>
      </c>
      <c r="AB774" s="682"/>
      <c r="AC774" s="496">
        <v>0</v>
      </c>
      <c r="AD774" s="692"/>
      <c r="AE774" s="497"/>
      <c r="AF774" s="695">
        <f>AA774+AD774+AE774</f>
        <v>174179.20000000001</v>
      </c>
      <c r="AG774" s="491" t="s">
        <v>47</v>
      </c>
      <c r="AH774" s="676" t="s">
        <v>2490</v>
      </c>
      <c r="AI774" s="685">
        <v>60</v>
      </c>
      <c r="AJ774" s="491" t="s">
        <v>2496</v>
      </c>
      <c r="AK774" s="696" t="s">
        <v>50</v>
      </c>
      <c r="AL774" s="676" t="s">
        <v>2587</v>
      </c>
      <c r="AM774" s="491" t="s">
        <v>52</v>
      </c>
      <c r="AN774" s="491"/>
      <c r="AO774" s="491"/>
      <c r="AP774" s="688"/>
      <c r="AQ774" s="688"/>
      <c r="AR774" s="688"/>
      <c r="AS774" s="697"/>
      <c r="AT774" s="697"/>
      <c r="AU774" s="697"/>
      <c r="AV774" s="680"/>
      <c r="AW774" s="673" t="str">
        <f>U774</f>
        <v>30390456H</v>
      </c>
      <c r="AX774" s="673" cm="1">
        <f t="array" ref="AX774">SUM(MID(0&amp;AW774,LARGE(INDEX(ISNUMBER(--MID(AW774,ROW($1:$8),1))*ROW($1:$8),),ROW($1:$8))+1,1)*10^ROW($1:$8)/10)</f>
        <v>30390456</v>
      </c>
      <c r="AY774" s="673" t="str">
        <f>VLOOKUP($AX774,'Item Master Data'!$A:$F,3,FALSE)</f>
        <v>Q.PEAK DUO BLK ML G10+</v>
      </c>
      <c r="AZ774" s="673">
        <f>VLOOKUP($AX774,'Item Master Data'!$A:$F,6,FALSE)</f>
        <v>400</v>
      </c>
      <c r="BA774" s="673">
        <f>X774/BB774</f>
        <v>26</v>
      </c>
      <c r="BB774" s="673">
        <f>VLOOKUP(AX774,'Item Master Data'!$A:$G,7,FALSE)</f>
        <v>32</v>
      </c>
      <c r="BC774" s="673"/>
      <c r="BD774" s="673">
        <f>W774-AZ774</f>
        <v>-5</v>
      </c>
    </row>
    <row r="775" spans="1:56">
      <c r="A775" s="674"/>
      <c r="B775" s="722"/>
      <c r="C775" s="722"/>
      <c r="D775" s="687" t="s">
        <v>2368</v>
      </c>
      <c r="E775" s="676" t="s">
        <v>2686</v>
      </c>
      <c r="F775" s="491"/>
      <c r="G775" s="676">
        <v>2022</v>
      </c>
      <c r="H775" s="491">
        <v>7</v>
      </c>
      <c r="I775" s="687"/>
      <c r="J775" s="492"/>
      <c r="K775" s="685" t="s">
        <v>2779</v>
      </c>
      <c r="L775" s="676" t="s">
        <v>2485</v>
      </c>
      <c r="M775" s="689">
        <v>44482</v>
      </c>
      <c r="N775" s="689">
        <v>44750</v>
      </c>
      <c r="O775" s="689"/>
      <c r="P775" s="492"/>
      <c r="Q775" s="492"/>
      <c r="R775" s="492"/>
      <c r="S775" s="491" t="s">
        <v>1580</v>
      </c>
      <c r="T775" s="491">
        <v>60</v>
      </c>
      <c r="U775" s="491" t="s">
        <v>1290</v>
      </c>
      <c r="V775" s="491" t="s">
        <v>2774</v>
      </c>
      <c r="W775" s="676">
        <v>395</v>
      </c>
      <c r="X775" s="678">
        <v>832</v>
      </c>
      <c r="Y775" s="525">
        <f>W775*X775</f>
        <v>328640</v>
      </c>
      <c r="Z775" s="494">
        <v>0.53</v>
      </c>
      <c r="AA775" s="682">
        <f>Y775*Z775</f>
        <v>174179.20000000001</v>
      </c>
      <c r="AB775" s="682"/>
      <c r="AC775" s="496">
        <v>0</v>
      </c>
      <c r="AD775" s="692"/>
      <c r="AE775" s="497"/>
      <c r="AF775" s="695">
        <f>AA775+AD775+AE775</f>
        <v>174179.20000000001</v>
      </c>
      <c r="AG775" s="491" t="s">
        <v>47</v>
      </c>
      <c r="AH775" s="676" t="s">
        <v>2490</v>
      </c>
      <c r="AI775" s="685">
        <v>60</v>
      </c>
      <c r="AJ775" s="491" t="s">
        <v>2472</v>
      </c>
      <c r="AK775" s="696" t="s">
        <v>1149</v>
      </c>
      <c r="AL775" s="676" t="s">
        <v>2578</v>
      </c>
      <c r="AM775" s="491" t="s">
        <v>52</v>
      </c>
      <c r="AN775" s="491"/>
      <c r="AO775" s="491"/>
      <c r="AP775" s="688"/>
      <c r="AQ775" s="688"/>
      <c r="AR775" s="688"/>
      <c r="AS775" s="697"/>
      <c r="AT775" s="697"/>
      <c r="AU775" s="697"/>
      <c r="AV775" s="680"/>
      <c r="AW775" s="673" t="str">
        <f>U775</f>
        <v>30390456H</v>
      </c>
      <c r="AX775" s="673" cm="1">
        <f t="array" ref="AX775">SUM(MID(0&amp;AW775,LARGE(INDEX(ISNUMBER(--MID(AW775,ROW($1:$8),1))*ROW($1:$8),),ROW($1:$8))+1,1)*10^ROW($1:$8)/10)</f>
        <v>30390456</v>
      </c>
      <c r="AY775" s="673" t="str">
        <f>VLOOKUP($AX775,'Item Master Data'!$A:$F,3,FALSE)</f>
        <v>Q.PEAK DUO BLK ML G10+</v>
      </c>
      <c r="AZ775" s="673">
        <f>VLOOKUP($AX775,'Item Master Data'!$A:$F,6,FALSE)</f>
        <v>400</v>
      </c>
      <c r="BA775" s="673">
        <f>X775/BB775</f>
        <v>26</v>
      </c>
      <c r="BB775" s="673">
        <f>VLOOKUP(AX775,'Item Master Data'!$A:$G,7,FALSE)</f>
        <v>32</v>
      </c>
      <c r="BC775" s="673"/>
      <c r="BD775" s="673">
        <f>W775-AZ775</f>
        <v>-5</v>
      </c>
    </row>
    <row r="776" spans="1:56">
      <c r="A776" s="674"/>
      <c r="B776" s="722"/>
      <c r="C776" s="722"/>
      <c r="D776" s="687" t="s">
        <v>2368</v>
      </c>
      <c r="E776" s="676" t="s">
        <v>2686</v>
      </c>
      <c r="F776" s="491"/>
      <c r="G776" s="676">
        <v>2022</v>
      </c>
      <c r="H776" s="491">
        <v>7</v>
      </c>
      <c r="I776" s="687"/>
      <c r="J776" s="492"/>
      <c r="K776" s="685" t="s">
        <v>2780</v>
      </c>
      <c r="L776" s="676" t="s">
        <v>2485</v>
      </c>
      <c r="M776" s="689">
        <v>44482</v>
      </c>
      <c r="N776" s="689">
        <v>44761</v>
      </c>
      <c r="O776" s="689"/>
      <c r="P776" s="492"/>
      <c r="Q776" s="492"/>
      <c r="R776" s="492"/>
      <c r="S776" s="491" t="s">
        <v>1580</v>
      </c>
      <c r="T776" s="491">
        <v>60</v>
      </c>
      <c r="U776" s="491" t="s">
        <v>1290</v>
      </c>
      <c r="V776" s="491" t="s">
        <v>2774</v>
      </c>
      <c r="W776" s="676">
        <v>395</v>
      </c>
      <c r="X776" s="678">
        <v>832</v>
      </c>
      <c r="Y776" s="525">
        <f>W776*X776</f>
        <v>328640</v>
      </c>
      <c r="Z776" s="494">
        <v>0.53</v>
      </c>
      <c r="AA776" s="682">
        <f>Y776*Z776</f>
        <v>174179.20000000001</v>
      </c>
      <c r="AB776" s="682"/>
      <c r="AC776" s="496">
        <v>0</v>
      </c>
      <c r="AD776" s="692"/>
      <c r="AE776" s="497"/>
      <c r="AF776" s="695">
        <f>AA776+AD776+AE776</f>
        <v>174179.20000000001</v>
      </c>
      <c r="AG776" s="491" t="s">
        <v>47</v>
      </c>
      <c r="AH776" s="676" t="s">
        <v>2490</v>
      </c>
      <c r="AI776" s="685">
        <v>60</v>
      </c>
      <c r="AJ776" s="491" t="s">
        <v>2472</v>
      </c>
      <c r="AK776" s="696" t="s">
        <v>1149</v>
      </c>
      <c r="AL776" s="676" t="s">
        <v>2578</v>
      </c>
      <c r="AM776" s="491" t="s">
        <v>52</v>
      </c>
      <c r="AN776" s="491"/>
      <c r="AO776" s="491"/>
      <c r="AP776" s="688"/>
      <c r="AQ776" s="688"/>
      <c r="AR776" s="688"/>
      <c r="AS776" s="697"/>
      <c r="AT776" s="697"/>
      <c r="AU776" s="697"/>
      <c r="AV776" s="680"/>
      <c r="AW776" s="673" t="str">
        <f>U776</f>
        <v>30390456H</v>
      </c>
      <c r="AX776" s="673" cm="1">
        <f t="array" ref="AX776">SUM(MID(0&amp;AW776,LARGE(INDEX(ISNUMBER(--MID(AW776,ROW($1:$8),1))*ROW($1:$8),),ROW($1:$8))+1,1)*10^ROW($1:$8)/10)</f>
        <v>30390456</v>
      </c>
      <c r="AY776" s="673" t="str">
        <f>VLOOKUP($AX776,'Item Master Data'!$A:$F,3,FALSE)</f>
        <v>Q.PEAK DUO BLK ML G10+</v>
      </c>
      <c r="AZ776" s="673">
        <f>VLOOKUP($AX776,'Item Master Data'!$A:$F,6,FALSE)</f>
        <v>400</v>
      </c>
      <c r="BA776" s="673">
        <f>X776/BB776</f>
        <v>26</v>
      </c>
      <c r="BB776" s="673">
        <f>VLOOKUP(AX776,'Item Master Data'!$A:$G,7,FALSE)</f>
        <v>32</v>
      </c>
      <c r="BC776" s="673"/>
      <c r="BD776" s="673">
        <f>W776-AZ776</f>
        <v>-5</v>
      </c>
    </row>
    <row r="777" spans="1:56">
      <c r="A777" s="674"/>
      <c r="B777" s="722"/>
      <c r="C777" s="722"/>
      <c r="D777" s="687" t="s">
        <v>2368</v>
      </c>
      <c r="E777" s="676"/>
      <c r="F777" s="491"/>
      <c r="G777" s="676">
        <v>2022</v>
      </c>
      <c r="H777" s="491">
        <v>7</v>
      </c>
      <c r="I777" s="687"/>
      <c r="J777" s="492"/>
      <c r="K777" s="685" t="s">
        <v>2747</v>
      </c>
      <c r="L777" s="676" t="s">
        <v>2505</v>
      </c>
      <c r="M777" s="689">
        <v>44511</v>
      </c>
      <c r="N777" s="689">
        <v>44625</v>
      </c>
      <c r="O777" s="689"/>
      <c r="P777" s="492"/>
      <c r="Q777" s="492"/>
      <c r="R777" s="492"/>
      <c r="S777" s="491" t="s">
        <v>1580</v>
      </c>
      <c r="T777" s="491">
        <v>60</v>
      </c>
      <c r="U777" s="491">
        <v>49401140</v>
      </c>
      <c r="V777" s="491" t="s">
        <v>2575</v>
      </c>
      <c r="W777" s="676">
        <v>400</v>
      </c>
      <c r="X777" s="678">
        <v>768</v>
      </c>
      <c r="Y777" s="525">
        <f>W777*X777</f>
        <v>307200</v>
      </c>
      <c r="Z777" s="494">
        <v>0.52500000000000002</v>
      </c>
      <c r="AA777" s="682">
        <f>Y777*Z777</f>
        <v>161280</v>
      </c>
      <c r="AB777" s="682"/>
      <c r="AC777" s="496">
        <v>0</v>
      </c>
      <c r="AD777" s="692"/>
      <c r="AE777" s="497"/>
      <c r="AF777" s="695">
        <f>AA777+AD777+AE777</f>
        <v>161280</v>
      </c>
      <c r="AG777" s="491" t="s">
        <v>1073</v>
      </c>
      <c r="AH777" s="676"/>
      <c r="AI777" s="685">
        <v>60</v>
      </c>
      <c r="AJ777" s="491" t="s">
        <v>2674</v>
      </c>
      <c r="AK777" s="696" t="s">
        <v>1149</v>
      </c>
      <c r="AL777" s="676">
        <v>78216</v>
      </c>
      <c r="AM777" s="491" t="s">
        <v>52</v>
      </c>
      <c r="AN777" s="491"/>
      <c r="AO777" s="491"/>
      <c r="AP777" s="688"/>
      <c r="AQ777" s="688" t="s">
        <v>37</v>
      </c>
      <c r="AR777" s="688"/>
      <c r="AS777" s="697"/>
      <c r="AT777" s="697"/>
      <c r="AU777" s="697"/>
      <c r="AV777" s="680"/>
      <c r="AW777" s="673">
        <f>U777</f>
        <v>49401140</v>
      </c>
      <c r="AX777" s="673" cm="1">
        <f t="array" ref="AX777">SUM(MID(0&amp;AW777,LARGE(INDEX(ISNUMBER(--MID(AW777,ROW($1:$8),1))*ROW($1:$8),),ROW($1:$8))+1,1)*10^ROW($1:$8)/10)</f>
        <v>49401140</v>
      </c>
      <c r="AY777" s="673" t="str">
        <f>VLOOKUP($AX777,'Item Master Data'!$A:$F,3,FALSE)</f>
        <v>Q.PEAK DUO BLK ML G10.a+</v>
      </c>
      <c r="AZ777" s="673">
        <f>VLOOKUP($AX777,'Item Master Data'!$A:$F,6,FALSE)</f>
        <v>400</v>
      </c>
      <c r="BA777" s="673">
        <f>X777/BB777</f>
        <v>24</v>
      </c>
      <c r="BB777" s="673">
        <f>VLOOKUP(AX777,'Item Master Data'!$A:$G,7,FALSE)</f>
        <v>32</v>
      </c>
      <c r="BC777" s="673"/>
      <c r="BD777" s="673">
        <f>W777-AZ777</f>
        <v>0</v>
      </c>
    </row>
    <row r="778" spans="1:56">
      <c r="A778" s="674"/>
      <c r="B778" s="722"/>
      <c r="C778" s="722"/>
      <c r="D778" s="687" t="s">
        <v>2368</v>
      </c>
      <c r="E778" s="676"/>
      <c r="F778" s="491"/>
      <c r="G778" s="676">
        <v>2022</v>
      </c>
      <c r="H778" s="491">
        <v>7</v>
      </c>
      <c r="I778" s="687"/>
      <c r="J778" s="492"/>
      <c r="K778" s="685" t="s">
        <v>2748</v>
      </c>
      <c r="L778" s="676" t="s">
        <v>2505</v>
      </c>
      <c r="M778" s="689">
        <v>44511</v>
      </c>
      <c r="N778" s="689">
        <v>44625</v>
      </c>
      <c r="O778" s="689"/>
      <c r="P778" s="492"/>
      <c r="Q778" s="492"/>
      <c r="R778" s="492"/>
      <c r="S778" s="491" t="s">
        <v>1580</v>
      </c>
      <c r="T778" s="491">
        <v>60</v>
      </c>
      <c r="U778" s="491">
        <v>49401140</v>
      </c>
      <c r="V778" s="491" t="s">
        <v>2575</v>
      </c>
      <c r="W778" s="676">
        <v>400</v>
      </c>
      <c r="X778" s="678">
        <v>768</v>
      </c>
      <c r="Y778" s="525">
        <f>W778*X778</f>
        <v>307200</v>
      </c>
      <c r="Z778" s="494">
        <v>0.52500000000000002</v>
      </c>
      <c r="AA778" s="682">
        <f>Y778*Z778</f>
        <v>161280</v>
      </c>
      <c r="AB778" s="682"/>
      <c r="AC778" s="496">
        <v>0</v>
      </c>
      <c r="AD778" s="692"/>
      <c r="AE778" s="497"/>
      <c r="AF778" s="695">
        <f>AA778+AD778+AE778</f>
        <v>161280</v>
      </c>
      <c r="AG778" s="491" t="s">
        <v>1073</v>
      </c>
      <c r="AH778" s="676"/>
      <c r="AI778" s="685">
        <v>60</v>
      </c>
      <c r="AJ778" s="491" t="s">
        <v>2674</v>
      </c>
      <c r="AK778" s="696" t="s">
        <v>1149</v>
      </c>
      <c r="AL778" s="676">
        <v>78216</v>
      </c>
      <c r="AM778" s="491" t="s">
        <v>52</v>
      </c>
      <c r="AN778" s="491"/>
      <c r="AO778" s="491"/>
      <c r="AP778" s="688"/>
      <c r="AQ778" s="688" t="s">
        <v>37</v>
      </c>
      <c r="AR778" s="688"/>
      <c r="AS778" s="697"/>
      <c r="AT778" s="697"/>
      <c r="AU778" s="697"/>
      <c r="AV778" s="680"/>
      <c r="AW778" s="673">
        <f>U778</f>
        <v>49401140</v>
      </c>
      <c r="AX778" s="673" cm="1">
        <f t="array" ref="AX778">SUM(MID(0&amp;AW778,LARGE(INDEX(ISNUMBER(--MID(AW778,ROW($1:$8),1))*ROW($1:$8),),ROW($1:$8))+1,1)*10^ROW($1:$8)/10)</f>
        <v>49401140</v>
      </c>
      <c r="AY778" s="673" t="str">
        <f>VLOOKUP($AX778,'Item Master Data'!$A:$F,3,FALSE)</f>
        <v>Q.PEAK DUO BLK ML G10.a+</v>
      </c>
      <c r="AZ778" s="673">
        <f>VLOOKUP($AX778,'Item Master Data'!$A:$F,6,FALSE)</f>
        <v>400</v>
      </c>
      <c r="BA778" s="673">
        <f>X778/BB778</f>
        <v>24</v>
      </c>
      <c r="BB778" s="673">
        <f>VLOOKUP(AX778,'Item Master Data'!$A:$G,7,FALSE)</f>
        <v>32</v>
      </c>
      <c r="BC778" s="673"/>
      <c r="BD778" s="673">
        <f>W778-AZ778</f>
        <v>0</v>
      </c>
    </row>
    <row r="779" spans="1:56">
      <c r="A779" s="674"/>
      <c r="B779" s="722"/>
      <c r="C779" s="722"/>
      <c r="D779" s="687" t="s">
        <v>2368</v>
      </c>
      <c r="E779" s="676"/>
      <c r="F779" s="491"/>
      <c r="G779" s="676">
        <v>2022</v>
      </c>
      <c r="H779" s="491">
        <v>7</v>
      </c>
      <c r="I779" s="687"/>
      <c r="J779" s="492"/>
      <c r="K779" s="685" t="s">
        <v>2749</v>
      </c>
      <c r="L779" s="676" t="s">
        <v>2505</v>
      </c>
      <c r="M779" s="689">
        <v>44511</v>
      </c>
      <c r="N779" s="689">
        <v>44625</v>
      </c>
      <c r="O779" s="689"/>
      <c r="P779" s="492"/>
      <c r="Q779" s="492"/>
      <c r="R779" s="492"/>
      <c r="S779" s="491" t="s">
        <v>1580</v>
      </c>
      <c r="T779" s="491">
        <v>60</v>
      </c>
      <c r="U779" s="491">
        <v>49401140</v>
      </c>
      <c r="V779" s="491" t="s">
        <v>2575</v>
      </c>
      <c r="W779" s="676">
        <v>400</v>
      </c>
      <c r="X779" s="678">
        <v>768</v>
      </c>
      <c r="Y779" s="525">
        <f>W779*X779</f>
        <v>307200</v>
      </c>
      <c r="Z779" s="494">
        <v>0.52500000000000002</v>
      </c>
      <c r="AA779" s="682">
        <f>Y779*Z779</f>
        <v>161280</v>
      </c>
      <c r="AB779" s="682"/>
      <c r="AC779" s="496">
        <v>0</v>
      </c>
      <c r="AD779" s="692"/>
      <c r="AE779" s="497"/>
      <c r="AF779" s="695">
        <f>AA779+AD779+AE779</f>
        <v>161280</v>
      </c>
      <c r="AG779" s="491" t="s">
        <v>1073</v>
      </c>
      <c r="AH779" s="676"/>
      <c r="AI779" s="685">
        <v>60</v>
      </c>
      <c r="AJ779" s="491" t="s">
        <v>2674</v>
      </c>
      <c r="AK779" s="696" t="s">
        <v>1149</v>
      </c>
      <c r="AL779" s="676">
        <v>78216</v>
      </c>
      <c r="AM779" s="491" t="s">
        <v>52</v>
      </c>
      <c r="AN779" s="491"/>
      <c r="AO779" s="491"/>
      <c r="AP779" s="688"/>
      <c r="AQ779" s="688" t="s">
        <v>37</v>
      </c>
      <c r="AR779" s="688"/>
      <c r="AS779" s="697"/>
      <c r="AT779" s="697"/>
      <c r="AU779" s="697"/>
      <c r="AV779" s="680"/>
      <c r="AW779" s="673">
        <f>U779</f>
        <v>49401140</v>
      </c>
      <c r="AX779" s="673" cm="1">
        <f t="array" ref="AX779">SUM(MID(0&amp;AW779,LARGE(INDEX(ISNUMBER(--MID(AW779,ROW($1:$8),1))*ROW($1:$8),),ROW($1:$8))+1,1)*10^ROW($1:$8)/10)</f>
        <v>49401140</v>
      </c>
      <c r="AY779" s="673" t="str">
        <f>VLOOKUP($AX779,'Item Master Data'!$A:$F,3,FALSE)</f>
        <v>Q.PEAK DUO BLK ML G10.a+</v>
      </c>
      <c r="AZ779" s="673">
        <f>VLOOKUP($AX779,'Item Master Data'!$A:$F,6,FALSE)</f>
        <v>400</v>
      </c>
      <c r="BA779" s="673">
        <f>X779/BB779</f>
        <v>24</v>
      </c>
      <c r="BB779" s="673">
        <f>VLOOKUP(AX779,'Item Master Data'!$A:$G,7,FALSE)</f>
        <v>32</v>
      </c>
      <c r="BC779" s="673"/>
      <c r="BD779" s="673">
        <f>W779-AZ779</f>
        <v>0</v>
      </c>
    </row>
    <row r="780" spans="1:56">
      <c r="A780" s="674"/>
      <c r="B780" s="722">
        <v>44599</v>
      </c>
      <c r="C780" s="722"/>
      <c r="D780" s="687" t="s">
        <v>2368</v>
      </c>
      <c r="E780" s="676" t="s">
        <v>2781</v>
      </c>
      <c r="F780" s="491"/>
      <c r="G780" s="676">
        <v>2022</v>
      </c>
      <c r="H780" s="491">
        <v>7</v>
      </c>
      <c r="I780" s="687"/>
      <c r="J780" s="492"/>
      <c r="K780" s="685" t="s">
        <v>2782</v>
      </c>
      <c r="L780" s="676" t="s">
        <v>2505</v>
      </c>
      <c r="M780" s="689">
        <v>44596</v>
      </c>
      <c r="N780" s="689">
        <v>44658</v>
      </c>
      <c r="O780" s="689"/>
      <c r="P780" s="492"/>
      <c r="Q780" s="492"/>
      <c r="R780" s="492"/>
      <c r="S780" s="491" t="s">
        <v>1580</v>
      </c>
      <c r="T780" s="491">
        <v>60</v>
      </c>
      <c r="U780" s="491" t="s">
        <v>1290</v>
      </c>
      <c r="V780" s="491" t="s">
        <v>973</v>
      </c>
      <c r="W780" s="676">
        <v>400</v>
      </c>
      <c r="X780" s="678">
        <v>768</v>
      </c>
      <c r="Y780" s="525">
        <f>W780*X780</f>
        <v>307200</v>
      </c>
      <c r="Z780" s="494">
        <v>0.55500000000000005</v>
      </c>
      <c r="AA780" s="682">
        <f>Y780*Z780</f>
        <v>170496.00000000003</v>
      </c>
      <c r="AB780" s="682"/>
      <c r="AC780" s="496">
        <v>0</v>
      </c>
      <c r="AD780" s="692"/>
      <c r="AE780" s="497"/>
      <c r="AF780" s="695">
        <f>AA780+AD780+AE780</f>
        <v>170496.00000000003</v>
      </c>
      <c r="AG780" s="491" t="s">
        <v>1073</v>
      </c>
      <c r="AH780" s="676"/>
      <c r="AI780" s="685" t="s">
        <v>2783</v>
      </c>
      <c r="AJ780" s="491" t="s">
        <v>2560</v>
      </c>
      <c r="AK780" s="696" t="s">
        <v>1149</v>
      </c>
      <c r="AL780" s="676">
        <v>75063</v>
      </c>
      <c r="AM780" s="491" t="s">
        <v>52</v>
      </c>
      <c r="AN780" s="491"/>
      <c r="AO780" s="491"/>
      <c r="AP780" s="688"/>
      <c r="AQ780" s="688" t="s">
        <v>37</v>
      </c>
      <c r="AR780" s="688"/>
      <c r="AS780" s="697"/>
      <c r="AT780" s="697"/>
      <c r="AU780" s="697"/>
      <c r="AV780" s="680"/>
      <c r="AW780" s="673" t="str">
        <f>U780</f>
        <v>30390456H</v>
      </c>
      <c r="AX780" s="673" cm="1">
        <f t="array" ref="AX780">SUM(MID(0&amp;AW780,LARGE(INDEX(ISNUMBER(--MID(AW780,ROW($1:$8),1))*ROW($1:$8),),ROW($1:$8))+1,1)*10^ROW($1:$8)/10)</f>
        <v>30390456</v>
      </c>
      <c r="AY780" s="673" t="str">
        <f>VLOOKUP($AX780,'Item Master Data'!$A:$F,3,FALSE)</f>
        <v>Q.PEAK DUO BLK ML G10+</v>
      </c>
      <c r="AZ780" s="673">
        <f>VLOOKUP($AX780,'Item Master Data'!$A:$F,6,FALSE)</f>
        <v>400</v>
      </c>
      <c r="BA780" s="673">
        <f>X780/BB780</f>
        <v>24</v>
      </c>
      <c r="BB780" s="673">
        <f>VLOOKUP(AX780,'Item Master Data'!$A:$G,7,FALSE)</f>
        <v>32</v>
      </c>
      <c r="BC780" s="673"/>
      <c r="BD780" s="673">
        <f>W780-AZ780</f>
        <v>0</v>
      </c>
    </row>
    <row r="781" spans="1:56">
      <c r="A781" s="674"/>
      <c r="B781" s="722">
        <v>44599</v>
      </c>
      <c r="C781" s="722"/>
      <c r="D781" s="687" t="s">
        <v>2368</v>
      </c>
      <c r="E781" s="676" t="s">
        <v>2781</v>
      </c>
      <c r="F781" s="491"/>
      <c r="G781" s="676">
        <v>2022</v>
      </c>
      <c r="H781" s="491">
        <v>7</v>
      </c>
      <c r="I781" s="687"/>
      <c r="J781" s="492"/>
      <c r="K781" s="685" t="s">
        <v>2784</v>
      </c>
      <c r="L781" s="676" t="s">
        <v>2505</v>
      </c>
      <c r="M781" s="689">
        <v>44596</v>
      </c>
      <c r="N781" s="689">
        <v>44661</v>
      </c>
      <c r="O781" s="689"/>
      <c r="P781" s="492"/>
      <c r="Q781" s="492"/>
      <c r="R781" s="492"/>
      <c r="S781" s="491" t="s">
        <v>1580</v>
      </c>
      <c r="T781" s="491">
        <v>60</v>
      </c>
      <c r="U781" s="491" t="s">
        <v>1290</v>
      </c>
      <c r="V781" s="491" t="s">
        <v>973</v>
      </c>
      <c r="W781" s="676">
        <v>400</v>
      </c>
      <c r="X781" s="678">
        <v>768</v>
      </c>
      <c r="Y781" s="525">
        <f>W781*X781</f>
        <v>307200</v>
      </c>
      <c r="Z781" s="494">
        <v>0.55500000000000005</v>
      </c>
      <c r="AA781" s="682">
        <f>Y781*Z781</f>
        <v>170496.00000000003</v>
      </c>
      <c r="AB781" s="682"/>
      <c r="AC781" s="496">
        <v>0</v>
      </c>
      <c r="AD781" s="692"/>
      <c r="AE781" s="497"/>
      <c r="AF781" s="695">
        <f>AA781+AD781+AE781</f>
        <v>170496.00000000003</v>
      </c>
      <c r="AG781" s="491" t="s">
        <v>1073</v>
      </c>
      <c r="AH781" s="676"/>
      <c r="AI781" s="685" t="s">
        <v>2785</v>
      </c>
      <c r="AJ781" s="491" t="s">
        <v>2560</v>
      </c>
      <c r="AK781" s="696" t="s">
        <v>1149</v>
      </c>
      <c r="AL781" s="676">
        <v>75064</v>
      </c>
      <c r="AM781" s="491" t="s">
        <v>52</v>
      </c>
      <c r="AN781" s="491"/>
      <c r="AO781" s="491"/>
      <c r="AP781" s="688"/>
      <c r="AQ781" s="688" t="s">
        <v>37</v>
      </c>
      <c r="AR781" s="688"/>
      <c r="AS781" s="697"/>
      <c r="AT781" s="697"/>
      <c r="AU781" s="697"/>
      <c r="AV781" s="680"/>
      <c r="AW781" s="673" t="str">
        <f>U781</f>
        <v>30390456H</v>
      </c>
      <c r="AX781" s="673" cm="1">
        <f t="array" ref="AX781">SUM(MID(0&amp;AW781,LARGE(INDEX(ISNUMBER(--MID(AW781,ROW($1:$8),1))*ROW($1:$8),),ROW($1:$8))+1,1)*10^ROW($1:$8)/10)</f>
        <v>30390456</v>
      </c>
      <c r="AY781" s="673" t="str">
        <f>VLOOKUP($AX781,'Item Master Data'!$A:$F,3,FALSE)</f>
        <v>Q.PEAK DUO BLK ML G10+</v>
      </c>
      <c r="AZ781" s="673">
        <f>VLOOKUP($AX781,'Item Master Data'!$A:$F,6,FALSE)</f>
        <v>400</v>
      </c>
      <c r="BA781" s="673">
        <f>X781/BB781</f>
        <v>24</v>
      </c>
      <c r="BB781" s="673">
        <f>VLOOKUP(AX781,'Item Master Data'!$A:$G,7,FALSE)</f>
        <v>32</v>
      </c>
      <c r="BC781" s="673"/>
      <c r="BD781" s="673">
        <f>W781-AZ781</f>
        <v>0</v>
      </c>
    </row>
    <row r="782" spans="1:56">
      <c r="A782" s="674"/>
      <c r="B782" s="722">
        <v>44599</v>
      </c>
      <c r="C782" s="722"/>
      <c r="D782" s="687" t="s">
        <v>2368</v>
      </c>
      <c r="E782" s="676" t="s">
        <v>2781</v>
      </c>
      <c r="F782" s="491"/>
      <c r="G782" s="676">
        <v>2022</v>
      </c>
      <c r="H782" s="491">
        <v>7</v>
      </c>
      <c r="I782" s="687"/>
      <c r="J782" s="492"/>
      <c r="K782" s="685" t="s">
        <v>2786</v>
      </c>
      <c r="L782" s="676" t="s">
        <v>2505</v>
      </c>
      <c r="M782" s="689">
        <v>44596</v>
      </c>
      <c r="N782" s="689">
        <v>44663</v>
      </c>
      <c r="O782" s="689"/>
      <c r="P782" s="492"/>
      <c r="Q782" s="492"/>
      <c r="R782" s="492"/>
      <c r="S782" s="491" t="s">
        <v>1580</v>
      </c>
      <c r="T782" s="491">
        <v>60</v>
      </c>
      <c r="U782" s="491" t="s">
        <v>1290</v>
      </c>
      <c r="V782" s="491" t="s">
        <v>973</v>
      </c>
      <c r="W782" s="676">
        <v>400</v>
      </c>
      <c r="X782" s="678">
        <v>768</v>
      </c>
      <c r="Y782" s="525">
        <f>W782*X782</f>
        <v>307200</v>
      </c>
      <c r="Z782" s="494">
        <v>0.55500000000000005</v>
      </c>
      <c r="AA782" s="682">
        <f>Y782*Z782</f>
        <v>170496.00000000003</v>
      </c>
      <c r="AB782" s="682"/>
      <c r="AC782" s="496">
        <v>0</v>
      </c>
      <c r="AD782" s="692"/>
      <c r="AE782" s="497"/>
      <c r="AF782" s="695">
        <f>AA782+AD782+AE782</f>
        <v>170496.00000000003</v>
      </c>
      <c r="AG782" s="491" t="s">
        <v>1073</v>
      </c>
      <c r="AH782" s="676"/>
      <c r="AI782" s="685" t="s">
        <v>2787</v>
      </c>
      <c r="AJ782" s="491" t="s">
        <v>2560</v>
      </c>
      <c r="AK782" s="696" t="s">
        <v>1149</v>
      </c>
      <c r="AL782" s="676">
        <v>75065</v>
      </c>
      <c r="AM782" s="491" t="s">
        <v>52</v>
      </c>
      <c r="AN782" s="491"/>
      <c r="AO782" s="491"/>
      <c r="AP782" s="688"/>
      <c r="AQ782" s="688" t="s">
        <v>37</v>
      </c>
      <c r="AR782" s="688"/>
      <c r="AS782" s="697"/>
      <c r="AT782" s="697"/>
      <c r="AU782" s="697"/>
      <c r="AV782" s="680"/>
      <c r="AW782" s="673" t="str">
        <f>U782</f>
        <v>30390456H</v>
      </c>
      <c r="AX782" s="673" cm="1">
        <f t="array" ref="AX782">SUM(MID(0&amp;AW782,LARGE(INDEX(ISNUMBER(--MID(AW782,ROW($1:$8),1))*ROW($1:$8),),ROW($1:$8))+1,1)*10^ROW($1:$8)/10)</f>
        <v>30390456</v>
      </c>
      <c r="AY782" s="673" t="str">
        <f>VLOOKUP($AX782,'Item Master Data'!$A:$F,3,FALSE)</f>
        <v>Q.PEAK DUO BLK ML G10+</v>
      </c>
      <c r="AZ782" s="673">
        <f>VLOOKUP($AX782,'Item Master Data'!$A:$F,6,FALSE)</f>
        <v>400</v>
      </c>
      <c r="BA782" s="673">
        <f>X782/BB782</f>
        <v>24</v>
      </c>
      <c r="BB782" s="673">
        <f>VLOOKUP(AX782,'Item Master Data'!$A:$G,7,FALSE)</f>
        <v>32</v>
      </c>
      <c r="BC782" s="673"/>
      <c r="BD782" s="673">
        <f>W782-AZ782</f>
        <v>0</v>
      </c>
    </row>
    <row r="783" spans="1:56">
      <c r="A783" s="674"/>
      <c r="B783" s="722">
        <v>44557</v>
      </c>
      <c r="C783" s="722">
        <v>44587</v>
      </c>
      <c r="D783" s="687" t="s">
        <v>2368</v>
      </c>
      <c r="E783" s="676" t="s">
        <v>1292</v>
      </c>
      <c r="F783" s="491"/>
      <c r="G783" s="676">
        <v>2022</v>
      </c>
      <c r="H783" s="491">
        <v>7</v>
      </c>
      <c r="I783" s="687"/>
      <c r="J783" s="492"/>
      <c r="K783" s="685" t="s">
        <v>2788</v>
      </c>
      <c r="L783" s="676" t="s">
        <v>2505</v>
      </c>
      <c r="M783" s="689">
        <v>44544</v>
      </c>
      <c r="N783" s="689">
        <v>44747</v>
      </c>
      <c r="O783" s="689"/>
      <c r="P783" s="492"/>
      <c r="Q783" s="492"/>
      <c r="R783" s="492"/>
      <c r="S783" s="491" t="s">
        <v>1580</v>
      </c>
      <c r="T783" s="491">
        <v>60</v>
      </c>
      <c r="U783" s="491" t="s">
        <v>1290</v>
      </c>
      <c r="V783" s="491" t="s">
        <v>1231</v>
      </c>
      <c r="W783" s="676">
        <v>360</v>
      </c>
      <c r="X783" s="678">
        <v>832</v>
      </c>
      <c r="Y783" s="525">
        <f>W783*X783</f>
        <v>299520</v>
      </c>
      <c r="Z783" s="494">
        <v>0.79</v>
      </c>
      <c r="AA783" s="682">
        <f>Y783*Z783</f>
        <v>236620.80000000002</v>
      </c>
      <c r="AB783" s="682"/>
      <c r="AC783" s="496">
        <v>0</v>
      </c>
      <c r="AD783" s="692"/>
      <c r="AE783" s="497"/>
      <c r="AF783" s="695">
        <f>AA783+AD783+AE783</f>
        <v>236620.80000000002</v>
      </c>
      <c r="AG783" s="491" t="s">
        <v>1073</v>
      </c>
      <c r="AH783" s="676"/>
      <c r="AI783" s="685" t="s">
        <v>2488</v>
      </c>
      <c r="AJ783" s="491" t="s">
        <v>2507</v>
      </c>
      <c r="AK783" s="696" t="s">
        <v>1854</v>
      </c>
      <c r="AL783" s="676">
        <v>97210</v>
      </c>
      <c r="AM783" s="491" t="s">
        <v>52</v>
      </c>
      <c r="AN783" s="491" t="s">
        <v>1076</v>
      </c>
      <c r="AO783" s="491"/>
      <c r="AP783" s="688"/>
      <c r="AQ783" s="688" t="s">
        <v>37</v>
      </c>
      <c r="AR783" s="688"/>
      <c r="AS783" s="697"/>
      <c r="AT783" s="697"/>
      <c r="AU783" s="697"/>
      <c r="AV783" s="680"/>
      <c r="AW783" s="673" t="str">
        <f>U783</f>
        <v>30390456H</v>
      </c>
      <c r="AX783" s="673" cm="1">
        <f t="array" ref="AX783">SUM(MID(0&amp;AW783,LARGE(INDEX(ISNUMBER(--MID(AW783,ROW($1:$8),1))*ROW($1:$8),),ROW($1:$8))+1,1)*10^ROW($1:$8)/10)</f>
        <v>30390456</v>
      </c>
      <c r="AY783" s="673" t="str">
        <f>VLOOKUP($AX783,'Item Master Data'!$A:$F,3,FALSE)</f>
        <v>Q.PEAK DUO BLK ML G10+</v>
      </c>
      <c r="AZ783" s="673">
        <f>VLOOKUP($AX783,'Item Master Data'!$A:$F,6,FALSE)</f>
        <v>400</v>
      </c>
      <c r="BA783" s="673">
        <f>X783/BB783</f>
        <v>26</v>
      </c>
      <c r="BB783" s="673">
        <f>VLOOKUP(AX783,'Item Master Data'!$A:$G,7,FALSE)</f>
        <v>32</v>
      </c>
      <c r="BC783" s="673"/>
      <c r="BD783" s="673">
        <f>W783-AZ783</f>
        <v>-40</v>
      </c>
    </row>
    <row r="784" spans="1:56">
      <c r="A784" s="674"/>
      <c r="B784" s="722">
        <v>44557</v>
      </c>
      <c r="C784" s="722">
        <v>44587</v>
      </c>
      <c r="D784" s="687" t="s">
        <v>2368</v>
      </c>
      <c r="E784" s="676" t="s">
        <v>1292</v>
      </c>
      <c r="F784" s="676"/>
      <c r="G784" s="676">
        <v>2022</v>
      </c>
      <c r="H784" s="676">
        <v>7</v>
      </c>
      <c r="I784" s="687"/>
      <c r="J784" s="492"/>
      <c r="K784" s="685" t="s">
        <v>2789</v>
      </c>
      <c r="L784" s="676" t="s">
        <v>2505</v>
      </c>
      <c r="M784" s="689">
        <v>44546</v>
      </c>
      <c r="N784" s="689">
        <v>44754</v>
      </c>
      <c r="O784" s="689"/>
      <c r="P784" s="492"/>
      <c r="Q784" s="492"/>
      <c r="R784" s="492"/>
      <c r="S784" s="491" t="s">
        <v>1580</v>
      </c>
      <c r="T784" s="491">
        <v>60</v>
      </c>
      <c r="U784" s="676" t="s">
        <v>1290</v>
      </c>
      <c r="V784" s="491" t="s">
        <v>1231</v>
      </c>
      <c r="W784" s="676">
        <v>360</v>
      </c>
      <c r="X784" s="678">
        <v>832</v>
      </c>
      <c r="Y784" s="525">
        <f>W784*X784</f>
        <v>299520</v>
      </c>
      <c r="Z784" s="494">
        <v>0.79</v>
      </c>
      <c r="AA784" s="682">
        <f>Y784*Z784</f>
        <v>236620.80000000002</v>
      </c>
      <c r="AB784" s="682"/>
      <c r="AC784" s="496">
        <v>0</v>
      </c>
      <c r="AD784" s="692"/>
      <c r="AE784" s="684"/>
      <c r="AF784" s="695">
        <f>AA784+AD784+AE784</f>
        <v>236620.80000000002</v>
      </c>
      <c r="AG784" s="491" t="s">
        <v>1073</v>
      </c>
      <c r="AH784" s="676"/>
      <c r="AI784" s="685" t="s">
        <v>2488</v>
      </c>
      <c r="AJ784" s="676" t="s">
        <v>2507</v>
      </c>
      <c r="AK784" s="696" t="s">
        <v>1854</v>
      </c>
      <c r="AL784" s="676">
        <v>97210</v>
      </c>
      <c r="AM784" s="491" t="s">
        <v>52</v>
      </c>
      <c r="AN784" s="676" t="s">
        <v>1076</v>
      </c>
      <c r="AO784" s="491"/>
      <c r="AP784" s="688"/>
      <c r="AQ784" s="688" t="s">
        <v>37</v>
      </c>
      <c r="AR784" s="688"/>
      <c r="AS784" s="697"/>
      <c r="AT784" s="697"/>
      <c r="AU784" s="697"/>
      <c r="AV784" s="680"/>
      <c r="AW784" s="673" t="str">
        <f>U784</f>
        <v>30390456H</v>
      </c>
      <c r="AX784" s="673" cm="1">
        <f t="array" ref="AX784">SUM(MID(0&amp;AW784,LARGE(INDEX(ISNUMBER(--MID(AW784,ROW($1:$8),1))*ROW($1:$8),),ROW($1:$8))+1,1)*10^ROW($1:$8)/10)</f>
        <v>30390456</v>
      </c>
      <c r="AY784" s="673" t="str">
        <f>VLOOKUP($AX784,'Item Master Data'!$A:$F,3,FALSE)</f>
        <v>Q.PEAK DUO BLK ML G10+</v>
      </c>
      <c r="AZ784" s="673">
        <f>VLOOKUP($AX784,'Item Master Data'!$A:$F,6,FALSE)</f>
        <v>400</v>
      </c>
      <c r="BA784" s="673">
        <f>X784/BB784</f>
        <v>26</v>
      </c>
      <c r="BB784" s="673">
        <f>VLOOKUP(AX784,'Item Master Data'!$A:$G,7,FALSE)</f>
        <v>32</v>
      </c>
      <c r="BC784" s="673"/>
      <c r="BD784" s="673">
        <f>W784-AZ784</f>
        <v>-40</v>
      </c>
    </row>
    <row r="785" spans="1:56">
      <c r="A785" s="757"/>
      <c r="B785" s="722"/>
      <c r="C785" s="722"/>
      <c r="D785" s="687" t="s">
        <v>2368</v>
      </c>
      <c r="E785" s="676" t="s">
        <v>1053</v>
      </c>
      <c r="F785" s="676"/>
      <c r="G785" s="676">
        <v>2022</v>
      </c>
      <c r="H785" s="676">
        <v>7</v>
      </c>
      <c r="I785" s="687"/>
      <c r="J785" s="492"/>
      <c r="K785" s="685" t="s">
        <v>2750</v>
      </c>
      <c r="L785" s="676" t="s">
        <v>2505</v>
      </c>
      <c r="M785" s="689">
        <v>44483</v>
      </c>
      <c r="N785" s="689">
        <v>44639</v>
      </c>
      <c r="O785" s="689"/>
      <c r="P785" s="492"/>
      <c r="Q785" s="492"/>
      <c r="R785" s="492"/>
      <c r="S785" s="491" t="s">
        <v>1580</v>
      </c>
      <c r="T785" s="491">
        <v>60</v>
      </c>
      <c r="U785" s="676">
        <v>49401140</v>
      </c>
      <c r="V785" s="491" t="s">
        <v>973</v>
      </c>
      <c r="W785" s="676">
        <v>400</v>
      </c>
      <c r="X785" s="678">
        <v>768</v>
      </c>
      <c r="Y785" s="525">
        <f>W785*X785</f>
        <v>307200</v>
      </c>
      <c r="Z785" s="680">
        <v>0.52500000000000002</v>
      </c>
      <c r="AA785" s="682">
        <f>Y785*Z785</f>
        <v>161280</v>
      </c>
      <c r="AB785" s="682"/>
      <c r="AC785" s="496">
        <v>0</v>
      </c>
      <c r="AD785" s="692"/>
      <c r="AE785" s="684"/>
      <c r="AF785" s="695">
        <f>AA785+AD785+AE785</f>
        <v>161280</v>
      </c>
      <c r="AG785" s="491" t="s">
        <v>1073</v>
      </c>
      <c r="AH785" s="676"/>
      <c r="AI785" s="685">
        <v>60</v>
      </c>
      <c r="AJ785" s="676" t="s">
        <v>1821</v>
      </c>
      <c r="AK785" s="696" t="s">
        <v>50</v>
      </c>
      <c r="AL785" s="676">
        <v>95834</v>
      </c>
      <c r="AM785" s="491" t="s">
        <v>52</v>
      </c>
      <c r="AN785" s="676" t="s">
        <v>1076</v>
      </c>
      <c r="AO785" s="491"/>
      <c r="AP785" s="688"/>
      <c r="AQ785" s="688" t="s">
        <v>37</v>
      </c>
      <c r="AR785" s="688"/>
      <c r="AS785" s="697"/>
      <c r="AT785" s="697"/>
      <c r="AU785" s="697"/>
      <c r="AV785" s="680"/>
      <c r="AW785" s="673">
        <f>U785</f>
        <v>49401140</v>
      </c>
      <c r="AX785" s="673" cm="1">
        <f t="array" ref="AX785">SUM(MID(0&amp;AW785,LARGE(INDEX(ISNUMBER(--MID(AW785,ROW($1:$8),1))*ROW($1:$8),),ROW($1:$8))+1,1)*10^ROW($1:$8)/10)</f>
        <v>49401140</v>
      </c>
      <c r="AY785" s="673" t="str">
        <f>VLOOKUP($AX785,'Item Master Data'!$A:$F,3,FALSE)</f>
        <v>Q.PEAK DUO BLK ML G10.a+</v>
      </c>
      <c r="AZ785" s="673">
        <f>VLOOKUP($AX785,'Item Master Data'!$A:$F,6,FALSE)</f>
        <v>400</v>
      </c>
      <c r="BA785" s="673">
        <f>X785/BB785</f>
        <v>24</v>
      </c>
      <c r="BB785" s="673">
        <f>VLOOKUP(AX785,'Item Master Data'!$A:$G,7,FALSE)</f>
        <v>32</v>
      </c>
      <c r="BC785" s="673"/>
      <c r="BD785" s="673">
        <f>W785-AZ785</f>
        <v>0</v>
      </c>
    </row>
    <row r="786" spans="1:56">
      <c r="A786" s="674"/>
      <c r="B786" s="722">
        <v>44636</v>
      </c>
      <c r="C786" s="722">
        <v>44636</v>
      </c>
      <c r="D786" s="687" t="s">
        <v>2368</v>
      </c>
      <c r="E786" s="676"/>
      <c r="F786" s="491"/>
      <c r="G786" s="676">
        <v>2022</v>
      </c>
      <c r="H786" s="676">
        <v>7</v>
      </c>
      <c r="I786" s="687"/>
      <c r="J786" s="492"/>
      <c r="K786" s="685" t="s">
        <v>2790</v>
      </c>
      <c r="L786" s="676" t="s">
        <v>2505</v>
      </c>
      <c r="M786" s="689">
        <v>44636</v>
      </c>
      <c r="N786" s="689">
        <v>44752</v>
      </c>
      <c r="O786" s="689"/>
      <c r="P786" s="492"/>
      <c r="Q786" s="492"/>
      <c r="R786" s="492"/>
      <c r="S786" s="491" t="s">
        <v>1580</v>
      </c>
      <c r="T786" s="491">
        <v>72</v>
      </c>
      <c r="U786" s="491" t="s">
        <v>1290</v>
      </c>
      <c r="V786" s="491" t="s">
        <v>1108</v>
      </c>
      <c r="W786" s="676">
        <v>480</v>
      </c>
      <c r="X786" s="678">
        <v>696</v>
      </c>
      <c r="Y786" s="525">
        <f>W786*X786</f>
        <v>334080</v>
      </c>
      <c r="Z786" s="680">
        <v>0.495</v>
      </c>
      <c r="AA786" s="682">
        <f>Y786*Z786</f>
        <v>165369.60000000001</v>
      </c>
      <c r="AB786" s="682"/>
      <c r="AC786" s="496">
        <v>0</v>
      </c>
      <c r="AD786" s="692"/>
      <c r="AE786" s="684"/>
      <c r="AF786" s="695">
        <f>AA786+AD786+AE786</f>
        <v>165369.60000000001</v>
      </c>
      <c r="AG786" s="491" t="s">
        <v>1073</v>
      </c>
      <c r="AH786" s="676"/>
      <c r="AI786" s="685">
        <v>60</v>
      </c>
      <c r="AJ786" s="676" t="s">
        <v>1821</v>
      </c>
      <c r="AK786" s="696" t="s">
        <v>50</v>
      </c>
      <c r="AL786" s="676">
        <v>95834</v>
      </c>
      <c r="AM786" s="491" t="s">
        <v>52</v>
      </c>
      <c r="AN786" s="676" t="s">
        <v>1076</v>
      </c>
      <c r="AO786" s="491"/>
      <c r="AP786" s="688"/>
      <c r="AQ786" s="688" t="s">
        <v>37</v>
      </c>
      <c r="AR786" s="688"/>
      <c r="AS786" s="697"/>
      <c r="AT786" s="697"/>
      <c r="AU786" s="697"/>
      <c r="AV786" s="680"/>
      <c r="AW786" s="673" t="str">
        <f>U786</f>
        <v>30390456H</v>
      </c>
      <c r="AX786" s="673" cm="1">
        <f t="array" ref="AX786">SUM(MID(0&amp;AW786,LARGE(INDEX(ISNUMBER(--MID(AW786,ROW($1:$8),1))*ROW($1:$8),),ROW($1:$8))+1,1)*10^ROW($1:$8)/10)</f>
        <v>30390456</v>
      </c>
      <c r="AY786" s="673" t="str">
        <f>VLOOKUP($AX786,'Item Master Data'!$A:$F,3,FALSE)</f>
        <v>Q.PEAK DUO BLK ML G10+</v>
      </c>
      <c r="AZ786" s="673">
        <f>VLOOKUP($AX786,'Item Master Data'!$A:$F,6,FALSE)</f>
        <v>400</v>
      </c>
      <c r="BA786" s="673">
        <f>X786/BB786</f>
        <v>21.75</v>
      </c>
      <c r="BB786" s="673">
        <f>VLOOKUP(AX786,'Item Master Data'!$A:$G,7,FALSE)</f>
        <v>32</v>
      </c>
      <c r="BC786" s="673"/>
      <c r="BD786" s="673">
        <f>W786-AZ786</f>
        <v>80</v>
      </c>
    </row>
    <row r="787" spans="1:56">
      <c r="A787" s="674"/>
      <c r="B787" s="722"/>
      <c r="C787" s="722"/>
      <c r="D787" s="687" t="s">
        <v>2368</v>
      </c>
      <c r="E787" s="676"/>
      <c r="F787" s="676"/>
      <c r="G787" s="676">
        <v>2022</v>
      </c>
      <c r="H787" s="676">
        <v>7</v>
      </c>
      <c r="I787" s="687"/>
      <c r="J787" s="492"/>
      <c r="K787" s="685" t="s">
        <v>2751</v>
      </c>
      <c r="L787" s="676" t="s">
        <v>2505</v>
      </c>
      <c r="M787" s="689">
        <v>44510</v>
      </c>
      <c r="N787" s="689">
        <v>44566</v>
      </c>
      <c r="O787" s="689"/>
      <c r="P787" s="492"/>
      <c r="Q787" s="492"/>
      <c r="R787" s="492"/>
      <c r="S787" s="491" t="s">
        <v>1580</v>
      </c>
      <c r="T787" s="491">
        <v>60</v>
      </c>
      <c r="U787" s="676">
        <v>49401140</v>
      </c>
      <c r="V787" s="491" t="s">
        <v>973</v>
      </c>
      <c r="W787" s="676">
        <v>400</v>
      </c>
      <c r="X787" s="678">
        <v>768</v>
      </c>
      <c r="Y787" s="525">
        <f>W787*X787</f>
        <v>307200</v>
      </c>
      <c r="Z787" s="680">
        <v>0.52500000000000002</v>
      </c>
      <c r="AA787" s="682">
        <f>Y787*Z787</f>
        <v>161280</v>
      </c>
      <c r="AB787" s="682"/>
      <c r="AC787" s="496">
        <v>0</v>
      </c>
      <c r="AD787" s="692"/>
      <c r="AE787" s="684"/>
      <c r="AF787" s="695">
        <f>AA787+AD787+AE787</f>
        <v>161280</v>
      </c>
      <c r="AG787" s="491" t="s">
        <v>1073</v>
      </c>
      <c r="AH787" s="676"/>
      <c r="AI787" s="685" t="s">
        <v>2488</v>
      </c>
      <c r="AJ787" s="676" t="s">
        <v>1891</v>
      </c>
      <c r="AK787" s="696" t="s">
        <v>50</v>
      </c>
      <c r="AL787" s="676">
        <v>93722</v>
      </c>
      <c r="AM787" s="491" t="s">
        <v>52</v>
      </c>
      <c r="AN787" s="676"/>
      <c r="AO787" s="491"/>
      <c r="AP787" s="688"/>
      <c r="AQ787" s="688" t="s">
        <v>37</v>
      </c>
      <c r="AR787" s="688"/>
      <c r="AS787" s="697"/>
      <c r="AT787" s="697"/>
      <c r="AU787" s="697"/>
      <c r="AV787" s="680"/>
      <c r="AW787" s="673">
        <f>U787</f>
        <v>49401140</v>
      </c>
      <c r="AX787" s="673" cm="1">
        <f t="array" ref="AX787">SUM(MID(0&amp;AW787,LARGE(INDEX(ISNUMBER(--MID(AW787,ROW($1:$8),1))*ROW($1:$8),),ROW($1:$8))+1,1)*10^ROW($1:$8)/10)</f>
        <v>49401140</v>
      </c>
      <c r="AY787" s="673" t="str">
        <f>VLOOKUP($AX787,'Item Master Data'!$A:$F,3,FALSE)</f>
        <v>Q.PEAK DUO BLK ML G10.a+</v>
      </c>
      <c r="AZ787" s="673">
        <f>VLOOKUP($AX787,'Item Master Data'!$A:$F,6,FALSE)</f>
        <v>400</v>
      </c>
      <c r="BA787" s="673">
        <f>X787/BB787</f>
        <v>24</v>
      </c>
      <c r="BB787" s="673">
        <f>VLOOKUP(AX787,'Item Master Data'!$A:$G,7,FALSE)</f>
        <v>32</v>
      </c>
      <c r="BC787" s="673"/>
      <c r="BD787" s="673">
        <f>W787-AZ787</f>
        <v>0</v>
      </c>
    </row>
    <row r="788" spans="1:56">
      <c r="A788" s="674"/>
      <c r="B788" s="722"/>
      <c r="C788" s="722"/>
      <c r="D788" s="687" t="s">
        <v>2368</v>
      </c>
      <c r="E788" s="676"/>
      <c r="F788" s="676"/>
      <c r="G788" s="676">
        <v>2022</v>
      </c>
      <c r="H788" s="676">
        <v>7</v>
      </c>
      <c r="I788" s="687"/>
      <c r="J788" s="492"/>
      <c r="K788" s="685" t="s">
        <v>2752</v>
      </c>
      <c r="L788" s="676" t="s">
        <v>2505</v>
      </c>
      <c r="M788" s="689">
        <v>44510</v>
      </c>
      <c r="N788" s="689">
        <v>44607</v>
      </c>
      <c r="O788" s="689"/>
      <c r="P788" s="492"/>
      <c r="Q788" s="492"/>
      <c r="R788" s="492"/>
      <c r="S788" s="491" t="s">
        <v>1580</v>
      </c>
      <c r="T788" s="491">
        <v>60</v>
      </c>
      <c r="U788" s="676">
        <v>49401140</v>
      </c>
      <c r="V788" s="491" t="s">
        <v>973</v>
      </c>
      <c r="W788" s="676">
        <v>400</v>
      </c>
      <c r="X788" s="678">
        <v>768</v>
      </c>
      <c r="Y788" s="525">
        <f>W788*X788</f>
        <v>307200</v>
      </c>
      <c r="Z788" s="494">
        <v>0.52500000000000002</v>
      </c>
      <c r="AA788" s="682">
        <f>Y788*Z788</f>
        <v>161280</v>
      </c>
      <c r="AB788" s="682"/>
      <c r="AC788" s="496">
        <v>0</v>
      </c>
      <c r="AD788" s="692"/>
      <c r="AE788" s="684"/>
      <c r="AF788" s="695">
        <f>AA788+AD788+AE788</f>
        <v>161280</v>
      </c>
      <c r="AG788" s="491" t="s">
        <v>1073</v>
      </c>
      <c r="AH788" s="676"/>
      <c r="AI788" s="685" t="s">
        <v>2488</v>
      </c>
      <c r="AJ788" s="676" t="s">
        <v>1891</v>
      </c>
      <c r="AK788" s="696" t="s">
        <v>50</v>
      </c>
      <c r="AL788" s="676">
        <v>93722</v>
      </c>
      <c r="AM788" s="491" t="s">
        <v>52</v>
      </c>
      <c r="AN788" s="676"/>
      <c r="AO788" s="491"/>
      <c r="AP788" s="688"/>
      <c r="AQ788" s="688" t="s">
        <v>37</v>
      </c>
      <c r="AR788" s="688"/>
      <c r="AS788" s="697"/>
      <c r="AT788" s="697"/>
      <c r="AU788" s="697"/>
      <c r="AV788" s="680"/>
      <c r="AW788" s="673">
        <f>U788</f>
        <v>49401140</v>
      </c>
      <c r="AX788" s="673" cm="1">
        <f t="array" ref="AX788">SUM(MID(0&amp;AW788,LARGE(INDEX(ISNUMBER(--MID(AW788,ROW($1:$8),1))*ROW($1:$8),),ROW($1:$8))+1,1)*10^ROW($1:$8)/10)</f>
        <v>49401140</v>
      </c>
      <c r="AY788" s="673" t="str">
        <f>VLOOKUP($AX788,'Item Master Data'!$A:$F,3,FALSE)</f>
        <v>Q.PEAK DUO BLK ML G10.a+</v>
      </c>
      <c r="AZ788" s="673">
        <f>VLOOKUP($AX788,'Item Master Data'!$A:$F,6,FALSE)</f>
        <v>400</v>
      </c>
      <c r="BA788" s="673">
        <f>X788/BB788</f>
        <v>24</v>
      </c>
      <c r="BB788" s="673">
        <f>VLOOKUP(AX788,'Item Master Data'!$A:$G,7,FALSE)</f>
        <v>32</v>
      </c>
      <c r="BC788" s="673"/>
      <c r="BD788" s="673">
        <f>W788-AZ788</f>
        <v>0</v>
      </c>
    </row>
    <row r="789" spans="1:56">
      <c r="A789" s="674"/>
      <c r="B789" s="722"/>
      <c r="C789" s="722"/>
      <c r="D789" s="687" t="s">
        <v>2368</v>
      </c>
      <c r="E789" s="676"/>
      <c r="F789" s="676"/>
      <c r="G789" s="676">
        <v>2022</v>
      </c>
      <c r="H789" s="676">
        <v>7</v>
      </c>
      <c r="I789" s="687"/>
      <c r="J789" s="492"/>
      <c r="K789" s="685" t="s">
        <v>2753</v>
      </c>
      <c r="L789" s="676" t="s">
        <v>2505</v>
      </c>
      <c r="M789" s="689">
        <v>44512</v>
      </c>
      <c r="N789" s="689">
        <v>44602</v>
      </c>
      <c r="O789" s="689"/>
      <c r="P789" s="492"/>
      <c r="Q789" s="492"/>
      <c r="R789" s="492"/>
      <c r="S789" s="491" t="s">
        <v>1580</v>
      </c>
      <c r="T789" s="491">
        <v>60</v>
      </c>
      <c r="U789" s="676">
        <v>49401140</v>
      </c>
      <c r="V789" s="491" t="s">
        <v>2575</v>
      </c>
      <c r="W789" s="676">
        <v>400</v>
      </c>
      <c r="X789" s="678">
        <v>768</v>
      </c>
      <c r="Y789" s="525">
        <f>W789*X789</f>
        <v>307200</v>
      </c>
      <c r="Z789" s="680">
        <v>0.52500000000000002</v>
      </c>
      <c r="AA789" s="682">
        <f>Y789*Z789</f>
        <v>161280</v>
      </c>
      <c r="AB789" s="682"/>
      <c r="AC789" s="496">
        <v>0</v>
      </c>
      <c r="AD789" s="692"/>
      <c r="AE789" s="684"/>
      <c r="AF789" s="695">
        <f>AA789+AD789+AE789</f>
        <v>161280</v>
      </c>
      <c r="AG789" s="491" t="s">
        <v>1073</v>
      </c>
      <c r="AH789" s="676"/>
      <c r="AI789" s="685">
        <v>60</v>
      </c>
      <c r="AJ789" s="676" t="s">
        <v>2518</v>
      </c>
      <c r="AK789" s="696" t="s">
        <v>1138</v>
      </c>
      <c r="AL789" s="676">
        <v>85008</v>
      </c>
      <c r="AM789" s="491" t="s">
        <v>52</v>
      </c>
      <c r="AN789" s="676"/>
      <c r="AO789" s="491"/>
      <c r="AP789" s="688"/>
      <c r="AQ789" s="688" t="s">
        <v>37</v>
      </c>
      <c r="AR789" s="688"/>
      <c r="AS789" s="697"/>
      <c r="AT789" s="697"/>
      <c r="AU789" s="697"/>
      <c r="AV789" s="680"/>
      <c r="AW789" s="673">
        <f>U789</f>
        <v>49401140</v>
      </c>
      <c r="AX789" s="673" cm="1">
        <f t="array" ref="AX789">SUM(MID(0&amp;AW789,LARGE(INDEX(ISNUMBER(--MID(AW789,ROW($1:$8),1))*ROW($1:$8),),ROW($1:$8))+1,1)*10^ROW($1:$8)/10)</f>
        <v>49401140</v>
      </c>
      <c r="AY789" s="673" t="str">
        <f>VLOOKUP($AX789,'Item Master Data'!$A:$F,3,FALSE)</f>
        <v>Q.PEAK DUO BLK ML G10.a+</v>
      </c>
      <c r="AZ789" s="673">
        <f>VLOOKUP($AX789,'Item Master Data'!$A:$F,6,FALSE)</f>
        <v>400</v>
      </c>
      <c r="BA789" s="673">
        <f>X789/BB789</f>
        <v>24</v>
      </c>
      <c r="BB789" s="673">
        <f>VLOOKUP(AX789,'Item Master Data'!$A:$G,7,FALSE)</f>
        <v>32</v>
      </c>
      <c r="BC789" s="673"/>
      <c r="BD789" s="673">
        <f>W789-AZ789</f>
        <v>0</v>
      </c>
    </row>
    <row r="790" spans="1:56">
      <c r="A790" s="674"/>
      <c r="B790" s="722"/>
      <c r="C790" s="722"/>
      <c r="D790" s="687" t="s">
        <v>2368</v>
      </c>
      <c r="E790" s="676"/>
      <c r="F790" s="491"/>
      <c r="G790" s="676">
        <v>2022</v>
      </c>
      <c r="H790" s="676">
        <v>7</v>
      </c>
      <c r="I790" s="687"/>
      <c r="J790" s="677"/>
      <c r="K790" s="685" t="s">
        <v>2754</v>
      </c>
      <c r="L790" s="676" t="s">
        <v>2505</v>
      </c>
      <c r="M790" s="689">
        <v>44512</v>
      </c>
      <c r="N790" s="689">
        <v>44607</v>
      </c>
      <c r="O790" s="689"/>
      <c r="P790" s="492"/>
      <c r="Q790" s="492"/>
      <c r="R790" s="492"/>
      <c r="S790" s="491" t="s">
        <v>1580</v>
      </c>
      <c r="T790" s="491">
        <v>60</v>
      </c>
      <c r="U790" s="676">
        <v>49401140</v>
      </c>
      <c r="V790" s="491" t="s">
        <v>2575</v>
      </c>
      <c r="W790" s="676">
        <v>400</v>
      </c>
      <c r="X790" s="678">
        <v>768</v>
      </c>
      <c r="Y790" s="525">
        <f>W790*X790</f>
        <v>307200</v>
      </c>
      <c r="Z790" s="680">
        <v>0.55500000000000005</v>
      </c>
      <c r="AA790" s="682">
        <f>Y790*Z790</f>
        <v>170496.00000000003</v>
      </c>
      <c r="AB790" s="682"/>
      <c r="AC790" s="496">
        <v>0</v>
      </c>
      <c r="AD790" s="692"/>
      <c r="AE790" s="684"/>
      <c r="AF790" s="695">
        <f>AA790+AD790+AE790</f>
        <v>170496.00000000003</v>
      </c>
      <c r="AG790" s="491" t="s">
        <v>1073</v>
      </c>
      <c r="AH790" s="676"/>
      <c r="AI790" s="685">
        <v>60</v>
      </c>
      <c r="AJ790" s="676" t="s">
        <v>2518</v>
      </c>
      <c r="AK790" s="696" t="s">
        <v>1138</v>
      </c>
      <c r="AL790" s="676">
        <v>85008</v>
      </c>
      <c r="AM790" s="491" t="s">
        <v>52</v>
      </c>
      <c r="AN790" s="676"/>
      <c r="AO790" s="491"/>
      <c r="AP790" s="688"/>
      <c r="AQ790" s="688" t="s">
        <v>37</v>
      </c>
      <c r="AR790" s="688"/>
      <c r="AS790" s="697"/>
      <c r="AT790" s="697"/>
      <c r="AU790" s="697"/>
      <c r="AV790" s="680"/>
      <c r="AW790" s="673">
        <f>U790</f>
        <v>49401140</v>
      </c>
      <c r="AX790" s="673" cm="1">
        <f t="array" ref="AX790">SUM(MID(0&amp;AW790,LARGE(INDEX(ISNUMBER(--MID(AW790,ROW($1:$8),1))*ROW($1:$8),),ROW($1:$8))+1,1)*10^ROW($1:$8)/10)</f>
        <v>49401140</v>
      </c>
      <c r="AY790" s="673" t="str">
        <f>VLOOKUP($AX790,'Item Master Data'!$A:$F,3,FALSE)</f>
        <v>Q.PEAK DUO BLK ML G10.a+</v>
      </c>
      <c r="AZ790" s="673">
        <f>VLOOKUP($AX790,'Item Master Data'!$A:$F,6,FALSE)</f>
        <v>400</v>
      </c>
      <c r="BA790" s="673">
        <f>X790/BB790</f>
        <v>24</v>
      </c>
      <c r="BB790" s="673">
        <f>VLOOKUP(AX790,'Item Master Data'!$A:$G,7,FALSE)</f>
        <v>32</v>
      </c>
      <c r="BC790" s="673"/>
      <c r="BD790" s="673">
        <f>W790-AZ790</f>
        <v>0</v>
      </c>
    </row>
    <row r="791" spans="1:56">
      <c r="A791" s="757"/>
      <c r="B791" s="722"/>
      <c r="C791" s="722"/>
      <c r="D791" s="687" t="s">
        <v>2368</v>
      </c>
      <c r="E791" s="676"/>
      <c r="F791" s="676"/>
      <c r="G791" s="676">
        <v>2022</v>
      </c>
      <c r="H791" s="676">
        <v>7</v>
      </c>
      <c r="I791" s="687"/>
      <c r="J791" s="677"/>
      <c r="K791" s="685" t="s">
        <v>2755</v>
      </c>
      <c r="L791" s="676" t="s">
        <v>2505</v>
      </c>
      <c r="M791" s="689">
        <v>44512</v>
      </c>
      <c r="N791" s="689">
        <v>44630</v>
      </c>
      <c r="O791" s="689"/>
      <c r="P791" s="492"/>
      <c r="Q791" s="492"/>
      <c r="R791" s="492"/>
      <c r="S791" s="491" t="s">
        <v>1580</v>
      </c>
      <c r="T791" s="491">
        <v>60</v>
      </c>
      <c r="U791" s="676">
        <v>49401140</v>
      </c>
      <c r="V791" s="491" t="s">
        <v>2575</v>
      </c>
      <c r="W791" s="676">
        <v>400</v>
      </c>
      <c r="X791" s="678">
        <v>768</v>
      </c>
      <c r="Y791" s="525">
        <f>W791*X791</f>
        <v>307200</v>
      </c>
      <c r="Z791" s="680">
        <v>0.52500000000000002</v>
      </c>
      <c r="AA791" s="682">
        <f>Y791*Z791</f>
        <v>161280</v>
      </c>
      <c r="AB791" s="682"/>
      <c r="AC791" s="683">
        <v>0</v>
      </c>
      <c r="AD791" s="692"/>
      <c r="AE791" s="684"/>
      <c r="AF791" s="695">
        <f>AA791+AD791+AE791</f>
        <v>161280</v>
      </c>
      <c r="AG791" s="491" t="s">
        <v>1073</v>
      </c>
      <c r="AH791" s="676"/>
      <c r="AI791" s="685">
        <v>60</v>
      </c>
      <c r="AJ791" s="676" t="s">
        <v>2518</v>
      </c>
      <c r="AK791" s="696" t="s">
        <v>1138</v>
      </c>
      <c r="AL791" s="676">
        <v>85008</v>
      </c>
      <c r="AM791" s="491" t="s">
        <v>52</v>
      </c>
      <c r="AN791" s="676" t="s">
        <v>1076</v>
      </c>
      <c r="AO791" s="491"/>
      <c r="AP791" s="688"/>
      <c r="AQ791" s="688" t="s">
        <v>37</v>
      </c>
      <c r="AR791" s="688"/>
      <c r="AS791" s="697"/>
      <c r="AT791" s="697"/>
      <c r="AU791" s="697"/>
      <c r="AV791" s="680"/>
      <c r="AW791" s="673">
        <f>U791</f>
        <v>49401140</v>
      </c>
      <c r="AX791" s="673" cm="1">
        <f t="array" ref="AX791">SUM(MID(0&amp;AW791,LARGE(INDEX(ISNUMBER(--MID(AW791,ROW($1:$8),1))*ROW($1:$8),),ROW($1:$8))+1,1)*10^ROW($1:$8)/10)</f>
        <v>49401140</v>
      </c>
      <c r="AY791" s="673" t="str">
        <f>VLOOKUP($AX791,'Item Master Data'!$A:$F,3,FALSE)</f>
        <v>Q.PEAK DUO BLK ML G10.a+</v>
      </c>
      <c r="AZ791" s="673">
        <f>VLOOKUP($AX791,'Item Master Data'!$A:$F,6,FALSE)</f>
        <v>400</v>
      </c>
      <c r="BA791" s="673">
        <f>X791/BB791</f>
        <v>24</v>
      </c>
      <c r="BB791" s="673">
        <f>VLOOKUP(AX791,'Item Master Data'!$A:$G,7,FALSE)</f>
        <v>32</v>
      </c>
      <c r="BC791" s="673"/>
      <c r="BD791" s="673">
        <f>W791-AZ791</f>
        <v>0</v>
      </c>
    </row>
    <row r="792" spans="1:56">
      <c r="A792" s="674"/>
      <c r="B792" s="722">
        <v>44557</v>
      </c>
      <c r="C792" s="722">
        <v>44587</v>
      </c>
      <c r="D792" s="687" t="s">
        <v>2368</v>
      </c>
      <c r="E792" s="676" t="s">
        <v>1292</v>
      </c>
      <c r="F792" s="676"/>
      <c r="G792" s="676">
        <v>2022</v>
      </c>
      <c r="H792" s="491">
        <v>7</v>
      </c>
      <c r="I792" s="687"/>
      <c r="J792" s="677"/>
      <c r="K792" s="685" t="s">
        <v>2791</v>
      </c>
      <c r="L792" s="676" t="s">
        <v>2505</v>
      </c>
      <c r="M792" s="689">
        <v>44544</v>
      </c>
      <c r="N792" s="689">
        <v>44752</v>
      </c>
      <c r="O792" s="689"/>
      <c r="P792" s="492"/>
      <c r="Q792" s="492"/>
      <c r="R792" s="492"/>
      <c r="S792" s="491" t="s">
        <v>1580</v>
      </c>
      <c r="T792" s="491">
        <v>60</v>
      </c>
      <c r="U792" s="676" t="s">
        <v>1290</v>
      </c>
      <c r="V792" s="491" t="s">
        <v>1231</v>
      </c>
      <c r="W792" s="676">
        <v>360</v>
      </c>
      <c r="X792" s="678">
        <v>624</v>
      </c>
      <c r="Y792" s="525">
        <f>W792*X792</f>
        <v>224640</v>
      </c>
      <c r="Z792" s="494">
        <v>0.79</v>
      </c>
      <c r="AA792" s="682">
        <f>Y792*Z792</f>
        <v>177465.60000000001</v>
      </c>
      <c r="AB792" s="682"/>
      <c r="AC792" s="683">
        <v>0</v>
      </c>
      <c r="AD792" s="692"/>
      <c r="AE792" s="684"/>
      <c r="AF792" s="695">
        <f>AA792+AD792+AE792</f>
        <v>177465.60000000001</v>
      </c>
      <c r="AG792" s="491" t="s">
        <v>1073</v>
      </c>
      <c r="AH792" s="676"/>
      <c r="AI792" s="685" t="s">
        <v>2488</v>
      </c>
      <c r="AJ792" s="676" t="s">
        <v>2518</v>
      </c>
      <c r="AK792" s="696" t="s">
        <v>1138</v>
      </c>
      <c r="AL792" s="676">
        <v>85008</v>
      </c>
      <c r="AM792" s="491" t="s">
        <v>52</v>
      </c>
      <c r="AN792" s="676" t="s">
        <v>1076</v>
      </c>
      <c r="AO792" s="491"/>
      <c r="AP792" s="688"/>
      <c r="AQ792" s="688" t="s">
        <v>37</v>
      </c>
      <c r="AR792" s="688"/>
      <c r="AS792" s="697"/>
      <c r="AT792" s="697"/>
      <c r="AU792" s="697"/>
      <c r="AV792" s="680"/>
      <c r="AW792" s="673" t="str">
        <f>U792</f>
        <v>30390456H</v>
      </c>
      <c r="AX792" s="673" cm="1">
        <f t="array" ref="AX792">SUM(MID(0&amp;AW792,LARGE(INDEX(ISNUMBER(--MID(AW792,ROW($1:$8),1))*ROW($1:$8),),ROW($1:$8))+1,1)*10^ROW($1:$8)/10)</f>
        <v>30390456</v>
      </c>
      <c r="AY792" s="673" t="str">
        <f>VLOOKUP($AX792,'Item Master Data'!$A:$F,3,FALSE)</f>
        <v>Q.PEAK DUO BLK ML G10+</v>
      </c>
      <c r="AZ792" s="673">
        <f>VLOOKUP($AX792,'Item Master Data'!$A:$F,6,FALSE)</f>
        <v>400</v>
      </c>
      <c r="BA792" s="673">
        <f>X792/BB792</f>
        <v>19.5</v>
      </c>
      <c r="BB792" s="673">
        <f>VLOOKUP(AX792,'Item Master Data'!$A:$G,7,FALSE)</f>
        <v>32</v>
      </c>
      <c r="BC792" s="673"/>
      <c r="BD792" s="673">
        <f>W792-AZ792</f>
        <v>-40</v>
      </c>
    </row>
    <row r="793" spans="1:56">
      <c r="A793" s="674"/>
      <c r="B793" s="722">
        <v>44557</v>
      </c>
      <c r="C793" s="722"/>
      <c r="D793" s="687" t="s">
        <v>2368</v>
      </c>
      <c r="E793" s="676" t="s">
        <v>2781</v>
      </c>
      <c r="F793" s="676"/>
      <c r="G793" s="676">
        <v>2022</v>
      </c>
      <c r="H793" s="491">
        <v>7</v>
      </c>
      <c r="I793" s="687"/>
      <c r="J793" s="677"/>
      <c r="K793" s="685" t="s">
        <v>2792</v>
      </c>
      <c r="L793" s="676" t="s">
        <v>2602</v>
      </c>
      <c r="M793" s="689">
        <v>44544</v>
      </c>
      <c r="N793" s="689">
        <v>44656</v>
      </c>
      <c r="O793" s="689"/>
      <c r="P793" s="492"/>
      <c r="Q793" s="492"/>
      <c r="R793" s="492"/>
      <c r="S793" s="491" t="s">
        <v>1580</v>
      </c>
      <c r="T793" s="491">
        <v>60</v>
      </c>
      <c r="U793" s="676" t="s">
        <v>1290</v>
      </c>
      <c r="V793" s="491" t="s">
        <v>973</v>
      </c>
      <c r="W793" s="676">
        <v>400</v>
      </c>
      <c r="X793" s="678">
        <v>768</v>
      </c>
      <c r="Y793" s="525">
        <f>W793*X793</f>
        <v>307200</v>
      </c>
      <c r="Z793" s="494">
        <v>0.55500000000000005</v>
      </c>
      <c r="AA793" s="682">
        <f>Y793*Z793</f>
        <v>170496.00000000003</v>
      </c>
      <c r="AB793" s="682"/>
      <c r="AC793" s="683">
        <v>0</v>
      </c>
      <c r="AD793" s="692"/>
      <c r="AE793" s="684"/>
      <c r="AF793" s="695">
        <f>AA793+AD793+AE793</f>
        <v>170496.00000000003</v>
      </c>
      <c r="AG793" s="491" t="s">
        <v>1073</v>
      </c>
      <c r="AH793" s="676"/>
      <c r="AI793" s="685" t="s">
        <v>2488</v>
      </c>
      <c r="AJ793" s="676" t="s">
        <v>1891</v>
      </c>
      <c r="AK793" s="696" t="s">
        <v>50</v>
      </c>
      <c r="AL793" s="676">
        <v>93722</v>
      </c>
      <c r="AM793" s="491" t="s">
        <v>52</v>
      </c>
      <c r="AN793" s="676"/>
      <c r="AO793" s="491"/>
      <c r="AP793" s="688"/>
      <c r="AQ793" s="688" t="s">
        <v>37</v>
      </c>
      <c r="AR793" s="688"/>
      <c r="AS793" s="697"/>
      <c r="AT793" s="697"/>
      <c r="AU793" s="697"/>
      <c r="AV793" s="680"/>
      <c r="AW793" s="673" t="str">
        <f>U793</f>
        <v>30390456H</v>
      </c>
      <c r="AX793" s="673" cm="1">
        <f t="array" ref="AX793">SUM(MID(0&amp;AW793,LARGE(INDEX(ISNUMBER(--MID(AW793,ROW($1:$8),1))*ROW($1:$8),),ROW($1:$8))+1,1)*10^ROW($1:$8)/10)</f>
        <v>30390456</v>
      </c>
      <c r="AY793" s="673" t="str">
        <f>VLOOKUP($AX793,'Item Master Data'!$A:$F,3,FALSE)</f>
        <v>Q.PEAK DUO BLK ML G10+</v>
      </c>
      <c r="AZ793" s="673">
        <f>VLOOKUP($AX793,'Item Master Data'!$A:$F,6,FALSE)</f>
        <v>400</v>
      </c>
      <c r="BA793" s="673">
        <f>X793/BB793</f>
        <v>24</v>
      </c>
      <c r="BB793" s="673">
        <f>VLOOKUP(AX793,'Item Master Data'!$A:$G,7,FALSE)</f>
        <v>32</v>
      </c>
      <c r="BC793" s="673"/>
      <c r="BD793" s="673">
        <f>W793-AZ793</f>
        <v>0</v>
      </c>
    </row>
    <row r="794" spans="1:56">
      <c r="A794" s="674"/>
      <c r="B794" s="722">
        <v>44557</v>
      </c>
      <c r="C794" s="722">
        <v>44587</v>
      </c>
      <c r="D794" s="687" t="s">
        <v>2368</v>
      </c>
      <c r="E794" s="676" t="s">
        <v>1292</v>
      </c>
      <c r="F794" s="676"/>
      <c r="G794" s="676">
        <v>2022</v>
      </c>
      <c r="H794" s="491">
        <v>7</v>
      </c>
      <c r="I794" s="687"/>
      <c r="J794" s="677"/>
      <c r="K794" s="685" t="s">
        <v>2793</v>
      </c>
      <c r="L794" s="676" t="s">
        <v>2602</v>
      </c>
      <c r="M794" s="689">
        <v>44544</v>
      </c>
      <c r="N794" s="689">
        <v>44754</v>
      </c>
      <c r="O794" s="689"/>
      <c r="P794" s="492"/>
      <c r="Q794" s="492"/>
      <c r="R794" s="492"/>
      <c r="S794" s="491" t="s">
        <v>1580</v>
      </c>
      <c r="T794" s="491">
        <v>60</v>
      </c>
      <c r="U794" s="491" t="s">
        <v>1290</v>
      </c>
      <c r="V794" s="491" t="s">
        <v>1231</v>
      </c>
      <c r="W794" s="676">
        <v>360</v>
      </c>
      <c r="X794" s="678">
        <v>624</v>
      </c>
      <c r="Y794" s="525">
        <f>W794*X794</f>
        <v>224640</v>
      </c>
      <c r="Z794" s="494">
        <v>0.78999999999999992</v>
      </c>
      <c r="AA794" s="682">
        <f>Y794*Z794</f>
        <v>177465.59999999998</v>
      </c>
      <c r="AB794" s="682"/>
      <c r="AC794" s="683">
        <v>0</v>
      </c>
      <c r="AD794" s="692"/>
      <c r="AE794" s="684"/>
      <c r="AF794" s="695">
        <f>AA794+AD794+AE794</f>
        <v>177465.59999999998</v>
      </c>
      <c r="AG794" s="491" t="s">
        <v>1073</v>
      </c>
      <c r="AH794" s="676"/>
      <c r="AI794" s="685" t="s">
        <v>2488</v>
      </c>
      <c r="AJ794" s="676" t="s">
        <v>1891</v>
      </c>
      <c r="AK794" s="696" t="s">
        <v>50</v>
      </c>
      <c r="AL794" s="676">
        <v>93722</v>
      </c>
      <c r="AM794" s="491" t="s">
        <v>52</v>
      </c>
      <c r="AN794" s="676"/>
      <c r="AO794" s="491"/>
      <c r="AP794" s="688"/>
      <c r="AQ794" s="688" t="s">
        <v>37</v>
      </c>
      <c r="AR794" s="688"/>
      <c r="AS794" s="697"/>
      <c r="AT794" s="697"/>
      <c r="AU794" s="697"/>
      <c r="AV794" s="680"/>
      <c r="AW794" s="673" t="str">
        <f>U794</f>
        <v>30390456H</v>
      </c>
      <c r="AX794" s="673" cm="1">
        <f t="array" ref="AX794">SUM(MID(0&amp;AW794,LARGE(INDEX(ISNUMBER(--MID(AW794,ROW($1:$8),1))*ROW($1:$8),),ROW($1:$8))+1,1)*10^ROW($1:$8)/10)</f>
        <v>30390456</v>
      </c>
      <c r="AY794" s="673" t="str">
        <f>VLOOKUP($AX794,'Item Master Data'!$A:$F,3,FALSE)</f>
        <v>Q.PEAK DUO BLK ML G10+</v>
      </c>
      <c r="AZ794" s="673">
        <f>VLOOKUP($AX794,'Item Master Data'!$A:$F,6,FALSE)</f>
        <v>400</v>
      </c>
      <c r="BA794" s="673">
        <f>X794/BB794</f>
        <v>19.5</v>
      </c>
      <c r="BB794" s="673">
        <f>VLOOKUP(AX794,'Item Master Data'!$A:$G,7,FALSE)</f>
        <v>32</v>
      </c>
      <c r="BC794" s="673"/>
      <c r="BD794" s="673">
        <f>W794-AZ794</f>
        <v>-40</v>
      </c>
    </row>
    <row r="795" spans="1:56">
      <c r="A795" s="674"/>
      <c r="B795" s="722"/>
      <c r="C795" s="722">
        <v>44636</v>
      </c>
      <c r="D795" s="687" t="s">
        <v>2368</v>
      </c>
      <c r="E795" s="676"/>
      <c r="F795" s="676"/>
      <c r="G795" s="676">
        <v>2022</v>
      </c>
      <c r="H795" s="491">
        <v>8</v>
      </c>
      <c r="I795" s="687"/>
      <c r="J795" s="677"/>
      <c r="K795" s="685" t="s">
        <v>2707</v>
      </c>
      <c r="L795" s="676" t="s">
        <v>2708</v>
      </c>
      <c r="M795" s="689">
        <v>44628</v>
      </c>
      <c r="N795" s="689">
        <v>44753</v>
      </c>
      <c r="O795" s="689"/>
      <c r="P795" s="492"/>
      <c r="Q795" s="492"/>
      <c r="R795" s="492"/>
      <c r="S795" s="491" t="s">
        <v>1580</v>
      </c>
      <c r="T795" s="491">
        <v>72</v>
      </c>
      <c r="U795" s="676" t="s">
        <v>1290</v>
      </c>
      <c r="V795" s="491" t="s">
        <v>1114</v>
      </c>
      <c r="W795" s="676">
        <v>480</v>
      </c>
      <c r="X795" s="678">
        <v>832</v>
      </c>
      <c r="Y795" s="525">
        <f>W795*X795</f>
        <v>399360</v>
      </c>
      <c r="Z795" s="494">
        <v>0.495</v>
      </c>
      <c r="AA795" s="682">
        <f>Y795*Z795</f>
        <v>197683.20000000001</v>
      </c>
      <c r="AB795" s="682"/>
      <c r="AC795" s="683">
        <v>0</v>
      </c>
      <c r="AD795" s="692"/>
      <c r="AE795" s="684"/>
      <c r="AF795" s="695">
        <f>AA795+AD795+AE795</f>
        <v>197683.20000000001</v>
      </c>
      <c r="AG795" s="491" t="s">
        <v>47</v>
      </c>
      <c r="AH795" s="676"/>
      <c r="AI795" s="685" t="s">
        <v>2372</v>
      </c>
      <c r="AJ795" s="676" t="s">
        <v>2709</v>
      </c>
      <c r="AK795" s="696" t="s">
        <v>1359</v>
      </c>
      <c r="AL795" s="676">
        <v>17026</v>
      </c>
      <c r="AM795" s="491" t="s">
        <v>52</v>
      </c>
      <c r="AN795" s="676" t="s">
        <v>1076</v>
      </c>
      <c r="AO795" s="491"/>
      <c r="AP795" s="688"/>
      <c r="AQ795" s="688" t="s">
        <v>37</v>
      </c>
      <c r="AR795" s="688"/>
      <c r="AS795" s="697"/>
      <c r="AT795" s="697"/>
      <c r="AU795" s="697"/>
      <c r="AV795" s="680"/>
      <c r="AW795" s="673" t="str">
        <f>U795</f>
        <v>30390456H</v>
      </c>
      <c r="AX795" s="673" cm="1">
        <f t="array" ref="AX795">SUM(MID(0&amp;AW795,LARGE(INDEX(ISNUMBER(--MID(AW795,ROW($1:$8),1))*ROW($1:$8),),ROW($1:$8))+1,1)*10^ROW($1:$8)/10)</f>
        <v>30390456</v>
      </c>
      <c r="AY795" s="673" t="str">
        <f>VLOOKUP($AX795,'Item Master Data'!$A:$F,3,FALSE)</f>
        <v>Q.PEAK DUO BLK ML G10+</v>
      </c>
      <c r="AZ795" s="673">
        <f>VLOOKUP($AX795,'Item Master Data'!$A:$F,6,FALSE)</f>
        <v>400</v>
      </c>
      <c r="BA795" s="673">
        <f>X795/BB795</f>
        <v>26</v>
      </c>
      <c r="BB795" s="673">
        <f>VLOOKUP(AX795,'Item Master Data'!$A:$G,7,FALSE)</f>
        <v>32</v>
      </c>
      <c r="BC795" s="673"/>
      <c r="BD795" s="673">
        <f>W795-AZ795</f>
        <v>80</v>
      </c>
    </row>
    <row r="796" spans="1:56">
      <c r="A796" s="674"/>
      <c r="B796" s="722"/>
      <c r="C796" s="722">
        <v>44636</v>
      </c>
      <c r="D796" s="687" t="s">
        <v>2368</v>
      </c>
      <c r="E796" s="676"/>
      <c r="F796" s="676"/>
      <c r="G796" s="676">
        <v>2022</v>
      </c>
      <c r="H796" s="491">
        <v>8</v>
      </c>
      <c r="I796" s="687"/>
      <c r="J796" s="677"/>
      <c r="K796" s="685" t="s">
        <v>2710</v>
      </c>
      <c r="L796" s="676" t="s">
        <v>2708</v>
      </c>
      <c r="M796" s="689">
        <v>44628</v>
      </c>
      <c r="N796" s="689">
        <v>44748</v>
      </c>
      <c r="O796" s="689"/>
      <c r="P796" s="492"/>
      <c r="Q796" s="492"/>
      <c r="R796" s="492"/>
      <c r="S796" s="491" t="s">
        <v>1580</v>
      </c>
      <c r="T796" s="491">
        <v>72</v>
      </c>
      <c r="U796" s="676" t="s">
        <v>1290</v>
      </c>
      <c r="V796" s="491" t="s">
        <v>1114</v>
      </c>
      <c r="W796" s="676">
        <v>480</v>
      </c>
      <c r="X796" s="678">
        <v>832</v>
      </c>
      <c r="Y796" s="525">
        <f>W796*X796</f>
        <v>399360</v>
      </c>
      <c r="Z796" s="494">
        <v>0.495</v>
      </c>
      <c r="AA796" s="682">
        <f>Y796*Z796</f>
        <v>197683.20000000001</v>
      </c>
      <c r="AB796" s="682"/>
      <c r="AC796" s="683">
        <v>0</v>
      </c>
      <c r="AD796" s="692"/>
      <c r="AE796" s="684"/>
      <c r="AF796" s="695">
        <f>AA796+AD796+AE796</f>
        <v>197683.20000000001</v>
      </c>
      <c r="AG796" s="491" t="s">
        <v>47</v>
      </c>
      <c r="AH796" s="676"/>
      <c r="AI796" s="685" t="s">
        <v>2372</v>
      </c>
      <c r="AJ796" s="676" t="s">
        <v>1875</v>
      </c>
      <c r="AK796" s="696" t="s">
        <v>50</v>
      </c>
      <c r="AL796" s="676">
        <v>93291</v>
      </c>
      <c r="AM796" s="491" t="s">
        <v>52</v>
      </c>
      <c r="AN796" s="676" t="s">
        <v>1076</v>
      </c>
      <c r="AO796" s="491"/>
      <c r="AP796" s="688"/>
      <c r="AQ796" s="688" t="s">
        <v>37</v>
      </c>
      <c r="AR796" s="688"/>
      <c r="AS796" s="697"/>
      <c r="AT796" s="697"/>
      <c r="AU796" s="697"/>
      <c r="AV796" s="680"/>
      <c r="AW796" s="673" t="str">
        <f>U796</f>
        <v>30390456H</v>
      </c>
      <c r="AX796" s="673" cm="1">
        <f t="array" ref="AX796">SUM(MID(0&amp;AW796,LARGE(INDEX(ISNUMBER(--MID(AW796,ROW($1:$8),1))*ROW($1:$8),),ROW($1:$8))+1,1)*10^ROW($1:$8)/10)</f>
        <v>30390456</v>
      </c>
      <c r="AY796" s="673" t="str">
        <f>VLOOKUP($AX796,'Item Master Data'!$A:$F,3,FALSE)</f>
        <v>Q.PEAK DUO BLK ML G10+</v>
      </c>
      <c r="AZ796" s="673">
        <f>VLOOKUP($AX796,'Item Master Data'!$A:$F,6,FALSE)</f>
        <v>400</v>
      </c>
      <c r="BA796" s="673">
        <f>X796/BB796</f>
        <v>26</v>
      </c>
      <c r="BB796" s="673">
        <f>VLOOKUP(AX796,'Item Master Data'!$A:$G,7,FALSE)</f>
        <v>32</v>
      </c>
      <c r="BC796" s="673"/>
      <c r="BD796" s="673">
        <f>W796-AZ796</f>
        <v>80</v>
      </c>
    </row>
    <row r="797" spans="1:56">
      <c r="A797" s="674"/>
      <c r="B797" s="722"/>
      <c r="C797" s="722">
        <v>44636</v>
      </c>
      <c r="D797" s="687" t="s">
        <v>2368</v>
      </c>
      <c r="E797" s="676"/>
      <c r="F797" s="676"/>
      <c r="G797" s="676">
        <v>2022</v>
      </c>
      <c r="H797" s="491">
        <v>8</v>
      </c>
      <c r="I797" s="687"/>
      <c r="J797" s="677"/>
      <c r="K797" s="685" t="s">
        <v>2766</v>
      </c>
      <c r="L797" s="676" t="s">
        <v>2708</v>
      </c>
      <c r="M797" s="689">
        <v>44628</v>
      </c>
      <c r="N797" s="689">
        <v>44781</v>
      </c>
      <c r="O797" s="689"/>
      <c r="P797" s="492"/>
      <c r="Q797" s="492"/>
      <c r="R797" s="492"/>
      <c r="S797" s="491" t="s">
        <v>1580</v>
      </c>
      <c r="T797" s="491">
        <v>72</v>
      </c>
      <c r="U797" s="676" t="s">
        <v>1290</v>
      </c>
      <c r="V797" s="491" t="s">
        <v>1114</v>
      </c>
      <c r="W797" s="676">
        <v>480</v>
      </c>
      <c r="X797" s="678">
        <v>832</v>
      </c>
      <c r="Y797" s="525">
        <f>W797*X797</f>
        <v>399360</v>
      </c>
      <c r="Z797" s="494">
        <v>0.495</v>
      </c>
      <c r="AA797" s="682">
        <f>Y797*Z797</f>
        <v>197683.20000000001</v>
      </c>
      <c r="AB797" s="682"/>
      <c r="AC797" s="683">
        <v>0</v>
      </c>
      <c r="AD797" s="692"/>
      <c r="AE797" s="684"/>
      <c r="AF797" s="695">
        <f>AA797+AD797+AE797</f>
        <v>197683.20000000001</v>
      </c>
      <c r="AG797" s="491" t="s">
        <v>47</v>
      </c>
      <c r="AH797" s="676"/>
      <c r="AI797" s="685" t="s">
        <v>2372</v>
      </c>
      <c r="AJ797" s="676" t="s">
        <v>1875</v>
      </c>
      <c r="AK797" s="696" t="s">
        <v>50</v>
      </c>
      <c r="AL797" s="676">
        <v>93291</v>
      </c>
      <c r="AM797" s="491" t="s">
        <v>52</v>
      </c>
      <c r="AN797" s="676" t="s">
        <v>1076</v>
      </c>
      <c r="AO797" s="491"/>
      <c r="AP797" s="688"/>
      <c r="AQ797" s="688" t="s">
        <v>37</v>
      </c>
      <c r="AR797" s="688"/>
      <c r="AS797" s="697"/>
      <c r="AT797" s="697"/>
      <c r="AU797" s="697"/>
      <c r="AV797" s="680"/>
      <c r="AW797" s="673" t="str">
        <f>U797</f>
        <v>30390456H</v>
      </c>
      <c r="AX797" s="673" cm="1">
        <f t="array" ref="AX797">SUM(MID(0&amp;AW797,LARGE(INDEX(ISNUMBER(--MID(AW797,ROW($1:$8),1))*ROW($1:$8),),ROW($1:$8))+1,1)*10^ROW($1:$8)/10)</f>
        <v>30390456</v>
      </c>
      <c r="AY797" s="673" t="str">
        <f>VLOOKUP($AX797,'Item Master Data'!$A:$F,3,FALSE)</f>
        <v>Q.PEAK DUO BLK ML G10+</v>
      </c>
      <c r="AZ797" s="673">
        <f>VLOOKUP($AX797,'Item Master Data'!$A:$F,6,FALSE)</f>
        <v>400</v>
      </c>
      <c r="BA797" s="673">
        <f>X797/BB797</f>
        <v>26</v>
      </c>
      <c r="BB797" s="673">
        <f>VLOOKUP(AX797,'Item Master Data'!$A:$G,7,FALSE)</f>
        <v>32</v>
      </c>
      <c r="BC797" s="673"/>
      <c r="BD797" s="673">
        <f>W797-AZ797</f>
        <v>80</v>
      </c>
    </row>
    <row r="798" spans="1:56">
      <c r="A798" s="674"/>
      <c r="B798" s="722">
        <v>44547</v>
      </c>
      <c r="C798" s="722">
        <v>44593</v>
      </c>
      <c r="D798" s="687" t="s">
        <v>2368</v>
      </c>
      <c r="E798" s="676"/>
      <c r="F798" s="676"/>
      <c r="G798" s="676">
        <v>2022</v>
      </c>
      <c r="H798" s="491">
        <v>8</v>
      </c>
      <c r="I798" s="687"/>
      <c r="J798" s="677"/>
      <c r="K798" s="685" t="s">
        <v>2799</v>
      </c>
      <c r="L798" s="491" t="s">
        <v>1717</v>
      </c>
      <c r="M798" s="689">
        <v>44504</v>
      </c>
      <c r="N798" s="689">
        <v>44683</v>
      </c>
      <c r="O798" s="689"/>
      <c r="P798" s="492"/>
      <c r="Q798" s="492"/>
      <c r="R798" s="492"/>
      <c r="S798" s="491" t="s">
        <v>2398</v>
      </c>
      <c r="T798" s="491">
        <v>60</v>
      </c>
      <c r="U798" s="676" t="s">
        <v>1290</v>
      </c>
      <c r="V798" s="491" t="s">
        <v>973</v>
      </c>
      <c r="W798" s="491">
        <v>400</v>
      </c>
      <c r="X798" s="678">
        <v>768</v>
      </c>
      <c r="Y798" s="525">
        <f>W798*X798</f>
        <v>307200</v>
      </c>
      <c r="Z798" s="494">
        <v>0.55000000000000004</v>
      </c>
      <c r="AA798" s="682">
        <f>Y798*Z798</f>
        <v>168960</v>
      </c>
      <c r="AB798" s="682"/>
      <c r="AC798" s="683">
        <v>0</v>
      </c>
      <c r="AD798" s="692"/>
      <c r="AE798" s="684"/>
      <c r="AF798" s="695">
        <f>AA798+AD798+AE798</f>
        <v>168960</v>
      </c>
      <c r="AG798" s="491" t="s">
        <v>1073</v>
      </c>
      <c r="AH798" s="491">
        <v>0</v>
      </c>
      <c r="AI798" s="685">
        <v>60</v>
      </c>
      <c r="AJ798" s="676" t="s">
        <v>1718</v>
      </c>
      <c r="AK798" s="696" t="s">
        <v>50</v>
      </c>
      <c r="AL798" s="676" t="s">
        <v>1753</v>
      </c>
      <c r="AM798" s="491" t="s">
        <v>52</v>
      </c>
      <c r="AN798" s="676" t="s">
        <v>1076</v>
      </c>
      <c r="AO798" s="491"/>
      <c r="AP798" s="688"/>
      <c r="AQ798" s="688"/>
      <c r="AR798" s="688" t="s">
        <v>2400</v>
      </c>
      <c r="AS798" s="697"/>
      <c r="AT798" s="697"/>
      <c r="AU798" s="697"/>
      <c r="AV798" s="680">
        <v>0.48</v>
      </c>
      <c r="AW798" s="673" t="str">
        <f>U798</f>
        <v>30390456H</v>
      </c>
      <c r="AX798" s="673" cm="1">
        <f t="array" ref="AX798">SUM(MID(0&amp;AW798,LARGE(INDEX(ISNUMBER(--MID(AW798,ROW($1:$8),1))*ROW($1:$8),),ROW($1:$8))+1,1)*10^ROW($1:$8)/10)</f>
        <v>30390456</v>
      </c>
      <c r="AY798" s="673" t="str">
        <f>VLOOKUP($AX798,'Item Master Data'!$A:$F,3,FALSE)</f>
        <v>Q.PEAK DUO BLK ML G10+</v>
      </c>
      <c r="AZ798" s="673">
        <f>VLOOKUP($AX798,'Item Master Data'!$A:$F,6,FALSE)</f>
        <v>400</v>
      </c>
      <c r="BA798" s="673">
        <f>X798/BB798</f>
        <v>24</v>
      </c>
      <c r="BB798" s="673">
        <f>VLOOKUP(AX798,'Item Master Data'!$A:$G,7,FALSE)</f>
        <v>32</v>
      </c>
      <c r="BC798" s="673"/>
      <c r="BD798" s="673">
        <f>W798-AZ798</f>
        <v>0</v>
      </c>
    </row>
    <row r="799" spans="1:56">
      <c r="A799" s="674"/>
      <c r="B799" s="722"/>
      <c r="C799" s="722"/>
      <c r="D799" s="687" t="s">
        <v>2368</v>
      </c>
      <c r="E799" s="676" t="s">
        <v>2744</v>
      </c>
      <c r="F799" s="676"/>
      <c r="G799" s="676">
        <v>2022</v>
      </c>
      <c r="H799" s="491">
        <v>8</v>
      </c>
      <c r="I799" s="687"/>
      <c r="J799" s="677"/>
      <c r="K799" s="685" t="s">
        <v>2745</v>
      </c>
      <c r="L799" s="491" t="s">
        <v>1717</v>
      </c>
      <c r="M799" s="689">
        <v>44641</v>
      </c>
      <c r="N799" s="689">
        <v>44743</v>
      </c>
      <c r="O799" s="689"/>
      <c r="P799" s="492"/>
      <c r="Q799" s="492"/>
      <c r="R799" s="492"/>
      <c r="S799" s="491" t="s">
        <v>1580</v>
      </c>
      <c r="T799" s="491">
        <v>60</v>
      </c>
      <c r="U799" s="676" t="s">
        <v>1290</v>
      </c>
      <c r="V799" s="491" t="s">
        <v>973</v>
      </c>
      <c r="W799" s="491">
        <v>400</v>
      </c>
      <c r="X799" s="678">
        <v>1536</v>
      </c>
      <c r="Y799" s="525">
        <f>W799*X799</f>
        <v>614400</v>
      </c>
      <c r="Z799" s="494">
        <v>0.55000000000000004</v>
      </c>
      <c r="AA799" s="682">
        <f>Y799*Z799</f>
        <v>337920</v>
      </c>
      <c r="AB799" s="682"/>
      <c r="AC799" s="683">
        <v>0</v>
      </c>
      <c r="AD799" s="692"/>
      <c r="AE799" s="684"/>
      <c r="AF799" s="695">
        <f>AA799+AD799+AE799</f>
        <v>337920</v>
      </c>
      <c r="AG799" s="491" t="s">
        <v>1073</v>
      </c>
      <c r="AH799" s="491"/>
      <c r="AI799" s="685">
        <v>60</v>
      </c>
      <c r="AJ799" s="676" t="s">
        <v>1718</v>
      </c>
      <c r="AK799" s="696" t="s">
        <v>2367</v>
      </c>
      <c r="AL799" s="676">
        <v>92806</v>
      </c>
      <c r="AM799" s="491" t="s">
        <v>52</v>
      </c>
      <c r="AN799" s="676" t="s">
        <v>1076</v>
      </c>
      <c r="AO799" s="491"/>
      <c r="AP799" s="688"/>
      <c r="AQ799" s="688"/>
      <c r="AR799" s="688" t="s">
        <v>2413</v>
      </c>
      <c r="AS799" s="697"/>
      <c r="AT799" s="697"/>
      <c r="AU799" s="697"/>
      <c r="AV799" s="680"/>
      <c r="AW799" s="673" t="str">
        <f>U799</f>
        <v>30390456H</v>
      </c>
      <c r="AX799" s="673" cm="1">
        <f t="array" ref="AX799">SUM(MID(0&amp;AW799,LARGE(INDEX(ISNUMBER(--MID(AW799,ROW($1:$8),1))*ROW($1:$8),),ROW($1:$8))+1,1)*10^ROW($1:$8)/10)</f>
        <v>30390456</v>
      </c>
      <c r="AY799" s="673" t="str">
        <f>VLOOKUP($AX799,'Item Master Data'!$A:$F,3,FALSE)</f>
        <v>Q.PEAK DUO BLK ML G10+</v>
      </c>
      <c r="AZ799" s="673">
        <f>VLOOKUP($AX799,'Item Master Data'!$A:$F,6,FALSE)</f>
        <v>400</v>
      </c>
      <c r="BA799" s="673">
        <f>X799/BB799</f>
        <v>48</v>
      </c>
      <c r="BB799" s="673">
        <f>VLOOKUP(AX799,'Item Master Data'!$A:$G,7,FALSE)</f>
        <v>32</v>
      </c>
      <c r="BC799" s="673"/>
      <c r="BD799" s="673">
        <f>W799-AZ799</f>
        <v>0</v>
      </c>
    </row>
    <row r="800" spans="1:56">
      <c r="A800" s="674"/>
      <c r="B800" s="722"/>
      <c r="C800" s="722"/>
      <c r="D800" s="687" t="s">
        <v>2368</v>
      </c>
      <c r="E800" s="676" t="s">
        <v>2744</v>
      </c>
      <c r="F800" s="676"/>
      <c r="G800" s="676">
        <v>2022</v>
      </c>
      <c r="H800" s="491">
        <v>8</v>
      </c>
      <c r="I800" s="687"/>
      <c r="J800" s="677"/>
      <c r="K800" s="685" t="s">
        <v>2767</v>
      </c>
      <c r="L800" s="491" t="s">
        <v>1717</v>
      </c>
      <c r="M800" s="689">
        <v>44641</v>
      </c>
      <c r="N800" s="689">
        <v>44743</v>
      </c>
      <c r="O800" s="689"/>
      <c r="P800" s="492"/>
      <c r="Q800" s="492"/>
      <c r="R800" s="492"/>
      <c r="S800" s="491" t="s">
        <v>1580</v>
      </c>
      <c r="T800" s="491">
        <v>60</v>
      </c>
      <c r="U800" s="676" t="s">
        <v>1290</v>
      </c>
      <c r="V800" s="491" t="s">
        <v>973</v>
      </c>
      <c r="W800" s="491">
        <v>400</v>
      </c>
      <c r="X800" s="678">
        <v>2016</v>
      </c>
      <c r="Y800" s="525">
        <f>W800*X800</f>
        <v>806400</v>
      </c>
      <c r="Z800" s="494">
        <v>0.55000000000000004</v>
      </c>
      <c r="AA800" s="682">
        <f>Y800*Z800</f>
        <v>443520.00000000006</v>
      </c>
      <c r="AB800" s="682"/>
      <c r="AC800" s="683">
        <v>0</v>
      </c>
      <c r="AD800" s="692"/>
      <c r="AE800" s="684"/>
      <c r="AF800" s="695">
        <f>AA800+AD800+AE800</f>
        <v>443520.00000000006</v>
      </c>
      <c r="AG800" s="491" t="s">
        <v>1073</v>
      </c>
      <c r="AH800" s="491"/>
      <c r="AI800" s="685">
        <v>60</v>
      </c>
      <c r="AJ800" s="676" t="s">
        <v>1718</v>
      </c>
      <c r="AK800" s="696" t="s">
        <v>2367</v>
      </c>
      <c r="AL800" s="676">
        <v>92806</v>
      </c>
      <c r="AM800" s="491" t="s">
        <v>52</v>
      </c>
      <c r="AN800" s="676" t="s">
        <v>1076</v>
      </c>
      <c r="AO800" s="491"/>
      <c r="AP800" s="688"/>
      <c r="AQ800" s="688"/>
      <c r="AR800" s="688" t="s">
        <v>2413</v>
      </c>
      <c r="AS800" s="697"/>
      <c r="AT800" s="697"/>
      <c r="AU800" s="697"/>
      <c r="AV800" s="680"/>
      <c r="AW800" s="673" t="str">
        <f>U800</f>
        <v>30390456H</v>
      </c>
      <c r="AX800" s="673" cm="1">
        <f t="array" ref="AX800">SUM(MID(0&amp;AW800,LARGE(INDEX(ISNUMBER(--MID(AW800,ROW($1:$8),1))*ROW($1:$8),),ROW($1:$8))+1,1)*10^ROW($1:$8)/10)</f>
        <v>30390456</v>
      </c>
      <c r="AY800" s="673" t="str">
        <f>VLOOKUP($AX800,'Item Master Data'!$A:$F,3,FALSE)</f>
        <v>Q.PEAK DUO BLK ML G10+</v>
      </c>
      <c r="AZ800" s="673">
        <f>VLOOKUP($AX800,'Item Master Data'!$A:$F,6,FALSE)</f>
        <v>400</v>
      </c>
      <c r="BA800" s="673">
        <f>X800/BB800</f>
        <v>63</v>
      </c>
      <c r="BB800" s="673">
        <f>VLOOKUP(AX800,'Item Master Data'!$A:$G,7,FALSE)</f>
        <v>32</v>
      </c>
      <c r="BC800" s="673"/>
      <c r="BD800" s="673">
        <f>W800-AZ800</f>
        <v>0</v>
      </c>
    </row>
    <row r="801" spans="1:56">
      <c r="A801" s="674"/>
      <c r="B801" s="722"/>
      <c r="C801" s="722"/>
      <c r="D801" s="687" t="s">
        <v>2368</v>
      </c>
      <c r="E801" s="676" t="s">
        <v>2655</v>
      </c>
      <c r="F801" s="676"/>
      <c r="G801" s="676">
        <v>2022</v>
      </c>
      <c r="H801" s="676">
        <v>8</v>
      </c>
      <c r="I801" s="687"/>
      <c r="J801" s="677"/>
      <c r="K801" s="685" t="s">
        <v>2712</v>
      </c>
      <c r="L801" s="491" t="s">
        <v>2402</v>
      </c>
      <c r="M801" s="689">
        <v>44504</v>
      </c>
      <c r="N801" s="689">
        <v>44682</v>
      </c>
      <c r="O801" s="689"/>
      <c r="P801" s="492"/>
      <c r="Q801" s="492"/>
      <c r="R801" s="492"/>
      <c r="S801" s="491" t="s">
        <v>2398</v>
      </c>
      <c r="T801" s="491">
        <v>60</v>
      </c>
      <c r="U801" s="676">
        <v>49401140</v>
      </c>
      <c r="V801" s="491" t="s">
        <v>973</v>
      </c>
      <c r="W801" s="491">
        <v>400</v>
      </c>
      <c r="X801" s="678">
        <v>832</v>
      </c>
      <c r="Y801" s="525">
        <f>W801*X801</f>
        <v>332800</v>
      </c>
      <c r="Z801" s="494">
        <v>0.48</v>
      </c>
      <c r="AA801" s="682">
        <f>Y801*Z801</f>
        <v>159744</v>
      </c>
      <c r="AB801" s="682"/>
      <c r="AC801" s="683">
        <v>0</v>
      </c>
      <c r="AD801" s="692"/>
      <c r="AE801" s="684"/>
      <c r="AF801" s="695">
        <f>AA801+AD801+AE801</f>
        <v>159744</v>
      </c>
      <c r="AG801" s="491" t="s">
        <v>1073</v>
      </c>
      <c r="AH801" s="491"/>
      <c r="AI801" s="685">
        <v>60</v>
      </c>
      <c r="AJ801" s="676" t="s">
        <v>2403</v>
      </c>
      <c r="AK801" s="696" t="s">
        <v>1149</v>
      </c>
      <c r="AL801" s="676">
        <v>78744</v>
      </c>
      <c r="AM801" s="491" t="s">
        <v>52</v>
      </c>
      <c r="AN801" s="676" t="s">
        <v>1076</v>
      </c>
      <c r="AO801" s="491"/>
      <c r="AP801" s="688"/>
      <c r="AQ801" s="688"/>
      <c r="AR801" s="688" t="s">
        <v>2400</v>
      </c>
      <c r="AS801" s="697"/>
      <c r="AT801" s="697"/>
      <c r="AU801" s="697"/>
      <c r="AV801" s="680">
        <v>0.48</v>
      </c>
      <c r="AW801" s="673">
        <f>U801</f>
        <v>49401140</v>
      </c>
      <c r="AX801" s="673" cm="1">
        <f t="array" ref="AX801">SUM(MID(0&amp;AW801,LARGE(INDEX(ISNUMBER(--MID(AW801,ROW($1:$8),1))*ROW($1:$8),),ROW($1:$8))+1,1)*10^ROW($1:$8)/10)</f>
        <v>49401140</v>
      </c>
      <c r="AY801" s="673" t="str">
        <f>VLOOKUP($AX801,'Item Master Data'!$A:$F,3,FALSE)</f>
        <v>Q.PEAK DUO BLK ML G10.a+</v>
      </c>
      <c r="AZ801" s="673">
        <f>VLOOKUP($AX801,'Item Master Data'!$A:$F,6,FALSE)</f>
        <v>400</v>
      </c>
      <c r="BA801" s="673">
        <f>X801/BB801</f>
        <v>26</v>
      </c>
      <c r="BB801" s="673">
        <f>VLOOKUP(AX801,'Item Master Data'!$A:$G,7,FALSE)</f>
        <v>32</v>
      </c>
      <c r="BC801" s="673"/>
      <c r="BD801" s="673">
        <f>W801-AZ801</f>
        <v>0</v>
      </c>
    </row>
    <row r="802" spans="1:56">
      <c r="A802" s="674"/>
      <c r="B802" s="722"/>
      <c r="C802" s="722"/>
      <c r="D802" s="687" t="s">
        <v>2368</v>
      </c>
      <c r="E802" s="676"/>
      <c r="F802" s="676" t="s">
        <v>1152</v>
      </c>
      <c r="G802" s="676">
        <v>2022</v>
      </c>
      <c r="H802" s="491">
        <v>8</v>
      </c>
      <c r="I802" s="687"/>
      <c r="J802" s="677"/>
      <c r="K802" s="685" t="s">
        <v>2743</v>
      </c>
      <c r="L802" s="491" t="s">
        <v>1989</v>
      </c>
      <c r="M802" s="689">
        <v>44505</v>
      </c>
      <c r="N802" s="689">
        <v>44718</v>
      </c>
      <c r="O802" s="689"/>
      <c r="P802" s="492"/>
      <c r="Q802" s="492"/>
      <c r="R802" s="492"/>
      <c r="S802" s="491" t="s">
        <v>2398</v>
      </c>
      <c r="T802" s="491">
        <v>60</v>
      </c>
      <c r="U802" s="676" t="s">
        <v>1290</v>
      </c>
      <c r="V802" s="491" t="s">
        <v>973</v>
      </c>
      <c r="W802" s="491">
        <v>400</v>
      </c>
      <c r="X802" s="678">
        <v>768</v>
      </c>
      <c r="Y802" s="525">
        <f>W802*X802</f>
        <v>307200</v>
      </c>
      <c r="Z802" s="494">
        <v>0.55000000000000004</v>
      </c>
      <c r="AA802" s="682">
        <f>Y802*Z802</f>
        <v>168960</v>
      </c>
      <c r="AB802" s="682"/>
      <c r="AC802" s="683">
        <v>0</v>
      </c>
      <c r="AD802" s="692"/>
      <c r="AE802" s="684"/>
      <c r="AF802" s="695">
        <f>AA802+AD802+AE802</f>
        <v>168960</v>
      </c>
      <c r="AG802" s="491" t="s">
        <v>1073</v>
      </c>
      <c r="AH802" s="491">
        <v>0</v>
      </c>
      <c r="AI802" s="685">
        <v>60</v>
      </c>
      <c r="AJ802" s="676" t="s">
        <v>1991</v>
      </c>
      <c r="AK802" s="696" t="s">
        <v>50</v>
      </c>
      <c r="AL802" s="676" t="s">
        <v>1992</v>
      </c>
      <c r="AM802" s="491" t="s">
        <v>52</v>
      </c>
      <c r="AN802" s="676" t="s">
        <v>1076</v>
      </c>
      <c r="AO802" s="491"/>
      <c r="AP802" s="688"/>
      <c r="AQ802" s="688"/>
      <c r="AR802" s="688" t="s">
        <v>2400</v>
      </c>
      <c r="AS802" s="697"/>
      <c r="AT802" s="697"/>
      <c r="AU802" s="697"/>
      <c r="AV802" s="680">
        <v>0.48</v>
      </c>
      <c r="AW802" s="673" t="str">
        <f>U802</f>
        <v>30390456H</v>
      </c>
      <c r="AX802" s="673" cm="1">
        <f t="array" ref="AX802">SUM(MID(0&amp;AW802,LARGE(INDEX(ISNUMBER(--MID(AW802,ROW($1:$8),1))*ROW($1:$8),),ROW($1:$8))+1,1)*10^ROW($1:$8)/10)</f>
        <v>30390456</v>
      </c>
      <c r="AY802" s="673" t="str">
        <f>VLOOKUP($AX802,'Item Master Data'!$A:$F,3,FALSE)</f>
        <v>Q.PEAK DUO BLK ML G10+</v>
      </c>
      <c r="AZ802" s="673">
        <f>VLOOKUP($AX802,'Item Master Data'!$A:$F,6,FALSE)</f>
        <v>400</v>
      </c>
      <c r="BA802" s="673">
        <f>X802/BB802</f>
        <v>24</v>
      </c>
      <c r="BB802" s="673">
        <f>VLOOKUP(AX802,'Item Master Data'!$A:$G,7,FALSE)</f>
        <v>32</v>
      </c>
      <c r="BC802" s="673"/>
      <c r="BD802" s="673">
        <f>W802-AZ802</f>
        <v>0</v>
      </c>
    </row>
    <row r="803" spans="1:56">
      <c r="A803" s="674"/>
      <c r="B803" s="722"/>
      <c r="C803" s="722"/>
      <c r="D803" s="687" t="s">
        <v>2368</v>
      </c>
      <c r="E803" s="676"/>
      <c r="F803" s="676"/>
      <c r="G803" s="676">
        <v>2022</v>
      </c>
      <c r="H803" s="491">
        <v>8</v>
      </c>
      <c r="I803" s="687"/>
      <c r="J803" s="677"/>
      <c r="K803" s="685" t="s">
        <v>2831</v>
      </c>
      <c r="L803" s="491" t="s">
        <v>2419</v>
      </c>
      <c r="M803" s="689">
        <v>44530</v>
      </c>
      <c r="N803" s="689">
        <v>44714</v>
      </c>
      <c r="O803" s="689"/>
      <c r="P803" s="492"/>
      <c r="Q803" s="492"/>
      <c r="R803" s="677"/>
      <c r="S803" s="491" t="s">
        <v>1580</v>
      </c>
      <c r="T803" s="491">
        <v>60</v>
      </c>
      <c r="U803" s="676">
        <v>49401140</v>
      </c>
      <c r="V803" s="491" t="s">
        <v>985</v>
      </c>
      <c r="W803" s="491">
        <v>400</v>
      </c>
      <c r="X803" s="678">
        <v>4160</v>
      </c>
      <c r="Y803" s="525">
        <f>W803*X803</f>
        <v>1664000</v>
      </c>
      <c r="Z803" s="494">
        <v>0.46</v>
      </c>
      <c r="AA803" s="682">
        <f>Y803*Z803</f>
        <v>765440</v>
      </c>
      <c r="AB803" s="682"/>
      <c r="AC803" s="683">
        <v>0</v>
      </c>
      <c r="AD803" s="692"/>
      <c r="AE803" s="684"/>
      <c r="AF803" s="695">
        <f>AA803+AD803+AE803</f>
        <v>765440</v>
      </c>
      <c r="AG803" s="491" t="s">
        <v>1073</v>
      </c>
      <c r="AH803" s="491"/>
      <c r="AI803" s="685">
        <v>60</v>
      </c>
      <c r="AJ803" s="676" t="s">
        <v>2422</v>
      </c>
      <c r="AK803" s="696" t="s">
        <v>50</v>
      </c>
      <c r="AL803" s="676">
        <v>93065</v>
      </c>
      <c r="AM803" s="491" t="s">
        <v>52</v>
      </c>
      <c r="AN803" s="676"/>
      <c r="AO803" s="491"/>
      <c r="AP803" s="688"/>
      <c r="AQ803" s="688" t="s">
        <v>37</v>
      </c>
      <c r="AR803" s="688"/>
      <c r="AS803" s="697"/>
      <c r="AT803" s="697"/>
      <c r="AU803" s="697"/>
      <c r="AV803" s="680"/>
      <c r="AW803" s="673">
        <f>U803</f>
        <v>49401140</v>
      </c>
      <c r="AX803" s="673" cm="1">
        <f t="array" ref="AX803">SUM(MID(0&amp;AW803,LARGE(INDEX(ISNUMBER(--MID(AW803,ROW($1:$8),1))*ROW($1:$8),),ROW($1:$8))+1,1)*10^ROW($1:$8)/10)</f>
        <v>49401140</v>
      </c>
      <c r="AY803" s="673" t="str">
        <f>VLOOKUP($AX803,'Item Master Data'!$A:$F,3,FALSE)</f>
        <v>Q.PEAK DUO BLK ML G10.a+</v>
      </c>
      <c r="AZ803" s="673">
        <f>VLOOKUP($AX803,'Item Master Data'!$A:$F,6,FALSE)</f>
        <v>400</v>
      </c>
      <c r="BA803" s="673">
        <f>X803/BB803</f>
        <v>130</v>
      </c>
      <c r="BB803" s="673">
        <f>VLOOKUP(AX803,'Item Master Data'!$A:$G,7,FALSE)</f>
        <v>32</v>
      </c>
      <c r="BC803" s="673"/>
      <c r="BD803" s="673">
        <f>W803-AZ803</f>
        <v>0</v>
      </c>
    </row>
    <row r="804" spans="1:56">
      <c r="A804" s="674"/>
      <c r="B804" s="722"/>
      <c r="C804" s="722"/>
      <c r="D804" s="687" t="s">
        <v>2368</v>
      </c>
      <c r="E804" s="676"/>
      <c r="F804" s="676"/>
      <c r="G804" s="676">
        <v>2022</v>
      </c>
      <c r="H804" s="491">
        <v>8</v>
      </c>
      <c r="I804" s="687"/>
      <c r="J804" s="677"/>
      <c r="K804" s="685" t="s">
        <v>2802</v>
      </c>
      <c r="L804" s="491" t="s">
        <v>2485</v>
      </c>
      <c r="M804" s="689">
        <v>44463</v>
      </c>
      <c r="N804" s="689">
        <v>44613</v>
      </c>
      <c r="O804" s="689"/>
      <c r="P804" s="492"/>
      <c r="Q804" s="492"/>
      <c r="R804" s="677"/>
      <c r="S804" s="491" t="s">
        <v>1580</v>
      </c>
      <c r="T804" s="491">
        <v>60</v>
      </c>
      <c r="U804" s="676" t="s">
        <v>1290</v>
      </c>
      <c r="V804" s="491" t="s">
        <v>985</v>
      </c>
      <c r="W804" s="491">
        <v>395</v>
      </c>
      <c r="X804" s="678">
        <v>832</v>
      </c>
      <c r="Y804" s="525">
        <f>W804*X804</f>
        <v>328640</v>
      </c>
      <c r="Z804" s="494">
        <v>0.53</v>
      </c>
      <c r="AA804" s="682">
        <f>Y804*Z804</f>
        <v>174179.20000000001</v>
      </c>
      <c r="AB804" s="682"/>
      <c r="AC804" s="683">
        <v>0</v>
      </c>
      <c r="AD804" s="692"/>
      <c r="AE804" s="684"/>
      <c r="AF804" s="695">
        <f>AA804+AD804+AE804</f>
        <v>174179.20000000001</v>
      </c>
      <c r="AG804" s="491" t="s">
        <v>47</v>
      </c>
      <c r="AH804" s="491" t="s">
        <v>2490</v>
      </c>
      <c r="AI804" s="685">
        <v>60</v>
      </c>
      <c r="AJ804" s="676" t="s">
        <v>2572</v>
      </c>
      <c r="AK804" s="696" t="s">
        <v>1088</v>
      </c>
      <c r="AL804" s="676" t="s">
        <v>2494</v>
      </c>
      <c r="AM804" s="491" t="s">
        <v>52</v>
      </c>
      <c r="AN804" s="676" t="s">
        <v>1076</v>
      </c>
      <c r="AO804" s="491"/>
      <c r="AP804" s="688"/>
      <c r="AQ804" s="688" t="s">
        <v>37</v>
      </c>
      <c r="AR804" s="688"/>
      <c r="AS804" s="697"/>
      <c r="AT804" s="697"/>
      <c r="AU804" s="697"/>
      <c r="AV804" s="680"/>
      <c r="AW804" s="673" t="str">
        <f>U804</f>
        <v>30390456H</v>
      </c>
      <c r="AX804" s="673" cm="1">
        <f t="array" ref="AX804">SUM(MID(0&amp;AW804,LARGE(INDEX(ISNUMBER(--MID(AW804,ROW($1:$8),1))*ROW($1:$8),),ROW($1:$8))+1,1)*10^ROW($1:$8)/10)</f>
        <v>30390456</v>
      </c>
      <c r="AY804" s="673" t="str">
        <f>VLOOKUP($AX804,'Item Master Data'!$A:$F,3,FALSE)</f>
        <v>Q.PEAK DUO BLK ML G10+</v>
      </c>
      <c r="AZ804" s="673">
        <f>VLOOKUP($AX804,'Item Master Data'!$A:$F,6,FALSE)</f>
        <v>400</v>
      </c>
      <c r="BA804" s="673">
        <f>X804/BB804</f>
        <v>26</v>
      </c>
      <c r="BB804" s="673">
        <f>VLOOKUP(AX804,'Item Master Data'!$A:$G,7,FALSE)</f>
        <v>32</v>
      </c>
      <c r="BC804" s="673"/>
      <c r="BD804" s="673">
        <f>W804-AZ804</f>
        <v>-5</v>
      </c>
    </row>
    <row r="805" spans="1:56">
      <c r="A805" s="674"/>
      <c r="B805" s="722"/>
      <c r="C805" s="722"/>
      <c r="D805" s="687" t="s">
        <v>2368</v>
      </c>
      <c r="E805" s="676"/>
      <c r="F805" s="676"/>
      <c r="G805" s="676">
        <v>2022</v>
      </c>
      <c r="H805" s="491">
        <v>8</v>
      </c>
      <c r="I805" s="687"/>
      <c r="J805" s="677"/>
      <c r="K805" s="685" t="s">
        <v>2803</v>
      </c>
      <c r="L805" s="491" t="s">
        <v>2485</v>
      </c>
      <c r="M805" s="689">
        <v>44463</v>
      </c>
      <c r="N805" s="689">
        <v>44613</v>
      </c>
      <c r="O805" s="689"/>
      <c r="P805" s="492"/>
      <c r="Q805" s="492"/>
      <c r="R805" s="677"/>
      <c r="S805" s="491" t="s">
        <v>1580</v>
      </c>
      <c r="T805" s="491">
        <v>60</v>
      </c>
      <c r="U805" s="676" t="s">
        <v>1290</v>
      </c>
      <c r="V805" s="491" t="s">
        <v>985</v>
      </c>
      <c r="W805" s="491">
        <v>395</v>
      </c>
      <c r="X805" s="678">
        <v>832</v>
      </c>
      <c r="Y805" s="525">
        <f>W805*X805</f>
        <v>328640</v>
      </c>
      <c r="Z805" s="494">
        <v>0.53</v>
      </c>
      <c r="AA805" s="682">
        <f>Y805*Z805</f>
        <v>174179.20000000001</v>
      </c>
      <c r="AB805" s="682"/>
      <c r="AC805" s="683">
        <v>0</v>
      </c>
      <c r="AD805" s="692"/>
      <c r="AE805" s="684"/>
      <c r="AF805" s="695">
        <f>AA805+AD805+AE805</f>
        <v>174179.20000000001</v>
      </c>
      <c r="AG805" s="491" t="s">
        <v>47</v>
      </c>
      <c r="AH805" s="491" t="s">
        <v>2490</v>
      </c>
      <c r="AI805" s="685">
        <v>60</v>
      </c>
      <c r="AJ805" s="676" t="s">
        <v>1701</v>
      </c>
      <c r="AK805" s="696" t="s">
        <v>1089</v>
      </c>
      <c r="AL805" s="676" t="s">
        <v>2578</v>
      </c>
      <c r="AM805" s="491" t="s">
        <v>52</v>
      </c>
      <c r="AN805" s="676" t="s">
        <v>1076</v>
      </c>
      <c r="AO805" s="491"/>
      <c r="AP805" s="688"/>
      <c r="AQ805" s="688" t="s">
        <v>37</v>
      </c>
      <c r="AR805" s="688"/>
      <c r="AS805" s="697"/>
      <c r="AT805" s="697"/>
      <c r="AU805" s="697"/>
      <c r="AV805" s="680"/>
      <c r="AW805" s="673" t="str">
        <f>U805</f>
        <v>30390456H</v>
      </c>
      <c r="AX805" s="673" cm="1">
        <f t="array" ref="AX805">SUM(MID(0&amp;AW805,LARGE(INDEX(ISNUMBER(--MID(AW805,ROW($1:$8),1))*ROW($1:$8),),ROW($1:$8))+1,1)*10^ROW($1:$8)/10)</f>
        <v>30390456</v>
      </c>
      <c r="AY805" s="673" t="str">
        <f>VLOOKUP($AX805,'Item Master Data'!$A:$F,3,FALSE)</f>
        <v>Q.PEAK DUO BLK ML G10+</v>
      </c>
      <c r="AZ805" s="673">
        <f>VLOOKUP($AX805,'Item Master Data'!$A:$F,6,FALSE)</f>
        <v>400</v>
      </c>
      <c r="BA805" s="673">
        <f>X805/BB805</f>
        <v>26</v>
      </c>
      <c r="BB805" s="673">
        <f>VLOOKUP(AX805,'Item Master Data'!$A:$G,7,FALSE)</f>
        <v>32</v>
      </c>
      <c r="BC805" s="673"/>
      <c r="BD805" s="673">
        <f>W805-AZ805</f>
        <v>-5</v>
      </c>
    </row>
    <row r="806" spans="1:56">
      <c r="A806" s="674"/>
      <c r="B806" s="722"/>
      <c r="C806" s="722"/>
      <c r="D806" s="687" t="s">
        <v>2368</v>
      </c>
      <c r="E806" s="676"/>
      <c r="F806" s="676"/>
      <c r="G806" s="676">
        <v>2022</v>
      </c>
      <c r="H806" s="491">
        <v>8</v>
      </c>
      <c r="I806" s="687"/>
      <c r="J806" s="677"/>
      <c r="K806" s="685" t="s">
        <v>2804</v>
      </c>
      <c r="L806" s="491" t="s">
        <v>2485</v>
      </c>
      <c r="M806" s="689">
        <v>44463</v>
      </c>
      <c r="N806" s="689">
        <v>44624</v>
      </c>
      <c r="O806" s="689"/>
      <c r="P806" s="492"/>
      <c r="Q806" s="492"/>
      <c r="R806" s="492"/>
      <c r="S806" s="491" t="s">
        <v>1580</v>
      </c>
      <c r="T806" s="491">
        <v>60</v>
      </c>
      <c r="U806" s="676" t="s">
        <v>1290</v>
      </c>
      <c r="V806" s="491" t="s">
        <v>2774</v>
      </c>
      <c r="W806" s="491">
        <v>395</v>
      </c>
      <c r="X806" s="678">
        <v>832</v>
      </c>
      <c r="Y806" s="525">
        <f>W806*X806</f>
        <v>328640</v>
      </c>
      <c r="Z806" s="494">
        <v>0.53</v>
      </c>
      <c r="AA806" s="682">
        <f>Y806*Z806</f>
        <v>174179.20000000001</v>
      </c>
      <c r="AB806" s="682"/>
      <c r="AC806" s="683">
        <v>0</v>
      </c>
      <c r="AD806" s="692"/>
      <c r="AE806" s="684"/>
      <c r="AF806" s="695">
        <f>AA806+AD806+AE806</f>
        <v>174179.20000000001</v>
      </c>
      <c r="AG806" s="491" t="s">
        <v>47</v>
      </c>
      <c r="AH806" s="491" t="s">
        <v>2490</v>
      </c>
      <c r="AI806" s="685">
        <v>60</v>
      </c>
      <c r="AJ806" s="676" t="s">
        <v>1821</v>
      </c>
      <c r="AK806" s="696" t="s">
        <v>50</v>
      </c>
      <c r="AL806" s="676" t="s">
        <v>2498</v>
      </c>
      <c r="AM806" s="491" t="s">
        <v>52</v>
      </c>
      <c r="AN806" s="676"/>
      <c r="AO806" s="491"/>
      <c r="AP806" s="688"/>
      <c r="AQ806" s="688"/>
      <c r="AR806" s="688"/>
      <c r="AS806" s="697"/>
      <c r="AT806" s="697"/>
      <c r="AU806" s="697"/>
      <c r="AV806" s="680"/>
      <c r="AW806" s="673" t="str">
        <f>U806</f>
        <v>30390456H</v>
      </c>
      <c r="AX806" s="673" cm="1">
        <f t="array" ref="AX806">SUM(MID(0&amp;AW806,LARGE(INDEX(ISNUMBER(--MID(AW806,ROW($1:$8),1))*ROW($1:$8),),ROW($1:$8))+1,1)*10^ROW($1:$8)/10)</f>
        <v>30390456</v>
      </c>
      <c r="AY806" s="673" t="str">
        <f>VLOOKUP($AX806,'Item Master Data'!$A:$F,3,FALSE)</f>
        <v>Q.PEAK DUO BLK ML G10+</v>
      </c>
      <c r="AZ806" s="673">
        <f>VLOOKUP($AX806,'Item Master Data'!$A:$F,6,FALSE)</f>
        <v>400</v>
      </c>
      <c r="BA806" s="673">
        <f>X806/BB806</f>
        <v>26</v>
      </c>
      <c r="BB806" s="673">
        <f>VLOOKUP(AX806,'Item Master Data'!$A:$G,7,FALSE)</f>
        <v>32</v>
      </c>
      <c r="BC806" s="673"/>
      <c r="BD806" s="673">
        <f>W806-AZ806</f>
        <v>-5</v>
      </c>
    </row>
    <row r="807" spans="1:56">
      <c r="A807" s="674"/>
      <c r="B807" s="722"/>
      <c r="C807" s="722"/>
      <c r="D807" s="687" t="s">
        <v>2368</v>
      </c>
      <c r="E807" s="676" t="s">
        <v>2686</v>
      </c>
      <c r="F807" s="676"/>
      <c r="G807" s="676">
        <v>2022</v>
      </c>
      <c r="H807" s="491">
        <v>8</v>
      </c>
      <c r="I807" s="687"/>
      <c r="J807" s="677"/>
      <c r="K807" s="685" t="s">
        <v>2805</v>
      </c>
      <c r="L807" s="491" t="s">
        <v>2485</v>
      </c>
      <c r="M807" s="689">
        <v>44482</v>
      </c>
      <c r="N807" s="689">
        <v>44747</v>
      </c>
      <c r="O807" s="689"/>
      <c r="P807" s="492"/>
      <c r="Q807" s="492"/>
      <c r="R807" s="492"/>
      <c r="S807" s="491" t="s">
        <v>1580</v>
      </c>
      <c r="T807" s="491">
        <v>60</v>
      </c>
      <c r="U807" s="676" t="s">
        <v>1290</v>
      </c>
      <c r="V807" s="491" t="s">
        <v>2774</v>
      </c>
      <c r="W807" s="491">
        <v>395</v>
      </c>
      <c r="X807" s="678">
        <v>832</v>
      </c>
      <c r="Y807" s="525">
        <f>W807*X807</f>
        <v>328640</v>
      </c>
      <c r="Z807" s="494">
        <v>0.53</v>
      </c>
      <c r="AA807" s="682">
        <f>Y807*Z807</f>
        <v>174179.20000000001</v>
      </c>
      <c r="AB807" s="682"/>
      <c r="AC807" s="683">
        <v>0</v>
      </c>
      <c r="AD807" s="692"/>
      <c r="AE807" s="684"/>
      <c r="AF807" s="695">
        <f>AA807+AD807+AE807</f>
        <v>174179.20000000001</v>
      </c>
      <c r="AG807" s="491" t="s">
        <v>47</v>
      </c>
      <c r="AH807" s="491" t="s">
        <v>2490</v>
      </c>
      <c r="AI807" s="685">
        <v>60</v>
      </c>
      <c r="AJ807" s="676" t="s">
        <v>2496</v>
      </c>
      <c r="AK807" s="696" t="s">
        <v>50</v>
      </c>
      <c r="AL807" s="676" t="s">
        <v>2587</v>
      </c>
      <c r="AM807" s="491" t="s">
        <v>52</v>
      </c>
      <c r="AN807" s="676"/>
      <c r="AO807" s="491"/>
      <c r="AP807" s="688"/>
      <c r="AQ807" s="688"/>
      <c r="AR807" s="688"/>
      <c r="AS807" s="697"/>
      <c r="AT807" s="697"/>
      <c r="AU807" s="697"/>
      <c r="AV807" s="680"/>
      <c r="AW807" s="673" t="str">
        <f>U807</f>
        <v>30390456H</v>
      </c>
      <c r="AX807" s="673" cm="1">
        <f t="array" ref="AX807">SUM(MID(0&amp;AW807,LARGE(INDEX(ISNUMBER(--MID(AW807,ROW($1:$8),1))*ROW($1:$8),),ROW($1:$8))+1,1)*10^ROW($1:$8)/10)</f>
        <v>30390456</v>
      </c>
      <c r="AY807" s="673" t="str">
        <f>VLOOKUP($AX807,'Item Master Data'!$A:$F,3,FALSE)</f>
        <v>Q.PEAK DUO BLK ML G10+</v>
      </c>
      <c r="AZ807" s="673">
        <f>VLOOKUP($AX807,'Item Master Data'!$A:$F,6,FALSE)</f>
        <v>400</v>
      </c>
      <c r="BA807" s="673">
        <f>X807/BB807</f>
        <v>26</v>
      </c>
      <c r="BB807" s="673">
        <f>VLOOKUP(AX807,'Item Master Data'!$A:$G,7,FALSE)</f>
        <v>32</v>
      </c>
      <c r="BC807" s="673"/>
      <c r="BD807" s="673">
        <f>W807-AZ807</f>
        <v>-5</v>
      </c>
    </row>
    <row r="808" spans="1:56">
      <c r="A808" s="674"/>
      <c r="B808" s="722"/>
      <c r="C808" s="722"/>
      <c r="D808" s="687" t="s">
        <v>2368</v>
      </c>
      <c r="E808" s="676" t="s">
        <v>2686</v>
      </c>
      <c r="F808" s="676"/>
      <c r="G808" s="676">
        <v>2022</v>
      </c>
      <c r="H808" s="491">
        <v>8</v>
      </c>
      <c r="I808" s="687"/>
      <c r="J808" s="677"/>
      <c r="K808" s="685" t="s">
        <v>2806</v>
      </c>
      <c r="L808" s="491" t="s">
        <v>2485</v>
      </c>
      <c r="M808" s="689">
        <v>44482</v>
      </c>
      <c r="N808" s="689">
        <v>44747</v>
      </c>
      <c r="O808" s="689"/>
      <c r="P808" s="492"/>
      <c r="Q808" s="492"/>
      <c r="R808" s="492"/>
      <c r="S808" s="491" t="s">
        <v>1580</v>
      </c>
      <c r="T808" s="491">
        <v>60</v>
      </c>
      <c r="U808" s="676" t="s">
        <v>1290</v>
      </c>
      <c r="V808" s="491" t="s">
        <v>2774</v>
      </c>
      <c r="W808" s="491">
        <v>395</v>
      </c>
      <c r="X808" s="678">
        <v>832</v>
      </c>
      <c r="Y808" s="525">
        <f>W808*X808</f>
        <v>328640</v>
      </c>
      <c r="Z808" s="494">
        <v>0.53</v>
      </c>
      <c r="AA808" s="682">
        <f>Y808*Z808</f>
        <v>174179.20000000001</v>
      </c>
      <c r="AB808" s="682"/>
      <c r="AC808" s="683">
        <v>0</v>
      </c>
      <c r="AD808" s="692"/>
      <c r="AE808" s="684"/>
      <c r="AF808" s="695">
        <f>AA808+AD808+AE808</f>
        <v>174179.20000000001</v>
      </c>
      <c r="AG808" s="491" t="s">
        <v>47</v>
      </c>
      <c r="AH808" s="491" t="s">
        <v>2490</v>
      </c>
      <c r="AI808" s="685">
        <v>60</v>
      </c>
      <c r="AJ808" s="676" t="s">
        <v>2496</v>
      </c>
      <c r="AK808" s="696" t="s">
        <v>50</v>
      </c>
      <c r="AL808" s="676" t="s">
        <v>2587</v>
      </c>
      <c r="AM808" s="491" t="s">
        <v>52</v>
      </c>
      <c r="AN808" s="676"/>
      <c r="AO808" s="491"/>
      <c r="AP808" s="688"/>
      <c r="AQ808" s="688"/>
      <c r="AR808" s="688"/>
      <c r="AS808" s="697"/>
      <c r="AT808" s="697"/>
      <c r="AU808" s="697"/>
      <c r="AV808" s="680"/>
      <c r="AW808" s="673" t="str">
        <f>U808</f>
        <v>30390456H</v>
      </c>
      <c r="AX808" s="673" cm="1">
        <f t="array" ref="AX808">SUM(MID(0&amp;AW808,LARGE(INDEX(ISNUMBER(--MID(AW808,ROW($1:$8),1))*ROW($1:$8),),ROW($1:$8))+1,1)*10^ROW($1:$8)/10)</f>
        <v>30390456</v>
      </c>
      <c r="AY808" s="673" t="str">
        <f>VLOOKUP($AX808,'Item Master Data'!$A:$F,3,FALSE)</f>
        <v>Q.PEAK DUO BLK ML G10+</v>
      </c>
      <c r="AZ808" s="673">
        <f>VLOOKUP($AX808,'Item Master Data'!$A:$F,6,FALSE)</f>
        <v>400</v>
      </c>
      <c r="BA808" s="673">
        <f>X808/BB808</f>
        <v>26</v>
      </c>
      <c r="BB808" s="673">
        <f>VLOOKUP(AX808,'Item Master Data'!$A:$G,7,FALSE)</f>
        <v>32</v>
      </c>
      <c r="BC808" s="673"/>
      <c r="BD808" s="673">
        <f>W808-AZ808</f>
        <v>-5</v>
      </c>
    </row>
    <row r="809" spans="1:56">
      <c r="A809" s="674"/>
      <c r="B809" s="722"/>
      <c r="C809" s="722"/>
      <c r="D809" s="687" t="s">
        <v>2368</v>
      </c>
      <c r="E809" s="676" t="s">
        <v>2686</v>
      </c>
      <c r="F809" s="676"/>
      <c r="G809" s="676">
        <v>2022</v>
      </c>
      <c r="H809" s="491">
        <v>8</v>
      </c>
      <c r="I809" s="687"/>
      <c r="J809" s="677"/>
      <c r="K809" s="685" t="s">
        <v>2807</v>
      </c>
      <c r="L809" s="491" t="s">
        <v>2485</v>
      </c>
      <c r="M809" s="689">
        <v>44482</v>
      </c>
      <c r="N809" s="689">
        <v>44757</v>
      </c>
      <c r="O809" s="689"/>
      <c r="P809" s="492"/>
      <c r="Q809" s="492"/>
      <c r="R809" s="492"/>
      <c r="S809" s="491" t="s">
        <v>1580</v>
      </c>
      <c r="T809" s="491">
        <v>60</v>
      </c>
      <c r="U809" s="676" t="s">
        <v>1290</v>
      </c>
      <c r="V809" s="491" t="s">
        <v>2774</v>
      </c>
      <c r="W809" s="491">
        <v>395</v>
      </c>
      <c r="X809" s="678">
        <v>832</v>
      </c>
      <c r="Y809" s="525">
        <f>W809*X809</f>
        <v>328640</v>
      </c>
      <c r="Z809" s="494">
        <v>0.53</v>
      </c>
      <c r="AA809" s="682">
        <f>Y809*Z809</f>
        <v>174179.20000000001</v>
      </c>
      <c r="AB809" s="682"/>
      <c r="AC809" s="683">
        <v>0</v>
      </c>
      <c r="AD809" s="692"/>
      <c r="AE809" s="684"/>
      <c r="AF809" s="695">
        <f>AA809+AD809+AE809</f>
        <v>174179.20000000001</v>
      </c>
      <c r="AG809" s="491" t="s">
        <v>47</v>
      </c>
      <c r="AH809" s="491" t="s">
        <v>2490</v>
      </c>
      <c r="AI809" s="685">
        <v>60</v>
      </c>
      <c r="AJ809" s="676" t="s">
        <v>2496</v>
      </c>
      <c r="AK809" s="696" t="s">
        <v>50</v>
      </c>
      <c r="AL809" s="676" t="s">
        <v>2587</v>
      </c>
      <c r="AM809" s="491" t="s">
        <v>52</v>
      </c>
      <c r="AN809" s="676"/>
      <c r="AO809" s="491"/>
      <c r="AP809" s="688"/>
      <c r="AQ809" s="688"/>
      <c r="AR809" s="688"/>
      <c r="AS809" s="697"/>
      <c r="AT809" s="697"/>
      <c r="AU809" s="697"/>
      <c r="AV809" s="680"/>
      <c r="AW809" s="673" t="str">
        <f>U809</f>
        <v>30390456H</v>
      </c>
      <c r="AX809" s="673" cm="1">
        <f t="array" ref="AX809">SUM(MID(0&amp;AW809,LARGE(INDEX(ISNUMBER(--MID(AW809,ROW($1:$8),1))*ROW($1:$8),),ROW($1:$8))+1,1)*10^ROW($1:$8)/10)</f>
        <v>30390456</v>
      </c>
      <c r="AY809" s="673" t="str">
        <f>VLOOKUP($AX809,'Item Master Data'!$A:$F,3,FALSE)</f>
        <v>Q.PEAK DUO BLK ML G10+</v>
      </c>
      <c r="AZ809" s="673">
        <f>VLOOKUP($AX809,'Item Master Data'!$A:$F,6,FALSE)</f>
        <v>400</v>
      </c>
      <c r="BA809" s="673">
        <f>X809/BB809</f>
        <v>26</v>
      </c>
      <c r="BB809" s="673">
        <f>VLOOKUP(AX809,'Item Master Data'!$A:$G,7,FALSE)</f>
        <v>32</v>
      </c>
      <c r="BC809" s="673"/>
      <c r="BD809" s="673">
        <f>W809-AZ809</f>
        <v>-5</v>
      </c>
    </row>
    <row r="810" spans="1:56">
      <c r="A810" s="674"/>
      <c r="B810" s="722"/>
      <c r="C810" s="722"/>
      <c r="D810" s="687" t="s">
        <v>2368</v>
      </c>
      <c r="E810" s="676" t="s">
        <v>2686</v>
      </c>
      <c r="F810" s="676"/>
      <c r="G810" s="676">
        <v>2022</v>
      </c>
      <c r="H810" s="676">
        <v>8</v>
      </c>
      <c r="I810" s="687"/>
      <c r="J810" s="677"/>
      <c r="K810" s="685" t="s">
        <v>2808</v>
      </c>
      <c r="L810" s="491" t="s">
        <v>2485</v>
      </c>
      <c r="M810" s="689">
        <v>44482</v>
      </c>
      <c r="N810" s="689">
        <v>44767</v>
      </c>
      <c r="O810" s="689"/>
      <c r="P810" s="492"/>
      <c r="Q810" s="492"/>
      <c r="R810" s="492"/>
      <c r="S810" s="491" t="s">
        <v>1580</v>
      </c>
      <c r="T810" s="491">
        <v>60</v>
      </c>
      <c r="U810" s="676" t="s">
        <v>1290</v>
      </c>
      <c r="V810" s="491" t="s">
        <v>2774</v>
      </c>
      <c r="W810" s="491">
        <v>395</v>
      </c>
      <c r="X810" s="678">
        <v>832</v>
      </c>
      <c r="Y810" s="525">
        <f>W810*X810</f>
        <v>328640</v>
      </c>
      <c r="Z810" s="494">
        <v>0.53</v>
      </c>
      <c r="AA810" s="682">
        <f>Y810*Z810</f>
        <v>174179.20000000001</v>
      </c>
      <c r="AB810" s="682"/>
      <c r="AC810" s="683">
        <v>0</v>
      </c>
      <c r="AD810" s="692"/>
      <c r="AE810" s="684"/>
      <c r="AF810" s="695">
        <f>AA810+AD810+AE810</f>
        <v>174179.20000000001</v>
      </c>
      <c r="AG810" s="491" t="s">
        <v>47</v>
      </c>
      <c r="AH810" s="491" t="s">
        <v>2490</v>
      </c>
      <c r="AI810" s="685">
        <v>60</v>
      </c>
      <c r="AJ810" s="676" t="s">
        <v>2496</v>
      </c>
      <c r="AK810" s="696" t="s">
        <v>50</v>
      </c>
      <c r="AL810" s="676" t="s">
        <v>2587</v>
      </c>
      <c r="AM810" s="491" t="s">
        <v>52</v>
      </c>
      <c r="AN810" s="676"/>
      <c r="AO810" s="491"/>
      <c r="AP810" s="688"/>
      <c r="AQ810" s="688"/>
      <c r="AR810" s="688"/>
      <c r="AS810" s="697"/>
      <c r="AT810" s="697"/>
      <c r="AU810" s="697"/>
      <c r="AV810" s="680"/>
      <c r="AW810" s="673" t="str">
        <f>U810</f>
        <v>30390456H</v>
      </c>
      <c r="AX810" s="673" cm="1">
        <f t="array" ref="AX810">SUM(MID(0&amp;AW810,LARGE(INDEX(ISNUMBER(--MID(AW810,ROW($1:$8),1))*ROW($1:$8),),ROW($1:$8))+1,1)*10^ROW($1:$8)/10)</f>
        <v>30390456</v>
      </c>
      <c r="AY810" s="673" t="str">
        <f>VLOOKUP($AX810,'Item Master Data'!$A:$F,3,FALSE)</f>
        <v>Q.PEAK DUO BLK ML G10+</v>
      </c>
      <c r="AZ810" s="673">
        <f>VLOOKUP($AX810,'Item Master Data'!$A:$F,6,FALSE)</f>
        <v>400</v>
      </c>
      <c r="BA810" s="673">
        <f>X810/BB810</f>
        <v>26</v>
      </c>
      <c r="BB810" s="673">
        <f>VLOOKUP(AX810,'Item Master Data'!$A:$G,7,FALSE)</f>
        <v>32</v>
      </c>
      <c r="BC810" s="673"/>
      <c r="BD810" s="673">
        <f>W810-AZ810</f>
        <v>-5</v>
      </c>
    </row>
    <row r="811" spans="1:56">
      <c r="A811" s="674"/>
      <c r="B811" s="722"/>
      <c r="C811" s="722"/>
      <c r="D811" s="687" t="s">
        <v>2368</v>
      </c>
      <c r="E811" s="676" t="s">
        <v>2686</v>
      </c>
      <c r="F811" s="676"/>
      <c r="G811" s="676">
        <v>2022</v>
      </c>
      <c r="H811" s="491">
        <v>8</v>
      </c>
      <c r="I811" s="687"/>
      <c r="J811" s="677"/>
      <c r="K811" s="685" t="s">
        <v>2809</v>
      </c>
      <c r="L811" s="491" t="s">
        <v>2485</v>
      </c>
      <c r="M811" s="689">
        <v>44482</v>
      </c>
      <c r="N811" s="689">
        <v>44750</v>
      </c>
      <c r="O811" s="689"/>
      <c r="P811" s="492"/>
      <c r="Q811" s="492"/>
      <c r="R811" s="492"/>
      <c r="S811" s="491" t="s">
        <v>1580</v>
      </c>
      <c r="T811" s="491">
        <v>60</v>
      </c>
      <c r="U811" s="676" t="s">
        <v>1290</v>
      </c>
      <c r="V811" s="491" t="s">
        <v>2774</v>
      </c>
      <c r="W811" s="491">
        <v>395</v>
      </c>
      <c r="X811" s="678">
        <v>832</v>
      </c>
      <c r="Y811" s="525">
        <f>W811*X811</f>
        <v>328640</v>
      </c>
      <c r="Z811" s="494">
        <v>0.53</v>
      </c>
      <c r="AA811" s="682">
        <f>Y811*Z811</f>
        <v>174179.20000000001</v>
      </c>
      <c r="AB811" s="682"/>
      <c r="AC811" s="683">
        <v>0</v>
      </c>
      <c r="AD811" s="692"/>
      <c r="AE811" s="684"/>
      <c r="AF811" s="695">
        <f>AA811+AD811+AE811</f>
        <v>174179.20000000001</v>
      </c>
      <c r="AG811" s="491" t="s">
        <v>47</v>
      </c>
      <c r="AH811" s="491" t="s">
        <v>2490</v>
      </c>
      <c r="AI811" s="685">
        <v>60</v>
      </c>
      <c r="AJ811" s="676" t="s">
        <v>1701</v>
      </c>
      <c r="AK811" s="696" t="s">
        <v>1089</v>
      </c>
      <c r="AL811" s="676" t="s">
        <v>2578</v>
      </c>
      <c r="AM811" s="491" t="s">
        <v>52</v>
      </c>
      <c r="AN811" s="676"/>
      <c r="AO811" s="491"/>
      <c r="AP811" s="688"/>
      <c r="AQ811" s="688"/>
      <c r="AR811" s="688"/>
      <c r="AS811" s="697"/>
      <c r="AT811" s="697"/>
      <c r="AU811" s="697"/>
      <c r="AV811" s="680"/>
      <c r="AW811" s="673" t="str">
        <f>U811</f>
        <v>30390456H</v>
      </c>
      <c r="AX811" s="673" cm="1">
        <f t="array" ref="AX811">SUM(MID(0&amp;AW811,LARGE(INDEX(ISNUMBER(--MID(AW811,ROW($1:$8),1))*ROW($1:$8),),ROW($1:$8))+1,1)*10^ROW($1:$8)/10)</f>
        <v>30390456</v>
      </c>
      <c r="AY811" s="673" t="str">
        <f>VLOOKUP($AX811,'Item Master Data'!$A:$F,3,FALSE)</f>
        <v>Q.PEAK DUO BLK ML G10+</v>
      </c>
      <c r="AZ811" s="673">
        <f>VLOOKUP($AX811,'Item Master Data'!$A:$F,6,FALSE)</f>
        <v>400</v>
      </c>
      <c r="BA811" s="673">
        <f>X811/BB811</f>
        <v>26</v>
      </c>
      <c r="BB811" s="673">
        <f>VLOOKUP(AX811,'Item Master Data'!$A:$G,7,FALSE)</f>
        <v>32</v>
      </c>
      <c r="BC811" s="673"/>
      <c r="BD811" s="673">
        <f>W811-AZ811</f>
        <v>-5</v>
      </c>
    </row>
    <row r="812" spans="1:56">
      <c r="A812" s="674"/>
      <c r="B812" s="722"/>
      <c r="C812" s="722"/>
      <c r="D812" s="687" t="s">
        <v>2368</v>
      </c>
      <c r="E812" s="676" t="s">
        <v>2686</v>
      </c>
      <c r="F812" s="676"/>
      <c r="G812" s="676">
        <v>2022</v>
      </c>
      <c r="H812" s="676">
        <v>8</v>
      </c>
      <c r="I812" s="687"/>
      <c r="J812" s="677"/>
      <c r="K812" s="685" t="s">
        <v>2810</v>
      </c>
      <c r="L812" s="491" t="s">
        <v>2485</v>
      </c>
      <c r="M812" s="689">
        <v>44482</v>
      </c>
      <c r="N812" s="689">
        <v>44760</v>
      </c>
      <c r="O812" s="689"/>
      <c r="P812" s="492"/>
      <c r="Q812" s="492"/>
      <c r="R812" s="492"/>
      <c r="S812" s="491" t="s">
        <v>1580</v>
      </c>
      <c r="T812" s="491">
        <v>60</v>
      </c>
      <c r="U812" s="676" t="s">
        <v>1290</v>
      </c>
      <c r="V812" s="491" t="s">
        <v>2774</v>
      </c>
      <c r="W812" s="491">
        <v>395</v>
      </c>
      <c r="X812" s="678">
        <v>832</v>
      </c>
      <c r="Y812" s="525">
        <f>W812*X812</f>
        <v>328640</v>
      </c>
      <c r="Z812" s="494">
        <v>0.53</v>
      </c>
      <c r="AA812" s="682">
        <f>Y812*Z812</f>
        <v>174179.20000000001</v>
      </c>
      <c r="AB812" s="682"/>
      <c r="AC812" s="683">
        <v>0</v>
      </c>
      <c r="AD812" s="692"/>
      <c r="AE812" s="684"/>
      <c r="AF812" s="695">
        <f>AA812+AD812+AE812</f>
        <v>174179.20000000001</v>
      </c>
      <c r="AG812" s="491" t="s">
        <v>47</v>
      </c>
      <c r="AH812" s="676" t="s">
        <v>2490</v>
      </c>
      <c r="AI812" s="685">
        <v>60</v>
      </c>
      <c r="AJ812" s="676" t="s">
        <v>1701</v>
      </c>
      <c r="AK812" s="696" t="s">
        <v>1089</v>
      </c>
      <c r="AL812" s="676" t="s">
        <v>2578</v>
      </c>
      <c r="AM812" s="491" t="s">
        <v>52</v>
      </c>
      <c r="AN812" s="676"/>
      <c r="AO812" s="491"/>
      <c r="AP812" s="688"/>
      <c r="AQ812" s="688"/>
      <c r="AR812" s="688"/>
      <c r="AS812" s="697"/>
      <c r="AT812" s="697"/>
      <c r="AU812" s="697"/>
      <c r="AV812" s="680"/>
      <c r="AW812" s="673" t="str">
        <f>U812</f>
        <v>30390456H</v>
      </c>
      <c r="AX812" s="673" cm="1">
        <f t="array" ref="AX812">SUM(MID(0&amp;AW812,LARGE(INDEX(ISNUMBER(--MID(AW812,ROW($1:$8),1))*ROW($1:$8),),ROW($1:$8))+1,1)*10^ROW($1:$8)/10)</f>
        <v>30390456</v>
      </c>
      <c r="AY812" s="673" t="str">
        <f>VLOOKUP($AX812,'Item Master Data'!$A:$F,3,FALSE)</f>
        <v>Q.PEAK DUO BLK ML G10+</v>
      </c>
      <c r="AZ812" s="673">
        <f>VLOOKUP($AX812,'Item Master Data'!$A:$F,6,FALSE)</f>
        <v>400</v>
      </c>
      <c r="BA812" s="673">
        <f>X812/BB812</f>
        <v>26</v>
      </c>
      <c r="BB812" s="673">
        <f>VLOOKUP(AX812,'Item Master Data'!$A:$G,7,FALSE)</f>
        <v>32</v>
      </c>
      <c r="BC812" s="673"/>
      <c r="BD812" s="673">
        <f>W812-AZ812</f>
        <v>-5</v>
      </c>
    </row>
    <row r="813" spans="1:56">
      <c r="A813" s="674"/>
      <c r="B813" s="722"/>
      <c r="C813" s="722"/>
      <c r="D813" s="687" t="s">
        <v>2368</v>
      </c>
      <c r="E813" s="676" t="s">
        <v>2686</v>
      </c>
      <c r="F813" s="676"/>
      <c r="G813" s="676">
        <v>2022</v>
      </c>
      <c r="H813" s="491">
        <v>8</v>
      </c>
      <c r="I813" s="687"/>
      <c r="J813" s="677"/>
      <c r="K813" s="685" t="s">
        <v>2811</v>
      </c>
      <c r="L813" s="491" t="s">
        <v>2485</v>
      </c>
      <c r="M813" s="689">
        <v>44482</v>
      </c>
      <c r="N813" s="689">
        <v>44778</v>
      </c>
      <c r="O813" s="689"/>
      <c r="P813" s="492"/>
      <c r="Q813" s="492"/>
      <c r="R813" s="492"/>
      <c r="S813" s="491" t="s">
        <v>1580</v>
      </c>
      <c r="T813" s="491">
        <v>60</v>
      </c>
      <c r="U813" s="676" t="s">
        <v>1290</v>
      </c>
      <c r="V813" s="491" t="s">
        <v>2774</v>
      </c>
      <c r="W813" s="491">
        <v>395</v>
      </c>
      <c r="X813" s="678">
        <v>832</v>
      </c>
      <c r="Y813" s="525">
        <f>W813*X813</f>
        <v>328640</v>
      </c>
      <c r="Z813" s="494">
        <v>0.53</v>
      </c>
      <c r="AA813" s="682">
        <f>Y813*Z813</f>
        <v>174179.20000000001</v>
      </c>
      <c r="AB813" s="682"/>
      <c r="AC813" s="683">
        <v>0</v>
      </c>
      <c r="AD813" s="692"/>
      <c r="AE813" s="684"/>
      <c r="AF813" s="695">
        <f>AA813+AD813+AE813</f>
        <v>174179.20000000001</v>
      </c>
      <c r="AG813" s="491" t="s">
        <v>47</v>
      </c>
      <c r="AH813" s="676" t="s">
        <v>2490</v>
      </c>
      <c r="AI813" s="685">
        <v>60</v>
      </c>
      <c r="AJ813" s="676" t="s">
        <v>1821</v>
      </c>
      <c r="AK813" s="696" t="s">
        <v>50</v>
      </c>
      <c r="AL813" s="676" t="s">
        <v>2498</v>
      </c>
      <c r="AM813" s="491" t="s">
        <v>52</v>
      </c>
      <c r="AN813" s="676"/>
      <c r="AO813" s="491"/>
      <c r="AP813" s="688"/>
      <c r="AQ813" s="688"/>
      <c r="AR813" s="688"/>
      <c r="AS813" s="697"/>
      <c r="AT813" s="697"/>
      <c r="AU813" s="697"/>
      <c r="AV813" s="680"/>
      <c r="AW813" s="673" t="str">
        <f>U813</f>
        <v>30390456H</v>
      </c>
      <c r="AX813" s="673" cm="1">
        <f t="array" ref="AX813">SUM(MID(0&amp;AW813,LARGE(INDEX(ISNUMBER(--MID(AW813,ROW($1:$8),1))*ROW($1:$8),),ROW($1:$8))+1,1)*10^ROW($1:$8)/10)</f>
        <v>30390456</v>
      </c>
      <c r="AY813" s="673" t="str">
        <f>VLOOKUP($AX813,'Item Master Data'!$A:$F,3,FALSE)</f>
        <v>Q.PEAK DUO BLK ML G10+</v>
      </c>
      <c r="AZ813" s="673">
        <f>VLOOKUP($AX813,'Item Master Data'!$A:$F,6,FALSE)</f>
        <v>400</v>
      </c>
      <c r="BA813" s="673">
        <f>X813/BB813</f>
        <v>26</v>
      </c>
      <c r="BB813" s="673">
        <f>VLOOKUP(AX813,'Item Master Data'!$A:$G,7,FALSE)</f>
        <v>32</v>
      </c>
      <c r="BC813" s="673"/>
      <c r="BD813" s="673">
        <f>W813-AZ813</f>
        <v>-5</v>
      </c>
    </row>
    <row r="814" spans="1:56">
      <c r="A814" s="674"/>
      <c r="B814" s="722">
        <v>44522</v>
      </c>
      <c r="C814" s="722"/>
      <c r="D814" s="687" t="s">
        <v>2368</v>
      </c>
      <c r="E814" s="676" t="s">
        <v>2781</v>
      </c>
      <c r="F814" s="676"/>
      <c r="G814" s="676">
        <v>2022</v>
      </c>
      <c r="H814" s="491">
        <v>8</v>
      </c>
      <c r="I814" s="687"/>
      <c r="J814" s="492"/>
      <c r="K814" s="685" t="s">
        <v>2812</v>
      </c>
      <c r="L814" s="676" t="s">
        <v>2505</v>
      </c>
      <c r="M814" s="689">
        <v>44518</v>
      </c>
      <c r="N814" s="689">
        <v>44685</v>
      </c>
      <c r="O814" s="689"/>
      <c r="P814" s="492"/>
      <c r="Q814" s="492"/>
      <c r="R814" s="492"/>
      <c r="S814" s="491" t="s">
        <v>1580</v>
      </c>
      <c r="T814" s="491">
        <v>60</v>
      </c>
      <c r="U814" s="676" t="s">
        <v>1290</v>
      </c>
      <c r="V814" s="491" t="s">
        <v>973</v>
      </c>
      <c r="W814" s="676">
        <v>400</v>
      </c>
      <c r="X814" s="678">
        <v>768</v>
      </c>
      <c r="Y814" s="525">
        <f>W814*X814</f>
        <v>307200</v>
      </c>
      <c r="Z814" s="494">
        <v>0.55500000000000005</v>
      </c>
      <c r="AA814" s="682">
        <f>Y814*Z814</f>
        <v>170496.00000000003</v>
      </c>
      <c r="AB814" s="682"/>
      <c r="AC814" s="683">
        <v>0</v>
      </c>
      <c r="AD814" s="692"/>
      <c r="AE814" s="684"/>
      <c r="AF814" s="695">
        <f>AA814+AD814+AE814</f>
        <v>170496.00000000003</v>
      </c>
      <c r="AG814" s="491" t="s">
        <v>1073</v>
      </c>
      <c r="AH814" s="676"/>
      <c r="AI814" s="685" t="s">
        <v>2488</v>
      </c>
      <c r="AJ814" s="676" t="s">
        <v>2560</v>
      </c>
      <c r="AK814" s="696" t="s">
        <v>1149</v>
      </c>
      <c r="AL814" s="676">
        <v>75063</v>
      </c>
      <c r="AM814" s="491" t="s">
        <v>52</v>
      </c>
      <c r="AN814" s="676"/>
      <c r="AO814" s="491"/>
      <c r="AP814" s="688"/>
      <c r="AQ814" s="688"/>
      <c r="AR814" s="688"/>
      <c r="AS814" s="697"/>
      <c r="AT814" s="697"/>
      <c r="AU814" s="697"/>
      <c r="AV814" s="680"/>
      <c r="AW814" s="673" t="str">
        <f>U814</f>
        <v>30390456H</v>
      </c>
      <c r="AX814" s="673" cm="1">
        <f t="array" ref="AX814">SUM(MID(0&amp;AW814,LARGE(INDEX(ISNUMBER(--MID(AW814,ROW($1:$8),1))*ROW($1:$8),),ROW($1:$8))+1,1)*10^ROW($1:$8)/10)</f>
        <v>30390456</v>
      </c>
      <c r="AY814" s="673" t="str">
        <f>VLOOKUP($AX814,'Item Master Data'!$A:$F,3,FALSE)</f>
        <v>Q.PEAK DUO BLK ML G10+</v>
      </c>
      <c r="AZ814" s="673">
        <f>VLOOKUP($AX814,'Item Master Data'!$A:$F,6,FALSE)</f>
        <v>400</v>
      </c>
      <c r="BA814" s="673">
        <f>X814/BB814</f>
        <v>24</v>
      </c>
      <c r="BB814" s="673">
        <f>VLOOKUP(AX814,'Item Master Data'!$A:$G,7,FALSE)</f>
        <v>32</v>
      </c>
      <c r="BC814" s="673"/>
      <c r="BD814" s="673">
        <f>W814-AZ814</f>
        <v>0</v>
      </c>
    </row>
    <row r="815" spans="1:56">
      <c r="A815" s="674"/>
      <c r="B815" s="722">
        <v>44522</v>
      </c>
      <c r="C815" s="722"/>
      <c r="D815" s="687" t="s">
        <v>2368</v>
      </c>
      <c r="E815" s="676" t="s">
        <v>2781</v>
      </c>
      <c r="F815" s="676"/>
      <c r="G815" s="676">
        <v>2022</v>
      </c>
      <c r="H815" s="491">
        <v>8</v>
      </c>
      <c r="I815" s="687"/>
      <c r="J815" s="677"/>
      <c r="K815" s="685" t="s">
        <v>2813</v>
      </c>
      <c r="L815" s="676" t="s">
        <v>2505</v>
      </c>
      <c r="M815" s="689">
        <v>44518</v>
      </c>
      <c r="N815" s="689">
        <v>44690</v>
      </c>
      <c r="O815" s="689"/>
      <c r="P815" s="492"/>
      <c r="Q815" s="492"/>
      <c r="R815" s="492"/>
      <c r="S815" s="491" t="s">
        <v>1580</v>
      </c>
      <c r="T815" s="491">
        <v>60</v>
      </c>
      <c r="U815" s="676" t="s">
        <v>1290</v>
      </c>
      <c r="V815" s="491" t="s">
        <v>973</v>
      </c>
      <c r="W815" s="676">
        <v>400</v>
      </c>
      <c r="X815" s="678">
        <v>768</v>
      </c>
      <c r="Y815" s="525">
        <f>W815*X815</f>
        <v>307200</v>
      </c>
      <c r="Z815" s="494">
        <v>0.55500000000000005</v>
      </c>
      <c r="AA815" s="682">
        <f>Y815*Z815</f>
        <v>170496.00000000003</v>
      </c>
      <c r="AB815" s="682"/>
      <c r="AC815" s="683">
        <v>0</v>
      </c>
      <c r="AD815" s="692"/>
      <c r="AE815" s="684"/>
      <c r="AF815" s="695">
        <f>AA815+AD815+AE815</f>
        <v>170496.00000000003</v>
      </c>
      <c r="AG815" s="491" t="s">
        <v>1073</v>
      </c>
      <c r="AH815" s="491"/>
      <c r="AI815" s="685" t="s">
        <v>2488</v>
      </c>
      <c r="AJ815" s="676" t="s">
        <v>2430</v>
      </c>
      <c r="AK815" s="696" t="s">
        <v>1149</v>
      </c>
      <c r="AL815" s="676">
        <v>75063</v>
      </c>
      <c r="AM815" s="491" t="s">
        <v>52</v>
      </c>
      <c r="AN815" s="491"/>
      <c r="AO815" s="491"/>
      <c r="AP815" s="688"/>
      <c r="AQ815" s="688"/>
      <c r="AR815" s="688"/>
      <c r="AS815" s="697"/>
      <c r="AT815" s="697"/>
      <c r="AU815" s="697"/>
      <c r="AV815" s="680"/>
      <c r="AW815" s="673" t="str">
        <f>U815</f>
        <v>30390456H</v>
      </c>
      <c r="AX815" s="673" cm="1">
        <f t="array" ref="AX815">SUM(MID(0&amp;AW815,LARGE(INDEX(ISNUMBER(--MID(AW815,ROW($1:$8),1))*ROW($1:$8),),ROW($1:$8))+1,1)*10^ROW($1:$8)/10)</f>
        <v>30390456</v>
      </c>
      <c r="AY815" s="673" t="str">
        <f>VLOOKUP($AX815,'Item Master Data'!$A:$F,3,FALSE)</f>
        <v>Q.PEAK DUO BLK ML G10+</v>
      </c>
      <c r="AZ815" s="673">
        <f>VLOOKUP($AX815,'Item Master Data'!$A:$F,6,FALSE)</f>
        <v>400</v>
      </c>
      <c r="BA815" s="673">
        <f>X815/BB815</f>
        <v>24</v>
      </c>
      <c r="BB815" s="673">
        <f>VLOOKUP(AX815,'Item Master Data'!$A:$G,7,FALSE)</f>
        <v>32</v>
      </c>
      <c r="BC815" s="673"/>
      <c r="BD815" s="673">
        <f>W815-AZ815</f>
        <v>0</v>
      </c>
    </row>
    <row r="816" spans="1:56">
      <c r="A816" s="674"/>
      <c r="B816" s="722">
        <v>44599</v>
      </c>
      <c r="C816" s="722"/>
      <c r="D816" s="687" t="s">
        <v>2368</v>
      </c>
      <c r="E816" s="676" t="s">
        <v>2781</v>
      </c>
      <c r="F816" s="676"/>
      <c r="G816" s="676">
        <v>2022</v>
      </c>
      <c r="H816" s="491">
        <v>8</v>
      </c>
      <c r="I816" s="687"/>
      <c r="J816" s="677"/>
      <c r="K816" s="685" t="s">
        <v>2814</v>
      </c>
      <c r="L816" s="676" t="s">
        <v>2505</v>
      </c>
      <c r="M816" s="689">
        <v>44596</v>
      </c>
      <c r="N816" s="689">
        <v>44688</v>
      </c>
      <c r="O816" s="689"/>
      <c r="P816" s="492"/>
      <c r="Q816" s="492"/>
      <c r="R816" s="492"/>
      <c r="S816" s="491" t="s">
        <v>1580</v>
      </c>
      <c r="T816" s="491">
        <v>60</v>
      </c>
      <c r="U816" s="676" t="s">
        <v>1290</v>
      </c>
      <c r="V816" s="491" t="s">
        <v>973</v>
      </c>
      <c r="W816" s="676">
        <v>400</v>
      </c>
      <c r="X816" s="678">
        <v>768</v>
      </c>
      <c r="Y816" s="525">
        <f>W816*X816</f>
        <v>307200</v>
      </c>
      <c r="Z816" s="494">
        <v>0.55500000000000005</v>
      </c>
      <c r="AA816" s="682">
        <f>Y816*Z816</f>
        <v>170496.00000000003</v>
      </c>
      <c r="AB816" s="682"/>
      <c r="AC816" s="683">
        <v>0</v>
      </c>
      <c r="AD816" s="692"/>
      <c r="AE816" s="684"/>
      <c r="AF816" s="695">
        <f>AA816+AD816+AE816</f>
        <v>170496.00000000003</v>
      </c>
      <c r="AG816" s="491" t="s">
        <v>1073</v>
      </c>
      <c r="AH816" s="491"/>
      <c r="AI816" s="685" t="s">
        <v>2815</v>
      </c>
      <c r="AJ816" s="676" t="s">
        <v>2560</v>
      </c>
      <c r="AK816" s="696" t="s">
        <v>1149</v>
      </c>
      <c r="AL816" s="676">
        <v>75066</v>
      </c>
      <c r="AM816" s="491" t="s">
        <v>52</v>
      </c>
      <c r="AN816" s="676"/>
      <c r="AO816" s="491"/>
      <c r="AP816" s="688"/>
      <c r="AQ816" s="688" t="s">
        <v>37</v>
      </c>
      <c r="AR816" s="688"/>
      <c r="AS816" s="697"/>
      <c r="AT816" s="697"/>
      <c r="AU816" s="697"/>
      <c r="AV816" s="680"/>
      <c r="AW816" s="673" t="str">
        <f>U816</f>
        <v>30390456H</v>
      </c>
      <c r="AX816" s="673" cm="1">
        <f t="array" ref="AX816">SUM(MID(0&amp;AW816,LARGE(INDEX(ISNUMBER(--MID(AW816,ROW($1:$8),1))*ROW($1:$8),),ROW($1:$8))+1,1)*10^ROW($1:$8)/10)</f>
        <v>30390456</v>
      </c>
      <c r="AY816" s="673" t="str">
        <f>VLOOKUP($AX816,'Item Master Data'!$A:$F,3,FALSE)</f>
        <v>Q.PEAK DUO BLK ML G10+</v>
      </c>
      <c r="AZ816" s="673">
        <f>VLOOKUP($AX816,'Item Master Data'!$A:$F,6,FALSE)</f>
        <v>400</v>
      </c>
      <c r="BA816" s="673">
        <f>X816/BB816</f>
        <v>24</v>
      </c>
      <c r="BB816" s="673">
        <f>VLOOKUP(AX816,'Item Master Data'!$A:$G,7,FALSE)</f>
        <v>32</v>
      </c>
      <c r="BC816" s="673"/>
      <c r="BD816" s="673">
        <f>W816-AZ816</f>
        <v>0</v>
      </c>
    </row>
    <row r="817" spans="1:56">
      <c r="A817" s="674"/>
      <c r="B817" s="722">
        <v>44599</v>
      </c>
      <c r="C817" s="722"/>
      <c r="D817" s="687" t="s">
        <v>2368</v>
      </c>
      <c r="E817" s="676" t="s">
        <v>2781</v>
      </c>
      <c r="F817" s="676"/>
      <c r="G817" s="676">
        <v>2022</v>
      </c>
      <c r="H817" s="491">
        <v>8</v>
      </c>
      <c r="I817" s="687"/>
      <c r="J817" s="677"/>
      <c r="K817" s="685" t="s">
        <v>2816</v>
      </c>
      <c r="L817" s="491" t="s">
        <v>2505</v>
      </c>
      <c r="M817" s="689">
        <v>44596</v>
      </c>
      <c r="N817" s="689">
        <v>44691</v>
      </c>
      <c r="O817" s="689"/>
      <c r="P817" s="492"/>
      <c r="Q817" s="492"/>
      <c r="R817" s="492"/>
      <c r="S817" s="491" t="s">
        <v>1580</v>
      </c>
      <c r="T817" s="491">
        <v>60</v>
      </c>
      <c r="U817" s="676" t="s">
        <v>1290</v>
      </c>
      <c r="V817" s="491" t="s">
        <v>973</v>
      </c>
      <c r="W817" s="491">
        <v>400</v>
      </c>
      <c r="X817" s="678">
        <v>768</v>
      </c>
      <c r="Y817" s="525">
        <f>W817*X817</f>
        <v>307200</v>
      </c>
      <c r="Z817" s="494">
        <v>0.55500000000000005</v>
      </c>
      <c r="AA817" s="682">
        <f>Y817*Z817</f>
        <v>170496.00000000003</v>
      </c>
      <c r="AB817" s="682"/>
      <c r="AC817" s="683">
        <v>0</v>
      </c>
      <c r="AD817" s="692"/>
      <c r="AE817" s="684"/>
      <c r="AF817" s="695">
        <f>AA817+AD817+AE817</f>
        <v>170496.00000000003</v>
      </c>
      <c r="AG817" s="491" t="s">
        <v>1073</v>
      </c>
      <c r="AH817" s="491"/>
      <c r="AI817" s="685" t="s">
        <v>2486</v>
      </c>
      <c r="AJ817" s="676" t="s">
        <v>2560</v>
      </c>
      <c r="AK817" s="696" t="s">
        <v>1149</v>
      </c>
      <c r="AL817" s="676">
        <v>75067</v>
      </c>
      <c r="AM817" s="491" t="s">
        <v>52</v>
      </c>
      <c r="AN817" s="676"/>
      <c r="AO817" s="491"/>
      <c r="AP817" s="688"/>
      <c r="AQ817" s="688" t="s">
        <v>37</v>
      </c>
      <c r="AR817" s="688"/>
      <c r="AS817" s="697"/>
      <c r="AT817" s="697"/>
      <c r="AU817" s="697"/>
      <c r="AV817" s="680"/>
      <c r="AW817" s="673" t="str">
        <f>U817</f>
        <v>30390456H</v>
      </c>
      <c r="AX817" s="673" cm="1">
        <f t="array" ref="AX817">SUM(MID(0&amp;AW817,LARGE(INDEX(ISNUMBER(--MID(AW817,ROW($1:$8),1))*ROW($1:$8),),ROW($1:$8))+1,1)*10^ROW($1:$8)/10)</f>
        <v>30390456</v>
      </c>
      <c r="AY817" s="673" t="str">
        <f>VLOOKUP($AX817,'Item Master Data'!$A:$F,3,FALSE)</f>
        <v>Q.PEAK DUO BLK ML G10+</v>
      </c>
      <c r="AZ817" s="673">
        <f>VLOOKUP($AX817,'Item Master Data'!$A:$F,6,FALSE)</f>
        <v>400</v>
      </c>
      <c r="BA817" s="673">
        <f>X817/BB817</f>
        <v>24</v>
      </c>
      <c r="BB817" s="673">
        <f>VLOOKUP(AX817,'Item Master Data'!$A:$G,7,FALSE)</f>
        <v>32</v>
      </c>
      <c r="BC817" s="673"/>
      <c r="BD817" s="673">
        <f>W817-AZ817</f>
        <v>0</v>
      </c>
    </row>
    <row r="818" spans="1:56">
      <c r="A818" s="674"/>
      <c r="B818" s="722">
        <v>44599</v>
      </c>
      <c r="C818" s="722"/>
      <c r="D818" s="687" t="s">
        <v>2368</v>
      </c>
      <c r="E818" s="676" t="s">
        <v>2781</v>
      </c>
      <c r="F818" s="676"/>
      <c r="G818" s="676">
        <v>2022</v>
      </c>
      <c r="H818" s="491">
        <v>8</v>
      </c>
      <c r="I818" s="687"/>
      <c r="J818" s="492"/>
      <c r="K818" s="685" t="s">
        <v>2817</v>
      </c>
      <c r="L818" s="676" t="s">
        <v>2505</v>
      </c>
      <c r="M818" s="689">
        <v>44596</v>
      </c>
      <c r="N818" s="689">
        <v>44693</v>
      </c>
      <c r="O818" s="689"/>
      <c r="P818" s="492"/>
      <c r="Q818" s="492"/>
      <c r="R818" s="492"/>
      <c r="S818" s="491" t="s">
        <v>1580</v>
      </c>
      <c r="T818" s="491">
        <v>60</v>
      </c>
      <c r="U818" s="676" t="s">
        <v>1290</v>
      </c>
      <c r="V818" s="491" t="s">
        <v>973</v>
      </c>
      <c r="W818" s="676">
        <v>400</v>
      </c>
      <c r="X818" s="678">
        <v>768</v>
      </c>
      <c r="Y818" s="525">
        <f>W818*X818</f>
        <v>307200</v>
      </c>
      <c r="Z818" s="494">
        <v>0.55500000000000005</v>
      </c>
      <c r="AA818" s="682">
        <f>Y818*Z818</f>
        <v>170496.00000000003</v>
      </c>
      <c r="AB818" s="682"/>
      <c r="AC818" s="683">
        <v>0</v>
      </c>
      <c r="AD818" s="692"/>
      <c r="AE818" s="684"/>
      <c r="AF818" s="695">
        <f>AA818+AD818+AE818</f>
        <v>170496.00000000003</v>
      </c>
      <c r="AG818" s="491" t="s">
        <v>1073</v>
      </c>
      <c r="AH818" s="676"/>
      <c r="AI818" s="685" t="s">
        <v>2818</v>
      </c>
      <c r="AJ818" s="676" t="s">
        <v>2560</v>
      </c>
      <c r="AK818" s="696" t="s">
        <v>1149</v>
      </c>
      <c r="AL818" s="676">
        <v>75068</v>
      </c>
      <c r="AM818" s="491" t="s">
        <v>52</v>
      </c>
      <c r="AN818" s="676"/>
      <c r="AO818" s="491"/>
      <c r="AP818" s="688"/>
      <c r="AQ818" s="688" t="s">
        <v>37</v>
      </c>
      <c r="AR818" s="688"/>
      <c r="AS818" s="697"/>
      <c r="AT818" s="697"/>
      <c r="AU818" s="697"/>
      <c r="AV818" s="680"/>
      <c r="AW818" s="673" t="str">
        <f>U818</f>
        <v>30390456H</v>
      </c>
      <c r="AX818" s="673" cm="1">
        <f t="array" ref="AX818">SUM(MID(0&amp;AW818,LARGE(INDEX(ISNUMBER(--MID(AW818,ROW($1:$8),1))*ROW($1:$8),),ROW($1:$8))+1,1)*10^ROW($1:$8)/10)</f>
        <v>30390456</v>
      </c>
      <c r="AY818" s="673" t="str">
        <f>VLOOKUP($AX818,'Item Master Data'!$A:$F,3,FALSE)</f>
        <v>Q.PEAK DUO BLK ML G10+</v>
      </c>
      <c r="AZ818" s="673">
        <f>VLOOKUP($AX818,'Item Master Data'!$A:$F,6,FALSE)</f>
        <v>400</v>
      </c>
      <c r="BA818" s="673">
        <f>X818/BB818</f>
        <v>24</v>
      </c>
      <c r="BB818" s="673">
        <f>VLOOKUP(AX818,'Item Master Data'!$A:$G,7,FALSE)</f>
        <v>32</v>
      </c>
      <c r="BC818" s="673"/>
      <c r="BD818" s="673">
        <f>W818-AZ818</f>
        <v>0</v>
      </c>
    </row>
    <row r="819" spans="1:56">
      <c r="A819" s="674"/>
      <c r="B819" s="722"/>
      <c r="C819" s="722"/>
      <c r="D819" s="687" t="s">
        <v>2368</v>
      </c>
      <c r="E819" s="676" t="s">
        <v>2795</v>
      </c>
      <c r="F819" s="676"/>
      <c r="G819" s="676">
        <v>2022</v>
      </c>
      <c r="H819" s="676">
        <v>8</v>
      </c>
      <c r="I819" s="687"/>
      <c r="J819" s="492"/>
      <c r="K819" s="685" t="s">
        <v>2796</v>
      </c>
      <c r="L819" s="676" t="s">
        <v>2505</v>
      </c>
      <c r="M819" s="689">
        <v>44483</v>
      </c>
      <c r="N819" s="689">
        <v>44632</v>
      </c>
      <c r="O819" s="689"/>
      <c r="P819" s="492"/>
      <c r="Q819" s="492"/>
      <c r="R819" s="492"/>
      <c r="S819" s="491" t="s">
        <v>1580</v>
      </c>
      <c r="T819" s="491">
        <v>60</v>
      </c>
      <c r="U819" s="676">
        <v>49401140</v>
      </c>
      <c r="V819" s="491" t="s">
        <v>973</v>
      </c>
      <c r="W819" s="676">
        <v>400</v>
      </c>
      <c r="X819" s="678">
        <v>768</v>
      </c>
      <c r="Y819" s="525">
        <f>W819*X819</f>
        <v>307200</v>
      </c>
      <c r="Z819" s="494">
        <v>0.52500000000000002</v>
      </c>
      <c r="AA819" s="682">
        <f>Y819*Z819</f>
        <v>161280</v>
      </c>
      <c r="AB819" s="682"/>
      <c r="AC819" s="683">
        <v>0</v>
      </c>
      <c r="AD819" s="692"/>
      <c r="AE819" s="684"/>
      <c r="AF819" s="695">
        <f>AA819+AD819+AE819</f>
        <v>161280</v>
      </c>
      <c r="AG819" s="491" t="s">
        <v>1073</v>
      </c>
      <c r="AH819" s="676"/>
      <c r="AI819" s="685">
        <v>60</v>
      </c>
      <c r="AJ819" s="676" t="s">
        <v>1821</v>
      </c>
      <c r="AK819" s="696" t="s">
        <v>50</v>
      </c>
      <c r="AL819" s="676">
        <v>95834</v>
      </c>
      <c r="AM819" s="491" t="s">
        <v>52</v>
      </c>
      <c r="AN819" s="676" t="s">
        <v>1076</v>
      </c>
      <c r="AO819" s="491"/>
      <c r="AP819" s="688"/>
      <c r="AQ819" s="688" t="s">
        <v>37</v>
      </c>
      <c r="AR819" s="688"/>
      <c r="AS819" s="697"/>
      <c r="AT819" s="697"/>
      <c r="AU819" s="697"/>
      <c r="AV819" s="680"/>
      <c r="AW819" s="673">
        <f>U819</f>
        <v>49401140</v>
      </c>
      <c r="AX819" s="673" cm="1">
        <f t="array" ref="AX819">SUM(MID(0&amp;AW819,LARGE(INDEX(ISNUMBER(--MID(AW819,ROW($1:$8),1))*ROW($1:$8),),ROW($1:$8))+1,1)*10^ROW($1:$8)/10)</f>
        <v>49401140</v>
      </c>
      <c r="AY819" s="673" t="str">
        <f>VLOOKUP($AX819,'Item Master Data'!$A:$F,3,FALSE)</f>
        <v>Q.PEAK DUO BLK ML G10.a+</v>
      </c>
      <c r="AZ819" s="673">
        <f>VLOOKUP($AX819,'Item Master Data'!$A:$F,6,FALSE)</f>
        <v>400</v>
      </c>
      <c r="BA819" s="673">
        <f>X819/BB819</f>
        <v>24</v>
      </c>
      <c r="BB819" s="673">
        <f>VLOOKUP(AX819,'Item Master Data'!$A:$G,7,FALSE)</f>
        <v>32</v>
      </c>
      <c r="BC819" s="673"/>
      <c r="BD819" s="673">
        <f>W819-AZ819</f>
        <v>0</v>
      </c>
    </row>
    <row r="820" spans="1:56">
      <c r="A820" s="674"/>
      <c r="B820" s="722">
        <v>44636</v>
      </c>
      <c r="C820" s="722">
        <v>44636</v>
      </c>
      <c r="D820" s="687" t="s">
        <v>2368</v>
      </c>
      <c r="E820" s="676"/>
      <c r="F820" s="676"/>
      <c r="G820" s="676">
        <v>2022</v>
      </c>
      <c r="H820" s="491">
        <v>8</v>
      </c>
      <c r="I820" s="687"/>
      <c r="J820" s="492"/>
      <c r="K820" s="685" t="s">
        <v>2819</v>
      </c>
      <c r="L820" s="676" t="s">
        <v>2505</v>
      </c>
      <c r="M820" s="689">
        <v>44636</v>
      </c>
      <c r="N820" s="689">
        <v>44783</v>
      </c>
      <c r="O820" s="689"/>
      <c r="P820" s="492"/>
      <c r="Q820" s="492"/>
      <c r="R820" s="492"/>
      <c r="S820" s="491" t="s">
        <v>1580</v>
      </c>
      <c r="T820" s="491">
        <v>72</v>
      </c>
      <c r="U820" s="676" t="s">
        <v>1290</v>
      </c>
      <c r="V820" s="491" t="s">
        <v>1108</v>
      </c>
      <c r="W820" s="676">
        <v>480</v>
      </c>
      <c r="X820" s="678">
        <v>696</v>
      </c>
      <c r="Y820" s="525">
        <f>W820*X820</f>
        <v>334080</v>
      </c>
      <c r="Z820" s="494">
        <v>0.495</v>
      </c>
      <c r="AA820" s="682">
        <f>Y820*Z820</f>
        <v>165369.60000000001</v>
      </c>
      <c r="AB820" s="682"/>
      <c r="AC820" s="683">
        <v>0</v>
      </c>
      <c r="AD820" s="692"/>
      <c r="AE820" s="684"/>
      <c r="AF820" s="695">
        <f>AA820+AD820+AE820</f>
        <v>165369.60000000001</v>
      </c>
      <c r="AG820" s="491" t="s">
        <v>1073</v>
      </c>
      <c r="AH820" s="676"/>
      <c r="AI820" s="685">
        <v>60</v>
      </c>
      <c r="AJ820" s="676" t="s">
        <v>1821</v>
      </c>
      <c r="AK820" s="696" t="s">
        <v>50</v>
      </c>
      <c r="AL820" s="676">
        <v>95834</v>
      </c>
      <c r="AM820" s="491" t="s">
        <v>52</v>
      </c>
      <c r="AN820" s="676" t="s">
        <v>1076</v>
      </c>
      <c r="AO820" s="491"/>
      <c r="AP820" s="688"/>
      <c r="AQ820" s="688" t="s">
        <v>37</v>
      </c>
      <c r="AR820" s="688"/>
      <c r="AS820" s="697"/>
      <c r="AT820" s="697"/>
      <c r="AU820" s="697"/>
      <c r="AV820" s="680"/>
      <c r="AW820" s="673" t="str">
        <f>U820</f>
        <v>30390456H</v>
      </c>
      <c r="AX820" s="673" cm="1">
        <f t="array" ref="AX820">SUM(MID(0&amp;AW820,LARGE(INDEX(ISNUMBER(--MID(AW820,ROW($1:$8),1))*ROW($1:$8),),ROW($1:$8))+1,1)*10^ROW($1:$8)/10)</f>
        <v>30390456</v>
      </c>
      <c r="AY820" s="673" t="str">
        <f>VLOOKUP($AX820,'Item Master Data'!$A:$F,3,FALSE)</f>
        <v>Q.PEAK DUO BLK ML G10+</v>
      </c>
      <c r="AZ820" s="673">
        <f>VLOOKUP($AX820,'Item Master Data'!$A:$F,6,FALSE)</f>
        <v>400</v>
      </c>
      <c r="BA820" s="673">
        <f>X820/BB820</f>
        <v>21.75</v>
      </c>
      <c r="BB820" s="673">
        <f>VLOOKUP(AX820,'Item Master Data'!$A:$G,7,FALSE)</f>
        <v>32</v>
      </c>
      <c r="BC820" s="673"/>
      <c r="BD820" s="673">
        <f>W820-AZ820</f>
        <v>80</v>
      </c>
    </row>
    <row r="821" spans="1:56">
      <c r="A821" s="674"/>
      <c r="B821" s="722"/>
      <c r="C821" s="722"/>
      <c r="D821" s="687" t="s">
        <v>2368</v>
      </c>
      <c r="E821" s="676" t="s">
        <v>2686</v>
      </c>
      <c r="F821" s="676"/>
      <c r="G821" s="676">
        <v>2022</v>
      </c>
      <c r="H821" s="491">
        <v>8</v>
      </c>
      <c r="I821" s="687"/>
      <c r="J821" s="492"/>
      <c r="K821" s="685" t="s">
        <v>2820</v>
      </c>
      <c r="L821" s="491" t="s">
        <v>2505</v>
      </c>
      <c r="M821" s="689">
        <v>44545</v>
      </c>
      <c r="N821" s="689">
        <v>44787</v>
      </c>
      <c r="O821" s="689"/>
      <c r="P821" s="492"/>
      <c r="Q821" s="492"/>
      <c r="R821" s="492"/>
      <c r="S821" s="491" t="s">
        <v>1580</v>
      </c>
      <c r="T821" s="491">
        <v>60</v>
      </c>
      <c r="U821" s="676" t="s">
        <v>1290</v>
      </c>
      <c r="V821" s="491" t="s">
        <v>1231</v>
      </c>
      <c r="W821" s="491">
        <v>360</v>
      </c>
      <c r="X821" s="678">
        <v>624</v>
      </c>
      <c r="Y821" s="525">
        <f>W821*X821</f>
        <v>224640</v>
      </c>
      <c r="Z821" s="494">
        <v>0.78999999999999992</v>
      </c>
      <c r="AA821" s="682">
        <f>Y821*Z821</f>
        <v>177465.59999999998</v>
      </c>
      <c r="AB821" s="682"/>
      <c r="AC821" s="683">
        <v>0</v>
      </c>
      <c r="AD821" s="692"/>
      <c r="AE821" s="684"/>
      <c r="AF821" s="695">
        <f>AA821+AD821+AE821</f>
        <v>177465.59999999998</v>
      </c>
      <c r="AG821" s="491" t="s">
        <v>1073</v>
      </c>
      <c r="AH821" s="676"/>
      <c r="AI821" s="685" t="s">
        <v>2488</v>
      </c>
      <c r="AJ821" s="676" t="s">
        <v>1891</v>
      </c>
      <c r="AK821" s="696" t="s">
        <v>50</v>
      </c>
      <c r="AL821" s="676">
        <v>93722</v>
      </c>
      <c r="AM821" s="491" t="s">
        <v>52</v>
      </c>
      <c r="AN821" s="676"/>
      <c r="AO821" s="491"/>
      <c r="AP821" s="688"/>
      <c r="AQ821" s="688" t="s">
        <v>37</v>
      </c>
      <c r="AR821" s="688"/>
      <c r="AS821" s="697"/>
      <c r="AT821" s="697"/>
      <c r="AU821" s="697"/>
      <c r="AV821" s="680"/>
      <c r="AW821" s="673" t="str">
        <f>U821</f>
        <v>30390456H</v>
      </c>
      <c r="AX821" s="673" cm="1">
        <f t="array" ref="AX821">SUM(MID(0&amp;AW821,LARGE(INDEX(ISNUMBER(--MID(AW821,ROW($1:$8),1))*ROW($1:$8),),ROW($1:$8))+1,1)*10^ROW($1:$8)/10)</f>
        <v>30390456</v>
      </c>
      <c r="AY821" s="673" t="str">
        <f>VLOOKUP($AX821,'Item Master Data'!$A:$F,3,FALSE)</f>
        <v>Q.PEAK DUO BLK ML G10+</v>
      </c>
      <c r="AZ821" s="673">
        <f>VLOOKUP($AX821,'Item Master Data'!$A:$F,6,FALSE)</f>
        <v>400</v>
      </c>
      <c r="BA821" s="673">
        <f>X821/BB821</f>
        <v>19.5</v>
      </c>
      <c r="BB821" s="673">
        <f>VLOOKUP(AX821,'Item Master Data'!$A:$G,7,FALSE)</f>
        <v>32</v>
      </c>
      <c r="BC821" s="673"/>
      <c r="BD821" s="673">
        <f>W821-AZ821</f>
        <v>-40</v>
      </c>
    </row>
    <row r="822" spans="1:56">
      <c r="A822" s="674"/>
      <c r="B822" s="722"/>
      <c r="C822" s="722"/>
      <c r="D822" s="687" t="s">
        <v>2368</v>
      </c>
      <c r="E822" s="676" t="s">
        <v>1053</v>
      </c>
      <c r="F822" s="676"/>
      <c r="G822" s="676">
        <v>2022</v>
      </c>
      <c r="H822" s="491">
        <v>8</v>
      </c>
      <c r="I822" s="687"/>
      <c r="J822" s="492"/>
      <c r="K822" s="685" t="s">
        <v>2797</v>
      </c>
      <c r="L822" s="491" t="s">
        <v>2505</v>
      </c>
      <c r="M822" s="689">
        <v>44484</v>
      </c>
      <c r="N822" s="689">
        <v>44602</v>
      </c>
      <c r="O822" s="689"/>
      <c r="P822" s="492"/>
      <c r="Q822" s="492"/>
      <c r="R822" s="492"/>
      <c r="S822" s="491" t="s">
        <v>1580</v>
      </c>
      <c r="T822" s="491">
        <v>60</v>
      </c>
      <c r="U822" s="676">
        <v>49403140</v>
      </c>
      <c r="V822" s="491" t="s">
        <v>973</v>
      </c>
      <c r="W822" s="491">
        <v>400</v>
      </c>
      <c r="X822" s="678">
        <v>768</v>
      </c>
      <c r="Y822" s="525">
        <f>W822*X822</f>
        <v>307200</v>
      </c>
      <c r="Z822" s="494">
        <v>0.52500000000000002</v>
      </c>
      <c r="AA822" s="682">
        <f>Y822*Z822</f>
        <v>161280</v>
      </c>
      <c r="AB822" s="682"/>
      <c r="AC822" s="683">
        <v>0</v>
      </c>
      <c r="AD822" s="692"/>
      <c r="AE822" s="684"/>
      <c r="AF822" s="695">
        <f>AA822+AD822+AE822</f>
        <v>161280</v>
      </c>
      <c r="AG822" s="491" t="s">
        <v>1073</v>
      </c>
      <c r="AH822" s="676"/>
      <c r="AI822" s="685">
        <v>60</v>
      </c>
      <c r="AJ822" s="676" t="s">
        <v>2399</v>
      </c>
      <c r="AK822" s="696" t="s">
        <v>50</v>
      </c>
      <c r="AL822" s="676">
        <v>90620</v>
      </c>
      <c r="AM822" s="491" t="s">
        <v>52</v>
      </c>
      <c r="AN822" s="676" t="s">
        <v>1076</v>
      </c>
      <c r="AO822" s="491"/>
      <c r="AP822" s="688"/>
      <c r="AQ822" s="688" t="s">
        <v>37</v>
      </c>
      <c r="AR822" s="688"/>
      <c r="AS822" s="697"/>
      <c r="AT822" s="697"/>
      <c r="AU822" s="697"/>
      <c r="AV822" s="680"/>
      <c r="AW822" s="673">
        <f>U822</f>
        <v>49403140</v>
      </c>
      <c r="AX822" s="673" cm="1">
        <f t="array" ref="AX822">SUM(MID(0&amp;AW822,LARGE(INDEX(ISNUMBER(--MID(AW822,ROW($1:$8),1))*ROW($1:$8),),ROW($1:$8))+1,1)*10^ROW($1:$8)/10)</f>
        <v>49403140</v>
      </c>
      <c r="AY822" s="673" t="str">
        <f>VLOOKUP($AX822,'Item Master Data'!$A:$F,3,FALSE)</f>
        <v>Q.PEAK DUO BLK ML G10+</v>
      </c>
      <c r="AZ822" s="673">
        <f>VLOOKUP($AX822,'Item Master Data'!$A:$F,6,FALSE)</f>
        <v>400</v>
      </c>
      <c r="BA822" s="673">
        <f>X822/BB822</f>
        <v>24</v>
      </c>
      <c r="BB822" s="673">
        <f>VLOOKUP(AX822,'Item Master Data'!$A:$G,7,FALSE)</f>
        <v>32</v>
      </c>
      <c r="BC822" s="673"/>
      <c r="BD822" s="673">
        <f>W822-AZ822</f>
        <v>0</v>
      </c>
    </row>
    <row r="823" spans="1:56">
      <c r="A823" s="674"/>
      <c r="B823" s="722">
        <v>44522</v>
      </c>
      <c r="C823" s="722"/>
      <c r="D823" s="687" t="s">
        <v>2368</v>
      </c>
      <c r="E823" s="676" t="s">
        <v>2781</v>
      </c>
      <c r="F823" s="676"/>
      <c r="G823" s="676">
        <v>2022</v>
      </c>
      <c r="H823" s="491">
        <v>8</v>
      </c>
      <c r="I823" s="687"/>
      <c r="J823" s="492"/>
      <c r="K823" s="685" t="s">
        <v>2821</v>
      </c>
      <c r="L823" s="491" t="s">
        <v>2505</v>
      </c>
      <c r="M823" s="689">
        <v>44505</v>
      </c>
      <c r="N823" s="689">
        <v>44686</v>
      </c>
      <c r="O823" s="689"/>
      <c r="P823" s="492"/>
      <c r="Q823" s="492"/>
      <c r="R823" s="492"/>
      <c r="S823" s="491" t="s">
        <v>1580</v>
      </c>
      <c r="T823" s="491">
        <v>60</v>
      </c>
      <c r="U823" s="491" t="s">
        <v>1290</v>
      </c>
      <c r="V823" s="676" t="s">
        <v>973</v>
      </c>
      <c r="W823" s="491">
        <v>400</v>
      </c>
      <c r="X823" s="678">
        <v>768</v>
      </c>
      <c r="Y823" s="525">
        <f>W823*X823</f>
        <v>307200</v>
      </c>
      <c r="Z823" s="494">
        <v>0.55500000000000005</v>
      </c>
      <c r="AA823" s="682">
        <f>Y823*Z823</f>
        <v>170496.00000000003</v>
      </c>
      <c r="AB823" s="682"/>
      <c r="AC823" s="683">
        <v>0</v>
      </c>
      <c r="AD823" s="692"/>
      <c r="AE823" s="684"/>
      <c r="AF823" s="695">
        <f>AA823+AD823+AE823</f>
        <v>170496.00000000003</v>
      </c>
      <c r="AG823" s="676" t="s">
        <v>1073</v>
      </c>
      <c r="AH823" s="676"/>
      <c r="AI823" s="685" t="s">
        <v>2488</v>
      </c>
      <c r="AJ823" s="676" t="s">
        <v>1808</v>
      </c>
      <c r="AK823" s="696" t="s">
        <v>50</v>
      </c>
      <c r="AL823" s="676" t="s">
        <v>2023</v>
      </c>
      <c r="AM823" s="676" t="s">
        <v>52</v>
      </c>
      <c r="AN823" s="676"/>
      <c r="AO823" s="491"/>
      <c r="AP823" s="688"/>
      <c r="AQ823" s="688" t="s">
        <v>37</v>
      </c>
      <c r="AR823" s="688"/>
      <c r="AS823" s="697"/>
      <c r="AT823" s="697"/>
      <c r="AU823" s="697"/>
      <c r="AV823" s="680"/>
      <c r="AW823" s="673" t="str">
        <f>U823</f>
        <v>30390456H</v>
      </c>
      <c r="AX823" s="673" cm="1">
        <f t="array" ref="AX823">SUM(MID(0&amp;AW823,LARGE(INDEX(ISNUMBER(--MID(AW823,ROW($1:$8),1))*ROW($1:$8),),ROW($1:$8))+1,1)*10^ROW($1:$8)/10)</f>
        <v>30390456</v>
      </c>
      <c r="AY823" s="673" t="str">
        <f>VLOOKUP($AX823,'Item Master Data'!$A:$F,3,FALSE)</f>
        <v>Q.PEAK DUO BLK ML G10+</v>
      </c>
      <c r="AZ823" s="673">
        <f>VLOOKUP($AX823,'Item Master Data'!$A:$F,6,FALSE)</f>
        <v>400</v>
      </c>
      <c r="BA823" s="673">
        <f>X823/BB823</f>
        <v>24</v>
      </c>
      <c r="BB823" s="673">
        <f>VLOOKUP(AX823,'Item Master Data'!$A:$G,7,FALSE)</f>
        <v>32</v>
      </c>
      <c r="BC823" s="673"/>
      <c r="BD823" s="673">
        <f>W823-AZ823</f>
        <v>0</v>
      </c>
    </row>
    <row r="824" spans="1:56">
      <c r="A824" s="674"/>
      <c r="B824" s="722">
        <v>44522</v>
      </c>
      <c r="C824" s="722"/>
      <c r="D824" s="687" t="s">
        <v>2368</v>
      </c>
      <c r="E824" s="676" t="s">
        <v>2781</v>
      </c>
      <c r="F824" s="676"/>
      <c r="G824" s="676">
        <v>2022</v>
      </c>
      <c r="H824" s="491">
        <v>8</v>
      </c>
      <c r="I824" s="687"/>
      <c r="J824" s="492"/>
      <c r="K824" s="685" t="s">
        <v>2822</v>
      </c>
      <c r="L824" s="491" t="s">
        <v>2505</v>
      </c>
      <c r="M824" s="689">
        <v>44505</v>
      </c>
      <c r="N824" s="689">
        <v>44685</v>
      </c>
      <c r="O824" s="689"/>
      <c r="P824" s="492"/>
      <c r="Q824" s="492"/>
      <c r="R824" s="492"/>
      <c r="S824" s="491" t="s">
        <v>1580</v>
      </c>
      <c r="T824" s="491">
        <v>60</v>
      </c>
      <c r="U824" s="676" t="s">
        <v>1290</v>
      </c>
      <c r="V824" s="676" t="s">
        <v>973</v>
      </c>
      <c r="W824" s="491">
        <v>400</v>
      </c>
      <c r="X824" s="678">
        <v>768</v>
      </c>
      <c r="Y824" s="525">
        <f>W824*X824</f>
        <v>307200</v>
      </c>
      <c r="Z824" s="494">
        <v>0.55500000000000005</v>
      </c>
      <c r="AA824" s="682">
        <f>Y824*Z824</f>
        <v>170496.00000000003</v>
      </c>
      <c r="AB824" s="682"/>
      <c r="AC824" s="683">
        <v>0</v>
      </c>
      <c r="AD824" s="692"/>
      <c r="AE824" s="684"/>
      <c r="AF824" s="695">
        <f>AA824+AD824+AE824</f>
        <v>170496.00000000003</v>
      </c>
      <c r="AG824" s="676" t="s">
        <v>1073</v>
      </c>
      <c r="AH824" s="676"/>
      <c r="AI824" s="685" t="s">
        <v>2488</v>
      </c>
      <c r="AJ824" s="676" t="s">
        <v>1808</v>
      </c>
      <c r="AK824" s="696" t="s">
        <v>50</v>
      </c>
      <c r="AL824" s="676" t="s">
        <v>2023</v>
      </c>
      <c r="AM824" s="676" t="s">
        <v>52</v>
      </c>
      <c r="AN824" s="676"/>
      <c r="AO824" s="491"/>
      <c r="AP824" s="688"/>
      <c r="AQ824" s="688" t="s">
        <v>37</v>
      </c>
      <c r="AR824" s="688"/>
      <c r="AS824" s="697"/>
      <c r="AT824" s="697"/>
      <c r="AU824" s="697"/>
      <c r="AV824" s="680"/>
      <c r="AW824" s="673" t="str">
        <f>U824</f>
        <v>30390456H</v>
      </c>
      <c r="AX824" s="673" cm="1">
        <f t="array" ref="AX824">SUM(MID(0&amp;AW824,LARGE(INDEX(ISNUMBER(--MID(AW824,ROW($1:$8),1))*ROW($1:$8),),ROW($1:$8))+1,1)*10^ROW($1:$8)/10)</f>
        <v>30390456</v>
      </c>
      <c r="AY824" s="673" t="str">
        <f>VLOOKUP($AX824,'Item Master Data'!$A:$F,3,FALSE)</f>
        <v>Q.PEAK DUO BLK ML G10+</v>
      </c>
      <c r="AZ824" s="673">
        <f>VLOOKUP($AX824,'Item Master Data'!$A:$F,6,FALSE)</f>
        <v>400</v>
      </c>
      <c r="BA824" s="673">
        <f>X824/BB824</f>
        <v>24</v>
      </c>
      <c r="BB824" s="673">
        <f>VLOOKUP(AX824,'Item Master Data'!$A:$G,7,FALSE)</f>
        <v>32</v>
      </c>
      <c r="BC824" s="673"/>
      <c r="BD824" s="673">
        <f>W824-AZ824</f>
        <v>0</v>
      </c>
    </row>
    <row r="825" spans="1:56">
      <c r="A825" s="674"/>
      <c r="B825" s="722">
        <v>44557</v>
      </c>
      <c r="C825" s="722"/>
      <c r="D825" s="687" t="s">
        <v>2368</v>
      </c>
      <c r="E825" s="676" t="s">
        <v>2781</v>
      </c>
      <c r="F825" s="676"/>
      <c r="G825" s="676">
        <v>2022</v>
      </c>
      <c r="H825" s="676">
        <v>8</v>
      </c>
      <c r="I825" s="687"/>
      <c r="J825" s="492"/>
      <c r="K825" s="685" t="s">
        <v>2823</v>
      </c>
      <c r="L825" s="491" t="s">
        <v>2505</v>
      </c>
      <c r="M825" s="689">
        <v>44505</v>
      </c>
      <c r="N825" s="689">
        <v>44682</v>
      </c>
      <c r="O825" s="689"/>
      <c r="P825" s="492"/>
      <c r="Q825" s="492"/>
      <c r="R825" s="677"/>
      <c r="S825" s="491" t="s">
        <v>1580</v>
      </c>
      <c r="T825" s="491">
        <v>60</v>
      </c>
      <c r="U825" s="491">
        <v>49401140</v>
      </c>
      <c r="V825" s="676" t="s">
        <v>973</v>
      </c>
      <c r="W825" s="491">
        <v>400</v>
      </c>
      <c r="X825" s="678">
        <v>768</v>
      </c>
      <c r="Y825" s="525">
        <f>W825*X825</f>
        <v>307200</v>
      </c>
      <c r="Z825" s="494">
        <v>0.55500000000000005</v>
      </c>
      <c r="AA825" s="682">
        <f>Y825*Z825</f>
        <v>170496.00000000003</v>
      </c>
      <c r="AB825" s="682"/>
      <c r="AC825" s="683"/>
      <c r="AD825" s="692"/>
      <c r="AE825" s="684"/>
      <c r="AF825" s="695">
        <f>AA825+AD825+AE825</f>
        <v>170496.00000000003</v>
      </c>
      <c r="AG825" s="676" t="s">
        <v>1073</v>
      </c>
      <c r="AH825" s="676"/>
      <c r="AI825" s="685" t="s">
        <v>2488</v>
      </c>
      <c r="AJ825" s="676" t="s">
        <v>2518</v>
      </c>
      <c r="AK825" s="696" t="s">
        <v>1138</v>
      </c>
      <c r="AL825" s="676" t="s">
        <v>2629</v>
      </c>
      <c r="AM825" s="676" t="s">
        <v>52</v>
      </c>
      <c r="AN825" s="676"/>
      <c r="AO825" s="491"/>
      <c r="AP825" s="688"/>
      <c r="AQ825" s="688" t="s">
        <v>37</v>
      </c>
      <c r="AR825" s="688"/>
      <c r="AS825" s="697"/>
      <c r="AT825" s="697"/>
      <c r="AU825" s="697"/>
      <c r="AV825" s="680"/>
      <c r="AW825" s="673">
        <f>U825</f>
        <v>49401140</v>
      </c>
      <c r="AX825" s="673" cm="1">
        <f t="array" ref="AX825">SUM(MID(0&amp;AW825,LARGE(INDEX(ISNUMBER(--MID(AW825,ROW($1:$8),1))*ROW($1:$8),),ROW($1:$8))+1,1)*10^ROW($1:$8)/10)</f>
        <v>49401140</v>
      </c>
      <c r="AY825" s="673" t="str">
        <f>VLOOKUP($AX825,'Item Master Data'!$A:$F,3,FALSE)</f>
        <v>Q.PEAK DUO BLK ML G10.a+</v>
      </c>
      <c r="AZ825" s="673">
        <f>VLOOKUP($AX825,'Item Master Data'!$A:$F,6,FALSE)</f>
        <v>400</v>
      </c>
      <c r="BA825" s="673">
        <f>X825/BB825</f>
        <v>24</v>
      </c>
      <c r="BB825" s="673">
        <f>VLOOKUP(AX825,'Item Master Data'!$A:$G,7,FALSE)</f>
        <v>32</v>
      </c>
      <c r="BC825" s="673"/>
      <c r="BD825" s="673">
        <f>W825-AZ825</f>
        <v>0</v>
      </c>
    </row>
    <row r="826" spans="1:56">
      <c r="A826" s="674"/>
      <c r="B826" s="722">
        <v>44522</v>
      </c>
      <c r="C826" s="722"/>
      <c r="D826" s="687" t="s">
        <v>2368</v>
      </c>
      <c r="E826" s="676" t="s">
        <v>2781</v>
      </c>
      <c r="F826" s="676"/>
      <c r="G826" s="491">
        <v>2022</v>
      </c>
      <c r="H826" s="491">
        <v>8</v>
      </c>
      <c r="I826" s="687"/>
      <c r="J826" s="492"/>
      <c r="K826" s="685" t="s">
        <v>2824</v>
      </c>
      <c r="L826" s="491" t="s">
        <v>2505</v>
      </c>
      <c r="M826" s="689">
        <v>44505</v>
      </c>
      <c r="N826" s="689">
        <v>44687</v>
      </c>
      <c r="O826" s="689"/>
      <c r="P826" s="492"/>
      <c r="Q826" s="492"/>
      <c r="R826" s="492"/>
      <c r="S826" s="491" t="s">
        <v>1580</v>
      </c>
      <c r="T826" s="491">
        <v>60</v>
      </c>
      <c r="U826" s="676">
        <v>49401140</v>
      </c>
      <c r="V826" s="491" t="s">
        <v>973</v>
      </c>
      <c r="W826" s="491">
        <v>400</v>
      </c>
      <c r="X826" s="678">
        <v>768</v>
      </c>
      <c r="Y826" s="525">
        <f>W826*X826</f>
        <v>307200</v>
      </c>
      <c r="Z826" s="494">
        <v>0.55500000000000005</v>
      </c>
      <c r="AA826" s="682">
        <f>Y826*Z826</f>
        <v>170496.00000000003</v>
      </c>
      <c r="AB826" s="682"/>
      <c r="AC826" s="683">
        <v>0</v>
      </c>
      <c r="AD826" s="692"/>
      <c r="AE826" s="684"/>
      <c r="AF826" s="695">
        <f>AA826+AD826+AE826</f>
        <v>170496.00000000003</v>
      </c>
      <c r="AG826" s="491" t="s">
        <v>1073</v>
      </c>
      <c r="AH826" s="676"/>
      <c r="AI826" s="685" t="s">
        <v>2488</v>
      </c>
      <c r="AJ826" s="676" t="s">
        <v>2518</v>
      </c>
      <c r="AK826" s="696" t="s">
        <v>1138</v>
      </c>
      <c r="AL826" s="676" t="s">
        <v>2629</v>
      </c>
      <c r="AM826" s="491" t="s">
        <v>52</v>
      </c>
      <c r="AN826" s="676"/>
      <c r="AO826" s="491"/>
      <c r="AP826" s="688"/>
      <c r="AQ826" s="688" t="s">
        <v>37</v>
      </c>
      <c r="AR826" s="688"/>
      <c r="AS826" s="697"/>
      <c r="AT826" s="697"/>
      <c r="AU826" s="697"/>
      <c r="AV826" s="680"/>
      <c r="AW826" s="673">
        <f>U826</f>
        <v>49401140</v>
      </c>
      <c r="AX826" s="673" cm="1">
        <f t="array" ref="AX826">SUM(MID(0&amp;AW826,LARGE(INDEX(ISNUMBER(--MID(AW826,ROW($1:$8),1))*ROW($1:$8),),ROW($1:$8))+1,1)*10^ROW($1:$8)/10)</f>
        <v>49401140</v>
      </c>
      <c r="AY826" s="673" t="str">
        <f>VLOOKUP($AX826,'Item Master Data'!$A:$F,3,FALSE)</f>
        <v>Q.PEAK DUO BLK ML G10.a+</v>
      </c>
      <c r="AZ826" s="673">
        <f>VLOOKUP($AX826,'Item Master Data'!$A:$F,6,FALSE)</f>
        <v>400</v>
      </c>
      <c r="BA826" s="673">
        <f>X826/BB826</f>
        <v>24</v>
      </c>
      <c r="BB826" s="673">
        <f>VLOOKUP(AX826,'Item Master Data'!$A:$G,7,FALSE)</f>
        <v>32</v>
      </c>
      <c r="BC826" s="673"/>
      <c r="BD826" s="673">
        <f>W826-AZ826</f>
        <v>0</v>
      </c>
    </row>
    <row r="827" spans="1:56">
      <c r="A827" s="674"/>
      <c r="B827" s="722">
        <v>44522</v>
      </c>
      <c r="C827" s="722"/>
      <c r="D827" s="687" t="s">
        <v>2368</v>
      </c>
      <c r="E827" s="676" t="s">
        <v>2781</v>
      </c>
      <c r="F827" s="676"/>
      <c r="G827" s="491">
        <v>2022</v>
      </c>
      <c r="H827" s="491">
        <v>8</v>
      </c>
      <c r="I827" s="687"/>
      <c r="J827" s="492"/>
      <c r="K827" s="685" t="s">
        <v>2825</v>
      </c>
      <c r="L827" s="491" t="s">
        <v>2505</v>
      </c>
      <c r="M827" s="689">
        <v>44505</v>
      </c>
      <c r="N827" s="689">
        <v>44691</v>
      </c>
      <c r="O827" s="689"/>
      <c r="P827" s="492"/>
      <c r="Q827" s="492"/>
      <c r="R827" s="492"/>
      <c r="S827" s="491" t="s">
        <v>1580</v>
      </c>
      <c r="T827" s="491">
        <v>60</v>
      </c>
      <c r="U827" s="676">
        <v>49401140</v>
      </c>
      <c r="V827" s="491" t="s">
        <v>2529</v>
      </c>
      <c r="W827" s="491">
        <v>400</v>
      </c>
      <c r="X827" s="678">
        <v>768</v>
      </c>
      <c r="Y827" s="525">
        <f>W827*X827</f>
        <v>307200</v>
      </c>
      <c r="Z827" s="494">
        <v>0.55500000000000005</v>
      </c>
      <c r="AA827" s="682">
        <f>Y827*Z827</f>
        <v>170496.00000000003</v>
      </c>
      <c r="AB827" s="682"/>
      <c r="AC827" s="683">
        <v>0</v>
      </c>
      <c r="AD827" s="692"/>
      <c r="AE827" s="684"/>
      <c r="AF827" s="695">
        <f>AA827+AD827+AE827</f>
        <v>170496.00000000003</v>
      </c>
      <c r="AG827" s="491" t="s">
        <v>1073</v>
      </c>
      <c r="AH827" s="676"/>
      <c r="AI827" s="685" t="s">
        <v>2488</v>
      </c>
      <c r="AJ827" s="676" t="s">
        <v>2518</v>
      </c>
      <c r="AK827" s="696" t="s">
        <v>1138</v>
      </c>
      <c r="AL827" s="676" t="s">
        <v>2629</v>
      </c>
      <c r="AM827" s="491" t="s">
        <v>52</v>
      </c>
      <c r="AN827" s="676"/>
      <c r="AO827" s="491"/>
      <c r="AP827" s="688"/>
      <c r="AQ827" s="688" t="s">
        <v>37</v>
      </c>
      <c r="AR827" s="688"/>
      <c r="AS827" s="697"/>
      <c r="AT827" s="697"/>
      <c r="AU827" s="697"/>
      <c r="AV827" s="680"/>
      <c r="AW827" s="673">
        <f>U827</f>
        <v>49401140</v>
      </c>
      <c r="AX827" s="673" cm="1">
        <f t="array" ref="AX827">SUM(MID(0&amp;AW827,LARGE(INDEX(ISNUMBER(--MID(AW827,ROW($1:$8),1))*ROW($1:$8),),ROW($1:$8))+1,1)*10^ROW($1:$8)/10)</f>
        <v>49401140</v>
      </c>
      <c r="AY827" s="673" t="str">
        <f>VLOOKUP($AX827,'Item Master Data'!$A:$F,3,FALSE)</f>
        <v>Q.PEAK DUO BLK ML G10.a+</v>
      </c>
      <c r="AZ827" s="673">
        <f>VLOOKUP($AX827,'Item Master Data'!$A:$F,6,FALSE)</f>
        <v>400</v>
      </c>
      <c r="BA827" s="673">
        <f>X827/BB827</f>
        <v>24</v>
      </c>
      <c r="BB827" s="673">
        <f>VLOOKUP(AX827,'Item Master Data'!$A:$G,7,FALSE)</f>
        <v>32</v>
      </c>
      <c r="BC827" s="673"/>
      <c r="BD827" s="673">
        <f>W827-AZ827</f>
        <v>0</v>
      </c>
    </row>
    <row r="828" spans="1:56">
      <c r="A828" s="674"/>
      <c r="B828" s="722"/>
      <c r="C828" s="722"/>
      <c r="D828" s="687" t="s">
        <v>2368</v>
      </c>
      <c r="E828" s="676"/>
      <c r="F828" s="676"/>
      <c r="G828" s="491">
        <v>2022</v>
      </c>
      <c r="H828" s="491">
        <v>8</v>
      </c>
      <c r="I828" s="687"/>
      <c r="J828" s="492"/>
      <c r="K828" s="685" t="s">
        <v>2798</v>
      </c>
      <c r="L828" s="491" t="s">
        <v>2505</v>
      </c>
      <c r="M828" s="689">
        <v>44512</v>
      </c>
      <c r="N828" s="689">
        <v>44625</v>
      </c>
      <c r="O828" s="689"/>
      <c r="P828" s="492"/>
      <c r="Q828" s="492"/>
      <c r="R828" s="492"/>
      <c r="S828" s="491" t="s">
        <v>1580</v>
      </c>
      <c r="T828" s="491">
        <v>60</v>
      </c>
      <c r="U828" s="676">
        <v>49401140</v>
      </c>
      <c r="V828" s="491" t="s">
        <v>2575</v>
      </c>
      <c r="W828" s="491">
        <v>400</v>
      </c>
      <c r="X828" s="678">
        <v>768</v>
      </c>
      <c r="Y828" s="525">
        <f>W828*X828</f>
        <v>307200</v>
      </c>
      <c r="Z828" s="494">
        <v>0.52500000000000002</v>
      </c>
      <c r="AA828" s="682">
        <f>Y828*Z828</f>
        <v>161280</v>
      </c>
      <c r="AB828" s="682"/>
      <c r="AC828" s="683">
        <v>0</v>
      </c>
      <c r="AD828" s="692"/>
      <c r="AE828" s="684"/>
      <c r="AF828" s="695">
        <f>AA828+AD828+AE828</f>
        <v>161280</v>
      </c>
      <c r="AG828" s="491" t="s">
        <v>1073</v>
      </c>
      <c r="AH828" s="676"/>
      <c r="AI828" s="685">
        <v>60</v>
      </c>
      <c r="AJ828" s="676" t="s">
        <v>2518</v>
      </c>
      <c r="AK828" s="696" t="s">
        <v>1138</v>
      </c>
      <c r="AL828" s="676">
        <v>85008</v>
      </c>
      <c r="AM828" s="491" t="s">
        <v>52</v>
      </c>
      <c r="AN828" s="676"/>
      <c r="AO828" s="491"/>
      <c r="AP828" s="688"/>
      <c r="AQ828" s="688" t="s">
        <v>37</v>
      </c>
      <c r="AR828" s="688"/>
      <c r="AS828" s="697"/>
      <c r="AT828" s="697"/>
      <c r="AU828" s="697"/>
      <c r="AV828" s="680"/>
      <c r="AW828" s="673">
        <f>U828</f>
        <v>49401140</v>
      </c>
      <c r="AX828" s="673" cm="1">
        <f t="array" ref="AX828">SUM(MID(0&amp;AW828,LARGE(INDEX(ISNUMBER(--MID(AW828,ROW($1:$8),1))*ROW($1:$8),),ROW($1:$8))+1,1)*10^ROW($1:$8)/10)</f>
        <v>49401140</v>
      </c>
      <c r="AY828" s="673" t="str">
        <f>VLOOKUP($AX828,'Item Master Data'!$A:$F,3,FALSE)</f>
        <v>Q.PEAK DUO BLK ML G10.a+</v>
      </c>
      <c r="AZ828" s="673">
        <f>VLOOKUP($AX828,'Item Master Data'!$A:$F,6,FALSE)</f>
        <v>400</v>
      </c>
      <c r="BA828" s="673">
        <f>X828/BB828</f>
        <v>24</v>
      </c>
      <c r="BB828" s="673">
        <f>VLOOKUP(AX828,'Item Master Data'!$A:$G,7,FALSE)</f>
        <v>32</v>
      </c>
      <c r="BC828" s="673"/>
      <c r="BD828" s="673">
        <f>W828-AZ828</f>
        <v>0</v>
      </c>
    </row>
    <row r="829" spans="1:56">
      <c r="A829" s="674"/>
      <c r="B829" s="722">
        <v>44557</v>
      </c>
      <c r="C829" s="722">
        <v>44587</v>
      </c>
      <c r="D829" s="687" t="s">
        <v>2368</v>
      </c>
      <c r="E829" s="676" t="s">
        <v>1292</v>
      </c>
      <c r="F829" s="676"/>
      <c r="G829" s="491">
        <v>2022</v>
      </c>
      <c r="H829" s="491">
        <v>8</v>
      </c>
      <c r="I829" s="687"/>
      <c r="J829" s="492"/>
      <c r="K829" s="685" t="s">
        <v>2826</v>
      </c>
      <c r="L829" s="491" t="s">
        <v>2505</v>
      </c>
      <c r="M829" s="689">
        <v>44545</v>
      </c>
      <c r="N829" s="689">
        <v>44781</v>
      </c>
      <c r="O829" s="689"/>
      <c r="P829" s="492"/>
      <c r="Q829" s="492"/>
      <c r="R829" s="677"/>
      <c r="S829" s="491" t="s">
        <v>1580</v>
      </c>
      <c r="T829" s="491">
        <v>60</v>
      </c>
      <c r="U829" s="676" t="s">
        <v>1113</v>
      </c>
      <c r="V829" s="491" t="s">
        <v>1231</v>
      </c>
      <c r="W829" s="491">
        <v>360</v>
      </c>
      <c r="X829" s="678">
        <v>624</v>
      </c>
      <c r="Y829" s="525">
        <f>W829*X829</f>
        <v>224640</v>
      </c>
      <c r="Z829" s="494">
        <v>0.79</v>
      </c>
      <c r="AA829" s="682">
        <f>Y829*Z829</f>
        <v>177465.60000000001</v>
      </c>
      <c r="AB829" s="682"/>
      <c r="AC829" s="683">
        <v>0</v>
      </c>
      <c r="AD829" s="692"/>
      <c r="AE829" s="684"/>
      <c r="AF829" s="695">
        <f>AA829+AD829+AE829</f>
        <v>177465.60000000001</v>
      </c>
      <c r="AG829" s="491" t="s">
        <v>1073</v>
      </c>
      <c r="AH829" s="676"/>
      <c r="AI829" s="685" t="s">
        <v>2488</v>
      </c>
      <c r="AJ829" s="676" t="s">
        <v>2518</v>
      </c>
      <c r="AK829" s="696" t="s">
        <v>1138</v>
      </c>
      <c r="AL829" s="676">
        <v>85008</v>
      </c>
      <c r="AM829" s="491" t="s">
        <v>52</v>
      </c>
      <c r="AN829" s="491" t="s">
        <v>1076</v>
      </c>
      <c r="AO829" s="491"/>
      <c r="AP829" s="688"/>
      <c r="AQ829" s="688" t="s">
        <v>37</v>
      </c>
      <c r="AR829" s="688"/>
      <c r="AS829" s="697"/>
      <c r="AT829" s="697"/>
      <c r="AU829" s="697"/>
      <c r="AV829" s="680"/>
      <c r="AW829" s="673" t="str">
        <f>U829</f>
        <v>TBD</v>
      </c>
      <c r="AX829" s="673" cm="1">
        <f t="array" ref="AX829">SUM(MID(0&amp;AW829,LARGE(INDEX(ISNUMBER(--MID(AW829,ROW($1:$8),1))*ROW($1:$8),),ROW($1:$8))+1,1)*10^ROW($1:$8)/10)</f>
        <v>0</v>
      </c>
      <c r="AY829" s="673" t="e">
        <f>VLOOKUP($AX829,'Item Master Data'!$A:$F,3,FALSE)</f>
        <v>#N/A</v>
      </c>
      <c r="AZ829" s="673" t="e">
        <f>VLOOKUP($AX829,'Item Master Data'!$A:$F,6,FALSE)</f>
        <v>#N/A</v>
      </c>
      <c r="BA829" s="673" t="e">
        <f>X829/BB829</f>
        <v>#N/A</v>
      </c>
      <c r="BB829" s="673" t="e">
        <f>VLOOKUP(AX829,'Item Master Data'!$A:$G,7,FALSE)</f>
        <v>#N/A</v>
      </c>
      <c r="BC829" s="673"/>
      <c r="BD829" s="673" t="e">
        <f>W829-AZ829</f>
        <v>#N/A</v>
      </c>
    </row>
    <row r="830" spans="1:56">
      <c r="A830" s="674"/>
      <c r="B830" s="722">
        <v>44557</v>
      </c>
      <c r="C830" s="722">
        <v>44587</v>
      </c>
      <c r="D830" s="687" t="s">
        <v>2368</v>
      </c>
      <c r="E830" s="676" t="s">
        <v>1292</v>
      </c>
      <c r="F830" s="676"/>
      <c r="G830" s="491">
        <v>2022</v>
      </c>
      <c r="H830" s="491">
        <v>8</v>
      </c>
      <c r="I830" s="687"/>
      <c r="J830" s="492"/>
      <c r="K830" s="685" t="s">
        <v>2827</v>
      </c>
      <c r="L830" s="491" t="s">
        <v>2505</v>
      </c>
      <c r="M830" s="689">
        <v>44545</v>
      </c>
      <c r="N830" s="689">
        <v>44789</v>
      </c>
      <c r="O830" s="689"/>
      <c r="P830" s="492"/>
      <c r="Q830" s="492"/>
      <c r="R830" s="492"/>
      <c r="S830" s="491" t="s">
        <v>1580</v>
      </c>
      <c r="T830" s="491">
        <v>60</v>
      </c>
      <c r="U830" s="676" t="s">
        <v>1113</v>
      </c>
      <c r="V830" s="491" t="s">
        <v>1231</v>
      </c>
      <c r="W830" s="491">
        <v>360</v>
      </c>
      <c r="X830" s="678">
        <v>624</v>
      </c>
      <c r="Y830" s="525">
        <f>W830*X830</f>
        <v>224640</v>
      </c>
      <c r="Z830" s="494">
        <v>0.79</v>
      </c>
      <c r="AA830" s="682">
        <f>Y830*Z830</f>
        <v>177465.60000000001</v>
      </c>
      <c r="AB830" s="682"/>
      <c r="AC830" s="683">
        <v>0</v>
      </c>
      <c r="AD830" s="692"/>
      <c r="AE830" s="684"/>
      <c r="AF830" s="695">
        <f>AA830+AD830+AE830</f>
        <v>177465.60000000001</v>
      </c>
      <c r="AG830" s="491" t="s">
        <v>1073</v>
      </c>
      <c r="AH830" s="676"/>
      <c r="AI830" s="685" t="s">
        <v>2488</v>
      </c>
      <c r="AJ830" s="676" t="s">
        <v>2518</v>
      </c>
      <c r="AK830" s="696" t="s">
        <v>1138</v>
      </c>
      <c r="AL830" s="676">
        <v>85008</v>
      </c>
      <c r="AM830" s="491" t="s">
        <v>52</v>
      </c>
      <c r="AN830" s="676" t="s">
        <v>1076</v>
      </c>
      <c r="AO830" s="491"/>
      <c r="AP830" s="688"/>
      <c r="AQ830" s="688" t="s">
        <v>37</v>
      </c>
      <c r="AR830" s="688"/>
      <c r="AS830" s="697"/>
      <c r="AT830" s="697"/>
      <c r="AU830" s="697"/>
      <c r="AV830" s="680"/>
      <c r="AW830" s="673" t="str">
        <f>U830</f>
        <v>TBD</v>
      </c>
      <c r="AX830" s="673" cm="1">
        <f t="array" ref="AX830">SUM(MID(0&amp;AW830,LARGE(INDEX(ISNUMBER(--MID(AW830,ROW($1:$8),1))*ROW($1:$8),),ROW($1:$8))+1,1)*10^ROW($1:$8)/10)</f>
        <v>0</v>
      </c>
      <c r="AY830" s="673" t="e">
        <f>VLOOKUP($AX830,'Item Master Data'!$A:$F,3,FALSE)</f>
        <v>#N/A</v>
      </c>
      <c r="AZ830" s="673" t="e">
        <f>VLOOKUP($AX830,'Item Master Data'!$A:$F,6,FALSE)</f>
        <v>#N/A</v>
      </c>
      <c r="BA830" s="673" t="e">
        <f>X830/BB830</f>
        <v>#N/A</v>
      </c>
      <c r="BB830" s="673" t="e">
        <f>VLOOKUP(AX830,'Item Master Data'!$A:$G,7,FALSE)</f>
        <v>#N/A</v>
      </c>
      <c r="BC830" s="673"/>
      <c r="BD830" s="673" t="e">
        <f>W830-AZ830</f>
        <v>#N/A</v>
      </c>
    </row>
    <row r="831" spans="1:56">
      <c r="A831" s="674"/>
      <c r="B831" s="722">
        <v>44557</v>
      </c>
      <c r="C831" s="722">
        <v>44587</v>
      </c>
      <c r="D831" s="687" t="s">
        <v>2368</v>
      </c>
      <c r="E831" s="676" t="s">
        <v>1292</v>
      </c>
      <c r="F831" s="676"/>
      <c r="G831" s="491">
        <v>2022</v>
      </c>
      <c r="H831" s="491">
        <v>8</v>
      </c>
      <c r="I831" s="687"/>
      <c r="J831" s="492"/>
      <c r="K831" s="685" t="s">
        <v>2828</v>
      </c>
      <c r="L831" s="491" t="s">
        <v>2602</v>
      </c>
      <c r="M831" s="689">
        <v>44545</v>
      </c>
      <c r="N831" s="689">
        <v>44778</v>
      </c>
      <c r="O831" s="689"/>
      <c r="P831" s="492"/>
      <c r="Q831" s="492"/>
      <c r="R831" s="492"/>
      <c r="S831" s="491" t="s">
        <v>1580</v>
      </c>
      <c r="T831" s="491">
        <v>60</v>
      </c>
      <c r="U831" s="676" t="s">
        <v>1113</v>
      </c>
      <c r="V831" s="491" t="s">
        <v>1231</v>
      </c>
      <c r="W831" s="491">
        <v>360</v>
      </c>
      <c r="X831" s="678">
        <v>832</v>
      </c>
      <c r="Y831" s="525">
        <f>W831*X831</f>
        <v>299520</v>
      </c>
      <c r="Z831" s="494">
        <v>0.78999999999999992</v>
      </c>
      <c r="AA831" s="682">
        <f>Y831*Z831</f>
        <v>236620.79999999999</v>
      </c>
      <c r="AB831" s="682"/>
      <c r="AC831" s="683">
        <v>0</v>
      </c>
      <c r="AD831" s="692"/>
      <c r="AE831" s="684"/>
      <c r="AF831" s="695">
        <f>AA831+AD831+AE831</f>
        <v>236620.79999999999</v>
      </c>
      <c r="AG831" s="491" t="s">
        <v>1073</v>
      </c>
      <c r="AH831" s="676"/>
      <c r="AI831" s="685" t="s">
        <v>2488</v>
      </c>
      <c r="AJ831" s="676" t="s">
        <v>2507</v>
      </c>
      <c r="AK831" s="696" t="s">
        <v>1854</v>
      </c>
      <c r="AL831" s="676">
        <v>97210</v>
      </c>
      <c r="AM831" s="491" t="s">
        <v>52</v>
      </c>
      <c r="AN831" s="491"/>
      <c r="AO831" s="491"/>
      <c r="AP831" s="688"/>
      <c r="AQ831" s="688" t="s">
        <v>37</v>
      </c>
      <c r="AR831" s="688"/>
      <c r="AS831" s="697"/>
      <c r="AT831" s="697"/>
      <c r="AU831" s="697"/>
      <c r="AV831" s="680"/>
      <c r="AW831" s="673" t="str">
        <f>U831</f>
        <v>TBD</v>
      </c>
      <c r="AX831" s="673" cm="1">
        <f t="array" ref="AX831">SUM(MID(0&amp;AW831,LARGE(INDEX(ISNUMBER(--MID(AW831,ROW($1:$8),1))*ROW($1:$8),),ROW($1:$8))+1,1)*10^ROW($1:$8)/10)</f>
        <v>0</v>
      </c>
      <c r="AY831" s="673" t="e">
        <f>VLOOKUP($AX831,'Item Master Data'!$A:$F,3,FALSE)</f>
        <v>#N/A</v>
      </c>
      <c r="AZ831" s="673" t="e">
        <f>VLOOKUP($AX831,'Item Master Data'!$A:$F,6,FALSE)</f>
        <v>#N/A</v>
      </c>
      <c r="BA831" s="673" t="e">
        <f>X831/BB831</f>
        <v>#N/A</v>
      </c>
      <c r="BB831" s="673" t="e">
        <f>VLOOKUP(AX831,'Item Master Data'!$A:$G,7,FALSE)</f>
        <v>#N/A</v>
      </c>
      <c r="BC831" s="673"/>
      <c r="BD831" s="673" t="e">
        <f>W831-AZ831</f>
        <v>#N/A</v>
      </c>
    </row>
    <row r="832" spans="1:56">
      <c r="A832" s="674"/>
      <c r="B832" s="722">
        <v>44557</v>
      </c>
      <c r="C832" s="722">
        <v>44587</v>
      </c>
      <c r="D832" s="687" t="s">
        <v>2368</v>
      </c>
      <c r="E832" s="676" t="s">
        <v>1292</v>
      </c>
      <c r="F832" s="676"/>
      <c r="G832" s="491">
        <v>2022</v>
      </c>
      <c r="H832" s="491">
        <v>8</v>
      </c>
      <c r="I832" s="687"/>
      <c r="J832" s="492"/>
      <c r="K832" s="685" t="s">
        <v>2829</v>
      </c>
      <c r="L832" s="491" t="s">
        <v>2602</v>
      </c>
      <c r="M832" s="689">
        <v>44544</v>
      </c>
      <c r="N832" s="689">
        <v>44787</v>
      </c>
      <c r="O832" s="689"/>
      <c r="P832" s="492"/>
      <c r="Q832" s="492"/>
      <c r="R832" s="492"/>
      <c r="S832" s="491" t="s">
        <v>1580</v>
      </c>
      <c r="T832" s="491">
        <v>60</v>
      </c>
      <c r="U832" s="676" t="s">
        <v>1113</v>
      </c>
      <c r="V832" s="491" t="s">
        <v>1231</v>
      </c>
      <c r="W832" s="491">
        <v>360</v>
      </c>
      <c r="X832" s="678">
        <v>832</v>
      </c>
      <c r="Y832" s="525">
        <f>W832*X832</f>
        <v>299520</v>
      </c>
      <c r="Z832" s="494">
        <v>0.78999999999999992</v>
      </c>
      <c r="AA832" s="682">
        <f>Y832*Z832</f>
        <v>236620.79999999999</v>
      </c>
      <c r="AB832" s="682"/>
      <c r="AC832" s="683">
        <v>0</v>
      </c>
      <c r="AD832" s="692"/>
      <c r="AE832" s="684"/>
      <c r="AF832" s="695">
        <f>AA832+AD832+AE832</f>
        <v>236620.79999999999</v>
      </c>
      <c r="AG832" s="491" t="s">
        <v>1073</v>
      </c>
      <c r="AH832" s="676"/>
      <c r="AI832" s="685" t="s">
        <v>2488</v>
      </c>
      <c r="AJ832" s="676" t="s">
        <v>2507</v>
      </c>
      <c r="AK832" s="696" t="s">
        <v>1854</v>
      </c>
      <c r="AL832" s="676">
        <v>97210</v>
      </c>
      <c r="AM832" s="491" t="s">
        <v>52</v>
      </c>
      <c r="AN832" s="676"/>
      <c r="AO832" s="491"/>
      <c r="AP832" s="688"/>
      <c r="AQ832" s="688" t="s">
        <v>37</v>
      </c>
      <c r="AR832" s="688"/>
      <c r="AS832" s="697"/>
      <c r="AT832" s="697"/>
      <c r="AU832" s="697"/>
      <c r="AV832" s="680"/>
      <c r="AW832" s="673" t="str">
        <f>U832</f>
        <v>TBD</v>
      </c>
      <c r="AX832" s="673" cm="1">
        <f t="array" ref="AX832">SUM(MID(0&amp;AW832,LARGE(INDEX(ISNUMBER(--MID(AW832,ROW($1:$8),1))*ROW($1:$8),),ROW($1:$8))+1,1)*10^ROW($1:$8)/10)</f>
        <v>0</v>
      </c>
      <c r="AY832" s="673" t="e">
        <f>VLOOKUP($AX832,'Item Master Data'!$A:$F,3,FALSE)</f>
        <v>#N/A</v>
      </c>
      <c r="AZ832" s="673" t="e">
        <f>VLOOKUP($AX832,'Item Master Data'!$A:$F,6,FALSE)</f>
        <v>#N/A</v>
      </c>
      <c r="BA832" s="673" t="e">
        <f>X832/BB832</f>
        <v>#N/A</v>
      </c>
      <c r="BB832" s="673" t="e">
        <f>VLOOKUP(AX832,'Item Master Data'!$A:$G,7,FALSE)</f>
        <v>#N/A</v>
      </c>
      <c r="BC832" s="673"/>
      <c r="BD832" s="673" t="e">
        <f>W832-AZ832</f>
        <v>#N/A</v>
      </c>
    </row>
    <row r="833" spans="1:56">
      <c r="A833" s="674"/>
      <c r="B833" s="722">
        <v>44557</v>
      </c>
      <c r="C833" s="722">
        <v>44587</v>
      </c>
      <c r="D833" s="687" t="s">
        <v>2368</v>
      </c>
      <c r="E833" s="676" t="s">
        <v>1292</v>
      </c>
      <c r="F833" s="676"/>
      <c r="G833" s="491">
        <v>2022</v>
      </c>
      <c r="H833" s="491">
        <v>8</v>
      </c>
      <c r="I833" s="687"/>
      <c r="J833" s="677"/>
      <c r="K833" s="685" t="s">
        <v>2830</v>
      </c>
      <c r="L833" s="676" t="s">
        <v>2602</v>
      </c>
      <c r="M833" s="689">
        <v>44545</v>
      </c>
      <c r="N833" s="689">
        <v>44778</v>
      </c>
      <c r="O833" s="689"/>
      <c r="P833" s="492"/>
      <c r="Q833" s="492"/>
      <c r="R833" s="492"/>
      <c r="S833" s="491" t="s">
        <v>1580</v>
      </c>
      <c r="T833" s="491">
        <v>60</v>
      </c>
      <c r="U833" s="676" t="s">
        <v>1113</v>
      </c>
      <c r="V833" s="491" t="s">
        <v>1231</v>
      </c>
      <c r="W833" s="676">
        <v>360</v>
      </c>
      <c r="X833" s="678">
        <v>624</v>
      </c>
      <c r="Y833" s="525">
        <f>W833*X833</f>
        <v>224640</v>
      </c>
      <c r="Z833" s="494">
        <v>0.78999999999999992</v>
      </c>
      <c r="AA833" s="682">
        <f>Y833*Z833</f>
        <v>177465.59999999998</v>
      </c>
      <c r="AB833" s="682"/>
      <c r="AC833" s="683">
        <v>0</v>
      </c>
      <c r="AD833" s="692"/>
      <c r="AE833" s="684"/>
      <c r="AF833" s="695">
        <f>AA833+AD833+AE833</f>
        <v>177465.59999999998</v>
      </c>
      <c r="AG833" s="491" t="s">
        <v>1073</v>
      </c>
      <c r="AH833" s="676"/>
      <c r="AI833" s="685" t="s">
        <v>2488</v>
      </c>
      <c r="AJ833" s="676" t="s">
        <v>1891</v>
      </c>
      <c r="AK833" s="696" t="s">
        <v>50</v>
      </c>
      <c r="AL833" s="676">
        <v>93722</v>
      </c>
      <c r="AM833" s="491" t="s">
        <v>52</v>
      </c>
      <c r="AN833" s="676"/>
      <c r="AO833" s="491"/>
      <c r="AP833" s="688"/>
      <c r="AQ833" s="688" t="s">
        <v>37</v>
      </c>
      <c r="AR833" s="688"/>
      <c r="AS833" s="697"/>
      <c r="AT833" s="697"/>
      <c r="AU833" s="697"/>
      <c r="AV833" s="680"/>
      <c r="AW833" s="673" t="str">
        <f>U833</f>
        <v>TBD</v>
      </c>
      <c r="AX833" s="673" cm="1">
        <f t="array" ref="AX833">SUM(MID(0&amp;AW833,LARGE(INDEX(ISNUMBER(--MID(AW833,ROW($1:$8),1))*ROW($1:$8),),ROW($1:$8))+1,1)*10^ROW($1:$8)/10)</f>
        <v>0</v>
      </c>
      <c r="AY833" s="673" t="e">
        <f>VLOOKUP($AX833,'Item Master Data'!$A:$F,3,FALSE)</f>
        <v>#N/A</v>
      </c>
      <c r="AZ833" s="673" t="e">
        <f>VLOOKUP($AX833,'Item Master Data'!$A:$F,6,FALSE)</f>
        <v>#N/A</v>
      </c>
      <c r="BA833" s="673" t="e">
        <f>X833/BB833</f>
        <v>#N/A</v>
      </c>
      <c r="BB833" s="673" t="e">
        <f>VLOOKUP(AX833,'Item Master Data'!$A:$G,7,FALSE)</f>
        <v>#N/A</v>
      </c>
      <c r="BC833" s="673"/>
      <c r="BD833" s="673" t="e">
        <f>W833-AZ833</f>
        <v>#N/A</v>
      </c>
    </row>
    <row r="834" spans="1:56">
      <c r="A834" s="674"/>
      <c r="B834" s="722"/>
      <c r="C834" s="722">
        <v>44636</v>
      </c>
      <c r="D834" s="687" t="s">
        <v>2368</v>
      </c>
      <c r="E834" s="676"/>
      <c r="F834" s="676"/>
      <c r="G834" s="491">
        <v>2022</v>
      </c>
      <c r="H834" s="491">
        <v>9</v>
      </c>
      <c r="I834" s="687"/>
      <c r="J834" s="677"/>
      <c r="K834" s="685" t="s">
        <v>2707</v>
      </c>
      <c r="L834" s="676" t="s">
        <v>2708</v>
      </c>
      <c r="M834" s="689">
        <v>44628</v>
      </c>
      <c r="N834" s="689">
        <v>44809</v>
      </c>
      <c r="O834" s="689"/>
      <c r="P834" s="492"/>
      <c r="Q834" s="492"/>
      <c r="R834" s="492"/>
      <c r="S834" s="491" t="s">
        <v>1580</v>
      </c>
      <c r="T834" s="491">
        <v>72</v>
      </c>
      <c r="U834" s="676"/>
      <c r="V834" s="491" t="s">
        <v>1114</v>
      </c>
      <c r="W834" s="676">
        <v>480</v>
      </c>
      <c r="X834" s="678">
        <v>832</v>
      </c>
      <c r="Y834" s="525">
        <f>W834*X834</f>
        <v>399360</v>
      </c>
      <c r="Z834" s="494">
        <v>0.495</v>
      </c>
      <c r="AA834" s="682">
        <f>Y834*Z834</f>
        <v>197683.20000000001</v>
      </c>
      <c r="AB834" s="682"/>
      <c r="AC834" s="683">
        <v>0</v>
      </c>
      <c r="AD834" s="692"/>
      <c r="AE834" s="684"/>
      <c r="AF834" s="695">
        <f>AA834+AD834+AE834</f>
        <v>197683.20000000001</v>
      </c>
      <c r="AG834" s="491" t="s">
        <v>47</v>
      </c>
      <c r="AH834" s="676"/>
      <c r="AI834" s="685" t="s">
        <v>2372</v>
      </c>
      <c r="AJ834" s="676" t="s">
        <v>2709</v>
      </c>
      <c r="AK834" s="696" t="s">
        <v>1359</v>
      </c>
      <c r="AL834" s="676">
        <v>17026</v>
      </c>
      <c r="AM834" s="491" t="s">
        <v>52</v>
      </c>
      <c r="AN834" s="491" t="s">
        <v>1076</v>
      </c>
      <c r="AO834" s="491"/>
      <c r="AP834" s="688"/>
      <c r="AQ834" s="688" t="s">
        <v>37</v>
      </c>
      <c r="AR834" s="688"/>
      <c r="AS834" s="697"/>
      <c r="AT834" s="697"/>
      <c r="AU834" s="697"/>
      <c r="AV834" s="680"/>
      <c r="AW834" s="673">
        <f>U834</f>
        <v>0</v>
      </c>
      <c r="AX834" s="673" cm="1">
        <f t="array" ref="AX834">SUM(MID(0&amp;AW834,LARGE(INDEX(ISNUMBER(--MID(AW834,ROW($1:$8),1))*ROW($1:$8),),ROW($1:$8))+1,1)*10^ROW($1:$8)/10)</f>
        <v>0</v>
      </c>
      <c r="AY834" s="673" t="e">
        <f>VLOOKUP($AX834,'Item Master Data'!$A:$F,3,FALSE)</f>
        <v>#N/A</v>
      </c>
      <c r="AZ834" s="673" t="e">
        <f>VLOOKUP($AX834,'Item Master Data'!$A:$F,6,FALSE)</f>
        <v>#N/A</v>
      </c>
      <c r="BA834" s="673" t="e">
        <f>X834/BB834</f>
        <v>#N/A</v>
      </c>
      <c r="BB834" s="673" t="e">
        <f>VLOOKUP(AX834,'Item Master Data'!$A:$G,7,FALSE)</f>
        <v>#N/A</v>
      </c>
      <c r="BC834" s="673"/>
      <c r="BD834" s="673" t="e">
        <f>W834-AZ834</f>
        <v>#N/A</v>
      </c>
    </row>
    <row r="835" spans="1:56">
      <c r="A835" s="674"/>
      <c r="B835" s="722"/>
      <c r="C835" s="722">
        <v>44636</v>
      </c>
      <c r="D835" s="687" t="s">
        <v>2368</v>
      </c>
      <c r="E835" s="676"/>
      <c r="F835" s="676"/>
      <c r="G835" s="491">
        <v>2022</v>
      </c>
      <c r="H835" s="491">
        <v>9</v>
      </c>
      <c r="I835" s="687"/>
      <c r="J835" s="677"/>
      <c r="K835" s="685" t="s">
        <v>2766</v>
      </c>
      <c r="L835" s="676" t="s">
        <v>2708</v>
      </c>
      <c r="M835" s="689">
        <v>44628</v>
      </c>
      <c r="N835" s="689">
        <v>44809</v>
      </c>
      <c r="O835" s="689"/>
      <c r="P835" s="492"/>
      <c r="Q835" s="492"/>
      <c r="R835" s="492"/>
      <c r="S835" s="491" t="s">
        <v>1580</v>
      </c>
      <c r="T835" s="491">
        <v>72</v>
      </c>
      <c r="U835" s="676"/>
      <c r="V835" s="491" t="s">
        <v>1114</v>
      </c>
      <c r="W835" s="676">
        <v>480</v>
      </c>
      <c r="X835" s="678">
        <v>832</v>
      </c>
      <c r="Y835" s="525">
        <f>W835*X835</f>
        <v>399360</v>
      </c>
      <c r="Z835" s="494">
        <v>0.495</v>
      </c>
      <c r="AA835" s="682">
        <f>Y835*Z835</f>
        <v>197683.20000000001</v>
      </c>
      <c r="AB835" s="682"/>
      <c r="AC835" s="683">
        <v>0</v>
      </c>
      <c r="AD835" s="692"/>
      <c r="AE835" s="684"/>
      <c r="AF835" s="695">
        <f>AA835+AD835+AE835</f>
        <v>197683.20000000001</v>
      </c>
      <c r="AG835" s="491" t="s">
        <v>47</v>
      </c>
      <c r="AH835" s="676"/>
      <c r="AI835" s="685" t="s">
        <v>2372</v>
      </c>
      <c r="AJ835" s="676" t="s">
        <v>1875</v>
      </c>
      <c r="AK835" s="696" t="s">
        <v>50</v>
      </c>
      <c r="AL835" s="676">
        <v>93291</v>
      </c>
      <c r="AM835" s="491" t="s">
        <v>52</v>
      </c>
      <c r="AN835" s="491" t="s">
        <v>1076</v>
      </c>
      <c r="AO835" s="491"/>
      <c r="AP835" s="688"/>
      <c r="AQ835" s="688" t="s">
        <v>37</v>
      </c>
      <c r="AR835" s="688"/>
      <c r="AS835" s="697"/>
      <c r="AT835" s="697"/>
      <c r="AU835" s="697"/>
      <c r="AV835" s="680"/>
      <c r="AW835" s="673">
        <f>U835</f>
        <v>0</v>
      </c>
      <c r="AX835" s="673" cm="1">
        <f t="array" ref="AX835">SUM(MID(0&amp;AW835,LARGE(INDEX(ISNUMBER(--MID(AW835,ROW($1:$8),1))*ROW($1:$8),),ROW($1:$8))+1,1)*10^ROW($1:$8)/10)</f>
        <v>0</v>
      </c>
      <c r="AY835" s="673" t="e">
        <f>VLOOKUP($AX835,'Item Master Data'!$A:$F,3,FALSE)</f>
        <v>#N/A</v>
      </c>
      <c r="AZ835" s="673" t="e">
        <f>VLOOKUP($AX835,'Item Master Data'!$A:$F,6,FALSE)</f>
        <v>#N/A</v>
      </c>
      <c r="BA835" s="673" t="e">
        <f>X835/BB835</f>
        <v>#N/A</v>
      </c>
      <c r="BB835" s="673" t="e">
        <f>VLOOKUP(AX835,'Item Master Data'!$A:$G,7,FALSE)</f>
        <v>#N/A</v>
      </c>
      <c r="BC835" s="673"/>
      <c r="BD835" s="673" t="e">
        <f>W835-AZ835</f>
        <v>#N/A</v>
      </c>
    </row>
    <row r="836" spans="1:56">
      <c r="A836" s="674"/>
      <c r="B836" s="722"/>
      <c r="C836" s="722"/>
      <c r="D836" s="687" t="s">
        <v>2368</v>
      </c>
      <c r="E836" s="676" t="s">
        <v>2744</v>
      </c>
      <c r="F836" s="491"/>
      <c r="G836" s="491">
        <v>2022</v>
      </c>
      <c r="H836" s="491">
        <v>9</v>
      </c>
      <c r="I836" s="687"/>
      <c r="J836" s="677"/>
      <c r="K836" s="685" t="s">
        <v>2800</v>
      </c>
      <c r="L836" s="676" t="s">
        <v>1717</v>
      </c>
      <c r="M836" s="689">
        <v>44641</v>
      </c>
      <c r="N836" s="689">
        <v>44774</v>
      </c>
      <c r="O836" s="689"/>
      <c r="P836" s="492"/>
      <c r="Q836" s="492"/>
      <c r="R836" s="492"/>
      <c r="S836" s="491" t="s">
        <v>1580</v>
      </c>
      <c r="T836" s="491">
        <v>60</v>
      </c>
      <c r="U836" s="491" t="s">
        <v>1290</v>
      </c>
      <c r="V836" s="491" t="s">
        <v>973</v>
      </c>
      <c r="W836" s="676">
        <v>400</v>
      </c>
      <c r="X836" s="678">
        <v>2304</v>
      </c>
      <c r="Y836" s="525">
        <f>W836*X836</f>
        <v>921600</v>
      </c>
      <c r="Z836" s="494">
        <v>0.55000000000000004</v>
      </c>
      <c r="AA836" s="682">
        <f>Y836*Z836</f>
        <v>506880.00000000006</v>
      </c>
      <c r="AB836" s="682"/>
      <c r="AC836" s="683">
        <v>0</v>
      </c>
      <c r="AD836" s="692"/>
      <c r="AE836" s="497"/>
      <c r="AF836" s="695">
        <f>AA836+AD836+AE836</f>
        <v>506880.00000000006</v>
      </c>
      <c r="AG836" s="491" t="s">
        <v>1073</v>
      </c>
      <c r="AH836" s="676"/>
      <c r="AI836" s="685">
        <v>60</v>
      </c>
      <c r="AJ836" s="676" t="s">
        <v>1718</v>
      </c>
      <c r="AK836" s="696" t="s">
        <v>2367</v>
      </c>
      <c r="AL836" s="676">
        <v>92806</v>
      </c>
      <c r="AM836" s="491" t="s">
        <v>52</v>
      </c>
      <c r="AN836" s="676" t="s">
        <v>1076</v>
      </c>
      <c r="AO836" s="491"/>
      <c r="AP836" s="688"/>
      <c r="AQ836" s="688"/>
      <c r="AR836" s="688" t="s">
        <v>2413</v>
      </c>
      <c r="AS836" s="697"/>
      <c r="AT836" s="697"/>
      <c r="AU836" s="697"/>
      <c r="AV836" s="680"/>
      <c r="AW836" s="673" t="str">
        <f>U836</f>
        <v>30390456H</v>
      </c>
      <c r="AX836" s="673" cm="1">
        <f t="array" ref="AX836">SUM(MID(0&amp;AW836,LARGE(INDEX(ISNUMBER(--MID(AW836,ROW($1:$8),1))*ROW($1:$8),),ROW($1:$8))+1,1)*10^ROW($1:$8)/10)</f>
        <v>30390456</v>
      </c>
      <c r="AY836" s="673" t="str">
        <f>VLOOKUP($AX836,'Item Master Data'!$A:$F,3,FALSE)</f>
        <v>Q.PEAK DUO BLK ML G10+</v>
      </c>
      <c r="AZ836" s="673">
        <f>VLOOKUP($AX836,'Item Master Data'!$A:$F,6,FALSE)</f>
        <v>400</v>
      </c>
      <c r="BA836" s="673">
        <f>X836/BB836</f>
        <v>72</v>
      </c>
      <c r="BB836" s="673">
        <f>VLOOKUP(AX836,'Item Master Data'!$A:$G,7,FALSE)</f>
        <v>32</v>
      </c>
      <c r="BC836" s="673"/>
      <c r="BD836" s="673">
        <f>W836-AZ836</f>
        <v>0</v>
      </c>
    </row>
    <row r="837" spans="1:56">
      <c r="A837" s="674"/>
      <c r="B837" s="722"/>
      <c r="C837" s="722"/>
      <c r="D837" s="687" t="s">
        <v>2368</v>
      </c>
      <c r="E837" s="676" t="s">
        <v>2744</v>
      </c>
      <c r="F837" s="676"/>
      <c r="G837" s="491">
        <v>2022</v>
      </c>
      <c r="H837" s="676">
        <v>9</v>
      </c>
      <c r="I837" s="687"/>
      <c r="J837" s="677"/>
      <c r="K837" s="685" t="s">
        <v>2768</v>
      </c>
      <c r="L837" s="676" t="s">
        <v>1989</v>
      </c>
      <c r="M837" s="689">
        <v>44642</v>
      </c>
      <c r="N837" s="689">
        <v>44746</v>
      </c>
      <c r="O837" s="689"/>
      <c r="P837" s="492"/>
      <c r="Q837" s="492"/>
      <c r="R837" s="492"/>
      <c r="S837" s="491" t="s">
        <v>1580</v>
      </c>
      <c r="T837" s="491">
        <v>60</v>
      </c>
      <c r="U837" s="676" t="s">
        <v>1290</v>
      </c>
      <c r="V837" s="491" t="s">
        <v>973</v>
      </c>
      <c r="W837" s="676">
        <v>400</v>
      </c>
      <c r="X837" s="678">
        <v>2496</v>
      </c>
      <c r="Y837" s="525">
        <f>W837*X837</f>
        <v>998400</v>
      </c>
      <c r="Z837" s="494">
        <v>0.55000000000000004</v>
      </c>
      <c r="AA837" s="682">
        <f>Y837*Z837</f>
        <v>549120</v>
      </c>
      <c r="AB837" s="682"/>
      <c r="AC837" s="496">
        <v>0</v>
      </c>
      <c r="AD837" s="692"/>
      <c r="AE837" s="684"/>
      <c r="AF837" s="695">
        <f>AA837+AD837+AE837</f>
        <v>549120</v>
      </c>
      <c r="AG837" s="491" t="s">
        <v>1073</v>
      </c>
      <c r="AH837" s="676"/>
      <c r="AI837" s="685">
        <v>60</v>
      </c>
      <c r="AJ837" s="676" t="s">
        <v>1821</v>
      </c>
      <c r="AK837" s="696" t="s">
        <v>50</v>
      </c>
      <c r="AL837" s="676">
        <v>95834</v>
      </c>
      <c r="AM837" s="491" t="s">
        <v>52</v>
      </c>
      <c r="AN837" s="676" t="s">
        <v>1076</v>
      </c>
      <c r="AO837" s="491"/>
      <c r="AP837" s="688"/>
      <c r="AQ837" s="688"/>
      <c r="AR837" s="688" t="s">
        <v>2413</v>
      </c>
      <c r="AS837" s="697"/>
      <c r="AT837" s="697"/>
      <c r="AU837" s="697"/>
      <c r="AV837" s="680"/>
      <c r="AW837" s="673" t="str">
        <f>U837</f>
        <v>30390456H</v>
      </c>
      <c r="AX837" s="673" cm="1">
        <f t="array" ref="AX837">SUM(MID(0&amp;AW837,LARGE(INDEX(ISNUMBER(--MID(AW837,ROW($1:$8),1))*ROW($1:$8),),ROW($1:$8))+1,1)*10^ROW($1:$8)/10)</f>
        <v>30390456</v>
      </c>
      <c r="AY837" s="673" t="str">
        <f>VLOOKUP($AX837,'Item Master Data'!$A:$F,3,FALSE)</f>
        <v>Q.PEAK DUO BLK ML G10+</v>
      </c>
      <c r="AZ837" s="673">
        <f>VLOOKUP($AX837,'Item Master Data'!$A:$F,6,FALSE)</f>
        <v>400</v>
      </c>
      <c r="BA837" s="673">
        <f>X837/BB837</f>
        <v>78</v>
      </c>
      <c r="BB837" s="673">
        <f>VLOOKUP(AX837,'Item Master Data'!$A:$G,7,FALSE)</f>
        <v>32</v>
      </c>
      <c r="BC837" s="673"/>
      <c r="BD837" s="673">
        <f>W837-AZ837</f>
        <v>0</v>
      </c>
    </row>
    <row r="838" spans="1:56">
      <c r="A838" s="674"/>
      <c r="B838" s="722"/>
      <c r="C838" s="722"/>
      <c r="D838" s="687" t="s">
        <v>2368</v>
      </c>
      <c r="E838" s="676" t="s">
        <v>2744</v>
      </c>
      <c r="F838" s="676"/>
      <c r="G838" s="491">
        <v>2022</v>
      </c>
      <c r="H838" s="491">
        <v>9</v>
      </c>
      <c r="I838" s="687"/>
      <c r="J838" s="492"/>
      <c r="K838" s="685" t="s">
        <v>2769</v>
      </c>
      <c r="L838" s="676" t="s">
        <v>1989</v>
      </c>
      <c r="M838" s="689">
        <v>44642</v>
      </c>
      <c r="N838" s="689">
        <v>44746</v>
      </c>
      <c r="O838" s="689"/>
      <c r="P838" s="492"/>
      <c r="Q838" s="492"/>
      <c r="R838" s="492"/>
      <c r="S838" s="491" t="s">
        <v>1580</v>
      </c>
      <c r="T838" s="491">
        <v>60</v>
      </c>
      <c r="U838" s="676" t="s">
        <v>1290</v>
      </c>
      <c r="V838" s="491" t="s">
        <v>973</v>
      </c>
      <c r="W838" s="676">
        <v>400</v>
      </c>
      <c r="X838" s="678">
        <v>1344</v>
      </c>
      <c r="Y838" s="525">
        <f>W838*X838</f>
        <v>537600</v>
      </c>
      <c r="Z838" s="494">
        <v>0.55000000000000004</v>
      </c>
      <c r="AA838" s="682">
        <f>Y838*Z838</f>
        <v>295680</v>
      </c>
      <c r="AB838" s="682"/>
      <c r="AC838" s="496">
        <v>0</v>
      </c>
      <c r="AD838" s="692"/>
      <c r="AE838" s="684"/>
      <c r="AF838" s="695">
        <f>AA838+AD838+AE838</f>
        <v>295680</v>
      </c>
      <c r="AG838" s="491" t="s">
        <v>1073</v>
      </c>
      <c r="AH838" s="676"/>
      <c r="AI838" s="685">
        <v>60</v>
      </c>
      <c r="AJ838" s="676" t="s">
        <v>1821</v>
      </c>
      <c r="AK838" s="696" t="s">
        <v>50</v>
      </c>
      <c r="AL838" s="676">
        <v>95834</v>
      </c>
      <c r="AM838" s="491" t="s">
        <v>52</v>
      </c>
      <c r="AN838" s="676" t="s">
        <v>1076</v>
      </c>
      <c r="AO838" s="491"/>
      <c r="AP838" s="688"/>
      <c r="AQ838" s="688"/>
      <c r="AR838" s="688" t="s">
        <v>2413</v>
      </c>
      <c r="AS838" s="697"/>
      <c r="AT838" s="697"/>
      <c r="AU838" s="697"/>
      <c r="AV838" s="680"/>
      <c r="AW838" s="673" t="str">
        <f>U838</f>
        <v>30390456H</v>
      </c>
      <c r="AX838" s="673" cm="1">
        <f t="array" ref="AX838">SUM(MID(0&amp;AW838,LARGE(INDEX(ISNUMBER(--MID(AW838,ROW($1:$8),1))*ROW($1:$8),),ROW($1:$8))+1,1)*10^ROW($1:$8)/10)</f>
        <v>30390456</v>
      </c>
      <c r="AY838" s="673" t="str">
        <f>VLOOKUP($AX838,'Item Master Data'!$A:$F,3,FALSE)</f>
        <v>Q.PEAK DUO BLK ML G10+</v>
      </c>
      <c r="AZ838" s="673">
        <f>VLOOKUP($AX838,'Item Master Data'!$A:$F,6,FALSE)</f>
        <v>400</v>
      </c>
      <c r="BA838" s="673">
        <f>X838/BB838</f>
        <v>42</v>
      </c>
      <c r="BB838" s="673">
        <f>VLOOKUP(AX838,'Item Master Data'!$A:$G,7,FALSE)</f>
        <v>32</v>
      </c>
      <c r="BC838" s="673"/>
      <c r="BD838" s="673">
        <f>W838-AZ838</f>
        <v>0</v>
      </c>
    </row>
    <row r="839" spans="1:56">
      <c r="A839" s="674"/>
      <c r="B839" s="722"/>
      <c r="C839" s="722"/>
      <c r="D839" s="687" t="s">
        <v>2368</v>
      </c>
      <c r="E839" s="676" t="s">
        <v>2686</v>
      </c>
      <c r="F839" s="676"/>
      <c r="G839" s="491">
        <v>2022</v>
      </c>
      <c r="H839" s="491">
        <v>9</v>
      </c>
      <c r="I839" s="687"/>
      <c r="J839" s="492"/>
      <c r="K839" s="685" t="s">
        <v>2834</v>
      </c>
      <c r="L839" s="676" t="s">
        <v>2485</v>
      </c>
      <c r="M839" s="689">
        <v>44482</v>
      </c>
      <c r="N839" s="689">
        <v>44788</v>
      </c>
      <c r="O839" s="689"/>
      <c r="P839" s="492"/>
      <c r="Q839" s="492"/>
      <c r="R839" s="492"/>
      <c r="S839" s="491" t="s">
        <v>1580</v>
      </c>
      <c r="T839" s="491">
        <v>60</v>
      </c>
      <c r="U839" s="676">
        <v>49401139</v>
      </c>
      <c r="V839" s="491" t="s">
        <v>2774</v>
      </c>
      <c r="W839" s="676">
        <v>395</v>
      </c>
      <c r="X839" s="678">
        <v>832</v>
      </c>
      <c r="Y839" s="525">
        <f>W839*X839</f>
        <v>328640</v>
      </c>
      <c r="Z839" s="494">
        <v>0.53</v>
      </c>
      <c r="AA839" s="682">
        <f>Y839*Z839</f>
        <v>174179.20000000001</v>
      </c>
      <c r="AB839" s="682"/>
      <c r="AC839" s="496">
        <v>0</v>
      </c>
      <c r="AD839" s="692"/>
      <c r="AE839" s="684"/>
      <c r="AF839" s="695">
        <f>AA839+AD839+AE839</f>
        <v>174179.20000000001</v>
      </c>
      <c r="AG839" s="491" t="s">
        <v>47</v>
      </c>
      <c r="AH839" s="676" t="s">
        <v>2490</v>
      </c>
      <c r="AI839" s="685">
        <v>60</v>
      </c>
      <c r="AJ839" s="676" t="s">
        <v>1821</v>
      </c>
      <c r="AK839" s="696" t="s">
        <v>50</v>
      </c>
      <c r="AL839" s="676" t="s">
        <v>2498</v>
      </c>
      <c r="AM839" s="491" t="s">
        <v>52</v>
      </c>
      <c r="AN839" s="676"/>
      <c r="AO839" s="491"/>
      <c r="AP839" s="688"/>
      <c r="AQ839" s="688"/>
      <c r="AR839" s="688"/>
      <c r="AS839" s="697"/>
      <c r="AT839" s="697"/>
      <c r="AU839" s="697"/>
      <c r="AV839" s="680"/>
      <c r="AW839" s="673">
        <f>U839</f>
        <v>49401139</v>
      </c>
      <c r="AX839" s="673" cm="1">
        <f t="array" ref="AX839">SUM(MID(0&amp;AW839,LARGE(INDEX(ISNUMBER(--MID(AW839,ROW($1:$8),1))*ROW($1:$8),),ROW($1:$8))+1,1)*10^ROW($1:$8)/10)</f>
        <v>49401139</v>
      </c>
      <c r="AY839" s="673" t="str">
        <f>VLOOKUP($AX839,'Item Master Data'!$A:$F,3,FALSE)</f>
        <v>Q.PEAK DUO BLK ML G10.a+</v>
      </c>
      <c r="AZ839" s="673">
        <f>VLOOKUP($AX839,'Item Master Data'!$A:$F,6,FALSE)</f>
        <v>395</v>
      </c>
      <c r="BA839" s="673">
        <f>X839/BB839</f>
        <v>26</v>
      </c>
      <c r="BB839" s="673">
        <f>VLOOKUP(AX839,'Item Master Data'!$A:$G,7,FALSE)</f>
        <v>32</v>
      </c>
      <c r="BC839" s="673"/>
      <c r="BD839" s="673">
        <f>W839-AZ839</f>
        <v>0</v>
      </c>
    </row>
    <row r="840" spans="1:56">
      <c r="A840" s="674"/>
      <c r="B840" s="722"/>
      <c r="C840" s="722"/>
      <c r="D840" s="687" t="s">
        <v>2368</v>
      </c>
      <c r="E840" s="676" t="s">
        <v>2686</v>
      </c>
      <c r="F840" s="491"/>
      <c r="G840" s="491">
        <v>2022</v>
      </c>
      <c r="H840" s="491">
        <v>9</v>
      </c>
      <c r="I840" s="687"/>
      <c r="J840" s="492"/>
      <c r="K840" s="685" t="s">
        <v>2835</v>
      </c>
      <c r="L840" s="676" t="s">
        <v>2485</v>
      </c>
      <c r="M840" s="689">
        <v>44482</v>
      </c>
      <c r="N840" s="689">
        <v>44797</v>
      </c>
      <c r="O840" s="689"/>
      <c r="P840" s="492"/>
      <c r="Q840" s="492"/>
      <c r="R840" s="492"/>
      <c r="S840" s="491" t="s">
        <v>1580</v>
      </c>
      <c r="T840" s="491">
        <v>60</v>
      </c>
      <c r="U840" s="676">
        <v>49401139</v>
      </c>
      <c r="V840" s="676" t="s">
        <v>2774</v>
      </c>
      <c r="W840" s="676">
        <v>395</v>
      </c>
      <c r="X840" s="678">
        <v>832</v>
      </c>
      <c r="Y840" s="525">
        <f>W840*X840</f>
        <v>328640</v>
      </c>
      <c r="Z840" s="494">
        <v>0.53</v>
      </c>
      <c r="AA840" s="682">
        <f>Y840*Z840</f>
        <v>174179.20000000001</v>
      </c>
      <c r="AB840" s="682"/>
      <c r="AC840" s="496">
        <v>0</v>
      </c>
      <c r="AD840" s="692"/>
      <c r="AE840" s="497"/>
      <c r="AF840" s="695">
        <f>AA840+AD840+AE840</f>
        <v>174179.20000000001</v>
      </c>
      <c r="AG840" s="676" t="s">
        <v>47</v>
      </c>
      <c r="AH840" s="676" t="s">
        <v>2490</v>
      </c>
      <c r="AI840" s="685">
        <v>60</v>
      </c>
      <c r="AJ840" s="676" t="s">
        <v>1821</v>
      </c>
      <c r="AK840" s="696" t="s">
        <v>50</v>
      </c>
      <c r="AL840" s="676" t="s">
        <v>2498</v>
      </c>
      <c r="AM840" s="676" t="s">
        <v>52</v>
      </c>
      <c r="AN840" s="676"/>
      <c r="AO840" s="491"/>
      <c r="AP840" s="688"/>
      <c r="AQ840" s="688"/>
      <c r="AR840" s="688"/>
      <c r="AS840" s="697"/>
      <c r="AT840" s="697"/>
      <c r="AU840" s="697"/>
      <c r="AV840" s="680"/>
      <c r="AW840" s="673">
        <f>U840</f>
        <v>49401139</v>
      </c>
      <c r="AX840" s="673" cm="1">
        <f t="array" ref="AX840">SUM(MID(0&amp;AW840,LARGE(INDEX(ISNUMBER(--MID(AW840,ROW($1:$8),1))*ROW($1:$8),),ROW($1:$8))+1,1)*10^ROW($1:$8)/10)</f>
        <v>49401139</v>
      </c>
      <c r="AY840" s="673" t="str">
        <f>VLOOKUP($AX840,'Item Master Data'!$A:$F,3,FALSE)</f>
        <v>Q.PEAK DUO BLK ML G10.a+</v>
      </c>
      <c r="AZ840" s="673">
        <f>VLOOKUP($AX840,'Item Master Data'!$A:$F,6,FALSE)</f>
        <v>395</v>
      </c>
      <c r="BA840" s="673">
        <f>X840/BB840</f>
        <v>26</v>
      </c>
      <c r="BB840" s="673">
        <f>VLOOKUP(AX840,'Item Master Data'!$A:$G,7,FALSE)</f>
        <v>32</v>
      </c>
      <c r="BC840" s="673"/>
      <c r="BD840" s="673">
        <f>W840-AZ840</f>
        <v>0</v>
      </c>
    </row>
    <row r="841" spans="1:56">
      <c r="A841" s="674"/>
      <c r="B841" s="722"/>
      <c r="C841" s="722"/>
      <c r="D841" s="687" t="s">
        <v>2368</v>
      </c>
      <c r="E841" s="676" t="s">
        <v>2686</v>
      </c>
      <c r="F841" s="676"/>
      <c r="G841" s="491">
        <v>2022</v>
      </c>
      <c r="H841" s="491">
        <v>9</v>
      </c>
      <c r="I841" s="687"/>
      <c r="J841" s="492"/>
      <c r="K841" s="685" t="s">
        <v>2836</v>
      </c>
      <c r="L841" s="676" t="s">
        <v>2485</v>
      </c>
      <c r="M841" s="689">
        <v>44482</v>
      </c>
      <c r="N841" s="689">
        <v>44781</v>
      </c>
      <c r="O841" s="689"/>
      <c r="P841" s="492"/>
      <c r="Q841" s="492"/>
      <c r="R841" s="492"/>
      <c r="S841" s="491" t="s">
        <v>1580</v>
      </c>
      <c r="T841" s="491">
        <v>60</v>
      </c>
      <c r="U841" s="491">
        <v>49401139</v>
      </c>
      <c r="V841" s="676" t="s">
        <v>2774</v>
      </c>
      <c r="W841" s="676">
        <v>395</v>
      </c>
      <c r="X841" s="678">
        <v>832</v>
      </c>
      <c r="Y841" s="525">
        <f>W841*X841</f>
        <v>328640</v>
      </c>
      <c r="Z841" s="494">
        <v>0.53</v>
      </c>
      <c r="AA841" s="682">
        <f>Y841*Z841</f>
        <v>174179.20000000001</v>
      </c>
      <c r="AB841" s="682"/>
      <c r="AC841" s="496">
        <v>0</v>
      </c>
      <c r="AD841" s="692"/>
      <c r="AE841" s="497"/>
      <c r="AF841" s="695">
        <f>AA841+AD841+AE841</f>
        <v>174179.20000000001</v>
      </c>
      <c r="AG841" s="676" t="s">
        <v>47</v>
      </c>
      <c r="AH841" s="676" t="s">
        <v>2490</v>
      </c>
      <c r="AI841" s="685">
        <v>60</v>
      </c>
      <c r="AJ841" s="676" t="s">
        <v>2496</v>
      </c>
      <c r="AK841" s="696" t="s">
        <v>50</v>
      </c>
      <c r="AL841" s="676" t="s">
        <v>2587</v>
      </c>
      <c r="AM841" s="676" t="s">
        <v>52</v>
      </c>
      <c r="AN841" s="676"/>
      <c r="AO841" s="491"/>
      <c r="AP841" s="688"/>
      <c r="AQ841" s="688"/>
      <c r="AR841" s="688"/>
      <c r="AS841" s="697"/>
      <c r="AT841" s="697"/>
      <c r="AU841" s="697"/>
      <c r="AV841" s="680"/>
      <c r="AW841" s="673">
        <f>U841</f>
        <v>49401139</v>
      </c>
      <c r="AX841" s="673" cm="1">
        <f t="array" ref="AX841">SUM(MID(0&amp;AW841,LARGE(INDEX(ISNUMBER(--MID(AW841,ROW($1:$8),1))*ROW($1:$8),),ROW($1:$8))+1,1)*10^ROW($1:$8)/10)</f>
        <v>49401139</v>
      </c>
      <c r="AY841" s="673" t="str">
        <f>VLOOKUP($AX841,'Item Master Data'!$A:$F,3,FALSE)</f>
        <v>Q.PEAK DUO BLK ML G10.a+</v>
      </c>
      <c r="AZ841" s="673">
        <f>VLOOKUP($AX841,'Item Master Data'!$A:$F,6,FALSE)</f>
        <v>395</v>
      </c>
      <c r="BA841" s="673">
        <f>X841/BB841</f>
        <v>26</v>
      </c>
      <c r="BB841" s="673">
        <f>VLOOKUP(AX841,'Item Master Data'!$A:$G,7,FALSE)</f>
        <v>32</v>
      </c>
      <c r="BC841" s="673"/>
      <c r="BD841" s="673">
        <f>W841-AZ841</f>
        <v>0</v>
      </c>
    </row>
    <row r="842" spans="1:56">
      <c r="A842" s="674"/>
      <c r="B842" s="722"/>
      <c r="C842" s="722"/>
      <c r="D842" s="687" t="s">
        <v>2368</v>
      </c>
      <c r="E842" s="676" t="s">
        <v>2686</v>
      </c>
      <c r="F842" s="491"/>
      <c r="G842" s="491">
        <v>2022</v>
      </c>
      <c r="H842" s="491">
        <v>9</v>
      </c>
      <c r="I842" s="687"/>
      <c r="J842" s="492"/>
      <c r="K842" s="685" t="s">
        <v>2837</v>
      </c>
      <c r="L842" s="491" t="s">
        <v>2485</v>
      </c>
      <c r="M842" s="689">
        <v>44482</v>
      </c>
      <c r="N842" s="689">
        <v>44795</v>
      </c>
      <c r="O842" s="689"/>
      <c r="P842" s="677"/>
      <c r="Q842" s="492"/>
      <c r="R842" s="492"/>
      <c r="S842" s="491" t="s">
        <v>1580</v>
      </c>
      <c r="T842" s="491">
        <v>60</v>
      </c>
      <c r="U842" s="491">
        <v>49401139</v>
      </c>
      <c r="V842" s="676" t="s">
        <v>2774</v>
      </c>
      <c r="W842" s="491">
        <v>395</v>
      </c>
      <c r="X842" s="678">
        <v>832</v>
      </c>
      <c r="Y842" s="525">
        <f>W842*X842</f>
        <v>328640</v>
      </c>
      <c r="Z842" s="494">
        <v>0.53</v>
      </c>
      <c r="AA842" s="682">
        <f>Y842*Z842</f>
        <v>174179.20000000001</v>
      </c>
      <c r="AB842" s="682"/>
      <c r="AC842" s="496">
        <v>0</v>
      </c>
      <c r="AD842" s="692"/>
      <c r="AE842" s="497"/>
      <c r="AF842" s="695">
        <f>AA842+AD842+AE842</f>
        <v>174179.20000000001</v>
      </c>
      <c r="AG842" s="676" t="s">
        <v>47</v>
      </c>
      <c r="AH842" s="676" t="s">
        <v>2490</v>
      </c>
      <c r="AI842" s="685">
        <v>60</v>
      </c>
      <c r="AJ842" s="676" t="s">
        <v>2496</v>
      </c>
      <c r="AK842" s="696" t="s">
        <v>50</v>
      </c>
      <c r="AL842" s="676" t="s">
        <v>2587</v>
      </c>
      <c r="AM842" s="676" t="s">
        <v>52</v>
      </c>
      <c r="AN842" s="491"/>
      <c r="AO842" s="491"/>
      <c r="AP842" s="688"/>
      <c r="AQ842" s="688"/>
      <c r="AR842" s="688"/>
      <c r="AS842" s="697"/>
      <c r="AT842" s="697"/>
      <c r="AU842" s="697"/>
      <c r="AV842" s="680"/>
      <c r="AW842" s="673">
        <f>U842</f>
        <v>49401139</v>
      </c>
      <c r="AX842" s="673" cm="1">
        <f t="array" ref="AX842">SUM(MID(0&amp;AW842,LARGE(INDEX(ISNUMBER(--MID(AW842,ROW($1:$8),1))*ROW($1:$8),),ROW($1:$8))+1,1)*10^ROW($1:$8)/10)</f>
        <v>49401139</v>
      </c>
      <c r="AY842" s="673" t="str">
        <f>VLOOKUP($AX842,'Item Master Data'!$A:$F,3,FALSE)</f>
        <v>Q.PEAK DUO BLK ML G10.a+</v>
      </c>
      <c r="AZ842" s="673">
        <f>VLOOKUP($AX842,'Item Master Data'!$A:$F,6,FALSE)</f>
        <v>395</v>
      </c>
      <c r="BA842" s="673">
        <f>X842/BB842</f>
        <v>26</v>
      </c>
      <c r="BB842" s="673">
        <f>VLOOKUP(AX842,'Item Master Data'!$A:$G,7,FALSE)</f>
        <v>32</v>
      </c>
      <c r="BC842" s="673"/>
      <c r="BD842" s="673">
        <f>W842-AZ842</f>
        <v>0</v>
      </c>
    </row>
    <row r="843" spans="1:56">
      <c r="A843" s="674"/>
      <c r="B843" s="722"/>
      <c r="C843" s="722"/>
      <c r="D843" s="687" t="s">
        <v>2368</v>
      </c>
      <c r="E843" s="676" t="s">
        <v>2686</v>
      </c>
      <c r="F843" s="491"/>
      <c r="G843" s="491">
        <v>2022</v>
      </c>
      <c r="H843" s="491">
        <v>9</v>
      </c>
      <c r="I843" s="687"/>
      <c r="J843" s="492"/>
      <c r="K843" s="685" t="s">
        <v>2838</v>
      </c>
      <c r="L843" s="491" t="s">
        <v>2485</v>
      </c>
      <c r="M843" s="689">
        <v>44482</v>
      </c>
      <c r="N843" s="689">
        <v>44781</v>
      </c>
      <c r="O843" s="689"/>
      <c r="P843" s="492"/>
      <c r="Q843" s="492"/>
      <c r="R843" s="492"/>
      <c r="S843" s="491" t="s">
        <v>1580</v>
      </c>
      <c r="T843" s="491">
        <v>60</v>
      </c>
      <c r="U843" s="676">
        <v>49401139</v>
      </c>
      <c r="V843" s="676" t="s">
        <v>2774</v>
      </c>
      <c r="W843" s="491">
        <v>395</v>
      </c>
      <c r="X843" s="678">
        <v>832</v>
      </c>
      <c r="Y843" s="525">
        <f>W843*X843</f>
        <v>328640</v>
      </c>
      <c r="Z843" s="494">
        <v>0.53</v>
      </c>
      <c r="AA843" s="682">
        <f>Y843*Z843</f>
        <v>174179.20000000001</v>
      </c>
      <c r="AB843" s="682"/>
      <c r="AC843" s="496">
        <v>0</v>
      </c>
      <c r="AD843" s="692"/>
      <c r="AE843" s="497"/>
      <c r="AF843" s="695">
        <f>AA843+AD843+AE843</f>
        <v>174179.20000000001</v>
      </c>
      <c r="AG843" s="676" t="s">
        <v>47</v>
      </c>
      <c r="AH843" s="676" t="s">
        <v>2490</v>
      </c>
      <c r="AI843" s="685">
        <v>60</v>
      </c>
      <c r="AJ843" s="676" t="s">
        <v>2472</v>
      </c>
      <c r="AK843" s="696" t="s">
        <v>1149</v>
      </c>
      <c r="AL843" s="676" t="s">
        <v>2578</v>
      </c>
      <c r="AM843" s="676" t="s">
        <v>52</v>
      </c>
      <c r="AN843" s="676"/>
      <c r="AO843" s="491"/>
      <c r="AP843" s="688"/>
      <c r="AQ843" s="688"/>
      <c r="AR843" s="688"/>
      <c r="AS843" s="697"/>
      <c r="AT843" s="697"/>
      <c r="AU843" s="697"/>
      <c r="AV843" s="680"/>
      <c r="AW843" s="673">
        <f>U843</f>
        <v>49401139</v>
      </c>
      <c r="AX843" s="673" cm="1">
        <f t="array" ref="AX843">SUM(MID(0&amp;AW843,LARGE(INDEX(ISNUMBER(--MID(AW843,ROW($1:$8),1))*ROW($1:$8),),ROW($1:$8))+1,1)*10^ROW($1:$8)/10)</f>
        <v>49401139</v>
      </c>
      <c r="AY843" s="673" t="str">
        <f>VLOOKUP($AX843,'Item Master Data'!$A:$F,3,FALSE)</f>
        <v>Q.PEAK DUO BLK ML G10.a+</v>
      </c>
      <c r="AZ843" s="673">
        <f>VLOOKUP($AX843,'Item Master Data'!$A:$F,6,FALSE)</f>
        <v>395</v>
      </c>
      <c r="BA843" s="673">
        <f>X843/BB843</f>
        <v>26</v>
      </c>
      <c r="BB843" s="673">
        <f>VLOOKUP(AX843,'Item Master Data'!$A:$G,7,FALSE)</f>
        <v>32</v>
      </c>
      <c r="BC843" s="673"/>
      <c r="BD843" s="673">
        <f>W843-AZ843</f>
        <v>0</v>
      </c>
    </row>
    <row r="844" spans="1:56">
      <c r="A844" s="674"/>
      <c r="B844" s="722"/>
      <c r="C844" s="722"/>
      <c r="D844" s="687" t="s">
        <v>2368</v>
      </c>
      <c r="E844" s="676" t="s">
        <v>2686</v>
      </c>
      <c r="F844" s="491"/>
      <c r="G844" s="491">
        <v>2022</v>
      </c>
      <c r="H844" s="491">
        <v>9</v>
      </c>
      <c r="I844" s="687"/>
      <c r="J844" s="492"/>
      <c r="K844" s="685" t="s">
        <v>2839</v>
      </c>
      <c r="L844" s="676" t="s">
        <v>2485</v>
      </c>
      <c r="M844" s="689">
        <v>44482</v>
      </c>
      <c r="N844" s="689">
        <v>44795</v>
      </c>
      <c r="O844" s="689"/>
      <c r="P844" s="492"/>
      <c r="Q844" s="492"/>
      <c r="R844" s="492"/>
      <c r="S844" s="491" t="s">
        <v>1580</v>
      </c>
      <c r="T844" s="491">
        <v>60</v>
      </c>
      <c r="U844" s="491">
        <v>49401139</v>
      </c>
      <c r="V844" s="676" t="s">
        <v>2774</v>
      </c>
      <c r="W844" s="676">
        <v>395</v>
      </c>
      <c r="X844" s="678">
        <v>832</v>
      </c>
      <c r="Y844" s="525">
        <f>W844*X844</f>
        <v>328640</v>
      </c>
      <c r="Z844" s="494">
        <v>0.53</v>
      </c>
      <c r="AA844" s="682">
        <f>Y844*Z844</f>
        <v>174179.20000000001</v>
      </c>
      <c r="AB844" s="682"/>
      <c r="AC844" s="496">
        <v>0</v>
      </c>
      <c r="AD844" s="692"/>
      <c r="AE844" s="497"/>
      <c r="AF844" s="695">
        <f>AA844+AD844+AE844</f>
        <v>174179.20000000001</v>
      </c>
      <c r="AG844" s="676" t="s">
        <v>47</v>
      </c>
      <c r="AH844" s="676" t="s">
        <v>2490</v>
      </c>
      <c r="AI844" s="685">
        <v>60</v>
      </c>
      <c r="AJ844" s="676" t="s">
        <v>2472</v>
      </c>
      <c r="AK844" s="696" t="s">
        <v>1149</v>
      </c>
      <c r="AL844" s="676" t="s">
        <v>2578</v>
      </c>
      <c r="AM844" s="676" t="s">
        <v>52</v>
      </c>
      <c r="AN844" s="676"/>
      <c r="AO844" s="491"/>
      <c r="AP844" s="688"/>
      <c r="AQ844" s="688"/>
      <c r="AR844" s="688"/>
      <c r="AS844" s="697"/>
      <c r="AT844" s="697"/>
      <c r="AU844" s="697"/>
      <c r="AV844" s="680"/>
      <c r="AW844" s="673">
        <f>U844</f>
        <v>49401139</v>
      </c>
      <c r="AX844" s="673" cm="1">
        <f t="array" ref="AX844">SUM(MID(0&amp;AW844,LARGE(INDEX(ISNUMBER(--MID(AW844,ROW($1:$8),1))*ROW($1:$8),),ROW($1:$8))+1,1)*10^ROW($1:$8)/10)</f>
        <v>49401139</v>
      </c>
      <c r="AY844" s="673" t="str">
        <f>VLOOKUP($AX844,'Item Master Data'!$A:$F,3,FALSE)</f>
        <v>Q.PEAK DUO BLK ML G10.a+</v>
      </c>
      <c r="AZ844" s="673">
        <f>VLOOKUP($AX844,'Item Master Data'!$A:$F,6,FALSE)</f>
        <v>395</v>
      </c>
      <c r="BA844" s="673">
        <f>X844/BB844</f>
        <v>26</v>
      </c>
      <c r="BB844" s="673">
        <f>VLOOKUP(AX844,'Item Master Data'!$A:$G,7,FALSE)</f>
        <v>32</v>
      </c>
      <c r="BC844" s="673"/>
      <c r="BD844" s="673">
        <f>W844-AZ844</f>
        <v>0</v>
      </c>
    </row>
    <row r="845" spans="1:56">
      <c r="A845" s="674"/>
      <c r="B845" s="722"/>
      <c r="C845" s="722"/>
      <c r="D845" s="687" t="s">
        <v>2368</v>
      </c>
      <c r="E845" s="676" t="s">
        <v>2686</v>
      </c>
      <c r="F845" s="491"/>
      <c r="G845" s="491">
        <v>2022</v>
      </c>
      <c r="H845" s="491">
        <v>9</v>
      </c>
      <c r="I845" s="687"/>
      <c r="J845" s="492"/>
      <c r="K845" s="685" t="s">
        <v>2840</v>
      </c>
      <c r="L845" s="676" t="s">
        <v>2485</v>
      </c>
      <c r="M845" s="689">
        <v>44482</v>
      </c>
      <c r="N845" s="689">
        <v>44778</v>
      </c>
      <c r="O845" s="689"/>
      <c r="P845" s="677"/>
      <c r="Q845" s="492"/>
      <c r="R845" s="492"/>
      <c r="S845" s="491" t="s">
        <v>1580</v>
      </c>
      <c r="T845" s="491">
        <v>60</v>
      </c>
      <c r="U845" s="491">
        <v>49401139</v>
      </c>
      <c r="V845" s="676" t="s">
        <v>2774</v>
      </c>
      <c r="W845" s="676">
        <v>395</v>
      </c>
      <c r="X845" s="678">
        <v>832</v>
      </c>
      <c r="Y845" s="525">
        <f>W845*X845</f>
        <v>328640</v>
      </c>
      <c r="Z845" s="494">
        <v>0.53</v>
      </c>
      <c r="AA845" s="682">
        <f>Y845*Z845</f>
        <v>174179.20000000001</v>
      </c>
      <c r="AB845" s="682"/>
      <c r="AC845" s="496">
        <v>0</v>
      </c>
      <c r="AD845" s="692"/>
      <c r="AE845" s="497"/>
      <c r="AF845" s="695">
        <f>AA845+AD845+AE845</f>
        <v>174179.20000000001</v>
      </c>
      <c r="AG845" s="676" t="s">
        <v>47</v>
      </c>
      <c r="AH845" s="676" t="s">
        <v>2490</v>
      </c>
      <c r="AI845" s="685">
        <v>60</v>
      </c>
      <c r="AJ845" s="676" t="s">
        <v>2496</v>
      </c>
      <c r="AK845" s="696" t="s">
        <v>50</v>
      </c>
      <c r="AL845" s="676" t="s">
        <v>2587</v>
      </c>
      <c r="AM845" s="676" t="s">
        <v>52</v>
      </c>
      <c r="AN845" s="491"/>
      <c r="AO845" s="491"/>
      <c r="AP845" s="688"/>
      <c r="AQ845" s="688"/>
      <c r="AR845" s="688"/>
      <c r="AS845" s="697"/>
      <c r="AT845" s="697"/>
      <c r="AU845" s="697"/>
      <c r="AV845" s="680"/>
      <c r="AW845" s="673">
        <f>U845</f>
        <v>49401139</v>
      </c>
      <c r="AX845" s="673" cm="1">
        <f t="array" ref="AX845">SUM(MID(0&amp;AW845,LARGE(INDEX(ISNUMBER(--MID(AW845,ROW($1:$8),1))*ROW($1:$8),),ROW($1:$8))+1,1)*10^ROW($1:$8)/10)</f>
        <v>49401139</v>
      </c>
      <c r="AY845" s="673" t="str">
        <f>VLOOKUP($AX845,'Item Master Data'!$A:$F,3,FALSE)</f>
        <v>Q.PEAK DUO BLK ML G10.a+</v>
      </c>
      <c r="AZ845" s="673">
        <f>VLOOKUP($AX845,'Item Master Data'!$A:$F,6,FALSE)</f>
        <v>395</v>
      </c>
      <c r="BA845" s="673">
        <f>X845/BB845</f>
        <v>26</v>
      </c>
      <c r="BB845" s="673">
        <f>VLOOKUP(AX845,'Item Master Data'!$A:$G,7,FALSE)</f>
        <v>32</v>
      </c>
      <c r="BC845" s="673"/>
      <c r="BD845" s="673">
        <f>W845-AZ845</f>
        <v>0</v>
      </c>
    </row>
    <row r="846" spans="1:56">
      <c r="A846" s="674"/>
      <c r="B846" s="722"/>
      <c r="C846" s="722"/>
      <c r="D846" s="687" t="s">
        <v>2368</v>
      </c>
      <c r="E846" s="676" t="s">
        <v>2686</v>
      </c>
      <c r="F846" s="491"/>
      <c r="G846" s="491">
        <v>2022</v>
      </c>
      <c r="H846" s="491">
        <v>9</v>
      </c>
      <c r="I846" s="687"/>
      <c r="J846" s="492"/>
      <c r="K846" s="685" t="s">
        <v>2841</v>
      </c>
      <c r="L846" s="676" t="s">
        <v>2485</v>
      </c>
      <c r="M846" s="689">
        <v>44482</v>
      </c>
      <c r="N846" s="689">
        <v>44788</v>
      </c>
      <c r="O846" s="689"/>
      <c r="P846" s="492"/>
      <c r="Q846" s="492"/>
      <c r="R846" s="492"/>
      <c r="S846" s="491" t="s">
        <v>1580</v>
      </c>
      <c r="T846" s="491">
        <v>60</v>
      </c>
      <c r="U846" s="491">
        <v>49401139</v>
      </c>
      <c r="V846" s="676" t="s">
        <v>2774</v>
      </c>
      <c r="W846" s="676">
        <v>395</v>
      </c>
      <c r="X846" s="678">
        <v>832</v>
      </c>
      <c r="Y846" s="525">
        <f>W846*X846</f>
        <v>328640</v>
      </c>
      <c r="Z846" s="494">
        <v>0.53</v>
      </c>
      <c r="AA846" s="682">
        <f>Y846*Z846</f>
        <v>174179.20000000001</v>
      </c>
      <c r="AB846" s="682"/>
      <c r="AC846" s="496">
        <v>0</v>
      </c>
      <c r="AD846" s="692"/>
      <c r="AE846" s="497"/>
      <c r="AF846" s="695">
        <f>AA846+AD846+AE846</f>
        <v>174179.20000000001</v>
      </c>
      <c r="AG846" s="676" t="s">
        <v>47</v>
      </c>
      <c r="AH846" s="676" t="s">
        <v>2490</v>
      </c>
      <c r="AI846" s="685">
        <v>60</v>
      </c>
      <c r="AJ846" s="676" t="s">
        <v>2496</v>
      </c>
      <c r="AK846" s="696" t="s">
        <v>50</v>
      </c>
      <c r="AL846" s="676" t="s">
        <v>2587</v>
      </c>
      <c r="AM846" s="676" t="s">
        <v>52</v>
      </c>
      <c r="AN846" s="676"/>
      <c r="AO846" s="491"/>
      <c r="AP846" s="688"/>
      <c r="AQ846" s="688"/>
      <c r="AR846" s="688"/>
      <c r="AS846" s="697"/>
      <c r="AT846" s="697"/>
      <c r="AU846" s="697"/>
      <c r="AV846" s="680"/>
      <c r="AW846" s="673">
        <f>U846</f>
        <v>49401139</v>
      </c>
      <c r="AX846" s="673" cm="1">
        <f t="array" ref="AX846">SUM(MID(0&amp;AW846,LARGE(INDEX(ISNUMBER(--MID(AW846,ROW($1:$8),1))*ROW($1:$8),),ROW($1:$8))+1,1)*10^ROW($1:$8)/10)</f>
        <v>49401139</v>
      </c>
      <c r="AY846" s="673" t="str">
        <f>VLOOKUP($AX846,'Item Master Data'!$A:$F,3,FALSE)</f>
        <v>Q.PEAK DUO BLK ML G10.a+</v>
      </c>
      <c r="AZ846" s="673">
        <f>VLOOKUP($AX846,'Item Master Data'!$A:$F,6,FALSE)</f>
        <v>395</v>
      </c>
      <c r="BA846" s="673">
        <f>X846/BB846</f>
        <v>26</v>
      </c>
      <c r="BB846" s="673">
        <f>VLOOKUP(AX846,'Item Master Data'!$A:$G,7,FALSE)</f>
        <v>32</v>
      </c>
      <c r="BC846" s="673"/>
      <c r="BD846" s="673">
        <f>W846-AZ846</f>
        <v>0</v>
      </c>
    </row>
    <row r="847" spans="1:56">
      <c r="A847" s="674"/>
      <c r="B847" s="722"/>
      <c r="C847" s="722"/>
      <c r="D847" s="687" t="s">
        <v>2368</v>
      </c>
      <c r="E847" s="676" t="s">
        <v>2686</v>
      </c>
      <c r="F847" s="491"/>
      <c r="G847" s="491">
        <v>2022</v>
      </c>
      <c r="H847" s="491">
        <v>9</v>
      </c>
      <c r="I847" s="687"/>
      <c r="J847" s="492"/>
      <c r="K847" s="685" t="s">
        <v>2842</v>
      </c>
      <c r="L847" s="676" t="s">
        <v>2485</v>
      </c>
      <c r="M847" s="689">
        <v>44482</v>
      </c>
      <c r="N847" s="689">
        <v>44797</v>
      </c>
      <c r="O847" s="689"/>
      <c r="P847" s="492"/>
      <c r="Q847" s="492"/>
      <c r="R847" s="492"/>
      <c r="S847" s="491" t="s">
        <v>1580</v>
      </c>
      <c r="T847" s="491">
        <v>60</v>
      </c>
      <c r="U847" s="491">
        <v>49401139</v>
      </c>
      <c r="V847" s="676" t="s">
        <v>2774</v>
      </c>
      <c r="W847" s="676">
        <v>395</v>
      </c>
      <c r="X847" s="678">
        <v>832</v>
      </c>
      <c r="Y847" s="525">
        <f>W847*X847</f>
        <v>328640</v>
      </c>
      <c r="Z847" s="494">
        <v>0.53</v>
      </c>
      <c r="AA847" s="682">
        <f>Y847*Z847</f>
        <v>174179.20000000001</v>
      </c>
      <c r="AB847" s="682"/>
      <c r="AC847" s="496">
        <v>0</v>
      </c>
      <c r="AD847" s="692"/>
      <c r="AE847" s="497"/>
      <c r="AF847" s="695">
        <f>AA847+AD847+AE847</f>
        <v>174179.20000000001</v>
      </c>
      <c r="AG847" s="676" t="s">
        <v>47</v>
      </c>
      <c r="AH847" s="676" t="s">
        <v>2490</v>
      </c>
      <c r="AI847" s="685">
        <v>60</v>
      </c>
      <c r="AJ847" s="676" t="s">
        <v>2496</v>
      </c>
      <c r="AK847" s="696" t="s">
        <v>50</v>
      </c>
      <c r="AL847" s="676" t="s">
        <v>2587</v>
      </c>
      <c r="AM847" s="676" t="s">
        <v>52</v>
      </c>
      <c r="AN847" s="676"/>
      <c r="AO847" s="491"/>
      <c r="AP847" s="688"/>
      <c r="AQ847" s="688"/>
      <c r="AR847" s="688"/>
      <c r="AS847" s="697"/>
      <c r="AT847" s="697"/>
      <c r="AU847" s="697"/>
      <c r="AV847" s="680"/>
      <c r="AW847" s="673">
        <f>U847</f>
        <v>49401139</v>
      </c>
      <c r="AX847" s="673" cm="1">
        <f t="array" ref="AX847">SUM(MID(0&amp;AW847,LARGE(INDEX(ISNUMBER(--MID(AW847,ROW($1:$8),1))*ROW($1:$8),),ROW($1:$8))+1,1)*10^ROW($1:$8)/10)</f>
        <v>49401139</v>
      </c>
      <c r="AY847" s="673" t="str">
        <f>VLOOKUP($AX847,'Item Master Data'!$A:$F,3,FALSE)</f>
        <v>Q.PEAK DUO BLK ML G10.a+</v>
      </c>
      <c r="AZ847" s="673">
        <f>VLOOKUP($AX847,'Item Master Data'!$A:$F,6,FALSE)</f>
        <v>395</v>
      </c>
      <c r="BA847" s="673">
        <f>X847/BB847</f>
        <v>26</v>
      </c>
      <c r="BB847" s="673">
        <f>VLOOKUP(AX847,'Item Master Data'!$A:$G,7,FALSE)</f>
        <v>32</v>
      </c>
      <c r="BC847" s="673"/>
      <c r="BD847" s="673">
        <f>W847-AZ847</f>
        <v>0</v>
      </c>
    </row>
    <row r="848" spans="1:56">
      <c r="A848" s="674"/>
      <c r="B848" s="722"/>
      <c r="C848" s="722"/>
      <c r="D848" s="687" t="s">
        <v>2368</v>
      </c>
      <c r="E848" s="676" t="s">
        <v>2686</v>
      </c>
      <c r="F848" s="491"/>
      <c r="G848" s="491">
        <v>2022</v>
      </c>
      <c r="H848" s="491">
        <v>9</v>
      </c>
      <c r="I848" s="687"/>
      <c r="J848" s="492"/>
      <c r="K848" s="685" t="s">
        <v>2843</v>
      </c>
      <c r="L848" s="676" t="s">
        <v>2485</v>
      </c>
      <c r="M848" s="689">
        <v>44482</v>
      </c>
      <c r="N848" s="689">
        <v>44781</v>
      </c>
      <c r="O848" s="689"/>
      <c r="P848" s="492"/>
      <c r="Q848" s="492"/>
      <c r="R848" s="492"/>
      <c r="S848" s="491" t="s">
        <v>1580</v>
      </c>
      <c r="T848" s="491">
        <v>60</v>
      </c>
      <c r="U848" s="491">
        <v>49401139</v>
      </c>
      <c r="V848" s="676" t="s">
        <v>2774</v>
      </c>
      <c r="W848" s="676">
        <v>395</v>
      </c>
      <c r="X848" s="678">
        <v>832</v>
      </c>
      <c r="Y848" s="525">
        <f>W848*X848</f>
        <v>328640</v>
      </c>
      <c r="Z848" s="494">
        <v>0.53</v>
      </c>
      <c r="AA848" s="682">
        <f>Y848*Z848</f>
        <v>174179.20000000001</v>
      </c>
      <c r="AB848" s="682"/>
      <c r="AC848" s="496">
        <v>0</v>
      </c>
      <c r="AD848" s="692"/>
      <c r="AE848" s="497"/>
      <c r="AF848" s="695">
        <f>AA848+AD848+AE848</f>
        <v>174179.20000000001</v>
      </c>
      <c r="AG848" s="676" t="s">
        <v>47</v>
      </c>
      <c r="AH848" s="676" t="s">
        <v>2490</v>
      </c>
      <c r="AI848" s="685">
        <v>60</v>
      </c>
      <c r="AJ848" s="676" t="s">
        <v>1701</v>
      </c>
      <c r="AK848" s="696" t="s">
        <v>1089</v>
      </c>
      <c r="AL848" s="676" t="s">
        <v>2578</v>
      </c>
      <c r="AM848" s="676" t="s">
        <v>52</v>
      </c>
      <c r="AN848" s="676"/>
      <c r="AO848" s="491"/>
      <c r="AP848" s="688"/>
      <c r="AQ848" s="688"/>
      <c r="AR848" s="688"/>
      <c r="AS848" s="697"/>
      <c r="AT848" s="697"/>
      <c r="AU848" s="697"/>
      <c r="AV848" s="680"/>
      <c r="AW848" s="673">
        <f>U848</f>
        <v>49401139</v>
      </c>
      <c r="AX848" s="673" cm="1">
        <f t="array" ref="AX848">SUM(MID(0&amp;AW848,LARGE(INDEX(ISNUMBER(--MID(AW848,ROW($1:$8),1))*ROW($1:$8),),ROW($1:$8))+1,1)*10^ROW($1:$8)/10)</f>
        <v>49401139</v>
      </c>
      <c r="AY848" s="673" t="str">
        <f>VLOOKUP($AX848,'Item Master Data'!$A:$F,3,FALSE)</f>
        <v>Q.PEAK DUO BLK ML G10.a+</v>
      </c>
      <c r="AZ848" s="673">
        <f>VLOOKUP($AX848,'Item Master Data'!$A:$F,6,FALSE)</f>
        <v>395</v>
      </c>
      <c r="BA848" s="673">
        <f>X848/BB848</f>
        <v>26</v>
      </c>
      <c r="BB848" s="673">
        <f>VLOOKUP(AX848,'Item Master Data'!$A:$G,7,FALSE)</f>
        <v>32</v>
      </c>
      <c r="BC848" s="673"/>
      <c r="BD848" s="673">
        <f>W848-AZ848</f>
        <v>0</v>
      </c>
    </row>
    <row r="849" spans="1:56">
      <c r="A849" s="674"/>
      <c r="B849" s="722">
        <v>44522</v>
      </c>
      <c r="C849" s="722"/>
      <c r="D849" s="687" t="s">
        <v>2368</v>
      </c>
      <c r="E849" s="676" t="s">
        <v>2844</v>
      </c>
      <c r="F849" s="491"/>
      <c r="G849" s="491">
        <v>2022</v>
      </c>
      <c r="H849" s="491">
        <v>9</v>
      </c>
      <c r="I849" s="687"/>
      <c r="J849" s="492"/>
      <c r="K849" s="685" t="s">
        <v>2845</v>
      </c>
      <c r="L849" s="676" t="s">
        <v>2505</v>
      </c>
      <c r="M849" s="689">
        <v>44518</v>
      </c>
      <c r="N849" s="689">
        <v>44568</v>
      </c>
      <c r="O849" s="689"/>
      <c r="P849" s="492"/>
      <c r="Q849" s="492"/>
      <c r="R849" s="492"/>
      <c r="S849" s="491" t="s">
        <v>1580</v>
      </c>
      <c r="T849" s="491">
        <v>60</v>
      </c>
      <c r="U849" s="491">
        <v>49401140</v>
      </c>
      <c r="V849" s="676" t="s">
        <v>973</v>
      </c>
      <c r="W849" s="676">
        <v>400</v>
      </c>
      <c r="X849" s="678">
        <v>768</v>
      </c>
      <c r="Y849" s="525">
        <f>W849*X849</f>
        <v>307200</v>
      </c>
      <c r="Z849" s="494">
        <v>0.52500000000000002</v>
      </c>
      <c r="AA849" s="682">
        <f>Y849*Z849</f>
        <v>161280</v>
      </c>
      <c r="AB849" s="682"/>
      <c r="AC849" s="683">
        <v>0</v>
      </c>
      <c r="AD849" s="692"/>
      <c r="AE849" s="684"/>
      <c r="AF849" s="695">
        <f>AA849+AD849+AE849</f>
        <v>161280</v>
      </c>
      <c r="AG849" s="676" t="s">
        <v>1073</v>
      </c>
      <c r="AH849" s="676"/>
      <c r="AI849" s="685" t="s">
        <v>2488</v>
      </c>
      <c r="AJ849" s="676" t="s">
        <v>2674</v>
      </c>
      <c r="AK849" s="696" t="s">
        <v>1149</v>
      </c>
      <c r="AL849" s="676">
        <v>78216</v>
      </c>
      <c r="AM849" s="676" t="s">
        <v>52</v>
      </c>
      <c r="AN849" s="676"/>
      <c r="AO849" s="491"/>
      <c r="AP849" s="688"/>
      <c r="AQ849" s="688"/>
      <c r="AR849" s="688"/>
      <c r="AS849" s="697"/>
      <c r="AT849" s="697"/>
      <c r="AU849" s="697"/>
      <c r="AV849" s="680"/>
      <c r="AW849" s="673">
        <f>U849</f>
        <v>49401140</v>
      </c>
      <c r="AX849" s="673" cm="1">
        <f t="array" ref="AX849">SUM(MID(0&amp;AW849,LARGE(INDEX(ISNUMBER(--MID(AW849,ROW($1:$8),1))*ROW($1:$8),),ROW($1:$8))+1,1)*10^ROW($1:$8)/10)</f>
        <v>49401140</v>
      </c>
      <c r="AY849" s="673" t="str">
        <f>VLOOKUP($AX849,'Item Master Data'!$A:$F,3,FALSE)</f>
        <v>Q.PEAK DUO BLK ML G10.a+</v>
      </c>
      <c r="AZ849" s="673">
        <f>VLOOKUP($AX849,'Item Master Data'!$A:$F,6,FALSE)</f>
        <v>400</v>
      </c>
      <c r="BA849" s="673">
        <f>X849/BB849</f>
        <v>24</v>
      </c>
      <c r="BB849" s="673">
        <f>VLOOKUP(AX849,'Item Master Data'!$A:$G,7,FALSE)</f>
        <v>32</v>
      </c>
      <c r="BC849" s="673"/>
      <c r="BD849" s="673">
        <f>W849-AZ849</f>
        <v>0</v>
      </c>
    </row>
    <row r="850" spans="1:56">
      <c r="A850" s="674"/>
      <c r="B850" s="722">
        <v>44522</v>
      </c>
      <c r="C850" s="722"/>
      <c r="D850" s="687" t="s">
        <v>2368</v>
      </c>
      <c r="E850" s="676" t="s">
        <v>2844</v>
      </c>
      <c r="F850" s="491"/>
      <c r="G850" s="491">
        <v>2022</v>
      </c>
      <c r="H850" s="676">
        <v>9</v>
      </c>
      <c r="I850" s="687"/>
      <c r="J850" s="677"/>
      <c r="K850" s="685" t="s">
        <v>2846</v>
      </c>
      <c r="L850" s="676" t="s">
        <v>2505</v>
      </c>
      <c r="M850" s="689">
        <v>44518</v>
      </c>
      <c r="N850" s="689">
        <v>44575</v>
      </c>
      <c r="O850" s="689"/>
      <c r="P850" s="492"/>
      <c r="Q850" s="492"/>
      <c r="R850" s="492"/>
      <c r="S850" s="491" t="s">
        <v>1580</v>
      </c>
      <c r="T850" s="491">
        <v>60</v>
      </c>
      <c r="U850" s="491">
        <v>49401140</v>
      </c>
      <c r="V850" s="676" t="s">
        <v>973</v>
      </c>
      <c r="W850" s="676">
        <v>400</v>
      </c>
      <c r="X850" s="678">
        <v>768</v>
      </c>
      <c r="Y850" s="525">
        <f>W850*X850</f>
        <v>307200</v>
      </c>
      <c r="Z850" s="494">
        <v>0.52500000000000002</v>
      </c>
      <c r="AA850" s="682">
        <f>Y850*Z850</f>
        <v>161280</v>
      </c>
      <c r="AB850" s="682"/>
      <c r="AC850" s="683">
        <v>0</v>
      </c>
      <c r="AD850" s="692"/>
      <c r="AE850" s="497"/>
      <c r="AF850" s="695">
        <f>AA850+AD850+AE850</f>
        <v>161280</v>
      </c>
      <c r="AG850" s="676" t="s">
        <v>1073</v>
      </c>
      <c r="AH850" s="676"/>
      <c r="AI850" s="685" t="s">
        <v>2488</v>
      </c>
      <c r="AJ850" s="676" t="s">
        <v>2674</v>
      </c>
      <c r="AK850" s="696" t="s">
        <v>1149</v>
      </c>
      <c r="AL850" s="676">
        <v>78216</v>
      </c>
      <c r="AM850" s="676" t="s">
        <v>52</v>
      </c>
      <c r="AN850" s="676"/>
      <c r="AO850" s="491"/>
      <c r="AP850" s="688"/>
      <c r="AQ850" s="688"/>
      <c r="AR850" s="688"/>
      <c r="AS850" s="697"/>
      <c r="AT850" s="697"/>
      <c r="AU850" s="697"/>
      <c r="AV850" s="680"/>
      <c r="AW850" s="673">
        <f>U850</f>
        <v>49401140</v>
      </c>
      <c r="AX850" s="673" cm="1">
        <f t="array" ref="AX850">SUM(MID(0&amp;AW850,LARGE(INDEX(ISNUMBER(--MID(AW850,ROW($1:$8),1))*ROW($1:$8),),ROW($1:$8))+1,1)*10^ROW($1:$8)/10)</f>
        <v>49401140</v>
      </c>
      <c r="AY850" s="673" t="str">
        <f>VLOOKUP($AX850,'Item Master Data'!$A:$F,3,FALSE)</f>
        <v>Q.PEAK DUO BLK ML G10.a+</v>
      </c>
      <c r="AZ850" s="673">
        <f>VLOOKUP($AX850,'Item Master Data'!$A:$F,6,FALSE)</f>
        <v>400</v>
      </c>
      <c r="BA850" s="673">
        <f>X850/BB850</f>
        <v>24</v>
      </c>
      <c r="BB850" s="673">
        <f>VLOOKUP(AX850,'Item Master Data'!$A:$G,7,FALSE)</f>
        <v>32</v>
      </c>
      <c r="BC850" s="673"/>
      <c r="BD850" s="673">
        <f>W850-AZ850</f>
        <v>0</v>
      </c>
    </row>
    <row r="851" spans="1:56">
      <c r="A851" s="674"/>
      <c r="B851" s="722">
        <v>44522</v>
      </c>
      <c r="C851" s="722"/>
      <c r="D851" s="687" t="s">
        <v>2368</v>
      </c>
      <c r="E851" s="676" t="s">
        <v>2844</v>
      </c>
      <c r="F851" s="491"/>
      <c r="G851" s="491">
        <v>2022</v>
      </c>
      <c r="H851" s="676">
        <v>9</v>
      </c>
      <c r="I851" s="687"/>
      <c r="J851" s="492"/>
      <c r="K851" s="685" t="s">
        <v>2847</v>
      </c>
      <c r="L851" s="676" t="s">
        <v>2505</v>
      </c>
      <c r="M851" s="689">
        <v>44518</v>
      </c>
      <c r="N851" s="689">
        <v>44599</v>
      </c>
      <c r="O851" s="689"/>
      <c r="P851" s="492"/>
      <c r="Q851" s="492"/>
      <c r="R851" s="492"/>
      <c r="S851" s="491" t="s">
        <v>1580</v>
      </c>
      <c r="T851" s="491">
        <v>60</v>
      </c>
      <c r="U851" s="491">
        <v>49401140</v>
      </c>
      <c r="V851" s="491" t="s">
        <v>973</v>
      </c>
      <c r="W851" s="676">
        <v>400</v>
      </c>
      <c r="X851" s="678">
        <v>768</v>
      </c>
      <c r="Y851" s="525">
        <f>W851*X851</f>
        <v>307200</v>
      </c>
      <c r="Z851" s="494">
        <v>0.52500000000000002</v>
      </c>
      <c r="AA851" s="682">
        <f>Y851*Z851</f>
        <v>161280</v>
      </c>
      <c r="AB851" s="682"/>
      <c r="AC851" s="496">
        <v>0</v>
      </c>
      <c r="AD851" s="692"/>
      <c r="AE851" s="497"/>
      <c r="AF851" s="695">
        <f>AA851+AD851+AE851</f>
        <v>161280</v>
      </c>
      <c r="AG851" s="491" t="s">
        <v>1073</v>
      </c>
      <c r="AH851" s="676"/>
      <c r="AI851" s="685" t="s">
        <v>2488</v>
      </c>
      <c r="AJ851" s="491" t="s">
        <v>2674</v>
      </c>
      <c r="AK851" s="696" t="s">
        <v>1149</v>
      </c>
      <c r="AL851" s="676">
        <v>78216</v>
      </c>
      <c r="AM851" s="491" t="s">
        <v>52</v>
      </c>
      <c r="AN851" s="491"/>
      <c r="AO851" s="491"/>
      <c r="AP851" s="688"/>
      <c r="AQ851" s="688"/>
      <c r="AR851" s="688"/>
      <c r="AS851" s="697"/>
      <c r="AT851" s="697"/>
      <c r="AU851" s="697"/>
      <c r="AV851" s="680"/>
      <c r="AW851" s="673">
        <f>U851</f>
        <v>49401140</v>
      </c>
      <c r="AX851" s="673" cm="1">
        <f t="array" ref="AX851">SUM(MID(0&amp;AW851,LARGE(INDEX(ISNUMBER(--MID(AW851,ROW($1:$8),1))*ROW($1:$8),),ROW($1:$8))+1,1)*10^ROW($1:$8)/10)</f>
        <v>49401140</v>
      </c>
      <c r="AY851" s="673" t="str">
        <f>VLOOKUP($AX851,'Item Master Data'!$A:$F,3,FALSE)</f>
        <v>Q.PEAK DUO BLK ML G10.a+</v>
      </c>
      <c r="AZ851" s="673">
        <f>VLOOKUP($AX851,'Item Master Data'!$A:$F,6,FALSE)</f>
        <v>400</v>
      </c>
      <c r="BA851" s="673">
        <f>X851/BB851</f>
        <v>24</v>
      </c>
      <c r="BB851" s="673">
        <f>VLOOKUP(AX851,'Item Master Data'!$A:$G,7,FALSE)</f>
        <v>32</v>
      </c>
      <c r="BC851" s="673"/>
      <c r="BD851" s="673">
        <f>W851-AZ851</f>
        <v>0</v>
      </c>
    </row>
    <row r="852" spans="1:56">
      <c r="A852" s="674"/>
      <c r="B852" s="722">
        <v>44522</v>
      </c>
      <c r="C852" s="722"/>
      <c r="D852" s="687" t="s">
        <v>2368</v>
      </c>
      <c r="E852" s="676" t="s">
        <v>2844</v>
      </c>
      <c r="F852" s="491"/>
      <c r="G852" s="491">
        <v>2022</v>
      </c>
      <c r="H852" s="491">
        <v>9</v>
      </c>
      <c r="I852" s="687"/>
      <c r="J852" s="492"/>
      <c r="K852" s="685" t="s">
        <v>2848</v>
      </c>
      <c r="L852" s="676" t="s">
        <v>2505</v>
      </c>
      <c r="M852" s="689">
        <v>44518</v>
      </c>
      <c r="N852" s="689">
        <v>44606</v>
      </c>
      <c r="O852" s="689"/>
      <c r="P852" s="492"/>
      <c r="Q852" s="492"/>
      <c r="R852" s="492"/>
      <c r="S852" s="491" t="s">
        <v>1580</v>
      </c>
      <c r="T852" s="491">
        <v>60</v>
      </c>
      <c r="U852" s="491">
        <v>49401140</v>
      </c>
      <c r="V852" s="491" t="s">
        <v>973</v>
      </c>
      <c r="W852" s="676">
        <v>400</v>
      </c>
      <c r="X852" s="678">
        <v>768</v>
      </c>
      <c r="Y852" s="525">
        <f>W852*X852</f>
        <v>307200</v>
      </c>
      <c r="Z852" s="494">
        <v>0.52500000000000002</v>
      </c>
      <c r="AA852" s="682">
        <f>Y852*Z852</f>
        <v>161280</v>
      </c>
      <c r="AB852" s="682"/>
      <c r="AC852" s="496">
        <v>0</v>
      </c>
      <c r="AD852" s="692"/>
      <c r="AE852" s="497"/>
      <c r="AF852" s="695">
        <f>AA852+AD852+AE852</f>
        <v>161280</v>
      </c>
      <c r="AG852" s="491" t="s">
        <v>1073</v>
      </c>
      <c r="AH852" s="676"/>
      <c r="AI852" s="685" t="s">
        <v>2488</v>
      </c>
      <c r="AJ852" s="491" t="s">
        <v>2674</v>
      </c>
      <c r="AK852" s="696" t="s">
        <v>1149</v>
      </c>
      <c r="AL852" s="676">
        <v>78216</v>
      </c>
      <c r="AM852" s="491" t="s">
        <v>52</v>
      </c>
      <c r="AN852" s="491"/>
      <c r="AO852" s="491"/>
      <c r="AP852" s="688"/>
      <c r="AQ852" s="688"/>
      <c r="AR852" s="688"/>
      <c r="AS852" s="697"/>
      <c r="AT852" s="697"/>
      <c r="AU852" s="697"/>
      <c r="AV852" s="680"/>
      <c r="AW852" s="673">
        <f>U852</f>
        <v>49401140</v>
      </c>
      <c r="AX852" s="673" cm="1">
        <f t="array" ref="AX852">SUM(MID(0&amp;AW852,LARGE(INDEX(ISNUMBER(--MID(AW852,ROW($1:$8),1))*ROW($1:$8),),ROW($1:$8))+1,1)*10^ROW($1:$8)/10)</f>
        <v>49401140</v>
      </c>
      <c r="AY852" s="673" t="str">
        <f>VLOOKUP($AX852,'Item Master Data'!$A:$F,3,FALSE)</f>
        <v>Q.PEAK DUO BLK ML G10.a+</v>
      </c>
      <c r="AZ852" s="673">
        <f>VLOOKUP($AX852,'Item Master Data'!$A:$F,6,FALSE)</f>
        <v>400</v>
      </c>
      <c r="BA852" s="673">
        <f>X852/BB852</f>
        <v>24</v>
      </c>
      <c r="BB852" s="673">
        <f>VLOOKUP(AX852,'Item Master Data'!$A:$G,7,FALSE)</f>
        <v>32</v>
      </c>
      <c r="BC852" s="673"/>
      <c r="BD852" s="673">
        <f>W852-AZ852</f>
        <v>0</v>
      </c>
    </row>
    <row r="853" spans="1:56">
      <c r="A853" s="674"/>
      <c r="B853" s="722">
        <v>44522</v>
      </c>
      <c r="C853" s="722"/>
      <c r="D853" s="687" t="s">
        <v>2368</v>
      </c>
      <c r="E853" s="676" t="s">
        <v>2844</v>
      </c>
      <c r="F853" s="491"/>
      <c r="G853" s="491">
        <v>2022</v>
      </c>
      <c r="H853" s="676">
        <v>9</v>
      </c>
      <c r="I853" s="687"/>
      <c r="J853" s="492"/>
      <c r="K853" s="685" t="s">
        <v>2849</v>
      </c>
      <c r="L853" s="676" t="s">
        <v>2505</v>
      </c>
      <c r="M853" s="689">
        <v>44518</v>
      </c>
      <c r="N853" s="689">
        <v>44627</v>
      </c>
      <c r="O853" s="689"/>
      <c r="P853" s="492"/>
      <c r="Q853" s="492"/>
      <c r="R853" s="492"/>
      <c r="S853" s="491" t="s">
        <v>1580</v>
      </c>
      <c r="T853" s="491">
        <v>60</v>
      </c>
      <c r="U853" s="491">
        <v>49401140</v>
      </c>
      <c r="V853" s="491" t="s">
        <v>973</v>
      </c>
      <c r="W853" s="676">
        <v>400</v>
      </c>
      <c r="X853" s="678">
        <v>768</v>
      </c>
      <c r="Y853" s="525">
        <f>W853*X853</f>
        <v>307200</v>
      </c>
      <c r="Z853" s="494">
        <v>0.52500000000000002</v>
      </c>
      <c r="AA853" s="682">
        <f>Y853*Z853</f>
        <v>161280</v>
      </c>
      <c r="AB853" s="682"/>
      <c r="AC853" s="683">
        <v>0</v>
      </c>
      <c r="AD853" s="692"/>
      <c r="AE853" s="684"/>
      <c r="AF853" s="695">
        <f>AA853+AD853+AE853</f>
        <v>161280</v>
      </c>
      <c r="AG853" s="491" t="s">
        <v>1073</v>
      </c>
      <c r="AH853" s="676"/>
      <c r="AI853" s="685" t="s">
        <v>2488</v>
      </c>
      <c r="AJ853" s="676" t="s">
        <v>2674</v>
      </c>
      <c r="AK853" s="696" t="s">
        <v>1149</v>
      </c>
      <c r="AL853" s="676">
        <v>78216</v>
      </c>
      <c r="AM853" s="491" t="s">
        <v>52</v>
      </c>
      <c r="AN853" s="491"/>
      <c r="AO853" s="491"/>
      <c r="AP853" s="688"/>
      <c r="AQ853" s="688"/>
      <c r="AR853" s="688"/>
      <c r="AS853" s="697"/>
      <c r="AT853" s="697"/>
      <c r="AU853" s="697"/>
      <c r="AV853" s="680"/>
      <c r="AW853" s="673">
        <f>U853</f>
        <v>49401140</v>
      </c>
      <c r="AX853" s="673" cm="1">
        <f t="array" ref="AX853">SUM(MID(0&amp;AW853,LARGE(INDEX(ISNUMBER(--MID(AW853,ROW($1:$8),1))*ROW($1:$8),),ROW($1:$8))+1,1)*10^ROW($1:$8)/10)</f>
        <v>49401140</v>
      </c>
      <c r="AY853" s="673" t="str">
        <f>VLOOKUP($AX853,'Item Master Data'!$A:$F,3,FALSE)</f>
        <v>Q.PEAK DUO BLK ML G10.a+</v>
      </c>
      <c r="AZ853" s="673">
        <f>VLOOKUP($AX853,'Item Master Data'!$A:$F,6,FALSE)</f>
        <v>400</v>
      </c>
      <c r="BA853" s="673">
        <f>X853/BB853</f>
        <v>24</v>
      </c>
      <c r="BB853" s="673">
        <f>VLOOKUP(AX853,'Item Master Data'!$A:$G,7,FALSE)</f>
        <v>32</v>
      </c>
      <c r="BC853" s="673"/>
      <c r="BD853" s="673">
        <f>W853-AZ853</f>
        <v>0</v>
      </c>
    </row>
    <row r="854" spans="1:56">
      <c r="A854" s="674"/>
      <c r="B854" s="722">
        <v>44522</v>
      </c>
      <c r="C854" s="722"/>
      <c r="D854" s="687" t="s">
        <v>2368</v>
      </c>
      <c r="E854" s="676" t="s">
        <v>2781</v>
      </c>
      <c r="F854" s="491"/>
      <c r="G854" s="491">
        <v>2022</v>
      </c>
      <c r="H854" s="491">
        <v>9</v>
      </c>
      <c r="I854" s="687"/>
      <c r="J854" s="677"/>
      <c r="K854" s="685" t="s">
        <v>2850</v>
      </c>
      <c r="L854" s="676" t="s">
        <v>2505</v>
      </c>
      <c r="M854" s="689">
        <v>44518</v>
      </c>
      <c r="N854" s="689">
        <v>44694</v>
      </c>
      <c r="O854" s="689"/>
      <c r="P854" s="492"/>
      <c r="Q854" s="492"/>
      <c r="R854" s="492"/>
      <c r="S854" s="491" t="s">
        <v>1580</v>
      </c>
      <c r="T854" s="491">
        <v>60</v>
      </c>
      <c r="U854" s="491">
        <v>49401140</v>
      </c>
      <c r="V854" s="491" t="s">
        <v>973</v>
      </c>
      <c r="W854" s="676">
        <v>400</v>
      </c>
      <c r="X854" s="678">
        <v>768</v>
      </c>
      <c r="Y854" s="525">
        <f>W854*X854</f>
        <v>307200</v>
      </c>
      <c r="Z854" s="494">
        <v>0.55500000000000005</v>
      </c>
      <c r="AA854" s="682">
        <f>Y854*Z854</f>
        <v>170496.00000000003</v>
      </c>
      <c r="AB854" s="682"/>
      <c r="AC854" s="683">
        <v>0</v>
      </c>
      <c r="AD854" s="692"/>
      <c r="AE854" s="497"/>
      <c r="AF854" s="695">
        <f>AA854+AD854+AE854</f>
        <v>170496.00000000003</v>
      </c>
      <c r="AG854" s="491" t="s">
        <v>1073</v>
      </c>
      <c r="AH854" s="676"/>
      <c r="AI854" s="685" t="s">
        <v>2488</v>
      </c>
      <c r="AJ854" s="676" t="s">
        <v>2430</v>
      </c>
      <c r="AK854" s="696" t="s">
        <v>1149</v>
      </c>
      <c r="AL854" s="676">
        <v>75063</v>
      </c>
      <c r="AM854" s="491" t="s">
        <v>52</v>
      </c>
      <c r="AN854" s="491"/>
      <c r="AO854" s="491"/>
      <c r="AP854" s="688"/>
      <c r="AQ854" s="688"/>
      <c r="AR854" s="688"/>
      <c r="AS854" s="697"/>
      <c r="AT854" s="697"/>
      <c r="AU854" s="697"/>
      <c r="AV854" s="680"/>
      <c r="AW854" s="673">
        <f>U854</f>
        <v>49401140</v>
      </c>
      <c r="AX854" s="673" cm="1">
        <f t="array" ref="AX854">SUM(MID(0&amp;AW854,LARGE(INDEX(ISNUMBER(--MID(AW854,ROW($1:$8),1))*ROW($1:$8),),ROW($1:$8))+1,1)*10^ROW($1:$8)/10)</f>
        <v>49401140</v>
      </c>
      <c r="AY854" s="673" t="str">
        <f>VLOOKUP($AX854,'Item Master Data'!$A:$F,3,FALSE)</f>
        <v>Q.PEAK DUO BLK ML G10.a+</v>
      </c>
      <c r="AZ854" s="673">
        <f>VLOOKUP($AX854,'Item Master Data'!$A:$F,6,FALSE)</f>
        <v>400</v>
      </c>
      <c r="BA854" s="673">
        <f>X854/BB854</f>
        <v>24</v>
      </c>
      <c r="BB854" s="673">
        <f>VLOOKUP(AX854,'Item Master Data'!$A:$G,7,FALSE)</f>
        <v>32</v>
      </c>
      <c r="BC854" s="673"/>
      <c r="BD854" s="673">
        <f>W854-AZ854</f>
        <v>0</v>
      </c>
    </row>
    <row r="855" spans="1:56">
      <c r="A855" s="674"/>
      <c r="B855" s="722">
        <v>44522</v>
      </c>
      <c r="C855" s="722"/>
      <c r="D855" s="687" t="s">
        <v>2368</v>
      </c>
      <c r="E855" s="676" t="s">
        <v>2781</v>
      </c>
      <c r="F855" s="491"/>
      <c r="G855" s="491">
        <v>2022</v>
      </c>
      <c r="H855" s="491">
        <v>9</v>
      </c>
      <c r="I855" s="687"/>
      <c r="J855" s="677"/>
      <c r="K855" s="685" t="s">
        <v>2851</v>
      </c>
      <c r="L855" s="676" t="s">
        <v>2505</v>
      </c>
      <c r="M855" s="689">
        <v>44518</v>
      </c>
      <c r="N855" s="689">
        <v>44700</v>
      </c>
      <c r="O855" s="689"/>
      <c r="P855" s="492"/>
      <c r="Q855" s="492"/>
      <c r="R855" s="492"/>
      <c r="S855" s="491" t="s">
        <v>1580</v>
      </c>
      <c r="T855" s="491">
        <v>60</v>
      </c>
      <c r="U855" s="491">
        <v>49401140</v>
      </c>
      <c r="V855" s="491" t="s">
        <v>973</v>
      </c>
      <c r="W855" s="676">
        <v>400</v>
      </c>
      <c r="X855" s="678">
        <v>768</v>
      </c>
      <c r="Y855" s="525">
        <f>W855*X855</f>
        <v>307200</v>
      </c>
      <c r="Z855" s="494">
        <v>0.55500000000000005</v>
      </c>
      <c r="AA855" s="682">
        <f>Y855*Z855</f>
        <v>170496.00000000003</v>
      </c>
      <c r="AB855" s="682"/>
      <c r="AC855" s="683">
        <v>0</v>
      </c>
      <c r="AD855" s="692"/>
      <c r="AE855" s="497"/>
      <c r="AF855" s="695">
        <f>AA855+AD855+AE855</f>
        <v>170496.00000000003</v>
      </c>
      <c r="AG855" s="491" t="s">
        <v>1073</v>
      </c>
      <c r="AH855" s="676"/>
      <c r="AI855" s="685" t="s">
        <v>2488</v>
      </c>
      <c r="AJ855" s="676" t="s">
        <v>2430</v>
      </c>
      <c r="AK855" s="696" t="s">
        <v>1149</v>
      </c>
      <c r="AL855" s="676">
        <v>75063</v>
      </c>
      <c r="AM855" s="491" t="s">
        <v>52</v>
      </c>
      <c r="AN855" s="491"/>
      <c r="AO855" s="491"/>
      <c r="AP855" s="688"/>
      <c r="AQ855" s="688"/>
      <c r="AR855" s="688"/>
      <c r="AS855" s="697"/>
      <c r="AT855" s="697"/>
      <c r="AU855" s="697"/>
      <c r="AV855" s="680"/>
      <c r="AW855" s="673">
        <f>U855</f>
        <v>49401140</v>
      </c>
      <c r="AX855" s="673" cm="1">
        <f t="array" ref="AX855">SUM(MID(0&amp;AW855,LARGE(INDEX(ISNUMBER(--MID(AW855,ROW($1:$8),1))*ROW($1:$8),),ROW($1:$8))+1,1)*10^ROW($1:$8)/10)</f>
        <v>49401140</v>
      </c>
      <c r="AY855" s="673" t="str">
        <f>VLOOKUP($AX855,'Item Master Data'!$A:$F,3,FALSE)</f>
        <v>Q.PEAK DUO BLK ML G10.a+</v>
      </c>
      <c r="AZ855" s="673">
        <f>VLOOKUP($AX855,'Item Master Data'!$A:$F,6,FALSE)</f>
        <v>400</v>
      </c>
      <c r="BA855" s="673">
        <f>X855/BB855</f>
        <v>24</v>
      </c>
      <c r="BB855" s="673">
        <f>VLOOKUP(AX855,'Item Master Data'!$A:$G,7,FALSE)</f>
        <v>32</v>
      </c>
      <c r="BC855" s="673"/>
      <c r="BD855" s="673">
        <f>W855-AZ855</f>
        <v>0</v>
      </c>
    </row>
    <row r="856" spans="1:56">
      <c r="A856" s="674"/>
      <c r="B856" s="722">
        <v>44522</v>
      </c>
      <c r="C856" s="722"/>
      <c r="D856" s="687" t="s">
        <v>2368</v>
      </c>
      <c r="E856" s="676" t="s">
        <v>2781</v>
      </c>
      <c r="F856" s="676"/>
      <c r="G856" s="491">
        <v>2022</v>
      </c>
      <c r="H856" s="491">
        <v>9</v>
      </c>
      <c r="I856" s="687"/>
      <c r="J856" s="677"/>
      <c r="K856" s="685" t="s">
        <v>2852</v>
      </c>
      <c r="L856" s="676" t="s">
        <v>2505</v>
      </c>
      <c r="M856" s="689">
        <v>44518</v>
      </c>
      <c r="N856" s="689">
        <v>44716</v>
      </c>
      <c r="O856" s="689"/>
      <c r="P856" s="492"/>
      <c r="Q856" s="492"/>
      <c r="R856" s="492"/>
      <c r="S856" s="491" t="s">
        <v>1580</v>
      </c>
      <c r="T856" s="491">
        <v>60</v>
      </c>
      <c r="U856" s="491">
        <v>49401140</v>
      </c>
      <c r="V856" s="491" t="s">
        <v>973</v>
      </c>
      <c r="W856" s="676">
        <v>400</v>
      </c>
      <c r="X856" s="678">
        <v>768</v>
      </c>
      <c r="Y856" s="525">
        <f>W856*X856</f>
        <v>307200</v>
      </c>
      <c r="Z856" s="494">
        <v>0.55500000000000005</v>
      </c>
      <c r="AA856" s="682">
        <f>Y856*Z856</f>
        <v>170496.00000000003</v>
      </c>
      <c r="AB856" s="682"/>
      <c r="AC856" s="683">
        <v>0</v>
      </c>
      <c r="AD856" s="692"/>
      <c r="AE856" s="497"/>
      <c r="AF856" s="695">
        <f>AA856+AD856+AE856</f>
        <v>170496.00000000003</v>
      </c>
      <c r="AG856" s="491" t="s">
        <v>1073</v>
      </c>
      <c r="AH856" s="676"/>
      <c r="AI856" s="685" t="s">
        <v>2488</v>
      </c>
      <c r="AJ856" s="676" t="s">
        <v>2430</v>
      </c>
      <c r="AK856" s="696" t="s">
        <v>1149</v>
      </c>
      <c r="AL856" s="676">
        <v>75063</v>
      </c>
      <c r="AM856" s="491" t="s">
        <v>52</v>
      </c>
      <c r="AN856" s="491"/>
      <c r="AO856" s="491"/>
      <c r="AP856" s="688"/>
      <c r="AQ856" s="688"/>
      <c r="AR856" s="688"/>
      <c r="AS856" s="697"/>
      <c r="AT856" s="697"/>
      <c r="AU856" s="697"/>
      <c r="AV856" s="680"/>
      <c r="AW856" s="673">
        <f>U856</f>
        <v>49401140</v>
      </c>
      <c r="AX856" s="673" cm="1">
        <f t="array" ref="AX856">SUM(MID(0&amp;AW856,LARGE(INDEX(ISNUMBER(--MID(AW856,ROW($1:$8),1))*ROW($1:$8),),ROW($1:$8))+1,1)*10^ROW($1:$8)/10)</f>
        <v>49401140</v>
      </c>
      <c r="AY856" s="673" t="str">
        <f>VLOOKUP($AX856,'Item Master Data'!$A:$F,3,FALSE)</f>
        <v>Q.PEAK DUO BLK ML G10.a+</v>
      </c>
      <c r="AZ856" s="673">
        <f>VLOOKUP($AX856,'Item Master Data'!$A:$F,6,FALSE)</f>
        <v>400</v>
      </c>
      <c r="BA856" s="673">
        <f>X856/BB856</f>
        <v>24</v>
      </c>
      <c r="BB856" s="673">
        <f>VLOOKUP(AX856,'Item Master Data'!$A:$G,7,FALSE)</f>
        <v>32</v>
      </c>
      <c r="BC856" s="673"/>
      <c r="BD856" s="673">
        <f>W856-AZ856</f>
        <v>0</v>
      </c>
    </row>
    <row r="857" spans="1:56">
      <c r="A857" s="674"/>
      <c r="B857" s="722">
        <v>44636</v>
      </c>
      <c r="C857" s="722">
        <v>44636</v>
      </c>
      <c r="D857" s="687" t="s">
        <v>2368</v>
      </c>
      <c r="E857" s="676"/>
      <c r="F857" s="491"/>
      <c r="G857" s="491">
        <v>2022</v>
      </c>
      <c r="H857" s="491">
        <v>9</v>
      </c>
      <c r="I857" s="687"/>
      <c r="J857" s="677"/>
      <c r="K857" s="685" t="s">
        <v>2853</v>
      </c>
      <c r="L857" s="676" t="s">
        <v>2505</v>
      </c>
      <c r="M857" s="689">
        <v>44636</v>
      </c>
      <c r="N857" s="689">
        <v>44814</v>
      </c>
      <c r="O857" s="689"/>
      <c r="P857" s="492"/>
      <c r="Q857" s="492"/>
      <c r="R857" s="492"/>
      <c r="S857" s="491" t="s">
        <v>1580</v>
      </c>
      <c r="T857" s="491">
        <v>72</v>
      </c>
      <c r="U857" s="491"/>
      <c r="V857" s="491" t="s">
        <v>1108</v>
      </c>
      <c r="W857" s="676">
        <v>480</v>
      </c>
      <c r="X857" s="678">
        <v>696</v>
      </c>
      <c r="Y857" s="525">
        <f>W857*X857</f>
        <v>334080</v>
      </c>
      <c r="Z857" s="494">
        <v>0.495</v>
      </c>
      <c r="AA857" s="682">
        <f>Y857*Z857</f>
        <v>165369.60000000001</v>
      </c>
      <c r="AB857" s="682"/>
      <c r="AC857" s="683">
        <v>0</v>
      </c>
      <c r="AD857" s="692"/>
      <c r="AE857" s="497"/>
      <c r="AF857" s="695">
        <f>AA857+AD857+AE857</f>
        <v>165369.60000000001</v>
      </c>
      <c r="AG857" s="491" t="s">
        <v>1073</v>
      </c>
      <c r="AH857" s="676"/>
      <c r="AI857" s="685">
        <v>60</v>
      </c>
      <c r="AJ857" s="676" t="s">
        <v>1821</v>
      </c>
      <c r="AK857" s="696" t="s">
        <v>50</v>
      </c>
      <c r="AL857" s="676">
        <v>95834</v>
      </c>
      <c r="AM857" s="491" t="s">
        <v>52</v>
      </c>
      <c r="AN857" s="491" t="s">
        <v>1076</v>
      </c>
      <c r="AO857" s="491"/>
      <c r="AP857" s="688"/>
      <c r="AQ857" s="688" t="s">
        <v>37</v>
      </c>
      <c r="AR857" s="688"/>
      <c r="AS857" s="697"/>
      <c r="AT857" s="697"/>
      <c r="AU857" s="697"/>
      <c r="AV857" s="680"/>
      <c r="AW857" s="673">
        <f>U857</f>
        <v>0</v>
      </c>
      <c r="AX857" s="673" cm="1">
        <f t="array" ref="AX857">SUM(MID(0&amp;AW857,LARGE(INDEX(ISNUMBER(--MID(AW857,ROW($1:$8),1))*ROW($1:$8),),ROW($1:$8))+1,1)*10^ROW($1:$8)/10)</f>
        <v>0</v>
      </c>
      <c r="AY857" s="673" t="e">
        <f>VLOOKUP($AX857,'Item Master Data'!$A:$F,3,FALSE)</f>
        <v>#N/A</v>
      </c>
      <c r="AZ857" s="673" t="e">
        <f>VLOOKUP($AX857,'Item Master Data'!$A:$F,6,FALSE)</f>
        <v>#N/A</v>
      </c>
      <c r="BA857" s="673" t="e">
        <f>X857/BB857</f>
        <v>#N/A</v>
      </c>
      <c r="BB857" s="673" t="e">
        <f>VLOOKUP(AX857,'Item Master Data'!$A:$G,7,FALSE)</f>
        <v>#N/A</v>
      </c>
      <c r="BC857" s="673"/>
      <c r="BD857" s="673" t="e">
        <f>W857-AZ857</f>
        <v>#N/A</v>
      </c>
    </row>
    <row r="858" spans="1:56">
      <c r="A858" s="674"/>
      <c r="B858" s="722">
        <v>44522</v>
      </c>
      <c r="C858" s="722"/>
      <c r="D858" s="687" t="s">
        <v>2368</v>
      </c>
      <c r="E858" s="676" t="s">
        <v>2781</v>
      </c>
      <c r="F858" s="491"/>
      <c r="G858" s="491">
        <v>2022</v>
      </c>
      <c r="H858" s="491">
        <v>9</v>
      </c>
      <c r="I858" s="687"/>
      <c r="J858" s="677"/>
      <c r="K858" s="685" t="s">
        <v>2854</v>
      </c>
      <c r="L858" s="676" t="s">
        <v>2505</v>
      </c>
      <c r="M858" s="689">
        <v>44505</v>
      </c>
      <c r="N858" s="689">
        <v>44697</v>
      </c>
      <c r="O858" s="689"/>
      <c r="P858" s="492"/>
      <c r="Q858" s="492"/>
      <c r="R858" s="492"/>
      <c r="S858" s="491" t="s">
        <v>1580</v>
      </c>
      <c r="T858" s="491">
        <v>60</v>
      </c>
      <c r="U858" s="491">
        <v>49401140</v>
      </c>
      <c r="V858" s="491" t="s">
        <v>2529</v>
      </c>
      <c r="W858" s="676">
        <v>400</v>
      </c>
      <c r="X858" s="678">
        <v>768</v>
      </c>
      <c r="Y858" s="525">
        <f>W858*X858</f>
        <v>307200</v>
      </c>
      <c r="Z858" s="494">
        <v>0.55500000000000005</v>
      </c>
      <c r="AA858" s="682">
        <f>Y858*Z858</f>
        <v>170496.00000000003</v>
      </c>
      <c r="AB858" s="682"/>
      <c r="AC858" s="683">
        <v>0</v>
      </c>
      <c r="AD858" s="692"/>
      <c r="AE858" s="497"/>
      <c r="AF858" s="695">
        <f>AA858+AD858+AE858</f>
        <v>170496.00000000003</v>
      </c>
      <c r="AG858" s="491" t="s">
        <v>1073</v>
      </c>
      <c r="AH858" s="676"/>
      <c r="AI858" s="685" t="s">
        <v>2488</v>
      </c>
      <c r="AJ858" s="676" t="s">
        <v>1808</v>
      </c>
      <c r="AK858" s="696" t="s">
        <v>50</v>
      </c>
      <c r="AL858" s="676" t="s">
        <v>2023</v>
      </c>
      <c r="AM858" s="491" t="s">
        <v>52</v>
      </c>
      <c r="AN858" s="491"/>
      <c r="AO858" s="491"/>
      <c r="AP858" s="688"/>
      <c r="AQ858" s="688" t="s">
        <v>37</v>
      </c>
      <c r="AR858" s="688"/>
      <c r="AS858" s="697"/>
      <c r="AT858" s="697"/>
      <c r="AU858" s="697"/>
      <c r="AV858" s="680"/>
      <c r="AW858" s="673">
        <f>U858</f>
        <v>49401140</v>
      </c>
      <c r="AX858" s="673" cm="1">
        <f t="array" ref="AX858">SUM(MID(0&amp;AW858,LARGE(INDEX(ISNUMBER(--MID(AW858,ROW($1:$8),1))*ROW($1:$8),),ROW($1:$8))+1,1)*10^ROW($1:$8)/10)</f>
        <v>49401140</v>
      </c>
      <c r="AY858" s="673" t="str">
        <f>VLOOKUP($AX858,'Item Master Data'!$A:$F,3,FALSE)</f>
        <v>Q.PEAK DUO BLK ML G10.a+</v>
      </c>
      <c r="AZ858" s="673">
        <f>VLOOKUP($AX858,'Item Master Data'!$A:$F,6,FALSE)</f>
        <v>400</v>
      </c>
      <c r="BA858" s="673">
        <f>X858/BB858</f>
        <v>24</v>
      </c>
      <c r="BB858" s="673">
        <f>VLOOKUP(AX858,'Item Master Data'!$A:$G,7,FALSE)</f>
        <v>32</v>
      </c>
      <c r="BC858" s="673"/>
      <c r="BD858" s="673">
        <f>W858-AZ858</f>
        <v>0</v>
      </c>
    </row>
    <row r="859" spans="1:56">
      <c r="A859" s="674"/>
      <c r="B859" s="722">
        <v>44522</v>
      </c>
      <c r="C859" s="722"/>
      <c r="D859" s="687" t="s">
        <v>2368</v>
      </c>
      <c r="E859" s="676" t="s">
        <v>2781</v>
      </c>
      <c r="F859" s="676"/>
      <c r="G859" s="676">
        <v>2022</v>
      </c>
      <c r="H859" s="676">
        <v>9</v>
      </c>
      <c r="I859" s="687"/>
      <c r="J859" s="677"/>
      <c r="K859" s="685" t="s">
        <v>2855</v>
      </c>
      <c r="L859" s="676" t="s">
        <v>2505</v>
      </c>
      <c r="M859" s="689">
        <v>44505</v>
      </c>
      <c r="N859" s="689">
        <v>44700</v>
      </c>
      <c r="O859" s="689"/>
      <c r="P859" s="677"/>
      <c r="Q859" s="677"/>
      <c r="R859" s="677"/>
      <c r="S859" s="676" t="s">
        <v>1580</v>
      </c>
      <c r="T859" s="676">
        <v>60</v>
      </c>
      <c r="U859" s="676">
        <v>49401140</v>
      </c>
      <c r="V859" s="676" t="s">
        <v>2529</v>
      </c>
      <c r="W859" s="676">
        <v>400</v>
      </c>
      <c r="X859" s="678">
        <v>768</v>
      </c>
      <c r="Y859" s="525">
        <f>W859*X859</f>
        <v>307200</v>
      </c>
      <c r="Z859" s="680">
        <v>0.55500000000000005</v>
      </c>
      <c r="AA859" s="682">
        <f>Y859*Z859</f>
        <v>170496.00000000003</v>
      </c>
      <c r="AB859" s="682"/>
      <c r="AC859" s="683">
        <v>0</v>
      </c>
      <c r="AD859" s="692"/>
      <c r="AE859" s="684"/>
      <c r="AF859" s="695">
        <f>AA859+AD859+AE859</f>
        <v>170496.00000000003</v>
      </c>
      <c r="AG859" s="676" t="s">
        <v>1073</v>
      </c>
      <c r="AH859" s="676"/>
      <c r="AI859" s="685" t="s">
        <v>2488</v>
      </c>
      <c r="AJ859" s="676" t="s">
        <v>1808</v>
      </c>
      <c r="AK859" s="696" t="s">
        <v>50</v>
      </c>
      <c r="AL859" s="676" t="s">
        <v>2023</v>
      </c>
      <c r="AM859" s="676" t="s">
        <v>52</v>
      </c>
      <c r="AN859" s="676"/>
      <c r="AO859" s="676"/>
      <c r="AP859" s="688"/>
      <c r="AQ859" s="688" t="s">
        <v>37</v>
      </c>
      <c r="AR859" s="688"/>
      <c r="AS859" s="697"/>
      <c r="AT859" s="697"/>
      <c r="AU859" s="697"/>
      <c r="AV859" s="680"/>
      <c r="AW859" s="673">
        <f>U859</f>
        <v>49401140</v>
      </c>
      <c r="AX859" s="673" cm="1">
        <f t="array" ref="AX859">SUM(MID(0&amp;AW859,LARGE(INDEX(ISNUMBER(--MID(AW859,ROW($1:$8),1))*ROW($1:$8),),ROW($1:$8))+1,1)*10^ROW($1:$8)/10)</f>
        <v>49401140</v>
      </c>
      <c r="AY859" s="673" t="str">
        <f>VLOOKUP($AX859,'Item Master Data'!$A:$F,3,FALSE)</f>
        <v>Q.PEAK DUO BLK ML G10.a+</v>
      </c>
      <c r="AZ859" s="673">
        <f>VLOOKUP($AX859,'Item Master Data'!$A:$F,6,FALSE)</f>
        <v>400</v>
      </c>
      <c r="BA859" s="673">
        <f>X859/BB859</f>
        <v>24</v>
      </c>
      <c r="BB859" s="673">
        <f>VLOOKUP(AX859,'Item Master Data'!$A:$G,7,FALSE)</f>
        <v>32</v>
      </c>
      <c r="BC859" s="673"/>
      <c r="BD859" s="673">
        <f>W859-AZ859</f>
        <v>0</v>
      </c>
    </row>
    <row r="860" spans="1:56">
      <c r="A860" s="674"/>
      <c r="B860" s="722">
        <v>44522</v>
      </c>
      <c r="C860" s="722"/>
      <c r="D860" s="687" t="s">
        <v>2368</v>
      </c>
      <c r="E860" s="676" t="s">
        <v>2781</v>
      </c>
      <c r="F860" s="676"/>
      <c r="G860" s="491">
        <v>2022</v>
      </c>
      <c r="H860" s="491">
        <v>9</v>
      </c>
      <c r="I860" s="687"/>
      <c r="J860" s="492"/>
      <c r="K860" s="685" t="s">
        <v>2856</v>
      </c>
      <c r="L860" s="676" t="s">
        <v>2505</v>
      </c>
      <c r="M860" s="689">
        <v>44505</v>
      </c>
      <c r="N860" s="689">
        <v>44718</v>
      </c>
      <c r="O860" s="689"/>
      <c r="P860" s="492"/>
      <c r="Q860" s="492"/>
      <c r="R860" s="492"/>
      <c r="S860" s="491" t="s">
        <v>1580</v>
      </c>
      <c r="T860" s="491">
        <v>60</v>
      </c>
      <c r="U860" s="491">
        <v>49401140</v>
      </c>
      <c r="V860" s="491" t="s">
        <v>2529</v>
      </c>
      <c r="W860" s="676">
        <v>400</v>
      </c>
      <c r="X860" s="678">
        <v>768</v>
      </c>
      <c r="Y860" s="525">
        <f>W860*X860</f>
        <v>307200</v>
      </c>
      <c r="Z860" s="494">
        <v>0.55500000000000005</v>
      </c>
      <c r="AA860" s="682">
        <f>Y860*Z860</f>
        <v>170496.00000000003</v>
      </c>
      <c r="AB860" s="682"/>
      <c r="AC860" s="683">
        <v>0</v>
      </c>
      <c r="AD860" s="692"/>
      <c r="AE860" s="497"/>
      <c r="AF860" s="695">
        <f>AA860+AD860+AE860</f>
        <v>170496.00000000003</v>
      </c>
      <c r="AG860" s="491" t="s">
        <v>1073</v>
      </c>
      <c r="AH860" s="676"/>
      <c r="AI860" s="685" t="s">
        <v>2488</v>
      </c>
      <c r="AJ860" s="676" t="s">
        <v>1808</v>
      </c>
      <c r="AK860" s="696" t="s">
        <v>50</v>
      </c>
      <c r="AL860" s="676" t="s">
        <v>2023</v>
      </c>
      <c r="AM860" s="491" t="s">
        <v>52</v>
      </c>
      <c r="AN860" s="491"/>
      <c r="AO860" s="491"/>
      <c r="AP860" s="688"/>
      <c r="AQ860" s="688" t="s">
        <v>37</v>
      </c>
      <c r="AR860" s="688"/>
      <c r="AS860" s="697"/>
      <c r="AT860" s="697"/>
      <c r="AU860" s="697"/>
      <c r="AV860" s="680"/>
      <c r="AW860" s="673">
        <f>U860</f>
        <v>49401140</v>
      </c>
      <c r="AX860" s="673" cm="1">
        <f t="array" ref="AX860">SUM(MID(0&amp;AW860,LARGE(INDEX(ISNUMBER(--MID(AW860,ROW($1:$8),1))*ROW($1:$8),),ROW($1:$8))+1,1)*10^ROW($1:$8)/10)</f>
        <v>49401140</v>
      </c>
      <c r="AY860" s="673" t="str">
        <f>VLOOKUP($AX860,'Item Master Data'!$A:$F,3,FALSE)</f>
        <v>Q.PEAK DUO BLK ML G10.a+</v>
      </c>
      <c r="AZ860" s="673">
        <f>VLOOKUP($AX860,'Item Master Data'!$A:$F,6,FALSE)</f>
        <v>400</v>
      </c>
      <c r="BA860" s="673">
        <f>X860/BB860</f>
        <v>24</v>
      </c>
      <c r="BB860" s="673">
        <f>VLOOKUP(AX860,'Item Master Data'!$A:$G,7,FALSE)</f>
        <v>32</v>
      </c>
      <c r="BC860" s="673"/>
      <c r="BD860" s="673">
        <f>W860-AZ860</f>
        <v>0</v>
      </c>
    </row>
    <row r="861" spans="1:56">
      <c r="A861" s="674"/>
      <c r="B861" s="722">
        <v>44557</v>
      </c>
      <c r="C861" s="722"/>
      <c r="D861" s="687" t="s">
        <v>2368</v>
      </c>
      <c r="E861" s="676" t="s">
        <v>2781</v>
      </c>
      <c r="F861" s="491"/>
      <c r="G861" s="491">
        <v>2022</v>
      </c>
      <c r="H861" s="491">
        <v>9</v>
      </c>
      <c r="I861" s="687"/>
      <c r="J861" s="677"/>
      <c r="K861" s="685" t="s">
        <v>2857</v>
      </c>
      <c r="L861" s="676" t="s">
        <v>2505</v>
      </c>
      <c r="M861" s="689">
        <v>44505</v>
      </c>
      <c r="N861" s="689">
        <v>44699</v>
      </c>
      <c r="O861" s="689"/>
      <c r="P861" s="492"/>
      <c r="Q861" s="492"/>
      <c r="R861" s="492"/>
      <c r="S861" s="491" t="s">
        <v>1580</v>
      </c>
      <c r="T861" s="491">
        <v>60</v>
      </c>
      <c r="U861" s="491">
        <v>49401140</v>
      </c>
      <c r="V861" s="491" t="s">
        <v>973</v>
      </c>
      <c r="W861" s="676">
        <v>400</v>
      </c>
      <c r="X861" s="678">
        <v>768</v>
      </c>
      <c r="Y861" s="525">
        <f>W861*X861</f>
        <v>307200</v>
      </c>
      <c r="Z861" s="494">
        <v>0.55500000000000005</v>
      </c>
      <c r="AA861" s="682">
        <f>Y861*Z861</f>
        <v>170496.00000000003</v>
      </c>
      <c r="AB861" s="682"/>
      <c r="AC861" s="683"/>
      <c r="AD861" s="501"/>
      <c r="AE861" s="497"/>
      <c r="AF861" s="695">
        <f>AA861+AD861+AE861</f>
        <v>170496.00000000003</v>
      </c>
      <c r="AG861" s="491" t="s">
        <v>1073</v>
      </c>
      <c r="AH861" s="491"/>
      <c r="AI861" s="685" t="s">
        <v>2488</v>
      </c>
      <c r="AJ861" s="676" t="s">
        <v>2518</v>
      </c>
      <c r="AK861" s="696" t="s">
        <v>1138</v>
      </c>
      <c r="AL861" s="676" t="s">
        <v>2629</v>
      </c>
      <c r="AM861" s="491" t="s">
        <v>52</v>
      </c>
      <c r="AN861" s="491"/>
      <c r="AO861" s="491"/>
      <c r="AP861" s="688"/>
      <c r="AQ861" s="688" t="s">
        <v>37</v>
      </c>
      <c r="AR861" s="688"/>
      <c r="AS861" s="697"/>
      <c r="AT861" s="697"/>
      <c r="AU861" s="697"/>
      <c r="AV861" s="680"/>
      <c r="AW861" s="673">
        <f>U861</f>
        <v>49401140</v>
      </c>
      <c r="AX861" s="673" cm="1">
        <f t="array" ref="AX861">SUM(MID(0&amp;AW861,LARGE(INDEX(ISNUMBER(--MID(AW861,ROW($1:$8),1))*ROW($1:$8),),ROW($1:$8))+1,1)*10^ROW($1:$8)/10)</f>
        <v>49401140</v>
      </c>
      <c r="AY861" s="673" t="str">
        <f>VLOOKUP($AX861,'Item Master Data'!$A:$F,3,FALSE)</f>
        <v>Q.PEAK DUO BLK ML G10.a+</v>
      </c>
      <c r="AZ861" s="673">
        <f>VLOOKUP($AX861,'Item Master Data'!$A:$F,6,FALSE)</f>
        <v>400</v>
      </c>
      <c r="BA861" s="673">
        <f>X861/BB861</f>
        <v>24</v>
      </c>
      <c r="BB861" s="673">
        <f>VLOOKUP(AX861,'Item Master Data'!$A:$G,7,FALSE)</f>
        <v>32</v>
      </c>
      <c r="BC861" s="673"/>
      <c r="BD861" s="673">
        <f>W861-AZ861</f>
        <v>0</v>
      </c>
    </row>
    <row r="862" spans="1:56">
      <c r="A862" s="674"/>
      <c r="B862" s="722">
        <v>44522</v>
      </c>
      <c r="C862" s="722"/>
      <c r="D862" s="687" t="s">
        <v>2368</v>
      </c>
      <c r="E862" s="676" t="s">
        <v>2781</v>
      </c>
      <c r="F862" s="491"/>
      <c r="G862" s="491">
        <v>2022</v>
      </c>
      <c r="H862" s="491">
        <v>9</v>
      </c>
      <c r="I862" s="687"/>
      <c r="J862" s="677"/>
      <c r="K862" s="685" t="s">
        <v>2858</v>
      </c>
      <c r="L862" s="676" t="s">
        <v>2505</v>
      </c>
      <c r="M862" s="689">
        <v>44505</v>
      </c>
      <c r="N862" s="689">
        <v>44718</v>
      </c>
      <c r="O862" s="689"/>
      <c r="P862" s="492"/>
      <c r="Q862" s="492"/>
      <c r="R862" s="492"/>
      <c r="S862" s="491" t="s">
        <v>1580</v>
      </c>
      <c r="T862" s="491">
        <v>60</v>
      </c>
      <c r="U862" s="491">
        <v>49401140</v>
      </c>
      <c r="V862" s="491" t="s">
        <v>2529</v>
      </c>
      <c r="W862" s="676">
        <v>400</v>
      </c>
      <c r="X862" s="678">
        <v>768</v>
      </c>
      <c r="Y862" s="525">
        <f>W862*X862</f>
        <v>307200</v>
      </c>
      <c r="Z862" s="494">
        <v>0.55500000000000005</v>
      </c>
      <c r="AA862" s="682">
        <f>Y862*Z862</f>
        <v>170496.00000000003</v>
      </c>
      <c r="AB862" s="682"/>
      <c r="AC862" s="683">
        <v>0</v>
      </c>
      <c r="AD862" s="692"/>
      <c r="AE862" s="497"/>
      <c r="AF862" s="695">
        <f>AA862+AD862+AE862</f>
        <v>170496.00000000003</v>
      </c>
      <c r="AG862" s="491" t="s">
        <v>1073</v>
      </c>
      <c r="AH862" s="676"/>
      <c r="AI862" s="685" t="s">
        <v>2488</v>
      </c>
      <c r="AJ862" s="676" t="s">
        <v>2518</v>
      </c>
      <c r="AK862" s="696" t="s">
        <v>1138</v>
      </c>
      <c r="AL862" s="676" t="s">
        <v>2629</v>
      </c>
      <c r="AM862" s="491" t="s">
        <v>52</v>
      </c>
      <c r="AN862" s="491"/>
      <c r="AO862" s="491"/>
      <c r="AP862" s="688"/>
      <c r="AQ862" s="688" t="s">
        <v>37</v>
      </c>
      <c r="AR862" s="688"/>
      <c r="AS862" s="697"/>
      <c r="AT862" s="697"/>
      <c r="AU862" s="697"/>
      <c r="AV862" s="680"/>
      <c r="AW862" s="673">
        <f>U862</f>
        <v>49401140</v>
      </c>
      <c r="AX862" s="673" cm="1">
        <f t="array" ref="AX862">SUM(MID(0&amp;AW862,LARGE(INDEX(ISNUMBER(--MID(AW862,ROW($1:$8),1))*ROW($1:$8),),ROW($1:$8))+1,1)*10^ROW($1:$8)/10)</f>
        <v>49401140</v>
      </c>
      <c r="AY862" s="673" t="str">
        <f>VLOOKUP($AX862,'Item Master Data'!$A:$F,3,FALSE)</f>
        <v>Q.PEAK DUO BLK ML G10.a+</v>
      </c>
      <c r="AZ862" s="673">
        <f>VLOOKUP($AX862,'Item Master Data'!$A:$F,6,FALSE)</f>
        <v>400</v>
      </c>
      <c r="BA862" s="673">
        <f>X862/BB862</f>
        <v>24</v>
      </c>
      <c r="BB862" s="673">
        <f>VLOOKUP(AX862,'Item Master Data'!$A:$G,7,FALSE)</f>
        <v>32</v>
      </c>
      <c r="BC862" s="673"/>
      <c r="BD862" s="673">
        <f>W862-AZ862</f>
        <v>0</v>
      </c>
    </row>
    <row r="863" spans="1:56">
      <c r="A863" s="674"/>
      <c r="B863" s="722">
        <v>44557</v>
      </c>
      <c r="C863" s="722">
        <v>44587</v>
      </c>
      <c r="D863" s="687" t="s">
        <v>2368</v>
      </c>
      <c r="E863" s="676" t="s">
        <v>1292</v>
      </c>
      <c r="F863" s="491"/>
      <c r="G863" s="491">
        <v>2022</v>
      </c>
      <c r="H863" s="491">
        <v>9</v>
      </c>
      <c r="I863" s="687"/>
      <c r="J863" s="677"/>
      <c r="K863" s="685" t="s">
        <v>2859</v>
      </c>
      <c r="L863" s="676" t="s">
        <v>2505</v>
      </c>
      <c r="M863" s="689">
        <v>44545</v>
      </c>
      <c r="N863" s="689">
        <v>44814</v>
      </c>
      <c r="O863" s="689"/>
      <c r="P863" s="492"/>
      <c r="Q863" s="492"/>
      <c r="R863" s="492"/>
      <c r="S863" s="491" t="s">
        <v>1580</v>
      </c>
      <c r="T863" s="491">
        <v>60</v>
      </c>
      <c r="U863" s="491" t="s">
        <v>1113</v>
      </c>
      <c r="V863" s="491" t="s">
        <v>1231</v>
      </c>
      <c r="W863" s="676">
        <v>360</v>
      </c>
      <c r="X863" s="678">
        <v>624</v>
      </c>
      <c r="Y863" s="525">
        <f>W863*X863</f>
        <v>224640</v>
      </c>
      <c r="Z863" s="494">
        <v>0.79</v>
      </c>
      <c r="AA863" s="682">
        <f>Y863*Z863</f>
        <v>177465.60000000001</v>
      </c>
      <c r="AB863" s="682"/>
      <c r="AC863" s="683">
        <v>0</v>
      </c>
      <c r="AD863" s="692"/>
      <c r="AE863" s="497"/>
      <c r="AF863" s="695">
        <f>AA863+AD863+AE863</f>
        <v>177465.60000000001</v>
      </c>
      <c r="AG863" s="491" t="s">
        <v>1073</v>
      </c>
      <c r="AH863" s="676"/>
      <c r="AI863" s="685" t="s">
        <v>2488</v>
      </c>
      <c r="AJ863" s="676" t="s">
        <v>2518</v>
      </c>
      <c r="AK863" s="696" t="s">
        <v>1138</v>
      </c>
      <c r="AL863" s="676">
        <v>85008</v>
      </c>
      <c r="AM863" s="491" t="s">
        <v>52</v>
      </c>
      <c r="AN863" s="676" t="s">
        <v>1076</v>
      </c>
      <c r="AO863" s="491"/>
      <c r="AP863" s="688"/>
      <c r="AQ863" s="688" t="s">
        <v>37</v>
      </c>
      <c r="AR863" s="688"/>
      <c r="AS863" s="697"/>
      <c r="AT863" s="697"/>
      <c r="AU863" s="697"/>
      <c r="AV863" s="680"/>
      <c r="AW863" s="673" t="str">
        <f>U863</f>
        <v>TBD</v>
      </c>
      <c r="AX863" s="673" cm="1">
        <f t="array" ref="AX863">SUM(MID(0&amp;AW863,LARGE(INDEX(ISNUMBER(--MID(AW863,ROW($1:$8),1))*ROW($1:$8),),ROW($1:$8))+1,1)*10^ROW($1:$8)/10)</f>
        <v>0</v>
      </c>
      <c r="AY863" s="673" t="e">
        <f>VLOOKUP($AX863,'Item Master Data'!$A:$F,3,FALSE)</f>
        <v>#N/A</v>
      </c>
      <c r="AZ863" s="673" t="e">
        <f>VLOOKUP($AX863,'Item Master Data'!$A:$F,6,FALSE)</f>
        <v>#N/A</v>
      </c>
      <c r="BA863" s="673" t="e">
        <f>X863/BB863</f>
        <v>#N/A</v>
      </c>
      <c r="BB863" s="673" t="e">
        <f>VLOOKUP(AX863,'Item Master Data'!$A:$G,7,FALSE)</f>
        <v>#N/A</v>
      </c>
      <c r="BC863" s="673"/>
      <c r="BD863" s="673" t="e">
        <f>W863-AZ863</f>
        <v>#N/A</v>
      </c>
    </row>
    <row r="864" spans="1:56">
      <c r="A864" s="674"/>
      <c r="B864" s="722">
        <v>44557</v>
      </c>
      <c r="C864" s="722">
        <v>44587</v>
      </c>
      <c r="D864" s="687" t="s">
        <v>2368</v>
      </c>
      <c r="E864" s="676" t="s">
        <v>1292</v>
      </c>
      <c r="F864" s="491"/>
      <c r="G864" s="491">
        <v>2022</v>
      </c>
      <c r="H864" s="491">
        <v>9</v>
      </c>
      <c r="I864" s="687"/>
      <c r="J864" s="677"/>
      <c r="K864" s="685" t="s">
        <v>2860</v>
      </c>
      <c r="L864" s="676" t="s">
        <v>2602</v>
      </c>
      <c r="M864" s="689">
        <v>44545</v>
      </c>
      <c r="N864" s="689">
        <v>44809</v>
      </c>
      <c r="O864" s="689"/>
      <c r="P864" s="492"/>
      <c r="Q864" s="492"/>
      <c r="R864" s="492"/>
      <c r="S864" s="491" t="s">
        <v>1580</v>
      </c>
      <c r="T864" s="491">
        <v>60</v>
      </c>
      <c r="U864" s="491" t="s">
        <v>1113</v>
      </c>
      <c r="V864" s="491" t="s">
        <v>1231</v>
      </c>
      <c r="W864" s="676">
        <v>360</v>
      </c>
      <c r="X864" s="678">
        <v>832</v>
      </c>
      <c r="Y864" s="525">
        <f>W864*X864</f>
        <v>299520</v>
      </c>
      <c r="Z864" s="494">
        <v>0.78999999999999992</v>
      </c>
      <c r="AA864" s="682">
        <f>Y864*Z864</f>
        <v>236620.79999999999</v>
      </c>
      <c r="AB864" s="682"/>
      <c r="AC864" s="683">
        <v>0</v>
      </c>
      <c r="AD864" s="692"/>
      <c r="AE864" s="497"/>
      <c r="AF864" s="695">
        <f>AA864+AD864+AE864</f>
        <v>236620.79999999999</v>
      </c>
      <c r="AG864" s="491" t="s">
        <v>1073</v>
      </c>
      <c r="AH864" s="676"/>
      <c r="AI864" s="685" t="s">
        <v>2488</v>
      </c>
      <c r="AJ864" s="676" t="s">
        <v>2507</v>
      </c>
      <c r="AK864" s="696" t="s">
        <v>1854</v>
      </c>
      <c r="AL864" s="676">
        <v>97210</v>
      </c>
      <c r="AM864" s="491" t="s">
        <v>52</v>
      </c>
      <c r="AN864" s="676"/>
      <c r="AO864" s="491"/>
      <c r="AP864" s="688"/>
      <c r="AQ864" s="688" t="s">
        <v>37</v>
      </c>
      <c r="AR864" s="688"/>
      <c r="AS864" s="697"/>
      <c r="AT864" s="697"/>
      <c r="AU864" s="697"/>
      <c r="AV864" s="680"/>
      <c r="AW864" s="673" t="str">
        <f>U864</f>
        <v>TBD</v>
      </c>
      <c r="AX864" s="673" cm="1">
        <f t="array" ref="AX864">SUM(MID(0&amp;AW864,LARGE(INDEX(ISNUMBER(--MID(AW864,ROW($1:$8),1))*ROW($1:$8),),ROW($1:$8))+1,1)*10^ROW($1:$8)/10)</f>
        <v>0</v>
      </c>
      <c r="AY864" s="673" t="e">
        <f>VLOOKUP($AX864,'Item Master Data'!$A:$F,3,FALSE)</f>
        <v>#N/A</v>
      </c>
      <c r="AZ864" s="673" t="e">
        <f>VLOOKUP($AX864,'Item Master Data'!$A:$F,6,FALSE)</f>
        <v>#N/A</v>
      </c>
      <c r="BA864" s="673" t="e">
        <f>X864/BB864</f>
        <v>#N/A</v>
      </c>
      <c r="BB864" s="673" t="e">
        <f>VLOOKUP(AX864,'Item Master Data'!$A:$G,7,FALSE)</f>
        <v>#N/A</v>
      </c>
      <c r="BC864" s="673"/>
      <c r="BD864" s="673" t="e">
        <f>W864-AZ864</f>
        <v>#N/A</v>
      </c>
    </row>
    <row r="865" spans="1:56">
      <c r="A865" s="674"/>
      <c r="B865" s="722">
        <v>44557</v>
      </c>
      <c r="C865" s="722">
        <v>44587</v>
      </c>
      <c r="D865" s="687" t="s">
        <v>2368</v>
      </c>
      <c r="E865" s="676" t="s">
        <v>1292</v>
      </c>
      <c r="F865" s="491"/>
      <c r="G865" s="491">
        <v>2022</v>
      </c>
      <c r="H865" s="491">
        <v>9</v>
      </c>
      <c r="I865" s="687"/>
      <c r="J865" s="677"/>
      <c r="K865" s="685" t="s">
        <v>2861</v>
      </c>
      <c r="L865" s="676" t="s">
        <v>2602</v>
      </c>
      <c r="M865" s="689">
        <v>44545</v>
      </c>
      <c r="N865" s="689">
        <v>44819</v>
      </c>
      <c r="O865" s="689"/>
      <c r="P865" s="492"/>
      <c r="Q865" s="492"/>
      <c r="R865" s="492"/>
      <c r="S865" s="491" t="s">
        <v>1580</v>
      </c>
      <c r="T865" s="491">
        <v>60</v>
      </c>
      <c r="U865" s="491" t="s">
        <v>1113</v>
      </c>
      <c r="V865" s="491" t="s">
        <v>1231</v>
      </c>
      <c r="W865" s="676">
        <v>360</v>
      </c>
      <c r="X865" s="678">
        <v>832</v>
      </c>
      <c r="Y865" s="525">
        <f>W865*X865</f>
        <v>299520</v>
      </c>
      <c r="Z865" s="494">
        <v>0.78999999999999992</v>
      </c>
      <c r="AA865" s="682">
        <f>Y865*Z865</f>
        <v>236620.79999999999</v>
      </c>
      <c r="AB865" s="682"/>
      <c r="AC865" s="683">
        <v>0</v>
      </c>
      <c r="AD865" s="501"/>
      <c r="AE865" s="497"/>
      <c r="AF865" s="695">
        <f>AA865+AD865+AE865</f>
        <v>236620.79999999999</v>
      </c>
      <c r="AG865" s="491" t="s">
        <v>1073</v>
      </c>
      <c r="AH865" s="491"/>
      <c r="AI865" s="685" t="s">
        <v>2488</v>
      </c>
      <c r="AJ865" s="676" t="s">
        <v>2507</v>
      </c>
      <c r="AK865" s="696" t="s">
        <v>1854</v>
      </c>
      <c r="AL865" s="676">
        <v>97210</v>
      </c>
      <c r="AM865" s="491" t="s">
        <v>52</v>
      </c>
      <c r="AN865" s="491"/>
      <c r="AO865" s="491"/>
      <c r="AP865" s="688"/>
      <c r="AQ865" s="688" t="s">
        <v>37</v>
      </c>
      <c r="AR865" s="688"/>
      <c r="AS865" s="697"/>
      <c r="AT865" s="697"/>
      <c r="AU865" s="697"/>
      <c r="AV865" s="680"/>
      <c r="AW865" s="673" t="str">
        <f>U865</f>
        <v>TBD</v>
      </c>
      <c r="AX865" s="673" cm="1">
        <f t="array" ref="AX865">SUM(MID(0&amp;AW865,LARGE(INDEX(ISNUMBER(--MID(AW865,ROW($1:$8),1))*ROW($1:$8),),ROW($1:$8))+1,1)*10^ROW($1:$8)/10)</f>
        <v>0</v>
      </c>
      <c r="AY865" s="673" t="e">
        <f>VLOOKUP($AX865,'Item Master Data'!$A:$F,3,FALSE)</f>
        <v>#N/A</v>
      </c>
      <c r="AZ865" s="673" t="e">
        <f>VLOOKUP($AX865,'Item Master Data'!$A:$F,6,FALSE)</f>
        <v>#N/A</v>
      </c>
      <c r="BA865" s="673" t="e">
        <f>X865/BB865</f>
        <v>#N/A</v>
      </c>
      <c r="BB865" s="673" t="e">
        <f>VLOOKUP(AX865,'Item Master Data'!$A:$G,7,FALSE)</f>
        <v>#N/A</v>
      </c>
      <c r="BC865" s="673"/>
      <c r="BD865" s="673" t="e">
        <f>W865-AZ865</f>
        <v>#N/A</v>
      </c>
    </row>
    <row r="866" spans="1:56">
      <c r="A866" s="674"/>
      <c r="B866" s="722">
        <v>44557</v>
      </c>
      <c r="C866" s="722">
        <v>44587</v>
      </c>
      <c r="D866" s="687" t="s">
        <v>2368</v>
      </c>
      <c r="E866" s="676" t="s">
        <v>1292</v>
      </c>
      <c r="F866" s="491"/>
      <c r="G866" s="491">
        <v>2022</v>
      </c>
      <c r="H866" s="491">
        <v>9</v>
      </c>
      <c r="I866" s="687"/>
      <c r="J866" s="677"/>
      <c r="K866" s="685" t="s">
        <v>2862</v>
      </c>
      <c r="L866" s="676" t="s">
        <v>2602</v>
      </c>
      <c r="M866" s="689">
        <v>44545</v>
      </c>
      <c r="N866" s="689">
        <v>44814</v>
      </c>
      <c r="O866" s="689"/>
      <c r="P866" s="492"/>
      <c r="Q866" s="492"/>
      <c r="R866" s="492"/>
      <c r="S866" s="491" t="s">
        <v>1580</v>
      </c>
      <c r="T866" s="491">
        <v>60</v>
      </c>
      <c r="U866" s="491" t="s">
        <v>1113</v>
      </c>
      <c r="V866" s="491" t="s">
        <v>1231</v>
      </c>
      <c r="W866" s="676">
        <v>360</v>
      </c>
      <c r="X866" s="678">
        <v>832</v>
      </c>
      <c r="Y866" s="525">
        <f>W866*X866</f>
        <v>299520</v>
      </c>
      <c r="Z866" s="494">
        <v>0.78999999999999992</v>
      </c>
      <c r="AA866" s="682">
        <f>Y866*Z866</f>
        <v>236620.79999999999</v>
      </c>
      <c r="AB866" s="682"/>
      <c r="AC866" s="683">
        <v>0</v>
      </c>
      <c r="AD866" s="692"/>
      <c r="AE866" s="497"/>
      <c r="AF866" s="695">
        <f>AA866+AD866+AE866</f>
        <v>236620.79999999999</v>
      </c>
      <c r="AG866" s="491" t="s">
        <v>1073</v>
      </c>
      <c r="AH866" s="676"/>
      <c r="AI866" s="685" t="s">
        <v>2488</v>
      </c>
      <c r="AJ866" s="676" t="s">
        <v>2507</v>
      </c>
      <c r="AK866" s="696" t="s">
        <v>1854</v>
      </c>
      <c r="AL866" s="676">
        <v>97210</v>
      </c>
      <c r="AM866" s="491" t="s">
        <v>52</v>
      </c>
      <c r="AN866" s="676"/>
      <c r="AO866" s="491"/>
      <c r="AP866" s="688"/>
      <c r="AQ866" s="688" t="s">
        <v>37</v>
      </c>
      <c r="AR866" s="688"/>
      <c r="AS866" s="697"/>
      <c r="AT866" s="697"/>
      <c r="AU866" s="697"/>
      <c r="AV866" s="680"/>
      <c r="AW866" s="673" t="str">
        <f>U866</f>
        <v>TBD</v>
      </c>
      <c r="AX866" s="673" cm="1">
        <f t="array" ref="AX866">SUM(MID(0&amp;AW866,LARGE(INDEX(ISNUMBER(--MID(AW866,ROW($1:$8),1))*ROW($1:$8),),ROW($1:$8))+1,1)*10^ROW($1:$8)/10)</f>
        <v>0</v>
      </c>
      <c r="AY866" s="673" t="e">
        <f>VLOOKUP($AX866,'Item Master Data'!$A:$F,3,FALSE)</f>
        <v>#N/A</v>
      </c>
      <c r="AZ866" s="673" t="e">
        <f>VLOOKUP($AX866,'Item Master Data'!$A:$F,6,FALSE)</f>
        <v>#N/A</v>
      </c>
      <c r="BA866" s="673" t="e">
        <f>X866/BB866</f>
        <v>#N/A</v>
      </c>
      <c r="BB866" s="673" t="e">
        <f>VLOOKUP(AX866,'Item Master Data'!$A:$G,7,FALSE)</f>
        <v>#N/A</v>
      </c>
      <c r="BC866" s="673"/>
      <c r="BD866" s="673" t="e">
        <f>W866-AZ866</f>
        <v>#N/A</v>
      </c>
    </row>
    <row r="867" spans="1:56">
      <c r="A867" s="674"/>
      <c r="B867" s="722">
        <v>44557</v>
      </c>
      <c r="C867" s="722">
        <v>44587</v>
      </c>
      <c r="D867" s="687" t="s">
        <v>2368</v>
      </c>
      <c r="E867" s="676" t="s">
        <v>1292</v>
      </c>
      <c r="F867" s="491"/>
      <c r="G867" s="491">
        <v>2022</v>
      </c>
      <c r="H867" s="491">
        <v>9</v>
      </c>
      <c r="I867" s="687"/>
      <c r="J867" s="677"/>
      <c r="K867" s="685" t="s">
        <v>2863</v>
      </c>
      <c r="L867" s="676" t="s">
        <v>2602</v>
      </c>
      <c r="M867" s="689">
        <v>44545</v>
      </c>
      <c r="N867" s="689">
        <v>44816</v>
      </c>
      <c r="O867" s="689"/>
      <c r="P867" s="492"/>
      <c r="Q867" s="492"/>
      <c r="R867" s="492"/>
      <c r="S867" s="491" t="s">
        <v>1580</v>
      </c>
      <c r="T867" s="491">
        <v>60</v>
      </c>
      <c r="U867" s="491" t="s">
        <v>1113</v>
      </c>
      <c r="V867" s="491" t="s">
        <v>1231</v>
      </c>
      <c r="W867" s="676">
        <v>360</v>
      </c>
      <c r="X867" s="678">
        <v>624</v>
      </c>
      <c r="Y867" s="525">
        <f>W867*X867</f>
        <v>224640</v>
      </c>
      <c r="Z867" s="494">
        <v>0.78999999999999992</v>
      </c>
      <c r="AA867" s="682">
        <f>Y867*Z867</f>
        <v>177465.59999999998</v>
      </c>
      <c r="AB867" s="682"/>
      <c r="AC867" s="683">
        <v>0</v>
      </c>
      <c r="AD867" s="692"/>
      <c r="AE867" s="497"/>
      <c r="AF867" s="695">
        <f>AA867+AD867+AE867</f>
        <v>177465.59999999998</v>
      </c>
      <c r="AG867" s="491" t="s">
        <v>1073</v>
      </c>
      <c r="AH867" s="676"/>
      <c r="AI867" s="685" t="s">
        <v>2488</v>
      </c>
      <c r="AJ867" s="676" t="s">
        <v>1891</v>
      </c>
      <c r="AK867" s="696" t="s">
        <v>50</v>
      </c>
      <c r="AL867" s="676">
        <v>93722</v>
      </c>
      <c r="AM867" s="491" t="s">
        <v>52</v>
      </c>
      <c r="AN867" s="491"/>
      <c r="AO867" s="491"/>
      <c r="AP867" s="688"/>
      <c r="AQ867" s="688" t="s">
        <v>37</v>
      </c>
      <c r="AR867" s="688"/>
      <c r="AS867" s="697"/>
      <c r="AT867" s="697"/>
      <c r="AU867" s="697"/>
      <c r="AV867" s="680"/>
      <c r="AW867" s="673" t="str">
        <f>U867</f>
        <v>TBD</v>
      </c>
      <c r="AX867" s="673" cm="1">
        <f t="array" ref="AX867">SUM(MID(0&amp;AW867,LARGE(INDEX(ISNUMBER(--MID(AW867,ROW($1:$8),1))*ROW($1:$8),),ROW($1:$8))+1,1)*10^ROW($1:$8)/10)</f>
        <v>0</v>
      </c>
      <c r="AY867" s="673" t="e">
        <f>VLOOKUP($AX867,'Item Master Data'!$A:$F,3,FALSE)</f>
        <v>#N/A</v>
      </c>
      <c r="AZ867" s="673" t="e">
        <f>VLOOKUP($AX867,'Item Master Data'!$A:$F,6,FALSE)</f>
        <v>#N/A</v>
      </c>
      <c r="BA867" s="673" t="e">
        <f>X867/BB867</f>
        <v>#N/A</v>
      </c>
      <c r="BB867" s="673" t="e">
        <f>VLOOKUP(AX867,'Item Master Data'!$A:$G,7,FALSE)</f>
        <v>#N/A</v>
      </c>
      <c r="BC867" s="673"/>
      <c r="BD867" s="673" t="e">
        <f>W867-AZ867</f>
        <v>#N/A</v>
      </c>
    </row>
    <row r="868" spans="1:56">
      <c r="A868" s="674"/>
      <c r="B868" s="722"/>
      <c r="C868" s="722"/>
      <c r="D868" s="687" t="s">
        <v>2368</v>
      </c>
      <c r="E868" s="676" t="s">
        <v>2744</v>
      </c>
      <c r="F868" s="491"/>
      <c r="G868" s="491">
        <v>2022</v>
      </c>
      <c r="H868" s="491">
        <v>10</v>
      </c>
      <c r="I868" s="687"/>
      <c r="J868" s="677"/>
      <c r="K868" s="498" t="s">
        <v>2800</v>
      </c>
      <c r="L868" s="491" t="s">
        <v>1717</v>
      </c>
      <c r="M868" s="689">
        <v>44641</v>
      </c>
      <c r="N868" s="689">
        <v>44774</v>
      </c>
      <c r="O868" s="689"/>
      <c r="P868" s="492"/>
      <c r="Q868" s="492"/>
      <c r="R868" s="492"/>
      <c r="S868" s="491" t="s">
        <v>1580</v>
      </c>
      <c r="T868" s="491">
        <v>60</v>
      </c>
      <c r="U868" s="491" t="s">
        <v>1290</v>
      </c>
      <c r="V868" s="491" t="s">
        <v>973</v>
      </c>
      <c r="W868" s="491">
        <v>400</v>
      </c>
      <c r="X868" s="493">
        <v>2016</v>
      </c>
      <c r="Y868" s="525">
        <f>W868*X868</f>
        <v>806400</v>
      </c>
      <c r="Z868" s="494">
        <v>0.55000000000000004</v>
      </c>
      <c r="AA868" s="682">
        <f>Y868*Z868</f>
        <v>443520.00000000006</v>
      </c>
      <c r="AB868" s="682"/>
      <c r="AC868" s="683">
        <v>0</v>
      </c>
      <c r="AD868" s="501"/>
      <c r="AE868" s="497"/>
      <c r="AF868" s="695">
        <f>AA868+AD868+AE868</f>
        <v>443520.00000000006</v>
      </c>
      <c r="AG868" s="491" t="s">
        <v>1073</v>
      </c>
      <c r="AH868" s="491"/>
      <c r="AI868" s="685">
        <v>60</v>
      </c>
      <c r="AJ868" s="676" t="s">
        <v>1718</v>
      </c>
      <c r="AK868" s="696" t="s">
        <v>2367</v>
      </c>
      <c r="AL868" s="676">
        <v>92806</v>
      </c>
      <c r="AM868" s="491" t="s">
        <v>52</v>
      </c>
      <c r="AN868" s="491" t="s">
        <v>1076</v>
      </c>
      <c r="AO868" s="491"/>
      <c r="AP868" s="688"/>
      <c r="AQ868" s="688"/>
      <c r="AR868" s="688" t="s">
        <v>2413</v>
      </c>
      <c r="AS868" s="697"/>
      <c r="AT868" s="697"/>
      <c r="AU868" s="697"/>
      <c r="AV868" s="680"/>
      <c r="AW868" s="673" t="str">
        <f>U868</f>
        <v>30390456H</v>
      </c>
      <c r="AX868" s="673" cm="1">
        <f t="array" ref="AX868">SUM(MID(0&amp;AW868,LARGE(INDEX(ISNUMBER(--MID(AW868,ROW($1:$8),1))*ROW($1:$8),),ROW($1:$8))+1,1)*10^ROW($1:$8)/10)</f>
        <v>30390456</v>
      </c>
      <c r="AY868" s="673" t="str">
        <f>VLOOKUP($AX868,'Item Master Data'!$A:$F,3,FALSE)</f>
        <v>Q.PEAK DUO BLK ML G10+</v>
      </c>
      <c r="AZ868" s="673">
        <f>VLOOKUP($AX868,'Item Master Data'!$A:$F,6,FALSE)</f>
        <v>400</v>
      </c>
      <c r="BA868" s="673">
        <f>X868/BB868</f>
        <v>63</v>
      </c>
      <c r="BB868" s="673">
        <f>VLOOKUP(AX868,'Item Master Data'!$A:$G,7,FALSE)</f>
        <v>32</v>
      </c>
      <c r="BC868" s="673"/>
      <c r="BD868" s="673">
        <f>W868-AZ868</f>
        <v>0</v>
      </c>
    </row>
    <row r="869" spans="1:56">
      <c r="A869" s="674"/>
      <c r="B869" s="722"/>
      <c r="C869" s="722"/>
      <c r="D869" s="687" t="s">
        <v>2368</v>
      </c>
      <c r="E869" s="676" t="s">
        <v>2744</v>
      </c>
      <c r="F869" s="491"/>
      <c r="G869" s="491">
        <v>2022</v>
      </c>
      <c r="H869" s="491">
        <v>10</v>
      </c>
      <c r="I869" s="687"/>
      <c r="J869" s="677"/>
      <c r="K869" s="498" t="s">
        <v>2832</v>
      </c>
      <c r="L869" s="491" t="s">
        <v>1717</v>
      </c>
      <c r="M869" s="689">
        <v>44641</v>
      </c>
      <c r="N869" s="689">
        <v>44805</v>
      </c>
      <c r="O869" s="689"/>
      <c r="P869" s="492"/>
      <c r="Q869" s="492"/>
      <c r="R869" s="492"/>
      <c r="S869" s="491" t="s">
        <v>1580</v>
      </c>
      <c r="T869" s="491">
        <v>60</v>
      </c>
      <c r="U869" s="491">
        <v>49403140</v>
      </c>
      <c r="V869" s="491" t="s">
        <v>973</v>
      </c>
      <c r="W869" s="491">
        <v>400</v>
      </c>
      <c r="X869" s="493">
        <v>3936</v>
      </c>
      <c r="Y869" s="525">
        <f>W869*X869</f>
        <v>1574400</v>
      </c>
      <c r="Z869" s="494">
        <v>0.55000000000000004</v>
      </c>
      <c r="AA869" s="682">
        <f>Y869*Z869</f>
        <v>865920.00000000012</v>
      </c>
      <c r="AB869" s="682"/>
      <c r="AC869" s="683">
        <v>0</v>
      </c>
      <c r="AD869" s="501"/>
      <c r="AE869" s="497"/>
      <c r="AF869" s="695">
        <f>AA869+AD869+AE869</f>
        <v>865920.00000000012</v>
      </c>
      <c r="AG869" s="491" t="s">
        <v>1073</v>
      </c>
      <c r="AH869" s="491"/>
      <c r="AI869" s="685">
        <v>60</v>
      </c>
      <c r="AJ869" s="676" t="s">
        <v>1718</v>
      </c>
      <c r="AK869" s="696" t="s">
        <v>2367</v>
      </c>
      <c r="AL869" s="676">
        <v>92806</v>
      </c>
      <c r="AM869" s="491" t="s">
        <v>52</v>
      </c>
      <c r="AN869" s="491" t="s">
        <v>1076</v>
      </c>
      <c r="AO869" s="491"/>
      <c r="AP869" s="688"/>
      <c r="AQ869" s="688"/>
      <c r="AR869" s="688" t="s">
        <v>2413</v>
      </c>
      <c r="AS869" s="697"/>
      <c r="AT869" s="697"/>
      <c r="AU869" s="697"/>
      <c r="AV869" s="680"/>
      <c r="AW869" s="673">
        <f>U869</f>
        <v>49403140</v>
      </c>
      <c r="AX869" s="673" cm="1">
        <f t="array" ref="AX869">SUM(MID(0&amp;AW869,LARGE(INDEX(ISNUMBER(--MID(AW869,ROW($1:$8),1))*ROW($1:$8),),ROW($1:$8))+1,1)*10^ROW($1:$8)/10)</f>
        <v>49403140</v>
      </c>
      <c r="AY869" s="673" t="str">
        <f>VLOOKUP($AX869,'Item Master Data'!$A:$F,3,FALSE)</f>
        <v>Q.PEAK DUO BLK ML G10+</v>
      </c>
      <c r="AZ869" s="673">
        <f>VLOOKUP($AX869,'Item Master Data'!$A:$F,6,FALSE)</f>
        <v>400</v>
      </c>
      <c r="BA869" s="673">
        <f>X869/BB869</f>
        <v>123</v>
      </c>
      <c r="BB869" s="673">
        <f>VLOOKUP(AX869,'Item Master Data'!$A:$G,7,FALSE)</f>
        <v>32</v>
      </c>
      <c r="BC869" s="673"/>
      <c r="BD869" s="673">
        <f>W869-AZ869</f>
        <v>0</v>
      </c>
    </row>
    <row r="870" spans="1:56">
      <c r="A870" s="674"/>
      <c r="B870" s="722"/>
      <c r="C870" s="722"/>
      <c r="D870" s="687" t="s">
        <v>2368</v>
      </c>
      <c r="E870" s="676"/>
      <c r="F870" s="676"/>
      <c r="G870" s="491">
        <v>2022</v>
      </c>
      <c r="H870" s="491">
        <v>10</v>
      </c>
      <c r="I870" s="687"/>
      <c r="J870" s="677"/>
      <c r="K870" s="685" t="s">
        <v>2866</v>
      </c>
      <c r="L870" s="491" t="s">
        <v>2485</v>
      </c>
      <c r="M870" s="689">
        <v>44463</v>
      </c>
      <c r="N870" s="689">
        <v>44634</v>
      </c>
      <c r="O870" s="689"/>
      <c r="P870" s="492"/>
      <c r="Q870" s="492"/>
      <c r="R870" s="492"/>
      <c r="S870" s="491" t="s">
        <v>1580</v>
      </c>
      <c r="T870" s="491">
        <v>60</v>
      </c>
      <c r="U870" s="491">
        <v>49401139</v>
      </c>
      <c r="V870" s="491" t="s">
        <v>2774</v>
      </c>
      <c r="W870" s="491">
        <v>395</v>
      </c>
      <c r="X870" s="678">
        <v>832</v>
      </c>
      <c r="Y870" s="525">
        <f>W870*X870</f>
        <v>328640</v>
      </c>
      <c r="Z870" s="494">
        <v>0.53</v>
      </c>
      <c r="AA870" s="682">
        <f>Y870*Z870</f>
        <v>174179.20000000001</v>
      </c>
      <c r="AB870" s="682"/>
      <c r="AC870" s="683">
        <v>0</v>
      </c>
      <c r="AD870" s="501"/>
      <c r="AE870" s="684"/>
      <c r="AF870" s="695">
        <f>AA870+AD870+AE870</f>
        <v>174179.20000000001</v>
      </c>
      <c r="AG870" s="491" t="s">
        <v>47</v>
      </c>
      <c r="AH870" s="676" t="s">
        <v>2490</v>
      </c>
      <c r="AI870" s="685">
        <v>60</v>
      </c>
      <c r="AJ870" s="676" t="s">
        <v>1821</v>
      </c>
      <c r="AK870" s="696" t="s">
        <v>50</v>
      </c>
      <c r="AL870" s="676" t="s">
        <v>2498</v>
      </c>
      <c r="AM870" s="491" t="s">
        <v>52</v>
      </c>
      <c r="AN870" s="491"/>
      <c r="AO870" s="491"/>
      <c r="AP870" s="688"/>
      <c r="AQ870" s="688"/>
      <c r="AR870" s="688"/>
      <c r="AS870" s="697"/>
      <c r="AT870" s="697"/>
      <c r="AU870" s="697"/>
      <c r="AV870" s="680"/>
      <c r="AW870" s="673">
        <f>U870</f>
        <v>49401139</v>
      </c>
      <c r="AX870" s="673" cm="1">
        <f t="array" ref="AX870">SUM(MID(0&amp;AW870,LARGE(INDEX(ISNUMBER(--MID(AW870,ROW($1:$8),1))*ROW($1:$8),),ROW($1:$8))+1,1)*10^ROW($1:$8)/10)</f>
        <v>49401139</v>
      </c>
      <c r="AY870" s="673" t="str">
        <f>VLOOKUP($AX870,'Item Master Data'!$A:$F,3,FALSE)</f>
        <v>Q.PEAK DUO BLK ML G10.a+</v>
      </c>
      <c r="AZ870" s="673">
        <f>VLOOKUP($AX870,'Item Master Data'!$A:$F,6,FALSE)</f>
        <v>395</v>
      </c>
      <c r="BA870" s="673">
        <f>X870/BB870</f>
        <v>26</v>
      </c>
      <c r="BB870" s="673">
        <f>VLOOKUP(AX870,'Item Master Data'!$A:$G,7,FALSE)</f>
        <v>32</v>
      </c>
      <c r="BC870" s="673"/>
      <c r="BD870" s="673">
        <f>W870-AZ870</f>
        <v>0</v>
      </c>
    </row>
    <row r="871" spans="1:56">
      <c r="A871" s="674"/>
      <c r="B871" s="722"/>
      <c r="C871" s="722"/>
      <c r="D871" s="687" t="s">
        <v>2368</v>
      </c>
      <c r="E871" s="676"/>
      <c r="F871" s="676"/>
      <c r="G871" s="491">
        <v>2022</v>
      </c>
      <c r="H871" s="491">
        <v>10</v>
      </c>
      <c r="I871" s="687"/>
      <c r="J871" s="677"/>
      <c r="K871" s="685" t="s">
        <v>2867</v>
      </c>
      <c r="L871" s="491" t="s">
        <v>2485</v>
      </c>
      <c r="M871" s="689">
        <v>44463</v>
      </c>
      <c r="N871" s="689">
        <v>44643</v>
      </c>
      <c r="O871" s="689"/>
      <c r="P871" s="492"/>
      <c r="Q871" s="492"/>
      <c r="R871" s="492"/>
      <c r="S871" s="491" t="s">
        <v>1580</v>
      </c>
      <c r="T871" s="491">
        <v>60</v>
      </c>
      <c r="U871" s="676">
        <v>49401139</v>
      </c>
      <c r="V871" s="491" t="s">
        <v>2774</v>
      </c>
      <c r="W871" s="491">
        <v>395</v>
      </c>
      <c r="X871" s="678">
        <v>832</v>
      </c>
      <c r="Y871" s="525">
        <f>W871*X871</f>
        <v>328640</v>
      </c>
      <c r="Z871" s="494">
        <v>0.53</v>
      </c>
      <c r="AA871" s="682">
        <f>Y871*Z871</f>
        <v>174179.20000000001</v>
      </c>
      <c r="AB871" s="682"/>
      <c r="AC871" s="683">
        <v>0</v>
      </c>
      <c r="AD871" s="692"/>
      <c r="AE871" s="684"/>
      <c r="AF871" s="695">
        <f>AA871+AD871+AE871</f>
        <v>174179.20000000001</v>
      </c>
      <c r="AG871" s="491" t="s">
        <v>47</v>
      </c>
      <c r="AH871" s="491" t="s">
        <v>2490</v>
      </c>
      <c r="AI871" s="685">
        <v>60</v>
      </c>
      <c r="AJ871" s="676" t="s">
        <v>1821</v>
      </c>
      <c r="AK871" s="696" t="s">
        <v>50</v>
      </c>
      <c r="AL871" s="676" t="s">
        <v>2498</v>
      </c>
      <c r="AM871" s="491" t="s">
        <v>52</v>
      </c>
      <c r="AN871" s="676"/>
      <c r="AO871" s="491"/>
      <c r="AP871" s="688"/>
      <c r="AQ871" s="688"/>
      <c r="AR871" s="688"/>
      <c r="AS871" s="697"/>
      <c r="AT871" s="697"/>
      <c r="AU871" s="697"/>
      <c r="AV871" s="680"/>
      <c r="AW871" s="673">
        <f>U871</f>
        <v>49401139</v>
      </c>
      <c r="AX871" s="673" cm="1">
        <f t="array" ref="AX871">SUM(MID(0&amp;AW871,LARGE(INDEX(ISNUMBER(--MID(AW871,ROW($1:$8),1))*ROW($1:$8),),ROW($1:$8))+1,1)*10^ROW($1:$8)/10)</f>
        <v>49401139</v>
      </c>
      <c r="AY871" s="673" t="str">
        <f>VLOOKUP($AX871,'Item Master Data'!$A:$F,3,FALSE)</f>
        <v>Q.PEAK DUO BLK ML G10.a+</v>
      </c>
      <c r="AZ871" s="673">
        <f>VLOOKUP($AX871,'Item Master Data'!$A:$F,6,FALSE)</f>
        <v>395</v>
      </c>
      <c r="BA871" s="673">
        <f>X871/BB871</f>
        <v>26</v>
      </c>
      <c r="BB871" s="673">
        <f>VLOOKUP(AX871,'Item Master Data'!$A:$G,7,FALSE)</f>
        <v>32</v>
      </c>
      <c r="BC871" s="673"/>
      <c r="BD871" s="673">
        <f>W871-AZ871</f>
        <v>0</v>
      </c>
    </row>
    <row r="872" spans="1:56">
      <c r="A872" s="674"/>
      <c r="B872" s="722"/>
      <c r="C872" s="722"/>
      <c r="D872" s="687" t="s">
        <v>2368</v>
      </c>
      <c r="E872" s="676"/>
      <c r="F872" s="676"/>
      <c r="G872" s="491">
        <v>2022</v>
      </c>
      <c r="H872" s="491">
        <v>10</v>
      </c>
      <c r="I872" s="687"/>
      <c r="J872" s="677"/>
      <c r="K872" s="685" t="s">
        <v>2868</v>
      </c>
      <c r="L872" s="491" t="s">
        <v>2485</v>
      </c>
      <c r="M872" s="689">
        <v>44463</v>
      </c>
      <c r="N872" s="689">
        <v>44627</v>
      </c>
      <c r="O872" s="689"/>
      <c r="P872" s="677"/>
      <c r="Q872" s="492"/>
      <c r="R872" s="492"/>
      <c r="S872" s="491" t="s">
        <v>1580</v>
      </c>
      <c r="T872" s="491">
        <v>60</v>
      </c>
      <c r="U872" s="491">
        <v>49401139</v>
      </c>
      <c r="V872" s="676" t="s">
        <v>2774</v>
      </c>
      <c r="W872" s="491">
        <v>395</v>
      </c>
      <c r="X872" s="678">
        <v>832</v>
      </c>
      <c r="Y872" s="525">
        <f>W872*X872</f>
        <v>328640</v>
      </c>
      <c r="Z872" s="494">
        <v>0.53</v>
      </c>
      <c r="AA872" s="682">
        <f>Y872*Z872</f>
        <v>174179.20000000001</v>
      </c>
      <c r="AB872" s="682"/>
      <c r="AC872" s="683">
        <v>0</v>
      </c>
      <c r="AD872" s="692"/>
      <c r="AE872" s="497"/>
      <c r="AF872" s="695">
        <f>AA872+AD872+AE872</f>
        <v>174179.20000000001</v>
      </c>
      <c r="AG872" s="676" t="s">
        <v>47</v>
      </c>
      <c r="AH872" s="676" t="s">
        <v>2490</v>
      </c>
      <c r="AI872" s="685">
        <v>60</v>
      </c>
      <c r="AJ872" s="676" t="s">
        <v>2496</v>
      </c>
      <c r="AK872" s="696" t="s">
        <v>50</v>
      </c>
      <c r="AL872" s="676" t="s">
        <v>2587</v>
      </c>
      <c r="AM872" s="676" t="s">
        <v>52</v>
      </c>
      <c r="AN872" s="491"/>
      <c r="AO872" s="491"/>
      <c r="AP872" s="688"/>
      <c r="AQ872" s="688"/>
      <c r="AR872" s="688"/>
      <c r="AS872" s="697"/>
      <c r="AT872" s="697"/>
      <c r="AU872" s="697"/>
      <c r="AV872" s="680"/>
      <c r="AW872" s="673">
        <f>U872</f>
        <v>49401139</v>
      </c>
      <c r="AX872" s="673" cm="1">
        <f t="array" ref="AX872">SUM(MID(0&amp;AW872,LARGE(INDEX(ISNUMBER(--MID(AW872,ROW($1:$8),1))*ROW($1:$8),),ROW($1:$8))+1,1)*10^ROW($1:$8)/10)</f>
        <v>49401139</v>
      </c>
      <c r="AY872" s="673" t="str">
        <f>VLOOKUP($AX872,'Item Master Data'!$A:$F,3,FALSE)</f>
        <v>Q.PEAK DUO BLK ML G10.a+</v>
      </c>
      <c r="AZ872" s="673">
        <f>VLOOKUP($AX872,'Item Master Data'!$A:$F,6,FALSE)</f>
        <v>395</v>
      </c>
      <c r="BA872" s="673">
        <f>X872/BB872</f>
        <v>26</v>
      </c>
      <c r="BB872" s="673">
        <f>VLOOKUP(AX872,'Item Master Data'!$A:$G,7,FALSE)</f>
        <v>32</v>
      </c>
      <c r="BC872" s="673"/>
      <c r="BD872" s="673">
        <f>W872-AZ872</f>
        <v>0</v>
      </c>
    </row>
    <row r="873" spans="1:56">
      <c r="A873" s="674"/>
      <c r="B873" s="722"/>
      <c r="C873" s="722"/>
      <c r="D873" s="687" t="s">
        <v>2368</v>
      </c>
      <c r="E873" s="676" t="s">
        <v>2686</v>
      </c>
      <c r="F873" s="676"/>
      <c r="G873" s="491">
        <v>2022</v>
      </c>
      <c r="H873" s="491">
        <v>10</v>
      </c>
      <c r="I873" s="687"/>
      <c r="J873" s="677"/>
      <c r="K873" s="685" t="s">
        <v>2869</v>
      </c>
      <c r="L873" s="491" t="s">
        <v>2485</v>
      </c>
      <c r="M873" s="689">
        <v>44482</v>
      </c>
      <c r="N873" s="689">
        <v>44795</v>
      </c>
      <c r="O873" s="689"/>
      <c r="P873" s="492"/>
      <c r="Q873" s="492"/>
      <c r="R873" s="492"/>
      <c r="S873" s="491" t="s">
        <v>1580</v>
      </c>
      <c r="T873" s="491">
        <v>60</v>
      </c>
      <c r="U873" s="676">
        <v>49401139</v>
      </c>
      <c r="V873" s="676" t="s">
        <v>2774</v>
      </c>
      <c r="W873" s="491">
        <v>395</v>
      </c>
      <c r="X873" s="678">
        <v>832</v>
      </c>
      <c r="Y873" s="525">
        <f>W873*X873</f>
        <v>328640</v>
      </c>
      <c r="Z873" s="494">
        <v>0.53</v>
      </c>
      <c r="AA873" s="682">
        <f>Y873*Z873</f>
        <v>174179.20000000001</v>
      </c>
      <c r="AB873" s="682"/>
      <c r="AC873" s="683">
        <v>0</v>
      </c>
      <c r="AD873" s="692"/>
      <c r="AE873" s="497"/>
      <c r="AF873" s="695">
        <f>AA873+AD873+AE873</f>
        <v>174179.20000000001</v>
      </c>
      <c r="AG873" s="676" t="s">
        <v>47</v>
      </c>
      <c r="AH873" s="676" t="s">
        <v>2490</v>
      </c>
      <c r="AI873" s="685">
        <v>60</v>
      </c>
      <c r="AJ873" s="676" t="s">
        <v>1701</v>
      </c>
      <c r="AK873" s="696" t="s">
        <v>1089</v>
      </c>
      <c r="AL873" s="676" t="s">
        <v>2578</v>
      </c>
      <c r="AM873" s="676" t="s">
        <v>52</v>
      </c>
      <c r="AN873" s="676"/>
      <c r="AO873" s="491"/>
      <c r="AP873" s="688"/>
      <c r="AQ873" s="688"/>
      <c r="AR873" s="688"/>
      <c r="AS873" s="697"/>
      <c r="AT873" s="697"/>
      <c r="AU873" s="697"/>
      <c r="AV873" s="680"/>
      <c r="AW873" s="673">
        <f>U873</f>
        <v>49401139</v>
      </c>
      <c r="AX873" s="673" cm="1">
        <f t="array" ref="AX873">SUM(MID(0&amp;AW873,LARGE(INDEX(ISNUMBER(--MID(AW873,ROW($1:$8),1))*ROW($1:$8),),ROW($1:$8))+1,1)*10^ROW($1:$8)/10)</f>
        <v>49401139</v>
      </c>
      <c r="AY873" s="673" t="str">
        <f>VLOOKUP($AX873,'Item Master Data'!$A:$F,3,FALSE)</f>
        <v>Q.PEAK DUO BLK ML G10.a+</v>
      </c>
      <c r="AZ873" s="673">
        <f>VLOOKUP($AX873,'Item Master Data'!$A:$F,6,FALSE)</f>
        <v>395</v>
      </c>
      <c r="BA873" s="673">
        <f>X873/BB873</f>
        <v>26</v>
      </c>
      <c r="BB873" s="673">
        <f>VLOOKUP(AX873,'Item Master Data'!$A:$G,7,FALSE)</f>
        <v>32</v>
      </c>
      <c r="BC873" s="673"/>
      <c r="BD873" s="673">
        <f>W873-AZ873</f>
        <v>0</v>
      </c>
    </row>
    <row r="874" spans="1:56">
      <c r="A874" s="674"/>
      <c r="B874" s="722"/>
      <c r="C874" s="722"/>
      <c r="D874" s="687" t="s">
        <v>2368</v>
      </c>
      <c r="E874" s="676" t="s">
        <v>2686</v>
      </c>
      <c r="F874" s="676"/>
      <c r="G874" s="491">
        <v>2022</v>
      </c>
      <c r="H874" s="491">
        <v>10</v>
      </c>
      <c r="I874" s="687"/>
      <c r="J874" s="677"/>
      <c r="K874" s="685" t="s">
        <v>2870</v>
      </c>
      <c r="L874" s="491" t="s">
        <v>2485</v>
      </c>
      <c r="M874" s="689">
        <v>44482</v>
      </c>
      <c r="N874" s="689">
        <v>44809</v>
      </c>
      <c r="O874" s="689"/>
      <c r="P874" s="677"/>
      <c r="Q874" s="492"/>
      <c r="R874" s="492"/>
      <c r="S874" s="491" t="s">
        <v>1580</v>
      </c>
      <c r="T874" s="491">
        <v>60</v>
      </c>
      <c r="U874" s="491">
        <v>49401139</v>
      </c>
      <c r="V874" s="676" t="s">
        <v>2774</v>
      </c>
      <c r="W874" s="491">
        <v>395</v>
      </c>
      <c r="X874" s="678">
        <v>832</v>
      </c>
      <c r="Y874" s="525">
        <f>W874*X874</f>
        <v>328640</v>
      </c>
      <c r="Z874" s="494">
        <v>0.53</v>
      </c>
      <c r="AA874" s="682">
        <f>Y874*Z874</f>
        <v>174179.20000000001</v>
      </c>
      <c r="AB874" s="682"/>
      <c r="AC874" s="683">
        <v>0</v>
      </c>
      <c r="AD874" s="692"/>
      <c r="AE874" s="684"/>
      <c r="AF874" s="695">
        <f>AA874+AD874+AE874</f>
        <v>174179.20000000001</v>
      </c>
      <c r="AG874" s="676" t="s">
        <v>47</v>
      </c>
      <c r="AH874" s="676" t="s">
        <v>2490</v>
      </c>
      <c r="AI874" s="685">
        <v>60</v>
      </c>
      <c r="AJ874" s="676" t="s">
        <v>1821</v>
      </c>
      <c r="AK874" s="696" t="s">
        <v>50</v>
      </c>
      <c r="AL874" s="676" t="s">
        <v>2498</v>
      </c>
      <c r="AM874" s="676" t="s">
        <v>52</v>
      </c>
      <c r="AN874" s="491"/>
      <c r="AO874" s="491"/>
      <c r="AP874" s="688"/>
      <c r="AQ874" s="688"/>
      <c r="AR874" s="688"/>
      <c r="AS874" s="697"/>
      <c r="AT874" s="697"/>
      <c r="AU874" s="697"/>
      <c r="AV874" s="680"/>
      <c r="AW874" s="673">
        <f>U874</f>
        <v>49401139</v>
      </c>
      <c r="AX874" s="673" cm="1">
        <f t="array" ref="AX874">SUM(MID(0&amp;AW874,LARGE(INDEX(ISNUMBER(--MID(AW874,ROW($1:$8),1))*ROW($1:$8),),ROW($1:$8))+1,1)*10^ROW($1:$8)/10)</f>
        <v>49401139</v>
      </c>
      <c r="AY874" s="673" t="str">
        <f>VLOOKUP($AX874,'Item Master Data'!$A:$F,3,FALSE)</f>
        <v>Q.PEAK DUO BLK ML G10.a+</v>
      </c>
      <c r="AZ874" s="673">
        <f>VLOOKUP($AX874,'Item Master Data'!$A:$F,6,FALSE)</f>
        <v>395</v>
      </c>
      <c r="BA874" s="673">
        <f>X874/BB874</f>
        <v>26</v>
      </c>
      <c r="BB874" s="673">
        <f>VLOOKUP(AX874,'Item Master Data'!$A:$G,7,FALSE)</f>
        <v>32</v>
      </c>
      <c r="BC874" s="673"/>
      <c r="BD874" s="673">
        <f>W874-AZ874</f>
        <v>0</v>
      </c>
    </row>
    <row r="875" spans="1:56">
      <c r="A875" s="674"/>
      <c r="B875" s="722"/>
      <c r="C875" s="722"/>
      <c r="D875" s="687" t="s">
        <v>2368</v>
      </c>
      <c r="E875" s="676" t="s">
        <v>2686</v>
      </c>
      <c r="F875" s="676"/>
      <c r="G875" s="491">
        <v>2022</v>
      </c>
      <c r="H875" s="491">
        <v>10</v>
      </c>
      <c r="I875" s="687"/>
      <c r="J875" s="677"/>
      <c r="K875" s="685" t="s">
        <v>2871</v>
      </c>
      <c r="L875" s="676" t="s">
        <v>2485</v>
      </c>
      <c r="M875" s="689">
        <v>44482</v>
      </c>
      <c r="N875" s="689">
        <v>44819</v>
      </c>
      <c r="O875" s="689"/>
      <c r="P875" s="492"/>
      <c r="Q875" s="492"/>
      <c r="R875" s="492"/>
      <c r="S875" s="491" t="s">
        <v>1580</v>
      </c>
      <c r="T875" s="491">
        <v>60</v>
      </c>
      <c r="U875" s="676">
        <v>49401139</v>
      </c>
      <c r="V875" s="491" t="s">
        <v>2774</v>
      </c>
      <c r="W875" s="491">
        <v>395</v>
      </c>
      <c r="X875" s="678">
        <v>832</v>
      </c>
      <c r="Y875" s="525">
        <f>W875*X875</f>
        <v>328640</v>
      </c>
      <c r="Z875" s="494">
        <v>0.53</v>
      </c>
      <c r="AA875" s="682">
        <f>Y875*Z875</f>
        <v>174179.20000000001</v>
      </c>
      <c r="AB875" s="682"/>
      <c r="AC875" s="683">
        <v>0</v>
      </c>
      <c r="AD875" s="692"/>
      <c r="AE875" s="684"/>
      <c r="AF875" s="695">
        <f>AA875+AD875+AE875</f>
        <v>174179.20000000001</v>
      </c>
      <c r="AG875" s="491" t="s">
        <v>47</v>
      </c>
      <c r="AH875" s="491" t="s">
        <v>2490</v>
      </c>
      <c r="AI875" s="685">
        <v>60</v>
      </c>
      <c r="AJ875" s="676" t="s">
        <v>1821</v>
      </c>
      <c r="AK875" s="696" t="s">
        <v>50</v>
      </c>
      <c r="AL875" s="676" t="s">
        <v>2498</v>
      </c>
      <c r="AM875" s="491" t="s">
        <v>52</v>
      </c>
      <c r="AN875" s="676"/>
      <c r="AO875" s="491"/>
      <c r="AP875" s="688"/>
      <c r="AQ875" s="688"/>
      <c r="AR875" s="688"/>
      <c r="AS875" s="697"/>
      <c r="AT875" s="697"/>
      <c r="AU875" s="697"/>
      <c r="AV875" s="680"/>
      <c r="AW875" s="673">
        <f>U875</f>
        <v>49401139</v>
      </c>
      <c r="AX875" s="673" cm="1">
        <f t="array" ref="AX875">SUM(MID(0&amp;AW875,LARGE(INDEX(ISNUMBER(--MID(AW875,ROW($1:$8),1))*ROW($1:$8),),ROW($1:$8))+1,1)*10^ROW($1:$8)/10)</f>
        <v>49401139</v>
      </c>
      <c r="AY875" s="673" t="str">
        <f>VLOOKUP($AX875,'Item Master Data'!$A:$F,3,FALSE)</f>
        <v>Q.PEAK DUO BLK ML G10.a+</v>
      </c>
      <c r="AZ875" s="673">
        <f>VLOOKUP($AX875,'Item Master Data'!$A:$F,6,FALSE)</f>
        <v>395</v>
      </c>
      <c r="BA875" s="673">
        <f>X875/BB875</f>
        <v>26</v>
      </c>
      <c r="BB875" s="673">
        <f>VLOOKUP(AX875,'Item Master Data'!$A:$G,7,FALSE)</f>
        <v>32</v>
      </c>
      <c r="BC875" s="673"/>
      <c r="BD875" s="673">
        <f>W875-AZ875</f>
        <v>0</v>
      </c>
    </row>
    <row r="876" spans="1:56">
      <c r="A876" s="674"/>
      <c r="B876" s="722"/>
      <c r="C876" s="722"/>
      <c r="D876" s="687" t="s">
        <v>2368</v>
      </c>
      <c r="E876" s="676" t="s">
        <v>2686</v>
      </c>
      <c r="F876" s="491"/>
      <c r="G876" s="491">
        <v>2022</v>
      </c>
      <c r="H876" s="491">
        <v>10</v>
      </c>
      <c r="I876" s="687"/>
      <c r="J876" s="492"/>
      <c r="K876" s="685" t="s">
        <v>2872</v>
      </c>
      <c r="L876" s="491" t="s">
        <v>2485</v>
      </c>
      <c r="M876" s="689">
        <v>44482</v>
      </c>
      <c r="N876" s="689">
        <v>44827</v>
      </c>
      <c r="O876" s="689"/>
      <c r="P876" s="677"/>
      <c r="Q876" s="492"/>
      <c r="R876" s="492"/>
      <c r="S876" s="491" t="s">
        <v>1580</v>
      </c>
      <c r="T876" s="491">
        <v>60</v>
      </c>
      <c r="U876" s="491">
        <v>49401139</v>
      </c>
      <c r="V876" s="676" t="s">
        <v>2774</v>
      </c>
      <c r="W876" s="491">
        <v>395</v>
      </c>
      <c r="X876" s="678">
        <v>832</v>
      </c>
      <c r="Y876" s="525">
        <f>W876*X876</f>
        <v>328640</v>
      </c>
      <c r="Z876" s="494">
        <v>0.53</v>
      </c>
      <c r="AA876" s="682">
        <f>Y876*Z876</f>
        <v>174179.20000000001</v>
      </c>
      <c r="AB876" s="682"/>
      <c r="AC876" s="683">
        <v>0</v>
      </c>
      <c r="AD876" s="692"/>
      <c r="AE876" s="497"/>
      <c r="AF876" s="695">
        <f>AA876+AD876+AE876</f>
        <v>174179.20000000001</v>
      </c>
      <c r="AG876" s="676" t="s">
        <v>47</v>
      </c>
      <c r="AH876" s="676" t="s">
        <v>2490</v>
      </c>
      <c r="AI876" s="685">
        <v>60</v>
      </c>
      <c r="AJ876" s="676" t="s">
        <v>1821</v>
      </c>
      <c r="AK876" s="696" t="s">
        <v>50</v>
      </c>
      <c r="AL876" s="676" t="s">
        <v>2498</v>
      </c>
      <c r="AM876" s="676" t="s">
        <v>52</v>
      </c>
      <c r="AN876" s="491"/>
      <c r="AO876" s="491"/>
      <c r="AP876" s="688"/>
      <c r="AQ876" s="688"/>
      <c r="AR876" s="688"/>
      <c r="AS876" s="697"/>
      <c r="AT876" s="697"/>
      <c r="AU876" s="697"/>
      <c r="AV876" s="680"/>
      <c r="AW876" s="673">
        <f>U876</f>
        <v>49401139</v>
      </c>
      <c r="AX876" s="673" cm="1">
        <f t="array" ref="AX876">SUM(MID(0&amp;AW876,LARGE(INDEX(ISNUMBER(--MID(AW876,ROW($1:$8),1))*ROW($1:$8),),ROW($1:$8))+1,1)*10^ROW($1:$8)/10)</f>
        <v>49401139</v>
      </c>
      <c r="AY876" s="673" t="str">
        <f>VLOOKUP($AX876,'Item Master Data'!$A:$F,3,FALSE)</f>
        <v>Q.PEAK DUO BLK ML G10.a+</v>
      </c>
      <c r="AZ876" s="673">
        <f>VLOOKUP($AX876,'Item Master Data'!$A:$F,6,FALSE)</f>
        <v>395</v>
      </c>
      <c r="BA876" s="673">
        <f>X876/BB876</f>
        <v>26</v>
      </c>
      <c r="BB876" s="673">
        <f>VLOOKUP(AX876,'Item Master Data'!$A:$G,7,FALSE)</f>
        <v>32</v>
      </c>
      <c r="BC876" s="673"/>
      <c r="BD876" s="673">
        <f>W876-AZ876</f>
        <v>0</v>
      </c>
    </row>
    <row r="877" spans="1:56">
      <c r="A877" s="674"/>
      <c r="B877" s="722"/>
      <c r="C877" s="722"/>
      <c r="D877" s="687" t="s">
        <v>2368</v>
      </c>
      <c r="E877" s="676" t="s">
        <v>2686</v>
      </c>
      <c r="F877" s="491"/>
      <c r="G877" s="676">
        <v>2022</v>
      </c>
      <c r="H877" s="676">
        <v>10</v>
      </c>
      <c r="I877" s="687"/>
      <c r="J877" s="677"/>
      <c r="K877" s="685" t="s">
        <v>2873</v>
      </c>
      <c r="L877" s="676" t="s">
        <v>2485</v>
      </c>
      <c r="M877" s="689">
        <v>44482</v>
      </c>
      <c r="N877" s="689">
        <v>44812</v>
      </c>
      <c r="O877" s="689"/>
      <c r="P877" s="677"/>
      <c r="Q877" s="677"/>
      <c r="R877" s="677"/>
      <c r="S877" s="676" t="s">
        <v>1580</v>
      </c>
      <c r="T877" s="676">
        <v>60</v>
      </c>
      <c r="U877" s="676">
        <v>49401139</v>
      </c>
      <c r="V877" s="676" t="s">
        <v>2774</v>
      </c>
      <c r="W877" s="676">
        <v>395</v>
      </c>
      <c r="X877" s="678">
        <v>832</v>
      </c>
      <c r="Y877" s="525">
        <f>W877*X877</f>
        <v>328640</v>
      </c>
      <c r="Z877" s="494">
        <v>0.53</v>
      </c>
      <c r="AA877" s="682">
        <f>Y877*Z877</f>
        <v>174179.20000000001</v>
      </c>
      <c r="AB877" s="682"/>
      <c r="AC877" s="683">
        <v>0</v>
      </c>
      <c r="AD877" s="692"/>
      <c r="AE877" s="497"/>
      <c r="AF877" s="695">
        <f>AA877+AD877+AE877</f>
        <v>174179.20000000001</v>
      </c>
      <c r="AG877" s="676" t="s">
        <v>47</v>
      </c>
      <c r="AH877" s="676" t="s">
        <v>2490</v>
      </c>
      <c r="AI877" s="685">
        <v>60</v>
      </c>
      <c r="AJ877" s="676" t="s">
        <v>2496</v>
      </c>
      <c r="AK877" s="696" t="s">
        <v>50</v>
      </c>
      <c r="AL877" s="676" t="s">
        <v>2587</v>
      </c>
      <c r="AM877" s="676" t="s">
        <v>52</v>
      </c>
      <c r="AN877" s="676"/>
      <c r="AO877" s="491"/>
      <c r="AP877" s="688"/>
      <c r="AQ877" s="688"/>
      <c r="AR877" s="688"/>
      <c r="AS877" s="697"/>
      <c r="AT877" s="697"/>
      <c r="AU877" s="697"/>
      <c r="AV877" s="680"/>
      <c r="AW877" s="673">
        <f>U877</f>
        <v>49401139</v>
      </c>
      <c r="AX877" s="673" cm="1">
        <f t="array" ref="AX877">SUM(MID(0&amp;AW877,LARGE(INDEX(ISNUMBER(--MID(AW877,ROW($1:$8),1))*ROW($1:$8),),ROW($1:$8))+1,1)*10^ROW($1:$8)/10)</f>
        <v>49401139</v>
      </c>
      <c r="AY877" s="673" t="str">
        <f>VLOOKUP($AX877,'Item Master Data'!$A:$F,3,FALSE)</f>
        <v>Q.PEAK DUO BLK ML G10.a+</v>
      </c>
      <c r="AZ877" s="673">
        <f>VLOOKUP($AX877,'Item Master Data'!$A:$F,6,FALSE)</f>
        <v>395</v>
      </c>
      <c r="BA877" s="673">
        <f>X877/BB877</f>
        <v>26</v>
      </c>
      <c r="BB877" s="673">
        <f>VLOOKUP(AX877,'Item Master Data'!$A:$G,7,FALSE)</f>
        <v>32</v>
      </c>
      <c r="BC877" s="673"/>
      <c r="BD877" s="673">
        <f>W877-AZ877</f>
        <v>0</v>
      </c>
    </row>
    <row r="878" spans="1:56">
      <c r="A878" s="674"/>
      <c r="B878" s="722"/>
      <c r="C878" s="722"/>
      <c r="D878" s="687" t="s">
        <v>2368</v>
      </c>
      <c r="E878" s="676" t="s">
        <v>2686</v>
      </c>
      <c r="F878" s="676"/>
      <c r="G878" s="676">
        <v>2022</v>
      </c>
      <c r="H878" s="676">
        <v>10</v>
      </c>
      <c r="I878" s="687"/>
      <c r="J878" s="677"/>
      <c r="K878" s="685" t="s">
        <v>2874</v>
      </c>
      <c r="L878" s="676" t="s">
        <v>2485</v>
      </c>
      <c r="M878" s="689">
        <v>44482</v>
      </c>
      <c r="N878" s="689">
        <v>44823</v>
      </c>
      <c r="O878" s="689"/>
      <c r="P878" s="677"/>
      <c r="Q878" s="677"/>
      <c r="R878" s="677"/>
      <c r="S878" s="676" t="s">
        <v>1580</v>
      </c>
      <c r="T878" s="676">
        <v>60</v>
      </c>
      <c r="U878" s="676">
        <v>49401139</v>
      </c>
      <c r="V878" s="676" t="s">
        <v>2774</v>
      </c>
      <c r="W878" s="676">
        <v>395</v>
      </c>
      <c r="X878" s="678">
        <v>832</v>
      </c>
      <c r="Y878" s="525">
        <f>W878*X878</f>
        <v>328640</v>
      </c>
      <c r="Z878" s="680">
        <v>0.53</v>
      </c>
      <c r="AA878" s="682">
        <f>Y878*Z878</f>
        <v>174179.20000000001</v>
      </c>
      <c r="AB878" s="495"/>
      <c r="AC878" s="496">
        <v>0</v>
      </c>
      <c r="AD878" s="692"/>
      <c r="AE878" s="684"/>
      <c r="AF878" s="695">
        <f>AA878+AD878+AE878</f>
        <v>174179.20000000001</v>
      </c>
      <c r="AG878" s="676" t="s">
        <v>47</v>
      </c>
      <c r="AH878" s="676" t="s">
        <v>2490</v>
      </c>
      <c r="AI878" s="685">
        <v>60</v>
      </c>
      <c r="AJ878" s="676" t="s">
        <v>2496</v>
      </c>
      <c r="AK878" s="696" t="s">
        <v>50</v>
      </c>
      <c r="AL878" s="676" t="s">
        <v>2587</v>
      </c>
      <c r="AM878" s="676" t="s">
        <v>52</v>
      </c>
      <c r="AN878" s="491"/>
      <c r="AO878" s="491"/>
      <c r="AP878" s="688"/>
      <c r="AQ878" s="688"/>
      <c r="AR878" s="688"/>
      <c r="AS878" s="697"/>
      <c r="AT878" s="697"/>
      <c r="AU878" s="697"/>
      <c r="AV878" s="680"/>
      <c r="AW878" s="673">
        <f>U878</f>
        <v>49401139</v>
      </c>
      <c r="AX878" s="673" cm="1">
        <f t="array" ref="AX878">SUM(MID(0&amp;AW878,LARGE(INDEX(ISNUMBER(--MID(AW878,ROW($1:$8),1))*ROW($1:$8),),ROW($1:$8))+1,1)*10^ROW($1:$8)/10)</f>
        <v>49401139</v>
      </c>
      <c r="AY878" s="673" t="str">
        <f>VLOOKUP($AX878,'Item Master Data'!$A:$F,3,FALSE)</f>
        <v>Q.PEAK DUO BLK ML G10.a+</v>
      </c>
      <c r="AZ878" s="673">
        <f>VLOOKUP($AX878,'Item Master Data'!$A:$F,6,FALSE)</f>
        <v>395</v>
      </c>
      <c r="BA878" s="673">
        <f>X878/BB878</f>
        <v>26</v>
      </c>
      <c r="BB878" s="673">
        <f>VLOOKUP(AX878,'Item Master Data'!$A:$G,7,FALSE)</f>
        <v>32</v>
      </c>
      <c r="BC878" s="673"/>
      <c r="BD878" s="673">
        <f>W878-AZ878</f>
        <v>0</v>
      </c>
    </row>
    <row r="879" spans="1:56">
      <c r="A879" s="674"/>
      <c r="B879" s="722"/>
      <c r="C879" s="722"/>
      <c r="D879" s="687" t="s">
        <v>2368</v>
      </c>
      <c r="E879" s="676" t="s">
        <v>2686</v>
      </c>
      <c r="F879" s="676"/>
      <c r="G879" s="491">
        <v>2022</v>
      </c>
      <c r="H879" s="491">
        <v>10</v>
      </c>
      <c r="I879" s="687"/>
      <c r="J879" s="677"/>
      <c r="K879" s="685" t="s">
        <v>2875</v>
      </c>
      <c r="L879" s="491" t="s">
        <v>2485</v>
      </c>
      <c r="M879" s="689">
        <v>44482</v>
      </c>
      <c r="N879" s="689">
        <v>44812</v>
      </c>
      <c r="O879" s="689"/>
      <c r="P879" s="492"/>
      <c r="Q879" s="492"/>
      <c r="R879" s="492"/>
      <c r="S879" s="491" t="s">
        <v>1580</v>
      </c>
      <c r="T879" s="491">
        <v>60</v>
      </c>
      <c r="U879" s="676">
        <v>49401139</v>
      </c>
      <c r="V879" s="491" t="s">
        <v>2774</v>
      </c>
      <c r="W879" s="676">
        <v>395</v>
      </c>
      <c r="X879" s="678">
        <v>832</v>
      </c>
      <c r="Y879" s="525">
        <f>W879*X879</f>
        <v>328640</v>
      </c>
      <c r="Z879" s="494">
        <v>0.53</v>
      </c>
      <c r="AA879" s="682">
        <f>Y879*Z879</f>
        <v>174179.20000000001</v>
      </c>
      <c r="AB879" s="682"/>
      <c r="AC879" s="683">
        <v>0</v>
      </c>
      <c r="AD879" s="692"/>
      <c r="AE879" s="684"/>
      <c r="AF879" s="695">
        <f>AA879+AD879+AE879</f>
        <v>174179.20000000001</v>
      </c>
      <c r="AG879" s="491" t="s">
        <v>47</v>
      </c>
      <c r="AH879" s="491" t="s">
        <v>2490</v>
      </c>
      <c r="AI879" s="685">
        <v>60</v>
      </c>
      <c r="AJ879" s="676" t="s">
        <v>2472</v>
      </c>
      <c r="AK879" s="696" t="s">
        <v>1149</v>
      </c>
      <c r="AL879" s="676" t="s">
        <v>2578</v>
      </c>
      <c r="AM879" s="491" t="s">
        <v>52</v>
      </c>
      <c r="AN879" s="676"/>
      <c r="AO879" s="491"/>
      <c r="AP879" s="688"/>
      <c r="AQ879" s="688"/>
      <c r="AR879" s="688"/>
      <c r="AS879" s="697"/>
      <c r="AT879" s="697"/>
      <c r="AU879" s="697"/>
      <c r="AV879" s="680"/>
      <c r="AW879" s="673">
        <f>U879</f>
        <v>49401139</v>
      </c>
      <c r="AX879" s="673" cm="1">
        <f t="array" ref="AX879">SUM(MID(0&amp;AW879,LARGE(INDEX(ISNUMBER(--MID(AW879,ROW($1:$8),1))*ROW($1:$8),),ROW($1:$8))+1,1)*10^ROW($1:$8)/10)</f>
        <v>49401139</v>
      </c>
      <c r="AY879" s="673" t="str">
        <f>VLOOKUP($AX879,'Item Master Data'!$A:$F,3,FALSE)</f>
        <v>Q.PEAK DUO BLK ML G10.a+</v>
      </c>
      <c r="AZ879" s="673">
        <f>VLOOKUP($AX879,'Item Master Data'!$A:$F,6,FALSE)</f>
        <v>395</v>
      </c>
      <c r="BA879" s="673">
        <f>X879/BB879</f>
        <v>26</v>
      </c>
      <c r="BB879" s="673">
        <f>VLOOKUP(AX879,'Item Master Data'!$A:$G,7,FALSE)</f>
        <v>32</v>
      </c>
      <c r="BC879" s="673"/>
      <c r="BD879" s="673">
        <f>W879-AZ879</f>
        <v>0</v>
      </c>
    </row>
    <row r="880" spans="1:56">
      <c r="A880" s="674"/>
      <c r="B880" s="722">
        <v>44522</v>
      </c>
      <c r="C880" s="722"/>
      <c r="D880" s="687" t="s">
        <v>2368</v>
      </c>
      <c r="E880" s="676" t="s">
        <v>2844</v>
      </c>
      <c r="F880" s="676"/>
      <c r="G880" s="491">
        <v>2022</v>
      </c>
      <c r="H880" s="491">
        <v>10</v>
      </c>
      <c r="I880" s="687"/>
      <c r="J880" s="492"/>
      <c r="K880" s="685" t="s">
        <v>2876</v>
      </c>
      <c r="L880" s="676" t="s">
        <v>2505</v>
      </c>
      <c r="M880" s="689">
        <v>44518</v>
      </c>
      <c r="N880" s="689">
        <v>44634</v>
      </c>
      <c r="O880" s="689"/>
      <c r="P880" s="492"/>
      <c r="Q880" s="492"/>
      <c r="R880" s="492"/>
      <c r="S880" s="491" t="s">
        <v>1580</v>
      </c>
      <c r="T880" s="491">
        <v>60</v>
      </c>
      <c r="U880" s="676">
        <v>49401140</v>
      </c>
      <c r="V880" s="491" t="s">
        <v>973</v>
      </c>
      <c r="W880" s="676">
        <v>400</v>
      </c>
      <c r="X880" s="678">
        <v>768</v>
      </c>
      <c r="Y880" s="525">
        <f>W880*X880</f>
        <v>307200</v>
      </c>
      <c r="Z880" s="494">
        <v>0.52500000000000002</v>
      </c>
      <c r="AA880" s="682">
        <f>Y880*Z880</f>
        <v>161280</v>
      </c>
      <c r="AB880" s="682"/>
      <c r="AC880" s="683">
        <v>0</v>
      </c>
      <c r="AD880" s="692"/>
      <c r="AE880" s="684"/>
      <c r="AF880" s="695">
        <f>AA880+AD880+AE880</f>
        <v>161280</v>
      </c>
      <c r="AG880" s="491" t="s">
        <v>1073</v>
      </c>
      <c r="AH880" s="491"/>
      <c r="AI880" s="685" t="s">
        <v>2488</v>
      </c>
      <c r="AJ880" s="676" t="s">
        <v>2674</v>
      </c>
      <c r="AK880" s="696" t="s">
        <v>1149</v>
      </c>
      <c r="AL880" s="676">
        <v>78216</v>
      </c>
      <c r="AM880" s="491" t="s">
        <v>52</v>
      </c>
      <c r="AN880" s="676"/>
      <c r="AO880" s="491"/>
      <c r="AP880" s="688"/>
      <c r="AQ880" s="688"/>
      <c r="AR880" s="688"/>
      <c r="AS880" s="697"/>
      <c r="AT880" s="697"/>
      <c r="AU880" s="697"/>
      <c r="AV880" s="680"/>
      <c r="AW880" s="673">
        <f>U880</f>
        <v>49401140</v>
      </c>
      <c r="AX880" s="673" cm="1">
        <f t="array" ref="AX880">SUM(MID(0&amp;AW880,LARGE(INDEX(ISNUMBER(--MID(AW880,ROW($1:$8),1))*ROW($1:$8),),ROW($1:$8))+1,1)*10^ROW($1:$8)/10)</f>
        <v>49401140</v>
      </c>
      <c r="AY880" s="673" t="str">
        <f>VLOOKUP($AX880,'Item Master Data'!$A:$F,3,FALSE)</f>
        <v>Q.PEAK DUO BLK ML G10.a+</v>
      </c>
      <c r="AZ880" s="673">
        <f>VLOOKUP($AX880,'Item Master Data'!$A:$F,6,FALSE)</f>
        <v>400</v>
      </c>
      <c r="BA880" s="673">
        <f>X880/BB880</f>
        <v>24</v>
      </c>
      <c r="BB880" s="673">
        <f>VLOOKUP(AX880,'Item Master Data'!$A:$G,7,FALSE)</f>
        <v>32</v>
      </c>
      <c r="BC880" s="673"/>
      <c r="BD880" s="673">
        <f>W880-AZ880</f>
        <v>0</v>
      </c>
    </row>
    <row r="881" spans="1:56">
      <c r="A881" s="674"/>
      <c r="B881" s="722">
        <v>44522</v>
      </c>
      <c r="C881" s="722"/>
      <c r="D881" s="687" t="s">
        <v>2368</v>
      </c>
      <c r="E881" s="676" t="s">
        <v>2844</v>
      </c>
      <c r="F881" s="676"/>
      <c r="G881" s="491">
        <v>2022</v>
      </c>
      <c r="H881" s="491">
        <v>10</v>
      </c>
      <c r="I881" s="687"/>
      <c r="J881" s="677"/>
      <c r="K881" s="685" t="s">
        <v>2877</v>
      </c>
      <c r="L881" s="676" t="s">
        <v>2505</v>
      </c>
      <c r="M881" s="689">
        <v>44518</v>
      </c>
      <c r="N881" s="689">
        <v>44658</v>
      </c>
      <c r="O881" s="689" t="s">
        <v>2878</v>
      </c>
      <c r="P881" s="677"/>
      <c r="Q881" s="677"/>
      <c r="R881" s="677"/>
      <c r="S881" s="676" t="s">
        <v>1580</v>
      </c>
      <c r="T881" s="676">
        <v>60</v>
      </c>
      <c r="U881" s="676">
        <v>49401140</v>
      </c>
      <c r="V881" s="676" t="s">
        <v>973</v>
      </c>
      <c r="W881" s="676">
        <v>400</v>
      </c>
      <c r="X881" s="678">
        <v>768</v>
      </c>
      <c r="Y881" s="525">
        <f>W881*X881</f>
        <v>307200</v>
      </c>
      <c r="Z881" s="680">
        <v>0.52500000000000002</v>
      </c>
      <c r="AA881" s="682">
        <f>Y881*Z881</f>
        <v>161280</v>
      </c>
      <c r="AB881" s="682"/>
      <c r="AC881" s="683">
        <v>0</v>
      </c>
      <c r="AD881" s="692"/>
      <c r="AE881" s="684"/>
      <c r="AF881" s="695">
        <f>AA881+AD881+AE881</f>
        <v>161280</v>
      </c>
      <c r="AG881" s="491" t="s">
        <v>1073</v>
      </c>
      <c r="AH881" s="491"/>
      <c r="AI881" s="685" t="s">
        <v>2488</v>
      </c>
      <c r="AJ881" s="676" t="s">
        <v>2674</v>
      </c>
      <c r="AK881" s="696" t="s">
        <v>1149</v>
      </c>
      <c r="AL881" s="676">
        <v>78216</v>
      </c>
      <c r="AM881" s="491" t="s">
        <v>52</v>
      </c>
      <c r="AN881" s="676"/>
      <c r="AO881" s="491"/>
      <c r="AP881" s="688"/>
      <c r="AQ881" s="688"/>
      <c r="AR881" s="688"/>
      <c r="AS881" s="697"/>
      <c r="AT881" s="697"/>
      <c r="AU881" s="697"/>
      <c r="AV881" s="680"/>
      <c r="AW881" s="673">
        <f>U881</f>
        <v>49401140</v>
      </c>
      <c r="AX881" s="673" cm="1">
        <f t="array" ref="AX881">SUM(MID(0&amp;AW881,LARGE(INDEX(ISNUMBER(--MID(AW881,ROW($1:$8),1))*ROW($1:$8),),ROW($1:$8))+1,1)*10^ROW($1:$8)/10)</f>
        <v>49401140</v>
      </c>
      <c r="AY881" s="673" t="str">
        <f>VLOOKUP($AX881,'Item Master Data'!$A:$F,3,FALSE)</f>
        <v>Q.PEAK DUO BLK ML G10.a+</v>
      </c>
      <c r="AZ881" s="673">
        <f>VLOOKUP($AX881,'Item Master Data'!$A:$F,6,FALSE)</f>
        <v>400</v>
      </c>
      <c r="BA881" s="673">
        <f>X881/BB881</f>
        <v>24</v>
      </c>
      <c r="BB881" s="673">
        <f>VLOOKUP(AX881,'Item Master Data'!$A:$G,7,FALSE)</f>
        <v>32</v>
      </c>
      <c r="BC881" s="673"/>
      <c r="BD881" s="673">
        <f>W881-AZ881</f>
        <v>0</v>
      </c>
    </row>
    <row r="882" spans="1:56">
      <c r="A882" s="674"/>
      <c r="B882" s="722">
        <v>44522</v>
      </c>
      <c r="C882" s="722"/>
      <c r="D882" s="687" t="s">
        <v>2368</v>
      </c>
      <c r="E882" s="676" t="s">
        <v>2844</v>
      </c>
      <c r="F882" s="676"/>
      <c r="G882" s="491">
        <v>2022</v>
      </c>
      <c r="H882" s="491">
        <v>10</v>
      </c>
      <c r="I882" s="687"/>
      <c r="J882" s="677"/>
      <c r="K882" s="685" t="s">
        <v>2879</v>
      </c>
      <c r="L882" s="676" t="s">
        <v>2505</v>
      </c>
      <c r="M882" s="689">
        <v>44518</v>
      </c>
      <c r="N882" s="689">
        <v>44665</v>
      </c>
      <c r="O882" s="689" t="s">
        <v>2878</v>
      </c>
      <c r="P882" s="677"/>
      <c r="Q882" s="492"/>
      <c r="R882" s="492"/>
      <c r="S882" s="491" t="s">
        <v>1580</v>
      </c>
      <c r="T882" s="491">
        <v>60</v>
      </c>
      <c r="U882" s="676">
        <v>49401140</v>
      </c>
      <c r="V882" s="676" t="s">
        <v>973</v>
      </c>
      <c r="W882" s="676">
        <v>400</v>
      </c>
      <c r="X882" s="678">
        <v>768</v>
      </c>
      <c r="Y882" s="525">
        <f>W882*X882</f>
        <v>307200</v>
      </c>
      <c r="Z882" s="680">
        <v>0.52500000000000002</v>
      </c>
      <c r="AA882" s="682">
        <f>Y882*Z882</f>
        <v>161280</v>
      </c>
      <c r="AB882" s="495"/>
      <c r="AC882" s="496">
        <v>0</v>
      </c>
      <c r="AD882" s="692"/>
      <c r="AE882" s="684"/>
      <c r="AF882" s="695">
        <f>AA882+AD882+AE882</f>
        <v>161280</v>
      </c>
      <c r="AG882" s="676" t="s">
        <v>1073</v>
      </c>
      <c r="AH882" s="676"/>
      <c r="AI882" s="685" t="s">
        <v>2488</v>
      </c>
      <c r="AJ882" s="676" t="s">
        <v>2674</v>
      </c>
      <c r="AK882" s="696" t="s">
        <v>1149</v>
      </c>
      <c r="AL882" s="676">
        <v>78216</v>
      </c>
      <c r="AM882" s="676" t="s">
        <v>52</v>
      </c>
      <c r="AN882" s="676"/>
      <c r="AO882" s="491"/>
      <c r="AP882" s="688"/>
      <c r="AQ882" s="688"/>
      <c r="AR882" s="688"/>
      <c r="AS882" s="697"/>
      <c r="AT882" s="697"/>
      <c r="AU882" s="697"/>
      <c r="AV882" s="680"/>
      <c r="AW882" s="673">
        <f>U882</f>
        <v>49401140</v>
      </c>
      <c r="AX882" s="673" cm="1">
        <f t="array" ref="AX882">SUM(MID(0&amp;AW882,LARGE(INDEX(ISNUMBER(--MID(AW882,ROW($1:$8),1))*ROW($1:$8),),ROW($1:$8))+1,1)*10^ROW($1:$8)/10)</f>
        <v>49401140</v>
      </c>
      <c r="AY882" s="673" t="str">
        <f>VLOOKUP($AX882,'Item Master Data'!$A:$F,3,FALSE)</f>
        <v>Q.PEAK DUO BLK ML G10.a+</v>
      </c>
      <c r="AZ882" s="673">
        <f>VLOOKUP($AX882,'Item Master Data'!$A:$F,6,FALSE)</f>
        <v>400</v>
      </c>
      <c r="BA882" s="673">
        <f>X882/BB882</f>
        <v>24</v>
      </c>
      <c r="BB882" s="673">
        <f>VLOOKUP(AX882,'Item Master Data'!$A:$G,7,FALSE)</f>
        <v>32</v>
      </c>
      <c r="BC882" s="673"/>
      <c r="BD882" s="673">
        <f>W882-AZ882</f>
        <v>0</v>
      </c>
    </row>
    <row r="883" spans="1:56">
      <c r="A883" s="674"/>
      <c r="B883" s="722">
        <v>44522</v>
      </c>
      <c r="C883" s="722"/>
      <c r="D883" s="687" t="s">
        <v>2368</v>
      </c>
      <c r="E883" s="676" t="s">
        <v>2844</v>
      </c>
      <c r="F883" s="676"/>
      <c r="G883" s="491">
        <v>2022</v>
      </c>
      <c r="H883" s="491">
        <v>10</v>
      </c>
      <c r="I883" s="687"/>
      <c r="J883" s="492"/>
      <c r="K883" s="685" t="s">
        <v>2880</v>
      </c>
      <c r="L883" s="676" t="s">
        <v>2505</v>
      </c>
      <c r="M883" s="689">
        <v>44518</v>
      </c>
      <c r="N883" s="689">
        <v>44688</v>
      </c>
      <c r="O883" s="689" t="s">
        <v>1651</v>
      </c>
      <c r="P883" s="677"/>
      <c r="Q883" s="492"/>
      <c r="R883" s="492"/>
      <c r="S883" s="491" t="s">
        <v>1580</v>
      </c>
      <c r="T883" s="491">
        <v>60</v>
      </c>
      <c r="U883" s="676">
        <v>49401140</v>
      </c>
      <c r="V883" s="676" t="s">
        <v>973</v>
      </c>
      <c r="W883" s="676">
        <v>400</v>
      </c>
      <c r="X883" s="678">
        <v>768</v>
      </c>
      <c r="Y883" s="525">
        <f>W883*X883</f>
        <v>307200</v>
      </c>
      <c r="Z883" s="680">
        <v>0.52500000000000002</v>
      </c>
      <c r="AA883" s="682">
        <f>Y883*Z883</f>
        <v>161280</v>
      </c>
      <c r="AB883" s="495"/>
      <c r="AC883" s="496">
        <v>0</v>
      </c>
      <c r="AD883" s="692"/>
      <c r="AE883" s="684"/>
      <c r="AF883" s="695">
        <f>AA883+AD883+AE883</f>
        <v>161280</v>
      </c>
      <c r="AG883" s="491" t="s">
        <v>1073</v>
      </c>
      <c r="AH883" s="491"/>
      <c r="AI883" s="685" t="s">
        <v>2488</v>
      </c>
      <c r="AJ883" s="676" t="s">
        <v>2674</v>
      </c>
      <c r="AK883" s="696" t="s">
        <v>1149</v>
      </c>
      <c r="AL883" s="676">
        <v>78216</v>
      </c>
      <c r="AM883" s="491" t="s">
        <v>52</v>
      </c>
      <c r="AN883" s="676"/>
      <c r="AO883" s="491"/>
      <c r="AP883" s="688"/>
      <c r="AQ883" s="688"/>
      <c r="AR883" s="688"/>
      <c r="AS883" s="697"/>
      <c r="AT883" s="697"/>
      <c r="AU883" s="697"/>
      <c r="AV883" s="680"/>
      <c r="AW883" s="673">
        <f>U883</f>
        <v>49401140</v>
      </c>
      <c r="AX883" s="673" cm="1">
        <f t="array" ref="AX883">SUM(MID(0&amp;AW883,LARGE(INDEX(ISNUMBER(--MID(AW883,ROW($1:$8),1))*ROW($1:$8),),ROW($1:$8))+1,1)*10^ROW($1:$8)/10)</f>
        <v>49401140</v>
      </c>
      <c r="AY883" s="673" t="str">
        <f>VLOOKUP($AX883,'Item Master Data'!$A:$F,3,FALSE)</f>
        <v>Q.PEAK DUO BLK ML G10.a+</v>
      </c>
      <c r="AZ883" s="673">
        <f>VLOOKUP($AX883,'Item Master Data'!$A:$F,6,FALSE)</f>
        <v>400</v>
      </c>
      <c r="BA883" s="673">
        <f>X883/BB883</f>
        <v>24</v>
      </c>
      <c r="BB883" s="673">
        <f>VLOOKUP(AX883,'Item Master Data'!$A:$G,7,FALSE)</f>
        <v>32</v>
      </c>
      <c r="BC883" s="673"/>
      <c r="BD883" s="673">
        <f>W883-AZ883</f>
        <v>0</v>
      </c>
    </row>
    <row r="884" spans="1:56">
      <c r="A884" s="674"/>
      <c r="B884" s="722">
        <v>44522</v>
      </c>
      <c r="C884" s="722"/>
      <c r="D884" s="687" t="s">
        <v>2368</v>
      </c>
      <c r="E884" s="676" t="s">
        <v>2844</v>
      </c>
      <c r="F884" s="676"/>
      <c r="G884" s="491">
        <v>2022</v>
      </c>
      <c r="H884" s="491">
        <v>10</v>
      </c>
      <c r="I884" s="687"/>
      <c r="J884" s="492"/>
      <c r="K884" s="685" t="s">
        <v>2881</v>
      </c>
      <c r="L884" s="676" t="s">
        <v>2505</v>
      </c>
      <c r="M884" s="689">
        <v>44518</v>
      </c>
      <c r="N884" s="689">
        <v>44695</v>
      </c>
      <c r="O884" s="689" t="s">
        <v>1652</v>
      </c>
      <c r="P884" s="492"/>
      <c r="Q884" s="492"/>
      <c r="R884" s="492"/>
      <c r="S884" s="491" t="s">
        <v>1580</v>
      </c>
      <c r="T884" s="491">
        <v>60</v>
      </c>
      <c r="U884" s="676">
        <v>49401140</v>
      </c>
      <c r="V884" s="676" t="s">
        <v>973</v>
      </c>
      <c r="W884" s="676">
        <v>400</v>
      </c>
      <c r="X884" s="678">
        <v>768</v>
      </c>
      <c r="Y884" s="525">
        <f>W884*X884</f>
        <v>307200</v>
      </c>
      <c r="Z884" s="680">
        <v>0.52500000000000002</v>
      </c>
      <c r="AA884" s="682">
        <f>Y884*Z884</f>
        <v>161280</v>
      </c>
      <c r="AB884" s="495"/>
      <c r="AC884" s="496">
        <v>0</v>
      </c>
      <c r="AD884" s="692"/>
      <c r="AE884" s="684"/>
      <c r="AF884" s="695">
        <f>AA884+AD884+AE884</f>
        <v>161280</v>
      </c>
      <c r="AG884" s="676" t="s">
        <v>1073</v>
      </c>
      <c r="AH884" s="676"/>
      <c r="AI884" s="685" t="s">
        <v>2488</v>
      </c>
      <c r="AJ884" s="676" t="s">
        <v>2674</v>
      </c>
      <c r="AK884" s="696" t="s">
        <v>1149</v>
      </c>
      <c r="AL884" s="676">
        <v>78216</v>
      </c>
      <c r="AM884" s="676" t="s">
        <v>52</v>
      </c>
      <c r="AN884" s="676"/>
      <c r="AO884" s="491"/>
      <c r="AP884" s="688"/>
      <c r="AQ884" s="688"/>
      <c r="AR884" s="688"/>
      <c r="AS884" s="697"/>
      <c r="AT884" s="697"/>
      <c r="AU884" s="697"/>
      <c r="AV884" s="680"/>
      <c r="AW884" s="673">
        <f>U884</f>
        <v>49401140</v>
      </c>
      <c r="AX884" s="673" cm="1">
        <f t="array" ref="AX884">SUM(MID(0&amp;AW884,LARGE(INDEX(ISNUMBER(--MID(AW884,ROW($1:$8),1))*ROW($1:$8),),ROW($1:$8))+1,1)*10^ROW($1:$8)/10)</f>
        <v>49401140</v>
      </c>
      <c r="AY884" s="673" t="str">
        <f>VLOOKUP($AX884,'Item Master Data'!$A:$F,3,FALSE)</f>
        <v>Q.PEAK DUO BLK ML G10.a+</v>
      </c>
      <c r="AZ884" s="673">
        <f>VLOOKUP($AX884,'Item Master Data'!$A:$F,6,FALSE)</f>
        <v>400</v>
      </c>
      <c r="BA884" s="673">
        <f>X884/BB884</f>
        <v>24</v>
      </c>
      <c r="BB884" s="673">
        <f>VLOOKUP(AX884,'Item Master Data'!$A:$G,7,FALSE)</f>
        <v>32</v>
      </c>
      <c r="BC884" s="673"/>
      <c r="BD884" s="673">
        <f>W884-AZ884</f>
        <v>0</v>
      </c>
    </row>
    <row r="885" spans="1:56">
      <c r="A885" s="674"/>
      <c r="B885" s="722">
        <v>44522</v>
      </c>
      <c r="C885" s="722"/>
      <c r="D885" s="687" t="s">
        <v>2368</v>
      </c>
      <c r="E885" s="676" t="s">
        <v>2844</v>
      </c>
      <c r="F885" s="676"/>
      <c r="G885" s="491">
        <v>2022</v>
      </c>
      <c r="H885" s="491">
        <v>10</v>
      </c>
      <c r="I885" s="687"/>
      <c r="J885" s="492"/>
      <c r="K885" s="685" t="s">
        <v>2882</v>
      </c>
      <c r="L885" s="676" t="s">
        <v>2505</v>
      </c>
      <c r="M885" s="689">
        <v>44518</v>
      </c>
      <c r="N885" s="689">
        <v>44719</v>
      </c>
      <c r="O885" s="689" t="s">
        <v>1652</v>
      </c>
      <c r="P885" s="492"/>
      <c r="Q885" s="492"/>
      <c r="R885" s="492"/>
      <c r="S885" s="491" t="s">
        <v>1580</v>
      </c>
      <c r="T885" s="491">
        <v>60</v>
      </c>
      <c r="U885" s="676">
        <v>49401140</v>
      </c>
      <c r="V885" s="491" t="s">
        <v>973</v>
      </c>
      <c r="W885" s="676">
        <v>400</v>
      </c>
      <c r="X885" s="678">
        <v>768</v>
      </c>
      <c r="Y885" s="525">
        <f>W885*X885</f>
        <v>307200</v>
      </c>
      <c r="Z885" s="494">
        <v>0.52500000000000002</v>
      </c>
      <c r="AA885" s="682">
        <f>Y885*Z885</f>
        <v>161280</v>
      </c>
      <c r="AB885" s="495"/>
      <c r="AC885" s="496">
        <v>0</v>
      </c>
      <c r="AD885" s="692"/>
      <c r="AE885" s="684"/>
      <c r="AF885" s="695">
        <f>AA885+AD885+AE885</f>
        <v>161280</v>
      </c>
      <c r="AG885" s="491" t="s">
        <v>1073</v>
      </c>
      <c r="AH885" s="491"/>
      <c r="AI885" s="685" t="s">
        <v>2488</v>
      </c>
      <c r="AJ885" s="676" t="s">
        <v>2674</v>
      </c>
      <c r="AK885" s="696" t="s">
        <v>1149</v>
      </c>
      <c r="AL885" s="676">
        <v>78216</v>
      </c>
      <c r="AM885" s="491" t="s">
        <v>52</v>
      </c>
      <c r="AN885" s="676"/>
      <c r="AO885" s="491"/>
      <c r="AP885" s="688"/>
      <c r="AQ885" s="688"/>
      <c r="AR885" s="688"/>
      <c r="AS885" s="697"/>
      <c r="AT885" s="697"/>
      <c r="AU885" s="697"/>
      <c r="AV885" s="680"/>
      <c r="AW885" s="673">
        <f>U885</f>
        <v>49401140</v>
      </c>
      <c r="AX885" s="673" cm="1">
        <f t="array" ref="AX885">SUM(MID(0&amp;AW885,LARGE(INDEX(ISNUMBER(--MID(AW885,ROW($1:$8),1))*ROW($1:$8),),ROW($1:$8))+1,1)*10^ROW($1:$8)/10)</f>
        <v>49401140</v>
      </c>
      <c r="AY885" s="673" t="str">
        <f>VLOOKUP($AX885,'Item Master Data'!$A:$F,3,FALSE)</f>
        <v>Q.PEAK DUO BLK ML G10.a+</v>
      </c>
      <c r="AZ885" s="673">
        <f>VLOOKUP($AX885,'Item Master Data'!$A:$F,6,FALSE)</f>
        <v>400</v>
      </c>
      <c r="BA885" s="673">
        <f>X885/BB885</f>
        <v>24</v>
      </c>
      <c r="BB885" s="673">
        <f>VLOOKUP(AX885,'Item Master Data'!$A:$G,7,FALSE)</f>
        <v>32</v>
      </c>
      <c r="BC885" s="673"/>
      <c r="BD885" s="673">
        <f>W885-AZ885</f>
        <v>0</v>
      </c>
    </row>
    <row r="886" spans="1:56">
      <c r="A886" s="674"/>
      <c r="B886" s="722">
        <v>44522</v>
      </c>
      <c r="C886" s="722"/>
      <c r="D886" s="687" t="s">
        <v>2368</v>
      </c>
      <c r="E886" s="676" t="s">
        <v>2844</v>
      </c>
      <c r="F886" s="491"/>
      <c r="G886" s="491">
        <v>2022</v>
      </c>
      <c r="H886" s="491">
        <v>10</v>
      </c>
      <c r="I886" s="687"/>
      <c r="J886" s="492"/>
      <c r="K886" s="685" t="s">
        <v>2883</v>
      </c>
      <c r="L886" s="676" t="s">
        <v>2505</v>
      </c>
      <c r="M886" s="689">
        <v>44518</v>
      </c>
      <c r="N886" s="689">
        <v>44726</v>
      </c>
      <c r="O886" s="689" t="s">
        <v>1652</v>
      </c>
      <c r="P886" s="492"/>
      <c r="Q886" s="492"/>
      <c r="R886" s="492"/>
      <c r="S886" s="491" t="s">
        <v>1580</v>
      </c>
      <c r="T886" s="491">
        <v>60</v>
      </c>
      <c r="U886" s="676">
        <v>49401140</v>
      </c>
      <c r="V886" s="676" t="s">
        <v>973</v>
      </c>
      <c r="W886" s="676">
        <v>400</v>
      </c>
      <c r="X886" s="678">
        <v>768</v>
      </c>
      <c r="Y886" s="525">
        <f>W886*X886</f>
        <v>307200</v>
      </c>
      <c r="Z886" s="680">
        <v>0.52500000000000002</v>
      </c>
      <c r="AA886" s="682">
        <f>Y886*Z886</f>
        <v>161280</v>
      </c>
      <c r="AB886" s="495"/>
      <c r="AC886" s="496">
        <v>0</v>
      </c>
      <c r="AD886" s="692"/>
      <c r="AE886" s="497"/>
      <c r="AF886" s="695">
        <f>AA886+AD886+AE886</f>
        <v>161280</v>
      </c>
      <c r="AG886" s="676" t="s">
        <v>1073</v>
      </c>
      <c r="AH886" s="676"/>
      <c r="AI886" s="685" t="s">
        <v>2488</v>
      </c>
      <c r="AJ886" s="676" t="s">
        <v>2674</v>
      </c>
      <c r="AK886" s="696" t="s">
        <v>1149</v>
      </c>
      <c r="AL886" s="676">
        <v>78216</v>
      </c>
      <c r="AM886" s="676" t="s">
        <v>52</v>
      </c>
      <c r="AN886" s="676"/>
      <c r="AO886" s="491"/>
      <c r="AP886" s="688"/>
      <c r="AQ886" s="688"/>
      <c r="AR886" s="688"/>
      <c r="AS886" s="697"/>
      <c r="AT886" s="697"/>
      <c r="AU886" s="697"/>
      <c r="AV886" s="680"/>
      <c r="AW886" s="673">
        <f>U886</f>
        <v>49401140</v>
      </c>
      <c r="AX886" s="673" cm="1">
        <f t="array" ref="AX886">SUM(MID(0&amp;AW886,LARGE(INDEX(ISNUMBER(--MID(AW886,ROW($1:$8),1))*ROW($1:$8),),ROW($1:$8))+1,1)*10^ROW($1:$8)/10)</f>
        <v>49401140</v>
      </c>
      <c r="AY886" s="673" t="str">
        <f>VLOOKUP($AX886,'Item Master Data'!$A:$F,3,FALSE)</f>
        <v>Q.PEAK DUO BLK ML G10.a+</v>
      </c>
      <c r="AZ886" s="673">
        <f>VLOOKUP($AX886,'Item Master Data'!$A:$F,6,FALSE)</f>
        <v>400</v>
      </c>
      <c r="BA886" s="673">
        <f>X886/BB886</f>
        <v>24</v>
      </c>
      <c r="BB886" s="673">
        <f>VLOOKUP(AX886,'Item Master Data'!$A:$G,7,FALSE)</f>
        <v>32</v>
      </c>
      <c r="BC886" s="673"/>
      <c r="BD886" s="673">
        <f>W886-AZ886</f>
        <v>0</v>
      </c>
    </row>
    <row r="887" spans="1:56">
      <c r="A887" s="674"/>
      <c r="B887" s="722">
        <v>44557</v>
      </c>
      <c r="C887" s="722"/>
      <c r="D887" s="687" t="s">
        <v>2368</v>
      </c>
      <c r="E887" s="676" t="s">
        <v>2844</v>
      </c>
      <c r="F887" s="676"/>
      <c r="G887" s="491">
        <v>2022</v>
      </c>
      <c r="H887" s="491">
        <v>10</v>
      </c>
      <c r="I887" s="687"/>
      <c r="J887" s="492"/>
      <c r="K887" s="685" t="s">
        <v>2884</v>
      </c>
      <c r="L887" s="676" t="s">
        <v>2505</v>
      </c>
      <c r="M887" s="689">
        <v>44545</v>
      </c>
      <c r="N887" s="689">
        <v>44686</v>
      </c>
      <c r="O887" s="689"/>
      <c r="P887" s="492"/>
      <c r="Q887" s="492"/>
      <c r="R887" s="492"/>
      <c r="S887" s="491" t="s">
        <v>1580</v>
      </c>
      <c r="T887" s="491">
        <v>60</v>
      </c>
      <c r="U887" s="676">
        <v>49401140</v>
      </c>
      <c r="V887" s="676" t="s">
        <v>973</v>
      </c>
      <c r="W887" s="676">
        <v>400</v>
      </c>
      <c r="X887" s="678">
        <v>768</v>
      </c>
      <c r="Y887" s="525">
        <f>W887*X887</f>
        <v>307200</v>
      </c>
      <c r="Z887" s="680">
        <v>0.52500000000000002</v>
      </c>
      <c r="AA887" s="682">
        <f>Y887*Z887</f>
        <v>161280</v>
      </c>
      <c r="AB887" s="495"/>
      <c r="AC887" s="496">
        <v>0</v>
      </c>
      <c r="AD887" s="692"/>
      <c r="AE887" s="684"/>
      <c r="AF887" s="695">
        <f>AA887+AD887+AE887</f>
        <v>161280</v>
      </c>
      <c r="AG887" s="676" t="s">
        <v>1073</v>
      </c>
      <c r="AH887" s="676"/>
      <c r="AI887" s="685">
        <v>60</v>
      </c>
      <c r="AJ887" s="676" t="s">
        <v>2674</v>
      </c>
      <c r="AK887" s="696" t="s">
        <v>1149</v>
      </c>
      <c r="AL887" s="676">
        <v>78216</v>
      </c>
      <c r="AM887" s="676" t="s">
        <v>52</v>
      </c>
      <c r="AN887" s="676" t="s">
        <v>1076</v>
      </c>
      <c r="AO887" s="491"/>
      <c r="AP887" s="688"/>
      <c r="AQ887" s="688" t="s">
        <v>37</v>
      </c>
      <c r="AR887" s="688"/>
      <c r="AS887" s="697"/>
      <c r="AT887" s="697"/>
      <c r="AU887" s="697"/>
      <c r="AV887" s="680"/>
      <c r="AW887" s="673">
        <f>U887</f>
        <v>49401140</v>
      </c>
      <c r="AX887" s="673" cm="1">
        <f t="array" ref="AX887">SUM(MID(0&amp;AW887,LARGE(INDEX(ISNUMBER(--MID(AW887,ROW($1:$8),1))*ROW($1:$8),),ROW($1:$8))+1,1)*10^ROW($1:$8)/10)</f>
        <v>49401140</v>
      </c>
      <c r="AY887" s="673" t="str">
        <f>VLOOKUP($AX887,'Item Master Data'!$A:$F,3,FALSE)</f>
        <v>Q.PEAK DUO BLK ML G10.a+</v>
      </c>
      <c r="AZ887" s="673">
        <f>VLOOKUP($AX887,'Item Master Data'!$A:$F,6,FALSE)</f>
        <v>400</v>
      </c>
      <c r="BA887" s="673">
        <f>X887/BB887</f>
        <v>24</v>
      </c>
      <c r="BB887" s="673">
        <f>VLOOKUP(AX887,'Item Master Data'!$A:$G,7,FALSE)</f>
        <v>32</v>
      </c>
      <c r="BC887" s="673"/>
      <c r="BD887" s="673">
        <f>W887-AZ887</f>
        <v>0</v>
      </c>
    </row>
    <row r="888" spans="1:56">
      <c r="A888" s="674"/>
      <c r="B888" s="722">
        <v>44557</v>
      </c>
      <c r="C888" s="722"/>
      <c r="D888" s="687" t="s">
        <v>2368</v>
      </c>
      <c r="E888" s="676" t="s">
        <v>2844</v>
      </c>
      <c r="F888" s="491"/>
      <c r="G888" s="491">
        <v>2022</v>
      </c>
      <c r="H888" s="491">
        <v>10</v>
      </c>
      <c r="I888" s="687"/>
      <c r="J888" s="492"/>
      <c r="K888" s="685" t="s">
        <v>2885</v>
      </c>
      <c r="L888" s="676" t="s">
        <v>2505</v>
      </c>
      <c r="M888" s="689">
        <v>44545</v>
      </c>
      <c r="N888" s="689">
        <v>44744</v>
      </c>
      <c r="O888" s="689"/>
      <c r="P888" s="492"/>
      <c r="Q888" s="492"/>
      <c r="R888" s="492"/>
      <c r="S888" s="491" t="s">
        <v>1580</v>
      </c>
      <c r="T888" s="491">
        <v>60</v>
      </c>
      <c r="U888" s="676">
        <v>49401140</v>
      </c>
      <c r="V888" s="676" t="s">
        <v>973</v>
      </c>
      <c r="W888" s="676">
        <v>400</v>
      </c>
      <c r="X888" s="678">
        <v>768</v>
      </c>
      <c r="Y888" s="525">
        <f>W888*X888</f>
        <v>307200</v>
      </c>
      <c r="Z888" s="680">
        <v>0.52500000000000002</v>
      </c>
      <c r="AA888" s="682">
        <f>Y888*Z888</f>
        <v>161280</v>
      </c>
      <c r="AB888" s="495"/>
      <c r="AC888" s="496">
        <v>0</v>
      </c>
      <c r="AD888" s="692"/>
      <c r="AE888" s="497"/>
      <c r="AF888" s="695">
        <f>AA888+AD888+AE888</f>
        <v>161280</v>
      </c>
      <c r="AG888" s="676" t="s">
        <v>1073</v>
      </c>
      <c r="AH888" s="676"/>
      <c r="AI888" s="685">
        <v>60</v>
      </c>
      <c r="AJ888" s="676" t="s">
        <v>2674</v>
      </c>
      <c r="AK888" s="696" t="s">
        <v>1149</v>
      </c>
      <c r="AL888" s="676">
        <v>78216</v>
      </c>
      <c r="AM888" s="676" t="s">
        <v>52</v>
      </c>
      <c r="AN888" s="676" t="s">
        <v>1076</v>
      </c>
      <c r="AO888" s="491"/>
      <c r="AP888" s="688"/>
      <c r="AQ888" s="688" t="s">
        <v>37</v>
      </c>
      <c r="AR888" s="688"/>
      <c r="AS888" s="697"/>
      <c r="AT888" s="697"/>
      <c r="AU888" s="697"/>
      <c r="AV888" s="680"/>
      <c r="AW888" s="673">
        <f>U888</f>
        <v>49401140</v>
      </c>
      <c r="AX888" s="673" cm="1">
        <f t="array" ref="AX888">SUM(MID(0&amp;AW888,LARGE(INDEX(ISNUMBER(--MID(AW888,ROW($1:$8),1))*ROW($1:$8),),ROW($1:$8))+1,1)*10^ROW($1:$8)/10)</f>
        <v>49401140</v>
      </c>
      <c r="AY888" s="673" t="str">
        <f>VLOOKUP($AX888,'Item Master Data'!$A:$F,3,FALSE)</f>
        <v>Q.PEAK DUO BLK ML G10.a+</v>
      </c>
      <c r="AZ888" s="673">
        <f>VLOOKUP($AX888,'Item Master Data'!$A:$F,6,FALSE)</f>
        <v>400</v>
      </c>
      <c r="BA888" s="673">
        <f>X888/BB888</f>
        <v>24</v>
      </c>
      <c r="BB888" s="673">
        <f>VLOOKUP(AX888,'Item Master Data'!$A:$G,7,FALSE)</f>
        <v>32</v>
      </c>
      <c r="BC888" s="673"/>
      <c r="BD888" s="673">
        <f>W888-AZ888</f>
        <v>0</v>
      </c>
    </row>
    <row r="889" spans="1:56">
      <c r="A889" s="674"/>
      <c r="B889" s="722">
        <v>44557</v>
      </c>
      <c r="C889" s="722"/>
      <c r="D889" s="687" t="s">
        <v>2368</v>
      </c>
      <c r="E889" s="676" t="s">
        <v>2844</v>
      </c>
      <c r="F889" s="676"/>
      <c r="G889" s="491">
        <v>2022</v>
      </c>
      <c r="H889" s="491">
        <v>10</v>
      </c>
      <c r="I889" s="687"/>
      <c r="J889" s="492"/>
      <c r="K889" s="685" t="s">
        <v>2886</v>
      </c>
      <c r="L889" s="676" t="s">
        <v>2505</v>
      </c>
      <c r="M889" s="689">
        <v>44545</v>
      </c>
      <c r="N889" s="689">
        <v>44747</v>
      </c>
      <c r="O889" s="689"/>
      <c r="P889" s="677"/>
      <c r="Q889" s="492"/>
      <c r="R889" s="492"/>
      <c r="S889" s="491" t="s">
        <v>1580</v>
      </c>
      <c r="T889" s="491">
        <v>60</v>
      </c>
      <c r="U889" s="676">
        <v>49401140</v>
      </c>
      <c r="V889" s="676" t="s">
        <v>973</v>
      </c>
      <c r="W889" s="676">
        <v>400</v>
      </c>
      <c r="X889" s="678">
        <v>768</v>
      </c>
      <c r="Y889" s="525">
        <f>W889*X889</f>
        <v>307200</v>
      </c>
      <c r="Z889" s="494">
        <v>0.52500000000000002</v>
      </c>
      <c r="AA889" s="682">
        <f>Y889*Z889</f>
        <v>161280</v>
      </c>
      <c r="AB889" s="495"/>
      <c r="AC889" s="496">
        <v>0</v>
      </c>
      <c r="AD889" s="692"/>
      <c r="AE889" s="684"/>
      <c r="AF889" s="695">
        <f>AA889+AD889+AE889</f>
        <v>161280</v>
      </c>
      <c r="AG889" s="676" t="s">
        <v>1073</v>
      </c>
      <c r="AH889" s="676"/>
      <c r="AI889" s="685">
        <v>60</v>
      </c>
      <c r="AJ889" s="676" t="s">
        <v>2674</v>
      </c>
      <c r="AK889" s="696" t="s">
        <v>1149</v>
      </c>
      <c r="AL889" s="676">
        <v>78216</v>
      </c>
      <c r="AM889" s="676" t="s">
        <v>52</v>
      </c>
      <c r="AN889" s="676" t="s">
        <v>1076</v>
      </c>
      <c r="AO889" s="491"/>
      <c r="AP889" s="688"/>
      <c r="AQ889" s="688" t="s">
        <v>37</v>
      </c>
      <c r="AR889" s="688"/>
      <c r="AS889" s="697"/>
      <c r="AT889" s="697"/>
      <c r="AU889" s="697"/>
      <c r="AV889" s="680"/>
      <c r="AW889" s="673">
        <f>U889</f>
        <v>49401140</v>
      </c>
      <c r="AX889" s="673" cm="1">
        <f t="array" ref="AX889">SUM(MID(0&amp;AW889,LARGE(INDEX(ISNUMBER(--MID(AW889,ROW($1:$8),1))*ROW($1:$8),),ROW($1:$8))+1,1)*10^ROW($1:$8)/10)</f>
        <v>49401140</v>
      </c>
      <c r="AY889" s="673" t="str">
        <f>VLOOKUP($AX889,'Item Master Data'!$A:$F,3,FALSE)</f>
        <v>Q.PEAK DUO BLK ML G10.a+</v>
      </c>
      <c r="AZ889" s="673">
        <f>VLOOKUP($AX889,'Item Master Data'!$A:$F,6,FALSE)</f>
        <v>400</v>
      </c>
      <c r="BA889" s="673">
        <f>X889/BB889</f>
        <v>24</v>
      </c>
      <c r="BB889" s="673">
        <f>VLOOKUP(AX889,'Item Master Data'!$A:$G,7,FALSE)</f>
        <v>32</v>
      </c>
      <c r="BC889" s="673"/>
      <c r="BD889" s="673">
        <f>W889-AZ889</f>
        <v>0</v>
      </c>
    </row>
    <row r="890" spans="1:56">
      <c r="A890" s="674"/>
      <c r="B890" s="722">
        <v>44557</v>
      </c>
      <c r="C890" s="722"/>
      <c r="D890" s="687" t="s">
        <v>2368</v>
      </c>
      <c r="E890" s="676" t="s">
        <v>2844</v>
      </c>
      <c r="F890" s="676"/>
      <c r="G890" s="491">
        <v>2022</v>
      </c>
      <c r="H890" s="491">
        <v>10</v>
      </c>
      <c r="I890" s="687"/>
      <c r="J890" s="492"/>
      <c r="K890" s="685" t="s">
        <v>2887</v>
      </c>
      <c r="L890" s="676" t="s">
        <v>2505</v>
      </c>
      <c r="M890" s="689">
        <v>44545</v>
      </c>
      <c r="N890" s="689">
        <v>44751</v>
      </c>
      <c r="O890" s="689"/>
      <c r="P890" s="492"/>
      <c r="Q890" s="492"/>
      <c r="R890" s="492"/>
      <c r="S890" s="491" t="s">
        <v>1580</v>
      </c>
      <c r="T890" s="491">
        <v>60</v>
      </c>
      <c r="U890" s="676">
        <v>49401140</v>
      </c>
      <c r="V890" s="676" t="s">
        <v>973</v>
      </c>
      <c r="W890" s="676">
        <v>400</v>
      </c>
      <c r="X890" s="678">
        <v>768</v>
      </c>
      <c r="Y890" s="525">
        <f>W890*X890</f>
        <v>307200</v>
      </c>
      <c r="Z890" s="680">
        <v>0.52500000000000002</v>
      </c>
      <c r="AA890" s="682">
        <f>Y890*Z890</f>
        <v>161280</v>
      </c>
      <c r="AB890" s="495"/>
      <c r="AC890" s="496">
        <v>0</v>
      </c>
      <c r="AD890" s="692"/>
      <c r="AE890" s="684"/>
      <c r="AF890" s="695">
        <f>AA890+AD890+AE890</f>
        <v>161280</v>
      </c>
      <c r="AG890" s="676" t="s">
        <v>1073</v>
      </c>
      <c r="AH890" s="676"/>
      <c r="AI890" s="685">
        <v>60</v>
      </c>
      <c r="AJ890" s="676" t="s">
        <v>2674</v>
      </c>
      <c r="AK890" s="696" t="s">
        <v>1149</v>
      </c>
      <c r="AL890" s="676">
        <v>78216</v>
      </c>
      <c r="AM890" s="676" t="s">
        <v>52</v>
      </c>
      <c r="AN890" s="676" t="s">
        <v>1076</v>
      </c>
      <c r="AO890" s="491"/>
      <c r="AP890" s="688"/>
      <c r="AQ890" s="688" t="s">
        <v>37</v>
      </c>
      <c r="AR890" s="688"/>
      <c r="AS890" s="697"/>
      <c r="AT890" s="697"/>
      <c r="AU890" s="697"/>
      <c r="AV890" s="680"/>
      <c r="AW890" s="673">
        <f>U890</f>
        <v>49401140</v>
      </c>
      <c r="AX890" s="673" cm="1">
        <f t="array" ref="AX890">SUM(MID(0&amp;AW890,LARGE(INDEX(ISNUMBER(--MID(AW890,ROW($1:$8),1))*ROW($1:$8),),ROW($1:$8))+1,1)*10^ROW($1:$8)/10)</f>
        <v>49401140</v>
      </c>
      <c r="AY890" s="673" t="str">
        <f>VLOOKUP($AX890,'Item Master Data'!$A:$F,3,FALSE)</f>
        <v>Q.PEAK DUO BLK ML G10.a+</v>
      </c>
      <c r="AZ890" s="673">
        <f>VLOOKUP($AX890,'Item Master Data'!$A:$F,6,FALSE)</f>
        <v>400</v>
      </c>
      <c r="BA890" s="673">
        <f>X890/BB890</f>
        <v>24</v>
      </c>
      <c r="BB890" s="673">
        <f>VLOOKUP(AX890,'Item Master Data'!$A:$G,7,FALSE)</f>
        <v>32</v>
      </c>
      <c r="BC890" s="673"/>
      <c r="BD890" s="673">
        <f>W890-AZ890</f>
        <v>0</v>
      </c>
    </row>
    <row r="891" spans="1:56">
      <c r="A891" s="674"/>
      <c r="B891" s="722">
        <v>44557</v>
      </c>
      <c r="C891" s="722"/>
      <c r="D891" s="687" t="s">
        <v>2368</v>
      </c>
      <c r="E891" s="676" t="s">
        <v>2844</v>
      </c>
      <c r="F891" s="676"/>
      <c r="G891" s="491">
        <v>2022</v>
      </c>
      <c r="H891" s="491">
        <v>10</v>
      </c>
      <c r="I891" s="687"/>
      <c r="J891" s="492"/>
      <c r="K891" s="685" t="s">
        <v>2888</v>
      </c>
      <c r="L891" s="491" t="s">
        <v>2505</v>
      </c>
      <c r="M891" s="689">
        <v>44545</v>
      </c>
      <c r="N891" s="689">
        <v>44754</v>
      </c>
      <c r="O891" s="689"/>
      <c r="P891" s="492"/>
      <c r="Q891" s="492"/>
      <c r="R891" s="492"/>
      <c r="S891" s="491" t="s">
        <v>1580</v>
      </c>
      <c r="T891" s="491">
        <v>60</v>
      </c>
      <c r="U891" s="676">
        <v>49401140</v>
      </c>
      <c r="V891" s="491" t="s">
        <v>973</v>
      </c>
      <c r="W891" s="676">
        <v>400</v>
      </c>
      <c r="X891" s="678">
        <v>768</v>
      </c>
      <c r="Y891" s="525">
        <f>W891*X891</f>
        <v>307200</v>
      </c>
      <c r="Z891" s="494">
        <v>0.52500000000000002</v>
      </c>
      <c r="AA891" s="682">
        <f>Y891*Z891</f>
        <v>161280</v>
      </c>
      <c r="AB891" s="495"/>
      <c r="AC891" s="496">
        <v>0</v>
      </c>
      <c r="AD891" s="692"/>
      <c r="AE891" s="684"/>
      <c r="AF891" s="695">
        <f>AA891+AD891+AE891</f>
        <v>161280</v>
      </c>
      <c r="AG891" s="491" t="s">
        <v>1073</v>
      </c>
      <c r="AH891" s="491"/>
      <c r="AI891" s="685">
        <v>60</v>
      </c>
      <c r="AJ891" s="676" t="s">
        <v>2674</v>
      </c>
      <c r="AK891" s="696" t="s">
        <v>1149</v>
      </c>
      <c r="AL891" s="676">
        <v>78216</v>
      </c>
      <c r="AM891" s="491" t="s">
        <v>52</v>
      </c>
      <c r="AN891" s="676" t="s">
        <v>1076</v>
      </c>
      <c r="AO891" s="491"/>
      <c r="AP891" s="688"/>
      <c r="AQ891" s="688" t="s">
        <v>37</v>
      </c>
      <c r="AR891" s="688"/>
      <c r="AS891" s="697"/>
      <c r="AT891" s="697"/>
      <c r="AU891" s="697"/>
      <c r="AV891" s="680"/>
      <c r="AW891" s="673">
        <f>U891</f>
        <v>49401140</v>
      </c>
      <c r="AX891" s="673" cm="1">
        <f t="array" ref="AX891">SUM(MID(0&amp;AW891,LARGE(INDEX(ISNUMBER(--MID(AW891,ROW($1:$8),1))*ROW($1:$8),),ROW($1:$8))+1,1)*10^ROW($1:$8)/10)</f>
        <v>49401140</v>
      </c>
      <c r="AY891" s="673" t="str">
        <f>VLOOKUP($AX891,'Item Master Data'!$A:$F,3,FALSE)</f>
        <v>Q.PEAK DUO BLK ML G10.a+</v>
      </c>
      <c r="AZ891" s="673">
        <f>VLOOKUP($AX891,'Item Master Data'!$A:$F,6,FALSE)</f>
        <v>400</v>
      </c>
      <c r="BA891" s="673">
        <f>X891/BB891</f>
        <v>24</v>
      </c>
      <c r="BB891" s="673">
        <f>VLOOKUP(AX891,'Item Master Data'!$A:$G,7,FALSE)</f>
        <v>32</v>
      </c>
      <c r="BC891" s="673"/>
      <c r="BD891" s="673">
        <f>W891-AZ891</f>
        <v>0</v>
      </c>
    </row>
    <row r="892" spans="1:56">
      <c r="A892" s="674"/>
      <c r="B892" s="722">
        <v>44557</v>
      </c>
      <c r="C892" s="722"/>
      <c r="D892" s="687" t="s">
        <v>2368</v>
      </c>
      <c r="E892" s="676" t="s">
        <v>2844</v>
      </c>
      <c r="F892" s="676"/>
      <c r="G892" s="491">
        <v>2022</v>
      </c>
      <c r="H892" s="491">
        <v>10</v>
      </c>
      <c r="I892" s="687"/>
      <c r="J892" s="492"/>
      <c r="K892" s="685" t="s">
        <v>2889</v>
      </c>
      <c r="L892" s="676" t="s">
        <v>2505</v>
      </c>
      <c r="M892" s="689">
        <v>44545</v>
      </c>
      <c r="N892" s="689">
        <v>44757</v>
      </c>
      <c r="O892" s="689"/>
      <c r="P892" s="492"/>
      <c r="Q892" s="492"/>
      <c r="R892" s="492"/>
      <c r="S892" s="491" t="s">
        <v>1580</v>
      </c>
      <c r="T892" s="491">
        <v>60</v>
      </c>
      <c r="U892" s="676">
        <v>49401140</v>
      </c>
      <c r="V892" s="676" t="s">
        <v>973</v>
      </c>
      <c r="W892" s="676">
        <v>400</v>
      </c>
      <c r="X892" s="678">
        <v>768</v>
      </c>
      <c r="Y892" s="525">
        <f>W892*X892</f>
        <v>307200</v>
      </c>
      <c r="Z892" s="680">
        <v>0.52500000000000002</v>
      </c>
      <c r="AA892" s="682">
        <f>Y892*Z892</f>
        <v>161280</v>
      </c>
      <c r="AB892" s="495"/>
      <c r="AC892" s="496">
        <v>0</v>
      </c>
      <c r="AD892" s="692"/>
      <c r="AE892" s="684"/>
      <c r="AF892" s="695">
        <f>AA892+AD892+AE892</f>
        <v>161280</v>
      </c>
      <c r="AG892" s="491" t="s">
        <v>1073</v>
      </c>
      <c r="AH892" s="491"/>
      <c r="AI892" s="685">
        <v>60</v>
      </c>
      <c r="AJ892" s="676" t="s">
        <v>2674</v>
      </c>
      <c r="AK892" s="696" t="s">
        <v>1149</v>
      </c>
      <c r="AL892" s="676">
        <v>78216</v>
      </c>
      <c r="AM892" s="491" t="s">
        <v>52</v>
      </c>
      <c r="AN892" s="676" t="s">
        <v>1076</v>
      </c>
      <c r="AO892" s="491"/>
      <c r="AP892" s="688"/>
      <c r="AQ892" s="688" t="s">
        <v>37</v>
      </c>
      <c r="AR892" s="688"/>
      <c r="AS892" s="697"/>
      <c r="AT892" s="697"/>
      <c r="AU892" s="697"/>
      <c r="AV892" s="680"/>
      <c r="AW892" s="673">
        <f>U892</f>
        <v>49401140</v>
      </c>
      <c r="AX892" s="673" cm="1">
        <f t="array" ref="AX892">SUM(MID(0&amp;AW892,LARGE(INDEX(ISNUMBER(--MID(AW892,ROW($1:$8),1))*ROW($1:$8),),ROW($1:$8))+1,1)*10^ROW($1:$8)/10)</f>
        <v>49401140</v>
      </c>
      <c r="AY892" s="673" t="str">
        <f>VLOOKUP($AX892,'Item Master Data'!$A:$F,3,FALSE)</f>
        <v>Q.PEAK DUO BLK ML G10.a+</v>
      </c>
      <c r="AZ892" s="673">
        <f>VLOOKUP($AX892,'Item Master Data'!$A:$F,6,FALSE)</f>
        <v>400</v>
      </c>
      <c r="BA892" s="673">
        <f>X892/BB892</f>
        <v>24</v>
      </c>
      <c r="BB892" s="673">
        <f>VLOOKUP(AX892,'Item Master Data'!$A:$G,7,FALSE)</f>
        <v>32</v>
      </c>
      <c r="BC892" s="673"/>
      <c r="BD892" s="673">
        <f>W892-AZ892</f>
        <v>0</v>
      </c>
    </row>
    <row r="893" spans="1:56">
      <c r="A893" s="674"/>
      <c r="B893" s="722">
        <v>44636</v>
      </c>
      <c r="C893" s="722">
        <v>44636</v>
      </c>
      <c r="D893" s="687" t="s">
        <v>2368</v>
      </c>
      <c r="E893" s="676"/>
      <c r="F893" s="676"/>
      <c r="G893" s="491">
        <v>2022</v>
      </c>
      <c r="H893" s="491">
        <v>10</v>
      </c>
      <c r="I893" s="687"/>
      <c r="J893" s="492"/>
      <c r="K893" s="685" t="s">
        <v>2890</v>
      </c>
      <c r="L893" s="676" t="s">
        <v>2505</v>
      </c>
      <c r="M893" s="689">
        <v>44636</v>
      </c>
      <c r="N893" s="689">
        <v>44844</v>
      </c>
      <c r="O893" s="689"/>
      <c r="P893" s="677"/>
      <c r="Q893" s="492"/>
      <c r="R893" s="492"/>
      <c r="S893" s="491" t="s">
        <v>1580</v>
      </c>
      <c r="T893" s="491">
        <v>72</v>
      </c>
      <c r="U893" s="676"/>
      <c r="V893" s="676" t="s">
        <v>1108</v>
      </c>
      <c r="W893" s="676">
        <v>480</v>
      </c>
      <c r="X893" s="678">
        <v>696</v>
      </c>
      <c r="Y893" s="525">
        <f>W893*X893</f>
        <v>334080</v>
      </c>
      <c r="Z893" s="494">
        <v>0.495</v>
      </c>
      <c r="AA893" s="682">
        <f>Y893*Z893</f>
        <v>165369.60000000001</v>
      </c>
      <c r="AB893" s="495"/>
      <c r="AC893" s="496">
        <v>0</v>
      </c>
      <c r="AD893" s="692"/>
      <c r="AE893" s="684"/>
      <c r="AF893" s="695">
        <f>AA893+AD893+AE893</f>
        <v>165369.60000000001</v>
      </c>
      <c r="AG893" s="676" t="s">
        <v>1073</v>
      </c>
      <c r="AH893" s="676"/>
      <c r="AI893" s="685">
        <v>60</v>
      </c>
      <c r="AJ893" s="676" t="s">
        <v>1821</v>
      </c>
      <c r="AK893" s="696" t="s">
        <v>50</v>
      </c>
      <c r="AL893" s="676">
        <v>95834</v>
      </c>
      <c r="AM893" s="676" t="s">
        <v>52</v>
      </c>
      <c r="AN893" s="676" t="s">
        <v>1076</v>
      </c>
      <c r="AO893" s="491"/>
      <c r="AP893" s="688"/>
      <c r="AQ893" s="688" t="s">
        <v>37</v>
      </c>
      <c r="AR893" s="688"/>
      <c r="AS893" s="697"/>
      <c r="AT893" s="697"/>
      <c r="AU893" s="697"/>
      <c r="AV893" s="680"/>
      <c r="AW893" s="673">
        <f>U893</f>
        <v>0</v>
      </c>
      <c r="AX893" s="673" cm="1">
        <f t="array" ref="AX893">SUM(MID(0&amp;AW893,LARGE(INDEX(ISNUMBER(--MID(AW893,ROW($1:$8),1))*ROW($1:$8),),ROW($1:$8))+1,1)*10^ROW($1:$8)/10)</f>
        <v>0</v>
      </c>
      <c r="AY893" s="673" t="e">
        <f>VLOOKUP($AX893,'Item Master Data'!$A:$F,3,FALSE)</f>
        <v>#N/A</v>
      </c>
      <c r="AZ893" s="673" t="e">
        <f>VLOOKUP($AX893,'Item Master Data'!$A:$F,6,FALSE)</f>
        <v>#N/A</v>
      </c>
      <c r="BA893" s="673" t="e">
        <f>X893/BB893</f>
        <v>#N/A</v>
      </c>
      <c r="BB893" s="673" t="e">
        <f>VLOOKUP(AX893,'Item Master Data'!$A:$G,7,FALSE)</f>
        <v>#N/A</v>
      </c>
      <c r="BC893" s="673"/>
      <c r="BD893" s="673" t="e">
        <f>W893-AZ893</f>
        <v>#N/A</v>
      </c>
    </row>
    <row r="894" spans="1:56">
      <c r="A894" s="674"/>
      <c r="B894" s="722">
        <v>44557</v>
      </c>
      <c r="C894" s="722">
        <v>44587</v>
      </c>
      <c r="D894" s="687" t="s">
        <v>2368</v>
      </c>
      <c r="E894" s="676" t="s">
        <v>1292</v>
      </c>
      <c r="F894" s="676"/>
      <c r="G894" s="491">
        <v>2022</v>
      </c>
      <c r="H894" s="491">
        <v>10</v>
      </c>
      <c r="I894" s="687"/>
      <c r="J894" s="492"/>
      <c r="K894" s="685" t="s">
        <v>2891</v>
      </c>
      <c r="L894" s="491" t="s">
        <v>2505</v>
      </c>
      <c r="M894" s="689">
        <v>44545</v>
      </c>
      <c r="N894" s="689">
        <v>44844</v>
      </c>
      <c r="O894" s="689"/>
      <c r="P894" s="492"/>
      <c r="Q894" s="492"/>
      <c r="R894" s="492"/>
      <c r="S894" s="491" t="s">
        <v>1580</v>
      </c>
      <c r="T894" s="491">
        <v>60</v>
      </c>
      <c r="U894" s="676" t="s">
        <v>1113</v>
      </c>
      <c r="V894" s="676" t="s">
        <v>1231</v>
      </c>
      <c r="W894" s="676">
        <v>360</v>
      </c>
      <c r="X894" s="678">
        <v>624</v>
      </c>
      <c r="Y894" s="525">
        <f>W894*X894</f>
        <v>224640</v>
      </c>
      <c r="Z894" s="494">
        <v>0.79</v>
      </c>
      <c r="AA894" s="682">
        <f>Y894*Z894</f>
        <v>177465.60000000001</v>
      </c>
      <c r="AB894" s="495"/>
      <c r="AC894" s="496">
        <v>0</v>
      </c>
      <c r="AD894" s="692"/>
      <c r="AE894" s="684"/>
      <c r="AF894" s="695">
        <f>AA894+AD894+AE894</f>
        <v>177465.60000000001</v>
      </c>
      <c r="AG894" s="676" t="s">
        <v>1073</v>
      </c>
      <c r="AH894" s="676"/>
      <c r="AI894" s="685" t="s">
        <v>2488</v>
      </c>
      <c r="AJ894" s="676" t="s">
        <v>2518</v>
      </c>
      <c r="AK894" s="696" t="s">
        <v>1138</v>
      </c>
      <c r="AL894" s="676">
        <v>85008</v>
      </c>
      <c r="AM894" s="676" t="s">
        <v>52</v>
      </c>
      <c r="AN894" s="676" t="s">
        <v>1076</v>
      </c>
      <c r="AO894" s="491"/>
      <c r="AP894" s="688"/>
      <c r="AQ894" s="688" t="s">
        <v>37</v>
      </c>
      <c r="AR894" s="688"/>
      <c r="AS894" s="697"/>
      <c r="AT894" s="697"/>
      <c r="AU894" s="697"/>
      <c r="AV894" s="680"/>
      <c r="AW894" s="673" t="str">
        <f>U894</f>
        <v>TBD</v>
      </c>
      <c r="AX894" s="673" cm="1">
        <f t="array" ref="AX894">SUM(MID(0&amp;AW894,LARGE(INDEX(ISNUMBER(--MID(AW894,ROW($1:$8),1))*ROW($1:$8),),ROW($1:$8))+1,1)*10^ROW($1:$8)/10)</f>
        <v>0</v>
      </c>
      <c r="AY894" s="673" t="e">
        <f>VLOOKUP($AX894,'Item Master Data'!$A:$F,3,FALSE)</f>
        <v>#N/A</v>
      </c>
      <c r="AZ894" s="673" t="e">
        <f>VLOOKUP($AX894,'Item Master Data'!$A:$F,6,FALSE)</f>
        <v>#N/A</v>
      </c>
      <c r="BA894" s="673" t="e">
        <f>X894/BB894</f>
        <v>#N/A</v>
      </c>
      <c r="BB894" s="673" t="e">
        <f>VLOOKUP(AX894,'Item Master Data'!$A:$G,7,FALSE)</f>
        <v>#N/A</v>
      </c>
      <c r="BC894" s="673"/>
      <c r="BD894" s="673" t="e">
        <f>W894-AZ894</f>
        <v>#N/A</v>
      </c>
    </row>
    <row r="895" spans="1:56">
      <c r="A895" s="674"/>
      <c r="B895" s="722">
        <v>44557</v>
      </c>
      <c r="C895" s="722">
        <v>44587</v>
      </c>
      <c r="D895" s="687" t="s">
        <v>2368</v>
      </c>
      <c r="E895" s="676" t="s">
        <v>1292</v>
      </c>
      <c r="F895" s="676"/>
      <c r="G895" s="491">
        <v>2022</v>
      </c>
      <c r="H895" s="491">
        <v>10</v>
      </c>
      <c r="I895" s="687"/>
      <c r="J895" s="492"/>
      <c r="K895" s="685" t="s">
        <v>2892</v>
      </c>
      <c r="L895" s="491" t="s">
        <v>2505</v>
      </c>
      <c r="M895" s="689">
        <v>44545</v>
      </c>
      <c r="N895" s="689">
        <v>44854</v>
      </c>
      <c r="O895" s="689"/>
      <c r="P895" s="492"/>
      <c r="Q895" s="492"/>
      <c r="R895" s="492"/>
      <c r="S895" s="491" t="s">
        <v>1580</v>
      </c>
      <c r="T895" s="491">
        <v>60</v>
      </c>
      <c r="U895" s="676" t="s">
        <v>1113</v>
      </c>
      <c r="V895" s="491" t="s">
        <v>1231</v>
      </c>
      <c r="W895" s="676">
        <v>360</v>
      </c>
      <c r="X895" s="678">
        <v>624</v>
      </c>
      <c r="Y895" s="525">
        <f>W895*X895</f>
        <v>224640</v>
      </c>
      <c r="Z895" s="494">
        <v>0.79</v>
      </c>
      <c r="AA895" s="682">
        <f>Y895*Z895</f>
        <v>177465.60000000001</v>
      </c>
      <c r="AB895" s="495"/>
      <c r="AC895" s="496">
        <v>0</v>
      </c>
      <c r="AD895" s="692"/>
      <c r="AE895" s="684"/>
      <c r="AF895" s="695">
        <f>AA895+AD895+AE895</f>
        <v>177465.60000000001</v>
      </c>
      <c r="AG895" s="491" t="s">
        <v>1073</v>
      </c>
      <c r="AH895" s="491"/>
      <c r="AI895" s="685" t="s">
        <v>2488</v>
      </c>
      <c r="AJ895" s="676" t="s">
        <v>2518</v>
      </c>
      <c r="AK895" s="696" t="s">
        <v>1138</v>
      </c>
      <c r="AL895" s="676">
        <v>85008</v>
      </c>
      <c r="AM895" s="491" t="s">
        <v>52</v>
      </c>
      <c r="AN895" s="676" t="s">
        <v>1076</v>
      </c>
      <c r="AO895" s="491"/>
      <c r="AP895" s="688"/>
      <c r="AQ895" s="688" t="s">
        <v>37</v>
      </c>
      <c r="AR895" s="688"/>
      <c r="AS895" s="697"/>
      <c r="AT895" s="697"/>
      <c r="AU895" s="697"/>
      <c r="AV895" s="680"/>
      <c r="AW895" s="673" t="str">
        <f>U895</f>
        <v>TBD</v>
      </c>
      <c r="AX895" s="673" cm="1">
        <f t="array" ref="AX895">SUM(MID(0&amp;AW895,LARGE(INDEX(ISNUMBER(--MID(AW895,ROW($1:$8),1))*ROW($1:$8),),ROW($1:$8))+1,1)*10^ROW($1:$8)/10)</f>
        <v>0</v>
      </c>
      <c r="AY895" s="673" t="e">
        <f>VLOOKUP($AX895,'Item Master Data'!$A:$F,3,FALSE)</f>
        <v>#N/A</v>
      </c>
      <c r="AZ895" s="673" t="e">
        <f>VLOOKUP($AX895,'Item Master Data'!$A:$F,6,FALSE)</f>
        <v>#N/A</v>
      </c>
      <c r="BA895" s="673" t="e">
        <f>X895/BB895</f>
        <v>#N/A</v>
      </c>
      <c r="BB895" s="673" t="e">
        <f>VLOOKUP(AX895,'Item Master Data'!$A:$G,7,FALSE)</f>
        <v>#N/A</v>
      </c>
      <c r="BC895" s="673"/>
      <c r="BD895" s="673" t="e">
        <f>W895-AZ895</f>
        <v>#N/A</v>
      </c>
    </row>
    <row r="896" spans="1:56">
      <c r="A896" s="674"/>
      <c r="B896" s="722">
        <v>44557</v>
      </c>
      <c r="C896" s="722">
        <v>44587</v>
      </c>
      <c r="D896" s="687" t="s">
        <v>2368</v>
      </c>
      <c r="E896" s="676" t="s">
        <v>1292</v>
      </c>
      <c r="F896" s="676"/>
      <c r="G896" s="491">
        <v>2022</v>
      </c>
      <c r="H896" s="491">
        <v>10</v>
      </c>
      <c r="I896" s="687"/>
      <c r="J896" s="492"/>
      <c r="K896" s="685" t="s">
        <v>2893</v>
      </c>
      <c r="L896" s="491" t="s">
        <v>2602</v>
      </c>
      <c r="M896" s="689">
        <v>44545</v>
      </c>
      <c r="N896" s="689">
        <v>44839</v>
      </c>
      <c r="O896" s="689"/>
      <c r="P896" s="492"/>
      <c r="Q896" s="492"/>
      <c r="R896" s="492"/>
      <c r="S896" s="491" t="s">
        <v>1580</v>
      </c>
      <c r="T896" s="491">
        <v>60</v>
      </c>
      <c r="U896" s="676" t="s">
        <v>1113</v>
      </c>
      <c r="V896" s="491" t="s">
        <v>1231</v>
      </c>
      <c r="W896" s="676">
        <v>360</v>
      </c>
      <c r="X896" s="678">
        <v>832</v>
      </c>
      <c r="Y896" s="525">
        <f>W896*X896</f>
        <v>299520</v>
      </c>
      <c r="Z896" s="494">
        <v>0.78999999999999992</v>
      </c>
      <c r="AA896" s="682">
        <f>Y896*Z896</f>
        <v>236620.79999999999</v>
      </c>
      <c r="AB896" s="495"/>
      <c r="AC896" s="496">
        <v>0</v>
      </c>
      <c r="AD896" s="692"/>
      <c r="AE896" s="684"/>
      <c r="AF896" s="695">
        <f>AA896+AD896+AE896</f>
        <v>236620.79999999999</v>
      </c>
      <c r="AG896" s="491" t="s">
        <v>1073</v>
      </c>
      <c r="AH896" s="491"/>
      <c r="AI896" s="685" t="s">
        <v>2488</v>
      </c>
      <c r="AJ896" s="676" t="s">
        <v>2507</v>
      </c>
      <c r="AK896" s="696" t="s">
        <v>1854</v>
      </c>
      <c r="AL896" s="676">
        <v>97210</v>
      </c>
      <c r="AM896" s="491" t="s">
        <v>52</v>
      </c>
      <c r="AN896" s="676"/>
      <c r="AO896" s="491"/>
      <c r="AP896" s="688"/>
      <c r="AQ896" s="688" t="s">
        <v>37</v>
      </c>
      <c r="AR896" s="688"/>
      <c r="AS896" s="697"/>
      <c r="AT896" s="697"/>
      <c r="AU896" s="697"/>
      <c r="AV896" s="680"/>
      <c r="AW896" s="673" t="str">
        <f>U896</f>
        <v>TBD</v>
      </c>
      <c r="AX896" s="673" cm="1">
        <f t="array" ref="AX896">SUM(MID(0&amp;AW896,LARGE(INDEX(ISNUMBER(--MID(AW896,ROW($1:$8),1))*ROW($1:$8),),ROW($1:$8))+1,1)*10^ROW($1:$8)/10)</f>
        <v>0</v>
      </c>
      <c r="AY896" s="673" t="e">
        <f>VLOOKUP($AX896,'Item Master Data'!$A:$F,3,FALSE)</f>
        <v>#N/A</v>
      </c>
      <c r="AZ896" s="673" t="e">
        <f>VLOOKUP($AX896,'Item Master Data'!$A:$F,6,FALSE)</f>
        <v>#N/A</v>
      </c>
      <c r="BA896" s="673" t="e">
        <f>X896/BB896</f>
        <v>#N/A</v>
      </c>
      <c r="BB896" s="673" t="e">
        <f>VLOOKUP(AX896,'Item Master Data'!$A:$G,7,FALSE)</f>
        <v>#N/A</v>
      </c>
      <c r="BC896" s="673"/>
      <c r="BD896" s="673" t="e">
        <f>W896-AZ896</f>
        <v>#N/A</v>
      </c>
    </row>
    <row r="897" spans="1:56">
      <c r="A897" s="674"/>
      <c r="B897" s="722">
        <v>44557</v>
      </c>
      <c r="C897" s="722">
        <v>44587</v>
      </c>
      <c r="D897" s="687" t="s">
        <v>2368</v>
      </c>
      <c r="E897" s="676" t="s">
        <v>1292</v>
      </c>
      <c r="F897" s="491"/>
      <c r="G897" s="491">
        <v>2022</v>
      </c>
      <c r="H897" s="491">
        <v>10</v>
      </c>
      <c r="I897" s="687"/>
      <c r="J897" s="492"/>
      <c r="K897" s="685" t="s">
        <v>2894</v>
      </c>
      <c r="L897" s="491" t="s">
        <v>2602</v>
      </c>
      <c r="M897" s="689">
        <v>44545</v>
      </c>
      <c r="N897" s="689">
        <v>44844</v>
      </c>
      <c r="O897" s="689"/>
      <c r="P897" s="492"/>
      <c r="Q897" s="492"/>
      <c r="R897" s="492"/>
      <c r="S897" s="491" t="s">
        <v>1580</v>
      </c>
      <c r="T897" s="491">
        <v>60</v>
      </c>
      <c r="U897" s="676" t="s">
        <v>1113</v>
      </c>
      <c r="V897" s="676" t="s">
        <v>1231</v>
      </c>
      <c r="W897" s="676">
        <v>360</v>
      </c>
      <c r="X897" s="678">
        <v>832</v>
      </c>
      <c r="Y897" s="525">
        <f>W897*X897</f>
        <v>299520</v>
      </c>
      <c r="Z897" s="494">
        <v>0.78999999999999992</v>
      </c>
      <c r="AA897" s="682">
        <f>Y897*Z897</f>
        <v>236620.79999999999</v>
      </c>
      <c r="AB897" s="495"/>
      <c r="AC897" s="496">
        <v>0</v>
      </c>
      <c r="AD897" s="692"/>
      <c r="AE897" s="497"/>
      <c r="AF897" s="695">
        <f>AA897+AD897+AE897</f>
        <v>236620.79999999999</v>
      </c>
      <c r="AG897" s="676" t="s">
        <v>1073</v>
      </c>
      <c r="AH897" s="676"/>
      <c r="AI897" s="685" t="s">
        <v>2488</v>
      </c>
      <c r="AJ897" s="676" t="s">
        <v>2507</v>
      </c>
      <c r="AK897" s="696" t="s">
        <v>1854</v>
      </c>
      <c r="AL897" s="676">
        <v>97210</v>
      </c>
      <c r="AM897" s="676" t="s">
        <v>52</v>
      </c>
      <c r="AN897" s="676"/>
      <c r="AO897" s="491"/>
      <c r="AP897" s="688"/>
      <c r="AQ897" s="688" t="s">
        <v>37</v>
      </c>
      <c r="AR897" s="688"/>
      <c r="AS897" s="697"/>
      <c r="AT897" s="697"/>
      <c r="AU897" s="697"/>
      <c r="AV897" s="680"/>
      <c r="AW897" s="673" t="str">
        <f>U897</f>
        <v>TBD</v>
      </c>
      <c r="AX897" s="673" cm="1">
        <f t="array" ref="AX897">SUM(MID(0&amp;AW897,LARGE(INDEX(ISNUMBER(--MID(AW897,ROW($1:$8),1))*ROW($1:$8),),ROW($1:$8))+1,1)*10^ROW($1:$8)/10)</f>
        <v>0</v>
      </c>
      <c r="AY897" s="673" t="e">
        <f>VLOOKUP($AX897,'Item Master Data'!$A:$F,3,FALSE)</f>
        <v>#N/A</v>
      </c>
      <c r="AZ897" s="673" t="e">
        <f>VLOOKUP($AX897,'Item Master Data'!$A:$F,6,FALSE)</f>
        <v>#N/A</v>
      </c>
      <c r="BA897" s="673" t="e">
        <f>X897/BB897</f>
        <v>#N/A</v>
      </c>
      <c r="BB897" s="673" t="e">
        <f>VLOOKUP(AX897,'Item Master Data'!$A:$G,7,FALSE)</f>
        <v>#N/A</v>
      </c>
      <c r="BC897" s="673"/>
      <c r="BD897" s="673" t="e">
        <f>W897-AZ897</f>
        <v>#N/A</v>
      </c>
    </row>
    <row r="898" spans="1:56">
      <c r="A898" s="674"/>
      <c r="B898" s="722">
        <v>44557</v>
      </c>
      <c r="C898" s="722">
        <v>44587</v>
      </c>
      <c r="D898" s="687" t="s">
        <v>2368</v>
      </c>
      <c r="E898" s="676" t="s">
        <v>1292</v>
      </c>
      <c r="F898" s="491"/>
      <c r="G898" s="491">
        <v>2022</v>
      </c>
      <c r="H898" s="491">
        <v>10</v>
      </c>
      <c r="I898" s="687"/>
      <c r="J898" s="492"/>
      <c r="K898" s="685" t="s">
        <v>2895</v>
      </c>
      <c r="L898" s="491" t="s">
        <v>2602</v>
      </c>
      <c r="M898" s="689">
        <v>44545</v>
      </c>
      <c r="N898" s="689">
        <v>44838</v>
      </c>
      <c r="O898" s="689"/>
      <c r="P898" s="492"/>
      <c r="Q898" s="492"/>
      <c r="R898" s="492"/>
      <c r="S898" s="491" t="s">
        <v>1580</v>
      </c>
      <c r="T898" s="491">
        <v>60</v>
      </c>
      <c r="U898" s="491" t="s">
        <v>1113</v>
      </c>
      <c r="V898" s="491" t="s">
        <v>1231</v>
      </c>
      <c r="W898" s="491">
        <v>360</v>
      </c>
      <c r="X898" s="493">
        <v>624</v>
      </c>
      <c r="Y898" s="525">
        <f>W898*X898</f>
        <v>224640</v>
      </c>
      <c r="Z898" s="494">
        <v>0.78999999999999992</v>
      </c>
      <c r="AA898" s="682">
        <f>Y898*Z898</f>
        <v>177465.59999999998</v>
      </c>
      <c r="AB898" s="682"/>
      <c r="AC898" s="496">
        <v>0</v>
      </c>
      <c r="AD898" s="692"/>
      <c r="AE898" s="497"/>
      <c r="AF898" s="695">
        <f>AA898+AD898+AE898</f>
        <v>177465.59999999998</v>
      </c>
      <c r="AG898" s="491" t="s">
        <v>1073</v>
      </c>
      <c r="AH898" s="676"/>
      <c r="AI898" s="685" t="s">
        <v>2488</v>
      </c>
      <c r="AJ898" s="491" t="s">
        <v>1891</v>
      </c>
      <c r="AK898" s="696" t="s">
        <v>50</v>
      </c>
      <c r="AL898" s="676">
        <v>93722</v>
      </c>
      <c r="AM898" s="491" t="s">
        <v>52</v>
      </c>
      <c r="AN898" s="491"/>
      <c r="AO898" s="491"/>
      <c r="AP898" s="688"/>
      <c r="AQ898" s="688" t="s">
        <v>37</v>
      </c>
      <c r="AR898" s="688"/>
      <c r="AS898" s="697"/>
      <c r="AT898" s="697"/>
      <c r="AU898" s="697"/>
      <c r="AV898" s="680"/>
      <c r="AW898" s="673" t="str">
        <f>U898</f>
        <v>TBD</v>
      </c>
      <c r="AX898" s="673" cm="1">
        <f t="array" ref="AX898">SUM(MID(0&amp;AW898,LARGE(INDEX(ISNUMBER(--MID(AW898,ROW($1:$8),1))*ROW($1:$8),),ROW($1:$8))+1,1)*10^ROW($1:$8)/10)</f>
        <v>0</v>
      </c>
      <c r="AY898" s="673" t="e">
        <f>VLOOKUP($AX898,'Item Master Data'!$A:$F,3,FALSE)</f>
        <v>#N/A</v>
      </c>
      <c r="AZ898" s="673" t="e">
        <f>VLOOKUP($AX898,'Item Master Data'!$A:$F,6,FALSE)</f>
        <v>#N/A</v>
      </c>
      <c r="BA898" s="673" t="e">
        <f>X898/BB898</f>
        <v>#N/A</v>
      </c>
      <c r="BB898" s="673" t="e">
        <f>VLOOKUP(AX898,'Item Master Data'!$A:$G,7,FALSE)</f>
        <v>#N/A</v>
      </c>
      <c r="BC898" s="673"/>
      <c r="BD898" s="673" t="e">
        <f>W898-AZ898</f>
        <v>#N/A</v>
      </c>
    </row>
    <row r="899" spans="1:56">
      <c r="A899" s="674"/>
      <c r="B899" s="722">
        <v>44557</v>
      </c>
      <c r="C899" s="722">
        <v>44587</v>
      </c>
      <c r="D899" s="687" t="s">
        <v>2368</v>
      </c>
      <c r="E899" s="676" t="s">
        <v>1292</v>
      </c>
      <c r="F899" s="676"/>
      <c r="G899" s="491">
        <v>2022</v>
      </c>
      <c r="H899" s="491">
        <v>10</v>
      </c>
      <c r="I899" s="687"/>
      <c r="J899" s="492"/>
      <c r="K899" s="685" t="s">
        <v>2896</v>
      </c>
      <c r="L899" s="491" t="s">
        <v>2602</v>
      </c>
      <c r="M899" s="689">
        <v>44545</v>
      </c>
      <c r="N899" s="689">
        <v>44848</v>
      </c>
      <c r="O899" s="689"/>
      <c r="P899" s="677"/>
      <c r="Q899" s="492"/>
      <c r="R899" s="492"/>
      <c r="S899" s="491" t="s">
        <v>1580</v>
      </c>
      <c r="T899" s="491">
        <v>60</v>
      </c>
      <c r="U899" s="676" t="s">
        <v>1113</v>
      </c>
      <c r="V899" s="491" t="s">
        <v>1231</v>
      </c>
      <c r="W899" s="491">
        <v>360</v>
      </c>
      <c r="X899" s="678">
        <v>624</v>
      </c>
      <c r="Y899" s="525">
        <f>W899*X899</f>
        <v>224640</v>
      </c>
      <c r="Z899" s="494">
        <v>0.78999999999999992</v>
      </c>
      <c r="AA899" s="682">
        <f>Y899*Z899</f>
        <v>177465.59999999998</v>
      </c>
      <c r="AB899" s="682"/>
      <c r="AC899" s="496">
        <v>0</v>
      </c>
      <c r="AD899" s="692"/>
      <c r="AE899" s="684"/>
      <c r="AF899" s="695">
        <f>AA899+AD899+AE899</f>
        <v>177465.59999999998</v>
      </c>
      <c r="AG899" s="491" t="s">
        <v>1073</v>
      </c>
      <c r="AH899" s="676"/>
      <c r="AI899" s="685" t="s">
        <v>2488</v>
      </c>
      <c r="AJ899" s="676" t="s">
        <v>1891</v>
      </c>
      <c r="AK899" s="696" t="s">
        <v>50</v>
      </c>
      <c r="AL899" s="676">
        <v>93722</v>
      </c>
      <c r="AM899" s="491" t="s">
        <v>52</v>
      </c>
      <c r="AN899" s="491"/>
      <c r="AO899" s="491"/>
      <c r="AP899" s="688"/>
      <c r="AQ899" s="688" t="s">
        <v>37</v>
      </c>
      <c r="AR899" s="688"/>
      <c r="AS899" s="697"/>
      <c r="AT899" s="697"/>
      <c r="AU899" s="697"/>
      <c r="AV899" s="680"/>
      <c r="AW899" s="673" t="str">
        <f>U899</f>
        <v>TBD</v>
      </c>
      <c r="AX899" s="673" cm="1">
        <f t="array" ref="AX899">SUM(MID(0&amp;AW899,LARGE(INDEX(ISNUMBER(--MID(AW899,ROW($1:$8),1))*ROW($1:$8),),ROW($1:$8))+1,1)*10^ROW($1:$8)/10)</f>
        <v>0</v>
      </c>
      <c r="AY899" s="673" t="e">
        <f>VLOOKUP($AX899,'Item Master Data'!$A:$F,3,FALSE)</f>
        <v>#N/A</v>
      </c>
      <c r="AZ899" s="673" t="e">
        <f>VLOOKUP($AX899,'Item Master Data'!$A:$F,6,FALSE)</f>
        <v>#N/A</v>
      </c>
      <c r="BA899" s="673" t="e">
        <f>X899/BB899</f>
        <v>#N/A</v>
      </c>
      <c r="BB899" s="673" t="e">
        <f>VLOOKUP(AX899,'Item Master Data'!$A:$G,7,FALSE)</f>
        <v>#N/A</v>
      </c>
      <c r="BC899" s="673"/>
      <c r="BD899" s="673" t="e">
        <f>W899-AZ899</f>
        <v>#N/A</v>
      </c>
    </row>
    <row r="900" spans="1:56">
      <c r="A900" s="674"/>
      <c r="B900" s="722"/>
      <c r="C900" s="722"/>
      <c r="D900" s="687" t="s">
        <v>2368</v>
      </c>
      <c r="E900" s="676" t="s">
        <v>2744</v>
      </c>
      <c r="F900" s="676"/>
      <c r="G900" s="491">
        <v>2022</v>
      </c>
      <c r="H900" s="491">
        <v>11</v>
      </c>
      <c r="I900" s="687"/>
      <c r="J900" s="492"/>
      <c r="K900" s="685" t="s">
        <v>2801</v>
      </c>
      <c r="L900" s="676" t="s">
        <v>1989</v>
      </c>
      <c r="M900" s="689">
        <v>44642</v>
      </c>
      <c r="N900" s="689">
        <v>44776</v>
      </c>
      <c r="O900" s="689"/>
      <c r="P900" s="492"/>
      <c r="Q900" s="492"/>
      <c r="R900" s="492"/>
      <c r="S900" s="491" t="s">
        <v>1580</v>
      </c>
      <c r="T900" s="491">
        <v>60</v>
      </c>
      <c r="U900" s="676" t="s">
        <v>1290</v>
      </c>
      <c r="V900" s="491" t="s">
        <v>973</v>
      </c>
      <c r="W900" s="676">
        <v>400</v>
      </c>
      <c r="X900" s="678">
        <v>4680</v>
      </c>
      <c r="Y900" s="525">
        <f>W900*X900</f>
        <v>1872000</v>
      </c>
      <c r="Z900" s="494">
        <v>0.55000000000000004</v>
      </c>
      <c r="AA900" s="682">
        <f>Y900*Z900</f>
        <v>1029600.0000000001</v>
      </c>
      <c r="AB900" s="682"/>
      <c r="AC900" s="496">
        <v>0</v>
      </c>
      <c r="AD900" s="692"/>
      <c r="AE900" s="684"/>
      <c r="AF900" s="695">
        <f>AA900+AD900+AE900</f>
        <v>1029600.0000000001</v>
      </c>
      <c r="AG900" s="491" t="s">
        <v>1073</v>
      </c>
      <c r="AH900" s="676"/>
      <c r="AI900" s="685">
        <v>60</v>
      </c>
      <c r="AJ900" s="676" t="s">
        <v>1821</v>
      </c>
      <c r="AK900" s="696" t="s">
        <v>50</v>
      </c>
      <c r="AL900" s="676">
        <v>95834</v>
      </c>
      <c r="AM900" s="491" t="s">
        <v>52</v>
      </c>
      <c r="AN900" s="676" t="s">
        <v>1076</v>
      </c>
      <c r="AO900" s="491"/>
      <c r="AP900" s="688"/>
      <c r="AQ900" s="688"/>
      <c r="AR900" s="688" t="s">
        <v>2413</v>
      </c>
      <c r="AS900" s="697"/>
      <c r="AT900" s="697"/>
      <c r="AU900" s="697"/>
      <c r="AV900" s="680"/>
      <c r="AW900" s="673" t="str">
        <f>U900</f>
        <v>30390456H</v>
      </c>
      <c r="AX900" s="673" cm="1">
        <f t="array" ref="AX900">SUM(MID(0&amp;AW900,LARGE(INDEX(ISNUMBER(--MID(AW900,ROW($1:$8),1))*ROW($1:$8),),ROW($1:$8))+1,1)*10^ROW($1:$8)/10)</f>
        <v>30390456</v>
      </c>
      <c r="AY900" s="673" t="str">
        <f>VLOOKUP($AX900,'Item Master Data'!$A:$F,3,FALSE)</f>
        <v>Q.PEAK DUO BLK ML G10+</v>
      </c>
      <c r="AZ900" s="673">
        <f>VLOOKUP($AX900,'Item Master Data'!$A:$F,6,FALSE)</f>
        <v>400</v>
      </c>
      <c r="BA900" s="673">
        <f>X900/BB900</f>
        <v>146.25</v>
      </c>
      <c r="BB900" s="673">
        <f>VLOOKUP(AX900,'Item Master Data'!$A:$G,7,FALSE)</f>
        <v>32</v>
      </c>
      <c r="BC900" s="673"/>
      <c r="BD900" s="673">
        <f>W900-AZ900</f>
        <v>0</v>
      </c>
    </row>
    <row r="901" spans="1:56">
      <c r="A901" s="674"/>
      <c r="B901" s="722"/>
      <c r="C901" s="722"/>
      <c r="D901" s="687" t="s">
        <v>2368</v>
      </c>
      <c r="E901" s="676" t="s">
        <v>2744</v>
      </c>
      <c r="F901" s="491"/>
      <c r="G901" s="491">
        <v>2022</v>
      </c>
      <c r="H901" s="491">
        <v>11</v>
      </c>
      <c r="I901" s="687"/>
      <c r="J901" s="492"/>
      <c r="K901" s="685" t="s">
        <v>2833</v>
      </c>
      <c r="L901" s="676" t="s">
        <v>1989</v>
      </c>
      <c r="M901" s="689">
        <v>44642</v>
      </c>
      <c r="N901" s="689">
        <v>44809</v>
      </c>
      <c r="O901" s="689"/>
      <c r="P901" s="492"/>
      <c r="Q901" s="492"/>
      <c r="R901" s="492"/>
      <c r="S901" s="491" t="s">
        <v>1580</v>
      </c>
      <c r="T901" s="491">
        <v>60</v>
      </c>
      <c r="U901" s="676">
        <v>49403140</v>
      </c>
      <c r="V901" s="491" t="s">
        <v>973</v>
      </c>
      <c r="W901" s="676">
        <v>400</v>
      </c>
      <c r="X901" s="678">
        <v>1536</v>
      </c>
      <c r="Y901" s="525">
        <f>W901*X901</f>
        <v>614400</v>
      </c>
      <c r="Z901" s="494">
        <v>0.55000000000000004</v>
      </c>
      <c r="AA901" s="682">
        <f>Y901*Z901</f>
        <v>337920</v>
      </c>
      <c r="AB901" s="682"/>
      <c r="AC901" s="496">
        <v>0</v>
      </c>
      <c r="AD901" s="692"/>
      <c r="AE901" s="497"/>
      <c r="AF901" s="695">
        <f>AA901+AD901+AE901</f>
        <v>337920</v>
      </c>
      <c r="AG901" s="491" t="s">
        <v>1073</v>
      </c>
      <c r="AH901" s="676"/>
      <c r="AI901" s="685">
        <v>60</v>
      </c>
      <c r="AJ901" s="491" t="s">
        <v>1821</v>
      </c>
      <c r="AK901" s="696" t="s">
        <v>50</v>
      </c>
      <c r="AL901" s="676">
        <v>95834</v>
      </c>
      <c r="AM901" s="491" t="s">
        <v>52</v>
      </c>
      <c r="AN901" s="676" t="s">
        <v>1076</v>
      </c>
      <c r="AO901" s="491"/>
      <c r="AP901" s="688"/>
      <c r="AQ901" s="688"/>
      <c r="AR901" s="688" t="s">
        <v>2413</v>
      </c>
      <c r="AS901" s="697"/>
      <c r="AT901" s="697"/>
      <c r="AU901" s="697"/>
      <c r="AV901" s="680"/>
      <c r="AW901" s="673">
        <f>U901</f>
        <v>49403140</v>
      </c>
      <c r="AX901" s="673" cm="1">
        <f t="array" ref="AX901">SUM(MID(0&amp;AW901,LARGE(INDEX(ISNUMBER(--MID(AW901,ROW($1:$8),1))*ROW($1:$8),),ROW($1:$8))+1,1)*10^ROW($1:$8)/10)</f>
        <v>49403140</v>
      </c>
      <c r="AY901" s="673" t="str">
        <f>VLOOKUP($AX901,'Item Master Data'!$A:$F,3,FALSE)</f>
        <v>Q.PEAK DUO BLK ML G10+</v>
      </c>
      <c r="AZ901" s="673">
        <f>VLOOKUP($AX901,'Item Master Data'!$A:$F,6,FALSE)</f>
        <v>400</v>
      </c>
      <c r="BA901" s="673">
        <f>X901/BB901</f>
        <v>48</v>
      </c>
      <c r="BB901" s="673">
        <f>VLOOKUP(AX901,'Item Master Data'!$A:$G,7,FALSE)</f>
        <v>32</v>
      </c>
      <c r="BC901" s="673"/>
      <c r="BD901" s="673">
        <f>W901-AZ901</f>
        <v>0</v>
      </c>
    </row>
    <row r="902" spans="1:56">
      <c r="A902" s="674"/>
      <c r="B902" s="722"/>
      <c r="C902" s="722"/>
      <c r="D902" s="687" t="s">
        <v>2368</v>
      </c>
      <c r="E902" s="676"/>
      <c r="F902" s="491"/>
      <c r="G902" s="491">
        <v>2022</v>
      </c>
      <c r="H902" s="491">
        <v>11</v>
      </c>
      <c r="I902" s="687"/>
      <c r="J902" s="492"/>
      <c r="K902" s="685" t="s">
        <v>2899</v>
      </c>
      <c r="L902" s="676" t="s">
        <v>2485</v>
      </c>
      <c r="M902" s="689">
        <v>44463</v>
      </c>
      <c r="N902" s="689">
        <v>44641</v>
      </c>
      <c r="O902" s="689"/>
      <c r="P902" s="677"/>
      <c r="Q902" s="492"/>
      <c r="R902" s="492"/>
      <c r="S902" s="491" t="s">
        <v>1580</v>
      </c>
      <c r="T902" s="491">
        <v>60</v>
      </c>
      <c r="U902" s="676">
        <v>49401139</v>
      </c>
      <c r="V902" s="491" t="s">
        <v>2774</v>
      </c>
      <c r="W902" s="676">
        <v>395</v>
      </c>
      <c r="X902" s="678">
        <v>832</v>
      </c>
      <c r="Y902" s="525">
        <f>W902*X902</f>
        <v>328640</v>
      </c>
      <c r="Z902" s="494">
        <v>0.53</v>
      </c>
      <c r="AA902" s="682">
        <f>Y902*Z902</f>
        <v>174179.20000000001</v>
      </c>
      <c r="AB902" s="682"/>
      <c r="AC902" s="496">
        <v>0</v>
      </c>
      <c r="AD902" s="692"/>
      <c r="AE902" s="684"/>
      <c r="AF902" s="695">
        <f>AA902+AD902+AE902</f>
        <v>174179.20000000001</v>
      </c>
      <c r="AG902" s="491" t="s">
        <v>47</v>
      </c>
      <c r="AH902" s="676" t="s">
        <v>2490</v>
      </c>
      <c r="AI902" s="685">
        <v>60</v>
      </c>
      <c r="AJ902" s="491" t="s">
        <v>2496</v>
      </c>
      <c r="AK902" s="696" t="s">
        <v>50</v>
      </c>
      <c r="AL902" s="676" t="s">
        <v>2587</v>
      </c>
      <c r="AM902" s="491" t="s">
        <v>52</v>
      </c>
      <c r="AN902" s="491"/>
      <c r="AO902" s="491"/>
      <c r="AP902" s="688"/>
      <c r="AQ902" s="688"/>
      <c r="AR902" s="688"/>
      <c r="AS902" s="697"/>
      <c r="AT902" s="697"/>
      <c r="AU902" s="697"/>
      <c r="AV902" s="680"/>
      <c r="AW902" s="673">
        <f>U902</f>
        <v>49401139</v>
      </c>
      <c r="AX902" s="673" cm="1">
        <f t="array" ref="AX902">SUM(MID(0&amp;AW902,LARGE(INDEX(ISNUMBER(--MID(AW902,ROW($1:$8),1))*ROW($1:$8),),ROW($1:$8))+1,1)*10^ROW($1:$8)/10)</f>
        <v>49401139</v>
      </c>
      <c r="AY902" s="673" t="str">
        <f>VLOOKUP($AX902,'Item Master Data'!$A:$F,3,FALSE)</f>
        <v>Q.PEAK DUO BLK ML G10.a+</v>
      </c>
      <c r="AZ902" s="673">
        <f>VLOOKUP($AX902,'Item Master Data'!$A:$F,6,FALSE)</f>
        <v>395</v>
      </c>
      <c r="BA902" s="673">
        <f>X902/BB902</f>
        <v>26</v>
      </c>
      <c r="BB902" s="673">
        <f>VLOOKUP(AX902,'Item Master Data'!$A:$G,7,FALSE)</f>
        <v>32</v>
      </c>
      <c r="BC902" s="673"/>
      <c r="BD902" s="673">
        <f>W902-AZ902</f>
        <v>0</v>
      </c>
    </row>
    <row r="903" spans="1:56">
      <c r="A903" s="674"/>
      <c r="B903" s="722"/>
      <c r="C903" s="722"/>
      <c r="D903" s="687" t="s">
        <v>2368</v>
      </c>
      <c r="E903" s="676"/>
      <c r="F903" s="676"/>
      <c r="G903" s="491">
        <v>2022</v>
      </c>
      <c r="H903" s="491">
        <v>11</v>
      </c>
      <c r="I903" s="687"/>
      <c r="J903" s="492"/>
      <c r="K903" s="685" t="s">
        <v>2900</v>
      </c>
      <c r="L903" s="676" t="s">
        <v>2485</v>
      </c>
      <c r="M903" s="689">
        <v>44463</v>
      </c>
      <c r="N903" s="689">
        <v>44634</v>
      </c>
      <c r="O903" s="689"/>
      <c r="P903" s="677"/>
      <c r="Q903" s="492"/>
      <c r="R903" s="492"/>
      <c r="S903" s="491" t="s">
        <v>1580</v>
      </c>
      <c r="T903" s="491">
        <v>60</v>
      </c>
      <c r="U903" s="676">
        <v>49401139</v>
      </c>
      <c r="V903" s="491" t="s">
        <v>2774</v>
      </c>
      <c r="W903" s="676">
        <v>395</v>
      </c>
      <c r="X903" s="678">
        <v>832</v>
      </c>
      <c r="Y903" s="525">
        <f>W903*X903</f>
        <v>328640</v>
      </c>
      <c r="Z903" s="494">
        <v>0.53</v>
      </c>
      <c r="AA903" s="682">
        <f>Y903*Z903</f>
        <v>174179.20000000001</v>
      </c>
      <c r="AB903" s="682"/>
      <c r="AC903" s="496">
        <v>0</v>
      </c>
      <c r="AD903" s="692"/>
      <c r="AE903" s="684"/>
      <c r="AF903" s="695">
        <f>AA903+AD903+AE903</f>
        <v>174179.20000000001</v>
      </c>
      <c r="AG903" s="491" t="s">
        <v>47</v>
      </c>
      <c r="AH903" s="676" t="s">
        <v>2490</v>
      </c>
      <c r="AI903" s="685">
        <v>60</v>
      </c>
      <c r="AJ903" s="676" t="s">
        <v>2472</v>
      </c>
      <c r="AK903" s="696" t="s">
        <v>1149</v>
      </c>
      <c r="AL903" s="676" t="s">
        <v>2591</v>
      </c>
      <c r="AM903" s="491" t="s">
        <v>52</v>
      </c>
      <c r="AN903" s="676"/>
      <c r="AO903" s="491"/>
      <c r="AP903" s="688"/>
      <c r="AQ903" s="688"/>
      <c r="AR903" s="688"/>
      <c r="AS903" s="697"/>
      <c r="AT903" s="697"/>
      <c r="AU903" s="697"/>
      <c r="AV903" s="680"/>
      <c r="AW903" s="673">
        <f>U903</f>
        <v>49401139</v>
      </c>
      <c r="AX903" s="673" cm="1">
        <f t="array" ref="AX903">SUM(MID(0&amp;AW903,LARGE(INDEX(ISNUMBER(--MID(AW903,ROW($1:$8),1))*ROW($1:$8),),ROW($1:$8))+1,1)*10^ROW($1:$8)/10)</f>
        <v>49401139</v>
      </c>
      <c r="AY903" s="673" t="str">
        <f>VLOOKUP($AX903,'Item Master Data'!$A:$F,3,FALSE)</f>
        <v>Q.PEAK DUO BLK ML G10.a+</v>
      </c>
      <c r="AZ903" s="673">
        <f>VLOOKUP($AX903,'Item Master Data'!$A:$F,6,FALSE)</f>
        <v>395</v>
      </c>
      <c r="BA903" s="673">
        <f>X903/BB903</f>
        <v>26</v>
      </c>
      <c r="BB903" s="673">
        <f>VLOOKUP(AX903,'Item Master Data'!$A:$G,7,FALSE)</f>
        <v>32</v>
      </c>
      <c r="BC903" s="673"/>
      <c r="BD903" s="673">
        <f>W903-AZ903</f>
        <v>0</v>
      </c>
    </row>
    <row r="904" spans="1:56">
      <c r="A904" s="674"/>
      <c r="B904" s="722"/>
      <c r="C904" s="722"/>
      <c r="D904" s="687" t="s">
        <v>2368</v>
      </c>
      <c r="E904" s="676"/>
      <c r="F904" s="676"/>
      <c r="G904" s="491">
        <v>2022</v>
      </c>
      <c r="H904" s="491">
        <v>11</v>
      </c>
      <c r="I904" s="687"/>
      <c r="J904" s="677"/>
      <c r="K904" s="685" t="s">
        <v>2901</v>
      </c>
      <c r="L904" s="676" t="s">
        <v>2485</v>
      </c>
      <c r="M904" s="689">
        <v>44463</v>
      </c>
      <c r="N904" s="689">
        <v>44627</v>
      </c>
      <c r="O904" s="689"/>
      <c r="P904" s="492"/>
      <c r="Q904" s="492"/>
      <c r="R904" s="492"/>
      <c r="S904" s="491" t="s">
        <v>1580</v>
      </c>
      <c r="T904" s="491">
        <v>60</v>
      </c>
      <c r="U904" s="676">
        <v>49401139</v>
      </c>
      <c r="V904" s="491" t="s">
        <v>2774</v>
      </c>
      <c r="W904" s="676">
        <v>395</v>
      </c>
      <c r="X904" s="678">
        <v>832</v>
      </c>
      <c r="Y904" s="525">
        <f>W904*X904</f>
        <v>328640</v>
      </c>
      <c r="Z904" s="494">
        <v>0.53</v>
      </c>
      <c r="AA904" s="682">
        <f>Y904*Z904</f>
        <v>174179.20000000001</v>
      </c>
      <c r="AB904" s="495"/>
      <c r="AC904" s="496">
        <v>0</v>
      </c>
      <c r="AD904" s="692"/>
      <c r="AE904" s="684"/>
      <c r="AF904" s="695">
        <f>AA904+AD904+AE904</f>
        <v>174179.20000000001</v>
      </c>
      <c r="AG904" s="491" t="s">
        <v>47</v>
      </c>
      <c r="AH904" s="491" t="s">
        <v>2490</v>
      </c>
      <c r="AI904" s="685">
        <v>60</v>
      </c>
      <c r="AJ904" s="676" t="s">
        <v>2319</v>
      </c>
      <c r="AK904" s="696" t="s">
        <v>1088</v>
      </c>
      <c r="AL904" s="676" t="s">
        <v>2494</v>
      </c>
      <c r="AM904" s="491" t="s">
        <v>52</v>
      </c>
      <c r="AN904" s="676"/>
      <c r="AO904" s="491"/>
      <c r="AP904" s="688"/>
      <c r="AQ904" s="688"/>
      <c r="AR904" s="688"/>
      <c r="AS904" s="697"/>
      <c r="AT904" s="697"/>
      <c r="AU904" s="697"/>
      <c r="AV904" s="680"/>
      <c r="AW904" s="673">
        <f>U904</f>
        <v>49401139</v>
      </c>
      <c r="AX904" s="673" cm="1">
        <f t="array" ref="AX904">SUM(MID(0&amp;AW904,LARGE(INDEX(ISNUMBER(--MID(AW904,ROW($1:$8),1))*ROW($1:$8),),ROW($1:$8))+1,1)*10^ROW($1:$8)/10)</f>
        <v>49401139</v>
      </c>
      <c r="AY904" s="673" t="str">
        <f>VLOOKUP($AX904,'Item Master Data'!$A:$F,3,FALSE)</f>
        <v>Q.PEAK DUO BLK ML G10.a+</v>
      </c>
      <c r="AZ904" s="673">
        <f>VLOOKUP($AX904,'Item Master Data'!$A:$F,6,FALSE)</f>
        <v>395</v>
      </c>
      <c r="BA904" s="673">
        <f>X904/BB904</f>
        <v>26</v>
      </c>
      <c r="BB904" s="673">
        <f>VLOOKUP(AX904,'Item Master Data'!$A:$G,7,FALSE)</f>
        <v>32</v>
      </c>
      <c r="BC904" s="673"/>
      <c r="BD904" s="673">
        <f>W904-AZ904</f>
        <v>0</v>
      </c>
    </row>
    <row r="905" spans="1:56">
      <c r="A905" s="674"/>
      <c r="B905" s="722"/>
      <c r="C905" s="722"/>
      <c r="D905" s="687" t="s">
        <v>2368</v>
      </c>
      <c r="E905" s="676"/>
      <c r="F905" s="491"/>
      <c r="G905" s="491">
        <v>2022</v>
      </c>
      <c r="H905" s="491">
        <v>11</v>
      </c>
      <c r="I905" s="687"/>
      <c r="J905" s="492"/>
      <c r="K905" s="685" t="s">
        <v>2902</v>
      </c>
      <c r="L905" s="676" t="s">
        <v>2485</v>
      </c>
      <c r="M905" s="689">
        <v>44463</v>
      </c>
      <c r="N905" s="689">
        <v>44641</v>
      </c>
      <c r="O905" s="689"/>
      <c r="P905" s="492"/>
      <c r="Q905" s="492"/>
      <c r="R905" s="492"/>
      <c r="S905" s="491" t="s">
        <v>1580</v>
      </c>
      <c r="T905" s="491">
        <v>60</v>
      </c>
      <c r="U905" s="676">
        <v>49401139</v>
      </c>
      <c r="V905" s="491" t="s">
        <v>2774</v>
      </c>
      <c r="W905" s="676">
        <v>395</v>
      </c>
      <c r="X905" s="678">
        <v>832</v>
      </c>
      <c r="Y905" s="525">
        <f>W905*X905</f>
        <v>328640</v>
      </c>
      <c r="Z905" s="494">
        <v>0.53</v>
      </c>
      <c r="AA905" s="682">
        <f>Y905*Z905</f>
        <v>174179.20000000001</v>
      </c>
      <c r="AB905" s="495"/>
      <c r="AC905" s="496">
        <v>0</v>
      </c>
      <c r="AD905" s="692"/>
      <c r="AE905" s="684"/>
      <c r="AF905" s="695">
        <f>AA905+AD905+AE905</f>
        <v>174179.20000000001</v>
      </c>
      <c r="AG905" s="491" t="s">
        <v>47</v>
      </c>
      <c r="AH905" s="491" t="s">
        <v>2490</v>
      </c>
      <c r="AI905" s="685">
        <v>60</v>
      </c>
      <c r="AJ905" s="676" t="s">
        <v>2319</v>
      </c>
      <c r="AK905" s="696" t="s">
        <v>1088</v>
      </c>
      <c r="AL905" s="676" t="s">
        <v>2494</v>
      </c>
      <c r="AM905" s="491" t="s">
        <v>52</v>
      </c>
      <c r="AN905" s="676"/>
      <c r="AO905" s="491"/>
      <c r="AP905" s="688"/>
      <c r="AQ905" s="688"/>
      <c r="AR905" s="688"/>
      <c r="AS905" s="697"/>
      <c r="AT905" s="697"/>
      <c r="AU905" s="697"/>
      <c r="AV905" s="680"/>
      <c r="AW905" s="673">
        <f>U905</f>
        <v>49401139</v>
      </c>
      <c r="AX905" s="673" cm="1">
        <f t="array" ref="AX905">SUM(MID(0&amp;AW905,LARGE(INDEX(ISNUMBER(--MID(AW905,ROW($1:$8),1))*ROW($1:$8),),ROW($1:$8))+1,1)*10^ROW($1:$8)/10)</f>
        <v>49401139</v>
      </c>
      <c r="AY905" s="673" t="str">
        <f>VLOOKUP($AX905,'Item Master Data'!$A:$F,3,FALSE)</f>
        <v>Q.PEAK DUO BLK ML G10.a+</v>
      </c>
      <c r="AZ905" s="673">
        <f>VLOOKUP($AX905,'Item Master Data'!$A:$F,6,FALSE)</f>
        <v>395</v>
      </c>
      <c r="BA905" s="673">
        <f>X905/BB905</f>
        <v>26</v>
      </c>
      <c r="BB905" s="673">
        <f>VLOOKUP(AX905,'Item Master Data'!$A:$G,7,FALSE)</f>
        <v>32</v>
      </c>
      <c r="BC905" s="673"/>
      <c r="BD905" s="673">
        <f>W905-AZ905</f>
        <v>0</v>
      </c>
    </row>
    <row r="906" spans="1:56">
      <c r="A906" s="674"/>
      <c r="B906" s="722"/>
      <c r="C906" s="722"/>
      <c r="D906" s="687" t="s">
        <v>2368</v>
      </c>
      <c r="E906" s="676" t="s">
        <v>2686</v>
      </c>
      <c r="F906" s="676"/>
      <c r="G906" s="491">
        <v>2022</v>
      </c>
      <c r="H906" s="491">
        <v>11</v>
      </c>
      <c r="I906" s="687"/>
      <c r="J906" s="492"/>
      <c r="K906" s="685" t="s">
        <v>2903</v>
      </c>
      <c r="L906" s="676" t="s">
        <v>2485</v>
      </c>
      <c r="M906" s="689">
        <v>44482</v>
      </c>
      <c r="N906" s="689">
        <v>44823</v>
      </c>
      <c r="O906" s="689"/>
      <c r="P906" s="677"/>
      <c r="Q906" s="492"/>
      <c r="R906" s="492"/>
      <c r="S906" s="491" t="s">
        <v>1580</v>
      </c>
      <c r="T906" s="491">
        <v>60</v>
      </c>
      <c r="U906" s="676">
        <v>49401139</v>
      </c>
      <c r="V906" s="491" t="s">
        <v>2774</v>
      </c>
      <c r="W906" s="676">
        <v>395</v>
      </c>
      <c r="X906" s="678">
        <v>832</v>
      </c>
      <c r="Y906" s="525">
        <f>W906*X906</f>
        <v>328640</v>
      </c>
      <c r="Z906" s="680">
        <v>0.53</v>
      </c>
      <c r="AA906" s="682">
        <f>Y906*Z906</f>
        <v>174179.20000000001</v>
      </c>
      <c r="AB906" s="495"/>
      <c r="AC906" s="496">
        <v>0</v>
      </c>
      <c r="AD906" s="692"/>
      <c r="AE906" s="684"/>
      <c r="AF906" s="695">
        <f>AA906+AD906+AE906</f>
        <v>174179.20000000001</v>
      </c>
      <c r="AG906" s="491" t="s">
        <v>47</v>
      </c>
      <c r="AH906" s="491" t="s">
        <v>2490</v>
      </c>
      <c r="AI906" s="685">
        <v>60</v>
      </c>
      <c r="AJ906" s="676" t="s">
        <v>2472</v>
      </c>
      <c r="AK906" s="696" t="s">
        <v>1149</v>
      </c>
      <c r="AL906" s="676" t="s">
        <v>2578</v>
      </c>
      <c r="AM906" s="491" t="s">
        <v>52</v>
      </c>
      <c r="AN906" s="676"/>
      <c r="AO906" s="491"/>
      <c r="AP906" s="688"/>
      <c r="AQ906" s="688"/>
      <c r="AR906" s="688"/>
      <c r="AS906" s="697"/>
      <c r="AT906" s="697"/>
      <c r="AU906" s="697"/>
      <c r="AV906" s="680"/>
      <c r="AW906" s="673">
        <f>U906</f>
        <v>49401139</v>
      </c>
      <c r="AX906" s="673" cm="1">
        <f t="array" ref="AX906">SUM(MID(0&amp;AW906,LARGE(INDEX(ISNUMBER(--MID(AW906,ROW($1:$8),1))*ROW($1:$8),),ROW($1:$8))+1,1)*10^ROW($1:$8)/10)</f>
        <v>49401139</v>
      </c>
      <c r="AY906" s="673" t="str">
        <f>VLOOKUP($AX906,'Item Master Data'!$A:$F,3,FALSE)</f>
        <v>Q.PEAK DUO BLK ML G10.a+</v>
      </c>
      <c r="AZ906" s="673">
        <f>VLOOKUP($AX906,'Item Master Data'!$A:$F,6,FALSE)</f>
        <v>395</v>
      </c>
      <c r="BA906" s="673">
        <f>X906/BB906</f>
        <v>26</v>
      </c>
      <c r="BB906" s="673">
        <f>VLOOKUP(AX906,'Item Master Data'!$A:$G,7,FALSE)</f>
        <v>32</v>
      </c>
      <c r="BC906" s="673"/>
      <c r="BD906" s="673">
        <f>W906-AZ906</f>
        <v>0</v>
      </c>
    </row>
    <row r="907" spans="1:56">
      <c r="A907" s="674"/>
      <c r="B907" s="722"/>
      <c r="C907" s="722"/>
      <c r="D907" s="687" t="s">
        <v>2368</v>
      </c>
      <c r="E907" s="676" t="s">
        <v>2686</v>
      </c>
      <c r="F907" s="676"/>
      <c r="G907" s="491">
        <v>2022</v>
      </c>
      <c r="H907" s="491">
        <v>11</v>
      </c>
      <c r="I907" s="687"/>
      <c r="J907" s="677"/>
      <c r="K907" s="685" t="s">
        <v>2904</v>
      </c>
      <c r="L907" s="676" t="s">
        <v>2485</v>
      </c>
      <c r="M907" s="689">
        <v>44482</v>
      </c>
      <c r="N907" s="689">
        <v>44809</v>
      </c>
      <c r="O907" s="689"/>
      <c r="P907" s="492"/>
      <c r="Q907" s="492"/>
      <c r="R907" s="492"/>
      <c r="S907" s="491" t="s">
        <v>1580</v>
      </c>
      <c r="T907" s="491">
        <v>60</v>
      </c>
      <c r="U907" s="676">
        <v>49401139</v>
      </c>
      <c r="V907" s="491" t="s">
        <v>2774</v>
      </c>
      <c r="W907" s="676">
        <v>395</v>
      </c>
      <c r="X907" s="678">
        <v>832</v>
      </c>
      <c r="Y907" s="525">
        <f>W907*X907</f>
        <v>328640</v>
      </c>
      <c r="Z907" s="680">
        <v>0.53</v>
      </c>
      <c r="AA907" s="682">
        <f>Y907*Z907</f>
        <v>174179.20000000001</v>
      </c>
      <c r="AB907" s="682"/>
      <c r="AC907" s="683">
        <v>0</v>
      </c>
      <c r="AD907" s="692"/>
      <c r="AE907" s="684"/>
      <c r="AF907" s="695">
        <f>AA907+AD907+AE907</f>
        <v>174179.20000000001</v>
      </c>
      <c r="AG907" s="491" t="s">
        <v>47</v>
      </c>
      <c r="AH907" s="676" t="s">
        <v>2490</v>
      </c>
      <c r="AI907" s="685">
        <v>60</v>
      </c>
      <c r="AJ907" s="676" t="s">
        <v>2496</v>
      </c>
      <c r="AK907" s="696" t="s">
        <v>50</v>
      </c>
      <c r="AL907" s="676" t="s">
        <v>2587</v>
      </c>
      <c r="AM907" s="491" t="s">
        <v>52</v>
      </c>
      <c r="AN907" s="676"/>
      <c r="AO907" s="491"/>
      <c r="AP907" s="688"/>
      <c r="AQ907" s="688"/>
      <c r="AR907" s="688"/>
      <c r="AS907" s="697"/>
      <c r="AT907" s="697"/>
      <c r="AU907" s="697"/>
      <c r="AV907" s="680"/>
      <c r="AW907" s="673">
        <f>U907</f>
        <v>49401139</v>
      </c>
      <c r="AX907" s="673" cm="1">
        <f t="array" ref="AX907">SUM(MID(0&amp;AW907,LARGE(INDEX(ISNUMBER(--MID(AW907,ROW($1:$8),1))*ROW($1:$8),),ROW($1:$8))+1,1)*10^ROW($1:$8)/10)</f>
        <v>49401139</v>
      </c>
      <c r="AY907" s="673" t="str">
        <f>VLOOKUP($AX907,'Item Master Data'!$A:$F,3,FALSE)</f>
        <v>Q.PEAK DUO BLK ML G10.a+</v>
      </c>
      <c r="AZ907" s="673">
        <f>VLOOKUP($AX907,'Item Master Data'!$A:$F,6,FALSE)</f>
        <v>395</v>
      </c>
      <c r="BA907" s="673">
        <f>X907/BB907</f>
        <v>26</v>
      </c>
      <c r="BB907" s="673">
        <f>VLOOKUP(AX907,'Item Master Data'!$A:$G,7,FALSE)</f>
        <v>32</v>
      </c>
      <c r="BC907" s="673"/>
      <c r="BD907" s="673">
        <f>W907-AZ907</f>
        <v>0</v>
      </c>
    </row>
    <row r="908" spans="1:56">
      <c r="A908" s="674"/>
      <c r="B908" s="722"/>
      <c r="C908" s="722"/>
      <c r="D908" s="687" t="s">
        <v>2368</v>
      </c>
      <c r="E908" s="676" t="s">
        <v>2686</v>
      </c>
      <c r="F908" s="676"/>
      <c r="G908" s="491">
        <v>2022</v>
      </c>
      <c r="H908" s="491">
        <v>11</v>
      </c>
      <c r="I908" s="687"/>
      <c r="J908" s="677"/>
      <c r="K908" s="685" t="s">
        <v>2905</v>
      </c>
      <c r="L908" s="676" t="s">
        <v>2485</v>
      </c>
      <c r="M908" s="689">
        <v>44482</v>
      </c>
      <c r="N908" s="689">
        <v>44819</v>
      </c>
      <c r="O908" s="689"/>
      <c r="P908" s="492"/>
      <c r="Q908" s="492"/>
      <c r="R908" s="492"/>
      <c r="S908" s="491" t="s">
        <v>1580</v>
      </c>
      <c r="T908" s="491">
        <v>60</v>
      </c>
      <c r="U908" s="676">
        <v>49401139</v>
      </c>
      <c r="V908" s="676" t="s">
        <v>2774</v>
      </c>
      <c r="W908" s="676">
        <v>395</v>
      </c>
      <c r="X908" s="678">
        <v>832</v>
      </c>
      <c r="Y908" s="525">
        <f>W908*X908</f>
        <v>328640</v>
      </c>
      <c r="Z908" s="680">
        <v>0.53</v>
      </c>
      <c r="AA908" s="682">
        <f>Y908*Z908</f>
        <v>174179.20000000001</v>
      </c>
      <c r="AB908" s="682"/>
      <c r="AC908" s="683">
        <v>0</v>
      </c>
      <c r="AD908" s="692"/>
      <c r="AE908" s="684"/>
      <c r="AF908" s="695">
        <f>AA908+AD908+AE908</f>
        <v>174179.20000000001</v>
      </c>
      <c r="AG908" s="491" t="s">
        <v>47</v>
      </c>
      <c r="AH908" s="676" t="s">
        <v>2490</v>
      </c>
      <c r="AI908" s="685">
        <v>60</v>
      </c>
      <c r="AJ908" s="676" t="s">
        <v>2496</v>
      </c>
      <c r="AK908" s="696" t="s">
        <v>50</v>
      </c>
      <c r="AL908" s="676" t="s">
        <v>2587</v>
      </c>
      <c r="AM908" s="491" t="s">
        <v>52</v>
      </c>
      <c r="AN908" s="676"/>
      <c r="AO908" s="491"/>
      <c r="AP908" s="688"/>
      <c r="AQ908" s="688"/>
      <c r="AR908" s="688"/>
      <c r="AS908" s="697"/>
      <c r="AT908" s="697"/>
      <c r="AU908" s="697"/>
      <c r="AV908" s="680"/>
      <c r="AW908" s="673">
        <f>U908</f>
        <v>49401139</v>
      </c>
      <c r="AX908" s="673" cm="1">
        <f t="array" ref="AX908">SUM(MID(0&amp;AW908,LARGE(INDEX(ISNUMBER(--MID(AW908,ROW($1:$8),1))*ROW($1:$8),),ROW($1:$8))+1,1)*10^ROW($1:$8)/10)</f>
        <v>49401139</v>
      </c>
      <c r="AY908" s="673" t="str">
        <f>VLOOKUP($AX908,'Item Master Data'!$A:$F,3,FALSE)</f>
        <v>Q.PEAK DUO BLK ML G10.a+</v>
      </c>
      <c r="AZ908" s="673">
        <f>VLOOKUP($AX908,'Item Master Data'!$A:$F,6,FALSE)</f>
        <v>395</v>
      </c>
      <c r="BA908" s="673">
        <f>X908/BB908</f>
        <v>26</v>
      </c>
      <c r="BB908" s="673">
        <f>VLOOKUP(AX908,'Item Master Data'!$A:$G,7,FALSE)</f>
        <v>32</v>
      </c>
      <c r="BC908" s="673"/>
      <c r="BD908" s="673">
        <f>W908-AZ908</f>
        <v>0</v>
      </c>
    </row>
    <row r="909" spans="1:56">
      <c r="A909" s="674"/>
      <c r="B909" s="722"/>
      <c r="C909" s="722"/>
      <c r="D909" s="687" t="s">
        <v>2368</v>
      </c>
      <c r="E909" s="676" t="s">
        <v>2686</v>
      </c>
      <c r="F909" s="491"/>
      <c r="G909" s="491">
        <v>2022</v>
      </c>
      <c r="H909" s="491">
        <v>11</v>
      </c>
      <c r="I909" s="687"/>
      <c r="J909" s="677"/>
      <c r="K909" s="685" t="s">
        <v>2906</v>
      </c>
      <c r="L909" s="676" t="s">
        <v>2485</v>
      </c>
      <c r="M909" s="689">
        <v>44482</v>
      </c>
      <c r="N909" s="689">
        <v>44827</v>
      </c>
      <c r="O909" s="689"/>
      <c r="P909" s="492"/>
      <c r="Q909" s="492"/>
      <c r="R909" s="492"/>
      <c r="S909" s="491" t="s">
        <v>1580</v>
      </c>
      <c r="T909" s="491">
        <v>60</v>
      </c>
      <c r="U909" s="676">
        <v>49401139</v>
      </c>
      <c r="V909" s="491" t="s">
        <v>2774</v>
      </c>
      <c r="W909" s="676">
        <v>395</v>
      </c>
      <c r="X909" s="678">
        <v>832</v>
      </c>
      <c r="Y909" s="525">
        <f>W909*X909</f>
        <v>328640</v>
      </c>
      <c r="Z909" s="494">
        <v>0.53</v>
      </c>
      <c r="AA909" s="682">
        <f>Y909*Z909</f>
        <v>174179.20000000001</v>
      </c>
      <c r="AB909" s="682"/>
      <c r="AC909" s="683">
        <v>0</v>
      </c>
      <c r="AD909" s="692"/>
      <c r="AE909" s="684"/>
      <c r="AF909" s="695">
        <f>AA909+AD909+AE909</f>
        <v>174179.20000000001</v>
      </c>
      <c r="AG909" s="491" t="s">
        <v>47</v>
      </c>
      <c r="AH909" s="676" t="s">
        <v>2490</v>
      </c>
      <c r="AI909" s="685">
        <v>60</v>
      </c>
      <c r="AJ909" s="676" t="s">
        <v>2496</v>
      </c>
      <c r="AK909" s="696" t="s">
        <v>50</v>
      </c>
      <c r="AL909" s="676" t="s">
        <v>2587</v>
      </c>
      <c r="AM909" s="491" t="s">
        <v>52</v>
      </c>
      <c r="AN909" s="676"/>
      <c r="AO909" s="491"/>
      <c r="AP909" s="688"/>
      <c r="AQ909" s="688"/>
      <c r="AR909" s="688"/>
      <c r="AS909" s="697"/>
      <c r="AT909" s="697"/>
      <c r="AU909" s="697"/>
      <c r="AV909" s="680"/>
      <c r="AW909" s="673">
        <f>U909</f>
        <v>49401139</v>
      </c>
      <c r="AX909" s="673" cm="1">
        <f t="array" ref="AX909">SUM(MID(0&amp;AW909,LARGE(INDEX(ISNUMBER(--MID(AW909,ROW($1:$8),1))*ROW($1:$8),),ROW($1:$8))+1,1)*10^ROW($1:$8)/10)</f>
        <v>49401139</v>
      </c>
      <c r="AY909" s="673" t="str">
        <f>VLOOKUP($AX909,'Item Master Data'!$A:$F,3,FALSE)</f>
        <v>Q.PEAK DUO BLK ML G10.a+</v>
      </c>
      <c r="AZ909" s="673">
        <f>VLOOKUP($AX909,'Item Master Data'!$A:$F,6,FALSE)</f>
        <v>395</v>
      </c>
      <c r="BA909" s="673">
        <f>X909/BB909</f>
        <v>26</v>
      </c>
      <c r="BB909" s="673">
        <f>VLOOKUP(AX909,'Item Master Data'!$A:$G,7,FALSE)</f>
        <v>32</v>
      </c>
      <c r="BC909" s="673"/>
      <c r="BD909" s="673">
        <f>W909-AZ909</f>
        <v>0</v>
      </c>
    </row>
    <row r="910" spans="1:56">
      <c r="A910" s="674"/>
      <c r="B910" s="722"/>
      <c r="C910" s="722"/>
      <c r="D910" s="687" t="s">
        <v>2368</v>
      </c>
      <c r="E910" s="676" t="s">
        <v>2686</v>
      </c>
      <c r="F910" s="676"/>
      <c r="G910" s="491">
        <v>2022</v>
      </c>
      <c r="H910" s="491">
        <v>11</v>
      </c>
      <c r="I910" s="687"/>
      <c r="J910" s="677"/>
      <c r="K910" s="685" t="s">
        <v>2907</v>
      </c>
      <c r="L910" s="676" t="s">
        <v>2485</v>
      </c>
      <c r="M910" s="689">
        <v>44482</v>
      </c>
      <c r="N910" s="689">
        <v>44812</v>
      </c>
      <c r="O910" s="689"/>
      <c r="P910" s="492"/>
      <c r="Q910" s="492"/>
      <c r="R910" s="492"/>
      <c r="S910" s="491" t="s">
        <v>1580</v>
      </c>
      <c r="T910" s="491">
        <v>60</v>
      </c>
      <c r="U910" s="676">
        <v>49401139</v>
      </c>
      <c r="V910" s="491" t="s">
        <v>2774</v>
      </c>
      <c r="W910" s="676">
        <v>395</v>
      </c>
      <c r="X910" s="678">
        <v>832</v>
      </c>
      <c r="Y910" s="525">
        <f>W910*X910</f>
        <v>328640</v>
      </c>
      <c r="Z910" s="494">
        <v>0.53</v>
      </c>
      <c r="AA910" s="682">
        <f>Y910*Z910</f>
        <v>174179.20000000001</v>
      </c>
      <c r="AB910" s="682"/>
      <c r="AC910" s="683">
        <v>0</v>
      </c>
      <c r="AD910" s="692"/>
      <c r="AE910" s="684"/>
      <c r="AF910" s="695">
        <f>AA910+AD910+AE910</f>
        <v>174179.20000000001</v>
      </c>
      <c r="AG910" s="491" t="s">
        <v>47</v>
      </c>
      <c r="AH910" s="676" t="s">
        <v>2490</v>
      </c>
      <c r="AI910" s="685">
        <v>60</v>
      </c>
      <c r="AJ910" s="676" t="s">
        <v>1701</v>
      </c>
      <c r="AK910" s="696" t="s">
        <v>1089</v>
      </c>
      <c r="AL910" s="676" t="s">
        <v>2578</v>
      </c>
      <c r="AM910" s="491" t="s">
        <v>52</v>
      </c>
      <c r="AN910" s="676"/>
      <c r="AO910" s="491"/>
      <c r="AP910" s="688"/>
      <c r="AQ910" s="688"/>
      <c r="AR910" s="688"/>
      <c r="AS910" s="697"/>
      <c r="AT910" s="697"/>
      <c r="AU910" s="697"/>
      <c r="AV910" s="680"/>
      <c r="AW910" s="673">
        <f>U910</f>
        <v>49401139</v>
      </c>
      <c r="AX910" s="673" cm="1">
        <f t="array" ref="AX910">SUM(MID(0&amp;AW910,LARGE(INDEX(ISNUMBER(--MID(AW910,ROW($1:$8),1))*ROW($1:$8),),ROW($1:$8))+1,1)*10^ROW($1:$8)/10)</f>
        <v>49401139</v>
      </c>
      <c r="AY910" s="673" t="str">
        <f>VLOOKUP($AX910,'Item Master Data'!$A:$F,3,FALSE)</f>
        <v>Q.PEAK DUO BLK ML G10.a+</v>
      </c>
      <c r="AZ910" s="673">
        <f>VLOOKUP($AX910,'Item Master Data'!$A:$F,6,FALSE)</f>
        <v>395</v>
      </c>
      <c r="BA910" s="673">
        <f>X910/BB910</f>
        <v>26</v>
      </c>
      <c r="BB910" s="673">
        <f>VLOOKUP(AX910,'Item Master Data'!$A:$G,7,FALSE)</f>
        <v>32</v>
      </c>
      <c r="BC910" s="673"/>
      <c r="BD910" s="673">
        <f>W910-AZ910</f>
        <v>0</v>
      </c>
    </row>
    <row r="911" spans="1:56">
      <c r="A911" s="674"/>
      <c r="B911" s="722"/>
      <c r="C911" s="722"/>
      <c r="D911" s="687" t="s">
        <v>2368</v>
      </c>
      <c r="E911" s="676" t="s">
        <v>2686</v>
      </c>
      <c r="F911" s="491"/>
      <c r="G911" s="491">
        <v>2022</v>
      </c>
      <c r="H911" s="491">
        <v>11</v>
      </c>
      <c r="I911" s="687"/>
      <c r="J911" s="677"/>
      <c r="K911" s="685" t="s">
        <v>2908</v>
      </c>
      <c r="L911" s="676" t="s">
        <v>2485</v>
      </c>
      <c r="M911" s="689">
        <v>44482</v>
      </c>
      <c r="N911" s="689">
        <v>44823</v>
      </c>
      <c r="O911" s="689"/>
      <c r="P911" s="492"/>
      <c r="Q911" s="492"/>
      <c r="R911" s="492"/>
      <c r="S911" s="491" t="s">
        <v>1580</v>
      </c>
      <c r="T911" s="491">
        <v>60</v>
      </c>
      <c r="U911" s="491">
        <v>49401139</v>
      </c>
      <c r="V911" s="676" t="s">
        <v>2774</v>
      </c>
      <c r="W911" s="676">
        <v>395</v>
      </c>
      <c r="X911" s="678">
        <v>832</v>
      </c>
      <c r="Y911" s="525">
        <f>W911*X911</f>
        <v>328640</v>
      </c>
      <c r="Z911" s="680">
        <v>0.53</v>
      </c>
      <c r="AA911" s="682">
        <f>Y911*Z911</f>
        <v>174179.20000000001</v>
      </c>
      <c r="AB911" s="682"/>
      <c r="AC911" s="683">
        <v>0</v>
      </c>
      <c r="AD911" s="692"/>
      <c r="AE911" s="497"/>
      <c r="AF911" s="695">
        <f>AA911+AD911+AE911</f>
        <v>174179.20000000001</v>
      </c>
      <c r="AG911" s="491" t="s">
        <v>47</v>
      </c>
      <c r="AH911" s="676" t="s">
        <v>2490</v>
      </c>
      <c r="AI911" s="685">
        <v>60</v>
      </c>
      <c r="AJ911" s="676" t="s">
        <v>1701</v>
      </c>
      <c r="AK911" s="696" t="s">
        <v>1089</v>
      </c>
      <c r="AL911" s="676" t="s">
        <v>2578</v>
      </c>
      <c r="AM911" s="491" t="s">
        <v>52</v>
      </c>
      <c r="AN911" s="491"/>
      <c r="AO911" s="491"/>
      <c r="AP911" s="688"/>
      <c r="AQ911" s="688"/>
      <c r="AR911" s="688"/>
      <c r="AS911" s="697"/>
      <c r="AT911" s="697"/>
      <c r="AU911" s="697"/>
      <c r="AV911" s="680"/>
      <c r="AW911" s="673">
        <f>U911</f>
        <v>49401139</v>
      </c>
      <c r="AX911" s="673" cm="1">
        <f t="array" ref="AX911">SUM(MID(0&amp;AW911,LARGE(INDEX(ISNUMBER(--MID(AW911,ROW($1:$8),1))*ROW($1:$8),),ROW($1:$8))+1,1)*10^ROW($1:$8)/10)</f>
        <v>49401139</v>
      </c>
      <c r="AY911" s="673" t="str">
        <f>VLOOKUP($AX911,'Item Master Data'!$A:$F,3,FALSE)</f>
        <v>Q.PEAK DUO BLK ML G10.a+</v>
      </c>
      <c r="AZ911" s="673">
        <f>VLOOKUP($AX911,'Item Master Data'!$A:$F,6,FALSE)</f>
        <v>395</v>
      </c>
      <c r="BA911" s="673">
        <f>X911/BB911</f>
        <v>26</v>
      </c>
      <c r="BB911" s="673">
        <f>VLOOKUP(AX911,'Item Master Data'!$A:$G,7,FALSE)</f>
        <v>32</v>
      </c>
      <c r="BC911" s="673"/>
      <c r="BD911" s="673">
        <f>W911-AZ911</f>
        <v>0</v>
      </c>
    </row>
    <row r="912" spans="1:56">
      <c r="A912" s="674"/>
      <c r="B912" s="722">
        <v>44557</v>
      </c>
      <c r="C912" s="722"/>
      <c r="D912" s="687" t="s">
        <v>2368</v>
      </c>
      <c r="E912" s="676" t="s">
        <v>2844</v>
      </c>
      <c r="F912" s="491"/>
      <c r="G912" s="491">
        <v>2022</v>
      </c>
      <c r="H912" s="491">
        <v>11</v>
      </c>
      <c r="I912" s="687"/>
      <c r="J912" s="677"/>
      <c r="K912" s="685" t="s">
        <v>2909</v>
      </c>
      <c r="L912" s="676" t="s">
        <v>2505</v>
      </c>
      <c r="M912" s="689">
        <v>44545</v>
      </c>
      <c r="N912" s="689">
        <v>44761</v>
      </c>
      <c r="O912" s="689"/>
      <c r="P912" s="492"/>
      <c r="Q912" s="492"/>
      <c r="R912" s="492"/>
      <c r="S912" s="491" t="s">
        <v>1580</v>
      </c>
      <c r="T912" s="491">
        <v>60</v>
      </c>
      <c r="U912" s="491">
        <v>49401140</v>
      </c>
      <c r="V912" s="491" t="s">
        <v>2910</v>
      </c>
      <c r="W912" s="676">
        <v>400</v>
      </c>
      <c r="X912" s="678">
        <v>768</v>
      </c>
      <c r="Y912" s="525">
        <f>W912*X912</f>
        <v>307200</v>
      </c>
      <c r="Z912" s="680">
        <v>0.52500000000000002</v>
      </c>
      <c r="AA912" s="682">
        <f>Y912*Z912</f>
        <v>161280</v>
      </c>
      <c r="AB912" s="682"/>
      <c r="AC912" s="683">
        <v>0</v>
      </c>
      <c r="AD912" s="692"/>
      <c r="AE912" s="497"/>
      <c r="AF912" s="695">
        <f>AA912+AD912+AE912</f>
        <v>161280</v>
      </c>
      <c r="AG912" s="491" t="s">
        <v>1073</v>
      </c>
      <c r="AH912" s="676"/>
      <c r="AI912" s="685">
        <v>60</v>
      </c>
      <c r="AJ912" s="676" t="s">
        <v>2674</v>
      </c>
      <c r="AK912" s="696" t="s">
        <v>1149</v>
      </c>
      <c r="AL912" s="676">
        <v>78216</v>
      </c>
      <c r="AM912" s="491" t="s">
        <v>52</v>
      </c>
      <c r="AN912" s="491" t="s">
        <v>1076</v>
      </c>
      <c r="AO912" s="491"/>
      <c r="AP912" s="688"/>
      <c r="AQ912" s="688" t="s">
        <v>37</v>
      </c>
      <c r="AR912" s="688"/>
      <c r="AS912" s="697"/>
      <c r="AT912" s="697"/>
      <c r="AU912" s="697"/>
      <c r="AV912" s="680"/>
      <c r="AW912" s="673">
        <f>U912</f>
        <v>49401140</v>
      </c>
      <c r="AX912" s="673" cm="1">
        <f t="array" ref="AX912">SUM(MID(0&amp;AW912,LARGE(INDEX(ISNUMBER(--MID(AW912,ROW($1:$8),1))*ROW($1:$8),),ROW($1:$8))+1,1)*10^ROW($1:$8)/10)</f>
        <v>49401140</v>
      </c>
      <c r="AY912" s="673" t="str">
        <f>VLOOKUP($AX912,'Item Master Data'!$A:$F,3,FALSE)</f>
        <v>Q.PEAK DUO BLK ML G10.a+</v>
      </c>
      <c r="AZ912" s="673">
        <f>VLOOKUP($AX912,'Item Master Data'!$A:$F,6,FALSE)</f>
        <v>400</v>
      </c>
      <c r="BA912" s="673">
        <f>X912/BB912</f>
        <v>24</v>
      </c>
      <c r="BB912" s="673">
        <f>VLOOKUP(AX912,'Item Master Data'!$A:$G,7,FALSE)</f>
        <v>32</v>
      </c>
      <c r="BC912" s="673"/>
      <c r="BD912" s="673">
        <f>W912-AZ912</f>
        <v>0</v>
      </c>
    </row>
    <row r="913" spans="1:56">
      <c r="A913" s="674"/>
      <c r="B913" s="722">
        <v>44557</v>
      </c>
      <c r="C913" s="722"/>
      <c r="D913" s="687" t="s">
        <v>2368</v>
      </c>
      <c r="E913" s="676" t="s">
        <v>2844</v>
      </c>
      <c r="F913" s="491"/>
      <c r="G913" s="491">
        <v>2022</v>
      </c>
      <c r="H913" s="491">
        <v>11</v>
      </c>
      <c r="I913" s="687"/>
      <c r="J913" s="677"/>
      <c r="K913" s="685" t="s">
        <v>2911</v>
      </c>
      <c r="L913" s="676" t="s">
        <v>2505</v>
      </c>
      <c r="M913" s="689">
        <v>44545</v>
      </c>
      <c r="N913" s="689">
        <v>44775</v>
      </c>
      <c r="O913" s="689"/>
      <c r="P913" s="492"/>
      <c r="Q913" s="492"/>
      <c r="R913" s="492"/>
      <c r="S913" s="491" t="s">
        <v>1580</v>
      </c>
      <c r="T913" s="491">
        <v>60</v>
      </c>
      <c r="U913" s="491">
        <v>49401140</v>
      </c>
      <c r="V913" s="491" t="s">
        <v>2910</v>
      </c>
      <c r="W913" s="676">
        <v>400</v>
      </c>
      <c r="X913" s="678">
        <v>768</v>
      </c>
      <c r="Y913" s="525">
        <f>W913*X913</f>
        <v>307200</v>
      </c>
      <c r="Z913" s="494">
        <v>0.52500000000000002</v>
      </c>
      <c r="AA913" s="682">
        <f>Y913*Z913</f>
        <v>161280</v>
      </c>
      <c r="AB913" s="682"/>
      <c r="AC913" s="683">
        <v>0</v>
      </c>
      <c r="AD913" s="692"/>
      <c r="AE913" s="497"/>
      <c r="AF913" s="695">
        <f>AA913+AD913+AE913</f>
        <v>161280</v>
      </c>
      <c r="AG913" s="491" t="s">
        <v>1073</v>
      </c>
      <c r="AH913" s="676"/>
      <c r="AI913" s="685">
        <v>60</v>
      </c>
      <c r="AJ913" s="676" t="s">
        <v>2674</v>
      </c>
      <c r="AK913" s="696" t="s">
        <v>1149</v>
      </c>
      <c r="AL913" s="676">
        <v>78216</v>
      </c>
      <c r="AM913" s="491" t="s">
        <v>52</v>
      </c>
      <c r="AN913" s="491" t="s">
        <v>1076</v>
      </c>
      <c r="AO913" s="491"/>
      <c r="AP913" s="688"/>
      <c r="AQ913" s="688" t="s">
        <v>37</v>
      </c>
      <c r="AR913" s="688"/>
      <c r="AS913" s="697"/>
      <c r="AT913" s="697"/>
      <c r="AU913" s="697"/>
      <c r="AV913" s="680"/>
      <c r="AW913" s="673">
        <f>U913</f>
        <v>49401140</v>
      </c>
      <c r="AX913" s="673" cm="1">
        <f t="array" ref="AX913">SUM(MID(0&amp;AW913,LARGE(INDEX(ISNUMBER(--MID(AW913,ROW($1:$8),1))*ROW($1:$8),),ROW($1:$8))+1,1)*10^ROW($1:$8)/10)</f>
        <v>49401140</v>
      </c>
      <c r="AY913" s="673" t="str">
        <f>VLOOKUP($AX913,'Item Master Data'!$A:$F,3,FALSE)</f>
        <v>Q.PEAK DUO BLK ML G10.a+</v>
      </c>
      <c r="AZ913" s="673">
        <f>VLOOKUP($AX913,'Item Master Data'!$A:$F,6,FALSE)</f>
        <v>400</v>
      </c>
      <c r="BA913" s="673">
        <f>X913/BB913</f>
        <v>24</v>
      </c>
      <c r="BB913" s="673">
        <f>VLOOKUP(AX913,'Item Master Data'!$A:$G,7,FALSE)</f>
        <v>32</v>
      </c>
      <c r="BC913" s="673"/>
      <c r="BD913" s="673">
        <f>W913-AZ913</f>
        <v>0</v>
      </c>
    </row>
    <row r="914" spans="1:56">
      <c r="A914" s="674"/>
      <c r="B914" s="722">
        <v>44557</v>
      </c>
      <c r="C914" s="722"/>
      <c r="D914" s="687" t="s">
        <v>2368</v>
      </c>
      <c r="E914" s="676" t="s">
        <v>2844</v>
      </c>
      <c r="F914" s="491"/>
      <c r="G914" s="491">
        <v>2022</v>
      </c>
      <c r="H914" s="491">
        <v>11</v>
      </c>
      <c r="I914" s="687"/>
      <c r="J914" s="677"/>
      <c r="K914" s="685" t="s">
        <v>2912</v>
      </c>
      <c r="L914" s="676" t="s">
        <v>2505</v>
      </c>
      <c r="M914" s="689">
        <v>44545</v>
      </c>
      <c r="N914" s="689">
        <v>44778</v>
      </c>
      <c r="O914" s="689"/>
      <c r="P914" s="492"/>
      <c r="Q914" s="492"/>
      <c r="R914" s="492"/>
      <c r="S914" s="491" t="s">
        <v>1580</v>
      </c>
      <c r="T914" s="491">
        <v>60</v>
      </c>
      <c r="U914" s="491">
        <v>49401140</v>
      </c>
      <c r="V914" s="491" t="s">
        <v>2910</v>
      </c>
      <c r="W914" s="676">
        <v>400</v>
      </c>
      <c r="X914" s="678">
        <v>768</v>
      </c>
      <c r="Y914" s="525">
        <f>W914*X914</f>
        <v>307200</v>
      </c>
      <c r="Z914" s="494">
        <v>0.52500000000000002</v>
      </c>
      <c r="AA914" s="682">
        <f>Y914*Z914</f>
        <v>161280</v>
      </c>
      <c r="AB914" s="682"/>
      <c r="AC914" s="683">
        <v>0</v>
      </c>
      <c r="AD914" s="692"/>
      <c r="AE914" s="497"/>
      <c r="AF914" s="695">
        <f>AA914+AD914+AE914</f>
        <v>161280</v>
      </c>
      <c r="AG914" s="491" t="s">
        <v>1073</v>
      </c>
      <c r="AH914" s="676"/>
      <c r="AI914" s="685">
        <v>60</v>
      </c>
      <c r="AJ914" s="676" t="s">
        <v>2674</v>
      </c>
      <c r="AK914" s="696" t="s">
        <v>1149</v>
      </c>
      <c r="AL914" s="676">
        <v>78216</v>
      </c>
      <c r="AM914" s="491" t="s">
        <v>52</v>
      </c>
      <c r="AN914" s="491" t="s">
        <v>1076</v>
      </c>
      <c r="AO914" s="491"/>
      <c r="AP914" s="688"/>
      <c r="AQ914" s="688" t="s">
        <v>37</v>
      </c>
      <c r="AR914" s="688"/>
      <c r="AS914" s="697"/>
      <c r="AT914" s="697"/>
      <c r="AU914" s="697"/>
      <c r="AV914" s="680"/>
      <c r="AW914" s="673">
        <f>U914</f>
        <v>49401140</v>
      </c>
      <c r="AX914" s="673" cm="1">
        <f t="array" ref="AX914">SUM(MID(0&amp;AW914,LARGE(INDEX(ISNUMBER(--MID(AW914,ROW($1:$8),1))*ROW($1:$8),),ROW($1:$8))+1,1)*10^ROW($1:$8)/10)</f>
        <v>49401140</v>
      </c>
      <c r="AY914" s="673" t="str">
        <f>VLOOKUP($AX914,'Item Master Data'!$A:$F,3,FALSE)</f>
        <v>Q.PEAK DUO BLK ML G10.a+</v>
      </c>
      <c r="AZ914" s="673">
        <f>VLOOKUP($AX914,'Item Master Data'!$A:$F,6,FALSE)</f>
        <v>400</v>
      </c>
      <c r="BA914" s="673">
        <f>X914/BB914</f>
        <v>24</v>
      </c>
      <c r="BB914" s="673">
        <f>VLOOKUP(AX914,'Item Master Data'!$A:$G,7,FALSE)</f>
        <v>32</v>
      </c>
      <c r="BC914" s="673"/>
      <c r="BD914" s="673">
        <f>W914-AZ914</f>
        <v>0</v>
      </c>
    </row>
    <row r="915" spans="1:56">
      <c r="A915" s="674"/>
      <c r="B915" s="722">
        <v>44557</v>
      </c>
      <c r="C915" s="722"/>
      <c r="D915" s="687" t="s">
        <v>2368</v>
      </c>
      <c r="E915" s="676" t="s">
        <v>2844</v>
      </c>
      <c r="F915" s="491"/>
      <c r="G915" s="491">
        <v>2022</v>
      </c>
      <c r="H915" s="491">
        <v>11</v>
      </c>
      <c r="I915" s="687"/>
      <c r="J915" s="677"/>
      <c r="K915" s="685" t="s">
        <v>2913</v>
      </c>
      <c r="L915" s="676" t="s">
        <v>2505</v>
      </c>
      <c r="M915" s="689">
        <v>44545</v>
      </c>
      <c r="N915" s="689">
        <v>44782</v>
      </c>
      <c r="O915" s="689"/>
      <c r="P915" s="492"/>
      <c r="Q915" s="492"/>
      <c r="R915" s="492"/>
      <c r="S915" s="491" t="s">
        <v>1580</v>
      </c>
      <c r="T915" s="491">
        <v>60</v>
      </c>
      <c r="U915" s="491">
        <v>49401140</v>
      </c>
      <c r="V915" s="491" t="s">
        <v>2910</v>
      </c>
      <c r="W915" s="676">
        <v>400</v>
      </c>
      <c r="X915" s="678">
        <v>768</v>
      </c>
      <c r="Y915" s="525">
        <f>W915*X915</f>
        <v>307200</v>
      </c>
      <c r="Z915" s="494">
        <v>0.52500000000000002</v>
      </c>
      <c r="AA915" s="682">
        <f>Y915*Z915</f>
        <v>161280</v>
      </c>
      <c r="AB915" s="682"/>
      <c r="AC915" s="683">
        <v>0</v>
      </c>
      <c r="AD915" s="501"/>
      <c r="AE915" s="497"/>
      <c r="AF915" s="695">
        <f>AA915+AD915+AE915</f>
        <v>161280</v>
      </c>
      <c r="AG915" s="491" t="s">
        <v>1073</v>
      </c>
      <c r="AH915" s="491"/>
      <c r="AI915" s="685">
        <v>60</v>
      </c>
      <c r="AJ915" s="676" t="s">
        <v>2674</v>
      </c>
      <c r="AK915" s="696" t="s">
        <v>1149</v>
      </c>
      <c r="AL915" s="676">
        <v>78216</v>
      </c>
      <c r="AM915" s="491" t="s">
        <v>52</v>
      </c>
      <c r="AN915" s="491" t="s">
        <v>1076</v>
      </c>
      <c r="AO915" s="491"/>
      <c r="AP915" s="688"/>
      <c r="AQ915" s="688" t="s">
        <v>37</v>
      </c>
      <c r="AR915" s="688"/>
      <c r="AS915" s="697"/>
      <c r="AT915" s="697"/>
      <c r="AU915" s="697"/>
      <c r="AV915" s="680"/>
      <c r="AW915" s="673">
        <f>U915</f>
        <v>49401140</v>
      </c>
      <c r="AX915" s="673" cm="1">
        <f t="array" ref="AX915">SUM(MID(0&amp;AW915,LARGE(INDEX(ISNUMBER(--MID(AW915,ROW($1:$8),1))*ROW($1:$8),),ROW($1:$8))+1,1)*10^ROW($1:$8)/10)</f>
        <v>49401140</v>
      </c>
      <c r="AY915" s="673" t="str">
        <f>VLOOKUP($AX915,'Item Master Data'!$A:$F,3,FALSE)</f>
        <v>Q.PEAK DUO BLK ML G10.a+</v>
      </c>
      <c r="AZ915" s="673">
        <f>VLOOKUP($AX915,'Item Master Data'!$A:$F,6,FALSE)</f>
        <v>400</v>
      </c>
      <c r="BA915" s="673">
        <f>X915/BB915</f>
        <v>24</v>
      </c>
      <c r="BB915" s="673">
        <f>VLOOKUP(AX915,'Item Master Data'!$A:$G,7,FALSE)</f>
        <v>32</v>
      </c>
      <c r="BC915" s="673"/>
      <c r="BD915" s="673">
        <f>W915-AZ915</f>
        <v>0</v>
      </c>
    </row>
    <row r="916" spans="1:56">
      <c r="A916" s="674"/>
      <c r="B916" s="722">
        <v>44557</v>
      </c>
      <c r="C916" s="722"/>
      <c r="D916" s="687" t="s">
        <v>2368</v>
      </c>
      <c r="E916" s="676" t="s">
        <v>2844</v>
      </c>
      <c r="F916" s="676"/>
      <c r="G916" s="491">
        <v>2022</v>
      </c>
      <c r="H916" s="491">
        <v>11</v>
      </c>
      <c r="I916" s="687"/>
      <c r="J916" s="677"/>
      <c r="K916" s="685" t="s">
        <v>2914</v>
      </c>
      <c r="L916" s="491" t="s">
        <v>2505</v>
      </c>
      <c r="M916" s="689">
        <v>44545</v>
      </c>
      <c r="N916" s="689">
        <v>44785</v>
      </c>
      <c r="O916" s="689"/>
      <c r="P916" s="492"/>
      <c r="Q916" s="492"/>
      <c r="R916" s="492"/>
      <c r="S916" s="491" t="s">
        <v>1580</v>
      </c>
      <c r="T916" s="491">
        <v>60</v>
      </c>
      <c r="U916" s="676">
        <v>49401140</v>
      </c>
      <c r="V916" s="491" t="s">
        <v>2910</v>
      </c>
      <c r="W916" s="676">
        <v>400</v>
      </c>
      <c r="X916" s="678">
        <v>768</v>
      </c>
      <c r="Y916" s="525">
        <f>W916*X916</f>
        <v>307200</v>
      </c>
      <c r="Z916" s="494">
        <v>0.52500000000000002</v>
      </c>
      <c r="AA916" s="682">
        <f>Y916*Z916</f>
        <v>161280</v>
      </c>
      <c r="AB916" s="682"/>
      <c r="AC916" s="683">
        <v>0</v>
      </c>
      <c r="AD916" s="692"/>
      <c r="AE916" s="684"/>
      <c r="AF916" s="695">
        <f>AA916+AD916+AE916</f>
        <v>161280</v>
      </c>
      <c r="AG916" s="491" t="s">
        <v>1073</v>
      </c>
      <c r="AH916" s="491"/>
      <c r="AI916" s="685">
        <v>60</v>
      </c>
      <c r="AJ916" s="676" t="s">
        <v>2674</v>
      </c>
      <c r="AK916" s="696" t="s">
        <v>1149</v>
      </c>
      <c r="AL916" s="676">
        <v>78216</v>
      </c>
      <c r="AM916" s="491" t="s">
        <v>52</v>
      </c>
      <c r="AN916" s="676" t="s">
        <v>1076</v>
      </c>
      <c r="AO916" s="491"/>
      <c r="AP916" s="688"/>
      <c r="AQ916" s="688" t="s">
        <v>37</v>
      </c>
      <c r="AR916" s="688"/>
      <c r="AS916" s="697"/>
      <c r="AT916" s="697"/>
      <c r="AU916" s="697"/>
      <c r="AV916" s="680"/>
      <c r="AW916" s="673">
        <f>U916</f>
        <v>49401140</v>
      </c>
      <c r="AX916" s="673" cm="1">
        <f t="array" ref="AX916">SUM(MID(0&amp;AW916,LARGE(INDEX(ISNUMBER(--MID(AW916,ROW($1:$8),1))*ROW($1:$8),),ROW($1:$8))+1,1)*10^ROW($1:$8)/10)</f>
        <v>49401140</v>
      </c>
      <c r="AY916" s="673" t="str">
        <f>VLOOKUP($AX916,'Item Master Data'!$A:$F,3,FALSE)</f>
        <v>Q.PEAK DUO BLK ML G10.a+</v>
      </c>
      <c r="AZ916" s="673">
        <f>VLOOKUP($AX916,'Item Master Data'!$A:$F,6,FALSE)</f>
        <v>400</v>
      </c>
      <c r="BA916" s="673">
        <f>X916/BB916</f>
        <v>24</v>
      </c>
      <c r="BB916" s="673">
        <f>VLOOKUP(AX916,'Item Master Data'!$A:$G,7,FALSE)</f>
        <v>32</v>
      </c>
      <c r="BC916" s="673"/>
      <c r="BD916" s="673">
        <f>W916-AZ916</f>
        <v>0</v>
      </c>
    </row>
    <row r="917" spans="1:56">
      <c r="A917" s="674"/>
      <c r="B917" s="722">
        <v>44557</v>
      </c>
      <c r="C917" s="722"/>
      <c r="D917" s="687" t="s">
        <v>2368</v>
      </c>
      <c r="E917" s="676" t="s">
        <v>2844</v>
      </c>
      <c r="F917" s="676"/>
      <c r="G917" s="491">
        <v>2022</v>
      </c>
      <c r="H917" s="491">
        <v>11</v>
      </c>
      <c r="I917" s="687"/>
      <c r="J917" s="677"/>
      <c r="K917" s="685" t="s">
        <v>2915</v>
      </c>
      <c r="L917" s="676" t="s">
        <v>2505</v>
      </c>
      <c r="M917" s="689">
        <v>44545</v>
      </c>
      <c r="N917" s="689">
        <v>44788</v>
      </c>
      <c r="O917" s="689"/>
      <c r="P917" s="677"/>
      <c r="Q917" s="677"/>
      <c r="R917" s="677"/>
      <c r="S917" s="676" t="s">
        <v>1580</v>
      </c>
      <c r="T917" s="676">
        <v>60</v>
      </c>
      <c r="U917" s="676">
        <v>49401140</v>
      </c>
      <c r="V917" s="676" t="s">
        <v>2910</v>
      </c>
      <c r="W917" s="676">
        <v>400</v>
      </c>
      <c r="X917" s="678">
        <v>768</v>
      </c>
      <c r="Y917" s="525">
        <f>W917*X917</f>
        <v>307200</v>
      </c>
      <c r="Z917" s="494">
        <v>0.52500000000000002</v>
      </c>
      <c r="AA917" s="682">
        <f>Y917*Z917</f>
        <v>161280</v>
      </c>
      <c r="AB917" s="682"/>
      <c r="AC917" s="683">
        <v>0</v>
      </c>
      <c r="AD917" s="692"/>
      <c r="AE917" s="684"/>
      <c r="AF917" s="695">
        <f>AA917+AD917+AE917</f>
        <v>161280</v>
      </c>
      <c r="AG917" s="491" t="s">
        <v>1073</v>
      </c>
      <c r="AH917" s="491"/>
      <c r="AI917" s="685">
        <v>60</v>
      </c>
      <c r="AJ917" s="676" t="s">
        <v>2674</v>
      </c>
      <c r="AK917" s="696" t="s">
        <v>1149</v>
      </c>
      <c r="AL917" s="676">
        <v>78216</v>
      </c>
      <c r="AM917" s="491" t="s">
        <v>52</v>
      </c>
      <c r="AN917" s="676" t="s">
        <v>1076</v>
      </c>
      <c r="AO917" s="491"/>
      <c r="AP917" s="688"/>
      <c r="AQ917" s="688" t="s">
        <v>37</v>
      </c>
      <c r="AR917" s="688"/>
      <c r="AS917" s="697"/>
      <c r="AT917" s="697"/>
      <c r="AU917" s="697"/>
      <c r="AV917" s="680"/>
      <c r="AW917" s="673">
        <f>U917</f>
        <v>49401140</v>
      </c>
      <c r="AX917" s="673" cm="1">
        <f t="array" ref="AX917">SUM(MID(0&amp;AW917,LARGE(INDEX(ISNUMBER(--MID(AW917,ROW($1:$8),1))*ROW($1:$8),),ROW($1:$8))+1,1)*10^ROW($1:$8)/10)</f>
        <v>49401140</v>
      </c>
      <c r="AY917" s="673" t="str">
        <f>VLOOKUP($AX917,'Item Master Data'!$A:$F,3,FALSE)</f>
        <v>Q.PEAK DUO BLK ML G10.a+</v>
      </c>
      <c r="AZ917" s="673">
        <f>VLOOKUP($AX917,'Item Master Data'!$A:$F,6,FALSE)</f>
        <v>400</v>
      </c>
      <c r="BA917" s="673">
        <f>X917/BB917</f>
        <v>24</v>
      </c>
      <c r="BB917" s="673">
        <f>VLOOKUP(AX917,'Item Master Data'!$A:$G,7,FALSE)</f>
        <v>32</v>
      </c>
      <c r="BC917" s="673"/>
      <c r="BD917" s="673">
        <f>W917-AZ917</f>
        <v>0</v>
      </c>
    </row>
    <row r="918" spans="1:56">
      <c r="A918" s="674"/>
      <c r="B918" s="722">
        <v>44557</v>
      </c>
      <c r="C918" s="722"/>
      <c r="D918" s="687" t="s">
        <v>2368</v>
      </c>
      <c r="E918" s="676" t="s">
        <v>2844</v>
      </c>
      <c r="F918" s="676"/>
      <c r="G918" s="491">
        <v>2022</v>
      </c>
      <c r="H918" s="491">
        <v>11</v>
      </c>
      <c r="I918" s="687"/>
      <c r="J918" s="677"/>
      <c r="K918" s="685" t="s">
        <v>2916</v>
      </c>
      <c r="L918" s="676" t="s">
        <v>2505</v>
      </c>
      <c r="M918" s="689">
        <v>44545</v>
      </c>
      <c r="N918" s="689">
        <v>44792</v>
      </c>
      <c r="O918" s="689"/>
      <c r="P918" s="492"/>
      <c r="Q918" s="492"/>
      <c r="R918" s="492"/>
      <c r="S918" s="491" t="s">
        <v>1580</v>
      </c>
      <c r="T918" s="491">
        <v>60</v>
      </c>
      <c r="U918" s="676">
        <v>49401140</v>
      </c>
      <c r="V918" s="491" t="s">
        <v>2910</v>
      </c>
      <c r="W918" s="676">
        <v>400</v>
      </c>
      <c r="X918" s="678">
        <v>768</v>
      </c>
      <c r="Y918" s="525">
        <f>W918*X918</f>
        <v>307200</v>
      </c>
      <c r="Z918" s="494">
        <v>0.52500000000000002</v>
      </c>
      <c r="AA918" s="682">
        <f>Y918*Z918</f>
        <v>161280</v>
      </c>
      <c r="AB918" s="682"/>
      <c r="AC918" s="683">
        <v>0</v>
      </c>
      <c r="AD918" s="692"/>
      <c r="AE918" s="684"/>
      <c r="AF918" s="695">
        <f>AA918+AD918+AE918</f>
        <v>161280</v>
      </c>
      <c r="AG918" s="491" t="s">
        <v>1073</v>
      </c>
      <c r="AH918" s="491"/>
      <c r="AI918" s="685">
        <v>60</v>
      </c>
      <c r="AJ918" s="676" t="s">
        <v>2674</v>
      </c>
      <c r="AK918" s="696" t="s">
        <v>1149</v>
      </c>
      <c r="AL918" s="676">
        <v>78216</v>
      </c>
      <c r="AM918" s="491" t="s">
        <v>52</v>
      </c>
      <c r="AN918" s="676" t="s">
        <v>1076</v>
      </c>
      <c r="AO918" s="491"/>
      <c r="AP918" s="688"/>
      <c r="AQ918" s="688" t="s">
        <v>37</v>
      </c>
      <c r="AR918" s="688"/>
      <c r="AS918" s="697"/>
      <c r="AT918" s="697"/>
      <c r="AU918" s="697"/>
      <c r="AV918" s="680"/>
      <c r="AW918" s="673">
        <f>U918</f>
        <v>49401140</v>
      </c>
      <c r="AX918" s="673" cm="1">
        <f t="array" ref="AX918">SUM(MID(0&amp;AW918,LARGE(INDEX(ISNUMBER(--MID(AW918,ROW($1:$8),1))*ROW($1:$8),),ROW($1:$8))+1,1)*10^ROW($1:$8)/10)</f>
        <v>49401140</v>
      </c>
      <c r="AY918" s="673" t="str">
        <f>VLOOKUP($AX918,'Item Master Data'!$A:$F,3,FALSE)</f>
        <v>Q.PEAK DUO BLK ML G10.a+</v>
      </c>
      <c r="AZ918" s="673">
        <f>VLOOKUP($AX918,'Item Master Data'!$A:$F,6,FALSE)</f>
        <v>400</v>
      </c>
      <c r="BA918" s="673">
        <f>X918/BB918</f>
        <v>24</v>
      </c>
      <c r="BB918" s="673">
        <f>VLOOKUP(AX918,'Item Master Data'!$A:$G,7,FALSE)</f>
        <v>32</v>
      </c>
      <c r="BC918" s="673"/>
      <c r="BD918" s="673">
        <f>W918-AZ918</f>
        <v>0</v>
      </c>
    </row>
    <row r="919" spans="1:56">
      <c r="A919" s="674"/>
      <c r="B919" s="722">
        <v>44557</v>
      </c>
      <c r="C919" s="722"/>
      <c r="D919" s="687" t="s">
        <v>2368</v>
      </c>
      <c r="E919" s="676" t="s">
        <v>2844</v>
      </c>
      <c r="F919" s="676"/>
      <c r="G919" s="491">
        <v>2022</v>
      </c>
      <c r="H919" s="491">
        <v>11</v>
      </c>
      <c r="I919" s="687"/>
      <c r="J919" s="677"/>
      <c r="K919" s="685" t="s">
        <v>2917</v>
      </c>
      <c r="L919" s="491" t="s">
        <v>2505</v>
      </c>
      <c r="M919" s="689">
        <v>44545</v>
      </c>
      <c r="N919" s="689">
        <v>44806</v>
      </c>
      <c r="O919" s="689"/>
      <c r="P919" s="492"/>
      <c r="Q919" s="492"/>
      <c r="R919" s="492"/>
      <c r="S919" s="491" t="s">
        <v>1580</v>
      </c>
      <c r="T919" s="491">
        <v>60</v>
      </c>
      <c r="U919" s="676">
        <v>49401140</v>
      </c>
      <c r="V919" s="491" t="s">
        <v>2910</v>
      </c>
      <c r="W919" s="676">
        <v>400</v>
      </c>
      <c r="X919" s="678">
        <v>768</v>
      </c>
      <c r="Y919" s="525">
        <f>W919*X919</f>
        <v>307200</v>
      </c>
      <c r="Z919" s="494">
        <v>0.52500000000000002</v>
      </c>
      <c r="AA919" s="682">
        <f>Y919*Z919</f>
        <v>161280</v>
      </c>
      <c r="AB919" s="682"/>
      <c r="AC919" s="683">
        <v>0</v>
      </c>
      <c r="AD919" s="692"/>
      <c r="AE919" s="684"/>
      <c r="AF919" s="695">
        <f>AA919+AD919+AE919</f>
        <v>161280</v>
      </c>
      <c r="AG919" s="491" t="s">
        <v>1073</v>
      </c>
      <c r="AH919" s="676"/>
      <c r="AI919" s="685">
        <v>60</v>
      </c>
      <c r="AJ919" s="676" t="s">
        <v>2674</v>
      </c>
      <c r="AK919" s="696" t="s">
        <v>1149</v>
      </c>
      <c r="AL919" s="676">
        <v>78216</v>
      </c>
      <c r="AM919" s="491" t="s">
        <v>52</v>
      </c>
      <c r="AN919" s="676" t="s">
        <v>1076</v>
      </c>
      <c r="AO919" s="491"/>
      <c r="AP919" s="688"/>
      <c r="AQ919" s="688" t="s">
        <v>37</v>
      </c>
      <c r="AR919" s="688"/>
      <c r="AS919" s="697"/>
      <c r="AT919" s="697"/>
      <c r="AU919" s="697"/>
      <c r="AV919" s="680"/>
      <c r="AW919" s="673">
        <f>U919</f>
        <v>49401140</v>
      </c>
      <c r="AX919" s="673" cm="1">
        <f t="array" ref="AX919">SUM(MID(0&amp;AW919,LARGE(INDEX(ISNUMBER(--MID(AW919,ROW($1:$8),1))*ROW($1:$8),),ROW($1:$8))+1,1)*10^ROW($1:$8)/10)</f>
        <v>49401140</v>
      </c>
      <c r="AY919" s="673" t="str">
        <f>VLOOKUP($AX919,'Item Master Data'!$A:$F,3,FALSE)</f>
        <v>Q.PEAK DUO BLK ML G10.a+</v>
      </c>
      <c r="AZ919" s="673">
        <f>VLOOKUP($AX919,'Item Master Data'!$A:$F,6,FALSE)</f>
        <v>400</v>
      </c>
      <c r="BA919" s="673">
        <f>X919/BB919</f>
        <v>24</v>
      </c>
      <c r="BB919" s="673">
        <f>VLOOKUP(AX919,'Item Master Data'!$A:$G,7,FALSE)</f>
        <v>32</v>
      </c>
      <c r="BC919" s="673"/>
      <c r="BD919" s="673">
        <f>W919-AZ919</f>
        <v>0</v>
      </c>
    </row>
    <row r="920" spans="1:56">
      <c r="A920" s="674"/>
      <c r="B920" s="722">
        <v>44636</v>
      </c>
      <c r="C920" s="722">
        <v>44636</v>
      </c>
      <c r="D920" s="687" t="s">
        <v>2368</v>
      </c>
      <c r="E920" s="676"/>
      <c r="F920" s="676"/>
      <c r="G920" s="491">
        <v>2022</v>
      </c>
      <c r="H920" s="491">
        <v>11</v>
      </c>
      <c r="I920" s="687"/>
      <c r="J920" s="677"/>
      <c r="K920" s="685" t="s">
        <v>2918</v>
      </c>
      <c r="L920" s="491" t="s">
        <v>2505</v>
      </c>
      <c r="M920" s="689">
        <v>44636</v>
      </c>
      <c r="N920" s="689">
        <v>44875</v>
      </c>
      <c r="O920" s="689"/>
      <c r="P920" s="492"/>
      <c r="Q920" s="492"/>
      <c r="R920" s="492"/>
      <c r="S920" s="491" t="s">
        <v>1580</v>
      </c>
      <c r="T920" s="491">
        <v>72</v>
      </c>
      <c r="U920" s="676"/>
      <c r="V920" s="491" t="s">
        <v>1108</v>
      </c>
      <c r="W920" s="676">
        <v>480</v>
      </c>
      <c r="X920" s="678">
        <v>696</v>
      </c>
      <c r="Y920" s="525">
        <f>W920*X920</f>
        <v>334080</v>
      </c>
      <c r="Z920" s="494">
        <v>0.495</v>
      </c>
      <c r="AA920" s="682">
        <f>Y920*Z920</f>
        <v>165369.60000000001</v>
      </c>
      <c r="AB920" s="682"/>
      <c r="AC920" s="683">
        <v>0</v>
      </c>
      <c r="AD920" s="692"/>
      <c r="AE920" s="684"/>
      <c r="AF920" s="695">
        <f>AA920+AD920+AE920</f>
        <v>165369.60000000001</v>
      </c>
      <c r="AG920" s="491" t="s">
        <v>1073</v>
      </c>
      <c r="AH920" s="676"/>
      <c r="AI920" s="685">
        <v>60</v>
      </c>
      <c r="AJ920" s="676" t="s">
        <v>1821</v>
      </c>
      <c r="AK920" s="696" t="s">
        <v>50</v>
      </c>
      <c r="AL920" s="676">
        <v>95834</v>
      </c>
      <c r="AM920" s="491" t="s">
        <v>52</v>
      </c>
      <c r="AN920" s="676" t="s">
        <v>1076</v>
      </c>
      <c r="AO920" s="491"/>
      <c r="AP920" s="688"/>
      <c r="AQ920" s="688" t="s">
        <v>37</v>
      </c>
      <c r="AR920" s="688"/>
      <c r="AS920" s="697"/>
      <c r="AT920" s="697"/>
      <c r="AU920" s="697"/>
      <c r="AV920" s="680"/>
      <c r="AW920" s="673">
        <f>U920</f>
        <v>0</v>
      </c>
      <c r="AX920" s="673" cm="1">
        <f t="array" ref="AX920">SUM(MID(0&amp;AW920,LARGE(INDEX(ISNUMBER(--MID(AW920,ROW($1:$8),1))*ROW($1:$8),),ROW($1:$8))+1,1)*10^ROW($1:$8)/10)</f>
        <v>0</v>
      </c>
      <c r="AY920" s="673" t="e">
        <f>VLOOKUP($AX920,'Item Master Data'!$A:$F,3,FALSE)</f>
        <v>#N/A</v>
      </c>
      <c r="AZ920" s="673" t="e">
        <f>VLOOKUP($AX920,'Item Master Data'!$A:$F,6,FALSE)</f>
        <v>#N/A</v>
      </c>
      <c r="BA920" s="673" t="e">
        <f>X920/BB920</f>
        <v>#N/A</v>
      </c>
      <c r="BB920" s="673" t="e">
        <f>VLOOKUP(AX920,'Item Master Data'!$A:$G,7,FALSE)</f>
        <v>#N/A</v>
      </c>
      <c r="BC920" s="673"/>
      <c r="BD920" s="673" t="e">
        <f>W920-AZ920</f>
        <v>#N/A</v>
      </c>
    </row>
    <row r="921" spans="1:56">
      <c r="A921" s="674"/>
      <c r="B921" s="722"/>
      <c r="C921" s="722"/>
      <c r="D921" s="687" t="s">
        <v>2368</v>
      </c>
      <c r="E921" s="676" t="s">
        <v>1292</v>
      </c>
      <c r="F921" s="676"/>
      <c r="G921" s="491">
        <v>2022</v>
      </c>
      <c r="H921" s="491">
        <v>11</v>
      </c>
      <c r="I921" s="687"/>
      <c r="J921" s="677"/>
      <c r="K921" s="685" t="s">
        <v>2919</v>
      </c>
      <c r="L921" s="491" t="s">
        <v>2505</v>
      </c>
      <c r="M921" s="689">
        <v>44505</v>
      </c>
      <c r="N921" s="689">
        <v>44727</v>
      </c>
      <c r="O921" s="689"/>
      <c r="P921" s="492"/>
      <c r="Q921" s="492"/>
      <c r="R921" s="492"/>
      <c r="S921" s="491" t="s">
        <v>1580</v>
      </c>
      <c r="T921" s="491">
        <v>60</v>
      </c>
      <c r="U921" s="676">
        <v>49401140</v>
      </c>
      <c r="V921" s="491" t="s">
        <v>973</v>
      </c>
      <c r="W921" s="676">
        <v>400</v>
      </c>
      <c r="X921" s="678">
        <v>768</v>
      </c>
      <c r="Y921" s="525">
        <f>W921*X921</f>
        <v>307200</v>
      </c>
      <c r="Z921" s="494">
        <v>0.55500000000000005</v>
      </c>
      <c r="AA921" s="682">
        <f>Y921*Z921</f>
        <v>170496.00000000003</v>
      </c>
      <c r="AB921" s="682"/>
      <c r="AC921" s="683">
        <v>0</v>
      </c>
      <c r="AD921" s="692"/>
      <c r="AE921" s="684"/>
      <c r="AF921" s="695">
        <f>AA921+AD921+AE921</f>
        <v>170496.00000000003</v>
      </c>
      <c r="AG921" s="491" t="s">
        <v>1073</v>
      </c>
      <c r="AH921" s="676"/>
      <c r="AI921" s="685" t="s">
        <v>2488</v>
      </c>
      <c r="AJ921" s="676" t="s">
        <v>2518</v>
      </c>
      <c r="AK921" s="696" t="s">
        <v>1138</v>
      </c>
      <c r="AL921" s="676">
        <v>85008</v>
      </c>
      <c r="AM921" s="491" t="s">
        <v>52</v>
      </c>
      <c r="AN921" s="676"/>
      <c r="AO921" s="491"/>
      <c r="AP921" s="688"/>
      <c r="AQ921" s="688" t="s">
        <v>37</v>
      </c>
      <c r="AR921" s="688"/>
      <c r="AS921" s="697"/>
      <c r="AT921" s="697"/>
      <c r="AU921" s="697"/>
      <c r="AV921" s="680"/>
      <c r="AW921" s="673">
        <f>U921</f>
        <v>49401140</v>
      </c>
      <c r="AX921" s="673" cm="1">
        <f t="array" ref="AX921">SUM(MID(0&amp;AW921,LARGE(INDEX(ISNUMBER(--MID(AW921,ROW($1:$8),1))*ROW($1:$8),),ROW($1:$8))+1,1)*10^ROW($1:$8)/10)</f>
        <v>49401140</v>
      </c>
      <c r="AY921" s="673" t="str">
        <f>VLOOKUP($AX921,'Item Master Data'!$A:$F,3,FALSE)</f>
        <v>Q.PEAK DUO BLK ML G10.a+</v>
      </c>
      <c r="AZ921" s="673">
        <f>VLOOKUP($AX921,'Item Master Data'!$A:$F,6,FALSE)</f>
        <v>400</v>
      </c>
      <c r="BA921" s="673">
        <f>X921/BB921</f>
        <v>24</v>
      </c>
      <c r="BB921" s="673">
        <f>VLOOKUP(AX921,'Item Master Data'!$A:$G,7,FALSE)</f>
        <v>32</v>
      </c>
      <c r="BC921" s="673"/>
      <c r="BD921" s="673">
        <f>W921-AZ921</f>
        <v>0</v>
      </c>
    </row>
    <row r="922" spans="1:56">
      <c r="A922" s="674"/>
      <c r="B922" s="722"/>
      <c r="C922" s="722"/>
      <c r="D922" s="687" t="s">
        <v>2368</v>
      </c>
      <c r="E922" s="676" t="s">
        <v>1292</v>
      </c>
      <c r="F922" s="676"/>
      <c r="G922" s="491">
        <v>2022</v>
      </c>
      <c r="H922" s="491">
        <v>11</v>
      </c>
      <c r="I922" s="687"/>
      <c r="J922" s="492"/>
      <c r="K922" s="685" t="s">
        <v>2920</v>
      </c>
      <c r="L922" s="676" t="s">
        <v>2505</v>
      </c>
      <c r="M922" s="689">
        <v>44512</v>
      </c>
      <c r="N922" s="689">
        <v>44716</v>
      </c>
      <c r="O922" s="689"/>
      <c r="P922" s="492"/>
      <c r="Q922" s="492"/>
      <c r="R922" s="492"/>
      <c r="S922" s="491" t="s">
        <v>1580</v>
      </c>
      <c r="T922" s="491">
        <v>60</v>
      </c>
      <c r="U922" s="676">
        <v>49401140</v>
      </c>
      <c r="V922" s="491" t="s">
        <v>2575</v>
      </c>
      <c r="W922" s="676">
        <v>400</v>
      </c>
      <c r="X922" s="678">
        <v>768</v>
      </c>
      <c r="Y922" s="525">
        <f>W922*X922</f>
        <v>307200</v>
      </c>
      <c r="Z922" s="494">
        <v>0.55500000000000005</v>
      </c>
      <c r="AA922" s="682">
        <f>Y922*Z922</f>
        <v>170496.00000000003</v>
      </c>
      <c r="AB922" s="682"/>
      <c r="AC922" s="683">
        <v>0</v>
      </c>
      <c r="AD922" s="692"/>
      <c r="AE922" s="684"/>
      <c r="AF922" s="695">
        <f>AA922+AD922+AE922</f>
        <v>170496.00000000003</v>
      </c>
      <c r="AG922" s="491" t="s">
        <v>1073</v>
      </c>
      <c r="AH922" s="676"/>
      <c r="AI922" s="685">
        <v>60</v>
      </c>
      <c r="AJ922" s="676" t="s">
        <v>2518</v>
      </c>
      <c r="AK922" s="696" t="s">
        <v>1138</v>
      </c>
      <c r="AL922" s="676">
        <v>85008</v>
      </c>
      <c r="AM922" s="491" t="s">
        <v>52</v>
      </c>
      <c r="AN922" s="676"/>
      <c r="AO922" s="491"/>
      <c r="AP922" s="688"/>
      <c r="AQ922" s="688" t="s">
        <v>37</v>
      </c>
      <c r="AR922" s="688"/>
      <c r="AS922" s="697"/>
      <c r="AT922" s="697"/>
      <c r="AU922" s="697"/>
      <c r="AV922" s="680"/>
      <c r="AW922" s="673">
        <f>U922</f>
        <v>49401140</v>
      </c>
      <c r="AX922" s="673" cm="1">
        <f t="array" ref="AX922">SUM(MID(0&amp;AW922,LARGE(INDEX(ISNUMBER(--MID(AW922,ROW($1:$8),1))*ROW($1:$8),),ROW($1:$8))+1,1)*10^ROW($1:$8)/10)</f>
        <v>49401140</v>
      </c>
      <c r="AY922" s="673" t="str">
        <f>VLOOKUP($AX922,'Item Master Data'!$A:$F,3,FALSE)</f>
        <v>Q.PEAK DUO BLK ML G10.a+</v>
      </c>
      <c r="AZ922" s="673">
        <f>VLOOKUP($AX922,'Item Master Data'!$A:$F,6,FALSE)</f>
        <v>400</v>
      </c>
      <c r="BA922" s="673">
        <f>X922/BB922</f>
        <v>24</v>
      </c>
      <c r="BB922" s="673">
        <f>VLOOKUP(AX922,'Item Master Data'!$A:$G,7,FALSE)</f>
        <v>32</v>
      </c>
      <c r="BC922" s="673"/>
      <c r="BD922" s="673">
        <f>W922-AZ922</f>
        <v>0</v>
      </c>
    </row>
    <row r="923" spans="1:56">
      <c r="A923" s="674"/>
      <c r="B923" s="722"/>
      <c r="C923" s="722"/>
      <c r="D923" s="687" t="s">
        <v>2368</v>
      </c>
      <c r="E923" s="676" t="s">
        <v>1292</v>
      </c>
      <c r="F923" s="676"/>
      <c r="G923" s="491">
        <v>2022</v>
      </c>
      <c r="H923" s="491">
        <v>11</v>
      </c>
      <c r="I923" s="687"/>
      <c r="J923" s="677"/>
      <c r="K923" s="685" t="s">
        <v>2921</v>
      </c>
      <c r="L923" s="676" t="s">
        <v>2505</v>
      </c>
      <c r="M923" s="689">
        <v>44512</v>
      </c>
      <c r="N923" s="689">
        <v>44720</v>
      </c>
      <c r="O923" s="689"/>
      <c r="P923" s="492"/>
      <c r="Q923" s="492"/>
      <c r="R923" s="492"/>
      <c r="S923" s="491" t="s">
        <v>1580</v>
      </c>
      <c r="T923" s="491">
        <v>60</v>
      </c>
      <c r="U923" s="676">
        <v>49401140</v>
      </c>
      <c r="V923" s="491" t="s">
        <v>2575</v>
      </c>
      <c r="W923" s="676">
        <v>400</v>
      </c>
      <c r="X923" s="678">
        <v>768</v>
      </c>
      <c r="Y923" s="525">
        <f>W923*X923</f>
        <v>307200</v>
      </c>
      <c r="Z923" s="494">
        <v>0.55500000000000005</v>
      </c>
      <c r="AA923" s="682">
        <f>Y923*Z923</f>
        <v>170496.00000000003</v>
      </c>
      <c r="AB923" s="682"/>
      <c r="AC923" s="683">
        <v>0</v>
      </c>
      <c r="AD923" s="692"/>
      <c r="AE923" s="684"/>
      <c r="AF923" s="695">
        <f>AA923+AD923+AE923</f>
        <v>170496.00000000003</v>
      </c>
      <c r="AG923" s="491" t="s">
        <v>1073</v>
      </c>
      <c r="AH923" s="676"/>
      <c r="AI923" s="685">
        <v>60</v>
      </c>
      <c r="AJ923" s="676" t="s">
        <v>2518</v>
      </c>
      <c r="AK923" s="696" t="s">
        <v>1138</v>
      </c>
      <c r="AL923" s="676">
        <v>85008</v>
      </c>
      <c r="AM923" s="491" t="s">
        <v>52</v>
      </c>
      <c r="AN923" s="676"/>
      <c r="AO923" s="491"/>
      <c r="AP923" s="688"/>
      <c r="AQ923" s="688" t="s">
        <v>37</v>
      </c>
      <c r="AR923" s="688"/>
      <c r="AS923" s="697"/>
      <c r="AT923" s="697"/>
      <c r="AU923" s="697"/>
      <c r="AV923" s="680"/>
      <c r="AW923" s="673">
        <f>U923</f>
        <v>49401140</v>
      </c>
      <c r="AX923" s="673" cm="1">
        <f t="array" ref="AX923">SUM(MID(0&amp;AW923,LARGE(INDEX(ISNUMBER(--MID(AW923,ROW($1:$8),1))*ROW($1:$8),),ROW($1:$8))+1,1)*10^ROW($1:$8)/10)</f>
        <v>49401140</v>
      </c>
      <c r="AY923" s="673" t="str">
        <f>VLOOKUP($AX923,'Item Master Data'!$A:$F,3,FALSE)</f>
        <v>Q.PEAK DUO BLK ML G10.a+</v>
      </c>
      <c r="AZ923" s="673">
        <f>VLOOKUP($AX923,'Item Master Data'!$A:$F,6,FALSE)</f>
        <v>400</v>
      </c>
      <c r="BA923" s="673">
        <f>X923/BB923</f>
        <v>24</v>
      </c>
      <c r="BB923" s="673">
        <f>VLOOKUP(AX923,'Item Master Data'!$A:$G,7,FALSE)</f>
        <v>32</v>
      </c>
      <c r="BC923" s="673"/>
      <c r="BD923" s="673">
        <f>W923-AZ923</f>
        <v>0</v>
      </c>
    </row>
    <row r="924" spans="1:56">
      <c r="A924" s="674"/>
      <c r="B924" s="722"/>
      <c r="C924" s="722"/>
      <c r="D924" s="687" t="s">
        <v>2368</v>
      </c>
      <c r="E924" s="676" t="s">
        <v>1292</v>
      </c>
      <c r="F924" s="676"/>
      <c r="G924" s="491">
        <v>2022</v>
      </c>
      <c r="H924" s="491">
        <v>11</v>
      </c>
      <c r="I924" s="687"/>
      <c r="J924" s="677"/>
      <c r="K924" s="685" t="s">
        <v>2922</v>
      </c>
      <c r="L924" s="676" t="s">
        <v>2505</v>
      </c>
      <c r="M924" s="689">
        <v>44512</v>
      </c>
      <c r="N924" s="689">
        <v>44724</v>
      </c>
      <c r="O924" s="689"/>
      <c r="P924" s="492"/>
      <c r="Q924" s="492"/>
      <c r="R924" s="492"/>
      <c r="S924" s="491" t="s">
        <v>1580</v>
      </c>
      <c r="T924" s="491">
        <v>60</v>
      </c>
      <c r="U924" s="676">
        <v>49401140</v>
      </c>
      <c r="V924" s="491" t="s">
        <v>2575</v>
      </c>
      <c r="W924" s="676">
        <v>400</v>
      </c>
      <c r="X924" s="678">
        <v>768</v>
      </c>
      <c r="Y924" s="525">
        <f>W924*X924</f>
        <v>307200</v>
      </c>
      <c r="Z924" s="494">
        <v>0.55500000000000005</v>
      </c>
      <c r="AA924" s="682">
        <f>Y924*Z924</f>
        <v>170496.00000000003</v>
      </c>
      <c r="AB924" s="682"/>
      <c r="AC924" s="683">
        <v>0</v>
      </c>
      <c r="AD924" s="692"/>
      <c r="AE924" s="684"/>
      <c r="AF924" s="695">
        <f>AA924+AD924+AE924</f>
        <v>170496.00000000003</v>
      </c>
      <c r="AG924" s="491" t="s">
        <v>1073</v>
      </c>
      <c r="AH924" s="676"/>
      <c r="AI924" s="685">
        <v>60</v>
      </c>
      <c r="AJ924" s="676" t="s">
        <v>2518</v>
      </c>
      <c r="AK924" s="696" t="s">
        <v>1138</v>
      </c>
      <c r="AL924" s="676">
        <v>85008</v>
      </c>
      <c r="AM924" s="491" t="s">
        <v>52</v>
      </c>
      <c r="AN924" s="676"/>
      <c r="AO924" s="491"/>
      <c r="AP924" s="688"/>
      <c r="AQ924" s="688" t="s">
        <v>37</v>
      </c>
      <c r="AR924" s="688"/>
      <c r="AS924" s="697"/>
      <c r="AT924" s="697"/>
      <c r="AU924" s="697"/>
      <c r="AV924" s="680"/>
      <c r="AW924" s="673">
        <f>U924</f>
        <v>49401140</v>
      </c>
      <c r="AX924" s="673" cm="1">
        <f t="array" ref="AX924">SUM(MID(0&amp;AW924,LARGE(INDEX(ISNUMBER(--MID(AW924,ROW($1:$8),1))*ROW($1:$8),),ROW($1:$8))+1,1)*10^ROW($1:$8)/10)</f>
        <v>49401140</v>
      </c>
      <c r="AY924" s="673" t="str">
        <f>VLOOKUP($AX924,'Item Master Data'!$A:$F,3,FALSE)</f>
        <v>Q.PEAK DUO BLK ML G10.a+</v>
      </c>
      <c r="AZ924" s="673">
        <f>VLOOKUP($AX924,'Item Master Data'!$A:$F,6,FALSE)</f>
        <v>400</v>
      </c>
      <c r="BA924" s="673">
        <f>X924/BB924</f>
        <v>24</v>
      </c>
      <c r="BB924" s="673">
        <f>VLOOKUP(AX924,'Item Master Data'!$A:$G,7,FALSE)</f>
        <v>32</v>
      </c>
      <c r="BC924" s="673"/>
      <c r="BD924" s="673">
        <f>W924-AZ924</f>
        <v>0</v>
      </c>
    </row>
    <row r="925" spans="1:56">
      <c r="A925" s="674"/>
      <c r="B925" s="722"/>
      <c r="C925" s="722"/>
      <c r="D925" s="687" t="s">
        <v>2368</v>
      </c>
      <c r="E925" s="676" t="s">
        <v>1292</v>
      </c>
      <c r="F925" s="676"/>
      <c r="G925" s="491">
        <v>2022</v>
      </c>
      <c r="H925" s="491">
        <v>11</v>
      </c>
      <c r="I925" s="687"/>
      <c r="J925" s="677"/>
      <c r="K925" s="685" t="s">
        <v>2923</v>
      </c>
      <c r="L925" s="676" t="s">
        <v>2505</v>
      </c>
      <c r="M925" s="689">
        <v>44512</v>
      </c>
      <c r="N925" s="689">
        <v>44730</v>
      </c>
      <c r="O925" s="689"/>
      <c r="P925" s="492"/>
      <c r="Q925" s="492"/>
      <c r="R925" s="492"/>
      <c r="S925" s="491" t="s">
        <v>1580</v>
      </c>
      <c r="T925" s="491">
        <v>60</v>
      </c>
      <c r="U925" s="676">
        <v>49401140</v>
      </c>
      <c r="V925" s="491" t="s">
        <v>2575</v>
      </c>
      <c r="W925" s="676">
        <v>400</v>
      </c>
      <c r="X925" s="678">
        <v>768</v>
      </c>
      <c r="Y925" s="525">
        <f>W925*X925</f>
        <v>307200</v>
      </c>
      <c r="Z925" s="494">
        <v>0.55500000000000005</v>
      </c>
      <c r="AA925" s="682">
        <f>Y925*Z925</f>
        <v>170496.00000000003</v>
      </c>
      <c r="AB925" s="682"/>
      <c r="AC925" s="683">
        <v>0</v>
      </c>
      <c r="AD925" s="692"/>
      <c r="AE925" s="684"/>
      <c r="AF925" s="695">
        <f>AA925+AD925+AE925</f>
        <v>170496.00000000003</v>
      </c>
      <c r="AG925" s="491" t="s">
        <v>1073</v>
      </c>
      <c r="AH925" s="676"/>
      <c r="AI925" s="685">
        <v>60</v>
      </c>
      <c r="AJ925" s="676" t="s">
        <v>2518</v>
      </c>
      <c r="AK925" s="696" t="s">
        <v>1138</v>
      </c>
      <c r="AL925" s="676">
        <v>85008</v>
      </c>
      <c r="AM925" s="491" t="s">
        <v>52</v>
      </c>
      <c r="AN925" s="676"/>
      <c r="AO925" s="491"/>
      <c r="AP925" s="688"/>
      <c r="AQ925" s="688" t="s">
        <v>37</v>
      </c>
      <c r="AR925" s="688"/>
      <c r="AS925" s="697"/>
      <c r="AT925" s="697"/>
      <c r="AU925" s="697"/>
      <c r="AV925" s="680"/>
      <c r="AW925" s="673">
        <f>U925</f>
        <v>49401140</v>
      </c>
      <c r="AX925" s="673" cm="1">
        <f t="array" ref="AX925">SUM(MID(0&amp;AW925,LARGE(INDEX(ISNUMBER(--MID(AW925,ROW($1:$8),1))*ROW($1:$8),),ROW($1:$8))+1,1)*10^ROW($1:$8)/10)</f>
        <v>49401140</v>
      </c>
      <c r="AY925" s="673" t="str">
        <f>VLOOKUP($AX925,'Item Master Data'!$A:$F,3,FALSE)</f>
        <v>Q.PEAK DUO BLK ML G10.a+</v>
      </c>
      <c r="AZ925" s="673">
        <f>VLOOKUP($AX925,'Item Master Data'!$A:$F,6,FALSE)</f>
        <v>400</v>
      </c>
      <c r="BA925" s="673">
        <f>X925/BB925</f>
        <v>24</v>
      </c>
      <c r="BB925" s="673">
        <f>VLOOKUP(AX925,'Item Master Data'!$A:$G,7,FALSE)</f>
        <v>32</v>
      </c>
      <c r="BC925" s="673"/>
      <c r="BD925" s="673">
        <f>W925-AZ925</f>
        <v>0</v>
      </c>
    </row>
    <row r="926" spans="1:56">
      <c r="A926" s="674"/>
      <c r="B926" s="722">
        <v>44557</v>
      </c>
      <c r="C926" s="722">
        <v>44587</v>
      </c>
      <c r="D926" s="687" t="s">
        <v>2368</v>
      </c>
      <c r="E926" s="676" t="s">
        <v>1292</v>
      </c>
      <c r="F926" s="676"/>
      <c r="G926" s="491">
        <v>2022</v>
      </c>
      <c r="H926" s="491">
        <v>11</v>
      </c>
      <c r="I926" s="687"/>
      <c r="J926" s="677"/>
      <c r="K926" s="685" t="s">
        <v>2924</v>
      </c>
      <c r="L926" s="676" t="s">
        <v>2505</v>
      </c>
      <c r="M926" s="689">
        <v>44545</v>
      </c>
      <c r="N926" s="689">
        <v>44875</v>
      </c>
      <c r="O926" s="689"/>
      <c r="P926" s="677"/>
      <c r="Q926" s="492"/>
      <c r="R926" s="492"/>
      <c r="S926" s="491" t="s">
        <v>1580</v>
      </c>
      <c r="T926" s="491">
        <v>60</v>
      </c>
      <c r="U926" s="676" t="s">
        <v>1113</v>
      </c>
      <c r="V926" s="491" t="s">
        <v>1231</v>
      </c>
      <c r="W926" s="676">
        <v>360</v>
      </c>
      <c r="X926" s="678">
        <v>624</v>
      </c>
      <c r="Y926" s="525">
        <f>W926*X926</f>
        <v>224640</v>
      </c>
      <c r="Z926" s="494">
        <v>0.79</v>
      </c>
      <c r="AA926" s="682">
        <f>Y926*Z926</f>
        <v>177465.60000000001</v>
      </c>
      <c r="AB926" s="682"/>
      <c r="AC926" s="683">
        <v>0</v>
      </c>
      <c r="AD926" s="692"/>
      <c r="AE926" s="684"/>
      <c r="AF926" s="695">
        <f>AA926+AD926+AE926</f>
        <v>177465.60000000001</v>
      </c>
      <c r="AG926" s="491" t="s">
        <v>1073</v>
      </c>
      <c r="AH926" s="676"/>
      <c r="AI926" s="685" t="s">
        <v>2488</v>
      </c>
      <c r="AJ926" s="676" t="s">
        <v>2518</v>
      </c>
      <c r="AK926" s="696" t="s">
        <v>1138</v>
      </c>
      <c r="AL926" s="676">
        <v>85008</v>
      </c>
      <c r="AM926" s="491" t="s">
        <v>52</v>
      </c>
      <c r="AN926" s="491" t="s">
        <v>1076</v>
      </c>
      <c r="AO926" s="491"/>
      <c r="AP926" s="688"/>
      <c r="AQ926" s="688" t="s">
        <v>37</v>
      </c>
      <c r="AR926" s="688"/>
      <c r="AS926" s="697"/>
      <c r="AT926" s="697"/>
      <c r="AU926" s="697"/>
      <c r="AV926" s="680"/>
      <c r="AW926" s="673" t="str">
        <f>U926</f>
        <v>TBD</v>
      </c>
      <c r="AX926" s="673" cm="1">
        <f t="array" ref="AX926">SUM(MID(0&amp;AW926,LARGE(INDEX(ISNUMBER(--MID(AW926,ROW($1:$8),1))*ROW($1:$8),),ROW($1:$8))+1,1)*10^ROW($1:$8)/10)</f>
        <v>0</v>
      </c>
      <c r="AY926" s="673" t="e">
        <f>VLOOKUP($AX926,'Item Master Data'!$A:$F,3,FALSE)</f>
        <v>#N/A</v>
      </c>
      <c r="AZ926" s="673" t="e">
        <f>VLOOKUP($AX926,'Item Master Data'!$A:$F,6,FALSE)</f>
        <v>#N/A</v>
      </c>
      <c r="BA926" s="673" t="e">
        <f>X926/BB926</f>
        <v>#N/A</v>
      </c>
      <c r="BB926" s="673" t="e">
        <f>VLOOKUP(AX926,'Item Master Data'!$A:$G,7,FALSE)</f>
        <v>#N/A</v>
      </c>
      <c r="BC926" s="673"/>
      <c r="BD926" s="673" t="e">
        <f>W926-AZ926</f>
        <v>#N/A</v>
      </c>
    </row>
    <row r="927" spans="1:56">
      <c r="A927" s="674"/>
      <c r="B927" s="722">
        <v>44557</v>
      </c>
      <c r="C927" s="722">
        <v>44587</v>
      </c>
      <c r="D927" s="687" t="s">
        <v>2368</v>
      </c>
      <c r="E927" s="676" t="s">
        <v>1292</v>
      </c>
      <c r="F927" s="676"/>
      <c r="G927" s="491">
        <v>2022</v>
      </c>
      <c r="H927" s="491">
        <v>11</v>
      </c>
      <c r="I927" s="687"/>
      <c r="J927" s="677"/>
      <c r="K927" s="685" t="s">
        <v>2925</v>
      </c>
      <c r="L927" s="676" t="s">
        <v>2602</v>
      </c>
      <c r="M927" s="689">
        <v>44545</v>
      </c>
      <c r="N927" s="689">
        <v>44870</v>
      </c>
      <c r="O927" s="689"/>
      <c r="P927" s="492"/>
      <c r="Q927" s="492"/>
      <c r="R927" s="492"/>
      <c r="S927" s="491" t="s">
        <v>1580</v>
      </c>
      <c r="T927" s="491">
        <v>60</v>
      </c>
      <c r="U927" s="676" t="s">
        <v>1113</v>
      </c>
      <c r="V927" s="491" t="s">
        <v>1231</v>
      </c>
      <c r="W927" s="676">
        <v>360</v>
      </c>
      <c r="X927" s="678">
        <v>832</v>
      </c>
      <c r="Y927" s="525">
        <f>W927*X927</f>
        <v>299520</v>
      </c>
      <c r="Z927" s="494">
        <v>0.78999999999999992</v>
      </c>
      <c r="AA927" s="682">
        <f>Y927*Z927</f>
        <v>236620.79999999999</v>
      </c>
      <c r="AB927" s="682"/>
      <c r="AC927" s="683">
        <v>0</v>
      </c>
      <c r="AD927" s="692"/>
      <c r="AE927" s="684"/>
      <c r="AF927" s="695">
        <f>AA927+AD927+AE927</f>
        <v>236620.79999999999</v>
      </c>
      <c r="AG927" s="491" t="s">
        <v>1073</v>
      </c>
      <c r="AH927" s="676"/>
      <c r="AI927" s="685" t="s">
        <v>2488</v>
      </c>
      <c r="AJ927" s="676" t="s">
        <v>2507</v>
      </c>
      <c r="AK927" s="696" t="s">
        <v>1854</v>
      </c>
      <c r="AL927" s="676">
        <v>97210</v>
      </c>
      <c r="AM927" s="491" t="s">
        <v>52</v>
      </c>
      <c r="AN927" s="676"/>
      <c r="AO927" s="491"/>
      <c r="AP927" s="688"/>
      <c r="AQ927" s="688" t="s">
        <v>37</v>
      </c>
      <c r="AR927" s="688"/>
      <c r="AS927" s="697"/>
      <c r="AT927" s="697"/>
      <c r="AU927" s="697"/>
      <c r="AV927" s="680"/>
      <c r="AW927" s="673" t="str">
        <f>U927</f>
        <v>TBD</v>
      </c>
      <c r="AX927" s="673" cm="1">
        <f t="array" ref="AX927">SUM(MID(0&amp;AW927,LARGE(INDEX(ISNUMBER(--MID(AW927,ROW($1:$8),1))*ROW($1:$8),),ROW($1:$8))+1,1)*10^ROW($1:$8)/10)</f>
        <v>0</v>
      </c>
      <c r="AY927" s="673" t="e">
        <f>VLOOKUP($AX927,'Item Master Data'!$A:$F,3,FALSE)</f>
        <v>#N/A</v>
      </c>
      <c r="AZ927" s="673" t="e">
        <f>VLOOKUP($AX927,'Item Master Data'!$A:$F,6,FALSE)</f>
        <v>#N/A</v>
      </c>
      <c r="BA927" s="673" t="e">
        <f>X927/BB927</f>
        <v>#N/A</v>
      </c>
      <c r="BB927" s="673" t="e">
        <f>VLOOKUP(AX927,'Item Master Data'!$A:$G,7,FALSE)</f>
        <v>#N/A</v>
      </c>
      <c r="BC927" s="673"/>
      <c r="BD927" s="673" t="e">
        <f>W927-AZ927</f>
        <v>#N/A</v>
      </c>
    </row>
    <row r="928" spans="1:56">
      <c r="A928" s="674"/>
      <c r="B928" s="722">
        <v>44557</v>
      </c>
      <c r="C928" s="722">
        <v>44587</v>
      </c>
      <c r="D928" s="687" t="s">
        <v>2368</v>
      </c>
      <c r="E928" s="676" t="s">
        <v>1292</v>
      </c>
      <c r="F928" s="676"/>
      <c r="G928" s="491">
        <v>2022</v>
      </c>
      <c r="H928" s="491">
        <v>11</v>
      </c>
      <c r="I928" s="687"/>
      <c r="J928" s="492"/>
      <c r="K928" s="685" t="s">
        <v>2926</v>
      </c>
      <c r="L928" s="676" t="s">
        <v>2602</v>
      </c>
      <c r="M928" s="689">
        <v>44545</v>
      </c>
      <c r="N928" s="689">
        <v>44875</v>
      </c>
      <c r="O928" s="689"/>
      <c r="P928" s="492"/>
      <c r="Q928" s="492"/>
      <c r="R928" s="492"/>
      <c r="S928" s="491" t="s">
        <v>1580</v>
      </c>
      <c r="T928" s="491">
        <v>60</v>
      </c>
      <c r="U928" s="676" t="s">
        <v>1113</v>
      </c>
      <c r="V928" s="491" t="s">
        <v>1231</v>
      </c>
      <c r="W928" s="676">
        <v>360</v>
      </c>
      <c r="X928" s="678">
        <v>832</v>
      </c>
      <c r="Y928" s="525">
        <f>W928*X928</f>
        <v>299520</v>
      </c>
      <c r="Z928" s="494">
        <v>0.78999999999999992</v>
      </c>
      <c r="AA928" s="682">
        <f>Y928*Z928</f>
        <v>236620.79999999999</v>
      </c>
      <c r="AB928" s="682"/>
      <c r="AC928" s="496">
        <v>0</v>
      </c>
      <c r="AD928" s="692"/>
      <c r="AE928" s="684"/>
      <c r="AF928" s="695">
        <f>AA928+AD928+AE928</f>
        <v>236620.79999999999</v>
      </c>
      <c r="AG928" s="491" t="s">
        <v>1073</v>
      </c>
      <c r="AH928" s="676"/>
      <c r="AI928" s="685" t="s">
        <v>2488</v>
      </c>
      <c r="AJ928" s="676" t="s">
        <v>2507</v>
      </c>
      <c r="AK928" s="696" t="s">
        <v>1854</v>
      </c>
      <c r="AL928" s="676">
        <v>97210</v>
      </c>
      <c r="AM928" s="491" t="s">
        <v>52</v>
      </c>
      <c r="AN928" s="676"/>
      <c r="AO928" s="491"/>
      <c r="AP928" s="688"/>
      <c r="AQ928" s="688" t="s">
        <v>37</v>
      </c>
      <c r="AR928" s="688"/>
      <c r="AS928" s="697"/>
      <c r="AT928" s="697"/>
      <c r="AU928" s="697"/>
      <c r="AV928" s="680"/>
      <c r="AW928" s="673" t="str">
        <f>U928</f>
        <v>TBD</v>
      </c>
      <c r="AX928" s="673" cm="1">
        <f t="array" ref="AX928">SUM(MID(0&amp;AW928,LARGE(INDEX(ISNUMBER(--MID(AW928,ROW($1:$8),1))*ROW($1:$8),),ROW($1:$8))+1,1)*10^ROW($1:$8)/10)</f>
        <v>0</v>
      </c>
      <c r="AY928" s="673" t="e">
        <f>VLOOKUP($AX928,'Item Master Data'!$A:$F,3,FALSE)</f>
        <v>#N/A</v>
      </c>
      <c r="AZ928" s="673" t="e">
        <f>VLOOKUP($AX928,'Item Master Data'!$A:$F,6,FALSE)</f>
        <v>#N/A</v>
      </c>
      <c r="BA928" s="673" t="e">
        <f>X928/BB928</f>
        <v>#N/A</v>
      </c>
      <c r="BB928" s="673" t="e">
        <f>VLOOKUP(AX928,'Item Master Data'!$A:$G,7,FALSE)</f>
        <v>#N/A</v>
      </c>
      <c r="BC928" s="673"/>
      <c r="BD928" s="673" t="e">
        <f>W928-AZ928</f>
        <v>#N/A</v>
      </c>
    </row>
    <row r="929" spans="1:56">
      <c r="A929" s="674"/>
      <c r="B929" s="722">
        <v>44557</v>
      </c>
      <c r="C929" s="722">
        <v>44587</v>
      </c>
      <c r="D929" s="687" t="s">
        <v>2368</v>
      </c>
      <c r="E929" s="676" t="s">
        <v>1292</v>
      </c>
      <c r="F929" s="676"/>
      <c r="G929" s="491">
        <v>2022</v>
      </c>
      <c r="H929" s="491">
        <v>11</v>
      </c>
      <c r="I929" s="687"/>
      <c r="J929" s="492"/>
      <c r="K929" s="685" t="s">
        <v>2927</v>
      </c>
      <c r="L929" s="676" t="s">
        <v>2602</v>
      </c>
      <c r="M929" s="689">
        <v>44545</v>
      </c>
      <c r="N929" s="689">
        <v>44880</v>
      </c>
      <c r="O929" s="689"/>
      <c r="P929" s="492"/>
      <c r="Q929" s="492"/>
      <c r="R929" s="492"/>
      <c r="S929" s="491" t="s">
        <v>1580</v>
      </c>
      <c r="T929" s="491">
        <v>60</v>
      </c>
      <c r="U929" s="676" t="s">
        <v>1113</v>
      </c>
      <c r="V929" s="491" t="s">
        <v>1231</v>
      </c>
      <c r="W929" s="676">
        <v>360</v>
      </c>
      <c r="X929" s="678">
        <v>832</v>
      </c>
      <c r="Y929" s="525">
        <f>W929*X929</f>
        <v>299520</v>
      </c>
      <c r="Z929" s="494">
        <v>0.78999999999999992</v>
      </c>
      <c r="AA929" s="682">
        <f>Y929*Z929</f>
        <v>236620.79999999999</v>
      </c>
      <c r="AB929" s="682"/>
      <c r="AC929" s="496">
        <v>0</v>
      </c>
      <c r="AD929" s="692"/>
      <c r="AE929" s="684"/>
      <c r="AF929" s="695">
        <f>AA929+AD929+AE929</f>
        <v>236620.79999999999</v>
      </c>
      <c r="AG929" s="491" t="s">
        <v>1073</v>
      </c>
      <c r="AH929" s="676"/>
      <c r="AI929" s="685" t="s">
        <v>2488</v>
      </c>
      <c r="AJ929" s="676" t="s">
        <v>2507</v>
      </c>
      <c r="AK929" s="696" t="s">
        <v>1854</v>
      </c>
      <c r="AL929" s="676">
        <v>97210</v>
      </c>
      <c r="AM929" s="491" t="s">
        <v>52</v>
      </c>
      <c r="AN929" s="676"/>
      <c r="AO929" s="491"/>
      <c r="AP929" s="688"/>
      <c r="AQ929" s="688" t="s">
        <v>37</v>
      </c>
      <c r="AR929" s="688"/>
      <c r="AS929" s="697"/>
      <c r="AT929" s="697"/>
      <c r="AU929" s="697"/>
      <c r="AV929" s="680"/>
      <c r="AW929" s="673" t="str">
        <f>U929</f>
        <v>TBD</v>
      </c>
      <c r="AX929" s="673" cm="1">
        <f t="array" ref="AX929">SUM(MID(0&amp;AW929,LARGE(INDEX(ISNUMBER(--MID(AW929,ROW($1:$8),1))*ROW($1:$8),),ROW($1:$8))+1,1)*10^ROW($1:$8)/10)</f>
        <v>0</v>
      </c>
      <c r="AY929" s="673" t="e">
        <f>VLOOKUP($AX929,'Item Master Data'!$A:$F,3,FALSE)</f>
        <v>#N/A</v>
      </c>
      <c r="AZ929" s="673" t="e">
        <f>VLOOKUP($AX929,'Item Master Data'!$A:$F,6,FALSE)</f>
        <v>#N/A</v>
      </c>
      <c r="BA929" s="673" t="e">
        <f>X929/BB929</f>
        <v>#N/A</v>
      </c>
      <c r="BB929" s="673" t="e">
        <f>VLOOKUP(AX929,'Item Master Data'!$A:$G,7,FALSE)</f>
        <v>#N/A</v>
      </c>
      <c r="BC929" s="673"/>
      <c r="BD929" s="673" t="e">
        <f>W929-AZ929</f>
        <v>#N/A</v>
      </c>
    </row>
    <row r="930" spans="1:56">
      <c r="A930" s="674"/>
      <c r="B930" s="722">
        <v>44557</v>
      </c>
      <c r="C930" s="722">
        <v>44587</v>
      </c>
      <c r="D930" s="687" t="s">
        <v>2368</v>
      </c>
      <c r="E930" s="676" t="s">
        <v>1292</v>
      </c>
      <c r="F930" s="676"/>
      <c r="G930" s="491">
        <v>2022</v>
      </c>
      <c r="H930" s="491">
        <v>11</v>
      </c>
      <c r="I930" s="687"/>
      <c r="J930" s="492"/>
      <c r="K930" s="685" t="s">
        <v>2928</v>
      </c>
      <c r="L930" s="676" t="s">
        <v>2602</v>
      </c>
      <c r="M930" s="689">
        <v>44545</v>
      </c>
      <c r="N930" s="689">
        <v>44875</v>
      </c>
      <c r="O930" s="689"/>
      <c r="P930" s="492"/>
      <c r="Q930" s="492"/>
      <c r="R930" s="492"/>
      <c r="S930" s="491" t="s">
        <v>1580</v>
      </c>
      <c r="T930" s="491">
        <v>60</v>
      </c>
      <c r="U930" s="676" t="s">
        <v>1113</v>
      </c>
      <c r="V930" s="491" t="s">
        <v>1231</v>
      </c>
      <c r="W930" s="676">
        <v>360</v>
      </c>
      <c r="X930" s="678">
        <v>832</v>
      </c>
      <c r="Y930" s="525">
        <f>W930*X930</f>
        <v>299520</v>
      </c>
      <c r="Z930" s="494">
        <v>0.78999999999999992</v>
      </c>
      <c r="AA930" s="682">
        <f>Y930*Z930</f>
        <v>236620.79999999999</v>
      </c>
      <c r="AB930" s="682"/>
      <c r="AC930" s="496">
        <v>0</v>
      </c>
      <c r="AD930" s="692"/>
      <c r="AE930" s="684"/>
      <c r="AF930" s="695">
        <f>AA930+AD930+AE930</f>
        <v>236620.79999999999</v>
      </c>
      <c r="AG930" s="491" t="s">
        <v>1073</v>
      </c>
      <c r="AH930" s="676"/>
      <c r="AI930" s="685" t="s">
        <v>2488</v>
      </c>
      <c r="AJ930" s="676" t="s">
        <v>2507</v>
      </c>
      <c r="AK930" s="696" t="s">
        <v>1854</v>
      </c>
      <c r="AL930" s="676">
        <v>97210</v>
      </c>
      <c r="AM930" s="491" t="s">
        <v>52</v>
      </c>
      <c r="AN930" s="676"/>
      <c r="AO930" s="491"/>
      <c r="AP930" s="688"/>
      <c r="AQ930" s="688" t="s">
        <v>37</v>
      </c>
      <c r="AR930" s="688"/>
      <c r="AS930" s="697"/>
      <c r="AT930" s="697"/>
      <c r="AU930" s="697"/>
      <c r="AV930" s="680"/>
      <c r="AW930" s="673" t="str">
        <f>U930</f>
        <v>TBD</v>
      </c>
      <c r="AX930" s="673" cm="1">
        <f t="array" ref="AX930">SUM(MID(0&amp;AW930,LARGE(INDEX(ISNUMBER(--MID(AW930,ROW($1:$8),1))*ROW($1:$8),),ROW($1:$8))+1,1)*10^ROW($1:$8)/10)</f>
        <v>0</v>
      </c>
      <c r="AY930" s="673" t="e">
        <f>VLOOKUP($AX930,'Item Master Data'!$A:$F,3,FALSE)</f>
        <v>#N/A</v>
      </c>
      <c r="AZ930" s="673" t="e">
        <f>VLOOKUP($AX930,'Item Master Data'!$A:$F,6,FALSE)</f>
        <v>#N/A</v>
      </c>
      <c r="BA930" s="673" t="e">
        <f>X930/BB930</f>
        <v>#N/A</v>
      </c>
      <c r="BB930" s="673" t="e">
        <f>VLOOKUP(AX930,'Item Master Data'!$A:$G,7,FALSE)</f>
        <v>#N/A</v>
      </c>
      <c r="BC930" s="673"/>
      <c r="BD930" s="673" t="e">
        <f>W930-AZ930</f>
        <v>#N/A</v>
      </c>
    </row>
    <row r="931" spans="1:56">
      <c r="A931" s="674"/>
      <c r="B931" s="722">
        <v>44557</v>
      </c>
      <c r="C931" s="722">
        <v>44587</v>
      </c>
      <c r="D931" s="687" t="s">
        <v>2368</v>
      </c>
      <c r="E931" s="676" t="s">
        <v>1292</v>
      </c>
      <c r="F931" s="676"/>
      <c r="G931" s="491">
        <v>2022</v>
      </c>
      <c r="H931" s="491">
        <v>11</v>
      </c>
      <c r="I931" s="687"/>
      <c r="J931" s="492"/>
      <c r="K931" s="685" t="s">
        <v>2929</v>
      </c>
      <c r="L931" s="676" t="s">
        <v>2602</v>
      </c>
      <c r="M931" s="689">
        <v>44545</v>
      </c>
      <c r="N931" s="689">
        <v>44869</v>
      </c>
      <c r="O931" s="689"/>
      <c r="P931" s="492"/>
      <c r="Q931" s="492"/>
      <c r="R931" s="492"/>
      <c r="S931" s="491" t="s">
        <v>1580</v>
      </c>
      <c r="T931" s="491">
        <v>60</v>
      </c>
      <c r="U931" s="676" t="s">
        <v>1113</v>
      </c>
      <c r="V931" s="491" t="s">
        <v>1231</v>
      </c>
      <c r="W931" s="676">
        <v>360</v>
      </c>
      <c r="X931" s="678">
        <v>624</v>
      </c>
      <c r="Y931" s="525">
        <f>W931*X931</f>
        <v>224640</v>
      </c>
      <c r="Z931" s="494">
        <v>0.78999999999999992</v>
      </c>
      <c r="AA931" s="682">
        <f>Y931*Z931</f>
        <v>177465.59999999998</v>
      </c>
      <c r="AB931" s="682"/>
      <c r="AC931" s="496">
        <v>0</v>
      </c>
      <c r="AD931" s="692"/>
      <c r="AE931" s="684"/>
      <c r="AF931" s="695">
        <f>AA931+AD931+AE931</f>
        <v>177465.59999999998</v>
      </c>
      <c r="AG931" s="491" t="s">
        <v>1073</v>
      </c>
      <c r="AH931" s="676"/>
      <c r="AI931" s="685" t="s">
        <v>2488</v>
      </c>
      <c r="AJ931" s="676" t="s">
        <v>1891</v>
      </c>
      <c r="AK931" s="696" t="s">
        <v>50</v>
      </c>
      <c r="AL931" s="676">
        <v>93722</v>
      </c>
      <c r="AM931" s="491" t="s">
        <v>52</v>
      </c>
      <c r="AN931" s="676"/>
      <c r="AO931" s="491"/>
      <c r="AP931" s="688"/>
      <c r="AQ931" s="688" t="s">
        <v>37</v>
      </c>
      <c r="AR931" s="688"/>
      <c r="AS931" s="697"/>
      <c r="AT931" s="697"/>
      <c r="AU931" s="697"/>
      <c r="AV931" s="680"/>
      <c r="AW931" s="673" t="str">
        <f>U931</f>
        <v>TBD</v>
      </c>
      <c r="AX931" s="673" cm="1">
        <f t="array" ref="AX931">SUM(MID(0&amp;AW931,LARGE(INDEX(ISNUMBER(--MID(AW931,ROW($1:$8),1))*ROW($1:$8),),ROW($1:$8))+1,1)*10^ROW($1:$8)/10)</f>
        <v>0</v>
      </c>
      <c r="AY931" s="673" t="e">
        <f>VLOOKUP($AX931,'Item Master Data'!$A:$F,3,FALSE)</f>
        <v>#N/A</v>
      </c>
      <c r="AZ931" s="673" t="e">
        <f>VLOOKUP($AX931,'Item Master Data'!$A:$F,6,FALSE)</f>
        <v>#N/A</v>
      </c>
      <c r="BA931" s="673" t="e">
        <f>X931/BB931</f>
        <v>#N/A</v>
      </c>
      <c r="BB931" s="673" t="e">
        <f>VLOOKUP(AX931,'Item Master Data'!$A:$G,7,FALSE)</f>
        <v>#N/A</v>
      </c>
      <c r="BC931" s="673"/>
      <c r="BD931" s="673" t="e">
        <f>W931-AZ931</f>
        <v>#N/A</v>
      </c>
    </row>
    <row r="932" spans="1:56">
      <c r="A932" s="674"/>
      <c r="B932" s="722">
        <v>44557</v>
      </c>
      <c r="C932" s="722">
        <v>44587</v>
      </c>
      <c r="D932" s="687" t="s">
        <v>2368</v>
      </c>
      <c r="E932" s="676" t="s">
        <v>1292</v>
      </c>
      <c r="F932" s="676"/>
      <c r="G932" s="491">
        <v>2022</v>
      </c>
      <c r="H932" s="491">
        <v>11</v>
      </c>
      <c r="I932" s="687"/>
      <c r="J932" s="492"/>
      <c r="K932" s="685" t="s">
        <v>2930</v>
      </c>
      <c r="L932" s="676" t="s">
        <v>2602</v>
      </c>
      <c r="M932" s="689">
        <v>44545</v>
      </c>
      <c r="N932" s="689">
        <v>44882</v>
      </c>
      <c r="O932" s="689"/>
      <c r="P932" s="677"/>
      <c r="Q932" s="492"/>
      <c r="R932" s="492"/>
      <c r="S932" s="491" t="s">
        <v>1580</v>
      </c>
      <c r="T932" s="491">
        <v>60</v>
      </c>
      <c r="U932" s="676" t="s">
        <v>1113</v>
      </c>
      <c r="V932" s="491" t="s">
        <v>1231</v>
      </c>
      <c r="W932" s="676">
        <v>360</v>
      </c>
      <c r="X932" s="678">
        <v>624</v>
      </c>
      <c r="Y932" s="525">
        <f>W932*X932</f>
        <v>224640</v>
      </c>
      <c r="Z932" s="494">
        <v>0.78999999999999992</v>
      </c>
      <c r="AA932" s="682">
        <f>Y932*Z932</f>
        <v>177465.59999999998</v>
      </c>
      <c r="AB932" s="682"/>
      <c r="AC932" s="496">
        <v>0</v>
      </c>
      <c r="AD932" s="692"/>
      <c r="AE932" s="684"/>
      <c r="AF932" s="695">
        <f>AA932+AD932+AE932</f>
        <v>177465.59999999998</v>
      </c>
      <c r="AG932" s="491" t="s">
        <v>1073</v>
      </c>
      <c r="AH932" s="676"/>
      <c r="AI932" s="685" t="s">
        <v>2488</v>
      </c>
      <c r="AJ932" s="676" t="s">
        <v>1891</v>
      </c>
      <c r="AK932" s="696" t="s">
        <v>50</v>
      </c>
      <c r="AL932" s="676">
        <v>93722</v>
      </c>
      <c r="AM932" s="491" t="s">
        <v>52</v>
      </c>
      <c r="AN932" s="676"/>
      <c r="AO932" s="491"/>
      <c r="AP932" s="688"/>
      <c r="AQ932" s="688" t="s">
        <v>37</v>
      </c>
      <c r="AR932" s="688"/>
      <c r="AS932" s="697"/>
      <c r="AT932" s="697"/>
      <c r="AU932" s="697"/>
      <c r="AV932" s="680"/>
      <c r="AW932" s="673" t="str">
        <f>U932</f>
        <v>TBD</v>
      </c>
      <c r="AX932" s="673" cm="1">
        <f t="array" ref="AX932">SUM(MID(0&amp;AW932,LARGE(INDEX(ISNUMBER(--MID(AW932,ROW($1:$8),1))*ROW($1:$8),),ROW($1:$8))+1,1)*10^ROW($1:$8)/10)</f>
        <v>0</v>
      </c>
      <c r="AY932" s="673" t="e">
        <f>VLOOKUP($AX932,'Item Master Data'!$A:$F,3,FALSE)</f>
        <v>#N/A</v>
      </c>
      <c r="AZ932" s="673" t="e">
        <f>VLOOKUP($AX932,'Item Master Data'!$A:$F,6,FALSE)</f>
        <v>#N/A</v>
      </c>
      <c r="BA932" s="673" t="e">
        <f>X932/BB932</f>
        <v>#N/A</v>
      </c>
      <c r="BB932" s="673" t="e">
        <f>VLOOKUP(AX932,'Item Master Data'!$A:$G,7,FALSE)</f>
        <v>#N/A</v>
      </c>
      <c r="BC932" s="673"/>
      <c r="BD932" s="673" t="e">
        <f>W932-AZ932</f>
        <v>#N/A</v>
      </c>
    </row>
    <row r="933" spans="1:56">
      <c r="A933" s="674"/>
      <c r="B933" s="722">
        <v>44557</v>
      </c>
      <c r="C933" s="722">
        <v>44587</v>
      </c>
      <c r="D933" s="687" t="s">
        <v>2368</v>
      </c>
      <c r="E933" s="676" t="s">
        <v>1292</v>
      </c>
      <c r="F933" s="676"/>
      <c r="G933" s="491">
        <v>2022</v>
      </c>
      <c r="H933" s="491">
        <v>11</v>
      </c>
      <c r="I933" s="687"/>
      <c r="J933" s="492"/>
      <c r="K933" s="685" t="s">
        <v>2931</v>
      </c>
      <c r="L933" s="676" t="s">
        <v>2602</v>
      </c>
      <c r="M933" s="689">
        <v>44545</v>
      </c>
      <c r="N933" s="689">
        <v>44880</v>
      </c>
      <c r="O933" s="689"/>
      <c r="P933" s="492"/>
      <c r="Q933" s="492"/>
      <c r="R933" s="492"/>
      <c r="S933" s="491" t="s">
        <v>1580</v>
      </c>
      <c r="T933" s="491">
        <v>60</v>
      </c>
      <c r="U933" s="676" t="s">
        <v>1113</v>
      </c>
      <c r="V933" s="676" t="s">
        <v>1231</v>
      </c>
      <c r="W933" s="676">
        <v>360</v>
      </c>
      <c r="X933" s="678">
        <v>624</v>
      </c>
      <c r="Y933" s="525">
        <f>W933*X933</f>
        <v>224640</v>
      </c>
      <c r="Z933" s="494">
        <v>0.78999999999999992</v>
      </c>
      <c r="AA933" s="682">
        <f>Y933*Z933</f>
        <v>177465.59999999998</v>
      </c>
      <c r="AB933" s="682"/>
      <c r="AC933" s="496">
        <v>0</v>
      </c>
      <c r="AD933" s="692"/>
      <c r="AE933" s="684"/>
      <c r="AF933" s="695">
        <f>AA933+AD933+AE933</f>
        <v>177465.59999999998</v>
      </c>
      <c r="AG933" s="676" t="s">
        <v>1073</v>
      </c>
      <c r="AH933" s="676"/>
      <c r="AI933" s="685" t="s">
        <v>2488</v>
      </c>
      <c r="AJ933" s="676" t="s">
        <v>2518</v>
      </c>
      <c r="AK933" s="696" t="s">
        <v>1138</v>
      </c>
      <c r="AL933" s="676">
        <v>85008</v>
      </c>
      <c r="AM933" s="676" t="s">
        <v>52</v>
      </c>
      <c r="AN933" s="676"/>
      <c r="AO933" s="491"/>
      <c r="AP933" s="688"/>
      <c r="AQ933" s="688" t="s">
        <v>37</v>
      </c>
      <c r="AR933" s="688"/>
      <c r="AS933" s="697"/>
      <c r="AT933" s="697"/>
      <c r="AU933" s="697"/>
      <c r="AV933" s="680"/>
      <c r="AW933" s="673" t="str">
        <f>U933</f>
        <v>TBD</v>
      </c>
      <c r="AX933" s="673" cm="1">
        <f t="array" ref="AX933">SUM(MID(0&amp;AW933,LARGE(INDEX(ISNUMBER(--MID(AW933,ROW($1:$8),1))*ROW($1:$8),),ROW($1:$8))+1,1)*10^ROW($1:$8)/10)</f>
        <v>0</v>
      </c>
      <c r="AY933" s="673" t="e">
        <f>VLOOKUP($AX933,'Item Master Data'!$A:$F,3,FALSE)</f>
        <v>#N/A</v>
      </c>
      <c r="AZ933" s="673" t="e">
        <f>VLOOKUP($AX933,'Item Master Data'!$A:$F,6,FALSE)</f>
        <v>#N/A</v>
      </c>
      <c r="BA933" s="673" t="e">
        <f>X933/BB933</f>
        <v>#N/A</v>
      </c>
      <c r="BB933" s="673" t="e">
        <f>VLOOKUP(AX933,'Item Master Data'!$A:$G,7,FALSE)</f>
        <v>#N/A</v>
      </c>
      <c r="BC933" s="673"/>
      <c r="BD933" s="673" t="e">
        <f>W933-AZ933</f>
        <v>#N/A</v>
      </c>
    </row>
    <row r="934" spans="1:56">
      <c r="A934" s="674"/>
      <c r="B934" s="722"/>
      <c r="C934" s="722"/>
      <c r="D934" s="687" t="s">
        <v>2368</v>
      </c>
      <c r="E934" s="676" t="s">
        <v>2744</v>
      </c>
      <c r="F934" s="676"/>
      <c r="G934" s="491">
        <v>2022</v>
      </c>
      <c r="H934" s="491">
        <v>12</v>
      </c>
      <c r="I934" s="687"/>
      <c r="J934" s="492"/>
      <c r="K934" s="685" t="s">
        <v>2932</v>
      </c>
      <c r="L934" s="676" t="s">
        <v>1717</v>
      </c>
      <c r="M934" s="689">
        <v>44641</v>
      </c>
      <c r="N934" s="689">
        <v>44896</v>
      </c>
      <c r="O934" s="689"/>
      <c r="P934" s="677"/>
      <c r="Q934" s="492"/>
      <c r="R934" s="492"/>
      <c r="S934" s="491" t="s">
        <v>1580</v>
      </c>
      <c r="T934" s="491">
        <v>60</v>
      </c>
      <c r="U934" s="676">
        <v>49403140</v>
      </c>
      <c r="V934" s="676" t="s">
        <v>973</v>
      </c>
      <c r="W934" s="676">
        <v>400</v>
      </c>
      <c r="X934" s="678">
        <v>6144</v>
      </c>
      <c r="Y934" s="525">
        <f>W934*X934</f>
        <v>2457600</v>
      </c>
      <c r="Z934" s="494">
        <v>0.55000000000000004</v>
      </c>
      <c r="AA934" s="682">
        <f>Y934*Z934</f>
        <v>1351680</v>
      </c>
      <c r="AB934" s="682"/>
      <c r="AC934" s="496">
        <v>0</v>
      </c>
      <c r="AD934" s="692"/>
      <c r="AE934" s="684"/>
      <c r="AF934" s="695">
        <f>AA934+AD934+AE934</f>
        <v>1351680</v>
      </c>
      <c r="AG934" s="676" t="s">
        <v>1073</v>
      </c>
      <c r="AH934" s="676"/>
      <c r="AI934" s="685">
        <v>60</v>
      </c>
      <c r="AJ934" s="676" t="s">
        <v>1718</v>
      </c>
      <c r="AK934" s="696" t="s">
        <v>2367</v>
      </c>
      <c r="AL934" s="676">
        <v>92806</v>
      </c>
      <c r="AM934" s="676" t="s">
        <v>52</v>
      </c>
      <c r="AN934" s="676" t="s">
        <v>1076</v>
      </c>
      <c r="AO934" s="491"/>
      <c r="AP934" s="688"/>
      <c r="AQ934" s="688"/>
      <c r="AR934" s="688" t="s">
        <v>2413</v>
      </c>
      <c r="AS934" s="697"/>
      <c r="AT934" s="697"/>
      <c r="AU934" s="697"/>
      <c r="AV934" s="680"/>
      <c r="AW934" s="673">
        <f>U934</f>
        <v>49403140</v>
      </c>
      <c r="AX934" s="673" cm="1">
        <f t="array" ref="AX934">SUM(MID(0&amp;AW934,LARGE(INDEX(ISNUMBER(--MID(AW934,ROW($1:$8),1))*ROW($1:$8),),ROW($1:$8))+1,1)*10^ROW($1:$8)/10)</f>
        <v>49403140</v>
      </c>
      <c r="AY934" s="673" t="str">
        <f>VLOOKUP($AX934,'Item Master Data'!$A:$F,3,FALSE)</f>
        <v>Q.PEAK DUO BLK ML G10+</v>
      </c>
      <c r="AZ934" s="673">
        <f>VLOOKUP($AX934,'Item Master Data'!$A:$F,6,FALSE)</f>
        <v>400</v>
      </c>
      <c r="BA934" s="673">
        <f>X934/BB934</f>
        <v>192</v>
      </c>
      <c r="BB934" s="673">
        <f>VLOOKUP(AX934,'Item Master Data'!$A:$G,7,FALSE)</f>
        <v>32</v>
      </c>
      <c r="BC934" s="673"/>
      <c r="BD934" s="673">
        <f>W934-AZ934</f>
        <v>0</v>
      </c>
    </row>
    <row r="935" spans="1:56">
      <c r="A935" s="674"/>
      <c r="B935" s="722"/>
      <c r="C935" s="722"/>
      <c r="D935" s="687" t="s">
        <v>2368</v>
      </c>
      <c r="E935" s="676"/>
      <c r="F935" s="676"/>
      <c r="G935" s="491">
        <v>2022</v>
      </c>
      <c r="H935" s="491">
        <v>12</v>
      </c>
      <c r="I935" s="687"/>
      <c r="J935" s="492"/>
      <c r="K935" s="685" t="s">
        <v>2934</v>
      </c>
      <c r="L935" s="676" t="s">
        <v>2485</v>
      </c>
      <c r="M935" s="689">
        <v>44463</v>
      </c>
      <c r="N935" s="689">
        <v>44627</v>
      </c>
      <c r="O935" s="689"/>
      <c r="P935" s="492"/>
      <c r="Q935" s="492"/>
      <c r="R935" s="492"/>
      <c r="S935" s="491" t="s">
        <v>1580</v>
      </c>
      <c r="T935" s="491">
        <v>60</v>
      </c>
      <c r="U935" s="676">
        <v>49401139</v>
      </c>
      <c r="V935" s="491" t="s">
        <v>2774</v>
      </c>
      <c r="W935" s="676">
        <v>395</v>
      </c>
      <c r="X935" s="678">
        <v>832</v>
      </c>
      <c r="Y935" s="525">
        <f>W935*X935</f>
        <v>328640</v>
      </c>
      <c r="Z935" s="494">
        <v>0.53</v>
      </c>
      <c r="AA935" s="682">
        <f>Y935*Z935</f>
        <v>174179.20000000001</v>
      </c>
      <c r="AB935" s="682"/>
      <c r="AC935" s="496">
        <v>0</v>
      </c>
      <c r="AD935" s="692"/>
      <c r="AE935" s="684"/>
      <c r="AF935" s="695">
        <f>AA935+AD935+AE935</f>
        <v>174179.20000000001</v>
      </c>
      <c r="AG935" s="491" t="s">
        <v>47</v>
      </c>
      <c r="AH935" s="676" t="s">
        <v>2490</v>
      </c>
      <c r="AI935" s="685">
        <v>60</v>
      </c>
      <c r="AJ935" s="676" t="s">
        <v>1701</v>
      </c>
      <c r="AK935" s="696" t="s">
        <v>1089</v>
      </c>
      <c r="AL935" s="676" t="s">
        <v>2578</v>
      </c>
      <c r="AM935" s="491" t="s">
        <v>52</v>
      </c>
      <c r="AN935" s="676"/>
      <c r="AO935" s="491"/>
      <c r="AP935" s="688"/>
      <c r="AQ935" s="688"/>
      <c r="AR935" s="688"/>
      <c r="AS935" s="697"/>
      <c r="AT935" s="697"/>
      <c r="AU935" s="697"/>
      <c r="AV935" s="680"/>
      <c r="AW935" s="673">
        <f>U935</f>
        <v>49401139</v>
      </c>
      <c r="AX935" s="673" cm="1">
        <f t="array" ref="AX935">SUM(MID(0&amp;AW935,LARGE(INDEX(ISNUMBER(--MID(AW935,ROW($1:$8),1))*ROW($1:$8),),ROW($1:$8))+1,1)*10^ROW($1:$8)/10)</f>
        <v>49401139</v>
      </c>
      <c r="AY935" s="673" t="str">
        <f>VLOOKUP($AX935,'Item Master Data'!$A:$F,3,FALSE)</f>
        <v>Q.PEAK DUO BLK ML G10.a+</v>
      </c>
      <c r="AZ935" s="673">
        <f>VLOOKUP($AX935,'Item Master Data'!$A:$F,6,FALSE)</f>
        <v>395</v>
      </c>
      <c r="BA935" s="673">
        <f>X935/BB935</f>
        <v>26</v>
      </c>
      <c r="BB935" s="673">
        <f>VLOOKUP(AX935,'Item Master Data'!$A:$G,7,FALSE)</f>
        <v>32</v>
      </c>
      <c r="BC935" s="673"/>
      <c r="BD935" s="673">
        <f>W935-AZ935</f>
        <v>0</v>
      </c>
    </row>
    <row r="936" spans="1:56">
      <c r="A936" s="674"/>
      <c r="B936" s="722"/>
      <c r="C936" s="722"/>
      <c r="D936" s="687" t="s">
        <v>2368</v>
      </c>
      <c r="E936" s="676"/>
      <c r="F936" s="676"/>
      <c r="G936" s="491">
        <v>2022</v>
      </c>
      <c r="H936" s="491">
        <v>12</v>
      </c>
      <c r="I936" s="687"/>
      <c r="J936" s="492"/>
      <c r="K936" s="685" t="s">
        <v>2935</v>
      </c>
      <c r="L936" s="676" t="s">
        <v>2485</v>
      </c>
      <c r="M936" s="689">
        <v>44463</v>
      </c>
      <c r="N936" s="689">
        <v>44641</v>
      </c>
      <c r="O936" s="689"/>
      <c r="P936" s="677"/>
      <c r="Q936" s="492"/>
      <c r="R936" s="492"/>
      <c r="S936" s="491" t="s">
        <v>1580</v>
      </c>
      <c r="T936" s="491">
        <v>60</v>
      </c>
      <c r="U936" s="676">
        <v>49401139</v>
      </c>
      <c r="V936" s="491" t="s">
        <v>2774</v>
      </c>
      <c r="W936" s="676">
        <v>395</v>
      </c>
      <c r="X936" s="678">
        <v>832</v>
      </c>
      <c r="Y936" s="525">
        <f>W936*X936</f>
        <v>328640</v>
      </c>
      <c r="Z936" s="494">
        <v>0.53</v>
      </c>
      <c r="AA936" s="682">
        <f>Y936*Z936</f>
        <v>174179.20000000001</v>
      </c>
      <c r="AB936" s="682"/>
      <c r="AC936" s="496">
        <v>0</v>
      </c>
      <c r="AD936" s="692"/>
      <c r="AE936" s="684"/>
      <c r="AF936" s="695">
        <f>AA936+AD936+AE936</f>
        <v>174179.20000000001</v>
      </c>
      <c r="AG936" s="491" t="s">
        <v>47</v>
      </c>
      <c r="AH936" s="676" t="s">
        <v>2490</v>
      </c>
      <c r="AI936" s="685">
        <v>60</v>
      </c>
      <c r="AJ936" s="676" t="s">
        <v>1701</v>
      </c>
      <c r="AK936" s="696" t="s">
        <v>1089</v>
      </c>
      <c r="AL936" s="676" t="s">
        <v>2578</v>
      </c>
      <c r="AM936" s="491" t="s">
        <v>52</v>
      </c>
      <c r="AN936" s="676"/>
      <c r="AO936" s="491"/>
      <c r="AP936" s="688"/>
      <c r="AQ936" s="688"/>
      <c r="AR936" s="688"/>
      <c r="AS936" s="697"/>
      <c r="AT936" s="697"/>
      <c r="AU936" s="697"/>
      <c r="AV936" s="680"/>
      <c r="AW936" s="673">
        <f>U936</f>
        <v>49401139</v>
      </c>
      <c r="AX936" s="673" cm="1">
        <f t="array" ref="AX936">SUM(MID(0&amp;AW936,LARGE(INDEX(ISNUMBER(--MID(AW936,ROW($1:$8),1))*ROW($1:$8),),ROW($1:$8))+1,1)*10^ROW($1:$8)/10)</f>
        <v>49401139</v>
      </c>
      <c r="AY936" s="673" t="str">
        <f>VLOOKUP($AX936,'Item Master Data'!$A:$F,3,FALSE)</f>
        <v>Q.PEAK DUO BLK ML G10.a+</v>
      </c>
      <c r="AZ936" s="673">
        <f>VLOOKUP($AX936,'Item Master Data'!$A:$F,6,FALSE)</f>
        <v>395</v>
      </c>
      <c r="BA936" s="673">
        <f>X936/BB936</f>
        <v>26</v>
      </c>
      <c r="BB936" s="673">
        <f>VLOOKUP(AX936,'Item Master Data'!$A:$G,7,FALSE)</f>
        <v>32</v>
      </c>
      <c r="BC936" s="673"/>
      <c r="BD936" s="673">
        <f>W936-AZ936</f>
        <v>0</v>
      </c>
    </row>
    <row r="937" spans="1:56">
      <c r="A937" s="674"/>
      <c r="B937" s="722"/>
      <c r="C937" s="722"/>
      <c r="D937" s="687" t="s">
        <v>2368</v>
      </c>
      <c r="E937" s="676"/>
      <c r="F937" s="676"/>
      <c r="G937" s="491">
        <v>2022</v>
      </c>
      <c r="H937" s="491">
        <v>12</v>
      </c>
      <c r="I937" s="687"/>
      <c r="J937" s="492"/>
      <c r="K937" s="685" t="s">
        <v>2936</v>
      </c>
      <c r="L937" s="676" t="s">
        <v>2485</v>
      </c>
      <c r="M937" s="689">
        <v>44463</v>
      </c>
      <c r="N937" s="689">
        <v>44663</v>
      </c>
      <c r="O937" s="689"/>
      <c r="P937" s="492"/>
      <c r="Q937" s="492"/>
      <c r="R937" s="492"/>
      <c r="S937" s="491" t="s">
        <v>1580</v>
      </c>
      <c r="T937" s="491">
        <v>60</v>
      </c>
      <c r="U937" s="676">
        <v>49403139</v>
      </c>
      <c r="V937" s="676" t="s">
        <v>2937</v>
      </c>
      <c r="W937" s="676">
        <v>395</v>
      </c>
      <c r="X937" s="678">
        <v>832</v>
      </c>
      <c r="Y937" s="525">
        <f>W937*X937</f>
        <v>328640</v>
      </c>
      <c r="Z937" s="494">
        <v>0.53</v>
      </c>
      <c r="AA937" s="682">
        <f>Y937*Z937</f>
        <v>174179.20000000001</v>
      </c>
      <c r="AB937" s="682"/>
      <c r="AC937" s="496">
        <v>0</v>
      </c>
      <c r="AD937" s="692"/>
      <c r="AE937" s="684"/>
      <c r="AF937" s="695">
        <f>AA937+AD937+AE937</f>
        <v>174179.20000000001</v>
      </c>
      <c r="AG937" s="676" t="s">
        <v>47</v>
      </c>
      <c r="AH937" s="676" t="s">
        <v>2490</v>
      </c>
      <c r="AI937" s="685">
        <v>60</v>
      </c>
      <c r="AJ937" s="676" t="s">
        <v>1821</v>
      </c>
      <c r="AK937" s="696" t="s">
        <v>50</v>
      </c>
      <c r="AL937" s="676" t="s">
        <v>2498</v>
      </c>
      <c r="AM937" s="676" t="s">
        <v>52</v>
      </c>
      <c r="AN937" s="676"/>
      <c r="AO937" s="491"/>
      <c r="AP937" s="688"/>
      <c r="AQ937" s="688"/>
      <c r="AR937" s="688"/>
      <c r="AS937" s="697"/>
      <c r="AT937" s="697"/>
      <c r="AU937" s="697"/>
      <c r="AV937" s="680"/>
      <c r="AW937" s="673">
        <f>U937</f>
        <v>49403139</v>
      </c>
      <c r="AX937" s="673" cm="1">
        <f t="array" ref="AX937">SUM(MID(0&amp;AW937,LARGE(INDEX(ISNUMBER(--MID(AW937,ROW($1:$8),1))*ROW($1:$8),),ROW($1:$8))+1,1)*10^ROW($1:$8)/10)</f>
        <v>49403139</v>
      </c>
      <c r="AY937" s="673" t="str">
        <f>VLOOKUP($AX937,'Item Master Data'!$A:$F,3,FALSE)</f>
        <v>Q.PEAK DUO BLK ML G10+</v>
      </c>
      <c r="AZ937" s="673">
        <f>VLOOKUP($AX937,'Item Master Data'!$A:$F,6,FALSE)</f>
        <v>395</v>
      </c>
      <c r="BA937" s="673">
        <f>X937/BB937</f>
        <v>26</v>
      </c>
      <c r="BB937" s="673">
        <f>VLOOKUP(AX937,'Item Master Data'!$A:$G,7,FALSE)</f>
        <v>32</v>
      </c>
      <c r="BC937" s="673"/>
      <c r="BD937" s="673">
        <f>W937-AZ937</f>
        <v>0</v>
      </c>
    </row>
    <row r="938" spans="1:56">
      <c r="A938" s="674"/>
      <c r="B938" s="722"/>
      <c r="C938" s="722"/>
      <c r="D938" s="687" t="s">
        <v>2368</v>
      </c>
      <c r="E938" s="676"/>
      <c r="F938" s="676"/>
      <c r="G938" s="491">
        <v>2022</v>
      </c>
      <c r="H938" s="491">
        <v>12</v>
      </c>
      <c r="I938" s="687"/>
      <c r="J938" s="492"/>
      <c r="K938" s="685" t="s">
        <v>2938</v>
      </c>
      <c r="L938" s="676" t="s">
        <v>2505</v>
      </c>
      <c r="M938" s="689">
        <v>44511</v>
      </c>
      <c r="N938" s="689">
        <v>44564</v>
      </c>
      <c r="O938" s="689"/>
      <c r="P938" s="677"/>
      <c r="Q938" s="492"/>
      <c r="R938" s="492"/>
      <c r="S938" s="491" t="s">
        <v>1580</v>
      </c>
      <c r="T938" s="491">
        <v>60</v>
      </c>
      <c r="U938" s="676">
        <v>49401140</v>
      </c>
      <c r="V938" s="676" t="s">
        <v>2575</v>
      </c>
      <c r="W938" s="676">
        <v>400</v>
      </c>
      <c r="X938" s="678">
        <v>768</v>
      </c>
      <c r="Y938" s="525">
        <f>W938*X938</f>
        <v>307200</v>
      </c>
      <c r="Z938" s="494">
        <v>0.52500000000000002</v>
      </c>
      <c r="AA938" s="682">
        <f>Y938*Z938</f>
        <v>161280</v>
      </c>
      <c r="AB938" s="682"/>
      <c r="AC938" s="496">
        <v>0</v>
      </c>
      <c r="AD938" s="692"/>
      <c r="AE938" s="684"/>
      <c r="AF938" s="695">
        <f>AA938+AD938+AE938</f>
        <v>161280</v>
      </c>
      <c r="AG938" s="676" t="s">
        <v>1073</v>
      </c>
      <c r="AH938" s="676"/>
      <c r="AI938" s="685">
        <v>60</v>
      </c>
      <c r="AJ938" s="676" t="s">
        <v>2674</v>
      </c>
      <c r="AK938" s="696" t="s">
        <v>1149</v>
      </c>
      <c r="AL938" s="676">
        <v>78216</v>
      </c>
      <c r="AM938" s="676" t="s">
        <v>52</v>
      </c>
      <c r="AN938" s="676"/>
      <c r="AO938" s="491"/>
      <c r="AP938" s="688"/>
      <c r="AQ938" s="688" t="s">
        <v>37</v>
      </c>
      <c r="AR938" s="688"/>
      <c r="AS938" s="697"/>
      <c r="AT938" s="697"/>
      <c r="AU938" s="697"/>
      <c r="AV938" s="680"/>
      <c r="AW938" s="673">
        <f>U938</f>
        <v>49401140</v>
      </c>
      <c r="AX938" s="673" cm="1">
        <f t="array" ref="AX938">SUM(MID(0&amp;AW938,LARGE(INDEX(ISNUMBER(--MID(AW938,ROW($1:$8),1))*ROW($1:$8),),ROW($1:$8))+1,1)*10^ROW($1:$8)/10)</f>
        <v>49401140</v>
      </c>
      <c r="AY938" s="673" t="str">
        <f>VLOOKUP($AX938,'Item Master Data'!$A:$F,3,FALSE)</f>
        <v>Q.PEAK DUO BLK ML G10.a+</v>
      </c>
      <c r="AZ938" s="673">
        <f>VLOOKUP($AX938,'Item Master Data'!$A:$F,6,FALSE)</f>
        <v>400</v>
      </c>
      <c r="BA938" s="673">
        <f>X938/BB938</f>
        <v>24</v>
      </c>
      <c r="BB938" s="673">
        <f>VLOOKUP(AX938,'Item Master Data'!$A:$G,7,FALSE)</f>
        <v>32</v>
      </c>
      <c r="BC938" s="673"/>
      <c r="BD938" s="673">
        <f>W938-AZ938</f>
        <v>0</v>
      </c>
    </row>
    <row r="939" spans="1:56">
      <c r="A939" s="674"/>
      <c r="B939" s="722"/>
      <c r="C939" s="722"/>
      <c r="D939" s="687" t="s">
        <v>2368</v>
      </c>
      <c r="E939" s="676"/>
      <c r="F939" s="676"/>
      <c r="G939" s="491">
        <v>2022</v>
      </c>
      <c r="H939" s="491">
        <v>12</v>
      </c>
      <c r="I939" s="687"/>
      <c r="J939" s="492"/>
      <c r="K939" s="685" t="s">
        <v>2939</v>
      </c>
      <c r="L939" s="676" t="s">
        <v>2505</v>
      </c>
      <c r="M939" s="689">
        <v>44511</v>
      </c>
      <c r="N939" s="689">
        <v>44564</v>
      </c>
      <c r="O939" s="689"/>
      <c r="P939" s="492"/>
      <c r="Q939" s="492"/>
      <c r="R939" s="492"/>
      <c r="S939" s="491" t="s">
        <v>1580</v>
      </c>
      <c r="T939" s="491">
        <v>60</v>
      </c>
      <c r="U939" s="676">
        <v>49401140</v>
      </c>
      <c r="V939" s="491" t="s">
        <v>2575</v>
      </c>
      <c r="W939" s="676">
        <v>400</v>
      </c>
      <c r="X939" s="678">
        <v>768</v>
      </c>
      <c r="Y939" s="525">
        <f>W939*X939</f>
        <v>307200</v>
      </c>
      <c r="Z939" s="494">
        <v>0.52500000000000002</v>
      </c>
      <c r="AA939" s="682">
        <f>Y939*Z939</f>
        <v>161280</v>
      </c>
      <c r="AB939" s="682"/>
      <c r="AC939" s="496">
        <v>0</v>
      </c>
      <c r="AD939" s="692"/>
      <c r="AE939" s="684"/>
      <c r="AF939" s="695">
        <f>AA939+AD939+AE939</f>
        <v>161280</v>
      </c>
      <c r="AG939" s="491" t="s">
        <v>1073</v>
      </c>
      <c r="AH939" s="676"/>
      <c r="AI939" s="685">
        <v>60</v>
      </c>
      <c r="AJ939" s="676" t="s">
        <v>2674</v>
      </c>
      <c r="AK939" s="696" t="s">
        <v>1149</v>
      </c>
      <c r="AL939" s="676">
        <v>78216</v>
      </c>
      <c r="AM939" s="491" t="s">
        <v>52</v>
      </c>
      <c r="AN939" s="676"/>
      <c r="AO939" s="491"/>
      <c r="AP939" s="688"/>
      <c r="AQ939" s="688" t="s">
        <v>37</v>
      </c>
      <c r="AR939" s="688"/>
      <c r="AS939" s="697"/>
      <c r="AT939" s="697"/>
      <c r="AU939" s="697"/>
      <c r="AV939" s="680"/>
      <c r="AW939" s="673">
        <f>U939</f>
        <v>49401140</v>
      </c>
      <c r="AX939" s="673" cm="1">
        <f t="array" ref="AX939">SUM(MID(0&amp;AW939,LARGE(INDEX(ISNUMBER(--MID(AW939,ROW($1:$8),1))*ROW($1:$8),),ROW($1:$8))+1,1)*10^ROW($1:$8)/10)</f>
        <v>49401140</v>
      </c>
      <c r="AY939" s="673" t="str">
        <f>VLOOKUP($AX939,'Item Master Data'!$A:$F,3,FALSE)</f>
        <v>Q.PEAK DUO BLK ML G10.a+</v>
      </c>
      <c r="AZ939" s="673">
        <f>VLOOKUP($AX939,'Item Master Data'!$A:$F,6,FALSE)</f>
        <v>400</v>
      </c>
      <c r="BA939" s="673">
        <f>X939/BB939</f>
        <v>24</v>
      </c>
      <c r="BB939" s="673">
        <f>VLOOKUP(AX939,'Item Master Data'!$A:$G,7,FALSE)</f>
        <v>32</v>
      </c>
      <c r="BC939" s="673"/>
      <c r="BD939" s="673">
        <f>W939-AZ939</f>
        <v>0</v>
      </c>
    </row>
    <row r="940" spans="1:56">
      <c r="A940" s="674"/>
      <c r="B940" s="722">
        <v>44557</v>
      </c>
      <c r="C940" s="722"/>
      <c r="D940" s="687" t="s">
        <v>2368</v>
      </c>
      <c r="E940" s="676" t="s">
        <v>2844</v>
      </c>
      <c r="F940" s="676"/>
      <c r="G940" s="491">
        <v>2022</v>
      </c>
      <c r="H940" s="491">
        <v>12</v>
      </c>
      <c r="I940" s="687"/>
      <c r="J940" s="492"/>
      <c r="K940" s="685" t="s">
        <v>2940</v>
      </c>
      <c r="L940" s="676" t="s">
        <v>2505</v>
      </c>
      <c r="M940" s="689">
        <v>44545</v>
      </c>
      <c r="N940" s="689">
        <v>44809</v>
      </c>
      <c r="O940" s="689"/>
      <c r="P940" s="492"/>
      <c r="Q940" s="492"/>
      <c r="R940" s="492"/>
      <c r="S940" s="491" t="s">
        <v>1580</v>
      </c>
      <c r="T940" s="491">
        <v>60</v>
      </c>
      <c r="U940" s="676">
        <v>49401140</v>
      </c>
      <c r="V940" s="491" t="s">
        <v>2910</v>
      </c>
      <c r="W940" s="676">
        <v>400</v>
      </c>
      <c r="X940" s="678">
        <v>768</v>
      </c>
      <c r="Y940" s="525">
        <f>W940*X940</f>
        <v>307200</v>
      </c>
      <c r="Z940" s="494">
        <v>0.52500000000000002</v>
      </c>
      <c r="AA940" s="682">
        <f>Y940*Z940</f>
        <v>161280</v>
      </c>
      <c r="AB940" s="682"/>
      <c r="AC940" s="496">
        <v>0</v>
      </c>
      <c r="AD940" s="692"/>
      <c r="AE940" s="684"/>
      <c r="AF940" s="695">
        <f>AA940+AD940+AE940</f>
        <v>161280</v>
      </c>
      <c r="AG940" s="491" t="s">
        <v>1073</v>
      </c>
      <c r="AH940" s="676"/>
      <c r="AI940" s="685">
        <v>60</v>
      </c>
      <c r="AJ940" s="676" t="s">
        <v>2674</v>
      </c>
      <c r="AK940" s="696" t="s">
        <v>1149</v>
      </c>
      <c r="AL940" s="676">
        <v>78216</v>
      </c>
      <c r="AM940" s="491" t="s">
        <v>52</v>
      </c>
      <c r="AN940" s="676" t="s">
        <v>1076</v>
      </c>
      <c r="AO940" s="491"/>
      <c r="AP940" s="688"/>
      <c r="AQ940" s="688" t="s">
        <v>37</v>
      </c>
      <c r="AR940" s="688"/>
      <c r="AS940" s="697"/>
      <c r="AT940" s="697"/>
      <c r="AU940" s="697"/>
      <c r="AV940" s="680"/>
      <c r="AW940" s="673">
        <f>U940</f>
        <v>49401140</v>
      </c>
      <c r="AX940" s="673" cm="1">
        <f t="array" ref="AX940">SUM(MID(0&amp;AW940,LARGE(INDEX(ISNUMBER(--MID(AW940,ROW($1:$8),1))*ROW($1:$8),),ROW($1:$8))+1,1)*10^ROW($1:$8)/10)</f>
        <v>49401140</v>
      </c>
      <c r="AY940" s="673" t="str">
        <f>VLOOKUP($AX940,'Item Master Data'!$A:$F,3,FALSE)</f>
        <v>Q.PEAK DUO BLK ML G10.a+</v>
      </c>
      <c r="AZ940" s="673">
        <f>VLOOKUP($AX940,'Item Master Data'!$A:$F,6,FALSE)</f>
        <v>400</v>
      </c>
      <c r="BA940" s="673">
        <f>X940/BB940</f>
        <v>24</v>
      </c>
      <c r="BB940" s="673">
        <f>VLOOKUP(AX940,'Item Master Data'!$A:$G,7,FALSE)</f>
        <v>32</v>
      </c>
      <c r="BC940" s="673"/>
      <c r="BD940" s="673">
        <f>W940-AZ940</f>
        <v>0</v>
      </c>
    </row>
    <row r="941" spans="1:56">
      <c r="A941" s="674"/>
      <c r="B941" s="722">
        <v>44557</v>
      </c>
      <c r="C941" s="722"/>
      <c r="D941" s="687" t="s">
        <v>2368</v>
      </c>
      <c r="E941" s="676" t="s">
        <v>2844</v>
      </c>
      <c r="F941" s="676"/>
      <c r="G941" s="491">
        <v>2022</v>
      </c>
      <c r="H941" s="491">
        <v>12</v>
      </c>
      <c r="I941" s="687"/>
      <c r="J941" s="677"/>
      <c r="K941" s="685" t="s">
        <v>2941</v>
      </c>
      <c r="L941" s="676" t="s">
        <v>2505</v>
      </c>
      <c r="M941" s="689">
        <v>44545</v>
      </c>
      <c r="N941" s="689">
        <v>44813</v>
      </c>
      <c r="O941" s="689"/>
      <c r="P941" s="677"/>
      <c r="Q941" s="677"/>
      <c r="R941" s="677"/>
      <c r="S941" s="676" t="s">
        <v>1580</v>
      </c>
      <c r="T941" s="676">
        <v>60</v>
      </c>
      <c r="U941" s="676">
        <v>49401140</v>
      </c>
      <c r="V941" s="676" t="s">
        <v>2910</v>
      </c>
      <c r="W941" s="676">
        <v>400</v>
      </c>
      <c r="X941" s="678">
        <v>768</v>
      </c>
      <c r="Y941" s="525">
        <f>W941*X941</f>
        <v>307200</v>
      </c>
      <c r="Z941" s="494">
        <v>0.52500000000000002</v>
      </c>
      <c r="AA941" s="682">
        <f>Y941*Z941</f>
        <v>161280</v>
      </c>
      <c r="AB941" s="682"/>
      <c r="AC941" s="683">
        <v>0</v>
      </c>
      <c r="AD941" s="692"/>
      <c r="AE941" s="684"/>
      <c r="AF941" s="695">
        <f>AA941+AD941+AE941</f>
        <v>161280</v>
      </c>
      <c r="AG941" s="491" t="s">
        <v>1073</v>
      </c>
      <c r="AH941" s="676"/>
      <c r="AI941" s="685">
        <v>60</v>
      </c>
      <c r="AJ941" s="676" t="s">
        <v>2674</v>
      </c>
      <c r="AK941" s="696" t="s">
        <v>1149</v>
      </c>
      <c r="AL941" s="676">
        <v>78216</v>
      </c>
      <c r="AM941" s="491" t="s">
        <v>52</v>
      </c>
      <c r="AN941" s="676" t="s">
        <v>1076</v>
      </c>
      <c r="AO941" s="491"/>
      <c r="AP941" s="688"/>
      <c r="AQ941" s="688" t="s">
        <v>37</v>
      </c>
      <c r="AR941" s="688"/>
      <c r="AS941" s="697"/>
      <c r="AT941" s="697"/>
      <c r="AU941" s="697"/>
      <c r="AV941" s="680"/>
      <c r="AW941" s="673">
        <f>U941</f>
        <v>49401140</v>
      </c>
      <c r="AX941" s="673" cm="1">
        <f t="array" ref="AX941">SUM(MID(0&amp;AW941,LARGE(INDEX(ISNUMBER(--MID(AW941,ROW($1:$8),1))*ROW($1:$8),),ROW($1:$8))+1,1)*10^ROW($1:$8)/10)</f>
        <v>49401140</v>
      </c>
      <c r="AY941" s="673" t="str">
        <f>VLOOKUP($AX941,'Item Master Data'!$A:$F,3,FALSE)</f>
        <v>Q.PEAK DUO BLK ML G10.a+</v>
      </c>
      <c r="AZ941" s="673">
        <f>VLOOKUP($AX941,'Item Master Data'!$A:$F,6,FALSE)</f>
        <v>400</v>
      </c>
      <c r="BA941" s="673">
        <f>X941/BB941</f>
        <v>24</v>
      </c>
      <c r="BB941" s="673">
        <f>VLOOKUP(AX941,'Item Master Data'!$A:$G,7,FALSE)</f>
        <v>32</v>
      </c>
      <c r="BC941" s="673"/>
      <c r="BD941" s="673">
        <f>W941-AZ941</f>
        <v>0</v>
      </c>
    </row>
    <row r="942" spans="1:56">
      <c r="A942" s="674"/>
      <c r="B942" s="722">
        <v>44557</v>
      </c>
      <c r="C942" s="722"/>
      <c r="D942" s="687" t="s">
        <v>2368</v>
      </c>
      <c r="E942" s="676" t="s">
        <v>2844</v>
      </c>
      <c r="F942" s="676"/>
      <c r="G942" s="491">
        <v>2022</v>
      </c>
      <c r="H942" s="491">
        <v>12</v>
      </c>
      <c r="I942" s="687"/>
      <c r="J942" s="492"/>
      <c r="K942" s="685" t="s">
        <v>2942</v>
      </c>
      <c r="L942" s="676" t="s">
        <v>2505</v>
      </c>
      <c r="M942" s="689">
        <v>44545</v>
      </c>
      <c r="N942" s="689">
        <v>44816</v>
      </c>
      <c r="O942" s="689"/>
      <c r="P942" s="492"/>
      <c r="Q942" s="492"/>
      <c r="R942" s="492"/>
      <c r="S942" s="491" t="s">
        <v>1580</v>
      </c>
      <c r="T942" s="491">
        <v>60</v>
      </c>
      <c r="U942" s="676">
        <v>49401140</v>
      </c>
      <c r="V942" s="491" t="s">
        <v>2910</v>
      </c>
      <c r="W942" s="676">
        <v>400</v>
      </c>
      <c r="X942" s="678">
        <v>768</v>
      </c>
      <c r="Y942" s="525">
        <f>W942*X942</f>
        <v>307200</v>
      </c>
      <c r="Z942" s="494">
        <v>0.52500000000000002</v>
      </c>
      <c r="AA942" s="682">
        <f>Y942*Z942</f>
        <v>161280</v>
      </c>
      <c r="AB942" s="682"/>
      <c r="AC942" s="496">
        <v>0</v>
      </c>
      <c r="AD942" s="692"/>
      <c r="AE942" s="684"/>
      <c r="AF942" s="695">
        <f>AA942+AD942+AE942</f>
        <v>161280</v>
      </c>
      <c r="AG942" s="491" t="s">
        <v>1073</v>
      </c>
      <c r="AH942" s="676"/>
      <c r="AI942" s="685">
        <v>60</v>
      </c>
      <c r="AJ942" s="676" t="s">
        <v>2674</v>
      </c>
      <c r="AK942" s="696" t="s">
        <v>1149</v>
      </c>
      <c r="AL942" s="676">
        <v>78216</v>
      </c>
      <c r="AM942" s="491" t="s">
        <v>52</v>
      </c>
      <c r="AN942" s="676" t="s">
        <v>1076</v>
      </c>
      <c r="AO942" s="491"/>
      <c r="AP942" s="688"/>
      <c r="AQ942" s="688" t="s">
        <v>37</v>
      </c>
      <c r="AR942" s="688"/>
      <c r="AS942" s="697"/>
      <c r="AT942" s="697"/>
      <c r="AU942" s="697"/>
      <c r="AV942" s="680"/>
      <c r="AW942" s="673">
        <f>U942</f>
        <v>49401140</v>
      </c>
      <c r="AX942" s="673" cm="1">
        <f t="array" ref="AX942">SUM(MID(0&amp;AW942,LARGE(INDEX(ISNUMBER(--MID(AW942,ROW($1:$8),1))*ROW($1:$8),),ROW($1:$8))+1,1)*10^ROW($1:$8)/10)</f>
        <v>49401140</v>
      </c>
      <c r="AY942" s="673" t="str">
        <f>VLOOKUP($AX942,'Item Master Data'!$A:$F,3,FALSE)</f>
        <v>Q.PEAK DUO BLK ML G10.a+</v>
      </c>
      <c r="AZ942" s="673">
        <f>VLOOKUP($AX942,'Item Master Data'!$A:$F,6,FALSE)</f>
        <v>400</v>
      </c>
      <c r="BA942" s="673">
        <f>X942/BB942</f>
        <v>24</v>
      </c>
      <c r="BB942" s="673">
        <f>VLOOKUP(AX942,'Item Master Data'!$A:$G,7,FALSE)</f>
        <v>32</v>
      </c>
      <c r="BC942" s="673"/>
      <c r="BD942" s="673">
        <f>W942-AZ942</f>
        <v>0</v>
      </c>
    </row>
    <row r="943" spans="1:56">
      <c r="A943" s="674"/>
      <c r="B943" s="722">
        <v>44557</v>
      </c>
      <c r="C943" s="722"/>
      <c r="D943" s="687" t="s">
        <v>2368</v>
      </c>
      <c r="E943" s="676" t="s">
        <v>2844</v>
      </c>
      <c r="F943" s="676"/>
      <c r="G943" s="491">
        <v>2022</v>
      </c>
      <c r="H943" s="491">
        <v>12</v>
      </c>
      <c r="I943" s="687"/>
      <c r="J943" s="492"/>
      <c r="K943" s="685" t="s">
        <v>2943</v>
      </c>
      <c r="L943" s="676" t="s">
        <v>2505</v>
      </c>
      <c r="M943" s="689">
        <v>44545</v>
      </c>
      <c r="N943" s="689">
        <v>44819</v>
      </c>
      <c r="O943" s="689"/>
      <c r="P943" s="492"/>
      <c r="Q943" s="492"/>
      <c r="R943" s="492"/>
      <c r="S943" s="491" t="s">
        <v>1580</v>
      </c>
      <c r="T943" s="491">
        <v>60</v>
      </c>
      <c r="U943" s="676">
        <v>49401140</v>
      </c>
      <c r="V943" s="491" t="s">
        <v>2910</v>
      </c>
      <c r="W943" s="676">
        <v>400</v>
      </c>
      <c r="X943" s="678">
        <v>768</v>
      </c>
      <c r="Y943" s="525">
        <f>W943*X943</f>
        <v>307200</v>
      </c>
      <c r="Z943" s="494">
        <v>0.52500000000000002</v>
      </c>
      <c r="AA943" s="682">
        <f>Y943*Z943</f>
        <v>161280</v>
      </c>
      <c r="AB943" s="682"/>
      <c r="AC943" s="496">
        <v>0</v>
      </c>
      <c r="AD943" s="692"/>
      <c r="AE943" s="684"/>
      <c r="AF943" s="695">
        <f>AA943+AD943+AE943</f>
        <v>161280</v>
      </c>
      <c r="AG943" s="676" t="s">
        <v>1073</v>
      </c>
      <c r="AH943" s="676"/>
      <c r="AI943" s="685">
        <v>60</v>
      </c>
      <c r="AJ943" s="676" t="s">
        <v>2674</v>
      </c>
      <c r="AK943" s="696" t="s">
        <v>1149</v>
      </c>
      <c r="AL943" s="676">
        <v>78216</v>
      </c>
      <c r="AM943" s="676" t="s">
        <v>52</v>
      </c>
      <c r="AN943" s="676" t="s">
        <v>1076</v>
      </c>
      <c r="AO943" s="491"/>
      <c r="AP943" s="688"/>
      <c r="AQ943" s="688" t="s">
        <v>37</v>
      </c>
      <c r="AR943" s="688"/>
      <c r="AS943" s="697"/>
      <c r="AT943" s="697"/>
      <c r="AU943" s="697"/>
      <c r="AV943" s="680"/>
      <c r="AW943" s="673">
        <f>U943</f>
        <v>49401140</v>
      </c>
      <c r="AX943" s="673" cm="1">
        <f t="array" ref="AX943">SUM(MID(0&amp;AW943,LARGE(INDEX(ISNUMBER(--MID(AW943,ROW($1:$8),1))*ROW($1:$8),),ROW($1:$8))+1,1)*10^ROW($1:$8)/10)</f>
        <v>49401140</v>
      </c>
      <c r="AY943" s="673" t="str">
        <f>VLOOKUP($AX943,'Item Master Data'!$A:$F,3,FALSE)</f>
        <v>Q.PEAK DUO BLK ML G10.a+</v>
      </c>
      <c r="AZ943" s="673">
        <f>VLOOKUP($AX943,'Item Master Data'!$A:$F,6,FALSE)</f>
        <v>400</v>
      </c>
      <c r="BA943" s="673">
        <f>X943/BB943</f>
        <v>24</v>
      </c>
      <c r="BB943" s="673">
        <f>VLOOKUP(AX943,'Item Master Data'!$A:$G,7,FALSE)</f>
        <v>32</v>
      </c>
      <c r="BC943" s="673"/>
      <c r="BD943" s="673">
        <f>W943-AZ943</f>
        <v>0</v>
      </c>
    </row>
    <row r="944" spans="1:56">
      <c r="A944" s="674"/>
      <c r="B944" s="722">
        <v>44557</v>
      </c>
      <c r="C944" s="722"/>
      <c r="D944" s="687" t="s">
        <v>2368</v>
      </c>
      <c r="E944" s="676" t="s">
        <v>2844</v>
      </c>
      <c r="F944" s="676"/>
      <c r="G944" s="491">
        <v>2022</v>
      </c>
      <c r="H944" s="491">
        <v>12</v>
      </c>
      <c r="I944" s="687"/>
      <c r="J944" s="492"/>
      <c r="K944" s="685" t="s">
        <v>2944</v>
      </c>
      <c r="L944" s="676" t="s">
        <v>2505</v>
      </c>
      <c r="M944" s="689">
        <v>44545</v>
      </c>
      <c r="N944" s="689">
        <v>44823</v>
      </c>
      <c r="O944" s="689"/>
      <c r="P944" s="492"/>
      <c r="Q944" s="492"/>
      <c r="R944" s="492"/>
      <c r="S944" s="491" t="s">
        <v>1580</v>
      </c>
      <c r="T944" s="491">
        <v>60</v>
      </c>
      <c r="U944" s="676">
        <v>49401140</v>
      </c>
      <c r="V944" s="491" t="s">
        <v>2910</v>
      </c>
      <c r="W944" s="676">
        <v>400</v>
      </c>
      <c r="X944" s="678">
        <v>768</v>
      </c>
      <c r="Y944" s="525">
        <f>W944*X944</f>
        <v>307200</v>
      </c>
      <c r="Z944" s="494">
        <v>0.52500000000000002</v>
      </c>
      <c r="AA944" s="682">
        <f>Y944*Z944</f>
        <v>161280</v>
      </c>
      <c r="AB944" s="682"/>
      <c r="AC944" s="496">
        <v>0</v>
      </c>
      <c r="AD944" s="692"/>
      <c r="AE944" s="684"/>
      <c r="AF944" s="695">
        <f>AA944+AD944+AE944</f>
        <v>161280</v>
      </c>
      <c r="AG944" s="676" t="s">
        <v>1073</v>
      </c>
      <c r="AH944" s="676"/>
      <c r="AI944" s="685">
        <v>60</v>
      </c>
      <c r="AJ944" s="676" t="s">
        <v>2674</v>
      </c>
      <c r="AK944" s="696" t="s">
        <v>1149</v>
      </c>
      <c r="AL944" s="676">
        <v>78216</v>
      </c>
      <c r="AM944" s="676" t="s">
        <v>52</v>
      </c>
      <c r="AN944" s="676" t="s">
        <v>1076</v>
      </c>
      <c r="AO944" s="491"/>
      <c r="AP944" s="688"/>
      <c r="AQ944" s="688" t="s">
        <v>37</v>
      </c>
      <c r="AR944" s="688"/>
      <c r="AS944" s="697"/>
      <c r="AT944" s="697"/>
      <c r="AU944" s="697"/>
      <c r="AV944" s="680"/>
      <c r="AW944" s="673">
        <f>U944</f>
        <v>49401140</v>
      </c>
      <c r="AX944" s="673" cm="1">
        <f t="array" ref="AX944">SUM(MID(0&amp;AW944,LARGE(INDEX(ISNUMBER(--MID(AW944,ROW($1:$8),1))*ROW($1:$8),),ROW($1:$8))+1,1)*10^ROW($1:$8)/10)</f>
        <v>49401140</v>
      </c>
      <c r="AY944" s="673" t="str">
        <f>VLOOKUP($AX944,'Item Master Data'!$A:$F,3,FALSE)</f>
        <v>Q.PEAK DUO BLK ML G10.a+</v>
      </c>
      <c r="AZ944" s="673">
        <f>VLOOKUP($AX944,'Item Master Data'!$A:$F,6,FALSE)</f>
        <v>400</v>
      </c>
      <c r="BA944" s="673">
        <f>X944/BB944</f>
        <v>24</v>
      </c>
      <c r="BB944" s="673">
        <f>VLOOKUP(AX944,'Item Master Data'!$A:$G,7,FALSE)</f>
        <v>32</v>
      </c>
      <c r="BC944" s="673"/>
      <c r="BD944" s="673">
        <f>W944-AZ944</f>
        <v>0</v>
      </c>
    </row>
    <row r="945" spans="1:56">
      <c r="A945" s="674"/>
      <c r="B945" s="722">
        <v>44557</v>
      </c>
      <c r="C945" s="722"/>
      <c r="D945" s="687" t="s">
        <v>2368</v>
      </c>
      <c r="E945" s="676" t="s">
        <v>2844</v>
      </c>
      <c r="F945" s="676"/>
      <c r="G945" s="491">
        <v>2022</v>
      </c>
      <c r="H945" s="491">
        <v>12</v>
      </c>
      <c r="I945" s="687"/>
      <c r="J945" s="677"/>
      <c r="K945" s="685" t="s">
        <v>2945</v>
      </c>
      <c r="L945" s="676" t="s">
        <v>2505</v>
      </c>
      <c r="M945" s="689">
        <v>44545</v>
      </c>
      <c r="N945" s="689">
        <v>44835</v>
      </c>
      <c r="O945" s="689"/>
      <c r="P945" s="677"/>
      <c r="Q945" s="677"/>
      <c r="R945" s="677"/>
      <c r="S945" s="676" t="s">
        <v>1580</v>
      </c>
      <c r="T945" s="676">
        <v>60</v>
      </c>
      <c r="U945" s="676">
        <v>49401140</v>
      </c>
      <c r="V945" s="676" t="s">
        <v>2910</v>
      </c>
      <c r="W945" s="676">
        <v>400</v>
      </c>
      <c r="X945" s="678">
        <v>768</v>
      </c>
      <c r="Y945" s="525">
        <f>W945*X945</f>
        <v>307200</v>
      </c>
      <c r="Z945" s="494">
        <v>0.52500000000000002</v>
      </c>
      <c r="AA945" s="682">
        <f>Y945*Z945</f>
        <v>161280</v>
      </c>
      <c r="AB945" s="682"/>
      <c r="AC945" s="683">
        <v>0</v>
      </c>
      <c r="AD945" s="692"/>
      <c r="AE945" s="684"/>
      <c r="AF945" s="695">
        <f>AA945+AD945+AE945</f>
        <v>161280</v>
      </c>
      <c r="AG945" s="676" t="s">
        <v>1073</v>
      </c>
      <c r="AH945" s="676"/>
      <c r="AI945" s="685">
        <v>60</v>
      </c>
      <c r="AJ945" s="676" t="s">
        <v>2674</v>
      </c>
      <c r="AK945" s="696" t="s">
        <v>1149</v>
      </c>
      <c r="AL945" s="676">
        <v>78216</v>
      </c>
      <c r="AM945" s="676" t="s">
        <v>52</v>
      </c>
      <c r="AN945" s="676" t="s">
        <v>1076</v>
      </c>
      <c r="AO945" s="491"/>
      <c r="AP945" s="688"/>
      <c r="AQ945" s="688" t="s">
        <v>37</v>
      </c>
      <c r="AR945" s="688"/>
      <c r="AS945" s="697"/>
      <c r="AT945" s="697"/>
      <c r="AU945" s="697"/>
      <c r="AV945" s="680"/>
      <c r="AW945" s="673">
        <f>U945</f>
        <v>49401140</v>
      </c>
      <c r="AX945" s="673" cm="1">
        <f t="array" ref="AX945">SUM(MID(0&amp;AW945,LARGE(INDEX(ISNUMBER(--MID(AW945,ROW($1:$8),1))*ROW($1:$8),),ROW($1:$8))+1,1)*10^ROW($1:$8)/10)</f>
        <v>49401140</v>
      </c>
      <c r="AY945" s="673" t="str">
        <f>VLOOKUP($AX945,'Item Master Data'!$A:$F,3,FALSE)</f>
        <v>Q.PEAK DUO BLK ML G10.a+</v>
      </c>
      <c r="AZ945" s="673">
        <f>VLOOKUP($AX945,'Item Master Data'!$A:$F,6,FALSE)</f>
        <v>400</v>
      </c>
      <c r="BA945" s="673">
        <f>X945/BB945</f>
        <v>24</v>
      </c>
      <c r="BB945" s="673">
        <f>VLOOKUP(AX945,'Item Master Data'!$A:$G,7,FALSE)</f>
        <v>32</v>
      </c>
      <c r="BC945" s="673"/>
      <c r="BD945" s="673">
        <f>W945-AZ945</f>
        <v>0</v>
      </c>
    </row>
    <row r="946" spans="1:56">
      <c r="A946" s="674"/>
      <c r="B946" s="722">
        <v>44557</v>
      </c>
      <c r="C946" s="722"/>
      <c r="D946" s="687" t="s">
        <v>2368</v>
      </c>
      <c r="E946" s="676" t="s">
        <v>2844</v>
      </c>
      <c r="F946" s="676"/>
      <c r="G946" s="491">
        <v>2022</v>
      </c>
      <c r="H946" s="491">
        <v>12</v>
      </c>
      <c r="I946" s="687"/>
      <c r="J946" s="492"/>
      <c r="K946" s="685" t="s">
        <v>2946</v>
      </c>
      <c r="L946" s="676" t="s">
        <v>2505</v>
      </c>
      <c r="M946" s="689">
        <v>44545</v>
      </c>
      <c r="N946" s="689">
        <v>44837</v>
      </c>
      <c r="O946" s="689"/>
      <c r="P946" s="492"/>
      <c r="Q946" s="492"/>
      <c r="R946" s="492"/>
      <c r="S946" s="491" t="s">
        <v>1580</v>
      </c>
      <c r="T946" s="491">
        <v>60</v>
      </c>
      <c r="U946" s="676">
        <v>49401140</v>
      </c>
      <c r="V946" s="491" t="s">
        <v>2910</v>
      </c>
      <c r="W946" s="676">
        <v>400</v>
      </c>
      <c r="X946" s="678">
        <v>768</v>
      </c>
      <c r="Y946" s="525">
        <f>W946*X946</f>
        <v>307200</v>
      </c>
      <c r="Z946" s="494">
        <v>0.52500000000000002</v>
      </c>
      <c r="AA946" s="682">
        <f>Y946*Z946</f>
        <v>161280</v>
      </c>
      <c r="AB946" s="682"/>
      <c r="AC946" s="496">
        <v>0</v>
      </c>
      <c r="AD946" s="692"/>
      <c r="AE946" s="684"/>
      <c r="AF946" s="695">
        <f>AA946+AD946+AE946</f>
        <v>161280</v>
      </c>
      <c r="AG946" s="676" t="s">
        <v>1073</v>
      </c>
      <c r="AH946" s="676"/>
      <c r="AI946" s="685">
        <v>60</v>
      </c>
      <c r="AJ946" s="676" t="s">
        <v>2674</v>
      </c>
      <c r="AK946" s="696" t="s">
        <v>1149</v>
      </c>
      <c r="AL946" s="676">
        <v>78216</v>
      </c>
      <c r="AM946" s="676" t="s">
        <v>52</v>
      </c>
      <c r="AN946" s="676" t="s">
        <v>1076</v>
      </c>
      <c r="AO946" s="491"/>
      <c r="AP946" s="688"/>
      <c r="AQ946" s="688" t="s">
        <v>37</v>
      </c>
      <c r="AR946" s="688"/>
      <c r="AS946" s="697"/>
      <c r="AT946" s="697"/>
      <c r="AU946" s="697"/>
      <c r="AV946" s="680"/>
      <c r="AW946" s="673">
        <f>U946</f>
        <v>49401140</v>
      </c>
      <c r="AX946" s="673" cm="1">
        <f t="array" ref="AX946">SUM(MID(0&amp;AW946,LARGE(INDEX(ISNUMBER(--MID(AW946,ROW($1:$8),1))*ROW($1:$8),),ROW($1:$8))+1,1)*10^ROW($1:$8)/10)</f>
        <v>49401140</v>
      </c>
      <c r="AY946" s="673" t="str">
        <f>VLOOKUP($AX946,'Item Master Data'!$A:$F,3,FALSE)</f>
        <v>Q.PEAK DUO BLK ML G10.a+</v>
      </c>
      <c r="AZ946" s="673">
        <f>VLOOKUP($AX946,'Item Master Data'!$A:$F,6,FALSE)</f>
        <v>400</v>
      </c>
      <c r="BA946" s="673">
        <f>X946/BB946</f>
        <v>24</v>
      </c>
      <c r="BB946" s="673">
        <f>VLOOKUP(AX946,'Item Master Data'!$A:$G,7,FALSE)</f>
        <v>32</v>
      </c>
      <c r="BC946" s="673"/>
      <c r="BD946" s="673">
        <f>W946-AZ946</f>
        <v>0</v>
      </c>
    </row>
    <row r="947" spans="1:56">
      <c r="A947" s="674"/>
      <c r="B947" s="722">
        <v>44557</v>
      </c>
      <c r="C947" s="722"/>
      <c r="D947" s="687" t="s">
        <v>2368</v>
      </c>
      <c r="E947" s="676" t="s">
        <v>2844</v>
      </c>
      <c r="F947" s="676"/>
      <c r="G947" s="491">
        <v>2022</v>
      </c>
      <c r="H947" s="491">
        <v>12</v>
      </c>
      <c r="I947" s="687"/>
      <c r="J947" s="492"/>
      <c r="K947" s="685" t="s">
        <v>2947</v>
      </c>
      <c r="L947" s="676" t="s">
        <v>2505</v>
      </c>
      <c r="M947" s="689">
        <v>44545</v>
      </c>
      <c r="N947" s="689">
        <v>44840</v>
      </c>
      <c r="O947" s="689"/>
      <c r="P947" s="492"/>
      <c r="Q947" s="492"/>
      <c r="R947" s="492"/>
      <c r="S947" s="491" t="s">
        <v>1580</v>
      </c>
      <c r="T947" s="491">
        <v>60</v>
      </c>
      <c r="U947" s="676">
        <v>49401140</v>
      </c>
      <c r="V947" s="491" t="s">
        <v>2910</v>
      </c>
      <c r="W947" s="676">
        <v>400</v>
      </c>
      <c r="X947" s="678">
        <v>768</v>
      </c>
      <c r="Y947" s="525">
        <f>W947*X947</f>
        <v>307200</v>
      </c>
      <c r="Z947" s="494">
        <v>0.52500000000000002</v>
      </c>
      <c r="AA947" s="682">
        <f>Y947*Z947</f>
        <v>161280</v>
      </c>
      <c r="AB947" s="682"/>
      <c r="AC947" s="496">
        <v>0</v>
      </c>
      <c r="AD947" s="692"/>
      <c r="AE947" s="684"/>
      <c r="AF947" s="695">
        <f>AA947+AD947+AE947</f>
        <v>161280</v>
      </c>
      <c r="AG947" s="676" t="s">
        <v>1073</v>
      </c>
      <c r="AH947" s="676"/>
      <c r="AI947" s="685">
        <v>60</v>
      </c>
      <c r="AJ947" s="676" t="s">
        <v>2674</v>
      </c>
      <c r="AK947" s="696" t="s">
        <v>1149</v>
      </c>
      <c r="AL947" s="676">
        <v>78216</v>
      </c>
      <c r="AM947" s="676" t="s">
        <v>52</v>
      </c>
      <c r="AN947" s="676" t="s">
        <v>1076</v>
      </c>
      <c r="AO947" s="491"/>
      <c r="AP947" s="688"/>
      <c r="AQ947" s="688" t="s">
        <v>37</v>
      </c>
      <c r="AR947" s="688"/>
      <c r="AS947" s="697"/>
      <c r="AT947" s="697"/>
      <c r="AU947" s="697"/>
      <c r="AV947" s="680"/>
      <c r="AW947" s="673">
        <f>U947</f>
        <v>49401140</v>
      </c>
      <c r="AX947" s="673" cm="1">
        <f t="array" ref="AX947">SUM(MID(0&amp;AW947,LARGE(INDEX(ISNUMBER(--MID(AW947,ROW($1:$8),1))*ROW($1:$8),),ROW($1:$8))+1,1)*10^ROW($1:$8)/10)</f>
        <v>49401140</v>
      </c>
      <c r="AY947" s="673" t="str">
        <f>VLOOKUP($AX947,'Item Master Data'!$A:$F,3,FALSE)</f>
        <v>Q.PEAK DUO BLK ML G10.a+</v>
      </c>
      <c r="AZ947" s="673">
        <f>VLOOKUP($AX947,'Item Master Data'!$A:$F,6,FALSE)</f>
        <v>400</v>
      </c>
      <c r="BA947" s="673">
        <f>X947/BB947</f>
        <v>24</v>
      </c>
      <c r="BB947" s="673">
        <f>VLOOKUP(AX947,'Item Master Data'!$A:$G,7,FALSE)</f>
        <v>32</v>
      </c>
      <c r="BC947" s="673"/>
      <c r="BD947" s="673">
        <f>W947-AZ947</f>
        <v>0</v>
      </c>
    </row>
    <row r="948" spans="1:56">
      <c r="A948" s="674"/>
      <c r="B948" s="722">
        <v>44557</v>
      </c>
      <c r="C948" s="722"/>
      <c r="D948" s="687" t="s">
        <v>2368</v>
      </c>
      <c r="E948" s="676" t="s">
        <v>2844</v>
      </c>
      <c r="F948" s="676"/>
      <c r="G948" s="491">
        <v>2022</v>
      </c>
      <c r="H948" s="491">
        <v>12</v>
      </c>
      <c r="I948" s="687"/>
      <c r="J948" s="492"/>
      <c r="K948" s="685" t="s">
        <v>2948</v>
      </c>
      <c r="L948" s="676" t="s">
        <v>2505</v>
      </c>
      <c r="M948" s="689">
        <v>44545</v>
      </c>
      <c r="N948" s="689">
        <v>44844</v>
      </c>
      <c r="O948" s="689"/>
      <c r="P948" s="492"/>
      <c r="Q948" s="492"/>
      <c r="R948" s="492"/>
      <c r="S948" s="491" t="s">
        <v>1580</v>
      </c>
      <c r="T948" s="491">
        <v>60</v>
      </c>
      <c r="U948" s="676">
        <v>49401140</v>
      </c>
      <c r="V948" s="491" t="s">
        <v>2910</v>
      </c>
      <c r="W948" s="676">
        <v>400</v>
      </c>
      <c r="X948" s="678">
        <v>768</v>
      </c>
      <c r="Y948" s="525">
        <f>W948*X948</f>
        <v>307200</v>
      </c>
      <c r="Z948" s="494">
        <v>0.52500000000000002</v>
      </c>
      <c r="AA948" s="682">
        <f>Y948*Z948</f>
        <v>161280</v>
      </c>
      <c r="AB948" s="682"/>
      <c r="AC948" s="496">
        <v>0</v>
      </c>
      <c r="AD948" s="692"/>
      <c r="AE948" s="684"/>
      <c r="AF948" s="695">
        <f>AA948+AD948+AE948</f>
        <v>161280</v>
      </c>
      <c r="AG948" s="676" t="s">
        <v>1073</v>
      </c>
      <c r="AH948" s="676"/>
      <c r="AI948" s="685">
        <v>60</v>
      </c>
      <c r="AJ948" s="676" t="s">
        <v>2674</v>
      </c>
      <c r="AK948" s="696" t="s">
        <v>1149</v>
      </c>
      <c r="AL948" s="676">
        <v>78216</v>
      </c>
      <c r="AM948" s="676" t="s">
        <v>52</v>
      </c>
      <c r="AN948" s="676" t="s">
        <v>1076</v>
      </c>
      <c r="AO948" s="491"/>
      <c r="AP948" s="688"/>
      <c r="AQ948" s="688" t="s">
        <v>37</v>
      </c>
      <c r="AR948" s="688"/>
      <c r="AS948" s="697"/>
      <c r="AT948" s="697"/>
      <c r="AU948" s="697"/>
      <c r="AV948" s="680"/>
      <c r="AW948" s="673">
        <f>U948</f>
        <v>49401140</v>
      </c>
      <c r="AX948" s="673" cm="1">
        <f t="array" ref="AX948">SUM(MID(0&amp;AW948,LARGE(INDEX(ISNUMBER(--MID(AW948,ROW($1:$8),1))*ROW($1:$8),),ROW($1:$8))+1,1)*10^ROW($1:$8)/10)</f>
        <v>49401140</v>
      </c>
      <c r="AY948" s="673" t="str">
        <f>VLOOKUP($AX948,'Item Master Data'!$A:$F,3,FALSE)</f>
        <v>Q.PEAK DUO BLK ML G10.a+</v>
      </c>
      <c r="AZ948" s="673">
        <f>VLOOKUP($AX948,'Item Master Data'!$A:$F,6,FALSE)</f>
        <v>400</v>
      </c>
      <c r="BA948" s="673">
        <f>X948/BB948</f>
        <v>24</v>
      </c>
      <c r="BB948" s="673">
        <f>VLOOKUP(AX948,'Item Master Data'!$A:$G,7,FALSE)</f>
        <v>32</v>
      </c>
      <c r="BC948" s="673"/>
      <c r="BD948" s="673">
        <f>W948-AZ948</f>
        <v>0</v>
      </c>
    </row>
    <row r="949" spans="1:56">
      <c r="A949" s="674"/>
      <c r="B949" s="722">
        <v>44557</v>
      </c>
      <c r="C949" s="722"/>
      <c r="D949" s="687" t="s">
        <v>2368</v>
      </c>
      <c r="E949" s="676" t="s">
        <v>2844</v>
      </c>
      <c r="F949" s="676"/>
      <c r="G949" s="491">
        <v>2022</v>
      </c>
      <c r="H949" s="491">
        <v>12</v>
      </c>
      <c r="I949" s="687"/>
      <c r="J949" s="492"/>
      <c r="K949" s="685" t="s">
        <v>2949</v>
      </c>
      <c r="L949" s="676" t="s">
        <v>2505</v>
      </c>
      <c r="M949" s="689">
        <v>44545</v>
      </c>
      <c r="N949" s="689">
        <v>44850</v>
      </c>
      <c r="O949" s="689"/>
      <c r="P949" s="492"/>
      <c r="Q949" s="492"/>
      <c r="R949" s="492"/>
      <c r="S949" s="491" t="s">
        <v>1580</v>
      </c>
      <c r="T949" s="491">
        <v>60</v>
      </c>
      <c r="U949" s="676">
        <v>49401140</v>
      </c>
      <c r="V949" s="491" t="s">
        <v>2910</v>
      </c>
      <c r="W949" s="676">
        <v>400</v>
      </c>
      <c r="X949" s="678">
        <v>768</v>
      </c>
      <c r="Y949" s="525">
        <f>W949*X949</f>
        <v>307200</v>
      </c>
      <c r="Z949" s="494">
        <v>0.52500000000000002</v>
      </c>
      <c r="AA949" s="682">
        <f>Y949*Z949</f>
        <v>161280</v>
      </c>
      <c r="AB949" s="682"/>
      <c r="AC949" s="496">
        <v>0</v>
      </c>
      <c r="AD949" s="692"/>
      <c r="AE949" s="684"/>
      <c r="AF949" s="695">
        <f>AA949+AD949+AE949</f>
        <v>161280</v>
      </c>
      <c r="AG949" s="676" t="s">
        <v>1073</v>
      </c>
      <c r="AH949" s="676"/>
      <c r="AI949" s="685">
        <v>60</v>
      </c>
      <c r="AJ949" s="676" t="s">
        <v>2674</v>
      </c>
      <c r="AK949" s="696" t="s">
        <v>1149</v>
      </c>
      <c r="AL949" s="676">
        <v>78216</v>
      </c>
      <c r="AM949" s="676" t="s">
        <v>52</v>
      </c>
      <c r="AN949" s="676" t="s">
        <v>1076</v>
      </c>
      <c r="AO949" s="491"/>
      <c r="AP949" s="688"/>
      <c r="AQ949" s="688" t="s">
        <v>37</v>
      </c>
      <c r="AR949" s="688"/>
      <c r="AS949" s="697"/>
      <c r="AT949" s="697"/>
      <c r="AU949" s="697"/>
      <c r="AV949" s="680"/>
      <c r="AW949" s="673">
        <f>U949</f>
        <v>49401140</v>
      </c>
      <c r="AX949" s="673" cm="1">
        <f t="array" ref="AX949">SUM(MID(0&amp;AW949,LARGE(INDEX(ISNUMBER(--MID(AW949,ROW($1:$8),1))*ROW($1:$8),),ROW($1:$8))+1,1)*10^ROW($1:$8)/10)</f>
        <v>49401140</v>
      </c>
      <c r="AY949" s="673" t="str">
        <f>VLOOKUP($AX949,'Item Master Data'!$A:$F,3,FALSE)</f>
        <v>Q.PEAK DUO BLK ML G10.a+</v>
      </c>
      <c r="AZ949" s="673">
        <f>VLOOKUP($AX949,'Item Master Data'!$A:$F,6,FALSE)</f>
        <v>400</v>
      </c>
      <c r="BA949" s="673">
        <f>X949/BB949</f>
        <v>24</v>
      </c>
      <c r="BB949" s="673">
        <f>VLOOKUP(AX949,'Item Master Data'!$A:$G,7,FALSE)</f>
        <v>32</v>
      </c>
      <c r="BC949" s="673"/>
      <c r="BD949" s="673">
        <f>W949-AZ949</f>
        <v>0</v>
      </c>
    </row>
    <row r="950" spans="1:56">
      <c r="A950" s="674"/>
      <c r="B950" s="722">
        <v>44636</v>
      </c>
      <c r="C950" s="722">
        <v>44636</v>
      </c>
      <c r="D950" s="687" t="s">
        <v>2368</v>
      </c>
      <c r="E950" s="676"/>
      <c r="F950" s="676"/>
      <c r="G950" s="491">
        <v>2022</v>
      </c>
      <c r="H950" s="491">
        <v>12</v>
      </c>
      <c r="I950" s="687"/>
      <c r="J950" s="492"/>
      <c r="K950" s="685" t="s">
        <v>2950</v>
      </c>
      <c r="L950" s="676" t="s">
        <v>2505</v>
      </c>
      <c r="M950" s="689">
        <v>44636</v>
      </c>
      <c r="N950" s="689">
        <v>44902</v>
      </c>
      <c r="O950" s="689"/>
      <c r="P950" s="492"/>
      <c r="Q950" s="492"/>
      <c r="R950" s="492"/>
      <c r="S950" s="491" t="s">
        <v>1580</v>
      </c>
      <c r="T950" s="491">
        <v>72</v>
      </c>
      <c r="U950" s="676"/>
      <c r="V950" s="491" t="s">
        <v>1108</v>
      </c>
      <c r="W950" s="676">
        <v>480</v>
      </c>
      <c r="X950" s="678">
        <v>696</v>
      </c>
      <c r="Y950" s="525">
        <f>W950*X950</f>
        <v>334080</v>
      </c>
      <c r="Z950" s="494">
        <v>0.495</v>
      </c>
      <c r="AA950" s="682">
        <f>Y950*Z950</f>
        <v>165369.60000000001</v>
      </c>
      <c r="AB950" s="682"/>
      <c r="AC950" s="496">
        <v>0</v>
      </c>
      <c r="AD950" s="692"/>
      <c r="AE950" s="684"/>
      <c r="AF950" s="695">
        <f>AA950+AD950+AE950</f>
        <v>165369.60000000001</v>
      </c>
      <c r="AG950" s="676" t="s">
        <v>1073</v>
      </c>
      <c r="AH950" s="676"/>
      <c r="AI950" s="685">
        <v>60</v>
      </c>
      <c r="AJ950" s="676" t="s">
        <v>1821</v>
      </c>
      <c r="AK950" s="696" t="s">
        <v>50</v>
      </c>
      <c r="AL950" s="676">
        <v>95834</v>
      </c>
      <c r="AM950" s="676" t="s">
        <v>52</v>
      </c>
      <c r="AN950" s="676" t="s">
        <v>1076</v>
      </c>
      <c r="AO950" s="491"/>
      <c r="AP950" s="688"/>
      <c r="AQ950" s="688" t="s">
        <v>37</v>
      </c>
      <c r="AR950" s="688"/>
      <c r="AS950" s="697"/>
      <c r="AT950" s="697"/>
      <c r="AU950" s="697"/>
      <c r="AV950" s="680"/>
      <c r="AW950" s="673">
        <f>U950</f>
        <v>0</v>
      </c>
      <c r="AX950" s="673" cm="1">
        <f t="array" ref="AX950">SUM(MID(0&amp;AW950,LARGE(INDEX(ISNUMBER(--MID(AW950,ROW($1:$8),1))*ROW($1:$8),),ROW($1:$8))+1,1)*10^ROW($1:$8)/10)</f>
        <v>0</v>
      </c>
      <c r="AY950" s="673" t="e">
        <f>VLOOKUP($AX950,'Item Master Data'!$A:$F,3,FALSE)</f>
        <v>#N/A</v>
      </c>
      <c r="AZ950" s="673" t="e">
        <f>VLOOKUP($AX950,'Item Master Data'!$A:$F,6,FALSE)</f>
        <v>#N/A</v>
      </c>
      <c r="BA950" s="673" t="e">
        <f>X950/BB950</f>
        <v>#N/A</v>
      </c>
      <c r="BB950" s="673" t="e">
        <f>VLOOKUP(AX950,'Item Master Data'!$A:$G,7,FALSE)</f>
        <v>#N/A</v>
      </c>
      <c r="BC950" s="673"/>
      <c r="BD950" s="673" t="e">
        <f>W950-AZ950</f>
        <v>#N/A</v>
      </c>
    </row>
    <row r="951" spans="1:56">
      <c r="A951" s="674"/>
      <c r="B951" s="722"/>
      <c r="C951" s="722"/>
      <c r="D951" s="687" t="s">
        <v>2368</v>
      </c>
      <c r="E951" s="676" t="s">
        <v>1292</v>
      </c>
      <c r="F951" s="491"/>
      <c r="G951" s="491">
        <v>2022</v>
      </c>
      <c r="H951" s="491">
        <v>12</v>
      </c>
      <c r="I951" s="499"/>
      <c r="J951" s="492"/>
      <c r="K951" s="685" t="s">
        <v>2951</v>
      </c>
      <c r="L951" s="676" t="s">
        <v>2505</v>
      </c>
      <c r="M951" s="689">
        <v>44545</v>
      </c>
      <c r="N951" s="689">
        <v>44778</v>
      </c>
      <c r="O951" s="689"/>
      <c r="P951" s="677"/>
      <c r="Q951" s="677"/>
      <c r="R951" s="677"/>
      <c r="S951" s="676" t="s">
        <v>1580</v>
      </c>
      <c r="T951" s="676">
        <v>60</v>
      </c>
      <c r="U951" s="676">
        <v>49401140</v>
      </c>
      <c r="V951" s="676" t="s">
        <v>973</v>
      </c>
      <c r="W951" s="676">
        <v>400</v>
      </c>
      <c r="X951" s="678">
        <v>768</v>
      </c>
      <c r="Y951" s="525">
        <f>W951*X951</f>
        <v>307200</v>
      </c>
      <c r="Z951" s="494">
        <v>0.52500000000000002</v>
      </c>
      <c r="AA951" s="682">
        <f>Y951*Z951</f>
        <v>161280</v>
      </c>
      <c r="AB951" s="682"/>
      <c r="AC951" s="496">
        <v>0</v>
      </c>
      <c r="AD951" s="692"/>
      <c r="AE951" s="497"/>
      <c r="AF951" s="695">
        <f>AA951+AD951+AE951</f>
        <v>161280</v>
      </c>
      <c r="AG951" s="676" t="s">
        <v>1073</v>
      </c>
      <c r="AH951" s="676"/>
      <c r="AI951" s="685" t="s">
        <v>2488</v>
      </c>
      <c r="AJ951" s="676" t="s">
        <v>2399</v>
      </c>
      <c r="AK951" s="696" t="s">
        <v>50</v>
      </c>
      <c r="AL951" s="676">
        <v>90620</v>
      </c>
      <c r="AM951" s="676" t="s">
        <v>52</v>
      </c>
      <c r="AN951" s="676"/>
      <c r="AO951" s="491"/>
      <c r="AP951" s="688"/>
      <c r="AQ951" s="688" t="s">
        <v>37</v>
      </c>
      <c r="AR951" s="688"/>
      <c r="AS951" s="697"/>
      <c r="AT951" s="697"/>
      <c r="AU951" s="697"/>
      <c r="AV951" s="680"/>
      <c r="AW951" s="673">
        <f>U951</f>
        <v>49401140</v>
      </c>
      <c r="AX951" s="673" cm="1">
        <f t="array" ref="AX951">SUM(MID(0&amp;AW951,LARGE(INDEX(ISNUMBER(--MID(AW951,ROW($1:$8),1))*ROW($1:$8),),ROW($1:$8))+1,1)*10^ROW($1:$8)/10)</f>
        <v>49401140</v>
      </c>
      <c r="AY951" s="673" t="str">
        <f>VLOOKUP($AX951,'Item Master Data'!$A:$F,3,FALSE)</f>
        <v>Q.PEAK DUO BLK ML G10.a+</v>
      </c>
      <c r="AZ951" s="673">
        <f>VLOOKUP($AX951,'Item Master Data'!$A:$F,6,FALSE)</f>
        <v>400</v>
      </c>
      <c r="BA951" s="673">
        <f>X951/BB951</f>
        <v>24</v>
      </c>
      <c r="BB951" s="673">
        <f>VLOOKUP(AX951,'Item Master Data'!$A:$G,7,FALSE)</f>
        <v>32</v>
      </c>
      <c r="BC951" s="673"/>
      <c r="BD951" s="673">
        <f>W951-AZ951</f>
        <v>0</v>
      </c>
    </row>
    <row r="952" spans="1:56">
      <c r="A952" s="674"/>
      <c r="B952" s="722">
        <v>44557</v>
      </c>
      <c r="C952" s="722">
        <v>44587</v>
      </c>
      <c r="D952" s="687" t="s">
        <v>2368</v>
      </c>
      <c r="E952" s="676" t="s">
        <v>1292</v>
      </c>
      <c r="F952" s="491"/>
      <c r="G952" s="491">
        <v>2022</v>
      </c>
      <c r="H952" s="491">
        <v>12</v>
      </c>
      <c r="I952" s="499"/>
      <c r="J952" s="492"/>
      <c r="K952" s="685" t="s">
        <v>2952</v>
      </c>
      <c r="L952" s="676" t="s">
        <v>2602</v>
      </c>
      <c r="M952" s="689">
        <v>44545</v>
      </c>
      <c r="N952" s="689">
        <v>44910</v>
      </c>
      <c r="O952" s="689"/>
      <c r="P952" s="492"/>
      <c r="Q952" s="492"/>
      <c r="R952" s="492"/>
      <c r="S952" s="491" t="s">
        <v>1580</v>
      </c>
      <c r="T952" s="491">
        <v>60</v>
      </c>
      <c r="U952" s="491" t="s">
        <v>1113</v>
      </c>
      <c r="V952" s="491" t="s">
        <v>1231</v>
      </c>
      <c r="W952" s="676">
        <v>360</v>
      </c>
      <c r="X952" s="678">
        <v>832</v>
      </c>
      <c r="Y952" s="525">
        <f>W952*X952</f>
        <v>299520</v>
      </c>
      <c r="Z952" s="494">
        <v>0.78999999999999992</v>
      </c>
      <c r="AA952" s="682">
        <f>Y952*Z952</f>
        <v>236620.79999999999</v>
      </c>
      <c r="AB952" s="682"/>
      <c r="AC952" s="496">
        <v>0</v>
      </c>
      <c r="AD952" s="692"/>
      <c r="AE952" s="497"/>
      <c r="AF952" s="695">
        <f>AA952+AD952+AE952</f>
        <v>236620.79999999999</v>
      </c>
      <c r="AG952" s="676" t="s">
        <v>1073</v>
      </c>
      <c r="AH952" s="676"/>
      <c r="AI952" s="685" t="s">
        <v>2488</v>
      </c>
      <c r="AJ952" s="676" t="s">
        <v>2507</v>
      </c>
      <c r="AK952" s="696" t="s">
        <v>1854</v>
      </c>
      <c r="AL952" s="676">
        <v>97210</v>
      </c>
      <c r="AM952" s="676" t="s">
        <v>52</v>
      </c>
      <c r="AN952" s="676"/>
      <c r="AO952" s="491"/>
      <c r="AP952" s="688"/>
      <c r="AQ952" s="688" t="s">
        <v>37</v>
      </c>
      <c r="AR952" s="688"/>
      <c r="AS952" s="697"/>
      <c r="AT952" s="697"/>
      <c r="AU952" s="697"/>
      <c r="AV952" s="680"/>
      <c r="AW952" s="673" t="str">
        <f>U952</f>
        <v>TBD</v>
      </c>
      <c r="AX952" s="673" cm="1">
        <f t="array" ref="AX952">SUM(MID(0&amp;AW952,LARGE(INDEX(ISNUMBER(--MID(AW952,ROW($1:$8),1))*ROW($1:$8),),ROW($1:$8))+1,1)*10^ROW($1:$8)/10)</f>
        <v>0</v>
      </c>
      <c r="AY952" s="673" t="e">
        <f>VLOOKUP($AX952,'Item Master Data'!$A:$F,3,FALSE)</f>
        <v>#N/A</v>
      </c>
      <c r="AZ952" s="673" t="e">
        <f>VLOOKUP($AX952,'Item Master Data'!$A:$F,6,FALSE)</f>
        <v>#N/A</v>
      </c>
      <c r="BA952" s="673" t="e">
        <f>X952/BB952</f>
        <v>#N/A</v>
      </c>
      <c r="BB952" s="673" t="e">
        <f>VLOOKUP(AX952,'Item Master Data'!$A:$G,7,FALSE)</f>
        <v>#N/A</v>
      </c>
      <c r="BC952" s="673"/>
      <c r="BD952" s="673" t="e">
        <f>W952-AZ952</f>
        <v>#N/A</v>
      </c>
    </row>
    <row r="953" spans="1:56">
      <c r="A953" s="674"/>
      <c r="B953" s="722">
        <v>44557</v>
      </c>
      <c r="C953" s="722">
        <v>44587</v>
      </c>
      <c r="D953" s="687" t="s">
        <v>2368</v>
      </c>
      <c r="E953" s="676" t="s">
        <v>1292</v>
      </c>
      <c r="F953" s="491"/>
      <c r="G953" s="491">
        <v>2022</v>
      </c>
      <c r="H953" s="491">
        <v>12</v>
      </c>
      <c r="I953" s="499"/>
      <c r="J953" s="492"/>
      <c r="K953" s="685" t="s">
        <v>2953</v>
      </c>
      <c r="L953" s="676" t="s">
        <v>2602</v>
      </c>
      <c r="M953" s="689">
        <v>44545</v>
      </c>
      <c r="N953" s="689">
        <v>44905</v>
      </c>
      <c r="O953" s="689"/>
      <c r="P953" s="492"/>
      <c r="Q953" s="492"/>
      <c r="R953" s="492"/>
      <c r="S953" s="491" t="s">
        <v>1580</v>
      </c>
      <c r="T953" s="491">
        <v>60</v>
      </c>
      <c r="U953" s="491" t="s">
        <v>1113</v>
      </c>
      <c r="V953" s="491" t="s">
        <v>1231</v>
      </c>
      <c r="W953" s="676">
        <v>360</v>
      </c>
      <c r="X953" s="678">
        <v>832</v>
      </c>
      <c r="Y953" s="525">
        <f>W953*X953</f>
        <v>299520</v>
      </c>
      <c r="Z953" s="494">
        <v>0.78999999999999992</v>
      </c>
      <c r="AA953" s="682">
        <f>Y953*Z953</f>
        <v>236620.79999999999</v>
      </c>
      <c r="AB953" s="682"/>
      <c r="AC953" s="496">
        <v>0</v>
      </c>
      <c r="AD953" s="692"/>
      <c r="AE953" s="497"/>
      <c r="AF953" s="695">
        <f>AA953+AD953+AE953</f>
        <v>236620.79999999999</v>
      </c>
      <c r="AG953" s="676" t="s">
        <v>1073</v>
      </c>
      <c r="AH953" s="676"/>
      <c r="AI953" s="685" t="s">
        <v>2488</v>
      </c>
      <c r="AJ953" s="676" t="s">
        <v>2507</v>
      </c>
      <c r="AK953" s="696" t="s">
        <v>1854</v>
      </c>
      <c r="AL953" s="676">
        <v>97210</v>
      </c>
      <c r="AM953" s="676" t="s">
        <v>52</v>
      </c>
      <c r="AN953" s="676"/>
      <c r="AO953" s="491"/>
      <c r="AP953" s="688"/>
      <c r="AQ953" s="688" t="s">
        <v>37</v>
      </c>
      <c r="AR953" s="688"/>
      <c r="AS953" s="697"/>
      <c r="AT953" s="697"/>
      <c r="AU953" s="697"/>
      <c r="AV953" s="680"/>
      <c r="AW953" s="673" t="str">
        <f>U953</f>
        <v>TBD</v>
      </c>
      <c r="AX953" s="673" cm="1">
        <f t="array" ref="AX953">SUM(MID(0&amp;AW953,LARGE(INDEX(ISNUMBER(--MID(AW953,ROW($1:$8),1))*ROW($1:$8),),ROW($1:$8))+1,1)*10^ROW($1:$8)/10)</f>
        <v>0</v>
      </c>
      <c r="AY953" s="673" t="e">
        <f>VLOOKUP($AX953,'Item Master Data'!$A:$F,3,FALSE)</f>
        <v>#N/A</v>
      </c>
      <c r="AZ953" s="673" t="e">
        <f>VLOOKUP($AX953,'Item Master Data'!$A:$F,6,FALSE)</f>
        <v>#N/A</v>
      </c>
      <c r="BA953" s="673" t="e">
        <f>X953/BB953</f>
        <v>#N/A</v>
      </c>
      <c r="BB953" s="673" t="e">
        <f>VLOOKUP(AX953,'Item Master Data'!$A:$G,7,FALSE)</f>
        <v>#N/A</v>
      </c>
      <c r="BC953" s="673"/>
      <c r="BD953" s="673" t="e">
        <f>W953-AZ953</f>
        <v>#N/A</v>
      </c>
    </row>
    <row r="954" spans="1:56">
      <c r="A954" s="674"/>
      <c r="B954" s="722">
        <v>44557</v>
      </c>
      <c r="C954" s="722">
        <v>44587</v>
      </c>
      <c r="D954" s="687" t="s">
        <v>2368</v>
      </c>
      <c r="E954" s="676" t="s">
        <v>1292</v>
      </c>
      <c r="F954" s="491"/>
      <c r="G954" s="491">
        <v>2022</v>
      </c>
      <c r="H954" s="491">
        <v>12</v>
      </c>
      <c r="I954" s="687"/>
      <c r="J954" s="677"/>
      <c r="K954" s="685" t="s">
        <v>2954</v>
      </c>
      <c r="L954" s="676" t="s">
        <v>2602</v>
      </c>
      <c r="M954" s="689">
        <v>44545</v>
      </c>
      <c r="N954" s="689">
        <v>44899</v>
      </c>
      <c r="O954" s="689"/>
      <c r="P954" s="492"/>
      <c r="Q954" s="492"/>
      <c r="R954" s="492"/>
      <c r="S954" s="491" t="s">
        <v>1580</v>
      </c>
      <c r="T954" s="491">
        <v>60</v>
      </c>
      <c r="U954" s="491" t="s">
        <v>1113</v>
      </c>
      <c r="V954" s="491" t="s">
        <v>1231</v>
      </c>
      <c r="W954" s="676">
        <v>360</v>
      </c>
      <c r="X954" s="678">
        <v>624</v>
      </c>
      <c r="Y954" s="525">
        <f>W954*X954</f>
        <v>224640</v>
      </c>
      <c r="Z954" s="494">
        <v>0.78999999999999992</v>
      </c>
      <c r="AA954" s="682">
        <f>Y954*Z954</f>
        <v>177465.59999999998</v>
      </c>
      <c r="AB954" s="682"/>
      <c r="AC954" s="683">
        <v>0</v>
      </c>
      <c r="AD954" s="692"/>
      <c r="AE954" s="497"/>
      <c r="AF954" s="695">
        <f>AA954+AD954+AE954</f>
        <v>177465.59999999998</v>
      </c>
      <c r="AG954" s="676" t="s">
        <v>1073</v>
      </c>
      <c r="AH954" s="676"/>
      <c r="AI954" s="685" t="s">
        <v>2488</v>
      </c>
      <c r="AJ954" s="676" t="s">
        <v>1891</v>
      </c>
      <c r="AK954" s="696" t="s">
        <v>50</v>
      </c>
      <c r="AL954" s="676">
        <v>93722</v>
      </c>
      <c r="AM954" s="676" t="s">
        <v>52</v>
      </c>
      <c r="AN954" s="676"/>
      <c r="AO954" s="491"/>
      <c r="AP954" s="688"/>
      <c r="AQ954" s="688" t="s">
        <v>37</v>
      </c>
      <c r="AR954" s="688"/>
      <c r="AS954" s="697"/>
      <c r="AT954" s="697"/>
      <c r="AU954" s="697"/>
      <c r="AV954" s="680"/>
      <c r="AW954" s="673" t="str">
        <f>U954</f>
        <v>TBD</v>
      </c>
      <c r="AX954" s="673" cm="1">
        <f t="array" ref="AX954">SUM(MID(0&amp;AW954,LARGE(INDEX(ISNUMBER(--MID(AW954,ROW($1:$8),1))*ROW($1:$8),),ROW($1:$8))+1,1)*10^ROW($1:$8)/10)</f>
        <v>0</v>
      </c>
      <c r="AY954" s="673" t="e">
        <f>VLOOKUP($AX954,'Item Master Data'!$A:$F,3,FALSE)</f>
        <v>#N/A</v>
      </c>
      <c r="AZ954" s="673" t="e">
        <f>VLOOKUP($AX954,'Item Master Data'!$A:$F,6,FALSE)</f>
        <v>#N/A</v>
      </c>
      <c r="BA954" s="673" t="e">
        <f>X954/BB954</f>
        <v>#N/A</v>
      </c>
      <c r="BB954" s="673" t="e">
        <f>VLOOKUP(AX954,'Item Master Data'!$A:$G,7,FALSE)</f>
        <v>#N/A</v>
      </c>
      <c r="BC954" s="673"/>
      <c r="BD954" s="673" t="e">
        <f>W954-AZ954</f>
        <v>#N/A</v>
      </c>
    </row>
    <row r="955" spans="1:56">
      <c r="A955" s="674"/>
      <c r="B955" s="722">
        <v>44557</v>
      </c>
      <c r="C955" s="722">
        <v>44587</v>
      </c>
      <c r="D955" s="687" t="s">
        <v>2368</v>
      </c>
      <c r="E955" s="676" t="s">
        <v>1292</v>
      </c>
      <c r="F955" s="491"/>
      <c r="G955" s="491">
        <v>2022</v>
      </c>
      <c r="H955" s="491">
        <v>12</v>
      </c>
      <c r="I955" s="499"/>
      <c r="J955" s="492"/>
      <c r="K955" s="685" t="s">
        <v>2955</v>
      </c>
      <c r="L955" s="676" t="s">
        <v>2602</v>
      </c>
      <c r="M955" s="689">
        <v>44545</v>
      </c>
      <c r="N955" s="689">
        <v>44900</v>
      </c>
      <c r="O955" s="689"/>
      <c r="P955" s="677"/>
      <c r="Q955" s="677"/>
      <c r="R955" s="677"/>
      <c r="S955" s="676" t="s">
        <v>1580</v>
      </c>
      <c r="T955" s="676">
        <v>60</v>
      </c>
      <c r="U955" s="676" t="s">
        <v>1113</v>
      </c>
      <c r="V955" s="676" t="s">
        <v>1231</v>
      </c>
      <c r="W955" s="676">
        <v>360</v>
      </c>
      <c r="X955" s="678">
        <v>624</v>
      </c>
      <c r="Y955" s="525">
        <f>W955*X955</f>
        <v>224640</v>
      </c>
      <c r="Z955" s="494">
        <v>0.78999999999999992</v>
      </c>
      <c r="AA955" s="682">
        <f>Y955*Z955</f>
        <v>177465.59999999998</v>
      </c>
      <c r="AB955" s="682"/>
      <c r="AC955" s="496">
        <v>0</v>
      </c>
      <c r="AD955" s="692"/>
      <c r="AE955" s="497"/>
      <c r="AF955" s="695">
        <f>AA955+AD955+AE955</f>
        <v>177465.59999999998</v>
      </c>
      <c r="AG955" s="676" t="s">
        <v>1073</v>
      </c>
      <c r="AH955" s="676"/>
      <c r="AI955" s="685" t="s">
        <v>2488</v>
      </c>
      <c r="AJ955" s="676" t="s">
        <v>2518</v>
      </c>
      <c r="AK955" s="696" t="s">
        <v>1138</v>
      </c>
      <c r="AL955" s="676">
        <v>85008</v>
      </c>
      <c r="AM955" s="676" t="s">
        <v>52</v>
      </c>
      <c r="AN955" s="676"/>
      <c r="AO955" s="491"/>
      <c r="AP955" s="688"/>
      <c r="AQ955" s="688" t="s">
        <v>37</v>
      </c>
      <c r="AR955" s="688"/>
      <c r="AS955" s="697"/>
      <c r="AT955" s="697"/>
      <c r="AU955" s="697"/>
      <c r="AV955" s="680"/>
      <c r="AW955" s="673" t="str">
        <f>U955</f>
        <v>TBD</v>
      </c>
      <c r="AX955" s="673" cm="1">
        <f t="array" ref="AX955">SUM(MID(0&amp;AW955,LARGE(INDEX(ISNUMBER(--MID(AW955,ROW($1:$8),1))*ROW($1:$8),),ROW($1:$8))+1,1)*10^ROW($1:$8)/10)</f>
        <v>0</v>
      </c>
      <c r="AY955" s="673" t="e">
        <f>VLOOKUP($AX955,'Item Master Data'!$A:$F,3,FALSE)</f>
        <v>#N/A</v>
      </c>
      <c r="AZ955" s="673" t="e">
        <f>VLOOKUP($AX955,'Item Master Data'!$A:$F,6,FALSE)</f>
        <v>#N/A</v>
      </c>
      <c r="BA955" s="673" t="e">
        <f>X955/BB955</f>
        <v>#N/A</v>
      </c>
      <c r="BB955" s="673" t="e">
        <f>VLOOKUP(AX955,'Item Master Data'!$A:$G,7,FALSE)</f>
        <v>#N/A</v>
      </c>
      <c r="BC955" s="673"/>
      <c r="BD955" s="673" t="e">
        <f>W955-AZ955</f>
        <v>#N/A</v>
      </c>
    </row>
    <row r="956" spans="1:56">
      <c r="A956" s="674"/>
      <c r="B956" s="722"/>
      <c r="C956" s="722"/>
      <c r="D956" s="687" t="s">
        <v>2368</v>
      </c>
      <c r="E956" s="676" t="s">
        <v>2744</v>
      </c>
      <c r="F956" s="491"/>
      <c r="G956" s="491">
        <v>2023</v>
      </c>
      <c r="H956" s="491"/>
      <c r="I956" s="499"/>
      <c r="J956" s="492"/>
      <c r="K956" s="685" t="s">
        <v>2864</v>
      </c>
      <c r="L956" s="676" t="s">
        <v>1717</v>
      </c>
      <c r="M956" s="689">
        <v>44641</v>
      </c>
      <c r="N956" s="689">
        <v>44837</v>
      </c>
      <c r="O956" s="689"/>
      <c r="P956" s="677"/>
      <c r="Q956" s="492"/>
      <c r="R956" s="492"/>
      <c r="S956" s="491" t="s">
        <v>1580</v>
      </c>
      <c r="T956" s="491">
        <v>60</v>
      </c>
      <c r="U956" s="676">
        <v>49403140</v>
      </c>
      <c r="V956" s="491" t="s">
        <v>973</v>
      </c>
      <c r="W956" s="676">
        <v>400</v>
      </c>
      <c r="X956" s="678">
        <v>3872</v>
      </c>
      <c r="Y956" s="525">
        <f>W956*X956</f>
        <v>1548800</v>
      </c>
      <c r="Z956" s="494">
        <v>0.55000000000000004</v>
      </c>
      <c r="AA956" s="682">
        <f>Y956*Z956</f>
        <v>851840.00000000012</v>
      </c>
      <c r="AB956" s="682"/>
      <c r="AC956" s="496">
        <v>0</v>
      </c>
      <c r="AD956" s="692"/>
      <c r="AE956" s="497"/>
      <c r="AF956" s="695">
        <f>AA956+AD956+AE956</f>
        <v>851840.00000000012</v>
      </c>
      <c r="AG956" s="491" t="s">
        <v>1073</v>
      </c>
      <c r="AH956" s="676"/>
      <c r="AI956" s="685">
        <v>60</v>
      </c>
      <c r="AJ956" s="491" t="s">
        <v>1718</v>
      </c>
      <c r="AK956" s="696" t="s">
        <v>2367</v>
      </c>
      <c r="AL956" s="676">
        <v>92806</v>
      </c>
      <c r="AM956" s="491" t="s">
        <v>52</v>
      </c>
      <c r="AN956" s="491" t="s">
        <v>1076</v>
      </c>
      <c r="AO956" s="491"/>
      <c r="AP956" s="688"/>
      <c r="AQ956" s="688"/>
      <c r="AR956" s="688" t="s">
        <v>2413</v>
      </c>
      <c r="AS956" s="697"/>
      <c r="AT956" s="697"/>
      <c r="AU956" s="697"/>
      <c r="AV956" s="680"/>
      <c r="AW956" s="673">
        <f>U956</f>
        <v>49403140</v>
      </c>
      <c r="AX956" s="673" cm="1">
        <f t="array" ref="AX956">SUM(MID(0&amp;AW956,LARGE(INDEX(ISNUMBER(--MID(AW956,ROW($1:$8),1))*ROW($1:$8),),ROW($1:$8))+1,1)*10^ROW($1:$8)/10)</f>
        <v>49403140</v>
      </c>
      <c r="AY956" s="673" t="str">
        <f>VLOOKUP($AX956,'Item Master Data'!$A:$F,3,FALSE)</f>
        <v>Q.PEAK DUO BLK ML G10+</v>
      </c>
      <c r="AZ956" s="673">
        <f>VLOOKUP($AX956,'Item Master Data'!$A:$F,6,FALSE)</f>
        <v>400</v>
      </c>
      <c r="BA956" s="673">
        <f>X956/BB956</f>
        <v>121</v>
      </c>
      <c r="BB956" s="673">
        <f>VLOOKUP(AX956,'Item Master Data'!$A:$G,7,FALSE)</f>
        <v>32</v>
      </c>
      <c r="BC956" s="673"/>
      <c r="BD956" s="673">
        <f>W956-AZ956</f>
        <v>0</v>
      </c>
    </row>
    <row r="957" spans="1:56">
      <c r="A957" s="674"/>
      <c r="B957" s="722"/>
      <c r="C957" s="722"/>
      <c r="D957" s="687" t="s">
        <v>2368</v>
      </c>
      <c r="E957" s="676" t="s">
        <v>2744</v>
      </c>
      <c r="F957" s="491"/>
      <c r="G957" s="491">
        <v>2023</v>
      </c>
      <c r="H957" s="491"/>
      <c r="I957" s="499"/>
      <c r="J957" s="492"/>
      <c r="K957" s="685" t="s">
        <v>2897</v>
      </c>
      <c r="L957" s="676" t="s">
        <v>1717</v>
      </c>
      <c r="M957" s="689">
        <v>44641</v>
      </c>
      <c r="N957" s="689">
        <v>44866</v>
      </c>
      <c r="O957" s="689"/>
      <c r="P957" s="677"/>
      <c r="Q957" s="492"/>
      <c r="R957" s="492"/>
      <c r="S957" s="491" t="s">
        <v>1580</v>
      </c>
      <c r="T957" s="491">
        <v>60</v>
      </c>
      <c r="U957" s="676">
        <v>49403140</v>
      </c>
      <c r="V957" s="491" t="s">
        <v>973</v>
      </c>
      <c r="W957" s="676">
        <v>400</v>
      </c>
      <c r="X957" s="678">
        <v>5728</v>
      </c>
      <c r="Y957" s="525">
        <f>W957*X957</f>
        <v>2291200</v>
      </c>
      <c r="Z957" s="494">
        <v>0.55000000000000004</v>
      </c>
      <c r="AA957" s="682">
        <f>Y957*Z957</f>
        <v>1260160</v>
      </c>
      <c r="AB957" s="682"/>
      <c r="AC957" s="496">
        <v>0</v>
      </c>
      <c r="AD957" s="692"/>
      <c r="AE957" s="497"/>
      <c r="AF957" s="695">
        <f>AA957+AD957+AE957</f>
        <v>1260160</v>
      </c>
      <c r="AG957" s="491" t="s">
        <v>1073</v>
      </c>
      <c r="AH957" s="676"/>
      <c r="AI957" s="685">
        <v>60</v>
      </c>
      <c r="AJ957" s="491" t="s">
        <v>1718</v>
      </c>
      <c r="AK957" s="696" t="s">
        <v>2367</v>
      </c>
      <c r="AL957" s="676">
        <v>92806</v>
      </c>
      <c r="AM957" s="491" t="s">
        <v>52</v>
      </c>
      <c r="AN957" s="491" t="s">
        <v>1076</v>
      </c>
      <c r="AO957" s="491"/>
      <c r="AP957" s="688"/>
      <c r="AQ957" s="688"/>
      <c r="AR957" s="688" t="s">
        <v>2413</v>
      </c>
      <c r="AS957" s="697"/>
      <c r="AT957" s="697"/>
      <c r="AU957" s="697"/>
      <c r="AV957" s="680"/>
      <c r="AW957" s="673">
        <f>U957</f>
        <v>49403140</v>
      </c>
      <c r="AX957" s="673" cm="1">
        <f t="array" ref="AX957">SUM(MID(0&amp;AW957,LARGE(INDEX(ISNUMBER(--MID(AW957,ROW($1:$8),1))*ROW($1:$8),),ROW($1:$8))+1,1)*10^ROW($1:$8)/10)</f>
        <v>49403140</v>
      </c>
      <c r="AY957" s="673" t="str">
        <f>VLOOKUP($AX957,'Item Master Data'!$A:$F,3,FALSE)</f>
        <v>Q.PEAK DUO BLK ML G10+</v>
      </c>
      <c r="AZ957" s="673">
        <f>VLOOKUP($AX957,'Item Master Data'!$A:$F,6,FALSE)</f>
        <v>400</v>
      </c>
      <c r="BA957" s="673">
        <f>X957/BB957</f>
        <v>179</v>
      </c>
      <c r="BB957" s="673">
        <f>VLOOKUP(AX957,'Item Master Data'!$A:$G,7,FALSE)</f>
        <v>32</v>
      </c>
      <c r="BC957" s="673"/>
      <c r="BD957" s="673">
        <f>W957-AZ957</f>
        <v>0</v>
      </c>
    </row>
    <row r="958" spans="1:56">
      <c r="A958" s="674"/>
      <c r="B958" s="722"/>
      <c r="C958" s="722"/>
      <c r="D958" s="687" t="s">
        <v>2368</v>
      </c>
      <c r="E958" s="676" t="s">
        <v>2744</v>
      </c>
      <c r="F958" s="491"/>
      <c r="G958" s="491">
        <v>2023</v>
      </c>
      <c r="H958" s="491"/>
      <c r="I958" s="499"/>
      <c r="J958" s="492"/>
      <c r="K958" s="685" t="s">
        <v>2833</v>
      </c>
      <c r="L958" s="676" t="s">
        <v>1989</v>
      </c>
      <c r="M958" s="689">
        <v>44642</v>
      </c>
      <c r="N958" s="689">
        <v>44809</v>
      </c>
      <c r="O958" s="689"/>
      <c r="P958" s="492"/>
      <c r="Q958" s="492"/>
      <c r="R958" s="492"/>
      <c r="S958" s="491" t="s">
        <v>1580</v>
      </c>
      <c r="T958" s="491">
        <v>60</v>
      </c>
      <c r="U958" s="491">
        <v>49403140</v>
      </c>
      <c r="V958" s="491" t="s">
        <v>973</v>
      </c>
      <c r="W958" s="676">
        <v>400</v>
      </c>
      <c r="X958" s="678">
        <v>3072</v>
      </c>
      <c r="Y958" s="525">
        <f>W958*X958</f>
        <v>1228800</v>
      </c>
      <c r="Z958" s="494">
        <v>0.55000000000000004</v>
      </c>
      <c r="AA958" s="682">
        <f>Y958*Z958</f>
        <v>675840</v>
      </c>
      <c r="AB958" s="682"/>
      <c r="AC958" s="496">
        <v>0</v>
      </c>
      <c r="AD958" s="692"/>
      <c r="AE958" s="497"/>
      <c r="AF958" s="695">
        <f>AA958+AD958+AE958</f>
        <v>675840</v>
      </c>
      <c r="AG958" s="491" t="s">
        <v>1073</v>
      </c>
      <c r="AH958" s="676"/>
      <c r="AI958" s="685">
        <v>60</v>
      </c>
      <c r="AJ958" s="491" t="s">
        <v>1821</v>
      </c>
      <c r="AK958" s="696" t="s">
        <v>50</v>
      </c>
      <c r="AL958" s="676">
        <v>95834</v>
      </c>
      <c r="AM958" s="491" t="s">
        <v>52</v>
      </c>
      <c r="AN958" s="491" t="s">
        <v>1076</v>
      </c>
      <c r="AO958" s="491"/>
      <c r="AP958" s="688"/>
      <c r="AQ958" s="688"/>
      <c r="AR958" s="688" t="s">
        <v>2413</v>
      </c>
      <c r="AS958" s="697"/>
      <c r="AT958" s="697"/>
      <c r="AU958" s="697"/>
      <c r="AV958" s="680"/>
      <c r="AW958" s="673">
        <f>U958</f>
        <v>49403140</v>
      </c>
      <c r="AX958" s="673" cm="1">
        <f t="array" ref="AX958">SUM(MID(0&amp;AW958,LARGE(INDEX(ISNUMBER(--MID(AW958,ROW($1:$8),1))*ROW($1:$8),),ROW($1:$8))+1,1)*10^ROW($1:$8)/10)</f>
        <v>49403140</v>
      </c>
      <c r="AY958" s="673" t="str">
        <f>VLOOKUP($AX958,'Item Master Data'!$A:$F,3,FALSE)</f>
        <v>Q.PEAK DUO BLK ML G10+</v>
      </c>
      <c r="AZ958" s="673">
        <f>VLOOKUP($AX958,'Item Master Data'!$A:$F,6,FALSE)</f>
        <v>400</v>
      </c>
      <c r="BA958" s="673">
        <f>X958/BB958</f>
        <v>96</v>
      </c>
      <c r="BB958" s="673">
        <f>VLOOKUP(AX958,'Item Master Data'!$A:$G,7,FALSE)</f>
        <v>32</v>
      </c>
      <c r="BC958" s="673"/>
      <c r="BD958" s="673">
        <f>W958-AZ958</f>
        <v>0</v>
      </c>
    </row>
    <row r="959" spans="1:56">
      <c r="A959" s="674"/>
      <c r="B959" s="722"/>
      <c r="C959" s="722"/>
      <c r="D959" s="687" t="s">
        <v>2368</v>
      </c>
      <c r="E959" s="676" t="s">
        <v>2744</v>
      </c>
      <c r="F959" s="491"/>
      <c r="G959" s="491">
        <v>2023</v>
      </c>
      <c r="H959" s="491"/>
      <c r="I959" s="499"/>
      <c r="J959" s="492"/>
      <c r="K959" s="685" t="s">
        <v>2865</v>
      </c>
      <c r="L959" s="676" t="s">
        <v>1989</v>
      </c>
      <c r="M959" s="689">
        <v>44642</v>
      </c>
      <c r="N959" s="689">
        <v>44837</v>
      </c>
      <c r="O959" s="689"/>
      <c r="P959" s="677"/>
      <c r="Q959" s="677"/>
      <c r="R959" s="677"/>
      <c r="S959" s="676" t="s">
        <v>1580</v>
      </c>
      <c r="T959" s="676">
        <v>60</v>
      </c>
      <c r="U959" s="676">
        <v>49403140</v>
      </c>
      <c r="V959" s="676" t="s">
        <v>973</v>
      </c>
      <c r="W959" s="676">
        <v>400</v>
      </c>
      <c r="X959" s="678">
        <v>4608</v>
      </c>
      <c r="Y959" s="525">
        <f>W959*X959</f>
        <v>1843200</v>
      </c>
      <c r="Z959" s="494">
        <v>0.55000000000000004</v>
      </c>
      <c r="AA959" s="682">
        <f>Y959*Z959</f>
        <v>1013760.0000000001</v>
      </c>
      <c r="AB959" s="682"/>
      <c r="AC959" s="496">
        <v>0</v>
      </c>
      <c r="AD959" s="692"/>
      <c r="AE959" s="497"/>
      <c r="AF959" s="695">
        <f>AA959+AD959+AE959</f>
        <v>1013760.0000000001</v>
      </c>
      <c r="AG959" s="491" t="s">
        <v>1073</v>
      </c>
      <c r="AH959" s="676"/>
      <c r="AI959" s="685">
        <v>60</v>
      </c>
      <c r="AJ959" s="491" t="s">
        <v>1821</v>
      </c>
      <c r="AK959" s="696" t="s">
        <v>50</v>
      </c>
      <c r="AL959" s="676">
        <v>95834</v>
      </c>
      <c r="AM959" s="491" t="s">
        <v>52</v>
      </c>
      <c r="AN959" s="491" t="s">
        <v>1076</v>
      </c>
      <c r="AO959" s="491"/>
      <c r="AP959" s="688"/>
      <c r="AQ959" s="688"/>
      <c r="AR959" s="688" t="s">
        <v>2413</v>
      </c>
      <c r="AS959" s="697"/>
      <c r="AT959" s="697"/>
      <c r="AU959" s="697"/>
      <c r="AV959" s="680"/>
      <c r="AW959" s="673">
        <f>U959</f>
        <v>49403140</v>
      </c>
      <c r="AX959" s="673" cm="1">
        <f t="array" ref="AX959">SUM(MID(0&amp;AW959,LARGE(INDEX(ISNUMBER(--MID(AW959,ROW($1:$8),1))*ROW($1:$8),),ROW($1:$8))+1,1)*10^ROW($1:$8)/10)</f>
        <v>49403140</v>
      </c>
      <c r="AY959" s="673" t="str">
        <f>VLOOKUP($AX959,'Item Master Data'!$A:$F,3,FALSE)</f>
        <v>Q.PEAK DUO BLK ML G10+</v>
      </c>
      <c r="AZ959" s="673">
        <f>VLOOKUP($AX959,'Item Master Data'!$A:$F,6,FALSE)</f>
        <v>400</v>
      </c>
      <c r="BA959" s="673">
        <f>X959/BB959</f>
        <v>144</v>
      </c>
      <c r="BB959" s="673">
        <f>VLOOKUP(AX959,'Item Master Data'!$A:$G,7,FALSE)</f>
        <v>32</v>
      </c>
      <c r="BC959" s="673"/>
      <c r="BD959" s="673">
        <f>W959-AZ959</f>
        <v>0</v>
      </c>
    </row>
    <row r="960" spans="1:56">
      <c r="A960" s="674"/>
      <c r="B960" s="722"/>
      <c r="C960" s="722"/>
      <c r="D960" s="687" t="s">
        <v>2368</v>
      </c>
      <c r="E960" s="676" t="s">
        <v>2744</v>
      </c>
      <c r="F960" s="491"/>
      <c r="G960" s="491">
        <v>2023</v>
      </c>
      <c r="H960" s="491"/>
      <c r="I960" s="499"/>
      <c r="J960" s="492"/>
      <c r="K960" s="685" t="s">
        <v>2898</v>
      </c>
      <c r="L960" s="676" t="s">
        <v>1989</v>
      </c>
      <c r="M960" s="689">
        <v>44642</v>
      </c>
      <c r="N960" s="689">
        <v>44872</v>
      </c>
      <c r="O960" s="689"/>
      <c r="P960" s="502"/>
      <c r="Q960" s="492"/>
      <c r="R960" s="492"/>
      <c r="S960" s="491" t="s">
        <v>1580</v>
      </c>
      <c r="T960" s="491">
        <v>60</v>
      </c>
      <c r="U960" s="505">
        <v>49403140</v>
      </c>
      <c r="V960" s="491" t="s">
        <v>973</v>
      </c>
      <c r="W960" s="676">
        <v>400</v>
      </c>
      <c r="X960" s="678">
        <v>5376</v>
      </c>
      <c r="Y960" s="525">
        <f>W960*X960</f>
        <v>2150400</v>
      </c>
      <c r="Z960" s="494">
        <v>0.55000000000000004</v>
      </c>
      <c r="AA960" s="682">
        <f>Y960*Z960</f>
        <v>1182720</v>
      </c>
      <c r="AB960" s="682"/>
      <c r="AC960" s="496">
        <v>0</v>
      </c>
      <c r="AD960" s="692"/>
      <c r="AE960" s="497"/>
      <c r="AF960" s="695">
        <f>AA960+AD960+AE960</f>
        <v>1182720</v>
      </c>
      <c r="AG960" s="491" t="s">
        <v>1073</v>
      </c>
      <c r="AH960" s="676"/>
      <c r="AI960" s="685">
        <v>60</v>
      </c>
      <c r="AJ960" s="491" t="s">
        <v>1821</v>
      </c>
      <c r="AK960" s="696" t="s">
        <v>50</v>
      </c>
      <c r="AL960" s="676">
        <v>95834</v>
      </c>
      <c r="AM960" s="491" t="s">
        <v>52</v>
      </c>
      <c r="AN960" s="491" t="s">
        <v>1076</v>
      </c>
      <c r="AO960" s="491"/>
      <c r="AP960" s="688"/>
      <c r="AQ960" s="688"/>
      <c r="AR960" s="688" t="s">
        <v>2413</v>
      </c>
      <c r="AS960" s="697"/>
      <c r="AT960" s="697"/>
      <c r="AU960" s="503"/>
      <c r="AV960" s="680"/>
      <c r="AW960" s="673">
        <f>U960</f>
        <v>49403140</v>
      </c>
      <c r="AX960" s="673" cm="1">
        <f t="array" ref="AX960">SUM(MID(0&amp;AW960,LARGE(INDEX(ISNUMBER(--MID(AW960,ROW($1:$8),1))*ROW($1:$8),),ROW($1:$8))+1,1)*10^ROW($1:$8)/10)</f>
        <v>49403140</v>
      </c>
      <c r="AY960" s="673" t="str">
        <f>VLOOKUP($AX960,'Item Master Data'!$A:$F,3,FALSE)</f>
        <v>Q.PEAK DUO BLK ML G10+</v>
      </c>
      <c r="AZ960" s="673">
        <f>VLOOKUP($AX960,'Item Master Data'!$A:$F,6,FALSE)</f>
        <v>400</v>
      </c>
      <c r="BA960" s="673">
        <f>X960/BB960</f>
        <v>168</v>
      </c>
      <c r="BB960" s="673">
        <f>VLOOKUP(AX960,'Item Master Data'!$A:$G,7,FALSE)</f>
        <v>32</v>
      </c>
      <c r="BC960" s="673"/>
      <c r="BD960" s="673">
        <f>W960-AZ960</f>
        <v>0</v>
      </c>
    </row>
    <row r="961" spans="1:56">
      <c r="A961" s="674"/>
      <c r="B961" s="722"/>
      <c r="C961" s="722"/>
      <c r="D961" s="687" t="s">
        <v>2368</v>
      </c>
      <c r="E961" s="676" t="s">
        <v>2744</v>
      </c>
      <c r="F961" s="491"/>
      <c r="G961" s="491">
        <v>2023</v>
      </c>
      <c r="H961" s="491"/>
      <c r="I961" s="499"/>
      <c r="J961" s="492"/>
      <c r="K961" s="685" t="s">
        <v>2933</v>
      </c>
      <c r="L961" s="676" t="s">
        <v>1989</v>
      </c>
      <c r="M961" s="689">
        <v>44642</v>
      </c>
      <c r="N961" s="689">
        <v>44900</v>
      </c>
      <c r="O961" s="689"/>
      <c r="P961" s="502"/>
      <c r="Q961" s="492"/>
      <c r="R961" s="492"/>
      <c r="S961" s="491" t="s">
        <v>1580</v>
      </c>
      <c r="T961" s="491">
        <v>60</v>
      </c>
      <c r="U961" s="505">
        <v>49403140</v>
      </c>
      <c r="V961" s="491" t="s">
        <v>973</v>
      </c>
      <c r="W961" s="676">
        <v>400</v>
      </c>
      <c r="X961" s="678">
        <v>5376</v>
      </c>
      <c r="Y961" s="525">
        <f>W961*X961</f>
        <v>2150400</v>
      </c>
      <c r="Z961" s="494">
        <v>0.55000000000000004</v>
      </c>
      <c r="AA961" s="682">
        <f>Y961*Z961</f>
        <v>1182720</v>
      </c>
      <c r="AB961" s="682"/>
      <c r="AC961" s="496">
        <v>0</v>
      </c>
      <c r="AD961" s="692"/>
      <c r="AE961" s="497"/>
      <c r="AF961" s="695">
        <f>AA961+AD961+AE961</f>
        <v>1182720</v>
      </c>
      <c r="AG961" s="491" t="s">
        <v>1073</v>
      </c>
      <c r="AH961" s="676"/>
      <c r="AI961" s="685">
        <v>60</v>
      </c>
      <c r="AJ961" s="491" t="s">
        <v>1821</v>
      </c>
      <c r="AK961" s="696" t="s">
        <v>50</v>
      </c>
      <c r="AL961" s="676">
        <v>95834</v>
      </c>
      <c r="AM961" s="491" t="s">
        <v>52</v>
      </c>
      <c r="AN961" s="491" t="s">
        <v>1076</v>
      </c>
      <c r="AO961" s="491"/>
      <c r="AP961" s="688"/>
      <c r="AQ961" s="688"/>
      <c r="AR961" s="688" t="s">
        <v>2413</v>
      </c>
      <c r="AS961" s="697"/>
      <c r="AT961" s="697"/>
      <c r="AU961" s="503"/>
      <c r="AV961" s="680"/>
      <c r="AW961" s="673">
        <f>U961</f>
        <v>49403140</v>
      </c>
      <c r="AX961" s="673" cm="1">
        <f t="array" ref="AX961">SUM(MID(0&amp;AW961,LARGE(INDEX(ISNUMBER(--MID(AW961,ROW($1:$8),1))*ROW($1:$8),),ROW($1:$8))+1,1)*10^ROW($1:$8)/10)</f>
        <v>49403140</v>
      </c>
      <c r="AY961" s="673" t="str">
        <f>VLOOKUP($AX961,'Item Master Data'!$A:$F,3,FALSE)</f>
        <v>Q.PEAK DUO BLK ML G10+</v>
      </c>
      <c r="AZ961" s="673">
        <f>VLOOKUP($AX961,'Item Master Data'!$A:$F,6,FALSE)</f>
        <v>400</v>
      </c>
      <c r="BA961" s="673">
        <f>X961/BB961</f>
        <v>168</v>
      </c>
      <c r="BB961" s="673">
        <f>VLOOKUP(AX961,'Item Master Data'!$A:$G,7,FALSE)</f>
        <v>32</v>
      </c>
      <c r="BC961" s="673"/>
      <c r="BD961" s="673">
        <f>W961-AZ961</f>
        <v>0</v>
      </c>
    </row>
    <row r="962" spans="1:56">
      <c r="A962" s="544"/>
      <c r="B962" s="643">
        <v>44607</v>
      </c>
      <c r="C962" s="643">
        <v>44631</v>
      </c>
      <c r="D962" s="676" t="s">
        <v>2956</v>
      </c>
      <c r="E962" s="676" t="s">
        <v>3042</v>
      </c>
      <c r="F962" s="442" t="s">
        <v>1152</v>
      </c>
      <c r="G962" s="676">
        <v>2023</v>
      </c>
      <c r="H962" s="676">
        <v>1</v>
      </c>
      <c r="I962" s="676"/>
      <c r="J962" s="333"/>
      <c r="K962" s="676" t="s">
        <v>3219</v>
      </c>
      <c r="L962" s="676" t="s">
        <v>3220</v>
      </c>
      <c r="M962" s="677">
        <v>44607</v>
      </c>
      <c r="N962" s="677">
        <v>44896</v>
      </c>
      <c r="O962" s="677" t="s">
        <v>2411</v>
      </c>
      <c r="P962" s="333"/>
      <c r="Q962" s="333"/>
      <c r="R962" s="333"/>
      <c r="S962" s="442" t="s">
        <v>2959</v>
      </c>
      <c r="T962" s="442">
        <v>60</v>
      </c>
      <c r="U962" s="442">
        <v>49403140</v>
      </c>
      <c r="V962" s="442" t="s">
        <v>973</v>
      </c>
      <c r="W962" s="676">
        <v>400</v>
      </c>
      <c r="X962" s="626">
        <v>11648</v>
      </c>
      <c r="Y962" s="693">
        <v>4659200</v>
      </c>
      <c r="Z962" s="443">
        <v>0.5</v>
      </c>
      <c r="AA962" s="682">
        <f>Y962*Z962</f>
        <v>2329600</v>
      </c>
      <c r="AB962" s="694"/>
      <c r="AC962" s="717">
        <v>0</v>
      </c>
      <c r="AD962" s="692"/>
      <c r="AE962" s="631"/>
      <c r="AF962" s="695">
        <f>AA962+AD962+AE962</f>
        <v>2329600</v>
      </c>
      <c r="AG962" s="442" t="s">
        <v>47</v>
      </c>
      <c r="AH962" s="632"/>
      <c r="AI962" s="676">
        <v>30</v>
      </c>
      <c r="AJ962" s="686" t="s">
        <v>1087</v>
      </c>
      <c r="AK962" s="676" t="s">
        <v>1088</v>
      </c>
      <c r="AL962" s="685" t="s">
        <v>2990</v>
      </c>
      <c r="AM962" s="442" t="s">
        <v>52</v>
      </c>
      <c r="AN962" s="442" t="s">
        <v>1076</v>
      </c>
      <c r="AO962" s="442"/>
      <c r="AP962" s="688"/>
      <c r="AQ962" s="633" t="s">
        <v>37</v>
      </c>
      <c r="AR962" s="633" t="s">
        <v>3009</v>
      </c>
      <c r="AS962" s="218" t="s">
        <v>1077</v>
      </c>
      <c r="AT962" s="675" t="s">
        <v>1091</v>
      </c>
      <c r="AU962" s="675" t="s">
        <v>1078</v>
      </c>
      <c r="AV962" s="662">
        <v>0.5</v>
      </c>
      <c r="AW962" s="673">
        <f>U962</f>
        <v>49403140</v>
      </c>
      <c r="AX962" s="673" cm="1">
        <f t="array" ref="AX962">SUM(MID(0&amp;AW962,LARGE(INDEX(ISNUMBER(--MID(AW962,ROW($1:$8),1))*ROW($1:$8),),ROW($1:$8))+1,1)*10^ROW($1:$8)/10)</f>
        <v>49403140</v>
      </c>
      <c r="AY962" s="673" t="str">
        <f>VLOOKUP($AX962,'Item Master Data'!$A:$F,3,FALSE)</f>
        <v>Q.PEAK DUO BLK ML G10+</v>
      </c>
      <c r="AZ962" s="673">
        <f>VLOOKUP($AX962,'Item Master Data'!$A:$F,6,FALSE)</f>
        <v>400</v>
      </c>
      <c r="BA962" s="673">
        <f>X962/BB962</f>
        <v>364</v>
      </c>
      <c r="BB962" s="673">
        <f>VLOOKUP(AX962,'Item Master Data'!$A:$G,7,FALSE)</f>
        <v>32</v>
      </c>
      <c r="BC962" s="673"/>
      <c r="BD962" s="673">
        <f>W962-AZ962</f>
        <v>0</v>
      </c>
    </row>
    <row r="963" spans="1:56">
      <c r="A963" s="544"/>
      <c r="B963" s="661">
        <v>44629</v>
      </c>
      <c r="C963" s="661">
        <v>44629</v>
      </c>
      <c r="D963" s="676" t="s">
        <v>2956</v>
      </c>
      <c r="E963" s="639"/>
      <c r="F963" s="442" t="s">
        <v>1152</v>
      </c>
      <c r="G963" s="676">
        <v>2022</v>
      </c>
      <c r="H963" s="676">
        <v>3</v>
      </c>
      <c r="I963" s="719">
        <v>127411</v>
      </c>
      <c r="J963" s="677">
        <v>44638</v>
      </c>
      <c r="K963" s="685" t="s">
        <v>2957</v>
      </c>
      <c r="L963" s="676" t="s">
        <v>2958</v>
      </c>
      <c r="M963" s="677">
        <v>44620</v>
      </c>
      <c r="N963" s="677">
        <v>44631</v>
      </c>
      <c r="O963" s="677"/>
      <c r="P963" s="333">
        <v>44631</v>
      </c>
      <c r="Q963" s="333">
        <v>44638</v>
      </c>
      <c r="R963" s="333">
        <v>44638</v>
      </c>
      <c r="S963" s="442" t="s">
        <v>2959</v>
      </c>
      <c r="T963" s="442">
        <v>72</v>
      </c>
      <c r="U963" s="442">
        <v>49302155</v>
      </c>
      <c r="V963" s="442" t="s">
        <v>1108</v>
      </c>
      <c r="W963" s="676">
        <v>475</v>
      </c>
      <c r="X963" s="678">
        <v>5</v>
      </c>
      <c r="Y963" s="693">
        <v>2375</v>
      </c>
      <c r="Z963" s="443">
        <v>0.5</v>
      </c>
      <c r="AA963" s="682">
        <f>Y963*Z963</f>
        <v>1187.5</v>
      </c>
      <c r="AB963" s="694"/>
      <c r="AC963" s="717">
        <v>0</v>
      </c>
      <c r="AD963" s="692"/>
      <c r="AE963" s="441">
        <v>83.125</v>
      </c>
      <c r="AF963" s="695">
        <f>AA963+AD963+AE963</f>
        <v>1270.625</v>
      </c>
      <c r="AG963" s="442" t="s">
        <v>1982</v>
      </c>
      <c r="AH963" s="676">
        <v>10</v>
      </c>
      <c r="AI963" s="676">
        <v>60</v>
      </c>
      <c r="AJ963" s="677" t="s">
        <v>2960</v>
      </c>
      <c r="AK963" s="685" t="s">
        <v>1076</v>
      </c>
      <c r="AL963" s="685" t="s">
        <v>2961</v>
      </c>
      <c r="AM963" s="442" t="s">
        <v>52</v>
      </c>
      <c r="AN963" s="442" t="s">
        <v>1076</v>
      </c>
      <c r="AO963" s="442"/>
      <c r="AP963" s="684"/>
      <c r="AQ963" s="684" t="s">
        <v>37</v>
      </c>
      <c r="AR963" s="633"/>
      <c r="AS963" s="544" t="s">
        <v>1078</v>
      </c>
      <c r="AT963" s="630" t="s">
        <v>1078</v>
      </c>
      <c r="AU963" s="630" t="s">
        <v>1078</v>
      </c>
      <c r="AV963" s="662"/>
      <c r="AW963" s="673">
        <f>U963</f>
        <v>49302155</v>
      </c>
      <c r="AX963" s="673" cm="1">
        <f t="array" ref="AX963">SUM(MID(0&amp;AW963,LARGE(INDEX(ISNUMBER(--MID(AW963,ROW($1:$8),1))*ROW($1:$8),),ROW($1:$8))+1,1)*10^ROW($1:$8)/10)</f>
        <v>49302155</v>
      </c>
      <c r="AY963" s="673" t="str">
        <f>VLOOKUP($AX963,'Item Master Data'!$A:$F,3,FALSE)</f>
        <v>Q.PEAK DUO XL G10</v>
      </c>
      <c r="AZ963" s="673">
        <f>VLOOKUP($AX963,'Item Master Data'!$A:$F,6,FALSE)</f>
        <v>475</v>
      </c>
      <c r="BA963" s="673">
        <f>X963/BB963</f>
        <v>0.17241379310344829</v>
      </c>
      <c r="BB963" s="673">
        <f>VLOOKUP(AX963,'Item Master Data'!$A:$G,7,FALSE)</f>
        <v>29</v>
      </c>
      <c r="BC963" s="673"/>
      <c r="BD963" s="673">
        <f>W963-AZ963</f>
        <v>0</v>
      </c>
    </row>
    <row r="964" spans="1:56">
      <c r="A964" s="544"/>
      <c r="B964" s="661">
        <v>44643</v>
      </c>
      <c r="C964" s="661">
        <v>44606</v>
      </c>
      <c r="D964" s="676" t="s">
        <v>2956</v>
      </c>
      <c r="E964" s="639" t="s">
        <v>2964</v>
      </c>
      <c r="F964" s="442" t="s">
        <v>1152</v>
      </c>
      <c r="G964" s="676">
        <v>2022</v>
      </c>
      <c r="H964" s="676">
        <v>3</v>
      </c>
      <c r="I964" s="676">
        <v>127631</v>
      </c>
      <c r="J964" s="689">
        <v>44649</v>
      </c>
      <c r="K964" s="685" t="s">
        <v>2965</v>
      </c>
      <c r="L964" s="676" t="s">
        <v>2966</v>
      </c>
      <c r="M964" s="677">
        <v>44600</v>
      </c>
      <c r="N964" s="677">
        <v>44651</v>
      </c>
      <c r="O964" s="677"/>
      <c r="P964" s="333">
        <v>44644</v>
      </c>
      <c r="Q964" s="333">
        <v>44645</v>
      </c>
      <c r="R964" s="333">
        <v>44649</v>
      </c>
      <c r="S964" s="442" t="s">
        <v>2959</v>
      </c>
      <c r="T964" s="442">
        <v>72</v>
      </c>
      <c r="U964" s="442" t="s">
        <v>1107</v>
      </c>
      <c r="V964" s="442" t="s">
        <v>1108</v>
      </c>
      <c r="W964" s="676">
        <v>480</v>
      </c>
      <c r="X964" s="678">
        <v>638</v>
      </c>
      <c r="Y964" s="693">
        <v>306240</v>
      </c>
      <c r="Z964" s="443">
        <v>0.495</v>
      </c>
      <c r="AA964" s="682">
        <f>Y964*Z964</f>
        <v>151588.79999999999</v>
      </c>
      <c r="AB964" s="694"/>
      <c r="AC964" s="717">
        <v>0</v>
      </c>
      <c r="AD964" s="692"/>
      <c r="AE964" s="441"/>
      <c r="AF964" s="695">
        <f>AA964+AD964+AE964</f>
        <v>151588.79999999999</v>
      </c>
      <c r="AG964" s="442" t="s">
        <v>47</v>
      </c>
      <c r="AH964" s="676">
        <v>100</v>
      </c>
      <c r="AI964" s="676">
        <v>0</v>
      </c>
      <c r="AJ964" s="677" t="s">
        <v>2967</v>
      </c>
      <c r="AK964" s="685" t="s">
        <v>1306</v>
      </c>
      <c r="AL964" s="685" t="s">
        <v>2968</v>
      </c>
      <c r="AM964" s="442" t="s">
        <v>52</v>
      </c>
      <c r="AN964" s="442" t="s">
        <v>50</v>
      </c>
      <c r="AO964" s="442"/>
      <c r="AP964" s="684" t="s">
        <v>38</v>
      </c>
      <c r="AQ964" s="684" t="s">
        <v>37</v>
      </c>
      <c r="AR964" s="633"/>
      <c r="AS964" s="544" t="s">
        <v>1078</v>
      </c>
      <c r="AT964" s="630" t="s">
        <v>1078</v>
      </c>
      <c r="AU964" s="630" t="s">
        <v>1078</v>
      </c>
      <c r="AV964" s="662"/>
      <c r="AW964" s="673" t="str">
        <f>U964</f>
        <v>30397472F</v>
      </c>
      <c r="AX964" s="673" cm="1">
        <f t="array" ref="AX964">SUM(MID(0&amp;AW964,LARGE(INDEX(ISNUMBER(--MID(AW964,ROW($1:$8),1))*ROW($1:$8),),ROW($1:$8))+1,1)*10^ROW($1:$8)/10)</f>
        <v>30397472</v>
      </c>
      <c r="AY964" s="673" t="str">
        <f>VLOOKUP($AX964,'Item Master Data'!$A:$F,3,FALSE)</f>
        <v>Q.PEAK DUO XL G10</v>
      </c>
      <c r="AZ964" s="673">
        <f>VLOOKUP($AX964,'Item Master Data'!$A:$F,6,FALSE)</f>
        <v>480</v>
      </c>
      <c r="BA964" s="673">
        <f>X964/BB964</f>
        <v>22</v>
      </c>
      <c r="BB964" s="673">
        <f>VLOOKUP(AX964,'Item Master Data'!$A:$G,7,FALSE)</f>
        <v>29</v>
      </c>
      <c r="BC964" s="673"/>
      <c r="BD964" s="673">
        <f>W964-AZ964</f>
        <v>0</v>
      </c>
    </row>
    <row r="965" spans="1:56">
      <c r="A965" s="544"/>
      <c r="B965" s="661">
        <v>44648</v>
      </c>
      <c r="C965" s="661">
        <v>44648</v>
      </c>
      <c r="D965" s="676" t="s">
        <v>2956</v>
      </c>
      <c r="E965" s="639" t="s">
        <v>2969</v>
      </c>
      <c r="F965" s="442" t="s">
        <v>1152</v>
      </c>
      <c r="G965" s="676">
        <v>2022</v>
      </c>
      <c r="H965" s="442">
        <v>3</v>
      </c>
      <c r="I965" s="676">
        <v>127759</v>
      </c>
      <c r="J965" s="333">
        <v>44649</v>
      </c>
      <c r="K965" s="685" t="s">
        <v>2970</v>
      </c>
      <c r="L965" s="676" t="s">
        <v>2971</v>
      </c>
      <c r="M965" s="677">
        <v>44302</v>
      </c>
      <c r="N965" s="677">
        <v>44383</v>
      </c>
      <c r="O965" s="677">
        <v>44593</v>
      </c>
      <c r="P965" s="333">
        <v>44648</v>
      </c>
      <c r="Q965" s="333">
        <v>44649</v>
      </c>
      <c r="R965" s="333">
        <v>44650</v>
      </c>
      <c r="S965" s="442" t="s">
        <v>2959</v>
      </c>
      <c r="T965" s="442">
        <v>60</v>
      </c>
      <c r="U965" s="442" t="s">
        <v>2381</v>
      </c>
      <c r="V965" s="442" t="s">
        <v>691</v>
      </c>
      <c r="W965" s="676">
        <v>340</v>
      </c>
      <c r="X965" s="678">
        <v>1248</v>
      </c>
      <c r="Y965" s="693">
        <v>424320</v>
      </c>
      <c r="Z965" s="443">
        <v>0.44</v>
      </c>
      <c r="AA965" s="682">
        <f>Y965*Z965</f>
        <v>186700.79999999999</v>
      </c>
      <c r="AB965" s="694"/>
      <c r="AC965" s="717">
        <v>0</v>
      </c>
      <c r="AD965" s="692"/>
      <c r="AE965" s="441"/>
      <c r="AF965" s="695">
        <f>AA965+AD965+AE965</f>
        <v>186700.79999999999</v>
      </c>
      <c r="AG965" s="442" t="s">
        <v>1073</v>
      </c>
      <c r="AH965" s="676"/>
      <c r="AI965" s="676">
        <v>60</v>
      </c>
      <c r="AJ965" s="677" t="s">
        <v>2972</v>
      </c>
      <c r="AK965" s="685" t="s">
        <v>1088</v>
      </c>
      <c r="AL965" s="685" t="s">
        <v>2973</v>
      </c>
      <c r="AM965" s="442" t="s">
        <v>52</v>
      </c>
      <c r="AN965" s="442" t="s">
        <v>1397</v>
      </c>
      <c r="AO965" s="442"/>
      <c r="AP965" s="684" t="s">
        <v>38</v>
      </c>
      <c r="AQ965" s="684" t="s">
        <v>37</v>
      </c>
      <c r="AR965" s="633" t="s">
        <v>2974</v>
      </c>
      <c r="AS965" s="544" t="s">
        <v>1078</v>
      </c>
      <c r="AT965" s="630" t="s">
        <v>1078</v>
      </c>
      <c r="AU965" s="630" t="s">
        <v>1078</v>
      </c>
      <c r="AV965" s="662">
        <v>0.45</v>
      </c>
      <c r="AW965" s="673" t="str">
        <f>U965</f>
        <v>30376909C</v>
      </c>
      <c r="AX965" s="673" cm="1">
        <f t="array" ref="AX965">SUM(MID(0&amp;AW965,LARGE(INDEX(ISNUMBER(--MID(AW965,ROW($1:$8),1))*ROW($1:$8),),ROW($1:$8))+1,1)*10^ROW($1:$8)/10)</f>
        <v>30376909</v>
      </c>
      <c r="AY965" s="673" t="str">
        <f>VLOOKUP($AX965,'Item Master Data'!$A:$F,3,FALSE)</f>
        <v>Q.PEAK DUO BLK G6+</v>
      </c>
      <c r="AZ965" s="673">
        <f>VLOOKUP($AX965,'Item Master Data'!$A:$F,6,FALSE)</f>
        <v>340</v>
      </c>
      <c r="BA965" s="673">
        <f>X965/BB965</f>
        <v>39</v>
      </c>
      <c r="BB965" s="673">
        <f>VLOOKUP(AX965,'Item Master Data'!$A:$G,7,FALSE)</f>
        <v>32</v>
      </c>
      <c r="BC965" s="673"/>
      <c r="BD965" s="673">
        <f>W965-AZ965</f>
        <v>0</v>
      </c>
    </row>
    <row r="966" spans="1:56">
      <c r="A966" s="544"/>
      <c r="B966" s="661">
        <v>44648</v>
      </c>
      <c r="C966" s="661">
        <v>44648</v>
      </c>
      <c r="D966" s="676" t="s">
        <v>2956</v>
      </c>
      <c r="E966" s="639" t="s">
        <v>2975</v>
      </c>
      <c r="F966" s="442" t="s">
        <v>1152</v>
      </c>
      <c r="G966" s="676">
        <v>2022</v>
      </c>
      <c r="H966" s="676">
        <v>3</v>
      </c>
      <c r="I966" s="676">
        <v>127759</v>
      </c>
      <c r="J966" s="333">
        <v>44649</v>
      </c>
      <c r="K966" s="685" t="s">
        <v>2970</v>
      </c>
      <c r="L966" s="676" t="s">
        <v>2971</v>
      </c>
      <c r="M966" s="677">
        <v>44302</v>
      </c>
      <c r="N966" s="677">
        <v>44383</v>
      </c>
      <c r="O966" s="677">
        <v>44593</v>
      </c>
      <c r="P966" s="333">
        <v>44648</v>
      </c>
      <c r="Q966" s="333">
        <v>44649</v>
      </c>
      <c r="R966" s="333">
        <v>44650</v>
      </c>
      <c r="S966" s="442" t="s">
        <v>2959</v>
      </c>
      <c r="T966" s="442">
        <v>60</v>
      </c>
      <c r="U966" s="442" t="s">
        <v>2124</v>
      </c>
      <c r="V966" s="442" t="s">
        <v>691</v>
      </c>
      <c r="W966" s="676">
        <v>340</v>
      </c>
      <c r="X966" s="678">
        <v>224</v>
      </c>
      <c r="Y966" s="693">
        <v>76160</v>
      </c>
      <c r="Z966" s="443">
        <v>0.44</v>
      </c>
      <c r="AA966" s="682">
        <f>Y966*Z966</f>
        <v>33510.400000000001</v>
      </c>
      <c r="AB966" s="694"/>
      <c r="AC966" s="717">
        <v>0</v>
      </c>
      <c r="AD966" s="692"/>
      <c r="AE966" s="441"/>
      <c r="AF966" s="695">
        <f>AA966+AD966+AE966</f>
        <v>33510.400000000001</v>
      </c>
      <c r="AG966" s="442" t="s">
        <v>1073</v>
      </c>
      <c r="AH966" s="676"/>
      <c r="AI966" s="676">
        <v>60</v>
      </c>
      <c r="AJ966" s="677" t="s">
        <v>2972</v>
      </c>
      <c r="AK966" s="685" t="s">
        <v>1088</v>
      </c>
      <c r="AL966" s="685" t="s">
        <v>2973</v>
      </c>
      <c r="AM966" s="442" t="s">
        <v>52</v>
      </c>
      <c r="AN966" s="442" t="s">
        <v>1397</v>
      </c>
      <c r="AO966" s="442"/>
      <c r="AP966" s="684" t="s">
        <v>38</v>
      </c>
      <c r="AQ966" s="684" t="s">
        <v>37</v>
      </c>
      <c r="AR966" s="633" t="s">
        <v>2974</v>
      </c>
      <c r="AS966" s="544" t="s">
        <v>1078</v>
      </c>
      <c r="AT966" s="630" t="s">
        <v>1078</v>
      </c>
      <c r="AU966" s="630" t="s">
        <v>1078</v>
      </c>
      <c r="AV966" s="662">
        <v>0.45</v>
      </c>
      <c r="AW966" s="673" t="str">
        <f>U966</f>
        <v>30376609C</v>
      </c>
      <c r="AX966" s="673" cm="1">
        <f t="array" ref="AX966">SUM(MID(0&amp;AW966,LARGE(INDEX(ISNUMBER(--MID(AW966,ROW($1:$8),1))*ROW($1:$8),),ROW($1:$8))+1,1)*10^ROW($1:$8)/10)</f>
        <v>30376609</v>
      </c>
      <c r="AY966" s="673" t="str">
        <f>VLOOKUP($AX966,'Item Master Data'!$A:$F,3,FALSE)</f>
        <v>Q.PEAK DUO BLK G6+</v>
      </c>
      <c r="AZ966" s="673">
        <f>VLOOKUP($AX966,'Item Master Data'!$A:$F,6,FALSE)</f>
        <v>340</v>
      </c>
      <c r="BA966" s="673">
        <f>X966/BB966</f>
        <v>7</v>
      </c>
      <c r="BB966" s="673">
        <f>VLOOKUP(AX966,'Item Master Data'!$A:$G,7,FALSE)</f>
        <v>32</v>
      </c>
      <c r="BC966" s="673"/>
      <c r="BD966" s="673">
        <f>W966-AZ966</f>
        <v>0</v>
      </c>
    </row>
    <row r="967" spans="1:56">
      <c r="A967" s="544">
        <v>10</v>
      </c>
      <c r="B967" s="661">
        <v>44628</v>
      </c>
      <c r="C967" s="661">
        <v>44628</v>
      </c>
      <c r="D967" s="676" t="s">
        <v>2956</v>
      </c>
      <c r="E967" s="639"/>
      <c r="F967" s="442" t="s">
        <v>1152</v>
      </c>
      <c r="G967" s="676">
        <v>2022</v>
      </c>
      <c r="H967" s="676">
        <v>3</v>
      </c>
      <c r="I967" s="676">
        <v>127247</v>
      </c>
      <c r="J967" s="677">
        <v>44630</v>
      </c>
      <c r="K967" s="685" t="s">
        <v>2976</v>
      </c>
      <c r="L967" s="676" t="s">
        <v>2971</v>
      </c>
      <c r="M967" s="677">
        <v>44496</v>
      </c>
      <c r="N967" s="677">
        <v>44627</v>
      </c>
      <c r="O967" s="677" t="s">
        <v>1289</v>
      </c>
      <c r="P967" s="333">
        <v>44628</v>
      </c>
      <c r="Q967" s="333">
        <v>44630</v>
      </c>
      <c r="R967" s="333">
        <v>44631</v>
      </c>
      <c r="S967" s="442" t="s">
        <v>2959</v>
      </c>
      <c r="T967" s="442">
        <v>60</v>
      </c>
      <c r="U967" s="442">
        <v>49403140</v>
      </c>
      <c r="V967" s="442" t="s">
        <v>973</v>
      </c>
      <c r="W967" s="676">
        <v>400</v>
      </c>
      <c r="X967" s="678">
        <v>2304</v>
      </c>
      <c r="Y967" s="693">
        <v>921600</v>
      </c>
      <c r="Z967" s="443">
        <v>0.55000000000000004</v>
      </c>
      <c r="AA967" s="682">
        <f>Y967*Z967</f>
        <v>506880.00000000006</v>
      </c>
      <c r="AB967" s="694"/>
      <c r="AC967" s="717">
        <v>0</v>
      </c>
      <c r="AD967" s="692"/>
      <c r="AE967" s="441"/>
      <c r="AF967" s="695">
        <f>AA967+AD967+AE967</f>
        <v>506880.00000000006</v>
      </c>
      <c r="AG967" s="442" t="s">
        <v>1073</v>
      </c>
      <c r="AH967" s="676"/>
      <c r="AI967" s="676">
        <v>60</v>
      </c>
      <c r="AJ967" s="677" t="s">
        <v>2977</v>
      </c>
      <c r="AK967" s="685" t="s">
        <v>2452</v>
      </c>
      <c r="AL967" s="685" t="s">
        <v>2978</v>
      </c>
      <c r="AM967" s="442" t="s">
        <v>52</v>
      </c>
      <c r="AN967" s="442" t="s">
        <v>1076</v>
      </c>
      <c r="AO967" s="442"/>
      <c r="AP967" s="684"/>
      <c r="AQ967" s="684" t="s">
        <v>37</v>
      </c>
      <c r="AR967" s="633" t="s">
        <v>1700</v>
      </c>
      <c r="AS967" s="544" t="s">
        <v>1078</v>
      </c>
      <c r="AT967" s="630" t="s">
        <v>1078</v>
      </c>
      <c r="AU967" s="630" t="s">
        <v>1078</v>
      </c>
      <c r="AV967" s="662">
        <v>0.45500000000000002</v>
      </c>
      <c r="AW967" s="673">
        <f>U967</f>
        <v>49403140</v>
      </c>
      <c r="AX967" s="673" cm="1">
        <f t="array" ref="AX967">SUM(MID(0&amp;AW967,LARGE(INDEX(ISNUMBER(--MID(AW967,ROW($1:$8),1))*ROW($1:$8),),ROW($1:$8))+1,1)*10^ROW($1:$8)/10)</f>
        <v>49403140</v>
      </c>
      <c r="AY967" s="673" t="str">
        <f>VLOOKUP($AX967,'Item Master Data'!$A:$F,3,FALSE)</f>
        <v>Q.PEAK DUO BLK ML G10+</v>
      </c>
      <c r="AZ967" s="673">
        <f>VLOOKUP($AX967,'Item Master Data'!$A:$F,6,FALSE)</f>
        <v>400</v>
      </c>
      <c r="BA967" s="673">
        <f>X967/BB967</f>
        <v>72</v>
      </c>
      <c r="BB967" s="673">
        <f>VLOOKUP(AX967,'Item Master Data'!$A:$G,7,FALSE)</f>
        <v>32</v>
      </c>
      <c r="BC967" s="673"/>
      <c r="BD967" s="673">
        <f>W967-AZ967</f>
        <v>0</v>
      </c>
    </row>
    <row r="968" spans="1:56">
      <c r="A968" s="544">
        <v>10</v>
      </c>
      <c r="B968" s="661">
        <v>44650</v>
      </c>
      <c r="C968" s="661">
        <v>44650</v>
      </c>
      <c r="D968" s="676" t="s">
        <v>2956</v>
      </c>
      <c r="E968" s="639"/>
      <c r="F968" s="676" t="s">
        <v>1152</v>
      </c>
      <c r="G968" s="676">
        <v>2022</v>
      </c>
      <c r="H968" s="676">
        <v>3</v>
      </c>
      <c r="I968" s="676">
        <v>127663</v>
      </c>
      <c r="J968" s="689">
        <v>44650</v>
      </c>
      <c r="K968" s="685" t="s">
        <v>2979</v>
      </c>
      <c r="L968" s="676" t="s">
        <v>2971</v>
      </c>
      <c r="M968" s="677">
        <v>44498</v>
      </c>
      <c r="N968" s="677">
        <v>44566</v>
      </c>
      <c r="O968" s="677"/>
      <c r="P968" s="333">
        <v>44650</v>
      </c>
      <c r="Q968" s="333">
        <v>44650</v>
      </c>
      <c r="R968" s="333">
        <v>44651</v>
      </c>
      <c r="S968" s="442" t="s">
        <v>2959</v>
      </c>
      <c r="T968" s="442">
        <v>60</v>
      </c>
      <c r="U968" s="676">
        <v>49405140</v>
      </c>
      <c r="V968" s="442" t="s">
        <v>973</v>
      </c>
      <c r="W968" s="676">
        <v>400</v>
      </c>
      <c r="X968" s="678">
        <v>768</v>
      </c>
      <c r="Y968" s="693">
        <v>307200</v>
      </c>
      <c r="Z968" s="443">
        <v>0.55000000000000004</v>
      </c>
      <c r="AA968" s="682">
        <f>Y968*Z968</f>
        <v>168960</v>
      </c>
      <c r="AB968" s="694"/>
      <c r="AC968" s="717">
        <v>0</v>
      </c>
      <c r="AD968" s="692"/>
      <c r="AE968" s="684"/>
      <c r="AF968" s="695">
        <f>AA968+AD968+AE968</f>
        <v>168960</v>
      </c>
      <c r="AG968" s="442" t="s">
        <v>1073</v>
      </c>
      <c r="AH968" s="676"/>
      <c r="AI968" s="676">
        <v>60</v>
      </c>
      <c r="AJ968" s="677" t="s">
        <v>2977</v>
      </c>
      <c r="AK968" s="685" t="s">
        <v>2452</v>
      </c>
      <c r="AL968" s="685" t="s">
        <v>2980</v>
      </c>
      <c r="AM968" s="442" t="s">
        <v>52</v>
      </c>
      <c r="AN968" s="676" t="s">
        <v>1076</v>
      </c>
      <c r="AO968" s="442"/>
      <c r="AP968" s="684"/>
      <c r="AQ968" s="684" t="s">
        <v>37</v>
      </c>
      <c r="AR968" s="633" t="s">
        <v>1257</v>
      </c>
      <c r="AS968" s="544" t="s">
        <v>1078</v>
      </c>
      <c r="AT968" s="630" t="s">
        <v>1078</v>
      </c>
      <c r="AU968" s="630" t="s">
        <v>1078</v>
      </c>
      <c r="AV968" s="662">
        <v>0.47499999999999998</v>
      </c>
      <c r="AW968" s="673">
        <f>U968</f>
        <v>49405140</v>
      </c>
      <c r="AX968" s="673" cm="1">
        <f t="array" ref="AX968">SUM(MID(0&amp;AW968,LARGE(INDEX(ISNUMBER(--MID(AW968,ROW($1:$8),1))*ROW($1:$8),),ROW($1:$8))+1,1)*10^ROW($1:$8)/10)</f>
        <v>49405140</v>
      </c>
      <c r="AY968" s="673" t="str">
        <f>VLOOKUP($AX968,'Item Master Data'!$A:$F,3,FALSE)</f>
        <v>Q.PEAK DUO BLK ML G10+</v>
      </c>
      <c r="AZ968" s="673">
        <f>VLOOKUP($AX968,'Item Master Data'!$A:$F,6,FALSE)</f>
        <v>400</v>
      </c>
      <c r="BA968" s="673">
        <f>X968/BB968</f>
        <v>24</v>
      </c>
      <c r="BB968" s="673">
        <f>VLOOKUP(AX968,'Item Master Data'!$A:$G,7,FALSE)</f>
        <v>32</v>
      </c>
      <c r="BC968" s="673"/>
      <c r="BD968" s="673">
        <f>W968-AZ968</f>
        <v>0</v>
      </c>
    </row>
    <row r="969" spans="1:56">
      <c r="A969" s="544"/>
      <c r="B969" s="661">
        <v>44628</v>
      </c>
      <c r="C969" s="661">
        <v>44628</v>
      </c>
      <c r="D969" s="676" t="s">
        <v>2956</v>
      </c>
      <c r="E969" s="676"/>
      <c r="F969" s="442" t="s">
        <v>1152</v>
      </c>
      <c r="G969" s="676">
        <v>2022</v>
      </c>
      <c r="H969" s="442">
        <v>3</v>
      </c>
      <c r="I969" s="676">
        <v>127555</v>
      </c>
      <c r="J969" s="677">
        <v>44644</v>
      </c>
      <c r="K969" s="676" t="s">
        <v>2988</v>
      </c>
      <c r="L969" s="676" t="s">
        <v>2989</v>
      </c>
      <c r="M969" s="677">
        <v>44622</v>
      </c>
      <c r="N969" s="677">
        <v>44622</v>
      </c>
      <c r="O969" s="677"/>
      <c r="P969" s="333">
        <v>44642</v>
      </c>
      <c r="Q969" s="333">
        <v>44644</v>
      </c>
      <c r="R969" s="333">
        <v>44645</v>
      </c>
      <c r="S969" s="442" t="s">
        <v>2959</v>
      </c>
      <c r="T969" s="442">
        <v>72</v>
      </c>
      <c r="U969" s="442">
        <v>49302155</v>
      </c>
      <c r="V969" s="442" t="s">
        <v>1108</v>
      </c>
      <c r="W969" s="676">
        <v>475</v>
      </c>
      <c r="X969" s="626">
        <v>1914</v>
      </c>
      <c r="Y969" s="679">
        <v>909150</v>
      </c>
      <c r="Z969" s="443">
        <v>0.48501052631000002</v>
      </c>
      <c r="AA969" s="682">
        <f>Y969*Z969</f>
        <v>440947.31999473652</v>
      </c>
      <c r="AB969" s="681"/>
      <c r="AC969" s="640">
        <v>0</v>
      </c>
      <c r="AD969" s="692"/>
      <c r="AE969" s="631"/>
      <c r="AF969" s="695">
        <f>AA969+AD969+AE969</f>
        <v>440947.31999473652</v>
      </c>
      <c r="AG969" s="442" t="s">
        <v>1073</v>
      </c>
      <c r="AH969" s="632"/>
      <c r="AI969" s="676">
        <v>60</v>
      </c>
      <c r="AJ969" s="686" t="s">
        <v>1087</v>
      </c>
      <c r="AK969" s="676" t="s">
        <v>1088</v>
      </c>
      <c r="AL969" s="685" t="s">
        <v>2990</v>
      </c>
      <c r="AM969" s="442" t="s">
        <v>52</v>
      </c>
      <c r="AN969" s="442" t="s">
        <v>2983</v>
      </c>
      <c r="AO969" s="442"/>
      <c r="AP969" s="688"/>
      <c r="AQ969" s="633" t="s">
        <v>37</v>
      </c>
      <c r="AR969" s="633" t="s">
        <v>1257</v>
      </c>
      <c r="AS969" s="218" t="s">
        <v>1078</v>
      </c>
      <c r="AT969" s="675" t="s">
        <v>1078</v>
      </c>
      <c r="AU969" s="675" t="s">
        <v>1078</v>
      </c>
      <c r="AV969" s="533"/>
      <c r="AW969" s="673">
        <f>U969</f>
        <v>49302155</v>
      </c>
      <c r="AX969" s="673" cm="1">
        <f t="array" ref="AX969">SUM(MID(0&amp;AW969,LARGE(INDEX(ISNUMBER(--MID(AW969,ROW($1:$8),1))*ROW($1:$8),),ROW($1:$8))+1,1)*10^ROW($1:$8)/10)</f>
        <v>49302155</v>
      </c>
      <c r="AY969" s="673" t="str">
        <f>VLOOKUP($AX969,'Item Master Data'!$A:$F,3,FALSE)</f>
        <v>Q.PEAK DUO XL G10</v>
      </c>
      <c r="AZ969" s="673">
        <f>VLOOKUP($AX969,'Item Master Data'!$A:$F,6,FALSE)</f>
        <v>475</v>
      </c>
      <c r="BA969" s="673">
        <f>X969/BB969</f>
        <v>66</v>
      </c>
      <c r="BB969" s="673">
        <f>VLOOKUP(AX969,'Item Master Data'!$A:$G,7,FALSE)</f>
        <v>29</v>
      </c>
      <c r="BC969" s="673"/>
      <c r="BD969" s="673">
        <f>W969-AZ969</f>
        <v>0</v>
      </c>
    </row>
    <row r="970" spans="1:56">
      <c r="A970" s="544"/>
      <c r="B970" s="661">
        <v>44628</v>
      </c>
      <c r="C970" s="661">
        <v>44628</v>
      </c>
      <c r="D970" s="676" t="s">
        <v>2956</v>
      </c>
      <c r="E970" s="639"/>
      <c r="F970" s="442" t="s">
        <v>1152</v>
      </c>
      <c r="G970" s="676">
        <v>2022</v>
      </c>
      <c r="H970" s="442">
        <v>3</v>
      </c>
      <c r="I970" s="676">
        <v>127677</v>
      </c>
      <c r="J970" s="689">
        <v>44648</v>
      </c>
      <c r="K970" s="676" t="s">
        <v>2988</v>
      </c>
      <c r="L970" s="676" t="s">
        <v>2989</v>
      </c>
      <c r="M970" s="677">
        <v>44622</v>
      </c>
      <c r="N970" s="677">
        <v>44622</v>
      </c>
      <c r="O970" s="677"/>
      <c r="P970" s="333">
        <v>44648</v>
      </c>
      <c r="Q970" s="333">
        <v>44648</v>
      </c>
      <c r="R970" s="333">
        <v>44649</v>
      </c>
      <c r="S970" s="442" t="s">
        <v>2959</v>
      </c>
      <c r="T970" s="442">
        <v>72</v>
      </c>
      <c r="U970" s="442">
        <v>49302155</v>
      </c>
      <c r="V970" s="442" t="s">
        <v>1108</v>
      </c>
      <c r="W970" s="676">
        <v>475</v>
      </c>
      <c r="X970" s="626">
        <v>638</v>
      </c>
      <c r="Y970" s="679">
        <v>303050</v>
      </c>
      <c r="Z970" s="443">
        <v>0.48501052631000002</v>
      </c>
      <c r="AA970" s="682">
        <f>Y970*Z970</f>
        <v>146982.43999824551</v>
      </c>
      <c r="AB970" s="681"/>
      <c r="AC970" s="640">
        <v>0</v>
      </c>
      <c r="AD970" s="692"/>
      <c r="AE970" s="631"/>
      <c r="AF970" s="695">
        <f>AA970+AD970+AE970</f>
        <v>146982.43999824551</v>
      </c>
      <c r="AG970" s="442" t="s">
        <v>1073</v>
      </c>
      <c r="AH970" s="632"/>
      <c r="AI970" s="676">
        <v>60</v>
      </c>
      <c r="AJ970" s="686" t="s">
        <v>1087</v>
      </c>
      <c r="AK970" s="676" t="s">
        <v>1088</v>
      </c>
      <c r="AL970" s="685" t="s">
        <v>2990</v>
      </c>
      <c r="AM970" s="442" t="s">
        <v>52</v>
      </c>
      <c r="AN970" s="442" t="s">
        <v>2983</v>
      </c>
      <c r="AO970" s="442"/>
      <c r="AP970" s="688"/>
      <c r="AQ970" s="633" t="s">
        <v>37</v>
      </c>
      <c r="AR970" s="633" t="s">
        <v>1257</v>
      </c>
      <c r="AS970" s="218" t="s">
        <v>1078</v>
      </c>
      <c r="AT970" s="675" t="s">
        <v>1078</v>
      </c>
      <c r="AU970" s="675" t="s">
        <v>1078</v>
      </c>
      <c r="AV970" s="533"/>
      <c r="AW970" s="673">
        <f>U970</f>
        <v>49302155</v>
      </c>
      <c r="AX970" s="673" cm="1">
        <f t="array" ref="AX970">SUM(MID(0&amp;AW970,LARGE(INDEX(ISNUMBER(--MID(AW970,ROW($1:$8),1))*ROW($1:$8),),ROW($1:$8))+1,1)*10^ROW($1:$8)/10)</f>
        <v>49302155</v>
      </c>
      <c r="AY970" s="673" t="str">
        <f>VLOOKUP($AX970,'Item Master Data'!$A:$F,3,FALSE)</f>
        <v>Q.PEAK DUO XL G10</v>
      </c>
      <c r="AZ970" s="673">
        <f>VLOOKUP($AX970,'Item Master Data'!$A:$F,6,FALSE)</f>
        <v>475</v>
      </c>
      <c r="BA970" s="673">
        <f>X970/BB970</f>
        <v>22</v>
      </c>
      <c r="BB970" s="673">
        <f>VLOOKUP(AX970,'Item Master Data'!$A:$G,7,FALSE)</f>
        <v>29</v>
      </c>
      <c r="BC970" s="673"/>
      <c r="BD970" s="673">
        <f>W970-AZ970</f>
        <v>0</v>
      </c>
    </row>
    <row r="971" spans="1:56">
      <c r="A971" s="544"/>
      <c r="B971" s="661">
        <v>44628</v>
      </c>
      <c r="C971" s="661">
        <v>44628</v>
      </c>
      <c r="D971" s="676" t="s">
        <v>2956</v>
      </c>
      <c r="E971" s="639"/>
      <c r="F971" s="442" t="s">
        <v>1152</v>
      </c>
      <c r="G971" s="676">
        <v>2022</v>
      </c>
      <c r="H971" s="442">
        <v>3</v>
      </c>
      <c r="I971" s="676">
        <v>127736</v>
      </c>
      <c r="J971" s="689">
        <v>44648</v>
      </c>
      <c r="K971" s="676" t="s">
        <v>2988</v>
      </c>
      <c r="L971" s="676" t="s">
        <v>2989</v>
      </c>
      <c r="M971" s="677">
        <v>44622</v>
      </c>
      <c r="N971" s="677">
        <v>44622</v>
      </c>
      <c r="O971" s="677"/>
      <c r="P971" s="333">
        <v>44648</v>
      </c>
      <c r="Q971" s="333">
        <v>44648</v>
      </c>
      <c r="R971" s="333">
        <v>44651</v>
      </c>
      <c r="S971" s="442" t="s">
        <v>2959</v>
      </c>
      <c r="T971" s="442">
        <v>72</v>
      </c>
      <c r="U971" s="442">
        <v>49302155</v>
      </c>
      <c r="V971" s="442" t="s">
        <v>1108</v>
      </c>
      <c r="W971" s="676">
        <v>475</v>
      </c>
      <c r="X971" s="626">
        <v>1276</v>
      </c>
      <c r="Y971" s="679">
        <v>606100</v>
      </c>
      <c r="Z971" s="443">
        <v>0.48501052631000002</v>
      </c>
      <c r="AA971" s="682">
        <f>Y971*Z971</f>
        <v>293964.87999649101</v>
      </c>
      <c r="AB971" s="681"/>
      <c r="AC971" s="640">
        <v>0</v>
      </c>
      <c r="AD971" s="692"/>
      <c r="AE971" s="631"/>
      <c r="AF971" s="695">
        <f>AA971+AD971+AE971</f>
        <v>293964.87999649101</v>
      </c>
      <c r="AG971" s="442" t="s">
        <v>1073</v>
      </c>
      <c r="AH971" s="632"/>
      <c r="AI971" s="676">
        <v>60</v>
      </c>
      <c r="AJ971" s="686" t="s">
        <v>1087</v>
      </c>
      <c r="AK971" s="676" t="s">
        <v>1088</v>
      </c>
      <c r="AL971" s="685" t="s">
        <v>2990</v>
      </c>
      <c r="AM971" s="442" t="s">
        <v>52</v>
      </c>
      <c r="AN971" s="442" t="s">
        <v>2983</v>
      </c>
      <c r="AO971" s="442"/>
      <c r="AP971" s="688"/>
      <c r="AQ971" s="633" t="s">
        <v>37</v>
      </c>
      <c r="AR971" s="633" t="s">
        <v>1257</v>
      </c>
      <c r="AS971" s="218" t="s">
        <v>1078</v>
      </c>
      <c r="AT971" s="675" t="s">
        <v>1078</v>
      </c>
      <c r="AU971" s="675" t="s">
        <v>1078</v>
      </c>
      <c r="AV971" s="533"/>
      <c r="AW971" s="673">
        <f>U971</f>
        <v>49302155</v>
      </c>
      <c r="AX971" s="673" cm="1">
        <f t="array" ref="AX971">SUM(MID(0&amp;AW971,LARGE(INDEX(ISNUMBER(--MID(AW971,ROW($1:$8),1))*ROW($1:$8),),ROW($1:$8))+1,1)*10^ROW($1:$8)/10)</f>
        <v>49302155</v>
      </c>
      <c r="AY971" s="673" t="str">
        <f>VLOOKUP($AX971,'Item Master Data'!$A:$F,3,FALSE)</f>
        <v>Q.PEAK DUO XL G10</v>
      </c>
      <c r="AZ971" s="673">
        <f>VLOOKUP($AX971,'Item Master Data'!$A:$F,6,FALSE)</f>
        <v>475</v>
      </c>
      <c r="BA971" s="673">
        <f>X971/BB971</f>
        <v>44</v>
      </c>
      <c r="BB971" s="673">
        <f>VLOOKUP(AX971,'Item Master Data'!$A:$G,7,FALSE)</f>
        <v>29</v>
      </c>
      <c r="BC971" s="673"/>
      <c r="BD971" s="673">
        <f>W971-AZ971</f>
        <v>0</v>
      </c>
    </row>
    <row r="972" spans="1:56">
      <c r="A972" s="544">
        <v>10</v>
      </c>
      <c r="B972" s="661">
        <v>44608</v>
      </c>
      <c r="C972" s="661">
        <v>44608</v>
      </c>
      <c r="D972" s="676" t="s">
        <v>2956</v>
      </c>
      <c r="E972" s="639"/>
      <c r="F972" s="442" t="s">
        <v>1152</v>
      </c>
      <c r="G972" s="676">
        <v>2022</v>
      </c>
      <c r="H972" s="442">
        <v>3</v>
      </c>
      <c r="I972" s="676">
        <v>127679</v>
      </c>
      <c r="J972" s="677">
        <v>44649</v>
      </c>
      <c r="K972" s="685" t="s">
        <v>3002</v>
      </c>
      <c r="L972" s="676" t="s">
        <v>3003</v>
      </c>
      <c r="M972" s="677">
        <v>44431</v>
      </c>
      <c r="N972" s="677">
        <v>44531</v>
      </c>
      <c r="O972" s="677" t="s">
        <v>1289</v>
      </c>
      <c r="P972" s="333">
        <v>44628</v>
      </c>
      <c r="Q972" s="333">
        <v>44649</v>
      </c>
      <c r="R972" s="333">
        <v>44650</v>
      </c>
      <c r="S972" s="442" t="s">
        <v>2959</v>
      </c>
      <c r="T972" s="442">
        <v>60</v>
      </c>
      <c r="U972" s="442">
        <v>49405140</v>
      </c>
      <c r="V972" s="442" t="s">
        <v>973</v>
      </c>
      <c r="W972" s="676">
        <v>400</v>
      </c>
      <c r="X972" s="678">
        <v>832</v>
      </c>
      <c r="Y972" s="679">
        <v>332800</v>
      </c>
      <c r="Z972" s="443">
        <v>0.55000000000000004</v>
      </c>
      <c r="AA972" s="682">
        <f>Y972*Z972</f>
        <v>183040.00000000003</v>
      </c>
      <c r="AB972" s="681"/>
      <c r="AC972" s="640">
        <v>0</v>
      </c>
      <c r="AD972" s="692"/>
      <c r="AE972" s="441"/>
      <c r="AF972" s="695">
        <f>AA972+AD972+AE972</f>
        <v>183040.00000000003</v>
      </c>
      <c r="AG972" s="442" t="s">
        <v>1073</v>
      </c>
      <c r="AH972" s="676"/>
      <c r="AI972" s="676">
        <v>60</v>
      </c>
      <c r="AJ972" s="677" t="s">
        <v>2319</v>
      </c>
      <c r="AK972" s="685" t="s">
        <v>1088</v>
      </c>
      <c r="AL972" s="685" t="s">
        <v>3004</v>
      </c>
      <c r="AM972" s="442" t="s">
        <v>52</v>
      </c>
      <c r="AN972" s="442" t="s">
        <v>2983</v>
      </c>
      <c r="AO972" s="442"/>
      <c r="AP972" s="684"/>
      <c r="AQ972" s="684" t="s">
        <v>37</v>
      </c>
      <c r="AR972" s="633" t="s">
        <v>1257</v>
      </c>
      <c r="AS972" s="544" t="s">
        <v>1078</v>
      </c>
      <c r="AT972" s="630" t="s">
        <v>1078</v>
      </c>
      <c r="AU972" s="630" t="s">
        <v>1078</v>
      </c>
      <c r="AV972" s="662">
        <v>0.47499999999999998</v>
      </c>
      <c r="AW972" s="673">
        <f>U972</f>
        <v>49405140</v>
      </c>
      <c r="AX972" s="673" cm="1">
        <f t="array" ref="AX972">SUM(MID(0&amp;AW972,LARGE(INDEX(ISNUMBER(--MID(AW972,ROW($1:$8),1))*ROW($1:$8),),ROW($1:$8))+1,1)*10^ROW($1:$8)/10)</f>
        <v>49405140</v>
      </c>
      <c r="AY972" s="673" t="str">
        <f>VLOOKUP($AX972,'Item Master Data'!$A:$F,3,FALSE)</f>
        <v>Q.PEAK DUO BLK ML G10+</v>
      </c>
      <c r="AZ972" s="673">
        <f>VLOOKUP($AX972,'Item Master Data'!$A:$F,6,FALSE)</f>
        <v>400</v>
      </c>
      <c r="BA972" s="673">
        <f>X972/BB972</f>
        <v>26</v>
      </c>
      <c r="BB972" s="673">
        <f>VLOOKUP(AX972,'Item Master Data'!$A:$G,7,FALSE)</f>
        <v>32</v>
      </c>
      <c r="BC972" s="673"/>
      <c r="BD972" s="673">
        <f>W972-AZ972</f>
        <v>0</v>
      </c>
    </row>
    <row r="973" spans="1:56">
      <c r="A973" s="544">
        <v>10</v>
      </c>
      <c r="B973" s="661">
        <v>44608</v>
      </c>
      <c r="C973" s="661">
        <v>44608</v>
      </c>
      <c r="D973" s="676" t="s">
        <v>2956</v>
      </c>
      <c r="E973" s="639" t="s">
        <v>3005</v>
      </c>
      <c r="F973" s="442" t="s">
        <v>1152</v>
      </c>
      <c r="G973" s="676">
        <v>2022</v>
      </c>
      <c r="H973" s="676">
        <v>3</v>
      </c>
      <c r="I973" s="734">
        <v>127774</v>
      </c>
      <c r="J973" s="799">
        <v>44649</v>
      </c>
      <c r="K973" s="733" t="s">
        <v>3002</v>
      </c>
      <c r="L973" s="734" t="s">
        <v>3003</v>
      </c>
      <c r="M973" s="677">
        <v>44431</v>
      </c>
      <c r="N973" s="677">
        <v>44531</v>
      </c>
      <c r="O973" s="677" t="s">
        <v>1289</v>
      </c>
      <c r="P973" s="333">
        <v>44628</v>
      </c>
      <c r="Q973" s="333">
        <v>44649</v>
      </c>
      <c r="R973" s="333">
        <v>44650</v>
      </c>
      <c r="S973" s="442" t="s">
        <v>2959</v>
      </c>
      <c r="T973" s="442">
        <v>60</v>
      </c>
      <c r="U973" s="442">
        <v>49405140</v>
      </c>
      <c r="V973" s="442" t="s">
        <v>973</v>
      </c>
      <c r="W973" s="676">
        <v>400</v>
      </c>
      <c r="X973" s="678">
        <v>832</v>
      </c>
      <c r="Y973" s="693">
        <v>332800</v>
      </c>
      <c r="Z973" s="443">
        <v>0.55000000000000004</v>
      </c>
      <c r="AA973" s="682">
        <f>Y973*Z973</f>
        <v>183040.00000000003</v>
      </c>
      <c r="AB973" s="694"/>
      <c r="AC973" s="717">
        <v>0</v>
      </c>
      <c r="AD973" s="692"/>
      <c r="AE973" s="441"/>
      <c r="AF973" s="695">
        <f>AA973+AD973+AE973</f>
        <v>183040.00000000003</v>
      </c>
      <c r="AG973" s="442" t="s">
        <v>1073</v>
      </c>
      <c r="AH973" s="676"/>
      <c r="AI973" s="676">
        <v>60</v>
      </c>
      <c r="AJ973" s="677" t="s">
        <v>2319</v>
      </c>
      <c r="AK973" s="685" t="s">
        <v>1088</v>
      </c>
      <c r="AL973" s="685" t="s">
        <v>3004</v>
      </c>
      <c r="AM973" s="442" t="s">
        <v>52</v>
      </c>
      <c r="AN973" s="442" t="s">
        <v>2983</v>
      </c>
      <c r="AO973" s="442"/>
      <c r="AP973" s="684"/>
      <c r="AQ973" s="684" t="s">
        <v>37</v>
      </c>
      <c r="AR973" s="633" t="s">
        <v>1257</v>
      </c>
      <c r="AS973" s="544" t="s">
        <v>1078</v>
      </c>
      <c r="AT973" s="630" t="s">
        <v>1078</v>
      </c>
      <c r="AU973" s="630" t="s">
        <v>1078</v>
      </c>
      <c r="AV973" s="662">
        <v>0.47499999999999998</v>
      </c>
      <c r="AW973" s="673">
        <f>U973</f>
        <v>49405140</v>
      </c>
      <c r="AX973" s="673" cm="1">
        <f t="array" ref="AX973">SUM(MID(0&amp;AW973,LARGE(INDEX(ISNUMBER(--MID(AW973,ROW($1:$8),1))*ROW($1:$8),),ROW($1:$8))+1,1)*10^ROW($1:$8)/10)</f>
        <v>49405140</v>
      </c>
      <c r="AY973" s="673" t="str">
        <f>VLOOKUP($AX973,'Item Master Data'!$A:$F,3,FALSE)</f>
        <v>Q.PEAK DUO BLK ML G10+</v>
      </c>
      <c r="AZ973" s="673">
        <f>VLOOKUP($AX973,'Item Master Data'!$A:$F,6,FALSE)</f>
        <v>400</v>
      </c>
      <c r="BA973" s="673">
        <f>X973/BB973</f>
        <v>26</v>
      </c>
      <c r="BB973" s="673">
        <f>VLOOKUP(AX973,'Item Master Data'!$A:$G,7,FALSE)</f>
        <v>32</v>
      </c>
      <c r="BC973" s="673"/>
      <c r="BD973" s="673">
        <f>W973-AZ973</f>
        <v>0</v>
      </c>
    </row>
    <row r="974" spans="1:56">
      <c r="A974" s="544">
        <v>10</v>
      </c>
      <c r="B974" s="661">
        <v>44635</v>
      </c>
      <c r="C974" s="661">
        <v>44636</v>
      </c>
      <c r="D974" s="676" t="s">
        <v>2956</v>
      </c>
      <c r="E974" s="639"/>
      <c r="F974" s="442" t="s">
        <v>1152</v>
      </c>
      <c r="G974" s="676">
        <v>2022</v>
      </c>
      <c r="H974" s="442">
        <v>3</v>
      </c>
      <c r="I974" s="676">
        <v>127782</v>
      </c>
      <c r="J974" s="770">
        <v>44649</v>
      </c>
      <c r="K974" s="685" t="s">
        <v>3006</v>
      </c>
      <c r="L974" s="676" t="s">
        <v>3003</v>
      </c>
      <c r="M974" s="677">
        <v>44497</v>
      </c>
      <c r="N974" s="677">
        <v>44621</v>
      </c>
      <c r="O974" s="677"/>
      <c r="P974" s="333">
        <v>44648</v>
      </c>
      <c r="Q974" s="333">
        <v>44649</v>
      </c>
      <c r="R974" s="333">
        <v>44650</v>
      </c>
      <c r="S974" s="442" t="s">
        <v>2959</v>
      </c>
      <c r="T974" s="442">
        <v>60</v>
      </c>
      <c r="U974" s="442">
        <v>49201132</v>
      </c>
      <c r="V974" s="442" t="s">
        <v>986</v>
      </c>
      <c r="W974" s="676">
        <v>360</v>
      </c>
      <c r="X974" s="678">
        <v>1568</v>
      </c>
      <c r="Y974" s="693">
        <v>564480</v>
      </c>
      <c r="Z974" s="443">
        <v>0.53</v>
      </c>
      <c r="AA974" s="682">
        <f>Y974*Z974</f>
        <v>299174.40000000002</v>
      </c>
      <c r="AB974" s="694"/>
      <c r="AC974" s="717">
        <v>0</v>
      </c>
      <c r="AD974" s="692"/>
      <c r="AE974" s="441"/>
      <c r="AF974" s="695">
        <f>AA974+AD974+AE974</f>
        <v>299174.40000000002</v>
      </c>
      <c r="AG974" s="442" t="s">
        <v>1073</v>
      </c>
      <c r="AH974" s="676"/>
      <c r="AI974" s="676">
        <v>60</v>
      </c>
      <c r="AJ974" s="677" t="s">
        <v>3007</v>
      </c>
      <c r="AK974" s="685" t="s">
        <v>1088</v>
      </c>
      <c r="AL974" s="685" t="s">
        <v>3008</v>
      </c>
      <c r="AM974" s="442" t="s">
        <v>52</v>
      </c>
      <c r="AN974" s="442" t="s">
        <v>2983</v>
      </c>
      <c r="AO974" s="442"/>
      <c r="AP974" s="684"/>
      <c r="AQ974" s="684" t="s">
        <v>37</v>
      </c>
      <c r="AR974" s="633" t="s">
        <v>3009</v>
      </c>
      <c r="AS974" s="544" t="s">
        <v>1078</v>
      </c>
      <c r="AT974" s="630" t="s">
        <v>1078</v>
      </c>
      <c r="AU974" s="630" t="s">
        <v>1078</v>
      </c>
      <c r="AV974" s="662">
        <v>0.5</v>
      </c>
      <c r="AW974" s="673">
        <f>U974</f>
        <v>49201132</v>
      </c>
      <c r="AX974" s="673" cm="1">
        <f t="array" ref="AX974">SUM(MID(0&amp;AW974,LARGE(INDEX(ISNUMBER(--MID(AW974,ROW($1:$8),1))*ROW($1:$8),),ROW($1:$8))+1,1)*10^ROW($1:$8)/10)</f>
        <v>49201132</v>
      </c>
      <c r="AY974" s="673" t="str">
        <f>VLOOKUP($AX974,'Item Master Data'!$A:$F,3,FALSE)</f>
        <v>Q.PEAK DUO BLK G10+</v>
      </c>
      <c r="AZ974" s="673">
        <f>VLOOKUP($AX974,'Item Master Data'!$A:$F,6,FALSE)</f>
        <v>360</v>
      </c>
      <c r="BA974" s="673">
        <f>X974/BB974</f>
        <v>49</v>
      </c>
      <c r="BB974" s="673">
        <f>VLOOKUP(AX974,'Item Master Data'!$A:$G,7,FALSE)</f>
        <v>32</v>
      </c>
      <c r="BC974" s="673"/>
      <c r="BD974" s="673">
        <f>W974-AZ974</f>
        <v>0</v>
      </c>
    </row>
    <row r="975" spans="1:56">
      <c r="A975" s="544">
        <v>10</v>
      </c>
      <c r="B975" s="661">
        <v>44635</v>
      </c>
      <c r="C975" s="661">
        <v>44636</v>
      </c>
      <c r="D975" s="676" t="s">
        <v>2956</v>
      </c>
      <c r="E975" s="639" t="s">
        <v>3010</v>
      </c>
      <c r="F975" s="442" t="s">
        <v>1152</v>
      </c>
      <c r="G975" s="676">
        <v>2022</v>
      </c>
      <c r="H975" s="442">
        <v>3</v>
      </c>
      <c r="I975" s="734">
        <v>127839</v>
      </c>
      <c r="J975" s="799">
        <v>44649</v>
      </c>
      <c r="K975" s="733" t="s">
        <v>3006</v>
      </c>
      <c r="L975" s="734" t="s">
        <v>3003</v>
      </c>
      <c r="M975" s="677">
        <v>44497</v>
      </c>
      <c r="N975" s="677">
        <v>44621</v>
      </c>
      <c r="O975" s="677"/>
      <c r="P975" s="333">
        <v>44648</v>
      </c>
      <c r="Q975" s="333">
        <v>44649</v>
      </c>
      <c r="R975" s="333">
        <v>44650</v>
      </c>
      <c r="S975" s="442" t="s">
        <v>2959</v>
      </c>
      <c r="T975" s="442">
        <v>60</v>
      </c>
      <c r="U975" s="442">
        <v>49201132</v>
      </c>
      <c r="V975" s="442" t="s">
        <v>986</v>
      </c>
      <c r="W975" s="676">
        <v>360</v>
      </c>
      <c r="X975" s="678">
        <v>1760</v>
      </c>
      <c r="Y975" s="693">
        <v>633600</v>
      </c>
      <c r="Z975" s="443">
        <v>0.53</v>
      </c>
      <c r="AA975" s="682">
        <f>Y975*Z975</f>
        <v>335808</v>
      </c>
      <c r="AB975" s="694"/>
      <c r="AC975" s="717">
        <v>0</v>
      </c>
      <c r="AD975" s="692"/>
      <c r="AE975" s="441"/>
      <c r="AF975" s="695">
        <f>AA975+AD975+AE975</f>
        <v>335808</v>
      </c>
      <c r="AG975" s="442" t="s">
        <v>1073</v>
      </c>
      <c r="AH975" s="676"/>
      <c r="AI975" s="676">
        <v>60</v>
      </c>
      <c r="AJ975" s="677" t="s">
        <v>3007</v>
      </c>
      <c r="AK975" s="685" t="s">
        <v>1088</v>
      </c>
      <c r="AL975" s="685" t="s">
        <v>3008</v>
      </c>
      <c r="AM975" s="442" t="s">
        <v>52</v>
      </c>
      <c r="AN975" s="442" t="s">
        <v>2983</v>
      </c>
      <c r="AO975" s="442"/>
      <c r="AP975" s="684"/>
      <c r="AQ975" s="684" t="s">
        <v>37</v>
      </c>
      <c r="AR975" s="633" t="s">
        <v>3009</v>
      </c>
      <c r="AS975" s="544" t="s">
        <v>1078</v>
      </c>
      <c r="AT975" s="630" t="s">
        <v>1078</v>
      </c>
      <c r="AU975" s="630" t="s">
        <v>1078</v>
      </c>
      <c r="AV975" s="662">
        <v>0.5</v>
      </c>
      <c r="AW975" s="673">
        <f>U975</f>
        <v>49201132</v>
      </c>
      <c r="AX975" s="673" cm="1">
        <f t="array" ref="AX975">SUM(MID(0&amp;AW975,LARGE(INDEX(ISNUMBER(--MID(AW975,ROW($1:$8),1))*ROW($1:$8),),ROW($1:$8))+1,1)*10^ROW($1:$8)/10)</f>
        <v>49201132</v>
      </c>
      <c r="AY975" s="673" t="str">
        <f>VLOOKUP($AX975,'Item Master Data'!$A:$F,3,FALSE)</f>
        <v>Q.PEAK DUO BLK G10+</v>
      </c>
      <c r="AZ975" s="673">
        <f>VLOOKUP($AX975,'Item Master Data'!$A:$F,6,FALSE)</f>
        <v>360</v>
      </c>
      <c r="BA975" s="673">
        <f>X975/BB975</f>
        <v>55</v>
      </c>
      <c r="BB975" s="673">
        <f>VLOOKUP(AX975,'Item Master Data'!$A:$G,7,FALSE)</f>
        <v>32</v>
      </c>
      <c r="BC975" s="673"/>
      <c r="BD975" s="673">
        <f>W975-AZ975</f>
        <v>0</v>
      </c>
    </row>
    <row r="976" spans="1:56">
      <c r="A976" s="544">
        <v>10</v>
      </c>
      <c r="B976" s="661">
        <v>44635</v>
      </c>
      <c r="C976" s="661">
        <v>44636</v>
      </c>
      <c r="D976" s="676" t="s">
        <v>2956</v>
      </c>
      <c r="E976" s="639"/>
      <c r="F976" s="676" t="s">
        <v>1152</v>
      </c>
      <c r="G976" s="676">
        <v>2022</v>
      </c>
      <c r="H976" s="442">
        <v>3</v>
      </c>
      <c r="I976" s="676">
        <v>127783</v>
      </c>
      <c r="J976" s="770">
        <v>44649</v>
      </c>
      <c r="K976" s="685" t="s">
        <v>3006</v>
      </c>
      <c r="L976" s="676" t="s">
        <v>3003</v>
      </c>
      <c r="M976" s="677">
        <v>44497</v>
      </c>
      <c r="N976" s="677">
        <v>44621</v>
      </c>
      <c r="O976" s="677"/>
      <c r="P976" s="333">
        <v>44648</v>
      </c>
      <c r="Q976" s="333">
        <v>44649</v>
      </c>
      <c r="R976" s="333">
        <v>44650</v>
      </c>
      <c r="S976" s="442" t="s">
        <v>2959</v>
      </c>
      <c r="T976" s="442">
        <v>60</v>
      </c>
      <c r="U976" s="676">
        <v>49201132</v>
      </c>
      <c r="V976" s="442" t="s">
        <v>986</v>
      </c>
      <c r="W976" s="676">
        <v>360</v>
      </c>
      <c r="X976" s="678">
        <v>832</v>
      </c>
      <c r="Y976" s="693">
        <v>299520</v>
      </c>
      <c r="Z976" s="443">
        <v>0.53</v>
      </c>
      <c r="AA976" s="682">
        <f>Y976*Z976</f>
        <v>158745.60000000001</v>
      </c>
      <c r="AB976" s="694"/>
      <c r="AC976" s="717">
        <v>0</v>
      </c>
      <c r="AD976" s="692"/>
      <c r="AE976" s="684"/>
      <c r="AF976" s="695">
        <f>AA976+AD976+AE976</f>
        <v>158745.60000000001</v>
      </c>
      <c r="AG976" s="442" t="s">
        <v>1073</v>
      </c>
      <c r="AH976" s="676"/>
      <c r="AI976" s="676">
        <v>60</v>
      </c>
      <c r="AJ976" s="677" t="s">
        <v>2319</v>
      </c>
      <c r="AK976" s="685" t="s">
        <v>1088</v>
      </c>
      <c r="AL976" s="685">
        <v>32809</v>
      </c>
      <c r="AM976" s="442" t="s">
        <v>52</v>
      </c>
      <c r="AN976" s="676" t="s">
        <v>2983</v>
      </c>
      <c r="AO976" s="442"/>
      <c r="AP976" s="684"/>
      <c r="AQ976" s="684" t="s">
        <v>37</v>
      </c>
      <c r="AR976" s="633" t="s">
        <v>3009</v>
      </c>
      <c r="AS976" s="544" t="s">
        <v>1078</v>
      </c>
      <c r="AT976" s="630" t="s">
        <v>1078</v>
      </c>
      <c r="AU976" s="630" t="s">
        <v>1078</v>
      </c>
      <c r="AV976" s="662">
        <v>0.5</v>
      </c>
      <c r="AW976" s="673">
        <f>U976</f>
        <v>49201132</v>
      </c>
      <c r="AX976" s="673" cm="1">
        <f t="array" ref="AX976">SUM(MID(0&amp;AW976,LARGE(INDEX(ISNUMBER(--MID(AW976,ROW($1:$8),1))*ROW($1:$8),),ROW($1:$8))+1,1)*10^ROW($1:$8)/10)</f>
        <v>49201132</v>
      </c>
      <c r="AY976" s="673" t="str">
        <f>VLOOKUP($AX976,'Item Master Data'!$A:$F,3,FALSE)</f>
        <v>Q.PEAK DUO BLK G10+</v>
      </c>
      <c r="AZ976" s="673">
        <f>VLOOKUP($AX976,'Item Master Data'!$A:$F,6,FALSE)</f>
        <v>360</v>
      </c>
      <c r="BA976" s="673">
        <f>X976/BB976</f>
        <v>26</v>
      </c>
      <c r="BB976" s="673">
        <f>VLOOKUP(AX976,'Item Master Data'!$A:$G,7,FALSE)</f>
        <v>32</v>
      </c>
      <c r="BC976" s="673"/>
      <c r="BD976" s="673">
        <f>W976-AZ976</f>
        <v>0</v>
      </c>
    </row>
    <row r="977" spans="1:56">
      <c r="A977" s="544">
        <v>10</v>
      </c>
      <c r="B977" s="661">
        <v>44635</v>
      </c>
      <c r="C977" s="661">
        <v>44636</v>
      </c>
      <c r="D977" s="676" t="s">
        <v>2956</v>
      </c>
      <c r="E977" s="639"/>
      <c r="F977" s="676" t="s">
        <v>1152</v>
      </c>
      <c r="G977" s="676">
        <v>2022</v>
      </c>
      <c r="H977" s="442">
        <v>3</v>
      </c>
      <c r="I977" s="734">
        <v>127837</v>
      </c>
      <c r="J977" s="799">
        <v>44647</v>
      </c>
      <c r="K977" s="733" t="s">
        <v>3006</v>
      </c>
      <c r="L977" s="734" t="s">
        <v>3003</v>
      </c>
      <c r="M977" s="677">
        <v>44497</v>
      </c>
      <c r="N977" s="677">
        <v>44621</v>
      </c>
      <c r="O977" s="677"/>
      <c r="P977" s="333">
        <v>44648</v>
      </c>
      <c r="Q977" s="333">
        <v>44649</v>
      </c>
      <c r="R977" s="333">
        <v>44650</v>
      </c>
      <c r="S977" s="442" t="s">
        <v>2959</v>
      </c>
      <c r="T977" s="442">
        <v>60</v>
      </c>
      <c r="U977" s="676">
        <v>49201132</v>
      </c>
      <c r="V977" s="676" t="s">
        <v>986</v>
      </c>
      <c r="W977" s="676">
        <v>360</v>
      </c>
      <c r="X977" s="678">
        <v>832</v>
      </c>
      <c r="Y977" s="693">
        <v>299520</v>
      </c>
      <c r="Z977" s="443">
        <v>0.53</v>
      </c>
      <c r="AA977" s="682">
        <f>Y977*Z977</f>
        <v>158745.60000000001</v>
      </c>
      <c r="AB977" s="694"/>
      <c r="AC977" s="717">
        <v>0</v>
      </c>
      <c r="AD977" s="692"/>
      <c r="AE977" s="684"/>
      <c r="AF977" s="695">
        <f>AA977+AD977+AE977</f>
        <v>158745.60000000001</v>
      </c>
      <c r="AG977" s="442" t="s">
        <v>1073</v>
      </c>
      <c r="AH977" s="676"/>
      <c r="AI977" s="676">
        <v>60</v>
      </c>
      <c r="AJ977" s="677" t="s">
        <v>2319</v>
      </c>
      <c r="AK977" s="685" t="s">
        <v>1088</v>
      </c>
      <c r="AL977" s="685">
        <v>32809</v>
      </c>
      <c r="AM977" s="442" t="s">
        <v>52</v>
      </c>
      <c r="AN977" s="676" t="s">
        <v>2983</v>
      </c>
      <c r="AO977" s="442"/>
      <c r="AP977" s="684"/>
      <c r="AQ977" s="684" t="s">
        <v>37</v>
      </c>
      <c r="AR977" s="633" t="s">
        <v>3009</v>
      </c>
      <c r="AS977" s="544" t="s">
        <v>1078</v>
      </c>
      <c r="AT977" s="630" t="s">
        <v>1078</v>
      </c>
      <c r="AU977" s="630" t="s">
        <v>1078</v>
      </c>
      <c r="AV977" s="662">
        <v>0.5</v>
      </c>
      <c r="AW977" s="673">
        <f>U977</f>
        <v>49201132</v>
      </c>
      <c r="AX977" s="673" cm="1">
        <f t="array" ref="AX977">SUM(MID(0&amp;AW977,LARGE(INDEX(ISNUMBER(--MID(AW977,ROW($1:$8),1))*ROW($1:$8),),ROW($1:$8))+1,1)*10^ROW($1:$8)/10)</f>
        <v>49201132</v>
      </c>
      <c r="AY977" s="673" t="str">
        <f>VLOOKUP($AX977,'Item Master Data'!$A:$F,3,FALSE)</f>
        <v>Q.PEAK DUO BLK G10+</v>
      </c>
      <c r="AZ977" s="673">
        <f>VLOOKUP($AX977,'Item Master Data'!$A:$F,6,FALSE)</f>
        <v>360</v>
      </c>
      <c r="BA977" s="673">
        <f>X977/BB977</f>
        <v>26</v>
      </c>
      <c r="BB977" s="673">
        <f>VLOOKUP(AX977,'Item Master Data'!$A:$G,7,FALSE)</f>
        <v>32</v>
      </c>
      <c r="BC977" s="673"/>
      <c r="BD977" s="673">
        <f>W977-AZ977</f>
        <v>0</v>
      </c>
    </row>
    <row r="978" spans="1:56">
      <c r="A978" s="544"/>
      <c r="B978" s="661"/>
      <c r="C978" s="661"/>
      <c r="D978" s="676" t="s">
        <v>2956</v>
      </c>
      <c r="E978" s="639"/>
      <c r="F978" s="676" t="s">
        <v>1152</v>
      </c>
      <c r="G978" s="676">
        <v>2022</v>
      </c>
      <c r="H978" s="442">
        <v>3</v>
      </c>
      <c r="I978" s="676">
        <v>127735</v>
      </c>
      <c r="J978" s="677">
        <v>44648</v>
      </c>
      <c r="K978" s="685" t="s">
        <v>3058</v>
      </c>
      <c r="L978" s="676" t="s">
        <v>3022</v>
      </c>
      <c r="M978" s="677">
        <v>44474</v>
      </c>
      <c r="N978" s="677">
        <v>44563</v>
      </c>
      <c r="O978" s="677">
        <v>44631</v>
      </c>
      <c r="P978" s="333">
        <v>44629</v>
      </c>
      <c r="Q978" s="333">
        <v>44648</v>
      </c>
      <c r="R978" s="333">
        <v>44650</v>
      </c>
      <c r="S978" s="442" t="s">
        <v>2959</v>
      </c>
      <c r="T978" s="442">
        <v>72</v>
      </c>
      <c r="U978" s="676">
        <v>49303156</v>
      </c>
      <c r="V978" s="676" t="s">
        <v>1072</v>
      </c>
      <c r="W978" s="676">
        <v>480</v>
      </c>
      <c r="X978" s="678">
        <v>638</v>
      </c>
      <c r="Y978" s="693">
        <v>306240</v>
      </c>
      <c r="Z978" s="443">
        <v>0.45</v>
      </c>
      <c r="AA978" s="682">
        <f>Y978*Z978</f>
        <v>137808</v>
      </c>
      <c r="AB978" s="694"/>
      <c r="AC978" s="717">
        <v>0</v>
      </c>
      <c r="AD978" s="692"/>
      <c r="AE978" s="684"/>
      <c r="AF978" s="695">
        <f>AA978+AD978+AE978</f>
        <v>137808</v>
      </c>
      <c r="AG978" s="442" t="s">
        <v>1073</v>
      </c>
      <c r="AH978" s="676"/>
      <c r="AI978" s="676">
        <v>60</v>
      </c>
      <c r="AJ978" s="677" t="s">
        <v>3023</v>
      </c>
      <c r="AK978" s="685" t="s">
        <v>1163</v>
      </c>
      <c r="AL978" s="685" t="s">
        <v>3024</v>
      </c>
      <c r="AM978" s="442" t="s">
        <v>52</v>
      </c>
      <c r="AN978" s="676" t="s">
        <v>2983</v>
      </c>
      <c r="AO978" s="442"/>
      <c r="AP978" s="684"/>
      <c r="AQ978" s="684" t="s">
        <v>37</v>
      </c>
      <c r="AR978" s="633"/>
      <c r="AS978" s="544" t="s">
        <v>1078</v>
      </c>
      <c r="AT978" s="630" t="s">
        <v>1078</v>
      </c>
      <c r="AU978" s="630" t="s">
        <v>1078</v>
      </c>
      <c r="AV978" s="662"/>
      <c r="AW978" s="673">
        <f>U978</f>
        <v>49303156</v>
      </c>
      <c r="AX978" s="673" cm="1">
        <f t="array" ref="AX978">SUM(MID(0&amp;AW978,LARGE(INDEX(ISNUMBER(--MID(AW978,ROW($1:$8),1))*ROW($1:$8),),ROW($1:$8))+1,1)*10^ROW($1:$8)/10)</f>
        <v>49303156</v>
      </c>
      <c r="AY978" s="673" t="str">
        <f>VLOOKUP($AX978,'Item Master Data'!$A:$F,3,FALSE)</f>
        <v>Q.PEAK DUO XL G10 BFG</v>
      </c>
      <c r="AZ978" s="673">
        <f>VLOOKUP($AX978,'Item Master Data'!$A:$F,6,FALSE)</f>
        <v>480</v>
      </c>
      <c r="BA978" s="673">
        <f>X978/BB978</f>
        <v>22</v>
      </c>
      <c r="BB978" s="673">
        <f>VLOOKUP(AX978,'Item Master Data'!$A:$G,7,FALSE)</f>
        <v>29</v>
      </c>
      <c r="BC978" s="673"/>
      <c r="BD978" s="673">
        <f>W978-AZ978</f>
        <v>0</v>
      </c>
    </row>
    <row r="979" spans="1:56">
      <c r="A979" s="544">
        <v>10</v>
      </c>
      <c r="B979" s="661">
        <v>44629</v>
      </c>
      <c r="C979" s="661">
        <v>44629</v>
      </c>
      <c r="D979" s="676" t="s">
        <v>2956</v>
      </c>
      <c r="E979" s="639"/>
      <c r="F979" s="676" t="s">
        <v>1152</v>
      </c>
      <c r="G979" s="676">
        <v>2022</v>
      </c>
      <c r="H979" s="442">
        <v>3</v>
      </c>
      <c r="I979" s="676">
        <v>127775</v>
      </c>
      <c r="J979" s="770">
        <v>44644</v>
      </c>
      <c r="K979" s="685" t="s">
        <v>3061</v>
      </c>
      <c r="L979" s="676" t="s">
        <v>3022</v>
      </c>
      <c r="M979" s="677">
        <v>44512</v>
      </c>
      <c r="N979" s="677">
        <v>44652</v>
      </c>
      <c r="O979" s="677"/>
      <c r="P979" s="333">
        <v>44631</v>
      </c>
      <c r="Q979" s="333">
        <v>44644</v>
      </c>
      <c r="R979" s="333">
        <v>44651</v>
      </c>
      <c r="S979" s="442" t="s">
        <v>2959</v>
      </c>
      <c r="T979" s="442">
        <v>60</v>
      </c>
      <c r="U979" s="676">
        <v>49405140</v>
      </c>
      <c r="V979" s="442" t="s">
        <v>973</v>
      </c>
      <c r="W979" s="676">
        <v>400</v>
      </c>
      <c r="X979" s="678">
        <v>832</v>
      </c>
      <c r="Y979" s="679">
        <v>332800</v>
      </c>
      <c r="Z979" s="443">
        <v>0.55000000000000004</v>
      </c>
      <c r="AA979" s="682">
        <f>Y979*Z979</f>
        <v>183040.00000000003</v>
      </c>
      <c r="AB979" s="681"/>
      <c r="AC979" s="640">
        <v>0</v>
      </c>
      <c r="AD979" s="692"/>
      <c r="AE979" s="684"/>
      <c r="AF979" s="695">
        <f>AA979+AD979+AE979</f>
        <v>183040.00000000003</v>
      </c>
      <c r="AG979" s="442" t="s">
        <v>1073</v>
      </c>
      <c r="AH979" s="676"/>
      <c r="AI979" s="676">
        <v>60</v>
      </c>
      <c r="AJ979" s="677" t="s">
        <v>3023</v>
      </c>
      <c r="AK979" s="685" t="s">
        <v>1163</v>
      </c>
      <c r="AL979" s="685" t="s">
        <v>3024</v>
      </c>
      <c r="AM979" s="442" t="s">
        <v>52</v>
      </c>
      <c r="AN979" s="676" t="s">
        <v>2983</v>
      </c>
      <c r="AO979" s="442"/>
      <c r="AP979" s="684"/>
      <c r="AQ979" s="684" t="s">
        <v>37</v>
      </c>
      <c r="AR979" s="633" t="s">
        <v>1257</v>
      </c>
      <c r="AS979" s="544" t="s">
        <v>1078</v>
      </c>
      <c r="AT979" s="630" t="s">
        <v>1078</v>
      </c>
      <c r="AU979" s="630" t="s">
        <v>1078</v>
      </c>
      <c r="AV979" s="662">
        <v>0.47499999999999998</v>
      </c>
      <c r="AW979" s="673">
        <f>U979</f>
        <v>49405140</v>
      </c>
      <c r="AX979" s="673" cm="1">
        <f t="array" ref="AX979">SUM(MID(0&amp;AW979,LARGE(INDEX(ISNUMBER(--MID(AW979,ROW($1:$8),1))*ROW($1:$8),),ROW($1:$8))+1,1)*10^ROW($1:$8)/10)</f>
        <v>49405140</v>
      </c>
      <c r="AY979" s="673" t="str">
        <f>VLOOKUP($AX979,'Item Master Data'!$A:$F,3,FALSE)</f>
        <v>Q.PEAK DUO BLK ML G10+</v>
      </c>
      <c r="AZ979" s="673">
        <f>VLOOKUP($AX979,'Item Master Data'!$A:$F,6,FALSE)</f>
        <v>400</v>
      </c>
      <c r="BA979" s="673">
        <f>X979/BB979</f>
        <v>26</v>
      </c>
      <c r="BB979" s="673">
        <f>VLOOKUP(AX979,'Item Master Data'!$A:$G,7,FALSE)</f>
        <v>32</v>
      </c>
      <c r="BC979" s="673"/>
      <c r="BD979" s="673">
        <f>W979-AZ979</f>
        <v>0</v>
      </c>
    </row>
    <row r="980" spans="1:56">
      <c r="A980" s="544">
        <v>10</v>
      </c>
      <c r="B980" s="661">
        <v>44629</v>
      </c>
      <c r="C980" s="661">
        <v>44629</v>
      </c>
      <c r="D980" s="676" t="s">
        <v>2956</v>
      </c>
      <c r="E980" s="639"/>
      <c r="F980" s="676" t="s">
        <v>1152</v>
      </c>
      <c r="G980" s="676">
        <v>2022</v>
      </c>
      <c r="H980" s="442">
        <v>3</v>
      </c>
      <c r="I980" s="676">
        <v>127666</v>
      </c>
      <c r="J980" s="689">
        <v>44651</v>
      </c>
      <c r="K980" s="685" t="s">
        <v>3061</v>
      </c>
      <c r="L980" s="676" t="s">
        <v>3022</v>
      </c>
      <c r="M980" s="677">
        <v>44512</v>
      </c>
      <c r="N980" s="677">
        <v>44652</v>
      </c>
      <c r="O980" s="677"/>
      <c r="P980" s="333">
        <v>44631</v>
      </c>
      <c r="Q980" s="333">
        <v>44651</v>
      </c>
      <c r="R980" s="677">
        <v>44652</v>
      </c>
      <c r="S980" s="442" t="s">
        <v>2959</v>
      </c>
      <c r="T980" s="442">
        <v>60</v>
      </c>
      <c r="U980" s="676">
        <v>49405140</v>
      </c>
      <c r="V980" s="442" t="s">
        <v>973</v>
      </c>
      <c r="W980" s="676">
        <v>400</v>
      </c>
      <c r="X980" s="678">
        <v>832</v>
      </c>
      <c r="Y980" s="679">
        <v>332800</v>
      </c>
      <c r="Z980" s="443">
        <v>0.55000000000000004</v>
      </c>
      <c r="AA980" s="682">
        <f>Y980*Z980</f>
        <v>183040.00000000003</v>
      </c>
      <c r="AB980" s="681"/>
      <c r="AC980" s="640">
        <v>0</v>
      </c>
      <c r="AD980" s="692"/>
      <c r="AE980" s="684"/>
      <c r="AF980" s="695">
        <f>AA980+AD980+AE980</f>
        <v>183040.00000000003</v>
      </c>
      <c r="AG980" s="442" t="s">
        <v>1073</v>
      </c>
      <c r="AH980" s="676"/>
      <c r="AI980" s="676">
        <v>60</v>
      </c>
      <c r="AJ980" s="677" t="s">
        <v>3023</v>
      </c>
      <c r="AK980" s="685" t="s">
        <v>1163</v>
      </c>
      <c r="AL980" s="685" t="s">
        <v>3024</v>
      </c>
      <c r="AM980" s="442" t="s">
        <v>52</v>
      </c>
      <c r="AN980" s="676" t="s">
        <v>1076</v>
      </c>
      <c r="AO980" s="442"/>
      <c r="AP980" s="684"/>
      <c r="AQ980" s="684" t="s">
        <v>37</v>
      </c>
      <c r="AR980" s="633" t="s">
        <v>1257</v>
      </c>
      <c r="AS980" s="544" t="s">
        <v>1078</v>
      </c>
      <c r="AT980" s="630" t="s">
        <v>1078</v>
      </c>
      <c r="AU980" s="630" t="s">
        <v>1078</v>
      </c>
      <c r="AV980" s="662">
        <v>0.47499999999999998</v>
      </c>
      <c r="AW980" s="673">
        <f>U980</f>
        <v>49405140</v>
      </c>
      <c r="AX980" s="673" cm="1">
        <f t="array" ref="AX980">SUM(MID(0&amp;AW980,LARGE(INDEX(ISNUMBER(--MID(AW980,ROW($1:$8),1))*ROW($1:$8),),ROW($1:$8))+1,1)*10^ROW($1:$8)/10)</f>
        <v>49405140</v>
      </c>
      <c r="AY980" s="673" t="str">
        <f>VLOOKUP($AX980,'Item Master Data'!$A:$F,3,FALSE)</f>
        <v>Q.PEAK DUO BLK ML G10+</v>
      </c>
      <c r="AZ980" s="673">
        <f>VLOOKUP($AX980,'Item Master Data'!$A:$F,6,FALSE)</f>
        <v>400</v>
      </c>
      <c r="BA980" s="673">
        <f>X980/BB980</f>
        <v>26</v>
      </c>
      <c r="BB980" s="673">
        <f>VLOOKUP(AX980,'Item Master Data'!$A:$G,7,FALSE)</f>
        <v>32</v>
      </c>
      <c r="BC980" s="673"/>
      <c r="BD980" s="673">
        <f>W980-AZ980</f>
        <v>0</v>
      </c>
    </row>
    <row r="981" spans="1:56">
      <c r="A981" s="544">
        <v>10</v>
      </c>
      <c r="B981" s="661">
        <v>44629</v>
      </c>
      <c r="C981" s="661">
        <v>44629</v>
      </c>
      <c r="D981" s="676" t="s">
        <v>2956</v>
      </c>
      <c r="E981" s="639"/>
      <c r="F981" s="676" t="s">
        <v>1152</v>
      </c>
      <c r="G981" s="676">
        <v>2022</v>
      </c>
      <c r="H981" s="442">
        <v>3</v>
      </c>
      <c r="I981" s="676">
        <v>127552</v>
      </c>
      <c r="J981" s="333">
        <v>44644</v>
      </c>
      <c r="K981" s="685" t="s">
        <v>3078</v>
      </c>
      <c r="L981" s="676" t="s">
        <v>2618</v>
      </c>
      <c r="M981" s="677">
        <v>44483</v>
      </c>
      <c r="N981" s="677">
        <v>44593</v>
      </c>
      <c r="O981" s="677"/>
      <c r="P981" s="333">
        <v>44642</v>
      </c>
      <c r="Q981" s="333">
        <v>44644</v>
      </c>
      <c r="R981" s="677">
        <v>44645</v>
      </c>
      <c r="S981" s="442" t="s">
        <v>2959</v>
      </c>
      <c r="T981" s="442">
        <v>60</v>
      </c>
      <c r="U981" s="676">
        <v>49201132</v>
      </c>
      <c r="V981" s="442" t="s">
        <v>986</v>
      </c>
      <c r="W981" s="676">
        <v>360</v>
      </c>
      <c r="X981" s="678">
        <v>832</v>
      </c>
      <c r="Y981" s="693">
        <v>299520</v>
      </c>
      <c r="Z981" s="443">
        <v>0.53</v>
      </c>
      <c r="AA981" s="682">
        <f>Y981*Z981</f>
        <v>158745.60000000001</v>
      </c>
      <c r="AB981" s="694"/>
      <c r="AC981" s="717">
        <v>0</v>
      </c>
      <c r="AD981" s="692"/>
      <c r="AE981" s="684"/>
      <c r="AF981" s="695">
        <f>AA981+AD981+AE981</f>
        <v>158745.60000000001</v>
      </c>
      <c r="AG981" s="442" t="s">
        <v>1073</v>
      </c>
      <c r="AH981" s="676"/>
      <c r="AI981" s="676">
        <v>60</v>
      </c>
      <c r="AJ981" s="677" t="s">
        <v>2619</v>
      </c>
      <c r="AK981" s="685" t="s">
        <v>1088</v>
      </c>
      <c r="AL981" s="685" t="s">
        <v>3024</v>
      </c>
      <c r="AM981" s="442" t="s">
        <v>52</v>
      </c>
      <c r="AN981" s="676" t="s">
        <v>2983</v>
      </c>
      <c r="AO981" s="442"/>
      <c r="AP981" s="684"/>
      <c r="AQ981" s="684" t="s">
        <v>37</v>
      </c>
      <c r="AR981" s="633"/>
      <c r="AS981" s="544" t="s">
        <v>1078</v>
      </c>
      <c r="AT981" s="630"/>
      <c r="AU981" s="630"/>
      <c r="AV981" s="662"/>
      <c r="AW981" s="673">
        <f>U981</f>
        <v>49201132</v>
      </c>
      <c r="AX981" s="673" cm="1">
        <f t="array" ref="AX981">SUM(MID(0&amp;AW981,LARGE(INDEX(ISNUMBER(--MID(AW981,ROW($1:$8),1))*ROW($1:$8),),ROW($1:$8))+1,1)*10^ROW($1:$8)/10)</f>
        <v>49201132</v>
      </c>
      <c r="AY981" s="673" t="str">
        <f>VLOOKUP($AX981,'Item Master Data'!$A:$F,3,FALSE)</f>
        <v>Q.PEAK DUO BLK G10+</v>
      </c>
      <c r="AZ981" s="673">
        <f>VLOOKUP($AX981,'Item Master Data'!$A:$F,6,FALSE)</f>
        <v>360</v>
      </c>
      <c r="BA981" s="673">
        <f>X981/BB981</f>
        <v>26</v>
      </c>
      <c r="BB981" s="673">
        <f>VLOOKUP(AX981,'Item Master Data'!$A:$G,7,FALSE)</f>
        <v>32</v>
      </c>
      <c r="BC981" s="673"/>
      <c r="BD981" s="673">
        <f>W981-AZ981</f>
        <v>0</v>
      </c>
    </row>
    <row r="982" spans="1:56">
      <c r="A982" s="544">
        <v>10</v>
      </c>
      <c r="B982" s="661">
        <v>44629</v>
      </c>
      <c r="C982" s="661">
        <v>44629</v>
      </c>
      <c r="D982" s="676" t="s">
        <v>2956</v>
      </c>
      <c r="E982" s="639"/>
      <c r="F982" s="676" t="s">
        <v>1152</v>
      </c>
      <c r="G982" s="676">
        <v>2022</v>
      </c>
      <c r="H982" s="442">
        <v>3</v>
      </c>
      <c r="I982" s="676">
        <v>127768</v>
      </c>
      <c r="J982" s="677">
        <v>44648</v>
      </c>
      <c r="K982" s="685" t="s">
        <v>3078</v>
      </c>
      <c r="L982" s="676" t="s">
        <v>2618</v>
      </c>
      <c r="M982" s="677">
        <v>44483</v>
      </c>
      <c r="N982" s="677">
        <v>44593</v>
      </c>
      <c r="O982" s="677">
        <v>44648</v>
      </c>
      <c r="P982" s="333">
        <v>44642</v>
      </c>
      <c r="Q982" s="333">
        <v>44648</v>
      </c>
      <c r="R982" s="333">
        <v>44649</v>
      </c>
      <c r="S982" s="442" t="s">
        <v>2959</v>
      </c>
      <c r="T982" s="442">
        <v>60</v>
      </c>
      <c r="U982" s="676">
        <v>49201132</v>
      </c>
      <c r="V982" s="676" t="s">
        <v>986</v>
      </c>
      <c r="W982" s="676">
        <v>360</v>
      </c>
      <c r="X982" s="678">
        <v>2432</v>
      </c>
      <c r="Y982" s="693">
        <v>875520</v>
      </c>
      <c r="Z982" s="443">
        <v>0.53</v>
      </c>
      <c r="AA982" s="682">
        <f>Y982*Z982</f>
        <v>464025.60000000003</v>
      </c>
      <c r="AB982" s="694"/>
      <c r="AC982" s="717">
        <v>0</v>
      </c>
      <c r="AD982" s="692"/>
      <c r="AE982" s="684"/>
      <c r="AF982" s="695">
        <f>AA982+AD982+AE982</f>
        <v>464025.60000000003</v>
      </c>
      <c r="AG982" s="442" t="s">
        <v>1073</v>
      </c>
      <c r="AH982" s="676"/>
      <c r="AI982" s="676">
        <v>60</v>
      </c>
      <c r="AJ982" s="677" t="s">
        <v>2554</v>
      </c>
      <c r="AK982" s="685" t="s">
        <v>1088</v>
      </c>
      <c r="AL982" s="685" t="s">
        <v>2963</v>
      </c>
      <c r="AM982" s="442" t="s">
        <v>52</v>
      </c>
      <c r="AN982" s="676" t="s">
        <v>2983</v>
      </c>
      <c r="AO982" s="442"/>
      <c r="AP982" s="684"/>
      <c r="AQ982" s="684" t="s">
        <v>37</v>
      </c>
      <c r="AR982" s="633"/>
      <c r="AS982" s="544" t="s">
        <v>1078</v>
      </c>
      <c r="AT982" s="630"/>
      <c r="AU982" s="630"/>
      <c r="AV982" s="662"/>
      <c r="AW982" s="673">
        <f>U982</f>
        <v>49201132</v>
      </c>
      <c r="AX982" s="673" cm="1">
        <f t="array" ref="AX982">SUM(MID(0&amp;AW982,LARGE(INDEX(ISNUMBER(--MID(AW982,ROW($1:$8),1))*ROW($1:$8),),ROW($1:$8))+1,1)*10^ROW($1:$8)/10)</f>
        <v>49201132</v>
      </c>
      <c r="AY982" s="673" t="str">
        <f>VLOOKUP($AX982,'Item Master Data'!$A:$F,3,FALSE)</f>
        <v>Q.PEAK DUO BLK G10+</v>
      </c>
      <c r="AZ982" s="673">
        <f>VLOOKUP($AX982,'Item Master Data'!$A:$F,6,FALSE)</f>
        <v>360</v>
      </c>
      <c r="BA982" s="673">
        <f>X982/BB982</f>
        <v>76</v>
      </c>
      <c r="BB982" s="673">
        <f>VLOOKUP(AX982,'Item Master Data'!$A:$G,7,FALSE)</f>
        <v>32</v>
      </c>
      <c r="BC982" s="673"/>
      <c r="BD982" s="673">
        <f>W982-AZ982</f>
        <v>0</v>
      </c>
    </row>
    <row r="983" spans="1:56">
      <c r="A983" s="544">
        <v>10</v>
      </c>
      <c r="B983" s="661">
        <v>44629</v>
      </c>
      <c r="C983" s="661">
        <v>44629</v>
      </c>
      <c r="D983" s="676" t="s">
        <v>2956</v>
      </c>
      <c r="E983" s="639"/>
      <c r="F983" s="676" t="s">
        <v>1152</v>
      </c>
      <c r="G983" s="676">
        <v>2022</v>
      </c>
      <c r="H983" s="676">
        <v>3</v>
      </c>
      <c r="I983" s="676">
        <v>127777</v>
      </c>
      <c r="J983" s="770">
        <v>44648</v>
      </c>
      <c r="K983" s="685" t="s">
        <v>3078</v>
      </c>
      <c r="L983" s="676" t="s">
        <v>2618</v>
      </c>
      <c r="M983" s="677">
        <v>44483</v>
      </c>
      <c r="N983" s="677">
        <v>44593</v>
      </c>
      <c r="O983" s="677"/>
      <c r="P983" s="333">
        <v>44642</v>
      </c>
      <c r="Q983" s="333">
        <v>44648</v>
      </c>
      <c r="R983" s="333">
        <v>44649</v>
      </c>
      <c r="S983" s="442" t="s">
        <v>2959</v>
      </c>
      <c r="T983" s="442">
        <v>60</v>
      </c>
      <c r="U983" s="676">
        <v>49201132</v>
      </c>
      <c r="V983" s="442" t="s">
        <v>986</v>
      </c>
      <c r="W983" s="676">
        <v>360</v>
      </c>
      <c r="X983" s="678">
        <v>896</v>
      </c>
      <c r="Y983" s="693">
        <v>322560</v>
      </c>
      <c r="Z983" s="443">
        <v>0.53</v>
      </c>
      <c r="AA983" s="682">
        <f>Y983*Z983</f>
        <v>170956.80000000002</v>
      </c>
      <c r="AB983" s="694"/>
      <c r="AC983" s="717">
        <v>0</v>
      </c>
      <c r="AD983" s="692"/>
      <c r="AE983" s="684"/>
      <c r="AF983" s="695">
        <f>AA983+AD983+AE983</f>
        <v>170956.80000000002</v>
      </c>
      <c r="AG983" s="442" t="s">
        <v>1073</v>
      </c>
      <c r="AH983" s="676"/>
      <c r="AI983" s="676">
        <v>60</v>
      </c>
      <c r="AJ983" s="677" t="s">
        <v>2554</v>
      </c>
      <c r="AK983" s="685" t="s">
        <v>1088</v>
      </c>
      <c r="AL983" s="685" t="s">
        <v>2963</v>
      </c>
      <c r="AM983" s="442" t="s">
        <v>52</v>
      </c>
      <c r="AN983" s="676" t="s">
        <v>2983</v>
      </c>
      <c r="AO983" s="442"/>
      <c r="AP983" s="684"/>
      <c r="AQ983" s="684" t="s">
        <v>37</v>
      </c>
      <c r="AR983" s="633"/>
      <c r="AS983" s="544" t="s">
        <v>1078</v>
      </c>
      <c r="AT983" s="630"/>
      <c r="AU983" s="630"/>
      <c r="AV983" s="662"/>
      <c r="AW983" s="673">
        <f>U983</f>
        <v>49201132</v>
      </c>
      <c r="AX983" s="673" cm="1">
        <f t="array" ref="AX983">SUM(MID(0&amp;AW983,LARGE(INDEX(ISNUMBER(--MID(AW983,ROW($1:$8),1))*ROW($1:$8),),ROW($1:$8))+1,1)*10^ROW($1:$8)/10)</f>
        <v>49201132</v>
      </c>
      <c r="AY983" s="673" t="str">
        <f>VLOOKUP($AX983,'Item Master Data'!$A:$F,3,FALSE)</f>
        <v>Q.PEAK DUO BLK G10+</v>
      </c>
      <c r="AZ983" s="673">
        <f>VLOOKUP($AX983,'Item Master Data'!$A:$F,6,FALSE)</f>
        <v>360</v>
      </c>
      <c r="BA983" s="673">
        <f>X983/BB983</f>
        <v>28</v>
      </c>
      <c r="BB983" s="673">
        <f>VLOOKUP(AX983,'Item Master Data'!$A:$G,7,FALSE)</f>
        <v>32</v>
      </c>
      <c r="BC983" s="673"/>
      <c r="BD983" s="673">
        <f>W983-AZ983</f>
        <v>0</v>
      </c>
    </row>
    <row r="984" spans="1:56">
      <c r="A984" s="544">
        <v>10</v>
      </c>
      <c r="B984" s="661">
        <v>44629</v>
      </c>
      <c r="C984" s="661">
        <v>44629</v>
      </c>
      <c r="D984" s="676" t="s">
        <v>2956</v>
      </c>
      <c r="E984" s="639" t="s">
        <v>3079</v>
      </c>
      <c r="F984" s="676" t="s">
        <v>1152</v>
      </c>
      <c r="G984" s="676">
        <v>2022</v>
      </c>
      <c r="H984" s="676">
        <v>3</v>
      </c>
      <c r="I984" s="734">
        <v>127854</v>
      </c>
      <c r="J984" s="799">
        <v>44648</v>
      </c>
      <c r="K984" s="733" t="s">
        <v>3078</v>
      </c>
      <c r="L984" s="734" t="s">
        <v>2618</v>
      </c>
      <c r="M984" s="677">
        <v>44483</v>
      </c>
      <c r="N984" s="677">
        <v>44593</v>
      </c>
      <c r="O984" s="677"/>
      <c r="P984" s="333">
        <v>44642</v>
      </c>
      <c r="Q984" s="333">
        <v>44648</v>
      </c>
      <c r="R984" s="677">
        <v>44649</v>
      </c>
      <c r="S984" s="442" t="s">
        <v>2959</v>
      </c>
      <c r="T984" s="442">
        <v>60</v>
      </c>
      <c r="U984" s="676">
        <v>49201132</v>
      </c>
      <c r="V984" s="442" t="s">
        <v>986</v>
      </c>
      <c r="W984" s="676">
        <v>360</v>
      </c>
      <c r="X984" s="678">
        <v>1248</v>
      </c>
      <c r="Y984" s="693">
        <v>449280</v>
      </c>
      <c r="Z984" s="443">
        <v>0.53</v>
      </c>
      <c r="AA984" s="682">
        <f>Y984*Z984</f>
        <v>238118.40000000002</v>
      </c>
      <c r="AB984" s="694"/>
      <c r="AC984" s="717">
        <v>0</v>
      </c>
      <c r="AD984" s="692"/>
      <c r="AE984" s="684"/>
      <c r="AF984" s="695">
        <f>AA984+AD984+AE984</f>
        <v>238118.40000000002</v>
      </c>
      <c r="AG984" s="442" t="s">
        <v>1073</v>
      </c>
      <c r="AH984" s="676"/>
      <c r="AI984" s="676">
        <v>60</v>
      </c>
      <c r="AJ984" s="677" t="s">
        <v>2554</v>
      </c>
      <c r="AK984" s="685" t="s">
        <v>1088</v>
      </c>
      <c r="AL984" s="685" t="s">
        <v>2963</v>
      </c>
      <c r="AM984" s="442" t="s">
        <v>52</v>
      </c>
      <c r="AN984" s="676" t="s">
        <v>2983</v>
      </c>
      <c r="AO984" s="442"/>
      <c r="AP984" s="684"/>
      <c r="AQ984" s="684" t="s">
        <v>37</v>
      </c>
      <c r="AR984" s="633"/>
      <c r="AS984" s="544" t="s">
        <v>1078</v>
      </c>
      <c r="AT984" s="630"/>
      <c r="AU984" s="630"/>
      <c r="AV984" s="662"/>
      <c r="AW984" s="673">
        <f>U984</f>
        <v>49201132</v>
      </c>
      <c r="AX984" s="673" cm="1">
        <f t="array" ref="AX984">SUM(MID(0&amp;AW984,LARGE(INDEX(ISNUMBER(--MID(AW984,ROW($1:$8),1))*ROW($1:$8),),ROW($1:$8))+1,1)*10^ROW($1:$8)/10)</f>
        <v>49201132</v>
      </c>
      <c r="AY984" s="673" t="str">
        <f>VLOOKUP($AX984,'Item Master Data'!$A:$F,3,FALSE)</f>
        <v>Q.PEAK DUO BLK G10+</v>
      </c>
      <c r="AZ984" s="673">
        <f>VLOOKUP($AX984,'Item Master Data'!$A:$F,6,FALSE)</f>
        <v>360</v>
      </c>
      <c r="BA984" s="673">
        <f>X984/BB984</f>
        <v>39</v>
      </c>
      <c r="BB984" s="673">
        <f>VLOOKUP(AX984,'Item Master Data'!$A:$G,7,FALSE)</f>
        <v>32</v>
      </c>
      <c r="BC984" s="673"/>
      <c r="BD984" s="673">
        <f>W984-AZ984</f>
        <v>0</v>
      </c>
    </row>
    <row r="985" spans="1:56">
      <c r="A985" s="544"/>
      <c r="B985" s="661">
        <v>44636</v>
      </c>
      <c r="C985" s="661">
        <v>44636</v>
      </c>
      <c r="D985" s="676" t="s">
        <v>2956</v>
      </c>
      <c r="E985" s="639"/>
      <c r="F985" s="676" t="s">
        <v>1152</v>
      </c>
      <c r="G985" s="676">
        <v>2022</v>
      </c>
      <c r="H985" s="676">
        <v>3</v>
      </c>
      <c r="I985" s="676">
        <v>127310</v>
      </c>
      <c r="J985" s="333">
        <v>44624</v>
      </c>
      <c r="K985" s="685" t="s">
        <v>3078</v>
      </c>
      <c r="L985" s="676" t="s">
        <v>2618</v>
      </c>
      <c r="M985" s="677">
        <v>44483</v>
      </c>
      <c r="N985" s="677">
        <v>44593</v>
      </c>
      <c r="O985" s="677" t="s">
        <v>1289</v>
      </c>
      <c r="P985" s="333">
        <v>44596</v>
      </c>
      <c r="Q985" s="333">
        <v>44624</v>
      </c>
      <c r="R985" s="333">
        <v>44627</v>
      </c>
      <c r="S985" s="442" t="s">
        <v>2959</v>
      </c>
      <c r="T985" s="442">
        <v>60</v>
      </c>
      <c r="U985" s="676">
        <v>49403140</v>
      </c>
      <c r="V985" s="442" t="s">
        <v>973</v>
      </c>
      <c r="W985" s="676">
        <v>400</v>
      </c>
      <c r="X985" s="678">
        <v>1664</v>
      </c>
      <c r="Y985" s="693">
        <v>665600</v>
      </c>
      <c r="Z985" s="443">
        <v>0.52</v>
      </c>
      <c r="AA985" s="682">
        <f>Y985*Z985</f>
        <v>346112</v>
      </c>
      <c r="AB985" s="694"/>
      <c r="AC985" s="717">
        <v>0</v>
      </c>
      <c r="AD985" s="692"/>
      <c r="AE985" s="684"/>
      <c r="AF985" s="695">
        <f>AA985+AD985+AE985</f>
        <v>346112</v>
      </c>
      <c r="AG985" s="442" t="s">
        <v>1073</v>
      </c>
      <c r="AH985" s="676"/>
      <c r="AI985" s="676">
        <v>60</v>
      </c>
      <c r="AJ985" s="677" t="s">
        <v>2619</v>
      </c>
      <c r="AK985" s="685" t="s">
        <v>1088</v>
      </c>
      <c r="AL985" s="685" t="s">
        <v>3024</v>
      </c>
      <c r="AM985" s="442" t="s">
        <v>52</v>
      </c>
      <c r="AN985" s="676" t="s">
        <v>1076</v>
      </c>
      <c r="AO985" s="442"/>
      <c r="AP985" s="684"/>
      <c r="AQ985" s="684" t="s">
        <v>37</v>
      </c>
      <c r="AR985" s="633"/>
      <c r="AS985" s="544" t="s">
        <v>1078</v>
      </c>
      <c r="AT985" s="630"/>
      <c r="AU985" s="630"/>
      <c r="AV985" s="662"/>
      <c r="AW985" s="673">
        <f>U985</f>
        <v>49403140</v>
      </c>
      <c r="AX985" s="673" cm="1">
        <f t="array" ref="AX985">SUM(MID(0&amp;AW985,LARGE(INDEX(ISNUMBER(--MID(AW985,ROW($1:$8),1))*ROW($1:$8),),ROW($1:$8))+1,1)*10^ROW($1:$8)/10)</f>
        <v>49403140</v>
      </c>
      <c r="AY985" s="673" t="str">
        <f>VLOOKUP($AX985,'Item Master Data'!$A:$F,3,FALSE)</f>
        <v>Q.PEAK DUO BLK ML G10+</v>
      </c>
      <c r="AZ985" s="673">
        <f>VLOOKUP($AX985,'Item Master Data'!$A:$F,6,FALSE)</f>
        <v>400</v>
      </c>
      <c r="BA985" s="673">
        <f>X985/BB985</f>
        <v>52</v>
      </c>
      <c r="BB985" s="673">
        <f>VLOOKUP(AX985,'Item Master Data'!$A:$G,7,FALSE)</f>
        <v>32</v>
      </c>
      <c r="BC985" s="673"/>
      <c r="BD985" s="673">
        <f>W985-AZ985</f>
        <v>0</v>
      </c>
    </row>
    <row r="986" spans="1:56">
      <c r="A986" s="544">
        <v>10</v>
      </c>
      <c r="B986" s="661">
        <v>44630</v>
      </c>
      <c r="C986" s="661">
        <v>44630</v>
      </c>
      <c r="D986" s="676" t="s">
        <v>2956</v>
      </c>
      <c r="E986" s="639"/>
      <c r="F986" s="676" t="s">
        <v>1152</v>
      </c>
      <c r="G986" s="676">
        <v>2022</v>
      </c>
      <c r="H986" s="676">
        <v>3</v>
      </c>
      <c r="I986" s="676">
        <v>127325</v>
      </c>
      <c r="J986" s="333">
        <v>44634</v>
      </c>
      <c r="K986" s="685" t="s">
        <v>3080</v>
      </c>
      <c r="L986" s="676" t="s">
        <v>2618</v>
      </c>
      <c r="M986" s="333">
        <v>44483</v>
      </c>
      <c r="N986" s="333">
        <v>44621</v>
      </c>
      <c r="O986" s="333" t="s">
        <v>1289</v>
      </c>
      <c r="P986" s="677">
        <v>44631</v>
      </c>
      <c r="Q986" s="333">
        <v>44634</v>
      </c>
      <c r="R986" s="333">
        <v>44635</v>
      </c>
      <c r="S986" s="442" t="s">
        <v>2959</v>
      </c>
      <c r="T986" s="442">
        <v>60</v>
      </c>
      <c r="U986" s="676">
        <v>49403140</v>
      </c>
      <c r="V986" s="676" t="s">
        <v>973</v>
      </c>
      <c r="W986" s="676">
        <v>400</v>
      </c>
      <c r="X986" s="678">
        <v>768</v>
      </c>
      <c r="Y986" s="693">
        <v>307200</v>
      </c>
      <c r="Z986" s="443">
        <v>0.55000000000000004</v>
      </c>
      <c r="AA986" s="682">
        <f>Y986*Z986</f>
        <v>168960</v>
      </c>
      <c r="AB986" s="694"/>
      <c r="AC986" s="717">
        <v>0</v>
      </c>
      <c r="AD986" s="692"/>
      <c r="AE986" s="684"/>
      <c r="AF986" s="695">
        <f>AA986+AD986+AE986</f>
        <v>168960</v>
      </c>
      <c r="AG986" s="442" t="s">
        <v>1073</v>
      </c>
      <c r="AH986" s="676"/>
      <c r="AI986" s="442">
        <v>60</v>
      </c>
      <c r="AJ986" s="677" t="s">
        <v>2465</v>
      </c>
      <c r="AK986" s="685" t="s">
        <v>1088</v>
      </c>
      <c r="AL986" s="685" t="s">
        <v>3081</v>
      </c>
      <c r="AM986" s="442" t="s">
        <v>52</v>
      </c>
      <c r="AN986" s="676" t="s">
        <v>1076</v>
      </c>
      <c r="AO986" s="442"/>
      <c r="AP986" s="684"/>
      <c r="AQ986" s="684" t="s">
        <v>37</v>
      </c>
      <c r="AR986" s="633"/>
      <c r="AS986" s="544" t="s">
        <v>1078</v>
      </c>
      <c r="AT986" s="630"/>
      <c r="AU986" s="630"/>
      <c r="AV986" s="662"/>
      <c r="AW986" s="673">
        <f>U986</f>
        <v>49403140</v>
      </c>
      <c r="AX986" s="673" cm="1">
        <f t="array" ref="AX986">SUM(MID(0&amp;AW986,LARGE(INDEX(ISNUMBER(--MID(AW986,ROW($1:$8),1))*ROW($1:$8),),ROW($1:$8))+1,1)*10^ROW($1:$8)/10)</f>
        <v>49403140</v>
      </c>
      <c r="AY986" s="673" t="str">
        <f>VLOOKUP($AX986,'Item Master Data'!$A:$F,3,FALSE)</f>
        <v>Q.PEAK DUO BLK ML G10+</v>
      </c>
      <c r="AZ986" s="673">
        <f>VLOOKUP($AX986,'Item Master Data'!$A:$F,6,FALSE)</f>
        <v>400</v>
      </c>
      <c r="BA986" s="673">
        <f>X986/BB986</f>
        <v>24</v>
      </c>
      <c r="BB986" s="673">
        <f>VLOOKUP(AX986,'Item Master Data'!$A:$G,7,FALSE)</f>
        <v>32</v>
      </c>
      <c r="BC986" s="673"/>
      <c r="BD986" s="673">
        <f>W986-AZ986</f>
        <v>0</v>
      </c>
    </row>
    <row r="987" spans="1:56">
      <c r="A987" s="544">
        <v>10</v>
      </c>
      <c r="B987" s="661">
        <v>44630</v>
      </c>
      <c r="C987" s="661">
        <v>44630</v>
      </c>
      <c r="D987" s="676" t="s">
        <v>2956</v>
      </c>
      <c r="E987" s="639"/>
      <c r="F987" s="676" t="s">
        <v>1152</v>
      </c>
      <c r="G987" s="676">
        <v>2022</v>
      </c>
      <c r="H987" s="676">
        <v>3</v>
      </c>
      <c r="I987" s="676">
        <v>127309</v>
      </c>
      <c r="J987" s="333">
        <v>44631</v>
      </c>
      <c r="K987" s="685" t="s">
        <v>3080</v>
      </c>
      <c r="L987" s="676" t="s">
        <v>2618</v>
      </c>
      <c r="M987" s="333">
        <v>44483</v>
      </c>
      <c r="N987" s="333">
        <v>44621</v>
      </c>
      <c r="O987" s="333" t="s">
        <v>1289</v>
      </c>
      <c r="P987" s="333">
        <v>44635</v>
      </c>
      <c r="Q987" s="333">
        <v>44631</v>
      </c>
      <c r="R987" s="333">
        <v>44632</v>
      </c>
      <c r="S987" s="676" t="s">
        <v>2959</v>
      </c>
      <c r="T987" s="442">
        <v>60</v>
      </c>
      <c r="U987" s="676">
        <v>49403140</v>
      </c>
      <c r="V987" s="676" t="s">
        <v>973</v>
      </c>
      <c r="W987" s="676">
        <v>400</v>
      </c>
      <c r="X987" s="678">
        <v>768</v>
      </c>
      <c r="Y987" s="693">
        <v>307200</v>
      </c>
      <c r="Z987" s="443">
        <v>0.55000000000000004</v>
      </c>
      <c r="AA987" s="682">
        <f>Y987*Z987</f>
        <v>168960</v>
      </c>
      <c r="AB987" s="694"/>
      <c r="AC987" s="717">
        <v>0</v>
      </c>
      <c r="AD987" s="692"/>
      <c r="AE987" s="684"/>
      <c r="AF987" s="695">
        <f>AA987+AD987+AE987</f>
        <v>168960</v>
      </c>
      <c r="AG987" s="442" t="s">
        <v>1073</v>
      </c>
      <c r="AH987" s="676"/>
      <c r="AI987" s="442">
        <v>60</v>
      </c>
      <c r="AJ987" s="677" t="s">
        <v>2619</v>
      </c>
      <c r="AK987" s="685" t="s">
        <v>1088</v>
      </c>
      <c r="AL987" s="685" t="s">
        <v>2620</v>
      </c>
      <c r="AM987" s="442" t="s">
        <v>52</v>
      </c>
      <c r="AN987" s="676" t="s">
        <v>1076</v>
      </c>
      <c r="AO987" s="442"/>
      <c r="AP987" s="684"/>
      <c r="AQ987" s="684" t="s">
        <v>37</v>
      </c>
      <c r="AR987" s="633"/>
      <c r="AS987" s="544" t="s">
        <v>1078</v>
      </c>
      <c r="AT987" s="630"/>
      <c r="AU987" s="630"/>
      <c r="AV987" s="662"/>
      <c r="AW987" s="673">
        <f>U987</f>
        <v>49403140</v>
      </c>
      <c r="AX987" s="673" cm="1">
        <f t="array" ref="AX987">SUM(MID(0&amp;AW987,LARGE(INDEX(ISNUMBER(--MID(AW987,ROW($1:$8),1))*ROW($1:$8),),ROW($1:$8))+1,1)*10^ROW($1:$8)/10)</f>
        <v>49403140</v>
      </c>
      <c r="AY987" s="673" t="str">
        <f>VLOOKUP($AX987,'Item Master Data'!$A:$F,3,FALSE)</f>
        <v>Q.PEAK DUO BLK ML G10+</v>
      </c>
      <c r="AZ987" s="673">
        <f>VLOOKUP($AX987,'Item Master Data'!$A:$F,6,FALSE)</f>
        <v>400</v>
      </c>
      <c r="BA987" s="673">
        <f>X987/BB987</f>
        <v>24</v>
      </c>
      <c r="BB987" s="673">
        <f>VLOOKUP(AX987,'Item Master Data'!$A:$G,7,FALSE)</f>
        <v>32</v>
      </c>
      <c r="BC987" s="673"/>
      <c r="BD987" s="673">
        <f>W987-AZ987</f>
        <v>0</v>
      </c>
    </row>
    <row r="988" spans="1:56">
      <c r="A988" s="544">
        <v>10</v>
      </c>
      <c r="B988" s="661">
        <v>44630</v>
      </c>
      <c r="C988" s="661">
        <v>44630</v>
      </c>
      <c r="D988" s="676" t="s">
        <v>2956</v>
      </c>
      <c r="E988" s="639"/>
      <c r="F988" s="676" t="s">
        <v>1152</v>
      </c>
      <c r="G988" s="676">
        <v>2022</v>
      </c>
      <c r="H988" s="442">
        <v>3</v>
      </c>
      <c r="I988" s="676">
        <v>127326</v>
      </c>
      <c r="J988" s="333">
        <v>44635</v>
      </c>
      <c r="K988" s="685" t="s">
        <v>3080</v>
      </c>
      <c r="L988" s="676" t="s">
        <v>2618</v>
      </c>
      <c r="M988" s="333">
        <v>44483</v>
      </c>
      <c r="N988" s="333">
        <v>44621</v>
      </c>
      <c r="O988" s="333" t="s">
        <v>1289</v>
      </c>
      <c r="P988" s="677">
        <v>44635</v>
      </c>
      <c r="Q988" s="333">
        <v>44635</v>
      </c>
      <c r="R988" s="333">
        <v>44636</v>
      </c>
      <c r="S988" s="676" t="s">
        <v>2959</v>
      </c>
      <c r="T988" s="442">
        <v>60</v>
      </c>
      <c r="U988" s="676">
        <v>49403140</v>
      </c>
      <c r="V988" s="676" t="s">
        <v>973</v>
      </c>
      <c r="W988" s="676">
        <v>400</v>
      </c>
      <c r="X988" s="678">
        <v>1536</v>
      </c>
      <c r="Y988" s="693">
        <v>614400</v>
      </c>
      <c r="Z988" s="443">
        <v>0.55000000000000004</v>
      </c>
      <c r="AA988" s="682">
        <f>Y988*Z988</f>
        <v>337920</v>
      </c>
      <c r="AB988" s="694"/>
      <c r="AC988" s="717">
        <v>0</v>
      </c>
      <c r="AD988" s="692"/>
      <c r="AE988" s="684"/>
      <c r="AF988" s="695">
        <f>AA988+AD988+AE988</f>
        <v>337920</v>
      </c>
      <c r="AG988" s="442" t="s">
        <v>1073</v>
      </c>
      <c r="AH988" s="676"/>
      <c r="AI988" s="442">
        <v>60</v>
      </c>
      <c r="AJ988" s="677" t="s">
        <v>2619</v>
      </c>
      <c r="AK988" s="685" t="s">
        <v>1088</v>
      </c>
      <c r="AL988" s="685" t="s">
        <v>2620</v>
      </c>
      <c r="AM988" s="442" t="s">
        <v>52</v>
      </c>
      <c r="AN988" s="676" t="s">
        <v>1076</v>
      </c>
      <c r="AO988" s="442"/>
      <c r="AP988" s="684"/>
      <c r="AQ988" s="684" t="s">
        <v>37</v>
      </c>
      <c r="AR988" s="633"/>
      <c r="AS988" s="544" t="s">
        <v>1078</v>
      </c>
      <c r="AT988" s="630"/>
      <c r="AU988" s="630"/>
      <c r="AV988" s="662"/>
      <c r="AW988" s="673">
        <f>U988</f>
        <v>49403140</v>
      </c>
      <c r="AX988" s="673" cm="1">
        <f t="array" ref="AX988">SUM(MID(0&amp;AW988,LARGE(INDEX(ISNUMBER(--MID(AW988,ROW($1:$8),1))*ROW($1:$8),),ROW($1:$8))+1,1)*10^ROW($1:$8)/10)</f>
        <v>49403140</v>
      </c>
      <c r="AY988" s="673" t="str">
        <f>VLOOKUP($AX988,'Item Master Data'!$A:$F,3,FALSE)</f>
        <v>Q.PEAK DUO BLK ML G10+</v>
      </c>
      <c r="AZ988" s="673">
        <f>VLOOKUP($AX988,'Item Master Data'!$A:$F,6,FALSE)</f>
        <v>400</v>
      </c>
      <c r="BA988" s="673">
        <f>X988/BB988</f>
        <v>48</v>
      </c>
      <c r="BB988" s="673">
        <f>VLOOKUP(AX988,'Item Master Data'!$A:$G,7,FALSE)</f>
        <v>32</v>
      </c>
      <c r="BC988" s="673"/>
      <c r="BD988" s="673">
        <f>W988-AZ988</f>
        <v>0</v>
      </c>
    </row>
    <row r="989" spans="1:56">
      <c r="A989" s="544">
        <v>10</v>
      </c>
      <c r="B989" s="661">
        <v>44630</v>
      </c>
      <c r="C989" s="661">
        <v>44630</v>
      </c>
      <c r="D989" s="676" t="s">
        <v>2956</v>
      </c>
      <c r="E989" s="639"/>
      <c r="F989" s="676" t="s">
        <v>1152</v>
      </c>
      <c r="G989" s="676">
        <v>2022</v>
      </c>
      <c r="H989" s="442">
        <v>3</v>
      </c>
      <c r="I989" s="676">
        <v>127442</v>
      </c>
      <c r="J989" s="333">
        <v>44638</v>
      </c>
      <c r="K989" s="685" t="s">
        <v>3080</v>
      </c>
      <c r="L989" s="676" t="s">
        <v>2618</v>
      </c>
      <c r="M989" s="333">
        <v>44483</v>
      </c>
      <c r="N989" s="333">
        <v>44621</v>
      </c>
      <c r="O989" s="333" t="s">
        <v>1289</v>
      </c>
      <c r="P989" s="333">
        <v>44635</v>
      </c>
      <c r="Q989" s="333">
        <v>44638</v>
      </c>
      <c r="R989" s="333">
        <v>44641</v>
      </c>
      <c r="S989" s="442" t="s">
        <v>2959</v>
      </c>
      <c r="T989" s="442">
        <v>60</v>
      </c>
      <c r="U989" s="676">
        <v>49403540</v>
      </c>
      <c r="V989" s="676" t="s">
        <v>973</v>
      </c>
      <c r="W989" s="676">
        <v>400</v>
      </c>
      <c r="X989" s="678">
        <v>5376</v>
      </c>
      <c r="Y989" s="693">
        <v>2150400</v>
      </c>
      <c r="Z989" s="443">
        <v>0.55000000000000004</v>
      </c>
      <c r="AA989" s="682">
        <f>Y989*Z989</f>
        <v>1182720</v>
      </c>
      <c r="AB989" s="694"/>
      <c r="AC989" s="717">
        <v>0</v>
      </c>
      <c r="AD989" s="692"/>
      <c r="AE989" s="684"/>
      <c r="AF989" s="695">
        <f>AA989+AD989+AE989</f>
        <v>1182720</v>
      </c>
      <c r="AG989" s="442" t="s">
        <v>1073</v>
      </c>
      <c r="AH989" s="676"/>
      <c r="AI989" s="442">
        <v>60</v>
      </c>
      <c r="AJ989" s="677" t="s">
        <v>2619</v>
      </c>
      <c r="AK989" s="685" t="s">
        <v>1088</v>
      </c>
      <c r="AL989" s="685" t="s">
        <v>2620</v>
      </c>
      <c r="AM989" s="442" t="s">
        <v>52</v>
      </c>
      <c r="AN989" s="676" t="s">
        <v>1076</v>
      </c>
      <c r="AO989" s="442"/>
      <c r="AP989" s="684"/>
      <c r="AQ989" s="684" t="s">
        <v>37</v>
      </c>
      <c r="AR989" s="633"/>
      <c r="AS989" s="544" t="s">
        <v>1078</v>
      </c>
      <c r="AT989" s="630"/>
      <c r="AU989" s="630"/>
      <c r="AV989" s="662"/>
      <c r="AW989" s="673">
        <f>U989</f>
        <v>49403540</v>
      </c>
      <c r="AX989" s="673" cm="1">
        <f t="array" ref="AX989">SUM(MID(0&amp;AW989,LARGE(INDEX(ISNUMBER(--MID(AW989,ROW($1:$8),1))*ROW($1:$8),),ROW($1:$8))+1,1)*10^ROW($1:$8)/10)</f>
        <v>49403540</v>
      </c>
      <c r="AY989" s="673" t="str">
        <f>VLOOKUP($AX989,'Item Master Data'!$A:$F,3,FALSE)</f>
        <v>Q.PEAK DUO BLK ML G10+</v>
      </c>
      <c r="AZ989" s="673">
        <f>VLOOKUP($AX989,'Item Master Data'!$A:$F,6,FALSE)</f>
        <v>400</v>
      </c>
      <c r="BA989" s="673">
        <f>X989/BB989</f>
        <v>168</v>
      </c>
      <c r="BB989" s="673">
        <f>VLOOKUP(AX989,'Item Master Data'!$A:$G,7,FALSE)</f>
        <v>32</v>
      </c>
      <c r="BC989" s="673"/>
      <c r="BD989" s="673">
        <f>W989-AZ989</f>
        <v>0</v>
      </c>
    </row>
    <row r="990" spans="1:56">
      <c r="A990" s="544">
        <v>10</v>
      </c>
      <c r="B990" s="661">
        <v>44630</v>
      </c>
      <c r="C990" s="661">
        <v>44630</v>
      </c>
      <c r="D990" s="676" t="s">
        <v>2956</v>
      </c>
      <c r="E990" s="639"/>
      <c r="F990" s="676" t="s">
        <v>1152</v>
      </c>
      <c r="G990" s="676">
        <v>2022</v>
      </c>
      <c r="H990" s="442">
        <v>3</v>
      </c>
      <c r="I990" s="676">
        <v>127550</v>
      </c>
      <c r="J990" s="333">
        <v>44642</v>
      </c>
      <c r="K990" s="685" t="s">
        <v>3080</v>
      </c>
      <c r="L990" s="676" t="s">
        <v>2618</v>
      </c>
      <c r="M990" s="677">
        <v>44483</v>
      </c>
      <c r="N990" s="677">
        <v>44621</v>
      </c>
      <c r="O990" s="677" t="s">
        <v>1289</v>
      </c>
      <c r="P990" s="333">
        <v>44635</v>
      </c>
      <c r="Q990" s="333">
        <v>44642</v>
      </c>
      <c r="R990" s="333">
        <v>44643</v>
      </c>
      <c r="S990" s="442" t="s">
        <v>2959</v>
      </c>
      <c r="T990" s="442">
        <v>60</v>
      </c>
      <c r="U990" s="676">
        <v>49405140</v>
      </c>
      <c r="V990" s="676" t="s">
        <v>973</v>
      </c>
      <c r="W990" s="676">
        <v>400</v>
      </c>
      <c r="X990" s="678">
        <v>2368</v>
      </c>
      <c r="Y990" s="693">
        <v>947200</v>
      </c>
      <c r="Z990" s="443">
        <v>0.55000000000000004</v>
      </c>
      <c r="AA990" s="682">
        <f>Y990*Z990</f>
        <v>520960.00000000006</v>
      </c>
      <c r="AB990" s="694"/>
      <c r="AC990" s="717">
        <v>0</v>
      </c>
      <c r="AD990" s="692"/>
      <c r="AE990" s="684"/>
      <c r="AF990" s="695">
        <f>AA990+AD990+AE990</f>
        <v>520960.00000000006</v>
      </c>
      <c r="AG990" s="442" t="s">
        <v>1073</v>
      </c>
      <c r="AH990" s="676"/>
      <c r="AI990" s="676">
        <v>60</v>
      </c>
      <c r="AJ990" s="677" t="s">
        <v>2619</v>
      </c>
      <c r="AK990" s="685" t="s">
        <v>1088</v>
      </c>
      <c r="AL990" s="685" t="s">
        <v>2620</v>
      </c>
      <c r="AM990" s="442" t="s">
        <v>52</v>
      </c>
      <c r="AN990" s="676" t="s">
        <v>1076</v>
      </c>
      <c r="AO990" s="442"/>
      <c r="AP990" s="684"/>
      <c r="AQ990" s="684" t="s">
        <v>37</v>
      </c>
      <c r="AR990" s="633"/>
      <c r="AS990" s="544" t="s">
        <v>1078</v>
      </c>
      <c r="AT990" s="630"/>
      <c r="AU990" s="630"/>
      <c r="AV990" s="662"/>
      <c r="AW990" s="673">
        <f>U990</f>
        <v>49405140</v>
      </c>
      <c r="AX990" s="673" cm="1">
        <f t="array" ref="AX990">SUM(MID(0&amp;AW990,LARGE(INDEX(ISNUMBER(--MID(AW990,ROW($1:$8),1))*ROW($1:$8),),ROW($1:$8))+1,1)*10^ROW($1:$8)/10)</f>
        <v>49405140</v>
      </c>
      <c r="AY990" s="673" t="str">
        <f>VLOOKUP($AX990,'Item Master Data'!$A:$F,3,FALSE)</f>
        <v>Q.PEAK DUO BLK ML G10+</v>
      </c>
      <c r="AZ990" s="673">
        <f>VLOOKUP($AX990,'Item Master Data'!$A:$F,6,FALSE)</f>
        <v>400</v>
      </c>
      <c r="BA990" s="673">
        <f>X990/BB990</f>
        <v>74</v>
      </c>
      <c r="BB990" s="673">
        <f>VLOOKUP(AX990,'Item Master Data'!$A:$G,7,FALSE)</f>
        <v>32</v>
      </c>
      <c r="BC990" s="673"/>
      <c r="BD990" s="673">
        <f>W990-AZ990</f>
        <v>0</v>
      </c>
    </row>
    <row r="991" spans="1:56">
      <c r="A991" s="544">
        <v>10</v>
      </c>
      <c r="B991" s="661">
        <v>44631</v>
      </c>
      <c r="C991" s="661">
        <v>44634</v>
      </c>
      <c r="D991" s="676" t="s">
        <v>2956</v>
      </c>
      <c r="E991" s="639"/>
      <c r="F991" s="442" t="s">
        <v>1152</v>
      </c>
      <c r="G991" s="676">
        <v>2022</v>
      </c>
      <c r="H991" s="442">
        <v>3</v>
      </c>
      <c r="I991" s="676">
        <v>127551</v>
      </c>
      <c r="J991" s="677">
        <v>44645</v>
      </c>
      <c r="K991" s="676" t="s">
        <v>3085</v>
      </c>
      <c r="L991" s="676" t="s">
        <v>2618</v>
      </c>
      <c r="M991" s="677">
        <v>44566</v>
      </c>
      <c r="N991" s="677">
        <v>44656</v>
      </c>
      <c r="O991" s="677"/>
      <c r="P991" s="333">
        <v>44631</v>
      </c>
      <c r="Q991" s="677">
        <v>44645</v>
      </c>
      <c r="R991" s="677">
        <v>44648</v>
      </c>
      <c r="S991" s="442" t="s">
        <v>2959</v>
      </c>
      <c r="T991" s="676">
        <v>60</v>
      </c>
      <c r="U991" s="676">
        <v>49204132</v>
      </c>
      <c r="V991" s="676" t="s">
        <v>1231</v>
      </c>
      <c r="W991" s="676">
        <v>360</v>
      </c>
      <c r="X991" s="678">
        <v>728</v>
      </c>
      <c r="Y991" s="693">
        <v>262080</v>
      </c>
      <c r="Z991" s="443">
        <v>0.77</v>
      </c>
      <c r="AA991" s="682">
        <f>Y991*Z991</f>
        <v>201801.60000000001</v>
      </c>
      <c r="AB991" s="694"/>
      <c r="AC991" s="717">
        <v>0</v>
      </c>
      <c r="AD991" s="692"/>
      <c r="AE991" s="684"/>
      <c r="AF991" s="695">
        <f>AA991+AD991+AE991</f>
        <v>201801.60000000001</v>
      </c>
      <c r="AG991" s="442" t="s">
        <v>1073</v>
      </c>
      <c r="AH991" s="676"/>
      <c r="AI991" s="676">
        <v>60</v>
      </c>
      <c r="AJ991" s="686" t="s">
        <v>2619</v>
      </c>
      <c r="AK991" s="676" t="s">
        <v>1088</v>
      </c>
      <c r="AL991" s="685" t="s">
        <v>2620</v>
      </c>
      <c r="AM991" s="442" t="s">
        <v>52</v>
      </c>
      <c r="AN991" s="676" t="s">
        <v>1076</v>
      </c>
      <c r="AO991" s="442"/>
      <c r="AP991" s="684"/>
      <c r="AQ991" s="684" t="s">
        <v>37</v>
      </c>
      <c r="AR991" s="684" t="s">
        <v>3086</v>
      </c>
      <c r="AS991" s="544" t="s">
        <v>1078</v>
      </c>
      <c r="AT991" s="630" t="s">
        <v>1078</v>
      </c>
      <c r="AU991" s="630" t="s">
        <v>1078</v>
      </c>
      <c r="AV991" s="662">
        <v>0.73</v>
      </c>
      <c r="AW991" s="673">
        <f>U991</f>
        <v>49204132</v>
      </c>
      <c r="AX991" s="673" cm="1">
        <f t="array" ref="AX991">SUM(MID(0&amp;AW991,LARGE(INDEX(ISNUMBER(--MID(AW991,ROW($1:$8),1))*ROW($1:$8),),ROW($1:$8))+1,1)*10^ROW($1:$8)/10)</f>
        <v>49204132</v>
      </c>
      <c r="AY991" s="673" t="str">
        <f>VLOOKUP($AX991,'Item Master Data'!$A:$F,3,FALSE)</f>
        <v>Q.PEAK DUO BLK G10+/AC</v>
      </c>
      <c r="AZ991" s="673">
        <f>VLOOKUP($AX991,'Item Master Data'!$A:$F,6,FALSE)</f>
        <v>360</v>
      </c>
      <c r="BA991" s="673">
        <f>X991/BB991</f>
        <v>28</v>
      </c>
      <c r="BB991" s="673">
        <f>VLOOKUP(AX991,'Item Master Data'!$A:$G,7,FALSE)</f>
        <v>26</v>
      </c>
      <c r="BC991" s="673"/>
      <c r="BD991" s="673">
        <f>W991-AZ991</f>
        <v>0</v>
      </c>
    </row>
    <row r="992" spans="1:56">
      <c r="A992" s="544">
        <v>10</v>
      </c>
      <c r="B992" s="661">
        <v>44631</v>
      </c>
      <c r="C992" s="661">
        <v>44634</v>
      </c>
      <c r="D992" s="676" t="s">
        <v>2956</v>
      </c>
      <c r="E992" s="639"/>
      <c r="F992" s="442" t="s">
        <v>1152</v>
      </c>
      <c r="G992" s="676">
        <v>2022</v>
      </c>
      <c r="H992" s="442">
        <v>3</v>
      </c>
      <c r="I992" s="676">
        <v>127678</v>
      </c>
      <c r="J992" s="677">
        <v>44649</v>
      </c>
      <c r="K992" s="676" t="s">
        <v>3085</v>
      </c>
      <c r="L992" s="676" t="s">
        <v>2618</v>
      </c>
      <c r="M992" s="677">
        <v>44566</v>
      </c>
      <c r="N992" s="677">
        <v>44656</v>
      </c>
      <c r="O992" s="677"/>
      <c r="P992" s="677">
        <v>44631</v>
      </c>
      <c r="Q992" s="677">
        <v>44649</v>
      </c>
      <c r="R992" s="677">
        <v>44650</v>
      </c>
      <c r="S992" s="442" t="s">
        <v>2959</v>
      </c>
      <c r="T992" s="676">
        <v>60</v>
      </c>
      <c r="U992" s="442">
        <v>49204132</v>
      </c>
      <c r="V992" s="676" t="s">
        <v>1231</v>
      </c>
      <c r="W992" s="676">
        <v>360</v>
      </c>
      <c r="X992" s="678">
        <v>728</v>
      </c>
      <c r="Y992" s="693">
        <v>262080</v>
      </c>
      <c r="Z992" s="443">
        <v>0.77</v>
      </c>
      <c r="AA992" s="682">
        <f>Y992*Z992</f>
        <v>201801.60000000001</v>
      </c>
      <c r="AB992" s="694"/>
      <c r="AC992" s="717">
        <v>0</v>
      </c>
      <c r="AD992" s="692"/>
      <c r="AE992" s="684"/>
      <c r="AF992" s="695">
        <f>AA992+AD992+AE992</f>
        <v>201801.60000000001</v>
      </c>
      <c r="AG992" s="442" t="s">
        <v>1073</v>
      </c>
      <c r="AH992" s="676"/>
      <c r="AI992" s="442">
        <v>60</v>
      </c>
      <c r="AJ992" s="686" t="s">
        <v>2554</v>
      </c>
      <c r="AK992" s="676" t="s">
        <v>1088</v>
      </c>
      <c r="AL992" s="685" t="s">
        <v>2963</v>
      </c>
      <c r="AM992" s="442" t="s">
        <v>52</v>
      </c>
      <c r="AN992" s="676" t="s">
        <v>2983</v>
      </c>
      <c r="AO992" s="442"/>
      <c r="AP992" s="684"/>
      <c r="AQ992" s="684" t="s">
        <v>37</v>
      </c>
      <c r="AR992" s="684" t="s">
        <v>3086</v>
      </c>
      <c r="AS992" s="544" t="s">
        <v>1078</v>
      </c>
      <c r="AT992" s="630" t="s">
        <v>1078</v>
      </c>
      <c r="AU992" s="630" t="s">
        <v>1078</v>
      </c>
      <c r="AV992" s="662">
        <v>0.73</v>
      </c>
      <c r="AW992" s="673">
        <f>U992</f>
        <v>49204132</v>
      </c>
      <c r="AX992" s="673" cm="1">
        <f t="array" ref="AX992">SUM(MID(0&amp;AW992,LARGE(INDEX(ISNUMBER(--MID(AW992,ROW($1:$8),1))*ROW($1:$8),),ROW($1:$8))+1,1)*10^ROW($1:$8)/10)</f>
        <v>49204132</v>
      </c>
      <c r="AY992" s="673" t="str">
        <f>VLOOKUP($AX992,'Item Master Data'!$A:$F,3,FALSE)</f>
        <v>Q.PEAK DUO BLK G10+/AC</v>
      </c>
      <c r="AZ992" s="673">
        <f>VLOOKUP($AX992,'Item Master Data'!$A:$F,6,FALSE)</f>
        <v>360</v>
      </c>
      <c r="BA992" s="673">
        <f>X992/BB992</f>
        <v>28</v>
      </c>
      <c r="BB992" s="673">
        <f>VLOOKUP(AX992,'Item Master Data'!$A:$G,7,FALSE)</f>
        <v>26</v>
      </c>
      <c r="BC992" s="673"/>
      <c r="BD992" s="673">
        <f>W992-AZ992</f>
        <v>0</v>
      </c>
    </row>
    <row r="993" spans="1:56">
      <c r="A993" s="544">
        <v>10</v>
      </c>
      <c r="B993" s="661">
        <v>44637</v>
      </c>
      <c r="C993" s="661">
        <v>44637</v>
      </c>
      <c r="D993" s="676" t="s">
        <v>2956</v>
      </c>
      <c r="E993" s="639" t="s">
        <v>3110</v>
      </c>
      <c r="F993" s="676" t="s">
        <v>1152</v>
      </c>
      <c r="G993" s="676">
        <v>2022</v>
      </c>
      <c r="H993" s="676">
        <v>3</v>
      </c>
      <c r="I993" s="734">
        <v>127778</v>
      </c>
      <c r="J993" s="799">
        <v>44644</v>
      </c>
      <c r="K993" s="733" t="s">
        <v>3111</v>
      </c>
      <c r="L993" s="734" t="s">
        <v>3112</v>
      </c>
      <c r="M993" s="333">
        <v>44435</v>
      </c>
      <c r="N993" s="333">
        <v>44561</v>
      </c>
      <c r="O993" s="333"/>
      <c r="P993" s="333">
        <v>44637</v>
      </c>
      <c r="Q993" s="333">
        <v>44644</v>
      </c>
      <c r="R993" s="333">
        <v>44644</v>
      </c>
      <c r="S993" s="442" t="s">
        <v>2959</v>
      </c>
      <c r="T993" s="442">
        <v>60</v>
      </c>
      <c r="U993" s="676">
        <v>49403540</v>
      </c>
      <c r="V993" s="676" t="s">
        <v>973</v>
      </c>
      <c r="W993" s="676">
        <v>400</v>
      </c>
      <c r="X993" s="678">
        <v>768</v>
      </c>
      <c r="Y993" s="693">
        <v>307200</v>
      </c>
      <c r="Z993" s="443">
        <v>0.46500000000000002</v>
      </c>
      <c r="AA993" s="682">
        <f>Y993*Z993</f>
        <v>142848</v>
      </c>
      <c r="AB993" s="694"/>
      <c r="AC993" s="717">
        <v>0</v>
      </c>
      <c r="AD993" s="692"/>
      <c r="AE993" s="684"/>
      <c r="AF993" s="695">
        <f>AA993+AD993+AE993</f>
        <v>142848</v>
      </c>
      <c r="AG993" s="442" t="s">
        <v>47</v>
      </c>
      <c r="AH993" s="676"/>
      <c r="AI993" s="442">
        <v>60</v>
      </c>
      <c r="AJ993" s="677" t="s">
        <v>3113</v>
      </c>
      <c r="AK993" s="685" t="s">
        <v>1163</v>
      </c>
      <c r="AL993" s="685">
        <v>28027</v>
      </c>
      <c r="AM993" s="442" t="s">
        <v>52</v>
      </c>
      <c r="AN993" s="676" t="s">
        <v>2983</v>
      </c>
      <c r="AO993" s="442"/>
      <c r="AP993" s="684"/>
      <c r="AQ993" s="684" t="s">
        <v>37</v>
      </c>
      <c r="AR993" s="633"/>
      <c r="AS993" s="544" t="s">
        <v>1078</v>
      </c>
      <c r="AT993" s="630" t="s">
        <v>1078</v>
      </c>
      <c r="AU993" s="630" t="s">
        <v>1078</v>
      </c>
      <c r="AV993" s="662"/>
      <c r="AW993" s="673">
        <f>U993</f>
        <v>49403540</v>
      </c>
      <c r="AX993" s="673" cm="1">
        <f t="array" ref="AX993">SUM(MID(0&amp;AW993,LARGE(INDEX(ISNUMBER(--MID(AW993,ROW($1:$8),1))*ROW($1:$8),),ROW($1:$8))+1,1)*10^ROW($1:$8)/10)</f>
        <v>49403540</v>
      </c>
      <c r="AY993" s="673" t="str">
        <f>VLOOKUP($AX993,'Item Master Data'!$A:$F,3,FALSE)</f>
        <v>Q.PEAK DUO BLK ML G10+</v>
      </c>
      <c r="AZ993" s="673">
        <f>VLOOKUP($AX993,'Item Master Data'!$A:$F,6,FALSE)</f>
        <v>400</v>
      </c>
      <c r="BA993" s="673">
        <f>X993/BB993</f>
        <v>24</v>
      </c>
      <c r="BB993" s="673">
        <f>VLOOKUP(AX993,'Item Master Data'!$A:$G,7,FALSE)</f>
        <v>32</v>
      </c>
      <c r="BC993" s="673"/>
      <c r="BD993" s="673">
        <f>W993-AZ993</f>
        <v>0</v>
      </c>
    </row>
    <row r="994" spans="1:56">
      <c r="A994" s="544">
        <v>10</v>
      </c>
      <c r="B994" s="661">
        <v>44637</v>
      </c>
      <c r="C994" s="661">
        <v>44637</v>
      </c>
      <c r="D994" s="676" t="s">
        <v>2956</v>
      </c>
      <c r="E994" s="639"/>
      <c r="F994" s="676" t="s">
        <v>1152</v>
      </c>
      <c r="G994" s="676">
        <v>2022</v>
      </c>
      <c r="H994" s="676">
        <v>3</v>
      </c>
      <c r="I994" s="676">
        <v>127779</v>
      </c>
      <c r="J994" s="770">
        <v>44644</v>
      </c>
      <c r="K994" s="685" t="s">
        <v>3114</v>
      </c>
      <c r="L994" s="676" t="s">
        <v>3112</v>
      </c>
      <c r="M994" s="333">
        <v>44435</v>
      </c>
      <c r="N994" s="333">
        <v>44561</v>
      </c>
      <c r="O994" s="333">
        <v>44644</v>
      </c>
      <c r="P994" s="333">
        <v>44637</v>
      </c>
      <c r="Q994" s="333">
        <v>44643</v>
      </c>
      <c r="R994" s="333">
        <v>44644</v>
      </c>
      <c r="S994" s="442" t="s">
        <v>2959</v>
      </c>
      <c r="T994" s="442">
        <v>60</v>
      </c>
      <c r="U994" s="676">
        <v>49403540</v>
      </c>
      <c r="V994" s="676" t="s">
        <v>973</v>
      </c>
      <c r="W994" s="676">
        <v>400</v>
      </c>
      <c r="X994" s="678">
        <v>704</v>
      </c>
      <c r="Y994" s="693">
        <v>281600</v>
      </c>
      <c r="Z994" s="443">
        <v>0.46500000000000002</v>
      </c>
      <c r="AA994" s="682">
        <f>Y994*Z994</f>
        <v>130944</v>
      </c>
      <c r="AB994" s="694"/>
      <c r="AC994" s="717">
        <v>0</v>
      </c>
      <c r="AD994" s="692"/>
      <c r="AE994" s="684"/>
      <c r="AF994" s="695">
        <f>AA994+AD994+AE994</f>
        <v>130944</v>
      </c>
      <c r="AG994" s="442" t="s">
        <v>47</v>
      </c>
      <c r="AH994" s="676"/>
      <c r="AI994" s="442">
        <v>60</v>
      </c>
      <c r="AJ994" s="677" t="s">
        <v>3115</v>
      </c>
      <c r="AK994" s="685" t="s">
        <v>1388</v>
      </c>
      <c r="AL994" s="685">
        <v>23836</v>
      </c>
      <c r="AM994" s="442" t="s">
        <v>52</v>
      </c>
      <c r="AN994" s="676" t="s">
        <v>2983</v>
      </c>
      <c r="AO994" s="442"/>
      <c r="AP994" s="684"/>
      <c r="AQ994" s="684" t="s">
        <v>37</v>
      </c>
      <c r="AR994" s="633"/>
      <c r="AS994" s="544" t="s">
        <v>1078</v>
      </c>
      <c r="AT994" s="630" t="s">
        <v>1078</v>
      </c>
      <c r="AU994" s="630" t="s">
        <v>1078</v>
      </c>
      <c r="AV994" s="662"/>
      <c r="AW994" s="673">
        <f>U994</f>
        <v>49403540</v>
      </c>
      <c r="AX994" s="673" cm="1">
        <f t="array" ref="AX994">SUM(MID(0&amp;AW994,LARGE(INDEX(ISNUMBER(--MID(AW994,ROW($1:$8),1))*ROW($1:$8),),ROW($1:$8))+1,1)*10^ROW($1:$8)/10)</f>
        <v>49403540</v>
      </c>
      <c r="AY994" s="673" t="str">
        <f>VLOOKUP($AX994,'Item Master Data'!$A:$F,3,FALSE)</f>
        <v>Q.PEAK DUO BLK ML G10+</v>
      </c>
      <c r="AZ994" s="673">
        <f>VLOOKUP($AX994,'Item Master Data'!$A:$F,6,FALSE)</f>
        <v>400</v>
      </c>
      <c r="BA994" s="673">
        <f>X994/BB994</f>
        <v>22</v>
      </c>
      <c r="BB994" s="673">
        <f>VLOOKUP(AX994,'Item Master Data'!$A:$G,7,FALSE)</f>
        <v>32</v>
      </c>
      <c r="BC994" s="673"/>
      <c r="BD994" s="673">
        <f>W994-AZ994</f>
        <v>0</v>
      </c>
    </row>
    <row r="995" spans="1:56">
      <c r="A995" s="544">
        <v>10</v>
      </c>
      <c r="B995" s="661">
        <v>44637</v>
      </c>
      <c r="C995" s="661">
        <v>44637</v>
      </c>
      <c r="D995" s="442" t="s">
        <v>2956</v>
      </c>
      <c r="E995" s="639" t="s">
        <v>3116</v>
      </c>
      <c r="F995" s="442" t="s">
        <v>1152</v>
      </c>
      <c r="G995" s="676">
        <v>2022</v>
      </c>
      <c r="H995" s="676">
        <v>3</v>
      </c>
      <c r="I995" s="734">
        <v>127865</v>
      </c>
      <c r="J995" s="799">
        <v>44643</v>
      </c>
      <c r="K995" s="733" t="s">
        <v>3114</v>
      </c>
      <c r="L995" s="734" t="s">
        <v>3112</v>
      </c>
      <c r="M995" s="677">
        <v>44435</v>
      </c>
      <c r="N995" s="677">
        <v>44561</v>
      </c>
      <c r="O995" s="677">
        <v>44620</v>
      </c>
      <c r="P995" s="333">
        <v>44637</v>
      </c>
      <c r="Q995" s="677">
        <v>44643</v>
      </c>
      <c r="R995" s="677">
        <v>44645</v>
      </c>
      <c r="S995" s="442" t="s">
        <v>2959</v>
      </c>
      <c r="T995" s="676">
        <v>60</v>
      </c>
      <c r="U995" s="442">
        <v>49405140</v>
      </c>
      <c r="V995" s="676" t="s">
        <v>973</v>
      </c>
      <c r="W995" s="676">
        <v>400</v>
      </c>
      <c r="X995" s="678">
        <v>64</v>
      </c>
      <c r="Y995" s="693">
        <v>25600</v>
      </c>
      <c r="Z995" s="443">
        <v>0.46500000000000002</v>
      </c>
      <c r="AA995" s="682">
        <f>Y995*Z995</f>
        <v>11904</v>
      </c>
      <c r="AB995" s="694"/>
      <c r="AC995" s="717">
        <v>0</v>
      </c>
      <c r="AD995" s="692"/>
      <c r="AE995" s="684"/>
      <c r="AF995" s="695">
        <f>AA995+AD995+AE995</f>
        <v>11904</v>
      </c>
      <c r="AG995" s="442" t="s">
        <v>47</v>
      </c>
      <c r="AH995" s="676"/>
      <c r="AI995" s="442">
        <v>60</v>
      </c>
      <c r="AJ995" s="677" t="s">
        <v>3115</v>
      </c>
      <c r="AK995" s="685" t="s">
        <v>1388</v>
      </c>
      <c r="AL995" s="685">
        <v>23836</v>
      </c>
      <c r="AM995" s="442" t="s">
        <v>52</v>
      </c>
      <c r="AN995" s="676" t="s">
        <v>2983</v>
      </c>
      <c r="AO995" s="442"/>
      <c r="AP995" s="684"/>
      <c r="AQ995" s="684" t="s">
        <v>37</v>
      </c>
      <c r="AR995" s="633"/>
      <c r="AS995" s="544" t="s">
        <v>1078</v>
      </c>
      <c r="AT995" s="630" t="s">
        <v>1078</v>
      </c>
      <c r="AU995" s="630" t="s">
        <v>1078</v>
      </c>
      <c r="AV995" s="662"/>
      <c r="AW995" s="673">
        <f>U995</f>
        <v>49405140</v>
      </c>
      <c r="AX995" s="673" cm="1">
        <f t="array" ref="AX995">SUM(MID(0&amp;AW995,LARGE(INDEX(ISNUMBER(--MID(AW995,ROW($1:$8),1))*ROW($1:$8),),ROW($1:$8))+1,1)*10^ROW($1:$8)/10)</f>
        <v>49405140</v>
      </c>
      <c r="AY995" s="673" t="str">
        <f>VLOOKUP($AX995,'Item Master Data'!$A:$F,3,FALSE)</f>
        <v>Q.PEAK DUO BLK ML G10+</v>
      </c>
      <c r="AZ995" s="673">
        <f>VLOOKUP($AX995,'Item Master Data'!$A:$F,6,FALSE)</f>
        <v>400</v>
      </c>
      <c r="BA995" s="673">
        <f>X995/BB995</f>
        <v>2</v>
      </c>
      <c r="BB995" s="673">
        <f>VLOOKUP(AX995,'Item Master Data'!$A:$G,7,FALSE)</f>
        <v>32</v>
      </c>
      <c r="BC995" s="673"/>
      <c r="BD995" s="673">
        <f>W995-AZ995</f>
        <v>0</v>
      </c>
    </row>
    <row r="996" spans="1:56">
      <c r="A996" s="544">
        <v>10</v>
      </c>
      <c r="B996" s="661">
        <v>44637</v>
      </c>
      <c r="C996" s="661">
        <v>44637</v>
      </c>
      <c r="D996" s="676" t="s">
        <v>2956</v>
      </c>
      <c r="E996" s="639"/>
      <c r="F996" s="676" t="s">
        <v>1152</v>
      </c>
      <c r="G996" s="676">
        <v>2022</v>
      </c>
      <c r="H996" s="442">
        <v>3</v>
      </c>
      <c r="I996" s="676">
        <v>127554</v>
      </c>
      <c r="J996" s="677">
        <v>44644</v>
      </c>
      <c r="K996" s="685" t="s">
        <v>3118</v>
      </c>
      <c r="L996" s="676" t="s">
        <v>3112</v>
      </c>
      <c r="M996" s="677">
        <v>44435</v>
      </c>
      <c r="N996" s="677">
        <v>44561</v>
      </c>
      <c r="O996" s="677">
        <v>44620</v>
      </c>
      <c r="P996" s="677">
        <v>44637</v>
      </c>
      <c r="Q996" s="677">
        <v>44643</v>
      </c>
      <c r="R996" s="677">
        <v>44644</v>
      </c>
      <c r="S996" s="442" t="s">
        <v>2959</v>
      </c>
      <c r="T996" s="676">
        <v>60</v>
      </c>
      <c r="U996" s="676">
        <v>49403540</v>
      </c>
      <c r="V996" s="676" t="s">
        <v>973</v>
      </c>
      <c r="W996" s="676">
        <v>400</v>
      </c>
      <c r="X996" s="678">
        <v>768</v>
      </c>
      <c r="Y996" s="693">
        <v>307200</v>
      </c>
      <c r="Z996" s="443">
        <v>0.46500000000000002</v>
      </c>
      <c r="AA996" s="682">
        <f>Y996*Z996</f>
        <v>142848</v>
      </c>
      <c r="AB996" s="694"/>
      <c r="AC996" s="717">
        <v>0</v>
      </c>
      <c r="AD996" s="692"/>
      <c r="AE996" s="684"/>
      <c r="AF996" s="695">
        <f>AA996+AD996+AE996</f>
        <v>142848</v>
      </c>
      <c r="AG996" s="676" t="s">
        <v>47</v>
      </c>
      <c r="AH996" s="676"/>
      <c r="AI996" s="676">
        <v>60</v>
      </c>
      <c r="AJ996" s="677" t="s">
        <v>3119</v>
      </c>
      <c r="AK996" s="685" t="s">
        <v>1388</v>
      </c>
      <c r="AL996" s="685">
        <v>24017</v>
      </c>
      <c r="AM996" s="676" t="s">
        <v>52</v>
      </c>
      <c r="AN996" s="676" t="s">
        <v>2983</v>
      </c>
      <c r="AO996" s="676"/>
      <c r="AP996" s="684"/>
      <c r="AQ996" s="684" t="s">
        <v>37</v>
      </c>
      <c r="AR996" s="633"/>
      <c r="AS996" s="544" t="s">
        <v>1078</v>
      </c>
      <c r="AT996" s="630" t="s">
        <v>1078</v>
      </c>
      <c r="AU996" s="630" t="s">
        <v>1078</v>
      </c>
      <c r="AV996" s="662"/>
      <c r="AW996" s="673">
        <f>U996</f>
        <v>49403540</v>
      </c>
      <c r="AX996" s="673" cm="1">
        <f t="array" ref="AX996">SUM(MID(0&amp;AW996,LARGE(INDEX(ISNUMBER(--MID(AW996,ROW($1:$8),1))*ROW($1:$8),),ROW($1:$8))+1,1)*10^ROW($1:$8)/10)</f>
        <v>49403540</v>
      </c>
      <c r="AY996" s="673" t="str">
        <f>VLOOKUP($AX996,'Item Master Data'!$A:$F,3,FALSE)</f>
        <v>Q.PEAK DUO BLK ML G10+</v>
      </c>
      <c r="AZ996" s="673">
        <f>VLOOKUP($AX996,'Item Master Data'!$A:$F,6,FALSE)</f>
        <v>400</v>
      </c>
      <c r="BA996" s="673">
        <f>X996/BB996</f>
        <v>24</v>
      </c>
      <c r="BB996" s="673">
        <f>VLOOKUP(AX996,'Item Master Data'!$A:$G,7,FALSE)</f>
        <v>32</v>
      </c>
      <c r="BC996" s="673"/>
      <c r="BD996" s="673">
        <f>W996-AZ996</f>
        <v>0</v>
      </c>
    </row>
    <row r="997" spans="1:56">
      <c r="A997" s="544">
        <v>10</v>
      </c>
      <c r="B997" s="661">
        <v>44637</v>
      </c>
      <c r="C997" s="661">
        <v>44637</v>
      </c>
      <c r="D997" s="676" t="s">
        <v>2956</v>
      </c>
      <c r="E997" s="639"/>
      <c r="F997" s="676" t="s">
        <v>1152</v>
      </c>
      <c r="G997" s="676">
        <v>2022</v>
      </c>
      <c r="H997" s="442">
        <v>3</v>
      </c>
      <c r="I997" s="676">
        <v>127556</v>
      </c>
      <c r="J997" s="677">
        <v>44644</v>
      </c>
      <c r="K997" s="685" t="s">
        <v>3120</v>
      </c>
      <c r="L997" s="676" t="s">
        <v>3112</v>
      </c>
      <c r="M997" s="677">
        <v>44524</v>
      </c>
      <c r="N997" s="677">
        <v>44592</v>
      </c>
      <c r="O997" s="677">
        <v>44620</v>
      </c>
      <c r="P997" s="333">
        <v>44637</v>
      </c>
      <c r="Q997" s="677">
        <v>44644</v>
      </c>
      <c r="R997" s="677">
        <v>44644</v>
      </c>
      <c r="S997" s="442" t="s">
        <v>2959</v>
      </c>
      <c r="T997" s="676">
        <v>60</v>
      </c>
      <c r="U997" s="676">
        <v>49403540</v>
      </c>
      <c r="V997" s="676" t="s">
        <v>973</v>
      </c>
      <c r="W997" s="676">
        <v>400</v>
      </c>
      <c r="X997" s="678">
        <v>768</v>
      </c>
      <c r="Y997" s="693">
        <v>307200</v>
      </c>
      <c r="Z997" s="443">
        <v>0.46500000000000002</v>
      </c>
      <c r="AA997" s="682">
        <f>Y997*Z997</f>
        <v>142848</v>
      </c>
      <c r="AB997" s="694"/>
      <c r="AC997" s="717">
        <v>0</v>
      </c>
      <c r="AD997" s="692"/>
      <c r="AE997" s="684"/>
      <c r="AF997" s="695">
        <f>AA997+AD997+AE997</f>
        <v>142848</v>
      </c>
      <c r="AG997" s="676" t="s">
        <v>47</v>
      </c>
      <c r="AH997" s="676"/>
      <c r="AI997" s="676">
        <v>60</v>
      </c>
      <c r="AJ997" s="677" t="s">
        <v>3121</v>
      </c>
      <c r="AK997" s="685" t="s">
        <v>1076</v>
      </c>
      <c r="AL997" s="685" t="s">
        <v>3122</v>
      </c>
      <c r="AM997" s="676" t="s">
        <v>52</v>
      </c>
      <c r="AN997" s="676" t="s">
        <v>2983</v>
      </c>
      <c r="AO997" s="676"/>
      <c r="AP997" s="684"/>
      <c r="AQ997" s="684" t="s">
        <v>37</v>
      </c>
      <c r="AR997" s="633"/>
      <c r="AS997" s="544" t="s">
        <v>1078</v>
      </c>
      <c r="AT997" s="630" t="s">
        <v>1078</v>
      </c>
      <c r="AU997" s="630" t="s">
        <v>1078</v>
      </c>
      <c r="AV997" s="662"/>
      <c r="AW997" s="673">
        <f>U997</f>
        <v>49403540</v>
      </c>
      <c r="AX997" s="673" cm="1">
        <f t="array" ref="AX997">SUM(MID(0&amp;AW997,LARGE(INDEX(ISNUMBER(--MID(AW997,ROW($1:$8),1))*ROW($1:$8),),ROW($1:$8))+1,1)*10^ROW($1:$8)/10)</f>
        <v>49403540</v>
      </c>
      <c r="AY997" s="673" t="str">
        <f>VLOOKUP($AX997,'Item Master Data'!$A:$F,3,FALSE)</f>
        <v>Q.PEAK DUO BLK ML G10+</v>
      </c>
      <c r="AZ997" s="673">
        <f>VLOOKUP($AX997,'Item Master Data'!$A:$F,6,FALSE)</f>
        <v>400</v>
      </c>
      <c r="BA997" s="673">
        <f>X997/BB997</f>
        <v>24</v>
      </c>
      <c r="BB997" s="673">
        <f>VLOOKUP(AX997,'Item Master Data'!$A:$G,7,FALSE)</f>
        <v>32</v>
      </c>
      <c r="BC997" s="673"/>
      <c r="BD997" s="673">
        <f>W997-AZ997</f>
        <v>0</v>
      </c>
    </row>
    <row r="998" spans="1:56">
      <c r="A998" s="544"/>
      <c r="B998" s="661">
        <v>44635</v>
      </c>
      <c r="C998" s="661">
        <v>44636</v>
      </c>
      <c r="D998" s="676" t="s">
        <v>2956</v>
      </c>
      <c r="E998" s="639"/>
      <c r="F998" s="676" t="s">
        <v>1152</v>
      </c>
      <c r="G998" s="442">
        <v>2022</v>
      </c>
      <c r="H998" s="442">
        <v>3</v>
      </c>
      <c r="I998" s="676">
        <v>127553</v>
      </c>
      <c r="J998" s="677">
        <v>44643</v>
      </c>
      <c r="K998" s="685" t="s">
        <v>3214</v>
      </c>
      <c r="L998" s="676" t="s">
        <v>3056</v>
      </c>
      <c r="M998" s="333">
        <v>44539</v>
      </c>
      <c r="N998" s="333">
        <v>44260</v>
      </c>
      <c r="O998" s="333">
        <v>44643</v>
      </c>
      <c r="P998" s="333">
        <v>44636</v>
      </c>
      <c r="Q998" s="333">
        <v>44642</v>
      </c>
      <c r="R998" s="333">
        <v>44643</v>
      </c>
      <c r="S998" s="442" t="s">
        <v>2959</v>
      </c>
      <c r="T998" s="442">
        <v>72</v>
      </c>
      <c r="U998" s="676">
        <v>49304156</v>
      </c>
      <c r="V998" s="442" t="s">
        <v>3057</v>
      </c>
      <c r="W998" s="676">
        <v>480</v>
      </c>
      <c r="X998" s="678">
        <v>1740</v>
      </c>
      <c r="Y998" s="693">
        <v>835200</v>
      </c>
      <c r="Z998" s="680">
        <v>0.48</v>
      </c>
      <c r="AA998" s="682">
        <f>Y998*Z998</f>
        <v>400896</v>
      </c>
      <c r="AB998" s="694"/>
      <c r="AC998" s="717">
        <v>0</v>
      </c>
      <c r="AD998" s="692"/>
      <c r="AE998" s="684"/>
      <c r="AF998" s="695">
        <f>AA998+AD998+AE998</f>
        <v>400896</v>
      </c>
      <c r="AG998" s="442" t="s">
        <v>47</v>
      </c>
      <c r="AH998" s="676"/>
      <c r="AI998" s="442">
        <v>60</v>
      </c>
      <c r="AJ998" s="677" t="s">
        <v>1087</v>
      </c>
      <c r="AK998" s="685" t="s">
        <v>1088</v>
      </c>
      <c r="AL998" s="685" t="s">
        <v>3215</v>
      </c>
      <c r="AM998" s="442" t="s">
        <v>52</v>
      </c>
      <c r="AN998" s="676" t="s">
        <v>2983</v>
      </c>
      <c r="AO998" s="442"/>
      <c r="AP998" s="684"/>
      <c r="AQ998" s="684" t="s">
        <v>37</v>
      </c>
      <c r="AR998" s="633"/>
      <c r="AS998" s="544" t="s">
        <v>1078</v>
      </c>
      <c r="AT998" s="630" t="s">
        <v>1078</v>
      </c>
      <c r="AU998" s="630" t="s">
        <v>1078</v>
      </c>
      <c r="AV998" s="662"/>
      <c r="AW998" s="673">
        <f>U998</f>
        <v>49304156</v>
      </c>
      <c r="AX998" s="673" cm="1">
        <f t="array" ref="AX998">SUM(MID(0&amp;AW998,LARGE(INDEX(ISNUMBER(--MID(AW998,ROW($1:$8),1))*ROW($1:$8),),ROW($1:$8))+1,1)*10^ROW($1:$8)/10)</f>
        <v>49304156</v>
      </c>
      <c r="AY998" s="673" t="str">
        <f>VLOOKUP($AX998,'Item Master Data'!$A:$F,3,FALSE)</f>
        <v>Q.PEAK DUO XL G10</v>
      </c>
      <c r="AZ998" s="673">
        <f>VLOOKUP($AX998,'Item Master Data'!$A:$F,6,FALSE)</f>
        <v>480</v>
      </c>
      <c r="BA998" s="673">
        <f>X998/BB998</f>
        <v>60</v>
      </c>
      <c r="BB998" s="673">
        <f>VLOOKUP(AX998,'Item Master Data'!$A:$G,7,FALSE)</f>
        <v>29</v>
      </c>
      <c r="BC998" s="673"/>
      <c r="BD998" s="673">
        <f>W998-AZ998</f>
        <v>0</v>
      </c>
    </row>
    <row r="999" spans="1:56">
      <c r="A999" s="544">
        <v>10</v>
      </c>
      <c r="B999" s="661">
        <v>44483</v>
      </c>
      <c r="C999" s="661">
        <v>44483</v>
      </c>
      <c r="D999" s="676" t="s">
        <v>2956</v>
      </c>
      <c r="E999" s="639" t="s">
        <v>3224</v>
      </c>
      <c r="F999" s="676" t="s">
        <v>1152</v>
      </c>
      <c r="G999" s="442">
        <v>2022</v>
      </c>
      <c r="H999" s="442">
        <v>3</v>
      </c>
      <c r="I999" s="676">
        <v>127198</v>
      </c>
      <c r="J999" s="677">
        <v>44622</v>
      </c>
      <c r="K999" s="685" t="s">
        <v>3225</v>
      </c>
      <c r="L999" s="676" t="s">
        <v>3220</v>
      </c>
      <c r="M999" s="333">
        <v>44477</v>
      </c>
      <c r="N999" s="333">
        <v>44593</v>
      </c>
      <c r="O999" s="333" t="s">
        <v>2411</v>
      </c>
      <c r="P999" s="333">
        <v>44638</v>
      </c>
      <c r="Q999" s="333">
        <v>44620</v>
      </c>
      <c r="R999" s="333">
        <v>44622</v>
      </c>
      <c r="S999" s="442" t="s">
        <v>2959</v>
      </c>
      <c r="T999" s="442">
        <v>60</v>
      </c>
      <c r="U999" s="676" t="s">
        <v>1256</v>
      </c>
      <c r="V999" s="442" t="s">
        <v>973</v>
      </c>
      <c r="W999" s="676">
        <v>400</v>
      </c>
      <c r="X999" s="678">
        <v>3072</v>
      </c>
      <c r="Y999" s="693">
        <v>1228800</v>
      </c>
      <c r="Z999" s="443">
        <v>0.49</v>
      </c>
      <c r="AA999" s="682">
        <f>Y999*Z999</f>
        <v>602112</v>
      </c>
      <c r="AB999" s="694"/>
      <c r="AC999" s="717">
        <v>0</v>
      </c>
      <c r="AD999" s="692"/>
      <c r="AE999" s="684"/>
      <c r="AF999" s="695">
        <f>AA999+AD999+AE999</f>
        <v>602112</v>
      </c>
      <c r="AG999" s="442" t="s">
        <v>47</v>
      </c>
      <c r="AH999" s="676"/>
      <c r="AI999" s="442">
        <v>30</v>
      </c>
      <c r="AJ999" s="677" t="s">
        <v>1087</v>
      </c>
      <c r="AK999" s="685" t="s">
        <v>1088</v>
      </c>
      <c r="AL999" s="685" t="s">
        <v>2990</v>
      </c>
      <c r="AM999" s="442" t="s">
        <v>52</v>
      </c>
      <c r="AN999" s="676" t="s">
        <v>1397</v>
      </c>
      <c r="AO999" s="442"/>
      <c r="AP999" s="684" t="s">
        <v>38</v>
      </c>
      <c r="AQ999" s="684" t="s">
        <v>37</v>
      </c>
      <c r="AR999" s="633"/>
      <c r="AS999" s="544" t="s">
        <v>1077</v>
      </c>
      <c r="AT999" s="630" t="s">
        <v>1091</v>
      </c>
      <c r="AU999" s="630" t="s">
        <v>1078</v>
      </c>
      <c r="AV999" s="662"/>
      <c r="AW999" s="673" t="str">
        <f>U999</f>
        <v>30390456C</v>
      </c>
      <c r="AX999" s="673" cm="1">
        <f t="array" ref="AX999">SUM(MID(0&amp;AW999,LARGE(INDEX(ISNUMBER(--MID(AW999,ROW($1:$8),1))*ROW($1:$8),),ROW($1:$8))+1,1)*10^ROW($1:$8)/10)</f>
        <v>30390456</v>
      </c>
      <c r="AY999" s="673" t="str">
        <f>VLOOKUP($AX999,'Item Master Data'!$A:$F,3,FALSE)</f>
        <v>Q.PEAK DUO BLK ML G10+</v>
      </c>
      <c r="AZ999" s="673">
        <f>VLOOKUP($AX999,'Item Master Data'!$A:$F,6,FALSE)</f>
        <v>400</v>
      </c>
      <c r="BA999" s="673">
        <f>X999/BB999</f>
        <v>96</v>
      </c>
      <c r="BB999" s="673">
        <f>VLOOKUP(AX999,'Item Master Data'!$A:$G,7,FALSE)</f>
        <v>32</v>
      </c>
      <c r="BC999" s="673"/>
      <c r="BD999" s="673">
        <f>W999-AZ999</f>
        <v>0</v>
      </c>
    </row>
    <row r="1000" spans="1:56">
      <c r="A1000" s="544">
        <v>10</v>
      </c>
      <c r="B1000" s="661">
        <v>44483</v>
      </c>
      <c r="C1000" s="661">
        <v>44483</v>
      </c>
      <c r="D1000" s="676" t="s">
        <v>2956</v>
      </c>
      <c r="E1000" s="639" t="s">
        <v>3224</v>
      </c>
      <c r="F1000" s="676" t="s">
        <v>1152</v>
      </c>
      <c r="G1000" s="442">
        <v>2022</v>
      </c>
      <c r="H1000" s="442">
        <v>3</v>
      </c>
      <c r="I1000" s="676">
        <v>127432</v>
      </c>
      <c r="J1000" s="677">
        <v>44641</v>
      </c>
      <c r="K1000" s="685" t="s">
        <v>3225</v>
      </c>
      <c r="L1000" s="676" t="s">
        <v>3220</v>
      </c>
      <c r="M1000" s="333">
        <v>44477</v>
      </c>
      <c r="N1000" s="333">
        <v>44593</v>
      </c>
      <c r="O1000" s="333" t="s">
        <v>2411</v>
      </c>
      <c r="P1000" s="677">
        <v>44638</v>
      </c>
      <c r="Q1000" s="333">
        <v>44638</v>
      </c>
      <c r="R1000" s="333">
        <v>44641</v>
      </c>
      <c r="S1000" s="442" t="s">
        <v>2959</v>
      </c>
      <c r="T1000" s="442">
        <v>60</v>
      </c>
      <c r="U1000" s="676" t="s">
        <v>1256</v>
      </c>
      <c r="V1000" s="676" t="s">
        <v>973</v>
      </c>
      <c r="W1000" s="676">
        <v>400</v>
      </c>
      <c r="X1000" s="678">
        <v>4256</v>
      </c>
      <c r="Y1000" s="693">
        <v>1702400</v>
      </c>
      <c r="Z1000" s="443">
        <v>0.49</v>
      </c>
      <c r="AA1000" s="682">
        <f>Y1000*Z1000</f>
        <v>834176</v>
      </c>
      <c r="AB1000" s="694"/>
      <c r="AC1000" s="717">
        <v>0</v>
      </c>
      <c r="AD1000" s="692"/>
      <c r="AE1000" s="684"/>
      <c r="AF1000" s="695">
        <f>AA1000+AD1000+AE1000</f>
        <v>834176</v>
      </c>
      <c r="AG1000" s="442" t="s">
        <v>47</v>
      </c>
      <c r="AH1000" s="676"/>
      <c r="AI1000" s="442">
        <v>30</v>
      </c>
      <c r="AJ1000" s="677" t="s">
        <v>1087</v>
      </c>
      <c r="AK1000" s="685" t="s">
        <v>1088</v>
      </c>
      <c r="AL1000" s="685" t="s">
        <v>2990</v>
      </c>
      <c r="AM1000" s="442" t="s">
        <v>52</v>
      </c>
      <c r="AN1000" s="676" t="s">
        <v>1397</v>
      </c>
      <c r="AO1000" s="442"/>
      <c r="AP1000" s="684" t="s">
        <v>38</v>
      </c>
      <c r="AQ1000" s="684" t="s">
        <v>37</v>
      </c>
      <c r="AR1000" s="633"/>
      <c r="AS1000" s="544" t="s">
        <v>1077</v>
      </c>
      <c r="AT1000" s="630" t="s">
        <v>1091</v>
      </c>
      <c r="AU1000" s="630" t="s">
        <v>1078</v>
      </c>
      <c r="AV1000" s="662"/>
      <c r="AW1000" s="673" t="str">
        <f>U1000</f>
        <v>30390456C</v>
      </c>
      <c r="AX1000" s="673" cm="1">
        <f t="array" ref="AX1000">SUM(MID(0&amp;AW1000,LARGE(INDEX(ISNUMBER(--MID(AW1000,ROW($1:$8),1))*ROW($1:$8),),ROW($1:$8))+1,1)*10^ROW($1:$8)/10)</f>
        <v>30390456</v>
      </c>
      <c r="AY1000" s="673" t="str">
        <f>VLOOKUP($AX1000,'Item Master Data'!$A:$F,3,FALSE)</f>
        <v>Q.PEAK DUO BLK ML G10+</v>
      </c>
      <c r="AZ1000" s="673">
        <f>VLOOKUP($AX1000,'Item Master Data'!$A:$F,6,FALSE)</f>
        <v>400</v>
      </c>
      <c r="BA1000" s="673">
        <f>X1000/BB1000</f>
        <v>133</v>
      </c>
      <c r="BB1000" s="673">
        <f>VLOOKUP(AX1000,'Item Master Data'!$A:$G,7,FALSE)</f>
        <v>32</v>
      </c>
      <c r="BC1000" s="673"/>
      <c r="BD1000" s="673">
        <f>W1000-AZ1000</f>
        <v>0</v>
      </c>
    </row>
    <row r="1001" spans="1:56">
      <c r="A1001" s="544">
        <v>10</v>
      </c>
      <c r="B1001" s="661">
        <v>44848</v>
      </c>
      <c r="C1001" s="661">
        <v>44847</v>
      </c>
      <c r="D1001" s="676" t="s">
        <v>2956</v>
      </c>
      <c r="E1001" s="639"/>
      <c r="F1001" s="676" t="s">
        <v>1152</v>
      </c>
      <c r="G1001" s="442">
        <v>2022</v>
      </c>
      <c r="H1001" s="442">
        <v>3</v>
      </c>
      <c r="I1001" s="676">
        <v>127418</v>
      </c>
      <c r="J1001" s="677">
        <v>44642</v>
      </c>
      <c r="K1001" s="685" t="s">
        <v>3226</v>
      </c>
      <c r="L1001" s="676" t="s">
        <v>3220</v>
      </c>
      <c r="M1001" s="333">
        <v>44477</v>
      </c>
      <c r="N1001" s="333">
        <v>44621</v>
      </c>
      <c r="O1001" s="333" t="s">
        <v>2411</v>
      </c>
      <c r="P1001" s="677">
        <v>44630</v>
      </c>
      <c r="Q1001" s="333">
        <v>44637</v>
      </c>
      <c r="R1001" s="333">
        <v>44642</v>
      </c>
      <c r="S1001" s="442" t="s">
        <v>2959</v>
      </c>
      <c r="T1001" s="442">
        <v>60</v>
      </c>
      <c r="U1001" s="676" t="s">
        <v>1791</v>
      </c>
      <c r="V1001" s="676" t="s">
        <v>973</v>
      </c>
      <c r="W1001" s="676">
        <v>400</v>
      </c>
      <c r="X1001" s="678">
        <v>768</v>
      </c>
      <c r="Y1001" s="693">
        <v>307200</v>
      </c>
      <c r="Z1001" s="443">
        <v>0.49</v>
      </c>
      <c r="AA1001" s="682">
        <f>Y1001*Z1001</f>
        <v>150528</v>
      </c>
      <c r="AB1001" s="694"/>
      <c r="AC1001" s="717">
        <v>0</v>
      </c>
      <c r="AD1001" s="692"/>
      <c r="AE1001" s="684"/>
      <c r="AF1001" s="695">
        <f>AA1001+AD1001+AE1001</f>
        <v>150528</v>
      </c>
      <c r="AG1001" s="442" t="s">
        <v>47</v>
      </c>
      <c r="AH1001" s="676"/>
      <c r="AI1001" s="442">
        <v>30</v>
      </c>
      <c r="AJ1001" s="677" t="s">
        <v>1087</v>
      </c>
      <c r="AK1001" s="685" t="s">
        <v>1088</v>
      </c>
      <c r="AL1001" s="685" t="s">
        <v>2990</v>
      </c>
      <c r="AM1001" s="442" t="s">
        <v>52</v>
      </c>
      <c r="AN1001" s="676" t="s">
        <v>50</v>
      </c>
      <c r="AO1001" s="442"/>
      <c r="AP1001" s="684" t="s">
        <v>38</v>
      </c>
      <c r="AQ1001" s="684" t="s">
        <v>37</v>
      </c>
      <c r="AR1001" s="633"/>
      <c r="AS1001" s="544" t="s">
        <v>1077</v>
      </c>
      <c r="AT1001" s="630" t="s">
        <v>1091</v>
      </c>
      <c r="AU1001" s="630" t="s">
        <v>1078</v>
      </c>
      <c r="AV1001" s="662"/>
      <c r="AW1001" s="673" t="str">
        <f>U1001</f>
        <v>30390156H</v>
      </c>
      <c r="AX1001" s="673" cm="1">
        <f t="array" ref="AX1001">SUM(MID(0&amp;AW1001,LARGE(INDEX(ISNUMBER(--MID(AW1001,ROW($1:$8),1))*ROW($1:$8),),ROW($1:$8))+1,1)*10^ROW($1:$8)/10)</f>
        <v>30390156</v>
      </c>
      <c r="AY1001" s="673" t="str">
        <f>VLOOKUP($AX1001,'Item Master Data'!$A:$F,3,FALSE)</f>
        <v>Q.PEAK DUO BLK ML G10+</v>
      </c>
      <c r="AZ1001" s="673">
        <f>VLOOKUP($AX1001,'Item Master Data'!$A:$F,6,FALSE)</f>
        <v>400</v>
      </c>
      <c r="BA1001" s="673">
        <f>X1001/BB1001</f>
        <v>24</v>
      </c>
      <c r="BB1001" s="673">
        <f>VLOOKUP(AX1001,'Item Master Data'!$A:$G,7,FALSE)</f>
        <v>32</v>
      </c>
      <c r="BC1001" s="673"/>
      <c r="BD1001" s="673">
        <f>W1001-AZ1001</f>
        <v>0</v>
      </c>
    </row>
    <row r="1002" spans="1:56">
      <c r="A1002" s="544"/>
      <c r="B1002" s="661">
        <v>44580</v>
      </c>
      <c r="C1002" s="661">
        <v>44580</v>
      </c>
      <c r="D1002" s="676" t="s">
        <v>2956</v>
      </c>
      <c r="E1002" s="639" t="s">
        <v>5345</v>
      </c>
      <c r="F1002" s="676" t="s">
        <v>1152</v>
      </c>
      <c r="G1002" s="442">
        <v>2022</v>
      </c>
      <c r="H1002" s="442">
        <v>4</v>
      </c>
      <c r="I1002" s="676">
        <v>127992</v>
      </c>
      <c r="J1002" s="677">
        <v>44664</v>
      </c>
      <c r="K1002" s="685" t="s">
        <v>2962</v>
      </c>
      <c r="L1002" s="676" t="s">
        <v>2958</v>
      </c>
      <c r="M1002" s="333">
        <v>44579</v>
      </c>
      <c r="N1002" s="333">
        <v>44652</v>
      </c>
      <c r="O1002" s="333"/>
      <c r="P1002" s="677">
        <v>44663</v>
      </c>
      <c r="Q1002" s="333">
        <v>44664</v>
      </c>
      <c r="R1002" s="333">
        <v>44669</v>
      </c>
      <c r="S1002" s="442" t="s">
        <v>2959</v>
      </c>
      <c r="T1002" s="442">
        <v>72</v>
      </c>
      <c r="U1002" s="676" t="s">
        <v>1107</v>
      </c>
      <c r="V1002" s="676" t="s">
        <v>1108</v>
      </c>
      <c r="W1002" s="676">
        <v>480</v>
      </c>
      <c r="X1002" s="678">
        <v>638</v>
      </c>
      <c r="Y1002" s="693">
        <v>306240</v>
      </c>
      <c r="Z1002" s="680">
        <v>0.48</v>
      </c>
      <c r="AA1002" s="682">
        <f>Y1002*Z1002</f>
        <v>146995.19999999998</v>
      </c>
      <c r="AB1002" s="694"/>
      <c r="AC1002" s="717">
        <v>0</v>
      </c>
      <c r="AD1002" s="692"/>
      <c r="AE1002" s="684"/>
      <c r="AF1002" s="695">
        <f>AA1002+AD1002+AE1002</f>
        <v>146995.19999999998</v>
      </c>
      <c r="AG1002" s="442" t="s">
        <v>1073</v>
      </c>
      <c r="AH1002" s="676">
        <v>10</v>
      </c>
      <c r="AI1002" s="442">
        <v>60</v>
      </c>
      <c r="AJ1002" s="677" t="s">
        <v>2554</v>
      </c>
      <c r="AK1002" s="685" t="s">
        <v>1088</v>
      </c>
      <c r="AL1002" s="685" t="s">
        <v>2963</v>
      </c>
      <c r="AM1002" s="442" t="s">
        <v>52</v>
      </c>
      <c r="AN1002" s="676" t="s">
        <v>2588</v>
      </c>
      <c r="AO1002" s="442"/>
      <c r="AP1002" s="684" t="s">
        <v>38</v>
      </c>
      <c r="AQ1002" s="684" t="s">
        <v>37</v>
      </c>
      <c r="AR1002" s="633"/>
      <c r="AS1002" s="544" t="s">
        <v>1078</v>
      </c>
      <c r="AT1002" s="630" t="s">
        <v>1078</v>
      </c>
      <c r="AU1002" s="630" t="s">
        <v>1078</v>
      </c>
      <c r="AV1002" s="662"/>
      <c r="AW1002" s="673" t="str">
        <f>U1002</f>
        <v>30397472F</v>
      </c>
      <c r="AX1002" s="673" cm="1">
        <f t="array" ref="AX1002">SUM(MID(0&amp;AW1002,LARGE(INDEX(ISNUMBER(--MID(AW1002,ROW($1:$8),1))*ROW($1:$8),),ROW($1:$8))+1,1)*10^ROW($1:$8)/10)</f>
        <v>30397472</v>
      </c>
      <c r="AY1002" s="673" t="str">
        <f>VLOOKUP($AX1002,'Item Master Data'!$A:$F,3,FALSE)</f>
        <v>Q.PEAK DUO XL G10</v>
      </c>
      <c r="AZ1002" s="673">
        <f>VLOOKUP($AX1002,'Item Master Data'!$A:$F,6,FALSE)</f>
        <v>480</v>
      </c>
      <c r="BA1002" s="673">
        <f>X1002/BB1002</f>
        <v>22</v>
      </c>
      <c r="BB1002" s="673">
        <f>VLOOKUP(AX1002,'Item Master Data'!$A:$G,7,FALSE)</f>
        <v>29</v>
      </c>
      <c r="BC1002" s="673"/>
      <c r="BD1002" s="673">
        <f>W1002-AZ1002</f>
        <v>0</v>
      </c>
    </row>
    <row r="1003" spans="1:56">
      <c r="A1003" s="544"/>
      <c r="B1003" s="661">
        <v>44650</v>
      </c>
      <c r="C1003" s="661">
        <v>44650</v>
      </c>
      <c r="D1003" s="676" t="s">
        <v>2956</v>
      </c>
      <c r="E1003" s="639" t="s">
        <v>5348</v>
      </c>
      <c r="F1003" s="676" t="s">
        <v>1152</v>
      </c>
      <c r="G1003" s="442">
        <v>2022</v>
      </c>
      <c r="H1003" s="442">
        <v>4</v>
      </c>
      <c r="I1003" s="676" t="s">
        <v>3083</v>
      </c>
      <c r="J1003" s="677">
        <v>44664</v>
      </c>
      <c r="K1003" s="685" t="s">
        <v>2982</v>
      </c>
      <c r="L1003" s="676" t="s">
        <v>2971</v>
      </c>
      <c r="M1003" s="333">
        <v>44498</v>
      </c>
      <c r="N1003" s="333">
        <v>44566</v>
      </c>
      <c r="O1003" s="333">
        <v>44652</v>
      </c>
      <c r="P1003" s="677">
        <v>44656</v>
      </c>
      <c r="Q1003" s="333">
        <v>44664</v>
      </c>
      <c r="R1003" s="333">
        <v>44665</v>
      </c>
      <c r="S1003" s="442" t="s">
        <v>2959</v>
      </c>
      <c r="T1003" s="442">
        <v>60</v>
      </c>
      <c r="U1003" s="676">
        <v>49405140</v>
      </c>
      <c r="V1003" s="442" t="s">
        <v>973</v>
      </c>
      <c r="W1003" s="676">
        <v>400</v>
      </c>
      <c r="X1003" s="678">
        <v>768</v>
      </c>
      <c r="Y1003" s="693">
        <v>307200</v>
      </c>
      <c r="Z1003" s="680">
        <v>0.55000000000000004</v>
      </c>
      <c r="AA1003" s="682">
        <f>Y1003*Z1003</f>
        <v>168960</v>
      </c>
      <c r="AB1003" s="694"/>
      <c r="AC1003" s="717">
        <v>0</v>
      </c>
      <c r="AD1003" s="692"/>
      <c r="AE1003" s="684"/>
      <c r="AF1003" s="695">
        <f>AA1003+AD1003+AE1003</f>
        <v>168960</v>
      </c>
      <c r="AG1003" s="442" t="s">
        <v>1073</v>
      </c>
      <c r="AH1003" s="676"/>
      <c r="AI1003" s="442">
        <v>60</v>
      </c>
      <c r="AJ1003" s="677" t="s">
        <v>2977</v>
      </c>
      <c r="AK1003" s="685" t="s">
        <v>2452</v>
      </c>
      <c r="AL1003" s="685" t="s">
        <v>2978</v>
      </c>
      <c r="AM1003" s="442" t="s">
        <v>52</v>
      </c>
      <c r="AN1003" s="676" t="s">
        <v>2983</v>
      </c>
      <c r="AO1003" s="442"/>
      <c r="AP1003" s="684"/>
      <c r="AQ1003" s="684" t="s">
        <v>37</v>
      </c>
      <c r="AR1003" s="633" t="s">
        <v>1257</v>
      </c>
      <c r="AS1003" s="544" t="s">
        <v>1078</v>
      </c>
      <c r="AT1003" s="630" t="s">
        <v>1078</v>
      </c>
      <c r="AU1003" s="630" t="s">
        <v>1078</v>
      </c>
      <c r="AV1003" s="662">
        <v>0.47499999999999998</v>
      </c>
      <c r="AW1003" s="673">
        <f>U1003</f>
        <v>49405140</v>
      </c>
      <c r="AX1003" s="673" cm="1">
        <f t="array" ref="AX1003">SUM(MID(0&amp;AW1003,LARGE(INDEX(ISNUMBER(--MID(AW1003,ROW($1:$8),1))*ROW($1:$8),),ROW($1:$8))+1,1)*10^ROW($1:$8)/10)</f>
        <v>49405140</v>
      </c>
      <c r="AY1003" s="673" t="str">
        <f>VLOOKUP($AX1003,'Item Master Data'!$A:$F,3,FALSE)</f>
        <v>Q.PEAK DUO BLK ML G10+</v>
      </c>
      <c r="AZ1003" s="673">
        <f>VLOOKUP($AX1003,'Item Master Data'!$A:$F,6,FALSE)</f>
        <v>400</v>
      </c>
      <c r="BA1003" s="673">
        <f>X1003/BB1003</f>
        <v>24</v>
      </c>
      <c r="BB1003" s="673">
        <f>VLOOKUP(AX1003,'Item Master Data'!$A:$G,7,FALSE)</f>
        <v>32</v>
      </c>
      <c r="BC1003" s="673"/>
      <c r="BD1003" s="673">
        <f>W1003-AZ1003</f>
        <v>0</v>
      </c>
    </row>
    <row r="1004" spans="1:56">
      <c r="A1004" s="544"/>
      <c r="B1004" s="661">
        <v>44650</v>
      </c>
      <c r="C1004" s="661">
        <v>44650</v>
      </c>
      <c r="D1004" s="676" t="s">
        <v>2956</v>
      </c>
      <c r="E1004" s="639" t="s">
        <v>2984</v>
      </c>
      <c r="F1004" s="676" t="s">
        <v>1152</v>
      </c>
      <c r="G1004" s="442">
        <v>2022</v>
      </c>
      <c r="H1004" s="676">
        <v>4</v>
      </c>
      <c r="I1004" s="676"/>
      <c r="J1004" s="770"/>
      <c r="K1004" s="685" t="s">
        <v>2982</v>
      </c>
      <c r="L1004" s="676" t="s">
        <v>2971</v>
      </c>
      <c r="M1004" s="333">
        <v>44498</v>
      </c>
      <c r="N1004" s="333">
        <v>44566</v>
      </c>
      <c r="O1004" s="333">
        <v>44652</v>
      </c>
      <c r="P1004" s="677">
        <v>44658</v>
      </c>
      <c r="Q1004" s="333"/>
      <c r="R1004" s="333"/>
      <c r="S1004" s="442" t="s">
        <v>2959</v>
      </c>
      <c r="T1004" s="442">
        <v>60</v>
      </c>
      <c r="U1004" s="676">
        <v>49405140</v>
      </c>
      <c r="V1004" s="676" t="s">
        <v>973</v>
      </c>
      <c r="W1004" s="676">
        <v>400</v>
      </c>
      <c r="X1004" s="678">
        <v>4736</v>
      </c>
      <c r="Y1004" s="693">
        <v>1894400</v>
      </c>
      <c r="Z1004" s="680">
        <v>0.55000000000000004</v>
      </c>
      <c r="AA1004" s="682">
        <f>Y1004*Z1004</f>
        <v>1041920.0000000001</v>
      </c>
      <c r="AB1004" s="694"/>
      <c r="AC1004" s="717">
        <v>0</v>
      </c>
      <c r="AD1004" s="692"/>
      <c r="AE1004" s="684"/>
      <c r="AF1004" s="695">
        <f>AA1004+AD1004+AE1004</f>
        <v>1041920.0000000001</v>
      </c>
      <c r="AG1004" s="442" t="s">
        <v>1073</v>
      </c>
      <c r="AH1004" s="676"/>
      <c r="AI1004" s="442">
        <v>60</v>
      </c>
      <c r="AJ1004" s="677" t="s">
        <v>2977</v>
      </c>
      <c r="AK1004" s="685" t="s">
        <v>2452</v>
      </c>
      <c r="AL1004" s="685" t="s">
        <v>2978</v>
      </c>
      <c r="AM1004" s="442" t="s">
        <v>52</v>
      </c>
      <c r="AN1004" s="676" t="s">
        <v>2983</v>
      </c>
      <c r="AO1004" s="442"/>
      <c r="AP1004" s="684"/>
      <c r="AQ1004" s="684" t="s">
        <v>37</v>
      </c>
      <c r="AR1004" s="633" t="s">
        <v>1257</v>
      </c>
      <c r="AS1004" s="544" t="s">
        <v>1078</v>
      </c>
      <c r="AT1004" s="630" t="s">
        <v>1078</v>
      </c>
      <c r="AU1004" s="630" t="s">
        <v>1078</v>
      </c>
      <c r="AV1004" s="662">
        <v>0.47499999999999998</v>
      </c>
      <c r="AW1004" s="673">
        <f>U1004</f>
        <v>49405140</v>
      </c>
      <c r="AX1004" s="673" cm="1">
        <f t="array" ref="AX1004">SUM(MID(0&amp;AW1004,LARGE(INDEX(ISNUMBER(--MID(AW1004,ROW($1:$8),1))*ROW($1:$8),),ROW($1:$8))+1,1)*10^ROW($1:$8)/10)</f>
        <v>49405140</v>
      </c>
      <c r="AY1004" s="673" t="str">
        <f>VLOOKUP($AX1004,'Item Master Data'!$A:$F,3,FALSE)</f>
        <v>Q.PEAK DUO BLK ML G10+</v>
      </c>
      <c r="AZ1004" s="673">
        <f>VLOOKUP($AX1004,'Item Master Data'!$A:$F,6,FALSE)</f>
        <v>400</v>
      </c>
      <c r="BA1004" s="673">
        <f>X1004/BB1004</f>
        <v>148</v>
      </c>
      <c r="BB1004" s="673">
        <f>VLOOKUP(AX1004,'Item Master Data'!$A:$G,7,FALSE)</f>
        <v>32</v>
      </c>
      <c r="BC1004" s="673"/>
      <c r="BD1004" s="673">
        <f>W1004-AZ1004</f>
        <v>0</v>
      </c>
    </row>
    <row r="1005" spans="1:56">
      <c r="A1005" s="544"/>
      <c r="B1005" s="661">
        <v>44650</v>
      </c>
      <c r="C1005" s="661">
        <v>44650</v>
      </c>
      <c r="D1005" s="676" t="s">
        <v>2956</v>
      </c>
      <c r="E1005" s="639" t="s">
        <v>5349</v>
      </c>
      <c r="F1005" s="442" t="s">
        <v>1152</v>
      </c>
      <c r="G1005" s="442">
        <v>2022</v>
      </c>
      <c r="H1005" s="676">
        <v>4</v>
      </c>
      <c r="I1005" s="676"/>
      <c r="J1005" s="770"/>
      <c r="K1005" s="685" t="s">
        <v>2982</v>
      </c>
      <c r="L1005" s="676" t="s">
        <v>2971</v>
      </c>
      <c r="M1005" s="333">
        <v>44498</v>
      </c>
      <c r="N1005" s="333">
        <v>44594</v>
      </c>
      <c r="O1005" s="333">
        <v>44652</v>
      </c>
      <c r="P1005" s="677">
        <v>44665</v>
      </c>
      <c r="Q1005" s="333"/>
      <c r="R1005" s="333"/>
      <c r="S1005" s="442" t="s">
        <v>2959</v>
      </c>
      <c r="T1005" s="442">
        <v>60</v>
      </c>
      <c r="U1005" s="676">
        <v>49405140</v>
      </c>
      <c r="V1005" s="676" t="s">
        <v>973</v>
      </c>
      <c r="W1005" s="676">
        <v>400</v>
      </c>
      <c r="X1005" s="678">
        <v>1536</v>
      </c>
      <c r="Y1005" s="693">
        <v>614400</v>
      </c>
      <c r="Z1005" s="443">
        <v>0.55000000000000004</v>
      </c>
      <c r="AA1005" s="682">
        <f>Y1005*Z1005</f>
        <v>337920</v>
      </c>
      <c r="AB1005" s="694"/>
      <c r="AC1005" s="717">
        <v>0</v>
      </c>
      <c r="AD1005" s="692"/>
      <c r="AE1005" s="684"/>
      <c r="AF1005" s="695">
        <f>AA1005+AD1005+AE1005</f>
        <v>337920</v>
      </c>
      <c r="AG1005" s="442" t="s">
        <v>1073</v>
      </c>
      <c r="AH1005" s="676"/>
      <c r="AI1005" s="442">
        <v>60</v>
      </c>
      <c r="AJ1005" s="677" t="s">
        <v>2977</v>
      </c>
      <c r="AK1005" s="685" t="s">
        <v>2452</v>
      </c>
      <c r="AL1005" s="685" t="s">
        <v>2978</v>
      </c>
      <c r="AM1005" s="442" t="s">
        <v>52</v>
      </c>
      <c r="AN1005" s="676" t="s">
        <v>2983</v>
      </c>
      <c r="AO1005" s="442"/>
      <c r="AP1005" s="684"/>
      <c r="AQ1005" s="684" t="s">
        <v>37</v>
      </c>
      <c r="AR1005" s="633" t="s">
        <v>1257</v>
      </c>
      <c r="AS1005" s="544" t="s">
        <v>1078</v>
      </c>
      <c r="AT1005" s="630" t="s">
        <v>1078</v>
      </c>
      <c r="AU1005" s="630" t="s">
        <v>1078</v>
      </c>
      <c r="AV1005" s="662">
        <v>0.47499999999999998</v>
      </c>
      <c r="AW1005" s="673">
        <f>U1005</f>
        <v>49405140</v>
      </c>
      <c r="AX1005" s="673" cm="1">
        <f t="array" ref="AX1005">SUM(MID(0&amp;AW1005,LARGE(INDEX(ISNUMBER(--MID(AW1005,ROW($1:$8),1))*ROW($1:$8),),ROW($1:$8))+1,1)*10^ROW($1:$8)/10)</f>
        <v>49405140</v>
      </c>
      <c r="AY1005" s="673" t="str">
        <f>VLOOKUP($AX1005,'Item Master Data'!$A:$F,3,FALSE)</f>
        <v>Q.PEAK DUO BLK ML G10+</v>
      </c>
      <c r="AZ1005" s="673">
        <f>VLOOKUP($AX1005,'Item Master Data'!$A:$F,6,FALSE)</f>
        <v>400</v>
      </c>
      <c r="BA1005" s="673">
        <f>X1005/BB1005</f>
        <v>48</v>
      </c>
      <c r="BB1005" s="673">
        <f>VLOOKUP(AX1005,'Item Master Data'!$A:$G,7,FALSE)</f>
        <v>32</v>
      </c>
      <c r="BC1005" s="673"/>
      <c r="BD1005" s="673">
        <f>W1005-AZ1005</f>
        <v>0</v>
      </c>
    </row>
    <row r="1006" spans="1:56">
      <c r="A1006" s="544"/>
      <c r="B1006" s="661">
        <v>44628</v>
      </c>
      <c r="C1006" s="661">
        <v>44628</v>
      </c>
      <c r="D1006" s="676" t="s">
        <v>2956</v>
      </c>
      <c r="E1006" s="676" t="s">
        <v>2991</v>
      </c>
      <c r="F1006" s="442" t="s">
        <v>1152</v>
      </c>
      <c r="G1006" s="442">
        <v>2022</v>
      </c>
      <c r="H1006" s="442">
        <v>4</v>
      </c>
      <c r="I1006" s="676"/>
      <c r="J1006" s="677"/>
      <c r="K1006" s="676" t="s">
        <v>2992</v>
      </c>
      <c r="L1006" s="676" t="s">
        <v>2989</v>
      </c>
      <c r="M1006" s="333">
        <v>44622</v>
      </c>
      <c r="N1006" s="333">
        <v>44622</v>
      </c>
      <c r="O1006" s="333"/>
      <c r="P1006" s="677">
        <v>44642</v>
      </c>
      <c r="Q1006" s="333">
        <v>44677</v>
      </c>
      <c r="R1006" s="333">
        <v>44678</v>
      </c>
      <c r="S1006" s="442" t="s">
        <v>2959</v>
      </c>
      <c r="T1006" s="442">
        <v>72</v>
      </c>
      <c r="U1006" s="442">
        <v>49302155</v>
      </c>
      <c r="V1006" s="676" t="s">
        <v>1108</v>
      </c>
      <c r="W1006" s="676">
        <v>475</v>
      </c>
      <c r="X1006" s="626">
        <v>2552</v>
      </c>
      <c r="Y1006" s="679">
        <v>1212200</v>
      </c>
      <c r="Z1006" s="443">
        <v>0.48501052631000002</v>
      </c>
      <c r="AA1006" s="682">
        <f>Y1006*Z1006</f>
        <v>587929.75999298203</v>
      </c>
      <c r="AB1006" s="681"/>
      <c r="AC1006" s="640">
        <v>0</v>
      </c>
      <c r="AD1006" s="692"/>
      <c r="AE1006" s="631"/>
      <c r="AF1006" s="695">
        <f>AA1006+AD1006+AE1006</f>
        <v>587929.75999298203</v>
      </c>
      <c r="AG1006" s="442" t="s">
        <v>1073</v>
      </c>
      <c r="AH1006" s="632"/>
      <c r="AI1006" s="442">
        <v>60</v>
      </c>
      <c r="AJ1006" s="686" t="s">
        <v>1087</v>
      </c>
      <c r="AK1006" s="676" t="s">
        <v>1088</v>
      </c>
      <c r="AL1006" s="685" t="s">
        <v>2990</v>
      </c>
      <c r="AM1006" s="442" t="s">
        <v>52</v>
      </c>
      <c r="AN1006" s="676" t="s">
        <v>2983</v>
      </c>
      <c r="AO1006" s="442"/>
      <c r="AP1006" s="688"/>
      <c r="AQ1006" s="633" t="s">
        <v>37</v>
      </c>
      <c r="AR1006" s="633" t="s">
        <v>1257</v>
      </c>
      <c r="AS1006" s="218" t="s">
        <v>1078</v>
      </c>
      <c r="AT1006" s="675" t="s">
        <v>1078</v>
      </c>
      <c r="AU1006" s="675" t="s">
        <v>1078</v>
      </c>
      <c r="AV1006" s="533"/>
      <c r="AW1006" s="673">
        <f>U1006</f>
        <v>49302155</v>
      </c>
      <c r="AX1006" s="673" cm="1">
        <f t="array" ref="AX1006">SUM(MID(0&amp;AW1006,LARGE(INDEX(ISNUMBER(--MID(AW1006,ROW($1:$8),1))*ROW($1:$8),),ROW($1:$8))+1,1)*10^ROW($1:$8)/10)</f>
        <v>49302155</v>
      </c>
      <c r="AY1006" s="673" t="str">
        <f>VLOOKUP($AX1006,'Item Master Data'!$A:$F,3,FALSE)</f>
        <v>Q.PEAK DUO XL G10</v>
      </c>
      <c r="AZ1006" s="673">
        <f>VLOOKUP($AX1006,'Item Master Data'!$A:$F,6,FALSE)</f>
        <v>475</v>
      </c>
      <c r="BA1006" s="673">
        <f>X1006/BB1006</f>
        <v>88</v>
      </c>
      <c r="BB1006" s="673">
        <f>VLOOKUP(AX1006,'Item Master Data'!$A:$G,7,FALSE)</f>
        <v>29</v>
      </c>
      <c r="BC1006" s="673"/>
      <c r="BD1006" s="673">
        <f>W1006-AZ1006</f>
        <v>0</v>
      </c>
    </row>
    <row r="1007" spans="1:56">
      <c r="A1007" s="544"/>
      <c r="B1007" s="661">
        <v>44664</v>
      </c>
      <c r="C1007" s="661">
        <v>44664</v>
      </c>
      <c r="D1007" s="676" t="s">
        <v>2956</v>
      </c>
      <c r="E1007" s="639" t="s">
        <v>5356</v>
      </c>
      <c r="F1007" s="676" t="s">
        <v>1152</v>
      </c>
      <c r="G1007" s="442">
        <v>2022</v>
      </c>
      <c r="H1007" s="442">
        <v>4</v>
      </c>
      <c r="I1007" s="676"/>
      <c r="J1007" s="770"/>
      <c r="K1007" s="685" t="s">
        <v>2997</v>
      </c>
      <c r="L1007" s="676" t="s">
        <v>2989</v>
      </c>
      <c r="M1007" s="333">
        <v>44456</v>
      </c>
      <c r="N1007" s="333">
        <v>44536</v>
      </c>
      <c r="O1007" s="333"/>
      <c r="P1007" s="677">
        <v>44665</v>
      </c>
      <c r="Q1007" s="333"/>
      <c r="R1007" s="333"/>
      <c r="S1007" s="442" t="s">
        <v>2959</v>
      </c>
      <c r="T1007" s="442">
        <v>60</v>
      </c>
      <c r="U1007" s="676">
        <v>49405140</v>
      </c>
      <c r="V1007" s="442" t="s">
        <v>973</v>
      </c>
      <c r="W1007" s="676">
        <v>400</v>
      </c>
      <c r="X1007" s="678">
        <v>1536</v>
      </c>
      <c r="Y1007" s="693">
        <v>614400</v>
      </c>
      <c r="Z1007" s="680">
        <v>0.55000000000000004</v>
      </c>
      <c r="AA1007" s="682">
        <f>Y1007*Z1007</f>
        <v>337920</v>
      </c>
      <c r="AB1007" s="694"/>
      <c r="AC1007" s="717">
        <v>0</v>
      </c>
      <c r="AD1007" s="692"/>
      <c r="AE1007" s="684"/>
      <c r="AF1007" s="695">
        <f>AA1007+AD1007+AE1007</f>
        <v>337920</v>
      </c>
      <c r="AG1007" s="442" t="s">
        <v>1073</v>
      </c>
      <c r="AH1007" s="676"/>
      <c r="AI1007" s="442">
        <v>60</v>
      </c>
      <c r="AJ1007" s="677" t="s">
        <v>1140</v>
      </c>
      <c r="AK1007" s="685" t="s">
        <v>1088</v>
      </c>
      <c r="AL1007" s="685">
        <v>33064</v>
      </c>
      <c r="AM1007" s="442" t="s">
        <v>52</v>
      </c>
      <c r="AN1007" s="676" t="s">
        <v>2983</v>
      </c>
      <c r="AO1007" s="442"/>
      <c r="AP1007" s="684"/>
      <c r="AQ1007" s="684" t="s">
        <v>37</v>
      </c>
      <c r="AR1007" s="633" t="s">
        <v>1257</v>
      </c>
      <c r="AS1007" s="544" t="s">
        <v>1078</v>
      </c>
      <c r="AT1007" s="630" t="s">
        <v>1078</v>
      </c>
      <c r="AU1007" s="630" t="s">
        <v>1078</v>
      </c>
      <c r="AV1007" s="662">
        <v>0.47499999999999998</v>
      </c>
      <c r="AW1007" s="673">
        <f>U1007</f>
        <v>49405140</v>
      </c>
      <c r="AX1007" s="673" cm="1">
        <f t="array" ref="AX1007">SUM(MID(0&amp;AW1007,LARGE(INDEX(ISNUMBER(--MID(AW1007,ROW($1:$8),1))*ROW($1:$8),),ROW($1:$8))+1,1)*10^ROW($1:$8)/10)</f>
        <v>49405140</v>
      </c>
      <c r="AY1007" s="673" t="str">
        <f>VLOOKUP($AX1007,'Item Master Data'!$A:$F,3,FALSE)</f>
        <v>Q.PEAK DUO BLK ML G10+</v>
      </c>
      <c r="AZ1007" s="673">
        <f>VLOOKUP($AX1007,'Item Master Data'!$A:$F,6,FALSE)</f>
        <v>400</v>
      </c>
      <c r="BA1007" s="673">
        <f>X1007/BB1007</f>
        <v>48</v>
      </c>
      <c r="BB1007" s="673">
        <f>VLOOKUP(AX1007,'Item Master Data'!$A:$G,7,FALSE)</f>
        <v>32</v>
      </c>
      <c r="BC1007" s="673"/>
      <c r="BD1007" s="673">
        <f>W1007-AZ1007</f>
        <v>0</v>
      </c>
    </row>
    <row r="1008" spans="1:56">
      <c r="A1008" s="544"/>
      <c r="B1008" s="661">
        <v>44635</v>
      </c>
      <c r="C1008" s="661">
        <v>44636</v>
      </c>
      <c r="D1008" s="676" t="s">
        <v>2956</v>
      </c>
      <c r="E1008" s="639" t="s">
        <v>5357</v>
      </c>
      <c r="F1008" s="676" t="s">
        <v>1152</v>
      </c>
      <c r="G1008" s="442">
        <v>2022</v>
      </c>
      <c r="H1008" s="442">
        <v>4</v>
      </c>
      <c r="I1008" s="676"/>
      <c r="J1008" s="770"/>
      <c r="K1008" s="685" t="s">
        <v>3018</v>
      </c>
      <c r="L1008" s="676" t="s">
        <v>3003</v>
      </c>
      <c r="M1008" s="333">
        <v>44497</v>
      </c>
      <c r="N1008" s="333">
        <v>44652</v>
      </c>
      <c r="O1008" s="333"/>
      <c r="P1008" s="333">
        <v>44662</v>
      </c>
      <c r="Q1008" s="333"/>
      <c r="R1008" s="333"/>
      <c r="S1008" s="442" t="s">
        <v>2959</v>
      </c>
      <c r="T1008" s="442">
        <v>60</v>
      </c>
      <c r="U1008" s="676">
        <v>49203132</v>
      </c>
      <c r="V1008" s="442" t="s">
        <v>986</v>
      </c>
      <c r="W1008" s="676">
        <v>360</v>
      </c>
      <c r="X1008" s="678">
        <v>2496</v>
      </c>
      <c r="Y1008" s="693">
        <v>898560</v>
      </c>
      <c r="Z1008" s="680">
        <v>0.53</v>
      </c>
      <c r="AA1008" s="682">
        <f>Y1008*Z1008</f>
        <v>476236.80000000005</v>
      </c>
      <c r="AB1008" s="694"/>
      <c r="AC1008" s="717">
        <v>0</v>
      </c>
      <c r="AD1008" s="692"/>
      <c r="AE1008" s="684"/>
      <c r="AF1008" s="695">
        <f>AA1008+AD1008+AE1008</f>
        <v>476236.80000000005</v>
      </c>
      <c r="AG1008" s="442" t="s">
        <v>1073</v>
      </c>
      <c r="AH1008" s="676"/>
      <c r="AI1008" s="442">
        <v>60</v>
      </c>
      <c r="AJ1008" s="677" t="s">
        <v>2319</v>
      </c>
      <c r="AK1008" s="685" t="s">
        <v>1088</v>
      </c>
      <c r="AL1008" s="685">
        <v>32809</v>
      </c>
      <c r="AM1008" s="442" t="s">
        <v>52</v>
      </c>
      <c r="AN1008" s="676" t="s">
        <v>2983</v>
      </c>
      <c r="AO1008" s="442"/>
      <c r="AP1008" s="684"/>
      <c r="AQ1008" s="684" t="s">
        <v>37</v>
      </c>
      <c r="AR1008" s="633" t="s">
        <v>3009</v>
      </c>
      <c r="AS1008" s="544" t="s">
        <v>1078</v>
      </c>
      <c r="AT1008" s="630" t="s">
        <v>1078</v>
      </c>
      <c r="AU1008" s="630" t="s">
        <v>1078</v>
      </c>
      <c r="AV1008" s="662">
        <v>0.5</v>
      </c>
      <c r="AW1008" s="673">
        <f>U1008</f>
        <v>49203132</v>
      </c>
      <c r="AX1008" s="673" cm="1">
        <f t="array" ref="AX1008">SUM(MID(0&amp;AW1008,LARGE(INDEX(ISNUMBER(--MID(AW1008,ROW($1:$8),1))*ROW($1:$8),),ROW($1:$8))+1,1)*10^ROW($1:$8)/10)</f>
        <v>49203132</v>
      </c>
      <c r="AY1008" s="673" t="str">
        <f>VLOOKUP($AX1008,'Item Master Data'!$A:$F,3,FALSE)</f>
        <v>Q.PEAK DUO BLK G10+</v>
      </c>
      <c r="AZ1008" s="673">
        <f>VLOOKUP($AX1008,'Item Master Data'!$A:$F,6,FALSE)</f>
        <v>360</v>
      </c>
      <c r="BA1008" s="673">
        <f>X1008/BB1008</f>
        <v>78</v>
      </c>
      <c r="BB1008" s="673">
        <f>VLOOKUP(AX1008,'Item Master Data'!$A:$G,7,FALSE)</f>
        <v>32</v>
      </c>
      <c r="BC1008" s="673"/>
      <c r="BD1008" s="673">
        <f>W1008-AZ1008</f>
        <v>0</v>
      </c>
    </row>
    <row r="1009" spans="1:56">
      <c r="A1009" s="544"/>
      <c r="B1009" s="661">
        <v>44629</v>
      </c>
      <c r="C1009" s="661">
        <v>44629</v>
      </c>
      <c r="D1009" s="676" t="s">
        <v>2956</v>
      </c>
      <c r="E1009" s="639" t="s">
        <v>5360</v>
      </c>
      <c r="F1009" s="676" t="s">
        <v>1152</v>
      </c>
      <c r="G1009" s="442">
        <v>2022</v>
      </c>
      <c r="H1009" s="442">
        <v>4</v>
      </c>
      <c r="I1009" s="676"/>
      <c r="J1009" s="770"/>
      <c r="K1009" s="685" t="s">
        <v>3033</v>
      </c>
      <c r="L1009" s="676" t="s">
        <v>3003</v>
      </c>
      <c r="M1009" s="677">
        <v>44501</v>
      </c>
      <c r="N1009" s="677">
        <v>44563</v>
      </c>
      <c r="O1009" s="677"/>
      <c r="P1009" s="333">
        <v>44665</v>
      </c>
      <c r="Q1009" s="333"/>
      <c r="R1009" s="333"/>
      <c r="S1009" s="442" t="s">
        <v>2959</v>
      </c>
      <c r="T1009" s="442">
        <v>60</v>
      </c>
      <c r="U1009" s="676">
        <v>49405140</v>
      </c>
      <c r="V1009" s="442" t="s">
        <v>973</v>
      </c>
      <c r="W1009" s="676">
        <v>400</v>
      </c>
      <c r="X1009" s="678">
        <v>4992</v>
      </c>
      <c r="Y1009" s="693">
        <v>1996800</v>
      </c>
      <c r="Z1009" s="443">
        <v>0.55000000000000004</v>
      </c>
      <c r="AA1009" s="682">
        <f>Y1009*Z1009</f>
        <v>1098240</v>
      </c>
      <c r="AB1009" s="694"/>
      <c r="AC1009" s="717">
        <v>0</v>
      </c>
      <c r="AD1009" s="692"/>
      <c r="AE1009" s="684"/>
      <c r="AF1009" s="695">
        <f>AA1009+AD1009+AE1009</f>
        <v>1098240</v>
      </c>
      <c r="AG1009" s="442" t="s">
        <v>1073</v>
      </c>
      <c r="AH1009" s="676"/>
      <c r="AI1009" s="676">
        <v>60</v>
      </c>
      <c r="AJ1009" s="677" t="s">
        <v>2319</v>
      </c>
      <c r="AK1009" s="685" t="s">
        <v>1088</v>
      </c>
      <c r="AL1009" s="685" t="s">
        <v>3004</v>
      </c>
      <c r="AM1009" s="442" t="s">
        <v>52</v>
      </c>
      <c r="AN1009" s="676" t="s">
        <v>2983</v>
      </c>
      <c r="AO1009" s="442"/>
      <c r="AP1009" s="684"/>
      <c r="AQ1009" s="684" t="s">
        <v>37</v>
      </c>
      <c r="AR1009" s="633" t="s">
        <v>1257</v>
      </c>
      <c r="AS1009" s="544" t="s">
        <v>1077</v>
      </c>
      <c r="AT1009" s="630" t="s">
        <v>1091</v>
      </c>
      <c r="AU1009" s="630" t="s">
        <v>1078</v>
      </c>
      <c r="AV1009" s="662">
        <v>0.47499999999999998</v>
      </c>
      <c r="AW1009" s="673">
        <f>U1009</f>
        <v>49405140</v>
      </c>
      <c r="AX1009" s="673" cm="1">
        <f t="array" ref="AX1009">SUM(MID(0&amp;AW1009,LARGE(INDEX(ISNUMBER(--MID(AW1009,ROW($1:$8),1))*ROW($1:$8),),ROW($1:$8))+1,1)*10^ROW($1:$8)/10)</f>
        <v>49405140</v>
      </c>
      <c r="AY1009" s="673" t="str">
        <f>VLOOKUP($AX1009,'Item Master Data'!$A:$F,3,FALSE)</f>
        <v>Q.PEAK DUO BLK ML G10+</v>
      </c>
      <c r="AZ1009" s="673">
        <f>VLOOKUP($AX1009,'Item Master Data'!$A:$F,6,FALSE)</f>
        <v>400</v>
      </c>
      <c r="BA1009" s="673">
        <f>X1009/BB1009</f>
        <v>156</v>
      </c>
      <c r="BB1009" s="673">
        <f>VLOOKUP(AX1009,'Item Master Data'!$A:$G,7,FALSE)</f>
        <v>32</v>
      </c>
      <c r="BC1009" s="673"/>
      <c r="BD1009" s="673">
        <f>W1009-AZ1009</f>
        <v>0</v>
      </c>
    </row>
    <row r="1010" spans="1:56">
      <c r="A1010" s="544"/>
      <c r="B1010" s="661">
        <v>44629</v>
      </c>
      <c r="C1010" s="661">
        <v>44629</v>
      </c>
      <c r="D1010" s="676" t="s">
        <v>2956</v>
      </c>
      <c r="E1010" s="639"/>
      <c r="F1010" s="676" t="s">
        <v>1152</v>
      </c>
      <c r="G1010" s="442">
        <v>2022</v>
      </c>
      <c r="H1010" s="442">
        <v>4</v>
      </c>
      <c r="I1010" s="676"/>
      <c r="J1010" s="770"/>
      <c r="K1010" s="685" t="s">
        <v>3033</v>
      </c>
      <c r="L1010" s="676" t="s">
        <v>3003</v>
      </c>
      <c r="M1010" s="677">
        <v>44501</v>
      </c>
      <c r="N1010" s="677">
        <v>44563</v>
      </c>
      <c r="O1010" s="677"/>
      <c r="P1010" s="333">
        <v>44665</v>
      </c>
      <c r="Q1010" s="333"/>
      <c r="R1010" s="333"/>
      <c r="S1010" s="442" t="s">
        <v>2959</v>
      </c>
      <c r="T1010" s="442">
        <v>60</v>
      </c>
      <c r="U1010" s="676">
        <v>49405140</v>
      </c>
      <c r="V1010" s="442" t="s">
        <v>973</v>
      </c>
      <c r="W1010" s="676">
        <v>400</v>
      </c>
      <c r="X1010" s="678">
        <v>4992</v>
      </c>
      <c r="Y1010" s="693">
        <v>1996800</v>
      </c>
      <c r="Z1010" s="443">
        <v>0.55000000000000004</v>
      </c>
      <c r="AA1010" s="682">
        <f>Y1010*Z1010</f>
        <v>1098240</v>
      </c>
      <c r="AB1010" s="694"/>
      <c r="AC1010" s="717">
        <v>0</v>
      </c>
      <c r="AD1010" s="692"/>
      <c r="AE1010" s="684"/>
      <c r="AF1010" s="695">
        <f>AA1010+AD1010+AE1010</f>
        <v>1098240</v>
      </c>
      <c r="AG1010" s="442" t="s">
        <v>1073</v>
      </c>
      <c r="AH1010" s="676"/>
      <c r="AI1010" s="676">
        <v>60</v>
      </c>
      <c r="AJ1010" s="677" t="s">
        <v>3007</v>
      </c>
      <c r="AK1010" s="685" t="s">
        <v>1088</v>
      </c>
      <c r="AL1010" s="685" t="s">
        <v>3008</v>
      </c>
      <c r="AM1010" s="442" t="s">
        <v>52</v>
      </c>
      <c r="AN1010" s="676" t="s">
        <v>2983</v>
      </c>
      <c r="AO1010" s="442"/>
      <c r="AP1010" s="684"/>
      <c r="AQ1010" s="684" t="s">
        <v>37</v>
      </c>
      <c r="AR1010" s="633" t="s">
        <v>1257</v>
      </c>
      <c r="AS1010" s="544" t="s">
        <v>1077</v>
      </c>
      <c r="AT1010" s="630" t="s">
        <v>1091</v>
      </c>
      <c r="AU1010" s="630" t="s">
        <v>1078</v>
      </c>
      <c r="AV1010" s="662">
        <v>0.47499999999999998</v>
      </c>
      <c r="AW1010" s="673">
        <f>U1010</f>
        <v>49405140</v>
      </c>
      <c r="AX1010" s="673" cm="1">
        <f t="array" ref="AX1010">SUM(MID(0&amp;AW1010,LARGE(INDEX(ISNUMBER(--MID(AW1010,ROW($1:$8),1))*ROW($1:$8),),ROW($1:$8))+1,1)*10^ROW($1:$8)/10)</f>
        <v>49405140</v>
      </c>
      <c r="AY1010" s="673" t="str">
        <f>VLOOKUP($AX1010,'Item Master Data'!$A:$F,3,FALSE)</f>
        <v>Q.PEAK DUO BLK ML G10+</v>
      </c>
      <c r="AZ1010" s="673">
        <f>VLOOKUP($AX1010,'Item Master Data'!$A:$F,6,FALSE)</f>
        <v>400</v>
      </c>
      <c r="BA1010" s="673">
        <f>X1010/BB1010</f>
        <v>156</v>
      </c>
      <c r="BB1010" s="673">
        <f>VLOOKUP(AX1010,'Item Master Data'!$A:$G,7,FALSE)</f>
        <v>32</v>
      </c>
      <c r="BC1010" s="673"/>
      <c r="BD1010" s="673">
        <f>W1010-AZ1010</f>
        <v>0</v>
      </c>
    </row>
    <row r="1011" spans="1:56">
      <c r="A1011" s="544"/>
      <c r="B1011" s="661">
        <v>44662</v>
      </c>
      <c r="C1011" s="661" t="s">
        <v>1217</v>
      </c>
      <c r="D1011" s="676" t="s">
        <v>2956</v>
      </c>
      <c r="E1011" s="639" t="s">
        <v>3034</v>
      </c>
      <c r="F1011" s="676" t="s">
        <v>1152</v>
      </c>
      <c r="G1011" s="442">
        <v>2022</v>
      </c>
      <c r="H1011" s="442">
        <v>4</v>
      </c>
      <c r="I1011" s="676"/>
      <c r="J1011" s="770"/>
      <c r="K1011" s="685" t="s">
        <v>3035</v>
      </c>
      <c r="L1011" s="676" t="s">
        <v>3003</v>
      </c>
      <c r="M1011" s="677">
        <v>44518</v>
      </c>
      <c r="N1011" s="677">
        <v>44593</v>
      </c>
      <c r="O1011" s="677"/>
      <c r="P1011" s="333">
        <v>44663</v>
      </c>
      <c r="Q1011" s="333"/>
      <c r="R1011" s="333"/>
      <c r="S1011" s="442" t="s">
        <v>2959</v>
      </c>
      <c r="T1011" s="442">
        <v>60</v>
      </c>
      <c r="U1011" s="676">
        <v>49405140</v>
      </c>
      <c r="V1011" s="442" t="s">
        <v>973</v>
      </c>
      <c r="W1011" s="676">
        <v>400</v>
      </c>
      <c r="X1011" s="678">
        <v>4992</v>
      </c>
      <c r="Y1011" s="693">
        <v>1996800</v>
      </c>
      <c r="Z1011" s="443">
        <v>0.55000000000000004</v>
      </c>
      <c r="AA1011" s="682">
        <f>Y1011*Z1011</f>
        <v>1098240</v>
      </c>
      <c r="AB1011" s="694"/>
      <c r="AC1011" s="717">
        <v>0</v>
      </c>
      <c r="AD1011" s="692"/>
      <c r="AE1011" s="684"/>
      <c r="AF1011" s="695">
        <f>AA1011+AD1011+AE1011</f>
        <v>1098240</v>
      </c>
      <c r="AG1011" s="442" t="s">
        <v>1073</v>
      </c>
      <c r="AH1011" s="676"/>
      <c r="AI1011" s="676">
        <v>60</v>
      </c>
      <c r="AJ1011" s="677" t="s">
        <v>2319</v>
      </c>
      <c r="AK1011" s="685" t="s">
        <v>1088</v>
      </c>
      <c r="AL1011" s="685" t="s">
        <v>3004</v>
      </c>
      <c r="AM1011" s="442" t="s">
        <v>52</v>
      </c>
      <c r="AN1011" s="676" t="s">
        <v>2983</v>
      </c>
      <c r="AO1011" s="442"/>
      <c r="AP1011" s="684"/>
      <c r="AQ1011" s="684" t="s">
        <v>37</v>
      </c>
      <c r="AR1011" s="633" t="s">
        <v>1700</v>
      </c>
      <c r="AS1011" s="544" t="s">
        <v>1078</v>
      </c>
      <c r="AT1011" s="630" t="s">
        <v>1091</v>
      </c>
      <c r="AU1011" s="630" t="s">
        <v>1078</v>
      </c>
      <c r="AV1011" s="662">
        <v>0.45500000000000002</v>
      </c>
      <c r="AW1011" s="673">
        <f>U1011</f>
        <v>49405140</v>
      </c>
      <c r="AX1011" s="673" cm="1">
        <f t="array" ref="AX1011">SUM(MID(0&amp;AW1011,LARGE(INDEX(ISNUMBER(--MID(AW1011,ROW($1:$8),1))*ROW($1:$8),),ROW($1:$8))+1,1)*10^ROW($1:$8)/10)</f>
        <v>49405140</v>
      </c>
      <c r="AY1011" s="673" t="str">
        <f>VLOOKUP($AX1011,'Item Master Data'!$A:$F,3,FALSE)</f>
        <v>Q.PEAK DUO BLK ML G10+</v>
      </c>
      <c r="AZ1011" s="673">
        <f>VLOOKUP($AX1011,'Item Master Data'!$A:$F,6,FALSE)</f>
        <v>400</v>
      </c>
      <c r="BA1011" s="673">
        <f>X1011/BB1011</f>
        <v>156</v>
      </c>
      <c r="BB1011" s="673">
        <f>VLOOKUP(AX1011,'Item Master Data'!$A:$G,7,FALSE)</f>
        <v>32</v>
      </c>
      <c r="BC1011" s="673"/>
      <c r="BD1011" s="673">
        <f>W1011-AZ1011</f>
        <v>0</v>
      </c>
    </row>
    <row r="1012" spans="1:56">
      <c r="A1012" s="544"/>
      <c r="B1012" s="661">
        <v>44629</v>
      </c>
      <c r="C1012" s="661">
        <v>44629</v>
      </c>
      <c r="D1012" s="676" t="s">
        <v>2956</v>
      </c>
      <c r="E1012" s="639" t="s">
        <v>3037</v>
      </c>
      <c r="F1012" s="676" t="s">
        <v>1152</v>
      </c>
      <c r="G1012" s="442">
        <v>2022</v>
      </c>
      <c r="H1012" s="442">
        <v>4</v>
      </c>
      <c r="I1012" s="676"/>
      <c r="J1012" s="770"/>
      <c r="K1012" s="685" t="s">
        <v>3038</v>
      </c>
      <c r="L1012" s="676" t="s">
        <v>3003</v>
      </c>
      <c r="M1012" s="677">
        <v>44519</v>
      </c>
      <c r="N1012" s="677">
        <v>44652</v>
      </c>
      <c r="O1012" s="677"/>
      <c r="P1012" s="333">
        <v>44664</v>
      </c>
      <c r="Q1012" s="333"/>
      <c r="R1012" s="333"/>
      <c r="S1012" s="442" t="s">
        <v>2959</v>
      </c>
      <c r="T1012" s="442">
        <v>60</v>
      </c>
      <c r="U1012" s="676">
        <v>49405140</v>
      </c>
      <c r="V1012" s="442" t="s">
        <v>973</v>
      </c>
      <c r="W1012" s="676">
        <v>400</v>
      </c>
      <c r="X1012" s="678">
        <v>1728</v>
      </c>
      <c r="Y1012" s="693">
        <v>691200</v>
      </c>
      <c r="Z1012" s="443">
        <v>0.55000000000000004</v>
      </c>
      <c r="AA1012" s="682">
        <f>Y1012*Z1012</f>
        <v>380160.00000000006</v>
      </c>
      <c r="AB1012" s="694"/>
      <c r="AC1012" s="717">
        <v>0</v>
      </c>
      <c r="AD1012" s="692"/>
      <c r="AE1012" s="684"/>
      <c r="AF1012" s="695">
        <f>AA1012+AD1012+AE1012</f>
        <v>380160.00000000006</v>
      </c>
      <c r="AG1012" s="442" t="s">
        <v>1073</v>
      </c>
      <c r="AH1012" s="676"/>
      <c r="AI1012" s="676">
        <v>60</v>
      </c>
      <c r="AJ1012" s="677" t="s">
        <v>2319</v>
      </c>
      <c r="AK1012" s="685" t="s">
        <v>1088</v>
      </c>
      <c r="AL1012" s="685" t="s">
        <v>3004</v>
      </c>
      <c r="AM1012" s="442" t="s">
        <v>52</v>
      </c>
      <c r="AN1012" s="676" t="s">
        <v>2983</v>
      </c>
      <c r="AO1012" s="442"/>
      <c r="AP1012" s="684"/>
      <c r="AQ1012" s="684" t="s">
        <v>37</v>
      </c>
      <c r="AR1012" s="633" t="s">
        <v>1257</v>
      </c>
      <c r="AS1012" s="544" t="s">
        <v>1077</v>
      </c>
      <c r="AT1012" s="630" t="s">
        <v>1091</v>
      </c>
      <c r="AU1012" s="630" t="s">
        <v>1078</v>
      </c>
      <c r="AV1012" s="662">
        <v>0.47499999999999998</v>
      </c>
      <c r="AW1012" s="673">
        <f>U1012</f>
        <v>49405140</v>
      </c>
      <c r="AX1012" s="673" cm="1">
        <f t="array" ref="AX1012">SUM(MID(0&amp;AW1012,LARGE(INDEX(ISNUMBER(--MID(AW1012,ROW($1:$8),1))*ROW($1:$8),),ROW($1:$8))+1,1)*10^ROW($1:$8)/10)</f>
        <v>49405140</v>
      </c>
      <c r="AY1012" s="673" t="str">
        <f>VLOOKUP($AX1012,'Item Master Data'!$A:$F,3,FALSE)</f>
        <v>Q.PEAK DUO BLK ML G10+</v>
      </c>
      <c r="AZ1012" s="673">
        <f>VLOOKUP($AX1012,'Item Master Data'!$A:$F,6,FALSE)</f>
        <v>400</v>
      </c>
      <c r="BA1012" s="673">
        <f>X1012/BB1012</f>
        <v>54</v>
      </c>
      <c r="BB1012" s="673">
        <f>VLOOKUP(AX1012,'Item Master Data'!$A:$G,7,FALSE)</f>
        <v>32</v>
      </c>
      <c r="BC1012" s="673"/>
      <c r="BD1012" s="673">
        <f>W1012-AZ1012</f>
        <v>0</v>
      </c>
    </row>
    <row r="1013" spans="1:56">
      <c r="A1013" s="544"/>
      <c r="B1013" s="643">
        <v>44665</v>
      </c>
      <c r="C1013" s="643">
        <v>44666</v>
      </c>
      <c r="D1013" s="676" t="s">
        <v>2956</v>
      </c>
      <c r="E1013" s="639" t="s">
        <v>5371</v>
      </c>
      <c r="F1013" s="663" t="s">
        <v>1152</v>
      </c>
      <c r="G1013" s="442">
        <v>2022</v>
      </c>
      <c r="H1013" s="442">
        <v>4</v>
      </c>
      <c r="I1013" s="676"/>
      <c r="J1013" s="677"/>
      <c r="K1013" s="676" t="s">
        <v>3100</v>
      </c>
      <c r="L1013" s="676" t="s">
        <v>3003</v>
      </c>
      <c r="M1013" s="677">
        <v>44550</v>
      </c>
      <c r="N1013" s="677">
        <v>44577</v>
      </c>
      <c r="O1013" s="677"/>
      <c r="P1013" s="333">
        <v>44666</v>
      </c>
      <c r="Q1013" s="333"/>
      <c r="R1013" s="333"/>
      <c r="S1013" s="442" t="s">
        <v>2959</v>
      </c>
      <c r="T1013" s="442">
        <v>60</v>
      </c>
      <c r="U1013" s="676">
        <v>49204132</v>
      </c>
      <c r="V1013" s="442" t="s">
        <v>1231</v>
      </c>
      <c r="W1013" s="676">
        <v>360</v>
      </c>
      <c r="X1013" s="626">
        <v>2496</v>
      </c>
      <c r="Y1013" s="693">
        <v>898560</v>
      </c>
      <c r="Z1013" s="443">
        <v>0.8</v>
      </c>
      <c r="AA1013" s="682">
        <f>Y1013*Z1013</f>
        <v>718848</v>
      </c>
      <c r="AB1013" s="694"/>
      <c r="AC1013" s="717">
        <v>0</v>
      </c>
      <c r="AD1013" s="692"/>
      <c r="AE1013" s="631"/>
      <c r="AF1013" s="695">
        <f>AA1013+AD1013+AE1013</f>
        <v>718848</v>
      </c>
      <c r="AG1013" s="442" t="s">
        <v>1073</v>
      </c>
      <c r="AH1013" s="632"/>
      <c r="AI1013" s="676">
        <v>60</v>
      </c>
      <c r="AJ1013" s="686" t="s">
        <v>2319</v>
      </c>
      <c r="AK1013" s="676" t="s">
        <v>1088</v>
      </c>
      <c r="AL1013" s="685" t="s">
        <v>3004</v>
      </c>
      <c r="AM1013" s="442" t="s">
        <v>52</v>
      </c>
      <c r="AN1013" s="676" t="s">
        <v>2983</v>
      </c>
      <c r="AO1013" s="442"/>
      <c r="AP1013" s="688"/>
      <c r="AQ1013" s="633" t="s">
        <v>37</v>
      </c>
      <c r="AR1013" s="633" t="s">
        <v>3009</v>
      </c>
      <c r="AS1013" s="218" t="s">
        <v>1077</v>
      </c>
      <c r="AT1013" s="675" t="s">
        <v>1091</v>
      </c>
      <c r="AU1013" s="675" t="s">
        <v>1078</v>
      </c>
      <c r="AV1013" s="662">
        <v>0.73</v>
      </c>
      <c r="AW1013" s="673">
        <f>U1013</f>
        <v>49204132</v>
      </c>
      <c r="AX1013" s="673" cm="1">
        <f t="array" ref="AX1013">SUM(MID(0&amp;AW1013,LARGE(INDEX(ISNUMBER(--MID(AW1013,ROW($1:$8),1))*ROW($1:$8),),ROW($1:$8))+1,1)*10^ROW($1:$8)/10)</f>
        <v>49204132</v>
      </c>
      <c r="AY1013" s="673" t="str">
        <f>VLOOKUP($AX1013,'Item Master Data'!$A:$F,3,FALSE)</f>
        <v>Q.PEAK DUO BLK G10+/AC</v>
      </c>
      <c r="AZ1013" s="673">
        <f>VLOOKUP($AX1013,'Item Master Data'!$A:$F,6,FALSE)</f>
        <v>360</v>
      </c>
      <c r="BA1013" s="673">
        <f>X1013/BB1013</f>
        <v>96</v>
      </c>
      <c r="BB1013" s="673">
        <f>VLOOKUP(AX1013,'Item Master Data'!$A:$G,7,FALSE)</f>
        <v>26</v>
      </c>
      <c r="BC1013" s="673"/>
      <c r="BD1013" s="673">
        <f>W1013-AZ1013</f>
        <v>0</v>
      </c>
    </row>
    <row r="1014" spans="1:56">
      <c r="A1014" s="544"/>
      <c r="B1014" s="661"/>
      <c r="C1014" s="661"/>
      <c r="D1014" s="676" t="s">
        <v>2956</v>
      </c>
      <c r="E1014" s="639" t="s">
        <v>5359</v>
      </c>
      <c r="F1014" s="676" t="s">
        <v>87</v>
      </c>
      <c r="G1014" s="442">
        <v>2022</v>
      </c>
      <c r="H1014" s="442">
        <v>4</v>
      </c>
      <c r="I1014" s="676"/>
      <c r="J1014" s="770"/>
      <c r="K1014" s="685" t="s">
        <v>3025</v>
      </c>
      <c r="L1014" s="676" t="s">
        <v>3022</v>
      </c>
      <c r="M1014" s="677">
        <v>44474</v>
      </c>
      <c r="N1014" s="677">
        <v>44563</v>
      </c>
      <c r="O1014" s="677">
        <v>44652</v>
      </c>
      <c r="P1014" s="333">
        <v>44656</v>
      </c>
      <c r="Q1014" s="333"/>
      <c r="R1014" s="333"/>
      <c r="S1014" s="442" t="s">
        <v>2959</v>
      </c>
      <c r="T1014" s="442">
        <v>72</v>
      </c>
      <c r="U1014" s="676">
        <v>49303156</v>
      </c>
      <c r="V1014" s="442" t="s">
        <v>1072</v>
      </c>
      <c r="W1014" s="676">
        <v>480</v>
      </c>
      <c r="X1014" s="678">
        <v>638</v>
      </c>
      <c r="Y1014" s="693">
        <v>306240</v>
      </c>
      <c r="Z1014" s="443">
        <v>0.45</v>
      </c>
      <c r="AA1014" s="682">
        <f>Y1014*Z1014</f>
        <v>137808</v>
      </c>
      <c r="AB1014" s="694"/>
      <c r="AC1014" s="717">
        <v>0</v>
      </c>
      <c r="AD1014" s="692"/>
      <c r="AE1014" s="684"/>
      <c r="AF1014" s="695">
        <f>AA1014+AD1014+AE1014</f>
        <v>137808</v>
      </c>
      <c r="AG1014" s="442" t="s">
        <v>1073</v>
      </c>
      <c r="AH1014" s="676"/>
      <c r="AI1014" s="676">
        <v>60</v>
      </c>
      <c r="AJ1014" s="677" t="s">
        <v>3023</v>
      </c>
      <c r="AK1014" s="685" t="s">
        <v>1163</v>
      </c>
      <c r="AL1014" s="685" t="s">
        <v>3024</v>
      </c>
      <c r="AM1014" s="442" t="s">
        <v>52</v>
      </c>
      <c r="AN1014" s="676" t="s">
        <v>1076</v>
      </c>
      <c r="AO1014" s="442"/>
      <c r="AP1014" s="684"/>
      <c r="AQ1014" s="684" t="s">
        <v>37</v>
      </c>
      <c r="AR1014" s="633"/>
      <c r="AS1014" s="544" t="s">
        <v>1078</v>
      </c>
      <c r="AT1014" s="630" t="s">
        <v>1078</v>
      </c>
      <c r="AU1014" s="630" t="s">
        <v>1078</v>
      </c>
      <c r="AV1014" s="662"/>
      <c r="AW1014" s="673">
        <f>U1014</f>
        <v>49303156</v>
      </c>
      <c r="AX1014" s="673" cm="1">
        <f t="array" ref="AX1014">SUM(MID(0&amp;AW1014,LARGE(INDEX(ISNUMBER(--MID(AW1014,ROW($1:$8),1))*ROW($1:$8),),ROW($1:$8))+1,1)*10^ROW($1:$8)/10)</f>
        <v>49303156</v>
      </c>
      <c r="AY1014" s="673" t="str">
        <f>VLOOKUP($AX1014,'Item Master Data'!$A:$F,3,FALSE)</f>
        <v>Q.PEAK DUO XL G10 BFG</v>
      </c>
      <c r="AZ1014" s="673">
        <f>VLOOKUP($AX1014,'Item Master Data'!$A:$F,6,FALSE)</f>
        <v>480</v>
      </c>
      <c r="BA1014" s="673">
        <f>X1014/BB1014</f>
        <v>22</v>
      </c>
      <c r="BB1014" s="673">
        <f>VLOOKUP(AX1014,'Item Master Data'!$A:$G,7,FALSE)</f>
        <v>29</v>
      </c>
      <c r="BC1014" s="673"/>
      <c r="BD1014" s="673">
        <f>W1014-AZ1014</f>
        <v>0</v>
      </c>
    </row>
    <row r="1015" spans="1:56">
      <c r="A1015" s="544"/>
      <c r="B1015" s="661"/>
      <c r="C1015" s="661"/>
      <c r="D1015" s="676" t="s">
        <v>2956</v>
      </c>
      <c r="E1015" s="639" t="s">
        <v>5358</v>
      </c>
      <c r="F1015" s="676" t="s">
        <v>3020</v>
      </c>
      <c r="G1015" s="442">
        <v>2022</v>
      </c>
      <c r="H1015" s="442">
        <v>4</v>
      </c>
      <c r="I1015" s="676" t="s">
        <v>3083</v>
      </c>
      <c r="J1015" s="677">
        <v>44655</v>
      </c>
      <c r="K1015" s="685" t="s">
        <v>3021</v>
      </c>
      <c r="L1015" s="676" t="s">
        <v>3022</v>
      </c>
      <c r="M1015" s="677">
        <v>44509</v>
      </c>
      <c r="N1015" s="677">
        <v>44621</v>
      </c>
      <c r="O1015" s="677"/>
      <c r="P1015" s="333">
        <v>44628</v>
      </c>
      <c r="Q1015" s="333">
        <v>44655</v>
      </c>
      <c r="R1015" s="333">
        <v>44656</v>
      </c>
      <c r="S1015" s="442" t="s">
        <v>2959</v>
      </c>
      <c r="T1015" s="442">
        <v>72</v>
      </c>
      <c r="U1015" s="676">
        <v>49303156</v>
      </c>
      <c r="V1015" s="442" t="s">
        <v>1072</v>
      </c>
      <c r="W1015" s="676">
        <v>480</v>
      </c>
      <c r="X1015" s="678">
        <v>1914</v>
      </c>
      <c r="Y1015" s="693">
        <v>918720</v>
      </c>
      <c r="Z1015" s="443">
        <v>0.48</v>
      </c>
      <c r="AA1015" s="682">
        <f>Y1015*Z1015</f>
        <v>440985.59999999998</v>
      </c>
      <c r="AB1015" s="694"/>
      <c r="AC1015" s="717">
        <v>0</v>
      </c>
      <c r="AD1015" s="692"/>
      <c r="AE1015" s="684"/>
      <c r="AF1015" s="695">
        <f>AA1015+AD1015+AE1015</f>
        <v>440985.59999999998</v>
      </c>
      <c r="AG1015" s="442" t="s">
        <v>1073</v>
      </c>
      <c r="AH1015" s="676"/>
      <c r="AI1015" s="676">
        <v>60</v>
      </c>
      <c r="AJ1015" s="677" t="s">
        <v>3023</v>
      </c>
      <c r="AK1015" s="685" t="s">
        <v>1163</v>
      </c>
      <c r="AL1015" s="685" t="s">
        <v>3024</v>
      </c>
      <c r="AM1015" s="442" t="s">
        <v>52</v>
      </c>
      <c r="AN1015" s="676" t="s">
        <v>2983</v>
      </c>
      <c r="AO1015" s="442"/>
      <c r="AP1015" s="684"/>
      <c r="AQ1015" s="684" t="s">
        <v>37</v>
      </c>
      <c r="AR1015" s="633"/>
      <c r="AS1015" s="544" t="s">
        <v>1078</v>
      </c>
      <c r="AT1015" s="630" t="s">
        <v>1078</v>
      </c>
      <c r="AU1015" s="630" t="s">
        <v>1078</v>
      </c>
      <c r="AV1015" s="662">
        <v>0.48</v>
      </c>
      <c r="AW1015" s="673">
        <f>U1015</f>
        <v>49303156</v>
      </c>
      <c r="AX1015" s="673" cm="1">
        <f t="array" ref="AX1015">SUM(MID(0&amp;AW1015,LARGE(INDEX(ISNUMBER(--MID(AW1015,ROW($1:$8),1))*ROW($1:$8),),ROW($1:$8))+1,1)*10^ROW($1:$8)/10)</f>
        <v>49303156</v>
      </c>
      <c r="AY1015" s="673" t="str">
        <f>VLOOKUP($AX1015,'Item Master Data'!$A:$F,3,FALSE)</f>
        <v>Q.PEAK DUO XL G10 BFG</v>
      </c>
      <c r="AZ1015" s="673">
        <f>VLOOKUP($AX1015,'Item Master Data'!$A:$F,6,FALSE)</f>
        <v>480</v>
      </c>
      <c r="BA1015" s="673">
        <f>X1015/BB1015</f>
        <v>66</v>
      </c>
      <c r="BB1015" s="673">
        <f>VLOOKUP(AX1015,'Item Master Data'!$A:$G,7,FALSE)</f>
        <v>29</v>
      </c>
      <c r="BC1015" s="673"/>
      <c r="BD1015" s="673">
        <f>W1015-AZ1015</f>
        <v>0</v>
      </c>
    </row>
    <row r="1016" spans="1:56">
      <c r="A1016" s="544"/>
      <c r="B1016" s="661">
        <v>44629</v>
      </c>
      <c r="C1016" s="661">
        <v>44629</v>
      </c>
      <c r="D1016" s="676" t="s">
        <v>2956</v>
      </c>
      <c r="E1016" s="639" t="s">
        <v>5364</v>
      </c>
      <c r="F1016" s="676" t="s">
        <v>1152</v>
      </c>
      <c r="G1016" s="442">
        <v>2022</v>
      </c>
      <c r="H1016" s="442">
        <v>4</v>
      </c>
      <c r="I1016" s="676"/>
      <c r="J1016" s="770"/>
      <c r="K1016" s="685" t="s">
        <v>3064</v>
      </c>
      <c r="L1016" s="676" t="s">
        <v>3022</v>
      </c>
      <c r="M1016" s="677">
        <v>44512</v>
      </c>
      <c r="N1016" s="677">
        <v>44652</v>
      </c>
      <c r="O1016" s="677"/>
      <c r="P1016" s="333">
        <v>44662</v>
      </c>
      <c r="Q1016" s="333"/>
      <c r="R1016" s="333"/>
      <c r="S1016" s="442" t="s">
        <v>2959</v>
      </c>
      <c r="T1016" s="442">
        <v>60</v>
      </c>
      <c r="U1016" s="676">
        <v>49405140</v>
      </c>
      <c r="V1016" s="442" t="s">
        <v>973</v>
      </c>
      <c r="W1016" s="676">
        <v>400</v>
      </c>
      <c r="X1016" s="678">
        <v>2496</v>
      </c>
      <c r="Y1016" s="693">
        <v>998400</v>
      </c>
      <c r="Z1016" s="443">
        <v>0.55000000000000004</v>
      </c>
      <c r="AA1016" s="682">
        <f>Y1016*Z1016</f>
        <v>549120</v>
      </c>
      <c r="AB1016" s="694"/>
      <c r="AC1016" s="717">
        <v>0</v>
      </c>
      <c r="AD1016" s="692"/>
      <c r="AE1016" s="684"/>
      <c r="AF1016" s="695">
        <f>AA1016+AD1016+AE1016</f>
        <v>549120</v>
      </c>
      <c r="AG1016" s="442" t="s">
        <v>1073</v>
      </c>
      <c r="AH1016" s="676"/>
      <c r="AI1016" s="676">
        <v>60</v>
      </c>
      <c r="AJ1016" s="677" t="s">
        <v>3023</v>
      </c>
      <c r="AK1016" s="685" t="s">
        <v>1163</v>
      </c>
      <c r="AL1016" s="685" t="s">
        <v>3024</v>
      </c>
      <c r="AM1016" s="442" t="s">
        <v>52</v>
      </c>
      <c r="AN1016" s="676" t="s">
        <v>2983</v>
      </c>
      <c r="AO1016" s="442"/>
      <c r="AP1016" s="684"/>
      <c r="AQ1016" s="684" t="s">
        <v>37</v>
      </c>
      <c r="AR1016" s="633" t="s">
        <v>1257</v>
      </c>
      <c r="AS1016" s="544" t="s">
        <v>1078</v>
      </c>
      <c r="AT1016" s="630" t="s">
        <v>1078</v>
      </c>
      <c r="AU1016" s="630" t="s">
        <v>1078</v>
      </c>
      <c r="AV1016" s="662">
        <v>0.47499999999999998</v>
      </c>
      <c r="AW1016" s="673">
        <f>U1016</f>
        <v>49405140</v>
      </c>
      <c r="AX1016" s="673" cm="1">
        <f t="array" ref="AX1016">SUM(MID(0&amp;AW1016,LARGE(INDEX(ISNUMBER(--MID(AW1016,ROW($1:$8),1))*ROW($1:$8),),ROW($1:$8))+1,1)*10^ROW($1:$8)/10)</f>
        <v>49405140</v>
      </c>
      <c r="AY1016" s="673" t="str">
        <f>VLOOKUP($AX1016,'Item Master Data'!$A:$F,3,FALSE)</f>
        <v>Q.PEAK DUO BLK ML G10+</v>
      </c>
      <c r="AZ1016" s="673">
        <f>VLOOKUP($AX1016,'Item Master Data'!$A:$F,6,FALSE)</f>
        <v>400</v>
      </c>
      <c r="BA1016" s="673">
        <f>X1016/BB1016</f>
        <v>78</v>
      </c>
      <c r="BB1016" s="673">
        <f>VLOOKUP(AX1016,'Item Master Data'!$A:$G,7,FALSE)</f>
        <v>32</v>
      </c>
      <c r="BC1016" s="673"/>
      <c r="BD1016" s="673">
        <f>W1016-AZ1016</f>
        <v>0</v>
      </c>
    </row>
    <row r="1017" spans="1:56">
      <c r="A1017" s="544"/>
      <c r="B1017" s="661">
        <v>44636</v>
      </c>
      <c r="C1017" s="661">
        <v>44636</v>
      </c>
      <c r="D1017" s="676" t="s">
        <v>2956</v>
      </c>
      <c r="E1017" s="639"/>
      <c r="F1017" s="519" t="s">
        <v>1152</v>
      </c>
      <c r="G1017" s="442">
        <v>2022</v>
      </c>
      <c r="H1017" s="442">
        <v>4</v>
      </c>
      <c r="I1017" s="676"/>
      <c r="J1017" s="770"/>
      <c r="K1017" s="685" t="s">
        <v>3087</v>
      </c>
      <c r="L1017" s="676" t="s">
        <v>2618</v>
      </c>
      <c r="M1017" s="677">
        <v>44483</v>
      </c>
      <c r="N1017" s="677">
        <v>44593</v>
      </c>
      <c r="O1017" s="677" t="s">
        <v>1289</v>
      </c>
      <c r="P1017" s="333">
        <v>44662</v>
      </c>
      <c r="Q1017" s="333"/>
      <c r="R1017" s="333"/>
      <c r="S1017" s="442" t="s">
        <v>2959</v>
      </c>
      <c r="T1017" s="442">
        <v>60</v>
      </c>
      <c r="U1017" s="676">
        <v>49405140</v>
      </c>
      <c r="V1017" s="442" t="s">
        <v>973</v>
      </c>
      <c r="W1017" s="676">
        <v>400</v>
      </c>
      <c r="X1017" s="678">
        <v>768</v>
      </c>
      <c r="Y1017" s="693">
        <v>307200</v>
      </c>
      <c r="Z1017" s="443">
        <v>0.55000000000000004</v>
      </c>
      <c r="AA1017" s="682">
        <f>Y1017*Z1017</f>
        <v>168960</v>
      </c>
      <c r="AB1017" s="694"/>
      <c r="AC1017" s="717">
        <v>0</v>
      </c>
      <c r="AD1017" s="692"/>
      <c r="AE1017" s="684"/>
      <c r="AF1017" s="695">
        <f>AA1017+AD1017+AE1017</f>
        <v>168960</v>
      </c>
      <c r="AG1017" s="442" t="s">
        <v>1073</v>
      </c>
      <c r="AH1017" s="676"/>
      <c r="AI1017" s="676">
        <v>60</v>
      </c>
      <c r="AJ1017" s="677" t="s">
        <v>2619</v>
      </c>
      <c r="AK1017" s="685" t="s">
        <v>1088</v>
      </c>
      <c r="AL1017" s="685" t="s">
        <v>3024</v>
      </c>
      <c r="AM1017" s="442" t="s">
        <v>52</v>
      </c>
      <c r="AN1017" s="676" t="s">
        <v>2983</v>
      </c>
      <c r="AO1017" s="442"/>
      <c r="AP1017" s="684"/>
      <c r="AQ1017" s="684" t="s">
        <v>37</v>
      </c>
      <c r="AR1017" s="633"/>
      <c r="AS1017" s="544" t="s">
        <v>1078</v>
      </c>
      <c r="AT1017" s="630"/>
      <c r="AU1017" s="630"/>
      <c r="AV1017" s="662"/>
      <c r="AW1017" s="673">
        <f>U1017</f>
        <v>49405140</v>
      </c>
      <c r="AX1017" s="673" cm="1">
        <f t="array" ref="AX1017">SUM(MID(0&amp;AW1017,LARGE(INDEX(ISNUMBER(--MID(AW1017,ROW($1:$8),1))*ROW($1:$8),),ROW($1:$8))+1,1)*10^ROW($1:$8)/10)</f>
        <v>49405140</v>
      </c>
      <c r="AY1017" s="673" t="str">
        <f>VLOOKUP($AX1017,'Item Master Data'!$A:$F,3,FALSE)</f>
        <v>Q.PEAK DUO BLK ML G10+</v>
      </c>
      <c r="AZ1017" s="673">
        <f>VLOOKUP($AX1017,'Item Master Data'!$A:$F,6,FALSE)</f>
        <v>400</v>
      </c>
      <c r="BA1017" s="673">
        <f>X1017/BB1017</f>
        <v>24</v>
      </c>
      <c r="BB1017" s="673">
        <f>VLOOKUP(AX1017,'Item Master Data'!$A:$G,7,FALSE)</f>
        <v>32</v>
      </c>
      <c r="BC1017" s="673"/>
      <c r="BD1017" s="673">
        <f>W1017-AZ1017</f>
        <v>0</v>
      </c>
    </row>
    <row r="1018" spans="1:56">
      <c r="A1018" s="544"/>
      <c r="B1018" s="661">
        <v>44636</v>
      </c>
      <c r="C1018" s="661">
        <v>44636</v>
      </c>
      <c r="D1018" s="676" t="s">
        <v>2956</v>
      </c>
      <c r="E1018" s="639"/>
      <c r="F1018" s="676" t="s">
        <v>1152</v>
      </c>
      <c r="G1018" s="442">
        <v>2022</v>
      </c>
      <c r="H1018" s="442">
        <v>4</v>
      </c>
      <c r="I1018" s="676"/>
      <c r="J1018" s="770"/>
      <c r="K1018" s="685" t="s">
        <v>3087</v>
      </c>
      <c r="L1018" s="676" t="s">
        <v>2618</v>
      </c>
      <c r="M1018" s="677">
        <v>44483</v>
      </c>
      <c r="N1018" s="677">
        <v>44593</v>
      </c>
      <c r="O1018" s="677" t="s">
        <v>1289</v>
      </c>
      <c r="P1018" s="333">
        <v>44662</v>
      </c>
      <c r="Q1018" s="333"/>
      <c r="R1018" s="333"/>
      <c r="S1018" s="442" t="s">
        <v>2959</v>
      </c>
      <c r="T1018" s="442">
        <v>60</v>
      </c>
      <c r="U1018" s="676">
        <v>49405140</v>
      </c>
      <c r="V1018" s="442" t="s">
        <v>973</v>
      </c>
      <c r="W1018" s="676">
        <v>400</v>
      </c>
      <c r="X1018" s="678">
        <v>5888</v>
      </c>
      <c r="Y1018" s="693">
        <v>2355200</v>
      </c>
      <c r="Z1018" s="443">
        <v>0.55000000000000004</v>
      </c>
      <c r="AA1018" s="682">
        <f>Y1018*Z1018</f>
        <v>1295360</v>
      </c>
      <c r="AB1018" s="694"/>
      <c r="AC1018" s="717">
        <v>0</v>
      </c>
      <c r="AD1018" s="692"/>
      <c r="AE1018" s="684"/>
      <c r="AF1018" s="695">
        <f>AA1018+AD1018+AE1018</f>
        <v>1295360</v>
      </c>
      <c r="AG1018" s="442" t="s">
        <v>1073</v>
      </c>
      <c r="AH1018" s="676"/>
      <c r="AI1018" s="676">
        <v>60</v>
      </c>
      <c r="AJ1018" s="677" t="s">
        <v>2619</v>
      </c>
      <c r="AK1018" s="685" t="s">
        <v>1088</v>
      </c>
      <c r="AL1018" s="685" t="s">
        <v>3024</v>
      </c>
      <c r="AM1018" s="442" t="s">
        <v>52</v>
      </c>
      <c r="AN1018" s="676" t="s">
        <v>2983</v>
      </c>
      <c r="AO1018" s="442"/>
      <c r="AP1018" s="684"/>
      <c r="AQ1018" s="684" t="s">
        <v>37</v>
      </c>
      <c r="AR1018" s="633"/>
      <c r="AS1018" s="544" t="s">
        <v>1078</v>
      </c>
      <c r="AT1018" s="630"/>
      <c r="AU1018" s="630"/>
      <c r="AV1018" s="662"/>
      <c r="AW1018" s="673">
        <f>U1018</f>
        <v>49405140</v>
      </c>
      <c r="AX1018" s="673" cm="1">
        <f t="array" ref="AX1018">SUM(MID(0&amp;AW1018,LARGE(INDEX(ISNUMBER(--MID(AW1018,ROW($1:$8),1))*ROW($1:$8),),ROW($1:$8))+1,1)*10^ROW($1:$8)/10)</f>
        <v>49405140</v>
      </c>
      <c r="AY1018" s="673" t="str">
        <f>VLOOKUP($AX1018,'Item Master Data'!$A:$F,3,FALSE)</f>
        <v>Q.PEAK DUO BLK ML G10+</v>
      </c>
      <c r="AZ1018" s="673">
        <f>VLOOKUP($AX1018,'Item Master Data'!$A:$F,6,FALSE)</f>
        <v>400</v>
      </c>
      <c r="BA1018" s="673">
        <f>X1018/BB1018</f>
        <v>184</v>
      </c>
      <c r="BB1018" s="673">
        <f>VLOOKUP(AX1018,'Item Master Data'!$A:$G,7,FALSE)</f>
        <v>32</v>
      </c>
      <c r="BC1018" s="673"/>
      <c r="BD1018" s="673">
        <f>W1018-AZ1018</f>
        <v>0</v>
      </c>
    </row>
    <row r="1019" spans="1:56">
      <c r="A1019" s="544"/>
      <c r="B1019" s="661">
        <v>44630</v>
      </c>
      <c r="C1019" s="661">
        <v>44630</v>
      </c>
      <c r="D1019" s="676" t="s">
        <v>2956</v>
      </c>
      <c r="E1019" s="639" t="s">
        <v>3082</v>
      </c>
      <c r="F1019" s="676" t="s">
        <v>1152</v>
      </c>
      <c r="G1019" s="442">
        <v>2022</v>
      </c>
      <c r="H1019" s="442">
        <v>4</v>
      </c>
      <c r="I1019" s="676" t="s">
        <v>3083</v>
      </c>
      <c r="J1019" s="770">
        <v>44663</v>
      </c>
      <c r="K1019" s="685" t="s">
        <v>3084</v>
      </c>
      <c r="L1019" s="676" t="s">
        <v>2618</v>
      </c>
      <c r="M1019" s="677">
        <v>44483</v>
      </c>
      <c r="N1019" s="677">
        <v>44621</v>
      </c>
      <c r="O1019" s="677" t="s">
        <v>1289</v>
      </c>
      <c r="P1019" s="333">
        <v>44658</v>
      </c>
      <c r="Q1019" s="333">
        <v>44663</v>
      </c>
      <c r="R1019" s="333">
        <v>44664</v>
      </c>
      <c r="S1019" s="442" t="s">
        <v>2959</v>
      </c>
      <c r="T1019" s="442">
        <v>60</v>
      </c>
      <c r="U1019" s="676">
        <v>49405140</v>
      </c>
      <c r="V1019" s="442" t="s">
        <v>973</v>
      </c>
      <c r="W1019" s="676">
        <v>400</v>
      </c>
      <c r="X1019" s="678">
        <v>2496</v>
      </c>
      <c r="Y1019" s="693">
        <v>998400</v>
      </c>
      <c r="Z1019" s="443">
        <v>0.55000000000000004</v>
      </c>
      <c r="AA1019" s="682">
        <f>Y1019*Z1019</f>
        <v>549120</v>
      </c>
      <c r="AB1019" s="694"/>
      <c r="AC1019" s="717">
        <v>0</v>
      </c>
      <c r="AD1019" s="692"/>
      <c r="AE1019" s="684"/>
      <c r="AF1019" s="695">
        <f>AA1019+AD1019+AE1019</f>
        <v>549120</v>
      </c>
      <c r="AG1019" s="442" t="s">
        <v>1073</v>
      </c>
      <c r="AH1019" s="676"/>
      <c r="AI1019" s="676">
        <v>60</v>
      </c>
      <c r="AJ1019" s="677" t="s">
        <v>2619</v>
      </c>
      <c r="AK1019" s="685" t="s">
        <v>1088</v>
      </c>
      <c r="AL1019" s="685" t="s">
        <v>2620</v>
      </c>
      <c r="AM1019" s="442" t="s">
        <v>52</v>
      </c>
      <c r="AN1019" s="676" t="s">
        <v>2983</v>
      </c>
      <c r="AO1019" s="442"/>
      <c r="AP1019" s="684"/>
      <c r="AQ1019" s="684" t="s">
        <v>37</v>
      </c>
      <c r="AR1019" s="633"/>
      <c r="AS1019" s="544" t="s">
        <v>1078</v>
      </c>
      <c r="AT1019" s="630"/>
      <c r="AU1019" s="630"/>
      <c r="AV1019" s="662"/>
      <c r="AW1019" s="673">
        <f>U1019</f>
        <v>49405140</v>
      </c>
      <c r="AX1019" s="673" cm="1">
        <f t="array" ref="AX1019">SUM(MID(0&amp;AW1019,LARGE(INDEX(ISNUMBER(--MID(AW1019,ROW($1:$8),1))*ROW($1:$8),),ROW($1:$8))+1,1)*10^ROW($1:$8)/10)</f>
        <v>49405140</v>
      </c>
      <c r="AY1019" s="673" t="str">
        <f>VLOOKUP($AX1019,'Item Master Data'!$A:$F,3,FALSE)</f>
        <v>Q.PEAK DUO BLK ML G10+</v>
      </c>
      <c r="AZ1019" s="673">
        <f>VLOOKUP($AX1019,'Item Master Data'!$A:$F,6,FALSE)</f>
        <v>400</v>
      </c>
      <c r="BA1019" s="673">
        <f>X1019/BB1019</f>
        <v>78</v>
      </c>
      <c r="BB1019" s="673">
        <f>VLOOKUP(AX1019,'Item Master Data'!$A:$G,7,FALSE)</f>
        <v>32</v>
      </c>
      <c r="BC1019" s="673"/>
      <c r="BD1019" s="673">
        <f>W1019-AZ1019</f>
        <v>0</v>
      </c>
    </row>
    <row r="1020" spans="1:56">
      <c r="A1020" s="544"/>
      <c r="B1020" s="661">
        <v>44630</v>
      </c>
      <c r="C1020" s="661">
        <v>44630</v>
      </c>
      <c r="D1020" s="676" t="s">
        <v>2956</v>
      </c>
      <c r="E1020" s="639" t="s">
        <v>5365</v>
      </c>
      <c r="F1020" s="676" t="s">
        <v>1152</v>
      </c>
      <c r="G1020" s="442">
        <v>2022</v>
      </c>
      <c r="H1020" s="442">
        <v>4</v>
      </c>
      <c r="I1020" s="676"/>
      <c r="J1020" s="770"/>
      <c r="K1020" s="685" t="s">
        <v>3084</v>
      </c>
      <c r="L1020" s="676" t="s">
        <v>2618</v>
      </c>
      <c r="M1020" s="677">
        <v>44483</v>
      </c>
      <c r="N1020" s="677">
        <v>44621</v>
      </c>
      <c r="O1020" s="677"/>
      <c r="P1020" s="333">
        <v>44662</v>
      </c>
      <c r="Q1020" s="333"/>
      <c r="R1020" s="333"/>
      <c r="S1020" s="442" t="s">
        <v>2959</v>
      </c>
      <c r="T1020" s="442">
        <v>60</v>
      </c>
      <c r="U1020" s="676">
        <v>49203132</v>
      </c>
      <c r="V1020" s="442" t="s">
        <v>986</v>
      </c>
      <c r="W1020" s="676">
        <v>360</v>
      </c>
      <c r="X1020" s="678">
        <v>2912</v>
      </c>
      <c r="Y1020" s="693">
        <v>1048320</v>
      </c>
      <c r="Z1020" s="443">
        <v>0.53</v>
      </c>
      <c r="AA1020" s="682">
        <f>Y1020*Z1020</f>
        <v>555609.59999999998</v>
      </c>
      <c r="AB1020" s="694"/>
      <c r="AC1020" s="717">
        <v>0</v>
      </c>
      <c r="AD1020" s="692"/>
      <c r="AE1020" s="684"/>
      <c r="AF1020" s="695">
        <f>AA1020+AD1020+AE1020</f>
        <v>555609.59999999998</v>
      </c>
      <c r="AG1020" s="442" t="s">
        <v>1073</v>
      </c>
      <c r="AH1020" s="676"/>
      <c r="AI1020" s="676">
        <v>60</v>
      </c>
      <c r="AJ1020" s="677" t="s">
        <v>2619</v>
      </c>
      <c r="AK1020" s="685" t="s">
        <v>1088</v>
      </c>
      <c r="AL1020" s="685" t="s">
        <v>2620</v>
      </c>
      <c r="AM1020" s="442" t="s">
        <v>52</v>
      </c>
      <c r="AN1020" s="676" t="s">
        <v>2983</v>
      </c>
      <c r="AO1020" s="442"/>
      <c r="AP1020" s="684"/>
      <c r="AQ1020" s="684" t="s">
        <v>37</v>
      </c>
      <c r="AR1020" s="633"/>
      <c r="AS1020" s="544" t="s">
        <v>1078</v>
      </c>
      <c r="AT1020" s="630"/>
      <c r="AU1020" s="630"/>
      <c r="AV1020" s="662"/>
      <c r="AW1020" s="673">
        <f>U1020</f>
        <v>49203132</v>
      </c>
      <c r="AX1020" s="673" cm="1">
        <f t="array" ref="AX1020">SUM(MID(0&amp;AW1020,LARGE(INDEX(ISNUMBER(--MID(AW1020,ROW($1:$8),1))*ROW($1:$8),),ROW($1:$8))+1,1)*10^ROW($1:$8)/10)</f>
        <v>49203132</v>
      </c>
      <c r="AY1020" s="673" t="str">
        <f>VLOOKUP($AX1020,'Item Master Data'!$A:$F,3,FALSE)</f>
        <v>Q.PEAK DUO BLK G10+</v>
      </c>
      <c r="AZ1020" s="673">
        <f>VLOOKUP($AX1020,'Item Master Data'!$A:$F,6,FALSE)</f>
        <v>360</v>
      </c>
      <c r="BA1020" s="673">
        <f>X1020/BB1020</f>
        <v>91</v>
      </c>
      <c r="BB1020" s="673">
        <f>VLOOKUP(AX1020,'Item Master Data'!$A:$G,7,FALSE)</f>
        <v>32</v>
      </c>
      <c r="BC1020" s="673"/>
      <c r="BD1020" s="673">
        <f>W1020-AZ1020</f>
        <v>0</v>
      </c>
    </row>
    <row r="1021" spans="1:56">
      <c r="A1021" s="544"/>
      <c r="B1021" s="661">
        <v>44665</v>
      </c>
      <c r="C1021" s="661">
        <v>44665</v>
      </c>
      <c r="D1021" s="676" t="s">
        <v>2956</v>
      </c>
      <c r="E1021" s="639" t="s">
        <v>5367</v>
      </c>
      <c r="F1021" s="676" t="s">
        <v>1152</v>
      </c>
      <c r="G1021" s="676">
        <v>2022</v>
      </c>
      <c r="H1021" s="676">
        <v>4</v>
      </c>
      <c r="I1021" s="676"/>
      <c r="J1021" s="770"/>
      <c r="K1021" s="685" t="s">
        <v>3089</v>
      </c>
      <c r="L1021" s="676" t="s">
        <v>2618</v>
      </c>
      <c r="M1021" s="677">
        <v>44487</v>
      </c>
      <c r="N1021" s="677">
        <v>44593</v>
      </c>
      <c r="O1021" s="677" t="s">
        <v>1289</v>
      </c>
      <c r="P1021" s="677">
        <v>44665</v>
      </c>
      <c r="Q1021" s="677"/>
      <c r="R1021" s="677"/>
      <c r="S1021" s="676" t="s">
        <v>2959</v>
      </c>
      <c r="T1021" s="676">
        <v>60</v>
      </c>
      <c r="U1021" s="676">
        <v>49405140</v>
      </c>
      <c r="V1021" s="676" t="s">
        <v>973</v>
      </c>
      <c r="W1021" s="676">
        <v>400</v>
      </c>
      <c r="X1021" s="678">
        <v>768</v>
      </c>
      <c r="Y1021" s="693">
        <v>307200</v>
      </c>
      <c r="Z1021" s="443">
        <v>0.55000000000000004</v>
      </c>
      <c r="AA1021" s="682">
        <f>Y1021*Z1021</f>
        <v>168960</v>
      </c>
      <c r="AB1021" s="694"/>
      <c r="AC1021" s="717">
        <v>0</v>
      </c>
      <c r="AD1021" s="692"/>
      <c r="AE1021" s="684"/>
      <c r="AF1021" s="695">
        <f>AA1021+AD1021+AE1021</f>
        <v>168960</v>
      </c>
      <c r="AG1021" s="442" t="s">
        <v>1073</v>
      </c>
      <c r="AH1021" s="676"/>
      <c r="AI1021" s="676">
        <v>60</v>
      </c>
      <c r="AJ1021" s="677" t="s">
        <v>2619</v>
      </c>
      <c r="AK1021" s="685" t="s">
        <v>1088</v>
      </c>
      <c r="AL1021" s="685" t="s">
        <v>3024</v>
      </c>
      <c r="AM1021" s="442" t="s">
        <v>52</v>
      </c>
      <c r="AN1021" s="676" t="s">
        <v>2983</v>
      </c>
      <c r="AO1021" s="442"/>
      <c r="AP1021" s="684"/>
      <c r="AQ1021" s="684" t="s">
        <v>37</v>
      </c>
      <c r="AR1021" s="633" t="s">
        <v>1993</v>
      </c>
      <c r="AS1021" s="544" t="s">
        <v>1078</v>
      </c>
      <c r="AT1021" s="630"/>
      <c r="AU1021" s="630"/>
      <c r="AV1021" s="662">
        <v>0.49</v>
      </c>
      <c r="AW1021" s="673">
        <f>U1021</f>
        <v>49405140</v>
      </c>
      <c r="AX1021" s="673" cm="1">
        <f t="array" ref="AX1021">SUM(MID(0&amp;AW1021,LARGE(INDEX(ISNUMBER(--MID(AW1021,ROW($1:$8),1))*ROW($1:$8),),ROW($1:$8))+1,1)*10^ROW($1:$8)/10)</f>
        <v>49405140</v>
      </c>
      <c r="AY1021" s="673" t="str">
        <f>VLOOKUP($AX1021,'Item Master Data'!$A:$F,3,FALSE)</f>
        <v>Q.PEAK DUO BLK ML G10+</v>
      </c>
      <c r="AZ1021" s="673">
        <f>VLOOKUP($AX1021,'Item Master Data'!$A:$F,6,FALSE)</f>
        <v>400</v>
      </c>
      <c r="BA1021" s="673">
        <f>X1021/BB1021</f>
        <v>24</v>
      </c>
      <c r="BB1021" s="673">
        <f>VLOOKUP(AX1021,'Item Master Data'!$A:$G,7,FALSE)</f>
        <v>32</v>
      </c>
      <c r="BC1021" s="673"/>
      <c r="BD1021" s="673">
        <f>W1021-AZ1021</f>
        <v>0</v>
      </c>
    </row>
    <row r="1022" spans="1:56">
      <c r="A1022" s="544"/>
      <c r="B1022" s="661">
        <v>44665</v>
      </c>
      <c r="C1022" s="661">
        <v>44665</v>
      </c>
      <c r="D1022" s="676" t="s">
        <v>2956</v>
      </c>
      <c r="E1022" s="639" t="s">
        <v>5368</v>
      </c>
      <c r="F1022" s="676" t="s">
        <v>1152</v>
      </c>
      <c r="G1022" s="442">
        <v>2022</v>
      </c>
      <c r="H1022" s="442">
        <v>4</v>
      </c>
      <c r="I1022" s="676"/>
      <c r="J1022" s="770"/>
      <c r="K1022" s="685" t="s">
        <v>3090</v>
      </c>
      <c r="L1022" s="676" t="s">
        <v>2618</v>
      </c>
      <c r="M1022" s="677">
        <v>44487</v>
      </c>
      <c r="N1022" s="677">
        <v>44593</v>
      </c>
      <c r="O1022" s="677" t="s">
        <v>1289</v>
      </c>
      <c r="P1022" s="333">
        <v>44665</v>
      </c>
      <c r="Q1022" s="333"/>
      <c r="R1022" s="333"/>
      <c r="S1022" s="442" t="s">
        <v>2959</v>
      </c>
      <c r="T1022" s="442">
        <v>60</v>
      </c>
      <c r="U1022" s="676">
        <v>49405140</v>
      </c>
      <c r="V1022" s="442" t="s">
        <v>973</v>
      </c>
      <c r="W1022" s="676">
        <v>400</v>
      </c>
      <c r="X1022" s="678">
        <v>768</v>
      </c>
      <c r="Y1022" s="693">
        <v>307200</v>
      </c>
      <c r="Z1022" s="443">
        <v>0.55000000000000004</v>
      </c>
      <c r="AA1022" s="682">
        <f>Y1022*Z1022</f>
        <v>168960</v>
      </c>
      <c r="AB1022" s="694"/>
      <c r="AC1022" s="717">
        <v>0</v>
      </c>
      <c r="AD1022" s="692"/>
      <c r="AE1022" s="684"/>
      <c r="AF1022" s="695">
        <f>AA1022+AD1022+AE1022</f>
        <v>168960</v>
      </c>
      <c r="AG1022" s="442" t="s">
        <v>1073</v>
      </c>
      <c r="AH1022" s="676"/>
      <c r="AI1022" s="676">
        <v>60</v>
      </c>
      <c r="AJ1022" s="677" t="s">
        <v>2619</v>
      </c>
      <c r="AK1022" s="685" t="s">
        <v>1088</v>
      </c>
      <c r="AL1022" s="685" t="s">
        <v>3024</v>
      </c>
      <c r="AM1022" s="442" t="s">
        <v>52</v>
      </c>
      <c r="AN1022" s="676" t="s">
        <v>2983</v>
      </c>
      <c r="AO1022" s="442"/>
      <c r="AP1022" s="684"/>
      <c r="AQ1022" s="684" t="s">
        <v>37</v>
      </c>
      <c r="AR1022" s="633" t="s">
        <v>1993</v>
      </c>
      <c r="AS1022" s="544" t="s">
        <v>1078</v>
      </c>
      <c r="AT1022" s="630"/>
      <c r="AU1022" s="630"/>
      <c r="AV1022" s="662">
        <v>0.49</v>
      </c>
      <c r="AW1022" s="673">
        <f>U1022</f>
        <v>49405140</v>
      </c>
      <c r="AX1022" s="673" cm="1">
        <f t="array" ref="AX1022">SUM(MID(0&amp;AW1022,LARGE(INDEX(ISNUMBER(--MID(AW1022,ROW($1:$8),1))*ROW($1:$8),),ROW($1:$8))+1,1)*10^ROW($1:$8)/10)</f>
        <v>49405140</v>
      </c>
      <c r="AY1022" s="673" t="str">
        <f>VLOOKUP($AX1022,'Item Master Data'!$A:$F,3,FALSE)</f>
        <v>Q.PEAK DUO BLK ML G10+</v>
      </c>
      <c r="AZ1022" s="673">
        <f>VLOOKUP($AX1022,'Item Master Data'!$A:$F,6,FALSE)</f>
        <v>400</v>
      </c>
      <c r="BA1022" s="673">
        <f>X1022/BB1022</f>
        <v>24</v>
      </c>
      <c r="BB1022" s="673">
        <f>VLOOKUP(AX1022,'Item Master Data'!$A:$G,7,FALSE)</f>
        <v>32</v>
      </c>
      <c r="BC1022" s="673"/>
      <c r="BD1022" s="673">
        <f>W1022-AZ1022</f>
        <v>0</v>
      </c>
    </row>
    <row r="1023" spans="1:56">
      <c r="A1023" s="544"/>
      <c r="B1023" s="661">
        <v>44665</v>
      </c>
      <c r="C1023" s="661">
        <v>44665</v>
      </c>
      <c r="D1023" s="676" t="s">
        <v>2956</v>
      </c>
      <c r="E1023" s="639" t="s">
        <v>5369</v>
      </c>
      <c r="F1023" s="676" t="s">
        <v>1152</v>
      </c>
      <c r="G1023" s="676">
        <v>2022</v>
      </c>
      <c r="H1023" s="676">
        <v>4</v>
      </c>
      <c r="I1023" s="676"/>
      <c r="J1023" s="770"/>
      <c r="K1023" s="685" t="s">
        <v>3092</v>
      </c>
      <c r="L1023" s="676" t="s">
        <v>2618</v>
      </c>
      <c r="M1023" s="677">
        <v>44487</v>
      </c>
      <c r="N1023" s="677">
        <v>44621</v>
      </c>
      <c r="O1023" s="677"/>
      <c r="P1023" s="677">
        <v>44665</v>
      </c>
      <c r="Q1023" s="677"/>
      <c r="R1023" s="677"/>
      <c r="S1023" s="676" t="s">
        <v>2959</v>
      </c>
      <c r="T1023" s="676">
        <v>60</v>
      </c>
      <c r="U1023" s="676">
        <v>49405140</v>
      </c>
      <c r="V1023" s="676" t="s">
        <v>973</v>
      </c>
      <c r="W1023" s="676">
        <v>400</v>
      </c>
      <c r="X1023" s="678">
        <v>768</v>
      </c>
      <c r="Y1023" s="693">
        <v>307200</v>
      </c>
      <c r="Z1023" s="443">
        <v>0.55000000000000004</v>
      </c>
      <c r="AA1023" s="682">
        <f>Y1023*Z1023</f>
        <v>168960</v>
      </c>
      <c r="AB1023" s="694"/>
      <c r="AC1023" s="717">
        <v>0</v>
      </c>
      <c r="AD1023" s="692"/>
      <c r="AE1023" s="684"/>
      <c r="AF1023" s="695">
        <f>AA1023+AD1023+AE1023</f>
        <v>168960</v>
      </c>
      <c r="AG1023" s="442" t="s">
        <v>1073</v>
      </c>
      <c r="AH1023" s="676"/>
      <c r="AI1023" s="676">
        <v>60</v>
      </c>
      <c r="AJ1023" s="677" t="s">
        <v>2619</v>
      </c>
      <c r="AK1023" s="685" t="s">
        <v>1088</v>
      </c>
      <c r="AL1023" s="685" t="s">
        <v>3024</v>
      </c>
      <c r="AM1023" s="442" t="s">
        <v>52</v>
      </c>
      <c r="AN1023" s="676" t="s">
        <v>2983</v>
      </c>
      <c r="AO1023" s="442"/>
      <c r="AP1023" s="684"/>
      <c r="AQ1023" s="684" t="s">
        <v>37</v>
      </c>
      <c r="AR1023" s="633" t="s">
        <v>1993</v>
      </c>
      <c r="AS1023" s="544" t="s">
        <v>1078</v>
      </c>
      <c r="AT1023" s="630"/>
      <c r="AU1023" s="630"/>
      <c r="AV1023" s="662">
        <v>0.49</v>
      </c>
      <c r="AW1023" s="673">
        <f>U1023</f>
        <v>49405140</v>
      </c>
      <c r="AX1023" s="673" cm="1">
        <f t="array" ref="AX1023">SUM(MID(0&amp;AW1023,LARGE(INDEX(ISNUMBER(--MID(AW1023,ROW($1:$8),1))*ROW($1:$8),),ROW($1:$8))+1,1)*10^ROW($1:$8)/10)</f>
        <v>49405140</v>
      </c>
      <c r="AY1023" s="673" t="str">
        <f>VLOOKUP($AX1023,'Item Master Data'!$A:$F,3,FALSE)</f>
        <v>Q.PEAK DUO BLK ML G10+</v>
      </c>
      <c r="AZ1023" s="673">
        <f>VLOOKUP($AX1023,'Item Master Data'!$A:$F,6,FALSE)</f>
        <v>400</v>
      </c>
      <c r="BA1023" s="673">
        <f>X1023/BB1023</f>
        <v>24</v>
      </c>
      <c r="BB1023" s="673">
        <f>VLOOKUP(AX1023,'Item Master Data'!$A:$G,7,FALSE)</f>
        <v>32</v>
      </c>
      <c r="BC1023" s="673"/>
      <c r="BD1023" s="673">
        <f>W1023-AZ1023</f>
        <v>0</v>
      </c>
    </row>
    <row r="1024" spans="1:56">
      <c r="A1024" s="544"/>
      <c r="B1024" s="661" t="s">
        <v>1217</v>
      </c>
      <c r="C1024" s="661" t="s">
        <v>1217</v>
      </c>
      <c r="D1024" s="676" t="s">
        <v>2956</v>
      </c>
      <c r="E1024" s="639" t="s">
        <v>3091</v>
      </c>
      <c r="F1024" s="676" t="s">
        <v>3093</v>
      </c>
      <c r="G1024" s="676">
        <v>2022</v>
      </c>
      <c r="H1024" s="676">
        <v>4</v>
      </c>
      <c r="I1024" s="676"/>
      <c r="J1024" s="770"/>
      <c r="K1024" s="685" t="s">
        <v>3094</v>
      </c>
      <c r="L1024" s="676" t="s">
        <v>2618</v>
      </c>
      <c r="M1024" s="677">
        <v>44495</v>
      </c>
      <c r="N1024" s="677">
        <v>44562</v>
      </c>
      <c r="O1024" s="677"/>
      <c r="P1024" s="677"/>
      <c r="Q1024" s="677"/>
      <c r="R1024" s="677"/>
      <c r="S1024" s="676" t="s">
        <v>2959</v>
      </c>
      <c r="T1024" s="676">
        <v>60</v>
      </c>
      <c r="U1024" s="676">
        <v>49405140</v>
      </c>
      <c r="V1024" s="676" t="s">
        <v>973</v>
      </c>
      <c r="W1024" s="676">
        <v>400</v>
      </c>
      <c r="X1024" s="678">
        <v>6912</v>
      </c>
      <c r="Y1024" s="693">
        <v>2764800</v>
      </c>
      <c r="Z1024" s="443">
        <v>0.55000000000000004</v>
      </c>
      <c r="AA1024" s="682">
        <f>Y1024*Z1024</f>
        <v>1520640.0000000002</v>
      </c>
      <c r="AB1024" s="694"/>
      <c r="AC1024" s="717">
        <v>0</v>
      </c>
      <c r="AD1024" s="692"/>
      <c r="AE1024" s="684"/>
      <c r="AF1024" s="695">
        <f>AA1024+AD1024+AE1024</f>
        <v>1520640.0000000002</v>
      </c>
      <c r="AG1024" s="442" t="s">
        <v>1073</v>
      </c>
      <c r="AH1024" s="676"/>
      <c r="AI1024" s="676">
        <v>60</v>
      </c>
      <c r="AJ1024" s="677" t="s">
        <v>2619</v>
      </c>
      <c r="AK1024" s="685" t="s">
        <v>1088</v>
      </c>
      <c r="AL1024" s="685" t="s">
        <v>2620</v>
      </c>
      <c r="AM1024" s="442" t="s">
        <v>52</v>
      </c>
      <c r="AN1024" s="676" t="s">
        <v>2983</v>
      </c>
      <c r="AO1024" s="442"/>
      <c r="AP1024" s="684"/>
      <c r="AQ1024" s="684" t="s">
        <v>37</v>
      </c>
      <c r="AR1024" s="633" t="s">
        <v>1700</v>
      </c>
      <c r="AS1024" s="544" t="s">
        <v>1078</v>
      </c>
      <c r="AT1024" s="630" t="s">
        <v>1078</v>
      </c>
      <c r="AU1024" s="630" t="s">
        <v>1078</v>
      </c>
      <c r="AV1024" s="662">
        <v>0.45500000000000002</v>
      </c>
      <c r="AW1024" s="673">
        <f>U1024</f>
        <v>49405140</v>
      </c>
      <c r="AX1024" s="673" cm="1">
        <f t="array" ref="AX1024">SUM(MID(0&amp;AW1024,LARGE(INDEX(ISNUMBER(--MID(AW1024,ROW($1:$8),1))*ROW($1:$8),),ROW($1:$8))+1,1)*10^ROW($1:$8)/10)</f>
        <v>49405140</v>
      </c>
      <c r="AY1024" s="673" t="str">
        <f>VLOOKUP($AX1024,'Item Master Data'!$A:$F,3,FALSE)</f>
        <v>Q.PEAK DUO BLK ML G10+</v>
      </c>
      <c r="AZ1024" s="673">
        <f>VLOOKUP($AX1024,'Item Master Data'!$A:$F,6,FALSE)</f>
        <v>400</v>
      </c>
      <c r="BA1024" s="673">
        <f>X1024/BB1024</f>
        <v>216</v>
      </c>
      <c r="BB1024" s="673">
        <f>VLOOKUP(AX1024,'Item Master Data'!$A:$G,7,FALSE)</f>
        <v>32</v>
      </c>
      <c r="BC1024" s="673"/>
      <c r="BD1024" s="673">
        <f>W1024-AZ1024</f>
        <v>0</v>
      </c>
    </row>
    <row r="1025" spans="1:56">
      <c r="A1025" s="544"/>
      <c r="B1025" s="643"/>
      <c r="C1025" s="643"/>
      <c r="D1025" s="676" t="s">
        <v>2956</v>
      </c>
      <c r="E1025" s="639" t="s">
        <v>5365</v>
      </c>
      <c r="F1025" s="676" t="s">
        <v>1152</v>
      </c>
      <c r="G1025" s="676">
        <v>2022</v>
      </c>
      <c r="H1025" s="676">
        <v>4</v>
      </c>
      <c r="I1025" s="676"/>
      <c r="J1025" s="770"/>
      <c r="K1025" s="676" t="s">
        <v>3163</v>
      </c>
      <c r="L1025" s="676" t="s">
        <v>2618</v>
      </c>
      <c r="M1025" s="677">
        <v>44566</v>
      </c>
      <c r="N1025" s="677">
        <v>44656</v>
      </c>
      <c r="O1025" s="677"/>
      <c r="P1025" s="677">
        <v>44662</v>
      </c>
      <c r="Q1025" s="677"/>
      <c r="R1025" s="677"/>
      <c r="S1025" s="676" t="s">
        <v>2959</v>
      </c>
      <c r="T1025" s="676">
        <v>60</v>
      </c>
      <c r="U1025" s="676">
        <v>49204132</v>
      </c>
      <c r="V1025" s="676" t="s">
        <v>1231</v>
      </c>
      <c r="W1025" s="676">
        <v>360</v>
      </c>
      <c r="X1025" s="678">
        <v>3536</v>
      </c>
      <c r="Y1025" s="693">
        <v>1272960</v>
      </c>
      <c r="Z1025" s="443">
        <v>0.79</v>
      </c>
      <c r="AA1025" s="682">
        <f>Y1025*Z1025</f>
        <v>1005638.4</v>
      </c>
      <c r="AB1025" s="694"/>
      <c r="AC1025" s="717">
        <v>0</v>
      </c>
      <c r="AD1025" s="692"/>
      <c r="AE1025" s="684"/>
      <c r="AF1025" s="695">
        <f>AA1025+AD1025+AE1025</f>
        <v>1005638.4</v>
      </c>
      <c r="AG1025" s="442" t="s">
        <v>1073</v>
      </c>
      <c r="AH1025" s="676"/>
      <c r="AI1025" s="676">
        <v>60</v>
      </c>
      <c r="AJ1025" s="686" t="s">
        <v>2619</v>
      </c>
      <c r="AK1025" s="676" t="s">
        <v>1088</v>
      </c>
      <c r="AL1025" s="685" t="s">
        <v>2620</v>
      </c>
      <c r="AM1025" s="442" t="s">
        <v>52</v>
      </c>
      <c r="AN1025" s="676" t="s">
        <v>2983</v>
      </c>
      <c r="AO1025" s="442"/>
      <c r="AP1025" s="684"/>
      <c r="AQ1025" s="684" t="s">
        <v>37</v>
      </c>
      <c r="AR1025" s="684" t="s">
        <v>3086</v>
      </c>
      <c r="AS1025" s="544" t="s">
        <v>1078</v>
      </c>
      <c r="AT1025" s="630" t="s">
        <v>1078</v>
      </c>
      <c r="AU1025" s="630" t="s">
        <v>1078</v>
      </c>
      <c r="AV1025" s="662">
        <v>0.73</v>
      </c>
      <c r="AW1025" s="673">
        <f>U1025</f>
        <v>49204132</v>
      </c>
      <c r="AX1025" s="673" cm="1">
        <f t="array" ref="AX1025">SUM(MID(0&amp;AW1025,LARGE(INDEX(ISNUMBER(--MID(AW1025,ROW($1:$8),1))*ROW($1:$8),),ROW($1:$8))+1,1)*10^ROW($1:$8)/10)</f>
        <v>49204132</v>
      </c>
      <c r="AY1025" s="673" t="str">
        <f>VLOOKUP($AX1025,'Item Master Data'!$A:$F,3,FALSE)</f>
        <v>Q.PEAK DUO BLK G10+/AC</v>
      </c>
      <c r="AZ1025" s="673">
        <f>VLOOKUP($AX1025,'Item Master Data'!$A:$F,6,FALSE)</f>
        <v>360</v>
      </c>
      <c r="BA1025" s="673">
        <f>X1025/BB1025</f>
        <v>136</v>
      </c>
      <c r="BB1025" s="673">
        <f>VLOOKUP(AX1025,'Item Master Data'!$A:$G,7,FALSE)</f>
        <v>26</v>
      </c>
      <c r="BC1025" s="673"/>
      <c r="BD1025" s="673">
        <f>W1025-AZ1025</f>
        <v>0</v>
      </c>
    </row>
    <row r="1026" spans="1:56">
      <c r="A1026" s="544"/>
      <c r="B1026" s="661"/>
      <c r="C1026" s="661"/>
      <c r="D1026" s="676" t="s">
        <v>2956</v>
      </c>
      <c r="E1026" s="639" t="s">
        <v>3026</v>
      </c>
      <c r="F1026" s="676"/>
      <c r="G1026" s="676">
        <v>2022</v>
      </c>
      <c r="H1026" s="676">
        <v>4</v>
      </c>
      <c r="I1026" s="676"/>
      <c r="J1026" s="770"/>
      <c r="K1026" s="728" t="s">
        <v>3027</v>
      </c>
      <c r="L1026" s="729" t="s">
        <v>3028</v>
      </c>
      <c r="M1026" s="731">
        <v>44515</v>
      </c>
      <c r="N1026" s="731">
        <v>44642</v>
      </c>
      <c r="O1026" s="731"/>
      <c r="P1026" s="731"/>
      <c r="Q1026" s="731"/>
      <c r="R1026" s="731"/>
      <c r="S1026" s="729" t="s">
        <v>2959</v>
      </c>
      <c r="T1026" s="729">
        <v>72</v>
      </c>
      <c r="U1026" s="729" t="s">
        <v>1113</v>
      </c>
      <c r="V1026" s="729" t="s">
        <v>1108</v>
      </c>
      <c r="W1026" s="729">
        <v>480</v>
      </c>
      <c r="X1026" s="732">
        <v>1276</v>
      </c>
      <c r="Y1026" s="664">
        <v>612480</v>
      </c>
      <c r="Z1026" s="443">
        <v>0.47499999999999998</v>
      </c>
      <c r="AA1026" s="682">
        <f>Y1026*Z1026</f>
        <v>290928</v>
      </c>
      <c r="AB1026" s="694"/>
      <c r="AC1026" s="717">
        <v>0</v>
      </c>
      <c r="AD1026" s="692"/>
      <c r="AE1026" s="684"/>
      <c r="AF1026" s="695">
        <f>AA1026+AD1026+AE1026</f>
        <v>290928</v>
      </c>
      <c r="AG1026" s="442" t="s">
        <v>1073</v>
      </c>
      <c r="AH1026" s="676"/>
      <c r="AI1026" s="676">
        <v>60</v>
      </c>
      <c r="AJ1026" s="677" t="s">
        <v>1167</v>
      </c>
      <c r="AK1026" s="685" t="s">
        <v>1163</v>
      </c>
      <c r="AL1026" s="685" t="s">
        <v>3029</v>
      </c>
      <c r="AM1026" s="442" t="s">
        <v>52</v>
      </c>
      <c r="AN1026" s="676" t="s">
        <v>1089</v>
      </c>
      <c r="AO1026" s="442"/>
      <c r="AP1026" s="684"/>
      <c r="AQ1026" s="684" t="s">
        <v>37</v>
      </c>
      <c r="AR1026" s="633"/>
      <c r="AS1026" s="544" t="s">
        <v>1077</v>
      </c>
      <c r="AT1026" s="630" t="s">
        <v>1078</v>
      </c>
      <c r="AU1026" s="630" t="s">
        <v>1078</v>
      </c>
      <c r="AV1026" s="662"/>
      <c r="AW1026" s="673" t="str">
        <f>U1026</f>
        <v>TBD</v>
      </c>
      <c r="AX1026" s="673" cm="1">
        <f t="array" ref="AX1026">SUM(MID(0&amp;AW1026,LARGE(INDEX(ISNUMBER(--MID(AW1026,ROW($1:$8),1))*ROW($1:$8),),ROW($1:$8))+1,1)*10^ROW($1:$8)/10)</f>
        <v>0</v>
      </c>
      <c r="AY1026" s="673" t="e">
        <f>VLOOKUP($AX1026,'Item Master Data'!$A:$F,3,FALSE)</f>
        <v>#N/A</v>
      </c>
      <c r="AZ1026" s="673" t="e">
        <f>VLOOKUP($AX1026,'Item Master Data'!$A:$F,6,FALSE)</f>
        <v>#N/A</v>
      </c>
      <c r="BA1026" s="673" t="e">
        <f>X1026/BB1026</f>
        <v>#N/A</v>
      </c>
      <c r="BB1026" s="673" t="e">
        <f>VLOOKUP(AX1026,'Item Master Data'!$A:$G,7,FALSE)</f>
        <v>#N/A</v>
      </c>
      <c r="BC1026" s="673"/>
      <c r="BD1026" s="673" t="e">
        <f>W1026-AZ1026</f>
        <v>#N/A</v>
      </c>
    </row>
    <row r="1027" spans="1:56">
      <c r="A1027" s="544"/>
      <c r="B1027" s="643">
        <v>44658</v>
      </c>
      <c r="C1027" s="643">
        <v>44658</v>
      </c>
      <c r="D1027" s="676" t="s">
        <v>2956</v>
      </c>
      <c r="E1027" s="676" t="s">
        <v>5363</v>
      </c>
      <c r="F1027" s="676" t="s">
        <v>1152</v>
      </c>
      <c r="G1027" s="676">
        <v>2022</v>
      </c>
      <c r="H1027" s="676">
        <v>4</v>
      </c>
      <c r="I1027" s="676"/>
      <c r="J1027" s="677"/>
      <c r="K1027" s="676">
        <v>515</v>
      </c>
      <c r="L1027" s="676" t="s">
        <v>3059</v>
      </c>
      <c r="M1027" s="677">
        <v>44657</v>
      </c>
      <c r="N1027" s="677">
        <v>44713</v>
      </c>
      <c r="O1027" s="677">
        <v>44666</v>
      </c>
      <c r="P1027" s="677">
        <v>44659</v>
      </c>
      <c r="Q1027" s="677"/>
      <c r="R1027" s="677"/>
      <c r="S1027" s="676" t="s">
        <v>2959</v>
      </c>
      <c r="T1027" s="676">
        <v>72</v>
      </c>
      <c r="U1027" s="676" t="s">
        <v>1311</v>
      </c>
      <c r="V1027" s="676" t="s">
        <v>1108</v>
      </c>
      <c r="W1027" s="676">
        <v>480</v>
      </c>
      <c r="X1027" s="626">
        <v>1276</v>
      </c>
      <c r="Y1027" s="693">
        <v>612480</v>
      </c>
      <c r="Z1027" s="443">
        <v>0.55000000000000004</v>
      </c>
      <c r="AA1027" s="682">
        <f>Y1027*Z1027</f>
        <v>336864</v>
      </c>
      <c r="AB1027" s="694"/>
      <c r="AC1027" s="717">
        <v>0</v>
      </c>
      <c r="AD1027" s="692"/>
      <c r="AE1027" s="631"/>
      <c r="AF1027" s="695">
        <f>AA1027+AD1027+AE1027</f>
        <v>336864</v>
      </c>
      <c r="AG1027" s="442" t="s">
        <v>47</v>
      </c>
      <c r="AH1027" s="632"/>
      <c r="AI1027" s="676">
        <v>60</v>
      </c>
      <c r="AJ1027" s="686" t="s">
        <v>1087</v>
      </c>
      <c r="AK1027" s="676" t="s">
        <v>1088</v>
      </c>
      <c r="AL1027" s="685" t="s">
        <v>3060</v>
      </c>
      <c r="AM1027" s="442" t="s">
        <v>52</v>
      </c>
      <c r="AN1027" s="676" t="s">
        <v>50</v>
      </c>
      <c r="AO1027" s="442"/>
      <c r="AP1027" s="684" t="s">
        <v>38</v>
      </c>
      <c r="AQ1027" s="633" t="s">
        <v>37</v>
      </c>
      <c r="AR1027" s="633" t="s">
        <v>3009</v>
      </c>
      <c r="AS1027" s="218" t="s">
        <v>1077</v>
      </c>
      <c r="AT1027" s="675" t="s">
        <v>1091</v>
      </c>
      <c r="AU1027" s="675" t="s">
        <v>1078</v>
      </c>
      <c r="AV1027" s="662">
        <v>0.5</v>
      </c>
      <c r="AW1027" s="673" t="str">
        <f>U1027</f>
        <v>30397472C</v>
      </c>
      <c r="AX1027" s="673" cm="1">
        <f t="array" ref="AX1027">SUM(MID(0&amp;AW1027,LARGE(INDEX(ISNUMBER(--MID(AW1027,ROW($1:$8),1))*ROW($1:$8),),ROW($1:$8))+1,1)*10^ROW($1:$8)/10)</f>
        <v>30397472</v>
      </c>
      <c r="AY1027" s="673" t="str">
        <f>VLOOKUP($AX1027,'Item Master Data'!$A:$F,3,FALSE)</f>
        <v>Q.PEAK DUO XL G10</v>
      </c>
      <c r="AZ1027" s="673">
        <f>VLOOKUP($AX1027,'Item Master Data'!$A:$F,6,FALSE)</f>
        <v>480</v>
      </c>
      <c r="BA1027" s="673">
        <f>X1027/BB1027</f>
        <v>44</v>
      </c>
      <c r="BB1027" s="673">
        <f>VLOOKUP(AX1027,'Item Master Data'!$A:$G,7,FALSE)</f>
        <v>29</v>
      </c>
      <c r="BC1027" s="673"/>
      <c r="BD1027" s="673">
        <f>W1027-AZ1027</f>
        <v>0</v>
      </c>
    </row>
    <row r="1028" spans="1:56">
      <c r="A1028" s="544"/>
      <c r="B1028" s="661"/>
      <c r="C1028" s="661"/>
      <c r="D1028" s="676" t="s">
        <v>2956</v>
      </c>
      <c r="E1028" s="639" t="s">
        <v>3030</v>
      </c>
      <c r="F1028" s="676" t="s">
        <v>1152</v>
      </c>
      <c r="G1028" s="676">
        <v>2022</v>
      </c>
      <c r="H1028" s="676">
        <v>4</v>
      </c>
      <c r="I1028" s="676">
        <v>2005083</v>
      </c>
      <c r="J1028" s="689"/>
      <c r="K1028" s="685" t="s">
        <v>3031</v>
      </c>
      <c r="L1028" s="676" t="s">
        <v>3032</v>
      </c>
      <c r="M1028" s="677">
        <v>44543</v>
      </c>
      <c r="N1028" s="677">
        <v>44652</v>
      </c>
      <c r="O1028" s="677"/>
      <c r="P1028" s="677"/>
      <c r="Q1028" s="677"/>
      <c r="R1028" s="677"/>
      <c r="S1028" s="676" t="s">
        <v>2959</v>
      </c>
      <c r="T1028" s="676">
        <v>72</v>
      </c>
      <c r="U1028" s="676" t="s">
        <v>1107</v>
      </c>
      <c r="V1028" s="676" t="s">
        <v>1108</v>
      </c>
      <c r="W1028" s="676">
        <v>480</v>
      </c>
      <c r="X1028" s="678">
        <v>638</v>
      </c>
      <c r="Y1028" s="693">
        <v>306240</v>
      </c>
      <c r="Z1028" s="680">
        <v>0.47499999999999998</v>
      </c>
      <c r="AA1028" s="682">
        <f>Y1028*Z1028</f>
        <v>145464</v>
      </c>
      <c r="AB1028" s="694"/>
      <c r="AC1028" s="717">
        <v>0</v>
      </c>
      <c r="AD1028" s="692"/>
      <c r="AE1028" s="684"/>
      <c r="AF1028" s="695">
        <f>AA1028+AD1028+AE1028</f>
        <v>145464</v>
      </c>
      <c r="AG1028" s="676" t="s">
        <v>47</v>
      </c>
      <c r="AH1028" s="676">
        <v>100</v>
      </c>
      <c r="AI1028" s="676">
        <v>0</v>
      </c>
      <c r="AJ1028" s="677" t="s">
        <v>2967</v>
      </c>
      <c r="AK1028" s="685" t="s">
        <v>1306</v>
      </c>
      <c r="AL1028" s="685" t="s">
        <v>2968</v>
      </c>
      <c r="AM1028" s="676" t="s">
        <v>52</v>
      </c>
      <c r="AN1028" s="676" t="s">
        <v>2588</v>
      </c>
      <c r="AO1028" s="442"/>
      <c r="AP1028" s="684" t="s">
        <v>38</v>
      </c>
      <c r="AQ1028" s="684" t="s">
        <v>37</v>
      </c>
      <c r="AR1028" s="633"/>
      <c r="AS1028" s="544" t="s">
        <v>1078</v>
      </c>
      <c r="AT1028" s="630" t="s">
        <v>1078</v>
      </c>
      <c r="AU1028" s="630" t="s">
        <v>1078</v>
      </c>
      <c r="AV1028" s="662"/>
      <c r="AW1028" s="673" t="str">
        <f>U1028</f>
        <v>30397472F</v>
      </c>
      <c r="AX1028" s="673" cm="1">
        <f t="array" ref="AX1028">SUM(MID(0&amp;AW1028,LARGE(INDEX(ISNUMBER(--MID(AW1028,ROW($1:$8),1))*ROW($1:$8),),ROW($1:$8))+1,1)*10^ROW($1:$8)/10)</f>
        <v>30397472</v>
      </c>
      <c r="AY1028" s="673" t="str">
        <f>VLOOKUP($AX1028,'Item Master Data'!$A:$F,3,FALSE)</f>
        <v>Q.PEAK DUO XL G10</v>
      </c>
      <c r="AZ1028" s="673">
        <f>VLOOKUP($AX1028,'Item Master Data'!$A:$F,6,FALSE)</f>
        <v>480</v>
      </c>
      <c r="BA1028" s="673">
        <f>X1028/BB1028</f>
        <v>22</v>
      </c>
      <c r="BB1028" s="673">
        <f>VLOOKUP(AX1028,'Item Master Data'!$A:$G,7,FALSE)</f>
        <v>29</v>
      </c>
      <c r="BC1028" s="673"/>
      <c r="BD1028" s="673">
        <f>W1028-AZ1028</f>
        <v>0</v>
      </c>
    </row>
    <row r="1029" spans="1:56">
      <c r="A1029" s="544"/>
      <c r="B1029" s="661">
        <v>44662</v>
      </c>
      <c r="C1029" s="661">
        <v>44663</v>
      </c>
      <c r="D1029" s="676" t="s">
        <v>2956</v>
      </c>
      <c r="E1029" s="639" t="s">
        <v>5376</v>
      </c>
      <c r="F1029" s="676" t="s">
        <v>1152</v>
      </c>
      <c r="G1029" s="676">
        <v>2022</v>
      </c>
      <c r="H1029" s="676">
        <v>4</v>
      </c>
      <c r="I1029" s="676"/>
      <c r="J1029" s="770"/>
      <c r="K1029" s="685" t="s">
        <v>3117</v>
      </c>
      <c r="L1029" s="676" t="s">
        <v>3112</v>
      </c>
      <c r="M1029" s="677">
        <v>44435</v>
      </c>
      <c r="N1029" s="677">
        <v>44561</v>
      </c>
      <c r="O1029" s="677">
        <v>44671</v>
      </c>
      <c r="P1029" s="677">
        <v>44663</v>
      </c>
      <c r="Q1029" s="677"/>
      <c r="R1029" s="677"/>
      <c r="S1029" s="676" t="s">
        <v>2959</v>
      </c>
      <c r="T1029" s="676">
        <v>60</v>
      </c>
      <c r="U1029" s="676">
        <v>49405140</v>
      </c>
      <c r="V1029" s="676" t="s">
        <v>973</v>
      </c>
      <c r="W1029" s="676">
        <v>400</v>
      </c>
      <c r="X1029" s="678">
        <v>768</v>
      </c>
      <c r="Y1029" s="693">
        <v>307200</v>
      </c>
      <c r="Z1029" s="443">
        <v>0.46500000000000002</v>
      </c>
      <c r="AA1029" s="682">
        <f>Y1029*Z1029</f>
        <v>142848</v>
      </c>
      <c r="AB1029" s="694"/>
      <c r="AC1029" s="717">
        <v>0</v>
      </c>
      <c r="AD1029" s="692"/>
      <c r="AE1029" s="684"/>
      <c r="AF1029" s="695">
        <f>AA1029+AD1029+AE1029</f>
        <v>142848</v>
      </c>
      <c r="AG1029" s="676" t="s">
        <v>47</v>
      </c>
      <c r="AH1029" s="676"/>
      <c r="AI1029" s="676">
        <v>60</v>
      </c>
      <c r="AJ1029" s="677" t="s">
        <v>3115</v>
      </c>
      <c r="AK1029" s="685" t="s">
        <v>1388</v>
      </c>
      <c r="AL1029" s="685">
        <v>23836</v>
      </c>
      <c r="AM1029" s="676" t="s">
        <v>52</v>
      </c>
      <c r="AN1029" s="676" t="s">
        <v>2983</v>
      </c>
      <c r="AO1029" s="442"/>
      <c r="AP1029" s="684"/>
      <c r="AQ1029" s="684" t="s">
        <v>37</v>
      </c>
      <c r="AR1029" s="633"/>
      <c r="AS1029" s="544" t="s">
        <v>1078</v>
      </c>
      <c r="AT1029" s="630" t="s">
        <v>1078</v>
      </c>
      <c r="AU1029" s="630" t="s">
        <v>1078</v>
      </c>
      <c r="AV1029" s="662"/>
      <c r="AW1029" s="673">
        <f>U1029</f>
        <v>49405140</v>
      </c>
      <c r="AX1029" s="673" cm="1">
        <f t="array" ref="AX1029">SUM(MID(0&amp;AW1029,LARGE(INDEX(ISNUMBER(--MID(AW1029,ROW($1:$8),1))*ROW($1:$8),),ROW($1:$8))+1,1)*10^ROW($1:$8)/10)</f>
        <v>49405140</v>
      </c>
      <c r="AY1029" s="673" t="str">
        <f>VLOOKUP($AX1029,'Item Master Data'!$A:$F,3,FALSE)</f>
        <v>Q.PEAK DUO BLK ML G10+</v>
      </c>
      <c r="AZ1029" s="673">
        <f>VLOOKUP($AX1029,'Item Master Data'!$A:$F,6,FALSE)</f>
        <v>400</v>
      </c>
      <c r="BA1029" s="673">
        <f>X1029/BB1029</f>
        <v>24</v>
      </c>
      <c r="BB1029" s="673">
        <f>VLOOKUP(AX1029,'Item Master Data'!$A:$G,7,FALSE)</f>
        <v>32</v>
      </c>
      <c r="BC1029" s="673"/>
      <c r="BD1029" s="673">
        <f>W1029-AZ1029</f>
        <v>0</v>
      </c>
    </row>
    <row r="1030" spans="1:56">
      <c r="A1030" s="544"/>
      <c r="B1030" s="661">
        <v>44662</v>
      </c>
      <c r="C1030" s="661">
        <v>44663</v>
      </c>
      <c r="D1030" s="676" t="s">
        <v>2956</v>
      </c>
      <c r="E1030" s="639" t="s">
        <v>5376</v>
      </c>
      <c r="F1030" s="676" t="s">
        <v>1152</v>
      </c>
      <c r="G1030" s="676">
        <v>2022</v>
      </c>
      <c r="H1030" s="676">
        <v>4</v>
      </c>
      <c r="I1030" s="676"/>
      <c r="J1030" s="770"/>
      <c r="K1030" s="685" t="s">
        <v>3123</v>
      </c>
      <c r="L1030" s="676" t="s">
        <v>3112</v>
      </c>
      <c r="M1030" s="677">
        <v>44524</v>
      </c>
      <c r="N1030" s="677">
        <v>44592</v>
      </c>
      <c r="O1030" s="677">
        <v>44663</v>
      </c>
      <c r="P1030" s="677">
        <v>44663</v>
      </c>
      <c r="Q1030" s="677"/>
      <c r="R1030" s="677"/>
      <c r="S1030" s="676" t="s">
        <v>2959</v>
      </c>
      <c r="T1030" s="676">
        <v>60</v>
      </c>
      <c r="U1030" s="676">
        <v>49405140</v>
      </c>
      <c r="V1030" s="676" t="s">
        <v>973</v>
      </c>
      <c r="W1030" s="676">
        <v>400</v>
      </c>
      <c r="X1030" s="678">
        <v>768</v>
      </c>
      <c r="Y1030" s="693">
        <v>307200</v>
      </c>
      <c r="Z1030" s="443">
        <v>0.46500000000000002</v>
      </c>
      <c r="AA1030" s="682">
        <f>Y1030*Z1030</f>
        <v>142848</v>
      </c>
      <c r="AB1030" s="694"/>
      <c r="AC1030" s="717">
        <v>0</v>
      </c>
      <c r="AD1030" s="692"/>
      <c r="AE1030" s="684"/>
      <c r="AF1030" s="695">
        <f>AA1030+AD1030+AE1030</f>
        <v>142848</v>
      </c>
      <c r="AG1030" s="676" t="s">
        <v>47</v>
      </c>
      <c r="AH1030" s="676"/>
      <c r="AI1030" s="676">
        <v>60</v>
      </c>
      <c r="AJ1030" s="677" t="s">
        <v>3124</v>
      </c>
      <c r="AK1030" s="685" t="s">
        <v>1163</v>
      </c>
      <c r="AL1030" s="685" t="s">
        <v>3125</v>
      </c>
      <c r="AM1030" s="676" t="s">
        <v>52</v>
      </c>
      <c r="AN1030" s="676" t="s">
        <v>2983</v>
      </c>
      <c r="AO1030" s="442"/>
      <c r="AP1030" s="684"/>
      <c r="AQ1030" s="684" t="s">
        <v>37</v>
      </c>
      <c r="AR1030" s="633"/>
      <c r="AS1030" s="544" t="s">
        <v>1078</v>
      </c>
      <c r="AT1030" s="630" t="s">
        <v>1078</v>
      </c>
      <c r="AU1030" s="630" t="s">
        <v>1078</v>
      </c>
      <c r="AV1030" s="662"/>
      <c r="AW1030" s="673">
        <f>U1030</f>
        <v>49405140</v>
      </c>
      <c r="AX1030" s="673" cm="1">
        <f t="array" ref="AX1030">SUM(MID(0&amp;AW1030,LARGE(INDEX(ISNUMBER(--MID(AW1030,ROW($1:$8),1))*ROW($1:$8),),ROW($1:$8))+1,1)*10^ROW($1:$8)/10)</f>
        <v>49405140</v>
      </c>
      <c r="AY1030" s="673" t="str">
        <f>VLOOKUP($AX1030,'Item Master Data'!$A:$F,3,FALSE)</f>
        <v>Q.PEAK DUO BLK ML G10+</v>
      </c>
      <c r="AZ1030" s="673">
        <f>VLOOKUP($AX1030,'Item Master Data'!$A:$F,6,FALSE)</f>
        <v>400</v>
      </c>
      <c r="BA1030" s="673">
        <f>X1030/BB1030</f>
        <v>24</v>
      </c>
      <c r="BB1030" s="673">
        <f>VLOOKUP(AX1030,'Item Master Data'!$A:$G,7,FALSE)</f>
        <v>32</v>
      </c>
      <c r="BC1030" s="673"/>
      <c r="BD1030" s="673">
        <f>W1030-AZ1030</f>
        <v>0</v>
      </c>
    </row>
    <row r="1031" spans="1:56">
      <c r="A1031" s="544">
        <v>10</v>
      </c>
      <c r="B1031" s="661">
        <v>44662</v>
      </c>
      <c r="C1031" s="661">
        <v>44663</v>
      </c>
      <c r="D1031" s="676" t="s">
        <v>2956</v>
      </c>
      <c r="E1031" s="639" t="s">
        <v>3126</v>
      </c>
      <c r="F1031" s="676" t="s">
        <v>1152</v>
      </c>
      <c r="G1031" s="676">
        <v>2022</v>
      </c>
      <c r="H1031" s="676">
        <v>4</v>
      </c>
      <c r="I1031" s="676" t="s">
        <v>3083</v>
      </c>
      <c r="J1031" s="770">
        <v>44655</v>
      </c>
      <c r="K1031" s="685" t="s">
        <v>3127</v>
      </c>
      <c r="L1031" s="676" t="s">
        <v>3112</v>
      </c>
      <c r="M1031" s="677">
        <v>44524</v>
      </c>
      <c r="N1031" s="677">
        <v>44592</v>
      </c>
      <c r="O1031" s="677">
        <v>44620</v>
      </c>
      <c r="P1031" s="677">
        <v>44637</v>
      </c>
      <c r="Q1031" s="677">
        <v>44650</v>
      </c>
      <c r="R1031" s="677">
        <v>44655</v>
      </c>
      <c r="S1031" s="676" t="s">
        <v>2959</v>
      </c>
      <c r="T1031" s="676">
        <v>60</v>
      </c>
      <c r="U1031" s="676">
        <v>49403540</v>
      </c>
      <c r="V1031" s="676" t="s">
        <v>973</v>
      </c>
      <c r="W1031" s="676">
        <v>400</v>
      </c>
      <c r="X1031" s="678">
        <v>384</v>
      </c>
      <c r="Y1031" s="693">
        <v>153600</v>
      </c>
      <c r="Z1031" s="443">
        <v>0.46500000000000002</v>
      </c>
      <c r="AA1031" s="682">
        <f>Y1031*Z1031</f>
        <v>71424</v>
      </c>
      <c r="AB1031" s="694"/>
      <c r="AC1031" s="717">
        <v>0</v>
      </c>
      <c r="AD1031" s="692"/>
      <c r="AE1031" s="684"/>
      <c r="AF1031" s="695">
        <f>AA1031+AD1031+AE1031</f>
        <v>71424</v>
      </c>
      <c r="AG1031" s="676" t="s">
        <v>47</v>
      </c>
      <c r="AH1031" s="676"/>
      <c r="AI1031" s="676">
        <v>60</v>
      </c>
      <c r="AJ1031" s="677" t="s">
        <v>3128</v>
      </c>
      <c r="AK1031" s="685" t="s">
        <v>1607</v>
      </c>
      <c r="AL1031" s="685" t="s">
        <v>3129</v>
      </c>
      <c r="AM1031" s="676" t="s">
        <v>52</v>
      </c>
      <c r="AN1031" s="676" t="s">
        <v>2983</v>
      </c>
      <c r="AO1031" s="442"/>
      <c r="AP1031" s="684"/>
      <c r="AQ1031" s="684" t="s">
        <v>37</v>
      </c>
      <c r="AR1031" s="633"/>
      <c r="AS1031" s="544" t="s">
        <v>1078</v>
      </c>
      <c r="AT1031" s="630" t="s">
        <v>1078</v>
      </c>
      <c r="AU1031" s="630" t="s">
        <v>1078</v>
      </c>
      <c r="AV1031" s="662"/>
      <c r="AW1031" s="673">
        <f>U1031</f>
        <v>49403540</v>
      </c>
      <c r="AX1031" s="673" cm="1">
        <f t="array" ref="AX1031">SUM(MID(0&amp;AW1031,LARGE(INDEX(ISNUMBER(--MID(AW1031,ROW($1:$8),1))*ROW($1:$8),),ROW($1:$8))+1,1)*10^ROW($1:$8)/10)</f>
        <v>49403540</v>
      </c>
      <c r="AY1031" s="673" t="str">
        <f>VLOOKUP($AX1031,'Item Master Data'!$A:$F,3,FALSE)</f>
        <v>Q.PEAK DUO BLK ML G10+</v>
      </c>
      <c r="AZ1031" s="673">
        <f>VLOOKUP($AX1031,'Item Master Data'!$A:$F,6,FALSE)</f>
        <v>400</v>
      </c>
      <c r="BA1031" s="673">
        <f>X1031/BB1031</f>
        <v>12</v>
      </c>
      <c r="BB1031" s="673">
        <f>VLOOKUP(AX1031,'Item Master Data'!$A:$G,7,FALSE)</f>
        <v>32</v>
      </c>
      <c r="BC1031" s="673"/>
      <c r="BD1031" s="673">
        <f>W1031-AZ1031</f>
        <v>0</v>
      </c>
    </row>
    <row r="1032" spans="1:56">
      <c r="A1032" s="544">
        <v>10</v>
      </c>
      <c r="B1032" s="661">
        <v>44662</v>
      </c>
      <c r="C1032" s="661">
        <v>44663</v>
      </c>
      <c r="D1032" s="676" t="s">
        <v>2956</v>
      </c>
      <c r="E1032" s="639" t="s">
        <v>3130</v>
      </c>
      <c r="F1032" s="676" t="s">
        <v>1152</v>
      </c>
      <c r="G1032" s="676">
        <v>2022</v>
      </c>
      <c r="H1032" s="676">
        <v>4</v>
      </c>
      <c r="I1032" s="676" t="s">
        <v>3083</v>
      </c>
      <c r="J1032" s="770">
        <v>44652</v>
      </c>
      <c r="K1032" s="685" t="s">
        <v>3127</v>
      </c>
      <c r="L1032" s="676" t="s">
        <v>3112</v>
      </c>
      <c r="M1032" s="677">
        <v>44524</v>
      </c>
      <c r="N1032" s="677">
        <v>44592</v>
      </c>
      <c r="O1032" s="677">
        <v>44620</v>
      </c>
      <c r="P1032" s="677">
        <v>44637</v>
      </c>
      <c r="Q1032" s="677">
        <v>44648</v>
      </c>
      <c r="R1032" s="677">
        <v>44652</v>
      </c>
      <c r="S1032" s="676" t="s">
        <v>2959</v>
      </c>
      <c r="T1032" s="676">
        <v>60</v>
      </c>
      <c r="U1032" s="676">
        <v>49403540</v>
      </c>
      <c r="V1032" s="676" t="s">
        <v>973</v>
      </c>
      <c r="W1032" s="676">
        <v>400</v>
      </c>
      <c r="X1032" s="678">
        <v>384</v>
      </c>
      <c r="Y1032" s="693">
        <v>153600</v>
      </c>
      <c r="Z1032" s="443">
        <v>0.46500000000000002</v>
      </c>
      <c r="AA1032" s="682">
        <f>Y1032*Z1032</f>
        <v>71424</v>
      </c>
      <c r="AB1032" s="694"/>
      <c r="AC1032" s="717">
        <v>0</v>
      </c>
      <c r="AD1032" s="692"/>
      <c r="AE1032" s="684"/>
      <c r="AF1032" s="695">
        <f>AA1032+AD1032+AE1032</f>
        <v>71424</v>
      </c>
      <c r="AG1032" s="676" t="s">
        <v>47</v>
      </c>
      <c r="AH1032" s="676"/>
      <c r="AI1032" s="676">
        <v>60</v>
      </c>
      <c r="AJ1032" s="677" t="s">
        <v>3131</v>
      </c>
      <c r="AK1032" s="685" t="s">
        <v>1607</v>
      </c>
      <c r="AL1032" s="685" t="s">
        <v>3132</v>
      </c>
      <c r="AM1032" s="676" t="s">
        <v>52</v>
      </c>
      <c r="AN1032" s="676" t="s">
        <v>2983</v>
      </c>
      <c r="AO1032" s="442"/>
      <c r="AP1032" s="684"/>
      <c r="AQ1032" s="684" t="s">
        <v>37</v>
      </c>
      <c r="AR1032" s="633"/>
      <c r="AS1032" s="544" t="s">
        <v>1078</v>
      </c>
      <c r="AT1032" s="630" t="s">
        <v>1078</v>
      </c>
      <c r="AU1032" s="630" t="s">
        <v>1078</v>
      </c>
      <c r="AV1032" s="662"/>
      <c r="AW1032" s="673">
        <f>U1032</f>
        <v>49403540</v>
      </c>
      <c r="AX1032" s="673" cm="1">
        <f t="array" ref="AX1032">SUM(MID(0&amp;AW1032,LARGE(INDEX(ISNUMBER(--MID(AW1032,ROW($1:$8),1))*ROW($1:$8),),ROW($1:$8))+1,1)*10^ROW($1:$8)/10)</f>
        <v>49403540</v>
      </c>
      <c r="AY1032" s="673" t="str">
        <f>VLOOKUP($AX1032,'Item Master Data'!$A:$F,3,FALSE)</f>
        <v>Q.PEAK DUO BLK ML G10+</v>
      </c>
      <c r="AZ1032" s="673">
        <f>VLOOKUP($AX1032,'Item Master Data'!$A:$F,6,FALSE)</f>
        <v>400</v>
      </c>
      <c r="BA1032" s="673">
        <f>X1032/BB1032</f>
        <v>12</v>
      </c>
      <c r="BB1032" s="673">
        <f>VLOOKUP(AX1032,'Item Master Data'!$A:$G,7,FALSE)</f>
        <v>32</v>
      </c>
      <c r="BC1032" s="673"/>
      <c r="BD1032" s="673">
        <f>W1032-AZ1032</f>
        <v>0</v>
      </c>
    </row>
    <row r="1033" spans="1:56">
      <c r="A1033" s="544"/>
      <c r="B1033" s="661">
        <v>44662</v>
      </c>
      <c r="C1033" s="661">
        <v>44663</v>
      </c>
      <c r="D1033" s="676" t="s">
        <v>2956</v>
      </c>
      <c r="E1033" s="639" t="s">
        <v>3135</v>
      </c>
      <c r="F1033" s="676" t="s">
        <v>1152</v>
      </c>
      <c r="G1033" s="676">
        <v>2022</v>
      </c>
      <c r="H1033" s="676">
        <v>4</v>
      </c>
      <c r="I1033" s="676"/>
      <c r="J1033" s="770"/>
      <c r="K1033" s="685" t="s">
        <v>3136</v>
      </c>
      <c r="L1033" s="676" t="s">
        <v>3112</v>
      </c>
      <c r="M1033" s="677">
        <v>44524</v>
      </c>
      <c r="N1033" s="677">
        <v>44620</v>
      </c>
      <c r="O1033" s="677">
        <v>44660</v>
      </c>
      <c r="P1033" s="677">
        <v>44659</v>
      </c>
      <c r="Q1033" s="677"/>
      <c r="R1033" s="677"/>
      <c r="S1033" s="676" t="s">
        <v>2959</v>
      </c>
      <c r="T1033" s="676">
        <v>60</v>
      </c>
      <c r="U1033" s="676">
        <v>49405140</v>
      </c>
      <c r="V1033" s="676" t="s">
        <v>973</v>
      </c>
      <c r="W1033" s="676">
        <v>400</v>
      </c>
      <c r="X1033" s="678">
        <v>768</v>
      </c>
      <c r="Y1033" s="693">
        <v>307200</v>
      </c>
      <c r="Z1033" s="443">
        <v>0.46500000000000002</v>
      </c>
      <c r="AA1033" s="682">
        <f>Y1033*Z1033</f>
        <v>142848</v>
      </c>
      <c r="AB1033" s="694"/>
      <c r="AC1033" s="717">
        <v>0</v>
      </c>
      <c r="AD1033" s="692"/>
      <c r="AE1033" s="684"/>
      <c r="AF1033" s="695">
        <f>AA1033+AD1033+AE1033</f>
        <v>142848</v>
      </c>
      <c r="AG1033" s="676" t="s">
        <v>47</v>
      </c>
      <c r="AH1033" s="676"/>
      <c r="AI1033" s="676">
        <v>60</v>
      </c>
      <c r="AJ1033" s="677" t="s">
        <v>3121</v>
      </c>
      <c r="AK1033" s="685" t="s">
        <v>1076</v>
      </c>
      <c r="AL1033" s="685" t="s">
        <v>3122</v>
      </c>
      <c r="AM1033" s="676" t="s">
        <v>52</v>
      </c>
      <c r="AN1033" s="676" t="s">
        <v>2983</v>
      </c>
      <c r="AO1033" s="442"/>
      <c r="AP1033" s="684"/>
      <c r="AQ1033" s="684" t="s">
        <v>37</v>
      </c>
      <c r="AR1033" s="633"/>
      <c r="AS1033" s="544" t="s">
        <v>1078</v>
      </c>
      <c r="AT1033" s="630" t="s">
        <v>1078</v>
      </c>
      <c r="AU1033" s="630" t="s">
        <v>1078</v>
      </c>
      <c r="AV1033" s="662"/>
      <c r="AW1033" s="673">
        <f>U1033</f>
        <v>49405140</v>
      </c>
      <c r="AX1033" s="673" cm="1">
        <f t="array" ref="AX1033">SUM(MID(0&amp;AW1033,LARGE(INDEX(ISNUMBER(--MID(AW1033,ROW($1:$8),1))*ROW($1:$8),),ROW($1:$8))+1,1)*10^ROW($1:$8)/10)</f>
        <v>49405140</v>
      </c>
      <c r="AY1033" s="673" t="str">
        <f>VLOOKUP($AX1033,'Item Master Data'!$A:$F,3,FALSE)</f>
        <v>Q.PEAK DUO BLK ML G10+</v>
      </c>
      <c r="AZ1033" s="673">
        <f>VLOOKUP($AX1033,'Item Master Data'!$A:$F,6,FALSE)</f>
        <v>400</v>
      </c>
      <c r="BA1033" s="673">
        <f>X1033/BB1033</f>
        <v>24</v>
      </c>
      <c r="BB1033" s="673">
        <f>VLOOKUP(AX1033,'Item Master Data'!$A:$G,7,FALSE)</f>
        <v>32</v>
      </c>
      <c r="BC1033" s="673"/>
      <c r="BD1033" s="673">
        <f>W1033-AZ1033</f>
        <v>0</v>
      </c>
    </row>
    <row r="1034" spans="1:56">
      <c r="A1034" s="544"/>
      <c r="B1034" s="661">
        <v>44662</v>
      </c>
      <c r="C1034" s="661">
        <v>44663</v>
      </c>
      <c r="D1034" s="676" t="s">
        <v>2956</v>
      </c>
      <c r="E1034" s="639" t="s">
        <v>5376</v>
      </c>
      <c r="F1034" s="676" t="s">
        <v>1152</v>
      </c>
      <c r="G1034" s="676">
        <v>2022</v>
      </c>
      <c r="H1034" s="676">
        <v>4</v>
      </c>
      <c r="I1034" s="676"/>
      <c r="J1034" s="770"/>
      <c r="K1034" s="685" t="s">
        <v>3137</v>
      </c>
      <c r="L1034" s="676" t="s">
        <v>3112</v>
      </c>
      <c r="M1034" s="677">
        <v>44524</v>
      </c>
      <c r="N1034" s="677">
        <v>44620</v>
      </c>
      <c r="O1034" s="677">
        <v>44679</v>
      </c>
      <c r="P1034" s="677">
        <v>44663</v>
      </c>
      <c r="Q1034" s="677"/>
      <c r="R1034" s="677"/>
      <c r="S1034" s="676" t="s">
        <v>2959</v>
      </c>
      <c r="T1034" s="676">
        <v>60</v>
      </c>
      <c r="U1034" s="676">
        <v>49405140</v>
      </c>
      <c r="V1034" s="676" t="s">
        <v>973</v>
      </c>
      <c r="W1034" s="676">
        <v>400</v>
      </c>
      <c r="X1034" s="678">
        <v>768</v>
      </c>
      <c r="Y1034" s="693">
        <v>307200</v>
      </c>
      <c r="Z1034" s="680">
        <v>0.46500000000000002</v>
      </c>
      <c r="AA1034" s="682">
        <f>Y1034*Z1034</f>
        <v>142848</v>
      </c>
      <c r="AB1034" s="694"/>
      <c r="AC1034" s="717">
        <v>0</v>
      </c>
      <c r="AD1034" s="692"/>
      <c r="AE1034" s="684"/>
      <c r="AF1034" s="695">
        <f>AA1034+AD1034+AE1034</f>
        <v>142848</v>
      </c>
      <c r="AG1034" s="676" t="s">
        <v>47</v>
      </c>
      <c r="AH1034" s="676"/>
      <c r="AI1034" s="676">
        <v>60</v>
      </c>
      <c r="AJ1034" s="677" t="s">
        <v>3121</v>
      </c>
      <c r="AK1034" s="685" t="s">
        <v>1076</v>
      </c>
      <c r="AL1034" s="685" t="s">
        <v>3122</v>
      </c>
      <c r="AM1034" s="676" t="s">
        <v>52</v>
      </c>
      <c r="AN1034" s="676" t="s">
        <v>2983</v>
      </c>
      <c r="AO1034" s="676"/>
      <c r="AP1034" s="684"/>
      <c r="AQ1034" s="684" t="s">
        <v>37</v>
      </c>
      <c r="AR1034" s="633"/>
      <c r="AS1034" s="544" t="s">
        <v>1078</v>
      </c>
      <c r="AT1034" s="630" t="s">
        <v>1078</v>
      </c>
      <c r="AU1034" s="630" t="s">
        <v>1078</v>
      </c>
      <c r="AV1034" s="662"/>
      <c r="AW1034" s="673">
        <f>U1034</f>
        <v>49405140</v>
      </c>
      <c r="AX1034" s="673" cm="1">
        <f t="array" ref="AX1034">SUM(MID(0&amp;AW1034,LARGE(INDEX(ISNUMBER(--MID(AW1034,ROW($1:$8),1))*ROW($1:$8),),ROW($1:$8))+1,1)*10^ROW($1:$8)/10)</f>
        <v>49405140</v>
      </c>
      <c r="AY1034" s="673" t="str">
        <f>VLOOKUP($AX1034,'Item Master Data'!$A:$F,3,FALSE)</f>
        <v>Q.PEAK DUO BLK ML G10+</v>
      </c>
      <c r="AZ1034" s="673">
        <f>VLOOKUP($AX1034,'Item Master Data'!$A:$F,6,FALSE)</f>
        <v>400</v>
      </c>
      <c r="BA1034" s="673">
        <f>X1034/BB1034</f>
        <v>24</v>
      </c>
      <c r="BB1034" s="673">
        <f>VLOOKUP(AX1034,'Item Master Data'!$A:$G,7,FALSE)</f>
        <v>32</v>
      </c>
      <c r="BC1034" s="673"/>
      <c r="BD1034" s="673">
        <f>W1034-AZ1034</f>
        <v>0</v>
      </c>
    </row>
    <row r="1035" spans="1:56">
      <c r="A1035" s="544"/>
      <c r="B1035" s="661">
        <v>44662</v>
      </c>
      <c r="C1035" s="661">
        <v>44663</v>
      </c>
      <c r="D1035" s="676" t="s">
        <v>2956</v>
      </c>
      <c r="E1035" s="639" t="s">
        <v>5376</v>
      </c>
      <c r="F1035" s="676" t="s">
        <v>1152</v>
      </c>
      <c r="G1035" s="676">
        <v>2022</v>
      </c>
      <c r="H1035" s="676">
        <v>4</v>
      </c>
      <c r="I1035" s="676"/>
      <c r="J1035" s="770"/>
      <c r="K1035" s="685" t="s">
        <v>3138</v>
      </c>
      <c r="L1035" s="676" t="s">
        <v>3112</v>
      </c>
      <c r="M1035" s="677">
        <v>44524</v>
      </c>
      <c r="N1035" s="677">
        <v>44620</v>
      </c>
      <c r="O1035" s="677">
        <v>44671</v>
      </c>
      <c r="P1035" s="677">
        <v>44663</v>
      </c>
      <c r="Q1035" s="677"/>
      <c r="R1035" s="677"/>
      <c r="S1035" s="676" t="s">
        <v>2959</v>
      </c>
      <c r="T1035" s="676">
        <v>60</v>
      </c>
      <c r="U1035" s="676">
        <v>49405140</v>
      </c>
      <c r="V1035" s="676" t="s">
        <v>973</v>
      </c>
      <c r="W1035" s="676">
        <v>400</v>
      </c>
      <c r="X1035" s="678">
        <v>768</v>
      </c>
      <c r="Y1035" s="693">
        <v>307200</v>
      </c>
      <c r="Z1035" s="443">
        <v>0.46500000000000002</v>
      </c>
      <c r="AA1035" s="682">
        <f>Y1035*Z1035</f>
        <v>142848</v>
      </c>
      <c r="AB1035" s="694"/>
      <c r="AC1035" s="717">
        <v>0</v>
      </c>
      <c r="AD1035" s="692"/>
      <c r="AE1035" s="684"/>
      <c r="AF1035" s="695">
        <f>AA1035+AD1035+AE1035</f>
        <v>142848</v>
      </c>
      <c r="AG1035" s="442" t="s">
        <v>47</v>
      </c>
      <c r="AH1035" s="442"/>
      <c r="AI1035" s="676">
        <v>60</v>
      </c>
      <c r="AJ1035" s="677" t="s">
        <v>3113</v>
      </c>
      <c r="AK1035" s="685" t="s">
        <v>1163</v>
      </c>
      <c r="AL1035" s="685" t="s">
        <v>3139</v>
      </c>
      <c r="AM1035" s="442" t="s">
        <v>52</v>
      </c>
      <c r="AN1035" s="676" t="s">
        <v>2983</v>
      </c>
      <c r="AO1035" s="442"/>
      <c r="AP1035" s="684"/>
      <c r="AQ1035" s="684" t="s">
        <v>37</v>
      </c>
      <c r="AR1035" s="633"/>
      <c r="AS1035" s="544" t="s">
        <v>1078</v>
      </c>
      <c r="AT1035" s="630" t="s">
        <v>1078</v>
      </c>
      <c r="AU1035" s="630" t="s">
        <v>1078</v>
      </c>
      <c r="AV1035" s="662"/>
      <c r="AW1035" s="673">
        <f>U1035</f>
        <v>49405140</v>
      </c>
      <c r="AX1035" s="673" cm="1">
        <f t="array" ref="AX1035">SUM(MID(0&amp;AW1035,LARGE(INDEX(ISNUMBER(--MID(AW1035,ROW($1:$8),1))*ROW($1:$8),),ROW($1:$8))+1,1)*10^ROW($1:$8)/10)</f>
        <v>49405140</v>
      </c>
      <c r="AY1035" s="673" t="str">
        <f>VLOOKUP($AX1035,'Item Master Data'!$A:$F,3,FALSE)</f>
        <v>Q.PEAK DUO BLK ML G10+</v>
      </c>
      <c r="AZ1035" s="673">
        <f>VLOOKUP($AX1035,'Item Master Data'!$A:$F,6,FALSE)</f>
        <v>400</v>
      </c>
      <c r="BA1035" s="673">
        <f>X1035/BB1035</f>
        <v>24</v>
      </c>
      <c r="BB1035" s="673">
        <f>VLOOKUP(AX1035,'Item Master Data'!$A:$G,7,FALSE)</f>
        <v>32</v>
      </c>
      <c r="BC1035" s="673"/>
      <c r="BD1035" s="673">
        <f>W1035-AZ1035</f>
        <v>0</v>
      </c>
    </row>
    <row r="1036" spans="1:56">
      <c r="A1036" s="544"/>
      <c r="B1036" s="661">
        <v>44662</v>
      </c>
      <c r="C1036" s="661">
        <v>44663</v>
      </c>
      <c r="D1036" s="676" t="s">
        <v>2956</v>
      </c>
      <c r="E1036" s="639" t="s">
        <v>5376</v>
      </c>
      <c r="F1036" s="676" t="s">
        <v>1152</v>
      </c>
      <c r="G1036" s="676">
        <v>2022</v>
      </c>
      <c r="H1036" s="676">
        <v>4</v>
      </c>
      <c r="I1036" s="676"/>
      <c r="J1036" s="770"/>
      <c r="K1036" s="685" t="s">
        <v>3140</v>
      </c>
      <c r="L1036" s="676" t="s">
        <v>3112</v>
      </c>
      <c r="M1036" s="677">
        <v>44524</v>
      </c>
      <c r="N1036" s="677">
        <v>44620</v>
      </c>
      <c r="O1036" s="677">
        <v>44679</v>
      </c>
      <c r="P1036" s="677">
        <v>44663</v>
      </c>
      <c r="Q1036" s="677"/>
      <c r="R1036" s="677"/>
      <c r="S1036" s="676" t="s">
        <v>2959</v>
      </c>
      <c r="T1036" s="676">
        <v>60</v>
      </c>
      <c r="U1036" s="676">
        <v>49405140</v>
      </c>
      <c r="V1036" s="676" t="s">
        <v>973</v>
      </c>
      <c r="W1036" s="676">
        <v>400</v>
      </c>
      <c r="X1036" s="678">
        <v>768</v>
      </c>
      <c r="Y1036" s="693">
        <v>307200</v>
      </c>
      <c r="Z1036" s="443">
        <v>0.46500000000000002</v>
      </c>
      <c r="AA1036" s="682">
        <f>Y1036*Z1036</f>
        <v>142848</v>
      </c>
      <c r="AB1036" s="694"/>
      <c r="AC1036" s="717">
        <v>0</v>
      </c>
      <c r="AD1036" s="692"/>
      <c r="AE1036" s="684"/>
      <c r="AF1036" s="695">
        <f>AA1036+AD1036+AE1036</f>
        <v>142848</v>
      </c>
      <c r="AG1036" s="442" t="s">
        <v>47</v>
      </c>
      <c r="AH1036" s="442"/>
      <c r="AI1036" s="676">
        <v>60</v>
      </c>
      <c r="AJ1036" s="677" t="s">
        <v>3124</v>
      </c>
      <c r="AK1036" s="685" t="s">
        <v>1163</v>
      </c>
      <c r="AL1036" s="685" t="s">
        <v>3125</v>
      </c>
      <c r="AM1036" s="442" t="s">
        <v>52</v>
      </c>
      <c r="AN1036" s="676" t="s">
        <v>2983</v>
      </c>
      <c r="AO1036" s="442"/>
      <c r="AP1036" s="684"/>
      <c r="AQ1036" s="684" t="s">
        <v>37</v>
      </c>
      <c r="AR1036" s="633"/>
      <c r="AS1036" s="544" t="s">
        <v>1078</v>
      </c>
      <c r="AT1036" s="630" t="s">
        <v>1078</v>
      </c>
      <c r="AU1036" s="630" t="s">
        <v>1078</v>
      </c>
      <c r="AV1036" s="662"/>
      <c r="AW1036" s="673">
        <f>U1036</f>
        <v>49405140</v>
      </c>
      <c r="AX1036" s="673" cm="1">
        <f t="array" ref="AX1036">SUM(MID(0&amp;AW1036,LARGE(INDEX(ISNUMBER(--MID(AW1036,ROW($1:$8),1))*ROW($1:$8),),ROW($1:$8))+1,1)*10^ROW($1:$8)/10)</f>
        <v>49405140</v>
      </c>
      <c r="AY1036" s="673" t="str">
        <f>VLOOKUP($AX1036,'Item Master Data'!$A:$F,3,FALSE)</f>
        <v>Q.PEAK DUO BLK ML G10+</v>
      </c>
      <c r="AZ1036" s="673">
        <f>VLOOKUP($AX1036,'Item Master Data'!$A:$F,6,FALSE)</f>
        <v>400</v>
      </c>
      <c r="BA1036" s="673">
        <f>X1036/BB1036</f>
        <v>24</v>
      </c>
      <c r="BB1036" s="673">
        <f>VLOOKUP(AX1036,'Item Master Data'!$A:$G,7,FALSE)</f>
        <v>32</v>
      </c>
      <c r="BC1036" s="673"/>
      <c r="BD1036" s="673">
        <f>W1036-AZ1036</f>
        <v>0</v>
      </c>
    </row>
    <row r="1037" spans="1:56">
      <c r="A1037" s="544"/>
      <c r="B1037" s="661">
        <v>44662</v>
      </c>
      <c r="C1037" s="661">
        <v>44663</v>
      </c>
      <c r="D1037" s="676" t="s">
        <v>2956</v>
      </c>
      <c r="E1037" s="639" t="s">
        <v>5376</v>
      </c>
      <c r="F1037" s="676" t="s">
        <v>1152</v>
      </c>
      <c r="G1037" s="676">
        <v>2022</v>
      </c>
      <c r="H1037" s="676">
        <v>4</v>
      </c>
      <c r="I1037" s="676"/>
      <c r="J1037" s="770"/>
      <c r="K1037" s="685" t="s">
        <v>3144</v>
      </c>
      <c r="L1037" s="676" t="s">
        <v>3112</v>
      </c>
      <c r="M1037" s="677">
        <v>44524</v>
      </c>
      <c r="N1037" s="677">
        <v>44620</v>
      </c>
      <c r="O1037" s="677">
        <v>44663</v>
      </c>
      <c r="P1037" s="677">
        <v>44663</v>
      </c>
      <c r="Q1037" s="677"/>
      <c r="R1037" s="677"/>
      <c r="S1037" s="676" t="s">
        <v>2959</v>
      </c>
      <c r="T1037" s="676">
        <v>60</v>
      </c>
      <c r="U1037" s="676">
        <v>49405140</v>
      </c>
      <c r="V1037" s="676" t="s">
        <v>973</v>
      </c>
      <c r="W1037" s="676">
        <v>400</v>
      </c>
      <c r="X1037" s="678">
        <v>768</v>
      </c>
      <c r="Y1037" s="693">
        <v>307200</v>
      </c>
      <c r="Z1037" s="443">
        <v>0.46500000000000002</v>
      </c>
      <c r="AA1037" s="682">
        <f>Y1037*Z1037</f>
        <v>142848</v>
      </c>
      <c r="AB1037" s="694"/>
      <c r="AC1037" s="717">
        <v>0</v>
      </c>
      <c r="AD1037" s="692"/>
      <c r="AE1037" s="684"/>
      <c r="AF1037" s="695">
        <f>AA1037+AD1037+AE1037</f>
        <v>142848</v>
      </c>
      <c r="AG1037" s="442" t="s">
        <v>47</v>
      </c>
      <c r="AH1037" s="676"/>
      <c r="AI1037" s="676">
        <v>60</v>
      </c>
      <c r="AJ1037" s="677" t="s">
        <v>3119</v>
      </c>
      <c r="AK1037" s="685" t="s">
        <v>1388</v>
      </c>
      <c r="AL1037" s="685" t="s">
        <v>3145</v>
      </c>
      <c r="AM1037" s="442" t="s">
        <v>52</v>
      </c>
      <c r="AN1037" s="676" t="s">
        <v>2983</v>
      </c>
      <c r="AO1037" s="442"/>
      <c r="AP1037" s="684"/>
      <c r="AQ1037" s="684" t="s">
        <v>37</v>
      </c>
      <c r="AR1037" s="633"/>
      <c r="AS1037" s="544" t="s">
        <v>1078</v>
      </c>
      <c r="AT1037" s="630" t="s">
        <v>1078</v>
      </c>
      <c r="AU1037" s="630" t="s">
        <v>1078</v>
      </c>
      <c r="AV1037" s="662"/>
      <c r="AW1037" s="673">
        <f>U1037</f>
        <v>49405140</v>
      </c>
      <c r="AX1037" s="673" cm="1">
        <f t="array" ref="AX1037">SUM(MID(0&amp;AW1037,LARGE(INDEX(ISNUMBER(--MID(AW1037,ROW($1:$8),1))*ROW($1:$8),),ROW($1:$8))+1,1)*10^ROW($1:$8)/10)</f>
        <v>49405140</v>
      </c>
      <c r="AY1037" s="673" t="str">
        <f>VLOOKUP($AX1037,'Item Master Data'!$A:$F,3,FALSE)</f>
        <v>Q.PEAK DUO BLK ML G10+</v>
      </c>
      <c r="AZ1037" s="673">
        <f>VLOOKUP($AX1037,'Item Master Data'!$A:$F,6,FALSE)</f>
        <v>400</v>
      </c>
      <c r="BA1037" s="673">
        <f>X1037/BB1037</f>
        <v>24</v>
      </c>
      <c r="BB1037" s="673">
        <f>VLOOKUP(AX1037,'Item Master Data'!$A:$G,7,FALSE)</f>
        <v>32</v>
      </c>
      <c r="BC1037" s="673"/>
      <c r="BD1037" s="673">
        <f>W1037-AZ1037</f>
        <v>0</v>
      </c>
    </row>
    <row r="1038" spans="1:56">
      <c r="A1038" s="544"/>
      <c r="B1038" s="661">
        <v>44662</v>
      </c>
      <c r="C1038" s="661">
        <v>44663</v>
      </c>
      <c r="D1038" s="676" t="s">
        <v>2956</v>
      </c>
      <c r="E1038" s="639" t="s">
        <v>5376</v>
      </c>
      <c r="F1038" s="676" t="s">
        <v>1152</v>
      </c>
      <c r="G1038" s="676">
        <v>2022</v>
      </c>
      <c r="H1038" s="676">
        <v>4</v>
      </c>
      <c r="I1038" s="676"/>
      <c r="J1038" s="770"/>
      <c r="K1038" s="685" t="s">
        <v>3146</v>
      </c>
      <c r="L1038" s="676" t="s">
        <v>3112</v>
      </c>
      <c r="M1038" s="677">
        <v>44524</v>
      </c>
      <c r="N1038" s="677">
        <v>44620</v>
      </c>
      <c r="O1038" s="677">
        <v>44679</v>
      </c>
      <c r="P1038" s="677">
        <v>44663</v>
      </c>
      <c r="Q1038" s="677"/>
      <c r="R1038" s="677"/>
      <c r="S1038" s="676" t="s">
        <v>2959</v>
      </c>
      <c r="T1038" s="676">
        <v>60</v>
      </c>
      <c r="U1038" s="676">
        <v>49405140</v>
      </c>
      <c r="V1038" s="676" t="s">
        <v>973</v>
      </c>
      <c r="W1038" s="676">
        <v>400</v>
      </c>
      <c r="X1038" s="678">
        <v>768</v>
      </c>
      <c r="Y1038" s="693">
        <v>307200</v>
      </c>
      <c r="Z1038" s="443">
        <v>0.46500000000000002</v>
      </c>
      <c r="AA1038" s="682">
        <f>Y1038*Z1038</f>
        <v>142848</v>
      </c>
      <c r="AB1038" s="694"/>
      <c r="AC1038" s="717">
        <v>0</v>
      </c>
      <c r="AD1038" s="692"/>
      <c r="AE1038" s="684"/>
      <c r="AF1038" s="695">
        <f>AA1038+AD1038+AE1038</f>
        <v>142848</v>
      </c>
      <c r="AG1038" s="442" t="s">
        <v>47</v>
      </c>
      <c r="AH1038" s="676"/>
      <c r="AI1038" s="676">
        <v>60</v>
      </c>
      <c r="AJ1038" s="677" t="s">
        <v>3119</v>
      </c>
      <c r="AK1038" s="685" t="s">
        <v>1388</v>
      </c>
      <c r="AL1038" s="685" t="s">
        <v>3145</v>
      </c>
      <c r="AM1038" s="442" t="s">
        <v>52</v>
      </c>
      <c r="AN1038" s="676" t="s">
        <v>2983</v>
      </c>
      <c r="AO1038" s="442"/>
      <c r="AP1038" s="684"/>
      <c r="AQ1038" s="684" t="s">
        <v>37</v>
      </c>
      <c r="AR1038" s="633"/>
      <c r="AS1038" s="544" t="s">
        <v>1078</v>
      </c>
      <c r="AT1038" s="630" t="s">
        <v>1078</v>
      </c>
      <c r="AU1038" s="630" t="s">
        <v>1078</v>
      </c>
      <c r="AV1038" s="662"/>
      <c r="AW1038" s="673">
        <f>U1038</f>
        <v>49405140</v>
      </c>
      <c r="AX1038" s="673" cm="1">
        <f t="array" ref="AX1038">SUM(MID(0&amp;AW1038,LARGE(INDEX(ISNUMBER(--MID(AW1038,ROW($1:$8),1))*ROW($1:$8),),ROW($1:$8))+1,1)*10^ROW($1:$8)/10)</f>
        <v>49405140</v>
      </c>
      <c r="AY1038" s="673" t="str">
        <f>VLOOKUP($AX1038,'Item Master Data'!$A:$F,3,FALSE)</f>
        <v>Q.PEAK DUO BLK ML G10+</v>
      </c>
      <c r="AZ1038" s="673">
        <f>VLOOKUP($AX1038,'Item Master Data'!$A:$F,6,FALSE)</f>
        <v>400</v>
      </c>
      <c r="BA1038" s="673">
        <f>X1038/BB1038</f>
        <v>24</v>
      </c>
      <c r="BB1038" s="673">
        <f>VLOOKUP(AX1038,'Item Master Data'!$A:$G,7,FALSE)</f>
        <v>32</v>
      </c>
      <c r="BC1038" s="673"/>
      <c r="BD1038" s="673">
        <f>W1038-AZ1038</f>
        <v>0</v>
      </c>
    </row>
    <row r="1039" spans="1:56">
      <c r="A1039" s="544"/>
      <c r="B1039" s="661">
        <v>44662</v>
      </c>
      <c r="C1039" s="661">
        <v>44663</v>
      </c>
      <c r="D1039" s="676" t="s">
        <v>2956</v>
      </c>
      <c r="E1039" s="639" t="s">
        <v>5376</v>
      </c>
      <c r="F1039" s="676" t="s">
        <v>1152</v>
      </c>
      <c r="G1039" s="676">
        <v>2022</v>
      </c>
      <c r="H1039" s="676">
        <v>4</v>
      </c>
      <c r="I1039" s="676"/>
      <c r="J1039" s="770"/>
      <c r="K1039" s="685" t="s">
        <v>3148</v>
      </c>
      <c r="L1039" s="676" t="s">
        <v>3112</v>
      </c>
      <c r="M1039" s="677">
        <v>44524</v>
      </c>
      <c r="N1039" s="677">
        <v>44620</v>
      </c>
      <c r="O1039" s="677">
        <v>44671</v>
      </c>
      <c r="P1039" s="677">
        <v>44663</v>
      </c>
      <c r="Q1039" s="677"/>
      <c r="R1039" s="677"/>
      <c r="S1039" s="676" t="s">
        <v>2959</v>
      </c>
      <c r="T1039" s="676">
        <v>60</v>
      </c>
      <c r="U1039" s="676">
        <v>49405140</v>
      </c>
      <c r="V1039" s="676" t="s">
        <v>973</v>
      </c>
      <c r="W1039" s="676">
        <v>400</v>
      </c>
      <c r="X1039" s="678">
        <v>768</v>
      </c>
      <c r="Y1039" s="693">
        <v>307200</v>
      </c>
      <c r="Z1039" s="443">
        <v>0.46500000000000002</v>
      </c>
      <c r="AA1039" s="682">
        <f>Y1039*Z1039</f>
        <v>142848</v>
      </c>
      <c r="AB1039" s="694"/>
      <c r="AC1039" s="717">
        <v>0</v>
      </c>
      <c r="AD1039" s="692"/>
      <c r="AE1039" s="684"/>
      <c r="AF1039" s="695">
        <f>AA1039+AD1039+AE1039</f>
        <v>142848</v>
      </c>
      <c r="AG1039" s="442" t="s">
        <v>47</v>
      </c>
      <c r="AH1039" s="676"/>
      <c r="AI1039" s="676">
        <v>60</v>
      </c>
      <c r="AJ1039" s="677" t="s">
        <v>3131</v>
      </c>
      <c r="AK1039" s="685" t="s">
        <v>1607</v>
      </c>
      <c r="AL1039" s="685" t="s">
        <v>3132</v>
      </c>
      <c r="AM1039" s="442" t="s">
        <v>52</v>
      </c>
      <c r="AN1039" s="676" t="s">
        <v>2983</v>
      </c>
      <c r="AO1039" s="442"/>
      <c r="AP1039" s="684"/>
      <c r="AQ1039" s="684" t="s">
        <v>37</v>
      </c>
      <c r="AR1039" s="633"/>
      <c r="AS1039" s="544" t="s">
        <v>1078</v>
      </c>
      <c r="AT1039" s="630" t="s">
        <v>1078</v>
      </c>
      <c r="AU1039" s="630" t="s">
        <v>1078</v>
      </c>
      <c r="AV1039" s="662"/>
      <c r="AW1039" s="673">
        <f>U1039</f>
        <v>49405140</v>
      </c>
      <c r="AX1039" s="673" cm="1">
        <f t="array" ref="AX1039">SUM(MID(0&amp;AW1039,LARGE(INDEX(ISNUMBER(--MID(AW1039,ROW($1:$8),1))*ROW($1:$8),),ROW($1:$8))+1,1)*10^ROW($1:$8)/10)</f>
        <v>49405140</v>
      </c>
      <c r="AY1039" s="673" t="str">
        <f>VLOOKUP($AX1039,'Item Master Data'!$A:$F,3,FALSE)</f>
        <v>Q.PEAK DUO BLK ML G10+</v>
      </c>
      <c r="AZ1039" s="673">
        <f>VLOOKUP($AX1039,'Item Master Data'!$A:$F,6,FALSE)</f>
        <v>400</v>
      </c>
      <c r="BA1039" s="673">
        <f>X1039/BB1039</f>
        <v>24</v>
      </c>
      <c r="BB1039" s="673">
        <f>VLOOKUP(AX1039,'Item Master Data'!$A:$G,7,FALSE)</f>
        <v>32</v>
      </c>
      <c r="BC1039" s="673"/>
      <c r="BD1039" s="673">
        <f>W1039-AZ1039</f>
        <v>0</v>
      </c>
    </row>
    <row r="1040" spans="1:56">
      <c r="A1040" s="544"/>
      <c r="B1040" s="661">
        <v>44669</v>
      </c>
      <c r="C1040" s="661">
        <v>44669</v>
      </c>
      <c r="D1040" s="676" t="s">
        <v>2956</v>
      </c>
      <c r="E1040" s="639"/>
      <c r="F1040" s="442" t="s">
        <v>1152</v>
      </c>
      <c r="G1040" s="676">
        <v>2022</v>
      </c>
      <c r="H1040" s="676">
        <v>4</v>
      </c>
      <c r="I1040" s="676"/>
      <c r="J1040" s="689"/>
      <c r="K1040" s="685" t="s">
        <v>5377</v>
      </c>
      <c r="L1040" s="676" t="s">
        <v>3169</v>
      </c>
      <c r="M1040" s="677">
        <v>44505</v>
      </c>
      <c r="N1040" s="677">
        <v>44592</v>
      </c>
      <c r="O1040" s="677"/>
      <c r="P1040" s="677">
        <v>44669</v>
      </c>
      <c r="Q1040" s="677"/>
      <c r="R1040" s="677"/>
      <c r="S1040" s="676" t="s">
        <v>2959</v>
      </c>
      <c r="T1040" s="676">
        <v>60</v>
      </c>
      <c r="U1040" s="676">
        <v>49204132</v>
      </c>
      <c r="V1040" s="676" t="s">
        <v>1231</v>
      </c>
      <c r="W1040" s="676">
        <v>360</v>
      </c>
      <c r="X1040" s="678">
        <v>728</v>
      </c>
      <c r="Y1040" s="693">
        <v>262080</v>
      </c>
      <c r="Z1040" s="443">
        <v>0.83</v>
      </c>
      <c r="AA1040" s="682">
        <f>Y1040*Z1040</f>
        <v>217526.39999999999</v>
      </c>
      <c r="AB1040" s="694"/>
      <c r="AC1040" s="717">
        <v>0</v>
      </c>
      <c r="AD1040" s="692"/>
      <c r="AE1040" s="684"/>
      <c r="AF1040" s="695">
        <f>AA1040+AD1040+AE1040</f>
        <v>217526.39999999999</v>
      </c>
      <c r="AG1040" s="442" t="s">
        <v>1073</v>
      </c>
      <c r="AH1040" s="676"/>
      <c r="AI1040" s="676">
        <v>60</v>
      </c>
      <c r="AJ1040" s="677" t="s">
        <v>3172</v>
      </c>
      <c r="AK1040" s="685" t="s">
        <v>1088</v>
      </c>
      <c r="AL1040" s="685" t="s">
        <v>3173</v>
      </c>
      <c r="AM1040" s="442" t="s">
        <v>52</v>
      </c>
      <c r="AN1040" s="676" t="s">
        <v>2983</v>
      </c>
      <c r="AO1040" s="442"/>
      <c r="AP1040" s="684"/>
      <c r="AQ1040" s="684" t="s">
        <v>37</v>
      </c>
      <c r="AR1040" s="633"/>
      <c r="AS1040" s="544" t="s">
        <v>1078</v>
      </c>
      <c r="AT1040" s="630" t="s">
        <v>1078</v>
      </c>
      <c r="AU1040" s="630" t="s">
        <v>1078</v>
      </c>
      <c r="AV1040" s="662"/>
      <c r="AW1040" s="673">
        <f>U1040</f>
        <v>49204132</v>
      </c>
      <c r="AX1040" s="673" cm="1">
        <f t="array" ref="AX1040">SUM(MID(0&amp;AW1040,LARGE(INDEX(ISNUMBER(--MID(AW1040,ROW($1:$8),1))*ROW($1:$8),),ROW($1:$8))+1,1)*10^ROW($1:$8)/10)</f>
        <v>49204132</v>
      </c>
      <c r="AY1040" s="673" t="str">
        <f>VLOOKUP($AX1040,'Item Master Data'!$A:$F,3,FALSE)</f>
        <v>Q.PEAK DUO BLK G10+/AC</v>
      </c>
      <c r="AZ1040" s="673">
        <f>VLOOKUP($AX1040,'Item Master Data'!$A:$F,6,FALSE)</f>
        <v>360</v>
      </c>
      <c r="BA1040" s="673">
        <f>X1040/BB1040</f>
        <v>28</v>
      </c>
      <c r="BB1040" s="673">
        <f>VLOOKUP(AX1040,'Item Master Data'!$A:$G,7,FALSE)</f>
        <v>26</v>
      </c>
      <c r="BC1040" s="673"/>
      <c r="BD1040" s="673">
        <f>W1040-AZ1040</f>
        <v>0</v>
      </c>
    </row>
    <row r="1041" spans="1:56">
      <c r="A1041" s="544"/>
      <c r="B1041" s="643" t="s">
        <v>1217</v>
      </c>
      <c r="C1041" s="643" t="s">
        <v>1217</v>
      </c>
      <c r="D1041" s="676" t="s">
        <v>2956</v>
      </c>
      <c r="E1041" s="639" t="s">
        <v>5380</v>
      </c>
      <c r="F1041" s="676" t="s">
        <v>1152</v>
      </c>
      <c r="G1041" s="676">
        <v>2022</v>
      </c>
      <c r="H1041" s="676">
        <v>4</v>
      </c>
      <c r="I1041" s="676"/>
      <c r="J1041" s="770"/>
      <c r="K1041" s="676" t="s">
        <v>3178</v>
      </c>
      <c r="L1041" s="676" t="s">
        <v>3174</v>
      </c>
      <c r="M1041" s="677">
        <v>44620</v>
      </c>
      <c r="N1041" s="677">
        <v>44652</v>
      </c>
      <c r="O1041" s="677"/>
      <c r="P1041" s="677"/>
      <c r="Q1041" s="677"/>
      <c r="R1041" s="677"/>
      <c r="S1041" s="676" t="s">
        <v>2959</v>
      </c>
      <c r="T1041" s="676">
        <v>60</v>
      </c>
      <c r="U1041" s="676">
        <v>49204132</v>
      </c>
      <c r="V1041" s="676" t="s">
        <v>1231</v>
      </c>
      <c r="W1041" s="676">
        <v>360</v>
      </c>
      <c r="X1041" s="678">
        <v>728</v>
      </c>
      <c r="Y1041" s="693">
        <v>262080</v>
      </c>
      <c r="Z1041" s="443">
        <v>0.79</v>
      </c>
      <c r="AA1041" s="682">
        <f>Y1041*Z1041</f>
        <v>207043.20000000001</v>
      </c>
      <c r="AB1041" s="694"/>
      <c r="AC1041" s="717">
        <v>0</v>
      </c>
      <c r="AD1041" s="692"/>
      <c r="AE1041" s="684"/>
      <c r="AF1041" s="695">
        <f>AA1041+AD1041+AE1041</f>
        <v>207043.20000000001</v>
      </c>
      <c r="AG1041" s="442" t="s">
        <v>47</v>
      </c>
      <c r="AH1041" s="676"/>
      <c r="AI1041" s="676">
        <v>30</v>
      </c>
      <c r="AJ1041" s="686" t="s">
        <v>3179</v>
      </c>
      <c r="AK1041" s="676" t="s">
        <v>1076</v>
      </c>
      <c r="AL1041" s="685" t="s">
        <v>3180</v>
      </c>
      <c r="AM1041" s="442" t="s">
        <v>52</v>
      </c>
      <c r="AN1041" s="676" t="s">
        <v>2983</v>
      </c>
      <c r="AO1041" s="442"/>
      <c r="AP1041" s="684"/>
      <c r="AQ1041" s="684" t="s">
        <v>37</v>
      </c>
      <c r="AR1041" s="684"/>
      <c r="AS1041" s="544" t="s">
        <v>1078</v>
      </c>
      <c r="AT1041" s="630" t="s">
        <v>1078</v>
      </c>
      <c r="AU1041" s="630" t="s">
        <v>1078</v>
      </c>
      <c r="AV1041" s="662">
        <v>0.73</v>
      </c>
      <c r="AW1041" s="673">
        <f>U1041</f>
        <v>49204132</v>
      </c>
      <c r="AX1041" s="673" cm="1">
        <f t="array" ref="AX1041">SUM(MID(0&amp;AW1041,LARGE(INDEX(ISNUMBER(--MID(AW1041,ROW($1:$8),1))*ROW($1:$8),),ROW($1:$8))+1,1)*10^ROW($1:$8)/10)</f>
        <v>49204132</v>
      </c>
      <c r="AY1041" s="673" t="str">
        <f>VLOOKUP($AX1041,'Item Master Data'!$A:$F,3,FALSE)</f>
        <v>Q.PEAK DUO BLK G10+/AC</v>
      </c>
      <c r="AZ1041" s="673">
        <f>VLOOKUP($AX1041,'Item Master Data'!$A:$F,6,FALSE)</f>
        <v>360</v>
      </c>
      <c r="BA1041" s="673">
        <f>X1041/BB1041</f>
        <v>28</v>
      </c>
      <c r="BB1041" s="673">
        <f>VLOOKUP(AX1041,'Item Master Data'!$A:$G,7,FALSE)</f>
        <v>26</v>
      </c>
      <c r="BC1041" s="673"/>
      <c r="BD1041" s="673">
        <f>W1041-AZ1041</f>
        <v>0</v>
      </c>
    </row>
    <row r="1042" spans="1:56">
      <c r="A1042" s="544"/>
      <c r="B1042" s="643">
        <v>44644</v>
      </c>
      <c r="C1042" s="643">
        <v>44644</v>
      </c>
      <c r="D1042" s="676" t="s">
        <v>2956</v>
      </c>
      <c r="E1042" s="639" t="s">
        <v>5381</v>
      </c>
      <c r="F1042" s="676" t="s">
        <v>1152</v>
      </c>
      <c r="G1042" s="676">
        <v>2022</v>
      </c>
      <c r="H1042" s="676">
        <v>4</v>
      </c>
      <c r="I1042" s="676"/>
      <c r="J1042" s="770"/>
      <c r="K1042" s="676" t="s">
        <v>3182</v>
      </c>
      <c r="L1042" s="676" t="s">
        <v>3174</v>
      </c>
      <c r="M1042" s="677">
        <v>44616</v>
      </c>
      <c r="N1042" s="677">
        <v>44652</v>
      </c>
      <c r="O1042" s="677"/>
      <c r="P1042" s="677">
        <v>44664</v>
      </c>
      <c r="Q1042" s="677"/>
      <c r="R1042" s="677"/>
      <c r="S1042" s="676" t="s">
        <v>2959</v>
      </c>
      <c r="T1042" s="676">
        <v>60</v>
      </c>
      <c r="U1042" s="676">
        <v>49204132</v>
      </c>
      <c r="V1042" s="676" t="s">
        <v>1231</v>
      </c>
      <c r="W1042" s="676">
        <v>360</v>
      </c>
      <c r="X1042" s="678">
        <v>728</v>
      </c>
      <c r="Y1042" s="693">
        <v>262080</v>
      </c>
      <c r="Z1042" s="443">
        <v>0.79</v>
      </c>
      <c r="AA1042" s="682">
        <f>Y1042*Z1042</f>
        <v>207043.20000000001</v>
      </c>
      <c r="AB1042" s="694"/>
      <c r="AC1042" s="717">
        <v>0</v>
      </c>
      <c r="AD1042" s="692"/>
      <c r="AE1042" s="684"/>
      <c r="AF1042" s="695">
        <f>AA1042+AD1042+AE1042</f>
        <v>207043.20000000001</v>
      </c>
      <c r="AG1042" s="442" t="s">
        <v>47</v>
      </c>
      <c r="AH1042" s="676"/>
      <c r="AI1042" s="676">
        <v>30</v>
      </c>
      <c r="AJ1042" s="686" t="s">
        <v>3183</v>
      </c>
      <c r="AK1042" s="676" t="s">
        <v>1076</v>
      </c>
      <c r="AL1042" s="685" t="s">
        <v>3184</v>
      </c>
      <c r="AM1042" s="442" t="s">
        <v>52</v>
      </c>
      <c r="AN1042" s="676" t="s">
        <v>2983</v>
      </c>
      <c r="AO1042" s="442"/>
      <c r="AP1042" s="684"/>
      <c r="AQ1042" s="684" t="s">
        <v>37</v>
      </c>
      <c r="AR1042" s="684"/>
      <c r="AS1042" s="544" t="s">
        <v>1078</v>
      </c>
      <c r="AT1042" s="630" t="s">
        <v>1078</v>
      </c>
      <c r="AU1042" s="630" t="s">
        <v>1078</v>
      </c>
      <c r="AV1042" s="662">
        <v>0.73</v>
      </c>
      <c r="AW1042" s="673">
        <f>U1042</f>
        <v>49204132</v>
      </c>
      <c r="AX1042" s="673" cm="1">
        <f t="array" ref="AX1042">SUM(MID(0&amp;AW1042,LARGE(INDEX(ISNUMBER(--MID(AW1042,ROW($1:$8),1))*ROW($1:$8),),ROW($1:$8))+1,1)*10^ROW($1:$8)/10)</f>
        <v>49204132</v>
      </c>
      <c r="AY1042" s="673" t="str">
        <f>VLOOKUP($AX1042,'Item Master Data'!$A:$F,3,FALSE)</f>
        <v>Q.PEAK DUO BLK G10+/AC</v>
      </c>
      <c r="AZ1042" s="673">
        <f>VLOOKUP($AX1042,'Item Master Data'!$A:$F,6,FALSE)</f>
        <v>360</v>
      </c>
      <c r="BA1042" s="673">
        <f>X1042/BB1042</f>
        <v>28</v>
      </c>
      <c r="BB1042" s="673">
        <f>VLOOKUP(AX1042,'Item Master Data'!$A:$G,7,FALSE)</f>
        <v>26</v>
      </c>
      <c r="BC1042" s="673"/>
      <c r="BD1042" s="673">
        <f>W1042-AZ1042</f>
        <v>0</v>
      </c>
    </row>
    <row r="1043" spans="1:56">
      <c r="A1043" s="544"/>
      <c r="B1043" s="643">
        <v>44662</v>
      </c>
      <c r="C1043" s="643">
        <v>44662</v>
      </c>
      <c r="D1043" s="676" t="s">
        <v>2956</v>
      </c>
      <c r="E1043" s="639" t="s">
        <v>5381</v>
      </c>
      <c r="F1043" s="676" t="s">
        <v>1152</v>
      </c>
      <c r="G1043" s="676">
        <v>2022</v>
      </c>
      <c r="H1043" s="676">
        <v>4</v>
      </c>
      <c r="I1043" s="676"/>
      <c r="J1043" s="770"/>
      <c r="K1043" s="676" t="s">
        <v>3186</v>
      </c>
      <c r="L1043" s="676" t="s">
        <v>3174</v>
      </c>
      <c r="M1043" s="677">
        <v>44616</v>
      </c>
      <c r="N1043" s="677">
        <v>44662</v>
      </c>
      <c r="O1043" s="677"/>
      <c r="P1043" s="677">
        <v>44665</v>
      </c>
      <c r="Q1043" s="677"/>
      <c r="R1043" s="677"/>
      <c r="S1043" s="676" t="s">
        <v>2959</v>
      </c>
      <c r="T1043" s="676">
        <v>60</v>
      </c>
      <c r="U1043" s="676">
        <v>49203132</v>
      </c>
      <c r="V1043" s="676" t="s">
        <v>1785</v>
      </c>
      <c r="W1043" s="676">
        <v>360</v>
      </c>
      <c r="X1043" s="678">
        <v>832</v>
      </c>
      <c r="Y1043" s="693">
        <v>299520</v>
      </c>
      <c r="Z1043" s="443">
        <v>0.52</v>
      </c>
      <c r="AA1043" s="682">
        <f>Y1043*Z1043</f>
        <v>155750.39999999999</v>
      </c>
      <c r="AB1043" s="694"/>
      <c r="AC1043" s="717">
        <v>0</v>
      </c>
      <c r="AD1043" s="692"/>
      <c r="AE1043" s="684"/>
      <c r="AF1043" s="695">
        <f>AA1043+AD1043+AE1043</f>
        <v>155750.39999999999</v>
      </c>
      <c r="AG1043" s="442" t="s">
        <v>47</v>
      </c>
      <c r="AH1043" s="676"/>
      <c r="AI1043" s="676">
        <v>30</v>
      </c>
      <c r="AJ1043" s="686" t="s">
        <v>3187</v>
      </c>
      <c r="AK1043" s="676" t="s">
        <v>1388</v>
      </c>
      <c r="AL1043" s="685" t="s">
        <v>3188</v>
      </c>
      <c r="AM1043" s="442" t="s">
        <v>52</v>
      </c>
      <c r="AN1043" s="676" t="s">
        <v>2983</v>
      </c>
      <c r="AO1043" s="442"/>
      <c r="AP1043" s="684"/>
      <c r="AQ1043" s="684" t="s">
        <v>37</v>
      </c>
      <c r="AR1043" s="684"/>
      <c r="AS1043" s="544" t="s">
        <v>1078</v>
      </c>
      <c r="AT1043" s="630" t="s">
        <v>1078</v>
      </c>
      <c r="AU1043" s="630" t="s">
        <v>1078</v>
      </c>
      <c r="AV1043" s="662">
        <v>0.73</v>
      </c>
      <c r="AW1043" s="673">
        <f>U1043</f>
        <v>49203132</v>
      </c>
      <c r="AX1043" s="673" cm="1">
        <f t="array" ref="AX1043">SUM(MID(0&amp;AW1043,LARGE(INDEX(ISNUMBER(--MID(AW1043,ROW($1:$8),1))*ROW($1:$8),),ROW($1:$8))+1,1)*10^ROW($1:$8)/10)</f>
        <v>49203132</v>
      </c>
      <c r="AY1043" s="673" t="str">
        <f>VLOOKUP($AX1043,'Item Master Data'!$A:$F,3,FALSE)</f>
        <v>Q.PEAK DUO BLK G10+</v>
      </c>
      <c r="AZ1043" s="673">
        <f>VLOOKUP($AX1043,'Item Master Data'!$A:$F,6,FALSE)</f>
        <v>360</v>
      </c>
      <c r="BA1043" s="673">
        <f>X1043/BB1043</f>
        <v>26</v>
      </c>
      <c r="BB1043" s="673">
        <f>VLOOKUP(AX1043,'Item Master Data'!$A:$G,7,FALSE)</f>
        <v>32</v>
      </c>
      <c r="BC1043" s="673"/>
      <c r="BD1043" s="673">
        <f>W1043-AZ1043</f>
        <v>0</v>
      </c>
    </row>
    <row r="1044" spans="1:56">
      <c r="A1044" s="544"/>
      <c r="B1044" s="643">
        <v>44662</v>
      </c>
      <c r="C1044" s="643">
        <v>44662</v>
      </c>
      <c r="D1044" s="676" t="s">
        <v>2956</v>
      </c>
      <c r="E1044" s="639" t="s">
        <v>5381</v>
      </c>
      <c r="F1044" s="676" t="s">
        <v>1152</v>
      </c>
      <c r="G1044" s="676">
        <v>2022</v>
      </c>
      <c r="H1044" s="676">
        <v>4</v>
      </c>
      <c r="I1044" s="676"/>
      <c r="J1044" s="770"/>
      <c r="K1044" s="676" t="s">
        <v>3189</v>
      </c>
      <c r="L1044" s="676" t="s">
        <v>3174</v>
      </c>
      <c r="M1044" s="677">
        <v>44616</v>
      </c>
      <c r="N1044" s="677">
        <v>44662</v>
      </c>
      <c r="O1044" s="677"/>
      <c r="P1044" s="677">
        <v>44664</v>
      </c>
      <c r="Q1044" s="677"/>
      <c r="R1044" s="677"/>
      <c r="S1044" s="676" t="s">
        <v>2959</v>
      </c>
      <c r="T1044" s="676">
        <v>60</v>
      </c>
      <c r="U1044" s="676">
        <v>49203132</v>
      </c>
      <c r="V1044" s="676" t="s">
        <v>1785</v>
      </c>
      <c r="W1044" s="676">
        <v>360</v>
      </c>
      <c r="X1044" s="678">
        <v>832</v>
      </c>
      <c r="Y1044" s="693">
        <v>299520</v>
      </c>
      <c r="Z1044" s="443">
        <v>0.52</v>
      </c>
      <c r="AA1044" s="682">
        <f>Y1044*Z1044</f>
        <v>155750.39999999999</v>
      </c>
      <c r="AB1044" s="694"/>
      <c r="AC1044" s="717">
        <v>0</v>
      </c>
      <c r="AD1044" s="692"/>
      <c r="AE1044" s="684"/>
      <c r="AF1044" s="695">
        <f>AA1044+AD1044+AE1044</f>
        <v>155750.39999999999</v>
      </c>
      <c r="AG1044" s="442" t="s">
        <v>47</v>
      </c>
      <c r="AH1044" s="676"/>
      <c r="AI1044" s="676">
        <v>30</v>
      </c>
      <c r="AJ1044" s="686" t="s">
        <v>3190</v>
      </c>
      <c r="AK1044" s="676" t="s">
        <v>3191</v>
      </c>
      <c r="AL1044" s="685" t="s">
        <v>3192</v>
      </c>
      <c r="AM1044" s="442" t="s">
        <v>52</v>
      </c>
      <c r="AN1044" s="676" t="s">
        <v>2983</v>
      </c>
      <c r="AO1044" s="442"/>
      <c r="AP1044" s="684"/>
      <c r="AQ1044" s="684" t="s">
        <v>37</v>
      </c>
      <c r="AR1044" s="684"/>
      <c r="AS1044" s="544" t="s">
        <v>1078</v>
      </c>
      <c r="AT1044" s="630" t="s">
        <v>1078</v>
      </c>
      <c r="AU1044" s="630" t="s">
        <v>1078</v>
      </c>
      <c r="AV1044" s="662">
        <v>0.73</v>
      </c>
      <c r="AW1044" s="673">
        <f>U1044</f>
        <v>49203132</v>
      </c>
      <c r="AX1044" s="673" cm="1">
        <f t="array" ref="AX1044">SUM(MID(0&amp;AW1044,LARGE(INDEX(ISNUMBER(--MID(AW1044,ROW($1:$8),1))*ROW($1:$8),),ROW($1:$8))+1,1)*10^ROW($1:$8)/10)</f>
        <v>49203132</v>
      </c>
      <c r="AY1044" s="673" t="str">
        <f>VLOOKUP($AX1044,'Item Master Data'!$A:$F,3,FALSE)</f>
        <v>Q.PEAK DUO BLK G10+</v>
      </c>
      <c r="AZ1044" s="673">
        <f>VLOOKUP($AX1044,'Item Master Data'!$A:$F,6,FALSE)</f>
        <v>360</v>
      </c>
      <c r="BA1044" s="673">
        <f>X1044/BB1044</f>
        <v>26</v>
      </c>
      <c r="BB1044" s="673">
        <f>VLOOKUP(AX1044,'Item Master Data'!$A:$G,7,FALSE)</f>
        <v>32</v>
      </c>
      <c r="BC1044" s="673"/>
      <c r="BD1044" s="673">
        <f>W1044-AZ1044</f>
        <v>0</v>
      </c>
    </row>
    <row r="1045" spans="1:56">
      <c r="A1045" s="544"/>
      <c r="B1045" s="643">
        <v>44662</v>
      </c>
      <c r="C1045" s="643">
        <v>44662</v>
      </c>
      <c r="D1045" s="676" t="s">
        <v>2956</v>
      </c>
      <c r="E1045" s="639" t="s">
        <v>5381</v>
      </c>
      <c r="F1045" s="676" t="s">
        <v>1152</v>
      </c>
      <c r="G1045" s="676">
        <v>2022</v>
      </c>
      <c r="H1045" s="676">
        <v>4</v>
      </c>
      <c r="I1045" s="676"/>
      <c r="J1045" s="770"/>
      <c r="K1045" s="676" t="s">
        <v>3198</v>
      </c>
      <c r="L1045" s="676" t="s">
        <v>3174</v>
      </c>
      <c r="M1045" s="677">
        <v>44620</v>
      </c>
      <c r="N1045" s="677">
        <v>44662</v>
      </c>
      <c r="O1045" s="677"/>
      <c r="P1045" s="677">
        <v>44664</v>
      </c>
      <c r="Q1045" s="677"/>
      <c r="R1045" s="677"/>
      <c r="S1045" s="676" t="s">
        <v>2959</v>
      </c>
      <c r="T1045" s="676">
        <v>60</v>
      </c>
      <c r="U1045" s="676">
        <v>49203132</v>
      </c>
      <c r="V1045" s="676" t="s">
        <v>1785</v>
      </c>
      <c r="W1045" s="676">
        <v>360</v>
      </c>
      <c r="X1045" s="678">
        <v>832</v>
      </c>
      <c r="Y1045" s="693">
        <v>299520</v>
      </c>
      <c r="Z1045" s="443">
        <v>0.52</v>
      </c>
      <c r="AA1045" s="682">
        <f>Y1045*Z1045</f>
        <v>155750.39999999999</v>
      </c>
      <c r="AB1045" s="694"/>
      <c r="AC1045" s="717">
        <v>0</v>
      </c>
      <c r="AD1045" s="692"/>
      <c r="AE1045" s="684"/>
      <c r="AF1045" s="695">
        <f>AA1045+AD1045+AE1045</f>
        <v>155750.39999999999</v>
      </c>
      <c r="AG1045" s="442" t="s">
        <v>47</v>
      </c>
      <c r="AH1045" s="676"/>
      <c r="AI1045" s="676">
        <v>30</v>
      </c>
      <c r="AJ1045" s="686" t="s">
        <v>3199</v>
      </c>
      <c r="AK1045" s="676" t="s">
        <v>1227</v>
      </c>
      <c r="AL1045" s="685" t="s">
        <v>3200</v>
      </c>
      <c r="AM1045" s="442" t="s">
        <v>52</v>
      </c>
      <c r="AN1045" s="676" t="s">
        <v>2983</v>
      </c>
      <c r="AO1045" s="442"/>
      <c r="AP1045" s="684"/>
      <c r="AQ1045" s="684" t="s">
        <v>37</v>
      </c>
      <c r="AR1045" s="684"/>
      <c r="AS1045" s="544" t="s">
        <v>1078</v>
      </c>
      <c r="AT1045" s="630" t="s">
        <v>1078</v>
      </c>
      <c r="AU1045" s="630" t="s">
        <v>1078</v>
      </c>
      <c r="AV1045" s="662">
        <v>0.73</v>
      </c>
      <c r="AW1045" s="673">
        <f>U1045</f>
        <v>49203132</v>
      </c>
      <c r="AX1045" s="673" cm="1">
        <f t="array" ref="AX1045">SUM(MID(0&amp;AW1045,LARGE(INDEX(ISNUMBER(--MID(AW1045,ROW($1:$8),1))*ROW($1:$8),),ROW($1:$8))+1,1)*10^ROW($1:$8)/10)</f>
        <v>49203132</v>
      </c>
      <c r="AY1045" s="673" t="str">
        <f>VLOOKUP($AX1045,'Item Master Data'!$A:$F,3,FALSE)</f>
        <v>Q.PEAK DUO BLK G10+</v>
      </c>
      <c r="AZ1045" s="673">
        <f>VLOOKUP($AX1045,'Item Master Data'!$A:$F,6,FALSE)</f>
        <v>360</v>
      </c>
      <c r="BA1045" s="673">
        <f>X1045/BB1045</f>
        <v>26</v>
      </c>
      <c r="BB1045" s="673">
        <f>VLOOKUP(AX1045,'Item Master Data'!$A:$G,7,FALSE)</f>
        <v>32</v>
      </c>
      <c r="BC1045" s="673"/>
      <c r="BD1045" s="673">
        <f>W1045-AZ1045</f>
        <v>0</v>
      </c>
    </row>
    <row r="1046" spans="1:56">
      <c r="A1046" s="544"/>
      <c r="B1046" s="643">
        <v>44662</v>
      </c>
      <c r="C1046" s="643">
        <v>44662</v>
      </c>
      <c r="D1046" s="676" t="s">
        <v>2956</v>
      </c>
      <c r="E1046" s="639" t="s">
        <v>5381</v>
      </c>
      <c r="F1046" s="676" t="s">
        <v>1152</v>
      </c>
      <c r="G1046" s="676">
        <v>2022</v>
      </c>
      <c r="H1046" s="676">
        <v>4</v>
      </c>
      <c r="I1046" s="676"/>
      <c r="J1046" s="770"/>
      <c r="K1046" s="676" t="s">
        <v>3201</v>
      </c>
      <c r="L1046" s="676" t="s">
        <v>3174</v>
      </c>
      <c r="M1046" s="677">
        <v>44620</v>
      </c>
      <c r="N1046" s="677">
        <v>44662</v>
      </c>
      <c r="O1046" s="677"/>
      <c r="P1046" s="677">
        <v>44664</v>
      </c>
      <c r="Q1046" s="677"/>
      <c r="R1046" s="677"/>
      <c r="S1046" s="676" t="s">
        <v>2959</v>
      </c>
      <c r="T1046" s="676">
        <v>60</v>
      </c>
      <c r="U1046" s="676">
        <v>49203132</v>
      </c>
      <c r="V1046" s="676" t="s">
        <v>1785</v>
      </c>
      <c r="W1046" s="676">
        <v>360</v>
      </c>
      <c r="X1046" s="678">
        <v>832</v>
      </c>
      <c r="Y1046" s="693">
        <v>299520</v>
      </c>
      <c r="Z1046" s="443">
        <v>0.52</v>
      </c>
      <c r="AA1046" s="682">
        <f>Y1046*Z1046</f>
        <v>155750.39999999999</v>
      </c>
      <c r="AB1046" s="694"/>
      <c r="AC1046" s="717">
        <v>0</v>
      </c>
      <c r="AD1046" s="692"/>
      <c r="AE1046" s="684"/>
      <c r="AF1046" s="695">
        <f>AA1046+AD1046+AE1046</f>
        <v>155750.39999999999</v>
      </c>
      <c r="AG1046" s="442" t="s">
        <v>47</v>
      </c>
      <c r="AH1046" s="676"/>
      <c r="AI1046" s="676">
        <v>30</v>
      </c>
      <c r="AJ1046" s="686" t="s">
        <v>3202</v>
      </c>
      <c r="AK1046" s="676" t="s">
        <v>1121</v>
      </c>
      <c r="AL1046" s="685" t="s">
        <v>3203</v>
      </c>
      <c r="AM1046" s="442" t="s">
        <v>52</v>
      </c>
      <c r="AN1046" s="676" t="s">
        <v>2983</v>
      </c>
      <c r="AO1046" s="442"/>
      <c r="AP1046" s="684"/>
      <c r="AQ1046" s="684" t="s">
        <v>37</v>
      </c>
      <c r="AR1046" s="684"/>
      <c r="AS1046" s="544" t="s">
        <v>1078</v>
      </c>
      <c r="AT1046" s="630" t="s">
        <v>1078</v>
      </c>
      <c r="AU1046" s="630" t="s">
        <v>1078</v>
      </c>
      <c r="AV1046" s="662">
        <v>0.73</v>
      </c>
      <c r="AW1046" s="673">
        <f>U1046</f>
        <v>49203132</v>
      </c>
      <c r="AX1046" s="673" cm="1">
        <f t="array" ref="AX1046">SUM(MID(0&amp;AW1046,LARGE(INDEX(ISNUMBER(--MID(AW1046,ROW($1:$8),1))*ROW($1:$8),),ROW($1:$8))+1,1)*10^ROW($1:$8)/10)</f>
        <v>49203132</v>
      </c>
      <c r="AY1046" s="673" t="str">
        <f>VLOOKUP($AX1046,'Item Master Data'!$A:$F,3,FALSE)</f>
        <v>Q.PEAK DUO BLK G10+</v>
      </c>
      <c r="AZ1046" s="673">
        <f>VLOOKUP($AX1046,'Item Master Data'!$A:$F,6,FALSE)</f>
        <v>360</v>
      </c>
      <c r="BA1046" s="673">
        <f>X1046/BB1046</f>
        <v>26</v>
      </c>
      <c r="BB1046" s="673">
        <f>VLOOKUP(AX1046,'Item Master Data'!$A:$G,7,FALSE)</f>
        <v>32</v>
      </c>
      <c r="BC1046" s="673"/>
      <c r="BD1046" s="673">
        <f>W1046-AZ1046</f>
        <v>0</v>
      </c>
    </row>
    <row r="1047" spans="1:56">
      <c r="A1047" s="544"/>
      <c r="B1047" s="643">
        <v>44662</v>
      </c>
      <c r="C1047" s="643">
        <v>44662</v>
      </c>
      <c r="D1047" s="676" t="s">
        <v>2956</v>
      </c>
      <c r="E1047" s="639" t="s">
        <v>5381</v>
      </c>
      <c r="F1047" s="676" t="s">
        <v>1152</v>
      </c>
      <c r="G1047" s="676">
        <v>2022</v>
      </c>
      <c r="H1047" s="676">
        <v>4</v>
      </c>
      <c r="I1047" s="676"/>
      <c r="J1047" s="770"/>
      <c r="K1047" s="676" t="s">
        <v>3211</v>
      </c>
      <c r="L1047" s="676" t="s">
        <v>3174</v>
      </c>
      <c r="M1047" s="677">
        <v>44655</v>
      </c>
      <c r="N1047" s="677">
        <v>44662</v>
      </c>
      <c r="O1047" s="677"/>
      <c r="P1047" s="677">
        <v>44665</v>
      </c>
      <c r="Q1047" s="677"/>
      <c r="R1047" s="677"/>
      <c r="S1047" s="676" t="s">
        <v>2959</v>
      </c>
      <c r="T1047" s="676">
        <v>60</v>
      </c>
      <c r="U1047" s="676">
        <v>49203132</v>
      </c>
      <c r="V1047" s="676" t="s">
        <v>986</v>
      </c>
      <c r="W1047" s="676">
        <v>360</v>
      </c>
      <c r="X1047" s="678">
        <v>832</v>
      </c>
      <c r="Y1047" s="693">
        <v>299520</v>
      </c>
      <c r="Z1047" s="443">
        <v>0.52</v>
      </c>
      <c r="AA1047" s="682">
        <f>Y1047*Z1047</f>
        <v>155750.39999999999</v>
      </c>
      <c r="AB1047" s="694"/>
      <c r="AC1047" s="717">
        <v>0</v>
      </c>
      <c r="AD1047" s="692"/>
      <c r="AE1047" s="684"/>
      <c r="AF1047" s="695">
        <f>AA1047+AD1047+AE1047</f>
        <v>155750.39999999999</v>
      </c>
      <c r="AG1047" s="442" t="s">
        <v>47</v>
      </c>
      <c r="AH1047" s="676"/>
      <c r="AI1047" s="676">
        <v>30</v>
      </c>
      <c r="AJ1047" s="686" t="s">
        <v>3209</v>
      </c>
      <c r="AK1047" s="676" t="s">
        <v>1121</v>
      </c>
      <c r="AL1047" s="685" t="s">
        <v>3210</v>
      </c>
      <c r="AM1047" s="442" t="s">
        <v>52</v>
      </c>
      <c r="AN1047" s="676" t="s">
        <v>2983</v>
      </c>
      <c r="AO1047" s="442"/>
      <c r="AP1047" s="684"/>
      <c r="AQ1047" s="684" t="s">
        <v>37</v>
      </c>
      <c r="AR1047" s="684"/>
      <c r="AS1047" s="544" t="s">
        <v>1078</v>
      </c>
      <c r="AT1047" s="630" t="s">
        <v>1078</v>
      </c>
      <c r="AU1047" s="630" t="s">
        <v>1078</v>
      </c>
      <c r="AV1047" s="662"/>
      <c r="AW1047" s="673">
        <f>U1047</f>
        <v>49203132</v>
      </c>
      <c r="AX1047" s="673" cm="1">
        <f t="array" ref="AX1047">SUM(MID(0&amp;AW1047,LARGE(INDEX(ISNUMBER(--MID(AW1047,ROW($1:$8),1))*ROW($1:$8),),ROW($1:$8))+1,1)*10^ROW($1:$8)/10)</f>
        <v>49203132</v>
      </c>
      <c r="AY1047" s="673" t="str">
        <f>VLOOKUP($AX1047,'Item Master Data'!$A:$F,3,FALSE)</f>
        <v>Q.PEAK DUO BLK G10+</v>
      </c>
      <c r="AZ1047" s="673">
        <f>VLOOKUP($AX1047,'Item Master Data'!$A:$F,6,FALSE)</f>
        <v>360</v>
      </c>
      <c r="BA1047" s="673">
        <f>X1047/BB1047</f>
        <v>26</v>
      </c>
      <c r="BB1047" s="673">
        <f>VLOOKUP(AX1047,'Item Master Data'!$A:$G,7,FALSE)</f>
        <v>32</v>
      </c>
      <c r="BC1047" s="673"/>
      <c r="BD1047" s="673">
        <f>W1047-AZ1047</f>
        <v>0</v>
      </c>
    </row>
    <row r="1048" spans="1:56">
      <c r="A1048" s="544"/>
      <c r="B1048" s="643">
        <v>44662</v>
      </c>
      <c r="C1048" s="643">
        <v>44662</v>
      </c>
      <c r="D1048" s="676" t="s">
        <v>2956</v>
      </c>
      <c r="E1048" s="639" t="s">
        <v>5381</v>
      </c>
      <c r="F1048" s="676" t="s">
        <v>1152</v>
      </c>
      <c r="G1048" s="676">
        <v>2022</v>
      </c>
      <c r="H1048" s="676">
        <v>4</v>
      </c>
      <c r="I1048" s="676"/>
      <c r="J1048" s="770"/>
      <c r="K1048" s="676" t="s">
        <v>3208</v>
      </c>
      <c r="L1048" s="676" t="s">
        <v>3174</v>
      </c>
      <c r="M1048" s="677">
        <v>44655</v>
      </c>
      <c r="N1048" s="677">
        <v>44662</v>
      </c>
      <c r="O1048" s="677"/>
      <c r="P1048" s="677">
        <v>44665</v>
      </c>
      <c r="Q1048" s="677"/>
      <c r="R1048" s="677"/>
      <c r="S1048" s="676" t="s">
        <v>2959</v>
      </c>
      <c r="T1048" s="676">
        <v>60</v>
      </c>
      <c r="U1048" s="676">
        <v>49203132</v>
      </c>
      <c r="V1048" s="676" t="s">
        <v>986</v>
      </c>
      <c r="W1048" s="676">
        <v>360</v>
      </c>
      <c r="X1048" s="678">
        <v>832</v>
      </c>
      <c r="Y1048" s="693">
        <v>299520</v>
      </c>
      <c r="Z1048" s="443">
        <v>0.52</v>
      </c>
      <c r="AA1048" s="682">
        <f>Y1048*Z1048</f>
        <v>155750.39999999999</v>
      </c>
      <c r="AB1048" s="694"/>
      <c r="AC1048" s="717">
        <v>0</v>
      </c>
      <c r="AD1048" s="692"/>
      <c r="AE1048" s="684"/>
      <c r="AF1048" s="695">
        <f>AA1048+AD1048+AE1048</f>
        <v>155750.39999999999</v>
      </c>
      <c r="AG1048" s="442" t="s">
        <v>47</v>
      </c>
      <c r="AH1048" s="676"/>
      <c r="AI1048" s="676">
        <v>30</v>
      </c>
      <c r="AJ1048" s="686" t="s">
        <v>3209</v>
      </c>
      <c r="AK1048" s="676" t="s">
        <v>1121</v>
      </c>
      <c r="AL1048" s="685" t="s">
        <v>3210</v>
      </c>
      <c r="AM1048" s="442" t="s">
        <v>52</v>
      </c>
      <c r="AN1048" s="676" t="s">
        <v>2983</v>
      </c>
      <c r="AO1048" s="442"/>
      <c r="AP1048" s="684"/>
      <c r="AQ1048" s="684" t="s">
        <v>37</v>
      </c>
      <c r="AR1048" s="684"/>
      <c r="AS1048" s="544" t="s">
        <v>1078</v>
      </c>
      <c r="AT1048" s="630" t="s">
        <v>1078</v>
      </c>
      <c r="AU1048" s="630" t="s">
        <v>1078</v>
      </c>
      <c r="AV1048" s="662"/>
      <c r="AW1048" s="673">
        <f>U1048</f>
        <v>49203132</v>
      </c>
      <c r="AX1048" s="673" cm="1">
        <f t="array" ref="AX1048">SUM(MID(0&amp;AW1048,LARGE(INDEX(ISNUMBER(--MID(AW1048,ROW($1:$8),1))*ROW($1:$8),),ROW($1:$8))+1,1)*10^ROW($1:$8)/10)</f>
        <v>49203132</v>
      </c>
      <c r="AY1048" s="673" t="str">
        <f>VLOOKUP($AX1048,'Item Master Data'!$A:$F,3,FALSE)</f>
        <v>Q.PEAK DUO BLK G10+</v>
      </c>
      <c r="AZ1048" s="673">
        <f>VLOOKUP($AX1048,'Item Master Data'!$A:$F,6,FALSE)</f>
        <v>360</v>
      </c>
      <c r="BA1048" s="673">
        <f>X1048/BB1048</f>
        <v>26</v>
      </c>
      <c r="BB1048" s="673">
        <f>VLOOKUP(AX1048,'Item Master Data'!$A:$G,7,FALSE)</f>
        <v>32</v>
      </c>
      <c r="BC1048" s="673"/>
      <c r="BD1048" s="673">
        <f>W1048-AZ1048</f>
        <v>0</v>
      </c>
    </row>
    <row r="1049" spans="1:56">
      <c r="A1049" s="544"/>
      <c r="B1049" s="643" t="s">
        <v>1217</v>
      </c>
      <c r="C1049" s="643" t="s">
        <v>1217</v>
      </c>
      <c r="D1049" s="676" t="s">
        <v>2956</v>
      </c>
      <c r="E1049" s="639" t="s">
        <v>5379</v>
      </c>
      <c r="F1049" s="676" t="s">
        <v>1152</v>
      </c>
      <c r="G1049" s="676">
        <v>2022</v>
      </c>
      <c r="H1049" s="676">
        <v>4</v>
      </c>
      <c r="I1049" s="676"/>
      <c r="J1049" s="770"/>
      <c r="K1049" s="676" t="s">
        <v>4829</v>
      </c>
      <c r="L1049" s="676" t="s">
        <v>3174</v>
      </c>
      <c r="M1049" s="677">
        <v>44620</v>
      </c>
      <c r="N1049" s="677">
        <v>44652</v>
      </c>
      <c r="O1049" s="677"/>
      <c r="P1049" s="677"/>
      <c r="Q1049" s="677"/>
      <c r="R1049" s="677"/>
      <c r="S1049" s="676" t="s">
        <v>2959</v>
      </c>
      <c r="T1049" s="676">
        <v>60</v>
      </c>
      <c r="U1049" s="676">
        <v>49204132</v>
      </c>
      <c r="V1049" s="676" t="s">
        <v>1231</v>
      </c>
      <c r="W1049" s="676">
        <v>360</v>
      </c>
      <c r="X1049" s="678">
        <v>728</v>
      </c>
      <c r="Y1049" s="693">
        <v>262080</v>
      </c>
      <c r="Z1049" s="443">
        <v>0.79</v>
      </c>
      <c r="AA1049" s="682">
        <f>Y1049*Z1049</f>
        <v>207043.20000000001</v>
      </c>
      <c r="AB1049" s="694"/>
      <c r="AC1049" s="717">
        <v>0</v>
      </c>
      <c r="AD1049" s="692"/>
      <c r="AE1049" s="441"/>
      <c r="AF1049" s="695">
        <f>AA1049+AD1049+AE1049</f>
        <v>207043.20000000001</v>
      </c>
      <c r="AG1049" s="442" t="s">
        <v>47</v>
      </c>
      <c r="AH1049" s="676"/>
      <c r="AI1049" s="676">
        <v>30</v>
      </c>
      <c r="AJ1049" s="686" t="s">
        <v>3176</v>
      </c>
      <c r="AK1049" s="676" t="s">
        <v>1076</v>
      </c>
      <c r="AL1049" s="685" t="s">
        <v>3177</v>
      </c>
      <c r="AM1049" s="442" t="s">
        <v>52</v>
      </c>
      <c r="AN1049" s="442" t="s">
        <v>2983</v>
      </c>
      <c r="AO1049" s="442"/>
      <c r="AP1049" s="684"/>
      <c r="AQ1049" s="684" t="s">
        <v>37</v>
      </c>
      <c r="AR1049" s="684"/>
      <c r="AS1049" s="544" t="s">
        <v>1078</v>
      </c>
      <c r="AT1049" s="630" t="s">
        <v>1078</v>
      </c>
      <c r="AU1049" s="630" t="s">
        <v>1078</v>
      </c>
      <c r="AV1049" s="662">
        <v>0.73</v>
      </c>
      <c r="AW1049" s="673">
        <f>U1049</f>
        <v>49204132</v>
      </c>
      <c r="AX1049" s="673" cm="1">
        <f t="array" ref="AX1049">SUM(MID(0&amp;AW1049,LARGE(INDEX(ISNUMBER(--MID(AW1049,ROW($1:$8),1))*ROW($1:$8),),ROW($1:$8))+1,1)*10^ROW($1:$8)/10)</f>
        <v>49204132</v>
      </c>
      <c r="AY1049" s="673" t="str">
        <f>VLOOKUP($AX1049,'Item Master Data'!$A:$F,3,FALSE)</f>
        <v>Q.PEAK DUO BLK G10+/AC</v>
      </c>
      <c r="AZ1049" s="673">
        <f>VLOOKUP($AX1049,'Item Master Data'!$A:$F,6,FALSE)</f>
        <v>360</v>
      </c>
      <c r="BA1049" s="673">
        <f>X1049/BB1049</f>
        <v>28</v>
      </c>
      <c r="BB1049" s="673">
        <f>VLOOKUP(AX1049,'Item Master Data'!$A:$G,7,FALSE)</f>
        <v>26</v>
      </c>
      <c r="BC1049" s="673"/>
      <c r="BD1049" s="673">
        <f>W1049-AZ1049</f>
        <v>0</v>
      </c>
    </row>
    <row r="1050" spans="1:56">
      <c r="A1050" s="544"/>
      <c r="B1050" s="643" t="s">
        <v>1217</v>
      </c>
      <c r="C1050" s="643" t="s">
        <v>1217</v>
      </c>
      <c r="D1050" s="676" t="s">
        <v>2956</v>
      </c>
      <c r="E1050" s="639" t="s">
        <v>5378</v>
      </c>
      <c r="F1050" s="676" t="s">
        <v>1152</v>
      </c>
      <c r="G1050" s="676">
        <v>2022</v>
      </c>
      <c r="H1050" s="676">
        <v>4</v>
      </c>
      <c r="I1050" s="676"/>
      <c r="J1050" s="770"/>
      <c r="K1050" s="676" t="s">
        <v>4828</v>
      </c>
      <c r="L1050" s="676" t="s">
        <v>3174</v>
      </c>
      <c r="M1050" s="677">
        <v>44620</v>
      </c>
      <c r="N1050" s="677">
        <v>44652</v>
      </c>
      <c r="O1050" s="677"/>
      <c r="P1050" s="677"/>
      <c r="Q1050" s="677"/>
      <c r="R1050" s="677"/>
      <c r="S1050" s="676" t="s">
        <v>2959</v>
      </c>
      <c r="T1050" s="676">
        <v>60</v>
      </c>
      <c r="U1050" s="676">
        <v>49204132</v>
      </c>
      <c r="V1050" s="676" t="s">
        <v>1231</v>
      </c>
      <c r="W1050" s="676">
        <v>360</v>
      </c>
      <c r="X1050" s="678">
        <v>728</v>
      </c>
      <c r="Y1050" s="693">
        <v>262080</v>
      </c>
      <c r="Z1050" s="443">
        <v>0.79</v>
      </c>
      <c r="AA1050" s="682">
        <f>Y1050*Z1050</f>
        <v>207043.20000000001</v>
      </c>
      <c r="AB1050" s="694"/>
      <c r="AC1050" s="717">
        <v>0</v>
      </c>
      <c r="AD1050" s="692"/>
      <c r="AE1050" s="684"/>
      <c r="AF1050" s="695">
        <f>AA1050+AD1050+AE1050</f>
        <v>207043.20000000001</v>
      </c>
      <c r="AG1050" s="442" t="s">
        <v>47</v>
      </c>
      <c r="AH1050" s="676"/>
      <c r="AI1050" s="676">
        <v>30</v>
      </c>
      <c r="AJ1050" s="686" t="s">
        <v>2983</v>
      </c>
      <c r="AK1050" s="676" t="s">
        <v>1076</v>
      </c>
      <c r="AL1050" s="685" t="s">
        <v>3175</v>
      </c>
      <c r="AM1050" s="442" t="s">
        <v>52</v>
      </c>
      <c r="AN1050" s="676" t="s">
        <v>2983</v>
      </c>
      <c r="AO1050" s="442"/>
      <c r="AP1050" s="684"/>
      <c r="AQ1050" s="684" t="s">
        <v>37</v>
      </c>
      <c r="AR1050" s="684"/>
      <c r="AS1050" s="544" t="s">
        <v>1078</v>
      </c>
      <c r="AT1050" s="630" t="s">
        <v>1078</v>
      </c>
      <c r="AU1050" s="630" t="s">
        <v>1078</v>
      </c>
      <c r="AV1050" s="662">
        <v>0.73</v>
      </c>
      <c r="AW1050" s="673">
        <f>U1050</f>
        <v>49204132</v>
      </c>
      <c r="AX1050" s="673" cm="1">
        <f t="array" ref="AX1050">SUM(MID(0&amp;AW1050,LARGE(INDEX(ISNUMBER(--MID(AW1050,ROW($1:$8),1))*ROW($1:$8),),ROW($1:$8))+1,1)*10^ROW($1:$8)/10)</f>
        <v>49204132</v>
      </c>
      <c r="AY1050" s="673" t="str">
        <f>VLOOKUP($AX1050,'Item Master Data'!$A:$F,3,FALSE)</f>
        <v>Q.PEAK DUO BLK G10+/AC</v>
      </c>
      <c r="AZ1050" s="673">
        <f>VLOOKUP($AX1050,'Item Master Data'!$A:$F,6,FALSE)</f>
        <v>360</v>
      </c>
      <c r="BA1050" s="673">
        <f>X1050/BB1050</f>
        <v>28</v>
      </c>
      <c r="BB1050" s="673">
        <f>VLOOKUP(AX1050,'Item Master Data'!$A:$G,7,FALSE)</f>
        <v>26</v>
      </c>
      <c r="BC1050" s="673"/>
      <c r="BD1050" s="673">
        <f>W1050-AZ1050</f>
        <v>0</v>
      </c>
    </row>
    <row r="1051" spans="1:56">
      <c r="A1051" s="544"/>
      <c r="B1051" s="643" t="s">
        <v>1217</v>
      </c>
      <c r="C1051" s="643" t="s">
        <v>1217</v>
      </c>
      <c r="D1051" s="676" t="s">
        <v>2956</v>
      </c>
      <c r="E1051" s="639" t="s">
        <v>5379</v>
      </c>
      <c r="F1051" s="676" t="s">
        <v>1152</v>
      </c>
      <c r="G1051" s="676">
        <v>2022</v>
      </c>
      <c r="H1051" s="676">
        <v>4</v>
      </c>
      <c r="I1051" s="676"/>
      <c r="J1051" s="770"/>
      <c r="K1051" s="676" t="s">
        <v>4827</v>
      </c>
      <c r="L1051" s="676" t="s">
        <v>3174</v>
      </c>
      <c r="M1051" s="677">
        <v>44620</v>
      </c>
      <c r="N1051" s="677">
        <v>44652</v>
      </c>
      <c r="O1051" s="677"/>
      <c r="P1051" s="677"/>
      <c r="Q1051" s="677"/>
      <c r="R1051" s="677"/>
      <c r="S1051" s="676" t="s">
        <v>2959</v>
      </c>
      <c r="T1051" s="676">
        <v>60</v>
      </c>
      <c r="U1051" s="676">
        <v>49204132</v>
      </c>
      <c r="V1051" s="676" t="s">
        <v>1231</v>
      </c>
      <c r="W1051" s="676">
        <v>360</v>
      </c>
      <c r="X1051" s="678">
        <v>728</v>
      </c>
      <c r="Y1051" s="693">
        <v>262080</v>
      </c>
      <c r="Z1051" s="443">
        <v>0.79</v>
      </c>
      <c r="AA1051" s="682">
        <f>Y1051*Z1051</f>
        <v>207043.20000000001</v>
      </c>
      <c r="AB1051" s="694"/>
      <c r="AC1051" s="717">
        <v>0</v>
      </c>
      <c r="AD1051" s="692"/>
      <c r="AE1051" s="684"/>
      <c r="AF1051" s="695">
        <f>AA1051+AD1051+AE1051</f>
        <v>207043.20000000001</v>
      </c>
      <c r="AG1051" s="442" t="s">
        <v>47</v>
      </c>
      <c r="AH1051" s="676"/>
      <c r="AI1051" s="676">
        <v>30</v>
      </c>
      <c r="AJ1051" s="686" t="s">
        <v>3176</v>
      </c>
      <c r="AK1051" s="676" t="s">
        <v>1076</v>
      </c>
      <c r="AL1051" s="685" t="s">
        <v>3177</v>
      </c>
      <c r="AM1051" s="442" t="s">
        <v>52</v>
      </c>
      <c r="AN1051" s="676" t="s">
        <v>2983</v>
      </c>
      <c r="AO1051" s="442"/>
      <c r="AP1051" s="684"/>
      <c r="AQ1051" s="684" t="s">
        <v>37</v>
      </c>
      <c r="AR1051" s="684"/>
      <c r="AS1051" s="544" t="s">
        <v>1078</v>
      </c>
      <c r="AT1051" s="630" t="s">
        <v>1078</v>
      </c>
      <c r="AU1051" s="630" t="s">
        <v>1078</v>
      </c>
      <c r="AV1051" s="662">
        <v>0.73</v>
      </c>
      <c r="AW1051" s="673">
        <f>U1051</f>
        <v>49204132</v>
      </c>
      <c r="AX1051" s="673" cm="1">
        <f t="array" ref="AX1051">SUM(MID(0&amp;AW1051,LARGE(INDEX(ISNUMBER(--MID(AW1051,ROW($1:$8),1))*ROW($1:$8),),ROW($1:$8))+1,1)*10^ROW($1:$8)/10)</f>
        <v>49204132</v>
      </c>
      <c r="AY1051" s="673" t="str">
        <f>VLOOKUP($AX1051,'Item Master Data'!$A:$F,3,FALSE)</f>
        <v>Q.PEAK DUO BLK G10+/AC</v>
      </c>
      <c r="AZ1051" s="673">
        <f>VLOOKUP($AX1051,'Item Master Data'!$A:$F,6,FALSE)</f>
        <v>360</v>
      </c>
      <c r="BA1051" s="673">
        <f>X1051/BB1051</f>
        <v>28</v>
      </c>
      <c r="BB1051" s="673">
        <f>VLOOKUP(AX1051,'Item Master Data'!$A:$G,7,FALSE)</f>
        <v>26</v>
      </c>
      <c r="BC1051" s="673"/>
      <c r="BD1051" s="673">
        <f>W1051-AZ1051</f>
        <v>0</v>
      </c>
    </row>
    <row r="1052" spans="1:56">
      <c r="A1052" s="544"/>
      <c r="B1052" s="643" t="s">
        <v>1217</v>
      </c>
      <c r="C1052" s="643" t="s">
        <v>1217</v>
      </c>
      <c r="D1052" s="676" t="s">
        <v>2956</v>
      </c>
      <c r="E1052" s="639" t="s">
        <v>5378</v>
      </c>
      <c r="F1052" s="676" t="s">
        <v>1152</v>
      </c>
      <c r="G1052" s="676">
        <v>2022</v>
      </c>
      <c r="H1052" s="676">
        <v>4</v>
      </c>
      <c r="I1052" s="676"/>
      <c r="J1052" s="770"/>
      <c r="K1052" s="676" t="s">
        <v>4826</v>
      </c>
      <c r="L1052" s="676" t="s">
        <v>3174</v>
      </c>
      <c r="M1052" s="677">
        <v>44620</v>
      </c>
      <c r="N1052" s="677">
        <v>44652</v>
      </c>
      <c r="O1052" s="677"/>
      <c r="P1052" s="677"/>
      <c r="Q1052" s="677"/>
      <c r="R1052" s="677"/>
      <c r="S1052" s="676" t="s">
        <v>2959</v>
      </c>
      <c r="T1052" s="676">
        <v>60</v>
      </c>
      <c r="U1052" s="676">
        <v>49204132</v>
      </c>
      <c r="V1052" s="676" t="s">
        <v>1231</v>
      </c>
      <c r="W1052" s="676">
        <v>360</v>
      </c>
      <c r="X1052" s="678">
        <v>728</v>
      </c>
      <c r="Y1052" s="693">
        <v>262080</v>
      </c>
      <c r="Z1052" s="443">
        <v>0.79</v>
      </c>
      <c r="AA1052" s="682">
        <f>Y1052*Z1052</f>
        <v>207043.20000000001</v>
      </c>
      <c r="AB1052" s="694"/>
      <c r="AC1052" s="717">
        <v>0</v>
      </c>
      <c r="AD1052" s="692"/>
      <c r="AE1052" s="684"/>
      <c r="AF1052" s="695">
        <f>AA1052+AD1052+AE1052</f>
        <v>207043.20000000001</v>
      </c>
      <c r="AG1052" s="442" t="s">
        <v>47</v>
      </c>
      <c r="AH1052" s="676"/>
      <c r="AI1052" s="676">
        <v>30</v>
      </c>
      <c r="AJ1052" s="686" t="s">
        <v>2983</v>
      </c>
      <c r="AK1052" s="676" t="s">
        <v>1076</v>
      </c>
      <c r="AL1052" s="685" t="s">
        <v>3175</v>
      </c>
      <c r="AM1052" s="442" t="s">
        <v>52</v>
      </c>
      <c r="AN1052" s="676" t="s">
        <v>2983</v>
      </c>
      <c r="AO1052" s="442"/>
      <c r="AP1052" s="684"/>
      <c r="AQ1052" s="684" t="s">
        <v>37</v>
      </c>
      <c r="AR1052" s="684"/>
      <c r="AS1052" s="544" t="s">
        <v>1078</v>
      </c>
      <c r="AT1052" s="630" t="s">
        <v>1078</v>
      </c>
      <c r="AU1052" s="630" t="s">
        <v>1078</v>
      </c>
      <c r="AV1052" s="662">
        <v>0.73</v>
      </c>
      <c r="AW1052" s="673">
        <f>U1052</f>
        <v>49204132</v>
      </c>
      <c r="AX1052" s="673" cm="1">
        <f t="array" ref="AX1052">SUM(MID(0&amp;AW1052,LARGE(INDEX(ISNUMBER(--MID(AW1052,ROW($1:$8),1))*ROW($1:$8),),ROW($1:$8))+1,1)*10^ROW($1:$8)/10)</f>
        <v>49204132</v>
      </c>
      <c r="AY1052" s="673" t="str">
        <f>VLOOKUP($AX1052,'Item Master Data'!$A:$F,3,FALSE)</f>
        <v>Q.PEAK DUO BLK G10+/AC</v>
      </c>
      <c r="AZ1052" s="673">
        <f>VLOOKUP($AX1052,'Item Master Data'!$A:$F,6,FALSE)</f>
        <v>360</v>
      </c>
      <c r="BA1052" s="673">
        <f>X1052/BB1052</f>
        <v>28</v>
      </c>
      <c r="BB1052" s="673">
        <f>VLOOKUP(AX1052,'Item Master Data'!$A:$G,7,FALSE)</f>
        <v>26</v>
      </c>
      <c r="BC1052" s="673"/>
      <c r="BD1052" s="673">
        <f>W1052-AZ1052</f>
        <v>0</v>
      </c>
    </row>
    <row r="1053" spans="1:56">
      <c r="A1053" s="544"/>
      <c r="B1053" s="643">
        <v>44662</v>
      </c>
      <c r="C1053" s="643">
        <v>44662</v>
      </c>
      <c r="D1053" s="676" t="s">
        <v>2956</v>
      </c>
      <c r="E1053" s="639" t="s">
        <v>5381</v>
      </c>
      <c r="F1053" s="676" t="s">
        <v>1152</v>
      </c>
      <c r="G1053" s="676">
        <v>2022</v>
      </c>
      <c r="H1053" s="676">
        <v>4</v>
      </c>
      <c r="I1053" s="676"/>
      <c r="J1053" s="770"/>
      <c r="K1053" s="676" t="s">
        <v>3207</v>
      </c>
      <c r="L1053" s="676" t="s">
        <v>3174</v>
      </c>
      <c r="M1053" s="677">
        <v>44655</v>
      </c>
      <c r="N1053" s="677">
        <v>44662</v>
      </c>
      <c r="O1053" s="677"/>
      <c r="P1053" s="677">
        <v>44664</v>
      </c>
      <c r="Q1053" s="677"/>
      <c r="R1053" s="677"/>
      <c r="S1053" s="676" t="s">
        <v>2959</v>
      </c>
      <c r="T1053" s="676">
        <v>60</v>
      </c>
      <c r="U1053" s="676">
        <v>49203132</v>
      </c>
      <c r="V1053" s="676" t="s">
        <v>986</v>
      </c>
      <c r="W1053" s="676">
        <v>360</v>
      </c>
      <c r="X1053" s="678">
        <v>832</v>
      </c>
      <c r="Y1053" s="693">
        <v>299520</v>
      </c>
      <c r="Z1053" s="443">
        <v>0.52</v>
      </c>
      <c r="AA1053" s="682">
        <f>Y1053*Z1053</f>
        <v>155750.39999999999</v>
      </c>
      <c r="AB1053" s="694"/>
      <c r="AC1053" s="717">
        <v>0</v>
      </c>
      <c r="AD1053" s="692"/>
      <c r="AE1053" s="684"/>
      <c r="AF1053" s="695">
        <f>AA1053+AD1053+AE1053</f>
        <v>155750.39999999999</v>
      </c>
      <c r="AG1053" s="442" t="s">
        <v>47</v>
      </c>
      <c r="AH1053" s="676"/>
      <c r="AI1053" s="676">
        <v>30</v>
      </c>
      <c r="AJ1053" s="686" t="s">
        <v>3023</v>
      </c>
      <c r="AK1053" s="676" t="s">
        <v>1163</v>
      </c>
      <c r="AL1053" s="685" t="s">
        <v>3024</v>
      </c>
      <c r="AM1053" s="442" t="s">
        <v>52</v>
      </c>
      <c r="AN1053" s="676" t="s">
        <v>2983</v>
      </c>
      <c r="AO1053" s="442"/>
      <c r="AP1053" s="684"/>
      <c r="AQ1053" s="684" t="s">
        <v>37</v>
      </c>
      <c r="AR1053" s="684"/>
      <c r="AS1053" s="544" t="s">
        <v>1078</v>
      </c>
      <c r="AT1053" s="630" t="s">
        <v>1078</v>
      </c>
      <c r="AU1053" s="630" t="s">
        <v>1078</v>
      </c>
      <c r="AV1053" s="662"/>
      <c r="AW1053" s="673">
        <f>U1053</f>
        <v>49203132</v>
      </c>
      <c r="AX1053" s="673" cm="1">
        <f t="array" ref="AX1053">SUM(MID(0&amp;AW1053,LARGE(INDEX(ISNUMBER(--MID(AW1053,ROW($1:$8),1))*ROW($1:$8),),ROW($1:$8))+1,1)*10^ROW($1:$8)/10)</f>
        <v>49203132</v>
      </c>
      <c r="AY1053" s="673" t="str">
        <f>VLOOKUP($AX1053,'Item Master Data'!$A:$F,3,FALSE)</f>
        <v>Q.PEAK DUO BLK G10+</v>
      </c>
      <c r="AZ1053" s="673">
        <f>VLOOKUP($AX1053,'Item Master Data'!$A:$F,6,FALSE)</f>
        <v>360</v>
      </c>
      <c r="BA1053" s="673">
        <f>X1053/BB1053</f>
        <v>26</v>
      </c>
      <c r="BB1053" s="673">
        <f>VLOOKUP(AX1053,'Item Master Data'!$A:$G,7,FALSE)</f>
        <v>32</v>
      </c>
      <c r="BC1053" s="673"/>
      <c r="BD1053" s="673">
        <f>W1053-AZ1053</f>
        <v>0</v>
      </c>
    </row>
    <row r="1054" spans="1:56">
      <c r="A1054" s="544"/>
      <c r="B1054" s="643">
        <v>44662</v>
      </c>
      <c r="C1054" s="643">
        <v>44662</v>
      </c>
      <c r="D1054" s="676" t="s">
        <v>2956</v>
      </c>
      <c r="E1054" s="639" t="s">
        <v>5381</v>
      </c>
      <c r="F1054" s="676" t="s">
        <v>1152</v>
      </c>
      <c r="G1054" s="676">
        <v>2022</v>
      </c>
      <c r="H1054" s="676">
        <v>4</v>
      </c>
      <c r="I1054" s="676"/>
      <c r="J1054" s="770"/>
      <c r="K1054" s="676" t="s">
        <v>3206</v>
      </c>
      <c r="L1054" s="676" t="s">
        <v>3174</v>
      </c>
      <c r="M1054" s="677">
        <v>44655</v>
      </c>
      <c r="N1054" s="677">
        <v>44662</v>
      </c>
      <c r="O1054" s="677"/>
      <c r="P1054" s="677">
        <v>44664</v>
      </c>
      <c r="Q1054" s="677"/>
      <c r="R1054" s="677"/>
      <c r="S1054" s="676" t="s">
        <v>2959</v>
      </c>
      <c r="T1054" s="676">
        <v>60</v>
      </c>
      <c r="U1054" s="676">
        <v>49203132</v>
      </c>
      <c r="V1054" s="676" t="s">
        <v>986</v>
      </c>
      <c r="W1054" s="676">
        <v>360</v>
      </c>
      <c r="X1054" s="678">
        <v>832</v>
      </c>
      <c r="Y1054" s="693">
        <v>299520</v>
      </c>
      <c r="Z1054" s="443">
        <v>0.52</v>
      </c>
      <c r="AA1054" s="682">
        <f>Y1054*Z1054</f>
        <v>155750.39999999999</v>
      </c>
      <c r="AB1054" s="694"/>
      <c r="AC1054" s="717">
        <v>0</v>
      </c>
      <c r="AD1054" s="692"/>
      <c r="AE1054" s="684"/>
      <c r="AF1054" s="695">
        <f>AA1054+AD1054+AE1054</f>
        <v>155750.39999999999</v>
      </c>
      <c r="AG1054" s="442" t="s">
        <v>47</v>
      </c>
      <c r="AH1054" s="676"/>
      <c r="AI1054" s="676">
        <v>30</v>
      </c>
      <c r="AJ1054" s="686" t="s">
        <v>3194</v>
      </c>
      <c r="AK1054" s="676" t="s">
        <v>1227</v>
      </c>
      <c r="AL1054" s="685" t="s">
        <v>3195</v>
      </c>
      <c r="AM1054" s="442" t="s">
        <v>52</v>
      </c>
      <c r="AN1054" s="676" t="s">
        <v>2983</v>
      </c>
      <c r="AO1054" s="442"/>
      <c r="AP1054" s="684"/>
      <c r="AQ1054" s="684" t="s">
        <v>37</v>
      </c>
      <c r="AR1054" s="684"/>
      <c r="AS1054" s="544" t="s">
        <v>1078</v>
      </c>
      <c r="AT1054" s="630" t="s">
        <v>1078</v>
      </c>
      <c r="AU1054" s="630" t="s">
        <v>1078</v>
      </c>
      <c r="AV1054" s="662"/>
      <c r="AW1054" s="673">
        <f>U1054</f>
        <v>49203132</v>
      </c>
      <c r="AX1054" s="673" cm="1">
        <f t="array" ref="AX1054">SUM(MID(0&amp;AW1054,LARGE(INDEX(ISNUMBER(--MID(AW1054,ROW($1:$8),1))*ROW($1:$8),),ROW($1:$8))+1,1)*10^ROW($1:$8)/10)</f>
        <v>49203132</v>
      </c>
      <c r="AY1054" s="673" t="str">
        <f>VLOOKUP($AX1054,'Item Master Data'!$A:$F,3,FALSE)</f>
        <v>Q.PEAK DUO BLK G10+</v>
      </c>
      <c r="AZ1054" s="673">
        <f>VLOOKUP($AX1054,'Item Master Data'!$A:$F,6,FALSE)</f>
        <v>360</v>
      </c>
      <c r="BA1054" s="673">
        <f>X1054/BB1054</f>
        <v>26</v>
      </c>
      <c r="BB1054" s="673">
        <f>VLOOKUP(AX1054,'Item Master Data'!$A:$G,7,FALSE)</f>
        <v>32</v>
      </c>
      <c r="BC1054" s="673"/>
      <c r="BD1054" s="673">
        <f>W1054-AZ1054</f>
        <v>0</v>
      </c>
    </row>
    <row r="1055" spans="1:56">
      <c r="A1055" s="544"/>
      <c r="B1055" s="643">
        <v>44662</v>
      </c>
      <c r="C1055" s="643">
        <v>44662</v>
      </c>
      <c r="D1055" s="676" t="s">
        <v>2956</v>
      </c>
      <c r="E1055" s="639" t="s">
        <v>5381</v>
      </c>
      <c r="F1055" s="676" t="s">
        <v>1152</v>
      </c>
      <c r="G1055" s="676">
        <v>2022</v>
      </c>
      <c r="H1055" s="676">
        <v>4</v>
      </c>
      <c r="I1055" s="676"/>
      <c r="J1055" s="770"/>
      <c r="K1055" s="676" t="s">
        <v>3205</v>
      </c>
      <c r="L1055" s="676" t="s">
        <v>3174</v>
      </c>
      <c r="M1055" s="677">
        <v>44655</v>
      </c>
      <c r="N1055" s="677">
        <v>44662</v>
      </c>
      <c r="O1055" s="677"/>
      <c r="P1055" s="677">
        <v>44664</v>
      </c>
      <c r="Q1055" s="677"/>
      <c r="R1055" s="677"/>
      <c r="S1055" s="676" t="s">
        <v>2959</v>
      </c>
      <c r="T1055" s="676">
        <v>60</v>
      </c>
      <c r="U1055" s="676">
        <v>49203132</v>
      </c>
      <c r="V1055" s="676" t="s">
        <v>986</v>
      </c>
      <c r="W1055" s="676">
        <v>360</v>
      </c>
      <c r="X1055" s="678">
        <v>832</v>
      </c>
      <c r="Y1055" s="693">
        <v>299520</v>
      </c>
      <c r="Z1055" s="443">
        <v>0.52</v>
      </c>
      <c r="AA1055" s="682">
        <f>Y1055*Z1055</f>
        <v>155750.39999999999</v>
      </c>
      <c r="AB1055" s="694"/>
      <c r="AC1055" s="717">
        <v>0</v>
      </c>
      <c r="AD1055" s="692"/>
      <c r="AE1055" s="684"/>
      <c r="AF1055" s="695">
        <f>AA1055+AD1055+AE1055</f>
        <v>155750.39999999999</v>
      </c>
      <c r="AG1055" s="442" t="s">
        <v>47</v>
      </c>
      <c r="AH1055" s="676"/>
      <c r="AI1055" s="676">
        <v>30</v>
      </c>
      <c r="AJ1055" s="686" t="s">
        <v>1200</v>
      </c>
      <c r="AK1055" s="676" t="s">
        <v>2452</v>
      </c>
      <c r="AL1055" s="685" t="s">
        <v>3197</v>
      </c>
      <c r="AM1055" s="442" t="s">
        <v>52</v>
      </c>
      <c r="AN1055" s="676" t="s">
        <v>2983</v>
      </c>
      <c r="AO1055" s="442"/>
      <c r="AP1055" s="684"/>
      <c r="AQ1055" s="684" t="s">
        <v>37</v>
      </c>
      <c r="AR1055" s="684"/>
      <c r="AS1055" s="544" t="s">
        <v>1078</v>
      </c>
      <c r="AT1055" s="630" t="s">
        <v>1078</v>
      </c>
      <c r="AU1055" s="630" t="s">
        <v>1078</v>
      </c>
      <c r="AV1055" s="662"/>
      <c r="AW1055" s="673">
        <f>U1055</f>
        <v>49203132</v>
      </c>
      <c r="AX1055" s="673" cm="1">
        <f t="array" ref="AX1055">SUM(MID(0&amp;AW1055,LARGE(INDEX(ISNUMBER(--MID(AW1055,ROW($1:$8),1))*ROW($1:$8),),ROW($1:$8))+1,1)*10^ROW($1:$8)/10)</f>
        <v>49203132</v>
      </c>
      <c r="AY1055" s="673" t="str">
        <f>VLOOKUP($AX1055,'Item Master Data'!$A:$F,3,FALSE)</f>
        <v>Q.PEAK DUO BLK G10+</v>
      </c>
      <c r="AZ1055" s="673">
        <f>VLOOKUP($AX1055,'Item Master Data'!$A:$F,6,FALSE)</f>
        <v>360</v>
      </c>
      <c r="BA1055" s="673">
        <f>X1055/BB1055</f>
        <v>26</v>
      </c>
      <c r="BB1055" s="673">
        <f>VLOOKUP(AX1055,'Item Master Data'!$A:$G,7,FALSE)</f>
        <v>32</v>
      </c>
      <c r="BC1055" s="673"/>
      <c r="BD1055" s="673">
        <f>W1055-AZ1055</f>
        <v>0</v>
      </c>
    </row>
    <row r="1056" spans="1:56">
      <c r="A1056" s="544"/>
      <c r="B1056" s="643" t="s">
        <v>1217</v>
      </c>
      <c r="C1056" s="643" t="s">
        <v>1217</v>
      </c>
      <c r="D1056" s="676" t="s">
        <v>2956</v>
      </c>
      <c r="E1056" s="639" t="s">
        <v>5380</v>
      </c>
      <c r="F1056" s="676" t="s">
        <v>1152</v>
      </c>
      <c r="G1056" s="676">
        <v>2022</v>
      </c>
      <c r="H1056" s="676">
        <v>4</v>
      </c>
      <c r="I1056" s="676"/>
      <c r="J1056" s="770"/>
      <c r="K1056" s="676" t="s">
        <v>4825</v>
      </c>
      <c r="L1056" s="676" t="s">
        <v>3174</v>
      </c>
      <c r="M1056" s="677">
        <v>44620</v>
      </c>
      <c r="N1056" s="677">
        <v>44652</v>
      </c>
      <c r="O1056" s="677"/>
      <c r="P1056" s="677"/>
      <c r="Q1056" s="677"/>
      <c r="R1056" s="677"/>
      <c r="S1056" s="676" t="s">
        <v>2959</v>
      </c>
      <c r="T1056" s="676">
        <v>60</v>
      </c>
      <c r="U1056" s="676">
        <v>49204132</v>
      </c>
      <c r="V1056" s="676" t="s">
        <v>1231</v>
      </c>
      <c r="W1056" s="676">
        <v>360</v>
      </c>
      <c r="X1056" s="678">
        <v>728</v>
      </c>
      <c r="Y1056" s="693">
        <v>262080</v>
      </c>
      <c r="Z1056" s="443">
        <v>0.79</v>
      </c>
      <c r="AA1056" s="682">
        <f>Y1056*Z1056</f>
        <v>207043.20000000001</v>
      </c>
      <c r="AB1056" s="694"/>
      <c r="AC1056" s="717">
        <v>0</v>
      </c>
      <c r="AD1056" s="692"/>
      <c r="AE1056" s="684"/>
      <c r="AF1056" s="695">
        <f>AA1056+AD1056+AE1056</f>
        <v>207043.20000000001</v>
      </c>
      <c r="AG1056" s="442" t="s">
        <v>47</v>
      </c>
      <c r="AH1056" s="676"/>
      <c r="AI1056" s="676">
        <v>30</v>
      </c>
      <c r="AJ1056" s="686" t="s">
        <v>3179</v>
      </c>
      <c r="AK1056" s="676" t="s">
        <v>1076</v>
      </c>
      <c r="AL1056" s="685" t="s">
        <v>3180</v>
      </c>
      <c r="AM1056" s="442" t="s">
        <v>52</v>
      </c>
      <c r="AN1056" s="676" t="s">
        <v>2983</v>
      </c>
      <c r="AO1056" s="442"/>
      <c r="AP1056" s="684"/>
      <c r="AQ1056" s="684" t="s">
        <v>37</v>
      </c>
      <c r="AR1056" s="684"/>
      <c r="AS1056" s="544" t="s">
        <v>1078</v>
      </c>
      <c r="AT1056" s="630" t="s">
        <v>1078</v>
      </c>
      <c r="AU1056" s="630" t="s">
        <v>1078</v>
      </c>
      <c r="AV1056" s="662">
        <v>0.73</v>
      </c>
      <c r="AW1056" s="673">
        <f>U1056</f>
        <v>49204132</v>
      </c>
      <c r="AX1056" s="673" cm="1">
        <f t="array" ref="AX1056">SUM(MID(0&amp;AW1056,LARGE(INDEX(ISNUMBER(--MID(AW1056,ROW($1:$8),1))*ROW($1:$8),),ROW($1:$8))+1,1)*10^ROW($1:$8)/10)</f>
        <v>49204132</v>
      </c>
      <c r="AY1056" s="673" t="str">
        <f>VLOOKUP($AX1056,'Item Master Data'!$A:$F,3,FALSE)</f>
        <v>Q.PEAK DUO BLK G10+/AC</v>
      </c>
      <c r="AZ1056" s="673">
        <f>VLOOKUP($AX1056,'Item Master Data'!$A:$F,6,FALSE)</f>
        <v>360</v>
      </c>
      <c r="BA1056" s="673">
        <f>X1056/BB1056</f>
        <v>28</v>
      </c>
      <c r="BB1056" s="673">
        <f>VLOOKUP(AX1056,'Item Master Data'!$A:$G,7,FALSE)</f>
        <v>26</v>
      </c>
      <c r="BC1056" s="673"/>
      <c r="BD1056" s="673">
        <f>W1056-AZ1056</f>
        <v>0</v>
      </c>
    </row>
    <row r="1057" spans="1:56">
      <c r="A1057" s="544"/>
      <c r="B1057" s="661">
        <v>44662</v>
      </c>
      <c r="C1057" s="661">
        <v>44662</v>
      </c>
      <c r="D1057" s="676" t="s">
        <v>2956</v>
      </c>
      <c r="E1057" s="639" t="s">
        <v>5362</v>
      </c>
      <c r="F1057" s="676" t="s">
        <v>1152</v>
      </c>
      <c r="G1057" s="676">
        <v>2022</v>
      </c>
      <c r="H1057" s="676">
        <v>4</v>
      </c>
      <c r="I1057" s="676"/>
      <c r="J1057" s="689"/>
      <c r="K1057" s="685" t="s">
        <v>3055</v>
      </c>
      <c r="L1057" s="676" t="s">
        <v>3056</v>
      </c>
      <c r="M1057" s="677">
        <v>44602</v>
      </c>
      <c r="N1057" s="677">
        <v>44655</v>
      </c>
      <c r="O1057" s="677"/>
      <c r="P1057" s="677">
        <v>44666</v>
      </c>
      <c r="Q1057" s="677"/>
      <c r="R1057" s="677"/>
      <c r="S1057" s="676" t="s">
        <v>2959</v>
      </c>
      <c r="T1057" s="676">
        <v>72</v>
      </c>
      <c r="U1057" s="676">
        <v>49304156</v>
      </c>
      <c r="V1057" s="676" t="s">
        <v>3057</v>
      </c>
      <c r="W1057" s="676">
        <v>480</v>
      </c>
      <c r="X1057" s="678">
        <v>580</v>
      </c>
      <c r="Y1057" s="693">
        <v>278400</v>
      </c>
      <c r="Z1057" s="443">
        <v>0.48</v>
      </c>
      <c r="AA1057" s="682">
        <f>Y1057*Z1057</f>
        <v>133632</v>
      </c>
      <c r="AB1057" s="694"/>
      <c r="AC1057" s="717">
        <v>0</v>
      </c>
      <c r="AD1057" s="692"/>
      <c r="AE1057" s="684"/>
      <c r="AF1057" s="695">
        <f>AA1057+AD1057+AE1057</f>
        <v>133632</v>
      </c>
      <c r="AG1057" s="442" t="s">
        <v>47</v>
      </c>
      <c r="AH1057" s="676"/>
      <c r="AI1057" s="676">
        <v>60</v>
      </c>
      <c r="AJ1057" s="677" t="s">
        <v>1087</v>
      </c>
      <c r="AK1057" s="685" t="s">
        <v>1088</v>
      </c>
      <c r="AL1057" s="685" t="s">
        <v>2990</v>
      </c>
      <c r="AM1057" s="442" t="s">
        <v>52</v>
      </c>
      <c r="AN1057" s="676" t="s">
        <v>2983</v>
      </c>
      <c r="AO1057" s="442"/>
      <c r="AP1057" s="684"/>
      <c r="AQ1057" s="684" t="s">
        <v>37</v>
      </c>
      <c r="AR1057" s="633"/>
      <c r="AS1057" s="544" t="s">
        <v>1078</v>
      </c>
      <c r="AT1057" s="630" t="s">
        <v>1078</v>
      </c>
      <c r="AU1057" s="630" t="s">
        <v>1078</v>
      </c>
      <c r="AV1057" s="662"/>
      <c r="AW1057" s="673">
        <f>U1057</f>
        <v>49304156</v>
      </c>
      <c r="AX1057" s="673" cm="1">
        <f t="array" ref="AX1057">SUM(MID(0&amp;AW1057,LARGE(INDEX(ISNUMBER(--MID(AW1057,ROW($1:$8),1))*ROW($1:$8),),ROW($1:$8))+1,1)*10^ROW($1:$8)/10)</f>
        <v>49304156</v>
      </c>
      <c r="AY1057" s="673" t="str">
        <f>VLOOKUP($AX1057,'Item Master Data'!$A:$F,3,FALSE)</f>
        <v>Q.PEAK DUO XL G10</v>
      </c>
      <c r="AZ1057" s="673">
        <f>VLOOKUP($AX1057,'Item Master Data'!$A:$F,6,FALSE)</f>
        <v>480</v>
      </c>
      <c r="BA1057" s="673">
        <f>X1057/BB1057</f>
        <v>20</v>
      </c>
      <c r="BB1057" s="673">
        <f>VLOOKUP(AX1057,'Item Master Data'!$A:$G,7,FALSE)</f>
        <v>29</v>
      </c>
      <c r="BC1057" s="673"/>
      <c r="BD1057" s="673">
        <f>W1057-AZ1057</f>
        <v>0</v>
      </c>
    </row>
    <row r="1058" spans="1:56">
      <c r="A1058" s="544"/>
      <c r="B1058" s="661">
        <v>44483</v>
      </c>
      <c r="C1058" s="661">
        <v>44483</v>
      </c>
      <c r="D1058" s="676" t="s">
        <v>2956</v>
      </c>
      <c r="E1058" s="639" t="s">
        <v>3221</v>
      </c>
      <c r="F1058" s="676" t="s">
        <v>1152</v>
      </c>
      <c r="G1058" s="676">
        <v>2022</v>
      </c>
      <c r="H1058" s="676">
        <v>4</v>
      </c>
      <c r="I1058" s="676" t="s">
        <v>2362</v>
      </c>
      <c r="J1058" s="677">
        <v>44664</v>
      </c>
      <c r="K1058" s="685" t="s">
        <v>3222</v>
      </c>
      <c r="L1058" s="676" t="s">
        <v>3220</v>
      </c>
      <c r="M1058" s="677">
        <v>44477</v>
      </c>
      <c r="N1058" s="677">
        <v>44593</v>
      </c>
      <c r="O1058" s="677" t="s">
        <v>2411</v>
      </c>
      <c r="P1058" s="677">
        <v>44638</v>
      </c>
      <c r="Q1058" s="677">
        <v>44659</v>
      </c>
      <c r="R1058" s="677">
        <v>44664</v>
      </c>
      <c r="S1058" s="676" t="s">
        <v>2959</v>
      </c>
      <c r="T1058" s="676">
        <v>60</v>
      </c>
      <c r="U1058" s="676" t="s">
        <v>2250</v>
      </c>
      <c r="V1058" s="676" t="s">
        <v>973</v>
      </c>
      <c r="W1058" s="676">
        <v>400</v>
      </c>
      <c r="X1058" s="678">
        <v>32</v>
      </c>
      <c r="Y1058" s="693">
        <v>12800</v>
      </c>
      <c r="Z1058" s="443">
        <v>0.49</v>
      </c>
      <c r="AA1058" s="682">
        <f>Y1058*Z1058</f>
        <v>6272</v>
      </c>
      <c r="AB1058" s="694"/>
      <c r="AC1058" s="717">
        <v>0</v>
      </c>
      <c r="AD1058" s="692"/>
      <c r="AE1058" s="684"/>
      <c r="AF1058" s="695">
        <f>AA1058+AD1058+AE1058</f>
        <v>6272</v>
      </c>
      <c r="AG1058" s="442" t="s">
        <v>47</v>
      </c>
      <c r="AH1058" s="676"/>
      <c r="AI1058" s="676">
        <v>30</v>
      </c>
      <c r="AJ1058" s="677" t="s">
        <v>1087</v>
      </c>
      <c r="AK1058" s="685" t="s">
        <v>1088</v>
      </c>
      <c r="AL1058" s="685" t="s">
        <v>2990</v>
      </c>
      <c r="AM1058" s="442" t="s">
        <v>52</v>
      </c>
      <c r="AN1058" s="676" t="s">
        <v>1397</v>
      </c>
      <c r="AO1058" s="442"/>
      <c r="AP1058" s="684" t="s">
        <v>38</v>
      </c>
      <c r="AQ1058" s="684" t="s">
        <v>37</v>
      </c>
      <c r="AR1058" s="633"/>
      <c r="AS1058" s="544" t="s">
        <v>1077</v>
      </c>
      <c r="AT1058" s="630" t="s">
        <v>1091</v>
      </c>
      <c r="AU1058" s="630" t="s">
        <v>1078</v>
      </c>
      <c r="AV1058" s="662"/>
      <c r="AW1058" s="673" t="str">
        <f>U1058</f>
        <v>30390156C</v>
      </c>
      <c r="AX1058" s="673" cm="1">
        <f t="array" ref="AX1058">SUM(MID(0&amp;AW1058,LARGE(INDEX(ISNUMBER(--MID(AW1058,ROW($1:$8),1))*ROW($1:$8),),ROW($1:$8))+1,1)*10^ROW($1:$8)/10)</f>
        <v>30390156</v>
      </c>
      <c r="AY1058" s="673" t="str">
        <f>VLOOKUP($AX1058,'Item Master Data'!$A:$F,3,FALSE)</f>
        <v>Q.PEAK DUO BLK ML G10+</v>
      </c>
      <c r="AZ1058" s="673">
        <f>VLOOKUP($AX1058,'Item Master Data'!$A:$F,6,FALSE)</f>
        <v>400</v>
      </c>
      <c r="BA1058" s="673">
        <f>X1058/BB1058</f>
        <v>1</v>
      </c>
      <c r="BB1058" s="673">
        <f>VLOOKUP(AX1058,'Item Master Data'!$A:$G,7,FALSE)</f>
        <v>32</v>
      </c>
      <c r="BC1058" s="673"/>
      <c r="BD1058" s="673">
        <f>W1058-AZ1058</f>
        <v>0</v>
      </c>
    </row>
    <row r="1059" spans="1:56">
      <c r="A1059" s="544"/>
      <c r="B1059" s="661">
        <v>44848</v>
      </c>
      <c r="C1059" s="661">
        <v>44847</v>
      </c>
      <c r="D1059" s="676" t="s">
        <v>2956</v>
      </c>
      <c r="E1059" s="639" t="s">
        <v>3221</v>
      </c>
      <c r="F1059" s="676" t="s">
        <v>1152</v>
      </c>
      <c r="G1059" s="676">
        <v>2022</v>
      </c>
      <c r="H1059" s="676">
        <v>4</v>
      </c>
      <c r="I1059" s="676"/>
      <c r="J1059" s="770"/>
      <c r="K1059" s="685" t="s">
        <v>3223</v>
      </c>
      <c r="L1059" s="676" t="s">
        <v>3220</v>
      </c>
      <c r="M1059" s="677">
        <v>44477</v>
      </c>
      <c r="N1059" s="677">
        <v>44621</v>
      </c>
      <c r="O1059" s="677" t="s">
        <v>2411</v>
      </c>
      <c r="P1059" s="677">
        <v>44659</v>
      </c>
      <c r="Q1059" s="677">
        <v>44666</v>
      </c>
      <c r="R1059" s="677">
        <v>44671</v>
      </c>
      <c r="S1059" s="676" t="s">
        <v>2959</v>
      </c>
      <c r="T1059" s="676">
        <v>60</v>
      </c>
      <c r="U1059" s="676" t="s">
        <v>1791</v>
      </c>
      <c r="V1059" s="676" t="s">
        <v>973</v>
      </c>
      <c r="W1059" s="676">
        <v>400</v>
      </c>
      <c r="X1059" s="678">
        <v>9664</v>
      </c>
      <c r="Y1059" s="693">
        <v>3865600</v>
      </c>
      <c r="Z1059" s="443">
        <v>0.49</v>
      </c>
      <c r="AA1059" s="682">
        <f>Y1059*Z1059</f>
        <v>1894144</v>
      </c>
      <c r="AB1059" s="694"/>
      <c r="AC1059" s="717">
        <v>0</v>
      </c>
      <c r="AD1059" s="692"/>
      <c r="AE1059" s="684"/>
      <c r="AF1059" s="695">
        <f>AA1059+AD1059+AE1059</f>
        <v>1894144</v>
      </c>
      <c r="AG1059" s="442" t="s">
        <v>47</v>
      </c>
      <c r="AH1059" s="676"/>
      <c r="AI1059" s="676">
        <v>30</v>
      </c>
      <c r="AJ1059" s="677" t="s">
        <v>1087</v>
      </c>
      <c r="AK1059" s="685" t="s">
        <v>1088</v>
      </c>
      <c r="AL1059" s="685" t="s">
        <v>2990</v>
      </c>
      <c r="AM1059" s="442" t="s">
        <v>52</v>
      </c>
      <c r="AN1059" s="676" t="s">
        <v>50</v>
      </c>
      <c r="AO1059" s="442"/>
      <c r="AP1059" s="684" t="s">
        <v>38</v>
      </c>
      <c r="AQ1059" s="684" t="s">
        <v>37</v>
      </c>
      <c r="AR1059" s="633"/>
      <c r="AS1059" s="544" t="s">
        <v>1077</v>
      </c>
      <c r="AT1059" s="630" t="s">
        <v>1091</v>
      </c>
      <c r="AU1059" s="630" t="s">
        <v>1078</v>
      </c>
      <c r="AV1059" s="662"/>
      <c r="AW1059" s="673" t="str">
        <f>U1059</f>
        <v>30390156H</v>
      </c>
      <c r="AX1059" s="673" cm="1">
        <f t="array" ref="AX1059">SUM(MID(0&amp;AW1059,LARGE(INDEX(ISNUMBER(--MID(AW1059,ROW($1:$8),1))*ROW($1:$8),),ROW($1:$8))+1,1)*10^ROW($1:$8)/10)</f>
        <v>30390156</v>
      </c>
      <c r="AY1059" s="673" t="str">
        <f>VLOOKUP($AX1059,'Item Master Data'!$A:$F,3,FALSE)</f>
        <v>Q.PEAK DUO BLK ML G10+</v>
      </c>
      <c r="AZ1059" s="673">
        <f>VLOOKUP($AX1059,'Item Master Data'!$A:$F,6,FALSE)</f>
        <v>400</v>
      </c>
      <c r="BA1059" s="673">
        <f>X1059/BB1059</f>
        <v>302</v>
      </c>
      <c r="BB1059" s="673">
        <f>VLOOKUP(AX1059,'Item Master Data'!$A:$G,7,FALSE)</f>
        <v>32</v>
      </c>
      <c r="BC1059" s="673"/>
      <c r="BD1059" s="673">
        <f>W1059-AZ1059</f>
        <v>0</v>
      </c>
    </row>
    <row r="1060" spans="1:56">
      <c r="A1060" s="544"/>
      <c r="B1060" s="661">
        <v>44610</v>
      </c>
      <c r="C1060" s="661">
        <v>44631</v>
      </c>
      <c r="D1060" s="676" t="s">
        <v>2956</v>
      </c>
      <c r="E1060" s="639"/>
      <c r="F1060" s="676" t="s">
        <v>1152</v>
      </c>
      <c r="G1060" s="676">
        <v>2022</v>
      </c>
      <c r="H1060" s="676">
        <v>4</v>
      </c>
      <c r="I1060" s="676"/>
      <c r="J1060" s="689"/>
      <c r="K1060" s="685" t="s">
        <v>3227</v>
      </c>
      <c r="L1060" s="676" t="s">
        <v>3220</v>
      </c>
      <c r="M1060" s="677">
        <v>44543</v>
      </c>
      <c r="N1060" s="677">
        <v>44652</v>
      </c>
      <c r="O1060" s="677" t="s">
        <v>2411</v>
      </c>
      <c r="P1060" s="677">
        <v>44659</v>
      </c>
      <c r="Q1060" s="677">
        <v>44663</v>
      </c>
      <c r="R1060" s="677">
        <v>44664</v>
      </c>
      <c r="S1060" s="676" t="s">
        <v>2959</v>
      </c>
      <c r="T1060" s="676">
        <v>60</v>
      </c>
      <c r="U1060" s="676">
        <v>49405140</v>
      </c>
      <c r="V1060" s="676" t="s">
        <v>973</v>
      </c>
      <c r="W1060" s="676">
        <v>400</v>
      </c>
      <c r="X1060" s="678">
        <v>1664</v>
      </c>
      <c r="Y1060" s="693">
        <v>665600</v>
      </c>
      <c r="Z1060" s="443">
        <v>0.5</v>
      </c>
      <c r="AA1060" s="682">
        <f>Y1060*Z1060</f>
        <v>332800</v>
      </c>
      <c r="AB1060" s="694"/>
      <c r="AC1060" s="717">
        <v>0</v>
      </c>
      <c r="AD1060" s="692"/>
      <c r="AE1060" s="684"/>
      <c r="AF1060" s="695">
        <f>AA1060+AD1060+AE1060</f>
        <v>332800</v>
      </c>
      <c r="AG1060" s="442" t="s">
        <v>47</v>
      </c>
      <c r="AH1060" s="676"/>
      <c r="AI1060" s="676">
        <v>30</v>
      </c>
      <c r="AJ1060" s="677" t="s">
        <v>1087</v>
      </c>
      <c r="AK1060" s="685" t="s">
        <v>1088</v>
      </c>
      <c r="AL1060" s="685" t="s">
        <v>2990</v>
      </c>
      <c r="AM1060" s="442" t="s">
        <v>52</v>
      </c>
      <c r="AN1060" s="676" t="s">
        <v>2983</v>
      </c>
      <c r="AO1060" s="442"/>
      <c r="AP1060" s="684"/>
      <c r="AQ1060" s="684" t="s">
        <v>37</v>
      </c>
      <c r="AR1060" s="633"/>
      <c r="AS1060" s="544" t="s">
        <v>1077</v>
      </c>
      <c r="AT1060" s="630" t="s">
        <v>1091</v>
      </c>
      <c r="AU1060" s="630" t="s">
        <v>1078</v>
      </c>
      <c r="AV1060" s="662"/>
      <c r="AW1060" s="673">
        <f>U1060</f>
        <v>49405140</v>
      </c>
      <c r="AX1060" s="673" cm="1">
        <f t="array" ref="AX1060">SUM(MID(0&amp;AW1060,LARGE(INDEX(ISNUMBER(--MID(AW1060,ROW($1:$8),1))*ROW($1:$8),),ROW($1:$8))+1,1)*10^ROW($1:$8)/10)</f>
        <v>49405140</v>
      </c>
      <c r="AY1060" s="673" t="str">
        <f>VLOOKUP($AX1060,'Item Master Data'!$A:$F,3,FALSE)</f>
        <v>Q.PEAK DUO BLK ML G10+</v>
      </c>
      <c r="AZ1060" s="673">
        <f>VLOOKUP($AX1060,'Item Master Data'!$A:$F,6,FALSE)</f>
        <v>400</v>
      </c>
      <c r="BA1060" s="673">
        <f>X1060/BB1060</f>
        <v>52</v>
      </c>
      <c r="BB1060" s="673">
        <f>VLOOKUP(AX1060,'Item Master Data'!$A:$G,7,FALSE)</f>
        <v>32</v>
      </c>
      <c r="BC1060" s="673"/>
      <c r="BD1060" s="673">
        <f>W1060-AZ1060</f>
        <v>0</v>
      </c>
    </row>
    <row r="1061" spans="1:56">
      <c r="A1061" s="544"/>
      <c r="B1061" s="661">
        <v>44610</v>
      </c>
      <c r="C1061" s="661">
        <v>44631</v>
      </c>
      <c r="D1061" s="676" t="s">
        <v>2956</v>
      </c>
      <c r="E1061" s="639"/>
      <c r="F1061" s="676" t="s">
        <v>1152</v>
      </c>
      <c r="G1061" s="676">
        <v>2022</v>
      </c>
      <c r="H1061" s="676">
        <v>4</v>
      </c>
      <c r="I1061" s="676"/>
      <c r="J1061" s="689"/>
      <c r="K1061" s="685" t="s">
        <v>3227</v>
      </c>
      <c r="L1061" s="676" t="s">
        <v>3220</v>
      </c>
      <c r="M1061" s="677">
        <v>44543</v>
      </c>
      <c r="N1061" s="677">
        <v>44652</v>
      </c>
      <c r="O1061" s="677" t="s">
        <v>2411</v>
      </c>
      <c r="P1061" s="677">
        <v>44659</v>
      </c>
      <c r="Q1061" s="677">
        <v>44666</v>
      </c>
      <c r="R1061" s="677">
        <v>44671</v>
      </c>
      <c r="S1061" s="676" t="s">
        <v>2959</v>
      </c>
      <c r="T1061" s="676">
        <v>60</v>
      </c>
      <c r="U1061" s="676" t="s">
        <v>1791</v>
      </c>
      <c r="V1061" s="676" t="s">
        <v>973</v>
      </c>
      <c r="W1061" s="676">
        <v>400</v>
      </c>
      <c r="X1061" s="678">
        <v>2496</v>
      </c>
      <c r="Y1061" s="693">
        <v>998400</v>
      </c>
      <c r="Z1061" s="443">
        <v>0.5</v>
      </c>
      <c r="AA1061" s="682">
        <f>Y1061*Z1061</f>
        <v>499200</v>
      </c>
      <c r="AB1061" s="694"/>
      <c r="AC1061" s="717">
        <v>0</v>
      </c>
      <c r="AD1061" s="692"/>
      <c r="AE1061" s="684"/>
      <c r="AF1061" s="695">
        <f>AA1061+AD1061+AE1061</f>
        <v>499200</v>
      </c>
      <c r="AG1061" s="442" t="s">
        <v>47</v>
      </c>
      <c r="AH1061" s="676"/>
      <c r="AI1061" s="676">
        <v>30</v>
      </c>
      <c r="AJ1061" s="677" t="s">
        <v>1087</v>
      </c>
      <c r="AK1061" s="685" t="s">
        <v>1088</v>
      </c>
      <c r="AL1061" s="685" t="s">
        <v>2990</v>
      </c>
      <c r="AM1061" s="442" t="s">
        <v>52</v>
      </c>
      <c r="AN1061" s="676" t="s">
        <v>50</v>
      </c>
      <c r="AO1061" s="442"/>
      <c r="AP1061" s="684" t="s">
        <v>38</v>
      </c>
      <c r="AQ1061" s="684" t="s">
        <v>37</v>
      </c>
      <c r="AR1061" s="633"/>
      <c r="AS1061" s="544" t="s">
        <v>1077</v>
      </c>
      <c r="AT1061" s="630" t="s">
        <v>1091</v>
      </c>
      <c r="AU1061" s="630" t="s">
        <v>1078</v>
      </c>
      <c r="AV1061" s="662"/>
      <c r="AW1061" s="673" t="str">
        <f>U1061</f>
        <v>30390156H</v>
      </c>
      <c r="AX1061" s="673" cm="1">
        <f t="array" ref="AX1061">SUM(MID(0&amp;AW1061,LARGE(INDEX(ISNUMBER(--MID(AW1061,ROW($1:$8),1))*ROW($1:$8),),ROW($1:$8))+1,1)*10^ROW($1:$8)/10)</f>
        <v>30390156</v>
      </c>
      <c r="AY1061" s="673" t="str">
        <f>VLOOKUP($AX1061,'Item Master Data'!$A:$F,3,FALSE)</f>
        <v>Q.PEAK DUO BLK ML G10+</v>
      </c>
      <c r="AZ1061" s="673">
        <f>VLOOKUP($AX1061,'Item Master Data'!$A:$F,6,FALSE)</f>
        <v>400</v>
      </c>
      <c r="BA1061" s="673">
        <f>X1061/BB1061</f>
        <v>78</v>
      </c>
      <c r="BB1061" s="673">
        <f>VLOOKUP(AX1061,'Item Master Data'!$A:$G,7,FALSE)</f>
        <v>32</v>
      </c>
      <c r="BC1061" s="673"/>
      <c r="BD1061" s="673">
        <f>W1061-AZ1061</f>
        <v>0</v>
      </c>
    </row>
    <row r="1062" spans="1:56">
      <c r="A1062" s="544"/>
      <c r="B1062" s="643">
        <v>44655</v>
      </c>
      <c r="C1062" s="643">
        <v>44655</v>
      </c>
      <c r="D1062" s="676" t="s">
        <v>2956</v>
      </c>
      <c r="E1062" s="639"/>
      <c r="F1062" s="442" t="s">
        <v>1152</v>
      </c>
      <c r="G1062" s="676">
        <v>2022</v>
      </c>
      <c r="H1062" s="676">
        <v>4</v>
      </c>
      <c r="I1062" s="676"/>
      <c r="J1062" s="770"/>
      <c r="K1062" s="676" t="s">
        <v>3228</v>
      </c>
      <c r="L1062" s="676" t="s">
        <v>3220</v>
      </c>
      <c r="M1062" s="677">
        <v>44654</v>
      </c>
      <c r="N1062" s="677">
        <v>44666</v>
      </c>
      <c r="O1062" s="677" t="s">
        <v>2411</v>
      </c>
      <c r="P1062" s="677">
        <v>44655</v>
      </c>
      <c r="Q1062" s="677">
        <v>44665</v>
      </c>
      <c r="R1062" s="677">
        <v>44670</v>
      </c>
      <c r="S1062" s="676" t="s">
        <v>2959</v>
      </c>
      <c r="T1062" s="676">
        <v>60</v>
      </c>
      <c r="U1062" s="676" t="s">
        <v>3229</v>
      </c>
      <c r="V1062" s="676" t="s">
        <v>970</v>
      </c>
      <c r="W1062" s="676">
        <v>405</v>
      </c>
      <c r="X1062" s="678">
        <v>8320</v>
      </c>
      <c r="Y1062" s="693">
        <v>3369600</v>
      </c>
      <c r="Z1062" s="443">
        <v>0.52</v>
      </c>
      <c r="AA1062" s="682">
        <f>Y1062*Z1062</f>
        <v>1752192</v>
      </c>
      <c r="AB1062" s="694"/>
      <c r="AC1062" s="717">
        <v>0</v>
      </c>
      <c r="AD1062" s="692"/>
      <c r="AE1062" s="441"/>
      <c r="AF1062" s="695">
        <f>AA1062+AD1062+AE1062</f>
        <v>1752192</v>
      </c>
      <c r="AG1062" s="442" t="s">
        <v>47</v>
      </c>
      <c r="AH1062" s="676"/>
      <c r="AI1062" s="676">
        <v>30</v>
      </c>
      <c r="AJ1062" s="686" t="s">
        <v>1087</v>
      </c>
      <c r="AK1062" s="676" t="s">
        <v>1088</v>
      </c>
      <c r="AL1062" s="685" t="s">
        <v>2990</v>
      </c>
      <c r="AM1062" s="442" t="s">
        <v>52</v>
      </c>
      <c r="AN1062" s="442" t="s">
        <v>50</v>
      </c>
      <c r="AO1062" s="442"/>
      <c r="AP1062" s="684" t="s">
        <v>38</v>
      </c>
      <c r="AQ1062" s="684" t="s">
        <v>37</v>
      </c>
      <c r="AR1062" s="684" t="s">
        <v>3086</v>
      </c>
      <c r="AS1062" s="544" t="s">
        <v>1078</v>
      </c>
      <c r="AT1062" s="630" t="s">
        <v>1078</v>
      </c>
      <c r="AU1062" s="630" t="s">
        <v>1078</v>
      </c>
      <c r="AV1062" s="662">
        <v>0.73</v>
      </c>
      <c r="AW1062" s="673" t="str">
        <f>U1062</f>
        <v>30372157C</v>
      </c>
      <c r="AX1062" s="673" cm="1">
        <f t="array" ref="AX1062">SUM(MID(0&amp;AW1062,LARGE(INDEX(ISNUMBER(--MID(AW1062,ROW($1:$8),1))*ROW($1:$8),),ROW($1:$8))+1,1)*10^ROW($1:$8)/10)</f>
        <v>30372157</v>
      </c>
      <c r="AY1062" s="673" t="str">
        <f>VLOOKUP($AX1062,'Item Master Data'!$A:$F,3,FALSE)</f>
        <v>Q.PEAK DUO ML G10.a+</v>
      </c>
      <c r="AZ1062" s="673">
        <f>VLOOKUP($AX1062,'Item Master Data'!$A:$F,6,FALSE)</f>
        <v>405</v>
      </c>
      <c r="BA1062" s="673">
        <f>X1062/BB1062</f>
        <v>260</v>
      </c>
      <c r="BB1062" s="673">
        <f>VLOOKUP(AX1062,'Item Master Data'!$A:$G,7,FALSE)</f>
        <v>32</v>
      </c>
      <c r="BC1062" s="673"/>
      <c r="BD1062" s="673">
        <f>W1062-AZ1062</f>
        <v>0</v>
      </c>
    </row>
    <row r="1063" spans="1:56">
      <c r="A1063" s="544"/>
      <c r="B1063" s="661"/>
      <c r="C1063" s="661"/>
      <c r="D1063" s="676" t="s">
        <v>2956</v>
      </c>
      <c r="E1063" s="639" t="s">
        <v>5346</v>
      </c>
      <c r="F1063" s="442" t="s">
        <v>1152</v>
      </c>
      <c r="G1063" s="676">
        <v>2022</v>
      </c>
      <c r="H1063" s="676">
        <v>5</v>
      </c>
      <c r="I1063" s="676"/>
      <c r="J1063" s="677"/>
      <c r="K1063" s="685" t="s">
        <v>5347</v>
      </c>
      <c r="L1063" s="676" t="s">
        <v>2958</v>
      </c>
      <c r="M1063" s="677">
        <v>44665</v>
      </c>
      <c r="N1063" s="677">
        <v>44693</v>
      </c>
      <c r="O1063" s="677"/>
      <c r="P1063" s="677"/>
      <c r="Q1063" s="677"/>
      <c r="R1063" s="677"/>
      <c r="S1063" s="676" t="s">
        <v>2959</v>
      </c>
      <c r="T1063" s="676">
        <v>72</v>
      </c>
      <c r="U1063" s="676" t="s">
        <v>1113</v>
      </c>
      <c r="V1063" s="676" t="s">
        <v>1072</v>
      </c>
      <c r="W1063" s="676">
        <v>480</v>
      </c>
      <c r="X1063" s="678">
        <v>1160</v>
      </c>
      <c r="Y1063" s="693">
        <v>556800</v>
      </c>
      <c r="Z1063" s="443">
        <v>0.55000000000000004</v>
      </c>
      <c r="AA1063" s="682">
        <f>Y1063*Z1063</f>
        <v>306240</v>
      </c>
      <c r="AB1063" s="694"/>
      <c r="AC1063" s="717">
        <v>0</v>
      </c>
      <c r="AD1063" s="692"/>
      <c r="AE1063" s="441"/>
      <c r="AF1063" s="695">
        <f>AA1063+AD1063+AE1063</f>
        <v>306240</v>
      </c>
      <c r="AG1063" s="442" t="s">
        <v>1073</v>
      </c>
      <c r="AH1063" s="676">
        <v>10</v>
      </c>
      <c r="AI1063" s="676">
        <v>60</v>
      </c>
      <c r="AJ1063" s="677" t="s">
        <v>2554</v>
      </c>
      <c r="AK1063" s="685" t="s">
        <v>1088</v>
      </c>
      <c r="AL1063" s="685" t="s">
        <v>2963</v>
      </c>
      <c r="AM1063" s="442" t="s">
        <v>52</v>
      </c>
      <c r="AN1063" s="442" t="s">
        <v>2588</v>
      </c>
      <c r="AO1063" s="442"/>
      <c r="AP1063" s="684"/>
      <c r="AQ1063" s="684" t="s">
        <v>37</v>
      </c>
      <c r="AR1063" s="633"/>
      <c r="AS1063" s="544" t="s">
        <v>1078</v>
      </c>
      <c r="AT1063" s="630" t="s">
        <v>1078</v>
      </c>
      <c r="AU1063" s="630" t="s">
        <v>1078</v>
      </c>
      <c r="AV1063" s="662"/>
      <c r="AW1063" s="673" t="str">
        <f>U1063</f>
        <v>TBD</v>
      </c>
      <c r="AX1063" s="673" cm="1">
        <f t="array" ref="AX1063">SUM(MID(0&amp;AW1063,LARGE(INDEX(ISNUMBER(--MID(AW1063,ROW($1:$8),1))*ROW($1:$8),),ROW($1:$8))+1,1)*10^ROW($1:$8)/10)</f>
        <v>0</v>
      </c>
      <c r="AY1063" s="673" t="e">
        <f>VLOOKUP($AX1063,'Item Master Data'!$A:$F,3,FALSE)</f>
        <v>#N/A</v>
      </c>
      <c r="AZ1063" s="673" t="e">
        <f>VLOOKUP($AX1063,'Item Master Data'!$A:$F,6,FALSE)</f>
        <v>#N/A</v>
      </c>
      <c r="BA1063" s="673" t="e">
        <f>X1063/BB1063</f>
        <v>#N/A</v>
      </c>
      <c r="BB1063" s="673" t="e">
        <f>VLOOKUP(AX1063,'Item Master Data'!$A:$G,7,FALSE)</f>
        <v>#N/A</v>
      </c>
      <c r="BC1063" s="673"/>
      <c r="BD1063" s="673" t="e">
        <f>W1063-AZ1063</f>
        <v>#N/A</v>
      </c>
    </row>
    <row r="1064" spans="1:56">
      <c r="A1064" s="544"/>
      <c r="B1064" s="661">
        <v>44650</v>
      </c>
      <c r="C1064" s="661">
        <v>44650</v>
      </c>
      <c r="D1064" s="676" t="s">
        <v>2956</v>
      </c>
      <c r="E1064" s="639" t="s">
        <v>2981</v>
      </c>
      <c r="F1064" s="676" t="s">
        <v>1152</v>
      </c>
      <c r="G1064" s="676">
        <v>2022</v>
      </c>
      <c r="H1064" s="676">
        <v>5</v>
      </c>
      <c r="I1064" s="676"/>
      <c r="J1064" s="770"/>
      <c r="K1064" s="685" t="s">
        <v>2985</v>
      </c>
      <c r="L1064" s="676" t="s">
        <v>2971</v>
      </c>
      <c r="M1064" s="677">
        <v>44498</v>
      </c>
      <c r="N1064" s="677">
        <v>44594</v>
      </c>
      <c r="O1064" s="677">
        <v>44652</v>
      </c>
      <c r="P1064" s="677"/>
      <c r="Q1064" s="677"/>
      <c r="R1064" s="677"/>
      <c r="S1064" s="676" t="s">
        <v>2959</v>
      </c>
      <c r="T1064" s="676">
        <v>60</v>
      </c>
      <c r="U1064" s="676">
        <v>49405140</v>
      </c>
      <c r="V1064" s="676" t="s">
        <v>973</v>
      </c>
      <c r="W1064" s="676">
        <v>400</v>
      </c>
      <c r="X1064" s="678">
        <v>3840</v>
      </c>
      <c r="Y1064" s="693">
        <v>1536000</v>
      </c>
      <c r="Z1064" s="443">
        <v>0.55000000000000004</v>
      </c>
      <c r="AA1064" s="682">
        <f>Y1064*Z1064</f>
        <v>844800.00000000012</v>
      </c>
      <c r="AB1064" s="694"/>
      <c r="AC1064" s="717">
        <v>0</v>
      </c>
      <c r="AD1064" s="692"/>
      <c r="AE1064" s="684"/>
      <c r="AF1064" s="695">
        <f>AA1064+AD1064+AE1064</f>
        <v>844800.00000000012</v>
      </c>
      <c r="AG1064" s="442" t="s">
        <v>1073</v>
      </c>
      <c r="AH1064" s="676"/>
      <c r="AI1064" s="676">
        <v>60</v>
      </c>
      <c r="AJ1064" s="677" t="s">
        <v>2977</v>
      </c>
      <c r="AK1064" s="685" t="s">
        <v>2452</v>
      </c>
      <c r="AL1064" s="685" t="s">
        <v>2978</v>
      </c>
      <c r="AM1064" s="442" t="s">
        <v>52</v>
      </c>
      <c r="AN1064" s="442" t="s">
        <v>1076</v>
      </c>
      <c r="AO1064" s="442"/>
      <c r="AP1064" s="684"/>
      <c r="AQ1064" s="684" t="s">
        <v>37</v>
      </c>
      <c r="AR1064" s="633" t="s">
        <v>1257</v>
      </c>
      <c r="AS1064" s="544" t="s">
        <v>1078</v>
      </c>
      <c r="AT1064" s="630" t="s">
        <v>1078</v>
      </c>
      <c r="AU1064" s="630" t="s">
        <v>1078</v>
      </c>
      <c r="AV1064" s="662">
        <v>0.47499999999999998</v>
      </c>
      <c r="AW1064" s="673">
        <f>U1064</f>
        <v>49405140</v>
      </c>
      <c r="AX1064" s="673" cm="1">
        <f t="array" ref="AX1064">SUM(MID(0&amp;AW1064,LARGE(INDEX(ISNUMBER(--MID(AW1064,ROW($1:$8),1))*ROW($1:$8),),ROW($1:$8))+1,1)*10^ROW($1:$8)/10)</f>
        <v>49405140</v>
      </c>
      <c r="AY1064" s="673" t="str">
        <f>VLOOKUP($AX1064,'Item Master Data'!$A:$F,3,FALSE)</f>
        <v>Q.PEAK DUO BLK ML G10+</v>
      </c>
      <c r="AZ1064" s="673">
        <f>VLOOKUP($AX1064,'Item Master Data'!$A:$F,6,FALSE)</f>
        <v>400</v>
      </c>
      <c r="BA1064" s="673">
        <f>X1064/BB1064</f>
        <v>120</v>
      </c>
      <c r="BB1064" s="673">
        <f>VLOOKUP(AX1064,'Item Master Data'!$A:$G,7,FALSE)</f>
        <v>32</v>
      </c>
      <c r="BC1064" s="673"/>
      <c r="BD1064" s="673">
        <f>W1064-AZ1064</f>
        <v>0</v>
      </c>
    </row>
    <row r="1065" spans="1:56">
      <c r="A1065" s="544"/>
      <c r="B1065" s="661"/>
      <c r="C1065" s="661">
        <v>44669</v>
      </c>
      <c r="D1065" s="676" t="s">
        <v>2956</v>
      </c>
      <c r="E1065" s="639" t="s">
        <v>5350</v>
      </c>
      <c r="F1065" s="663" t="s">
        <v>1152</v>
      </c>
      <c r="G1065" s="676">
        <v>2022</v>
      </c>
      <c r="H1065" s="676">
        <v>5</v>
      </c>
      <c r="I1065" s="676"/>
      <c r="J1065" s="677"/>
      <c r="K1065" s="676" t="s">
        <v>5351</v>
      </c>
      <c r="L1065" s="676" t="s">
        <v>2971</v>
      </c>
      <c r="M1065" s="677">
        <v>44669</v>
      </c>
      <c r="N1065" s="677">
        <v>44669</v>
      </c>
      <c r="O1065" s="677"/>
      <c r="P1065" s="677"/>
      <c r="Q1065" s="677"/>
      <c r="R1065" s="677"/>
      <c r="S1065" s="676" t="s">
        <v>2959</v>
      </c>
      <c r="T1065" s="676">
        <v>72</v>
      </c>
      <c r="U1065" s="676" t="s">
        <v>1113</v>
      </c>
      <c r="V1065" s="676" t="s">
        <v>1002</v>
      </c>
      <c r="W1065" s="676">
        <v>480</v>
      </c>
      <c r="X1065" s="626">
        <v>638</v>
      </c>
      <c r="Y1065" s="693">
        <v>306240</v>
      </c>
      <c r="Z1065" s="443">
        <v>0.55000000000000004</v>
      </c>
      <c r="AA1065" s="682">
        <f>Y1065*Z1065</f>
        <v>168432</v>
      </c>
      <c r="AB1065" s="694"/>
      <c r="AC1065" s="717">
        <v>0</v>
      </c>
      <c r="AD1065" s="692"/>
      <c r="AE1065" s="631"/>
      <c r="AF1065" s="695">
        <f>AA1065+AD1065+AE1065</f>
        <v>168432</v>
      </c>
      <c r="AG1065" s="442" t="s">
        <v>1073</v>
      </c>
      <c r="AH1065" s="632"/>
      <c r="AI1065" s="676">
        <v>60</v>
      </c>
      <c r="AJ1065" s="686" t="s">
        <v>2977</v>
      </c>
      <c r="AK1065" s="676" t="s">
        <v>2452</v>
      </c>
      <c r="AL1065" s="685" t="s">
        <v>2978</v>
      </c>
      <c r="AM1065" s="442" t="s">
        <v>52</v>
      </c>
      <c r="AN1065" s="442" t="s">
        <v>1076</v>
      </c>
      <c r="AO1065" s="442"/>
      <c r="AP1065" s="688"/>
      <c r="AQ1065" s="633" t="s">
        <v>37</v>
      </c>
      <c r="AR1065" s="633" t="s">
        <v>1257</v>
      </c>
      <c r="AS1065" s="218" t="s">
        <v>1078</v>
      </c>
      <c r="AT1065" s="675" t="s">
        <v>1078</v>
      </c>
      <c r="AU1065" s="675" t="s">
        <v>1078</v>
      </c>
      <c r="AV1065" s="662">
        <v>0.47499999999999998</v>
      </c>
      <c r="AW1065" s="673" t="str">
        <f>U1065</f>
        <v>TBD</v>
      </c>
      <c r="AX1065" s="673" cm="1">
        <f t="array" ref="AX1065">SUM(MID(0&amp;AW1065,LARGE(INDEX(ISNUMBER(--MID(AW1065,ROW($1:$8),1))*ROW($1:$8),),ROW($1:$8))+1,1)*10^ROW($1:$8)/10)</f>
        <v>0</v>
      </c>
      <c r="AY1065" s="673" t="e">
        <f>VLOOKUP($AX1065,'Item Master Data'!$A:$F,3,FALSE)</f>
        <v>#N/A</v>
      </c>
      <c r="AZ1065" s="673" t="e">
        <f>VLOOKUP($AX1065,'Item Master Data'!$A:$F,6,FALSE)</f>
        <v>#N/A</v>
      </c>
      <c r="BA1065" s="673" t="e">
        <f>X1065/BB1065</f>
        <v>#N/A</v>
      </c>
      <c r="BB1065" s="673" t="e">
        <f>VLOOKUP(AX1065,'Item Master Data'!$A:$G,7,FALSE)</f>
        <v>#N/A</v>
      </c>
      <c r="BC1065" s="673"/>
      <c r="BD1065" s="673" t="e">
        <f>W1065-AZ1065</f>
        <v>#N/A</v>
      </c>
    </row>
    <row r="1066" spans="1:56">
      <c r="A1066" s="544"/>
      <c r="B1066" s="661"/>
      <c r="C1066" s="661"/>
      <c r="D1066" s="676" t="s">
        <v>2956</v>
      </c>
      <c r="E1066" s="639" t="s">
        <v>5352</v>
      </c>
      <c r="F1066" s="663" t="s">
        <v>1152</v>
      </c>
      <c r="G1066" s="676">
        <v>2022</v>
      </c>
      <c r="H1066" s="676">
        <v>5</v>
      </c>
      <c r="I1066" s="676"/>
      <c r="J1066" s="677"/>
      <c r="K1066" s="676" t="s">
        <v>5353</v>
      </c>
      <c r="L1066" s="676" t="s">
        <v>2971</v>
      </c>
      <c r="M1066" s="677">
        <v>44665</v>
      </c>
      <c r="N1066" s="677">
        <v>44669</v>
      </c>
      <c r="O1066" s="677"/>
      <c r="P1066" s="677"/>
      <c r="Q1066" s="677"/>
      <c r="R1066" s="677"/>
      <c r="S1066" s="676" t="s">
        <v>2959</v>
      </c>
      <c r="T1066" s="676">
        <v>72</v>
      </c>
      <c r="U1066" s="676" t="s">
        <v>1113</v>
      </c>
      <c r="V1066" s="676" t="s">
        <v>1072</v>
      </c>
      <c r="W1066" s="676">
        <v>480</v>
      </c>
      <c r="X1066" s="626">
        <v>2340</v>
      </c>
      <c r="Y1066" s="693">
        <v>1123200</v>
      </c>
      <c r="Z1066" s="443">
        <v>0.55500000000000005</v>
      </c>
      <c r="AA1066" s="682">
        <f>Y1066*Z1066</f>
        <v>623376</v>
      </c>
      <c r="AB1066" s="694"/>
      <c r="AC1066" s="717">
        <v>0</v>
      </c>
      <c r="AD1066" s="692"/>
      <c r="AE1066" s="631"/>
      <c r="AF1066" s="695">
        <f>AA1066+AD1066+AE1066</f>
        <v>623376</v>
      </c>
      <c r="AG1066" s="442" t="s">
        <v>1073</v>
      </c>
      <c r="AH1066" s="632"/>
      <c r="AI1066" s="676">
        <v>60</v>
      </c>
      <c r="AJ1066" s="686" t="s">
        <v>2977</v>
      </c>
      <c r="AK1066" s="676" t="s">
        <v>2452</v>
      </c>
      <c r="AL1066" s="685" t="s">
        <v>2978</v>
      </c>
      <c r="AM1066" s="442" t="s">
        <v>52</v>
      </c>
      <c r="AN1066" s="676" t="s">
        <v>1076</v>
      </c>
      <c r="AO1066" s="442"/>
      <c r="AP1066" s="688"/>
      <c r="AQ1066" s="633" t="s">
        <v>37</v>
      </c>
      <c r="AR1066" s="633" t="s">
        <v>1257</v>
      </c>
      <c r="AS1066" s="218" t="s">
        <v>1078</v>
      </c>
      <c r="AT1066" s="675" t="s">
        <v>1078</v>
      </c>
      <c r="AU1066" s="675" t="s">
        <v>1078</v>
      </c>
      <c r="AV1066" s="662">
        <v>0.47499999999999998</v>
      </c>
      <c r="AW1066" s="673" t="str">
        <f>U1066</f>
        <v>TBD</v>
      </c>
      <c r="AX1066" s="673" cm="1">
        <f t="array" ref="AX1066">SUM(MID(0&amp;AW1066,LARGE(INDEX(ISNUMBER(--MID(AW1066,ROW($1:$8),1))*ROW($1:$8),),ROW($1:$8))+1,1)*10^ROW($1:$8)/10)</f>
        <v>0</v>
      </c>
      <c r="AY1066" s="673" t="e">
        <f>VLOOKUP($AX1066,'Item Master Data'!$A:$F,3,FALSE)</f>
        <v>#N/A</v>
      </c>
      <c r="AZ1066" s="673" t="e">
        <f>VLOOKUP($AX1066,'Item Master Data'!$A:$F,6,FALSE)</f>
        <v>#N/A</v>
      </c>
      <c r="BA1066" s="673" t="e">
        <f>X1066/BB1066</f>
        <v>#N/A</v>
      </c>
      <c r="BB1066" s="673" t="e">
        <f>VLOOKUP(AX1066,'Item Master Data'!$A:$G,7,FALSE)</f>
        <v>#N/A</v>
      </c>
      <c r="BC1066" s="673"/>
      <c r="BD1066" s="673" t="e">
        <f>W1066-AZ1066</f>
        <v>#N/A</v>
      </c>
    </row>
    <row r="1067" spans="1:56">
      <c r="A1067" s="544"/>
      <c r="B1067" s="661"/>
      <c r="C1067" s="661"/>
      <c r="D1067" s="676" t="s">
        <v>2956</v>
      </c>
      <c r="E1067" s="639" t="s">
        <v>5352</v>
      </c>
      <c r="F1067" s="663" t="s">
        <v>1152</v>
      </c>
      <c r="G1067" s="676">
        <v>2022</v>
      </c>
      <c r="H1067" s="676">
        <v>5</v>
      </c>
      <c r="I1067" s="676"/>
      <c r="J1067" s="677"/>
      <c r="K1067" s="676" t="s">
        <v>5354</v>
      </c>
      <c r="L1067" s="676" t="s">
        <v>2971</v>
      </c>
      <c r="M1067" s="677">
        <v>44665</v>
      </c>
      <c r="N1067" s="677">
        <v>44669</v>
      </c>
      <c r="O1067" s="677"/>
      <c r="P1067" s="677"/>
      <c r="Q1067" s="677"/>
      <c r="R1067" s="677"/>
      <c r="S1067" s="676" t="s">
        <v>2959</v>
      </c>
      <c r="T1067" s="676">
        <v>72</v>
      </c>
      <c r="U1067" s="676" t="s">
        <v>1113</v>
      </c>
      <c r="V1067" s="676" t="s">
        <v>1072</v>
      </c>
      <c r="W1067" s="676">
        <v>480</v>
      </c>
      <c r="X1067" s="626">
        <v>2220</v>
      </c>
      <c r="Y1067" s="693">
        <v>1065600</v>
      </c>
      <c r="Z1067" s="443">
        <v>0.55500000000000005</v>
      </c>
      <c r="AA1067" s="682">
        <f>Y1067*Z1067</f>
        <v>591408</v>
      </c>
      <c r="AB1067" s="694"/>
      <c r="AC1067" s="717">
        <v>0</v>
      </c>
      <c r="AD1067" s="692"/>
      <c r="AE1067" s="631"/>
      <c r="AF1067" s="695">
        <f>AA1067+AD1067+AE1067</f>
        <v>591408</v>
      </c>
      <c r="AG1067" s="442" t="s">
        <v>1073</v>
      </c>
      <c r="AH1067" s="632"/>
      <c r="AI1067" s="676">
        <v>60</v>
      </c>
      <c r="AJ1067" s="686" t="s">
        <v>2977</v>
      </c>
      <c r="AK1067" s="676" t="s">
        <v>2452</v>
      </c>
      <c r="AL1067" s="685" t="s">
        <v>2978</v>
      </c>
      <c r="AM1067" s="442" t="s">
        <v>52</v>
      </c>
      <c r="AN1067" s="442" t="s">
        <v>1076</v>
      </c>
      <c r="AO1067" s="442"/>
      <c r="AP1067" s="688"/>
      <c r="AQ1067" s="633" t="s">
        <v>37</v>
      </c>
      <c r="AR1067" s="633" t="s">
        <v>1257</v>
      </c>
      <c r="AS1067" s="218" t="s">
        <v>1078</v>
      </c>
      <c r="AT1067" s="675" t="s">
        <v>1078</v>
      </c>
      <c r="AU1067" s="675" t="s">
        <v>1078</v>
      </c>
      <c r="AV1067" s="662">
        <v>0.47499999999999998</v>
      </c>
      <c r="AW1067" s="673" t="str">
        <f>U1067</f>
        <v>TBD</v>
      </c>
      <c r="AX1067" s="673" cm="1">
        <f t="array" ref="AX1067">SUM(MID(0&amp;AW1067,LARGE(INDEX(ISNUMBER(--MID(AW1067,ROW($1:$8),1))*ROW($1:$8),),ROW($1:$8))+1,1)*10^ROW($1:$8)/10)</f>
        <v>0</v>
      </c>
      <c r="AY1067" s="673" t="e">
        <f>VLOOKUP($AX1067,'Item Master Data'!$A:$F,3,FALSE)</f>
        <v>#N/A</v>
      </c>
      <c r="AZ1067" s="673" t="e">
        <f>VLOOKUP($AX1067,'Item Master Data'!$A:$F,6,FALSE)</f>
        <v>#N/A</v>
      </c>
      <c r="BA1067" s="673" t="e">
        <f>X1067/BB1067</f>
        <v>#N/A</v>
      </c>
      <c r="BB1067" s="673" t="e">
        <f>VLOOKUP(AX1067,'Item Master Data'!$A:$G,7,FALSE)</f>
        <v>#N/A</v>
      </c>
      <c r="BC1067" s="673"/>
      <c r="BD1067" s="673" t="e">
        <f>W1067-AZ1067</f>
        <v>#N/A</v>
      </c>
    </row>
    <row r="1068" spans="1:56">
      <c r="A1068" s="544"/>
      <c r="B1068" s="661"/>
      <c r="C1068" s="661"/>
      <c r="D1068" s="676" t="s">
        <v>2956</v>
      </c>
      <c r="E1068" s="639" t="s">
        <v>5352</v>
      </c>
      <c r="F1068" s="663" t="s">
        <v>1152</v>
      </c>
      <c r="G1068" s="676">
        <v>2022</v>
      </c>
      <c r="H1068" s="676">
        <v>5</v>
      </c>
      <c r="I1068" s="676"/>
      <c r="J1068" s="677"/>
      <c r="K1068" s="676" t="s">
        <v>5355</v>
      </c>
      <c r="L1068" s="676" t="s">
        <v>2971</v>
      </c>
      <c r="M1068" s="677">
        <v>44665</v>
      </c>
      <c r="N1068" s="677">
        <v>44669</v>
      </c>
      <c r="O1068" s="677"/>
      <c r="P1068" s="677"/>
      <c r="Q1068" s="677"/>
      <c r="R1068" s="677"/>
      <c r="S1068" s="676" t="s">
        <v>2959</v>
      </c>
      <c r="T1068" s="676">
        <v>72</v>
      </c>
      <c r="U1068" s="676" t="s">
        <v>1113</v>
      </c>
      <c r="V1068" s="676" t="s">
        <v>1072</v>
      </c>
      <c r="W1068" s="676">
        <v>480</v>
      </c>
      <c r="X1068" s="626">
        <v>1710</v>
      </c>
      <c r="Y1068" s="693">
        <v>820800</v>
      </c>
      <c r="Z1068" s="443">
        <v>0.55500000000000005</v>
      </c>
      <c r="AA1068" s="682">
        <f>Y1068*Z1068</f>
        <v>455544.00000000006</v>
      </c>
      <c r="AB1068" s="694"/>
      <c r="AC1068" s="717">
        <v>0</v>
      </c>
      <c r="AD1068" s="692"/>
      <c r="AE1068" s="631"/>
      <c r="AF1068" s="695">
        <f>AA1068+AD1068+AE1068</f>
        <v>455544.00000000006</v>
      </c>
      <c r="AG1068" s="442" t="s">
        <v>1073</v>
      </c>
      <c r="AH1068" s="632"/>
      <c r="AI1068" s="676">
        <v>60</v>
      </c>
      <c r="AJ1068" s="686" t="s">
        <v>2977</v>
      </c>
      <c r="AK1068" s="676" t="s">
        <v>2452</v>
      </c>
      <c r="AL1068" s="685" t="s">
        <v>2978</v>
      </c>
      <c r="AM1068" s="442" t="s">
        <v>52</v>
      </c>
      <c r="AN1068" s="442" t="s">
        <v>1076</v>
      </c>
      <c r="AO1068" s="442"/>
      <c r="AP1068" s="688"/>
      <c r="AQ1068" s="633" t="s">
        <v>37</v>
      </c>
      <c r="AR1068" s="633" t="s">
        <v>1257</v>
      </c>
      <c r="AS1068" s="218" t="s">
        <v>1078</v>
      </c>
      <c r="AT1068" s="675" t="s">
        <v>1078</v>
      </c>
      <c r="AU1068" s="675" t="s">
        <v>1078</v>
      </c>
      <c r="AV1068" s="662">
        <v>0.47499999999999998</v>
      </c>
      <c r="AW1068" s="673" t="str">
        <f>U1068</f>
        <v>TBD</v>
      </c>
      <c r="AX1068" s="673" cm="1">
        <f t="array" ref="AX1068">SUM(MID(0&amp;AW1068,LARGE(INDEX(ISNUMBER(--MID(AW1068,ROW($1:$8),1))*ROW($1:$8),),ROW($1:$8))+1,1)*10^ROW($1:$8)/10)</f>
        <v>0</v>
      </c>
      <c r="AY1068" s="673" t="e">
        <f>VLOOKUP($AX1068,'Item Master Data'!$A:$F,3,FALSE)</f>
        <v>#N/A</v>
      </c>
      <c r="AZ1068" s="673" t="e">
        <f>VLOOKUP($AX1068,'Item Master Data'!$A:$F,6,FALSE)</f>
        <v>#N/A</v>
      </c>
      <c r="BA1068" s="673" t="e">
        <f>X1068/BB1068</f>
        <v>#N/A</v>
      </c>
      <c r="BB1068" s="673" t="e">
        <f>VLOOKUP(AX1068,'Item Master Data'!$A:$G,7,FALSE)</f>
        <v>#N/A</v>
      </c>
      <c r="BC1068" s="673"/>
      <c r="BD1068" s="673" t="e">
        <f>W1068-AZ1068</f>
        <v>#N/A</v>
      </c>
    </row>
    <row r="1069" spans="1:56">
      <c r="A1069" s="544"/>
      <c r="B1069" s="661">
        <v>44580</v>
      </c>
      <c r="C1069" s="661">
        <v>44580</v>
      </c>
      <c r="D1069" s="676" t="s">
        <v>2956</v>
      </c>
      <c r="E1069" s="639" t="s">
        <v>2993</v>
      </c>
      <c r="F1069" s="442" t="s">
        <v>1152</v>
      </c>
      <c r="G1069" s="676">
        <v>2022</v>
      </c>
      <c r="H1069" s="676">
        <v>5</v>
      </c>
      <c r="I1069" s="676"/>
      <c r="J1069" s="770"/>
      <c r="K1069" s="685" t="s">
        <v>2994</v>
      </c>
      <c r="L1069" s="676" t="s">
        <v>2989</v>
      </c>
      <c r="M1069" s="677">
        <v>44456</v>
      </c>
      <c r="N1069" s="677">
        <v>44501</v>
      </c>
      <c r="O1069" s="677">
        <v>44652</v>
      </c>
      <c r="P1069" s="677"/>
      <c r="Q1069" s="677"/>
      <c r="R1069" s="677"/>
      <c r="S1069" s="676" t="s">
        <v>2959</v>
      </c>
      <c r="T1069" s="676">
        <v>60</v>
      </c>
      <c r="U1069" s="676">
        <v>49403140</v>
      </c>
      <c r="V1069" s="676" t="s">
        <v>973</v>
      </c>
      <c r="W1069" s="676">
        <v>400</v>
      </c>
      <c r="X1069" s="678">
        <v>768</v>
      </c>
      <c r="Y1069" s="693">
        <v>307200</v>
      </c>
      <c r="Z1069" s="443">
        <v>0.55000000000000004</v>
      </c>
      <c r="AA1069" s="682">
        <f>Y1069*Z1069</f>
        <v>168960</v>
      </c>
      <c r="AB1069" s="694"/>
      <c r="AC1069" s="717">
        <v>0</v>
      </c>
      <c r="AD1069" s="692"/>
      <c r="AE1069" s="441"/>
      <c r="AF1069" s="695">
        <f>AA1069+AD1069+AE1069</f>
        <v>168960</v>
      </c>
      <c r="AG1069" s="442" t="s">
        <v>1073</v>
      </c>
      <c r="AH1069" s="676"/>
      <c r="AI1069" s="676">
        <v>60</v>
      </c>
      <c r="AJ1069" s="677" t="s">
        <v>2995</v>
      </c>
      <c r="AK1069" s="685" t="s">
        <v>1088</v>
      </c>
      <c r="AL1069" s="685" t="s">
        <v>2996</v>
      </c>
      <c r="AM1069" s="442" t="s">
        <v>52</v>
      </c>
      <c r="AN1069" s="442" t="s">
        <v>1076</v>
      </c>
      <c r="AO1069" s="442"/>
      <c r="AP1069" s="684"/>
      <c r="AQ1069" s="684" t="s">
        <v>37</v>
      </c>
      <c r="AR1069" s="633" t="s">
        <v>1257</v>
      </c>
      <c r="AS1069" s="544" t="s">
        <v>1077</v>
      </c>
      <c r="AT1069" s="630" t="s">
        <v>1078</v>
      </c>
      <c r="AU1069" s="630" t="s">
        <v>1078</v>
      </c>
      <c r="AV1069" s="662">
        <v>0.47499999999999998</v>
      </c>
      <c r="AW1069" s="673">
        <f>U1069</f>
        <v>49403140</v>
      </c>
      <c r="AX1069" s="673" cm="1">
        <f t="array" ref="AX1069">SUM(MID(0&amp;AW1069,LARGE(INDEX(ISNUMBER(--MID(AW1069,ROW($1:$8),1))*ROW($1:$8),),ROW($1:$8))+1,1)*10^ROW($1:$8)/10)</f>
        <v>49403140</v>
      </c>
      <c r="AY1069" s="673" t="str">
        <f>VLOOKUP($AX1069,'Item Master Data'!$A:$F,3,FALSE)</f>
        <v>Q.PEAK DUO BLK ML G10+</v>
      </c>
      <c r="AZ1069" s="673">
        <f>VLOOKUP($AX1069,'Item Master Data'!$A:$F,6,FALSE)</f>
        <v>400</v>
      </c>
      <c r="BA1069" s="673">
        <f>X1069/BB1069</f>
        <v>24</v>
      </c>
      <c r="BB1069" s="673">
        <f>VLOOKUP(AX1069,'Item Master Data'!$A:$G,7,FALSE)</f>
        <v>32</v>
      </c>
      <c r="BC1069" s="673"/>
      <c r="BD1069" s="673">
        <f>W1069-AZ1069</f>
        <v>0</v>
      </c>
    </row>
    <row r="1070" spans="1:56">
      <c r="A1070" s="544"/>
      <c r="B1070" s="661">
        <v>44578</v>
      </c>
      <c r="C1070" s="661">
        <v>44579</v>
      </c>
      <c r="D1070" s="676" t="s">
        <v>2956</v>
      </c>
      <c r="E1070" s="639" t="s">
        <v>2998</v>
      </c>
      <c r="F1070" s="442" t="s">
        <v>1152</v>
      </c>
      <c r="G1070" s="676">
        <v>2022</v>
      </c>
      <c r="H1070" s="676">
        <v>5</v>
      </c>
      <c r="I1070" s="676"/>
      <c r="J1070" s="770"/>
      <c r="K1070" s="685" t="s">
        <v>2999</v>
      </c>
      <c r="L1070" s="676" t="s">
        <v>2989</v>
      </c>
      <c r="M1070" s="677">
        <v>44456</v>
      </c>
      <c r="N1070" s="677">
        <v>44536</v>
      </c>
      <c r="O1070" s="677">
        <v>44682</v>
      </c>
      <c r="P1070" s="677"/>
      <c r="Q1070" s="677"/>
      <c r="R1070" s="677"/>
      <c r="S1070" s="676" t="s">
        <v>2959</v>
      </c>
      <c r="T1070" s="676">
        <v>60</v>
      </c>
      <c r="U1070" s="676">
        <v>49403140</v>
      </c>
      <c r="V1070" s="676" t="s">
        <v>973</v>
      </c>
      <c r="W1070" s="676">
        <v>400</v>
      </c>
      <c r="X1070" s="678">
        <v>768</v>
      </c>
      <c r="Y1070" s="693">
        <v>307200</v>
      </c>
      <c r="Z1070" s="443">
        <v>0.55000000000000004</v>
      </c>
      <c r="AA1070" s="682">
        <f>Y1070*Z1070</f>
        <v>168960</v>
      </c>
      <c r="AB1070" s="694"/>
      <c r="AC1070" s="717">
        <v>0</v>
      </c>
      <c r="AD1070" s="692"/>
      <c r="AE1070" s="441"/>
      <c r="AF1070" s="695">
        <f>AA1070+AD1070+AE1070</f>
        <v>168960</v>
      </c>
      <c r="AG1070" s="442" t="s">
        <v>1073</v>
      </c>
      <c r="AH1070" s="676"/>
      <c r="AI1070" s="676">
        <v>60</v>
      </c>
      <c r="AJ1070" s="677" t="s">
        <v>1140</v>
      </c>
      <c r="AK1070" s="685" t="s">
        <v>1088</v>
      </c>
      <c r="AL1070" s="685">
        <v>33064</v>
      </c>
      <c r="AM1070" s="442" t="s">
        <v>52</v>
      </c>
      <c r="AN1070" s="676" t="s">
        <v>1076</v>
      </c>
      <c r="AO1070" s="442"/>
      <c r="AP1070" s="684"/>
      <c r="AQ1070" s="684" t="s">
        <v>37</v>
      </c>
      <c r="AR1070" s="633" t="s">
        <v>1257</v>
      </c>
      <c r="AS1070" s="544" t="s">
        <v>1078</v>
      </c>
      <c r="AT1070" s="630" t="s">
        <v>1078</v>
      </c>
      <c r="AU1070" s="630" t="s">
        <v>1078</v>
      </c>
      <c r="AV1070" s="662">
        <v>0.47499999999999998</v>
      </c>
      <c r="AW1070" s="673">
        <f>U1070</f>
        <v>49403140</v>
      </c>
      <c r="AX1070" s="673" cm="1">
        <f t="array" ref="AX1070">SUM(MID(0&amp;AW1070,LARGE(INDEX(ISNUMBER(--MID(AW1070,ROW($1:$8),1))*ROW($1:$8),),ROW($1:$8))+1,1)*10^ROW($1:$8)/10)</f>
        <v>49403140</v>
      </c>
      <c r="AY1070" s="673" t="str">
        <f>VLOOKUP($AX1070,'Item Master Data'!$A:$F,3,FALSE)</f>
        <v>Q.PEAK DUO BLK ML G10+</v>
      </c>
      <c r="AZ1070" s="673">
        <f>VLOOKUP($AX1070,'Item Master Data'!$A:$F,6,FALSE)</f>
        <v>400</v>
      </c>
      <c r="BA1070" s="673">
        <f>X1070/BB1070</f>
        <v>24</v>
      </c>
      <c r="BB1070" s="673">
        <f>VLOOKUP(AX1070,'Item Master Data'!$A:$G,7,FALSE)</f>
        <v>32</v>
      </c>
      <c r="BC1070" s="673"/>
      <c r="BD1070" s="673">
        <f>W1070-AZ1070</f>
        <v>0</v>
      </c>
    </row>
    <row r="1071" spans="1:56">
      <c r="A1071" s="544"/>
      <c r="B1071" s="661">
        <v>44635</v>
      </c>
      <c r="C1071" s="661">
        <v>44636</v>
      </c>
      <c r="D1071" s="676" t="s">
        <v>2956</v>
      </c>
      <c r="E1071" s="639" t="s">
        <v>2991</v>
      </c>
      <c r="F1071" s="442" t="s">
        <v>1152</v>
      </c>
      <c r="G1071" s="676">
        <v>2022</v>
      </c>
      <c r="H1071" s="676">
        <v>5</v>
      </c>
      <c r="I1071" s="676"/>
      <c r="J1071" s="770"/>
      <c r="K1071" s="685" t="s">
        <v>3011</v>
      </c>
      <c r="L1071" s="676" t="s">
        <v>3003</v>
      </c>
      <c r="M1071" s="677">
        <v>44497</v>
      </c>
      <c r="N1071" s="677">
        <v>44652</v>
      </c>
      <c r="O1071" s="677"/>
      <c r="P1071" s="677"/>
      <c r="Q1071" s="677"/>
      <c r="R1071" s="677"/>
      <c r="S1071" s="676" t="s">
        <v>2959</v>
      </c>
      <c r="T1071" s="676">
        <v>60</v>
      </c>
      <c r="U1071" s="676">
        <v>49201132</v>
      </c>
      <c r="V1071" s="676" t="s">
        <v>986</v>
      </c>
      <c r="W1071" s="676">
        <v>360</v>
      </c>
      <c r="X1071" s="678">
        <v>3328</v>
      </c>
      <c r="Y1071" s="693">
        <v>1198080</v>
      </c>
      <c r="Z1071" s="443">
        <v>0.53</v>
      </c>
      <c r="AA1071" s="682">
        <f>Y1071*Z1071</f>
        <v>634982.40000000002</v>
      </c>
      <c r="AB1071" s="694"/>
      <c r="AC1071" s="717">
        <v>0</v>
      </c>
      <c r="AD1071" s="692"/>
      <c r="AE1071" s="441"/>
      <c r="AF1071" s="695">
        <f>AA1071+AD1071+AE1071</f>
        <v>634982.40000000002</v>
      </c>
      <c r="AG1071" s="442" t="s">
        <v>1073</v>
      </c>
      <c r="AH1071" s="676"/>
      <c r="AI1071" s="676">
        <v>60</v>
      </c>
      <c r="AJ1071" s="677" t="s">
        <v>2319</v>
      </c>
      <c r="AK1071" s="685" t="s">
        <v>1088</v>
      </c>
      <c r="AL1071" s="685">
        <v>32809</v>
      </c>
      <c r="AM1071" s="442" t="s">
        <v>52</v>
      </c>
      <c r="AN1071" s="442" t="s">
        <v>1076</v>
      </c>
      <c r="AO1071" s="442"/>
      <c r="AP1071" s="684"/>
      <c r="AQ1071" s="684" t="s">
        <v>37</v>
      </c>
      <c r="AR1071" s="633" t="s">
        <v>3009</v>
      </c>
      <c r="AS1071" s="544" t="s">
        <v>1078</v>
      </c>
      <c r="AT1071" s="630" t="s">
        <v>1078</v>
      </c>
      <c r="AU1071" s="630" t="s">
        <v>1078</v>
      </c>
      <c r="AV1071" s="662">
        <v>0.5</v>
      </c>
      <c r="AW1071" s="673">
        <f>U1071</f>
        <v>49201132</v>
      </c>
      <c r="AX1071" s="673" cm="1">
        <f t="array" ref="AX1071">SUM(MID(0&amp;AW1071,LARGE(INDEX(ISNUMBER(--MID(AW1071,ROW($1:$8),1))*ROW($1:$8),),ROW($1:$8))+1,1)*10^ROW($1:$8)/10)</f>
        <v>49201132</v>
      </c>
      <c r="AY1071" s="673" t="str">
        <f>VLOOKUP($AX1071,'Item Master Data'!$A:$F,3,FALSE)</f>
        <v>Q.PEAK DUO BLK G10+</v>
      </c>
      <c r="AZ1071" s="673">
        <f>VLOOKUP($AX1071,'Item Master Data'!$A:$F,6,FALSE)</f>
        <v>360</v>
      </c>
      <c r="BA1071" s="673">
        <f>X1071/BB1071</f>
        <v>104</v>
      </c>
      <c r="BB1071" s="673">
        <f>VLOOKUP(AX1071,'Item Master Data'!$A:$G,7,FALSE)</f>
        <v>32</v>
      </c>
      <c r="BC1071" s="673"/>
      <c r="BD1071" s="673">
        <f>W1071-AZ1071</f>
        <v>0</v>
      </c>
    </row>
    <row r="1072" spans="1:56">
      <c r="A1072" s="544"/>
      <c r="B1072" s="661">
        <v>44629</v>
      </c>
      <c r="C1072" s="661">
        <v>44629</v>
      </c>
      <c r="D1072" s="676" t="s">
        <v>2956</v>
      </c>
      <c r="E1072" s="639"/>
      <c r="F1072" s="442" t="s">
        <v>1152</v>
      </c>
      <c r="G1072" s="676">
        <v>2022</v>
      </c>
      <c r="H1072" s="676">
        <v>5</v>
      </c>
      <c r="I1072" s="676"/>
      <c r="J1072" s="770"/>
      <c r="K1072" s="685" t="s">
        <v>3012</v>
      </c>
      <c r="L1072" s="676" t="s">
        <v>3003</v>
      </c>
      <c r="M1072" s="677">
        <v>44519</v>
      </c>
      <c r="N1072" s="677">
        <v>44563</v>
      </c>
      <c r="O1072" s="677"/>
      <c r="P1072" s="677"/>
      <c r="Q1072" s="677"/>
      <c r="R1072" s="677"/>
      <c r="S1072" s="676" t="s">
        <v>2959</v>
      </c>
      <c r="T1072" s="676">
        <v>60</v>
      </c>
      <c r="U1072" s="676">
        <v>49403140</v>
      </c>
      <c r="V1072" s="676" t="s">
        <v>973</v>
      </c>
      <c r="W1072" s="676">
        <v>400</v>
      </c>
      <c r="X1072" s="678">
        <v>1664</v>
      </c>
      <c r="Y1072" s="693">
        <v>665600</v>
      </c>
      <c r="Z1072" s="443">
        <v>0.55000000000000004</v>
      </c>
      <c r="AA1072" s="682">
        <f>Y1072*Z1072</f>
        <v>366080.00000000006</v>
      </c>
      <c r="AB1072" s="694"/>
      <c r="AC1072" s="717">
        <v>0</v>
      </c>
      <c r="AD1072" s="692"/>
      <c r="AE1072" s="441"/>
      <c r="AF1072" s="695">
        <f>AA1072+AD1072+AE1072</f>
        <v>366080.00000000006</v>
      </c>
      <c r="AG1072" s="442" t="s">
        <v>1073</v>
      </c>
      <c r="AH1072" s="676"/>
      <c r="AI1072" s="676">
        <v>60</v>
      </c>
      <c r="AJ1072" s="677" t="s">
        <v>2319</v>
      </c>
      <c r="AK1072" s="685" t="s">
        <v>1088</v>
      </c>
      <c r="AL1072" s="685" t="s">
        <v>3004</v>
      </c>
      <c r="AM1072" s="442" t="s">
        <v>52</v>
      </c>
      <c r="AN1072" s="442" t="s">
        <v>1076</v>
      </c>
      <c r="AO1072" s="442"/>
      <c r="AP1072" s="684"/>
      <c r="AQ1072" s="684" t="s">
        <v>37</v>
      </c>
      <c r="AR1072" s="633" t="s">
        <v>1257</v>
      </c>
      <c r="AS1072" s="544" t="s">
        <v>1077</v>
      </c>
      <c r="AT1072" s="630" t="s">
        <v>1091</v>
      </c>
      <c r="AU1072" s="630" t="s">
        <v>1078</v>
      </c>
      <c r="AV1072" s="662">
        <v>0.47499999999999998</v>
      </c>
      <c r="AW1072" s="673">
        <f>U1072</f>
        <v>49403140</v>
      </c>
      <c r="AX1072" s="673" cm="1">
        <f t="array" ref="AX1072">SUM(MID(0&amp;AW1072,LARGE(INDEX(ISNUMBER(--MID(AW1072,ROW($1:$8),1))*ROW($1:$8),),ROW($1:$8))+1,1)*10^ROW($1:$8)/10)</f>
        <v>49403140</v>
      </c>
      <c r="AY1072" s="673" t="str">
        <f>VLOOKUP($AX1072,'Item Master Data'!$A:$F,3,FALSE)</f>
        <v>Q.PEAK DUO BLK ML G10+</v>
      </c>
      <c r="AZ1072" s="673">
        <f>VLOOKUP($AX1072,'Item Master Data'!$A:$F,6,FALSE)</f>
        <v>400</v>
      </c>
      <c r="BA1072" s="673">
        <f>X1072/BB1072</f>
        <v>52</v>
      </c>
      <c r="BB1072" s="673">
        <f>VLOOKUP(AX1072,'Item Master Data'!$A:$G,7,FALSE)</f>
        <v>32</v>
      </c>
      <c r="BC1072" s="673"/>
      <c r="BD1072" s="673">
        <f>W1072-AZ1072</f>
        <v>0</v>
      </c>
    </row>
    <row r="1073" spans="1:56">
      <c r="A1073" s="544"/>
      <c r="B1073" s="661">
        <v>44629</v>
      </c>
      <c r="C1073" s="661">
        <v>44629</v>
      </c>
      <c r="D1073" s="676" t="s">
        <v>2956</v>
      </c>
      <c r="E1073" s="639"/>
      <c r="F1073" s="442" t="s">
        <v>1152</v>
      </c>
      <c r="G1073" s="676">
        <v>2022</v>
      </c>
      <c r="H1073" s="676">
        <v>5</v>
      </c>
      <c r="I1073" s="676"/>
      <c r="J1073" s="770"/>
      <c r="K1073" s="685" t="s">
        <v>3013</v>
      </c>
      <c r="L1073" s="676" t="s">
        <v>3003</v>
      </c>
      <c r="M1073" s="677">
        <v>44519</v>
      </c>
      <c r="N1073" s="677">
        <v>44593</v>
      </c>
      <c r="O1073" s="677"/>
      <c r="P1073" s="677"/>
      <c r="Q1073" s="677"/>
      <c r="R1073" s="677"/>
      <c r="S1073" s="676" t="s">
        <v>2959</v>
      </c>
      <c r="T1073" s="676">
        <v>60</v>
      </c>
      <c r="U1073" s="676">
        <v>49403140</v>
      </c>
      <c r="V1073" s="676" t="s">
        <v>973</v>
      </c>
      <c r="W1073" s="676">
        <v>400</v>
      </c>
      <c r="X1073" s="678">
        <v>1664</v>
      </c>
      <c r="Y1073" s="693">
        <v>665600</v>
      </c>
      <c r="Z1073" s="443">
        <v>0.55000000000000004</v>
      </c>
      <c r="AA1073" s="682">
        <f>Y1073*Z1073</f>
        <v>366080.00000000006</v>
      </c>
      <c r="AB1073" s="694"/>
      <c r="AC1073" s="717">
        <v>0</v>
      </c>
      <c r="AD1073" s="692"/>
      <c r="AE1073" s="441"/>
      <c r="AF1073" s="695">
        <f>AA1073+AD1073+AE1073</f>
        <v>366080.00000000006</v>
      </c>
      <c r="AG1073" s="442" t="s">
        <v>1073</v>
      </c>
      <c r="AH1073" s="676"/>
      <c r="AI1073" s="676">
        <v>60</v>
      </c>
      <c r="AJ1073" s="677" t="s">
        <v>2319</v>
      </c>
      <c r="AK1073" s="685" t="s">
        <v>1088</v>
      </c>
      <c r="AL1073" s="685" t="s">
        <v>3004</v>
      </c>
      <c r="AM1073" s="442" t="s">
        <v>52</v>
      </c>
      <c r="AN1073" s="442" t="s">
        <v>1076</v>
      </c>
      <c r="AO1073" s="442"/>
      <c r="AP1073" s="684"/>
      <c r="AQ1073" s="684" t="s">
        <v>37</v>
      </c>
      <c r="AR1073" s="633" t="s">
        <v>1257</v>
      </c>
      <c r="AS1073" s="544" t="s">
        <v>1077</v>
      </c>
      <c r="AT1073" s="630" t="s">
        <v>1091</v>
      </c>
      <c r="AU1073" s="630" t="s">
        <v>1078</v>
      </c>
      <c r="AV1073" s="662">
        <v>0.47499999999999998</v>
      </c>
      <c r="AW1073" s="673">
        <f>U1073</f>
        <v>49403140</v>
      </c>
      <c r="AX1073" s="673" cm="1">
        <f t="array" ref="AX1073">SUM(MID(0&amp;AW1073,LARGE(INDEX(ISNUMBER(--MID(AW1073,ROW($1:$8),1))*ROW($1:$8),),ROW($1:$8))+1,1)*10^ROW($1:$8)/10)</f>
        <v>49403140</v>
      </c>
      <c r="AY1073" s="673" t="str">
        <f>VLOOKUP($AX1073,'Item Master Data'!$A:$F,3,FALSE)</f>
        <v>Q.PEAK DUO BLK ML G10+</v>
      </c>
      <c r="AZ1073" s="673">
        <f>VLOOKUP($AX1073,'Item Master Data'!$A:$F,6,FALSE)</f>
        <v>400</v>
      </c>
      <c r="BA1073" s="673">
        <f>X1073/BB1073</f>
        <v>52</v>
      </c>
      <c r="BB1073" s="673">
        <f>VLOOKUP(AX1073,'Item Master Data'!$A:$G,7,FALSE)</f>
        <v>32</v>
      </c>
      <c r="BC1073" s="673"/>
      <c r="BD1073" s="673">
        <f>W1073-AZ1073</f>
        <v>0</v>
      </c>
    </row>
    <row r="1074" spans="1:56">
      <c r="A1074" s="544"/>
      <c r="B1074" s="661">
        <v>44629</v>
      </c>
      <c r="C1074" s="661">
        <v>44629</v>
      </c>
      <c r="D1074" s="676" t="s">
        <v>2956</v>
      </c>
      <c r="E1074" s="639"/>
      <c r="F1074" s="442" t="s">
        <v>1152</v>
      </c>
      <c r="G1074" s="676">
        <v>2022</v>
      </c>
      <c r="H1074" s="676">
        <v>5</v>
      </c>
      <c r="I1074" s="676"/>
      <c r="J1074" s="770"/>
      <c r="K1074" s="685" t="s">
        <v>3014</v>
      </c>
      <c r="L1074" s="676" t="s">
        <v>3003</v>
      </c>
      <c r="M1074" s="677">
        <v>44519</v>
      </c>
      <c r="N1074" s="677">
        <v>44621</v>
      </c>
      <c r="O1074" s="677"/>
      <c r="P1074" s="677"/>
      <c r="Q1074" s="677"/>
      <c r="R1074" s="677"/>
      <c r="S1074" s="676" t="s">
        <v>2959</v>
      </c>
      <c r="T1074" s="676">
        <v>60</v>
      </c>
      <c r="U1074" s="676">
        <v>49403140</v>
      </c>
      <c r="V1074" s="676" t="s">
        <v>973</v>
      </c>
      <c r="W1074" s="676">
        <v>400</v>
      </c>
      <c r="X1074" s="678">
        <v>1664</v>
      </c>
      <c r="Y1074" s="693">
        <v>665600</v>
      </c>
      <c r="Z1074" s="443">
        <v>0.55000000000000004</v>
      </c>
      <c r="AA1074" s="682">
        <f>Y1074*Z1074</f>
        <v>366080.00000000006</v>
      </c>
      <c r="AB1074" s="694"/>
      <c r="AC1074" s="717">
        <v>0</v>
      </c>
      <c r="AD1074" s="692"/>
      <c r="AE1074" s="441"/>
      <c r="AF1074" s="695">
        <f>AA1074+AD1074+AE1074</f>
        <v>366080.00000000006</v>
      </c>
      <c r="AG1074" s="442" t="s">
        <v>1073</v>
      </c>
      <c r="AH1074" s="676"/>
      <c r="AI1074" s="676">
        <v>60</v>
      </c>
      <c r="AJ1074" s="677" t="s">
        <v>2319</v>
      </c>
      <c r="AK1074" s="685" t="s">
        <v>1088</v>
      </c>
      <c r="AL1074" s="685" t="s">
        <v>3004</v>
      </c>
      <c r="AM1074" s="442" t="s">
        <v>52</v>
      </c>
      <c r="AN1074" s="442" t="s">
        <v>1076</v>
      </c>
      <c r="AO1074" s="442"/>
      <c r="AP1074" s="684"/>
      <c r="AQ1074" s="684" t="s">
        <v>37</v>
      </c>
      <c r="AR1074" s="633" t="s">
        <v>1257</v>
      </c>
      <c r="AS1074" s="544" t="s">
        <v>1077</v>
      </c>
      <c r="AT1074" s="630" t="s">
        <v>1091</v>
      </c>
      <c r="AU1074" s="630" t="s">
        <v>1078</v>
      </c>
      <c r="AV1074" s="662">
        <v>0.47499999999999998</v>
      </c>
      <c r="AW1074" s="673">
        <f>U1074</f>
        <v>49403140</v>
      </c>
      <c r="AX1074" s="673" cm="1">
        <f t="array" ref="AX1074">SUM(MID(0&amp;AW1074,LARGE(INDEX(ISNUMBER(--MID(AW1074,ROW($1:$8),1))*ROW($1:$8),),ROW($1:$8))+1,1)*10^ROW($1:$8)/10)</f>
        <v>49403140</v>
      </c>
      <c r="AY1074" s="673" t="str">
        <f>VLOOKUP($AX1074,'Item Master Data'!$A:$F,3,FALSE)</f>
        <v>Q.PEAK DUO BLK ML G10+</v>
      </c>
      <c r="AZ1074" s="673">
        <f>VLOOKUP($AX1074,'Item Master Data'!$A:$F,6,FALSE)</f>
        <v>400</v>
      </c>
      <c r="BA1074" s="673">
        <f>X1074/BB1074</f>
        <v>52</v>
      </c>
      <c r="BB1074" s="673">
        <f>VLOOKUP(AX1074,'Item Master Data'!$A:$G,7,FALSE)</f>
        <v>32</v>
      </c>
      <c r="BC1074" s="673"/>
      <c r="BD1074" s="673">
        <f>W1074-AZ1074</f>
        <v>0</v>
      </c>
    </row>
    <row r="1075" spans="1:56">
      <c r="A1075" s="544"/>
      <c r="B1075" s="661">
        <v>44629</v>
      </c>
      <c r="C1075" s="661">
        <v>44629</v>
      </c>
      <c r="D1075" s="676" t="s">
        <v>2956</v>
      </c>
      <c r="E1075" s="639"/>
      <c r="F1075" s="442" t="s">
        <v>1152</v>
      </c>
      <c r="G1075" s="676">
        <v>2022</v>
      </c>
      <c r="H1075" s="676">
        <v>5</v>
      </c>
      <c r="I1075" s="676"/>
      <c r="J1075" s="770"/>
      <c r="K1075" s="685" t="s">
        <v>3015</v>
      </c>
      <c r="L1075" s="676" t="s">
        <v>3003</v>
      </c>
      <c r="M1075" s="677">
        <v>44519</v>
      </c>
      <c r="N1075" s="677">
        <v>44652</v>
      </c>
      <c r="O1075" s="677"/>
      <c r="P1075" s="677"/>
      <c r="Q1075" s="677"/>
      <c r="R1075" s="677"/>
      <c r="S1075" s="676" t="s">
        <v>2959</v>
      </c>
      <c r="T1075" s="676">
        <v>60</v>
      </c>
      <c r="U1075" s="676">
        <v>49403140</v>
      </c>
      <c r="V1075" s="676" t="s">
        <v>973</v>
      </c>
      <c r="W1075" s="676">
        <v>400</v>
      </c>
      <c r="X1075" s="678">
        <v>4928</v>
      </c>
      <c r="Y1075" s="693">
        <v>1971200</v>
      </c>
      <c r="Z1075" s="443">
        <v>0.55000000000000004</v>
      </c>
      <c r="AA1075" s="682">
        <f>Y1075*Z1075</f>
        <v>1084160</v>
      </c>
      <c r="AB1075" s="694"/>
      <c r="AC1075" s="717">
        <v>0</v>
      </c>
      <c r="AD1075" s="692"/>
      <c r="AE1075" s="441"/>
      <c r="AF1075" s="695">
        <f>AA1075+AD1075+AE1075</f>
        <v>1084160</v>
      </c>
      <c r="AG1075" s="442" t="s">
        <v>1073</v>
      </c>
      <c r="AH1075" s="676"/>
      <c r="AI1075" s="676">
        <v>60</v>
      </c>
      <c r="AJ1075" s="677" t="s">
        <v>2319</v>
      </c>
      <c r="AK1075" s="685" t="s">
        <v>1088</v>
      </c>
      <c r="AL1075" s="685" t="s">
        <v>3004</v>
      </c>
      <c r="AM1075" s="442" t="s">
        <v>52</v>
      </c>
      <c r="AN1075" s="442" t="s">
        <v>1076</v>
      </c>
      <c r="AO1075" s="442"/>
      <c r="AP1075" s="684"/>
      <c r="AQ1075" s="684" t="s">
        <v>37</v>
      </c>
      <c r="AR1075" s="633" t="s">
        <v>1257</v>
      </c>
      <c r="AS1075" s="544" t="s">
        <v>1077</v>
      </c>
      <c r="AT1075" s="630" t="s">
        <v>1091</v>
      </c>
      <c r="AU1075" s="630" t="s">
        <v>1078</v>
      </c>
      <c r="AV1075" s="662">
        <v>0.47499999999999998</v>
      </c>
      <c r="AW1075" s="673">
        <f>U1075</f>
        <v>49403140</v>
      </c>
      <c r="AX1075" s="673" cm="1">
        <f t="array" ref="AX1075">SUM(MID(0&amp;AW1075,LARGE(INDEX(ISNUMBER(--MID(AW1075,ROW($1:$8),1))*ROW($1:$8),),ROW($1:$8))+1,1)*10^ROW($1:$8)/10)</f>
        <v>49403140</v>
      </c>
      <c r="AY1075" s="673" t="str">
        <f>VLOOKUP($AX1075,'Item Master Data'!$A:$F,3,FALSE)</f>
        <v>Q.PEAK DUO BLK ML G10+</v>
      </c>
      <c r="AZ1075" s="673">
        <f>VLOOKUP($AX1075,'Item Master Data'!$A:$F,6,FALSE)</f>
        <v>400</v>
      </c>
      <c r="BA1075" s="673">
        <f>X1075/BB1075</f>
        <v>154</v>
      </c>
      <c r="BB1075" s="673">
        <f>VLOOKUP(AX1075,'Item Master Data'!$A:$G,7,FALSE)</f>
        <v>32</v>
      </c>
      <c r="BC1075" s="673"/>
      <c r="BD1075" s="673">
        <f>W1075-AZ1075</f>
        <v>0</v>
      </c>
    </row>
    <row r="1076" spans="1:56">
      <c r="A1076" s="544"/>
      <c r="B1076" s="661">
        <v>44629</v>
      </c>
      <c r="C1076" s="661">
        <v>44629</v>
      </c>
      <c r="D1076" s="676" t="s">
        <v>2956</v>
      </c>
      <c r="E1076" s="639"/>
      <c r="F1076" s="676" t="s">
        <v>1152</v>
      </c>
      <c r="G1076" s="676">
        <v>2022</v>
      </c>
      <c r="H1076" s="676">
        <v>5</v>
      </c>
      <c r="I1076" s="676"/>
      <c r="J1076" s="770"/>
      <c r="K1076" s="685" t="s">
        <v>3016</v>
      </c>
      <c r="L1076" s="676" t="s">
        <v>3003</v>
      </c>
      <c r="M1076" s="677">
        <v>44519</v>
      </c>
      <c r="N1076" s="677">
        <v>44682</v>
      </c>
      <c r="O1076" s="677"/>
      <c r="P1076" s="677"/>
      <c r="Q1076" s="677"/>
      <c r="R1076" s="677"/>
      <c r="S1076" s="676" t="s">
        <v>2959</v>
      </c>
      <c r="T1076" s="676">
        <v>60</v>
      </c>
      <c r="U1076" s="676">
        <v>49403140</v>
      </c>
      <c r="V1076" s="676" t="s">
        <v>973</v>
      </c>
      <c r="W1076" s="676">
        <v>400</v>
      </c>
      <c r="X1076" s="678">
        <v>1664</v>
      </c>
      <c r="Y1076" s="693">
        <v>665600</v>
      </c>
      <c r="Z1076" s="443">
        <v>0.55000000000000004</v>
      </c>
      <c r="AA1076" s="682">
        <f>Y1076*Z1076</f>
        <v>366080.00000000006</v>
      </c>
      <c r="AB1076" s="694"/>
      <c r="AC1076" s="717">
        <v>0</v>
      </c>
      <c r="AD1076" s="692"/>
      <c r="AE1076" s="684"/>
      <c r="AF1076" s="695">
        <f>AA1076+AD1076+AE1076</f>
        <v>366080.00000000006</v>
      </c>
      <c r="AG1076" s="442" t="s">
        <v>1073</v>
      </c>
      <c r="AH1076" s="676"/>
      <c r="AI1076" s="676">
        <v>60</v>
      </c>
      <c r="AJ1076" s="677" t="s">
        <v>2319</v>
      </c>
      <c r="AK1076" s="685" t="s">
        <v>1088</v>
      </c>
      <c r="AL1076" s="685" t="s">
        <v>3004</v>
      </c>
      <c r="AM1076" s="442" t="s">
        <v>52</v>
      </c>
      <c r="AN1076" s="442" t="s">
        <v>1076</v>
      </c>
      <c r="AO1076" s="442"/>
      <c r="AP1076" s="684"/>
      <c r="AQ1076" s="684" t="s">
        <v>37</v>
      </c>
      <c r="AR1076" s="633" t="s">
        <v>1257</v>
      </c>
      <c r="AS1076" s="544" t="s">
        <v>1077</v>
      </c>
      <c r="AT1076" s="630" t="s">
        <v>1091</v>
      </c>
      <c r="AU1076" s="630" t="s">
        <v>1078</v>
      </c>
      <c r="AV1076" s="662">
        <v>0.47499999999999998</v>
      </c>
      <c r="AW1076" s="673">
        <f>U1076</f>
        <v>49403140</v>
      </c>
      <c r="AX1076" s="673" cm="1">
        <f t="array" ref="AX1076">SUM(MID(0&amp;AW1076,LARGE(INDEX(ISNUMBER(--MID(AW1076,ROW($1:$8),1))*ROW($1:$8),),ROW($1:$8))+1,1)*10^ROW($1:$8)/10)</f>
        <v>49403140</v>
      </c>
      <c r="AY1076" s="673" t="str">
        <f>VLOOKUP($AX1076,'Item Master Data'!$A:$F,3,FALSE)</f>
        <v>Q.PEAK DUO BLK ML G10+</v>
      </c>
      <c r="AZ1076" s="673">
        <f>VLOOKUP($AX1076,'Item Master Data'!$A:$F,6,FALSE)</f>
        <v>400</v>
      </c>
      <c r="BA1076" s="673">
        <f>X1076/BB1076</f>
        <v>52</v>
      </c>
      <c r="BB1076" s="673">
        <f>VLOOKUP(AX1076,'Item Master Data'!$A:$G,7,FALSE)</f>
        <v>32</v>
      </c>
      <c r="BC1076" s="673"/>
      <c r="BD1076" s="673">
        <f>W1076-AZ1076</f>
        <v>0</v>
      </c>
    </row>
    <row r="1077" spans="1:56">
      <c r="A1077" s="544"/>
      <c r="B1077" s="643">
        <v>44665</v>
      </c>
      <c r="C1077" s="643">
        <v>44666</v>
      </c>
      <c r="D1077" s="676" t="s">
        <v>2956</v>
      </c>
      <c r="E1077" s="639" t="s">
        <v>3042</v>
      </c>
      <c r="F1077" s="663" t="s">
        <v>1152</v>
      </c>
      <c r="G1077" s="676">
        <v>2022</v>
      </c>
      <c r="H1077" s="676">
        <v>5</v>
      </c>
      <c r="I1077" s="676"/>
      <c r="J1077" s="677"/>
      <c r="K1077" s="676" t="s">
        <v>3036</v>
      </c>
      <c r="L1077" s="676" t="s">
        <v>3003</v>
      </c>
      <c r="M1077" s="677">
        <v>44550</v>
      </c>
      <c r="N1077" s="677">
        <v>44577</v>
      </c>
      <c r="O1077" s="677"/>
      <c r="P1077" s="677"/>
      <c r="Q1077" s="677"/>
      <c r="R1077" s="677"/>
      <c r="S1077" s="676" t="s">
        <v>2959</v>
      </c>
      <c r="T1077" s="676">
        <v>60</v>
      </c>
      <c r="U1077" s="676">
        <v>49204132</v>
      </c>
      <c r="V1077" s="676" t="s">
        <v>1231</v>
      </c>
      <c r="W1077" s="676">
        <v>360</v>
      </c>
      <c r="X1077" s="626">
        <v>2496</v>
      </c>
      <c r="Y1077" s="693">
        <v>898560</v>
      </c>
      <c r="Z1077" s="443">
        <v>0.8</v>
      </c>
      <c r="AA1077" s="682">
        <f>Y1077*Z1077</f>
        <v>718848</v>
      </c>
      <c r="AB1077" s="694"/>
      <c r="AC1077" s="717">
        <v>0</v>
      </c>
      <c r="AD1077" s="692"/>
      <c r="AE1077" s="631"/>
      <c r="AF1077" s="695">
        <f>AA1077+AD1077+AE1077</f>
        <v>718848</v>
      </c>
      <c r="AG1077" s="442" t="s">
        <v>1073</v>
      </c>
      <c r="AH1077" s="632"/>
      <c r="AI1077" s="676">
        <v>60</v>
      </c>
      <c r="AJ1077" s="686" t="s">
        <v>2319</v>
      </c>
      <c r="AK1077" s="676" t="s">
        <v>1088</v>
      </c>
      <c r="AL1077" s="685" t="s">
        <v>3004</v>
      </c>
      <c r="AM1077" s="442" t="s">
        <v>52</v>
      </c>
      <c r="AN1077" s="442" t="s">
        <v>1076</v>
      </c>
      <c r="AO1077" s="442"/>
      <c r="AP1077" s="688"/>
      <c r="AQ1077" s="633" t="s">
        <v>37</v>
      </c>
      <c r="AR1077" s="633" t="s">
        <v>3009</v>
      </c>
      <c r="AS1077" s="218" t="s">
        <v>1077</v>
      </c>
      <c r="AT1077" s="675" t="s">
        <v>1091</v>
      </c>
      <c r="AU1077" s="675" t="s">
        <v>1078</v>
      </c>
      <c r="AV1077" s="662">
        <v>0.73</v>
      </c>
      <c r="AW1077" s="673">
        <f>U1077</f>
        <v>49204132</v>
      </c>
      <c r="AX1077" s="673" cm="1">
        <f t="array" ref="AX1077">SUM(MID(0&amp;AW1077,LARGE(INDEX(ISNUMBER(--MID(AW1077,ROW($1:$8),1))*ROW($1:$8),),ROW($1:$8))+1,1)*10^ROW($1:$8)/10)</f>
        <v>49204132</v>
      </c>
      <c r="AY1077" s="673" t="str">
        <f>VLOOKUP($AX1077,'Item Master Data'!$A:$F,3,FALSE)</f>
        <v>Q.PEAK DUO BLK G10+/AC</v>
      </c>
      <c r="AZ1077" s="673">
        <f>VLOOKUP($AX1077,'Item Master Data'!$A:$F,6,FALSE)</f>
        <v>360</v>
      </c>
      <c r="BA1077" s="673">
        <f>X1077/BB1077</f>
        <v>96</v>
      </c>
      <c r="BB1077" s="673">
        <f>VLOOKUP(AX1077,'Item Master Data'!$A:$G,7,FALSE)</f>
        <v>26</v>
      </c>
      <c r="BC1077" s="673"/>
      <c r="BD1077" s="673">
        <f>W1077-AZ1077</f>
        <v>0</v>
      </c>
    </row>
    <row r="1078" spans="1:56">
      <c r="A1078" s="544"/>
      <c r="B1078" s="661">
        <v>44664</v>
      </c>
      <c r="C1078" s="661">
        <v>44664</v>
      </c>
      <c r="D1078" s="676" t="s">
        <v>2956</v>
      </c>
      <c r="E1078" s="639"/>
      <c r="F1078" s="442" t="s">
        <v>1152</v>
      </c>
      <c r="G1078" s="676">
        <v>2022</v>
      </c>
      <c r="H1078" s="676">
        <v>5</v>
      </c>
      <c r="I1078" s="676"/>
      <c r="J1078" s="770"/>
      <c r="K1078" s="685" t="s">
        <v>3017</v>
      </c>
      <c r="L1078" s="676" t="s">
        <v>3003</v>
      </c>
      <c r="M1078" s="677">
        <v>44657</v>
      </c>
      <c r="N1078" s="677">
        <v>44682</v>
      </c>
      <c r="O1078" s="677"/>
      <c r="P1078" s="677"/>
      <c r="Q1078" s="677"/>
      <c r="R1078" s="677"/>
      <c r="S1078" s="676" t="s">
        <v>2959</v>
      </c>
      <c r="T1078" s="676">
        <v>72</v>
      </c>
      <c r="U1078" s="676" t="s">
        <v>1113</v>
      </c>
      <c r="V1078" s="676" t="s">
        <v>1072</v>
      </c>
      <c r="W1078" s="676">
        <v>480</v>
      </c>
      <c r="X1078" s="678">
        <v>580</v>
      </c>
      <c r="Y1078" s="693">
        <v>278400</v>
      </c>
      <c r="Z1078" s="443">
        <v>0.505</v>
      </c>
      <c r="AA1078" s="682">
        <f>Y1078*Z1078</f>
        <v>140592</v>
      </c>
      <c r="AB1078" s="694"/>
      <c r="AC1078" s="717">
        <v>0</v>
      </c>
      <c r="AD1078" s="692"/>
      <c r="AE1078" s="441"/>
      <c r="AF1078" s="695">
        <f>AA1078+AD1078+AE1078</f>
        <v>140592</v>
      </c>
      <c r="AG1078" s="442" t="s">
        <v>1073</v>
      </c>
      <c r="AH1078" s="676"/>
      <c r="AI1078" s="676">
        <v>60</v>
      </c>
      <c r="AJ1078" s="677" t="s">
        <v>2319</v>
      </c>
      <c r="AK1078" s="685" t="s">
        <v>1088</v>
      </c>
      <c r="AL1078" s="685">
        <v>32809</v>
      </c>
      <c r="AM1078" s="442" t="s">
        <v>52</v>
      </c>
      <c r="AN1078" s="442" t="s">
        <v>1076</v>
      </c>
      <c r="AO1078" s="442"/>
      <c r="AP1078" s="684"/>
      <c r="AQ1078" s="684" t="s">
        <v>37</v>
      </c>
      <c r="AR1078" s="633" t="s">
        <v>3009</v>
      </c>
      <c r="AS1078" s="544" t="s">
        <v>1078</v>
      </c>
      <c r="AT1078" s="630" t="s">
        <v>1078</v>
      </c>
      <c r="AU1078" s="630" t="s">
        <v>1078</v>
      </c>
      <c r="AV1078" s="662">
        <v>0.5</v>
      </c>
      <c r="AW1078" s="673" t="str">
        <f>U1078</f>
        <v>TBD</v>
      </c>
      <c r="AX1078" s="673" cm="1">
        <f t="array" ref="AX1078">SUM(MID(0&amp;AW1078,LARGE(INDEX(ISNUMBER(--MID(AW1078,ROW($1:$8),1))*ROW($1:$8),),ROW($1:$8))+1,1)*10^ROW($1:$8)/10)</f>
        <v>0</v>
      </c>
      <c r="AY1078" s="673" t="e">
        <f>VLOOKUP($AX1078,'Item Master Data'!$A:$F,3,FALSE)</f>
        <v>#N/A</v>
      </c>
      <c r="AZ1078" s="673" t="e">
        <f>VLOOKUP($AX1078,'Item Master Data'!$A:$F,6,FALSE)</f>
        <v>#N/A</v>
      </c>
      <c r="BA1078" s="673" t="e">
        <f>X1078/BB1078</f>
        <v>#N/A</v>
      </c>
      <c r="BB1078" s="673" t="e">
        <f>VLOOKUP(AX1078,'Item Master Data'!$A:$G,7,FALSE)</f>
        <v>#N/A</v>
      </c>
      <c r="BC1078" s="673"/>
      <c r="BD1078" s="673" t="e">
        <f>W1078-AZ1078</f>
        <v>#N/A</v>
      </c>
    </row>
    <row r="1079" spans="1:56">
      <c r="A1079" s="544"/>
      <c r="B1079" s="661">
        <v>44664</v>
      </c>
      <c r="C1079" s="661">
        <v>44664</v>
      </c>
      <c r="D1079" s="676" t="s">
        <v>2956</v>
      </c>
      <c r="E1079" s="639"/>
      <c r="F1079" s="442" t="s">
        <v>1152</v>
      </c>
      <c r="G1079" s="676">
        <v>2022</v>
      </c>
      <c r="H1079" s="676">
        <v>5</v>
      </c>
      <c r="I1079" s="676"/>
      <c r="J1079" s="770"/>
      <c r="K1079" s="685" t="s">
        <v>3019</v>
      </c>
      <c r="L1079" s="676" t="s">
        <v>3003</v>
      </c>
      <c r="M1079" s="677">
        <v>44657</v>
      </c>
      <c r="N1079" s="677">
        <v>44682</v>
      </c>
      <c r="O1079" s="677"/>
      <c r="P1079" s="677"/>
      <c r="Q1079" s="677"/>
      <c r="R1079" s="677"/>
      <c r="S1079" s="676" t="s">
        <v>2959</v>
      </c>
      <c r="T1079" s="676">
        <v>72</v>
      </c>
      <c r="U1079" s="676" t="s">
        <v>1113</v>
      </c>
      <c r="V1079" s="676" t="s">
        <v>1072</v>
      </c>
      <c r="W1079" s="676">
        <v>480</v>
      </c>
      <c r="X1079" s="678">
        <v>2320</v>
      </c>
      <c r="Y1079" s="693">
        <v>1113600</v>
      </c>
      <c r="Z1079" s="443">
        <v>0.505</v>
      </c>
      <c r="AA1079" s="682">
        <f>Y1079*Z1079</f>
        <v>562368</v>
      </c>
      <c r="AB1079" s="694"/>
      <c r="AC1079" s="717">
        <v>0</v>
      </c>
      <c r="AD1079" s="692"/>
      <c r="AE1079" s="441"/>
      <c r="AF1079" s="695">
        <f>AA1079+AD1079+AE1079</f>
        <v>562368</v>
      </c>
      <c r="AG1079" s="442" t="s">
        <v>1073</v>
      </c>
      <c r="AH1079" s="676"/>
      <c r="AI1079" s="676">
        <v>60</v>
      </c>
      <c r="AJ1079" s="677" t="s">
        <v>2319</v>
      </c>
      <c r="AK1079" s="685" t="s">
        <v>1088</v>
      </c>
      <c r="AL1079" s="685">
        <v>32809</v>
      </c>
      <c r="AM1079" s="442" t="s">
        <v>52</v>
      </c>
      <c r="AN1079" s="442" t="s">
        <v>1076</v>
      </c>
      <c r="AO1079" s="442"/>
      <c r="AP1079" s="684"/>
      <c r="AQ1079" s="684" t="s">
        <v>37</v>
      </c>
      <c r="AR1079" s="633" t="s">
        <v>3009</v>
      </c>
      <c r="AS1079" s="544" t="s">
        <v>1078</v>
      </c>
      <c r="AT1079" s="630" t="s">
        <v>1078</v>
      </c>
      <c r="AU1079" s="630" t="s">
        <v>1078</v>
      </c>
      <c r="AV1079" s="662">
        <v>0.5</v>
      </c>
      <c r="AW1079" s="673" t="str">
        <f>U1079</f>
        <v>TBD</v>
      </c>
      <c r="AX1079" s="673" cm="1">
        <f t="array" ref="AX1079">SUM(MID(0&amp;AW1079,LARGE(INDEX(ISNUMBER(--MID(AW1079,ROW($1:$8),1))*ROW($1:$8),),ROW($1:$8))+1,1)*10^ROW($1:$8)/10)</f>
        <v>0</v>
      </c>
      <c r="AY1079" s="673" t="e">
        <f>VLOOKUP($AX1079,'Item Master Data'!$A:$F,3,FALSE)</f>
        <v>#N/A</v>
      </c>
      <c r="AZ1079" s="673" t="e">
        <f>VLOOKUP($AX1079,'Item Master Data'!$A:$F,6,FALSE)</f>
        <v>#N/A</v>
      </c>
      <c r="BA1079" s="673" t="e">
        <f>X1079/BB1079</f>
        <v>#N/A</v>
      </c>
      <c r="BB1079" s="673" t="e">
        <f>VLOOKUP(AX1079,'Item Master Data'!$A:$G,7,FALSE)</f>
        <v>#N/A</v>
      </c>
      <c r="BC1079" s="673"/>
      <c r="BD1079" s="673" t="e">
        <f>W1079-AZ1079</f>
        <v>#N/A</v>
      </c>
    </row>
    <row r="1080" spans="1:56">
      <c r="A1080" s="544"/>
      <c r="B1080" s="661"/>
      <c r="C1080" s="661">
        <v>44573</v>
      </c>
      <c r="D1080" s="676" t="s">
        <v>2956</v>
      </c>
      <c r="E1080" s="639" t="s">
        <v>3065</v>
      </c>
      <c r="F1080" s="442" t="s">
        <v>1152</v>
      </c>
      <c r="G1080" s="676">
        <v>2022</v>
      </c>
      <c r="H1080" s="676">
        <v>5</v>
      </c>
      <c r="I1080" s="676"/>
      <c r="J1080" s="770"/>
      <c r="K1080" s="685" t="s">
        <v>3066</v>
      </c>
      <c r="L1080" s="676" t="s">
        <v>3022</v>
      </c>
      <c r="M1080" s="677">
        <v>44523</v>
      </c>
      <c r="N1080" s="677">
        <v>44593</v>
      </c>
      <c r="O1080" s="677"/>
      <c r="P1080" s="677"/>
      <c r="Q1080" s="677"/>
      <c r="R1080" s="677"/>
      <c r="S1080" s="676" t="s">
        <v>2959</v>
      </c>
      <c r="T1080" s="676">
        <v>60</v>
      </c>
      <c r="U1080" s="676">
        <v>49403140</v>
      </c>
      <c r="V1080" s="676" t="s">
        <v>973</v>
      </c>
      <c r="W1080" s="676">
        <v>400</v>
      </c>
      <c r="X1080" s="678">
        <v>2496</v>
      </c>
      <c r="Y1080" s="693">
        <v>998400</v>
      </c>
      <c r="Z1080" s="443">
        <v>0.55000000000000004</v>
      </c>
      <c r="AA1080" s="682">
        <f>Y1080*Z1080</f>
        <v>549120</v>
      </c>
      <c r="AB1080" s="694"/>
      <c r="AC1080" s="717">
        <v>0</v>
      </c>
      <c r="AD1080" s="692"/>
      <c r="AE1080" s="441"/>
      <c r="AF1080" s="695">
        <f>AA1080+AD1080+AE1080</f>
        <v>549120</v>
      </c>
      <c r="AG1080" s="442" t="s">
        <v>1073</v>
      </c>
      <c r="AH1080" s="676"/>
      <c r="AI1080" s="676">
        <v>60</v>
      </c>
      <c r="AJ1080" s="677" t="s">
        <v>3023</v>
      </c>
      <c r="AK1080" s="685" t="s">
        <v>1163</v>
      </c>
      <c r="AL1080" s="685" t="s">
        <v>3024</v>
      </c>
      <c r="AM1080" s="442" t="s">
        <v>52</v>
      </c>
      <c r="AN1080" s="442" t="s">
        <v>1076</v>
      </c>
      <c r="AO1080" s="442"/>
      <c r="AP1080" s="684"/>
      <c r="AQ1080" s="684" t="s">
        <v>37</v>
      </c>
      <c r="AR1080" s="633" t="s">
        <v>1257</v>
      </c>
      <c r="AS1080" s="544" t="s">
        <v>1078</v>
      </c>
      <c r="AT1080" s="630" t="s">
        <v>1078</v>
      </c>
      <c r="AU1080" s="630" t="s">
        <v>1078</v>
      </c>
      <c r="AV1080" s="662">
        <v>0.47499999999999998</v>
      </c>
      <c r="AW1080" s="673">
        <f>U1080</f>
        <v>49403140</v>
      </c>
      <c r="AX1080" s="673" cm="1">
        <f t="array" ref="AX1080">SUM(MID(0&amp;AW1080,LARGE(INDEX(ISNUMBER(--MID(AW1080,ROW($1:$8),1))*ROW($1:$8),),ROW($1:$8))+1,1)*10^ROW($1:$8)/10)</f>
        <v>49403140</v>
      </c>
      <c r="AY1080" s="673" t="str">
        <f>VLOOKUP($AX1080,'Item Master Data'!$A:$F,3,FALSE)</f>
        <v>Q.PEAK DUO BLK ML G10+</v>
      </c>
      <c r="AZ1080" s="673">
        <f>VLOOKUP($AX1080,'Item Master Data'!$A:$F,6,FALSE)</f>
        <v>400</v>
      </c>
      <c r="BA1080" s="673">
        <f>X1080/BB1080</f>
        <v>78</v>
      </c>
      <c r="BB1080" s="673">
        <f>VLOOKUP(AX1080,'Item Master Data'!$A:$G,7,FALSE)</f>
        <v>32</v>
      </c>
      <c r="BC1080" s="673"/>
      <c r="BD1080" s="673">
        <f>W1080-AZ1080</f>
        <v>0</v>
      </c>
    </row>
    <row r="1081" spans="1:56">
      <c r="A1081" s="544"/>
      <c r="B1081" s="661">
        <v>44543</v>
      </c>
      <c r="C1081" s="661">
        <v>44543</v>
      </c>
      <c r="D1081" s="676" t="s">
        <v>2956</v>
      </c>
      <c r="E1081" s="639" t="s">
        <v>3065</v>
      </c>
      <c r="F1081" s="442" t="s">
        <v>1152</v>
      </c>
      <c r="G1081" s="676">
        <v>2022</v>
      </c>
      <c r="H1081" s="676">
        <v>5</v>
      </c>
      <c r="I1081" s="676"/>
      <c r="J1081" s="770"/>
      <c r="K1081" s="685" t="s">
        <v>3067</v>
      </c>
      <c r="L1081" s="676" t="s">
        <v>3022</v>
      </c>
      <c r="M1081" s="677">
        <v>44523</v>
      </c>
      <c r="N1081" s="677">
        <v>44621</v>
      </c>
      <c r="O1081" s="677"/>
      <c r="P1081" s="677"/>
      <c r="Q1081" s="677"/>
      <c r="R1081" s="677"/>
      <c r="S1081" s="676" t="s">
        <v>2959</v>
      </c>
      <c r="T1081" s="676">
        <v>60</v>
      </c>
      <c r="U1081" s="676">
        <v>49403140</v>
      </c>
      <c r="V1081" s="676" t="s">
        <v>973</v>
      </c>
      <c r="W1081" s="676">
        <v>400</v>
      </c>
      <c r="X1081" s="678">
        <v>2496</v>
      </c>
      <c r="Y1081" s="693">
        <v>998400</v>
      </c>
      <c r="Z1081" s="443">
        <v>0.55000000000000004</v>
      </c>
      <c r="AA1081" s="682">
        <f>Y1081*Z1081</f>
        <v>549120</v>
      </c>
      <c r="AB1081" s="694"/>
      <c r="AC1081" s="717">
        <v>0</v>
      </c>
      <c r="AD1081" s="692"/>
      <c r="AE1081" s="441"/>
      <c r="AF1081" s="695">
        <f>AA1081+AD1081+AE1081</f>
        <v>549120</v>
      </c>
      <c r="AG1081" s="442" t="s">
        <v>1073</v>
      </c>
      <c r="AH1081" s="676"/>
      <c r="AI1081" s="676">
        <v>60</v>
      </c>
      <c r="AJ1081" s="677" t="s">
        <v>3023</v>
      </c>
      <c r="AK1081" s="685" t="s">
        <v>1163</v>
      </c>
      <c r="AL1081" s="685" t="s">
        <v>3024</v>
      </c>
      <c r="AM1081" s="442" t="s">
        <v>52</v>
      </c>
      <c r="AN1081" s="442" t="s">
        <v>1076</v>
      </c>
      <c r="AO1081" s="442"/>
      <c r="AP1081" s="684"/>
      <c r="AQ1081" s="684" t="s">
        <v>37</v>
      </c>
      <c r="AR1081" s="633" t="s">
        <v>1297</v>
      </c>
      <c r="AS1081" s="544" t="s">
        <v>1078</v>
      </c>
      <c r="AT1081" s="630" t="s">
        <v>1078</v>
      </c>
      <c r="AU1081" s="630" t="s">
        <v>1078</v>
      </c>
      <c r="AV1081" s="662">
        <v>0.49</v>
      </c>
      <c r="AW1081" s="673">
        <f>U1081</f>
        <v>49403140</v>
      </c>
      <c r="AX1081" s="673" cm="1">
        <f t="array" ref="AX1081">SUM(MID(0&amp;AW1081,LARGE(INDEX(ISNUMBER(--MID(AW1081,ROW($1:$8),1))*ROW($1:$8),),ROW($1:$8))+1,1)*10^ROW($1:$8)/10)</f>
        <v>49403140</v>
      </c>
      <c r="AY1081" s="673" t="str">
        <f>VLOOKUP($AX1081,'Item Master Data'!$A:$F,3,FALSE)</f>
        <v>Q.PEAK DUO BLK ML G10+</v>
      </c>
      <c r="AZ1081" s="673">
        <f>VLOOKUP($AX1081,'Item Master Data'!$A:$F,6,FALSE)</f>
        <v>400</v>
      </c>
      <c r="BA1081" s="673">
        <f>X1081/BB1081</f>
        <v>78</v>
      </c>
      <c r="BB1081" s="673">
        <f>VLOOKUP(AX1081,'Item Master Data'!$A:$G,7,FALSE)</f>
        <v>32</v>
      </c>
      <c r="BC1081" s="673"/>
      <c r="BD1081" s="673">
        <f>W1081-AZ1081</f>
        <v>0</v>
      </c>
    </row>
    <row r="1082" spans="1:56">
      <c r="A1082" s="544"/>
      <c r="B1082" s="661">
        <v>44531</v>
      </c>
      <c r="C1082" s="661">
        <v>44543</v>
      </c>
      <c r="D1082" s="676" t="s">
        <v>2956</v>
      </c>
      <c r="E1082" s="639" t="s">
        <v>3065</v>
      </c>
      <c r="F1082" s="442" t="s">
        <v>1152</v>
      </c>
      <c r="G1082" s="676">
        <v>2022</v>
      </c>
      <c r="H1082" s="676">
        <v>5</v>
      </c>
      <c r="I1082" s="676"/>
      <c r="J1082" s="770"/>
      <c r="K1082" s="685" t="s">
        <v>3068</v>
      </c>
      <c r="L1082" s="676" t="s">
        <v>3022</v>
      </c>
      <c r="M1082" s="677">
        <v>44529</v>
      </c>
      <c r="N1082" s="677">
        <v>44657</v>
      </c>
      <c r="O1082" s="677"/>
      <c r="P1082" s="677"/>
      <c r="Q1082" s="677"/>
      <c r="R1082" s="677"/>
      <c r="S1082" s="676" t="s">
        <v>2959</v>
      </c>
      <c r="T1082" s="676">
        <v>60</v>
      </c>
      <c r="U1082" s="676">
        <v>49403140</v>
      </c>
      <c r="V1082" s="676" t="s">
        <v>973</v>
      </c>
      <c r="W1082" s="676">
        <v>400</v>
      </c>
      <c r="X1082" s="678">
        <v>832</v>
      </c>
      <c r="Y1082" s="693">
        <v>332800</v>
      </c>
      <c r="Z1082" s="443">
        <v>0.55000000000000004</v>
      </c>
      <c r="AA1082" s="682">
        <f>Y1082*Z1082</f>
        <v>183040.00000000003</v>
      </c>
      <c r="AB1082" s="694"/>
      <c r="AC1082" s="717">
        <v>0</v>
      </c>
      <c r="AD1082" s="692"/>
      <c r="AE1082" s="441"/>
      <c r="AF1082" s="695">
        <f>AA1082+AD1082+AE1082</f>
        <v>183040.00000000003</v>
      </c>
      <c r="AG1082" s="442" t="s">
        <v>1073</v>
      </c>
      <c r="AH1082" s="676"/>
      <c r="AI1082" s="676">
        <v>60</v>
      </c>
      <c r="AJ1082" s="677" t="s">
        <v>3023</v>
      </c>
      <c r="AK1082" s="685" t="s">
        <v>1163</v>
      </c>
      <c r="AL1082" s="685" t="s">
        <v>3024</v>
      </c>
      <c r="AM1082" s="442" t="s">
        <v>52</v>
      </c>
      <c r="AN1082" s="442" t="s">
        <v>1076</v>
      </c>
      <c r="AO1082" s="442"/>
      <c r="AP1082" s="684"/>
      <c r="AQ1082" s="684" t="s">
        <v>37</v>
      </c>
      <c r="AR1082" s="633" t="s">
        <v>1297</v>
      </c>
      <c r="AS1082" s="544" t="s">
        <v>1078</v>
      </c>
      <c r="AT1082" s="630" t="s">
        <v>1078</v>
      </c>
      <c r="AU1082" s="630" t="s">
        <v>1078</v>
      </c>
      <c r="AV1082" s="662">
        <v>0.49</v>
      </c>
      <c r="AW1082" s="673">
        <f>U1082</f>
        <v>49403140</v>
      </c>
      <c r="AX1082" s="673" cm="1">
        <f t="array" ref="AX1082">SUM(MID(0&amp;AW1082,LARGE(INDEX(ISNUMBER(--MID(AW1082,ROW($1:$8),1))*ROW($1:$8),),ROW($1:$8))+1,1)*10^ROW($1:$8)/10)</f>
        <v>49403140</v>
      </c>
      <c r="AY1082" s="673" t="str">
        <f>VLOOKUP($AX1082,'Item Master Data'!$A:$F,3,FALSE)</f>
        <v>Q.PEAK DUO BLK ML G10+</v>
      </c>
      <c r="AZ1082" s="673">
        <f>VLOOKUP($AX1082,'Item Master Data'!$A:$F,6,FALSE)</f>
        <v>400</v>
      </c>
      <c r="BA1082" s="673">
        <f>X1082/BB1082</f>
        <v>26</v>
      </c>
      <c r="BB1082" s="673">
        <f>VLOOKUP(AX1082,'Item Master Data'!$A:$G,7,FALSE)</f>
        <v>32</v>
      </c>
      <c r="BC1082" s="673"/>
      <c r="BD1082" s="673">
        <f>W1082-AZ1082</f>
        <v>0</v>
      </c>
    </row>
    <row r="1083" spans="1:56">
      <c r="A1083" s="544"/>
      <c r="B1083" s="661">
        <v>44579</v>
      </c>
      <c r="C1083" s="661">
        <v>44579</v>
      </c>
      <c r="D1083" s="676" t="s">
        <v>2956</v>
      </c>
      <c r="E1083" s="639" t="s">
        <v>3072</v>
      </c>
      <c r="F1083" s="442" t="s">
        <v>1152</v>
      </c>
      <c r="G1083" s="676">
        <v>2022</v>
      </c>
      <c r="H1083" s="676">
        <v>5</v>
      </c>
      <c r="I1083" s="676"/>
      <c r="J1083" s="770"/>
      <c r="K1083" s="685" t="s">
        <v>3073</v>
      </c>
      <c r="L1083" s="676" t="s">
        <v>3022</v>
      </c>
      <c r="M1083" s="677">
        <v>44579</v>
      </c>
      <c r="N1083" s="677">
        <v>44805</v>
      </c>
      <c r="O1083" s="677"/>
      <c r="P1083" s="677"/>
      <c r="Q1083" s="677"/>
      <c r="R1083" s="677"/>
      <c r="S1083" s="676" t="s">
        <v>2959</v>
      </c>
      <c r="T1083" s="676">
        <v>72</v>
      </c>
      <c r="U1083" s="676" t="s">
        <v>1234</v>
      </c>
      <c r="V1083" s="676" t="s">
        <v>1072</v>
      </c>
      <c r="W1083" s="676">
        <v>480</v>
      </c>
      <c r="X1083" s="678">
        <v>1914</v>
      </c>
      <c r="Y1083" s="693">
        <v>918720</v>
      </c>
      <c r="Z1083" s="443">
        <v>0.48</v>
      </c>
      <c r="AA1083" s="682">
        <f>Y1083*Z1083</f>
        <v>440985.59999999998</v>
      </c>
      <c r="AB1083" s="694"/>
      <c r="AC1083" s="717">
        <v>0</v>
      </c>
      <c r="AD1083" s="692"/>
      <c r="AE1083" s="441"/>
      <c r="AF1083" s="695">
        <f>AA1083+AD1083+AE1083</f>
        <v>440985.59999999998</v>
      </c>
      <c r="AG1083" s="442" t="s">
        <v>1073</v>
      </c>
      <c r="AH1083" s="676"/>
      <c r="AI1083" s="676">
        <v>60</v>
      </c>
      <c r="AJ1083" s="677" t="s">
        <v>3023</v>
      </c>
      <c r="AK1083" s="685" t="s">
        <v>1163</v>
      </c>
      <c r="AL1083" s="685" t="s">
        <v>3024</v>
      </c>
      <c r="AM1083" s="442" t="s">
        <v>52</v>
      </c>
      <c r="AN1083" s="442" t="s">
        <v>1571</v>
      </c>
      <c r="AO1083" s="442"/>
      <c r="AP1083" s="684" t="s">
        <v>38</v>
      </c>
      <c r="AQ1083" s="684" t="s">
        <v>37</v>
      </c>
      <c r="AR1083" s="633"/>
      <c r="AS1083" s="544" t="s">
        <v>1078</v>
      </c>
      <c r="AT1083" s="630" t="s">
        <v>1078</v>
      </c>
      <c r="AU1083" s="630" t="s">
        <v>1078</v>
      </c>
      <c r="AV1083" s="662"/>
      <c r="AW1083" s="673" t="str">
        <f>U1083</f>
        <v>30397872C</v>
      </c>
      <c r="AX1083" s="673" cm="1">
        <f t="array" ref="AX1083">SUM(MID(0&amp;AW1083,LARGE(INDEX(ISNUMBER(--MID(AW1083,ROW($1:$8),1))*ROW($1:$8),),ROW($1:$8))+1,1)*10^ROW($1:$8)/10)</f>
        <v>30397872</v>
      </c>
      <c r="AY1083" s="673" t="str">
        <f>VLOOKUP($AX1083,'Item Master Data'!$A:$F,3,FALSE)</f>
        <v>Q.PEAK DUO XL G10 BFG</v>
      </c>
      <c r="AZ1083" s="673">
        <f>VLOOKUP($AX1083,'Item Master Data'!$A:$F,6,FALSE)</f>
        <v>480</v>
      </c>
      <c r="BA1083" s="673">
        <f>X1083/BB1083</f>
        <v>66</v>
      </c>
      <c r="BB1083" s="673">
        <f>VLOOKUP(AX1083,'Item Master Data'!$A:$G,7,FALSE)</f>
        <v>29</v>
      </c>
      <c r="BC1083" s="673"/>
      <c r="BD1083" s="673">
        <f>W1083-AZ1083</f>
        <v>0</v>
      </c>
    </row>
    <row r="1084" spans="1:56">
      <c r="A1084" s="544"/>
      <c r="B1084" s="661">
        <v>44630</v>
      </c>
      <c r="C1084" s="661">
        <v>44630</v>
      </c>
      <c r="D1084" s="676" t="s">
        <v>2956</v>
      </c>
      <c r="E1084" s="639" t="s">
        <v>5366</v>
      </c>
      <c r="F1084" s="442" t="s">
        <v>1152</v>
      </c>
      <c r="G1084" s="676">
        <v>2022</v>
      </c>
      <c r="H1084" s="676">
        <v>5</v>
      </c>
      <c r="I1084" s="676"/>
      <c r="J1084" s="770"/>
      <c r="K1084" s="685" t="s">
        <v>3088</v>
      </c>
      <c r="L1084" s="676" t="s">
        <v>2618</v>
      </c>
      <c r="M1084" s="677">
        <v>44483</v>
      </c>
      <c r="N1084" s="677">
        <v>44621</v>
      </c>
      <c r="O1084" s="677"/>
      <c r="P1084" s="677"/>
      <c r="Q1084" s="677"/>
      <c r="R1084" s="677"/>
      <c r="S1084" s="676" t="s">
        <v>2959</v>
      </c>
      <c r="T1084" s="676">
        <v>60</v>
      </c>
      <c r="U1084" s="676">
        <v>49201132</v>
      </c>
      <c r="V1084" s="676" t="s">
        <v>986</v>
      </c>
      <c r="W1084" s="676">
        <v>360</v>
      </c>
      <c r="X1084" s="678">
        <v>7904</v>
      </c>
      <c r="Y1084" s="693">
        <v>2845440</v>
      </c>
      <c r="Z1084" s="443">
        <v>0.53</v>
      </c>
      <c r="AA1084" s="682">
        <f>Y1084*Z1084</f>
        <v>1508083.2000000002</v>
      </c>
      <c r="AB1084" s="694"/>
      <c r="AC1084" s="717">
        <v>0</v>
      </c>
      <c r="AD1084" s="692"/>
      <c r="AE1084" s="441"/>
      <c r="AF1084" s="695">
        <f>AA1084+AD1084+AE1084</f>
        <v>1508083.2000000002</v>
      </c>
      <c r="AG1084" s="442" t="s">
        <v>1073</v>
      </c>
      <c r="AH1084" s="676"/>
      <c r="AI1084" s="676">
        <v>60</v>
      </c>
      <c r="AJ1084" s="677" t="s">
        <v>2619</v>
      </c>
      <c r="AK1084" s="685" t="s">
        <v>1088</v>
      </c>
      <c r="AL1084" s="685" t="s">
        <v>2620</v>
      </c>
      <c r="AM1084" s="442" t="s">
        <v>52</v>
      </c>
      <c r="AN1084" s="442" t="s">
        <v>1076</v>
      </c>
      <c r="AO1084" s="442"/>
      <c r="AP1084" s="684"/>
      <c r="AQ1084" s="684" t="s">
        <v>37</v>
      </c>
      <c r="AR1084" s="633"/>
      <c r="AS1084" s="544" t="s">
        <v>1078</v>
      </c>
      <c r="AT1084" s="630"/>
      <c r="AU1084" s="630"/>
      <c r="AV1084" s="662"/>
      <c r="AW1084" s="673">
        <f>U1084</f>
        <v>49201132</v>
      </c>
      <c r="AX1084" s="673" cm="1">
        <f t="array" ref="AX1084">SUM(MID(0&amp;AW1084,LARGE(INDEX(ISNUMBER(--MID(AW1084,ROW($1:$8),1))*ROW($1:$8),),ROW($1:$8))+1,1)*10^ROW($1:$8)/10)</f>
        <v>49201132</v>
      </c>
      <c r="AY1084" s="673" t="str">
        <f>VLOOKUP($AX1084,'Item Master Data'!$A:$F,3,FALSE)</f>
        <v>Q.PEAK DUO BLK G10+</v>
      </c>
      <c r="AZ1084" s="673">
        <f>VLOOKUP($AX1084,'Item Master Data'!$A:$F,6,FALSE)</f>
        <v>360</v>
      </c>
      <c r="BA1084" s="673">
        <f>X1084/BB1084</f>
        <v>247</v>
      </c>
      <c r="BB1084" s="673">
        <f>VLOOKUP(AX1084,'Item Master Data'!$A:$G,7,FALSE)</f>
        <v>32</v>
      </c>
      <c r="BC1084" s="673"/>
      <c r="BD1084" s="673">
        <f>W1084-AZ1084</f>
        <v>0</v>
      </c>
    </row>
    <row r="1085" spans="1:56">
      <c r="A1085" s="544"/>
      <c r="B1085" s="661">
        <v>44578</v>
      </c>
      <c r="C1085" s="661" t="s">
        <v>1217</v>
      </c>
      <c r="D1085" s="676" t="s">
        <v>2956</v>
      </c>
      <c r="E1085" s="639" t="s">
        <v>5370</v>
      </c>
      <c r="F1085" s="442" t="s">
        <v>3093</v>
      </c>
      <c r="G1085" s="676">
        <v>2022</v>
      </c>
      <c r="H1085" s="676">
        <v>5</v>
      </c>
      <c r="I1085" s="676"/>
      <c r="J1085" s="770"/>
      <c r="K1085" s="685" t="s">
        <v>3095</v>
      </c>
      <c r="L1085" s="676" t="s">
        <v>2618</v>
      </c>
      <c r="M1085" s="677">
        <v>44495</v>
      </c>
      <c r="N1085" s="677">
        <v>44593</v>
      </c>
      <c r="O1085" s="677"/>
      <c r="P1085" s="677"/>
      <c r="Q1085" s="677"/>
      <c r="R1085" s="677"/>
      <c r="S1085" s="676" t="s">
        <v>2959</v>
      </c>
      <c r="T1085" s="676">
        <v>60</v>
      </c>
      <c r="U1085" s="676">
        <v>49405140</v>
      </c>
      <c r="V1085" s="676" t="s">
        <v>973</v>
      </c>
      <c r="W1085" s="676">
        <v>400</v>
      </c>
      <c r="X1085" s="678">
        <v>768</v>
      </c>
      <c r="Y1085" s="693">
        <v>307200</v>
      </c>
      <c r="Z1085" s="443">
        <v>0.55000000000000004</v>
      </c>
      <c r="AA1085" s="682">
        <f>Y1085*Z1085</f>
        <v>168960</v>
      </c>
      <c r="AB1085" s="694"/>
      <c r="AC1085" s="717">
        <v>0</v>
      </c>
      <c r="AD1085" s="692"/>
      <c r="AE1085" s="441"/>
      <c r="AF1085" s="695">
        <f>AA1085+AD1085+AE1085</f>
        <v>168960</v>
      </c>
      <c r="AG1085" s="442" t="s">
        <v>1073</v>
      </c>
      <c r="AH1085" s="676"/>
      <c r="AI1085" s="676">
        <v>60</v>
      </c>
      <c r="AJ1085" s="677" t="s">
        <v>2619</v>
      </c>
      <c r="AK1085" s="685" t="s">
        <v>1088</v>
      </c>
      <c r="AL1085" s="685" t="s">
        <v>2620</v>
      </c>
      <c r="AM1085" s="442" t="s">
        <v>52</v>
      </c>
      <c r="AN1085" s="442" t="s">
        <v>1076</v>
      </c>
      <c r="AO1085" s="442"/>
      <c r="AP1085" s="684"/>
      <c r="AQ1085" s="684" t="s">
        <v>37</v>
      </c>
      <c r="AR1085" s="633" t="s">
        <v>1700</v>
      </c>
      <c r="AS1085" s="544" t="s">
        <v>1078</v>
      </c>
      <c r="AT1085" s="630" t="s">
        <v>1078</v>
      </c>
      <c r="AU1085" s="630" t="s">
        <v>1078</v>
      </c>
      <c r="AV1085" s="662">
        <v>0.45500000000000002</v>
      </c>
      <c r="AW1085" s="673">
        <f>U1085</f>
        <v>49405140</v>
      </c>
      <c r="AX1085" s="673" cm="1">
        <f t="array" ref="AX1085">SUM(MID(0&amp;AW1085,LARGE(INDEX(ISNUMBER(--MID(AW1085,ROW($1:$8),1))*ROW($1:$8),),ROW($1:$8))+1,1)*10^ROW($1:$8)/10)</f>
        <v>49405140</v>
      </c>
      <c r="AY1085" s="673" t="str">
        <f>VLOOKUP($AX1085,'Item Master Data'!$A:$F,3,FALSE)</f>
        <v>Q.PEAK DUO BLK ML G10+</v>
      </c>
      <c r="AZ1085" s="673">
        <f>VLOOKUP($AX1085,'Item Master Data'!$A:$F,6,FALSE)</f>
        <v>400</v>
      </c>
      <c r="BA1085" s="673">
        <f>X1085/BB1085</f>
        <v>24</v>
      </c>
      <c r="BB1085" s="673">
        <f>VLOOKUP(AX1085,'Item Master Data'!$A:$G,7,FALSE)</f>
        <v>32</v>
      </c>
      <c r="BC1085" s="673"/>
      <c r="BD1085" s="673">
        <f>W1085-AZ1085</f>
        <v>0</v>
      </c>
    </row>
    <row r="1086" spans="1:56">
      <c r="A1086" s="544"/>
      <c r="B1086" s="661">
        <v>44578</v>
      </c>
      <c r="C1086" s="661" t="s">
        <v>1217</v>
      </c>
      <c r="D1086" s="676" t="s">
        <v>2956</v>
      </c>
      <c r="E1086" s="639" t="s">
        <v>5370</v>
      </c>
      <c r="F1086" s="442" t="s">
        <v>3093</v>
      </c>
      <c r="G1086" s="676">
        <v>2022</v>
      </c>
      <c r="H1086" s="676">
        <v>5</v>
      </c>
      <c r="I1086" s="676"/>
      <c r="J1086" s="770"/>
      <c r="K1086" s="685" t="s">
        <v>3096</v>
      </c>
      <c r="L1086" s="676" t="s">
        <v>2618</v>
      </c>
      <c r="M1086" s="677">
        <v>44495</v>
      </c>
      <c r="N1086" s="677">
        <v>44593</v>
      </c>
      <c r="O1086" s="677"/>
      <c r="P1086" s="677"/>
      <c r="Q1086" s="677"/>
      <c r="R1086" s="677"/>
      <c r="S1086" s="676" t="s">
        <v>2959</v>
      </c>
      <c r="T1086" s="676">
        <v>60</v>
      </c>
      <c r="U1086" s="676">
        <v>49403140</v>
      </c>
      <c r="V1086" s="676" t="s">
        <v>973</v>
      </c>
      <c r="W1086" s="676">
        <v>400</v>
      </c>
      <c r="X1086" s="678">
        <v>7680</v>
      </c>
      <c r="Y1086" s="693">
        <v>3072000</v>
      </c>
      <c r="Z1086" s="443">
        <v>0.55000000000000004</v>
      </c>
      <c r="AA1086" s="682">
        <f>Y1086*Z1086</f>
        <v>1689600.0000000002</v>
      </c>
      <c r="AB1086" s="694"/>
      <c r="AC1086" s="717">
        <v>0</v>
      </c>
      <c r="AD1086" s="692"/>
      <c r="AE1086" s="441"/>
      <c r="AF1086" s="695">
        <f>AA1086+AD1086+AE1086</f>
        <v>1689600.0000000002</v>
      </c>
      <c r="AG1086" s="442" t="s">
        <v>1073</v>
      </c>
      <c r="AH1086" s="676"/>
      <c r="AI1086" s="676">
        <v>60</v>
      </c>
      <c r="AJ1086" s="677" t="s">
        <v>2619</v>
      </c>
      <c r="AK1086" s="685" t="s">
        <v>1088</v>
      </c>
      <c r="AL1086" s="685" t="s">
        <v>2620</v>
      </c>
      <c r="AM1086" s="442" t="s">
        <v>52</v>
      </c>
      <c r="AN1086" s="442" t="s">
        <v>1076</v>
      </c>
      <c r="AO1086" s="442"/>
      <c r="AP1086" s="684"/>
      <c r="AQ1086" s="684" t="s">
        <v>37</v>
      </c>
      <c r="AR1086" s="633" t="s">
        <v>1700</v>
      </c>
      <c r="AS1086" s="544" t="s">
        <v>1078</v>
      </c>
      <c r="AT1086" s="630" t="s">
        <v>1078</v>
      </c>
      <c r="AU1086" s="630" t="s">
        <v>1078</v>
      </c>
      <c r="AV1086" s="662">
        <v>0.45500000000000002</v>
      </c>
      <c r="AW1086" s="673">
        <f>U1086</f>
        <v>49403140</v>
      </c>
      <c r="AX1086" s="673" cm="1">
        <f t="array" ref="AX1086">SUM(MID(0&amp;AW1086,LARGE(INDEX(ISNUMBER(--MID(AW1086,ROW($1:$8),1))*ROW($1:$8),),ROW($1:$8))+1,1)*10^ROW($1:$8)/10)</f>
        <v>49403140</v>
      </c>
      <c r="AY1086" s="673" t="str">
        <f>VLOOKUP($AX1086,'Item Master Data'!$A:$F,3,FALSE)</f>
        <v>Q.PEAK DUO BLK ML G10+</v>
      </c>
      <c r="AZ1086" s="673">
        <f>VLOOKUP($AX1086,'Item Master Data'!$A:$F,6,FALSE)</f>
        <v>400</v>
      </c>
      <c r="BA1086" s="673">
        <f>X1086/BB1086</f>
        <v>240</v>
      </c>
      <c r="BB1086" s="673">
        <f>VLOOKUP(AX1086,'Item Master Data'!$A:$G,7,FALSE)</f>
        <v>32</v>
      </c>
      <c r="BC1086" s="673"/>
      <c r="BD1086" s="673">
        <f>W1086-AZ1086</f>
        <v>0</v>
      </c>
    </row>
    <row r="1087" spans="1:56">
      <c r="A1087" s="544"/>
      <c r="B1087" s="661">
        <v>44578</v>
      </c>
      <c r="C1087" s="661" t="s">
        <v>1217</v>
      </c>
      <c r="D1087" s="676" t="s">
        <v>2956</v>
      </c>
      <c r="E1087" s="639" t="s">
        <v>5370</v>
      </c>
      <c r="F1087" s="442" t="s">
        <v>3093</v>
      </c>
      <c r="G1087" s="676">
        <v>2022</v>
      </c>
      <c r="H1087" s="676">
        <v>5</v>
      </c>
      <c r="I1087" s="676"/>
      <c r="J1087" s="770"/>
      <c r="K1087" s="685" t="s">
        <v>3097</v>
      </c>
      <c r="L1087" s="676" t="s">
        <v>2618</v>
      </c>
      <c r="M1087" s="677">
        <v>44495</v>
      </c>
      <c r="N1087" s="677">
        <v>44621</v>
      </c>
      <c r="O1087" s="677"/>
      <c r="P1087" s="677"/>
      <c r="Q1087" s="677"/>
      <c r="R1087" s="677"/>
      <c r="S1087" s="676" t="s">
        <v>2959</v>
      </c>
      <c r="T1087" s="676">
        <v>60</v>
      </c>
      <c r="U1087" s="676">
        <v>49403140</v>
      </c>
      <c r="V1087" s="676" t="s">
        <v>973</v>
      </c>
      <c r="W1087" s="676">
        <v>400</v>
      </c>
      <c r="X1087" s="678">
        <v>3840</v>
      </c>
      <c r="Y1087" s="693">
        <v>1536000</v>
      </c>
      <c r="Z1087" s="443">
        <v>0.55000000000000004</v>
      </c>
      <c r="AA1087" s="682">
        <f>Y1087*Z1087</f>
        <v>844800.00000000012</v>
      </c>
      <c r="AB1087" s="694"/>
      <c r="AC1087" s="717">
        <v>0</v>
      </c>
      <c r="AD1087" s="692"/>
      <c r="AE1087" s="441"/>
      <c r="AF1087" s="695">
        <f>AA1087+AD1087+AE1087</f>
        <v>844800.00000000012</v>
      </c>
      <c r="AG1087" s="442" t="s">
        <v>1073</v>
      </c>
      <c r="AH1087" s="676"/>
      <c r="AI1087" s="676">
        <v>60</v>
      </c>
      <c r="AJ1087" s="677" t="s">
        <v>2619</v>
      </c>
      <c r="AK1087" s="685" t="s">
        <v>1088</v>
      </c>
      <c r="AL1087" s="685" t="s">
        <v>2620</v>
      </c>
      <c r="AM1087" s="442" t="s">
        <v>52</v>
      </c>
      <c r="AN1087" s="442" t="s">
        <v>1076</v>
      </c>
      <c r="AO1087" s="442"/>
      <c r="AP1087" s="684"/>
      <c r="AQ1087" s="684" t="s">
        <v>37</v>
      </c>
      <c r="AR1087" s="633" t="s">
        <v>1700</v>
      </c>
      <c r="AS1087" s="544" t="s">
        <v>1078</v>
      </c>
      <c r="AT1087" s="630" t="s">
        <v>1078</v>
      </c>
      <c r="AU1087" s="630" t="s">
        <v>1078</v>
      </c>
      <c r="AV1087" s="662">
        <v>0.45500000000000002</v>
      </c>
      <c r="AW1087" s="673">
        <f>U1087</f>
        <v>49403140</v>
      </c>
      <c r="AX1087" s="673" cm="1">
        <f t="array" ref="AX1087">SUM(MID(0&amp;AW1087,LARGE(INDEX(ISNUMBER(--MID(AW1087,ROW($1:$8),1))*ROW($1:$8),),ROW($1:$8))+1,1)*10^ROW($1:$8)/10)</f>
        <v>49403140</v>
      </c>
      <c r="AY1087" s="673" t="str">
        <f>VLOOKUP($AX1087,'Item Master Data'!$A:$F,3,FALSE)</f>
        <v>Q.PEAK DUO BLK ML G10+</v>
      </c>
      <c r="AZ1087" s="673">
        <f>VLOOKUP($AX1087,'Item Master Data'!$A:$F,6,FALSE)</f>
        <v>400</v>
      </c>
      <c r="BA1087" s="673">
        <f>X1087/BB1087</f>
        <v>120</v>
      </c>
      <c r="BB1087" s="673">
        <f>VLOOKUP(AX1087,'Item Master Data'!$A:$G,7,FALSE)</f>
        <v>32</v>
      </c>
      <c r="BC1087" s="673"/>
      <c r="BD1087" s="673">
        <f>W1087-AZ1087</f>
        <v>0</v>
      </c>
    </row>
    <row r="1088" spans="1:56">
      <c r="A1088" s="544"/>
      <c r="B1088" s="643"/>
      <c r="C1088" s="643"/>
      <c r="D1088" s="676" t="s">
        <v>2956</v>
      </c>
      <c r="E1088" s="639" t="s">
        <v>5372</v>
      </c>
      <c r="F1088" s="442" t="s">
        <v>1152</v>
      </c>
      <c r="G1088" s="442">
        <v>2022</v>
      </c>
      <c r="H1088" s="442">
        <v>5</v>
      </c>
      <c r="I1088" s="676"/>
      <c r="J1088" s="770"/>
      <c r="K1088" s="676" t="s">
        <v>3101</v>
      </c>
      <c r="L1088" s="676" t="s">
        <v>2618</v>
      </c>
      <c r="M1088" s="677">
        <v>44566</v>
      </c>
      <c r="N1088" s="677">
        <v>44691</v>
      </c>
      <c r="O1088" s="677"/>
      <c r="P1088" s="333"/>
      <c r="Q1088" s="333"/>
      <c r="R1088" s="333"/>
      <c r="S1088" s="442" t="s">
        <v>2959</v>
      </c>
      <c r="T1088" s="442">
        <v>60</v>
      </c>
      <c r="U1088" s="442">
        <v>49202132</v>
      </c>
      <c r="V1088" s="442" t="s">
        <v>1231</v>
      </c>
      <c r="W1088" s="676">
        <v>360</v>
      </c>
      <c r="X1088" s="678">
        <v>4992</v>
      </c>
      <c r="Y1088" s="693">
        <v>1797120</v>
      </c>
      <c r="Z1088" s="443">
        <v>0.79</v>
      </c>
      <c r="AA1088" s="682">
        <f>Y1088*Z1088</f>
        <v>1419724.8</v>
      </c>
      <c r="AB1088" s="694"/>
      <c r="AC1088" s="717">
        <v>0</v>
      </c>
      <c r="AD1088" s="692"/>
      <c r="AE1088" s="441"/>
      <c r="AF1088" s="695">
        <f>AA1088+AD1088+AE1088</f>
        <v>1419724.8</v>
      </c>
      <c r="AG1088" s="442" t="s">
        <v>1073</v>
      </c>
      <c r="AH1088" s="676"/>
      <c r="AI1088" s="676">
        <v>60</v>
      </c>
      <c r="AJ1088" s="686" t="s">
        <v>2619</v>
      </c>
      <c r="AK1088" s="676" t="s">
        <v>1088</v>
      </c>
      <c r="AL1088" s="685" t="s">
        <v>2620</v>
      </c>
      <c r="AM1088" s="442" t="s">
        <v>52</v>
      </c>
      <c r="AN1088" s="442" t="s">
        <v>1076</v>
      </c>
      <c r="AO1088" s="442"/>
      <c r="AP1088" s="684"/>
      <c r="AQ1088" s="684" t="s">
        <v>37</v>
      </c>
      <c r="AR1088" s="684" t="s">
        <v>3086</v>
      </c>
      <c r="AS1088" s="544" t="s">
        <v>1078</v>
      </c>
      <c r="AT1088" s="630" t="s">
        <v>1078</v>
      </c>
      <c r="AU1088" s="630" t="s">
        <v>1078</v>
      </c>
      <c r="AV1088" s="662">
        <v>0.73</v>
      </c>
      <c r="AW1088" s="673">
        <f>U1088</f>
        <v>49202132</v>
      </c>
      <c r="AX1088" s="673" cm="1">
        <f t="array" ref="AX1088">SUM(MID(0&amp;AW1088,LARGE(INDEX(ISNUMBER(--MID(AW1088,ROW($1:$8),1))*ROW($1:$8),),ROW($1:$8))+1,1)*10^ROW($1:$8)/10)</f>
        <v>49202132</v>
      </c>
      <c r="AY1088" s="673" t="str">
        <f>VLOOKUP($AX1088,'Item Master Data'!$A:$F,3,FALSE)</f>
        <v>Q.PEAK DUO BLK G10+/AC</v>
      </c>
      <c r="AZ1088" s="673">
        <f>VLOOKUP($AX1088,'Item Master Data'!$A:$F,6,FALSE)</f>
        <v>360</v>
      </c>
      <c r="BA1088" s="673">
        <f>X1088/BB1088</f>
        <v>192</v>
      </c>
      <c r="BB1088" s="673">
        <f>VLOOKUP(AX1088,'Item Master Data'!$A:$G,7,FALSE)</f>
        <v>26</v>
      </c>
      <c r="BC1088" s="673"/>
      <c r="BD1088" s="673">
        <f>W1088-AZ1088</f>
        <v>0</v>
      </c>
    </row>
    <row r="1089" spans="1:56">
      <c r="A1089" s="544"/>
      <c r="B1089" s="661"/>
      <c r="C1089" s="661"/>
      <c r="D1089" s="676" t="s">
        <v>2956</v>
      </c>
      <c r="E1089" s="639" t="s">
        <v>3026</v>
      </c>
      <c r="F1089" s="442"/>
      <c r="G1089" s="442">
        <v>2022</v>
      </c>
      <c r="H1089" s="442">
        <v>5</v>
      </c>
      <c r="I1089" s="676"/>
      <c r="J1089" s="770"/>
      <c r="K1089" s="685" t="s">
        <v>3103</v>
      </c>
      <c r="L1089" s="676" t="s">
        <v>3028</v>
      </c>
      <c r="M1089" s="677">
        <v>44515</v>
      </c>
      <c r="N1089" s="677">
        <v>44703</v>
      </c>
      <c r="O1089" s="677"/>
      <c r="P1089" s="333"/>
      <c r="Q1089" s="333"/>
      <c r="R1089" s="333"/>
      <c r="S1089" s="442" t="s">
        <v>2959</v>
      </c>
      <c r="T1089" s="442">
        <v>72</v>
      </c>
      <c r="U1089" s="442" t="s">
        <v>1107</v>
      </c>
      <c r="V1089" s="442" t="s">
        <v>1108</v>
      </c>
      <c r="W1089" s="676">
        <v>480</v>
      </c>
      <c r="X1089" s="678">
        <v>1276</v>
      </c>
      <c r="Y1089" s="693">
        <v>612480</v>
      </c>
      <c r="Z1089" s="443">
        <v>0.47499999999999998</v>
      </c>
      <c r="AA1089" s="682">
        <f>Y1089*Z1089</f>
        <v>290928</v>
      </c>
      <c r="AB1089" s="694"/>
      <c r="AC1089" s="717">
        <v>0</v>
      </c>
      <c r="AD1089" s="692"/>
      <c r="AE1089" s="441"/>
      <c r="AF1089" s="695">
        <f>AA1089+AD1089+AE1089</f>
        <v>290928</v>
      </c>
      <c r="AG1089" s="442" t="s">
        <v>1073</v>
      </c>
      <c r="AH1089" s="676"/>
      <c r="AI1089" s="676">
        <v>60</v>
      </c>
      <c r="AJ1089" s="677" t="s">
        <v>1167</v>
      </c>
      <c r="AK1089" s="685" t="s">
        <v>1163</v>
      </c>
      <c r="AL1089" s="685" t="s">
        <v>3029</v>
      </c>
      <c r="AM1089" s="442" t="s">
        <v>52</v>
      </c>
      <c r="AN1089" s="442" t="s">
        <v>2588</v>
      </c>
      <c r="AO1089" s="442"/>
      <c r="AP1089" s="684" t="s">
        <v>38</v>
      </c>
      <c r="AQ1089" s="684" t="s">
        <v>37</v>
      </c>
      <c r="AR1089" s="633"/>
      <c r="AS1089" s="544" t="s">
        <v>1077</v>
      </c>
      <c r="AT1089" s="630" t="s">
        <v>1078</v>
      </c>
      <c r="AU1089" s="630" t="s">
        <v>1078</v>
      </c>
      <c r="AV1089" s="662"/>
      <c r="AW1089" s="673" t="str">
        <f>U1089</f>
        <v>30397472F</v>
      </c>
      <c r="AX1089" s="673" cm="1">
        <f t="array" ref="AX1089">SUM(MID(0&amp;AW1089,LARGE(INDEX(ISNUMBER(--MID(AW1089,ROW($1:$8),1))*ROW($1:$8),),ROW($1:$8))+1,1)*10^ROW($1:$8)/10)</f>
        <v>30397472</v>
      </c>
      <c r="AY1089" s="673" t="str">
        <f>VLOOKUP($AX1089,'Item Master Data'!$A:$F,3,FALSE)</f>
        <v>Q.PEAK DUO XL G10</v>
      </c>
      <c r="AZ1089" s="673">
        <f>VLOOKUP($AX1089,'Item Master Data'!$A:$F,6,FALSE)</f>
        <v>480</v>
      </c>
      <c r="BA1089" s="673">
        <f>X1089/BB1089</f>
        <v>44</v>
      </c>
      <c r="BB1089" s="673">
        <f>VLOOKUP(AX1089,'Item Master Data'!$A:$G,7,FALSE)</f>
        <v>29</v>
      </c>
      <c r="BC1089" s="673"/>
      <c r="BD1089" s="673">
        <f>W1089-AZ1089</f>
        <v>0</v>
      </c>
    </row>
    <row r="1090" spans="1:56">
      <c r="A1090" s="544"/>
      <c r="B1090" s="661"/>
      <c r="C1090" s="661"/>
      <c r="D1090" s="676" t="s">
        <v>2956</v>
      </c>
      <c r="E1090" s="639" t="s">
        <v>3133</v>
      </c>
      <c r="F1090" s="442" t="s">
        <v>1152</v>
      </c>
      <c r="G1090" s="442">
        <v>2022</v>
      </c>
      <c r="H1090" s="442">
        <v>5</v>
      </c>
      <c r="I1090" s="676"/>
      <c r="J1090" s="770"/>
      <c r="K1090" s="685" t="s">
        <v>3134</v>
      </c>
      <c r="L1090" s="676" t="s">
        <v>3112</v>
      </c>
      <c r="M1090" s="677">
        <v>44524</v>
      </c>
      <c r="N1090" s="677">
        <v>44592</v>
      </c>
      <c r="O1090" s="677"/>
      <c r="P1090" s="333"/>
      <c r="Q1090" s="333"/>
      <c r="R1090" s="333"/>
      <c r="S1090" s="442" t="s">
        <v>2959</v>
      </c>
      <c r="T1090" s="442">
        <v>60</v>
      </c>
      <c r="U1090" s="442">
        <v>49405140</v>
      </c>
      <c r="V1090" s="442" t="s">
        <v>973</v>
      </c>
      <c r="W1090" s="676">
        <v>400</v>
      </c>
      <c r="X1090" s="678">
        <v>768</v>
      </c>
      <c r="Y1090" s="693">
        <v>307200</v>
      </c>
      <c r="Z1090" s="443">
        <v>0.46500000000000002</v>
      </c>
      <c r="AA1090" s="682">
        <f>Y1090*Z1090</f>
        <v>142848</v>
      </c>
      <c r="AB1090" s="694"/>
      <c r="AC1090" s="717">
        <v>0</v>
      </c>
      <c r="AD1090" s="692"/>
      <c r="AE1090" s="441"/>
      <c r="AF1090" s="695">
        <f>AA1090+AD1090+AE1090</f>
        <v>142848</v>
      </c>
      <c r="AG1090" s="442" t="s">
        <v>47</v>
      </c>
      <c r="AH1090" s="676"/>
      <c r="AI1090" s="676">
        <v>60</v>
      </c>
      <c r="AJ1090" s="677" t="s">
        <v>3128</v>
      </c>
      <c r="AK1090" s="685" t="s">
        <v>1607</v>
      </c>
      <c r="AL1090" s="685" t="s">
        <v>3129</v>
      </c>
      <c r="AM1090" s="442" t="s">
        <v>52</v>
      </c>
      <c r="AN1090" s="442" t="s">
        <v>1076</v>
      </c>
      <c r="AO1090" s="442"/>
      <c r="AP1090" s="684"/>
      <c r="AQ1090" s="684" t="s">
        <v>37</v>
      </c>
      <c r="AR1090" s="633"/>
      <c r="AS1090" s="544" t="s">
        <v>1078</v>
      </c>
      <c r="AT1090" s="630" t="s">
        <v>1078</v>
      </c>
      <c r="AU1090" s="630" t="s">
        <v>1078</v>
      </c>
      <c r="AV1090" s="662"/>
      <c r="AW1090" s="673">
        <f>U1090</f>
        <v>49405140</v>
      </c>
      <c r="AX1090" s="673" cm="1">
        <f t="array" ref="AX1090">SUM(MID(0&amp;AW1090,LARGE(INDEX(ISNUMBER(--MID(AW1090,ROW($1:$8),1))*ROW($1:$8),),ROW($1:$8))+1,1)*10^ROW($1:$8)/10)</f>
        <v>49405140</v>
      </c>
      <c r="AY1090" s="673" t="str">
        <f>VLOOKUP($AX1090,'Item Master Data'!$A:$F,3,FALSE)</f>
        <v>Q.PEAK DUO BLK ML G10+</v>
      </c>
      <c r="AZ1090" s="673">
        <f>VLOOKUP($AX1090,'Item Master Data'!$A:$F,6,FALSE)</f>
        <v>400</v>
      </c>
      <c r="BA1090" s="673">
        <f>X1090/BB1090</f>
        <v>24</v>
      </c>
      <c r="BB1090" s="673">
        <f>VLOOKUP(AX1090,'Item Master Data'!$A:$G,7,FALSE)</f>
        <v>32</v>
      </c>
      <c r="BC1090" s="673"/>
      <c r="BD1090" s="673">
        <f>W1090-AZ1090</f>
        <v>0</v>
      </c>
    </row>
    <row r="1091" spans="1:56">
      <c r="A1091" s="544"/>
      <c r="B1091" s="661"/>
      <c r="C1091" s="661"/>
      <c r="D1091" s="676" t="s">
        <v>2956</v>
      </c>
      <c r="E1091" s="639" t="s">
        <v>3141</v>
      </c>
      <c r="F1091" s="442" t="s">
        <v>1152</v>
      </c>
      <c r="G1091" s="676">
        <v>2022</v>
      </c>
      <c r="H1091" s="676">
        <v>5</v>
      </c>
      <c r="I1091" s="676"/>
      <c r="J1091" s="770"/>
      <c r="K1091" s="685" t="s">
        <v>3142</v>
      </c>
      <c r="L1091" s="676" t="s">
        <v>3112</v>
      </c>
      <c r="M1091" s="677">
        <v>44524</v>
      </c>
      <c r="N1091" s="677">
        <v>44620</v>
      </c>
      <c r="O1091" s="677"/>
      <c r="P1091" s="677"/>
      <c r="Q1091" s="677"/>
      <c r="R1091" s="677"/>
      <c r="S1091" s="676" t="s">
        <v>2959</v>
      </c>
      <c r="T1091" s="676">
        <v>60</v>
      </c>
      <c r="U1091" s="676">
        <v>49405140</v>
      </c>
      <c r="V1091" s="676" t="s">
        <v>973</v>
      </c>
      <c r="W1091" s="676">
        <v>400</v>
      </c>
      <c r="X1091" s="678">
        <v>768</v>
      </c>
      <c r="Y1091" s="693">
        <v>307200</v>
      </c>
      <c r="Z1091" s="443">
        <v>0.46500000000000002</v>
      </c>
      <c r="AA1091" s="682">
        <f>Y1091*Z1091</f>
        <v>142848</v>
      </c>
      <c r="AB1091" s="694"/>
      <c r="AC1091" s="717">
        <v>0</v>
      </c>
      <c r="AD1091" s="692"/>
      <c r="AE1091" s="441"/>
      <c r="AF1091" s="695">
        <f>AA1091+AD1091+AE1091</f>
        <v>142848</v>
      </c>
      <c r="AG1091" s="442" t="s">
        <v>47</v>
      </c>
      <c r="AH1091" s="676"/>
      <c r="AI1091" s="676">
        <v>60</v>
      </c>
      <c r="AJ1091" s="677" t="s">
        <v>3115</v>
      </c>
      <c r="AK1091" s="685" t="s">
        <v>1388</v>
      </c>
      <c r="AL1091" s="685" t="s">
        <v>3143</v>
      </c>
      <c r="AM1091" s="442" t="s">
        <v>52</v>
      </c>
      <c r="AN1091" s="442" t="s">
        <v>1076</v>
      </c>
      <c r="AO1091" s="442"/>
      <c r="AP1091" s="684"/>
      <c r="AQ1091" s="684" t="s">
        <v>37</v>
      </c>
      <c r="AR1091" s="633"/>
      <c r="AS1091" s="544" t="s">
        <v>1078</v>
      </c>
      <c r="AT1091" s="630" t="s">
        <v>1078</v>
      </c>
      <c r="AU1091" s="630" t="s">
        <v>1078</v>
      </c>
      <c r="AV1091" s="662"/>
      <c r="AW1091" s="673">
        <f>U1091</f>
        <v>49405140</v>
      </c>
      <c r="AX1091" s="673" cm="1">
        <f t="array" ref="AX1091">SUM(MID(0&amp;AW1091,LARGE(INDEX(ISNUMBER(--MID(AW1091,ROW($1:$8),1))*ROW($1:$8),),ROW($1:$8))+1,1)*10^ROW($1:$8)/10)</f>
        <v>49405140</v>
      </c>
      <c r="AY1091" s="673" t="str">
        <f>VLOOKUP($AX1091,'Item Master Data'!$A:$F,3,FALSE)</f>
        <v>Q.PEAK DUO BLK ML G10+</v>
      </c>
      <c r="AZ1091" s="673">
        <f>VLOOKUP($AX1091,'Item Master Data'!$A:$F,6,FALSE)</f>
        <v>400</v>
      </c>
      <c r="BA1091" s="673">
        <f>X1091/BB1091</f>
        <v>24</v>
      </c>
      <c r="BB1091" s="673">
        <f>VLOOKUP(AX1091,'Item Master Data'!$A:$G,7,FALSE)</f>
        <v>32</v>
      </c>
      <c r="BC1091" s="673"/>
      <c r="BD1091" s="673">
        <f>W1091-AZ1091</f>
        <v>0</v>
      </c>
    </row>
    <row r="1092" spans="1:56">
      <c r="A1092" s="544"/>
      <c r="B1092" s="661"/>
      <c r="C1092" s="661"/>
      <c r="D1092" s="676" t="s">
        <v>2956</v>
      </c>
      <c r="E1092" s="639" t="s">
        <v>3141</v>
      </c>
      <c r="F1092" s="442" t="s">
        <v>1152</v>
      </c>
      <c r="G1092" s="676">
        <v>2022</v>
      </c>
      <c r="H1092" s="676">
        <v>5</v>
      </c>
      <c r="I1092" s="676"/>
      <c r="J1092" s="770"/>
      <c r="K1092" s="685" t="s">
        <v>3147</v>
      </c>
      <c r="L1092" s="676" t="s">
        <v>3112</v>
      </c>
      <c r="M1092" s="677">
        <v>44524</v>
      </c>
      <c r="N1092" s="677">
        <v>44620</v>
      </c>
      <c r="O1092" s="677"/>
      <c r="P1092" s="677"/>
      <c r="Q1092" s="677"/>
      <c r="R1092" s="677"/>
      <c r="S1092" s="676" t="s">
        <v>2959</v>
      </c>
      <c r="T1092" s="676">
        <v>60</v>
      </c>
      <c r="U1092" s="676">
        <v>49405140</v>
      </c>
      <c r="V1092" s="676" t="s">
        <v>973</v>
      </c>
      <c r="W1092" s="676">
        <v>400</v>
      </c>
      <c r="X1092" s="678">
        <v>768</v>
      </c>
      <c r="Y1092" s="693">
        <v>307200</v>
      </c>
      <c r="Z1092" s="443">
        <v>0.46500000000000002</v>
      </c>
      <c r="AA1092" s="682">
        <f>Y1092*Z1092</f>
        <v>142848</v>
      </c>
      <c r="AB1092" s="694"/>
      <c r="AC1092" s="717">
        <v>0</v>
      </c>
      <c r="AD1092" s="692"/>
      <c r="AE1092" s="441"/>
      <c r="AF1092" s="695">
        <f>AA1092+AD1092+AE1092</f>
        <v>142848</v>
      </c>
      <c r="AG1092" s="442" t="s">
        <v>47</v>
      </c>
      <c r="AH1092" s="676"/>
      <c r="AI1092" s="676">
        <v>60</v>
      </c>
      <c r="AJ1092" s="677" t="s">
        <v>3128</v>
      </c>
      <c r="AK1092" s="685" t="s">
        <v>1607</v>
      </c>
      <c r="AL1092" s="685" t="s">
        <v>3129</v>
      </c>
      <c r="AM1092" s="442" t="s">
        <v>52</v>
      </c>
      <c r="AN1092" s="442" t="s">
        <v>1076</v>
      </c>
      <c r="AO1092" s="442"/>
      <c r="AP1092" s="684"/>
      <c r="AQ1092" s="684" t="s">
        <v>37</v>
      </c>
      <c r="AR1092" s="633"/>
      <c r="AS1092" s="544" t="s">
        <v>1078</v>
      </c>
      <c r="AT1092" s="630" t="s">
        <v>1078</v>
      </c>
      <c r="AU1092" s="630" t="s">
        <v>1078</v>
      </c>
      <c r="AV1092" s="662"/>
      <c r="AW1092" s="673">
        <f>U1092</f>
        <v>49405140</v>
      </c>
      <c r="AX1092" s="673" cm="1">
        <f t="array" ref="AX1092">SUM(MID(0&amp;AW1092,LARGE(INDEX(ISNUMBER(--MID(AW1092,ROW($1:$8),1))*ROW($1:$8),),ROW($1:$8))+1,1)*10^ROW($1:$8)/10)</f>
        <v>49405140</v>
      </c>
      <c r="AY1092" s="673" t="str">
        <f>VLOOKUP($AX1092,'Item Master Data'!$A:$F,3,FALSE)</f>
        <v>Q.PEAK DUO BLK ML G10+</v>
      </c>
      <c r="AZ1092" s="673">
        <f>VLOOKUP($AX1092,'Item Master Data'!$A:$F,6,FALSE)</f>
        <v>400</v>
      </c>
      <c r="BA1092" s="673">
        <f>X1092/BB1092</f>
        <v>24</v>
      </c>
      <c r="BB1092" s="673">
        <f>VLOOKUP(AX1092,'Item Master Data'!$A:$G,7,FALSE)</f>
        <v>32</v>
      </c>
      <c r="BC1092" s="673"/>
      <c r="BD1092" s="673">
        <f>W1092-AZ1092</f>
        <v>0</v>
      </c>
    </row>
    <row r="1093" spans="1:56">
      <c r="A1093" s="544"/>
      <c r="B1093" s="661"/>
      <c r="C1093" s="661"/>
      <c r="D1093" s="676" t="s">
        <v>2956</v>
      </c>
      <c r="E1093" s="639" t="s">
        <v>3141</v>
      </c>
      <c r="F1093" s="442" t="s">
        <v>1152</v>
      </c>
      <c r="G1093" s="676">
        <v>2022</v>
      </c>
      <c r="H1093" s="676">
        <v>5</v>
      </c>
      <c r="I1093" s="676"/>
      <c r="J1093" s="770"/>
      <c r="K1093" s="685" t="s">
        <v>3149</v>
      </c>
      <c r="L1093" s="676" t="s">
        <v>3112</v>
      </c>
      <c r="M1093" s="677">
        <v>44524</v>
      </c>
      <c r="N1093" s="677">
        <v>44651</v>
      </c>
      <c r="O1093" s="677"/>
      <c r="P1093" s="677"/>
      <c r="Q1093" s="677"/>
      <c r="R1093" s="677"/>
      <c r="S1093" s="676" t="s">
        <v>2959</v>
      </c>
      <c r="T1093" s="676">
        <v>60</v>
      </c>
      <c r="U1093" s="676">
        <v>49405140</v>
      </c>
      <c r="V1093" s="676" t="s">
        <v>973</v>
      </c>
      <c r="W1093" s="676">
        <v>400</v>
      </c>
      <c r="X1093" s="678">
        <v>768</v>
      </c>
      <c r="Y1093" s="693">
        <v>307200</v>
      </c>
      <c r="Z1093" s="443">
        <v>0.48</v>
      </c>
      <c r="AA1093" s="682">
        <f>Y1093*Z1093</f>
        <v>147456</v>
      </c>
      <c r="AB1093" s="694"/>
      <c r="AC1093" s="717">
        <v>0</v>
      </c>
      <c r="AD1093" s="692"/>
      <c r="AE1093" s="441"/>
      <c r="AF1093" s="695">
        <f>AA1093+AD1093+AE1093</f>
        <v>147456</v>
      </c>
      <c r="AG1093" s="442" t="s">
        <v>47</v>
      </c>
      <c r="AH1093" s="676"/>
      <c r="AI1093" s="676">
        <v>60</v>
      </c>
      <c r="AJ1093" s="677" t="s">
        <v>3115</v>
      </c>
      <c r="AK1093" s="685" t="s">
        <v>1388</v>
      </c>
      <c r="AL1093" s="685" t="s">
        <v>3143</v>
      </c>
      <c r="AM1093" s="442" t="s">
        <v>52</v>
      </c>
      <c r="AN1093" s="442" t="s">
        <v>1076</v>
      </c>
      <c r="AO1093" s="442"/>
      <c r="AP1093" s="684"/>
      <c r="AQ1093" s="684" t="s">
        <v>37</v>
      </c>
      <c r="AR1093" s="633"/>
      <c r="AS1093" s="544" t="s">
        <v>1078</v>
      </c>
      <c r="AT1093" s="630" t="s">
        <v>1078</v>
      </c>
      <c r="AU1093" s="630" t="s">
        <v>1078</v>
      </c>
      <c r="AV1093" s="662"/>
      <c r="AW1093" s="673">
        <f>U1093</f>
        <v>49405140</v>
      </c>
      <c r="AX1093" s="673" cm="1">
        <f t="array" ref="AX1093">SUM(MID(0&amp;AW1093,LARGE(INDEX(ISNUMBER(--MID(AW1093,ROW($1:$8),1))*ROW($1:$8),),ROW($1:$8))+1,1)*10^ROW($1:$8)/10)</f>
        <v>49405140</v>
      </c>
      <c r="AY1093" s="673" t="str">
        <f>VLOOKUP($AX1093,'Item Master Data'!$A:$F,3,FALSE)</f>
        <v>Q.PEAK DUO BLK ML G10+</v>
      </c>
      <c r="AZ1093" s="673">
        <f>VLOOKUP($AX1093,'Item Master Data'!$A:$F,6,FALSE)</f>
        <v>400</v>
      </c>
      <c r="BA1093" s="673">
        <f>X1093/BB1093</f>
        <v>24</v>
      </c>
      <c r="BB1093" s="673">
        <f>VLOOKUP(AX1093,'Item Master Data'!$A:$G,7,FALSE)</f>
        <v>32</v>
      </c>
      <c r="BC1093" s="673"/>
      <c r="BD1093" s="673">
        <f>W1093-AZ1093</f>
        <v>0</v>
      </c>
    </row>
    <row r="1094" spans="1:56">
      <c r="A1094" s="544"/>
      <c r="B1094" s="661"/>
      <c r="C1094" s="661"/>
      <c r="D1094" s="676" t="s">
        <v>2956</v>
      </c>
      <c r="E1094" s="639" t="s">
        <v>3141</v>
      </c>
      <c r="F1094" s="676" t="s">
        <v>1152</v>
      </c>
      <c r="G1094" s="676">
        <v>2022</v>
      </c>
      <c r="H1094" s="676">
        <v>5</v>
      </c>
      <c r="I1094" s="676"/>
      <c r="J1094" s="770"/>
      <c r="K1094" s="685" t="s">
        <v>3150</v>
      </c>
      <c r="L1094" s="676" t="s">
        <v>3112</v>
      </c>
      <c r="M1094" s="677">
        <v>44524</v>
      </c>
      <c r="N1094" s="677">
        <v>44651</v>
      </c>
      <c r="O1094" s="677"/>
      <c r="P1094" s="677"/>
      <c r="Q1094" s="677"/>
      <c r="R1094" s="677"/>
      <c r="S1094" s="676" t="s">
        <v>2959</v>
      </c>
      <c r="T1094" s="676">
        <v>60</v>
      </c>
      <c r="U1094" s="676">
        <v>49405140</v>
      </c>
      <c r="V1094" s="676" t="s">
        <v>973</v>
      </c>
      <c r="W1094" s="676">
        <v>400</v>
      </c>
      <c r="X1094" s="678">
        <v>768</v>
      </c>
      <c r="Y1094" s="693">
        <v>307200</v>
      </c>
      <c r="Z1094" s="443">
        <v>0.48</v>
      </c>
      <c r="AA1094" s="682">
        <f>Y1094*Z1094</f>
        <v>147456</v>
      </c>
      <c r="AB1094" s="694"/>
      <c r="AC1094" s="717">
        <v>0</v>
      </c>
      <c r="AD1094" s="692"/>
      <c r="AE1094" s="684"/>
      <c r="AF1094" s="695">
        <f>AA1094+AD1094+AE1094</f>
        <v>147456</v>
      </c>
      <c r="AG1094" s="442" t="s">
        <v>47</v>
      </c>
      <c r="AH1094" s="676"/>
      <c r="AI1094" s="676">
        <v>60</v>
      </c>
      <c r="AJ1094" s="677" t="s">
        <v>3115</v>
      </c>
      <c r="AK1094" s="685" t="s">
        <v>1388</v>
      </c>
      <c r="AL1094" s="685" t="s">
        <v>3143</v>
      </c>
      <c r="AM1094" s="442" t="s">
        <v>52</v>
      </c>
      <c r="AN1094" s="676" t="s">
        <v>1076</v>
      </c>
      <c r="AO1094" s="442"/>
      <c r="AP1094" s="684"/>
      <c r="AQ1094" s="684" t="s">
        <v>37</v>
      </c>
      <c r="AR1094" s="633"/>
      <c r="AS1094" s="544" t="s">
        <v>1078</v>
      </c>
      <c r="AT1094" s="630" t="s">
        <v>1078</v>
      </c>
      <c r="AU1094" s="630" t="s">
        <v>1078</v>
      </c>
      <c r="AV1094" s="662"/>
      <c r="AW1094" s="673">
        <f>U1094</f>
        <v>49405140</v>
      </c>
      <c r="AX1094" s="673" cm="1">
        <f t="array" ref="AX1094">SUM(MID(0&amp;AW1094,LARGE(INDEX(ISNUMBER(--MID(AW1094,ROW($1:$8),1))*ROW($1:$8),),ROW($1:$8))+1,1)*10^ROW($1:$8)/10)</f>
        <v>49405140</v>
      </c>
      <c r="AY1094" s="673" t="str">
        <f>VLOOKUP($AX1094,'Item Master Data'!$A:$F,3,FALSE)</f>
        <v>Q.PEAK DUO BLK ML G10+</v>
      </c>
      <c r="AZ1094" s="673">
        <f>VLOOKUP($AX1094,'Item Master Data'!$A:$F,6,FALSE)</f>
        <v>400</v>
      </c>
      <c r="BA1094" s="673">
        <f>X1094/BB1094</f>
        <v>24</v>
      </c>
      <c r="BB1094" s="673">
        <f>VLOOKUP(AX1094,'Item Master Data'!$A:$G,7,FALSE)</f>
        <v>32</v>
      </c>
      <c r="BC1094" s="673"/>
      <c r="BD1094" s="673">
        <f>W1094-AZ1094</f>
        <v>0</v>
      </c>
    </row>
    <row r="1095" spans="1:56">
      <c r="A1095" s="544"/>
      <c r="B1095" s="661"/>
      <c r="C1095" s="661"/>
      <c r="D1095" s="676" t="s">
        <v>2956</v>
      </c>
      <c r="E1095" s="639" t="s">
        <v>3141</v>
      </c>
      <c r="F1095" s="676" t="s">
        <v>1152</v>
      </c>
      <c r="G1095" s="676">
        <v>2022</v>
      </c>
      <c r="H1095" s="676">
        <v>5</v>
      </c>
      <c r="I1095" s="676"/>
      <c r="J1095" s="770"/>
      <c r="K1095" s="685" t="s">
        <v>3151</v>
      </c>
      <c r="L1095" s="676" t="s">
        <v>3112</v>
      </c>
      <c r="M1095" s="677">
        <v>44524</v>
      </c>
      <c r="N1095" s="677">
        <v>44651</v>
      </c>
      <c r="O1095" s="677"/>
      <c r="P1095" s="677"/>
      <c r="Q1095" s="677"/>
      <c r="R1095" s="677"/>
      <c r="S1095" s="676" t="s">
        <v>2959</v>
      </c>
      <c r="T1095" s="676">
        <v>60</v>
      </c>
      <c r="U1095" s="676">
        <v>49405140</v>
      </c>
      <c r="V1095" s="676" t="s">
        <v>973</v>
      </c>
      <c r="W1095" s="676">
        <v>400</v>
      </c>
      <c r="X1095" s="678">
        <v>768</v>
      </c>
      <c r="Y1095" s="693">
        <v>307200</v>
      </c>
      <c r="Z1095" s="443">
        <v>0.48</v>
      </c>
      <c r="AA1095" s="682">
        <f>Y1095*Z1095</f>
        <v>147456</v>
      </c>
      <c r="AB1095" s="694"/>
      <c r="AC1095" s="717">
        <v>0</v>
      </c>
      <c r="AD1095" s="692"/>
      <c r="AE1095" s="684"/>
      <c r="AF1095" s="695">
        <f>AA1095+AD1095+AE1095</f>
        <v>147456</v>
      </c>
      <c r="AG1095" s="442" t="s">
        <v>47</v>
      </c>
      <c r="AH1095" s="676"/>
      <c r="AI1095" s="676">
        <v>60</v>
      </c>
      <c r="AJ1095" s="677" t="s">
        <v>3121</v>
      </c>
      <c r="AK1095" s="685" t="s">
        <v>1076</v>
      </c>
      <c r="AL1095" s="685" t="s">
        <v>3122</v>
      </c>
      <c r="AM1095" s="442" t="s">
        <v>52</v>
      </c>
      <c r="AN1095" s="676" t="s">
        <v>1076</v>
      </c>
      <c r="AO1095" s="442"/>
      <c r="AP1095" s="684"/>
      <c r="AQ1095" s="684" t="s">
        <v>37</v>
      </c>
      <c r="AR1095" s="633"/>
      <c r="AS1095" s="544" t="s">
        <v>1078</v>
      </c>
      <c r="AT1095" s="630" t="s">
        <v>1078</v>
      </c>
      <c r="AU1095" s="630" t="s">
        <v>1078</v>
      </c>
      <c r="AV1095" s="662"/>
      <c r="AW1095" s="673">
        <f>U1095</f>
        <v>49405140</v>
      </c>
      <c r="AX1095" s="673" cm="1">
        <f t="array" ref="AX1095">SUM(MID(0&amp;AW1095,LARGE(INDEX(ISNUMBER(--MID(AW1095,ROW($1:$8),1))*ROW($1:$8),),ROW($1:$8))+1,1)*10^ROW($1:$8)/10)</f>
        <v>49405140</v>
      </c>
      <c r="AY1095" s="673" t="str">
        <f>VLOOKUP($AX1095,'Item Master Data'!$A:$F,3,FALSE)</f>
        <v>Q.PEAK DUO BLK ML G10+</v>
      </c>
      <c r="AZ1095" s="673">
        <f>VLOOKUP($AX1095,'Item Master Data'!$A:$F,6,FALSE)</f>
        <v>400</v>
      </c>
      <c r="BA1095" s="673">
        <f>X1095/BB1095</f>
        <v>24</v>
      </c>
      <c r="BB1095" s="673">
        <f>VLOOKUP(AX1095,'Item Master Data'!$A:$G,7,FALSE)</f>
        <v>32</v>
      </c>
      <c r="BC1095" s="673"/>
      <c r="BD1095" s="673">
        <f>W1095-AZ1095</f>
        <v>0</v>
      </c>
    </row>
    <row r="1096" spans="1:56">
      <c r="A1096" s="544"/>
      <c r="B1096" s="661"/>
      <c r="C1096" s="661"/>
      <c r="D1096" s="676" t="s">
        <v>2956</v>
      </c>
      <c r="E1096" s="639" t="s">
        <v>3141</v>
      </c>
      <c r="F1096" s="676" t="s">
        <v>1152</v>
      </c>
      <c r="G1096" s="676">
        <v>2022</v>
      </c>
      <c r="H1096" s="676">
        <v>5</v>
      </c>
      <c r="I1096" s="676"/>
      <c r="J1096" s="770"/>
      <c r="K1096" s="685" t="s">
        <v>3152</v>
      </c>
      <c r="L1096" s="676" t="s">
        <v>3112</v>
      </c>
      <c r="M1096" s="677">
        <v>44524</v>
      </c>
      <c r="N1096" s="677">
        <v>44651</v>
      </c>
      <c r="O1096" s="677"/>
      <c r="P1096" s="677"/>
      <c r="Q1096" s="677"/>
      <c r="R1096" s="677"/>
      <c r="S1096" s="676" t="s">
        <v>2959</v>
      </c>
      <c r="T1096" s="676">
        <v>60</v>
      </c>
      <c r="U1096" s="676">
        <v>49405140</v>
      </c>
      <c r="V1096" s="676" t="s">
        <v>973</v>
      </c>
      <c r="W1096" s="676">
        <v>400</v>
      </c>
      <c r="X1096" s="678">
        <v>768</v>
      </c>
      <c r="Y1096" s="693">
        <v>307200</v>
      </c>
      <c r="Z1096" s="443">
        <v>0.48</v>
      </c>
      <c r="AA1096" s="682">
        <f>Y1096*Z1096</f>
        <v>147456</v>
      </c>
      <c r="AB1096" s="694"/>
      <c r="AC1096" s="717">
        <v>0</v>
      </c>
      <c r="AD1096" s="692"/>
      <c r="AE1096" s="684"/>
      <c r="AF1096" s="695">
        <f>AA1096+AD1096+AE1096</f>
        <v>147456</v>
      </c>
      <c r="AG1096" s="442" t="s">
        <v>47</v>
      </c>
      <c r="AH1096" s="676"/>
      <c r="AI1096" s="676">
        <v>60</v>
      </c>
      <c r="AJ1096" s="677" t="s">
        <v>3121</v>
      </c>
      <c r="AK1096" s="685" t="s">
        <v>1076</v>
      </c>
      <c r="AL1096" s="685" t="s">
        <v>3122</v>
      </c>
      <c r="AM1096" s="442" t="s">
        <v>52</v>
      </c>
      <c r="AN1096" s="676" t="s">
        <v>1076</v>
      </c>
      <c r="AO1096" s="442"/>
      <c r="AP1096" s="684"/>
      <c r="AQ1096" s="684" t="s">
        <v>37</v>
      </c>
      <c r="AR1096" s="633"/>
      <c r="AS1096" s="544" t="s">
        <v>1078</v>
      </c>
      <c r="AT1096" s="630" t="s">
        <v>1078</v>
      </c>
      <c r="AU1096" s="630" t="s">
        <v>1078</v>
      </c>
      <c r="AV1096" s="662"/>
      <c r="AW1096" s="673">
        <f>U1096</f>
        <v>49405140</v>
      </c>
      <c r="AX1096" s="673" cm="1">
        <f t="array" ref="AX1096">SUM(MID(0&amp;AW1096,LARGE(INDEX(ISNUMBER(--MID(AW1096,ROW($1:$8),1))*ROW($1:$8),),ROW($1:$8))+1,1)*10^ROW($1:$8)/10)</f>
        <v>49405140</v>
      </c>
      <c r="AY1096" s="673" t="str">
        <f>VLOOKUP($AX1096,'Item Master Data'!$A:$F,3,FALSE)</f>
        <v>Q.PEAK DUO BLK ML G10+</v>
      </c>
      <c r="AZ1096" s="673">
        <f>VLOOKUP($AX1096,'Item Master Data'!$A:$F,6,FALSE)</f>
        <v>400</v>
      </c>
      <c r="BA1096" s="673">
        <f>X1096/BB1096</f>
        <v>24</v>
      </c>
      <c r="BB1096" s="673">
        <f>VLOOKUP(AX1096,'Item Master Data'!$A:$G,7,FALSE)</f>
        <v>32</v>
      </c>
      <c r="BC1096" s="673"/>
      <c r="BD1096" s="673">
        <f>W1096-AZ1096</f>
        <v>0</v>
      </c>
    </row>
    <row r="1097" spans="1:56">
      <c r="A1097" s="544"/>
      <c r="B1097" s="661"/>
      <c r="C1097" s="661"/>
      <c r="D1097" s="676" t="s">
        <v>2956</v>
      </c>
      <c r="E1097" s="639" t="s">
        <v>3141</v>
      </c>
      <c r="F1097" s="676" t="s">
        <v>1152</v>
      </c>
      <c r="G1097" s="676">
        <v>2022</v>
      </c>
      <c r="H1097" s="676">
        <v>5</v>
      </c>
      <c r="I1097" s="676"/>
      <c r="J1097" s="770"/>
      <c r="K1097" s="685" t="s">
        <v>3153</v>
      </c>
      <c r="L1097" s="676" t="s">
        <v>3112</v>
      </c>
      <c r="M1097" s="677">
        <v>44524</v>
      </c>
      <c r="N1097" s="677">
        <v>44651</v>
      </c>
      <c r="O1097" s="677"/>
      <c r="P1097" s="677"/>
      <c r="Q1097" s="677"/>
      <c r="R1097" s="677"/>
      <c r="S1097" s="676" t="s">
        <v>2959</v>
      </c>
      <c r="T1097" s="676">
        <v>60</v>
      </c>
      <c r="U1097" s="676">
        <v>49405140</v>
      </c>
      <c r="V1097" s="676" t="s">
        <v>973</v>
      </c>
      <c r="W1097" s="676">
        <v>400</v>
      </c>
      <c r="X1097" s="678">
        <v>768</v>
      </c>
      <c r="Y1097" s="693">
        <v>307200</v>
      </c>
      <c r="Z1097" s="443">
        <v>0.48</v>
      </c>
      <c r="AA1097" s="682">
        <f>Y1097*Z1097</f>
        <v>147456</v>
      </c>
      <c r="AB1097" s="694"/>
      <c r="AC1097" s="717">
        <v>0</v>
      </c>
      <c r="AD1097" s="692"/>
      <c r="AE1097" s="684"/>
      <c r="AF1097" s="695">
        <f>AA1097+AD1097+AE1097</f>
        <v>147456</v>
      </c>
      <c r="AG1097" s="442" t="s">
        <v>47</v>
      </c>
      <c r="AH1097" s="676"/>
      <c r="AI1097" s="676">
        <v>60</v>
      </c>
      <c r="AJ1097" s="677" t="s">
        <v>3154</v>
      </c>
      <c r="AK1097" s="685" t="s">
        <v>2452</v>
      </c>
      <c r="AL1097" s="685" t="s">
        <v>3155</v>
      </c>
      <c r="AM1097" s="442" t="s">
        <v>52</v>
      </c>
      <c r="AN1097" s="676" t="s">
        <v>1076</v>
      </c>
      <c r="AO1097" s="442"/>
      <c r="AP1097" s="684"/>
      <c r="AQ1097" s="684" t="s">
        <v>37</v>
      </c>
      <c r="AR1097" s="633"/>
      <c r="AS1097" s="544" t="s">
        <v>1078</v>
      </c>
      <c r="AT1097" s="630" t="s">
        <v>1078</v>
      </c>
      <c r="AU1097" s="630" t="s">
        <v>1078</v>
      </c>
      <c r="AV1097" s="662"/>
      <c r="AW1097" s="673">
        <f>U1097</f>
        <v>49405140</v>
      </c>
      <c r="AX1097" s="673" cm="1">
        <f t="array" ref="AX1097">SUM(MID(0&amp;AW1097,LARGE(INDEX(ISNUMBER(--MID(AW1097,ROW($1:$8),1))*ROW($1:$8),),ROW($1:$8))+1,1)*10^ROW($1:$8)/10)</f>
        <v>49405140</v>
      </c>
      <c r="AY1097" s="673" t="str">
        <f>VLOOKUP($AX1097,'Item Master Data'!$A:$F,3,FALSE)</f>
        <v>Q.PEAK DUO BLK ML G10+</v>
      </c>
      <c r="AZ1097" s="673">
        <f>VLOOKUP($AX1097,'Item Master Data'!$A:$F,6,FALSE)</f>
        <v>400</v>
      </c>
      <c r="BA1097" s="673">
        <f>X1097/BB1097</f>
        <v>24</v>
      </c>
      <c r="BB1097" s="673">
        <f>VLOOKUP(AX1097,'Item Master Data'!$A:$G,7,FALSE)</f>
        <v>32</v>
      </c>
      <c r="BC1097" s="673"/>
      <c r="BD1097" s="673">
        <f>W1097-AZ1097</f>
        <v>0</v>
      </c>
    </row>
    <row r="1098" spans="1:56">
      <c r="A1098" s="544"/>
      <c r="B1098" s="661"/>
      <c r="C1098" s="661"/>
      <c r="D1098" s="676" t="s">
        <v>2956</v>
      </c>
      <c r="E1098" s="639" t="s">
        <v>3141</v>
      </c>
      <c r="F1098" s="676" t="s">
        <v>1152</v>
      </c>
      <c r="G1098" s="676">
        <v>2022</v>
      </c>
      <c r="H1098" s="676">
        <v>5</v>
      </c>
      <c r="I1098" s="676"/>
      <c r="J1098" s="770"/>
      <c r="K1098" s="685" t="s">
        <v>3156</v>
      </c>
      <c r="L1098" s="676" t="s">
        <v>3112</v>
      </c>
      <c r="M1098" s="677">
        <v>44524</v>
      </c>
      <c r="N1098" s="677">
        <v>44651</v>
      </c>
      <c r="O1098" s="677"/>
      <c r="P1098" s="677"/>
      <c r="Q1098" s="677"/>
      <c r="R1098" s="677"/>
      <c r="S1098" s="676" t="s">
        <v>2959</v>
      </c>
      <c r="T1098" s="676">
        <v>60</v>
      </c>
      <c r="U1098" s="676">
        <v>49405140</v>
      </c>
      <c r="V1098" s="676" t="s">
        <v>973</v>
      </c>
      <c r="W1098" s="676">
        <v>400</v>
      </c>
      <c r="X1098" s="678">
        <v>768</v>
      </c>
      <c r="Y1098" s="693">
        <v>307200</v>
      </c>
      <c r="Z1098" s="443">
        <v>0.48</v>
      </c>
      <c r="AA1098" s="682">
        <f>Y1098*Z1098</f>
        <v>147456</v>
      </c>
      <c r="AB1098" s="694"/>
      <c r="AC1098" s="717">
        <v>0</v>
      </c>
      <c r="AD1098" s="692"/>
      <c r="AE1098" s="684"/>
      <c r="AF1098" s="695">
        <f>AA1098+AD1098+AE1098</f>
        <v>147456</v>
      </c>
      <c r="AG1098" s="442" t="s">
        <v>47</v>
      </c>
      <c r="AH1098" s="676"/>
      <c r="AI1098" s="676">
        <v>60</v>
      </c>
      <c r="AJ1098" s="677" t="s">
        <v>3113</v>
      </c>
      <c r="AK1098" s="685" t="s">
        <v>1163</v>
      </c>
      <c r="AL1098" s="685" t="s">
        <v>3139</v>
      </c>
      <c r="AM1098" s="442" t="s">
        <v>52</v>
      </c>
      <c r="AN1098" s="676" t="s">
        <v>1076</v>
      </c>
      <c r="AO1098" s="442"/>
      <c r="AP1098" s="684"/>
      <c r="AQ1098" s="684" t="s">
        <v>37</v>
      </c>
      <c r="AR1098" s="633"/>
      <c r="AS1098" s="544" t="s">
        <v>1078</v>
      </c>
      <c r="AT1098" s="630" t="s">
        <v>1078</v>
      </c>
      <c r="AU1098" s="630" t="s">
        <v>1078</v>
      </c>
      <c r="AV1098" s="662"/>
      <c r="AW1098" s="673">
        <f>U1098</f>
        <v>49405140</v>
      </c>
      <c r="AX1098" s="673" cm="1">
        <f t="array" ref="AX1098">SUM(MID(0&amp;AW1098,LARGE(INDEX(ISNUMBER(--MID(AW1098,ROW($1:$8),1))*ROW($1:$8),),ROW($1:$8))+1,1)*10^ROW($1:$8)/10)</f>
        <v>49405140</v>
      </c>
      <c r="AY1098" s="673" t="str">
        <f>VLOOKUP($AX1098,'Item Master Data'!$A:$F,3,FALSE)</f>
        <v>Q.PEAK DUO BLK ML G10+</v>
      </c>
      <c r="AZ1098" s="673">
        <f>VLOOKUP($AX1098,'Item Master Data'!$A:$F,6,FALSE)</f>
        <v>400</v>
      </c>
      <c r="BA1098" s="673">
        <f>X1098/BB1098</f>
        <v>24</v>
      </c>
      <c r="BB1098" s="673">
        <f>VLOOKUP(AX1098,'Item Master Data'!$A:$G,7,FALSE)</f>
        <v>32</v>
      </c>
      <c r="BC1098" s="673"/>
      <c r="BD1098" s="673">
        <f>W1098-AZ1098</f>
        <v>0</v>
      </c>
    </row>
    <row r="1099" spans="1:56">
      <c r="A1099" s="544"/>
      <c r="B1099" s="661"/>
      <c r="C1099" s="661"/>
      <c r="D1099" s="676" t="s">
        <v>2956</v>
      </c>
      <c r="E1099" s="639" t="s">
        <v>3141</v>
      </c>
      <c r="F1099" s="676" t="s">
        <v>1152</v>
      </c>
      <c r="G1099" s="676">
        <v>2022</v>
      </c>
      <c r="H1099" s="676">
        <v>5</v>
      </c>
      <c r="I1099" s="676"/>
      <c r="J1099" s="770"/>
      <c r="K1099" s="685" t="s">
        <v>3157</v>
      </c>
      <c r="L1099" s="676" t="s">
        <v>3112</v>
      </c>
      <c r="M1099" s="677">
        <v>44524</v>
      </c>
      <c r="N1099" s="677">
        <v>44651</v>
      </c>
      <c r="O1099" s="677"/>
      <c r="P1099" s="677"/>
      <c r="Q1099" s="677"/>
      <c r="R1099" s="677"/>
      <c r="S1099" s="676" t="s">
        <v>2959</v>
      </c>
      <c r="T1099" s="676">
        <v>60</v>
      </c>
      <c r="U1099" s="676">
        <v>49405140</v>
      </c>
      <c r="V1099" s="676" t="s">
        <v>973</v>
      </c>
      <c r="W1099" s="676">
        <v>400</v>
      </c>
      <c r="X1099" s="678">
        <v>768</v>
      </c>
      <c r="Y1099" s="693">
        <v>307200</v>
      </c>
      <c r="Z1099" s="443">
        <v>0.48</v>
      </c>
      <c r="AA1099" s="682">
        <f>Y1099*Z1099</f>
        <v>147456</v>
      </c>
      <c r="AB1099" s="694"/>
      <c r="AC1099" s="717">
        <v>0</v>
      </c>
      <c r="AD1099" s="692"/>
      <c r="AE1099" s="684"/>
      <c r="AF1099" s="695">
        <f>AA1099+AD1099+AE1099</f>
        <v>147456</v>
      </c>
      <c r="AG1099" s="442" t="s">
        <v>47</v>
      </c>
      <c r="AH1099" s="676"/>
      <c r="AI1099" s="676">
        <v>60</v>
      </c>
      <c r="AJ1099" s="677" t="s">
        <v>3124</v>
      </c>
      <c r="AK1099" s="685" t="s">
        <v>1163</v>
      </c>
      <c r="AL1099" s="685" t="s">
        <v>3125</v>
      </c>
      <c r="AM1099" s="442" t="s">
        <v>52</v>
      </c>
      <c r="AN1099" s="676" t="s">
        <v>1076</v>
      </c>
      <c r="AO1099" s="442"/>
      <c r="AP1099" s="684"/>
      <c r="AQ1099" s="684" t="s">
        <v>37</v>
      </c>
      <c r="AR1099" s="633"/>
      <c r="AS1099" s="544" t="s">
        <v>1078</v>
      </c>
      <c r="AT1099" s="630" t="s">
        <v>1078</v>
      </c>
      <c r="AU1099" s="630" t="s">
        <v>1078</v>
      </c>
      <c r="AV1099" s="662"/>
      <c r="AW1099" s="673">
        <f>U1099</f>
        <v>49405140</v>
      </c>
      <c r="AX1099" s="673" cm="1">
        <f t="array" ref="AX1099">SUM(MID(0&amp;AW1099,LARGE(INDEX(ISNUMBER(--MID(AW1099,ROW($1:$8),1))*ROW($1:$8),),ROW($1:$8))+1,1)*10^ROW($1:$8)/10)</f>
        <v>49405140</v>
      </c>
      <c r="AY1099" s="673" t="str">
        <f>VLOOKUP($AX1099,'Item Master Data'!$A:$F,3,FALSE)</f>
        <v>Q.PEAK DUO BLK ML G10+</v>
      </c>
      <c r="AZ1099" s="673">
        <f>VLOOKUP($AX1099,'Item Master Data'!$A:$F,6,FALSE)</f>
        <v>400</v>
      </c>
      <c r="BA1099" s="673">
        <f>X1099/BB1099</f>
        <v>24</v>
      </c>
      <c r="BB1099" s="673">
        <f>VLOOKUP(AX1099,'Item Master Data'!$A:$G,7,FALSE)</f>
        <v>32</v>
      </c>
      <c r="BC1099" s="673"/>
      <c r="BD1099" s="673">
        <f>W1099-AZ1099</f>
        <v>0</v>
      </c>
    </row>
    <row r="1100" spans="1:56">
      <c r="A1100" s="544"/>
      <c r="B1100" s="661" t="s">
        <v>1217</v>
      </c>
      <c r="C1100" s="661">
        <v>44645</v>
      </c>
      <c r="D1100" s="676" t="s">
        <v>2956</v>
      </c>
      <c r="E1100" s="639" t="s">
        <v>3167</v>
      </c>
      <c r="F1100" s="676" t="s">
        <v>1152</v>
      </c>
      <c r="G1100" s="676">
        <v>2022</v>
      </c>
      <c r="H1100" s="676">
        <v>5</v>
      </c>
      <c r="I1100" s="676"/>
      <c r="J1100" s="770"/>
      <c r="K1100" s="685" t="s">
        <v>3168</v>
      </c>
      <c r="L1100" s="676" t="s">
        <v>3169</v>
      </c>
      <c r="M1100" s="677">
        <v>44505</v>
      </c>
      <c r="N1100" s="677">
        <v>44594</v>
      </c>
      <c r="O1100" s="677">
        <v>44621</v>
      </c>
      <c r="P1100" s="677"/>
      <c r="Q1100" s="677"/>
      <c r="R1100" s="677"/>
      <c r="S1100" s="676" t="s">
        <v>2959</v>
      </c>
      <c r="T1100" s="676">
        <v>60</v>
      </c>
      <c r="U1100" s="676">
        <v>49202132</v>
      </c>
      <c r="V1100" s="676" t="s">
        <v>1231</v>
      </c>
      <c r="W1100" s="676">
        <v>360</v>
      </c>
      <c r="X1100" s="678">
        <v>728</v>
      </c>
      <c r="Y1100" s="693">
        <v>262080</v>
      </c>
      <c r="Z1100" s="443">
        <v>0.83</v>
      </c>
      <c r="AA1100" s="682">
        <f>Y1100*Z1100</f>
        <v>217526.39999999999</v>
      </c>
      <c r="AB1100" s="694"/>
      <c r="AC1100" s="717">
        <v>0</v>
      </c>
      <c r="AD1100" s="692"/>
      <c r="AE1100" s="684"/>
      <c r="AF1100" s="695">
        <f>AA1100+AD1100+AE1100</f>
        <v>217526.39999999999</v>
      </c>
      <c r="AG1100" s="442" t="s">
        <v>1073</v>
      </c>
      <c r="AH1100" s="676"/>
      <c r="AI1100" s="676">
        <v>60</v>
      </c>
      <c r="AJ1100" s="677" t="s">
        <v>3170</v>
      </c>
      <c r="AK1100" s="685" t="s">
        <v>1088</v>
      </c>
      <c r="AL1100" s="685" t="s">
        <v>3171</v>
      </c>
      <c r="AM1100" s="442" t="s">
        <v>52</v>
      </c>
      <c r="AN1100" s="676" t="s">
        <v>1076</v>
      </c>
      <c r="AO1100" s="442"/>
      <c r="AP1100" s="684"/>
      <c r="AQ1100" s="684" t="s">
        <v>37</v>
      </c>
      <c r="AR1100" s="633"/>
      <c r="AS1100" s="544" t="s">
        <v>1078</v>
      </c>
      <c r="AT1100" s="630" t="s">
        <v>1078</v>
      </c>
      <c r="AU1100" s="630" t="s">
        <v>1078</v>
      </c>
      <c r="AV1100" s="662"/>
      <c r="AW1100" s="673">
        <f>U1100</f>
        <v>49202132</v>
      </c>
      <c r="AX1100" s="673" cm="1">
        <f t="array" ref="AX1100">SUM(MID(0&amp;AW1100,LARGE(INDEX(ISNUMBER(--MID(AW1100,ROW($1:$8),1))*ROW($1:$8),),ROW($1:$8))+1,1)*10^ROW($1:$8)/10)</f>
        <v>49202132</v>
      </c>
      <c r="AY1100" s="673" t="str">
        <f>VLOOKUP($AX1100,'Item Master Data'!$A:$F,3,FALSE)</f>
        <v>Q.PEAK DUO BLK G10+/AC</v>
      </c>
      <c r="AZ1100" s="673">
        <f>VLOOKUP($AX1100,'Item Master Data'!$A:$F,6,FALSE)</f>
        <v>360</v>
      </c>
      <c r="BA1100" s="673">
        <f>X1100/BB1100</f>
        <v>28</v>
      </c>
      <c r="BB1100" s="673">
        <f>VLOOKUP(AX1100,'Item Master Data'!$A:$G,7,FALSE)</f>
        <v>26</v>
      </c>
      <c r="BC1100" s="673"/>
      <c r="BD1100" s="673">
        <f>W1100-AZ1100</f>
        <v>0</v>
      </c>
    </row>
    <row r="1101" spans="1:56">
      <c r="A1101" s="544"/>
      <c r="B1101" s="643">
        <v>44644</v>
      </c>
      <c r="C1101" s="643">
        <v>44644</v>
      </c>
      <c r="D1101" s="676" t="s">
        <v>2956</v>
      </c>
      <c r="E1101" s="639" t="s">
        <v>3181</v>
      </c>
      <c r="F1101" s="676" t="s">
        <v>1152</v>
      </c>
      <c r="G1101" s="676">
        <v>2022</v>
      </c>
      <c r="H1101" s="676">
        <v>5</v>
      </c>
      <c r="I1101" s="676"/>
      <c r="J1101" s="770"/>
      <c r="K1101" s="676" t="s">
        <v>3185</v>
      </c>
      <c r="L1101" s="676" t="s">
        <v>3174</v>
      </c>
      <c r="M1101" s="677">
        <v>44620</v>
      </c>
      <c r="N1101" s="677">
        <v>44652</v>
      </c>
      <c r="O1101" s="677"/>
      <c r="P1101" s="677"/>
      <c r="Q1101" s="677"/>
      <c r="R1101" s="677"/>
      <c r="S1101" s="676" t="s">
        <v>2959</v>
      </c>
      <c r="T1101" s="676">
        <v>60</v>
      </c>
      <c r="U1101" s="676">
        <v>49201132</v>
      </c>
      <c r="V1101" s="676" t="s">
        <v>1785</v>
      </c>
      <c r="W1101" s="676">
        <v>360</v>
      </c>
      <c r="X1101" s="678">
        <v>896</v>
      </c>
      <c r="Y1101" s="693">
        <v>322560</v>
      </c>
      <c r="Z1101" s="443">
        <v>0.52</v>
      </c>
      <c r="AA1101" s="682">
        <f>Y1101*Z1101</f>
        <v>167731.20000000001</v>
      </c>
      <c r="AB1101" s="694"/>
      <c r="AC1101" s="717">
        <v>0</v>
      </c>
      <c r="AD1101" s="692"/>
      <c r="AE1101" s="684"/>
      <c r="AF1101" s="695">
        <f>AA1101+AD1101+AE1101</f>
        <v>167731.20000000001</v>
      </c>
      <c r="AG1101" s="442" t="s">
        <v>47</v>
      </c>
      <c r="AH1101" s="676"/>
      <c r="AI1101" s="676">
        <v>30</v>
      </c>
      <c r="AJ1101" s="686" t="s">
        <v>3023</v>
      </c>
      <c r="AK1101" s="676" t="s">
        <v>1163</v>
      </c>
      <c r="AL1101" s="685" t="s">
        <v>3024</v>
      </c>
      <c r="AM1101" s="442" t="s">
        <v>52</v>
      </c>
      <c r="AN1101" s="676" t="s">
        <v>1076</v>
      </c>
      <c r="AO1101" s="442"/>
      <c r="AP1101" s="684"/>
      <c r="AQ1101" s="684" t="s">
        <v>37</v>
      </c>
      <c r="AR1101" s="684"/>
      <c r="AS1101" s="544" t="s">
        <v>1078</v>
      </c>
      <c r="AT1101" s="630" t="s">
        <v>1078</v>
      </c>
      <c r="AU1101" s="630" t="s">
        <v>1078</v>
      </c>
      <c r="AV1101" s="662">
        <v>0.73</v>
      </c>
      <c r="AW1101" s="673">
        <f>U1101</f>
        <v>49201132</v>
      </c>
      <c r="AX1101" s="673" cm="1">
        <f t="array" ref="AX1101">SUM(MID(0&amp;AW1101,LARGE(INDEX(ISNUMBER(--MID(AW1101,ROW($1:$8),1))*ROW($1:$8),),ROW($1:$8))+1,1)*10^ROW($1:$8)/10)</f>
        <v>49201132</v>
      </c>
      <c r="AY1101" s="673" t="str">
        <f>VLOOKUP($AX1101,'Item Master Data'!$A:$F,3,FALSE)</f>
        <v>Q.PEAK DUO BLK G10+</v>
      </c>
      <c r="AZ1101" s="673">
        <f>VLOOKUP($AX1101,'Item Master Data'!$A:$F,6,FALSE)</f>
        <v>360</v>
      </c>
      <c r="BA1101" s="673">
        <f>X1101/BB1101</f>
        <v>28</v>
      </c>
      <c r="BB1101" s="673">
        <f>VLOOKUP(AX1101,'Item Master Data'!$A:$G,7,FALSE)</f>
        <v>32</v>
      </c>
      <c r="BC1101" s="673"/>
      <c r="BD1101" s="673">
        <f>W1101-AZ1101</f>
        <v>0</v>
      </c>
    </row>
    <row r="1102" spans="1:56">
      <c r="A1102" s="544"/>
      <c r="B1102" s="643">
        <v>44644</v>
      </c>
      <c r="C1102" s="643">
        <v>44644</v>
      </c>
      <c r="D1102" s="676" t="s">
        <v>2956</v>
      </c>
      <c r="E1102" s="639" t="s">
        <v>3181</v>
      </c>
      <c r="F1102" s="676" t="s">
        <v>1152</v>
      </c>
      <c r="G1102" s="676">
        <v>2022</v>
      </c>
      <c r="H1102" s="676">
        <v>5</v>
      </c>
      <c r="I1102" s="676"/>
      <c r="J1102" s="770"/>
      <c r="K1102" s="676" t="s">
        <v>3193</v>
      </c>
      <c r="L1102" s="676" t="s">
        <v>3174</v>
      </c>
      <c r="M1102" s="677">
        <v>44620</v>
      </c>
      <c r="N1102" s="677">
        <v>44652</v>
      </c>
      <c r="O1102" s="677"/>
      <c r="P1102" s="677"/>
      <c r="Q1102" s="677"/>
      <c r="R1102" s="677"/>
      <c r="S1102" s="676" t="s">
        <v>2959</v>
      </c>
      <c r="T1102" s="676">
        <v>60</v>
      </c>
      <c r="U1102" s="676">
        <v>49201132</v>
      </c>
      <c r="V1102" s="676" t="s">
        <v>1785</v>
      </c>
      <c r="W1102" s="676">
        <v>360</v>
      </c>
      <c r="X1102" s="678">
        <v>1792</v>
      </c>
      <c r="Y1102" s="693">
        <v>645120</v>
      </c>
      <c r="Z1102" s="443">
        <v>0.52</v>
      </c>
      <c r="AA1102" s="682">
        <f>Y1102*Z1102</f>
        <v>335462.40000000002</v>
      </c>
      <c r="AB1102" s="694"/>
      <c r="AC1102" s="717">
        <v>0</v>
      </c>
      <c r="AD1102" s="692"/>
      <c r="AE1102" s="684"/>
      <c r="AF1102" s="695">
        <f>AA1102+AD1102+AE1102</f>
        <v>335462.40000000002</v>
      </c>
      <c r="AG1102" s="442" t="s">
        <v>47</v>
      </c>
      <c r="AH1102" s="676"/>
      <c r="AI1102" s="676">
        <v>30</v>
      </c>
      <c r="AJ1102" s="686" t="s">
        <v>3194</v>
      </c>
      <c r="AK1102" s="676" t="s">
        <v>1227</v>
      </c>
      <c r="AL1102" s="685" t="s">
        <v>3195</v>
      </c>
      <c r="AM1102" s="442" t="s">
        <v>52</v>
      </c>
      <c r="AN1102" s="676" t="s">
        <v>1076</v>
      </c>
      <c r="AO1102" s="442"/>
      <c r="AP1102" s="684"/>
      <c r="AQ1102" s="684" t="s">
        <v>37</v>
      </c>
      <c r="AR1102" s="684"/>
      <c r="AS1102" s="544" t="s">
        <v>1078</v>
      </c>
      <c r="AT1102" s="630" t="s">
        <v>1078</v>
      </c>
      <c r="AU1102" s="630" t="s">
        <v>1078</v>
      </c>
      <c r="AV1102" s="662">
        <v>0.73</v>
      </c>
      <c r="AW1102" s="673">
        <f>U1102</f>
        <v>49201132</v>
      </c>
      <c r="AX1102" s="673" cm="1">
        <f t="array" ref="AX1102">SUM(MID(0&amp;AW1102,LARGE(INDEX(ISNUMBER(--MID(AW1102,ROW($1:$8),1))*ROW($1:$8),),ROW($1:$8))+1,1)*10^ROW($1:$8)/10)</f>
        <v>49201132</v>
      </c>
      <c r="AY1102" s="673" t="str">
        <f>VLOOKUP($AX1102,'Item Master Data'!$A:$F,3,FALSE)</f>
        <v>Q.PEAK DUO BLK G10+</v>
      </c>
      <c r="AZ1102" s="673">
        <f>VLOOKUP($AX1102,'Item Master Data'!$A:$F,6,FALSE)</f>
        <v>360</v>
      </c>
      <c r="BA1102" s="673">
        <f>X1102/BB1102</f>
        <v>56</v>
      </c>
      <c r="BB1102" s="673">
        <f>VLOOKUP(AX1102,'Item Master Data'!$A:$G,7,FALSE)</f>
        <v>32</v>
      </c>
      <c r="BC1102" s="673"/>
      <c r="BD1102" s="673">
        <f>W1102-AZ1102</f>
        <v>0</v>
      </c>
    </row>
    <row r="1103" spans="1:56">
      <c r="A1103" s="544"/>
      <c r="B1103" s="643">
        <v>44644</v>
      </c>
      <c r="C1103" s="643">
        <v>44644</v>
      </c>
      <c r="D1103" s="676" t="s">
        <v>2956</v>
      </c>
      <c r="E1103" s="639" t="s">
        <v>3181</v>
      </c>
      <c r="F1103" s="676" t="s">
        <v>1152</v>
      </c>
      <c r="G1103" s="676">
        <v>2022</v>
      </c>
      <c r="H1103" s="676">
        <v>5</v>
      </c>
      <c r="I1103" s="676"/>
      <c r="J1103" s="770"/>
      <c r="K1103" s="676" t="s">
        <v>3196</v>
      </c>
      <c r="L1103" s="676" t="s">
        <v>3174</v>
      </c>
      <c r="M1103" s="677">
        <v>44620</v>
      </c>
      <c r="N1103" s="677">
        <v>44652</v>
      </c>
      <c r="O1103" s="677"/>
      <c r="P1103" s="677"/>
      <c r="Q1103" s="677"/>
      <c r="R1103" s="677"/>
      <c r="S1103" s="676" t="s">
        <v>2959</v>
      </c>
      <c r="T1103" s="676">
        <v>60</v>
      </c>
      <c r="U1103" s="676">
        <v>49201132</v>
      </c>
      <c r="V1103" s="676" t="s">
        <v>1785</v>
      </c>
      <c r="W1103" s="676">
        <v>360</v>
      </c>
      <c r="X1103" s="678">
        <v>1792</v>
      </c>
      <c r="Y1103" s="693">
        <v>645120</v>
      </c>
      <c r="Z1103" s="443">
        <v>0.52</v>
      </c>
      <c r="AA1103" s="682">
        <f>Y1103*Z1103</f>
        <v>335462.40000000002</v>
      </c>
      <c r="AB1103" s="694"/>
      <c r="AC1103" s="717">
        <v>0</v>
      </c>
      <c r="AD1103" s="692"/>
      <c r="AE1103" s="684"/>
      <c r="AF1103" s="695">
        <f>AA1103+AD1103+AE1103</f>
        <v>335462.40000000002</v>
      </c>
      <c r="AG1103" s="442" t="s">
        <v>47</v>
      </c>
      <c r="AH1103" s="676"/>
      <c r="AI1103" s="676">
        <v>30</v>
      </c>
      <c r="AJ1103" s="686" t="s">
        <v>1200</v>
      </c>
      <c r="AK1103" s="676" t="s">
        <v>2452</v>
      </c>
      <c r="AL1103" s="685" t="s">
        <v>3197</v>
      </c>
      <c r="AM1103" s="442" t="s">
        <v>52</v>
      </c>
      <c r="AN1103" s="676" t="s">
        <v>1076</v>
      </c>
      <c r="AO1103" s="442"/>
      <c r="AP1103" s="684"/>
      <c r="AQ1103" s="684" t="s">
        <v>37</v>
      </c>
      <c r="AR1103" s="684"/>
      <c r="AS1103" s="544" t="s">
        <v>1078</v>
      </c>
      <c r="AT1103" s="630" t="s">
        <v>1078</v>
      </c>
      <c r="AU1103" s="630" t="s">
        <v>1078</v>
      </c>
      <c r="AV1103" s="662">
        <v>0.73</v>
      </c>
      <c r="AW1103" s="673">
        <f>U1103</f>
        <v>49201132</v>
      </c>
      <c r="AX1103" s="673" cm="1">
        <f t="array" ref="AX1103">SUM(MID(0&amp;AW1103,LARGE(INDEX(ISNUMBER(--MID(AW1103,ROW($1:$8),1))*ROW($1:$8),),ROW($1:$8))+1,1)*10^ROW($1:$8)/10)</f>
        <v>49201132</v>
      </c>
      <c r="AY1103" s="673" t="str">
        <f>VLOOKUP($AX1103,'Item Master Data'!$A:$F,3,FALSE)</f>
        <v>Q.PEAK DUO BLK G10+</v>
      </c>
      <c r="AZ1103" s="673">
        <f>VLOOKUP($AX1103,'Item Master Data'!$A:$F,6,FALSE)</f>
        <v>360</v>
      </c>
      <c r="BA1103" s="673">
        <f>X1103/BB1103</f>
        <v>56</v>
      </c>
      <c r="BB1103" s="673">
        <f>VLOOKUP(AX1103,'Item Master Data'!$A:$G,7,FALSE)</f>
        <v>32</v>
      </c>
      <c r="BC1103" s="673"/>
      <c r="BD1103" s="673">
        <f>W1103-AZ1103</f>
        <v>0</v>
      </c>
    </row>
    <row r="1104" spans="1:56">
      <c r="A1104" s="544"/>
      <c r="B1104" s="643">
        <v>44644</v>
      </c>
      <c r="C1104" s="643">
        <v>44644</v>
      </c>
      <c r="D1104" s="676" t="s">
        <v>2956</v>
      </c>
      <c r="E1104" s="639" t="s">
        <v>3181</v>
      </c>
      <c r="F1104" s="676" t="s">
        <v>1152</v>
      </c>
      <c r="G1104" s="442">
        <v>2022</v>
      </c>
      <c r="H1104" s="442">
        <v>5</v>
      </c>
      <c r="I1104" s="676"/>
      <c r="J1104" s="770"/>
      <c r="K1104" s="676" t="s">
        <v>3213</v>
      </c>
      <c r="L1104" s="676" t="s">
        <v>3174</v>
      </c>
      <c r="M1104" s="677">
        <v>44620</v>
      </c>
      <c r="N1104" s="677">
        <v>44652</v>
      </c>
      <c r="O1104" s="677"/>
      <c r="P1104" s="333"/>
      <c r="Q1104" s="333"/>
      <c r="R1104" s="333"/>
      <c r="S1104" s="442" t="s">
        <v>2959</v>
      </c>
      <c r="T1104" s="442">
        <v>60</v>
      </c>
      <c r="U1104" s="676">
        <v>49201132</v>
      </c>
      <c r="V1104" s="442" t="s">
        <v>986</v>
      </c>
      <c r="W1104" s="676">
        <v>360</v>
      </c>
      <c r="X1104" s="678">
        <v>1792</v>
      </c>
      <c r="Y1104" s="693">
        <v>645120</v>
      </c>
      <c r="Z1104" s="443">
        <v>0.52</v>
      </c>
      <c r="AA1104" s="682">
        <f>Y1104*Z1104</f>
        <v>335462.40000000002</v>
      </c>
      <c r="AB1104" s="694"/>
      <c r="AC1104" s="717">
        <v>0</v>
      </c>
      <c r="AD1104" s="692"/>
      <c r="AE1104" s="684"/>
      <c r="AF1104" s="695">
        <f>AA1104+AD1104+AE1104</f>
        <v>335462.40000000002</v>
      </c>
      <c r="AG1104" s="442" t="s">
        <v>47</v>
      </c>
      <c r="AH1104" s="676"/>
      <c r="AI1104" s="676">
        <v>30</v>
      </c>
      <c r="AJ1104" s="686" t="s">
        <v>3209</v>
      </c>
      <c r="AK1104" s="676" t="s">
        <v>1121</v>
      </c>
      <c r="AL1104" s="685" t="s">
        <v>3210</v>
      </c>
      <c r="AM1104" s="442" t="s">
        <v>52</v>
      </c>
      <c r="AN1104" s="676" t="s">
        <v>1076</v>
      </c>
      <c r="AO1104" s="442"/>
      <c r="AP1104" s="684"/>
      <c r="AQ1104" s="684" t="s">
        <v>37</v>
      </c>
      <c r="AR1104" s="684"/>
      <c r="AS1104" s="544" t="s">
        <v>1078</v>
      </c>
      <c r="AT1104" s="630" t="s">
        <v>1078</v>
      </c>
      <c r="AU1104" s="630" t="s">
        <v>1078</v>
      </c>
      <c r="AV1104" s="662">
        <v>0.73</v>
      </c>
      <c r="AW1104" s="673">
        <f>U1104</f>
        <v>49201132</v>
      </c>
      <c r="AX1104" s="673" cm="1">
        <f t="array" ref="AX1104">SUM(MID(0&amp;AW1104,LARGE(INDEX(ISNUMBER(--MID(AW1104,ROW($1:$8),1))*ROW($1:$8),),ROW($1:$8))+1,1)*10^ROW($1:$8)/10)</f>
        <v>49201132</v>
      </c>
      <c r="AY1104" s="673" t="str">
        <f>VLOOKUP($AX1104,'Item Master Data'!$A:$F,3,FALSE)</f>
        <v>Q.PEAK DUO BLK G10+</v>
      </c>
      <c r="AZ1104" s="673">
        <f>VLOOKUP($AX1104,'Item Master Data'!$A:$F,6,FALSE)</f>
        <v>360</v>
      </c>
      <c r="BA1104" s="673">
        <f>X1104/BB1104</f>
        <v>56</v>
      </c>
      <c r="BB1104" s="673">
        <f>VLOOKUP(AX1104,'Item Master Data'!$A:$G,7,FALSE)</f>
        <v>32</v>
      </c>
      <c r="BC1104" s="673"/>
      <c r="BD1104" s="673">
        <f>W1104-AZ1104</f>
        <v>0</v>
      </c>
    </row>
    <row r="1105" spans="1:56">
      <c r="A1105" s="544"/>
      <c r="B1105" s="643">
        <v>44662</v>
      </c>
      <c r="C1105" s="643">
        <v>44662</v>
      </c>
      <c r="D1105" s="676" t="s">
        <v>2956</v>
      </c>
      <c r="E1105" s="639" t="s">
        <v>3042</v>
      </c>
      <c r="F1105" s="676" t="s">
        <v>1152</v>
      </c>
      <c r="G1105" s="442">
        <v>2022</v>
      </c>
      <c r="H1105" s="442">
        <v>5</v>
      </c>
      <c r="I1105" s="676"/>
      <c r="J1105" s="770"/>
      <c r="K1105" s="676" t="s">
        <v>3204</v>
      </c>
      <c r="L1105" s="676" t="s">
        <v>3174</v>
      </c>
      <c r="M1105" s="677">
        <v>44655</v>
      </c>
      <c r="N1105" s="677">
        <v>44669</v>
      </c>
      <c r="O1105" s="677"/>
      <c r="P1105" s="333"/>
      <c r="Q1105" s="333"/>
      <c r="R1105" s="333"/>
      <c r="S1105" s="442" t="s">
        <v>2959</v>
      </c>
      <c r="T1105" s="442">
        <v>60</v>
      </c>
      <c r="U1105" s="676">
        <v>49203132</v>
      </c>
      <c r="V1105" s="442" t="s">
        <v>986</v>
      </c>
      <c r="W1105" s="676">
        <v>360</v>
      </c>
      <c r="X1105" s="678">
        <v>832</v>
      </c>
      <c r="Y1105" s="693">
        <v>299520</v>
      </c>
      <c r="Z1105" s="443">
        <v>0.52</v>
      </c>
      <c r="AA1105" s="682">
        <f>Y1105*Z1105</f>
        <v>155750.39999999999</v>
      </c>
      <c r="AB1105" s="694"/>
      <c r="AC1105" s="717">
        <v>0</v>
      </c>
      <c r="AD1105" s="692"/>
      <c r="AE1105" s="684"/>
      <c r="AF1105" s="695">
        <f>AA1105+AD1105+AE1105</f>
        <v>155750.39999999999</v>
      </c>
      <c r="AG1105" s="442" t="s">
        <v>47</v>
      </c>
      <c r="AH1105" s="676"/>
      <c r="AI1105" s="676">
        <v>30</v>
      </c>
      <c r="AJ1105" s="686" t="s">
        <v>3194</v>
      </c>
      <c r="AK1105" s="676" t="s">
        <v>1227</v>
      </c>
      <c r="AL1105" s="685" t="s">
        <v>3195</v>
      </c>
      <c r="AM1105" s="442" t="s">
        <v>52</v>
      </c>
      <c r="AN1105" s="676" t="s">
        <v>1076</v>
      </c>
      <c r="AO1105" s="442"/>
      <c r="AP1105" s="684"/>
      <c r="AQ1105" s="684" t="s">
        <v>37</v>
      </c>
      <c r="AR1105" s="684"/>
      <c r="AS1105" s="544" t="s">
        <v>1078</v>
      </c>
      <c r="AT1105" s="630" t="s">
        <v>1078</v>
      </c>
      <c r="AU1105" s="630" t="s">
        <v>1078</v>
      </c>
      <c r="AV1105" s="662"/>
      <c r="AW1105" s="673">
        <f>U1105</f>
        <v>49203132</v>
      </c>
      <c r="AX1105" s="673" cm="1">
        <f t="array" ref="AX1105">SUM(MID(0&amp;AW1105,LARGE(INDEX(ISNUMBER(--MID(AW1105,ROW($1:$8),1))*ROW($1:$8),),ROW($1:$8))+1,1)*10^ROW($1:$8)/10)</f>
        <v>49203132</v>
      </c>
      <c r="AY1105" s="673" t="str">
        <f>VLOOKUP($AX1105,'Item Master Data'!$A:$F,3,FALSE)</f>
        <v>Q.PEAK DUO BLK G10+</v>
      </c>
      <c r="AZ1105" s="673">
        <f>VLOOKUP($AX1105,'Item Master Data'!$A:$F,6,FALSE)</f>
        <v>360</v>
      </c>
      <c r="BA1105" s="673">
        <f>X1105/BB1105</f>
        <v>26</v>
      </c>
      <c r="BB1105" s="673">
        <f>VLOOKUP(AX1105,'Item Master Data'!$A:$G,7,FALSE)</f>
        <v>32</v>
      </c>
      <c r="BC1105" s="673"/>
      <c r="BD1105" s="673">
        <f>W1105-AZ1105</f>
        <v>0</v>
      </c>
    </row>
    <row r="1106" spans="1:56">
      <c r="A1106" s="544"/>
      <c r="B1106" s="643">
        <v>44662</v>
      </c>
      <c r="C1106" s="643">
        <v>44662</v>
      </c>
      <c r="D1106" s="676" t="s">
        <v>2956</v>
      </c>
      <c r="E1106" s="639" t="s">
        <v>3042</v>
      </c>
      <c r="F1106" s="676" t="s">
        <v>1152</v>
      </c>
      <c r="G1106" s="442">
        <v>2022</v>
      </c>
      <c r="H1106" s="442">
        <v>5</v>
      </c>
      <c r="I1106" s="676"/>
      <c r="J1106" s="770"/>
      <c r="K1106" s="676" t="s">
        <v>3212</v>
      </c>
      <c r="L1106" s="676" t="s">
        <v>3174</v>
      </c>
      <c r="M1106" s="677">
        <v>44655</v>
      </c>
      <c r="N1106" s="677">
        <v>44669</v>
      </c>
      <c r="O1106" s="677"/>
      <c r="P1106" s="333"/>
      <c r="Q1106" s="333"/>
      <c r="R1106" s="333"/>
      <c r="S1106" s="442" t="s">
        <v>2959</v>
      </c>
      <c r="T1106" s="442">
        <v>60</v>
      </c>
      <c r="U1106" s="676">
        <v>49203132</v>
      </c>
      <c r="V1106" s="442" t="s">
        <v>986</v>
      </c>
      <c r="W1106" s="676">
        <v>360</v>
      </c>
      <c r="X1106" s="678">
        <v>832</v>
      </c>
      <c r="Y1106" s="693">
        <v>299520</v>
      </c>
      <c r="Z1106" s="443">
        <v>0.52</v>
      </c>
      <c r="AA1106" s="682">
        <f>Y1106*Z1106</f>
        <v>155750.39999999999</v>
      </c>
      <c r="AB1106" s="694"/>
      <c r="AC1106" s="717">
        <v>0</v>
      </c>
      <c r="AD1106" s="692"/>
      <c r="AE1106" s="684"/>
      <c r="AF1106" s="695">
        <f>AA1106+AD1106+AE1106</f>
        <v>155750.39999999999</v>
      </c>
      <c r="AG1106" s="442" t="s">
        <v>47</v>
      </c>
      <c r="AH1106" s="676"/>
      <c r="AI1106" s="676">
        <v>30</v>
      </c>
      <c r="AJ1106" s="686" t="s">
        <v>1200</v>
      </c>
      <c r="AK1106" s="676" t="s">
        <v>2452</v>
      </c>
      <c r="AL1106" s="685" t="s">
        <v>3197</v>
      </c>
      <c r="AM1106" s="442" t="s">
        <v>52</v>
      </c>
      <c r="AN1106" s="676" t="s">
        <v>1076</v>
      </c>
      <c r="AO1106" s="442"/>
      <c r="AP1106" s="684"/>
      <c r="AQ1106" s="684" t="s">
        <v>37</v>
      </c>
      <c r="AR1106" s="684"/>
      <c r="AS1106" s="544" t="s">
        <v>1078</v>
      </c>
      <c r="AT1106" s="630" t="s">
        <v>1078</v>
      </c>
      <c r="AU1106" s="630" t="s">
        <v>1078</v>
      </c>
      <c r="AV1106" s="662"/>
      <c r="AW1106" s="673">
        <f>U1106</f>
        <v>49203132</v>
      </c>
      <c r="AX1106" s="673" cm="1">
        <f t="array" ref="AX1106">SUM(MID(0&amp;AW1106,LARGE(INDEX(ISNUMBER(--MID(AW1106,ROW($1:$8),1))*ROW($1:$8),),ROW($1:$8))+1,1)*10^ROW($1:$8)/10)</f>
        <v>49203132</v>
      </c>
      <c r="AY1106" s="673" t="str">
        <f>VLOOKUP($AX1106,'Item Master Data'!$A:$F,3,FALSE)</f>
        <v>Q.PEAK DUO BLK G10+</v>
      </c>
      <c r="AZ1106" s="673">
        <f>VLOOKUP($AX1106,'Item Master Data'!$A:$F,6,FALSE)</f>
        <v>360</v>
      </c>
      <c r="BA1106" s="673">
        <f>X1106/BB1106</f>
        <v>26</v>
      </c>
      <c r="BB1106" s="673">
        <f>VLOOKUP(AX1106,'Item Master Data'!$A:$G,7,FALSE)</f>
        <v>32</v>
      </c>
      <c r="BC1106" s="673"/>
      <c r="BD1106" s="673">
        <f>W1106-AZ1106</f>
        <v>0</v>
      </c>
    </row>
    <row r="1107" spans="1:56">
      <c r="A1107" s="544"/>
      <c r="B1107" s="661">
        <v>44607</v>
      </c>
      <c r="C1107" s="661" t="s">
        <v>1217</v>
      </c>
      <c r="D1107" s="676" t="s">
        <v>2956</v>
      </c>
      <c r="E1107" s="639" t="s">
        <v>3104</v>
      </c>
      <c r="F1107" s="676"/>
      <c r="G1107" s="676">
        <v>2022</v>
      </c>
      <c r="H1107" s="676">
        <v>5</v>
      </c>
      <c r="I1107" s="676"/>
      <c r="J1107" s="689"/>
      <c r="K1107" s="685">
        <v>819774</v>
      </c>
      <c r="L1107" s="676" t="s">
        <v>3056</v>
      </c>
      <c r="M1107" s="677">
        <v>44607</v>
      </c>
      <c r="N1107" s="677">
        <v>44683</v>
      </c>
      <c r="O1107" s="677"/>
      <c r="P1107" s="677"/>
      <c r="Q1107" s="677"/>
      <c r="R1107" s="677"/>
      <c r="S1107" s="676" t="s">
        <v>2959</v>
      </c>
      <c r="T1107" s="676">
        <v>72</v>
      </c>
      <c r="U1107" s="676">
        <v>49301156</v>
      </c>
      <c r="V1107" s="676" t="s">
        <v>1108</v>
      </c>
      <c r="W1107" s="676">
        <v>480</v>
      </c>
      <c r="X1107" s="678">
        <v>580</v>
      </c>
      <c r="Y1107" s="693">
        <v>278400</v>
      </c>
      <c r="Z1107" s="443">
        <v>0.495</v>
      </c>
      <c r="AA1107" s="682">
        <f>Y1107*Z1107</f>
        <v>137808</v>
      </c>
      <c r="AB1107" s="694"/>
      <c r="AC1107" s="717">
        <v>0</v>
      </c>
      <c r="AD1107" s="692"/>
      <c r="AE1107" s="684"/>
      <c r="AF1107" s="695">
        <f>AA1107+AD1107+AE1107</f>
        <v>137808</v>
      </c>
      <c r="AG1107" s="442" t="s">
        <v>1073</v>
      </c>
      <c r="AH1107" s="676"/>
      <c r="AI1107" s="676">
        <v>60</v>
      </c>
      <c r="AJ1107" s="677" t="s">
        <v>2319</v>
      </c>
      <c r="AK1107" s="685" t="s">
        <v>1088</v>
      </c>
      <c r="AL1107" s="685" t="s">
        <v>3004</v>
      </c>
      <c r="AM1107" s="442" t="s">
        <v>52</v>
      </c>
      <c r="AN1107" s="676" t="s">
        <v>1076</v>
      </c>
      <c r="AO1107" s="442"/>
      <c r="AP1107" s="684"/>
      <c r="AQ1107" s="684" t="s">
        <v>37</v>
      </c>
      <c r="AR1107" s="633" t="s">
        <v>3009</v>
      </c>
      <c r="AS1107" s="544" t="s">
        <v>1077</v>
      </c>
      <c r="AT1107" s="630" t="s">
        <v>1091</v>
      </c>
      <c r="AU1107" s="630" t="s">
        <v>1078</v>
      </c>
      <c r="AV1107" s="662">
        <v>0.5</v>
      </c>
      <c r="AW1107" s="673">
        <f>U1107</f>
        <v>49301156</v>
      </c>
      <c r="AX1107" s="673" cm="1">
        <f t="array" ref="AX1107">SUM(MID(0&amp;AW1107,LARGE(INDEX(ISNUMBER(--MID(AW1107,ROW($1:$8),1))*ROW($1:$8),),ROW($1:$8))+1,1)*10^ROW($1:$8)/10)</f>
        <v>49301156</v>
      </c>
      <c r="AY1107" s="673" t="str">
        <f>VLOOKUP($AX1107,'Item Master Data'!$A:$F,3,FALSE)</f>
        <v>Q.PEAK DUO XL G10</v>
      </c>
      <c r="AZ1107" s="673">
        <f>VLOOKUP($AX1107,'Item Master Data'!$A:$F,6,FALSE)</f>
        <v>480</v>
      </c>
      <c r="BA1107" s="673">
        <f>X1107/BB1107</f>
        <v>20</v>
      </c>
      <c r="BB1107" s="673">
        <f>VLOOKUP(AX1107,'Item Master Data'!$A:$G,7,FALSE)</f>
        <v>29</v>
      </c>
      <c r="BC1107" s="673"/>
      <c r="BD1107" s="673">
        <f>W1107-AZ1107</f>
        <v>0</v>
      </c>
    </row>
    <row r="1108" spans="1:56">
      <c r="A1108" s="544"/>
      <c r="B1108" s="661">
        <v>44610</v>
      </c>
      <c r="C1108" s="661">
        <v>44631</v>
      </c>
      <c r="D1108" s="676" t="s">
        <v>2956</v>
      </c>
      <c r="E1108" s="639"/>
      <c r="F1108" s="676" t="s">
        <v>1152</v>
      </c>
      <c r="G1108" s="676">
        <v>2022</v>
      </c>
      <c r="H1108" s="676">
        <v>5</v>
      </c>
      <c r="I1108" s="676"/>
      <c r="J1108" s="689"/>
      <c r="K1108" s="685" t="s">
        <v>3230</v>
      </c>
      <c r="L1108" s="676" t="s">
        <v>3220</v>
      </c>
      <c r="M1108" s="677">
        <v>44543</v>
      </c>
      <c r="N1108" s="677">
        <v>44652</v>
      </c>
      <c r="O1108" s="677" t="s">
        <v>2411</v>
      </c>
      <c r="P1108" s="677"/>
      <c r="Q1108" s="677"/>
      <c r="R1108" s="677"/>
      <c r="S1108" s="676" t="s">
        <v>2959</v>
      </c>
      <c r="T1108" s="676">
        <v>60</v>
      </c>
      <c r="U1108" s="676" t="s">
        <v>1791</v>
      </c>
      <c r="V1108" s="676" t="s">
        <v>973</v>
      </c>
      <c r="W1108" s="676">
        <v>400</v>
      </c>
      <c r="X1108" s="678">
        <v>6272</v>
      </c>
      <c r="Y1108" s="693">
        <v>2508800</v>
      </c>
      <c r="Z1108" s="443">
        <v>0.5</v>
      </c>
      <c r="AA1108" s="682">
        <f>Y1108*Z1108</f>
        <v>1254400</v>
      </c>
      <c r="AB1108" s="694"/>
      <c r="AC1108" s="717">
        <v>0</v>
      </c>
      <c r="AD1108" s="692"/>
      <c r="AE1108" s="684"/>
      <c r="AF1108" s="695">
        <f>AA1108+AD1108+AE1108</f>
        <v>1254400</v>
      </c>
      <c r="AG1108" s="442" t="s">
        <v>47</v>
      </c>
      <c r="AH1108" s="676"/>
      <c r="AI1108" s="676">
        <v>30</v>
      </c>
      <c r="AJ1108" s="677" t="s">
        <v>1087</v>
      </c>
      <c r="AK1108" s="685" t="s">
        <v>1088</v>
      </c>
      <c r="AL1108" s="685" t="s">
        <v>2990</v>
      </c>
      <c r="AM1108" s="442" t="s">
        <v>52</v>
      </c>
      <c r="AN1108" s="676" t="s">
        <v>1076</v>
      </c>
      <c r="AO1108" s="442"/>
      <c r="AP1108" s="684"/>
      <c r="AQ1108" s="684" t="s">
        <v>37</v>
      </c>
      <c r="AR1108" s="633"/>
      <c r="AS1108" s="544" t="s">
        <v>1077</v>
      </c>
      <c r="AT1108" s="630" t="s">
        <v>1091</v>
      </c>
      <c r="AU1108" s="630" t="s">
        <v>1078</v>
      </c>
      <c r="AV1108" s="662"/>
      <c r="AW1108" s="673" t="str">
        <f>U1108</f>
        <v>30390156H</v>
      </c>
      <c r="AX1108" s="673" cm="1">
        <f t="array" ref="AX1108">SUM(MID(0&amp;AW1108,LARGE(INDEX(ISNUMBER(--MID(AW1108,ROW($1:$8),1))*ROW($1:$8),),ROW($1:$8))+1,1)*10^ROW($1:$8)/10)</f>
        <v>30390156</v>
      </c>
      <c r="AY1108" s="673" t="str">
        <f>VLOOKUP($AX1108,'Item Master Data'!$A:$F,3,FALSE)</f>
        <v>Q.PEAK DUO BLK ML G10+</v>
      </c>
      <c r="AZ1108" s="673">
        <f>VLOOKUP($AX1108,'Item Master Data'!$A:$F,6,FALSE)</f>
        <v>400</v>
      </c>
      <c r="BA1108" s="673">
        <f>X1108/BB1108</f>
        <v>196</v>
      </c>
      <c r="BB1108" s="673">
        <f>VLOOKUP(AX1108,'Item Master Data'!$A:$G,7,FALSE)</f>
        <v>32</v>
      </c>
      <c r="BC1108" s="673"/>
      <c r="BD1108" s="673">
        <f>W1108-AZ1108</f>
        <v>0</v>
      </c>
    </row>
    <row r="1109" spans="1:56">
      <c r="A1109" s="544"/>
      <c r="B1109" s="661">
        <v>44610</v>
      </c>
      <c r="C1109" s="661">
        <v>44631</v>
      </c>
      <c r="D1109" s="676" t="s">
        <v>2956</v>
      </c>
      <c r="E1109" s="639"/>
      <c r="F1109" s="676" t="s">
        <v>1152</v>
      </c>
      <c r="G1109" s="442">
        <v>2022</v>
      </c>
      <c r="H1109" s="442">
        <v>5</v>
      </c>
      <c r="I1109" s="676"/>
      <c r="J1109" s="689"/>
      <c r="K1109" s="685" t="s">
        <v>3231</v>
      </c>
      <c r="L1109" s="676" t="s">
        <v>3220</v>
      </c>
      <c r="M1109" s="677">
        <v>44543</v>
      </c>
      <c r="N1109" s="677">
        <v>44682</v>
      </c>
      <c r="O1109" s="677" t="s">
        <v>2411</v>
      </c>
      <c r="P1109" s="333"/>
      <c r="Q1109" s="333"/>
      <c r="R1109" s="333"/>
      <c r="S1109" s="442" t="s">
        <v>2959</v>
      </c>
      <c r="T1109" s="442">
        <v>60</v>
      </c>
      <c r="U1109" s="676" t="s">
        <v>1791</v>
      </c>
      <c r="V1109" s="442" t="s">
        <v>973</v>
      </c>
      <c r="W1109" s="676">
        <v>400</v>
      </c>
      <c r="X1109" s="678">
        <v>7808</v>
      </c>
      <c r="Y1109" s="693">
        <v>3123200</v>
      </c>
      <c r="Z1109" s="680">
        <v>0.5</v>
      </c>
      <c r="AA1109" s="682">
        <f>Y1109*Z1109</f>
        <v>1561600</v>
      </c>
      <c r="AB1109" s="694"/>
      <c r="AC1109" s="717">
        <v>0</v>
      </c>
      <c r="AD1109" s="692"/>
      <c r="AE1109" s="684"/>
      <c r="AF1109" s="695">
        <f>AA1109+AD1109+AE1109</f>
        <v>1561600</v>
      </c>
      <c r="AG1109" s="442" t="s">
        <v>47</v>
      </c>
      <c r="AH1109" s="676"/>
      <c r="AI1109" s="676">
        <v>30</v>
      </c>
      <c r="AJ1109" s="677" t="s">
        <v>1087</v>
      </c>
      <c r="AK1109" s="685" t="s">
        <v>1088</v>
      </c>
      <c r="AL1109" s="685" t="s">
        <v>2990</v>
      </c>
      <c r="AM1109" s="442" t="s">
        <v>52</v>
      </c>
      <c r="AN1109" s="676" t="s">
        <v>1076</v>
      </c>
      <c r="AO1109" s="442"/>
      <c r="AP1109" s="684"/>
      <c r="AQ1109" s="684" t="s">
        <v>37</v>
      </c>
      <c r="AR1109" s="633"/>
      <c r="AS1109" s="544" t="s">
        <v>1077</v>
      </c>
      <c r="AT1109" s="630" t="s">
        <v>1091</v>
      </c>
      <c r="AU1109" s="630" t="s">
        <v>1078</v>
      </c>
      <c r="AV1109" s="662"/>
      <c r="AW1109" s="673" t="str">
        <f>U1109</f>
        <v>30390156H</v>
      </c>
      <c r="AX1109" s="673" cm="1">
        <f t="array" ref="AX1109">SUM(MID(0&amp;AW1109,LARGE(INDEX(ISNUMBER(--MID(AW1109,ROW($1:$8),1))*ROW($1:$8),),ROW($1:$8))+1,1)*10^ROW($1:$8)/10)</f>
        <v>30390156</v>
      </c>
      <c r="AY1109" s="673" t="str">
        <f>VLOOKUP($AX1109,'Item Master Data'!$A:$F,3,FALSE)</f>
        <v>Q.PEAK DUO BLK ML G10+</v>
      </c>
      <c r="AZ1109" s="673">
        <f>VLOOKUP($AX1109,'Item Master Data'!$A:$F,6,FALSE)</f>
        <v>400</v>
      </c>
      <c r="BA1109" s="673">
        <f>X1109/BB1109</f>
        <v>244</v>
      </c>
      <c r="BB1109" s="673">
        <f>VLOOKUP(AX1109,'Item Master Data'!$A:$G,7,FALSE)</f>
        <v>32</v>
      </c>
      <c r="BC1109" s="673"/>
      <c r="BD1109" s="673">
        <f>W1109-AZ1109</f>
        <v>0</v>
      </c>
    </row>
    <row r="1110" spans="1:56">
      <c r="A1110" s="544"/>
      <c r="B1110" s="661">
        <v>44650</v>
      </c>
      <c r="C1110" s="661">
        <v>44650</v>
      </c>
      <c r="D1110" s="676" t="s">
        <v>2956</v>
      </c>
      <c r="E1110" s="639" t="s">
        <v>2981</v>
      </c>
      <c r="F1110" s="663" t="s">
        <v>1152</v>
      </c>
      <c r="G1110" s="442">
        <v>2022</v>
      </c>
      <c r="H1110" s="442">
        <v>6</v>
      </c>
      <c r="I1110" s="676"/>
      <c r="J1110" s="677"/>
      <c r="K1110" s="676" t="s">
        <v>2986</v>
      </c>
      <c r="L1110" s="676" t="s">
        <v>2971</v>
      </c>
      <c r="M1110" s="677">
        <v>44498</v>
      </c>
      <c r="N1110" s="677">
        <v>44622</v>
      </c>
      <c r="O1110" s="677"/>
      <c r="P1110" s="333"/>
      <c r="Q1110" s="333"/>
      <c r="R1110" s="333"/>
      <c r="S1110" s="442" t="s">
        <v>2959</v>
      </c>
      <c r="T1110" s="442">
        <v>60</v>
      </c>
      <c r="U1110" s="676">
        <v>49405140</v>
      </c>
      <c r="V1110" s="442" t="s">
        <v>973</v>
      </c>
      <c r="W1110" s="676">
        <v>400</v>
      </c>
      <c r="X1110" s="626">
        <v>3840</v>
      </c>
      <c r="Y1110" s="693">
        <v>1536000</v>
      </c>
      <c r="Z1110" s="680">
        <v>0.55000000000000004</v>
      </c>
      <c r="AA1110" s="682">
        <f>Y1110*Z1110</f>
        <v>844800.00000000012</v>
      </c>
      <c r="AB1110" s="694"/>
      <c r="AC1110" s="717">
        <v>0</v>
      </c>
      <c r="AD1110" s="692"/>
      <c r="AE1110" s="631"/>
      <c r="AF1110" s="695">
        <f>AA1110+AD1110+AE1110</f>
        <v>844800.00000000012</v>
      </c>
      <c r="AG1110" s="442" t="s">
        <v>1073</v>
      </c>
      <c r="AH1110" s="632"/>
      <c r="AI1110" s="676">
        <v>60</v>
      </c>
      <c r="AJ1110" s="686" t="s">
        <v>2977</v>
      </c>
      <c r="AK1110" s="676" t="s">
        <v>2452</v>
      </c>
      <c r="AL1110" s="685" t="s">
        <v>2978</v>
      </c>
      <c r="AM1110" s="442" t="s">
        <v>52</v>
      </c>
      <c r="AN1110" s="676" t="s">
        <v>1076</v>
      </c>
      <c r="AO1110" s="442"/>
      <c r="AP1110" s="688"/>
      <c r="AQ1110" s="633" t="s">
        <v>37</v>
      </c>
      <c r="AR1110" s="633" t="s">
        <v>1257</v>
      </c>
      <c r="AS1110" s="218" t="s">
        <v>1078</v>
      </c>
      <c r="AT1110" s="675" t="s">
        <v>1078</v>
      </c>
      <c r="AU1110" s="675" t="s">
        <v>1078</v>
      </c>
      <c r="AV1110" s="662">
        <v>0.47499999999999998</v>
      </c>
      <c r="AW1110" s="673">
        <f>U1110</f>
        <v>49405140</v>
      </c>
      <c r="AX1110" s="673" cm="1">
        <f t="array" ref="AX1110">SUM(MID(0&amp;AW1110,LARGE(INDEX(ISNUMBER(--MID(AW1110,ROW($1:$8),1))*ROW($1:$8),),ROW($1:$8))+1,1)*10^ROW($1:$8)/10)</f>
        <v>49405140</v>
      </c>
      <c r="AY1110" s="673" t="str">
        <f>VLOOKUP($AX1110,'Item Master Data'!$A:$F,3,FALSE)</f>
        <v>Q.PEAK DUO BLK ML G10+</v>
      </c>
      <c r="AZ1110" s="673">
        <f>VLOOKUP($AX1110,'Item Master Data'!$A:$F,6,FALSE)</f>
        <v>400</v>
      </c>
      <c r="BA1110" s="673">
        <f>X1110/BB1110</f>
        <v>120</v>
      </c>
      <c r="BB1110" s="673">
        <f>VLOOKUP(AX1110,'Item Master Data'!$A:$G,7,FALSE)</f>
        <v>32</v>
      </c>
      <c r="BC1110" s="673"/>
      <c r="BD1110" s="673">
        <f>W1110-AZ1110</f>
        <v>0</v>
      </c>
    </row>
    <row r="1111" spans="1:56">
      <c r="A1111" s="544"/>
      <c r="B1111" s="661">
        <v>44578</v>
      </c>
      <c r="C1111" s="661">
        <v>44579</v>
      </c>
      <c r="D1111" s="676" t="s">
        <v>2956</v>
      </c>
      <c r="E1111" s="639" t="s">
        <v>2998</v>
      </c>
      <c r="F1111" s="676" t="s">
        <v>1152</v>
      </c>
      <c r="G1111" s="676">
        <v>2022</v>
      </c>
      <c r="H1111" s="676">
        <v>6</v>
      </c>
      <c r="I1111" s="676"/>
      <c r="J1111" s="770"/>
      <c r="K1111" s="685" t="s">
        <v>3000</v>
      </c>
      <c r="L1111" s="676" t="s">
        <v>2989</v>
      </c>
      <c r="M1111" s="677">
        <v>44456</v>
      </c>
      <c r="N1111" s="677">
        <v>44536</v>
      </c>
      <c r="O1111" s="677">
        <v>44682</v>
      </c>
      <c r="P1111" s="677"/>
      <c r="Q1111" s="677"/>
      <c r="R1111" s="677"/>
      <c r="S1111" s="676" t="s">
        <v>2959</v>
      </c>
      <c r="T1111" s="676">
        <v>60</v>
      </c>
      <c r="U1111" s="676">
        <v>49403140</v>
      </c>
      <c r="V1111" s="676" t="s">
        <v>973</v>
      </c>
      <c r="W1111" s="676">
        <v>400</v>
      </c>
      <c r="X1111" s="678">
        <v>768</v>
      </c>
      <c r="Y1111" s="693">
        <v>307200</v>
      </c>
      <c r="Z1111" s="680">
        <v>0.55000000000000004</v>
      </c>
      <c r="AA1111" s="682">
        <f>Y1111*Z1111</f>
        <v>168960</v>
      </c>
      <c r="AB1111" s="694"/>
      <c r="AC1111" s="717">
        <v>0</v>
      </c>
      <c r="AD1111" s="692"/>
      <c r="AE1111" s="684"/>
      <c r="AF1111" s="695">
        <f>AA1111+AD1111+AE1111</f>
        <v>168960</v>
      </c>
      <c r="AG1111" s="442" t="s">
        <v>1073</v>
      </c>
      <c r="AH1111" s="676"/>
      <c r="AI1111" s="676">
        <v>60</v>
      </c>
      <c r="AJ1111" s="677" t="s">
        <v>1140</v>
      </c>
      <c r="AK1111" s="685" t="s">
        <v>1088</v>
      </c>
      <c r="AL1111" s="685">
        <v>33064</v>
      </c>
      <c r="AM1111" s="442" t="s">
        <v>52</v>
      </c>
      <c r="AN1111" s="676" t="s">
        <v>1076</v>
      </c>
      <c r="AO1111" s="442"/>
      <c r="AP1111" s="684"/>
      <c r="AQ1111" s="684" t="s">
        <v>37</v>
      </c>
      <c r="AR1111" s="633" t="s">
        <v>1257</v>
      </c>
      <c r="AS1111" s="544" t="s">
        <v>1078</v>
      </c>
      <c r="AT1111" s="630" t="s">
        <v>1078</v>
      </c>
      <c r="AU1111" s="630" t="s">
        <v>1078</v>
      </c>
      <c r="AV1111" s="662">
        <v>0.47499999999999998</v>
      </c>
      <c r="AW1111" s="673">
        <f>U1111</f>
        <v>49403140</v>
      </c>
      <c r="AX1111" s="673" cm="1">
        <f t="array" ref="AX1111">SUM(MID(0&amp;AW1111,LARGE(INDEX(ISNUMBER(--MID(AW1111,ROW($1:$8),1))*ROW($1:$8),),ROW($1:$8))+1,1)*10^ROW($1:$8)/10)</f>
        <v>49403140</v>
      </c>
      <c r="AY1111" s="673" t="str">
        <f>VLOOKUP($AX1111,'Item Master Data'!$A:$F,3,FALSE)</f>
        <v>Q.PEAK DUO BLK ML G10+</v>
      </c>
      <c r="AZ1111" s="673">
        <f>VLOOKUP($AX1111,'Item Master Data'!$A:$F,6,FALSE)</f>
        <v>400</v>
      </c>
      <c r="BA1111" s="673">
        <f>X1111/BB1111</f>
        <v>24</v>
      </c>
      <c r="BB1111" s="673">
        <f>VLOOKUP(AX1111,'Item Master Data'!$A:$G,7,FALSE)</f>
        <v>32</v>
      </c>
      <c r="BC1111" s="673"/>
      <c r="BD1111" s="673">
        <f>W1111-AZ1111</f>
        <v>0</v>
      </c>
    </row>
    <row r="1112" spans="1:56">
      <c r="A1112" s="544"/>
      <c r="B1112" s="661">
        <v>44629</v>
      </c>
      <c r="C1112" s="661">
        <v>44629</v>
      </c>
      <c r="D1112" s="676" t="s">
        <v>2956</v>
      </c>
      <c r="E1112" s="639"/>
      <c r="F1112" s="676" t="s">
        <v>1152</v>
      </c>
      <c r="G1112" s="676">
        <v>2022</v>
      </c>
      <c r="H1112" s="676">
        <v>6</v>
      </c>
      <c r="I1112" s="676"/>
      <c r="J1112" s="770"/>
      <c r="K1112" s="685" t="s">
        <v>3039</v>
      </c>
      <c r="L1112" s="676" t="s">
        <v>3003</v>
      </c>
      <c r="M1112" s="677">
        <v>44518</v>
      </c>
      <c r="N1112" s="677">
        <v>44713</v>
      </c>
      <c r="O1112" s="677"/>
      <c r="P1112" s="677"/>
      <c r="Q1112" s="677"/>
      <c r="R1112" s="677"/>
      <c r="S1112" s="676" t="s">
        <v>2959</v>
      </c>
      <c r="T1112" s="676">
        <v>60</v>
      </c>
      <c r="U1112" s="676">
        <v>49201132</v>
      </c>
      <c r="V1112" s="676" t="s">
        <v>986</v>
      </c>
      <c r="W1112" s="676">
        <v>360</v>
      </c>
      <c r="X1112" s="678">
        <v>6656</v>
      </c>
      <c r="Y1112" s="693">
        <v>2396160</v>
      </c>
      <c r="Z1112" s="443">
        <v>0.5</v>
      </c>
      <c r="AA1112" s="682">
        <f>Y1112*Z1112</f>
        <v>1198080</v>
      </c>
      <c r="AB1112" s="694"/>
      <c r="AC1112" s="717">
        <v>0</v>
      </c>
      <c r="AD1112" s="692"/>
      <c r="AE1112" s="684"/>
      <c r="AF1112" s="695">
        <f>AA1112+AD1112+AE1112</f>
        <v>1198080</v>
      </c>
      <c r="AG1112" s="442" t="s">
        <v>1073</v>
      </c>
      <c r="AH1112" s="676"/>
      <c r="AI1112" s="676">
        <v>60</v>
      </c>
      <c r="AJ1112" s="677" t="s">
        <v>2319</v>
      </c>
      <c r="AK1112" s="685" t="s">
        <v>1088</v>
      </c>
      <c r="AL1112" s="685" t="s">
        <v>3004</v>
      </c>
      <c r="AM1112" s="442" t="s">
        <v>52</v>
      </c>
      <c r="AN1112" s="676" t="s">
        <v>1076</v>
      </c>
      <c r="AO1112" s="442"/>
      <c r="AP1112" s="684"/>
      <c r="AQ1112" s="684" t="s">
        <v>37</v>
      </c>
      <c r="AR1112" s="633" t="s">
        <v>3009</v>
      </c>
      <c r="AS1112" s="544" t="s">
        <v>1077</v>
      </c>
      <c r="AT1112" s="630" t="s">
        <v>1091</v>
      </c>
      <c r="AU1112" s="630" t="s">
        <v>1078</v>
      </c>
      <c r="AV1112" s="662">
        <v>0.5</v>
      </c>
      <c r="AW1112" s="673">
        <f>U1112</f>
        <v>49201132</v>
      </c>
      <c r="AX1112" s="673" cm="1">
        <f t="array" ref="AX1112">SUM(MID(0&amp;AW1112,LARGE(INDEX(ISNUMBER(--MID(AW1112,ROW($1:$8),1))*ROW($1:$8),),ROW($1:$8))+1,1)*10^ROW($1:$8)/10)</f>
        <v>49201132</v>
      </c>
      <c r="AY1112" s="673" t="str">
        <f>VLOOKUP($AX1112,'Item Master Data'!$A:$F,3,FALSE)</f>
        <v>Q.PEAK DUO BLK G10+</v>
      </c>
      <c r="AZ1112" s="673">
        <f>VLOOKUP($AX1112,'Item Master Data'!$A:$F,6,FALSE)</f>
        <v>360</v>
      </c>
      <c r="BA1112" s="673">
        <f>X1112/BB1112</f>
        <v>208</v>
      </c>
      <c r="BB1112" s="673">
        <f>VLOOKUP(AX1112,'Item Master Data'!$A:$G,7,FALSE)</f>
        <v>32</v>
      </c>
      <c r="BC1112" s="673"/>
      <c r="BD1112" s="673">
        <f>W1112-AZ1112</f>
        <v>0</v>
      </c>
    </row>
    <row r="1113" spans="1:56">
      <c r="A1113" s="544"/>
      <c r="B1113" s="661">
        <v>44629</v>
      </c>
      <c r="C1113" s="661">
        <v>44629</v>
      </c>
      <c r="D1113" s="676" t="s">
        <v>2956</v>
      </c>
      <c r="E1113" s="639"/>
      <c r="F1113" s="676" t="s">
        <v>1152</v>
      </c>
      <c r="G1113" s="442">
        <v>2022</v>
      </c>
      <c r="H1113" s="442">
        <v>6</v>
      </c>
      <c r="I1113" s="676"/>
      <c r="J1113" s="770"/>
      <c r="K1113" s="685" t="s">
        <v>3040</v>
      </c>
      <c r="L1113" s="676" t="s">
        <v>3003</v>
      </c>
      <c r="M1113" s="677">
        <v>44519</v>
      </c>
      <c r="N1113" s="677">
        <v>44682</v>
      </c>
      <c r="O1113" s="677"/>
      <c r="P1113" s="677"/>
      <c r="Q1113" s="333"/>
      <c r="R1113" s="333"/>
      <c r="S1113" s="442" t="s">
        <v>2959</v>
      </c>
      <c r="T1113" s="442">
        <v>60</v>
      </c>
      <c r="U1113" s="442">
        <v>49403140</v>
      </c>
      <c r="V1113" s="442" t="s">
        <v>973</v>
      </c>
      <c r="W1113" s="676">
        <v>400</v>
      </c>
      <c r="X1113" s="678">
        <v>5824</v>
      </c>
      <c r="Y1113" s="693">
        <v>2329600</v>
      </c>
      <c r="Z1113" s="443">
        <v>0.55000000000000004</v>
      </c>
      <c r="AA1113" s="682">
        <f>Y1113*Z1113</f>
        <v>1281280</v>
      </c>
      <c r="AB1113" s="694"/>
      <c r="AC1113" s="717">
        <v>0</v>
      </c>
      <c r="AD1113" s="692"/>
      <c r="AE1113" s="684"/>
      <c r="AF1113" s="695">
        <f>AA1113+AD1113+AE1113</f>
        <v>1281280</v>
      </c>
      <c r="AG1113" s="442" t="s">
        <v>1073</v>
      </c>
      <c r="AH1113" s="676"/>
      <c r="AI1113" s="676">
        <v>60</v>
      </c>
      <c r="AJ1113" s="677" t="s">
        <v>2319</v>
      </c>
      <c r="AK1113" s="685" t="s">
        <v>1088</v>
      </c>
      <c r="AL1113" s="685" t="s">
        <v>3004</v>
      </c>
      <c r="AM1113" s="442" t="s">
        <v>52</v>
      </c>
      <c r="AN1113" s="676" t="s">
        <v>1076</v>
      </c>
      <c r="AO1113" s="442"/>
      <c r="AP1113" s="684"/>
      <c r="AQ1113" s="684" t="s">
        <v>37</v>
      </c>
      <c r="AR1113" s="633" t="s">
        <v>1257</v>
      </c>
      <c r="AS1113" s="544" t="s">
        <v>1077</v>
      </c>
      <c r="AT1113" s="630" t="s">
        <v>1091</v>
      </c>
      <c r="AU1113" s="630" t="s">
        <v>1078</v>
      </c>
      <c r="AV1113" s="662">
        <v>0.47499999999999998</v>
      </c>
      <c r="AW1113" s="673">
        <f>U1113</f>
        <v>49403140</v>
      </c>
      <c r="AX1113" s="673" cm="1">
        <f t="array" ref="AX1113">SUM(MID(0&amp;AW1113,LARGE(INDEX(ISNUMBER(--MID(AW1113,ROW($1:$8),1))*ROW($1:$8),),ROW($1:$8))+1,1)*10^ROW($1:$8)/10)</f>
        <v>49403140</v>
      </c>
      <c r="AY1113" s="673" t="str">
        <f>VLOOKUP($AX1113,'Item Master Data'!$A:$F,3,FALSE)</f>
        <v>Q.PEAK DUO BLK ML G10+</v>
      </c>
      <c r="AZ1113" s="673">
        <f>VLOOKUP($AX1113,'Item Master Data'!$A:$F,6,FALSE)</f>
        <v>400</v>
      </c>
      <c r="BA1113" s="673">
        <f>X1113/BB1113</f>
        <v>182</v>
      </c>
      <c r="BB1113" s="673">
        <f>VLOOKUP(AX1113,'Item Master Data'!$A:$G,7,FALSE)</f>
        <v>32</v>
      </c>
      <c r="BC1113" s="673"/>
      <c r="BD1113" s="673">
        <f>W1113-AZ1113</f>
        <v>0</v>
      </c>
    </row>
    <row r="1114" spans="1:56">
      <c r="A1114" s="544"/>
      <c r="B1114" s="643">
        <v>44665</v>
      </c>
      <c r="C1114" s="643">
        <v>44666</v>
      </c>
      <c r="D1114" s="676" t="s">
        <v>2956</v>
      </c>
      <c r="E1114" s="639" t="s">
        <v>3042</v>
      </c>
      <c r="F1114" s="663" t="s">
        <v>1152</v>
      </c>
      <c r="G1114" s="442">
        <v>2022</v>
      </c>
      <c r="H1114" s="442">
        <v>6</v>
      </c>
      <c r="I1114" s="676"/>
      <c r="J1114" s="770"/>
      <c r="K1114" s="676" t="s">
        <v>4823</v>
      </c>
      <c r="L1114" s="676" t="s">
        <v>3003</v>
      </c>
      <c r="M1114" s="333">
        <v>44550</v>
      </c>
      <c r="N1114" s="333">
        <v>44652</v>
      </c>
      <c r="O1114" s="333"/>
      <c r="P1114" s="677"/>
      <c r="Q1114" s="333"/>
      <c r="R1114" s="333"/>
      <c r="S1114" s="442" t="s">
        <v>2959</v>
      </c>
      <c r="T1114" s="442">
        <v>60</v>
      </c>
      <c r="U1114" s="442">
        <v>49204132</v>
      </c>
      <c r="V1114" s="676" t="s">
        <v>1231</v>
      </c>
      <c r="W1114" s="676">
        <v>360</v>
      </c>
      <c r="X1114" s="678">
        <v>2496</v>
      </c>
      <c r="Y1114" s="679">
        <v>898560</v>
      </c>
      <c r="Z1114" s="443">
        <v>0.8</v>
      </c>
      <c r="AA1114" s="682">
        <f>Y1114*Z1114</f>
        <v>718848</v>
      </c>
      <c r="AB1114" s="681"/>
      <c r="AC1114" s="640">
        <v>0</v>
      </c>
      <c r="AD1114" s="692"/>
      <c r="AE1114" s="684"/>
      <c r="AF1114" s="695">
        <f>AA1114+AD1114+AE1114</f>
        <v>718848</v>
      </c>
      <c r="AG1114" s="442" t="s">
        <v>1073</v>
      </c>
      <c r="AH1114" s="676"/>
      <c r="AI1114" s="442">
        <v>60</v>
      </c>
      <c r="AJ1114" s="686" t="s">
        <v>2319</v>
      </c>
      <c r="AK1114" s="676" t="s">
        <v>1088</v>
      </c>
      <c r="AL1114" s="685" t="s">
        <v>3004</v>
      </c>
      <c r="AM1114" s="442" t="s">
        <v>52</v>
      </c>
      <c r="AN1114" s="676" t="s">
        <v>1076</v>
      </c>
      <c r="AO1114" s="442"/>
      <c r="AP1114" s="684"/>
      <c r="AQ1114" s="684" t="s">
        <v>37</v>
      </c>
      <c r="AR1114" s="684" t="s">
        <v>3009</v>
      </c>
      <c r="AS1114" s="544" t="s">
        <v>1077</v>
      </c>
      <c r="AT1114" s="630" t="s">
        <v>1091</v>
      </c>
      <c r="AU1114" s="630" t="s">
        <v>1078</v>
      </c>
      <c r="AV1114" s="662">
        <v>0.73</v>
      </c>
      <c r="AW1114" s="673">
        <f>U1114</f>
        <v>49204132</v>
      </c>
      <c r="AX1114" s="673" cm="1">
        <f t="array" ref="AX1114">SUM(MID(0&amp;AW1114,LARGE(INDEX(ISNUMBER(--MID(AW1114,ROW($1:$8),1))*ROW($1:$8),),ROW($1:$8))+1,1)*10^ROW($1:$8)/10)</f>
        <v>49204132</v>
      </c>
      <c r="AY1114" s="673" t="str">
        <f>VLOOKUP($AX1114,'Item Master Data'!$A:$F,3,FALSE)</f>
        <v>Q.PEAK DUO BLK G10+/AC</v>
      </c>
      <c r="AZ1114" s="673">
        <f>VLOOKUP($AX1114,'Item Master Data'!$A:$F,6,FALSE)</f>
        <v>360</v>
      </c>
      <c r="BA1114" s="673">
        <f>X1114/BB1114</f>
        <v>96</v>
      </c>
      <c r="BB1114" s="673">
        <f>VLOOKUP(AX1114,'Item Master Data'!$A:$G,7,FALSE)</f>
        <v>26</v>
      </c>
      <c r="BC1114" s="673"/>
      <c r="BD1114" s="673">
        <f>W1114-AZ1114</f>
        <v>0</v>
      </c>
    </row>
    <row r="1115" spans="1:56">
      <c r="A1115" s="544"/>
      <c r="B1115" s="661">
        <v>44664</v>
      </c>
      <c r="C1115" s="661">
        <v>44664</v>
      </c>
      <c r="D1115" s="676" t="s">
        <v>2956</v>
      </c>
      <c r="E1115" s="639"/>
      <c r="F1115" s="442" t="s">
        <v>1152</v>
      </c>
      <c r="G1115" s="442">
        <v>2022</v>
      </c>
      <c r="H1115" s="442">
        <v>6</v>
      </c>
      <c r="I1115" s="676"/>
      <c r="J1115" s="770"/>
      <c r="K1115" s="685" t="s">
        <v>3041</v>
      </c>
      <c r="L1115" s="676" t="s">
        <v>3003</v>
      </c>
      <c r="M1115" s="333">
        <v>44657</v>
      </c>
      <c r="N1115" s="333">
        <v>44713</v>
      </c>
      <c r="O1115" s="333"/>
      <c r="P1115" s="677"/>
      <c r="Q1115" s="333"/>
      <c r="R1115" s="333"/>
      <c r="S1115" s="442" t="s">
        <v>2959</v>
      </c>
      <c r="T1115" s="442">
        <v>72</v>
      </c>
      <c r="U1115" s="442" t="s">
        <v>1113</v>
      </c>
      <c r="V1115" s="442" t="s">
        <v>1072</v>
      </c>
      <c r="W1115" s="676">
        <v>480</v>
      </c>
      <c r="X1115" s="678">
        <v>2320</v>
      </c>
      <c r="Y1115" s="693">
        <v>1113600</v>
      </c>
      <c r="Z1115" s="443">
        <v>0.505</v>
      </c>
      <c r="AA1115" s="682">
        <f>Y1115*Z1115</f>
        <v>562368</v>
      </c>
      <c r="AB1115" s="694"/>
      <c r="AC1115" s="717">
        <v>0</v>
      </c>
      <c r="AD1115" s="692"/>
      <c r="AE1115" s="684"/>
      <c r="AF1115" s="695">
        <f>AA1115+AD1115+AE1115</f>
        <v>562368</v>
      </c>
      <c r="AG1115" s="442" t="s">
        <v>1073</v>
      </c>
      <c r="AH1115" s="676"/>
      <c r="AI1115" s="442">
        <v>60</v>
      </c>
      <c r="AJ1115" s="677" t="s">
        <v>2319</v>
      </c>
      <c r="AK1115" s="685" t="s">
        <v>1088</v>
      </c>
      <c r="AL1115" s="685">
        <v>32809</v>
      </c>
      <c r="AM1115" s="442" t="s">
        <v>52</v>
      </c>
      <c r="AN1115" s="676" t="s">
        <v>1076</v>
      </c>
      <c r="AO1115" s="442"/>
      <c r="AP1115" s="684"/>
      <c r="AQ1115" s="684" t="s">
        <v>37</v>
      </c>
      <c r="AR1115" s="633" t="s">
        <v>3009</v>
      </c>
      <c r="AS1115" s="544" t="s">
        <v>1078</v>
      </c>
      <c r="AT1115" s="630" t="s">
        <v>1078</v>
      </c>
      <c r="AU1115" s="630" t="s">
        <v>1078</v>
      </c>
      <c r="AV1115" s="662">
        <v>0.5</v>
      </c>
      <c r="AW1115" s="673" t="str">
        <f>U1115</f>
        <v>TBD</v>
      </c>
      <c r="AX1115" s="673" cm="1">
        <f t="array" ref="AX1115">SUM(MID(0&amp;AW1115,LARGE(INDEX(ISNUMBER(--MID(AW1115,ROW($1:$8),1))*ROW($1:$8),),ROW($1:$8))+1,1)*10^ROW($1:$8)/10)</f>
        <v>0</v>
      </c>
      <c r="AY1115" s="673" t="e">
        <f>VLOOKUP($AX1115,'Item Master Data'!$A:$F,3,FALSE)</f>
        <v>#N/A</v>
      </c>
      <c r="AZ1115" s="673" t="e">
        <f>VLOOKUP($AX1115,'Item Master Data'!$A:$F,6,FALSE)</f>
        <v>#N/A</v>
      </c>
      <c r="BA1115" s="673" t="e">
        <f>X1115/BB1115</f>
        <v>#N/A</v>
      </c>
      <c r="BB1115" s="673" t="e">
        <f>VLOOKUP(AX1115,'Item Master Data'!$A:$G,7,FALSE)</f>
        <v>#N/A</v>
      </c>
      <c r="BC1115" s="673"/>
      <c r="BD1115" s="673" t="e">
        <f>W1115-AZ1115</f>
        <v>#N/A</v>
      </c>
    </row>
    <row r="1116" spans="1:56">
      <c r="A1116" s="544"/>
      <c r="B1116" s="661">
        <v>44579</v>
      </c>
      <c r="C1116" s="661">
        <v>44579</v>
      </c>
      <c r="D1116" s="676" t="s">
        <v>2956</v>
      </c>
      <c r="E1116" s="639"/>
      <c r="F1116" s="442"/>
      <c r="G1116" s="442">
        <v>2022</v>
      </c>
      <c r="H1116" s="442">
        <v>6</v>
      </c>
      <c r="I1116" s="676"/>
      <c r="J1116" s="770"/>
      <c r="K1116" s="685" t="s">
        <v>5373</v>
      </c>
      <c r="L1116" s="676" t="s">
        <v>3022</v>
      </c>
      <c r="M1116" s="333">
        <v>44855</v>
      </c>
      <c r="N1116" s="333">
        <v>44713</v>
      </c>
      <c r="O1116" s="333"/>
      <c r="P1116" s="677"/>
      <c r="Q1116" s="333"/>
      <c r="R1116" s="333"/>
      <c r="S1116" s="442" t="s">
        <v>2959</v>
      </c>
      <c r="T1116" s="442">
        <v>72</v>
      </c>
      <c r="U1116" s="442" t="s">
        <v>1234</v>
      </c>
      <c r="V1116" s="676" t="s">
        <v>1072</v>
      </c>
      <c r="W1116" s="676">
        <v>480</v>
      </c>
      <c r="X1116" s="678">
        <v>1276</v>
      </c>
      <c r="Y1116" s="693">
        <v>612480</v>
      </c>
      <c r="Z1116" s="443">
        <v>0.47499999999999998</v>
      </c>
      <c r="AA1116" s="682">
        <f>Y1116*Z1116</f>
        <v>290928</v>
      </c>
      <c r="AB1116" s="694"/>
      <c r="AC1116" s="717">
        <v>0</v>
      </c>
      <c r="AD1116" s="692"/>
      <c r="AE1116" s="684"/>
      <c r="AF1116" s="695">
        <f>AA1116+AD1116+AE1116</f>
        <v>290928</v>
      </c>
      <c r="AG1116" s="442" t="s">
        <v>1073</v>
      </c>
      <c r="AH1116" s="676"/>
      <c r="AI1116" s="442">
        <v>60</v>
      </c>
      <c r="AJ1116" s="677" t="s">
        <v>3023</v>
      </c>
      <c r="AK1116" s="685" t="s">
        <v>1163</v>
      </c>
      <c r="AL1116" s="685" t="s">
        <v>3024</v>
      </c>
      <c r="AM1116" s="442" t="s">
        <v>52</v>
      </c>
      <c r="AN1116" s="676" t="s">
        <v>1571</v>
      </c>
      <c r="AO1116" s="442"/>
      <c r="AP1116" s="684" t="s">
        <v>38</v>
      </c>
      <c r="AQ1116" s="684" t="s">
        <v>37</v>
      </c>
      <c r="AR1116" s="633"/>
      <c r="AS1116" s="544" t="s">
        <v>1078</v>
      </c>
      <c r="AT1116" s="630" t="s">
        <v>1078</v>
      </c>
      <c r="AU1116" s="630" t="s">
        <v>1078</v>
      </c>
      <c r="AV1116" s="662"/>
      <c r="AW1116" s="673" t="str">
        <f>U1116</f>
        <v>30397872C</v>
      </c>
      <c r="AX1116" s="673" cm="1">
        <f t="array" ref="AX1116">SUM(MID(0&amp;AW1116,LARGE(INDEX(ISNUMBER(--MID(AW1116,ROW($1:$8),1))*ROW($1:$8),),ROW($1:$8))+1,1)*10^ROW($1:$8)/10)</f>
        <v>30397872</v>
      </c>
      <c r="AY1116" s="673" t="str">
        <f>VLOOKUP($AX1116,'Item Master Data'!$A:$F,3,FALSE)</f>
        <v>Q.PEAK DUO XL G10 BFG</v>
      </c>
      <c r="AZ1116" s="673">
        <f>VLOOKUP($AX1116,'Item Master Data'!$A:$F,6,FALSE)</f>
        <v>480</v>
      </c>
      <c r="BA1116" s="673">
        <f>X1116/BB1116</f>
        <v>44</v>
      </c>
      <c r="BB1116" s="673">
        <f>VLOOKUP(AX1116,'Item Master Data'!$A:$G,7,FALSE)</f>
        <v>29</v>
      </c>
      <c r="BC1116" s="673"/>
      <c r="BD1116" s="673">
        <f>W1116-AZ1116</f>
        <v>0</v>
      </c>
    </row>
    <row r="1117" spans="1:56">
      <c r="A1117" s="544"/>
      <c r="B1117" s="661">
        <v>44579</v>
      </c>
      <c r="C1117" s="661">
        <v>44579</v>
      </c>
      <c r="D1117" s="676" t="s">
        <v>2956</v>
      </c>
      <c r="E1117" s="639"/>
      <c r="F1117" s="442"/>
      <c r="G1117" s="442">
        <v>2022</v>
      </c>
      <c r="H1117" s="442">
        <v>6</v>
      </c>
      <c r="I1117" s="676"/>
      <c r="J1117" s="770"/>
      <c r="K1117" s="685" t="s">
        <v>5373</v>
      </c>
      <c r="L1117" s="676" t="s">
        <v>3022</v>
      </c>
      <c r="M1117" s="333">
        <v>44855</v>
      </c>
      <c r="N1117" s="333">
        <v>44713</v>
      </c>
      <c r="O1117" s="333"/>
      <c r="P1117" s="677"/>
      <c r="Q1117" s="333"/>
      <c r="R1117" s="333"/>
      <c r="S1117" s="442" t="s">
        <v>2959</v>
      </c>
      <c r="T1117" s="442">
        <v>72</v>
      </c>
      <c r="U1117" s="442" t="s">
        <v>1113</v>
      </c>
      <c r="V1117" s="442" t="s">
        <v>5374</v>
      </c>
      <c r="W1117" s="676">
        <v>430</v>
      </c>
      <c r="X1117" s="678">
        <v>638</v>
      </c>
      <c r="Y1117" s="693">
        <v>274340</v>
      </c>
      <c r="Z1117" s="443">
        <v>0.44500000000000001</v>
      </c>
      <c r="AA1117" s="682">
        <f>Y1117*Z1117</f>
        <v>122081.3</v>
      </c>
      <c r="AB1117" s="694"/>
      <c r="AC1117" s="717">
        <v>0</v>
      </c>
      <c r="AD1117" s="692"/>
      <c r="AE1117" s="684"/>
      <c r="AF1117" s="695">
        <f>AA1117+AD1117+AE1117</f>
        <v>122081.3</v>
      </c>
      <c r="AG1117" s="442" t="s">
        <v>1073</v>
      </c>
      <c r="AH1117" s="676"/>
      <c r="AI1117" s="442">
        <v>60</v>
      </c>
      <c r="AJ1117" s="677" t="s">
        <v>3023</v>
      </c>
      <c r="AK1117" s="685" t="s">
        <v>1163</v>
      </c>
      <c r="AL1117" s="685" t="s">
        <v>3024</v>
      </c>
      <c r="AM1117" s="442" t="s">
        <v>52</v>
      </c>
      <c r="AN1117" s="676" t="s">
        <v>1571</v>
      </c>
      <c r="AO1117" s="442"/>
      <c r="AP1117" s="684" t="s">
        <v>38</v>
      </c>
      <c r="AQ1117" s="684" t="s">
        <v>37</v>
      </c>
      <c r="AR1117" s="633"/>
      <c r="AS1117" s="544" t="s">
        <v>1078</v>
      </c>
      <c r="AT1117" s="630" t="s">
        <v>1078</v>
      </c>
      <c r="AU1117" s="630" t="s">
        <v>1078</v>
      </c>
      <c r="AV1117" s="662"/>
      <c r="AW1117" s="673" t="str">
        <f>U1117</f>
        <v>TBD</v>
      </c>
      <c r="AX1117" s="673" cm="1">
        <f t="array" ref="AX1117">SUM(MID(0&amp;AW1117,LARGE(INDEX(ISNUMBER(--MID(AW1117,ROW($1:$8),1))*ROW($1:$8),),ROW($1:$8))+1,1)*10^ROW($1:$8)/10)</f>
        <v>0</v>
      </c>
      <c r="AY1117" s="673" t="e">
        <f>VLOOKUP($AX1117,'Item Master Data'!$A:$F,3,FALSE)</f>
        <v>#N/A</v>
      </c>
      <c r="AZ1117" s="673" t="e">
        <f>VLOOKUP($AX1117,'Item Master Data'!$A:$F,6,FALSE)</f>
        <v>#N/A</v>
      </c>
      <c r="BA1117" s="673" t="e">
        <f>X1117/BB1117</f>
        <v>#N/A</v>
      </c>
      <c r="BB1117" s="673" t="e">
        <f>VLOOKUP(AX1117,'Item Master Data'!$A:$G,7,FALSE)</f>
        <v>#N/A</v>
      </c>
      <c r="BC1117" s="673"/>
      <c r="BD1117" s="673" t="e">
        <f>W1117-AZ1117</f>
        <v>#N/A</v>
      </c>
    </row>
    <row r="1118" spans="1:56">
      <c r="A1118" s="544"/>
      <c r="B1118" s="661">
        <v>44887</v>
      </c>
      <c r="C1118" s="661">
        <v>44887</v>
      </c>
      <c r="D1118" s="676" t="s">
        <v>2956</v>
      </c>
      <c r="E1118" s="639" t="s">
        <v>3065</v>
      </c>
      <c r="F1118" s="442" t="s">
        <v>1152</v>
      </c>
      <c r="G1118" s="442">
        <v>2022</v>
      </c>
      <c r="H1118" s="442">
        <v>6</v>
      </c>
      <c r="I1118" s="676"/>
      <c r="J1118" s="770"/>
      <c r="K1118" s="685" t="s">
        <v>3070</v>
      </c>
      <c r="L1118" s="676" t="s">
        <v>3022</v>
      </c>
      <c r="M1118" s="333">
        <v>44512</v>
      </c>
      <c r="N1118" s="333">
        <v>44682</v>
      </c>
      <c r="O1118" s="333"/>
      <c r="P1118" s="677"/>
      <c r="Q1118" s="333"/>
      <c r="R1118" s="333"/>
      <c r="S1118" s="442" t="s">
        <v>2959</v>
      </c>
      <c r="T1118" s="442">
        <v>60</v>
      </c>
      <c r="U1118" s="442">
        <v>49403140</v>
      </c>
      <c r="V1118" s="676" t="s">
        <v>973</v>
      </c>
      <c r="W1118" s="676">
        <v>400</v>
      </c>
      <c r="X1118" s="678">
        <v>4160</v>
      </c>
      <c r="Y1118" s="693">
        <v>1664000</v>
      </c>
      <c r="Z1118" s="443">
        <v>0.55000000000000004</v>
      </c>
      <c r="AA1118" s="682">
        <f>Y1118*Z1118</f>
        <v>915200.00000000012</v>
      </c>
      <c r="AB1118" s="694"/>
      <c r="AC1118" s="717">
        <v>0</v>
      </c>
      <c r="AD1118" s="692"/>
      <c r="AE1118" s="684"/>
      <c r="AF1118" s="695">
        <f>AA1118+AD1118+AE1118</f>
        <v>915200.00000000012</v>
      </c>
      <c r="AG1118" s="442" t="s">
        <v>1073</v>
      </c>
      <c r="AH1118" s="676"/>
      <c r="AI1118" s="442">
        <v>60</v>
      </c>
      <c r="AJ1118" s="677" t="s">
        <v>3023</v>
      </c>
      <c r="AK1118" s="685" t="s">
        <v>1163</v>
      </c>
      <c r="AL1118" s="685" t="s">
        <v>3024</v>
      </c>
      <c r="AM1118" s="442" t="s">
        <v>52</v>
      </c>
      <c r="AN1118" s="676" t="s">
        <v>1076</v>
      </c>
      <c r="AO1118" s="442"/>
      <c r="AP1118" s="684"/>
      <c r="AQ1118" s="684" t="s">
        <v>37</v>
      </c>
      <c r="AR1118" s="633" t="s">
        <v>1297</v>
      </c>
      <c r="AS1118" s="544" t="s">
        <v>1078</v>
      </c>
      <c r="AT1118" s="630" t="s">
        <v>1078</v>
      </c>
      <c r="AU1118" s="630" t="s">
        <v>1078</v>
      </c>
      <c r="AV1118" s="662">
        <v>0.49</v>
      </c>
      <c r="AW1118" s="673">
        <f>U1118</f>
        <v>49403140</v>
      </c>
      <c r="AX1118" s="673" cm="1">
        <f t="array" ref="AX1118">SUM(MID(0&amp;AW1118,LARGE(INDEX(ISNUMBER(--MID(AW1118,ROW($1:$8),1))*ROW($1:$8),),ROW($1:$8))+1,1)*10^ROW($1:$8)/10)</f>
        <v>49403140</v>
      </c>
      <c r="AY1118" s="673" t="str">
        <f>VLOOKUP($AX1118,'Item Master Data'!$A:$F,3,FALSE)</f>
        <v>Q.PEAK DUO BLK ML G10+</v>
      </c>
      <c r="AZ1118" s="673">
        <f>VLOOKUP($AX1118,'Item Master Data'!$A:$F,6,FALSE)</f>
        <v>400</v>
      </c>
      <c r="BA1118" s="673">
        <f>X1118/BB1118</f>
        <v>130</v>
      </c>
      <c r="BB1118" s="673">
        <f>VLOOKUP(AX1118,'Item Master Data'!$A:$G,7,FALSE)</f>
        <v>32</v>
      </c>
      <c r="BC1118" s="673"/>
      <c r="BD1118" s="673">
        <f>W1118-AZ1118</f>
        <v>0</v>
      </c>
    </row>
    <row r="1119" spans="1:56">
      <c r="A1119" s="544"/>
      <c r="B1119" s="661">
        <v>44531</v>
      </c>
      <c r="C1119" s="661">
        <v>44543</v>
      </c>
      <c r="D1119" s="676" t="s">
        <v>2956</v>
      </c>
      <c r="E1119" s="639" t="s">
        <v>3065</v>
      </c>
      <c r="F1119" s="442" t="s">
        <v>1152</v>
      </c>
      <c r="G1119" s="442">
        <v>2022</v>
      </c>
      <c r="H1119" s="676">
        <v>6</v>
      </c>
      <c r="I1119" s="676"/>
      <c r="J1119" s="770"/>
      <c r="K1119" s="685" t="s">
        <v>3069</v>
      </c>
      <c r="L1119" s="676" t="s">
        <v>3022</v>
      </c>
      <c r="M1119" s="333">
        <v>44529</v>
      </c>
      <c r="N1119" s="333">
        <v>44657</v>
      </c>
      <c r="O1119" s="333"/>
      <c r="P1119" s="677"/>
      <c r="Q1119" s="333"/>
      <c r="R1119" s="333"/>
      <c r="S1119" s="442" t="s">
        <v>2959</v>
      </c>
      <c r="T1119" s="442">
        <v>60</v>
      </c>
      <c r="U1119" s="442">
        <v>49403140</v>
      </c>
      <c r="V1119" s="442" t="s">
        <v>973</v>
      </c>
      <c r="W1119" s="676">
        <v>400</v>
      </c>
      <c r="X1119" s="678">
        <v>832</v>
      </c>
      <c r="Y1119" s="693">
        <v>332800</v>
      </c>
      <c r="Z1119" s="443">
        <v>0.55000000000000004</v>
      </c>
      <c r="AA1119" s="682">
        <f>Y1119*Z1119</f>
        <v>183040.00000000003</v>
      </c>
      <c r="AB1119" s="694"/>
      <c r="AC1119" s="717">
        <v>0</v>
      </c>
      <c r="AD1119" s="692"/>
      <c r="AE1119" s="684"/>
      <c r="AF1119" s="695">
        <f>AA1119+AD1119+AE1119</f>
        <v>183040.00000000003</v>
      </c>
      <c r="AG1119" s="442" t="s">
        <v>1073</v>
      </c>
      <c r="AH1119" s="676"/>
      <c r="AI1119" s="442">
        <v>60</v>
      </c>
      <c r="AJ1119" s="677" t="s">
        <v>3023</v>
      </c>
      <c r="AK1119" s="685" t="s">
        <v>1163</v>
      </c>
      <c r="AL1119" s="685" t="s">
        <v>3024</v>
      </c>
      <c r="AM1119" s="442" t="s">
        <v>52</v>
      </c>
      <c r="AN1119" s="676" t="s">
        <v>1076</v>
      </c>
      <c r="AO1119" s="442"/>
      <c r="AP1119" s="684"/>
      <c r="AQ1119" s="684" t="s">
        <v>37</v>
      </c>
      <c r="AR1119" s="633" t="s">
        <v>1297</v>
      </c>
      <c r="AS1119" s="544" t="s">
        <v>1078</v>
      </c>
      <c r="AT1119" s="630" t="s">
        <v>1078</v>
      </c>
      <c r="AU1119" s="630" t="s">
        <v>1078</v>
      </c>
      <c r="AV1119" s="662">
        <v>0.49</v>
      </c>
      <c r="AW1119" s="673">
        <f>U1119</f>
        <v>49403140</v>
      </c>
      <c r="AX1119" s="673" cm="1">
        <f t="array" ref="AX1119">SUM(MID(0&amp;AW1119,LARGE(INDEX(ISNUMBER(--MID(AW1119,ROW($1:$8),1))*ROW($1:$8),),ROW($1:$8))+1,1)*10^ROW($1:$8)/10)</f>
        <v>49403140</v>
      </c>
      <c r="AY1119" s="673" t="str">
        <f>VLOOKUP($AX1119,'Item Master Data'!$A:$F,3,FALSE)</f>
        <v>Q.PEAK DUO BLK ML G10+</v>
      </c>
      <c r="AZ1119" s="673">
        <f>VLOOKUP($AX1119,'Item Master Data'!$A:$F,6,FALSE)</f>
        <v>400</v>
      </c>
      <c r="BA1119" s="673">
        <f>X1119/BB1119</f>
        <v>26</v>
      </c>
      <c r="BB1119" s="673">
        <f>VLOOKUP(AX1119,'Item Master Data'!$A:$G,7,FALSE)</f>
        <v>32</v>
      </c>
      <c r="BC1119" s="673"/>
      <c r="BD1119" s="673">
        <f>W1119-AZ1119</f>
        <v>0</v>
      </c>
    </row>
    <row r="1120" spans="1:56">
      <c r="A1120" s="544"/>
      <c r="B1120" s="661"/>
      <c r="C1120" s="661">
        <v>44573</v>
      </c>
      <c r="D1120" s="676" t="s">
        <v>2956</v>
      </c>
      <c r="E1120" s="639" t="s">
        <v>3065</v>
      </c>
      <c r="F1120" s="442" t="s">
        <v>1152</v>
      </c>
      <c r="G1120" s="442">
        <v>2022</v>
      </c>
      <c r="H1120" s="442">
        <v>6</v>
      </c>
      <c r="I1120" s="676"/>
      <c r="J1120" s="770"/>
      <c r="K1120" s="685" t="s">
        <v>3074</v>
      </c>
      <c r="L1120" s="676" t="s">
        <v>3022</v>
      </c>
      <c r="M1120" s="333">
        <v>44529</v>
      </c>
      <c r="N1120" s="333">
        <v>44687</v>
      </c>
      <c r="O1120" s="333"/>
      <c r="P1120" s="677"/>
      <c r="Q1120" s="333"/>
      <c r="R1120" s="333"/>
      <c r="S1120" s="442" t="s">
        <v>2959</v>
      </c>
      <c r="T1120" s="442">
        <v>60</v>
      </c>
      <c r="U1120" s="442">
        <v>49403140</v>
      </c>
      <c r="V1120" s="676" t="s">
        <v>973</v>
      </c>
      <c r="W1120" s="676">
        <v>400</v>
      </c>
      <c r="X1120" s="678">
        <v>832</v>
      </c>
      <c r="Y1120" s="693">
        <v>332800</v>
      </c>
      <c r="Z1120" s="443">
        <v>0.55000000000000004</v>
      </c>
      <c r="AA1120" s="682">
        <f>Y1120*Z1120</f>
        <v>183040.00000000003</v>
      </c>
      <c r="AB1120" s="694"/>
      <c r="AC1120" s="717">
        <v>0</v>
      </c>
      <c r="AD1120" s="692"/>
      <c r="AE1120" s="684"/>
      <c r="AF1120" s="695">
        <f>AA1120+AD1120+AE1120</f>
        <v>183040.00000000003</v>
      </c>
      <c r="AG1120" s="442" t="s">
        <v>1073</v>
      </c>
      <c r="AH1120" s="676"/>
      <c r="AI1120" s="442">
        <v>60</v>
      </c>
      <c r="AJ1120" s="677" t="s">
        <v>3023</v>
      </c>
      <c r="AK1120" s="685" t="s">
        <v>1163</v>
      </c>
      <c r="AL1120" s="685" t="s">
        <v>3024</v>
      </c>
      <c r="AM1120" s="442" t="s">
        <v>52</v>
      </c>
      <c r="AN1120" s="676" t="s">
        <v>1076</v>
      </c>
      <c r="AO1120" s="442"/>
      <c r="AP1120" s="684"/>
      <c r="AQ1120" s="684" t="s">
        <v>37</v>
      </c>
      <c r="AR1120" s="633" t="s">
        <v>1257</v>
      </c>
      <c r="AS1120" s="544" t="s">
        <v>1078</v>
      </c>
      <c r="AT1120" s="630" t="s">
        <v>1078</v>
      </c>
      <c r="AU1120" s="630" t="s">
        <v>1078</v>
      </c>
      <c r="AV1120" s="662">
        <v>0.47499999999999998</v>
      </c>
      <c r="AW1120" s="673">
        <f>U1120</f>
        <v>49403140</v>
      </c>
      <c r="AX1120" s="673" cm="1">
        <f t="array" ref="AX1120">SUM(MID(0&amp;AW1120,LARGE(INDEX(ISNUMBER(--MID(AW1120,ROW($1:$8),1))*ROW($1:$8),),ROW($1:$8))+1,1)*10^ROW($1:$8)/10)</f>
        <v>49403140</v>
      </c>
      <c r="AY1120" s="673" t="str">
        <f>VLOOKUP($AX1120,'Item Master Data'!$A:$F,3,FALSE)</f>
        <v>Q.PEAK DUO BLK ML G10+</v>
      </c>
      <c r="AZ1120" s="673">
        <f>VLOOKUP($AX1120,'Item Master Data'!$A:$F,6,FALSE)</f>
        <v>400</v>
      </c>
      <c r="BA1120" s="673">
        <f>X1120/BB1120</f>
        <v>26</v>
      </c>
      <c r="BB1120" s="673">
        <f>VLOOKUP(AX1120,'Item Master Data'!$A:$G,7,FALSE)</f>
        <v>32</v>
      </c>
      <c r="BC1120" s="673"/>
      <c r="BD1120" s="673">
        <f>W1120-AZ1120</f>
        <v>0</v>
      </c>
    </row>
    <row r="1121" spans="1:56">
      <c r="A1121" s="544"/>
      <c r="B1121" s="661">
        <v>44579</v>
      </c>
      <c r="C1121" s="661">
        <v>44579</v>
      </c>
      <c r="D1121" s="676" t="s">
        <v>2956</v>
      </c>
      <c r="E1121" s="639" t="s">
        <v>3072</v>
      </c>
      <c r="F1121" s="442" t="s">
        <v>1152</v>
      </c>
      <c r="G1121" s="442">
        <v>2022</v>
      </c>
      <c r="H1121" s="442">
        <v>6</v>
      </c>
      <c r="I1121" s="676"/>
      <c r="J1121" s="770"/>
      <c r="K1121" s="685" t="s">
        <v>3106</v>
      </c>
      <c r="L1121" s="676" t="s">
        <v>3022</v>
      </c>
      <c r="M1121" s="333">
        <v>44579</v>
      </c>
      <c r="N1121" s="333">
        <v>44837</v>
      </c>
      <c r="O1121" s="333"/>
      <c r="P1121" s="677"/>
      <c r="Q1121" s="333"/>
      <c r="R1121" s="333"/>
      <c r="S1121" s="442" t="s">
        <v>2959</v>
      </c>
      <c r="T1121" s="442">
        <v>72</v>
      </c>
      <c r="U1121" s="442" t="s">
        <v>1234</v>
      </c>
      <c r="V1121" s="442" t="s">
        <v>1072</v>
      </c>
      <c r="W1121" s="676">
        <v>480</v>
      </c>
      <c r="X1121" s="678">
        <v>1914</v>
      </c>
      <c r="Y1121" s="693">
        <v>918720</v>
      </c>
      <c r="Z1121" s="443">
        <v>0.48</v>
      </c>
      <c r="AA1121" s="682">
        <f>Y1121*Z1121</f>
        <v>440985.59999999998</v>
      </c>
      <c r="AB1121" s="694"/>
      <c r="AC1121" s="717">
        <v>0</v>
      </c>
      <c r="AD1121" s="692"/>
      <c r="AE1121" s="684"/>
      <c r="AF1121" s="695">
        <f>AA1121+AD1121+AE1121</f>
        <v>440985.59999999998</v>
      </c>
      <c r="AG1121" s="442" t="s">
        <v>1073</v>
      </c>
      <c r="AH1121" s="676"/>
      <c r="AI1121" s="442">
        <v>60</v>
      </c>
      <c r="AJ1121" s="677" t="s">
        <v>3023</v>
      </c>
      <c r="AK1121" s="685" t="s">
        <v>1163</v>
      </c>
      <c r="AL1121" s="685" t="s">
        <v>3024</v>
      </c>
      <c r="AM1121" s="442" t="s">
        <v>52</v>
      </c>
      <c r="AN1121" s="676" t="s">
        <v>1571</v>
      </c>
      <c r="AO1121" s="442"/>
      <c r="AP1121" s="684" t="s">
        <v>38</v>
      </c>
      <c r="AQ1121" s="684" t="s">
        <v>37</v>
      </c>
      <c r="AR1121" s="633"/>
      <c r="AS1121" s="544" t="s">
        <v>1078</v>
      </c>
      <c r="AT1121" s="630" t="s">
        <v>1078</v>
      </c>
      <c r="AU1121" s="630" t="s">
        <v>1078</v>
      </c>
      <c r="AV1121" s="662"/>
      <c r="AW1121" s="673" t="str">
        <f>U1121</f>
        <v>30397872C</v>
      </c>
      <c r="AX1121" s="673" cm="1">
        <f t="array" ref="AX1121">SUM(MID(0&amp;AW1121,LARGE(INDEX(ISNUMBER(--MID(AW1121,ROW($1:$8),1))*ROW($1:$8),),ROW($1:$8))+1,1)*10^ROW($1:$8)/10)</f>
        <v>30397872</v>
      </c>
      <c r="AY1121" s="673" t="str">
        <f>VLOOKUP($AX1121,'Item Master Data'!$A:$F,3,FALSE)</f>
        <v>Q.PEAK DUO XL G10 BFG</v>
      </c>
      <c r="AZ1121" s="673">
        <f>VLOOKUP($AX1121,'Item Master Data'!$A:$F,6,FALSE)</f>
        <v>480</v>
      </c>
      <c r="BA1121" s="673">
        <f>X1121/BB1121</f>
        <v>66</v>
      </c>
      <c r="BB1121" s="673">
        <f>VLOOKUP(AX1121,'Item Master Data'!$A:$G,7,FALSE)</f>
        <v>29</v>
      </c>
      <c r="BC1121" s="673"/>
      <c r="BD1121" s="673">
        <f>W1121-AZ1121</f>
        <v>0</v>
      </c>
    </row>
    <row r="1122" spans="1:56">
      <c r="A1122" s="544"/>
      <c r="B1122" s="661">
        <v>44578</v>
      </c>
      <c r="C1122" s="661" t="s">
        <v>1217</v>
      </c>
      <c r="D1122" s="676" t="s">
        <v>2956</v>
      </c>
      <c r="E1122" s="639" t="s">
        <v>5370</v>
      </c>
      <c r="F1122" s="442" t="s">
        <v>3093</v>
      </c>
      <c r="G1122" s="442">
        <v>2022</v>
      </c>
      <c r="H1122" s="442">
        <v>6</v>
      </c>
      <c r="I1122" s="676"/>
      <c r="J1122" s="770"/>
      <c r="K1122" s="685" t="s">
        <v>3098</v>
      </c>
      <c r="L1122" s="676" t="s">
        <v>2618</v>
      </c>
      <c r="M1122" s="333">
        <v>44495</v>
      </c>
      <c r="N1122" s="333">
        <v>44621</v>
      </c>
      <c r="O1122" s="333"/>
      <c r="P1122" s="677"/>
      <c r="Q1122" s="333"/>
      <c r="R1122" s="333"/>
      <c r="S1122" s="442" t="s">
        <v>2959</v>
      </c>
      <c r="T1122" s="442">
        <v>60</v>
      </c>
      <c r="U1122" s="442">
        <v>49403140</v>
      </c>
      <c r="V1122" s="676" t="s">
        <v>973</v>
      </c>
      <c r="W1122" s="676">
        <v>400</v>
      </c>
      <c r="X1122" s="678">
        <v>4608</v>
      </c>
      <c r="Y1122" s="693">
        <v>1843200</v>
      </c>
      <c r="Z1122" s="443">
        <v>0.55000000000000004</v>
      </c>
      <c r="AA1122" s="682">
        <f>Y1122*Z1122</f>
        <v>1013760.0000000001</v>
      </c>
      <c r="AB1122" s="694"/>
      <c r="AC1122" s="717">
        <v>0</v>
      </c>
      <c r="AD1122" s="692"/>
      <c r="AE1122" s="684"/>
      <c r="AF1122" s="695">
        <f>AA1122+AD1122+AE1122</f>
        <v>1013760.0000000001</v>
      </c>
      <c r="AG1122" s="442" t="s">
        <v>1073</v>
      </c>
      <c r="AH1122" s="676"/>
      <c r="AI1122" s="442">
        <v>60</v>
      </c>
      <c r="AJ1122" s="677" t="s">
        <v>2619</v>
      </c>
      <c r="AK1122" s="685" t="s">
        <v>1088</v>
      </c>
      <c r="AL1122" s="685" t="s">
        <v>2620</v>
      </c>
      <c r="AM1122" s="442" t="s">
        <v>52</v>
      </c>
      <c r="AN1122" s="676" t="s">
        <v>1076</v>
      </c>
      <c r="AO1122" s="442"/>
      <c r="AP1122" s="684"/>
      <c r="AQ1122" s="684" t="s">
        <v>37</v>
      </c>
      <c r="AR1122" s="633" t="s">
        <v>1700</v>
      </c>
      <c r="AS1122" s="544" t="s">
        <v>1078</v>
      </c>
      <c r="AT1122" s="630" t="s">
        <v>1078</v>
      </c>
      <c r="AU1122" s="630" t="s">
        <v>1078</v>
      </c>
      <c r="AV1122" s="662">
        <v>0.45500000000000002</v>
      </c>
      <c r="AW1122" s="673">
        <f>U1122</f>
        <v>49403140</v>
      </c>
      <c r="AX1122" s="673" cm="1">
        <f t="array" ref="AX1122">SUM(MID(0&amp;AW1122,LARGE(INDEX(ISNUMBER(--MID(AW1122,ROW($1:$8),1))*ROW($1:$8),),ROW($1:$8))+1,1)*10^ROW($1:$8)/10)</f>
        <v>49403140</v>
      </c>
      <c r="AY1122" s="673" t="str">
        <f>VLOOKUP($AX1122,'Item Master Data'!$A:$F,3,FALSE)</f>
        <v>Q.PEAK DUO BLK ML G10+</v>
      </c>
      <c r="AZ1122" s="673">
        <f>VLOOKUP($AX1122,'Item Master Data'!$A:$F,6,FALSE)</f>
        <v>400</v>
      </c>
      <c r="BA1122" s="673">
        <f>X1122/BB1122</f>
        <v>144</v>
      </c>
      <c r="BB1122" s="673">
        <f>VLOOKUP(AX1122,'Item Master Data'!$A:$G,7,FALSE)</f>
        <v>32</v>
      </c>
      <c r="BC1122" s="673"/>
      <c r="BD1122" s="673">
        <f>W1122-AZ1122</f>
        <v>0</v>
      </c>
    </row>
    <row r="1123" spans="1:56">
      <c r="A1123" s="544"/>
      <c r="B1123" s="643"/>
      <c r="C1123" s="643"/>
      <c r="D1123" s="676" t="s">
        <v>2956</v>
      </c>
      <c r="E1123" s="639" t="s">
        <v>5372</v>
      </c>
      <c r="F1123" s="442" t="s">
        <v>1152</v>
      </c>
      <c r="G1123" s="442">
        <v>2022</v>
      </c>
      <c r="H1123" s="442">
        <v>6</v>
      </c>
      <c r="I1123" s="676"/>
      <c r="J1123" s="770"/>
      <c r="K1123" s="676" t="s">
        <v>3102</v>
      </c>
      <c r="L1123" s="676" t="s">
        <v>2618</v>
      </c>
      <c r="M1123" s="333">
        <v>44566</v>
      </c>
      <c r="N1123" s="333">
        <v>44719</v>
      </c>
      <c r="O1123" s="333"/>
      <c r="P1123" s="677"/>
      <c r="Q1123" s="333"/>
      <c r="R1123" s="333"/>
      <c r="S1123" s="442" t="s">
        <v>2959</v>
      </c>
      <c r="T1123" s="442">
        <v>60</v>
      </c>
      <c r="U1123" s="442">
        <v>49202132</v>
      </c>
      <c r="V1123" s="442" t="s">
        <v>1231</v>
      </c>
      <c r="W1123" s="676">
        <v>360</v>
      </c>
      <c r="X1123" s="678">
        <v>4992</v>
      </c>
      <c r="Y1123" s="693">
        <v>1797120</v>
      </c>
      <c r="Z1123" s="443">
        <v>0.73</v>
      </c>
      <c r="AA1123" s="682">
        <f>Y1123*Z1123</f>
        <v>1311897.5999999999</v>
      </c>
      <c r="AB1123" s="694"/>
      <c r="AC1123" s="717">
        <v>0</v>
      </c>
      <c r="AD1123" s="692"/>
      <c r="AE1123" s="684"/>
      <c r="AF1123" s="695">
        <f>AA1123+AD1123+AE1123</f>
        <v>1311897.5999999999</v>
      </c>
      <c r="AG1123" s="442" t="s">
        <v>1073</v>
      </c>
      <c r="AH1123" s="676"/>
      <c r="AI1123" s="442">
        <v>60</v>
      </c>
      <c r="AJ1123" s="686" t="s">
        <v>2619</v>
      </c>
      <c r="AK1123" s="676" t="s">
        <v>1088</v>
      </c>
      <c r="AL1123" s="685" t="s">
        <v>2620</v>
      </c>
      <c r="AM1123" s="442" t="s">
        <v>52</v>
      </c>
      <c r="AN1123" s="676" t="s">
        <v>1076</v>
      </c>
      <c r="AO1123" s="442"/>
      <c r="AP1123" s="684"/>
      <c r="AQ1123" s="684" t="s">
        <v>37</v>
      </c>
      <c r="AR1123" s="684" t="s">
        <v>3086</v>
      </c>
      <c r="AS1123" s="544" t="s">
        <v>1078</v>
      </c>
      <c r="AT1123" s="630" t="s">
        <v>1078</v>
      </c>
      <c r="AU1123" s="630" t="s">
        <v>1078</v>
      </c>
      <c r="AV1123" s="662">
        <v>0.73</v>
      </c>
      <c r="AW1123" s="673">
        <f>U1123</f>
        <v>49202132</v>
      </c>
      <c r="AX1123" s="673" cm="1">
        <f t="array" ref="AX1123">SUM(MID(0&amp;AW1123,LARGE(INDEX(ISNUMBER(--MID(AW1123,ROW($1:$8),1))*ROW($1:$8),),ROW($1:$8))+1,1)*10^ROW($1:$8)/10)</f>
        <v>49202132</v>
      </c>
      <c r="AY1123" s="673" t="str">
        <f>VLOOKUP($AX1123,'Item Master Data'!$A:$F,3,FALSE)</f>
        <v>Q.PEAK DUO BLK G10+/AC</v>
      </c>
      <c r="AZ1123" s="673">
        <f>VLOOKUP($AX1123,'Item Master Data'!$A:$F,6,FALSE)</f>
        <v>360</v>
      </c>
      <c r="BA1123" s="673">
        <f>X1123/BB1123</f>
        <v>192</v>
      </c>
      <c r="BB1123" s="673">
        <f>VLOOKUP(AX1123,'Item Master Data'!$A:$G,7,FALSE)</f>
        <v>26</v>
      </c>
      <c r="BC1123" s="673"/>
      <c r="BD1123" s="673">
        <f>W1123-AZ1123</f>
        <v>0</v>
      </c>
    </row>
    <row r="1124" spans="1:56">
      <c r="A1124" s="544"/>
      <c r="B1124" s="643">
        <v>44662</v>
      </c>
      <c r="C1124" s="643">
        <v>44662</v>
      </c>
      <c r="D1124" s="676" t="s">
        <v>2956</v>
      </c>
      <c r="E1124" s="639" t="s">
        <v>5366</v>
      </c>
      <c r="F1124" s="442" t="s">
        <v>1152</v>
      </c>
      <c r="G1124" s="442">
        <v>2022</v>
      </c>
      <c r="H1124" s="442">
        <v>6</v>
      </c>
      <c r="I1124" s="676"/>
      <c r="J1124" s="770"/>
      <c r="K1124" s="676" t="s">
        <v>3166</v>
      </c>
      <c r="L1124" s="676" t="s">
        <v>2618</v>
      </c>
      <c r="M1124" s="333">
        <v>44655</v>
      </c>
      <c r="N1124" s="333">
        <v>44737</v>
      </c>
      <c r="O1124" s="333"/>
      <c r="P1124" s="677"/>
      <c r="Q1124" s="333"/>
      <c r="R1124" s="333"/>
      <c r="S1124" s="442" t="s">
        <v>2959</v>
      </c>
      <c r="T1124" s="442">
        <v>72</v>
      </c>
      <c r="U1124" s="442" t="s">
        <v>1113</v>
      </c>
      <c r="V1124" s="442" t="s">
        <v>1072</v>
      </c>
      <c r="W1124" s="676">
        <v>480</v>
      </c>
      <c r="X1124" s="678">
        <v>1914</v>
      </c>
      <c r="Y1124" s="693">
        <v>918720</v>
      </c>
      <c r="Z1124" s="443">
        <v>0.505</v>
      </c>
      <c r="AA1124" s="682">
        <f>Y1124*Z1124</f>
        <v>463953.6</v>
      </c>
      <c r="AB1124" s="694"/>
      <c r="AC1124" s="717">
        <v>0</v>
      </c>
      <c r="AD1124" s="692"/>
      <c r="AE1124" s="684"/>
      <c r="AF1124" s="695">
        <f>AA1124+AD1124+AE1124</f>
        <v>463953.6</v>
      </c>
      <c r="AG1124" s="442" t="s">
        <v>1073</v>
      </c>
      <c r="AH1124" s="676"/>
      <c r="AI1124" s="442">
        <v>60</v>
      </c>
      <c r="AJ1124" s="686" t="s">
        <v>2619</v>
      </c>
      <c r="AK1124" s="676" t="s">
        <v>1088</v>
      </c>
      <c r="AL1124" s="685" t="s">
        <v>2620</v>
      </c>
      <c r="AM1124" s="442" t="s">
        <v>52</v>
      </c>
      <c r="AN1124" s="676" t="s">
        <v>1076</v>
      </c>
      <c r="AO1124" s="442"/>
      <c r="AP1124" s="684"/>
      <c r="AQ1124" s="684" t="s">
        <v>37</v>
      </c>
      <c r="AR1124" s="684" t="s">
        <v>3086</v>
      </c>
      <c r="AS1124" s="544" t="s">
        <v>1078</v>
      </c>
      <c r="AT1124" s="630" t="s">
        <v>1078</v>
      </c>
      <c r="AU1124" s="630" t="s">
        <v>1078</v>
      </c>
      <c r="AV1124" s="662">
        <v>0.73</v>
      </c>
      <c r="AW1124" s="673" t="str">
        <f>U1124</f>
        <v>TBD</v>
      </c>
      <c r="AX1124" s="673" cm="1">
        <f t="array" ref="AX1124">SUM(MID(0&amp;AW1124,LARGE(INDEX(ISNUMBER(--MID(AW1124,ROW($1:$8),1))*ROW($1:$8),),ROW($1:$8))+1,1)*10^ROW($1:$8)/10)</f>
        <v>0</v>
      </c>
      <c r="AY1124" s="673" t="e">
        <f>VLOOKUP($AX1124,'Item Master Data'!$A:$F,3,FALSE)</f>
        <v>#N/A</v>
      </c>
      <c r="AZ1124" s="673" t="e">
        <f>VLOOKUP($AX1124,'Item Master Data'!$A:$F,6,FALSE)</f>
        <v>#N/A</v>
      </c>
      <c r="BA1124" s="673" t="e">
        <f>X1124/BB1124</f>
        <v>#N/A</v>
      </c>
      <c r="BB1124" s="673" t="e">
        <f>VLOOKUP(AX1124,'Item Master Data'!$A:$G,7,FALSE)</f>
        <v>#N/A</v>
      </c>
      <c r="BC1124" s="673"/>
      <c r="BD1124" s="673" t="e">
        <f>W1124-AZ1124</f>
        <v>#N/A</v>
      </c>
    </row>
    <row r="1125" spans="1:56">
      <c r="A1125" s="544"/>
      <c r="B1125" s="643">
        <v>44662</v>
      </c>
      <c r="C1125" s="643">
        <v>44662</v>
      </c>
      <c r="D1125" s="676" t="s">
        <v>2956</v>
      </c>
      <c r="E1125" s="639" t="s">
        <v>5366</v>
      </c>
      <c r="F1125" s="676" t="s">
        <v>1152</v>
      </c>
      <c r="G1125" s="442">
        <v>2022</v>
      </c>
      <c r="H1125" s="442">
        <v>6</v>
      </c>
      <c r="I1125" s="676"/>
      <c r="J1125" s="770"/>
      <c r="K1125" s="676" t="s">
        <v>3216</v>
      </c>
      <c r="L1125" s="676" t="s">
        <v>2618</v>
      </c>
      <c r="M1125" s="333">
        <v>44655</v>
      </c>
      <c r="N1125" s="333">
        <v>44713</v>
      </c>
      <c r="O1125" s="333"/>
      <c r="P1125" s="333"/>
      <c r="Q1125" s="333"/>
      <c r="R1125" s="333"/>
      <c r="S1125" s="442" t="s">
        <v>2959</v>
      </c>
      <c r="T1125" s="442">
        <v>72</v>
      </c>
      <c r="U1125" s="676" t="s">
        <v>1113</v>
      </c>
      <c r="V1125" s="442" t="s">
        <v>3217</v>
      </c>
      <c r="W1125" s="676">
        <v>480</v>
      </c>
      <c r="X1125" s="678">
        <v>1914</v>
      </c>
      <c r="Y1125" s="693">
        <v>918720</v>
      </c>
      <c r="Z1125" s="443">
        <v>0.49</v>
      </c>
      <c r="AA1125" s="682">
        <f>Y1125*Z1125</f>
        <v>450172.8</v>
      </c>
      <c r="AB1125" s="694"/>
      <c r="AC1125" s="717">
        <v>0</v>
      </c>
      <c r="AD1125" s="692"/>
      <c r="AE1125" s="684"/>
      <c r="AF1125" s="695">
        <f>AA1125+AD1125+AE1125</f>
        <v>450172.8</v>
      </c>
      <c r="AG1125" s="442" t="s">
        <v>1073</v>
      </c>
      <c r="AH1125" s="676"/>
      <c r="AI1125" s="442">
        <v>60</v>
      </c>
      <c r="AJ1125" s="686" t="s">
        <v>2619</v>
      </c>
      <c r="AK1125" s="676" t="s">
        <v>1088</v>
      </c>
      <c r="AL1125" s="685" t="s">
        <v>2620</v>
      </c>
      <c r="AM1125" s="442" t="s">
        <v>52</v>
      </c>
      <c r="AN1125" s="676" t="s">
        <v>1076</v>
      </c>
      <c r="AO1125" s="442"/>
      <c r="AP1125" s="684"/>
      <c r="AQ1125" s="684" t="s">
        <v>37</v>
      </c>
      <c r="AR1125" s="684" t="s">
        <v>3086</v>
      </c>
      <c r="AS1125" s="544" t="s">
        <v>1078</v>
      </c>
      <c r="AT1125" s="630" t="s">
        <v>1078</v>
      </c>
      <c r="AU1125" s="630" t="s">
        <v>1078</v>
      </c>
      <c r="AV1125" s="662">
        <v>0.73</v>
      </c>
      <c r="AW1125" s="673" t="str">
        <f>U1125</f>
        <v>TBD</v>
      </c>
      <c r="AX1125" s="673" cm="1">
        <f t="array" ref="AX1125">SUM(MID(0&amp;AW1125,LARGE(INDEX(ISNUMBER(--MID(AW1125,ROW($1:$8),1))*ROW($1:$8),),ROW($1:$8))+1,1)*10^ROW($1:$8)/10)</f>
        <v>0</v>
      </c>
      <c r="AY1125" s="673" t="e">
        <f>VLOOKUP($AX1125,'Item Master Data'!$A:$F,3,FALSE)</f>
        <v>#N/A</v>
      </c>
      <c r="AZ1125" s="673" t="e">
        <f>VLOOKUP($AX1125,'Item Master Data'!$A:$F,6,FALSE)</f>
        <v>#N/A</v>
      </c>
      <c r="BA1125" s="673" t="e">
        <f>X1125/BB1125</f>
        <v>#N/A</v>
      </c>
      <c r="BB1125" s="673" t="e">
        <f>VLOOKUP(AX1125,'Item Master Data'!$A:$G,7,FALSE)</f>
        <v>#N/A</v>
      </c>
      <c r="BC1125" s="673"/>
      <c r="BD1125" s="673" t="e">
        <f>W1125-AZ1125</f>
        <v>#N/A</v>
      </c>
    </row>
    <row r="1126" spans="1:56">
      <c r="A1126" s="544"/>
      <c r="B1126" s="661"/>
      <c r="C1126" s="661"/>
      <c r="D1126" s="676" t="s">
        <v>2956</v>
      </c>
      <c r="E1126" s="639" t="s">
        <v>3026</v>
      </c>
      <c r="F1126" s="676"/>
      <c r="G1126" s="442">
        <v>2022</v>
      </c>
      <c r="H1126" s="442">
        <v>6</v>
      </c>
      <c r="I1126" s="676"/>
      <c r="J1126" s="770"/>
      <c r="K1126" s="685" t="s">
        <v>3107</v>
      </c>
      <c r="L1126" s="676" t="s">
        <v>3028</v>
      </c>
      <c r="M1126" s="333">
        <v>44518</v>
      </c>
      <c r="N1126" s="333">
        <v>44583</v>
      </c>
      <c r="O1126" s="333">
        <v>44713</v>
      </c>
      <c r="P1126" s="333"/>
      <c r="Q1126" s="333"/>
      <c r="R1126" s="333"/>
      <c r="S1126" s="442" t="s">
        <v>2959</v>
      </c>
      <c r="T1126" s="442">
        <v>72</v>
      </c>
      <c r="U1126" s="676" t="s">
        <v>1107</v>
      </c>
      <c r="V1126" s="442" t="s">
        <v>1108</v>
      </c>
      <c r="W1126" s="676">
        <v>480</v>
      </c>
      <c r="X1126" s="678">
        <v>1276</v>
      </c>
      <c r="Y1126" s="693">
        <v>612480</v>
      </c>
      <c r="Z1126" s="443">
        <v>0.47499999999999998</v>
      </c>
      <c r="AA1126" s="682">
        <f>Y1126*Z1126</f>
        <v>290928</v>
      </c>
      <c r="AB1126" s="694"/>
      <c r="AC1126" s="717">
        <v>0</v>
      </c>
      <c r="AD1126" s="692"/>
      <c r="AE1126" s="684"/>
      <c r="AF1126" s="695">
        <f>AA1126+AD1126+AE1126</f>
        <v>290928</v>
      </c>
      <c r="AG1126" s="442" t="s">
        <v>1073</v>
      </c>
      <c r="AH1126" s="676"/>
      <c r="AI1126" s="442">
        <v>60</v>
      </c>
      <c r="AJ1126" s="677" t="s">
        <v>1167</v>
      </c>
      <c r="AK1126" s="685" t="s">
        <v>1163</v>
      </c>
      <c r="AL1126" s="685" t="s">
        <v>3029</v>
      </c>
      <c r="AM1126" s="442" t="s">
        <v>52</v>
      </c>
      <c r="AN1126" s="676" t="s">
        <v>2588</v>
      </c>
      <c r="AO1126" s="442"/>
      <c r="AP1126" s="684" t="s">
        <v>38</v>
      </c>
      <c r="AQ1126" s="684" t="s">
        <v>37</v>
      </c>
      <c r="AR1126" s="633"/>
      <c r="AS1126" s="544" t="s">
        <v>1077</v>
      </c>
      <c r="AT1126" s="630" t="s">
        <v>1078</v>
      </c>
      <c r="AU1126" s="630" t="s">
        <v>1078</v>
      </c>
      <c r="AV1126" s="662"/>
      <c r="AW1126" s="673" t="str">
        <f>U1126</f>
        <v>30397472F</v>
      </c>
      <c r="AX1126" s="673" cm="1">
        <f t="array" ref="AX1126">SUM(MID(0&amp;AW1126,LARGE(INDEX(ISNUMBER(--MID(AW1126,ROW($1:$8),1))*ROW($1:$8),),ROW($1:$8))+1,1)*10^ROW($1:$8)/10)</f>
        <v>30397472</v>
      </c>
      <c r="AY1126" s="673" t="str">
        <f>VLOOKUP($AX1126,'Item Master Data'!$A:$F,3,FALSE)</f>
        <v>Q.PEAK DUO XL G10</v>
      </c>
      <c r="AZ1126" s="673">
        <f>VLOOKUP($AX1126,'Item Master Data'!$A:$F,6,FALSE)</f>
        <v>480</v>
      </c>
      <c r="BA1126" s="673">
        <f>X1126/BB1126</f>
        <v>44</v>
      </c>
      <c r="BB1126" s="673">
        <f>VLOOKUP(AX1126,'Item Master Data'!$A:$G,7,FALSE)</f>
        <v>29</v>
      </c>
      <c r="BC1126" s="673"/>
      <c r="BD1126" s="673">
        <f>W1126-AZ1126</f>
        <v>0</v>
      </c>
    </row>
    <row r="1127" spans="1:56">
      <c r="A1127" s="544"/>
      <c r="B1127" s="661"/>
      <c r="C1127" s="661"/>
      <c r="D1127" s="676" t="s">
        <v>2956</v>
      </c>
      <c r="E1127" s="639" t="s">
        <v>3026</v>
      </c>
      <c r="F1127" s="676"/>
      <c r="G1127" s="442">
        <v>2022</v>
      </c>
      <c r="H1127" s="442">
        <v>6</v>
      </c>
      <c r="I1127" s="676"/>
      <c r="J1127" s="770"/>
      <c r="K1127" s="685" t="s">
        <v>3108</v>
      </c>
      <c r="L1127" s="676" t="s">
        <v>3028</v>
      </c>
      <c r="M1127" s="333">
        <v>44518</v>
      </c>
      <c r="N1127" s="333">
        <v>44642</v>
      </c>
      <c r="O1127" s="333">
        <v>44713</v>
      </c>
      <c r="P1127" s="333"/>
      <c r="Q1127" s="333"/>
      <c r="R1127" s="333"/>
      <c r="S1127" s="442" t="s">
        <v>2959</v>
      </c>
      <c r="T1127" s="442">
        <v>72</v>
      </c>
      <c r="U1127" s="676" t="s">
        <v>1107</v>
      </c>
      <c r="V1127" s="442" t="s">
        <v>1108</v>
      </c>
      <c r="W1127" s="676">
        <v>480</v>
      </c>
      <c r="X1127" s="678">
        <v>1276</v>
      </c>
      <c r="Y1127" s="693">
        <v>612480</v>
      </c>
      <c r="Z1127" s="443">
        <v>0.47499999999999998</v>
      </c>
      <c r="AA1127" s="682">
        <f>Y1127*Z1127</f>
        <v>290928</v>
      </c>
      <c r="AB1127" s="694"/>
      <c r="AC1127" s="717">
        <v>0</v>
      </c>
      <c r="AD1127" s="692"/>
      <c r="AE1127" s="684"/>
      <c r="AF1127" s="695">
        <f>AA1127+AD1127+AE1127</f>
        <v>290928</v>
      </c>
      <c r="AG1127" s="442" t="s">
        <v>1073</v>
      </c>
      <c r="AH1127" s="676"/>
      <c r="AI1127" s="442">
        <v>60</v>
      </c>
      <c r="AJ1127" s="677" t="s">
        <v>1167</v>
      </c>
      <c r="AK1127" s="685" t="s">
        <v>1163</v>
      </c>
      <c r="AL1127" s="685" t="s">
        <v>3029</v>
      </c>
      <c r="AM1127" s="442" t="s">
        <v>52</v>
      </c>
      <c r="AN1127" s="676" t="s">
        <v>2588</v>
      </c>
      <c r="AO1127" s="442"/>
      <c r="AP1127" s="684" t="s">
        <v>38</v>
      </c>
      <c r="AQ1127" s="684" t="s">
        <v>37</v>
      </c>
      <c r="AR1127" s="633"/>
      <c r="AS1127" s="544" t="s">
        <v>1077</v>
      </c>
      <c r="AT1127" s="630" t="s">
        <v>1078</v>
      </c>
      <c r="AU1127" s="630" t="s">
        <v>1078</v>
      </c>
      <c r="AV1127" s="662"/>
      <c r="AW1127" s="673" t="str">
        <f>U1127</f>
        <v>30397472F</v>
      </c>
      <c r="AX1127" s="673" cm="1">
        <f t="array" ref="AX1127">SUM(MID(0&amp;AW1127,LARGE(INDEX(ISNUMBER(--MID(AW1127,ROW($1:$8),1))*ROW($1:$8),),ROW($1:$8))+1,1)*10^ROW($1:$8)/10)</f>
        <v>30397472</v>
      </c>
      <c r="AY1127" s="673" t="str">
        <f>VLOOKUP($AX1127,'Item Master Data'!$A:$F,3,FALSE)</f>
        <v>Q.PEAK DUO XL G10</v>
      </c>
      <c r="AZ1127" s="673">
        <f>VLOOKUP($AX1127,'Item Master Data'!$A:$F,6,FALSE)</f>
        <v>480</v>
      </c>
      <c r="BA1127" s="673">
        <f>X1127/BB1127</f>
        <v>44</v>
      </c>
      <c r="BB1127" s="673">
        <f>VLOOKUP(AX1127,'Item Master Data'!$A:$G,7,FALSE)</f>
        <v>29</v>
      </c>
      <c r="BC1127" s="673"/>
      <c r="BD1127" s="673">
        <f>W1127-AZ1127</f>
        <v>0</v>
      </c>
    </row>
    <row r="1128" spans="1:56">
      <c r="A1128" s="544"/>
      <c r="B1128" s="661"/>
      <c r="C1128" s="661"/>
      <c r="D1128" s="676" t="s">
        <v>2956</v>
      </c>
      <c r="E1128" s="639" t="s">
        <v>3026</v>
      </c>
      <c r="F1128" s="676"/>
      <c r="G1128" s="442">
        <v>2022</v>
      </c>
      <c r="H1128" s="442">
        <v>6</v>
      </c>
      <c r="I1128" s="676"/>
      <c r="J1128" s="770"/>
      <c r="K1128" s="685" t="s">
        <v>3109</v>
      </c>
      <c r="L1128" s="676" t="s">
        <v>3028</v>
      </c>
      <c r="M1128" s="333">
        <v>44518</v>
      </c>
      <c r="N1128" s="333">
        <v>44703</v>
      </c>
      <c r="O1128" s="333">
        <v>44713</v>
      </c>
      <c r="P1128" s="333"/>
      <c r="Q1128" s="333"/>
      <c r="R1128" s="333"/>
      <c r="S1128" s="442" t="s">
        <v>2959</v>
      </c>
      <c r="T1128" s="442">
        <v>72</v>
      </c>
      <c r="U1128" s="676" t="s">
        <v>1107</v>
      </c>
      <c r="V1128" s="442" t="s">
        <v>1108</v>
      </c>
      <c r="W1128" s="676">
        <v>480</v>
      </c>
      <c r="X1128" s="678">
        <v>1276</v>
      </c>
      <c r="Y1128" s="693">
        <v>612480</v>
      </c>
      <c r="Z1128" s="443">
        <v>0.47499999999999998</v>
      </c>
      <c r="AA1128" s="682">
        <f>Y1128*Z1128</f>
        <v>290928</v>
      </c>
      <c r="AB1128" s="694"/>
      <c r="AC1128" s="717">
        <v>0</v>
      </c>
      <c r="AD1128" s="692"/>
      <c r="AE1128" s="684"/>
      <c r="AF1128" s="695">
        <f>AA1128+AD1128+AE1128</f>
        <v>290928</v>
      </c>
      <c r="AG1128" s="442" t="s">
        <v>1073</v>
      </c>
      <c r="AH1128" s="676"/>
      <c r="AI1128" s="442">
        <v>60</v>
      </c>
      <c r="AJ1128" s="677" t="s">
        <v>1167</v>
      </c>
      <c r="AK1128" s="685" t="s">
        <v>1163</v>
      </c>
      <c r="AL1128" s="685" t="s">
        <v>3029</v>
      </c>
      <c r="AM1128" s="442" t="s">
        <v>52</v>
      </c>
      <c r="AN1128" s="676" t="s">
        <v>2588</v>
      </c>
      <c r="AO1128" s="442"/>
      <c r="AP1128" s="684" t="s">
        <v>38</v>
      </c>
      <c r="AQ1128" s="684" t="s">
        <v>37</v>
      </c>
      <c r="AR1128" s="633"/>
      <c r="AS1128" s="544" t="s">
        <v>1077</v>
      </c>
      <c r="AT1128" s="630" t="s">
        <v>1078</v>
      </c>
      <c r="AU1128" s="630" t="s">
        <v>1078</v>
      </c>
      <c r="AV1128" s="662"/>
      <c r="AW1128" s="673" t="str">
        <f>U1128</f>
        <v>30397472F</v>
      </c>
      <c r="AX1128" s="673" cm="1">
        <f t="array" ref="AX1128">SUM(MID(0&amp;AW1128,LARGE(INDEX(ISNUMBER(--MID(AW1128,ROW($1:$8),1))*ROW($1:$8),),ROW($1:$8))+1,1)*10^ROW($1:$8)/10)</f>
        <v>30397472</v>
      </c>
      <c r="AY1128" s="673" t="str">
        <f>VLOOKUP($AX1128,'Item Master Data'!$A:$F,3,FALSE)</f>
        <v>Q.PEAK DUO XL G10</v>
      </c>
      <c r="AZ1128" s="673">
        <f>VLOOKUP($AX1128,'Item Master Data'!$A:$F,6,FALSE)</f>
        <v>480</v>
      </c>
      <c r="BA1128" s="673">
        <f>X1128/BB1128</f>
        <v>44</v>
      </c>
      <c r="BB1128" s="673">
        <f>VLOOKUP(AX1128,'Item Master Data'!$A:$G,7,FALSE)</f>
        <v>29</v>
      </c>
      <c r="BC1128" s="673"/>
      <c r="BD1128" s="673">
        <f>W1128-AZ1128</f>
        <v>0</v>
      </c>
    </row>
    <row r="1129" spans="1:56">
      <c r="A1129" s="544"/>
      <c r="B1129" s="661"/>
      <c r="C1129" s="661"/>
      <c r="D1129" s="676" t="s">
        <v>2956</v>
      </c>
      <c r="E1129" s="639" t="s">
        <v>3026</v>
      </c>
      <c r="F1129" s="442"/>
      <c r="G1129" s="442">
        <v>2022</v>
      </c>
      <c r="H1129" s="442">
        <v>6</v>
      </c>
      <c r="I1129" s="676"/>
      <c r="J1129" s="770"/>
      <c r="K1129" s="685" t="s">
        <v>3164</v>
      </c>
      <c r="L1129" s="676" t="s">
        <v>3028</v>
      </c>
      <c r="M1129" s="333">
        <v>44515</v>
      </c>
      <c r="N1129" s="333">
        <v>44583</v>
      </c>
      <c r="O1129" s="333">
        <v>44713</v>
      </c>
      <c r="P1129" s="333"/>
      <c r="Q1129" s="333"/>
      <c r="R1129" s="333"/>
      <c r="S1129" s="442" t="s">
        <v>2959</v>
      </c>
      <c r="T1129" s="442">
        <v>72</v>
      </c>
      <c r="U1129" s="442" t="s">
        <v>1107</v>
      </c>
      <c r="V1129" s="442" t="s">
        <v>1108</v>
      </c>
      <c r="W1129" s="676">
        <v>480</v>
      </c>
      <c r="X1129" s="678">
        <v>1276</v>
      </c>
      <c r="Y1129" s="508">
        <v>612480</v>
      </c>
      <c r="Z1129" s="443">
        <v>0.47499999999999998</v>
      </c>
      <c r="AA1129" s="682">
        <f>Y1129*Z1129</f>
        <v>290928</v>
      </c>
      <c r="AB1129" s="694"/>
      <c r="AC1129" s="717">
        <v>0</v>
      </c>
      <c r="AD1129" s="692"/>
      <c r="AE1129" s="441"/>
      <c r="AF1129" s="695">
        <f>AA1129+AD1129+AE1129</f>
        <v>290928</v>
      </c>
      <c r="AG1129" s="442" t="s">
        <v>1073</v>
      </c>
      <c r="AH1129" s="676"/>
      <c r="AI1129" s="442">
        <v>60</v>
      </c>
      <c r="AJ1129" s="677" t="s">
        <v>1167</v>
      </c>
      <c r="AK1129" s="685" t="s">
        <v>1163</v>
      </c>
      <c r="AL1129" s="685" t="s">
        <v>3029</v>
      </c>
      <c r="AM1129" s="442" t="s">
        <v>52</v>
      </c>
      <c r="AN1129" s="442" t="s">
        <v>3165</v>
      </c>
      <c r="AO1129" s="442"/>
      <c r="AP1129" s="684" t="s">
        <v>38</v>
      </c>
      <c r="AQ1129" s="684" t="s">
        <v>37</v>
      </c>
      <c r="AR1129" s="633"/>
      <c r="AS1129" s="544" t="s">
        <v>1077</v>
      </c>
      <c r="AT1129" s="630" t="s">
        <v>1078</v>
      </c>
      <c r="AU1129" s="630" t="s">
        <v>1078</v>
      </c>
      <c r="AV1129" s="662"/>
      <c r="AW1129" s="673" t="str">
        <f>U1129</f>
        <v>30397472F</v>
      </c>
      <c r="AX1129" s="673" cm="1">
        <f t="array" ref="AX1129">SUM(MID(0&amp;AW1129,LARGE(INDEX(ISNUMBER(--MID(AW1129,ROW($1:$8),1))*ROW($1:$8),),ROW($1:$8))+1,1)*10^ROW($1:$8)/10)</f>
        <v>30397472</v>
      </c>
      <c r="AY1129" s="673" t="str">
        <f>VLOOKUP($AX1129,'Item Master Data'!$A:$F,3,FALSE)</f>
        <v>Q.PEAK DUO XL G10</v>
      </c>
      <c r="AZ1129" s="673">
        <f>VLOOKUP($AX1129,'Item Master Data'!$A:$F,6,FALSE)</f>
        <v>480</v>
      </c>
      <c r="BA1129" s="673">
        <f>X1129/BB1129</f>
        <v>44</v>
      </c>
      <c r="BB1129" s="673">
        <f>VLOOKUP(AX1129,'Item Master Data'!$A:$G,7,FALSE)</f>
        <v>29</v>
      </c>
      <c r="BC1129" s="673"/>
      <c r="BD1129" s="673">
        <f>W1129-AZ1129</f>
        <v>0</v>
      </c>
    </row>
    <row r="1130" spans="1:56">
      <c r="A1130" s="544"/>
      <c r="B1130" s="661"/>
      <c r="C1130" s="661"/>
      <c r="D1130" s="676" t="s">
        <v>2956</v>
      </c>
      <c r="E1130" s="639" t="s">
        <v>3141</v>
      </c>
      <c r="F1130" s="442" t="s">
        <v>1152</v>
      </c>
      <c r="G1130" s="442">
        <v>2022</v>
      </c>
      <c r="H1130" s="442">
        <v>6</v>
      </c>
      <c r="I1130" s="676"/>
      <c r="J1130" s="770"/>
      <c r="K1130" s="685" t="s">
        <v>3158</v>
      </c>
      <c r="L1130" s="676" t="s">
        <v>3112</v>
      </c>
      <c r="M1130" s="333">
        <v>44524</v>
      </c>
      <c r="N1130" s="333">
        <v>44651</v>
      </c>
      <c r="O1130" s="333"/>
      <c r="P1130" s="333"/>
      <c r="Q1130" s="333"/>
      <c r="R1130" s="333"/>
      <c r="S1130" s="442" t="s">
        <v>2959</v>
      </c>
      <c r="T1130" s="442">
        <v>60</v>
      </c>
      <c r="U1130" s="442">
        <v>49405140</v>
      </c>
      <c r="V1130" s="442" t="s">
        <v>973</v>
      </c>
      <c r="W1130" s="676">
        <v>400</v>
      </c>
      <c r="X1130" s="678">
        <v>768</v>
      </c>
      <c r="Y1130" s="508">
        <v>307200</v>
      </c>
      <c r="Z1130" s="443">
        <v>0.48</v>
      </c>
      <c r="AA1130" s="682">
        <f>Y1130*Z1130</f>
        <v>147456</v>
      </c>
      <c r="AB1130" s="694"/>
      <c r="AC1130" s="717">
        <v>0</v>
      </c>
      <c r="AD1130" s="692"/>
      <c r="AE1130" s="441"/>
      <c r="AF1130" s="695">
        <f>AA1130+AD1130+AE1130</f>
        <v>147456</v>
      </c>
      <c r="AG1130" s="442" t="s">
        <v>47</v>
      </c>
      <c r="AH1130" s="676"/>
      <c r="AI1130" s="442">
        <v>60</v>
      </c>
      <c r="AJ1130" s="677" t="s">
        <v>3128</v>
      </c>
      <c r="AK1130" s="685" t="s">
        <v>1607</v>
      </c>
      <c r="AL1130" s="685" t="s">
        <v>3129</v>
      </c>
      <c r="AM1130" s="442" t="s">
        <v>52</v>
      </c>
      <c r="AN1130" s="442" t="s">
        <v>1076</v>
      </c>
      <c r="AO1130" s="442"/>
      <c r="AP1130" s="684"/>
      <c r="AQ1130" s="684" t="s">
        <v>37</v>
      </c>
      <c r="AR1130" s="633"/>
      <c r="AS1130" s="544" t="s">
        <v>1078</v>
      </c>
      <c r="AT1130" s="630" t="s">
        <v>1078</v>
      </c>
      <c r="AU1130" s="630" t="s">
        <v>1078</v>
      </c>
      <c r="AV1130" s="662"/>
      <c r="AW1130" s="673">
        <f>U1130</f>
        <v>49405140</v>
      </c>
      <c r="AX1130" s="673" cm="1">
        <f t="array" ref="AX1130">SUM(MID(0&amp;AW1130,LARGE(INDEX(ISNUMBER(--MID(AW1130,ROW($1:$8),1))*ROW($1:$8),),ROW($1:$8))+1,1)*10^ROW($1:$8)/10)</f>
        <v>49405140</v>
      </c>
      <c r="AY1130" s="673" t="str">
        <f>VLOOKUP($AX1130,'Item Master Data'!$A:$F,3,FALSE)</f>
        <v>Q.PEAK DUO BLK ML G10+</v>
      </c>
      <c r="AZ1130" s="673">
        <f>VLOOKUP($AX1130,'Item Master Data'!$A:$F,6,FALSE)</f>
        <v>400</v>
      </c>
      <c r="BA1130" s="673">
        <f>X1130/BB1130</f>
        <v>24</v>
      </c>
      <c r="BB1130" s="673">
        <f>VLOOKUP(AX1130,'Item Master Data'!$A:$G,7,FALSE)</f>
        <v>32</v>
      </c>
      <c r="BC1130" s="673"/>
      <c r="BD1130" s="673">
        <f>W1130-AZ1130</f>
        <v>0</v>
      </c>
    </row>
    <row r="1131" spans="1:56">
      <c r="A1131" s="544"/>
      <c r="B1131" s="661"/>
      <c r="C1131" s="661"/>
      <c r="D1131" s="676" t="s">
        <v>2956</v>
      </c>
      <c r="E1131" s="639" t="s">
        <v>3141</v>
      </c>
      <c r="F1131" s="442" t="s">
        <v>1152</v>
      </c>
      <c r="G1131" s="442">
        <v>2022</v>
      </c>
      <c r="H1131" s="442">
        <v>6</v>
      </c>
      <c r="I1131" s="676"/>
      <c r="J1131" s="770"/>
      <c r="K1131" s="685" t="s">
        <v>3159</v>
      </c>
      <c r="L1131" s="676" t="s">
        <v>3112</v>
      </c>
      <c r="M1131" s="333">
        <v>44524</v>
      </c>
      <c r="N1131" s="333">
        <v>44651</v>
      </c>
      <c r="O1131" s="333"/>
      <c r="P1131" s="333"/>
      <c r="Q1131" s="333"/>
      <c r="R1131" s="333"/>
      <c r="S1131" s="442" t="s">
        <v>2959</v>
      </c>
      <c r="T1131" s="442">
        <v>60</v>
      </c>
      <c r="U1131" s="442">
        <v>49405140</v>
      </c>
      <c r="V1131" s="442" t="s">
        <v>973</v>
      </c>
      <c r="W1131" s="676">
        <v>400</v>
      </c>
      <c r="X1131" s="678">
        <v>768</v>
      </c>
      <c r="Y1131" s="508">
        <v>307200</v>
      </c>
      <c r="Z1131" s="443">
        <v>0.48</v>
      </c>
      <c r="AA1131" s="682">
        <f>Y1131*Z1131</f>
        <v>147456</v>
      </c>
      <c r="AB1131" s="694"/>
      <c r="AC1131" s="717">
        <v>0</v>
      </c>
      <c r="AD1131" s="692"/>
      <c r="AE1131" s="441"/>
      <c r="AF1131" s="695">
        <f>AA1131+AD1131+AE1131</f>
        <v>147456</v>
      </c>
      <c r="AG1131" s="442" t="s">
        <v>47</v>
      </c>
      <c r="AH1131" s="676"/>
      <c r="AI1131" s="442">
        <v>60</v>
      </c>
      <c r="AJ1131" s="677" t="s">
        <v>3131</v>
      </c>
      <c r="AK1131" s="685" t="s">
        <v>1607</v>
      </c>
      <c r="AL1131" s="685" t="s">
        <v>3132</v>
      </c>
      <c r="AM1131" s="442" t="s">
        <v>52</v>
      </c>
      <c r="AN1131" s="442" t="s">
        <v>1076</v>
      </c>
      <c r="AO1131" s="442"/>
      <c r="AP1131" s="684"/>
      <c r="AQ1131" s="684" t="s">
        <v>37</v>
      </c>
      <c r="AR1131" s="633"/>
      <c r="AS1131" s="544" t="s">
        <v>1078</v>
      </c>
      <c r="AT1131" s="630" t="s">
        <v>1078</v>
      </c>
      <c r="AU1131" s="630" t="s">
        <v>1078</v>
      </c>
      <c r="AV1131" s="662"/>
      <c r="AW1131" s="673">
        <f>U1131</f>
        <v>49405140</v>
      </c>
      <c r="AX1131" s="673" cm="1">
        <f t="array" ref="AX1131">SUM(MID(0&amp;AW1131,LARGE(INDEX(ISNUMBER(--MID(AW1131,ROW($1:$8),1))*ROW($1:$8),),ROW($1:$8))+1,1)*10^ROW($1:$8)/10)</f>
        <v>49405140</v>
      </c>
      <c r="AY1131" s="673" t="str">
        <f>VLOOKUP($AX1131,'Item Master Data'!$A:$F,3,FALSE)</f>
        <v>Q.PEAK DUO BLK ML G10+</v>
      </c>
      <c r="AZ1131" s="673">
        <f>VLOOKUP($AX1131,'Item Master Data'!$A:$F,6,FALSE)</f>
        <v>400</v>
      </c>
      <c r="BA1131" s="673">
        <f>X1131/BB1131</f>
        <v>24</v>
      </c>
      <c r="BB1131" s="673">
        <f>VLOOKUP(AX1131,'Item Master Data'!$A:$G,7,FALSE)</f>
        <v>32</v>
      </c>
      <c r="BC1131" s="673"/>
      <c r="BD1131" s="673">
        <f>W1131-AZ1131</f>
        <v>0</v>
      </c>
    </row>
    <row r="1132" spans="1:56">
      <c r="A1132" s="544"/>
      <c r="B1132" s="661"/>
      <c r="C1132" s="661"/>
      <c r="D1132" s="676" t="s">
        <v>2956</v>
      </c>
      <c r="E1132" s="639" t="s">
        <v>3141</v>
      </c>
      <c r="F1132" s="442" t="s">
        <v>1152</v>
      </c>
      <c r="G1132" s="442">
        <v>2022</v>
      </c>
      <c r="H1132" s="442">
        <v>6</v>
      </c>
      <c r="I1132" s="676"/>
      <c r="J1132" s="770"/>
      <c r="K1132" s="685" t="s">
        <v>3160</v>
      </c>
      <c r="L1132" s="676" t="s">
        <v>3112</v>
      </c>
      <c r="M1132" s="333">
        <v>44524</v>
      </c>
      <c r="N1132" s="333">
        <v>44651</v>
      </c>
      <c r="O1132" s="333"/>
      <c r="P1132" s="333"/>
      <c r="Q1132" s="333"/>
      <c r="R1132" s="333"/>
      <c r="S1132" s="442" t="s">
        <v>2959</v>
      </c>
      <c r="T1132" s="442">
        <v>60</v>
      </c>
      <c r="U1132" s="442">
        <v>49405140</v>
      </c>
      <c r="V1132" s="442" t="s">
        <v>973</v>
      </c>
      <c r="W1132" s="676">
        <v>400</v>
      </c>
      <c r="X1132" s="678">
        <v>768</v>
      </c>
      <c r="Y1132" s="508">
        <v>307200</v>
      </c>
      <c r="Z1132" s="443">
        <v>0.48</v>
      </c>
      <c r="AA1132" s="682">
        <f>Y1132*Z1132</f>
        <v>147456</v>
      </c>
      <c r="AB1132" s="694"/>
      <c r="AC1132" s="717">
        <v>0</v>
      </c>
      <c r="AD1132" s="692"/>
      <c r="AE1132" s="441"/>
      <c r="AF1132" s="695">
        <f>AA1132+AD1132+AE1132</f>
        <v>147456</v>
      </c>
      <c r="AG1132" s="442" t="s">
        <v>47</v>
      </c>
      <c r="AH1132" s="676"/>
      <c r="AI1132" s="442">
        <v>60</v>
      </c>
      <c r="AJ1132" s="677" t="s">
        <v>3119</v>
      </c>
      <c r="AK1132" s="685" t="s">
        <v>1388</v>
      </c>
      <c r="AL1132" s="685" t="s">
        <v>3145</v>
      </c>
      <c r="AM1132" s="442" t="s">
        <v>52</v>
      </c>
      <c r="AN1132" s="442" t="s">
        <v>1076</v>
      </c>
      <c r="AO1132" s="442"/>
      <c r="AP1132" s="684"/>
      <c r="AQ1132" s="684" t="s">
        <v>37</v>
      </c>
      <c r="AR1132" s="633"/>
      <c r="AS1132" s="544" t="s">
        <v>1078</v>
      </c>
      <c r="AT1132" s="630" t="s">
        <v>1078</v>
      </c>
      <c r="AU1132" s="630" t="s">
        <v>1078</v>
      </c>
      <c r="AV1132" s="662"/>
      <c r="AW1132" s="673">
        <f>U1132</f>
        <v>49405140</v>
      </c>
      <c r="AX1132" s="673" cm="1">
        <f t="array" ref="AX1132">SUM(MID(0&amp;AW1132,LARGE(INDEX(ISNUMBER(--MID(AW1132,ROW($1:$8),1))*ROW($1:$8),),ROW($1:$8))+1,1)*10^ROW($1:$8)/10)</f>
        <v>49405140</v>
      </c>
      <c r="AY1132" s="673" t="str">
        <f>VLOOKUP($AX1132,'Item Master Data'!$A:$F,3,FALSE)</f>
        <v>Q.PEAK DUO BLK ML G10+</v>
      </c>
      <c r="AZ1132" s="673">
        <f>VLOOKUP($AX1132,'Item Master Data'!$A:$F,6,FALSE)</f>
        <v>400</v>
      </c>
      <c r="BA1132" s="673">
        <f>X1132/BB1132</f>
        <v>24</v>
      </c>
      <c r="BB1132" s="673">
        <f>VLOOKUP(AX1132,'Item Master Data'!$A:$G,7,FALSE)</f>
        <v>32</v>
      </c>
      <c r="BC1132" s="673"/>
      <c r="BD1132" s="673">
        <f>W1132-AZ1132</f>
        <v>0</v>
      </c>
    </row>
    <row r="1133" spans="1:56">
      <c r="A1133" s="544"/>
      <c r="B1133" s="661"/>
      <c r="C1133" s="661"/>
      <c r="D1133" s="676" t="s">
        <v>2956</v>
      </c>
      <c r="E1133" s="639" t="s">
        <v>3141</v>
      </c>
      <c r="F1133" s="442" t="s">
        <v>1152</v>
      </c>
      <c r="G1133" s="442">
        <v>2022</v>
      </c>
      <c r="H1133" s="442">
        <v>6</v>
      </c>
      <c r="I1133" s="676"/>
      <c r="J1133" s="770"/>
      <c r="K1133" s="685" t="s">
        <v>3161</v>
      </c>
      <c r="L1133" s="676" t="s">
        <v>3112</v>
      </c>
      <c r="M1133" s="333">
        <v>44524</v>
      </c>
      <c r="N1133" s="333">
        <v>44651</v>
      </c>
      <c r="O1133" s="333"/>
      <c r="P1133" s="333"/>
      <c r="Q1133" s="333"/>
      <c r="R1133" s="333"/>
      <c r="S1133" s="442" t="s">
        <v>2959</v>
      </c>
      <c r="T1133" s="442">
        <v>60</v>
      </c>
      <c r="U1133" s="442">
        <v>49405140</v>
      </c>
      <c r="V1133" s="442" t="s">
        <v>973</v>
      </c>
      <c r="W1133" s="676">
        <v>400</v>
      </c>
      <c r="X1133" s="678">
        <v>768</v>
      </c>
      <c r="Y1133" s="508">
        <v>307200</v>
      </c>
      <c r="Z1133" s="443">
        <v>0.48</v>
      </c>
      <c r="AA1133" s="682">
        <f>Y1133*Z1133</f>
        <v>147456</v>
      </c>
      <c r="AB1133" s="694"/>
      <c r="AC1133" s="717">
        <v>0</v>
      </c>
      <c r="AD1133" s="692"/>
      <c r="AE1133" s="441"/>
      <c r="AF1133" s="695">
        <f>AA1133+AD1133+AE1133</f>
        <v>147456</v>
      </c>
      <c r="AG1133" s="442" t="s">
        <v>47</v>
      </c>
      <c r="AH1133" s="676"/>
      <c r="AI1133" s="442">
        <v>60</v>
      </c>
      <c r="AJ1133" s="677" t="s">
        <v>3119</v>
      </c>
      <c r="AK1133" s="685" t="s">
        <v>1388</v>
      </c>
      <c r="AL1133" s="685" t="s">
        <v>3145</v>
      </c>
      <c r="AM1133" s="442" t="s">
        <v>52</v>
      </c>
      <c r="AN1133" s="442" t="s">
        <v>1076</v>
      </c>
      <c r="AO1133" s="442"/>
      <c r="AP1133" s="684"/>
      <c r="AQ1133" s="684" t="s">
        <v>37</v>
      </c>
      <c r="AR1133" s="633"/>
      <c r="AS1133" s="544" t="s">
        <v>1078</v>
      </c>
      <c r="AT1133" s="630" t="s">
        <v>1078</v>
      </c>
      <c r="AU1133" s="630" t="s">
        <v>1078</v>
      </c>
      <c r="AV1133" s="662"/>
      <c r="AW1133" s="673">
        <f>U1133</f>
        <v>49405140</v>
      </c>
      <c r="AX1133" s="673" cm="1">
        <f t="array" ref="AX1133">SUM(MID(0&amp;AW1133,LARGE(INDEX(ISNUMBER(--MID(AW1133,ROW($1:$8),1))*ROW($1:$8),),ROW($1:$8))+1,1)*10^ROW($1:$8)/10)</f>
        <v>49405140</v>
      </c>
      <c r="AY1133" s="673" t="str">
        <f>VLOOKUP($AX1133,'Item Master Data'!$A:$F,3,FALSE)</f>
        <v>Q.PEAK DUO BLK ML G10+</v>
      </c>
      <c r="AZ1133" s="673">
        <f>VLOOKUP($AX1133,'Item Master Data'!$A:$F,6,FALSE)</f>
        <v>400</v>
      </c>
      <c r="BA1133" s="673">
        <f>X1133/BB1133</f>
        <v>24</v>
      </c>
      <c r="BB1133" s="673">
        <f>VLOOKUP(AX1133,'Item Master Data'!$A:$G,7,FALSE)</f>
        <v>32</v>
      </c>
      <c r="BC1133" s="673"/>
      <c r="BD1133" s="673">
        <f>W1133-AZ1133</f>
        <v>0</v>
      </c>
    </row>
    <row r="1134" spans="1:56">
      <c r="A1134" s="544"/>
      <c r="B1134" s="661"/>
      <c r="C1134" s="661"/>
      <c r="D1134" s="676" t="s">
        <v>2956</v>
      </c>
      <c r="E1134" s="639" t="s">
        <v>3141</v>
      </c>
      <c r="F1134" s="442" t="s">
        <v>1152</v>
      </c>
      <c r="G1134" s="676">
        <v>2022</v>
      </c>
      <c r="H1134" s="442">
        <v>6</v>
      </c>
      <c r="I1134" s="676"/>
      <c r="J1134" s="770"/>
      <c r="K1134" s="685" t="s">
        <v>3162</v>
      </c>
      <c r="L1134" s="676" t="s">
        <v>3112</v>
      </c>
      <c r="M1134" s="333">
        <v>44524</v>
      </c>
      <c r="N1134" s="333">
        <v>44651</v>
      </c>
      <c r="O1134" s="333"/>
      <c r="P1134" s="333"/>
      <c r="Q1134" s="333"/>
      <c r="R1134" s="333"/>
      <c r="S1134" s="676" t="s">
        <v>2959</v>
      </c>
      <c r="T1134" s="442">
        <v>60</v>
      </c>
      <c r="U1134" s="442">
        <v>49405140</v>
      </c>
      <c r="V1134" s="676" t="s">
        <v>973</v>
      </c>
      <c r="W1134" s="676">
        <v>400</v>
      </c>
      <c r="X1134" s="678">
        <v>768</v>
      </c>
      <c r="Y1134" s="693">
        <v>307200</v>
      </c>
      <c r="Z1134" s="443">
        <v>0.48</v>
      </c>
      <c r="AA1134" s="682">
        <f>Y1134*Z1134</f>
        <v>147456</v>
      </c>
      <c r="AB1134" s="694"/>
      <c r="AC1134" s="717">
        <v>0</v>
      </c>
      <c r="AD1134" s="692"/>
      <c r="AE1134" s="441"/>
      <c r="AF1134" s="695">
        <f>AA1134+AD1134+AE1134</f>
        <v>147456</v>
      </c>
      <c r="AG1134" s="442" t="s">
        <v>47</v>
      </c>
      <c r="AH1134" s="676"/>
      <c r="AI1134" s="442">
        <v>60</v>
      </c>
      <c r="AJ1134" s="677" t="s">
        <v>3113</v>
      </c>
      <c r="AK1134" s="685" t="s">
        <v>1163</v>
      </c>
      <c r="AL1134" s="685" t="s">
        <v>3139</v>
      </c>
      <c r="AM1134" s="442" t="s">
        <v>52</v>
      </c>
      <c r="AN1134" s="442" t="s">
        <v>1076</v>
      </c>
      <c r="AO1134" s="442"/>
      <c r="AP1134" s="684"/>
      <c r="AQ1134" s="684" t="s">
        <v>37</v>
      </c>
      <c r="AR1134" s="633"/>
      <c r="AS1134" s="544" t="s">
        <v>1078</v>
      </c>
      <c r="AT1134" s="630" t="s">
        <v>1078</v>
      </c>
      <c r="AU1134" s="630" t="s">
        <v>1078</v>
      </c>
      <c r="AV1134" s="662"/>
      <c r="AW1134" s="673">
        <f>U1134</f>
        <v>49405140</v>
      </c>
      <c r="AX1134" s="673" cm="1">
        <f t="array" ref="AX1134">SUM(MID(0&amp;AW1134,LARGE(INDEX(ISNUMBER(--MID(AW1134,ROW($1:$8),1))*ROW($1:$8),),ROW($1:$8))+1,1)*10^ROW($1:$8)/10)</f>
        <v>49405140</v>
      </c>
      <c r="AY1134" s="673" t="str">
        <f>VLOOKUP($AX1134,'Item Master Data'!$A:$F,3,FALSE)</f>
        <v>Q.PEAK DUO BLK ML G10+</v>
      </c>
      <c r="AZ1134" s="673">
        <f>VLOOKUP($AX1134,'Item Master Data'!$A:$F,6,FALSE)</f>
        <v>400</v>
      </c>
      <c r="BA1134" s="673">
        <f>X1134/BB1134</f>
        <v>24</v>
      </c>
      <c r="BB1134" s="673">
        <f>VLOOKUP(AX1134,'Item Master Data'!$A:$G,7,FALSE)</f>
        <v>32</v>
      </c>
      <c r="BC1134" s="673"/>
      <c r="BD1134" s="673">
        <f>W1134-AZ1134</f>
        <v>0</v>
      </c>
    </row>
    <row r="1135" spans="1:56">
      <c r="A1135" s="544"/>
      <c r="B1135" s="661">
        <v>44610</v>
      </c>
      <c r="C1135" s="661">
        <v>44631</v>
      </c>
      <c r="D1135" s="676" t="s">
        <v>2956</v>
      </c>
      <c r="E1135" s="639"/>
      <c r="F1135" s="442" t="s">
        <v>1152</v>
      </c>
      <c r="G1135" s="442">
        <v>2022</v>
      </c>
      <c r="H1135" s="442">
        <v>6</v>
      </c>
      <c r="I1135" s="676"/>
      <c r="J1135" s="689"/>
      <c r="K1135" s="685" t="s">
        <v>3232</v>
      </c>
      <c r="L1135" s="676" t="s">
        <v>3220</v>
      </c>
      <c r="M1135" s="333">
        <v>44543</v>
      </c>
      <c r="N1135" s="333">
        <v>44682</v>
      </c>
      <c r="O1135" s="333" t="s">
        <v>2411</v>
      </c>
      <c r="P1135" s="333"/>
      <c r="Q1135" s="333"/>
      <c r="R1135" s="333"/>
      <c r="S1135" s="676" t="s">
        <v>2959</v>
      </c>
      <c r="T1135" s="442">
        <v>60</v>
      </c>
      <c r="U1135" s="442" t="s">
        <v>1791</v>
      </c>
      <c r="V1135" s="676" t="s">
        <v>973</v>
      </c>
      <c r="W1135" s="676">
        <v>400</v>
      </c>
      <c r="X1135" s="678">
        <v>2624</v>
      </c>
      <c r="Y1135" s="508">
        <v>1049600</v>
      </c>
      <c r="Z1135" s="443">
        <v>0.5</v>
      </c>
      <c r="AA1135" s="682">
        <f>Y1135*Z1135</f>
        <v>524800</v>
      </c>
      <c r="AB1135" s="694"/>
      <c r="AC1135" s="717">
        <v>0</v>
      </c>
      <c r="AD1135" s="692"/>
      <c r="AE1135" s="441"/>
      <c r="AF1135" s="695">
        <f>AA1135+AD1135+AE1135</f>
        <v>524800</v>
      </c>
      <c r="AG1135" s="442" t="s">
        <v>47</v>
      </c>
      <c r="AH1135" s="676"/>
      <c r="AI1135" s="442">
        <v>30</v>
      </c>
      <c r="AJ1135" s="677" t="s">
        <v>1087</v>
      </c>
      <c r="AK1135" s="685" t="s">
        <v>1088</v>
      </c>
      <c r="AL1135" s="685" t="s">
        <v>2990</v>
      </c>
      <c r="AM1135" s="442" t="s">
        <v>52</v>
      </c>
      <c r="AN1135" s="442" t="s">
        <v>1076</v>
      </c>
      <c r="AO1135" s="442"/>
      <c r="AP1135" s="684"/>
      <c r="AQ1135" s="684" t="s">
        <v>37</v>
      </c>
      <c r="AR1135" s="633"/>
      <c r="AS1135" s="544" t="s">
        <v>1077</v>
      </c>
      <c r="AT1135" s="630" t="s">
        <v>1091</v>
      </c>
      <c r="AU1135" s="630" t="s">
        <v>1078</v>
      </c>
      <c r="AV1135" s="662"/>
      <c r="AW1135" s="673" t="str">
        <f>U1135</f>
        <v>30390156H</v>
      </c>
      <c r="AX1135" s="673" cm="1">
        <f t="array" ref="AX1135">SUM(MID(0&amp;AW1135,LARGE(INDEX(ISNUMBER(--MID(AW1135,ROW($1:$8),1))*ROW($1:$8),),ROW($1:$8))+1,1)*10^ROW($1:$8)/10)</f>
        <v>30390156</v>
      </c>
      <c r="AY1135" s="673" t="str">
        <f>VLOOKUP($AX1135,'Item Master Data'!$A:$F,3,FALSE)</f>
        <v>Q.PEAK DUO BLK ML G10+</v>
      </c>
      <c r="AZ1135" s="673">
        <f>VLOOKUP($AX1135,'Item Master Data'!$A:$F,6,FALSE)</f>
        <v>400</v>
      </c>
      <c r="BA1135" s="673">
        <f>X1135/BB1135</f>
        <v>82</v>
      </c>
      <c r="BB1135" s="673">
        <f>VLOOKUP(AX1135,'Item Master Data'!$A:$G,7,FALSE)</f>
        <v>32</v>
      </c>
      <c r="BC1135" s="673"/>
      <c r="BD1135" s="673">
        <f>W1135-AZ1135</f>
        <v>0</v>
      </c>
    </row>
    <row r="1136" spans="1:56">
      <c r="A1136" s="544"/>
      <c r="B1136" s="661">
        <v>44610</v>
      </c>
      <c r="C1136" s="661">
        <v>44631</v>
      </c>
      <c r="D1136" s="676" t="s">
        <v>2956</v>
      </c>
      <c r="E1136" s="639"/>
      <c r="F1136" s="442" t="s">
        <v>1152</v>
      </c>
      <c r="G1136" s="442">
        <v>2022</v>
      </c>
      <c r="H1136" s="442">
        <v>6</v>
      </c>
      <c r="I1136" s="676"/>
      <c r="J1136" s="770"/>
      <c r="K1136" s="685" t="s">
        <v>3233</v>
      </c>
      <c r="L1136" s="676" t="s">
        <v>3220</v>
      </c>
      <c r="M1136" s="333">
        <v>44543</v>
      </c>
      <c r="N1136" s="333">
        <v>44713</v>
      </c>
      <c r="O1136" s="333" t="s">
        <v>2411</v>
      </c>
      <c r="P1136" s="333"/>
      <c r="Q1136" s="333"/>
      <c r="R1136" s="333"/>
      <c r="S1136" s="442" t="s">
        <v>2959</v>
      </c>
      <c r="T1136" s="442">
        <v>60</v>
      </c>
      <c r="U1136" s="442" t="s">
        <v>1791</v>
      </c>
      <c r="V1136" s="442" t="s">
        <v>973</v>
      </c>
      <c r="W1136" s="676">
        <v>400</v>
      </c>
      <c r="X1136" s="678">
        <v>10432</v>
      </c>
      <c r="Y1136" s="508">
        <v>4172800</v>
      </c>
      <c r="Z1136" s="443">
        <v>0.5</v>
      </c>
      <c r="AA1136" s="682">
        <f>Y1136*Z1136</f>
        <v>2086400</v>
      </c>
      <c r="AB1136" s="694"/>
      <c r="AC1136" s="717">
        <v>0</v>
      </c>
      <c r="AD1136" s="692"/>
      <c r="AE1136" s="684"/>
      <c r="AF1136" s="695">
        <f>AA1136+AD1136+AE1136</f>
        <v>2086400</v>
      </c>
      <c r="AG1136" s="442" t="s">
        <v>47</v>
      </c>
      <c r="AH1136" s="676"/>
      <c r="AI1136" s="442">
        <v>30</v>
      </c>
      <c r="AJ1136" s="677" t="s">
        <v>1087</v>
      </c>
      <c r="AK1136" s="685" t="s">
        <v>1088</v>
      </c>
      <c r="AL1136" s="685" t="s">
        <v>2990</v>
      </c>
      <c r="AM1136" s="442" t="s">
        <v>52</v>
      </c>
      <c r="AN1136" s="442" t="s">
        <v>1076</v>
      </c>
      <c r="AO1136" s="442"/>
      <c r="AP1136" s="684"/>
      <c r="AQ1136" s="684" t="s">
        <v>37</v>
      </c>
      <c r="AR1136" s="633"/>
      <c r="AS1136" s="544" t="s">
        <v>1077</v>
      </c>
      <c r="AT1136" s="630" t="s">
        <v>1091</v>
      </c>
      <c r="AU1136" s="630" t="s">
        <v>1078</v>
      </c>
      <c r="AV1136" s="662"/>
      <c r="AW1136" s="673" t="str">
        <f>U1136</f>
        <v>30390156H</v>
      </c>
      <c r="AX1136" s="673" cm="1">
        <f t="array" ref="AX1136">SUM(MID(0&amp;AW1136,LARGE(INDEX(ISNUMBER(--MID(AW1136,ROW($1:$8),1))*ROW($1:$8),),ROW($1:$8))+1,1)*10^ROW($1:$8)/10)</f>
        <v>30390156</v>
      </c>
      <c r="AY1136" s="673" t="str">
        <f>VLOOKUP($AX1136,'Item Master Data'!$A:$F,3,FALSE)</f>
        <v>Q.PEAK DUO BLK ML G10+</v>
      </c>
      <c r="AZ1136" s="673">
        <f>VLOOKUP($AX1136,'Item Master Data'!$A:$F,6,FALSE)</f>
        <v>400</v>
      </c>
      <c r="BA1136" s="673">
        <f>X1136/BB1136</f>
        <v>326</v>
      </c>
      <c r="BB1136" s="673">
        <f>VLOOKUP(AX1136,'Item Master Data'!$A:$G,7,FALSE)</f>
        <v>32</v>
      </c>
      <c r="BC1136" s="673"/>
      <c r="BD1136" s="673">
        <f>W1136-AZ1136</f>
        <v>0</v>
      </c>
    </row>
    <row r="1137" spans="1:56">
      <c r="A1137" s="544"/>
      <c r="B1137" s="643">
        <v>44607</v>
      </c>
      <c r="C1137" s="643">
        <v>44631</v>
      </c>
      <c r="D1137" s="676" t="s">
        <v>2956</v>
      </c>
      <c r="E1137" s="676" t="s">
        <v>3042</v>
      </c>
      <c r="F1137" s="676" t="s">
        <v>1152</v>
      </c>
      <c r="G1137" s="442">
        <v>2022</v>
      </c>
      <c r="H1137" s="442">
        <v>6</v>
      </c>
      <c r="I1137" s="676"/>
      <c r="J1137" s="677"/>
      <c r="K1137" s="676" t="s">
        <v>3234</v>
      </c>
      <c r="L1137" s="676" t="s">
        <v>3220</v>
      </c>
      <c r="M1137" s="333">
        <v>44607</v>
      </c>
      <c r="N1137" s="333">
        <v>44713</v>
      </c>
      <c r="O1137" s="333" t="s">
        <v>2411</v>
      </c>
      <c r="P1137" s="333"/>
      <c r="Q1137" s="333"/>
      <c r="R1137" s="333"/>
      <c r="S1137" s="442" t="s">
        <v>2959</v>
      </c>
      <c r="T1137" s="442">
        <v>60</v>
      </c>
      <c r="U1137" s="676" t="s">
        <v>1791</v>
      </c>
      <c r="V1137" s="442" t="s">
        <v>973</v>
      </c>
      <c r="W1137" s="676">
        <v>400</v>
      </c>
      <c r="X1137" s="626">
        <v>832</v>
      </c>
      <c r="Y1137" s="693">
        <v>332800</v>
      </c>
      <c r="Z1137" s="443">
        <v>0.5</v>
      </c>
      <c r="AA1137" s="682">
        <f>Y1137*Z1137</f>
        <v>166400</v>
      </c>
      <c r="AB1137" s="694"/>
      <c r="AC1137" s="717">
        <v>0</v>
      </c>
      <c r="AD1137" s="692"/>
      <c r="AE1137" s="631"/>
      <c r="AF1137" s="695">
        <f>AA1137+AD1137+AE1137</f>
        <v>166400</v>
      </c>
      <c r="AG1137" s="442" t="s">
        <v>47</v>
      </c>
      <c r="AH1137" s="632"/>
      <c r="AI1137" s="442">
        <v>30</v>
      </c>
      <c r="AJ1137" s="686" t="s">
        <v>1087</v>
      </c>
      <c r="AK1137" s="442" t="s">
        <v>1088</v>
      </c>
      <c r="AL1137" s="685" t="s">
        <v>2990</v>
      </c>
      <c r="AM1137" s="442" t="s">
        <v>52</v>
      </c>
      <c r="AN1137" s="676" t="s">
        <v>1076</v>
      </c>
      <c r="AO1137" s="442"/>
      <c r="AP1137" s="688"/>
      <c r="AQ1137" s="633" t="s">
        <v>37</v>
      </c>
      <c r="AR1137" s="633" t="s">
        <v>3009</v>
      </c>
      <c r="AS1137" s="218" t="s">
        <v>1077</v>
      </c>
      <c r="AT1137" s="675" t="s">
        <v>1091</v>
      </c>
      <c r="AU1137" s="675" t="s">
        <v>1078</v>
      </c>
      <c r="AV1137" s="662">
        <v>0.5</v>
      </c>
      <c r="AW1137" s="673" t="str">
        <f>U1137</f>
        <v>30390156H</v>
      </c>
      <c r="AX1137" s="673" cm="1">
        <f t="array" ref="AX1137">SUM(MID(0&amp;AW1137,LARGE(INDEX(ISNUMBER(--MID(AW1137,ROW($1:$8),1))*ROW($1:$8),),ROW($1:$8))+1,1)*10^ROW($1:$8)/10)</f>
        <v>30390156</v>
      </c>
      <c r="AY1137" s="673" t="str">
        <f>VLOOKUP($AX1137,'Item Master Data'!$A:$F,3,FALSE)</f>
        <v>Q.PEAK DUO BLK ML G10+</v>
      </c>
      <c r="AZ1137" s="673">
        <f>VLOOKUP($AX1137,'Item Master Data'!$A:$F,6,FALSE)</f>
        <v>400</v>
      </c>
      <c r="BA1137" s="673">
        <f>X1137/BB1137</f>
        <v>26</v>
      </c>
      <c r="BB1137" s="673">
        <f>VLOOKUP(AX1137,'Item Master Data'!$A:$G,7,FALSE)</f>
        <v>32</v>
      </c>
      <c r="BC1137" s="673"/>
      <c r="BD1137" s="673">
        <f>W1137-AZ1137</f>
        <v>0</v>
      </c>
    </row>
    <row r="1138" spans="1:56">
      <c r="A1138" s="544"/>
      <c r="B1138" s="661">
        <v>44650</v>
      </c>
      <c r="C1138" s="661">
        <v>44650</v>
      </c>
      <c r="D1138" s="676" t="s">
        <v>2956</v>
      </c>
      <c r="E1138" s="639" t="s">
        <v>2981</v>
      </c>
      <c r="F1138" s="663" t="s">
        <v>1152</v>
      </c>
      <c r="G1138" s="676">
        <v>2022</v>
      </c>
      <c r="H1138" s="442">
        <v>7</v>
      </c>
      <c r="I1138" s="676"/>
      <c r="J1138" s="677"/>
      <c r="K1138" s="676" t="s">
        <v>2987</v>
      </c>
      <c r="L1138" s="676" t="s">
        <v>2971</v>
      </c>
      <c r="M1138" s="333">
        <v>44498</v>
      </c>
      <c r="N1138" s="333">
        <v>44622</v>
      </c>
      <c r="O1138" s="333"/>
      <c r="P1138" s="333"/>
      <c r="Q1138" s="333"/>
      <c r="R1138" s="333"/>
      <c r="S1138" s="676" t="s">
        <v>2959</v>
      </c>
      <c r="T1138" s="442">
        <v>60</v>
      </c>
      <c r="U1138" s="442">
        <v>49405140</v>
      </c>
      <c r="V1138" s="676" t="s">
        <v>973</v>
      </c>
      <c r="W1138" s="676">
        <v>400</v>
      </c>
      <c r="X1138" s="626">
        <v>2944</v>
      </c>
      <c r="Y1138" s="508">
        <v>1177600</v>
      </c>
      <c r="Z1138" s="443">
        <v>0.55000000000000004</v>
      </c>
      <c r="AA1138" s="682">
        <f>Y1138*Z1138</f>
        <v>647680</v>
      </c>
      <c r="AB1138" s="694"/>
      <c r="AC1138" s="717">
        <v>0</v>
      </c>
      <c r="AD1138" s="692"/>
      <c r="AE1138" s="631"/>
      <c r="AF1138" s="695">
        <f>AA1138+AD1138+AE1138</f>
        <v>647680</v>
      </c>
      <c r="AG1138" s="442" t="s">
        <v>1073</v>
      </c>
      <c r="AH1138" s="632"/>
      <c r="AI1138" s="442">
        <v>60</v>
      </c>
      <c r="AJ1138" s="686" t="s">
        <v>2977</v>
      </c>
      <c r="AK1138" s="676" t="s">
        <v>2452</v>
      </c>
      <c r="AL1138" s="685" t="s">
        <v>2978</v>
      </c>
      <c r="AM1138" s="442" t="s">
        <v>52</v>
      </c>
      <c r="AN1138" s="442" t="s">
        <v>1076</v>
      </c>
      <c r="AO1138" s="442"/>
      <c r="AP1138" s="688"/>
      <c r="AQ1138" s="633" t="s">
        <v>37</v>
      </c>
      <c r="AR1138" s="633" t="s">
        <v>1257</v>
      </c>
      <c r="AS1138" s="218" t="s">
        <v>1078</v>
      </c>
      <c r="AT1138" s="675" t="s">
        <v>1078</v>
      </c>
      <c r="AU1138" s="675" t="s">
        <v>1078</v>
      </c>
      <c r="AV1138" s="662">
        <v>0.47499999999999998</v>
      </c>
      <c r="AW1138" s="673">
        <f>U1138</f>
        <v>49405140</v>
      </c>
      <c r="AX1138" s="673" cm="1">
        <f t="array" ref="AX1138">SUM(MID(0&amp;AW1138,LARGE(INDEX(ISNUMBER(--MID(AW1138,ROW($1:$8),1))*ROW($1:$8),),ROW($1:$8))+1,1)*10^ROW($1:$8)/10)</f>
        <v>49405140</v>
      </c>
      <c r="AY1138" s="673" t="str">
        <f>VLOOKUP($AX1138,'Item Master Data'!$A:$F,3,FALSE)</f>
        <v>Q.PEAK DUO BLK ML G10+</v>
      </c>
      <c r="AZ1138" s="673">
        <f>VLOOKUP($AX1138,'Item Master Data'!$A:$F,6,FALSE)</f>
        <v>400</v>
      </c>
      <c r="BA1138" s="673">
        <f>X1138/BB1138</f>
        <v>92</v>
      </c>
      <c r="BB1138" s="673">
        <f>VLOOKUP(AX1138,'Item Master Data'!$A:$G,7,FALSE)</f>
        <v>32</v>
      </c>
      <c r="BC1138" s="673"/>
      <c r="BD1138" s="673">
        <f>W1138-AZ1138</f>
        <v>0</v>
      </c>
    </row>
    <row r="1139" spans="1:56">
      <c r="A1139" s="544"/>
      <c r="B1139" s="661">
        <v>44578</v>
      </c>
      <c r="C1139" s="661">
        <v>44579</v>
      </c>
      <c r="D1139" s="676" t="s">
        <v>2956</v>
      </c>
      <c r="E1139" s="639" t="s">
        <v>2998</v>
      </c>
      <c r="F1139" s="676" t="s">
        <v>1152</v>
      </c>
      <c r="G1139" s="676">
        <v>2022</v>
      </c>
      <c r="H1139" s="442">
        <v>7</v>
      </c>
      <c r="I1139" s="676"/>
      <c r="J1139" s="770"/>
      <c r="K1139" s="685" t="s">
        <v>3001</v>
      </c>
      <c r="L1139" s="676" t="s">
        <v>2989</v>
      </c>
      <c r="M1139" s="333">
        <v>44456</v>
      </c>
      <c r="N1139" s="333">
        <v>44536</v>
      </c>
      <c r="O1139" s="333">
        <v>44682</v>
      </c>
      <c r="P1139" s="333"/>
      <c r="Q1139" s="333"/>
      <c r="R1139" s="333"/>
      <c r="S1139" s="676" t="s">
        <v>2959</v>
      </c>
      <c r="T1139" s="442">
        <v>60</v>
      </c>
      <c r="U1139" s="676">
        <v>49403140</v>
      </c>
      <c r="V1139" s="676" t="s">
        <v>973</v>
      </c>
      <c r="W1139" s="676">
        <v>400</v>
      </c>
      <c r="X1139" s="678">
        <v>1536</v>
      </c>
      <c r="Y1139" s="693">
        <v>614400</v>
      </c>
      <c r="Z1139" s="443">
        <v>0.55000000000000004</v>
      </c>
      <c r="AA1139" s="682">
        <f>Y1139*Z1139</f>
        <v>337920</v>
      </c>
      <c r="AB1139" s="694"/>
      <c r="AC1139" s="717">
        <v>0</v>
      </c>
      <c r="AD1139" s="692"/>
      <c r="AE1139" s="684"/>
      <c r="AF1139" s="695">
        <f>AA1139+AD1139+AE1139</f>
        <v>337920</v>
      </c>
      <c r="AG1139" s="442" t="s">
        <v>1073</v>
      </c>
      <c r="AH1139" s="676"/>
      <c r="AI1139" s="442">
        <v>60</v>
      </c>
      <c r="AJ1139" s="677" t="s">
        <v>1140</v>
      </c>
      <c r="AK1139" s="685" t="s">
        <v>1088</v>
      </c>
      <c r="AL1139" s="685">
        <v>33064</v>
      </c>
      <c r="AM1139" s="442" t="s">
        <v>52</v>
      </c>
      <c r="AN1139" s="676" t="s">
        <v>1076</v>
      </c>
      <c r="AO1139" s="442"/>
      <c r="AP1139" s="684"/>
      <c r="AQ1139" s="684" t="s">
        <v>37</v>
      </c>
      <c r="AR1139" s="633" t="s">
        <v>1257</v>
      </c>
      <c r="AS1139" s="544" t="s">
        <v>1078</v>
      </c>
      <c r="AT1139" s="630" t="s">
        <v>1078</v>
      </c>
      <c r="AU1139" s="630" t="s">
        <v>1078</v>
      </c>
      <c r="AV1139" s="662">
        <v>0.47499999999999998</v>
      </c>
      <c r="AW1139" s="673">
        <f>U1139</f>
        <v>49403140</v>
      </c>
      <c r="AX1139" s="673" cm="1">
        <f t="array" ref="AX1139">SUM(MID(0&amp;AW1139,LARGE(INDEX(ISNUMBER(--MID(AW1139,ROW($1:$8),1))*ROW($1:$8),),ROW($1:$8))+1,1)*10^ROW($1:$8)/10)</f>
        <v>49403140</v>
      </c>
      <c r="AY1139" s="673" t="str">
        <f>VLOOKUP($AX1139,'Item Master Data'!$A:$F,3,FALSE)</f>
        <v>Q.PEAK DUO BLK ML G10+</v>
      </c>
      <c r="AZ1139" s="673">
        <f>VLOOKUP($AX1139,'Item Master Data'!$A:$F,6,FALSE)</f>
        <v>400</v>
      </c>
      <c r="BA1139" s="673">
        <f>X1139/BB1139</f>
        <v>48</v>
      </c>
      <c r="BB1139" s="673">
        <f>VLOOKUP(AX1139,'Item Master Data'!$A:$G,7,FALSE)</f>
        <v>32</v>
      </c>
      <c r="BC1139" s="673"/>
      <c r="BD1139" s="673">
        <f>W1139-AZ1139</f>
        <v>0</v>
      </c>
    </row>
    <row r="1140" spans="1:56">
      <c r="A1140" s="544"/>
      <c r="B1140" s="661">
        <v>44629</v>
      </c>
      <c r="C1140" s="661">
        <v>44629</v>
      </c>
      <c r="D1140" s="676" t="s">
        <v>2956</v>
      </c>
      <c r="E1140" s="639"/>
      <c r="F1140" s="676" t="s">
        <v>1152</v>
      </c>
      <c r="G1140" s="676">
        <v>2022</v>
      </c>
      <c r="H1140" s="442">
        <v>7</v>
      </c>
      <c r="I1140" s="676"/>
      <c r="J1140" s="770"/>
      <c r="K1140" s="685" t="s">
        <v>3044</v>
      </c>
      <c r="L1140" s="676" t="s">
        <v>3003</v>
      </c>
      <c r="M1140" s="333">
        <v>44518</v>
      </c>
      <c r="N1140" s="333">
        <v>44682</v>
      </c>
      <c r="O1140" s="333"/>
      <c r="P1140" s="333"/>
      <c r="Q1140" s="333"/>
      <c r="R1140" s="333"/>
      <c r="S1140" s="442" t="s">
        <v>2959</v>
      </c>
      <c r="T1140" s="442">
        <v>60</v>
      </c>
      <c r="U1140" s="676">
        <v>49201132</v>
      </c>
      <c r="V1140" s="442" t="s">
        <v>986</v>
      </c>
      <c r="W1140" s="676">
        <v>360</v>
      </c>
      <c r="X1140" s="678">
        <v>5824</v>
      </c>
      <c r="Y1140" s="693">
        <v>2096640</v>
      </c>
      <c r="Z1140" s="443">
        <v>0.5</v>
      </c>
      <c r="AA1140" s="682">
        <f>Y1140*Z1140</f>
        <v>1048320</v>
      </c>
      <c r="AB1140" s="694"/>
      <c r="AC1140" s="717">
        <v>0</v>
      </c>
      <c r="AD1140" s="692"/>
      <c r="AE1140" s="684"/>
      <c r="AF1140" s="695">
        <f>AA1140+AD1140+AE1140</f>
        <v>1048320</v>
      </c>
      <c r="AG1140" s="442" t="s">
        <v>1073</v>
      </c>
      <c r="AH1140" s="676"/>
      <c r="AI1140" s="442">
        <v>60</v>
      </c>
      <c r="AJ1140" s="677" t="s">
        <v>2319</v>
      </c>
      <c r="AK1140" s="685" t="s">
        <v>1088</v>
      </c>
      <c r="AL1140" s="685" t="s">
        <v>3004</v>
      </c>
      <c r="AM1140" s="442" t="s">
        <v>52</v>
      </c>
      <c r="AN1140" s="676" t="s">
        <v>1076</v>
      </c>
      <c r="AO1140" s="442"/>
      <c r="AP1140" s="684"/>
      <c r="AQ1140" s="684" t="s">
        <v>37</v>
      </c>
      <c r="AR1140" s="633" t="s">
        <v>3009</v>
      </c>
      <c r="AS1140" s="544" t="s">
        <v>1077</v>
      </c>
      <c r="AT1140" s="630" t="s">
        <v>1091</v>
      </c>
      <c r="AU1140" s="630" t="s">
        <v>1078</v>
      </c>
      <c r="AV1140" s="662">
        <v>0.5</v>
      </c>
      <c r="AW1140" s="673">
        <f>U1140</f>
        <v>49201132</v>
      </c>
      <c r="AX1140" s="673" cm="1">
        <f t="array" ref="AX1140">SUM(MID(0&amp;AW1140,LARGE(INDEX(ISNUMBER(--MID(AW1140,ROW($1:$8),1))*ROW($1:$8),),ROW($1:$8))+1,1)*10^ROW($1:$8)/10)</f>
        <v>49201132</v>
      </c>
      <c r="AY1140" s="673" t="str">
        <f>VLOOKUP($AX1140,'Item Master Data'!$A:$F,3,FALSE)</f>
        <v>Q.PEAK DUO BLK G10+</v>
      </c>
      <c r="AZ1140" s="673">
        <f>VLOOKUP($AX1140,'Item Master Data'!$A:$F,6,FALSE)</f>
        <v>360</v>
      </c>
      <c r="BA1140" s="673">
        <f>X1140/BB1140</f>
        <v>182</v>
      </c>
      <c r="BB1140" s="673">
        <f>VLOOKUP(AX1140,'Item Master Data'!$A:$G,7,FALSE)</f>
        <v>32</v>
      </c>
      <c r="BC1140" s="673"/>
      <c r="BD1140" s="673">
        <f>W1140-AZ1140</f>
        <v>0</v>
      </c>
    </row>
    <row r="1141" spans="1:56">
      <c r="A1141" s="544"/>
      <c r="B1141" s="661">
        <v>44629</v>
      </c>
      <c r="C1141" s="661">
        <v>44629</v>
      </c>
      <c r="D1141" s="676" t="s">
        <v>2956</v>
      </c>
      <c r="E1141" s="639"/>
      <c r="F1141" s="676" t="s">
        <v>1152</v>
      </c>
      <c r="G1141" s="676">
        <v>2022</v>
      </c>
      <c r="H1141" s="442">
        <v>7</v>
      </c>
      <c r="I1141" s="676"/>
      <c r="J1141" s="770"/>
      <c r="K1141" s="685" t="s">
        <v>3040</v>
      </c>
      <c r="L1141" s="676" t="s">
        <v>3003</v>
      </c>
      <c r="M1141" s="333">
        <v>44519</v>
      </c>
      <c r="N1141" s="333">
        <v>44713</v>
      </c>
      <c r="O1141" s="333"/>
      <c r="P1141" s="333"/>
      <c r="Q1141" s="333"/>
      <c r="R1141" s="333"/>
      <c r="S1141" s="442" t="s">
        <v>2959</v>
      </c>
      <c r="T1141" s="442">
        <v>60</v>
      </c>
      <c r="U1141" s="676">
        <v>49403140</v>
      </c>
      <c r="V1141" s="442" t="s">
        <v>973</v>
      </c>
      <c r="W1141" s="676">
        <v>400</v>
      </c>
      <c r="X1141" s="678">
        <v>8320</v>
      </c>
      <c r="Y1141" s="693">
        <v>3328000</v>
      </c>
      <c r="Z1141" s="443">
        <v>0.55000000000000004</v>
      </c>
      <c r="AA1141" s="682">
        <f>Y1141*Z1141</f>
        <v>1830400.0000000002</v>
      </c>
      <c r="AB1141" s="694"/>
      <c r="AC1141" s="717">
        <v>0</v>
      </c>
      <c r="AD1141" s="692"/>
      <c r="AE1141" s="684"/>
      <c r="AF1141" s="695">
        <f>AA1141+AD1141+AE1141</f>
        <v>1830400.0000000002</v>
      </c>
      <c r="AG1141" s="442" t="s">
        <v>1073</v>
      </c>
      <c r="AH1141" s="676"/>
      <c r="AI1141" s="442">
        <v>60</v>
      </c>
      <c r="AJ1141" s="677" t="s">
        <v>2319</v>
      </c>
      <c r="AK1141" s="685" t="s">
        <v>1088</v>
      </c>
      <c r="AL1141" s="685" t="s">
        <v>3004</v>
      </c>
      <c r="AM1141" s="442" t="s">
        <v>52</v>
      </c>
      <c r="AN1141" s="676" t="s">
        <v>1076</v>
      </c>
      <c r="AO1141" s="442"/>
      <c r="AP1141" s="684"/>
      <c r="AQ1141" s="684" t="s">
        <v>37</v>
      </c>
      <c r="AR1141" s="633" t="s">
        <v>1257</v>
      </c>
      <c r="AS1141" s="544" t="s">
        <v>1077</v>
      </c>
      <c r="AT1141" s="630" t="s">
        <v>1091</v>
      </c>
      <c r="AU1141" s="630" t="s">
        <v>1078</v>
      </c>
      <c r="AV1141" s="662">
        <v>0.47499999999999998</v>
      </c>
      <c r="AW1141" s="673">
        <f>U1141</f>
        <v>49403140</v>
      </c>
      <c r="AX1141" s="673" cm="1">
        <f t="array" ref="AX1141">SUM(MID(0&amp;AW1141,LARGE(INDEX(ISNUMBER(--MID(AW1141,ROW($1:$8),1))*ROW($1:$8),),ROW($1:$8))+1,1)*10^ROW($1:$8)/10)</f>
        <v>49403140</v>
      </c>
      <c r="AY1141" s="673" t="str">
        <f>VLOOKUP($AX1141,'Item Master Data'!$A:$F,3,FALSE)</f>
        <v>Q.PEAK DUO BLK ML G10+</v>
      </c>
      <c r="AZ1141" s="673">
        <f>VLOOKUP($AX1141,'Item Master Data'!$A:$F,6,FALSE)</f>
        <v>400</v>
      </c>
      <c r="BA1141" s="673">
        <f>X1141/BB1141</f>
        <v>260</v>
      </c>
      <c r="BB1141" s="673">
        <f>VLOOKUP(AX1141,'Item Master Data'!$A:$G,7,FALSE)</f>
        <v>32</v>
      </c>
      <c r="BC1141" s="673"/>
      <c r="BD1141" s="673">
        <f>W1141-AZ1141</f>
        <v>0</v>
      </c>
    </row>
    <row r="1142" spans="1:56">
      <c r="A1142" s="544"/>
      <c r="B1142" s="643">
        <v>44665</v>
      </c>
      <c r="C1142" s="643">
        <v>44666</v>
      </c>
      <c r="D1142" s="676" t="s">
        <v>2956</v>
      </c>
      <c r="E1142" s="639" t="s">
        <v>3042</v>
      </c>
      <c r="F1142" s="663" t="s">
        <v>1152</v>
      </c>
      <c r="G1142" s="676">
        <v>2022</v>
      </c>
      <c r="H1142" s="442">
        <v>7</v>
      </c>
      <c r="I1142" s="676"/>
      <c r="J1142" s="770"/>
      <c r="K1142" s="442" t="s">
        <v>4824</v>
      </c>
      <c r="L1142" s="676" t="s">
        <v>3003</v>
      </c>
      <c r="M1142" s="333">
        <v>44550</v>
      </c>
      <c r="N1142" s="333">
        <v>44682</v>
      </c>
      <c r="O1142" s="333"/>
      <c r="P1142" s="333"/>
      <c r="Q1142" s="333"/>
      <c r="R1142" s="333"/>
      <c r="S1142" s="442" t="s">
        <v>2959</v>
      </c>
      <c r="T1142" s="442">
        <v>60</v>
      </c>
      <c r="U1142" s="676">
        <v>49204132</v>
      </c>
      <c r="V1142" s="676" t="s">
        <v>1231</v>
      </c>
      <c r="W1142" s="676">
        <v>360</v>
      </c>
      <c r="X1142" s="678">
        <v>2496</v>
      </c>
      <c r="Y1142" s="679">
        <v>898560</v>
      </c>
      <c r="Z1142" s="443">
        <v>0.8</v>
      </c>
      <c r="AA1142" s="682">
        <f>Y1142*Z1142</f>
        <v>718848</v>
      </c>
      <c r="AB1142" s="681"/>
      <c r="AC1142" s="640">
        <v>0</v>
      </c>
      <c r="AD1142" s="692"/>
      <c r="AE1142" s="684"/>
      <c r="AF1142" s="695">
        <f>AA1142+AD1142+AE1142</f>
        <v>718848</v>
      </c>
      <c r="AG1142" s="676" t="s">
        <v>1073</v>
      </c>
      <c r="AH1142" s="676"/>
      <c r="AI1142" s="676">
        <v>60</v>
      </c>
      <c r="AJ1142" s="686" t="s">
        <v>2319</v>
      </c>
      <c r="AK1142" s="676" t="s">
        <v>1088</v>
      </c>
      <c r="AL1142" s="685" t="s">
        <v>3004</v>
      </c>
      <c r="AM1142" s="676" t="s">
        <v>52</v>
      </c>
      <c r="AN1142" s="676" t="s">
        <v>1076</v>
      </c>
      <c r="AO1142" s="442"/>
      <c r="AP1142" s="684"/>
      <c r="AQ1142" s="684" t="s">
        <v>37</v>
      </c>
      <c r="AR1142" s="684" t="s">
        <v>3009</v>
      </c>
      <c r="AS1142" s="544" t="s">
        <v>1077</v>
      </c>
      <c r="AT1142" s="630" t="s">
        <v>1091</v>
      </c>
      <c r="AU1142" s="630" t="s">
        <v>1078</v>
      </c>
      <c r="AV1142" s="662">
        <v>0.73</v>
      </c>
      <c r="AW1142" s="673">
        <f>U1142</f>
        <v>49204132</v>
      </c>
      <c r="AX1142" s="673" cm="1">
        <f t="array" ref="AX1142">SUM(MID(0&amp;AW1142,LARGE(INDEX(ISNUMBER(--MID(AW1142,ROW($1:$8),1))*ROW($1:$8),),ROW($1:$8))+1,1)*10^ROW($1:$8)/10)</f>
        <v>49204132</v>
      </c>
      <c r="AY1142" s="673" t="str">
        <f>VLOOKUP($AX1142,'Item Master Data'!$A:$F,3,FALSE)</f>
        <v>Q.PEAK DUO BLK G10+/AC</v>
      </c>
      <c r="AZ1142" s="673">
        <f>VLOOKUP($AX1142,'Item Master Data'!$A:$F,6,FALSE)</f>
        <v>360</v>
      </c>
      <c r="BA1142" s="673">
        <f>X1142/BB1142</f>
        <v>96</v>
      </c>
      <c r="BB1142" s="673">
        <f>VLOOKUP(AX1142,'Item Master Data'!$A:$G,7,FALSE)</f>
        <v>26</v>
      </c>
      <c r="BC1142" s="673"/>
      <c r="BD1142" s="673">
        <f>W1142-AZ1142</f>
        <v>0</v>
      </c>
    </row>
    <row r="1143" spans="1:56">
      <c r="A1143" s="544"/>
      <c r="B1143" s="643">
        <v>44649</v>
      </c>
      <c r="C1143" s="643">
        <v>44649</v>
      </c>
      <c r="D1143" s="676" t="s">
        <v>2956</v>
      </c>
      <c r="E1143" s="639" t="s">
        <v>3042</v>
      </c>
      <c r="F1143" s="663" t="s">
        <v>1152</v>
      </c>
      <c r="G1143" s="676">
        <v>2022</v>
      </c>
      <c r="H1143" s="442">
        <v>7</v>
      </c>
      <c r="I1143" s="676"/>
      <c r="J1143" s="333"/>
      <c r="K1143" s="442" t="s">
        <v>3043</v>
      </c>
      <c r="L1143" s="676" t="s">
        <v>3003</v>
      </c>
      <c r="M1143" s="333">
        <v>44637</v>
      </c>
      <c r="N1143" s="333">
        <v>44743</v>
      </c>
      <c r="O1143" s="333"/>
      <c r="P1143" s="333"/>
      <c r="Q1143" s="333"/>
      <c r="R1143" s="333"/>
      <c r="S1143" s="442" t="s">
        <v>2959</v>
      </c>
      <c r="T1143" s="442">
        <v>60</v>
      </c>
      <c r="U1143" s="442">
        <v>49405140</v>
      </c>
      <c r="V1143" s="676" t="s">
        <v>973</v>
      </c>
      <c r="W1143" s="676">
        <v>400</v>
      </c>
      <c r="X1143" s="626">
        <v>3328</v>
      </c>
      <c r="Y1143" s="693">
        <v>1331200</v>
      </c>
      <c r="Z1143" s="443">
        <v>0.55000000000000004</v>
      </c>
      <c r="AA1143" s="682">
        <f>Y1143*Z1143</f>
        <v>732160.00000000012</v>
      </c>
      <c r="AB1143" s="694"/>
      <c r="AC1143" s="717">
        <v>0</v>
      </c>
      <c r="AD1143" s="692"/>
      <c r="AE1143" s="631"/>
      <c r="AF1143" s="695">
        <f>AA1143+AD1143+AE1143</f>
        <v>732160.00000000012</v>
      </c>
      <c r="AG1143" s="676" t="s">
        <v>1073</v>
      </c>
      <c r="AH1143" s="632"/>
      <c r="AI1143" s="676">
        <v>60</v>
      </c>
      <c r="AJ1143" s="686" t="s">
        <v>2319</v>
      </c>
      <c r="AK1143" s="676" t="s">
        <v>1088</v>
      </c>
      <c r="AL1143" s="685" t="s">
        <v>3004</v>
      </c>
      <c r="AM1143" s="676" t="s">
        <v>52</v>
      </c>
      <c r="AN1143" s="676" t="s">
        <v>1076</v>
      </c>
      <c r="AO1143" s="442"/>
      <c r="AP1143" s="688"/>
      <c r="AQ1143" s="633" t="s">
        <v>37</v>
      </c>
      <c r="AR1143" s="633" t="s">
        <v>3009</v>
      </c>
      <c r="AS1143" s="218" t="s">
        <v>1077</v>
      </c>
      <c r="AT1143" s="675" t="s">
        <v>1091</v>
      </c>
      <c r="AU1143" s="675" t="s">
        <v>1078</v>
      </c>
      <c r="AV1143" s="662">
        <v>0.73</v>
      </c>
      <c r="AW1143" s="673">
        <f>U1143</f>
        <v>49405140</v>
      </c>
      <c r="AX1143" s="673" cm="1">
        <f t="array" ref="AX1143">SUM(MID(0&amp;AW1143,LARGE(INDEX(ISNUMBER(--MID(AW1143,ROW($1:$8),1))*ROW($1:$8),),ROW($1:$8))+1,1)*10^ROW($1:$8)/10)</f>
        <v>49405140</v>
      </c>
      <c r="AY1143" s="673" t="str">
        <f>VLOOKUP($AX1143,'Item Master Data'!$A:$F,3,FALSE)</f>
        <v>Q.PEAK DUO BLK ML G10+</v>
      </c>
      <c r="AZ1143" s="673">
        <f>VLOOKUP($AX1143,'Item Master Data'!$A:$F,6,FALSE)</f>
        <v>400</v>
      </c>
      <c r="BA1143" s="673">
        <f>X1143/BB1143</f>
        <v>104</v>
      </c>
      <c r="BB1143" s="673">
        <f>VLOOKUP(AX1143,'Item Master Data'!$A:$G,7,FALSE)</f>
        <v>32</v>
      </c>
      <c r="BC1143" s="673"/>
      <c r="BD1143" s="673">
        <f>W1143-AZ1143</f>
        <v>0</v>
      </c>
    </row>
    <row r="1144" spans="1:56">
      <c r="A1144" s="544"/>
      <c r="B1144" s="643">
        <v>44657</v>
      </c>
      <c r="C1144" s="643">
        <v>44657</v>
      </c>
      <c r="D1144" s="676" t="s">
        <v>2956</v>
      </c>
      <c r="E1144" s="639" t="s">
        <v>3042</v>
      </c>
      <c r="F1144" s="663" t="s">
        <v>1152</v>
      </c>
      <c r="G1144" s="676">
        <v>2022</v>
      </c>
      <c r="H1144" s="442">
        <v>7</v>
      </c>
      <c r="I1144" s="676"/>
      <c r="J1144" s="333"/>
      <c r="K1144" s="442" t="s">
        <v>3046</v>
      </c>
      <c r="L1144" s="676" t="s">
        <v>3003</v>
      </c>
      <c r="M1144" s="333">
        <v>44655</v>
      </c>
      <c r="N1144" s="333">
        <v>44743</v>
      </c>
      <c r="O1144" s="333"/>
      <c r="P1144" s="677"/>
      <c r="Q1144" s="333"/>
      <c r="R1144" s="333"/>
      <c r="S1144" s="442" t="s">
        <v>2959</v>
      </c>
      <c r="T1144" s="442">
        <v>60</v>
      </c>
      <c r="U1144" s="676">
        <v>49203132</v>
      </c>
      <c r="V1144" s="676" t="s">
        <v>986</v>
      </c>
      <c r="W1144" s="676">
        <v>360</v>
      </c>
      <c r="X1144" s="626">
        <v>4992</v>
      </c>
      <c r="Y1144" s="693">
        <v>1797120</v>
      </c>
      <c r="Z1144" s="443">
        <v>0.53</v>
      </c>
      <c r="AA1144" s="682">
        <f>Y1144*Z1144</f>
        <v>952473.60000000009</v>
      </c>
      <c r="AB1144" s="694"/>
      <c r="AC1144" s="717">
        <v>0</v>
      </c>
      <c r="AD1144" s="692"/>
      <c r="AE1144" s="631"/>
      <c r="AF1144" s="695">
        <f>AA1144+AD1144+AE1144</f>
        <v>952473.60000000009</v>
      </c>
      <c r="AG1144" s="676" t="s">
        <v>1073</v>
      </c>
      <c r="AH1144" s="632"/>
      <c r="AI1144" s="676">
        <v>60</v>
      </c>
      <c r="AJ1144" s="686" t="s">
        <v>2319</v>
      </c>
      <c r="AK1144" s="676" t="s">
        <v>1088</v>
      </c>
      <c r="AL1144" s="685" t="s">
        <v>3004</v>
      </c>
      <c r="AM1144" s="676" t="s">
        <v>52</v>
      </c>
      <c r="AN1144" s="676" t="s">
        <v>1076</v>
      </c>
      <c r="AO1144" s="442"/>
      <c r="AP1144" s="688"/>
      <c r="AQ1144" s="633" t="s">
        <v>37</v>
      </c>
      <c r="AR1144" s="633" t="s">
        <v>3009</v>
      </c>
      <c r="AS1144" s="218" t="s">
        <v>1077</v>
      </c>
      <c r="AT1144" s="675" t="s">
        <v>1091</v>
      </c>
      <c r="AU1144" s="675" t="s">
        <v>1078</v>
      </c>
      <c r="AV1144" s="662">
        <v>0.73</v>
      </c>
      <c r="AW1144" s="673">
        <f>U1144</f>
        <v>49203132</v>
      </c>
      <c r="AX1144" s="673" cm="1">
        <f t="array" ref="AX1144">SUM(MID(0&amp;AW1144,LARGE(INDEX(ISNUMBER(--MID(AW1144,ROW($1:$8),1))*ROW($1:$8),),ROW($1:$8))+1,1)*10^ROW($1:$8)/10)</f>
        <v>49203132</v>
      </c>
      <c r="AY1144" s="673" t="str">
        <f>VLOOKUP($AX1144,'Item Master Data'!$A:$F,3,FALSE)</f>
        <v>Q.PEAK DUO BLK G10+</v>
      </c>
      <c r="AZ1144" s="673">
        <f>VLOOKUP($AX1144,'Item Master Data'!$A:$F,6,FALSE)</f>
        <v>360</v>
      </c>
      <c r="BA1144" s="673">
        <f>X1144/BB1144</f>
        <v>156</v>
      </c>
      <c r="BB1144" s="673">
        <f>VLOOKUP(AX1144,'Item Master Data'!$A:$G,7,FALSE)</f>
        <v>32</v>
      </c>
      <c r="BC1144" s="673"/>
      <c r="BD1144" s="673">
        <f>W1144-AZ1144</f>
        <v>0</v>
      </c>
    </row>
    <row r="1145" spans="1:56">
      <c r="A1145" s="544"/>
      <c r="B1145" s="643">
        <v>44657</v>
      </c>
      <c r="C1145" s="643">
        <v>44657</v>
      </c>
      <c r="D1145" s="676" t="s">
        <v>2956</v>
      </c>
      <c r="E1145" s="639" t="s">
        <v>3042</v>
      </c>
      <c r="F1145" s="663" t="s">
        <v>1152</v>
      </c>
      <c r="G1145" s="676">
        <v>2022</v>
      </c>
      <c r="H1145" s="442">
        <v>7</v>
      </c>
      <c r="I1145" s="676"/>
      <c r="J1145" s="677"/>
      <c r="K1145" s="676" t="s">
        <v>3045</v>
      </c>
      <c r="L1145" s="676" t="s">
        <v>3003</v>
      </c>
      <c r="M1145" s="333">
        <v>44655</v>
      </c>
      <c r="N1145" s="333">
        <v>44743</v>
      </c>
      <c r="O1145" s="333"/>
      <c r="P1145" s="333"/>
      <c r="Q1145" s="333"/>
      <c r="R1145" s="333"/>
      <c r="S1145" s="442" t="s">
        <v>2959</v>
      </c>
      <c r="T1145" s="442">
        <v>60</v>
      </c>
      <c r="U1145" s="676">
        <v>49405140</v>
      </c>
      <c r="V1145" s="676" t="s">
        <v>973</v>
      </c>
      <c r="W1145" s="676">
        <v>400</v>
      </c>
      <c r="X1145" s="626">
        <v>4992</v>
      </c>
      <c r="Y1145" s="693">
        <v>1996800</v>
      </c>
      <c r="Z1145" s="443">
        <v>0.55000000000000004</v>
      </c>
      <c r="AA1145" s="682">
        <f>Y1145*Z1145</f>
        <v>1098240</v>
      </c>
      <c r="AB1145" s="694"/>
      <c r="AC1145" s="717">
        <v>0</v>
      </c>
      <c r="AD1145" s="692"/>
      <c r="AE1145" s="631"/>
      <c r="AF1145" s="695">
        <f>AA1145+AD1145+AE1145</f>
        <v>1098240</v>
      </c>
      <c r="AG1145" s="676" t="s">
        <v>1073</v>
      </c>
      <c r="AH1145" s="632"/>
      <c r="AI1145" s="676">
        <v>60</v>
      </c>
      <c r="AJ1145" s="686" t="s">
        <v>2319</v>
      </c>
      <c r="AK1145" s="676" t="s">
        <v>1088</v>
      </c>
      <c r="AL1145" s="685" t="s">
        <v>3004</v>
      </c>
      <c r="AM1145" s="676" t="s">
        <v>52</v>
      </c>
      <c r="AN1145" s="676" t="s">
        <v>1076</v>
      </c>
      <c r="AO1145" s="442"/>
      <c r="AP1145" s="688"/>
      <c r="AQ1145" s="633" t="s">
        <v>37</v>
      </c>
      <c r="AR1145" s="633" t="s">
        <v>3009</v>
      </c>
      <c r="AS1145" s="218" t="s">
        <v>1077</v>
      </c>
      <c r="AT1145" s="675" t="s">
        <v>1091</v>
      </c>
      <c r="AU1145" s="675" t="s">
        <v>1078</v>
      </c>
      <c r="AV1145" s="662">
        <v>0.73</v>
      </c>
      <c r="AW1145" s="673">
        <f>U1145</f>
        <v>49405140</v>
      </c>
      <c r="AX1145" s="673" cm="1">
        <f t="array" ref="AX1145">SUM(MID(0&amp;AW1145,LARGE(INDEX(ISNUMBER(--MID(AW1145,ROW($1:$8),1))*ROW($1:$8),),ROW($1:$8))+1,1)*10^ROW($1:$8)/10)</f>
        <v>49405140</v>
      </c>
      <c r="AY1145" s="673" t="str">
        <f>VLOOKUP($AX1145,'Item Master Data'!$A:$F,3,FALSE)</f>
        <v>Q.PEAK DUO BLK ML G10+</v>
      </c>
      <c r="AZ1145" s="673">
        <f>VLOOKUP($AX1145,'Item Master Data'!$A:$F,6,FALSE)</f>
        <v>400</v>
      </c>
      <c r="BA1145" s="673">
        <f>X1145/BB1145</f>
        <v>156</v>
      </c>
      <c r="BB1145" s="673">
        <f>VLOOKUP(AX1145,'Item Master Data'!$A:$G,7,FALSE)</f>
        <v>32</v>
      </c>
      <c r="BC1145" s="673"/>
      <c r="BD1145" s="673">
        <f>W1145-AZ1145</f>
        <v>0</v>
      </c>
    </row>
    <row r="1146" spans="1:56">
      <c r="A1146" s="544"/>
      <c r="B1146" s="661">
        <v>44664</v>
      </c>
      <c r="C1146" s="661">
        <v>44664</v>
      </c>
      <c r="D1146" s="676" t="s">
        <v>2956</v>
      </c>
      <c r="E1146" s="639"/>
      <c r="F1146" s="442" t="s">
        <v>1152</v>
      </c>
      <c r="G1146" s="676">
        <v>2022</v>
      </c>
      <c r="H1146" s="442">
        <v>7</v>
      </c>
      <c r="I1146" s="676"/>
      <c r="J1146" s="770"/>
      <c r="K1146" s="685" t="s">
        <v>3047</v>
      </c>
      <c r="L1146" s="676" t="s">
        <v>3003</v>
      </c>
      <c r="M1146" s="677">
        <v>44657</v>
      </c>
      <c r="N1146" s="677">
        <v>44743</v>
      </c>
      <c r="O1146" s="677"/>
      <c r="P1146" s="333"/>
      <c r="Q1146" s="333"/>
      <c r="R1146" s="333"/>
      <c r="S1146" s="442" t="s">
        <v>2959</v>
      </c>
      <c r="T1146" s="442">
        <v>72</v>
      </c>
      <c r="U1146" s="676" t="s">
        <v>1113</v>
      </c>
      <c r="V1146" s="676" t="s">
        <v>1072</v>
      </c>
      <c r="W1146" s="676">
        <v>480</v>
      </c>
      <c r="X1146" s="678">
        <v>1160</v>
      </c>
      <c r="Y1146" s="693">
        <v>556800</v>
      </c>
      <c r="Z1146" s="443">
        <v>0.505</v>
      </c>
      <c r="AA1146" s="682">
        <f>Y1146*Z1146</f>
        <v>281184</v>
      </c>
      <c r="AB1146" s="694"/>
      <c r="AC1146" s="717">
        <v>0</v>
      </c>
      <c r="AD1146" s="692"/>
      <c r="AE1146" s="441"/>
      <c r="AF1146" s="695">
        <f>AA1146+AD1146+AE1146</f>
        <v>281184</v>
      </c>
      <c r="AG1146" s="676" t="s">
        <v>1073</v>
      </c>
      <c r="AH1146" s="676"/>
      <c r="AI1146" s="676">
        <v>60</v>
      </c>
      <c r="AJ1146" s="677" t="s">
        <v>2319</v>
      </c>
      <c r="AK1146" s="685" t="s">
        <v>1088</v>
      </c>
      <c r="AL1146" s="685">
        <v>32809</v>
      </c>
      <c r="AM1146" s="676" t="s">
        <v>52</v>
      </c>
      <c r="AN1146" s="676" t="s">
        <v>1076</v>
      </c>
      <c r="AO1146" s="442"/>
      <c r="AP1146" s="684"/>
      <c r="AQ1146" s="684" t="s">
        <v>37</v>
      </c>
      <c r="AR1146" s="633" t="s">
        <v>3009</v>
      </c>
      <c r="AS1146" s="544" t="s">
        <v>1078</v>
      </c>
      <c r="AT1146" s="630" t="s">
        <v>1078</v>
      </c>
      <c r="AU1146" s="630" t="s">
        <v>1078</v>
      </c>
      <c r="AV1146" s="662">
        <v>0.5</v>
      </c>
      <c r="AW1146" s="673" t="str">
        <f>U1146</f>
        <v>TBD</v>
      </c>
      <c r="AX1146" s="673" cm="1">
        <f t="array" ref="AX1146">SUM(MID(0&amp;AW1146,LARGE(INDEX(ISNUMBER(--MID(AW1146,ROW($1:$8),1))*ROW($1:$8),),ROW($1:$8))+1,1)*10^ROW($1:$8)/10)</f>
        <v>0</v>
      </c>
      <c r="AY1146" s="673" t="e">
        <f>VLOOKUP($AX1146,'Item Master Data'!$A:$F,3,FALSE)</f>
        <v>#N/A</v>
      </c>
      <c r="AZ1146" s="673" t="e">
        <f>VLOOKUP($AX1146,'Item Master Data'!$A:$F,6,FALSE)</f>
        <v>#N/A</v>
      </c>
      <c r="BA1146" s="673" t="e">
        <f>X1146/BB1146</f>
        <v>#N/A</v>
      </c>
      <c r="BB1146" s="673" t="e">
        <f>VLOOKUP(AX1146,'Item Master Data'!$A:$G,7,FALSE)</f>
        <v>#N/A</v>
      </c>
      <c r="BC1146" s="673"/>
      <c r="BD1146" s="673" t="e">
        <f>W1146-AZ1146</f>
        <v>#N/A</v>
      </c>
    </row>
    <row r="1147" spans="1:56">
      <c r="A1147" s="544"/>
      <c r="B1147" s="661"/>
      <c r="C1147" s="661"/>
      <c r="D1147" s="676" t="s">
        <v>2956</v>
      </c>
      <c r="E1147" s="639" t="s">
        <v>3244</v>
      </c>
      <c r="F1147" s="442"/>
      <c r="G1147" s="676">
        <v>2022</v>
      </c>
      <c r="H1147" s="442">
        <v>7</v>
      </c>
      <c r="I1147" s="676"/>
      <c r="J1147" s="677"/>
      <c r="K1147" s="685" t="s">
        <v>3245</v>
      </c>
      <c r="L1147" s="676" t="s">
        <v>3246</v>
      </c>
      <c r="M1147" s="677">
        <v>44651</v>
      </c>
      <c r="N1147" s="677">
        <v>44743</v>
      </c>
      <c r="O1147" s="677"/>
      <c r="P1147" s="677"/>
      <c r="Q1147" s="333"/>
      <c r="R1147" s="333"/>
      <c r="S1147" s="442" t="s">
        <v>2959</v>
      </c>
      <c r="T1147" s="442">
        <v>72</v>
      </c>
      <c r="U1147" s="442">
        <v>49301155</v>
      </c>
      <c r="V1147" s="676" t="s">
        <v>1108</v>
      </c>
      <c r="W1147" s="676">
        <v>475</v>
      </c>
      <c r="X1147" s="678">
        <v>1276</v>
      </c>
      <c r="Y1147" s="693">
        <v>606100</v>
      </c>
      <c r="Z1147" s="443">
        <v>0.48501052631000002</v>
      </c>
      <c r="AA1147" s="682">
        <f>Y1147*Z1147</f>
        <v>293964.87999649101</v>
      </c>
      <c r="AB1147" s="694"/>
      <c r="AC1147" s="717">
        <v>0</v>
      </c>
      <c r="AD1147" s="692"/>
      <c r="AE1147" s="441"/>
      <c r="AF1147" s="695">
        <f>AA1147+AD1147+AE1147</f>
        <v>293964.87999649101</v>
      </c>
      <c r="AG1147" s="676" t="s">
        <v>47</v>
      </c>
      <c r="AH1147" s="676"/>
      <c r="AI1147" s="676">
        <v>30</v>
      </c>
      <c r="AJ1147" s="677" t="s">
        <v>1087</v>
      </c>
      <c r="AK1147" s="685" t="s">
        <v>1088</v>
      </c>
      <c r="AL1147" s="685" t="s">
        <v>2990</v>
      </c>
      <c r="AM1147" s="676" t="s">
        <v>52</v>
      </c>
      <c r="AN1147" s="676" t="s">
        <v>50</v>
      </c>
      <c r="AO1147" s="442"/>
      <c r="AP1147" s="684" t="s">
        <v>38</v>
      </c>
      <c r="AQ1147" s="684" t="s">
        <v>37</v>
      </c>
      <c r="AR1147" s="633"/>
      <c r="AS1147" s="544" t="s">
        <v>1077</v>
      </c>
      <c r="AT1147" s="630" t="s">
        <v>1091</v>
      </c>
      <c r="AU1147" s="630" t="s">
        <v>1078</v>
      </c>
      <c r="AV1147" s="662"/>
      <c r="AW1147" s="673">
        <f>U1147</f>
        <v>49301155</v>
      </c>
      <c r="AX1147" s="673" cm="1">
        <f t="array" ref="AX1147">SUM(MID(0&amp;AW1147,LARGE(INDEX(ISNUMBER(--MID(AW1147,ROW($1:$8),1))*ROW($1:$8),),ROW($1:$8))+1,1)*10^ROW($1:$8)/10)</f>
        <v>49301155</v>
      </c>
      <c r="AY1147" s="673" t="str">
        <f>VLOOKUP($AX1147,'Item Master Data'!$A:$F,3,FALSE)</f>
        <v>Q.PEAK DUO XL G10</v>
      </c>
      <c r="AZ1147" s="673">
        <f>VLOOKUP($AX1147,'Item Master Data'!$A:$F,6,FALSE)</f>
        <v>475</v>
      </c>
      <c r="BA1147" s="673">
        <f>X1147/BB1147</f>
        <v>44</v>
      </c>
      <c r="BB1147" s="673">
        <f>VLOOKUP(AX1147,'Item Master Data'!$A:$G,7,FALSE)</f>
        <v>29</v>
      </c>
      <c r="BC1147" s="673"/>
      <c r="BD1147" s="673">
        <f>W1147-AZ1147</f>
        <v>0</v>
      </c>
    </row>
    <row r="1148" spans="1:56">
      <c r="A1148" s="544"/>
      <c r="B1148" s="661">
        <v>44579</v>
      </c>
      <c r="C1148" s="661">
        <v>44579</v>
      </c>
      <c r="D1148" s="676" t="s">
        <v>2956</v>
      </c>
      <c r="E1148" s="639"/>
      <c r="F1148" s="442"/>
      <c r="G1148" s="676">
        <v>2022</v>
      </c>
      <c r="H1148" s="442">
        <v>7</v>
      </c>
      <c r="I1148" s="676"/>
      <c r="J1148" s="770"/>
      <c r="K1148" s="685" t="s">
        <v>5375</v>
      </c>
      <c r="L1148" s="676" t="s">
        <v>3022</v>
      </c>
      <c r="M1148" s="677">
        <v>44855</v>
      </c>
      <c r="N1148" s="677">
        <v>44713</v>
      </c>
      <c r="O1148" s="677"/>
      <c r="P1148" s="333"/>
      <c r="Q1148" s="333"/>
      <c r="R1148" s="333"/>
      <c r="S1148" s="676" t="s">
        <v>2959</v>
      </c>
      <c r="T1148" s="442">
        <v>72</v>
      </c>
      <c r="U1148" s="676" t="s">
        <v>1234</v>
      </c>
      <c r="V1148" s="676" t="s">
        <v>1072</v>
      </c>
      <c r="W1148" s="676">
        <v>480</v>
      </c>
      <c r="X1148" s="678">
        <v>1276</v>
      </c>
      <c r="Y1148" s="693">
        <v>612480</v>
      </c>
      <c r="Z1148" s="443">
        <v>0.47499999999999998</v>
      </c>
      <c r="AA1148" s="682">
        <f>Y1148*Z1148</f>
        <v>290928</v>
      </c>
      <c r="AB1148" s="694"/>
      <c r="AC1148" s="717">
        <v>0</v>
      </c>
      <c r="AD1148" s="692"/>
      <c r="AE1148" s="441"/>
      <c r="AF1148" s="695">
        <f>AA1148+AD1148+AE1148</f>
        <v>290928</v>
      </c>
      <c r="AG1148" s="676" t="s">
        <v>1073</v>
      </c>
      <c r="AH1148" s="676"/>
      <c r="AI1148" s="676">
        <v>60</v>
      </c>
      <c r="AJ1148" s="677" t="s">
        <v>3023</v>
      </c>
      <c r="AK1148" s="685" t="s">
        <v>1163</v>
      </c>
      <c r="AL1148" s="685" t="s">
        <v>3024</v>
      </c>
      <c r="AM1148" s="676" t="s">
        <v>52</v>
      </c>
      <c r="AN1148" s="676" t="s">
        <v>1571</v>
      </c>
      <c r="AO1148" s="442"/>
      <c r="AP1148" s="684" t="s">
        <v>38</v>
      </c>
      <c r="AQ1148" s="684" t="s">
        <v>37</v>
      </c>
      <c r="AR1148" s="633"/>
      <c r="AS1148" s="544" t="s">
        <v>1078</v>
      </c>
      <c r="AT1148" s="630" t="s">
        <v>1078</v>
      </c>
      <c r="AU1148" s="630" t="s">
        <v>1078</v>
      </c>
      <c r="AV1148" s="662"/>
      <c r="AW1148" s="673" t="str">
        <f>U1148</f>
        <v>30397872C</v>
      </c>
      <c r="AX1148" s="673" cm="1">
        <f t="array" ref="AX1148">SUM(MID(0&amp;AW1148,LARGE(INDEX(ISNUMBER(--MID(AW1148,ROW($1:$8),1))*ROW($1:$8),),ROW($1:$8))+1,1)*10^ROW($1:$8)/10)</f>
        <v>30397872</v>
      </c>
      <c r="AY1148" s="673" t="str">
        <f>VLOOKUP($AX1148,'Item Master Data'!$A:$F,3,FALSE)</f>
        <v>Q.PEAK DUO XL G10 BFG</v>
      </c>
      <c r="AZ1148" s="673">
        <f>VLOOKUP($AX1148,'Item Master Data'!$A:$F,6,FALSE)</f>
        <v>480</v>
      </c>
      <c r="BA1148" s="673">
        <f>X1148/BB1148</f>
        <v>44</v>
      </c>
      <c r="BB1148" s="673">
        <f>VLOOKUP(AX1148,'Item Master Data'!$A:$G,7,FALSE)</f>
        <v>29</v>
      </c>
      <c r="BC1148" s="673"/>
      <c r="BD1148" s="673">
        <f>W1148-AZ1148</f>
        <v>0</v>
      </c>
    </row>
    <row r="1149" spans="1:56">
      <c r="A1149" s="544"/>
      <c r="B1149" s="661">
        <v>44579</v>
      </c>
      <c r="C1149" s="661">
        <v>44579</v>
      </c>
      <c r="D1149" s="676" t="s">
        <v>2956</v>
      </c>
      <c r="E1149" s="639"/>
      <c r="F1149" s="442"/>
      <c r="G1149" s="676">
        <v>2022</v>
      </c>
      <c r="H1149" s="442">
        <v>7</v>
      </c>
      <c r="I1149" s="676"/>
      <c r="J1149" s="770"/>
      <c r="K1149" s="685" t="s">
        <v>5375</v>
      </c>
      <c r="L1149" s="676" t="s">
        <v>3022</v>
      </c>
      <c r="M1149" s="677">
        <v>44855</v>
      </c>
      <c r="N1149" s="677">
        <v>44713</v>
      </c>
      <c r="O1149" s="677"/>
      <c r="P1149" s="333"/>
      <c r="Q1149" s="333"/>
      <c r="R1149" s="333"/>
      <c r="S1149" s="676" t="s">
        <v>2959</v>
      </c>
      <c r="T1149" s="442">
        <v>72</v>
      </c>
      <c r="U1149" s="442" t="s">
        <v>1113</v>
      </c>
      <c r="V1149" s="676" t="s">
        <v>5374</v>
      </c>
      <c r="W1149" s="676">
        <v>430</v>
      </c>
      <c r="X1149" s="678">
        <v>1276</v>
      </c>
      <c r="Y1149" s="693">
        <v>548680</v>
      </c>
      <c r="Z1149" s="443">
        <v>0.44500000000000001</v>
      </c>
      <c r="AA1149" s="682">
        <f>Y1149*Z1149</f>
        <v>244162.6</v>
      </c>
      <c r="AB1149" s="694"/>
      <c r="AC1149" s="717">
        <v>0</v>
      </c>
      <c r="AD1149" s="692"/>
      <c r="AE1149" s="441"/>
      <c r="AF1149" s="695">
        <f>AA1149+AD1149+AE1149</f>
        <v>244162.6</v>
      </c>
      <c r="AG1149" s="676" t="s">
        <v>1073</v>
      </c>
      <c r="AH1149" s="676"/>
      <c r="AI1149" s="676">
        <v>60</v>
      </c>
      <c r="AJ1149" s="677" t="s">
        <v>3023</v>
      </c>
      <c r="AK1149" s="685" t="s">
        <v>1163</v>
      </c>
      <c r="AL1149" s="685" t="s">
        <v>3024</v>
      </c>
      <c r="AM1149" s="676" t="s">
        <v>52</v>
      </c>
      <c r="AN1149" s="676" t="s">
        <v>1571</v>
      </c>
      <c r="AO1149" s="442"/>
      <c r="AP1149" s="684" t="s">
        <v>38</v>
      </c>
      <c r="AQ1149" s="684" t="s">
        <v>37</v>
      </c>
      <c r="AR1149" s="633"/>
      <c r="AS1149" s="544" t="s">
        <v>1078</v>
      </c>
      <c r="AT1149" s="630" t="s">
        <v>1078</v>
      </c>
      <c r="AU1149" s="630" t="s">
        <v>1078</v>
      </c>
      <c r="AV1149" s="662"/>
      <c r="AW1149" s="673" t="str">
        <f>U1149</f>
        <v>TBD</v>
      </c>
      <c r="AX1149" s="673" cm="1">
        <f t="array" ref="AX1149">SUM(MID(0&amp;AW1149,LARGE(INDEX(ISNUMBER(--MID(AW1149,ROW($1:$8),1))*ROW($1:$8),),ROW($1:$8))+1,1)*10^ROW($1:$8)/10)</f>
        <v>0</v>
      </c>
      <c r="AY1149" s="673" t="e">
        <f>VLOOKUP($AX1149,'Item Master Data'!$A:$F,3,FALSE)</f>
        <v>#N/A</v>
      </c>
      <c r="AZ1149" s="673" t="e">
        <f>VLOOKUP($AX1149,'Item Master Data'!$A:$F,6,FALSE)</f>
        <v>#N/A</v>
      </c>
      <c r="BA1149" s="673" t="e">
        <f>X1149/BB1149</f>
        <v>#N/A</v>
      </c>
      <c r="BB1149" s="673" t="e">
        <f>VLOOKUP(AX1149,'Item Master Data'!$A:$G,7,FALSE)</f>
        <v>#N/A</v>
      </c>
      <c r="BC1149" s="673"/>
      <c r="BD1149" s="673" t="e">
        <f>W1149-AZ1149</f>
        <v>#N/A</v>
      </c>
    </row>
    <row r="1150" spans="1:56">
      <c r="A1150" s="544"/>
      <c r="B1150" s="661"/>
      <c r="C1150" s="661">
        <v>44573</v>
      </c>
      <c r="D1150" s="676" t="s">
        <v>2956</v>
      </c>
      <c r="E1150" s="639" t="s">
        <v>3065</v>
      </c>
      <c r="F1150" s="442" t="s">
        <v>1152</v>
      </c>
      <c r="G1150" s="676">
        <v>2022</v>
      </c>
      <c r="H1150" s="442">
        <v>7</v>
      </c>
      <c r="I1150" s="676"/>
      <c r="J1150" s="770"/>
      <c r="K1150" s="685" t="s">
        <v>3076</v>
      </c>
      <c r="L1150" s="676" t="s">
        <v>3022</v>
      </c>
      <c r="M1150" s="677">
        <v>44512</v>
      </c>
      <c r="N1150" s="677">
        <v>44713</v>
      </c>
      <c r="O1150" s="677"/>
      <c r="P1150" s="333"/>
      <c r="Q1150" s="333"/>
      <c r="R1150" s="333"/>
      <c r="S1150" s="676" t="s">
        <v>2959</v>
      </c>
      <c r="T1150" s="442">
        <v>60</v>
      </c>
      <c r="U1150" s="676">
        <v>49403140</v>
      </c>
      <c r="V1150" s="676" t="s">
        <v>973</v>
      </c>
      <c r="W1150" s="676">
        <v>400</v>
      </c>
      <c r="X1150" s="678">
        <v>4160</v>
      </c>
      <c r="Y1150" s="693">
        <v>1664000</v>
      </c>
      <c r="Z1150" s="443">
        <v>0.55000000000000004</v>
      </c>
      <c r="AA1150" s="682">
        <f>Y1150*Z1150</f>
        <v>915200.00000000012</v>
      </c>
      <c r="AB1150" s="694"/>
      <c r="AC1150" s="717">
        <v>0</v>
      </c>
      <c r="AD1150" s="692"/>
      <c r="AE1150" s="441"/>
      <c r="AF1150" s="695">
        <f>AA1150+AD1150+AE1150</f>
        <v>915200.00000000012</v>
      </c>
      <c r="AG1150" s="676" t="s">
        <v>1073</v>
      </c>
      <c r="AH1150" s="676"/>
      <c r="AI1150" s="676">
        <v>60</v>
      </c>
      <c r="AJ1150" s="677" t="s">
        <v>3023</v>
      </c>
      <c r="AK1150" s="685" t="s">
        <v>1163</v>
      </c>
      <c r="AL1150" s="685" t="s">
        <v>3024</v>
      </c>
      <c r="AM1150" s="676" t="s">
        <v>52</v>
      </c>
      <c r="AN1150" s="676" t="s">
        <v>1076</v>
      </c>
      <c r="AO1150" s="442"/>
      <c r="AP1150" s="684"/>
      <c r="AQ1150" s="684" t="s">
        <v>37</v>
      </c>
      <c r="AR1150" s="633" t="s">
        <v>1257</v>
      </c>
      <c r="AS1150" s="544" t="s">
        <v>1078</v>
      </c>
      <c r="AT1150" s="630" t="s">
        <v>1078</v>
      </c>
      <c r="AU1150" s="630" t="s">
        <v>1078</v>
      </c>
      <c r="AV1150" s="662">
        <v>0.47499999999999998</v>
      </c>
      <c r="AW1150" s="673">
        <f>U1150</f>
        <v>49403140</v>
      </c>
      <c r="AX1150" s="673" cm="1">
        <f t="array" ref="AX1150">SUM(MID(0&amp;AW1150,LARGE(INDEX(ISNUMBER(--MID(AW1150,ROW($1:$8),1))*ROW($1:$8),),ROW($1:$8))+1,1)*10^ROW($1:$8)/10)</f>
        <v>49403140</v>
      </c>
      <c r="AY1150" s="673" t="str">
        <f>VLOOKUP($AX1150,'Item Master Data'!$A:$F,3,FALSE)</f>
        <v>Q.PEAK DUO BLK ML G10+</v>
      </c>
      <c r="AZ1150" s="673">
        <f>VLOOKUP($AX1150,'Item Master Data'!$A:$F,6,FALSE)</f>
        <v>400</v>
      </c>
      <c r="BA1150" s="673">
        <f>X1150/BB1150</f>
        <v>130</v>
      </c>
      <c r="BB1150" s="673">
        <f>VLOOKUP(AX1150,'Item Master Data'!$A:$G,7,FALSE)</f>
        <v>32</v>
      </c>
      <c r="BC1150" s="673"/>
      <c r="BD1150" s="673">
        <f>W1150-AZ1150</f>
        <v>0</v>
      </c>
    </row>
    <row r="1151" spans="1:56">
      <c r="A1151" s="544"/>
      <c r="B1151" s="661"/>
      <c r="C1151" s="661">
        <v>44573</v>
      </c>
      <c r="D1151" s="676" t="s">
        <v>2956</v>
      </c>
      <c r="E1151" s="639" t="s">
        <v>3065</v>
      </c>
      <c r="F1151" s="442" t="s">
        <v>1152</v>
      </c>
      <c r="G1151" s="676">
        <v>2022</v>
      </c>
      <c r="H1151" s="442">
        <v>7</v>
      </c>
      <c r="I1151" s="676"/>
      <c r="J1151" s="770"/>
      <c r="K1151" s="685" t="s">
        <v>3075</v>
      </c>
      <c r="L1151" s="676" t="s">
        <v>3022</v>
      </c>
      <c r="M1151" s="677">
        <v>44529</v>
      </c>
      <c r="N1151" s="677">
        <v>44687</v>
      </c>
      <c r="O1151" s="677"/>
      <c r="P1151" s="333"/>
      <c r="Q1151" s="333"/>
      <c r="R1151" s="333"/>
      <c r="S1151" s="442" t="s">
        <v>2959</v>
      </c>
      <c r="T1151" s="442">
        <v>60</v>
      </c>
      <c r="U1151" s="442">
        <v>49403140</v>
      </c>
      <c r="V1151" s="676" t="s">
        <v>973</v>
      </c>
      <c r="W1151" s="676">
        <v>400</v>
      </c>
      <c r="X1151" s="678">
        <v>832</v>
      </c>
      <c r="Y1151" s="693">
        <v>332800</v>
      </c>
      <c r="Z1151" s="443">
        <v>0.55000000000000004</v>
      </c>
      <c r="AA1151" s="682">
        <f>Y1151*Z1151</f>
        <v>183040.00000000003</v>
      </c>
      <c r="AB1151" s="694"/>
      <c r="AC1151" s="717">
        <v>0</v>
      </c>
      <c r="AD1151" s="692"/>
      <c r="AE1151" s="441"/>
      <c r="AF1151" s="695">
        <f>AA1151+AD1151+AE1151</f>
        <v>183040.00000000003</v>
      </c>
      <c r="AG1151" s="676" t="s">
        <v>1073</v>
      </c>
      <c r="AH1151" s="676"/>
      <c r="AI1151" s="676">
        <v>60</v>
      </c>
      <c r="AJ1151" s="677" t="s">
        <v>3023</v>
      </c>
      <c r="AK1151" s="685" t="s">
        <v>1163</v>
      </c>
      <c r="AL1151" s="685" t="s">
        <v>3024</v>
      </c>
      <c r="AM1151" s="676" t="s">
        <v>52</v>
      </c>
      <c r="AN1151" s="676" t="s">
        <v>1076</v>
      </c>
      <c r="AO1151" s="442"/>
      <c r="AP1151" s="684"/>
      <c r="AQ1151" s="684" t="s">
        <v>37</v>
      </c>
      <c r="AR1151" s="633" t="s">
        <v>1257</v>
      </c>
      <c r="AS1151" s="544" t="s">
        <v>1078</v>
      </c>
      <c r="AT1151" s="630" t="s">
        <v>1078</v>
      </c>
      <c r="AU1151" s="630" t="s">
        <v>1078</v>
      </c>
      <c r="AV1151" s="662">
        <v>0.47499999999999998</v>
      </c>
      <c r="AW1151" s="673">
        <f>U1151</f>
        <v>49403140</v>
      </c>
      <c r="AX1151" s="673" cm="1">
        <f t="array" ref="AX1151">SUM(MID(0&amp;AW1151,LARGE(INDEX(ISNUMBER(--MID(AW1151,ROW($1:$8),1))*ROW($1:$8),),ROW($1:$8))+1,1)*10^ROW($1:$8)/10)</f>
        <v>49403140</v>
      </c>
      <c r="AY1151" s="673" t="str">
        <f>VLOOKUP($AX1151,'Item Master Data'!$A:$F,3,FALSE)</f>
        <v>Q.PEAK DUO BLK ML G10+</v>
      </c>
      <c r="AZ1151" s="673">
        <f>VLOOKUP($AX1151,'Item Master Data'!$A:$F,6,FALSE)</f>
        <v>400</v>
      </c>
      <c r="BA1151" s="673">
        <f>X1151/BB1151</f>
        <v>26</v>
      </c>
      <c r="BB1151" s="673">
        <f>VLOOKUP(AX1151,'Item Master Data'!$A:$G,7,FALSE)</f>
        <v>32</v>
      </c>
      <c r="BC1151" s="673"/>
      <c r="BD1151" s="673">
        <f>W1151-AZ1151</f>
        <v>0</v>
      </c>
    </row>
    <row r="1152" spans="1:56">
      <c r="A1152" s="544"/>
      <c r="B1152" s="661">
        <v>44531</v>
      </c>
      <c r="C1152" s="661">
        <v>44543</v>
      </c>
      <c r="D1152" s="676" t="s">
        <v>2956</v>
      </c>
      <c r="E1152" s="639" t="s">
        <v>3065</v>
      </c>
      <c r="F1152" s="442" t="s">
        <v>1152</v>
      </c>
      <c r="G1152" s="676">
        <v>2022</v>
      </c>
      <c r="H1152" s="442">
        <v>7</v>
      </c>
      <c r="I1152" s="676"/>
      <c r="J1152" s="770"/>
      <c r="K1152" s="685" t="s">
        <v>3077</v>
      </c>
      <c r="L1152" s="676" t="s">
        <v>3022</v>
      </c>
      <c r="M1152" s="677">
        <v>44529</v>
      </c>
      <c r="N1152" s="677">
        <v>44718</v>
      </c>
      <c r="O1152" s="677"/>
      <c r="P1152" s="677"/>
      <c r="Q1152" s="333"/>
      <c r="R1152" s="333"/>
      <c r="S1152" s="676" t="s">
        <v>2959</v>
      </c>
      <c r="T1152" s="442">
        <v>60</v>
      </c>
      <c r="U1152" s="676">
        <v>49403140</v>
      </c>
      <c r="V1152" s="676" t="s">
        <v>973</v>
      </c>
      <c r="W1152" s="676">
        <v>400</v>
      </c>
      <c r="X1152" s="678">
        <v>1664</v>
      </c>
      <c r="Y1152" s="693">
        <v>665600</v>
      </c>
      <c r="Z1152" s="443">
        <v>0.55000000000000004</v>
      </c>
      <c r="AA1152" s="682">
        <f>Y1152*Z1152</f>
        <v>366080.00000000006</v>
      </c>
      <c r="AB1152" s="694"/>
      <c r="AC1152" s="717">
        <v>0</v>
      </c>
      <c r="AD1152" s="692"/>
      <c r="AE1152" s="684"/>
      <c r="AF1152" s="695">
        <f>AA1152+AD1152+AE1152</f>
        <v>366080.00000000006</v>
      </c>
      <c r="AG1152" s="676" t="s">
        <v>1073</v>
      </c>
      <c r="AH1152" s="676"/>
      <c r="AI1152" s="676">
        <v>60</v>
      </c>
      <c r="AJ1152" s="677" t="s">
        <v>3023</v>
      </c>
      <c r="AK1152" s="685" t="s">
        <v>1163</v>
      </c>
      <c r="AL1152" s="685" t="s">
        <v>3024</v>
      </c>
      <c r="AM1152" s="676" t="s">
        <v>52</v>
      </c>
      <c r="AN1152" s="676" t="s">
        <v>1076</v>
      </c>
      <c r="AO1152" s="442"/>
      <c r="AP1152" s="684"/>
      <c r="AQ1152" s="684" t="s">
        <v>37</v>
      </c>
      <c r="AR1152" s="633" t="s">
        <v>1297</v>
      </c>
      <c r="AS1152" s="544" t="s">
        <v>1078</v>
      </c>
      <c r="AT1152" s="630" t="s">
        <v>1078</v>
      </c>
      <c r="AU1152" s="630" t="s">
        <v>1078</v>
      </c>
      <c r="AV1152" s="662">
        <v>0.49</v>
      </c>
      <c r="AW1152" s="673">
        <f>U1152</f>
        <v>49403140</v>
      </c>
      <c r="AX1152" s="673" cm="1">
        <f t="array" ref="AX1152">SUM(MID(0&amp;AW1152,LARGE(INDEX(ISNUMBER(--MID(AW1152,ROW($1:$8),1))*ROW($1:$8),),ROW($1:$8))+1,1)*10^ROW($1:$8)/10)</f>
        <v>49403140</v>
      </c>
      <c r="AY1152" s="673" t="str">
        <f>VLOOKUP($AX1152,'Item Master Data'!$A:$F,3,FALSE)</f>
        <v>Q.PEAK DUO BLK ML G10+</v>
      </c>
      <c r="AZ1152" s="673">
        <f>VLOOKUP($AX1152,'Item Master Data'!$A:$F,6,FALSE)</f>
        <v>400</v>
      </c>
      <c r="BA1152" s="673">
        <f>X1152/BB1152</f>
        <v>52</v>
      </c>
      <c r="BB1152" s="673">
        <f>VLOOKUP(AX1152,'Item Master Data'!$A:$G,7,FALSE)</f>
        <v>32</v>
      </c>
      <c r="BC1152" s="673"/>
      <c r="BD1152" s="673">
        <f>W1152-AZ1152</f>
        <v>0</v>
      </c>
    </row>
    <row r="1153" spans="1:56">
      <c r="A1153" s="544"/>
      <c r="B1153" s="643">
        <v>44607</v>
      </c>
      <c r="C1153" s="643">
        <v>44631</v>
      </c>
      <c r="D1153" s="676" t="s">
        <v>2956</v>
      </c>
      <c r="E1153" s="676" t="s">
        <v>3042</v>
      </c>
      <c r="F1153" s="676" t="s">
        <v>1152</v>
      </c>
      <c r="G1153" s="442">
        <v>2022</v>
      </c>
      <c r="H1153" s="676">
        <v>7</v>
      </c>
      <c r="I1153" s="676"/>
      <c r="J1153" s="677"/>
      <c r="K1153" s="676" t="s">
        <v>3235</v>
      </c>
      <c r="L1153" s="676" t="s">
        <v>3220</v>
      </c>
      <c r="M1153" s="677">
        <v>44607</v>
      </c>
      <c r="N1153" s="677">
        <v>44713</v>
      </c>
      <c r="O1153" s="677" t="s">
        <v>2411</v>
      </c>
      <c r="P1153" s="333"/>
      <c r="Q1153" s="333"/>
      <c r="R1153" s="333"/>
      <c r="S1153" s="676" t="s">
        <v>2959</v>
      </c>
      <c r="T1153" s="442">
        <v>60</v>
      </c>
      <c r="U1153" s="442" t="s">
        <v>1791</v>
      </c>
      <c r="V1153" s="676" t="s">
        <v>973</v>
      </c>
      <c r="W1153" s="676">
        <v>400</v>
      </c>
      <c r="X1153" s="626">
        <v>15808</v>
      </c>
      <c r="Y1153" s="693">
        <v>6323200</v>
      </c>
      <c r="Z1153" s="443">
        <v>0.5</v>
      </c>
      <c r="AA1153" s="682">
        <f>Y1153*Z1153</f>
        <v>3161600</v>
      </c>
      <c r="AB1153" s="694"/>
      <c r="AC1153" s="717">
        <v>0</v>
      </c>
      <c r="AD1153" s="692"/>
      <c r="AE1153" s="631"/>
      <c r="AF1153" s="695">
        <f>AA1153+AD1153+AE1153</f>
        <v>3161600</v>
      </c>
      <c r="AG1153" s="442" t="s">
        <v>47</v>
      </c>
      <c r="AH1153" s="632"/>
      <c r="AI1153" s="676">
        <v>30</v>
      </c>
      <c r="AJ1153" s="686" t="s">
        <v>1087</v>
      </c>
      <c r="AK1153" s="676" t="s">
        <v>1088</v>
      </c>
      <c r="AL1153" s="685" t="s">
        <v>2990</v>
      </c>
      <c r="AM1153" s="442" t="s">
        <v>52</v>
      </c>
      <c r="AN1153" s="442" t="s">
        <v>1076</v>
      </c>
      <c r="AO1153" s="442"/>
      <c r="AP1153" s="688"/>
      <c r="AQ1153" s="633" t="s">
        <v>37</v>
      </c>
      <c r="AR1153" s="633" t="s">
        <v>3009</v>
      </c>
      <c r="AS1153" s="218" t="s">
        <v>1077</v>
      </c>
      <c r="AT1153" s="675" t="s">
        <v>1091</v>
      </c>
      <c r="AU1153" s="675" t="s">
        <v>1078</v>
      </c>
      <c r="AV1153" s="662">
        <v>0.5</v>
      </c>
      <c r="AW1153" s="673" t="str">
        <f>U1153</f>
        <v>30390156H</v>
      </c>
      <c r="AX1153" s="673" cm="1">
        <f t="array" ref="AX1153">SUM(MID(0&amp;AW1153,LARGE(INDEX(ISNUMBER(--MID(AW1153,ROW($1:$8),1))*ROW($1:$8),),ROW($1:$8))+1,1)*10^ROW($1:$8)/10)</f>
        <v>30390156</v>
      </c>
      <c r="AY1153" s="673" t="str">
        <f>VLOOKUP($AX1153,'Item Master Data'!$A:$F,3,FALSE)</f>
        <v>Q.PEAK DUO BLK ML G10+</v>
      </c>
      <c r="AZ1153" s="673">
        <f>VLOOKUP($AX1153,'Item Master Data'!$A:$F,6,FALSE)</f>
        <v>400</v>
      </c>
      <c r="BA1153" s="673">
        <f>X1153/BB1153</f>
        <v>494</v>
      </c>
      <c r="BB1153" s="673">
        <f>VLOOKUP(AX1153,'Item Master Data'!$A:$G,7,FALSE)</f>
        <v>32</v>
      </c>
      <c r="BC1153" s="673"/>
      <c r="BD1153" s="673">
        <f>W1153-AZ1153</f>
        <v>0</v>
      </c>
    </row>
    <row r="1154" spans="1:56">
      <c r="A1154" s="544"/>
      <c r="B1154" s="643">
        <v>44665</v>
      </c>
      <c r="C1154" s="643">
        <v>44666</v>
      </c>
      <c r="D1154" s="676" t="s">
        <v>2956</v>
      </c>
      <c r="E1154" s="639" t="s">
        <v>3042</v>
      </c>
      <c r="F1154" s="663" t="s">
        <v>1152</v>
      </c>
      <c r="G1154" s="442">
        <v>2022</v>
      </c>
      <c r="H1154" s="676">
        <v>8</v>
      </c>
      <c r="I1154" s="676"/>
      <c r="J1154" s="770"/>
      <c r="K1154" s="676" t="s">
        <v>4830</v>
      </c>
      <c r="L1154" s="676" t="s">
        <v>3003</v>
      </c>
      <c r="M1154" s="677">
        <v>44550</v>
      </c>
      <c r="N1154" s="677">
        <v>44713</v>
      </c>
      <c r="O1154" s="677"/>
      <c r="P1154" s="333"/>
      <c r="Q1154" s="333"/>
      <c r="R1154" s="333"/>
      <c r="S1154" s="676" t="s">
        <v>2959</v>
      </c>
      <c r="T1154" s="442">
        <v>60</v>
      </c>
      <c r="U1154" s="442">
        <v>49204132</v>
      </c>
      <c r="V1154" s="676" t="s">
        <v>1231</v>
      </c>
      <c r="W1154" s="676">
        <v>360</v>
      </c>
      <c r="X1154" s="678">
        <v>2496</v>
      </c>
      <c r="Y1154" s="679">
        <v>898560</v>
      </c>
      <c r="Z1154" s="443">
        <v>0.8</v>
      </c>
      <c r="AA1154" s="682">
        <f>Y1154*Z1154</f>
        <v>718848</v>
      </c>
      <c r="AB1154" s="681"/>
      <c r="AC1154" s="640">
        <v>0</v>
      </c>
      <c r="AD1154" s="692"/>
      <c r="AE1154" s="684"/>
      <c r="AF1154" s="695">
        <f>AA1154+AD1154+AE1154</f>
        <v>718848</v>
      </c>
      <c r="AG1154" s="442" t="s">
        <v>1073</v>
      </c>
      <c r="AH1154" s="676"/>
      <c r="AI1154" s="676">
        <v>60</v>
      </c>
      <c r="AJ1154" s="686" t="s">
        <v>2319</v>
      </c>
      <c r="AK1154" s="676" t="s">
        <v>1088</v>
      </c>
      <c r="AL1154" s="685" t="s">
        <v>3004</v>
      </c>
      <c r="AM1154" s="442" t="s">
        <v>52</v>
      </c>
      <c r="AN1154" s="676" t="s">
        <v>1076</v>
      </c>
      <c r="AO1154" s="442"/>
      <c r="AP1154" s="684"/>
      <c r="AQ1154" s="684" t="s">
        <v>37</v>
      </c>
      <c r="AR1154" s="684" t="s">
        <v>3009</v>
      </c>
      <c r="AS1154" s="544" t="s">
        <v>1077</v>
      </c>
      <c r="AT1154" s="630" t="s">
        <v>1091</v>
      </c>
      <c r="AU1154" s="630" t="s">
        <v>1078</v>
      </c>
      <c r="AV1154" s="662">
        <v>0.73</v>
      </c>
      <c r="AW1154" s="673">
        <f>U1154</f>
        <v>49204132</v>
      </c>
      <c r="AX1154" s="673" cm="1">
        <f t="array" ref="AX1154">SUM(MID(0&amp;AW1154,LARGE(INDEX(ISNUMBER(--MID(AW1154,ROW($1:$8),1))*ROW($1:$8),),ROW($1:$8))+1,1)*10^ROW($1:$8)/10)</f>
        <v>49204132</v>
      </c>
      <c r="AY1154" s="673" t="str">
        <f>VLOOKUP($AX1154,'Item Master Data'!$A:$F,3,FALSE)</f>
        <v>Q.PEAK DUO BLK G10+/AC</v>
      </c>
      <c r="AZ1154" s="673">
        <f>VLOOKUP($AX1154,'Item Master Data'!$A:$F,6,FALSE)</f>
        <v>360</v>
      </c>
      <c r="BA1154" s="673">
        <f>X1154/BB1154</f>
        <v>96</v>
      </c>
      <c r="BB1154" s="673">
        <f>VLOOKUP(AX1154,'Item Master Data'!$A:$G,7,FALSE)</f>
        <v>26</v>
      </c>
      <c r="BC1154" s="673"/>
      <c r="BD1154" s="673">
        <f>W1154-AZ1154</f>
        <v>0</v>
      </c>
    </row>
    <row r="1155" spans="1:56">
      <c r="A1155" s="544"/>
      <c r="B1155" s="643">
        <v>44649</v>
      </c>
      <c r="C1155" s="643">
        <v>44649</v>
      </c>
      <c r="D1155" s="676" t="s">
        <v>2956</v>
      </c>
      <c r="E1155" s="639" t="s">
        <v>3042</v>
      </c>
      <c r="F1155" s="663" t="s">
        <v>1152</v>
      </c>
      <c r="G1155" s="442">
        <v>2022</v>
      </c>
      <c r="H1155" s="442">
        <v>8</v>
      </c>
      <c r="I1155" s="676"/>
      <c r="J1155" s="333"/>
      <c r="K1155" s="676" t="s">
        <v>3048</v>
      </c>
      <c r="L1155" s="676" t="s">
        <v>3003</v>
      </c>
      <c r="M1155" s="677">
        <v>44637</v>
      </c>
      <c r="N1155" s="677">
        <v>44774</v>
      </c>
      <c r="O1155" s="677"/>
      <c r="P1155" s="333"/>
      <c r="Q1155" s="333"/>
      <c r="R1155" s="333"/>
      <c r="S1155" s="442" t="s">
        <v>2959</v>
      </c>
      <c r="T1155" s="442">
        <v>60</v>
      </c>
      <c r="U1155" s="442">
        <v>49405140</v>
      </c>
      <c r="V1155" s="442" t="s">
        <v>973</v>
      </c>
      <c r="W1155" s="676">
        <v>400</v>
      </c>
      <c r="X1155" s="626">
        <v>3328</v>
      </c>
      <c r="Y1155" s="693">
        <v>1331200</v>
      </c>
      <c r="Z1155" s="443">
        <v>0.55000000000000004</v>
      </c>
      <c r="AA1155" s="682">
        <f>Y1155*Z1155</f>
        <v>732160.00000000012</v>
      </c>
      <c r="AB1155" s="694"/>
      <c r="AC1155" s="717">
        <v>0</v>
      </c>
      <c r="AD1155" s="692"/>
      <c r="AE1155" s="631"/>
      <c r="AF1155" s="695">
        <f>AA1155+AD1155+AE1155</f>
        <v>732160.00000000012</v>
      </c>
      <c r="AG1155" s="442" t="s">
        <v>1073</v>
      </c>
      <c r="AH1155" s="632"/>
      <c r="AI1155" s="676">
        <v>60</v>
      </c>
      <c r="AJ1155" s="686" t="s">
        <v>2319</v>
      </c>
      <c r="AK1155" s="676" t="s">
        <v>1088</v>
      </c>
      <c r="AL1155" s="685" t="s">
        <v>3004</v>
      </c>
      <c r="AM1155" s="442" t="s">
        <v>52</v>
      </c>
      <c r="AN1155" s="442" t="s">
        <v>1076</v>
      </c>
      <c r="AO1155" s="442"/>
      <c r="AP1155" s="688"/>
      <c r="AQ1155" s="633" t="s">
        <v>37</v>
      </c>
      <c r="AR1155" s="633" t="s">
        <v>3009</v>
      </c>
      <c r="AS1155" s="218" t="s">
        <v>1077</v>
      </c>
      <c r="AT1155" s="675" t="s">
        <v>1091</v>
      </c>
      <c r="AU1155" s="675" t="s">
        <v>1078</v>
      </c>
      <c r="AV1155" s="662">
        <v>0.73</v>
      </c>
      <c r="AW1155" s="673">
        <f>U1155</f>
        <v>49405140</v>
      </c>
      <c r="AX1155" s="673" cm="1">
        <f t="array" ref="AX1155">SUM(MID(0&amp;AW1155,LARGE(INDEX(ISNUMBER(--MID(AW1155,ROW($1:$8),1))*ROW($1:$8),),ROW($1:$8))+1,1)*10^ROW($1:$8)/10)</f>
        <v>49405140</v>
      </c>
      <c r="AY1155" s="673" t="str">
        <f>VLOOKUP($AX1155,'Item Master Data'!$A:$F,3,FALSE)</f>
        <v>Q.PEAK DUO BLK ML G10+</v>
      </c>
      <c r="AZ1155" s="673">
        <f>VLOOKUP($AX1155,'Item Master Data'!$A:$F,6,FALSE)</f>
        <v>400</v>
      </c>
      <c r="BA1155" s="673">
        <f>X1155/BB1155</f>
        <v>104</v>
      </c>
      <c r="BB1155" s="673">
        <f>VLOOKUP(AX1155,'Item Master Data'!$A:$G,7,FALSE)</f>
        <v>32</v>
      </c>
      <c r="BC1155" s="673"/>
      <c r="BD1155" s="673">
        <f>W1155-AZ1155</f>
        <v>0</v>
      </c>
    </row>
    <row r="1156" spans="1:56">
      <c r="A1156" s="544"/>
      <c r="B1156" s="643">
        <v>44657</v>
      </c>
      <c r="C1156" s="643">
        <v>44657</v>
      </c>
      <c r="D1156" s="676" t="s">
        <v>2956</v>
      </c>
      <c r="E1156" s="639" t="s">
        <v>3042</v>
      </c>
      <c r="F1156" s="663" t="s">
        <v>1152</v>
      </c>
      <c r="G1156" s="442">
        <v>2022</v>
      </c>
      <c r="H1156" s="676">
        <v>8</v>
      </c>
      <c r="I1156" s="676"/>
      <c r="J1156" s="333"/>
      <c r="K1156" s="676" t="s">
        <v>3050</v>
      </c>
      <c r="L1156" s="676" t="s">
        <v>3003</v>
      </c>
      <c r="M1156" s="677">
        <v>44655</v>
      </c>
      <c r="N1156" s="677">
        <v>44774</v>
      </c>
      <c r="O1156" s="677"/>
      <c r="P1156" s="677"/>
      <c r="Q1156" s="333"/>
      <c r="R1156" s="333"/>
      <c r="S1156" s="442" t="s">
        <v>2959</v>
      </c>
      <c r="T1156" s="442">
        <v>60</v>
      </c>
      <c r="U1156" s="676">
        <v>49203132</v>
      </c>
      <c r="V1156" s="676" t="s">
        <v>986</v>
      </c>
      <c r="W1156" s="676">
        <v>360</v>
      </c>
      <c r="X1156" s="626">
        <v>4992</v>
      </c>
      <c r="Y1156" s="693">
        <v>1797120</v>
      </c>
      <c r="Z1156" s="443">
        <v>0.53</v>
      </c>
      <c r="AA1156" s="682">
        <f>Y1156*Z1156</f>
        <v>952473.60000000009</v>
      </c>
      <c r="AB1156" s="694"/>
      <c r="AC1156" s="717">
        <v>0</v>
      </c>
      <c r="AD1156" s="692"/>
      <c r="AE1156" s="631"/>
      <c r="AF1156" s="695">
        <f>AA1156+AD1156+AE1156</f>
        <v>952473.60000000009</v>
      </c>
      <c r="AG1156" s="442" t="s">
        <v>1073</v>
      </c>
      <c r="AH1156" s="632"/>
      <c r="AI1156" s="676">
        <v>60</v>
      </c>
      <c r="AJ1156" s="686" t="s">
        <v>2319</v>
      </c>
      <c r="AK1156" s="676" t="s">
        <v>1088</v>
      </c>
      <c r="AL1156" s="685" t="s">
        <v>3004</v>
      </c>
      <c r="AM1156" s="442" t="s">
        <v>52</v>
      </c>
      <c r="AN1156" s="676" t="s">
        <v>1076</v>
      </c>
      <c r="AO1156" s="442"/>
      <c r="AP1156" s="688"/>
      <c r="AQ1156" s="633" t="s">
        <v>37</v>
      </c>
      <c r="AR1156" s="633" t="s">
        <v>3009</v>
      </c>
      <c r="AS1156" s="218" t="s">
        <v>1077</v>
      </c>
      <c r="AT1156" s="675" t="s">
        <v>1091</v>
      </c>
      <c r="AU1156" s="675" t="s">
        <v>1078</v>
      </c>
      <c r="AV1156" s="662">
        <v>0.73</v>
      </c>
      <c r="AW1156" s="673">
        <f>U1156</f>
        <v>49203132</v>
      </c>
      <c r="AX1156" s="673" cm="1">
        <f t="array" ref="AX1156">SUM(MID(0&amp;AW1156,LARGE(INDEX(ISNUMBER(--MID(AW1156,ROW($1:$8),1))*ROW($1:$8),),ROW($1:$8))+1,1)*10^ROW($1:$8)/10)</f>
        <v>49203132</v>
      </c>
      <c r="AY1156" s="673" t="str">
        <f>VLOOKUP($AX1156,'Item Master Data'!$A:$F,3,FALSE)</f>
        <v>Q.PEAK DUO BLK G10+</v>
      </c>
      <c r="AZ1156" s="673">
        <f>VLOOKUP($AX1156,'Item Master Data'!$A:$F,6,FALSE)</f>
        <v>360</v>
      </c>
      <c r="BA1156" s="673">
        <f>X1156/BB1156</f>
        <v>156</v>
      </c>
      <c r="BB1156" s="673">
        <f>VLOOKUP(AX1156,'Item Master Data'!$A:$G,7,FALSE)</f>
        <v>32</v>
      </c>
      <c r="BC1156" s="673"/>
      <c r="BD1156" s="673">
        <f>W1156-AZ1156</f>
        <v>0</v>
      </c>
    </row>
    <row r="1157" spans="1:56">
      <c r="A1157" s="544"/>
      <c r="B1157" s="643">
        <v>44657</v>
      </c>
      <c r="C1157" s="643">
        <v>44657</v>
      </c>
      <c r="D1157" s="676" t="s">
        <v>2956</v>
      </c>
      <c r="E1157" s="639" t="s">
        <v>3042</v>
      </c>
      <c r="F1157" s="663" t="s">
        <v>1152</v>
      </c>
      <c r="G1157" s="442">
        <v>2022</v>
      </c>
      <c r="H1157" s="676">
        <v>8</v>
      </c>
      <c r="I1157" s="676"/>
      <c r="J1157" s="677"/>
      <c r="K1157" s="676" t="s">
        <v>3049</v>
      </c>
      <c r="L1157" s="676" t="s">
        <v>3003</v>
      </c>
      <c r="M1157" s="677">
        <v>44655</v>
      </c>
      <c r="N1157" s="677">
        <v>44774</v>
      </c>
      <c r="O1157" s="677"/>
      <c r="P1157" s="333"/>
      <c r="Q1157" s="333"/>
      <c r="R1157" s="333"/>
      <c r="S1157" s="442" t="s">
        <v>2959</v>
      </c>
      <c r="T1157" s="442">
        <v>60</v>
      </c>
      <c r="U1157" s="442">
        <v>49405140</v>
      </c>
      <c r="V1157" s="442" t="s">
        <v>973</v>
      </c>
      <c r="W1157" s="676">
        <v>400</v>
      </c>
      <c r="X1157" s="626">
        <v>4992</v>
      </c>
      <c r="Y1157" s="693">
        <v>1996800</v>
      </c>
      <c r="Z1157" s="443">
        <v>0.55000000000000004</v>
      </c>
      <c r="AA1157" s="682">
        <f>Y1157*Z1157</f>
        <v>1098240</v>
      </c>
      <c r="AB1157" s="694"/>
      <c r="AC1157" s="717">
        <v>0</v>
      </c>
      <c r="AD1157" s="692"/>
      <c r="AE1157" s="631"/>
      <c r="AF1157" s="695">
        <f>AA1157+AD1157+AE1157</f>
        <v>1098240</v>
      </c>
      <c r="AG1157" s="442" t="s">
        <v>1073</v>
      </c>
      <c r="AH1157" s="632"/>
      <c r="AI1157" s="676">
        <v>60</v>
      </c>
      <c r="AJ1157" s="686" t="s">
        <v>2319</v>
      </c>
      <c r="AK1157" s="676" t="s">
        <v>1088</v>
      </c>
      <c r="AL1157" s="685" t="s">
        <v>3004</v>
      </c>
      <c r="AM1157" s="442" t="s">
        <v>52</v>
      </c>
      <c r="AN1157" s="676" t="s">
        <v>1076</v>
      </c>
      <c r="AO1157" s="442"/>
      <c r="AP1157" s="688"/>
      <c r="AQ1157" s="633" t="s">
        <v>37</v>
      </c>
      <c r="AR1157" s="633" t="s">
        <v>3009</v>
      </c>
      <c r="AS1157" s="218" t="s">
        <v>1077</v>
      </c>
      <c r="AT1157" s="675" t="s">
        <v>1091</v>
      </c>
      <c r="AU1157" s="675" t="s">
        <v>1078</v>
      </c>
      <c r="AV1157" s="662">
        <v>0.73</v>
      </c>
      <c r="AW1157" s="673">
        <f>U1157</f>
        <v>49405140</v>
      </c>
      <c r="AX1157" s="673" cm="1">
        <f t="array" ref="AX1157">SUM(MID(0&amp;AW1157,LARGE(INDEX(ISNUMBER(--MID(AW1157,ROW($1:$8),1))*ROW($1:$8),),ROW($1:$8))+1,1)*10^ROW($1:$8)/10)</f>
        <v>49405140</v>
      </c>
      <c r="AY1157" s="673" t="str">
        <f>VLOOKUP($AX1157,'Item Master Data'!$A:$F,3,FALSE)</f>
        <v>Q.PEAK DUO BLK ML G10+</v>
      </c>
      <c r="AZ1157" s="673">
        <f>VLOOKUP($AX1157,'Item Master Data'!$A:$F,6,FALSE)</f>
        <v>400</v>
      </c>
      <c r="BA1157" s="673">
        <f>X1157/BB1157</f>
        <v>156</v>
      </c>
      <c r="BB1157" s="673">
        <f>VLOOKUP(AX1157,'Item Master Data'!$A:$G,7,FALSE)</f>
        <v>32</v>
      </c>
      <c r="BC1157" s="673"/>
      <c r="BD1157" s="673">
        <f>W1157-AZ1157</f>
        <v>0</v>
      </c>
    </row>
    <row r="1158" spans="1:56">
      <c r="A1158" s="544"/>
      <c r="B1158" s="643">
        <v>44607</v>
      </c>
      <c r="C1158" s="643">
        <v>44631</v>
      </c>
      <c r="D1158" s="676" t="s">
        <v>2956</v>
      </c>
      <c r="E1158" s="676" t="s">
        <v>3042</v>
      </c>
      <c r="F1158" s="676" t="s">
        <v>1152</v>
      </c>
      <c r="G1158" s="442">
        <v>2022</v>
      </c>
      <c r="H1158" s="676">
        <v>8</v>
      </c>
      <c r="I1158" s="676"/>
      <c r="J1158" s="677"/>
      <c r="K1158" s="676" t="s">
        <v>3236</v>
      </c>
      <c r="L1158" s="676" t="s">
        <v>3220</v>
      </c>
      <c r="M1158" s="677">
        <v>44607</v>
      </c>
      <c r="N1158" s="677">
        <v>44743</v>
      </c>
      <c r="O1158" s="677" t="s">
        <v>2411</v>
      </c>
      <c r="P1158" s="333"/>
      <c r="Q1158" s="333"/>
      <c r="R1158" s="333"/>
      <c r="S1158" s="442" t="s">
        <v>2959</v>
      </c>
      <c r="T1158" s="442">
        <v>60</v>
      </c>
      <c r="U1158" s="442" t="s">
        <v>1791</v>
      </c>
      <c r="V1158" s="442" t="s">
        <v>973</v>
      </c>
      <c r="W1158" s="676">
        <v>400</v>
      </c>
      <c r="X1158" s="626">
        <v>16640</v>
      </c>
      <c r="Y1158" s="693">
        <v>6656000</v>
      </c>
      <c r="Z1158" s="443">
        <v>0.5</v>
      </c>
      <c r="AA1158" s="682">
        <f>Y1158*Z1158</f>
        <v>3328000</v>
      </c>
      <c r="AB1158" s="694"/>
      <c r="AC1158" s="717">
        <v>0</v>
      </c>
      <c r="AD1158" s="692"/>
      <c r="AE1158" s="631"/>
      <c r="AF1158" s="695">
        <f>AA1158+AD1158+AE1158</f>
        <v>3328000</v>
      </c>
      <c r="AG1158" s="442" t="s">
        <v>47</v>
      </c>
      <c r="AH1158" s="632"/>
      <c r="AI1158" s="676">
        <v>30</v>
      </c>
      <c r="AJ1158" s="686" t="s">
        <v>1087</v>
      </c>
      <c r="AK1158" s="676" t="s">
        <v>1088</v>
      </c>
      <c r="AL1158" s="685" t="s">
        <v>2990</v>
      </c>
      <c r="AM1158" s="442" t="s">
        <v>52</v>
      </c>
      <c r="AN1158" s="676" t="s">
        <v>1076</v>
      </c>
      <c r="AO1158" s="442"/>
      <c r="AP1158" s="688"/>
      <c r="AQ1158" s="633" t="s">
        <v>37</v>
      </c>
      <c r="AR1158" s="633" t="s">
        <v>3009</v>
      </c>
      <c r="AS1158" s="218" t="s">
        <v>1077</v>
      </c>
      <c r="AT1158" s="675" t="s">
        <v>1091</v>
      </c>
      <c r="AU1158" s="675" t="s">
        <v>1078</v>
      </c>
      <c r="AV1158" s="662">
        <v>0.5</v>
      </c>
      <c r="AW1158" s="673" t="str">
        <f>U1158</f>
        <v>30390156H</v>
      </c>
      <c r="AX1158" s="673" cm="1">
        <f t="array" ref="AX1158">SUM(MID(0&amp;AW1158,LARGE(INDEX(ISNUMBER(--MID(AW1158,ROW($1:$8),1))*ROW($1:$8),),ROW($1:$8))+1,1)*10^ROW($1:$8)/10)</f>
        <v>30390156</v>
      </c>
      <c r="AY1158" s="673" t="str">
        <f>VLOOKUP($AX1158,'Item Master Data'!$A:$F,3,FALSE)</f>
        <v>Q.PEAK DUO BLK ML G10+</v>
      </c>
      <c r="AZ1158" s="673">
        <f>VLOOKUP($AX1158,'Item Master Data'!$A:$F,6,FALSE)</f>
        <v>400</v>
      </c>
      <c r="BA1158" s="673">
        <f>X1158/BB1158</f>
        <v>520</v>
      </c>
      <c r="BB1158" s="673">
        <f>VLOOKUP(AX1158,'Item Master Data'!$A:$G,7,FALSE)</f>
        <v>32</v>
      </c>
      <c r="BC1158" s="673"/>
      <c r="BD1158" s="673">
        <f>W1158-AZ1158</f>
        <v>0</v>
      </c>
    </row>
    <row r="1159" spans="1:56">
      <c r="A1159" s="544"/>
      <c r="B1159" s="643">
        <v>44665</v>
      </c>
      <c r="C1159" s="643">
        <v>44666</v>
      </c>
      <c r="D1159" s="676" t="s">
        <v>2956</v>
      </c>
      <c r="E1159" s="639" t="s">
        <v>3042</v>
      </c>
      <c r="F1159" s="663" t="s">
        <v>1152</v>
      </c>
      <c r="G1159" s="442">
        <v>2022</v>
      </c>
      <c r="H1159" s="442">
        <v>9</v>
      </c>
      <c r="I1159" s="676"/>
      <c r="J1159" s="677"/>
      <c r="K1159" s="676" t="s">
        <v>5361</v>
      </c>
      <c r="L1159" s="676" t="s">
        <v>3003</v>
      </c>
      <c r="M1159" s="677">
        <v>44550</v>
      </c>
      <c r="N1159" s="677">
        <v>44577</v>
      </c>
      <c r="O1159" s="677"/>
      <c r="P1159" s="333"/>
      <c r="Q1159" s="333"/>
      <c r="R1159" s="333"/>
      <c r="S1159" s="442" t="s">
        <v>2959</v>
      </c>
      <c r="T1159" s="442">
        <v>60</v>
      </c>
      <c r="U1159" s="442">
        <v>49204132</v>
      </c>
      <c r="V1159" s="442" t="s">
        <v>1231</v>
      </c>
      <c r="W1159" s="676">
        <v>360</v>
      </c>
      <c r="X1159" s="626">
        <v>1664</v>
      </c>
      <c r="Y1159" s="693">
        <v>599040</v>
      </c>
      <c r="Z1159" s="443">
        <v>0.8</v>
      </c>
      <c r="AA1159" s="682">
        <f>Y1159*Z1159</f>
        <v>479232</v>
      </c>
      <c r="AB1159" s="694"/>
      <c r="AC1159" s="717">
        <v>0</v>
      </c>
      <c r="AD1159" s="692"/>
      <c r="AE1159" s="631"/>
      <c r="AF1159" s="695">
        <f>AA1159+AD1159+AE1159</f>
        <v>479232</v>
      </c>
      <c r="AG1159" s="442" t="s">
        <v>1073</v>
      </c>
      <c r="AH1159" s="632"/>
      <c r="AI1159" s="676">
        <v>60</v>
      </c>
      <c r="AJ1159" s="686" t="s">
        <v>2319</v>
      </c>
      <c r="AK1159" s="676" t="s">
        <v>1088</v>
      </c>
      <c r="AL1159" s="685" t="s">
        <v>3004</v>
      </c>
      <c r="AM1159" s="442" t="s">
        <v>52</v>
      </c>
      <c r="AN1159" s="442" t="s">
        <v>1076</v>
      </c>
      <c r="AO1159" s="442"/>
      <c r="AP1159" s="688"/>
      <c r="AQ1159" s="633" t="s">
        <v>37</v>
      </c>
      <c r="AR1159" s="633" t="s">
        <v>3009</v>
      </c>
      <c r="AS1159" s="218" t="s">
        <v>1077</v>
      </c>
      <c r="AT1159" s="675" t="s">
        <v>1091</v>
      </c>
      <c r="AU1159" s="675" t="s">
        <v>1078</v>
      </c>
      <c r="AV1159" s="662">
        <v>0.73</v>
      </c>
      <c r="AW1159" s="673">
        <f>U1159</f>
        <v>49204132</v>
      </c>
      <c r="AX1159" s="673" cm="1">
        <f t="array" ref="AX1159">SUM(MID(0&amp;AW1159,LARGE(INDEX(ISNUMBER(--MID(AW1159,ROW($1:$8),1))*ROW($1:$8),),ROW($1:$8))+1,1)*10^ROW($1:$8)/10)</f>
        <v>49204132</v>
      </c>
      <c r="AY1159" s="673" t="str">
        <f>VLOOKUP($AX1159,'Item Master Data'!$A:$F,3,FALSE)</f>
        <v>Q.PEAK DUO BLK G10+/AC</v>
      </c>
      <c r="AZ1159" s="673">
        <f>VLOOKUP($AX1159,'Item Master Data'!$A:$F,6,FALSE)</f>
        <v>360</v>
      </c>
      <c r="BA1159" s="673">
        <f>X1159/BB1159</f>
        <v>64</v>
      </c>
      <c r="BB1159" s="673">
        <f>VLOOKUP(AX1159,'Item Master Data'!$A:$G,7,FALSE)</f>
        <v>26</v>
      </c>
      <c r="BC1159" s="673"/>
      <c r="BD1159" s="673">
        <f>W1159-AZ1159</f>
        <v>0</v>
      </c>
    </row>
    <row r="1160" spans="1:56">
      <c r="A1160" s="544"/>
      <c r="B1160" s="643">
        <v>44649</v>
      </c>
      <c r="C1160" s="643">
        <v>44649</v>
      </c>
      <c r="D1160" s="676" t="s">
        <v>2956</v>
      </c>
      <c r="E1160" s="639" t="s">
        <v>3042</v>
      </c>
      <c r="F1160" s="663" t="s">
        <v>1152</v>
      </c>
      <c r="G1160" s="676">
        <v>2022</v>
      </c>
      <c r="H1160" s="676">
        <v>9</v>
      </c>
      <c r="I1160" s="676"/>
      <c r="J1160" s="677"/>
      <c r="K1160" s="676" t="s">
        <v>3051</v>
      </c>
      <c r="L1160" s="676" t="s">
        <v>3003</v>
      </c>
      <c r="M1160" s="677">
        <v>44637</v>
      </c>
      <c r="N1160" s="677">
        <v>44805</v>
      </c>
      <c r="O1160" s="677"/>
      <c r="P1160" s="677"/>
      <c r="Q1160" s="677"/>
      <c r="R1160" s="677"/>
      <c r="S1160" s="676" t="s">
        <v>2959</v>
      </c>
      <c r="T1160" s="676">
        <v>60</v>
      </c>
      <c r="U1160" s="442">
        <v>49405140</v>
      </c>
      <c r="V1160" s="676" t="s">
        <v>973</v>
      </c>
      <c r="W1160" s="676">
        <v>400</v>
      </c>
      <c r="X1160" s="626">
        <v>3328</v>
      </c>
      <c r="Y1160" s="693">
        <v>1331200</v>
      </c>
      <c r="Z1160" s="680">
        <v>0.55000000000000004</v>
      </c>
      <c r="AA1160" s="682">
        <f>Y1160*Z1160</f>
        <v>732160.00000000012</v>
      </c>
      <c r="AB1160" s="694"/>
      <c r="AC1160" s="717">
        <v>0</v>
      </c>
      <c r="AD1160" s="692"/>
      <c r="AE1160" s="631"/>
      <c r="AF1160" s="695">
        <f>AA1160+AD1160+AE1160</f>
        <v>732160.00000000012</v>
      </c>
      <c r="AG1160" s="676" t="s">
        <v>1073</v>
      </c>
      <c r="AH1160" s="632"/>
      <c r="AI1160" s="676">
        <v>60</v>
      </c>
      <c r="AJ1160" s="686" t="s">
        <v>2319</v>
      </c>
      <c r="AK1160" s="676" t="s">
        <v>1088</v>
      </c>
      <c r="AL1160" s="685" t="s">
        <v>3004</v>
      </c>
      <c r="AM1160" s="676" t="s">
        <v>52</v>
      </c>
      <c r="AN1160" s="442" t="s">
        <v>1076</v>
      </c>
      <c r="AO1160" s="676"/>
      <c r="AP1160" s="688"/>
      <c r="AQ1160" s="633" t="s">
        <v>37</v>
      </c>
      <c r="AR1160" s="633" t="s">
        <v>3009</v>
      </c>
      <c r="AS1160" s="218" t="s">
        <v>1077</v>
      </c>
      <c r="AT1160" s="675" t="s">
        <v>1091</v>
      </c>
      <c r="AU1160" s="675" t="s">
        <v>1078</v>
      </c>
      <c r="AV1160" s="662">
        <v>0.73</v>
      </c>
      <c r="AW1160" s="673">
        <f>U1160</f>
        <v>49405140</v>
      </c>
      <c r="AX1160" s="673" cm="1">
        <f t="array" ref="AX1160">SUM(MID(0&amp;AW1160,LARGE(INDEX(ISNUMBER(--MID(AW1160,ROW($1:$8),1))*ROW($1:$8),),ROW($1:$8))+1,1)*10^ROW($1:$8)/10)</f>
        <v>49405140</v>
      </c>
      <c r="AY1160" s="673" t="str">
        <f>VLOOKUP($AX1160,'Item Master Data'!$A:$F,3,FALSE)</f>
        <v>Q.PEAK DUO BLK ML G10+</v>
      </c>
      <c r="AZ1160" s="673">
        <f>VLOOKUP($AX1160,'Item Master Data'!$A:$F,6,FALSE)</f>
        <v>400</v>
      </c>
      <c r="BA1160" s="673">
        <f>X1160/BB1160</f>
        <v>104</v>
      </c>
      <c r="BB1160" s="673">
        <f>VLOOKUP(AX1160,'Item Master Data'!$A:$G,7,FALSE)</f>
        <v>32</v>
      </c>
      <c r="BC1160" s="673"/>
      <c r="BD1160" s="673">
        <f>W1160-AZ1160</f>
        <v>0</v>
      </c>
    </row>
    <row r="1161" spans="1:56">
      <c r="A1161" s="544"/>
      <c r="B1161" s="643">
        <v>44657</v>
      </c>
      <c r="C1161" s="643">
        <v>44657</v>
      </c>
      <c r="D1161" s="676" t="s">
        <v>2956</v>
      </c>
      <c r="E1161" s="639" t="s">
        <v>3042</v>
      </c>
      <c r="F1161" s="663" t="s">
        <v>1152</v>
      </c>
      <c r="G1161" s="442">
        <v>2022</v>
      </c>
      <c r="H1161" s="676">
        <v>9</v>
      </c>
      <c r="I1161" s="676"/>
      <c r="J1161" s="677"/>
      <c r="K1161" s="676" t="s">
        <v>3053</v>
      </c>
      <c r="L1161" s="676" t="s">
        <v>3003</v>
      </c>
      <c r="M1161" s="677">
        <v>44655</v>
      </c>
      <c r="N1161" s="677">
        <v>44805</v>
      </c>
      <c r="O1161" s="677"/>
      <c r="P1161" s="333"/>
      <c r="Q1161" s="333"/>
      <c r="R1161" s="333"/>
      <c r="S1161" s="442" t="s">
        <v>2959</v>
      </c>
      <c r="T1161" s="442">
        <v>60</v>
      </c>
      <c r="U1161" s="442">
        <v>49203132</v>
      </c>
      <c r="V1161" s="442" t="s">
        <v>986</v>
      </c>
      <c r="W1161" s="676">
        <v>360</v>
      </c>
      <c r="X1161" s="626">
        <v>4992</v>
      </c>
      <c r="Y1161" s="693">
        <v>1797120</v>
      </c>
      <c r="Z1161" s="443">
        <v>0.53</v>
      </c>
      <c r="AA1161" s="682">
        <f>Y1161*Z1161</f>
        <v>952473.60000000009</v>
      </c>
      <c r="AB1161" s="694"/>
      <c r="AC1161" s="717">
        <v>0</v>
      </c>
      <c r="AD1161" s="692"/>
      <c r="AE1161" s="631"/>
      <c r="AF1161" s="695">
        <f>AA1161+AD1161+AE1161</f>
        <v>952473.60000000009</v>
      </c>
      <c r="AG1161" s="442" t="s">
        <v>1073</v>
      </c>
      <c r="AH1161" s="632"/>
      <c r="AI1161" s="676">
        <v>60</v>
      </c>
      <c r="AJ1161" s="686" t="s">
        <v>2319</v>
      </c>
      <c r="AK1161" s="676" t="s">
        <v>1088</v>
      </c>
      <c r="AL1161" s="685" t="s">
        <v>3004</v>
      </c>
      <c r="AM1161" s="442" t="s">
        <v>52</v>
      </c>
      <c r="AN1161" s="442" t="s">
        <v>1076</v>
      </c>
      <c r="AO1161" s="442"/>
      <c r="AP1161" s="688"/>
      <c r="AQ1161" s="633" t="s">
        <v>37</v>
      </c>
      <c r="AR1161" s="633" t="s">
        <v>3009</v>
      </c>
      <c r="AS1161" s="218" t="s">
        <v>1077</v>
      </c>
      <c r="AT1161" s="675" t="s">
        <v>1091</v>
      </c>
      <c r="AU1161" s="675" t="s">
        <v>1078</v>
      </c>
      <c r="AV1161" s="662">
        <v>0.73</v>
      </c>
      <c r="AW1161" s="673">
        <f>U1161</f>
        <v>49203132</v>
      </c>
      <c r="AX1161" s="673" cm="1">
        <f t="array" ref="AX1161">SUM(MID(0&amp;AW1161,LARGE(INDEX(ISNUMBER(--MID(AW1161,ROW($1:$8),1))*ROW($1:$8),),ROW($1:$8))+1,1)*10^ROW($1:$8)/10)</f>
        <v>49203132</v>
      </c>
      <c r="AY1161" s="673" t="str">
        <f>VLOOKUP($AX1161,'Item Master Data'!$A:$F,3,FALSE)</f>
        <v>Q.PEAK DUO BLK G10+</v>
      </c>
      <c r="AZ1161" s="673">
        <f>VLOOKUP($AX1161,'Item Master Data'!$A:$F,6,FALSE)</f>
        <v>360</v>
      </c>
      <c r="BA1161" s="673">
        <f>X1161/BB1161</f>
        <v>156</v>
      </c>
      <c r="BB1161" s="673">
        <f>VLOOKUP(AX1161,'Item Master Data'!$A:$G,7,FALSE)</f>
        <v>32</v>
      </c>
      <c r="BC1161" s="673"/>
      <c r="BD1161" s="673">
        <f>W1161-AZ1161</f>
        <v>0</v>
      </c>
    </row>
    <row r="1162" spans="1:56">
      <c r="A1162" s="544"/>
      <c r="B1162" s="643">
        <v>44657</v>
      </c>
      <c r="C1162" s="643">
        <v>44657</v>
      </c>
      <c r="D1162" s="676" t="s">
        <v>2956</v>
      </c>
      <c r="E1162" s="639" t="s">
        <v>3042</v>
      </c>
      <c r="F1162" s="663" t="s">
        <v>1152</v>
      </c>
      <c r="G1162" s="442">
        <v>2022</v>
      </c>
      <c r="H1162" s="676">
        <v>9</v>
      </c>
      <c r="I1162" s="676"/>
      <c r="J1162" s="333"/>
      <c r="K1162" s="676" t="s">
        <v>3052</v>
      </c>
      <c r="L1162" s="676" t="s">
        <v>3003</v>
      </c>
      <c r="M1162" s="677">
        <v>44655</v>
      </c>
      <c r="N1162" s="677">
        <v>44805</v>
      </c>
      <c r="O1162" s="677"/>
      <c r="P1162" s="333"/>
      <c r="Q1162" s="333"/>
      <c r="R1162" s="333"/>
      <c r="S1162" s="442" t="s">
        <v>2959</v>
      </c>
      <c r="T1162" s="442">
        <v>60</v>
      </c>
      <c r="U1162" s="442">
        <v>49405140</v>
      </c>
      <c r="V1162" s="442" t="s">
        <v>973</v>
      </c>
      <c r="W1162" s="676">
        <v>400</v>
      </c>
      <c r="X1162" s="626">
        <v>4992</v>
      </c>
      <c r="Y1162" s="693">
        <v>1996800</v>
      </c>
      <c r="Z1162" s="443">
        <v>0.55000000000000004</v>
      </c>
      <c r="AA1162" s="682">
        <f>Y1162*Z1162</f>
        <v>1098240</v>
      </c>
      <c r="AB1162" s="694"/>
      <c r="AC1162" s="717">
        <v>0</v>
      </c>
      <c r="AD1162" s="692"/>
      <c r="AE1162" s="631"/>
      <c r="AF1162" s="695">
        <f>AA1162+AD1162+AE1162</f>
        <v>1098240</v>
      </c>
      <c r="AG1162" s="442" t="s">
        <v>1073</v>
      </c>
      <c r="AH1162" s="632"/>
      <c r="AI1162" s="676">
        <v>60</v>
      </c>
      <c r="AJ1162" s="686" t="s">
        <v>2319</v>
      </c>
      <c r="AK1162" s="676" t="s">
        <v>1088</v>
      </c>
      <c r="AL1162" s="685" t="s">
        <v>3004</v>
      </c>
      <c r="AM1162" s="442" t="s">
        <v>52</v>
      </c>
      <c r="AN1162" s="442" t="s">
        <v>1076</v>
      </c>
      <c r="AO1162" s="442"/>
      <c r="AP1162" s="688"/>
      <c r="AQ1162" s="633" t="s">
        <v>37</v>
      </c>
      <c r="AR1162" s="633" t="s">
        <v>3009</v>
      </c>
      <c r="AS1162" s="218" t="s">
        <v>1077</v>
      </c>
      <c r="AT1162" s="675" t="s">
        <v>1091</v>
      </c>
      <c r="AU1162" s="675" t="s">
        <v>1078</v>
      </c>
      <c r="AV1162" s="662">
        <v>0.73</v>
      </c>
      <c r="AW1162" s="673">
        <f>U1162</f>
        <v>49405140</v>
      </c>
      <c r="AX1162" s="673" cm="1">
        <f t="array" ref="AX1162">SUM(MID(0&amp;AW1162,LARGE(INDEX(ISNUMBER(--MID(AW1162,ROW($1:$8),1))*ROW($1:$8),),ROW($1:$8))+1,1)*10^ROW($1:$8)/10)</f>
        <v>49405140</v>
      </c>
      <c r="AY1162" s="673" t="str">
        <f>VLOOKUP($AX1162,'Item Master Data'!$A:$F,3,FALSE)</f>
        <v>Q.PEAK DUO BLK ML G10+</v>
      </c>
      <c r="AZ1162" s="673">
        <f>VLOOKUP($AX1162,'Item Master Data'!$A:$F,6,FALSE)</f>
        <v>400</v>
      </c>
      <c r="BA1162" s="673">
        <f>X1162/BB1162</f>
        <v>156</v>
      </c>
      <c r="BB1162" s="673">
        <f>VLOOKUP(AX1162,'Item Master Data'!$A:$G,7,FALSE)</f>
        <v>32</v>
      </c>
      <c r="BC1162" s="673"/>
      <c r="BD1162" s="673">
        <f>W1162-AZ1162</f>
        <v>0</v>
      </c>
    </row>
    <row r="1163" spans="1:56">
      <c r="A1163" s="544"/>
      <c r="B1163" s="643">
        <v>44607</v>
      </c>
      <c r="C1163" s="643">
        <v>44631</v>
      </c>
      <c r="D1163" s="676" t="s">
        <v>2956</v>
      </c>
      <c r="E1163" s="676" t="s">
        <v>3042</v>
      </c>
      <c r="F1163" s="676" t="s">
        <v>1152</v>
      </c>
      <c r="G1163" s="442">
        <v>2022</v>
      </c>
      <c r="H1163" s="442">
        <v>9</v>
      </c>
      <c r="I1163" s="676"/>
      <c r="J1163" s="677"/>
      <c r="K1163" s="676" t="s">
        <v>3237</v>
      </c>
      <c r="L1163" s="676" t="s">
        <v>3220</v>
      </c>
      <c r="M1163" s="677">
        <v>44607</v>
      </c>
      <c r="N1163" s="677">
        <v>44774</v>
      </c>
      <c r="O1163" s="677" t="s">
        <v>2411</v>
      </c>
      <c r="P1163" s="333"/>
      <c r="Q1163" s="333"/>
      <c r="R1163" s="333"/>
      <c r="S1163" s="442" t="s">
        <v>2959</v>
      </c>
      <c r="T1163" s="442">
        <v>60</v>
      </c>
      <c r="U1163" s="442" t="s">
        <v>1791</v>
      </c>
      <c r="V1163" s="442" t="s">
        <v>973</v>
      </c>
      <c r="W1163" s="676">
        <v>400</v>
      </c>
      <c r="X1163" s="626">
        <v>16640</v>
      </c>
      <c r="Y1163" s="693">
        <v>6656000</v>
      </c>
      <c r="Z1163" s="443">
        <v>0.5</v>
      </c>
      <c r="AA1163" s="682">
        <f>Y1163*Z1163</f>
        <v>3328000</v>
      </c>
      <c r="AB1163" s="694"/>
      <c r="AC1163" s="717">
        <v>0</v>
      </c>
      <c r="AD1163" s="692"/>
      <c r="AE1163" s="631"/>
      <c r="AF1163" s="695">
        <f>AA1163+AD1163+AE1163</f>
        <v>3328000</v>
      </c>
      <c r="AG1163" s="442" t="s">
        <v>47</v>
      </c>
      <c r="AH1163" s="632"/>
      <c r="AI1163" s="676">
        <v>30</v>
      </c>
      <c r="AJ1163" s="686" t="s">
        <v>1087</v>
      </c>
      <c r="AK1163" s="676" t="s">
        <v>1088</v>
      </c>
      <c r="AL1163" s="685" t="s">
        <v>2990</v>
      </c>
      <c r="AM1163" s="442" t="s">
        <v>52</v>
      </c>
      <c r="AN1163" s="676" t="s">
        <v>1076</v>
      </c>
      <c r="AO1163" s="442"/>
      <c r="AP1163" s="688"/>
      <c r="AQ1163" s="633" t="s">
        <v>37</v>
      </c>
      <c r="AR1163" s="633" t="s">
        <v>3009</v>
      </c>
      <c r="AS1163" s="218" t="s">
        <v>1077</v>
      </c>
      <c r="AT1163" s="675" t="s">
        <v>1091</v>
      </c>
      <c r="AU1163" s="675" t="s">
        <v>1078</v>
      </c>
      <c r="AV1163" s="662">
        <v>0.5</v>
      </c>
      <c r="AW1163" s="673" t="str">
        <f>U1163</f>
        <v>30390156H</v>
      </c>
      <c r="AX1163" s="673" cm="1">
        <f t="array" ref="AX1163">SUM(MID(0&amp;AW1163,LARGE(INDEX(ISNUMBER(--MID(AW1163,ROW($1:$8),1))*ROW($1:$8),),ROW($1:$8))+1,1)*10^ROW($1:$8)/10)</f>
        <v>30390156</v>
      </c>
      <c r="AY1163" s="673" t="str">
        <f>VLOOKUP($AX1163,'Item Master Data'!$A:$F,3,FALSE)</f>
        <v>Q.PEAK DUO BLK ML G10+</v>
      </c>
      <c r="AZ1163" s="673">
        <f>VLOOKUP($AX1163,'Item Master Data'!$A:$F,6,FALSE)</f>
        <v>400</v>
      </c>
      <c r="BA1163" s="673">
        <f>X1163/BB1163</f>
        <v>520</v>
      </c>
      <c r="BB1163" s="673">
        <f>VLOOKUP(AX1163,'Item Master Data'!$A:$G,7,FALSE)</f>
        <v>32</v>
      </c>
      <c r="BC1163" s="673"/>
      <c r="BD1163" s="673">
        <f>W1163-AZ1163</f>
        <v>0</v>
      </c>
    </row>
    <row r="1164" spans="1:56">
      <c r="A1164" s="544"/>
      <c r="B1164" s="643">
        <v>44649</v>
      </c>
      <c r="C1164" s="643">
        <v>44649</v>
      </c>
      <c r="D1164" s="676" t="s">
        <v>2956</v>
      </c>
      <c r="E1164" s="639" t="s">
        <v>3042</v>
      </c>
      <c r="F1164" s="663" t="s">
        <v>1152</v>
      </c>
      <c r="G1164" s="442">
        <v>2022</v>
      </c>
      <c r="H1164" s="442">
        <v>10</v>
      </c>
      <c r="I1164" s="676"/>
      <c r="J1164" s="677"/>
      <c r="K1164" s="676" t="s">
        <v>3054</v>
      </c>
      <c r="L1164" s="676" t="s">
        <v>3003</v>
      </c>
      <c r="M1164" s="677">
        <v>44637</v>
      </c>
      <c r="N1164" s="677">
        <v>44835</v>
      </c>
      <c r="O1164" s="677"/>
      <c r="P1164" s="333"/>
      <c r="Q1164" s="333"/>
      <c r="R1164" s="333"/>
      <c r="S1164" s="442" t="s">
        <v>2959</v>
      </c>
      <c r="T1164" s="442">
        <v>60</v>
      </c>
      <c r="U1164" s="676">
        <v>49405140</v>
      </c>
      <c r="V1164" s="442" t="s">
        <v>973</v>
      </c>
      <c r="W1164" s="676">
        <v>400</v>
      </c>
      <c r="X1164" s="626">
        <v>3328</v>
      </c>
      <c r="Y1164" s="693">
        <v>1331200</v>
      </c>
      <c r="Z1164" s="443">
        <v>0.55000000000000004</v>
      </c>
      <c r="AA1164" s="682">
        <f>Y1164*Z1164</f>
        <v>732160.00000000012</v>
      </c>
      <c r="AB1164" s="694"/>
      <c r="AC1164" s="717">
        <v>0</v>
      </c>
      <c r="AD1164" s="692"/>
      <c r="AE1164" s="631"/>
      <c r="AF1164" s="695">
        <f>AA1164+AD1164+AE1164</f>
        <v>732160.00000000012</v>
      </c>
      <c r="AG1164" s="676" t="s">
        <v>1073</v>
      </c>
      <c r="AH1164" s="632"/>
      <c r="AI1164" s="676">
        <v>60</v>
      </c>
      <c r="AJ1164" s="686" t="s">
        <v>2319</v>
      </c>
      <c r="AK1164" s="676" t="s">
        <v>1088</v>
      </c>
      <c r="AL1164" s="685" t="s">
        <v>3004</v>
      </c>
      <c r="AM1164" s="676" t="s">
        <v>52</v>
      </c>
      <c r="AN1164" s="676" t="s">
        <v>1076</v>
      </c>
      <c r="AO1164" s="442"/>
      <c r="AP1164" s="688"/>
      <c r="AQ1164" s="633" t="s">
        <v>37</v>
      </c>
      <c r="AR1164" s="633" t="s">
        <v>3009</v>
      </c>
      <c r="AS1164" s="218" t="s">
        <v>1077</v>
      </c>
      <c r="AT1164" s="675" t="s">
        <v>1091</v>
      </c>
      <c r="AU1164" s="675" t="s">
        <v>1078</v>
      </c>
      <c r="AV1164" s="662">
        <v>0.73</v>
      </c>
      <c r="AW1164" s="673">
        <f>U1164</f>
        <v>49405140</v>
      </c>
      <c r="AX1164" s="673" cm="1">
        <f t="array" ref="AX1164">SUM(MID(0&amp;AW1164,LARGE(INDEX(ISNUMBER(--MID(AW1164,ROW($1:$8),1))*ROW($1:$8),),ROW($1:$8))+1,1)*10^ROW($1:$8)/10)</f>
        <v>49405140</v>
      </c>
      <c r="AY1164" s="673" t="str">
        <f>VLOOKUP($AX1164,'Item Master Data'!$A:$F,3,FALSE)</f>
        <v>Q.PEAK DUO BLK ML G10+</v>
      </c>
      <c r="AZ1164" s="673">
        <f>VLOOKUP($AX1164,'Item Master Data'!$A:$F,6,FALSE)</f>
        <v>400</v>
      </c>
      <c r="BA1164" s="673">
        <f>X1164/BB1164</f>
        <v>104</v>
      </c>
      <c r="BB1164" s="673">
        <f>VLOOKUP(AX1164,'Item Master Data'!$A:$G,7,FALSE)</f>
        <v>32</v>
      </c>
      <c r="BC1164" s="673"/>
      <c r="BD1164" s="673">
        <f>W1164-AZ1164</f>
        <v>0</v>
      </c>
    </row>
    <row r="1165" spans="1:56">
      <c r="A1165" s="544"/>
      <c r="B1165" s="643">
        <v>44657</v>
      </c>
      <c r="C1165" s="643">
        <v>44657</v>
      </c>
      <c r="D1165" s="676" t="s">
        <v>2956</v>
      </c>
      <c r="E1165" s="639" t="s">
        <v>3042</v>
      </c>
      <c r="F1165" s="663" t="s">
        <v>1152</v>
      </c>
      <c r="G1165" s="442">
        <v>2022</v>
      </c>
      <c r="H1165" s="442">
        <v>10</v>
      </c>
      <c r="I1165" s="676" t="s">
        <v>3062</v>
      </c>
      <c r="J1165" s="677"/>
      <c r="K1165" s="676" t="s">
        <v>3063</v>
      </c>
      <c r="L1165" s="676" t="s">
        <v>3003</v>
      </c>
      <c r="M1165" s="677">
        <v>44656</v>
      </c>
      <c r="N1165" s="677">
        <v>44835</v>
      </c>
      <c r="O1165" s="677"/>
      <c r="P1165" s="333"/>
      <c r="Q1165" s="333"/>
      <c r="R1165" s="333"/>
      <c r="S1165" s="442" t="s">
        <v>2959</v>
      </c>
      <c r="T1165" s="442">
        <v>60</v>
      </c>
      <c r="U1165" s="676">
        <v>49405140</v>
      </c>
      <c r="V1165" s="442" t="s">
        <v>973</v>
      </c>
      <c r="W1165" s="676">
        <v>400</v>
      </c>
      <c r="X1165" s="626">
        <v>6656</v>
      </c>
      <c r="Y1165" s="693">
        <v>2662400</v>
      </c>
      <c r="Z1165" s="443">
        <v>0.55000000000000004</v>
      </c>
      <c r="AA1165" s="682">
        <f>Y1165*Z1165</f>
        <v>1464320.0000000002</v>
      </c>
      <c r="AB1165" s="694"/>
      <c r="AC1165" s="717">
        <v>0</v>
      </c>
      <c r="AD1165" s="692"/>
      <c r="AE1165" s="631"/>
      <c r="AF1165" s="695">
        <f>AA1165+AD1165+AE1165</f>
        <v>1464320.0000000002</v>
      </c>
      <c r="AG1165" s="676" t="s">
        <v>1073</v>
      </c>
      <c r="AH1165" s="632"/>
      <c r="AI1165" s="676">
        <v>60</v>
      </c>
      <c r="AJ1165" s="686" t="s">
        <v>2319</v>
      </c>
      <c r="AK1165" s="676" t="s">
        <v>1088</v>
      </c>
      <c r="AL1165" s="685" t="s">
        <v>3004</v>
      </c>
      <c r="AM1165" s="676" t="s">
        <v>52</v>
      </c>
      <c r="AN1165" s="676" t="s">
        <v>1076</v>
      </c>
      <c r="AO1165" s="442"/>
      <c r="AP1165" s="688"/>
      <c r="AQ1165" s="633" t="s">
        <v>37</v>
      </c>
      <c r="AR1165" s="633" t="s">
        <v>3009</v>
      </c>
      <c r="AS1165" s="218" t="s">
        <v>1077</v>
      </c>
      <c r="AT1165" s="675" t="s">
        <v>1091</v>
      </c>
      <c r="AU1165" s="675" t="s">
        <v>1078</v>
      </c>
      <c r="AV1165" s="662">
        <v>0.73</v>
      </c>
      <c r="AW1165" s="673">
        <f>U1165</f>
        <v>49405140</v>
      </c>
      <c r="AX1165" s="673" cm="1">
        <f t="array" ref="AX1165">SUM(MID(0&amp;AW1165,LARGE(INDEX(ISNUMBER(--MID(AW1165,ROW($1:$8),1))*ROW($1:$8),),ROW($1:$8))+1,1)*10^ROW($1:$8)/10)</f>
        <v>49405140</v>
      </c>
      <c r="AY1165" s="673" t="str">
        <f>VLOOKUP($AX1165,'Item Master Data'!$A:$F,3,FALSE)</f>
        <v>Q.PEAK DUO BLK ML G10+</v>
      </c>
      <c r="AZ1165" s="673">
        <f>VLOOKUP($AX1165,'Item Master Data'!$A:$F,6,FALSE)</f>
        <v>400</v>
      </c>
      <c r="BA1165" s="673">
        <f>X1165/BB1165</f>
        <v>208</v>
      </c>
      <c r="BB1165" s="673">
        <f>VLOOKUP(AX1165,'Item Master Data'!$A:$G,7,FALSE)</f>
        <v>32</v>
      </c>
      <c r="BC1165" s="673"/>
      <c r="BD1165" s="673">
        <f>W1165-AZ1165</f>
        <v>0</v>
      </c>
    </row>
    <row r="1166" spans="1:56">
      <c r="A1166" s="544"/>
      <c r="B1166" s="643">
        <v>44607</v>
      </c>
      <c r="C1166" s="643">
        <v>44631</v>
      </c>
      <c r="D1166" s="676" t="s">
        <v>2956</v>
      </c>
      <c r="E1166" s="676" t="s">
        <v>3042</v>
      </c>
      <c r="F1166" s="676" t="s">
        <v>1152</v>
      </c>
      <c r="G1166" s="442">
        <v>2022</v>
      </c>
      <c r="H1166" s="676">
        <v>10</v>
      </c>
      <c r="I1166" s="676"/>
      <c r="J1166" s="677"/>
      <c r="K1166" s="676" t="s">
        <v>3239</v>
      </c>
      <c r="L1166" s="676" t="s">
        <v>3220</v>
      </c>
      <c r="M1166" s="677">
        <v>44607</v>
      </c>
      <c r="N1166" s="677">
        <v>44805</v>
      </c>
      <c r="O1166" s="677" t="s">
        <v>2411</v>
      </c>
      <c r="P1166" s="333"/>
      <c r="Q1166" s="333"/>
      <c r="R1166" s="333"/>
      <c r="S1166" s="442" t="s">
        <v>2959</v>
      </c>
      <c r="T1166" s="442">
        <v>60</v>
      </c>
      <c r="U1166" s="676" t="s">
        <v>1791</v>
      </c>
      <c r="V1166" s="442" t="s">
        <v>973</v>
      </c>
      <c r="W1166" s="676">
        <v>400</v>
      </c>
      <c r="X1166" s="626">
        <v>16640</v>
      </c>
      <c r="Y1166" s="693">
        <v>6656000</v>
      </c>
      <c r="Z1166" s="443">
        <v>0.5</v>
      </c>
      <c r="AA1166" s="682">
        <f>Y1166*Z1166</f>
        <v>3328000</v>
      </c>
      <c r="AB1166" s="694"/>
      <c r="AC1166" s="717">
        <v>0</v>
      </c>
      <c r="AD1166" s="692"/>
      <c r="AE1166" s="631"/>
      <c r="AF1166" s="695">
        <f>AA1166+AD1166+AE1166</f>
        <v>3328000</v>
      </c>
      <c r="AG1166" s="676" t="s">
        <v>47</v>
      </c>
      <c r="AH1166" s="632"/>
      <c r="AI1166" s="676">
        <v>30</v>
      </c>
      <c r="AJ1166" s="686" t="s">
        <v>1087</v>
      </c>
      <c r="AK1166" s="676" t="s">
        <v>1088</v>
      </c>
      <c r="AL1166" s="685" t="s">
        <v>2990</v>
      </c>
      <c r="AM1166" s="676" t="s">
        <v>52</v>
      </c>
      <c r="AN1166" s="676" t="s">
        <v>1076</v>
      </c>
      <c r="AO1166" s="442"/>
      <c r="AP1166" s="688"/>
      <c r="AQ1166" s="633" t="s">
        <v>37</v>
      </c>
      <c r="AR1166" s="633" t="s">
        <v>3009</v>
      </c>
      <c r="AS1166" s="218" t="s">
        <v>1077</v>
      </c>
      <c r="AT1166" s="675" t="s">
        <v>1091</v>
      </c>
      <c r="AU1166" s="675" t="s">
        <v>1078</v>
      </c>
      <c r="AV1166" s="662">
        <v>0.5</v>
      </c>
      <c r="AW1166" s="673" t="str">
        <f>U1166</f>
        <v>30390156H</v>
      </c>
      <c r="AX1166" s="673" cm="1">
        <f t="array" ref="AX1166">SUM(MID(0&amp;AW1166,LARGE(INDEX(ISNUMBER(--MID(AW1166,ROW($1:$8),1))*ROW($1:$8),),ROW($1:$8))+1,1)*10^ROW($1:$8)/10)</f>
        <v>30390156</v>
      </c>
      <c r="AY1166" s="673" t="str">
        <f>VLOOKUP($AX1166,'Item Master Data'!$A:$F,3,FALSE)</f>
        <v>Q.PEAK DUO BLK ML G10+</v>
      </c>
      <c r="AZ1166" s="673">
        <f>VLOOKUP($AX1166,'Item Master Data'!$A:$F,6,FALSE)</f>
        <v>400</v>
      </c>
      <c r="BA1166" s="673">
        <f>X1166/BB1166</f>
        <v>520</v>
      </c>
      <c r="BB1166" s="673">
        <f>VLOOKUP(AX1166,'Item Master Data'!$A:$G,7,FALSE)</f>
        <v>32</v>
      </c>
      <c r="BC1166" s="673"/>
      <c r="BD1166" s="673">
        <f>W1166-AZ1166</f>
        <v>0</v>
      </c>
    </row>
    <row r="1167" spans="1:56">
      <c r="A1167" s="544"/>
      <c r="B1167" s="643">
        <v>44655</v>
      </c>
      <c r="C1167" s="643">
        <v>44655</v>
      </c>
      <c r="D1167" s="676" t="s">
        <v>2956</v>
      </c>
      <c r="E1167" s="639" t="s">
        <v>3042</v>
      </c>
      <c r="F1167" s="676" t="s">
        <v>1152</v>
      </c>
      <c r="G1167" s="442">
        <v>2022</v>
      </c>
      <c r="H1167" s="676">
        <v>10</v>
      </c>
      <c r="I1167" s="676"/>
      <c r="J1167" s="770"/>
      <c r="K1167" s="676" t="s">
        <v>3238</v>
      </c>
      <c r="L1167" s="676" t="s">
        <v>3220</v>
      </c>
      <c r="M1167" s="677">
        <v>44650</v>
      </c>
      <c r="N1167" s="677">
        <v>44835</v>
      </c>
      <c r="O1167" s="677"/>
      <c r="P1167" s="333"/>
      <c r="Q1167" s="333"/>
      <c r="R1167" s="333"/>
      <c r="S1167" s="442" t="s">
        <v>2959</v>
      </c>
      <c r="T1167" s="442">
        <v>60</v>
      </c>
      <c r="U1167" s="442" t="s">
        <v>1791</v>
      </c>
      <c r="V1167" s="442" t="s">
        <v>973</v>
      </c>
      <c r="W1167" s="676">
        <v>400</v>
      </c>
      <c r="X1167" s="678">
        <v>16640</v>
      </c>
      <c r="Y1167" s="693">
        <v>6656000</v>
      </c>
      <c r="Z1167" s="443">
        <v>0.5</v>
      </c>
      <c r="AA1167" s="682">
        <f>Y1167*Z1167</f>
        <v>3328000</v>
      </c>
      <c r="AB1167" s="694"/>
      <c r="AC1167" s="717">
        <v>0</v>
      </c>
      <c r="AD1167" s="692"/>
      <c r="AE1167" s="684"/>
      <c r="AF1167" s="695">
        <f>AA1167+AD1167+AE1167</f>
        <v>3328000</v>
      </c>
      <c r="AG1167" s="676" t="s">
        <v>47</v>
      </c>
      <c r="AH1167" s="676"/>
      <c r="AI1167" s="676">
        <v>30</v>
      </c>
      <c r="AJ1167" s="686" t="s">
        <v>1087</v>
      </c>
      <c r="AK1167" s="676" t="s">
        <v>1088</v>
      </c>
      <c r="AL1167" s="685" t="s">
        <v>2990</v>
      </c>
      <c r="AM1167" s="676" t="s">
        <v>52</v>
      </c>
      <c r="AN1167" s="676" t="s">
        <v>1076</v>
      </c>
      <c r="AO1167" s="442"/>
      <c r="AP1167" s="684"/>
      <c r="AQ1167" s="684" t="s">
        <v>37</v>
      </c>
      <c r="AR1167" s="684" t="s">
        <v>3086</v>
      </c>
      <c r="AS1167" s="544" t="s">
        <v>1078</v>
      </c>
      <c r="AT1167" s="630" t="s">
        <v>1078</v>
      </c>
      <c r="AU1167" s="630" t="s">
        <v>1078</v>
      </c>
      <c r="AV1167" s="662">
        <v>0.73</v>
      </c>
      <c r="AW1167" s="673" t="str">
        <f>U1167</f>
        <v>30390156H</v>
      </c>
      <c r="AX1167" s="673" cm="1">
        <f t="array" ref="AX1167">SUM(MID(0&amp;AW1167,LARGE(INDEX(ISNUMBER(--MID(AW1167,ROW($1:$8),1))*ROW($1:$8),),ROW($1:$8))+1,1)*10^ROW($1:$8)/10)</f>
        <v>30390156</v>
      </c>
      <c r="AY1167" s="673" t="str">
        <f>VLOOKUP($AX1167,'Item Master Data'!$A:$F,3,FALSE)</f>
        <v>Q.PEAK DUO BLK ML G10+</v>
      </c>
      <c r="AZ1167" s="673">
        <f>VLOOKUP($AX1167,'Item Master Data'!$A:$F,6,FALSE)</f>
        <v>400</v>
      </c>
      <c r="BA1167" s="673">
        <f>X1167/BB1167</f>
        <v>520</v>
      </c>
      <c r="BB1167" s="673">
        <f>VLOOKUP(AX1167,'Item Master Data'!$A:$G,7,FALSE)</f>
        <v>32</v>
      </c>
      <c r="BC1167" s="673"/>
      <c r="BD1167" s="673">
        <f>W1167-AZ1167</f>
        <v>0</v>
      </c>
    </row>
    <row r="1168" spans="1:56">
      <c r="A1168" s="544"/>
      <c r="B1168" s="643">
        <v>44649</v>
      </c>
      <c r="C1168" s="643">
        <v>44649</v>
      </c>
      <c r="D1168" s="676" t="s">
        <v>2956</v>
      </c>
      <c r="E1168" s="639" t="s">
        <v>3042</v>
      </c>
      <c r="F1168" s="663" t="s">
        <v>1152</v>
      </c>
      <c r="G1168" s="442">
        <v>2022</v>
      </c>
      <c r="H1168" s="676">
        <v>11</v>
      </c>
      <c r="I1168" s="676"/>
      <c r="J1168" s="677"/>
      <c r="K1168" s="676" t="s">
        <v>3071</v>
      </c>
      <c r="L1168" s="676" t="s">
        <v>3003</v>
      </c>
      <c r="M1168" s="677">
        <v>44637</v>
      </c>
      <c r="N1168" s="677">
        <v>44866</v>
      </c>
      <c r="O1168" s="677"/>
      <c r="P1168" s="677"/>
      <c r="Q1168" s="333"/>
      <c r="R1168" s="333"/>
      <c r="S1168" s="442" t="s">
        <v>2959</v>
      </c>
      <c r="T1168" s="442">
        <v>60</v>
      </c>
      <c r="U1168" s="676">
        <v>49405140</v>
      </c>
      <c r="V1168" s="442" t="s">
        <v>973</v>
      </c>
      <c r="W1168" s="676">
        <v>400</v>
      </c>
      <c r="X1168" s="626">
        <v>3328</v>
      </c>
      <c r="Y1168" s="693">
        <v>1331200</v>
      </c>
      <c r="Z1168" s="443">
        <v>0.55000000000000004</v>
      </c>
      <c r="AA1168" s="682">
        <f>Y1168*Z1168</f>
        <v>732160.00000000012</v>
      </c>
      <c r="AB1168" s="694"/>
      <c r="AC1168" s="717">
        <v>0</v>
      </c>
      <c r="AD1168" s="692"/>
      <c r="AE1168" s="631"/>
      <c r="AF1168" s="695">
        <f>AA1168+AD1168+AE1168</f>
        <v>732160.00000000012</v>
      </c>
      <c r="AG1168" s="676" t="s">
        <v>1073</v>
      </c>
      <c r="AH1168" s="632"/>
      <c r="AI1168" s="676">
        <v>60</v>
      </c>
      <c r="AJ1168" s="686" t="s">
        <v>2319</v>
      </c>
      <c r="AK1168" s="676" t="s">
        <v>1088</v>
      </c>
      <c r="AL1168" s="685" t="s">
        <v>3004</v>
      </c>
      <c r="AM1168" s="676" t="s">
        <v>52</v>
      </c>
      <c r="AN1168" s="676" t="s">
        <v>1076</v>
      </c>
      <c r="AO1168" s="442"/>
      <c r="AP1168" s="688"/>
      <c r="AQ1168" s="633" t="s">
        <v>37</v>
      </c>
      <c r="AR1168" s="633" t="s">
        <v>3009</v>
      </c>
      <c r="AS1168" s="218" t="s">
        <v>1077</v>
      </c>
      <c r="AT1168" s="675" t="s">
        <v>1091</v>
      </c>
      <c r="AU1168" s="675" t="s">
        <v>1078</v>
      </c>
      <c r="AV1168" s="662">
        <v>0.73</v>
      </c>
      <c r="AW1168" s="673">
        <f>U1168</f>
        <v>49405140</v>
      </c>
      <c r="AX1168" s="673" cm="1">
        <f t="array" ref="AX1168">SUM(MID(0&amp;AW1168,LARGE(INDEX(ISNUMBER(--MID(AW1168,ROW($1:$8),1))*ROW($1:$8),),ROW($1:$8))+1,1)*10^ROW($1:$8)/10)</f>
        <v>49405140</v>
      </c>
      <c r="AY1168" s="673" t="str">
        <f>VLOOKUP($AX1168,'Item Master Data'!$A:$F,3,FALSE)</f>
        <v>Q.PEAK DUO BLK ML G10+</v>
      </c>
      <c r="AZ1168" s="673">
        <f>VLOOKUP($AX1168,'Item Master Data'!$A:$F,6,FALSE)</f>
        <v>400</v>
      </c>
      <c r="BA1168" s="673">
        <f>X1168/BB1168</f>
        <v>104</v>
      </c>
      <c r="BB1168" s="673">
        <f>VLOOKUP(AX1168,'Item Master Data'!$A:$G,7,FALSE)</f>
        <v>32</v>
      </c>
      <c r="BC1168" s="673"/>
      <c r="BD1168" s="673">
        <f>W1168-AZ1168</f>
        <v>0</v>
      </c>
    </row>
    <row r="1169" spans="1:56">
      <c r="A1169" s="544"/>
      <c r="B1169" s="643">
        <v>44657</v>
      </c>
      <c r="C1169" s="643">
        <v>44657</v>
      </c>
      <c r="D1169" s="676" t="s">
        <v>2956</v>
      </c>
      <c r="E1169" s="639" t="s">
        <v>3042</v>
      </c>
      <c r="F1169" s="663" t="s">
        <v>1152</v>
      </c>
      <c r="G1169" s="442">
        <v>2022</v>
      </c>
      <c r="H1169" s="442">
        <v>11</v>
      </c>
      <c r="I1169" s="676" t="s">
        <v>3062</v>
      </c>
      <c r="J1169" s="677"/>
      <c r="K1169" s="676" t="s">
        <v>3099</v>
      </c>
      <c r="L1169" s="676" t="s">
        <v>3003</v>
      </c>
      <c r="M1169" s="677">
        <v>44656</v>
      </c>
      <c r="N1169" s="677">
        <v>44866</v>
      </c>
      <c r="O1169" s="677"/>
      <c r="P1169" s="333"/>
      <c r="Q1169" s="333"/>
      <c r="R1169" s="333"/>
      <c r="S1169" s="442" t="s">
        <v>2959</v>
      </c>
      <c r="T1169" s="442">
        <v>60</v>
      </c>
      <c r="U1169" s="442">
        <v>49405140</v>
      </c>
      <c r="V1169" s="676" t="s">
        <v>973</v>
      </c>
      <c r="W1169" s="676">
        <v>400</v>
      </c>
      <c r="X1169" s="626">
        <v>6656</v>
      </c>
      <c r="Y1169" s="693">
        <v>2662400</v>
      </c>
      <c r="Z1169" s="443">
        <v>0.55000000000000004</v>
      </c>
      <c r="AA1169" s="682">
        <f>Y1169*Z1169</f>
        <v>1464320.0000000002</v>
      </c>
      <c r="AB1169" s="694"/>
      <c r="AC1169" s="717">
        <v>0</v>
      </c>
      <c r="AD1169" s="692"/>
      <c r="AE1169" s="631"/>
      <c r="AF1169" s="695">
        <f>AA1169+AD1169+AE1169</f>
        <v>1464320.0000000002</v>
      </c>
      <c r="AG1169" s="676" t="s">
        <v>1073</v>
      </c>
      <c r="AH1169" s="632"/>
      <c r="AI1169" s="676">
        <v>60</v>
      </c>
      <c r="AJ1169" s="686" t="s">
        <v>2319</v>
      </c>
      <c r="AK1169" s="676" t="s">
        <v>1088</v>
      </c>
      <c r="AL1169" s="685" t="s">
        <v>3004</v>
      </c>
      <c r="AM1169" s="676" t="s">
        <v>52</v>
      </c>
      <c r="AN1169" s="676" t="s">
        <v>1076</v>
      </c>
      <c r="AO1169" s="442"/>
      <c r="AP1169" s="688"/>
      <c r="AQ1169" s="633" t="s">
        <v>37</v>
      </c>
      <c r="AR1169" s="633" t="s">
        <v>3009</v>
      </c>
      <c r="AS1169" s="218" t="s">
        <v>1077</v>
      </c>
      <c r="AT1169" s="675" t="s">
        <v>1091</v>
      </c>
      <c r="AU1169" s="675" t="s">
        <v>1078</v>
      </c>
      <c r="AV1169" s="662">
        <v>0.73</v>
      </c>
      <c r="AW1169" s="673">
        <f>U1169</f>
        <v>49405140</v>
      </c>
      <c r="AX1169" s="673" cm="1">
        <f t="array" ref="AX1169">SUM(MID(0&amp;AW1169,LARGE(INDEX(ISNUMBER(--MID(AW1169,ROW($1:$8),1))*ROW($1:$8),),ROW($1:$8))+1,1)*10^ROW($1:$8)/10)</f>
        <v>49405140</v>
      </c>
      <c r="AY1169" s="673" t="str">
        <f>VLOOKUP($AX1169,'Item Master Data'!$A:$F,3,FALSE)</f>
        <v>Q.PEAK DUO BLK ML G10+</v>
      </c>
      <c r="AZ1169" s="673">
        <f>VLOOKUP($AX1169,'Item Master Data'!$A:$F,6,FALSE)</f>
        <v>400</v>
      </c>
      <c r="BA1169" s="673">
        <f>X1169/BB1169</f>
        <v>208</v>
      </c>
      <c r="BB1169" s="673">
        <f>VLOOKUP(AX1169,'Item Master Data'!$A:$G,7,FALSE)</f>
        <v>32</v>
      </c>
      <c r="BC1169" s="673"/>
      <c r="BD1169" s="673">
        <f>W1169-AZ1169</f>
        <v>0</v>
      </c>
    </row>
    <row r="1170" spans="1:56">
      <c r="A1170" s="544"/>
      <c r="B1170" s="643">
        <v>44607</v>
      </c>
      <c r="C1170" s="643">
        <v>44631</v>
      </c>
      <c r="D1170" s="676" t="s">
        <v>2956</v>
      </c>
      <c r="E1170" s="676" t="s">
        <v>3042</v>
      </c>
      <c r="F1170" s="442" t="s">
        <v>1152</v>
      </c>
      <c r="G1170" s="442">
        <v>2022</v>
      </c>
      <c r="H1170" s="442">
        <v>11</v>
      </c>
      <c r="I1170" s="676"/>
      <c r="J1170" s="677"/>
      <c r="K1170" s="676" t="s">
        <v>3241</v>
      </c>
      <c r="L1170" s="676" t="s">
        <v>3220</v>
      </c>
      <c r="M1170" s="677">
        <v>44607</v>
      </c>
      <c r="N1170" s="677">
        <v>44835</v>
      </c>
      <c r="O1170" s="677" t="s">
        <v>2411</v>
      </c>
      <c r="P1170" s="677"/>
      <c r="Q1170" s="333"/>
      <c r="R1170" s="333"/>
      <c r="S1170" s="442" t="s">
        <v>2959</v>
      </c>
      <c r="T1170" s="442">
        <v>60</v>
      </c>
      <c r="U1170" s="442" t="s">
        <v>1791</v>
      </c>
      <c r="V1170" s="676" t="s">
        <v>973</v>
      </c>
      <c r="W1170" s="676">
        <v>400</v>
      </c>
      <c r="X1170" s="626">
        <v>11648</v>
      </c>
      <c r="Y1170" s="693">
        <v>4659200</v>
      </c>
      <c r="Z1170" s="443">
        <v>0.5</v>
      </c>
      <c r="AA1170" s="682">
        <f>Y1170*Z1170</f>
        <v>2329600</v>
      </c>
      <c r="AB1170" s="694"/>
      <c r="AC1170" s="717">
        <v>0</v>
      </c>
      <c r="AD1170" s="692"/>
      <c r="AE1170" s="631"/>
      <c r="AF1170" s="695">
        <f>AA1170+AD1170+AE1170</f>
        <v>2329600</v>
      </c>
      <c r="AG1170" s="676" t="s">
        <v>47</v>
      </c>
      <c r="AH1170" s="632"/>
      <c r="AI1170" s="676">
        <v>30</v>
      </c>
      <c r="AJ1170" s="686" t="s">
        <v>1087</v>
      </c>
      <c r="AK1170" s="676" t="s">
        <v>1088</v>
      </c>
      <c r="AL1170" s="685" t="s">
        <v>2990</v>
      </c>
      <c r="AM1170" s="676" t="s">
        <v>52</v>
      </c>
      <c r="AN1170" s="676" t="s">
        <v>1076</v>
      </c>
      <c r="AO1170" s="442"/>
      <c r="AP1170" s="688"/>
      <c r="AQ1170" s="633" t="s">
        <v>37</v>
      </c>
      <c r="AR1170" s="633" t="s">
        <v>3009</v>
      </c>
      <c r="AS1170" s="218" t="s">
        <v>1077</v>
      </c>
      <c r="AT1170" s="675" t="s">
        <v>1091</v>
      </c>
      <c r="AU1170" s="675" t="s">
        <v>1078</v>
      </c>
      <c r="AV1170" s="662">
        <v>0.5</v>
      </c>
      <c r="AW1170" s="673" t="str">
        <f>U1170</f>
        <v>30390156H</v>
      </c>
      <c r="AX1170" s="673" cm="1">
        <f t="array" ref="AX1170">SUM(MID(0&amp;AW1170,LARGE(INDEX(ISNUMBER(--MID(AW1170,ROW($1:$8),1))*ROW($1:$8),),ROW($1:$8))+1,1)*10^ROW($1:$8)/10)</f>
        <v>30390156</v>
      </c>
      <c r="AY1170" s="673" t="str">
        <f>VLOOKUP($AX1170,'Item Master Data'!$A:$F,3,FALSE)</f>
        <v>Q.PEAK DUO BLK ML G10+</v>
      </c>
      <c r="AZ1170" s="673">
        <f>VLOOKUP($AX1170,'Item Master Data'!$A:$F,6,FALSE)</f>
        <v>400</v>
      </c>
      <c r="BA1170" s="673">
        <f>X1170/BB1170</f>
        <v>364</v>
      </c>
      <c r="BB1170" s="673">
        <f>VLOOKUP(AX1170,'Item Master Data'!$A:$G,7,FALSE)</f>
        <v>32</v>
      </c>
      <c r="BC1170" s="673"/>
      <c r="BD1170" s="673">
        <f>W1170-AZ1170</f>
        <v>0</v>
      </c>
    </row>
    <row r="1171" spans="1:56">
      <c r="A1171" s="544"/>
      <c r="B1171" s="643">
        <v>44655</v>
      </c>
      <c r="C1171" s="643">
        <v>44655</v>
      </c>
      <c r="D1171" s="676" t="s">
        <v>2956</v>
      </c>
      <c r="E1171" s="639" t="s">
        <v>3042</v>
      </c>
      <c r="F1171" s="676" t="s">
        <v>1152</v>
      </c>
      <c r="G1171" s="442">
        <v>2022</v>
      </c>
      <c r="H1171" s="442">
        <v>11</v>
      </c>
      <c r="I1171" s="676"/>
      <c r="J1171" s="770"/>
      <c r="K1171" s="676" t="s">
        <v>3240</v>
      </c>
      <c r="L1171" s="676" t="s">
        <v>3220</v>
      </c>
      <c r="M1171" s="677">
        <v>44650</v>
      </c>
      <c r="N1171" s="677">
        <v>44866</v>
      </c>
      <c r="O1171" s="677"/>
      <c r="P1171" s="333"/>
      <c r="Q1171" s="333"/>
      <c r="R1171" s="333"/>
      <c r="S1171" s="442" t="s">
        <v>2959</v>
      </c>
      <c r="T1171" s="442">
        <v>60</v>
      </c>
      <c r="U1171" s="676" t="s">
        <v>1791</v>
      </c>
      <c r="V1171" s="442" t="s">
        <v>973</v>
      </c>
      <c r="W1171" s="676">
        <v>400</v>
      </c>
      <c r="X1171" s="678">
        <v>16640</v>
      </c>
      <c r="Y1171" s="693">
        <v>6656000</v>
      </c>
      <c r="Z1171" s="443">
        <v>0.5</v>
      </c>
      <c r="AA1171" s="682">
        <f>Y1171*Z1171</f>
        <v>3328000</v>
      </c>
      <c r="AB1171" s="694"/>
      <c r="AC1171" s="717">
        <v>0</v>
      </c>
      <c r="AD1171" s="692"/>
      <c r="AE1171" s="684"/>
      <c r="AF1171" s="695">
        <f>AA1171+AD1171+AE1171</f>
        <v>3328000</v>
      </c>
      <c r="AG1171" s="676" t="s">
        <v>47</v>
      </c>
      <c r="AH1171" s="676"/>
      <c r="AI1171" s="676">
        <v>30</v>
      </c>
      <c r="AJ1171" s="686" t="s">
        <v>1087</v>
      </c>
      <c r="AK1171" s="676" t="s">
        <v>1088</v>
      </c>
      <c r="AL1171" s="685" t="s">
        <v>2990</v>
      </c>
      <c r="AM1171" s="676" t="s">
        <v>52</v>
      </c>
      <c r="AN1171" s="676" t="s">
        <v>1076</v>
      </c>
      <c r="AO1171" s="442"/>
      <c r="AP1171" s="684"/>
      <c r="AQ1171" s="684" t="s">
        <v>37</v>
      </c>
      <c r="AR1171" s="684" t="s">
        <v>3086</v>
      </c>
      <c r="AS1171" s="544" t="s">
        <v>1078</v>
      </c>
      <c r="AT1171" s="630" t="s">
        <v>1078</v>
      </c>
      <c r="AU1171" s="630" t="s">
        <v>1078</v>
      </c>
      <c r="AV1171" s="662">
        <v>0.73</v>
      </c>
      <c r="AW1171" s="673" t="str">
        <f>U1171</f>
        <v>30390156H</v>
      </c>
      <c r="AX1171" s="673" cm="1">
        <f t="array" ref="AX1171">SUM(MID(0&amp;AW1171,LARGE(INDEX(ISNUMBER(--MID(AW1171,ROW($1:$8),1))*ROW($1:$8),),ROW($1:$8))+1,1)*10^ROW($1:$8)/10)</f>
        <v>30390156</v>
      </c>
      <c r="AY1171" s="673" t="str">
        <f>VLOOKUP($AX1171,'Item Master Data'!$A:$F,3,FALSE)</f>
        <v>Q.PEAK DUO BLK ML G10+</v>
      </c>
      <c r="AZ1171" s="673">
        <f>VLOOKUP($AX1171,'Item Master Data'!$A:$F,6,FALSE)</f>
        <v>400</v>
      </c>
      <c r="BA1171" s="673">
        <f>X1171/BB1171</f>
        <v>520</v>
      </c>
      <c r="BB1171" s="673">
        <f>VLOOKUP(AX1171,'Item Master Data'!$A:$G,7,FALSE)</f>
        <v>32</v>
      </c>
      <c r="BC1171" s="673"/>
      <c r="BD1171" s="673">
        <f>W1171-AZ1171</f>
        <v>0</v>
      </c>
    </row>
    <row r="1172" spans="1:56">
      <c r="A1172" s="544"/>
      <c r="B1172" s="643">
        <v>44649</v>
      </c>
      <c r="C1172" s="643">
        <v>44649</v>
      </c>
      <c r="D1172" s="676" t="s">
        <v>2956</v>
      </c>
      <c r="E1172" s="639" t="s">
        <v>3042</v>
      </c>
      <c r="F1172" s="663" t="s">
        <v>1152</v>
      </c>
      <c r="G1172" s="442">
        <v>2022</v>
      </c>
      <c r="H1172" s="442">
        <v>12</v>
      </c>
      <c r="I1172" s="676"/>
      <c r="J1172" s="677"/>
      <c r="K1172" s="676" t="s">
        <v>3105</v>
      </c>
      <c r="L1172" s="676" t="s">
        <v>3003</v>
      </c>
      <c r="M1172" s="677">
        <v>44637</v>
      </c>
      <c r="N1172" s="677">
        <v>44896</v>
      </c>
      <c r="O1172" s="677"/>
      <c r="P1172" s="333"/>
      <c r="Q1172" s="333"/>
      <c r="R1172" s="333"/>
      <c r="S1172" s="442" t="s">
        <v>2959</v>
      </c>
      <c r="T1172" s="442">
        <v>60</v>
      </c>
      <c r="U1172" s="442">
        <v>49405140</v>
      </c>
      <c r="V1172" s="676" t="s">
        <v>973</v>
      </c>
      <c r="W1172" s="676">
        <v>400</v>
      </c>
      <c r="X1172" s="626">
        <v>3328</v>
      </c>
      <c r="Y1172" s="693">
        <v>1331200</v>
      </c>
      <c r="Z1172" s="443">
        <v>0.55000000000000004</v>
      </c>
      <c r="AA1172" s="682">
        <f>Y1172*Z1172</f>
        <v>732160.00000000012</v>
      </c>
      <c r="AB1172" s="694"/>
      <c r="AC1172" s="717">
        <v>0</v>
      </c>
      <c r="AD1172" s="692"/>
      <c r="AE1172" s="631"/>
      <c r="AF1172" s="695">
        <f>AA1172+AD1172+AE1172</f>
        <v>732160.00000000012</v>
      </c>
      <c r="AG1172" s="676" t="s">
        <v>1073</v>
      </c>
      <c r="AH1172" s="632"/>
      <c r="AI1172" s="676">
        <v>60</v>
      </c>
      <c r="AJ1172" s="686" t="s">
        <v>2319</v>
      </c>
      <c r="AK1172" s="676" t="s">
        <v>1088</v>
      </c>
      <c r="AL1172" s="685" t="s">
        <v>3004</v>
      </c>
      <c r="AM1172" s="676" t="s">
        <v>52</v>
      </c>
      <c r="AN1172" s="676" t="s">
        <v>1076</v>
      </c>
      <c r="AO1172" s="442"/>
      <c r="AP1172" s="688"/>
      <c r="AQ1172" s="633" t="s">
        <v>37</v>
      </c>
      <c r="AR1172" s="633" t="s">
        <v>3009</v>
      </c>
      <c r="AS1172" s="218" t="s">
        <v>1077</v>
      </c>
      <c r="AT1172" s="675" t="s">
        <v>1091</v>
      </c>
      <c r="AU1172" s="675" t="s">
        <v>1078</v>
      </c>
      <c r="AV1172" s="662">
        <v>0.73</v>
      </c>
      <c r="AW1172" s="673">
        <f>U1172</f>
        <v>49405140</v>
      </c>
      <c r="AX1172" s="673" cm="1">
        <f t="array" ref="AX1172">SUM(MID(0&amp;AW1172,LARGE(INDEX(ISNUMBER(--MID(AW1172,ROW($1:$8),1))*ROW($1:$8),),ROW($1:$8))+1,1)*10^ROW($1:$8)/10)</f>
        <v>49405140</v>
      </c>
      <c r="AY1172" s="673" t="str">
        <f>VLOOKUP($AX1172,'Item Master Data'!$A:$F,3,FALSE)</f>
        <v>Q.PEAK DUO BLK ML G10+</v>
      </c>
      <c r="AZ1172" s="673">
        <f>VLOOKUP($AX1172,'Item Master Data'!$A:$F,6,FALSE)</f>
        <v>400</v>
      </c>
      <c r="BA1172" s="673">
        <f>X1172/BB1172</f>
        <v>104</v>
      </c>
      <c r="BB1172" s="673">
        <f>VLOOKUP(AX1172,'Item Master Data'!$A:$G,7,FALSE)</f>
        <v>32</v>
      </c>
      <c r="BC1172" s="673"/>
      <c r="BD1172" s="673">
        <f>W1172-AZ1172</f>
        <v>0</v>
      </c>
    </row>
    <row r="1173" spans="1:56">
      <c r="A1173" s="544"/>
      <c r="B1173" s="643">
        <v>44657</v>
      </c>
      <c r="C1173" s="643">
        <v>44657</v>
      </c>
      <c r="D1173" s="676" t="s">
        <v>2956</v>
      </c>
      <c r="E1173" s="639" t="s">
        <v>3042</v>
      </c>
      <c r="F1173" s="663" t="s">
        <v>1152</v>
      </c>
      <c r="G1173" s="442">
        <v>2022</v>
      </c>
      <c r="H1173" s="442">
        <v>12</v>
      </c>
      <c r="I1173" s="676" t="s">
        <v>3062</v>
      </c>
      <c r="J1173" s="677"/>
      <c r="K1173" s="676" t="s">
        <v>3218</v>
      </c>
      <c r="L1173" s="676" t="s">
        <v>3003</v>
      </c>
      <c r="M1173" s="677">
        <v>44656</v>
      </c>
      <c r="N1173" s="677">
        <v>44896</v>
      </c>
      <c r="O1173" s="677"/>
      <c r="P1173" s="333"/>
      <c r="Q1173" s="333"/>
      <c r="R1173" s="333"/>
      <c r="S1173" s="442" t="s">
        <v>2959</v>
      </c>
      <c r="T1173" s="442">
        <v>60</v>
      </c>
      <c r="U1173" s="442">
        <v>49405140</v>
      </c>
      <c r="V1173" s="442" t="s">
        <v>973</v>
      </c>
      <c r="W1173" s="676">
        <v>400</v>
      </c>
      <c r="X1173" s="626">
        <v>6656</v>
      </c>
      <c r="Y1173" s="693">
        <v>2662400</v>
      </c>
      <c r="Z1173" s="443">
        <v>0.55000000000000004</v>
      </c>
      <c r="AA1173" s="682">
        <f>Y1173*Z1173</f>
        <v>1464320.0000000002</v>
      </c>
      <c r="AB1173" s="694"/>
      <c r="AC1173" s="717">
        <v>0</v>
      </c>
      <c r="AD1173" s="692"/>
      <c r="AE1173" s="631"/>
      <c r="AF1173" s="695">
        <f>AA1173+AD1173+AE1173</f>
        <v>1464320.0000000002</v>
      </c>
      <c r="AG1173" s="676" t="s">
        <v>1073</v>
      </c>
      <c r="AH1173" s="632"/>
      <c r="AI1173" s="676">
        <v>60</v>
      </c>
      <c r="AJ1173" s="686" t="s">
        <v>2319</v>
      </c>
      <c r="AK1173" s="676" t="s">
        <v>1088</v>
      </c>
      <c r="AL1173" s="685" t="s">
        <v>3004</v>
      </c>
      <c r="AM1173" s="676" t="s">
        <v>52</v>
      </c>
      <c r="AN1173" s="676" t="s">
        <v>1076</v>
      </c>
      <c r="AO1173" s="442"/>
      <c r="AP1173" s="688"/>
      <c r="AQ1173" s="633" t="s">
        <v>37</v>
      </c>
      <c r="AR1173" s="633" t="s">
        <v>3009</v>
      </c>
      <c r="AS1173" s="218" t="s">
        <v>1077</v>
      </c>
      <c r="AT1173" s="675" t="s">
        <v>1091</v>
      </c>
      <c r="AU1173" s="675" t="s">
        <v>1078</v>
      </c>
      <c r="AV1173" s="662">
        <v>0.73</v>
      </c>
      <c r="AW1173" s="673">
        <f>U1173</f>
        <v>49405140</v>
      </c>
      <c r="AX1173" s="673" cm="1">
        <f t="array" ref="AX1173">SUM(MID(0&amp;AW1173,LARGE(INDEX(ISNUMBER(--MID(AW1173,ROW($1:$8),1))*ROW($1:$8),),ROW($1:$8))+1,1)*10^ROW($1:$8)/10)</f>
        <v>49405140</v>
      </c>
      <c r="AY1173" s="673" t="str">
        <f>VLOOKUP($AX1173,'Item Master Data'!$A:$F,3,FALSE)</f>
        <v>Q.PEAK DUO BLK ML G10+</v>
      </c>
      <c r="AZ1173" s="673">
        <f>VLOOKUP($AX1173,'Item Master Data'!$A:$F,6,FALSE)</f>
        <v>400</v>
      </c>
      <c r="BA1173" s="673">
        <f>X1173/BB1173</f>
        <v>208</v>
      </c>
      <c r="BB1173" s="673">
        <f>VLOOKUP(AX1173,'Item Master Data'!$A:$G,7,FALSE)</f>
        <v>32</v>
      </c>
      <c r="BC1173" s="673"/>
      <c r="BD1173" s="673">
        <f>W1173-AZ1173</f>
        <v>0</v>
      </c>
    </row>
    <row r="1174" spans="1:56">
      <c r="A1174" s="544"/>
      <c r="B1174" s="643">
        <v>44607</v>
      </c>
      <c r="C1174" s="643">
        <v>44631</v>
      </c>
      <c r="D1174" s="676" t="s">
        <v>2956</v>
      </c>
      <c r="E1174" s="676" t="s">
        <v>3042</v>
      </c>
      <c r="F1174" s="676" t="s">
        <v>1152</v>
      </c>
      <c r="G1174" s="442">
        <v>2022</v>
      </c>
      <c r="H1174" s="442">
        <v>12</v>
      </c>
      <c r="I1174" s="676"/>
      <c r="J1174" s="677"/>
      <c r="K1174" s="676" t="s">
        <v>3243</v>
      </c>
      <c r="L1174" s="676" t="s">
        <v>3220</v>
      </c>
      <c r="M1174" s="677">
        <v>44607</v>
      </c>
      <c r="N1174" s="677">
        <v>44866</v>
      </c>
      <c r="O1174" s="677" t="s">
        <v>2411</v>
      </c>
      <c r="P1174" s="333"/>
      <c r="Q1174" s="333"/>
      <c r="R1174" s="333"/>
      <c r="S1174" s="442" t="s">
        <v>2959</v>
      </c>
      <c r="T1174" s="442">
        <v>60</v>
      </c>
      <c r="U1174" s="676">
        <v>49403140</v>
      </c>
      <c r="V1174" s="442" t="s">
        <v>973</v>
      </c>
      <c r="W1174" s="676">
        <v>400</v>
      </c>
      <c r="X1174" s="626">
        <v>11648</v>
      </c>
      <c r="Y1174" s="693">
        <v>4659200</v>
      </c>
      <c r="Z1174" s="443">
        <v>0.5</v>
      </c>
      <c r="AA1174" s="682">
        <f>Y1174*Z1174</f>
        <v>2329600</v>
      </c>
      <c r="AB1174" s="694"/>
      <c r="AC1174" s="717">
        <v>0</v>
      </c>
      <c r="AD1174" s="692"/>
      <c r="AE1174" s="631"/>
      <c r="AF1174" s="695">
        <f>AA1174+AD1174+AE1174</f>
        <v>2329600</v>
      </c>
      <c r="AG1174" s="676" t="s">
        <v>47</v>
      </c>
      <c r="AH1174" s="632"/>
      <c r="AI1174" s="676">
        <v>30</v>
      </c>
      <c r="AJ1174" s="686" t="s">
        <v>1087</v>
      </c>
      <c r="AK1174" s="676" t="s">
        <v>1088</v>
      </c>
      <c r="AL1174" s="685" t="s">
        <v>2990</v>
      </c>
      <c r="AM1174" s="676" t="s">
        <v>52</v>
      </c>
      <c r="AN1174" s="676" t="s">
        <v>1076</v>
      </c>
      <c r="AO1174" s="442"/>
      <c r="AP1174" s="688"/>
      <c r="AQ1174" s="633" t="s">
        <v>37</v>
      </c>
      <c r="AR1174" s="633" t="s">
        <v>3009</v>
      </c>
      <c r="AS1174" s="218" t="s">
        <v>1077</v>
      </c>
      <c r="AT1174" s="675" t="s">
        <v>1091</v>
      </c>
      <c r="AU1174" s="675" t="s">
        <v>1078</v>
      </c>
      <c r="AV1174" s="662">
        <v>0.5</v>
      </c>
      <c r="AW1174" s="673">
        <f>U1174</f>
        <v>49403140</v>
      </c>
      <c r="AX1174" s="673" cm="1">
        <f t="array" ref="AX1174">SUM(MID(0&amp;AW1174,LARGE(INDEX(ISNUMBER(--MID(AW1174,ROW($1:$8),1))*ROW($1:$8),),ROW($1:$8))+1,1)*10^ROW($1:$8)/10)</f>
        <v>49403140</v>
      </c>
      <c r="AY1174" s="673" t="str">
        <f>VLOOKUP($AX1174,'Item Master Data'!$A:$F,3,FALSE)</f>
        <v>Q.PEAK DUO BLK ML G10+</v>
      </c>
      <c r="AZ1174" s="673">
        <f>VLOOKUP($AX1174,'Item Master Data'!$A:$F,6,FALSE)</f>
        <v>400</v>
      </c>
      <c r="BA1174" s="673">
        <f>X1174/BB1174</f>
        <v>364</v>
      </c>
      <c r="BB1174" s="673">
        <f>VLOOKUP(AX1174,'Item Master Data'!$A:$G,7,FALSE)</f>
        <v>32</v>
      </c>
      <c r="BC1174" s="673"/>
      <c r="BD1174" s="673">
        <f>W1174-AZ1174</f>
        <v>0</v>
      </c>
    </row>
    <row r="1175" spans="1:56">
      <c r="A1175" s="544"/>
      <c r="B1175" s="643">
        <v>44655</v>
      </c>
      <c r="C1175" s="643">
        <v>44655</v>
      </c>
      <c r="D1175" s="676" t="s">
        <v>2956</v>
      </c>
      <c r="E1175" s="639" t="s">
        <v>3042</v>
      </c>
      <c r="F1175" s="676" t="s">
        <v>1152</v>
      </c>
      <c r="G1175" s="442">
        <v>2022</v>
      </c>
      <c r="H1175" s="442">
        <v>12</v>
      </c>
      <c r="I1175" s="676"/>
      <c r="J1175" s="770"/>
      <c r="K1175" s="676" t="s">
        <v>3242</v>
      </c>
      <c r="L1175" s="676" t="s">
        <v>3220</v>
      </c>
      <c r="M1175" s="677">
        <v>44650</v>
      </c>
      <c r="N1175" s="677">
        <v>44896</v>
      </c>
      <c r="O1175" s="677"/>
      <c r="P1175" s="333"/>
      <c r="Q1175" s="333"/>
      <c r="R1175" s="333"/>
      <c r="S1175" s="442" t="s">
        <v>2959</v>
      </c>
      <c r="T1175" s="442">
        <v>60</v>
      </c>
      <c r="U1175" s="676" t="s">
        <v>1791</v>
      </c>
      <c r="V1175" s="442" t="s">
        <v>973</v>
      </c>
      <c r="W1175" s="676">
        <v>400</v>
      </c>
      <c r="X1175" s="678">
        <v>16640</v>
      </c>
      <c r="Y1175" s="693">
        <v>6656000</v>
      </c>
      <c r="Z1175" s="443">
        <v>0.5</v>
      </c>
      <c r="AA1175" s="682">
        <f>Y1175*Z1175</f>
        <v>3328000</v>
      </c>
      <c r="AB1175" s="694"/>
      <c r="AC1175" s="717">
        <v>0</v>
      </c>
      <c r="AD1175" s="692"/>
      <c r="AE1175" s="684"/>
      <c r="AF1175" s="695">
        <f>AA1175+AD1175+AE1175</f>
        <v>3328000</v>
      </c>
      <c r="AG1175" s="676" t="s">
        <v>47</v>
      </c>
      <c r="AH1175" s="676"/>
      <c r="AI1175" s="676">
        <v>30</v>
      </c>
      <c r="AJ1175" s="686" t="s">
        <v>1087</v>
      </c>
      <c r="AK1175" s="676" t="s">
        <v>1088</v>
      </c>
      <c r="AL1175" s="685" t="s">
        <v>2990</v>
      </c>
      <c r="AM1175" s="676" t="s">
        <v>52</v>
      </c>
      <c r="AN1175" s="676" t="s">
        <v>1076</v>
      </c>
      <c r="AO1175" s="442"/>
      <c r="AP1175" s="684"/>
      <c r="AQ1175" s="684" t="s">
        <v>37</v>
      </c>
      <c r="AR1175" s="684" t="s">
        <v>3086</v>
      </c>
      <c r="AS1175" s="544" t="s">
        <v>1078</v>
      </c>
      <c r="AT1175" s="630" t="s">
        <v>1078</v>
      </c>
      <c r="AU1175" s="630" t="s">
        <v>1078</v>
      </c>
      <c r="AV1175" s="662">
        <v>0.73</v>
      </c>
      <c r="AW1175" s="673" t="str">
        <f>U1175</f>
        <v>30390156H</v>
      </c>
      <c r="AX1175" s="673" cm="1">
        <f t="array" ref="AX1175">SUM(MID(0&amp;AW1175,LARGE(INDEX(ISNUMBER(--MID(AW1175,ROW($1:$8),1))*ROW($1:$8),),ROW($1:$8))+1,1)*10^ROW($1:$8)/10)</f>
        <v>30390156</v>
      </c>
      <c r="AY1175" s="673" t="str">
        <f>VLOOKUP($AX1175,'Item Master Data'!$A:$F,3,FALSE)</f>
        <v>Q.PEAK DUO BLK ML G10+</v>
      </c>
      <c r="AZ1175" s="673">
        <f>VLOOKUP($AX1175,'Item Master Data'!$A:$F,6,FALSE)</f>
        <v>400</v>
      </c>
      <c r="BA1175" s="673">
        <f>X1175/BB1175</f>
        <v>520</v>
      </c>
      <c r="BB1175" s="673">
        <f>VLOOKUP(AX1175,'Item Master Data'!$A:$G,7,FALSE)</f>
        <v>32</v>
      </c>
      <c r="BC1175" s="673"/>
      <c r="BD1175" s="673">
        <f>W1175-AZ1175</f>
        <v>0</v>
      </c>
    </row>
    <row r="1176" spans="1:56">
      <c r="A1176" s="544"/>
      <c r="B1176" s="724">
        <v>44648</v>
      </c>
      <c r="C1176" s="724">
        <v>44648</v>
      </c>
      <c r="D1176" s="687" t="s">
        <v>3247</v>
      </c>
      <c r="E1176" s="676"/>
      <c r="F1176" s="676"/>
      <c r="G1176" s="676">
        <v>2022</v>
      </c>
      <c r="H1176" s="442">
        <v>3</v>
      </c>
      <c r="I1176" s="676">
        <v>127594</v>
      </c>
      <c r="J1176" s="677">
        <v>44649</v>
      </c>
      <c r="K1176" s="685" t="s">
        <v>3248</v>
      </c>
      <c r="L1176" s="676" t="s">
        <v>3249</v>
      </c>
      <c r="M1176" s="689">
        <v>44531</v>
      </c>
      <c r="N1176" s="689">
        <v>44631</v>
      </c>
      <c r="O1176" s="689"/>
      <c r="P1176" s="333">
        <v>44641</v>
      </c>
      <c r="Q1176" s="333">
        <v>44649</v>
      </c>
      <c r="R1176" s="333">
        <v>44652</v>
      </c>
      <c r="S1176" s="442" t="s">
        <v>2425</v>
      </c>
      <c r="T1176" s="442">
        <v>60</v>
      </c>
      <c r="U1176" s="676" t="s">
        <v>1791</v>
      </c>
      <c r="V1176" s="442" t="s">
        <v>973</v>
      </c>
      <c r="W1176" s="676">
        <v>400</v>
      </c>
      <c r="X1176" s="678">
        <v>832</v>
      </c>
      <c r="Y1176" s="679">
        <v>332800</v>
      </c>
      <c r="Z1176" s="443">
        <v>0.53</v>
      </c>
      <c r="AA1176" s="682">
        <f>Y1176*Z1176</f>
        <v>176384</v>
      </c>
      <c r="AB1176" s="682"/>
      <c r="AC1176" s="683">
        <v>0</v>
      </c>
      <c r="AD1176" s="692"/>
      <c r="AE1176" s="684">
        <v>14551.68</v>
      </c>
      <c r="AF1176" s="695">
        <f>AA1176+AD1176+AE1176</f>
        <v>190935.67999999999</v>
      </c>
      <c r="AG1176" s="676" t="s">
        <v>1073</v>
      </c>
      <c r="AH1176" s="676"/>
      <c r="AI1176" s="685" t="s">
        <v>2420</v>
      </c>
      <c r="AJ1176" s="676" t="s">
        <v>3250</v>
      </c>
      <c r="AK1176" s="696" t="s">
        <v>1149</v>
      </c>
      <c r="AL1176" s="676">
        <v>78109</v>
      </c>
      <c r="AM1176" s="676" t="s">
        <v>52</v>
      </c>
      <c r="AN1176" s="676" t="s">
        <v>50</v>
      </c>
      <c r="AO1176" s="442"/>
      <c r="AP1176" s="688" t="s">
        <v>38</v>
      </c>
      <c r="AQ1176" s="688" t="s">
        <v>37</v>
      </c>
      <c r="AR1176" s="688"/>
      <c r="AS1176" s="562"/>
      <c r="AT1176" s="697"/>
      <c r="AU1176" s="697"/>
      <c r="AV1176" s="662"/>
      <c r="AW1176" s="673" t="str">
        <f>U1176</f>
        <v>30390156H</v>
      </c>
      <c r="AX1176" s="673" cm="1">
        <f t="array" ref="AX1176">SUM(MID(0&amp;AW1176,LARGE(INDEX(ISNUMBER(--MID(AW1176,ROW($1:$8),1))*ROW($1:$8),),ROW($1:$8))+1,1)*10^ROW($1:$8)/10)</f>
        <v>30390156</v>
      </c>
      <c r="AY1176" s="673" t="str">
        <f>VLOOKUP($AX1176,'Item Master Data'!$A:$F,3,FALSE)</f>
        <v>Q.PEAK DUO BLK ML G10+</v>
      </c>
      <c r="AZ1176" s="673">
        <f>VLOOKUP($AX1176,'Item Master Data'!$A:$F,6,FALSE)</f>
        <v>400</v>
      </c>
      <c r="BA1176" s="673">
        <f>X1176/BB1176</f>
        <v>26</v>
      </c>
      <c r="BB1176" s="673">
        <f>VLOOKUP(AX1176,'Item Master Data'!$A:$G,7,FALSE)</f>
        <v>32</v>
      </c>
      <c r="BC1176" s="673"/>
      <c r="BD1176" s="673">
        <f>W1176-AZ1176</f>
        <v>0</v>
      </c>
    </row>
    <row r="1177" spans="1:56">
      <c r="A1177" s="544" t="s">
        <v>3251</v>
      </c>
      <c r="B1177" s="724">
        <v>44586</v>
      </c>
      <c r="C1177" s="724">
        <v>44638</v>
      </c>
      <c r="D1177" s="687" t="s">
        <v>3247</v>
      </c>
      <c r="E1177" s="676"/>
      <c r="F1177" s="676"/>
      <c r="G1177" s="676">
        <v>2022</v>
      </c>
      <c r="H1177" s="442">
        <v>3</v>
      </c>
      <c r="I1177" s="676">
        <v>127536</v>
      </c>
      <c r="J1177" s="333">
        <v>44645</v>
      </c>
      <c r="K1177" s="685" t="s">
        <v>3252</v>
      </c>
      <c r="L1177" s="676" t="s">
        <v>3249</v>
      </c>
      <c r="M1177" s="689">
        <v>44531</v>
      </c>
      <c r="N1177" s="689">
        <v>44603</v>
      </c>
      <c r="O1177" s="689"/>
      <c r="P1177" s="677">
        <v>44628</v>
      </c>
      <c r="Q1177" s="677">
        <v>44643</v>
      </c>
      <c r="R1177" s="677">
        <v>44645</v>
      </c>
      <c r="S1177" s="676" t="s">
        <v>2425</v>
      </c>
      <c r="T1177" s="676">
        <v>60</v>
      </c>
      <c r="U1177" s="676">
        <v>49204132</v>
      </c>
      <c r="V1177" s="676" t="s">
        <v>1231</v>
      </c>
      <c r="W1177" s="676">
        <v>360</v>
      </c>
      <c r="X1177" s="678">
        <v>676</v>
      </c>
      <c r="Y1177" s="679">
        <v>243360</v>
      </c>
      <c r="Z1177" s="443">
        <v>0.77</v>
      </c>
      <c r="AA1177" s="682">
        <f>Y1177*Z1177</f>
        <v>187387.2</v>
      </c>
      <c r="AB1177" s="682"/>
      <c r="AC1177" s="444">
        <v>0</v>
      </c>
      <c r="AD1177" s="692"/>
      <c r="AE1177" s="684">
        <v>15459.44</v>
      </c>
      <c r="AF1177" s="695">
        <f>AA1177+AD1177+AE1177</f>
        <v>202846.64</v>
      </c>
      <c r="AG1177" s="676" t="s">
        <v>47</v>
      </c>
      <c r="AH1177" s="676"/>
      <c r="AI1177" s="685" t="s">
        <v>2420</v>
      </c>
      <c r="AJ1177" s="676" t="s">
        <v>3250</v>
      </c>
      <c r="AK1177" s="696" t="s">
        <v>1149</v>
      </c>
      <c r="AL1177" s="676">
        <v>78109</v>
      </c>
      <c r="AM1177" s="676" t="s">
        <v>52</v>
      </c>
      <c r="AN1177" s="676" t="s">
        <v>1076</v>
      </c>
      <c r="AO1177" s="442"/>
      <c r="AP1177" s="688"/>
      <c r="AQ1177" s="688" t="s">
        <v>1090</v>
      </c>
      <c r="AR1177" s="688"/>
      <c r="AS1177" s="562"/>
      <c r="AT1177" s="697"/>
      <c r="AU1177" s="697"/>
      <c r="AV1177" s="662"/>
      <c r="AW1177" s="673">
        <f>U1177</f>
        <v>49204132</v>
      </c>
      <c r="AX1177" s="673" cm="1">
        <f t="array" ref="AX1177">SUM(MID(0&amp;AW1177,LARGE(INDEX(ISNUMBER(--MID(AW1177,ROW($1:$8),1))*ROW($1:$8),),ROW($1:$8))+1,1)*10^ROW($1:$8)/10)</f>
        <v>49204132</v>
      </c>
      <c r="AY1177" s="673" t="str">
        <f>VLOOKUP($AX1177,'Item Master Data'!$A:$F,3,FALSE)</f>
        <v>Q.PEAK DUO BLK G10+/AC</v>
      </c>
      <c r="AZ1177" s="673">
        <f>VLOOKUP($AX1177,'Item Master Data'!$A:$F,6,FALSE)</f>
        <v>360</v>
      </c>
      <c r="BA1177" s="673">
        <f>X1177/BB1177</f>
        <v>26</v>
      </c>
      <c r="BB1177" s="673">
        <f>VLOOKUP(AX1177,'Item Master Data'!$A:$G,7,FALSE)</f>
        <v>26</v>
      </c>
      <c r="BC1177" s="673"/>
      <c r="BD1177" s="673">
        <f>W1177-AZ1177</f>
        <v>0</v>
      </c>
    </row>
    <row r="1178" spans="1:56">
      <c r="A1178" s="544"/>
      <c r="B1178" s="724">
        <v>44599</v>
      </c>
      <c r="C1178" s="724">
        <v>44607</v>
      </c>
      <c r="D1178" s="687" t="s">
        <v>3247</v>
      </c>
      <c r="E1178" s="676"/>
      <c r="F1178" s="676"/>
      <c r="G1178" s="676">
        <v>2022</v>
      </c>
      <c r="H1178" s="442">
        <v>3</v>
      </c>
      <c r="I1178" s="676">
        <v>127338</v>
      </c>
      <c r="J1178" s="333">
        <v>44641</v>
      </c>
      <c r="K1178" s="685" t="s">
        <v>3253</v>
      </c>
      <c r="L1178" s="676" t="s">
        <v>3249</v>
      </c>
      <c r="M1178" s="689">
        <v>44599</v>
      </c>
      <c r="N1178" s="689">
        <v>44621</v>
      </c>
      <c r="O1178" s="689"/>
      <c r="P1178" s="333">
        <v>44630</v>
      </c>
      <c r="Q1178" s="333">
        <v>44637</v>
      </c>
      <c r="R1178" s="333">
        <v>44641</v>
      </c>
      <c r="S1178" s="442" t="s">
        <v>2425</v>
      </c>
      <c r="T1178" s="442">
        <v>72</v>
      </c>
      <c r="U1178" s="676" t="s">
        <v>1840</v>
      </c>
      <c r="V1178" s="442" t="s">
        <v>1002</v>
      </c>
      <c r="W1178" s="676">
        <v>475</v>
      </c>
      <c r="X1178" s="678">
        <v>377</v>
      </c>
      <c r="Y1178" s="679">
        <v>179075</v>
      </c>
      <c r="Z1178" s="443">
        <v>0.495</v>
      </c>
      <c r="AA1178" s="682">
        <f>Y1178*Z1178</f>
        <v>88642.125</v>
      </c>
      <c r="AB1178" s="682"/>
      <c r="AC1178" s="444">
        <v>0</v>
      </c>
      <c r="AD1178" s="692"/>
      <c r="AE1178" s="684"/>
      <c r="AF1178" s="695">
        <f>AA1178+AD1178+AE1178</f>
        <v>88642.125</v>
      </c>
      <c r="AG1178" s="676" t="s">
        <v>47</v>
      </c>
      <c r="AH1178" s="676">
        <v>100</v>
      </c>
      <c r="AI1178" s="685"/>
      <c r="AJ1178" s="676" t="s">
        <v>1817</v>
      </c>
      <c r="AK1178" s="696" t="s">
        <v>1818</v>
      </c>
      <c r="AL1178" s="676">
        <v>59715</v>
      </c>
      <c r="AM1178" s="676" t="s">
        <v>52</v>
      </c>
      <c r="AN1178" s="676" t="s">
        <v>50</v>
      </c>
      <c r="AO1178" s="442"/>
      <c r="AP1178" s="688" t="s">
        <v>38</v>
      </c>
      <c r="AQ1178" s="688" t="s">
        <v>37</v>
      </c>
      <c r="AR1178" s="688"/>
      <c r="AS1178" s="562"/>
      <c r="AT1178" s="697"/>
      <c r="AU1178" s="697"/>
      <c r="AV1178" s="662"/>
      <c r="AW1178" s="673" t="str">
        <f>U1178</f>
        <v>30397471F</v>
      </c>
      <c r="AX1178" s="673" cm="1">
        <f t="array" ref="AX1178">SUM(MID(0&amp;AW1178,LARGE(INDEX(ISNUMBER(--MID(AW1178,ROW($1:$8),1))*ROW($1:$8),),ROW($1:$8))+1,1)*10^ROW($1:$8)/10)</f>
        <v>30397471</v>
      </c>
      <c r="AY1178" s="673" t="str">
        <f>VLOOKUP($AX1178,'Item Master Data'!$A:$F,3,FALSE)</f>
        <v>Q.PEAK DUO XL G10</v>
      </c>
      <c r="AZ1178" s="673">
        <f>VLOOKUP($AX1178,'Item Master Data'!$A:$F,6,FALSE)</f>
        <v>475</v>
      </c>
      <c r="BA1178" s="673">
        <f>X1178/BB1178</f>
        <v>13</v>
      </c>
      <c r="BB1178" s="673">
        <f>VLOOKUP(AX1178,'Item Master Data'!$A:$G,7,FALSE)</f>
        <v>29</v>
      </c>
      <c r="BC1178" s="673"/>
      <c r="BD1178" s="673">
        <f>W1178-AZ1178</f>
        <v>0</v>
      </c>
    </row>
    <row r="1179" spans="1:56">
      <c r="A1179" s="544"/>
      <c r="B1179" s="727">
        <v>44628</v>
      </c>
      <c r="C1179" s="727">
        <v>44628</v>
      </c>
      <c r="D1179" s="687" t="s">
        <v>3247</v>
      </c>
      <c r="E1179" s="676" t="s">
        <v>3254</v>
      </c>
      <c r="F1179" s="676"/>
      <c r="G1179" s="676">
        <v>2022</v>
      </c>
      <c r="H1179" s="442">
        <v>3</v>
      </c>
      <c r="I1179" s="719">
        <v>127832</v>
      </c>
      <c r="J1179" s="333">
        <v>44650</v>
      </c>
      <c r="K1179" s="685" t="s">
        <v>3255</v>
      </c>
      <c r="L1179" s="676" t="s">
        <v>3249</v>
      </c>
      <c r="M1179" s="689">
        <v>44621</v>
      </c>
      <c r="N1179" s="689">
        <v>44634</v>
      </c>
      <c r="O1179" s="689"/>
      <c r="P1179" s="333">
        <v>44628</v>
      </c>
      <c r="Q1179" s="333">
        <v>44641</v>
      </c>
      <c r="R1179" s="333">
        <v>44650</v>
      </c>
      <c r="S1179" s="442" t="s">
        <v>2425</v>
      </c>
      <c r="T1179" s="442">
        <v>72</v>
      </c>
      <c r="U1179" s="676">
        <v>49304155</v>
      </c>
      <c r="V1179" s="442" t="s">
        <v>1108</v>
      </c>
      <c r="W1179" s="676">
        <v>475</v>
      </c>
      <c r="X1179" s="678">
        <v>783</v>
      </c>
      <c r="Y1179" s="679">
        <v>371925</v>
      </c>
      <c r="Z1179" s="443">
        <v>0.47</v>
      </c>
      <c r="AA1179" s="682">
        <f>Y1179*Z1179</f>
        <v>174804.75</v>
      </c>
      <c r="AB1179" s="682"/>
      <c r="AC1179" s="444">
        <v>0</v>
      </c>
      <c r="AD1179" s="692"/>
      <c r="AE1179" s="684"/>
      <c r="AF1179" s="695">
        <f>AA1179+AD1179+AE1179</f>
        <v>174804.75</v>
      </c>
      <c r="AG1179" s="442" t="s">
        <v>47</v>
      </c>
      <c r="AH1179" s="676"/>
      <c r="AI1179" s="685" t="s">
        <v>2420</v>
      </c>
      <c r="AJ1179" s="676" t="s">
        <v>3256</v>
      </c>
      <c r="AK1179" s="696" t="s">
        <v>1227</v>
      </c>
      <c r="AL1179" s="676">
        <v>44662</v>
      </c>
      <c r="AM1179" s="442" t="s">
        <v>52</v>
      </c>
      <c r="AN1179" s="737" t="s">
        <v>1110</v>
      </c>
      <c r="AO1179" s="442"/>
      <c r="AP1179" s="688"/>
      <c r="AQ1179" s="688" t="s">
        <v>1090</v>
      </c>
      <c r="AR1179" s="688"/>
      <c r="AS1179" s="562"/>
      <c r="AT1179" s="697"/>
      <c r="AU1179" s="697"/>
      <c r="AV1179" s="662">
        <v>0.55000000000000004</v>
      </c>
      <c r="AW1179" s="673">
        <f>U1179</f>
        <v>49304155</v>
      </c>
      <c r="AX1179" s="673" cm="1">
        <f t="array" ref="AX1179">SUM(MID(0&amp;AW1179,LARGE(INDEX(ISNUMBER(--MID(AW1179,ROW($1:$8),1))*ROW($1:$8),),ROW($1:$8))+1,1)*10^ROW($1:$8)/10)</f>
        <v>49304155</v>
      </c>
      <c r="AY1179" s="673" t="str">
        <f>VLOOKUP($AX1179,'Item Master Data'!$A:$F,3,FALSE)</f>
        <v>Q.PEAK DUO XL G10</v>
      </c>
      <c r="AZ1179" s="673">
        <f>VLOOKUP($AX1179,'Item Master Data'!$A:$F,6,FALSE)</f>
        <v>475</v>
      </c>
      <c r="BA1179" s="673">
        <f>X1179/BB1179</f>
        <v>27</v>
      </c>
      <c r="BB1179" s="673">
        <f>VLOOKUP(AX1179,'Item Master Data'!$A:$G,7,FALSE)</f>
        <v>29</v>
      </c>
      <c r="BC1179" s="673"/>
      <c r="BD1179" s="673">
        <f>W1179-AZ1179</f>
        <v>0</v>
      </c>
    </row>
    <row r="1180" spans="1:56">
      <c r="A1180" s="544"/>
      <c r="B1180" s="727">
        <v>44628</v>
      </c>
      <c r="C1180" s="727">
        <v>44628</v>
      </c>
      <c r="D1180" s="687" t="s">
        <v>3247</v>
      </c>
      <c r="E1180" s="676" t="s">
        <v>3254</v>
      </c>
      <c r="F1180" s="676"/>
      <c r="G1180" s="676">
        <v>2022</v>
      </c>
      <c r="H1180" s="442">
        <v>3</v>
      </c>
      <c r="I1180" s="719">
        <v>127832</v>
      </c>
      <c r="J1180" s="333">
        <v>44650</v>
      </c>
      <c r="K1180" s="685" t="s">
        <v>3255</v>
      </c>
      <c r="L1180" s="676" t="s">
        <v>3249</v>
      </c>
      <c r="M1180" s="689">
        <v>44621</v>
      </c>
      <c r="N1180" s="689">
        <v>44634</v>
      </c>
      <c r="O1180" s="689"/>
      <c r="P1180" s="333">
        <v>44628</v>
      </c>
      <c r="Q1180" s="333">
        <v>44642</v>
      </c>
      <c r="R1180" s="333">
        <v>44650</v>
      </c>
      <c r="S1180" s="442" t="s">
        <v>2425</v>
      </c>
      <c r="T1180" s="442">
        <v>72</v>
      </c>
      <c r="U1180" s="676">
        <v>49302155</v>
      </c>
      <c r="V1180" s="442" t="s">
        <v>1108</v>
      </c>
      <c r="W1180" s="676">
        <v>475</v>
      </c>
      <c r="X1180" s="678">
        <v>1102</v>
      </c>
      <c r="Y1180" s="679">
        <v>523450</v>
      </c>
      <c r="Z1180" s="443">
        <v>0.47</v>
      </c>
      <c r="AA1180" s="682">
        <f>Y1180*Z1180</f>
        <v>246021.5</v>
      </c>
      <c r="AB1180" s="682"/>
      <c r="AC1180" s="444">
        <v>0</v>
      </c>
      <c r="AD1180" s="692"/>
      <c r="AE1180" s="684"/>
      <c r="AF1180" s="695">
        <f>AA1180+AD1180+AE1180</f>
        <v>246021.5</v>
      </c>
      <c r="AG1180" s="442" t="s">
        <v>47</v>
      </c>
      <c r="AH1180" s="676"/>
      <c r="AI1180" s="685" t="s">
        <v>2420</v>
      </c>
      <c r="AJ1180" s="676" t="s">
        <v>3256</v>
      </c>
      <c r="AK1180" s="696" t="s">
        <v>1227</v>
      </c>
      <c r="AL1180" s="676">
        <v>44662</v>
      </c>
      <c r="AM1180" s="442" t="s">
        <v>52</v>
      </c>
      <c r="AN1180" s="737" t="s">
        <v>1110</v>
      </c>
      <c r="AO1180" s="442"/>
      <c r="AP1180" s="688"/>
      <c r="AQ1180" s="688" t="s">
        <v>1090</v>
      </c>
      <c r="AR1180" s="688"/>
      <c r="AS1180" s="562"/>
      <c r="AT1180" s="697"/>
      <c r="AU1180" s="697"/>
      <c r="AV1180" s="662">
        <v>0.55000000000000004</v>
      </c>
      <c r="AW1180" s="673">
        <f>U1180</f>
        <v>49302155</v>
      </c>
      <c r="AX1180" s="673" cm="1">
        <f t="array" ref="AX1180">SUM(MID(0&amp;AW1180,LARGE(INDEX(ISNUMBER(--MID(AW1180,ROW($1:$8),1))*ROW($1:$8),),ROW($1:$8))+1,1)*10^ROW($1:$8)/10)</f>
        <v>49302155</v>
      </c>
      <c r="AY1180" s="673" t="str">
        <f>VLOOKUP($AX1180,'Item Master Data'!$A:$F,3,FALSE)</f>
        <v>Q.PEAK DUO XL G10</v>
      </c>
      <c r="AZ1180" s="673">
        <f>VLOOKUP($AX1180,'Item Master Data'!$A:$F,6,FALSE)</f>
        <v>475</v>
      </c>
      <c r="BA1180" s="673">
        <f>X1180/BB1180</f>
        <v>38</v>
      </c>
      <c r="BB1180" s="673">
        <f>VLOOKUP(AX1180,'Item Master Data'!$A:$G,7,FALSE)</f>
        <v>29</v>
      </c>
      <c r="BC1180" s="673"/>
      <c r="BD1180" s="673">
        <f>W1180-AZ1180</f>
        <v>0</v>
      </c>
    </row>
    <row r="1181" spans="1:56">
      <c r="A1181" s="544"/>
      <c r="B1181" s="727">
        <v>44628</v>
      </c>
      <c r="C1181" s="727">
        <v>44628</v>
      </c>
      <c r="D1181" s="687" t="s">
        <v>3247</v>
      </c>
      <c r="E1181" s="676" t="s">
        <v>3254</v>
      </c>
      <c r="F1181" s="676"/>
      <c r="G1181" s="676">
        <v>2022</v>
      </c>
      <c r="H1181" s="442">
        <v>3</v>
      </c>
      <c r="I1181" s="719">
        <v>127832</v>
      </c>
      <c r="J1181" s="333">
        <v>44650</v>
      </c>
      <c r="K1181" s="685" t="s">
        <v>3255</v>
      </c>
      <c r="L1181" s="676" t="s">
        <v>3249</v>
      </c>
      <c r="M1181" s="689">
        <v>44621</v>
      </c>
      <c r="N1181" s="689">
        <v>44634</v>
      </c>
      <c r="O1181" s="689"/>
      <c r="P1181" s="333">
        <v>44628</v>
      </c>
      <c r="Q1181" s="333">
        <v>44641</v>
      </c>
      <c r="R1181" s="333">
        <v>44643</v>
      </c>
      <c r="S1181" s="442" t="s">
        <v>2425</v>
      </c>
      <c r="T1181" s="442">
        <v>72</v>
      </c>
      <c r="U1181" s="676">
        <v>49301155</v>
      </c>
      <c r="V1181" s="442" t="s">
        <v>1108</v>
      </c>
      <c r="W1181" s="676">
        <v>475</v>
      </c>
      <c r="X1181" s="678">
        <v>8844</v>
      </c>
      <c r="Y1181" s="679">
        <v>4200900</v>
      </c>
      <c r="Z1181" s="443">
        <v>0.47</v>
      </c>
      <c r="AA1181" s="682">
        <f>Y1181*Z1181</f>
        <v>1974423</v>
      </c>
      <c r="AB1181" s="682"/>
      <c r="AC1181" s="444">
        <v>0</v>
      </c>
      <c r="AD1181" s="692"/>
      <c r="AE1181" s="684"/>
      <c r="AF1181" s="695">
        <f>AA1181+AD1181+AE1181</f>
        <v>1974423</v>
      </c>
      <c r="AG1181" s="442" t="s">
        <v>47</v>
      </c>
      <c r="AH1181" s="676"/>
      <c r="AI1181" s="685" t="s">
        <v>2420</v>
      </c>
      <c r="AJ1181" s="676" t="s">
        <v>3256</v>
      </c>
      <c r="AK1181" s="696" t="s">
        <v>1227</v>
      </c>
      <c r="AL1181" s="676">
        <v>44662</v>
      </c>
      <c r="AM1181" s="442" t="s">
        <v>52</v>
      </c>
      <c r="AN1181" s="737" t="s">
        <v>1110</v>
      </c>
      <c r="AO1181" s="442"/>
      <c r="AP1181" s="688"/>
      <c r="AQ1181" s="688" t="s">
        <v>1090</v>
      </c>
      <c r="AR1181" s="688"/>
      <c r="AS1181" s="562"/>
      <c r="AT1181" s="697"/>
      <c r="AU1181" s="697"/>
      <c r="AV1181" s="662">
        <v>0.55000000000000004</v>
      </c>
      <c r="AW1181" s="673">
        <f>U1181</f>
        <v>49301155</v>
      </c>
      <c r="AX1181" s="673" cm="1">
        <f t="array" ref="AX1181">SUM(MID(0&amp;AW1181,LARGE(INDEX(ISNUMBER(--MID(AW1181,ROW($1:$8),1))*ROW($1:$8),),ROW($1:$8))+1,1)*10^ROW($1:$8)/10)</f>
        <v>49301155</v>
      </c>
      <c r="AY1181" s="673" t="str">
        <f>VLOOKUP($AX1181,'Item Master Data'!$A:$F,3,FALSE)</f>
        <v>Q.PEAK DUO XL G10</v>
      </c>
      <c r="AZ1181" s="673">
        <f>VLOOKUP($AX1181,'Item Master Data'!$A:$F,6,FALSE)</f>
        <v>475</v>
      </c>
      <c r="BA1181" s="673">
        <f>X1181/BB1181</f>
        <v>304.9655172413793</v>
      </c>
      <c r="BB1181" s="673">
        <f>VLOOKUP(AX1181,'Item Master Data'!$A:$G,7,FALSE)</f>
        <v>29</v>
      </c>
      <c r="BC1181" s="673"/>
      <c r="BD1181" s="673">
        <f>W1181-AZ1181</f>
        <v>0</v>
      </c>
    </row>
    <row r="1182" spans="1:56">
      <c r="A1182" s="544"/>
      <c r="B1182" s="727">
        <v>44628</v>
      </c>
      <c r="C1182" s="727">
        <v>44628</v>
      </c>
      <c r="D1182" s="687" t="s">
        <v>3247</v>
      </c>
      <c r="E1182" s="676" t="s">
        <v>3369</v>
      </c>
      <c r="F1182" s="676"/>
      <c r="G1182" s="676">
        <v>2022</v>
      </c>
      <c r="H1182" s="442">
        <v>3</v>
      </c>
      <c r="I1182" s="734">
        <v>127877</v>
      </c>
      <c r="J1182" s="750">
        <v>44650</v>
      </c>
      <c r="K1182" s="733" t="s">
        <v>3255</v>
      </c>
      <c r="L1182" s="734" t="s">
        <v>3249</v>
      </c>
      <c r="M1182" s="689">
        <v>44621</v>
      </c>
      <c r="N1182" s="689">
        <v>44634</v>
      </c>
      <c r="O1182" s="689"/>
      <c r="P1182" s="333">
        <v>44628</v>
      </c>
      <c r="Q1182" s="333">
        <v>44642</v>
      </c>
      <c r="R1182" s="333">
        <v>44650</v>
      </c>
      <c r="S1182" s="442" t="s">
        <v>2425</v>
      </c>
      <c r="T1182" s="442">
        <v>72</v>
      </c>
      <c r="U1182" s="676">
        <v>49302155</v>
      </c>
      <c r="V1182" s="442" t="s">
        <v>1108</v>
      </c>
      <c r="W1182" s="676">
        <v>475</v>
      </c>
      <c r="X1182" s="678">
        <v>116</v>
      </c>
      <c r="Y1182" s="679">
        <v>55100</v>
      </c>
      <c r="Z1182" s="443">
        <v>0.47</v>
      </c>
      <c r="AA1182" s="682">
        <f>Y1182*Z1182</f>
        <v>25897</v>
      </c>
      <c r="AB1182" s="682"/>
      <c r="AC1182" s="444">
        <v>0</v>
      </c>
      <c r="AD1182" s="692"/>
      <c r="AE1182" s="684"/>
      <c r="AF1182" s="695">
        <f>AA1182+AD1182+AE1182</f>
        <v>25897</v>
      </c>
      <c r="AG1182" s="442" t="s">
        <v>47</v>
      </c>
      <c r="AH1182" s="676"/>
      <c r="AI1182" s="685" t="s">
        <v>2420</v>
      </c>
      <c r="AJ1182" s="676" t="s">
        <v>3256</v>
      </c>
      <c r="AK1182" s="696" t="s">
        <v>1227</v>
      </c>
      <c r="AL1182" s="676">
        <v>44662</v>
      </c>
      <c r="AM1182" s="442" t="s">
        <v>52</v>
      </c>
      <c r="AN1182" s="737" t="s">
        <v>1110</v>
      </c>
      <c r="AO1182" s="442"/>
      <c r="AP1182" s="688"/>
      <c r="AQ1182" s="688" t="s">
        <v>1090</v>
      </c>
      <c r="AR1182" s="688"/>
      <c r="AS1182" s="562"/>
      <c r="AT1182" s="697"/>
      <c r="AU1182" s="697"/>
      <c r="AV1182" s="662">
        <v>0.55000000000000004</v>
      </c>
      <c r="AW1182" s="673">
        <f>U1182</f>
        <v>49302155</v>
      </c>
      <c r="AX1182" s="673" cm="1">
        <f t="array" ref="AX1182">SUM(MID(0&amp;AW1182,LARGE(INDEX(ISNUMBER(--MID(AW1182,ROW($1:$8),1))*ROW($1:$8),),ROW($1:$8))+1,1)*10^ROW($1:$8)/10)</f>
        <v>49302155</v>
      </c>
      <c r="AY1182" s="673" t="str">
        <f>VLOOKUP($AX1182,'Item Master Data'!$A:$F,3,FALSE)</f>
        <v>Q.PEAK DUO XL G10</v>
      </c>
      <c r="AZ1182" s="673">
        <f>VLOOKUP($AX1182,'Item Master Data'!$A:$F,6,FALSE)</f>
        <v>475</v>
      </c>
      <c r="BA1182" s="673">
        <f>X1182/BB1182</f>
        <v>4</v>
      </c>
      <c r="BB1182" s="673">
        <f>VLOOKUP(AX1182,'Item Master Data'!$A:$G,7,FALSE)</f>
        <v>29</v>
      </c>
      <c r="BC1182" s="673"/>
      <c r="BD1182" s="673">
        <f>W1182-AZ1182</f>
        <v>0</v>
      </c>
    </row>
    <row r="1183" spans="1:56">
      <c r="A1183" s="544"/>
      <c r="B1183" s="727">
        <v>44628</v>
      </c>
      <c r="C1183" s="727">
        <v>44628</v>
      </c>
      <c r="D1183" s="687" t="s">
        <v>3247</v>
      </c>
      <c r="E1183" s="676" t="s">
        <v>3401</v>
      </c>
      <c r="F1183" s="442"/>
      <c r="G1183" s="676">
        <v>2022</v>
      </c>
      <c r="H1183" s="442">
        <v>3</v>
      </c>
      <c r="I1183" s="734">
        <v>127877</v>
      </c>
      <c r="J1183" s="750">
        <v>44650</v>
      </c>
      <c r="K1183" s="733" t="s">
        <v>3255</v>
      </c>
      <c r="L1183" s="734" t="s">
        <v>3249</v>
      </c>
      <c r="M1183" s="689">
        <v>44621</v>
      </c>
      <c r="N1183" s="689">
        <v>44634</v>
      </c>
      <c r="O1183" s="689"/>
      <c r="P1183" s="333">
        <v>44628</v>
      </c>
      <c r="Q1183" s="333">
        <v>44641</v>
      </c>
      <c r="R1183" s="333">
        <v>44643</v>
      </c>
      <c r="S1183" s="442" t="s">
        <v>2425</v>
      </c>
      <c r="T1183" s="442">
        <v>72</v>
      </c>
      <c r="U1183" s="442">
        <v>49301155</v>
      </c>
      <c r="V1183" s="442" t="s">
        <v>1108</v>
      </c>
      <c r="W1183" s="676">
        <v>475</v>
      </c>
      <c r="X1183" s="678">
        <v>1</v>
      </c>
      <c r="Y1183" s="679">
        <v>475</v>
      </c>
      <c r="Z1183" s="443">
        <v>0.47</v>
      </c>
      <c r="AA1183" s="682">
        <f>Y1183*Z1183</f>
        <v>223.25</v>
      </c>
      <c r="AB1183" s="682"/>
      <c r="AC1183" s="444">
        <v>0</v>
      </c>
      <c r="AD1183" s="692"/>
      <c r="AE1183" s="441"/>
      <c r="AF1183" s="695">
        <f>AA1183+AD1183+AE1183</f>
        <v>223.25</v>
      </c>
      <c r="AG1183" s="442" t="s">
        <v>47</v>
      </c>
      <c r="AH1183" s="676"/>
      <c r="AI1183" s="685" t="s">
        <v>2420</v>
      </c>
      <c r="AJ1183" s="442" t="s">
        <v>3256</v>
      </c>
      <c r="AK1183" s="696" t="s">
        <v>1227</v>
      </c>
      <c r="AL1183" s="676">
        <v>44662</v>
      </c>
      <c r="AM1183" s="442" t="s">
        <v>52</v>
      </c>
      <c r="AN1183" s="737" t="s">
        <v>1110</v>
      </c>
      <c r="AO1183" s="442"/>
      <c r="AP1183" s="688"/>
      <c r="AQ1183" s="688" t="s">
        <v>1090</v>
      </c>
      <c r="AR1183" s="688"/>
      <c r="AS1183" s="562"/>
      <c r="AT1183" s="697"/>
      <c r="AU1183" s="697"/>
      <c r="AV1183" s="662">
        <v>0.55000000000000004</v>
      </c>
      <c r="AW1183" s="673">
        <f>U1183</f>
        <v>49301155</v>
      </c>
      <c r="AX1183" s="673" cm="1">
        <f t="array" ref="AX1183">SUM(MID(0&amp;AW1183,LARGE(INDEX(ISNUMBER(--MID(AW1183,ROW($1:$8),1))*ROW($1:$8),),ROW($1:$8))+1,1)*10^ROW($1:$8)/10)</f>
        <v>49301155</v>
      </c>
      <c r="AY1183" s="673" t="str">
        <f>VLOOKUP($AX1183,'Item Master Data'!$A:$F,3,FALSE)</f>
        <v>Q.PEAK DUO XL G10</v>
      </c>
      <c r="AZ1183" s="673">
        <f>VLOOKUP($AX1183,'Item Master Data'!$A:$F,6,FALSE)</f>
        <v>475</v>
      </c>
      <c r="BA1183" s="673">
        <f>X1183/BB1183</f>
        <v>3.4482758620689655E-2</v>
      </c>
      <c r="BB1183" s="673">
        <f>VLOOKUP(AX1183,'Item Master Data'!$A:$G,7,FALSE)</f>
        <v>29</v>
      </c>
      <c r="BC1183" s="673"/>
      <c r="BD1183" s="673">
        <f>W1183-AZ1183</f>
        <v>0</v>
      </c>
    </row>
    <row r="1184" spans="1:56">
      <c r="A1184" s="544" t="s">
        <v>3251</v>
      </c>
      <c r="B1184" s="724">
        <v>44627</v>
      </c>
      <c r="C1184" s="724">
        <v>44627</v>
      </c>
      <c r="D1184" s="687" t="s">
        <v>3247</v>
      </c>
      <c r="E1184" s="676" t="s">
        <v>3257</v>
      </c>
      <c r="F1184" s="442"/>
      <c r="G1184" s="676">
        <v>2022</v>
      </c>
      <c r="H1184" s="442">
        <v>3</v>
      </c>
      <c r="I1184" s="676">
        <v>127535</v>
      </c>
      <c r="J1184" s="333">
        <v>44643</v>
      </c>
      <c r="K1184" s="685" t="s">
        <v>3258</v>
      </c>
      <c r="L1184" s="676" t="s">
        <v>3249</v>
      </c>
      <c r="M1184" s="689">
        <v>44468</v>
      </c>
      <c r="N1184" s="689">
        <v>44564</v>
      </c>
      <c r="O1184" s="689"/>
      <c r="P1184" s="689">
        <v>44638</v>
      </c>
      <c r="Q1184" s="333">
        <v>44642</v>
      </c>
      <c r="R1184" s="333">
        <v>44643</v>
      </c>
      <c r="S1184" s="442" t="s">
        <v>2425</v>
      </c>
      <c r="T1184" s="442">
        <v>60</v>
      </c>
      <c r="U1184" s="442">
        <v>49204132</v>
      </c>
      <c r="V1184" s="442" t="s">
        <v>1231</v>
      </c>
      <c r="W1184" s="676">
        <v>360</v>
      </c>
      <c r="X1184" s="678">
        <v>260</v>
      </c>
      <c r="Y1184" s="679">
        <v>93600</v>
      </c>
      <c r="Z1184" s="443">
        <v>0.83</v>
      </c>
      <c r="AA1184" s="682">
        <f>Y1184*Z1184</f>
        <v>77688</v>
      </c>
      <c r="AB1184" s="682"/>
      <c r="AC1184" s="444">
        <v>0</v>
      </c>
      <c r="AD1184" s="692"/>
      <c r="AE1184" s="441"/>
      <c r="AF1184" s="695">
        <f>AA1184+AD1184+AE1184</f>
        <v>77688</v>
      </c>
      <c r="AG1184" s="442" t="s">
        <v>47</v>
      </c>
      <c r="AH1184" s="676">
        <v>100</v>
      </c>
      <c r="AI1184" s="685"/>
      <c r="AJ1184" s="442" t="s">
        <v>3259</v>
      </c>
      <c r="AK1184" s="696" t="s">
        <v>3260</v>
      </c>
      <c r="AL1184" s="676">
        <v>25704</v>
      </c>
      <c r="AM1184" s="442" t="s">
        <v>52</v>
      </c>
      <c r="AN1184" s="442" t="s">
        <v>1076</v>
      </c>
      <c r="AO1184" s="442"/>
      <c r="AP1184" s="688"/>
      <c r="AQ1184" s="688" t="s">
        <v>37</v>
      </c>
      <c r="AR1184" s="688"/>
      <c r="AS1184" s="562"/>
      <c r="AT1184" s="697"/>
      <c r="AU1184" s="697"/>
      <c r="AV1184" s="662"/>
      <c r="AW1184" s="673">
        <f>U1184</f>
        <v>49204132</v>
      </c>
      <c r="AX1184" s="673" cm="1">
        <f t="array" ref="AX1184">SUM(MID(0&amp;AW1184,LARGE(INDEX(ISNUMBER(--MID(AW1184,ROW($1:$8),1))*ROW($1:$8),),ROW($1:$8))+1,1)*10^ROW($1:$8)/10)</f>
        <v>49204132</v>
      </c>
      <c r="AY1184" s="673" t="str">
        <f>VLOOKUP($AX1184,'Item Master Data'!$A:$F,3,FALSE)</f>
        <v>Q.PEAK DUO BLK G10+/AC</v>
      </c>
      <c r="AZ1184" s="673">
        <f>VLOOKUP($AX1184,'Item Master Data'!$A:$F,6,FALSE)</f>
        <v>360</v>
      </c>
      <c r="BA1184" s="673">
        <f>X1184/BB1184</f>
        <v>10</v>
      </c>
      <c r="BB1184" s="673">
        <f>VLOOKUP(AX1184,'Item Master Data'!$A:$G,7,FALSE)</f>
        <v>26</v>
      </c>
      <c r="BC1184" s="673"/>
      <c r="BD1184" s="673">
        <f>W1184-AZ1184</f>
        <v>0</v>
      </c>
    </row>
    <row r="1185" spans="1:56">
      <c r="A1185" s="544" t="s">
        <v>3251</v>
      </c>
      <c r="B1185" s="724">
        <v>44627</v>
      </c>
      <c r="C1185" s="724">
        <v>44627</v>
      </c>
      <c r="D1185" s="687" t="s">
        <v>3247</v>
      </c>
      <c r="E1185" s="676" t="s">
        <v>3261</v>
      </c>
      <c r="F1185" s="442"/>
      <c r="G1185" s="676">
        <v>2022</v>
      </c>
      <c r="H1185" s="442">
        <v>3</v>
      </c>
      <c r="I1185" s="719">
        <v>127675</v>
      </c>
      <c r="J1185" s="333">
        <v>44649</v>
      </c>
      <c r="K1185" s="685" t="s">
        <v>3262</v>
      </c>
      <c r="L1185" s="676" t="s">
        <v>3249</v>
      </c>
      <c r="M1185" s="689">
        <v>44468</v>
      </c>
      <c r="N1185" s="689">
        <v>44564</v>
      </c>
      <c r="O1185" s="689"/>
      <c r="P1185" s="333">
        <v>44644</v>
      </c>
      <c r="Q1185" s="333">
        <v>44648</v>
      </c>
      <c r="R1185" s="333">
        <v>44649</v>
      </c>
      <c r="S1185" s="442" t="s">
        <v>2425</v>
      </c>
      <c r="T1185" s="442">
        <v>60</v>
      </c>
      <c r="U1185" s="442">
        <v>49204132</v>
      </c>
      <c r="V1185" s="442" t="s">
        <v>1231</v>
      </c>
      <c r="W1185" s="676">
        <v>360</v>
      </c>
      <c r="X1185" s="678">
        <v>520</v>
      </c>
      <c r="Y1185" s="679">
        <v>187200</v>
      </c>
      <c r="Z1185" s="443">
        <v>0.83</v>
      </c>
      <c r="AA1185" s="682">
        <f>Y1185*Z1185</f>
        <v>155376</v>
      </c>
      <c r="AB1185" s="682"/>
      <c r="AC1185" s="444">
        <v>0</v>
      </c>
      <c r="AD1185" s="692"/>
      <c r="AE1185" s="441"/>
      <c r="AF1185" s="695">
        <f>AA1185+AD1185+AE1185</f>
        <v>155376</v>
      </c>
      <c r="AG1185" s="442" t="s">
        <v>47</v>
      </c>
      <c r="AH1185" s="676">
        <v>100</v>
      </c>
      <c r="AI1185" s="685"/>
      <c r="AJ1185" s="442" t="s">
        <v>3259</v>
      </c>
      <c r="AK1185" s="696" t="s">
        <v>3260</v>
      </c>
      <c r="AL1185" s="676">
        <v>25704</v>
      </c>
      <c r="AM1185" s="442" t="s">
        <v>52</v>
      </c>
      <c r="AN1185" s="737" t="s">
        <v>1110</v>
      </c>
      <c r="AO1185" s="442"/>
      <c r="AP1185" s="688"/>
      <c r="AQ1185" s="688" t="s">
        <v>37</v>
      </c>
      <c r="AR1185" s="688"/>
      <c r="AS1185" s="562"/>
      <c r="AT1185" s="697"/>
      <c r="AU1185" s="697"/>
      <c r="AV1185" s="662"/>
      <c r="AW1185" s="673">
        <f>U1185</f>
        <v>49204132</v>
      </c>
      <c r="AX1185" s="673" cm="1">
        <f t="array" ref="AX1185">SUM(MID(0&amp;AW1185,LARGE(INDEX(ISNUMBER(--MID(AW1185,ROW($1:$8),1))*ROW($1:$8),),ROW($1:$8))+1,1)*10^ROW($1:$8)/10)</f>
        <v>49204132</v>
      </c>
      <c r="AY1185" s="673" t="str">
        <f>VLOOKUP($AX1185,'Item Master Data'!$A:$F,3,FALSE)</f>
        <v>Q.PEAK DUO BLK G10+/AC</v>
      </c>
      <c r="AZ1185" s="673">
        <f>VLOOKUP($AX1185,'Item Master Data'!$A:$F,6,FALSE)</f>
        <v>360</v>
      </c>
      <c r="BA1185" s="673">
        <f>X1185/BB1185</f>
        <v>20</v>
      </c>
      <c r="BB1185" s="673">
        <f>VLOOKUP(AX1185,'Item Master Data'!$A:$G,7,FALSE)</f>
        <v>26</v>
      </c>
      <c r="BC1185" s="673"/>
      <c r="BD1185" s="673">
        <f>W1185-AZ1185</f>
        <v>0</v>
      </c>
    </row>
    <row r="1186" spans="1:56">
      <c r="A1186" s="544">
        <v>10</v>
      </c>
      <c r="B1186" s="724">
        <v>44601</v>
      </c>
      <c r="C1186" s="724">
        <v>44601</v>
      </c>
      <c r="D1186" s="687" t="s">
        <v>3247</v>
      </c>
      <c r="E1186" s="676"/>
      <c r="F1186" s="442"/>
      <c r="G1186" s="676">
        <v>2022</v>
      </c>
      <c r="H1186" s="442">
        <v>3</v>
      </c>
      <c r="I1186" s="676">
        <v>127446</v>
      </c>
      <c r="J1186" s="333">
        <v>44635</v>
      </c>
      <c r="K1186" s="685" t="s">
        <v>3263</v>
      </c>
      <c r="L1186" s="676" t="s">
        <v>3249</v>
      </c>
      <c r="M1186" s="689">
        <v>44503</v>
      </c>
      <c r="N1186" s="689">
        <v>44571</v>
      </c>
      <c r="O1186" s="689" t="s">
        <v>1289</v>
      </c>
      <c r="P1186" s="677">
        <v>44628</v>
      </c>
      <c r="Q1186" s="677">
        <v>44634</v>
      </c>
      <c r="R1186" s="677">
        <v>44635</v>
      </c>
      <c r="S1186" s="676" t="s">
        <v>2425</v>
      </c>
      <c r="T1186" s="676">
        <v>60</v>
      </c>
      <c r="U1186" s="676">
        <v>49403140</v>
      </c>
      <c r="V1186" s="676" t="s">
        <v>973</v>
      </c>
      <c r="W1186" s="676">
        <v>400</v>
      </c>
      <c r="X1186" s="678">
        <v>544</v>
      </c>
      <c r="Y1186" s="679">
        <v>217600</v>
      </c>
      <c r="Z1186" s="443">
        <v>0.55000000000000004</v>
      </c>
      <c r="AA1186" s="682">
        <f>Y1186*Z1186</f>
        <v>119680.00000000001</v>
      </c>
      <c r="AB1186" s="682"/>
      <c r="AC1186" s="444">
        <v>0</v>
      </c>
      <c r="AD1186" s="692"/>
      <c r="AE1186" s="441"/>
      <c r="AF1186" s="695">
        <f>AA1186+AD1186+AE1186</f>
        <v>119680.00000000001</v>
      </c>
      <c r="AG1186" s="442" t="s">
        <v>47</v>
      </c>
      <c r="AH1186" s="676">
        <v>100</v>
      </c>
      <c r="AI1186" s="685" t="s">
        <v>3264</v>
      </c>
      <c r="AJ1186" s="442" t="s">
        <v>3259</v>
      </c>
      <c r="AK1186" s="696" t="s">
        <v>3260</v>
      </c>
      <c r="AL1186" s="676">
        <v>25704</v>
      </c>
      <c r="AM1186" s="442" t="s">
        <v>52</v>
      </c>
      <c r="AN1186" s="442" t="s">
        <v>1076</v>
      </c>
      <c r="AO1186" s="442"/>
      <c r="AP1186" s="688"/>
      <c r="AQ1186" s="688" t="s">
        <v>37</v>
      </c>
      <c r="AR1186" s="688"/>
      <c r="AS1186" s="562"/>
      <c r="AT1186" s="697"/>
      <c r="AU1186" s="697"/>
      <c r="AV1186" s="662"/>
      <c r="AW1186" s="673">
        <f>U1186</f>
        <v>49403140</v>
      </c>
      <c r="AX1186" s="673" cm="1">
        <f t="array" ref="AX1186">SUM(MID(0&amp;AW1186,LARGE(INDEX(ISNUMBER(--MID(AW1186,ROW($1:$8),1))*ROW($1:$8),),ROW($1:$8))+1,1)*10^ROW($1:$8)/10)</f>
        <v>49403140</v>
      </c>
      <c r="AY1186" s="673" t="str">
        <f>VLOOKUP($AX1186,'Item Master Data'!$A:$F,3,FALSE)</f>
        <v>Q.PEAK DUO BLK ML G10+</v>
      </c>
      <c r="AZ1186" s="673">
        <f>VLOOKUP($AX1186,'Item Master Data'!$A:$F,6,FALSE)</f>
        <v>400</v>
      </c>
      <c r="BA1186" s="673">
        <f>X1186/BB1186</f>
        <v>17</v>
      </c>
      <c r="BB1186" s="673">
        <f>VLOOKUP(AX1186,'Item Master Data'!$A:$G,7,FALSE)</f>
        <v>32</v>
      </c>
      <c r="BC1186" s="673"/>
      <c r="BD1186" s="673">
        <f>W1186-AZ1186</f>
        <v>0</v>
      </c>
    </row>
    <row r="1187" spans="1:56">
      <c r="A1187" s="544">
        <v>10</v>
      </c>
      <c r="B1187" s="724">
        <v>44595</v>
      </c>
      <c r="C1187" s="724">
        <v>44627</v>
      </c>
      <c r="D1187" s="687" t="s">
        <v>3247</v>
      </c>
      <c r="E1187" s="676"/>
      <c r="F1187" s="442"/>
      <c r="G1187" s="676">
        <v>2022</v>
      </c>
      <c r="H1187" s="442">
        <v>3</v>
      </c>
      <c r="I1187" s="676">
        <v>127258</v>
      </c>
      <c r="J1187" s="333">
        <v>44634</v>
      </c>
      <c r="K1187" s="685" t="s">
        <v>3265</v>
      </c>
      <c r="L1187" s="676" t="s">
        <v>3249</v>
      </c>
      <c r="M1187" s="689">
        <v>44470</v>
      </c>
      <c r="N1187" s="689">
        <v>44270</v>
      </c>
      <c r="O1187" s="689"/>
      <c r="P1187" s="333">
        <v>44629</v>
      </c>
      <c r="Q1187" s="333">
        <v>44631</v>
      </c>
      <c r="R1187" s="333">
        <v>44634</v>
      </c>
      <c r="S1187" s="442" t="s">
        <v>2425</v>
      </c>
      <c r="T1187" s="442">
        <v>60</v>
      </c>
      <c r="U1187" s="442" t="s">
        <v>1791</v>
      </c>
      <c r="V1187" s="442" t="s">
        <v>973</v>
      </c>
      <c r="W1187" s="676">
        <v>400</v>
      </c>
      <c r="X1187" s="678">
        <v>320</v>
      </c>
      <c r="Y1187" s="679">
        <v>128000</v>
      </c>
      <c r="Z1187" s="443">
        <v>0.55000000000000004</v>
      </c>
      <c r="AA1187" s="682">
        <f>Y1187*Z1187</f>
        <v>70400</v>
      </c>
      <c r="AB1187" s="682"/>
      <c r="AC1187" s="444">
        <v>0</v>
      </c>
      <c r="AD1187" s="692"/>
      <c r="AE1187" s="441"/>
      <c r="AF1187" s="695">
        <f>AA1187+AD1187+AE1187</f>
        <v>70400</v>
      </c>
      <c r="AG1187" s="676" t="s">
        <v>47</v>
      </c>
      <c r="AH1187" s="676"/>
      <c r="AI1187" s="685">
        <v>30</v>
      </c>
      <c r="AJ1187" s="676" t="s">
        <v>1853</v>
      </c>
      <c r="AK1187" s="696" t="s">
        <v>1854</v>
      </c>
      <c r="AL1187" s="676" t="s">
        <v>1855</v>
      </c>
      <c r="AM1187" s="676" t="s">
        <v>52</v>
      </c>
      <c r="AN1187" s="676" t="s">
        <v>50</v>
      </c>
      <c r="AO1187" s="442"/>
      <c r="AP1187" s="688" t="s">
        <v>38</v>
      </c>
      <c r="AQ1187" s="688" t="s">
        <v>37</v>
      </c>
      <c r="AR1187" s="688"/>
      <c r="AS1187" s="562"/>
      <c r="AT1187" s="697"/>
      <c r="AU1187" s="697"/>
      <c r="AV1187" s="662"/>
      <c r="AW1187" s="673" t="str">
        <f>U1187</f>
        <v>30390156H</v>
      </c>
      <c r="AX1187" s="673" cm="1">
        <f t="array" ref="AX1187">SUM(MID(0&amp;AW1187,LARGE(INDEX(ISNUMBER(--MID(AW1187,ROW($1:$8),1))*ROW($1:$8),),ROW($1:$8))+1,1)*10^ROW($1:$8)/10)</f>
        <v>30390156</v>
      </c>
      <c r="AY1187" s="673" t="str">
        <f>VLOOKUP($AX1187,'Item Master Data'!$A:$F,3,FALSE)</f>
        <v>Q.PEAK DUO BLK ML G10+</v>
      </c>
      <c r="AZ1187" s="673">
        <f>VLOOKUP($AX1187,'Item Master Data'!$A:$F,6,FALSE)</f>
        <v>400</v>
      </c>
      <c r="BA1187" s="673">
        <f>X1187/BB1187</f>
        <v>10</v>
      </c>
      <c r="BB1187" s="673">
        <f>VLOOKUP(AX1187,'Item Master Data'!$A:$G,7,FALSE)</f>
        <v>32</v>
      </c>
      <c r="BC1187" s="673"/>
      <c r="BD1187" s="673">
        <f>W1187-AZ1187</f>
        <v>0</v>
      </c>
    </row>
    <row r="1188" spans="1:56">
      <c r="A1188" s="544" t="s">
        <v>3251</v>
      </c>
      <c r="B1188" s="724">
        <v>44638</v>
      </c>
      <c r="C1188" s="724">
        <v>44638</v>
      </c>
      <c r="D1188" s="687" t="s">
        <v>3247</v>
      </c>
      <c r="E1188" s="676"/>
      <c r="F1188" s="442"/>
      <c r="G1188" s="676">
        <v>2022</v>
      </c>
      <c r="H1188" s="442">
        <v>3</v>
      </c>
      <c r="I1188" s="676">
        <v>127676</v>
      </c>
      <c r="J1188" s="333">
        <v>44648</v>
      </c>
      <c r="K1188" s="685" t="s">
        <v>3266</v>
      </c>
      <c r="L1188" s="676" t="s">
        <v>3249</v>
      </c>
      <c r="M1188" s="689">
        <v>44405</v>
      </c>
      <c r="N1188" s="689">
        <v>44643</v>
      </c>
      <c r="O1188" s="689"/>
      <c r="P1188" s="333">
        <v>44638</v>
      </c>
      <c r="Q1188" s="333">
        <v>44648</v>
      </c>
      <c r="R1188" s="333">
        <v>44650</v>
      </c>
      <c r="S1188" s="442" t="s">
        <v>2425</v>
      </c>
      <c r="T1188" s="442">
        <v>60</v>
      </c>
      <c r="U1188" s="442">
        <v>46213128</v>
      </c>
      <c r="V1188" s="442" t="s">
        <v>2134</v>
      </c>
      <c r="W1188" s="676">
        <v>340</v>
      </c>
      <c r="X1188" s="678">
        <v>52</v>
      </c>
      <c r="Y1188" s="679">
        <v>17680</v>
      </c>
      <c r="Z1188" s="443">
        <v>0.75</v>
      </c>
      <c r="AA1188" s="682">
        <f>Y1188*Z1188</f>
        <v>13260</v>
      </c>
      <c r="AB1188" s="682"/>
      <c r="AC1188" s="444">
        <v>0</v>
      </c>
      <c r="AD1188" s="692"/>
      <c r="AE1188" s="441"/>
      <c r="AF1188" s="695">
        <f>AA1188+AD1188+AE1188</f>
        <v>13260</v>
      </c>
      <c r="AG1188" s="442" t="s">
        <v>1073</v>
      </c>
      <c r="AH1188" s="676"/>
      <c r="AI1188" s="685">
        <v>45</v>
      </c>
      <c r="AJ1188" s="442" t="s">
        <v>3267</v>
      </c>
      <c r="AK1188" s="696" t="s">
        <v>2408</v>
      </c>
      <c r="AL1188" s="676">
        <v>81623</v>
      </c>
      <c r="AM1188" s="442" t="s">
        <v>52</v>
      </c>
      <c r="AN1188" s="442" t="s">
        <v>1163</v>
      </c>
      <c r="AO1188" s="442"/>
      <c r="AP1188" s="688"/>
      <c r="AQ1188" s="688" t="s">
        <v>37</v>
      </c>
      <c r="AR1188" s="688"/>
      <c r="AS1188" s="562" t="s">
        <v>1157</v>
      </c>
      <c r="AT1188" s="697" t="s">
        <v>1078</v>
      </c>
      <c r="AU1188" s="697" t="s">
        <v>1078</v>
      </c>
      <c r="AV1188" s="662"/>
      <c r="AW1188" s="673">
        <f>U1188</f>
        <v>46213128</v>
      </c>
      <c r="AX1188" s="673" cm="1">
        <f t="array" ref="AX1188">SUM(MID(0&amp;AW1188,LARGE(INDEX(ISNUMBER(--MID(AW1188,ROW($1:$8),1))*ROW($1:$8),),ROW($1:$8))+1,1)*10^ROW($1:$8)/10)</f>
        <v>46213128</v>
      </c>
      <c r="AY1188" s="673" t="str">
        <f>VLOOKUP($AX1188,'Item Master Data'!$A:$F,3,FALSE)</f>
        <v>Q.PEAK DUO BLK G6+/AC</v>
      </c>
      <c r="AZ1188" s="673">
        <f>VLOOKUP($AX1188,'Item Master Data'!$A:$F,6,FALSE)</f>
        <v>340</v>
      </c>
      <c r="BA1188" s="673">
        <f>X1188/BB1188</f>
        <v>2</v>
      </c>
      <c r="BB1188" s="673">
        <f>VLOOKUP(AX1188,'Item Master Data'!$A:$G,7,FALSE)</f>
        <v>26</v>
      </c>
      <c r="BC1188" s="673"/>
      <c r="BD1188" s="673">
        <f>W1188-AZ1188</f>
        <v>0</v>
      </c>
    </row>
    <row r="1189" spans="1:56">
      <c r="A1189" s="544" t="s">
        <v>3251</v>
      </c>
      <c r="B1189" s="724">
        <v>44638</v>
      </c>
      <c r="C1189" s="724">
        <v>44638</v>
      </c>
      <c r="D1189" s="687" t="s">
        <v>3247</v>
      </c>
      <c r="E1189" s="676"/>
      <c r="F1189" s="442"/>
      <c r="G1189" s="676">
        <v>2022</v>
      </c>
      <c r="H1189" s="442">
        <v>3</v>
      </c>
      <c r="I1189" s="676">
        <v>127676</v>
      </c>
      <c r="J1189" s="333">
        <v>44648</v>
      </c>
      <c r="K1189" s="685" t="s">
        <v>3266</v>
      </c>
      <c r="L1189" s="676" t="s">
        <v>3249</v>
      </c>
      <c r="M1189" s="689">
        <v>44405</v>
      </c>
      <c r="N1189" s="689">
        <v>44643</v>
      </c>
      <c r="O1189" s="689"/>
      <c r="P1189" s="333">
        <v>44638</v>
      </c>
      <c r="Q1189" s="333">
        <v>44648</v>
      </c>
      <c r="R1189" s="333">
        <v>44650</v>
      </c>
      <c r="S1189" s="442" t="s">
        <v>2425</v>
      </c>
      <c r="T1189" s="442">
        <v>60</v>
      </c>
      <c r="U1189" s="442">
        <v>46221128</v>
      </c>
      <c r="V1189" s="442" t="s">
        <v>2134</v>
      </c>
      <c r="W1189" s="676">
        <v>340</v>
      </c>
      <c r="X1189" s="678">
        <v>78</v>
      </c>
      <c r="Y1189" s="679">
        <v>26520</v>
      </c>
      <c r="Z1189" s="443">
        <v>0.75</v>
      </c>
      <c r="AA1189" s="682">
        <f>Y1189*Z1189</f>
        <v>19890</v>
      </c>
      <c r="AB1189" s="682"/>
      <c r="AC1189" s="444">
        <v>0</v>
      </c>
      <c r="AD1189" s="692"/>
      <c r="AE1189" s="441"/>
      <c r="AF1189" s="695">
        <f>AA1189+AD1189+AE1189</f>
        <v>19890</v>
      </c>
      <c r="AG1189" s="676" t="s">
        <v>1073</v>
      </c>
      <c r="AH1189" s="676"/>
      <c r="AI1189" s="685">
        <v>45</v>
      </c>
      <c r="AJ1189" s="676" t="s">
        <v>3267</v>
      </c>
      <c r="AK1189" s="696" t="s">
        <v>2408</v>
      </c>
      <c r="AL1189" s="676">
        <v>81623</v>
      </c>
      <c r="AM1189" s="676" t="s">
        <v>52</v>
      </c>
      <c r="AN1189" s="676" t="s">
        <v>1163</v>
      </c>
      <c r="AO1189" s="442"/>
      <c r="AP1189" s="688"/>
      <c r="AQ1189" s="688" t="s">
        <v>37</v>
      </c>
      <c r="AR1189" s="688"/>
      <c r="AS1189" s="562" t="s">
        <v>1157</v>
      </c>
      <c r="AT1189" s="697" t="s">
        <v>1078</v>
      </c>
      <c r="AU1189" s="697" t="s">
        <v>1078</v>
      </c>
      <c r="AV1189" s="662"/>
      <c r="AW1189" s="673">
        <f>U1189</f>
        <v>46221128</v>
      </c>
      <c r="AX1189" s="673" cm="1">
        <f t="array" ref="AX1189">SUM(MID(0&amp;AW1189,LARGE(INDEX(ISNUMBER(--MID(AW1189,ROW($1:$8),1))*ROW($1:$8),),ROW($1:$8))+1,1)*10^ROW($1:$8)/10)</f>
        <v>46221128</v>
      </c>
      <c r="AY1189" s="673" t="str">
        <f>VLOOKUP($AX1189,'Item Master Data'!$A:$F,3,FALSE)</f>
        <v>Q.PEAK DUO BLK G6+/AC</v>
      </c>
      <c r="AZ1189" s="673">
        <f>VLOOKUP($AX1189,'Item Master Data'!$A:$F,6,FALSE)</f>
        <v>340</v>
      </c>
      <c r="BA1189" s="673">
        <f>X1189/BB1189</f>
        <v>3</v>
      </c>
      <c r="BB1189" s="673">
        <f>VLOOKUP(AX1189,'Item Master Data'!$A:$G,7,FALSE)</f>
        <v>26</v>
      </c>
      <c r="BC1189" s="673"/>
      <c r="BD1189" s="673">
        <f>W1189-AZ1189</f>
        <v>0</v>
      </c>
    </row>
    <row r="1190" spans="1:56">
      <c r="A1190" s="544" t="s">
        <v>3251</v>
      </c>
      <c r="B1190" s="724">
        <v>44638</v>
      </c>
      <c r="C1190" s="724">
        <v>44638</v>
      </c>
      <c r="D1190" s="687" t="s">
        <v>3247</v>
      </c>
      <c r="E1190" s="676"/>
      <c r="F1190" s="442"/>
      <c r="G1190" s="676">
        <v>2022</v>
      </c>
      <c r="H1190" s="442">
        <v>3</v>
      </c>
      <c r="I1190" s="676">
        <v>127602</v>
      </c>
      <c r="J1190" s="333">
        <v>44649</v>
      </c>
      <c r="K1190" s="685" t="s">
        <v>3266</v>
      </c>
      <c r="L1190" s="676" t="s">
        <v>3249</v>
      </c>
      <c r="M1190" s="689">
        <v>44405</v>
      </c>
      <c r="N1190" s="689">
        <v>44643</v>
      </c>
      <c r="O1190" s="689"/>
      <c r="P1190" s="333">
        <v>44638</v>
      </c>
      <c r="Q1190" s="333">
        <v>44649</v>
      </c>
      <c r="R1190" s="333">
        <v>44650</v>
      </c>
      <c r="S1190" s="442" t="s">
        <v>2425</v>
      </c>
      <c r="T1190" s="442">
        <v>60</v>
      </c>
      <c r="U1190" s="442" t="s">
        <v>3268</v>
      </c>
      <c r="V1190" s="442" t="s">
        <v>3269</v>
      </c>
      <c r="W1190" s="676">
        <v>340</v>
      </c>
      <c r="X1190" s="678">
        <v>18</v>
      </c>
      <c r="Y1190" s="679">
        <v>6120</v>
      </c>
      <c r="Z1190" s="443">
        <v>0.48499999999999999</v>
      </c>
      <c r="AA1190" s="682">
        <f>Y1190*Z1190</f>
        <v>2968.2</v>
      </c>
      <c r="AB1190" s="682"/>
      <c r="AC1190" s="444">
        <v>0</v>
      </c>
      <c r="AD1190" s="692"/>
      <c r="AE1190" s="441"/>
      <c r="AF1190" s="695">
        <f>AA1190+AD1190+AE1190</f>
        <v>2968.2</v>
      </c>
      <c r="AG1190" s="676" t="s">
        <v>1073</v>
      </c>
      <c r="AH1190" s="676"/>
      <c r="AI1190" s="685">
        <v>45</v>
      </c>
      <c r="AJ1190" s="676" t="s">
        <v>3267</v>
      </c>
      <c r="AK1190" s="696" t="s">
        <v>2408</v>
      </c>
      <c r="AL1190" s="676">
        <v>81623</v>
      </c>
      <c r="AM1190" s="676" t="s">
        <v>52</v>
      </c>
      <c r="AN1190" s="676" t="s">
        <v>50</v>
      </c>
      <c r="AO1190" s="442"/>
      <c r="AP1190" s="688" t="s">
        <v>38</v>
      </c>
      <c r="AQ1190" s="688" t="s">
        <v>37</v>
      </c>
      <c r="AR1190" s="688"/>
      <c r="AS1190" s="562" t="s">
        <v>1157</v>
      </c>
      <c r="AT1190" s="697" t="s">
        <v>1078</v>
      </c>
      <c r="AU1190" s="697" t="s">
        <v>1078</v>
      </c>
      <c r="AV1190" s="662"/>
      <c r="AW1190" s="673" t="str">
        <f>U1190</f>
        <v>30375509F</v>
      </c>
      <c r="AX1190" s="673" cm="1">
        <f t="array" ref="AX1190">SUM(MID(0&amp;AW1190,LARGE(INDEX(ISNUMBER(--MID(AW1190,ROW($1:$8),1))*ROW($1:$8),),ROW($1:$8))+1,1)*10^ROW($1:$8)/10)</f>
        <v>30375509</v>
      </c>
      <c r="AY1190" s="673" t="str">
        <f>VLOOKUP($AX1190,'Item Master Data'!$A:$F,3,FALSE)</f>
        <v>Q.PEAK DUO BLK G6+</v>
      </c>
      <c r="AZ1190" s="673">
        <f>VLOOKUP($AX1190,'Item Master Data'!$A:$F,6,FALSE)</f>
        <v>340</v>
      </c>
      <c r="BA1190" s="673">
        <f>X1190/BB1190</f>
        <v>0.5625</v>
      </c>
      <c r="BB1190" s="673">
        <f>VLOOKUP(AX1190,'Item Master Data'!$A:$G,7,FALSE)</f>
        <v>32</v>
      </c>
      <c r="BC1190" s="673"/>
      <c r="BD1190" s="673">
        <f>W1190-AZ1190</f>
        <v>0</v>
      </c>
    </row>
    <row r="1191" spans="1:56">
      <c r="A1191" s="544" t="s">
        <v>3251</v>
      </c>
      <c r="B1191" s="724">
        <v>44638</v>
      </c>
      <c r="C1191" s="724">
        <v>44638</v>
      </c>
      <c r="D1191" s="687" t="s">
        <v>3247</v>
      </c>
      <c r="E1191" s="676"/>
      <c r="F1191" s="442"/>
      <c r="G1191" s="676">
        <v>2022</v>
      </c>
      <c r="H1191" s="442">
        <v>3</v>
      </c>
      <c r="I1191" s="676">
        <v>127602</v>
      </c>
      <c r="J1191" s="333">
        <v>44649</v>
      </c>
      <c r="K1191" s="685" t="s">
        <v>3266</v>
      </c>
      <c r="L1191" s="676" t="s">
        <v>3249</v>
      </c>
      <c r="M1191" s="689">
        <v>44405</v>
      </c>
      <c r="N1191" s="689">
        <v>44643</v>
      </c>
      <c r="O1191" s="689"/>
      <c r="P1191" s="333">
        <v>44638</v>
      </c>
      <c r="Q1191" s="333">
        <v>44644</v>
      </c>
      <c r="R1191" s="333">
        <v>44651</v>
      </c>
      <c r="S1191" s="442" t="s">
        <v>2425</v>
      </c>
      <c r="T1191" s="442">
        <v>60</v>
      </c>
      <c r="U1191" s="442" t="s">
        <v>3270</v>
      </c>
      <c r="V1191" s="442" t="s">
        <v>3269</v>
      </c>
      <c r="W1191" s="676">
        <v>340</v>
      </c>
      <c r="X1191" s="678">
        <v>31</v>
      </c>
      <c r="Y1191" s="679">
        <v>10540</v>
      </c>
      <c r="Z1191" s="443">
        <v>0.48499999999999999</v>
      </c>
      <c r="AA1191" s="682">
        <f>Y1191*Z1191</f>
        <v>5111.8999999999996</v>
      </c>
      <c r="AB1191" s="682"/>
      <c r="AC1191" s="444">
        <v>0</v>
      </c>
      <c r="AD1191" s="692"/>
      <c r="AE1191" s="441"/>
      <c r="AF1191" s="695">
        <f>AA1191+AD1191+AE1191</f>
        <v>5111.8999999999996</v>
      </c>
      <c r="AG1191" s="442" t="s">
        <v>1073</v>
      </c>
      <c r="AH1191" s="676"/>
      <c r="AI1191" s="685">
        <v>45</v>
      </c>
      <c r="AJ1191" s="442" t="s">
        <v>3267</v>
      </c>
      <c r="AK1191" s="696" t="s">
        <v>2408</v>
      </c>
      <c r="AL1191" s="676">
        <v>81623</v>
      </c>
      <c r="AM1191" s="442" t="s">
        <v>52</v>
      </c>
      <c r="AN1191" s="442" t="s">
        <v>50</v>
      </c>
      <c r="AO1191" s="442"/>
      <c r="AP1191" s="688" t="s">
        <v>38</v>
      </c>
      <c r="AQ1191" s="688" t="s">
        <v>37</v>
      </c>
      <c r="AR1191" s="688"/>
      <c r="AS1191" s="562" t="s">
        <v>1157</v>
      </c>
      <c r="AT1191" s="697" t="s">
        <v>1078</v>
      </c>
      <c r="AU1191" s="697" t="s">
        <v>1078</v>
      </c>
      <c r="AV1191" s="662"/>
      <c r="AW1191" s="673" t="str">
        <f>U1191</f>
        <v>30375909F</v>
      </c>
      <c r="AX1191" s="673" cm="1">
        <f t="array" ref="AX1191">SUM(MID(0&amp;AW1191,LARGE(INDEX(ISNUMBER(--MID(AW1191,ROW($1:$8),1))*ROW($1:$8),),ROW($1:$8))+1,1)*10^ROW($1:$8)/10)</f>
        <v>30375909</v>
      </c>
      <c r="AY1191" s="673" t="str">
        <f>VLOOKUP($AX1191,'Item Master Data'!$A:$F,3,FALSE)</f>
        <v>Q.PEAK DUO BLK G6+</v>
      </c>
      <c r="AZ1191" s="673">
        <f>VLOOKUP($AX1191,'Item Master Data'!$A:$F,6,FALSE)</f>
        <v>340</v>
      </c>
      <c r="BA1191" s="673">
        <f>X1191/BB1191</f>
        <v>0.96875</v>
      </c>
      <c r="BB1191" s="673">
        <f>VLOOKUP(AX1191,'Item Master Data'!$A:$G,7,FALSE)</f>
        <v>32</v>
      </c>
      <c r="BC1191" s="673"/>
      <c r="BD1191" s="673">
        <f>W1191-AZ1191</f>
        <v>0</v>
      </c>
    </row>
    <row r="1192" spans="1:56">
      <c r="A1192" s="544" t="s">
        <v>3251</v>
      </c>
      <c r="B1192" s="724">
        <v>44638</v>
      </c>
      <c r="C1192" s="724">
        <v>44638</v>
      </c>
      <c r="D1192" s="687" t="s">
        <v>3247</v>
      </c>
      <c r="E1192" s="676"/>
      <c r="F1192" s="442"/>
      <c r="G1192" s="676">
        <v>2022</v>
      </c>
      <c r="H1192" s="442">
        <v>3</v>
      </c>
      <c r="I1192" s="676">
        <v>127602</v>
      </c>
      <c r="J1192" s="333">
        <v>44649</v>
      </c>
      <c r="K1192" s="685" t="s">
        <v>3266</v>
      </c>
      <c r="L1192" s="676" t="s">
        <v>3249</v>
      </c>
      <c r="M1192" s="689">
        <v>44405</v>
      </c>
      <c r="N1192" s="689">
        <v>44643</v>
      </c>
      <c r="O1192" s="689"/>
      <c r="P1192" s="333">
        <v>44638</v>
      </c>
      <c r="Q1192" s="333">
        <v>44649</v>
      </c>
      <c r="R1192" s="333">
        <v>44650</v>
      </c>
      <c r="S1192" s="442" t="s">
        <v>2425</v>
      </c>
      <c r="T1192" s="442">
        <v>60</v>
      </c>
      <c r="U1192" s="442" t="s">
        <v>3271</v>
      </c>
      <c r="V1192" s="442" t="s">
        <v>3269</v>
      </c>
      <c r="W1192" s="676">
        <v>340</v>
      </c>
      <c r="X1192" s="678">
        <v>3</v>
      </c>
      <c r="Y1192" s="679">
        <v>1020</v>
      </c>
      <c r="Z1192" s="443">
        <v>0.48499999999999999</v>
      </c>
      <c r="AA1192" s="682">
        <f>Y1192*Z1192</f>
        <v>494.7</v>
      </c>
      <c r="AB1192" s="682"/>
      <c r="AC1192" s="444">
        <v>0</v>
      </c>
      <c r="AD1192" s="692"/>
      <c r="AE1192" s="441"/>
      <c r="AF1192" s="695">
        <f>AA1192+AD1192+AE1192</f>
        <v>494.7</v>
      </c>
      <c r="AG1192" s="676" t="s">
        <v>1073</v>
      </c>
      <c r="AH1192" s="676"/>
      <c r="AI1192" s="685">
        <v>45</v>
      </c>
      <c r="AJ1192" s="676" t="s">
        <v>3267</v>
      </c>
      <c r="AK1192" s="696" t="s">
        <v>2408</v>
      </c>
      <c r="AL1192" s="676">
        <v>81623</v>
      </c>
      <c r="AM1192" s="676" t="s">
        <v>52</v>
      </c>
      <c r="AN1192" s="676" t="s">
        <v>50</v>
      </c>
      <c r="AO1192" s="442"/>
      <c r="AP1192" s="688" t="s">
        <v>38</v>
      </c>
      <c r="AQ1192" s="688" t="s">
        <v>37</v>
      </c>
      <c r="AR1192" s="688"/>
      <c r="AS1192" s="562" t="s">
        <v>1157</v>
      </c>
      <c r="AT1192" s="697" t="s">
        <v>1078</v>
      </c>
      <c r="AU1192" s="697" t="s">
        <v>1078</v>
      </c>
      <c r="AV1192" s="662"/>
      <c r="AW1192" s="673" t="str">
        <f>U1192</f>
        <v>30375209R</v>
      </c>
      <c r="AX1192" s="673" cm="1">
        <f t="array" ref="AX1192">SUM(MID(0&amp;AW1192,LARGE(INDEX(ISNUMBER(--MID(AW1192,ROW($1:$8),1))*ROW($1:$8),),ROW($1:$8))+1,1)*10^ROW($1:$8)/10)</f>
        <v>30375209</v>
      </c>
      <c r="AY1192" s="673" t="str">
        <f>VLOOKUP($AX1192,'Item Master Data'!$A:$F,3,FALSE)</f>
        <v>Q.PEAK DUO BLK G6+</v>
      </c>
      <c r="AZ1192" s="673">
        <f>VLOOKUP($AX1192,'Item Master Data'!$A:$F,6,FALSE)</f>
        <v>340</v>
      </c>
      <c r="BA1192" s="673">
        <f>X1192/BB1192</f>
        <v>9.375E-2</v>
      </c>
      <c r="BB1192" s="673">
        <f>VLOOKUP(AX1192,'Item Master Data'!$A:$G,7,FALSE)</f>
        <v>32</v>
      </c>
      <c r="BC1192" s="673"/>
      <c r="BD1192" s="673">
        <f>W1192-AZ1192</f>
        <v>0</v>
      </c>
    </row>
    <row r="1193" spans="1:56">
      <c r="A1193" s="544"/>
      <c r="B1193" s="724">
        <v>44648</v>
      </c>
      <c r="C1193" s="724"/>
      <c r="D1193" s="687" t="s">
        <v>3247</v>
      </c>
      <c r="E1193" s="676" t="s">
        <v>3272</v>
      </c>
      <c r="F1193" s="442"/>
      <c r="G1193" s="676">
        <v>2022</v>
      </c>
      <c r="H1193" s="442">
        <v>3</v>
      </c>
      <c r="I1193" s="676">
        <v>127767</v>
      </c>
      <c r="J1193" s="333">
        <v>44651</v>
      </c>
      <c r="K1193" s="685" t="s">
        <v>3273</v>
      </c>
      <c r="L1193" s="676" t="s">
        <v>3249</v>
      </c>
      <c r="M1193" s="689">
        <v>44582</v>
      </c>
      <c r="N1193" s="689">
        <v>44742</v>
      </c>
      <c r="O1193" s="689"/>
      <c r="P1193" s="333">
        <v>44645</v>
      </c>
      <c r="Q1193" s="333">
        <v>44651</v>
      </c>
      <c r="R1193" s="333">
        <v>44654</v>
      </c>
      <c r="S1193" s="442" t="s">
        <v>2425</v>
      </c>
      <c r="T1193" s="442">
        <v>72</v>
      </c>
      <c r="U1193" s="442" t="s">
        <v>1107</v>
      </c>
      <c r="V1193" s="442" t="s">
        <v>1002</v>
      </c>
      <c r="W1193" s="676">
        <v>480</v>
      </c>
      <c r="X1193" s="678">
        <v>290</v>
      </c>
      <c r="Y1193" s="679">
        <v>139200</v>
      </c>
      <c r="Z1193" s="443">
        <v>0.48</v>
      </c>
      <c r="AA1193" s="682">
        <f>Y1193*Z1193</f>
        <v>66816</v>
      </c>
      <c r="AB1193" s="682"/>
      <c r="AC1193" s="444">
        <v>0</v>
      </c>
      <c r="AD1193" s="692"/>
      <c r="AE1193" s="441"/>
      <c r="AF1193" s="695">
        <f>AA1193+AD1193+AE1193</f>
        <v>66816</v>
      </c>
      <c r="AG1193" s="442" t="s">
        <v>1073</v>
      </c>
      <c r="AH1193" s="676"/>
      <c r="AI1193" s="685">
        <v>30</v>
      </c>
      <c r="AJ1193" s="442" t="s">
        <v>3274</v>
      </c>
      <c r="AK1193" s="696" t="s">
        <v>1227</v>
      </c>
      <c r="AL1193" s="676">
        <v>45701</v>
      </c>
      <c r="AM1193" s="442" t="s">
        <v>52</v>
      </c>
      <c r="AN1193" s="442" t="s">
        <v>50</v>
      </c>
      <c r="AO1193" s="442"/>
      <c r="AP1193" s="688" t="s">
        <v>38</v>
      </c>
      <c r="AQ1193" s="688" t="s">
        <v>37</v>
      </c>
      <c r="AR1193" s="688"/>
      <c r="AS1193" s="562"/>
      <c r="AT1193" s="697"/>
      <c r="AU1193" s="697"/>
      <c r="AV1193" s="662"/>
      <c r="AW1193" s="673" t="str">
        <f>U1193</f>
        <v>30397472F</v>
      </c>
      <c r="AX1193" s="673" cm="1">
        <f t="array" ref="AX1193">SUM(MID(0&amp;AW1193,LARGE(INDEX(ISNUMBER(--MID(AW1193,ROW($1:$8),1))*ROW($1:$8),),ROW($1:$8))+1,1)*10^ROW($1:$8)/10)</f>
        <v>30397472</v>
      </c>
      <c r="AY1193" s="673" t="str">
        <f>VLOOKUP($AX1193,'Item Master Data'!$A:$F,3,FALSE)</f>
        <v>Q.PEAK DUO XL G10</v>
      </c>
      <c r="AZ1193" s="673">
        <f>VLOOKUP($AX1193,'Item Master Data'!$A:$F,6,FALSE)</f>
        <v>480</v>
      </c>
      <c r="BA1193" s="673">
        <f>X1193/BB1193</f>
        <v>10</v>
      </c>
      <c r="BB1193" s="673">
        <f>VLOOKUP(AX1193,'Item Master Data'!$A:$G,7,FALSE)</f>
        <v>29</v>
      </c>
      <c r="BC1193" s="673"/>
      <c r="BD1193" s="673">
        <f>W1193-AZ1193</f>
        <v>0</v>
      </c>
    </row>
    <row r="1194" spans="1:56">
      <c r="A1194" s="544"/>
      <c r="B1194" s="724">
        <v>44648</v>
      </c>
      <c r="C1194" s="724"/>
      <c r="D1194" s="687" t="s">
        <v>3247</v>
      </c>
      <c r="E1194" s="676" t="s">
        <v>3272</v>
      </c>
      <c r="F1194" s="442"/>
      <c r="G1194" s="676">
        <v>2022</v>
      </c>
      <c r="H1194" s="676">
        <v>3</v>
      </c>
      <c r="I1194" s="676">
        <v>127766</v>
      </c>
      <c r="J1194" s="677">
        <v>44651</v>
      </c>
      <c r="K1194" s="685" t="s">
        <v>3273</v>
      </c>
      <c r="L1194" s="676" t="s">
        <v>3249</v>
      </c>
      <c r="M1194" s="689">
        <v>44582</v>
      </c>
      <c r="N1194" s="689">
        <v>44742</v>
      </c>
      <c r="O1194" s="689"/>
      <c r="P1194" s="333">
        <v>44645</v>
      </c>
      <c r="Q1194" s="333">
        <v>44651</v>
      </c>
      <c r="R1194" s="333">
        <v>44656</v>
      </c>
      <c r="S1194" s="442" t="s">
        <v>2425</v>
      </c>
      <c r="T1194" s="442">
        <v>72</v>
      </c>
      <c r="U1194" s="442" t="s">
        <v>1107</v>
      </c>
      <c r="V1194" s="442" t="s">
        <v>1002</v>
      </c>
      <c r="W1194" s="676">
        <v>480</v>
      </c>
      <c r="X1194" s="678">
        <v>928</v>
      </c>
      <c r="Y1194" s="679">
        <v>445440</v>
      </c>
      <c r="Z1194" s="443">
        <v>0.48</v>
      </c>
      <c r="AA1194" s="682">
        <f>Y1194*Z1194</f>
        <v>213811.19999999998</v>
      </c>
      <c r="AB1194" s="682"/>
      <c r="AC1194" s="444">
        <v>0</v>
      </c>
      <c r="AD1194" s="692"/>
      <c r="AE1194" s="441"/>
      <c r="AF1194" s="695">
        <f>AA1194+AD1194+AE1194</f>
        <v>213811.19999999998</v>
      </c>
      <c r="AG1194" s="676" t="s">
        <v>1073</v>
      </c>
      <c r="AH1194" s="676"/>
      <c r="AI1194" s="685">
        <v>30</v>
      </c>
      <c r="AJ1194" s="676" t="s">
        <v>3275</v>
      </c>
      <c r="AK1194" s="696" t="s">
        <v>1227</v>
      </c>
      <c r="AL1194" s="676">
        <v>44125</v>
      </c>
      <c r="AM1194" s="676" t="s">
        <v>52</v>
      </c>
      <c r="AN1194" s="676" t="s">
        <v>50</v>
      </c>
      <c r="AO1194" s="442"/>
      <c r="AP1194" s="688" t="s">
        <v>38</v>
      </c>
      <c r="AQ1194" s="688" t="s">
        <v>37</v>
      </c>
      <c r="AR1194" s="688"/>
      <c r="AS1194" s="562"/>
      <c r="AT1194" s="697"/>
      <c r="AU1194" s="697"/>
      <c r="AV1194" s="662"/>
      <c r="AW1194" s="673" t="str">
        <f>U1194</f>
        <v>30397472F</v>
      </c>
      <c r="AX1194" s="673" cm="1">
        <f t="array" ref="AX1194">SUM(MID(0&amp;AW1194,LARGE(INDEX(ISNUMBER(--MID(AW1194,ROW($1:$8),1))*ROW($1:$8),),ROW($1:$8))+1,1)*10^ROW($1:$8)/10)</f>
        <v>30397472</v>
      </c>
      <c r="AY1194" s="673" t="str">
        <f>VLOOKUP($AX1194,'Item Master Data'!$A:$F,3,FALSE)</f>
        <v>Q.PEAK DUO XL G10</v>
      </c>
      <c r="AZ1194" s="673">
        <f>VLOOKUP($AX1194,'Item Master Data'!$A:$F,6,FALSE)</f>
        <v>480</v>
      </c>
      <c r="BA1194" s="673">
        <f>X1194/BB1194</f>
        <v>32</v>
      </c>
      <c r="BB1194" s="673">
        <f>VLOOKUP(AX1194,'Item Master Data'!$A:$G,7,FALSE)</f>
        <v>29</v>
      </c>
      <c r="BC1194" s="673"/>
      <c r="BD1194" s="673">
        <f>W1194-AZ1194</f>
        <v>0</v>
      </c>
    </row>
    <row r="1195" spans="1:56">
      <c r="A1195" s="544">
        <v>10</v>
      </c>
      <c r="B1195" s="724">
        <v>44606</v>
      </c>
      <c r="C1195" s="724">
        <v>44606</v>
      </c>
      <c r="D1195" s="687" t="s">
        <v>3247</v>
      </c>
      <c r="E1195" s="676" t="s">
        <v>3276</v>
      </c>
      <c r="F1195" s="442"/>
      <c r="G1195" s="676">
        <v>2022</v>
      </c>
      <c r="H1195" s="442">
        <v>3</v>
      </c>
      <c r="I1195" s="676">
        <v>127761</v>
      </c>
      <c r="J1195" s="333">
        <v>44649</v>
      </c>
      <c r="K1195" s="685" t="s">
        <v>3277</v>
      </c>
      <c r="L1195" s="676" t="s">
        <v>2402</v>
      </c>
      <c r="M1195" s="689">
        <v>44532</v>
      </c>
      <c r="N1195" s="689">
        <v>44621</v>
      </c>
      <c r="O1195" s="689" t="s">
        <v>2411</v>
      </c>
      <c r="P1195" s="333">
        <v>44629</v>
      </c>
      <c r="Q1195" s="333">
        <v>44649</v>
      </c>
      <c r="R1195" s="333">
        <v>44652</v>
      </c>
      <c r="S1195" s="442" t="s">
        <v>2425</v>
      </c>
      <c r="T1195" s="442">
        <v>60</v>
      </c>
      <c r="U1195" s="442" t="s">
        <v>1791</v>
      </c>
      <c r="V1195" s="442" t="s">
        <v>973</v>
      </c>
      <c r="W1195" s="676">
        <v>400</v>
      </c>
      <c r="X1195" s="678">
        <v>1664</v>
      </c>
      <c r="Y1195" s="679">
        <v>665600</v>
      </c>
      <c r="Z1195" s="443">
        <v>0.55000000000000004</v>
      </c>
      <c r="AA1195" s="682">
        <f>Y1195*Z1195</f>
        <v>366080.00000000006</v>
      </c>
      <c r="AB1195" s="682"/>
      <c r="AC1195" s="444">
        <v>0</v>
      </c>
      <c r="AD1195" s="692"/>
      <c r="AE1195" s="441"/>
      <c r="AF1195" s="695">
        <f>AA1195+AD1195+AE1195</f>
        <v>366080.00000000006</v>
      </c>
      <c r="AG1195" s="676" t="s">
        <v>1073</v>
      </c>
      <c r="AH1195" s="676"/>
      <c r="AI1195" s="685" t="s">
        <v>2488</v>
      </c>
      <c r="AJ1195" s="676" t="s">
        <v>1610</v>
      </c>
      <c r="AK1195" s="696" t="s">
        <v>1149</v>
      </c>
      <c r="AL1195" s="676">
        <v>78744</v>
      </c>
      <c r="AM1195" s="676" t="s">
        <v>52</v>
      </c>
      <c r="AN1195" s="676" t="s">
        <v>50</v>
      </c>
      <c r="AO1195" s="442"/>
      <c r="AP1195" s="688" t="s">
        <v>38</v>
      </c>
      <c r="AQ1195" s="688" t="s">
        <v>37</v>
      </c>
      <c r="AR1195" s="688" t="s">
        <v>1700</v>
      </c>
      <c r="AS1195" s="562"/>
      <c r="AT1195" s="697"/>
      <c r="AU1195" s="697"/>
      <c r="AV1195" s="662">
        <v>0.45500000000000002</v>
      </c>
      <c r="AW1195" s="673" t="str">
        <f>U1195</f>
        <v>30390156H</v>
      </c>
      <c r="AX1195" s="673" cm="1">
        <f t="array" ref="AX1195">SUM(MID(0&amp;AW1195,LARGE(INDEX(ISNUMBER(--MID(AW1195,ROW($1:$8),1))*ROW($1:$8),),ROW($1:$8))+1,1)*10^ROW($1:$8)/10)</f>
        <v>30390156</v>
      </c>
      <c r="AY1195" s="673" t="str">
        <f>VLOOKUP($AX1195,'Item Master Data'!$A:$F,3,FALSE)</f>
        <v>Q.PEAK DUO BLK ML G10+</v>
      </c>
      <c r="AZ1195" s="673">
        <f>VLOOKUP($AX1195,'Item Master Data'!$A:$F,6,FALSE)</f>
        <v>400</v>
      </c>
      <c r="BA1195" s="673">
        <f>X1195/BB1195</f>
        <v>52</v>
      </c>
      <c r="BB1195" s="673">
        <f>VLOOKUP(AX1195,'Item Master Data'!$A:$G,7,FALSE)</f>
        <v>32</v>
      </c>
      <c r="BC1195" s="673"/>
      <c r="BD1195" s="673">
        <f>W1195-AZ1195</f>
        <v>0</v>
      </c>
    </row>
    <row r="1196" spans="1:56">
      <c r="A1196" s="544">
        <v>10</v>
      </c>
      <c r="B1196" s="724">
        <v>44641</v>
      </c>
      <c r="C1196" s="724">
        <v>44641</v>
      </c>
      <c r="D1196" s="687" t="s">
        <v>3247</v>
      </c>
      <c r="E1196" s="676" t="s">
        <v>3276</v>
      </c>
      <c r="F1196" s="442"/>
      <c r="G1196" s="676">
        <v>2022</v>
      </c>
      <c r="H1196" s="442">
        <v>3</v>
      </c>
      <c r="I1196" s="676">
        <v>127559</v>
      </c>
      <c r="J1196" s="677">
        <v>44645</v>
      </c>
      <c r="K1196" s="685" t="s">
        <v>3281</v>
      </c>
      <c r="L1196" s="676" t="s">
        <v>3282</v>
      </c>
      <c r="M1196" s="689">
        <v>44496</v>
      </c>
      <c r="N1196" s="689">
        <v>44582</v>
      </c>
      <c r="O1196" s="689" t="s">
        <v>2411</v>
      </c>
      <c r="P1196" s="333">
        <v>44629</v>
      </c>
      <c r="Q1196" s="333">
        <v>44645</v>
      </c>
      <c r="R1196" s="333">
        <v>44648</v>
      </c>
      <c r="S1196" s="442" t="s">
        <v>2425</v>
      </c>
      <c r="T1196" s="442">
        <v>60</v>
      </c>
      <c r="U1196" s="442" t="s">
        <v>1791</v>
      </c>
      <c r="V1196" s="442" t="s">
        <v>973</v>
      </c>
      <c r="W1196" s="676">
        <v>400</v>
      </c>
      <c r="X1196" s="678">
        <v>1536</v>
      </c>
      <c r="Y1196" s="679">
        <v>614400</v>
      </c>
      <c r="Z1196" s="443">
        <v>0.55000000000000004</v>
      </c>
      <c r="AA1196" s="682">
        <f>Y1196*Z1196</f>
        <v>337920</v>
      </c>
      <c r="AB1196" s="682"/>
      <c r="AC1196" s="444">
        <v>0</v>
      </c>
      <c r="AD1196" s="692"/>
      <c r="AE1196" s="441"/>
      <c r="AF1196" s="695">
        <f>AA1196+AD1196+AE1196</f>
        <v>337920</v>
      </c>
      <c r="AG1196" s="442" t="s">
        <v>1073</v>
      </c>
      <c r="AH1196" s="676"/>
      <c r="AI1196" s="685" t="s">
        <v>2488</v>
      </c>
      <c r="AJ1196" s="442" t="s">
        <v>3283</v>
      </c>
      <c r="AK1196" s="696" t="s">
        <v>1149</v>
      </c>
      <c r="AL1196" s="676">
        <v>76011</v>
      </c>
      <c r="AM1196" s="442" t="s">
        <v>52</v>
      </c>
      <c r="AN1196" s="442" t="s">
        <v>50</v>
      </c>
      <c r="AO1196" s="442"/>
      <c r="AP1196" s="688" t="s">
        <v>38</v>
      </c>
      <c r="AQ1196" s="688" t="s">
        <v>37</v>
      </c>
      <c r="AR1196" s="688" t="s">
        <v>1700</v>
      </c>
      <c r="AS1196" s="562"/>
      <c r="AT1196" s="697"/>
      <c r="AU1196" s="697"/>
      <c r="AV1196" s="662">
        <v>0.45500000000000002</v>
      </c>
      <c r="AW1196" s="673" t="str">
        <f>U1196</f>
        <v>30390156H</v>
      </c>
      <c r="AX1196" s="673" cm="1">
        <f t="array" ref="AX1196">SUM(MID(0&amp;AW1196,LARGE(INDEX(ISNUMBER(--MID(AW1196,ROW($1:$8),1))*ROW($1:$8),),ROW($1:$8))+1,1)*10^ROW($1:$8)/10)</f>
        <v>30390156</v>
      </c>
      <c r="AY1196" s="673" t="str">
        <f>VLOOKUP($AX1196,'Item Master Data'!$A:$F,3,FALSE)</f>
        <v>Q.PEAK DUO BLK ML G10+</v>
      </c>
      <c r="AZ1196" s="673">
        <f>VLOOKUP($AX1196,'Item Master Data'!$A:$F,6,FALSE)</f>
        <v>400</v>
      </c>
      <c r="BA1196" s="673">
        <f>X1196/BB1196</f>
        <v>48</v>
      </c>
      <c r="BB1196" s="673">
        <f>VLOOKUP(AX1196,'Item Master Data'!$A:$G,7,FALSE)</f>
        <v>32</v>
      </c>
      <c r="BC1196" s="673"/>
      <c r="BD1196" s="673">
        <f>W1196-AZ1196</f>
        <v>0</v>
      </c>
    </row>
    <row r="1197" spans="1:56">
      <c r="A1197" s="544"/>
      <c r="B1197" s="724">
        <v>44628</v>
      </c>
      <c r="C1197" s="724">
        <v>44629</v>
      </c>
      <c r="D1197" s="687" t="s">
        <v>3247</v>
      </c>
      <c r="E1197" s="676" t="s">
        <v>3276</v>
      </c>
      <c r="F1197" s="442"/>
      <c r="G1197" s="676">
        <v>2022</v>
      </c>
      <c r="H1197" s="442">
        <v>3</v>
      </c>
      <c r="I1197" s="676">
        <v>127608</v>
      </c>
      <c r="J1197" s="333">
        <v>44650</v>
      </c>
      <c r="K1197" s="685" t="s">
        <v>3290</v>
      </c>
      <c r="L1197" s="676" t="s">
        <v>2405</v>
      </c>
      <c r="M1197" s="689">
        <v>44468</v>
      </c>
      <c r="N1197" s="689">
        <v>44256</v>
      </c>
      <c r="O1197" s="689"/>
      <c r="P1197" s="333">
        <v>44629</v>
      </c>
      <c r="Q1197" s="333">
        <v>44650</v>
      </c>
      <c r="R1197" s="333">
        <v>44652</v>
      </c>
      <c r="S1197" s="442" t="s">
        <v>2425</v>
      </c>
      <c r="T1197" s="442">
        <v>60</v>
      </c>
      <c r="U1197" s="442" t="s">
        <v>1791</v>
      </c>
      <c r="V1197" s="442" t="s">
        <v>973</v>
      </c>
      <c r="W1197" s="676">
        <v>400</v>
      </c>
      <c r="X1197" s="678">
        <v>2304</v>
      </c>
      <c r="Y1197" s="679">
        <v>921600</v>
      </c>
      <c r="Z1197" s="443">
        <v>0.55000000000000004</v>
      </c>
      <c r="AA1197" s="682">
        <f>Y1197*Z1197</f>
        <v>506880.00000000006</v>
      </c>
      <c r="AB1197" s="682"/>
      <c r="AC1197" s="444">
        <v>0</v>
      </c>
      <c r="AD1197" s="692"/>
      <c r="AE1197" s="441"/>
      <c r="AF1197" s="695">
        <f>AA1197+AD1197+AE1197</f>
        <v>506880.00000000006</v>
      </c>
      <c r="AG1197" s="676" t="s">
        <v>1073</v>
      </c>
      <c r="AH1197" s="676"/>
      <c r="AI1197" s="685" t="s">
        <v>2488</v>
      </c>
      <c r="AJ1197" s="676" t="s">
        <v>2436</v>
      </c>
      <c r="AK1197" s="696" t="s">
        <v>2408</v>
      </c>
      <c r="AL1197" s="676">
        <v>80223</v>
      </c>
      <c r="AM1197" s="676" t="s">
        <v>52</v>
      </c>
      <c r="AN1197" s="676" t="s">
        <v>50</v>
      </c>
      <c r="AO1197" s="442"/>
      <c r="AP1197" s="688" t="s">
        <v>38</v>
      </c>
      <c r="AQ1197" s="688" t="s">
        <v>37</v>
      </c>
      <c r="AR1197" s="688" t="s">
        <v>2619</v>
      </c>
      <c r="AS1197" s="562"/>
      <c r="AT1197" s="697"/>
      <c r="AU1197" s="697"/>
      <c r="AV1197" s="662">
        <v>0.46500000000000002</v>
      </c>
      <c r="AW1197" s="673" t="str">
        <f>U1197</f>
        <v>30390156H</v>
      </c>
      <c r="AX1197" s="673" cm="1">
        <f t="array" ref="AX1197">SUM(MID(0&amp;AW1197,LARGE(INDEX(ISNUMBER(--MID(AW1197,ROW($1:$8),1))*ROW($1:$8),),ROW($1:$8))+1,1)*10^ROW($1:$8)/10)</f>
        <v>30390156</v>
      </c>
      <c r="AY1197" s="673" t="str">
        <f>VLOOKUP($AX1197,'Item Master Data'!$A:$F,3,FALSE)</f>
        <v>Q.PEAK DUO BLK ML G10+</v>
      </c>
      <c r="AZ1197" s="673">
        <f>VLOOKUP($AX1197,'Item Master Data'!$A:$F,6,FALSE)</f>
        <v>400</v>
      </c>
      <c r="BA1197" s="673">
        <f>X1197/BB1197</f>
        <v>72</v>
      </c>
      <c r="BB1197" s="673">
        <f>VLOOKUP(AX1197,'Item Master Data'!$A:$G,7,FALSE)</f>
        <v>32</v>
      </c>
      <c r="BC1197" s="673"/>
      <c r="BD1197" s="673">
        <f>W1197-AZ1197</f>
        <v>0</v>
      </c>
    </row>
    <row r="1198" spans="1:56">
      <c r="A1198" s="590"/>
      <c r="B1198" s="723">
        <v>44643</v>
      </c>
      <c r="C1198" s="723">
        <v>44643</v>
      </c>
      <c r="D1198" s="687" t="s">
        <v>3247</v>
      </c>
      <c r="E1198" s="676"/>
      <c r="F1198" s="442"/>
      <c r="G1198" s="676">
        <v>2022</v>
      </c>
      <c r="H1198" s="442">
        <v>3</v>
      </c>
      <c r="I1198" s="676">
        <v>127506</v>
      </c>
      <c r="J1198" s="333">
        <v>44645</v>
      </c>
      <c r="K1198" s="685" t="s">
        <v>3294</v>
      </c>
      <c r="L1198" s="676" t="s">
        <v>3295</v>
      </c>
      <c r="M1198" s="689">
        <v>44643</v>
      </c>
      <c r="N1198" s="689">
        <v>44643</v>
      </c>
      <c r="O1198" s="689"/>
      <c r="P1198" s="333">
        <v>44643</v>
      </c>
      <c r="Q1198" s="333">
        <v>44645</v>
      </c>
      <c r="R1198" s="333">
        <v>44648</v>
      </c>
      <c r="S1198" s="442" t="s">
        <v>2425</v>
      </c>
      <c r="T1198" s="442">
        <v>60</v>
      </c>
      <c r="U1198" s="442" t="s">
        <v>1910</v>
      </c>
      <c r="V1198" s="442" t="s">
        <v>3296</v>
      </c>
      <c r="W1198" s="676">
        <v>405</v>
      </c>
      <c r="X1198" s="678">
        <v>832</v>
      </c>
      <c r="Y1198" s="693">
        <v>336960</v>
      </c>
      <c r="Z1198" s="443">
        <v>0.51</v>
      </c>
      <c r="AA1198" s="682">
        <f>Y1198*Z1198</f>
        <v>171849.60000000001</v>
      </c>
      <c r="AB1198" s="682"/>
      <c r="AC1198" s="444">
        <v>0</v>
      </c>
      <c r="AD1198" s="692"/>
      <c r="AE1198" s="441"/>
      <c r="AF1198" s="695">
        <f>AA1198+AD1198+AE1198</f>
        <v>171849.60000000001</v>
      </c>
      <c r="AG1198" s="676" t="s">
        <v>1073</v>
      </c>
      <c r="AH1198" s="676"/>
      <c r="AI1198" s="685" t="s">
        <v>2488</v>
      </c>
      <c r="AJ1198" s="676" t="s">
        <v>3297</v>
      </c>
      <c r="AK1198" s="696" t="s">
        <v>1149</v>
      </c>
      <c r="AL1198" s="676">
        <v>79936</v>
      </c>
      <c r="AM1198" s="676" t="s">
        <v>52</v>
      </c>
      <c r="AN1198" s="676" t="s">
        <v>50</v>
      </c>
      <c r="AO1198" s="442"/>
      <c r="AP1198" s="688" t="s">
        <v>38</v>
      </c>
      <c r="AQ1198" s="688" t="s">
        <v>37</v>
      </c>
      <c r="AR1198" s="688" t="s">
        <v>3298</v>
      </c>
      <c r="AS1198" s="563"/>
      <c r="AT1198" s="715"/>
      <c r="AU1198" s="715"/>
      <c r="AV1198" s="662">
        <v>0.51</v>
      </c>
      <c r="AW1198" s="673" t="str">
        <f>U1198</f>
        <v>30372157H</v>
      </c>
      <c r="AX1198" s="673" cm="1">
        <f t="array" ref="AX1198">SUM(MID(0&amp;AW1198,LARGE(INDEX(ISNUMBER(--MID(AW1198,ROW($1:$8),1))*ROW($1:$8),),ROW($1:$8))+1,1)*10^ROW($1:$8)/10)</f>
        <v>30372157</v>
      </c>
      <c r="AY1198" s="673" t="str">
        <f>VLOOKUP($AX1198,'Item Master Data'!$A:$F,3,FALSE)</f>
        <v>Q.PEAK DUO ML G10.a+</v>
      </c>
      <c r="AZ1198" s="673">
        <f>VLOOKUP($AX1198,'Item Master Data'!$A:$F,6,FALSE)</f>
        <v>405</v>
      </c>
      <c r="BA1198" s="673">
        <f>X1198/BB1198</f>
        <v>26</v>
      </c>
      <c r="BB1198" s="673">
        <f>VLOOKUP(AX1198,'Item Master Data'!$A:$G,7,FALSE)</f>
        <v>32</v>
      </c>
      <c r="BC1198" s="673"/>
      <c r="BD1198" s="673">
        <f>W1198-AZ1198</f>
        <v>0</v>
      </c>
    </row>
    <row r="1199" spans="1:56">
      <c r="A1199" s="544">
        <v>10</v>
      </c>
      <c r="B1199" s="724">
        <v>44631</v>
      </c>
      <c r="C1199" s="724">
        <v>44631</v>
      </c>
      <c r="D1199" s="687" t="s">
        <v>3247</v>
      </c>
      <c r="E1199" s="676" t="s">
        <v>3299</v>
      </c>
      <c r="F1199" s="442"/>
      <c r="G1199" s="676">
        <v>2022</v>
      </c>
      <c r="H1199" s="442">
        <v>3</v>
      </c>
      <c r="I1199" s="676">
        <v>127441</v>
      </c>
      <c r="J1199" s="333">
        <v>44642</v>
      </c>
      <c r="K1199" s="685" t="s">
        <v>3300</v>
      </c>
      <c r="L1199" s="676" t="s">
        <v>3295</v>
      </c>
      <c r="M1199" s="689">
        <v>44504</v>
      </c>
      <c r="N1199" s="689">
        <v>44594</v>
      </c>
      <c r="O1199" s="689" t="s">
        <v>1289</v>
      </c>
      <c r="P1199" s="333">
        <v>44602</v>
      </c>
      <c r="Q1199" s="333">
        <v>44642</v>
      </c>
      <c r="R1199" s="333">
        <v>44644</v>
      </c>
      <c r="S1199" s="442" t="s">
        <v>2425</v>
      </c>
      <c r="T1199" s="442">
        <v>60</v>
      </c>
      <c r="U1199" s="442">
        <v>49403540</v>
      </c>
      <c r="V1199" s="442" t="s">
        <v>973</v>
      </c>
      <c r="W1199" s="676">
        <v>400</v>
      </c>
      <c r="X1199" s="678">
        <v>768</v>
      </c>
      <c r="Y1199" s="679">
        <v>307200</v>
      </c>
      <c r="Z1199" s="443">
        <v>0.55000000000000004</v>
      </c>
      <c r="AA1199" s="682">
        <f>Y1199*Z1199</f>
        <v>168960</v>
      </c>
      <c r="AB1199" s="682"/>
      <c r="AC1199" s="444">
        <v>0</v>
      </c>
      <c r="AD1199" s="692"/>
      <c r="AE1199" s="441"/>
      <c r="AF1199" s="695">
        <f>AA1199+AD1199+AE1199</f>
        <v>168960</v>
      </c>
      <c r="AG1199" s="676" t="s">
        <v>1073</v>
      </c>
      <c r="AH1199" s="676"/>
      <c r="AI1199" s="685" t="s">
        <v>2488</v>
      </c>
      <c r="AJ1199" s="676" t="s">
        <v>3297</v>
      </c>
      <c r="AK1199" s="696" t="s">
        <v>1149</v>
      </c>
      <c r="AL1199" s="676">
        <v>79936</v>
      </c>
      <c r="AM1199" s="676" t="s">
        <v>52</v>
      </c>
      <c r="AN1199" s="676" t="s">
        <v>1076</v>
      </c>
      <c r="AO1199" s="442"/>
      <c r="AP1199" s="688"/>
      <c r="AQ1199" s="688" t="s">
        <v>37</v>
      </c>
      <c r="AR1199" s="688" t="s">
        <v>3298</v>
      </c>
      <c r="AS1199" s="562"/>
      <c r="AT1199" s="697"/>
      <c r="AU1199" s="697"/>
      <c r="AV1199" s="662">
        <v>0.49</v>
      </c>
      <c r="AW1199" s="673">
        <f>U1199</f>
        <v>49403540</v>
      </c>
      <c r="AX1199" s="673" cm="1">
        <f t="array" ref="AX1199">SUM(MID(0&amp;AW1199,LARGE(INDEX(ISNUMBER(--MID(AW1199,ROW($1:$8),1))*ROW($1:$8),),ROW($1:$8))+1,1)*10^ROW($1:$8)/10)</f>
        <v>49403540</v>
      </c>
      <c r="AY1199" s="673" t="str">
        <f>VLOOKUP($AX1199,'Item Master Data'!$A:$F,3,FALSE)</f>
        <v>Q.PEAK DUO BLK ML G10+</v>
      </c>
      <c r="AZ1199" s="673">
        <f>VLOOKUP($AX1199,'Item Master Data'!$A:$F,6,FALSE)</f>
        <v>400</v>
      </c>
      <c r="BA1199" s="673">
        <f>X1199/BB1199</f>
        <v>24</v>
      </c>
      <c r="BB1199" s="673">
        <f>VLOOKUP(AX1199,'Item Master Data'!$A:$G,7,FALSE)</f>
        <v>32</v>
      </c>
      <c r="BC1199" s="673"/>
      <c r="BD1199" s="673">
        <f>W1199-AZ1199</f>
        <v>0</v>
      </c>
    </row>
    <row r="1200" spans="1:56">
      <c r="A1200" s="544">
        <v>10</v>
      </c>
      <c r="B1200" s="724">
        <v>44629</v>
      </c>
      <c r="C1200" s="724">
        <v>44630</v>
      </c>
      <c r="D1200" s="687" t="s">
        <v>3247</v>
      </c>
      <c r="E1200" s="676" t="s">
        <v>3276</v>
      </c>
      <c r="F1200" s="442"/>
      <c r="G1200" s="676">
        <v>2022</v>
      </c>
      <c r="H1200" s="442">
        <v>3</v>
      </c>
      <c r="I1200" s="676">
        <v>127443</v>
      </c>
      <c r="J1200" s="333">
        <v>44643</v>
      </c>
      <c r="K1200" s="685" t="s">
        <v>3286</v>
      </c>
      <c r="L1200" s="676" t="s">
        <v>3287</v>
      </c>
      <c r="M1200" s="689">
        <v>44468</v>
      </c>
      <c r="N1200" s="689">
        <v>44636</v>
      </c>
      <c r="O1200" s="689" t="s">
        <v>2411</v>
      </c>
      <c r="P1200" s="333">
        <v>44630</v>
      </c>
      <c r="Q1200" s="333">
        <v>44643</v>
      </c>
      <c r="R1200" s="333">
        <v>44645</v>
      </c>
      <c r="S1200" s="442" t="s">
        <v>2425</v>
      </c>
      <c r="T1200" s="442">
        <v>60</v>
      </c>
      <c r="U1200" s="442" t="s">
        <v>1791</v>
      </c>
      <c r="V1200" s="442" t="s">
        <v>973</v>
      </c>
      <c r="W1200" s="676">
        <v>400</v>
      </c>
      <c r="X1200" s="678">
        <v>768</v>
      </c>
      <c r="Y1200" s="679">
        <v>307200</v>
      </c>
      <c r="Z1200" s="443">
        <v>0.55000000000000004</v>
      </c>
      <c r="AA1200" s="682">
        <f>Y1200*Z1200</f>
        <v>168960</v>
      </c>
      <c r="AB1200" s="682"/>
      <c r="AC1200" s="444">
        <v>0</v>
      </c>
      <c r="AD1200" s="692"/>
      <c r="AE1200" s="441"/>
      <c r="AF1200" s="695">
        <f>AA1200+AD1200+AE1200</f>
        <v>168960</v>
      </c>
      <c r="AG1200" s="676" t="s">
        <v>1073</v>
      </c>
      <c r="AH1200" s="676"/>
      <c r="AI1200" s="685" t="s">
        <v>2488</v>
      </c>
      <c r="AJ1200" s="676" t="s">
        <v>3288</v>
      </c>
      <c r="AK1200" s="696" t="s">
        <v>2408</v>
      </c>
      <c r="AL1200" s="676">
        <v>81501</v>
      </c>
      <c r="AM1200" s="676" t="s">
        <v>52</v>
      </c>
      <c r="AN1200" s="676" t="s">
        <v>50</v>
      </c>
      <c r="AO1200" s="442"/>
      <c r="AP1200" s="688" t="s">
        <v>38</v>
      </c>
      <c r="AQ1200" s="688" t="s">
        <v>37</v>
      </c>
      <c r="AR1200" s="688" t="s">
        <v>3289</v>
      </c>
      <c r="AS1200" s="562"/>
      <c r="AT1200" s="697"/>
      <c r="AU1200" s="697"/>
      <c r="AV1200" s="662">
        <v>0.49</v>
      </c>
      <c r="AW1200" s="673" t="str">
        <f>U1200</f>
        <v>30390156H</v>
      </c>
      <c r="AX1200" s="673" cm="1">
        <f t="array" ref="AX1200">SUM(MID(0&amp;AW1200,LARGE(INDEX(ISNUMBER(--MID(AW1200,ROW($1:$8),1))*ROW($1:$8),),ROW($1:$8))+1,1)*10^ROW($1:$8)/10)</f>
        <v>30390156</v>
      </c>
      <c r="AY1200" s="673" t="str">
        <f>VLOOKUP($AX1200,'Item Master Data'!$A:$F,3,FALSE)</f>
        <v>Q.PEAK DUO BLK ML G10+</v>
      </c>
      <c r="AZ1200" s="673">
        <f>VLOOKUP($AX1200,'Item Master Data'!$A:$F,6,FALSE)</f>
        <v>400</v>
      </c>
      <c r="BA1200" s="673">
        <f>X1200/BB1200</f>
        <v>24</v>
      </c>
      <c r="BB1200" s="673">
        <f>VLOOKUP(AX1200,'Item Master Data'!$A:$G,7,FALSE)</f>
        <v>32</v>
      </c>
      <c r="BC1200" s="673"/>
      <c r="BD1200" s="673">
        <f>W1200-AZ1200</f>
        <v>0</v>
      </c>
    </row>
    <row r="1201" spans="1:56">
      <c r="A1201" s="590"/>
      <c r="B1201" s="723">
        <v>44643</v>
      </c>
      <c r="C1201" s="723">
        <v>44643</v>
      </c>
      <c r="D1201" s="687" t="s">
        <v>3247</v>
      </c>
      <c r="E1201" s="676"/>
      <c r="F1201" s="442"/>
      <c r="G1201" s="676">
        <v>2022</v>
      </c>
      <c r="H1201" s="442">
        <v>3</v>
      </c>
      <c r="I1201" s="676">
        <v>127505</v>
      </c>
      <c r="J1201" s="333">
        <v>44645</v>
      </c>
      <c r="K1201" s="685" t="s">
        <v>3318</v>
      </c>
      <c r="L1201" s="676" t="s">
        <v>3319</v>
      </c>
      <c r="M1201" s="689">
        <v>44643</v>
      </c>
      <c r="N1201" s="689">
        <v>44643</v>
      </c>
      <c r="O1201" s="689"/>
      <c r="P1201" s="333">
        <v>44643</v>
      </c>
      <c r="Q1201" s="333">
        <v>44645</v>
      </c>
      <c r="R1201" s="333">
        <v>44648</v>
      </c>
      <c r="S1201" s="442" t="s">
        <v>2425</v>
      </c>
      <c r="T1201" s="442">
        <v>60</v>
      </c>
      <c r="U1201" s="442" t="s">
        <v>1910</v>
      </c>
      <c r="V1201" s="442" t="s">
        <v>3296</v>
      </c>
      <c r="W1201" s="676">
        <v>405</v>
      </c>
      <c r="X1201" s="678">
        <v>832</v>
      </c>
      <c r="Y1201" s="693">
        <v>336960</v>
      </c>
      <c r="Z1201" s="443">
        <v>0.51</v>
      </c>
      <c r="AA1201" s="682">
        <f>Y1201*Z1201</f>
        <v>171849.60000000001</v>
      </c>
      <c r="AB1201" s="682"/>
      <c r="AC1201" s="444">
        <v>0</v>
      </c>
      <c r="AD1201" s="692"/>
      <c r="AE1201" s="441"/>
      <c r="AF1201" s="695">
        <f>AA1201+AD1201+AE1201</f>
        <v>171849.60000000001</v>
      </c>
      <c r="AG1201" s="676" t="s">
        <v>1073</v>
      </c>
      <c r="AH1201" s="676"/>
      <c r="AI1201" s="685" t="s">
        <v>2488</v>
      </c>
      <c r="AJ1201" s="676" t="s">
        <v>3320</v>
      </c>
      <c r="AK1201" s="696" t="s">
        <v>3321</v>
      </c>
      <c r="AL1201" s="676">
        <v>77494</v>
      </c>
      <c r="AM1201" s="676" t="s">
        <v>52</v>
      </c>
      <c r="AN1201" s="676" t="s">
        <v>50</v>
      </c>
      <c r="AO1201" s="442"/>
      <c r="AP1201" s="688" t="s">
        <v>38</v>
      </c>
      <c r="AQ1201" s="688" t="s">
        <v>37</v>
      </c>
      <c r="AR1201" s="688" t="s">
        <v>3298</v>
      </c>
      <c r="AS1201" s="563"/>
      <c r="AT1201" s="715"/>
      <c r="AU1201" s="715"/>
      <c r="AV1201" s="662">
        <v>0.51</v>
      </c>
      <c r="AW1201" s="673" t="str">
        <f>U1201</f>
        <v>30372157H</v>
      </c>
      <c r="AX1201" s="673" cm="1">
        <f t="array" ref="AX1201">SUM(MID(0&amp;AW1201,LARGE(INDEX(ISNUMBER(--MID(AW1201,ROW($1:$8),1))*ROW($1:$8),),ROW($1:$8))+1,1)*10^ROW($1:$8)/10)</f>
        <v>30372157</v>
      </c>
      <c r="AY1201" s="673" t="str">
        <f>VLOOKUP($AX1201,'Item Master Data'!$A:$F,3,FALSE)</f>
        <v>Q.PEAK DUO ML G10.a+</v>
      </c>
      <c r="AZ1201" s="673">
        <f>VLOOKUP($AX1201,'Item Master Data'!$A:$F,6,FALSE)</f>
        <v>405</v>
      </c>
      <c r="BA1201" s="673">
        <f>X1201/BB1201</f>
        <v>26</v>
      </c>
      <c r="BB1201" s="673">
        <f>VLOOKUP(AX1201,'Item Master Data'!$A:$G,7,FALSE)</f>
        <v>32</v>
      </c>
      <c r="BC1201" s="673"/>
      <c r="BD1201" s="673">
        <f>W1201-AZ1201</f>
        <v>0</v>
      </c>
    </row>
    <row r="1202" spans="1:56">
      <c r="A1202" s="544"/>
      <c r="B1202" s="724">
        <v>44628</v>
      </c>
      <c r="C1202" s="724">
        <v>44628</v>
      </c>
      <c r="D1202" s="687" t="s">
        <v>3247</v>
      </c>
      <c r="E1202" s="676" t="s">
        <v>3374</v>
      </c>
      <c r="F1202" s="442"/>
      <c r="G1202" s="676">
        <v>2022</v>
      </c>
      <c r="H1202" s="442">
        <v>3</v>
      </c>
      <c r="I1202" s="676">
        <v>127784</v>
      </c>
      <c r="J1202" s="333">
        <v>44650</v>
      </c>
      <c r="K1202" s="685" t="s">
        <v>3375</v>
      </c>
      <c r="L1202" s="676" t="s">
        <v>2410</v>
      </c>
      <c r="M1202" s="689">
        <v>44498</v>
      </c>
      <c r="N1202" s="689">
        <v>44564</v>
      </c>
      <c r="O1202" s="689"/>
      <c r="P1202" s="333">
        <v>44629</v>
      </c>
      <c r="Q1202" s="333">
        <v>44650</v>
      </c>
      <c r="R1202" s="333">
        <v>44658</v>
      </c>
      <c r="S1202" s="442" t="s">
        <v>2425</v>
      </c>
      <c r="T1202" s="442">
        <v>60</v>
      </c>
      <c r="U1202" s="442">
        <v>49201132</v>
      </c>
      <c r="V1202" s="442" t="s">
        <v>986</v>
      </c>
      <c r="W1202" s="676">
        <v>360</v>
      </c>
      <c r="X1202" s="678">
        <v>800</v>
      </c>
      <c r="Y1202" s="679">
        <v>288000</v>
      </c>
      <c r="Z1202" s="443">
        <v>0.53</v>
      </c>
      <c r="AA1202" s="682">
        <f>Y1202*Z1202</f>
        <v>152640</v>
      </c>
      <c r="AB1202" s="682"/>
      <c r="AC1202" s="444">
        <v>0</v>
      </c>
      <c r="AD1202" s="692"/>
      <c r="AE1202" s="441"/>
      <c r="AF1202" s="695">
        <f>AA1202+AD1202+AE1202</f>
        <v>152640</v>
      </c>
      <c r="AG1202" s="676" t="s">
        <v>1073</v>
      </c>
      <c r="AH1202" s="676"/>
      <c r="AI1202" s="685" t="s">
        <v>2488</v>
      </c>
      <c r="AJ1202" s="676" t="s">
        <v>2412</v>
      </c>
      <c r="AK1202" s="696" t="s">
        <v>1408</v>
      </c>
      <c r="AL1202" s="676">
        <v>89118</v>
      </c>
      <c r="AM1202" s="676" t="s">
        <v>52</v>
      </c>
      <c r="AN1202" s="737" t="s">
        <v>1110</v>
      </c>
      <c r="AO1202" s="442"/>
      <c r="AP1202" s="688"/>
      <c r="AQ1202" s="688"/>
      <c r="AR1202" s="688"/>
      <c r="AS1202" s="562"/>
      <c r="AT1202" s="697"/>
      <c r="AU1202" s="697"/>
      <c r="AV1202" s="662"/>
      <c r="AW1202" s="673">
        <f>U1202</f>
        <v>49201132</v>
      </c>
      <c r="AX1202" s="673" cm="1">
        <f t="array" ref="AX1202">SUM(MID(0&amp;AW1202,LARGE(INDEX(ISNUMBER(--MID(AW1202,ROW($1:$8),1))*ROW($1:$8),),ROW($1:$8))+1,1)*10^ROW($1:$8)/10)</f>
        <v>49201132</v>
      </c>
      <c r="AY1202" s="673" t="str">
        <f>VLOOKUP($AX1202,'Item Master Data'!$A:$F,3,FALSE)</f>
        <v>Q.PEAK DUO BLK G10+</v>
      </c>
      <c r="AZ1202" s="673">
        <f>VLOOKUP($AX1202,'Item Master Data'!$A:$F,6,FALSE)</f>
        <v>360</v>
      </c>
      <c r="BA1202" s="673">
        <f>X1202/BB1202</f>
        <v>25</v>
      </c>
      <c r="BB1202" s="673">
        <f>VLOOKUP(AX1202,'Item Master Data'!$A:$G,7,FALSE)</f>
        <v>32</v>
      </c>
      <c r="BC1202" s="673"/>
      <c r="BD1202" s="673">
        <f>W1202-AZ1202</f>
        <v>0</v>
      </c>
    </row>
    <row r="1203" spans="1:56">
      <c r="A1203" s="544"/>
      <c r="B1203" s="724">
        <v>44628</v>
      </c>
      <c r="C1203" s="724">
        <v>44628</v>
      </c>
      <c r="D1203" s="687" t="s">
        <v>3247</v>
      </c>
      <c r="E1203" s="676" t="s">
        <v>5392</v>
      </c>
      <c r="F1203" s="676"/>
      <c r="G1203" s="676">
        <v>2022</v>
      </c>
      <c r="H1203" s="442">
        <v>3</v>
      </c>
      <c r="I1203" s="734">
        <v>127860</v>
      </c>
      <c r="J1203" s="750">
        <v>44650</v>
      </c>
      <c r="K1203" s="733" t="s">
        <v>3375</v>
      </c>
      <c r="L1203" s="734" t="s">
        <v>2410</v>
      </c>
      <c r="M1203" s="689">
        <v>44498</v>
      </c>
      <c r="N1203" s="689">
        <v>44564</v>
      </c>
      <c r="O1203" s="689"/>
      <c r="P1203" s="333">
        <v>44629</v>
      </c>
      <c r="Q1203" s="333">
        <v>44650</v>
      </c>
      <c r="R1203" s="333">
        <v>44658</v>
      </c>
      <c r="S1203" s="442" t="s">
        <v>2425</v>
      </c>
      <c r="T1203" s="442">
        <v>60</v>
      </c>
      <c r="U1203" s="442">
        <v>49201132</v>
      </c>
      <c r="V1203" s="442" t="s">
        <v>986</v>
      </c>
      <c r="W1203" s="676">
        <v>360</v>
      </c>
      <c r="X1203" s="678">
        <v>32</v>
      </c>
      <c r="Y1203" s="679">
        <v>11520</v>
      </c>
      <c r="Z1203" s="443">
        <v>0.53</v>
      </c>
      <c r="AA1203" s="682">
        <f>Y1203*Z1203</f>
        <v>6105.6</v>
      </c>
      <c r="AB1203" s="682"/>
      <c r="AC1203" s="444">
        <v>0</v>
      </c>
      <c r="AD1203" s="692"/>
      <c r="AE1203" s="441"/>
      <c r="AF1203" s="695">
        <f>AA1203+AD1203+AE1203</f>
        <v>6105.6</v>
      </c>
      <c r="AG1203" s="676" t="s">
        <v>1073</v>
      </c>
      <c r="AH1203" s="676"/>
      <c r="AI1203" s="685" t="s">
        <v>2488</v>
      </c>
      <c r="AJ1203" s="676" t="s">
        <v>2412</v>
      </c>
      <c r="AK1203" s="696" t="s">
        <v>1408</v>
      </c>
      <c r="AL1203" s="676">
        <v>89118</v>
      </c>
      <c r="AM1203" s="676" t="s">
        <v>52</v>
      </c>
      <c r="AN1203" s="737" t="s">
        <v>1110</v>
      </c>
      <c r="AO1203" s="442"/>
      <c r="AP1203" s="688"/>
      <c r="AQ1203" s="688"/>
      <c r="AR1203" s="688"/>
      <c r="AS1203" s="562"/>
      <c r="AT1203" s="697"/>
      <c r="AU1203" s="697"/>
      <c r="AV1203" s="662"/>
      <c r="AW1203" s="673">
        <f>U1203</f>
        <v>49201132</v>
      </c>
      <c r="AX1203" s="673" cm="1">
        <f t="array" ref="AX1203">SUM(MID(0&amp;AW1203,LARGE(INDEX(ISNUMBER(--MID(AW1203,ROW($1:$8),1))*ROW($1:$8),),ROW($1:$8))+1,1)*10^ROW($1:$8)/10)</f>
        <v>49201132</v>
      </c>
      <c r="AY1203" s="673" t="str">
        <f>VLOOKUP($AX1203,'Item Master Data'!$A:$F,3,FALSE)</f>
        <v>Q.PEAK DUO BLK G10+</v>
      </c>
      <c r="AZ1203" s="673">
        <f>VLOOKUP($AX1203,'Item Master Data'!$A:$F,6,FALSE)</f>
        <v>360</v>
      </c>
      <c r="BA1203" s="673">
        <f>X1203/BB1203</f>
        <v>1</v>
      </c>
      <c r="BB1203" s="673">
        <f>VLOOKUP(AX1203,'Item Master Data'!$A:$G,7,FALSE)</f>
        <v>32</v>
      </c>
      <c r="BC1203" s="673"/>
      <c r="BD1203" s="673">
        <f>W1203-AZ1203</f>
        <v>0</v>
      </c>
    </row>
    <row r="1204" spans="1:56">
      <c r="A1204" s="544">
        <v>10</v>
      </c>
      <c r="B1204" s="724">
        <v>44628</v>
      </c>
      <c r="C1204" s="724">
        <v>44628</v>
      </c>
      <c r="D1204" s="687" t="s">
        <v>3247</v>
      </c>
      <c r="E1204" s="676" t="s">
        <v>3376</v>
      </c>
      <c r="F1204" s="442"/>
      <c r="G1204" s="676">
        <v>2022</v>
      </c>
      <c r="H1204" s="442">
        <v>3</v>
      </c>
      <c r="I1204" s="676">
        <v>127667</v>
      </c>
      <c r="J1204" s="677">
        <v>44650</v>
      </c>
      <c r="K1204" s="685" t="s">
        <v>3377</v>
      </c>
      <c r="L1204" s="676" t="s">
        <v>2410</v>
      </c>
      <c r="M1204" s="689">
        <v>44504</v>
      </c>
      <c r="N1204" s="689">
        <v>44599</v>
      </c>
      <c r="O1204" s="689" t="s">
        <v>1289</v>
      </c>
      <c r="P1204" s="333">
        <v>44630</v>
      </c>
      <c r="Q1204" s="333">
        <v>44650</v>
      </c>
      <c r="R1204" s="333">
        <v>44655</v>
      </c>
      <c r="S1204" s="442" t="s">
        <v>2425</v>
      </c>
      <c r="T1204" s="442">
        <v>60</v>
      </c>
      <c r="U1204" s="442">
        <v>49405140</v>
      </c>
      <c r="V1204" s="442" t="s">
        <v>973</v>
      </c>
      <c r="W1204" s="676">
        <v>400</v>
      </c>
      <c r="X1204" s="678">
        <v>832</v>
      </c>
      <c r="Y1204" s="679">
        <v>332800</v>
      </c>
      <c r="Z1204" s="443">
        <v>0.55000000000000004</v>
      </c>
      <c r="AA1204" s="682">
        <f>Y1204*Z1204</f>
        <v>183040.00000000003</v>
      </c>
      <c r="AB1204" s="682"/>
      <c r="AC1204" s="683">
        <v>0</v>
      </c>
      <c r="AD1204" s="692"/>
      <c r="AE1204" s="441"/>
      <c r="AF1204" s="695">
        <f>AA1204+AD1204+AE1204</f>
        <v>183040.00000000003</v>
      </c>
      <c r="AG1204" s="676" t="s">
        <v>1073</v>
      </c>
      <c r="AH1204" s="676"/>
      <c r="AI1204" s="685">
        <v>60</v>
      </c>
      <c r="AJ1204" s="676" t="s">
        <v>2412</v>
      </c>
      <c r="AK1204" s="696" t="s">
        <v>1408</v>
      </c>
      <c r="AL1204" s="676">
        <v>89118</v>
      </c>
      <c r="AM1204" s="676" t="s">
        <v>52</v>
      </c>
      <c r="AN1204" s="676" t="s">
        <v>1076</v>
      </c>
      <c r="AO1204" s="442"/>
      <c r="AP1204" s="688"/>
      <c r="AQ1204" s="688" t="s">
        <v>37</v>
      </c>
      <c r="AR1204" s="688" t="s">
        <v>1257</v>
      </c>
      <c r="AS1204" s="562"/>
      <c r="AT1204" s="697"/>
      <c r="AU1204" s="697"/>
      <c r="AV1204" s="662">
        <v>0.46500000000000002</v>
      </c>
      <c r="AW1204" s="673">
        <f>U1204</f>
        <v>49405140</v>
      </c>
      <c r="AX1204" s="673" cm="1">
        <f t="array" ref="AX1204">SUM(MID(0&amp;AW1204,LARGE(INDEX(ISNUMBER(--MID(AW1204,ROW($1:$8),1))*ROW($1:$8),),ROW($1:$8))+1,1)*10^ROW($1:$8)/10)</f>
        <v>49405140</v>
      </c>
      <c r="AY1204" s="673" t="str">
        <f>VLOOKUP($AX1204,'Item Master Data'!$A:$F,3,FALSE)</f>
        <v>Q.PEAK DUO BLK ML G10+</v>
      </c>
      <c r="AZ1204" s="673">
        <f>VLOOKUP($AX1204,'Item Master Data'!$A:$F,6,FALSE)</f>
        <v>400</v>
      </c>
      <c r="BA1204" s="673">
        <f>X1204/BB1204</f>
        <v>26</v>
      </c>
      <c r="BB1204" s="673">
        <f>VLOOKUP(AX1204,'Item Master Data'!$A:$G,7,FALSE)</f>
        <v>32</v>
      </c>
      <c r="BC1204" s="673"/>
      <c r="BD1204" s="673">
        <f>W1204-AZ1204</f>
        <v>0</v>
      </c>
    </row>
    <row r="1205" spans="1:56">
      <c r="A1205" s="544">
        <v>10</v>
      </c>
      <c r="B1205" s="724">
        <v>44601</v>
      </c>
      <c r="C1205" s="724">
        <v>44601</v>
      </c>
      <c r="D1205" s="687" t="s">
        <v>3247</v>
      </c>
      <c r="E1205" s="676"/>
      <c r="F1205" s="442"/>
      <c r="G1205" s="676">
        <v>2022</v>
      </c>
      <c r="H1205" s="442">
        <v>3</v>
      </c>
      <c r="I1205" s="676">
        <v>127607</v>
      </c>
      <c r="J1205" s="677">
        <v>44650</v>
      </c>
      <c r="K1205" s="685" t="s">
        <v>3381</v>
      </c>
      <c r="L1205" s="676" t="s">
        <v>3382</v>
      </c>
      <c r="M1205" s="689">
        <v>44502</v>
      </c>
      <c r="N1205" s="689">
        <v>44564</v>
      </c>
      <c r="O1205" s="689"/>
      <c r="P1205" s="333">
        <v>44629</v>
      </c>
      <c r="Q1205" s="333">
        <v>44650</v>
      </c>
      <c r="R1205" s="333">
        <v>44652</v>
      </c>
      <c r="S1205" s="442" t="s">
        <v>2425</v>
      </c>
      <c r="T1205" s="442">
        <v>60</v>
      </c>
      <c r="U1205" s="442" t="s">
        <v>1791</v>
      </c>
      <c r="V1205" s="442" t="s">
        <v>973</v>
      </c>
      <c r="W1205" s="676">
        <v>400</v>
      </c>
      <c r="X1205" s="678">
        <v>768</v>
      </c>
      <c r="Y1205" s="679">
        <v>307200</v>
      </c>
      <c r="Z1205" s="443">
        <v>0.55000000000000004</v>
      </c>
      <c r="AA1205" s="682">
        <f>Y1205*Z1205</f>
        <v>168960</v>
      </c>
      <c r="AB1205" s="682"/>
      <c r="AC1205" s="683">
        <v>0</v>
      </c>
      <c r="AD1205" s="692"/>
      <c r="AE1205" s="441"/>
      <c r="AF1205" s="695">
        <f>AA1205+AD1205+AE1205</f>
        <v>168960</v>
      </c>
      <c r="AG1205" s="676" t="s">
        <v>1073</v>
      </c>
      <c r="AH1205" s="676"/>
      <c r="AI1205" s="685" t="s">
        <v>2488</v>
      </c>
      <c r="AJ1205" s="676" t="s">
        <v>3383</v>
      </c>
      <c r="AK1205" s="696" t="s">
        <v>1149</v>
      </c>
      <c r="AL1205" s="676">
        <v>79423</v>
      </c>
      <c r="AM1205" s="676" t="s">
        <v>52</v>
      </c>
      <c r="AN1205" s="676" t="s">
        <v>50</v>
      </c>
      <c r="AO1205" s="442"/>
      <c r="AP1205" s="688" t="s">
        <v>38</v>
      </c>
      <c r="AQ1205" s="688"/>
      <c r="AR1205" s="688"/>
      <c r="AS1205" s="562"/>
      <c r="AT1205" s="697"/>
      <c r="AU1205" s="697"/>
      <c r="AV1205" s="662"/>
      <c r="AW1205" s="673" t="str">
        <f>U1205</f>
        <v>30390156H</v>
      </c>
      <c r="AX1205" s="673" cm="1">
        <f t="array" ref="AX1205">SUM(MID(0&amp;AW1205,LARGE(INDEX(ISNUMBER(--MID(AW1205,ROW($1:$8),1))*ROW($1:$8),),ROW($1:$8))+1,1)*10^ROW($1:$8)/10)</f>
        <v>30390156</v>
      </c>
      <c r="AY1205" s="673" t="str">
        <f>VLOOKUP($AX1205,'Item Master Data'!$A:$F,3,FALSE)</f>
        <v>Q.PEAK DUO BLK ML G10+</v>
      </c>
      <c r="AZ1205" s="673">
        <f>VLOOKUP($AX1205,'Item Master Data'!$A:$F,6,FALSE)</f>
        <v>400</v>
      </c>
      <c r="BA1205" s="673">
        <f>X1205/BB1205</f>
        <v>24</v>
      </c>
      <c r="BB1205" s="673">
        <f>VLOOKUP(AX1205,'Item Master Data'!$A:$G,7,FALSE)</f>
        <v>32</v>
      </c>
      <c r="BC1205" s="673"/>
      <c r="BD1205" s="673">
        <f>W1205-AZ1205</f>
        <v>0</v>
      </c>
    </row>
    <row r="1206" spans="1:56">
      <c r="A1206" s="544">
        <v>10</v>
      </c>
      <c r="B1206" s="724">
        <v>44629</v>
      </c>
      <c r="C1206" s="724">
        <v>44629</v>
      </c>
      <c r="D1206" s="687" t="s">
        <v>3247</v>
      </c>
      <c r="E1206" s="676" t="s">
        <v>3276</v>
      </c>
      <c r="F1206" s="442"/>
      <c r="G1206" s="676">
        <v>2022</v>
      </c>
      <c r="H1206" s="442">
        <v>3</v>
      </c>
      <c r="I1206" s="676">
        <v>127340</v>
      </c>
      <c r="J1206" s="677">
        <v>44638</v>
      </c>
      <c r="K1206" s="685" t="s">
        <v>3385</v>
      </c>
      <c r="L1206" s="676" t="s">
        <v>3386</v>
      </c>
      <c r="M1206" s="689">
        <v>44504</v>
      </c>
      <c r="N1206" s="689">
        <v>44622</v>
      </c>
      <c r="O1206" s="689" t="s">
        <v>2411</v>
      </c>
      <c r="P1206" s="677">
        <v>44631</v>
      </c>
      <c r="Q1206" s="333">
        <v>44638</v>
      </c>
      <c r="R1206" s="333">
        <v>44641</v>
      </c>
      <c r="S1206" s="442" t="s">
        <v>2425</v>
      </c>
      <c r="T1206" s="442">
        <v>60</v>
      </c>
      <c r="U1206" s="442" t="s">
        <v>1791</v>
      </c>
      <c r="V1206" s="442" t="s">
        <v>973</v>
      </c>
      <c r="W1206" s="676">
        <v>400</v>
      </c>
      <c r="X1206" s="678">
        <v>1664</v>
      </c>
      <c r="Y1206" s="693">
        <v>665600</v>
      </c>
      <c r="Z1206" s="443">
        <v>0.55000000000000004</v>
      </c>
      <c r="AA1206" s="682">
        <f>Y1206*Z1206</f>
        <v>366080.00000000006</v>
      </c>
      <c r="AB1206" s="682"/>
      <c r="AC1206" s="683">
        <v>0</v>
      </c>
      <c r="AD1206" s="692"/>
      <c r="AE1206" s="441"/>
      <c r="AF1206" s="695">
        <f>AA1206+AD1206+AE1206</f>
        <v>366080.00000000006</v>
      </c>
      <c r="AG1206" s="676" t="s">
        <v>1073</v>
      </c>
      <c r="AH1206" s="676"/>
      <c r="AI1206" s="685" t="s">
        <v>2488</v>
      </c>
      <c r="AJ1206" s="676" t="s">
        <v>2426</v>
      </c>
      <c r="AK1206" s="696" t="s">
        <v>2427</v>
      </c>
      <c r="AL1206" s="676">
        <v>87107</v>
      </c>
      <c r="AM1206" s="676" t="s">
        <v>52</v>
      </c>
      <c r="AN1206" s="676" t="s">
        <v>50</v>
      </c>
      <c r="AO1206" s="442"/>
      <c r="AP1206" s="688" t="s">
        <v>38</v>
      </c>
      <c r="AQ1206" s="688" t="s">
        <v>37</v>
      </c>
      <c r="AR1206" s="688" t="s">
        <v>1297</v>
      </c>
      <c r="AS1206" s="563"/>
      <c r="AT1206" s="715"/>
      <c r="AU1206" s="715"/>
      <c r="AV1206" s="662">
        <v>0.49</v>
      </c>
      <c r="AW1206" s="673" t="str">
        <f>U1206</f>
        <v>30390156H</v>
      </c>
      <c r="AX1206" s="673" cm="1">
        <f t="array" ref="AX1206">SUM(MID(0&amp;AW1206,LARGE(INDEX(ISNUMBER(--MID(AW1206,ROW($1:$8),1))*ROW($1:$8),),ROW($1:$8))+1,1)*10^ROW($1:$8)/10)</f>
        <v>30390156</v>
      </c>
      <c r="AY1206" s="673" t="str">
        <f>VLOOKUP($AX1206,'Item Master Data'!$A:$F,3,FALSE)</f>
        <v>Q.PEAK DUO BLK ML G10+</v>
      </c>
      <c r="AZ1206" s="673">
        <f>VLOOKUP($AX1206,'Item Master Data'!$A:$F,6,FALSE)</f>
        <v>400</v>
      </c>
      <c r="BA1206" s="673">
        <f>X1206/BB1206</f>
        <v>52</v>
      </c>
      <c r="BB1206" s="673">
        <f>VLOOKUP(AX1206,'Item Master Data'!$A:$G,7,FALSE)</f>
        <v>32</v>
      </c>
      <c r="BC1206" s="673"/>
      <c r="BD1206" s="673">
        <f>W1206-AZ1206</f>
        <v>0</v>
      </c>
    </row>
    <row r="1207" spans="1:56">
      <c r="A1207" s="544">
        <v>10</v>
      </c>
      <c r="B1207" s="724">
        <v>44628</v>
      </c>
      <c r="C1207" s="724">
        <v>44629</v>
      </c>
      <c r="D1207" s="687" t="s">
        <v>3247</v>
      </c>
      <c r="E1207" s="676" t="s">
        <v>3303</v>
      </c>
      <c r="F1207" s="442"/>
      <c r="G1207" s="676">
        <v>2022</v>
      </c>
      <c r="H1207" s="442">
        <v>3</v>
      </c>
      <c r="I1207" s="676">
        <v>127558</v>
      </c>
      <c r="J1207" s="677">
        <v>44645</v>
      </c>
      <c r="K1207" s="685" t="s">
        <v>3304</v>
      </c>
      <c r="L1207" s="676" t="s">
        <v>3305</v>
      </c>
      <c r="M1207" s="689">
        <v>44468</v>
      </c>
      <c r="N1207" s="689">
        <v>44622</v>
      </c>
      <c r="O1207" s="689"/>
      <c r="P1207" s="677">
        <v>44629</v>
      </c>
      <c r="Q1207" s="333">
        <v>44645</v>
      </c>
      <c r="R1207" s="333">
        <v>44648</v>
      </c>
      <c r="S1207" s="442" t="s">
        <v>2425</v>
      </c>
      <c r="T1207" s="442">
        <v>60</v>
      </c>
      <c r="U1207" s="442" t="s">
        <v>1791</v>
      </c>
      <c r="V1207" s="442" t="s">
        <v>973</v>
      </c>
      <c r="W1207" s="676">
        <v>400</v>
      </c>
      <c r="X1207" s="678">
        <v>768</v>
      </c>
      <c r="Y1207" s="679">
        <v>307200</v>
      </c>
      <c r="Z1207" s="443">
        <v>0.55000000000000004</v>
      </c>
      <c r="AA1207" s="682">
        <f>Y1207*Z1207</f>
        <v>168960</v>
      </c>
      <c r="AB1207" s="682"/>
      <c r="AC1207" s="683">
        <v>0</v>
      </c>
      <c r="AD1207" s="692"/>
      <c r="AE1207" s="441"/>
      <c r="AF1207" s="695">
        <f>AA1207+AD1207+AE1207</f>
        <v>168960</v>
      </c>
      <c r="AG1207" s="676" t="s">
        <v>1073</v>
      </c>
      <c r="AH1207" s="676"/>
      <c r="AI1207" s="685" t="s">
        <v>2488</v>
      </c>
      <c r="AJ1207" s="676" t="s">
        <v>3306</v>
      </c>
      <c r="AK1207" s="696" t="s">
        <v>2408</v>
      </c>
      <c r="AL1207" s="676">
        <v>81006</v>
      </c>
      <c r="AM1207" s="676" t="s">
        <v>52</v>
      </c>
      <c r="AN1207" s="676" t="s">
        <v>50</v>
      </c>
      <c r="AO1207" s="442"/>
      <c r="AP1207" s="688" t="s">
        <v>38</v>
      </c>
      <c r="AQ1207" s="688" t="s">
        <v>37</v>
      </c>
      <c r="AR1207" s="688" t="s">
        <v>3289</v>
      </c>
      <c r="AS1207" s="562"/>
      <c r="AT1207" s="697"/>
      <c r="AU1207" s="697"/>
      <c r="AV1207" s="662">
        <v>0.49</v>
      </c>
      <c r="AW1207" s="673" t="str">
        <f>U1207</f>
        <v>30390156H</v>
      </c>
      <c r="AX1207" s="673" cm="1">
        <f t="array" ref="AX1207">SUM(MID(0&amp;AW1207,LARGE(INDEX(ISNUMBER(--MID(AW1207,ROW($1:$8),1))*ROW($1:$8),),ROW($1:$8))+1,1)*10^ROW($1:$8)/10)</f>
        <v>30390156</v>
      </c>
      <c r="AY1207" s="673" t="str">
        <f>VLOOKUP($AX1207,'Item Master Data'!$A:$F,3,FALSE)</f>
        <v>Q.PEAK DUO BLK ML G10+</v>
      </c>
      <c r="AZ1207" s="673">
        <f>VLOOKUP($AX1207,'Item Master Data'!$A:$F,6,FALSE)</f>
        <v>400</v>
      </c>
      <c r="BA1207" s="673">
        <f>X1207/BB1207</f>
        <v>24</v>
      </c>
      <c r="BB1207" s="673">
        <f>VLOOKUP(AX1207,'Item Master Data'!$A:$G,7,FALSE)</f>
        <v>32</v>
      </c>
      <c r="BC1207" s="673"/>
      <c r="BD1207" s="673">
        <f>W1207-AZ1207</f>
        <v>0</v>
      </c>
    </row>
    <row r="1208" spans="1:56">
      <c r="A1208" s="544">
        <v>10</v>
      </c>
      <c r="B1208" s="724">
        <v>44628</v>
      </c>
      <c r="C1208" s="724">
        <v>44629</v>
      </c>
      <c r="D1208" s="687" t="s">
        <v>3247</v>
      </c>
      <c r="E1208" s="676" t="s">
        <v>3303</v>
      </c>
      <c r="F1208" s="442"/>
      <c r="G1208" s="676">
        <v>2022</v>
      </c>
      <c r="H1208" s="442">
        <v>3</v>
      </c>
      <c r="I1208" s="676">
        <v>127575</v>
      </c>
      <c r="J1208" s="677">
        <v>44645</v>
      </c>
      <c r="K1208" s="685" t="s">
        <v>3304</v>
      </c>
      <c r="L1208" s="676" t="s">
        <v>3305</v>
      </c>
      <c r="M1208" s="689">
        <v>44468</v>
      </c>
      <c r="N1208" s="689">
        <v>44622</v>
      </c>
      <c r="O1208" s="689"/>
      <c r="P1208" s="677">
        <v>44629</v>
      </c>
      <c r="Q1208" s="677">
        <v>44645</v>
      </c>
      <c r="R1208" s="677">
        <v>44648</v>
      </c>
      <c r="S1208" s="676" t="s">
        <v>2425</v>
      </c>
      <c r="T1208" s="676">
        <v>60</v>
      </c>
      <c r="U1208" s="676" t="s">
        <v>1791</v>
      </c>
      <c r="V1208" s="676" t="s">
        <v>973</v>
      </c>
      <c r="W1208" s="676">
        <v>400</v>
      </c>
      <c r="X1208" s="678">
        <v>768</v>
      </c>
      <c r="Y1208" s="679">
        <v>307200</v>
      </c>
      <c r="Z1208" s="443">
        <v>0.55000000000000004</v>
      </c>
      <c r="AA1208" s="682">
        <f>Y1208*Z1208</f>
        <v>168960</v>
      </c>
      <c r="AB1208" s="682"/>
      <c r="AC1208" s="683">
        <v>0</v>
      </c>
      <c r="AD1208" s="692"/>
      <c r="AE1208" s="441"/>
      <c r="AF1208" s="695">
        <f>AA1208+AD1208+AE1208</f>
        <v>168960</v>
      </c>
      <c r="AG1208" s="676" t="s">
        <v>1073</v>
      </c>
      <c r="AH1208" s="676"/>
      <c r="AI1208" s="685" t="s">
        <v>2488</v>
      </c>
      <c r="AJ1208" s="676" t="s">
        <v>3307</v>
      </c>
      <c r="AK1208" s="696" t="s">
        <v>2408</v>
      </c>
      <c r="AL1208" s="676">
        <v>80915</v>
      </c>
      <c r="AM1208" s="676" t="s">
        <v>52</v>
      </c>
      <c r="AN1208" s="676" t="s">
        <v>50</v>
      </c>
      <c r="AO1208" s="442"/>
      <c r="AP1208" s="688" t="s">
        <v>38</v>
      </c>
      <c r="AQ1208" s="688" t="s">
        <v>37</v>
      </c>
      <c r="AR1208" s="688" t="s">
        <v>3289</v>
      </c>
      <c r="AS1208" s="562"/>
      <c r="AT1208" s="697"/>
      <c r="AU1208" s="697"/>
      <c r="AV1208" s="662">
        <v>0.49</v>
      </c>
      <c r="AW1208" s="673" t="str">
        <f>U1208</f>
        <v>30390156H</v>
      </c>
      <c r="AX1208" s="673" cm="1">
        <f t="array" ref="AX1208">SUM(MID(0&amp;AW1208,LARGE(INDEX(ISNUMBER(--MID(AW1208,ROW($1:$8),1))*ROW($1:$8),),ROW($1:$8))+1,1)*10^ROW($1:$8)/10)</f>
        <v>30390156</v>
      </c>
      <c r="AY1208" s="673" t="str">
        <f>VLOOKUP($AX1208,'Item Master Data'!$A:$F,3,FALSE)</f>
        <v>Q.PEAK DUO BLK ML G10+</v>
      </c>
      <c r="AZ1208" s="673">
        <f>VLOOKUP($AX1208,'Item Master Data'!$A:$F,6,FALSE)</f>
        <v>400</v>
      </c>
      <c r="BA1208" s="673">
        <f>X1208/BB1208</f>
        <v>24</v>
      </c>
      <c r="BB1208" s="673">
        <f>VLOOKUP(AX1208,'Item Master Data'!$A:$G,7,FALSE)</f>
        <v>32</v>
      </c>
      <c r="BC1208" s="673"/>
      <c r="BD1208" s="673">
        <f>W1208-AZ1208</f>
        <v>0</v>
      </c>
    </row>
    <row r="1209" spans="1:56">
      <c r="A1209" s="544"/>
      <c r="B1209" s="724">
        <v>44600</v>
      </c>
      <c r="C1209" s="724">
        <v>44600</v>
      </c>
      <c r="D1209" s="687" t="s">
        <v>3247</v>
      </c>
      <c r="E1209" s="676" t="s">
        <v>5393</v>
      </c>
      <c r="F1209" s="442"/>
      <c r="G1209" s="676">
        <v>2022</v>
      </c>
      <c r="H1209" s="442">
        <v>3</v>
      </c>
      <c r="I1209" s="734">
        <v>127897</v>
      </c>
      <c r="J1209" s="750">
        <v>44650</v>
      </c>
      <c r="K1209" s="733" t="s">
        <v>3588</v>
      </c>
      <c r="L1209" s="734" t="s">
        <v>3512</v>
      </c>
      <c r="M1209" s="689">
        <v>44502</v>
      </c>
      <c r="N1209" s="689">
        <v>44564</v>
      </c>
      <c r="O1209" s="689"/>
      <c r="P1209" s="333">
        <v>44629</v>
      </c>
      <c r="Q1209" s="333">
        <v>44650</v>
      </c>
      <c r="R1209" s="333">
        <v>44655</v>
      </c>
      <c r="S1209" s="442" t="s">
        <v>2425</v>
      </c>
      <c r="T1209" s="442">
        <v>60</v>
      </c>
      <c r="U1209" s="442">
        <v>49201132</v>
      </c>
      <c r="V1209" s="442" t="s">
        <v>986</v>
      </c>
      <c r="W1209" s="676">
        <v>360</v>
      </c>
      <c r="X1209" s="678">
        <v>832</v>
      </c>
      <c r="Y1209" s="693">
        <v>299520</v>
      </c>
      <c r="Z1209" s="443">
        <v>0.53</v>
      </c>
      <c r="AA1209" s="682">
        <f>Y1209*Z1209</f>
        <v>158745.60000000001</v>
      </c>
      <c r="AB1209" s="682"/>
      <c r="AC1209" s="683">
        <v>0</v>
      </c>
      <c r="AD1209" s="692"/>
      <c r="AE1209" s="441"/>
      <c r="AF1209" s="695">
        <f>AA1209+AD1209+AE1209</f>
        <v>158745.60000000001</v>
      </c>
      <c r="AG1209" s="676" t="s">
        <v>1073</v>
      </c>
      <c r="AH1209" s="676"/>
      <c r="AI1209" s="685" t="s">
        <v>2488</v>
      </c>
      <c r="AJ1209" s="676" t="s">
        <v>3513</v>
      </c>
      <c r="AK1209" s="696" t="s">
        <v>1408</v>
      </c>
      <c r="AL1209" s="676">
        <v>89502</v>
      </c>
      <c r="AM1209" s="676" t="s">
        <v>52</v>
      </c>
      <c r="AN1209" s="737" t="s">
        <v>1110</v>
      </c>
      <c r="AO1209" s="442"/>
      <c r="AP1209" s="688"/>
      <c r="AQ1209" s="688"/>
      <c r="AR1209" s="688"/>
      <c r="AS1209" s="562"/>
      <c r="AT1209" s="697"/>
      <c r="AU1209" s="697"/>
      <c r="AV1209" s="662"/>
      <c r="AW1209" s="673">
        <f>U1209</f>
        <v>49201132</v>
      </c>
      <c r="AX1209" s="673" cm="1">
        <f t="array" ref="AX1209">SUM(MID(0&amp;AW1209,LARGE(INDEX(ISNUMBER(--MID(AW1209,ROW($1:$8),1))*ROW($1:$8),),ROW($1:$8))+1,1)*10^ROW($1:$8)/10)</f>
        <v>49201132</v>
      </c>
      <c r="AY1209" s="673" t="str">
        <f>VLOOKUP($AX1209,'Item Master Data'!$A:$F,3,FALSE)</f>
        <v>Q.PEAK DUO BLK G10+</v>
      </c>
      <c r="AZ1209" s="673">
        <f>VLOOKUP($AX1209,'Item Master Data'!$A:$F,6,FALSE)</f>
        <v>360</v>
      </c>
      <c r="BA1209" s="673">
        <f>X1209/BB1209</f>
        <v>26</v>
      </c>
      <c r="BB1209" s="673">
        <f>VLOOKUP(AX1209,'Item Master Data'!$A:$G,7,FALSE)</f>
        <v>32</v>
      </c>
      <c r="BC1209" s="673"/>
      <c r="BD1209" s="673">
        <f>W1209-AZ1209</f>
        <v>0</v>
      </c>
    </row>
    <row r="1210" spans="1:56">
      <c r="A1210" s="544">
        <v>10</v>
      </c>
      <c r="B1210" s="724">
        <v>44629</v>
      </c>
      <c r="C1210" s="724">
        <v>44629</v>
      </c>
      <c r="D1210" s="687" t="s">
        <v>3247</v>
      </c>
      <c r="E1210" s="676" t="s">
        <v>3276</v>
      </c>
      <c r="F1210" s="676"/>
      <c r="G1210" s="676">
        <v>2022</v>
      </c>
      <c r="H1210" s="442">
        <v>3</v>
      </c>
      <c r="I1210" s="676">
        <v>127603</v>
      </c>
      <c r="J1210" s="333">
        <v>44648</v>
      </c>
      <c r="K1210" s="685" t="s">
        <v>3308</v>
      </c>
      <c r="L1210" s="676" t="s">
        <v>3309</v>
      </c>
      <c r="M1210" s="689">
        <v>44504</v>
      </c>
      <c r="N1210" s="689">
        <v>44564</v>
      </c>
      <c r="O1210" s="689"/>
      <c r="P1210" s="333">
        <v>44630</v>
      </c>
      <c r="Q1210" s="333">
        <v>44645</v>
      </c>
      <c r="R1210" s="333">
        <v>44648</v>
      </c>
      <c r="S1210" s="442" t="s">
        <v>2425</v>
      </c>
      <c r="T1210" s="442">
        <v>60</v>
      </c>
      <c r="U1210" s="676" t="s">
        <v>1791</v>
      </c>
      <c r="V1210" s="442" t="s">
        <v>973</v>
      </c>
      <c r="W1210" s="676">
        <v>400</v>
      </c>
      <c r="X1210" s="678">
        <v>640</v>
      </c>
      <c r="Y1210" s="679">
        <v>256000</v>
      </c>
      <c r="Z1210" s="443">
        <v>0.55000000000000004</v>
      </c>
      <c r="AA1210" s="682">
        <f>Y1210*Z1210</f>
        <v>140800</v>
      </c>
      <c r="AB1210" s="682"/>
      <c r="AC1210" s="444">
        <v>0</v>
      </c>
      <c r="AD1210" s="692"/>
      <c r="AE1210" s="684"/>
      <c r="AF1210" s="695">
        <f>AA1210+AD1210+AE1210</f>
        <v>140800</v>
      </c>
      <c r="AG1210" s="676" t="s">
        <v>1073</v>
      </c>
      <c r="AH1210" s="676"/>
      <c r="AI1210" s="685" t="s">
        <v>2488</v>
      </c>
      <c r="AJ1210" s="676" t="s">
        <v>3310</v>
      </c>
      <c r="AK1210" s="696" t="s">
        <v>1149</v>
      </c>
      <c r="AL1210" s="676">
        <v>78503</v>
      </c>
      <c r="AM1210" s="676" t="s">
        <v>52</v>
      </c>
      <c r="AN1210" s="676" t="s">
        <v>50</v>
      </c>
      <c r="AO1210" s="442"/>
      <c r="AP1210" s="688" t="s">
        <v>38</v>
      </c>
      <c r="AQ1210" s="688" t="s">
        <v>37</v>
      </c>
      <c r="AR1210" s="688" t="s">
        <v>3298</v>
      </c>
      <c r="AS1210" s="562"/>
      <c r="AT1210" s="697"/>
      <c r="AU1210" s="697"/>
      <c r="AV1210" s="662">
        <v>0.52</v>
      </c>
      <c r="AW1210" s="673" t="str">
        <f>U1210</f>
        <v>30390156H</v>
      </c>
      <c r="AX1210" s="673" cm="1">
        <f t="array" ref="AX1210">SUM(MID(0&amp;AW1210,LARGE(INDEX(ISNUMBER(--MID(AW1210,ROW($1:$8),1))*ROW($1:$8),),ROW($1:$8))+1,1)*10^ROW($1:$8)/10)</f>
        <v>30390156</v>
      </c>
      <c r="AY1210" s="673" t="str">
        <f>VLOOKUP($AX1210,'Item Master Data'!$A:$F,3,FALSE)</f>
        <v>Q.PEAK DUO BLK ML G10+</v>
      </c>
      <c r="AZ1210" s="673">
        <f>VLOOKUP($AX1210,'Item Master Data'!$A:$F,6,FALSE)</f>
        <v>400</v>
      </c>
      <c r="BA1210" s="673">
        <f>X1210/BB1210</f>
        <v>20</v>
      </c>
      <c r="BB1210" s="673">
        <f>VLOOKUP(AX1210,'Item Master Data'!$A:$G,7,FALSE)</f>
        <v>32</v>
      </c>
      <c r="BC1210" s="673"/>
      <c r="BD1210" s="673">
        <f>W1210-AZ1210</f>
        <v>0</v>
      </c>
    </row>
    <row r="1211" spans="1:56">
      <c r="A1211" s="544">
        <v>10</v>
      </c>
      <c r="B1211" s="724">
        <v>44629</v>
      </c>
      <c r="C1211" s="724">
        <v>44629</v>
      </c>
      <c r="D1211" s="687" t="s">
        <v>3247</v>
      </c>
      <c r="E1211" s="676" t="s">
        <v>3276</v>
      </c>
      <c r="F1211" s="676"/>
      <c r="G1211" s="676">
        <v>2022</v>
      </c>
      <c r="H1211" s="442">
        <v>3</v>
      </c>
      <c r="I1211" s="676">
        <v>127603</v>
      </c>
      <c r="J1211" s="333">
        <v>44648</v>
      </c>
      <c r="K1211" s="685" t="s">
        <v>3308</v>
      </c>
      <c r="L1211" s="676" t="s">
        <v>3309</v>
      </c>
      <c r="M1211" s="689">
        <v>44504</v>
      </c>
      <c r="N1211" s="689">
        <v>44564</v>
      </c>
      <c r="O1211" s="689"/>
      <c r="P1211" s="333">
        <v>44630</v>
      </c>
      <c r="Q1211" s="333">
        <v>44648</v>
      </c>
      <c r="R1211" s="333">
        <v>44651</v>
      </c>
      <c r="S1211" s="442" t="s">
        <v>2425</v>
      </c>
      <c r="T1211" s="442">
        <v>60</v>
      </c>
      <c r="U1211" s="676" t="s">
        <v>1290</v>
      </c>
      <c r="V1211" s="442" t="s">
        <v>973</v>
      </c>
      <c r="W1211" s="676">
        <v>400</v>
      </c>
      <c r="X1211" s="678">
        <v>640</v>
      </c>
      <c r="Y1211" s="679">
        <v>256000</v>
      </c>
      <c r="Z1211" s="443">
        <v>0.55000000000000004</v>
      </c>
      <c r="AA1211" s="682">
        <f>Y1211*Z1211</f>
        <v>140800</v>
      </c>
      <c r="AB1211" s="682"/>
      <c r="AC1211" s="444">
        <v>0</v>
      </c>
      <c r="AD1211" s="692"/>
      <c r="AE1211" s="684"/>
      <c r="AF1211" s="695">
        <f>AA1211+AD1211+AE1211</f>
        <v>140800</v>
      </c>
      <c r="AG1211" s="442" t="s">
        <v>1073</v>
      </c>
      <c r="AH1211" s="676"/>
      <c r="AI1211" s="685" t="s">
        <v>2488</v>
      </c>
      <c r="AJ1211" s="676" t="s">
        <v>3310</v>
      </c>
      <c r="AK1211" s="696" t="s">
        <v>1149</v>
      </c>
      <c r="AL1211" s="676">
        <v>78503</v>
      </c>
      <c r="AM1211" s="442" t="s">
        <v>52</v>
      </c>
      <c r="AN1211" s="676" t="s">
        <v>50</v>
      </c>
      <c r="AO1211" s="442"/>
      <c r="AP1211" s="688" t="s">
        <v>38</v>
      </c>
      <c r="AQ1211" s="688" t="s">
        <v>37</v>
      </c>
      <c r="AR1211" s="688" t="s">
        <v>3298</v>
      </c>
      <c r="AS1211" s="562"/>
      <c r="AT1211" s="697"/>
      <c r="AU1211" s="697"/>
      <c r="AV1211" s="662">
        <v>0.52</v>
      </c>
      <c r="AW1211" s="673" t="str">
        <f>U1211</f>
        <v>30390456H</v>
      </c>
      <c r="AX1211" s="673" cm="1">
        <f t="array" ref="AX1211">SUM(MID(0&amp;AW1211,LARGE(INDEX(ISNUMBER(--MID(AW1211,ROW($1:$8),1))*ROW($1:$8),),ROW($1:$8))+1,1)*10^ROW($1:$8)/10)</f>
        <v>30390456</v>
      </c>
      <c r="AY1211" s="673" t="str">
        <f>VLOOKUP($AX1211,'Item Master Data'!$A:$F,3,FALSE)</f>
        <v>Q.PEAK DUO BLK ML G10+</v>
      </c>
      <c r="AZ1211" s="673">
        <f>VLOOKUP($AX1211,'Item Master Data'!$A:$F,6,FALSE)</f>
        <v>400</v>
      </c>
      <c r="BA1211" s="673">
        <f>X1211/BB1211</f>
        <v>20</v>
      </c>
      <c r="BB1211" s="673">
        <f>VLOOKUP(AX1211,'Item Master Data'!$A:$G,7,FALSE)</f>
        <v>32</v>
      </c>
      <c r="BC1211" s="673"/>
      <c r="BD1211" s="673">
        <f>W1211-AZ1211</f>
        <v>0</v>
      </c>
    </row>
    <row r="1212" spans="1:56">
      <c r="A1212" s="544">
        <v>10</v>
      </c>
      <c r="B1212" s="724">
        <v>44628</v>
      </c>
      <c r="C1212" s="724">
        <v>44628</v>
      </c>
      <c r="D1212" s="687" t="s">
        <v>3247</v>
      </c>
      <c r="E1212" s="676" t="s">
        <v>3276</v>
      </c>
      <c r="F1212" s="442"/>
      <c r="G1212" s="676">
        <v>2022</v>
      </c>
      <c r="H1212" s="442">
        <v>3</v>
      </c>
      <c r="I1212" s="676">
        <v>127339</v>
      </c>
      <c r="J1212" s="333">
        <v>44638</v>
      </c>
      <c r="K1212" s="685" t="s">
        <v>3389</v>
      </c>
      <c r="L1212" s="676" t="s">
        <v>3390</v>
      </c>
      <c r="M1212" s="689">
        <v>44466</v>
      </c>
      <c r="N1212" s="689">
        <v>44466</v>
      </c>
      <c r="O1212" s="689"/>
      <c r="P1212" s="333">
        <v>44631</v>
      </c>
      <c r="Q1212" s="333">
        <v>44638</v>
      </c>
      <c r="R1212" s="333">
        <v>44641</v>
      </c>
      <c r="S1212" s="442" t="s">
        <v>2425</v>
      </c>
      <c r="T1212" s="442">
        <v>60</v>
      </c>
      <c r="U1212" s="442" t="s">
        <v>1791</v>
      </c>
      <c r="V1212" s="442" t="s">
        <v>973</v>
      </c>
      <c r="W1212" s="676">
        <v>400</v>
      </c>
      <c r="X1212" s="678">
        <v>512</v>
      </c>
      <c r="Y1212" s="679">
        <v>204800</v>
      </c>
      <c r="Z1212" s="443">
        <v>0.55000000000000004</v>
      </c>
      <c r="AA1212" s="682">
        <f>Y1212*Z1212</f>
        <v>112640.00000000001</v>
      </c>
      <c r="AB1212" s="682"/>
      <c r="AC1212" s="444">
        <v>0</v>
      </c>
      <c r="AD1212" s="692"/>
      <c r="AE1212" s="441"/>
      <c r="AF1212" s="695">
        <f>AA1212+AD1212+AE1212</f>
        <v>112640.00000000001</v>
      </c>
      <c r="AG1212" s="442" t="s">
        <v>1073</v>
      </c>
      <c r="AH1212" s="676"/>
      <c r="AI1212" s="685">
        <v>60</v>
      </c>
      <c r="AJ1212" s="442" t="s">
        <v>2674</v>
      </c>
      <c r="AK1212" s="696" t="s">
        <v>1149</v>
      </c>
      <c r="AL1212" s="676">
        <v>78218</v>
      </c>
      <c r="AM1212" s="442" t="s">
        <v>52</v>
      </c>
      <c r="AN1212" s="442" t="s">
        <v>50</v>
      </c>
      <c r="AO1212" s="442"/>
      <c r="AP1212" s="688" t="s">
        <v>38</v>
      </c>
      <c r="AQ1212" s="688" t="s">
        <v>37</v>
      </c>
      <c r="AR1212" s="688" t="s">
        <v>1257</v>
      </c>
      <c r="AS1212" s="562"/>
      <c r="AT1212" s="697"/>
      <c r="AU1212" s="697"/>
      <c r="AV1212" s="662">
        <v>0.46500000000000002</v>
      </c>
      <c r="AW1212" s="673" t="str">
        <f>U1212</f>
        <v>30390156H</v>
      </c>
      <c r="AX1212" s="673" cm="1">
        <f t="array" ref="AX1212">SUM(MID(0&amp;AW1212,LARGE(INDEX(ISNUMBER(--MID(AW1212,ROW($1:$8),1))*ROW($1:$8),),ROW($1:$8))+1,1)*10^ROW($1:$8)/10)</f>
        <v>30390156</v>
      </c>
      <c r="AY1212" s="673" t="str">
        <f>VLOOKUP($AX1212,'Item Master Data'!$A:$F,3,FALSE)</f>
        <v>Q.PEAK DUO BLK ML G10+</v>
      </c>
      <c r="AZ1212" s="673">
        <f>VLOOKUP($AX1212,'Item Master Data'!$A:$F,6,FALSE)</f>
        <v>400</v>
      </c>
      <c r="BA1212" s="673">
        <f>X1212/BB1212</f>
        <v>16</v>
      </c>
      <c r="BB1212" s="673">
        <f>VLOOKUP(AX1212,'Item Master Data'!$A:$G,7,FALSE)</f>
        <v>32</v>
      </c>
      <c r="BC1212" s="673"/>
      <c r="BD1212" s="673">
        <f>W1212-AZ1212</f>
        <v>0</v>
      </c>
    </row>
    <row r="1213" spans="1:56">
      <c r="A1213" s="544"/>
      <c r="B1213" s="724">
        <v>44623</v>
      </c>
      <c r="C1213" s="724">
        <v>44623</v>
      </c>
      <c r="D1213" s="687" t="s">
        <v>3247</v>
      </c>
      <c r="E1213" s="676" t="s">
        <v>5394</v>
      </c>
      <c r="F1213" s="442"/>
      <c r="G1213" s="676">
        <v>2022</v>
      </c>
      <c r="H1213" s="442">
        <v>3</v>
      </c>
      <c r="I1213" s="783">
        <v>127786</v>
      </c>
      <c r="J1213" s="750">
        <v>44644</v>
      </c>
      <c r="K1213" s="733" t="s">
        <v>3590</v>
      </c>
      <c r="L1213" s="734" t="s">
        <v>3397</v>
      </c>
      <c r="M1213" s="689">
        <v>44609</v>
      </c>
      <c r="N1213" s="689">
        <v>44609</v>
      </c>
      <c r="O1213" s="689">
        <v>44652</v>
      </c>
      <c r="P1213" s="333">
        <v>44629</v>
      </c>
      <c r="Q1213" s="333">
        <v>44644</v>
      </c>
      <c r="R1213" s="333">
        <v>44648</v>
      </c>
      <c r="S1213" s="442" t="s">
        <v>2425</v>
      </c>
      <c r="T1213" s="442">
        <v>60</v>
      </c>
      <c r="U1213" s="442">
        <v>49201132</v>
      </c>
      <c r="V1213" s="442" t="s">
        <v>986</v>
      </c>
      <c r="W1213" s="676">
        <v>360</v>
      </c>
      <c r="X1213" s="678">
        <v>832</v>
      </c>
      <c r="Y1213" s="679">
        <v>299520</v>
      </c>
      <c r="Z1213" s="443">
        <v>0.53</v>
      </c>
      <c r="AA1213" s="682">
        <f>Y1213*Z1213</f>
        <v>158745.60000000001</v>
      </c>
      <c r="AB1213" s="682"/>
      <c r="AC1213" s="444">
        <v>0</v>
      </c>
      <c r="AD1213" s="692"/>
      <c r="AE1213" s="441"/>
      <c r="AF1213" s="695">
        <f>AA1213+AD1213+AE1213</f>
        <v>158745.60000000001</v>
      </c>
      <c r="AG1213" s="442" t="s">
        <v>1073</v>
      </c>
      <c r="AH1213" s="676"/>
      <c r="AI1213" s="685" t="s">
        <v>2488</v>
      </c>
      <c r="AJ1213" s="442" t="s">
        <v>2518</v>
      </c>
      <c r="AK1213" s="696" t="s">
        <v>1138</v>
      </c>
      <c r="AL1213" s="676">
        <v>85040</v>
      </c>
      <c r="AM1213" s="442" t="s">
        <v>52</v>
      </c>
      <c r="AN1213" s="737" t="s">
        <v>1110</v>
      </c>
      <c r="AO1213" s="442"/>
      <c r="AP1213" s="688"/>
      <c r="AQ1213" s="688" t="s">
        <v>37</v>
      </c>
      <c r="AR1213" s="688"/>
      <c r="AS1213" s="562"/>
      <c r="AT1213" s="697"/>
      <c r="AU1213" s="697"/>
      <c r="AV1213" s="662">
        <v>0.51</v>
      </c>
      <c r="AW1213" s="673">
        <f>U1213</f>
        <v>49201132</v>
      </c>
      <c r="AX1213" s="673" cm="1">
        <f t="array" ref="AX1213">SUM(MID(0&amp;AW1213,LARGE(INDEX(ISNUMBER(--MID(AW1213,ROW($1:$8),1))*ROW($1:$8),),ROW($1:$8))+1,1)*10^ROW($1:$8)/10)</f>
        <v>49201132</v>
      </c>
      <c r="AY1213" s="673" t="str">
        <f>VLOOKUP($AX1213,'Item Master Data'!$A:$F,3,FALSE)</f>
        <v>Q.PEAK DUO BLK G10+</v>
      </c>
      <c r="AZ1213" s="673">
        <f>VLOOKUP($AX1213,'Item Master Data'!$A:$F,6,FALSE)</f>
        <v>360</v>
      </c>
      <c r="BA1213" s="673">
        <f>X1213/BB1213</f>
        <v>26</v>
      </c>
      <c r="BB1213" s="673">
        <f>VLOOKUP(AX1213,'Item Master Data'!$A:$G,7,FALSE)</f>
        <v>32</v>
      </c>
      <c r="BC1213" s="673"/>
      <c r="BD1213" s="673">
        <f>W1213-AZ1213</f>
        <v>0</v>
      </c>
    </row>
    <row r="1214" spans="1:56">
      <c r="A1214" s="590"/>
      <c r="B1214" s="723">
        <v>44648</v>
      </c>
      <c r="C1214" s="723">
        <v>44648</v>
      </c>
      <c r="D1214" s="687" t="s">
        <v>3247</v>
      </c>
      <c r="E1214" s="676"/>
      <c r="F1214" s="442"/>
      <c r="G1214" s="676">
        <v>2022</v>
      </c>
      <c r="H1214" s="442">
        <v>3</v>
      </c>
      <c r="I1214" s="676">
        <v>127588</v>
      </c>
      <c r="J1214" s="333">
        <v>44648</v>
      </c>
      <c r="K1214" s="685" t="s">
        <v>3586</v>
      </c>
      <c r="L1214" s="676" t="s">
        <v>3397</v>
      </c>
      <c r="M1214" s="689">
        <v>44637</v>
      </c>
      <c r="N1214" s="689">
        <v>44637</v>
      </c>
      <c r="O1214" s="689"/>
      <c r="P1214" s="333">
        <v>44643</v>
      </c>
      <c r="Q1214" s="333">
        <v>44648</v>
      </c>
      <c r="R1214" s="333">
        <v>44649</v>
      </c>
      <c r="S1214" s="442" t="s">
        <v>2425</v>
      </c>
      <c r="T1214" s="442">
        <v>60</v>
      </c>
      <c r="U1214" s="442" t="s">
        <v>3229</v>
      </c>
      <c r="V1214" s="442" t="s">
        <v>3296</v>
      </c>
      <c r="W1214" s="676">
        <v>405</v>
      </c>
      <c r="X1214" s="678">
        <v>2304</v>
      </c>
      <c r="Y1214" s="693">
        <v>933120</v>
      </c>
      <c r="Z1214" s="443">
        <v>0.51</v>
      </c>
      <c r="AA1214" s="682">
        <f>Y1214*Z1214</f>
        <v>475891.20000000001</v>
      </c>
      <c r="AB1214" s="682"/>
      <c r="AC1214" s="444">
        <v>0</v>
      </c>
      <c r="AD1214" s="692"/>
      <c r="AE1214" s="441"/>
      <c r="AF1214" s="695">
        <f>AA1214+AD1214+AE1214</f>
        <v>475891.20000000001</v>
      </c>
      <c r="AG1214" s="442" t="s">
        <v>1073</v>
      </c>
      <c r="AH1214" s="676"/>
      <c r="AI1214" s="685" t="s">
        <v>2488</v>
      </c>
      <c r="AJ1214" s="442" t="s">
        <v>2518</v>
      </c>
      <c r="AK1214" s="696" t="s">
        <v>1138</v>
      </c>
      <c r="AL1214" s="676">
        <v>85040</v>
      </c>
      <c r="AM1214" s="442" t="s">
        <v>52</v>
      </c>
      <c r="AN1214" s="442" t="s">
        <v>50</v>
      </c>
      <c r="AO1214" s="442"/>
      <c r="AP1214" s="688" t="s">
        <v>38</v>
      </c>
      <c r="AQ1214" s="688" t="s">
        <v>37</v>
      </c>
      <c r="AR1214" s="688" t="s">
        <v>3298</v>
      </c>
      <c r="AS1214" s="563"/>
      <c r="AT1214" s="715"/>
      <c r="AU1214" s="715"/>
      <c r="AV1214" s="662">
        <v>0.51</v>
      </c>
      <c r="AW1214" s="673" t="str">
        <f>U1214</f>
        <v>30372157C</v>
      </c>
      <c r="AX1214" s="673" cm="1">
        <f t="array" ref="AX1214">SUM(MID(0&amp;AW1214,LARGE(INDEX(ISNUMBER(--MID(AW1214,ROW($1:$8),1))*ROW($1:$8),),ROW($1:$8))+1,1)*10^ROW($1:$8)/10)</f>
        <v>30372157</v>
      </c>
      <c r="AY1214" s="673" t="str">
        <f>VLOOKUP($AX1214,'Item Master Data'!$A:$F,3,FALSE)</f>
        <v>Q.PEAK DUO ML G10.a+</v>
      </c>
      <c r="AZ1214" s="673">
        <f>VLOOKUP($AX1214,'Item Master Data'!$A:$F,6,FALSE)</f>
        <v>405</v>
      </c>
      <c r="BA1214" s="673">
        <f>X1214/BB1214</f>
        <v>72</v>
      </c>
      <c r="BB1214" s="673">
        <f>VLOOKUP(AX1214,'Item Master Data'!$A:$G,7,FALSE)</f>
        <v>32</v>
      </c>
      <c r="BC1214" s="673"/>
      <c r="BD1214" s="673">
        <f>W1214-AZ1214</f>
        <v>0</v>
      </c>
    </row>
    <row r="1215" spans="1:56">
      <c r="A1215" s="544">
        <v>10</v>
      </c>
      <c r="B1215" s="724">
        <v>44617</v>
      </c>
      <c r="C1215" s="724">
        <v>44617</v>
      </c>
      <c r="D1215" s="687" t="s">
        <v>3247</v>
      </c>
      <c r="E1215" s="676" t="s">
        <v>3276</v>
      </c>
      <c r="F1215" s="442"/>
      <c r="G1215" s="676">
        <v>2022</v>
      </c>
      <c r="H1215" s="442">
        <v>3</v>
      </c>
      <c r="I1215" s="676">
        <v>127604</v>
      </c>
      <c r="J1215" s="333">
        <v>44648</v>
      </c>
      <c r="K1215" s="685" t="s">
        <v>3407</v>
      </c>
      <c r="L1215" s="676" t="s">
        <v>3397</v>
      </c>
      <c r="M1215" s="689">
        <v>44501</v>
      </c>
      <c r="N1215" s="689">
        <v>44563</v>
      </c>
      <c r="O1215" s="689" t="s">
        <v>2411</v>
      </c>
      <c r="P1215" s="333">
        <v>44628</v>
      </c>
      <c r="Q1215" s="333">
        <v>44648</v>
      </c>
      <c r="R1215" s="333">
        <v>44649</v>
      </c>
      <c r="S1215" s="442" t="s">
        <v>2425</v>
      </c>
      <c r="T1215" s="442">
        <v>60</v>
      </c>
      <c r="U1215" s="442" t="s">
        <v>1791</v>
      </c>
      <c r="V1215" s="442" t="s">
        <v>973</v>
      </c>
      <c r="W1215" s="676">
        <v>400</v>
      </c>
      <c r="X1215" s="678">
        <v>2304</v>
      </c>
      <c r="Y1215" s="679">
        <v>921600</v>
      </c>
      <c r="Z1215" s="443">
        <v>0.55000000000000004</v>
      </c>
      <c r="AA1215" s="682">
        <f>Y1215*Z1215</f>
        <v>506880.00000000006</v>
      </c>
      <c r="AB1215" s="682"/>
      <c r="AC1215" s="444">
        <v>0</v>
      </c>
      <c r="AD1215" s="692"/>
      <c r="AE1215" s="441"/>
      <c r="AF1215" s="695">
        <f>AA1215+AD1215+AE1215</f>
        <v>506880.00000000006</v>
      </c>
      <c r="AG1215" s="442" t="s">
        <v>1073</v>
      </c>
      <c r="AH1215" s="676"/>
      <c r="AI1215" s="685" t="s">
        <v>2488</v>
      </c>
      <c r="AJ1215" s="442" t="s">
        <v>2518</v>
      </c>
      <c r="AK1215" s="696" t="s">
        <v>1138</v>
      </c>
      <c r="AL1215" s="676">
        <v>85040</v>
      </c>
      <c r="AM1215" s="442" t="s">
        <v>52</v>
      </c>
      <c r="AN1215" s="442" t="s">
        <v>50</v>
      </c>
      <c r="AO1215" s="442"/>
      <c r="AP1215" s="688" t="s">
        <v>38</v>
      </c>
      <c r="AQ1215" s="688" t="s">
        <v>37</v>
      </c>
      <c r="AR1215" s="688" t="s">
        <v>3298</v>
      </c>
      <c r="AS1215" s="562"/>
      <c r="AT1215" s="697"/>
      <c r="AU1215" s="697"/>
      <c r="AV1215" s="662">
        <v>0.49</v>
      </c>
      <c r="AW1215" s="673" t="str">
        <f>U1215</f>
        <v>30390156H</v>
      </c>
      <c r="AX1215" s="673" cm="1">
        <f t="array" ref="AX1215">SUM(MID(0&amp;AW1215,LARGE(INDEX(ISNUMBER(--MID(AW1215,ROW($1:$8),1))*ROW($1:$8),),ROW($1:$8))+1,1)*10^ROW($1:$8)/10)</f>
        <v>30390156</v>
      </c>
      <c r="AY1215" s="673" t="str">
        <f>VLOOKUP($AX1215,'Item Master Data'!$A:$F,3,FALSE)</f>
        <v>Q.PEAK DUO BLK ML G10+</v>
      </c>
      <c r="AZ1215" s="673">
        <f>VLOOKUP($AX1215,'Item Master Data'!$A:$F,6,FALSE)</f>
        <v>400</v>
      </c>
      <c r="BA1215" s="673">
        <f>X1215/BB1215</f>
        <v>72</v>
      </c>
      <c r="BB1215" s="673">
        <f>VLOOKUP(AX1215,'Item Master Data'!$A:$G,7,FALSE)</f>
        <v>32</v>
      </c>
      <c r="BC1215" s="673"/>
      <c r="BD1215" s="673">
        <f>W1215-AZ1215</f>
        <v>0</v>
      </c>
    </row>
    <row r="1216" spans="1:56">
      <c r="A1216" s="544">
        <v>10</v>
      </c>
      <c r="B1216" s="724">
        <v>44617</v>
      </c>
      <c r="C1216" s="724">
        <v>44617</v>
      </c>
      <c r="D1216" s="687" t="s">
        <v>3247</v>
      </c>
      <c r="E1216" s="676" t="s">
        <v>3276</v>
      </c>
      <c r="F1216" s="442"/>
      <c r="G1216" s="676">
        <v>2022</v>
      </c>
      <c r="H1216" s="442">
        <v>3</v>
      </c>
      <c r="I1216" s="676">
        <v>127580</v>
      </c>
      <c r="J1216" s="333">
        <v>44644</v>
      </c>
      <c r="K1216" s="685" t="s">
        <v>3407</v>
      </c>
      <c r="L1216" s="676" t="s">
        <v>3397</v>
      </c>
      <c r="M1216" s="689">
        <v>44501</v>
      </c>
      <c r="N1216" s="689">
        <v>44563</v>
      </c>
      <c r="O1216" s="689" t="s">
        <v>2411</v>
      </c>
      <c r="P1216" s="333">
        <v>44628</v>
      </c>
      <c r="Q1216" s="333">
        <v>44644</v>
      </c>
      <c r="R1216" s="333">
        <v>44645</v>
      </c>
      <c r="S1216" s="442" t="s">
        <v>2425</v>
      </c>
      <c r="T1216" s="442">
        <v>60</v>
      </c>
      <c r="U1216" s="442" t="s">
        <v>1290</v>
      </c>
      <c r="V1216" s="442" t="s">
        <v>973</v>
      </c>
      <c r="W1216" s="676">
        <v>400</v>
      </c>
      <c r="X1216" s="678">
        <v>832</v>
      </c>
      <c r="Y1216" s="679">
        <v>332800</v>
      </c>
      <c r="Z1216" s="443">
        <v>0.55000000000000004</v>
      </c>
      <c r="AA1216" s="682">
        <f>Y1216*Z1216</f>
        <v>183040.00000000003</v>
      </c>
      <c r="AB1216" s="682"/>
      <c r="AC1216" s="444">
        <v>0</v>
      </c>
      <c r="AD1216" s="692"/>
      <c r="AE1216" s="441"/>
      <c r="AF1216" s="695">
        <f>AA1216+AD1216+AE1216</f>
        <v>183040.00000000003</v>
      </c>
      <c r="AG1216" s="442" t="s">
        <v>1073</v>
      </c>
      <c r="AH1216" s="676"/>
      <c r="AI1216" s="685" t="s">
        <v>2488</v>
      </c>
      <c r="AJ1216" s="442" t="s">
        <v>2518</v>
      </c>
      <c r="AK1216" s="696" t="s">
        <v>1138</v>
      </c>
      <c r="AL1216" s="676">
        <v>85040</v>
      </c>
      <c r="AM1216" s="442" t="s">
        <v>52</v>
      </c>
      <c r="AN1216" s="442" t="s">
        <v>50</v>
      </c>
      <c r="AO1216" s="442"/>
      <c r="AP1216" s="688" t="s">
        <v>38</v>
      </c>
      <c r="AQ1216" s="688" t="s">
        <v>37</v>
      </c>
      <c r="AR1216" s="688" t="s">
        <v>3298</v>
      </c>
      <c r="AS1216" s="562"/>
      <c r="AT1216" s="697"/>
      <c r="AU1216" s="697"/>
      <c r="AV1216" s="662">
        <v>0.49</v>
      </c>
      <c r="AW1216" s="673" t="str">
        <f>U1216</f>
        <v>30390456H</v>
      </c>
      <c r="AX1216" s="673" cm="1">
        <f t="array" ref="AX1216">SUM(MID(0&amp;AW1216,LARGE(INDEX(ISNUMBER(--MID(AW1216,ROW($1:$8),1))*ROW($1:$8),),ROW($1:$8))+1,1)*10^ROW($1:$8)/10)</f>
        <v>30390456</v>
      </c>
      <c r="AY1216" s="673" t="str">
        <f>VLOOKUP($AX1216,'Item Master Data'!$A:$F,3,FALSE)</f>
        <v>Q.PEAK DUO BLK ML G10+</v>
      </c>
      <c r="AZ1216" s="673">
        <f>VLOOKUP($AX1216,'Item Master Data'!$A:$F,6,FALSE)</f>
        <v>400</v>
      </c>
      <c r="BA1216" s="673">
        <f>X1216/BB1216</f>
        <v>26</v>
      </c>
      <c r="BB1216" s="673">
        <f>VLOOKUP(AX1216,'Item Master Data'!$A:$G,7,FALSE)</f>
        <v>32</v>
      </c>
      <c r="BC1216" s="673"/>
      <c r="BD1216" s="673">
        <f>W1216-AZ1216</f>
        <v>0</v>
      </c>
    </row>
    <row r="1217" spans="1:56">
      <c r="A1217" s="544"/>
      <c r="B1217" s="724">
        <v>44644</v>
      </c>
      <c r="C1217" s="724">
        <v>44644</v>
      </c>
      <c r="D1217" s="687" t="s">
        <v>3247</v>
      </c>
      <c r="E1217" s="676"/>
      <c r="F1217" s="442"/>
      <c r="G1217" s="676">
        <v>2022</v>
      </c>
      <c r="H1217" s="676">
        <v>3</v>
      </c>
      <c r="I1217" s="676">
        <v>127669</v>
      </c>
      <c r="J1217" s="333">
        <v>44649</v>
      </c>
      <c r="K1217" s="685" t="s">
        <v>3327</v>
      </c>
      <c r="L1217" s="676" t="s">
        <v>3328</v>
      </c>
      <c r="M1217" s="689">
        <v>44490</v>
      </c>
      <c r="N1217" s="689">
        <v>44624</v>
      </c>
      <c r="O1217" s="689"/>
      <c r="P1217" s="333">
        <v>44645</v>
      </c>
      <c r="Q1217" s="333">
        <v>44649</v>
      </c>
      <c r="R1217" s="333">
        <v>44656</v>
      </c>
      <c r="S1217" s="442" t="s">
        <v>2425</v>
      </c>
      <c r="T1217" s="442">
        <v>60</v>
      </c>
      <c r="U1217" s="442">
        <v>49203132</v>
      </c>
      <c r="V1217" s="442" t="s">
        <v>986</v>
      </c>
      <c r="W1217" s="676">
        <v>360</v>
      </c>
      <c r="X1217" s="678">
        <v>320</v>
      </c>
      <c r="Y1217" s="679">
        <v>115200</v>
      </c>
      <c r="Z1217" s="443">
        <v>0.51500000000000001</v>
      </c>
      <c r="AA1217" s="682">
        <f>Y1217*Z1217</f>
        <v>59328</v>
      </c>
      <c r="AB1217" s="682"/>
      <c r="AC1217" s="444">
        <v>0</v>
      </c>
      <c r="AD1217" s="692"/>
      <c r="AE1217" s="441"/>
      <c r="AF1217" s="695">
        <f>AA1217+AD1217+AE1217</f>
        <v>59328</v>
      </c>
      <c r="AG1217" s="442" t="s">
        <v>1073</v>
      </c>
      <c r="AH1217" s="676"/>
      <c r="AI1217" s="685" t="s">
        <v>2488</v>
      </c>
      <c r="AJ1217" s="442" t="s">
        <v>1397</v>
      </c>
      <c r="AK1217" s="696" t="s">
        <v>1149</v>
      </c>
      <c r="AL1217" s="676">
        <v>77092</v>
      </c>
      <c r="AM1217" s="442" t="s">
        <v>52</v>
      </c>
      <c r="AN1217" s="442" t="s">
        <v>1076</v>
      </c>
      <c r="AO1217" s="442"/>
      <c r="AP1217" s="688"/>
      <c r="AQ1217" s="688" t="s">
        <v>37</v>
      </c>
      <c r="AR1217" s="688"/>
      <c r="AS1217" s="562"/>
      <c r="AT1217" s="697"/>
      <c r="AU1217" s="697"/>
      <c r="AV1217" s="662"/>
      <c r="AW1217" s="673">
        <f>U1217</f>
        <v>49203132</v>
      </c>
      <c r="AX1217" s="673" cm="1">
        <f t="array" ref="AX1217">SUM(MID(0&amp;AW1217,LARGE(INDEX(ISNUMBER(--MID(AW1217,ROW($1:$8),1))*ROW($1:$8),),ROW($1:$8))+1,1)*10^ROW($1:$8)/10)</f>
        <v>49203132</v>
      </c>
      <c r="AY1217" s="673" t="str">
        <f>VLOOKUP($AX1217,'Item Master Data'!$A:$F,3,FALSE)</f>
        <v>Q.PEAK DUO BLK G10+</v>
      </c>
      <c r="AZ1217" s="673">
        <f>VLOOKUP($AX1217,'Item Master Data'!$A:$F,6,FALSE)</f>
        <v>360</v>
      </c>
      <c r="BA1217" s="673">
        <f>X1217/BB1217</f>
        <v>10</v>
      </c>
      <c r="BB1217" s="673">
        <f>VLOOKUP(AX1217,'Item Master Data'!$A:$G,7,FALSE)</f>
        <v>32</v>
      </c>
      <c r="BC1217" s="673"/>
      <c r="BD1217" s="673">
        <f>W1217-AZ1217</f>
        <v>0</v>
      </c>
    </row>
    <row r="1218" spans="1:56">
      <c r="A1218" s="544"/>
      <c r="B1218" s="724">
        <v>44615</v>
      </c>
      <c r="C1218" s="724">
        <v>44615</v>
      </c>
      <c r="D1218" s="687" t="s">
        <v>3247</v>
      </c>
      <c r="E1218" s="676"/>
      <c r="F1218" s="442"/>
      <c r="G1218" s="676">
        <v>2022</v>
      </c>
      <c r="H1218" s="676">
        <v>3</v>
      </c>
      <c r="I1218" s="676">
        <v>127205</v>
      </c>
      <c r="J1218" s="333">
        <v>44627</v>
      </c>
      <c r="K1218" s="685" t="s">
        <v>3329</v>
      </c>
      <c r="L1218" s="676" t="s">
        <v>3330</v>
      </c>
      <c r="M1218" s="689">
        <v>44610</v>
      </c>
      <c r="N1218" s="689">
        <v>44621</v>
      </c>
      <c r="O1218" s="689"/>
      <c r="P1218" s="333">
        <v>44617</v>
      </c>
      <c r="Q1218" s="333">
        <v>44622</v>
      </c>
      <c r="R1218" s="333">
        <v>44627</v>
      </c>
      <c r="S1218" s="442" t="s">
        <v>2425</v>
      </c>
      <c r="T1218" s="442">
        <v>72</v>
      </c>
      <c r="U1218" s="442">
        <v>46109145</v>
      </c>
      <c r="V1218" s="442" t="s">
        <v>3331</v>
      </c>
      <c r="W1218" s="676">
        <v>425</v>
      </c>
      <c r="X1218" s="678">
        <v>18</v>
      </c>
      <c r="Y1218" s="693">
        <v>7650</v>
      </c>
      <c r="Z1218" s="443">
        <v>0.52</v>
      </c>
      <c r="AA1218" s="682">
        <f>Y1218*Z1218</f>
        <v>3978</v>
      </c>
      <c r="AB1218" s="682"/>
      <c r="AC1218" s="444">
        <v>0</v>
      </c>
      <c r="AD1218" s="692"/>
      <c r="AE1218" s="441"/>
      <c r="AF1218" s="695">
        <f>AA1218+AD1218+AE1218</f>
        <v>3978</v>
      </c>
      <c r="AG1218" s="442" t="s">
        <v>47</v>
      </c>
      <c r="AH1218" s="676"/>
      <c r="AI1218" s="685" t="s">
        <v>3332</v>
      </c>
      <c r="AJ1218" s="442" t="s">
        <v>3333</v>
      </c>
      <c r="AK1218" s="696" t="s">
        <v>1088</v>
      </c>
      <c r="AL1218" s="676">
        <v>32403</v>
      </c>
      <c r="AM1218" s="442" t="s">
        <v>52</v>
      </c>
      <c r="AN1218" s="442" t="s">
        <v>1076</v>
      </c>
      <c r="AO1218" s="442"/>
      <c r="AP1218" s="688"/>
      <c r="AQ1218" s="688" t="s">
        <v>37</v>
      </c>
      <c r="AR1218" s="688"/>
      <c r="AS1218" s="562"/>
      <c r="AT1218" s="697"/>
      <c r="AU1218" s="697"/>
      <c r="AV1218" s="662"/>
      <c r="AW1218" s="673">
        <f>U1218</f>
        <v>46109145</v>
      </c>
      <c r="AX1218" s="673" cm="1">
        <f t="array" ref="AX1218">SUM(MID(0&amp;AW1218,LARGE(INDEX(ISNUMBER(--MID(AW1218,ROW($1:$8),1))*ROW($1:$8),),ROW($1:$8))+1,1)*10^ROW($1:$8)/10)</f>
        <v>46109145</v>
      </c>
      <c r="AY1218" s="673" t="str">
        <f>VLOOKUP($AX1218,'Item Master Data'!$A:$F,3,FALSE)</f>
        <v xml:space="preserve">Q.PEAK DUO L G6 </v>
      </c>
      <c r="AZ1218" s="673">
        <f>VLOOKUP($AX1218,'Item Master Data'!$A:$F,6,FALSE)</f>
        <v>425</v>
      </c>
      <c r="BA1218" s="673">
        <f>X1218/BB1218</f>
        <v>0.62068965517241381</v>
      </c>
      <c r="BB1218" s="673">
        <f>VLOOKUP(AX1218,'Item Master Data'!$A:$G,7,FALSE)</f>
        <v>29</v>
      </c>
      <c r="BC1218" s="673"/>
      <c r="BD1218" s="673">
        <f>W1218-AZ1218</f>
        <v>0</v>
      </c>
    </row>
    <row r="1219" spans="1:56">
      <c r="A1219" s="544"/>
      <c r="B1219" s="724">
        <v>44628</v>
      </c>
      <c r="C1219" s="724">
        <v>44628</v>
      </c>
      <c r="D1219" s="687" t="s">
        <v>3247</v>
      </c>
      <c r="E1219" s="676"/>
      <c r="F1219" s="442"/>
      <c r="G1219" s="676">
        <v>2022</v>
      </c>
      <c r="H1219" s="676">
        <v>3</v>
      </c>
      <c r="I1219" s="676">
        <v>127747</v>
      </c>
      <c r="J1219" s="333">
        <v>44651</v>
      </c>
      <c r="K1219" s="685" t="s">
        <v>3334</v>
      </c>
      <c r="L1219" s="676" t="s">
        <v>3335</v>
      </c>
      <c r="M1219" s="689">
        <v>44490</v>
      </c>
      <c r="N1219" s="689">
        <v>44624</v>
      </c>
      <c r="O1219" s="689"/>
      <c r="P1219" s="333">
        <v>44629</v>
      </c>
      <c r="Q1219" s="333">
        <v>44651</v>
      </c>
      <c r="R1219" s="333">
        <v>44652</v>
      </c>
      <c r="S1219" s="442" t="s">
        <v>2425</v>
      </c>
      <c r="T1219" s="442">
        <v>60</v>
      </c>
      <c r="U1219" s="442">
        <v>49201132</v>
      </c>
      <c r="V1219" s="442" t="s">
        <v>986</v>
      </c>
      <c r="W1219" s="676">
        <v>360</v>
      </c>
      <c r="X1219" s="678">
        <v>416</v>
      </c>
      <c r="Y1219" s="679">
        <v>149760</v>
      </c>
      <c r="Z1219" s="443">
        <v>0.53500000000000003</v>
      </c>
      <c r="AA1219" s="682">
        <f>Y1219*Z1219</f>
        <v>80121.600000000006</v>
      </c>
      <c r="AB1219" s="682"/>
      <c r="AC1219" s="444">
        <v>0</v>
      </c>
      <c r="AD1219" s="692"/>
      <c r="AE1219" s="441"/>
      <c r="AF1219" s="695">
        <f>AA1219+AD1219+AE1219</f>
        <v>80121.600000000006</v>
      </c>
      <c r="AG1219" s="442" t="s">
        <v>1073</v>
      </c>
      <c r="AH1219" s="676"/>
      <c r="AI1219" s="685">
        <v>60</v>
      </c>
      <c r="AJ1219" s="442" t="s">
        <v>1610</v>
      </c>
      <c r="AK1219" s="696" t="s">
        <v>1149</v>
      </c>
      <c r="AL1219" s="676">
        <v>78744</v>
      </c>
      <c r="AM1219" s="442" t="s">
        <v>52</v>
      </c>
      <c r="AN1219" s="737" t="s">
        <v>1110</v>
      </c>
      <c r="AO1219" s="442"/>
      <c r="AP1219" s="688"/>
      <c r="AQ1219" s="688" t="s">
        <v>37</v>
      </c>
      <c r="AR1219" s="688"/>
      <c r="AS1219" s="562"/>
      <c r="AT1219" s="697"/>
      <c r="AU1219" s="697"/>
      <c r="AV1219" s="662"/>
      <c r="AW1219" s="673">
        <f>U1219</f>
        <v>49201132</v>
      </c>
      <c r="AX1219" s="673" cm="1">
        <f t="array" ref="AX1219">SUM(MID(0&amp;AW1219,LARGE(INDEX(ISNUMBER(--MID(AW1219,ROW($1:$8),1))*ROW($1:$8),),ROW($1:$8))+1,1)*10^ROW($1:$8)/10)</f>
        <v>49201132</v>
      </c>
      <c r="AY1219" s="673" t="str">
        <f>VLOOKUP($AX1219,'Item Master Data'!$A:$F,3,FALSE)</f>
        <v>Q.PEAK DUO BLK G10+</v>
      </c>
      <c r="AZ1219" s="673">
        <f>VLOOKUP($AX1219,'Item Master Data'!$A:$F,6,FALSE)</f>
        <v>360</v>
      </c>
      <c r="BA1219" s="673">
        <f>X1219/BB1219</f>
        <v>13</v>
      </c>
      <c r="BB1219" s="673">
        <f>VLOOKUP(AX1219,'Item Master Data'!$A:$G,7,FALSE)</f>
        <v>32</v>
      </c>
      <c r="BC1219" s="673"/>
      <c r="BD1219" s="673">
        <f>W1219-AZ1219</f>
        <v>0</v>
      </c>
    </row>
    <row r="1220" spans="1:56">
      <c r="A1220" s="544"/>
      <c r="B1220" s="724">
        <v>44644</v>
      </c>
      <c r="C1220" s="724">
        <v>44644</v>
      </c>
      <c r="D1220" s="687" t="s">
        <v>3247</v>
      </c>
      <c r="E1220" s="676"/>
      <c r="F1220" s="442"/>
      <c r="G1220" s="676">
        <v>2022</v>
      </c>
      <c r="H1220" s="676">
        <v>3</v>
      </c>
      <c r="I1220" s="676">
        <v>127670</v>
      </c>
      <c r="J1220" s="333">
        <v>44649</v>
      </c>
      <c r="K1220" s="685" t="s">
        <v>3336</v>
      </c>
      <c r="L1220" s="676" t="s">
        <v>3335</v>
      </c>
      <c r="M1220" s="689">
        <v>44490</v>
      </c>
      <c r="N1220" s="689">
        <v>44623</v>
      </c>
      <c r="O1220" s="689"/>
      <c r="P1220" s="333">
        <v>44645</v>
      </c>
      <c r="Q1220" s="333">
        <v>44650</v>
      </c>
      <c r="R1220" s="333">
        <v>44656</v>
      </c>
      <c r="S1220" s="442" t="s">
        <v>2425</v>
      </c>
      <c r="T1220" s="442">
        <v>60</v>
      </c>
      <c r="U1220" s="442">
        <v>49203132</v>
      </c>
      <c r="V1220" s="442" t="s">
        <v>986</v>
      </c>
      <c r="W1220" s="676">
        <v>360</v>
      </c>
      <c r="X1220" s="678">
        <v>320</v>
      </c>
      <c r="Y1220" s="679">
        <v>115200</v>
      </c>
      <c r="Z1220" s="443">
        <v>0.51500000000000001</v>
      </c>
      <c r="AA1220" s="682">
        <f>Y1220*Z1220</f>
        <v>59328</v>
      </c>
      <c r="AB1220" s="682"/>
      <c r="AC1220" s="444">
        <v>0</v>
      </c>
      <c r="AD1220" s="692"/>
      <c r="AE1220" s="441"/>
      <c r="AF1220" s="695">
        <f>AA1220+AD1220+AE1220</f>
        <v>59328</v>
      </c>
      <c r="AG1220" s="442" t="s">
        <v>1073</v>
      </c>
      <c r="AH1220" s="676"/>
      <c r="AI1220" s="685">
        <v>60</v>
      </c>
      <c r="AJ1220" s="442" t="s">
        <v>3337</v>
      </c>
      <c r="AK1220" s="696" t="s">
        <v>1149</v>
      </c>
      <c r="AL1220" s="676">
        <v>75007</v>
      </c>
      <c r="AM1220" s="442" t="s">
        <v>52</v>
      </c>
      <c r="AN1220" s="442" t="s">
        <v>1076</v>
      </c>
      <c r="AO1220" s="442"/>
      <c r="AP1220" s="688"/>
      <c r="AQ1220" s="688" t="s">
        <v>37</v>
      </c>
      <c r="AR1220" s="688" t="s">
        <v>3338</v>
      </c>
      <c r="AS1220" s="562"/>
      <c r="AT1220" s="697"/>
      <c r="AU1220" s="697"/>
      <c r="AV1220" s="662"/>
      <c r="AW1220" s="673">
        <f>U1220</f>
        <v>49203132</v>
      </c>
      <c r="AX1220" s="673" cm="1">
        <f t="array" ref="AX1220">SUM(MID(0&amp;AW1220,LARGE(INDEX(ISNUMBER(--MID(AW1220,ROW($1:$8),1))*ROW($1:$8),),ROW($1:$8))+1,1)*10^ROW($1:$8)/10)</f>
        <v>49203132</v>
      </c>
      <c r="AY1220" s="673" t="str">
        <f>VLOOKUP($AX1220,'Item Master Data'!$A:$F,3,FALSE)</f>
        <v>Q.PEAK DUO BLK G10+</v>
      </c>
      <c r="AZ1220" s="673">
        <f>VLOOKUP($AX1220,'Item Master Data'!$A:$F,6,FALSE)</f>
        <v>360</v>
      </c>
      <c r="BA1220" s="673">
        <f>X1220/BB1220</f>
        <v>10</v>
      </c>
      <c r="BB1220" s="673">
        <f>VLOOKUP(AX1220,'Item Master Data'!$A:$G,7,FALSE)</f>
        <v>32</v>
      </c>
      <c r="BC1220" s="673"/>
      <c r="BD1220" s="673">
        <f>W1220-AZ1220</f>
        <v>0</v>
      </c>
    </row>
    <row r="1221" spans="1:56">
      <c r="A1221" s="544"/>
      <c r="B1221" s="724">
        <v>44624</v>
      </c>
      <c r="C1221" s="724">
        <v>44624</v>
      </c>
      <c r="D1221" s="687" t="s">
        <v>3247</v>
      </c>
      <c r="E1221" s="676"/>
      <c r="F1221" s="442"/>
      <c r="G1221" s="676">
        <v>2022</v>
      </c>
      <c r="H1221" s="676">
        <v>3</v>
      </c>
      <c r="I1221" s="676">
        <v>127589</v>
      </c>
      <c r="J1221" s="333">
        <v>44648</v>
      </c>
      <c r="K1221" s="685" t="s">
        <v>3339</v>
      </c>
      <c r="L1221" s="676" t="s">
        <v>3340</v>
      </c>
      <c r="M1221" s="689">
        <v>44501</v>
      </c>
      <c r="N1221" s="689">
        <v>44624</v>
      </c>
      <c r="O1221" s="689"/>
      <c r="P1221" s="333">
        <v>44630</v>
      </c>
      <c r="Q1221" s="333">
        <v>44648</v>
      </c>
      <c r="R1221" s="333">
        <v>44650</v>
      </c>
      <c r="S1221" s="442" t="s">
        <v>2425</v>
      </c>
      <c r="T1221" s="442">
        <v>72</v>
      </c>
      <c r="U1221" s="442" t="s">
        <v>1840</v>
      </c>
      <c r="V1221" s="442" t="s">
        <v>2501</v>
      </c>
      <c r="W1221" s="676">
        <v>475</v>
      </c>
      <c r="X1221" s="678">
        <v>435</v>
      </c>
      <c r="Y1221" s="679">
        <v>206625</v>
      </c>
      <c r="Z1221" s="443">
        <v>0.47</v>
      </c>
      <c r="AA1221" s="682">
        <f>Y1221*Z1221</f>
        <v>97113.75</v>
      </c>
      <c r="AB1221" s="682"/>
      <c r="AC1221" s="444">
        <v>0</v>
      </c>
      <c r="AD1221" s="692"/>
      <c r="AE1221" s="441"/>
      <c r="AF1221" s="695">
        <f>AA1221+AD1221+AE1221</f>
        <v>97113.75</v>
      </c>
      <c r="AG1221" s="442" t="s">
        <v>1073</v>
      </c>
      <c r="AH1221" s="676"/>
      <c r="AI1221" s="685">
        <v>60</v>
      </c>
      <c r="AJ1221" s="442" t="s">
        <v>1610</v>
      </c>
      <c r="AK1221" s="696" t="s">
        <v>1149</v>
      </c>
      <c r="AL1221" s="676">
        <v>78744</v>
      </c>
      <c r="AM1221" s="442" t="s">
        <v>52</v>
      </c>
      <c r="AN1221" s="442" t="s">
        <v>50</v>
      </c>
      <c r="AO1221" s="442"/>
      <c r="AP1221" s="688" t="s">
        <v>38</v>
      </c>
      <c r="AQ1221" s="688" t="s">
        <v>37</v>
      </c>
      <c r="AR1221" s="688"/>
      <c r="AS1221" s="562"/>
      <c r="AT1221" s="697"/>
      <c r="AU1221" s="697"/>
      <c r="AV1221" s="662"/>
      <c r="AW1221" s="673" t="str">
        <f>U1221</f>
        <v>30397471F</v>
      </c>
      <c r="AX1221" s="673" cm="1">
        <f t="array" ref="AX1221">SUM(MID(0&amp;AW1221,LARGE(INDEX(ISNUMBER(--MID(AW1221,ROW($1:$8),1))*ROW($1:$8),),ROW($1:$8))+1,1)*10^ROW($1:$8)/10)</f>
        <v>30397471</v>
      </c>
      <c r="AY1221" s="673" t="str">
        <f>VLOOKUP($AX1221,'Item Master Data'!$A:$F,3,FALSE)</f>
        <v>Q.PEAK DUO XL G10</v>
      </c>
      <c r="AZ1221" s="673">
        <f>VLOOKUP($AX1221,'Item Master Data'!$A:$F,6,FALSE)</f>
        <v>475</v>
      </c>
      <c r="BA1221" s="673">
        <f>X1221/BB1221</f>
        <v>15</v>
      </c>
      <c r="BB1221" s="673">
        <f>VLOOKUP(AX1221,'Item Master Data'!$A:$G,7,FALSE)</f>
        <v>29</v>
      </c>
      <c r="BC1221" s="673"/>
      <c r="BD1221" s="673">
        <f>W1221-AZ1221</f>
        <v>0</v>
      </c>
    </row>
    <row r="1222" spans="1:56">
      <c r="A1222" s="544"/>
      <c r="B1222" s="724">
        <v>44634</v>
      </c>
      <c r="C1222" s="724">
        <v>44634</v>
      </c>
      <c r="D1222" s="687" t="s">
        <v>3247</v>
      </c>
      <c r="E1222" s="676" t="s">
        <v>3341</v>
      </c>
      <c r="F1222" s="442"/>
      <c r="G1222" s="676">
        <v>2022</v>
      </c>
      <c r="H1222" s="442">
        <v>3</v>
      </c>
      <c r="I1222" s="676">
        <v>127787</v>
      </c>
      <c r="J1222" s="333">
        <v>44650</v>
      </c>
      <c r="K1222" s="685" t="s">
        <v>3342</v>
      </c>
      <c r="L1222" s="676" t="s">
        <v>3340</v>
      </c>
      <c r="M1222" s="689">
        <v>44504</v>
      </c>
      <c r="N1222" s="689">
        <v>44599</v>
      </c>
      <c r="O1222" s="689"/>
      <c r="P1222" s="333">
        <v>44630</v>
      </c>
      <c r="Q1222" s="333">
        <v>44650</v>
      </c>
      <c r="R1222" s="333">
        <v>44655</v>
      </c>
      <c r="S1222" s="676" t="s">
        <v>1580</v>
      </c>
      <c r="T1222" s="442">
        <v>60</v>
      </c>
      <c r="U1222" s="442">
        <v>49201132</v>
      </c>
      <c r="V1222" s="442" t="s">
        <v>986</v>
      </c>
      <c r="W1222" s="676">
        <v>360</v>
      </c>
      <c r="X1222" s="678">
        <v>352</v>
      </c>
      <c r="Y1222" s="679">
        <v>126720</v>
      </c>
      <c r="Z1222" s="443">
        <v>0.53500000000000003</v>
      </c>
      <c r="AA1222" s="682">
        <f>Y1222*Z1222</f>
        <v>67795.199999999997</v>
      </c>
      <c r="AB1222" s="682"/>
      <c r="AC1222" s="444">
        <v>0</v>
      </c>
      <c r="AD1222" s="692"/>
      <c r="AE1222" s="441"/>
      <c r="AF1222" s="695">
        <f>AA1222+AD1222+AE1222</f>
        <v>67795.199999999997</v>
      </c>
      <c r="AG1222" s="442" t="s">
        <v>1073</v>
      </c>
      <c r="AH1222" s="676"/>
      <c r="AI1222" s="685">
        <v>60</v>
      </c>
      <c r="AJ1222" s="442" t="s">
        <v>3343</v>
      </c>
      <c r="AK1222" s="696" t="s">
        <v>50</v>
      </c>
      <c r="AL1222" s="676" t="s">
        <v>3344</v>
      </c>
      <c r="AM1222" s="442" t="s">
        <v>52</v>
      </c>
      <c r="AN1222" s="737" t="s">
        <v>1110</v>
      </c>
      <c r="AO1222" s="442"/>
      <c r="AP1222" s="688"/>
      <c r="AQ1222" s="688" t="s">
        <v>37</v>
      </c>
      <c r="AR1222" s="688"/>
      <c r="AS1222" s="562"/>
      <c r="AT1222" s="697"/>
      <c r="AU1222" s="697"/>
      <c r="AV1222" s="662"/>
      <c r="AW1222" s="673">
        <f>U1222</f>
        <v>49201132</v>
      </c>
      <c r="AX1222" s="673" cm="1">
        <f t="array" ref="AX1222">SUM(MID(0&amp;AW1222,LARGE(INDEX(ISNUMBER(--MID(AW1222,ROW($1:$8),1))*ROW($1:$8),),ROW($1:$8))+1,1)*10^ROW($1:$8)/10)</f>
        <v>49201132</v>
      </c>
      <c r="AY1222" s="673" t="str">
        <f>VLOOKUP($AX1222,'Item Master Data'!$A:$F,3,FALSE)</f>
        <v>Q.PEAK DUO BLK G10+</v>
      </c>
      <c r="AZ1222" s="673">
        <f>VLOOKUP($AX1222,'Item Master Data'!$A:$F,6,FALSE)</f>
        <v>360</v>
      </c>
      <c r="BA1222" s="673">
        <f>X1222/BB1222</f>
        <v>11</v>
      </c>
      <c r="BB1222" s="673">
        <f>VLOOKUP(AX1222,'Item Master Data'!$A:$G,7,FALSE)</f>
        <v>32</v>
      </c>
      <c r="BC1222" s="673"/>
      <c r="BD1222" s="673">
        <f>W1222-AZ1222</f>
        <v>0</v>
      </c>
    </row>
    <row r="1223" spans="1:56">
      <c r="A1223" s="544">
        <v>10</v>
      </c>
      <c r="B1223" s="724">
        <v>44634</v>
      </c>
      <c r="C1223" s="724">
        <v>44634</v>
      </c>
      <c r="D1223" s="687" t="s">
        <v>3247</v>
      </c>
      <c r="E1223" s="676" t="s">
        <v>3345</v>
      </c>
      <c r="F1223" s="442"/>
      <c r="G1223" s="676">
        <v>2022</v>
      </c>
      <c r="H1223" s="442">
        <v>3</v>
      </c>
      <c r="I1223" s="676">
        <v>127445</v>
      </c>
      <c r="J1223" s="333">
        <v>44642</v>
      </c>
      <c r="K1223" s="685" t="s">
        <v>3342</v>
      </c>
      <c r="L1223" s="676" t="s">
        <v>3340</v>
      </c>
      <c r="M1223" s="689">
        <v>44504</v>
      </c>
      <c r="N1223" s="689">
        <v>44599</v>
      </c>
      <c r="O1223" s="689"/>
      <c r="P1223" s="333">
        <v>44630</v>
      </c>
      <c r="Q1223" s="333">
        <v>44642</v>
      </c>
      <c r="R1223" s="333">
        <v>44643</v>
      </c>
      <c r="S1223" s="676" t="s">
        <v>1580</v>
      </c>
      <c r="T1223" s="442">
        <v>60</v>
      </c>
      <c r="U1223" s="442" t="s">
        <v>1791</v>
      </c>
      <c r="V1223" s="442" t="s">
        <v>973</v>
      </c>
      <c r="W1223" s="676">
        <v>400</v>
      </c>
      <c r="X1223" s="678">
        <v>832</v>
      </c>
      <c r="Y1223" s="679">
        <v>332800</v>
      </c>
      <c r="Z1223" s="443">
        <v>0.55500000000000005</v>
      </c>
      <c r="AA1223" s="682">
        <f>Y1223*Z1223</f>
        <v>184704.00000000003</v>
      </c>
      <c r="AB1223" s="682"/>
      <c r="AC1223" s="444">
        <v>0</v>
      </c>
      <c r="AD1223" s="692"/>
      <c r="AE1223" s="441"/>
      <c r="AF1223" s="695">
        <f>AA1223+AD1223+AE1223</f>
        <v>184704.00000000003</v>
      </c>
      <c r="AG1223" s="676" t="s">
        <v>1073</v>
      </c>
      <c r="AH1223" s="676"/>
      <c r="AI1223" s="685">
        <v>60</v>
      </c>
      <c r="AJ1223" s="676" t="s">
        <v>1592</v>
      </c>
      <c r="AK1223" s="696" t="s">
        <v>50</v>
      </c>
      <c r="AL1223" s="676">
        <v>94544</v>
      </c>
      <c r="AM1223" s="676" t="s">
        <v>52</v>
      </c>
      <c r="AN1223" s="676" t="s">
        <v>50</v>
      </c>
      <c r="AO1223" s="442"/>
      <c r="AP1223" s="688" t="s">
        <v>38</v>
      </c>
      <c r="AQ1223" s="688" t="s">
        <v>37</v>
      </c>
      <c r="AR1223" s="688"/>
      <c r="AS1223" s="562"/>
      <c r="AT1223" s="697"/>
      <c r="AU1223" s="697"/>
      <c r="AV1223" s="662"/>
      <c r="AW1223" s="673" t="str">
        <f>U1223</f>
        <v>30390156H</v>
      </c>
      <c r="AX1223" s="673" cm="1">
        <f t="array" ref="AX1223">SUM(MID(0&amp;AW1223,LARGE(INDEX(ISNUMBER(--MID(AW1223,ROW($1:$8),1))*ROW($1:$8),),ROW($1:$8))+1,1)*10^ROW($1:$8)/10)</f>
        <v>30390156</v>
      </c>
      <c r="AY1223" s="673" t="str">
        <f>VLOOKUP($AX1223,'Item Master Data'!$A:$F,3,FALSE)</f>
        <v>Q.PEAK DUO BLK ML G10+</v>
      </c>
      <c r="AZ1223" s="673">
        <f>VLOOKUP($AX1223,'Item Master Data'!$A:$F,6,FALSE)</f>
        <v>400</v>
      </c>
      <c r="BA1223" s="673">
        <f>X1223/BB1223</f>
        <v>26</v>
      </c>
      <c r="BB1223" s="673">
        <f>VLOOKUP(AX1223,'Item Master Data'!$A:$G,7,FALSE)</f>
        <v>32</v>
      </c>
      <c r="BC1223" s="673"/>
      <c r="BD1223" s="673">
        <f>W1223-AZ1223</f>
        <v>0</v>
      </c>
    </row>
    <row r="1224" spans="1:56">
      <c r="A1224" s="544"/>
      <c r="B1224" s="724">
        <v>44634</v>
      </c>
      <c r="C1224" s="724">
        <v>44634</v>
      </c>
      <c r="D1224" s="687" t="s">
        <v>3247</v>
      </c>
      <c r="E1224" s="769" t="s">
        <v>3662</v>
      </c>
      <c r="F1224" s="442"/>
      <c r="G1224" s="676">
        <v>2022</v>
      </c>
      <c r="H1224" s="442">
        <v>3</v>
      </c>
      <c r="I1224" s="734">
        <v>127861</v>
      </c>
      <c r="J1224" s="750">
        <v>44650</v>
      </c>
      <c r="K1224" s="733" t="s">
        <v>3342</v>
      </c>
      <c r="L1224" s="734" t="s">
        <v>3340</v>
      </c>
      <c r="M1224" s="689">
        <v>44504</v>
      </c>
      <c r="N1224" s="689">
        <v>44599</v>
      </c>
      <c r="O1224" s="689"/>
      <c r="P1224" s="333">
        <v>44630</v>
      </c>
      <c r="Q1224" s="333">
        <v>44650</v>
      </c>
      <c r="R1224" s="333">
        <v>44655</v>
      </c>
      <c r="S1224" s="676" t="s">
        <v>1580</v>
      </c>
      <c r="T1224" s="442">
        <v>60</v>
      </c>
      <c r="U1224" s="442">
        <v>49201132</v>
      </c>
      <c r="V1224" s="442" t="s">
        <v>986</v>
      </c>
      <c r="W1224" s="676">
        <v>360</v>
      </c>
      <c r="X1224" s="678">
        <v>64</v>
      </c>
      <c r="Y1224" s="679">
        <v>23040</v>
      </c>
      <c r="Z1224" s="443">
        <v>0.53500000000000003</v>
      </c>
      <c r="AA1224" s="682">
        <f>Y1224*Z1224</f>
        <v>12326.400000000001</v>
      </c>
      <c r="AB1224" s="682"/>
      <c r="AC1224" s="444">
        <v>0</v>
      </c>
      <c r="AD1224" s="692"/>
      <c r="AE1224" s="441"/>
      <c r="AF1224" s="695">
        <f>AA1224+AD1224+AE1224</f>
        <v>12326.400000000001</v>
      </c>
      <c r="AG1224" s="676" t="s">
        <v>1073</v>
      </c>
      <c r="AH1224" s="676"/>
      <c r="AI1224" s="685">
        <v>60</v>
      </c>
      <c r="AJ1224" s="676" t="s">
        <v>3343</v>
      </c>
      <c r="AK1224" s="696" t="s">
        <v>50</v>
      </c>
      <c r="AL1224" s="676" t="s">
        <v>3344</v>
      </c>
      <c r="AM1224" s="676" t="s">
        <v>52</v>
      </c>
      <c r="AN1224" s="737" t="s">
        <v>1110</v>
      </c>
      <c r="AO1224" s="442"/>
      <c r="AP1224" s="688"/>
      <c r="AQ1224" s="688" t="s">
        <v>37</v>
      </c>
      <c r="AR1224" s="688"/>
      <c r="AS1224" s="562"/>
      <c r="AT1224" s="697"/>
      <c r="AU1224" s="697"/>
      <c r="AV1224" s="662"/>
      <c r="AW1224" s="673">
        <f>U1224</f>
        <v>49201132</v>
      </c>
      <c r="AX1224" s="673" cm="1">
        <f t="array" ref="AX1224">SUM(MID(0&amp;AW1224,LARGE(INDEX(ISNUMBER(--MID(AW1224,ROW($1:$8),1))*ROW($1:$8),),ROW($1:$8))+1,1)*10^ROW($1:$8)/10)</f>
        <v>49201132</v>
      </c>
      <c r="AY1224" s="673" t="str">
        <f>VLOOKUP($AX1224,'Item Master Data'!$A:$F,3,FALSE)</f>
        <v>Q.PEAK DUO BLK G10+</v>
      </c>
      <c r="AZ1224" s="673">
        <f>VLOOKUP($AX1224,'Item Master Data'!$A:$F,6,FALSE)</f>
        <v>360</v>
      </c>
      <c r="BA1224" s="673">
        <f>X1224/BB1224</f>
        <v>2</v>
      </c>
      <c r="BB1224" s="673">
        <f>VLOOKUP(AX1224,'Item Master Data'!$A:$G,7,FALSE)</f>
        <v>32</v>
      </c>
      <c r="BC1224" s="673"/>
      <c r="BD1224" s="673">
        <f>W1224-AZ1224</f>
        <v>0</v>
      </c>
    </row>
    <row r="1225" spans="1:56">
      <c r="A1225" s="544">
        <v>10</v>
      </c>
      <c r="B1225" s="724">
        <v>44627</v>
      </c>
      <c r="C1225" s="724">
        <v>44627</v>
      </c>
      <c r="D1225" s="687" t="s">
        <v>3247</v>
      </c>
      <c r="E1225" s="676" t="s">
        <v>3345</v>
      </c>
      <c r="F1225" s="442"/>
      <c r="G1225" s="676">
        <v>2022</v>
      </c>
      <c r="H1225" s="676">
        <v>3</v>
      </c>
      <c r="I1225" s="676">
        <v>127444</v>
      </c>
      <c r="J1225" s="333">
        <v>44642</v>
      </c>
      <c r="K1225" s="685" t="s">
        <v>3346</v>
      </c>
      <c r="L1225" s="676" t="s">
        <v>3340</v>
      </c>
      <c r="M1225" s="689">
        <v>44504</v>
      </c>
      <c r="N1225" s="689">
        <v>44627</v>
      </c>
      <c r="O1225" s="689"/>
      <c r="P1225" s="333">
        <v>44630</v>
      </c>
      <c r="Q1225" s="333">
        <v>44642</v>
      </c>
      <c r="R1225" s="333">
        <v>44642</v>
      </c>
      <c r="S1225" s="442" t="s">
        <v>1580</v>
      </c>
      <c r="T1225" s="442">
        <v>60</v>
      </c>
      <c r="U1225" s="442" t="s">
        <v>1791</v>
      </c>
      <c r="V1225" s="442" t="s">
        <v>973</v>
      </c>
      <c r="W1225" s="676">
        <v>400</v>
      </c>
      <c r="X1225" s="678">
        <v>832</v>
      </c>
      <c r="Y1225" s="679">
        <v>332800</v>
      </c>
      <c r="Z1225" s="443">
        <v>0.55500000000000005</v>
      </c>
      <c r="AA1225" s="682">
        <f>Y1225*Z1225</f>
        <v>184704.00000000003</v>
      </c>
      <c r="AB1225" s="682"/>
      <c r="AC1225" s="444">
        <v>0</v>
      </c>
      <c r="AD1225" s="692"/>
      <c r="AE1225" s="441"/>
      <c r="AF1225" s="695">
        <f>AA1225+AD1225+AE1225</f>
        <v>184704.00000000003</v>
      </c>
      <c r="AG1225" s="676" t="s">
        <v>1073</v>
      </c>
      <c r="AH1225" s="676"/>
      <c r="AI1225" s="685">
        <v>60</v>
      </c>
      <c r="AJ1225" s="676" t="s">
        <v>3343</v>
      </c>
      <c r="AK1225" s="696" t="s">
        <v>50</v>
      </c>
      <c r="AL1225" s="676" t="s">
        <v>3344</v>
      </c>
      <c r="AM1225" s="676" t="s">
        <v>52</v>
      </c>
      <c r="AN1225" s="676" t="s">
        <v>50</v>
      </c>
      <c r="AO1225" s="442"/>
      <c r="AP1225" s="688" t="s">
        <v>38</v>
      </c>
      <c r="AQ1225" s="688" t="s">
        <v>37</v>
      </c>
      <c r="AR1225" s="688"/>
      <c r="AS1225" s="562"/>
      <c r="AT1225" s="697"/>
      <c r="AU1225" s="697"/>
      <c r="AV1225" s="662"/>
      <c r="AW1225" s="673" t="str">
        <f>U1225</f>
        <v>30390156H</v>
      </c>
      <c r="AX1225" s="673" cm="1">
        <f t="array" ref="AX1225">SUM(MID(0&amp;AW1225,LARGE(INDEX(ISNUMBER(--MID(AW1225,ROW($1:$8),1))*ROW($1:$8),),ROW($1:$8))+1,1)*10^ROW($1:$8)/10)</f>
        <v>30390156</v>
      </c>
      <c r="AY1225" s="673" t="str">
        <f>VLOOKUP($AX1225,'Item Master Data'!$A:$F,3,FALSE)</f>
        <v>Q.PEAK DUO BLK ML G10+</v>
      </c>
      <c r="AZ1225" s="673">
        <f>VLOOKUP($AX1225,'Item Master Data'!$A:$F,6,FALSE)</f>
        <v>400</v>
      </c>
      <c r="BA1225" s="673">
        <f>X1225/BB1225</f>
        <v>26</v>
      </c>
      <c r="BB1225" s="673">
        <f>VLOOKUP(AX1225,'Item Master Data'!$A:$G,7,FALSE)</f>
        <v>32</v>
      </c>
      <c r="BC1225" s="673"/>
      <c r="BD1225" s="673">
        <f>W1225-AZ1225</f>
        <v>0</v>
      </c>
    </row>
    <row r="1226" spans="1:56">
      <c r="A1226" s="544"/>
      <c r="B1226" s="724">
        <v>44627</v>
      </c>
      <c r="C1226" s="724">
        <v>44627</v>
      </c>
      <c r="D1226" s="687" t="s">
        <v>3247</v>
      </c>
      <c r="E1226" s="769" t="s">
        <v>3659</v>
      </c>
      <c r="F1226" s="442"/>
      <c r="G1226" s="676">
        <v>2022</v>
      </c>
      <c r="H1226" s="676">
        <v>3</v>
      </c>
      <c r="I1226" s="734">
        <v>127788</v>
      </c>
      <c r="J1226" s="750">
        <v>44650</v>
      </c>
      <c r="K1226" s="733" t="s">
        <v>3346</v>
      </c>
      <c r="L1226" s="734" t="s">
        <v>3340</v>
      </c>
      <c r="M1226" s="689">
        <v>44504</v>
      </c>
      <c r="N1226" s="689">
        <v>44627</v>
      </c>
      <c r="O1226" s="689"/>
      <c r="P1226" s="333">
        <v>44630</v>
      </c>
      <c r="Q1226" s="333">
        <v>44650</v>
      </c>
      <c r="R1226" s="333">
        <v>44655</v>
      </c>
      <c r="S1226" s="442" t="s">
        <v>1580</v>
      </c>
      <c r="T1226" s="442">
        <v>60</v>
      </c>
      <c r="U1226" s="442">
        <v>49201132</v>
      </c>
      <c r="V1226" s="442" t="s">
        <v>986</v>
      </c>
      <c r="W1226" s="676">
        <v>360</v>
      </c>
      <c r="X1226" s="678">
        <v>416</v>
      </c>
      <c r="Y1226" s="679">
        <v>149760</v>
      </c>
      <c r="Z1226" s="443">
        <v>0.53500000000000003</v>
      </c>
      <c r="AA1226" s="682">
        <f>Y1226*Z1226</f>
        <v>80121.600000000006</v>
      </c>
      <c r="AB1226" s="682"/>
      <c r="AC1226" s="444">
        <v>0</v>
      </c>
      <c r="AD1226" s="692"/>
      <c r="AE1226" s="441"/>
      <c r="AF1226" s="695">
        <f>AA1226+AD1226+AE1226</f>
        <v>80121.600000000006</v>
      </c>
      <c r="AG1226" s="676" t="s">
        <v>1073</v>
      </c>
      <c r="AH1226" s="676"/>
      <c r="AI1226" s="685">
        <v>60</v>
      </c>
      <c r="AJ1226" s="676" t="s">
        <v>3343</v>
      </c>
      <c r="AK1226" s="696" t="s">
        <v>50</v>
      </c>
      <c r="AL1226" s="676" t="s">
        <v>3344</v>
      </c>
      <c r="AM1226" s="676" t="s">
        <v>52</v>
      </c>
      <c r="AN1226" s="737" t="s">
        <v>1110</v>
      </c>
      <c r="AO1226" s="442"/>
      <c r="AP1226" s="688"/>
      <c r="AQ1226" s="688" t="s">
        <v>37</v>
      </c>
      <c r="AR1226" s="688"/>
      <c r="AS1226" s="562"/>
      <c r="AT1226" s="697"/>
      <c r="AU1226" s="697"/>
      <c r="AV1226" s="662"/>
      <c r="AW1226" s="673">
        <f>U1226</f>
        <v>49201132</v>
      </c>
      <c r="AX1226" s="673" cm="1">
        <f t="array" ref="AX1226">SUM(MID(0&amp;AW1226,LARGE(INDEX(ISNUMBER(--MID(AW1226,ROW($1:$8),1))*ROW($1:$8),),ROW($1:$8))+1,1)*10^ROW($1:$8)/10)</f>
        <v>49201132</v>
      </c>
      <c r="AY1226" s="673" t="str">
        <f>VLOOKUP($AX1226,'Item Master Data'!$A:$F,3,FALSE)</f>
        <v>Q.PEAK DUO BLK G10+</v>
      </c>
      <c r="AZ1226" s="673">
        <f>VLOOKUP($AX1226,'Item Master Data'!$A:$F,6,FALSE)</f>
        <v>360</v>
      </c>
      <c r="BA1226" s="673">
        <f>X1226/BB1226</f>
        <v>13</v>
      </c>
      <c r="BB1226" s="673">
        <f>VLOOKUP(AX1226,'Item Master Data'!$A:$G,7,FALSE)</f>
        <v>32</v>
      </c>
      <c r="BC1226" s="673"/>
      <c r="BD1226" s="673">
        <f>W1226-AZ1226</f>
        <v>0</v>
      </c>
    </row>
    <row r="1227" spans="1:56">
      <c r="A1227" s="544"/>
      <c r="B1227" s="724">
        <v>44627</v>
      </c>
      <c r="C1227" s="724">
        <v>44627</v>
      </c>
      <c r="D1227" s="687" t="s">
        <v>3247</v>
      </c>
      <c r="E1227" s="769" t="s">
        <v>5396</v>
      </c>
      <c r="F1227" s="442"/>
      <c r="G1227" s="676">
        <v>2022</v>
      </c>
      <c r="H1227" s="676">
        <v>3</v>
      </c>
      <c r="I1227" s="734">
        <v>127789</v>
      </c>
      <c r="J1227" s="750">
        <v>44651</v>
      </c>
      <c r="K1227" s="733" t="s">
        <v>3660</v>
      </c>
      <c r="L1227" s="734" t="s">
        <v>3340</v>
      </c>
      <c r="M1227" s="689">
        <v>44504</v>
      </c>
      <c r="N1227" s="689">
        <v>44627</v>
      </c>
      <c r="O1227" s="689"/>
      <c r="P1227" s="333">
        <v>44629</v>
      </c>
      <c r="Q1227" s="333">
        <v>44651</v>
      </c>
      <c r="R1227" s="333">
        <v>44655</v>
      </c>
      <c r="S1227" s="442" t="s">
        <v>1580</v>
      </c>
      <c r="T1227" s="442">
        <v>60</v>
      </c>
      <c r="U1227" s="442">
        <v>49201132</v>
      </c>
      <c r="V1227" s="442" t="s">
        <v>986</v>
      </c>
      <c r="W1227" s="676">
        <v>360</v>
      </c>
      <c r="X1227" s="678">
        <v>416</v>
      </c>
      <c r="Y1227" s="679">
        <v>149760</v>
      </c>
      <c r="Z1227" s="443">
        <v>0.53500000000000003</v>
      </c>
      <c r="AA1227" s="682">
        <f>Y1227*Z1227</f>
        <v>80121.600000000006</v>
      </c>
      <c r="AB1227" s="682"/>
      <c r="AC1227" s="444">
        <v>0</v>
      </c>
      <c r="AD1227" s="692"/>
      <c r="AE1227" s="441"/>
      <c r="AF1227" s="695">
        <f>AA1227+AD1227+AE1227</f>
        <v>80121.600000000006</v>
      </c>
      <c r="AG1227" s="676" t="s">
        <v>1073</v>
      </c>
      <c r="AH1227" s="676"/>
      <c r="AI1227" s="685">
        <v>60</v>
      </c>
      <c r="AJ1227" s="676" t="s">
        <v>1592</v>
      </c>
      <c r="AK1227" s="696" t="s">
        <v>50</v>
      </c>
      <c r="AL1227" s="676" t="s">
        <v>3661</v>
      </c>
      <c r="AM1227" s="676" t="s">
        <v>52</v>
      </c>
      <c r="AN1227" s="737" t="s">
        <v>1110</v>
      </c>
      <c r="AO1227" s="442"/>
      <c r="AP1227" s="688"/>
      <c r="AQ1227" s="688" t="s">
        <v>37</v>
      </c>
      <c r="AR1227" s="688"/>
      <c r="AS1227" s="562"/>
      <c r="AT1227" s="697"/>
      <c r="AU1227" s="697"/>
      <c r="AV1227" s="662"/>
      <c r="AW1227" s="673">
        <f>U1227</f>
        <v>49201132</v>
      </c>
      <c r="AX1227" s="673" cm="1">
        <f t="array" ref="AX1227">SUM(MID(0&amp;AW1227,LARGE(INDEX(ISNUMBER(--MID(AW1227,ROW($1:$8),1))*ROW($1:$8),),ROW($1:$8))+1,1)*10^ROW($1:$8)/10)</f>
        <v>49201132</v>
      </c>
      <c r="AY1227" s="673" t="str">
        <f>VLOOKUP($AX1227,'Item Master Data'!$A:$F,3,FALSE)</f>
        <v>Q.PEAK DUO BLK G10+</v>
      </c>
      <c r="AZ1227" s="673">
        <f>VLOOKUP($AX1227,'Item Master Data'!$A:$F,6,FALSE)</f>
        <v>360</v>
      </c>
      <c r="BA1227" s="673">
        <f>X1227/BB1227</f>
        <v>13</v>
      </c>
      <c r="BB1227" s="673">
        <f>VLOOKUP(AX1227,'Item Master Data'!$A:$G,7,FALSE)</f>
        <v>32</v>
      </c>
      <c r="BC1227" s="673"/>
      <c r="BD1227" s="673">
        <f>W1227-AZ1227</f>
        <v>0</v>
      </c>
    </row>
    <row r="1228" spans="1:56">
      <c r="A1228" s="544"/>
      <c r="B1228" s="724">
        <v>44624</v>
      </c>
      <c r="C1228" s="724">
        <v>44624</v>
      </c>
      <c r="D1228" s="687" t="s">
        <v>3247</v>
      </c>
      <c r="E1228" s="676"/>
      <c r="F1228" s="442"/>
      <c r="G1228" s="676">
        <v>2022</v>
      </c>
      <c r="H1228" s="676">
        <v>3</v>
      </c>
      <c r="I1228" s="719">
        <v>127590</v>
      </c>
      <c r="J1228" s="333">
        <v>44648</v>
      </c>
      <c r="K1228" s="685" t="s">
        <v>3488</v>
      </c>
      <c r="L1228" s="676" t="s">
        <v>3340</v>
      </c>
      <c r="M1228" s="689">
        <v>44546</v>
      </c>
      <c r="N1228" s="689">
        <v>44624</v>
      </c>
      <c r="O1228" s="689"/>
      <c r="P1228" s="333">
        <v>44630</v>
      </c>
      <c r="Q1228" s="333">
        <v>44648</v>
      </c>
      <c r="R1228" s="333">
        <v>44650</v>
      </c>
      <c r="S1228" s="442" t="s">
        <v>2425</v>
      </c>
      <c r="T1228" s="442">
        <v>72</v>
      </c>
      <c r="U1228" s="442" t="s">
        <v>1840</v>
      </c>
      <c r="V1228" s="442" t="s">
        <v>1108</v>
      </c>
      <c r="W1228" s="676">
        <v>475</v>
      </c>
      <c r="X1228" s="678">
        <v>435</v>
      </c>
      <c r="Y1228" s="679">
        <v>206625</v>
      </c>
      <c r="Z1228" s="443">
        <v>0.47</v>
      </c>
      <c r="AA1228" s="682">
        <f>Y1228*Z1228</f>
        <v>97113.75</v>
      </c>
      <c r="AB1228" s="682"/>
      <c r="AC1228" s="444">
        <v>0</v>
      </c>
      <c r="AD1228" s="692"/>
      <c r="AE1228" s="441"/>
      <c r="AF1228" s="695">
        <f>AA1228+AD1228+AE1228</f>
        <v>97113.75</v>
      </c>
      <c r="AG1228" s="676" t="s">
        <v>1073</v>
      </c>
      <c r="AH1228" s="676"/>
      <c r="AI1228" s="685">
        <v>60</v>
      </c>
      <c r="AJ1228" s="676" t="s">
        <v>1610</v>
      </c>
      <c r="AK1228" s="696" t="s">
        <v>1149</v>
      </c>
      <c r="AL1228" s="676">
        <v>78744</v>
      </c>
      <c r="AM1228" s="676" t="s">
        <v>52</v>
      </c>
      <c r="AN1228" s="676" t="s">
        <v>50</v>
      </c>
      <c r="AO1228" s="442"/>
      <c r="AP1228" s="688" t="s">
        <v>38</v>
      </c>
      <c r="AQ1228" s="688" t="s">
        <v>37</v>
      </c>
      <c r="AR1228" s="688"/>
      <c r="AS1228" s="562"/>
      <c r="AT1228" s="697"/>
      <c r="AU1228" s="697"/>
      <c r="AV1228" s="662"/>
      <c r="AW1228" s="673" t="str">
        <f>U1228</f>
        <v>30397471F</v>
      </c>
      <c r="AX1228" s="673" cm="1">
        <f t="array" ref="AX1228">SUM(MID(0&amp;AW1228,LARGE(INDEX(ISNUMBER(--MID(AW1228,ROW($1:$8),1))*ROW($1:$8),),ROW($1:$8))+1,1)*10^ROW($1:$8)/10)</f>
        <v>30397471</v>
      </c>
      <c r="AY1228" s="673" t="str">
        <f>VLOOKUP($AX1228,'Item Master Data'!$A:$F,3,FALSE)</f>
        <v>Q.PEAK DUO XL G10</v>
      </c>
      <c r="AZ1228" s="673">
        <f>VLOOKUP($AX1228,'Item Master Data'!$A:$F,6,FALSE)</f>
        <v>475</v>
      </c>
      <c r="BA1228" s="673">
        <f>X1228/BB1228</f>
        <v>15</v>
      </c>
      <c r="BB1228" s="673">
        <f>VLOOKUP(AX1228,'Item Master Data'!$A:$G,7,FALSE)</f>
        <v>29</v>
      </c>
      <c r="BC1228" s="673"/>
      <c r="BD1228" s="673">
        <f>W1228-AZ1228</f>
        <v>0</v>
      </c>
    </row>
    <row r="1229" spans="1:56">
      <c r="A1229" s="544"/>
      <c r="B1229" s="724">
        <v>44642</v>
      </c>
      <c r="C1229" s="724">
        <v>44642</v>
      </c>
      <c r="D1229" s="687" t="s">
        <v>3247</v>
      </c>
      <c r="E1229" s="676" t="s">
        <v>3350</v>
      </c>
      <c r="F1229" s="442"/>
      <c r="G1229" s="676">
        <v>2022</v>
      </c>
      <c r="H1229" s="676">
        <v>3</v>
      </c>
      <c r="I1229" s="676">
        <v>127422</v>
      </c>
      <c r="J1229" s="333">
        <v>44636</v>
      </c>
      <c r="K1229" s="685" t="s">
        <v>3351</v>
      </c>
      <c r="L1229" s="676" t="s">
        <v>3352</v>
      </c>
      <c r="M1229" s="689">
        <v>44498</v>
      </c>
      <c r="N1229" s="689">
        <v>44625</v>
      </c>
      <c r="O1229" s="689"/>
      <c r="P1229" s="333">
        <v>44630</v>
      </c>
      <c r="Q1229" s="333">
        <v>44636</v>
      </c>
      <c r="R1229" s="333">
        <v>44641</v>
      </c>
      <c r="S1229" s="442" t="s">
        <v>1580</v>
      </c>
      <c r="T1229" s="442">
        <v>72</v>
      </c>
      <c r="U1229" s="442" t="s">
        <v>1107</v>
      </c>
      <c r="V1229" s="442" t="s">
        <v>1002</v>
      </c>
      <c r="W1229" s="676">
        <v>480</v>
      </c>
      <c r="X1229" s="678">
        <v>696</v>
      </c>
      <c r="Y1229" s="679">
        <v>334080</v>
      </c>
      <c r="Z1229" s="443">
        <v>0.495</v>
      </c>
      <c r="AA1229" s="682">
        <f>Y1229*Z1229</f>
        <v>165369.60000000001</v>
      </c>
      <c r="AB1229" s="682"/>
      <c r="AC1229" s="444">
        <v>0</v>
      </c>
      <c r="AD1229" s="692"/>
      <c r="AE1229" s="441"/>
      <c r="AF1229" s="695">
        <f>AA1229+AD1229+AE1229</f>
        <v>165369.60000000001</v>
      </c>
      <c r="AG1229" s="676" t="s">
        <v>1073</v>
      </c>
      <c r="AH1229" s="676"/>
      <c r="AI1229" s="685">
        <v>60</v>
      </c>
      <c r="AJ1229" s="676" t="s">
        <v>3353</v>
      </c>
      <c r="AK1229" s="696" t="s">
        <v>50</v>
      </c>
      <c r="AL1229" s="676">
        <v>95363</v>
      </c>
      <c r="AM1229" s="676" t="s">
        <v>52</v>
      </c>
      <c r="AN1229" s="676" t="s">
        <v>50</v>
      </c>
      <c r="AO1229" s="442"/>
      <c r="AP1229" s="688" t="s">
        <v>38</v>
      </c>
      <c r="AQ1229" s="688" t="s">
        <v>37</v>
      </c>
      <c r="AR1229" s="688"/>
      <c r="AS1229" s="562"/>
      <c r="AT1229" s="697"/>
      <c r="AU1229" s="697"/>
      <c r="AV1229" s="662"/>
      <c r="AW1229" s="673" t="str">
        <f>U1229</f>
        <v>30397472F</v>
      </c>
      <c r="AX1229" s="673" cm="1">
        <f t="array" ref="AX1229">SUM(MID(0&amp;AW1229,LARGE(INDEX(ISNUMBER(--MID(AW1229,ROW($1:$8),1))*ROW($1:$8),),ROW($1:$8))+1,1)*10^ROW($1:$8)/10)</f>
        <v>30397472</v>
      </c>
      <c r="AY1229" s="673" t="str">
        <f>VLOOKUP($AX1229,'Item Master Data'!$A:$F,3,FALSE)</f>
        <v>Q.PEAK DUO XL G10</v>
      </c>
      <c r="AZ1229" s="673">
        <f>VLOOKUP($AX1229,'Item Master Data'!$A:$F,6,FALSE)</f>
        <v>480</v>
      </c>
      <c r="BA1229" s="673">
        <f>X1229/BB1229</f>
        <v>24</v>
      </c>
      <c r="BB1229" s="673">
        <f>VLOOKUP(AX1229,'Item Master Data'!$A:$G,7,FALSE)</f>
        <v>29</v>
      </c>
      <c r="BC1229" s="673"/>
      <c r="BD1229" s="673">
        <f>W1229-AZ1229</f>
        <v>0</v>
      </c>
    </row>
    <row r="1230" spans="1:56">
      <c r="A1230" s="544">
        <v>10</v>
      </c>
      <c r="B1230" s="724">
        <v>44616</v>
      </c>
      <c r="C1230" s="724">
        <v>44616</v>
      </c>
      <c r="D1230" s="687" t="s">
        <v>3247</v>
      </c>
      <c r="E1230" s="676"/>
      <c r="F1230" s="442"/>
      <c r="G1230" s="676">
        <v>2022</v>
      </c>
      <c r="H1230" s="676">
        <v>3</v>
      </c>
      <c r="I1230" s="676">
        <v>127311</v>
      </c>
      <c r="J1230" s="333">
        <v>44637</v>
      </c>
      <c r="K1230" s="685" t="s">
        <v>3354</v>
      </c>
      <c r="L1230" s="676" t="s">
        <v>3352</v>
      </c>
      <c r="M1230" s="689">
        <v>44550</v>
      </c>
      <c r="N1230" s="689">
        <v>44621</v>
      </c>
      <c r="O1230" s="689"/>
      <c r="P1230" s="333">
        <v>44630</v>
      </c>
      <c r="Q1230" s="333">
        <v>44637</v>
      </c>
      <c r="R1230" s="333">
        <v>44638</v>
      </c>
      <c r="S1230" s="442" t="s">
        <v>1580</v>
      </c>
      <c r="T1230" s="442">
        <v>60</v>
      </c>
      <c r="U1230" s="442" t="s">
        <v>1791</v>
      </c>
      <c r="V1230" s="442" t="s">
        <v>973</v>
      </c>
      <c r="W1230" s="676">
        <v>400</v>
      </c>
      <c r="X1230" s="678">
        <v>768</v>
      </c>
      <c r="Y1230" s="679">
        <v>307200</v>
      </c>
      <c r="Z1230" s="443">
        <v>0.52500000000000002</v>
      </c>
      <c r="AA1230" s="682">
        <f>Y1230*Z1230</f>
        <v>161280</v>
      </c>
      <c r="AB1230" s="682"/>
      <c r="AC1230" s="444">
        <v>0</v>
      </c>
      <c r="AD1230" s="692"/>
      <c r="AE1230" s="441"/>
      <c r="AF1230" s="695">
        <f>AA1230+AD1230+AE1230</f>
        <v>161280</v>
      </c>
      <c r="AG1230" s="676" t="s">
        <v>1073</v>
      </c>
      <c r="AH1230" s="676"/>
      <c r="AI1230" s="685">
        <v>60</v>
      </c>
      <c r="AJ1230" s="676" t="s">
        <v>3353</v>
      </c>
      <c r="AK1230" s="696" t="s">
        <v>50</v>
      </c>
      <c r="AL1230" s="676">
        <v>95363</v>
      </c>
      <c r="AM1230" s="676" t="s">
        <v>52</v>
      </c>
      <c r="AN1230" s="676" t="s">
        <v>50</v>
      </c>
      <c r="AO1230" s="442"/>
      <c r="AP1230" s="688" t="s">
        <v>38</v>
      </c>
      <c r="AQ1230" s="688" t="s">
        <v>37</v>
      </c>
      <c r="AR1230" s="688"/>
      <c r="AS1230" s="562"/>
      <c r="AT1230" s="697"/>
      <c r="AU1230" s="697"/>
      <c r="AV1230" s="662">
        <v>0.52500000000000002</v>
      </c>
      <c r="AW1230" s="673" t="str">
        <f>U1230</f>
        <v>30390156H</v>
      </c>
      <c r="AX1230" s="673" cm="1">
        <f t="array" ref="AX1230">SUM(MID(0&amp;AW1230,LARGE(INDEX(ISNUMBER(--MID(AW1230,ROW($1:$8),1))*ROW($1:$8),),ROW($1:$8))+1,1)*10^ROW($1:$8)/10)</f>
        <v>30390156</v>
      </c>
      <c r="AY1230" s="673" t="str">
        <f>VLOOKUP($AX1230,'Item Master Data'!$A:$F,3,FALSE)</f>
        <v>Q.PEAK DUO BLK ML G10+</v>
      </c>
      <c r="AZ1230" s="673">
        <f>VLOOKUP($AX1230,'Item Master Data'!$A:$F,6,FALSE)</f>
        <v>400</v>
      </c>
      <c r="BA1230" s="673">
        <f>X1230/BB1230</f>
        <v>24</v>
      </c>
      <c r="BB1230" s="673">
        <f>VLOOKUP(AX1230,'Item Master Data'!$A:$G,7,FALSE)</f>
        <v>32</v>
      </c>
      <c r="BC1230" s="673"/>
      <c r="BD1230" s="673">
        <f>W1230-AZ1230</f>
        <v>0</v>
      </c>
    </row>
    <row r="1231" spans="1:56">
      <c r="A1231" s="544"/>
      <c r="B1231" s="724">
        <v>44634</v>
      </c>
      <c r="C1231" s="724">
        <v>44634</v>
      </c>
      <c r="D1231" s="687" t="s">
        <v>3247</v>
      </c>
      <c r="E1231" s="676" t="s">
        <v>3350</v>
      </c>
      <c r="F1231" s="442"/>
      <c r="G1231" s="676">
        <v>2022</v>
      </c>
      <c r="H1231" s="676">
        <v>3</v>
      </c>
      <c r="I1231" s="676">
        <v>127308</v>
      </c>
      <c r="J1231" s="333">
        <v>44635</v>
      </c>
      <c r="K1231" s="685" t="s">
        <v>3355</v>
      </c>
      <c r="L1231" s="676" t="s">
        <v>3352</v>
      </c>
      <c r="M1231" s="689">
        <v>44579</v>
      </c>
      <c r="N1231" s="689">
        <v>44651</v>
      </c>
      <c r="O1231" s="689"/>
      <c r="P1231" s="333">
        <v>44630</v>
      </c>
      <c r="Q1231" s="333">
        <v>44635</v>
      </c>
      <c r="R1231" s="333">
        <v>44643</v>
      </c>
      <c r="S1231" s="442" t="s">
        <v>1580</v>
      </c>
      <c r="T1231" s="442">
        <v>72</v>
      </c>
      <c r="U1231" s="442" t="s">
        <v>1107</v>
      </c>
      <c r="V1231" s="442" t="s">
        <v>3356</v>
      </c>
      <c r="W1231" s="676">
        <v>480</v>
      </c>
      <c r="X1231" s="678">
        <v>696</v>
      </c>
      <c r="Y1231" s="679">
        <v>334080</v>
      </c>
      <c r="Z1231" s="443">
        <v>0.495</v>
      </c>
      <c r="AA1231" s="682">
        <f>Y1231*Z1231</f>
        <v>165369.60000000001</v>
      </c>
      <c r="AB1231" s="682"/>
      <c r="AC1231" s="444">
        <v>0</v>
      </c>
      <c r="AD1231" s="692"/>
      <c r="AE1231" s="441"/>
      <c r="AF1231" s="695">
        <f>AA1231+AD1231+AE1231</f>
        <v>165369.60000000001</v>
      </c>
      <c r="AG1231" s="676" t="s">
        <v>1073</v>
      </c>
      <c r="AH1231" s="676"/>
      <c r="AI1231" s="685">
        <v>60</v>
      </c>
      <c r="AJ1231" s="676" t="s">
        <v>3357</v>
      </c>
      <c r="AK1231" s="696" t="s">
        <v>1854</v>
      </c>
      <c r="AL1231" s="676">
        <v>97005</v>
      </c>
      <c r="AM1231" s="676" t="s">
        <v>52</v>
      </c>
      <c r="AN1231" s="676" t="s">
        <v>50</v>
      </c>
      <c r="AO1231" s="442"/>
      <c r="AP1231" s="688" t="s">
        <v>38</v>
      </c>
      <c r="AQ1231" s="688" t="s">
        <v>37</v>
      </c>
      <c r="AR1231" s="688"/>
      <c r="AS1231" s="562"/>
      <c r="AT1231" s="697"/>
      <c r="AU1231" s="697"/>
      <c r="AV1231" s="662"/>
      <c r="AW1231" s="673" t="str">
        <f>U1231</f>
        <v>30397472F</v>
      </c>
      <c r="AX1231" s="673" cm="1">
        <f t="array" ref="AX1231">SUM(MID(0&amp;AW1231,LARGE(INDEX(ISNUMBER(--MID(AW1231,ROW($1:$8),1))*ROW($1:$8),),ROW($1:$8))+1,1)*10^ROW($1:$8)/10)</f>
        <v>30397472</v>
      </c>
      <c r="AY1231" s="673" t="str">
        <f>VLOOKUP($AX1231,'Item Master Data'!$A:$F,3,FALSE)</f>
        <v>Q.PEAK DUO XL G10</v>
      </c>
      <c r="AZ1231" s="673">
        <f>VLOOKUP($AX1231,'Item Master Data'!$A:$F,6,FALSE)</f>
        <v>480</v>
      </c>
      <c r="BA1231" s="673">
        <f>X1231/BB1231</f>
        <v>24</v>
      </c>
      <c r="BB1231" s="673">
        <f>VLOOKUP(AX1231,'Item Master Data'!$A:$G,7,FALSE)</f>
        <v>29</v>
      </c>
      <c r="BC1231" s="673"/>
      <c r="BD1231" s="673">
        <f>W1231-AZ1231</f>
        <v>0</v>
      </c>
    </row>
    <row r="1232" spans="1:56">
      <c r="A1232" s="544"/>
      <c r="B1232" s="724">
        <v>44594</v>
      </c>
      <c r="C1232" s="724">
        <v>44594</v>
      </c>
      <c r="D1232" s="687" t="s">
        <v>3247</v>
      </c>
      <c r="E1232" s="676"/>
      <c r="F1232" s="442"/>
      <c r="G1232" s="442">
        <v>2022</v>
      </c>
      <c r="H1232" s="442">
        <v>3</v>
      </c>
      <c r="I1232" s="676">
        <v>127606</v>
      </c>
      <c r="J1232" s="333">
        <v>44650</v>
      </c>
      <c r="K1232" s="685" t="s">
        <v>3358</v>
      </c>
      <c r="L1232" s="676" t="s">
        <v>3359</v>
      </c>
      <c r="M1232" s="689">
        <v>44510</v>
      </c>
      <c r="N1232" s="689">
        <v>44538</v>
      </c>
      <c r="O1232" s="689"/>
      <c r="P1232" s="333">
        <v>44648</v>
      </c>
      <c r="Q1232" s="333">
        <v>44650</v>
      </c>
      <c r="R1232" s="333">
        <v>44650</v>
      </c>
      <c r="S1232" s="442" t="s">
        <v>2425</v>
      </c>
      <c r="T1232" s="442">
        <v>60</v>
      </c>
      <c r="U1232" s="442" t="s">
        <v>1791</v>
      </c>
      <c r="V1232" s="442" t="s">
        <v>973</v>
      </c>
      <c r="W1232" s="676">
        <v>400</v>
      </c>
      <c r="X1232" s="678">
        <v>416</v>
      </c>
      <c r="Y1232" s="679">
        <v>166400</v>
      </c>
      <c r="Z1232" s="443">
        <v>0.54</v>
      </c>
      <c r="AA1232" s="682">
        <f>Y1232*Z1232</f>
        <v>89856</v>
      </c>
      <c r="AB1232" s="682"/>
      <c r="AC1232" s="444">
        <v>0</v>
      </c>
      <c r="AD1232" s="692"/>
      <c r="AE1232" s="441">
        <v>3425.76</v>
      </c>
      <c r="AF1232" s="695">
        <f>AA1232+AD1232+AE1232</f>
        <v>93281.76</v>
      </c>
      <c r="AG1232" s="676" t="s">
        <v>47</v>
      </c>
      <c r="AH1232" s="676"/>
      <c r="AI1232" s="685">
        <v>60</v>
      </c>
      <c r="AJ1232" s="676" t="s">
        <v>1983</v>
      </c>
      <c r="AK1232" s="696" t="s">
        <v>50</v>
      </c>
      <c r="AL1232" s="676">
        <v>91761</v>
      </c>
      <c r="AM1232" s="676" t="s">
        <v>52</v>
      </c>
      <c r="AN1232" s="676" t="s">
        <v>50</v>
      </c>
      <c r="AO1232" s="442"/>
      <c r="AP1232" s="688" t="s">
        <v>38</v>
      </c>
      <c r="AQ1232" s="688" t="s">
        <v>37</v>
      </c>
      <c r="AR1232" s="688"/>
      <c r="AS1232" s="562"/>
      <c r="AT1232" s="697"/>
      <c r="AU1232" s="697"/>
      <c r="AV1232" s="662"/>
      <c r="AW1232" s="673" t="str">
        <f>U1232</f>
        <v>30390156H</v>
      </c>
      <c r="AX1232" s="673" cm="1">
        <f t="array" ref="AX1232">SUM(MID(0&amp;AW1232,LARGE(INDEX(ISNUMBER(--MID(AW1232,ROW($1:$8),1))*ROW($1:$8),),ROW($1:$8))+1,1)*10^ROW($1:$8)/10)</f>
        <v>30390156</v>
      </c>
      <c r="AY1232" s="673" t="str">
        <f>VLOOKUP($AX1232,'Item Master Data'!$A:$F,3,FALSE)</f>
        <v>Q.PEAK DUO BLK ML G10+</v>
      </c>
      <c r="AZ1232" s="673">
        <f>VLOOKUP($AX1232,'Item Master Data'!$A:$F,6,FALSE)</f>
        <v>400</v>
      </c>
      <c r="BA1232" s="673">
        <f>X1232/BB1232</f>
        <v>13</v>
      </c>
      <c r="BB1232" s="673">
        <f>VLOOKUP(AX1232,'Item Master Data'!$A:$G,7,FALSE)</f>
        <v>32</v>
      </c>
      <c r="BC1232" s="673"/>
      <c r="BD1232" s="673">
        <f>W1232-AZ1232</f>
        <v>0</v>
      </c>
    </row>
    <row r="1233" spans="1:56">
      <c r="A1233" s="590"/>
      <c r="B1233" s="724">
        <v>44649</v>
      </c>
      <c r="C1233" s="724">
        <v>44649</v>
      </c>
      <c r="D1233" s="687" t="s">
        <v>3247</v>
      </c>
      <c r="E1233" s="676"/>
      <c r="F1233" s="442"/>
      <c r="G1233" s="442">
        <v>2022</v>
      </c>
      <c r="H1233" s="442">
        <v>3</v>
      </c>
      <c r="I1233" s="676">
        <v>127671</v>
      </c>
      <c r="J1233" s="333">
        <v>44651</v>
      </c>
      <c r="K1233" s="677" t="s">
        <v>3360</v>
      </c>
      <c r="L1233" s="676" t="s">
        <v>3359</v>
      </c>
      <c r="M1233" s="689">
        <v>44601</v>
      </c>
      <c r="N1233" s="689">
        <v>44630</v>
      </c>
      <c r="O1233" s="689"/>
      <c r="P1233" s="333">
        <v>44648</v>
      </c>
      <c r="Q1233" s="333">
        <v>44651</v>
      </c>
      <c r="R1233" s="333">
        <v>44652</v>
      </c>
      <c r="S1233" s="442" t="s">
        <v>2425</v>
      </c>
      <c r="T1233" s="442">
        <v>60</v>
      </c>
      <c r="U1233" s="442" t="s">
        <v>1791</v>
      </c>
      <c r="V1233" s="442" t="s">
        <v>973</v>
      </c>
      <c r="W1233" s="676">
        <v>400</v>
      </c>
      <c r="X1233" s="678">
        <v>832</v>
      </c>
      <c r="Y1233" s="693">
        <v>332800</v>
      </c>
      <c r="Z1233" s="443">
        <v>0.54</v>
      </c>
      <c r="AA1233" s="682">
        <f>Y1233*Z1233</f>
        <v>179712</v>
      </c>
      <c r="AB1233" s="682"/>
      <c r="AC1233" s="444">
        <v>0</v>
      </c>
      <c r="AD1233" s="692"/>
      <c r="AE1233" s="441">
        <v>6851.52</v>
      </c>
      <c r="AF1233" s="695">
        <f>AA1233+AD1233+AE1233</f>
        <v>186563.52</v>
      </c>
      <c r="AG1233" s="676" t="s">
        <v>1073</v>
      </c>
      <c r="AH1233" s="676"/>
      <c r="AI1233" s="685">
        <v>60</v>
      </c>
      <c r="AJ1233" s="676" t="s">
        <v>1821</v>
      </c>
      <c r="AK1233" s="696" t="s">
        <v>50</v>
      </c>
      <c r="AL1233" s="676">
        <v>95826</v>
      </c>
      <c r="AM1233" s="676" t="s">
        <v>52</v>
      </c>
      <c r="AN1233" s="676" t="s">
        <v>50</v>
      </c>
      <c r="AO1233" s="442"/>
      <c r="AP1233" s="688" t="s">
        <v>38</v>
      </c>
      <c r="AQ1233" s="688" t="s">
        <v>37</v>
      </c>
      <c r="AR1233" s="688"/>
      <c r="AS1233" s="563"/>
      <c r="AT1233" s="715"/>
      <c r="AU1233" s="715"/>
      <c r="AV1233" s="662">
        <v>0.48000000000000004</v>
      </c>
      <c r="AW1233" s="673" t="str">
        <f>U1233</f>
        <v>30390156H</v>
      </c>
      <c r="AX1233" s="673" cm="1">
        <f t="array" ref="AX1233">SUM(MID(0&amp;AW1233,LARGE(INDEX(ISNUMBER(--MID(AW1233,ROW($1:$8),1))*ROW($1:$8),),ROW($1:$8))+1,1)*10^ROW($1:$8)/10)</f>
        <v>30390156</v>
      </c>
      <c r="AY1233" s="673" t="str">
        <f>VLOOKUP($AX1233,'Item Master Data'!$A:$F,3,FALSE)</f>
        <v>Q.PEAK DUO BLK ML G10+</v>
      </c>
      <c r="AZ1233" s="673">
        <f>VLOOKUP($AX1233,'Item Master Data'!$A:$F,6,FALSE)</f>
        <v>400</v>
      </c>
      <c r="BA1233" s="673">
        <f>X1233/BB1233</f>
        <v>26</v>
      </c>
      <c r="BB1233" s="673">
        <f>VLOOKUP(AX1233,'Item Master Data'!$A:$G,7,FALSE)</f>
        <v>32</v>
      </c>
      <c r="BC1233" s="673"/>
      <c r="BD1233" s="673">
        <f>W1233-AZ1233</f>
        <v>0</v>
      </c>
    </row>
    <row r="1234" spans="1:56">
      <c r="A1234" s="544"/>
      <c r="B1234" s="724">
        <v>44631</v>
      </c>
      <c r="C1234" s="724">
        <v>44631</v>
      </c>
      <c r="D1234" s="687" t="s">
        <v>3247</v>
      </c>
      <c r="E1234" s="676" t="s">
        <v>3322</v>
      </c>
      <c r="F1234" s="442"/>
      <c r="G1234" s="442">
        <v>2022</v>
      </c>
      <c r="H1234" s="442">
        <v>4</v>
      </c>
      <c r="I1234" s="719">
        <v>127990</v>
      </c>
      <c r="J1234" s="333">
        <v>44652</v>
      </c>
      <c r="K1234" s="685" t="s">
        <v>3323</v>
      </c>
      <c r="L1234" s="676" t="s">
        <v>3249</v>
      </c>
      <c r="M1234" s="689">
        <v>44543</v>
      </c>
      <c r="N1234" s="689">
        <v>44627</v>
      </c>
      <c r="O1234" s="689"/>
      <c r="P1234" s="333">
        <v>44636</v>
      </c>
      <c r="Q1234" s="333">
        <v>44644</v>
      </c>
      <c r="R1234" s="333">
        <v>44652</v>
      </c>
      <c r="S1234" s="442" t="s">
        <v>2425</v>
      </c>
      <c r="T1234" s="442">
        <v>72</v>
      </c>
      <c r="U1234" s="442">
        <v>49302155</v>
      </c>
      <c r="V1234" s="442" t="s">
        <v>1108</v>
      </c>
      <c r="W1234" s="676">
        <v>475</v>
      </c>
      <c r="X1234" s="678">
        <v>580</v>
      </c>
      <c r="Y1234" s="679">
        <v>275500</v>
      </c>
      <c r="Z1234" s="443">
        <v>0.47499999999999998</v>
      </c>
      <c r="AA1234" s="682">
        <f>Y1234*Z1234</f>
        <v>130862.5</v>
      </c>
      <c r="AB1234" s="682"/>
      <c r="AC1234" s="444">
        <v>0</v>
      </c>
      <c r="AD1234" s="692"/>
      <c r="AE1234" s="441">
        <v>10141.84</v>
      </c>
      <c r="AF1234" s="695">
        <f>AA1234+AD1234+AE1234</f>
        <v>141004.34</v>
      </c>
      <c r="AG1234" s="676" t="s">
        <v>47</v>
      </c>
      <c r="AH1234" s="676"/>
      <c r="AI1234" s="685" t="s">
        <v>2420</v>
      </c>
      <c r="AJ1234" s="676" t="s">
        <v>3324</v>
      </c>
      <c r="AK1234" s="696" t="s">
        <v>3325</v>
      </c>
      <c r="AL1234" s="676">
        <v>84115</v>
      </c>
      <c r="AM1234" s="676" t="s">
        <v>52</v>
      </c>
      <c r="AN1234" s="737" t="s">
        <v>1110</v>
      </c>
      <c r="AO1234" s="442"/>
      <c r="AP1234" s="688" t="s">
        <v>38</v>
      </c>
      <c r="AQ1234" s="688" t="s">
        <v>37</v>
      </c>
      <c r="AR1234" s="688"/>
      <c r="AS1234" s="562"/>
      <c r="AT1234" s="697"/>
      <c r="AU1234" s="697"/>
      <c r="AV1234" s="662"/>
      <c r="AW1234" s="673">
        <f>U1234</f>
        <v>49302155</v>
      </c>
      <c r="AX1234" s="673" cm="1">
        <f t="array" ref="AX1234">SUM(MID(0&amp;AW1234,LARGE(INDEX(ISNUMBER(--MID(AW1234,ROW($1:$8),1))*ROW($1:$8),),ROW($1:$8))+1,1)*10^ROW($1:$8)/10)</f>
        <v>49302155</v>
      </c>
      <c r="AY1234" s="673" t="str">
        <f>VLOOKUP($AX1234,'Item Master Data'!$A:$F,3,FALSE)</f>
        <v>Q.PEAK DUO XL G10</v>
      </c>
      <c r="AZ1234" s="673">
        <f>VLOOKUP($AX1234,'Item Master Data'!$A:$F,6,FALSE)</f>
        <v>475</v>
      </c>
      <c r="BA1234" s="673">
        <f>X1234/BB1234</f>
        <v>20</v>
      </c>
      <c r="BB1234" s="673">
        <f>VLOOKUP(AX1234,'Item Master Data'!$A:$G,7,FALSE)</f>
        <v>29</v>
      </c>
      <c r="BC1234" s="673"/>
      <c r="BD1234" s="673">
        <f>W1234-AZ1234</f>
        <v>0</v>
      </c>
    </row>
    <row r="1235" spans="1:56">
      <c r="A1235" s="544"/>
      <c r="B1235" s="724">
        <v>44601</v>
      </c>
      <c r="C1235" s="724">
        <v>44601</v>
      </c>
      <c r="D1235" s="687" t="s">
        <v>3247</v>
      </c>
      <c r="E1235" s="676" t="s">
        <v>3311</v>
      </c>
      <c r="F1235" s="442"/>
      <c r="G1235" s="442">
        <v>2022</v>
      </c>
      <c r="H1235" s="442">
        <v>4</v>
      </c>
      <c r="I1235" s="719">
        <v>127978</v>
      </c>
      <c r="J1235" s="333">
        <v>44659</v>
      </c>
      <c r="K1235" s="685" t="s">
        <v>3312</v>
      </c>
      <c r="L1235" s="676" t="s">
        <v>3249</v>
      </c>
      <c r="M1235" s="689">
        <v>44491</v>
      </c>
      <c r="N1235" s="689">
        <v>44599</v>
      </c>
      <c r="O1235" s="689" t="s">
        <v>1289</v>
      </c>
      <c r="P1235" s="677">
        <v>44601</v>
      </c>
      <c r="Q1235" s="333">
        <v>44658</v>
      </c>
      <c r="R1235" s="333">
        <v>44659</v>
      </c>
      <c r="S1235" s="442" t="s">
        <v>2425</v>
      </c>
      <c r="T1235" s="442">
        <v>60</v>
      </c>
      <c r="U1235" s="676">
        <v>49403140</v>
      </c>
      <c r="V1235" s="442" t="s">
        <v>973</v>
      </c>
      <c r="W1235" s="676">
        <v>400</v>
      </c>
      <c r="X1235" s="678">
        <v>768</v>
      </c>
      <c r="Y1235" s="679">
        <v>307200</v>
      </c>
      <c r="Z1235" s="443">
        <v>0.55000000000000004</v>
      </c>
      <c r="AA1235" s="682">
        <f>Y1235*Z1235</f>
        <v>168960</v>
      </c>
      <c r="AB1235" s="682"/>
      <c r="AC1235" s="444">
        <v>0</v>
      </c>
      <c r="AD1235" s="692"/>
      <c r="AE1235" s="441"/>
      <c r="AF1235" s="695">
        <f>AA1235+AD1235+AE1235</f>
        <v>168960</v>
      </c>
      <c r="AG1235" s="676" t="s">
        <v>3313</v>
      </c>
      <c r="AH1235" s="676"/>
      <c r="AI1235" s="685" t="s">
        <v>2420</v>
      </c>
      <c r="AJ1235" s="676" t="s">
        <v>3314</v>
      </c>
      <c r="AK1235" s="696" t="s">
        <v>1388</v>
      </c>
      <c r="AL1235" s="676">
        <v>2203</v>
      </c>
      <c r="AM1235" s="676" t="s">
        <v>52</v>
      </c>
      <c r="AN1235" s="676" t="s">
        <v>1110</v>
      </c>
      <c r="AO1235" s="442"/>
      <c r="AP1235" s="688"/>
      <c r="AQ1235" s="688" t="s">
        <v>37</v>
      </c>
      <c r="AR1235" s="688"/>
      <c r="AS1235" s="562"/>
      <c r="AT1235" s="697"/>
      <c r="AU1235" s="697"/>
      <c r="AV1235" s="662"/>
      <c r="AW1235" s="673">
        <f>U1235</f>
        <v>49403140</v>
      </c>
      <c r="AX1235" s="673" cm="1">
        <f t="array" ref="AX1235">SUM(MID(0&amp;AW1235,LARGE(INDEX(ISNUMBER(--MID(AW1235,ROW($1:$8),1))*ROW($1:$8),),ROW($1:$8))+1,1)*10^ROW($1:$8)/10)</f>
        <v>49403140</v>
      </c>
      <c r="AY1235" s="673" t="str">
        <f>VLOOKUP($AX1235,'Item Master Data'!$A:$F,3,FALSE)</f>
        <v>Q.PEAK DUO BLK ML G10+</v>
      </c>
      <c r="AZ1235" s="673">
        <f>VLOOKUP($AX1235,'Item Master Data'!$A:$F,6,FALSE)</f>
        <v>400</v>
      </c>
      <c r="BA1235" s="673">
        <f>X1235/BB1235</f>
        <v>24</v>
      </c>
      <c r="BB1235" s="673">
        <f>VLOOKUP(AX1235,'Item Master Data'!$A:$G,7,FALSE)</f>
        <v>32</v>
      </c>
      <c r="BC1235" s="673"/>
      <c r="BD1235" s="673">
        <f>W1235-AZ1235</f>
        <v>0</v>
      </c>
    </row>
    <row r="1236" spans="1:56">
      <c r="A1236" s="590"/>
      <c r="B1236" s="722">
        <v>44650</v>
      </c>
      <c r="C1236" s="722">
        <v>44629</v>
      </c>
      <c r="D1236" s="687" t="s">
        <v>3247</v>
      </c>
      <c r="E1236" s="676"/>
      <c r="F1236" s="442"/>
      <c r="G1236" s="442">
        <v>2022</v>
      </c>
      <c r="H1236" s="442">
        <v>4</v>
      </c>
      <c r="I1236" s="676" t="s">
        <v>1699</v>
      </c>
      <c r="J1236" s="677"/>
      <c r="K1236" s="685" t="s">
        <v>3301</v>
      </c>
      <c r="L1236" s="676" t="s">
        <v>3249</v>
      </c>
      <c r="M1236" s="689">
        <v>44573</v>
      </c>
      <c r="N1236" s="689">
        <v>44652</v>
      </c>
      <c r="O1236" s="689"/>
      <c r="P1236" s="677" t="s">
        <v>3472</v>
      </c>
      <c r="Q1236" s="677"/>
      <c r="R1236" s="677"/>
      <c r="S1236" s="676" t="s">
        <v>2425</v>
      </c>
      <c r="T1236" s="676">
        <v>60</v>
      </c>
      <c r="U1236" s="676">
        <v>49203132</v>
      </c>
      <c r="V1236" s="676" t="s">
        <v>986</v>
      </c>
      <c r="W1236" s="676">
        <v>360</v>
      </c>
      <c r="X1236" s="678">
        <v>1152</v>
      </c>
      <c r="Y1236" s="693">
        <v>414720</v>
      </c>
      <c r="Z1236" s="443">
        <v>0.53</v>
      </c>
      <c r="AA1236" s="682">
        <f>Y1236*Z1236</f>
        <v>219801.60000000001</v>
      </c>
      <c r="AB1236" s="682"/>
      <c r="AC1236" s="444">
        <v>0</v>
      </c>
      <c r="AD1236" s="692"/>
      <c r="AE1236" s="441"/>
      <c r="AF1236" s="695">
        <f>AA1236+AD1236+AE1236</f>
        <v>219801.60000000001</v>
      </c>
      <c r="AG1236" s="676" t="s">
        <v>47</v>
      </c>
      <c r="AH1236" s="676"/>
      <c r="AI1236" s="685" t="s">
        <v>2420</v>
      </c>
      <c r="AJ1236" s="676" t="s">
        <v>3302</v>
      </c>
      <c r="AK1236" s="696" t="s">
        <v>1306</v>
      </c>
      <c r="AL1236" s="696">
        <v>4538</v>
      </c>
      <c r="AM1236" s="676" t="s">
        <v>52</v>
      </c>
      <c r="AN1236" s="676" t="s">
        <v>1110</v>
      </c>
      <c r="AO1236" s="442"/>
      <c r="AP1236" s="688"/>
      <c r="AQ1236" s="688" t="s">
        <v>37</v>
      </c>
      <c r="AR1236" s="688"/>
      <c r="AS1236" s="563"/>
      <c r="AT1236" s="715"/>
      <c r="AU1236" s="716"/>
      <c r="AV1236" s="662">
        <v>0.53</v>
      </c>
      <c r="AW1236" s="673">
        <f>U1236</f>
        <v>49203132</v>
      </c>
      <c r="AX1236" s="673" cm="1">
        <f t="array" ref="AX1236">SUM(MID(0&amp;AW1236,LARGE(INDEX(ISNUMBER(--MID(AW1236,ROW($1:$8),1))*ROW($1:$8),),ROW($1:$8))+1,1)*10^ROW($1:$8)/10)</f>
        <v>49203132</v>
      </c>
      <c r="AY1236" s="673" t="str">
        <f>VLOOKUP($AX1236,'Item Master Data'!$A:$F,3,FALSE)</f>
        <v>Q.PEAK DUO BLK G10+</v>
      </c>
      <c r="AZ1236" s="673">
        <f>VLOOKUP($AX1236,'Item Master Data'!$A:$F,6,FALSE)</f>
        <v>360</v>
      </c>
      <c r="BA1236" s="673">
        <f>X1236/BB1236</f>
        <v>36</v>
      </c>
      <c r="BB1236" s="673">
        <f>VLOOKUP(AX1236,'Item Master Data'!$A:$G,7,FALSE)</f>
        <v>32</v>
      </c>
      <c r="BC1236" s="673"/>
      <c r="BD1236" s="673">
        <f>W1236-AZ1236</f>
        <v>0</v>
      </c>
    </row>
    <row r="1237" spans="1:56">
      <c r="A1237" s="544"/>
      <c r="B1237" s="724">
        <v>44610</v>
      </c>
      <c r="C1237" s="724">
        <v>44627</v>
      </c>
      <c r="D1237" s="687" t="s">
        <v>3247</v>
      </c>
      <c r="E1237" s="676" t="s">
        <v>3278</v>
      </c>
      <c r="F1237" s="442"/>
      <c r="G1237" s="442">
        <v>2022</v>
      </c>
      <c r="H1237" s="442">
        <v>4</v>
      </c>
      <c r="I1237" s="677" t="s">
        <v>1561</v>
      </c>
      <c r="J1237" s="333">
        <v>44657</v>
      </c>
      <c r="K1237" s="685" t="s">
        <v>3280</v>
      </c>
      <c r="L1237" s="676" t="s">
        <v>3249</v>
      </c>
      <c r="M1237" s="689">
        <v>44468</v>
      </c>
      <c r="N1237" s="689">
        <v>44564</v>
      </c>
      <c r="O1237" s="689"/>
      <c r="P1237" s="333">
        <v>44652</v>
      </c>
      <c r="Q1237" s="333">
        <v>44656</v>
      </c>
      <c r="R1237" s="333">
        <v>44657</v>
      </c>
      <c r="S1237" s="442" t="s">
        <v>2425</v>
      </c>
      <c r="T1237" s="442">
        <v>60</v>
      </c>
      <c r="U1237" s="442">
        <v>49204132</v>
      </c>
      <c r="V1237" s="442" t="s">
        <v>1231</v>
      </c>
      <c r="W1237" s="676">
        <v>360</v>
      </c>
      <c r="X1237" s="678">
        <v>260</v>
      </c>
      <c r="Y1237" s="679">
        <v>93600</v>
      </c>
      <c r="Z1237" s="443">
        <v>0.83</v>
      </c>
      <c r="AA1237" s="682">
        <f>Y1237*Z1237</f>
        <v>77688</v>
      </c>
      <c r="AB1237" s="682"/>
      <c r="AC1237" s="444">
        <v>0</v>
      </c>
      <c r="AD1237" s="692"/>
      <c r="AE1237" s="441"/>
      <c r="AF1237" s="695">
        <f>AA1237+AD1237+AE1237</f>
        <v>77688</v>
      </c>
      <c r="AG1237" s="676" t="s">
        <v>47</v>
      </c>
      <c r="AH1237" s="676">
        <v>100</v>
      </c>
      <c r="AI1237" s="685"/>
      <c r="AJ1237" s="676" t="s">
        <v>3259</v>
      </c>
      <c r="AK1237" s="696" t="s">
        <v>3260</v>
      </c>
      <c r="AL1237" s="676">
        <v>25704</v>
      </c>
      <c r="AM1237" s="676" t="s">
        <v>52</v>
      </c>
      <c r="AN1237" s="676" t="s">
        <v>1110</v>
      </c>
      <c r="AO1237" s="442"/>
      <c r="AP1237" s="688"/>
      <c r="AQ1237" s="688" t="s">
        <v>37</v>
      </c>
      <c r="AR1237" s="688"/>
      <c r="AS1237" s="562"/>
      <c r="AT1237" s="697"/>
      <c r="AU1237" s="697"/>
      <c r="AV1237" s="662"/>
      <c r="AW1237" s="673">
        <f>U1237</f>
        <v>49204132</v>
      </c>
      <c r="AX1237" s="673" cm="1">
        <f t="array" ref="AX1237">SUM(MID(0&amp;AW1237,LARGE(INDEX(ISNUMBER(--MID(AW1237,ROW($1:$8),1))*ROW($1:$8),),ROW($1:$8))+1,1)*10^ROW($1:$8)/10)</f>
        <v>49204132</v>
      </c>
      <c r="AY1237" s="673" t="str">
        <f>VLOOKUP($AX1237,'Item Master Data'!$A:$F,3,FALSE)</f>
        <v>Q.PEAK DUO BLK G10+/AC</v>
      </c>
      <c r="AZ1237" s="673">
        <f>VLOOKUP($AX1237,'Item Master Data'!$A:$F,6,FALSE)</f>
        <v>360</v>
      </c>
      <c r="BA1237" s="673">
        <f>X1237/BB1237</f>
        <v>10</v>
      </c>
      <c r="BB1237" s="673">
        <f>VLOOKUP(AX1237,'Item Master Data'!$A:$G,7,FALSE)</f>
        <v>26</v>
      </c>
      <c r="BC1237" s="673"/>
      <c r="BD1237" s="673">
        <f>W1237-AZ1237</f>
        <v>0</v>
      </c>
    </row>
    <row r="1238" spans="1:56">
      <c r="A1238" s="544"/>
      <c r="B1238" s="724">
        <v>44610</v>
      </c>
      <c r="C1238" s="724">
        <v>44627</v>
      </c>
      <c r="D1238" s="687" t="s">
        <v>3247</v>
      </c>
      <c r="E1238" s="676" t="s">
        <v>2781</v>
      </c>
      <c r="F1238" s="442"/>
      <c r="G1238" s="442">
        <v>2022</v>
      </c>
      <c r="H1238" s="442">
        <v>4</v>
      </c>
      <c r="I1238" s="676" t="s">
        <v>1561</v>
      </c>
      <c r="J1238" s="333">
        <v>44662</v>
      </c>
      <c r="K1238" s="685" t="s">
        <v>3284</v>
      </c>
      <c r="L1238" s="676" t="s">
        <v>3249</v>
      </c>
      <c r="M1238" s="689">
        <v>44468</v>
      </c>
      <c r="N1238" s="689">
        <v>44564</v>
      </c>
      <c r="O1238" s="689">
        <v>44662</v>
      </c>
      <c r="P1238" s="333">
        <v>44657</v>
      </c>
      <c r="Q1238" s="333">
        <v>44659</v>
      </c>
      <c r="R1238" s="333">
        <v>44662</v>
      </c>
      <c r="S1238" s="442" t="s">
        <v>2425</v>
      </c>
      <c r="T1238" s="442">
        <v>60</v>
      </c>
      <c r="U1238" s="442">
        <v>49204132</v>
      </c>
      <c r="V1238" s="442" t="s">
        <v>1231</v>
      </c>
      <c r="W1238" s="676">
        <v>360</v>
      </c>
      <c r="X1238" s="678">
        <v>338</v>
      </c>
      <c r="Y1238" s="679">
        <v>121680</v>
      </c>
      <c r="Z1238" s="443">
        <v>0.83</v>
      </c>
      <c r="AA1238" s="682">
        <f>Y1238*Z1238</f>
        <v>100994.4</v>
      </c>
      <c r="AB1238" s="682"/>
      <c r="AC1238" s="444">
        <v>0</v>
      </c>
      <c r="AD1238" s="692"/>
      <c r="AE1238" s="441"/>
      <c r="AF1238" s="695">
        <f>AA1238+AD1238+AE1238</f>
        <v>100994.4</v>
      </c>
      <c r="AG1238" s="442" t="s">
        <v>47</v>
      </c>
      <c r="AH1238" s="676">
        <v>100</v>
      </c>
      <c r="AI1238" s="685"/>
      <c r="AJ1238" s="442" t="s">
        <v>3259</v>
      </c>
      <c r="AK1238" s="696" t="s">
        <v>3260</v>
      </c>
      <c r="AL1238" s="676">
        <v>25704</v>
      </c>
      <c r="AM1238" s="442" t="s">
        <v>52</v>
      </c>
      <c r="AN1238" s="442" t="s">
        <v>1076</v>
      </c>
      <c r="AO1238" s="442"/>
      <c r="AP1238" s="688"/>
      <c r="AQ1238" s="688" t="s">
        <v>37</v>
      </c>
      <c r="AR1238" s="688"/>
      <c r="AS1238" s="562"/>
      <c r="AT1238" s="697"/>
      <c r="AU1238" s="697"/>
      <c r="AV1238" s="662"/>
      <c r="AW1238" s="673">
        <f>U1238</f>
        <v>49204132</v>
      </c>
      <c r="AX1238" s="673" cm="1">
        <f t="array" ref="AX1238">SUM(MID(0&amp;AW1238,LARGE(INDEX(ISNUMBER(--MID(AW1238,ROW($1:$8),1))*ROW($1:$8),),ROW($1:$8))+1,1)*10^ROW($1:$8)/10)</f>
        <v>49204132</v>
      </c>
      <c r="AY1238" s="673" t="str">
        <f>VLOOKUP($AX1238,'Item Master Data'!$A:$F,3,FALSE)</f>
        <v>Q.PEAK DUO BLK G10+/AC</v>
      </c>
      <c r="AZ1238" s="673">
        <f>VLOOKUP($AX1238,'Item Master Data'!$A:$F,6,FALSE)</f>
        <v>360</v>
      </c>
      <c r="BA1238" s="673">
        <f>X1238/BB1238</f>
        <v>13</v>
      </c>
      <c r="BB1238" s="673">
        <f>VLOOKUP(AX1238,'Item Master Data'!$A:$G,7,FALSE)</f>
        <v>26</v>
      </c>
      <c r="BC1238" s="673"/>
      <c r="BD1238" s="673">
        <f>W1238-AZ1238</f>
        <v>0</v>
      </c>
    </row>
    <row r="1239" spans="1:56">
      <c r="A1239" s="544"/>
      <c r="B1239" s="724">
        <v>44610</v>
      </c>
      <c r="C1239" s="724">
        <v>44627</v>
      </c>
      <c r="D1239" s="687" t="s">
        <v>3247</v>
      </c>
      <c r="E1239" s="676" t="s">
        <v>2781</v>
      </c>
      <c r="F1239" s="442"/>
      <c r="G1239" s="442">
        <v>2022</v>
      </c>
      <c r="H1239" s="442">
        <v>4</v>
      </c>
      <c r="I1239" s="676"/>
      <c r="J1239" s="333"/>
      <c r="K1239" s="685" t="s">
        <v>3285</v>
      </c>
      <c r="L1239" s="676" t="s">
        <v>3249</v>
      </c>
      <c r="M1239" s="689">
        <v>44468</v>
      </c>
      <c r="N1239" s="689">
        <v>44564</v>
      </c>
      <c r="O1239" s="689">
        <v>44669</v>
      </c>
      <c r="P1239" s="333">
        <v>44659</v>
      </c>
      <c r="Q1239" s="333">
        <v>44669</v>
      </c>
      <c r="R1239" s="333">
        <v>44670</v>
      </c>
      <c r="S1239" s="442" t="s">
        <v>2425</v>
      </c>
      <c r="T1239" s="442">
        <v>60</v>
      </c>
      <c r="U1239" s="442">
        <v>49204132</v>
      </c>
      <c r="V1239" s="442" t="s">
        <v>1231</v>
      </c>
      <c r="W1239" s="676">
        <v>360</v>
      </c>
      <c r="X1239" s="678">
        <v>338</v>
      </c>
      <c r="Y1239" s="679">
        <v>121680</v>
      </c>
      <c r="Z1239" s="443">
        <v>0.83</v>
      </c>
      <c r="AA1239" s="682">
        <f>Y1239*Z1239</f>
        <v>100994.4</v>
      </c>
      <c r="AB1239" s="682"/>
      <c r="AC1239" s="444">
        <v>0</v>
      </c>
      <c r="AD1239" s="692"/>
      <c r="AE1239" s="441"/>
      <c r="AF1239" s="695">
        <f>AA1239+AD1239+AE1239</f>
        <v>100994.4</v>
      </c>
      <c r="AG1239" s="442" t="s">
        <v>47</v>
      </c>
      <c r="AH1239" s="676">
        <v>100</v>
      </c>
      <c r="AI1239" s="685"/>
      <c r="AJ1239" s="442" t="s">
        <v>3259</v>
      </c>
      <c r="AK1239" s="696" t="s">
        <v>3260</v>
      </c>
      <c r="AL1239" s="676">
        <v>25704</v>
      </c>
      <c r="AM1239" s="442" t="s">
        <v>52</v>
      </c>
      <c r="AN1239" s="442" t="s">
        <v>1110</v>
      </c>
      <c r="AO1239" s="442"/>
      <c r="AP1239" s="688"/>
      <c r="AQ1239" s="688" t="s">
        <v>37</v>
      </c>
      <c r="AR1239" s="688"/>
      <c r="AS1239" s="562"/>
      <c r="AT1239" s="697"/>
      <c r="AU1239" s="697"/>
      <c r="AV1239" s="662"/>
      <c r="AW1239" s="673">
        <f>U1239</f>
        <v>49204132</v>
      </c>
      <c r="AX1239" s="673" cm="1">
        <f t="array" ref="AX1239">SUM(MID(0&amp;AW1239,LARGE(INDEX(ISNUMBER(--MID(AW1239,ROW($1:$8),1))*ROW($1:$8),),ROW($1:$8))+1,1)*10^ROW($1:$8)/10)</f>
        <v>49204132</v>
      </c>
      <c r="AY1239" s="673" t="str">
        <f>VLOOKUP($AX1239,'Item Master Data'!$A:$F,3,FALSE)</f>
        <v>Q.PEAK DUO BLK G10+/AC</v>
      </c>
      <c r="AZ1239" s="673">
        <f>VLOOKUP($AX1239,'Item Master Data'!$A:$F,6,FALSE)</f>
        <v>360</v>
      </c>
      <c r="BA1239" s="673">
        <f>X1239/BB1239</f>
        <v>13</v>
      </c>
      <c r="BB1239" s="673">
        <f>VLOOKUP(AX1239,'Item Master Data'!$A:$G,7,FALSE)</f>
        <v>26</v>
      </c>
      <c r="BC1239" s="673"/>
      <c r="BD1239" s="673">
        <f>W1239-AZ1239</f>
        <v>0</v>
      </c>
    </row>
    <row r="1240" spans="1:56">
      <c r="A1240" s="544"/>
      <c r="B1240" s="724">
        <v>44610</v>
      </c>
      <c r="C1240" s="724">
        <v>44627</v>
      </c>
      <c r="D1240" s="687" t="s">
        <v>3247</v>
      </c>
      <c r="E1240" s="676"/>
      <c r="F1240" s="442"/>
      <c r="G1240" s="442">
        <v>2022</v>
      </c>
      <c r="H1240" s="442">
        <v>4</v>
      </c>
      <c r="I1240" s="676"/>
      <c r="J1240" s="333"/>
      <c r="K1240" s="685" t="s">
        <v>3291</v>
      </c>
      <c r="L1240" s="676" t="s">
        <v>3249</v>
      </c>
      <c r="M1240" s="689">
        <v>44468</v>
      </c>
      <c r="N1240" s="689">
        <v>44564</v>
      </c>
      <c r="O1240" s="689"/>
      <c r="P1240" s="333"/>
      <c r="Q1240" s="333"/>
      <c r="R1240" s="333"/>
      <c r="S1240" s="442" t="s">
        <v>2425</v>
      </c>
      <c r="T1240" s="442">
        <v>60</v>
      </c>
      <c r="U1240" s="442">
        <v>49204132</v>
      </c>
      <c r="V1240" s="442" t="s">
        <v>1231</v>
      </c>
      <c r="W1240" s="676">
        <v>360</v>
      </c>
      <c r="X1240" s="678">
        <v>2444</v>
      </c>
      <c r="Y1240" s="679">
        <v>879840</v>
      </c>
      <c r="Z1240" s="443">
        <v>0.83</v>
      </c>
      <c r="AA1240" s="682">
        <f>Y1240*Z1240</f>
        <v>730267.2</v>
      </c>
      <c r="AB1240" s="682"/>
      <c r="AC1240" s="444">
        <v>0</v>
      </c>
      <c r="AD1240" s="692"/>
      <c r="AE1240" s="441"/>
      <c r="AF1240" s="695">
        <f>AA1240+AD1240+AE1240</f>
        <v>730267.2</v>
      </c>
      <c r="AG1240" s="442" t="s">
        <v>47</v>
      </c>
      <c r="AH1240" s="676">
        <v>100</v>
      </c>
      <c r="AI1240" s="685"/>
      <c r="AJ1240" s="442" t="s">
        <v>3259</v>
      </c>
      <c r="AK1240" s="696" t="s">
        <v>3260</v>
      </c>
      <c r="AL1240" s="676">
        <v>25704</v>
      </c>
      <c r="AM1240" s="442" t="s">
        <v>52</v>
      </c>
      <c r="AN1240" s="442" t="s">
        <v>1110</v>
      </c>
      <c r="AO1240" s="442"/>
      <c r="AP1240" s="688"/>
      <c r="AQ1240" s="688" t="s">
        <v>37</v>
      </c>
      <c r="AR1240" s="688"/>
      <c r="AS1240" s="562"/>
      <c r="AT1240" s="697"/>
      <c r="AU1240" s="697"/>
      <c r="AV1240" s="662"/>
      <c r="AW1240" s="673">
        <f>U1240</f>
        <v>49204132</v>
      </c>
      <c r="AX1240" s="673" cm="1">
        <f t="array" ref="AX1240">SUM(MID(0&amp;AW1240,LARGE(INDEX(ISNUMBER(--MID(AW1240,ROW($1:$8),1))*ROW($1:$8),),ROW($1:$8))+1,1)*10^ROW($1:$8)/10)</f>
        <v>49204132</v>
      </c>
      <c r="AY1240" s="673" t="str">
        <f>VLOOKUP($AX1240,'Item Master Data'!$A:$F,3,FALSE)</f>
        <v>Q.PEAK DUO BLK G10+/AC</v>
      </c>
      <c r="AZ1240" s="673">
        <f>VLOOKUP($AX1240,'Item Master Data'!$A:$F,6,FALSE)</f>
        <v>360</v>
      </c>
      <c r="BA1240" s="673">
        <f>X1240/BB1240</f>
        <v>94</v>
      </c>
      <c r="BB1240" s="673">
        <f>VLOOKUP(AX1240,'Item Master Data'!$A:$G,7,FALSE)</f>
        <v>26</v>
      </c>
      <c r="BC1240" s="673"/>
      <c r="BD1240" s="673">
        <f>W1240-AZ1240</f>
        <v>0</v>
      </c>
    </row>
    <row r="1241" spans="1:56">
      <c r="A1241" s="544"/>
      <c r="B1241" s="724">
        <v>44624</v>
      </c>
      <c r="C1241" s="724">
        <v>44624</v>
      </c>
      <c r="D1241" s="687" t="s">
        <v>3247</v>
      </c>
      <c r="E1241" s="676" t="s">
        <v>3292</v>
      </c>
      <c r="F1241" s="442"/>
      <c r="G1241" s="442">
        <v>2022</v>
      </c>
      <c r="H1241" s="442">
        <v>4</v>
      </c>
      <c r="I1241" s="676">
        <v>127977</v>
      </c>
      <c r="J1241" s="333">
        <v>44662</v>
      </c>
      <c r="K1241" s="685" t="s">
        <v>3293</v>
      </c>
      <c r="L1241" s="676" t="s">
        <v>3249</v>
      </c>
      <c r="M1241" s="689">
        <v>44503</v>
      </c>
      <c r="N1241" s="689">
        <v>44571</v>
      </c>
      <c r="O1241" s="689"/>
      <c r="P1241" s="333">
        <v>44657</v>
      </c>
      <c r="Q1241" s="333">
        <v>44659</v>
      </c>
      <c r="R1241" s="333">
        <v>44662</v>
      </c>
      <c r="S1241" s="442" t="s">
        <v>2425</v>
      </c>
      <c r="T1241" s="442">
        <v>72</v>
      </c>
      <c r="U1241" s="442" t="s">
        <v>2322</v>
      </c>
      <c r="V1241" s="442" t="s">
        <v>1000</v>
      </c>
      <c r="W1241" s="676">
        <v>475</v>
      </c>
      <c r="X1241" s="678">
        <v>290</v>
      </c>
      <c r="Y1241" s="679">
        <v>137750</v>
      </c>
      <c r="Z1241" s="443">
        <v>0.47499999999999998</v>
      </c>
      <c r="AA1241" s="682">
        <f>Y1241*Z1241</f>
        <v>65431.25</v>
      </c>
      <c r="AB1241" s="682"/>
      <c r="AC1241" s="444">
        <v>0</v>
      </c>
      <c r="AD1241" s="692"/>
      <c r="AE1241" s="441"/>
      <c r="AF1241" s="695">
        <f>AA1241+AD1241+AE1241</f>
        <v>65431.25</v>
      </c>
      <c r="AG1241" s="442" t="s">
        <v>47</v>
      </c>
      <c r="AH1241" s="676">
        <v>100</v>
      </c>
      <c r="AI1241" s="685" t="s">
        <v>3264</v>
      </c>
      <c r="AJ1241" s="442" t="s">
        <v>3259</v>
      </c>
      <c r="AK1241" s="696" t="s">
        <v>3260</v>
      </c>
      <c r="AL1241" s="676">
        <v>25704</v>
      </c>
      <c r="AM1241" s="442" t="s">
        <v>52</v>
      </c>
      <c r="AN1241" s="442" t="s">
        <v>1089</v>
      </c>
      <c r="AO1241" s="442"/>
      <c r="AP1241" s="688" t="s">
        <v>38</v>
      </c>
      <c r="AQ1241" s="688" t="s">
        <v>37</v>
      </c>
      <c r="AR1241" s="688"/>
      <c r="AS1241" s="562"/>
      <c r="AT1241" s="697"/>
      <c r="AU1241" s="697"/>
      <c r="AV1241" s="662"/>
      <c r="AW1241" s="673" t="str">
        <f>U1241</f>
        <v>30397371F</v>
      </c>
      <c r="AX1241" s="673" cm="1">
        <f t="array" ref="AX1241">SUM(MID(0&amp;AW1241,LARGE(INDEX(ISNUMBER(--MID(AW1241,ROW($1:$8),1))*ROW($1:$8),),ROW($1:$8))+1,1)*10^ROW($1:$8)/10)</f>
        <v>30397371</v>
      </c>
      <c r="AY1241" s="673" t="str">
        <f>VLOOKUP($AX1241,'Item Master Data'!$A:$F,3,FALSE)</f>
        <v xml:space="preserve">Q.PEAK DUO XL G10 </v>
      </c>
      <c r="AZ1241" s="673">
        <f>VLOOKUP($AX1241,'Item Master Data'!$A:$F,6,FALSE)</f>
        <v>475</v>
      </c>
      <c r="BA1241" s="673">
        <f>X1241/BB1241</f>
        <v>10</v>
      </c>
      <c r="BB1241" s="673">
        <f>VLOOKUP(AX1241,'Item Master Data'!$A:$G,7,FALSE)</f>
        <v>29</v>
      </c>
      <c r="BC1241" s="673"/>
      <c r="BD1241" s="673">
        <f>W1241-AZ1241</f>
        <v>0</v>
      </c>
    </row>
    <row r="1242" spans="1:56">
      <c r="A1242" s="544"/>
      <c r="B1242" s="724">
        <v>44606</v>
      </c>
      <c r="C1242" s="724">
        <v>44606</v>
      </c>
      <c r="D1242" s="687" t="s">
        <v>3247</v>
      </c>
      <c r="E1242" s="676" t="s">
        <v>3276</v>
      </c>
      <c r="F1242" s="442"/>
      <c r="G1242" s="442">
        <v>2022</v>
      </c>
      <c r="H1242" s="442">
        <v>4</v>
      </c>
      <c r="I1242" s="676"/>
      <c r="J1242" s="333"/>
      <c r="K1242" s="685" t="s">
        <v>3326</v>
      </c>
      <c r="L1242" s="676" t="s">
        <v>2402</v>
      </c>
      <c r="M1242" s="689">
        <v>44532</v>
      </c>
      <c r="N1242" s="689">
        <v>44621</v>
      </c>
      <c r="O1242" s="689" t="s">
        <v>2411</v>
      </c>
      <c r="P1242" s="333">
        <v>44665</v>
      </c>
      <c r="Q1242" s="333">
        <v>44673</v>
      </c>
      <c r="R1242" s="333">
        <v>44676</v>
      </c>
      <c r="S1242" s="442" t="s">
        <v>2425</v>
      </c>
      <c r="T1242" s="442">
        <v>60</v>
      </c>
      <c r="U1242" s="442" t="s">
        <v>1791</v>
      </c>
      <c r="V1242" s="442" t="s">
        <v>973</v>
      </c>
      <c r="W1242" s="676">
        <v>400</v>
      </c>
      <c r="X1242" s="678">
        <v>1664</v>
      </c>
      <c r="Y1242" s="508">
        <v>665600</v>
      </c>
      <c r="Z1242" s="443">
        <v>0.55000000000000004</v>
      </c>
      <c r="AA1242" s="682">
        <f>Y1242*Z1242</f>
        <v>366080.00000000006</v>
      </c>
      <c r="AB1242" s="682"/>
      <c r="AC1242" s="444">
        <v>0</v>
      </c>
      <c r="AD1242" s="692"/>
      <c r="AE1242" s="441"/>
      <c r="AF1242" s="695">
        <f>AA1242+AD1242+AE1242</f>
        <v>366080.00000000006</v>
      </c>
      <c r="AG1242" s="442" t="s">
        <v>1073</v>
      </c>
      <c r="AH1242" s="676"/>
      <c r="AI1242" s="685" t="s">
        <v>2488</v>
      </c>
      <c r="AJ1242" s="442" t="s">
        <v>1610</v>
      </c>
      <c r="AK1242" s="696" t="s">
        <v>1149</v>
      </c>
      <c r="AL1242" s="676">
        <v>78744</v>
      </c>
      <c r="AM1242" s="442" t="s">
        <v>52</v>
      </c>
      <c r="AN1242" s="725" t="s">
        <v>50</v>
      </c>
      <c r="AO1242" s="442"/>
      <c r="AP1242" s="688" t="s">
        <v>38</v>
      </c>
      <c r="AQ1242" s="688" t="s">
        <v>37</v>
      </c>
      <c r="AR1242" s="688" t="s">
        <v>1700</v>
      </c>
      <c r="AS1242" s="562"/>
      <c r="AT1242" s="697"/>
      <c r="AU1242" s="697"/>
      <c r="AV1242" s="662">
        <v>0.45500000000000002</v>
      </c>
      <c r="AW1242" s="673" t="str">
        <f>U1242</f>
        <v>30390156H</v>
      </c>
      <c r="AX1242" s="673" cm="1">
        <f t="array" ref="AX1242">SUM(MID(0&amp;AW1242,LARGE(INDEX(ISNUMBER(--MID(AW1242,ROW($1:$8),1))*ROW($1:$8),),ROW($1:$8))+1,1)*10^ROW($1:$8)/10)</f>
        <v>30390156</v>
      </c>
      <c r="AY1242" s="673" t="str">
        <f>VLOOKUP($AX1242,'Item Master Data'!$A:$F,3,FALSE)</f>
        <v>Q.PEAK DUO BLK ML G10+</v>
      </c>
      <c r="AZ1242" s="673">
        <f>VLOOKUP($AX1242,'Item Master Data'!$A:$F,6,FALSE)</f>
        <v>400</v>
      </c>
      <c r="BA1242" s="673">
        <f>X1242/BB1242</f>
        <v>52</v>
      </c>
      <c r="BB1242" s="673">
        <f>VLOOKUP(AX1242,'Item Master Data'!$A:$G,7,FALSE)</f>
        <v>32</v>
      </c>
      <c r="BC1242" s="673"/>
      <c r="BD1242" s="673">
        <f>W1242-AZ1242</f>
        <v>0</v>
      </c>
    </row>
    <row r="1243" spans="1:56">
      <c r="A1243" s="544"/>
      <c r="B1243" s="724">
        <v>44636</v>
      </c>
      <c r="C1243" s="724">
        <v>44636</v>
      </c>
      <c r="D1243" s="687" t="s">
        <v>3247</v>
      </c>
      <c r="E1243" s="676"/>
      <c r="F1243" s="442"/>
      <c r="G1243" s="442">
        <v>2022</v>
      </c>
      <c r="H1243" s="442">
        <v>4</v>
      </c>
      <c r="I1243" s="676"/>
      <c r="J1243" s="333"/>
      <c r="K1243" s="685" t="s">
        <v>3347</v>
      </c>
      <c r="L1243" s="676" t="s">
        <v>3348</v>
      </c>
      <c r="M1243" s="689">
        <v>44503</v>
      </c>
      <c r="N1243" s="689">
        <v>44669</v>
      </c>
      <c r="O1243" s="689"/>
      <c r="P1243" s="333" t="s">
        <v>1076</v>
      </c>
      <c r="Q1243" s="333"/>
      <c r="R1243" s="333"/>
      <c r="S1243" s="442" t="s">
        <v>2425</v>
      </c>
      <c r="T1243" s="442">
        <v>72</v>
      </c>
      <c r="U1243" s="442" t="s">
        <v>1086</v>
      </c>
      <c r="V1243" s="442" t="s">
        <v>3349</v>
      </c>
      <c r="W1243" s="676">
        <v>475</v>
      </c>
      <c r="X1243" s="678">
        <v>290</v>
      </c>
      <c r="Y1243" s="508">
        <v>137750</v>
      </c>
      <c r="Z1243" s="443">
        <v>0.47</v>
      </c>
      <c r="AA1243" s="682">
        <f>Y1243*Z1243</f>
        <v>64742.499999999993</v>
      </c>
      <c r="AB1243" s="682"/>
      <c r="AC1243" s="444">
        <v>0</v>
      </c>
      <c r="AD1243" s="692"/>
      <c r="AE1243" s="441"/>
      <c r="AF1243" s="695">
        <f>AA1243+AD1243+AE1243</f>
        <v>64742.499999999993</v>
      </c>
      <c r="AG1243" s="442" t="s">
        <v>1073</v>
      </c>
      <c r="AH1243" s="676"/>
      <c r="AI1243" s="685" t="s">
        <v>2488</v>
      </c>
      <c r="AJ1243" s="442" t="s">
        <v>1387</v>
      </c>
      <c r="AK1243" s="696" t="s">
        <v>1388</v>
      </c>
      <c r="AL1243" s="676">
        <v>23222</v>
      </c>
      <c r="AM1243" s="442" t="s">
        <v>52</v>
      </c>
      <c r="AN1243" s="442" t="s">
        <v>1089</v>
      </c>
      <c r="AO1243" s="442"/>
      <c r="AP1243" s="688" t="s">
        <v>38</v>
      </c>
      <c r="AQ1243" s="688" t="s">
        <v>37</v>
      </c>
      <c r="AR1243" s="688"/>
      <c r="AS1243" s="562"/>
      <c r="AT1243" s="697"/>
      <c r="AU1243" s="697"/>
      <c r="AV1243" s="662"/>
      <c r="AW1243" s="673" t="str">
        <f>U1243</f>
        <v>12005833C</v>
      </c>
      <c r="AX1243" s="673" cm="1">
        <f t="array" ref="AX1243">SUM(MID(0&amp;AW1243,LARGE(INDEX(ISNUMBER(--MID(AW1243,ROW($1:$8),1))*ROW($1:$8),),ROW($1:$8))+1,1)*10^ROW($1:$8)/10)</f>
        <v>12005833</v>
      </c>
      <c r="AY1243" s="673" t="str">
        <f>VLOOKUP($AX1243,'Item Master Data'!$A:$F,3,FALSE)</f>
        <v>Q.PEAK DUO XL G10 BFG</v>
      </c>
      <c r="AZ1243" s="673">
        <f>VLOOKUP($AX1243,'Item Master Data'!$A:$F,6,FALSE)</f>
        <v>475</v>
      </c>
      <c r="BA1243" s="673" t="e">
        <f>X1243/BB1243</f>
        <v>#VALUE!</v>
      </c>
      <c r="BB1243" s="673" t="str">
        <f>VLOOKUP(AX1243,'Item Master Data'!$A:$G,7,FALSE)</f>
        <v> 30</v>
      </c>
      <c r="BC1243" s="673"/>
      <c r="BD1243" s="673">
        <f>W1243-AZ1243</f>
        <v>0</v>
      </c>
    </row>
    <row r="1244" spans="1:56">
      <c r="A1244" s="544">
        <v>10</v>
      </c>
      <c r="B1244" s="724">
        <v>44603</v>
      </c>
      <c r="C1244" s="724">
        <v>44603</v>
      </c>
      <c r="D1244" s="687" t="s">
        <v>3247</v>
      </c>
      <c r="E1244" s="676" t="s">
        <v>3276</v>
      </c>
      <c r="F1244" s="442"/>
      <c r="G1244" s="442">
        <v>2022</v>
      </c>
      <c r="H1244" s="442">
        <v>4</v>
      </c>
      <c r="I1244" s="676"/>
      <c r="J1244" s="333"/>
      <c r="K1244" s="685" t="s">
        <v>3365</v>
      </c>
      <c r="L1244" s="676" t="s">
        <v>3282</v>
      </c>
      <c r="M1244" s="689">
        <v>44496</v>
      </c>
      <c r="N1244" s="689">
        <v>44557</v>
      </c>
      <c r="O1244" s="689" t="s">
        <v>1289</v>
      </c>
      <c r="P1244" s="333">
        <v>44629</v>
      </c>
      <c r="Q1244" s="333">
        <v>44670</v>
      </c>
      <c r="R1244" s="333">
        <v>44672</v>
      </c>
      <c r="S1244" s="442" t="s">
        <v>2425</v>
      </c>
      <c r="T1244" s="442">
        <v>60</v>
      </c>
      <c r="U1244" s="442">
        <v>49403140</v>
      </c>
      <c r="V1244" s="442" t="s">
        <v>973</v>
      </c>
      <c r="W1244" s="676">
        <v>400</v>
      </c>
      <c r="X1244" s="678">
        <v>768</v>
      </c>
      <c r="Y1244" s="508">
        <v>307200</v>
      </c>
      <c r="Z1244" s="443">
        <v>0.55000000000000004</v>
      </c>
      <c r="AA1244" s="682">
        <f>Y1244*Z1244</f>
        <v>168960</v>
      </c>
      <c r="AB1244" s="682"/>
      <c r="AC1244" s="444">
        <v>0</v>
      </c>
      <c r="AD1244" s="692"/>
      <c r="AE1244" s="441"/>
      <c r="AF1244" s="695">
        <f>AA1244+AD1244+AE1244</f>
        <v>168960</v>
      </c>
      <c r="AG1244" s="442" t="s">
        <v>1073</v>
      </c>
      <c r="AH1244" s="676"/>
      <c r="AI1244" s="685" t="s">
        <v>2488</v>
      </c>
      <c r="AJ1244" s="442" t="s">
        <v>3366</v>
      </c>
      <c r="AK1244" s="696" t="s">
        <v>1149</v>
      </c>
      <c r="AL1244" s="676">
        <v>75238</v>
      </c>
      <c r="AM1244" s="442" t="s">
        <v>52</v>
      </c>
      <c r="AN1244" s="442" t="s">
        <v>1110</v>
      </c>
      <c r="AO1244" s="442"/>
      <c r="AP1244" s="688"/>
      <c r="AQ1244" s="688" t="s">
        <v>37</v>
      </c>
      <c r="AR1244" s="688" t="s">
        <v>1700</v>
      </c>
      <c r="AS1244" s="562"/>
      <c r="AT1244" s="697"/>
      <c r="AU1244" s="697"/>
      <c r="AV1244" s="662">
        <v>0.45500000000000002</v>
      </c>
      <c r="AW1244" s="673">
        <f>U1244</f>
        <v>49403140</v>
      </c>
      <c r="AX1244" s="673" cm="1">
        <f t="array" ref="AX1244">SUM(MID(0&amp;AW1244,LARGE(INDEX(ISNUMBER(--MID(AW1244,ROW($1:$8),1))*ROW($1:$8),),ROW($1:$8))+1,1)*10^ROW($1:$8)/10)</f>
        <v>49403140</v>
      </c>
      <c r="AY1244" s="673" t="str">
        <f>VLOOKUP($AX1244,'Item Master Data'!$A:$F,3,FALSE)</f>
        <v>Q.PEAK DUO BLK ML G10+</v>
      </c>
      <c r="AZ1244" s="673">
        <f>VLOOKUP($AX1244,'Item Master Data'!$A:$F,6,FALSE)</f>
        <v>400</v>
      </c>
      <c r="BA1244" s="673">
        <f>X1244/BB1244</f>
        <v>24</v>
      </c>
      <c r="BB1244" s="673">
        <f>VLOOKUP(AX1244,'Item Master Data'!$A:$G,7,FALSE)</f>
        <v>32</v>
      </c>
      <c r="BC1244" s="673"/>
      <c r="BD1244" s="673">
        <f>W1244-AZ1244</f>
        <v>0</v>
      </c>
    </row>
    <row r="1245" spans="1:56">
      <c r="A1245" s="544"/>
      <c r="B1245" s="724">
        <v>44641</v>
      </c>
      <c r="C1245" s="724">
        <v>44641</v>
      </c>
      <c r="D1245" s="687" t="s">
        <v>3247</v>
      </c>
      <c r="E1245" s="676" t="s">
        <v>3276</v>
      </c>
      <c r="F1245" s="442"/>
      <c r="G1245" s="442">
        <v>2022</v>
      </c>
      <c r="H1245" s="442">
        <v>4</v>
      </c>
      <c r="I1245" s="676" t="s">
        <v>3367</v>
      </c>
      <c r="J1245" s="333"/>
      <c r="K1245" s="685" t="s">
        <v>3368</v>
      </c>
      <c r="L1245" s="676" t="s">
        <v>3282</v>
      </c>
      <c r="M1245" s="689">
        <v>44496</v>
      </c>
      <c r="N1245" s="689">
        <v>44593</v>
      </c>
      <c r="O1245" s="689" t="s">
        <v>2411</v>
      </c>
      <c r="P1245" s="333">
        <v>44665</v>
      </c>
      <c r="Q1245" s="333"/>
      <c r="R1245" s="333">
        <v>44673</v>
      </c>
      <c r="S1245" s="442" t="s">
        <v>2425</v>
      </c>
      <c r="T1245" s="442">
        <v>60</v>
      </c>
      <c r="U1245" s="442" t="s">
        <v>1290</v>
      </c>
      <c r="V1245" s="442" t="s">
        <v>973</v>
      </c>
      <c r="W1245" s="676">
        <v>400</v>
      </c>
      <c r="X1245" s="678">
        <v>3072</v>
      </c>
      <c r="Y1245" s="508">
        <v>1228800</v>
      </c>
      <c r="Z1245" s="443">
        <v>0.55000000000000004</v>
      </c>
      <c r="AA1245" s="682">
        <f>Y1245*Z1245</f>
        <v>675840</v>
      </c>
      <c r="AB1245" s="682"/>
      <c r="AC1245" s="444">
        <v>0</v>
      </c>
      <c r="AD1245" s="692"/>
      <c r="AE1245" s="441"/>
      <c r="AF1245" s="695">
        <f>AA1245+AD1245+AE1245</f>
        <v>675840</v>
      </c>
      <c r="AG1245" s="442" t="s">
        <v>1073</v>
      </c>
      <c r="AH1245" s="676"/>
      <c r="AI1245" s="685" t="s">
        <v>2488</v>
      </c>
      <c r="AJ1245" s="442" t="s">
        <v>3283</v>
      </c>
      <c r="AK1245" s="696" t="s">
        <v>1149</v>
      </c>
      <c r="AL1245" s="676">
        <v>76011</v>
      </c>
      <c r="AM1245" s="442" t="s">
        <v>52</v>
      </c>
      <c r="AN1245" s="725" t="s">
        <v>50</v>
      </c>
      <c r="AO1245" s="442"/>
      <c r="AP1245" s="688" t="s">
        <v>38</v>
      </c>
      <c r="AQ1245" s="688" t="s">
        <v>37</v>
      </c>
      <c r="AR1245" s="688" t="s">
        <v>1700</v>
      </c>
      <c r="AS1245" s="562"/>
      <c r="AT1245" s="697"/>
      <c r="AU1245" s="697"/>
      <c r="AV1245" s="662">
        <v>0.45500000000000002</v>
      </c>
      <c r="AW1245" s="673" t="str">
        <f>U1245</f>
        <v>30390456H</v>
      </c>
      <c r="AX1245" s="673" cm="1">
        <f t="array" ref="AX1245">SUM(MID(0&amp;AW1245,LARGE(INDEX(ISNUMBER(--MID(AW1245,ROW($1:$8),1))*ROW($1:$8),),ROW($1:$8))+1,1)*10^ROW($1:$8)/10)</f>
        <v>30390456</v>
      </c>
      <c r="AY1245" s="673" t="str">
        <f>VLOOKUP($AX1245,'Item Master Data'!$A:$F,3,FALSE)</f>
        <v>Q.PEAK DUO BLK ML G10+</v>
      </c>
      <c r="AZ1245" s="673">
        <f>VLOOKUP($AX1245,'Item Master Data'!$A:$F,6,FALSE)</f>
        <v>400</v>
      </c>
      <c r="BA1245" s="673">
        <f>X1245/BB1245</f>
        <v>96</v>
      </c>
      <c r="BB1245" s="673">
        <f>VLOOKUP(AX1245,'Item Master Data'!$A:$G,7,FALSE)</f>
        <v>32</v>
      </c>
      <c r="BC1245" s="673"/>
      <c r="BD1245" s="673">
        <f>W1245-AZ1245</f>
        <v>0</v>
      </c>
    </row>
    <row r="1246" spans="1:56">
      <c r="A1246" s="544"/>
      <c r="B1246" s="724">
        <v>44609</v>
      </c>
      <c r="C1246" s="724">
        <v>44609</v>
      </c>
      <c r="D1246" s="687" t="s">
        <v>3247</v>
      </c>
      <c r="E1246" s="676" t="s">
        <v>3276</v>
      </c>
      <c r="F1246" s="442"/>
      <c r="G1246" s="442">
        <v>2022</v>
      </c>
      <c r="H1246" s="442">
        <v>4</v>
      </c>
      <c r="I1246" s="676">
        <v>127965</v>
      </c>
      <c r="J1246" s="333">
        <v>44652</v>
      </c>
      <c r="K1246" s="685" t="s">
        <v>3371</v>
      </c>
      <c r="L1246" s="676" t="s">
        <v>2405</v>
      </c>
      <c r="M1246" s="689">
        <v>44468</v>
      </c>
      <c r="N1246" s="689">
        <v>44608</v>
      </c>
      <c r="O1246" s="689" t="s">
        <v>1289</v>
      </c>
      <c r="P1246" s="677">
        <v>44650</v>
      </c>
      <c r="Q1246" s="677">
        <v>44652</v>
      </c>
      <c r="R1246" s="677">
        <v>44655</v>
      </c>
      <c r="S1246" s="676" t="s">
        <v>2425</v>
      </c>
      <c r="T1246" s="676">
        <v>60</v>
      </c>
      <c r="U1246" s="676" t="s">
        <v>1791</v>
      </c>
      <c r="V1246" s="676" t="s">
        <v>973</v>
      </c>
      <c r="W1246" s="676">
        <v>400</v>
      </c>
      <c r="X1246" s="678">
        <v>768</v>
      </c>
      <c r="Y1246" s="693">
        <v>307200</v>
      </c>
      <c r="Z1246" s="443">
        <v>0.55000000000000004</v>
      </c>
      <c r="AA1246" s="682">
        <f>Y1246*Z1246</f>
        <v>168960</v>
      </c>
      <c r="AB1246" s="682"/>
      <c r="AC1246" s="444">
        <v>0</v>
      </c>
      <c r="AD1246" s="692"/>
      <c r="AE1246" s="441"/>
      <c r="AF1246" s="695">
        <f>AA1246+AD1246+AE1246</f>
        <v>168960</v>
      </c>
      <c r="AG1246" s="442" t="s">
        <v>1073</v>
      </c>
      <c r="AH1246" s="676"/>
      <c r="AI1246" s="685" t="s">
        <v>2488</v>
      </c>
      <c r="AJ1246" s="442" t="s">
        <v>2436</v>
      </c>
      <c r="AK1246" s="696" t="s">
        <v>2408</v>
      </c>
      <c r="AL1246" s="676">
        <v>80223</v>
      </c>
      <c r="AM1246" s="442" t="s">
        <v>52</v>
      </c>
      <c r="AN1246" s="725" t="s">
        <v>50</v>
      </c>
      <c r="AO1246" s="442"/>
      <c r="AP1246" s="688" t="s">
        <v>38</v>
      </c>
      <c r="AQ1246" s="688" t="s">
        <v>37</v>
      </c>
      <c r="AR1246" s="688" t="s">
        <v>2619</v>
      </c>
      <c r="AS1246" s="562"/>
      <c r="AT1246" s="697"/>
      <c r="AU1246" s="697"/>
      <c r="AV1246" s="662">
        <v>0.46500000000000002</v>
      </c>
      <c r="AW1246" s="673" t="str">
        <f>U1246</f>
        <v>30390156H</v>
      </c>
      <c r="AX1246" s="673" cm="1">
        <f t="array" ref="AX1246">SUM(MID(0&amp;AW1246,LARGE(INDEX(ISNUMBER(--MID(AW1246,ROW($1:$8),1))*ROW($1:$8),),ROW($1:$8))+1,1)*10^ROW($1:$8)/10)</f>
        <v>30390156</v>
      </c>
      <c r="AY1246" s="673" t="str">
        <f>VLOOKUP($AX1246,'Item Master Data'!$A:$F,3,FALSE)</f>
        <v>Q.PEAK DUO BLK ML G10+</v>
      </c>
      <c r="AZ1246" s="673">
        <f>VLOOKUP($AX1246,'Item Master Data'!$A:$F,6,FALSE)</f>
        <v>400</v>
      </c>
      <c r="BA1246" s="673">
        <f>X1246/BB1246</f>
        <v>24</v>
      </c>
      <c r="BB1246" s="673">
        <f>VLOOKUP(AX1246,'Item Master Data'!$A:$G,7,FALSE)</f>
        <v>32</v>
      </c>
      <c r="BC1246" s="673"/>
      <c r="BD1246" s="673">
        <f>W1246-AZ1246</f>
        <v>0</v>
      </c>
    </row>
    <row r="1247" spans="1:56">
      <c r="A1247" s="544"/>
      <c r="B1247" s="724">
        <v>44659</v>
      </c>
      <c r="C1247" s="724">
        <v>44659</v>
      </c>
      <c r="D1247" s="687" t="s">
        <v>3247</v>
      </c>
      <c r="E1247" s="676"/>
      <c r="F1247" s="442"/>
      <c r="G1247" s="442">
        <v>2022</v>
      </c>
      <c r="H1247" s="442">
        <v>4</v>
      </c>
      <c r="I1247" s="676"/>
      <c r="J1247" s="333"/>
      <c r="K1247" s="685" t="s">
        <v>3370</v>
      </c>
      <c r="L1247" s="676" t="s">
        <v>2405</v>
      </c>
      <c r="M1247" s="689">
        <v>44532</v>
      </c>
      <c r="N1247" s="689">
        <v>44652</v>
      </c>
      <c r="O1247" s="689"/>
      <c r="P1247" s="333">
        <v>44665</v>
      </c>
      <c r="Q1247" s="333">
        <v>44671</v>
      </c>
      <c r="R1247" s="333">
        <v>44672</v>
      </c>
      <c r="S1247" s="442" t="s">
        <v>2425</v>
      </c>
      <c r="T1247" s="442">
        <v>60</v>
      </c>
      <c r="U1247" s="442" t="s">
        <v>1791</v>
      </c>
      <c r="V1247" s="442" t="s">
        <v>973</v>
      </c>
      <c r="W1247" s="676">
        <v>400</v>
      </c>
      <c r="X1247" s="678">
        <v>768</v>
      </c>
      <c r="Y1247" s="508">
        <v>307200</v>
      </c>
      <c r="Z1247" s="443">
        <v>0.55000000000000004</v>
      </c>
      <c r="AA1247" s="682">
        <f>Y1247*Z1247</f>
        <v>168960</v>
      </c>
      <c r="AB1247" s="682"/>
      <c r="AC1247" s="444">
        <v>0</v>
      </c>
      <c r="AD1247" s="692"/>
      <c r="AE1247" s="441"/>
      <c r="AF1247" s="695">
        <f>AA1247+AD1247+AE1247</f>
        <v>168960</v>
      </c>
      <c r="AG1247" s="442" t="s">
        <v>1073</v>
      </c>
      <c r="AH1247" s="676"/>
      <c r="AI1247" s="685" t="s">
        <v>2488</v>
      </c>
      <c r="AJ1247" s="442" t="s">
        <v>2436</v>
      </c>
      <c r="AK1247" s="696" t="s">
        <v>2408</v>
      </c>
      <c r="AL1247" s="676">
        <v>80223</v>
      </c>
      <c r="AM1247" s="442" t="s">
        <v>52</v>
      </c>
      <c r="AN1247" s="442" t="s">
        <v>50</v>
      </c>
      <c r="AO1247" s="442"/>
      <c r="AP1247" s="688" t="s">
        <v>38</v>
      </c>
      <c r="AQ1247" s="688" t="s">
        <v>37</v>
      </c>
      <c r="AR1247" s="688"/>
      <c r="AS1247" s="562"/>
      <c r="AT1247" s="697"/>
      <c r="AU1247" s="697"/>
      <c r="AV1247" s="662"/>
      <c r="AW1247" s="673" t="str">
        <f>U1247</f>
        <v>30390156H</v>
      </c>
      <c r="AX1247" s="673" cm="1">
        <f t="array" ref="AX1247">SUM(MID(0&amp;AW1247,LARGE(INDEX(ISNUMBER(--MID(AW1247,ROW($1:$8),1))*ROW($1:$8),),ROW($1:$8))+1,1)*10^ROW($1:$8)/10)</f>
        <v>30390156</v>
      </c>
      <c r="AY1247" s="673" t="str">
        <f>VLOOKUP($AX1247,'Item Master Data'!$A:$F,3,FALSE)</f>
        <v>Q.PEAK DUO BLK ML G10+</v>
      </c>
      <c r="AZ1247" s="673">
        <f>VLOOKUP($AX1247,'Item Master Data'!$A:$F,6,FALSE)</f>
        <v>400</v>
      </c>
      <c r="BA1247" s="673">
        <f>X1247/BB1247</f>
        <v>24</v>
      </c>
      <c r="BB1247" s="673">
        <f>VLOOKUP(AX1247,'Item Master Data'!$A:$G,7,FALSE)</f>
        <v>32</v>
      </c>
      <c r="BC1247" s="673"/>
      <c r="BD1247" s="673">
        <f>W1247-AZ1247</f>
        <v>0</v>
      </c>
    </row>
    <row r="1248" spans="1:56">
      <c r="A1248" s="590"/>
      <c r="B1248" s="723">
        <v>44643</v>
      </c>
      <c r="C1248" s="723">
        <v>44643</v>
      </c>
      <c r="D1248" s="687" t="s">
        <v>3247</v>
      </c>
      <c r="E1248" s="676"/>
      <c r="F1248" s="442"/>
      <c r="G1248" s="442">
        <v>2022</v>
      </c>
      <c r="H1248" s="442">
        <v>4</v>
      </c>
      <c r="I1248" s="676" t="s">
        <v>1699</v>
      </c>
      <c r="J1248" s="333"/>
      <c r="K1248" s="685" t="s">
        <v>3372</v>
      </c>
      <c r="L1248" s="676" t="s">
        <v>3295</v>
      </c>
      <c r="M1248" s="689">
        <v>44643</v>
      </c>
      <c r="N1248" s="689">
        <v>44652</v>
      </c>
      <c r="O1248" s="689"/>
      <c r="P1248" s="333">
        <v>44665</v>
      </c>
      <c r="Q1248" s="333">
        <v>44673</v>
      </c>
      <c r="R1248" s="333">
        <v>44676</v>
      </c>
      <c r="S1248" s="442" t="s">
        <v>2425</v>
      </c>
      <c r="T1248" s="442">
        <v>60</v>
      </c>
      <c r="U1248" s="442" t="s">
        <v>1910</v>
      </c>
      <c r="V1248" s="442" t="s">
        <v>3296</v>
      </c>
      <c r="W1248" s="676">
        <v>405</v>
      </c>
      <c r="X1248" s="678">
        <v>1664</v>
      </c>
      <c r="Y1248" s="508">
        <v>673920</v>
      </c>
      <c r="Z1248" s="443">
        <v>0.51</v>
      </c>
      <c r="AA1248" s="682">
        <f>Y1248*Z1248</f>
        <v>343699.20000000001</v>
      </c>
      <c r="AB1248" s="682"/>
      <c r="AC1248" s="444">
        <v>0</v>
      </c>
      <c r="AD1248" s="692"/>
      <c r="AE1248" s="441"/>
      <c r="AF1248" s="695">
        <f>AA1248+AD1248+AE1248</f>
        <v>343699.20000000001</v>
      </c>
      <c r="AG1248" s="442" t="s">
        <v>1073</v>
      </c>
      <c r="AH1248" s="676"/>
      <c r="AI1248" s="685" t="s">
        <v>2488</v>
      </c>
      <c r="AJ1248" s="442" t="s">
        <v>3297</v>
      </c>
      <c r="AK1248" s="696" t="s">
        <v>1149</v>
      </c>
      <c r="AL1248" s="676">
        <v>79936</v>
      </c>
      <c r="AM1248" s="442" t="s">
        <v>52</v>
      </c>
      <c r="AN1248" s="442" t="s">
        <v>50</v>
      </c>
      <c r="AO1248" s="442"/>
      <c r="AP1248" s="688" t="s">
        <v>38</v>
      </c>
      <c r="AQ1248" s="688" t="s">
        <v>37</v>
      </c>
      <c r="AR1248" s="688" t="s">
        <v>3298</v>
      </c>
      <c r="AS1248" s="563"/>
      <c r="AT1248" s="715"/>
      <c r="AU1248" s="715"/>
      <c r="AV1248" s="662">
        <v>0.51</v>
      </c>
      <c r="AW1248" s="673" t="str">
        <f>U1248</f>
        <v>30372157H</v>
      </c>
      <c r="AX1248" s="673" cm="1">
        <f t="array" ref="AX1248">SUM(MID(0&amp;AW1248,LARGE(INDEX(ISNUMBER(--MID(AW1248,ROW($1:$8),1))*ROW($1:$8),),ROW($1:$8))+1,1)*10^ROW($1:$8)/10)</f>
        <v>30372157</v>
      </c>
      <c r="AY1248" s="673" t="str">
        <f>VLOOKUP($AX1248,'Item Master Data'!$A:$F,3,FALSE)</f>
        <v>Q.PEAK DUO ML G10.a+</v>
      </c>
      <c r="AZ1248" s="673">
        <f>VLOOKUP($AX1248,'Item Master Data'!$A:$F,6,FALSE)</f>
        <v>405</v>
      </c>
      <c r="BA1248" s="673">
        <f>X1248/BB1248</f>
        <v>52</v>
      </c>
      <c r="BB1248" s="673">
        <f>VLOOKUP(AX1248,'Item Master Data'!$A:$G,7,FALSE)</f>
        <v>32</v>
      </c>
      <c r="BC1248" s="673"/>
      <c r="BD1248" s="673">
        <f>W1248-AZ1248</f>
        <v>0</v>
      </c>
    </row>
    <row r="1249" spans="1:56">
      <c r="A1249" s="544"/>
      <c r="B1249" s="724">
        <v>44631</v>
      </c>
      <c r="C1249" s="724">
        <v>44631</v>
      </c>
      <c r="D1249" s="687" t="s">
        <v>3247</v>
      </c>
      <c r="E1249" s="676" t="s">
        <v>3276</v>
      </c>
      <c r="F1249" s="442"/>
      <c r="G1249" s="442">
        <v>2022</v>
      </c>
      <c r="H1249" s="442">
        <v>4</v>
      </c>
      <c r="I1249" s="676"/>
      <c r="J1249" s="333"/>
      <c r="K1249" s="685" t="s">
        <v>3378</v>
      </c>
      <c r="L1249" s="676" t="s">
        <v>3295</v>
      </c>
      <c r="M1249" s="689">
        <v>44504</v>
      </c>
      <c r="N1249" s="689">
        <v>44653</v>
      </c>
      <c r="O1249" s="689" t="s">
        <v>1289</v>
      </c>
      <c r="P1249" s="333">
        <v>44665</v>
      </c>
      <c r="Q1249" s="333"/>
      <c r="R1249" s="333"/>
      <c r="S1249" s="442" t="s">
        <v>2425</v>
      </c>
      <c r="T1249" s="442">
        <v>60</v>
      </c>
      <c r="U1249" s="442">
        <v>49403140</v>
      </c>
      <c r="V1249" s="442" t="s">
        <v>973</v>
      </c>
      <c r="W1249" s="676">
        <v>400</v>
      </c>
      <c r="X1249" s="678">
        <v>1536</v>
      </c>
      <c r="Y1249" s="508">
        <v>614400</v>
      </c>
      <c r="Z1249" s="443">
        <v>0.55000000000000004</v>
      </c>
      <c r="AA1249" s="682">
        <f>Y1249*Z1249</f>
        <v>337920</v>
      </c>
      <c r="AB1249" s="682"/>
      <c r="AC1249" s="444">
        <v>0</v>
      </c>
      <c r="AD1249" s="692"/>
      <c r="AE1249" s="441"/>
      <c r="AF1249" s="695">
        <f>AA1249+AD1249+AE1249</f>
        <v>337920</v>
      </c>
      <c r="AG1249" s="442" t="s">
        <v>1073</v>
      </c>
      <c r="AH1249" s="676"/>
      <c r="AI1249" s="685" t="s">
        <v>2488</v>
      </c>
      <c r="AJ1249" s="442" t="s">
        <v>3297</v>
      </c>
      <c r="AK1249" s="696" t="s">
        <v>1149</v>
      </c>
      <c r="AL1249" s="676">
        <v>79936</v>
      </c>
      <c r="AM1249" s="442" t="s">
        <v>52</v>
      </c>
      <c r="AN1249" s="442" t="s">
        <v>1110</v>
      </c>
      <c r="AO1249" s="442"/>
      <c r="AP1249" s="688"/>
      <c r="AQ1249" s="688" t="s">
        <v>37</v>
      </c>
      <c r="AR1249" s="688" t="s">
        <v>3298</v>
      </c>
      <c r="AS1249" s="562"/>
      <c r="AT1249" s="697"/>
      <c r="AU1249" s="697"/>
      <c r="AV1249" s="662">
        <v>0.49</v>
      </c>
      <c r="AW1249" s="673">
        <f>U1249</f>
        <v>49403140</v>
      </c>
      <c r="AX1249" s="673" cm="1">
        <f t="array" ref="AX1249">SUM(MID(0&amp;AW1249,LARGE(INDEX(ISNUMBER(--MID(AW1249,ROW($1:$8),1))*ROW($1:$8),),ROW($1:$8))+1,1)*10^ROW($1:$8)/10)</f>
        <v>49403140</v>
      </c>
      <c r="AY1249" s="673" t="str">
        <f>VLOOKUP($AX1249,'Item Master Data'!$A:$F,3,FALSE)</f>
        <v>Q.PEAK DUO BLK ML G10+</v>
      </c>
      <c r="AZ1249" s="673">
        <f>VLOOKUP($AX1249,'Item Master Data'!$A:$F,6,FALSE)</f>
        <v>400</v>
      </c>
      <c r="BA1249" s="673">
        <f>X1249/BB1249</f>
        <v>48</v>
      </c>
      <c r="BB1249" s="673">
        <f>VLOOKUP(AX1249,'Item Master Data'!$A:$G,7,FALSE)</f>
        <v>32</v>
      </c>
      <c r="BC1249" s="673"/>
      <c r="BD1249" s="673">
        <f>W1249-AZ1249</f>
        <v>0</v>
      </c>
    </row>
    <row r="1250" spans="1:56">
      <c r="A1250" s="544"/>
      <c r="B1250" s="724">
        <v>44627</v>
      </c>
      <c r="C1250" s="724">
        <v>44627</v>
      </c>
      <c r="D1250" s="687" t="s">
        <v>3247</v>
      </c>
      <c r="E1250" s="676" t="s">
        <v>3276</v>
      </c>
      <c r="F1250" s="442"/>
      <c r="G1250" s="442">
        <v>2022</v>
      </c>
      <c r="H1250" s="442">
        <v>4</v>
      </c>
      <c r="I1250" s="676"/>
      <c r="J1250" s="333"/>
      <c r="K1250" s="685" t="s">
        <v>3379</v>
      </c>
      <c r="L1250" s="676" t="s">
        <v>3319</v>
      </c>
      <c r="M1250" s="689">
        <v>44497</v>
      </c>
      <c r="N1250" s="689">
        <v>44543</v>
      </c>
      <c r="O1250" s="689"/>
      <c r="P1250" s="333">
        <v>44665</v>
      </c>
      <c r="Q1250" s="333">
        <v>44670</v>
      </c>
      <c r="R1250" s="333">
        <v>44673</v>
      </c>
      <c r="S1250" s="442" t="s">
        <v>2425</v>
      </c>
      <c r="T1250" s="442">
        <v>60</v>
      </c>
      <c r="U1250" s="442" t="s">
        <v>1290</v>
      </c>
      <c r="V1250" s="442" t="s">
        <v>973</v>
      </c>
      <c r="W1250" s="676">
        <v>400</v>
      </c>
      <c r="X1250" s="678">
        <v>768</v>
      </c>
      <c r="Y1250" s="508">
        <v>307200</v>
      </c>
      <c r="Z1250" s="443">
        <v>0.55000000000000004</v>
      </c>
      <c r="AA1250" s="682">
        <f>Y1250*Z1250</f>
        <v>168960</v>
      </c>
      <c r="AB1250" s="682"/>
      <c r="AC1250" s="444">
        <v>0</v>
      </c>
      <c r="AD1250" s="692"/>
      <c r="AE1250" s="441"/>
      <c r="AF1250" s="695">
        <f>AA1250+AD1250+AE1250</f>
        <v>168960</v>
      </c>
      <c r="AG1250" s="442" t="s">
        <v>1073</v>
      </c>
      <c r="AH1250" s="676"/>
      <c r="AI1250" s="685" t="s">
        <v>2488</v>
      </c>
      <c r="AJ1250" s="442" t="s">
        <v>3320</v>
      </c>
      <c r="AK1250" s="696" t="s">
        <v>1149</v>
      </c>
      <c r="AL1250" s="676">
        <v>77494</v>
      </c>
      <c r="AM1250" s="442" t="s">
        <v>52</v>
      </c>
      <c r="AN1250" s="725" t="s">
        <v>50</v>
      </c>
      <c r="AO1250" s="442"/>
      <c r="AP1250" s="688" t="s">
        <v>38</v>
      </c>
      <c r="AQ1250" s="688" t="s">
        <v>37</v>
      </c>
      <c r="AR1250" s="688" t="s">
        <v>2619</v>
      </c>
      <c r="AS1250" s="562"/>
      <c r="AT1250" s="697"/>
      <c r="AU1250" s="697"/>
      <c r="AV1250" s="662">
        <v>0.46500000000000002</v>
      </c>
      <c r="AW1250" s="673" t="str">
        <f>U1250</f>
        <v>30390456H</v>
      </c>
      <c r="AX1250" s="673" cm="1">
        <f t="array" ref="AX1250">SUM(MID(0&amp;AW1250,LARGE(INDEX(ISNUMBER(--MID(AW1250,ROW($1:$8),1))*ROW($1:$8),),ROW($1:$8))+1,1)*10^ROW($1:$8)/10)</f>
        <v>30390456</v>
      </c>
      <c r="AY1250" s="673" t="str">
        <f>VLOOKUP($AX1250,'Item Master Data'!$A:$F,3,FALSE)</f>
        <v>Q.PEAK DUO BLK ML G10+</v>
      </c>
      <c r="AZ1250" s="673">
        <f>VLOOKUP($AX1250,'Item Master Data'!$A:$F,6,FALSE)</f>
        <v>400</v>
      </c>
      <c r="BA1250" s="673">
        <f>X1250/BB1250</f>
        <v>24</v>
      </c>
      <c r="BB1250" s="673">
        <f>VLOOKUP(AX1250,'Item Master Data'!$A:$G,7,FALSE)</f>
        <v>32</v>
      </c>
      <c r="BC1250" s="673"/>
      <c r="BD1250" s="673">
        <f>W1250-AZ1250</f>
        <v>0</v>
      </c>
    </row>
    <row r="1251" spans="1:56">
      <c r="A1251" s="544"/>
      <c r="B1251" s="724">
        <v>44620</v>
      </c>
      <c r="C1251" s="724">
        <v>44620</v>
      </c>
      <c r="D1251" s="687" t="s">
        <v>3247</v>
      </c>
      <c r="E1251" s="676" t="s">
        <v>3276</v>
      </c>
      <c r="F1251" s="676"/>
      <c r="G1251" s="676">
        <v>2022</v>
      </c>
      <c r="H1251" s="442">
        <v>4</v>
      </c>
      <c r="I1251" s="676"/>
      <c r="J1251" s="333"/>
      <c r="K1251" s="685" t="s">
        <v>3380</v>
      </c>
      <c r="L1251" s="676" t="s">
        <v>3319</v>
      </c>
      <c r="M1251" s="689">
        <v>44497</v>
      </c>
      <c r="N1251" s="689">
        <v>44564</v>
      </c>
      <c r="O1251" s="689"/>
      <c r="P1251" s="333">
        <v>44665</v>
      </c>
      <c r="Q1251" s="333">
        <v>44670</v>
      </c>
      <c r="R1251" s="333">
        <v>44673</v>
      </c>
      <c r="S1251" s="442" t="s">
        <v>2425</v>
      </c>
      <c r="T1251" s="442">
        <v>60</v>
      </c>
      <c r="U1251" s="676" t="s">
        <v>1290</v>
      </c>
      <c r="V1251" s="442" t="s">
        <v>973</v>
      </c>
      <c r="W1251" s="676">
        <v>400</v>
      </c>
      <c r="X1251" s="678">
        <v>1536</v>
      </c>
      <c r="Y1251" s="693">
        <v>614400</v>
      </c>
      <c r="Z1251" s="680">
        <v>0.55000000000000004</v>
      </c>
      <c r="AA1251" s="682">
        <f>Y1251*Z1251</f>
        <v>337920</v>
      </c>
      <c r="AB1251" s="682"/>
      <c r="AC1251" s="444">
        <v>0</v>
      </c>
      <c r="AD1251" s="692"/>
      <c r="AE1251" s="684"/>
      <c r="AF1251" s="695">
        <f>AA1251+AD1251+AE1251</f>
        <v>337920</v>
      </c>
      <c r="AG1251" s="442" t="s">
        <v>1073</v>
      </c>
      <c r="AH1251" s="676"/>
      <c r="AI1251" s="685" t="s">
        <v>2488</v>
      </c>
      <c r="AJ1251" s="676" t="s">
        <v>3320</v>
      </c>
      <c r="AK1251" s="696" t="s">
        <v>1149</v>
      </c>
      <c r="AL1251" s="676">
        <v>77494</v>
      </c>
      <c r="AM1251" s="442" t="s">
        <v>52</v>
      </c>
      <c r="AN1251" s="725" t="s">
        <v>50</v>
      </c>
      <c r="AO1251" s="442"/>
      <c r="AP1251" s="688" t="s">
        <v>38</v>
      </c>
      <c r="AQ1251" s="688" t="s">
        <v>37</v>
      </c>
      <c r="AR1251" s="688" t="s">
        <v>2619</v>
      </c>
      <c r="AS1251" s="562"/>
      <c r="AT1251" s="697"/>
      <c r="AU1251" s="697"/>
      <c r="AV1251" s="662">
        <v>0.46500000000000002</v>
      </c>
      <c r="AW1251" s="673" t="str">
        <f>U1251</f>
        <v>30390456H</v>
      </c>
      <c r="AX1251" s="673" cm="1">
        <f t="array" ref="AX1251">SUM(MID(0&amp;AW1251,LARGE(INDEX(ISNUMBER(--MID(AW1251,ROW($1:$8),1))*ROW($1:$8),),ROW($1:$8))+1,1)*10^ROW($1:$8)/10)</f>
        <v>30390456</v>
      </c>
      <c r="AY1251" s="673" t="str">
        <f>VLOOKUP($AX1251,'Item Master Data'!$A:$F,3,FALSE)</f>
        <v>Q.PEAK DUO BLK ML G10+</v>
      </c>
      <c r="AZ1251" s="673">
        <f>VLOOKUP($AX1251,'Item Master Data'!$A:$F,6,FALSE)</f>
        <v>400</v>
      </c>
      <c r="BA1251" s="673">
        <f>X1251/BB1251</f>
        <v>48</v>
      </c>
      <c r="BB1251" s="673">
        <f>VLOOKUP(AX1251,'Item Master Data'!$A:$G,7,FALSE)</f>
        <v>32</v>
      </c>
      <c r="BC1251" s="673"/>
      <c r="BD1251" s="673">
        <f>W1251-AZ1251</f>
        <v>0</v>
      </c>
    </row>
    <row r="1252" spans="1:56">
      <c r="A1252" s="544"/>
      <c r="B1252" s="724">
        <v>44628</v>
      </c>
      <c r="C1252" s="724">
        <v>44628</v>
      </c>
      <c r="D1252" s="687" t="s">
        <v>3247</v>
      </c>
      <c r="E1252" s="676" t="s">
        <v>3276</v>
      </c>
      <c r="F1252" s="676"/>
      <c r="G1252" s="676">
        <v>2022</v>
      </c>
      <c r="H1252" s="442">
        <v>4</v>
      </c>
      <c r="I1252" s="676"/>
      <c r="J1252" s="333"/>
      <c r="K1252" s="685" t="s">
        <v>3384</v>
      </c>
      <c r="L1252" s="676" t="s">
        <v>2410</v>
      </c>
      <c r="M1252" s="689">
        <v>44491</v>
      </c>
      <c r="N1252" s="689">
        <v>44564</v>
      </c>
      <c r="O1252" s="689" t="s">
        <v>2411</v>
      </c>
      <c r="P1252" s="677">
        <v>44665</v>
      </c>
      <c r="Q1252" s="333">
        <v>44670</v>
      </c>
      <c r="R1252" s="333">
        <v>44671</v>
      </c>
      <c r="S1252" s="442" t="s">
        <v>2425</v>
      </c>
      <c r="T1252" s="442">
        <v>60</v>
      </c>
      <c r="U1252" s="676" t="s">
        <v>1791</v>
      </c>
      <c r="V1252" s="442" t="s">
        <v>973</v>
      </c>
      <c r="W1252" s="676">
        <v>400</v>
      </c>
      <c r="X1252" s="678">
        <v>1664</v>
      </c>
      <c r="Y1252" s="693">
        <v>665600</v>
      </c>
      <c r="Z1252" s="680">
        <v>0.55000000000000004</v>
      </c>
      <c r="AA1252" s="682">
        <f>Y1252*Z1252</f>
        <v>366080.00000000006</v>
      </c>
      <c r="AB1252" s="682"/>
      <c r="AC1252" s="444">
        <v>0</v>
      </c>
      <c r="AD1252" s="692"/>
      <c r="AE1252" s="684"/>
      <c r="AF1252" s="695">
        <f>AA1252+AD1252+AE1252</f>
        <v>366080.00000000006</v>
      </c>
      <c r="AG1252" s="442" t="s">
        <v>1073</v>
      </c>
      <c r="AH1252" s="676"/>
      <c r="AI1252" s="685" t="s">
        <v>2488</v>
      </c>
      <c r="AJ1252" s="676" t="s">
        <v>2412</v>
      </c>
      <c r="AK1252" s="696" t="s">
        <v>1408</v>
      </c>
      <c r="AL1252" s="676">
        <v>89118</v>
      </c>
      <c r="AM1252" s="442" t="s">
        <v>52</v>
      </c>
      <c r="AN1252" s="725" t="s">
        <v>50</v>
      </c>
      <c r="AO1252" s="442"/>
      <c r="AP1252" s="688" t="s">
        <v>38</v>
      </c>
      <c r="AQ1252" s="688" t="s">
        <v>37</v>
      </c>
      <c r="AR1252" s="688" t="s">
        <v>1700</v>
      </c>
      <c r="AS1252" s="562"/>
      <c r="AT1252" s="697"/>
      <c r="AU1252" s="697"/>
      <c r="AV1252" s="662">
        <v>0.45500000000000002</v>
      </c>
      <c r="AW1252" s="673" t="str">
        <f>U1252</f>
        <v>30390156H</v>
      </c>
      <c r="AX1252" s="673" cm="1">
        <f t="array" ref="AX1252">SUM(MID(0&amp;AW1252,LARGE(INDEX(ISNUMBER(--MID(AW1252,ROW($1:$8),1))*ROW($1:$8),),ROW($1:$8))+1,1)*10^ROW($1:$8)/10)</f>
        <v>30390156</v>
      </c>
      <c r="AY1252" s="673" t="str">
        <f>VLOOKUP($AX1252,'Item Master Data'!$A:$F,3,FALSE)</f>
        <v>Q.PEAK DUO BLK ML G10+</v>
      </c>
      <c r="AZ1252" s="673">
        <f>VLOOKUP($AX1252,'Item Master Data'!$A:$F,6,FALSE)</f>
        <v>400</v>
      </c>
      <c r="BA1252" s="673">
        <f>X1252/BB1252</f>
        <v>52</v>
      </c>
      <c r="BB1252" s="673">
        <f>VLOOKUP(AX1252,'Item Master Data'!$A:$G,7,FALSE)</f>
        <v>32</v>
      </c>
      <c r="BC1252" s="673"/>
      <c r="BD1252" s="673">
        <f>W1252-AZ1252</f>
        <v>0</v>
      </c>
    </row>
    <row r="1253" spans="1:56">
      <c r="A1253" s="544"/>
      <c r="B1253" s="724">
        <v>44628</v>
      </c>
      <c r="C1253" s="724">
        <v>44628</v>
      </c>
      <c r="D1253" s="687" t="s">
        <v>3247</v>
      </c>
      <c r="E1253" s="676" t="s">
        <v>3376</v>
      </c>
      <c r="F1253" s="676"/>
      <c r="G1253" s="676">
        <v>2022</v>
      </c>
      <c r="H1253" s="676">
        <v>4</v>
      </c>
      <c r="I1253" s="676"/>
      <c r="J1253" s="677"/>
      <c r="K1253" s="685" t="s">
        <v>3387</v>
      </c>
      <c r="L1253" s="676" t="s">
        <v>2410</v>
      </c>
      <c r="M1253" s="689">
        <v>44504</v>
      </c>
      <c r="N1253" s="689">
        <v>44627</v>
      </c>
      <c r="O1253" s="689" t="s">
        <v>1289</v>
      </c>
      <c r="P1253" s="333">
        <v>44665</v>
      </c>
      <c r="Q1253" s="333"/>
      <c r="R1253" s="333"/>
      <c r="S1253" s="442" t="s">
        <v>2425</v>
      </c>
      <c r="T1253" s="442">
        <v>60</v>
      </c>
      <c r="U1253" s="676">
        <v>49403140</v>
      </c>
      <c r="V1253" s="442" t="s">
        <v>973</v>
      </c>
      <c r="W1253" s="676">
        <v>400</v>
      </c>
      <c r="X1253" s="678">
        <v>4160</v>
      </c>
      <c r="Y1253" s="693">
        <v>1664000</v>
      </c>
      <c r="Z1253" s="680">
        <v>0.55000000000000004</v>
      </c>
      <c r="AA1253" s="682">
        <f>Y1253*Z1253</f>
        <v>915200.00000000012</v>
      </c>
      <c r="AB1253" s="682"/>
      <c r="AC1253" s="444">
        <v>0</v>
      </c>
      <c r="AD1253" s="692"/>
      <c r="AE1253" s="684"/>
      <c r="AF1253" s="695">
        <f>AA1253+AD1253+AE1253</f>
        <v>915200.00000000012</v>
      </c>
      <c r="AG1253" s="442" t="s">
        <v>1073</v>
      </c>
      <c r="AH1253" s="676"/>
      <c r="AI1253" s="685">
        <v>60</v>
      </c>
      <c r="AJ1253" s="676" t="s">
        <v>2412</v>
      </c>
      <c r="AK1253" s="696" t="s">
        <v>1408</v>
      </c>
      <c r="AL1253" s="676">
        <v>89118</v>
      </c>
      <c r="AM1253" s="442" t="s">
        <v>52</v>
      </c>
      <c r="AN1253" s="725" t="s">
        <v>1110</v>
      </c>
      <c r="AO1253" s="442"/>
      <c r="AP1253" s="688"/>
      <c r="AQ1253" s="688" t="s">
        <v>37</v>
      </c>
      <c r="AR1253" s="688" t="s">
        <v>1257</v>
      </c>
      <c r="AS1253" s="562"/>
      <c r="AT1253" s="697"/>
      <c r="AU1253" s="697"/>
      <c r="AV1253" s="662">
        <v>0.46500000000000002</v>
      </c>
      <c r="AW1253" s="673">
        <f>U1253</f>
        <v>49403140</v>
      </c>
      <c r="AX1253" s="673" cm="1">
        <f t="array" ref="AX1253">SUM(MID(0&amp;AW1253,LARGE(INDEX(ISNUMBER(--MID(AW1253,ROW($1:$8),1))*ROW($1:$8),),ROW($1:$8))+1,1)*10^ROW($1:$8)/10)</f>
        <v>49403140</v>
      </c>
      <c r="AY1253" s="673" t="str">
        <f>VLOOKUP($AX1253,'Item Master Data'!$A:$F,3,FALSE)</f>
        <v>Q.PEAK DUO BLK ML G10+</v>
      </c>
      <c r="AZ1253" s="673">
        <f>VLOOKUP($AX1253,'Item Master Data'!$A:$F,6,FALSE)</f>
        <v>400</v>
      </c>
      <c r="BA1253" s="673">
        <f>X1253/BB1253</f>
        <v>130</v>
      </c>
      <c r="BB1253" s="673">
        <f>VLOOKUP(AX1253,'Item Master Data'!$A:$G,7,FALSE)</f>
        <v>32</v>
      </c>
      <c r="BC1253" s="673"/>
      <c r="BD1253" s="673">
        <f>W1253-AZ1253</f>
        <v>0</v>
      </c>
    </row>
    <row r="1254" spans="1:56">
      <c r="A1254" s="544"/>
      <c r="B1254" s="724">
        <v>44665</v>
      </c>
      <c r="C1254" s="724">
        <v>44665</v>
      </c>
      <c r="D1254" s="687" t="s">
        <v>3247</v>
      </c>
      <c r="E1254" s="676" t="s">
        <v>3276</v>
      </c>
      <c r="F1254" s="676"/>
      <c r="G1254" s="676">
        <v>2022</v>
      </c>
      <c r="H1254" s="442">
        <v>4</v>
      </c>
      <c r="I1254" s="676"/>
      <c r="J1254" s="333"/>
      <c r="K1254" s="685" t="s">
        <v>3391</v>
      </c>
      <c r="L1254" s="676" t="s">
        <v>2410</v>
      </c>
      <c r="M1254" s="689">
        <v>44504</v>
      </c>
      <c r="N1254" s="689">
        <v>44566</v>
      </c>
      <c r="O1254" s="689"/>
      <c r="P1254" s="333">
        <v>44666</v>
      </c>
      <c r="Q1254" s="333"/>
      <c r="R1254" s="333"/>
      <c r="S1254" s="442" t="s">
        <v>2425</v>
      </c>
      <c r="T1254" s="442">
        <v>60</v>
      </c>
      <c r="U1254" s="676" t="s">
        <v>1791</v>
      </c>
      <c r="V1254" s="442" t="s">
        <v>973</v>
      </c>
      <c r="W1254" s="676">
        <v>400</v>
      </c>
      <c r="X1254" s="678">
        <v>832</v>
      </c>
      <c r="Y1254" s="693">
        <v>332800</v>
      </c>
      <c r="Z1254" s="443">
        <v>0.55000000000000004</v>
      </c>
      <c r="AA1254" s="682">
        <f>Y1254*Z1254</f>
        <v>183040.00000000003</v>
      </c>
      <c r="AB1254" s="682"/>
      <c r="AC1254" s="444">
        <v>0</v>
      </c>
      <c r="AD1254" s="692"/>
      <c r="AE1254" s="684"/>
      <c r="AF1254" s="695">
        <f>AA1254+AD1254+AE1254</f>
        <v>183040.00000000003</v>
      </c>
      <c r="AG1254" s="442" t="s">
        <v>1073</v>
      </c>
      <c r="AH1254" s="676"/>
      <c r="AI1254" s="685">
        <v>60</v>
      </c>
      <c r="AJ1254" s="676" t="s">
        <v>2412</v>
      </c>
      <c r="AK1254" s="696" t="s">
        <v>1408</v>
      </c>
      <c r="AL1254" s="676">
        <v>89118</v>
      </c>
      <c r="AM1254" s="442" t="s">
        <v>52</v>
      </c>
      <c r="AN1254" s="676" t="s">
        <v>50</v>
      </c>
      <c r="AO1254" s="442"/>
      <c r="AP1254" s="688" t="s">
        <v>38</v>
      </c>
      <c r="AQ1254" s="688"/>
      <c r="AR1254" s="688" t="s">
        <v>3392</v>
      </c>
      <c r="AS1254" s="562"/>
      <c r="AT1254" s="697"/>
      <c r="AU1254" s="697"/>
      <c r="AV1254" s="662">
        <v>0.52</v>
      </c>
      <c r="AW1254" s="673" t="str">
        <f>U1254</f>
        <v>30390156H</v>
      </c>
      <c r="AX1254" s="673" cm="1">
        <f t="array" ref="AX1254">SUM(MID(0&amp;AW1254,LARGE(INDEX(ISNUMBER(--MID(AW1254,ROW($1:$8),1))*ROW($1:$8),),ROW($1:$8))+1,1)*10^ROW($1:$8)/10)</f>
        <v>30390156</v>
      </c>
      <c r="AY1254" s="673" t="str">
        <f>VLOOKUP($AX1254,'Item Master Data'!$A:$F,3,FALSE)</f>
        <v>Q.PEAK DUO BLK ML G10+</v>
      </c>
      <c r="AZ1254" s="673">
        <f>VLOOKUP($AX1254,'Item Master Data'!$A:$F,6,FALSE)</f>
        <v>400</v>
      </c>
      <c r="BA1254" s="673">
        <f>X1254/BB1254</f>
        <v>26</v>
      </c>
      <c r="BB1254" s="673">
        <f>VLOOKUP(AX1254,'Item Master Data'!$A:$G,7,FALSE)</f>
        <v>32</v>
      </c>
      <c r="BC1254" s="673"/>
      <c r="BD1254" s="673">
        <f>W1254-AZ1254</f>
        <v>0</v>
      </c>
    </row>
    <row r="1255" spans="1:56">
      <c r="A1255" s="544"/>
      <c r="B1255" s="724">
        <v>44620</v>
      </c>
      <c r="C1255" s="724">
        <v>44617</v>
      </c>
      <c r="D1255" s="687" t="s">
        <v>3247</v>
      </c>
      <c r="E1255" s="676" t="s">
        <v>3276</v>
      </c>
      <c r="F1255" s="442"/>
      <c r="G1255" s="676">
        <v>2022</v>
      </c>
      <c r="H1255" s="442">
        <v>4</v>
      </c>
      <c r="I1255" s="676"/>
      <c r="J1255" s="333"/>
      <c r="K1255" s="685" t="s">
        <v>3393</v>
      </c>
      <c r="L1255" s="676" t="s">
        <v>3394</v>
      </c>
      <c r="M1255" s="689">
        <v>44503</v>
      </c>
      <c r="N1255" s="689">
        <v>44595</v>
      </c>
      <c r="O1255" s="689" t="s">
        <v>1289</v>
      </c>
      <c r="P1255" s="333">
        <v>44666</v>
      </c>
      <c r="Q1255" s="333"/>
      <c r="R1255" s="333"/>
      <c r="S1255" s="442" t="s">
        <v>2425</v>
      </c>
      <c r="T1255" s="442">
        <v>60</v>
      </c>
      <c r="U1255" s="442">
        <v>49403140</v>
      </c>
      <c r="V1255" s="676" t="s">
        <v>973</v>
      </c>
      <c r="W1255" s="676">
        <v>400</v>
      </c>
      <c r="X1255" s="678">
        <v>768</v>
      </c>
      <c r="Y1255" s="693">
        <v>307200</v>
      </c>
      <c r="Z1255" s="443">
        <v>0.55000000000000004</v>
      </c>
      <c r="AA1255" s="682">
        <f>Y1255*Z1255</f>
        <v>168960</v>
      </c>
      <c r="AB1255" s="682"/>
      <c r="AC1255" s="444">
        <v>0</v>
      </c>
      <c r="AD1255" s="692"/>
      <c r="AE1255" s="441"/>
      <c r="AF1255" s="695">
        <f>AA1255+AD1255+AE1255</f>
        <v>168960</v>
      </c>
      <c r="AG1255" s="676" t="s">
        <v>1073</v>
      </c>
      <c r="AH1255" s="676"/>
      <c r="AI1255" s="685" t="s">
        <v>2488</v>
      </c>
      <c r="AJ1255" s="676" t="s">
        <v>3395</v>
      </c>
      <c r="AK1255" s="696" t="s">
        <v>1149</v>
      </c>
      <c r="AL1255" s="676">
        <v>79423</v>
      </c>
      <c r="AM1255" s="676" t="s">
        <v>52</v>
      </c>
      <c r="AN1255" s="676" t="s">
        <v>1110</v>
      </c>
      <c r="AO1255" s="442"/>
      <c r="AP1255" s="688"/>
      <c r="AQ1255" s="688" t="s">
        <v>37</v>
      </c>
      <c r="AR1255" s="688" t="s">
        <v>1700</v>
      </c>
      <c r="AS1255" s="562"/>
      <c r="AT1255" s="697"/>
      <c r="AU1255" s="697"/>
      <c r="AV1255" s="662">
        <v>0.45500000000000002</v>
      </c>
      <c r="AW1255" s="673">
        <f>U1255</f>
        <v>49403140</v>
      </c>
      <c r="AX1255" s="673" cm="1">
        <f t="array" ref="AX1255">SUM(MID(0&amp;AW1255,LARGE(INDEX(ISNUMBER(--MID(AW1255,ROW($1:$8),1))*ROW($1:$8),),ROW($1:$8))+1,1)*10^ROW($1:$8)/10)</f>
        <v>49403140</v>
      </c>
      <c r="AY1255" s="673" t="str">
        <f>VLOOKUP($AX1255,'Item Master Data'!$A:$F,3,FALSE)</f>
        <v>Q.PEAK DUO BLK ML G10+</v>
      </c>
      <c r="AZ1255" s="673">
        <f>VLOOKUP($AX1255,'Item Master Data'!$A:$F,6,FALSE)</f>
        <v>400</v>
      </c>
      <c r="BA1255" s="673">
        <f>X1255/BB1255</f>
        <v>24</v>
      </c>
      <c r="BB1255" s="673">
        <f>VLOOKUP(AX1255,'Item Master Data'!$A:$G,7,FALSE)</f>
        <v>32</v>
      </c>
      <c r="BC1255" s="673"/>
      <c r="BD1255" s="673">
        <f>W1255-AZ1255</f>
        <v>0</v>
      </c>
    </row>
    <row r="1256" spans="1:56">
      <c r="A1256" s="544"/>
      <c r="B1256" s="724">
        <v>44629</v>
      </c>
      <c r="C1256" s="724">
        <v>44629</v>
      </c>
      <c r="D1256" s="687" t="s">
        <v>3247</v>
      </c>
      <c r="E1256" s="676" t="s">
        <v>3276</v>
      </c>
      <c r="F1256" s="442"/>
      <c r="G1256" s="676">
        <v>2022</v>
      </c>
      <c r="H1256" s="442">
        <v>4</v>
      </c>
      <c r="I1256" s="676"/>
      <c r="J1256" s="333"/>
      <c r="K1256" s="685" t="s">
        <v>3404</v>
      </c>
      <c r="L1256" s="676" t="s">
        <v>3386</v>
      </c>
      <c r="M1256" s="689">
        <v>44504</v>
      </c>
      <c r="N1256" s="689">
        <v>44622</v>
      </c>
      <c r="O1256" s="689" t="s">
        <v>2411</v>
      </c>
      <c r="P1256" s="333">
        <v>44665</v>
      </c>
      <c r="Q1256" s="333">
        <v>44670</v>
      </c>
      <c r="R1256" s="333">
        <v>44672</v>
      </c>
      <c r="S1256" s="442" t="s">
        <v>2425</v>
      </c>
      <c r="T1256" s="442">
        <v>60</v>
      </c>
      <c r="U1256" s="442" t="s">
        <v>1791</v>
      </c>
      <c r="V1256" s="676" t="s">
        <v>973</v>
      </c>
      <c r="W1256" s="676">
        <v>400</v>
      </c>
      <c r="X1256" s="678">
        <v>640</v>
      </c>
      <c r="Y1256" s="693">
        <v>256000</v>
      </c>
      <c r="Z1256" s="443">
        <v>0.55000000000000004</v>
      </c>
      <c r="AA1256" s="682">
        <f>Y1256*Z1256</f>
        <v>140800</v>
      </c>
      <c r="AB1256" s="682"/>
      <c r="AC1256" s="444">
        <v>0</v>
      </c>
      <c r="AD1256" s="692"/>
      <c r="AE1256" s="441"/>
      <c r="AF1256" s="695">
        <f>AA1256+AD1256+AE1256</f>
        <v>140800</v>
      </c>
      <c r="AG1256" s="676" t="s">
        <v>1073</v>
      </c>
      <c r="AH1256" s="676"/>
      <c r="AI1256" s="685" t="s">
        <v>2488</v>
      </c>
      <c r="AJ1256" s="676" t="s">
        <v>2426</v>
      </c>
      <c r="AK1256" s="696" t="s">
        <v>2427</v>
      </c>
      <c r="AL1256" s="676">
        <v>87107</v>
      </c>
      <c r="AM1256" s="676" t="s">
        <v>52</v>
      </c>
      <c r="AN1256" s="676" t="s">
        <v>50</v>
      </c>
      <c r="AO1256" s="442"/>
      <c r="AP1256" s="688" t="s">
        <v>38</v>
      </c>
      <c r="AQ1256" s="688" t="s">
        <v>37</v>
      </c>
      <c r="AR1256" s="688" t="s">
        <v>1297</v>
      </c>
      <c r="AS1256" s="563"/>
      <c r="AT1256" s="715"/>
      <c r="AU1256" s="715"/>
      <c r="AV1256" s="662">
        <v>0.49</v>
      </c>
      <c r="AW1256" s="673" t="str">
        <f>U1256</f>
        <v>30390156H</v>
      </c>
      <c r="AX1256" s="673" cm="1">
        <f t="array" ref="AX1256">SUM(MID(0&amp;AW1256,LARGE(INDEX(ISNUMBER(--MID(AW1256,ROW($1:$8),1))*ROW($1:$8),),ROW($1:$8))+1,1)*10^ROW($1:$8)/10)</f>
        <v>30390156</v>
      </c>
      <c r="AY1256" s="673" t="str">
        <f>VLOOKUP($AX1256,'Item Master Data'!$A:$F,3,FALSE)</f>
        <v>Q.PEAK DUO BLK ML G10+</v>
      </c>
      <c r="AZ1256" s="673">
        <f>VLOOKUP($AX1256,'Item Master Data'!$A:$F,6,FALSE)</f>
        <v>400</v>
      </c>
      <c r="BA1256" s="673">
        <f>X1256/BB1256</f>
        <v>20</v>
      </c>
      <c r="BB1256" s="673">
        <f>VLOOKUP(AX1256,'Item Master Data'!$A:$G,7,FALSE)</f>
        <v>32</v>
      </c>
      <c r="BC1256" s="673"/>
      <c r="BD1256" s="673">
        <f>W1256-AZ1256</f>
        <v>0</v>
      </c>
    </row>
    <row r="1257" spans="1:56">
      <c r="A1257" s="544">
        <v>10</v>
      </c>
      <c r="B1257" s="724">
        <v>44628</v>
      </c>
      <c r="C1257" s="724">
        <v>44628</v>
      </c>
      <c r="D1257" s="687" t="s">
        <v>3247</v>
      </c>
      <c r="E1257" s="676" t="s">
        <v>3410</v>
      </c>
      <c r="F1257" s="442"/>
      <c r="G1257" s="676">
        <v>2022</v>
      </c>
      <c r="H1257" s="442">
        <v>4</v>
      </c>
      <c r="I1257" s="676">
        <v>127964</v>
      </c>
      <c r="J1257" s="333">
        <v>44651</v>
      </c>
      <c r="K1257" s="685" t="s">
        <v>3389</v>
      </c>
      <c r="L1257" s="676" t="s">
        <v>3390</v>
      </c>
      <c r="M1257" s="689">
        <v>44466</v>
      </c>
      <c r="N1257" s="689">
        <v>44466</v>
      </c>
      <c r="O1257" s="689"/>
      <c r="P1257" s="333">
        <v>44631</v>
      </c>
      <c r="Q1257" s="333">
        <v>44652</v>
      </c>
      <c r="R1257" s="333">
        <v>44655</v>
      </c>
      <c r="S1257" s="442" t="s">
        <v>2425</v>
      </c>
      <c r="T1257" s="442">
        <v>60</v>
      </c>
      <c r="U1257" s="442" t="s">
        <v>1791</v>
      </c>
      <c r="V1257" s="676" t="s">
        <v>973</v>
      </c>
      <c r="W1257" s="676">
        <v>400</v>
      </c>
      <c r="X1257" s="678">
        <v>2496</v>
      </c>
      <c r="Y1257" s="693">
        <v>998400</v>
      </c>
      <c r="Z1257" s="443">
        <v>0.55000000000000004</v>
      </c>
      <c r="AA1257" s="682">
        <f>Y1257*Z1257</f>
        <v>549120</v>
      </c>
      <c r="AB1257" s="682"/>
      <c r="AC1257" s="444">
        <v>0</v>
      </c>
      <c r="AD1257" s="692"/>
      <c r="AE1257" s="441"/>
      <c r="AF1257" s="695">
        <f>AA1257+AD1257+AE1257</f>
        <v>549120</v>
      </c>
      <c r="AG1257" s="676" t="s">
        <v>1073</v>
      </c>
      <c r="AH1257" s="676"/>
      <c r="AI1257" s="685">
        <v>60</v>
      </c>
      <c r="AJ1257" s="676" t="s">
        <v>2674</v>
      </c>
      <c r="AK1257" s="696" t="s">
        <v>1149</v>
      </c>
      <c r="AL1257" s="676">
        <v>78218</v>
      </c>
      <c r="AM1257" s="676" t="s">
        <v>52</v>
      </c>
      <c r="AN1257" s="676" t="s">
        <v>50</v>
      </c>
      <c r="AO1257" s="442"/>
      <c r="AP1257" s="688" t="s">
        <v>38</v>
      </c>
      <c r="AQ1257" s="688" t="s">
        <v>37</v>
      </c>
      <c r="AR1257" s="688" t="s">
        <v>1257</v>
      </c>
      <c r="AS1257" s="562"/>
      <c r="AT1257" s="697"/>
      <c r="AU1257" s="697"/>
      <c r="AV1257" s="662">
        <v>0.46500000000000002</v>
      </c>
      <c r="AW1257" s="673" t="str">
        <f>U1257</f>
        <v>30390156H</v>
      </c>
      <c r="AX1257" s="673" cm="1">
        <f t="array" ref="AX1257">SUM(MID(0&amp;AW1257,LARGE(INDEX(ISNUMBER(--MID(AW1257,ROW($1:$8),1))*ROW($1:$8),),ROW($1:$8))+1,1)*10^ROW($1:$8)/10)</f>
        <v>30390156</v>
      </c>
      <c r="AY1257" s="673" t="str">
        <f>VLOOKUP($AX1257,'Item Master Data'!$A:$F,3,FALSE)</f>
        <v>Q.PEAK DUO BLK ML G10+</v>
      </c>
      <c r="AZ1257" s="673">
        <f>VLOOKUP($AX1257,'Item Master Data'!$A:$F,6,FALSE)</f>
        <v>400</v>
      </c>
      <c r="BA1257" s="673">
        <f>X1257/BB1257</f>
        <v>78</v>
      </c>
      <c r="BB1257" s="673">
        <f>VLOOKUP(AX1257,'Item Master Data'!$A:$G,7,FALSE)</f>
        <v>32</v>
      </c>
      <c r="BC1257" s="673"/>
      <c r="BD1257" s="673">
        <f>W1257-AZ1257</f>
        <v>0</v>
      </c>
    </row>
    <row r="1258" spans="1:56">
      <c r="A1258" s="544">
        <v>10</v>
      </c>
      <c r="B1258" s="724">
        <v>44628</v>
      </c>
      <c r="C1258" s="724">
        <v>44628</v>
      </c>
      <c r="D1258" s="687" t="s">
        <v>3247</v>
      </c>
      <c r="E1258" s="676" t="s">
        <v>3276</v>
      </c>
      <c r="F1258" s="442"/>
      <c r="G1258" s="676">
        <v>2022</v>
      </c>
      <c r="H1258" s="442">
        <v>4</v>
      </c>
      <c r="I1258" s="677"/>
      <c r="J1258" s="333"/>
      <c r="K1258" s="685" t="s">
        <v>3408</v>
      </c>
      <c r="L1258" s="676" t="s">
        <v>3390</v>
      </c>
      <c r="M1258" s="689">
        <v>44466</v>
      </c>
      <c r="N1258" s="689">
        <v>44466</v>
      </c>
      <c r="O1258" s="689"/>
      <c r="P1258" s="333">
        <v>44665</v>
      </c>
      <c r="Q1258" s="333">
        <v>44670</v>
      </c>
      <c r="R1258" s="333">
        <v>44673</v>
      </c>
      <c r="S1258" s="442" t="s">
        <v>2425</v>
      </c>
      <c r="T1258" s="442">
        <v>60</v>
      </c>
      <c r="U1258" s="442" t="s">
        <v>1791</v>
      </c>
      <c r="V1258" s="676" t="s">
        <v>973</v>
      </c>
      <c r="W1258" s="676">
        <v>400</v>
      </c>
      <c r="X1258" s="678">
        <v>832</v>
      </c>
      <c r="Y1258" s="693">
        <v>332800</v>
      </c>
      <c r="Z1258" s="443">
        <v>0.55000000000000004</v>
      </c>
      <c r="AA1258" s="682">
        <f>Y1258*Z1258</f>
        <v>183040.00000000003</v>
      </c>
      <c r="AB1258" s="682"/>
      <c r="AC1258" s="444">
        <v>0</v>
      </c>
      <c r="AD1258" s="692"/>
      <c r="AE1258" s="441"/>
      <c r="AF1258" s="695">
        <f>AA1258+AD1258+AE1258</f>
        <v>183040.00000000003</v>
      </c>
      <c r="AG1258" s="676" t="s">
        <v>1073</v>
      </c>
      <c r="AH1258" s="676"/>
      <c r="AI1258" s="685">
        <v>60</v>
      </c>
      <c r="AJ1258" s="676" t="s">
        <v>2674</v>
      </c>
      <c r="AK1258" s="696" t="s">
        <v>1149</v>
      </c>
      <c r="AL1258" s="676">
        <v>78218</v>
      </c>
      <c r="AM1258" s="676" t="s">
        <v>52</v>
      </c>
      <c r="AN1258" s="676" t="s">
        <v>50</v>
      </c>
      <c r="AO1258" s="442"/>
      <c r="AP1258" s="688" t="s">
        <v>38</v>
      </c>
      <c r="AQ1258" s="688" t="s">
        <v>37</v>
      </c>
      <c r="AR1258" s="688" t="s">
        <v>1257</v>
      </c>
      <c r="AS1258" s="562"/>
      <c r="AT1258" s="697"/>
      <c r="AU1258" s="697"/>
      <c r="AV1258" s="662">
        <v>0.46500000000000002</v>
      </c>
      <c r="AW1258" s="673" t="str">
        <f>U1258</f>
        <v>30390156H</v>
      </c>
      <c r="AX1258" s="673" cm="1">
        <f t="array" ref="AX1258">SUM(MID(0&amp;AW1258,LARGE(INDEX(ISNUMBER(--MID(AW1258,ROW($1:$8),1))*ROW($1:$8),),ROW($1:$8))+1,1)*10^ROW($1:$8)/10)</f>
        <v>30390156</v>
      </c>
      <c r="AY1258" s="673" t="str">
        <f>VLOOKUP($AX1258,'Item Master Data'!$A:$F,3,FALSE)</f>
        <v>Q.PEAK DUO BLK ML G10+</v>
      </c>
      <c r="AZ1258" s="673">
        <f>VLOOKUP($AX1258,'Item Master Data'!$A:$F,6,FALSE)</f>
        <v>400</v>
      </c>
      <c r="BA1258" s="673">
        <f>X1258/BB1258</f>
        <v>26</v>
      </c>
      <c r="BB1258" s="673">
        <f>VLOOKUP(AX1258,'Item Master Data'!$A:$G,7,FALSE)</f>
        <v>32</v>
      </c>
      <c r="BC1258" s="673"/>
      <c r="BD1258" s="673">
        <f>W1258-AZ1258</f>
        <v>0</v>
      </c>
    </row>
    <row r="1259" spans="1:56">
      <c r="A1259" s="544"/>
      <c r="B1259" s="724">
        <v>44665</v>
      </c>
      <c r="C1259" s="724">
        <v>44665</v>
      </c>
      <c r="D1259" s="687" t="s">
        <v>3247</v>
      </c>
      <c r="E1259" s="676" t="s">
        <v>3276</v>
      </c>
      <c r="F1259" s="442"/>
      <c r="G1259" s="676">
        <v>2022</v>
      </c>
      <c r="H1259" s="676">
        <v>4</v>
      </c>
      <c r="I1259" s="676" t="s">
        <v>3402</v>
      </c>
      <c r="J1259" s="333"/>
      <c r="K1259" s="685" t="s">
        <v>3403</v>
      </c>
      <c r="L1259" s="676" t="s">
        <v>3390</v>
      </c>
      <c r="M1259" s="689">
        <v>44509</v>
      </c>
      <c r="N1259" s="689">
        <v>44622</v>
      </c>
      <c r="O1259" s="689"/>
      <c r="P1259" s="333">
        <v>44666</v>
      </c>
      <c r="Q1259" s="333"/>
      <c r="R1259" s="333"/>
      <c r="S1259" s="442" t="s">
        <v>2425</v>
      </c>
      <c r="T1259" s="442">
        <v>60</v>
      </c>
      <c r="U1259" s="442" t="s">
        <v>1791</v>
      </c>
      <c r="V1259" s="676" t="s">
        <v>2910</v>
      </c>
      <c r="W1259" s="676">
        <v>400</v>
      </c>
      <c r="X1259" s="678">
        <v>3072</v>
      </c>
      <c r="Y1259" s="693">
        <v>1228800</v>
      </c>
      <c r="Z1259" s="443">
        <v>0.55000000000000004</v>
      </c>
      <c r="AA1259" s="682">
        <f>Y1259*Z1259</f>
        <v>675840</v>
      </c>
      <c r="AB1259" s="682"/>
      <c r="AC1259" s="444">
        <v>0</v>
      </c>
      <c r="AD1259" s="692"/>
      <c r="AE1259" s="441"/>
      <c r="AF1259" s="695">
        <f>AA1259+AD1259+AE1259</f>
        <v>675840</v>
      </c>
      <c r="AG1259" s="676" t="s">
        <v>1073</v>
      </c>
      <c r="AH1259" s="676"/>
      <c r="AI1259" s="685" t="s">
        <v>2488</v>
      </c>
      <c r="AJ1259" s="676" t="s">
        <v>2472</v>
      </c>
      <c r="AK1259" s="696" t="s">
        <v>1149</v>
      </c>
      <c r="AL1259" s="676">
        <v>78218</v>
      </c>
      <c r="AM1259" s="676" t="s">
        <v>52</v>
      </c>
      <c r="AN1259" s="676" t="s">
        <v>50</v>
      </c>
      <c r="AO1259" s="442"/>
      <c r="AP1259" s="688" t="s">
        <v>38</v>
      </c>
      <c r="AQ1259" s="688" t="s">
        <v>37</v>
      </c>
      <c r="AR1259" s="688" t="s">
        <v>1993</v>
      </c>
      <c r="AS1259" s="563"/>
      <c r="AT1259" s="715"/>
      <c r="AU1259" s="715"/>
      <c r="AV1259" s="662">
        <v>0.49</v>
      </c>
      <c r="AW1259" s="673" t="str">
        <f>U1259</f>
        <v>30390156H</v>
      </c>
      <c r="AX1259" s="673" cm="1">
        <f t="array" ref="AX1259">SUM(MID(0&amp;AW1259,LARGE(INDEX(ISNUMBER(--MID(AW1259,ROW($1:$8),1))*ROW($1:$8),),ROW($1:$8))+1,1)*10^ROW($1:$8)/10)</f>
        <v>30390156</v>
      </c>
      <c r="AY1259" s="673" t="str">
        <f>VLOOKUP($AX1259,'Item Master Data'!$A:$F,3,FALSE)</f>
        <v>Q.PEAK DUO BLK ML G10+</v>
      </c>
      <c r="AZ1259" s="673">
        <f>VLOOKUP($AX1259,'Item Master Data'!$A:$F,6,FALSE)</f>
        <v>400</v>
      </c>
      <c r="BA1259" s="673">
        <f>X1259/BB1259</f>
        <v>96</v>
      </c>
      <c r="BB1259" s="673">
        <f>VLOOKUP(AX1259,'Item Master Data'!$A:$G,7,FALSE)</f>
        <v>32</v>
      </c>
      <c r="BC1259" s="673"/>
      <c r="BD1259" s="673">
        <f>W1259-AZ1259</f>
        <v>0</v>
      </c>
    </row>
    <row r="1260" spans="1:56">
      <c r="A1260" s="590"/>
      <c r="B1260" s="723">
        <v>44650</v>
      </c>
      <c r="C1260" s="723">
        <v>44650</v>
      </c>
      <c r="D1260" s="687" t="s">
        <v>3247</v>
      </c>
      <c r="E1260" s="676"/>
      <c r="F1260" s="676"/>
      <c r="G1260" s="676">
        <v>2022</v>
      </c>
      <c r="H1260" s="442">
        <v>4</v>
      </c>
      <c r="I1260" s="676"/>
      <c r="J1260" s="333"/>
      <c r="K1260" s="685" t="s">
        <v>3471</v>
      </c>
      <c r="L1260" s="676" t="s">
        <v>3390</v>
      </c>
      <c r="M1260" s="689">
        <v>44649</v>
      </c>
      <c r="N1260" s="689">
        <v>44649</v>
      </c>
      <c r="O1260" s="689"/>
      <c r="P1260" s="333">
        <v>44666</v>
      </c>
      <c r="Q1260" s="333"/>
      <c r="R1260" s="333"/>
      <c r="S1260" s="442" t="s">
        <v>2425</v>
      </c>
      <c r="T1260" s="442">
        <v>60</v>
      </c>
      <c r="U1260" s="676" t="s">
        <v>1910</v>
      </c>
      <c r="V1260" s="442" t="s">
        <v>3473</v>
      </c>
      <c r="W1260" s="676">
        <v>405</v>
      </c>
      <c r="X1260" s="678">
        <v>1664</v>
      </c>
      <c r="Y1260" s="693">
        <v>673920</v>
      </c>
      <c r="Z1260" s="443">
        <v>0.51</v>
      </c>
      <c r="AA1260" s="682">
        <f>Y1260*Z1260</f>
        <v>343699.20000000001</v>
      </c>
      <c r="AB1260" s="682"/>
      <c r="AC1260" s="444">
        <v>0</v>
      </c>
      <c r="AD1260" s="692"/>
      <c r="AE1260" s="684"/>
      <c r="AF1260" s="695">
        <f>AA1260+AD1260+AE1260</f>
        <v>343699.20000000001</v>
      </c>
      <c r="AG1260" s="442" t="s">
        <v>1073</v>
      </c>
      <c r="AH1260" s="676"/>
      <c r="AI1260" s="685">
        <v>60</v>
      </c>
      <c r="AJ1260" s="676" t="s">
        <v>2674</v>
      </c>
      <c r="AK1260" s="696" t="s">
        <v>1149</v>
      </c>
      <c r="AL1260" s="676">
        <v>78218</v>
      </c>
      <c r="AM1260" s="442" t="s">
        <v>52</v>
      </c>
      <c r="AN1260" s="676" t="s">
        <v>50</v>
      </c>
      <c r="AO1260" s="442"/>
      <c r="AP1260" s="688" t="s">
        <v>38</v>
      </c>
      <c r="AQ1260" s="688" t="s">
        <v>37</v>
      </c>
      <c r="AR1260" s="688"/>
      <c r="AS1260" s="563"/>
      <c r="AT1260" s="715"/>
      <c r="AU1260" s="715"/>
      <c r="AV1260" s="662">
        <v>0.52</v>
      </c>
      <c r="AW1260" s="673" t="str">
        <f>U1260</f>
        <v>30372157H</v>
      </c>
      <c r="AX1260" s="673" cm="1">
        <f t="array" ref="AX1260">SUM(MID(0&amp;AW1260,LARGE(INDEX(ISNUMBER(--MID(AW1260,ROW($1:$8),1))*ROW($1:$8),),ROW($1:$8))+1,1)*10^ROW($1:$8)/10)</f>
        <v>30372157</v>
      </c>
      <c r="AY1260" s="673" t="str">
        <f>VLOOKUP($AX1260,'Item Master Data'!$A:$F,3,FALSE)</f>
        <v>Q.PEAK DUO ML G10.a+</v>
      </c>
      <c r="AZ1260" s="673">
        <f>VLOOKUP($AX1260,'Item Master Data'!$A:$F,6,FALSE)</f>
        <v>405</v>
      </c>
      <c r="BA1260" s="673">
        <f>X1260/BB1260</f>
        <v>52</v>
      </c>
      <c r="BB1260" s="673">
        <f>VLOOKUP(AX1260,'Item Master Data'!$A:$G,7,FALSE)</f>
        <v>32</v>
      </c>
      <c r="BC1260" s="673"/>
      <c r="BD1260" s="673">
        <f>W1260-AZ1260</f>
        <v>0</v>
      </c>
    </row>
    <row r="1261" spans="1:56">
      <c r="A1261" s="590"/>
      <c r="B1261" s="716"/>
      <c r="C1261" s="716"/>
      <c r="D1261" s="687" t="s">
        <v>3247</v>
      </c>
      <c r="E1261" s="676"/>
      <c r="F1261" s="676"/>
      <c r="G1261" s="676">
        <v>2022</v>
      </c>
      <c r="H1261" s="442">
        <v>4</v>
      </c>
      <c r="I1261" s="676" t="s">
        <v>3367</v>
      </c>
      <c r="J1261" s="333"/>
      <c r="K1261" s="685" t="s">
        <v>3396</v>
      </c>
      <c r="L1261" s="676" t="s">
        <v>3397</v>
      </c>
      <c r="M1261" s="689">
        <v>44504</v>
      </c>
      <c r="N1261" s="689">
        <v>44622</v>
      </c>
      <c r="O1261" s="689"/>
      <c r="P1261" s="333">
        <v>44666</v>
      </c>
      <c r="Q1261" s="333"/>
      <c r="R1261" s="333"/>
      <c r="S1261" s="442" t="s">
        <v>2425</v>
      </c>
      <c r="T1261" s="442">
        <v>60</v>
      </c>
      <c r="U1261" s="676" t="s">
        <v>1791</v>
      </c>
      <c r="V1261" s="442" t="s">
        <v>973</v>
      </c>
      <c r="W1261" s="676">
        <v>400</v>
      </c>
      <c r="X1261" s="678">
        <v>1536</v>
      </c>
      <c r="Y1261" s="693">
        <v>614400</v>
      </c>
      <c r="Z1261" s="443">
        <v>0.55000000000000004</v>
      </c>
      <c r="AA1261" s="682">
        <f>Y1261*Z1261</f>
        <v>337920</v>
      </c>
      <c r="AB1261" s="682"/>
      <c r="AC1261" s="444">
        <v>0</v>
      </c>
      <c r="AD1261" s="692"/>
      <c r="AE1261" s="684"/>
      <c r="AF1261" s="695">
        <f>AA1261+AD1261+AE1261</f>
        <v>337920</v>
      </c>
      <c r="AG1261" s="442" t="s">
        <v>1073</v>
      </c>
      <c r="AH1261" s="676"/>
      <c r="AI1261" s="685" t="s">
        <v>2488</v>
      </c>
      <c r="AJ1261" s="676" t="s">
        <v>2518</v>
      </c>
      <c r="AK1261" s="696" t="s">
        <v>1138</v>
      </c>
      <c r="AL1261" s="676">
        <v>85040</v>
      </c>
      <c r="AM1261" s="442" t="s">
        <v>52</v>
      </c>
      <c r="AN1261" s="676" t="s">
        <v>50</v>
      </c>
      <c r="AO1261" s="442"/>
      <c r="AP1261" s="688" t="s">
        <v>38</v>
      </c>
      <c r="AQ1261" s="688" t="s">
        <v>37</v>
      </c>
      <c r="AR1261" s="688"/>
      <c r="AS1261" s="563"/>
      <c r="AT1261" s="715"/>
      <c r="AU1261" s="715"/>
      <c r="AV1261" s="662">
        <v>0.51</v>
      </c>
      <c r="AW1261" s="673" t="str">
        <f>U1261</f>
        <v>30390156H</v>
      </c>
      <c r="AX1261" s="673" cm="1">
        <f t="array" ref="AX1261">SUM(MID(0&amp;AW1261,LARGE(INDEX(ISNUMBER(--MID(AW1261,ROW($1:$8),1))*ROW($1:$8),),ROW($1:$8))+1,1)*10^ROW($1:$8)/10)</f>
        <v>30390156</v>
      </c>
      <c r="AY1261" s="673" t="str">
        <f>VLOOKUP($AX1261,'Item Master Data'!$A:$F,3,FALSE)</f>
        <v>Q.PEAK DUO BLK ML G10+</v>
      </c>
      <c r="AZ1261" s="673">
        <f>VLOOKUP($AX1261,'Item Master Data'!$A:$F,6,FALSE)</f>
        <v>400</v>
      </c>
      <c r="BA1261" s="673">
        <f>X1261/BB1261</f>
        <v>48</v>
      </c>
      <c r="BB1261" s="673">
        <f>VLOOKUP(AX1261,'Item Master Data'!$A:$G,7,FALSE)</f>
        <v>32</v>
      </c>
      <c r="BC1261" s="673"/>
      <c r="BD1261" s="673">
        <f>W1261-AZ1261</f>
        <v>0</v>
      </c>
    </row>
    <row r="1262" spans="1:56">
      <c r="A1262" s="544"/>
      <c r="B1262" s="724"/>
      <c r="C1262" s="724"/>
      <c r="D1262" s="687" t="s">
        <v>3247</v>
      </c>
      <c r="E1262" s="676" t="s">
        <v>3276</v>
      </c>
      <c r="F1262" s="442"/>
      <c r="G1262" s="676">
        <v>2022</v>
      </c>
      <c r="H1262" s="442">
        <v>4</v>
      </c>
      <c r="I1262" s="676"/>
      <c r="J1262" s="333"/>
      <c r="K1262" s="685" t="s">
        <v>3405</v>
      </c>
      <c r="L1262" s="676" t="s">
        <v>3397</v>
      </c>
      <c r="M1262" s="689">
        <v>44533</v>
      </c>
      <c r="N1262" s="689">
        <v>44651</v>
      </c>
      <c r="O1262" s="689"/>
      <c r="P1262" s="333">
        <v>44666</v>
      </c>
      <c r="Q1262" s="333"/>
      <c r="R1262" s="333"/>
      <c r="S1262" s="442" t="s">
        <v>2425</v>
      </c>
      <c r="T1262" s="442">
        <v>60</v>
      </c>
      <c r="U1262" s="676" t="s">
        <v>1791</v>
      </c>
      <c r="V1262" s="676" t="s">
        <v>973</v>
      </c>
      <c r="W1262" s="676">
        <v>400</v>
      </c>
      <c r="X1262" s="678">
        <v>3840</v>
      </c>
      <c r="Y1262" s="693">
        <v>1536000</v>
      </c>
      <c r="Z1262" s="443">
        <v>0.55000000000000004</v>
      </c>
      <c r="AA1262" s="682">
        <f>Y1262*Z1262</f>
        <v>844800.00000000012</v>
      </c>
      <c r="AB1262" s="682"/>
      <c r="AC1262" s="444">
        <v>0</v>
      </c>
      <c r="AD1262" s="692"/>
      <c r="AE1262" s="441"/>
      <c r="AF1262" s="695">
        <f>AA1262+AD1262+AE1262</f>
        <v>844800.00000000012</v>
      </c>
      <c r="AG1262" s="676" t="s">
        <v>1073</v>
      </c>
      <c r="AH1262" s="676"/>
      <c r="AI1262" s="685" t="s">
        <v>2488</v>
      </c>
      <c r="AJ1262" s="676" t="s">
        <v>2518</v>
      </c>
      <c r="AK1262" s="696" t="s">
        <v>1138</v>
      </c>
      <c r="AL1262" s="676">
        <v>85040</v>
      </c>
      <c r="AM1262" s="676" t="s">
        <v>52</v>
      </c>
      <c r="AN1262" s="676" t="s">
        <v>50</v>
      </c>
      <c r="AO1262" s="442"/>
      <c r="AP1262" s="688" t="s">
        <v>38</v>
      </c>
      <c r="AQ1262" s="688" t="s">
        <v>37</v>
      </c>
      <c r="AR1262" s="688" t="s">
        <v>3406</v>
      </c>
      <c r="AS1262" s="562"/>
      <c r="AT1262" s="697"/>
      <c r="AU1262" s="697"/>
      <c r="AV1262" s="662">
        <v>0.49</v>
      </c>
      <c r="AW1262" s="673" t="str">
        <f>U1262</f>
        <v>30390156H</v>
      </c>
      <c r="AX1262" s="673" cm="1">
        <f t="array" ref="AX1262">SUM(MID(0&amp;AW1262,LARGE(INDEX(ISNUMBER(--MID(AW1262,ROW($1:$8),1))*ROW($1:$8),),ROW($1:$8))+1,1)*10^ROW($1:$8)/10)</f>
        <v>30390156</v>
      </c>
      <c r="AY1262" s="673" t="str">
        <f>VLOOKUP($AX1262,'Item Master Data'!$A:$F,3,FALSE)</f>
        <v>Q.PEAK DUO BLK ML G10+</v>
      </c>
      <c r="AZ1262" s="673">
        <f>VLOOKUP($AX1262,'Item Master Data'!$A:$F,6,FALSE)</f>
        <v>400</v>
      </c>
      <c r="BA1262" s="673">
        <f>X1262/BB1262</f>
        <v>120</v>
      </c>
      <c r="BB1262" s="673">
        <f>VLOOKUP(AX1262,'Item Master Data'!$A:$G,7,FALSE)</f>
        <v>32</v>
      </c>
      <c r="BC1262" s="673"/>
      <c r="BD1262" s="673">
        <f>W1262-AZ1262</f>
        <v>0</v>
      </c>
    </row>
    <row r="1263" spans="1:56">
      <c r="A1263" s="544"/>
      <c r="B1263" s="724">
        <v>44602</v>
      </c>
      <c r="C1263" s="724">
        <v>44602</v>
      </c>
      <c r="D1263" s="687" t="s">
        <v>3247</v>
      </c>
      <c r="E1263" s="676"/>
      <c r="F1263" s="442"/>
      <c r="G1263" s="676">
        <v>2022</v>
      </c>
      <c r="H1263" s="442">
        <v>4</v>
      </c>
      <c r="I1263" s="676"/>
      <c r="J1263" s="333"/>
      <c r="K1263" s="685" t="s">
        <v>3474</v>
      </c>
      <c r="L1263" s="676" t="s">
        <v>3397</v>
      </c>
      <c r="M1263" s="689">
        <v>44498</v>
      </c>
      <c r="N1263" s="689">
        <v>44564</v>
      </c>
      <c r="O1263" s="689"/>
      <c r="P1263" s="333">
        <v>44665</v>
      </c>
      <c r="Q1263" s="333">
        <v>44671</v>
      </c>
      <c r="R1263" s="333">
        <v>44672</v>
      </c>
      <c r="S1263" s="442" t="s">
        <v>2425</v>
      </c>
      <c r="T1263" s="442">
        <v>60</v>
      </c>
      <c r="U1263" s="442" t="s">
        <v>1791</v>
      </c>
      <c r="V1263" s="676" t="s">
        <v>973</v>
      </c>
      <c r="W1263" s="676">
        <v>400</v>
      </c>
      <c r="X1263" s="678">
        <v>768</v>
      </c>
      <c r="Y1263" s="693">
        <v>307200</v>
      </c>
      <c r="Z1263" s="443">
        <v>0.55000000000000004</v>
      </c>
      <c r="AA1263" s="682">
        <f>Y1263*Z1263</f>
        <v>168960</v>
      </c>
      <c r="AB1263" s="682"/>
      <c r="AC1263" s="444">
        <v>0</v>
      </c>
      <c r="AD1263" s="692"/>
      <c r="AE1263" s="441"/>
      <c r="AF1263" s="695">
        <f>AA1263+AD1263+AE1263</f>
        <v>168960</v>
      </c>
      <c r="AG1263" s="676" t="s">
        <v>1073</v>
      </c>
      <c r="AH1263" s="676"/>
      <c r="AI1263" s="685" t="s">
        <v>2488</v>
      </c>
      <c r="AJ1263" s="676" t="s">
        <v>2518</v>
      </c>
      <c r="AK1263" s="696" t="s">
        <v>1138</v>
      </c>
      <c r="AL1263" s="676">
        <v>85040</v>
      </c>
      <c r="AM1263" s="676" t="s">
        <v>52</v>
      </c>
      <c r="AN1263" s="725" t="s">
        <v>50</v>
      </c>
      <c r="AO1263" s="442"/>
      <c r="AP1263" s="688" t="s">
        <v>38</v>
      </c>
      <c r="AQ1263" s="688" t="s">
        <v>37</v>
      </c>
      <c r="AR1263" s="688"/>
      <c r="AS1263" s="562"/>
      <c r="AT1263" s="697"/>
      <c r="AU1263" s="697"/>
      <c r="AV1263" s="662"/>
      <c r="AW1263" s="673" t="str">
        <f>U1263</f>
        <v>30390156H</v>
      </c>
      <c r="AX1263" s="673" cm="1">
        <f t="array" ref="AX1263">SUM(MID(0&amp;AW1263,LARGE(INDEX(ISNUMBER(--MID(AW1263,ROW($1:$8),1))*ROW($1:$8),),ROW($1:$8))+1,1)*10^ROW($1:$8)/10)</f>
        <v>30390156</v>
      </c>
      <c r="AY1263" s="673" t="str">
        <f>VLOOKUP($AX1263,'Item Master Data'!$A:$F,3,FALSE)</f>
        <v>Q.PEAK DUO BLK ML G10+</v>
      </c>
      <c r="AZ1263" s="673">
        <f>VLOOKUP($AX1263,'Item Master Data'!$A:$F,6,FALSE)</f>
        <v>400</v>
      </c>
      <c r="BA1263" s="673">
        <f>X1263/BB1263</f>
        <v>24</v>
      </c>
      <c r="BB1263" s="673">
        <f>VLOOKUP(AX1263,'Item Master Data'!$A:$G,7,FALSE)</f>
        <v>32</v>
      </c>
      <c r="BC1263" s="673"/>
      <c r="BD1263" s="673">
        <f>W1263-AZ1263</f>
        <v>0</v>
      </c>
    </row>
    <row r="1264" spans="1:56">
      <c r="A1264" s="544"/>
      <c r="B1264" s="724"/>
      <c r="C1264" s="724"/>
      <c r="D1264" s="687" t="s">
        <v>3247</v>
      </c>
      <c r="E1264" s="676"/>
      <c r="F1264" s="676"/>
      <c r="G1264" s="676">
        <v>2022</v>
      </c>
      <c r="H1264" s="442">
        <v>4</v>
      </c>
      <c r="I1264" s="676"/>
      <c r="J1264" s="333"/>
      <c r="K1264" s="685" t="s">
        <v>3398</v>
      </c>
      <c r="L1264" s="676" t="s">
        <v>3397</v>
      </c>
      <c r="M1264" s="689">
        <v>44519</v>
      </c>
      <c r="N1264" s="689">
        <v>44564</v>
      </c>
      <c r="O1264" s="689"/>
      <c r="P1264" s="333">
        <v>44663</v>
      </c>
      <c r="Q1264" s="333">
        <v>44669</v>
      </c>
      <c r="R1264" s="333">
        <v>44673</v>
      </c>
      <c r="S1264" s="442" t="s">
        <v>2425</v>
      </c>
      <c r="T1264" s="442">
        <v>60</v>
      </c>
      <c r="U1264" s="676">
        <v>49201132</v>
      </c>
      <c r="V1264" s="442" t="s">
        <v>986</v>
      </c>
      <c r="W1264" s="676">
        <v>360</v>
      </c>
      <c r="X1264" s="678">
        <v>3328</v>
      </c>
      <c r="Y1264" s="693">
        <v>1198080</v>
      </c>
      <c r="Z1264" s="443">
        <v>0.53</v>
      </c>
      <c r="AA1264" s="682">
        <f>Y1264*Z1264</f>
        <v>634982.40000000002</v>
      </c>
      <c r="AB1264" s="682"/>
      <c r="AC1264" s="444">
        <v>0</v>
      </c>
      <c r="AD1264" s="692"/>
      <c r="AE1264" s="684"/>
      <c r="AF1264" s="695">
        <f>AA1264+AD1264+AE1264</f>
        <v>634982.40000000002</v>
      </c>
      <c r="AG1264" s="442" t="s">
        <v>1073</v>
      </c>
      <c r="AH1264" s="676"/>
      <c r="AI1264" s="685" t="s">
        <v>2488</v>
      </c>
      <c r="AJ1264" s="676" t="s">
        <v>2518</v>
      </c>
      <c r="AK1264" s="696" t="s">
        <v>1138</v>
      </c>
      <c r="AL1264" s="676">
        <v>85040</v>
      </c>
      <c r="AM1264" s="442" t="s">
        <v>52</v>
      </c>
      <c r="AN1264" s="737" t="s">
        <v>1110</v>
      </c>
      <c r="AO1264" s="442"/>
      <c r="AP1264" s="688"/>
      <c r="AQ1264" s="688" t="s">
        <v>37</v>
      </c>
      <c r="AR1264" s="688"/>
      <c r="AS1264" s="562"/>
      <c r="AT1264" s="697"/>
      <c r="AU1264" s="697"/>
      <c r="AV1264" s="662"/>
      <c r="AW1264" s="673">
        <f>U1264</f>
        <v>49201132</v>
      </c>
      <c r="AX1264" s="673" cm="1">
        <f t="array" ref="AX1264">SUM(MID(0&amp;AW1264,LARGE(INDEX(ISNUMBER(--MID(AW1264,ROW($1:$8),1))*ROW($1:$8),),ROW($1:$8))+1,1)*10^ROW($1:$8)/10)</f>
        <v>49201132</v>
      </c>
      <c r="AY1264" s="673" t="str">
        <f>VLOOKUP($AX1264,'Item Master Data'!$A:$F,3,FALSE)</f>
        <v>Q.PEAK DUO BLK G10+</v>
      </c>
      <c r="AZ1264" s="673">
        <f>VLOOKUP($AX1264,'Item Master Data'!$A:$F,6,FALSE)</f>
        <v>360</v>
      </c>
      <c r="BA1264" s="673">
        <f>X1264/BB1264</f>
        <v>104</v>
      </c>
      <c r="BB1264" s="673">
        <f>VLOOKUP(AX1264,'Item Master Data'!$A:$G,7,FALSE)</f>
        <v>32</v>
      </c>
      <c r="BC1264" s="673"/>
      <c r="BD1264" s="673">
        <f>W1264-AZ1264</f>
        <v>0</v>
      </c>
    </row>
    <row r="1265" spans="1:56">
      <c r="A1265" s="544"/>
      <c r="B1265" s="724">
        <v>44617</v>
      </c>
      <c r="C1265" s="724">
        <v>44617</v>
      </c>
      <c r="D1265" s="687" t="s">
        <v>3247</v>
      </c>
      <c r="E1265" s="676" t="s">
        <v>3276</v>
      </c>
      <c r="F1265" s="676"/>
      <c r="G1265" s="676">
        <v>2022</v>
      </c>
      <c r="H1265" s="442">
        <v>4</v>
      </c>
      <c r="I1265" s="676"/>
      <c r="J1265" s="333"/>
      <c r="K1265" s="685" t="s">
        <v>3475</v>
      </c>
      <c r="L1265" s="676" t="s">
        <v>3397</v>
      </c>
      <c r="M1265" s="689">
        <v>44501</v>
      </c>
      <c r="N1265" s="689">
        <v>44563</v>
      </c>
      <c r="O1265" s="689" t="s">
        <v>2411</v>
      </c>
      <c r="P1265" s="333">
        <v>44665</v>
      </c>
      <c r="Q1265" s="333">
        <v>44671</v>
      </c>
      <c r="R1265" s="333">
        <v>44672</v>
      </c>
      <c r="S1265" s="442" t="s">
        <v>2425</v>
      </c>
      <c r="T1265" s="442">
        <v>60</v>
      </c>
      <c r="U1265" s="676" t="s">
        <v>1791</v>
      </c>
      <c r="V1265" s="442" t="s">
        <v>973</v>
      </c>
      <c r="W1265" s="676">
        <v>400</v>
      </c>
      <c r="X1265" s="678">
        <v>3936</v>
      </c>
      <c r="Y1265" s="693">
        <v>1574400</v>
      </c>
      <c r="Z1265" s="443">
        <v>0.55000000000000004</v>
      </c>
      <c r="AA1265" s="682">
        <f>Y1265*Z1265</f>
        <v>865920.00000000012</v>
      </c>
      <c r="AB1265" s="682"/>
      <c r="AC1265" s="444">
        <v>0</v>
      </c>
      <c r="AD1265" s="692"/>
      <c r="AE1265" s="684"/>
      <c r="AF1265" s="695">
        <f>AA1265+AD1265+AE1265</f>
        <v>865920.00000000012</v>
      </c>
      <c r="AG1265" s="442" t="s">
        <v>1073</v>
      </c>
      <c r="AH1265" s="676"/>
      <c r="AI1265" s="685" t="s">
        <v>2488</v>
      </c>
      <c r="AJ1265" s="676" t="s">
        <v>2518</v>
      </c>
      <c r="AK1265" s="696" t="s">
        <v>1138</v>
      </c>
      <c r="AL1265" s="676">
        <v>85040</v>
      </c>
      <c r="AM1265" s="442" t="s">
        <v>52</v>
      </c>
      <c r="AN1265" s="725" t="s">
        <v>50</v>
      </c>
      <c r="AO1265" s="442"/>
      <c r="AP1265" s="688" t="s">
        <v>38</v>
      </c>
      <c r="AQ1265" s="688" t="s">
        <v>37</v>
      </c>
      <c r="AR1265" s="688" t="s">
        <v>3298</v>
      </c>
      <c r="AS1265" s="562"/>
      <c r="AT1265" s="697"/>
      <c r="AU1265" s="697"/>
      <c r="AV1265" s="662">
        <v>0.49</v>
      </c>
      <c r="AW1265" s="673" t="str">
        <f>U1265</f>
        <v>30390156H</v>
      </c>
      <c r="AX1265" s="673" cm="1">
        <f t="array" ref="AX1265">SUM(MID(0&amp;AW1265,LARGE(INDEX(ISNUMBER(--MID(AW1265,ROW($1:$8),1))*ROW($1:$8),),ROW($1:$8))+1,1)*10^ROW($1:$8)/10)</f>
        <v>30390156</v>
      </c>
      <c r="AY1265" s="673" t="str">
        <f>VLOOKUP($AX1265,'Item Master Data'!$A:$F,3,FALSE)</f>
        <v>Q.PEAK DUO BLK ML G10+</v>
      </c>
      <c r="AZ1265" s="673">
        <f>VLOOKUP($AX1265,'Item Master Data'!$A:$F,6,FALSE)</f>
        <v>400</v>
      </c>
      <c r="BA1265" s="673">
        <f>X1265/BB1265</f>
        <v>123</v>
      </c>
      <c r="BB1265" s="673">
        <f>VLOOKUP(AX1265,'Item Master Data'!$A:$G,7,FALSE)</f>
        <v>32</v>
      </c>
      <c r="BC1265" s="673"/>
      <c r="BD1265" s="673">
        <f>W1265-AZ1265</f>
        <v>0</v>
      </c>
    </row>
    <row r="1266" spans="1:56">
      <c r="A1266" s="590"/>
      <c r="B1266" s="723">
        <v>44573</v>
      </c>
      <c r="C1266" s="723">
        <v>44630</v>
      </c>
      <c r="D1266" s="687" t="s">
        <v>3247</v>
      </c>
      <c r="E1266" s="676"/>
      <c r="F1266" s="676"/>
      <c r="G1266" s="676">
        <v>2022</v>
      </c>
      <c r="H1266" s="442">
        <v>4</v>
      </c>
      <c r="I1266" s="676" t="s">
        <v>1699</v>
      </c>
      <c r="J1266" s="770"/>
      <c r="K1266" s="719" t="s">
        <v>3446</v>
      </c>
      <c r="L1266" s="676" t="s">
        <v>3328</v>
      </c>
      <c r="M1266" s="689">
        <v>44573</v>
      </c>
      <c r="N1266" s="689">
        <v>44603</v>
      </c>
      <c r="O1266" s="689"/>
      <c r="P1266" s="333" t="s">
        <v>3472</v>
      </c>
      <c r="Q1266" s="333"/>
      <c r="R1266" s="333"/>
      <c r="S1266" s="442" t="s">
        <v>2425</v>
      </c>
      <c r="T1266" s="442">
        <v>60</v>
      </c>
      <c r="U1266" s="676">
        <v>49204132</v>
      </c>
      <c r="V1266" s="676" t="s">
        <v>1018</v>
      </c>
      <c r="W1266" s="676">
        <v>360</v>
      </c>
      <c r="X1266" s="678">
        <v>676</v>
      </c>
      <c r="Y1266" s="693">
        <v>243360</v>
      </c>
      <c r="Z1266" s="443">
        <v>0.80577777777000004</v>
      </c>
      <c r="AA1266" s="682">
        <f>Y1266*Z1266</f>
        <v>196094.07999810722</v>
      </c>
      <c r="AB1266" s="682"/>
      <c r="AC1266" s="444">
        <v>0</v>
      </c>
      <c r="AD1266" s="692"/>
      <c r="AE1266" s="441"/>
      <c r="AF1266" s="695">
        <f>AA1266+AD1266+AE1266</f>
        <v>196094.07999810722</v>
      </c>
      <c r="AG1266" s="676" t="s">
        <v>1073</v>
      </c>
      <c r="AH1266" s="676"/>
      <c r="AI1266" s="685">
        <v>60</v>
      </c>
      <c r="AJ1266" s="676" t="s">
        <v>1397</v>
      </c>
      <c r="AK1266" s="696" t="s">
        <v>1149</v>
      </c>
      <c r="AL1266" s="676">
        <v>77092</v>
      </c>
      <c r="AM1266" s="676" t="s">
        <v>52</v>
      </c>
      <c r="AN1266" s="676" t="s">
        <v>1110</v>
      </c>
      <c r="AO1266" s="442"/>
      <c r="AP1266" s="688"/>
      <c r="AQ1266" s="688" t="s">
        <v>37</v>
      </c>
      <c r="AR1266" s="688"/>
      <c r="AS1266" s="563"/>
      <c r="AT1266" s="715"/>
      <c r="AU1266" s="715"/>
      <c r="AV1266" s="662">
        <v>0.80577777777000004</v>
      </c>
      <c r="AW1266" s="673">
        <f>U1266</f>
        <v>49204132</v>
      </c>
      <c r="AX1266" s="673" cm="1">
        <f t="array" ref="AX1266">SUM(MID(0&amp;AW1266,LARGE(INDEX(ISNUMBER(--MID(AW1266,ROW($1:$8),1))*ROW($1:$8),),ROW($1:$8))+1,1)*10^ROW($1:$8)/10)</f>
        <v>49204132</v>
      </c>
      <c r="AY1266" s="673" t="str">
        <f>VLOOKUP($AX1266,'Item Master Data'!$A:$F,3,FALSE)</f>
        <v>Q.PEAK DUO BLK G10+/AC</v>
      </c>
      <c r="AZ1266" s="673">
        <f>VLOOKUP($AX1266,'Item Master Data'!$A:$F,6,FALSE)</f>
        <v>360</v>
      </c>
      <c r="BA1266" s="673">
        <f>X1266/BB1266</f>
        <v>26</v>
      </c>
      <c r="BB1266" s="673">
        <f>VLOOKUP(AX1266,'Item Master Data'!$A:$G,7,FALSE)</f>
        <v>26</v>
      </c>
      <c r="BC1266" s="673"/>
      <c r="BD1266" s="673">
        <f>W1266-AZ1266</f>
        <v>0</v>
      </c>
    </row>
    <row r="1267" spans="1:56">
      <c r="A1267" s="544"/>
      <c r="B1267" s="722">
        <v>44616</v>
      </c>
      <c r="C1267" s="722">
        <v>44616</v>
      </c>
      <c r="D1267" s="687" t="s">
        <v>3247</v>
      </c>
      <c r="E1267" s="676" t="s">
        <v>3591</v>
      </c>
      <c r="F1267" s="442"/>
      <c r="G1267" s="442">
        <v>2022</v>
      </c>
      <c r="H1267" s="442">
        <v>4</v>
      </c>
      <c r="I1267" s="676">
        <v>127966</v>
      </c>
      <c r="J1267" s="333">
        <v>44656</v>
      </c>
      <c r="K1267" s="685" t="s">
        <v>2439</v>
      </c>
      <c r="L1267" s="676" t="s">
        <v>2424</v>
      </c>
      <c r="M1267" s="689">
        <v>44519</v>
      </c>
      <c r="N1267" s="689">
        <v>44563</v>
      </c>
      <c r="O1267" s="689"/>
      <c r="P1267" s="333">
        <v>44641</v>
      </c>
      <c r="Q1267" s="333">
        <v>44651</v>
      </c>
      <c r="R1267" s="333">
        <v>44656</v>
      </c>
      <c r="S1267" s="442" t="s">
        <v>2425</v>
      </c>
      <c r="T1267" s="442">
        <v>60</v>
      </c>
      <c r="U1267" s="442" t="s">
        <v>1745</v>
      </c>
      <c r="V1267" s="442" t="s">
        <v>973</v>
      </c>
      <c r="W1267" s="676">
        <v>395</v>
      </c>
      <c r="X1267" s="678">
        <v>384</v>
      </c>
      <c r="Y1267" s="508">
        <v>151680</v>
      </c>
      <c r="Z1267" s="443">
        <v>0.46500000000000002</v>
      </c>
      <c r="AA1267" s="682">
        <f>Y1267*Z1267</f>
        <v>70531.199999999997</v>
      </c>
      <c r="AB1267" s="682"/>
      <c r="AC1267" s="444">
        <v>0</v>
      </c>
      <c r="AD1267" s="692"/>
      <c r="AE1267" s="441"/>
      <c r="AF1267" s="695">
        <f>AA1267+AD1267+AE1267</f>
        <v>70531.199999999997</v>
      </c>
      <c r="AG1267" s="442" t="s">
        <v>47</v>
      </c>
      <c r="AH1267" s="676"/>
      <c r="AI1267" s="685" t="s">
        <v>2420</v>
      </c>
      <c r="AJ1267" s="442" t="s">
        <v>2483</v>
      </c>
      <c r="AK1267" s="696" t="s">
        <v>1088</v>
      </c>
      <c r="AL1267" s="676">
        <v>34741</v>
      </c>
      <c r="AM1267" s="442" t="s">
        <v>52</v>
      </c>
      <c r="AN1267" s="676" t="s">
        <v>50</v>
      </c>
      <c r="AO1267" s="442"/>
      <c r="AP1267" s="688" t="s">
        <v>38</v>
      </c>
      <c r="AQ1267" s="688" t="s">
        <v>37</v>
      </c>
      <c r="AR1267" s="688"/>
      <c r="AS1267" s="562"/>
      <c r="AT1267" s="697"/>
      <c r="AU1267" s="697"/>
      <c r="AV1267" s="662"/>
      <c r="AW1267" s="673" t="str">
        <f>U1267</f>
        <v>30390155H</v>
      </c>
      <c r="AX1267" s="673" cm="1">
        <f t="array" ref="AX1267">SUM(MID(0&amp;AW1267,LARGE(INDEX(ISNUMBER(--MID(AW1267,ROW($1:$8),1))*ROW($1:$8),),ROW($1:$8))+1,1)*10^ROW($1:$8)/10)</f>
        <v>30390155</v>
      </c>
      <c r="AY1267" s="673" t="str">
        <f>VLOOKUP($AX1267,'Item Master Data'!$A:$F,3,FALSE)</f>
        <v>Q.PEAK DUO BLK ML G10+</v>
      </c>
      <c r="AZ1267" s="673">
        <f>VLOOKUP($AX1267,'Item Master Data'!$A:$F,6,FALSE)</f>
        <v>395</v>
      </c>
      <c r="BA1267" s="673">
        <f>X1267/BB1267</f>
        <v>12</v>
      </c>
      <c r="BB1267" s="673">
        <f>VLOOKUP(AX1267,'Item Master Data'!$A:$G,7,FALSE)</f>
        <v>32</v>
      </c>
      <c r="BC1267" s="673"/>
      <c r="BD1267" s="673">
        <f>W1267-AZ1267</f>
        <v>0</v>
      </c>
    </row>
    <row r="1268" spans="1:56">
      <c r="A1268" s="588">
        <v>10</v>
      </c>
      <c r="B1268" s="722">
        <v>44616</v>
      </c>
      <c r="C1268" s="722">
        <v>44616</v>
      </c>
      <c r="D1268" s="687" t="s">
        <v>3247</v>
      </c>
      <c r="E1268" s="676" t="s">
        <v>3591</v>
      </c>
      <c r="F1268" s="676"/>
      <c r="G1268" s="442">
        <v>2022</v>
      </c>
      <c r="H1268" s="442">
        <v>4</v>
      </c>
      <c r="I1268" s="445">
        <v>127968</v>
      </c>
      <c r="J1268" s="333">
        <v>44655</v>
      </c>
      <c r="K1268" s="685" t="s">
        <v>2444</v>
      </c>
      <c r="L1268" s="676" t="s">
        <v>2424</v>
      </c>
      <c r="M1268" s="689">
        <v>44519</v>
      </c>
      <c r="N1268" s="689">
        <v>44563</v>
      </c>
      <c r="O1268" s="689"/>
      <c r="P1268" s="333">
        <v>44617</v>
      </c>
      <c r="Q1268" s="333">
        <v>44650</v>
      </c>
      <c r="R1268" s="333">
        <v>44655</v>
      </c>
      <c r="S1268" s="442" t="s">
        <v>2425</v>
      </c>
      <c r="T1268" s="442">
        <v>60</v>
      </c>
      <c r="U1268" s="442">
        <v>49405140</v>
      </c>
      <c r="V1268" s="442" t="s">
        <v>973</v>
      </c>
      <c r="W1268" s="676">
        <v>400</v>
      </c>
      <c r="X1268" s="678">
        <v>512</v>
      </c>
      <c r="Y1268" s="508">
        <v>204800</v>
      </c>
      <c r="Z1268" s="443">
        <v>0.46500000000000002</v>
      </c>
      <c r="AA1268" s="682">
        <f>Y1268*Z1268</f>
        <v>95232</v>
      </c>
      <c r="AB1268" s="682"/>
      <c r="AC1268" s="444">
        <v>0</v>
      </c>
      <c r="AD1268" s="692"/>
      <c r="AE1268" s="441"/>
      <c r="AF1268" s="695">
        <f>AA1268+AD1268+AE1268</f>
        <v>95232</v>
      </c>
      <c r="AG1268" s="442" t="s">
        <v>47</v>
      </c>
      <c r="AH1268" s="676"/>
      <c r="AI1268" s="685" t="s">
        <v>2420</v>
      </c>
      <c r="AJ1268" s="442" t="s">
        <v>2426</v>
      </c>
      <c r="AK1268" s="696" t="s">
        <v>2427</v>
      </c>
      <c r="AL1268" s="676">
        <v>87107</v>
      </c>
      <c r="AM1268" s="442" t="s">
        <v>52</v>
      </c>
      <c r="AN1268" s="676" t="s">
        <v>1076</v>
      </c>
      <c r="AO1268" s="442"/>
      <c r="AP1268" s="688"/>
      <c r="AQ1268" s="688" t="s">
        <v>37</v>
      </c>
      <c r="AR1268" s="688"/>
      <c r="AS1268" s="562"/>
      <c r="AT1268" s="697"/>
      <c r="AU1268" s="697"/>
      <c r="AV1268" s="662"/>
      <c r="AW1268" s="673">
        <f>U1268</f>
        <v>49405140</v>
      </c>
      <c r="AX1268" s="673" cm="1">
        <f t="array" ref="AX1268">SUM(MID(0&amp;AW1268,LARGE(INDEX(ISNUMBER(--MID(AW1268,ROW($1:$8),1))*ROW($1:$8),),ROW($1:$8))+1,1)*10^ROW($1:$8)/10)</f>
        <v>49405140</v>
      </c>
      <c r="AY1268" s="673" t="str">
        <f>VLOOKUP($AX1268,'Item Master Data'!$A:$F,3,FALSE)</f>
        <v>Q.PEAK DUO BLK ML G10+</v>
      </c>
      <c r="AZ1268" s="673">
        <f>VLOOKUP($AX1268,'Item Master Data'!$A:$F,6,FALSE)</f>
        <v>400</v>
      </c>
      <c r="BA1268" s="673">
        <f>X1268/BB1268</f>
        <v>16</v>
      </c>
      <c r="BB1268" s="673">
        <f>VLOOKUP(AX1268,'Item Master Data'!$A:$G,7,FALSE)</f>
        <v>32</v>
      </c>
      <c r="BC1268" s="673"/>
      <c r="BD1268" s="673">
        <f>W1268-AZ1268</f>
        <v>0</v>
      </c>
    </row>
    <row r="1269" spans="1:56">
      <c r="A1269" s="588">
        <v>10</v>
      </c>
      <c r="B1269" s="722">
        <v>44616</v>
      </c>
      <c r="C1269" s="722">
        <v>44616</v>
      </c>
      <c r="D1269" s="687" t="s">
        <v>3247</v>
      </c>
      <c r="E1269" s="676" t="s">
        <v>3591</v>
      </c>
      <c r="F1269" s="442"/>
      <c r="G1269" s="442">
        <v>2022</v>
      </c>
      <c r="H1269" s="442">
        <v>4</v>
      </c>
      <c r="I1269" s="445">
        <v>127970</v>
      </c>
      <c r="J1269" s="333">
        <v>44655</v>
      </c>
      <c r="K1269" s="685" t="s">
        <v>2449</v>
      </c>
      <c r="L1269" s="676" t="s">
        <v>2424</v>
      </c>
      <c r="M1269" s="689">
        <v>44519</v>
      </c>
      <c r="N1269" s="689">
        <v>44563</v>
      </c>
      <c r="O1269" s="689"/>
      <c r="P1269" s="333">
        <v>44617</v>
      </c>
      <c r="Q1269" s="333">
        <v>44650</v>
      </c>
      <c r="R1269" s="333">
        <v>44655</v>
      </c>
      <c r="S1269" s="442" t="s">
        <v>2425</v>
      </c>
      <c r="T1269" s="442">
        <v>60</v>
      </c>
      <c r="U1269" s="442">
        <v>49405140</v>
      </c>
      <c r="V1269" s="442" t="s">
        <v>973</v>
      </c>
      <c r="W1269" s="676">
        <v>400</v>
      </c>
      <c r="X1269" s="678">
        <v>768</v>
      </c>
      <c r="Y1269" s="508">
        <v>307200</v>
      </c>
      <c r="Z1269" s="443">
        <v>0.46500000000000002</v>
      </c>
      <c r="AA1269" s="682">
        <f>Y1269*Z1269</f>
        <v>142848</v>
      </c>
      <c r="AB1269" s="682"/>
      <c r="AC1269" s="444">
        <v>0</v>
      </c>
      <c r="AD1269" s="692"/>
      <c r="AE1269" s="441"/>
      <c r="AF1269" s="695">
        <f>AA1269+AD1269+AE1269</f>
        <v>142848</v>
      </c>
      <c r="AG1269" s="442" t="s">
        <v>47</v>
      </c>
      <c r="AH1269" s="676"/>
      <c r="AI1269" s="685" t="s">
        <v>2420</v>
      </c>
      <c r="AJ1269" s="442" t="s">
        <v>2436</v>
      </c>
      <c r="AK1269" s="696" t="s">
        <v>2408</v>
      </c>
      <c r="AL1269" s="676">
        <v>80239</v>
      </c>
      <c r="AM1269" s="442" t="s">
        <v>52</v>
      </c>
      <c r="AN1269" s="676" t="s">
        <v>1076</v>
      </c>
      <c r="AO1269" s="442"/>
      <c r="AP1269" s="688"/>
      <c r="AQ1269" s="688" t="s">
        <v>37</v>
      </c>
      <c r="AR1269" s="688"/>
      <c r="AS1269" s="562"/>
      <c r="AT1269" s="697"/>
      <c r="AU1269" s="697"/>
      <c r="AV1269" s="662"/>
      <c r="AW1269" s="673">
        <f>U1269</f>
        <v>49405140</v>
      </c>
      <c r="AX1269" s="673" cm="1">
        <f t="array" ref="AX1269">SUM(MID(0&amp;AW1269,LARGE(INDEX(ISNUMBER(--MID(AW1269,ROW($1:$8),1))*ROW($1:$8),),ROW($1:$8))+1,1)*10^ROW($1:$8)/10)</f>
        <v>49405140</v>
      </c>
      <c r="AY1269" s="673" t="str">
        <f>VLOOKUP($AX1269,'Item Master Data'!$A:$F,3,FALSE)</f>
        <v>Q.PEAK DUO BLK ML G10+</v>
      </c>
      <c r="AZ1269" s="673">
        <f>VLOOKUP($AX1269,'Item Master Data'!$A:$F,6,FALSE)</f>
        <v>400</v>
      </c>
      <c r="BA1269" s="673">
        <f>X1269/BB1269</f>
        <v>24</v>
      </c>
      <c r="BB1269" s="673">
        <f>VLOOKUP(AX1269,'Item Master Data'!$A:$G,7,FALSE)</f>
        <v>32</v>
      </c>
      <c r="BC1269" s="673"/>
      <c r="BD1269" s="673">
        <f>W1269-AZ1269</f>
        <v>0</v>
      </c>
    </row>
    <row r="1270" spans="1:56">
      <c r="A1270" s="588"/>
      <c r="B1270" s="722">
        <v>44616</v>
      </c>
      <c r="C1270" s="722">
        <v>44616</v>
      </c>
      <c r="D1270" s="687" t="s">
        <v>3247</v>
      </c>
      <c r="E1270" s="676" t="s">
        <v>3591</v>
      </c>
      <c r="F1270" s="442"/>
      <c r="G1270" s="442">
        <v>2022</v>
      </c>
      <c r="H1270" s="442">
        <v>4</v>
      </c>
      <c r="I1270" s="445">
        <v>127967</v>
      </c>
      <c r="J1270" s="333">
        <v>44656</v>
      </c>
      <c r="K1270" s="685" t="s">
        <v>2454</v>
      </c>
      <c r="L1270" s="676" t="s">
        <v>2424</v>
      </c>
      <c r="M1270" s="689">
        <v>44519</v>
      </c>
      <c r="N1270" s="689">
        <v>44563</v>
      </c>
      <c r="O1270" s="689"/>
      <c r="P1270" s="333">
        <v>44617</v>
      </c>
      <c r="Q1270" s="333">
        <v>44650</v>
      </c>
      <c r="R1270" s="333">
        <v>44656</v>
      </c>
      <c r="S1270" s="442" t="s">
        <v>2425</v>
      </c>
      <c r="T1270" s="442">
        <v>60</v>
      </c>
      <c r="U1270" s="442">
        <v>49405140</v>
      </c>
      <c r="V1270" s="442" t="s">
        <v>973</v>
      </c>
      <c r="W1270" s="676">
        <v>400</v>
      </c>
      <c r="X1270" s="678">
        <v>320</v>
      </c>
      <c r="Y1270" s="508">
        <v>128000</v>
      </c>
      <c r="Z1270" s="443">
        <v>0.46500000000000002</v>
      </c>
      <c r="AA1270" s="682">
        <f>Y1270*Z1270</f>
        <v>59520</v>
      </c>
      <c r="AB1270" s="682"/>
      <c r="AC1270" s="444">
        <v>0</v>
      </c>
      <c r="AD1270" s="692"/>
      <c r="AE1270" s="441"/>
      <c r="AF1270" s="695">
        <f>AA1270+AD1270+AE1270</f>
        <v>59520</v>
      </c>
      <c r="AG1270" s="442" t="s">
        <v>47</v>
      </c>
      <c r="AH1270" s="676"/>
      <c r="AI1270" s="685" t="s">
        <v>2420</v>
      </c>
      <c r="AJ1270" s="442" t="s">
        <v>1087</v>
      </c>
      <c r="AK1270" s="696" t="s">
        <v>1088</v>
      </c>
      <c r="AL1270" s="676">
        <v>32205</v>
      </c>
      <c r="AM1270" s="442" t="s">
        <v>52</v>
      </c>
      <c r="AN1270" s="676" t="s">
        <v>1076</v>
      </c>
      <c r="AO1270" s="442"/>
      <c r="AP1270" s="688"/>
      <c r="AQ1270" s="688" t="s">
        <v>37</v>
      </c>
      <c r="AR1270" s="688"/>
      <c r="AS1270" s="562"/>
      <c r="AT1270" s="697"/>
      <c r="AU1270" s="697"/>
      <c r="AV1270" s="662"/>
      <c r="AW1270" s="673">
        <f>U1270</f>
        <v>49405140</v>
      </c>
      <c r="AX1270" s="673" cm="1">
        <f t="array" ref="AX1270">SUM(MID(0&amp;AW1270,LARGE(INDEX(ISNUMBER(--MID(AW1270,ROW($1:$8),1))*ROW($1:$8),),ROW($1:$8))+1,1)*10^ROW($1:$8)/10)</f>
        <v>49405140</v>
      </c>
      <c r="AY1270" s="673" t="str">
        <f>VLOOKUP($AX1270,'Item Master Data'!$A:$F,3,FALSE)</f>
        <v>Q.PEAK DUO BLK ML G10+</v>
      </c>
      <c r="AZ1270" s="673">
        <f>VLOOKUP($AX1270,'Item Master Data'!$A:$F,6,FALSE)</f>
        <v>400</v>
      </c>
      <c r="BA1270" s="673">
        <f>X1270/BB1270</f>
        <v>10</v>
      </c>
      <c r="BB1270" s="673">
        <f>VLOOKUP(AX1270,'Item Master Data'!$A:$G,7,FALSE)</f>
        <v>32</v>
      </c>
      <c r="BC1270" s="673"/>
      <c r="BD1270" s="673">
        <f>W1270-AZ1270</f>
        <v>0</v>
      </c>
    </row>
    <row r="1271" spans="1:56">
      <c r="A1271" s="588">
        <v>10</v>
      </c>
      <c r="B1271" s="722">
        <v>44616</v>
      </c>
      <c r="C1271" s="722">
        <v>44616</v>
      </c>
      <c r="D1271" s="687" t="s">
        <v>3247</v>
      </c>
      <c r="E1271" s="676" t="s">
        <v>3591</v>
      </c>
      <c r="F1271" s="676"/>
      <c r="G1271" s="442">
        <v>2022</v>
      </c>
      <c r="H1271" s="442">
        <v>4</v>
      </c>
      <c r="I1271" s="445">
        <v>127969</v>
      </c>
      <c r="J1271" s="333">
        <v>44655</v>
      </c>
      <c r="K1271" s="685" t="s">
        <v>2459</v>
      </c>
      <c r="L1271" s="676" t="s">
        <v>2424</v>
      </c>
      <c r="M1271" s="689">
        <v>44519</v>
      </c>
      <c r="N1271" s="689">
        <v>44563</v>
      </c>
      <c r="O1271" s="689"/>
      <c r="P1271" s="333">
        <v>44617</v>
      </c>
      <c r="Q1271" s="333">
        <v>44652</v>
      </c>
      <c r="R1271" s="333">
        <v>44656</v>
      </c>
      <c r="S1271" s="442" t="s">
        <v>2425</v>
      </c>
      <c r="T1271" s="442">
        <v>60</v>
      </c>
      <c r="U1271" s="442">
        <v>49405140</v>
      </c>
      <c r="V1271" s="442" t="s">
        <v>973</v>
      </c>
      <c r="W1271" s="676">
        <v>400</v>
      </c>
      <c r="X1271" s="678">
        <v>2208</v>
      </c>
      <c r="Y1271" s="508">
        <v>883200</v>
      </c>
      <c r="Z1271" s="443">
        <v>0.46500000000000002</v>
      </c>
      <c r="AA1271" s="682">
        <f>Y1271*Z1271</f>
        <v>410688</v>
      </c>
      <c r="AB1271" s="682"/>
      <c r="AC1271" s="444">
        <v>0</v>
      </c>
      <c r="AD1271" s="692"/>
      <c r="AE1271" s="441"/>
      <c r="AF1271" s="695">
        <f>AA1271+AD1271+AE1271</f>
        <v>410688</v>
      </c>
      <c r="AG1271" s="442" t="s">
        <v>47</v>
      </c>
      <c r="AH1271" s="676"/>
      <c r="AI1271" s="685" t="s">
        <v>2420</v>
      </c>
      <c r="AJ1271" s="442" t="s">
        <v>1137</v>
      </c>
      <c r="AK1271" s="696" t="s">
        <v>1138</v>
      </c>
      <c r="AL1271" s="676">
        <v>85210</v>
      </c>
      <c r="AM1271" s="442" t="s">
        <v>52</v>
      </c>
      <c r="AN1271" s="442" t="s">
        <v>1076</v>
      </c>
      <c r="AO1271" s="442"/>
      <c r="AP1271" s="688"/>
      <c r="AQ1271" s="688" t="s">
        <v>37</v>
      </c>
      <c r="AR1271" s="688"/>
      <c r="AS1271" s="562"/>
      <c r="AT1271" s="697"/>
      <c r="AU1271" s="697"/>
      <c r="AV1271" s="662"/>
      <c r="AW1271" s="673">
        <f>U1271</f>
        <v>49405140</v>
      </c>
      <c r="AX1271" s="673" cm="1">
        <f t="array" ref="AX1271">SUM(MID(0&amp;AW1271,LARGE(INDEX(ISNUMBER(--MID(AW1271,ROW($1:$8),1))*ROW($1:$8),),ROW($1:$8))+1,1)*10^ROW($1:$8)/10)</f>
        <v>49405140</v>
      </c>
      <c r="AY1271" s="673" t="str">
        <f>VLOOKUP($AX1271,'Item Master Data'!$A:$F,3,FALSE)</f>
        <v>Q.PEAK DUO BLK ML G10+</v>
      </c>
      <c r="AZ1271" s="673">
        <f>VLOOKUP($AX1271,'Item Master Data'!$A:$F,6,FALSE)</f>
        <v>400</v>
      </c>
      <c r="BA1271" s="673">
        <f>X1271/BB1271</f>
        <v>69</v>
      </c>
      <c r="BB1271" s="673">
        <f>VLOOKUP(AX1271,'Item Master Data'!$A:$G,7,FALSE)</f>
        <v>32</v>
      </c>
      <c r="BC1271" s="673"/>
      <c r="BD1271" s="673">
        <f>W1271-AZ1271</f>
        <v>0</v>
      </c>
    </row>
    <row r="1272" spans="1:56">
      <c r="A1272" s="588">
        <v>10</v>
      </c>
      <c r="B1272" s="722">
        <v>44616</v>
      </c>
      <c r="C1272" s="722">
        <v>44616</v>
      </c>
      <c r="D1272" s="687" t="s">
        <v>3247</v>
      </c>
      <c r="E1272" s="676" t="s">
        <v>3591</v>
      </c>
      <c r="F1272" s="442"/>
      <c r="G1272" s="442">
        <v>2022</v>
      </c>
      <c r="H1272" s="442">
        <v>4</v>
      </c>
      <c r="I1272" s="445">
        <v>127971</v>
      </c>
      <c r="J1272" s="333">
        <v>44656</v>
      </c>
      <c r="K1272" s="685" t="s">
        <v>2462</v>
      </c>
      <c r="L1272" s="676" t="s">
        <v>2424</v>
      </c>
      <c r="M1272" s="689">
        <v>44519</v>
      </c>
      <c r="N1272" s="689">
        <v>44563</v>
      </c>
      <c r="O1272" s="689"/>
      <c r="P1272" s="333">
        <v>44617</v>
      </c>
      <c r="Q1272" s="333">
        <v>44651</v>
      </c>
      <c r="R1272" s="333">
        <v>44656</v>
      </c>
      <c r="S1272" s="442" t="s">
        <v>2425</v>
      </c>
      <c r="T1272" s="442">
        <v>60</v>
      </c>
      <c r="U1272" s="442">
        <v>49405140</v>
      </c>
      <c r="V1272" s="442" t="s">
        <v>973</v>
      </c>
      <c r="W1272" s="676">
        <v>400</v>
      </c>
      <c r="X1272" s="678">
        <v>512</v>
      </c>
      <c r="Y1272" s="508">
        <v>204800</v>
      </c>
      <c r="Z1272" s="443">
        <v>0.46500000000000002</v>
      </c>
      <c r="AA1272" s="682">
        <f>Y1272*Z1272</f>
        <v>95232</v>
      </c>
      <c r="AB1272" s="682"/>
      <c r="AC1272" s="444">
        <v>0</v>
      </c>
      <c r="AD1272" s="692"/>
      <c r="AE1272" s="441"/>
      <c r="AF1272" s="695">
        <f>AA1272+AD1272+AE1272</f>
        <v>95232</v>
      </c>
      <c r="AG1272" s="442" t="s">
        <v>47</v>
      </c>
      <c r="AH1272" s="676"/>
      <c r="AI1272" s="685" t="s">
        <v>2420</v>
      </c>
      <c r="AJ1272" s="442" t="s">
        <v>1983</v>
      </c>
      <c r="AK1272" s="696" t="s">
        <v>50</v>
      </c>
      <c r="AL1272" s="676">
        <v>91764</v>
      </c>
      <c r="AM1272" s="442" t="s">
        <v>52</v>
      </c>
      <c r="AN1272" s="442" t="s">
        <v>1076</v>
      </c>
      <c r="AO1272" s="442"/>
      <c r="AP1272" s="688"/>
      <c r="AQ1272" s="688" t="s">
        <v>37</v>
      </c>
      <c r="AR1272" s="688"/>
      <c r="AS1272" s="562"/>
      <c r="AT1272" s="697"/>
      <c r="AU1272" s="697"/>
      <c r="AV1272" s="662"/>
      <c r="AW1272" s="673">
        <f>U1272</f>
        <v>49405140</v>
      </c>
      <c r="AX1272" s="673" cm="1">
        <f t="array" ref="AX1272">SUM(MID(0&amp;AW1272,LARGE(INDEX(ISNUMBER(--MID(AW1272,ROW($1:$8),1))*ROW($1:$8),),ROW($1:$8))+1,1)*10^ROW($1:$8)/10)</f>
        <v>49405140</v>
      </c>
      <c r="AY1272" s="673" t="str">
        <f>VLOOKUP($AX1272,'Item Master Data'!$A:$F,3,FALSE)</f>
        <v>Q.PEAK DUO BLK ML G10+</v>
      </c>
      <c r="AZ1272" s="673">
        <f>VLOOKUP($AX1272,'Item Master Data'!$A:$F,6,FALSE)</f>
        <v>400</v>
      </c>
      <c r="BA1272" s="673">
        <f>X1272/BB1272</f>
        <v>16</v>
      </c>
      <c r="BB1272" s="673">
        <f>VLOOKUP(AX1272,'Item Master Data'!$A:$G,7,FALSE)</f>
        <v>32</v>
      </c>
      <c r="BC1272" s="673"/>
      <c r="BD1272" s="673">
        <f>W1272-AZ1272</f>
        <v>0</v>
      </c>
    </row>
    <row r="1273" spans="1:56">
      <c r="A1273" s="588"/>
      <c r="B1273" s="722">
        <v>44616</v>
      </c>
      <c r="C1273" s="722">
        <v>44616</v>
      </c>
      <c r="D1273" s="687" t="s">
        <v>3247</v>
      </c>
      <c r="E1273" s="676" t="s">
        <v>3591</v>
      </c>
      <c r="F1273" s="676"/>
      <c r="G1273" s="676">
        <v>2022</v>
      </c>
      <c r="H1273" s="442">
        <v>4</v>
      </c>
      <c r="I1273" s="687" t="s">
        <v>1561</v>
      </c>
      <c r="J1273" s="333">
        <v>44652</v>
      </c>
      <c r="K1273" s="685" t="s">
        <v>2471</v>
      </c>
      <c r="L1273" s="676" t="s">
        <v>2424</v>
      </c>
      <c r="M1273" s="689">
        <v>44519</v>
      </c>
      <c r="N1273" s="689">
        <v>44563</v>
      </c>
      <c r="O1273" s="689"/>
      <c r="P1273" s="333">
        <v>44617</v>
      </c>
      <c r="Q1273" s="333">
        <v>44650</v>
      </c>
      <c r="R1273" s="333">
        <v>44652</v>
      </c>
      <c r="S1273" s="442" t="s">
        <v>2425</v>
      </c>
      <c r="T1273" s="442">
        <v>60</v>
      </c>
      <c r="U1273" s="676">
        <v>49405140</v>
      </c>
      <c r="V1273" s="442" t="s">
        <v>973</v>
      </c>
      <c r="W1273" s="676">
        <v>400</v>
      </c>
      <c r="X1273" s="678">
        <v>832</v>
      </c>
      <c r="Y1273" s="693">
        <v>332800</v>
      </c>
      <c r="Z1273" s="443">
        <v>0.46500000000000002</v>
      </c>
      <c r="AA1273" s="682">
        <f>Y1273*Z1273</f>
        <v>154752</v>
      </c>
      <c r="AB1273" s="682"/>
      <c r="AC1273" s="444">
        <v>0</v>
      </c>
      <c r="AD1273" s="692"/>
      <c r="AE1273" s="684"/>
      <c r="AF1273" s="695">
        <f>AA1273+AD1273+AE1273</f>
        <v>154752</v>
      </c>
      <c r="AG1273" s="442" t="s">
        <v>47</v>
      </c>
      <c r="AH1273" s="676"/>
      <c r="AI1273" s="685" t="s">
        <v>2420</v>
      </c>
      <c r="AJ1273" s="676" t="s">
        <v>2472</v>
      </c>
      <c r="AK1273" s="696" t="s">
        <v>1149</v>
      </c>
      <c r="AL1273" s="676">
        <v>78219</v>
      </c>
      <c r="AM1273" s="442" t="s">
        <v>52</v>
      </c>
      <c r="AN1273" s="676" t="s">
        <v>1076</v>
      </c>
      <c r="AO1273" s="442"/>
      <c r="AP1273" s="688"/>
      <c r="AQ1273" s="688" t="s">
        <v>37</v>
      </c>
      <c r="AR1273" s="688"/>
      <c r="AS1273" s="562"/>
      <c r="AT1273" s="697"/>
      <c r="AU1273" s="697"/>
      <c r="AV1273" s="662"/>
      <c r="AW1273" s="673">
        <f>U1273</f>
        <v>49405140</v>
      </c>
      <c r="AX1273" s="673" cm="1">
        <f t="array" ref="AX1273">SUM(MID(0&amp;AW1273,LARGE(INDEX(ISNUMBER(--MID(AW1273,ROW($1:$8),1))*ROW($1:$8),),ROW($1:$8))+1,1)*10^ROW($1:$8)/10)</f>
        <v>49405140</v>
      </c>
      <c r="AY1273" s="673" t="str">
        <f>VLOOKUP($AX1273,'Item Master Data'!$A:$F,3,FALSE)</f>
        <v>Q.PEAK DUO BLK ML G10+</v>
      </c>
      <c r="AZ1273" s="673">
        <f>VLOOKUP($AX1273,'Item Master Data'!$A:$F,6,FALSE)</f>
        <v>400</v>
      </c>
      <c r="BA1273" s="673">
        <f>X1273/BB1273</f>
        <v>26</v>
      </c>
      <c r="BB1273" s="673">
        <f>VLOOKUP(AX1273,'Item Master Data'!$A:$G,7,FALSE)</f>
        <v>32</v>
      </c>
      <c r="BC1273" s="673"/>
      <c r="BD1273" s="673">
        <f>W1273-AZ1273</f>
        <v>0</v>
      </c>
    </row>
    <row r="1274" spans="1:56">
      <c r="A1274" s="588"/>
      <c r="B1274" s="722">
        <v>44616</v>
      </c>
      <c r="C1274" s="722">
        <v>44616</v>
      </c>
      <c r="D1274" s="687" t="s">
        <v>3247</v>
      </c>
      <c r="E1274" s="676" t="s">
        <v>3591</v>
      </c>
      <c r="F1274" s="676"/>
      <c r="G1274" s="676">
        <v>2022</v>
      </c>
      <c r="H1274" s="442">
        <v>4</v>
      </c>
      <c r="I1274" s="687">
        <v>127972</v>
      </c>
      <c r="J1274" s="333">
        <v>44656</v>
      </c>
      <c r="K1274" s="685" t="s">
        <v>2473</v>
      </c>
      <c r="L1274" s="676" t="s">
        <v>2424</v>
      </c>
      <c r="M1274" s="689">
        <v>44519</v>
      </c>
      <c r="N1274" s="689">
        <v>44563</v>
      </c>
      <c r="O1274" s="689"/>
      <c r="P1274" s="333">
        <v>44617</v>
      </c>
      <c r="Q1274" s="333">
        <v>44651</v>
      </c>
      <c r="R1274" s="333">
        <v>44656</v>
      </c>
      <c r="S1274" s="442" t="s">
        <v>2425</v>
      </c>
      <c r="T1274" s="442">
        <v>60</v>
      </c>
      <c r="U1274" s="676">
        <v>49405140</v>
      </c>
      <c r="V1274" s="442" t="s">
        <v>973</v>
      </c>
      <c r="W1274" s="676">
        <v>400</v>
      </c>
      <c r="X1274" s="678">
        <v>416</v>
      </c>
      <c r="Y1274" s="693">
        <v>166400</v>
      </c>
      <c r="Z1274" s="443">
        <v>0.46500000000000002</v>
      </c>
      <c r="AA1274" s="682">
        <f>Y1274*Z1274</f>
        <v>77376</v>
      </c>
      <c r="AB1274" s="682"/>
      <c r="AC1274" s="444">
        <v>0</v>
      </c>
      <c r="AD1274" s="692"/>
      <c r="AE1274" s="684"/>
      <c r="AF1274" s="695">
        <f>AA1274+AD1274+AE1274</f>
        <v>77376</v>
      </c>
      <c r="AG1274" s="442" t="s">
        <v>47</v>
      </c>
      <c r="AH1274" s="676"/>
      <c r="AI1274" s="685" t="s">
        <v>2420</v>
      </c>
      <c r="AJ1274" s="676" t="s">
        <v>2114</v>
      </c>
      <c r="AK1274" s="696" t="s">
        <v>50</v>
      </c>
      <c r="AL1274" s="676">
        <v>95206</v>
      </c>
      <c r="AM1274" s="442" t="s">
        <v>52</v>
      </c>
      <c r="AN1274" s="676" t="s">
        <v>1076</v>
      </c>
      <c r="AO1274" s="442"/>
      <c r="AP1274" s="688"/>
      <c r="AQ1274" s="688" t="s">
        <v>37</v>
      </c>
      <c r="AR1274" s="688"/>
      <c r="AS1274" s="562"/>
      <c r="AT1274" s="697"/>
      <c r="AU1274" s="697"/>
      <c r="AV1274" s="662"/>
      <c r="AW1274" s="673">
        <f>U1274</f>
        <v>49405140</v>
      </c>
      <c r="AX1274" s="673" cm="1">
        <f t="array" ref="AX1274">SUM(MID(0&amp;AW1274,LARGE(INDEX(ISNUMBER(--MID(AW1274,ROW($1:$8),1))*ROW($1:$8),),ROW($1:$8))+1,1)*10^ROW($1:$8)/10)</f>
        <v>49405140</v>
      </c>
      <c r="AY1274" s="673" t="str">
        <f>VLOOKUP($AX1274,'Item Master Data'!$A:$F,3,FALSE)</f>
        <v>Q.PEAK DUO BLK ML G10+</v>
      </c>
      <c r="AZ1274" s="673">
        <f>VLOOKUP($AX1274,'Item Master Data'!$A:$F,6,FALSE)</f>
        <v>400</v>
      </c>
      <c r="BA1274" s="673">
        <f>X1274/BB1274</f>
        <v>13</v>
      </c>
      <c r="BB1274" s="673">
        <f>VLOOKUP(AX1274,'Item Master Data'!$A:$G,7,FALSE)</f>
        <v>32</v>
      </c>
      <c r="BC1274" s="673"/>
      <c r="BD1274" s="673">
        <f>W1274-AZ1274</f>
        <v>0</v>
      </c>
    </row>
    <row r="1275" spans="1:56">
      <c r="A1275" s="588"/>
      <c r="B1275" s="722">
        <v>44616</v>
      </c>
      <c r="C1275" s="722">
        <v>44616</v>
      </c>
      <c r="D1275" s="687" t="s">
        <v>3247</v>
      </c>
      <c r="E1275" s="676" t="s">
        <v>3591</v>
      </c>
      <c r="F1275" s="676"/>
      <c r="G1275" s="676">
        <v>2022</v>
      </c>
      <c r="H1275" s="442">
        <v>4</v>
      </c>
      <c r="I1275" s="687">
        <v>127973</v>
      </c>
      <c r="J1275" s="333">
        <v>44655</v>
      </c>
      <c r="K1275" s="685" t="s">
        <v>2475</v>
      </c>
      <c r="L1275" s="676" t="s">
        <v>2424</v>
      </c>
      <c r="M1275" s="689">
        <v>44519</v>
      </c>
      <c r="N1275" s="689">
        <v>44563</v>
      </c>
      <c r="O1275" s="689"/>
      <c r="P1275" s="333">
        <v>44617</v>
      </c>
      <c r="Q1275" s="333">
        <v>44651</v>
      </c>
      <c r="R1275" s="333">
        <v>44655</v>
      </c>
      <c r="S1275" s="442" t="s">
        <v>2425</v>
      </c>
      <c r="T1275" s="442">
        <v>60</v>
      </c>
      <c r="U1275" s="676">
        <v>49405140</v>
      </c>
      <c r="V1275" s="442" t="s">
        <v>973</v>
      </c>
      <c r="W1275" s="676">
        <v>400</v>
      </c>
      <c r="X1275" s="678">
        <v>672</v>
      </c>
      <c r="Y1275" s="693">
        <v>268800</v>
      </c>
      <c r="Z1275" s="443">
        <v>0.46500000000000002</v>
      </c>
      <c r="AA1275" s="682">
        <f>Y1275*Z1275</f>
        <v>124992</v>
      </c>
      <c r="AB1275" s="682"/>
      <c r="AC1275" s="444">
        <v>0</v>
      </c>
      <c r="AD1275" s="692"/>
      <c r="AE1275" s="684"/>
      <c r="AF1275" s="695">
        <f>AA1275+AD1275+AE1275</f>
        <v>124992</v>
      </c>
      <c r="AG1275" s="442" t="s">
        <v>47</v>
      </c>
      <c r="AH1275" s="676"/>
      <c r="AI1275" s="685" t="s">
        <v>2420</v>
      </c>
      <c r="AJ1275" s="676" t="s">
        <v>2440</v>
      </c>
      <c r="AK1275" s="696" t="s">
        <v>1138</v>
      </c>
      <c r="AL1275" s="676">
        <v>85714</v>
      </c>
      <c r="AM1275" s="442" t="s">
        <v>52</v>
      </c>
      <c r="AN1275" s="676" t="s">
        <v>1076</v>
      </c>
      <c r="AO1275" s="442"/>
      <c r="AP1275" s="688"/>
      <c r="AQ1275" s="688" t="s">
        <v>37</v>
      </c>
      <c r="AR1275" s="688"/>
      <c r="AS1275" s="562"/>
      <c r="AT1275" s="697"/>
      <c r="AU1275" s="697"/>
      <c r="AV1275" s="662"/>
      <c r="AW1275" s="673">
        <f>U1275</f>
        <v>49405140</v>
      </c>
      <c r="AX1275" s="673" cm="1">
        <f t="array" ref="AX1275">SUM(MID(0&amp;AW1275,LARGE(INDEX(ISNUMBER(--MID(AW1275,ROW($1:$8),1))*ROW($1:$8),),ROW($1:$8))+1,1)*10^ROW($1:$8)/10)</f>
        <v>49405140</v>
      </c>
      <c r="AY1275" s="673" t="str">
        <f>VLOOKUP($AX1275,'Item Master Data'!$A:$F,3,FALSE)</f>
        <v>Q.PEAK DUO BLK ML G10+</v>
      </c>
      <c r="AZ1275" s="673">
        <f>VLOOKUP($AX1275,'Item Master Data'!$A:$F,6,FALSE)</f>
        <v>400</v>
      </c>
      <c r="BA1275" s="673">
        <f>X1275/BB1275</f>
        <v>21</v>
      </c>
      <c r="BB1275" s="673">
        <f>VLOOKUP(AX1275,'Item Master Data'!$A:$G,7,FALSE)</f>
        <v>32</v>
      </c>
      <c r="BC1275" s="673"/>
      <c r="BD1275" s="673">
        <f>W1275-AZ1275</f>
        <v>0</v>
      </c>
    </row>
    <row r="1276" spans="1:56">
      <c r="A1276" s="588"/>
      <c r="B1276" s="722">
        <v>44616</v>
      </c>
      <c r="C1276" s="722">
        <v>44616</v>
      </c>
      <c r="D1276" s="687" t="s">
        <v>3247</v>
      </c>
      <c r="E1276" s="676" t="s">
        <v>3591</v>
      </c>
      <c r="F1276" s="676"/>
      <c r="G1276" s="676">
        <v>2022</v>
      </c>
      <c r="H1276" s="442">
        <v>4</v>
      </c>
      <c r="I1276" s="687">
        <v>127974</v>
      </c>
      <c r="J1276" s="333">
        <v>44655</v>
      </c>
      <c r="K1276" s="685" t="s">
        <v>3604</v>
      </c>
      <c r="L1276" s="676" t="s">
        <v>2424</v>
      </c>
      <c r="M1276" s="689">
        <v>44519</v>
      </c>
      <c r="N1276" s="689">
        <v>44563</v>
      </c>
      <c r="O1276" s="689"/>
      <c r="P1276" s="677">
        <v>44617</v>
      </c>
      <c r="Q1276" s="333">
        <v>44651</v>
      </c>
      <c r="R1276" s="333">
        <v>44655</v>
      </c>
      <c r="S1276" s="442" t="s">
        <v>2425</v>
      </c>
      <c r="T1276" s="442">
        <v>60</v>
      </c>
      <c r="U1276" s="676">
        <v>49405140</v>
      </c>
      <c r="V1276" s="442" t="s">
        <v>973</v>
      </c>
      <c r="W1276" s="676">
        <v>400</v>
      </c>
      <c r="X1276" s="678">
        <v>416</v>
      </c>
      <c r="Y1276" s="693">
        <v>166400</v>
      </c>
      <c r="Z1276" s="443">
        <v>0.46500000000000002</v>
      </c>
      <c r="AA1276" s="682">
        <f>Y1276*Z1276</f>
        <v>77376</v>
      </c>
      <c r="AB1276" s="682"/>
      <c r="AC1276" s="444">
        <v>0</v>
      </c>
      <c r="AD1276" s="692"/>
      <c r="AE1276" s="684"/>
      <c r="AF1276" s="695">
        <f>AA1276+AD1276+AE1276</f>
        <v>77376</v>
      </c>
      <c r="AG1276" s="442" t="s">
        <v>47</v>
      </c>
      <c r="AH1276" s="676"/>
      <c r="AI1276" s="685" t="s">
        <v>2420</v>
      </c>
      <c r="AJ1276" s="676" t="s">
        <v>3324</v>
      </c>
      <c r="AK1276" s="696" t="s">
        <v>3325</v>
      </c>
      <c r="AL1276" s="676">
        <v>84104</v>
      </c>
      <c r="AM1276" s="442" t="s">
        <v>52</v>
      </c>
      <c r="AN1276" s="442" t="s">
        <v>1076</v>
      </c>
      <c r="AO1276" s="442"/>
      <c r="AP1276" s="688"/>
      <c r="AQ1276" s="688" t="s">
        <v>37</v>
      </c>
      <c r="AR1276" s="688"/>
      <c r="AS1276" s="562"/>
      <c r="AT1276" s="697"/>
      <c r="AU1276" s="697"/>
      <c r="AV1276" s="662"/>
      <c r="AW1276" s="673">
        <f>U1276</f>
        <v>49405140</v>
      </c>
      <c r="AX1276" s="673" cm="1">
        <f t="array" ref="AX1276">SUM(MID(0&amp;AW1276,LARGE(INDEX(ISNUMBER(--MID(AW1276,ROW($1:$8),1))*ROW($1:$8),),ROW($1:$8))+1,1)*10^ROW($1:$8)/10)</f>
        <v>49405140</v>
      </c>
      <c r="AY1276" s="673" t="str">
        <f>VLOOKUP($AX1276,'Item Master Data'!$A:$F,3,FALSE)</f>
        <v>Q.PEAK DUO BLK ML G10+</v>
      </c>
      <c r="AZ1276" s="673">
        <f>VLOOKUP($AX1276,'Item Master Data'!$A:$F,6,FALSE)</f>
        <v>400</v>
      </c>
      <c r="BA1276" s="673">
        <f>X1276/BB1276</f>
        <v>13</v>
      </c>
      <c r="BB1276" s="673">
        <f>VLOOKUP(AX1276,'Item Master Data'!$A:$G,7,FALSE)</f>
        <v>32</v>
      </c>
      <c r="BC1276" s="673"/>
      <c r="BD1276" s="673">
        <f>W1276-AZ1276</f>
        <v>0</v>
      </c>
    </row>
    <row r="1277" spans="1:56">
      <c r="A1277" s="588"/>
      <c r="B1277" s="722">
        <v>44616</v>
      </c>
      <c r="C1277" s="722">
        <v>44616</v>
      </c>
      <c r="D1277" s="687" t="s">
        <v>3247</v>
      </c>
      <c r="E1277" s="676" t="s">
        <v>3591</v>
      </c>
      <c r="F1277" s="676"/>
      <c r="G1277" s="676">
        <v>2022</v>
      </c>
      <c r="H1277" s="442">
        <v>4</v>
      </c>
      <c r="I1277" s="687">
        <v>127975</v>
      </c>
      <c r="J1277" s="333">
        <v>44655</v>
      </c>
      <c r="K1277" s="685" t="s">
        <v>2476</v>
      </c>
      <c r="L1277" s="676" t="s">
        <v>2424</v>
      </c>
      <c r="M1277" s="689">
        <v>44519</v>
      </c>
      <c r="N1277" s="689">
        <v>44563</v>
      </c>
      <c r="O1277" s="689"/>
      <c r="P1277" s="333">
        <v>44617</v>
      </c>
      <c r="Q1277" s="333">
        <v>44651</v>
      </c>
      <c r="R1277" s="333">
        <v>44655</v>
      </c>
      <c r="S1277" s="442" t="s">
        <v>2425</v>
      </c>
      <c r="T1277" s="442">
        <v>60</v>
      </c>
      <c r="U1277" s="676">
        <v>49405140</v>
      </c>
      <c r="V1277" s="442" t="s">
        <v>973</v>
      </c>
      <c r="W1277" s="676">
        <v>400</v>
      </c>
      <c r="X1277" s="678">
        <v>768</v>
      </c>
      <c r="Y1277" s="693">
        <v>307200</v>
      </c>
      <c r="Z1277" s="443">
        <v>0.46500000000000002</v>
      </c>
      <c r="AA1277" s="682">
        <f>Y1277*Z1277</f>
        <v>142848</v>
      </c>
      <c r="AB1277" s="682"/>
      <c r="AC1277" s="444">
        <v>0</v>
      </c>
      <c r="AD1277" s="692"/>
      <c r="AE1277" s="684"/>
      <c r="AF1277" s="695">
        <f>AA1277+AD1277+AE1277</f>
        <v>142848</v>
      </c>
      <c r="AG1277" s="442" t="s">
        <v>47</v>
      </c>
      <c r="AH1277" s="676"/>
      <c r="AI1277" s="685" t="s">
        <v>2420</v>
      </c>
      <c r="AJ1277" s="676" t="s">
        <v>2412</v>
      </c>
      <c r="AK1277" s="696" t="s">
        <v>1408</v>
      </c>
      <c r="AL1277" s="676">
        <v>89118</v>
      </c>
      <c r="AM1277" s="442" t="s">
        <v>52</v>
      </c>
      <c r="AN1277" s="676" t="s">
        <v>1076</v>
      </c>
      <c r="AO1277" s="442"/>
      <c r="AP1277" s="688"/>
      <c r="AQ1277" s="688" t="s">
        <v>37</v>
      </c>
      <c r="AR1277" s="688"/>
      <c r="AS1277" s="562"/>
      <c r="AT1277" s="697"/>
      <c r="AU1277" s="697"/>
      <c r="AV1277" s="662"/>
      <c r="AW1277" s="673">
        <f>U1277</f>
        <v>49405140</v>
      </c>
      <c r="AX1277" s="673" cm="1">
        <f t="array" ref="AX1277">SUM(MID(0&amp;AW1277,LARGE(INDEX(ISNUMBER(--MID(AW1277,ROW($1:$8),1))*ROW($1:$8),),ROW($1:$8))+1,1)*10^ROW($1:$8)/10)</f>
        <v>49405140</v>
      </c>
      <c r="AY1277" s="673" t="str">
        <f>VLOOKUP($AX1277,'Item Master Data'!$A:$F,3,FALSE)</f>
        <v>Q.PEAK DUO BLK ML G10+</v>
      </c>
      <c r="AZ1277" s="673">
        <f>VLOOKUP($AX1277,'Item Master Data'!$A:$F,6,FALSE)</f>
        <v>400</v>
      </c>
      <c r="BA1277" s="673">
        <f>X1277/BB1277</f>
        <v>24</v>
      </c>
      <c r="BB1277" s="673">
        <f>VLOOKUP(AX1277,'Item Master Data'!$A:$G,7,FALSE)</f>
        <v>32</v>
      </c>
      <c r="BC1277" s="673"/>
      <c r="BD1277" s="673">
        <f>W1277-AZ1277</f>
        <v>0</v>
      </c>
    </row>
    <row r="1278" spans="1:56">
      <c r="A1278" s="544"/>
      <c r="B1278" s="722">
        <v>44616</v>
      </c>
      <c r="C1278" s="722">
        <v>44616</v>
      </c>
      <c r="D1278" s="687" t="s">
        <v>3247</v>
      </c>
      <c r="E1278" s="676" t="s">
        <v>3591</v>
      </c>
      <c r="F1278" s="676"/>
      <c r="G1278" s="676">
        <v>2022</v>
      </c>
      <c r="H1278" s="676">
        <v>4</v>
      </c>
      <c r="I1278" s="687">
        <v>127976</v>
      </c>
      <c r="J1278" s="677">
        <v>44655</v>
      </c>
      <c r="K1278" s="685" t="s">
        <v>2477</v>
      </c>
      <c r="L1278" s="676" t="s">
        <v>2424</v>
      </c>
      <c r="M1278" s="689">
        <v>44519</v>
      </c>
      <c r="N1278" s="689">
        <v>44563</v>
      </c>
      <c r="O1278" s="689"/>
      <c r="P1278" s="333">
        <v>44617</v>
      </c>
      <c r="Q1278" s="333">
        <v>44651</v>
      </c>
      <c r="R1278" s="333">
        <v>44655</v>
      </c>
      <c r="S1278" s="442" t="s">
        <v>2425</v>
      </c>
      <c r="T1278" s="442">
        <v>60</v>
      </c>
      <c r="U1278" s="676">
        <v>49405140</v>
      </c>
      <c r="V1278" s="442" t="s">
        <v>973</v>
      </c>
      <c r="W1278" s="676">
        <v>400</v>
      </c>
      <c r="X1278" s="678">
        <v>416</v>
      </c>
      <c r="Y1278" s="679">
        <v>166400</v>
      </c>
      <c r="Z1278" s="443">
        <v>0.46500000000000002</v>
      </c>
      <c r="AA1278" s="682">
        <f>Y1278*Z1278</f>
        <v>77376</v>
      </c>
      <c r="AB1278" s="682"/>
      <c r="AC1278" s="444">
        <v>0</v>
      </c>
      <c r="AD1278" s="692"/>
      <c r="AE1278" s="684"/>
      <c r="AF1278" s="695">
        <f>AA1278+AD1278+AE1278</f>
        <v>77376</v>
      </c>
      <c r="AG1278" s="442" t="s">
        <v>47</v>
      </c>
      <c r="AH1278" s="676"/>
      <c r="AI1278" s="685" t="s">
        <v>2420</v>
      </c>
      <c r="AJ1278" s="676" t="s">
        <v>2443</v>
      </c>
      <c r="AK1278" s="696" t="s">
        <v>1138</v>
      </c>
      <c r="AL1278" s="676">
        <v>85365</v>
      </c>
      <c r="AM1278" s="442" t="s">
        <v>52</v>
      </c>
      <c r="AN1278" s="676" t="s">
        <v>1076</v>
      </c>
      <c r="AO1278" s="442"/>
      <c r="AP1278" s="688"/>
      <c r="AQ1278" s="688" t="s">
        <v>37</v>
      </c>
      <c r="AR1278" s="688"/>
      <c r="AS1278" s="562"/>
      <c r="AT1278" s="697"/>
      <c r="AU1278" s="697"/>
      <c r="AV1278" s="662"/>
      <c r="AW1278" s="673">
        <f>U1278</f>
        <v>49405140</v>
      </c>
      <c r="AX1278" s="673" cm="1">
        <f t="array" ref="AX1278">SUM(MID(0&amp;AW1278,LARGE(INDEX(ISNUMBER(--MID(AW1278,ROW($1:$8),1))*ROW($1:$8),),ROW($1:$8))+1,1)*10^ROW($1:$8)/10)</f>
        <v>49405140</v>
      </c>
      <c r="AY1278" s="673" t="str">
        <f>VLOOKUP($AX1278,'Item Master Data'!$A:$F,3,FALSE)</f>
        <v>Q.PEAK DUO BLK ML G10+</v>
      </c>
      <c r="AZ1278" s="673">
        <f>VLOOKUP($AX1278,'Item Master Data'!$A:$F,6,FALSE)</f>
        <v>400</v>
      </c>
      <c r="BA1278" s="673">
        <f>X1278/BB1278</f>
        <v>13</v>
      </c>
      <c r="BB1278" s="673">
        <f>VLOOKUP(AX1278,'Item Master Data'!$A:$G,7,FALSE)</f>
        <v>32</v>
      </c>
      <c r="BC1278" s="673"/>
      <c r="BD1278" s="673">
        <f>W1278-AZ1278</f>
        <v>0</v>
      </c>
    </row>
    <row r="1279" spans="1:56">
      <c r="A1279" s="544"/>
      <c r="B1279" s="722">
        <v>44616</v>
      </c>
      <c r="C1279" s="722">
        <v>44616</v>
      </c>
      <c r="D1279" s="687" t="s">
        <v>3247</v>
      </c>
      <c r="E1279" s="676"/>
      <c r="F1279" s="785"/>
      <c r="G1279" s="792">
        <v>2022</v>
      </c>
      <c r="H1279" s="792">
        <v>4</v>
      </c>
      <c r="I1279" s="793" t="s">
        <v>3596</v>
      </c>
      <c r="J1279" s="794"/>
      <c r="K1279" s="795" t="s">
        <v>3610</v>
      </c>
      <c r="L1279" s="792" t="s">
        <v>2424</v>
      </c>
      <c r="M1279" s="796">
        <v>44615</v>
      </c>
      <c r="N1279" s="796">
        <v>44615</v>
      </c>
      <c r="O1279" s="796"/>
      <c r="P1279" s="789">
        <v>44666</v>
      </c>
      <c r="Q1279" s="794"/>
      <c r="R1279" s="794"/>
      <c r="S1279" s="792" t="s">
        <v>2425</v>
      </c>
      <c r="T1279" s="792">
        <v>60</v>
      </c>
      <c r="U1279" s="792">
        <v>49405140</v>
      </c>
      <c r="V1279" s="792" t="s">
        <v>973</v>
      </c>
      <c r="W1279" s="792">
        <v>400</v>
      </c>
      <c r="X1279" s="797">
        <v>416</v>
      </c>
      <c r="Y1279" s="679">
        <v>166400</v>
      </c>
      <c r="Z1279" s="443">
        <v>0.47</v>
      </c>
      <c r="AA1279" s="682">
        <f>Y1279*Z1279</f>
        <v>78208</v>
      </c>
      <c r="AB1279" s="682"/>
      <c r="AC1279" s="444">
        <v>0</v>
      </c>
      <c r="AD1279" s="692"/>
      <c r="AE1279" s="684"/>
      <c r="AF1279" s="695">
        <f>AA1279+AD1279+AE1279</f>
        <v>78208</v>
      </c>
      <c r="AG1279" s="442" t="s">
        <v>47</v>
      </c>
      <c r="AH1279" s="676"/>
      <c r="AI1279" s="685" t="s">
        <v>2420</v>
      </c>
      <c r="AJ1279" s="676" t="s">
        <v>3611</v>
      </c>
      <c r="AK1279" s="696" t="s">
        <v>1076</v>
      </c>
      <c r="AL1279" s="676">
        <v>30909</v>
      </c>
      <c r="AM1279" s="442" t="s">
        <v>52</v>
      </c>
      <c r="AN1279" s="676" t="s">
        <v>1110</v>
      </c>
      <c r="AO1279" s="442"/>
      <c r="AP1279" s="688"/>
      <c r="AQ1279" s="688" t="s">
        <v>37</v>
      </c>
      <c r="AR1279" s="688"/>
      <c r="AS1279" s="562"/>
      <c r="AT1279" s="697"/>
      <c r="AU1279" s="697"/>
      <c r="AV1279" s="662"/>
      <c r="AW1279" s="673">
        <f>U1279</f>
        <v>49405140</v>
      </c>
      <c r="AX1279" s="673" cm="1">
        <f t="array" ref="AX1279">SUM(MID(0&amp;AW1279,LARGE(INDEX(ISNUMBER(--MID(AW1279,ROW($1:$8),1))*ROW($1:$8),),ROW($1:$8))+1,1)*10^ROW($1:$8)/10)</f>
        <v>49405140</v>
      </c>
      <c r="AY1279" s="673" t="str">
        <f>VLOOKUP($AX1279,'Item Master Data'!$A:$F,3,FALSE)</f>
        <v>Q.PEAK DUO BLK ML G10+</v>
      </c>
      <c r="AZ1279" s="673">
        <f>VLOOKUP($AX1279,'Item Master Data'!$A:$F,6,FALSE)</f>
        <v>400</v>
      </c>
      <c r="BA1279" s="673">
        <f>X1279/BB1279</f>
        <v>13</v>
      </c>
      <c r="BB1279" s="673">
        <f>VLOOKUP(AX1279,'Item Master Data'!$A:$G,7,FALSE)</f>
        <v>32</v>
      </c>
      <c r="BC1279" s="673"/>
      <c r="BD1279" s="673">
        <f>W1279-AZ1279</f>
        <v>0</v>
      </c>
    </row>
    <row r="1280" spans="1:56">
      <c r="A1280" s="544"/>
      <c r="B1280" s="722">
        <v>44616</v>
      </c>
      <c r="C1280" s="722">
        <v>44616</v>
      </c>
      <c r="D1280" s="687" t="s">
        <v>3247</v>
      </c>
      <c r="E1280" s="676"/>
      <c r="F1280" s="676"/>
      <c r="G1280" s="676">
        <v>2022</v>
      </c>
      <c r="H1280" s="676">
        <v>4</v>
      </c>
      <c r="I1280" s="687"/>
      <c r="J1280" s="677"/>
      <c r="K1280" s="685" t="s">
        <v>3477</v>
      </c>
      <c r="L1280" s="676" t="s">
        <v>2424</v>
      </c>
      <c r="M1280" s="689">
        <v>44615</v>
      </c>
      <c r="N1280" s="689">
        <v>44615</v>
      </c>
      <c r="O1280" s="689"/>
      <c r="P1280" s="677"/>
      <c r="Q1280" s="677"/>
      <c r="R1280" s="677"/>
      <c r="S1280" s="676" t="s">
        <v>2425</v>
      </c>
      <c r="T1280" s="676">
        <v>60</v>
      </c>
      <c r="U1280" s="676">
        <v>49405140</v>
      </c>
      <c r="V1280" s="676" t="s">
        <v>973</v>
      </c>
      <c r="W1280" s="676">
        <v>400</v>
      </c>
      <c r="X1280" s="678">
        <v>416</v>
      </c>
      <c r="Y1280" s="679">
        <v>166400</v>
      </c>
      <c r="Z1280" s="443">
        <v>0.47</v>
      </c>
      <c r="AA1280" s="682">
        <f>Y1280*Z1280</f>
        <v>78208</v>
      </c>
      <c r="AB1280" s="682"/>
      <c r="AC1280" s="683">
        <v>0</v>
      </c>
      <c r="AD1280" s="692"/>
      <c r="AE1280" s="684"/>
      <c r="AF1280" s="695">
        <f>AA1280+AD1280+AE1280</f>
        <v>78208</v>
      </c>
      <c r="AG1280" s="442" t="s">
        <v>47</v>
      </c>
      <c r="AH1280" s="676"/>
      <c r="AI1280" s="685" t="s">
        <v>2420</v>
      </c>
      <c r="AJ1280" s="676" t="s">
        <v>3297</v>
      </c>
      <c r="AK1280" s="696" t="s">
        <v>1149</v>
      </c>
      <c r="AL1280" s="676">
        <v>79935</v>
      </c>
      <c r="AM1280" s="442" t="s">
        <v>52</v>
      </c>
      <c r="AN1280" s="676" t="s">
        <v>1110</v>
      </c>
      <c r="AO1280" s="442"/>
      <c r="AP1280" s="688"/>
      <c r="AQ1280" s="688" t="s">
        <v>37</v>
      </c>
      <c r="AR1280" s="688"/>
      <c r="AS1280" s="562"/>
      <c r="AT1280" s="697"/>
      <c r="AU1280" s="697"/>
      <c r="AV1280" s="662"/>
      <c r="AW1280" s="673">
        <f>U1280</f>
        <v>49405140</v>
      </c>
      <c r="AX1280" s="673" cm="1">
        <f t="array" ref="AX1280">SUM(MID(0&amp;AW1280,LARGE(INDEX(ISNUMBER(--MID(AW1280,ROW($1:$8),1))*ROW($1:$8),),ROW($1:$8))+1,1)*10^ROW($1:$8)/10)</f>
        <v>49405140</v>
      </c>
      <c r="AY1280" s="673" t="str">
        <f>VLOOKUP($AX1280,'Item Master Data'!$A:$F,3,FALSE)</f>
        <v>Q.PEAK DUO BLK ML G10+</v>
      </c>
      <c r="AZ1280" s="673">
        <f>VLOOKUP($AX1280,'Item Master Data'!$A:$F,6,FALSE)</f>
        <v>400</v>
      </c>
      <c r="BA1280" s="673">
        <f>X1280/BB1280</f>
        <v>13</v>
      </c>
      <c r="BB1280" s="673">
        <f>VLOOKUP(AX1280,'Item Master Data'!$A:$G,7,FALSE)</f>
        <v>32</v>
      </c>
      <c r="BC1280" s="673"/>
      <c r="BD1280" s="673">
        <f>W1280-AZ1280</f>
        <v>0</v>
      </c>
    </row>
    <row r="1281" spans="1:56">
      <c r="A1281" s="544"/>
      <c r="B1281" s="722">
        <v>44616</v>
      </c>
      <c r="C1281" s="722">
        <v>44616</v>
      </c>
      <c r="D1281" s="687" t="s">
        <v>3247</v>
      </c>
      <c r="E1281" s="676" t="s">
        <v>3629</v>
      </c>
      <c r="F1281" s="676"/>
      <c r="G1281" s="725">
        <v>2022</v>
      </c>
      <c r="H1281" s="734">
        <v>4</v>
      </c>
      <c r="I1281" s="738" t="s">
        <v>1561</v>
      </c>
      <c r="J1281" s="738">
        <v>44662</v>
      </c>
      <c r="K1281" s="739" t="s">
        <v>3630</v>
      </c>
      <c r="L1281" s="725" t="s">
        <v>2424</v>
      </c>
      <c r="M1281" s="740">
        <v>44615</v>
      </c>
      <c r="N1281" s="740">
        <v>44615</v>
      </c>
      <c r="O1281" s="740"/>
      <c r="P1281" s="738">
        <v>44663</v>
      </c>
      <c r="Q1281" s="738">
        <v>44659</v>
      </c>
      <c r="R1281" s="738">
        <v>44662</v>
      </c>
      <c r="S1281" s="725" t="s">
        <v>2425</v>
      </c>
      <c r="T1281" s="725">
        <v>60</v>
      </c>
      <c r="U1281" s="725">
        <v>49405140</v>
      </c>
      <c r="V1281" s="725" t="s">
        <v>973</v>
      </c>
      <c r="W1281" s="725">
        <v>400</v>
      </c>
      <c r="X1281" s="741">
        <v>416</v>
      </c>
      <c r="Y1281" s="679">
        <v>166400</v>
      </c>
      <c r="Z1281" s="443">
        <v>0.47</v>
      </c>
      <c r="AA1281" s="682">
        <f>Y1281*Z1281</f>
        <v>78208</v>
      </c>
      <c r="AB1281" s="682"/>
      <c r="AC1281" s="683">
        <v>0</v>
      </c>
      <c r="AD1281" s="692"/>
      <c r="AE1281" s="684"/>
      <c r="AF1281" s="695">
        <f>AA1281+AD1281+AE1281</f>
        <v>78208</v>
      </c>
      <c r="AG1281" s="676" t="s">
        <v>47</v>
      </c>
      <c r="AH1281" s="676"/>
      <c r="AI1281" s="685" t="s">
        <v>2420</v>
      </c>
      <c r="AJ1281" s="676" t="s">
        <v>1397</v>
      </c>
      <c r="AK1281" s="696" t="s">
        <v>1149</v>
      </c>
      <c r="AL1281" s="676">
        <v>77041</v>
      </c>
      <c r="AM1281" s="676" t="s">
        <v>52</v>
      </c>
      <c r="AN1281" s="676" t="s">
        <v>1110</v>
      </c>
      <c r="AO1281" s="442"/>
      <c r="AP1281" s="688"/>
      <c r="AQ1281" s="688" t="s">
        <v>37</v>
      </c>
      <c r="AR1281" s="688"/>
      <c r="AS1281" s="562"/>
      <c r="AT1281" s="697"/>
      <c r="AU1281" s="697"/>
      <c r="AV1281" s="662"/>
      <c r="AW1281" s="673">
        <f>U1281</f>
        <v>49405140</v>
      </c>
      <c r="AX1281" s="673" cm="1">
        <f t="array" ref="AX1281">SUM(MID(0&amp;AW1281,LARGE(INDEX(ISNUMBER(--MID(AW1281,ROW($1:$8),1))*ROW($1:$8),),ROW($1:$8))+1,1)*10^ROW($1:$8)/10)</f>
        <v>49405140</v>
      </c>
      <c r="AY1281" s="673" t="str">
        <f>VLOOKUP($AX1281,'Item Master Data'!$A:$F,3,FALSE)</f>
        <v>Q.PEAK DUO BLK ML G10+</v>
      </c>
      <c r="AZ1281" s="673">
        <f>VLOOKUP($AX1281,'Item Master Data'!$A:$F,6,FALSE)</f>
        <v>400</v>
      </c>
      <c r="BA1281" s="673">
        <f>X1281/BB1281</f>
        <v>13</v>
      </c>
      <c r="BB1281" s="673">
        <f>VLOOKUP(AX1281,'Item Master Data'!$A:$G,7,FALSE)</f>
        <v>32</v>
      </c>
      <c r="BC1281" s="673"/>
      <c r="BD1281" s="673">
        <f>W1281-AZ1281</f>
        <v>0</v>
      </c>
    </row>
    <row r="1282" spans="1:56">
      <c r="A1282" s="544"/>
      <c r="B1282" s="722">
        <v>44616</v>
      </c>
      <c r="C1282" s="722">
        <v>44616</v>
      </c>
      <c r="D1282" s="687" t="s">
        <v>3247</v>
      </c>
      <c r="E1282" s="676"/>
      <c r="F1282" s="676"/>
      <c r="G1282" s="737">
        <v>2022</v>
      </c>
      <c r="H1282" s="737">
        <v>4</v>
      </c>
      <c r="I1282" s="759" t="s">
        <v>3594</v>
      </c>
      <c r="J1282" s="742"/>
      <c r="K1282" s="743" t="s">
        <v>3595</v>
      </c>
      <c r="L1282" s="737" t="s">
        <v>2424</v>
      </c>
      <c r="M1282" s="744">
        <v>44615</v>
      </c>
      <c r="N1282" s="744">
        <v>44615</v>
      </c>
      <c r="O1282" s="744"/>
      <c r="P1282" s="742">
        <v>44664</v>
      </c>
      <c r="Q1282" s="742">
        <v>44669</v>
      </c>
      <c r="R1282" s="742">
        <v>44669</v>
      </c>
      <c r="S1282" s="737" t="s">
        <v>2425</v>
      </c>
      <c r="T1282" s="737">
        <v>60</v>
      </c>
      <c r="U1282" s="737">
        <v>49405140</v>
      </c>
      <c r="V1282" s="737" t="s">
        <v>973</v>
      </c>
      <c r="W1282" s="737">
        <v>400</v>
      </c>
      <c r="X1282" s="745">
        <v>320</v>
      </c>
      <c r="Y1282" s="679">
        <v>128000</v>
      </c>
      <c r="Z1282" s="443">
        <v>0.47</v>
      </c>
      <c r="AA1282" s="682">
        <f>Y1282*Z1282</f>
        <v>60160</v>
      </c>
      <c r="AB1282" s="682"/>
      <c r="AC1282" s="683">
        <v>0</v>
      </c>
      <c r="AD1282" s="692"/>
      <c r="AE1282" s="684"/>
      <c r="AF1282" s="695">
        <f>AA1282+AD1282+AE1282</f>
        <v>60160</v>
      </c>
      <c r="AG1282" s="676" t="s">
        <v>47</v>
      </c>
      <c r="AH1282" s="676"/>
      <c r="AI1282" s="685" t="s">
        <v>2420</v>
      </c>
      <c r="AJ1282" s="676" t="s">
        <v>2446</v>
      </c>
      <c r="AK1282" s="696" t="s">
        <v>1076</v>
      </c>
      <c r="AL1282" s="676">
        <v>30360</v>
      </c>
      <c r="AM1282" s="676" t="s">
        <v>52</v>
      </c>
      <c r="AN1282" s="676" t="s">
        <v>1110</v>
      </c>
      <c r="AO1282" s="442"/>
      <c r="AP1282" s="688"/>
      <c r="AQ1282" s="688" t="s">
        <v>37</v>
      </c>
      <c r="AR1282" s="688"/>
      <c r="AS1282" s="562"/>
      <c r="AT1282" s="697"/>
      <c r="AU1282" s="697"/>
      <c r="AV1282" s="662"/>
      <c r="AW1282" s="673">
        <f>U1282</f>
        <v>49405140</v>
      </c>
      <c r="AX1282" s="673" cm="1">
        <f t="array" ref="AX1282">SUM(MID(0&amp;AW1282,LARGE(INDEX(ISNUMBER(--MID(AW1282,ROW($1:$8),1))*ROW($1:$8),),ROW($1:$8))+1,1)*10^ROW($1:$8)/10)</f>
        <v>49405140</v>
      </c>
      <c r="AY1282" s="673" t="str">
        <f>VLOOKUP($AX1282,'Item Master Data'!$A:$F,3,FALSE)</f>
        <v>Q.PEAK DUO BLK ML G10+</v>
      </c>
      <c r="AZ1282" s="673">
        <f>VLOOKUP($AX1282,'Item Master Data'!$A:$F,6,FALSE)</f>
        <v>400</v>
      </c>
      <c r="BA1282" s="673">
        <f>X1282/BB1282</f>
        <v>10</v>
      </c>
      <c r="BB1282" s="673">
        <f>VLOOKUP(AX1282,'Item Master Data'!$A:$G,7,FALSE)</f>
        <v>32</v>
      </c>
      <c r="BC1282" s="673"/>
      <c r="BD1282" s="673">
        <f>W1282-AZ1282</f>
        <v>0</v>
      </c>
    </row>
    <row r="1283" spans="1:56">
      <c r="A1283" s="544"/>
      <c r="B1283" s="722">
        <v>44616</v>
      </c>
      <c r="C1283" s="722">
        <v>44616</v>
      </c>
      <c r="D1283" s="687" t="s">
        <v>3247</v>
      </c>
      <c r="E1283" s="676"/>
      <c r="F1283" s="737"/>
      <c r="G1283" s="737">
        <v>2022</v>
      </c>
      <c r="H1283" s="737">
        <v>4</v>
      </c>
      <c r="I1283" s="759" t="s">
        <v>3596</v>
      </c>
      <c r="J1283" s="742"/>
      <c r="K1283" s="743" t="s">
        <v>3595</v>
      </c>
      <c r="L1283" s="737" t="s">
        <v>2424</v>
      </c>
      <c r="M1283" s="744">
        <v>44615</v>
      </c>
      <c r="N1283" s="744">
        <v>44615</v>
      </c>
      <c r="O1283" s="744"/>
      <c r="P1283" s="742">
        <v>44666</v>
      </c>
      <c r="Q1283" s="742"/>
      <c r="R1283" s="742"/>
      <c r="S1283" s="737" t="s">
        <v>2425</v>
      </c>
      <c r="T1283" s="737">
        <v>60</v>
      </c>
      <c r="U1283" s="737">
        <v>49405140</v>
      </c>
      <c r="V1283" s="737" t="s">
        <v>973</v>
      </c>
      <c r="W1283" s="737">
        <v>400</v>
      </c>
      <c r="X1283" s="784">
        <v>416</v>
      </c>
      <c r="Y1283" s="679">
        <v>166400</v>
      </c>
      <c r="Z1283" s="443">
        <v>0.47</v>
      </c>
      <c r="AA1283" s="682">
        <f>Y1283*Z1283</f>
        <v>78208</v>
      </c>
      <c r="AB1283" s="682"/>
      <c r="AC1283" s="683">
        <v>0</v>
      </c>
      <c r="AD1283" s="692"/>
      <c r="AE1283" s="684"/>
      <c r="AF1283" s="695">
        <f>AA1283+AD1283+AE1283</f>
        <v>78208</v>
      </c>
      <c r="AG1283" s="676" t="s">
        <v>47</v>
      </c>
      <c r="AH1283" s="676"/>
      <c r="AI1283" s="685" t="s">
        <v>2420</v>
      </c>
      <c r="AJ1283" s="676" t="s">
        <v>2446</v>
      </c>
      <c r="AK1283" s="696" t="s">
        <v>1076</v>
      </c>
      <c r="AL1283" s="676">
        <v>30360</v>
      </c>
      <c r="AM1283" s="676" t="s">
        <v>52</v>
      </c>
      <c r="AN1283" s="676" t="s">
        <v>1110</v>
      </c>
      <c r="AO1283" s="442"/>
      <c r="AP1283" s="688"/>
      <c r="AQ1283" s="688" t="s">
        <v>37</v>
      </c>
      <c r="AR1283" s="688"/>
      <c r="AS1283" s="562"/>
      <c r="AT1283" s="697"/>
      <c r="AU1283" s="697"/>
      <c r="AV1283" s="662"/>
      <c r="AW1283" s="673">
        <f>U1283</f>
        <v>49405140</v>
      </c>
      <c r="AX1283" s="673" cm="1">
        <f t="array" ref="AX1283">SUM(MID(0&amp;AW1283,LARGE(INDEX(ISNUMBER(--MID(AW1283,ROW($1:$8),1))*ROW($1:$8),),ROW($1:$8))+1,1)*10^ROW($1:$8)/10)</f>
        <v>49405140</v>
      </c>
      <c r="AY1283" s="673" t="str">
        <f>VLOOKUP($AX1283,'Item Master Data'!$A:$F,3,FALSE)</f>
        <v>Q.PEAK DUO BLK ML G10+</v>
      </c>
      <c r="AZ1283" s="673">
        <f>VLOOKUP($AX1283,'Item Master Data'!$A:$F,6,FALSE)</f>
        <v>400</v>
      </c>
      <c r="BA1283" s="673">
        <f>X1283/BB1283</f>
        <v>13</v>
      </c>
      <c r="BB1283" s="673">
        <f>VLOOKUP(AX1283,'Item Master Data'!$A:$G,7,FALSE)</f>
        <v>32</v>
      </c>
      <c r="BC1283" s="673"/>
      <c r="BD1283" s="673">
        <f>W1283-AZ1283</f>
        <v>0</v>
      </c>
    </row>
    <row r="1284" spans="1:56">
      <c r="A1284" s="544"/>
      <c r="B1284" s="722">
        <v>44616</v>
      </c>
      <c r="C1284" s="722">
        <v>44616</v>
      </c>
      <c r="D1284" s="687" t="s">
        <v>3247</v>
      </c>
      <c r="E1284" s="676"/>
      <c r="F1284" s="676"/>
      <c r="G1284" s="737">
        <v>2022</v>
      </c>
      <c r="H1284" s="737">
        <v>4</v>
      </c>
      <c r="I1284" s="759" t="s">
        <v>3594</v>
      </c>
      <c r="J1284" s="742"/>
      <c r="K1284" s="743" t="s">
        <v>3597</v>
      </c>
      <c r="L1284" s="737" t="s">
        <v>2424</v>
      </c>
      <c r="M1284" s="744">
        <v>44615</v>
      </c>
      <c r="N1284" s="744">
        <v>44615</v>
      </c>
      <c r="O1284" s="744"/>
      <c r="P1284" s="742">
        <v>44664</v>
      </c>
      <c r="Q1284" s="742">
        <v>44666</v>
      </c>
      <c r="R1284" s="742">
        <v>44669</v>
      </c>
      <c r="S1284" s="737" t="s">
        <v>2425</v>
      </c>
      <c r="T1284" s="737">
        <v>60</v>
      </c>
      <c r="U1284" s="737" t="s">
        <v>1791</v>
      </c>
      <c r="V1284" s="737" t="s">
        <v>973</v>
      </c>
      <c r="W1284" s="737">
        <v>400</v>
      </c>
      <c r="X1284" s="745">
        <v>640</v>
      </c>
      <c r="Y1284" s="679">
        <v>256000</v>
      </c>
      <c r="Z1284" s="443">
        <v>0.47</v>
      </c>
      <c r="AA1284" s="682">
        <f>Y1284*Z1284</f>
        <v>120320</v>
      </c>
      <c r="AB1284" s="682"/>
      <c r="AC1284" s="683">
        <v>0</v>
      </c>
      <c r="AD1284" s="692"/>
      <c r="AE1284" s="684"/>
      <c r="AF1284" s="695">
        <f>AA1284+AD1284+AE1284</f>
        <v>120320</v>
      </c>
      <c r="AG1284" s="676" t="s">
        <v>47</v>
      </c>
      <c r="AH1284" s="676"/>
      <c r="AI1284" s="685" t="s">
        <v>2420</v>
      </c>
      <c r="AJ1284" s="676" t="s">
        <v>2456</v>
      </c>
      <c r="AK1284" s="696" t="s">
        <v>2457</v>
      </c>
      <c r="AL1284" s="676">
        <v>66214</v>
      </c>
      <c r="AM1284" s="676" t="s">
        <v>52</v>
      </c>
      <c r="AN1284" s="676" t="s">
        <v>50</v>
      </c>
      <c r="AO1284" s="442"/>
      <c r="AP1284" s="688" t="s">
        <v>38</v>
      </c>
      <c r="AQ1284" s="688" t="s">
        <v>37</v>
      </c>
      <c r="AR1284" s="688"/>
      <c r="AS1284" s="562"/>
      <c r="AT1284" s="697"/>
      <c r="AU1284" s="697"/>
      <c r="AV1284" s="662"/>
      <c r="AW1284" s="673" t="str">
        <f>U1284</f>
        <v>30390156H</v>
      </c>
      <c r="AX1284" s="673" cm="1">
        <f t="array" ref="AX1284">SUM(MID(0&amp;AW1284,LARGE(INDEX(ISNUMBER(--MID(AW1284,ROW($1:$8),1))*ROW($1:$8),),ROW($1:$8))+1,1)*10^ROW($1:$8)/10)</f>
        <v>30390156</v>
      </c>
      <c r="AY1284" s="673" t="str">
        <f>VLOOKUP($AX1284,'Item Master Data'!$A:$F,3,FALSE)</f>
        <v>Q.PEAK DUO BLK ML G10+</v>
      </c>
      <c r="AZ1284" s="673">
        <f>VLOOKUP($AX1284,'Item Master Data'!$A:$F,6,FALSE)</f>
        <v>400</v>
      </c>
      <c r="BA1284" s="673">
        <f>X1284/BB1284</f>
        <v>20</v>
      </c>
      <c r="BB1284" s="673">
        <f>VLOOKUP(AX1284,'Item Master Data'!$A:$G,7,FALSE)</f>
        <v>32</v>
      </c>
      <c r="BC1284" s="673"/>
      <c r="BD1284" s="673">
        <f>W1284-AZ1284</f>
        <v>0</v>
      </c>
    </row>
    <row r="1285" spans="1:56">
      <c r="A1285" s="544"/>
      <c r="B1285" s="722">
        <v>44616</v>
      </c>
      <c r="C1285" s="722">
        <v>44616</v>
      </c>
      <c r="D1285" s="687" t="s">
        <v>3247</v>
      </c>
      <c r="E1285" s="676" t="s">
        <v>3624</v>
      </c>
      <c r="F1285" s="676"/>
      <c r="G1285" s="725">
        <v>2022</v>
      </c>
      <c r="H1285" s="734">
        <v>4</v>
      </c>
      <c r="I1285" s="758"/>
      <c r="J1285" s="746"/>
      <c r="K1285" s="747" t="s">
        <v>3625</v>
      </c>
      <c r="L1285" s="748" t="s">
        <v>2424</v>
      </c>
      <c r="M1285" s="740">
        <v>44615</v>
      </c>
      <c r="N1285" s="740">
        <v>44615</v>
      </c>
      <c r="O1285" s="740"/>
      <c r="P1285" s="738">
        <v>44663</v>
      </c>
      <c r="Q1285" s="740">
        <v>44659</v>
      </c>
      <c r="R1285" s="740">
        <v>44669</v>
      </c>
      <c r="S1285" s="748" t="s">
        <v>2425</v>
      </c>
      <c r="T1285" s="748">
        <v>60</v>
      </c>
      <c r="U1285" s="748">
        <v>49405140</v>
      </c>
      <c r="V1285" s="748" t="s">
        <v>973</v>
      </c>
      <c r="W1285" s="748">
        <v>400</v>
      </c>
      <c r="X1285" s="749">
        <v>224</v>
      </c>
      <c r="Y1285" s="679">
        <v>89600</v>
      </c>
      <c r="Z1285" s="443">
        <v>0.47</v>
      </c>
      <c r="AA1285" s="682">
        <f>Y1285*Z1285</f>
        <v>42112</v>
      </c>
      <c r="AB1285" s="682"/>
      <c r="AC1285" s="683">
        <v>0</v>
      </c>
      <c r="AD1285" s="692"/>
      <c r="AE1285" s="684"/>
      <c r="AF1285" s="695">
        <f>AA1285+AD1285+AE1285</f>
        <v>42112</v>
      </c>
      <c r="AG1285" s="676" t="s">
        <v>47</v>
      </c>
      <c r="AH1285" s="676"/>
      <c r="AI1285" s="685" t="s">
        <v>2420</v>
      </c>
      <c r="AJ1285" s="676" t="s">
        <v>1407</v>
      </c>
      <c r="AK1285" s="696" t="s">
        <v>1408</v>
      </c>
      <c r="AL1285" s="676">
        <v>89431</v>
      </c>
      <c r="AM1285" s="676" t="s">
        <v>52</v>
      </c>
      <c r="AN1285" s="676" t="s">
        <v>1110</v>
      </c>
      <c r="AO1285" s="442"/>
      <c r="AP1285" s="688"/>
      <c r="AQ1285" s="688" t="s">
        <v>37</v>
      </c>
      <c r="AR1285" s="688"/>
      <c r="AS1285" s="562"/>
      <c r="AT1285" s="697"/>
      <c r="AU1285" s="697"/>
      <c r="AV1285" s="662"/>
      <c r="AW1285" s="673">
        <f>U1285</f>
        <v>49405140</v>
      </c>
      <c r="AX1285" s="673" cm="1">
        <f t="array" ref="AX1285">SUM(MID(0&amp;AW1285,LARGE(INDEX(ISNUMBER(--MID(AW1285,ROW($1:$8),1))*ROW($1:$8),),ROW($1:$8))+1,1)*10^ROW($1:$8)/10)</f>
        <v>49405140</v>
      </c>
      <c r="AY1285" s="673" t="str">
        <f>VLOOKUP($AX1285,'Item Master Data'!$A:$F,3,FALSE)</f>
        <v>Q.PEAK DUO BLK ML G10+</v>
      </c>
      <c r="AZ1285" s="673">
        <f>VLOOKUP($AX1285,'Item Master Data'!$A:$F,6,FALSE)</f>
        <v>400</v>
      </c>
      <c r="BA1285" s="673">
        <f>X1285/BB1285</f>
        <v>7</v>
      </c>
      <c r="BB1285" s="673">
        <f>VLOOKUP(AX1285,'Item Master Data'!$A:$G,7,FALSE)</f>
        <v>32</v>
      </c>
      <c r="BC1285" s="673"/>
      <c r="BD1285" s="673">
        <f>W1285-AZ1285</f>
        <v>0</v>
      </c>
    </row>
    <row r="1286" spans="1:56">
      <c r="A1286" s="544"/>
      <c r="B1286" s="722">
        <v>44616</v>
      </c>
      <c r="C1286" s="722">
        <v>44616</v>
      </c>
      <c r="D1286" s="687" t="s">
        <v>3247</v>
      </c>
      <c r="E1286" s="676" t="s">
        <v>3624</v>
      </c>
      <c r="F1286" s="676"/>
      <c r="G1286" s="725">
        <v>2022</v>
      </c>
      <c r="H1286" s="734">
        <v>4</v>
      </c>
      <c r="I1286" s="758"/>
      <c r="J1286" s="746"/>
      <c r="K1286" s="747" t="s">
        <v>3625</v>
      </c>
      <c r="L1286" s="748" t="s">
        <v>2424</v>
      </c>
      <c r="M1286" s="740">
        <v>44615</v>
      </c>
      <c r="N1286" s="740">
        <v>44615</v>
      </c>
      <c r="O1286" s="740"/>
      <c r="P1286" s="738">
        <v>44663</v>
      </c>
      <c r="Q1286" s="740">
        <v>44663</v>
      </c>
      <c r="R1286" s="740">
        <v>44669</v>
      </c>
      <c r="S1286" s="748" t="s">
        <v>2425</v>
      </c>
      <c r="T1286" s="748">
        <v>60</v>
      </c>
      <c r="U1286" s="748">
        <v>49405140</v>
      </c>
      <c r="V1286" s="748" t="s">
        <v>973</v>
      </c>
      <c r="W1286" s="748">
        <v>400</v>
      </c>
      <c r="X1286" s="749">
        <v>192</v>
      </c>
      <c r="Y1286" s="679">
        <v>76800</v>
      </c>
      <c r="Z1286" s="443">
        <v>0.47</v>
      </c>
      <c r="AA1286" s="682">
        <f>Y1286*Z1286</f>
        <v>36096</v>
      </c>
      <c r="AB1286" s="682"/>
      <c r="AC1286" s="683">
        <v>0</v>
      </c>
      <c r="AD1286" s="692"/>
      <c r="AE1286" s="684"/>
      <c r="AF1286" s="695">
        <f>AA1286+AD1286+AE1286</f>
        <v>36096</v>
      </c>
      <c r="AG1286" s="676" t="s">
        <v>47</v>
      </c>
      <c r="AH1286" s="676"/>
      <c r="AI1286" s="685" t="s">
        <v>2420</v>
      </c>
      <c r="AJ1286" s="676" t="s">
        <v>1407</v>
      </c>
      <c r="AK1286" s="696" t="s">
        <v>1408</v>
      </c>
      <c r="AL1286" s="676">
        <v>89431</v>
      </c>
      <c r="AM1286" s="676" t="s">
        <v>52</v>
      </c>
      <c r="AN1286" s="676" t="s">
        <v>1110</v>
      </c>
      <c r="AO1286" s="442"/>
      <c r="AP1286" s="688"/>
      <c r="AQ1286" s="688" t="s">
        <v>37</v>
      </c>
      <c r="AR1286" s="688"/>
      <c r="AS1286" s="562"/>
      <c r="AT1286" s="697"/>
      <c r="AU1286" s="697"/>
      <c r="AV1286" s="662"/>
      <c r="AW1286" s="673">
        <f>U1286</f>
        <v>49405140</v>
      </c>
      <c r="AX1286" s="673" cm="1">
        <f t="array" ref="AX1286">SUM(MID(0&amp;AW1286,LARGE(INDEX(ISNUMBER(--MID(AW1286,ROW($1:$8),1))*ROW($1:$8),),ROW($1:$8))+1,1)*10^ROW($1:$8)/10)</f>
        <v>49405140</v>
      </c>
      <c r="AY1286" s="673" t="str">
        <f>VLOOKUP($AX1286,'Item Master Data'!$A:$F,3,FALSE)</f>
        <v>Q.PEAK DUO BLK ML G10+</v>
      </c>
      <c r="AZ1286" s="673">
        <f>VLOOKUP($AX1286,'Item Master Data'!$A:$F,6,FALSE)</f>
        <v>400</v>
      </c>
      <c r="BA1286" s="673">
        <f>X1286/BB1286</f>
        <v>6</v>
      </c>
      <c r="BB1286" s="673">
        <f>VLOOKUP(AX1286,'Item Master Data'!$A:$G,7,FALSE)</f>
        <v>32</v>
      </c>
      <c r="BC1286" s="673"/>
      <c r="BD1286" s="673">
        <f>W1286-AZ1286</f>
        <v>0</v>
      </c>
    </row>
    <row r="1287" spans="1:56">
      <c r="A1287" s="544"/>
      <c r="B1287" s="722">
        <v>44616</v>
      </c>
      <c r="C1287" s="722">
        <v>44616</v>
      </c>
      <c r="D1287" s="687" t="s">
        <v>3247</v>
      </c>
      <c r="E1287" s="676"/>
      <c r="F1287" s="676"/>
      <c r="G1287" s="737">
        <v>2022</v>
      </c>
      <c r="H1287" s="737">
        <v>4</v>
      </c>
      <c r="I1287" s="759" t="s">
        <v>3594</v>
      </c>
      <c r="J1287" s="742"/>
      <c r="K1287" s="743" t="s">
        <v>3622</v>
      </c>
      <c r="L1287" s="737" t="s">
        <v>2424</v>
      </c>
      <c r="M1287" s="744">
        <v>44615</v>
      </c>
      <c r="N1287" s="744">
        <v>44615</v>
      </c>
      <c r="O1287" s="744"/>
      <c r="P1287" s="742">
        <v>44664</v>
      </c>
      <c r="Q1287" s="742">
        <v>44669</v>
      </c>
      <c r="R1287" s="742">
        <v>44670</v>
      </c>
      <c r="S1287" s="737" t="s">
        <v>2425</v>
      </c>
      <c r="T1287" s="737">
        <v>60</v>
      </c>
      <c r="U1287" s="737">
        <v>49405140</v>
      </c>
      <c r="V1287" s="737" t="s">
        <v>973</v>
      </c>
      <c r="W1287" s="737">
        <v>400</v>
      </c>
      <c r="X1287" s="745">
        <v>640</v>
      </c>
      <c r="Y1287" s="679">
        <v>256000</v>
      </c>
      <c r="Z1287" s="443">
        <v>0.47</v>
      </c>
      <c r="AA1287" s="682">
        <f>Y1287*Z1287</f>
        <v>120320</v>
      </c>
      <c r="AB1287" s="682"/>
      <c r="AC1287" s="683">
        <v>0</v>
      </c>
      <c r="AD1287" s="692"/>
      <c r="AE1287" s="684"/>
      <c r="AF1287" s="695">
        <f>AA1287+AD1287+AE1287</f>
        <v>120320</v>
      </c>
      <c r="AG1287" s="676" t="s">
        <v>47</v>
      </c>
      <c r="AH1287" s="676"/>
      <c r="AI1287" s="685" t="s">
        <v>2420</v>
      </c>
      <c r="AJ1287" s="676" t="s">
        <v>3623</v>
      </c>
      <c r="AK1287" s="696" t="s">
        <v>1088</v>
      </c>
      <c r="AL1287" s="676">
        <v>33166</v>
      </c>
      <c r="AM1287" s="676" t="s">
        <v>52</v>
      </c>
      <c r="AN1287" s="676" t="s">
        <v>1110</v>
      </c>
      <c r="AO1287" s="442"/>
      <c r="AP1287" s="688"/>
      <c r="AQ1287" s="688" t="s">
        <v>37</v>
      </c>
      <c r="AR1287" s="688"/>
      <c r="AS1287" s="562"/>
      <c r="AT1287" s="697"/>
      <c r="AU1287" s="697"/>
      <c r="AV1287" s="662"/>
      <c r="AW1287" s="673">
        <f>U1287</f>
        <v>49405140</v>
      </c>
      <c r="AX1287" s="673" cm="1">
        <f t="array" ref="AX1287">SUM(MID(0&amp;AW1287,LARGE(INDEX(ISNUMBER(--MID(AW1287,ROW($1:$8),1))*ROW($1:$8),),ROW($1:$8))+1,1)*10^ROW($1:$8)/10)</f>
        <v>49405140</v>
      </c>
      <c r="AY1287" s="673" t="str">
        <f>VLOOKUP($AX1287,'Item Master Data'!$A:$F,3,FALSE)</f>
        <v>Q.PEAK DUO BLK ML G10+</v>
      </c>
      <c r="AZ1287" s="673">
        <f>VLOOKUP($AX1287,'Item Master Data'!$A:$F,6,FALSE)</f>
        <v>400</v>
      </c>
      <c r="BA1287" s="673">
        <f>X1287/BB1287</f>
        <v>20</v>
      </c>
      <c r="BB1287" s="673">
        <f>VLOOKUP(AX1287,'Item Master Data'!$A:$G,7,FALSE)</f>
        <v>32</v>
      </c>
      <c r="BC1287" s="673"/>
      <c r="BD1287" s="673">
        <f>W1287-AZ1287</f>
        <v>0</v>
      </c>
    </row>
    <row r="1288" spans="1:56">
      <c r="A1288" s="544"/>
      <c r="B1288" s="722">
        <v>44616</v>
      </c>
      <c r="C1288" s="722">
        <v>44616</v>
      </c>
      <c r="D1288" s="687" t="s">
        <v>3247</v>
      </c>
      <c r="E1288" s="676" t="s">
        <v>3626</v>
      </c>
      <c r="F1288" s="676"/>
      <c r="G1288" s="725">
        <v>2022</v>
      </c>
      <c r="H1288" s="734">
        <v>4</v>
      </c>
      <c r="I1288" s="798" t="s">
        <v>3279</v>
      </c>
      <c r="J1288" s="799">
        <v>44664</v>
      </c>
      <c r="K1288" s="747" t="s">
        <v>3627</v>
      </c>
      <c r="L1288" s="748" t="s">
        <v>2424</v>
      </c>
      <c r="M1288" s="740">
        <v>44615</v>
      </c>
      <c r="N1288" s="740">
        <v>44615</v>
      </c>
      <c r="O1288" s="740"/>
      <c r="P1288" s="738">
        <v>44663</v>
      </c>
      <c r="Q1288" s="740">
        <v>44663</v>
      </c>
      <c r="R1288" s="740">
        <v>44664</v>
      </c>
      <c r="S1288" s="748" t="s">
        <v>2425</v>
      </c>
      <c r="T1288" s="748">
        <v>60</v>
      </c>
      <c r="U1288" s="748">
        <v>49405140</v>
      </c>
      <c r="V1288" s="748" t="s">
        <v>973</v>
      </c>
      <c r="W1288" s="748">
        <v>400</v>
      </c>
      <c r="X1288" s="741">
        <v>416</v>
      </c>
      <c r="Y1288" s="679">
        <v>166400</v>
      </c>
      <c r="Z1288" s="443">
        <v>0.47</v>
      </c>
      <c r="AA1288" s="682">
        <f>Y1288*Z1288</f>
        <v>78208</v>
      </c>
      <c r="AB1288" s="682"/>
      <c r="AC1288" s="683">
        <v>0</v>
      </c>
      <c r="AD1288" s="692"/>
      <c r="AE1288" s="684"/>
      <c r="AF1288" s="695">
        <f>AA1288+AD1288+AE1288</f>
        <v>78208</v>
      </c>
      <c r="AG1288" s="676" t="s">
        <v>47</v>
      </c>
      <c r="AH1288" s="676"/>
      <c r="AI1288" s="685" t="s">
        <v>2420</v>
      </c>
      <c r="AJ1288" s="676" t="s">
        <v>3628</v>
      </c>
      <c r="AK1288" s="696" t="s">
        <v>1088</v>
      </c>
      <c r="AL1288" s="676">
        <v>32205</v>
      </c>
      <c r="AM1288" s="676" t="s">
        <v>52</v>
      </c>
      <c r="AN1288" s="676" t="s">
        <v>1110</v>
      </c>
      <c r="AO1288" s="442"/>
      <c r="AP1288" s="688"/>
      <c r="AQ1288" s="688" t="s">
        <v>37</v>
      </c>
      <c r="AR1288" s="688"/>
      <c r="AS1288" s="562"/>
      <c r="AT1288" s="697"/>
      <c r="AU1288" s="697"/>
      <c r="AV1288" s="662"/>
      <c r="AW1288" s="673">
        <f>U1288</f>
        <v>49405140</v>
      </c>
      <c r="AX1288" s="673" cm="1">
        <f t="array" ref="AX1288">SUM(MID(0&amp;AW1288,LARGE(INDEX(ISNUMBER(--MID(AW1288,ROW($1:$8),1))*ROW($1:$8),),ROW($1:$8))+1,1)*10^ROW($1:$8)/10)</f>
        <v>49405140</v>
      </c>
      <c r="AY1288" s="673" t="str">
        <f>VLOOKUP($AX1288,'Item Master Data'!$A:$F,3,FALSE)</f>
        <v>Q.PEAK DUO BLK ML G10+</v>
      </c>
      <c r="AZ1288" s="673">
        <f>VLOOKUP($AX1288,'Item Master Data'!$A:$F,6,FALSE)</f>
        <v>400</v>
      </c>
      <c r="BA1288" s="673">
        <f>X1288/BB1288</f>
        <v>13</v>
      </c>
      <c r="BB1288" s="673">
        <f>VLOOKUP(AX1288,'Item Master Data'!$A:$G,7,FALSE)</f>
        <v>32</v>
      </c>
      <c r="BC1288" s="673"/>
      <c r="BD1288" s="673">
        <f>W1288-AZ1288</f>
        <v>0</v>
      </c>
    </row>
    <row r="1289" spans="1:56">
      <c r="A1289" s="544"/>
      <c r="B1289" s="722">
        <v>44616</v>
      </c>
      <c r="C1289" s="722">
        <v>44616</v>
      </c>
      <c r="D1289" s="687" t="s">
        <v>3247</v>
      </c>
      <c r="E1289" s="676" t="s">
        <v>3635</v>
      </c>
      <c r="F1289" s="676"/>
      <c r="G1289" s="725">
        <v>2022</v>
      </c>
      <c r="H1289" s="734">
        <v>4</v>
      </c>
      <c r="I1289" s="738" t="s">
        <v>1561</v>
      </c>
      <c r="J1289" s="738">
        <v>44662</v>
      </c>
      <c r="K1289" s="747" t="s">
        <v>3627</v>
      </c>
      <c r="L1289" s="748" t="s">
        <v>2424</v>
      </c>
      <c r="M1289" s="740">
        <v>44615</v>
      </c>
      <c r="N1289" s="740">
        <v>44615</v>
      </c>
      <c r="O1289" s="740"/>
      <c r="P1289" s="738">
        <v>44663</v>
      </c>
      <c r="Q1289" s="740">
        <v>44659</v>
      </c>
      <c r="R1289" s="740">
        <v>44662</v>
      </c>
      <c r="S1289" s="748" t="s">
        <v>2425</v>
      </c>
      <c r="T1289" s="748">
        <v>60</v>
      </c>
      <c r="U1289" s="748">
        <v>49405140</v>
      </c>
      <c r="V1289" s="748" t="s">
        <v>973</v>
      </c>
      <c r="W1289" s="748">
        <v>400</v>
      </c>
      <c r="X1289" s="741">
        <v>416</v>
      </c>
      <c r="Y1289" s="679">
        <v>166400</v>
      </c>
      <c r="Z1289" s="443">
        <v>0.47</v>
      </c>
      <c r="AA1289" s="682">
        <f>Y1289*Z1289</f>
        <v>78208</v>
      </c>
      <c r="AB1289" s="682"/>
      <c r="AC1289" s="683">
        <v>0</v>
      </c>
      <c r="AD1289" s="692"/>
      <c r="AE1289" s="684"/>
      <c r="AF1289" s="695">
        <f>AA1289+AD1289+AE1289</f>
        <v>78208</v>
      </c>
      <c r="AG1289" s="676" t="s">
        <v>47</v>
      </c>
      <c r="AH1289" s="676"/>
      <c r="AI1289" s="685" t="s">
        <v>2420</v>
      </c>
      <c r="AJ1289" s="676" t="s">
        <v>2483</v>
      </c>
      <c r="AK1289" s="696" t="s">
        <v>1088</v>
      </c>
      <c r="AL1289" s="676">
        <v>34741</v>
      </c>
      <c r="AM1289" s="676" t="s">
        <v>52</v>
      </c>
      <c r="AN1289" s="676" t="s">
        <v>1110</v>
      </c>
      <c r="AO1289" s="676"/>
      <c r="AP1289" s="688"/>
      <c r="AQ1289" s="688" t="s">
        <v>37</v>
      </c>
      <c r="AR1289" s="688"/>
      <c r="AS1289" s="562"/>
      <c r="AT1289" s="697"/>
      <c r="AU1289" s="697"/>
      <c r="AV1289" s="662"/>
      <c r="AW1289" s="673">
        <f>U1289</f>
        <v>49405140</v>
      </c>
      <c r="AX1289" s="673" cm="1">
        <f t="array" ref="AX1289">SUM(MID(0&amp;AW1289,LARGE(INDEX(ISNUMBER(--MID(AW1289,ROW($1:$8),1))*ROW($1:$8),),ROW($1:$8))+1,1)*10^ROW($1:$8)/10)</f>
        <v>49405140</v>
      </c>
      <c r="AY1289" s="673" t="str">
        <f>VLOOKUP($AX1289,'Item Master Data'!$A:$F,3,FALSE)</f>
        <v>Q.PEAK DUO BLK ML G10+</v>
      </c>
      <c r="AZ1289" s="673">
        <f>VLOOKUP($AX1289,'Item Master Data'!$A:$F,6,FALSE)</f>
        <v>400</v>
      </c>
      <c r="BA1289" s="673">
        <f>X1289/BB1289</f>
        <v>13</v>
      </c>
      <c r="BB1289" s="673">
        <f>VLOOKUP(AX1289,'Item Master Data'!$A:$G,7,FALSE)</f>
        <v>32</v>
      </c>
      <c r="BC1289" s="673"/>
      <c r="BD1289" s="673">
        <f>W1289-AZ1289</f>
        <v>0</v>
      </c>
    </row>
    <row r="1290" spans="1:56">
      <c r="A1290" s="544"/>
      <c r="B1290" s="722">
        <v>44616</v>
      </c>
      <c r="C1290" s="722">
        <v>44616</v>
      </c>
      <c r="D1290" s="687" t="s">
        <v>3247</v>
      </c>
      <c r="E1290" s="676"/>
      <c r="F1290" s="676"/>
      <c r="G1290" s="737">
        <v>2022</v>
      </c>
      <c r="H1290" s="737">
        <v>4</v>
      </c>
      <c r="I1290" s="759" t="s">
        <v>3594</v>
      </c>
      <c r="J1290" s="742"/>
      <c r="K1290" s="743" t="s">
        <v>3598</v>
      </c>
      <c r="L1290" s="737" t="s">
        <v>2424</v>
      </c>
      <c r="M1290" s="744">
        <v>44615</v>
      </c>
      <c r="N1290" s="744">
        <v>44615</v>
      </c>
      <c r="O1290" s="744"/>
      <c r="P1290" s="742">
        <v>44664</v>
      </c>
      <c r="Q1290" s="742"/>
      <c r="R1290" s="742"/>
      <c r="S1290" s="737" t="s">
        <v>2425</v>
      </c>
      <c r="T1290" s="737">
        <v>60</v>
      </c>
      <c r="U1290" s="737">
        <v>49405140</v>
      </c>
      <c r="V1290" s="737" t="s">
        <v>973</v>
      </c>
      <c r="W1290" s="737">
        <v>400</v>
      </c>
      <c r="X1290" s="745">
        <v>832</v>
      </c>
      <c r="Y1290" s="679">
        <v>332800</v>
      </c>
      <c r="Z1290" s="443">
        <v>0.47</v>
      </c>
      <c r="AA1290" s="682">
        <f>Y1290*Z1290</f>
        <v>156416</v>
      </c>
      <c r="AB1290" s="682"/>
      <c r="AC1290" s="683">
        <v>0</v>
      </c>
      <c r="AD1290" s="692"/>
      <c r="AE1290" s="684"/>
      <c r="AF1290" s="695">
        <f>AA1290+AD1290+AE1290</f>
        <v>156416</v>
      </c>
      <c r="AG1290" s="676" t="s">
        <v>47</v>
      </c>
      <c r="AH1290" s="676"/>
      <c r="AI1290" s="685" t="s">
        <v>2420</v>
      </c>
      <c r="AJ1290" s="676" t="s">
        <v>2436</v>
      </c>
      <c r="AK1290" s="696" t="s">
        <v>2408</v>
      </c>
      <c r="AL1290" s="676">
        <v>80239</v>
      </c>
      <c r="AM1290" s="676" t="s">
        <v>52</v>
      </c>
      <c r="AN1290" s="676" t="s">
        <v>1110</v>
      </c>
      <c r="AO1290" s="676"/>
      <c r="AP1290" s="688"/>
      <c r="AQ1290" s="688" t="s">
        <v>37</v>
      </c>
      <c r="AR1290" s="688"/>
      <c r="AS1290" s="562"/>
      <c r="AT1290" s="697"/>
      <c r="AU1290" s="697"/>
      <c r="AV1290" s="662"/>
      <c r="AW1290" s="673">
        <f>U1290</f>
        <v>49405140</v>
      </c>
      <c r="AX1290" s="673" cm="1">
        <f t="array" ref="AX1290">SUM(MID(0&amp;AW1290,LARGE(INDEX(ISNUMBER(--MID(AW1290,ROW($1:$8),1))*ROW($1:$8),),ROW($1:$8))+1,1)*10^ROW($1:$8)/10)</f>
        <v>49405140</v>
      </c>
      <c r="AY1290" s="673" t="str">
        <f>VLOOKUP($AX1290,'Item Master Data'!$A:$F,3,FALSE)</f>
        <v>Q.PEAK DUO BLK ML G10+</v>
      </c>
      <c r="AZ1290" s="673">
        <f>VLOOKUP($AX1290,'Item Master Data'!$A:$F,6,FALSE)</f>
        <v>400</v>
      </c>
      <c r="BA1290" s="673">
        <f>X1290/BB1290</f>
        <v>26</v>
      </c>
      <c r="BB1290" s="673">
        <f>VLOOKUP(AX1290,'Item Master Data'!$A:$G,7,FALSE)</f>
        <v>32</v>
      </c>
      <c r="BC1290" s="673"/>
      <c r="BD1290" s="673">
        <f>W1290-AZ1290</f>
        <v>0</v>
      </c>
    </row>
    <row r="1291" spans="1:56">
      <c r="A1291" s="544"/>
      <c r="B1291" s="722">
        <v>44616</v>
      </c>
      <c r="C1291" s="722">
        <v>44616</v>
      </c>
      <c r="D1291" s="687" t="s">
        <v>3247</v>
      </c>
      <c r="E1291" s="676"/>
      <c r="F1291" s="737"/>
      <c r="G1291" s="737">
        <v>2022</v>
      </c>
      <c r="H1291" s="737">
        <v>4</v>
      </c>
      <c r="I1291" s="759" t="s">
        <v>3596</v>
      </c>
      <c r="J1291" s="742"/>
      <c r="K1291" s="743" t="s">
        <v>3599</v>
      </c>
      <c r="L1291" s="737" t="s">
        <v>2424</v>
      </c>
      <c r="M1291" s="744">
        <v>44615</v>
      </c>
      <c r="N1291" s="744">
        <v>44615</v>
      </c>
      <c r="O1291" s="744"/>
      <c r="P1291" s="742">
        <v>44666</v>
      </c>
      <c r="Q1291" s="742"/>
      <c r="R1291" s="742"/>
      <c r="S1291" s="737" t="s">
        <v>2425</v>
      </c>
      <c r="T1291" s="737">
        <v>60</v>
      </c>
      <c r="U1291" s="737">
        <v>49405140</v>
      </c>
      <c r="V1291" s="737" t="s">
        <v>973</v>
      </c>
      <c r="W1291" s="737">
        <v>400</v>
      </c>
      <c r="X1291" s="784">
        <v>320</v>
      </c>
      <c r="Y1291" s="679">
        <v>128000</v>
      </c>
      <c r="Z1291" s="443">
        <v>0.47</v>
      </c>
      <c r="AA1291" s="682">
        <f>Y1291*Z1291</f>
        <v>60160</v>
      </c>
      <c r="AB1291" s="682"/>
      <c r="AC1291" s="683">
        <v>0</v>
      </c>
      <c r="AD1291" s="692"/>
      <c r="AE1291" s="684"/>
      <c r="AF1291" s="695">
        <f>AA1291+AD1291+AE1291</f>
        <v>60160</v>
      </c>
      <c r="AG1291" s="676" t="s">
        <v>47</v>
      </c>
      <c r="AH1291" s="676"/>
      <c r="AI1291" s="685" t="s">
        <v>2420</v>
      </c>
      <c r="AJ1291" s="676" t="s">
        <v>2438</v>
      </c>
      <c r="AK1291" s="696" t="s">
        <v>1088</v>
      </c>
      <c r="AL1291" s="676">
        <v>33762</v>
      </c>
      <c r="AM1291" s="676" t="s">
        <v>52</v>
      </c>
      <c r="AN1291" s="676" t="s">
        <v>1110</v>
      </c>
      <c r="AO1291" s="676"/>
      <c r="AP1291" s="688"/>
      <c r="AQ1291" s="688" t="s">
        <v>37</v>
      </c>
      <c r="AR1291" s="688"/>
      <c r="AS1291" s="562"/>
      <c r="AT1291" s="697"/>
      <c r="AU1291" s="697"/>
      <c r="AV1291" s="662"/>
      <c r="AW1291" s="673">
        <f>U1291</f>
        <v>49405140</v>
      </c>
      <c r="AX1291" s="673" cm="1">
        <f t="array" ref="AX1291">SUM(MID(0&amp;AW1291,LARGE(INDEX(ISNUMBER(--MID(AW1291,ROW($1:$8),1))*ROW($1:$8),),ROW($1:$8))+1,1)*10^ROW($1:$8)/10)</f>
        <v>49405140</v>
      </c>
      <c r="AY1291" s="673" t="str">
        <f>VLOOKUP($AX1291,'Item Master Data'!$A:$F,3,FALSE)</f>
        <v>Q.PEAK DUO BLK ML G10+</v>
      </c>
      <c r="AZ1291" s="673">
        <f>VLOOKUP($AX1291,'Item Master Data'!$A:$F,6,FALSE)</f>
        <v>400</v>
      </c>
      <c r="BA1291" s="673">
        <f>X1291/BB1291</f>
        <v>10</v>
      </c>
      <c r="BB1291" s="673">
        <f>VLOOKUP(AX1291,'Item Master Data'!$A:$G,7,FALSE)</f>
        <v>32</v>
      </c>
      <c r="BC1291" s="673"/>
      <c r="BD1291" s="673">
        <f>W1291-AZ1291</f>
        <v>0</v>
      </c>
    </row>
    <row r="1292" spans="1:56">
      <c r="A1292" s="544"/>
      <c r="B1292" s="722">
        <v>44616</v>
      </c>
      <c r="C1292" s="722">
        <v>44616</v>
      </c>
      <c r="D1292" s="687" t="s">
        <v>3247</v>
      </c>
      <c r="E1292" s="676"/>
      <c r="F1292" s="676"/>
      <c r="G1292" s="737">
        <v>2022</v>
      </c>
      <c r="H1292" s="737">
        <v>4</v>
      </c>
      <c r="I1292" s="759" t="s">
        <v>3596</v>
      </c>
      <c r="J1292" s="742"/>
      <c r="K1292" s="743" t="s">
        <v>3599</v>
      </c>
      <c r="L1292" s="737" t="s">
        <v>2424</v>
      </c>
      <c r="M1292" s="744">
        <v>44615</v>
      </c>
      <c r="N1292" s="744">
        <v>44615</v>
      </c>
      <c r="O1292" s="744"/>
      <c r="P1292" s="742">
        <v>44664</v>
      </c>
      <c r="Q1292" s="742"/>
      <c r="R1292" s="742"/>
      <c r="S1292" s="737" t="s">
        <v>2425</v>
      </c>
      <c r="T1292" s="737">
        <v>60</v>
      </c>
      <c r="U1292" s="737">
        <v>49405140</v>
      </c>
      <c r="V1292" s="737" t="s">
        <v>973</v>
      </c>
      <c r="W1292" s="737">
        <v>400</v>
      </c>
      <c r="X1292" s="745">
        <v>416</v>
      </c>
      <c r="Y1292" s="679">
        <v>166400</v>
      </c>
      <c r="Z1292" s="443">
        <v>0.47</v>
      </c>
      <c r="AA1292" s="682">
        <f>Y1292*Z1292</f>
        <v>78208</v>
      </c>
      <c r="AB1292" s="682"/>
      <c r="AC1292" s="683">
        <v>0</v>
      </c>
      <c r="AD1292" s="692"/>
      <c r="AE1292" s="684"/>
      <c r="AF1292" s="695">
        <f>AA1292+AD1292+AE1292</f>
        <v>78208</v>
      </c>
      <c r="AG1292" s="442" t="s">
        <v>47</v>
      </c>
      <c r="AH1292" s="676"/>
      <c r="AI1292" s="685" t="s">
        <v>2420</v>
      </c>
      <c r="AJ1292" s="676" t="s">
        <v>3524</v>
      </c>
      <c r="AK1292" s="696" t="s">
        <v>2452</v>
      </c>
      <c r="AL1292" s="676">
        <v>29420</v>
      </c>
      <c r="AM1292" s="442" t="s">
        <v>52</v>
      </c>
      <c r="AN1292" s="676" t="s">
        <v>1110</v>
      </c>
      <c r="AO1292" s="442"/>
      <c r="AP1292" s="688"/>
      <c r="AQ1292" s="688" t="s">
        <v>37</v>
      </c>
      <c r="AR1292" s="688"/>
      <c r="AS1292" s="562"/>
      <c r="AT1292" s="697"/>
      <c r="AU1292" s="697"/>
      <c r="AV1292" s="662"/>
      <c r="AW1292" s="673">
        <f>U1292</f>
        <v>49405140</v>
      </c>
      <c r="AX1292" s="673" cm="1">
        <f t="array" ref="AX1292">SUM(MID(0&amp;AW1292,LARGE(INDEX(ISNUMBER(--MID(AW1292,ROW($1:$8),1))*ROW($1:$8),),ROW($1:$8))+1,1)*10^ROW($1:$8)/10)</f>
        <v>49405140</v>
      </c>
      <c r="AY1292" s="673" t="str">
        <f>VLOOKUP($AX1292,'Item Master Data'!$A:$F,3,FALSE)</f>
        <v>Q.PEAK DUO BLK ML G10+</v>
      </c>
      <c r="AZ1292" s="673">
        <f>VLOOKUP($AX1292,'Item Master Data'!$A:$F,6,FALSE)</f>
        <v>400</v>
      </c>
      <c r="BA1292" s="673">
        <f>X1292/BB1292</f>
        <v>13</v>
      </c>
      <c r="BB1292" s="673">
        <f>VLOOKUP(AX1292,'Item Master Data'!$A:$G,7,FALSE)</f>
        <v>32</v>
      </c>
      <c r="BC1292" s="673"/>
      <c r="BD1292" s="673">
        <f>W1292-AZ1292</f>
        <v>0</v>
      </c>
    </row>
    <row r="1293" spans="1:56">
      <c r="A1293" s="544"/>
      <c r="B1293" s="722">
        <v>44616</v>
      </c>
      <c r="C1293" s="722">
        <v>44616</v>
      </c>
      <c r="D1293" s="687" t="s">
        <v>3247</v>
      </c>
      <c r="E1293" s="676" t="s">
        <v>3631</v>
      </c>
      <c r="F1293" s="676"/>
      <c r="G1293" s="725">
        <v>2022</v>
      </c>
      <c r="H1293" s="734">
        <v>4</v>
      </c>
      <c r="I1293" s="798" t="s">
        <v>3279</v>
      </c>
      <c r="J1293" s="799">
        <v>44666</v>
      </c>
      <c r="K1293" s="747" t="s">
        <v>3632</v>
      </c>
      <c r="L1293" s="748" t="s">
        <v>2424</v>
      </c>
      <c r="M1293" s="740">
        <v>44615</v>
      </c>
      <c r="N1293" s="740">
        <v>44615</v>
      </c>
      <c r="O1293" s="740"/>
      <c r="P1293" s="738">
        <v>44663</v>
      </c>
      <c r="Q1293" s="740">
        <v>44663</v>
      </c>
      <c r="R1293" s="740">
        <v>44666</v>
      </c>
      <c r="S1293" s="748" t="s">
        <v>2425</v>
      </c>
      <c r="T1293" s="748">
        <v>60</v>
      </c>
      <c r="U1293" s="748">
        <v>49405140</v>
      </c>
      <c r="V1293" s="748" t="s">
        <v>973</v>
      </c>
      <c r="W1293" s="748">
        <v>400</v>
      </c>
      <c r="X1293" s="749">
        <v>416</v>
      </c>
      <c r="Y1293" s="679">
        <v>166400</v>
      </c>
      <c r="Z1293" s="443">
        <v>0.47</v>
      </c>
      <c r="AA1293" s="682">
        <f>Y1293*Z1293</f>
        <v>78208</v>
      </c>
      <c r="AB1293" s="682"/>
      <c r="AC1293" s="683">
        <v>0</v>
      </c>
      <c r="AD1293" s="692"/>
      <c r="AE1293" s="684"/>
      <c r="AF1293" s="695">
        <f>AA1293+AD1293+AE1293</f>
        <v>78208</v>
      </c>
      <c r="AG1293" s="442" t="s">
        <v>47</v>
      </c>
      <c r="AH1293" s="676"/>
      <c r="AI1293" s="685" t="s">
        <v>2420</v>
      </c>
      <c r="AJ1293" s="676" t="s">
        <v>2426</v>
      </c>
      <c r="AK1293" s="696" t="s">
        <v>2427</v>
      </c>
      <c r="AL1293" s="676">
        <v>87107</v>
      </c>
      <c r="AM1293" s="442" t="s">
        <v>52</v>
      </c>
      <c r="AN1293" s="676" t="s">
        <v>1110</v>
      </c>
      <c r="AO1293" s="442"/>
      <c r="AP1293" s="688"/>
      <c r="AQ1293" s="688" t="s">
        <v>37</v>
      </c>
      <c r="AR1293" s="688"/>
      <c r="AS1293" s="562"/>
      <c r="AT1293" s="697"/>
      <c r="AU1293" s="697"/>
      <c r="AV1293" s="662"/>
      <c r="AW1293" s="673">
        <f>U1293</f>
        <v>49405140</v>
      </c>
      <c r="AX1293" s="673" cm="1">
        <f t="array" ref="AX1293">SUM(MID(0&amp;AW1293,LARGE(INDEX(ISNUMBER(--MID(AW1293,ROW($1:$8),1))*ROW($1:$8),),ROW($1:$8))+1,1)*10^ROW($1:$8)/10)</f>
        <v>49405140</v>
      </c>
      <c r="AY1293" s="673" t="str">
        <f>VLOOKUP($AX1293,'Item Master Data'!$A:$F,3,FALSE)</f>
        <v>Q.PEAK DUO BLK ML G10+</v>
      </c>
      <c r="AZ1293" s="673">
        <f>VLOOKUP($AX1293,'Item Master Data'!$A:$F,6,FALSE)</f>
        <v>400</v>
      </c>
      <c r="BA1293" s="673">
        <f>X1293/BB1293</f>
        <v>13</v>
      </c>
      <c r="BB1293" s="673">
        <f>VLOOKUP(AX1293,'Item Master Data'!$A:$G,7,FALSE)</f>
        <v>32</v>
      </c>
      <c r="BC1293" s="673"/>
      <c r="BD1293" s="673">
        <f>W1293-AZ1293</f>
        <v>0</v>
      </c>
    </row>
    <row r="1294" spans="1:56">
      <c r="A1294" s="544"/>
      <c r="B1294" s="722">
        <v>44616</v>
      </c>
      <c r="C1294" s="722">
        <v>44616</v>
      </c>
      <c r="D1294" s="687" t="s">
        <v>3247</v>
      </c>
      <c r="E1294" s="676" t="s">
        <v>3636</v>
      </c>
      <c r="F1294" s="676"/>
      <c r="G1294" s="725">
        <v>2022</v>
      </c>
      <c r="H1294" s="734">
        <v>4</v>
      </c>
      <c r="I1294" s="798" t="s">
        <v>3279</v>
      </c>
      <c r="J1294" s="799">
        <v>44663</v>
      </c>
      <c r="K1294" s="747" t="s">
        <v>3632</v>
      </c>
      <c r="L1294" s="748" t="s">
        <v>2424</v>
      </c>
      <c r="M1294" s="740">
        <v>44615</v>
      </c>
      <c r="N1294" s="740">
        <v>44615</v>
      </c>
      <c r="O1294" s="740"/>
      <c r="P1294" s="738">
        <v>44663</v>
      </c>
      <c r="Q1294" s="740">
        <v>44659</v>
      </c>
      <c r="R1294" s="740">
        <v>44663</v>
      </c>
      <c r="S1294" s="748" t="s">
        <v>2425</v>
      </c>
      <c r="T1294" s="748">
        <v>60</v>
      </c>
      <c r="U1294" s="748">
        <v>49405140</v>
      </c>
      <c r="V1294" s="748" t="s">
        <v>973</v>
      </c>
      <c r="W1294" s="748">
        <v>400</v>
      </c>
      <c r="X1294" s="749">
        <v>416</v>
      </c>
      <c r="Y1294" s="679">
        <v>166400</v>
      </c>
      <c r="Z1294" s="443">
        <v>0.47</v>
      </c>
      <c r="AA1294" s="682">
        <f>Y1294*Z1294</f>
        <v>78208</v>
      </c>
      <c r="AB1294" s="682"/>
      <c r="AC1294" s="683">
        <v>0</v>
      </c>
      <c r="AD1294" s="692"/>
      <c r="AE1294" s="684"/>
      <c r="AF1294" s="695">
        <f>AA1294+AD1294+AE1294</f>
        <v>78208</v>
      </c>
      <c r="AG1294" s="442" t="s">
        <v>47</v>
      </c>
      <c r="AH1294" s="676"/>
      <c r="AI1294" s="685" t="s">
        <v>2420</v>
      </c>
      <c r="AJ1294" s="676" t="s">
        <v>3324</v>
      </c>
      <c r="AK1294" s="696" t="s">
        <v>3325</v>
      </c>
      <c r="AL1294" s="676">
        <v>84104</v>
      </c>
      <c r="AM1294" s="442" t="s">
        <v>52</v>
      </c>
      <c r="AN1294" s="676" t="s">
        <v>1110</v>
      </c>
      <c r="AO1294" s="442"/>
      <c r="AP1294" s="688"/>
      <c r="AQ1294" s="688" t="s">
        <v>37</v>
      </c>
      <c r="AR1294" s="688"/>
      <c r="AS1294" s="562"/>
      <c r="AT1294" s="697"/>
      <c r="AU1294" s="697"/>
      <c r="AV1294" s="662"/>
      <c r="AW1294" s="673">
        <f>U1294</f>
        <v>49405140</v>
      </c>
      <c r="AX1294" s="673" cm="1">
        <f t="array" ref="AX1294">SUM(MID(0&amp;AW1294,LARGE(INDEX(ISNUMBER(--MID(AW1294,ROW($1:$8),1))*ROW($1:$8),),ROW($1:$8))+1,1)*10^ROW($1:$8)/10)</f>
        <v>49405140</v>
      </c>
      <c r="AY1294" s="673" t="str">
        <f>VLOOKUP($AX1294,'Item Master Data'!$A:$F,3,FALSE)</f>
        <v>Q.PEAK DUO BLK ML G10+</v>
      </c>
      <c r="AZ1294" s="673">
        <f>VLOOKUP($AX1294,'Item Master Data'!$A:$F,6,FALSE)</f>
        <v>400</v>
      </c>
      <c r="BA1294" s="673">
        <f>X1294/BB1294</f>
        <v>13</v>
      </c>
      <c r="BB1294" s="673">
        <f>VLOOKUP(AX1294,'Item Master Data'!$A:$G,7,FALSE)</f>
        <v>32</v>
      </c>
      <c r="BC1294" s="673"/>
      <c r="BD1294" s="673">
        <f>W1294-AZ1294</f>
        <v>0</v>
      </c>
    </row>
    <row r="1295" spans="1:56">
      <c r="A1295" s="544"/>
      <c r="B1295" s="722">
        <v>44616</v>
      </c>
      <c r="C1295" s="722">
        <v>44616</v>
      </c>
      <c r="D1295" s="687" t="s">
        <v>3247</v>
      </c>
      <c r="E1295" s="676"/>
      <c r="F1295" s="676"/>
      <c r="G1295" s="737">
        <v>2022</v>
      </c>
      <c r="H1295" s="737">
        <v>4</v>
      </c>
      <c r="I1295" s="759" t="s">
        <v>3594</v>
      </c>
      <c r="J1295" s="742"/>
      <c r="K1295" s="743" t="s">
        <v>3600</v>
      </c>
      <c r="L1295" s="737" t="s">
        <v>2424</v>
      </c>
      <c r="M1295" s="744">
        <v>44615</v>
      </c>
      <c r="N1295" s="744">
        <v>44615</v>
      </c>
      <c r="O1295" s="744"/>
      <c r="P1295" s="742">
        <v>44664</v>
      </c>
      <c r="Q1295" s="742"/>
      <c r="R1295" s="742"/>
      <c r="S1295" s="737" t="s">
        <v>2425</v>
      </c>
      <c r="T1295" s="737">
        <v>60</v>
      </c>
      <c r="U1295" s="737">
        <v>49405140</v>
      </c>
      <c r="V1295" s="737" t="s">
        <v>973</v>
      </c>
      <c r="W1295" s="737">
        <v>400</v>
      </c>
      <c r="X1295" s="745">
        <v>416</v>
      </c>
      <c r="Y1295" s="679">
        <v>166400</v>
      </c>
      <c r="Z1295" s="443">
        <v>0.47</v>
      </c>
      <c r="AA1295" s="682">
        <f>Y1295*Z1295</f>
        <v>78208</v>
      </c>
      <c r="AB1295" s="682"/>
      <c r="AC1295" s="683">
        <v>0</v>
      </c>
      <c r="AD1295" s="692"/>
      <c r="AE1295" s="684"/>
      <c r="AF1295" s="695">
        <f>AA1295+AD1295+AE1295</f>
        <v>78208</v>
      </c>
      <c r="AG1295" s="442" t="s">
        <v>47</v>
      </c>
      <c r="AH1295" s="676"/>
      <c r="AI1295" s="685" t="s">
        <v>2420</v>
      </c>
      <c r="AJ1295" s="676" t="s">
        <v>2426</v>
      </c>
      <c r="AK1295" s="696" t="s">
        <v>2427</v>
      </c>
      <c r="AL1295" s="676">
        <v>87107</v>
      </c>
      <c r="AM1295" s="442" t="s">
        <v>52</v>
      </c>
      <c r="AN1295" s="676" t="s">
        <v>1110</v>
      </c>
      <c r="AO1295" s="442"/>
      <c r="AP1295" s="688"/>
      <c r="AQ1295" s="688" t="s">
        <v>37</v>
      </c>
      <c r="AR1295" s="688"/>
      <c r="AS1295" s="562"/>
      <c r="AT1295" s="697"/>
      <c r="AU1295" s="697"/>
      <c r="AV1295" s="662"/>
      <c r="AW1295" s="673">
        <f>U1295</f>
        <v>49405140</v>
      </c>
      <c r="AX1295" s="673" cm="1">
        <f t="array" ref="AX1295">SUM(MID(0&amp;AW1295,LARGE(INDEX(ISNUMBER(--MID(AW1295,ROW($1:$8),1))*ROW($1:$8),),ROW($1:$8))+1,1)*10^ROW($1:$8)/10)</f>
        <v>49405140</v>
      </c>
      <c r="AY1295" s="673" t="str">
        <f>VLOOKUP($AX1295,'Item Master Data'!$A:$F,3,FALSE)</f>
        <v>Q.PEAK DUO BLK ML G10+</v>
      </c>
      <c r="AZ1295" s="673">
        <f>VLOOKUP($AX1295,'Item Master Data'!$A:$F,6,FALSE)</f>
        <v>400</v>
      </c>
      <c r="BA1295" s="673">
        <f>X1295/BB1295</f>
        <v>13</v>
      </c>
      <c r="BB1295" s="673">
        <f>VLOOKUP(AX1295,'Item Master Data'!$A:$G,7,FALSE)</f>
        <v>32</v>
      </c>
      <c r="BC1295" s="673"/>
      <c r="BD1295" s="673">
        <f>W1295-AZ1295</f>
        <v>0</v>
      </c>
    </row>
    <row r="1296" spans="1:56">
      <c r="A1296" s="544"/>
      <c r="B1296" s="722">
        <v>44616</v>
      </c>
      <c r="C1296" s="722">
        <v>44616</v>
      </c>
      <c r="D1296" s="687" t="s">
        <v>3247</v>
      </c>
      <c r="E1296" s="676"/>
      <c r="F1296" s="737"/>
      <c r="G1296" s="737">
        <v>2022</v>
      </c>
      <c r="H1296" s="737">
        <v>4</v>
      </c>
      <c r="I1296" s="759" t="s">
        <v>3596</v>
      </c>
      <c r="J1296" s="742"/>
      <c r="K1296" s="743" t="s">
        <v>3600</v>
      </c>
      <c r="L1296" s="737" t="s">
        <v>2424</v>
      </c>
      <c r="M1296" s="744">
        <v>44615</v>
      </c>
      <c r="N1296" s="744">
        <v>44615</v>
      </c>
      <c r="O1296" s="744"/>
      <c r="P1296" s="742">
        <v>44666</v>
      </c>
      <c r="Q1296" s="742"/>
      <c r="R1296" s="742"/>
      <c r="S1296" s="737" t="s">
        <v>2425</v>
      </c>
      <c r="T1296" s="737">
        <v>60</v>
      </c>
      <c r="U1296" s="737">
        <v>49405140</v>
      </c>
      <c r="V1296" s="737" t="s">
        <v>973</v>
      </c>
      <c r="W1296" s="737">
        <v>400</v>
      </c>
      <c r="X1296" s="784">
        <v>320</v>
      </c>
      <c r="Y1296" s="679">
        <v>128000</v>
      </c>
      <c r="Z1296" s="680">
        <v>0.47</v>
      </c>
      <c r="AA1296" s="682">
        <f>Y1296*Z1296</f>
        <v>60160</v>
      </c>
      <c r="AB1296" s="682"/>
      <c r="AC1296" s="683">
        <v>0</v>
      </c>
      <c r="AD1296" s="692"/>
      <c r="AE1296" s="684"/>
      <c r="AF1296" s="695">
        <f>AA1296+AD1296+AE1296</f>
        <v>60160</v>
      </c>
      <c r="AG1296" s="676" t="s">
        <v>47</v>
      </c>
      <c r="AH1296" s="676"/>
      <c r="AI1296" s="685" t="s">
        <v>2420</v>
      </c>
      <c r="AJ1296" s="676" t="s">
        <v>2426</v>
      </c>
      <c r="AK1296" s="696" t="s">
        <v>2427</v>
      </c>
      <c r="AL1296" s="676">
        <v>87107</v>
      </c>
      <c r="AM1296" s="676" t="s">
        <v>52</v>
      </c>
      <c r="AN1296" s="676" t="s">
        <v>1110</v>
      </c>
      <c r="AO1296" s="676"/>
      <c r="AP1296" s="688"/>
      <c r="AQ1296" s="688" t="s">
        <v>37</v>
      </c>
      <c r="AR1296" s="688"/>
      <c r="AS1296" s="562"/>
      <c r="AT1296" s="697"/>
      <c r="AU1296" s="697"/>
      <c r="AV1296" s="662"/>
      <c r="AW1296" s="673">
        <f>U1296</f>
        <v>49405140</v>
      </c>
      <c r="AX1296" s="673" cm="1">
        <f t="array" ref="AX1296">SUM(MID(0&amp;AW1296,LARGE(INDEX(ISNUMBER(--MID(AW1296,ROW($1:$8),1))*ROW($1:$8),),ROW($1:$8))+1,1)*10^ROW($1:$8)/10)</f>
        <v>49405140</v>
      </c>
      <c r="AY1296" s="673" t="str">
        <f>VLOOKUP($AX1296,'Item Master Data'!$A:$F,3,FALSE)</f>
        <v>Q.PEAK DUO BLK ML G10+</v>
      </c>
      <c r="AZ1296" s="673">
        <f>VLOOKUP($AX1296,'Item Master Data'!$A:$F,6,FALSE)</f>
        <v>400</v>
      </c>
      <c r="BA1296" s="673">
        <f>X1296/BB1296</f>
        <v>10</v>
      </c>
      <c r="BB1296" s="673">
        <f>VLOOKUP(AX1296,'Item Master Data'!$A:$G,7,FALSE)</f>
        <v>32</v>
      </c>
      <c r="BC1296" s="673"/>
      <c r="BD1296" s="673">
        <f>W1296-AZ1296</f>
        <v>0</v>
      </c>
    </row>
    <row r="1297" spans="1:56">
      <c r="A1297" s="544"/>
      <c r="B1297" s="722">
        <v>44616</v>
      </c>
      <c r="C1297" s="722">
        <v>44616</v>
      </c>
      <c r="D1297" s="687" t="s">
        <v>3247</v>
      </c>
      <c r="E1297" s="676"/>
      <c r="F1297" s="737"/>
      <c r="G1297" s="737">
        <v>2022</v>
      </c>
      <c r="H1297" s="737">
        <v>4</v>
      </c>
      <c r="I1297" s="759" t="s">
        <v>3596</v>
      </c>
      <c r="J1297" s="742"/>
      <c r="K1297" s="743" t="s">
        <v>3605</v>
      </c>
      <c r="L1297" s="737" t="s">
        <v>2424</v>
      </c>
      <c r="M1297" s="744">
        <v>44615</v>
      </c>
      <c r="N1297" s="744">
        <v>44615</v>
      </c>
      <c r="O1297" s="744"/>
      <c r="P1297" s="742">
        <v>44666</v>
      </c>
      <c r="Q1297" s="742"/>
      <c r="R1297" s="742"/>
      <c r="S1297" s="737" t="s">
        <v>2425</v>
      </c>
      <c r="T1297" s="737">
        <v>60</v>
      </c>
      <c r="U1297" s="737">
        <v>49405140</v>
      </c>
      <c r="V1297" s="737" t="s">
        <v>973</v>
      </c>
      <c r="W1297" s="737">
        <v>400</v>
      </c>
      <c r="X1297" s="784">
        <v>1072</v>
      </c>
      <c r="Y1297" s="679">
        <v>428800</v>
      </c>
      <c r="Z1297" s="680">
        <v>0.47</v>
      </c>
      <c r="AA1297" s="682">
        <f>Y1297*Z1297</f>
        <v>201536</v>
      </c>
      <c r="AB1297" s="682"/>
      <c r="AC1297" s="683">
        <v>0</v>
      </c>
      <c r="AD1297" s="692"/>
      <c r="AE1297" s="684"/>
      <c r="AF1297" s="695">
        <f>AA1297+AD1297+AE1297</f>
        <v>201536</v>
      </c>
      <c r="AG1297" s="442" t="s">
        <v>47</v>
      </c>
      <c r="AH1297" s="676"/>
      <c r="AI1297" s="685" t="s">
        <v>2420</v>
      </c>
      <c r="AJ1297" s="676" t="s">
        <v>2436</v>
      </c>
      <c r="AK1297" s="696" t="s">
        <v>2408</v>
      </c>
      <c r="AL1297" s="676">
        <v>80239</v>
      </c>
      <c r="AM1297" s="442" t="s">
        <v>52</v>
      </c>
      <c r="AN1297" s="676" t="s">
        <v>1110</v>
      </c>
      <c r="AO1297" s="442"/>
      <c r="AP1297" s="688"/>
      <c r="AQ1297" s="688" t="s">
        <v>37</v>
      </c>
      <c r="AR1297" s="688"/>
      <c r="AS1297" s="562"/>
      <c r="AT1297" s="697"/>
      <c r="AU1297" s="697"/>
      <c r="AV1297" s="662"/>
      <c r="AW1297" s="673">
        <f>U1297</f>
        <v>49405140</v>
      </c>
      <c r="AX1297" s="673" cm="1">
        <f t="array" ref="AX1297">SUM(MID(0&amp;AW1297,LARGE(INDEX(ISNUMBER(--MID(AW1297,ROW($1:$8),1))*ROW($1:$8),),ROW($1:$8))+1,1)*10^ROW($1:$8)/10)</f>
        <v>49405140</v>
      </c>
      <c r="AY1297" s="673" t="str">
        <f>VLOOKUP($AX1297,'Item Master Data'!$A:$F,3,FALSE)</f>
        <v>Q.PEAK DUO BLK ML G10+</v>
      </c>
      <c r="AZ1297" s="673">
        <f>VLOOKUP($AX1297,'Item Master Data'!$A:$F,6,FALSE)</f>
        <v>400</v>
      </c>
      <c r="BA1297" s="673">
        <f>X1297/BB1297</f>
        <v>33.5</v>
      </c>
      <c r="BB1297" s="673">
        <f>VLOOKUP(AX1297,'Item Master Data'!$A:$G,7,FALSE)</f>
        <v>32</v>
      </c>
      <c r="BC1297" s="673"/>
      <c r="BD1297" s="673">
        <f>W1297-AZ1297</f>
        <v>0</v>
      </c>
    </row>
    <row r="1298" spans="1:56">
      <c r="A1298" s="544"/>
      <c r="B1298" s="722">
        <v>44616</v>
      </c>
      <c r="C1298" s="722">
        <v>44616</v>
      </c>
      <c r="D1298" s="687" t="s">
        <v>3247</v>
      </c>
      <c r="E1298" s="676"/>
      <c r="F1298" s="676"/>
      <c r="G1298" s="737">
        <v>2022</v>
      </c>
      <c r="H1298" s="737">
        <v>4</v>
      </c>
      <c r="I1298" s="759" t="s">
        <v>3594</v>
      </c>
      <c r="J1298" s="742"/>
      <c r="K1298" s="743" t="s">
        <v>3618</v>
      </c>
      <c r="L1298" s="737" t="s">
        <v>2424</v>
      </c>
      <c r="M1298" s="744">
        <v>44615</v>
      </c>
      <c r="N1298" s="744">
        <v>44615</v>
      </c>
      <c r="O1298" s="744"/>
      <c r="P1298" s="742">
        <v>44664</v>
      </c>
      <c r="Q1298" s="742"/>
      <c r="R1298" s="742"/>
      <c r="S1298" s="737" t="s">
        <v>2425</v>
      </c>
      <c r="T1298" s="737">
        <v>60</v>
      </c>
      <c r="U1298" s="737">
        <v>49405140</v>
      </c>
      <c r="V1298" s="737" t="s">
        <v>973</v>
      </c>
      <c r="W1298" s="737">
        <v>400</v>
      </c>
      <c r="X1298" s="745">
        <v>320</v>
      </c>
      <c r="Y1298" s="679">
        <v>128000</v>
      </c>
      <c r="Z1298" s="680">
        <v>0.47</v>
      </c>
      <c r="AA1298" s="682">
        <f>Y1298*Z1298</f>
        <v>60160</v>
      </c>
      <c r="AB1298" s="682"/>
      <c r="AC1298" s="683">
        <v>0</v>
      </c>
      <c r="AD1298" s="692"/>
      <c r="AE1298" s="684"/>
      <c r="AF1298" s="695">
        <f>AA1298+AD1298+AE1298</f>
        <v>60160</v>
      </c>
      <c r="AG1298" s="442" t="s">
        <v>47</v>
      </c>
      <c r="AH1298" s="676"/>
      <c r="AI1298" s="685" t="s">
        <v>2420</v>
      </c>
      <c r="AJ1298" s="676" t="s">
        <v>2448</v>
      </c>
      <c r="AK1298" s="696" t="s">
        <v>1149</v>
      </c>
      <c r="AL1298" s="676">
        <v>78610</v>
      </c>
      <c r="AM1298" s="442" t="s">
        <v>52</v>
      </c>
      <c r="AN1298" s="676" t="s">
        <v>1110</v>
      </c>
      <c r="AO1298" s="442"/>
      <c r="AP1298" s="688"/>
      <c r="AQ1298" s="688" t="s">
        <v>37</v>
      </c>
      <c r="AR1298" s="688"/>
      <c r="AS1298" s="562"/>
      <c r="AT1298" s="697"/>
      <c r="AU1298" s="697"/>
      <c r="AV1298" s="662"/>
      <c r="AW1298" s="673">
        <f>U1298</f>
        <v>49405140</v>
      </c>
      <c r="AX1298" s="673" cm="1">
        <f t="array" ref="AX1298">SUM(MID(0&amp;AW1298,LARGE(INDEX(ISNUMBER(--MID(AW1298,ROW($1:$8),1))*ROW($1:$8),),ROW($1:$8))+1,1)*10^ROW($1:$8)/10)</f>
        <v>49405140</v>
      </c>
      <c r="AY1298" s="673" t="str">
        <f>VLOOKUP($AX1298,'Item Master Data'!$A:$F,3,FALSE)</f>
        <v>Q.PEAK DUO BLK ML G10+</v>
      </c>
      <c r="AZ1298" s="673">
        <f>VLOOKUP($AX1298,'Item Master Data'!$A:$F,6,FALSE)</f>
        <v>400</v>
      </c>
      <c r="BA1298" s="673">
        <f>X1298/BB1298</f>
        <v>10</v>
      </c>
      <c r="BB1298" s="673">
        <f>VLOOKUP(AX1298,'Item Master Data'!$A:$G,7,FALSE)</f>
        <v>32</v>
      </c>
      <c r="BC1298" s="673"/>
      <c r="BD1298" s="673">
        <f>W1298-AZ1298</f>
        <v>0</v>
      </c>
    </row>
    <row r="1299" spans="1:56">
      <c r="A1299" s="544"/>
      <c r="B1299" s="722">
        <v>44616</v>
      </c>
      <c r="C1299" s="722">
        <v>44616</v>
      </c>
      <c r="D1299" s="687" t="s">
        <v>3247</v>
      </c>
      <c r="E1299" s="676"/>
      <c r="F1299" s="676"/>
      <c r="G1299" s="737">
        <v>2022</v>
      </c>
      <c r="H1299" s="737">
        <v>4</v>
      </c>
      <c r="I1299" s="759" t="s">
        <v>3594</v>
      </c>
      <c r="J1299" s="742"/>
      <c r="K1299" s="743" t="s">
        <v>3619</v>
      </c>
      <c r="L1299" s="737" t="s">
        <v>2424</v>
      </c>
      <c r="M1299" s="744">
        <v>44615</v>
      </c>
      <c r="N1299" s="744">
        <v>44615</v>
      </c>
      <c r="O1299" s="744"/>
      <c r="P1299" s="742">
        <v>44664</v>
      </c>
      <c r="Q1299" s="742">
        <v>44669</v>
      </c>
      <c r="R1299" s="742">
        <v>44670</v>
      </c>
      <c r="S1299" s="737" t="s">
        <v>2425</v>
      </c>
      <c r="T1299" s="737">
        <v>60</v>
      </c>
      <c r="U1299" s="737">
        <v>49405140</v>
      </c>
      <c r="V1299" s="737" t="s">
        <v>973</v>
      </c>
      <c r="W1299" s="737">
        <v>400</v>
      </c>
      <c r="X1299" s="745">
        <v>416</v>
      </c>
      <c r="Y1299" s="679">
        <v>166400</v>
      </c>
      <c r="Z1299" s="443">
        <v>0.47</v>
      </c>
      <c r="AA1299" s="682">
        <f>Y1299*Z1299</f>
        <v>78208</v>
      </c>
      <c r="AB1299" s="682"/>
      <c r="AC1299" s="683">
        <v>0</v>
      </c>
      <c r="AD1299" s="692"/>
      <c r="AE1299" s="684"/>
      <c r="AF1299" s="695">
        <f>AA1299+AD1299+AE1299</f>
        <v>78208</v>
      </c>
      <c r="AG1299" s="676" t="s">
        <v>47</v>
      </c>
      <c r="AH1299" s="676"/>
      <c r="AI1299" s="685" t="s">
        <v>2420</v>
      </c>
      <c r="AJ1299" s="676" t="s">
        <v>3524</v>
      </c>
      <c r="AK1299" s="696" t="s">
        <v>2452</v>
      </c>
      <c r="AL1299" s="676">
        <v>29420</v>
      </c>
      <c r="AM1299" s="676" t="s">
        <v>52</v>
      </c>
      <c r="AN1299" s="676" t="s">
        <v>1110</v>
      </c>
      <c r="AO1299" s="676"/>
      <c r="AP1299" s="688"/>
      <c r="AQ1299" s="688" t="s">
        <v>37</v>
      </c>
      <c r="AR1299" s="688"/>
      <c r="AS1299" s="562"/>
      <c r="AT1299" s="697"/>
      <c r="AU1299" s="697"/>
      <c r="AV1299" s="662"/>
      <c r="AW1299" s="673">
        <f>U1299</f>
        <v>49405140</v>
      </c>
      <c r="AX1299" s="673" cm="1">
        <f t="array" ref="AX1299">SUM(MID(0&amp;AW1299,LARGE(INDEX(ISNUMBER(--MID(AW1299,ROW($1:$8),1))*ROW($1:$8),),ROW($1:$8))+1,1)*10^ROW($1:$8)/10)</f>
        <v>49405140</v>
      </c>
      <c r="AY1299" s="673" t="str">
        <f>VLOOKUP($AX1299,'Item Master Data'!$A:$F,3,FALSE)</f>
        <v>Q.PEAK DUO BLK ML G10+</v>
      </c>
      <c r="AZ1299" s="673">
        <f>VLOOKUP($AX1299,'Item Master Data'!$A:$F,6,FALSE)</f>
        <v>400</v>
      </c>
      <c r="BA1299" s="673">
        <f>X1299/BB1299</f>
        <v>13</v>
      </c>
      <c r="BB1299" s="673">
        <f>VLOOKUP(AX1299,'Item Master Data'!$A:$G,7,FALSE)</f>
        <v>32</v>
      </c>
      <c r="BC1299" s="673"/>
      <c r="BD1299" s="673">
        <f>W1299-AZ1299</f>
        <v>0</v>
      </c>
    </row>
    <row r="1300" spans="1:56">
      <c r="A1300" s="544"/>
      <c r="B1300" s="722">
        <v>44616</v>
      </c>
      <c r="C1300" s="722">
        <v>44616</v>
      </c>
      <c r="D1300" s="687" t="s">
        <v>3247</v>
      </c>
      <c r="E1300" s="676"/>
      <c r="F1300" s="676"/>
      <c r="G1300" s="737">
        <v>2022</v>
      </c>
      <c r="H1300" s="737">
        <v>4</v>
      </c>
      <c r="I1300" s="759" t="s">
        <v>3594</v>
      </c>
      <c r="J1300" s="742"/>
      <c r="K1300" s="743" t="s">
        <v>3606</v>
      </c>
      <c r="L1300" s="737" t="s">
        <v>2424</v>
      </c>
      <c r="M1300" s="744">
        <v>44615</v>
      </c>
      <c r="N1300" s="744">
        <v>44615</v>
      </c>
      <c r="O1300" s="744"/>
      <c r="P1300" s="742">
        <v>44664</v>
      </c>
      <c r="Q1300" s="742"/>
      <c r="R1300" s="742"/>
      <c r="S1300" s="737" t="s">
        <v>2425</v>
      </c>
      <c r="T1300" s="737">
        <v>60</v>
      </c>
      <c r="U1300" s="737">
        <v>49405140</v>
      </c>
      <c r="V1300" s="737" t="s">
        <v>973</v>
      </c>
      <c r="W1300" s="737">
        <v>400</v>
      </c>
      <c r="X1300" s="745">
        <v>416</v>
      </c>
      <c r="Y1300" s="679">
        <v>166400</v>
      </c>
      <c r="Z1300" s="443">
        <v>0.47</v>
      </c>
      <c r="AA1300" s="682">
        <f>Y1300*Z1300</f>
        <v>78208</v>
      </c>
      <c r="AB1300" s="682"/>
      <c r="AC1300" s="683">
        <v>0</v>
      </c>
      <c r="AD1300" s="692"/>
      <c r="AE1300" s="684"/>
      <c r="AF1300" s="695">
        <f>AA1300+AD1300+AE1300</f>
        <v>78208</v>
      </c>
      <c r="AG1300" s="442" t="s">
        <v>47</v>
      </c>
      <c r="AH1300" s="676"/>
      <c r="AI1300" s="685" t="s">
        <v>2420</v>
      </c>
      <c r="AJ1300" s="676" t="s">
        <v>1167</v>
      </c>
      <c r="AK1300" s="696" t="s">
        <v>1163</v>
      </c>
      <c r="AL1300" s="676">
        <v>28216</v>
      </c>
      <c r="AM1300" s="442" t="s">
        <v>52</v>
      </c>
      <c r="AN1300" s="676" t="s">
        <v>1110</v>
      </c>
      <c r="AO1300" s="442"/>
      <c r="AP1300" s="688"/>
      <c r="AQ1300" s="688" t="s">
        <v>37</v>
      </c>
      <c r="AR1300" s="688"/>
      <c r="AS1300" s="562"/>
      <c r="AT1300" s="697"/>
      <c r="AU1300" s="697"/>
      <c r="AV1300" s="662"/>
      <c r="AW1300" s="673">
        <f>U1300</f>
        <v>49405140</v>
      </c>
      <c r="AX1300" s="673" cm="1">
        <f t="array" ref="AX1300">SUM(MID(0&amp;AW1300,LARGE(INDEX(ISNUMBER(--MID(AW1300,ROW($1:$8),1))*ROW($1:$8),),ROW($1:$8))+1,1)*10^ROW($1:$8)/10)</f>
        <v>49405140</v>
      </c>
      <c r="AY1300" s="673" t="str">
        <f>VLOOKUP($AX1300,'Item Master Data'!$A:$F,3,FALSE)</f>
        <v>Q.PEAK DUO BLK ML G10+</v>
      </c>
      <c r="AZ1300" s="673">
        <f>VLOOKUP($AX1300,'Item Master Data'!$A:$F,6,FALSE)</f>
        <v>400</v>
      </c>
      <c r="BA1300" s="673">
        <f>X1300/BB1300</f>
        <v>13</v>
      </c>
      <c r="BB1300" s="673">
        <f>VLOOKUP(AX1300,'Item Master Data'!$A:$G,7,FALSE)</f>
        <v>32</v>
      </c>
      <c r="BC1300" s="673"/>
      <c r="BD1300" s="673">
        <f>W1300-AZ1300</f>
        <v>0</v>
      </c>
    </row>
    <row r="1301" spans="1:56">
      <c r="A1301" s="544"/>
      <c r="B1301" s="722">
        <v>44616</v>
      </c>
      <c r="C1301" s="722">
        <v>44616</v>
      </c>
      <c r="D1301" s="687" t="s">
        <v>3247</v>
      </c>
      <c r="E1301" s="676"/>
      <c r="F1301" s="676"/>
      <c r="G1301" s="737">
        <v>2022</v>
      </c>
      <c r="H1301" s="737">
        <v>4</v>
      </c>
      <c r="I1301" s="759" t="s">
        <v>3596</v>
      </c>
      <c r="J1301" s="742"/>
      <c r="K1301" s="743" t="s">
        <v>3606</v>
      </c>
      <c r="L1301" s="737" t="s">
        <v>2424</v>
      </c>
      <c r="M1301" s="744">
        <v>44615</v>
      </c>
      <c r="N1301" s="744">
        <v>44615</v>
      </c>
      <c r="O1301" s="744"/>
      <c r="P1301" s="742">
        <v>44664</v>
      </c>
      <c r="Q1301" s="742"/>
      <c r="R1301" s="742"/>
      <c r="S1301" s="737" t="s">
        <v>2425</v>
      </c>
      <c r="T1301" s="737">
        <v>60</v>
      </c>
      <c r="U1301" s="737">
        <v>49405140</v>
      </c>
      <c r="V1301" s="737" t="s">
        <v>973</v>
      </c>
      <c r="W1301" s="737">
        <v>400</v>
      </c>
      <c r="X1301" s="745">
        <v>320</v>
      </c>
      <c r="Y1301" s="679">
        <v>128000</v>
      </c>
      <c r="Z1301" s="680">
        <v>0.47</v>
      </c>
      <c r="AA1301" s="682">
        <f>Y1301*Z1301</f>
        <v>60160</v>
      </c>
      <c r="AB1301" s="682"/>
      <c r="AC1301" s="444">
        <v>0</v>
      </c>
      <c r="AD1301" s="692"/>
      <c r="AE1301" s="684"/>
      <c r="AF1301" s="695">
        <f>AA1301+AD1301+AE1301</f>
        <v>60160</v>
      </c>
      <c r="AG1301" s="442" t="s">
        <v>47</v>
      </c>
      <c r="AH1301" s="676"/>
      <c r="AI1301" s="685" t="s">
        <v>2420</v>
      </c>
      <c r="AJ1301" s="676" t="s">
        <v>2465</v>
      </c>
      <c r="AK1301" s="696" t="s">
        <v>1088</v>
      </c>
      <c r="AL1301" s="676">
        <v>32583</v>
      </c>
      <c r="AM1301" s="442" t="s">
        <v>52</v>
      </c>
      <c r="AN1301" s="676" t="s">
        <v>1110</v>
      </c>
      <c r="AO1301" s="442"/>
      <c r="AP1301" s="688"/>
      <c r="AQ1301" s="688" t="s">
        <v>37</v>
      </c>
      <c r="AR1301" s="688"/>
      <c r="AS1301" s="562"/>
      <c r="AT1301" s="697"/>
      <c r="AU1301" s="697"/>
      <c r="AV1301" s="662"/>
      <c r="AW1301" s="673">
        <f>U1301</f>
        <v>49405140</v>
      </c>
      <c r="AX1301" s="673" cm="1">
        <f t="array" ref="AX1301">SUM(MID(0&amp;AW1301,LARGE(INDEX(ISNUMBER(--MID(AW1301,ROW($1:$8),1))*ROW($1:$8),),ROW($1:$8))+1,1)*10^ROW($1:$8)/10)</f>
        <v>49405140</v>
      </c>
      <c r="AY1301" s="673" t="str">
        <f>VLOOKUP($AX1301,'Item Master Data'!$A:$F,3,FALSE)</f>
        <v>Q.PEAK DUO BLK ML G10+</v>
      </c>
      <c r="AZ1301" s="673">
        <f>VLOOKUP($AX1301,'Item Master Data'!$A:$F,6,FALSE)</f>
        <v>400</v>
      </c>
      <c r="BA1301" s="673">
        <f>X1301/BB1301</f>
        <v>10</v>
      </c>
      <c r="BB1301" s="673">
        <f>VLOOKUP(AX1301,'Item Master Data'!$A:$G,7,FALSE)</f>
        <v>32</v>
      </c>
      <c r="BC1301" s="673"/>
      <c r="BD1301" s="673">
        <f>W1301-AZ1301</f>
        <v>0</v>
      </c>
    </row>
    <row r="1302" spans="1:56">
      <c r="A1302" s="544"/>
      <c r="B1302" s="722">
        <v>44616</v>
      </c>
      <c r="C1302" s="722">
        <v>44616</v>
      </c>
      <c r="D1302" s="687" t="s">
        <v>3247</v>
      </c>
      <c r="E1302" s="676"/>
      <c r="F1302" s="737"/>
      <c r="G1302" s="737">
        <v>2022</v>
      </c>
      <c r="H1302" s="737">
        <v>4</v>
      </c>
      <c r="I1302" s="759" t="s">
        <v>3596</v>
      </c>
      <c r="J1302" s="742"/>
      <c r="K1302" s="743" t="s">
        <v>3606</v>
      </c>
      <c r="L1302" s="737" t="s">
        <v>2424</v>
      </c>
      <c r="M1302" s="744">
        <v>44615</v>
      </c>
      <c r="N1302" s="744">
        <v>44615</v>
      </c>
      <c r="O1302" s="744"/>
      <c r="P1302" s="742">
        <v>44666</v>
      </c>
      <c r="Q1302" s="742"/>
      <c r="R1302" s="742"/>
      <c r="S1302" s="737" t="s">
        <v>2425</v>
      </c>
      <c r="T1302" s="737">
        <v>60</v>
      </c>
      <c r="U1302" s="737">
        <v>49405140</v>
      </c>
      <c r="V1302" s="737" t="s">
        <v>973</v>
      </c>
      <c r="W1302" s="737">
        <v>400</v>
      </c>
      <c r="X1302" s="784">
        <v>320</v>
      </c>
      <c r="Y1302" s="679">
        <v>128000</v>
      </c>
      <c r="Z1302" s="680">
        <v>0.47</v>
      </c>
      <c r="AA1302" s="682">
        <f>Y1302*Z1302</f>
        <v>60160</v>
      </c>
      <c r="AB1302" s="682"/>
      <c r="AC1302" s="444">
        <v>0</v>
      </c>
      <c r="AD1302" s="692"/>
      <c r="AE1302" s="684"/>
      <c r="AF1302" s="695">
        <f>AA1302+AD1302+AE1302</f>
        <v>60160</v>
      </c>
      <c r="AG1302" s="442" t="s">
        <v>47</v>
      </c>
      <c r="AH1302" s="676"/>
      <c r="AI1302" s="685" t="s">
        <v>2420</v>
      </c>
      <c r="AJ1302" s="676" t="s">
        <v>2440</v>
      </c>
      <c r="AK1302" s="696" t="s">
        <v>1138</v>
      </c>
      <c r="AL1302" s="676">
        <v>85714</v>
      </c>
      <c r="AM1302" s="442" t="s">
        <v>52</v>
      </c>
      <c r="AN1302" s="676" t="s">
        <v>1110</v>
      </c>
      <c r="AO1302" s="442"/>
      <c r="AP1302" s="688"/>
      <c r="AQ1302" s="688" t="s">
        <v>37</v>
      </c>
      <c r="AR1302" s="688"/>
      <c r="AS1302" s="562"/>
      <c r="AT1302" s="697"/>
      <c r="AU1302" s="697"/>
      <c r="AV1302" s="662"/>
      <c r="AW1302" s="673">
        <f>U1302</f>
        <v>49405140</v>
      </c>
      <c r="AX1302" s="673" cm="1">
        <f t="array" ref="AX1302">SUM(MID(0&amp;AW1302,LARGE(INDEX(ISNUMBER(--MID(AW1302,ROW($1:$8),1))*ROW($1:$8),),ROW($1:$8))+1,1)*10^ROW($1:$8)/10)</f>
        <v>49405140</v>
      </c>
      <c r="AY1302" s="673" t="str">
        <f>VLOOKUP($AX1302,'Item Master Data'!$A:$F,3,FALSE)</f>
        <v>Q.PEAK DUO BLK ML G10+</v>
      </c>
      <c r="AZ1302" s="673">
        <f>VLOOKUP($AX1302,'Item Master Data'!$A:$F,6,FALSE)</f>
        <v>400</v>
      </c>
      <c r="BA1302" s="673">
        <f>X1302/BB1302</f>
        <v>10</v>
      </c>
      <c r="BB1302" s="673">
        <f>VLOOKUP(AX1302,'Item Master Data'!$A:$G,7,FALSE)</f>
        <v>32</v>
      </c>
      <c r="BC1302" s="673"/>
      <c r="BD1302" s="673">
        <f>W1302-AZ1302</f>
        <v>0</v>
      </c>
    </row>
    <row r="1303" spans="1:56">
      <c r="A1303" s="544"/>
      <c r="B1303" s="722">
        <v>44616</v>
      </c>
      <c r="C1303" s="722">
        <v>44616</v>
      </c>
      <c r="D1303" s="687" t="s">
        <v>3247</v>
      </c>
      <c r="E1303" s="676"/>
      <c r="F1303" s="737"/>
      <c r="G1303" s="737">
        <v>2022</v>
      </c>
      <c r="H1303" s="737">
        <v>4</v>
      </c>
      <c r="I1303" s="759" t="s">
        <v>3596</v>
      </c>
      <c r="J1303" s="742"/>
      <c r="K1303" s="743" t="s">
        <v>3606</v>
      </c>
      <c r="L1303" s="737" t="s">
        <v>2424</v>
      </c>
      <c r="M1303" s="744">
        <v>44615</v>
      </c>
      <c r="N1303" s="744">
        <v>44615</v>
      </c>
      <c r="O1303" s="744"/>
      <c r="P1303" s="742">
        <v>44666</v>
      </c>
      <c r="Q1303" s="742"/>
      <c r="R1303" s="742"/>
      <c r="S1303" s="737" t="s">
        <v>2425</v>
      </c>
      <c r="T1303" s="737">
        <v>60</v>
      </c>
      <c r="U1303" s="737">
        <v>49405140</v>
      </c>
      <c r="V1303" s="737" t="s">
        <v>973</v>
      </c>
      <c r="W1303" s="737">
        <v>400</v>
      </c>
      <c r="X1303" s="784">
        <v>416</v>
      </c>
      <c r="Y1303" s="679">
        <v>166400</v>
      </c>
      <c r="Z1303" s="680">
        <v>0.47</v>
      </c>
      <c r="AA1303" s="682">
        <f>Y1303*Z1303</f>
        <v>78208</v>
      </c>
      <c r="AB1303" s="682"/>
      <c r="AC1303" s="444">
        <v>0</v>
      </c>
      <c r="AD1303" s="692"/>
      <c r="AE1303" s="684"/>
      <c r="AF1303" s="695">
        <f>AA1303+AD1303+AE1303</f>
        <v>78208</v>
      </c>
      <c r="AG1303" s="442" t="s">
        <v>47</v>
      </c>
      <c r="AH1303" s="676"/>
      <c r="AI1303" s="685" t="s">
        <v>2420</v>
      </c>
      <c r="AJ1303" s="676" t="s">
        <v>1167</v>
      </c>
      <c r="AK1303" s="696" t="s">
        <v>1163</v>
      </c>
      <c r="AL1303" s="676">
        <v>28216</v>
      </c>
      <c r="AM1303" s="442" t="s">
        <v>52</v>
      </c>
      <c r="AN1303" s="676" t="s">
        <v>1110</v>
      </c>
      <c r="AO1303" s="442"/>
      <c r="AP1303" s="688"/>
      <c r="AQ1303" s="688" t="s">
        <v>37</v>
      </c>
      <c r="AR1303" s="688"/>
      <c r="AS1303" s="562"/>
      <c r="AT1303" s="697"/>
      <c r="AU1303" s="697"/>
      <c r="AV1303" s="662"/>
      <c r="AW1303" s="673">
        <f>U1303</f>
        <v>49405140</v>
      </c>
      <c r="AX1303" s="673" cm="1">
        <f t="array" ref="AX1303">SUM(MID(0&amp;AW1303,LARGE(INDEX(ISNUMBER(--MID(AW1303,ROW($1:$8),1))*ROW($1:$8),),ROW($1:$8))+1,1)*10^ROW($1:$8)/10)</f>
        <v>49405140</v>
      </c>
      <c r="AY1303" s="673" t="str">
        <f>VLOOKUP($AX1303,'Item Master Data'!$A:$F,3,FALSE)</f>
        <v>Q.PEAK DUO BLK ML G10+</v>
      </c>
      <c r="AZ1303" s="673">
        <f>VLOOKUP($AX1303,'Item Master Data'!$A:$F,6,FALSE)</f>
        <v>400</v>
      </c>
      <c r="BA1303" s="673">
        <f>X1303/BB1303</f>
        <v>13</v>
      </c>
      <c r="BB1303" s="673">
        <f>VLOOKUP(AX1303,'Item Master Data'!$A:$G,7,FALSE)</f>
        <v>32</v>
      </c>
      <c r="BC1303" s="673"/>
      <c r="BD1303" s="673">
        <f>W1303-AZ1303</f>
        <v>0</v>
      </c>
    </row>
    <row r="1304" spans="1:56">
      <c r="A1304" s="544"/>
      <c r="B1304" s="722">
        <v>44616</v>
      </c>
      <c r="C1304" s="722">
        <v>44616</v>
      </c>
      <c r="D1304" s="687" t="s">
        <v>3247</v>
      </c>
      <c r="E1304" s="676"/>
      <c r="F1304" s="442"/>
      <c r="G1304" s="737">
        <v>2022</v>
      </c>
      <c r="H1304" s="737">
        <v>4</v>
      </c>
      <c r="I1304" s="759" t="s">
        <v>3594</v>
      </c>
      <c r="J1304" s="742"/>
      <c r="K1304" s="743" t="s">
        <v>3607</v>
      </c>
      <c r="L1304" s="737" t="s">
        <v>2424</v>
      </c>
      <c r="M1304" s="744">
        <v>44615</v>
      </c>
      <c r="N1304" s="744">
        <v>44615</v>
      </c>
      <c r="O1304" s="744"/>
      <c r="P1304" s="742">
        <v>44664</v>
      </c>
      <c r="Q1304" s="742"/>
      <c r="R1304" s="742"/>
      <c r="S1304" s="737" t="s">
        <v>2425</v>
      </c>
      <c r="T1304" s="737">
        <v>60</v>
      </c>
      <c r="U1304" s="737">
        <v>49405140</v>
      </c>
      <c r="V1304" s="737" t="s">
        <v>973</v>
      </c>
      <c r="W1304" s="737">
        <v>400</v>
      </c>
      <c r="X1304" s="745">
        <v>768</v>
      </c>
      <c r="Y1304" s="679">
        <v>307200</v>
      </c>
      <c r="Z1304" s="443">
        <v>0.47</v>
      </c>
      <c r="AA1304" s="682">
        <f>Y1304*Z1304</f>
        <v>144384</v>
      </c>
      <c r="AB1304" s="682"/>
      <c r="AC1304" s="444">
        <v>0</v>
      </c>
      <c r="AD1304" s="692"/>
      <c r="AE1304" s="441"/>
      <c r="AF1304" s="695">
        <f>AA1304+AD1304+AE1304</f>
        <v>144384</v>
      </c>
      <c r="AG1304" s="442" t="s">
        <v>47</v>
      </c>
      <c r="AH1304" s="676"/>
      <c r="AI1304" s="685" t="s">
        <v>2420</v>
      </c>
      <c r="AJ1304" s="442" t="s">
        <v>2430</v>
      </c>
      <c r="AK1304" s="696" t="s">
        <v>1149</v>
      </c>
      <c r="AL1304" s="676">
        <v>75061</v>
      </c>
      <c r="AM1304" s="442" t="s">
        <v>52</v>
      </c>
      <c r="AN1304" s="676" t="s">
        <v>1110</v>
      </c>
      <c r="AO1304" s="442"/>
      <c r="AP1304" s="688"/>
      <c r="AQ1304" s="688" t="s">
        <v>37</v>
      </c>
      <c r="AR1304" s="688"/>
      <c r="AS1304" s="562"/>
      <c r="AT1304" s="697"/>
      <c r="AU1304" s="697"/>
      <c r="AV1304" s="662"/>
      <c r="AW1304" s="673">
        <f>U1304</f>
        <v>49405140</v>
      </c>
      <c r="AX1304" s="673" cm="1">
        <f t="array" ref="AX1304">SUM(MID(0&amp;AW1304,LARGE(INDEX(ISNUMBER(--MID(AW1304,ROW($1:$8),1))*ROW($1:$8),),ROW($1:$8))+1,1)*10^ROW($1:$8)/10)</f>
        <v>49405140</v>
      </c>
      <c r="AY1304" s="673" t="str">
        <f>VLOOKUP($AX1304,'Item Master Data'!$A:$F,3,FALSE)</f>
        <v>Q.PEAK DUO BLK ML G10+</v>
      </c>
      <c r="AZ1304" s="673">
        <f>VLOOKUP($AX1304,'Item Master Data'!$A:$F,6,FALSE)</f>
        <v>400</v>
      </c>
      <c r="BA1304" s="673">
        <f>X1304/BB1304</f>
        <v>24</v>
      </c>
      <c r="BB1304" s="673">
        <f>VLOOKUP(AX1304,'Item Master Data'!$A:$G,7,FALSE)</f>
        <v>32</v>
      </c>
      <c r="BC1304" s="673"/>
      <c r="BD1304" s="673">
        <f>W1304-AZ1304</f>
        <v>0</v>
      </c>
    </row>
    <row r="1305" spans="1:56">
      <c r="A1305" s="544"/>
      <c r="B1305" s="722">
        <v>44616</v>
      </c>
      <c r="C1305" s="722">
        <v>44616</v>
      </c>
      <c r="D1305" s="687" t="s">
        <v>3247</v>
      </c>
      <c r="E1305" s="676"/>
      <c r="F1305" s="676"/>
      <c r="G1305" s="737">
        <v>2022</v>
      </c>
      <c r="H1305" s="737">
        <v>4</v>
      </c>
      <c r="I1305" s="759" t="s">
        <v>3596</v>
      </c>
      <c r="J1305" s="742"/>
      <c r="K1305" s="743" t="s">
        <v>3607</v>
      </c>
      <c r="L1305" s="737" t="s">
        <v>2424</v>
      </c>
      <c r="M1305" s="744">
        <v>44615</v>
      </c>
      <c r="N1305" s="744">
        <v>44615</v>
      </c>
      <c r="O1305" s="744"/>
      <c r="P1305" s="742">
        <v>44664</v>
      </c>
      <c r="Q1305" s="742"/>
      <c r="R1305" s="742"/>
      <c r="S1305" s="737" t="s">
        <v>2425</v>
      </c>
      <c r="T1305" s="737">
        <v>60</v>
      </c>
      <c r="U1305" s="737">
        <v>49405140</v>
      </c>
      <c r="V1305" s="737" t="s">
        <v>973</v>
      </c>
      <c r="W1305" s="737">
        <v>400</v>
      </c>
      <c r="X1305" s="745">
        <v>640</v>
      </c>
      <c r="Y1305" s="679">
        <v>256000</v>
      </c>
      <c r="Z1305" s="443">
        <v>0.47</v>
      </c>
      <c r="AA1305" s="682">
        <f>Y1305*Z1305</f>
        <v>120320</v>
      </c>
      <c r="AB1305" s="682"/>
      <c r="AC1305" s="444">
        <v>0</v>
      </c>
      <c r="AD1305" s="692"/>
      <c r="AE1305" s="441"/>
      <c r="AF1305" s="695">
        <f>AA1305+AD1305+AE1305</f>
        <v>120320</v>
      </c>
      <c r="AG1305" s="442" t="s">
        <v>47</v>
      </c>
      <c r="AH1305" s="676"/>
      <c r="AI1305" s="685" t="s">
        <v>2420</v>
      </c>
      <c r="AJ1305" s="442" t="s">
        <v>2430</v>
      </c>
      <c r="AK1305" s="696" t="s">
        <v>1149</v>
      </c>
      <c r="AL1305" s="676">
        <v>75061</v>
      </c>
      <c r="AM1305" s="442" t="s">
        <v>52</v>
      </c>
      <c r="AN1305" s="676" t="s">
        <v>1110</v>
      </c>
      <c r="AO1305" s="442"/>
      <c r="AP1305" s="688"/>
      <c r="AQ1305" s="688" t="s">
        <v>37</v>
      </c>
      <c r="AR1305" s="688"/>
      <c r="AS1305" s="562"/>
      <c r="AT1305" s="697"/>
      <c r="AU1305" s="697"/>
      <c r="AV1305" s="662"/>
      <c r="AW1305" s="673">
        <f>U1305</f>
        <v>49405140</v>
      </c>
      <c r="AX1305" s="673" cm="1">
        <f t="array" ref="AX1305">SUM(MID(0&amp;AW1305,LARGE(INDEX(ISNUMBER(--MID(AW1305,ROW($1:$8),1))*ROW($1:$8),),ROW($1:$8))+1,1)*10^ROW($1:$8)/10)</f>
        <v>49405140</v>
      </c>
      <c r="AY1305" s="673" t="str">
        <f>VLOOKUP($AX1305,'Item Master Data'!$A:$F,3,FALSE)</f>
        <v>Q.PEAK DUO BLK ML G10+</v>
      </c>
      <c r="AZ1305" s="673">
        <f>VLOOKUP($AX1305,'Item Master Data'!$A:$F,6,FALSE)</f>
        <v>400</v>
      </c>
      <c r="BA1305" s="673">
        <f>X1305/BB1305</f>
        <v>20</v>
      </c>
      <c r="BB1305" s="673">
        <f>VLOOKUP(AX1305,'Item Master Data'!$A:$G,7,FALSE)</f>
        <v>32</v>
      </c>
      <c r="BC1305" s="673"/>
      <c r="BD1305" s="673">
        <f>W1305-AZ1305</f>
        <v>0</v>
      </c>
    </row>
    <row r="1306" spans="1:56">
      <c r="A1306" s="544"/>
      <c r="B1306" s="722">
        <v>44616</v>
      </c>
      <c r="C1306" s="722">
        <v>44616</v>
      </c>
      <c r="D1306" s="687" t="s">
        <v>3247</v>
      </c>
      <c r="E1306" s="676" t="s">
        <v>3637</v>
      </c>
      <c r="F1306" s="442"/>
      <c r="G1306" s="725">
        <v>2022</v>
      </c>
      <c r="H1306" s="734">
        <v>4</v>
      </c>
      <c r="I1306" s="758" t="s">
        <v>1561</v>
      </c>
      <c r="J1306" s="738">
        <v>44666</v>
      </c>
      <c r="K1306" s="747" t="s">
        <v>3638</v>
      </c>
      <c r="L1306" s="748" t="s">
        <v>2424</v>
      </c>
      <c r="M1306" s="740">
        <v>44615</v>
      </c>
      <c r="N1306" s="740">
        <v>44615</v>
      </c>
      <c r="O1306" s="740"/>
      <c r="P1306" s="738">
        <v>44663</v>
      </c>
      <c r="Q1306" s="740">
        <v>44659</v>
      </c>
      <c r="R1306" s="740">
        <v>44666</v>
      </c>
      <c r="S1306" s="748" t="s">
        <v>2425</v>
      </c>
      <c r="T1306" s="748">
        <v>60</v>
      </c>
      <c r="U1306" s="748">
        <v>49405140</v>
      </c>
      <c r="V1306" s="748" t="s">
        <v>973</v>
      </c>
      <c r="W1306" s="748">
        <v>400</v>
      </c>
      <c r="X1306" s="749">
        <v>768</v>
      </c>
      <c r="Y1306" s="679">
        <v>307200</v>
      </c>
      <c r="Z1306" s="443">
        <v>0.47</v>
      </c>
      <c r="AA1306" s="682">
        <f>Y1306*Z1306</f>
        <v>144384</v>
      </c>
      <c r="AB1306" s="682"/>
      <c r="AC1306" s="444">
        <v>0</v>
      </c>
      <c r="AD1306" s="692"/>
      <c r="AE1306" s="441"/>
      <c r="AF1306" s="695">
        <f>AA1306+AD1306+AE1306</f>
        <v>144384</v>
      </c>
      <c r="AG1306" s="442" t="s">
        <v>47</v>
      </c>
      <c r="AH1306" s="676"/>
      <c r="AI1306" s="685" t="s">
        <v>2420</v>
      </c>
      <c r="AJ1306" s="442" t="s">
        <v>2114</v>
      </c>
      <c r="AK1306" s="696" t="s">
        <v>50</v>
      </c>
      <c r="AL1306" s="676">
        <v>95206</v>
      </c>
      <c r="AM1306" s="442" t="s">
        <v>52</v>
      </c>
      <c r="AN1306" s="442" t="s">
        <v>1110</v>
      </c>
      <c r="AO1306" s="442"/>
      <c r="AP1306" s="688"/>
      <c r="AQ1306" s="688" t="s">
        <v>37</v>
      </c>
      <c r="AR1306" s="688"/>
      <c r="AS1306" s="562"/>
      <c r="AT1306" s="697"/>
      <c r="AU1306" s="697"/>
      <c r="AV1306" s="662"/>
      <c r="AW1306" s="673">
        <f>U1306</f>
        <v>49405140</v>
      </c>
      <c r="AX1306" s="673" cm="1">
        <f t="array" ref="AX1306">SUM(MID(0&amp;AW1306,LARGE(INDEX(ISNUMBER(--MID(AW1306,ROW($1:$8),1))*ROW($1:$8),),ROW($1:$8))+1,1)*10^ROW($1:$8)/10)</f>
        <v>49405140</v>
      </c>
      <c r="AY1306" s="673" t="str">
        <f>VLOOKUP($AX1306,'Item Master Data'!$A:$F,3,FALSE)</f>
        <v>Q.PEAK DUO BLK ML G10+</v>
      </c>
      <c r="AZ1306" s="673">
        <f>VLOOKUP($AX1306,'Item Master Data'!$A:$F,6,FALSE)</f>
        <v>400</v>
      </c>
      <c r="BA1306" s="673">
        <f>X1306/BB1306</f>
        <v>24</v>
      </c>
      <c r="BB1306" s="673">
        <f>VLOOKUP(AX1306,'Item Master Data'!$A:$G,7,FALSE)</f>
        <v>32</v>
      </c>
      <c r="BC1306" s="673"/>
      <c r="BD1306" s="673">
        <f>W1306-AZ1306</f>
        <v>0</v>
      </c>
    </row>
    <row r="1307" spans="1:56">
      <c r="A1307" s="544"/>
      <c r="B1307" s="722">
        <v>44616</v>
      </c>
      <c r="C1307" s="722">
        <v>44616</v>
      </c>
      <c r="D1307" s="687" t="s">
        <v>3247</v>
      </c>
      <c r="E1307" s="676" t="s">
        <v>3640</v>
      </c>
      <c r="F1307" s="442"/>
      <c r="G1307" s="725">
        <v>2022</v>
      </c>
      <c r="H1307" s="734">
        <v>4</v>
      </c>
      <c r="I1307" s="798" t="s">
        <v>3279</v>
      </c>
      <c r="J1307" s="799">
        <v>44663</v>
      </c>
      <c r="K1307" s="747" t="s">
        <v>3638</v>
      </c>
      <c r="L1307" s="748" t="s">
        <v>2424</v>
      </c>
      <c r="M1307" s="740">
        <v>44615</v>
      </c>
      <c r="N1307" s="740">
        <v>44615</v>
      </c>
      <c r="O1307" s="740"/>
      <c r="P1307" s="738">
        <v>44663</v>
      </c>
      <c r="Q1307" s="740">
        <v>44659</v>
      </c>
      <c r="R1307" s="740">
        <v>44663</v>
      </c>
      <c r="S1307" s="748" t="s">
        <v>2425</v>
      </c>
      <c r="T1307" s="748">
        <v>60</v>
      </c>
      <c r="U1307" s="748">
        <v>49405140</v>
      </c>
      <c r="V1307" s="748" t="s">
        <v>973</v>
      </c>
      <c r="W1307" s="748">
        <v>400</v>
      </c>
      <c r="X1307" s="749">
        <v>768</v>
      </c>
      <c r="Y1307" s="679">
        <v>307200</v>
      </c>
      <c r="Z1307" s="443">
        <v>0.47</v>
      </c>
      <c r="AA1307" s="682">
        <f>Y1307*Z1307</f>
        <v>144384</v>
      </c>
      <c r="AB1307" s="682"/>
      <c r="AC1307" s="444">
        <v>0</v>
      </c>
      <c r="AD1307" s="692"/>
      <c r="AE1307" s="441"/>
      <c r="AF1307" s="695">
        <f>AA1307+AD1307+AE1307</f>
        <v>144384</v>
      </c>
      <c r="AG1307" s="442" t="s">
        <v>47</v>
      </c>
      <c r="AH1307" s="676"/>
      <c r="AI1307" s="685" t="s">
        <v>2420</v>
      </c>
      <c r="AJ1307" s="442" t="s">
        <v>2436</v>
      </c>
      <c r="AK1307" s="696" t="s">
        <v>2408</v>
      </c>
      <c r="AL1307" s="676">
        <v>80239</v>
      </c>
      <c r="AM1307" s="442" t="s">
        <v>52</v>
      </c>
      <c r="AN1307" s="442" t="s">
        <v>1110</v>
      </c>
      <c r="AO1307" s="442"/>
      <c r="AP1307" s="688"/>
      <c r="AQ1307" s="688" t="s">
        <v>37</v>
      </c>
      <c r="AR1307" s="688"/>
      <c r="AS1307" s="562"/>
      <c r="AT1307" s="697"/>
      <c r="AU1307" s="697"/>
      <c r="AV1307" s="662"/>
      <c r="AW1307" s="673">
        <f>U1307</f>
        <v>49405140</v>
      </c>
      <c r="AX1307" s="673" cm="1">
        <f t="array" ref="AX1307">SUM(MID(0&amp;AW1307,LARGE(INDEX(ISNUMBER(--MID(AW1307,ROW($1:$8),1))*ROW($1:$8),),ROW($1:$8))+1,1)*10^ROW($1:$8)/10)</f>
        <v>49405140</v>
      </c>
      <c r="AY1307" s="673" t="str">
        <f>VLOOKUP($AX1307,'Item Master Data'!$A:$F,3,FALSE)</f>
        <v>Q.PEAK DUO BLK ML G10+</v>
      </c>
      <c r="AZ1307" s="673">
        <f>VLOOKUP($AX1307,'Item Master Data'!$A:$F,6,FALSE)</f>
        <v>400</v>
      </c>
      <c r="BA1307" s="673">
        <f>X1307/BB1307</f>
        <v>24</v>
      </c>
      <c r="BB1307" s="673">
        <f>VLOOKUP(AX1307,'Item Master Data'!$A:$G,7,FALSE)</f>
        <v>32</v>
      </c>
      <c r="BC1307" s="673"/>
      <c r="BD1307" s="673">
        <f>W1307-AZ1307</f>
        <v>0</v>
      </c>
    </row>
    <row r="1308" spans="1:56">
      <c r="A1308" s="544"/>
      <c r="B1308" s="722">
        <v>44616</v>
      </c>
      <c r="C1308" s="722">
        <v>44616</v>
      </c>
      <c r="D1308" s="687" t="s">
        <v>3247</v>
      </c>
      <c r="E1308" s="676" t="s">
        <v>3641</v>
      </c>
      <c r="F1308" s="442"/>
      <c r="G1308" s="725">
        <v>2022</v>
      </c>
      <c r="H1308" s="734">
        <v>4</v>
      </c>
      <c r="I1308" s="738" t="s">
        <v>1561</v>
      </c>
      <c r="J1308" s="738">
        <v>44662</v>
      </c>
      <c r="K1308" s="747" t="s">
        <v>3638</v>
      </c>
      <c r="L1308" s="748" t="s">
        <v>2424</v>
      </c>
      <c r="M1308" s="740">
        <v>44615</v>
      </c>
      <c r="N1308" s="740">
        <v>44615</v>
      </c>
      <c r="O1308" s="740"/>
      <c r="P1308" s="738">
        <v>44663</v>
      </c>
      <c r="Q1308" s="740">
        <v>44658</v>
      </c>
      <c r="R1308" s="740">
        <v>44662</v>
      </c>
      <c r="S1308" s="748" t="s">
        <v>2425</v>
      </c>
      <c r="T1308" s="748">
        <v>60</v>
      </c>
      <c r="U1308" s="748">
        <v>49405140</v>
      </c>
      <c r="V1308" s="748" t="s">
        <v>973</v>
      </c>
      <c r="W1308" s="748">
        <v>400</v>
      </c>
      <c r="X1308" s="749">
        <v>768</v>
      </c>
      <c r="Y1308" s="679">
        <v>307200</v>
      </c>
      <c r="Z1308" s="443">
        <v>0.47</v>
      </c>
      <c r="AA1308" s="682">
        <f>Y1308*Z1308</f>
        <v>144384</v>
      </c>
      <c r="AB1308" s="682"/>
      <c r="AC1308" s="444">
        <v>0</v>
      </c>
      <c r="AD1308" s="692"/>
      <c r="AE1308" s="441"/>
      <c r="AF1308" s="695">
        <f>AA1308+AD1308+AE1308</f>
        <v>144384</v>
      </c>
      <c r="AG1308" s="442" t="s">
        <v>47</v>
      </c>
      <c r="AH1308" s="676"/>
      <c r="AI1308" s="685" t="s">
        <v>2420</v>
      </c>
      <c r="AJ1308" s="442" t="s">
        <v>2412</v>
      </c>
      <c r="AK1308" s="696" t="s">
        <v>1408</v>
      </c>
      <c r="AL1308" s="676">
        <v>89118</v>
      </c>
      <c r="AM1308" s="442" t="s">
        <v>52</v>
      </c>
      <c r="AN1308" s="676" t="s">
        <v>1110</v>
      </c>
      <c r="AO1308" s="442"/>
      <c r="AP1308" s="688"/>
      <c r="AQ1308" s="688" t="s">
        <v>37</v>
      </c>
      <c r="AR1308" s="688"/>
      <c r="AS1308" s="562"/>
      <c r="AT1308" s="697"/>
      <c r="AU1308" s="697"/>
      <c r="AV1308" s="662"/>
      <c r="AW1308" s="673">
        <f>U1308</f>
        <v>49405140</v>
      </c>
      <c r="AX1308" s="673" cm="1">
        <f t="array" ref="AX1308">SUM(MID(0&amp;AW1308,LARGE(INDEX(ISNUMBER(--MID(AW1308,ROW($1:$8),1))*ROW($1:$8),),ROW($1:$8))+1,1)*10^ROW($1:$8)/10)</f>
        <v>49405140</v>
      </c>
      <c r="AY1308" s="673" t="str">
        <f>VLOOKUP($AX1308,'Item Master Data'!$A:$F,3,FALSE)</f>
        <v>Q.PEAK DUO BLK ML G10+</v>
      </c>
      <c r="AZ1308" s="673">
        <f>VLOOKUP($AX1308,'Item Master Data'!$A:$F,6,FALSE)</f>
        <v>400</v>
      </c>
      <c r="BA1308" s="673">
        <f>X1308/BB1308</f>
        <v>24</v>
      </c>
      <c r="BB1308" s="673">
        <f>VLOOKUP(AX1308,'Item Master Data'!$A:$G,7,FALSE)</f>
        <v>32</v>
      </c>
      <c r="BC1308" s="673"/>
      <c r="BD1308" s="673">
        <f>W1308-AZ1308</f>
        <v>0</v>
      </c>
    </row>
    <row r="1309" spans="1:56">
      <c r="A1309" s="544"/>
      <c r="B1309" s="722">
        <v>44616</v>
      </c>
      <c r="C1309" s="722">
        <v>44616</v>
      </c>
      <c r="D1309" s="687" t="s">
        <v>3247</v>
      </c>
      <c r="E1309" s="676" t="s">
        <v>3642</v>
      </c>
      <c r="F1309" s="442"/>
      <c r="G1309" s="725">
        <v>2022</v>
      </c>
      <c r="H1309" s="734">
        <v>4</v>
      </c>
      <c r="I1309" s="738" t="s">
        <v>1561</v>
      </c>
      <c r="J1309" s="738">
        <v>44663</v>
      </c>
      <c r="K1309" s="747" t="s">
        <v>3638</v>
      </c>
      <c r="L1309" s="748" t="s">
        <v>2424</v>
      </c>
      <c r="M1309" s="740">
        <v>44615</v>
      </c>
      <c r="N1309" s="740">
        <v>44615</v>
      </c>
      <c r="O1309" s="740"/>
      <c r="P1309" s="738">
        <v>44663</v>
      </c>
      <c r="Q1309" s="740">
        <v>44658</v>
      </c>
      <c r="R1309" s="740">
        <v>44663</v>
      </c>
      <c r="S1309" s="748" t="s">
        <v>2425</v>
      </c>
      <c r="T1309" s="748">
        <v>60</v>
      </c>
      <c r="U1309" s="748">
        <v>49405140</v>
      </c>
      <c r="V1309" s="748" t="s">
        <v>973</v>
      </c>
      <c r="W1309" s="748">
        <v>400</v>
      </c>
      <c r="X1309" s="749">
        <v>768</v>
      </c>
      <c r="Y1309" s="679">
        <v>307200</v>
      </c>
      <c r="Z1309" s="443">
        <v>0.47</v>
      </c>
      <c r="AA1309" s="682">
        <f>Y1309*Z1309</f>
        <v>144384</v>
      </c>
      <c r="AB1309" s="682"/>
      <c r="AC1309" s="444">
        <v>0</v>
      </c>
      <c r="AD1309" s="692"/>
      <c r="AE1309" s="441"/>
      <c r="AF1309" s="695">
        <f>AA1309+AD1309+AE1309</f>
        <v>144384</v>
      </c>
      <c r="AG1309" s="442" t="s">
        <v>47</v>
      </c>
      <c r="AH1309" s="676"/>
      <c r="AI1309" s="685" t="s">
        <v>2420</v>
      </c>
      <c r="AJ1309" s="442" t="s">
        <v>3643</v>
      </c>
      <c r="AK1309" s="696" t="s">
        <v>50</v>
      </c>
      <c r="AL1309" s="676">
        <v>91355</v>
      </c>
      <c r="AM1309" s="442" t="s">
        <v>52</v>
      </c>
      <c r="AN1309" s="676" t="s">
        <v>1110</v>
      </c>
      <c r="AO1309" s="442"/>
      <c r="AP1309" s="688"/>
      <c r="AQ1309" s="688" t="s">
        <v>37</v>
      </c>
      <c r="AR1309" s="688"/>
      <c r="AS1309" s="562"/>
      <c r="AT1309" s="697"/>
      <c r="AU1309" s="697"/>
      <c r="AV1309" s="662"/>
      <c r="AW1309" s="673">
        <f>U1309</f>
        <v>49405140</v>
      </c>
      <c r="AX1309" s="673" cm="1">
        <f t="array" ref="AX1309">SUM(MID(0&amp;AW1309,LARGE(INDEX(ISNUMBER(--MID(AW1309,ROW($1:$8),1))*ROW($1:$8),),ROW($1:$8))+1,1)*10^ROW($1:$8)/10)</f>
        <v>49405140</v>
      </c>
      <c r="AY1309" s="673" t="str">
        <f>VLOOKUP($AX1309,'Item Master Data'!$A:$F,3,FALSE)</f>
        <v>Q.PEAK DUO BLK ML G10+</v>
      </c>
      <c r="AZ1309" s="673">
        <f>VLOOKUP($AX1309,'Item Master Data'!$A:$F,6,FALSE)</f>
        <v>400</v>
      </c>
      <c r="BA1309" s="673">
        <f>X1309/BB1309</f>
        <v>24</v>
      </c>
      <c r="BB1309" s="673">
        <f>VLOOKUP(AX1309,'Item Master Data'!$A:$G,7,FALSE)</f>
        <v>32</v>
      </c>
      <c r="BC1309" s="673"/>
      <c r="BD1309" s="673">
        <f>W1309-AZ1309</f>
        <v>0</v>
      </c>
    </row>
    <row r="1310" spans="1:56">
      <c r="A1310" s="544"/>
      <c r="B1310" s="722">
        <v>44616</v>
      </c>
      <c r="C1310" s="722">
        <v>44616</v>
      </c>
      <c r="D1310" s="687" t="s">
        <v>3247</v>
      </c>
      <c r="E1310" s="676"/>
      <c r="F1310" s="442"/>
      <c r="G1310" s="737">
        <v>2022</v>
      </c>
      <c r="H1310" s="737">
        <v>4</v>
      </c>
      <c r="I1310" s="759" t="s">
        <v>3594</v>
      </c>
      <c r="J1310" s="742"/>
      <c r="K1310" s="743" t="s">
        <v>3620</v>
      </c>
      <c r="L1310" s="737" t="s">
        <v>2424</v>
      </c>
      <c r="M1310" s="744">
        <v>44615</v>
      </c>
      <c r="N1310" s="744">
        <v>44615</v>
      </c>
      <c r="O1310" s="744"/>
      <c r="P1310" s="742">
        <v>44666</v>
      </c>
      <c r="Q1310" s="742"/>
      <c r="R1310" s="742"/>
      <c r="S1310" s="737" t="s">
        <v>2425</v>
      </c>
      <c r="T1310" s="737">
        <v>60</v>
      </c>
      <c r="U1310" s="737">
        <v>49405140</v>
      </c>
      <c r="V1310" s="737" t="s">
        <v>973</v>
      </c>
      <c r="W1310" s="737">
        <v>400</v>
      </c>
      <c r="X1310" s="784">
        <v>416</v>
      </c>
      <c r="Y1310" s="679">
        <v>166400</v>
      </c>
      <c r="Z1310" s="443">
        <v>0.47</v>
      </c>
      <c r="AA1310" s="682">
        <f>Y1310*Z1310</f>
        <v>78208</v>
      </c>
      <c r="AB1310" s="682"/>
      <c r="AC1310" s="444">
        <v>0</v>
      </c>
      <c r="AD1310" s="692"/>
      <c r="AE1310" s="441"/>
      <c r="AF1310" s="695">
        <f>AA1310+AD1310+AE1310</f>
        <v>78208</v>
      </c>
      <c r="AG1310" s="442" t="s">
        <v>47</v>
      </c>
      <c r="AH1310" s="676"/>
      <c r="AI1310" s="685" t="s">
        <v>2420</v>
      </c>
      <c r="AJ1310" s="442" t="s">
        <v>3297</v>
      </c>
      <c r="AK1310" s="696" t="s">
        <v>1149</v>
      </c>
      <c r="AL1310" s="676">
        <v>79935</v>
      </c>
      <c r="AM1310" s="442" t="s">
        <v>52</v>
      </c>
      <c r="AN1310" s="442" t="s">
        <v>1110</v>
      </c>
      <c r="AO1310" s="442"/>
      <c r="AP1310" s="688"/>
      <c r="AQ1310" s="688" t="s">
        <v>37</v>
      </c>
      <c r="AR1310" s="688"/>
      <c r="AS1310" s="562"/>
      <c r="AT1310" s="697"/>
      <c r="AU1310" s="697"/>
      <c r="AV1310" s="662"/>
      <c r="AW1310" s="673">
        <f>U1310</f>
        <v>49405140</v>
      </c>
      <c r="AX1310" s="673" cm="1">
        <f t="array" ref="AX1310">SUM(MID(0&amp;AW1310,LARGE(INDEX(ISNUMBER(--MID(AW1310,ROW($1:$8),1))*ROW($1:$8),),ROW($1:$8))+1,1)*10^ROW($1:$8)/10)</f>
        <v>49405140</v>
      </c>
      <c r="AY1310" s="673" t="str">
        <f>VLOOKUP($AX1310,'Item Master Data'!$A:$F,3,FALSE)</f>
        <v>Q.PEAK DUO BLK ML G10+</v>
      </c>
      <c r="AZ1310" s="673">
        <f>VLOOKUP($AX1310,'Item Master Data'!$A:$F,6,FALSE)</f>
        <v>400</v>
      </c>
      <c r="BA1310" s="673">
        <f>X1310/BB1310</f>
        <v>13</v>
      </c>
      <c r="BB1310" s="673">
        <f>VLOOKUP(AX1310,'Item Master Data'!$A:$G,7,FALSE)</f>
        <v>32</v>
      </c>
      <c r="BC1310" s="673"/>
      <c r="BD1310" s="673">
        <f>W1310-AZ1310</f>
        <v>0</v>
      </c>
    </row>
    <row r="1311" spans="1:56">
      <c r="A1311" s="544"/>
      <c r="B1311" s="722">
        <v>44616</v>
      </c>
      <c r="C1311" s="722">
        <v>44616</v>
      </c>
      <c r="D1311" s="687" t="s">
        <v>3247</v>
      </c>
      <c r="E1311" s="676" t="s">
        <v>3644</v>
      </c>
      <c r="F1311" s="442"/>
      <c r="G1311" s="725">
        <v>2022</v>
      </c>
      <c r="H1311" s="734">
        <v>4</v>
      </c>
      <c r="I1311" s="798" t="s">
        <v>3279</v>
      </c>
      <c r="J1311" s="799">
        <v>44666</v>
      </c>
      <c r="K1311" s="747" t="s">
        <v>3645</v>
      </c>
      <c r="L1311" s="748" t="s">
        <v>2424</v>
      </c>
      <c r="M1311" s="740">
        <v>44615</v>
      </c>
      <c r="N1311" s="740">
        <v>44615</v>
      </c>
      <c r="O1311" s="740"/>
      <c r="P1311" s="738">
        <v>44663</v>
      </c>
      <c r="Q1311" s="740">
        <v>44663</v>
      </c>
      <c r="R1311" s="740">
        <v>44666</v>
      </c>
      <c r="S1311" s="748" t="s">
        <v>2425</v>
      </c>
      <c r="T1311" s="748">
        <v>60</v>
      </c>
      <c r="U1311" s="748">
        <v>49405140</v>
      </c>
      <c r="V1311" s="748" t="s">
        <v>973</v>
      </c>
      <c r="W1311" s="748">
        <v>400</v>
      </c>
      <c r="X1311" s="749">
        <v>160</v>
      </c>
      <c r="Y1311" s="679">
        <v>64000</v>
      </c>
      <c r="Z1311" s="443">
        <v>0.47</v>
      </c>
      <c r="AA1311" s="682">
        <f>Y1311*Z1311</f>
        <v>30080</v>
      </c>
      <c r="AB1311" s="682"/>
      <c r="AC1311" s="444">
        <v>0</v>
      </c>
      <c r="AD1311" s="692"/>
      <c r="AE1311" s="441"/>
      <c r="AF1311" s="695">
        <f>AA1311+AD1311+AE1311</f>
        <v>30080</v>
      </c>
      <c r="AG1311" s="442" t="s">
        <v>47</v>
      </c>
      <c r="AH1311" s="676"/>
      <c r="AI1311" s="685" t="s">
        <v>2420</v>
      </c>
      <c r="AJ1311" s="442" t="s">
        <v>3524</v>
      </c>
      <c r="AK1311" s="696" t="s">
        <v>2452</v>
      </c>
      <c r="AL1311" s="676">
        <v>29420</v>
      </c>
      <c r="AM1311" s="442" t="s">
        <v>52</v>
      </c>
      <c r="AN1311" s="442" t="s">
        <v>1110</v>
      </c>
      <c r="AO1311" s="442"/>
      <c r="AP1311" s="688"/>
      <c r="AQ1311" s="688" t="s">
        <v>37</v>
      </c>
      <c r="AR1311" s="688"/>
      <c r="AS1311" s="562"/>
      <c r="AT1311" s="697"/>
      <c r="AU1311" s="697"/>
      <c r="AV1311" s="662"/>
      <c r="AW1311" s="673">
        <f>U1311</f>
        <v>49405140</v>
      </c>
      <c r="AX1311" s="673" cm="1">
        <f t="array" ref="AX1311">SUM(MID(0&amp;AW1311,LARGE(INDEX(ISNUMBER(--MID(AW1311,ROW($1:$8),1))*ROW($1:$8),),ROW($1:$8))+1,1)*10^ROW($1:$8)/10)</f>
        <v>49405140</v>
      </c>
      <c r="AY1311" s="673" t="str">
        <f>VLOOKUP($AX1311,'Item Master Data'!$A:$F,3,FALSE)</f>
        <v>Q.PEAK DUO BLK ML G10+</v>
      </c>
      <c r="AZ1311" s="673">
        <f>VLOOKUP($AX1311,'Item Master Data'!$A:$F,6,FALSE)</f>
        <v>400</v>
      </c>
      <c r="BA1311" s="673">
        <f>X1311/BB1311</f>
        <v>5</v>
      </c>
      <c r="BB1311" s="673">
        <f>VLOOKUP(AX1311,'Item Master Data'!$A:$G,7,FALSE)</f>
        <v>32</v>
      </c>
      <c r="BC1311" s="673"/>
      <c r="BD1311" s="673">
        <f>W1311-AZ1311</f>
        <v>0</v>
      </c>
    </row>
    <row r="1312" spans="1:56">
      <c r="A1312" s="544"/>
      <c r="B1312" s="722">
        <v>44616</v>
      </c>
      <c r="C1312" s="722">
        <v>44616</v>
      </c>
      <c r="D1312" s="687" t="s">
        <v>3247</v>
      </c>
      <c r="E1312" s="676" t="s">
        <v>3650</v>
      </c>
      <c r="F1312" s="442"/>
      <c r="G1312" s="725">
        <v>2022</v>
      </c>
      <c r="H1312" s="734">
        <v>4</v>
      </c>
      <c r="I1312" s="798" t="s">
        <v>3279</v>
      </c>
      <c r="J1312" s="799">
        <v>44664</v>
      </c>
      <c r="K1312" s="747" t="s">
        <v>3645</v>
      </c>
      <c r="L1312" s="748" t="s">
        <v>2424</v>
      </c>
      <c r="M1312" s="740">
        <v>44615</v>
      </c>
      <c r="N1312" s="740">
        <v>44615</v>
      </c>
      <c r="O1312" s="740"/>
      <c r="P1312" s="738">
        <v>44663</v>
      </c>
      <c r="Q1312" s="740">
        <v>44663</v>
      </c>
      <c r="R1312" s="740">
        <v>44664</v>
      </c>
      <c r="S1312" s="748" t="s">
        <v>2425</v>
      </c>
      <c r="T1312" s="748">
        <v>60</v>
      </c>
      <c r="U1312" s="748">
        <v>49405140</v>
      </c>
      <c r="V1312" s="748" t="s">
        <v>973</v>
      </c>
      <c r="W1312" s="748">
        <v>400</v>
      </c>
      <c r="X1312" s="749">
        <v>160</v>
      </c>
      <c r="Y1312" s="679">
        <v>64000</v>
      </c>
      <c r="Z1312" s="443">
        <v>0.47</v>
      </c>
      <c r="AA1312" s="682">
        <f>Y1312*Z1312</f>
        <v>30080</v>
      </c>
      <c r="AB1312" s="682"/>
      <c r="AC1312" s="444">
        <v>0</v>
      </c>
      <c r="AD1312" s="692"/>
      <c r="AE1312" s="441"/>
      <c r="AF1312" s="695">
        <f>AA1312+AD1312+AE1312</f>
        <v>30080</v>
      </c>
      <c r="AG1312" s="442" t="s">
        <v>47</v>
      </c>
      <c r="AH1312" s="676"/>
      <c r="AI1312" s="685" t="s">
        <v>2420</v>
      </c>
      <c r="AJ1312" s="442" t="s">
        <v>2451</v>
      </c>
      <c r="AK1312" s="696" t="s">
        <v>2452</v>
      </c>
      <c r="AL1312" s="676">
        <v>29673</v>
      </c>
      <c r="AM1312" s="442" t="s">
        <v>52</v>
      </c>
      <c r="AN1312" s="442" t="s">
        <v>1110</v>
      </c>
      <c r="AO1312" s="442"/>
      <c r="AP1312" s="688"/>
      <c r="AQ1312" s="688" t="s">
        <v>37</v>
      </c>
      <c r="AR1312" s="688"/>
      <c r="AS1312" s="562"/>
      <c r="AT1312" s="697"/>
      <c r="AU1312" s="697"/>
      <c r="AV1312" s="662"/>
      <c r="AW1312" s="673">
        <f>U1312</f>
        <v>49405140</v>
      </c>
      <c r="AX1312" s="673" cm="1">
        <f t="array" ref="AX1312">SUM(MID(0&amp;AW1312,LARGE(INDEX(ISNUMBER(--MID(AW1312,ROW($1:$8),1))*ROW($1:$8),),ROW($1:$8))+1,1)*10^ROW($1:$8)/10)</f>
        <v>49405140</v>
      </c>
      <c r="AY1312" s="673" t="str">
        <f>VLOOKUP($AX1312,'Item Master Data'!$A:$F,3,FALSE)</f>
        <v>Q.PEAK DUO BLK ML G10+</v>
      </c>
      <c r="AZ1312" s="673">
        <f>VLOOKUP($AX1312,'Item Master Data'!$A:$F,6,FALSE)</f>
        <v>400</v>
      </c>
      <c r="BA1312" s="673">
        <f>X1312/BB1312</f>
        <v>5</v>
      </c>
      <c r="BB1312" s="673">
        <f>VLOOKUP(AX1312,'Item Master Data'!$A:$G,7,FALSE)</f>
        <v>32</v>
      </c>
      <c r="BC1312" s="673"/>
      <c r="BD1312" s="673">
        <f>W1312-AZ1312</f>
        <v>0</v>
      </c>
    </row>
    <row r="1313" spans="1:56">
      <c r="A1313" s="544"/>
      <c r="B1313" s="722">
        <v>44616</v>
      </c>
      <c r="C1313" s="722">
        <v>44616</v>
      </c>
      <c r="D1313" s="687" t="s">
        <v>3247</v>
      </c>
      <c r="E1313" s="676"/>
      <c r="F1313" s="442"/>
      <c r="G1313" s="737">
        <v>2022</v>
      </c>
      <c r="H1313" s="737">
        <v>4</v>
      </c>
      <c r="I1313" s="759" t="s">
        <v>3594</v>
      </c>
      <c r="J1313" s="742"/>
      <c r="K1313" s="743" t="s">
        <v>3608</v>
      </c>
      <c r="L1313" s="737" t="s">
        <v>2424</v>
      </c>
      <c r="M1313" s="744">
        <v>44615</v>
      </c>
      <c r="N1313" s="744">
        <v>44615</v>
      </c>
      <c r="O1313" s="744"/>
      <c r="P1313" s="742">
        <v>44664</v>
      </c>
      <c r="Q1313" s="742"/>
      <c r="R1313" s="742"/>
      <c r="S1313" s="737" t="s">
        <v>2425</v>
      </c>
      <c r="T1313" s="737">
        <v>60</v>
      </c>
      <c r="U1313" s="737">
        <v>49405140</v>
      </c>
      <c r="V1313" s="737" t="s">
        <v>973</v>
      </c>
      <c r="W1313" s="737">
        <v>400</v>
      </c>
      <c r="X1313" s="745">
        <v>640</v>
      </c>
      <c r="Y1313" s="679">
        <v>256000</v>
      </c>
      <c r="Z1313" s="443">
        <v>0.47</v>
      </c>
      <c r="AA1313" s="682">
        <f>Y1313*Z1313</f>
        <v>120320</v>
      </c>
      <c r="AB1313" s="682"/>
      <c r="AC1313" s="444">
        <v>0</v>
      </c>
      <c r="AD1313" s="692"/>
      <c r="AE1313" s="441"/>
      <c r="AF1313" s="695">
        <f>AA1313+AD1313+AE1313</f>
        <v>120320</v>
      </c>
      <c r="AG1313" s="442" t="s">
        <v>47</v>
      </c>
      <c r="AH1313" s="676"/>
      <c r="AI1313" s="685" t="s">
        <v>2420</v>
      </c>
      <c r="AJ1313" s="442" t="s">
        <v>1397</v>
      </c>
      <c r="AK1313" s="696" t="s">
        <v>1149</v>
      </c>
      <c r="AL1313" s="676">
        <v>77041</v>
      </c>
      <c r="AM1313" s="442" t="s">
        <v>52</v>
      </c>
      <c r="AN1313" s="442" t="s">
        <v>1110</v>
      </c>
      <c r="AO1313" s="442"/>
      <c r="AP1313" s="688"/>
      <c r="AQ1313" s="688" t="s">
        <v>37</v>
      </c>
      <c r="AR1313" s="688"/>
      <c r="AS1313" s="562"/>
      <c r="AT1313" s="697"/>
      <c r="AU1313" s="697"/>
      <c r="AV1313" s="662"/>
      <c r="AW1313" s="673">
        <f>U1313</f>
        <v>49405140</v>
      </c>
      <c r="AX1313" s="673" cm="1">
        <f t="array" ref="AX1313">SUM(MID(0&amp;AW1313,LARGE(INDEX(ISNUMBER(--MID(AW1313,ROW($1:$8),1))*ROW($1:$8),),ROW($1:$8))+1,1)*10^ROW($1:$8)/10)</f>
        <v>49405140</v>
      </c>
      <c r="AY1313" s="673" t="str">
        <f>VLOOKUP($AX1313,'Item Master Data'!$A:$F,3,FALSE)</f>
        <v>Q.PEAK DUO BLK ML G10+</v>
      </c>
      <c r="AZ1313" s="673">
        <f>VLOOKUP($AX1313,'Item Master Data'!$A:$F,6,FALSE)</f>
        <v>400</v>
      </c>
      <c r="BA1313" s="673">
        <f>X1313/BB1313</f>
        <v>20</v>
      </c>
      <c r="BB1313" s="673">
        <f>VLOOKUP(AX1313,'Item Master Data'!$A:$G,7,FALSE)</f>
        <v>32</v>
      </c>
      <c r="BC1313" s="673"/>
      <c r="BD1313" s="673">
        <f>W1313-AZ1313</f>
        <v>0</v>
      </c>
    </row>
    <row r="1314" spans="1:56">
      <c r="A1314" s="544"/>
      <c r="B1314" s="722">
        <v>44616</v>
      </c>
      <c r="C1314" s="722">
        <v>44616</v>
      </c>
      <c r="D1314" s="687" t="s">
        <v>3247</v>
      </c>
      <c r="E1314" s="676"/>
      <c r="F1314" s="442"/>
      <c r="G1314" s="737">
        <v>2022</v>
      </c>
      <c r="H1314" s="737">
        <v>4</v>
      </c>
      <c r="I1314" s="759" t="s">
        <v>3596</v>
      </c>
      <c r="J1314" s="742"/>
      <c r="K1314" s="743" t="s">
        <v>3608</v>
      </c>
      <c r="L1314" s="737" t="s">
        <v>2424</v>
      </c>
      <c r="M1314" s="744">
        <v>44615</v>
      </c>
      <c r="N1314" s="744">
        <v>44615</v>
      </c>
      <c r="O1314" s="744"/>
      <c r="P1314" s="742">
        <v>44664</v>
      </c>
      <c r="Q1314" s="742"/>
      <c r="R1314" s="742"/>
      <c r="S1314" s="737" t="s">
        <v>2425</v>
      </c>
      <c r="T1314" s="737">
        <v>60</v>
      </c>
      <c r="U1314" s="737">
        <v>49405140</v>
      </c>
      <c r="V1314" s="737" t="s">
        <v>973</v>
      </c>
      <c r="W1314" s="737">
        <v>400</v>
      </c>
      <c r="X1314" s="745">
        <v>640</v>
      </c>
      <c r="Y1314" s="679">
        <v>256000</v>
      </c>
      <c r="Z1314" s="443">
        <v>0.47</v>
      </c>
      <c r="AA1314" s="682">
        <f>Y1314*Z1314</f>
        <v>120320</v>
      </c>
      <c r="AB1314" s="682"/>
      <c r="AC1314" s="444">
        <v>0</v>
      </c>
      <c r="AD1314" s="692"/>
      <c r="AE1314" s="441"/>
      <c r="AF1314" s="695">
        <f>AA1314+AD1314+AE1314</f>
        <v>120320</v>
      </c>
      <c r="AG1314" s="442" t="s">
        <v>47</v>
      </c>
      <c r="AH1314" s="676"/>
      <c r="AI1314" s="685" t="s">
        <v>2420</v>
      </c>
      <c r="AJ1314" s="442" t="s">
        <v>1397</v>
      </c>
      <c r="AK1314" s="696" t="s">
        <v>1149</v>
      </c>
      <c r="AL1314" s="676">
        <v>77041</v>
      </c>
      <c r="AM1314" s="442" t="s">
        <v>52</v>
      </c>
      <c r="AN1314" s="442" t="s">
        <v>1110</v>
      </c>
      <c r="AO1314" s="442"/>
      <c r="AP1314" s="688"/>
      <c r="AQ1314" s="688" t="s">
        <v>37</v>
      </c>
      <c r="AR1314" s="688"/>
      <c r="AS1314" s="562"/>
      <c r="AT1314" s="697"/>
      <c r="AU1314" s="697"/>
      <c r="AV1314" s="662"/>
      <c r="AW1314" s="673">
        <f>U1314</f>
        <v>49405140</v>
      </c>
      <c r="AX1314" s="673" cm="1">
        <f t="array" ref="AX1314">SUM(MID(0&amp;AW1314,LARGE(INDEX(ISNUMBER(--MID(AW1314,ROW($1:$8),1))*ROW($1:$8),),ROW($1:$8))+1,1)*10^ROW($1:$8)/10)</f>
        <v>49405140</v>
      </c>
      <c r="AY1314" s="673" t="str">
        <f>VLOOKUP($AX1314,'Item Master Data'!$A:$F,3,FALSE)</f>
        <v>Q.PEAK DUO BLK ML G10+</v>
      </c>
      <c r="AZ1314" s="673">
        <f>VLOOKUP($AX1314,'Item Master Data'!$A:$F,6,FALSE)</f>
        <v>400</v>
      </c>
      <c r="BA1314" s="673">
        <f>X1314/BB1314</f>
        <v>20</v>
      </c>
      <c r="BB1314" s="673">
        <f>VLOOKUP(AX1314,'Item Master Data'!$A:$G,7,FALSE)</f>
        <v>32</v>
      </c>
      <c r="BC1314" s="673"/>
      <c r="BD1314" s="673">
        <f>W1314-AZ1314</f>
        <v>0</v>
      </c>
    </row>
    <row r="1315" spans="1:56">
      <c r="A1315" s="544"/>
      <c r="B1315" s="722">
        <v>44616</v>
      </c>
      <c r="C1315" s="722">
        <v>44616</v>
      </c>
      <c r="D1315" s="687" t="s">
        <v>3247</v>
      </c>
      <c r="E1315" s="676" t="s">
        <v>3646</v>
      </c>
      <c r="F1315" s="442"/>
      <c r="G1315" s="725">
        <v>2022</v>
      </c>
      <c r="H1315" s="734">
        <v>4</v>
      </c>
      <c r="I1315" s="758" t="s">
        <v>1561</v>
      </c>
      <c r="J1315" s="738">
        <v>44663</v>
      </c>
      <c r="K1315" s="747" t="s">
        <v>3647</v>
      </c>
      <c r="L1315" s="748" t="s">
        <v>2424</v>
      </c>
      <c r="M1315" s="740">
        <v>44615</v>
      </c>
      <c r="N1315" s="740">
        <v>44615</v>
      </c>
      <c r="O1315" s="740"/>
      <c r="P1315" s="738">
        <v>44663</v>
      </c>
      <c r="Q1315" s="740">
        <v>44659</v>
      </c>
      <c r="R1315" s="740">
        <v>44663</v>
      </c>
      <c r="S1315" s="748" t="s">
        <v>2425</v>
      </c>
      <c r="T1315" s="748">
        <v>60</v>
      </c>
      <c r="U1315" s="748">
        <v>49405140</v>
      </c>
      <c r="V1315" s="748" t="s">
        <v>973</v>
      </c>
      <c r="W1315" s="748">
        <v>400</v>
      </c>
      <c r="X1315" s="749">
        <v>768</v>
      </c>
      <c r="Y1315" s="679">
        <v>307200</v>
      </c>
      <c r="Z1315" s="443">
        <v>0.47</v>
      </c>
      <c r="AA1315" s="682">
        <f>Y1315*Z1315</f>
        <v>144384</v>
      </c>
      <c r="AB1315" s="682"/>
      <c r="AC1315" s="683">
        <v>0</v>
      </c>
      <c r="AD1315" s="692"/>
      <c r="AE1315" s="441"/>
      <c r="AF1315" s="695">
        <f>AA1315+AD1315+AE1315</f>
        <v>144384</v>
      </c>
      <c r="AG1315" s="442" t="s">
        <v>47</v>
      </c>
      <c r="AH1315" s="676"/>
      <c r="AI1315" s="685" t="s">
        <v>2420</v>
      </c>
      <c r="AJ1315" s="676" t="s">
        <v>1137</v>
      </c>
      <c r="AK1315" s="696" t="s">
        <v>1138</v>
      </c>
      <c r="AL1315" s="676">
        <v>85210</v>
      </c>
      <c r="AM1315" s="442" t="s">
        <v>52</v>
      </c>
      <c r="AN1315" s="442" t="s">
        <v>1110</v>
      </c>
      <c r="AO1315" s="442"/>
      <c r="AP1315" s="688"/>
      <c r="AQ1315" s="688" t="s">
        <v>37</v>
      </c>
      <c r="AR1315" s="688"/>
      <c r="AS1315" s="562"/>
      <c r="AT1315" s="697"/>
      <c r="AU1315" s="697"/>
      <c r="AV1315" s="662"/>
      <c r="AW1315" s="673">
        <f>U1315</f>
        <v>49405140</v>
      </c>
      <c r="AX1315" s="673" cm="1">
        <f t="array" ref="AX1315">SUM(MID(0&amp;AW1315,LARGE(INDEX(ISNUMBER(--MID(AW1315,ROW($1:$8),1))*ROW($1:$8),),ROW($1:$8))+1,1)*10^ROW($1:$8)/10)</f>
        <v>49405140</v>
      </c>
      <c r="AY1315" s="673" t="str">
        <f>VLOOKUP($AX1315,'Item Master Data'!$A:$F,3,FALSE)</f>
        <v>Q.PEAK DUO BLK ML G10+</v>
      </c>
      <c r="AZ1315" s="673">
        <f>VLOOKUP($AX1315,'Item Master Data'!$A:$F,6,FALSE)</f>
        <v>400</v>
      </c>
      <c r="BA1315" s="673">
        <f>X1315/BB1315</f>
        <v>24</v>
      </c>
      <c r="BB1315" s="673">
        <f>VLOOKUP(AX1315,'Item Master Data'!$A:$G,7,FALSE)</f>
        <v>32</v>
      </c>
      <c r="BC1315" s="673"/>
      <c r="BD1315" s="673">
        <f>W1315-AZ1315</f>
        <v>0</v>
      </c>
    </row>
    <row r="1316" spans="1:56">
      <c r="A1316" s="544"/>
      <c r="B1316" s="722">
        <v>44616</v>
      </c>
      <c r="C1316" s="722">
        <v>44616</v>
      </c>
      <c r="D1316" s="687" t="s">
        <v>3247</v>
      </c>
      <c r="E1316" s="676" t="s">
        <v>3646</v>
      </c>
      <c r="F1316" s="442"/>
      <c r="G1316" s="725">
        <v>2022</v>
      </c>
      <c r="H1316" s="734">
        <v>4</v>
      </c>
      <c r="I1316" s="758" t="s">
        <v>1561</v>
      </c>
      <c r="J1316" s="738">
        <v>44663</v>
      </c>
      <c r="K1316" s="747" t="s">
        <v>3647</v>
      </c>
      <c r="L1316" s="748" t="s">
        <v>2424</v>
      </c>
      <c r="M1316" s="740">
        <v>44615</v>
      </c>
      <c r="N1316" s="740">
        <v>44615</v>
      </c>
      <c r="O1316" s="740"/>
      <c r="P1316" s="738">
        <v>44663</v>
      </c>
      <c r="Q1316" s="740">
        <v>44659</v>
      </c>
      <c r="R1316" s="740">
        <v>44663</v>
      </c>
      <c r="S1316" s="748" t="s">
        <v>2425</v>
      </c>
      <c r="T1316" s="748">
        <v>60</v>
      </c>
      <c r="U1316" s="748">
        <v>49405140</v>
      </c>
      <c r="V1316" s="748" t="s">
        <v>973</v>
      </c>
      <c r="W1316" s="748">
        <v>400</v>
      </c>
      <c r="X1316" s="749">
        <v>768</v>
      </c>
      <c r="Y1316" s="679">
        <v>307200</v>
      </c>
      <c r="Z1316" s="443">
        <v>0.47</v>
      </c>
      <c r="AA1316" s="682">
        <f>Y1316*Z1316</f>
        <v>144384</v>
      </c>
      <c r="AB1316" s="682"/>
      <c r="AC1316" s="444">
        <v>0</v>
      </c>
      <c r="AD1316" s="692"/>
      <c r="AE1316" s="441"/>
      <c r="AF1316" s="695">
        <f>AA1316+AD1316+AE1316</f>
        <v>144384</v>
      </c>
      <c r="AG1316" s="442" t="s">
        <v>47</v>
      </c>
      <c r="AH1316" s="676"/>
      <c r="AI1316" s="685" t="s">
        <v>2420</v>
      </c>
      <c r="AJ1316" s="676" t="s">
        <v>1137</v>
      </c>
      <c r="AK1316" s="696" t="s">
        <v>1138</v>
      </c>
      <c r="AL1316" s="676">
        <v>85210</v>
      </c>
      <c r="AM1316" s="676" t="s">
        <v>52</v>
      </c>
      <c r="AN1316" s="676" t="s">
        <v>1110</v>
      </c>
      <c r="AO1316" s="442"/>
      <c r="AP1316" s="688"/>
      <c r="AQ1316" s="688" t="s">
        <v>37</v>
      </c>
      <c r="AR1316" s="688"/>
      <c r="AS1316" s="562"/>
      <c r="AT1316" s="697"/>
      <c r="AU1316" s="697"/>
      <c r="AV1316" s="662"/>
      <c r="AW1316" s="673">
        <f>U1316</f>
        <v>49405140</v>
      </c>
      <c r="AX1316" s="673" cm="1">
        <f t="array" ref="AX1316">SUM(MID(0&amp;AW1316,LARGE(INDEX(ISNUMBER(--MID(AW1316,ROW($1:$8),1))*ROW($1:$8),),ROW($1:$8))+1,1)*10^ROW($1:$8)/10)</f>
        <v>49405140</v>
      </c>
      <c r="AY1316" s="673" t="str">
        <f>VLOOKUP($AX1316,'Item Master Data'!$A:$F,3,FALSE)</f>
        <v>Q.PEAK DUO BLK ML G10+</v>
      </c>
      <c r="AZ1316" s="673">
        <f>VLOOKUP($AX1316,'Item Master Data'!$A:$F,6,FALSE)</f>
        <v>400</v>
      </c>
      <c r="BA1316" s="673">
        <f>X1316/BB1316</f>
        <v>24</v>
      </c>
      <c r="BB1316" s="673">
        <f>VLOOKUP(AX1316,'Item Master Data'!$A:$G,7,FALSE)</f>
        <v>32</v>
      </c>
      <c r="BC1316" s="673"/>
      <c r="BD1316" s="673">
        <f>W1316-AZ1316</f>
        <v>0</v>
      </c>
    </row>
    <row r="1317" spans="1:56">
      <c r="A1317" s="544"/>
      <c r="B1317" s="722">
        <v>44616</v>
      </c>
      <c r="C1317" s="722">
        <v>44616</v>
      </c>
      <c r="D1317" s="687" t="s">
        <v>3247</v>
      </c>
      <c r="E1317" s="676" t="s">
        <v>3649</v>
      </c>
      <c r="F1317" s="442"/>
      <c r="G1317" s="725">
        <v>2022</v>
      </c>
      <c r="H1317" s="734">
        <v>4</v>
      </c>
      <c r="I1317" s="738" t="s">
        <v>1561</v>
      </c>
      <c r="J1317" s="738">
        <v>44662</v>
      </c>
      <c r="K1317" s="747" t="s">
        <v>3647</v>
      </c>
      <c r="L1317" s="748" t="s">
        <v>2424</v>
      </c>
      <c r="M1317" s="740">
        <v>44615</v>
      </c>
      <c r="N1317" s="740">
        <v>44615</v>
      </c>
      <c r="O1317" s="740"/>
      <c r="P1317" s="738">
        <v>44663</v>
      </c>
      <c r="Q1317" s="740">
        <v>44659</v>
      </c>
      <c r="R1317" s="740">
        <v>44662</v>
      </c>
      <c r="S1317" s="748" t="s">
        <v>2425</v>
      </c>
      <c r="T1317" s="748">
        <v>60</v>
      </c>
      <c r="U1317" s="748">
        <v>49405140</v>
      </c>
      <c r="V1317" s="748" t="s">
        <v>973</v>
      </c>
      <c r="W1317" s="748">
        <v>400</v>
      </c>
      <c r="X1317" s="749">
        <v>768</v>
      </c>
      <c r="Y1317" s="679">
        <v>307200</v>
      </c>
      <c r="Z1317" s="443">
        <v>0.47</v>
      </c>
      <c r="AA1317" s="682">
        <f>Y1317*Z1317</f>
        <v>144384</v>
      </c>
      <c r="AB1317" s="682"/>
      <c r="AC1317" s="444">
        <v>0</v>
      </c>
      <c r="AD1317" s="692"/>
      <c r="AE1317" s="441"/>
      <c r="AF1317" s="695">
        <f>AA1317+AD1317+AE1317</f>
        <v>144384</v>
      </c>
      <c r="AG1317" s="442" t="s">
        <v>47</v>
      </c>
      <c r="AH1317" s="676"/>
      <c r="AI1317" s="685" t="s">
        <v>2420</v>
      </c>
      <c r="AJ1317" s="442" t="s">
        <v>2430</v>
      </c>
      <c r="AK1317" s="696" t="s">
        <v>1149</v>
      </c>
      <c r="AL1317" s="676">
        <v>75061</v>
      </c>
      <c r="AM1317" s="442" t="s">
        <v>52</v>
      </c>
      <c r="AN1317" s="442" t="s">
        <v>1110</v>
      </c>
      <c r="AO1317" s="442"/>
      <c r="AP1317" s="688"/>
      <c r="AQ1317" s="688" t="s">
        <v>37</v>
      </c>
      <c r="AR1317" s="688"/>
      <c r="AS1317" s="562"/>
      <c r="AT1317" s="697"/>
      <c r="AU1317" s="697"/>
      <c r="AV1317" s="662"/>
      <c r="AW1317" s="673">
        <f>U1317</f>
        <v>49405140</v>
      </c>
      <c r="AX1317" s="673" cm="1">
        <f t="array" ref="AX1317">SUM(MID(0&amp;AW1317,LARGE(INDEX(ISNUMBER(--MID(AW1317,ROW($1:$8),1))*ROW($1:$8),),ROW($1:$8))+1,1)*10^ROW($1:$8)/10)</f>
        <v>49405140</v>
      </c>
      <c r="AY1317" s="673" t="str">
        <f>VLOOKUP($AX1317,'Item Master Data'!$A:$F,3,FALSE)</f>
        <v>Q.PEAK DUO BLK ML G10+</v>
      </c>
      <c r="AZ1317" s="673">
        <f>VLOOKUP($AX1317,'Item Master Data'!$A:$F,6,FALSE)</f>
        <v>400</v>
      </c>
      <c r="BA1317" s="673">
        <f>X1317/BB1317</f>
        <v>24</v>
      </c>
      <c r="BB1317" s="673">
        <f>VLOOKUP(AX1317,'Item Master Data'!$A:$G,7,FALSE)</f>
        <v>32</v>
      </c>
      <c r="BC1317" s="673"/>
      <c r="BD1317" s="673">
        <f>W1317-AZ1317</f>
        <v>0</v>
      </c>
    </row>
    <row r="1318" spans="1:56">
      <c r="A1318" s="544"/>
      <c r="B1318" s="722">
        <v>44616</v>
      </c>
      <c r="C1318" s="722">
        <v>44616</v>
      </c>
      <c r="D1318" s="687" t="s">
        <v>3247</v>
      </c>
      <c r="E1318" s="676" t="s">
        <v>3651</v>
      </c>
      <c r="F1318" s="676"/>
      <c r="G1318" s="725">
        <v>2022</v>
      </c>
      <c r="H1318" s="734">
        <v>4</v>
      </c>
      <c r="I1318" s="758" t="s">
        <v>1561</v>
      </c>
      <c r="J1318" s="738">
        <v>44665</v>
      </c>
      <c r="K1318" s="747" t="s">
        <v>3647</v>
      </c>
      <c r="L1318" s="748" t="s">
        <v>2424</v>
      </c>
      <c r="M1318" s="740">
        <v>44615</v>
      </c>
      <c r="N1318" s="740">
        <v>44615</v>
      </c>
      <c r="O1318" s="740"/>
      <c r="P1318" s="738">
        <v>44663</v>
      </c>
      <c r="Q1318" s="740">
        <v>44662</v>
      </c>
      <c r="R1318" s="740">
        <v>44665</v>
      </c>
      <c r="S1318" s="748" t="s">
        <v>2425</v>
      </c>
      <c r="T1318" s="748">
        <v>60</v>
      </c>
      <c r="U1318" s="748">
        <v>49405140</v>
      </c>
      <c r="V1318" s="748" t="s">
        <v>973</v>
      </c>
      <c r="W1318" s="748">
        <v>400</v>
      </c>
      <c r="X1318" s="749">
        <v>768</v>
      </c>
      <c r="Y1318" s="679">
        <v>307200</v>
      </c>
      <c r="Z1318" s="443">
        <v>0.47</v>
      </c>
      <c r="AA1318" s="682">
        <f>Y1318*Z1318</f>
        <v>144384</v>
      </c>
      <c r="AB1318" s="682"/>
      <c r="AC1318" s="444">
        <v>0</v>
      </c>
      <c r="AD1318" s="692"/>
      <c r="AE1318" s="684"/>
      <c r="AF1318" s="695">
        <f>AA1318+AD1318+AE1318</f>
        <v>144384</v>
      </c>
      <c r="AG1318" s="442" t="s">
        <v>47</v>
      </c>
      <c r="AH1318" s="676"/>
      <c r="AI1318" s="685" t="s">
        <v>2420</v>
      </c>
      <c r="AJ1318" s="676" t="s">
        <v>2436</v>
      </c>
      <c r="AK1318" s="696" t="s">
        <v>2408</v>
      </c>
      <c r="AL1318" s="676">
        <v>80239</v>
      </c>
      <c r="AM1318" s="442" t="s">
        <v>52</v>
      </c>
      <c r="AN1318" s="676" t="s">
        <v>1110</v>
      </c>
      <c r="AO1318" s="442"/>
      <c r="AP1318" s="688"/>
      <c r="AQ1318" s="688" t="s">
        <v>37</v>
      </c>
      <c r="AR1318" s="688"/>
      <c r="AS1318" s="562"/>
      <c r="AT1318" s="697"/>
      <c r="AU1318" s="697"/>
      <c r="AV1318" s="662"/>
      <c r="AW1318" s="673">
        <f>U1318</f>
        <v>49405140</v>
      </c>
      <c r="AX1318" s="673" cm="1">
        <f t="array" ref="AX1318">SUM(MID(0&amp;AW1318,LARGE(INDEX(ISNUMBER(--MID(AW1318,ROW($1:$8),1))*ROW($1:$8),),ROW($1:$8))+1,1)*10^ROW($1:$8)/10)</f>
        <v>49405140</v>
      </c>
      <c r="AY1318" s="673" t="str">
        <f>VLOOKUP($AX1318,'Item Master Data'!$A:$F,3,FALSE)</f>
        <v>Q.PEAK DUO BLK ML G10+</v>
      </c>
      <c r="AZ1318" s="673">
        <f>VLOOKUP($AX1318,'Item Master Data'!$A:$F,6,FALSE)</f>
        <v>400</v>
      </c>
      <c r="BA1318" s="673">
        <f>X1318/BB1318</f>
        <v>24</v>
      </c>
      <c r="BB1318" s="673">
        <f>VLOOKUP(AX1318,'Item Master Data'!$A:$G,7,FALSE)</f>
        <v>32</v>
      </c>
      <c r="BC1318" s="673"/>
      <c r="BD1318" s="673">
        <f>W1318-AZ1318</f>
        <v>0</v>
      </c>
    </row>
    <row r="1319" spans="1:56">
      <c r="A1319" s="544"/>
      <c r="B1319" s="722">
        <v>44616</v>
      </c>
      <c r="C1319" s="722">
        <v>44616</v>
      </c>
      <c r="D1319" s="687" t="s">
        <v>3247</v>
      </c>
      <c r="E1319" s="676" t="s">
        <v>3641</v>
      </c>
      <c r="F1319" s="442"/>
      <c r="G1319" s="725">
        <v>2022</v>
      </c>
      <c r="H1319" s="734">
        <v>4</v>
      </c>
      <c r="I1319" s="758" t="s">
        <v>1561</v>
      </c>
      <c r="J1319" s="738">
        <v>44665</v>
      </c>
      <c r="K1319" s="747" t="s">
        <v>3647</v>
      </c>
      <c r="L1319" s="748" t="s">
        <v>2424</v>
      </c>
      <c r="M1319" s="740">
        <v>44615</v>
      </c>
      <c r="N1319" s="740">
        <v>44615</v>
      </c>
      <c r="O1319" s="740"/>
      <c r="P1319" s="738">
        <v>44663</v>
      </c>
      <c r="Q1319" s="740">
        <v>44662</v>
      </c>
      <c r="R1319" s="740">
        <v>44665</v>
      </c>
      <c r="S1319" s="748" t="s">
        <v>2425</v>
      </c>
      <c r="T1319" s="748">
        <v>60</v>
      </c>
      <c r="U1319" s="748">
        <v>49405140</v>
      </c>
      <c r="V1319" s="748" t="s">
        <v>973</v>
      </c>
      <c r="W1319" s="748">
        <v>400</v>
      </c>
      <c r="X1319" s="749">
        <v>768</v>
      </c>
      <c r="Y1319" s="679">
        <v>307200</v>
      </c>
      <c r="Z1319" s="443">
        <v>0.47</v>
      </c>
      <c r="AA1319" s="682">
        <f>Y1319*Z1319</f>
        <v>144384</v>
      </c>
      <c r="AB1319" s="682"/>
      <c r="AC1319" s="444">
        <v>0</v>
      </c>
      <c r="AD1319" s="692"/>
      <c r="AE1319" s="441"/>
      <c r="AF1319" s="695">
        <f>AA1319+AD1319+AE1319</f>
        <v>144384</v>
      </c>
      <c r="AG1319" s="442" t="s">
        <v>47</v>
      </c>
      <c r="AH1319" s="676"/>
      <c r="AI1319" s="685" t="s">
        <v>2420</v>
      </c>
      <c r="AJ1319" s="442" t="s">
        <v>2412</v>
      </c>
      <c r="AK1319" s="696" t="s">
        <v>1408</v>
      </c>
      <c r="AL1319" s="676">
        <v>89118</v>
      </c>
      <c r="AM1319" s="442" t="s">
        <v>52</v>
      </c>
      <c r="AN1319" s="442" t="s">
        <v>1110</v>
      </c>
      <c r="AO1319" s="442"/>
      <c r="AP1319" s="688"/>
      <c r="AQ1319" s="688" t="s">
        <v>37</v>
      </c>
      <c r="AR1319" s="688"/>
      <c r="AS1319" s="562"/>
      <c r="AT1319" s="697"/>
      <c r="AU1319" s="697"/>
      <c r="AV1319" s="662"/>
      <c r="AW1319" s="673">
        <f>U1319</f>
        <v>49405140</v>
      </c>
      <c r="AX1319" s="673" cm="1">
        <f t="array" ref="AX1319">SUM(MID(0&amp;AW1319,LARGE(INDEX(ISNUMBER(--MID(AW1319,ROW($1:$8),1))*ROW($1:$8),),ROW($1:$8))+1,1)*10^ROW($1:$8)/10)</f>
        <v>49405140</v>
      </c>
      <c r="AY1319" s="673" t="str">
        <f>VLOOKUP($AX1319,'Item Master Data'!$A:$F,3,FALSE)</f>
        <v>Q.PEAK DUO BLK ML G10+</v>
      </c>
      <c r="AZ1319" s="673">
        <f>VLOOKUP($AX1319,'Item Master Data'!$A:$F,6,FALSE)</f>
        <v>400</v>
      </c>
      <c r="BA1319" s="673">
        <f>X1319/BB1319</f>
        <v>24</v>
      </c>
      <c r="BB1319" s="673">
        <f>VLOOKUP(AX1319,'Item Master Data'!$A:$G,7,FALSE)</f>
        <v>32</v>
      </c>
      <c r="BC1319" s="673"/>
      <c r="BD1319" s="673">
        <f>W1319-AZ1319</f>
        <v>0</v>
      </c>
    </row>
    <row r="1320" spans="1:56">
      <c r="A1320" s="544"/>
      <c r="B1320" s="722">
        <v>44616</v>
      </c>
      <c r="C1320" s="722">
        <v>44616</v>
      </c>
      <c r="D1320" s="687" t="s">
        <v>3247</v>
      </c>
      <c r="E1320" s="676" t="s">
        <v>3646</v>
      </c>
      <c r="F1320" s="442"/>
      <c r="G1320" s="725">
        <v>2022</v>
      </c>
      <c r="H1320" s="734">
        <v>4</v>
      </c>
      <c r="I1320" s="758" t="s">
        <v>1561</v>
      </c>
      <c r="J1320" s="738">
        <v>44666</v>
      </c>
      <c r="K1320" s="747" t="s">
        <v>3647</v>
      </c>
      <c r="L1320" s="748" t="s">
        <v>2424</v>
      </c>
      <c r="M1320" s="740">
        <v>44615</v>
      </c>
      <c r="N1320" s="740">
        <v>44615</v>
      </c>
      <c r="O1320" s="740"/>
      <c r="P1320" s="738">
        <v>44663</v>
      </c>
      <c r="Q1320" s="740">
        <v>44662</v>
      </c>
      <c r="R1320" s="740">
        <v>44666</v>
      </c>
      <c r="S1320" s="748" t="s">
        <v>2425</v>
      </c>
      <c r="T1320" s="748">
        <v>60</v>
      </c>
      <c r="U1320" s="748">
        <v>49405140</v>
      </c>
      <c r="V1320" s="748" t="s">
        <v>973</v>
      </c>
      <c r="W1320" s="748">
        <v>400</v>
      </c>
      <c r="X1320" s="749">
        <v>768</v>
      </c>
      <c r="Y1320" s="679">
        <v>307200</v>
      </c>
      <c r="Z1320" s="443">
        <v>0.47</v>
      </c>
      <c r="AA1320" s="682">
        <f>Y1320*Z1320</f>
        <v>144384</v>
      </c>
      <c r="AB1320" s="682"/>
      <c r="AC1320" s="683">
        <v>0</v>
      </c>
      <c r="AD1320" s="692"/>
      <c r="AE1320" s="441"/>
      <c r="AF1320" s="695">
        <f>AA1320+AD1320+AE1320</f>
        <v>144384</v>
      </c>
      <c r="AG1320" s="442" t="s">
        <v>47</v>
      </c>
      <c r="AH1320" s="676"/>
      <c r="AI1320" s="685" t="s">
        <v>2420</v>
      </c>
      <c r="AJ1320" s="676" t="s">
        <v>1137</v>
      </c>
      <c r="AK1320" s="696" t="s">
        <v>1138</v>
      </c>
      <c r="AL1320" s="676">
        <v>85210</v>
      </c>
      <c r="AM1320" s="442" t="s">
        <v>52</v>
      </c>
      <c r="AN1320" s="442" t="s">
        <v>1110</v>
      </c>
      <c r="AO1320" s="442"/>
      <c r="AP1320" s="688"/>
      <c r="AQ1320" s="688" t="s">
        <v>37</v>
      </c>
      <c r="AR1320" s="688"/>
      <c r="AS1320" s="562"/>
      <c r="AT1320" s="697"/>
      <c r="AU1320" s="697"/>
      <c r="AV1320" s="662"/>
      <c r="AW1320" s="673">
        <f>U1320</f>
        <v>49405140</v>
      </c>
      <c r="AX1320" s="673" cm="1">
        <f t="array" ref="AX1320">SUM(MID(0&amp;AW1320,LARGE(INDEX(ISNUMBER(--MID(AW1320,ROW($1:$8),1))*ROW($1:$8),),ROW($1:$8))+1,1)*10^ROW($1:$8)/10)</f>
        <v>49405140</v>
      </c>
      <c r="AY1320" s="673" t="str">
        <f>VLOOKUP($AX1320,'Item Master Data'!$A:$F,3,FALSE)</f>
        <v>Q.PEAK DUO BLK ML G10+</v>
      </c>
      <c r="AZ1320" s="673">
        <f>VLOOKUP($AX1320,'Item Master Data'!$A:$F,6,FALSE)</f>
        <v>400</v>
      </c>
      <c r="BA1320" s="673">
        <f>X1320/BB1320</f>
        <v>24</v>
      </c>
      <c r="BB1320" s="673">
        <f>VLOOKUP(AX1320,'Item Master Data'!$A:$G,7,FALSE)</f>
        <v>32</v>
      </c>
      <c r="BC1320" s="673"/>
      <c r="BD1320" s="673">
        <f>W1320-AZ1320</f>
        <v>0</v>
      </c>
    </row>
    <row r="1321" spans="1:56">
      <c r="A1321" s="544"/>
      <c r="B1321" s="722">
        <v>44616</v>
      </c>
      <c r="C1321" s="722">
        <v>44616</v>
      </c>
      <c r="D1321" s="687" t="s">
        <v>3247</v>
      </c>
      <c r="E1321" s="676" t="s">
        <v>3646</v>
      </c>
      <c r="F1321" s="442"/>
      <c r="G1321" s="725">
        <v>2022</v>
      </c>
      <c r="H1321" s="734">
        <v>4</v>
      </c>
      <c r="I1321" s="800" t="s">
        <v>3279</v>
      </c>
      <c r="J1321" s="799">
        <v>44666</v>
      </c>
      <c r="K1321" s="747" t="s">
        <v>3647</v>
      </c>
      <c r="L1321" s="748" t="s">
        <v>2424</v>
      </c>
      <c r="M1321" s="740">
        <v>44615</v>
      </c>
      <c r="N1321" s="740">
        <v>44615</v>
      </c>
      <c r="O1321" s="740"/>
      <c r="P1321" s="738">
        <v>44663</v>
      </c>
      <c r="Q1321" s="740">
        <v>44662</v>
      </c>
      <c r="R1321" s="740">
        <v>44666</v>
      </c>
      <c r="S1321" s="748" t="s">
        <v>2425</v>
      </c>
      <c r="T1321" s="748">
        <v>60</v>
      </c>
      <c r="U1321" s="748">
        <v>49405140</v>
      </c>
      <c r="V1321" s="748" t="s">
        <v>973</v>
      </c>
      <c r="W1321" s="748">
        <v>400</v>
      </c>
      <c r="X1321" s="749">
        <v>768</v>
      </c>
      <c r="Y1321" s="679">
        <v>307200</v>
      </c>
      <c r="Z1321" s="443">
        <v>0.47</v>
      </c>
      <c r="AA1321" s="682">
        <f>Y1321*Z1321</f>
        <v>144384</v>
      </c>
      <c r="AB1321" s="682"/>
      <c r="AC1321" s="444">
        <v>0</v>
      </c>
      <c r="AD1321" s="692"/>
      <c r="AE1321" s="441"/>
      <c r="AF1321" s="695">
        <f>AA1321+AD1321+AE1321</f>
        <v>144384</v>
      </c>
      <c r="AG1321" s="442" t="s">
        <v>47</v>
      </c>
      <c r="AH1321" s="676"/>
      <c r="AI1321" s="685" t="s">
        <v>2420</v>
      </c>
      <c r="AJ1321" s="442" t="s">
        <v>1137</v>
      </c>
      <c r="AK1321" s="696" t="s">
        <v>1138</v>
      </c>
      <c r="AL1321" s="676">
        <v>85210</v>
      </c>
      <c r="AM1321" s="442" t="s">
        <v>52</v>
      </c>
      <c r="AN1321" s="442" t="s">
        <v>1110</v>
      </c>
      <c r="AO1321" s="442"/>
      <c r="AP1321" s="688"/>
      <c r="AQ1321" s="688" t="s">
        <v>37</v>
      </c>
      <c r="AR1321" s="688"/>
      <c r="AS1321" s="562"/>
      <c r="AT1321" s="697"/>
      <c r="AU1321" s="697"/>
      <c r="AV1321" s="662"/>
      <c r="AW1321" s="673">
        <f>U1321</f>
        <v>49405140</v>
      </c>
      <c r="AX1321" s="673" cm="1">
        <f t="array" ref="AX1321">SUM(MID(0&amp;AW1321,LARGE(INDEX(ISNUMBER(--MID(AW1321,ROW($1:$8),1))*ROW($1:$8),),ROW($1:$8))+1,1)*10^ROW($1:$8)/10)</f>
        <v>49405140</v>
      </c>
      <c r="AY1321" s="673" t="str">
        <f>VLOOKUP($AX1321,'Item Master Data'!$A:$F,3,FALSE)</f>
        <v>Q.PEAK DUO BLK ML G10+</v>
      </c>
      <c r="AZ1321" s="673">
        <f>VLOOKUP($AX1321,'Item Master Data'!$A:$F,6,FALSE)</f>
        <v>400</v>
      </c>
      <c r="BA1321" s="673">
        <f>X1321/BB1321</f>
        <v>24</v>
      </c>
      <c r="BB1321" s="673">
        <f>VLOOKUP(AX1321,'Item Master Data'!$A:$G,7,FALSE)</f>
        <v>32</v>
      </c>
      <c r="BC1321" s="673"/>
      <c r="BD1321" s="673">
        <f>W1321-AZ1321</f>
        <v>0</v>
      </c>
    </row>
    <row r="1322" spans="1:56">
      <c r="A1322" s="544"/>
      <c r="B1322" s="722">
        <v>44616</v>
      </c>
      <c r="C1322" s="722">
        <v>44616</v>
      </c>
      <c r="D1322" s="687" t="s">
        <v>3247</v>
      </c>
      <c r="E1322" s="676" t="s">
        <v>3646</v>
      </c>
      <c r="F1322" s="442"/>
      <c r="G1322" s="725">
        <v>2022</v>
      </c>
      <c r="H1322" s="734">
        <v>4</v>
      </c>
      <c r="I1322" s="800" t="s">
        <v>5395</v>
      </c>
      <c r="J1322" s="799">
        <v>44663</v>
      </c>
      <c r="K1322" s="747" t="s">
        <v>3647</v>
      </c>
      <c r="L1322" s="748" t="s">
        <v>2424</v>
      </c>
      <c r="M1322" s="740">
        <v>44615</v>
      </c>
      <c r="N1322" s="740">
        <v>44615</v>
      </c>
      <c r="O1322" s="740"/>
      <c r="P1322" s="738">
        <v>44663</v>
      </c>
      <c r="Q1322" s="740">
        <v>44659</v>
      </c>
      <c r="R1322" s="740">
        <v>44663</v>
      </c>
      <c r="S1322" s="748" t="s">
        <v>2425</v>
      </c>
      <c r="T1322" s="748">
        <v>60</v>
      </c>
      <c r="U1322" s="748">
        <v>49405140</v>
      </c>
      <c r="V1322" s="748" t="s">
        <v>973</v>
      </c>
      <c r="W1322" s="748">
        <v>400</v>
      </c>
      <c r="X1322" s="749">
        <v>512</v>
      </c>
      <c r="Y1322" s="679">
        <v>204800</v>
      </c>
      <c r="Z1322" s="443">
        <v>0.47</v>
      </c>
      <c r="AA1322" s="682">
        <f>Y1322*Z1322</f>
        <v>96256</v>
      </c>
      <c r="AB1322" s="682"/>
      <c r="AC1322" s="444">
        <v>0</v>
      </c>
      <c r="AD1322" s="692"/>
      <c r="AE1322" s="441"/>
      <c r="AF1322" s="695">
        <f>AA1322+AD1322+AE1322</f>
        <v>96256</v>
      </c>
      <c r="AG1322" s="442" t="s">
        <v>47</v>
      </c>
      <c r="AH1322" s="676"/>
      <c r="AI1322" s="685" t="s">
        <v>2420</v>
      </c>
      <c r="AJ1322" s="442" t="s">
        <v>1137</v>
      </c>
      <c r="AK1322" s="696" t="s">
        <v>1138</v>
      </c>
      <c r="AL1322" s="676">
        <v>85210</v>
      </c>
      <c r="AM1322" s="442" t="s">
        <v>52</v>
      </c>
      <c r="AN1322" s="442" t="s">
        <v>1110</v>
      </c>
      <c r="AO1322" s="442"/>
      <c r="AP1322" s="688"/>
      <c r="AQ1322" s="688" t="s">
        <v>37</v>
      </c>
      <c r="AR1322" s="688"/>
      <c r="AS1322" s="562"/>
      <c r="AT1322" s="697"/>
      <c r="AU1322" s="697"/>
      <c r="AV1322" s="662"/>
      <c r="AW1322" s="673">
        <f>U1322</f>
        <v>49405140</v>
      </c>
      <c r="AX1322" s="673" cm="1">
        <f t="array" ref="AX1322">SUM(MID(0&amp;AW1322,LARGE(INDEX(ISNUMBER(--MID(AW1322,ROW($1:$8),1))*ROW($1:$8),),ROW($1:$8))+1,1)*10^ROW($1:$8)/10)</f>
        <v>49405140</v>
      </c>
      <c r="AY1322" s="673" t="str">
        <f>VLOOKUP($AX1322,'Item Master Data'!$A:$F,3,FALSE)</f>
        <v>Q.PEAK DUO BLK ML G10+</v>
      </c>
      <c r="AZ1322" s="673">
        <f>VLOOKUP($AX1322,'Item Master Data'!$A:$F,6,FALSE)</f>
        <v>400</v>
      </c>
      <c r="BA1322" s="673">
        <f>X1322/BB1322</f>
        <v>16</v>
      </c>
      <c r="BB1322" s="673">
        <f>VLOOKUP(AX1322,'Item Master Data'!$A:$G,7,FALSE)</f>
        <v>32</v>
      </c>
      <c r="BC1322" s="673"/>
      <c r="BD1322" s="673">
        <f>W1322-AZ1322</f>
        <v>0</v>
      </c>
    </row>
    <row r="1323" spans="1:56">
      <c r="A1323" s="544"/>
      <c r="B1323" s="722">
        <v>44616</v>
      </c>
      <c r="C1323" s="722">
        <v>44616</v>
      </c>
      <c r="D1323" s="687" t="s">
        <v>3247</v>
      </c>
      <c r="E1323" s="676" t="s">
        <v>3637</v>
      </c>
      <c r="F1323" s="442"/>
      <c r="G1323" s="725">
        <v>2022</v>
      </c>
      <c r="H1323" s="734">
        <v>4</v>
      </c>
      <c r="I1323" s="758" t="s">
        <v>1561</v>
      </c>
      <c r="J1323" s="738">
        <v>44663</v>
      </c>
      <c r="K1323" s="747" t="s">
        <v>3647</v>
      </c>
      <c r="L1323" s="748" t="s">
        <v>2424</v>
      </c>
      <c r="M1323" s="740">
        <v>44615</v>
      </c>
      <c r="N1323" s="740">
        <v>44615</v>
      </c>
      <c r="O1323" s="740"/>
      <c r="P1323" s="738">
        <v>44663</v>
      </c>
      <c r="Q1323" s="740">
        <v>44658</v>
      </c>
      <c r="R1323" s="740">
        <v>44663</v>
      </c>
      <c r="S1323" s="748" t="s">
        <v>2425</v>
      </c>
      <c r="T1323" s="748">
        <v>60</v>
      </c>
      <c r="U1323" s="748">
        <v>49405140</v>
      </c>
      <c r="V1323" s="748" t="s">
        <v>973</v>
      </c>
      <c r="W1323" s="748">
        <v>400</v>
      </c>
      <c r="X1323" s="749">
        <v>512</v>
      </c>
      <c r="Y1323" s="679">
        <v>204800</v>
      </c>
      <c r="Z1323" s="443">
        <v>0.47</v>
      </c>
      <c r="AA1323" s="682">
        <f>Y1323*Z1323</f>
        <v>96256</v>
      </c>
      <c r="AB1323" s="682"/>
      <c r="AC1323" s="444">
        <v>0</v>
      </c>
      <c r="AD1323" s="692"/>
      <c r="AE1323" s="441"/>
      <c r="AF1323" s="695">
        <f>AA1323+AD1323+AE1323</f>
        <v>96256</v>
      </c>
      <c r="AG1323" s="442" t="s">
        <v>47</v>
      </c>
      <c r="AH1323" s="676"/>
      <c r="AI1323" s="685" t="s">
        <v>2420</v>
      </c>
      <c r="AJ1323" s="442" t="s">
        <v>2114</v>
      </c>
      <c r="AK1323" s="696" t="s">
        <v>50</v>
      </c>
      <c r="AL1323" s="676">
        <v>95206</v>
      </c>
      <c r="AM1323" s="442" t="s">
        <v>52</v>
      </c>
      <c r="AN1323" s="442" t="s">
        <v>1110</v>
      </c>
      <c r="AO1323" s="442"/>
      <c r="AP1323" s="688"/>
      <c r="AQ1323" s="688" t="s">
        <v>37</v>
      </c>
      <c r="AR1323" s="688"/>
      <c r="AS1323" s="562"/>
      <c r="AT1323" s="697"/>
      <c r="AU1323" s="697"/>
      <c r="AV1323" s="662"/>
      <c r="AW1323" s="673">
        <f>U1323</f>
        <v>49405140</v>
      </c>
      <c r="AX1323" s="673" cm="1">
        <f t="array" ref="AX1323">SUM(MID(0&amp;AW1323,LARGE(INDEX(ISNUMBER(--MID(AW1323,ROW($1:$8),1))*ROW($1:$8),),ROW($1:$8))+1,1)*10^ROW($1:$8)/10)</f>
        <v>49405140</v>
      </c>
      <c r="AY1323" s="673" t="str">
        <f>VLOOKUP($AX1323,'Item Master Data'!$A:$F,3,FALSE)</f>
        <v>Q.PEAK DUO BLK ML G10+</v>
      </c>
      <c r="AZ1323" s="673">
        <f>VLOOKUP($AX1323,'Item Master Data'!$A:$F,6,FALSE)</f>
        <v>400</v>
      </c>
      <c r="BA1323" s="673">
        <f>X1323/BB1323</f>
        <v>16</v>
      </c>
      <c r="BB1323" s="673">
        <f>VLOOKUP(AX1323,'Item Master Data'!$A:$G,7,FALSE)</f>
        <v>32</v>
      </c>
      <c r="BC1323" s="673"/>
      <c r="BD1323" s="673">
        <f>W1323-AZ1323</f>
        <v>0</v>
      </c>
    </row>
    <row r="1324" spans="1:56">
      <c r="A1324" s="544"/>
      <c r="B1324" s="722">
        <v>44616</v>
      </c>
      <c r="C1324" s="722">
        <v>44616</v>
      </c>
      <c r="D1324" s="687" t="s">
        <v>3247</v>
      </c>
      <c r="E1324" s="676"/>
      <c r="F1324" s="442"/>
      <c r="G1324" s="725">
        <v>2022</v>
      </c>
      <c r="H1324" s="734">
        <v>4</v>
      </c>
      <c r="I1324" s="800" t="s">
        <v>3279</v>
      </c>
      <c r="J1324" s="799">
        <v>44658</v>
      </c>
      <c r="K1324" s="747" t="s">
        <v>3652</v>
      </c>
      <c r="L1324" s="748" t="s">
        <v>2424</v>
      </c>
      <c r="M1324" s="740">
        <v>44615</v>
      </c>
      <c r="N1324" s="740">
        <v>44615</v>
      </c>
      <c r="O1324" s="740"/>
      <c r="P1324" s="740">
        <v>44652</v>
      </c>
      <c r="Q1324" s="740">
        <v>44656</v>
      </c>
      <c r="R1324" s="740">
        <v>44658</v>
      </c>
      <c r="S1324" s="748" t="s">
        <v>2425</v>
      </c>
      <c r="T1324" s="748">
        <v>60</v>
      </c>
      <c r="U1324" s="748">
        <v>49405140</v>
      </c>
      <c r="V1324" s="748" t="s">
        <v>973</v>
      </c>
      <c r="W1324" s="748">
        <v>400</v>
      </c>
      <c r="X1324" s="749">
        <v>1280</v>
      </c>
      <c r="Y1324" s="679">
        <v>512000</v>
      </c>
      <c r="Z1324" s="443">
        <v>0.47</v>
      </c>
      <c r="AA1324" s="682">
        <f>Y1324*Z1324</f>
        <v>240640</v>
      </c>
      <c r="AB1324" s="682"/>
      <c r="AC1324" s="444">
        <v>0</v>
      </c>
      <c r="AD1324" s="692"/>
      <c r="AE1324" s="441"/>
      <c r="AF1324" s="695">
        <f>AA1324+AD1324+AE1324</f>
        <v>240640</v>
      </c>
      <c r="AG1324" s="442" t="s">
        <v>47</v>
      </c>
      <c r="AH1324" s="676"/>
      <c r="AI1324" s="685" t="s">
        <v>2420</v>
      </c>
      <c r="AJ1324" s="442" t="s">
        <v>2434</v>
      </c>
      <c r="AK1324" s="696" t="s">
        <v>1388</v>
      </c>
      <c r="AL1324" s="676">
        <v>23502</v>
      </c>
      <c r="AM1324" s="442" t="s">
        <v>52</v>
      </c>
      <c r="AN1324" s="725" t="s">
        <v>1110</v>
      </c>
      <c r="AO1324" s="442"/>
      <c r="AP1324" s="688"/>
      <c r="AQ1324" s="688" t="s">
        <v>37</v>
      </c>
      <c r="AR1324" s="688"/>
      <c r="AS1324" s="562"/>
      <c r="AT1324" s="697"/>
      <c r="AU1324" s="697"/>
      <c r="AV1324" s="662"/>
      <c r="AW1324" s="673">
        <f>U1324</f>
        <v>49405140</v>
      </c>
      <c r="AX1324" s="673" cm="1">
        <f t="array" ref="AX1324">SUM(MID(0&amp;AW1324,LARGE(INDEX(ISNUMBER(--MID(AW1324,ROW($1:$8),1))*ROW($1:$8),),ROW($1:$8))+1,1)*10^ROW($1:$8)/10)</f>
        <v>49405140</v>
      </c>
      <c r="AY1324" s="673" t="str">
        <f>VLOOKUP($AX1324,'Item Master Data'!$A:$F,3,FALSE)</f>
        <v>Q.PEAK DUO BLK ML G10+</v>
      </c>
      <c r="AZ1324" s="673">
        <f>VLOOKUP($AX1324,'Item Master Data'!$A:$F,6,FALSE)</f>
        <v>400</v>
      </c>
      <c r="BA1324" s="673">
        <f>X1324/BB1324</f>
        <v>40</v>
      </c>
      <c r="BB1324" s="673">
        <f>VLOOKUP(AX1324,'Item Master Data'!$A:$G,7,FALSE)</f>
        <v>32</v>
      </c>
      <c r="BC1324" s="673"/>
      <c r="BD1324" s="673">
        <f>W1324-AZ1324</f>
        <v>0</v>
      </c>
    </row>
    <row r="1325" spans="1:56">
      <c r="A1325" s="544"/>
      <c r="B1325" s="722">
        <v>44616</v>
      </c>
      <c r="C1325" s="722">
        <v>44616</v>
      </c>
      <c r="D1325" s="687" t="s">
        <v>3247</v>
      </c>
      <c r="E1325" s="676"/>
      <c r="F1325" s="442"/>
      <c r="G1325" s="725">
        <v>2022</v>
      </c>
      <c r="H1325" s="734">
        <v>4</v>
      </c>
      <c r="I1325" s="758" t="s">
        <v>1561</v>
      </c>
      <c r="J1325" s="738">
        <v>44664</v>
      </c>
      <c r="K1325" s="747" t="s">
        <v>3657</v>
      </c>
      <c r="L1325" s="748" t="s">
        <v>2424</v>
      </c>
      <c r="M1325" s="740">
        <v>44615</v>
      </c>
      <c r="N1325" s="740">
        <v>44615</v>
      </c>
      <c r="O1325" s="740"/>
      <c r="P1325" s="740">
        <v>44652</v>
      </c>
      <c r="Q1325" s="740">
        <v>44659</v>
      </c>
      <c r="R1325" s="740">
        <v>44664</v>
      </c>
      <c r="S1325" s="748" t="s">
        <v>2425</v>
      </c>
      <c r="T1325" s="748">
        <v>60</v>
      </c>
      <c r="U1325" s="748">
        <v>49405140</v>
      </c>
      <c r="V1325" s="748" t="s">
        <v>973</v>
      </c>
      <c r="W1325" s="748">
        <v>400</v>
      </c>
      <c r="X1325" s="749">
        <v>416</v>
      </c>
      <c r="Y1325" s="679">
        <v>166400</v>
      </c>
      <c r="Z1325" s="443">
        <v>0.47</v>
      </c>
      <c r="AA1325" s="682">
        <f>Y1325*Z1325</f>
        <v>78208</v>
      </c>
      <c r="AB1325" s="682"/>
      <c r="AC1325" s="444">
        <v>0</v>
      </c>
      <c r="AD1325" s="692"/>
      <c r="AE1325" s="441"/>
      <c r="AF1325" s="695">
        <f>AA1325+AD1325+AE1325</f>
        <v>78208</v>
      </c>
      <c r="AG1325" s="442" t="s">
        <v>47</v>
      </c>
      <c r="AH1325" s="676"/>
      <c r="AI1325" s="685" t="s">
        <v>2420</v>
      </c>
      <c r="AJ1325" s="676" t="s">
        <v>1983</v>
      </c>
      <c r="AK1325" s="696" t="s">
        <v>50</v>
      </c>
      <c r="AL1325" s="676">
        <v>91764</v>
      </c>
      <c r="AM1325" s="676" t="s">
        <v>52</v>
      </c>
      <c r="AN1325" s="676" t="s">
        <v>1110</v>
      </c>
      <c r="AO1325" s="442"/>
      <c r="AP1325" s="688"/>
      <c r="AQ1325" s="688" t="s">
        <v>37</v>
      </c>
      <c r="AR1325" s="688"/>
      <c r="AS1325" s="562"/>
      <c r="AT1325" s="697"/>
      <c r="AU1325" s="697"/>
      <c r="AV1325" s="662"/>
      <c r="AW1325" s="673">
        <f>U1325</f>
        <v>49405140</v>
      </c>
      <c r="AX1325" s="673" cm="1">
        <f t="array" ref="AX1325">SUM(MID(0&amp;AW1325,LARGE(INDEX(ISNUMBER(--MID(AW1325,ROW($1:$8),1))*ROW($1:$8),),ROW($1:$8))+1,1)*10^ROW($1:$8)/10)</f>
        <v>49405140</v>
      </c>
      <c r="AY1325" s="673" t="str">
        <f>VLOOKUP($AX1325,'Item Master Data'!$A:$F,3,FALSE)</f>
        <v>Q.PEAK DUO BLK ML G10+</v>
      </c>
      <c r="AZ1325" s="673">
        <f>VLOOKUP($AX1325,'Item Master Data'!$A:$F,6,FALSE)</f>
        <v>400</v>
      </c>
      <c r="BA1325" s="673">
        <f>X1325/BB1325</f>
        <v>13</v>
      </c>
      <c r="BB1325" s="673">
        <f>VLOOKUP(AX1325,'Item Master Data'!$A:$G,7,FALSE)</f>
        <v>32</v>
      </c>
      <c r="BC1325" s="673"/>
      <c r="BD1325" s="673">
        <f>W1325-AZ1325</f>
        <v>0</v>
      </c>
    </row>
    <row r="1326" spans="1:56">
      <c r="A1326" s="544"/>
      <c r="B1326" s="722">
        <v>44616</v>
      </c>
      <c r="C1326" s="722">
        <v>44616</v>
      </c>
      <c r="D1326" s="687" t="s">
        <v>3247</v>
      </c>
      <c r="E1326" s="676"/>
      <c r="F1326" s="676"/>
      <c r="G1326" s="725">
        <v>2022</v>
      </c>
      <c r="H1326" s="734">
        <v>4</v>
      </c>
      <c r="I1326" s="758"/>
      <c r="J1326" s="738"/>
      <c r="K1326" s="747" t="s">
        <v>3657</v>
      </c>
      <c r="L1326" s="748" t="s">
        <v>2424</v>
      </c>
      <c r="M1326" s="740">
        <v>44615</v>
      </c>
      <c r="N1326" s="740">
        <v>44615</v>
      </c>
      <c r="O1326" s="740"/>
      <c r="P1326" s="740">
        <v>44652</v>
      </c>
      <c r="Q1326" s="740">
        <v>44663</v>
      </c>
      <c r="R1326" s="740">
        <v>44669</v>
      </c>
      <c r="S1326" s="748" t="s">
        <v>2425</v>
      </c>
      <c r="T1326" s="748">
        <v>60</v>
      </c>
      <c r="U1326" s="748">
        <v>49405140</v>
      </c>
      <c r="V1326" s="748" t="s">
        <v>973</v>
      </c>
      <c r="W1326" s="748">
        <v>400</v>
      </c>
      <c r="X1326" s="749">
        <v>416</v>
      </c>
      <c r="Y1326" s="679">
        <v>166400</v>
      </c>
      <c r="Z1326" s="443">
        <v>0.47</v>
      </c>
      <c r="AA1326" s="682">
        <f>Y1326*Z1326</f>
        <v>78208</v>
      </c>
      <c r="AB1326" s="682"/>
      <c r="AC1326" s="444">
        <v>0</v>
      </c>
      <c r="AD1326" s="692"/>
      <c r="AE1326" s="684"/>
      <c r="AF1326" s="695">
        <f>AA1326+AD1326+AE1326</f>
        <v>78208</v>
      </c>
      <c r="AG1326" s="442" t="s">
        <v>47</v>
      </c>
      <c r="AH1326" s="676"/>
      <c r="AI1326" s="685" t="s">
        <v>2420</v>
      </c>
      <c r="AJ1326" s="676" t="s">
        <v>1983</v>
      </c>
      <c r="AK1326" s="696" t="s">
        <v>50</v>
      </c>
      <c r="AL1326" s="676">
        <v>91764</v>
      </c>
      <c r="AM1326" s="442" t="s">
        <v>52</v>
      </c>
      <c r="AN1326" s="676" t="s">
        <v>1110</v>
      </c>
      <c r="AO1326" s="442"/>
      <c r="AP1326" s="688"/>
      <c r="AQ1326" s="688" t="s">
        <v>37</v>
      </c>
      <c r="AR1326" s="688"/>
      <c r="AS1326" s="562"/>
      <c r="AT1326" s="697"/>
      <c r="AU1326" s="697"/>
      <c r="AV1326" s="662"/>
      <c r="AW1326" s="673">
        <f>U1326</f>
        <v>49405140</v>
      </c>
      <c r="AX1326" s="673" cm="1">
        <f t="array" ref="AX1326">SUM(MID(0&amp;AW1326,LARGE(INDEX(ISNUMBER(--MID(AW1326,ROW($1:$8),1))*ROW($1:$8),),ROW($1:$8))+1,1)*10^ROW($1:$8)/10)</f>
        <v>49405140</v>
      </c>
      <c r="AY1326" s="673" t="str">
        <f>VLOOKUP($AX1326,'Item Master Data'!$A:$F,3,FALSE)</f>
        <v>Q.PEAK DUO BLK ML G10+</v>
      </c>
      <c r="AZ1326" s="673">
        <f>VLOOKUP($AX1326,'Item Master Data'!$A:$F,6,FALSE)</f>
        <v>400</v>
      </c>
      <c r="BA1326" s="673">
        <f>X1326/BB1326</f>
        <v>13</v>
      </c>
      <c r="BB1326" s="673">
        <f>VLOOKUP(AX1326,'Item Master Data'!$A:$G,7,FALSE)</f>
        <v>32</v>
      </c>
      <c r="BC1326" s="673"/>
      <c r="BD1326" s="673">
        <f>W1326-AZ1326</f>
        <v>0</v>
      </c>
    </row>
    <row r="1327" spans="1:56">
      <c r="A1327" s="544"/>
      <c r="B1327" s="722">
        <v>44616</v>
      </c>
      <c r="C1327" s="722">
        <v>44616</v>
      </c>
      <c r="D1327" s="687" t="s">
        <v>3247</v>
      </c>
      <c r="E1327" s="676"/>
      <c r="F1327" s="676"/>
      <c r="G1327" s="737">
        <v>2022</v>
      </c>
      <c r="H1327" s="737">
        <v>4</v>
      </c>
      <c r="I1327" s="759" t="s">
        <v>3594</v>
      </c>
      <c r="J1327" s="742"/>
      <c r="K1327" s="743" t="s">
        <v>3609</v>
      </c>
      <c r="L1327" s="737" t="s">
        <v>2424</v>
      </c>
      <c r="M1327" s="744">
        <v>44615</v>
      </c>
      <c r="N1327" s="744">
        <v>44615</v>
      </c>
      <c r="O1327" s="744"/>
      <c r="P1327" s="742">
        <v>44664</v>
      </c>
      <c r="Q1327" s="742"/>
      <c r="R1327" s="742"/>
      <c r="S1327" s="737" t="s">
        <v>2425</v>
      </c>
      <c r="T1327" s="737">
        <v>60</v>
      </c>
      <c r="U1327" s="737">
        <v>49405140</v>
      </c>
      <c r="V1327" s="737" t="s">
        <v>973</v>
      </c>
      <c r="W1327" s="737">
        <v>400</v>
      </c>
      <c r="X1327" s="745">
        <v>624</v>
      </c>
      <c r="Y1327" s="679">
        <v>249600</v>
      </c>
      <c r="Z1327" s="443">
        <v>0.47</v>
      </c>
      <c r="AA1327" s="682">
        <f>Y1327*Z1327</f>
        <v>117312</v>
      </c>
      <c r="AB1327" s="682"/>
      <c r="AC1327" s="444">
        <v>0</v>
      </c>
      <c r="AD1327" s="692"/>
      <c r="AE1327" s="684"/>
      <c r="AF1327" s="695">
        <f>AA1327+AD1327+AE1327</f>
        <v>117312</v>
      </c>
      <c r="AG1327" s="676" t="s">
        <v>47</v>
      </c>
      <c r="AH1327" s="676"/>
      <c r="AI1327" s="685" t="s">
        <v>2420</v>
      </c>
      <c r="AJ1327" s="676" t="s">
        <v>2483</v>
      </c>
      <c r="AK1327" s="696" t="s">
        <v>1088</v>
      </c>
      <c r="AL1327" s="676">
        <v>34741</v>
      </c>
      <c r="AM1327" s="676" t="s">
        <v>52</v>
      </c>
      <c r="AN1327" s="676" t="s">
        <v>1110</v>
      </c>
      <c r="AO1327" s="442"/>
      <c r="AP1327" s="688"/>
      <c r="AQ1327" s="688" t="s">
        <v>37</v>
      </c>
      <c r="AR1327" s="688"/>
      <c r="AS1327" s="562"/>
      <c r="AT1327" s="697"/>
      <c r="AU1327" s="697"/>
      <c r="AV1327" s="662"/>
      <c r="AW1327" s="673">
        <f>U1327</f>
        <v>49405140</v>
      </c>
      <c r="AX1327" s="673" cm="1">
        <f t="array" ref="AX1327">SUM(MID(0&amp;AW1327,LARGE(INDEX(ISNUMBER(--MID(AW1327,ROW($1:$8),1))*ROW($1:$8),),ROW($1:$8))+1,1)*10^ROW($1:$8)/10)</f>
        <v>49405140</v>
      </c>
      <c r="AY1327" s="673" t="str">
        <f>VLOOKUP($AX1327,'Item Master Data'!$A:$F,3,FALSE)</f>
        <v>Q.PEAK DUO BLK ML G10+</v>
      </c>
      <c r="AZ1327" s="673">
        <f>VLOOKUP($AX1327,'Item Master Data'!$A:$F,6,FALSE)</f>
        <v>400</v>
      </c>
      <c r="BA1327" s="673">
        <f>X1327/BB1327</f>
        <v>19.5</v>
      </c>
      <c r="BB1327" s="673">
        <f>VLOOKUP(AX1327,'Item Master Data'!$A:$G,7,FALSE)</f>
        <v>32</v>
      </c>
      <c r="BC1327" s="673"/>
      <c r="BD1327" s="673">
        <f>W1327-AZ1327</f>
        <v>0</v>
      </c>
    </row>
    <row r="1328" spans="1:56">
      <c r="A1328" s="544"/>
      <c r="B1328" s="722">
        <v>44616</v>
      </c>
      <c r="C1328" s="722">
        <v>44616</v>
      </c>
      <c r="D1328" s="687" t="s">
        <v>3247</v>
      </c>
      <c r="E1328" s="676"/>
      <c r="F1328" s="676"/>
      <c r="G1328" s="737">
        <v>2022</v>
      </c>
      <c r="H1328" s="737">
        <v>4</v>
      </c>
      <c r="I1328" s="759" t="s">
        <v>3596</v>
      </c>
      <c r="J1328" s="742"/>
      <c r="K1328" s="743" t="s">
        <v>3609</v>
      </c>
      <c r="L1328" s="737" t="s">
        <v>2424</v>
      </c>
      <c r="M1328" s="744">
        <v>44615</v>
      </c>
      <c r="N1328" s="744">
        <v>44615</v>
      </c>
      <c r="O1328" s="744"/>
      <c r="P1328" s="742">
        <v>44666</v>
      </c>
      <c r="Q1328" s="742"/>
      <c r="R1328" s="742"/>
      <c r="S1328" s="737" t="s">
        <v>2425</v>
      </c>
      <c r="T1328" s="737">
        <v>60</v>
      </c>
      <c r="U1328" s="737">
        <v>49405140</v>
      </c>
      <c r="V1328" s="737" t="s">
        <v>973</v>
      </c>
      <c r="W1328" s="737">
        <v>400</v>
      </c>
      <c r="X1328" s="784">
        <v>320</v>
      </c>
      <c r="Y1328" s="679">
        <v>128000</v>
      </c>
      <c r="Z1328" s="443">
        <v>0.47</v>
      </c>
      <c r="AA1328" s="682">
        <f>Y1328*Z1328</f>
        <v>60160</v>
      </c>
      <c r="AB1328" s="682"/>
      <c r="AC1328" s="444">
        <v>0</v>
      </c>
      <c r="AD1328" s="692"/>
      <c r="AE1328" s="684"/>
      <c r="AF1328" s="695">
        <f>AA1328+AD1328+AE1328</f>
        <v>60160</v>
      </c>
      <c r="AG1328" s="442" t="s">
        <v>47</v>
      </c>
      <c r="AH1328" s="676"/>
      <c r="AI1328" s="685" t="s">
        <v>2420</v>
      </c>
      <c r="AJ1328" s="676" t="s">
        <v>2483</v>
      </c>
      <c r="AK1328" s="696" t="s">
        <v>1088</v>
      </c>
      <c r="AL1328" s="676">
        <v>34741</v>
      </c>
      <c r="AM1328" s="676" t="s">
        <v>52</v>
      </c>
      <c r="AN1328" s="676" t="s">
        <v>1110</v>
      </c>
      <c r="AO1328" s="442"/>
      <c r="AP1328" s="688"/>
      <c r="AQ1328" s="688" t="s">
        <v>37</v>
      </c>
      <c r="AR1328" s="688"/>
      <c r="AS1328" s="562"/>
      <c r="AT1328" s="697"/>
      <c r="AU1328" s="697"/>
      <c r="AV1328" s="662"/>
      <c r="AW1328" s="673">
        <f>U1328</f>
        <v>49405140</v>
      </c>
      <c r="AX1328" s="673" cm="1">
        <f t="array" ref="AX1328">SUM(MID(0&amp;AW1328,LARGE(INDEX(ISNUMBER(--MID(AW1328,ROW($1:$8),1))*ROW($1:$8),),ROW($1:$8))+1,1)*10^ROW($1:$8)/10)</f>
        <v>49405140</v>
      </c>
      <c r="AY1328" s="673" t="str">
        <f>VLOOKUP($AX1328,'Item Master Data'!$A:$F,3,FALSE)</f>
        <v>Q.PEAK DUO BLK ML G10+</v>
      </c>
      <c r="AZ1328" s="673">
        <f>VLOOKUP($AX1328,'Item Master Data'!$A:$F,6,FALSE)</f>
        <v>400</v>
      </c>
      <c r="BA1328" s="673">
        <f>X1328/BB1328</f>
        <v>10</v>
      </c>
      <c r="BB1328" s="673">
        <f>VLOOKUP(AX1328,'Item Master Data'!$A:$G,7,FALSE)</f>
        <v>32</v>
      </c>
      <c r="BC1328" s="673"/>
      <c r="BD1328" s="673">
        <f>W1328-AZ1328</f>
        <v>0</v>
      </c>
    </row>
    <row r="1329" spans="1:56">
      <c r="A1329" s="544"/>
      <c r="B1329" s="722">
        <v>44616</v>
      </c>
      <c r="C1329" s="722">
        <v>44616</v>
      </c>
      <c r="D1329" s="687" t="s">
        <v>3247</v>
      </c>
      <c r="E1329" s="676"/>
      <c r="F1329" s="676"/>
      <c r="G1329" s="737">
        <v>2022</v>
      </c>
      <c r="H1329" s="737">
        <v>4</v>
      </c>
      <c r="I1329" s="759" t="s">
        <v>3594</v>
      </c>
      <c r="J1329" s="742"/>
      <c r="K1329" s="743" t="s">
        <v>3621</v>
      </c>
      <c r="L1329" s="737" t="s">
        <v>2424</v>
      </c>
      <c r="M1329" s="744">
        <v>44615</v>
      </c>
      <c r="N1329" s="744">
        <v>44615</v>
      </c>
      <c r="O1329" s="744"/>
      <c r="P1329" s="742">
        <v>44664</v>
      </c>
      <c r="Q1329" s="742">
        <v>44666</v>
      </c>
      <c r="R1329" s="742">
        <v>44669</v>
      </c>
      <c r="S1329" s="737" t="s">
        <v>2425</v>
      </c>
      <c r="T1329" s="737">
        <v>60</v>
      </c>
      <c r="U1329" s="737">
        <v>49405140</v>
      </c>
      <c r="V1329" s="737" t="s">
        <v>973</v>
      </c>
      <c r="W1329" s="737">
        <v>400</v>
      </c>
      <c r="X1329" s="745">
        <v>416</v>
      </c>
      <c r="Y1329" s="679">
        <v>166400</v>
      </c>
      <c r="Z1329" s="443">
        <v>0.47</v>
      </c>
      <c r="AA1329" s="682">
        <f>Y1329*Z1329</f>
        <v>78208</v>
      </c>
      <c r="AB1329" s="682"/>
      <c r="AC1329" s="444">
        <v>0</v>
      </c>
      <c r="AD1329" s="692"/>
      <c r="AE1329" s="684"/>
      <c r="AF1329" s="695">
        <f>AA1329+AD1329+AE1329</f>
        <v>78208</v>
      </c>
      <c r="AG1329" s="442" t="s">
        <v>47</v>
      </c>
      <c r="AH1329" s="676"/>
      <c r="AI1329" s="685" t="s">
        <v>2420</v>
      </c>
      <c r="AJ1329" s="676" t="s">
        <v>2467</v>
      </c>
      <c r="AK1329" s="696" t="s">
        <v>1163</v>
      </c>
      <c r="AL1329" s="676">
        <v>27560</v>
      </c>
      <c r="AM1329" s="676" t="s">
        <v>52</v>
      </c>
      <c r="AN1329" s="676" t="s">
        <v>1076</v>
      </c>
      <c r="AO1329" s="442"/>
      <c r="AP1329" s="688"/>
      <c r="AQ1329" s="688" t="s">
        <v>37</v>
      </c>
      <c r="AR1329" s="688"/>
      <c r="AS1329" s="562"/>
      <c r="AT1329" s="697"/>
      <c r="AU1329" s="697"/>
      <c r="AV1329" s="662"/>
      <c r="AW1329" s="673">
        <f>U1329</f>
        <v>49405140</v>
      </c>
      <c r="AX1329" s="673" cm="1">
        <f t="array" ref="AX1329">SUM(MID(0&amp;AW1329,LARGE(INDEX(ISNUMBER(--MID(AW1329,ROW($1:$8),1))*ROW($1:$8),),ROW($1:$8))+1,1)*10^ROW($1:$8)/10)</f>
        <v>49405140</v>
      </c>
      <c r="AY1329" s="673" t="str">
        <f>VLOOKUP($AX1329,'Item Master Data'!$A:$F,3,FALSE)</f>
        <v>Q.PEAK DUO BLK ML G10+</v>
      </c>
      <c r="AZ1329" s="673">
        <f>VLOOKUP($AX1329,'Item Master Data'!$A:$F,6,FALSE)</f>
        <v>400</v>
      </c>
      <c r="BA1329" s="673">
        <f>X1329/BB1329</f>
        <v>13</v>
      </c>
      <c r="BB1329" s="673">
        <f>VLOOKUP(AX1329,'Item Master Data'!$A:$G,7,FALSE)</f>
        <v>32</v>
      </c>
      <c r="BC1329" s="673"/>
      <c r="BD1329" s="673">
        <f>W1329-AZ1329</f>
        <v>0</v>
      </c>
    </row>
    <row r="1330" spans="1:56">
      <c r="A1330" s="544"/>
      <c r="B1330" s="722">
        <v>44616</v>
      </c>
      <c r="C1330" s="722">
        <v>44616</v>
      </c>
      <c r="D1330" s="687" t="s">
        <v>3247</v>
      </c>
      <c r="E1330" s="676"/>
      <c r="F1330" s="676"/>
      <c r="G1330" s="737">
        <v>2022</v>
      </c>
      <c r="H1330" s="737">
        <v>4</v>
      </c>
      <c r="I1330" s="759" t="s">
        <v>3596</v>
      </c>
      <c r="J1330" s="742"/>
      <c r="K1330" s="743" t="s">
        <v>3612</v>
      </c>
      <c r="L1330" s="737" t="s">
        <v>2424</v>
      </c>
      <c r="M1330" s="744">
        <v>44615</v>
      </c>
      <c r="N1330" s="744">
        <v>44615</v>
      </c>
      <c r="O1330" s="744"/>
      <c r="P1330" s="742">
        <v>44664</v>
      </c>
      <c r="Q1330" s="742"/>
      <c r="R1330" s="742"/>
      <c r="S1330" s="737" t="s">
        <v>2425</v>
      </c>
      <c r="T1330" s="737">
        <v>60</v>
      </c>
      <c r="U1330" s="737">
        <v>49405140</v>
      </c>
      <c r="V1330" s="737" t="s">
        <v>973</v>
      </c>
      <c r="W1330" s="737">
        <v>400</v>
      </c>
      <c r="X1330" s="745">
        <v>416</v>
      </c>
      <c r="Y1330" s="679">
        <v>166400</v>
      </c>
      <c r="Z1330" s="443">
        <v>0.47</v>
      </c>
      <c r="AA1330" s="682">
        <f>Y1330*Z1330</f>
        <v>78208</v>
      </c>
      <c r="AB1330" s="682"/>
      <c r="AC1330" s="444">
        <v>0</v>
      </c>
      <c r="AD1330" s="692"/>
      <c r="AE1330" s="684"/>
      <c r="AF1330" s="695">
        <f>AA1330+AD1330+AE1330</f>
        <v>78208</v>
      </c>
      <c r="AG1330" s="442" t="s">
        <v>47</v>
      </c>
      <c r="AH1330" s="676"/>
      <c r="AI1330" s="685" t="s">
        <v>2420</v>
      </c>
      <c r="AJ1330" s="676" t="s">
        <v>1983</v>
      </c>
      <c r="AK1330" s="696" t="s">
        <v>50</v>
      </c>
      <c r="AL1330" s="676">
        <v>91764</v>
      </c>
      <c r="AM1330" s="676" t="s">
        <v>52</v>
      </c>
      <c r="AN1330" s="676" t="s">
        <v>1110</v>
      </c>
      <c r="AO1330" s="442"/>
      <c r="AP1330" s="688"/>
      <c r="AQ1330" s="688" t="s">
        <v>37</v>
      </c>
      <c r="AR1330" s="688"/>
      <c r="AS1330" s="562"/>
      <c r="AT1330" s="697"/>
      <c r="AU1330" s="697"/>
      <c r="AV1330" s="662"/>
      <c r="AW1330" s="673">
        <f>U1330</f>
        <v>49405140</v>
      </c>
      <c r="AX1330" s="673" cm="1">
        <f t="array" ref="AX1330">SUM(MID(0&amp;AW1330,LARGE(INDEX(ISNUMBER(--MID(AW1330,ROW($1:$8),1))*ROW($1:$8),),ROW($1:$8))+1,1)*10^ROW($1:$8)/10)</f>
        <v>49405140</v>
      </c>
      <c r="AY1330" s="673" t="str">
        <f>VLOOKUP($AX1330,'Item Master Data'!$A:$F,3,FALSE)</f>
        <v>Q.PEAK DUO BLK ML G10+</v>
      </c>
      <c r="AZ1330" s="673">
        <f>VLOOKUP($AX1330,'Item Master Data'!$A:$F,6,FALSE)</f>
        <v>400</v>
      </c>
      <c r="BA1330" s="673">
        <f>X1330/BB1330</f>
        <v>13</v>
      </c>
      <c r="BB1330" s="673">
        <f>VLOOKUP(AX1330,'Item Master Data'!$A:$G,7,FALSE)</f>
        <v>32</v>
      </c>
      <c r="BC1330" s="673"/>
      <c r="BD1330" s="673">
        <f>W1330-AZ1330</f>
        <v>0</v>
      </c>
    </row>
    <row r="1331" spans="1:56">
      <c r="A1331" s="544"/>
      <c r="B1331" s="722">
        <v>44616</v>
      </c>
      <c r="C1331" s="722">
        <v>44616</v>
      </c>
      <c r="D1331" s="687" t="s">
        <v>3247</v>
      </c>
      <c r="E1331" s="676"/>
      <c r="F1331" s="676"/>
      <c r="G1331" s="737">
        <v>2022</v>
      </c>
      <c r="H1331" s="737">
        <v>4</v>
      </c>
      <c r="I1331" s="759" t="s">
        <v>3596</v>
      </c>
      <c r="J1331" s="742"/>
      <c r="K1331" s="743" t="s">
        <v>3612</v>
      </c>
      <c r="L1331" s="737" t="s">
        <v>2424</v>
      </c>
      <c r="M1331" s="744">
        <v>44615</v>
      </c>
      <c r="N1331" s="744">
        <v>44615</v>
      </c>
      <c r="O1331" s="744"/>
      <c r="P1331" s="742">
        <v>44664</v>
      </c>
      <c r="Q1331" s="742"/>
      <c r="R1331" s="742"/>
      <c r="S1331" s="737" t="s">
        <v>2425</v>
      </c>
      <c r="T1331" s="737">
        <v>60</v>
      </c>
      <c r="U1331" s="737">
        <v>49405140</v>
      </c>
      <c r="V1331" s="737" t="s">
        <v>973</v>
      </c>
      <c r="W1331" s="737">
        <v>400</v>
      </c>
      <c r="X1331" s="745">
        <v>416</v>
      </c>
      <c r="Y1331" s="679">
        <v>166400</v>
      </c>
      <c r="Z1331" s="443">
        <v>0.47</v>
      </c>
      <c r="AA1331" s="682">
        <f>Y1331*Z1331</f>
        <v>78208</v>
      </c>
      <c r="AB1331" s="682"/>
      <c r="AC1331" s="444">
        <v>0</v>
      </c>
      <c r="AD1331" s="692"/>
      <c r="AE1331" s="684"/>
      <c r="AF1331" s="695">
        <f>AA1331+AD1331+AE1331</f>
        <v>78208</v>
      </c>
      <c r="AG1331" s="442" t="s">
        <v>47</v>
      </c>
      <c r="AH1331" s="676"/>
      <c r="AI1331" s="685" t="s">
        <v>2420</v>
      </c>
      <c r="AJ1331" s="676" t="s">
        <v>2114</v>
      </c>
      <c r="AK1331" s="696" t="s">
        <v>50</v>
      </c>
      <c r="AL1331" s="676">
        <v>95206</v>
      </c>
      <c r="AM1331" s="676" t="s">
        <v>52</v>
      </c>
      <c r="AN1331" s="676" t="s">
        <v>1110</v>
      </c>
      <c r="AO1331" s="442"/>
      <c r="AP1331" s="688"/>
      <c r="AQ1331" s="688" t="s">
        <v>37</v>
      </c>
      <c r="AR1331" s="688"/>
      <c r="AS1331" s="562"/>
      <c r="AT1331" s="697"/>
      <c r="AU1331" s="697"/>
      <c r="AV1331" s="662"/>
      <c r="AW1331" s="673">
        <f>U1331</f>
        <v>49405140</v>
      </c>
      <c r="AX1331" s="673" cm="1">
        <f t="array" ref="AX1331">SUM(MID(0&amp;AW1331,LARGE(INDEX(ISNUMBER(--MID(AW1331,ROW($1:$8),1))*ROW($1:$8),),ROW($1:$8))+1,1)*10^ROW($1:$8)/10)</f>
        <v>49405140</v>
      </c>
      <c r="AY1331" s="673" t="str">
        <f>VLOOKUP($AX1331,'Item Master Data'!$A:$F,3,FALSE)</f>
        <v>Q.PEAK DUO BLK ML G10+</v>
      </c>
      <c r="AZ1331" s="673">
        <f>VLOOKUP($AX1331,'Item Master Data'!$A:$F,6,FALSE)</f>
        <v>400</v>
      </c>
      <c r="BA1331" s="673">
        <f>X1331/BB1331</f>
        <v>13</v>
      </c>
      <c r="BB1331" s="673">
        <f>VLOOKUP(AX1331,'Item Master Data'!$A:$G,7,FALSE)</f>
        <v>32</v>
      </c>
      <c r="BC1331" s="673"/>
      <c r="BD1331" s="673">
        <f>W1331-AZ1331</f>
        <v>0</v>
      </c>
    </row>
    <row r="1332" spans="1:56">
      <c r="A1332" s="544"/>
      <c r="B1332" s="722">
        <v>44616</v>
      </c>
      <c r="C1332" s="722">
        <v>44616</v>
      </c>
      <c r="D1332" s="687" t="s">
        <v>3247</v>
      </c>
      <c r="E1332" s="676"/>
      <c r="F1332" s="676"/>
      <c r="G1332" s="725">
        <v>2022</v>
      </c>
      <c r="H1332" s="734">
        <v>4</v>
      </c>
      <c r="I1332" s="800" t="s">
        <v>3279</v>
      </c>
      <c r="J1332" s="799">
        <v>44662</v>
      </c>
      <c r="K1332" s="747" t="s">
        <v>3653</v>
      </c>
      <c r="L1332" s="748" t="s">
        <v>2424</v>
      </c>
      <c r="M1332" s="740">
        <v>44615</v>
      </c>
      <c r="N1332" s="740">
        <v>44615</v>
      </c>
      <c r="O1332" s="740"/>
      <c r="P1332" s="740">
        <v>44652</v>
      </c>
      <c r="Q1332" s="740">
        <v>44659</v>
      </c>
      <c r="R1332" s="740">
        <v>44662</v>
      </c>
      <c r="S1332" s="748" t="s">
        <v>2425</v>
      </c>
      <c r="T1332" s="748">
        <v>60</v>
      </c>
      <c r="U1332" s="748">
        <v>49405140</v>
      </c>
      <c r="V1332" s="748" t="s">
        <v>973</v>
      </c>
      <c r="W1332" s="748">
        <v>400</v>
      </c>
      <c r="X1332" s="749">
        <v>448</v>
      </c>
      <c r="Y1332" s="679">
        <v>179200</v>
      </c>
      <c r="Z1332" s="443">
        <v>0.47</v>
      </c>
      <c r="AA1332" s="682">
        <f>Y1332*Z1332</f>
        <v>84224</v>
      </c>
      <c r="AB1332" s="682"/>
      <c r="AC1332" s="444">
        <v>0</v>
      </c>
      <c r="AD1332" s="692"/>
      <c r="AE1332" s="684"/>
      <c r="AF1332" s="695">
        <f>AA1332+AD1332+AE1332</f>
        <v>84224</v>
      </c>
      <c r="AG1332" s="442" t="s">
        <v>47</v>
      </c>
      <c r="AH1332" s="676"/>
      <c r="AI1332" s="685" t="s">
        <v>2420</v>
      </c>
      <c r="AJ1332" s="676" t="s">
        <v>2438</v>
      </c>
      <c r="AK1332" s="696" t="s">
        <v>1088</v>
      </c>
      <c r="AL1332" s="676">
        <v>33762</v>
      </c>
      <c r="AM1332" s="676" t="s">
        <v>52</v>
      </c>
      <c r="AN1332" s="676" t="s">
        <v>1110</v>
      </c>
      <c r="AO1332" s="442"/>
      <c r="AP1332" s="688"/>
      <c r="AQ1332" s="688" t="s">
        <v>37</v>
      </c>
      <c r="AR1332" s="688"/>
      <c r="AS1332" s="562"/>
      <c r="AT1332" s="697"/>
      <c r="AU1332" s="697"/>
      <c r="AV1332" s="662"/>
      <c r="AW1332" s="673">
        <f>U1332</f>
        <v>49405140</v>
      </c>
      <c r="AX1332" s="673" cm="1">
        <f t="array" ref="AX1332">SUM(MID(0&amp;AW1332,LARGE(INDEX(ISNUMBER(--MID(AW1332,ROW($1:$8),1))*ROW($1:$8),),ROW($1:$8))+1,1)*10^ROW($1:$8)/10)</f>
        <v>49405140</v>
      </c>
      <c r="AY1332" s="673" t="str">
        <f>VLOOKUP($AX1332,'Item Master Data'!$A:$F,3,FALSE)</f>
        <v>Q.PEAK DUO BLK ML G10+</v>
      </c>
      <c r="AZ1332" s="673">
        <f>VLOOKUP($AX1332,'Item Master Data'!$A:$F,6,FALSE)</f>
        <v>400</v>
      </c>
      <c r="BA1332" s="673">
        <f>X1332/BB1332</f>
        <v>14</v>
      </c>
      <c r="BB1332" s="673">
        <f>VLOOKUP(AX1332,'Item Master Data'!$A:$G,7,FALSE)</f>
        <v>32</v>
      </c>
      <c r="BC1332" s="673"/>
      <c r="BD1332" s="673">
        <f>W1332-AZ1332</f>
        <v>0</v>
      </c>
    </row>
    <row r="1333" spans="1:56">
      <c r="A1333" s="544"/>
      <c r="B1333" s="722">
        <v>44616</v>
      </c>
      <c r="C1333" s="722">
        <v>44616</v>
      </c>
      <c r="D1333" s="687" t="s">
        <v>3247</v>
      </c>
      <c r="E1333" s="676"/>
      <c r="F1333" s="676"/>
      <c r="G1333" s="725">
        <v>2022</v>
      </c>
      <c r="H1333" s="734">
        <v>4</v>
      </c>
      <c r="I1333" s="800" t="s">
        <v>3279</v>
      </c>
      <c r="J1333" s="799">
        <v>44665</v>
      </c>
      <c r="K1333" s="747" t="s">
        <v>3653</v>
      </c>
      <c r="L1333" s="748" t="s">
        <v>2424</v>
      </c>
      <c r="M1333" s="740">
        <v>44615</v>
      </c>
      <c r="N1333" s="740">
        <v>44615</v>
      </c>
      <c r="O1333" s="740"/>
      <c r="P1333" s="740">
        <v>44652</v>
      </c>
      <c r="Q1333" s="740">
        <v>44663</v>
      </c>
      <c r="R1333" s="740">
        <v>44665</v>
      </c>
      <c r="S1333" s="748" t="s">
        <v>2425</v>
      </c>
      <c r="T1333" s="748">
        <v>60</v>
      </c>
      <c r="U1333" s="748">
        <v>49405140</v>
      </c>
      <c r="V1333" s="748" t="s">
        <v>973</v>
      </c>
      <c r="W1333" s="748">
        <v>400</v>
      </c>
      <c r="X1333" s="749">
        <v>416</v>
      </c>
      <c r="Y1333" s="679">
        <v>166400</v>
      </c>
      <c r="Z1333" s="443">
        <v>0.47</v>
      </c>
      <c r="AA1333" s="682">
        <f>Y1333*Z1333</f>
        <v>78208</v>
      </c>
      <c r="AB1333" s="682"/>
      <c r="AC1333" s="444">
        <v>0</v>
      </c>
      <c r="AD1333" s="692"/>
      <c r="AE1333" s="684"/>
      <c r="AF1333" s="695">
        <f>AA1333+AD1333+AE1333</f>
        <v>78208</v>
      </c>
      <c r="AG1333" s="442" t="s">
        <v>47</v>
      </c>
      <c r="AH1333" s="676"/>
      <c r="AI1333" s="685" t="s">
        <v>2420</v>
      </c>
      <c r="AJ1333" s="676" t="s">
        <v>2438</v>
      </c>
      <c r="AK1333" s="696" t="s">
        <v>1088</v>
      </c>
      <c r="AL1333" s="676">
        <v>33762</v>
      </c>
      <c r="AM1333" s="676" t="s">
        <v>52</v>
      </c>
      <c r="AN1333" s="676" t="s">
        <v>1110</v>
      </c>
      <c r="AO1333" s="442"/>
      <c r="AP1333" s="688"/>
      <c r="AQ1333" s="688" t="s">
        <v>37</v>
      </c>
      <c r="AR1333" s="688"/>
      <c r="AS1333" s="562"/>
      <c r="AT1333" s="697"/>
      <c r="AU1333" s="697"/>
      <c r="AV1333" s="662"/>
      <c r="AW1333" s="673">
        <f>U1333</f>
        <v>49405140</v>
      </c>
      <c r="AX1333" s="673" cm="1">
        <f t="array" ref="AX1333">SUM(MID(0&amp;AW1333,LARGE(INDEX(ISNUMBER(--MID(AW1333,ROW($1:$8),1))*ROW($1:$8),),ROW($1:$8))+1,1)*10^ROW($1:$8)/10)</f>
        <v>49405140</v>
      </c>
      <c r="AY1333" s="673" t="str">
        <f>VLOOKUP($AX1333,'Item Master Data'!$A:$F,3,FALSE)</f>
        <v>Q.PEAK DUO BLK ML G10+</v>
      </c>
      <c r="AZ1333" s="673">
        <f>VLOOKUP($AX1333,'Item Master Data'!$A:$F,6,FALSE)</f>
        <v>400</v>
      </c>
      <c r="BA1333" s="673">
        <f>X1333/BB1333</f>
        <v>13</v>
      </c>
      <c r="BB1333" s="673">
        <f>VLOOKUP(AX1333,'Item Master Data'!$A:$G,7,FALSE)</f>
        <v>32</v>
      </c>
      <c r="BC1333" s="673"/>
      <c r="BD1333" s="673">
        <f>W1333-AZ1333</f>
        <v>0</v>
      </c>
    </row>
    <row r="1334" spans="1:56">
      <c r="A1334" s="544"/>
      <c r="B1334" s="722">
        <v>44616</v>
      </c>
      <c r="C1334" s="722">
        <v>44616</v>
      </c>
      <c r="D1334" s="687" t="s">
        <v>3247</v>
      </c>
      <c r="E1334" s="676"/>
      <c r="F1334" s="676"/>
      <c r="G1334" s="725">
        <v>2022</v>
      </c>
      <c r="H1334" s="734">
        <v>4</v>
      </c>
      <c r="I1334" s="758" t="s">
        <v>1561</v>
      </c>
      <c r="J1334" s="738">
        <v>44664</v>
      </c>
      <c r="K1334" s="747" t="s">
        <v>3654</v>
      </c>
      <c r="L1334" s="748" t="s">
        <v>2424</v>
      </c>
      <c r="M1334" s="740">
        <v>44615</v>
      </c>
      <c r="N1334" s="740">
        <v>44615</v>
      </c>
      <c r="O1334" s="740"/>
      <c r="P1334" s="740">
        <v>44652</v>
      </c>
      <c r="Q1334" s="740">
        <v>44659</v>
      </c>
      <c r="R1334" s="740">
        <v>44664</v>
      </c>
      <c r="S1334" s="748" t="s">
        <v>2425</v>
      </c>
      <c r="T1334" s="748">
        <v>60</v>
      </c>
      <c r="U1334" s="748">
        <v>49405140</v>
      </c>
      <c r="V1334" s="748" t="s">
        <v>973</v>
      </c>
      <c r="W1334" s="748">
        <v>400</v>
      </c>
      <c r="X1334" s="749">
        <v>704</v>
      </c>
      <c r="Y1334" s="679">
        <v>281600</v>
      </c>
      <c r="Z1334" s="443">
        <v>0.47</v>
      </c>
      <c r="AA1334" s="682">
        <f>Y1334*Z1334</f>
        <v>132352</v>
      </c>
      <c r="AB1334" s="682"/>
      <c r="AC1334" s="444">
        <v>0</v>
      </c>
      <c r="AD1334" s="692"/>
      <c r="AE1334" s="684"/>
      <c r="AF1334" s="695">
        <f>AA1334+AD1334+AE1334</f>
        <v>132352</v>
      </c>
      <c r="AG1334" s="442" t="s">
        <v>47</v>
      </c>
      <c r="AH1334" s="676"/>
      <c r="AI1334" s="685" t="s">
        <v>2420</v>
      </c>
      <c r="AJ1334" s="676" t="s">
        <v>2440</v>
      </c>
      <c r="AK1334" s="696" t="s">
        <v>1138</v>
      </c>
      <c r="AL1334" s="676">
        <v>85714</v>
      </c>
      <c r="AM1334" s="676" t="s">
        <v>52</v>
      </c>
      <c r="AN1334" s="676" t="s">
        <v>1110</v>
      </c>
      <c r="AO1334" s="442"/>
      <c r="AP1334" s="688"/>
      <c r="AQ1334" s="688" t="s">
        <v>37</v>
      </c>
      <c r="AR1334" s="688"/>
      <c r="AS1334" s="562"/>
      <c r="AT1334" s="697"/>
      <c r="AU1334" s="697"/>
      <c r="AV1334" s="662"/>
      <c r="AW1334" s="673">
        <f>U1334</f>
        <v>49405140</v>
      </c>
      <c r="AX1334" s="673" cm="1">
        <f t="array" ref="AX1334">SUM(MID(0&amp;AW1334,LARGE(INDEX(ISNUMBER(--MID(AW1334,ROW($1:$8),1))*ROW($1:$8),),ROW($1:$8))+1,1)*10^ROW($1:$8)/10)</f>
        <v>49405140</v>
      </c>
      <c r="AY1334" s="673" t="str">
        <f>VLOOKUP($AX1334,'Item Master Data'!$A:$F,3,FALSE)</f>
        <v>Q.PEAK DUO BLK ML G10+</v>
      </c>
      <c r="AZ1334" s="673">
        <f>VLOOKUP($AX1334,'Item Master Data'!$A:$F,6,FALSE)</f>
        <v>400</v>
      </c>
      <c r="BA1334" s="673">
        <f>X1334/BB1334</f>
        <v>22</v>
      </c>
      <c r="BB1334" s="673">
        <f>VLOOKUP(AX1334,'Item Master Data'!$A:$G,7,FALSE)</f>
        <v>32</v>
      </c>
      <c r="BC1334" s="673"/>
      <c r="BD1334" s="673">
        <f>W1334-AZ1334</f>
        <v>0</v>
      </c>
    </row>
    <row r="1335" spans="1:56">
      <c r="A1335" s="544"/>
      <c r="B1335" s="722">
        <v>44616</v>
      </c>
      <c r="C1335" s="722">
        <v>44616</v>
      </c>
      <c r="D1335" s="687" t="s">
        <v>3247</v>
      </c>
      <c r="E1335" s="676"/>
      <c r="F1335" s="676"/>
      <c r="G1335" s="725">
        <v>2022</v>
      </c>
      <c r="H1335" s="734">
        <v>4</v>
      </c>
      <c r="I1335" s="758" t="s">
        <v>1561</v>
      </c>
      <c r="J1335" s="738">
        <v>44666</v>
      </c>
      <c r="K1335" s="747" t="s">
        <v>3654</v>
      </c>
      <c r="L1335" s="748" t="s">
        <v>2424</v>
      </c>
      <c r="M1335" s="740">
        <v>44615</v>
      </c>
      <c r="N1335" s="740">
        <v>44615</v>
      </c>
      <c r="O1335" s="740"/>
      <c r="P1335" s="740">
        <v>44652</v>
      </c>
      <c r="Q1335" s="740">
        <v>44662</v>
      </c>
      <c r="R1335" s="740">
        <v>44666</v>
      </c>
      <c r="S1335" s="748" t="s">
        <v>2425</v>
      </c>
      <c r="T1335" s="748">
        <v>60</v>
      </c>
      <c r="U1335" s="748">
        <v>49405140</v>
      </c>
      <c r="V1335" s="748" t="s">
        <v>973</v>
      </c>
      <c r="W1335" s="748">
        <v>400</v>
      </c>
      <c r="X1335" s="749">
        <v>704</v>
      </c>
      <c r="Y1335" s="679">
        <v>281600</v>
      </c>
      <c r="Z1335" s="443">
        <v>0.47</v>
      </c>
      <c r="AA1335" s="682">
        <f>Y1335*Z1335</f>
        <v>132352</v>
      </c>
      <c r="AB1335" s="682"/>
      <c r="AC1335" s="444">
        <v>0</v>
      </c>
      <c r="AD1335" s="692"/>
      <c r="AE1335" s="684"/>
      <c r="AF1335" s="695">
        <f>AA1335+AD1335+AE1335</f>
        <v>132352</v>
      </c>
      <c r="AG1335" s="442" t="s">
        <v>47</v>
      </c>
      <c r="AH1335" s="676"/>
      <c r="AI1335" s="685" t="s">
        <v>2420</v>
      </c>
      <c r="AJ1335" s="676" t="s">
        <v>2440</v>
      </c>
      <c r="AK1335" s="696" t="s">
        <v>1138</v>
      </c>
      <c r="AL1335" s="676">
        <v>85714</v>
      </c>
      <c r="AM1335" s="676" t="s">
        <v>52</v>
      </c>
      <c r="AN1335" s="676" t="s">
        <v>1110</v>
      </c>
      <c r="AO1335" s="442"/>
      <c r="AP1335" s="688"/>
      <c r="AQ1335" s="688" t="s">
        <v>37</v>
      </c>
      <c r="AR1335" s="688"/>
      <c r="AS1335" s="562"/>
      <c r="AT1335" s="697"/>
      <c r="AU1335" s="697"/>
      <c r="AV1335" s="662"/>
      <c r="AW1335" s="673">
        <f>U1335</f>
        <v>49405140</v>
      </c>
      <c r="AX1335" s="673" cm="1">
        <f t="array" ref="AX1335">SUM(MID(0&amp;AW1335,LARGE(INDEX(ISNUMBER(--MID(AW1335,ROW($1:$8),1))*ROW($1:$8),),ROW($1:$8))+1,1)*10^ROW($1:$8)/10)</f>
        <v>49405140</v>
      </c>
      <c r="AY1335" s="673" t="str">
        <f>VLOOKUP($AX1335,'Item Master Data'!$A:$F,3,FALSE)</f>
        <v>Q.PEAK DUO BLK ML G10+</v>
      </c>
      <c r="AZ1335" s="673">
        <f>VLOOKUP($AX1335,'Item Master Data'!$A:$F,6,FALSE)</f>
        <v>400</v>
      </c>
      <c r="BA1335" s="673">
        <f>X1335/BB1335</f>
        <v>22</v>
      </c>
      <c r="BB1335" s="673">
        <f>VLOOKUP(AX1335,'Item Master Data'!$A:$G,7,FALSE)</f>
        <v>32</v>
      </c>
      <c r="BC1335" s="673"/>
      <c r="BD1335" s="673">
        <f>W1335-AZ1335</f>
        <v>0</v>
      </c>
    </row>
    <row r="1336" spans="1:56">
      <c r="A1336" s="544"/>
      <c r="B1336" s="722">
        <v>44616</v>
      </c>
      <c r="C1336" s="722">
        <v>44616</v>
      </c>
      <c r="D1336" s="687" t="s">
        <v>3247</v>
      </c>
      <c r="E1336" s="676" t="s">
        <v>3655</v>
      </c>
      <c r="F1336" s="676"/>
      <c r="G1336" s="725">
        <v>2022</v>
      </c>
      <c r="H1336" s="734">
        <v>4</v>
      </c>
      <c r="I1336" s="758" t="s">
        <v>1561</v>
      </c>
      <c r="J1336" s="738">
        <v>44662</v>
      </c>
      <c r="K1336" s="747" t="s">
        <v>3656</v>
      </c>
      <c r="L1336" s="748" t="s">
        <v>2424</v>
      </c>
      <c r="M1336" s="740">
        <v>44615</v>
      </c>
      <c r="N1336" s="740">
        <v>44615</v>
      </c>
      <c r="O1336" s="740"/>
      <c r="P1336" s="738">
        <v>44663</v>
      </c>
      <c r="Q1336" s="740">
        <v>44659</v>
      </c>
      <c r="R1336" s="740">
        <v>44662</v>
      </c>
      <c r="S1336" s="748" t="s">
        <v>2425</v>
      </c>
      <c r="T1336" s="748">
        <v>60</v>
      </c>
      <c r="U1336" s="748">
        <v>49405140</v>
      </c>
      <c r="V1336" s="748" t="s">
        <v>973</v>
      </c>
      <c r="W1336" s="748">
        <v>400</v>
      </c>
      <c r="X1336" s="749">
        <v>704</v>
      </c>
      <c r="Y1336" s="679">
        <v>281600</v>
      </c>
      <c r="Z1336" s="443">
        <v>0.47</v>
      </c>
      <c r="AA1336" s="682">
        <f>Y1336*Z1336</f>
        <v>132352</v>
      </c>
      <c r="AB1336" s="682"/>
      <c r="AC1336" s="444">
        <v>0</v>
      </c>
      <c r="AD1336" s="692"/>
      <c r="AE1336" s="684"/>
      <c r="AF1336" s="695">
        <f>AA1336+AD1336+AE1336</f>
        <v>132352</v>
      </c>
      <c r="AG1336" s="442" t="s">
        <v>47</v>
      </c>
      <c r="AH1336" s="676"/>
      <c r="AI1336" s="685" t="s">
        <v>2420</v>
      </c>
      <c r="AJ1336" s="676" t="s">
        <v>2412</v>
      </c>
      <c r="AK1336" s="696" t="s">
        <v>1408</v>
      </c>
      <c r="AL1336" s="676">
        <v>89118</v>
      </c>
      <c r="AM1336" s="442" t="s">
        <v>52</v>
      </c>
      <c r="AN1336" s="676" t="s">
        <v>1110</v>
      </c>
      <c r="AO1336" s="442"/>
      <c r="AP1336" s="688"/>
      <c r="AQ1336" s="688" t="s">
        <v>37</v>
      </c>
      <c r="AR1336" s="688"/>
      <c r="AS1336" s="562"/>
      <c r="AT1336" s="697"/>
      <c r="AU1336" s="697"/>
      <c r="AV1336" s="662"/>
      <c r="AW1336" s="673">
        <f>U1336</f>
        <v>49405140</v>
      </c>
      <c r="AX1336" s="673" cm="1">
        <f t="array" ref="AX1336">SUM(MID(0&amp;AW1336,LARGE(INDEX(ISNUMBER(--MID(AW1336,ROW($1:$8),1))*ROW($1:$8),),ROW($1:$8))+1,1)*10^ROW($1:$8)/10)</f>
        <v>49405140</v>
      </c>
      <c r="AY1336" s="673" t="str">
        <f>VLOOKUP($AX1336,'Item Master Data'!$A:$F,3,FALSE)</f>
        <v>Q.PEAK DUO BLK ML G10+</v>
      </c>
      <c r="AZ1336" s="673">
        <f>VLOOKUP($AX1336,'Item Master Data'!$A:$F,6,FALSE)</f>
        <v>400</v>
      </c>
      <c r="BA1336" s="673">
        <f>X1336/BB1336</f>
        <v>22</v>
      </c>
      <c r="BB1336" s="673">
        <f>VLOOKUP(AX1336,'Item Master Data'!$A:$G,7,FALSE)</f>
        <v>32</v>
      </c>
      <c r="BC1336" s="673"/>
      <c r="BD1336" s="673">
        <f>W1336-AZ1336</f>
        <v>0</v>
      </c>
    </row>
    <row r="1337" spans="1:56">
      <c r="A1337" s="544"/>
      <c r="B1337" s="722">
        <v>44616</v>
      </c>
      <c r="C1337" s="722">
        <v>44616</v>
      </c>
      <c r="D1337" s="687" t="s">
        <v>3247</v>
      </c>
      <c r="E1337" s="676" t="s">
        <v>3655</v>
      </c>
      <c r="F1337" s="676"/>
      <c r="G1337" s="725">
        <v>2022</v>
      </c>
      <c r="H1337" s="734">
        <v>4</v>
      </c>
      <c r="I1337" s="800" t="s">
        <v>3279</v>
      </c>
      <c r="J1337" s="799">
        <v>44663</v>
      </c>
      <c r="K1337" s="747" t="s">
        <v>3656</v>
      </c>
      <c r="L1337" s="748" t="s">
        <v>2424</v>
      </c>
      <c r="M1337" s="740">
        <v>44615</v>
      </c>
      <c r="N1337" s="740">
        <v>44615</v>
      </c>
      <c r="O1337" s="740"/>
      <c r="P1337" s="738">
        <v>44663</v>
      </c>
      <c r="Q1337" s="740">
        <v>44659</v>
      </c>
      <c r="R1337" s="740">
        <v>44663</v>
      </c>
      <c r="S1337" s="748" t="s">
        <v>2425</v>
      </c>
      <c r="T1337" s="748">
        <v>60</v>
      </c>
      <c r="U1337" s="748">
        <v>49405140</v>
      </c>
      <c r="V1337" s="748" t="s">
        <v>973</v>
      </c>
      <c r="W1337" s="748">
        <v>400</v>
      </c>
      <c r="X1337" s="749">
        <v>704</v>
      </c>
      <c r="Y1337" s="679">
        <v>281600</v>
      </c>
      <c r="Z1337" s="443">
        <v>0.47</v>
      </c>
      <c r="AA1337" s="682">
        <f>Y1337*Z1337</f>
        <v>132352</v>
      </c>
      <c r="AB1337" s="682"/>
      <c r="AC1337" s="444">
        <v>0</v>
      </c>
      <c r="AD1337" s="692"/>
      <c r="AE1337" s="684"/>
      <c r="AF1337" s="695">
        <f>AA1337+AD1337+AE1337</f>
        <v>132352</v>
      </c>
      <c r="AG1337" s="442" t="s">
        <v>47</v>
      </c>
      <c r="AH1337" s="676"/>
      <c r="AI1337" s="685" t="s">
        <v>2420</v>
      </c>
      <c r="AJ1337" s="676" t="s">
        <v>2412</v>
      </c>
      <c r="AK1337" s="696" t="s">
        <v>1408</v>
      </c>
      <c r="AL1337" s="676">
        <v>89118</v>
      </c>
      <c r="AM1337" s="442" t="s">
        <v>52</v>
      </c>
      <c r="AN1337" s="676" t="s">
        <v>1110</v>
      </c>
      <c r="AO1337" s="442"/>
      <c r="AP1337" s="688"/>
      <c r="AQ1337" s="688" t="s">
        <v>37</v>
      </c>
      <c r="AR1337" s="688"/>
      <c r="AS1337" s="562"/>
      <c r="AT1337" s="697"/>
      <c r="AU1337" s="697"/>
      <c r="AV1337" s="662"/>
      <c r="AW1337" s="673">
        <f>U1337</f>
        <v>49405140</v>
      </c>
      <c r="AX1337" s="673" cm="1">
        <f t="array" ref="AX1337">SUM(MID(0&amp;AW1337,LARGE(INDEX(ISNUMBER(--MID(AW1337,ROW($1:$8),1))*ROW($1:$8),),ROW($1:$8))+1,1)*10^ROW($1:$8)/10)</f>
        <v>49405140</v>
      </c>
      <c r="AY1337" s="673" t="str">
        <f>VLOOKUP($AX1337,'Item Master Data'!$A:$F,3,FALSE)</f>
        <v>Q.PEAK DUO BLK ML G10+</v>
      </c>
      <c r="AZ1337" s="673">
        <f>VLOOKUP($AX1337,'Item Master Data'!$A:$F,6,FALSE)</f>
        <v>400</v>
      </c>
      <c r="BA1337" s="673">
        <f>X1337/BB1337</f>
        <v>22</v>
      </c>
      <c r="BB1337" s="673">
        <f>VLOOKUP(AX1337,'Item Master Data'!$A:$G,7,FALSE)</f>
        <v>32</v>
      </c>
      <c r="BC1337" s="673"/>
      <c r="BD1337" s="673">
        <f>W1337-AZ1337</f>
        <v>0</v>
      </c>
    </row>
    <row r="1338" spans="1:56">
      <c r="A1338" s="544"/>
      <c r="B1338" s="722">
        <v>44616</v>
      </c>
      <c r="C1338" s="722">
        <v>44616</v>
      </c>
      <c r="D1338" s="687" t="s">
        <v>3247</v>
      </c>
      <c r="E1338" s="676" t="s">
        <v>3635</v>
      </c>
      <c r="F1338" s="676"/>
      <c r="G1338" s="725">
        <v>2022</v>
      </c>
      <c r="H1338" s="734">
        <v>4</v>
      </c>
      <c r="I1338" s="798" t="s">
        <v>3279</v>
      </c>
      <c r="J1338" s="799">
        <v>44663</v>
      </c>
      <c r="K1338" s="747" t="s">
        <v>3656</v>
      </c>
      <c r="L1338" s="748" t="s">
        <v>2424</v>
      </c>
      <c r="M1338" s="740">
        <v>44615</v>
      </c>
      <c r="N1338" s="740">
        <v>44615</v>
      </c>
      <c r="O1338" s="740"/>
      <c r="P1338" s="738">
        <v>44663</v>
      </c>
      <c r="Q1338" s="740">
        <v>44662</v>
      </c>
      <c r="R1338" s="740">
        <v>44663</v>
      </c>
      <c r="S1338" s="748" t="s">
        <v>2425</v>
      </c>
      <c r="T1338" s="748">
        <v>60</v>
      </c>
      <c r="U1338" s="748">
        <v>49405140</v>
      </c>
      <c r="V1338" s="748" t="s">
        <v>973</v>
      </c>
      <c r="W1338" s="748">
        <v>400</v>
      </c>
      <c r="X1338" s="749">
        <v>704</v>
      </c>
      <c r="Y1338" s="679">
        <v>281600</v>
      </c>
      <c r="Z1338" s="443">
        <v>0.47</v>
      </c>
      <c r="AA1338" s="682">
        <f>Y1338*Z1338</f>
        <v>132352</v>
      </c>
      <c r="AB1338" s="682"/>
      <c r="AC1338" s="444">
        <v>0</v>
      </c>
      <c r="AD1338" s="692"/>
      <c r="AE1338" s="684"/>
      <c r="AF1338" s="695">
        <f>AA1338+AD1338+AE1338</f>
        <v>132352</v>
      </c>
      <c r="AG1338" s="442" t="s">
        <v>47</v>
      </c>
      <c r="AH1338" s="676"/>
      <c r="AI1338" s="685" t="s">
        <v>2420</v>
      </c>
      <c r="AJ1338" s="676" t="s">
        <v>2483</v>
      </c>
      <c r="AK1338" s="696" t="s">
        <v>1088</v>
      </c>
      <c r="AL1338" s="676">
        <v>34741</v>
      </c>
      <c r="AM1338" s="442" t="s">
        <v>52</v>
      </c>
      <c r="AN1338" s="676" t="s">
        <v>1110</v>
      </c>
      <c r="AO1338" s="442"/>
      <c r="AP1338" s="688"/>
      <c r="AQ1338" s="688" t="s">
        <v>37</v>
      </c>
      <c r="AR1338" s="688"/>
      <c r="AS1338" s="562"/>
      <c r="AT1338" s="697"/>
      <c r="AU1338" s="697"/>
      <c r="AV1338" s="662"/>
      <c r="AW1338" s="673">
        <f>U1338</f>
        <v>49405140</v>
      </c>
      <c r="AX1338" s="673" cm="1">
        <f t="array" ref="AX1338">SUM(MID(0&amp;AW1338,LARGE(INDEX(ISNUMBER(--MID(AW1338,ROW($1:$8),1))*ROW($1:$8),),ROW($1:$8))+1,1)*10^ROW($1:$8)/10)</f>
        <v>49405140</v>
      </c>
      <c r="AY1338" s="673" t="str">
        <f>VLOOKUP($AX1338,'Item Master Data'!$A:$F,3,FALSE)</f>
        <v>Q.PEAK DUO BLK ML G10+</v>
      </c>
      <c r="AZ1338" s="673">
        <f>VLOOKUP($AX1338,'Item Master Data'!$A:$F,6,FALSE)</f>
        <v>400</v>
      </c>
      <c r="BA1338" s="673">
        <f>X1338/BB1338</f>
        <v>22</v>
      </c>
      <c r="BB1338" s="673">
        <f>VLOOKUP(AX1338,'Item Master Data'!$A:$G,7,FALSE)</f>
        <v>32</v>
      </c>
      <c r="BC1338" s="673"/>
      <c r="BD1338" s="673">
        <f>W1338-AZ1338</f>
        <v>0</v>
      </c>
    </row>
    <row r="1339" spans="1:56">
      <c r="A1339" s="544"/>
      <c r="B1339" s="722">
        <v>44616</v>
      </c>
      <c r="C1339" s="722">
        <v>44616</v>
      </c>
      <c r="D1339" s="687" t="s">
        <v>3247</v>
      </c>
      <c r="E1339" s="676" t="s">
        <v>3655</v>
      </c>
      <c r="F1339" s="676"/>
      <c r="G1339" s="725">
        <v>2022</v>
      </c>
      <c r="H1339" s="734">
        <v>4</v>
      </c>
      <c r="I1339" s="758" t="s">
        <v>1561</v>
      </c>
      <c r="J1339" s="738">
        <v>44665</v>
      </c>
      <c r="K1339" s="747" t="s">
        <v>3656</v>
      </c>
      <c r="L1339" s="748" t="s">
        <v>2424</v>
      </c>
      <c r="M1339" s="740">
        <v>44615</v>
      </c>
      <c r="N1339" s="740">
        <v>44615</v>
      </c>
      <c r="O1339" s="740"/>
      <c r="P1339" s="738">
        <v>44663</v>
      </c>
      <c r="Q1339" s="740">
        <v>44662</v>
      </c>
      <c r="R1339" s="740">
        <v>44665</v>
      </c>
      <c r="S1339" s="748" t="s">
        <v>2425</v>
      </c>
      <c r="T1339" s="748">
        <v>60</v>
      </c>
      <c r="U1339" s="748">
        <v>49405140</v>
      </c>
      <c r="V1339" s="748" t="s">
        <v>973</v>
      </c>
      <c r="W1339" s="748">
        <v>400</v>
      </c>
      <c r="X1339" s="749">
        <v>384</v>
      </c>
      <c r="Y1339" s="679">
        <v>153600</v>
      </c>
      <c r="Z1339" s="443">
        <v>0.47</v>
      </c>
      <c r="AA1339" s="682">
        <f>Y1339*Z1339</f>
        <v>72192</v>
      </c>
      <c r="AB1339" s="682"/>
      <c r="AC1339" s="444">
        <v>0</v>
      </c>
      <c r="AD1339" s="692"/>
      <c r="AE1339" s="684"/>
      <c r="AF1339" s="695">
        <f>AA1339+AD1339+AE1339</f>
        <v>72192</v>
      </c>
      <c r="AG1339" s="442" t="s">
        <v>47</v>
      </c>
      <c r="AH1339" s="676"/>
      <c r="AI1339" s="685" t="s">
        <v>2420</v>
      </c>
      <c r="AJ1339" s="676" t="s">
        <v>2412</v>
      </c>
      <c r="AK1339" s="696" t="s">
        <v>1408</v>
      </c>
      <c r="AL1339" s="676">
        <v>89118</v>
      </c>
      <c r="AM1339" s="442" t="s">
        <v>52</v>
      </c>
      <c r="AN1339" s="676" t="s">
        <v>1110</v>
      </c>
      <c r="AO1339" s="442"/>
      <c r="AP1339" s="688"/>
      <c r="AQ1339" s="688" t="s">
        <v>37</v>
      </c>
      <c r="AR1339" s="688"/>
      <c r="AS1339" s="562"/>
      <c r="AT1339" s="697"/>
      <c r="AU1339" s="697"/>
      <c r="AV1339" s="662"/>
      <c r="AW1339" s="673">
        <f>U1339</f>
        <v>49405140</v>
      </c>
      <c r="AX1339" s="673" cm="1">
        <f t="array" ref="AX1339">SUM(MID(0&amp;AW1339,LARGE(INDEX(ISNUMBER(--MID(AW1339,ROW($1:$8),1))*ROW($1:$8),),ROW($1:$8))+1,1)*10^ROW($1:$8)/10)</f>
        <v>49405140</v>
      </c>
      <c r="AY1339" s="673" t="str">
        <f>VLOOKUP($AX1339,'Item Master Data'!$A:$F,3,FALSE)</f>
        <v>Q.PEAK DUO BLK ML G10+</v>
      </c>
      <c r="AZ1339" s="673">
        <f>VLOOKUP($AX1339,'Item Master Data'!$A:$F,6,FALSE)</f>
        <v>400</v>
      </c>
      <c r="BA1339" s="673">
        <f>X1339/BB1339</f>
        <v>12</v>
      </c>
      <c r="BB1339" s="673">
        <f>VLOOKUP(AX1339,'Item Master Data'!$A:$G,7,FALSE)</f>
        <v>32</v>
      </c>
      <c r="BC1339" s="673"/>
      <c r="BD1339" s="673">
        <f>W1339-AZ1339</f>
        <v>0</v>
      </c>
    </row>
    <row r="1340" spans="1:56">
      <c r="A1340" s="544"/>
      <c r="B1340" s="722">
        <v>44616</v>
      </c>
      <c r="C1340" s="722">
        <v>44616</v>
      </c>
      <c r="D1340" s="687" t="s">
        <v>3247</v>
      </c>
      <c r="E1340" s="676"/>
      <c r="F1340" s="676"/>
      <c r="G1340" s="725">
        <v>2022</v>
      </c>
      <c r="H1340" s="734">
        <v>4</v>
      </c>
      <c r="I1340" s="758" t="s">
        <v>1561</v>
      </c>
      <c r="J1340" s="738">
        <v>44659</v>
      </c>
      <c r="K1340" s="747" t="s">
        <v>3658</v>
      </c>
      <c r="L1340" s="748" t="s">
        <v>2424</v>
      </c>
      <c r="M1340" s="740">
        <v>44615</v>
      </c>
      <c r="N1340" s="740">
        <v>44615</v>
      </c>
      <c r="O1340" s="740"/>
      <c r="P1340" s="740">
        <v>44652</v>
      </c>
      <c r="Q1340" s="740">
        <v>44659</v>
      </c>
      <c r="R1340" s="740">
        <v>44659</v>
      </c>
      <c r="S1340" s="748" t="s">
        <v>2425</v>
      </c>
      <c r="T1340" s="748">
        <v>60</v>
      </c>
      <c r="U1340" s="748">
        <v>49405140</v>
      </c>
      <c r="V1340" s="748" t="s">
        <v>973</v>
      </c>
      <c r="W1340" s="748">
        <v>400</v>
      </c>
      <c r="X1340" s="749">
        <v>416</v>
      </c>
      <c r="Y1340" s="679">
        <v>166400</v>
      </c>
      <c r="Z1340" s="443">
        <v>0.47</v>
      </c>
      <c r="AA1340" s="682">
        <f>Y1340*Z1340</f>
        <v>78208</v>
      </c>
      <c r="AB1340" s="682"/>
      <c r="AC1340" s="444">
        <v>0</v>
      </c>
      <c r="AD1340" s="692"/>
      <c r="AE1340" s="684"/>
      <c r="AF1340" s="695">
        <f>AA1340+AD1340+AE1340</f>
        <v>78208</v>
      </c>
      <c r="AG1340" s="442" t="s">
        <v>47</v>
      </c>
      <c r="AH1340" s="676"/>
      <c r="AI1340" s="685" t="s">
        <v>2420</v>
      </c>
      <c r="AJ1340" s="676" t="s">
        <v>2443</v>
      </c>
      <c r="AK1340" s="696" t="s">
        <v>1138</v>
      </c>
      <c r="AL1340" s="676">
        <v>85365</v>
      </c>
      <c r="AM1340" s="442" t="s">
        <v>52</v>
      </c>
      <c r="AN1340" s="676" t="s">
        <v>1110</v>
      </c>
      <c r="AO1340" s="442"/>
      <c r="AP1340" s="688"/>
      <c r="AQ1340" s="688" t="s">
        <v>37</v>
      </c>
      <c r="AR1340" s="688"/>
      <c r="AS1340" s="562"/>
      <c r="AT1340" s="697"/>
      <c r="AU1340" s="697"/>
      <c r="AV1340" s="662"/>
      <c r="AW1340" s="673">
        <f>U1340</f>
        <v>49405140</v>
      </c>
      <c r="AX1340" s="673" cm="1">
        <f t="array" ref="AX1340">SUM(MID(0&amp;AW1340,LARGE(INDEX(ISNUMBER(--MID(AW1340,ROW($1:$8),1))*ROW($1:$8),),ROW($1:$8))+1,1)*10^ROW($1:$8)/10)</f>
        <v>49405140</v>
      </c>
      <c r="AY1340" s="673" t="str">
        <f>VLOOKUP($AX1340,'Item Master Data'!$A:$F,3,FALSE)</f>
        <v>Q.PEAK DUO BLK ML G10+</v>
      </c>
      <c r="AZ1340" s="673">
        <f>VLOOKUP($AX1340,'Item Master Data'!$A:$F,6,FALSE)</f>
        <v>400</v>
      </c>
      <c r="BA1340" s="673">
        <f>X1340/BB1340</f>
        <v>13</v>
      </c>
      <c r="BB1340" s="673">
        <f>VLOOKUP(AX1340,'Item Master Data'!$A:$G,7,FALSE)</f>
        <v>32</v>
      </c>
      <c r="BC1340" s="673"/>
      <c r="BD1340" s="673">
        <f>W1340-AZ1340</f>
        <v>0</v>
      </c>
    </row>
    <row r="1341" spans="1:56">
      <c r="A1341" s="544"/>
      <c r="B1341" s="722">
        <v>44616</v>
      </c>
      <c r="C1341" s="722">
        <v>44616</v>
      </c>
      <c r="D1341" s="687" t="s">
        <v>3247</v>
      </c>
      <c r="E1341" s="676"/>
      <c r="F1341" s="676"/>
      <c r="G1341" s="725">
        <v>2022</v>
      </c>
      <c r="H1341" s="734">
        <v>4</v>
      </c>
      <c r="I1341" s="758" t="s">
        <v>1561</v>
      </c>
      <c r="J1341" s="738">
        <v>44666</v>
      </c>
      <c r="K1341" s="747" t="s">
        <v>3658</v>
      </c>
      <c r="L1341" s="748" t="s">
        <v>2424</v>
      </c>
      <c r="M1341" s="740">
        <v>44615</v>
      </c>
      <c r="N1341" s="740">
        <v>44615</v>
      </c>
      <c r="O1341" s="740"/>
      <c r="P1341" s="740">
        <v>44652</v>
      </c>
      <c r="Q1341" s="740">
        <v>44662</v>
      </c>
      <c r="R1341" s="740">
        <v>44666</v>
      </c>
      <c r="S1341" s="748" t="s">
        <v>2425</v>
      </c>
      <c r="T1341" s="748">
        <v>60</v>
      </c>
      <c r="U1341" s="748">
        <v>49405140</v>
      </c>
      <c r="V1341" s="748" t="s">
        <v>973</v>
      </c>
      <c r="W1341" s="748">
        <v>400</v>
      </c>
      <c r="X1341" s="749">
        <v>416</v>
      </c>
      <c r="Y1341" s="679">
        <v>166400</v>
      </c>
      <c r="Z1341" s="443">
        <v>0.47</v>
      </c>
      <c r="AA1341" s="682">
        <f>Y1341*Z1341</f>
        <v>78208</v>
      </c>
      <c r="AB1341" s="682"/>
      <c r="AC1341" s="444">
        <v>0</v>
      </c>
      <c r="AD1341" s="692"/>
      <c r="AE1341" s="684"/>
      <c r="AF1341" s="695">
        <f>AA1341+AD1341+AE1341</f>
        <v>78208</v>
      </c>
      <c r="AG1341" s="442" t="s">
        <v>47</v>
      </c>
      <c r="AH1341" s="676"/>
      <c r="AI1341" s="685" t="s">
        <v>2420</v>
      </c>
      <c r="AJ1341" s="676" t="s">
        <v>2443</v>
      </c>
      <c r="AK1341" s="696" t="s">
        <v>1138</v>
      </c>
      <c r="AL1341" s="676">
        <v>85365</v>
      </c>
      <c r="AM1341" s="442" t="s">
        <v>52</v>
      </c>
      <c r="AN1341" s="676" t="s">
        <v>1110</v>
      </c>
      <c r="AO1341" s="442"/>
      <c r="AP1341" s="688"/>
      <c r="AQ1341" s="688" t="s">
        <v>37</v>
      </c>
      <c r="AR1341" s="688"/>
      <c r="AS1341" s="562"/>
      <c r="AT1341" s="697"/>
      <c r="AU1341" s="697"/>
      <c r="AV1341" s="662"/>
      <c r="AW1341" s="673">
        <f>U1341</f>
        <v>49405140</v>
      </c>
      <c r="AX1341" s="673" cm="1">
        <f t="array" ref="AX1341">SUM(MID(0&amp;AW1341,LARGE(INDEX(ISNUMBER(--MID(AW1341,ROW($1:$8),1))*ROW($1:$8),),ROW($1:$8))+1,1)*10^ROW($1:$8)/10)</f>
        <v>49405140</v>
      </c>
      <c r="AY1341" s="673" t="str">
        <f>VLOOKUP($AX1341,'Item Master Data'!$A:$F,3,FALSE)</f>
        <v>Q.PEAK DUO BLK ML G10+</v>
      </c>
      <c r="AZ1341" s="673">
        <f>VLOOKUP($AX1341,'Item Master Data'!$A:$F,6,FALSE)</f>
        <v>400</v>
      </c>
      <c r="BA1341" s="673">
        <f>X1341/BB1341</f>
        <v>13</v>
      </c>
      <c r="BB1341" s="673">
        <f>VLOOKUP(AX1341,'Item Master Data'!$A:$G,7,FALSE)</f>
        <v>32</v>
      </c>
      <c r="BC1341" s="673"/>
      <c r="BD1341" s="673">
        <f>W1341-AZ1341</f>
        <v>0</v>
      </c>
    </row>
    <row r="1342" spans="1:56">
      <c r="A1342" s="544"/>
      <c r="B1342" s="722">
        <v>44616</v>
      </c>
      <c r="C1342" s="722">
        <v>44616</v>
      </c>
      <c r="D1342" s="687" t="s">
        <v>3247</v>
      </c>
      <c r="E1342" s="676"/>
      <c r="F1342" s="676"/>
      <c r="G1342" s="442">
        <v>2022</v>
      </c>
      <c r="H1342" s="442">
        <v>4</v>
      </c>
      <c r="I1342" s="687"/>
      <c r="J1342" s="333"/>
      <c r="K1342" s="685" t="s">
        <v>3489</v>
      </c>
      <c r="L1342" s="676" t="s">
        <v>2424</v>
      </c>
      <c r="M1342" s="689">
        <v>44615</v>
      </c>
      <c r="N1342" s="689">
        <v>44615</v>
      </c>
      <c r="O1342" s="689"/>
      <c r="P1342" s="333"/>
      <c r="Q1342" s="333"/>
      <c r="R1342" s="333"/>
      <c r="S1342" s="442" t="s">
        <v>2425</v>
      </c>
      <c r="T1342" s="442">
        <v>60</v>
      </c>
      <c r="U1342" s="676">
        <v>49405140</v>
      </c>
      <c r="V1342" s="442" t="s">
        <v>973</v>
      </c>
      <c r="W1342" s="676">
        <v>400</v>
      </c>
      <c r="X1342" s="678">
        <v>832</v>
      </c>
      <c r="Y1342" s="679">
        <v>332800</v>
      </c>
      <c r="Z1342" s="443">
        <v>0.47</v>
      </c>
      <c r="AA1342" s="682">
        <f>Y1342*Z1342</f>
        <v>156416</v>
      </c>
      <c r="AB1342" s="682"/>
      <c r="AC1342" s="444">
        <v>0</v>
      </c>
      <c r="AD1342" s="692"/>
      <c r="AE1342" s="684"/>
      <c r="AF1342" s="695">
        <f>AA1342+AD1342+AE1342</f>
        <v>156416</v>
      </c>
      <c r="AG1342" s="676" t="s">
        <v>47</v>
      </c>
      <c r="AH1342" s="676"/>
      <c r="AI1342" s="685" t="s">
        <v>2420</v>
      </c>
      <c r="AJ1342" s="676" t="s">
        <v>2426</v>
      </c>
      <c r="AK1342" s="696" t="s">
        <v>2427</v>
      </c>
      <c r="AL1342" s="676">
        <v>87107</v>
      </c>
      <c r="AM1342" s="676" t="s">
        <v>52</v>
      </c>
      <c r="AN1342" s="676" t="s">
        <v>1110</v>
      </c>
      <c r="AO1342" s="442"/>
      <c r="AP1342" s="688"/>
      <c r="AQ1342" s="688" t="s">
        <v>37</v>
      </c>
      <c r="AR1342" s="688"/>
      <c r="AS1342" s="562"/>
      <c r="AT1342" s="697"/>
      <c r="AU1342" s="697"/>
      <c r="AV1342" s="662"/>
      <c r="AW1342" s="673">
        <f>U1342</f>
        <v>49405140</v>
      </c>
      <c r="AX1342" s="673" cm="1">
        <f t="array" ref="AX1342">SUM(MID(0&amp;AW1342,LARGE(INDEX(ISNUMBER(--MID(AW1342,ROW($1:$8),1))*ROW($1:$8),),ROW($1:$8))+1,1)*10^ROW($1:$8)/10)</f>
        <v>49405140</v>
      </c>
      <c r="AY1342" s="673" t="str">
        <f>VLOOKUP($AX1342,'Item Master Data'!$A:$F,3,FALSE)</f>
        <v>Q.PEAK DUO BLK ML G10+</v>
      </c>
      <c r="AZ1342" s="673">
        <f>VLOOKUP($AX1342,'Item Master Data'!$A:$F,6,FALSE)</f>
        <v>400</v>
      </c>
      <c r="BA1342" s="673">
        <f>X1342/BB1342</f>
        <v>26</v>
      </c>
      <c r="BB1342" s="673">
        <f>VLOOKUP(AX1342,'Item Master Data'!$A:$G,7,FALSE)</f>
        <v>32</v>
      </c>
      <c r="BC1342" s="673"/>
      <c r="BD1342" s="673">
        <f>W1342-AZ1342</f>
        <v>0</v>
      </c>
    </row>
    <row r="1343" spans="1:56">
      <c r="A1343" s="544"/>
      <c r="B1343" s="722">
        <v>44616</v>
      </c>
      <c r="C1343" s="722">
        <v>44616</v>
      </c>
      <c r="D1343" s="687" t="s">
        <v>3247</v>
      </c>
      <c r="E1343" s="676"/>
      <c r="F1343" s="676"/>
      <c r="G1343" s="676">
        <v>2022</v>
      </c>
      <c r="H1343" s="442">
        <v>4</v>
      </c>
      <c r="I1343" s="687"/>
      <c r="J1343" s="333"/>
      <c r="K1343" s="685" t="s">
        <v>3493</v>
      </c>
      <c r="L1343" s="676" t="s">
        <v>2424</v>
      </c>
      <c r="M1343" s="689">
        <v>44615</v>
      </c>
      <c r="N1343" s="689">
        <v>44615</v>
      </c>
      <c r="O1343" s="689"/>
      <c r="P1343" s="677"/>
      <c r="Q1343" s="333"/>
      <c r="R1343" s="333"/>
      <c r="S1343" s="442" t="s">
        <v>2425</v>
      </c>
      <c r="T1343" s="442">
        <v>60</v>
      </c>
      <c r="U1343" s="676">
        <v>49405140</v>
      </c>
      <c r="V1343" s="442" t="s">
        <v>973</v>
      </c>
      <c r="W1343" s="676">
        <v>400</v>
      </c>
      <c r="X1343" s="678">
        <v>832</v>
      </c>
      <c r="Y1343" s="679">
        <v>332800</v>
      </c>
      <c r="Z1343" s="443">
        <v>0.47</v>
      </c>
      <c r="AA1343" s="682">
        <f>Y1343*Z1343</f>
        <v>156416</v>
      </c>
      <c r="AB1343" s="682"/>
      <c r="AC1343" s="444">
        <v>0</v>
      </c>
      <c r="AD1343" s="692"/>
      <c r="AE1343" s="684"/>
      <c r="AF1343" s="695">
        <f>AA1343+AD1343+AE1343</f>
        <v>156416</v>
      </c>
      <c r="AG1343" s="676" t="s">
        <v>47</v>
      </c>
      <c r="AH1343" s="676"/>
      <c r="AI1343" s="685" t="s">
        <v>2420</v>
      </c>
      <c r="AJ1343" s="676" t="s">
        <v>2446</v>
      </c>
      <c r="AK1343" s="696" t="s">
        <v>1076</v>
      </c>
      <c r="AL1343" s="676">
        <v>30360</v>
      </c>
      <c r="AM1343" s="676" t="s">
        <v>52</v>
      </c>
      <c r="AN1343" s="676" t="s">
        <v>1110</v>
      </c>
      <c r="AO1343" s="442"/>
      <c r="AP1343" s="688"/>
      <c r="AQ1343" s="688" t="s">
        <v>37</v>
      </c>
      <c r="AR1343" s="688"/>
      <c r="AS1343" s="562"/>
      <c r="AT1343" s="697"/>
      <c r="AU1343" s="697"/>
      <c r="AV1343" s="662"/>
      <c r="AW1343" s="673">
        <f>U1343</f>
        <v>49405140</v>
      </c>
      <c r="AX1343" s="673" cm="1">
        <f t="array" ref="AX1343">SUM(MID(0&amp;AW1343,LARGE(INDEX(ISNUMBER(--MID(AW1343,ROW($1:$8),1))*ROW($1:$8),),ROW($1:$8))+1,1)*10^ROW($1:$8)/10)</f>
        <v>49405140</v>
      </c>
      <c r="AY1343" s="673" t="str">
        <f>VLOOKUP($AX1343,'Item Master Data'!$A:$F,3,FALSE)</f>
        <v>Q.PEAK DUO BLK ML G10+</v>
      </c>
      <c r="AZ1343" s="673">
        <f>VLOOKUP($AX1343,'Item Master Data'!$A:$F,6,FALSE)</f>
        <v>400</v>
      </c>
      <c r="BA1343" s="673">
        <f>X1343/BB1343</f>
        <v>26</v>
      </c>
      <c r="BB1343" s="673">
        <f>VLOOKUP(AX1343,'Item Master Data'!$A:$G,7,FALSE)</f>
        <v>32</v>
      </c>
      <c r="BC1343" s="673"/>
      <c r="BD1343" s="673">
        <f>W1343-AZ1343</f>
        <v>0</v>
      </c>
    </row>
    <row r="1344" spans="1:56">
      <c r="A1344" s="544"/>
      <c r="B1344" s="722">
        <v>44616</v>
      </c>
      <c r="C1344" s="722">
        <v>44616</v>
      </c>
      <c r="D1344" s="687" t="s">
        <v>3247</v>
      </c>
      <c r="E1344" s="676"/>
      <c r="F1344" s="676"/>
      <c r="G1344" s="676">
        <v>2022</v>
      </c>
      <c r="H1344" s="442">
        <v>4</v>
      </c>
      <c r="I1344" s="687"/>
      <c r="J1344" s="333"/>
      <c r="K1344" s="685" t="s">
        <v>3522</v>
      </c>
      <c r="L1344" s="676" t="s">
        <v>2424</v>
      </c>
      <c r="M1344" s="689">
        <v>44615</v>
      </c>
      <c r="N1344" s="689">
        <v>44615</v>
      </c>
      <c r="O1344" s="689"/>
      <c r="P1344" s="333"/>
      <c r="Q1344" s="333"/>
      <c r="R1344" s="333"/>
      <c r="S1344" s="442" t="s">
        <v>2425</v>
      </c>
      <c r="T1344" s="442">
        <v>60</v>
      </c>
      <c r="U1344" s="676">
        <v>49405140</v>
      </c>
      <c r="V1344" s="442" t="s">
        <v>973</v>
      </c>
      <c r="W1344" s="676">
        <v>400</v>
      </c>
      <c r="X1344" s="678">
        <v>832</v>
      </c>
      <c r="Y1344" s="679">
        <v>332800</v>
      </c>
      <c r="Z1344" s="443">
        <v>0.47</v>
      </c>
      <c r="AA1344" s="682">
        <f>Y1344*Z1344</f>
        <v>156416</v>
      </c>
      <c r="AB1344" s="682"/>
      <c r="AC1344" s="444">
        <v>0</v>
      </c>
      <c r="AD1344" s="692"/>
      <c r="AE1344" s="684"/>
      <c r="AF1344" s="695">
        <f>AA1344+AD1344+AE1344</f>
        <v>156416</v>
      </c>
      <c r="AG1344" s="442" t="s">
        <v>47</v>
      </c>
      <c r="AH1344" s="676"/>
      <c r="AI1344" s="685" t="s">
        <v>2420</v>
      </c>
      <c r="AJ1344" s="676" t="s">
        <v>2448</v>
      </c>
      <c r="AK1344" s="696" t="s">
        <v>1149</v>
      </c>
      <c r="AL1344" s="676">
        <v>78610</v>
      </c>
      <c r="AM1344" s="676" t="s">
        <v>52</v>
      </c>
      <c r="AN1344" s="676" t="s">
        <v>1110</v>
      </c>
      <c r="AO1344" s="442"/>
      <c r="AP1344" s="688"/>
      <c r="AQ1344" s="688" t="s">
        <v>37</v>
      </c>
      <c r="AR1344" s="688"/>
      <c r="AS1344" s="562"/>
      <c r="AT1344" s="697"/>
      <c r="AU1344" s="697"/>
      <c r="AV1344" s="662"/>
      <c r="AW1344" s="673">
        <f>U1344</f>
        <v>49405140</v>
      </c>
      <c r="AX1344" s="673" cm="1">
        <f t="array" ref="AX1344">SUM(MID(0&amp;AW1344,LARGE(INDEX(ISNUMBER(--MID(AW1344,ROW($1:$8),1))*ROW($1:$8),),ROW($1:$8))+1,1)*10^ROW($1:$8)/10)</f>
        <v>49405140</v>
      </c>
      <c r="AY1344" s="673" t="str">
        <f>VLOOKUP($AX1344,'Item Master Data'!$A:$F,3,FALSE)</f>
        <v>Q.PEAK DUO BLK ML G10+</v>
      </c>
      <c r="AZ1344" s="673">
        <f>VLOOKUP($AX1344,'Item Master Data'!$A:$F,6,FALSE)</f>
        <v>400</v>
      </c>
      <c r="BA1344" s="673">
        <f>X1344/BB1344</f>
        <v>26</v>
      </c>
      <c r="BB1344" s="673">
        <f>VLOOKUP(AX1344,'Item Master Data'!$A:$G,7,FALSE)</f>
        <v>32</v>
      </c>
      <c r="BC1344" s="673"/>
      <c r="BD1344" s="673">
        <f>W1344-AZ1344</f>
        <v>0</v>
      </c>
    </row>
    <row r="1345" spans="1:56">
      <c r="A1345" s="544"/>
      <c r="B1345" s="722">
        <v>44616</v>
      </c>
      <c r="C1345" s="722">
        <v>44616</v>
      </c>
      <c r="D1345" s="687" t="s">
        <v>3247</v>
      </c>
      <c r="E1345" s="676"/>
      <c r="F1345" s="676"/>
      <c r="G1345" s="676">
        <v>2022</v>
      </c>
      <c r="H1345" s="442">
        <v>4</v>
      </c>
      <c r="I1345" s="687"/>
      <c r="J1345" s="333"/>
      <c r="K1345" s="685" t="s">
        <v>3523</v>
      </c>
      <c r="L1345" s="676" t="s">
        <v>2424</v>
      </c>
      <c r="M1345" s="689">
        <v>44615</v>
      </c>
      <c r="N1345" s="689">
        <v>44615</v>
      </c>
      <c r="O1345" s="689"/>
      <c r="P1345" s="333"/>
      <c r="Q1345" s="333"/>
      <c r="R1345" s="333"/>
      <c r="S1345" s="442" t="s">
        <v>2425</v>
      </c>
      <c r="T1345" s="442">
        <v>60</v>
      </c>
      <c r="U1345" s="676">
        <v>49405140</v>
      </c>
      <c r="V1345" s="442" t="s">
        <v>973</v>
      </c>
      <c r="W1345" s="676">
        <v>400</v>
      </c>
      <c r="X1345" s="678">
        <v>640</v>
      </c>
      <c r="Y1345" s="679">
        <v>256000</v>
      </c>
      <c r="Z1345" s="443">
        <v>0.47</v>
      </c>
      <c r="AA1345" s="682">
        <f>Y1345*Z1345</f>
        <v>120320</v>
      </c>
      <c r="AB1345" s="682"/>
      <c r="AC1345" s="444">
        <v>0</v>
      </c>
      <c r="AD1345" s="692"/>
      <c r="AE1345" s="684"/>
      <c r="AF1345" s="695">
        <f>AA1345+AD1345+AE1345</f>
        <v>120320</v>
      </c>
      <c r="AG1345" s="442" t="s">
        <v>47</v>
      </c>
      <c r="AH1345" s="676"/>
      <c r="AI1345" s="685" t="s">
        <v>2420</v>
      </c>
      <c r="AJ1345" s="676" t="s">
        <v>3524</v>
      </c>
      <c r="AK1345" s="696" t="s">
        <v>2452</v>
      </c>
      <c r="AL1345" s="676">
        <v>29420</v>
      </c>
      <c r="AM1345" s="676" t="s">
        <v>52</v>
      </c>
      <c r="AN1345" s="676" t="s">
        <v>1110</v>
      </c>
      <c r="AO1345" s="442"/>
      <c r="AP1345" s="688"/>
      <c r="AQ1345" s="688" t="s">
        <v>37</v>
      </c>
      <c r="AR1345" s="688"/>
      <c r="AS1345" s="562"/>
      <c r="AT1345" s="697"/>
      <c r="AU1345" s="697"/>
      <c r="AV1345" s="662"/>
      <c r="AW1345" s="673">
        <f>U1345</f>
        <v>49405140</v>
      </c>
      <c r="AX1345" s="673" cm="1">
        <f t="array" ref="AX1345">SUM(MID(0&amp;AW1345,LARGE(INDEX(ISNUMBER(--MID(AW1345,ROW($1:$8),1))*ROW($1:$8),),ROW($1:$8))+1,1)*10^ROW($1:$8)/10)</f>
        <v>49405140</v>
      </c>
      <c r="AY1345" s="673" t="str">
        <f>VLOOKUP($AX1345,'Item Master Data'!$A:$F,3,FALSE)</f>
        <v>Q.PEAK DUO BLK ML G10+</v>
      </c>
      <c r="AZ1345" s="673">
        <f>VLOOKUP($AX1345,'Item Master Data'!$A:$F,6,FALSE)</f>
        <v>400</v>
      </c>
      <c r="BA1345" s="673">
        <f>X1345/BB1345</f>
        <v>20</v>
      </c>
      <c r="BB1345" s="673">
        <f>VLOOKUP(AX1345,'Item Master Data'!$A:$G,7,FALSE)</f>
        <v>32</v>
      </c>
      <c r="BC1345" s="673"/>
      <c r="BD1345" s="673">
        <f>W1345-AZ1345</f>
        <v>0</v>
      </c>
    </row>
    <row r="1346" spans="1:56">
      <c r="A1346" s="544"/>
      <c r="B1346" s="722">
        <v>44616</v>
      </c>
      <c r="C1346" s="722">
        <v>44616</v>
      </c>
      <c r="D1346" s="687" t="s">
        <v>3247</v>
      </c>
      <c r="E1346" s="676"/>
      <c r="F1346" s="676"/>
      <c r="G1346" s="676">
        <v>2022</v>
      </c>
      <c r="H1346" s="442">
        <v>4</v>
      </c>
      <c r="I1346" s="687"/>
      <c r="J1346" s="333"/>
      <c r="K1346" s="685" t="s">
        <v>3569</v>
      </c>
      <c r="L1346" s="676" t="s">
        <v>2424</v>
      </c>
      <c r="M1346" s="689">
        <v>44615</v>
      </c>
      <c r="N1346" s="689">
        <v>44615</v>
      </c>
      <c r="O1346" s="689"/>
      <c r="P1346" s="333"/>
      <c r="Q1346" s="333"/>
      <c r="R1346" s="333"/>
      <c r="S1346" s="442" t="s">
        <v>2425</v>
      </c>
      <c r="T1346" s="442">
        <v>60</v>
      </c>
      <c r="U1346" s="676">
        <v>49405140</v>
      </c>
      <c r="V1346" s="442" t="s">
        <v>973</v>
      </c>
      <c r="W1346" s="676">
        <v>400</v>
      </c>
      <c r="X1346" s="678">
        <v>1664</v>
      </c>
      <c r="Y1346" s="679">
        <v>665600</v>
      </c>
      <c r="Z1346" s="443">
        <v>0.47</v>
      </c>
      <c r="AA1346" s="682">
        <f>Y1346*Z1346</f>
        <v>312832</v>
      </c>
      <c r="AB1346" s="682"/>
      <c r="AC1346" s="683">
        <v>0</v>
      </c>
      <c r="AD1346" s="692"/>
      <c r="AE1346" s="684"/>
      <c r="AF1346" s="695">
        <f>AA1346+AD1346+AE1346</f>
        <v>312832</v>
      </c>
      <c r="AG1346" s="442" t="s">
        <v>47</v>
      </c>
      <c r="AH1346" s="676"/>
      <c r="AI1346" s="685" t="s">
        <v>2420</v>
      </c>
      <c r="AJ1346" s="676" t="s">
        <v>1167</v>
      </c>
      <c r="AK1346" s="696" t="s">
        <v>1163</v>
      </c>
      <c r="AL1346" s="676">
        <v>28216</v>
      </c>
      <c r="AM1346" s="676" t="s">
        <v>52</v>
      </c>
      <c r="AN1346" s="676" t="s">
        <v>1110</v>
      </c>
      <c r="AO1346" s="442"/>
      <c r="AP1346" s="688"/>
      <c r="AQ1346" s="688" t="s">
        <v>37</v>
      </c>
      <c r="AR1346" s="688"/>
      <c r="AS1346" s="562"/>
      <c r="AT1346" s="697"/>
      <c r="AU1346" s="697"/>
      <c r="AV1346" s="662"/>
      <c r="AW1346" s="673">
        <f>U1346</f>
        <v>49405140</v>
      </c>
      <c r="AX1346" s="673" cm="1">
        <f t="array" ref="AX1346">SUM(MID(0&amp;AW1346,LARGE(INDEX(ISNUMBER(--MID(AW1346,ROW($1:$8),1))*ROW($1:$8),),ROW($1:$8))+1,1)*10^ROW($1:$8)/10)</f>
        <v>49405140</v>
      </c>
      <c r="AY1346" s="673" t="str">
        <f>VLOOKUP($AX1346,'Item Master Data'!$A:$F,3,FALSE)</f>
        <v>Q.PEAK DUO BLK ML G10+</v>
      </c>
      <c r="AZ1346" s="673">
        <f>VLOOKUP($AX1346,'Item Master Data'!$A:$F,6,FALSE)</f>
        <v>400</v>
      </c>
      <c r="BA1346" s="673">
        <f>X1346/BB1346</f>
        <v>52</v>
      </c>
      <c r="BB1346" s="673">
        <f>VLOOKUP(AX1346,'Item Master Data'!$A:$G,7,FALSE)</f>
        <v>32</v>
      </c>
      <c r="BC1346" s="673"/>
      <c r="BD1346" s="673">
        <f>W1346-AZ1346</f>
        <v>0</v>
      </c>
    </row>
    <row r="1347" spans="1:56">
      <c r="A1347" s="544"/>
      <c r="B1347" s="722">
        <v>44616</v>
      </c>
      <c r="C1347" s="722">
        <v>44616</v>
      </c>
      <c r="D1347" s="687" t="s">
        <v>3247</v>
      </c>
      <c r="E1347" s="676"/>
      <c r="F1347" s="676"/>
      <c r="G1347" s="676">
        <v>2022</v>
      </c>
      <c r="H1347" s="676">
        <v>4</v>
      </c>
      <c r="I1347" s="687"/>
      <c r="J1347" s="677"/>
      <c r="K1347" s="685" t="s">
        <v>3570</v>
      </c>
      <c r="L1347" s="676" t="s">
        <v>2424</v>
      </c>
      <c r="M1347" s="689">
        <v>44615</v>
      </c>
      <c r="N1347" s="689">
        <v>44615</v>
      </c>
      <c r="O1347" s="689"/>
      <c r="P1347" s="333"/>
      <c r="Q1347" s="333"/>
      <c r="R1347" s="333"/>
      <c r="S1347" s="442" t="s">
        <v>2425</v>
      </c>
      <c r="T1347" s="442">
        <v>60</v>
      </c>
      <c r="U1347" s="676">
        <v>49405140</v>
      </c>
      <c r="V1347" s="442" t="s">
        <v>973</v>
      </c>
      <c r="W1347" s="676">
        <v>400</v>
      </c>
      <c r="X1347" s="678">
        <v>2048</v>
      </c>
      <c r="Y1347" s="679">
        <v>819200</v>
      </c>
      <c r="Z1347" s="443">
        <v>0.47</v>
      </c>
      <c r="AA1347" s="682">
        <f>Y1347*Z1347</f>
        <v>385024</v>
      </c>
      <c r="AB1347" s="682"/>
      <c r="AC1347" s="683">
        <v>0</v>
      </c>
      <c r="AD1347" s="692"/>
      <c r="AE1347" s="684"/>
      <c r="AF1347" s="695">
        <f>AA1347+AD1347+AE1347</f>
        <v>385024</v>
      </c>
      <c r="AG1347" s="442" t="s">
        <v>47</v>
      </c>
      <c r="AH1347" s="676"/>
      <c r="AI1347" s="685" t="s">
        <v>2420</v>
      </c>
      <c r="AJ1347" s="676" t="s">
        <v>2430</v>
      </c>
      <c r="AK1347" s="696" t="s">
        <v>1149</v>
      </c>
      <c r="AL1347" s="676">
        <v>75061</v>
      </c>
      <c r="AM1347" s="442" t="s">
        <v>52</v>
      </c>
      <c r="AN1347" s="676" t="s">
        <v>1110</v>
      </c>
      <c r="AO1347" s="442"/>
      <c r="AP1347" s="688"/>
      <c r="AQ1347" s="688" t="s">
        <v>37</v>
      </c>
      <c r="AR1347" s="688"/>
      <c r="AS1347" s="562"/>
      <c r="AT1347" s="697"/>
      <c r="AU1347" s="697"/>
      <c r="AV1347" s="662"/>
      <c r="AW1347" s="673">
        <f>U1347</f>
        <v>49405140</v>
      </c>
      <c r="AX1347" s="673" cm="1">
        <f t="array" ref="AX1347">SUM(MID(0&amp;AW1347,LARGE(INDEX(ISNUMBER(--MID(AW1347,ROW($1:$8),1))*ROW($1:$8),),ROW($1:$8))+1,1)*10^ROW($1:$8)/10)</f>
        <v>49405140</v>
      </c>
      <c r="AY1347" s="673" t="str">
        <f>VLOOKUP($AX1347,'Item Master Data'!$A:$F,3,FALSE)</f>
        <v>Q.PEAK DUO BLK ML G10+</v>
      </c>
      <c r="AZ1347" s="673">
        <f>VLOOKUP($AX1347,'Item Master Data'!$A:$F,6,FALSE)</f>
        <v>400</v>
      </c>
      <c r="BA1347" s="673">
        <f>X1347/BB1347</f>
        <v>64</v>
      </c>
      <c r="BB1347" s="673">
        <f>VLOOKUP(AX1347,'Item Master Data'!$A:$G,7,FALSE)</f>
        <v>32</v>
      </c>
      <c r="BC1347" s="673"/>
      <c r="BD1347" s="673">
        <f>W1347-AZ1347</f>
        <v>0</v>
      </c>
    </row>
    <row r="1348" spans="1:56">
      <c r="A1348" s="544"/>
      <c r="B1348" s="722">
        <v>44616</v>
      </c>
      <c r="C1348" s="722">
        <v>44616</v>
      </c>
      <c r="D1348" s="687" t="s">
        <v>3247</v>
      </c>
      <c r="E1348" s="676"/>
      <c r="F1348" s="676"/>
      <c r="G1348" s="676">
        <v>2022</v>
      </c>
      <c r="H1348" s="442">
        <v>4</v>
      </c>
      <c r="I1348" s="687"/>
      <c r="J1348" s="677"/>
      <c r="K1348" s="685" t="s">
        <v>3576</v>
      </c>
      <c r="L1348" s="676" t="s">
        <v>2424</v>
      </c>
      <c r="M1348" s="689">
        <v>44615</v>
      </c>
      <c r="N1348" s="689">
        <v>44615</v>
      </c>
      <c r="O1348" s="689"/>
      <c r="P1348" s="333"/>
      <c r="Q1348" s="333"/>
      <c r="R1348" s="333"/>
      <c r="S1348" s="442" t="s">
        <v>2425</v>
      </c>
      <c r="T1348" s="442">
        <v>60</v>
      </c>
      <c r="U1348" s="676">
        <v>49405140</v>
      </c>
      <c r="V1348" s="442" t="s">
        <v>973</v>
      </c>
      <c r="W1348" s="676">
        <v>400</v>
      </c>
      <c r="X1348" s="678">
        <v>256</v>
      </c>
      <c r="Y1348" s="679">
        <v>102400</v>
      </c>
      <c r="Z1348" s="443">
        <v>0.47</v>
      </c>
      <c r="AA1348" s="682">
        <f>Y1348*Z1348</f>
        <v>48128</v>
      </c>
      <c r="AB1348" s="682"/>
      <c r="AC1348" s="683">
        <v>0</v>
      </c>
      <c r="AD1348" s="692"/>
      <c r="AE1348" s="684"/>
      <c r="AF1348" s="695">
        <f>AA1348+AD1348+AE1348</f>
        <v>48128</v>
      </c>
      <c r="AG1348" s="442" t="s">
        <v>47</v>
      </c>
      <c r="AH1348" s="676"/>
      <c r="AI1348" s="685" t="s">
        <v>2420</v>
      </c>
      <c r="AJ1348" s="676" t="s">
        <v>2436</v>
      </c>
      <c r="AK1348" s="696" t="s">
        <v>2408</v>
      </c>
      <c r="AL1348" s="676">
        <v>80239</v>
      </c>
      <c r="AM1348" s="442" t="s">
        <v>52</v>
      </c>
      <c r="AN1348" s="676" t="s">
        <v>1110</v>
      </c>
      <c r="AO1348" s="442"/>
      <c r="AP1348" s="688"/>
      <c r="AQ1348" s="688" t="s">
        <v>37</v>
      </c>
      <c r="AR1348" s="688"/>
      <c r="AS1348" s="562"/>
      <c r="AT1348" s="697"/>
      <c r="AU1348" s="697"/>
      <c r="AV1348" s="662"/>
      <c r="AW1348" s="673">
        <f>U1348</f>
        <v>49405140</v>
      </c>
      <c r="AX1348" s="673" cm="1">
        <f t="array" ref="AX1348">SUM(MID(0&amp;AW1348,LARGE(INDEX(ISNUMBER(--MID(AW1348,ROW($1:$8),1))*ROW($1:$8),),ROW($1:$8))+1,1)*10^ROW($1:$8)/10)</f>
        <v>49405140</v>
      </c>
      <c r="AY1348" s="673" t="str">
        <f>VLOOKUP($AX1348,'Item Master Data'!$A:$F,3,FALSE)</f>
        <v>Q.PEAK DUO BLK ML G10+</v>
      </c>
      <c r="AZ1348" s="673">
        <f>VLOOKUP($AX1348,'Item Master Data'!$A:$F,6,FALSE)</f>
        <v>400</v>
      </c>
      <c r="BA1348" s="673">
        <f>X1348/BB1348</f>
        <v>8</v>
      </c>
      <c r="BB1348" s="673">
        <f>VLOOKUP(AX1348,'Item Master Data'!$A:$G,7,FALSE)</f>
        <v>32</v>
      </c>
      <c r="BC1348" s="673"/>
      <c r="BD1348" s="673">
        <f>W1348-AZ1348</f>
        <v>0</v>
      </c>
    </row>
    <row r="1349" spans="1:56">
      <c r="A1349" s="544"/>
      <c r="B1349" s="722">
        <v>44616</v>
      </c>
      <c r="C1349" s="722">
        <v>44616</v>
      </c>
      <c r="D1349" s="687" t="s">
        <v>3247</v>
      </c>
      <c r="E1349" s="676" t="s">
        <v>3616</v>
      </c>
      <c r="F1349" s="676"/>
      <c r="G1349" s="760">
        <v>2022</v>
      </c>
      <c r="H1349" s="760">
        <v>4</v>
      </c>
      <c r="I1349" s="759" t="s">
        <v>3594</v>
      </c>
      <c r="J1349" s="742"/>
      <c r="K1349" s="743" t="s">
        <v>3617</v>
      </c>
      <c r="L1349" s="737" t="s">
        <v>2424</v>
      </c>
      <c r="M1349" s="744">
        <v>44615</v>
      </c>
      <c r="N1349" s="744">
        <v>44615</v>
      </c>
      <c r="O1349" s="744"/>
      <c r="P1349" s="742">
        <v>44664</v>
      </c>
      <c r="Q1349" s="742">
        <v>44666</v>
      </c>
      <c r="R1349" s="742">
        <v>44669</v>
      </c>
      <c r="S1349" s="737" t="s">
        <v>2425</v>
      </c>
      <c r="T1349" s="737">
        <v>60</v>
      </c>
      <c r="U1349" s="737">
        <v>49405140</v>
      </c>
      <c r="V1349" s="737" t="s">
        <v>973</v>
      </c>
      <c r="W1349" s="737">
        <v>400</v>
      </c>
      <c r="X1349" s="745">
        <v>320</v>
      </c>
      <c r="Y1349" s="679">
        <v>128000</v>
      </c>
      <c r="Z1349" s="443">
        <v>0.47</v>
      </c>
      <c r="AA1349" s="682">
        <f>Y1349*Z1349</f>
        <v>60160</v>
      </c>
      <c r="AB1349" s="682"/>
      <c r="AC1349" s="683">
        <v>0</v>
      </c>
      <c r="AD1349" s="692"/>
      <c r="AE1349" s="684"/>
      <c r="AF1349" s="695">
        <f>AA1349+AD1349+AE1349</f>
        <v>60160</v>
      </c>
      <c r="AG1349" s="676" t="s">
        <v>47</v>
      </c>
      <c r="AH1349" s="676"/>
      <c r="AI1349" s="685" t="s">
        <v>2420</v>
      </c>
      <c r="AJ1349" s="676" t="s">
        <v>2451</v>
      </c>
      <c r="AK1349" s="696" t="s">
        <v>2452</v>
      </c>
      <c r="AL1349" s="676">
        <v>29673</v>
      </c>
      <c r="AM1349" s="676" t="s">
        <v>52</v>
      </c>
      <c r="AN1349" s="676" t="s">
        <v>1110</v>
      </c>
      <c r="AO1349" s="442"/>
      <c r="AP1349" s="688"/>
      <c r="AQ1349" s="688" t="s">
        <v>37</v>
      </c>
      <c r="AR1349" s="688"/>
      <c r="AS1349" s="562"/>
      <c r="AT1349" s="697"/>
      <c r="AU1349" s="697"/>
      <c r="AV1349" s="662"/>
      <c r="AW1349" s="673">
        <f>U1349</f>
        <v>49405140</v>
      </c>
      <c r="AX1349" s="673" cm="1">
        <f t="array" ref="AX1349">SUM(MID(0&amp;AW1349,LARGE(INDEX(ISNUMBER(--MID(AW1349,ROW($1:$8),1))*ROW($1:$8),),ROW($1:$8))+1,1)*10^ROW($1:$8)/10)</f>
        <v>49405140</v>
      </c>
      <c r="AY1349" s="673" t="str">
        <f>VLOOKUP($AX1349,'Item Master Data'!$A:$F,3,FALSE)</f>
        <v>Q.PEAK DUO BLK ML G10+</v>
      </c>
      <c r="AZ1349" s="673">
        <f>VLOOKUP($AX1349,'Item Master Data'!$A:$F,6,FALSE)</f>
        <v>400</v>
      </c>
      <c r="BA1349" s="673">
        <f>X1349/BB1349</f>
        <v>10</v>
      </c>
      <c r="BB1349" s="673">
        <f>VLOOKUP(AX1349,'Item Master Data'!$A:$G,7,FALSE)</f>
        <v>32</v>
      </c>
      <c r="BC1349" s="673"/>
      <c r="BD1349" s="673">
        <f>W1349-AZ1349</f>
        <v>0</v>
      </c>
    </row>
    <row r="1350" spans="1:56">
      <c r="A1350" s="544"/>
      <c r="B1350" s="722">
        <v>44616</v>
      </c>
      <c r="C1350" s="722">
        <v>44616</v>
      </c>
      <c r="D1350" s="687" t="s">
        <v>3247</v>
      </c>
      <c r="E1350" s="676" t="s">
        <v>3616</v>
      </c>
      <c r="F1350" s="676"/>
      <c r="G1350" s="760">
        <v>2022</v>
      </c>
      <c r="H1350" s="760">
        <v>4</v>
      </c>
      <c r="I1350" s="759" t="s">
        <v>3596</v>
      </c>
      <c r="J1350" s="742"/>
      <c r="K1350" s="743" t="s">
        <v>3617</v>
      </c>
      <c r="L1350" s="737" t="s">
        <v>2424</v>
      </c>
      <c r="M1350" s="744">
        <v>44615</v>
      </c>
      <c r="N1350" s="744">
        <v>44615</v>
      </c>
      <c r="O1350" s="744"/>
      <c r="P1350" s="742">
        <v>44666</v>
      </c>
      <c r="Q1350" s="742"/>
      <c r="R1350" s="742"/>
      <c r="S1350" s="737" t="s">
        <v>2425</v>
      </c>
      <c r="T1350" s="737">
        <v>60</v>
      </c>
      <c r="U1350" s="737">
        <v>49405140</v>
      </c>
      <c r="V1350" s="737" t="s">
        <v>973</v>
      </c>
      <c r="W1350" s="737">
        <v>400</v>
      </c>
      <c r="X1350" s="784">
        <v>416</v>
      </c>
      <c r="Y1350" s="679">
        <v>166400</v>
      </c>
      <c r="Z1350" s="443">
        <v>0.47</v>
      </c>
      <c r="AA1350" s="682">
        <f>Y1350*Z1350</f>
        <v>78208</v>
      </c>
      <c r="AB1350" s="682"/>
      <c r="AC1350" s="683">
        <v>0</v>
      </c>
      <c r="AD1350" s="692"/>
      <c r="AE1350" s="684"/>
      <c r="AF1350" s="695">
        <f>AA1350+AD1350+AE1350</f>
        <v>78208</v>
      </c>
      <c r="AG1350" s="676" t="s">
        <v>47</v>
      </c>
      <c r="AH1350" s="676"/>
      <c r="AI1350" s="685" t="s">
        <v>2420</v>
      </c>
      <c r="AJ1350" s="676" t="s">
        <v>2451</v>
      </c>
      <c r="AK1350" s="696" t="s">
        <v>2452</v>
      </c>
      <c r="AL1350" s="676">
        <v>29673</v>
      </c>
      <c r="AM1350" s="676" t="s">
        <v>52</v>
      </c>
      <c r="AN1350" s="676" t="s">
        <v>1110</v>
      </c>
      <c r="AO1350" s="442"/>
      <c r="AP1350" s="688"/>
      <c r="AQ1350" s="688" t="s">
        <v>37</v>
      </c>
      <c r="AR1350" s="688"/>
      <c r="AS1350" s="562"/>
      <c r="AT1350" s="697"/>
      <c r="AU1350" s="697"/>
      <c r="AV1350" s="662"/>
      <c r="AW1350" s="673">
        <f>U1350</f>
        <v>49405140</v>
      </c>
      <c r="AX1350" s="673" cm="1">
        <f t="array" ref="AX1350">SUM(MID(0&amp;AW1350,LARGE(INDEX(ISNUMBER(--MID(AW1350,ROW($1:$8),1))*ROW($1:$8),),ROW($1:$8))+1,1)*10^ROW($1:$8)/10)</f>
        <v>49405140</v>
      </c>
      <c r="AY1350" s="673" t="str">
        <f>VLOOKUP($AX1350,'Item Master Data'!$A:$F,3,FALSE)</f>
        <v>Q.PEAK DUO BLK ML G10+</v>
      </c>
      <c r="AZ1350" s="673">
        <f>VLOOKUP($AX1350,'Item Master Data'!$A:$F,6,FALSE)</f>
        <v>400</v>
      </c>
      <c r="BA1350" s="673">
        <f>X1350/BB1350</f>
        <v>13</v>
      </c>
      <c r="BB1350" s="673">
        <f>VLOOKUP(AX1350,'Item Master Data'!$A:$G,7,FALSE)</f>
        <v>32</v>
      </c>
      <c r="BC1350" s="673"/>
      <c r="BD1350" s="673">
        <f>W1350-AZ1350</f>
        <v>0</v>
      </c>
    </row>
    <row r="1351" spans="1:56">
      <c r="A1351" s="544"/>
      <c r="B1351" s="722">
        <v>44616</v>
      </c>
      <c r="C1351" s="722">
        <v>44616</v>
      </c>
      <c r="D1351" s="687" t="s">
        <v>3247</v>
      </c>
      <c r="E1351" s="676"/>
      <c r="F1351" s="676"/>
      <c r="G1351" s="760">
        <v>2022</v>
      </c>
      <c r="H1351" s="760">
        <v>4</v>
      </c>
      <c r="I1351" s="759" t="s">
        <v>3596</v>
      </c>
      <c r="J1351" s="742"/>
      <c r="K1351" s="743" t="s">
        <v>3617</v>
      </c>
      <c r="L1351" s="737" t="s">
        <v>2424</v>
      </c>
      <c r="M1351" s="744">
        <v>44615</v>
      </c>
      <c r="N1351" s="744">
        <v>44615</v>
      </c>
      <c r="O1351" s="744"/>
      <c r="P1351" s="742">
        <v>44664</v>
      </c>
      <c r="Q1351" s="742"/>
      <c r="R1351" s="742"/>
      <c r="S1351" s="737" t="s">
        <v>2425</v>
      </c>
      <c r="T1351" s="737">
        <v>60</v>
      </c>
      <c r="U1351" s="737">
        <v>49405140</v>
      </c>
      <c r="V1351" s="737" t="s">
        <v>973</v>
      </c>
      <c r="W1351" s="737">
        <v>400</v>
      </c>
      <c r="X1351" s="745">
        <v>320</v>
      </c>
      <c r="Y1351" s="679">
        <v>128000</v>
      </c>
      <c r="Z1351" s="443">
        <v>0.47</v>
      </c>
      <c r="AA1351" s="682">
        <f>Y1351*Z1351</f>
        <v>60160</v>
      </c>
      <c r="AB1351" s="682"/>
      <c r="AC1351" s="683">
        <v>0</v>
      </c>
      <c r="AD1351" s="692"/>
      <c r="AE1351" s="684"/>
      <c r="AF1351" s="695">
        <f>AA1351+AD1351+AE1351</f>
        <v>60160</v>
      </c>
      <c r="AG1351" s="676" t="s">
        <v>47</v>
      </c>
      <c r="AH1351" s="676"/>
      <c r="AI1351" s="685" t="s">
        <v>2420</v>
      </c>
      <c r="AJ1351" s="676" t="s">
        <v>2443</v>
      </c>
      <c r="AK1351" s="696" t="s">
        <v>1138</v>
      </c>
      <c r="AL1351" s="676">
        <v>85365</v>
      </c>
      <c r="AM1351" s="676" t="s">
        <v>52</v>
      </c>
      <c r="AN1351" s="676" t="s">
        <v>1110</v>
      </c>
      <c r="AO1351" s="442"/>
      <c r="AP1351" s="688"/>
      <c r="AQ1351" s="688" t="s">
        <v>37</v>
      </c>
      <c r="AR1351" s="688"/>
      <c r="AS1351" s="562"/>
      <c r="AT1351" s="697"/>
      <c r="AU1351" s="697"/>
      <c r="AV1351" s="662"/>
      <c r="AW1351" s="673">
        <f>U1351</f>
        <v>49405140</v>
      </c>
      <c r="AX1351" s="673" cm="1">
        <f t="array" ref="AX1351">SUM(MID(0&amp;AW1351,LARGE(INDEX(ISNUMBER(--MID(AW1351,ROW($1:$8),1))*ROW($1:$8),),ROW($1:$8))+1,1)*10^ROW($1:$8)/10)</f>
        <v>49405140</v>
      </c>
      <c r="AY1351" s="673" t="str">
        <f>VLOOKUP($AX1351,'Item Master Data'!$A:$F,3,FALSE)</f>
        <v>Q.PEAK DUO BLK ML G10+</v>
      </c>
      <c r="AZ1351" s="673">
        <f>VLOOKUP($AX1351,'Item Master Data'!$A:$F,6,FALSE)</f>
        <v>400</v>
      </c>
      <c r="BA1351" s="673">
        <f>X1351/BB1351</f>
        <v>10</v>
      </c>
      <c r="BB1351" s="673">
        <f>VLOOKUP(AX1351,'Item Master Data'!$A:$G,7,FALSE)</f>
        <v>32</v>
      </c>
      <c r="BC1351" s="673"/>
      <c r="BD1351" s="673">
        <f>W1351-AZ1351</f>
        <v>0</v>
      </c>
    </row>
    <row r="1352" spans="1:56">
      <c r="A1352" s="544"/>
      <c r="B1352" s="722">
        <v>44616</v>
      </c>
      <c r="C1352" s="722">
        <v>44616</v>
      </c>
      <c r="D1352" s="687" t="s">
        <v>3247</v>
      </c>
      <c r="E1352" s="676"/>
      <c r="F1352" s="737"/>
      <c r="G1352" s="787">
        <v>2022</v>
      </c>
      <c r="H1352" s="787">
        <v>4</v>
      </c>
      <c r="I1352" s="788" t="s">
        <v>3596</v>
      </c>
      <c r="J1352" s="789"/>
      <c r="K1352" s="790" t="s">
        <v>3617</v>
      </c>
      <c r="L1352" s="786" t="s">
        <v>2424</v>
      </c>
      <c r="M1352" s="791">
        <v>44615</v>
      </c>
      <c r="N1352" s="791">
        <v>44615</v>
      </c>
      <c r="O1352" s="791"/>
      <c r="P1352" s="789">
        <v>44666</v>
      </c>
      <c r="Q1352" s="789"/>
      <c r="R1352" s="789"/>
      <c r="S1352" s="786" t="s">
        <v>2425</v>
      </c>
      <c r="T1352" s="786">
        <v>60</v>
      </c>
      <c r="U1352" s="792">
        <v>49405140</v>
      </c>
      <c r="V1352" s="786" t="s">
        <v>973</v>
      </c>
      <c r="W1352" s="786">
        <v>400</v>
      </c>
      <c r="X1352" s="784">
        <v>320</v>
      </c>
      <c r="Y1352" s="679">
        <v>128000</v>
      </c>
      <c r="Z1352" s="443">
        <v>0.47</v>
      </c>
      <c r="AA1352" s="682">
        <f>Y1352*Z1352</f>
        <v>60160</v>
      </c>
      <c r="AB1352" s="682"/>
      <c r="AC1352" s="683">
        <v>0</v>
      </c>
      <c r="AD1352" s="692"/>
      <c r="AE1352" s="684"/>
      <c r="AF1352" s="695">
        <f>AA1352+AD1352+AE1352</f>
        <v>60160</v>
      </c>
      <c r="AG1352" s="676" t="s">
        <v>47</v>
      </c>
      <c r="AH1352" s="676"/>
      <c r="AI1352" s="685" t="s">
        <v>2420</v>
      </c>
      <c r="AJ1352" s="676" t="s">
        <v>2456</v>
      </c>
      <c r="AK1352" s="696" t="s">
        <v>2457</v>
      </c>
      <c r="AL1352" s="676">
        <v>66214</v>
      </c>
      <c r="AM1352" s="676" t="s">
        <v>52</v>
      </c>
      <c r="AN1352" s="676" t="s">
        <v>1110</v>
      </c>
      <c r="AO1352" s="442"/>
      <c r="AP1352" s="688"/>
      <c r="AQ1352" s="688" t="s">
        <v>37</v>
      </c>
      <c r="AR1352" s="688"/>
      <c r="AS1352" s="562"/>
      <c r="AT1352" s="697"/>
      <c r="AU1352" s="697"/>
      <c r="AV1352" s="662"/>
      <c r="AW1352" s="673">
        <f>U1352</f>
        <v>49405140</v>
      </c>
      <c r="AX1352" s="673" cm="1">
        <f t="array" ref="AX1352">SUM(MID(0&amp;AW1352,LARGE(INDEX(ISNUMBER(--MID(AW1352,ROW($1:$8),1))*ROW($1:$8),),ROW($1:$8))+1,1)*10^ROW($1:$8)/10)</f>
        <v>49405140</v>
      </c>
      <c r="AY1352" s="673" t="str">
        <f>VLOOKUP($AX1352,'Item Master Data'!$A:$F,3,FALSE)</f>
        <v>Q.PEAK DUO BLK ML G10+</v>
      </c>
      <c r="AZ1352" s="673">
        <f>VLOOKUP($AX1352,'Item Master Data'!$A:$F,6,FALSE)</f>
        <v>400</v>
      </c>
      <c r="BA1352" s="673">
        <f>X1352/BB1352</f>
        <v>10</v>
      </c>
      <c r="BB1352" s="673">
        <f>VLOOKUP(AX1352,'Item Master Data'!$A:$G,7,FALSE)</f>
        <v>32</v>
      </c>
      <c r="BC1352" s="673"/>
      <c r="BD1352" s="673">
        <f>W1352-AZ1352</f>
        <v>0</v>
      </c>
    </row>
    <row r="1353" spans="1:56">
      <c r="A1353" s="544"/>
      <c r="B1353" s="722">
        <v>44616</v>
      </c>
      <c r="C1353" s="722">
        <v>44616</v>
      </c>
      <c r="D1353" s="687" t="s">
        <v>3247</v>
      </c>
      <c r="E1353" s="676"/>
      <c r="F1353" s="442"/>
      <c r="G1353" s="676">
        <v>2022</v>
      </c>
      <c r="H1353" s="676">
        <v>4</v>
      </c>
      <c r="I1353" s="687"/>
      <c r="J1353" s="677"/>
      <c r="K1353" s="685" t="s">
        <v>3577</v>
      </c>
      <c r="L1353" s="676" t="s">
        <v>2424</v>
      </c>
      <c r="M1353" s="689">
        <v>44615</v>
      </c>
      <c r="N1353" s="689">
        <v>44615</v>
      </c>
      <c r="O1353" s="689"/>
      <c r="P1353" s="677"/>
      <c r="Q1353" s="333"/>
      <c r="R1353" s="333"/>
      <c r="S1353" s="442" t="s">
        <v>2425</v>
      </c>
      <c r="T1353" s="442">
        <v>60</v>
      </c>
      <c r="U1353" s="442">
        <v>49405140</v>
      </c>
      <c r="V1353" s="676" t="s">
        <v>973</v>
      </c>
      <c r="W1353" s="676">
        <v>400</v>
      </c>
      <c r="X1353" s="678">
        <v>1280</v>
      </c>
      <c r="Y1353" s="679">
        <v>512000</v>
      </c>
      <c r="Z1353" s="443">
        <v>0.47</v>
      </c>
      <c r="AA1353" s="682">
        <f>Y1353*Z1353</f>
        <v>240640</v>
      </c>
      <c r="AB1353" s="682"/>
      <c r="AC1353" s="683">
        <v>0</v>
      </c>
      <c r="AD1353" s="692"/>
      <c r="AE1353" s="684"/>
      <c r="AF1353" s="695">
        <f>AA1353+AD1353+AE1353</f>
        <v>240640</v>
      </c>
      <c r="AG1353" s="676" t="s">
        <v>47</v>
      </c>
      <c r="AH1353" s="676"/>
      <c r="AI1353" s="685" t="s">
        <v>2420</v>
      </c>
      <c r="AJ1353" s="676" t="s">
        <v>1397</v>
      </c>
      <c r="AK1353" s="696" t="s">
        <v>1149</v>
      </c>
      <c r="AL1353" s="676">
        <v>77041</v>
      </c>
      <c r="AM1353" s="676" t="s">
        <v>52</v>
      </c>
      <c r="AN1353" s="676" t="s">
        <v>1110</v>
      </c>
      <c r="AO1353" s="442"/>
      <c r="AP1353" s="688"/>
      <c r="AQ1353" s="688" t="s">
        <v>37</v>
      </c>
      <c r="AR1353" s="688"/>
      <c r="AS1353" s="562"/>
      <c r="AT1353" s="697"/>
      <c r="AU1353" s="697"/>
      <c r="AV1353" s="662"/>
      <c r="AW1353" s="673">
        <f>U1353</f>
        <v>49405140</v>
      </c>
      <c r="AX1353" s="673" cm="1">
        <f t="array" ref="AX1353">SUM(MID(0&amp;AW1353,LARGE(INDEX(ISNUMBER(--MID(AW1353,ROW($1:$8),1))*ROW($1:$8),),ROW($1:$8))+1,1)*10^ROW($1:$8)/10)</f>
        <v>49405140</v>
      </c>
      <c r="AY1353" s="673" t="str">
        <f>VLOOKUP($AX1353,'Item Master Data'!$A:$F,3,FALSE)</f>
        <v>Q.PEAK DUO BLK ML G10+</v>
      </c>
      <c r="AZ1353" s="673">
        <f>VLOOKUP($AX1353,'Item Master Data'!$A:$F,6,FALSE)</f>
        <v>400</v>
      </c>
      <c r="BA1353" s="673">
        <f>X1353/BB1353</f>
        <v>40</v>
      </c>
      <c r="BB1353" s="673">
        <f>VLOOKUP(AX1353,'Item Master Data'!$A:$G,7,FALSE)</f>
        <v>32</v>
      </c>
      <c r="BC1353" s="673"/>
      <c r="BD1353" s="673">
        <f>W1353-AZ1353</f>
        <v>0</v>
      </c>
    </row>
    <row r="1354" spans="1:56">
      <c r="A1354" s="544"/>
      <c r="B1354" s="722">
        <v>44616</v>
      </c>
      <c r="C1354" s="722">
        <v>44616</v>
      </c>
      <c r="D1354" s="687" t="s">
        <v>3247</v>
      </c>
      <c r="E1354" s="676"/>
      <c r="F1354" s="442"/>
      <c r="G1354" s="737">
        <v>2022</v>
      </c>
      <c r="H1354" s="737">
        <v>4</v>
      </c>
      <c r="I1354" s="759" t="s">
        <v>3594</v>
      </c>
      <c r="J1354" s="742"/>
      <c r="K1354" s="743" t="s">
        <v>3613</v>
      </c>
      <c r="L1354" s="737" t="s">
        <v>2424</v>
      </c>
      <c r="M1354" s="744">
        <v>44615</v>
      </c>
      <c r="N1354" s="744">
        <v>44615</v>
      </c>
      <c r="O1354" s="744"/>
      <c r="P1354" s="742">
        <v>44664</v>
      </c>
      <c r="Q1354" s="742"/>
      <c r="R1354" s="742"/>
      <c r="S1354" s="737" t="s">
        <v>2425</v>
      </c>
      <c r="T1354" s="737">
        <v>60</v>
      </c>
      <c r="U1354" s="737">
        <v>49405140</v>
      </c>
      <c r="V1354" s="737" t="s">
        <v>973</v>
      </c>
      <c r="W1354" s="737">
        <v>400</v>
      </c>
      <c r="X1354" s="745">
        <v>1600</v>
      </c>
      <c r="Y1354" s="679">
        <v>640000</v>
      </c>
      <c r="Z1354" s="443">
        <v>0.47</v>
      </c>
      <c r="AA1354" s="682">
        <f>Y1354*Z1354</f>
        <v>300800</v>
      </c>
      <c r="AB1354" s="682"/>
      <c r="AC1354" s="683">
        <v>0</v>
      </c>
      <c r="AD1354" s="692"/>
      <c r="AE1354" s="684"/>
      <c r="AF1354" s="695">
        <f>AA1354+AD1354+AE1354</f>
        <v>300800</v>
      </c>
      <c r="AG1354" s="442" t="s">
        <v>47</v>
      </c>
      <c r="AH1354" s="676"/>
      <c r="AI1354" s="685" t="s">
        <v>2420</v>
      </c>
      <c r="AJ1354" s="676" t="s">
        <v>1137</v>
      </c>
      <c r="AK1354" s="696" t="s">
        <v>1138</v>
      </c>
      <c r="AL1354" s="676">
        <v>85210</v>
      </c>
      <c r="AM1354" s="676" t="s">
        <v>52</v>
      </c>
      <c r="AN1354" s="676" t="s">
        <v>1110</v>
      </c>
      <c r="AO1354" s="442"/>
      <c r="AP1354" s="688"/>
      <c r="AQ1354" s="688" t="s">
        <v>37</v>
      </c>
      <c r="AR1354" s="688"/>
      <c r="AS1354" s="562"/>
      <c r="AT1354" s="697"/>
      <c r="AU1354" s="697"/>
      <c r="AV1354" s="662"/>
      <c r="AW1354" s="673">
        <f>U1354</f>
        <v>49405140</v>
      </c>
      <c r="AX1354" s="673" cm="1">
        <f t="array" ref="AX1354">SUM(MID(0&amp;AW1354,LARGE(INDEX(ISNUMBER(--MID(AW1354,ROW($1:$8),1))*ROW($1:$8),),ROW($1:$8))+1,1)*10^ROW($1:$8)/10)</f>
        <v>49405140</v>
      </c>
      <c r="AY1354" s="673" t="str">
        <f>VLOOKUP($AX1354,'Item Master Data'!$A:$F,3,FALSE)</f>
        <v>Q.PEAK DUO BLK ML G10+</v>
      </c>
      <c r="AZ1354" s="673">
        <f>VLOOKUP($AX1354,'Item Master Data'!$A:$F,6,FALSE)</f>
        <v>400</v>
      </c>
      <c r="BA1354" s="673">
        <f>X1354/BB1354</f>
        <v>50</v>
      </c>
      <c r="BB1354" s="673">
        <f>VLOOKUP(AX1354,'Item Master Data'!$A:$G,7,FALSE)</f>
        <v>32</v>
      </c>
      <c r="BC1354" s="673"/>
      <c r="BD1354" s="673">
        <f>W1354-AZ1354</f>
        <v>0</v>
      </c>
    </row>
    <row r="1355" spans="1:56">
      <c r="A1355" s="544"/>
      <c r="B1355" s="722">
        <v>44616</v>
      </c>
      <c r="C1355" s="722">
        <v>44616</v>
      </c>
      <c r="D1355" s="687" t="s">
        <v>3247</v>
      </c>
      <c r="E1355" s="676"/>
      <c r="F1355" s="676"/>
      <c r="G1355" s="737">
        <v>2022</v>
      </c>
      <c r="H1355" s="737">
        <v>4</v>
      </c>
      <c r="I1355" s="759" t="s">
        <v>3596</v>
      </c>
      <c r="J1355" s="742"/>
      <c r="K1355" s="743" t="s">
        <v>3613</v>
      </c>
      <c r="L1355" s="737" t="s">
        <v>2424</v>
      </c>
      <c r="M1355" s="744">
        <v>44615</v>
      </c>
      <c r="N1355" s="744">
        <v>44615</v>
      </c>
      <c r="O1355" s="744"/>
      <c r="P1355" s="742">
        <v>44664</v>
      </c>
      <c r="Q1355" s="742"/>
      <c r="R1355" s="742"/>
      <c r="S1355" s="737" t="s">
        <v>2425</v>
      </c>
      <c r="T1355" s="737">
        <v>60</v>
      </c>
      <c r="U1355" s="737">
        <v>49405140</v>
      </c>
      <c r="V1355" s="737" t="s">
        <v>973</v>
      </c>
      <c r="W1355" s="737">
        <v>400</v>
      </c>
      <c r="X1355" s="745">
        <v>1600</v>
      </c>
      <c r="Y1355" s="679">
        <v>640000</v>
      </c>
      <c r="Z1355" s="443">
        <v>0.47</v>
      </c>
      <c r="AA1355" s="682">
        <f>Y1355*Z1355</f>
        <v>300800</v>
      </c>
      <c r="AB1355" s="682"/>
      <c r="AC1355" s="683">
        <v>0</v>
      </c>
      <c r="AD1355" s="692"/>
      <c r="AE1355" s="684"/>
      <c r="AF1355" s="695">
        <f>AA1355+AD1355+AE1355</f>
        <v>300800</v>
      </c>
      <c r="AG1355" s="442" t="s">
        <v>47</v>
      </c>
      <c r="AH1355" s="676"/>
      <c r="AI1355" s="685" t="s">
        <v>2420</v>
      </c>
      <c r="AJ1355" s="676" t="s">
        <v>1137</v>
      </c>
      <c r="AK1355" s="696" t="s">
        <v>1138</v>
      </c>
      <c r="AL1355" s="676">
        <v>85210</v>
      </c>
      <c r="AM1355" s="676" t="s">
        <v>52</v>
      </c>
      <c r="AN1355" s="676" t="s">
        <v>1110</v>
      </c>
      <c r="AO1355" s="442"/>
      <c r="AP1355" s="688"/>
      <c r="AQ1355" s="688" t="s">
        <v>37</v>
      </c>
      <c r="AR1355" s="688"/>
      <c r="AS1355" s="562"/>
      <c r="AT1355" s="697"/>
      <c r="AU1355" s="697"/>
      <c r="AV1355" s="662"/>
      <c r="AW1355" s="673">
        <f>U1355</f>
        <v>49405140</v>
      </c>
      <c r="AX1355" s="673" cm="1">
        <f t="array" ref="AX1355">SUM(MID(0&amp;AW1355,LARGE(INDEX(ISNUMBER(--MID(AW1355,ROW($1:$8),1))*ROW($1:$8),),ROW($1:$8))+1,1)*10^ROW($1:$8)/10)</f>
        <v>49405140</v>
      </c>
      <c r="AY1355" s="673" t="str">
        <f>VLOOKUP($AX1355,'Item Master Data'!$A:$F,3,FALSE)</f>
        <v>Q.PEAK DUO BLK ML G10+</v>
      </c>
      <c r="AZ1355" s="673">
        <f>VLOOKUP($AX1355,'Item Master Data'!$A:$F,6,FALSE)</f>
        <v>400</v>
      </c>
      <c r="BA1355" s="673">
        <f>X1355/BB1355</f>
        <v>50</v>
      </c>
      <c r="BB1355" s="673">
        <f>VLOOKUP(AX1355,'Item Master Data'!$A:$G,7,FALSE)</f>
        <v>32</v>
      </c>
      <c r="BC1355" s="673"/>
      <c r="BD1355" s="673">
        <f>W1355-AZ1355</f>
        <v>0</v>
      </c>
    </row>
    <row r="1356" spans="1:56">
      <c r="A1356" s="544"/>
      <c r="B1356" s="722">
        <v>44616</v>
      </c>
      <c r="C1356" s="722">
        <v>44616</v>
      </c>
      <c r="D1356" s="687" t="s">
        <v>3247</v>
      </c>
      <c r="E1356" s="676"/>
      <c r="F1356" s="676"/>
      <c r="G1356" s="737">
        <v>2022</v>
      </c>
      <c r="H1356" s="737">
        <v>4</v>
      </c>
      <c r="I1356" s="759" t="s">
        <v>3594</v>
      </c>
      <c r="J1356" s="742"/>
      <c r="K1356" s="743" t="s">
        <v>3614</v>
      </c>
      <c r="L1356" s="737" t="s">
        <v>2424</v>
      </c>
      <c r="M1356" s="744">
        <v>44615</v>
      </c>
      <c r="N1356" s="744">
        <v>44615</v>
      </c>
      <c r="O1356" s="744"/>
      <c r="P1356" s="742">
        <v>44664</v>
      </c>
      <c r="Q1356" s="742"/>
      <c r="R1356" s="742"/>
      <c r="S1356" s="737" t="s">
        <v>2425</v>
      </c>
      <c r="T1356" s="737">
        <v>60</v>
      </c>
      <c r="U1356" s="737">
        <v>49405140</v>
      </c>
      <c r="V1356" s="737" t="s">
        <v>973</v>
      </c>
      <c r="W1356" s="737">
        <v>400</v>
      </c>
      <c r="X1356" s="745">
        <v>320</v>
      </c>
      <c r="Y1356" s="679">
        <v>128000</v>
      </c>
      <c r="Z1356" s="443">
        <v>0.47</v>
      </c>
      <c r="AA1356" s="682">
        <f>Y1356*Z1356</f>
        <v>60160</v>
      </c>
      <c r="AB1356" s="682"/>
      <c r="AC1356" s="444">
        <v>0</v>
      </c>
      <c r="AD1356" s="692"/>
      <c r="AE1356" s="684"/>
      <c r="AF1356" s="695">
        <f>AA1356+AD1356+AE1356</f>
        <v>60160</v>
      </c>
      <c r="AG1356" s="442" t="s">
        <v>47</v>
      </c>
      <c r="AH1356" s="676"/>
      <c r="AI1356" s="685" t="s">
        <v>2420</v>
      </c>
      <c r="AJ1356" s="676" t="s">
        <v>2440</v>
      </c>
      <c r="AK1356" s="696" t="s">
        <v>1138</v>
      </c>
      <c r="AL1356" s="676">
        <v>85714</v>
      </c>
      <c r="AM1356" s="676" t="s">
        <v>52</v>
      </c>
      <c r="AN1356" s="676" t="s">
        <v>1110</v>
      </c>
      <c r="AO1356" s="442"/>
      <c r="AP1356" s="688"/>
      <c r="AQ1356" s="688" t="s">
        <v>37</v>
      </c>
      <c r="AR1356" s="688"/>
      <c r="AS1356" s="562"/>
      <c r="AT1356" s="697"/>
      <c r="AU1356" s="697"/>
      <c r="AV1356" s="662"/>
      <c r="AW1356" s="673">
        <f>U1356</f>
        <v>49405140</v>
      </c>
      <c r="AX1356" s="673" cm="1">
        <f t="array" ref="AX1356">SUM(MID(0&amp;AW1356,LARGE(INDEX(ISNUMBER(--MID(AW1356,ROW($1:$8),1))*ROW($1:$8),),ROW($1:$8))+1,1)*10^ROW($1:$8)/10)</f>
        <v>49405140</v>
      </c>
      <c r="AY1356" s="673" t="str">
        <f>VLOOKUP($AX1356,'Item Master Data'!$A:$F,3,FALSE)</f>
        <v>Q.PEAK DUO BLK ML G10+</v>
      </c>
      <c r="AZ1356" s="673">
        <f>VLOOKUP($AX1356,'Item Master Data'!$A:$F,6,FALSE)</f>
        <v>400</v>
      </c>
      <c r="BA1356" s="673">
        <f>X1356/BB1356</f>
        <v>10</v>
      </c>
      <c r="BB1356" s="673">
        <f>VLOOKUP(AX1356,'Item Master Data'!$A:$G,7,FALSE)</f>
        <v>32</v>
      </c>
      <c r="BC1356" s="673"/>
      <c r="BD1356" s="673">
        <f>W1356-AZ1356</f>
        <v>0</v>
      </c>
    </row>
    <row r="1357" spans="1:56">
      <c r="A1357" s="544"/>
      <c r="B1357" s="722">
        <v>44616</v>
      </c>
      <c r="C1357" s="722">
        <v>44616</v>
      </c>
      <c r="D1357" s="687" t="s">
        <v>3247</v>
      </c>
      <c r="E1357" s="676"/>
      <c r="F1357" s="676"/>
      <c r="G1357" s="737">
        <v>2022</v>
      </c>
      <c r="H1357" s="737">
        <v>4</v>
      </c>
      <c r="I1357" s="759" t="s">
        <v>3596</v>
      </c>
      <c r="J1357" s="742"/>
      <c r="K1357" s="743" t="s">
        <v>3614</v>
      </c>
      <c r="L1357" s="737" t="s">
        <v>2424</v>
      </c>
      <c r="M1357" s="744">
        <v>44615</v>
      </c>
      <c r="N1357" s="744">
        <v>44615</v>
      </c>
      <c r="O1357" s="744"/>
      <c r="P1357" s="742">
        <v>44664</v>
      </c>
      <c r="Q1357" s="742"/>
      <c r="R1357" s="742"/>
      <c r="S1357" s="737" t="s">
        <v>2425</v>
      </c>
      <c r="T1357" s="737">
        <v>60</v>
      </c>
      <c r="U1357" s="737">
        <v>49405140</v>
      </c>
      <c r="V1357" s="737" t="s">
        <v>973</v>
      </c>
      <c r="W1357" s="737">
        <v>400</v>
      </c>
      <c r="X1357" s="745">
        <v>416</v>
      </c>
      <c r="Y1357" s="679">
        <v>166400</v>
      </c>
      <c r="Z1357" s="443">
        <v>0.47</v>
      </c>
      <c r="AA1357" s="682">
        <f>Y1357*Z1357</f>
        <v>78208</v>
      </c>
      <c r="AB1357" s="682"/>
      <c r="AC1357" s="683">
        <v>0</v>
      </c>
      <c r="AD1357" s="692"/>
      <c r="AE1357" s="684"/>
      <c r="AF1357" s="695">
        <f>AA1357+AD1357+AE1357</f>
        <v>78208</v>
      </c>
      <c r="AG1357" s="442" t="s">
        <v>47</v>
      </c>
      <c r="AH1357" s="676"/>
      <c r="AI1357" s="685" t="s">
        <v>2420</v>
      </c>
      <c r="AJ1357" s="676" t="s">
        <v>2434</v>
      </c>
      <c r="AK1357" s="696" t="s">
        <v>1388</v>
      </c>
      <c r="AL1357" s="676">
        <v>23502</v>
      </c>
      <c r="AM1357" s="676" t="s">
        <v>52</v>
      </c>
      <c r="AN1357" s="676" t="s">
        <v>1110</v>
      </c>
      <c r="AO1357" s="442"/>
      <c r="AP1357" s="688"/>
      <c r="AQ1357" s="688" t="s">
        <v>37</v>
      </c>
      <c r="AR1357" s="688"/>
      <c r="AS1357" s="562"/>
      <c r="AT1357" s="697"/>
      <c r="AU1357" s="697"/>
      <c r="AV1357" s="662"/>
      <c r="AW1357" s="673">
        <f>U1357</f>
        <v>49405140</v>
      </c>
      <c r="AX1357" s="673" cm="1">
        <f t="array" ref="AX1357">SUM(MID(0&amp;AW1357,LARGE(INDEX(ISNUMBER(--MID(AW1357,ROW($1:$8),1))*ROW($1:$8),),ROW($1:$8))+1,1)*10^ROW($1:$8)/10)</f>
        <v>49405140</v>
      </c>
      <c r="AY1357" s="673" t="str">
        <f>VLOOKUP($AX1357,'Item Master Data'!$A:$F,3,FALSE)</f>
        <v>Q.PEAK DUO BLK ML G10+</v>
      </c>
      <c r="AZ1357" s="673">
        <f>VLOOKUP($AX1357,'Item Master Data'!$A:$F,6,FALSE)</f>
        <v>400</v>
      </c>
      <c r="BA1357" s="673">
        <f>X1357/BB1357</f>
        <v>13</v>
      </c>
      <c r="BB1357" s="673">
        <f>VLOOKUP(AX1357,'Item Master Data'!$A:$G,7,FALSE)</f>
        <v>32</v>
      </c>
      <c r="BC1357" s="673"/>
      <c r="BD1357" s="673">
        <f>W1357-AZ1357</f>
        <v>0</v>
      </c>
    </row>
    <row r="1358" spans="1:56">
      <c r="A1358" s="544"/>
      <c r="B1358" s="722">
        <v>44616</v>
      </c>
      <c r="C1358" s="722">
        <v>44616</v>
      </c>
      <c r="D1358" s="687" t="s">
        <v>3247</v>
      </c>
      <c r="E1358" s="676"/>
      <c r="F1358" s="676"/>
      <c r="G1358" s="676">
        <v>2022</v>
      </c>
      <c r="H1358" s="676">
        <v>4</v>
      </c>
      <c r="I1358" s="687"/>
      <c r="J1358" s="333"/>
      <c r="K1358" s="685" t="s">
        <v>3578</v>
      </c>
      <c r="L1358" s="676" t="s">
        <v>2424</v>
      </c>
      <c r="M1358" s="689">
        <v>44615</v>
      </c>
      <c r="N1358" s="689">
        <v>44615</v>
      </c>
      <c r="O1358" s="689"/>
      <c r="P1358" s="677"/>
      <c r="Q1358" s="333"/>
      <c r="R1358" s="333"/>
      <c r="S1358" s="442" t="s">
        <v>2425</v>
      </c>
      <c r="T1358" s="442">
        <v>60</v>
      </c>
      <c r="U1358" s="676">
        <v>49405140</v>
      </c>
      <c r="V1358" s="676" t="s">
        <v>973</v>
      </c>
      <c r="W1358" s="676">
        <v>400</v>
      </c>
      <c r="X1358" s="678">
        <v>832</v>
      </c>
      <c r="Y1358" s="679">
        <v>332800</v>
      </c>
      <c r="Z1358" s="443">
        <v>0.47</v>
      </c>
      <c r="AA1358" s="682">
        <f>Y1358*Z1358</f>
        <v>156416</v>
      </c>
      <c r="AB1358" s="682"/>
      <c r="AC1358" s="444">
        <v>0</v>
      </c>
      <c r="AD1358" s="692"/>
      <c r="AE1358" s="684"/>
      <c r="AF1358" s="695">
        <f>AA1358+AD1358+AE1358</f>
        <v>156416</v>
      </c>
      <c r="AG1358" s="442" t="s">
        <v>47</v>
      </c>
      <c r="AH1358" s="676"/>
      <c r="AI1358" s="685" t="s">
        <v>2420</v>
      </c>
      <c r="AJ1358" s="676" t="s">
        <v>1983</v>
      </c>
      <c r="AK1358" s="696" t="s">
        <v>50</v>
      </c>
      <c r="AL1358" s="676">
        <v>91764</v>
      </c>
      <c r="AM1358" s="676" t="s">
        <v>52</v>
      </c>
      <c r="AN1358" s="676" t="s">
        <v>1110</v>
      </c>
      <c r="AO1358" s="442"/>
      <c r="AP1358" s="688"/>
      <c r="AQ1358" s="688" t="s">
        <v>37</v>
      </c>
      <c r="AR1358" s="688"/>
      <c r="AS1358" s="562"/>
      <c r="AT1358" s="697"/>
      <c r="AU1358" s="697"/>
      <c r="AV1358" s="662"/>
      <c r="AW1358" s="673">
        <f>U1358</f>
        <v>49405140</v>
      </c>
      <c r="AX1358" s="673" cm="1">
        <f t="array" ref="AX1358">SUM(MID(0&amp;AW1358,LARGE(INDEX(ISNUMBER(--MID(AW1358,ROW($1:$8),1))*ROW($1:$8),),ROW($1:$8))+1,1)*10^ROW($1:$8)/10)</f>
        <v>49405140</v>
      </c>
      <c r="AY1358" s="673" t="str">
        <f>VLOOKUP($AX1358,'Item Master Data'!$A:$F,3,FALSE)</f>
        <v>Q.PEAK DUO BLK ML G10+</v>
      </c>
      <c r="AZ1358" s="673">
        <f>VLOOKUP($AX1358,'Item Master Data'!$A:$F,6,FALSE)</f>
        <v>400</v>
      </c>
      <c r="BA1358" s="673">
        <f>X1358/BB1358</f>
        <v>26</v>
      </c>
      <c r="BB1358" s="673">
        <f>VLOOKUP(AX1358,'Item Master Data'!$A:$G,7,FALSE)</f>
        <v>32</v>
      </c>
      <c r="BC1358" s="673"/>
      <c r="BD1358" s="673">
        <f>W1358-AZ1358</f>
        <v>0</v>
      </c>
    </row>
    <row r="1359" spans="1:56">
      <c r="A1359" s="544"/>
      <c r="B1359" s="722">
        <v>44616</v>
      </c>
      <c r="C1359" s="722">
        <v>44616</v>
      </c>
      <c r="D1359" s="687" t="s">
        <v>3247</v>
      </c>
      <c r="E1359" s="676"/>
      <c r="F1359" s="442"/>
      <c r="G1359" s="676">
        <v>2022</v>
      </c>
      <c r="H1359" s="442">
        <v>4</v>
      </c>
      <c r="I1359" s="687"/>
      <c r="J1359" s="677"/>
      <c r="K1359" s="685" t="s">
        <v>3579</v>
      </c>
      <c r="L1359" s="676" t="s">
        <v>2424</v>
      </c>
      <c r="M1359" s="689">
        <v>44615</v>
      </c>
      <c r="N1359" s="689">
        <v>44615</v>
      </c>
      <c r="O1359" s="689"/>
      <c r="P1359" s="677"/>
      <c r="Q1359" s="333"/>
      <c r="R1359" s="333"/>
      <c r="S1359" s="442" t="s">
        <v>2425</v>
      </c>
      <c r="T1359" s="442">
        <v>60</v>
      </c>
      <c r="U1359" s="442">
        <v>49405140</v>
      </c>
      <c r="V1359" s="676" t="s">
        <v>973</v>
      </c>
      <c r="W1359" s="676">
        <v>400</v>
      </c>
      <c r="X1359" s="678">
        <v>1248</v>
      </c>
      <c r="Y1359" s="679">
        <v>499200</v>
      </c>
      <c r="Z1359" s="443">
        <v>0.47</v>
      </c>
      <c r="AA1359" s="682">
        <f>Y1359*Z1359</f>
        <v>234624</v>
      </c>
      <c r="AB1359" s="682"/>
      <c r="AC1359" s="444">
        <v>0</v>
      </c>
      <c r="AD1359" s="692"/>
      <c r="AE1359" s="684"/>
      <c r="AF1359" s="695">
        <f>AA1359+AD1359+AE1359</f>
        <v>234624</v>
      </c>
      <c r="AG1359" s="442" t="s">
        <v>47</v>
      </c>
      <c r="AH1359" s="676"/>
      <c r="AI1359" s="685" t="s">
        <v>2420</v>
      </c>
      <c r="AJ1359" s="676" t="s">
        <v>2483</v>
      </c>
      <c r="AK1359" s="696" t="s">
        <v>1088</v>
      </c>
      <c r="AL1359" s="676">
        <v>34741</v>
      </c>
      <c r="AM1359" s="676" t="s">
        <v>52</v>
      </c>
      <c r="AN1359" s="676" t="s">
        <v>1110</v>
      </c>
      <c r="AO1359" s="442"/>
      <c r="AP1359" s="688"/>
      <c r="AQ1359" s="688" t="s">
        <v>37</v>
      </c>
      <c r="AR1359" s="688"/>
      <c r="AS1359" s="562"/>
      <c r="AT1359" s="697"/>
      <c r="AU1359" s="697"/>
      <c r="AV1359" s="662"/>
      <c r="AW1359" s="673">
        <f>U1359</f>
        <v>49405140</v>
      </c>
      <c r="AX1359" s="673" cm="1">
        <f t="array" ref="AX1359">SUM(MID(0&amp;AW1359,LARGE(INDEX(ISNUMBER(--MID(AW1359,ROW($1:$8),1))*ROW($1:$8),),ROW($1:$8))+1,1)*10^ROW($1:$8)/10)</f>
        <v>49405140</v>
      </c>
      <c r="AY1359" s="673" t="str">
        <f>VLOOKUP($AX1359,'Item Master Data'!$A:$F,3,FALSE)</f>
        <v>Q.PEAK DUO BLK ML G10+</v>
      </c>
      <c r="AZ1359" s="673">
        <f>VLOOKUP($AX1359,'Item Master Data'!$A:$F,6,FALSE)</f>
        <v>400</v>
      </c>
      <c r="BA1359" s="673">
        <f>X1359/BB1359</f>
        <v>39</v>
      </c>
      <c r="BB1359" s="673">
        <f>VLOOKUP(AX1359,'Item Master Data'!$A:$G,7,FALSE)</f>
        <v>32</v>
      </c>
      <c r="BC1359" s="673"/>
      <c r="BD1359" s="673">
        <f>W1359-AZ1359</f>
        <v>0</v>
      </c>
    </row>
    <row r="1360" spans="1:56">
      <c r="A1360" s="544"/>
      <c r="B1360" s="722">
        <v>44616</v>
      </c>
      <c r="C1360" s="722">
        <v>44616</v>
      </c>
      <c r="D1360" s="687" t="s">
        <v>3247</v>
      </c>
      <c r="E1360" s="676"/>
      <c r="F1360" s="442"/>
      <c r="G1360" s="676">
        <v>2022</v>
      </c>
      <c r="H1360" s="442">
        <v>4</v>
      </c>
      <c r="I1360" s="687"/>
      <c r="J1360" s="677"/>
      <c r="K1360" s="685" t="s">
        <v>3580</v>
      </c>
      <c r="L1360" s="676" t="s">
        <v>2424</v>
      </c>
      <c r="M1360" s="689">
        <v>44615</v>
      </c>
      <c r="N1360" s="689">
        <v>44615</v>
      </c>
      <c r="O1360" s="689"/>
      <c r="P1360" s="677"/>
      <c r="Q1360" s="333"/>
      <c r="R1360" s="333"/>
      <c r="S1360" s="442" t="s">
        <v>2425</v>
      </c>
      <c r="T1360" s="442">
        <v>60</v>
      </c>
      <c r="U1360" s="442">
        <v>49405140</v>
      </c>
      <c r="V1360" s="676" t="s">
        <v>973</v>
      </c>
      <c r="W1360" s="676">
        <v>400</v>
      </c>
      <c r="X1360" s="678">
        <v>640</v>
      </c>
      <c r="Y1360" s="679">
        <v>256000</v>
      </c>
      <c r="Z1360" s="443">
        <v>0.47</v>
      </c>
      <c r="AA1360" s="682">
        <f>Y1360*Z1360</f>
        <v>120320</v>
      </c>
      <c r="AB1360" s="682"/>
      <c r="AC1360" s="444">
        <v>0</v>
      </c>
      <c r="AD1360" s="692"/>
      <c r="AE1360" s="684"/>
      <c r="AF1360" s="695">
        <f>AA1360+AD1360+AE1360</f>
        <v>120320</v>
      </c>
      <c r="AG1360" s="442" t="s">
        <v>47</v>
      </c>
      <c r="AH1360" s="676"/>
      <c r="AI1360" s="685" t="s">
        <v>2420</v>
      </c>
      <c r="AJ1360" s="676" t="s">
        <v>2467</v>
      </c>
      <c r="AK1360" s="696" t="s">
        <v>1163</v>
      </c>
      <c r="AL1360" s="676">
        <v>27560</v>
      </c>
      <c r="AM1360" s="676" t="s">
        <v>52</v>
      </c>
      <c r="AN1360" s="676" t="s">
        <v>1110</v>
      </c>
      <c r="AO1360" s="442"/>
      <c r="AP1360" s="688"/>
      <c r="AQ1360" s="688" t="s">
        <v>37</v>
      </c>
      <c r="AR1360" s="688"/>
      <c r="AS1360" s="562"/>
      <c r="AT1360" s="697"/>
      <c r="AU1360" s="697"/>
      <c r="AV1360" s="662"/>
      <c r="AW1360" s="673">
        <f>U1360</f>
        <v>49405140</v>
      </c>
      <c r="AX1360" s="673" cm="1">
        <f t="array" ref="AX1360">SUM(MID(0&amp;AW1360,LARGE(INDEX(ISNUMBER(--MID(AW1360,ROW($1:$8),1))*ROW($1:$8),),ROW($1:$8))+1,1)*10^ROW($1:$8)/10)</f>
        <v>49405140</v>
      </c>
      <c r="AY1360" s="673" t="str">
        <f>VLOOKUP($AX1360,'Item Master Data'!$A:$F,3,FALSE)</f>
        <v>Q.PEAK DUO BLK ML G10+</v>
      </c>
      <c r="AZ1360" s="673">
        <f>VLOOKUP($AX1360,'Item Master Data'!$A:$F,6,FALSE)</f>
        <v>400</v>
      </c>
      <c r="BA1360" s="673">
        <f>X1360/BB1360</f>
        <v>20</v>
      </c>
      <c r="BB1360" s="673">
        <f>VLOOKUP(AX1360,'Item Master Data'!$A:$G,7,FALSE)</f>
        <v>32</v>
      </c>
      <c r="BC1360" s="673"/>
      <c r="BD1360" s="673">
        <f>W1360-AZ1360</f>
        <v>0</v>
      </c>
    </row>
    <row r="1361" spans="1:56">
      <c r="A1361" s="544"/>
      <c r="B1361" s="722">
        <v>44616</v>
      </c>
      <c r="C1361" s="722">
        <v>44616</v>
      </c>
      <c r="D1361" s="687" t="s">
        <v>3247</v>
      </c>
      <c r="E1361" s="676"/>
      <c r="F1361" s="442"/>
      <c r="G1361" s="676">
        <v>2022</v>
      </c>
      <c r="H1361" s="442">
        <v>4</v>
      </c>
      <c r="I1361" s="687"/>
      <c r="J1361" s="333"/>
      <c r="K1361" s="685" t="s">
        <v>3581</v>
      </c>
      <c r="L1361" s="676" t="s">
        <v>2424</v>
      </c>
      <c r="M1361" s="689">
        <v>44615</v>
      </c>
      <c r="N1361" s="689">
        <v>44615</v>
      </c>
      <c r="O1361" s="689"/>
      <c r="P1361" s="677"/>
      <c r="Q1361" s="333"/>
      <c r="R1361" s="333"/>
      <c r="S1361" s="442" t="s">
        <v>2425</v>
      </c>
      <c r="T1361" s="442">
        <v>60</v>
      </c>
      <c r="U1361" s="442">
        <v>49405140</v>
      </c>
      <c r="V1361" s="676" t="s">
        <v>973</v>
      </c>
      <c r="W1361" s="676">
        <v>400</v>
      </c>
      <c r="X1361" s="678">
        <v>832</v>
      </c>
      <c r="Y1361" s="679">
        <v>332800</v>
      </c>
      <c r="Z1361" s="443">
        <v>0.47</v>
      </c>
      <c r="AA1361" s="682">
        <f>Y1361*Z1361</f>
        <v>156416</v>
      </c>
      <c r="AB1361" s="682"/>
      <c r="AC1361" s="444">
        <v>0</v>
      </c>
      <c r="AD1361" s="692"/>
      <c r="AE1361" s="684"/>
      <c r="AF1361" s="695">
        <f>AA1361+AD1361+AE1361</f>
        <v>156416</v>
      </c>
      <c r="AG1361" s="442" t="s">
        <v>47</v>
      </c>
      <c r="AH1361" s="676"/>
      <c r="AI1361" s="685" t="s">
        <v>2420</v>
      </c>
      <c r="AJ1361" s="676" t="s">
        <v>2472</v>
      </c>
      <c r="AK1361" s="696" t="s">
        <v>1149</v>
      </c>
      <c r="AL1361" s="676">
        <v>78219</v>
      </c>
      <c r="AM1361" s="676" t="s">
        <v>52</v>
      </c>
      <c r="AN1361" s="676" t="s">
        <v>1110</v>
      </c>
      <c r="AO1361" s="442"/>
      <c r="AP1361" s="688"/>
      <c r="AQ1361" s="688" t="s">
        <v>37</v>
      </c>
      <c r="AR1361" s="688"/>
      <c r="AS1361" s="562"/>
      <c r="AT1361" s="697"/>
      <c r="AU1361" s="697"/>
      <c r="AV1361" s="662"/>
      <c r="AW1361" s="673">
        <f>U1361</f>
        <v>49405140</v>
      </c>
      <c r="AX1361" s="673" cm="1">
        <f t="array" ref="AX1361">SUM(MID(0&amp;AW1361,LARGE(INDEX(ISNUMBER(--MID(AW1361,ROW($1:$8),1))*ROW($1:$8),),ROW($1:$8))+1,1)*10^ROW($1:$8)/10)</f>
        <v>49405140</v>
      </c>
      <c r="AY1361" s="673" t="str">
        <f>VLOOKUP($AX1361,'Item Master Data'!$A:$F,3,FALSE)</f>
        <v>Q.PEAK DUO BLK ML G10+</v>
      </c>
      <c r="AZ1361" s="673">
        <f>VLOOKUP($AX1361,'Item Master Data'!$A:$F,6,FALSE)</f>
        <v>400</v>
      </c>
      <c r="BA1361" s="673">
        <f>X1361/BB1361</f>
        <v>26</v>
      </c>
      <c r="BB1361" s="673">
        <f>VLOOKUP(AX1361,'Item Master Data'!$A:$G,7,FALSE)</f>
        <v>32</v>
      </c>
      <c r="BC1361" s="673"/>
      <c r="BD1361" s="673">
        <f>W1361-AZ1361</f>
        <v>0</v>
      </c>
    </row>
    <row r="1362" spans="1:56">
      <c r="A1362" s="544"/>
      <c r="B1362" s="722">
        <v>44616</v>
      </c>
      <c r="C1362" s="722">
        <v>44616</v>
      </c>
      <c r="D1362" s="687" t="s">
        <v>3247</v>
      </c>
      <c r="E1362" s="676"/>
      <c r="F1362" s="442"/>
      <c r="G1362" s="676">
        <v>2022</v>
      </c>
      <c r="H1362" s="442">
        <v>4</v>
      </c>
      <c r="I1362" s="687"/>
      <c r="J1362" s="333"/>
      <c r="K1362" s="685" t="s">
        <v>3582</v>
      </c>
      <c r="L1362" s="676" t="s">
        <v>2424</v>
      </c>
      <c r="M1362" s="689">
        <v>44615</v>
      </c>
      <c r="N1362" s="689">
        <v>44615</v>
      </c>
      <c r="O1362" s="689"/>
      <c r="P1362" s="677"/>
      <c r="Q1362" s="333"/>
      <c r="R1362" s="333"/>
      <c r="S1362" s="442" t="s">
        <v>2425</v>
      </c>
      <c r="T1362" s="442">
        <v>60</v>
      </c>
      <c r="U1362" s="676">
        <v>49405140</v>
      </c>
      <c r="V1362" s="676" t="s">
        <v>973</v>
      </c>
      <c r="W1362" s="676">
        <v>400</v>
      </c>
      <c r="X1362" s="678">
        <v>832</v>
      </c>
      <c r="Y1362" s="679">
        <v>332800</v>
      </c>
      <c r="Z1362" s="443">
        <v>0.47</v>
      </c>
      <c r="AA1362" s="682">
        <f>Y1362*Z1362</f>
        <v>156416</v>
      </c>
      <c r="AB1362" s="682"/>
      <c r="AC1362" s="444">
        <v>0</v>
      </c>
      <c r="AD1362" s="692"/>
      <c r="AE1362" s="684"/>
      <c r="AF1362" s="695">
        <f>AA1362+AD1362+AE1362</f>
        <v>156416</v>
      </c>
      <c r="AG1362" s="442" t="s">
        <v>47</v>
      </c>
      <c r="AH1362" s="676"/>
      <c r="AI1362" s="685" t="s">
        <v>2420</v>
      </c>
      <c r="AJ1362" s="676" t="s">
        <v>2114</v>
      </c>
      <c r="AK1362" s="696" t="s">
        <v>50</v>
      </c>
      <c r="AL1362" s="676">
        <v>95206</v>
      </c>
      <c r="AM1362" s="676" t="s">
        <v>52</v>
      </c>
      <c r="AN1362" s="676" t="s">
        <v>1110</v>
      </c>
      <c r="AO1362" s="442"/>
      <c r="AP1362" s="688"/>
      <c r="AQ1362" s="688" t="s">
        <v>37</v>
      </c>
      <c r="AR1362" s="688"/>
      <c r="AS1362" s="562"/>
      <c r="AT1362" s="697"/>
      <c r="AU1362" s="697"/>
      <c r="AV1362" s="662"/>
      <c r="AW1362" s="673">
        <f>U1362</f>
        <v>49405140</v>
      </c>
      <c r="AX1362" s="673" cm="1">
        <f t="array" ref="AX1362">SUM(MID(0&amp;AW1362,LARGE(INDEX(ISNUMBER(--MID(AW1362,ROW($1:$8),1))*ROW($1:$8),),ROW($1:$8))+1,1)*10^ROW($1:$8)/10)</f>
        <v>49405140</v>
      </c>
      <c r="AY1362" s="673" t="str">
        <f>VLOOKUP($AX1362,'Item Master Data'!$A:$F,3,FALSE)</f>
        <v>Q.PEAK DUO BLK ML G10+</v>
      </c>
      <c r="AZ1362" s="673">
        <f>VLOOKUP($AX1362,'Item Master Data'!$A:$F,6,FALSE)</f>
        <v>400</v>
      </c>
      <c r="BA1362" s="673">
        <f>X1362/BB1362</f>
        <v>26</v>
      </c>
      <c r="BB1362" s="673">
        <f>VLOOKUP(AX1362,'Item Master Data'!$A:$G,7,FALSE)</f>
        <v>32</v>
      </c>
      <c r="BC1362" s="673"/>
      <c r="BD1362" s="673">
        <f>W1362-AZ1362</f>
        <v>0</v>
      </c>
    </row>
    <row r="1363" spans="1:56">
      <c r="A1363" s="544"/>
      <c r="B1363" s="722">
        <v>44616</v>
      </c>
      <c r="C1363" s="722">
        <v>44616</v>
      </c>
      <c r="D1363" s="687" t="s">
        <v>3247</v>
      </c>
      <c r="E1363" s="676"/>
      <c r="F1363" s="442"/>
      <c r="G1363" s="676">
        <v>2022</v>
      </c>
      <c r="H1363" s="676">
        <v>4</v>
      </c>
      <c r="I1363" s="687"/>
      <c r="J1363" s="333"/>
      <c r="K1363" s="685" t="s">
        <v>3583</v>
      </c>
      <c r="L1363" s="676" t="s">
        <v>2424</v>
      </c>
      <c r="M1363" s="689">
        <v>44615</v>
      </c>
      <c r="N1363" s="689">
        <v>44615</v>
      </c>
      <c r="O1363" s="689"/>
      <c r="P1363" s="677"/>
      <c r="Q1363" s="333"/>
      <c r="R1363" s="333"/>
      <c r="S1363" s="442" t="s">
        <v>2425</v>
      </c>
      <c r="T1363" s="442">
        <v>60</v>
      </c>
      <c r="U1363" s="442">
        <v>49405140</v>
      </c>
      <c r="V1363" s="676" t="s">
        <v>973</v>
      </c>
      <c r="W1363" s="676">
        <v>400</v>
      </c>
      <c r="X1363" s="678">
        <v>800</v>
      </c>
      <c r="Y1363" s="679">
        <v>320000</v>
      </c>
      <c r="Z1363" s="443">
        <v>0.47</v>
      </c>
      <c r="AA1363" s="682">
        <f>Y1363*Z1363</f>
        <v>150400</v>
      </c>
      <c r="AB1363" s="682"/>
      <c r="AC1363" s="444">
        <v>0</v>
      </c>
      <c r="AD1363" s="692"/>
      <c r="AE1363" s="684"/>
      <c r="AF1363" s="695">
        <f>AA1363+AD1363+AE1363</f>
        <v>150400</v>
      </c>
      <c r="AG1363" s="442" t="s">
        <v>47</v>
      </c>
      <c r="AH1363" s="676"/>
      <c r="AI1363" s="685" t="s">
        <v>2420</v>
      </c>
      <c r="AJ1363" s="676" t="s">
        <v>2438</v>
      </c>
      <c r="AK1363" s="696" t="s">
        <v>1088</v>
      </c>
      <c r="AL1363" s="676">
        <v>33762</v>
      </c>
      <c r="AM1363" s="676" t="s">
        <v>52</v>
      </c>
      <c r="AN1363" s="676" t="s">
        <v>1110</v>
      </c>
      <c r="AO1363" s="442"/>
      <c r="AP1363" s="688"/>
      <c r="AQ1363" s="688" t="s">
        <v>37</v>
      </c>
      <c r="AR1363" s="688"/>
      <c r="AS1363" s="562"/>
      <c r="AT1363" s="697"/>
      <c r="AU1363" s="697"/>
      <c r="AV1363" s="662"/>
      <c r="AW1363" s="673">
        <f>U1363</f>
        <v>49405140</v>
      </c>
      <c r="AX1363" s="673" cm="1">
        <f t="array" ref="AX1363">SUM(MID(0&amp;AW1363,LARGE(INDEX(ISNUMBER(--MID(AW1363,ROW($1:$8),1))*ROW($1:$8),),ROW($1:$8))+1,1)*10^ROW($1:$8)/10)</f>
        <v>49405140</v>
      </c>
      <c r="AY1363" s="673" t="str">
        <f>VLOOKUP($AX1363,'Item Master Data'!$A:$F,3,FALSE)</f>
        <v>Q.PEAK DUO BLK ML G10+</v>
      </c>
      <c r="AZ1363" s="673">
        <f>VLOOKUP($AX1363,'Item Master Data'!$A:$F,6,FALSE)</f>
        <v>400</v>
      </c>
      <c r="BA1363" s="673">
        <f>X1363/BB1363</f>
        <v>25</v>
      </c>
      <c r="BB1363" s="673">
        <f>VLOOKUP(AX1363,'Item Master Data'!$A:$G,7,FALSE)</f>
        <v>32</v>
      </c>
      <c r="BC1363" s="673"/>
      <c r="BD1363" s="673">
        <f>W1363-AZ1363</f>
        <v>0</v>
      </c>
    </row>
    <row r="1364" spans="1:56">
      <c r="A1364" s="544"/>
      <c r="B1364" s="722">
        <v>44616</v>
      </c>
      <c r="C1364" s="722">
        <v>44616</v>
      </c>
      <c r="D1364" s="687" t="s">
        <v>3247</v>
      </c>
      <c r="E1364" s="676"/>
      <c r="F1364" s="442"/>
      <c r="G1364" s="676">
        <v>2022</v>
      </c>
      <c r="H1364" s="676">
        <v>4</v>
      </c>
      <c r="I1364" s="687"/>
      <c r="J1364" s="333"/>
      <c r="K1364" s="685" t="s">
        <v>3584</v>
      </c>
      <c r="L1364" s="676" t="s">
        <v>2424</v>
      </c>
      <c r="M1364" s="689">
        <v>44615</v>
      </c>
      <c r="N1364" s="689">
        <v>44615</v>
      </c>
      <c r="O1364" s="689"/>
      <c r="P1364" s="677"/>
      <c r="Q1364" s="333"/>
      <c r="R1364" s="333"/>
      <c r="S1364" s="442" t="s">
        <v>2425</v>
      </c>
      <c r="T1364" s="442">
        <v>60</v>
      </c>
      <c r="U1364" s="442">
        <v>49405140</v>
      </c>
      <c r="V1364" s="676" t="s">
        <v>973</v>
      </c>
      <c r="W1364" s="676">
        <v>400</v>
      </c>
      <c r="X1364" s="678">
        <v>1408</v>
      </c>
      <c r="Y1364" s="679">
        <v>563200</v>
      </c>
      <c r="Z1364" s="443">
        <v>0.47</v>
      </c>
      <c r="AA1364" s="682">
        <f>Y1364*Z1364</f>
        <v>264704</v>
      </c>
      <c r="AB1364" s="682"/>
      <c r="AC1364" s="444">
        <v>0</v>
      </c>
      <c r="AD1364" s="692"/>
      <c r="AE1364" s="684"/>
      <c r="AF1364" s="695">
        <f>AA1364+AD1364+AE1364</f>
        <v>264704</v>
      </c>
      <c r="AG1364" s="442" t="s">
        <v>47</v>
      </c>
      <c r="AH1364" s="676"/>
      <c r="AI1364" s="685" t="s">
        <v>2420</v>
      </c>
      <c r="AJ1364" s="676" t="s">
        <v>2440</v>
      </c>
      <c r="AK1364" s="696" t="s">
        <v>1138</v>
      </c>
      <c r="AL1364" s="676">
        <v>85714</v>
      </c>
      <c r="AM1364" s="676" t="s">
        <v>52</v>
      </c>
      <c r="AN1364" s="676" t="s">
        <v>1110</v>
      </c>
      <c r="AO1364" s="442"/>
      <c r="AP1364" s="688"/>
      <c r="AQ1364" s="688" t="s">
        <v>37</v>
      </c>
      <c r="AR1364" s="688"/>
      <c r="AS1364" s="562"/>
      <c r="AT1364" s="697"/>
      <c r="AU1364" s="697"/>
      <c r="AV1364" s="662"/>
      <c r="AW1364" s="673">
        <f>U1364</f>
        <v>49405140</v>
      </c>
      <c r="AX1364" s="673" cm="1">
        <f t="array" ref="AX1364">SUM(MID(0&amp;AW1364,LARGE(INDEX(ISNUMBER(--MID(AW1364,ROW($1:$8),1))*ROW($1:$8),),ROW($1:$8))+1,1)*10^ROW($1:$8)/10)</f>
        <v>49405140</v>
      </c>
      <c r="AY1364" s="673" t="str">
        <f>VLOOKUP($AX1364,'Item Master Data'!$A:$F,3,FALSE)</f>
        <v>Q.PEAK DUO BLK ML G10+</v>
      </c>
      <c r="AZ1364" s="673">
        <f>VLOOKUP($AX1364,'Item Master Data'!$A:$F,6,FALSE)</f>
        <v>400</v>
      </c>
      <c r="BA1364" s="673">
        <f>X1364/BB1364</f>
        <v>44</v>
      </c>
      <c r="BB1364" s="673">
        <f>VLOOKUP(AX1364,'Item Master Data'!$A:$G,7,FALSE)</f>
        <v>32</v>
      </c>
      <c r="BC1364" s="673"/>
      <c r="BD1364" s="673">
        <f>W1364-AZ1364</f>
        <v>0</v>
      </c>
    </row>
    <row r="1365" spans="1:56">
      <c r="A1365" s="544"/>
      <c r="B1365" s="722">
        <v>44616</v>
      </c>
      <c r="C1365" s="722">
        <v>44616</v>
      </c>
      <c r="D1365" s="687" t="s">
        <v>3247</v>
      </c>
      <c r="E1365" s="676"/>
      <c r="F1365" s="676"/>
      <c r="G1365" s="737">
        <v>2022</v>
      </c>
      <c r="H1365" s="737">
        <v>4</v>
      </c>
      <c r="I1365" s="759" t="s">
        <v>3594</v>
      </c>
      <c r="J1365" s="742"/>
      <c r="K1365" s="743" t="s">
        <v>3615</v>
      </c>
      <c r="L1365" s="737" t="s">
        <v>2424</v>
      </c>
      <c r="M1365" s="744">
        <v>44615</v>
      </c>
      <c r="N1365" s="744">
        <v>44615</v>
      </c>
      <c r="O1365" s="744"/>
      <c r="P1365" s="742">
        <v>44664</v>
      </c>
      <c r="Q1365" s="742"/>
      <c r="R1365" s="742"/>
      <c r="S1365" s="737" t="s">
        <v>2425</v>
      </c>
      <c r="T1365" s="737">
        <v>60</v>
      </c>
      <c r="U1365" s="737">
        <v>49405140</v>
      </c>
      <c r="V1365" s="737" t="s">
        <v>973</v>
      </c>
      <c r="W1365" s="737">
        <v>400</v>
      </c>
      <c r="X1365" s="745">
        <v>832</v>
      </c>
      <c r="Y1365" s="679">
        <v>332800</v>
      </c>
      <c r="Z1365" s="443">
        <v>0.47</v>
      </c>
      <c r="AA1365" s="682">
        <f>Y1365*Z1365</f>
        <v>156416</v>
      </c>
      <c r="AB1365" s="682"/>
      <c r="AC1365" s="444">
        <v>0</v>
      </c>
      <c r="AD1365" s="692"/>
      <c r="AE1365" s="684"/>
      <c r="AF1365" s="695">
        <f>AA1365+AD1365+AE1365</f>
        <v>156416</v>
      </c>
      <c r="AG1365" s="442" t="s">
        <v>47</v>
      </c>
      <c r="AH1365" s="676"/>
      <c r="AI1365" s="685" t="s">
        <v>2420</v>
      </c>
      <c r="AJ1365" s="676" t="s">
        <v>2412</v>
      </c>
      <c r="AK1365" s="696" t="s">
        <v>1408</v>
      </c>
      <c r="AL1365" s="676">
        <v>89118</v>
      </c>
      <c r="AM1365" s="676" t="s">
        <v>52</v>
      </c>
      <c r="AN1365" s="676" t="s">
        <v>1110</v>
      </c>
      <c r="AO1365" s="442"/>
      <c r="AP1365" s="688"/>
      <c r="AQ1365" s="688" t="s">
        <v>37</v>
      </c>
      <c r="AR1365" s="688"/>
      <c r="AS1365" s="562"/>
      <c r="AT1365" s="697"/>
      <c r="AU1365" s="697"/>
      <c r="AV1365" s="662"/>
      <c r="AW1365" s="673">
        <f>U1365</f>
        <v>49405140</v>
      </c>
      <c r="AX1365" s="673" cm="1">
        <f t="array" ref="AX1365">SUM(MID(0&amp;AW1365,LARGE(INDEX(ISNUMBER(--MID(AW1365,ROW($1:$8),1))*ROW($1:$8),),ROW($1:$8))+1,1)*10^ROW($1:$8)/10)</f>
        <v>49405140</v>
      </c>
      <c r="AY1365" s="673" t="str">
        <f>VLOOKUP($AX1365,'Item Master Data'!$A:$F,3,FALSE)</f>
        <v>Q.PEAK DUO BLK ML G10+</v>
      </c>
      <c r="AZ1365" s="673">
        <f>VLOOKUP($AX1365,'Item Master Data'!$A:$F,6,FALSE)</f>
        <v>400</v>
      </c>
      <c r="BA1365" s="673">
        <f>X1365/BB1365</f>
        <v>26</v>
      </c>
      <c r="BB1365" s="673">
        <f>VLOOKUP(AX1365,'Item Master Data'!$A:$G,7,FALSE)</f>
        <v>32</v>
      </c>
      <c r="BC1365" s="673"/>
      <c r="BD1365" s="673">
        <f>W1365-AZ1365</f>
        <v>0</v>
      </c>
    </row>
    <row r="1366" spans="1:56">
      <c r="A1366" s="544"/>
      <c r="B1366" s="722">
        <v>44616</v>
      </c>
      <c r="C1366" s="722">
        <v>44616</v>
      </c>
      <c r="D1366" s="687" t="s">
        <v>3247</v>
      </c>
      <c r="E1366" s="676"/>
      <c r="F1366" s="676"/>
      <c r="G1366" s="737">
        <v>2022</v>
      </c>
      <c r="H1366" s="737">
        <v>4</v>
      </c>
      <c r="I1366" s="759" t="s">
        <v>3596</v>
      </c>
      <c r="J1366" s="742"/>
      <c r="K1366" s="743" t="s">
        <v>3615</v>
      </c>
      <c r="L1366" s="737" t="s">
        <v>2424</v>
      </c>
      <c r="M1366" s="744">
        <v>44615</v>
      </c>
      <c r="N1366" s="744">
        <v>44615</v>
      </c>
      <c r="O1366" s="744"/>
      <c r="P1366" s="742">
        <v>44666</v>
      </c>
      <c r="Q1366" s="742"/>
      <c r="R1366" s="742"/>
      <c r="S1366" s="737" t="s">
        <v>2425</v>
      </c>
      <c r="T1366" s="737">
        <v>60</v>
      </c>
      <c r="U1366" s="737">
        <v>49405140</v>
      </c>
      <c r="V1366" s="737" t="s">
        <v>973</v>
      </c>
      <c r="W1366" s="737">
        <v>400</v>
      </c>
      <c r="X1366" s="784">
        <v>640</v>
      </c>
      <c r="Y1366" s="679">
        <v>256000</v>
      </c>
      <c r="Z1366" s="443">
        <v>0.47</v>
      </c>
      <c r="AA1366" s="682">
        <f>Y1366*Z1366</f>
        <v>120320</v>
      </c>
      <c r="AB1366" s="682"/>
      <c r="AC1366" s="444">
        <v>0</v>
      </c>
      <c r="AD1366" s="692"/>
      <c r="AE1366" s="684"/>
      <c r="AF1366" s="695">
        <f>AA1366+AD1366+AE1366</f>
        <v>120320</v>
      </c>
      <c r="AG1366" s="442" t="s">
        <v>47</v>
      </c>
      <c r="AH1366" s="676"/>
      <c r="AI1366" s="685" t="s">
        <v>2420</v>
      </c>
      <c r="AJ1366" s="676" t="s">
        <v>2412</v>
      </c>
      <c r="AK1366" s="696" t="s">
        <v>1408</v>
      </c>
      <c r="AL1366" s="676">
        <v>89118</v>
      </c>
      <c r="AM1366" s="676" t="s">
        <v>52</v>
      </c>
      <c r="AN1366" s="676" t="s">
        <v>1110</v>
      </c>
      <c r="AO1366" s="442"/>
      <c r="AP1366" s="688"/>
      <c r="AQ1366" s="688" t="s">
        <v>37</v>
      </c>
      <c r="AR1366" s="688"/>
      <c r="AS1366" s="562"/>
      <c r="AT1366" s="697"/>
      <c r="AU1366" s="697"/>
      <c r="AV1366" s="662"/>
      <c r="AW1366" s="673">
        <f>U1366</f>
        <v>49405140</v>
      </c>
      <c r="AX1366" s="673" cm="1">
        <f t="array" ref="AX1366">SUM(MID(0&amp;AW1366,LARGE(INDEX(ISNUMBER(--MID(AW1366,ROW($1:$8),1))*ROW($1:$8),),ROW($1:$8))+1,1)*10^ROW($1:$8)/10)</f>
        <v>49405140</v>
      </c>
      <c r="AY1366" s="673" t="str">
        <f>VLOOKUP($AX1366,'Item Master Data'!$A:$F,3,FALSE)</f>
        <v>Q.PEAK DUO BLK ML G10+</v>
      </c>
      <c r="AZ1366" s="673">
        <f>VLOOKUP($AX1366,'Item Master Data'!$A:$F,6,FALSE)</f>
        <v>400</v>
      </c>
      <c r="BA1366" s="673">
        <f>X1366/BB1366</f>
        <v>20</v>
      </c>
      <c r="BB1366" s="673">
        <f>VLOOKUP(AX1366,'Item Master Data'!$A:$G,7,FALSE)</f>
        <v>32</v>
      </c>
      <c r="BC1366" s="673"/>
      <c r="BD1366" s="673">
        <f>W1366-AZ1366</f>
        <v>0</v>
      </c>
    </row>
    <row r="1367" spans="1:56">
      <c r="A1367" s="544"/>
      <c r="B1367" s="722">
        <v>44616</v>
      </c>
      <c r="C1367" s="722">
        <v>44616</v>
      </c>
      <c r="D1367" s="687" t="s">
        <v>3247</v>
      </c>
      <c r="E1367" s="676"/>
      <c r="F1367" s="676"/>
      <c r="G1367" s="676">
        <v>2022</v>
      </c>
      <c r="H1367" s="676">
        <v>4</v>
      </c>
      <c r="I1367" s="687"/>
      <c r="J1367" s="677"/>
      <c r="K1367" s="685" t="s">
        <v>3585</v>
      </c>
      <c r="L1367" s="676" t="s">
        <v>2424</v>
      </c>
      <c r="M1367" s="689">
        <v>44615</v>
      </c>
      <c r="N1367" s="689">
        <v>44615</v>
      </c>
      <c r="O1367" s="689"/>
      <c r="P1367" s="677"/>
      <c r="Q1367" s="677"/>
      <c r="R1367" s="677"/>
      <c r="S1367" s="676" t="s">
        <v>2425</v>
      </c>
      <c r="T1367" s="676">
        <v>60</v>
      </c>
      <c r="U1367" s="676">
        <v>49405140</v>
      </c>
      <c r="V1367" s="676" t="s">
        <v>973</v>
      </c>
      <c r="W1367" s="676">
        <v>400</v>
      </c>
      <c r="X1367" s="678">
        <v>832</v>
      </c>
      <c r="Y1367" s="679">
        <v>332800</v>
      </c>
      <c r="Z1367" s="680">
        <v>0.47</v>
      </c>
      <c r="AA1367" s="682">
        <f>Y1367*Z1367</f>
        <v>156416</v>
      </c>
      <c r="AB1367" s="682"/>
      <c r="AC1367" s="683">
        <v>0</v>
      </c>
      <c r="AD1367" s="692"/>
      <c r="AE1367" s="684"/>
      <c r="AF1367" s="695">
        <f>AA1367+AD1367+AE1367</f>
        <v>156416</v>
      </c>
      <c r="AG1367" s="676" t="s">
        <v>47</v>
      </c>
      <c r="AH1367" s="676"/>
      <c r="AI1367" s="685" t="s">
        <v>2420</v>
      </c>
      <c r="AJ1367" s="676" t="s">
        <v>2443</v>
      </c>
      <c r="AK1367" s="696" t="s">
        <v>1138</v>
      </c>
      <c r="AL1367" s="676">
        <v>85365</v>
      </c>
      <c r="AM1367" s="676" t="s">
        <v>52</v>
      </c>
      <c r="AN1367" s="676" t="s">
        <v>1110</v>
      </c>
      <c r="AO1367" s="676"/>
      <c r="AP1367" s="688"/>
      <c r="AQ1367" s="688" t="s">
        <v>37</v>
      </c>
      <c r="AR1367" s="688"/>
      <c r="AS1367" s="562"/>
      <c r="AT1367" s="697"/>
      <c r="AU1367" s="697"/>
      <c r="AV1367" s="662"/>
      <c r="AW1367" s="673">
        <f>U1367</f>
        <v>49405140</v>
      </c>
      <c r="AX1367" s="673" cm="1">
        <f t="array" ref="AX1367">SUM(MID(0&amp;AW1367,LARGE(INDEX(ISNUMBER(--MID(AW1367,ROW($1:$8),1))*ROW($1:$8),),ROW($1:$8))+1,1)*10^ROW($1:$8)/10)</f>
        <v>49405140</v>
      </c>
      <c r="AY1367" s="673" t="str">
        <f>VLOOKUP($AX1367,'Item Master Data'!$A:$F,3,FALSE)</f>
        <v>Q.PEAK DUO BLK ML G10+</v>
      </c>
      <c r="AZ1367" s="673">
        <f>VLOOKUP($AX1367,'Item Master Data'!$A:$F,6,FALSE)</f>
        <v>400</v>
      </c>
      <c r="BA1367" s="673">
        <f>X1367/BB1367</f>
        <v>26</v>
      </c>
      <c r="BB1367" s="673">
        <f>VLOOKUP(AX1367,'Item Master Data'!$A:$G,7,FALSE)</f>
        <v>32</v>
      </c>
      <c r="BC1367" s="673"/>
      <c r="BD1367" s="673">
        <f>W1367-AZ1367</f>
        <v>0</v>
      </c>
    </row>
    <row r="1368" spans="1:56">
      <c r="A1368" s="544"/>
      <c r="B1368" s="724">
        <v>44666</v>
      </c>
      <c r="C1368" s="724">
        <v>44669</v>
      </c>
      <c r="D1368" s="687" t="s">
        <v>3247</v>
      </c>
      <c r="E1368" s="676"/>
      <c r="F1368" s="676"/>
      <c r="G1368" s="676">
        <v>2022</v>
      </c>
      <c r="H1368" s="761">
        <v>4</v>
      </c>
      <c r="I1368" s="676"/>
      <c r="J1368" s="333"/>
      <c r="K1368" s="685" t="s">
        <v>3411</v>
      </c>
      <c r="L1368" s="676" t="s">
        <v>3340</v>
      </c>
      <c r="M1368" s="689">
        <v>44516</v>
      </c>
      <c r="N1368" s="689">
        <v>44592</v>
      </c>
      <c r="O1368" s="689"/>
      <c r="P1368" s="677" t="s">
        <v>3472</v>
      </c>
      <c r="Q1368" s="333"/>
      <c r="R1368" s="333"/>
      <c r="S1368" s="442" t="s">
        <v>1580</v>
      </c>
      <c r="T1368" s="442">
        <v>60</v>
      </c>
      <c r="U1368" s="676" t="s">
        <v>1791</v>
      </c>
      <c r="V1368" s="676" t="s">
        <v>973</v>
      </c>
      <c r="W1368" s="676">
        <v>400</v>
      </c>
      <c r="X1368" s="678">
        <v>352</v>
      </c>
      <c r="Y1368" s="679">
        <v>140800</v>
      </c>
      <c r="Z1368" s="443">
        <v>0.52500000000000002</v>
      </c>
      <c r="AA1368" s="682">
        <f>Y1368*Z1368</f>
        <v>73920</v>
      </c>
      <c r="AB1368" s="682"/>
      <c r="AC1368" s="444">
        <v>0</v>
      </c>
      <c r="AD1368" s="692"/>
      <c r="AE1368" s="684"/>
      <c r="AF1368" s="695">
        <f>AA1368+AD1368+AE1368</f>
        <v>73920</v>
      </c>
      <c r="AG1368" s="676" t="s">
        <v>1073</v>
      </c>
      <c r="AH1368" s="676"/>
      <c r="AI1368" s="685">
        <v>60</v>
      </c>
      <c r="AJ1368" s="676" t="s">
        <v>2436</v>
      </c>
      <c r="AK1368" s="696" t="s">
        <v>2408</v>
      </c>
      <c r="AL1368" s="676">
        <v>80239</v>
      </c>
      <c r="AM1368" s="676" t="s">
        <v>52</v>
      </c>
      <c r="AN1368" s="676" t="s">
        <v>50</v>
      </c>
      <c r="AO1368" s="442"/>
      <c r="AP1368" s="688"/>
      <c r="AQ1368" s="688" t="s">
        <v>37</v>
      </c>
      <c r="AR1368" s="688"/>
      <c r="AS1368" s="562"/>
      <c r="AT1368" s="697"/>
      <c r="AU1368" s="697"/>
      <c r="AV1368" s="662"/>
      <c r="AW1368" s="673" t="str">
        <f>U1368</f>
        <v>30390156H</v>
      </c>
      <c r="AX1368" s="673" cm="1">
        <f t="array" ref="AX1368">SUM(MID(0&amp;AW1368,LARGE(INDEX(ISNUMBER(--MID(AW1368,ROW($1:$8),1))*ROW($1:$8),),ROW($1:$8))+1,1)*10^ROW($1:$8)/10)</f>
        <v>30390156</v>
      </c>
      <c r="AY1368" s="673" t="str">
        <f>VLOOKUP($AX1368,'Item Master Data'!$A:$F,3,FALSE)</f>
        <v>Q.PEAK DUO BLK ML G10+</v>
      </c>
      <c r="AZ1368" s="673">
        <f>VLOOKUP($AX1368,'Item Master Data'!$A:$F,6,FALSE)</f>
        <v>400</v>
      </c>
      <c r="BA1368" s="673">
        <f>X1368/BB1368</f>
        <v>11</v>
      </c>
      <c r="BB1368" s="673">
        <f>VLOOKUP(AX1368,'Item Master Data'!$A:$G,7,FALSE)</f>
        <v>32</v>
      </c>
      <c r="BC1368" s="673"/>
      <c r="BD1368" s="673">
        <f>W1368-AZ1368</f>
        <v>0</v>
      </c>
    </row>
    <row r="1369" spans="1:56">
      <c r="A1369" s="544"/>
      <c r="B1369" s="724">
        <v>44666</v>
      </c>
      <c r="C1369" s="724">
        <v>44669</v>
      </c>
      <c r="D1369" s="687" t="s">
        <v>3247</v>
      </c>
      <c r="E1369" s="676"/>
      <c r="F1369" s="676"/>
      <c r="G1369" s="676">
        <v>2022</v>
      </c>
      <c r="H1369" s="761">
        <v>4</v>
      </c>
      <c r="I1369" s="676"/>
      <c r="J1369" s="333"/>
      <c r="K1369" s="685" t="s">
        <v>3413</v>
      </c>
      <c r="L1369" s="676" t="s">
        <v>3340</v>
      </c>
      <c r="M1369" s="689">
        <v>44516</v>
      </c>
      <c r="N1369" s="689">
        <v>44592</v>
      </c>
      <c r="O1369" s="689"/>
      <c r="P1369" s="333" t="s">
        <v>3472</v>
      </c>
      <c r="Q1369" s="333"/>
      <c r="R1369" s="333"/>
      <c r="S1369" s="442" t="s">
        <v>1580</v>
      </c>
      <c r="T1369" s="442">
        <v>60</v>
      </c>
      <c r="U1369" s="676" t="s">
        <v>1791</v>
      </c>
      <c r="V1369" s="676" t="s">
        <v>973</v>
      </c>
      <c r="W1369" s="676">
        <v>400</v>
      </c>
      <c r="X1369" s="678">
        <v>512</v>
      </c>
      <c r="Y1369" s="679">
        <v>204800</v>
      </c>
      <c r="Z1369" s="443">
        <v>0.52500000000000002</v>
      </c>
      <c r="AA1369" s="682">
        <f>Y1369*Z1369</f>
        <v>107520</v>
      </c>
      <c r="AB1369" s="682"/>
      <c r="AC1369" s="444">
        <v>0</v>
      </c>
      <c r="AD1369" s="692"/>
      <c r="AE1369" s="684"/>
      <c r="AF1369" s="695">
        <f>AA1369+AD1369+AE1369</f>
        <v>107520</v>
      </c>
      <c r="AG1369" s="676" t="s">
        <v>1073</v>
      </c>
      <c r="AH1369" s="676"/>
      <c r="AI1369" s="685">
        <v>60</v>
      </c>
      <c r="AJ1369" s="676" t="s">
        <v>2436</v>
      </c>
      <c r="AK1369" s="696" t="s">
        <v>2408</v>
      </c>
      <c r="AL1369" s="676">
        <v>80239</v>
      </c>
      <c r="AM1369" s="676" t="s">
        <v>52</v>
      </c>
      <c r="AN1369" s="676" t="s">
        <v>50</v>
      </c>
      <c r="AO1369" s="442"/>
      <c r="AP1369" s="688"/>
      <c r="AQ1369" s="688" t="s">
        <v>37</v>
      </c>
      <c r="AR1369" s="688"/>
      <c r="AS1369" s="562"/>
      <c r="AT1369" s="697"/>
      <c r="AU1369" s="697"/>
      <c r="AV1369" s="662"/>
      <c r="AW1369" s="673" t="str">
        <f>U1369</f>
        <v>30390156H</v>
      </c>
      <c r="AX1369" s="673" cm="1">
        <f t="array" ref="AX1369">SUM(MID(0&amp;AW1369,LARGE(INDEX(ISNUMBER(--MID(AW1369,ROW($1:$8),1))*ROW($1:$8),),ROW($1:$8))+1,1)*10^ROW($1:$8)/10)</f>
        <v>30390156</v>
      </c>
      <c r="AY1369" s="673" t="str">
        <f>VLOOKUP($AX1369,'Item Master Data'!$A:$F,3,FALSE)</f>
        <v>Q.PEAK DUO BLK ML G10+</v>
      </c>
      <c r="AZ1369" s="673">
        <f>VLOOKUP($AX1369,'Item Master Data'!$A:$F,6,FALSE)</f>
        <v>400</v>
      </c>
      <c r="BA1369" s="673">
        <f>X1369/BB1369</f>
        <v>16</v>
      </c>
      <c r="BB1369" s="673">
        <f>VLOOKUP(AX1369,'Item Master Data'!$A:$G,7,FALSE)</f>
        <v>32</v>
      </c>
      <c r="BC1369" s="673"/>
      <c r="BD1369" s="673">
        <f>W1369-AZ1369</f>
        <v>0</v>
      </c>
    </row>
    <row r="1370" spans="1:56">
      <c r="A1370" s="544"/>
      <c r="B1370" s="724">
        <v>44658</v>
      </c>
      <c r="C1370" s="724"/>
      <c r="D1370" s="687" t="s">
        <v>3247</v>
      </c>
      <c r="E1370" s="676"/>
      <c r="F1370" s="676"/>
      <c r="G1370" s="676">
        <v>2022</v>
      </c>
      <c r="H1370" s="676">
        <v>4</v>
      </c>
      <c r="I1370" s="676"/>
      <c r="J1370" s="333"/>
      <c r="K1370" s="685" t="s">
        <v>3421</v>
      </c>
      <c r="L1370" s="676" t="s">
        <v>3340</v>
      </c>
      <c r="M1370" s="689">
        <v>44550</v>
      </c>
      <c r="N1370" s="689">
        <v>44652</v>
      </c>
      <c r="O1370" s="689"/>
      <c r="P1370" s="677"/>
      <c r="Q1370" s="333"/>
      <c r="R1370" s="333"/>
      <c r="S1370" s="442" t="s">
        <v>2425</v>
      </c>
      <c r="T1370" s="442">
        <v>72</v>
      </c>
      <c r="U1370" s="676" t="s">
        <v>1107</v>
      </c>
      <c r="V1370" s="676" t="s">
        <v>1050</v>
      </c>
      <c r="W1370" s="676">
        <v>480</v>
      </c>
      <c r="X1370" s="678">
        <v>435</v>
      </c>
      <c r="Y1370" s="679">
        <v>208800</v>
      </c>
      <c r="Z1370" s="443">
        <v>0.47499999999999998</v>
      </c>
      <c r="AA1370" s="682">
        <f>Y1370*Z1370</f>
        <v>99180</v>
      </c>
      <c r="AB1370" s="682"/>
      <c r="AC1370" s="444">
        <v>0</v>
      </c>
      <c r="AD1370" s="692"/>
      <c r="AE1370" s="684"/>
      <c r="AF1370" s="695">
        <f>AA1370+AD1370+AE1370</f>
        <v>99180</v>
      </c>
      <c r="AG1370" s="676" t="s">
        <v>1073</v>
      </c>
      <c r="AH1370" s="676"/>
      <c r="AI1370" s="685">
        <v>60</v>
      </c>
      <c r="AJ1370" s="676" t="s">
        <v>1610</v>
      </c>
      <c r="AK1370" s="696" t="s">
        <v>1149</v>
      </c>
      <c r="AL1370" s="676">
        <v>78744</v>
      </c>
      <c r="AM1370" s="676" t="s">
        <v>52</v>
      </c>
      <c r="AN1370" s="676" t="s">
        <v>50</v>
      </c>
      <c r="AO1370" s="442"/>
      <c r="AP1370" s="688" t="s">
        <v>38</v>
      </c>
      <c r="AQ1370" s="688" t="s">
        <v>37</v>
      </c>
      <c r="AR1370" s="688"/>
      <c r="AS1370" s="562" t="s">
        <v>1157</v>
      </c>
      <c r="AT1370" s="697" t="s">
        <v>1078</v>
      </c>
      <c r="AU1370" s="697" t="s">
        <v>1078</v>
      </c>
      <c r="AV1370" s="662"/>
      <c r="AW1370" s="673" t="str">
        <f>U1370</f>
        <v>30397472F</v>
      </c>
      <c r="AX1370" s="673" cm="1">
        <f t="array" ref="AX1370">SUM(MID(0&amp;AW1370,LARGE(INDEX(ISNUMBER(--MID(AW1370,ROW($1:$8),1))*ROW($1:$8),),ROW($1:$8))+1,1)*10^ROW($1:$8)/10)</f>
        <v>30397472</v>
      </c>
      <c r="AY1370" s="673" t="str">
        <f>VLOOKUP($AX1370,'Item Master Data'!$A:$F,3,FALSE)</f>
        <v>Q.PEAK DUO XL G10</v>
      </c>
      <c r="AZ1370" s="673">
        <f>VLOOKUP($AX1370,'Item Master Data'!$A:$F,6,FALSE)</f>
        <v>480</v>
      </c>
      <c r="BA1370" s="673">
        <f>X1370/BB1370</f>
        <v>15</v>
      </c>
      <c r="BB1370" s="673">
        <f>VLOOKUP(AX1370,'Item Master Data'!$A:$G,7,FALSE)</f>
        <v>29</v>
      </c>
      <c r="BC1370" s="673"/>
      <c r="BD1370" s="673">
        <f>W1370-AZ1370</f>
        <v>0</v>
      </c>
    </row>
    <row r="1371" spans="1:56">
      <c r="A1371" s="590"/>
      <c r="B1371" s="716"/>
      <c r="C1371" s="716"/>
      <c r="D1371" s="714" t="s">
        <v>3247</v>
      </c>
      <c r="E1371" s="771" t="s">
        <v>3104</v>
      </c>
      <c r="F1371" s="772"/>
      <c r="G1371" s="772"/>
      <c r="H1371" s="761">
        <v>4</v>
      </c>
      <c r="I1371" s="772" t="s">
        <v>1699</v>
      </c>
      <c r="J1371" s="773"/>
      <c r="K1371" s="773" t="s">
        <v>3414</v>
      </c>
      <c r="L1371" s="773" t="s">
        <v>3340</v>
      </c>
      <c r="M1371" s="773">
        <v>44550</v>
      </c>
      <c r="N1371" s="773">
        <v>44652</v>
      </c>
      <c r="O1371" s="774"/>
      <c r="P1371" s="773"/>
      <c r="Q1371" s="773"/>
      <c r="R1371" s="773"/>
      <c r="S1371" s="772" t="s">
        <v>2425</v>
      </c>
      <c r="T1371" s="772">
        <v>60</v>
      </c>
      <c r="U1371" s="676" t="s">
        <v>1791</v>
      </c>
      <c r="V1371" s="772" t="s">
        <v>973</v>
      </c>
      <c r="W1371" s="772">
        <v>400</v>
      </c>
      <c r="X1371" s="775">
        <v>768</v>
      </c>
      <c r="Y1371" s="693">
        <v>307200</v>
      </c>
      <c r="Z1371" s="776">
        <v>0.53</v>
      </c>
      <c r="AA1371" s="682">
        <f>Y1371*Z1371</f>
        <v>162816</v>
      </c>
      <c r="AB1371" s="682"/>
      <c r="AC1371" s="444">
        <v>0</v>
      </c>
      <c r="AD1371" s="710"/>
      <c r="AE1371" s="777"/>
      <c r="AF1371" s="695">
        <f>AA1371+AD1371+AE1371</f>
        <v>162816</v>
      </c>
      <c r="AG1371" s="772" t="s">
        <v>1073</v>
      </c>
      <c r="AH1371" s="772"/>
      <c r="AI1371" s="778">
        <v>60</v>
      </c>
      <c r="AJ1371" s="772" t="s">
        <v>1610</v>
      </c>
      <c r="AK1371" s="779" t="s">
        <v>1149</v>
      </c>
      <c r="AL1371" s="772">
        <v>78744</v>
      </c>
      <c r="AM1371" s="772" t="s">
        <v>52</v>
      </c>
      <c r="AN1371" s="676" t="s">
        <v>50</v>
      </c>
      <c r="AO1371" s="772"/>
      <c r="AP1371" s="780"/>
      <c r="AQ1371" s="780" t="s">
        <v>37</v>
      </c>
      <c r="AR1371" s="780"/>
      <c r="AS1371" s="563" t="s">
        <v>1157</v>
      </c>
      <c r="AT1371" s="715" t="s">
        <v>1078</v>
      </c>
      <c r="AU1371" s="715" t="s">
        <v>1078</v>
      </c>
      <c r="AV1371" s="334">
        <v>0.53</v>
      </c>
      <c r="AW1371" s="673" t="str">
        <f>U1371</f>
        <v>30390156H</v>
      </c>
      <c r="AX1371" s="673" cm="1">
        <f t="array" ref="AX1371">SUM(MID(0&amp;AW1371,LARGE(INDEX(ISNUMBER(--MID(AW1371,ROW($1:$8),1))*ROW($1:$8),),ROW($1:$8))+1,1)*10^ROW($1:$8)/10)</f>
        <v>30390156</v>
      </c>
      <c r="AY1371" s="673" t="str">
        <f>VLOOKUP($AX1371,'Item Master Data'!$A:$F,3,FALSE)</f>
        <v>Q.PEAK DUO BLK ML G10+</v>
      </c>
      <c r="AZ1371" s="673">
        <f>VLOOKUP($AX1371,'Item Master Data'!$A:$F,6,FALSE)</f>
        <v>400</v>
      </c>
      <c r="BA1371" s="673">
        <f>X1371/BB1371</f>
        <v>24</v>
      </c>
      <c r="BB1371" s="673">
        <f>VLOOKUP(AX1371,'Item Master Data'!$A:$G,7,FALSE)</f>
        <v>32</v>
      </c>
      <c r="BC1371" s="673"/>
      <c r="BD1371" s="673">
        <f>W1371-AZ1371</f>
        <v>0</v>
      </c>
    </row>
    <row r="1372" spans="1:56">
      <c r="A1372" s="544"/>
      <c r="B1372" s="722">
        <v>44655</v>
      </c>
      <c r="C1372" s="722">
        <v>44651</v>
      </c>
      <c r="D1372" s="687" t="s">
        <v>3247</v>
      </c>
      <c r="E1372" s="676" t="s">
        <v>3042</v>
      </c>
      <c r="F1372" s="676"/>
      <c r="G1372" s="676">
        <v>2022</v>
      </c>
      <c r="H1372" s="761">
        <v>4</v>
      </c>
      <c r="I1372" s="676" t="s">
        <v>1699</v>
      </c>
      <c r="J1372" s="333"/>
      <c r="K1372" s="685" t="s">
        <v>3677</v>
      </c>
      <c r="L1372" s="676" t="s">
        <v>3340</v>
      </c>
      <c r="M1372" s="689">
        <v>44558</v>
      </c>
      <c r="N1372" s="689">
        <v>44620</v>
      </c>
      <c r="O1372" s="689"/>
      <c r="P1372" s="677"/>
      <c r="Q1372" s="333"/>
      <c r="R1372" s="333"/>
      <c r="S1372" s="442" t="s">
        <v>3416</v>
      </c>
      <c r="T1372" s="442">
        <v>60</v>
      </c>
      <c r="U1372" s="676" t="s">
        <v>1791</v>
      </c>
      <c r="V1372" s="676" t="s">
        <v>973</v>
      </c>
      <c r="W1372" s="676">
        <v>400</v>
      </c>
      <c r="X1372" s="678">
        <v>768</v>
      </c>
      <c r="Y1372" s="679">
        <v>307200</v>
      </c>
      <c r="Z1372" s="443">
        <v>0.52500000000000002</v>
      </c>
      <c r="AA1372" s="682">
        <f>Y1372*Z1372</f>
        <v>161280</v>
      </c>
      <c r="AB1372" s="682"/>
      <c r="AC1372" s="444">
        <v>0</v>
      </c>
      <c r="AD1372" s="692"/>
      <c r="AE1372" s="684"/>
      <c r="AF1372" s="695">
        <f>AA1372+AD1372+AE1372</f>
        <v>161280</v>
      </c>
      <c r="AG1372" s="676" t="s">
        <v>1073</v>
      </c>
      <c r="AH1372" s="676"/>
      <c r="AI1372" s="685">
        <v>60</v>
      </c>
      <c r="AJ1372" s="676" t="s">
        <v>2319</v>
      </c>
      <c r="AK1372" s="696" t="s">
        <v>1088</v>
      </c>
      <c r="AL1372" s="676">
        <v>32809</v>
      </c>
      <c r="AM1372" s="676" t="s">
        <v>52</v>
      </c>
      <c r="AN1372" s="676" t="s">
        <v>50</v>
      </c>
      <c r="AO1372" s="442"/>
      <c r="AP1372" s="688"/>
      <c r="AQ1372" s="688" t="s">
        <v>37</v>
      </c>
      <c r="AR1372" s="688"/>
      <c r="AS1372" s="562" t="s">
        <v>1157</v>
      </c>
      <c r="AT1372" s="697" t="s">
        <v>1078</v>
      </c>
      <c r="AU1372" s="697" t="s">
        <v>1078</v>
      </c>
      <c r="AV1372" s="662">
        <v>0.52500000000000002</v>
      </c>
      <c r="AW1372" s="673" t="str">
        <f>U1372</f>
        <v>30390156H</v>
      </c>
      <c r="AX1372" s="673" cm="1">
        <f t="array" ref="AX1372">SUM(MID(0&amp;AW1372,LARGE(INDEX(ISNUMBER(--MID(AW1372,ROW($1:$8),1))*ROW($1:$8),),ROW($1:$8))+1,1)*10^ROW($1:$8)/10)</f>
        <v>30390156</v>
      </c>
      <c r="AY1372" s="673" t="str">
        <f>VLOOKUP($AX1372,'Item Master Data'!$A:$F,3,FALSE)</f>
        <v>Q.PEAK DUO BLK ML G10+</v>
      </c>
      <c r="AZ1372" s="673">
        <f>VLOOKUP($AX1372,'Item Master Data'!$A:$F,6,FALSE)</f>
        <v>400</v>
      </c>
      <c r="BA1372" s="673">
        <f>X1372/BB1372</f>
        <v>24</v>
      </c>
      <c r="BB1372" s="673">
        <f>VLOOKUP(AX1372,'Item Master Data'!$A:$G,7,FALSE)</f>
        <v>32</v>
      </c>
      <c r="BC1372" s="673"/>
      <c r="BD1372" s="673">
        <f>W1372-AZ1372</f>
        <v>0</v>
      </c>
    </row>
    <row r="1373" spans="1:56">
      <c r="A1373" s="544"/>
      <c r="B1373" s="724"/>
      <c r="C1373" s="724"/>
      <c r="D1373" s="687" t="s">
        <v>3247</v>
      </c>
      <c r="E1373" s="676"/>
      <c r="F1373" s="676"/>
      <c r="G1373" s="676">
        <v>2022</v>
      </c>
      <c r="H1373" s="761">
        <v>4</v>
      </c>
      <c r="I1373" s="676"/>
      <c r="J1373" s="677"/>
      <c r="K1373" s="685" t="s">
        <v>3415</v>
      </c>
      <c r="L1373" s="676" t="s">
        <v>3340</v>
      </c>
      <c r="M1373" s="689">
        <v>44566</v>
      </c>
      <c r="N1373" s="689">
        <v>44567</v>
      </c>
      <c r="O1373" s="689"/>
      <c r="P1373" s="677" t="s">
        <v>3472</v>
      </c>
      <c r="Q1373" s="677"/>
      <c r="R1373" s="677"/>
      <c r="S1373" s="676" t="s">
        <v>3416</v>
      </c>
      <c r="T1373" s="676">
        <v>60</v>
      </c>
      <c r="U1373" s="676">
        <v>49204132</v>
      </c>
      <c r="V1373" s="676" t="s">
        <v>986</v>
      </c>
      <c r="W1373" s="676">
        <v>360</v>
      </c>
      <c r="X1373" s="678">
        <v>832</v>
      </c>
      <c r="Y1373" s="679">
        <v>299520</v>
      </c>
      <c r="Z1373" s="443">
        <v>0.505</v>
      </c>
      <c r="AA1373" s="682">
        <f>Y1373*Z1373</f>
        <v>151257.60000000001</v>
      </c>
      <c r="AB1373" s="682"/>
      <c r="AC1373" s="444">
        <v>0</v>
      </c>
      <c r="AD1373" s="692"/>
      <c r="AE1373" s="684"/>
      <c r="AF1373" s="695">
        <f>AA1373+AD1373+AE1373</f>
        <v>151257.60000000001</v>
      </c>
      <c r="AG1373" s="676" t="s">
        <v>1073</v>
      </c>
      <c r="AH1373" s="676"/>
      <c r="AI1373" s="685">
        <v>60</v>
      </c>
      <c r="AJ1373" s="676" t="s">
        <v>2319</v>
      </c>
      <c r="AK1373" s="696" t="s">
        <v>1088</v>
      </c>
      <c r="AL1373" s="676">
        <v>32809</v>
      </c>
      <c r="AM1373" s="676" t="s">
        <v>52</v>
      </c>
      <c r="AN1373" s="676" t="s">
        <v>1110</v>
      </c>
      <c r="AO1373" s="442"/>
      <c r="AP1373" s="688"/>
      <c r="AQ1373" s="688" t="s">
        <v>37</v>
      </c>
      <c r="AR1373" s="688"/>
      <c r="AS1373" s="562" t="s">
        <v>1157</v>
      </c>
      <c r="AT1373" s="697" t="s">
        <v>1078</v>
      </c>
      <c r="AU1373" s="697" t="s">
        <v>1078</v>
      </c>
      <c r="AV1373" s="662">
        <v>0.505</v>
      </c>
      <c r="AW1373" s="673">
        <f>U1373</f>
        <v>49204132</v>
      </c>
      <c r="AX1373" s="673" cm="1">
        <f t="array" ref="AX1373">SUM(MID(0&amp;AW1373,LARGE(INDEX(ISNUMBER(--MID(AW1373,ROW($1:$8),1))*ROW($1:$8),),ROW($1:$8))+1,1)*10^ROW($1:$8)/10)</f>
        <v>49204132</v>
      </c>
      <c r="AY1373" s="673" t="str">
        <f>VLOOKUP($AX1373,'Item Master Data'!$A:$F,3,FALSE)</f>
        <v>Q.PEAK DUO BLK G10+/AC</v>
      </c>
      <c r="AZ1373" s="673">
        <f>VLOOKUP($AX1373,'Item Master Data'!$A:$F,6,FALSE)</f>
        <v>360</v>
      </c>
      <c r="BA1373" s="673">
        <f>X1373/BB1373</f>
        <v>32</v>
      </c>
      <c r="BB1373" s="673">
        <f>VLOOKUP(AX1373,'Item Master Data'!$A:$G,7,FALSE)</f>
        <v>26</v>
      </c>
      <c r="BC1373" s="673"/>
      <c r="BD1373" s="673">
        <f>W1373-AZ1373</f>
        <v>0</v>
      </c>
    </row>
    <row r="1374" spans="1:56">
      <c r="A1374" s="544"/>
      <c r="B1374" s="724">
        <v>44658</v>
      </c>
      <c r="C1374" s="724">
        <v>44662</v>
      </c>
      <c r="D1374" s="687" t="s">
        <v>3247</v>
      </c>
      <c r="E1374" s="676" t="s">
        <v>3042</v>
      </c>
      <c r="F1374" s="676"/>
      <c r="G1374" s="676">
        <v>2022</v>
      </c>
      <c r="H1374" s="442">
        <v>4</v>
      </c>
      <c r="I1374" s="676" t="s">
        <v>1699</v>
      </c>
      <c r="J1374" s="333"/>
      <c r="K1374" s="685" t="s">
        <v>3423</v>
      </c>
      <c r="L1374" s="676" t="s">
        <v>3424</v>
      </c>
      <c r="M1374" s="689">
        <v>44578</v>
      </c>
      <c r="N1374" s="689">
        <v>44655</v>
      </c>
      <c r="O1374" s="689"/>
      <c r="P1374" s="677" t="s">
        <v>1076</v>
      </c>
      <c r="Q1374" s="333"/>
      <c r="R1374" s="333"/>
      <c r="S1374" s="442" t="s">
        <v>1580</v>
      </c>
      <c r="T1374" s="442">
        <v>72</v>
      </c>
      <c r="U1374" s="676" t="s">
        <v>3425</v>
      </c>
      <c r="V1374" s="676" t="s">
        <v>1050</v>
      </c>
      <c r="W1374" s="676">
        <v>480</v>
      </c>
      <c r="X1374" s="678">
        <v>754</v>
      </c>
      <c r="Y1374" s="679">
        <v>361920</v>
      </c>
      <c r="Z1374" s="443">
        <v>0.47499999999999998</v>
      </c>
      <c r="AA1374" s="682">
        <f>Y1374*Z1374</f>
        <v>171912</v>
      </c>
      <c r="AB1374" s="682"/>
      <c r="AC1374" s="444">
        <v>0</v>
      </c>
      <c r="AD1374" s="692"/>
      <c r="AE1374" s="684"/>
      <c r="AF1374" s="695">
        <f>AA1374+AD1374+AE1374</f>
        <v>171912</v>
      </c>
      <c r="AG1374" s="442" t="s">
        <v>1073</v>
      </c>
      <c r="AH1374" s="676"/>
      <c r="AI1374" s="685">
        <v>60</v>
      </c>
      <c r="AJ1374" s="676" t="s">
        <v>3343</v>
      </c>
      <c r="AK1374" s="696" t="s">
        <v>50</v>
      </c>
      <c r="AL1374" s="676">
        <v>92841</v>
      </c>
      <c r="AM1374" s="676" t="s">
        <v>52</v>
      </c>
      <c r="AN1374" s="676"/>
      <c r="AO1374" s="442"/>
      <c r="AP1374" s="688"/>
      <c r="AQ1374" s="688" t="s">
        <v>37</v>
      </c>
      <c r="AR1374" s="688"/>
      <c r="AS1374" s="562"/>
      <c r="AT1374" s="697"/>
      <c r="AU1374" s="697"/>
      <c r="AV1374" s="662"/>
      <c r="AW1374" s="673" t="str">
        <f>U1374</f>
        <v>LONGER MC34 LEADS</v>
      </c>
      <c r="AX1374" s="673" cm="1">
        <f t="array" ref="AX1374">SUM(MID(0&amp;AW1374,LARGE(INDEX(ISNUMBER(--MID(AW1374,ROW($1:$8),1))*ROW($1:$8),),ROW($1:$8))+1,1)*10^ROW($1:$8)/10)</f>
        <v>0</v>
      </c>
      <c r="AY1374" s="673" t="e">
        <f>VLOOKUP($AX1374,'Item Master Data'!$A:$F,3,FALSE)</f>
        <v>#N/A</v>
      </c>
      <c r="AZ1374" s="673" t="e">
        <f>VLOOKUP($AX1374,'Item Master Data'!$A:$F,6,FALSE)</f>
        <v>#N/A</v>
      </c>
      <c r="BA1374" s="673" t="e">
        <f>X1374/BB1374</f>
        <v>#N/A</v>
      </c>
      <c r="BB1374" s="673" t="e">
        <f>VLOOKUP(AX1374,'Item Master Data'!$A:$G,7,FALSE)</f>
        <v>#N/A</v>
      </c>
      <c r="BC1374" s="673"/>
      <c r="BD1374" s="673" t="e">
        <f>W1374-AZ1374</f>
        <v>#N/A</v>
      </c>
    </row>
    <row r="1375" spans="1:56">
      <c r="A1375" s="544"/>
      <c r="B1375" s="724">
        <v>44658</v>
      </c>
      <c r="C1375" s="724">
        <v>44662</v>
      </c>
      <c r="D1375" s="687" t="s">
        <v>3247</v>
      </c>
      <c r="E1375" s="676" t="s">
        <v>3042</v>
      </c>
      <c r="F1375" s="676"/>
      <c r="G1375" s="676">
        <v>2022</v>
      </c>
      <c r="H1375" s="676">
        <v>4</v>
      </c>
      <c r="I1375" s="676" t="s">
        <v>1699</v>
      </c>
      <c r="J1375" s="333"/>
      <c r="K1375" s="685" t="s">
        <v>3490</v>
      </c>
      <c r="L1375" s="676" t="s">
        <v>3424</v>
      </c>
      <c r="M1375" s="689">
        <v>44578</v>
      </c>
      <c r="N1375" s="689">
        <v>44655</v>
      </c>
      <c r="O1375" s="689"/>
      <c r="P1375" s="677" t="s">
        <v>1076</v>
      </c>
      <c r="Q1375" s="333"/>
      <c r="R1375" s="333"/>
      <c r="S1375" s="442" t="s">
        <v>1580</v>
      </c>
      <c r="T1375" s="442">
        <v>72</v>
      </c>
      <c r="U1375" s="676" t="s">
        <v>3425</v>
      </c>
      <c r="V1375" s="676" t="s">
        <v>1050</v>
      </c>
      <c r="W1375" s="676">
        <v>480</v>
      </c>
      <c r="X1375" s="678">
        <v>754</v>
      </c>
      <c r="Y1375" s="679">
        <v>361920</v>
      </c>
      <c r="Z1375" s="443">
        <v>0.47499999999999998</v>
      </c>
      <c r="AA1375" s="682">
        <f>Y1375*Z1375</f>
        <v>171912</v>
      </c>
      <c r="AB1375" s="682"/>
      <c r="AC1375" s="444">
        <v>0</v>
      </c>
      <c r="AD1375" s="692"/>
      <c r="AE1375" s="684"/>
      <c r="AF1375" s="695">
        <f>AA1375+AD1375+AE1375</f>
        <v>171912</v>
      </c>
      <c r="AG1375" s="442" t="s">
        <v>1073</v>
      </c>
      <c r="AH1375" s="676"/>
      <c r="AI1375" s="685">
        <v>60</v>
      </c>
      <c r="AJ1375" s="676" t="s">
        <v>1592</v>
      </c>
      <c r="AK1375" s="696" t="s">
        <v>50</v>
      </c>
      <c r="AL1375" s="676">
        <v>94544</v>
      </c>
      <c r="AM1375" s="676" t="s">
        <v>52</v>
      </c>
      <c r="AN1375" s="676"/>
      <c r="AO1375" s="442"/>
      <c r="AP1375" s="688"/>
      <c r="AQ1375" s="688" t="s">
        <v>37</v>
      </c>
      <c r="AR1375" s="688"/>
      <c r="AS1375" s="562"/>
      <c r="AT1375" s="697"/>
      <c r="AU1375" s="697"/>
      <c r="AV1375" s="662"/>
      <c r="AW1375" s="673" t="str">
        <f>U1375</f>
        <v>LONGER MC34 LEADS</v>
      </c>
      <c r="AX1375" s="673" cm="1">
        <f t="array" ref="AX1375">SUM(MID(0&amp;AW1375,LARGE(INDEX(ISNUMBER(--MID(AW1375,ROW($1:$8),1))*ROW($1:$8),),ROW($1:$8))+1,1)*10^ROW($1:$8)/10)</f>
        <v>0</v>
      </c>
      <c r="AY1375" s="673" t="e">
        <f>VLOOKUP($AX1375,'Item Master Data'!$A:$F,3,FALSE)</f>
        <v>#N/A</v>
      </c>
      <c r="AZ1375" s="673" t="e">
        <f>VLOOKUP($AX1375,'Item Master Data'!$A:$F,6,FALSE)</f>
        <v>#N/A</v>
      </c>
      <c r="BA1375" s="673" t="e">
        <f>X1375/BB1375</f>
        <v>#N/A</v>
      </c>
      <c r="BB1375" s="673" t="e">
        <f>VLOOKUP(AX1375,'Item Master Data'!$A:$G,7,FALSE)</f>
        <v>#N/A</v>
      </c>
      <c r="BC1375" s="673"/>
      <c r="BD1375" s="673" t="e">
        <f>W1375-AZ1375</f>
        <v>#N/A</v>
      </c>
    </row>
    <row r="1376" spans="1:56">
      <c r="A1376" s="544"/>
      <c r="B1376" s="724">
        <v>44652</v>
      </c>
      <c r="C1376" s="724">
        <v>44648</v>
      </c>
      <c r="D1376" s="687" t="s">
        <v>3247</v>
      </c>
      <c r="E1376" s="676" t="s">
        <v>1292</v>
      </c>
      <c r="F1376" s="676"/>
      <c r="G1376" s="676">
        <v>2022</v>
      </c>
      <c r="H1376" s="676">
        <v>4</v>
      </c>
      <c r="I1376" s="676" t="s">
        <v>1699</v>
      </c>
      <c r="J1376" s="333"/>
      <c r="K1376" s="685" t="s">
        <v>3491</v>
      </c>
      <c r="L1376" s="676" t="s">
        <v>3424</v>
      </c>
      <c r="M1376" s="689">
        <v>44646</v>
      </c>
      <c r="N1376" s="689">
        <v>44679</v>
      </c>
      <c r="O1376" s="689"/>
      <c r="P1376" s="677"/>
      <c r="Q1376" s="333"/>
      <c r="R1376" s="333"/>
      <c r="S1376" s="442" t="s">
        <v>2425</v>
      </c>
      <c r="T1376" s="442">
        <v>72</v>
      </c>
      <c r="U1376" s="676"/>
      <c r="V1376" s="676" t="s">
        <v>1050</v>
      </c>
      <c r="W1376" s="676">
        <v>470</v>
      </c>
      <c r="X1376" s="678">
        <v>696</v>
      </c>
      <c r="Y1376" s="679">
        <v>327120</v>
      </c>
      <c r="Z1376" s="443">
        <v>0.5</v>
      </c>
      <c r="AA1376" s="682">
        <f>Y1376*Z1376</f>
        <v>163560</v>
      </c>
      <c r="AB1376" s="682"/>
      <c r="AC1376" s="444">
        <v>0</v>
      </c>
      <c r="AD1376" s="692"/>
      <c r="AE1376" s="684"/>
      <c r="AF1376" s="695">
        <f>AA1376+AD1376+AE1376</f>
        <v>163560</v>
      </c>
      <c r="AG1376" s="442" t="s">
        <v>1073</v>
      </c>
      <c r="AH1376" s="676"/>
      <c r="AI1376" s="685">
        <v>60</v>
      </c>
      <c r="AJ1376" s="676" t="s">
        <v>1610</v>
      </c>
      <c r="AK1376" s="696" t="s">
        <v>1149</v>
      </c>
      <c r="AL1376" s="676" t="s">
        <v>3492</v>
      </c>
      <c r="AM1376" s="676" t="s">
        <v>52</v>
      </c>
      <c r="AN1376" s="676"/>
      <c r="AO1376" s="442"/>
      <c r="AP1376" s="688"/>
      <c r="AQ1376" s="688" t="s">
        <v>37</v>
      </c>
      <c r="AR1376" s="688"/>
      <c r="AS1376" s="562"/>
      <c r="AT1376" s="697"/>
      <c r="AU1376" s="697"/>
      <c r="AV1376" s="662"/>
      <c r="AW1376" s="673">
        <f>U1376</f>
        <v>0</v>
      </c>
      <c r="AX1376" s="673" cm="1">
        <f t="array" ref="AX1376">SUM(MID(0&amp;AW1376,LARGE(INDEX(ISNUMBER(--MID(AW1376,ROW($1:$8),1))*ROW($1:$8),),ROW($1:$8))+1,1)*10^ROW($1:$8)/10)</f>
        <v>0</v>
      </c>
      <c r="AY1376" s="673" t="e">
        <f>VLOOKUP($AX1376,'Item Master Data'!$A:$F,3,FALSE)</f>
        <v>#N/A</v>
      </c>
      <c r="AZ1376" s="673" t="e">
        <f>VLOOKUP($AX1376,'Item Master Data'!$A:$F,6,FALSE)</f>
        <v>#N/A</v>
      </c>
      <c r="BA1376" s="673" t="e">
        <f>X1376/BB1376</f>
        <v>#N/A</v>
      </c>
      <c r="BB1376" s="673" t="e">
        <f>VLOOKUP(AX1376,'Item Master Data'!$A:$G,7,FALSE)</f>
        <v>#N/A</v>
      </c>
      <c r="BC1376" s="673"/>
      <c r="BD1376" s="673" t="e">
        <f>W1376-AZ1376</f>
        <v>#N/A</v>
      </c>
    </row>
    <row r="1377" spans="1:56">
      <c r="A1377" s="544"/>
      <c r="B1377" s="724"/>
      <c r="C1377" s="724"/>
      <c r="D1377" s="687" t="s">
        <v>3247</v>
      </c>
      <c r="E1377" s="676"/>
      <c r="F1377" s="676"/>
      <c r="G1377" s="676">
        <v>2022</v>
      </c>
      <c r="H1377" s="761">
        <v>4</v>
      </c>
      <c r="I1377" s="676"/>
      <c r="J1377" s="333"/>
      <c r="K1377" s="685" t="s">
        <v>3418</v>
      </c>
      <c r="L1377" s="676" t="s">
        <v>3352</v>
      </c>
      <c r="M1377" s="689">
        <v>44509</v>
      </c>
      <c r="N1377" s="689">
        <v>44576</v>
      </c>
      <c r="O1377" s="689"/>
      <c r="P1377" s="677"/>
      <c r="Q1377" s="333"/>
      <c r="R1377" s="333"/>
      <c r="S1377" s="442" t="s">
        <v>1580</v>
      </c>
      <c r="T1377" s="442">
        <v>60</v>
      </c>
      <c r="U1377" s="676">
        <v>49204132</v>
      </c>
      <c r="V1377" s="676" t="s">
        <v>986</v>
      </c>
      <c r="W1377" s="676">
        <v>360</v>
      </c>
      <c r="X1377" s="678">
        <v>704</v>
      </c>
      <c r="Y1377" s="679">
        <v>253440</v>
      </c>
      <c r="Z1377" s="443">
        <v>0.505</v>
      </c>
      <c r="AA1377" s="682">
        <f>Y1377*Z1377</f>
        <v>127987.2</v>
      </c>
      <c r="AB1377" s="682"/>
      <c r="AC1377" s="444">
        <v>0</v>
      </c>
      <c r="AD1377" s="692"/>
      <c r="AE1377" s="684"/>
      <c r="AF1377" s="695">
        <f>AA1377+AD1377+AE1377</f>
        <v>127987.2</v>
      </c>
      <c r="AG1377" s="442" t="s">
        <v>1073</v>
      </c>
      <c r="AH1377" s="676"/>
      <c r="AI1377" s="685">
        <v>60</v>
      </c>
      <c r="AJ1377" s="676" t="s">
        <v>3357</v>
      </c>
      <c r="AK1377" s="696" t="s">
        <v>1854</v>
      </c>
      <c r="AL1377" s="676">
        <v>97005</v>
      </c>
      <c r="AM1377" s="676" t="s">
        <v>52</v>
      </c>
      <c r="AN1377" s="676" t="s">
        <v>1110</v>
      </c>
      <c r="AO1377" s="442"/>
      <c r="AP1377" s="688"/>
      <c r="AQ1377" s="688" t="s">
        <v>37</v>
      </c>
      <c r="AR1377" s="688"/>
      <c r="AS1377" s="562"/>
      <c r="AT1377" s="697"/>
      <c r="AU1377" s="697"/>
      <c r="AV1377" s="662"/>
      <c r="AW1377" s="673">
        <f>U1377</f>
        <v>49204132</v>
      </c>
      <c r="AX1377" s="673" cm="1">
        <f t="array" ref="AX1377">SUM(MID(0&amp;AW1377,LARGE(INDEX(ISNUMBER(--MID(AW1377,ROW($1:$8),1))*ROW($1:$8),),ROW($1:$8))+1,1)*10^ROW($1:$8)/10)</f>
        <v>49204132</v>
      </c>
      <c r="AY1377" s="673" t="str">
        <f>VLOOKUP($AX1377,'Item Master Data'!$A:$F,3,FALSE)</f>
        <v>Q.PEAK DUO BLK G10+/AC</v>
      </c>
      <c r="AZ1377" s="673">
        <f>VLOOKUP($AX1377,'Item Master Data'!$A:$F,6,FALSE)</f>
        <v>360</v>
      </c>
      <c r="BA1377" s="673">
        <f>X1377/BB1377</f>
        <v>27.076923076923077</v>
      </c>
      <c r="BB1377" s="673">
        <f>VLOOKUP(AX1377,'Item Master Data'!$A:$G,7,FALSE)</f>
        <v>26</v>
      </c>
      <c r="BC1377" s="673"/>
      <c r="BD1377" s="673">
        <f>W1377-AZ1377</f>
        <v>0</v>
      </c>
    </row>
    <row r="1378" spans="1:56">
      <c r="A1378" s="544"/>
      <c r="B1378" s="724">
        <v>44580</v>
      </c>
      <c r="C1378" s="724">
        <v>44616</v>
      </c>
      <c r="D1378" s="687" t="s">
        <v>3247</v>
      </c>
      <c r="E1378" s="676" t="s">
        <v>3419</v>
      </c>
      <c r="F1378" s="676"/>
      <c r="G1378" s="676">
        <v>2022</v>
      </c>
      <c r="H1378" s="761">
        <v>4</v>
      </c>
      <c r="I1378" s="676" t="s">
        <v>1699</v>
      </c>
      <c r="J1378" s="677"/>
      <c r="K1378" s="685" t="s">
        <v>3420</v>
      </c>
      <c r="L1378" s="676" t="s">
        <v>3352</v>
      </c>
      <c r="M1378" s="689">
        <v>44550</v>
      </c>
      <c r="N1378" s="689">
        <v>44621</v>
      </c>
      <c r="O1378" s="689"/>
      <c r="P1378" s="677"/>
      <c r="Q1378" s="677"/>
      <c r="R1378" s="677"/>
      <c r="S1378" s="676" t="s">
        <v>1580</v>
      </c>
      <c r="T1378" s="676">
        <v>60</v>
      </c>
      <c r="U1378" s="676" t="s">
        <v>1791</v>
      </c>
      <c r="V1378" s="676" t="s">
        <v>973</v>
      </c>
      <c r="W1378" s="676">
        <v>400</v>
      </c>
      <c r="X1378" s="678">
        <v>768</v>
      </c>
      <c r="Y1378" s="679">
        <v>307200</v>
      </c>
      <c r="Z1378" s="443">
        <v>0.52500000000000002</v>
      </c>
      <c r="AA1378" s="682">
        <f>Y1378*Z1378</f>
        <v>161280</v>
      </c>
      <c r="AB1378" s="682"/>
      <c r="AC1378" s="444">
        <v>0</v>
      </c>
      <c r="AD1378" s="692"/>
      <c r="AE1378" s="684"/>
      <c r="AF1378" s="695">
        <f>AA1378+AD1378+AE1378</f>
        <v>161280</v>
      </c>
      <c r="AG1378" s="442" t="s">
        <v>1073</v>
      </c>
      <c r="AH1378" s="676"/>
      <c r="AI1378" s="685">
        <v>60</v>
      </c>
      <c r="AJ1378" s="676" t="s">
        <v>3357</v>
      </c>
      <c r="AK1378" s="696" t="s">
        <v>1854</v>
      </c>
      <c r="AL1378" s="676">
        <v>97005</v>
      </c>
      <c r="AM1378" s="676" t="s">
        <v>52</v>
      </c>
      <c r="AN1378" s="676" t="s">
        <v>50</v>
      </c>
      <c r="AO1378" s="442"/>
      <c r="AP1378" s="688"/>
      <c r="AQ1378" s="688" t="s">
        <v>37</v>
      </c>
      <c r="AR1378" s="688"/>
      <c r="AS1378" s="562"/>
      <c r="AT1378" s="697"/>
      <c r="AU1378" s="697"/>
      <c r="AV1378" s="662">
        <v>0.52500000000000002</v>
      </c>
      <c r="AW1378" s="673" t="str">
        <f>U1378</f>
        <v>30390156H</v>
      </c>
      <c r="AX1378" s="673" cm="1">
        <f t="array" ref="AX1378">SUM(MID(0&amp;AW1378,LARGE(INDEX(ISNUMBER(--MID(AW1378,ROW($1:$8),1))*ROW($1:$8),),ROW($1:$8))+1,1)*10^ROW($1:$8)/10)</f>
        <v>30390156</v>
      </c>
      <c r="AY1378" s="673" t="str">
        <f>VLOOKUP($AX1378,'Item Master Data'!$A:$F,3,FALSE)</f>
        <v>Q.PEAK DUO BLK ML G10+</v>
      </c>
      <c r="AZ1378" s="673">
        <f>VLOOKUP($AX1378,'Item Master Data'!$A:$F,6,FALSE)</f>
        <v>400</v>
      </c>
      <c r="BA1378" s="673">
        <f>X1378/BB1378</f>
        <v>24</v>
      </c>
      <c r="BB1378" s="673">
        <f>VLOOKUP(AX1378,'Item Master Data'!$A:$G,7,FALSE)</f>
        <v>32</v>
      </c>
      <c r="BC1378" s="673"/>
      <c r="BD1378" s="673">
        <f>W1378-AZ1378</f>
        <v>0</v>
      </c>
    </row>
    <row r="1379" spans="1:56">
      <c r="A1379" s="590"/>
      <c r="B1379" s="716"/>
      <c r="C1379" s="716"/>
      <c r="D1379" s="687" t="s">
        <v>3247</v>
      </c>
      <c r="E1379" s="676"/>
      <c r="F1379" s="676"/>
      <c r="G1379" s="676">
        <v>2022</v>
      </c>
      <c r="H1379" s="442">
        <v>4</v>
      </c>
      <c r="I1379" s="676"/>
      <c r="J1379" s="333"/>
      <c r="K1379" s="685" t="s">
        <v>3361</v>
      </c>
      <c r="L1379" s="676" t="s">
        <v>3359</v>
      </c>
      <c r="M1379" s="689">
        <v>44601</v>
      </c>
      <c r="N1379" s="689">
        <v>44643</v>
      </c>
      <c r="O1379" s="689"/>
      <c r="P1379" s="333">
        <v>44664</v>
      </c>
      <c r="Q1379" s="333">
        <v>44669</v>
      </c>
      <c r="R1379" s="333">
        <v>44670</v>
      </c>
      <c r="S1379" s="442" t="s">
        <v>2425</v>
      </c>
      <c r="T1379" s="442">
        <v>60</v>
      </c>
      <c r="U1379" s="676"/>
      <c r="V1379" s="676" t="s">
        <v>973</v>
      </c>
      <c r="W1379" s="676">
        <v>400</v>
      </c>
      <c r="X1379" s="678">
        <v>832</v>
      </c>
      <c r="Y1379" s="693">
        <v>332800</v>
      </c>
      <c r="Z1379" s="443">
        <v>0.54</v>
      </c>
      <c r="AA1379" s="682">
        <f>Y1379*Z1379</f>
        <v>179712</v>
      </c>
      <c r="AB1379" s="682"/>
      <c r="AC1379" s="444">
        <v>0</v>
      </c>
      <c r="AD1379" s="692"/>
      <c r="AE1379" s="684">
        <v>6851.52</v>
      </c>
      <c r="AF1379" s="695">
        <f>AA1379+AD1379+AE1379</f>
        <v>186563.52</v>
      </c>
      <c r="AG1379" s="442" t="s">
        <v>47</v>
      </c>
      <c r="AH1379" s="676"/>
      <c r="AI1379" s="685">
        <v>60</v>
      </c>
      <c r="AJ1379" s="676" t="s">
        <v>1821</v>
      </c>
      <c r="AK1379" s="696" t="s">
        <v>50</v>
      </c>
      <c r="AL1379" s="676">
        <v>95826</v>
      </c>
      <c r="AM1379" s="676" t="s">
        <v>52</v>
      </c>
      <c r="AN1379" s="676" t="s">
        <v>50</v>
      </c>
      <c r="AO1379" s="442"/>
      <c r="AP1379" s="688"/>
      <c r="AQ1379" s="688" t="s">
        <v>37</v>
      </c>
      <c r="AR1379" s="688"/>
      <c r="AS1379" s="563"/>
      <c r="AT1379" s="715"/>
      <c r="AU1379" s="715"/>
      <c r="AV1379" s="334">
        <v>0.48000000000000004</v>
      </c>
      <c r="AW1379" s="673">
        <f>U1379</f>
        <v>0</v>
      </c>
      <c r="AX1379" s="673" cm="1">
        <f t="array" ref="AX1379">SUM(MID(0&amp;AW1379,LARGE(INDEX(ISNUMBER(--MID(AW1379,ROW($1:$8),1))*ROW($1:$8),),ROW($1:$8))+1,1)*10^ROW($1:$8)/10)</f>
        <v>0</v>
      </c>
      <c r="AY1379" s="673" t="e">
        <f>VLOOKUP($AX1379,'Item Master Data'!$A:$F,3,FALSE)</f>
        <v>#N/A</v>
      </c>
      <c r="AZ1379" s="673" t="e">
        <f>VLOOKUP($AX1379,'Item Master Data'!$A:$F,6,FALSE)</f>
        <v>#N/A</v>
      </c>
      <c r="BA1379" s="673" t="e">
        <f>X1379/BB1379</f>
        <v>#N/A</v>
      </c>
      <c r="BB1379" s="673" t="e">
        <f>VLOOKUP(AX1379,'Item Master Data'!$A:$G,7,FALSE)</f>
        <v>#N/A</v>
      </c>
      <c r="BC1379" s="673"/>
      <c r="BD1379" s="673" t="e">
        <f>W1379-AZ1379</f>
        <v>#N/A</v>
      </c>
    </row>
    <row r="1380" spans="1:56">
      <c r="A1380" s="544"/>
      <c r="B1380" s="722">
        <v>44545</v>
      </c>
      <c r="C1380" s="722">
        <v>44634</v>
      </c>
      <c r="D1380" s="687" t="s">
        <v>3247</v>
      </c>
      <c r="E1380" s="676" t="s">
        <v>1292</v>
      </c>
      <c r="F1380" s="676"/>
      <c r="G1380" s="676">
        <v>2022</v>
      </c>
      <c r="H1380" s="676">
        <v>5</v>
      </c>
      <c r="I1380" s="676" t="s">
        <v>1699</v>
      </c>
      <c r="J1380" s="677"/>
      <c r="K1380" s="685" t="s">
        <v>3648</v>
      </c>
      <c r="L1380" s="676" t="s">
        <v>3249</v>
      </c>
      <c r="M1380" s="689">
        <v>44545</v>
      </c>
      <c r="N1380" s="689">
        <v>44689</v>
      </c>
      <c r="O1380" s="689"/>
      <c r="P1380" s="677"/>
      <c r="Q1380" s="677"/>
      <c r="R1380" s="677"/>
      <c r="S1380" s="676" t="s">
        <v>2425</v>
      </c>
      <c r="T1380" s="676">
        <v>60</v>
      </c>
      <c r="U1380" s="676">
        <v>49401140</v>
      </c>
      <c r="V1380" s="676" t="s">
        <v>973</v>
      </c>
      <c r="W1380" s="676">
        <v>400</v>
      </c>
      <c r="X1380" s="678">
        <v>480</v>
      </c>
      <c r="Y1380" s="679">
        <v>192000</v>
      </c>
      <c r="Z1380" s="443">
        <v>0.55000000000000004</v>
      </c>
      <c r="AA1380" s="682">
        <f>Y1380*Z1380</f>
        <v>105600.00000000001</v>
      </c>
      <c r="AB1380" s="682"/>
      <c r="AC1380" s="444">
        <v>0</v>
      </c>
      <c r="AD1380" s="692"/>
      <c r="AE1380" s="684">
        <v>8184</v>
      </c>
      <c r="AF1380" s="695">
        <f>AA1380+AD1380+AE1380</f>
        <v>113784.00000000001</v>
      </c>
      <c r="AG1380" s="442" t="s">
        <v>47</v>
      </c>
      <c r="AH1380" s="676"/>
      <c r="AI1380" s="685" t="s">
        <v>2420</v>
      </c>
      <c r="AJ1380" s="676" t="s">
        <v>3324</v>
      </c>
      <c r="AK1380" s="696" t="s">
        <v>3325</v>
      </c>
      <c r="AL1380" s="676">
        <v>84115</v>
      </c>
      <c r="AM1380" s="676" t="s">
        <v>52</v>
      </c>
      <c r="AN1380" s="676"/>
      <c r="AO1380" s="442"/>
      <c r="AP1380" s="688"/>
      <c r="AQ1380" s="688" t="s">
        <v>37</v>
      </c>
      <c r="AR1380" s="688"/>
      <c r="AS1380" s="562"/>
      <c r="AT1380" s="697"/>
      <c r="AU1380" s="697"/>
      <c r="AV1380" s="662">
        <v>0.55000000000000004</v>
      </c>
      <c r="AW1380" s="673">
        <f>U1380</f>
        <v>49401140</v>
      </c>
      <c r="AX1380" s="673" cm="1">
        <f t="array" ref="AX1380">SUM(MID(0&amp;AW1380,LARGE(INDEX(ISNUMBER(--MID(AW1380,ROW($1:$8),1))*ROW($1:$8),),ROW($1:$8))+1,1)*10^ROW($1:$8)/10)</f>
        <v>49401140</v>
      </c>
      <c r="AY1380" s="673" t="str">
        <f>VLOOKUP($AX1380,'Item Master Data'!$A:$F,3,FALSE)</f>
        <v>Q.PEAK DUO BLK ML G10.a+</v>
      </c>
      <c r="AZ1380" s="673">
        <f>VLOOKUP($AX1380,'Item Master Data'!$A:$F,6,FALSE)</f>
        <v>400</v>
      </c>
      <c r="BA1380" s="673">
        <f>X1380/BB1380</f>
        <v>15</v>
      </c>
      <c r="BB1380" s="673">
        <f>VLOOKUP(AX1380,'Item Master Data'!$A:$G,7,FALSE)</f>
        <v>32</v>
      </c>
      <c r="BC1380" s="673"/>
      <c r="BD1380" s="673">
        <f>W1380-AZ1380</f>
        <v>0</v>
      </c>
    </row>
    <row r="1381" spans="1:56">
      <c r="A1381" s="544"/>
      <c r="B1381" s="724">
        <v>44601</v>
      </c>
      <c r="C1381" s="724">
        <v>44601</v>
      </c>
      <c r="D1381" s="687" t="s">
        <v>3247</v>
      </c>
      <c r="E1381" s="676" t="s">
        <v>3311</v>
      </c>
      <c r="F1381" s="676"/>
      <c r="G1381" s="766">
        <v>2022</v>
      </c>
      <c r="H1381" s="766">
        <v>5</v>
      </c>
      <c r="I1381" s="766"/>
      <c r="J1381" s="767">
        <v>44623</v>
      </c>
      <c r="K1381" s="768" t="s">
        <v>3633</v>
      </c>
      <c r="L1381" s="766" t="s">
        <v>3249</v>
      </c>
      <c r="M1381" s="767">
        <v>44491</v>
      </c>
      <c r="N1381" s="767">
        <v>44571</v>
      </c>
      <c r="O1381" s="767" t="s">
        <v>1289</v>
      </c>
      <c r="P1381" s="767">
        <v>44568</v>
      </c>
      <c r="Q1381" s="767">
        <v>44615</v>
      </c>
      <c r="R1381" s="767">
        <v>44623</v>
      </c>
      <c r="S1381" s="766" t="s">
        <v>2425</v>
      </c>
      <c r="T1381" s="766">
        <v>60</v>
      </c>
      <c r="U1381" s="766">
        <v>49401140</v>
      </c>
      <c r="V1381" s="766" t="s">
        <v>985</v>
      </c>
      <c r="W1381" s="766">
        <v>400</v>
      </c>
      <c r="X1381" s="765">
        <v>768</v>
      </c>
      <c r="Y1381" s="679">
        <v>307200</v>
      </c>
      <c r="Z1381" s="443">
        <v>0.55000000000000004</v>
      </c>
      <c r="AA1381" s="682">
        <f>Y1381*Z1381</f>
        <v>168960</v>
      </c>
      <c r="AB1381" s="682"/>
      <c r="AC1381" s="444">
        <v>0</v>
      </c>
      <c r="AD1381" s="692"/>
      <c r="AE1381" s="684"/>
      <c r="AF1381" s="695">
        <f>AA1381+AD1381+AE1381</f>
        <v>168960</v>
      </c>
      <c r="AG1381" s="442" t="s">
        <v>47</v>
      </c>
      <c r="AH1381" s="676"/>
      <c r="AI1381" s="685" t="s">
        <v>2420</v>
      </c>
      <c r="AJ1381" s="676" t="s">
        <v>3314</v>
      </c>
      <c r="AK1381" s="696" t="s">
        <v>1388</v>
      </c>
      <c r="AL1381" s="676">
        <v>2203</v>
      </c>
      <c r="AM1381" s="676" t="s">
        <v>52</v>
      </c>
      <c r="AN1381" s="676" t="s">
        <v>1076</v>
      </c>
      <c r="AO1381" s="442"/>
      <c r="AP1381" s="688"/>
      <c r="AQ1381" s="688" t="s">
        <v>37</v>
      </c>
      <c r="AR1381" s="688"/>
      <c r="AS1381" s="562"/>
      <c r="AT1381" s="697"/>
      <c r="AU1381" s="697"/>
      <c r="AV1381" s="662"/>
      <c r="AW1381" s="673">
        <f>U1381</f>
        <v>49401140</v>
      </c>
      <c r="AX1381" s="673" cm="1">
        <f t="array" ref="AX1381">SUM(MID(0&amp;AW1381,LARGE(INDEX(ISNUMBER(--MID(AW1381,ROW($1:$8),1))*ROW($1:$8),),ROW($1:$8))+1,1)*10^ROW($1:$8)/10)</f>
        <v>49401140</v>
      </c>
      <c r="AY1381" s="673" t="str">
        <f>VLOOKUP($AX1381,'Item Master Data'!$A:$F,3,FALSE)</f>
        <v>Q.PEAK DUO BLK ML G10.a+</v>
      </c>
      <c r="AZ1381" s="673">
        <f>VLOOKUP($AX1381,'Item Master Data'!$A:$F,6,FALSE)</f>
        <v>400</v>
      </c>
      <c r="BA1381" s="673">
        <f>X1381/BB1381</f>
        <v>24</v>
      </c>
      <c r="BB1381" s="673">
        <f>VLOOKUP(AX1381,'Item Master Data'!$A:$G,7,FALSE)</f>
        <v>32</v>
      </c>
      <c r="BC1381" s="673"/>
      <c r="BD1381" s="673">
        <f>W1381-AZ1381</f>
        <v>0</v>
      </c>
    </row>
    <row r="1382" spans="1:56">
      <c r="A1382" s="544"/>
      <c r="B1382" s="724">
        <v>44566</v>
      </c>
      <c r="C1382" s="724">
        <v>44565</v>
      </c>
      <c r="D1382" s="687" t="s">
        <v>3247</v>
      </c>
      <c r="E1382" s="676" t="s">
        <v>3434</v>
      </c>
      <c r="F1382" s="676"/>
      <c r="G1382" s="676">
        <v>2022</v>
      </c>
      <c r="H1382" s="676">
        <v>5</v>
      </c>
      <c r="I1382" s="676">
        <v>2005094</v>
      </c>
      <c r="J1382" s="333"/>
      <c r="K1382" s="685" t="s">
        <v>3435</v>
      </c>
      <c r="L1382" s="676" t="s">
        <v>3249</v>
      </c>
      <c r="M1382" s="689">
        <v>44565</v>
      </c>
      <c r="N1382" s="689">
        <v>44683</v>
      </c>
      <c r="O1382" s="689"/>
      <c r="P1382" s="333"/>
      <c r="Q1382" s="333"/>
      <c r="R1382" s="333"/>
      <c r="S1382" s="442" t="s">
        <v>2425</v>
      </c>
      <c r="T1382" s="442">
        <v>72</v>
      </c>
      <c r="U1382" s="676"/>
      <c r="V1382" s="676" t="s">
        <v>995</v>
      </c>
      <c r="W1382" s="676">
        <v>480</v>
      </c>
      <c r="X1382" s="678">
        <v>2987</v>
      </c>
      <c r="Y1382" s="679">
        <v>1433760</v>
      </c>
      <c r="Z1382" s="443">
        <v>0.49</v>
      </c>
      <c r="AA1382" s="682">
        <f>Y1382*Z1382</f>
        <v>702542.4</v>
      </c>
      <c r="AB1382" s="682"/>
      <c r="AC1382" s="444">
        <v>0</v>
      </c>
      <c r="AD1382" s="692"/>
      <c r="AE1382" s="684"/>
      <c r="AF1382" s="695">
        <f>AA1382+AD1382+AE1382</f>
        <v>702542.4</v>
      </c>
      <c r="AG1382" s="442" t="s">
        <v>47</v>
      </c>
      <c r="AH1382" s="676">
        <v>100</v>
      </c>
      <c r="AI1382" s="685"/>
      <c r="AJ1382" s="676" t="s">
        <v>3436</v>
      </c>
      <c r="AK1382" s="696" t="s">
        <v>3437</v>
      </c>
      <c r="AL1382" s="676">
        <v>20020</v>
      </c>
      <c r="AM1382" s="676" t="s">
        <v>52</v>
      </c>
      <c r="AN1382" s="676"/>
      <c r="AO1382" s="442"/>
      <c r="AP1382" s="688"/>
      <c r="AQ1382" s="688" t="s">
        <v>37</v>
      </c>
      <c r="AR1382" s="688"/>
      <c r="AS1382" s="562"/>
      <c r="AT1382" s="697"/>
      <c r="AU1382" s="697"/>
      <c r="AV1382" s="662"/>
      <c r="AW1382" s="673">
        <f>U1382</f>
        <v>0</v>
      </c>
      <c r="AX1382" s="673" cm="1">
        <f t="array" ref="AX1382">SUM(MID(0&amp;AW1382,LARGE(INDEX(ISNUMBER(--MID(AW1382,ROW($1:$8),1))*ROW($1:$8),),ROW($1:$8))+1,1)*10^ROW($1:$8)/10)</f>
        <v>0</v>
      </c>
      <c r="AY1382" s="673" t="e">
        <f>VLOOKUP($AX1382,'Item Master Data'!$A:$F,3,FALSE)</f>
        <v>#N/A</v>
      </c>
      <c r="AZ1382" s="673" t="e">
        <f>VLOOKUP($AX1382,'Item Master Data'!$A:$F,6,FALSE)</f>
        <v>#N/A</v>
      </c>
      <c r="BA1382" s="673" t="e">
        <f>X1382/BB1382</f>
        <v>#N/A</v>
      </c>
      <c r="BB1382" s="673" t="e">
        <f>VLOOKUP(AX1382,'Item Master Data'!$A:$G,7,FALSE)</f>
        <v>#N/A</v>
      </c>
      <c r="BC1382" s="673"/>
      <c r="BD1382" s="673" t="e">
        <f>W1382-AZ1382</f>
        <v>#N/A</v>
      </c>
    </row>
    <row r="1383" spans="1:56">
      <c r="A1383" s="544"/>
      <c r="B1383" s="724">
        <v>44603</v>
      </c>
      <c r="C1383" s="724">
        <v>44603</v>
      </c>
      <c r="D1383" s="687" t="s">
        <v>3247</v>
      </c>
      <c r="E1383" s="676" t="s">
        <v>1292</v>
      </c>
      <c r="F1383" s="676"/>
      <c r="G1383" s="676">
        <v>2022</v>
      </c>
      <c r="H1383" s="676">
        <v>5</v>
      </c>
      <c r="I1383" s="676" t="s">
        <v>1699</v>
      </c>
      <c r="J1383" s="677"/>
      <c r="K1383" s="685" t="s">
        <v>3438</v>
      </c>
      <c r="L1383" s="676" t="s">
        <v>3249</v>
      </c>
      <c r="M1383" s="689">
        <v>44603</v>
      </c>
      <c r="N1383" s="689">
        <v>44683</v>
      </c>
      <c r="O1383" s="689"/>
      <c r="P1383" s="677"/>
      <c r="Q1383" s="677"/>
      <c r="R1383" s="677"/>
      <c r="S1383" s="676" t="s">
        <v>2425</v>
      </c>
      <c r="T1383" s="676">
        <v>72</v>
      </c>
      <c r="U1383" s="676"/>
      <c r="V1383" s="676" t="s">
        <v>1072</v>
      </c>
      <c r="W1383" s="676">
        <v>475</v>
      </c>
      <c r="X1383" s="678">
        <v>522</v>
      </c>
      <c r="Y1383" s="679">
        <v>247950</v>
      </c>
      <c r="Z1383" s="443">
        <v>0.51</v>
      </c>
      <c r="AA1383" s="682">
        <f>Y1383*Z1383</f>
        <v>126454.5</v>
      </c>
      <c r="AB1383" s="682"/>
      <c r="AC1383" s="444">
        <v>0</v>
      </c>
      <c r="AD1383" s="692"/>
      <c r="AE1383" s="684"/>
      <c r="AF1383" s="695">
        <f>AA1383+AD1383+AE1383</f>
        <v>126454.5</v>
      </c>
      <c r="AG1383" s="442" t="s">
        <v>47</v>
      </c>
      <c r="AH1383" s="676"/>
      <c r="AI1383" s="685">
        <v>30</v>
      </c>
      <c r="AJ1383" s="676" t="s">
        <v>3439</v>
      </c>
      <c r="AK1383" s="696" t="s">
        <v>1383</v>
      </c>
      <c r="AL1383" s="676">
        <v>5676</v>
      </c>
      <c r="AM1383" s="676" t="s">
        <v>52</v>
      </c>
      <c r="AN1383" s="676"/>
      <c r="AO1383" s="442"/>
      <c r="AP1383" s="688"/>
      <c r="AQ1383" s="688" t="s">
        <v>37</v>
      </c>
      <c r="AR1383" s="688"/>
      <c r="AS1383" s="562"/>
      <c r="AT1383" s="697"/>
      <c r="AU1383" s="697"/>
      <c r="AV1383" s="662"/>
      <c r="AW1383" s="673">
        <f>U1383</f>
        <v>0</v>
      </c>
      <c r="AX1383" s="673" cm="1">
        <f t="array" ref="AX1383">SUM(MID(0&amp;AW1383,LARGE(INDEX(ISNUMBER(--MID(AW1383,ROW($1:$8),1))*ROW($1:$8),),ROW($1:$8))+1,1)*10^ROW($1:$8)/10)</f>
        <v>0</v>
      </c>
      <c r="AY1383" s="673" t="e">
        <f>VLOOKUP($AX1383,'Item Master Data'!$A:$F,3,FALSE)</f>
        <v>#N/A</v>
      </c>
      <c r="AZ1383" s="673" t="e">
        <f>VLOOKUP($AX1383,'Item Master Data'!$A:$F,6,FALSE)</f>
        <v>#N/A</v>
      </c>
      <c r="BA1383" s="673" t="e">
        <f>X1383/BB1383</f>
        <v>#N/A</v>
      </c>
      <c r="BB1383" s="673" t="e">
        <f>VLOOKUP(AX1383,'Item Master Data'!$A:$G,7,FALSE)</f>
        <v>#N/A</v>
      </c>
      <c r="BC1383" s="673"/>
      <c r="BD1383" s="673" t="e">
        <f>W1383-AZ1383</f>
        <v>#N/A</v>
      </c>
    </row>
    <row r="1384" spans="1:56">
      <c r="A1384" s="544"/>
      <c r="B1384" s="724">
        <v>44603</v>
      </c>
      <c r="C1384" s="724">
        <v>44603</v>
      </c>
      <c r="D1384" s="687" t="s">
        <v>3247</v>
      </c>
      <c r="E1384" s="676" t="s">
        <v>1292</v>
      </c>
      <c r="F1384" s="676"/>
      <c r="G1384" s="676">
        <v>2022</v>
      </c>
      <c r="H1384" s="442">
        <v>5</v>
      </c>
      <c r="I1384" s="676" t="s">
        <v>1699</v>
      </c>
      <c r="J1384" s="333"/>
      <c r="K1384" s="685" t="s">
        <v>3440</v>
      </c>
      <c r="L1384" s="676" t="s">
        <v>3249</v>
      </c>
      <c r="M1384" s="689">
        <v>44603</v>
      </c>
      <c r="N1384" s="689">
        <v>44683</v>
      </c>
      <c r="O1384" s="689"/>
      <c r="P1384" s="677"/>
      <c r="Q1384" s="333"/>
      <c r="R1384" s="333"/>
      <c r="S1384" s="442" t="s">
        <v>2425</v>
      </c>
      <c r="T1384" s="442">
        <v>72</v>
      </c>
      <c r="U1384" s="676"/>
      <c r="V1384" s="676" t="s">
        <v>1072</v>
      </c>
      <c r="W1384" s="676">
        <v>475</v>
      </c>
      <c r="X1384" s="678">
        <v>261</v>
      </c>
      <c r="Y1384" s="679">
        <v>123975</v>
      </c>
      <c r="Z1384" s="443">
        <v>0.51</v>
      </c>
      <c r="AA1384" s="682">
        <f>Y1384*Z1384</f>
        <v>63227.25</v>
      </c>
      <c r="AB1384" s="682"/>
      <c r="AC1384" s="444">
        <v>0</v>
      </c>
      <c r="AD1384" s="692"/>
      <c r="AE1384" s="684"/>
      <c r="AF1384" s="695">
        <f>AA1384+AD1384+AE1384</f>
        <v>63227.25</v>
      </c>
      <c r="AG1384" s="442" t="s">
        <v>47</v>
      </c>
      <c r="AH1384" s="676"/>
      <c r="AI1384" s="685">
        <v>30</v>
      </c>
      <c r="AJ1384" s="676" t="s">
        <v>3441</v>
      </c>
      <c r="AK1384" s="696" t="s">
        <v>1143</v>
      </c>
      <c r="AL1384" s="676">
        <v>12401</v>
      </c>
      <c r="AM1384" s="676" t="s">
        <v>52</v>
      </c>
      <c r="AN1384" s="676"/>
      <c r="AO1384" s="442"/>
      <c r="AP1384" s="688"/>
      <c r="AQ1384" s="688" t="s">
        <v>37</v>
      </c>
      <c r="AR1384" s="688"/>
      <c r="AS1384" s="562"/>
      <c r="AT1384" s="697"/>
      <c r="AU1384" s="697"/>
      <c r="AV1384" s="662"/>
      <c r="AW1384" s="673">
        <f>U1384</f>
        <v>0</v>
      </c>
      <c r="AX1384" s="673" cm="1">
        <f t="array" ref="AX1384">SUM(MID(0&amp;AW1384,LARGE(INDEX(ISNUMBER(--MID(AW1384,ROW($1:$8),1))*ROW($1:$8),),ROW($1:$8))+1,1)*10^ROW($1:$8)/10)</f>
        <v>0</v>
      </c>
      <c r="AY1384" s="673" t="e">
        <f>VLOOKUP($AX1384,'Item Master Data'!$A:$F,3,FALSE)</f>
        <v>#N/A</v>
      </c>
      <c r="AZ1384" s="673" t="e">
        <f>VLOOKUP($AX1384,'Item Master Data'!$A:$F,6,FALSE)</f>
        <v>#N/A</v>
      </c>
      <c r="BA1384" s="673" t="e">
        <f>X1384/BB1384</f>
        <v>#N/A</v>
      </c>
      <c r="BB1384" s="673" t="e">
        <f>VLOOKUP(AX1384,'Item Master Data'!$A:$G,7,FALSE)</f>
        <v>#N/A</v>
      </c>
      <c r="BC1384" s="673"/>
      <c r="BD1384" s="673" t="e">
        <f>W1384-AZ1384</f>
        <v>#N/A</v>
      </c>
    </row>
    <row r="1385" spans="1:56">
      <c r="A1385" s="544"/>
      <c r="B1385" s="722">
        <v>44610</v>
      </c>
      <c r="C1385" s="722">
        <v>44610</v>
      </c>
      <c r="D1385" s="687" t="s">
        <v>3247</v>
      </c>
      <c r="E1385" s="676" t="s">
        <v>3315</v>
      </c>
      <c r="F1385" s="676"/>
      <c r="G1385" s="676">
        <v>2022</v>
      </c>
      <c r="H1385" s="676">
        <v>5</v>
      </c>
      <c r="I1385" s="676" t="s">
        <v>1699</v>
      </c>
      <c r="J1385" s="677"/>
      <c r="K1385" s="685" t="s">
        <v>3432</v>
      </c>
      <c r="L1385" s="676" t="s">
        <v>3249</v>
      </c>
      <c r="M1385" s="689">
        <v>44609</v>
      </c>
      <c r="N1385" s="689">
        <v>44655</v>
      </c>
      <c r="O1385" s="689"/>
      <c r="P1385" s="677"/>
      <c r="Q1385" s="677"/>
      <c r="R1385" s="677"/>
      <c r="S1385" s="676" t="s">
        <v>2425</v>
      </c>
      <c r="T1385" s="676">
        <v>60</v>
      </c>
      <c r="U1385" s="676"/>
      <c r="V1385" s="676" t="s">
        <v>3433</v>
      </c>
      <c r="W1385" s="676">
        <v>360</v>
      </c>
      <c r="X1385" s="678">
        <v>13182</v>
      </c>
      <c r="Y1385" s="679">
        <v>4745520</v>
      </c>
      <c r="Z1385" s="443">
        <v>0.83</v>
      </c>
      <c r="AA1385" s="682">
        <f>Y1385*Z1385</f>
        <v>3938781.5999999996</v>
      </c>
      <c r="AB1385" s="682"/>
      <c r="AC1385" s="444">
        <v>0</v>
      </c>
      <c r="AD1385" s="692"/>
      <c r="AE1385" s="684"/>
      <c r="AF1385" s="695">
        <f>AA1385+AD1385+AE1385</f>
        <v>3938781.5999999996</v>
      </c>
      <c r="AG1385" s="442" t="s">
        <v>47</v>
      </c>
      <c r="AH1385" s="676"/>
      <c r="AI1385" s="685" t="s">
        <v>3332</v>
      </c>
      <c r="AJ1385" s="676" t="s">
        <v>3259</v>
      </c>
      <c r="AK1385" s="696" t="s">
        <v>3260</v>
      </c>
      <c r="AL1385" s="676">
        <v>25704</v>
      </c>
      <c r="AM1385" s="676" t="s">
        <v>52</v>
      </c>
      <c r="AN1385" s="676"/>
      <c r="AO1385" s="442"/>
      <c r="AP1385" s="688"/>
      <c r="AQ1385" s="688" t="s">
        <v>37</v>
      </c>
      <c r="AR1385" s="688"/>
      <c r="AS1385" s="562"/>
      <c r="AT1385" s="697"/>
      <c r="AU1385" s="674"/>
      <c r="AV1385" s="662">
        <v>0.55000000000000004</v>
      </c>
      <c r="AW1385" s="673">
        <f>U1385</f>
        <v>0</v>
      </c>
      <c r="AX1385" s="673" cm="1">
        <f t="array" ref="AX1385">SUM(MID(0&amp;AW1385,LARGE(INDEX(ISNUMBER(--MID(AW1385,ROW($1:$8),1))*ROW($1:$8),),ROW($1:$8))+1,1)*10^ROW($1:$8)/10)</f>
        <v>0</v>
      </c>
      <c r="AY1385" s="673" t="e">
        <f>VLOOKUP($AX1385,'Item Master Data'!$A:$F,3,FALSE)</f>
        <v>#N/A</v>
      </c>
      <c r="AZ1385" s="673" t="e">
        <f>VLOOKUP($AX1385,'Item Master Data'!$A:$F,6,FALSE)</f>
        <v>#N/A</v>
      </c>
      <c r="BA1385" s="673" t="e">
        <f>X1385/BB1385</f>
        <v>#N/A</v>
      </c>
      <c r="BB1385" s="673" t="e">
        <f>VLOOKUP(AX1385,'Item Master Data'!$A:$G,7,FALSE)</f>
        <v>#N/A</v>
      </c>
      <c r="BC1385" s="673"/>
      <c r="BD1385" s="673" t="e">
        <f>W1385-AZ1385</f>
        <v>#N/A</v>
      </c>
    </row>
    <row r="1386" spans="1:56">
      <c r="A1386" s="544"/>
      <c r="B1386" s="722">
        <v>44624</v>
      </c>
      <c r="C1386" s="722">
        <v>44655</v>
      </c>
      <c r="D1386" s="687" t="s">
        <v>3247</v>
      </c>
      <c r="E1386" s="676" t="s">
        <v>3315</v>
      </c>
      <c r="F1386" s="676"/>
      <c r="G1386" s="676">
        <v>2022</v>
      </c>
      <c r="H1386" s="676">
        <v>5</v>
      </c>
      <c r="I1386" s="676" t="s">
        <v>1699</v>
      </c>
      <c r="J1386" s="677"/>
      <c r="K1386" s="685" t="s">
        <v>3316</v>
      </c>
      <c r="L1386" s="676" t="s">
        <v>3249</v>
      </c>
      <c r="M1386" s="689">
        <v>44623</v>
      </c>
      <c r="N1386" s="689">
        <v>44652</v>
      </c>
      <c r="O1386" s="689"/>
      <c r="P1386" s="677"/>
      <c r="Q1386" s="677"/>
      <c r="R1386" s="677"/>
      <c r="S1386" s="676" t="s">
        <v>2425</v>
      </c>
      <c r="T1386" s="676">
        <v>60</v>
      </c>
      <c r="U1386" s="676"/>
      <c r="V1386" s="676" t="s">
        <v>973</v>
      </c>
      <c r="W1386" s="676">
        <v>400</v>
      </c>
      <c r="X1386" s="678">
        <v>832</v>
      </c>
      <c r="Y1386" s="679">
        <v>332800</v>
      </c>
      <c r="Z1386" s="443">
        <v>0.55000000000000004</v>
      </c>
      <c r="AA1386" s="682">
        <f>Y1386*Z1386</f>
        <v>183040.00000000003</v>
      </c>
      <c r="AB1386" s="682"/>
      <c r="AC1386" s="444">
        <v>0</v>
      </c>
      <c r="AD1386" s="692"/>
      <c r="AE1386" s="684"/>
      <c r="AF1386" s="695">
        <f>AA1386+AD1386+AE1386</f>
        <v>183040.00000000003</v>
      </c>
      <c r="AG1386" s="442" t="s">
        <v>1073</v>
      </c>
      <c r="AH1386" s="676">
        <v>100</v>
      </c>
      <c r="AI1386" s="685"/>
      <c r="AJ1386" s="676" t="s">
        <v>3317</v>
      </c>
      <c r="AK1386" s="696" t="s">
        <v>2408</v>
      </c>
      <c r="AL1386" s="676">
        <v>81301</v>
      </c>
      <c r="AM1386" s="676" t="s">
        <v>52</v>
      </c>
      <c r="AN1386" s="676"/>
      <c r="AO1386" s="442"/>
      <c r="AP1386" s="688"/>
      <c r="AQ1386" s="688" t="s">
        <v>37</v>
      </c>
      <c r="AR1386" s="688"/>
      <c r="AS1386" s="562"/>
      <c r="AT1386" s="697"/>
      <c r="AU1386" s="674"/>
      <c r="AV1386" s="662">
        <v>0.55000000000000004</v>
      </c>
      <c r="AW1386" s="673">
        <f>U1386</f>
        <v>0</v>
      </c>
      <c r="AX1386" s="673" cm="1">
        <f t="array" ref="AX1386">SUM(MID(0&amp;AW1386,LARGE(INDEX(ISNUMBER(--MID(AW1386,ROW($1:$8),1))*ROW($1:$8),),ROW($1:$8))+1,1)*10^ROW($1:$8)/10)</f>
        <v>0</v>
      </c>
      <c r="AY1386" s="673" t="e">
        <f>VLOOKUP($AX1386,'Item Master Data'!$A:$F,3,FALSE)</f>
        <v>#N/A</v>
      </c>
      <c r="AZ1386" s="673" t="e">
        <f>VLOOKUP($AX1386,'Item Master Data'!$A:$F,6,FALSE)</f>
        <v>#N/A</v>
      </c>
      <c r="BA1386" s="673" t="e">
        <f>X1386/BB1386</f>
        <v>#N/A</v>
      </c>
      <c r="BB1386" s="673" t="e">
        <f>VLOOKUP(AX1386,'Item Master Data'!$A:$G,7,FALSE)</f>
        <v>#N/A</v>
      </c>
      <c r="BC1386" s="673"/>
      <c r="BD1386" s="673" t="e">
        <f>W1386-AZ1386</f>
        <v>#N/A</v>
      </c>
    </row>
    <row r="1387" spans="1:56">
      <c r="A1387" s="544"/>
      <c r="B1387" s="722">
        <v>44624</v>
      </c>
      <c r="C1387" s="722">
        <v>44655</v>
      </c>
      <c r="D1387" s="687" t="s">
        <v>3247</v>
      </c>
      <c r="E1387" s="676" t="s">
        <v>3315</v>
      </c>
      <c r="F1387" s="442"/>
      <c r="G1387" s="676">
        <v>2022</v>
      </c>
      <c r="H1387" s="676">
        <v>5</v>
      </c>
      <c r="I1387" s="676" t="s">
        <v>1699</v>
      </c>
      <c r="J1387" s="677"/>
      <c r="K1387" s="685" t="s">
        <v>3316</v>
      </c>
      <c r="L1387" s="676" t="s">
        <v>3249</v>
      </c>
      <c r="M1387" s="689">
        <v>44623</v>
      </c>
      <c r="N1387" s="689">
        <v>44652</v>
      </c>
      <c r="O1387" s="689"/>
      <c r="P1387" s="677"/>
      <c r="Q1387" s="677"/>
      <c r="R1387" s="677"/>
      <c r="S1387" s="676" t="s">
        <v>2425</v>
      </c>
      <c r="T1387" s="676">
        <v>60</v>
      </c>
      <c r="U1387" s="676"/>
      <c r="V1387" s="676" t="s">
        <v>986</v>
      </c>
      <c r="W1387" s="676">
        <v>360</v>
      </c>
      <c r="X1387" s="678">
        <v>832</v>
      </c>
      <c r="Y1387" s="679">
        <v>299520</v>
      </c>
      <c r="Z1387" s="680">
        <v>0.53</v>
      </c>
      <c r="AA1387" s="682">
        <f>Y1387*Z1387</f>
        <v>158745.60000000001</v>
      </c>
      <c r="AB1387" s="682"/>
      <c r="AC1387" s="444">
        <v>0</v>
      </c>
      <c r="AD1387" s="692"/>
      <c r="AE1387" s="684"/>
      <c r="AF1387" s="695">
        <f>AA1387+AD1387+AE1387</f>
        <v>158745.60000000001</v>
      </c>
      <c r="AG1387" s="676" t="s">
        <v>1073</v>
      </c>
      <c r="AH1387" s="676">
        <v>100</v>
      </c>
      <c r="AI1387" s="685"/>
      <c r="AJ1387" s="676" t="s">
        <v>3317</v>
      </c>
      <c r="AK1387" s="696" t="s">
        <v>2408</v>
      </c>
      <c r="AL1387" s="676">
        <v>81301</v>
      </c>
      <c r="AM1387" s="676" t="s">
        <v>52</v>
      </c>
      <c r="AN1387" s="676"/>
      <c r="AO1387" s="442"/>
      <c r="AP1387" s="688"/>
      <c r="AQ1387" s="688" t="s">
        <v>37</v>
      </c>
      <c r="AR1387" s="688"/>
      <c r="AS1387" s="562"/>
      <c r="AT1387" s="697"/>
      <c r="AU1387" s="674"/>
      <c r="AV1387" s="662">
        <v>0.55000000000000004</v>
      </c>
      <c r="AW1387" s="673">
        <f>U1387</f>
        <v>0</v>
      </c>
      <c r="AX1387" s="673" cm="1">
        <f t="array" ref="AX1387">SUM(MID(0&amp;AW1387,LARGE(INDEX(ISNUMBER(--MID(AW1387,ROW($1:$8),1))*ROW($1:$8),),ROW($1:$8))+1,1)*10^ROW($1:$8)/10)</f>
        <v>0</v>
      </c>
      <c r="AY1387" s="673" t="e">
        <f>VLOOKUP($AX1387,'Item Master Data'!$A:$F,3,FALSE)</f>
        <v>#N/A</v>
      </c>
      <c r="AZ1387" s="673" t="e">
        <f>VLOOKUP($AX1387,'Item Master Data'!$A:$F,6,FALSE)</f>
        <v>#N/A</v>
      </c>
      <c r="BA1387" s="673" t="e">
        <f>X1387/BB1387</f>
        <v>#N/A</v>
      </c>
      <c r="BB1387" s="673" t="e">
        <f>VLOOKUP(AX1387,'Item Master Data'!$A:$G,7,FALSE)</f>
        <v>#N/A</v>
      </c>
      <c r="BC1387" s="673"/>
      <c r="BD1387" s="673" t="e">
        <f>W1387-AZ1387</f>
        <v>#N/A</v>
      </c>
    </row>
    <row r="1388" spans="1:56">
      <c r="A1388" s="544"/>
      <c r="B1388" s="724">
        <v>44491</v>
      </c>
      <c r="C1388" s="724">
        <v>44560</v>
      </c>
      <c r="D1388" s="687" t="s">
        <v>3247</v>
      </c>
      <c r="E1388" s="676"/>
      <c r="F1388" s="442"/>
      <c r="G1388" s="761">
        <v>2022</v>
      </c>
      <c r="H1388" s="761">
        <v>5</v>
      </c>
      <c r="I1388" s="761"/>
      <c r="J1388" s="762"/>
      <c r="K1388" s="763" t="s">
        <v>3634</v>
      </c>
      <c r="L1388" s="761" t="s">
        <v>3249</v>
      </c>
      <c r="M1388" s="764">
        <v>44491</v>
      </c>
      <c r="N1388" s="764">
        <v>44682</v>
      </c>
      <c r="O1388" s="764"/>
      <c r="P1388" s="762"/>
      <c r="Q1388" s="762"/>
      <c r="R1388" s="762"/>
      <c r="S1388" s="761" t="s">
        <v>2425</v>
      </c>
      <c r="T1388" s="761">
        <v>60</v>
      </c>
      <c r="U1388" s="761">
        <v>49401140</v>
      </c>
      <c r="V1388" s="761" t="s">
        <v>973</v>
      </c>
      <c r="W1388" s="761">
        <v>400</v>
      </c>
      <c r="X1388" s="765">
        <v>320</v>
      </c>
      <c r="Y1388" s="679">
        <v>128000</v>
      </c>
      <c r="Z1388" s="443">
        <v>0.55000000000000004</v>
      </c>
      <c r="AA1388" s="682">
        <f>Y1388*Z1388</f>
        <v>70400</v>
      </c>
      <c r="AB1388" s="682"/>
      <c r="AC1388" s="444">
        <v>0</v>
      </c>
      <c r="AD1388" s="692"/>
      <c r="AE1388" s="441"/>
      <c r="AF1388" s="695">
        <f>AA1388+AD1388+AE1388</f>
        <v>70400</v>
      </c>
      <c r="AG1388" s="676" t="s">
        <v>47</v>
      </c>
      <c r="AH1388" s="676"/>
      <c r="AI1388" s="685" t="s">
        <v>2420</v>
      </c>
      <c r="AJ1388" s="676" t="s">
        <v>1853</v>
      </c>
      <c r="AK1388" s="696" t="s">
        <v>1854</v>
      </c>
      <c r="AL1388" s="676">
        <v>97702</v>
      </c>
      <c r="AM1388" s="676" t="s">
        <v>52</v>
      </c>
      <c r="AN1388" s="676" t="s">
        <v>1076</v>
      </c>
      <c r="AO1388" s="442"/>
      <c r="AP1388" s="688"/>
      <c r="AQ1388" s="688" t="s">
        <v>37</v>
      </c>
      <c r="AR1388" s="688"/>
      <c r="AS1388" s="562"/>
      <c r="AT1388" s="697"/>
      <c r="AU1388" s="697"/>
      <c r="AV1388" s="662"/>
      <c r="AW1388" s="673">
        <f>U1388</f>
        <v>49401140</v>
      </c>
      <c r="AX1388" s="673" cm="1">
        <f t="array" ref="AX1388">SUM(MID(0&amp;AW1388,LARGE(INDEX(ISNUMBER(--MID(AW1388,ROW($1:$8),1))*ROW($1:$8),),ROW($1:$8))+1,1)*10^ROW($1:$8)/10)</f>
        <v>49401140</v>
      </c>
      <c r="AY1388" s="673" t="str">
        <f>VLOOKUP($AX1388,'Item Master Data'!$A:$F,3,FALSE)</f>
        <v>Q.PEAK DUO BLK ML G10.a+</v>
      </c>
      <c r="AZ1388" s="673">
        <f>VLOOKUP($AX1388,'Item Master Data'!$A:$F,6,FALSE)</f>
        <v>400</v>
      </c>
      <c r="BA1388" s="673">
        <f>X1388/BB1388</f>
        <v>10</v>
      </c>
      <c r="BB1388" s="673">
        <f>VLOOKUP(AX1388,'Item Master Data'!$A:$G,7,FALSE)</f>
        <v>32</v>
      </c>
      <c r="BC1388" s="673"/>
      <c r="BD1388" s="673">
        <f>W1388-AZ1388</f>
        <v>0</v>
      </c>
    </row>
    <row r="1389" spans="1:56">
      <c r="A1389" s="590"/>
      <c r="B1389" s="722">
        <v>44912</v>
      </c>
      <c r="C1389" s="722">
        <v>44629</v>
      </c>
      <c r="D1389" s="687" t="s">
        <v>3247</v>
      </c>
      <c r="E1389" s="676" t="s">
        <v>1292</v>
      </c>
      <c r="F1389" s="676"/>
      <c r="G1389" s="761">
        <v>2022</v>
      </c>
      <c r="H1389" s="761">
        <v>5</v>
      </c>
      <c r="I1389" s="761" t="s">
        <v>1699</v>
      </c>
      <c r="J1389" s="762"/>
      <c r="K1389" s="763" t="s">
        <v>3682</v>
      </c>
      <c r="L1389" s="761" t="s">
        <v>3249</v>
      </c>
      <c r="M1389" s="764">
        <v>44546</v>
      </c>
      <c r="N1389" s="764">
        <v>44620</v>
      </c>
      <c r="O1389" s="764"/>
      <c r="P1389" s="762"/>
      <c r="Q1389" s="762"/>
      <c r="R1389" s="762"/>
      <c r="S1389" s="761" t="s">
        <v>2425</v>
      </c>
      <c r="T1389" s="761">
        <v>60</v>
      </c>
      <c r="U1389" s="761"/>
      <c r="V1389" s="761" t="s">
        <v>973</v>
      </c>
      <c r="W1389" s="761">
        <v>400</v>
      </c>
      <c r="X1389" s="765">
        <v>320</v>
      </c>
      <c r="Y1389" s="693">
        <v>128000</v>
      </c>
      <c r="Z1389" s="443">
        <v>0.55000000000000004</v>
      </c>
      <c r="AA1389" s="682">
        <f>Y1389*Z1389</f>
        <v>70400</v>
      </c>
      <c r="AB1389" s="682"/>
      <c r="AC1389" s="444">
        <v>0</v>
      </c>
      <c r="AD1389" s="692"/>
      <c r="AE1389" s="684"/>
      <c r="AF1389" s="695">
        <f>AA1389+AD1389+AE1389</f>
        <v>70400</v>
      </c>
      <c r="AG1389" s="676" t="s">
        <v>47</v>
      </c>
      <c r="AH1389" s="676"/>
      <c r="AI1389" s="685" t="s">
        <v>2420</v>
      </c>
      <c r="AJ1389" s="676" t="s">
        <v>3683</v>
      </c>
      <c r="AK1389" s="696" t="s">
        <v>3542</v>
      </c>
      <c r="AL1389" s="676" t="s">
        <v>3684</v>
      </c>
      <c r="AM1389" s="676" t="s">
        <v>52</v>
      </c>
      <c r="AN1389" s="676"/>
      <c r="AO1389" s="442"/>
      <c r="AP1389" s="688"/>
      <c r="AQ1389" s="688" t="s">
        <v>37</v>
      </c>
      <c r="AR1389" s="688"/>
      <c r="AS1389" s="563"/>
      <c r="AT1389" s="715"/>
      <c r="AU1389" s="716"/>
      <c r="AV1389" s="662">
        <v>0.55000000000000004</v>
      </c>
      <c r="AW1389" s="673">
        <f>U1389</f>
        <v>0</v>
      </c>
      <c r="AX1389" s="673" cm="1">
        <f t="array" ref="AX1389">SUM(MID(0&amp;AW1389,LARGE(INDEX(ISNUMBER(--MID(AW1389,ROW($1:$8),1))*ROW($1:$8),),ROW($1:$8))+1,1)*10^ROW($1:$8)/10)</f>
        <v>0</v>
      </c>
      <c r="AY1389" s="673" t="e">
        <f>VLOOKUP($AX1389,'Item Master Data'!$A:$F,3,FALSE)</f>
        <v>#N/A</v>
      </c>
      <c r="AZ1389" s="673" t="e">
        <f>VLOOKUP($AX1389,'Item Master Data'!$A:$F,6,FALSE)</f>
        <v>#N/A</v>
      </c>
      <c r="BA1389" s="673" t="e">
        <f>X1389/BB1389</f>
        <v>#N/A</v>
      </c>
      <c r="BB1389" s="673" t="e">
        <f>VLOOKUP(AX1389,'Item Master Data'!$A:$G,7,FALSE)</f>
        <v>#N/A</v>
      </c>
      <c r="BC1389" s="673"/>
      <c r="BD1389" s="673" t="e">
        <f>W1389-AZ1389</f>
        <v>#N/A</v>
      </c>
    </row>
    <row r="1390" spans="1:56">
      <c r="A1390" s="544"/>
      <c r="B1390" s="724">
        <v>44523</v>
      </c>
      <c r="C1390" s="724">
        <v>44544</v>
      </c>
      <c r="D1390" s="687" t="s">
        <v>3247</v>
      </c>
      <c r="E1390" s="676" t="s">
        <v>3442</v>
      </c>
      <c r="F1390" s="676"/>
      <c r="G1390" s="676">
        <v>2022</v>
      </c>
      <c r="H1390" s="676">
        <v>5</v>
      </c>
      <c r="I1390" s="676"/>
      <c r="J1390" s="677"/>
      <c r="K1390" s="685" t="s">
        <v>3443</v>
      </c>
      <c r="L1390" s="676" t="s">
        <v>3249</v>
      </c>
      <c r="M1390" s="689">
        <v>44522</v>
      </c>
      <c r="N1390" s="689"/>
      <c r="O1390" s="689"/>
      <c r="P1390" s="677"/>
      <c r="Q1390" s="677"/>
      <c r="R1390" s="677"/>
      <c r="S1390" s="676" t="s">
        <v>2425</v>
      </c>
      <c r="T1390" s="676">
        <v>60</v>
      </c>
      <c r="U1390" s="676" t="s">
        <v>1113</v>
      </c>
      <c r="V1390" s="676" t="s">
        <v>986</v>
      </c>
      <c r="W1390" s="676">
        <v>360</v>
      </c>
      <c r="X1390" s="678">
        <v>832</v>
      </c>
      <c r="Y1390" s="679">
        <v>299520</v>
      </c>
      <c r="Z1390" s="443">
        <v>0.53</v>
      </c>
      <c r="AA1390" s="682">
        <f>Y1390*Z1390</f>
        <v>158745.60000000001</v>
      </c>
      <c r="AB1390" s="682"/>
      <c r="AC1390" s="444">
        <v>0</v>
      </c>
      <c r="AD1390" s="692"/>
      <c r="AE1390" s="684"/>
      <c r="AF1390" s="695">
        <f>AA1390+AD1390+AE1390</f>
        <v>158745.60000000001</v>
      </c>
      <c r="AG1390" s="676" t="s">
        <v>47</v>
      </c>
      <c r="AH1390" s="676">
        <v>100</v>
      </c>
      <c r="AI1390" s="685"/>
      <c r="AJ1390" s="676" t="s">
        <v>3444</v>
      </c>
      <c r="AK1390" s="696" t="s">
        <v>2408</v>
      </c>
      <c r="AL1390" s="676">
        <v>81301</v>
      </c>
      <c r="AM1390" s="676" t="s">
        <v>52</v>
      </c>
      <c r="AN1390" s="676" t="s">
        <v>1113</v>
      </c>
      <c r="AO1390" s="442"/>
      <c r="AP1390" s="688"/>
      <c r="AQ1390" s="688" t="s">
        <v>37</v>
      </c>
      <c r="AR1390" s="688"/>
      <c r="AS1390" s="562"/>
      <c r="AT1390" s="697"/>
      <c r="AU1390" s="697"/>
      <c r="AV1390" s="662"/>
      <c r="AW1390" s="673" t="str">
        <f>U1390</f>
        <v>TBD</v>
      </c>
      <c r="AX1390" s="673" cm="1">
        <f t="array" ref="AX1390">SUM(MID(0&amp;AW1390,LARGE(INDEX(ISNUMBER(--MID(AW1390,ROW($1:$8),1))*ROW($1:$8),),ROW($1:$8))+1,1)*10^ROW($1:$8)/10)</f>
        <v>0</v>
      </c>
      <c r="AY1390" s="673" t="e">
        <f>VLOOKUP($AX1390,'Item Master Data'!$A:$F,3,FALSE)</f>
        <v>#N/A</v>
      </c>
      <c r="AZ1390" s="673" t="e">
        <f>VLOOKUP($AX1390,'Item Master Data'!$A:$F,6,FALSE)</f>
        <v>#N/A</v>
      </c>
      <c r="BA1390" s="673" t="e">
        <f>X1390/BB1390</f>
        <v>#N/A</v>
      </c>
      <c r="BB1390" s="673" t="e">
        <f>VLOOKUP(AX1390,'Item Master Data'!$A:$G,7,FALSE)</f>
        <v>#N/A</v>
      </c>
      <c r="BC1390" s="673"/>
      <c r="BD1390" s="673" t="e">
        <f>W1390-AZ1390</f>
        <v>#N/A</v>
      </c>
    </row>
    <row r="1391" spans="1:56">
      <c r="A1391" s="544"/>
      <c r="B1391" s="724">
        <v>44523</v>
      </c>
      <c r="C1391" s="724">
        <v>44544</v>
      </c>
      <c r="D1391" s="687" t="s">
        <v>3247</v>
      </c>
      <c r="E1391" s="676" t="s">
        <v>3442</v>
      </c>
      <c r="F1391" s="676"/>
      <c r="G1391" s="761">
        <v>2022</v>
      </c>
      <c r="H1391" s="761">
        <v>5</v>
      </c>
      <c r="I1391" s="761"/>
      <c r="J1391" s="762"/>
      <c r="K1391" s="763" t="s">
        <v>3443</v>
      </c>
      <c r="L1391" s="761" t="s">
        <v>3249</v>
      </c>
      <c r="M1391" s="764">
        <v>44522</v>
      </c>
      <c r="N1391" s="764"/>
      <c r="O1391" s="764"/>
      <c r="P1391" s="762"/>
      <c r="Q1391" s="762"/>
      <c r="R1391" s="762"/>
      <c r="S1391" s="761" t="s">
        <v>2425</v>
      </c>
      <c r="T1391" s="761">
        <v>60</v>
      </c>
      <c r="U1391" s="761">
        <v>49401140</v>
      </c>
      <c r="V1391" s="761" t="s">
        <v>973</v>
      </c>
      <c r="W1391" s="761">
        <v>400</v>
      </c>
      <c r="X1391" s="765">
        <v>384</v>
      </c>
      <c r="Y1391" s="679">
        <v>153600</v>
      </c>
      <c r="Z1391" s="443">
        <v>0.55000000000000004</v>
      </c>
      <c r="AA1391" s="682">
        <f>Y1391*Z1391</f>
        <v>84480</v>
      </c>
      <c r="AB1391" s="682"/>
      <c r="AC1391" s="444">
        <v>0</v>
      </c>
      <c r="AD1391" s="692"/>
      <c r="AE1391" s="684"/>
      <c r="AF1391" s="695">
        <f>AA1391+AD1391+AE1391</f>
        <v>84480</v>
      </c>
      <c r="AG1391" s="676" t="s">
        <v>47</v>
      </c>
      <c r="AH1391" s="676">
        <v>100</v>
      </c>
      <c r="AI1391" s="685"/>
      <c r="AJ1391" s="676" t="s">
        <v>3639</v>
      </c>
      <c r="AK1391" s="696" t="s">
        <v>2408</v>
      </c>
      <c r="AL1391" s="676">
        <v>81301</v>
      </c>
      <c r="AM1391" s="676" t="s">
        <v>52</v>
      </c>
      <c r="AN1391" s="676" t="s">
        <v>1076</v>
      </c>
      <c r="AO1391" s="442"/>
      <c r="AP1391" s="688"/>
      <c r="AQ1391" s="688" t="s">
        <v>37</v>
      </c>
      <c r="AR1391" s="688"/>
      <c r="AS1391" s="562"/>
      <c r="AT1391" s="697"/>
      <c r="AU1391" s="697"/>
      <c r="AV1391" s="662"/>
      <c r="AW1391" s="673">
        <f>U1391</f>
        <v>49401140</v>
      </c>
      <c r="AX1391" s="673" cm="1">
        <f t="array" ref="AX1391">SUM(MID(0&amp;AW1391,LARGE(INDEX(ISNUMBER(--MID(AW1391,ROW($1:$8),1))*ROW($1:$8),),ROW($1:$8))+1,1)*10^ROW($1:$8)/10)</f>
        <v>49401140</v>
      </c>
      <c r="AY1391" s="673" t="str">
        <f>VLOOKUP($AX1391,'Item Master Data'!$A:$F,3,FALSE)</f>
        <v>Q.PEAK DUO BLK ML G10.a+</v>
      </c>
      <c r="AZ1391" s="673">
        <f>VLOOKUP($AX1391,'Item Master Data'!$A:$F,6,FALSE)</f>
        <v>400</v>
      </c>
      <c r="BA1391" s="673">
        <f>X1391/BB1391</f>
        <v>12</v>
      </c>
      <c r="BB1391" s="673">
        <f>VLOOKUP(AX1391,'Item Master Data'!$A:$G,7,FALSE)</f>
        <v>32</v>
      </c>
      <c r="BC1391" s="673"/>
      <c r="BD1391" s="673">
        <f>W1391-AZ1391</f>
        <v>0</v>
      </c>
    </row>
    <row r="1392" spans="1:56">
      <c r="A1392" s="544"/>
      <c r="B1392" s="724">
        <v>44609</v>
      </c>
      <c r="C1392" s="724">
        <v>44609</v>
      </c>
      <c r="D1392" s="687" t="s">
        <v>3247</v>
      </c>
      <c r="E1392" s="676" t="s">
        <v>3276</v>
      </c>
      <c r="F1392" s="442"/>
      <c r="G1392" s="676">
        <v>2022</v>
      </c>
      <c r="H1392" s="676">
        <v>5</v>
      </c>
      <c r="I1392" s="676"/>
      <c r="J1392" s="333"/>
      <c r="K1392" s="685" t="s">
        <v>3445</v>
      </c>
      <c r="L1392" s="676" t="s">
        <v>2402</v>
      </c>
      <c r="M1392" s="689">
        <v>44532</v>
      </c>
      <c r="N1392" s="689">
        <v>44593</v>
      </c>
      <c r="O1392" s="689" t="s">
        <v>1289</v>
      </c>
      <c r="P1392" s="333"/>
      <c r="Q1392" s="333"/>
      <c r="R1392" s="333"/>
      <c r="S1392" s="442" t="s">
        <v>2425</v>
      </c>
      <c r="T1392" s="442">
        <v>60</v>
      </c>
      <c r="U1392" s="442"/>
      <c r="V1392" s="676" t="s">
        <v>973</v>
      </c>
      <c r="W1392" s="676">
        <v>400</v>
      </c>
      <c r="X1392" s="678">
        <v>832</v>
      </c>
      <c r="Y1392" s="756">
        <v>332800</v>
      </c>
      <c r="Z1392" s="443">
        <v>0.55000000000000004</v>
      </c>
      <c r="AA1392" s="682">
        <f>Y1392*Z1392</f>
        <v>183040.00000000003</v>
      </c>
      <c r="AB1392" s="682"/>
      <c r="AC1392" s="683">
        <v>0</v>
      </c>
      <c r="AD1392" s="692"/>
      <c r="AE1392" s="684"/>
      <c r="AF1392" s="695">
        <f>AA1392+AD1392+AE1392</f>
        <v>183040.00000000003</v>
      </c>
      <c r="AG1392" s="676" t="s">
        <v>1073</v>
      </c>
      <c r="AH1392" s="676"/>
      <c r="AI1392" s="685" t="s">
        <v>2488</v>
      </c>
      <c r="AJ1392" s="676" t="s">
        <v>1610</v>
      </c>
      <c r="AK1392" s="696" t="s">
        <v>1149</v>
      </c>
      <c r="AL1392" s="676">
        <v>78744</v>
      </c>
      <c r="AM1392" s="676" t="s">
        <v>52</v>
      </c>
      <c r="AN1392" s="725" t="s">
        <v>50</v>
      </c>
      <c r="AO1392" s="442"/>
      <c r="AP1392" s="688"/>
      <c r="AQ1392" s="688" t="s">
        <v>37</v>
      </c>
      <c r="AR1392" s="688" t="s">
        <v>1700</v>
      </c>
      <c r="AS1392" s="562"/>
      <c r="AT1392" s="697"/>
      <c r="AU1392" s="697"/>
      <c r="AV1392" s="662">
        <v>0.45500000000000002</v>
      </c>
      <c r="AW1392" s="673">
        <f>U1392</f>
        <v>0</v>
      </c>
      <c r="AX1392" s="673" cm="1">
        <f t="array" ref="AX1392">SUM(MID(0&amp;AW1392,LARGE(INDEX(ISNUMBER(--MID(AW1392,ROW($1:$8),1))*ROW($1:$8),),ROW($1:$8))+1,1)*10^ROW($1:$8)/10)</f>
        <v>0</v>
      </c>
      <c r="AY1392" s="673" t="e">
        <f>VLOOKUP($AX1392,'Item Master Data'!$A:$F,3,FALSE)</f>
        <v>#N/A</v>
      </c>
      <c r="AZ1392" s="673" t="e">
        <f>VLOOKUP($AX1392,'Item Master Data'!$A:$F,6,FALSE)</f>
        <v>#N/A</v>
      </c>
      <c r="BA1392" s="673" t="e">
        <f>X1392/BB1392</f>
        <v>#N/A</v>
      </c>
      <c r="BB1392" s="673" t="e">
        <f>VLOOKUP(AX1392,'Item Master Data'!$A:$G,7,FALSE)</f>
        <v>#N/A</v>
      </c>
      <c r="BC1392" s="673"/>
      <c r="BD1392" s="673" t="e">
        <f>W1392-AZ1392</f>
        <v>#N/A</v>
      </c>
    </row>
    <row r="1393" spans="1:56">
      <c r="A1393" s="544"/>
      <c r="B1393" s="724">
        <v>44636</v>
      </c>
      <c r="C1393" s="724">
        <v>44636</v>
      </c>
      <c r="D1393" s="687" t="s">
        <v>3247</v>
      </c>
      <c r="E1393" s="676"/>
      <c r="F1393" s="442"/>
      <c r="G1393" s="676">
        <v>2022</v>
      </c>
      <c r="H1393" s="676">
        <v>5</v>
      </c>
      <c r="I1393" s="676"/>
      <c r="J1393" s="333"/>
      <c r="K1393" s="685" t="s">
        <v>3364</v>
      </c>
      <c r="L1393" s="676" t="s">
        <v>3348</v>
      </c>
      <c r="M1393" s="689">
        <v>44503</v>
      </c>
      <c r="N1393" s="689">
        <v>44669</v>
      </c>
      <c r="O1393" s="689"/>
      <c r="P1393" s="333"/>
      <c r="Q1393" s="333"/>
      <c r="R1393" s="333"/>
      <c r="S1393" s="676" t="s">
        <v>2425</v>
      </c>
      <c r="T1393" s="442">
        <v>72</v>
      </c>
      <c r="U1393" s="442" t="s">
        <v>1086</v>
      </c>
      <c r="V1393" s="676" t="s">
        <v>3349</v>
      </c>
      <c r="W1393" s="676">
        <v>475</v>
      </c>
      <c r="X1393" s="678">
        <v>2088</v>
      </c>
      <c r="Y1393" s="693">
        <v>991800</v>
      </c>
      <c r="Z1393" s="443">
        <v>0.47</v>
      </c>
      <c r="AA1393" s="682">
        <f>Y1393*Z1393</f>
        <v>466146</v>
      </c>
      <c r="AB1393" s="682"/>
      <c r="AC1393" s="444">
        <v>0</v>
      </c>
      <c r="AD1393" s="692"/>
      <c r="AE1393" s="441"/>
      <c r="AF1393" s="695">
        <f>AA1393+AD1393+AE1393</f>
        <v>466146</v>
      </c>
      <c r="AG1393" s="676" t="s">
        <v>1073</v>
      </c>
      <c r="AH1393" s="676"/>
      <c r="AI1393" s="685" t="s">
        <v>2488</v>
      </c>
      <c r="AJ1393" s="676" t="s">
        <v>1387</v>
      </c>
      <c r="AK1393" s="696" t="s">
        <v>1388</v>
      </c>
      <c r="AL1393" s="676">
        <v>23222</v>
      </c>
      <c r="AM1393" s="676" t="s">
        <v>52</v>
      </c>
      <c r="AN1393" s="676" t="s">
        <v>1089</v>
      </c>
      <c r="AO1393" s="442"/>
      <c r="AP1393" s="688"/>
      <c r="AQ1393" s="688" t="s">
        <v>37</v>
      </c>
      <c r="AR1393" s="688"/>
      <c r="AS1393" s="562"/>
      <c r="AT1393" s="697"/>
      <c r="AU1393" s="697"/>
      <c r="AV1393" s="662"/>
      <c r="AW1393" s="673" t="str">
        <f>U1393</f>
        <v>12005833C</v>
      </c>
      <c r="AX1393" s="673" cm="1">
        <f t="array" ref="AX1393">SUM(MID(0&amp;AW1393,LARGE(INDEX(ISNUMBER(--MID(AW1393,ROW($1:$8),1))*ROW($1:$8),),ROW($1:$8))+1,1)*10^ROW($1:$8)/10)</f>
        <v>12005833</v>
      </c>
      <c r="AY1393" s="673" t="str">
        <f>VLOOKUP($AX1393,'Item Master Data'!$A:$F,3,FALSE)</f>
        <v>Q.PEAK DUO XL G10 BFG</v>
      </c>
      <c r="AZ1393" s="673">
        <f>VLOOKUP($AX1393,'Item Master Data'!$A:$F,6,FALSE)</f>
        <v>475</v>
      </c>
      <c r="BA1393" s="673" t="e">
        <f>X1393/BB1393</f>
        <v>#VALUE!</v>
      </c>
      <c r="BB1393" s="673" t="str">
        <f>VLOOKUP(AX1393,'Item Master Data'!$A:$G,7,FALSE)</f>
        <v> 30</v>
      </c>
      <c r="BC1393" s="673"/>
      <c r="BD1393" s="673">
        <f>W1393-AZ1393</f>
        <v>0</v>
      </c>
    </row>
    <row r="1394" spans="1:56">
      <c r="A1394" s="544"/>
      <c r="B1394" s="724">
        <v>44659</v>
      </c>
      <c r="C1394" s="724">
        <v>44659</v>
      </c>
      <c r="D1394" s="687" t="s">
        <v>3247</v>
      </c>
      <c r="E1394" s="676"/>
      <c r="F1394" s="442"/>
      <c r="G1394" s="676">
        <v>2022</v>
      </c>
      <c r="H1394" s="676">
        <v>5</v>
      </c>
      <c r="I1394" s="676"/>
      <c r="J1394" s="333"/>
      <c r="K1394" s="685" t="s">
        <v>3447</v>
      </c>
      <c r="L1394" s="676" t="s">
        <v>2405</v>
      </c>
      <c r="M1394" s="689">
        <v>44532</v>
      </c>
      <c r="N1394" s="689">
        <v>44652</v>
      </c>
      <c r="O1394" s="689"/>
      <c r="P1394" s="333"/>
      <c r="Q1394" s="333"/>
      <c r="R1394" s="333"/>
      <c r="S1394" s="442" t="s">
        <v>2425</v>
      </c>
      <c r="T1394" s="442">
        <v>60</v>
      </c>
      <c r="U1394" s="442">
        <v>49401140</v>
      </c>
      <c r="V1394" s="442" t="s">
        <v>973</v>
      </c>
      <c r="W1394" s="676">
        <v>400</v>
      </c>
      <c r="X1394" s="678">
        <v>1536</v>
      </c>
      <c r="Y1394" s="679">
        <v>614400</v>
      </c>
      <c r="Z1394" s="443">
        <v>0.55000000000000004</v>
      </c>
      <c r="AA1394" s="682">
        <f>Y1394*Z1394</f>
        <v>337920</v>
      </c>
      <c r="AB1394" s="682"/>
      <c r="AC1394" s="444">
        <v>0</v>
      </c>
      <c r="AD1394" s="692"/>
      <c r="AE1394" s="441"/>
      <c r="AF1394" s="695">
        <f>AA1394+AD1394+AE1394</f>
        <v>337920</v>
      </c>
      <c r="AG1394" s="676" t="s">
        <v>1073</v>
      </c>
      <c r="AH1394" s="676"/>
      <c r="AI1394" s="685" t="s">
        <v>2488</v>
      </c>
      <c r="AJ1394" s="676" t="s">
        <v>2436</v>
      </c>
      <c r="AK1394" s="696" t="s">
        <v>2408</v>
      </c>
      <c r="AL1394" s="676">
        <v>80223</v>
      </c>
      <c r="AM1394" s="676" t="s">
        <v>52</v>
      </c>
      <c r="AN1394" s="676"/>
      <c r="AO1394" s="442"/>
      <c r="AP1394" s="688"/>
      <c r="AQ1394" s="688" t="s">
        <v>37</v>
      </c>
      <c r="AR1394" s="688"/>
      <c r="AS1394" s="562"/>
      <c r="AT1394" s="697"/>
      <c r="AU1394" s="697"/>
      <c r="AV1394" s="662"/>
      <c r="AW1394" s="673">
        <f>U1394</f>
        <v>49401140</v>
      </c>
      <c r="AX1394" s="673" cm="1">
        <f t="array" ref="AX1394">SUM(MID(0&amp;AW1394,LARGE(INDEX(ISNUMBER(--MID(AW1394,ROW($1:$8),1))*ROW($1:$8),),ROW($1:$8))+1,1)*10^ROW($1:$8)/10)</f>
        <v>49401140</v>
      </c>
      <c r="AY1394" s="673" t="str">
        <f>VLOOKUP($AX1394,'Item Master Data'!$A:$F,3,FALSE)</f>
        <v>Q.PEAK DUO BLK ML G10.a+</v>
      </c>
      <c r="AZ1394" s="673">
        <f>VLOOKUP($AX1394,'Item Master Data'!$A:$F,6,FALSE)</f>
        <v>400</v>
      </c>
      <c r="BA1394" s="673">
        <f>X1394/BB1394</f>
        <v>48</v>
      </c>
      <c r="BB1394" s="673">
        <f>VLOOKUP(AX1394,'Item Master Data'!$A:$G,7,FALSE)</f>
        <v>32</v>
      </c>
      <c r="BC1394" s="673"/>
      <c r="BD1394" s="673">
        <f>W1394-AZ1394</f>
        <v>0</v>
      </c>
    </row>
    <row r="1395" spans="1:56">
      <c r="A1395" s="544"/>
      <c r="B1395" s="724">
        <v>44631</v>
      </c>
      <c r="C1395" s="724">
        <v>44631</v>
      </c>
      <c r="D1395" s="687" t="s">
        <v>3247</v>
      </c>
      <c r="E1395" s="676" t="s">
        <v>3276</v>
      </c>
      <c r="F1395" s="442"/>
      <c r="G1395" s="676">
        <v>2022</v>
      </c>
      <c r="H1395" s="676">
        <v>5</v>
      </c>
      <c r="I1395" s="676"/>
      <c r="J1395" s="333"/>
      <c r="K1395" s="685" t="s">
        <v>3373</v>
      </c>
      <c r="L1395" s="676" t="s">
        <v>3295</v>
      </c>
      <c r="M1395" s="689">
        <v>44504</v>
      </c>
      <c r="N1395" s="689">
        <v>44683</v>
      </c>
      <c r="O1395" s="689" t="s">
        <v>1289</v>
      </c>
      <c r="P1395" s="333"/>
      <c r="Q1395" s="333"/>
      <c r="R1395" s="333"/>
      <c r="S1395" s="442" t="s">
        <v>2425</v>
      </c>
      <c r="T1395" s="442">
        <v>60</v>
      </c>
      <c r="U1395" s="442">
        <v>49401140</v>
      </c>
      <c r="V1395" s="442" t="s">
        <v>973</v>
      </c>
      <c r="W1395" s="676">
        <v>400</v>
      </c>
      <c r="X1395" s="678">
        <v>768</v>
      </c>
      <c r="Y1395" s="693">
        <v>307200</v>
      </c>
      <c r="Z1395" s="443">
        <v>0.55000000000000004</v>
      </c>
      <c r="AA1395" s="682">
        <f>Y1395*Z1395</f>
        <v>168960</v>
      </c>
      <c r="AB1395" s="682"/>
      <c r="AC1395" s="444">
        <v>0</v>
      </c>
      <c r="AD1395" s="692"/>
      <c r="AE1395" s="441"/>
      <c r="AF1395" s="695">
        <f>AA1395+AD1395+AE1395</f>
        <v>168960</v>
      </c>
      <c r="AG1395" s="676" t="s">
        <v>1073</v>
      </c>
      <c r="AH1395" s="676"/>
      <c r="AI1395" s="685" t="s">
        <v>2488</v>
      </c>
      <c r="AJ1395" s="676" t="s">
        <v>3297</v>
      </c>
      <c r="AK1395" s="696" t="s">
        <v>1149</v>
      </c>
      <c r="AL1395" s="676">
        <v>79936</v>
      </c>
      <c r="AM1395" s="676" t="s">
        <v>52</v>
      </c>
      <c r="AN1395" s="676"/>
      <c r="AO1395" s="442"/>
      <c r="AP1395" s="688"/>
      <c r="AQ1395" s="688" t="s">
        <v>37</v>
      </c>
      <c r="AR1395" s="688" t="s">
        <v>3298</v>
      </c>
      <c r="AS1395" s="562"/>
      <c r="AT1395" s="697"/>
      <c r="AU1395" s="697"/>
      <c r="AV1395" s="662">
        <v>0.49</v>
      </c>
      <c r="AW1395" s="673">
        <f>U1395</f>
        <v>49401140</v>
      </c>
      <c r="AX1395" s="673" cm="1">
        <f t="array" ref="AX1395">SUM(MID(0&amp;AW1395,LARGE(INDEX(ISNUMBER(--MID(AW1395,ROW($1:$8),1))*ROW($1:$8),),ROW($1:$8))+1,1)*10^ROW($1:$8)/10)</f>
        <v>49401140</v>
      </c>
      <c r="AY1395" s="673" t="str">
        <f>VLOOKUP($AX1395,'Item Master Data'!$A:$F,3,FALSE)</f>
        <v>Q.PEAK DUO BLK ML G10.a+</v>
      </c>
      <c r="AZ1395" s="673">
        <f>VLOOKUP($AX1395,'Item Master Data'!$A:$F,6,FALSE)</f>
        <v>400</v>
      </c>
      <c r="BA1395" s="673">
        <f>X1395/BB1395</f>
        <v>24</v>
      </c>
      <c r="BB1395" s="673">
        <f>VLOOKUP(AX1395,'Item Master Data'!$A:$G,7,FALSE)</f>
        <v>32</v>
      </c>
      <c r="BC1395" s="673"/>
      <c r="BD1395" s="673">
        <f>W1395-AZ1395</f>
        <v>0</v>
      </c>
    </row>
    <row r="1396" spans="1:56">
      <c r="A1396" s="544"/>
      <c r="B1396" s="724"/>
      <c r="C1396" s="724"/>
      <c r="D1396" s="687" t="s">
        <v>3247</v>
      </c>
      <c r="E1396" s="676" t="s">
        <v>3276</v>
      </c>
      <c r="F1396" s="442"/>
      <c r="G1396" s="676">
        <v>2022</v>
      </c>
      <c r="H1396" s="442">
        <v>5</v>
      </c>
      <c r="I1396" s="676"/>
      <c r="J1396" s="333"/>
      <c r="K1396" s="685" t="s">
        <v>3449</v>
      </c>
      <c r="L1396" s="676" t="s">
        <v>3319</v>
      </c>
      <c r="M1396" s="689">
        <v>44497</v>
      </c>
      <c r="N1396" s="689">
        <v>44593</v>
      </c>
      <c r="O1396" s="689"/>
      <c r="P1396" s="333"/>
      <c r="Q1396" s="333"/>
      <c r="R1396" s="333"/>
      <c r="S1396" s="442" t="s">
        <v>2425</v>
      </c>
      <c r="T1396" s="442">
        <v>60</v>
      </c>
      <c r="U1396" s="442">
        <v>49401140</v>
      </c>
      <c r="V1396" s="442" t="s">
        <v>985</v>
      </c>
      <c r="W1396" s="676">
        <v>400</v>
      </c>
      <c r="X1396" s="678">
        <v>1536</v>
      </c>
      <c r="Y1396" s="679">
        <v>614400</v>
      </c>
      <c r="Z1396" s="443">
        <v>0.46500000000000002</v>
      </c>
      <c r="AA1396" s="682">
        <f>Y1396*Z1396</f>
        <v>285696</v>
      </c>
      <c r="AB1396" s="682"/>
      <c r="AC1396" s="444">
        <v>0</v>
      </c>
      <c r="AD1396" s="692"/>
      <c r="AE1396" s="441"/>
      <c r="AF1396" s="695">
        <f>AA1396+AD1396+AE1396</f>
        <v>285696</v>
      </c>
      <c r="AG1396" s="442" t="s">
        <v>1073</v>
      </c>
      <c r="AH1396" s="676"/>
      <c r="AI1396" s="685" t="s">
        <v>2488</v>
      </c>
      <c r="AJ1396" s="442" t="s">
        <v>3320</v>
      </c>
      <c r="AK1396" s="696" t="s">
        <v>1149</v>
      </c>
      <c r="AL1396" s="676">
        <v>77494</v>
      </c>
      <c r="AM1396" s="442" t="s">
        <v>52</v>
      </c>
      <c r="AN1396" s="442" t="s">
        <v>1076</v>
      </c>
      <c r="AO1396" s="442"/>
      <c r="AP1396" s="688"/>
      <c r="AQ1396" s="688" t="s">
        <v>37</v>
      </c>
      <c r="AR1396" s="688" t="s">
        <v>2619</v>
      </c>
      <c r="AS1396" s="562"/>
      <c r="AT1396" s="697"/>
      <c r="AU1396" s="697"/>
      <c r="AV1396" s="662">
        <v>0.46500000000000002</v>
      </c>
      <c r="AW1396" s="673">
        <f>U1396</f>
        <v>49401140</v>
      </c>
      <c r="AX1396" s="673" cm="1">
        <f t="array" ref="AX1396">SUM(MID(0&amp;AW1396,LARGE(INDEX(ISNUMBER(--MID(AW1396,ROW($1:$8),1))*ROW($1:$8),),ROW($1:$8))+1,1)*10^ROW($1:$8)/10)</f>
        <v>49401140</v>
      </c>
      <c r="AY1396" s="673" t="str">
        <f>VLOOKUP($AX1396,'Item Master Data'!$A:$F,3,FALSE)</f>
        <v>Q.PEAK DUO BLK ML G10.a+</v>
      </c>
      <c r="AZ1396" s="673">
        <f>VLOOKUP($AX1396,'Item Master Data'!$A:$F,6,FALSE)</f>
        <v>400</v>
      </c>
      <c r="BA1396" s="673">
        <f>X1396/BB1396</f>
        <v>48</v>
      </c>
      <c r="BB1396" s="673">
        <f>VLOOKUP(AX1396,'Item Master Data'!$A:$G,7,FALSE)</f>
        <v>32</v>
      </c>
      <c r="BC1396" s="673"/>
      <c r="BD1396" s="673">
        <f>W1396-AZ1396</f>
        <v>0</v>
      </c>
    </row>
    <row r="1397" spans="1:56">
      <c r="A1397" s="544"/>
      <c r="B1397" s="724"/>
      <c r="C1397" s="724"/>
      <c r="D1397" s="687" t="s">
        <v>3247</v>
      </c>
      <c r="E1397" s="676" t="s">
        <v>3276</v>
      </c>
      <c r="F1397" s="442"/>
      <c r="G1397" s="676">
        <v>2022</v>
      </c>
      <c r="H1397" s="442">
        <v>5</v>
      </c>
      <c r="I1397" s="676"/>
      <c r="J1397" s="333"/>
      <c r="K1397" s="685" t="s">
        <v>3450</v>
      </c>
      <c r="L1397" s="676" t="s">
        <v>3319</v>
      </c>
      <c r="M1397" s="689">
        <v>44497</v>
      </c>
      <c r="N1397" s="689">
        <v>44621</v>
      </c>
      <c r="O1397" s="689"/>
      <c r="P1397" s="333"/>
      <c r="Q1397" s="333"/>
      <c r="R1397" s="333"/>
      <c r="S1397" s="442" t="s">
        <v>2425</v>
      </c>
      <c r="T1397" s="442">
        <v>60</v>
      </c>
      <c r="U1397" s="442">
        <v>49401140</v>
      </c>
      <c r="V1397" s="442" t="s">
        <v>985</v>
      </c>
      <c r="W1397" s="676">
        <v>400</v>
      </c>
      <c r="X1397" s="678">
        <v>1536</v>
      </c>
      <c r="Y1397" s="679">
        <v>614400</v>
      </c>
      <c r="Z1397" s="443">
        <v>0.46500000000000002</v>
      </c>
      <c r="AA1397" s="682">
        <f>Y1397*Z1397</f>
        <v>285696</v>
      </c>
      <c r="AB1397" s="682"/>
      <c r="AC1397" s="444">
        <v>0</v>
      </c>
      <c r="AD1397" s="692"/>
      <c r="AE1397" s="441"/>
      <c r="AF1397" s="695">
        <f>AA1397+AD1397+AE1397</f>
        <v>285696</v>
      </c>
      <c r="AG1397" s="442" t="s">
        <v>1073</v>
      </c>
      <c r="AH1397" s="676"/>
      <c r="AI1397" s="685" t="s">
        <v>2488</v>
      </c>
      <c r="AJ1397" s="442" t="s">
        <v>3320</v>
      </c>
      <c r="AK1397" s="696" t="s">
        <v>1149</v>
      </c>
      <c r="AL1397" s="676">
        <v>77494</v>
      </c>
      <c r="AM1397" s="442" t="s">
        <v>52</v>
      </c>
      <c r="AN1397" s="442" t="s">
        <v>1076</v>
      </c>
      <c r="AO1397" s="442"/>
      <c r="AP1397" s="688"/>
      <c r="AQ1397" s="688" t="s">
        <v>37</v>
      </c>
      <c r="AR1397" s="688" t="s">
        <v>2619</v>
      </c>
      <c r="AS1397" s="562"/>
      <c r="AT1397" s="697"/>
      <c r="AU1397" s="697"/>
      <c r="AV1397" s="662">
        <v>0.46500000000000002</v>
      </c>
      <c r="AW1397" s="673">
        <f>U1397</f>
        <v>49401140</v>
      </c>
      <c r="AX1397" s="673" cm="1">
        <f t="array" ref="AX1397">SUM(MID(0&amp;AW1397,LARGE(INDEX(ISNUMBER(--MID(AW1397,ROW($1:$8),1))*ROW($1:$8),),ROW($1:$8))+1,1)*10^ROW($1:$8)/10)</f>
        <v>49401140</v>
      </c>
      <c r="AY1397" s="673" t="str">
        <f>VLOOKUP($AX1397,'Item Master Data'!$A:$F,3,FALSE)</f>
        <v>Q.PEAK DUO BLK ML G10.a+</v>
      </c>
      <c r="AZ1397" s="673">
        <f>VLOOKUP($AX1397,'Item Master Data'!$A:$F,6,FALSE)</f>
        <v>400</v>
      </c>
      <c r="BA1397" s="673">
        <f>X1397/BB1397</f>
        <v>48</v>
      </c>
      <c r="BB1397" s="673">
        <f>VLOOKUP(AX1397,'Item Master Data'!$A:$G,7,FALSE)</f>
        <v>32</v>
      </c>
      <c r="BC1397" s="673"/>
      <c r="BD1397" s="673">
        <f>W1397-AZ1397</f>
        <v>0</v>
      </c>
    </row>
    <row r="1398" spans="1:56">
      <c r="A1398" s="544"/>
      <c r="B1398" s="724"/>
      <c r="C1398" s="724"/>
      <c r="D1398" s="687" t="s">
        <v>3247</v>
      </c>
      <c r="E1398" s="676" t="s">
        <v>3276</v>
      </c>
      <c r="F1398" s="676"/>
      <c r="G1398" s="676">
        <v>2022</v>
      </c>
      <c r="H1398" s="676">
        <v>5</v>
      </c>
      <c r="I1398" s="676"/>
      <c r="J1398" s="677"/>
      <c r="K1398" s="685" t="s">
        <v>3451</v>
      </c>
      <c r="L1398" s="676" t="s">
        <v>3319</v>
      </c>
      <c r="M1398" s="689">
        <v>44497</v>
      </c>
      <c r="N1398" s="689">
        <v>44621</v>
      </c>
      <c r="O1398" s="689"/>
      <c r="P1398" s="333"/>
      <c r="Q1398" s="333"/>
      <c r="R1398" s="333"/>
      <c r="S1398" s="442" t="s">
        <v>2425</v>
      </c>
      <c r="T1398" s="442">
        <v>60</v>
      </c>
      <c r="U1398" s="676">
        <v>49401140</v>
      </c>
      <c r="V1398" s="442" t="s">
        <v>985</v>
      </c>
      <c r="W1398" s="676">
        <v>400</v>
      </c>
      <c r="X1398" s="678">
        <v>4608</v>
      </c>
      <c r="Y1398" s="679">
        <v>1843200</v>
      </c>
      <c r="Z1398" s="443">
        <v>0.45500000000000002</v>
      </c>
      <c r="AA1398" s="682">
        <f>Y1398*Z1398</f>
        <v>838656</v>
      </c>
      <c r="AB1398" s="682"/>
      <c r="AC1398" s="444">
        <v>0</v>
      </c>
      <c r="AD1398" s="692"/>
      <c r="AE1398" s="684"/>
      <c r="AF1398" s="695">
        <f>AA1398+AD1398+AE1398</f>
        <v>838656</v>
      </c>
      <c r="AG1398" s="442" t="s">
        <v>1073</v>
      </c>
      <c r="AH1398" s="676"/>
      <c r="AI1398" s="685" t="s">
        <v>2488</v>
      </c>
      <c r="AJ1398" s="676" t="s">
        <v>3320</v>
      </c>
      <c r="AK1398" s="696" t="s">
        <v>1149</v>
      </c>
      <c r="AL1398" s="676">
        <v>77494</v>
      </c>
      <c r="AM1398" s="442" t="s">
        <v>52</v>
      </c>
      <c r="AN1398" s="676" t="s">
        <v>1076</v>
      </c>
      <c r="AO1398" s="442"/>
      <c r="AP1398" s="688"/>
      <c r="AQ1398" s="688" t="s">
        <v>37</v>
      </c>
      <c r="AR1398" s="688" t="s">
        <v>3452</v>
      </c>
      <c r="AS1398" s="562"/>
      <c r="AT1398" s="697"/>
      <c r="AU1398" s="697"/>
      <c r="AV1398" s="662">
        <v>0.45500000000000002</v>
      </c>
      <c r="AW1398" s="673">
        <f>U1398</f>
        <v>49401140</v>
      </c>
      <c r="AX1398" s="673" cm="1">
        <f t="array" ref="AX1398">SUM(MID(0&amp;AW1398,LARGE(INDEX(ISNUMBER(--MID(AW1398,ROW($1:$8),1))*ROW($1:$8),),ROW($1:$8))+1,1)*10^ROW($1:$8)/10)</f>
        <v>49401140</v>
      </c>
      <c r="AY1398" s="673" t="str">
        <f>VLOOKUP($AX1398,'Item Master Data'!$A:$F,3,FALSE)</f>
        <v>Q.PEAK DUO BLK ML G10.a+</v>
      </c>
      <c r="AZ1398" s="673">
        <f>VLOOKUP($AX1398,'Item Master Data'!$A:$F,6,FALSE)</f>
        <v>400</v>
      </c>
      <c r="BA1398" s="673">
        <f>X1398/BB1398</f>
        <v>144</v>
      </c>
      <c r="BB1398" s="673">
        <f>VLOOKUP(AX1398,'Item Master Data'!$A:$G,7,FALSE)</f>
        <v>32</v>
      </c>
      <c r="BC1398" s="673"/>
      <c r="BD1398" s="673">
        <f>W1398-AZ1398</f>
        <v>0</v>
      </c>
    </row>
    <row r="1399" spans="1:56">
      <c r="A1399" s="544"/>
      <c r="B1399" s="724">
        <v>44628</v>
      </c>
      <c r="C1399" s="724">
        <v>44628</v>
      </c>
      <c r="D1399" s="687" t="s">
        <v>3247</v>
      </c>
      <c r="E1399" s="676" t="s">
        <v>3276</v>
      </c>
      <c r="F1399" s="676"/>
      <c r="G1399" s="676">
        <v>2022</v>
      </c>
      <c r="H1399" s="676">
        <v>5</v>
      </c>
      <c r="I1399" s="676"/>
      <c r="J1399" s="333"/>
      <c r="K1399" s="685" t="s">
        <v>3388</v>
      </c>
      <c r="L1399" s="676" t="s">
        <v>2410</v>
      </c>
      <c r="M1399" s="689">
        <v>44491</v>
      </c>
      <c r="N1399" s="689">
        <v>44596</v>
      </c>
      <c r="O1399" s="689" t="s">
        <v>2411</v>
      </c>
      <c r="P1399" s="333"/>
      <c r="Q1399" s="333"/>
      <c r="R1399" s="333"/>
      <c r="S1399" s="442" t="s">
        <v>2425</v>
      </c>
      <c r="T1399" s="442">
        <v>60</v>
      </c>
      <c r="U1399" s="676">
        <v>49401140</v>
      </c>
      <c r="V1399" s="442" t="s">
        <v>973</v>
      </c>
      <c r="W1399" s="676">
        <v>400</v>
      </c>
      <c r="X1399" s="678">
        <v>832</v>
      </c>
      <c r="Y1399" s="679">
        <v>332800</v>
      </c>
      <c r="Z1399" s="443">
        <v>0.55000000000000004</v>
      </c>
      <c r="AA1399" s="682">
        <f>Y1399*Z1399</f>
        <v>183040.00000000003</v>
      </c>
      <c r="AB1399" s="682"/>
      <c r="AC1399" s="444">
        <v>0</v>
      </c>
      <c r="AD1399" s="692"/>
      <c r="AE1399" s="684"/>
      <c r="AF1399" s="695">
        <f>AA1399+AD1399+AE1399</f>
        <v>183040.00000000003</v>
      </c>
      <c r="AG1399" s="442" t="s">
        <v>1073</v>
      </c>
      <c r="AH1399" s="676"/>
      <c r="AI1399" s="685" t="s">
        <v>2488</v>
      </c>
      <c r="AJ1399" s="676" t="s">
        <v>2412</v>
      </c>
      <c r="AK1399" s="696" t="s">
        <v>1408</v>
      </c>
      <c r="AL1399" s="676">
        <v>89118</v>
      </c>
      <c r="AM1399" s="442" t="s">
        <v>52</v>
      </c>
      <c r="AN1399" s="676"/>
      <c r="AO1399" s="442"/>
      <c r="AP1399" s="688"/>
      <c r="AQ1399" s="688" t="s">
        <v>37</v>
      </c>
      <c r="AR1399" s="688" t="s">
        <v>1700</v>
      </c>
      <c r="AS1399" s="562"/>
      <c r="AT1399" s="697"/>
      <c r="AU1399" s="697"/>
      <c r="AV1399" s="662">
        <v>0.45500000000000002</v>
      </c>
      <c r="AW1399" s="673">
        <f>U1399</f>
        <v>49401140</v>
      </c>
      <c r="AX1399" s="673" cm="1">
        <f t="array" ref="AX1399">SUM(MID(0&amp;AW1399,LARGE(INDEX(ISNUMBER(--MID(AW1399,ROW($1:$8),1))*ROW($1:$8),),ROW($1:$8))+1,1)*10^ROW($1:$8)/10)</f>
        <v>49401140</v>
      </c>
      <c r="AY1399" s="673" t="str">
        <f>VLOOKUP($AX1399,'Item Master Data'!$A:$F,3,FALSE)</f>
        <v>Q.PEAK DUO BLK ML G10.a+</v>
      </c>
      <c r="AZ1399" s="673">
        <f>VLOOKUP($AX1399,'Item Master Data'!$A:$F,6,FALSE)</f>
        <v>400</v>
      </c>
      <c r="BA1399" s="673">
        <f>X1399/BB1399</f>
        <v>26</v>
      </c>
      <c r="BB1399" s="673">
        <f>VLOOKUP(AX1399,'Item Master Data'!$A:$G,7,FALSE)</f>
        <v>32</v>
      </c>
      <c r="BC1399" s="673"/>
      <c r="BD1399" s="673">
        <f>W1399-AZ1399</f>
        <v>0</v>
      </c>
    </row>
    <row r="1400" spans="1:56">
      <c r="A1400" s="544"/>
      <c r="B1400" s="724">
        <v>44628</v>
      </c>
      <c r="C1400" s="724">
        <v>44628</v>
      </c>
      <c r="D1400" s="687" t="s">
        <v>3247</v>
      </c>
      <c r="E1400" s="676" t="s">
        <v>3276</v>
      </c>
      <c r="F1400" s="676"/>
      <c r="G1400" s="676">
        <v>2022</v>
      </c>
      <c r="H1400" s="676">
        <v>5</v>
      </c>
      <c r="I1400" s="676"/>
      <c r="J1400" s="677"/>
      <c r="K1400" s="685" t="s">
        <v>3453</v>
      </c>
      <c r="L1400" s="676" t="s">
        <v>2410</v>
      </c>
      <c r="M1400" s="689">
        <v>44491</v>
      </c>
      <c r="N1400" s="689">
        <v>44624</v>
      </c>
      <c r="O1400" s="689" t="s">
        <v>2411</v>
      </c>
      <c r="P1400" s="677"/>
      <c r="Q1400" s="677"/>
      <c r="R1400" s="677"/>
      <c r="S1400" s="676" t="s">
        <v>2425</v>
      </c>
      <c r="T1400" s="676">
        <v>60</v>
      </c>
      <c r="U1400" s="676">
        <v>49401140</v>
      </c>
      <c r="V1400" s="676" t="s">
        <v>973</v>
      </c>
      <c r="W1400" s="676">
        <v>400</v>
      </c>
      <c r="X1400" s="678">
        <v>1664</v>
      </c>
      <c r="Y1400" s="679">
        <v>665600</v>
      </c>
      <c r="Z1400" s="443">
        <v>0.55000000000000004</v>
      </c>
      <c r="AA1400" s="682">
        <f>Y1400*Z1400</f>
        <v>366080.00000000006</v>
      </c>
      <c r="AB1400" s="682"/>
      <c r="AC1400" s="444">
        <v>0</v>
      </c>
      <c r="AD1400" s="692"/>
      <c r="AE1400" s="684"/>
      <c r="AF1400" s="695">
        <f>AA1400+AD1400+AE1400</f>
        <v>366080.00000000006</v>
      </c>
      <c r="AG1400" s="442" t="s">
        <v>1073</v>
      </c>
      <c r="AH1400" s="676"/>
      <c r="AI1400" s="685" t="s">
        <v>2488</v>
      </c>
      <c r="AJ1400" s="676" t="s">
        <v>2412</v>
      </c>
      <c r="AK1400" s="696" t="s">
        <v>1408</v>
      </c>
      <c r="AL1400" s="676">
        <v>89118</v>
      </c>
      <c r="AM1400" s="442" t="s">
        <v>52</v>
      </c>
      <c r="AN1400" s="676"/>
      <c r="AO1400" s="442"/>
      <c r="AP1400" s="688"/>
      <c r="AQ1400" s="688" t="s">
        <v>37</v>
      </c>
      <c r="AR1400" s="688" t="s">
        <v>1700</v>
      </c>
      <c r="AS1400" s="562"/>
      <c r="AT1400" s="697"/>
      <c r="AU1400" s="697"/>
      <c r="AV1400" s="662">
        <v>0.45500000000000002</v>
      </c>
      <c r="AW1400" s="673">
        <f>U1400</f>
        <v>49401140</v>
      </c>
      <c r="AX1400" s="673" cm="1">
        <f t="array" ref="AX1400">SUM(MID(0&amp;AW1400,LARGE(INDEX(ISNUMBER(--MID(AW1400,ROW($1:$8),1))*ROW($1:$8),),ROW($1:$8))+1,1)*10^ROW($1:$8)/10)</f>
        <v>49401140</v>
      </c>
      <c r="AY1400" s="673" t="str">
        <f>VLOOKUP($AX1400,'Item Master Data'!$A:$F,3,FALSE)</f>
        <v>Q.PEAK DUO BLK ML G10.a+</v>
      </c>
      <c r="AZ1400" s="673">
        <f>VLOOKUP($AX1400,'Item Master Data'!$A:$F,6,FALSE)</f>
        <v>400</v>
      </c>
      <c r="BA1400" s="673">
        <f>X1400/BB1400</f>
        <v>52</v>
      </c>
      <c r="BB1400" s="673">
        <f>VLOOKUP(AX1400,'Item Master Data'!$A:$G,7,FALSE)</f>
        <v>32</v>
      </c>
      <c r="BC1400" s="673"/>
      <c r="BD1400" s="673">
        <f>W1400-AZ1400</f>
        <v>0</v>
      </c>
    </row>
    <row r="1401" spans="1:56">
      <c r="A1401" s="544"/>
      <c r="B1401" s="724"/>
      <c r="C1401" s="724"/>
      <c r="D1401" s="687" t="s">
        <v>3247</v>
      </c>
      <c r="E1401" s="676" t="s">
        <v>3276</v>
      </c>
      <c r="F1401" s="676"/>
      <c r="G1401" s="751">
        <v>2022</v>
      </c>
      <c r="H1401" s="751">
        <v>5</v>
      </c>
      <c r="I1401" s="751"/>
      <c r="J1401" s="752"/>
      <c r="K1401" s="753" t="s">
        <v>3686</v>
      </c>
      <c r="L1401" s="751" t="s">
        <v>2410</v>
      </c>
      <c r="M1401" s="754">
        <v>44504</v>
      </c>
      <c r="N1401" s="754">
        <v>44599</v>
      </c>
      <c r="O1401" s="754"/>
      <c r="P1401" s="752"/>
      <c r="Q1401" s="752"/>
      <c r="R1401" s="752"/>
      <c r="S1401" s="751" t="s">
        <v>2425</v>
      </c>
      <c r="T1401" s="751">
        <v>60</v>
      </c>
      <c r="U1401" s="751">
        <v>49401140</v>
      </c>
      <c r="V1401" s="751" t="s">
        <v>973</v>
      </c>
      <c r="W1401" s="751">
        <v>400</v>
      </c>
      <c r="X1401" s="755">
        <v>832</v>
      </c>
      <c r="Y1401" s="679">
        <v>332800</v>
      </c>
      <c r="Z1401" s="443">
        <v>0.55000000000000004</v>
      </c>
      <c r="AA1401" s="682">
        <f>Y1401*Z1401</f>
        <v>183040.00000000003</v>
      </c>
      <c r="AB1401" s="682"/>
      <c r="AC1401" s="444">
        <v>0</v>
      </c>
      <c r="AD1401" s="692"/>
      <c r="AE1401" s="684"/>
      <c r="AF1401" s="695">
        <f>AA1401+AD1401+AE1401</f>
        <v>183040.00000000003</v>
      </c>
      <c r="AG1401" s="442" t="s">
        <v>1073</v>
      </c>
      <c r="AH1401" s="676"/>
      <c r="AI1401" s="685">
        <v>60</v>
      </c>
      <c r="AJ1401" s="676" t="s">
        <v>2412</v>
      </c>
      <c r="AK1401" s="696" t="s">
        <v>1408</v>
      </c>
      <c r="AL1401" s="676">
        <v>89118</v>
      </c>
      <c r="AM1401" s="442" t="s">
        <v>52</v>
      </c>
      <c r="AN1401" s="676"/>
      <c r="AO1401" s="442"/>
      <c r="AP1401" s="688"/>
      <c r="AQ1401" s="688"/>
      <c r="AR1401" s="688" t="s">
        <v>3392</v>
      </c>
      <c r="AS1401" s="562"/>
      <c r="AT1401" s="697"/>
      <c r="AU1401" s="697"/>
      <c r="AV1401" s="662">
        <v>0.52</v>
      </c>
      <c r="AW1401" s="673">
        <f>U1401</f>
        <v>49401140</v>
      </c>
      <c r="AX1401" s="673" cm="1">
        <f t="array" ref="AX1401">SUM(MID(0&amp;AW1401,LARGE(INDEX(ISNUMBER(--MID(AW1401,ROW($1:$8),1))*ROW($1:$8),),ROW($1:$8))+1,1)*10^ROW($1:$8)/10)</f>
        <v>49401140</v>
      </c>
      <c r="AY1401" s="673" t="str">
        <f>VLOOKUP($AX1401,'Item Master Data'!$A:$F,3,FALSE)</f>
        <v>Q.PEAK DUO BLK ML G10.a+</v>
      </c>
      <c r="AZ1401" s="673">
        <f>VLOOKUP($AX1401,'Item Master Data'!$A:$F,6,FALSE)</f>
        <v>400</v>
      </c>
      <c r="BA1401" s="673">
        <f>X1401/BB1401</f>
        <v>26</v>
      </c>
      <c r="BB1401" s="673">
        <f>VLOOKUP(AX1401,'Item Master Data'!$A:$G,7,FALSE)</f>
        <v>32</v>
      </c>
      <c r="BC1401" s="673"/>
      <c r="BD1401" s="673">
        <f>W1401-AZ1401</f>
        <v>0</v>
      </c>
    </row>
    <row r="1402" spans="1:56">
      <c r="A1402" s="544"/>
      <c r="B1402" s="724"/>
      <c r="C1402" s="724"/>
      <c r="D1402" s="687" t="s">
        <v>3247</v>
      </c>
      <c r="E1402" s="676" t="s">
        <v>3276</v>
      </c>
      <c r="F1402" s="676"/>
      <c r="G1402" s="751">
        <v>2022</v>
      </c>
      <c r="H1402" s="751">
        <v>5</v>
      </c>
      <c r="I1402" s="751"/>
      <c r="J1402" s="752"/>
      <c r="K1402" s="753" t="s">
        <v>3687</v>
      </c>
      <c r="L1402" s="751" t="s">
        <v>2410</v>
      </c>
      <c r="M1402" s="754">
        <v>44504</v>
      </c>
      <c r="N1402" s="754">
        <v>44627</v>
      </c>
      <c r="O1402" s="754"/>
      <c r="P1402" s="752"/>
      <c r="Q1402" s="752"/>
      <c r="R1402" s="752"/>
      <c r="S1402" s="751" t="s">
        <v>2425</v>
      </c>
      <c r="T1402" s="751">
        <v>60</v>
      </c>
      <c r="U1402" s="751">
        <v>49401140</v>
      </c>
      <c r="V1402" s="751" t="s">
        <v>973</v>
      </c>
      <c r="W1402" s="751">
        <v>400</v>
      </c>
      <c r="X1402" s="755">
        <v>832</v>
      </c>
      <c r="Y1402" s="679">
        <v>332800</v>
      </c>
      <c r="Z1402" s="443">
        <v>0.55000000000000004</v>
      </c>
      <c r="AA1402" s="682">
        <f>Y1402*Z1402</f>
        <v>183040.00000000003</v>
      </c>
      <c r="AB1402" s="682"/>
      <c r="AC1402" s="444">
        <v>0</v>
      </c>
      <c r="AD1402" s="692"/>
      <c r="AE1402" s="684"/>
      <c r="AF1402" s="695">
        <f>AA1402+AD1402+AE1402</f>
        <v>183040.00000000003</v>
      </c>
      <c r="AG1402" s="442" t="s">
        <v>1073</v>
      </c>
      <c r="AH1402" s="676"/>
      <c r="AI1402" s="685">
        <v>60</v>
      </c>
      <c r="AJ1402" s="676" t="s">
        <v>2412</v>
      </c>
      <c r="AK1402" s="696" t="s">
        <v>1408</v>
      </c>
      <c r="AL1402" s="676">
        <v>89118</v>
      </c>
      <c r="AM1402" s="442" t="s">
        <v>52</v>
      </c>
      <c r="AN1402" s="676"/>
      <c r="AO1402" s="442"/>
      <c r="AP1402" s="688"/>
      <c r="AQ1402" s="688"/>
      <c r="AR1402" s="688" t="s">
        <v>3392</v>
      </c>
      <c r="AS1402" s="562"/>
      <c r="AT1402" s="697"/>
      <c r="AU1402" s="697"/>
      <c r="AV1402" s="662">
        <v>0.52</v>
      </c>
      <c r="AW1402" s="673">
        <f>U1402</f>
        <v>49401140</v>
      </c>
      <c r="AX1402" s="673" cm="1">
        <f t="array" ref="AX1402">SUM(MID(0&amp;AW1402,LARGE(INDEX(ISNUMBER(--MID(AW1402,ROW($1:$8),1))*ROW($1:$8),),ROW($1:$8))+1,1)*10^ROW($1:$8)/10)</f>
        <v>49401140</v>
      </c>
      <c r="AY1402" s="673" t="str">
        <f>VLOOKUP($AX1402,'Item Master Data'!$A:$F,3,FALSE)</f>
        <v>Q.PEAK DUO BLK ML G10.a+</v>
      </c>
      <c r="AZ1402" s="673">
        <f>VLOOKUP($AX1402,'Item Master Data'!$A:$F,6,FALSE)</f>
        <v>400</v>
      </c>
      <c r="BA1402" s="673">
        <f>X1402/BB1402</f>
        <v>26</v>
      </c>
      <c r="BB1402" s="673">
        <f>VLOOKUP(AX1402,'Item Master Data'!$A:$G,7,FALSE)</f>
        <v>32</v>
      </c>
      <c r="BC1402" s="673"/>
      <c r="BD1402" s="673">
        <f>W1402-AZ1402</f>
        <v>0</v>
      </c>
    </row>
    <row r="1403" spans="1:56">
      <c r="A1403" s="544"/>
      <c r="B1403" s="724">
        <v>44620</v>
      </c>
      <c r="C1403" s="724">
        <v>44617</v>
      </c>
      <c r="D1403" s="687" t="s">
        <v>3247</v>
      </c>
      <c r="E1403" s="676" t="s">
        <v>3276</v>
      </c>
      <c r="F1403" s="676"/>
      <c r="G1403" s="676">
        <v>2022</v>
      </c>
      <c r="H1403" s="442">
        <v>5</v>
      </c>
      <c r="I1403" s="676"/>
      <c r="J1403" s="333"/>
      <c r="K1403" s="685" t="s">
        <v>3456</v>
      </c>
      <c r="L1403" s="676" t="s">
        <v>3394</v>
      </c>
      <c r="M1403" s="689">
        <v>44503</v>
      </c>
      <c r="N1403" s="689">
        <v>44595</v>
      </c>
      <c r="O1403" s="689" t="s">
        <v>1289</v>
      </c>
      <c r="P1403" s="333"/>
      <c r="Q1403" s="333"/>
      <c r="R1403" s="333"/>
      <c r="S1403" s="442" t="s">
        <v>2425</v>
      </c>
      <c r="T1403" s="442">
        <v>60</v>
      </c>
      <c r="U1403" s="676">
        <v>49403140</v>
      </c>
      <c r="V1403" s="442" t="s">
        <v>973</v>
      </c>
      <c r="W1403" s="676">
        <v>400</v>
      </c>
      <c r="X1403" s="678">
        <v>3072</v>
      </c>
      <c r="Y1403" s="756">
        <v>1228800</v>
      </c>
      <c r="Z1403" s="443">
        <v>0.55000000000000004</v>
      </c>
      <c r="AA1403" s="682">
        <f>Y1403*Z1403</f>
        <v>675840</v>
      </c>
      <c r="AB1403" s="682"/>
      <c r="AC1403" s="444">
        <v>0</v>
      </c>
      <c r="AD1403" s="692"/>
      <c r="AE1403" s="684"/>
      <c r="AF1403" s="695">
        <f>AA1403+AD1403+AE1403</f>
        <v>675840</v>
      </c>
      <c r="AG1403" s="442" t="s">
        <v>1073</v>
      </c>
      <c r="AH1403" s="676"/>
      <c r="AI1403" s="685" t="s">
        <v>2488</v>
      </c>
      <c r="AJ1403" s="676" t="s">
        <v>3395</v>
      </c>
      <c r="AK1403" s="696" t="s">
        <v>1149</v>
      </c>
      <c r="AL1403" s="676">
        <v>79423</v>
      </c>
      <c r="AM1403" s="442" t="s">
        <v>52</v>
      </c>
      <c r="AN1403" s="676" t="s">
        <v>1076</v>
      </c>
      <c r="AO1403" s="442"/>
      <c r="AP1403" s="688"/>
      <c r="AQ1403" s="688" t="s">
        <v>37</v>
      </c>
      <c r="AR1403" s="688" t="s">
        <v>1700</v>
      </c>
      <c r="AS1403" s="562"/>
      <c r="AT1403" s="697"/>
      <c r="AU1403" s="697"/>
      <c r="AV1403" s="662">
        <v>0.45500000000000002</v>
      </c>
      <c r="AW1403" s="673">
        <f>U1403</f>
        <v>49403140</v>
      </c>
      <c r="AX1403" s="673" cm="1">
        <f t="array" ref="AX1403">SUM(MID(0&amp;AW1403,LARGE(INDEX(ISNUMBER(--MID(AW1403,ROW($1:$8),1))*ROW($1:$8),),ROW($1:$8))+1,1)*10^ROW($1:$8)/10)</f>
        <v>49403140</v>
      </c>
      <c r="AY1403" s="673" t="str">
        <f>VLOOKUP($AX1403,'Item Master Data'!$A:$F,3,FALSE)</f>
        <v>Q.PEAK DUO BLK ML G10+</v>
      </c>
      <c r="AZ1403" s="673">
        <f>VLOOKUP($AX1403,'Item Master Data'!$A:$F,6,FALSE)</f>
        <v>400</v>
      </c>
      <c r="BA1403" s="673">
        <f>X1403/BB1403</f>
        <v>96</v>
      </c>
      <c r="BB1403" s="673">
        <f>VLOOKUP(AX1403,'Item Master Data'!$A:$G,7,FALSE)</f>
        <v>32</v>
      </c>
      <c r="BC1403" s="673"/>
      <c r="BD1403" s="673">
        <f>W1403-AZ1403</f>
        <v>0</v>
      </c>
    </row>
    <row r="1404" spans="1:56">
      <c r="A1404" s="544"/>
      <c r="B1404" s="724">
        <v>44629</v>
      </c>
      <c r="C1404" s="724">
        <v>44629</v>
      </c>
      <c r="D1404" s="687" t="s">
        <v>3247</v>
      </c>
      <c r="E1404" s="676" t="s">
        <v>3276</v>
      </c>
      <c r="F1404" s="676"/>
      <c r="G1404" s="676">
        <v>2022</v>
      </c>
      <c r="H1404" s="442">
        <v>5</v>
      </c>
      <c r="I1404" s="676" t="s">
        <v>1699</v>
      </c>
      <c r="J1404" s="333"/>
      <c r="K1404" s="685" t="s">
        <v>3459</v>
      </c>
      <c r="L1404" s="676" t="s">
        <v>3386</v>
      </c>
      <c r="M1404" s="689">
        <v>44504</v>
      </c>
      <c r="N1404" s="689">
        <v>44622</v>
      </c>
      <c r="O1404" s="689" t="s">
        <v>2411</v>
      </c>
      <c r="P1404" s="333"/>
      <c r="Q1404" s="333"/>
      <c r="R1404" s="333"/>
      <c r="S1404" s="442" t="s">
        <v>2425</v>
      </c>
      <c r="T1404" s="442">
        <v>60</v>
      </c>
      <c r="U1404" s="676">
        <v>49401140</v>
      </c>
      <c r="V1404" s="442" t="s">
        <v>3460</v>
      </c>
      <c r="W1404" s="676">
        <v>400</v>
      </c>
      <c r="X1404" s="678">
        <v>1536</v>
      </c>
      <c r="Y1404" s="693">
        <v>614400</v>
      </c>
      <c r="Z1404" s="680">
        <v>0.46500000000000002</v>
      </c>
      <c r="AA1404" s="682">
        <f>Y1404*Z1404</f>
        <v>285696</v>
      </c>
      <c r="AB1404" s="682"/>
      <c r="AC1404" s="444">
        <v>0</v>
      </c>
      <c r="AD1404" s="692"/>
      <c r="AE1404" s="684"/>
      <c r="AF1404" s="695">
        <f>AA1404+AD1404+AE1404</f>
        <v>285696</v>
      </c>
      <c r="AG1404" s="442" t="s">
        <v>1073</v>
      </c>
      <c r="AH1404" s="676"/>
      <c r="AI1404" s="685" t="s">
        <v>2488</v>
      </c>
      <c r="AJ1404" s="676" t="s">
        <v>2426</v>
      </c>
      <c r="AK1404" s="696" t="s">
        <v>2427</v>
      </c>
      <c r="AL1404" s="676">
        <v>87107</v>
      </c>
      <c r="AM1404" s="442" t="s">
        <v>52</v>
      </c>
      <c r="AN1404" s="676"/>
      <c r="AO1404" s="442"/>
      <c r="AP1404" s="688"/>
      <c r="AQ1404" s="688" t="s">
        <v>37</v>
      </c>
      <c r="AR1404" s="688" t="s">
        <v>2619</v>
      </c>
      <c r="AS1404" s="563"/>
      <c r="AT1404" s="715"/>
      <c r="AU1404" s="715"/>
      <c r="AV1404" s="662">
        <v>0.46500000000000002</v>
      </c>
      <c r="AW1404" s="673">
        <f>U1404</f>
        <v>49401140</v>
      </c>
      <c r="AX1404" s="673" cm="1">
        <f t="array" ref="AX1404">SUM(MID(0&amp;AW1404,LARGE(INDEX(ISNUMBER(--MID(AW1404,ROW($1:$8),1))*ROW($1:$8),),ROW($1:$8))+1,1)*10^ROW($1:$8)/10)</f>
        <v>49401140</v>
      </c>
      <c r="AY1404" s="673" t="str">
        <f>VLOOKUP($AX1404,'Item Master Data'!$A:$F,3,FALSE)</f>
        <v>Q.PEAK DUO BLK ML G10.a+</v>
      </c>
      <c r="AZ1404" s="673">
        <f>VLOOKUP($AX1404,'Item Master Data'!$A:$F,6,FALSE)</f>
        <v>400</v>
      </c>
      <c r="BA1404" s="673">
        <f>X1404/BB1404</f>
        <v>48</v>
      </c>
      <c r="BB1404" s="673">
        <f>VLOOKUP(AX1404,'Item Master Data'!$A:$G,7,FALSE)</f>
        <v>32</v>
      </c>
      <c r="BC1404" s="673"/>
      <c r="BD1404" s="673">
        <f>W1404-AZ1404</f>
        <v>0</v>
      </c>
    </row>
    <row r="1405" spans="1:56">
      <c r="A1405" s="544"/>
      <c r="B1405" s="724"/>
      <c r="C1405" s="724"/>
      <c r="D1405" s="687" t="s">
        <v>3247</v>
      </c>
      <c r="E1405" s="676" t="s">
        <v>3276</v>
      </c>
      <c r="F1405" s="676"/>
      <c r="G1405" s="676">
        <v>2022</v>
      </c>
      <c r="H1405" s="442">
        <v>5</v>
      </c>
      <c r="I1405" s="676" t="s">
        <v>3399</v>
      </c>
      <c r="J1405" s="333"/>
      <c r="K1405" s="685" t="s">
        <v>3400</v>
      </c>
      <c r="L1405" s="676" t="s">
        <v>3390</v>
      </c>
      <c r="M1405" s="689">
        <v>44501</v>
      </c>
      <c r="N1405" s="689">
        <v>44621</v>
      </c>
      <c r="O1405" s="689"/>
      <c r="P1405" s="333"/>
      <c r="Q1405" s="333"/>
      <c r="R1405" s="333"/>
      <c r="S1405" s="442" t="s">
        <v>2425</v>
      </c>
      <c r="T1405" s="442">
        <v>60</v>
      </c>
      <c r="U1405" s="676">
        <v>49401140</v>
      </c>
      <c r="V1405" s="442" t="s">
        <v>973</v>
      </c>
      <c r="W1405" s="676">
        <v>400</v>
      </c>
      <c r="X1405" s="678">
        <v>1536</v>
      </c>
      <c r="Y1405" s="693">
        <v>614400</v>
      </c>
      <c r="Z1405" s="680">
        <v>0.45500000000000002</v>
      </c>
      <c r="AA1405" s="682">
        <f>Y1405*Z1405</f>
        <v>279552</v>
      </c>
      <c r="AB1405" s="682"/>
      <c r="AC1405" s="444">
        <v>0</v>
      </c>
      <c r="AD1405" s="692"/>
      <c r="AE1405" s="684"/>
      <c r="AF1405" s="695">
        <f>AA1405+AD1405+AE1405</f>
        <v>279552</v>
      </c>
      <c r="AG1405" s="442" t="s">
        <v>1073</v>
      </c>
      <c r="AH1405" s="676"/>
      <c r="AI1405" s="685" t="s">
        <v>2488</v>
      </c>
      <c r="AJ1405" s="676" t="s">
        <v>2472</v>
      </c>
      <c r="AK1405" s="696" t="s">
        <v>1149</v>
      </c>
      <c r="AL1405" s="676">
        <v>78218</v>
      </c>
      <c r="AM1405" s="442" t="s">
        <v>52</v>
      </c>
      <c r="AN1405" s="676"/>
      <c r="AO1405" s="442"/>
      <c r="AP1405" s="688"/>
      <c r="AQ1405" s="688" t="s">
        <v>37</v>
      </c>
      <c r="AR1405" s="688" t="s">
        <v>1700</v>
      </c>
      <c r="AS1405" s="562"/>
      <c r="AT1405" s="697"/>
      <c r="AU1405" s="697"/>
      <c r="AV1405" s="662">
        <v>0.45500000000000002</v>
      </c>
      <c r="AW1405" s="673">
        <f>U1405</f>
        <v>49401140</v>
      </c>
      <c r="AX1405" s="673" cm="1">
        <f t="array" ref="AX1405">SUM(MID(0&amp;AW1405,LARGE(INDEX(ISNUMBER(--MID(AW1405,ROW($1:$8),1))*ROW($1:$8),),ROW($1:$8))+1,1)*10^ROW($1:$8)/10)</f>
        <v>49401140</v>
      </c>
      <c r="AY1405" s="673" t="str">
        <f>VLOOKUP($AX1405,'Item Master Data'!$A:$F,3,FALSE)</f>
        <v>Q.PEAK DUO BLK ML G10.a+</v>
      </c>
      <c r="AZ1405" s="673">
        <f>VLOOKUP($AX1405,'Item Master Data'!$A:$F,6,FALSE)</f>
        <v>400</v>
      </c>
      <c r="BA1405" s="673">
        <f>X1405/BB1405</f>
        <v>48</v>
      </c>
      <c r="BB1405" s="673">
        <f>VLOOKUP(AX1405,'Item Master Data'!$A:$G,7,FALSE)</f>
        <v>32</v>
      </c>
      <c r="BC1405" s="673"/>
      <c r="BD1405" s="673">
        <f>W1405-AZ1405</f>
        <v>0</v>
      </c>
    </row>
    <row r="1406" spans="1:56">
      <c r="A1406" s="544"/>
      <c r="B1406" s="724"/>
      <c r="C1406" s="724"/>
      <c r="D1406" s="687" t="s">
        <v>3247</v>
      </c>
      <c r="E1406" s="676" t="s">
        <v>3276</v>
      </c>
      <c r="F1406" s="676"/>
      <c r="G1406" s="676">
        <v>2022</v>
      </c>
      <c r="H1406" s="676">
        <v>5</v>
      </c>
      <c r="I1406" s="676"/>
      <c r="J1406" s="333"/>
      <c r="K1406" s="685" t="s">
        <v>3461</v>
      </c>
      <c r="L1406" s="676" t="s">
        <v>3390</v>
      </c>
      <c r="M1406" s="689">
        <v>44501</v>
      </c>
      <c r="N1406" s="689">
        <v>44621</v>
      </c>
      <c r="O1406" s="689"/>
      <c r="P1406" s="333"/>
      <c r="Q1406" s="333"/>
      <c r="R1406" s="333"/>
      <c r="S1406" s="442" t="s">
        <v>2425</v>
      </c>
      <c r="T1406" s="442">
        <v>60</v>
      </c>
      <c r="U1406" s="676">
        <v>49401140</v>
      </c>
      <c r="V1406" s="442" t="s">
        <v>973</v>
      </c>
      <c r="W1406" s="676">
        <v>400</v>
      </c>
      <c r="X1406" s="678">
        <v>7680</v>
      </c>
      <c r="Y1406" s="679">
        <v>3072000</v>
      </c>
      <c r="Z1406" s="443">
        <v>0.45500000000000002</v>
      </c>
      <c r="AA1406" s="682">
        <f>Y1406*Z1406</f>
        <v>1397760</v>
      </c>
      <c r="AB1406" s="682"/>
      <c r="AC1406" s="444">
        <v>0</v>
      </c>
      <c r="AD1406" s="692"/>
      <c r="AE1406" s="684"/>
      <c r="AF1406" s="695">
        <f>AA1406+AD1406+AE1406</f>
        <v>1397760</v>
      </c>
      <c r="AG1406" s="442" t="s">
        <v>1073</v>
      </c>
      <c r="AH1406" s="676"/>
      <c r="AI1406" s="685" t="s">
        <v>2488</v>
      </c>
      <c r="AJ1406" s="676" t="s">
        <v>2472</v>
      </c>
      <c r="AK1406" s="696" t="s">
        <v>1149</v>
      </c>
      <c r="AL1406" s="676">
        <v>78218</v>
      </c>
      <c r="AM1406" s="442" t="s">
        <v>52</v>
      </c>
      <c r="AN1406" s="676"/>
      <c r="AO1406" s="442"/>
      <c r="AP1406" s="688"/>
      <c r="AQ1406" s="688" t="s">
        <v>37</v>
      </c>
      <c r="AR1406" s="688" t="s">
        <v>1700</v>
      </c>
      <c r="AS1406" s="562"/>
      <c r="AT1406" s="697"/>
      <c r="AU1406" s="697"/>
      <c r="AV1406" s="662">
        <v>0.45500000000000002</v>
      </c>
      <c r="AW1406" s="673">
        <f>U1406</f>
        <v>49401140</v>
      </c>
      <c r="AX1406" s="673" cm="1">
        <f t="array" ref="AX1406">SUM(MID(0&amp;AW1406,LARGE(INDEX(ISNUMBER(--MID(AW1406,ROW($1:$8),1))*ROW($1:$8),),ROW($1:$8))+1,1)*10^ROW($1:$8)/10)</f>
        <v>49401140</v>
      </c>
      <c r="AY1406" s="673" t="str">
        <f>VLOOKUP($AX1406,'Item Master Data'!$A:$F,3,FALSE)</f>
        <v>Q.PEAK DUO BLK ML G10.a+</v>
      </c>
      <c r="AZ1406" s="673">
        <f>VLOOKUP($AX1406,'Item Master Data'!$A:$F,6,FALSE)</f>
        <v>400</v>
      </c>
      <c r="BA1406" s="673">
        <f>X1406/BB1406</f>
        <v>240</v>
      </c>
      <c r="BB1406" s="673">
        <f>VLOOKUP(AX1406,'Item Master Data'!$A:$G,7,FALSE)</f>
        <v>32</v>
      </c>
      <c r="BC1406" s="673"/>
      <c r="BD1406" s="673">
        <f>W1406-AZ1406</f>
        <v>0</v>
      </c>
    </row>
    <row r="1407" spans="1:56">
      <c r="A1407" s="544"/>
      <c r="B1407" s="724"/>
      <c r="C1407" s="724"/>
      <c r="D1407" s="687" t="s">
        <v>3247</v>
      </c>
      <c r="E1407" s="676" t="s">
        <v>3462</v>
      </c>
      <c r="F1407" s="676"/>
      <c r="G1407" s="676">
        <v>2022</v>
      </c>
      <c r="H1407" s="676">
        <v>5</v>
      </c>
      <c r="I1407" s="676"/>
      <c r="J1407" s="333"/>
      <c r="K1407" s="685" t="s">
        <v>3463</v>
      </c>
      <c r="L1407" s="676" t="s">
        <v>3390</v>
      </c>
      <c r="M1407" s="689">
        <v>44503</v>
      </c>
      <c r="N1407" s="689">
        <v>44563</v>
      </c>
      <c r="O1407" s="689"/>
      <c r="P1407" s="333" t="s">
        <v>1461</v>
      </c>
      <c r="Q1407" s="333"/>
      <c r="R1407" s="333"/>
      <c r="S1407" s="442" t="s">
        <v>2425</v>
      </c>
      <c r="T1407" s="442">
        <v>60</v>
      </c>
      <c r="U1407" s="676">
        <v>49401140</v>
      </c>
      <c r="V1407" s="442" t="s">
        <v>3464</v>
      </c>
      <c r="W1407" s="676">
        <v>400</v>
      </c>
      <c r="X1407" s="678">
        <v>3072</v>
      </c>
      <c r="Y1407" s="679">
        <v>1228800</v>
      </c>
      <c r="Z1407" s="680">
        <v>0.45500000000000002</v>
      </c>
      <c r="AA1407" s="682">
        <f>Y1407*Z1407</f>
        <v>559104</v>
      </c>
      <c r="AB1407" s="682"/>
      <c r="AC1407" s="444">
        <v>0</v>
      </c>
      <c r="AD1407" s="692"/>
      <c r="AE1407" s="684"/>
      <c r="AF1407" s="695">
        <f>AA1407+AD1407+AE1407</f>
        <v>559104</v>
      </c>
      <c r="AG1407" s="442" t="s">
        <v>1073</v>
      </c>
      <c r="AH1407" s="676"/>
      <c r="AI1407" s="685" t="s">
        <v>2488</v>
      </c>
      <c r="AJ1407" s="676" t="s">
        <v>2472</v>
      </c>
      <c r="AK1407" s="696" t="s">
        <v>1149</v>
      </c>
      <c r="AL1407" s="676">
        <v>78218</v>
      </c>
      <c r="AM1407" s="442" t="s">
        <v>52</v>
      </c>
      <c r="AN1407" s="676" t="s">
        <v>1076</v>
      </c>
      <c r="AO1407" s="442"/>
      <c r="AP1407" s="688"/>
      <c r="AQ1407" s="688" t="s">
        <v>37</v>
      </c>
      <c r="AR1407" s="688" t="s">
        <v>1700</v>
      </c>
      <c r="AS1407" s="562"/>
      <c r="AT1407" s="697"/>
      <c r="AU1407" s="697"/>
      <c r="AV1407" s="662">
        <v>0.45500000000000002</v>
      </c>
      <c r="AW1407" s="673">
        <f>U1407</f>
        <v>49401140</v>
      </c>
      <c r="AX1407" s="673" cm="1">
        <f t="array" ref="AX1407">SUM(MID(0&amp;AW1407,LARGE(INDEX(ISNUMBER(--MID(AW1407,ROW($1:$8),1))*ROW($1:$8),),ROW($1:$8))+1,1)*10^ROW($1:$8)/10)</f>
        <v>49401140</v>
      </c>
      <c r="AY1407" s="673" t="str">
        <f>VLOOKUP($AX1407,'Item Master Data'!$A:$F,3,FALSE)</f>
        <v>Q.PEAK DUO BLK ML G10.a+</v>
      </c>
      <c r="AZ1407" s="673">
        <f>VLOOKUP($AX1407,'Item Master Data'!$A:$F,6,FALSE)</f>
        <v>400</v>
      </c>
      <c r="BA1407" s="673">
        <f>X1407/BB1407</f>
        <v>96</v>
      </c>
      <c r="BB1407" s="673">
        <f>VLOOKUP(AX1407,'Item Master Data'!$A:$G,7,FALSE)</f>
        <v>32</v>
      </c>
      <c r="BC1407" s="673"/>
      <c r="BD1407" s="673">
        <f>W1407-AZ1407</f>
        <v>0</v>
      </c>
    </row>
    <row r="1408" spans="1:56">
      <c r="A1408" s="544"/>
      <c r="B1408" s="724"/>
      <c r="C1408" s="724"/>
      <c r="D1408" s="687" t="s">
        <v>3247</v>
      </c>
      <c r="E1408" s="676" t="s">
        <v>3276</v>
      </c>
      <c r="F1408" s="676"/>
      <c r="G1408" s="676">
        <v>2022</v>
      </c>
      <c r="H1408" s="676">
        <v>5</v>
      </c>
      <c r="I1408" s="676"/>
      <c r="J1408" s="333"/>
      <c r="K1408" s="685" t="s">
        <v>3465</v>
      </c>
      <c r="L1408" s="676" t="s">
        <v>3390</v>
      </c>
      <c r="M1408" s="689">
        <v>44503</v>
      </c>
      <c r="N1408" s="689">
        <v>44614</v>
      </c>
      <c r="O1408" s="689"/>
      <c r="P1408" s="333"/>
      <c r="Q1408" s="333"/>
      <c r="R1408" s="333"/>
      <c r="S1408" s="442" t="s">
        <v>2425</v>
      </c>
      <c r="T1408" s="442">
        <v>60</v>
      </c>
      <c r="U1408" s="676">
        <v>49401140</v>
      </c>
      <c r="V1408" s="442" t="s">
        <v>973</v>
      </c>
      <c r="W1408" s="676">
        <v>400</v>
      </c>
      <c r="X1408" s="678">
        <v>3840</v>
      </c>
      <c r="Y1408" s="679">
        <v>1536000</v>
      </c>
      <c r="Z1408" s="443">
        <v>0.45500000000000002</v>
      </c>
      <c r="AA1408" s="682">
        <f>Y1408*Z1408</f>
        <v>698880</v>
      </c>
      <c r="AB1408" s="682"/>
      <c r="AC1408" s="444">
        <v>0</v>
      </c>
      <c r="AD1408" s="692"/>
      <c r="AE1408" s="684"/>
      <c r="AF1408" s="695">
        <f>AA1408+AD1408+AE1408</f>
        <v>698880</v>
      </c>
      <c r="AG1408" s="676" t="s">
        <v>1073</v>
      </c>
      <c r="AH1408" s="676"/>
      <c r="AI1408" s="685" t="s">
        <v>2488</v>
      </c>
      <c r="AJ1408" s="676" t="s">
        <v>2472</v>
      </c>
      <c r="AK1408" s="696" t="s">
        <v>1149</v>
      </c>
      <c r="AL1408" s="676">
        <v>78218</v>
      </c>
      <c r="AM1408" s="676" t="s">
        <v>52</v>
      </c>
      <c r="AN1408" s="676" t="s">
        <v>1076</v>
      </c>
      <c r="AO1408" s="442"/>
      <c r="AP1408" s="688"/>
      <c r="AQ1408" s="688" t="s">
        <v>37</v>
      </c>
      <c r="AR1408" s="688" t="s">
        <v>1700</v>
      </c>
      <c r="AS1408" s="562"/>
      <c r="AT1408" s="697"/>
      <c r="AU1408" s="697"/>
      <c r="AV1408" s="662">
        <v>0.45500000000000002</v>
      </c>
      <c r="AW1408" s="673">
        <f>U1408</f>
        <v>49401140</v>
      </c>
      <c r="AX1408" s="673" cm="1">
        <f t="array" ref="AX1408">SUM(MID(0&amp;AW1408,LARGE(INDEX(ISNUMBER(--MID(AW1408,ROW($1:$8),1))*ROW($1:$8),),ROW($1:$8))+1,1)*10^ROW($1:$8)/10)</f>
        <v>49401140</v>
      </c>
      <c r="AY1408" s="673" t="str">
        <f>VLOOKUP($AX1408,'Item Master Data'!$A:$F,3,FALSE)</f>
        <v>Q.PEAK DUO BLK ML G10.a+</v>
      </c>
      <c r="AZ1408" s="673">
        <f>VLOOKUP($AX1408,'Item Master Data'!$A:$F,6,FALSE)</f>
        <v>400</v>
      </c>
      <c r="BA1408" s="673">
        <f>X1408/BB1408</f>
        <v>120</v>
      </c>
      <c r="BB1408" s="673">
        <f>VLOOKUP(AX1408,'Item Master Data'!$A:$G,7,FALSE)</f>
        <v>32</v>
      </c>
      <c r="BC1408" s="673"/>
      <c r="BD1408" s="673">
        <f>W1408-AZ1408</f>
        <v>0</v>
      </c>
    </row>
    <row r="1409" spans="1:56">
      <c r="A1409" s="544"/>
      <c r="B1409" s="724"/>
      <c r="C1409" s="724"/>
      <c r="D1409" s="687" t="s">
        <v>3247</v>
      </c>
      <c r="E1409" s="676" t="s">
        <v>3276</v>
      </c>
      <c r="F1409" s="676"/>
      <c r="G1409" s="676">
        <v>2022</v>
      </c>
      <c r="H1409" s="676">
        <v>5</v>
      </c>
      <c r="I1409" s="676"/>
      <c r="J1409" s="333"/>
      <c r="K1409" s="685" t="s">
        <v>3466</v>
      </c>
      <c r="L1409" s="676" t="s">
        <v>3390</v>
      </c>
      <c r="M1409" s="689">
        <v>44503</v>
      </c>
      <c r="N1409" s="689">
        <v>44622</v>
      </c>
      <c r="O1409" s="689"/>
      <c r="P1409" s="333"/>
      <c r="Q1409" s="333"/>
      <c r="R1409" s="333"/>
      <c r="S1409" s="442" t="s">
        <v>2425</v>
      </c>
      <c r="T1409" s="442">
        <v>60</v>
      </c>
      <c r="U1409" s="676">
        <v>49401140</v>
      </c>
      <c r="V1409" s="442" t="s">
        <v>973</v>
      </c>
      <c r="W1409" s="676">
        <v>400</v>
      </c>
      <c r="X1409" s="678">
        <v>3840</v>
      </c>
      <c r="Y1409" s="679">
        <v>1536000</v>
      </c>
      <c r="Z1409" s="680">
        <v>0.45500000000000002</v>
      </c>
      <c r="AA1409" s="682">
        <f>Y1409*Z1409</f>
        <v>698880</v>
      </c>
      <c r="AB1409" s="682"/>
      <c r="AC1409" s="444">
        <v>0</v>
      </c>
      <c r="AD1409" s="692"/>
      <c r="AE1409" s="684"/>
      <c r="AF1409" s="695">
        <f>AA1409+AD1409+AE1409</f>
        <v>698880</v>
      </c>
      <c r="AG1409" s="442" t="s">
        <v>1073</v>
      </c>
      <c r="AH1409" s="676"/>
      <c r="AI1409" s="685" t="s">
        <v>2488</v>
      </c>
      <c r="AJ1409" s="676" t="s">
        <v>2472</v>
      </c>
      <c r="AK1409" s="696" t="s">
        <v>1149</v>
      </c>
      <c r="AL1409" s="676">
        <v>78218</v>
      </c>
      <c r="AM1409" s="442" t="s">
        <v>52</v>
      </c>
      <c r="AN1409" s="676"/>
      <c r="AO1409" s="442"/>
      <c r="AP1409" s="688"/>
      <c r="AQ1409" s="688" t="s">
        <v>37</v>
      </c>
      <c r="AR1409" s="688" t="s">
        <v>1700</v>
      </c>
      <c r="AS1409" s="562"/>
      <c r="AT1409" s="697"/>
      <c r="AU1409" s="697"/>
      <c r="AV1409" s="662">
        <v>0.45500000000000002</v>
      </c>
      <c r="AW1409" s="673">
        <f>U1409</f>
        <v>49401140</v>
      </c>
      <c r="AX1409" s="673" cm="1">
        <f t="array" ref="AX1409">SUM(MID(0&amp;AW1409,LARGE(INDEX(ISNUMBER(--MID(AW1409,ROW($1:$8),1))*ROW($1:$8),),ROW($1:$8))+1,1)*10^ROW($1:$8)/10)</f>
        <v>49401140</v>
      </c>
      <c r="AY1409" s="673" t="str">
        <f>VLOOKUP($AX1409,'Item Master Data'!$A:$F,3,FALSE)</f>
        <v>Q.PEAK DUO BLK ML G10.a+</v>
      </c>
      <c r="AZ1409" s="673">
        <f>VLOOKUP($AX1409,'Item Master Data'!$A:$F,6,FALSE)</f>
        <v>400</v>
      </c>
      <c r="BA1409" s="673">
        <f>X1409/BB1409</f>
        <v>120</v>
      </c>
      <c r="BB1409" s="673">
        <f>VLOOKUP(AX1409,'Item Master Data'!$A:$G,7,FALSE)</f>
        <v>32</v>
      </c>
      <c r="BC1409" s="673"/>
      <c r="BD1409" s="673">
        <f>W1409-AZ1409</f>
        <v>0</v>
      </c>
    </row>
    <row r="1410" spans="1:56">
      <c r="A1410" s="544"/>
      <c r="B1410" s="724"/>
      <c r="C1410" s="724"/>
      <c r="D1410" s="687" t="s">
        <v>3247</v>
      </c>
      <c r="E1410" s="676" t="s">
        <v>3276</v>
      </c>
      <c r="F1410" s="676"/>
      <c r="G1410" s="676">
        <v>2022</v>
      </c>
      <c r="H1410" s="442">
        <v>5</v>
      </c>
      <c r="I1410" s="676"/>
      <c r="J1410" s="333"/>
      <c r="K1410" s="685" t="s">
        <v>3467</v>
      </c>
      <c r="L1410" s="676" t="s">
        <v>3390</v>
      </c>
      <c r="M1410" s="689">
        <v>44509</v>
      </c>
      <c r="N1410" s="689">
        <v>44595</v>
      </c>
      <c r="O1410" s="689"/>
      <c r="P1410" s="333"/>
      <c r="Q1410" s="333"/>
      <c r="R1410" s="333"/>
      <c r="S1410" s="442" t="s">
        <v>2425</v>
      </c>
      <c r="T1410" s="442">
        <v>60</v>
      </c>
      <c r="U1410" s="676">
        <v>49401140</v>
      </c>
      <c r="V1410" s="442" t="s">
        <v>973</v>
      </c>
      <c r="W1410" s="676">
        <v>400</v>
      </c>
      <c r="X1410" s="678">
        <v>6144</v>
      </c>
      <c r="Y1410" s="679">
        <v>2457600</v>
      </c>
      <c r="Z1410" s="443">
        <v>0.49</v>
      </c>
      <c r="AA1410" s="682">
        <f>Y1410*Z1410</f>
        <v>1204224</v>
      </c>
      <c r="AB1410" s="682"/>
      <c r="AC1410" s="444">
        <v>0</v>
      </c>
      <c r="AD1410" s="692"/>
      <c r="AE1410" s="684"/>
      <c r="AF1410" s="695">
        <f>AA1410+AD1410+AE1410</f>
        <v>1204224</v>
      </c>
      <c r="AG1410" s="442" t="s">
        <v>1073</v>
      </c>
      <c r="AH1410" s="676"/>
      <c r="AI1410" s="685" t="s">
        <v>2488</v>
      </c>
      <c r="AJ1410" s="676" t="s">
        <v>2472</v>
      </c>
      <c r="AK1410" s="696" t="s">
        <v>1149</v>
      </c>
      <c r="AL1410" s="676">
        <v>78218</v>
      </c>
      <c r="AM1410" s="442" t="s">
        <v>52</v>
      </c>
      <c r="AN1410" s="676" t="s">
        <v>1076</v>
      </c>
      <c r="AO1410" s="442"/>
      <c r="AP1410" s="688"/>
      <c r="AQ1410" s="688" t="s">
        <v>37</v>
      </c>
      <c r="AR1410" s="688" t="s">
        <v>1993</v>
      </c>
      <c r="AS1410" s="562"/>
      <c r="AT1410" s="697"/>
      <c r="AU1410" s="697"/>
      <c r="AV1410" s="662">
        <v>0.49</v>
      </c>
      <c r="AW1410" s="673">
        <f>U1410</f>
        <v>49401140</v>
      </c>
      <c r="AX1410" s="673" cm="1">
        <f t="array" ref="AX1410">SUM(MID(0&amp;AW1410,LARGE(INDEX(ISNUMBER(--MID(AW1410,ROW($1:$8),1))*ROW($1:$8),),ROW($1:$8))+1,1)*10^ROW($1:$8)/10)</f>
        <v>49401140</v>
      </c>
      <c r="AY1410" s="673" t="str">
        <f>VLOOKUP($AX1410,'Item Master Data'!$A:$F,3,FALSE)</f>
        <v>Q.PEAK DUO BLK ML G10.a+</v>
      </c>
      <c r="AZ1410" s="673">
        <f>VLOOKUP($AX1410,'Item Master Data'!$A:$F,6,FALSE)</f>
        <v>400</v>
      </c>
      <c r="BA1410" s="673">
        <f>X1410/BB1410</f>
        <v>192</v>
      </c>
      <c r="BB1410" s="673">
        <f>VLOOKUP(AX1410,'Item Master Data'!$A:$G,7,FALSE)</f>
        <v>32</v>
      </c>
      <c r="BC1410" s="673"/>
      <c r="BD1410" s="673">
        <f>W1410-AZ1410</f>
        <v>0</v>
      </c>
    </row>
    <row r="1411" spans="1:56">
      <c r="A1411" s="544"/>
      <c r="B1411" s="674"/>
      <c r="C1411" s="674"/>
      <c r="D1411" s="687" t="s">
        <v>3247</v>
      </c>
      <c r="E1411" s="676" t="s">
        <v>3276</v>
      </c>
      <c r="F1411" s="442"/>
      <c r="G1411" s="676">
        <v>2022</v>
      </c>
      <c r="H1411" s="442">
        <v>5</v>
      </c>
      <c r="I1411" s="676" t="s">
        <v>3399</v>
      </c>
      <c r="J1411" s="333"/>
      <c r="K1411" s="685" t="s">
        <v>3409</v>
      </c>
      <c r="L1411" s="676" t="s">
        <v>3390</v>
      </c>
      <c r="M1411" s="689">
        <v>44509</v>
      </c>
      <c r="N1411" s="689">
        <v>44622</v>
      </c>
      <c r="O1411" s="689"/>
      <c r="P1411" s="677"/>
      <c r="Q1411" s="333"/>
      <c r="R1411" s="333"/>
      <c r="S1411" s="442" t="s">
        <v>2425</v>
      </c>
      <c r="T1411" s="442">
        <v>60</v>
      </c>
      <c r="U1411" s="442">
        <v>49401140</v>
      </c>
      <c r="V1411" s="676" t="s">
        <v>2910</v>
      </c>
      <c r="W1411" s="676">
        <v>400</v>
      </c>
      <c r="X1411" s="678">
        <v>3072</v>
      </c>
      <c r="Y1411" s="693">
        <v>1228800</v>
      </c>
      <c r="Z1411" s="443">
        <v>0.55000000000000004</v>
      </c>
      <c r="AA1411" s="682">
        <f>Y1411*Z1411</f>
        <v>675840</v>
      </c>
      <c r="AB1411" s="682"/>
      <c r="AC1411" s="444">
        <v>0</v>
      </c>
      <c r="AD1411" s="692"/>
      <c r="AE1411" s="684"/>
      <c r="AF1411" s="695">
        <f>AA1411+AD1411+AE1411</f>
        <v>675840</v>
      </c>
      <c r="AG1411" s="442" t="s">
        <v>1073</v>
      </c>
      <c r="AH1411" s="676"/>
      <c r="AI1411" s="685" t="s">
        <v>2488</v>
      </c>
      <c r="AJ1411" s="676" t="s">
        <v>2472</v>
      </c>
      <c r="AK1411" s="696" t="s">
        <v>1149</v>
      </c>
      <c r="AL1411" s="676">
        <v>78218</v>
      </c>
      <c r="AM1411" s="442" t="s">
        <v>52</v>
      </c>
      <c r="AN1411" s="676" t="s">
        <v>1076</v>
      </c>
      <c r="AO1411" s="442"/>
      <c r="AP1411" s="688"/>
      <c r="AQ1411" s="688" t="s">
        <v>37</v>
      </c>
      <c r="AR1411" s="688" t="s">
        <v>1993</v>
      </c>
      <c r="AS1411" s="563"/>
      <c r="AT1411" s="715"/>
      <c r="AU1411" s="715"/>
      <c r="AV1411" s="662">
        <v>0.49</v>
      </c>
      <c r="AW1411" s="673">
        <f>U1411</f>
        <v>49401140</v>
      </c>
      <c r="AX1411" s="673" cm="1">
        <f t="array" ref="AX1411">SUM(MID(0&amp;AW1411,LARGE(INDEX(ISNUMBER(--MID(AW1411,ROW($1:$8),1))*ROW($1:$8),),ROW($1:$8))+1,1)*10^ROW($1:$8)/10)</f>
        <v>49401140</v>
      </c>
      <c r="AY1411" s="673" t="str">
        <f>VLOOKUP($AX1411,'Item Master Data'!$A:$F,3,FALSE)</f>
        <v>Q.PEAK DUO BLK ML G10.a+</v>
      </c>
      <c r="AZ1411" s="673">
        <f>VLOOKUP($AX1411,'Item Master Data'!$A:$F,6,FALSE)</f>
        <v>400</v>
      </c>
      <c r="BA1411" s="673">
        <f>X1411/BB1411</f>
        <v>96</v>
      </c>
      <c r="BB1411" s="673">
        <f>VLOOKUP(AX1411,'Item Master Data'!$A:$G,7,FALSE)</f>
        <v>32</v>
      </c>
      <c r="BC1411" s="673"/>
      <c r="BD1411" s="673">
        <f>W1411-AZ1411</f>
        <v>0</v>
      </c>
    </row>
    <row r="1412" spans="1:56">
      <c r="A1412" s="544"/>
      <c r="B1412" s="724"/>
      <c r="C1412" s="724"/>
      <c r="D1412" s="687" t="s">
        <v>3247</v>
      </c>
      <c r="E1412" s="676" t="s">
        <v>3276</v>
      </c>
      <c r="F1412" s="676"/>
      <c r="G1412" s="676">
        <v>2022</v>
      </c>
      <c r="H1412" s="442">
        <v>5</v>
      </c>
      <c r="I1412" s="676"/>
      <c r="J1412" s="333"/>
      <c r="K1412" s="685" t="s">
        <v>3468</v>
      </c>
      <c r="L1412" s="676" t="s">
        <v>3390</v>
      </c>
      <c r="M1412" s="689">
        <v>44512</v>
      </c>
      <c r="N1412" s="689">
        <v>44564</v>
      </c>
      <c r="O1412" s="689"/>
      <c r="P1412" s="677"/>
      <c r="Q1412" s="333"/>
      <c r="R1412" s="333"/>
      <c r="S1412" s="442" t="s">
        <v>2425</v>
      </c>
      <c r="T1412" s="442">
        <v>60</v>
      </c>
      <c r="U1412" s="676">
        <v>49401140</v>
      </c>
      <c r="V1412" s="676" t="s">
        <v>973</v>
      </c>
      <c r="W1412" s="676">
        <v>400</v>
      </c>
      <c r="X1412" s="678">
        <v>3840</v>
      </c>
      <c r="Y1412" s="679">
        <v>1536000</v>
      </c>
      <c r="Z1412" s="443">
        <v>0.46500000000000002</v>
      </c>
      <c r="AA1412" s="682">
        <f>Y1412*Z1412</f>
        <v>714240</v>
      </c>
      <c r="AB1412" s="682"/>
      <c r="AC1412" s="444">
        <v>0</v>
      </c>
      <c r="AD1412" s="692"/>
      <c r="AE1412" s="684"/>
      <c r="AF1412" s="695">
        <f>AA1412+AD1412+AE1412</f>
        <v>714240</v>
      </c>
      <c r="AG1412" s="442" t="s">
        <v>1073</v>
      </c>
      <c r="AH1412" s="676"/>
      <c r="AI1412" s="685">
        <v>60</v>
      </c>
      <c r="AJ1412" s="676" t="s">
        <v>2674</v>
      </c>
      <c r="AK1412" s="696" t="s">
        <v>1149</v>
      </c>
      <c r="AL1412" s="676">
        <v>78218</v>
      </c>
      <c r="AM1412" s="442" t="s">
        <v>52</v>
      </c>
      <c r="AN1412" s="676"/>
      <c r="AO1412" s="442"/>
      <c r="AP1412" s="688"/>
      <c r="AQ1412" s="688" t="s">
        <v>37</v>
      </c>
      <c r="AR1412" s="688" t="s">
        <v>1257</v>
      </c>
      <c r="AS1412" s="562"/>
      <c r="AT1412" s="697"/>
      <c r="AU1412" s="697"/>
      <c r="AV1412" s="662">
        <v>0.46500000000000002</v>
      </c>
      <c r="AW1412" s="673">
        <f>U1412</f>
        <v>49401140</v>
      </c>
      <c r="AX1412" s="673" cm="1">
        <f t="array" ref="AX1412">SUM(MID(0&amp;AW1412,LARGE(INDEX(ISNUMBER(--MID(AW1412,ROW($1:$8),1))*ROW($1:$8),),ROW($1:$8))+1,1)*10^ROW($1:$8)/10)</f>
        <v>49401140</v>
      </c>
      <c r="AY1412" s="673" t="str">
        <f>VLOOKUP($AX1412,'Item Master Data'!$A:$F,3,FALSE)</f>
        <v>Q.PEAK DUO BLK ML G10.a+</v>
      </c>
      <c r="AZ1412" s="673">
        <f>VLOOKUP($AX1412,'Item Master Data'!$A:$F,6,FALSE)</f>
        <v>400</v>
      </c>
      <c r="BA1412" s="673">
        <f>X1412/BB1412</f>
        <v>120</v>
      </c>
      <c r="BB1412" s="673">
        <f>VLOOKUP(AX1412,'Item Master Data'!$A:$G,7,FALSE)</f>
        <v>32</v>
      </c>
      <c r="BC1412" s="673"/>
      <c r="BD1412" s="673">
        <f>W1412-AZ1412</f>
        <v>0</v>
      </c>
    </row>
    <row r="1413" spans="1:56">
      <c r="A1413" s="544"/>
      <c r="B1413" s="724"/>
      <c r="C1413" s="724"/>
      <c r="D1413" s="687" t="s">
        <v>3247</v>
      </c>
      <c r="E1413" s="676" t="s">
        <v>3276</v>
      </c>
      <c r="F1413" s="676"/>
      <c r="G1413" s="676">
        <v>2022</v>
      </c>
      <c r="H1413" s="676">
        <v>5</v>
      </c>
      <c r="I1413" s="676"/>
      <c r="J1413" s="677"/>
      <c r="K1413" s="685" t="s">
        <v>3469</v>
      </c>
      <c r="L1413" s="676" t="s">
        <v>3390</v>
      </c>
      <c r="M1413" s="689">
        <v>44512</v>
      </c>
      <c r="N1413" s="689">
        <v>44595</v>
      </c>
      <c r="O1413" s="689"/>
      <c r="P1413" s="677"/>
      <c r="Q1413" s="677"/>
      <c r="R1413" s="677"/>
      <c r="S1413" s="676" t="s">
        <v>2425</v>
      </c>
      <c r="T1413" s="676">
        <v>60</v>
      </c>
      <c r="U1413" s="676">
        <v>49401140</v>
      </c>
      <c r="V1413" s="676" t="s">
        <v>973</v>
      </c>
      <c r="W1413" s="676">
        <v>400</v>
      </c>
      <c r="X1413" s="678">
        <v>3840</v>
      </c>
      <c r="Y1413" s="679">
        <v>1536000</v>
      </c>
      <c r="Z1413" s="680">
        <v>0.46500000000000002</v>
      </c>
      <c r="AA1413" s="682">
        <f>Y1413*Z1413</f>
        <v>714240</v>
      </c>
      <c r="AB1413" s="682"/>
      <c r="AC1413" s="683">
        <v>0</v>
      </c>
      <c r="AD1413" s="692"/>
      <c r="AE1413" s="684"/>
      <c r="AF1413" s="695">
        <f>AA1413+AD1413+AE1413</f>
        <v>714240</v>
      </c>
      <c r="AG1413" s="676" t="s">
        <v>1073</v>
      </c>
      <c r="AH1413" s="676"/>
      <c r="AI1413" s="685">
        <v>60</v>
      </c>
      <c r="AJ1413" s="676" t="s">
        <v>2674</v>
      </c>
      <c r="AK1413" s="696" t="s">
        <v>1149</v>
      </c>
      <c r="AL1413" s="676">
        <v>78218</v>
      </c>
      <c r="AM1413" s="676" t="s">
        <v>52</v>
      </c>
      <c r="AN1413" s="676"/>
      <c r="AO1413" s="676"/>
      <c r="AP1413" s="688"/>
      <c r="AQ1413" s="688" t="s">
        <v>37</v>
      </c>
      <c r="AR1413" s="688" t="s">
        <v>1257</v>
      </c>
      <c r="AS1413" s="562"/>
      <c r="AT1413" s="697"/>
      <c r="AU1413" s="697"/>
      <c r="AV1413" s="662">
        <v>0.46500000000000002</v>
      </c>
      <c r="AW1413" s="673">
        <f>U1413</f>
        <v>49401140</v>
      </c>
      <c r="AX1413" s="673" cm="1">
        <f t="array" ref="AX1413">SUM(MID(0&amp;AW1413,LARGE(INDEX(ISNUMBER(--MID(AW1413,ROW($1:$8),1))*ROW($1:$8),),ROW($1:$8))+1,1)*10^ROW($1:$8)/10)</f>
        <v>49401140</v>
      </c>
      <c r="AY1413" s="673" t="str">
        <f>VLOOKUP($AX1413,'Item Master Data'!$A:$F,3,FALSE)</f>
        <v>Q.PEAK DUO BLK ML G10.a+</v>
      </c>
      <c r="AZ1413" s="673">
        <f>VLOOKUP($AX1413,'Item Master Data'!$A:$F,6,FALSE)</f>
        <v>400</v>
      </c>
      <c r="BA1413" s="673">
        <f>X1413/BB1413</f>
        <v>120</v>
      </c>
      <c r="BB1413" s="673">
        <f>VLOOKUP(AX1413,'Item Master Data'!$A:$G,7,FALSE)</f>
        <v>32</v>
      </c>
      <c r="BC1413" s="673"/>
      <c r="BD1413" s="673">
        <f>W1413-AZ1413</f>
        <v>0</v>
      </c>
    </row>
    <row r="1414" spans="1:56">
      <c r="A1414" s="544"/>
      <c r="B1414" s="724"/>
      <c r="C1414" s="724"/>
      <c r="D1414" s="687" t="s">
        <v>3247</v>
      </c>
      <c r="E1414" s="676"/>
      <c r="F1414" s="676"/>
      <c r="G1414" s="676">
        <v>2022</v>
      </c>
      <c r="H1414" s="442">
        <v>5</v>
      </c>
      <c r="I1414" s="676"/>
      <c r="J1414" s="333"/>
      <c r="K1414" s="685" t="s">
        <v>3470</v>
      </c>
      <c r="L1414" s="676" t="s">
        <v>3390</v>
      </c>
      <c r="M1414" s="689">
        <v>44529</v>
      </c>
      <c r="N1414" s="689">
        <v>44682</v>
      </c>
      <c r="O1414" s="689"/>
      <c r="P1414" s="677"/>
      <c r="Q1414" s="333"/>
      <c r="R1414" s="333"/>
      <c r="S1414" s="442" t="s">
        <v>2425</v>
      </c>
      <c r="T1414" s="442">
        <v>60</v>
      </c>
      <c r="U1414" s="676">
        <v>49401140</v>
      </c>
      <c r="V1414" s="676" t="s">
        <v>973</v>
      </c>
      <c r="W1414" s="676">
        <v>400</v>
      </c>
      <c r="X1414" s="678">
        <v>9216</v>
      </c>
      <c r="Y1414" s="679">
        <v>3686400</v>
      </c>
      <c r="Z1414" s="443">
        <v>0.52</v>
      </c>
      <c r="AA1414" s="682">
        <f>Y1414*Z1414</f>
        <v>1916928</v>
      </c>
      <c r="AB1414" s="682"/>
      <c r="AC1414" s="444">
        <v>0</v>
      </c>
      <c r="AD1414" s="692"/>
      <c r="AE1414" s="684"/>
      <c r="AF1414" s="695">
        <f>AA1414+AD1414+AE1414</f>
        <v>1916928</v>
      </c>
      <c r="AG1414" s="442" t="s">
        <v>1073</v>
      </c>
      <c r="AH1414" s="676"/>
      <c r="AI1414" s="685">
        <v>60</v>
      </c>
      <c r="AJ1414" s="676" t="s">
        <v>2674</v>
      </c>
      <c r="AK1414" s="696" t="s">
        <v>1149</v>
      </c>
      <c r="AL1414" s="676">
        <v>78218</v>
      </c>
      <c r="AM1414" s="442" t="s">
        <v>52</v>
      </c>
      <c r="AN1414" s="676"/>
      <c r="AO1414" s="442"/>
      <c r="AP1414" s="688"/>
      <c r="AQ1414" s="688" t="s">
        <v>37</v>
      </c>
      <c r="AR1414" s="688"/>
      <c r="AS1414" s="562"/>
      <c r="AT1414" s="697"/>
      <c r="AU1414" s="697"/>
      <c r="AV1414" s="662"/>
      <c r="AW1414" s="673">
        <f>U1414</f>
        <v>49401140</v>
      </c>
      <c r="AX1414" s="673" cm="1">
        <f t="array" ref="AX1414">SUM(MID(0&amp;AW1414,LARGE(INDEX(ISNUMBER(--MID(AW1414,ROW($1:$8),1))*ROW($1:$8),),ROW($1:$8))+1,1)*10^ROW($1:$8)/10)</f>
        <v>49401140</v>
      </c>
      <c r="AY1414" s="673" t="str">
        <f>VLOOKUP($AX1414,'Item Master Data'!$A:$F,3,FALSE)</f>
        <v>Q.PEAK DUO BLK ML G10.a+</v>
      </c>
      <c r="AZ1414" s="673">
        <f>VLOOKUP($AX1414,'Item Master Data'!$A:$F,6,FALSE)</f>
        <v>400</v>
      </c>
      <c r="BA1414" s="673">
        <f>X1414/BB1414</f>
        <v>288</v>
      </c>
      <c r="BB1414" s="673">
        <f>VLOOKUP(AX1414,'Item Master Data'!$A:$G,7,FALSE)</f>
        <v>32</v>
      </c>
      <c r="BC1414" s="673"/>
      <c r="BD1414" s="673">
        <f>W1414-AZ1414</f>
        <v>0</v>
      </c>
    </row>
    <row r="1415" spans="1:56">
      <c r="A1415" s="590"/>
      <c r="B1415" s="716"/>
      <c r="C1415" s="716"/>
      <c r="D1415" s="687" t="s">
        <v>3247</v>
      </c>
      <c r="E1415" s="676"/>
      <c r="F1415" s="676"/>
      <c r="G1415" s="676">
        <v>2022</v>
      </c>
      <c r="H1415" s="442">
        <v>5</v>
      </c>
      <c r="I1415" s="676" t="s">
        <v>1699</v>
      </c>
      <c r="J1415" s="333"/>
      <c r="K1415" s="685" t="s">
        <v>3430</v>
      </c>
      <c r="L1415" s="676" t="s">
        <v>3397</v>
      </c>
      <c r="M1415" s="689">
        <v>44504</v>
      </c>
      <c r="N1415" s="689">
        <v>44653</v>
      </c>
      <c r="O1415" s="689"/>
      <c r="P1415" s="677"/>
      <c r="Q1415" s="333"/>
      <c r="R1415" s="333"/>
      <c r="S1415" s="442" t="s">
        <v>2425</v>
      </c>
      <c r="T1415" s="442">
        <v>60</v>
      </c>
      <c r="U1415" s="676">
        <v>49401140</v>
      </c>
      <c r="V1415" s="676" t="s">
        <v>973</v>
      </c>
      <c r="W1415" s="676">
        <v>400</v>
      </c>
      <c r="X1415" s="678">
        <v>9216</v>
      </c>
      <c r="Y1415" s="693">
        <v>3686400</v>
      </c>
      <c r="Z1415" s="443">
        <v>0.55000000000000004</v>
      </c>
      <c r="AA1415" s="682">
        <f>Y1415*Z1415</f>
        <v>2027520.0000000002</v>
      </c>
      <c r="AB1415" s="682"/>
      <c r="AC1415" s="444">
        <v>0</v>
      </c>
      <c r="AD1415" s="692"/>
      <c r="AE1415" s="684"/>
      <c r="AF1415" s="695">
        <f>AA1415+AD1415+AE1415</f>
        <v>2027520.0000000002</v>
      </c>
      <c r="AG1415" s="442" t="s">
        <v>1073</v>
      </c>
      <c r="AH1415" s="676"/>
      <c r="AI1415" s="685" t="s">
        <v>2488</v>
      </c>
      <c r="AJ1415" s="676" t="s">
        <v>2518</v>
      </c>
      <c r="AK1415" s="696" t="s">
        <v>1138</v>
      </c>
      <c r="AL1415" s="676">
        <v>85040</v>
      </c>
      <c r="AM1415" s="442" t="s">
        <v>52</v>
      </c>
      <c r="AN1415" s="676"/>
      <c r="AO1415" s="442"/>
      <c r="AP1415" s="688"/>
      <c r="AQ1415" s="688" t="s">
        <v>37</v>
      </c>
      <c r="AR1415" s="688"/>
      <c r="AS1415" s="563"/>
      <c r="AT1415" s="715"/>
      <c r="AU1415" s="715"/>
      <c r="AV1415" s="662">
        <v>0.51</v>
      </c>
      <c r="AW1415" s="673">
        <f>U1415</f>
        <v>49401140</v>
      </c>
      <c r="AX1415" s="673" cm="1">
        <f t="array" ref="AX1415">SUM(MID(0&amp;AW1415,LARGE(INDEX(ISNUMBER(--MID(AW1415,ROW($1:$8),1))*ROW($1:$8),),ROW($1:$8))+1,1)*10^ROW($1:$8)/10)</f>
        <v>49401140</v>
      </c>
      <c r="AY1415" s="673" t="str">
        <f>VLOOKUP($AX1415,'Item Master Data'!$A:$F,3,FALSE)</f>
        <v>Q.PEAK DUO BLK ML G10.a+</v>
      </c>
      <c r="AZ1415" s="673">
        <f>VLOOKUP($AX1415,'Item Master Data'!$A:$F,6,FALSE)</f>
        <v>400</v>
      </c>
      <c r="BA1415" s="673">
        <f>X1415/BB1415</f>
        <v>288</v>
      </c>
      <c r="BB1415" s="673">
        <f>VLOOKUP(AX1415,'Item Master Data'!$A:$G,7,FALSE)</f>
        <v>32</v>
      </c>
      <c r="BC1415" s="673"/>
      <c r="BD1415" s="673">
        <f>W1415-AZ1415</f>
        <v>0</v>
      </c>
    </row>
    <row r="1416" spans="1:56">
      <c r="A1416" s="590"/>
      <c r="B1416" s="716"/>
      <c r="C1416" s="716"/>
      <c r="D1416" s="687" t="s">
        <v>3247</v>
      </c>
      <c r="E1416" s="676"/>
      <c r="F1416" s="676"/>
      <c r="G1416" s="676">
        <v>2022</v>
      </c>
      <c r="H1416" s="442">
        <v>5</v>
      </c>
      <c r="I1416" s="676" t="s">
        <v>1699</v>
      </c>
      <c r="J1416" s="333"/>
      <c r="K1416" s="685" t="s">
        <v>3431</v>
      </c>
      <c r="L1416" s="676" t="s">
        <v>3397</v>
      </c>
      <c r="M1416" s="689">
        <v>44504</v>
      </c>
      <c r="N1416" s="689">
        <v>44683</v>
      </c>
      <c r="O1416" s="689"/>
      <c r="P1416" s="677"/>
      <c r="Q1416" s="333"/>
      <c r="R1416" s="333"/>
      <c r="S1416" s="442" t="s">
        <v>2425</v>
      </c>
      <c r="T1416" s="442">
        <v>60</v>
      </c>
      <c r="U1416" s="676">
        <v>49401140</v>
      </c>
      <c r="V1416" s="676" t="s">
        <v>973</v>
      </c>
      <c r="W1416" s="676">
        <v>400</v>
      </c>
      <c r="X1416" s="678">
        <v>9216</v>
      </c>
      <c r="Y1416" s="693">
        <v>3686400</v>
      </c>
      <c r="Z1416" s="443">
        <v>0.55000000000000004</v>
      </c>
      <c r="AA1416" s="682">
        <f>Y1416*Z1416</f>
        <v>2027520.0000000002</v>
      </c>
      <c r="AB1416" s="682"/>
      <c r="AC1416" s="444">
        <v>0</v>
      </c>
      <c r="AD1416" s="692"/>
      <c r="AE1416" s="684"/>
      <c r="AF1416" s="695">
        <f>AA1416+AD1416+AE1416</f>
        <v>2027520.0000000002</v>
      </c>
      <c r="AG1416" s="676" t="s">
        <v>1073</v>
      </c>
      <c r="AH1416" s="676"/>
      <c r="AI1416" s="685" t="s">
        <v>2488</v>
      </c>
      <c r="AJ1416" s="676" t="s">
        <v>2518</v>
      </c>
      <c r="AK1416" s="696" t="s">
        <v>1138</v>
      </c>
      <c r="AL1416" s="676">
        <v>85040</v>
      </c>
      <c r="AM1416" s="676" t="s">
        <v>52</v>
      </c>
      <c r="AN1416" s="676"/>
      <c r="AO1416" s="442"/>
      <c r="AP1416" s="688"/>
      <c r="AQ1416" s="688" t="s">
        <v>37</v>
      </c>
      <c r="AR1416" s="688"/>
      <c r="AS1416" s="563"/>
      <c r="AT1416" s="715"/>
      <c r="AU1416" s="715"/>
      <c r="AV1416" s="662">
        <v>0.51</v>
      </c>
      <c r="AW1416" s="673">
        <f>U1416</f>
        <v>49401140</v>
      </c>
      <c r="AX1416" s="673" cm="1">
        <f t="array" ref="AX1416">SUM(MID(0&amp;AW1416,LARGE(INDEX(ISNUMBER(--MID(AW1416,ROW($1:$8),1))*ROW($1:$8),),ROW($1:$8))+1,1)*10^ROW($1:$8)/10)</f>
        <v>49401140</v>
      </c>
      <c r="AY1416" s="673" t="str">
        <f>VLOOKUP($AX1416,'Item Master Data'!$A:$F,3,FALSE)</f>
        <v>Q.PEAK DUO BLK ML G10.a+</v>
      </c>
      <c r="AZ1416" s="673">
        <f>VLOOKUP($AX1416,'Item Master Data'!$A:$F,6,FALSE)</f>
        <v>400</v>
      </c>
      <c r="BA1416" s="673">
        <f>X1416/BB1416</f>
        <v>288</v>
      </c>
      <c r="BB1416" s="673">
        <f>VLOOKUP(AX1416,'Item Master Data'!$A:$G,7,FALSE)</f>
        <v>32</v>
      </c>
      <c r="BC1416" s="673"/>
      <c r="BD1416" s="673">
        <f>W1416-AZ1416</f>
        <v>0</v>
      </c>
    </row>
    <row r="1417" spans="1:56">
      <c r="A1417" s="544"/>
      <c r="B1417" s="724">
        <v>44596</v>
      </c>
      <c r="C1417" s="724">
        <v>44599</v>
      </c>
      <c r="D1417" s="687" t="s">
        <v>3247</v>
      </c>
      <c r="E1417" s="676" t="s">
        <v>3478</v>
      </c>
      <c r="F1417" s="676"/>
      <c r="G1417" s="676">
        <v>2022</v>
      </c>
      <c r="H1417" s="442">
        <v>5</v>
      </c>
      <c r="I1417" s="676"/>
      <c r="J1417" s="333"/>
      <c r="K1417" s="685" t="s">
        <v>3479</v>
      </c>
      <c r="L1417" s="676" t="s">
        <v>3397</v>
      </c>
      <c r="M1417" s="689">
        <v>44530</v>
      </c>
      <c r="N1417" s="689">
        <v>44564</v>
      </c>
      <c r="O1417" s="689"/>
      <c r="P1417" s="677"/>
      <c r="Q1417" s="333"/>
      <c r="R1417" s="333"/>
      <c r="S1417" s="442" t="s">
        <v>2425</v>
      </c>
      <c r="T1417" s="442">
        <v>60</v>
      </c>
      <c r="U1417" s="676">
        <v>49201132</v>
      </c>
      <c r="V1417" s="676" t="s">
        <v>986</v>
      </c>
      <c r="W1417" s="676">
        <v>360</v>
      </c>
      <c r="X1417" s="678">
        <v>6656</v>
      </c>
      <c r="Y1417" s="679">
        <v>2396160</v>
      </c>
      <c r="Z1417" s="443">
        <v>0.53</v>
      </c>
      <c r="AA1417" s="682">
        <f>Y1417*Z1417</f>
        <v>1269964.8</v>
      </c>
      <c r="AB1417" s="682"/>
      <c r="AC1417" s="444">
        <v>0</v>
      </c>
      <c r="AD1417" s="692"/>
      <c r="AE1417" s="684"/>
      <c r="AF1417" s="695">
        <f>AA1417+AD1417+AE1417</f>
        <v>1269964.8</v>
      </c>
      <c r="AG1417" s="676" t="s">
        <v>1073</v>
      </c>
      <c r="AH1417" s="676"/>
      <c r="AI1417" s="685" t="s">
        <v>2488</v>
      </c>
      <c r="AJ1417" s="676" t="s">
        <v>2518</v>
      </c>
      <c r="AK1417" s="696" t="s">
        <v>1138</v>
      </c>
      <c r="AL1417" s="676">
        <v>85040</v>
      </c>
      <c r="AM1417" s="676" t="s">
        <v>52</v>
      </c>
      <c r="AN1417" s="676" t="s">
        <v>1076</v>
      </c>
      <c r="AO1417" s="442"/>
      <c r="AP1417" s="688"/>
      <c r="AQ1417" s="688" t="s">
        <v>37</v>
      </c>
      <c r="AR1417" s="688" t="s">
        <v>3480</v>
      </c>
      <c r="AS1417" s="562"/>
      <c r="AT1417" s="697"/>
      <c r="AU1417" s="697"/>
      <c r="AV1417" s="662">
        <v>0.49</v>
      </c>
      <c r="AW1417" s="673">
        <f>U1417</f>
        <v>49201132</v>
      </c>
      <c r="AX1417" s="673" cm="1">
        <f t="array" ref="AX1417">SUM(MID(0&amp;AW1417,LARGE(INDEX(ISNUMBER(--MID(AW1417,ROW($1:$8),1))*ROW($1:$8),),ROW($1:$8))+1,1)*10^ROW($1:$8)/10)</f>
        <v>49201132</v>
      </c>
      <c r="AY1417" s="673" t="str">
        <f>VLOOKUP($AX1417,'Item Master Data'!$A:$F,3,FALSE)</f>
        <v>Q.PEAK DUO BLK G10+</v>
      </c>
      <c r="AZ1417" s="673">
        <f>VLOOKUP($AX1417,'Item Master Data'!$A:$F,6,FALSE)</f>
        <v>360</v>
      </c>
      <c r="BA1417" s="673">
        <f>X1417/BB1417</f>
        <v>208</v>
      </c>
      <c r="BB1417" s="673">
        <f>VLOOKUP(AX1417,'Item Master Data'!$A:$G,7,FALSE)</f>
        <v>32</v>
      </c>
      <c r="BC1417" s="673"/>
      <c r="BD1417" s="673">
        <f>W1417-AZ1417</f>
        <v>0</v>
      </c>
    </row>
    <row r="1418" spans="1:56">
      <c r="A1418" s="544"/>
      <c r="B1418" s="724"/>
      <c r="C1418" s="724"/>
      <c r="D1418" s="687" t="s">
        <v>3247</v>
      </c>
      <c r="E1418" s="676" t="s">
        <v>3276</v>
      </c>
      <c r="F1418" s="676"/>
      <c r="G1418" s="676">
        <v>2022</v>
      </c>
      <c r="H1418" s="442">
        <v>5</v>
      </c>
      <c r="I1418" s="676"/>
      <c r="J1418" s="333"/>
      <c r="K1418" s="685" t="s">
        <v>3517</v>
      </c>
      <c r="L1418" s="676" t="s">
        <v>3397</v>
      </c>
      <c r="M1418" s="689">
        <v>44533</v>
      </c>
      <c r="N1418" s="689">
        <v>44651</v>
      </c>
      <c r="O1418" s="689"/>
      <c r="P1418" s="677"/>
      <c r="Q1418" s="333"/>
      <c r="R1418" s="333"/>
      <c r="S1418" s="442" t="s">
        <v>2425</v>
      </c>
      <c r="T1418" s="442">
        <v>60</v>
      </c>
      <c r="U1418" s="676">
        <v>49401140</v>
      </c>
      <c r="V1418" s="676" t="s">
        <v>973</v>
      </c>
      <c r="W1418" s="676">
        <v>400</v>
      </c>
      <c r="X1418" s="678">
        <v>11168</v>
      </c>
      <c r="Y1418" s="679">
        <v>4467200</v>
      </c>
      <c r="Z1418" s="443">
        <v>0.55000000000000004</v>
      </c>
      <c r="AA1418" s="682">
        <f>Y1418*Z1418</f>
        <v>2456960</v>
      </c>
      <c r="AB1418" s="682"/>
      <c r="AC1418" s="444">
        <v>0</v>
      </c>
      <c r="AD1418" s="692"/>
      <c r="AE1418" s="684"/>
      <c r="AF1418" s="695">
        <f>AA1418+AD1418+AE1418</f>
        <v>2456960</v>
      </c>
      <c r="AG1418" s="676" t="s">
        <v>1073</v>
      </c>
      <c r="AH1418" s="676"/>
      <c r="AI1418" s="685" t="s">
        <v>2488</v>
      </c>
      <c r="AJ1418" s="676" t="s">
        <v>2518</v>
      </c>
      <c r="AK1418" s="696" t="s">
        <v>1138</v>
      </c>
      <c r="AL1418" s="676">
        <v>85040</v>
      </c>
      <c r="AM1418" s="676" t="s">
        <v>52</v>
      </c>
      <c r="AN1418" s="676"/>
      <c r="AO1418" s="442"/>
      <c r="AP1418" s="688"/>
      <c r="AQ1418" s="688" t="s">
        <v>37</v>
      </c>
      <c r="AR1418" s="688" t="s">
        <v>3406</v>
      </c>
      <c r="AS1418" s="562"/>
      <c r="AT1418" s="697"/>
      <c r="AU1418" s="697"/>
      <c r="AV1418" s="662">
        <v>0.49</v>
      </c>
      <c r="AW1418" s="673">
        <f>U1418</f>
        <v>49401140</v>
      </c>
      <c r="AX1418" s="673" cm="1">
        <f t="array" ref="AX1418">SUM(MID(0&amp;AW1418,LARGE(INDEX(ISNUMBER(--MID(AW1418,ROW($1:$8),1))*ROW($1:$8),),ROW($1:$8))+1,1)*10^ROW($1:$8)/10)</f>
        <v>49401140</v>
      </c>
      <c r="AY1418" s="673" t="str">
        <f>VLOOKUP($AX1418,'Item Master Data'!$A:$F,3,FALSE)</f>
        <v>Q.PEAK DUO BLK ML G10.a+</v>
      </c>
      <c r="AZ1418" s="673">
        <f>VLOOKUP($AX1418,'Item Master Data'!$A:$F,6,FALSE)</f>
        <v>400</v>
      </c>
      <c r="BA1418" s="673">
        <f>X1418/BB1418</f>
        <v>349</v>
      </c>
      <c r="BB1418" s="673">
        <f>VLOOKUP(AX1418,'Item Master Data'!$A:$G,7,FALSE)</f>
        <v>32</v>
      </c>
      <c r="BC1418" s="673"/>
      <c r="BD1418" s="673">
        <f>W1418-AZ1418</f>
        <v>0</v>
      </c>
    </row>
    <row r="1419" spans="1:56">
      <c r="A1419" s="544"/>
      <c r="B1419" s="724"/>
      <c r="C1419" s="724"/>
      <c r="D1419" s="687" t="s">
        <v>3247</v>
      </c>
      <c r="E1419" s="676"/>
      <c r="F1419" s="676"/>
      <c r="G1419" s="442">
        <v>2022</v>
      </c>
      <c r="H1419" s="442">
        <v>5</v>
      </c>
      <c r="I1419" s="676"/>
      <c r="J1419" s="677"/>
      <c r="K1419" s="685" t="s">
        <v>3476</v>
      </c>
      <c r="L1419" s="676" t="s">
        <v>3397</v>
      </c>
      <c r="M1419" s="689">
        <v>44519</v>
      </c>
      <c r="N1419" s="689">
        <v>44564</v>
      </c>
      <c r="O1419" s="689"/>
      <c r="P1419" s="677"/>
      <c r="Q1419" s="333"/>
      <c r="R1419" s="333"/>
      <c r="S1419" s="442" t="s">
        <v>2425</v>
      </c>
      <c r="T1419" s="442">
        <v>60</v>
      </c>
      <c r="U1419" s="676">
        <v>49201132</v>
      </c>
      <c r="V1419" s="676" t="s">
        <v>986</v>
      </c>
      <c r="W1419" s="676">
        <v>360</v>
      </c>
      <c r="X1419" s="678">
        <v>832</v>
      </c>
      <c r="Y1419" s="679">
        <v>299520</v>
      </c>
      <c r="Z1419" s="443">
        <v>0.53</v>
      </c>
      <c r="AA1419" s="682">
        <f>Y1419*Z1419</f>
        <v>158745.60000000001</v>
      </c>
      <c r="AB1419" s="682"/>
      <c r="AC1419" s="683">
        <v>0</v>
      </c>
      <c r="AD1419" s="692"/>
      <c r="AE1419" s="684"/>
      <c r="AF1419" s="695">
        <f>AA1419+AD1419+AE1419</f>
        <v>158745.60000000001</v>
      </c>
      <c r="AG1419" s="676" t="s">
        <v>1073</v>
      </c>
      <c r="AH1419" s="676"/>
      <c r="AI1419" s="685" t="s">
        <v>2488</v>
      </c>
      <c r="AJ1419" s="676" t="s">
        <v>2518</v>
      </c>
      <c r="AK1419" s="696" t="s">
        <v>1138</v>
      </c>
      <c r="AL1419" s="676">
        <v>85040</v>
      </c>
      <c r="AM1419" s="676" t="s">
        <v>52</v>
      </c>
      <c r="AN1419" s="676" t="s">
        <v>1076</v>
      </c>
      <c r="AO1419" s="442"/>
      <c r="AP1419" s="688"/>
      <c r="AQ1419" s="688" t="s">
        <v>37</v>
      </c>
      <c r="AR1419" s="688"/>
      <c r="AS1419" s="562"/>
      <c r="AT1419" s="697"/>
      <c r="AU1419" s="697"/>
      <c r="AV1419" s="662"/>
      <c r="AW1419" s="673">
        <f>U1419</f>
        <v>49201132</v>
      </c>
      <c r="AX1419" s="673" cm="1">
        <f t="array" ref="AX1419">SUM(MID(0&amp;AW1419,LARGE(INDEX(ISNUMBER(--MID(AW1419,ROW($1:$8),1))*ROW($1:$8),),ROW($1:$8))+1,1)*10^ROW($1:$8)/10)</f>
        <v>49201132</v>
      </c>
      <c r="AY1419" s="673" t="str">
        <f>VLOOKUP($AX1419,'Item Master Data'!$A:$F,3,FALSE)</f>
        <v>Q.PEAK DUO BLK G10+</v>
      </c>
      <c r="AZ1419" s="673">
        <f>VLOOKUP($AX1419,'Item Master Data'!$A:$F,6,FALSE)</f>
        <v>360</v>
      </c>
      <c r="BA1419" s="673">
        <f>X1419/BB1419</f>
        <v>26</v>
      </c>
      <c r="BB1419" s="673">
        <f>VLOOKUP(AX1419,'Item Master Data'!$A:$G,7,FALSE)</f>
        <v>32</v>
      </c>
      <c r="BC1419" s="673"/>
      <c r="BD1419" s="673">
        <f>W1419-AZ1419</f>
        <v>0</v>
      </c>
    </row>
    <row r="1420" spans="1:56">
      <c r="A1420" s="590"/>
      <c r="B1420" s="723">
        <v>44644</v>
      </c>
      <c r="C1420" s="723">
        <v>44644</v>
      </c>
      <c r="D1420" s="687" t="s">
        <v>3247</v>
      </c>
      <c r="E1420" s="676"/>
      <c r="F1420" s="676"/>
      <c r="G1420" s="442">
        <v>2022</v>
      </c>
      <c r="H1420" s="442">
        <v>5</v>
      </c>
      <c r="I1420" s="676" t="s">
        <v>1699</v>
      </c>
      <c r="J1420" s="333"/>
      <c r="K1420" s="685" t="s">
        <v>3589</v>
      </c>
      <c r="L1420" s="676" t="s">
        <v>3397</v>
      </c>
      <c r="M1420" s="689">
        <v>44644</v>
      </c>
      <c r="N1420" s="689">
        <v>44683</v>
      </c>
      <c r="O1420" s="689"/>
      <c r="P1420" s="333"/>
      <c r="Q1420" s="333"/>
      <c r="R1420" s="333"/>
      <c r="S1420" s="442" t="s">
        <v>2425</v>
      </c>
      <c r="T1420" s="442">
        <v>60</v>
      </c>
      <c r="U1420" s="676"/>
      <c r="V1420" s="442" t="s">
        <v>3504</v>
      </c>
      <c r="W1420" s="676">
        <v>395</v>
      </c>
      <c r="X1420" s="678">
        <v>13312</v>
      </c>
      <c r="Y1420" s="693">
        <v>5258240</v>
      </c>
      <c r="Z1420" s="680">
        <v>0.55000000000000004</v>
      </c>
      <c r="AA1420" s="682">
        <f>Y1420*Z1420</f>
        <v>2892032.0000000005</v>
      </c>
      <c r="AB1420" s="682"/>
      <c r="AC1420" s="683">
        <v>0</v>
      </c>
      <c r="AD1420" s="692"/>
      <c r="AE1420" s="684"/>
      <c r="AF1420" s="695">
        <f>AA1420+AD1420+AE1420</f>
        <v>2892032.0000000005</v>
      </c>
      <c r="AG1420" s="676" t="s">
        <v>1073</v>
      </c>
      <c r="AH1420" s="676"/>
      <c r="AI1420" s="685" t="s">
        <v>2488</v>
      </c>
      <c r="AJ1420" s="676" t="s">
        <v>2518</v>
      </c>
      <c r="AK1420" s="696" t="s">
        <v>1138</v>
      </c>
      <c r="AL1420" s="676">
        <v>85040</v>
      </c>
      <c r="AM1420" s="676" t="s">
        <v>52</v>
      </c>
      <c r="AN1420" s="676"/>
      <c r="AO1420" s="442"/>
      <c r="AP1420" s="688"/>
      <c r="AQ1420" s="688" t="s">
        <v>37</v>
      </c>
      <c r="AR1420" s="688"/>
      <c r="AS1420" s="563"/>
      <c r="AT1420" s="715"/>
      <c r="AU1420" s="715"/>
      <c r="AV1420" s="662">
        <v>0.51</v>
      </c>
      <c r="AW1420" s="673">
        <f>U1420</f>
        <v>0</v>
      </c>
      <c r="AX1420" s="673" cm="1">
        <f t="array" ref="AX1420">SUM(MID(0&amp;AW1420,LARGE(INDEX(ISNUMBER(--MID(AW1420,ROW($1:$8),1))*ROW($1:$8),),ROW($1:$8))+1,1)*10^ROW($1:$8)/10)</f>
        <v>0</v>
      </c>
      <c r="AY1420" s="673" t="e">
        <f>VLOOKUP($AX1420,'Item Master Data'!$A:$F,3,FALSE)</f>
        <v>#N/A</v>
      </c>
      <c r="AZ1420" s="673" t="e">
        <f>VLOOKUP($AX1420,'Item Master Data'!$A:$F,6,FALSE)</f>
        <v>#N/A</v>
      </c>
      <c r="BA1420" s="673" t="e">
        <f>X1420/BB1420</f>
        <v>#N/A</v>
      </c>
      <c r="BB1420" s="673" t="e">
        <f>VLOOKUP(AX1420,'Item Master Data'!$A:$G,7,FALSE)</f>
        <v>#N/A</v>
      </c>
      <c r="BC1420" s="673"/>
      <c r="BD1420" s="673" t="e">
        <f>W1420-AZ1420</f>
        <v>#N/A</v>
      </c>
    </row>
    <row r="1421" spans="1:56">
      <c r="A1421" s="544"/>
      <c r="B1421" s="724">
        <v>44540</v>
      </c>
      <c r="C1421" s="724">
        <v>44544</v>
      </c>
      <c r="D1421" s="687" t="s">
        <v>3247</v>
      </c>
      <c r="E1421" s="676"/>
      <c r="F1421" s="676"/>
      <c r="G1421" s="442">
        <v>2022</v>
      </c>
      <c r="H1421" s="442">
        <v>5</v>
      </c>
      <c r="I1421" s="676"/>
      <c r="J1421" s="333"/>
      <c r="K1421" s="685" t="s">
        <v>3482</v>
      </c>
      <c r="L1421" s="676" t="s">
        <v>3483</v>
      </c>
      <c r="M1421" s="689">
        <v>44538</v>
      </c>
      <c r="N1421" s="689">
        <v>44652</v>
      </c>
      <c r="O1421" s="689"/>
      <c r="P1421" s="677"/>
      <c r="Q1421" s="333"/>
      <c r="R1421" s="333"/>
      <c r="S1421" s="442" t="s">
        <v>2425</v>
      </c>
      <c r="T1421" s="442">
        <v>60</v>
      </c>
      <c r="U1421" s="676" t="s">
        <v>1113</v>
      </c>
      <c r="V1421" s="442" t="s">
        <v>986</v>
      </c>
      <c r="W1421" s="676">
        <v>360</v>
      </c>
      <c r="X1421" s="678">
        <v>832</v>
      </c>
      <c r="Y1421" s="679">
        <v>299520</v>
      </c>
      <c r="Z1421" s="680">
        <v>0.505</v>
      </c>
      <c r="AA1421" s="682">
        <f>Y1421*Z1421</f>
        <v>151257.60000000001</v>
      </c>
      <c r="AB1421" s="682"/>
      <c r="AC1421" s="683">
        <v>0</v>
      </c>
      <c r="AD1421" s="692"/>
      <c r="AE1421" s="684"/>
      <c r="AF1421" s="695">
        <f>AA1421+AD1421+AE1421</f>
        <v>151257.60000000001</v>
      </c>
      <c r="AG1421" s="442" t="s">
        <v>47</v>
      </c>
      <c r="AH1421" s="676"/>
      <c r="AI1421" s="685" t="s">
        <v>3484</v>
      </c>
      <c r="AJ1421" s="676" t="s">
        <v>3485</v>
      </c>
      <c r="AK1421" s="696" t="s">
        <v>1508</v>
      </c>
      <c r="AL1421" s="676">
        <v>53177</v>
      </c>
      <c r="AM1421" s="442" t="s">
        <v>52</v>
      </c>
      <c r="AN1421" s="676" t="s">
        <v>1113</v>
      </c>
      <c r="AO1421" s="442"/>
      <c r="AP1421" s="688"/>
      <c r="AQ1421" s="688" t="s">
        <v>37</v>
      </c>
      <c r="AR1421" s="688"/>
      <c r="AS1421" s="562"/>
      <c r="AT1421" s="697"/>
      <c r="AU1421" s="697"/>
      <c r="AV1421" s="662"/>
      <c r="AW1421" s="673" t="str">
        <f>U1421</f>
        <v>TBD</v>
      </c>
      <c r="AX1421" s="673" cm="1">
        <f t="array" ref="AX1421">SUM(MID(0&amp;AW1421,LARGE(INDEX(ISNUMBER(--MID(AW1421,ROW($1:$8),1))*ROW($1:$8),),ROW($1:$8))+1,1)*10^ROW($1:$8)/10)</f>
        <v>0</v>
      </c>
      <c r="AY1421" s="673" t="e">
        <f>VLOOKUP($AX1421,'Item Master Data'!$A:$F,3,FALSE)</f>
        <v>#N/A</v>
      </c>
      <c r="AZ1421" s="673" t="e">
        <f>VLOOKUP($AX1421,'Item Master Data'!$A:$F,6,FALSE)</f>
        <v>#N/A</v>
      </c>
      <c r="BA1421" s="673" t="e">
        <f>X1421/BB1421</f>
        <v>#N/A</v>
      </c>
      <c r="BB1421" s="673" t="e">
        <f>VLOOKUP(AX1421,'Item Master Data'!$A:$G,7,FALSE)</f>
        <v>#N/A</v>
      </c>
      <c r="BC1421" s="673"/>
      <c r="BD1421" s="673" t="e">
        <f>W1421-AZ1421</f>
        <v>#N/A</v>
      </c>
    </row>
    <row r="1422" spans="1:56">
      <c r="A1422" s="544"/>
      <c r="B1422" s="722">
        <v>44616</v>
      </c>
      <c r="C1422" s="722">
        <v>44616</v>
      </c>
      <c r="D1422" s="687" t="s">
        <v>3247</v>
      </c>
      <c r="E1422" s="676" t="s">
        <v>3454</v>
      </c>
      <c r="F1422" s="676"/>
      <c r="G1422" s="442">
        <v>2022</v>
      </c>
      <c r="H1422" s="676">
        <v>5</v>
      </c>
      <c r="I1422" s="687"/>
      <c r="J1422" s="333"/>
      <c r="K1422" s="685" t="s">
        <v>3592</v>
      </c>
      <c r="L1422" s="676" t="s">
        <v>2424</v>
      </c>
      <c r="M1422" s="689">
        <v>44615</v>
      </c>
      <c r="N1422" s="689">
        <v>44615</v>
      </c>
      <c r="O1422" s="689"/>
      <c r="P1422" s="333"/>
      <c r="Q1422" s="333"/>
      <c r="R1422" s="333"/>
      <c r="S1422" s="442" t="s">
        <v>2425</v>
      </c>
      <c r="T1422" s="442">
        <v>60</v>
      </c>
      <c r="U1422" s="676">
        <v>49401140</v>
      </c>
      <c r="V1422" s="442" t="s">
        <v>973</v>
      </c>
      <c r="W1422" s="676">
        <v>400</v>
      </c>
      <c r="X1422" s="678">
        <v>62500</v>
      </c>
      <c r="Y1422" s="679">
        <v>25000000</v>
      </c>
      <c r="Z1422" s="680">
        <v>0.47</v>
      </c>
      <c r="AA1422" s="682">
        <f>Y1422*Z1422</f>
        <v>11750000</v>
      </c>
      <c r="AB1422" s="682"/>
      <c r="AC1422" s="683">
        <v>0</v>
      </c>
      <c r="AD1422" s="692"/>
      <c r="AE1422" s="684"/>
      <c r="AF1422" s="695">
        <f>AA1422+AD1422+AE1422</f>
        <v>11750000</v>
      </c>
      <c r="AG1422" s="442" t="s">
        <v>47</v>
      </c>
      <c r="AH1422" s="676"/>
      <c r="AI1422" s="685" t="s">
        <v>2420</v>
      </c>
      <c r="AJ1422" s="676" t="s">
        <v>1137</v>
      </c>
      <c r="AK1422" s="696" t="s">
        <v>1138</v>
      </c>
      <c r="AL1422" s="676">
        <v>85210</v>
      </c>
      <c r="AM1422" s="442" t="s">
        <v>52</v>
      </c>
      <c r="AN1422" s="676" t="s">
        <v>50</v>
      </c>
      <c r="AO1422" s="442"/>
      <c r="AP1422" s="688"/>
      <c r="AQ1422" s="688" t="s">
        <v>37</v>
      </c>
      <c r="AR1422" s="688"/>
      <c r="AS1422" s="562"/>
      <c r="AT1422" s="697"/>
      <c r="AU1422" s="697"/>
      <c r="AV1422" s="662"/>
      <c r="AW1422" s="673">
        <f>U1422</f>
        <v>49401140</v>
      </c>
      <c r="AX1422" s="673" cm="1">
        <f t="array" ref="AX1422">SUM(MID(0&amp;AW1422,LARGE(INDEX(ISNUMBER(--MID(AW1422,ROW($1:$8),1))*ROW($1:$8),),ROW($1:$8))+1,1)*10^ROW($1:$8)/10)</f>
        <v>49401140</v>
      </c>
      <c r="AY1422" s="673" t="str">
        <f>VLOOKUP($AX1422,'Item Master Data'!$A:$F,3,FALSE)</f>
        <v>Q.PEAK DUO BLK ML G10.a+</v>
      </c>
      <c r="AZ1422" s="673">
        <f>VLOOKUP($AX1422,'Item Master Data'!$A:$F,6,FALSE)</f>
        <v>400</v>
      </c>
      <c r="BA1422" s="673">
        <f>X1422/BB1422</f>
        <v>1953.125</v>
      </c>
      <c r="BB1422" s="673">
        <f>VLOOKUP(AX1422,'Item Master Data'!$A:$G,7,FALSE)</f>
        <v>32</v>
      </c>
      <c r="BC1422" s="673"/>
      <c r="BD1422" s="673">
        <f>W1422-AZ1422</f>
        <v>0</v>
      </c>
    </row>
    <row r="1423" spans="1:56">
      <c r="A1423" s="544"/>
      <c r="B1423" s="724"/>
      <c r="C1423" s="724"/>
      <c r="D1423" s="687" t="s">
        <v>3247</v>
      </c>
      <c r="E1423" s="676"/>
      <c r="F1423" s="676"/>
      <c r="G1423" s="442">
        <v>2022</v>
      </c>
      <c r="H1423" s="761">
        <v>5</v>
      </c>
      <c r="I1423" s="676"/>
      <c r="J1423" s="333"/>
      <c r="K1423" s="685" t="s">
        <v>3494</v>
      </c>
      <c r="L1423" s="676" t="s">
        <v>3340</v>
      </c>
      <c r="M1423" s="689">
        <v>44516</v>
      </c>
      <c r="N1423" s="689">
        <v>44651</v>
      </c>
      <c r="O1423" s="689"/>
      <c r="P1423" s="333"/>
      <c r="Q1423" s="333"/>
      <c r="R1423" s="333"/>
      <c r="S1423" s="442" t="s">
        <v>1580</v>
      </c>
      <c r="T1423" s="442">
        <v>60</v>
      </c>
      <c r="U1423" s="676">
        <v>49401140</v>
      </c>
      <c r="V1423" s="442" t="s">
        <v>973</v>
      </c>
      <c r="W1423" s="676">
        <v>400</v>
      </c>
      <c r="X1423" s="678">
        <v>512</v>
      </c>
      <c r="Y1423" s="679">
        <v>204800</v>
      </c>
      <c r="Z1423" s="680">
        <v>0.52500000000000002</v>
      </c>
      <c r="AA1423" s="682">
        <f>Y1423*Z1423</f>
        <v>107520</v>
      </c>
      <c r="AB1423" s="682"/>
      <c r="AC1423" s="683">
        <v>0</v>
      </c>
      <c r="AD1423" s="692"/>
      <c r="AE1423" s="684"/>
      <c r="AF1423" s="695">
        <f>AA1423+AD1423+AE1423</f>
        <v>107520</v>
      </c>
      <c r="AG1423" s="442" t="s">
        <v>1073</v>
      </c>
      <c r="AH1423" s="676"/>
      <c r="AI1423" s="685">
        <v>60</v>
      </c>
      <c r="AJ1423" s="676" t="s">
        <v>3412</v>
      </c>
      <c r="AK1423" s="696" t="s">
        <v>2408</v>
      </c>
      <c r="AL1423" s="676">
        <v>81001</v>
      </c>
      <c r="AM1423" s="442" t="s">
        <v>52</v>
      </c>
      <c r="AN1423" s="676" t="s">
        <v>1076</v>
      </c>
      <c r="AO1423" s="442"/>
      <c r="AP1423" s="688"/>
      <c r="AQ1423" s="688" t="s">
        <v>37</v>
      </c>
      <c r="AR1423" s="688"/>
      <c r="AS1423" s="562"/>
      <c r="AT1423" s="697"/>
      <c r="AU1423" s="697"/>
      <c r="AV1423" s="662"/>
      <c r="AW1423" s="673">
        <f>U1423</f>
        <v>49401140</v>
      </c>
      <c r="AX1423" s="673" cm="1">
        <f t="array" ref="AX1423">SUM(MID(0&amp;AW1423,LARGE(INDEX(ISNUMBER(--MID(AW1423,ROW($1:$8),1))*ROW($1:$8),),ROW($1:$8))+1,1)*10^ROW($1:$8)/10)</f>
        <v>49401140</v>
      </c>
      <c r="AY1423" s="673" t="str">
        <f>VLOOKUP($AX1423,'Item Master Data'!$A:$F,3,FALSE)</f>
        <v>Q.PEAK DUO BLK ML G10.a+</v>
      </c>
      <c r="AZ1423" s="673">
        <f>VLOOKUP($AX1423,'Item Master Data'!$A:$F,6,FALSE)</f>
        <v>400</v>
      </c>
      <c r="BA1423" s="673">
        <f>X1423/BB1423</f>
        <v>16</v>
      </c>
      <c r="BB1423" s="673">
        <f>VLOOKUP(AX1423,'Item Master Data'!$A:$G,7,FALSE)</f>
        <v>32</v>
      </c>
      <c r="BC1423" s="673"/>
      <c r="BD1423" s="673">
        <f>W1423-AZ1423</f>
        <v>0</v>
      </c>
    </row>
    <row r="1424" spans="1:56">
      <c r="A1424" s="544"/>
      <c r="B1424" s="724">
        <v>44658</v>
      </c>
      <c r="C1424" s="724"/>
      <c r="D1424" s="687" t="s">
        <v>3247</v>
      </c>
      <c r="E1424" s="676"/>
      <c r="F1424" s="676"/>
      <c r="G1424" s="442">
        <v>2022</v>
      </c>
      <c r="H1424" s="442">
        <v>5</v>
      </c>
      <c r="I1424" s="676"/>
      <c r="J1424" s="677"/>
      <c r="K1424" s="685" t="s">
        <v>3519</v>
      </c>
      <c r="L1424" s="676" t="s">
        <v>3340</v>
      </c>
      <c r="M1424" s="689">
        <v>44550</v>
      </c>
      <c r="N1424" s="689">
        <v>44687</v>
      </c>
      <c r="O1424" s="689"/>
      <c r="P1424" s="333"/>
      <c r="Q1424" s="333"/>
      <c r="R1424" s="333"/>
      <c r="S1424" s="442" t="s">
        <v>2425</v>
      </c>
      <c r="T1424" s="442">
        <v>72</v>
      </c>
      <c r="U1424" s="676" t="s">
        <v>1107</v>
      </c>
      <c r="V1424" s="442" t="s">
        <v>1050</v>
      </c>
      <c r="W1424" s="676">
        <v>480</v>
      </c>
      <c r="X1424" s="678">
        <v>435</v>
      </c>
      <c r="Y1424" s="679">
        <v>208800</v>
      </c>
      <c r="Z1424" s="680">
        <v>0.47499999999999998</v>
      </c>
      <c r="AA1424" s="682">
        <f>Y1424*Z1424</f>
        <v>99180</v>
      </c>
      <c r="AB1424" s="682"/>
      <c r="AC1424" s="683">
        <v>0</v>
      </c>
      <c r="AD1424" s="692"/>
      <c r="AE1424" s="684"/>
      <c r="AF1424" s="695">
        <f>AA1424+AD1424+AE1424</f>
        <v>99180</v>
      </c>
      <c r="AG1424" s="442" t="s">
        <v>1073</v>
      </c>
      <c r="AH1424" s="676"/>
      <c r="AI1424" s="685">
        <v>60</v>
      </c>
      <c r="AJ1424" s="676" t="s">
        <v>1610</v>
      </c>
      <c r="AK1424" s="696" t="s">
        <v>1149</v>
      </c>
      <c r="AL1424" s="676">
        <v>78744</v>
      </c>
      <c r="AM1424" s="442" t="s">
        <v>52</v>
      </c>
      <c r="AN1424" s="676" t="s">
        <v>50</v>
      </c>
      <c r="AO1424" s="442"/>
      <c r="AP1424" s="688"/>
      <c r="AQ1424" s="688" t="s">
        <v>37</v>
      </c>
      <c r="AR1424" s="688"/>
      <c r="AS1424" s="562" t="s">
        <v>1157</v>
      </c>
      <c r="AT1424" s="697" t="s">
        <v>1078</v>
      </c>
      <c r="AU1424" s="697" t="s">
        <v>1078</v>
      </c>
      <c r="AV1424" s="662"/>
      <c r="AW1424" s="673" t="str">
        <f>U1424</f>
        <v>30397472F</v>
      </c>
      <c r="AX1424" s="673" cm="1">
        <f t="array" ref="AX1424">SUM(MID(0&amp;AW1424,LARGE(INDEX(ISNUMBER(--MID(AW1424,ROW($1:$8),1))*ROW($1:$8),),ROW($1:$8))+1,1)*10^ROW($1:$8)/10)</f>
        <v>30397472</v>
      </c>
      <c r="AY1424" s="673" t="str">
        <f>VLOOKUP($AX1424,'Item Master Data'!$A:$F,3,FALSE)</f>
        <v>Q.PEAK DUO XL G10</v>
      </c>
      <c r="AZ1424" s="673">
        <f>VLOOKUP($AX1424,'Item Master Data'!$A:$F,6,FALSE)</f>
        <v>480</v>
      </c>
      <c r="BA1424" s="673">
        <f>X1424/BB1424</f>
        <v>15</v>
      </c>
      <c r="BB1424" s="673">
        <f>VLOOKUP(AX1424,'Item Master Data'!$A:$G,7,FALSE)</f>
        <v>29</v>
      </c>
      <c r="BC1424" s="673"/>
      <c r="BD1424" s="673">
        <f>W1424-AZ1424</f>
        <v>0</v>
      </c>
    </row>
    <row r="1425" spans="1:56">
      <c r="A1425" s="590"/>
      <c r="B1425" s="716"/>
      <c r="C1425" s="716"/>
      <c r="D1425" s="771" t="s">
        <v>3247</v>
      </c>
      <c r="E1425" s="771" t="s">
        <v>3104</v>
      </c>
      <c r="F1425" s="772"/>
      <c r="G1425" s="772"/>
      <c r="H1425" s="761">
        <v>5</v>
      </c>
      <c r="I1425" s="772" t="s">
        <v>1699</v>
      </c>
      <c r="J1425" s="773"/>
      <c r="K1425" s="773" t="s">
        <v>3495</v>
      </c>
      <c r="L1425" s="773" t="s">
        <v>3340</v>
      </c>
      <c r="M1425" s="773">
        <v>44550</v>
      </c>
      <c r="N1425" s="773">
        <v>44652</v>
      </c>
      <c r="O1425" s="774"/>
      <c r="P1425" s="773"/>
      <c r="Q1425" s="773"/>
      <c r="R1425" s="773"/>
      <c r="S1425" s="772" t="s">
        <v>2425</v>
      </c>
      <c r="T1425" s="772">
        <v>60</v>
      </c>
      <c r="U1425" s="772"/>
      <c r="V1425" s="772" t="s">
        <v>973</v>
      </c>
      <c r="W1425" s="772">
        <v>400</v>
      </c>
      <c r="X1425" s="775">
        <v>320</v>
      </c>
      <c r="Y1425" s="693">
        <v>128000</v>
      </c>
      <c r="Z1425" s="776">
        <v>0.53</v>
      </c>
      <c r="AA1425" s="682">
        <f>Y1425*Z1425</f>
        <v>67840</v>
      </c>
      <c r="AB1425" s="682"/>
      <c r="AC1425" s="683">
        <v>0</v>
      </c>
      <c r="AD1425" s="781"/>
      <c r="AE1425" s="777"/>
      <c r="AF1425" s="695">
        <f>AA1425+AD1425+AE1425</f>
        <v>67840</v>
      </c>
      <c r="AG1425" s="772" t="s">
        <v>1073</v>
      </c>
      <c r="AH1425" s="772"/>
      <c r="AI1425" s="778">
        <v>60</v>
      </c>
      <c r="AJ1425" s="772" t="s">
        <v>2472</v>
      </c>
      <c r="AK1425" s="779" t="s">
        <v>1149</v>
      </c>
      <c r="AL1425" s="772">
        <v>78217</v>
      </c>
      <c r="AM1425" s="772" t="s">
        <v>52</v>
      </c>
      <c r="AN1425" s="772"/>
      <c r="AO1425" s="772"/>
      <c r="AP1425" s="780"/>
      <c r="AQ1425" s="780" t="s">
        <v>37</v>
      </c>
      <c r="AR1425" s="780"/>
      <c r="AS1425" s="563" t="s">
        <v>1157</v>
      </c>
      <c r="AT1425" s="715" t="s">
        <v>1078</v>
      </c>
      <c r="AU1425" s="715" t="s">
        <v>1078</v>
      </c>
      <c r="AV1425" s="334">
        <v>0.53</v>
      </c>
      <c r="AW1425" s="673">
        <f>U1425</f>
        <v>0</v>
      </c>
      <c r="AX1425" s="673" cm="1">
        <f t="array" ref="AX1425">SUM(MID(0&amp;AW1425,LARGE(INDEX(ISNUMBER(--MID(AW1425,ROW($1:$8),1))*ROW($1:$8),),ROW($1:$8))+1,1)*10^ROW($1:$8)/10)</f>
        <v>0</v>
      </c>
      <c r="AY1425" s="673" t="e">
        <f>VLOOKUP($AX1425,'Item Master Data'!$A:$F,3,FALSE)</f>
        <v>#N/A</v>
      </c>
      <c r="AZ1425" s="673" t="e">
        <f>VLOOKUP($AX1425,'Item Master Data'!$A:$F,6,FALSE)</f>
        <v>#N/A</v>
      </c>
      <c r="BA1425" s="673" t="e">
        <f>X1425/BB1425</f>
        <v>#N/A</v>
      </c>
      <c r="BB1425" s="673" t="e">
        <f>VLOOKUP(AX1425,'Item Master Data'!$A:$G,7,FALSE)</f>
        <v>#N/A</v>
      </c>
      <c r="BC1425" s="673"/>
      <c r="BD1425" s="673" t="e">
        <f>W1425-AZ1425</f>
        <v>#N/A</v>
      </c>
    </row>
    <row r="1426" spans="1:56">
      <c r="A1426" s="590"/>
      <c r="B1426" s="716"/>
      <c r="C1426" s="716"/>
      <c r="D1426" s="771" t="s">
        <v>3247</v>
      </c>
      <c r="E1426" s="771" t="s">
        <v>3104</v>
      </c>
      <c r="F1426" s="772"/>
      <c r="G1426" s="772"/>
      <c r="H1426" s="761">
        <v>5</v>
      </c>
      <c r="I1426" s="772" t="s">
        <v>1699</v>
      </c>
      <c r="J1426" s="773"/>
      <c r="K1426" s="773" t="s">
        <v>3543</v>
      </c>
      <c r="L1426" s="773" t="s">
        <v>3340</v>
      </c>
      <c r="M1426" s="773">
        <v>44550</v>
      </c>
      <c r="N1426" s="773">
        <v>44652</v>
      </c>
      <c r="O1426" s="774"/>
      <c r="P1426" s="773"/>
      <c r="Q1426" s="773"/>
      <c r="R1426" s="773"/>
      <c r="S1426" s="772" t="s">
        <v>2425</v>
      </c>
      <c r="T1426" s="772">
        <v>60</v>
      </c>
      <c r="U1426" s="772"/>
      <c r="V1426" s="772" t="s">
        <v>973</v>
      </c>
      <c r="W1426" s="772">
        <v>400</v>
      </c>
      <c r="X1426" s="775">
        <v>320</v>
      </c>
      <c r="Y1426" s="693">
        <v>128000</v>
      </c>
      <c r="Z1426" s="776">
        <v>0.53</v>
      </c>
      <c r="AA1426" s="682">
        <f>Y1426*Z1426</f>
        <v>67840</v>
      </c>
      <c r="AB1426" s="682"/>
      <c r="AC1426" s="683">
        <v>0</v>
      </c>
      <c r="AD1426" s="781"/>
      <c r="AE1426" s="777"/>
      <c r="AF1426" s="695">
        <f>AA1426+AD1426+AE1426</f>
        <v>67840</v>
      </c>
      <c r="AG1426" s="772" t="s">
        <v>1073</v>
      </c>
      <c r="AH1426" s="772"/>
      <c r="AI1426" s="778">
        <v>60</v>
      </c>
      <c r="AJ1426" s="772" t="s">
        <v>3544</v>
      </c>
      <c r="AK1426" s="779" t="s">
        <v>3545</v>
      </c>
      <c r="AL1426" s="772">
        <v>70087</v>
      </c>
      <c r="AM1426" s="772" t="s">
        <v>52</v>
      </c>
      <c r="AN1426" s="772"/>
      <c r="AO1426" s="772"/>
      <c r="AP1426" s="780"/>
      <c r="AQ1426" s="780" t="s">
        <v>37</v>
      </c>
      <c r="AR1426" s="780"/>
      <c r="AS1426" s="563" t="s">
        <v>1157</v>
      </c>
      <c r="AT1426" s="715" t="s">
        <v>1078</v>
      </c>
      <c r="AU1426" s="715" t="s">
        <v>1078</v>
      </c>
      <c r="AV1426" s="334">
        <v>0.53</v>
      </c>
      <c r="AW1426" s="673">
        <f>U1426</f>
        <v>0</v>
      </c>
      <c r="AX1426" s="673" cm="1">
        <f t="array" ref="AX1426">SUM(MID(0&amp;AW1426,LARGE(INDEX(ISNUMBER(--MID(AW1426,ROW($1:$8),1))*ROW($1:$8),),ROW($1:$8))+1,1)*10^ROW($1:$8)/10)</f>
        <v>0</v>
      </c>
      <c r="AY1426" s="673" t="e">
        <f>VLOOKUP($AX1426,'Item Master Data'!$A:$F,3,FALSE)</f>
        <v>#N/A</v>
      </c>
      <c r="AZ1426" s="673" t="e">
        <f>VLOOKUP($AX1426,'Item Master Data'!$A:$F,6,FALSE)</f>
        <v>#N/A</v>
      </c>
      <c r="BA1426" s="673" t="e">
        <f>X1426/BB1426</f>
        <v>#N/A</v>
      </c>
      <c r="BB1426" s="673" t="e">
        <f>VLOOKUP(AX1426,'Item Master Data'!$A:$G,7,FALSE)</f>
        <v>#N/A</v>
      </c>
      <c r="BC1426" s="673"/>
      <c r="BD1426" s="673" t="e">
        <f>W1426-AZ1426</f>
        <v>#N/A</v>
      </c>
    </row>
    <row r="1427" spans="1:56">
      <c r="A1427" s="544"/>
      <c r="B1427" s="724">
        <v>44615</v>
      </c>
      <c r="C1427" s="724">
        <v>44614</v>
      </c>
      <c r="D1427" s="687" t="s">
        <v>3247</v>
      </c>
      <c r="E1427" s="676" t="s">
        <v>1052</v>
      </c>
      <c r="F1427" s="676"/>
      <c r="G1427" s="442">
        <v>2022</v>
      </c>
      <c r="H1427" s="442">
        <v>5</v>
      </c>
      <c r="I1427" s="676"/>
      <c r="J1427" s="333"/>
      <c r="K1427" s="685" t="s">
        <v>3422</v>
      </c>
      <c r="L1427" s="676" t="s">
        <v>3340</v>
      </c>
      <c r="M1427" s="689">
        <v>44613</v>
      </c>
      <c r="N1427" s="689">
        <v>44652</v>
      </c>
      <c r="O1427" s="689"/>
      <c r="P1427" s="333"/>
      <c r="Q1427" s="333"/>
      <c r="R1427" s="333"/>
      <c r="S1427" s="442" t="s">
        <v>2425</v>
      </c>
      <c r="T1427" s="442">
        <v>72</v>
      </c>
      <c r="U1427" s="676" t="s">
        <v>1086</v>
      </c>
      <c r="V1427" s="442" t="s">
        <v>1050</v>
      </c>
      <c r="W1427" s="676">
        <v>475</v>
      </c>
      <c r="X1427" s="678">
        <v>290</v>
      </c>
      <c r="Y1427" s="679">
        <v>137750</v>
      </c>
      <c r="Z1427" s="680">
        <v>0.505</v>
      </c>
      <c r="AA1427" s="682">
        <f>Y1427*Z1427</f>
        <v>69563.75</v>
      </c>
      <c r="AB1427" s="682"/>
      <c r="AC1427" s="683">
        <v>0</v>
      </c>
      <c r="AD1427" s="692"/>
      <c r="AE1427" s="684"/>
      <c r="AF1427" s="695">
        <f>AA1427+AD1427+AE1427</f>
        <v>69563.75</v>
      </c>
      <c r="AG1427" s="442" t="s">
        <v>1073</v>
      </c>
      <c r="AH1427" s="676"/>
      <c r="AI1427" s="685">
        <v>60</v>
      </c>
      <c r="AJ1427" s="676" t="s">
        <v>1610</v>
      </c>
      <c r="AK1427" s="696" t="s">
        <v>1149</v>
      </c>
      <c r="AL1427" s="676">
        <v>78744</v>
      </c>
      <c r="AM1427" s="442" t="s">
        <v>52</v>
      </c>
      <c r="AN1427" s="676"/>
      <c r="AO1427" s="442"/>
      <c r="AP1427" s="688"/>
      <c r="AQ1427" s="688" t="s">
        <v>37</v>
      </c>
      <c r="AR1427" s="688"/>
      <c r="AS1427" s="562" t="s">
        <v>1157</v>
      </c>
      <c r="AT1427" s="697" t="s">
        <v>1078</v>
      </c>
      <c r="AU1427" s="697" t="s">
        <v>1078</v>
      </c>
      <c r="AV1427" s="662">
        <v>0.505</v>
      </c>
      <c r="AW1427" s="673" t="str">
        <f>U1427</f>
        <v>12005833C</v>
      </c>
      <c r="AX1427" s="673" cm="1">
        <f t="array" ref="AX1427">SUM(MID(0&amp;AW1427,LARGE(INDEX(ISNUMBER(--MID(AW1427,ROW($1:$8),1))*ROW($1:$8),),ROW($1:$8))+1,1)*10^ROW($1:$8)/10)</f>
        <v>12005833</v>
      </c>
      <c r="AY1427" s="673" t="str">
        <f>VLOOKUP($AX1427,'Item Master Data'!$A:$F,3,FALSE)</f>
        <v>Q.PEAK DUO XL G10 BFG</v>
      </c>
      <c r="AZ1427" s="673">
        <f>VLOOKUP($AX1427,'Item Master Data'!$A:$F,6,FALSE)</f>
        <v>475</v>
      </c>
      <c r="BA1427" s="673" t="e">
        <f>X1427/BB1427</f>
        <v>#VALUE!</v>
      </c>
      <c r="BB1427" s="673" t="str">
        <f>VLOOKUP(AX1427,'Item Master Data'!$A:$G,7,FALSE)</f>
        <v> 30</v>
      </c>
      <c r="BC1427" s="673"/>
      <c r="BD1427" s="673">
        <f>W1427-AZ1427</f>
        <v>0</v>
      </c>
    </row>
    <row r="1428" spans="1:56">
      <c r="A1428" s="544"/>
      <c r="B1428" s="724">
        <v>44658</v>
      </c>
      <c r="C1428" s="724">
        <v>44662</v>
      </c>
      <c r="D1428" s="687" t="s">
        <v>3247</v>
      </c>
      <c r="E1428" s="676" t="s">
        <v>3042</v>
      </c>
      <c r="F1428" s="676"/>
      <c r="G1428" s="442">
        <v>2022</v>
      </c>
      <c r="H1428" s="676">
        <v>5</v>
      </c>
      <c r="I1428" s="676" t="s">
        <v>1699</v>
      </c>
      <c r="J1428" s="333"/>
      <c r="K1428" s="685" t="s">
        <v>3571</v>
      </c>
      <c r="L1428" s="676" t="s">
        <v>3424</v>
      </c>
      <c r="M1428" s="689">
        <v>44578</v>
      </c>
      <c r="N1428" s="689">
        <v>44690</v>
      </c>
      <c r="O1428" s="689"/>
      <c r="P1428" s="333"/>
      <c r="Q1428" s="333"/>
      <c r="R1428" s="333"/>
      <c r="S1428" s="442" t="s">
        <v>1580</v>
      </c>
      <c r="T1428" s="442">
        <v>72</v>
      </c>
      <c r="U1428" s="676" t="s">
        <v>3425</v>
      </c>
      <c r="V1428" s="442" t="s">
        <v>1050</v>
      </c>
      <c r="W1428" s="676">
        <v>480</v>
      </c>
      <c r="X1428" s="678">
        <v>754</v>
      </c>
      <c r="Y1428" s="679">
        <v>361920</v>
      </c>
      <c r="Z1428" s="680">
        <v>0.47499999999999998</v>
      </c>
      <c r="AA1428" s="682">
        <f>Y1428*Z1428</f>
        <v>171912</v>
      </c>
      <c r="AB1428" s="682"/>
      <c r="AC1428" s="683">
        <v>0</v>
      </c>
      <c r="AD1428" s="692"/>
      <c r="AE1428" s="684"/>
      <c r="AF1428" s="695">
        <f>AA1428+AD1428+AE1428</f>
        <v>171912</v>
      </c>
      <c r="AG1428" s="442" t="s">
        <v>1073</v>
      </c>
      <c r="AH1428" s="676"/>
      <c r="AI1428" s="685">
        <v>60</v>
      </c>
      <c r="AJ1428" s="676" t="s">
        <v>3343</v>
      </c>
      <c r="AK1428" s="696" t="s">
        <v>50</v>
      </c>
      <c r="AL1428" s="676">
        <v>92841</v>
      </c>
      <c r="AM1428" s="442" t="s">
        <v>52</v>
      </c>
      <c r="AN1428" s="676"/>
      <c r="AO1428" s="442"/>
      <c r="AP1428" s="688"/>
      <c r="AQ1428" s="688" t="s">
        <v>37</v>
      </c>
      <c r="AR1428" s="688"/>
      <c r="AS1428" s="562"/>
      <c r="AT1428" s="697"/>
      <c r="AU1428" s="697"/>
      <c r="AV1428" s="662"/>
      <c r="AW1428" s="673" t="str">
        <f>U1428</f>
        <v>LONGER MC34 LEADS</v>
      </c>
      <c r="AX1428" s="673" cm="1">
        <f t="array" ref="AX1428">SUM(MID(0&amp;AW1428,LARGE(INDEX(ISNUMBER(--MID(AW1428,ROW($1:$8),1))*ROW($1:$8),),ROW($1:$8))+1,1)*10^ROW($1:$8)/10)</f>
        <v>0</v>
      </c>
      <c r="AY1428" s="673" t="e">
        <f>VLOOKUP($AX1428,'Item Master Data'!$A:$F,3,FALSE)</f>
        <v>#N/A</v>
      </c>
      <c r="AZ1428" s="673" t="e">
        <f>VLOOKUP($AX1428,'Item Master Data'!$A:$F,6,FALSE)</f>
        <v>#N/A</v>
      </c>
      <c r="BA1428" s="673" t="e">
        <f>X1428/BB1428</f>
        <v>#N/A</v>
      </c>
      <c r="BB1428" s="673" t="e">
        <f>VLOOKUP(AX1428,'Item Master Data'!$A:$G,7,FALSE)</f>
        <v>#N/A</v>
      </c>
      <c r="BC1428" s="673"/>
      <c r="BD1428" s="673" t="e">
        <f>W1428-AZ1428</f>
        <v>#N/A</v>
      </c>
    </row>
    <row r="1429" spans="1:56">
      <c r="A1429" s="544"/>
      <c r="B1429" s="724">
        <v>44658</v>
      </c>
      <c r="C1429" s="724">
        <v>44662</v>
      </c>
      <c r="D1429" s="687" t="s">
        <v>3247</v>
      </c>
      <c r="E1429" s="676" t="s">
        <v>3042</v>
      </c>
      <c r="F1429" s="676"/>
      <c r="G1429" s="442">
        <v>2022</v>
      </c>
      <c r="H1429" s="442">
        <v>5</v>
      </c>
      <c r="I1429" s="676" t="s">
        <v>1699</v>
      </c>
      <c r="J1429" s="333"/>
      <c r="K1429" s="685" t="s">
        <v>3663</v>
      </c>
      <c r="L1429" s="676" t="s">
        <v>3424</v>
      </c>
      <c r="M1429" s="689">
        <v>44578</v>
      </c>
      <c r="N1429" s="689">
        <v>44690</v>
      </c>
      <c r="O1429" s="689"/>
      <c r="P1429" s="333"/>
      <c r="Q1429" s="333"/>
      <c r="R1429" s="333"/>
      <c r="S1429" s="442" t="s">
        <v>1580</v>
      </c>
      <c r="T1429" s="442">
        <v>72</v>
      </c>
      <c r="U1429" s="676" t="s">
        <v>3425</v>
      </c>
      <c r="V1429" s="442" t="s">
        <v>1050</v>
      </c>
      <c r="W1429" s="676">
        <v>480</v>
      </c>
      <c r="X1429" s="678">
        <v>754</v>
      </c>
      <c r="Y1429" s="679">
        <v>361920</v>
      </c>
      <c r="Z1429" s="680">
        <v>0.47499999999999998</v>
      </c>
      <c r="AA1429" s="682">
        <f>Y1429*Z1429</f>
        <v>171912</v>
      </c>
      <c r="AB1429" s="682"/>
      <c r="AC1429" s="444">
        <v>0</v>
      </c>
      <c r="AD1429" s="692"/>
      <c r="AE1429" s="684"/>
      <c r="AF1429" s="695">
        <f>AA1429+AD1429+AE1429</f>
        <v>171912</v>
      </c>
      <c r="AG1429" s="442" t="s">
        <v>1073</v>
      </c>
      <c r="AH1429" s="676"/>
      <c r="AI1429" s="685">
        <v>60</v>
      </c>
      <c r="AJ1429" s="676" t="s">
        <v>1592</v>
      </c>
      <c r="AK1429" s="696" t="s">
        <v>50</v>
      </c>
      <c r="AL1429" s="676">
        <v>94544</v>
      </c>
      <c r="AM1429" s="442" t="s">
        <v>52</v>
      </c>
      <c r="AN1429" s="676"/>
      <c r="AO1429" s="442"/>
      <c r="AP1429" s="688"/>
      <c r="AQ1429" s="688" t="s">
        <v>37</v>
      </c>
      <c r="AR1429" s="688"/>
      <c r="AS1429" s="562"/>
      <c r="AT1429" s="697"/>
      <c r="AU1429" s="697"/>
      <c r="AV1429" s="662"/>
      <c r="AW1429" s="673" t="str">
        <f>U1429</f>
        <v>LONGER MC34 LEADS</v>
      </c>
      <c r="AX1429" s="673" cm="1">
        <f t="array" ref="AX1429">SUM(MID(0&amp;AW1429,LARGE(INDEX(ISNUMBER(--MID(AW1429,ROW($1:$8),1))*ROW($1:$8),),ROW($1:$8))+1,1)*10^ROW($1:$8)/10)</f>
        <v>0</v>
      </c>
      <c r="AY1429" s="673" t="e">
        <f>VLOOKUP($AX1429,'Item Master Data'!$A:$F,3,FALSE)</f>
        <v>#N/A</v>
      </c>
      <c r="AZ1429" s="673" t="e">
        <f>VLOOKUP($AX1429,'Item Master Data'!$A:$F,6,FALSE)</f>
        <v>#N/A</v>
      </c>
      <c r="BA1429" s="673" t="e">
        <f>X1429/BB1429</f>
        <v>#N/A</v>
      </c>
      <c r="BB1429" s="673" t="e">
        <f>VLOOKUP(AX1429,'Item Master Data'!$A:$G,7,FALSE)</f>
        <v>#N/A</v>
      </c>
      <c r="BC1429" s="673"/>
      <c r="BD1429" s="673" t="e">
        <f>W1429-AZ1429</f>
        <v>#N/A</v>
      </c>
    </row>
    <row r="1430" spans="1:56">
      <c r="A1430" s="590"/>
      <c r="B1430" s="716"/>
      <c r="C1430" s="716"/>
      <c r="D1430" s="771" t="s">
        <v>3247</v>
      </c>
      <c r="E1430" s="772" t="s">
        <v>3419</v>
      </c>
      <c r="F1430" s="772"/>
      <c r="G1430" s="772"/>
      <c r="H1430" s="761">
        <v>5</v>
      </c>
      <c r="I1430" s="772" t="s">
        <v>1699</v>
      </c>
      <c r="J1430" s="782"/>
      <c r="K1430" s="778" t="s">
        <v>3666</v>
      </c>
      <c r="L1430" s="772" t="s">
        <v>3424</v>
      </c>
      <c r="M1430" s="774">
        <v>44594</v>
      </c>
      <c r="N1430" s="774">
        <v>44718</v>
      </c>
      <c r="O1430" s="774"/>
      <c r="P1430" s="773"/>
      <c r="Q1430" s="773"/>
      <c r="R1430" s="773"/>
      <c r="S1430" s="772" t="s">
        <v>1580</v>
      </c>
      <c r="T1430" s="772">
        <v>60</v>
      </c>
      <c r="U1430" s="772"/>
      <c r="V1430" s="772" t="s">
        <v>973</v>
      </c>
      <c r="W1430" s="772">
        <v>400</v>
      </c>
      <c r="X1430" s="775">
        <v>384</v>
      </c>
      <c r="Y1430" s="693">
        <v>153600</v>
      </c>
      <c r="Z1430" s="776">
        <v>0.52500000000000002</v>
      </c>
      <c r="AA1430" s="682">
        <f>Y1430*Z1430</f>
        <v>80640</v>
      </c>
      <c r="AB1430" s="682"/>
      <c r="AC1430" s="444">
        <v>0</v>
      </c>
      <c r="AD1430" s="781"/>
      <c r="AE1430" s="777"/>
      <c r="AF1430" s="695">
        <f>AA1430+AD1430+AE1430</f>
        <v>80640</v>
      </c>
      <c r="AG1430" s="772" t="s">
        <v>1073</v>
      </c>
      <c r="AH1430" s="772"/>
      <c r="AI1430" s="778">
        <v>60</v>
      </c>
      <c r="AJ1430" s="772" t="s">
        <v>1592</v>
      </c>
      <c r="AK1430" s="779" t="s">
        <v>50</v>
      </c>
      <c r="AL1430" s="772">
        <v>94544</v>
      </c>
      <c r="AM1430" s="772" t="s">
        <v>52</v>
      </c>
      <c r="AN1430" s="772"/>
      <c r="AO1430" s="772"/>
      <c r="AP1430" s="780"/>
      <c r="AQ1430" s="780" t="s">
        <v>37</v>
      </c>
      <c r="AR1430" s="780"/>
      <c r="AS1430" s="563"/>
      <c r="AT1430" s="715"/>
      <c r="AU1430" s="715"/>
      <c r="AV1430" s="662">
        <v>0.80577777777000004</v>
      </c>
      <c r="AW1430" s="673">
        <f>U1430</f>
        <v>0</v>
      </c>
      <c r="AX1430" s="673" cm="1">
        <f t="array" ref="AX1430">SUM(MID(0&amp;AW1430,LARGE(INDEX(ISNUMBER(--MID(AW1430,ROW($1:$8),1))*ROW($1:$8),),ROW($1:$8))+1,1)*10^ROW($1:$8)/10)</f>
        <v>0</v>
      </c>
      <c r="AY1430" s="673" t="e">
        <f>VLOOKUP($AX1430,'Item Master Data'!$A:$F,3,FALSE)</f>
        <v>#N/A</v>
      </c>
      <c r="AZ1430" s="673" t="e">
        <f>VLOOKUP($AX1430,'Item Master Data'!$A:$F,6,FALSE)</f>
        <v>#N/A</v>
      </c>
      <c r="BA1430" s="673" t="e">
        <f>X1430/BB1430</f>
        <v>#N/A</v>
      </c>
      <c r="BB1430" s="673" t="e">
        <f>VLOOKUP(AX1430,'Item Master Data'!$A:$G,7,FALSE)</f>
        <v>#N/A</v>
      </c>
      <c r="BC1430" s="673"/>
      <c r="BD1430" s="673" t="e">
        <f>W1430-AZ1430</f>
        <v>#N/A</v>
      </c>
    </row>
    <row r="1431" spans="1:56">
      <c r="A1431" s="544"/>
      <c r="B1431" s="724">
        <v>44652</v>
      </c>
      <c r="C1431" s="724">
        <v>44648</v>
      </c>
      <c r="D1431" s="687" t="s">
        <v>3247</v>
      </c>
      <c r="E1431" s="676" t="s">
        <v>1292</v>
      </c>
      <c r="F1431" s="442"/>
      <c r="G1431" s="442">
        <v>2022</v>
      </c>
      <c r="H1431" s="442">
        <v>5</v>
      </c>
      <c r="I1431" s="676" t="s">
        <v>1699</v>
      </c>
      <c r="J1431" s="333"/>
      <c r="K1431" s="685" t="s">
        <v>3520</v>
      </c>
      <c r="L1431" s="676" t="s">
        <v>3424</v>
      </c>
      <c r="M1431" s="689">
        <v>44645</v>
      </c>
      <c r="N1431" s="689">
        <v>44708</v>
      </c>
      <c r="O1431" s="689"/>
      <c r="P1431" s="333"/>
      <c r="Q1431" s="333"/>
      <c r="R1431" s="333"/>
      <c r="S1431" s="442" t="s">
        <v>2425</v>
      </c>
      <c r="T1431" s="442">
        <v>72</v>
      </c>
      <c r="U1431" s="442"/>
      <c r="V1431" s="442" t="s">
        <v>1050</v>
      </c>
      <c r="W1431" s="676">
        <v>470</v>
      </c>
      <c r="X1431" s="678">
        <v>696</v>
      </c>
      <c r="Y1431" s="679">
        <v>327120</v>
      </c>
      <c r="Z1431" s="443">
        <v>0.5</v>
      </c>
      <c r="AA1431" s="682">
        <f>Y1431*Z1431</f>
        <v>163560</v>
      </c>
      <c r="AB1431" s="682"/>
      <c r="AC1431" s="444">
        <v>0</v>
      </c>
      <c r="AD1431" s="692"/>
      <c r="AE1431" s="441"/>
      <c r="AF1431" s="695">
        <f>AA1431+AD1431+AE1431</f>
        <v>163560</v>
      </c>
      <c r="AG1431" s="442" t="s">
        <v>1073</v>
      </c>
      <c r="AH1431" s="676"/>
      <c r="AI1431" s="685">
        <v>60</v>
      </c>
      <c r="AJ1431" s="442" t="s">
        <v>1397</v>
      </c>
      <c r="AK1431" s="696" t="s">
        <v>1149</v>
      </c>
      <c r="AL1431" s="676" t="s">
        <v>3492</v>
      </c>
      <c r="AM1431" s="442" t="s">
        <v>52</v>
      </c>
      <c r="AN1431" s="442"/>
      <c r="AO1431" s="442"/>
      <c r="AP1431" s="688"/>
      <c r="AQ1431" s="688" t="s">
        <v>37</v>
      </c>
      <c r="AR1431" s="688"/>
      <c r="AS1431" s="562"/>
      <c r="AT1431" s="697"/>
      <c r="AU1431" s="697"/>
      <c r="AV1431" s="662"/>
      <c r="AW1431" s="673">
        <f>U1431</f>
        <v>0</v>
      </c>
      <c r="AX1431" s="673" cm="1">
        <f t="array" ref="AX1431">SUM(MID(0&amp;AW1431,LARGE(INDEX(ISNUMBER(--MID(AW1431,ROW($1:$8),1))*ROW($1:$8),),ROW($1:$8))+1,1)*10^ROW($1:$8)/10)</f>
        <v>0</v>
      </c>
      <c r="AY1431" s="673" t="e">
        <f>VLOOKUP($AX1431,'Item Master Data'!$A:$F,3,FALSE)</f>
        <v>#N/A</v>
      </c>
      <c r="AZ1431" s="673" t="e">
        <f>VLOOKUP($AX1431,'Item Master Data'!$A:$F,6,FALSE)</f>
        <v>#N/A</v>
      </c>
      <c r="BA1431" s="673" t="e">
        <f>X1431/BB1431</f>
        <v>#N/A</v>
      </c>
      <c r="BB1431" s="673" t="e">
        <f>VLOOKUP(AX1431,'Item Master Data'!$A:$G,7,FALSE)</f>
        <v>#N/A</v>
      </c>
      <c r="BC1431" s="673"/>
      <c r="BD1431" s="673" t="e">
        <f>W1431-AZ1431</f>
        <v>#N/A</v>
      </c>
    </row>
    <row r="1432" spans="1:56">
      <c r="A1432" s="544"/>
      <c r="B1432" s="724"/>
      <c r="C1432" s="724"/>
      <c r="D1432" s="687" t="s">
        <v>3247</v>
      </c>
      <c r="E1432" s="676" t="s">
        <v>3417</v>
      </c>
      <c r="F1432" s="442"/>
      <c r="G1432" s="676">
        <v>2022</v>
      </c>
      <c r="H1432" s="761">
        <v>5</v>
      </c>
      <c r="I1432" s="676"/>
      <c r="J1432" s="677"/>
      <c r="K1432" s="685" t="s">
        <v>3556</v>
      </c>
      <c r="L1432" s="676" t="s">
        <v>3352</v>
      </c>
      <c r="M1432" s="689">
        <v>44509</v>
      </c>
      <c r="N1432" s="689">
        <v>44576</v>
      </c>
      <c r="O1432" s="689"/>
      <c r="P1432" s="677"/>
      <c r="Q1432" s="677"/>
      <c r="R1432" s="677"/>
      <c r="S1432" s="676" t="s">
        <v>1580</v>
      </c>
      <c r="T1432" s="676">
        <v>60</v>
      </c>
      <c r="U1432" s="676"/>
      <c r="V1432" s="676" t="s">
        <v>986</v>
      </c>
      <c r="W1432" s="676">
        <v>360</v>
      </c>
      <c r="X1432" s="678">
        <v>704</v>
      </c>
      <c r="Y1432" s="679">
        <v>253440</v>
      </c>
      <c r="Z1432" s="443">
        <v>0.505</v>
      </c>
      <c r="AA1432" s="682">
        <f>Y1432*Z1432</f>
        <v>127987.2</v>
      </c>
      <c r="AB1432" s="682"/>
      <c r="AC1432" s="444">
        <v>0</v>
      </c>
      <c r="AD1432" s="692"/>
      <c r="AE1432" s="441"/>
      <c r="AF1432" s="695">
        <f>AA1432+AD1432+AE1432</f>
        <v>127987.2</v>
      </c>
      <c r="AG1432" s="442" t="s">
        <v>1073</v>
      </c>
      <c r="AH1432" s="676"/>
      <c r="AI1432" s="685">
        <v>60</v>
      </c>
      <c r="AJ1432" s="442" t="s">
        <v>3353</v>
      </c>
      <c r="AK1432" s="696" t="s">
        <v>50</v>
      </c>
      <c r="AL1432" s="676">
        <v>95363</v>
      </c>
      <c r="AM1432" s="442" t="s">
        <v>52</v>
      </c>
      <c r="AN1432" s="442"/>
      <c r="AO1432" s="442"/>
      <c r="AP1432" s="688"/>
      <c r="AQ1432" s="688" t="s">
        <v>37</v>
      </c>
      <c r="AR1432" s="688"/>
      <c r="AS1432" s="562"/>
      <c r="AT1432" s="697"/>
      <c r="AU1432" s="697"/>
      <c r="AV1432" s="662"/>
      <c r="AW1432" s="673">
        <f>U1432</f>
        <v>0</v>
      </c>
      <c r="AX1432" s="673" cm="1">
        <f t="array" ref="AX1432">SUM(MID(0&amp;AW1432,LARGE(INDEX(ISNUMBER(--MID(AW1432,ROW($1:$8),1))*ROW($1:$8),),ROW($1:$8))+1,1)*10^ROW($1:$8)/10)</f>
        <v>0</v>
      </c>
      <c r="AY1432" s="673" t="e">
        <f>VLOOKUP($AX1432,'Item Master Data'!$A:$F,3,FALSE)</f>
        <v>#N/A</v>
      </c>
      <c r="AZ1432" s="673" t="e">
        <f>VLOOKUP($AX1432,'Item Master Data'!$A:$F,6,FALSE)</f>
        <v>#N/A</v>
      </c>
      <c r="BA1432" s="673" t="e">
        <f>X1432/BB1432</f>
        <v>#N/A</v>
      </c>
      <c r="BB1432" s="673" t="e">
        <f>VLOOKUP(AX1432,'Item Master Data'!$A:$G,7,FALSE)</f>
        <v>#N/A</v>
      </c>
      <c r="BC1432" s="673"/>
      <c r="BD1432" s="673" t="e">
        <f>W1432-AZ1432</f>
        <v>#N/A</v>
      </c>
    </row>
    <row r="1433" spans="1:56">
      <c r="A1433" s="544"/>
      <c r="B1433" s="724"/>
      <c r="C1433" s="724"/>
      <c r="D1433" s="687" t="s">
        <v>3247</v>
      </c>
      <c r="E1433" s="676" t="s">
        <v>3042</v>
      </c>
      <c r="F1433" s="442"/>
      <c r="G1433" s="676">
        <v>2022</v>
      </c>
      <c r="H1433" s="442">
        <v>5</v>
      </c>
      <c r="I1433" s="676" t="s">
        <v>1699</v>
      </c>
      <c r="J1433" s="333"/>
      <c r="K1433" s="685" t="s">
        <v>3557</v>
      </c>
      <c r="L1433" s="676" t="s">
        <v>3352</v>
      </c>
      <c r="M1433" s="689">
        <v>44579</v>
      </c>
      <c r="N1433" s="689">
        <v>44711</v>
      </c>
      <c r="O1433" s="689"/>
      <c r="P1433" s="333"/>
      <c r="Q1433" s="333"/>
      <c r="R1433" s="333"/>
      <c r="S1433" s="442" t="s">
        <v>1580</v>
      </c>
      <c r="T1433" s="442">
        <v>72</v>
      </c>
      <c r="U1433" s="442"/>
      <c r="V1433" s="442" t="s">
        <v>3356</v>
      </c>
      <c r="W1433" s="676">
        <v>480</v>
      </c>
      <c r="X1433" s="678">
        <v>696</v>
      </c>
      <c r="Y1433" s="679">
        <v>334080</v>
      </c>
      <c r="Z1433" s="443">
        <v>0.47499999999999998</v>
      </c>
      <c r="AA1433" s="682">
        <f>Y1433*Z1433</f>
        <v>158688</v>
      </c>
      <c r="AB1433" s="682"/>
      <c r="AC1433" s="444">
        <v>0</v>
      </c>
      <c r="AD1433" s="692"/>
      <c r="AE1433" s="441"/>
      <c r="AF1433" s="695">
        <f>AA1433+AD1433+AE1433</f>
        <v>158688</v>
      </c>
      <c r="AG1433" s="442" t="s">
        <v>1073</v>
      </c>
      <c r="AH1433" s="676"/>
      <c r="AI1433" s="685">
        <v>60</v>
      </c>
      <c r="AJ1433" s="442" t="s">
        <v>3357</v>
      </c>
      <c r="AK1433" s="696" t="s">
        <v>1854</v>
      </c>
      <c r="AL1433" s="676">
        <v>97005</v>
      </c>
      <c r="AM1433" s="442" t="s">
        <v>52</v>
      </c>
      <c r="AN1433" s="442"/>
      <c r="AO1433" s="442"/>
      <c r="AP1433" s="688"/>
      <c r="AQ1433" s="688" t="s">
        <v>37</v>
      </c>
      <c r="AR1433" s="688"/>
      <c r="AS1433" s="562"/>
      <c r="AT1433" s="697"/>
      <c r="AU1433" s="697"/>
      <c r="AV1433" s="662"/>
      <c r="AW1433" s="673">
        <f>U1433</f>
        <v>0</v>
      </c>
      <c r="AX1433" s="673" cm="1">
        <f t="array" ref="AX1433">SUM(MID(0&amp;AW1433,LARGE(INDEX(ISNUMBER(--MID(AW1433,ROW($1:$8),1))*ROW($1:$8),),ROW($1:$8))+1,1)*10^ROW($1:$8)/10)</f>
        <v>0</v>
      </c>
      <c r="AY1433" s="673" t="e">
        <f>VLOOKUP($AX1433,'Item Master Data'!$A:$F,3,FALSE)</f>
        <v>#N/A</v>
      </c>
      <c r="AZ1433" s="673" t="e">
        <f>VLOOKUP($AX1433,'Item Master Data'!$A:$F,6,FALSE)</f>
        <v>#N/A</v>
      </c>
      <c r="BA1433" s="673" t="e">
        <f>X1433/BB1433</f>
        <v>#N/A</v>
      </c>
      <c r="BB1433" s="673" t="e">
        <f>VLOOKUP(AX1433,'Item Master Data'!$A:$G,7,FALSE)</f>
        <v>#N/A</v>
      </c>
      <c r="BC1433" s="673"/>
      <c r="BD1433" s="673" t="e">
        <f>W1433-AZ1433</f>
        <v>#N/A</v>
      </c>
    </row>
    <row r="1434" spans="1:56">
      <c r="A1434" s="544"/>
      <c r="B1434" s="724">
        <v>44662</v>
      </c>
      <c r="C1434" s="724">
        <v>44662</v>
      </c>
      <c r="D1434" s="687" t="s">
        <v>3247</v>
      </c>
      <c r="E1434" s="676" t="s">
        <v>3042</v>
      </c>
      <c r="F1434" s="442"/>
      <c r="G1434" s="676">
        <v>2022</v>
      </c>
      <c r="H1434" s="442">
        <v>5</v>
      </c>
      <c r="I1434" s="676" t="s">
        <v>1699</v>
      </c>
      <c r="J1434" s="333"/>
      <c r="K1434" s="685" t="s">
        <v>3558</v>
      </c>
      <c r="L1434" s="676" t="s">
        <v>3352</v>
      </c>
      <c r="M1434" s="689">
        <v>44615</v>
      </c>
      <c r="N1434" s="689">
        <v>44691</v>
      </c>
      <c r="O1434" s="689"/>
      <c r="P1434" s="333"/>
      <c r="Q1434" s="333"/>
      <c r="R1434" s="333"/>
      <c r="S1434" s="442" t="s">
        <v>1580</v>
      </c>
      <c r="T1434" s="442">
        <v>72</v>
      </c>
      <c r="U1434" s="442"/>
      <c r="V1434" s="442" t="s">
        <v>3356</v>
      </c>
      <c r="W1434" s="676">
        <v>480</v>
      </c>
      <c r="X1434" s="678">
        <v>696</v>
      </c>
      <c r="Y1434" s="679">
        <v>334080</v>
      </c>
      <c r="Z1434" s="443">
        <v>0.495</v>
      </c>
      <c r="AA1434" s="682">
        <f>Y1434*Z1434</f>
        <v>165369.60000000001</v>
      </c>
      <c r="AB1434" s="682"/>
      <c r="AC1434" s="444">
        <v>0</v>
      </c>
      <c r="AD1434" s="692"/>
      <c r="AE1434" s="441"/>
      <c r="AF1434" s="695">
        <f>AA1434+AD1434+AE1434</f>
        <v>165369.60000000001</v>
      </c>
      <c r="AG1434" s="676" t="s">
        <v>1073</v>
      </c>
      <c r="AH1434" s="676"/>
      <c r="AI1434" s="685">
        <v>60</v>
      </c>
      <c r="AJ1434" s="676" t="s">
        <v>3559</v>
      </c>
      <c r="AK1434" s="696" t="s">
        <v>1731</v>
      </c>
      <c r="AL1434" s="676">
        <v>98134</v>
      </c>
      <c r="AM1434" s="676" t="s">
        <v>52</v>
      </c>
      <c r="AN1434" s="676"/>
      <c r="AO1434" s="442"/>
      <c r="AP1434" s="688"/>
      <c r="AQ1434" s="688" t="s">
        <v>3560</v>
      </c>
      <c r="AR1434" s="688"/>
      <c r="AS1434" s="562"/>
      <c r="AT1434" s="697"/>
      <c r="AU1434" s="697"/>
      <c r="AV1434" s="662"/>
      <c r="AW1434" s="673">
        <f>U1434</f>
        <v>0</v>
      </c>
      <c r="AX1434" s="673" cm="1">
        <f t="array" ref="AX1434">SUM(MID(0&amp;AW1434,LARGE(INDEX(ISNUMBER(--MID(AW1434,ROW($1:$8),1))*ROW($1:$8),),ROW($1:$8))+1,1)*10^ROW($1:$8)/10)</f>
        <v>0</v>
      </c>
      <c r="AY1434" s="673" t="e">
        <f>VLOOKUP($AX1434,'Item Master Data'!$A:$F,3,FALSE)</f>
        <v>#N/A</v>
      </c>
      <c r="AZ1434" s="673" t="e">
        <f>VLOOKUP($AX1434,'Item Master Data'!$A:$F,6,FALSE)</f>
        <v>#N/A</v>
      </c>
      <c r="BA1434" s="673" t="e">
        <f>X1434/BB1434</f>
        <v>#N/A</v>
      </c>
      <c r="BB1434" s="673" t="e">
        <f>VLOOKUP(AX1434,'Item Master Data'!$A:$G,7,FALSE)</f>
        <v>#N/A</v>
      </c>
      <c r="BC1434" s="673"/>
      <c r="BD1434" s="673" t="e">
        <f>W1434-AZ1434</f>
        <v>#N/A</v>
      </c>
    </row>
    <row r="1435" spans="1:56">
      <c r="A1435" s="544"/>
      <c r="B1435" s="724">
        <v>44635</v>
      </c>
      <c r="C1435" s="724">
        <v>44634</v>
      </c>
      <c r="D1435" s="687" t="s">
        <v>3247</v>
      </c>
      <c r="E1435" s="676" t="s">
        <v>2686</v>
      </c>
      <c r="F1435" s="442"/>
      <c r="G1435" s="442">
        <v>2022</v>
      </c>
      <c r="H1435" s="442">
        <v>6</v>
      </c>
      <c r="I1435" s="676" t="s">
        <v>1699</v>
      </c>
      <c r="J1435" s="677"/>
      <c r="K1435" s="685" t="s">
        <v>3685</v>
      </c>
      <c r="L1435" s="676" t="s">
        <v>3249</v>
      </c>
      <c r="M1435" s="689">
        <v>44568</v>
      </c>
      <c r="N1435" s="689">
        <v>44733</v>
      </c>
      <c r="O1435" s="689"/>
      <c r="P1435" s="333"/>
      <c r="Q1435" s="333"/>
      <c r="R1435" s="333"/>
      <c r="S1435" s="442" t="s">
        <v>2425</v>
      </c>
      <c r="T1435" s="442">
        <v>60</v>
      </c>
      <c r="U1435" s="442"/>
      <c r="V1435" s="442" t="s">
        <v>973</v>
      </c>
      <c r="W1435" s="676">
        <v>400</v>
      </c>
      <c r="X1435" s="678">
        <v>352</v>
      </c>
      <c r="Y1435" s="679">
        <v>140800</v>
      </c>
      <c r="Z1435" s="443">
        <v>0.55000000000000004</v>
      </c>
      <c r="AA1435" s="682">
        <f>Y1435*Z1435</f>
        <v>77440</v>
      </c>
      <c r="AB1435" s="682"/>
      <c r="AC1435" s="683">
        <v>0</v>
      </c>
      <c r="AD1435" s="692"/>
      <c r="AE1435" s="441"/>
      <c r="AF1435" s="695">
        <f>AA1435+AD1435+AE1435</f>
        <v>77440</v>
      </c>
      <c r="AG1435" s="676" t="s">
        <v>47</v>
      </c>
      <c r="AH1435" s="676"/>
      <c r="AI1435" s="685" t="s">
        <v>2420</v>
      </c>
      <c r="AJ1435" s="676" t="s">
        <v>3324</v>
      </c>
      <c r="AK1435" s="696" t="s">
        <v>3325</v>
      </c>
      <c r="AL1435" s="676">
        <v>84115</v>
      </c>
      <c r="AM1435" s="676" t="s">
        <v>52</v>
      </c>
      <c r="AN1435" s="676"/>
      <c r="AO1435" s="442"/>
      <c r="AP1435" s="688"/>
      <c r="AQ1435" s="688" t="s">
        <v>37</v>
      </c>
      <c r="AR1435" s="688"/>
      <c r="AS1435" s="562"/>
      <c r="AT1435" s="697"/>
      <c r="AU1435" s="697"/>
      <c r="AV1435" s="662">
        <v>0.55000000000000004</v>
      </c>
      <c r="AW1435" s="673">
        <f>U1435</f>
        <v>0</v>
      </c>
      <c r="AX1435" s="673" cm="1">
        <f t="array" ref="AX1435">SUM(MID(0&amp;AW1435,LARGE(INDEX(ISNUMBER(--MID(AW1435,ROW($1:$8),1))*ROW($1:$8),),ROW($1:$8))+1,1)*10^ROW($1:$8)/10)</f>
        <v>0</v>
      </c>
      <c r="AY1435" s="673" t="e">
        <f>VLOOKUP($AX1435,'Item Master Data'!$A:$F,3,FALSE)</f>
        <v>#N/A</v>
      </c>
      <c r="AZ1435" s="673" t="e">
        <f>VLOOKUP($AX1435,'Item Master Data'!$A:$F,6,FALSE)</f>
        <v>#N/A</v>
      </c>
      <c r="BA1435" s="673" t="e">
        <f>X1435/BB1435</f>
        <v>#N/A</v>
      </c>
      <c r="BB1435" s="673" t="e">
        <f>VLOOKUP(AX1435,'Item Master Data'!$A:$G,7,FALSE)</f>
        <v>#N/A</v>
      </c>
      <c r="BC1435" s="673"/>
      <c r="BD1435" s="673" t="e">
        <f>W1435-AZ1435</f>
        <v>#N/A</v>
      </c>
    </row>
    <row r="1436" spans="1:56">
      <c r="A1436" s="589"/>
      <c r="B1436" s="722">
        <v>44648</v>
      </c>
      <c r="C1436" s="674"/>
      <c r="D1436" s="687" t="s">
        <v>3247</v>
      </c>
      <c r="E1436" s="676" t="s">
        <v>3697</v>
      </c>
      <c r="F1436" s="442"/>
      <c r="G1436" s="761">
        <v>2022</v>
      </c>
      <c r="H1436" s="761">
        <v>6</v>
      </c>
      <c r="I1436" s="761" t="s">
        <v>1699</v>
      </c>
      <c r="J1436" s="762"/>
      <c r="K1436" s="763" t="s">
        <v>3698</v>
      </c>
      <c r="L1436" s="761" t="s">
        <v>3249</v>
      </c>
      <c r="M1436" s="764">
        <v>44644</v>
      </c>
      <c r="N1436" s="764">
        <v>44682</v>
      </c>
      <c r="O1436" s="764"/>
      <c r="P1436" s="762"/>
      <c r="Q1436" s="762"/>
      <c r="R1436" s="762"/>
      <c r="S1436" s="761" t="s">
        <v>2425</v>
      </c>
      <c r="T1436" s="761">
        <v>60</v>
      </c>
      <c r="U1436" s="761"/>
      <c r="V1436" s="761" t="s">
        <v>973</v>
      </c>
      <c r="W1436" s="761">
        <v>400</v>
      </c>
      <c r="X1436" s="765">
        <v>768</v>
      </c>
      <c r="Y1436" s="679">
        <v>307200</v>
      </c>
      <c r="Z1436" s="443">
        <v>0.57999999999999996</v>
      </c>
      <c r="AA1436" s="682">
        <f>Y1436*Z1436</f>
        <v>178176</v>
      </c>
      <c r="AB1436" s="682"/>
      <c r="AC1436" s="444">
        <v>0</v>
      </c>
      <c r="AD1436" s="692"/>
      <c r="AE1436" s="684"/>
      <c r="AF1436" s="695">
        <f>AA1436+AD1436+AE1436</f>
        <v>178176</v>
      </c>
      <c r="AG1436" s="442" t="s">
        <v>47</v>
      </c>
      <c r="AH1436" s="676"/>
      <c r="AI1436" s="685" t="s">
        <v>2420</v>
      </c>
      <c r="AJ1436" s="676" t="s">
        <v>3314</v>
      </c>
      <c r="AK1436" s="696" t="s">
        <v>1388</v>
      </c>
      <c r="AL1436" s="676">
        <v>22031</v>
      </c>
      <c r="AM1436" s="442" t="s">
        <v>52</v>
      </c>
      <c r="AN1436" s="676"/>
      <c r="AO1436" s="442"/>
      <c r="AP1436" s="688"/>
      <c r="AQ1436" s="688" t="s">
        <v>37</v>
      </c>
      <c r="AR1436" s="688"/>
      <c r="AS1436" s="562"/>
      <c r="AT1436" s="697"/>
      <c r="AU1436" s="674"/>
      <c r="AV1436" s="662">
        <v>0.55000000000000004</v>
      </c>
      <c r="AW1436" s="673">
        <f>U1436</f>
        <v>0</v>
      </c>
      <c r="AX1436" s="673" cm="1">
        <f t="array" ref="AX1436">SUM(MID(0&amp;AW1436,LARGE(INDEX(ISNUMBER(--MID(AW1436,ROW($1:$8),1))*ROW($1:$8),),ROW($1:$8))+1,1)*10^ROW($1:$8)/10)</f>
        <v>0</v>
      </c>
      <c r="AY1436" s="673" t="e">
        <f>VLOOKUP($AX1436,'Item Master Data'!$A:$F,3,FALSE)</f>
        <v>#N/A</v>
      </c>
      <c r="AZ1436" s="673" t="e">
        <f>VLOOKUP($AX1436,'Item Master Data'!$A:$F,6,FALSE)</f>
        <v>#N/A</v>
      </c>
      <c r="BA1436" s="673" t="e">
        <f>X1436/BB1436</f>
        <v>#N/A</v>
      </c>
      <c r="BB1436" s="673" t="e">
        <f>VLOOKUP(AX1436,'Item Master Data'!$A:$G,7,FALSE)</f>
        <v>#N/A</v>
      </c>
      <c r="BC1436" s="673"/>
      <c r="BD1436" s="673" t="e">
        <f>W1436-AZ1436</f>
        <v>#N/A</v>
      </c>
    </row>
    <row r="1437" spans="1:56">
      <c r="A1437" s="544"/>
      <c r="B1437" s="724">
        <v>44468</v>
      </c>
      <c r="C1437" s="724">
        <v>44468</v>
      </c>
      <c r="D1437" s="687" t="s">
        <v>3247</v>
      </c>
      <c r="E1437" s="676" t="s">
        <v>1292</v>
      </c>
      <c r="F1437" s="676"/>
      <c r="G1437" s="676">
        <v>2022</v>
      </c>
      <c r="H1437" s="442">
        <v>6</v>
      </c>
      <c r="I1437" s="676"/>
      <c r="J1437" s="677"/>
      <c r="K1437" s="685" t="s">
        <v>3525</v>
      </c>
      <c r="L1437" s="676" t="s">
        <v>3249</v>
      </c>
      <c r="M1437" s="689">
        <v>44466</v>
      </c>
      <c r="N1437" s="689">
        <v>44684</v>
      </c>
      <c r="O1437" s="689"/>
      <c r="P1437" s="333"/>
      <c r="Q1437" s="333"/>
      <c r="R1437" s="333"/>
      <c r="S1437" s="442" t="s">
        <v>2425</v>
      </c>
      <c r="T1437" s="442">
        <v>60</v>
      </c>
      <c r="U1437" s="676">
        <v>49201132</v>
      </c>
      <c r="V1437" s="442" t="s">
        <v>986</v>
      </c>
      <c r="W1437" s="676">
        <v>360</v>
      </c>
      <c r="X1437" s="678">
        <v>320</v>
      </c>
      <c r="Y1437" s="679">
        <v>115200</v>
      </c>
      <c r="Z1437" s="680">
        <v>0.53</v>
      </c>
      <c r="AA1437" s="682">
        <f>Y1437*Z1437</f>
        <v>61056</v>
      </c>
      <c r="AB1437" s="682"/>
      <c r="AC1437" s="444">
        <v>0</v>
      </c>
      <c r="AD1437" s="692"/>
      <c r="AE1437" s="684"/>
      <c r="AF1437" s="695">
        <f>AA1437+AD1437+AE1437</f>
        <v>61056</v>
      </c>
      <c r="AG1437" s="676" t="s">
        <v>47</v>
      </c>
      <c r="AH1437" s="676"/>
      <c r="AI1437" s="685">
        <v>30</v>
      </c>
      <c r="AJ1437" s="676" t="s">
        <v>3526</v>
      </c>
      <c r="AK1437" s="696" t="s">
        <v>1508</v>
      </c>
      <c r="AL1437" s="676">
        <v>54406</v>
      </c>
      <c r="AM1437" s="676" t="s">
        <v>52</v>
      </c>
      <c r="AN1437" s="676"/>
      <c r="AO1437" s="442"/>
      <c r="AP1437" s="688"/>
      <c r="AQ1437" s="688" t="s">
        <v>37</v>
      </c>
      <c r="AR1437" s="688"/>
      <c r="AS1437" s="562"/>
      <c r="AT1437" s="697"/>
      <c r="AU1437" s="697"/>
      <c r="AV1437" s="662"/>
      <c r="AW1437" s="673">
        <f>U1437</f>
        <v>49201132</v>
      </c>
      <c r="AX1437" s="673" cm="1">
        <f t="array" ref="AX1437">SUM(MID(0&amp;AW1437,LARGE(INDEX(ISNUMBER(--MID(AW1437,ROW($1:$8),1))*ROW($1:$8),),ROW($1:$8))+1,1)*10^ROW($1:$8)/10)</f>
        <v>49201132</v>
      </c>
      <c r="AY1437" s="673" t="str">
        <f>VLOOKUP($AX1437,'Item Master Data'!$A:$F,3,FALSE)</f>
        <v>Q.PEAK DUO BLK G10+</v>
      </c>
      <c r="AZ1437" s="673">
        <f>VLOOKUP($AX1437,'Item Master Data'!$A:$F,6,FALSE)</f>
        <v>360</v>
      </c>
      <c r="BA1437" s="673">
        <f>X1437/BB1437</f>
        <v>10</v>
      </c>
      <c r="BB1437" s="673">
        <f>VLOOKUP(AX1437,'Item Master Data'!$A:$G,7,FALSE)</f>
        <v>32</v>
      </c>
      <c r="BC1437" s="673"/>
      <c r="BD1437" s="673">
        <f>W1437-AZ1437</f>
        <v>0</v>
      </c>
    </row>
    <row r="1438" spans="1:56">
      <c r="A1438" s="544"/>
      <c r="B1438" s="724">
        <v>44650</v>
      </c>
      <c r="C1438" s="724">
        <v>44629</v>
      </c>
      <c r="D1438" s="687" t="s">
        <v>3247</v>
      </c>
      <c r="E1438" s="676" t="s">
        <v>1292</v>
      </c>
      <c r="F1438" s="676"/>
      <c r="G1438" s="676">
        <v>2022</v>
      </c>
      <c r="H1438" s="442">
        <v>6</v>
      </c>
      <c r="I1438" s="676" t="s">
        <v>1699</v>
      </c>
      <c r="J1438" s="333"/>
      <c r="K1438" s="685" t="s">
        <v>3565</v>
      </c>
      <c r="L1438" s="676" t="s">
        <v>3249</v>
      </c>
      <c r="M1438" s="689">
        <v>44573</v>
      </c>
      <c r="N1438" s="689">
        <v>44652</v>
      </c>
      <c r="O1438" s="689"/>
      <c r="P1438" s="333"/>
      <c r="Q1438" s="333"/>
      <c r="R1438" s="333"/>
      <c r="S1438" s="442" t="s">
        <v>2425</v>
      </c>
      <c r="T1438" s="442">
        <v>60</v>
      </c>
      <c r="U1438" s="676"/>
      <c r="V1438" s="676" t="s">
        <v>986</v>
      </c>
      <c r="W1438" s="676">
        <v>360</v>
      </c>
      <c r="X1438" s="678">
        <v>512</v>
      </c>
      <c r="Y1438" s="679">
        <v>184320</v>
      </c>
      <c r="Z1438" s="443">
        <v>0.53</v>
      </c>
      <c r="AA1438" s="682">
        <f>Y1438*Z1438</f>
        <v>97689.600000000006</v>
      </c>
      <c r="AB1438" s="682"/>
      <c r="AC1438" s="444">
        <v>0</v>
      </c>
      <c r="AD1438" s="692"/>
      <c r="AE1438" s="684"/>
      <c r="AF1438" s="695">
        <f>AA1438+AD1438+AE1438</f>
        <v>97689.600000000006</v>
      </c>
      <c r="AG1438" s="442" t="s">
        <v>47</v>
      </c>
      <c r="AH1438" s="676"/>
      <c r="AI1438" s="685" t="s">
        <v>2420</v>
      </c>
      <c r="AJ1438" s="676" t="s">
        <v>1563</v>
      </c>
      <c r="AK1438" s="696" t="s">
        <v>1306</v>
      </c>
      <c r="AL1438" s="676">
        <v>4106</v>
      </c>
      <c r="AM1438" s="442" t="s">
        <v>52</v>
      </c>
      <c r="AN1438" s="676"/>
      <c r="AO1438" s="442"/>
      <c r="AP1438" s="688"/>
      <c r="AQ1438" s="688" t="s">
        <v>37</v>
      </c>
      <c r="AR1438" s="688"/>
      <c r="AS1438" s="562"/>
      <c r="AT1438" s="697"/>
      <c r="AU1438" s="697"/>
      <c r="AV1438" s="662">
        <v>0.53</v>
      </c>
      <c r="AW1438" s="673">
        <f>U1438</f>
        <v>0</v>
      </c>
      <c r="AX1438" s="673" cm="1">
        <f t="array" ref="AX1438">SUM(MID(0&amp;AW1438,LARGE(INDEX(ISNUMBER(--MID(AW1438,ROW($1:$8),1))*ROW($1:$8),),ROW($1:$8))+1,1)*10^ROW($1:$8)/10)</f>
        <v>0</v>
      </c>
      <c r="AY1438" s="673" t="e">
        <f>VLOOKUP($AX1438,'Item Master Data'!$A:$F,3,FALSE)</f>
        <v>#N/A</v>
      </c>
      <c r="AZ1438" s="673" t="e">
        <f>VLOOKUP($AX1438,'Item Master Data'!$A:$F,6,FALSE)</f>
        <v>#N/A</v>
      </c>
      <c r="BA1438" s="673" t="e">
        <f>X1438/BB1438</f>
        <v>#N/A</v>
      </c>
      <c r="BB1438" s="673" t="e">
        <f>VLOOKUP(AX1438,'Item Master Data'!$A:$G,7,FALSE)</f>
        <v>#N/A</v>
      </c>
      <c r="BC1438" s="673"/>
      <c r="BD1438" s="673" t="e">
        <f>W1438-AZ1438</f>
        <v>#N/A</v>
      </c>
    </row>
    <row r="1439" spans="1:56">
      <c r="A1439" s="544"/>
      <c r="B1439" s="724">
        <v>44616</v>
      </c>
      <c r="C1439" s="724"/>
      <c r="D1439" s="687" t="s">
        <v>3247</v>
      </c>
      <c r="E1439" s="676" t="s">
        <v>3496</v>
      </c>
      <c r="F1439" s="676"/>
      <c r="G1439" s="676">
        <v>2022</v>
      </c>
      <c r="H1439" s="676">
        <v>6</v>
      </c>
      <c r="I1439" s="676"/>
      <c r="J1439" s="677"/>
      <c r="K1439" s="685" t="s">
        <v>3497</v>
      </c>
      <c r="L1439" s="676" t="s">
        <v>3249</v>
      </c>
      <c r="M1439" s="689">
        <v>44615</v>
      </c>
      <c r="N1439" s="689">
        <v>44718</v>
      </c>
      <c r="O1439" s="689"/>
      <c r="P1439" s="677" t="s">
        <v>3498</v>
      </c>
      <c r="Q1439" s="677"/>
      <c r="R1439" s="677"/>
      <c r="S1439" s="676" t="s">
        <v>2425</v>
      </c>
      <c r="T1439" s="676">
        <v>72</v>
      </c>
      <c r="U1439" s="676"/>
      <c r="V1439" s="676" t="s">
        <v>1072</v>
      </c>
      <c r="W1439" s="676">
        <v>475</v>
      </c>
      <c r="X1439" s="678">
        <v>580</v>
      </c>
      <c r="Y1439" s="679">
        <v>275500</v>
      </c>
      <c r="Z1439" s="443">
        <v>0.51</v>
      </c>
      <c r="AA1439" s="682">
        <f>Y1439*Z1439</f>
        <v>140505</v>
      </c>
      <c r="AB1439" s="682"/>
      <c r="AC1439" s="444">
        <v>0</v>
      </c>
      <c r="AD1439" s="692"/>
      <c r="AE1439" s="684"/>
      <c r="AF1439" s="695">
        <f>AA1439+AD1439+AE1439</f>
        <v>140505</v>
      </c>
      <c r="AG1439" s="442" t="s">
        <v>47</v>
      </c>
      <c r="AH1439" s="676"/>
      <c r="AI1439" s="685" t="s">
        <v>3332</v>
      </c>
      <c r="AJ1439" s="676" t="s">
        <v>3439</v>
      </c>
      <c r="AK1439" s="696" t="s">
        <v>1383</v>
      </c>
      <c r="AL1439" s="676">
        <v>5676</v>
      </c>
      <c r="AM1439" s="442" t="s">
        <v>52</v>
      </c>
      <c r="AN1439" s="676"/>
      <c r="AO1439" s="442"/>
      <c r="AP1439" s="688"/>
      <c r="AQ1439" s="688" t="s">
        <v>37</v>
      </c>
      <c r="AR1439" s="688"/>
      <c r="AS1439" s="562"/>
      <c r="AT1439" s="697"/>
      <c r="AU1439" s="697"/>
      <c r="AV1439" s="662"/>
      <c r="AW1439" s="673">
        <f>U1439</f>
        <v>0</v>
      </c>
      <c r="AX1439" s="673" cm="1">
        <f t="array" ref="AX1439">SUM(MID(0&amp;AW1439,LARGE(INDEX(ISNUMBER(--MID(AW1439,ROW($1:$8),1))*ROW($1:$8),),ROW($1:$8))+1,1)*10^ROW($1:$8)/10)</f>
        <v>0</v>
      </c>
      <c r="AY1439" s="673" t="e">
        <f>VLOOKUP($AX1439,'Item Master Data'!$A:$F,3,FALSE)</f>
        <v>#N/A</v>
      </c>
      <c r="AZ1439" s="673" t="e">
        <f>VLOOKUP($AX1439,'Item Master Data'!$A:$F,6,FALSE)</f>
        <v>#N/A</v>
      </c>
      <c r="BA1439" s="673" t="e">
        <f>X1439/BB1439</f>
        <v>#N/A</v>
      </c>
      <c r="BB1439" s="673" t="e">
        <f>VLOOKUP(AX1439,'Item Master Data'!$A:$G,7,FALSE)</f>
        <v>#N/A</v>
      </c>
      <c r="BC1439" s="673"/>
      <c r="BD1439" s="673" t="e">
        <f>W1439-AZ1439</f>
        <v>#N/A</v>
      </c>
    </row>
    <row r="1440" spans="1:56">
      <c r="A1440" s="544"/>
      <c r="B1440" s="724">
        <v>44665</v>
      </c>
      <c r="C1440" s="724">
        <v>44665</v>
      </c>
      <c r="D1440" s="687" t="s">
        <v>3247</v>
      </c>
      <c r="E1440" s="676" t="s">
        <v>3496</v>
      </c>
      <c r="F1440" s="676"/>
      <c r="G1440" s="676">
        <v>2022</v>
      </c>
      <c r="H1440" s="442">
        <v>6</v>
      </c>
      <c r="I1440" s="676"/>
      <c r="J1440" s="333"/>
      <c r="K1440" s="685" t="s">
        <v>3499</v>
      </c>
      <c r="L1440" s="676" t="s">
        <v>3249</v>
      </c>
      <c r="M1440" s="689">
        <v>44615</v>
      </c>
      <c r="N1440" s="689">
        <v>44718</v>
      </c>
      <c r="O1440" s="689"/>
      <c r="P1440" s="333" t="s">
        <v>3498</v>
      </c>
      <c r="Q1440" s="333"/>
      <c r="R1440" s="333"/>
      <c r="S1440" s="442" t="s">
        <v>2425</v>
      </c>
      <c r="T1440" s="442">
        <v>72</v>
      </c>
      <c r="U1440" s="676" t="s">
        <v>1887</v>
      </c>
      <c r="V1440" s="676" t="s">
        <v>995</v>
      </c>
      <c r="W1440" s="676">
        <v>480</v>
      </c>
      <c r="X1440" s="678">
        <v>580</v>
      </c>
      <c r="Y1440" s="679">
        <v>278400</v>
      </c>
      <c r="Z1440" s="443">
        <v>0.495</v>
      </c>
      <c r="AA1440" s="682">
        <f>Y1440*Z1440</f>
        <v>137808</v>
      </c>
      <c r="AB1440" s="682"/>
      <c r="AC1440" s="444">
        <v>0</v>
      </c>
      <c r="AD1440" s="692"/>
      <c r="AE1440" s="684"/>
      <c r="AF1440" s="695">
        <f>AA1440+AD1440+AE1440</f>
        <v>137808</v>
      </c>
      <c r="AG1440" s="676" t="s">
        <v>47</v>
      </c>
      <c r="AH1440" s="676"/>
      <c r="AI1440" s="685" t="s">
        <v>3332</v>
      </c>
      <c r="AJ1440" s="676" t="s">
        <v>3439</v>
      </c>
      <c r="AK1440" s="696" t="s">
        <v>1383</v>
      </c>
      <c r="AL1440" s="676">
        <v>5676</v>
      </c>
      <c r="AM1440" s="676" t="s">
        <v>52</v>
      </c>
      <c r="AN1440" s="676" t="s">
        <v>50</v>
      </c>
      <c r="AO1440" s="442"/>
      <c r="AP1440" s="688"/>
      <c r="AQ1440" s="688" t="s">
        <v>37</v>
      </c>
      <c r="AR1440" s="688"/>
      <c r="AS1440" s="562"/>
      <c r="AT1440" s="697"/>
      <c r="AU1440" s="697"/>
      <c r="AV1440" s="662"/>
      <c r="AW1440" s="673" t="str">
        <f>U1440</f>
        <v>30397471C</v>
      </c>
      <c r="AX1440" s="673" cm="1">
        <f t="array" ref="AX1440">SUM(MID(0&amp;AW1440,LARGE(INDEX(ISNUMBER(--MID(AW1440,ROW($1:$8),1))*ROW($1:$8),),ROW($1:$8))+1,1)*10^ROW($1:$8)/10)</f>
        <v>30397471</v>
      </c>
      <c r="AY1440" s="673" t="str">
        <f>VLOOKUP($AX1440,'Item Master Data'!$A:$F,3,FALSE)</f>
        <v>Q.PEAK DUO XL G10</v>
      </c>
      <c r="AZ1440" s="673">
        <f>VLOOKUP($AX1440,'Item Master Data'!$A:$F,6,FALSE)</f>
        <v>475</v>
      </c>
      <c r="BA1440" s="673">
        <f>X1440/BB1440</f>
        <v>20</v>
      </c>
      <c r="BB1440" s="673">
        <f>VLOOKUP(AX1440,'Item Master Data'!$A:$G,7,FALSE)</f>
        <v>29</v>
      </c>
      <c r="BC1440" s="673"/>
      <c r="BD1440" s="673">
        <f>W1440-AZ1440</f>
        <v>5</v>
      </c>
    </row>
    <row r="1441" spans="1:56">
      <c r="A1441" s="544"/>
      <c r="B1441" s="724">
        <v>44559</v>
      </c>
      <c r="C1441" s="724">
        <v>44634</v>
      </c>
      <c r="D1441" s="687" t="s">
        <v>3247</v>
      </c>
      <c r="E1441" s="676" t="s">
        <v>1292</v>
      </c>
      <c r="F1441" s="676"/>
      <c r="G1441" s="676">
        <v>2022</v>
      </c>
      <c r="H1441" s="442">
        <v>6</v>
      </c>
      <c r="I1441" s="676" t="s">
        <v>1699</v>
      </c>
      <c r="J1441" s="333"/>
      <c r="K1441" s="685" t="s">
        <v>3693</v>
      </c>
      <c r="L1441" s="676" t="s">
        <v>3249</v>
      </c>
      <c r="M1441" s="689">
        <v>44559</v>
      </c>
      <c r="N1441" s="689">
        <v>44713</v>
      </c>
      <c r="O1441" s="689"/>
      <c r="P1441" s="677"/>
      <c r="Q1441" s="333"/>
      <c r="R1441" s="677"/>
      <c r="S1441" s="442" t="s">
        <v>2425</v>
      </c>
      <c r="T1441" s="442">
        <v>60</v>
      </c>
      <c r="U1441" s="676"/>
      <c r="V1441" s="442" t="s">
        <v>973</v>
      </c>
      <c r="W1441" s="676">
        <v>400</v>
      </c>
      <c r="X1441" s="678">
        <v>320</v>
      </c>
      <c r="Y1441" s="679">
        <v>128000</v>
      </c>
      <c r="Z1441" s="443">
        <v>0.55000000000000004</v>
      </c>
      <c r="AA1441" s="682">
        <f>Y1441*Z1441</f>
        <v>70400</v>
      </c>
      <c r="AB1441" s="682"/>
      <c r="AC1441" s="444">
        <v>0</v>
      </c>
      <c r="AD1441" s="692"/>
      <c r="AE1441" s="684"/>
      <c r="AF1441" s="695">
        <f>AA1441+AD1441+AE1441</f>
        <v>70400</v>
      </c>
      <c r="AG1441" s="676" t="s">
        <v>47</v>
      </c>
      <c r="AH1441" s="676"/>
      <c r="AI1441" s="685" t="s">
        <v>2420</v>
      </c>
      <c r="AJ1441" s="676" t="s">
        <v>1853</v>
      </c>
      <c r="AK1441" s="696" t="s">
        <v>1854</v>
      </c>
      <c r="AL1441" s="676">
        <v>97702</v>
      </c>
      <c r="AM1441" s="676" t="s">
        <v>52</v>
      </c>
      <c r="AN1441" s="676"/>
      <c r="AO1441" s="442"/>
      <c r="AP1441" s="688"/>
      <c r="AQ1441" s="688" t="s">
        <v>37</v>
      </c>
      <c r="AR1441" s="688"/>
      <c r="AS1441" s="562"/>
      <c r="AT1441" s="697"/>
      <c r="AU1441" s="697"/>
      <c r="AV1441" s="662">
        <v>0.55000000000000004</v>
      </c>
      <c r="AW1441" s="673">
        <f>U1441</f>
        <v>0</v>
      </c>
      <c r="AX1441" s="673" cm="1">
        <f t="array" ref="AX1441">SUM(MID(0&amp;AW1441,LARGE(INDEX(ISNUMBER(--MID(AW1441,ROW($1:$8),1))*ROW($1:$8),),ROW($1:$8))+1,1)*10^ROW($1:$8)/10)</f>
        <v>0</v>
      </c>
      <c r="AY1441" s="673" t="e">
        <f>VLOOKUP($AX1441,'Item Master Data'!$A:$F,3,FALSE)</f>
        <v>#N/A</v>
      </c>
      <c r="AZ1441" s="673" t="e">
        <f>VLOOKUP($AX1441,'Item Master Data'!$A:$F,6,FALSE)</f>
        <v>#N/A</v>
      </c>
      <c r="BA1441" s="673" t="e">
        <f>X1441/BB1441</f>
        <v>#N/A</v>
      </c>
      <c r="BB1441" s="673" t="e">
        <f>VLOOKUP(AX1441,'Item Master Data'!$A:$G,7,FALSE)</f>
        <v>#N/A</v>
      </c>
      <c r="BC1441" s="673"/>
      <c r="BD1441" s="673" t="e">
        <f>W1441-AZ1441</f>
        <v>#N/A</v>
      </c>
    </row>
    <row r="1442" spans="1:56">
      <c r="A1442" s="544"/>
      <c r="B1442" s="724">
        <v>44599</v>
      </c>
      <c r="C1442" s="724">
        <v>44634</v>
      </c>
      <c r="D1442" s="687" t="s">
        <v>3247</v>
      </c>
      <c r="E1442" s="676" t="s">
        <v>1292</v>
      </c>
      <c r="F1442" s="676"/>
      <c r="G1442" s="676">
        <v>2022</v>
      </c>
      <c r="H1442" s="442">
        <v>6</v>
      </c>
      <c r="I1442" s="676" t="s">
        <v>1699</v>
      </c>
      <c r="J1442" s="333"/>
      <c r="K1442" s="685" t="s">
        <v>3694</v>
      </c>
      <c r="L1442" s="676" t="s">
        <v>3249</v>
      </c>
      <c r="M1442" s="689">
        <v>44599</v>
      </c>
      <c r="N1442" s="689">
        <v>44713</v>
      </c>
      <c r="O1442" s="689"/>
      <c r="P1442" s="333"/>
      <c r="Q1442" s="333"/>
      <c r="R1442" s="333"/>
      <c r="S1442" s="442" t="s">
        <v>2425</v>
      </c>
      <c r="T1442" s="442">
        <v>60</v>
      </c>
      <c r="U1442" s="676"/>
      <c r="V1442" s="676" t="s">
        <v>973</v>
      </c>
      <c r="W1442" s="676">
        <v>400</v>
      </c>
      <c r="X1442" s="678">
        <v>320</v>
      </c>
      <c r="Y1442" s="679">
        <v>128000</v>
      </c>
      <c r="Z1442" s="443">
        <v>0.57999999999999996</v>
      </c>
      <c r="AA1442" s="682">
        <f>Y1442*Z1442</f>
        <v>74240</v>
      </c>
      <c r="AB1442" s="682"/>
      <c r="AC1442" s="444">
        <v>0</v>
      </c>
      <c r="AD1442" s="692"/>
      <c r="AE1442" s="684"/>
      <c r="AF1442" s="695">
        <f>AA1442+AD1442+AE1442</f>
        <v>74240</v>
      </c>
      <c r="AG1442" s="442" t="s">
        <v>47</v>
      </c>
      <c r="AH1442" s="676"/>
      <c r="AI1442" s="685" t="s">
        <v>2420</v>
      </c>
      <c r="AJ1442" s="676" t="s">
        <v>1853</v>
      </c>
      <c r="AK1442" s="696" t="s">
        <v>1854</v>
      </c>
      <c r="AL1442" s="676">
        <v>97702</v>
      </c>
      <c r="AM1442" s="442" t="s">
        <v>52</v>
      </c>
      <c r="AN1442" s="676"/>
      <c r="AO1442" s="442"/>
      <c r="AP1442" s="688"/>
      <c r="AQ1442" s="688" t="s">
        <v>37</v>
      </c>
      <c r="AR1442" s="688"/>
      <c r="AS1442" s="562"/>
      <c r="AT1442" s="697"/>
      <c r="AU1442" s="697"/>
      <c r="AV1442" s="662">
        <v>0.55000000000000004</v>
      </c>
      <c r="AW1442" s="673">
        <f>U1442</f>
        <v>0</v>
      </c>
      <c r="AX1442" s="673" cm="1">
        <f t="array" ref="AX1442">SUM(MID(0&amp;AW1442,LARGE(INDEX(ISNUMBER(--MID(AW1442,ROW($1:$8),1))*ROW($1:$8),),ROW($1:$8))+1,1)*10^ROW($1:$8)/10)</f>
        <v>0</v>
      </c>
      <c r="AY1442" s="673" t="e">
        <f>VLOOKUP($AX1442,'Item Master Data'!$A:$F,3,FALSE)</f>
        <v>#N/A</v>
      </c>
      <c r="AZ1442" s="673" t="e">
        <f>VLOOKUP($AX1442,'Item Master Data'!$A:$F,6,FALSE)</f>
        <v>#N/A</v>
      </c>
      <c r="BA1442" s="673" t="e">
        <f>X1442/BB1442</f>
        <v>#N/A</v>
      </c>
      <c r="BB1442" s="673" t="e">
        <f>VLOOKUP(AX1442,'Item Master Data'!$A:$G,7,FALSE)</f>
        <v>#N/A</v>
      </c>
      <c r="BC1442" s="673"/>
      <c r="BD1442" s="673" t="e">
        <f>W1442-AZ1442</f>
        <v>#N/A</v>
      </c>
    </row>
    <row r="1443" spans="1:56">
      <c r="A1443" s="544"/>
      <c r="B1443" s="722">
        <v>44628</v>
      </c>
      <c r="C1443" s="722">
        <v>44629</v>
      </c>
      <c r="D1443" s="687" t="s">
        <v>3247</v>
      </c>
      <c r="E1443" s="676" t="s">
        <v>1292</v>
      </c>
      <c r="F1443" s="676"/>
      <c r="G1443" s="761">
        <v>2022</v>
      </c>
      <c r="H1443" s="761">
        <v>6</v>
      </c>
      <c r="I1443" s="761" t="s">
        <v>1699</v>
      </c>
      <c r="J1443" s="762"/>
      <c r="K1443" s="763" t="s">
        <v>3695</v>
      </c>
      <c r="L1443" s="761" t="s">
        <v>3249</v>
      </c>
      <c r="M1443" s="764">
        <v>44564</v>
      </c>
      <c r="N1443" s="764">
        <v>44717</v>
      </c>
      <c r="O1443" s="764"/>
      <c r="P1443" s="762"/>
      <c r="Q1443" s="762"/>
      <c r="R1443" s="762"/>
      <c r="S1443" s="761" t="s">
        <v>2425</v>
      </c>
      <c r="T1443" s="761">
        <v>60</v>
      </c>
      <c r="U1443" s="761"/>
      <c r="V1443" s="761" t="s">
        <v>973</v>
      </c>
      <c r="W1443" s="761">
        <v>400</v>
      </c>
      <c r="X1443" s="765">
        <v>726</v>
      </c>
      <c r="Y1443" s="679">
        <v>290400</v>
      </c>
      <c r="Z1443" s="443">
        <v>0.55000000000000004</v>
      </c>
      <c r="AA1443" s="682">
        <f>Y1443*Z1443</f>
        <v>159720</v>
      </c>
      <c r="AB1443" s="682"/>
      <c r="AC1443" s="444">
        <v>0</v>
      </c>
      <c r="AD1443" s="692"/>
      <c r="AE1443" s="684"/>
      <c r="AF1443" s="695">
        <f>AA1443+AD1443+AE1443</f>
        <v>159720</v>
      </c>
      <c r="AG1443" s="442" t="s">
        <v>1073</v>
      </c>
      <c r="AH1443" s="676"/>
      <c r="AI1443" s="685" t="s">
        <v>2420</v>
      </c>
      <c r="AJ1443" s="676" t="s">
        <v>3696</v>
      </c>
      <c r="AK1443" s="696" t="s">
        <v>3690</v>
      </c>
      <c r="AL1443" s="676">
        <v>63132</v>
      </c>
      <c r="AM1443" s="442" t="s">
        <v>52</v>
      </c>
      <c r="AN1443" s="676"/>
      <c r="AO1443" s="442"/>
      <c r="AP1443" s="688"/>
      <c r="AQ1443" s="688" t="s">
        <v>37</v>
      </c>
      <c r="AR1443" s="688"/>
      <c r="AS1443" s="562"/>
      <c r="AT1443" s="697"/>
      <c r="AU1443" s="674"/>
      <c r="AV1443" s="662">
        <v>0.55000000000000004</v>
      </c>
      <c r="AW1443" s="673">
        <f>U1443</f>
        <v>0</v>
      </c>
      <c r="AX1443" s="673" cm="1">
        <f t="array" ref="AX1443">SUM(MID(0&amp;AW1443,LARGE(INDEX(ISNUMBER(--MID(AW1443,ROW($1:$8),1))*ROW($1:$8),),ROW($1:$8))+1,1)*10^ROW($1:$8)/10)</f>
        <v>0</v>
      </c>
      <c r="AY1443" s="673" t="e">
        <f>VLOOKUP($AX1443,'Item Master Data'!$A:$F,3,FALSE)</f>
        <v>#N/A</v>
      </c>
      <c r="AZ1443" s="673" t="e">
        <f>VLOOKUP($AX1443,'Item Master Data'!$A:$F,6,FALSE)</f>
        <v>#N/A</v>
      </c>
      <c r="BA1443" s="673" t="e">
        <f>X1443/BB1443</f>
        <v>#N/A</v>
      </c>
      <c r="BB1443" s="673" t="e">
        <f>VLOOKUP(AX1443,'Item Master Data'!$A:$G,7,FALSE)</f>
        <v>#N/A</v>
      </c>
      <c r="BC1443" s="673"/>
      <c r="BD1443" s="673" t="e">
        <f>W1443-AZ1443</f>
        <v>#N/A</v>
      </c>
    </row>
    <row r="1444" spans="1:56">
      <c r="A1444" s="544"/>
      <c r="B1444" s="724">
        <v>44550</v>
      </c>
      <c r="C1444" s="724">
        <v>44629</v>
      </c>
      <c r="D1444" s="687" t="s">
        <v>3247</v>
      </c>
      <c r="E1444" s="676" t="s">
        <v>3699</v>
      </c>
      <c r="F1444" s="676"/>
      <c r="G1444" s="676">
        <v>2022</v>
      </c>
      <c r="H1444" s="442">
        <v>6</v>
      </c>
      <c r="I1444" s="676" t="s">
        <v>1699</v>
      </c>
      <c r="J1444" s="333"/>
      <c r="K1444" s="685" t="s">
        <v>3700</v>
      </c>
      <c r="L1444" s="676" t="s">
        <v>2402</v>
      </c>
      <c r="M1444" s="689">
        <v>44547</v>
      </c>
      <c r="N1444" s="689">
        <v>44547</v>
      </c>
      <c r="O1444" s="689"/>
      <c r="P1444" s="333"/>
      <c r="Q1444" s="333"/>
      <c r="R1444" s="333"/>
      <c r="S1444" s="442" t="s">
        <v>2425</v>
      </c>
      <c r="T1444" s="442">
        <v>60</v>
      </c>
      <c r="U1444" s="676"/>
      <c r="V1444" s="442" t="s">
        <v>986</v>
      </c>
      <c r="W1444" s="676">
        <v>360</v>
      </c>
      <c r="X1444" s="678">
        <v>1664</v>
      </c>
      <c r="Y1444" s="679">
        <v>599040</v>
      </c>
      <c r="Z1444" s="443">
        <v>0.5</v>
      </c>
      <c r="AA1444" s="682">
        <f>Y1444*Z1444</f>
        <v>299520</v>
      </c>
      <c r="AB1444" s="682"/>
      <c r="AC1444" s="444">
        <v>0</v>
      </c>
      <c r="AD1444" s="692"/>
      <c r="AE1444" s="684"/>
      <c r="AF1444" s="695">
        <f>AA1444+AD1444+AE1444</f>
        <v>299520</v>
      </c>
      <c r="AG1444" s="676" t="s">
        <v>1073</v>
      </c>
      <c r="AH1444" s="676"/>
      <c r="AI1444" s="685" t="s">
        <v>2488</v>
      </c>
      <c r="AJ1444" s="676" t="s">
        <v>1610</v>
      </c>
      <c r="AK1444" s="696" t="s">
        <v>1149</v>
      </c>
      <c r="AL1444" s="676">
        <v>78744</v>
      </c>
      <c r="AM1444" s="676" t="s">
        <v>52</v>
      </c>
      <c r="AN1444" s="676"/>
      <c r="AO1444" s="442"/>
      <c r="AP1444" s="688"/>
      <c r="AQ1444" s="688" t="s">
        <v>37</v>
      </c>
      <c r="AR1444" s="688"/>
      <c r="AS1444" s="562"/>
      <c r="AT1444" s="697"/>
      <c r="AU1444" s="697"/>
      <c r="AV1444" s="662">
        <v>0.5</v>
      </c>
      <c r="AW1444" s="673">
        <f>U1444</f>
        <v>0</v>
      </c>
      <c r="AX1444" s="673" cm="1">
        <f t="array" ref="AX1444">SUM(MID(0&amp;AW1444,LARGE(INDEX(ISNUMBER(--MID(AW1444,ROW($1:$8),1))*ROW($1:$8),),ROW($1:$8))+1,1)*10^ROW($1:$8)/10)</f>
        <v>0</v>
      </c>
      <c r="AY1444" s="673" t="e">
        <f>VLOOKUP($AX1444,'Item Master Data'!$A:$F,3,FALSE)</f>
        <v>#N/A</v>
      </c>
      <c r="AZ1444" s="673" t="e">
        <f>VLOOKUP($AX1444,'Item Master Data'!$A:$F,6,FALSE)</f>
        <v>#N/A</v>
      </c>
      <c r="BA1444" s="673" t="e">
        <f>X1444/BB1444</f>
        <v>#N/A</v>
      </c>
      <c r="BB1444" s="673" t="e">
        <f>VLOOKUP(AX1444,'Item Master Data'!$A:$G,7,FALSE)</f>
        <v>#N/A</v>
      </c>
      <c r="BC1444" s="673"/>
      <c r="BD1444" s="673" t="e">
        <f>W1444-AZ1444</f>
        <v>#N/A</v>
      </c>
    </row>
    <row r="1445" spans="1:56">
      <c r="A1445" s="544"/>
      <c r="B1445" s="724">
        <v>44550</v>
      </c>
      <c r="C1445" s="724">
        <v>44629</v>
      </c>
      <c r="D1445" s="687" t="s">
        <v>3247</v>
      </c>
      <c r="E1445" s="676" t="s">
        <v>3699</v>
      </c>
      <c r="F1445" s="676"/>
      <c r="G1445" s="676">
        <v>2022</v>
      </c>
      <c r="H1445" s="442">
        <v>6</v>
      </c>
      <c r="I1445" s="676" t="s">
        <v>1699</v>
      </c>
      <c r="J1445" s="333"/>
      <c r="K1445" s="685" t="s">
        <v>3700</v>
      </c>
      <c r="L1445" s="676" t="s">
        <v>2402</v>
      </c>
      <c r="M1445" s="689">
        <v>44547</v>
      </c>
      <c r="N1445" s="689">
        <v>44547</v>
      </c>
      <c r="O1445" s="689"/>
      <c r="P1445" s="333"/>
      <c r="Q1445" s="333"/>
      <c r="R1445" s="333"/>
      <c r="S1445" s="442" t="s">
        <v>2425</v>
      </c>
      <c r="T1445" s="442">
        <v>60</v>
      </c>
      <c r="U1445" s="676"/>
      <c r="V1445" s="676" t="s">
        <v>3701</v>
      </c>
      <c r="W1445" s="676">
        <v>400</v>
      </c>
      <c r="X1445" s="678">
        <v>2496</v>
      </c>
      <c r="Y1445" s="679">
        <v>998400</v>
      </c>
      <c r="Z1445" s="443">
        <v>0.52</v>
      </c>
      <c r="AA1445" s="682">
        <f>Y1445*Z1445</f>
        <v>519168</v>
      </c>
      <c r="AB1445" s="682"/>
      <c r="AC1445" s="444">
        <v>0</v>
      </c>
      <c r="AD1445" s="692"/>
      <c r="AE1445" s="684"/>
      <c r="AF1445" s="695">
        <f>AA1445+AD1445+AE1445</f>
        <v>519168</v>
      </c>
      <c r="AG1445" s="676" t="s">
        <v>1073</v>
      </c>
      <c r="AH1445" s="676"/>
      <c r="AI1445" s="685" t="s">
        <v>2488</v>
      </c>
      <c r="AJ1445" s="676" t="s">
        <v>1610</v>
      </c>
      <c r="AK1445" s="696" t="s">
        <v>1149</v>
      </c>
      <c r="AL1445" s="676">
        <v>78744</v>
      </c>
      <c r="AM1445" s="676" t="s">
        <v>52</v>
      </c>
      <c r="AN1445" s="676"/>
      <c r="AO1445" s="442"/>
      <c r="AP1445" s="688"/>
      <c r="AQ1445" s="688" t="s">
        <v>37</v>
      </c>
      <c r="AR1445" s="688"/>
      <c r="AS1445" s="562"/>
      <c r="AT1445" s="697"/>
      <c r="AU1445" s="697"/>
      <c r="AV1445" s="662">
        <v>0.5</v>
      </c>
      <c r="AW1445" s="673">
        <f>U1445</f>
        <v>0</v>
      </c>
      <c r="AX1445" s="673" cm="1">
        <f t="array" ref="AX1445">SUM(MID(0&amp;AW1445,LARGE(INDEX(ISNUMBER(--MID(AW1445,ROW($1:$8),1))*ROW($1:$8),),ROW($1:$8))+1,1)*10^ROW($1:$8)/10)</f>
        <v>0</v>
      </c>
      <c r="AY1445" s="673" t="e">
        <f>VLOOKUP($AX1445,'Item Master Data'!$A:$F,3,FALSE)</f>
        <v>#N/A</v>
      </c>
      <c r="AZ1445" s="673" t="e">
        <f>VLOOKUP($AX1445,'Item Master Data'!$A:$F,6,FALSE)</f>
        <v>#N/A</v>
      </c>
      <c r="BA1445" s="673" t="e">
        <f>X1445/BB1445</f>
        <v>#N/A</v>
      </c>
      <c r="BB1445" s="673" t="e">
        <f>VLOOKUP(AX1445,'Item Master Data'!$A:$G,7,FALSE)</f>
        <v>#N/A</v>
      </c>
      <c r="BC1445" s="673"/>
      <c r="BD1445" s="673" t="e">
        <f>W1445-AZ1445</f>
        <v>#N/A</v>
      </c>
    </row>
    <row r="1446" spans="1:56">
      <c r="A1446" s="544"/>
      <c r="B1446" s="724">
        <v>44631</v>
      </c>
      <c r="C1446" s="724">
        <v>44631</v>
      </c>
      <c r="D1446" s="687" t="s">
        <v>3247</v>
      </c>
      <c r="E1446" s="676" t="s">
        <v>3276</v>
      </c>
      <c r="F1446" s="676"/>
      <c r="G1446" s="676">
        <v>2022</v>
      </c>
      <c r="H1446" s="442">
        <v>6</v>
      </c>
      <c r="I1446" s="676"/>
      <c r="J1446" s="333"/>
      <c r="K1446" s="685" t="s">
        <v>3448</v>
      </c>
      <c r="L1446" s="676" t="s">
        <v>3295</v>
      </c>
      <c r="M1446" s="689">
        <v>44504</v>
      </c>
      <c r="N1446" s="689">
        <v>44714</v>
      </c>
      <c r="O1446" s="689" t="s">
        <v>1289</v>
      </c>
      <c r="P1446" s="333"/>
      <c r="Q1446" s="333"/>
      <c r="R1446" s="333"/>
      <c r="S1446" s="442" t="s">
        <v>2425</v>
      </c>
      <c r="T1446" s="442">
        <v>60</v>
      </c>
      <c r="U1446" s="676">
        <v>49401140</v>
      </c>
      <c r="V1446" s="442" t="s">
        <v>973</v>
      </c>
      <c r="W1446" s="676">
        <v>400</v>
      </c>
      <c r="X1446" s="678">
        <v>768</v>
      </c>
      <c r="Y1446" s="679">
        <v>307200</v>
      </c>
      <c r="Z1446" s="443">
        <v>0.55000000000000004</v>
      </c>
      <c r="AA1446" s="682">
        <f>Y1446*Z1446</f>
        <v>168960</v>
      </c>
      <c r="AB1446" s="682"/>
      <c r="AC1446" s="444">
        <v>0</v>
      </c>
      <c r="AD1446" s="692"/>
      <c r="AE1446" s="684"/>
      <c r="AF1446" s="695">
        <f>AA1446+AD1446+AE1446</f>
        <v>168960</v>
      </c>
      <c r="AG1446" s="676" t="s">
        <v>1073</v>
      </c>
      <c r="AH1446" s="676"/>
      <c r="AI1446" s="685" t="s">
        <v>2488</v>
      </c>
      <c r="AJ1446" s="676" t="s">
        <v>3297</v>
      </c>
      <c r="AK1446" s="696" t="s">
        <v>1149</v>
      </c>
      <c r="AL1446" s="676">
        <v>79936</v>
      </c>
      <c r="AM1446" s="676" t="s">
        <v>52</v>
      </c>
      <c r="AN1446" s="676"/>
      <c r="AO1446" s="442"/>
      <c r="AP1446" s="688"/>
      <c r="AQ1446" s="688" t="s">
        <v>37</v>
      </c>
      <c r="AR1446" s="688" t="s">
        <v>3298</v>
      </c>
      <c r="AS1446" s="562"/>
      <c r="AT1446" s="697"/>
      <c r="AU1446" s="697"/>
      <c r="AV1446" s="662">
        <v>0.49</v>
      </c>
      <c r="AW1446" s="673">
        <f>U1446</f>
        <v>49401140</v>
      </c>
      <c r="AX1446" s="673" cm="1">
        <f t="array" ref="AX1446">SUM(MID(0&amp;AW1446,LARGE(INDEX(ISNUMBER(--MID(AW1446,ROW($1:$8),1))*ROW($1:$8),),ROW($1:$8))+1,1)*10^ROW($1:$8)/10)</f>
        <v>49401140</v>
      </c>
      <c r="AY1446" s="673" t="str">
        <f>VLOOKUP($AX1446,'Item Master Data'!$A:$F,3,FALSE)</f>
        <v>Q.PEAK DUO BLK ML G10.a+</v>
      </c>
      <c r="AZ1446" s="673">
        <f>VLOOKUP($AX1446,'Item Master Data'!$A:$F,6,FALSE)</f>
        <v>400</v>
      </c>
      <c r="BA1446" s="673">
        <f>X1446/BB1446</f>
        <v>24</v>
      </c>
      <c r="BB1446" s="673">
        <f>VLOOKUP(AX1446,'Item Master Data'!$A:$G,7,FALSE)</f>
        <v>32</v>
      </c>
      <c r="BC1446" s="673"/>
      <c r="BD1446" s="673">
        <f>W1446-AZ1446</f>
        <v>0</v>
      </c>
    </row>
    <row r="1447" spans="1:56">
      <c r="A1447" s="544"/>
      <c r="B1447" s="724"/>
      <c r="C1447" s="724"/>
      <c r="D1447" s="687" t="s">
        <v>3247</v>
      </c>
      <c r="E1447" s="676"/>
      <c r="F1447" s="676"/>
      <c r="G1447" s="676">
        <v>2022</v>
      </c>
      <c r="H1447" s="442">
        <v>6</v>
      </c>
      <c r="I1447" s="676"/>
      <c r="J1447" s="333"/>
      <c r="K1447" s="685" t="s">
        <v>3501</v>
      </c>
      <c r="L1447" s="676" t="s">
        <v>3295</v>
      </c>
      <c r="M1447" s="689">
        <v>44522</v>
      </c>
      <c r="N1447" s="689">
        <v>44654</v>
      </c>
      <c r="O1447" s="689"/>
      <c r="P1447" s="333"/>
      <c r="Q1447" s="333"/>
      <c r="R1447" s="333"/>
      <c r="S1447" s="442" t="s">
        <v>2425</v>
      </c>
      <c r="T1447" s="442">
        <v>60</v>
      </c>
      <c r="U1447" s="676">
        <v>49401140</v>
      </c>
      <c r="V1447" s="676" t="s">
        <v>973</v>
      </c>
      <c r="W1447" s="676">
        <v>400</v>
      </c>
      <c r="X1447" s="678">
        <v>2304</v>
      </c>
      <c r="Y1447" s="679">
        <v>921600</v>
      </c>
      <c r="Z1447" s="443">
        <v>0.52</v>
      </c>
      <c r="AA1447" s="682">
        <f>Y1447*Z1447</f>
        <v>479232</v>
      </c>
      <c r="AB1447" s="682"/>
      <c r="AC1447" s="444">
        <v>0</v>
      </c>
      <c r="AD1447" s="692"/>
      <c r="AE1447" s="684"/>
      <c r="AF1447" s="695">
        <f>AA1447+AD1447+AE1447</f>
        <v>479232</v>
      </c>
      <c r="AG1447" s="676" t="s">
        <v>1073</v>
      </c>
      <c r="AH1447" s="676"/>
      <c r="AI1447" s="685" t="s">
        <v>2488</v>
      </c>
      <c r="AJ1447" s="676" t="s">
        <v>3297</v>
      </c>
      <c r="AK1447" s="696" t="s">
        <v>1149</v>
      </c>
      <c r="AL1447" s="676">
        <v>79936</v>
      </c>
      <c r="AM1447" s="676" t="s">
        <v>52</v>
      </c>
      <c r="AN1447" s="676"/>
      <c r="AO1447" s="442"/>
      <c r="AP1447" s="688"/>
      <c r="AQ1447" s="688" t="s">
        <v>37</v>
      </c>
      <c r="AR1447" s="688"/>
      <c r="AS1447" s="562"/>
      <c r="AT1447" s="697"/>
      <c r="AU1447" s="697"/>
      <c r="AV1447" s="662"/>
      <c r="AW1447" s="673">
        <f>U1447</f>
        <v>49401140</v>
      </c>
      <c r="AX1447" s="673" cm="1">
        <f t="array" ref="AX1447">SUM(MID(0&amp;AW1447,LARGE(INDEX(ISNUMBER(--MID(AW1447,ROW($1:$8),1))*ROW($1:$8),),ROW($1:$8))+1,1)*10^ROW($1:$8)/10)</f>
        <v>49401140</v>
      </c>
      <c r="AY1447" s="673" t="str">
        <f>VLOOKUP($AX1447,'Item Master Data'!$A:$F,3,FALSE)</f>
        <v>Q.PEAK DUO BLK ML G10.a+</v>
      </c>
      <c r="AZ1447" s="673">
        <f>VLOOKUP($AX1447,'Item Master Data'!$A:$F,6,FALSE)</f>
        <v>400</v>
      </c>
      <c r="BA1447" s="673">
        <f>X1447/BB1447</f>
        <v>72</v>
      </c>
      <c r="BB1447" s="673">
        <f>VLOOKUP(AX1447,'Item Master Data'!$A:$G,7,FALSE)</f>
        <v>32</v>
      </c>
      <c r="BC1447" s="673"/>
      <c r="BD1447" s="673">
        <f>W1447-AZ1447</f>
        <v>0</v>
      </c>
    </row>
    <row r="1448" spans="1:56">
      <c r="A1448" s="544"/>
      <c r="B1448" s="724">
        <v>44628</v>
      </c>
      <c r="C1448" s="724">
        <v>44628</v>
      </c>
      <c r="D1448" s="687" t="s">
        <v>3247</v>
      </c>
      <c r="E1448" s="676" t="s">
        <v>3276</v>
      </c>
      <c r="F1448" s="676"/>
      <c r="G1448" s="676">
        <v>2022</v>
      </c>
      <c r="H1448" s="676">
        <v>6</v>
      </c>
      <c r="I1448" s="676"/>
      <c r="J1448" s="333"/>
      <c r="K1448" s="685" t="s">
        <v>3502</v>
      </c>
      <c r="L1448" s="676" t="s">
        <v>2410</v>
      </c>
      <c r="M1448" s="689">
        <v>44491</v>
      </c>
      <c r="N1448" s="689">
        <v>44656</v>
      </c>
      <c r="O1448" s="689" t="s">
        <v>2411</v>
      </c>
      <c r="P1448" s="333"/>
      <c r="Q1448" s="333"/>
      <c r="R1448" s="333"/>
      <c r="S1448" s="442" t="s">
        <v>2425</v>
      </c>
      <c r="T1448" s="442">
        <v>60</v>
      </c>
      <c r="U1448" s="676">
        <v>49401140</v>
      </c>
      <c r="V1448" s="442" t="s">
        <v>973</v>
      </c>
      <c r="W1448" s="676">
        <v>400</v>
      </c>
      <c r="X1448" s="678">
        <v>832</v>
      </c>
      <c r="Y1448" s="679">
        <v>332800</v>
      </c>
      <c r="Z1448" s="443">
        <v>0.55000000000000004</v>
      </c>
      <c r="AA1448" s="682">
        <f>Y1448*Z1448</f>
        <v>183040.00000000003</v>
      </c>
      <c r="AB1448" s="682"/>
      <c r="AC1448" s="444">
        <v>0</v>
      </c>
      <c r="AD1448" s="692"/>
      <c r="AE1448" s="684"/>
      <c r="AF1448" s="695">
        <f>AA1448+AD1448+AE1448</f>
        <v>183040.00000000003</v>
      </c>
      <c r="AG1448" s="676" t="s">
        <v>1073</v>
      </c>
      <c r="AH1448" s="676"/>
      <c r="AI1448" s="685" t="s">
        <v>2488</v>
      </c>
      <c r="AJ1448" s="676" t="s">
        <v>2412</v>
      </c>
      <c r="AK1448" s="696" t="s">
        <v>1408</v>
      </c>
      <c r="AL1448" s="676">
        <v>89118</v>
      </c>
      <c r="AM1448" s="676" t="s">
        <v>52</v>
      </c>
      <c r="AN1448" s="676"/>
      <c r="AO1448" s="442"/>
      <c r="AP1448" s="688"/>
      <c r="AQ1448" s="688" t="s">
        <v>37</v>
      </c>
      <c r="AR1448" s="688" t="s">
        <v>1700</v>
      </c>
      <c r="AS1448" s="562"/>
      <c r="AT1448" s="697"/>
      <c r="AU1448" s="697"/>
      <c r="AV1448" s="662">
        <v>0.45500000000000002</v>
      </c>
      <c r="AW1448" s="673">
        <f>U1448</f>
        <v>49401140</v>
      </c>
      <c r="AX1448" s="673" cm="1">
        <f t="array" ref="AX1448">SUM(MID(0&amp;AW1448,LARGE(INDEX(ISNUMBER(--MID(AW1448,ROW($1:$8),1))*ROW($1:$8),),ROW($1:$8))+1,1)*10^ROW($1:$8)/10)</f>
        <v>49401140</v>
      </c>
      <c r="AY1448" s="673" t="str">
        <f>VLOOKUP($AX1448,'Item Master Data'!$A:$F,3,FALSE)</f>
        <v>Q.PEAK DUO BLK ML G10.a+</v>
      </c>
      <c r="AZ1448" s="673">
        <f>VLOOKUP($AX1448,'Item Master Data'!$A:$F,6,FALSE)</f>
        <v>400</v>
      </c>
      <c r="BA1448" s="673">
        <f>X1448/BB1448</f>
        <v>26</v>
      </c>
      <c r="BB1448" s="673">
        <f>VLOOKUP(AX1448,'Item Master Data'!$A:$G,7,FALSE)</f>
        <v>32</v>
      </c>
      <c r="BC1448" s="673"/>
      <c r="BD1448" s="673">
        <f>W1448-AZ1448</f>
        <v>0</v>
      </c>
    </row>
    <row r="1449" spans="1:56">
      <c r="A1449" s="544"/>
      <c r="B1449" s="722">
        <v>44201</v>
      </c>
      <c r="C1449" s="724">
        <v>44629</v>
      </c>
      <c r="D1449" s="687" t="s">
        <v>3247</v>
      </c>
      <c r="E1449" s="676" t="s">
        <v>3276</v>
      </c>
      <c r="F1449" s="676"/>
      <c r="G1449" s="676">
        <v>2022</v>
      </c>
      <c r="H1449" s="676">
        <v>6</v>
      </c>
      <c r="I1449" s="676" t="s">
        <v>1699</v>
      </c>
      <c r="J1449" s="333"/>
      <c r="K1449" s="685" t="s">
        <v>3503</v>
      </c>
      <c r="L1449" s="676" t="s">
        <v>3386</v>
      </c>
      <c r="M1449" s="689">
        <v>44558</v>
      </c>
      <c r="N1449" s="689">
        <v>44558</v>
      </c>
      <c r="O1449" s="689"/>
      <c r="P1449" s="333"/>
      <c r="Q1449" s="333"/>
      <c r="R1449" s="333"/>
      <c r="S1449" s="442" t="s">
        <v>2425</v>
      </c>
      <c r="T1449" s="442">
        <v>60</v>
      </c>
      <c r="U1449" s="676"/>
      <c r="V1449" s="442" t="s">
        <v>3504</v>
      </c>
      <c r="W1449" s="676">
        <v>400</v>
      </c>
      <c r="X1449" s="678">
        <v>1536</v>
      </c>
      <c r="Y1449" s="693">
        <v>614400</v>
      </c>
      <c r="Z1449" s="443">
        <v>0.5</v>
      </c>
      <c r="AA1449" s="682">
        <f>Y1449*Z1449</f>
        <v>307200</v>
      </c>
      <c r="AB1449" s="682"/>
      <c r="AC1449" s="444">
        <v>0</v>
      </c>
      <c r="AD1449" s="692"/>
      <c r="AE1449" s="684"/>
      <c r="AF1449" s="695">
        <f>AA1449+AD1449+AE1449</f>
        <v>307200</v>
      </c>
      <c r="AG1449" s="442" t="s">
        <v>1073</v>
      </c>
      <c r="AH1449" s="676"/>
      <c r="AI1449" s="685" t="s">
        <v>2488</v>
      </c>
      <c r="AJ1449" s="676" t="s">
        <v>2426</v>
      </c>
      <c r="AK1449" s="696" t="s">
        <v>2427</v>
      </c>
      <c r="AL1449" s="676">
        <v>87107</v>
      </c>
      <c r="AM1449" s="442" t="s">
        <v>52</v>
      </c>
      <c r="AN1449" s="676"/>
      <c r="AO1449" s="442"/>
      <c r="AP1449" s="688"/>
      <c r="AQ1449" s="688" t="s">
        <v>37</v>
      </c>
      <c r="AR1449" s="688" t="s">
        <v>3505</v>
      </c>
      <c r="AS1449" s="563"/>
      <c r="AT1449" s="715"/>
      <c r="AU1449" s="715"/>
      <c r="AV1449" s="662">
        <v>0.5</v>
      </c>
      <c r="AW1449" s="673">
        <f>U1449</f>
        <v>0</v>
      </c>
      <c r="AX1449" s="673" cm="1">
        <f t="array" ref="AX1449">SUM(MID(0&amp;AW1449,LARGE(INDEX(ISNUMBER(--MID(AW1449,ROW($1:$8),1))*ROW($1:$8),),ROW($1:$8))+1,1)*10^ROW($1:$8)/10)</f>
        <v>0</v>
      </c>
      <c r="AY1449" s="673" t="e">
        <f>VLOOKUP($AX1449,'Item Master Data'!$A:$F,3,FALSE)</f>
        <v>#N/A</v>
      </c>
      <c r="AZ1449" s="673" t="e">
        <f>VLOOKUP($AX1449,'Item Master Data'!$A:$F,6,FALSE)</f>
        <v>#N/A</v>
      </c>
      <c r="BA1449" s="673" t="e">
        <f>X1449/BB1449</f>
        <v>#N/A</v>
      </c>
      <c r="BB1449" s="673" t="e">
        <f>VLOOKUP(AX1449,'Item Master Data'!$A:$G,7,FALSE)</f>
        <v>#N/A</v>
      </c>
      <c r="BC1449" s="673"/>
      <c r="BD1449" s="673" t="e">
        <f>W1449-AZ1449</f>
        <v>#N/A</v>
      </c>
    </row>
    <row r="1450" spans="1:56">
      <c r="A1450" s="544"/>
      <c r="B1450" s="722">
        <v>44201</v>
      </c>
      <c r="C1450" s="724">
        <v>44629</v>
      </c>
      <c r="D1450" s="687" t="s">
        <v>3247</v>
      </c>
      <c r="E1450" s="676" t="s">
        <v>3276</v>
      </c>
      <c r="F1450" s="676"/>
      <c r="G1450" s="676">
        <v>2022</v>
      </c>
      <c r="H1450" s="676">
        <v>6</v>
      </c>
      <c r="I1450" s="676" t="s">
        <v>1699</v>
      </c>
      <c r="J1450" s="333"/>
      <c r="K1450" s="685" t="s">
        <v>3503</v>
      </c>
      <c r="L1450" s="676" t="s">
        <v>3386</v>
      </c>
      <c r="M1450" s="689">
        <v>44558</v>
      </c>
      <c r="N1450" s="689">
        <v>44558</v>
      </c>
      <c r="O1450" s="689"/>
      <c r="P1450" s="677"/>
      <c r="Q1450" s="677"/>
      <c r="R1450" s="677"/>
      <c r="S1450" s="676" t="s">
        <v>2425</v>
      </c>
      <c r="T1450" s="676">
        <v>60</v>
      </c>
      <c r="U1450" s="676"/>
      <c r="V1450" s="676" t="s">
        <v>3504</v>
      </c>
      <c r="W1450" s="676">
        <v>400</v>
      </c>
      <c r="X1450" s="678">
        <v>1536</v>
      </c>
      <c r="Y1450" s="693">
        <v>614400</v>
      </c>
      <c r="Z1450" s="443">
        <v>0.49</v>
      </c>
      <c r="AA1450" s="682">
        <f>Y1450*Z1450</f>
        <v>301056</v>
      </c>
      <c r="AB1450" s="682"/>
      <c r="AC1450" s="444">
        <v>0</v>
      </c>
      <c r="AD1450" s="692"/>
      <c r="AE1450" s="684"/>
      <c r="AF1450" s="695">
        <f>AA1450+AD1450+AE1450</f>
        <v>301056</v>
      </c>
      <c r="AG1450" s="442" t="s">
        <v>1073</v>
      </c>
      <c r="AH1450" s="676"/>
      <c r="AI1450" s="685" t="s">
        <v>2488</v>
      </c>
      <c r="AJ1450" s="676" t="s">
        <v>2426</v>
      </c>
      <c r="AK1450" s="696" t="s">
        <v>2427</v>
      </c>
      <c r="AL1450" s="676">
        <v>87107</v>
      </c>
      <c r="AM1450" s="442" t="s">
        <v>52</v>
      </c>
      <c r="AN1450" s="676"/>
      <c r="AO1450" s="442"/>
      <c r="AP1450" s="688"/>
      <c r="AQ1450" s="688" t="s">
        <v>37</v>
      </c>
      <c r="AR1450" s="688" t="s">
        <v>1297</v>
      </c>
      <c r="AS1450" s="563"/>
      <c r="AT1450" s="715"/>
      <c r="AU1450" s="715"/>
      <c r="AV1450" s="662">
        <v>0.49</v>
      </c>
      <c r="AW1450" s="673">
        <f>U1450</f>
        <v>0</v>
      </c>
      <c r="AX1450" s="673" cm="1">
        <f t="array" ref="AX1450">SUM(MID(0&amp;AW1450,LARGE(INDEX(ISNUMBER(--MID(AW1450,ROW($1:$8),1))*ROW($1:$8),),ROW($1:$8))+1,1)*10^ROW($1:$8)/10)</f>
        <v>0</v>
      </c>
      <c r="AY1450" s="673" t="e">
        <f>VLOOKUP($AX1450,'Item Master Data'!$A:$F,3,FALSE)</f>
        <v>#N/A</v>
      </c>
      <c r="AZ1450" s="673" t="e">
        <f>VLOOKUP($AX1450,'Item Master Data'!$A:$F,6,FALSE)</f>
        <v>#N/A</v>
      </c>
      <c r="BA1450" s="673" t="e">
        <f>X1450/BB1450</f>
        <v>#N/A</v>
      </c>
      <c r="BB1450" s="673" t="e">
        <f>VLOOKUP(AX1450,'Item Master Data'!$A:$G,7,FALSE)</f>
        <v>#N/A</v>
      </c>
      <c r="BC1450" s="673"/>
      <c r="BD1450" s="673" t="e">
        <f>W1450-AZ1450</f>
        <v>#N/A</v>
      </c>
    </row>
    <row r="1451" spans="1:56">
      <c r="A1451" s="544"/>
      <c r="B1451" s="724"/>
      <c r="C1451" s="724"/>
      <c r="D1451" s="687" t="s">
        <v>3247</v>
      </c>
      <c r="E1451" s="676"/>
      <c r="F1451" s="676"/>
      <c r="G1451" s="676">
        <v>2022</v>
      </c>
      <c r="H1451" s="676">
        <v>6</v>
      </c>
      <c r="I1451" s="676"/>
      <c r="J1451" s="333"/>
      <c r="K1451" s="685" t="s">
        <v>3506</v>
      </c>
      <c r="L1451" s="676" t="s">
        <v>3507</v>
      </c>
      <c r="M1451" s="689">
        <v>44522</v>
      </c>
      <c r="N1451" s="689">
        <v>44522</v>
      </c>
      <c r="O1451" s="689"/>
      <c r="P1451" s="333"/>
      <c r="Q1451" s="333"/>
      <c r="R1451" s="333"/>
      <c r="S1451" s="442" t="s">
        <v>2425</v>
      </c>
      <c r="T1451" s="442">
        <v>60</v>
      </c>
      <c r="U1451" s="676" t="s">
        <v>1113</v>
      </c>
      <c r="V1451" s="442" t="s">
        <v>986</v>
      </c>
      <c r="W1451" s="676">
        <v>360</v>
      </c>
      <c r="X1451" s="678">
        <v>832</v>
      </c>
      <c r="Y1451" s="679">
        <v>299520</v>
      </c>
      <c r="Z1451" s="443">
        <v>0.5</v>
      </c>
      <c r="AA1451" s="682">
        <f>Y1451*Z1451</f>
        <v>149760</v>
      </c>
      <c r="AB1451" s="682"/>
      <c r="AC1451" s="444">
        <v>0</v>
      </c>
      <c r="AD1451" s="692"/>
      <c r="AE1451" s="684"/>
      <c r="AF1451" s="695">
        <f>AA1451+AD1451+AE1451</f>
        <v>149760</v>
      </c>
      <c r="AG1451" s="676" t="s">
        <v>1073</v>
      </c>
      <c r="AH1451" s="676"/>
      <c r="AI1451" s="685" t="s">
        <v>2488</v>
      </c>
      <c r="AJ1451" s="676" t="s">
        <v>3508</v>
      </c>
      <c r="AK1451" s="696" t="s">
        <v>3509</v>
      </c>
      <c r="AL1451" s="676">
        <v>73108</v>
      </c>
      <c r="AM1451" s="676" t="s">
        <v>52</v>
      </c>
      <c r="AN1451" s="676" t="s">
        <v>1113</v>
      </c>
      <c r="AO1451" s="442"/>
      <c r="AP1451" s="688"/>
      <c r="AQ1451" s="688" t="s">
        <v>37</v>
      </c>
      <c r="AR1451" s="688"/>
      <c r="AS1451" s="562"/>
      <c r="AT1451" s="697"/>
      <c r="AU1451" s="697"/>
      <c r="AV1451" s="662"/>
      <c r="AW1451" s="673" t="str">
        <f>U1451</f>
        <v>TBD</v>
      </c>
      <c r="AX1451" s="673" cm="1">
        <f t="array" ref="AX1451">SUM(MID(0&amp;AW1451,LARGE(INDEX(ISNUMBER(--MID(AW1451,ROW($1:$8),1))*ROW($1:$8),),ROW($1:$8))+1,1)*10^ROW($1:$8)/10)</f>
        <v>0</v>
      </c>
      <c r="AY1451" s="673" t="e">
        <f>VLOOKUP($AX1451,'Item Master Data'!$A:$F,3,FALSE)</f>
        <v>#N/A</v>
      </c>
      <c r="AZ1451" s="673" t="e">
        <f>VLOOKUP($AX1451,'Item Master Data'!$A:$F,6,FALSE)</f>
        <v>#N/A</v>
      </c>
      <c r="BA1451" s="673" t="e">
        <f>X1451/BB1451</f>
        <v>#N/A</v>
      </c>
      <c r="BB1451" s="673" t="e">
        <f>VLOOKUP(AX1451,'Item Master Data'!$A:$G,7,FALSE)</f>
        <v>#N/A</v>
      </c>
      <c r="BC1451" s="673"/>
      <c r="BD1451" s="673" t="e">
        <f>W1451-AZ1451</f>
        <v>#N/A</v>
      </c>
    </row>
    <row r="1452" spans="1:56">
      <c r="A1452" s="544"/>
      <c r="B1452" s="724"/>
      <c r="C1452" s="724"/>
      <c r="D1452" s="687" t="s">
        <v>3247</v>
      </c>
      <c r="E1452" s="676"/>
      <c r="F1452" s="442"/>
      <c r="G1452" s="442">
        <v>2022</v>
      </c>
      <c r="H1452" s="442">
        <v>6</v>
      </c>
      <c r="I1452" s="676" t="s">
        <v>1699</v>
      </c>
      <c r="J1452" s="333"/>
      <c r="K1452" s="685" t="s">
        <v>3510</v>
      </c>
      <c r="L1452" s="676" t="s">
        <v>3507</v>
      </c>
      <c r="M1452" s="689">
        <v>44523</v>
      </c>
      <c r="N1452" s="689">
        <v>44523</v>
      </c>
      <c r="O1452" s="689"/>
      <c r="P1452" s="333"/>
      <c r="Q1452" s="333"/>
      <c r="R1452" s="333"/>
      <c r="S1452" s="442" t="s">
        <v>2425</v>
      </c>
      <c r="T1452" s="442">
        <v>60</v>
      </c>
      <c r="U1452" s="442">
        <v>49401140</v>
      </c>
      <c r="V1452" s="442" t="s">
        <v>985</v>
      </c>
      <c r="W1452" s="676">
        <v>400</v>
      </c>
      <c r="X1452" s="678">
        <v>768</v>
      </c>
      <c r="Y1452" s="679">
        <v>307200</v>
      </c>
      <c r="Z1452" s="443">
        <v>0.51</v>
      </c>
      <c r="AA1452" s="682">
        <f>Y1452*Z1452</f>
        <v>156672</v>
      </c>
      <c r="AB1452" s="682"/>
      <c r="AC1452" s="444">
        <v>0</v>
      </c>
      <c r="AD1452" s="692"/>
      <c r="AE1452" s="441"/>
      <c r="AF1452" s="695">
        <f>AA1452+AD1452+AE1452</f>
        <v>156672</v>
      </c>
      <c r="AG1452" s="442" t="s">
        <v>1073</v>
      </c>
      <c r="AH1452" s="676"/>
      <c r="AI1452" s="685" t="s">
        <v>2488</v>
      </c>
      <c r="AJ1452" s="442" t="s">
        <v>3508</v>
      </c>
      <c r="AK1452" s="696" t="s">
        <v>3509</v>
      </c>
      <c r="AL1452" s="676">
        <v>73108</v>
      </c>
      <c r="AM1452" s="442" t="s">
        <v>52</v>
      </c>
      <c r="AN1452" s="442" t="s">
        <v>50</v>
      </c>
      <c r="AO1452" s="442"/>
      <c r="AP1452" s="688"/>
      <c r="AQ1452" s="688" t="s">
        <v>37</v>
      </c>
      <c r="AR1452" s="688"/>
      <c r="AS1452" s="562"/>
      <c r="AT1452" s="697"/>
      <c r="AU1452" s="697"/>
      <c r="AV1452" s="662">
        <v>0.51</v>
      </c>
      <c r="AW1452" s="673">
        <f>U1452</f>
        <v>49401140</v>
      </c>
      <c r="AX1452" s="673" cm="1">
        <f t="array" ref="AX1452">SUM(MID(0&amp;AW1452,LARGE(INDEX(ISNUMBER(--MID(AW1452,ROW($1:$8),1))*ROW($1:$8),),ROW($1:$8))+1,1)*10^ROW($1:$8)/10)</f>
        <v>49401140</v>
      </c>
      <c r="AY1452" s="673" t="str">
        <f>VLOOKUP($AX1452,'Item Master Data'!$A:$F,3,FALSE)</f>
        <v>Q.PEAK DUO BLK ML G10.a+</v>
      </c>
      <c r="AZ1452" s="673">
        <f>VLOOKUP($AX1452,'Item Master Data'!$A:$F,6,FALSE)</f>
        <v>400</v>
      </c>
      <c r="BA1452" s="673">
        <f>X1452/BB1452</f>
        <v>24</v>
      </c>
      <c r="BB1452" s="673">
        <f>VLOOKUP(AX1452,'Item Master Data'!$A:$G,7,FALSE)</f>
        <v>32</v>
      </c>
      <c r="BC1452" s="673"/>
      <c r="BD1452" s="673">
        <f>W1452-AZ1452</f>
        <v>0</v>
      </c>
    </row>
    <row r="1453" spans="1:56">
      <c r="A1453" s="544"/>
      <c r="B1453" s="724"/>
      <c r="C1453" s="724"/>
      <c r="D1453" s="687" t="s">
        <v>3247</v>
      </c>
      <c r="E1453" s="676"/>
      <c r="F1453" s="442"/>
      <c r="G1453" s="676">
        <v>2022</v>
      </c>
      <c r="H1453" s="442">
        <v>6</v>
      </c>
      <c r="I1453" s="676"/>
      <c r="J1453" s="333"/>
      <c r="K1453" s="685" t="s">
        <v>3511</v>
      </c>
      <c r="L1453" s="676" t="s">
        <v>3512</v>
      </c>
      <c r="M1453" s="689">
        <v>44531</v>
      </c>
      <c r="N1453" s="689">
        <v>44653</v>
      </c>
      <c r="O1453" s="689"/>
      <c r="P1453" s="333"/>
      <c r="Q1453" s="333"/>
      <c r="R1453" s="333"/>
      <c r="S1453" s="442" t="s">
        <v>2425</v>
      </c>
      <c r="T1453" s="442">
        <v>60</v>
      </c>
      <c r="U1453" s="442" t="s">
        <v>1113</v>
      </c>
      <c r="V1453" s="442" t="s">
        <v>986</v>
      </c>
      <c r="W1453" s="676">
        <v>360</v>
      </c>
      <c r="X1453" s="678">
        <v>1664</v>
      </c>
      <c r="Y1453" s="679">
        <v>599040</v>
      </c>
      <c r="Z1453" s="443">
        <v>0.5</v>
      </c>
      <c r="AA1453" s="682">
        <f>Y1453*Z1453</f>
        <v>299520</v>
      </c>
      <c r="AB1453" s="682"/>
      <c r="AC1453" s="444">
        <v>0</v>
      </c>
      <c r="AD1453" s="692"/>
      <c r="AE1453" s="441"/>
      <c r="AF1453" s="695">
        <f>AA1453+AD1453+AE1453</f>
        <v>299520</v>
      </c>
      <c r="AG1453" s="676" t="s">
        <v>1073</v>
      </c>
      <c r="AH1453" s="676"/>
      <c r="AI1453" s="685" t="s">
        <v>2488</v>
      </c>
      <c r="AJ1453" s="676" t="s">
        <v>3513</v>
      </c>
      <c r="AK1453" s="696" t="s">
        <v>1408</v>
      </c>
      <c r="AL1453" s="676">
        <v>89502</v>
      </c>
      <c r="AM1453" s="676" t="s">
        <v>52</v>
      </c>
      <c r="AN1453" s="676"/>
      <c r="AO1453" s="442"/>
      <c r="AP1453" s="688"/>
      <c r="AQ1453" s="688" t="s">
        <v>37</v>
      </c>
      <c r="AR1453" s="688"/>
      <c r="AS1453" s="562"/>
      <c r="AT1453" s="697"/>
      <c r="AU1453" s="697"/>
      <c r="AV1453" s="662"/>
      <c r="AW1453" s="673" t="str">
        <f>U1453</f>
        <v>TBD</v>
      </c>
      <c r="AX1453" s="673" cm="1">
        <f t="array" ref="AX1453">SUM(MID(0&amp;AW1453,LARGE(INDEX(ISNUMBER(--MID(AW1453,ROW($1:$8),1))*ROW($1:$8),),ROW($1:$8))+1,1)*10^ROW($1:$8)/10)</f>
        <v>0</v>
      </c>
      <c r="AY1453" s="673" t="e">
        <f>VLOOKUP($AX1453,'Item Master Data'!$A:$F,3,FALSE)</f>
        <v>#N/A</v>
      </c>
      <c r="AZ1453" s="673" t="e">
        <f>VLOOKUP($AX1453,'Item Master Data'!$A:$F,6,FALSE)</f>
        <v>#N/A</v>
      </c>
      <c r="BA1453" s="673" t="e">
        <f>X1453/BB1453</f>
        <v>#N/A</v>
      </c>
      <c r="BB1453" s="673" t="e">
        <f>VLOOKUP(AX1453,'Item Master Data'!$A:$G,7,FALSE)</f>
        <v>#N/A</v>
      </c>
      <c r="BC1453" s="673"/>
      <c r="BD1453" s="673" t="e">
        <f>W1453-AZ1453</f>
        <v>#N/A</v>
      </c>
    </row>
    <row r="1454" spans="1:56">
      <c r="A1454" s="590"/>
      <c r="B1454" s="724">
        <v>44629</v>
      </c>
      <c r="C1454" s="724">
        <v>44629</v>
      </c>
      <c r="D1454" s="687" t="s">
        <v>3247</v>
      </c>
      <c r="E1454" s="676" t="s">
        <v>3276</v>
      </c>
      <c r="F1454" s="442"/>
      <c r="G1454" s="676">
        <v>2022</v>
      </c>
      <c r="H1454" s="442">
        <v>6</v>
      </c>
      <c r="I1454" s="676" t="s">
        <v>1699</v>
      </c>
      <c r="J1454" s="333"/>
      <c r="K1454" s="728" t="s">
        <v>3702</v>
      </c>
      <c r="L1454" s="729" t="s">
        <v>3309</v>
      </c>
      <c r="M1454" s="730">
        <v>44504</v>
      </c>
      <c r="N1454" s="730">
        <v>44564</v>
      </c>
      <c r="O1454" s="730"/>
      <c r="P1454" s="731"/>
      <c r="Q1454" s="731"/>
      <c r="R1454" s="731"/>
      <c r="S1454" s="729" t="s">
        <v>2425</v>
      </c>
      <c r="T1454" s="729">
        <v>60</v>
      </c>
      <c r="U1454" s="729">
        <v>49401140</v>
      </c>
      <c r="V1454" s="729" t="s">
        <v>973</v>
      </c>
      <c r="W1454" s="729">
        <v>400</v>
      </c>
      <c r="X1454" s="732">
        <v>5760</v>
      </c>
      <c r="Y1454" s="679">
        <v>2304000</v>
      </c>
      <c r="Z1454" s="443">
        <v>0.55000000000000004</v>
      </c>
      <c r="AA1454" s="682">
        <f>Y1454*Z1454</f>
        <v>1267200</v>
      </c>
      <c r="AB1454" s="682"/>
      <c r="AC1454" s="444">
        <v>0</v>
      </c>
      <c r="AD1454" s="692"/>
      <c r="AE1454" s="441"/>
      <c r="AF1454" s="695">
        <f>AA1454+AD1454+AE1454</f>
        <v>1267200</v>
      </c>
      <c r="AG1454" s="676" t="s">
        <v>1073</v>
      </c>
      <c r="AH1454" s="676"/>
      <c r="AI1454" s="685" t="s">
        <v>2488</v>
      </c>
      <c r="AJ1454" s="676" t="s">
        <v>3310</v>
      </c>
      <c r="AK1454" s="696" t="s">
        <v>1149</v>
      </c>
      <c r="AL1454" s="676">
        <v>78503</v>
      </c>
      <c r="AM1454" s="676" t="s">
        <v>52</v>
      </c>
      <c r="AN1454" s="676" t="s">
        <v>1076</v>
      </c>
      <c r="AO1454" s="442"/>
      <c r="AP1454" s="688"/>
      <c r="AQ1454" s="688"/>
      <c r="AR1454" s="688" t="s">
        <v>3298</v>
      </c>
      <c r="AS1454" s="563"/>
      <c r="AT1454" s="715"/>
      <c r="AU1454" s="715"/>
      <c r="AV1454" s="662">
        <v>0.52</v>
      </c>
      <c r="AW1454" s="673">
        <f>U1454</f>
        <v>49401140</v>
      </c>
      <c r="AX1454" s="673" cm="1">
        <f t="array" ref="AX1454">SUM(MID(0&amp;AW1454,LARGE(INDEX(ISNUMBER(--MID(AW1454,ROW($1:$8),1))*ROW($1:$8),),ROW($1:$8))+1,1)*10^ROW($1:$8)/10)</f>
        <v>49401140</v>
      </c>
      <c r="AY1454" s="673" t="str">
        <f>VLOOKUP($AX1454,'Item Master Data'!$A:$F,3,FALSE)</f>
        <v>Q.PEAK DUO BLK ML G10.a+</v>
      </c>
      <c r="AZ1454" s="673">
        <f>VLOOKUP($AX1454,'Item Master Data'!$A:$F,6,FALSE)</f>
        <v>400</v>
      </c>
      <c r="BA1454" s="673">
        <f>X1454/BB1454</f>
        <v>180</v>
      </c>
      <c r="BB1454" s="673">
        <f>VLOOKUP(AX1454,'Item Master Data'!$A:$G,7,FALSE)</f>
        <v>32</v>
      </c>
      <c r="BC1454" s="673"/>
      <c r="BD1454" s="673">
        <f>W1454-AZ1454</f>
        <v>0</v>
      </c>
    </row>
    <row r="1455" spans="1:56">
      <c r="A1455" s="544"/>
      <c r="B1455" s="724"/>
      <c r="C1455" s="724"/>
      <c r="D1455" s="687" t="s">
        <v>3247</v>
      </c>
      <c r="E1455" s="676" t="s">
        <v>3276</v>
      </c>
      <c r="F1455" s="442"/>
      <c r="G1455" s="676">
        <v>2022</v>
      </c>
      <c r="H1455" s="676">
        <v>6</v>
      </c>
      <c r="I1455" s="676"/>
      <c r="J1455" s="333"/>
      <c r="K1455" s="685" t="s">
        <v>3514</v>
      </c>
      <c r="L1455" s="676" t="s">
        <v>3390</v>
      </c>
      <c r="M1455" s="689">
        <v>44512</v>
      </c>
      <c r="N1455" s="689">
        <v>44624</v>
      </c>
      <c r="O1455" s="689"/>
      <c r="P1455" s="333"/>
      <c r="Q1455" s="333"/>
      <c r="R1455" s="333"/>
      <c r="S1455" s="442" t="s">
        <v>3515</v>
      </c>
      <c r="T1455" s="442">
        <v>60</v>
      </c>
      <c r="U1455" s="442">
        <v>49401140</v>
      </c>
      <c r="V1455" s="442" t="s">
        <v>973</v>
      </c>
      <c r="W1455" s="676">
        <v>400</v>
      </c>
      <c r="X1455" s="678">
        <v>3840</v>
      </c>
      <c r="Y1455" s="679">
        <v>1536000</v>
      </c>
      <c r="Z1455" s="443">
        <v>0.46500000000000002</v>
      </c>
      <c r="AA1455" s="682">
        <f>Y1455*Z1455</f>
        <v>714240</v>
      </c>
      <c r="AB1455" s="682"/>
      <c r="AC1455" s="444">
        <v>0</v>
      </c>
      <c r="AD1455" s="692"/>
      <c r="AE1455" s="441"/>
      <c r="AF1455" s="695">
        <f>AA1455+AD1455+AE1455</f>
        <v>714240</v>
      </c>
      <c r="AG1455" s="676" t="s">
        <v>1073</v>
      </c>
      <c r="AH1455" s="676"/>
      <c r="AI1455" s="685">
        <v>60</v>
      </c>
      <c r="AJ1455" s="676" t="s">
        <v>2674</v>
      </c>
      <c r="AK1455" s="696" t="s">
        <v>1149</v>
      </c>
      <c r="AL1455" s="676">
        <v>78218</v>
      </c>
      <c r="AM1455" s="676" t="s">
        <v>52</v>
      </c>
      <c r="AN1455" s="676"/>
      <c r="AO1455" s="442"/>
      <c r="AP1455" s="688"/>
      <c r="AQ1455" s="688" t="s">
        <v>37</v>
      </c>
      <c r="AR1455" s="688" t="s">
        <v>1257</v>
      </c>
      <c r="AS1455" s="562"/>
      <c r="AT1455" s="697"/>
      <c r="AU1455" s="697"/>
      <c r="AV1455" s="662">
        <v>0.46500000000000002</v>
      </c>
      <c r="AW1455" s="673">
        <f>U1455</f>
        <v>49401140</v>
      </c>
      <c r="AX1455" s="673" cm="1">
        <f t="array" ref="AX1455">SUM(MID(0&amp;AW1455,LARGE(INDEX(ISNUMBER(--MID(AW1455,ROW($1:$8),1))*ROW($1:$8),),ROW($1:$8))+1,1)*10^ROW($1:$8)/10)</f>
        <v>49401140</v>
      </c>
      <c r="AY1455" s="673" t="str">
        <f>VLOOKUP($AX1455,'Item Master Data'!$A:$F,3,FALSE)</f>
        <v>Q.PEAK DUO BLK ML G10.a+</v>
      </c>
      <c r="AZ1455" s="673">
        <f>VLOOKUP($AX1455,'Item Master Data'!$A:$F,6,FALSE)</f>
        <v>400</v>
      </c>
      <c r="BA1455" s="673">
        <f>X1455/BB1455</f>
        <v>120</v>
      </c>
      <c r="BB1455" s="673">
        <f>VLOOKUP(AX1455,'Item Master Data'!$A:$G,7,FALSE)</f>
        <v>32</v>
      </c>
      <c r="BC1455" s="673"/>
      <c r="BD1455" s="673">
        <f>W1455-AZ1455</f>
        <v>0</v>
      </c>
    </row>
    <row r="1456" spans="1:56">
      <c r="A1456" s="544"/>
      <c r="B1456" s="724"/>
      <c r="C1456" s="724"/>
      <c r="D1456" s="687" t="s">
        <v>3247</v>
      </c>
      <c r="E1456" s="676"/>
      <c r="F1456" s="442"/>
      <c r="G1456" s="676">
        <v>2022</v>
      </c>
      <c r="H1456" s="676">
        <v>6</v>
      </c>
      <c r="I1456" s="676"/>
      <c r="J1456" s="333"/>
      <c r="K1456" s="685" t="s">
        <v>3516</v>
      </c>
      <c r="L1456" s="676" t="s">
        <v>3390</v>
      </c>
      <c r="M1456" s="689">
        <v>44529</v>
      </c>
      <c r="N1456" s="689">
        <v>44713</v>
      </c>
      <c r="O1456" s="689"/>
      <c r="P1456" s="333"/>
      <c r="Q1456" s="333"/>
      <c r="R1456" s="333"/>
      <c r="S1456" s="442" t="s">
        <v>2425</v>
      </c>
      <c r="T1456" s="442">
        <v>60</v>
      </c>
      <c r="U1456" s="442">
        <v>49401140</v>
      </c>
      <c r="V1456" s="442" t="s">
        <v>973</v>
      </c>
      <c r="W1456" s="676">
        <v>400</v>
      </c>
      <c r="X1456" s="678">
        <v>9216</v>
      </c>
      <c r="Y1456" s="679">
        <v>3686400</v>
      </c>
      <c r="Z1456" s="443">
        <v>0.52</v>
      </c>
      <c r="AA1456" s="682">
        <f>Y1456*Z1456</f>
        <v>1916928</v>
      </c>
      <c r="AB1456" s="682"/>
      <c r="AC1456" s="444">
        <v>0</v>
      </c>
      <c r="AD1456" s="692"/>
      <c r="AE1456" s="441"/>
      <c r="AF1456" s="695">
        <f>AA1456+AD1456+AE1456</f>
        <v>1916928</v>
      </c>
      <c r="AG1456" s="676" t="s">
        <v>1073</v>
      </c>
      <c r="AH1456" s="676"/>
      <c r="AI1456" s="685">
        <v>60</v>
      </c>
      <c r="AJ1456" s="676" t="s">
        <v>2674</v>
      </c>
      <c r="AK1456" s="696" t="s">
        <v>1149</v>
      </c>
      <c r="AL1456" s="676">
        <v>78218</v>
      </c>
      <c r="AM1456" s="676" t="s">
        <v>52</v>
      </c>
      <c r="AN1456" s="676"/>
      <c r="AO1456" s="442"/>
      <c r="AP1456" s="688"/>
      <c r="AQ1456" s="688" t="s">
        <v>37</v>
      </c>
      <c r="AR1456" s="688"/>
      <c r="AS1456" s="562"/>
      <c r="AT1456" s="697"/>
      <c r="AU1456" s="697"/>
      <c r="AV1456" s="662"/>
      <c r="AW1456" s="673">
        <f>U1456</f>
        <v>49401140</v>
      </c>
      <c r="AX1456" s="673" cm="1">
        <f t="array" ref="AX1456">SUM(MID(0&amp;AW1456,LARGE(INDEX(ISNUMBER(--MID(AW1456,ROW($1:$8),1))*ROW($1:$8),),ROW($1:$8))+1,1)*10^ROW($1:$8)/10)</f>
        <v>49401140</v>
      </c>
      <c r="AY1456" s="673" t="str">
        <f>VLOOKUP($AX1456,'Item Master Data'!$A:$F,3,FALSE)</f>
        <v>Q.PEAK DUO BLK ML G10.a+</v>
      </c>
      <c r="AZ1456" s="673">
        <f>VLOOKUP($AX1456,'Item Master Data'!$A:$F,6,FALSE)</f>
        <v>400</v>
      </c>
      <c r="BA1456" s="673">
        <f>X1456/BB1456</f>
        <v>288</v>
      </c>
      <c r="BB1456" s="673">
        <f>VLOOKUP(AX1456,'Item Master Data'!$A:$G,7,FALSE)</f>
        <v>32</v>
      </c>
      <c r="BC1456" s="673"/>
      <c r="BD1456" s="673">
        <f>W1456-AZ1456</f>
        <v>0</v>
      </c>
    </row>
    <row r="1457" spans="1:56">
      <c r="A1457" s="544"/>
      <c r="B1457" s="724">
        <v>44596</v>
      </c>
      <c r="C1457" s="724">
        <v>44599</v>
      </c>
      <c r="D1457" s="687" t="s">
        <v>3247</v>
      </c>
      <c r="E1457" s="676" t="s">
        <v>3276</v>
      </c>
      <c r="F1457" s="442"/>
      <c r="G1457" s="676">
        <v>2022</v>
      </c>
      <c r="H1457" s="676">
        <v>6</v>
      </c>
      <c r="I1457" s="676"/>
      <c r="J1457" s="333"/>
      <c r="K1457" s="685" t="s">
        <v>3481</v>
      </c>
      <c r="L1457" s="676" t="s">
        <v>3397</v>
      </c>
      <c r="M1457" s="689">
        <v>44530</v>
      </c>
      <c r="N1457" s="689">
        <v>44564</v>
      </c>
      <c r="O1457" s="689"/>
      <c r="P1457" s="333"/>
      <c r="Q1457" s="333"/>
      <c r="R1457" s="333"/>
      <c r="S1457" s="442" t="s">
        <v>2425</v>
      </c>
      <c r="T1457" s="442">
        <v>60</v>
      </c>
      <c r="U1457" s="442">
        <v>49201132</v>
      </c>
      <c r="V1457" s="442" t="s">
        <v>986</v>
      </c>
      <c r="W1457" s="676">
        <v>360</v>
      </c>
      <c r="X1457" s="678">
        <v>7488</v>
      </c>
      <c r="Y1457" s="679">
        <v>2695680</v>
      </c>
      <c r="Z1457" s="443">
        <v>0.53</v>
      </c>
      <c r="AA1457" s="682">
        <f>Y1457*Z1457</f>
        <v>1428710.4000000001</v>
      </c>
      <c r="AB1457" s="682"/>
      <c r="AC1457" s="444">
        <v>0</v>
      </c>
      <c r="AD1457" s="692"/>
      <c r="AE1457" s="441"/>
      <c r="AF1457" s="695">
        <f>AA1457+AD1457+AE1457</f>
        <v>1428710.4000000001</v>
      </c>
      <c r="AG1457" s="676" t="s">
        <v>1073</v>
      </c>
      <c r="AH1457" s="676"/>
      <c r="AI1457" s="685" t="s">
        <v>2488</v>
      </c>
      <c r="AJ1457" s="676" t="s">
        <v>2518</v>
      </c>
      <c r="AK1457" s="696" t="s">
        <v>1138</v>
      </c>
      <c r="AL1457" s="676">
        <v>85040</v>
      </c>
      <c r="AM1457" s="676" t="s">
        <v>52</v>
      </c>
      <c r="AN1457" s="676" t="s">
        <v>1076</v>
      </c>
      <c r="AO1457" s="442"/>
      <c r="AP1457" s="688"/>
      <c r="AQ1457" s="688" t="s">
        <v>37</v>
      </c>
      <c r="AR1457" s="688" t="s">
        <v>3480</v>
      </c>
      <c r="AS1457" s="562"/>
      <c r="AT1457" s="697"/>
      <c r="AU1457" s="697"/>
      <c r="AV1457" s="662">
        <v>0.49</v>
      </c>
      <c r="AW1457" s="673">
        <f>U1457</f>
        <v>49201132</v>
      </c>
      <c r="AX1457" s="673" cm="1">
        <f t="array" ref="AX1457">SUM(MID(0&amp;AW1457,LARGE(INDEX(ISNUMBER(--MID(AW1457,ROW($1:$8),1))*ROW($1:$8),),ROW($1:$8))+1,1)*10^ROW($1:$8)/10)</f>
        <v>49201132</v>
      </c>
      <c r="AY1457" s="673" t="str">
        <f>VLOOKUP($AX1457,'Item Master Data'!$A:$F,3,FALSE)</f>
        <v>Q.PEAK DUO BLK G10+</v>
      </c>
      <c r="AZ1457" s="673">
        <f>VLOOKUP($AX1457,'Item Master Data'!$A:$F,6,FALSE)</f>
        <v>360</v>
      </c>
      <c r="BA1457" s="673">
        <f>X1457/BB1457</f>
        <v>234</v>
      </c>
      <c r="BB1457" s="673">
        <f>VLOOKUP(AX1457,'Item Master Data'!$A:$G,7,FALSE)</f>
        <v>32</v>
      </c>
      <c r="BC1457" s="673"/>
      <c r="BD1457" s="673">
        <f>W1457-AZ1457</f>
        <v>0</v>
      </c>
    </row>
    <row r="1458" spans="1:56">
      <c r="A1458" s="544"/>
      <c r="B1458" s="724"/>
      <c r="C1458" s="724"/>
      <c r="D1458" s="687" t="s">
        <v>3247</v>
      </c>
      <c r="E1458" s="676" t="s">
        <v>3276</v>
      </c>
      <c r="F1458" s="442"/>
      <c r="G1458" s="676">
        <v>2022</v>
      </c>
      <c r="H1458" s="442">
        <v>6</v>
      </c>
      <c r="I1458" s="676"/>
      <c r="J1458" s="333"/>
      <c r="K1458" s="685" t="s">
        <v>3518</v>
      </c>
      <c r="L1458" s="676" t="s">
        <v>3397</v>
      </c>
      <c r="M1458" s="689">
        <v>44533</v>
      </c>
      <c r="N1458" s="689">
        <v>44651</v>
      </c>
      <c r="O1458" s="689"/>
      <c r="P1458" s="333"/>
      <c r="Q1458" s="333"/>
      <c r="R1458" s="333"/>
      <c r="S1458" s="676" t="s">
        <v>2425</v>
      </c>
      <c r="T1458" s="442">
        <v>60</v>
      </c>
      <c r="U1458" s="442">
        <v>49401140</v>
      </c>
      <c r="V1458" s="442" t="s">
        <v>973</v>
      </c>
      <c r="W1458" s="676">
        <v>400</v>
      </c>
      <c r="X1458" s="678">
        <v>7488</v>
      </c>
      <c r="Y1458" s="679">
        <v>2995200</v>
      </c>
      <c r="Z1458" s="443">
        <v>0.55000000000000004</v>
      </c>
      <c r="AA1458" s="682">
        <f>Y1458*Z1458</f>
        <v>1647360.0000000002</v>
      </c>
      <c r="AB1458" s="682"/>
      <c r="AC1458" s="444">
        <v>0</v>
      </c>
      <c r="AD1458" s="692"/>
      <c r="AE1458" s="441"/>
      <c r="AF1458" s="695">
        <f>AA1458+AD1458+AE1458</f>
        <v>1647360.0000000002</v>
      </c>
      <c r="AG1458" s="676" t="s">
        <v>1073</v>
      </c>
      <c r="AH1458" s="676"/>
      <c r="AI1458" s="685" t="s">
        <v>2488</v>
      </c>
      <c r="AJ1458" s="676" t="s">
        <v>2518</v>
      </c>
      <c r="AK1458" s="696" t="s">
        <v>1138</v>
      </c>
      <c r="AL1458" s="676">
        <v>85040</v>
      </c>
      <c r="AM1458" s="676" t="s">
        <v>52</v>
      </c>
      <c r="AN1458" s="676"/>
      <c r="AO1458" s="442"/>
      <c r="AP1458" s="688"/>
      <c r="AQ1458" s="688" t="s">
        <v>37</v>
      </c>
      <c r="AR1458" s="688" t="s">
        <v>3406</v>
      </c>
      <c r="AS1458" s="562"/>
      <c r="AT1458" s="697"/>
      <c r="AU1458" s="697"/>
      <c r="AV1458" s="662">
        <v>0.49</v>
      </c>
      <c r="AW1458" s="673">
        <f>U1458</f>
        <v>49401140</v>
      </c>
      <c r="AX1458" s="673" cm="1">
        <f t="array" ref="AX1458">SUM(MID(0&amp;AW1458,LARGE(INDEX(ISNUMBER(--MID(AW1458,ROW($1:$8),1))*ROW($1:$8),),ROW($1:$8))+1,1)*10^ROW($1:$8)/10)</f>
        <v>49401140</v>
      </c>
      <c r="AY1458" s="673" t="str">
        <f>VLOOKUP($AX1458,'Item Master Data'!$A:$F,3,FALSE)</f>
        <v>Q.PEAK DUO BLK ML G10.a+</v>
      </c>
      <c r="AZ1458" s="673">
        <f>VLOOKUP($AX1458,'Item Master Data'!$A:$F,6,FALSE)</f>
        <v>400</v>
      </c>
      <c r="BA1458" s="673">
        <f>X1458/BB1458</f>
        <v>234</v>
      </c>
      <c r="BB1458" s="673">
        <f>VLOOKUP(AX1458,'Item Master Data'!$A:$G,7,FALSE)</f>
        <v>32</v>
      </c>
      <c r="BC1458" s="673"/>
      <c r="BD1458" s="673">
        <f>W1458-AZ1458</f>
        <v>0</v>
      </c>
    </row>
    <row r="1459" spans="1:56">
      <c r="A1459" s="544"/>
      <c r="B1459" s="724">
        <v>44616</v>
      </c>
      <c r="C1459" s="724">
        <v>44616</v>
      </c>
      <c r="D1459" s="687" t="s">
        <v>3247</v>
      </c>
      <c r="E1459" s="676" t="s">
        <v>3454</v>
      </c>
      <c r="F1459" s="676"/>
      <c r="G1459" s="676">
        <v>2022</v>
      </c>
      <c r="H1459" s="676">
        <v>6</v>
      </c>
      <c r="I1459" s="676"/>
      <c r="J1459" s="677"/>
      <c r="K1459" s="685" t="s">
        <v>3593</v>
      </c>
      <c r="L1459" s="676" t="s">
        <v>2424</v>
      </c>
      <c r="M1459" s="689">
        <v>44615</v>
      </c>
      <c r="N1459" s="689">
        <v>44615</v>
      </c>
      <c r="O1459" s="689"/>
      <c r="P1459" s="677"/>
      <c r="Q1459" s="677"/>
      <c r="R1459" s="677"/>
      <c r="S1459" s="676" t="s">
        <v>2425</v>
      </c>
      <c r="T1459" s="676">
        <v>60</v>
      </c>
      <c r="U1459" s="676">
        <v>49401140</v>
      </c>
      <c r="V1459" s="676" t="s">
        <v>973</v>
      </c>
      <c r="W1459" s="676">
        <v>400</v>
      </c>
      <c r="X1459" s="678">
        <v>62500</v>
      </c>
      <c r="Y1459" s="679">
        <v>25000000</v>
      </c>
      <c r="Z1459" s="680">
        <v>0.47</v>
      </c>
      <c r="AA1459" s="682">
        <f>Y1459*Z1459</f>
        <v>11750000</v>
      </c>
      <c r="AB1459" s="682"/>
      <c r="AC1459" s="444">
        <v>0</v>
      </c>
      <c r="AD1459" s="692"/>
      <c r="AE1459" s="684"/>
      <c r="AF1459" s="695">
        <f>AA1459+AD1459+AE1459</f>
        <v>11750000</v>
      </c>
      <c r="AG1459" s="676" t="s">
        <v>47</v>
      </c>
      <c r="AH1459" s="676"/>
      <c r="AI1459" s="685" t="s">
        <v>2420</v>
      </c>
      <c r="AJ1459" s="676" t="s">
        <v>1137</v>
      </c>
      <c r="AK1459" s="696" t="s">
        <v>1138</v>
      </c>
      <c r="AL1459" s="676">
        <v>85210</v>
      </c>
      <c r="AM1459" s="676" t="s">
        <v>52</v>
      </c>
      <c r="AN1459" s="676" t="s">
        <v>50</v>
      </c>
      <c r="AO1459" s="676"/>
      <c r="AP1459" s="688"/>
      <c r="AQ1459" s="688" t="s">
        <v>37</v>
      </c>
      <c r="AR1459" s="688"/>
      <c r="AS1459" s="562"/>
      <c r="AT1459" s="697"/>
      <c r="AU1459" s="697"/>
      <c r="AV1459" s="662"/>
      <c r="AW1459" s="673">
        <f>U1459</f>
        <v>49401140</v>
      </c>
      <c r="AX1459" s="673" cm="1">
        <f t="array" ref="AX1459">SUM(MID(0&amp;AW1459,LARGE(INDEX(ISNUMBER(--MID(AW1459,ROW($1:$8),1))*ROW($1:$8),),ROW($1:$8))+1,1)*10^ROW($1:$8)/10)</f>
        <v>49401140</v>
      </c>
      <c r="AY1459" s="673" t="str">
        <f>VLOOKUP($AX1459,'Item Master Data'!$A:$F,3,FALSE)</f>
        <v>Q.PEAK DUO BLK ML G10.a+</v>
      </c>
      <c r="AZ1459" s="673">
        <f>VLOOKUP($AX1459,'Item Master Data'!$A:$F,6,FALSE)</f>
        <v>400</v>
      </c>
      <c r="BA1459" s="673">
        <f>X1459/BB1459</f>
        <v>1953.125</v>
      </c>
      <c r="BB1459" s="673">
        <f>VLOOKUP(AX1459,'Item Master Data'!$A:$G,7,FALSE)</f>
        <v>32</v>
      </c>
      <c r="BC1459" s="673"/>
      <c r="BD1459" s="673">
        <f>W1459-AZ1459</f>
        <v>0</v>
      </c>
    </row>
    <row r="1460" spans="1:56">
      <c r="A1460" s="544"/>
      <c r="B1460" s="674"/>
      <c r="C1460" s="674"/>
      <c r="D1460" s="771" t="s">
        <v>3247</v>
      </c>
      <c r="E1460" s="771" t="s">
        <v>3104</v>
      </c>
      <c r="F1460" s="772"/>
      <c r="G1460" s="772"/>
      <c r="H1460" s="761">
        <v>6</v>
      </c>
      <c r="I1460" s="772" t="s">
        <v>1699</v>
      </c>
      <c r="J1460" s="773"/>
      <c r="K1460" s="773" t="s">
        <v>3679</v>
      </c>
      <c r="L1460" s="773" t="s">
        <v>3340</v>
      </c>
      <c r="M1460" s="773">
        <v>44551</v>
      </c>
      <c r="N1460" s="773">
        <v>44652</v>
      </c>
      <c r="O1460" s="774"/>
      <c r="P1460" s="773"/>
      <c r="Q1460" s="773"/>
      <c r="R1460" s="773"/>
      <c r="S1460" s="772" t="s">
        <v>2425</v>
      </c>
      <c r="T1460" s="772">
        <v>60</v>
      </c>
      <c r="U1460" s="772"/>
      <c r="V1460" s="772" t="s">
        <v>1785</v>
      </c>
      <c r="W1460" s="772">
        <v>360</v>
      </c>
      <c r="X1460" s="775">
        <v>640</v>
      </c>
      <c r="Y1460" s="693">
        <v>230400</v>
      </c>
      <c r="Z1460" s="776">
        <v>0.505</v>
      </c>
      <c r="AA1460" s="682">
        <f>Y1460*Z1460</f>
        <v>116352</v>
      </c>
      <c r="AB1460" s="682"/>
      <c r="AC1460" s="444">
        <v>0</v>
      </c>
      <c r="AD1460" s="781"/>
      <c r="AE1460" s="777"/>
      <c r="AF1460" s="695">
        <f>AA1460+AD1460+AE1460</f>
        <v>116352</v>
      </c>
      <c r="AG1460" s="772" t="s">
        <v>1073</v>
      </c>
      <c r="AH1460" s="772"/>
      <c r="AI1460" s="778">
        <v>60</v>
      </c>
      <c r="AJ1460" s="772" t="s">
        <v>1610</v>
      </c>
      <c r="AK1460" s="779" t="s">
        <v>1149</v>
      </c>
      <c r="AL1460" s="772">
        <v>78744</v>
      </c>
      <c r="AM1460" s="772" t="s">
        <v>52</v>
      </c>
      <c r="AN1460" s="772"/>
      <c r="AO1460" s="772"/>
      <c r="AP1460" s="780"/>
      <c r="AQ1460" s="780" t="s">
        <v>37</v>
      </c>
      <c r="AR1460" s="780"/>
      <c r="AS1460" s="563" t="s">
        <v>1157</v>
      </c>
      <c r="AT1460" s="715" t="s">
        <v>1078</v>
      </c>
      <c r="AU1460" s="715" t="s">
        <v>1078</v>
      </c>
      <c r="AV1460" s="334">
        <v>0.505</v>
      </c>
      <c r="AW1460" s="673">
        <f>U1460</f>
        <v>0</v>
      </c>
      <c r="AX1460" s="673" cm="1">
        <f t="array" ref="AX1460">SUM(MID(0&amp;AW1460,LARGE(INDEX(ISNUMBER(--MID(AW1460,ROW($1:$8),1))*ROW($1:$8),),ROW($1:$8))+1,1)*10^ROW($1:$8)/10)</f>
        <v>0</v>
      </c>
      <c r="AY1460" s="673" t="e">
        <f>VLOOKUP($AX1460,'Item Master Data'!$A:$F,3,FALSE)</f>
        <v>#N/A</v>
      </c>
      <c r="AZ1460" s="673" t="e">
        <f>VLOOKUP($AX1460,'Item Master Data'!$A:$F,6,FALSE)</f>
        <v>#N/A</v>
      </c>
      <c r="BA1460" s="673" t="e">
        <f>X1460/BB1460</f>
        <v>#N/A</v>
      </c>
      <c r="BB1460" s="673" t="e">
        <f>VLOOKUP(AX1460,'Item Master Data'!$A:$G,7,FALSE)</f>
        <v>#N/A</v>
      </c>
      <c r="BC1460" s="673"/>
      <c r="BD1460" s="673" t="e">
        <f>W1460-AZ1460</f>
        <v>#N/A</v>
      </c>
    </row>
    <row r="1461" spans="1:56">
      <c r="A1461" s="544"/>
      <c r="B1461" s="724"/>
      <c r="C1461" s="724"/>
      <c r="D1461" s="687" t="s">
        <v>3247</v>
      </c>
      <c r="E1461" s="676" t="s">
        <v>3669</v>
      </c>
      <c r="F1461" s="442"/>
      <c r="G1461" s="676">
        <v>2022</v>
      </c>
      <c r="H1461" s="761">
        <v>6</v>
      </c>
      <c r="I1461" s="676"/>
      <c r="J1461" s="333"/>
      <c r="K1461" s="685" t="s">
        <v>3670</v>
      </c>
      <c r="L1461" s="676" t="s">
        <v>3340</v>
      </c>
      <c r="M1461" s="689">
        <v>44516</v>
      </c>
      <c r="N1461" s="689">
        <v>44592</v>
      </c>
      <c r="O1461" s="689"/>
      <c r="P1461" s="333"/>
      <c r="Q1461" s="333"/>
      <c r="R1461" s="333"/>
      <c r="S1461" s="442" t="s">
        <v>1580</v>
      </c>
      <c r="T1461" s="442">
        <v>60</v>
      </c>
      <c r="U1461" s="442">
        <v>49401140</v>
      </c>
      <c r="V1461" s="442" t="s">
        <v>973</v>
      </c>
      <c r="W1461" s="676">
        <v>400</v>
      </c>
      <c r="X1461" s="678">
        <v>352</v>
      </c>
      <c r="Y1461" s="679">
        <v>140800</v>
      </c>
      <c r="Z1461" s="443">
        <v>0.52500000000000002</v>
      </c>
      <c r="AA1461" s="682">
        <f>Y1461*Z1461</f>
        <v>73920</v>
      </c>
      <c r="AB1461" s="682"/>
      <c r="AC1461" s="444">
        <v>0</v>
      </c>
      <c r="AD1461" s="692"/>
      <c r="AE1461" s="441"/>
      <c r="AF1461" s="695">
        <f>AA1461+AD1461+AE1461</f>
        <v>73920</v>
      </c>
      <c r="AG1461" s="676" t="s">
        <v>1073</v>
      </c>
      <c r="AH1461" s="676"/>
      <c r="AI1461" s="685">
        <v>60</v>
      </c>
      <c r="AJ1461" s="676" t="s">
        <v>2436</v>
      </c>
      <c r="AK1461" s="696" t="s">
        <v>2408</v>
      </c>
      <c r="AL1461" s="676">
        <v>80239</v>
      </c>
      <c r="AM1461" s="676" t="s">
        <v>52</v>
      </c>
      <c r="AN1461" s="676" t="s">
        <v>1076</v>
      </c>
      <c r="AO1461" s="442"/>
      <c r="AP1461" s="688"/>
      <c r="AQ1461" s="688" t="s">
        <v>37</v>
      </c>
      <c r="AR1461" s="688"/>
      <c r="AS1461" s="562"/>
      <c r="AT1461" s="697"/>
      <c r="AU1461" s="697"/>
      <c r="AV1461" s="662"/>
      <c r="AW1461" s="673">
        <f>U1461</f>
        <v>49401140</v>
      </c>
      <c r="AX1461" s="673" cm="1">
        <f t="array" ref="AX1461">SUM(MID(0&amp;AW1461,LARGE(INDEX(ISNUMBER(--MID(AW1461,ROW($1:$8),1))*ROW($1:$8),),ROW($1:$8))+1,1)*10^ROW($1:$8)/10)</f>
        <v>49401140</v>
      </c>
      <c r="AY1461" s="673" t="str">
        <f>VLOOKUP($AX1461,'Item Master Data'!$A:$F,3,FALSE)</f>
        <v>Q.PEAK DUO BLK ML G10.a+</v>
      </c>
      <c r="AZ1461" s="673">
        <f>VLOOKUP($AX1461,'Item Master Data'!$A:$F,6,FALSE)</f>
        <v>400</v>
      </c>
      <c r="BA1461" s="673">
        <f>X1461/BB1461</f>
        <v>11</v>
      </c>
      <c r="BB1461" s="673">
        <f>VLOOKUP(AX1461,'Item Master Data'!$A:$G,7,FALSE)</f>
        <v>32</v>
      </c>
      <c r="BC1461" s="673"/>
      <c r="BD1461" s="673">
        <f>W1461-AZ1461</f>
        <v>0</v>
      </c>
    </row>
    <row r="1462" spans="1:56">
      <c r="A1462" s="544"/>
      <c r="B1462" s="724">
        <v>44658</v>
      </c>
      <c r="C1462" s="724"/>
      <c r="D1462" s="687" t="s">
        <v>3247</v>
      </c>
      <c r="E1462" s="676"/>
      <c r="F1462" s="442"/>
      <c r="G1462" s="676">
        <v>2022</v>
      </c>
      <c r="H1462" s="676">
        <v>6</v>
      </c>
      <c r="I1462" s="676"/>
      <c r="J1462" s="333"/>
      <c r="K1462" s="685" t="s">
        <v>3521</v>
      </c>
      <c r="L1462" s="676" t="s">
        <v>3340</v>
      </c>
      <c r="M1462" s="689">
        <v>44550</v>
      </c>
      <c r="N1462" s="689">
        <v>44713</v>
      </c>
      <c r="O1462" s="689"/>
      <c r="P1462" s="333"/>
      <c r="Q1462" s="333"/>
      <c r="R1462" s="333"/>
      <c r="S1462" s="442" t="s">
        <v>2425</v>
      </c>
      <c r="T1462" s="442">
        <v>72</v>
      </c>
      <c r="U1462" s="442" t="s">
        <v>1107</v>
      </c>
      <c r="V1462" s="442" t="s">
        <v>1050</v>
      </c>
      <c r="W1462" s="676">
        <v>480</v>
      </c>
      <c r="X1462" s="678">
        <v>435</v>
      </c>
      <c r="Y1462" s="679">
        <v>208800</v>
      </c>
      <c r="Z1462" s="443">
        <v>0.47499999999999998</v>
      </c>
      <c r="AA1462" s="682">
        <f>Y1462*Z1462</f>
        <v>99180</v>
      </c>
      <c r="AB1462" s="682"/>
      <c r="AC1462" s="444">
        <v>0</v>
      </c>
      <c r="AD1462" s="692"/>
      <c r="AE1462" s="441"/>
      <c r="AF1462" s="695">
        <f>AA1462+AD1462+AE1462</f>
        <v>99180</v>
      </c>
      <c r="AG1462" s="676" t="s">
        <v>1073</v>
      </c>
      <c r="AH1462" s="676"/>
      <c r="AI1462" s="685">
        <v>60</v>
      </c>
      <c r="AJ1462" s="676" t="s">
        <v>1610</v>
      </c>
      <c r="AK1462" s="696" t="s">
        <v>1149</v>
      </c>
      <c r="AL1462" s="676">
        <v>78744</v>
      </c>
      <c r="AM1462" s="676" t="s">
        <v>52</v>
      </c>
      <c r="AN1462" s="676" t="s">
        <v>50</v>
      </c>
      <c r="AO1462" s="442"/>
      <c r="AP1462" s="688"/>
      <c r="AQ1462" s="688" t="s">
        <v>37</v>
      </c>
      <c r="AR1462" s="688"/>
      <c r="AS1462" s="562" t="s">
        <v>1157</v>
      </c>
      <c r="AT1462" s="697" t="s">
        <v>1078</v>
      </c>
      <c r="AU1462" s="697" t="s">
        <v>1078</v>
      </c>
      <c r="AV1462" s="662"/>
      <c r="AW1462" s="673" t="str">
        <f>U1462</f>
        <v>30397472F</v>
      </c>
      <c r="AX1462" s="673" cm="1">
        <f t="array" ref="AX1462">SUM(MID(0&amp;AW1462,LARGE(INDEX(ISNUMBER(--MID(AW1462,ROW($1:$8),1))*ROW($1:$8),),ROW($1:$8))+1,1)*10^ROW($1:$8)/10)</f>
        <v>30397472</v>
      </c>
      <c r="AY1462" s="673" t="str">
        <f>VLOOKUP($AX1462,'Item Master Data'!$A:$F,3,FALSE)</f>
        <v>Q.PEAK DUO XL G10</v>
      </c>
      <c r="AZ1462" s="673">
        <f>VLOOKUP($AX1462,'Item Master Data'!$A:$F,6,FALSE)</f>
        <v>480</v>
      </c>
      <c r="BA1462" s="673">
        <f>X1462/BB1462</f>
        <v>15</v>
      </c>
      <c r="BB1462" s="673">
        <f>VLOOKUP(AX1462,'Item Master Data'!$A:$G,7,FALSE)</f>
        <v>29</v>
      </c>
      <c r="BC1462" s="673"/>
      <c r="BD1462" s="673">
        <f>W1462-AZ1462</f>
        <v>0</v>
      </c>
    </row>
    <row r="1463" spans="1:56">
      <c r="A1463" s="590"/>
      <c r="B1463" s="716"/>
      <c r="C1463" s="716"/>
      <c r="D1463" s="771" t="s">
        <v>3247</v>
      </c>
      <c r="E1463" s="771" t="s">
        <v>3104</v>
      </c>
      <c r="F1463" s="772"/>
      <c r="G1463" s="772"/>
      <c r="H1463" s="761">
        <v>6</v>
      </c>
      <c r="I1463" s="772" t="s">
        <v>1699</v>
      </c>
      <c r="J1463" s="773"/>
      <c r="K1463" s="773" t="s">
        <v>3674</v>
      </c>
      <c r="L1463" s="773" t="s">
        <v>3340</v>
      </c>
      <c r="M1463" s="773">
        <v>44550</v>
      </c>
      <c r="N1463" s="773">
        <v>44687</v>
      </c>
      <c r="O1463" s="774"/>
      <c r="P1463" s="773"/>
      <c r="Q1463" s="773"/>
      <c r="R1463" s="773"/>
      <c r="S1463" s="772" t="s">
        <v>2425</v>
      </c>
      <c r="T1463" s="772">
        <v>60</v>
      </c>
      <c r="U1463" s="772"/>
      <c r="V1463" s="772" t="s">
        <v>973</v>
      </c>
      <c r="W1463" s="772">
        <v>400</v>
      </c>
      <c r="X1463" s="775">
        <v>320</v>
      </c>
      <c r="Y1463" s="693">
        <v>128000</v>
      </c>
      <c r="Z1463" s="776">
        <v>0.53</v>
      </c>
      <c r="AA1463" s="682">
        <f>Y1463*Z1463</f>
        <v>67840</v>
      </c>
      <c r="AB1463" s="682"/>
      <c r="AC1463" s="444">
        <v>0</v>
      </c>
      <c r="AD1463" s="781"/>
      <c r="AE1463" s="777"/>
      <c r="AF1463" s="695">
        <f>AA1463+AD1463+AE1463</f>
        <v>67840</v>
      </c>
      <c r="AG1463" s="772" t="s">
        <v>1073</v>
      </c>
      <c r="AH1463" s="772"/>
      <c r="AI1463" s="778">
        <v>60</v>
      </c>
      <c r="AJ1463" s="772" t="s">
        <v>2472</v>
      </c>
      <c r="AK1463" s="779" t="s">
        <v>1149</v>
      </c>
      <c r="AL1463" s="772">
        <v>78217</v>
      </c>
      <c r="AM1463" s="772" t="s">
        <v>52</v>
      </c>
      <c r="AN1463" s="772"/>
      <c r="AO1463" s="772"/>
      <c r="AP1463" s="780"/>
      <c r="AQ1463" s="780" t="s">
        <v>37</v>
      </c>
      <c r="AR1463" s="780"/>
      <c r="AS1463" s="563" t="s">
        <v>1157</v>
      </c>
      <c r="AT1463" s="715" t="s">
        <v>1078</v>
      </c>
      <c r="AU1463" s="715" t="s">
        <v>1078</v>
      </c>
      <c r="AV1463" s="334">
        <v>0.53</v>
      </c>
      <c r="AW1463" s="673">
        <f>U1463</f>
        <v>0</v>
      </c>
      <c r="AX1463" s="673" cm="1">
        <f t="array" ref="AX1463">SUM(MID(0&amp;AW1463,LARGE(INDEX(ISNUMBER(--MID(AW1463,ROW($1:$8),1))*ROW($1:$8),),ROW($1:$8))+1,1)*10^ROW($1:$8)/10)</f>
        <v>0</v>
      </c>
      <c r="AY1463" s="673" t="e">
        <f>VLOOKUP($AX1463,'Item Master Data'!$A:$F,3,FALSE)</f>
        <v>#N/A</v>
      </c>
      <c r="AZ1463" s="673" t="e">
        <f>VLOOKUP($AX1463,'Item Master Data'!$A:$F,6,FALSE)</f>
        <v>#N/A</v>
      </c>
      <c r="BA1463" s="673" t="e">
        <f>X1463/BB1463</f>
        <v>#N/A</v>
      </c>
      <c r="BB1463" s="673" t="e">
        <f>VLOOKUP(AX1463,'Item Master Data'!$A:$G,7,FALSE)</f>
        <v>#N/A</v>
      </c>
      <c r="BC1463" s="673"/>
      <c r="BD1463" s="673" t="e">
        <f>W1463-AZ1463</f>
        <v>#N/A</v>
      </c>
    </row>
    <row r="1464" spans="1:56">
      <c r="A1464" s="590"/>
      <c r="B1464" s="716"/>
      <c r="C1464" s="716"/>
      <c r="D1464" s="771" t="s">
        <v>3247</v>
      </c>
      <c r="E1464" s="771" t="s">
        <v>3104</v>
      </c>
      <c r="F1464" s="772"/>
      <c r="G1464" s="772"/>
      <c r="H1464" s="761">
        <v>6</v>
      </c>
      <c r="I1464" s="772" t="s">
        <v>1699</v>
      </c>
      <c r="J1464" s="773"/>
      <c r="K1464" s="773" t="s">
        <v>3676</v>
      </c>
      <c r="L1464" s="773" t="s">
        <v>3340</v>
      </c>
      <c r="M1464" s="773">
        <v>44550</v>
      </c>
      <c r="N1464" s="773">
        <v>44687</v>
      </c>
      <c r="O1464" s="774"/>
      <c r="P1464" s="773"/>
      <c r="Q1464" s="773"/>
      <c r="R1464" s="773"/>
      <c r="S1464" s="772" t="s">
        <v>2425</v>
      </c>
      <c r="T1464" s="772">
        <v>60</v>
      </c>
      <c r="U1464" s="772"/>
      <c r="V1464" s="772" t="s">
        <v>973</v>
      </c>
      <c r="W1464" s="772">
        <v>400</v>
      </c>
      <c r="X1464" s="775">
        <v>320</v>
      </c>
      <c r="Y1464" s="693">
        <v>128000</v>
      </c>
      <c r="Z1464" s="776">
        <v>0.53</v>
      </c>
      <c r="AA1464" s="682">
        <f>Y1464*Z1464</f>
        <v>67840</v>
      </c>
      <c r="AB1464" s="682"/>
      <c r="AC1464" s="444">
        <v>0</v>
      </c>
      <c r="AD1464" s="781"/>
      <c r="AE1464" s="777"/>
      <c r="AF1464" s="695">
        <f>AA1464+AD1464+AE1464</f>
        <v>67840</v>
      </c>
      <c r="AG1464" s="772" t="s">
        <v>1073</v>
      </c>
      <c r="AH1464" s="772"/>
      <c r="AI1464" s="778">
        <v>60</v>
      </c>
      <c r="AJ1464" s="772" t="s">
        <v>3544</v>
      </c>
      <c r="AK1464" s="779" t="s">
        <v>3545</v>
      </c>
      <c r="AL1464" s="772">
        <v>70087</v>
      </c>
      <c r="AM1464" s="772" t="s">
        <v>52</v>
      </c>
      <c r="AN1464" s="772"/>
      <c r="AO1464" s="772"/>
      <c r="AP1464" s="780"/>
      <c r="AQ1464" s="780" t="s">
        <v>37</v>
      </c>
      <c r="AR1464" s="780"/>
      <c r="AS1464" s="563" t="s">
        <v>1157</v>
      </c>
      <c r="AT1464" s="715" t="s">
        <v>1078</v>
      </c>
      <c r="AU1464" s="715" t="s">
        <v>1078</v>
      </c>
      <c r="AV1464" s="334">
        <v>0.53</v>
      </c>
      <c r="AW1464" s="673">
        <f>U1464</f>
        <v>0</v>
      </c>
      <c r="AX1464" s="673" cm="1">
        <f t="array" ref="AX1464">SUM(MID(0&amp;AW1464,LARGE(INDEX(ISNUMBER(--MID(AW1464,ROW($1:$8),1))*ROW($1:$8),),ROW($1:$8))+1,1)*10^ROW($1:$8)/10)</f>
        <v>0</v>
      </c>
      <c r="AY1464" s="673" t="e">
        <f>VLOOKUP($AX1464,'Item Master Data'!$A:$F,3,FALSE)</f>
        <v>#N/A</v>
      </c>
      <c r="AZ1464" s="673" t="e">
        <f>VLOOKUP($AX1464,'Item Master Data'!$A:$F,6,FALSE)</f>
        <v>#N/A</v>
      </c>
      <c r="BA1464" s="673" t="e">
        <f>X1464/BB1464</f>
        <v>#N/A</v>
      </c>
      <c r="BB1464" s="673" t="e">
        <f>VLOOKUP(AX1464,'Item Master Data'!$A:$G,7,FALSE)</f>
        <v>#N/A</v>
      </c>
      <c r="BC1464" s="673"/>
      <c r="BD1464" s="673" t="e">
        <f>W1464-AZ1464</f>
        <v>#N/A</v>
      </c>
    </row>
    <row r="1465" spans="1:56">
      <c r="A1465" s="590"/>
      <c r="B1465" s="716"/>
      <c r="C1465" s="716"/>
      <c r="D1465" s="771" t="s">
        <v>3247</v>
      </c>
      <c r="E1465" s="771" t="s">
        <v>3104</v>
      </c>
      <c r="F1465" s="772"/>
      <c r="G1465" s="772"/>
      <c r="H1465" s="761">
        <v>6</v>
      </c>
      <c r="I1465" s="772" t="s">
        <v>1699</v>
      </c>
      <c r="J1465" s="773"/>
      <c r="K1465" s="773" t="s">
        <v>3671</v>
      </c>
      <c r="L1465" s="773" t="s">
        <v>3340</v>
      </c>
      <c r="M1465" s="773">
        <v>44550</v>
      </c>
      <c r="N1465" s="773">
        <v>44652</v>
      </c>
      <c r="O1465" s="774"/>
      <c r="P1465" s="773"/>
      <c r="Q1465" s="773"/>
      <c r="R1465" s="773"/>
      <c r="S1465" s="772" t="s">
        <v>2425</v>
      </c>
      <c r="T1465" s="772">
        <v>60</v>
      </c>
      <c r="U1465" s="772"/>
      <c r="V1465" s="772" t="s">
        <v>973</v>
      </c>
      <c r="W1465" s="772">
        <v>400</v>
      </c>
      <c r="X1465" s="775">
        <v>480</v>
      </c>
      <c r="Y1465" s="693">
        <v>192000</v>
      </c>
      <c r="Z1465" s="776">
        <v>0.53</v>
      </c>
      <c r="AA1465" s="682">
        <f>Y1465*Z1465</f>
        <v>101760</v>
      </c>
      <c r="AB1465" s="682"/>
      <c r="AC1465" s="444">
        <v>0</v>
      </c>
      <c r="AD1465" s="781"/>
      <c r="AE1465" s="777"/>
      <c r="AF1465" s="695">
        <f>AA1465+AD1465+AE1465</f>
        <v>101760</v>
      </c>
      <c r="AG1465" s="772" t="s">
        <v>1073</v>
      </c>
      <c r="AH1465" s="772"/>
      <c r="AI1465" s="778">
        <v>60</v>
      </c>
      <c r="AJ1465" s="772" t="s">
        <v>3337</v>
      </c>
      <c r="AK1465" s="779" t="s">
        <v>1149</v>
      </c>
      <c r="AL1465" s="772">
        <v>75007</v>
      </c>
      <c r="AM1465" s="772" t="s">
        <v>52</v>
      </c>
      <c r="AN1465" s="772"/>
      <c r="AO1465" s="772"/>
      <c r="AP1465" s="780"/>
      <c r="AQ1465" s="780" t="s">
        <v>37</v>
      </c>
      <c r="AR1465" s="780"/>
      <c r="AS1465" s="563" t="s">
        <v>1157</v>
      </c>
      <c r="AT1465" s="715" t="s">
        <v>1078</v>
      </c>
      <c r="AU1465" s="715" t="s">
        <v>1078</v>
      </c>
      <c r="AV1465" s="334">
        <v>0.53</v>
      </c>
      <c r="AW1465" s="673">
        <f>U1465</f>
        <v>0</v>
      </c>
      <c r="AX1465" s="673" cm="1">
        <f t="array" ref="AX1465">SUM(MID(0&amp;AW1465,LARGE(INDEX(ISNUMBER(--MID(AW1465,ROW($1:$8),1))*ROW($1:$8),),ROW($1:$8))+1,1)*10^ROW($1:$8)/10)</f>
        <v>0</v>
      </c>
      <c r="AY1465" s="673" t="e">
        <f>VLOOKUP($AX1465,'Item Master Data'!$A:$F,3,FALSE)</f>
        <v>#N/A</v>
      </c>
      <c r="AZ1465" s="673" t="e">
        <f>VLOOKUP($AX1465,'Item Master Data'!$A:$F,6,FALSE)</f>
        <v>#N/A</v>
      </c>
      <c r="BA1465" s="673" t="e">
        <f>X1465/BB1465</f>
        <v>#N/A</v>
      </c>
      <c r="BB1465" s="673" t="e">
        <f>VLOOKUP(AX1465,'Item Master Data'!$A:$G,7,FALSE)</f>
        <v>#N/A</v>
      </c>
      <c r="BC1465" s="673"/>
      <c r="BD1465" s="673" t="e">
        <f>W1465-AZ1465</f>
        <v>#N/A</v>
      </c>
    </row>
    <row r="1466" spans="1:56">
      <c r="A1466" s="544"/>
      <c r="B1466" s="724">
        <v>44658</v>
      </c>
      <c r="C1466" s="724">
        <v>44662</v>
      </c>
      <c r="D1466" s="687" t="s">
        <v>3247</v>
      </c>
      <c r="E1466" s="676" t="s">
        <v>3042</v>
      </c>
      <c r="F1466" s="442"/>
      <c r="G1466" s="676">
        <v>2022</v>
      </c>
      <c r="H1466" s="676">
        <v>6</v>
      </c>
      <c r="I1466" s="676" t="s">
        <v>1699</v>
      </c>
      <c r="J1466" s="333"/>
      <c r="K1466" s="685" t="s">
        <v>3668</v>
      </c>
      <c r="L1466" s="676" t="s">
        <v>3424</v>
      </c>
      <c r="M1466" s="689">
        <v>44578</v>
      </c>
      <c r="N1466" s="689">
        <v>44718</v>
      </c>
      <c r="O1466" s="689"/>
      <c r="P1466" s="333"/>
      <c r="Q1466" s="333"/>
      <c r="R1466" s="333"/>
      <c r="S1466" s="442" t="s">
        <v>1580</v>
      </c>
      <c r="T1466" s="442">
        <v>72</v>
      </c>
      <c r="U1466" s="442" t="s">
        <v>3425</v>
      </c>
      <c r="V1466" s="442" t="s">
        <v>1050</v>
      </c>
      <c r="W1466" s="676">
        <v>480</v>
      </c>
      <c r="X1466" s="678">
        <v>754</v>
      </c>
      <c r="Y1466" s="679">
        <v>361920</v>
      </c>
      <c r="Z1466" s="443">
        <v>0.47499999999999998</v>
      </c>
      <c r="AA1466" s="682">
        <f>Y1466*Z1466</f>
        <v>171912</v>
      </c>
      <c r="AB1466" s="682"/>
      <c r="AC1466" s="444">
        <v>0</v>
      </c>
      <c r="AD1466" s="692"/>
      <c r="AE1466" s="441"/>
      <c r="AF1466" s="695">
        <f>AA1466+AD1466+AE1466</f>
        <v>171912</v>
      </c>
      <c r="AG1466" s="676" t="s">
        <v>1073</v>
      </c>
      <c r="AH1466" s="676"/>
      <c r="AI1466" s="685">
        <v>60</v>
      </c>
      <c r="AJ1466" s="676" t="s">
        <v>3343</v>
      </c>
      <c r="AK1466" s="696" t="s">
        <v>50</v>
      </c>
      <c r="AL1466" s="676">
        <v>92841</v>
      </c>
      <c r="AM1466" s="676" t="s">
        <v>52</v>
      </c>
      <c r="AN1466" s="676"/>
      <c r="AO1466" s="442"/>
      <c r="AP1466" s="688"/>
      <c r="AQ1466" s="688" t="s">
        <v>37</v>
      </c>
      <c r="AR1466" s="688"/>
      <c r="AS1466" s="562"/>
      <c r="AT1466" s="697"/>
      <c r="AU1466" s="697"/>
      <c r="AV1466" s="662"/>
      <c r="AW1466" s="673" t="str">
        <f>U1466</f>
        <v>LONGER MC34 LEADS</v>
      </c>
      <c r="AX1466" s="673" cm="1">
        <f t="array" ref="AX1466">SUM(MID(0&amp;AW1466,LARGE(INDEX(ISNUMBER(--MID(AW1466,ROW($1:$8),1))*ROW($1:$8),),ROW($1:$8))+1,1)*10^ROW($1:$8)/10)</f>
        <v>0</v>
      </c>
      <c r="AY1466" s="673" t="e">
        <f>VLOOKUP($AX1466,'Item Master Data'!$A:$F,3,FALSE)</f>
        <v>#N/A</v>
      </c>
      <c r="AZ1466" s="673" t="e">
        <f>VLOOKUP($AX1466,'Item Master Data'!$A:$F,6,FALSE)</f>
        <v>#N/A</v>
      </c>
      <c r="BA1466" s="673" t="e">
        <f>X1466/BB1466</f>
        <v>#N/A</v>
      </c>
      <c r="BB1466" s="673" t="e">
        <f>VLOOKUP(AX1466,'Item Master Data'!$A:$G,7,FALSE)</f>
        <v>#N/A</v>
      </c>
      <c r="BC1466" s="673"/>
      <c r="BD1466" s="673" t="e">
        <f>W1466-AZ1466</f>
        <v>#N/A</v>
      </c>
    </row>
    <row r="1467" spans="1:56">
      <c r="A1467" s="590"/>
      <c r="B1467" s="724">
        <v>44658</v>
      </c>
      <c r="C1467" s="716"/>
      <c r="D1467" s="771" t="s">
        <v>3247</v>
      </c>
      <c r="E1467" s="772" t="s">
        <v>3419</v>
      </c>
      <c r="F1467" s="772"/>
      <c r="G1467" s="772">
        <v>2022</v>
      </c>
      <c r="H1467" s="761">
        <v>6</v>
      </c>
      <c r="I1467" s="772" t="s">
        <v>1699</v>
      </c>
      <c r="J1467" s="782"/>
      <c r="K1467" s="778" t="s">
        <v>3561</v>
      </c>
      <c r="L1467" s="772" t="s">
        <v>3352</v>
      </c>
      <c r="M1467" s="774">
        <v>44657</v>
      </c>
      <c r="N1467" s="774">
        <v>44743</v>
      </c>
      <c r="O1467" s="774"/>
      <c r="P1467" s="773"/>
      <c r="Q1467" s="773"/>
      <c r="R1467" s="773"/>
      <c r="S1467" s="772" t="s">
        <v>1580</v>
      </c>
      <c r="T1467" s="772">
        <v>60</v>
      </c>
      <c r="U1467" s="772"/>
      <c r="V1467" s="772" t="s">
        <v>986</v>
      </c>
      <c r="W1467" s="772">
        <v>360</v>
      </c>
      <c r="X1467" s="775">
        <v>704</v>
      </c>
      <c r="Y1467" s="693">
        <v>253440</v>
      </c>
      <c r="Z1467" s="776">
        <v>0.53500000000000003</v>
      </c>
      <c r="AA1467" s="682">
        <f>Y1467*Z1467</f>
        <v>135590.39999999999</v>
      </c>
      <c r="AB1467" s="682"/>
      <c r="AC1467" s="444">
        <v>0</v>
      </c>
      <c r="AD1467" s="781"/>
      <c r="AE1467" s="777"/>
      <c r="AF1467" s="695">
        <f>AA1467+AD1467+AE1467</f>
        <v>135590.39999999999</v>
      </c>
      <c r="AG1467" s="772" t="s">
        <v>1073</v>
      </c>
      <c r="AH1467" s="772"/>
      <c r="AI1467" s="778">
        <v>60</v>
      </c>
      <c r="AJ1467" s="772" t="s">
        <v>3353</v>
      </c>
      <c r="AK1467" s="779" t="s">
        <v>50</v>
      </c>
      <c r="AL1467" s="772">
        <v>95363</v>
      </c>
      <c r="AM1467" s="772" t="s">
        <v>52</v>
      </c>
      <c r="AN1467" s="772"/>
      <c r="AO1467" s="772"/>
      <c r="AP1467" s="780"/>
      <c r="AQ1467" s="780" t="s">
        <v>37</v>
      </c>
      <c r="AR1467" s="780"/>
      <c r="AS1467" s="563"/>
      <c r="AT1467" s="715"/>
      <c r="AU1467" s="715"/>
      <c r="AV1467" s="662">
        <v>0.80577777777000004</v>
      </c>
      <c r="AW1467" s="673">
        <f>U1467</f>
        <v>0</v>
      </c>
      <c r="AX1467" s="673" cm="1">
        <f t="array" ref="AX1467">SUM(MID(0&amp;AW1467,LARGE(INDEX(ISNUMBER(--MID(AW1467,ROW($1:$8),1))*ROW($1:$8),),ROW($1:$8))+1,1)*10^ROW($1:$8)/10)</f>
        <v>0</v>
      </c>
      <c r="AY1467" s="673" t="e">
        <f>VLOOKUP($AX1467,'Item Master Data'!$A:$F,3,FALSE)</f>
        <v>#N/A</v>
      </c>
      <c r="AZ1467" s="673" t="e">
        <f>VLOOKUP($AX1467,'Item Master Data'!$A:$F,6,FALSE)</f>
        <v>#N/A</v>
      </c>
      <c r="BA1467" s="673" t="e">
        <f>X1467/BB1467</f>
        <v>#N/A</v>
      </c>
      <c r="BB1467" s="673" t="e">
        <f>VLOOKUP(AX1467,'Item Master Data'!$A:$G,7,FALSE)</f>
        <v>#N/A</v>
      </c>
      <c r="BC1467" s="673"/>
      <c r="BD1467" s="673" t="e">
        <f>W1467-AZ1467</f>
        <v>#N/A</v>
      </c>
    </row>
    <row r="1468" spans="1:56">
      <c r="A1468" s="544"/>
      <c r="B1468" s="724">
        <v>44468</v>
      </c>
      <c r="C1468" s="724">
        <v>44468</v>
      </c>
      <c r="D1468" s="687" t="s">
        <v>3247</v>
      </c>
      <c r="E1468" s="676" t="s">
        <v>3546</v>
      </c>
      <c r="F1468" s="442"/>
      <c r="G1468" s="676">
        <v>2022</v>
      </c>
      <c r="H1468" s="442">
        <v>7</v>
      </c>
      <c r="I1468" s="676"/>
      <c r="J1468" s="677"/>
      <c r="K1468" s="685" t="s">
        <v>3547</v>
      </c>
      <c r="L1468" s="676" t="s">
        <v>3249</v>
      </c>
      <c r="M1468" s="689">
        <v>44466</v>
      </c>
      <c r="N1468" s="689">
        <v>44714</v>
      </c>
      <c r="O1468" s="689"/>
      <c r="P1468" s="333"/>
      <c r="Q1468" s="333"/>
      <c r="R1468" s="333"/>
      <c r="S1468" s="442" t="s">
        <v>2425</v>
      </c>
      <c r="T1468" s="442">
        <v>60</v>
      </c>
      <c r="U1468" s="442">
        <v>49201132</v>
      </c>
      <c r="V1468" s="442" t="s">
        <v>986</v>
      </c>
      <c r="W1468" s="676">
        <v>360</v>
      </c>
      <c r="X1468" s="678">
        <v>320</v>
      </c>
      <c r="Y1468" s="679">
        <v>115200</v>
      </c>
      <c r="Z1468" s="443">
        <v>0.53</v>
      </c>
      <c r="AA1468" s="682">
        <f>Y1468*Z1468</f>
        <v>61056</v>
      </c>
      <c r="AB1468" s="682"/>
      <c r="AC1468" s="683">
        <v>0</v>
      </c>
      <c r="AD1468" s="692"/>
      <c r="AE1468" s="441"/>
      <c r="AF1468" s="695">
        <f>AA1468+AD1468+AE1468</f>
        <v>61056</v>
      </c>
      <c r="AG1468" s="676" t="s">
        <v>47</v>
      </c>
      <c r="AH1468" s="676"/>
      <c r="AI1468" s="685">
        <v>30</v>
      </c>
      <c r="AJ1468" s="676" t="s">
        <v>3526</v>
      </c>
      <c r="AK1468" s="696" t="s">
        <v>1508</v>
      </c>
      <c r="AL1468" s="676">
        <v>54406</v>
      </c>
      <c r="AM1468" s="676" t="s">
        <v>52</v>
      </c>
      <c r="AN1468" s="676"/>
      <c r="AO1468" s="442"/>
      <c r="AP1468" s="688"/>
      <c r="AQ1468" s="688" t="s">
        <v>37</v>
      </c>
      <c r="AR1468" s="688"/>
      <c r="AS1468" s="562"/>
      <c r="AT1468" s="697"/>
      <c r="AU1468" s="697"/>
      <c r="AV1468" s="662"/>
      <c r="AW1468" s="673">
        <f>U1468</f>
        <v>49201132</v>
      </c>
      <c r="AX1468" s="673" cm="1">
        <f t="array" ref="AX1468">SUM(MID(0&amp;AW1468,LARGE(INDEX(ISNUMBER(--MID(AW1468,ROW($1:$8),1))*ROW($1:$8),),ROW($1:$8))+1,1)*10^ROW($1:$8)/10)</f>
        <v>49201132</v>
      </c>
      <c r="AY1468" s="673" t="str">
        <f>VLOOKUP($AX1468,'Item Master Data'!$A:$F,3,FALSE)</f>
        <v>Q.PEAK DUO BLK G10+</v>
      </c>
      <c r="AZ1468" s="673">
        <f>VLOOKUP($AX1468,'Item Master Data'!$A:$F,6,FALSE)</f>
        <v>360</v>
      </c>
      <c r="BA1468" s="673">
        <f>X1468/BB1468</f>
        <v>10</v>
      </c>
      <c r="BB1468" s="673">
        <f>VLOOKUP(AX1468,'Item Master Data'!$A:$G,7,FALSE)</f>
        <v>32</v>
      </c>
      <c r="BC1468" s="673"/>
      <c r="BD1468" s="673">
        <f>W1468-AZ1468</f>
        <v>0</v>
      </c>
    </row>
    <row r="1469" spans="1:56">
      <c r="A1469" s="544"/>
      <c r="B1469" s="724">
        <v>44468</v>
      </c>
      <c r="C1469" s="724">
        <v>44468</v>
      </c>
      <c r="D1469" s="687" t="s">
        <v>3247</v>
      </c>
      <c r="E1469" s="676" t="s">
        <v>1292</v>
      </c>
      <c r="F1469" s="442"/>
      <c r="G1469" s="676">
        <v>2022</v>
      </c>
      <c r="H1469" s="442">
        <v>7</v>
      </c>
      <c r="I1469" s="676"/>
      <c r="J1469" s="677"/>
      <c r="K1469" s="685" t="s">
        <v>3587</v>
      </c>
      <c r="L1469" s="676" t="s">
        <v>3249</v>
      </c>
      <c r="M1469" s="689">
        <v>44466</v>
      </c>
      <c r="N1469" s="689">
        <v>44748</v>
      </c>
      <c r="O1469" s="689"/>
      <c r="P1469" s="333"/>
      <c r="Q1469" s="333"/>
      <c r="R1469" s="333"/>
      <c r="S1469" s="442" t="s">
        <v>2425</v>
      </c>
      <c r="T1469" s="442">
        <v>60</v>
      </c>
      <c r="U1469" s="442">
        <v>49201132</v>
      </c>
      <c r="V1469" s="442" t="s">
        <v>986</v>
      </c>
      <c r="W1469" s="676">
        <v>360</v>
      </c>
      <c r="X1469" s="678">
        <v>320</v>
      </c>
      <c r="Y1469" s="679">
        <v>115200</v>
      </c>
      <c r="Z1469" s="443">
        <v>0.53</v>
      </c>
      <c r="AA1469" s="682">
        <f>Y1469*Z1469</f>
        <v>61056</v>
      </c>
      <c r="AB1469" s="682"/>
      <c r="AC1469" s="683">
        <v>0</v>
      </c>
      <c r="AD1469" s="692"/>
      <c r="AE1469" s="441"/>
      <c r="AF1469" s="695">
        <f>AA1469+AD1469+AE1469</f>
        <v>61056</v>
      </c>
      <c r="AG1469" s="676" t="s">
        <v>47</v>
      </c>
      <c r="AH1469" s="676"/>
      <c r="AI1469" s="685">
        <v>30</v>
      </c>
      <c r="AJ1469" s="676" t="s">
        <v>3526</v>
      </c>
      <c r="AK1469" s="696" t="s">
        <v>1508</v>
      </c>
      <c r="AL1469" s="676">
        <v>54406</v>
      </c>
      <c r="AM1469" s="676" t="s">
        <v>52</v>
      </c>
      <c r="AN1469" s="676"/>
      <c r="AO1469" s="442"/>
      <c r="AP1469" s="688"/>
      <c r="AQ1469" s="688" t="s">
        <v>37</v>
      </c>
      <c r="AR1469" s="688"/>
      <c r="AS1469" s="562"/>
      <c r="AT1469" s="697"/>
      <c r="AU1469" s="697"/>
      <c r="AV1469" s="662"/>
      <c r="AW1469" s="673">
        <f>U1469</f>
        <v>49201132</v>
      </c>
      <c r="AX1469" s="673" cm="1">
        <f t="array" ref="AX1469">SUM(MID(0&amp;AW1469,LARGE(INDEX(ISNUMBER(--MID(AW1469,ROW($1:$8),1))*ROW($1:$8),),ROW($1:$8))+1,1)*10^ROW($1:$8)/10)</f>
        <v>49201132</v>
      </c>
      <c r="AY1469" s="673" t="str">
        <f>VLOOKUP($AX1469,'Item Master Data'!$A:$F,3,FALSE)</f>
        <v>Q.PEAK DUO BLK G10+</v>
      </c>
      <c r="AZ1469" s="673">
        <f>VLOOKUP($AX1469,'Item Master Data'!$A:$F,6,FALSE)</f>
        <v>360</v>
      </c>
      <c r="BA1469" s="673">
        <f>X1469/BB1469</f>
        <v>10</v>
      </c>
      <c r="BB1469" s="673">
        <f>VLOOKUP(AX1469,'Item Master Data'!$A:$G,7,FALSE)</f>
        <v>32</v>
      </c>
      <c r="BC1469" s="673"/>
      <c r="BD1469" s="673">
        <f>W1469-AZ1469</f>
        <v>0</v>
      </c>
    </row>
    <row r="1470" spans="1:56">
      <c r="A1470" s="544"/>
      <c r="B1470" s="724">
        <v>44630</v>
      </c>
      <c r="C1470" s="724">
        <v>44630</v>
      </c>
      <c r="D1470" s="687" t="s">
        <v>3247</v>
      </c>
      <c r="E1470" s="676" t="s">
        <v>1292</v>
      </c>
      <c r="F1470" s="442"/>
      <c r="G1470" s="676">
        <v>2022</v>
      </c>
      <c r="H1470" s="442">
        <v>7</v>
      </c>
      <c r="I1470" s="676" t="s">
        <v>1699</v>
      </c>
      <c r="J1470" s="333"/>
      <c r="K1470" s="685" t="s">
        <v>3704</v>
      </c>
      <c r="L1470" s="676" t="s">
        <v>3249</v>
      </c>
      <c r="M1470" s="689">
        <v>44630</v>
      </c>
      <c r="N1470" s="689">
        <v>44743</v>
      </c>
      <c r="O1470" s="689"/>
      <c r="P1470" s="333"/>
      <c r="Q1470" s="333"/>
      <c r="R1470" s="333"/>
      <c r="S1470" s="442" t="s">
        <v>2425</v>
      </c>
      <c r="T1470" s="442">
        <v>60</v>
      </c>
      <c r="U1470" s="442"/>
      <c r="V1470" s="442" t="s">
        <v>973</v>
      </c>
      <c r="W1470" s="676">
        <v>400</v>
      </c>
      <c r="X1470" s="678">
        <v>1088</v>
      </c>
      <c r="Y1470" s="679">
        <v>435200</v>
      </c>
      <c r="Z1470" s="443">
        <v>0.57999999999999996</v>
      </c>
      <c r="AA1470" s="682">
        <f>Y1470*Z1470</f>
        <v>252415.99999999997</v>
      </c>
      <c r="AB1470" s="682"/>
      <c r="AC1470" s="444">
        <v>0</v>
      </c>
      <c r="AD1470" s="692"/>
      <c r="AE1470" s="441"/>
      <c r="AF1470" s="695">
        <f>AA1470+AD1470+AE1470</f>
        <v>252415.99999999997</v>
      </c>
      <c r="AG1470" s="676" t="s">
        <v>47</v>
      </c>
      <c r="AH1470" s="676"/>
      <c r="AI1470" s="685" t="s">
        <v>2420</v>
      </c>
      <c r="AJ1470" s="676" t="s">
        <v>3705</v>
      </c>
      <c r="AK1470" s="696" t="s">
        <v>3706</v>
      </c>
      <c r="AL1470" s="676">
        <v>3216</v>
      </c>
      <c r="AM1470" s="676" t="s">
        <v>52</v>
      </c>
      <c r="AN1470" s="676"/>
      <c r="AO1470" s="442"/>
      <c r="AP1470" s="688"/>
      <c r="AQ1470" s="688" t="s">
        <v>37</v>
      </c>
      <c r="AR1470" s="688"/>
      <c r="AS1470" s="562"/>
      <c r="AT1470" s="697"/>
      <c r="AU1470" s="697"/>
      <c r="AV1470" s="662">
        <v>0.55000000000000004</v>
      </c>
      <c r="AW1470" s="673">
        <f>U1470</f>
        <v>0</v>
      </c>
      <c r="AX1470" s="673" cm="1">
        <f t="array" ref="AX1470">SUM(MID(0&amp;AW1470,LARGE(INDEX(ISNUMBER(--MID(AW1470,ROW($1:$8),1))*ROW($1:$8),),ROW($1:$8))+1,1)*10^ROW($1:$8)/10)</f>
        <v>0</v>
      </c>
      <c r="AY1470" s="673" t="e">
        <f>VLOOKUP($AX1470,'Item Master Data'!$A:$F,3,FALSE)</f>
        <v>#N/A</v>
      </c>
      <c r="AZ1470" s="673" t="e">
        <f>VLOOKUP($AX1470,'Item Master Data'!$A:$F,6,FALSE)</f>
        <v>#N/A</v>
      </c>
      <c r="BA1470" s="673" t="e">
        <f>X1470/BB1470</f>
        <v>#N/A</v>
      </c>
      <c r="BB1470" s="673" t="e">
        <f>VLOOKUP(AX1470,'Item Master Data'!$A:$G,7,FALSE)</f>
        <v>#N/A</v>
      </c>
      <c r="BC1470" s="673"/>
      <c r="BD1470" s="673" t="e">
        <f>W1470-AZ1470</f>
        <v>#N/A</v>
      </c>
    </row>
    <row r="1471" spans="1:56">
      <c r="A1471" s="544"/>
      <c r="B1471" s="724">
        <v>44656</v>
      </c>
      <c r="C1471" s="724">
        <v>44656</v>
      </c>
      <c r="D1471" s="687" t="s">
        <v>3247</v>
      </c>
      <c r="E1471" s="676" t="s">
        <v>3707</v>
      </c>
      <c r="F1471" s="442"/>
      <c r="G1471" s="676">
        <v>2022</v>
      </c>
      <c r="H1471" s="442">
        <v>7</v>
      </c>
      <c r="I1471" s="676"/>
      <c r="J1471" s="333"/>
      <c r="K1471" s="685" t="s">
        <v>3708</v>
      </c>
      <c r="L1471" s="676" t="s">
        <v>3249</v>
      </c>
      <c r="M1471" s="689">
        <v>44655</v>
      </c>
      <c r="N1471" s="689">
        <v>44753</v>
      </c>
      <c r="O1471" s="689"/>
      <c r="P1471" s="333"/>
      <c r="Q1471" s="333"/>
      <c r="R1471" s="333"/>
      <c r="S1471" s="442" t="s">
        <v>2425</v>
      </c>
      <c r="T1471" s="442">
        <v>60</v>
      </c>
      <c r="U1471" s="442"/>
      <c r="V1471" s="442" t="s">
        <v>986</v>
      </c>
      <c r="W1471" s="676">
        <v>365</v>
      </c>
      <c r="X1471" s="678">
        <v>320</v>
      </c>
      <c r="Y1471" s="679">
        <v>116800</v>
      </c>
      <c r="Z1471" s="443">
        <v>0.56000000000000005</v>
      </c>
      <c r="AA1471" s="682">
        <f>Y1471*Z1471</f>
        <v>65408.000000000007</v>
      </c>
      <c r="AB1471" s="682"/>
      <c r="AC1471" s="444">
        <v>0</v>
      </c>
      <c r="AD1471" s="692"/>
      <c r="AE1471" s="441"/>
      <c r="AF1471" s="695">
        <f>AA1471+AD1471+AE1471</f>
        <v>65408.000000000007</v>
      </c>
      <c r="AG1471" s="676" t="s">
        <v>47</v>
      </c>
      <c r="AH1471" s="676"/>
      <c r="AI1471" s="685" t="s">
        <v>2420</v>
      </c>
      <c r="AJ1471" s="676" t="s">
        <v>3709</v>
      </c>
      <c r="AK1471" s="696" t="s">
        <v>1100</v>
      </c>
      <c r="AL1471" s="676">
        <v>1085</v>
      </c>
      <c r="AM1471" s="676" t="s">
        <v>52</v>
      </c>
      <c r="AN1471" s="676"/>
      <c r="AO1471" s="442"/>
      <c r="AP1471" s="688"/>
      <c r="AQ1471" s="688" t="s">
        <v>37</v>
      </c>
      <c r="AR1471" s="688"/>
      <c r="AS1471" s="562"/>
      <c r="AT1471" s="697"/>
      <c r="AU1471" s="697"/>
      <c r="AV1471" s="662">
        <v>0.55000000000000004</v>
      </c>
      <c r="AW1471" s="673">
        <f>U1471</f>
        <v>0</v>
      </c>
      <c r="AX1471" s="673" cm="1">
        <f t="array" ref="AX1471">SUM(MID(0&amp;AW1471,LARGE(INDEX(ISNUMBER(--MID(AW1471,ROW($1:$8),1))*ROW($1:$8),),ROW($1:$8))+1,1)*10^ROW($1:$8)/10)</f>
        <v>0</v>
      </c>
      <c r="AY1471" s="673" t="e">
        <f>VLOOKUP($AX1471,'Item Master Data'!$A:$F,3,FALSE)</f>
        <v>#N/A</v>
      </c>
      <c r="AZ1471" s="673" t="e">
        <f>VLOOKUP($AX1471,'Item Master Data'!$A:$F,6,FALSE)</f>
        <v>#N/A</v>
      </c>
      <c r="BA1471" s="673" t="e">
        <f>X1471/BB1471</f>
        <v>#N/A</v>
      </c>
      <c r="BB1471" s="673" t="e">
        <f>VLOOKUP(AX1471,'Item Master Data'!$A:$G,7,FALSE)</f>
        <v>#N/A</v>
      </c>
      <c r="BC1471" s="673"/>
      <c r="BD1471" s="673" t="e">
        <f>W1471-AZ1471</f>
        <v>#N/A</v>
      </c>
    </row>
    <row r="1472" spans="1:56">
      <c r="A1472" s="544"/>
      <c r="B1472" s="724">
        <v>44616</v>
      </c>
      <c r="C1472" s="724"/>
      <c r="D1472" s="687" t="s">
        <v>3247</v>
      </c>
      <c r="E1472" s="676" t="s">
        <v>3496</v>
      </c>
      <c r="F1472" s="442"/>
      <c r="G1472" s="676">
        <v>2022</v>
      </c>
      <c r="H1472" s="442">
        <v>7</v>
      </c>
      <c r="I1472" s="676"/>
      <c r="J1472" s="333"/>
      <c r="K1472" s="685" t="s">
        <v>3527</v>
      </c>
      <c r="L1472" s="676" t="s">
        <v>3249</v>
      </c>
      <c r="M1472" s="689">
        <v>44615</v>
      </c>
      <c r="N1472" s="689">
        <v>44747</v>
      </c>
      <c r="O1472" s="689"/>
      <c r="P1472" s="333" t="s">
        <v>3498</v>
      </c>
      <c r="Q1472" s="333"/>
      <c r="R1472" s="333"/>
      <c r="S1472" s="442" t="s">
        <v>2425</v>
      </c>
      <c r="T1472" s="442">
        <v>72</v>
      </c>
      <c r="U1472" s="442" t="s">
        <v>1887</v>
      </c>
      <c r="V1472" s="442" t="s">
        <v>1002</v>
      </c>
      <c r="W1472" s="676">
        <v>475</v>
      </c>
      <c r="X1472" s="678">
        <v>580</v>
      </c>
      <c r="Y1472" s="679">
        <v>275500</v>
      </c>
      <c r="Z1472" s="443">
        <v>0.495</v>
      </c>
      <c r="AA1472" s="682">
        <f>Y1472*Z1472</f>
        <v>136372.5</v>
      </c>
      <c r="AB1472" s="682"/>
      <c r="AC1472" s="444">
        <v>0</v>
      </c>
      <c r="AD1472" s="692"/>
      <c r="AE1472" s="441"/>
      <c r="AF1472" s="695">
        <f>AA1472+AD1472+AE1472</f>
        <v>136372.5</v>
      </c>
      <c r="AG1472" s="676" t="s">
        <v>47</v>
      </c>
      <c r="AH1472" s="676"/>
      <c r="AI1472" s="685" t="s">
        <v>3332</v>
      </c>
      <c r="AJ1472" s="676" t="s">
        <v>3439</v>
      </c>
      <c r="AK1472" s="696" t="s">
        <v>1383</v>
      </c>
      <c r="AL1472" s="676">
        <v>5676</v>
      </c>
      <c r="AM1472" s="676" t="s">
        <v>52</v>
      </c>
      <c r="AN1472" s="676" t="s">
        <v>50</v>
      </c>
      <c r="AO1472" s="442"/>
      <c r="AP1472" s="688"/>
      <c r="AQ1472" s="688" t="s">
        <v>37</v>
      </c>
      <c r="AR1472" s="688"/>
      <c r="AS1472" s="562"/>
      <c r="AT1472" s="697"/>
      <c r="AU1472" s="697"/>
      <c r="AV1472" s="662"/>
      <c r="AW1472" s="673" t="str">
        <f>U1472</f>
        <v>30397471C</v>
      </c>
      <c r="AX1472" s="673" cm="1">
        <f t="array" ref="AX1472">SUM(MID(0&amp;AW1472,LARGE(INDEX(ISNUMBER(--MID(AW1472,ROW($1:$8),1))*ROW($1:$8),),ROW($1:$8))+1,1)*10^ROW($1:$8)/10)</f>
        <v>30397471</v>
      </c>
      <c r="AY1472" s="673" t="str">
        <f>VLOOKUP($AX1472,'Item Master Data'!$A:$F,3,FALSE)</f>
        <v>Q.PEAK DUO XL G10</v>
      </c>
      <c r="AZ1472" s="673">
        <f>VLOOKUP($AX1472,'Item Master Data'!$A:$F,6,FALSE)</f>
        <v>475</v>
      </c>
      <c r="BA1472" s="673">
        <f>X1472/BB1472</f>
        <v>20</v>
      </c>
      <c r="BB1472" s="673">
        <f>VLOOKUP(AX1472,'Item Master Data'!$A:$G,7,FALSE)</f>
        <v>29</v>
      </c>
      <c r="BC1472" s="673"/>
      <c r="BD1472" s="673">
        <f>W1472-AZ1472</f>
        <v>0</v>
      </c>
    </row>
    <row r="1473" spans="1:56">
      <c r="A1473" s="544"/>
      <c r="B1473" s="724">
        <v>44636</v>
      </c>
      <c r="C1473" s="724">
        <v>44636</v>
      </c>
      <c r="D1473" s="687" t="s">
        <v>3247</v>
      </c>
      <c r="E1473" s="676" t="s">
        <v>3528</v>
      </c>
      <c r="F1473" s="442"/>
      <c r="G1473" s="676">
        <v>2022</v>
      </c>
      <c r="H1473" s="442">
        <v>7</v>
      </c>
      <c r="I1473" s="676" t="s">
        <v>1699</v>
      </c>
      <c r="J1473" s="677"/>
      <c r="K1473" s="685" t="s">
        <v>3529</v>
      </c>
      <c r="L1473" s="676" t="s">
        <v>3348</v>
      </c>
      <c r="M1473" s="689">
        <v>44578</v>
      </c>
      <c r="N1473" s="689">
        <v>44747</v>
      </c>
      <c r="O1473" s="689"/>
      <c r="P1473" s="333"/>
      <c r="Q1473" s="333"/>
      <c r="R1473" s="333"/>
      <c r="S1473" s="442" t="s">
        <v>2425</v>
      </c>
      <c r="T1473" s="442">
        <v>72</v>
      </c>
      <c r="U1473" s="442"/>
      <c r="V1473" s="442" t="s">
        <v>3349</v>
      </c>
      <c r="W1473" s="676">
        <v>475</v>
      </c>
      <c r="X1473" s="678">
        <v>5630</v>
      </c>
      <c r="Y1473" s="679">
        <v>2674250</v>
      </c>
      <c r="Z1473" s="443">
        <v>0.47</v>
      </c>
      <c r="AA1473" s="682">
        <f>Y1473*Z1473</f>
        <v>1256897.5</v>
      </c>
      <c r="AB1473" s="682"/>
      <c r="AC1473" s="683">
        <v>0</v>
      </c>
      <c r="AD1473" s="692"/>
      <c r="AE1473" s="441"/>
      <c r="AF1473" s="695">
        <f>AA1473+AD1473+AE1473</f>
        <v>1256897.5</v>
      </c>
      <c r="AG1473" s="676" t="s">
        <v>1073</v>
      </c>
      <c r="AH1473" s="676"/>
      <c r="AI1473" s="685">
        <v>60</v>
      </c>
      <c r="AJ1473" s="676" t="s">
        <v>1387</v>
      </c>
      <c r="AK1473" s="696" t="s">
        <v>1388</v>
      </c>
      <c r="AL1473" s="676">
        <v>23222</v>
      </c>
      <c r="AM1473" s="676" t="s">
        <v>52</v>
      </c>
      <c r="AN1473" s="676"/>
      <c r="AO1473" s="442"/>
      <c r="AP1473" s="688"/>
      <c r="AQ1473" s="688" t="s">
        <v>37</v>
      </c>
      <c r="AR1473" s="688"/>
      <c r="AS1473" s="562"/>
      <c r="AT1473" s="697"/>
      <c r="AU1473" s="697"/>
      <c r="AV1473" s="662"/>
      <c r="AW1473" s="673">
        <f>U1473</f>
        <v>0</v>
      </c>
      <c r="AX1473" s="673" cm="1">
        <f t="array" ref="AX1473">SUM(MID(0&amp;AW1473,LARGE(INDEX(ISNUMBER(--MID(AW1473,ROW($1:$8),1))*ROW($1:$8),),ROW($1:$8))+1,1)*10^ROW($1:$8)/10)</f>
        <v>0</v>
      </c>
      <c r="AY1473" s="673" t="e">
        <f>VLOOKUP($AX1473,'Item Master Data'!$A:$F,3,FALSE)</f>
        <v>#N/A</v>
      </c>
      <c r="AZ1473" s="673" t="e">
        <f>VLOOKUP($AX1473,'Item Master Data'!$A:$F,6,FALSE)</f>
        <v>#N/A</v>
      </c>
      <c r="BA1473" s="673" t="e">
        <f>X1473/BB1473</f>
        <v>#N/A</v>
      </c>
      <c r="BB1473" s="673" t="e">
        <f>VLOOKUP(AX1473,'Item Master Data'!$A:$G,7,FALSE)</f>
        <v>#N/A</v>
      </c>
      <c r="BC1473" s="673"/>
      <c r="BD1473" s="673" t="e">
        <f>W1473-AZ1473</f>
        <v>#N/A</v>
      </c>
    </row>
    <row r="1474" spans="1:56">
      <c r="A1474" s="544"/>
      <c r="B1474" s="724">
        <v>44608</v>
      </c>
      <c r="C1474" s="724">
        <v>44636</v>
      </c>
      <c r="D1474" s="687" t="s">
        <v>3247</v>
      </c>
      <c r="E1474" s="676" t="s">
        <v>3042</v>
      </c>
      <c r="F1474" s="676"/>
      <c r="G1474" s="676">
        <v>2022</v>
      </c>
      <c r="H1474" s="442">
        <v>7</v>
      </c>
      <c r="I1474" s="676" t="s">
        <v>1699</v>
      </c>
      <c r="J1474" s="677"/>
      <c r="K1474" s="685" t="s">
        <v>3710</v>
      </c>
      <c r="L1474" s="676" t="s">
        <v>3711</v>
      </c>
      <c r="M1474" s="689">
        <v>44608</v>
      </c>
      <c r="N1474" s="689">
        <v>44608</v>
      </c>
      <c r="O1474" s="689">
        <v>44743</v>
      </c>
      <c r="P1474" s="333"/>
      <c r="Q1474" s="333"/>
      <c r="R1474" s="333"/>
      <c r="S1474" s="442" t="s">
        <v>2425</v>
      </c>
      <c r="T1474" s="442">
        <v>60</v>
      </c>
      <c r="U1474" s="442"/>
      <c r="V1474" s="442" t="s">
        <v>973</v>
      </c>
      <c r="W1474" s="676">
        <v>400</v>
      </c>
      <c r="X1474" s="678">
        <v>768</v>
      </c>
      <c r="Y1474" s="679">
        <v>307200</v>
      </c>
      <c r="Z1474" s="443">
        <v>0.55000000000000004</v>
      </c>
      <c r="AA1474" s="682">
        <f>Y1474*Z1474</f>
        <v>168960</v>
      </c>
      <c r="AB1474" s="682"/>
      <c r="AC1474" s="683">
        <v>0</v>
      </c>
      <c r="AD1474" s="692"/>
      <c r="AE1474" s="441"/>
      <c r="AF1474" s="695">
        <f>AA1474+AD1474+AE1474</f>
        <v>168960</v>
      </c>
      <c r="AG1474" s="442" t="s">
        <v>1073</v>
      </c>
      <c r="AH1474" s="676"/>
      <c r="AI1474" s="685" t="s">
        <v>2488</v>
      </c>
      <c r="AJ1474" s="676" t="s">
        <v>3307</v>
      </c>
      <c r="AK1474" s="696" t="s">
        <v>2408</v>
      </c>
      <c r="AL1474" s="676">
        <v>80915</v>
      </c>
      <c r="AM1474" s="442" t="s">
        <v>52</v>
      </c>
      <c r="AN1474" s="442"/>
      <c r="AO1474" s="442"/>
      <c r="AP1474" s="688"/>
      <c r="AQ1474" s="688" t="s">
        <v>37</v>
      </c>
      <c r="AR1474" s="688"/>
      <c r="AS1474" s="562"/>
      <c r="AT1474" s="697"/>
      <c r="AU1474" s="697"/>
      <c r="AV1474" s="662">
        <v>0.5</v>
      </c>
      <c r="AW1474" s="673">
        <f>U1474</f>
        <v>0</v>
      </c>
      <c r="AX1474" s="673" cm="1">
        <f t="array" ref="AX1474">SUM(MID(0&amp;AW1474,LARGE(INDEX(ISNUMBER(--MID(AW1474,ROW($1:$8),1))*ROW($1:$8),),ROW($1:$8))+1,1)*10^ROW($1:$8)/10)</f>
        <v>0</v>
      </c>
      <c r="AY1474" s="673" t="e">
        <f>VLOOKUP($AX1474,'Item Master Data'!$A:$F,3,FALSE)</f>
        <v>#N/A</v>
      </c>
      <c r="AZ1474" s="673" t="e">
        <f>VLOOKUP($AX1474,'Item Master Data'!$A:$F,6,FALSE)</f>
        <v>#N/A</v>
      </c>
      <c r="BA1474" s="673" t="e">
        <f>X1474/BB1474</f>
        <v>#N/A</v>
      </c>
      <c r="BB1474" s="673" t="e">
        <f>VLOOKUP(AX1474,'Item Master Data'!$A:$G,7,FALSE)</f>
        <v>#N/A</v>
      </c>
      <c r="BC1474" s="673"/>
      <c r="BD1474" s="673" t="e">
        <f>W1474-AZ1474</f>
        <v>#N/A</v>
      </c>
    </row>
    <row r="1475" spans="1:56">
      <c r="A1475" s="544"/>
      <c r="B1475" s="724"/>
      <c r="C1475" s="724"/>
      <c r="D1475" s="687" t="s">
        <v>3247</v>
      </c>
      <c r="E1475" s="676"/>
      <c r="F1475" s="442"/>
      <c r="G1475" s="676">
        <v>2022</v>
      </c>
      <c r="H1475" s="442">
        <v>7</v>
      </c>
      <c r="I1475" s="676"/>
      <c r="J1475" s="333"/>
      <c r="K1475" s="685" t="s">
        <v>3530</v>
      </c>
      <c r="L1475" s="676" t="s">
        <v>2405</v>
      </c>
      <c r="M1475" s="689">
        <v>44538</v>
      </c>
      <c r="N1475" s="689">
        <v>44743</v>
      </c>
      <c r="O1475" s="689"/>
      <c r="P1475" s="333"/>
      <c r="Q1475" s="333"/>
      <c r="R1475" s="333"/>
      <c r="S1475" s="442" t="s">
        <v>2425</v>
      </c>
      <c r="T1475" s="442">
        <v>60</v>
      </c>
      <c r="U1475" s="442">
        <v>49401140</v>
      </c>
      <c r="V1475" s="442" t="s">
        <v>985</v>
      </c>
      <c r="W1475" s="676">
        <v>400</v>
      </c>
      <c r="X1475" s="678">
        <v>3072</v>
      </c>
      <c r="Y1475" s="679">
        <v>1228800</v>
      </c>
      <c r="Z1475" s="443">
        <v>0.52</v>
      </c>
      <c r="AA1475" s="682">
        <f>Y1475*Z1475</f>
        <v>638976</v>
      </c>
      <c r="AB1475" s="682"/>
      <c r="AC1475" s="444">
        <v>0</v>
      </c>
      <c r="AD1475" s="692"/>
      <c r="AE1475" s="441"/>
      <c r="AF1475" s="695">
        <f>AA1475+AD1475+AE1475</f>
        <v>638976</v>
      </c>
      <c r="AG1475" s="442" t="s">
        <v>1073</v>
      </c>
      <c r="AH1475" s="676"/>
      <c r="AI1475" s="685" t="s">
        <v>2488</v>
      </c>
      <c r="AJ1475" s="676" t="s">
        <v>2436</v>
      </c>
      <c r="AK1475" s="696" t="s">
        <v>2408</v>
      </c>
      <c r="AL1475" s="676">
        <v>80223</v>
      </c>
      <c r="AM1475" s="676" t="s">
        <v>52</v>
      </c>
      <c r="AN1475" s="676" t="s">
        <v>1076</v>
      </c>
      <c r="AO1475" s="442"/>
      <c r="AP1475" s="688"/>
      <c r="AQ1475" s="688" t="s">
        <v>37</v>
      </c>
      <c r="AR1475" s="688"/>
      <c r="AS1475" s="562"/>
      <c r="AT1475" s="697"/>
      <c r="AU1475" s="697"/>
      <c r="AV1475" s="662"/>
      <c r="AW1475" s="673">
        <f>U1475</f>
        <v>49401140</v>
      </c>
      <c r="AX1475" s="673" cm="1">
        <f t="array" ref="AX1475">SUM(MID(0&amp;AW1475,LARGE(INDEX(ISNUMBER(--MID(AW1475,ROW($1:$8),1))*ROW($1:$8),),ROW($1:$8))+1,1)*10^ROW($1:$8)/10)</f>
        <v>49401140</v>
      </c>
      <c r="AY1475" s="673" t="str">
        <f>VLOOKUP($AX1475,'Item Master Data'!$A:$F,3,FALSE)</f>
        <v>Q.PEAK DUO BLK ML G10.a+</v>
      </c>
      <c r="AZ1475" s="673">
        <f>VLOOKUP($AX1475,'Item Master Data'!$A:$F,6,FALSE)</f>
        <v>400</v>
      </c>
      <c r="BA1475" s="673">
        <f>X1475/BB1475</f>
        <v>96</v>
      </c>
      <c r="BB1475" s="673">
        <f>VLOOKUP(AX1475,'Item Master Data'!$A:$G,7,FALSE)</f>
        <v>32</v>
      </c>
      <c r="BC1475" s="673"/>
      <c r="BD1475" s="673">
        <f>W1475-AZ1475</f>
        <v>0</v>
      </c>
    </row>
    <row r="1476" spans="1:56">
      <c r="A1476" s="544"/>
      <c r="B1476" s="724">
        <v>44623</v>
      </c>
      <c r="C1476" s="724">
        <v>44623</v>
      </c>
      <c r="D1476" s="687" t="s">
        <v>3247</v>
      </c>
      <c r="E1476" s="676" t="s">
        <v>3531</v>
      </c>
      <c r="F1476" s="442"/>
      <c r="G1476" s="676">
        <v>2022</v>
      </c>
      <c r="H1476" s="442">
        <v>7</v>
      </c>
      <c r="I1476" s="676"/>
      <c r="J1476" s="333"/>
      <c r="K1476" s="685" t="s">
        <v>3532</v>
      </c>
      <c r="L1476" s="676" t="s">
        <v>2405</v>
      </c>
      <c r="M1476" s="689">
        <v>44620</v>
      </c>
      <c r="N1476" s="689">
        <v>44743</v>
      </c>
      <c r="O1476" s="689"/>
      <c r="P1476" s="333"/>
      <c r="Q1476" s="333"/>
      <c r="R1476" s="333"/>
      <c r="S1476" s="442" t="s">
        <v>2425</v>
      </c>
      <c r="T1476" s="442">
        <v>72</v>
      </c>
      <c r="U1476" s="442" t="s">
        <v>2182</v>
      </c>
      <c r="V1476" s="442" t="s">
        <v>1072</v>
      </c>
      <c r="W1476" s="676">
        <v>480</v>
      </c>
      <c r="X1476" s="678">
        <v>2320</v>
      </c>
      <c r="Y1476" s="679">
        <v>1113600</v>
      </c>
      <c r="Z1476" s="443">
        <v>0.49</v>
      </c>
      <c r="AA1476" s="682">
        <f>Y1476*Z1476</f>
        <v>545664</v>
      </c>
      <c r="AB1476" s="682"/>
      <c r="AC1476" s="444">
        <v>0</v>
      </c>
      <c r="AD1476" s="692"/>
      <c r="AE1476" s="441"/>
      <c r="AF1476" s="695">
        <f>AA1476+AD1476+AE1476</f>
        <v>545664</v>
      </c>
      <c r="AG1476" s="676" t="s">
        <v>1073</v>
      </c>
      <c r="AH1476" s="676"/>
      <c r="AI1476" s="685" t="s">
        <v>2488</v>
      </c>
      <c r="AJ1476" s="676" t="s">
        <v>3533</v>
      </c>
      <c r="AK1476" s="696" t="s">
        <v>2408</v>
      </c>
      <c r="AL1476" s="676">
        <v>80016</v>
      </c>
      <c r="AM1476" s="676" t="s">
        <v>52</v>
      </c>
      <c r="AN1476" s="676"/>
      <c r="AO1476" s="442"/>
      <c r="AP1476" s="688"/>
      <c r="AQ1476" s="688" t="s">
        <v>37</v>
      </c>
      <c r="AR1476" s="688"/>
      <c r="AS1476" s="562"/>
      <c r="AT1476" s="697"/>
      <c r="AU1476" s="697"/>
      <c r="AV1476" s="662"/>
      <c r="AW1476" s="673" t="str">
        <f>U1476</f>
        <v>CYB MODS</v>
      </c>
      <c r="AX1476" s="673" cm="1">
        <f t="array" ref="AX1476">SUM(MID(0&amp;AW1476,LARGE(INDEX(ISNUMBER(--MID(AW1476,ROW($1:$8),1))*ROW($1:$8),),ROW($1:$8))+1,1)*10^ROW($1:$8)/10)</f>
        <v>0</v>
      </c>
      <c r="AY1476" s="673" t="e">
        <f>VLOOKUP($AX1476,'Item Master Data'!$A:$F,3,FALSE)</f>
        <v>#N/A</v>
      </c>
      <c r="AZ1476" s="673" t="e">
        <f>VLOOKUP($AX1476,'Item Master Data'!$A:$F,6,FALSE)</f>
        <v>#N/A</v>
      </c>
      <c r="BA1476" s="673" t="e">
        <f>X1476/BB1476</f>
        <v>#N/A</v>
      </c>
      <c r="BB1476" s="673" t="e">
        <f>VLOOKUP(AX1476,'Item Master Data'!$A:$G,7,FALSE)</f>
        <v>#N/A</v>
      </c>
      <c r="BC1476" s="673"/>
      <c r="BD1476" s="673" t="e">
        <f>W1476-AZ1476</f>
        <v>#N/A</v>
      </c>
    </row>
    <row r="1477" spans="1:56">
      <c r="A1477" s="544"/>
      <c r="B1477" s="724">
        <v>44631</v>
      </c>
      <c r="C1477" s="724">
        <v>44631</v>
      </c>
      <c r="D1477" s="687" t="s">
        <v>3247</v>
      </c>
      <c r="E1477" s="676" t="s">
        <v>3276</v>
      </c>
      <c r="F1477" s="442"/>
      <c r="G1477" s="676">
        <v>2022</v>
      </c>
      <c r="H1477" s="442">
        <v>7</v>
      </c>
      <c r="I1477" s="676"/>
      <c r="J1477" s="333"/>
      <c r="K1477" s="685" t="s">
        <v>3500</v>
      </c>
      <c r="L1477" s="676" t="s">
        <v>3295</v>
      </c>
      <c r="M1477" s="689">
        <v>44504</v>
      </c>
      <c r="N1477" s="689">
        <v>44744</v>
      </c>
      <c r="O1477" s="689" t="s">
        <v>1289</v>
      </c>
      <c r="P1477" s="333"/>
      <c r="Q1477" s="333"/>
      <c r="R1477" s="333"/>
      <c r="S1477" s="442" t="s">
        <v>2425</v>
      </c>
      <c r="T1477" s="442">
        <v>60</v>
      </c>
      <c r="U1477" s="442">
        <v>49401140</v>
      </c>
      <c r="V1477" s="442" t="s">
        <v>973</v>
      </c>
      <c r="W1477" s="676">
        <v>400</v>
      </c>
      <c r="X1477" s="678">
        <v>768</v>
      </c>
      <c r="Y1477" s="679">
        <v>307200</v>
      </c>
      <c r="Z1477" s="443">
        <v>0.55000000000000004</v>
      </c>
      <c r="AA1477" s="682">
        <f>Y1477*Z1477</f>
        <v>168960</v>
      </c>
      <c r="AB1477" s="682"/>
      <c r="AC1477" s="444">
        <v>0</v>
      </c>
      <c r="AD1477" s="692"/>
      <c r="AE1477" s="441"/>
      <c r="AF1477" s="695">
        <f>AA1477+AD1477+AE1477</f>
        <v>168960</v>
      </c>
      <c r="AG1477" s="442" t="s">
        <v>1073</v>
      </c>
      <c r="AH1477" s="676"/>
      <c r="AI1477" s="685" t="s">
        <v>2488</v>
      </c>
      <c r="AJ1477" s="676" t="s">
        <v>3297</v>
      </c>
      <c r="AK1477" s="696" t="s">
        <v>1149</v>
      </c>
      <c r="AL1477" s="676">
        <v>79936</v>
      </c>
      <c r="AM1477" s="676" t="s">
        <v>52</v>
      </c>
      <c r="AN1477" s="676"/>
      <c r="AO1477" s="442"/>
      <c r="AP1477" s="688"/>
      <c r="AQ1477" s="688" t="s">
        <v>37</v>
      </c>
      <c r="AR1477" s="688" t="s">
        <v>3298</v>
      </c>
      <c r="AS1477" s="562"/>
      <c r="AT1477" s="697"/>
      <c r="AU1477" s="697"/>
      <c r="AV1477" s="662">
        <v>0.49</v>
      </c>
      <c r="AW1477" s="673">
        <f>U1477</f>
        <v>49401140</v>
      </c>
      <c r="AX1477" s="673" cm="1">
        <f t="array" ref="AX1477">SUM(MID(0&amp;AW1477,LARGE(INDEX(ISNUMBER(--MID(AW1477,ROW($1:$8),1))*ROW($1:$8),),ROW($1:$8))+1,1)*10^ROW($1:$8)/10)</f>
        <v>49401140</v>
      </c>
      <c r="AY1477" s="673" t="str">
        <f>VLOOKUP($AX1477,'Item Master Data'!$A:$F,3,FALSE)</f>
        <v>Q.PEAK DUO BLK ML G10.a+</v>
      </c>
      <c r="AZ1477" s="673">
        <f>VLOOKUP($AX1477,'Item Master Data'!$A:$F,6,FALSE)</f>
        <v>400</v>
      </c>
      <c r="BA1477" s="673">
        <f>X1477/BB1477</f>
        <v>24</v>
      </c>
      <c r="BB1477" s="673">
        <f>VLOOKUP(AX1477,'Item Master Data'!$A:$G,7,FALSE)</f>
        <v>32</v>
      </c>
      <c r="BC1477" s="673"/>
      <c r="BD1477" s="673">
        <f>W1477-AZ1477</f>
        <v>0</v>
      </c>
    </row>
    <row r="1478" spans="1:56">
      <c r="A1478" s="544"/>
      <c r="B1478" s="724">
        <v>44659</v>
      </c>
      <c r="C1478" s="724">
        <v>44659</v>
      </c>
      <c r="D1478" s="687" t="s">
        <v>3247</v>
      </c>
      <c r="E1478" s="676" t="s">
        <v>3104</v>
      </c>
      <c r="F1478" s="442"/>
      <c r="G1478" s="676">
        <v>2022</v>
      </c>
      <c r="H1478" s="442">
        <v>7</v>
      </c>
      <c r="I1478" s="676" t="s">
        <v>1699</v>
      </c>
      <c r="J1478" s="333"/>
      <c r="K1478" s="685" t="s">
        <v>3745</v>
      </c>
      <c r="L1478" s="676" t="s">
        <v>3295</v>
      </c>
      <c r="M1478" s="689">
        <v>44635</v>
      </c>
      <c r="N1478" s="689">
        <v>44743</v>
      </c>
      <c r="O1478" s="689"/>
      <c r="P1478" s="333"/>
      <c r="Q1478" s="333"/>
      <c r="R1478" s="333"/>
      <c r="S1478" s="442" t="s">
        <v>2425</v>
      </c>
      <c r="T1478" s="442">
        <v>60</v>
      </c>
      <c r="U1478" s="442"/>
      <c r="V1478" s="442" t="s">
        <v>973</v>
      </c>
      <c r="W1478" s="676">
        <v>400</v>
      </c>
      <c r="X1478" s="678">
        <v>1536</v>
      </c>
      <c r="Y1478" s="679">
        <v>614400</v>
      </c>
      <c r="Z1478" s="443">
        <v>0.55000000000000004</v>
      </c>
      <c r="AA1478" s="682">
        <f>Y1478*Z1478</f>
        <v>337920</v>
      </c>
      <c r="AB1478" s="682"/>
      <c r="AC1478" s="444">
        <v>0</v>
      </c>
      <c r="AD1478" s="692"/>
      <c r="AE1478" s="441"/>
      <c r="AF1478" s="695">
        <f>AA1478+AD1478+AE1478</f>
        <v>337920</v>
      </c>
      <c r="AG1478" s="442" t="s">
        <v>1073</v>
      </c>
      <c r="AH1478" s="676">
        <v>60</v>
      </c>
      <c r="AI1478" s="685"/>
      <c r="AJ1478" s="676" t="s">
        <v>3297</v>
      </c>
      <c r="AK1478" s="696" t="s">
        <v>1149</v>
      </c>
      <c r="AL1478" s="676">
        <v>79936</v>
      </c>
      <c r="AM1478" s="676" t="s">
        <v>52</v>
      </c>
      <c r="AN1478" s="676"/>
      <c r="AO1478" s="442"/>
      <c r="AP1478" s="688"/>
      <c r="AQ1478" s="688" t="s">
        <v>37</v>
      </c>
      <c r="AR1478" s="688" t="s">
        <v>3746</v>
      </c>
      <c r="AS1478" s="562"/>
      <c r="AT1478" s="697"/>
      <c r="AU1478" s="697"/>
      <c r="AV1478" s="662">
        <v>0.5</v>
      </c>
      <c r="AW1478" s="673">
        <f>U1478</f>
        <v>0</v>
      </c>
      <c r="AX1478" s="673" cm="1">
        <f t="array" ref="AX1478">SUM(MID(0&amp;AW1478,LARGE(INDEX(ISNUMBER(--MID(AW1478,ROW($1:$8),1))*ROW($1:$8),),ROW($1:$8))+1,1)*10^ROW($1:$8)/10)</f>
        <v>0</v>
      </c>
      <c r="AY1478" s="673" t="e">
        <f>VLOOKUP($AX1478,'Item Master Data'!$A:$F,3,FALSE)</f>
        <v>#N/A</v>
      </c>
      <c r="AZ1478" s="673" t="e">
        <f>VLOOKUP($AX1478,'Item Master Data'!$A:$F,6,FALSE)</f>
        <v>#N/A</v>
      </c>
      <c r="BA1478" s="673" t="e">
        <f>X1478/BB1478</f>
        <v>#N/A</v>
      </c>
      <c r="BB1478" s="673" t="e">
        <f>VLOOKUP(AX1478,'Item Master Data'!$A:$G,7,FALSE)</f>
        <v>#N/A</v>
      </c>
      <c r="BC1478" s="673"/>
      <c r="BD1478" s="673" t="e">
        <f>W1478-AZ1478</f>
        <v>#N/A</v>
      </c>
    </row>
    <row r="1479" spans="1:56">
      <c r="A1479" s="544"/>
      <c r="B1479" s="722">
        <v>44644</v>
      </c>
      <c r="C1479" s="722">
        <v>44644</v>
      </c>
      <c r="D1479" s="687" t="s">
        <v>3247</v>
      </c>
      <c r="E1479" s="676" t="s">
        <v>3419</v>
      </c>
      <c r="F1479" s="676"/>
      <c r="G1479" s="676">
        <v>2022</v>
      </c>
      <c r="H1479" s="676">
        <v>7</v>
      </c>
      <c r="I1479" s="676"/>
      <c r="J1479" s="333"/>
      <c r="K1479" s="685" t="s">
        <v>3535</v>
      </c>
      <c r="L1479" s="676" t="s">
        <v>3295</v>
      </c>
      <c r="M1479" s="689">
        <v>44644</v>
      </c>
      <c r="N1479" s="689">
        <v>44743</v>
      </c>
      <c r="O1479" s="689"/>
      <c r="P1479" s="333"/>
      <c r="Q1479" s="333"/>
      <c r="R1479" s="333"/>
      <c r="S1479" s="442" t="s">
        <v>2425</v>
      </c>
      <c r="T1479" s="442">
        <v>60</v>
      </c>
      <c r="U1479" s="442"/>
      <c r="V1479" s="442" t="s">
        <v>973</v>
      </c>
      <c r="W1479" s="676">
        <v>400</v>
      </c>
      <c r="X1479" s="678">
        <v>2304</v>
      </c>
      <c r="Y1479" s="693">
        <v>921600</v>
      </c>
      <c r="Z1479" s="443">
        <v>0.55000000000000004</v>
      </c>
      <c r="AA1479" s="682">
        <f>Y1479*Z1479</f>
        <v>506880.00000000006</v>
      </c>
      <c r="AB1479" s="682"/>
      <c r="AC1479" s="444">
        <v>0</v>
      </c>
      <c r="AD1479" s="692"/>
      <c r="AE1479" s="441"/>
      <c r="AF1479" s="695">
        <f>AA1479+AD1479+AE1479</f>
        <v>506880.00000000006</v>
      </c>
      <c r="AG1479" s="442" t="s">
        <v>1073</v>
      </c>
      <c r="AH1479" s="676">
        <v>60</v>
      </c>
      <c r="AI1479" s="685"/>
      <c r="AJ1479" s="676" t="s">
        <v>3536</v>
      </c>
      <c r="AK1479" s="696" t="s">
        <v>1149</v>
      </c>
      <c r="AL1479" s="676">
        <v>79936</v>
      </c>
      <c r="AM1479" s="676" t="s">
        <v>52</v>
      </c>
      <c r="AN1479" s="676"/>
      <c r="AO1479" s="442"/>
      <c r="AP1479" s="688"/>
      <c r="AQ1479" s="688" t="s">
        <v>37</v>
      </c>
      <c r="AR1479" s="688"/>
      <c r="AS1479" s="563"/>
      <c r="AT1479" s="715"/>
      <c r="AU1479" s="715"/>
      <c r="AV1479" s="334">
        <v>0.5</v>
      </c>
      <c r="AW1479" s="673">
        <f>U1479</f>
        <v>0</v>
      </c>
      <c r="AX1479" s="673" cm="1">
        <f t="array" ref="AX1479">SUM(MID(0&amp;AW1479,LARGE(INDEX(ISNUMBER(--MID(AW1479,ROW($1:$8),1))*ROW($1:$8),),ROW($1:$8))+1,1)*10^ROW($1:$8)/10)</f>
        <v>0</v>
      </c>
      <c r="AY1479" s="673" t="e">
        <f>VLOOKUP($AX1479,'Item Master Data'!$A:$F,3,FALSE)</f>
        <v>#N/A</v>
      </c>
      <c r="AZ1479" s="673" t="e">
        <f>VLOOKUP($AX1479,'Item Master Data'!$A:$F,6,FALSE)</f>
        <v>#N/A</v>
      </c>
      <c r="BA1479" s="673" t="e">
        <f>X1479/BB1479</f>
        <v>#N/A</v>
      </c>
      <c r="BB1479" s="673" t="e">
        <f>VLOOKUP(AX1479,'Item Master Data'!$A:$G,7,FALSE)</f>
        <v>#N/A</v>
      </c>
      <c r="BC1479" s="673"/>
      <c r="BD1479" s="673" t="e">
        <f>W1479-AZ1479</f>
        <v>#N/A</v>
      </c>
    </row>
    <row r="1480" spans="1:56">
      <c r="A1480" s="544"/>
      <c r="B1480" s="722">
        <v>44201</v>
      </c>
      <c r="C1480" s="724">
        <v>44629</v>
      </c>
      <c r="D1480" s="687" t="s">
        <v>3247</v>
      </c>
      <c r="E1480" s="676" t="s">
        <v>3276</v>
      </c>
      <c r="F1480" s="442"/>
      <c r="G1480" s="676">
        <v>2022</v>
      </c>
      <c r="H1480" s="442">
        <v>7</v>
      </c>
      <c r="I1480" s="676" t="s">
        <v>1699</v>
      </c>
      <c r="J1480" s="677"/>
      <c r="K1480" s="685" t="s">
        <v>3503</v>
      </c>
      <c r="L1480" s="676" t="s">
        <v>3386</v>
      </c>
      <c r="M1480" s="689">
        <v>44558</v>
      </c>
      <c r="N1480" s="689">
        <v>44558</v>
      </c>
      <c r="O1480" s="689"/>
      <c r="P1480" s="333"/>
      <c r="Q1480" s="333"/>
      <c r="R1480" s="333"/>
      <c r="S1480" s="442" t="s">
        <v>2425</v>
      </c>
      <c r="T1480" s="442">
        <v>60</v>
      </c>
      <c r="U1480" s="442"/>
      <c r="V1480" s="442" t="s">
        <v>3460</v>
      </c>
      <c r="W1480" s="676">
        <v>400</v>
      </c>
      <c r="X1480" s="678">
        <v>1536</v>
      </c>
      <c r="Y1480" s="693">
        <v>614400</v>
      </c>
      <c r="Z1480" s="443">
        <v>0.47499999999999998</v>
      </c>
      <c r="AA1480" s="682">
        <f>Y1480*Z1480</f>
        <v>291840</v>
      </c>
      <c r="AB1480" s="682"/>
      <c r="AC1480" s="683">
        <v>0</v>
      </c>
      <c r="AD1480" s="692"/>
      <c r="AE1480" s="441"/>
      <c r="AF1480" s="695">
        <f>AA1480+AD1480+AE1480</f>
        <v>291840</v>
      </c>
      <c r="AG1480" s="442" t="s">
        <v>1073</v>
      </c>
      <c r="AH1480" s="676"/>
      <c r="AI1480" s="685" t="s">
        <v>2488</v>
      </c>
      <c r="AJ1480" s="676" t="s">
        <v>2426</v>
      </c>
      <c r="AK1480" s="696" t="s">
        <v>2427</v>
      </c>
      <c r="AL1480" s="676">
        <v>87107</v>
      </c>
      <c r="AM1480" s="676" t="s">
        <v>52</v>
      </c>
      <c r="AN1480" s="676"/>
      <c r="AO1480" s="442"/>
      <c r="AP1480" s="688"/>
      <c r="AQ1480" s="688" t="s">
        <v>37</v>
      </c>
      <c r="AR1480" s="688" t="s">
        <v>2619</v>
      </c>
      <c r="AS1480" s="563"/>
      <c r="AT1480" s="715"/>
      <c r="AU1480" s="715"/>
      <c r="AV1480" s="662">
        <v>0.47499999999999998</v>
      </c>
      <c r="AW1480" s="673">
        <f>U1480</f>
        <v>0</v>
      </c>
      <c r="AX1480" s="673" cm="1">
        <f t="array" ref="AX1480">SUM(MID(0&amp;AW1480,LARGE(INDEX(ISNUMBER(--MID(AW1480,ROW($1:$8),1))*ROW($1:$8),),ROW($1:$8))+1,1)*10^ROW($1:$8)/10)</f>
        <v>0</v>
      </c>
      <c r="AY1480" s="673" t="e">
        <f>VLOOKUP($AX1480,'Item Master Data'!$A:$F,3,FALSE)</f>
        <v>#N/A</v>
      </c>
      <c r="AZ1480" s="673" t="e">
        <f>VLOOKUP($AX1480,'Item Master Data'!$A:$F,6,FALSE)</f>
        <v>#N/A</v>
      </c>
      <c r="BA1480" s="673" t="e">
        <f>X1480/BB1480</f>
        <v>#N/A</v>
      </c>
      <c r="BB1480" s="673" t="e">
        <f>VLOOKUP(AX1480,'Item Master Data'!$A:$G,7,FALSE)</f>
        <v>#N/A</v>
      </c>
      <c r="BC1480" s="673"/>
      <c r="BD1480" s="673" t="e">
        <f>W1480-AZ1480</f>
        <v>#N/A</v>
      </c>
    </row>
    <row r="1481" spans="1:56">
      <c r="A1481" s="544"/>
      <c r="B1481" s="722">
        <v>44571</v>
      </c>
      <c r="C1481" s="724">
        <v>44629</v>
      </c>
      <c r="D1481" s="687" t="s">
        <v>3247</v>
      </c>
      <c r="E1481" s="676" t="s">
        <v>3276</v>
      </c>
      <c r="F1481" s="676"/>
      <c r="G1481" s="676">
        <v>2022</v>
      </c>
      <c r="H1481" s="676">
        <v>7</v>
      </c>
      <c r="I1481" s="676" t="s">
        <v>1699</v>
      </c>
      <c r="J1481" s="677"/>
      <c r="K1481" s="685" t="s">
        <v>3537</v>
      </c>
      <c r="L1481" s="676" t="s">
        <v>3386</v>
      </c>
      <c r="M1481" s="689">
        <v>44571</v>
      </c>
      <c r="N1481" s="689">
        <v>44652</v>
      </c>
      <c r="O1481" s="689"/>
      <c r="P1481" s="677"/>
      <c r="Q1481" s="677"/>
      <c r="R1481" s="677"/>
      <c r="S1481" s="676" t="s">
        <v>2425</v>
      </c>
      <c r="T1481" s="676">
        <v>60</v>
      </c>
      <c r="U1481" s="676"/>
      <c r="V1481" s="676" t="s">
        <v>3504</v>
      </c>
      <c r="W1481" s="676">
        <v>400</v>
      </c>
      <c r="X1481" s="678">
        <v>4608</v>
      </c>
      <c r="Y1481" s="693">
        <v>1843200</v>
      </c>
      <c r="Z1481" s="680">
        <v>0.49</v>
      </c>
      <c r="AA1481" s="682">
        <f>Y1481*Z1481</f>
        <v>903168</v>
      </c>
      <c r="AB1481" s="682"/>
      <c r="AC1481" s="683">
        <v>0</v>
      </c>
      <c r="AD1481" s="692"/>
      <c r="AE1481" s="684"/>
      <c r="AF1481" s="695">
        <f>AA1481+AD1481+AE1481</f>
        <v>903168</v>
      </c>
      <c r="AG1481" s="676" t="s">
        <v>1073</v>
      </c>
      <c r="AH1481" s="676"/>
      <c r="AI1481" s="685" t="s">
        <v>2488</v>
      </c>
      <c r="AJ1481" s="676" t="s">
        <v>2426</v>
      </c>
      <c r="AK1481" s="696" t="s">
        <v>2427</v>
      </c>
      <c r="AL1481" s="676">
        <v>87107</v>
      </c>
      <c r="AM1481" s="676" t="s">
        <v>52</v>
      </c>
      <c r="AN1481" s="676"/>
      <c r="AO1481" s="676"/>
      <c r="AP1481" s="688"/>
      <c r="AQ1481" s="688" t="s">
        <v>37</v>
      </c>
      <c r="AR1481" s="688" t="s">
        <v>3538</v>
      </c>
      <c r="AS1481" s="563"/>
      <c r="AT1481" s="715"/>
      <c r="AU1481" s="715"/>
      <c r="AV1481" s="662">
        <v>0.49</v>
      </c>
      <c r="AW1481" s="673">
        <f>U1481</f>
        <v>0</v>
      </c>
      <c r="AX1481" s="673" cm="1">
        <f t="array" ref="AX1481">SUM(MID(0&amp;AW1481,LARGE(INDEX(ISNUMBER(--MID(AW1481,ROW($1:$8),1))*ROW($1:$8),),ROW($1:$8))+1,1)*10^ROW($1:$8)/10)</f>
        <v>0</v>
      </c>
      <c r="AY1481" s="673" t="e">
        <f>VLOOKUP($AX1481,'Item Master Data'!$A:$F,3,FALSE)</f>
        <v>#N/A</v>
      </c>
      <c r="AZ1481" s="673" t="e">
        <f>VLOOKUP($AX1481,'Item Master Data'!$A:$F,6,FALSE)</f>
        <v>#N/A</v>
      </c>
      <c r="BA1481" s="673" t="e">
        <f>X1481/BB1481</f>
        <v>#N/A</v>
      </c>
      <c r="BB1481" s="673" t="e">
        <f>VLOOKUP(AX1481,'Item Master Data'!$A:$G,7,FALSE)</f>
        <v>#N/A</v>
      </c>
      <c r="BC1481" s="673"/>
      <c r="BD1481" s="673" t="e">
        <f>W1481-AZ1481</f>
        <v>#N/A</v>
      </c>
    </row>
    <row r="1482" spans="1:56">
      <c r="A1482" s="544"/>
      <c r="B1482" s="724"/>
      <c r="C1482" s="724"/>
      <c r="D1482" s="687" t="s">
        <v>3247</v>
      </c>
      <c r="E1482" s="676"/>
      <c r="F1482" s="676"/>
      <c r="G1482" s="676">
        <v>2022</v>
      </c>
      <c r="H1482" s="442">
        <v>7</v>
      </c>
      <c r="I1482" s="676"/>
      <c r="J1482" s="677"/>
      <c r="K1482" s="685" t="s">
        <v>3539</v>
      </c>
      <c r="L1482" s="676" t="s">
        <v>3512</v>
      </c>
      <c r="M1482" s="689">
        <v>44531</v>
      </c>
      <c r="N1482" s="689">
        <v>44743</v>
      </c>
      <c r="O1482" s="689"/>
      <c r="P1482" s="677"/>
      <c r="Q1482" s="677"/>
      <c r="R1482" s="677"/>
      <c r="S1482" s="676" t="s">
        <v>2425</v>
      </c>
      <c r="T1482" s="676">
        <v>60</v>
      </c>
      <c r="U1482" s="442" t="s">
        <v>1113</v>
      </c>
      <c r="V1482" s="676" t="s">
        <v>986</v>
      </c>
      <c r="W1482" s="676">
        <v>360</v>
      </c>
      <c r="X1482" s="678">
        <v>1664</v>
      </c>
      <c r="Y1482" s="679">
        <v>599040</v>
      </c>
      <c r="Z1482" s="680">
        <v>0.5</v>
      </c>
      <c r="AA1482" s="682">
        <f>Y1482*Z1482</f>
        <v>299520</v>
      </c>
      <c r="AB1482" s="682"/>
      <c r="AC1482" s="683">
        <v>0</v>
      </c>
      <c r="AD1482" s="692"/>
      <c r="AE1482" s="684"/>
      <c r="AF1482" s="695">
        <f>AA1482+AD1482+AE1482</f>
        <v>299520</v>
      </c>
      <c r="AG1482" s="676" t="s">
        <v>1073</v>
      </c>
      <c r="AH1482" s="676"/>
      <c r="AI1482" s="685" t="s">
        <v>2488</v>
      </c>
      <c r="AJ1482" s="676" t="s">
        <v>3513</v>
      </c>
      <c r="AK1482" s="696" t="s">
        <v>1408</v>
      </c>
      <c r="AL1482" s="676">
        <v>89502</v>
      </c>
      <c r="AM1482" s="676" t="s">
        <v>52</v>
      </c>
      <c r="AN1482" s="676"/>
      <c r="AO1482" s="676"/>
      <c r="AP1482" s="688"/>
      <c r="AQ1482" s="688" t="s">
        <v>37</v>
      </c>
      <c r="AR1482" s="688"/>
      <c r="AS1482" s="562"/>
      <c r="AT1482" s="697"/>
      <c r="AU1482" s="697"/>
      <c r="AV1482" s="662"/>
      <c r="AW1482" s="673" t="str">
        <f>U1482</f>
        <v>TBD</v>
      </c>
      <c r="AX1482" s="673" cm="1">
        <f t="array" ref="AX1482">SUM(MID(0&amp;AW1482,LARGE(INDEX(ISNUMBER(--MID(AW1482,ROW($1:$8),1))*ROW($1:$8),),ROW($1:$8))+1,1)*10^ROW($1:$8)/10)</f>
        <v>0</v>
      </c>
      <c r="AY1482" s="673" t="e">
        <f>VLOOKUP($AX1482,'Item Master Data'!$A:$F,3,FALSE)</f>
        <v>#N/A</v>
      </c>
      <c r="AZ1482" s="673" t="e">
        <f>VLOOKUP($AX1482,'Item Master Data'!$A:$F,6,FALSE)</f>
        <v>#N/A</v>
      </c>
      <c r="BA1482" s="673" t="e">
        <f>X1482/BB1482</f>
        <v>#N/A</v>
      </c>
      <c r="BB1482" s="673" t="e">
        <f>VLOOKUP(AX1482,'Item Master Data'!$A:$G,7,FALSE)</f>
        <v>#N/A</v>
      </c>
      <c r="BC1482" s="673"/>
      <c r="BD1482" s="673" t="e">
        <f>W1482-AZ1482</f>
        <v>#N/A</v>
      </c>
    </row>
    <row r="1483" spans="1:56">
      <c r="A1483" s="544"/>
      <c r="B1483" s="724">
        <v>44657</v>
      </c>
      <c r="C1483" s="724">
        <v>44657</v>
      </c>
      <c r="D1483" s="687" t="s">
        <v>3247</v>
      </c>
      <c r="E1483" s="676"/>
      <c r="F1483" s="442"/>
      <c r="G1483" s="676">
        <v>2022</v>
      </c>
      <c r="H1483" s="442">
        <v>7</v>
      </c>
      <c r="I1483" s="676" t="s">
        <v>1699</v>
      </c>
      <c r="J1483" s="677"/>
      <c r="K1483" s="685" t="s">
        <v>3688</v>
      </c>
      <c r="L1483" s="676" t="s">
        <v>3483</v>
      </c>
      <c r="M1483" s="689">
        <v>44650</v>
      </c>
      <c r="N1483" s="689">
        <v>44743</v>
      </c>
      <c r="O1483" s="689"/>
      <c r="P1483" s="333"/>
      <c r="Q1483" s="333"/>
      <c r="R1483" s="333"/>
      <c r="S1483" s="442" t="s">
        <v>2425</v>
      </c>
      <c r="T1483" s="442">
        <v>60</v>
      </c>
      <c r="U1483" s="442"/>
      <c r="V1483" s="442" t="s">
        <v>973</v>
      </c>
      <c r="W1483" s="676">
        <v>400</v>
      </c>
      <c r="X1483" s="678">
        <v>832</v>
      </c>
      <c r="Y1483" s="679">
        <v>332800</v>
      </c>
      <c r="Z1483" s="443">
        <v>0.55500000000000005</v>
      </c>
      <c r="AA1483" s="682">
        <f>Y1483*Z1483</f>
        <v>184704.00000000003</v>
      </c>
      <c r="AB1483" s="682"/>
      <c r="AC1483" s="683">
        <v>0</v>
      </c>
      <c r="AD1483" s="692"/>
      <c r="AE1483" s="441"/>
      <c r="AF1483" s="695">
        <f>AA1483+AD1483+AE1483</f>
        <v>184704.00000000003</v>
      </c>
      <c r="AG1483" s="676" t="s">
        <v>1073</v>
      </c>
      <c r="AH1483" s="676"/>
      <c r="AI1483" s="685" t="s">
        <v>2488</v>
      </c>
      <c r="AJ1483" s="676" t="s">
        <v>3689</v>
      </c>
      <c r="AK1483" s="696" t="s">
        <v>3690</v>
      </c>
      <c r="AL1483" s="676">
        <v>63110</v>
      </c>
      <c r="AM1483" s="676" t="s">
        <v>52</v>
      </c>
      <c r="AN1483" s="676"/>
      <c r="AO1483" s="442"/>
      <c r="AP1483" s="688"/>
      <c r="AQ1483" s="688" t="s">
        <v>37</v>
      </c>
      <c r="AR1483" s="688"/>
      <c r="AS1483" s="562"/>
      <c r="AT1483" s="697"/>
      <c r="AU1483" s="697"/>
      <c r="AV1483" s="662">
        <v>0.51</v>
      </c>
      <c r="AW1483" s="673">
        <f>U1483</f>
        <v>0</v>
      </c>
      <c r="AX1483" s="673" cm="1">
        <f t="array" ref="AX1483">SUM(MID(0&amp;AW1483,LARGE(INDEX(ISNUMBER(--MID(AW1483,ROW($1:$8),1))*ROW($1:$8),),ROW($1:$8))+1,1)*10^ROW($1:$8)/10)</f>
        <v>0</v>
      </c>
      <c r="AY1483" s="673" t="e">
        <f>VLOOKUP($AX1483,'Item Master Data'!$A:$F,3,FALSE)</f>
        <v>#N/A</v>
      </c>
      <c r="AZ1483" s="673" t="e">
        <f>VLOOKUP($AX1483,'Item Master Data'!$A:$F,6,FALSE)</f>
        <v>#N/A</v>
      </c>
      <c r="BA1483" s="673" t="e">
        <f>X1483/BB1483</f>
        <v>#N/A</v>
      </c>
      <c r="BB1483" s="673" t="e">
        <f>VLOOKUP(AX1483,'Item Master Data'!$A:$G,7,FALSE)</f>
        <v>#N/A</v>
      </c>
      <c r="BC1483" s="673"/>
      <c r="BD1483" s="673" t="e">
        <f>W1483-AZ1483</f>
        <v>#N/A</v>
      </c>
    </row>
    <row r="1484" spans="1:56">
      <c r="A1484" s="544"/>
      <c r="B1484" s="724">
        <v>44628</v>
      </c>
      <c r="C1484" s="724">
        <v>44628</v>
      </c>
      <c r="D1484" s="687" t="s">
        <v>3247</v>
      </c>
      <c r="E1484" s="676" t="s">
        <v>3531</v>
      </c>
      <c r="F1484" s="442"/>
      <c r="G1484" s="676">
        <v>2022</v>
      </c>
      <c r="H1484" s="442">
        <v>7</v>
      </c>
      <c r="I1484" s="676"/>
      <c r="J1484" s="677"/>
      <c r="K1484" s="685" t="s">
        <v>3540</v>
      </c>
      <c r="L1484" s="676" t="s">
        <v>3328</v>
      </c>
      <c r="M1484" s="689">
        <v>44624</v>
      </c>
      <c r="N1484" s="689">
        <v>44743</v>
      </c>
      <c r="O1484" s="689"/>
      <c r="P1484" s="333"/>
      <c r="Q1484" s="333"/>
      <c r="R1484" s="333"/>
      <c r="S1484" s="442" t="s">
        <v>1071</v>
      </c>
      <c r="T1484" s="442">
        <v>72</v>
      </c>
      <c r="U1484" s="442" t="s">
        <v>2182</v>
      </c>
      <c r="V1484" s="442" t="s">
        <v>3349</v>
      </c>
      <c r="W1484" s="676">
        <v>475</v>
      </c>
      <c r="X1484" s="678">
        <v>1276</v>
      </c>
      <c r="Y1484" s="679">
        <v>606100</v>
      </c>
      <c r="Z1484" s="443">
        <v>0.495</v>
      </c>
      <c r="AA1484" s="682">
        <f>Y1484*Z1484</f>
        <v>300019.5</v>
      </c>
      <c r="AB1484" s="682"/>
      <c r="AC1484" s="683">
        <v>0</v>
      </c>
      <c r="AD1484" s="692"/>
      <c r="AE1484" s="441"/>
      <c r="AF1484" s="695">
        <f>AA1484+AD1484+AE1484</f>
        <v>300019.5</v>
      </c>
      <c r="AG1484" s="676" t="s">
        <v>1073</v>
      </c>
      <c r="AH1484" s="676"/>
      <c r="AI1484" s="685" t="s">
        <v>2488</v>
      </c>
      <c r="AJ1484" s="676" t="s">
        <v>3541</v>
      </c>
      <c r="AK1484" s="696" t="s">
        <v>3542</v>
      </c>
      <c r="AL1484" s="676">
        <v>2910</v>
      </c>
      <c r="AM1484" s="676" t="s">
        <v>52</v>
      </c>
      <c r="AN1484" s="676"/>
      <c r="AO1484" s="442"/>
      <c r="AP1484" s="688"/>
      <c r="AQ1484" s="688" t="s">
        <v>37</v>
      </c>
      <c r="AR1484" s="688"/>
      <c r="AS1484" s="562"/>
      <c r="AT1484" s="697"/>
      <c r="AU1484" s="697"/>
      <c r="AV1484" s="662"/>
      <c r="AW1484" s="673" t="str">
        <f>U1484</f>
        <v>CYB MODS</v>
      </c>
      <c r="AX1484" s="673" cm="1">
        <f t="array" ref="AX1484">SUM(MID(0&amp;AW1484,LARGE(INDEX(ISNUMBER(--MID(AW1484,ROW($1:$8),1))*ROW($1:$8),),ROW($1:$8))+1,1)*10^ROW($1:$8)/10)</f>
        <v>0</v>
      </c>
      <c r="AY1484" s="673" t="e">
        <f>VLOOKUP($AX1484,'Item Master Data'!$A:$F,3,FALSE)</f>
        <v>#N/A</v>
      </c>
      <c r="AZ1484" s="673" t="e">
        <f>VLOOKUP($AX1484,'Item Master Data'!$A:$F,6,FALSE)</f>
        <v>#N/A</v>
      </c>
      <c r="BA1484" s="673" t="e">
        <f>X1484/BB1484</f>
        <v>#N/A</v>
      </c>
      <c r="BB1484" s="673" t="e">
        <f>VLOOKUP(AX1484,'Item Master Data'!$A:$G,7,FALSE)</f>
        <v>#N/A</v>
      </c>
      <c r="BC1484" s="673"/>
      <c r="BD1484" s="673" t="e">
        <f>W1484-AZ1484</f>
        <v>#N/A</v>
      </c>
    </row>
    <row r="1485" spans="1:56">
      <c r="A1485" s="544"/>
      <c r="B1485" s="724"/>
      <c r="C1485" s="724"/>
      <c r="D1485" s="687" t="s">
        <v>3247</v>
      </c>
      <c r="E1485" s="676" t="s">
        <v>3669</v>
      </c>
      <c r="F1485" s="442"/>
      <c r="G1485" s="676">
        <v>2022</v>
      </c>
      <c r="H1485" s="442">
        <v>7</v>
      </c>
      <c r="I1485" s="676"/>
      <c r="J1485" s="677"/>
      <c r="K1485" s="685" t="s">
        <v>3675</v>
      </c>
      <c r="L1485" s="676" t="s">
        <v>3340</v>
      </c>
      <c r="M1485" s="689">
        <v>44516</v>
      </c>
      <c r="N1485" s="689">
        <v>44592</v>
      </c>
      <c r="O1485" s="689"/>
      <c r="P1485" s="333"/>
      <c r="Q1485" s="333"/>
      <c r="R1485" s="333"/>
      <c r="S1485" s="442" t="s">
        <v>1580</v>
      </c>
      <c r="T1485" s="442">
        <v>60</v>
      </c>
      <c r="U1485" s="442">
        <v>49401140</v>
      </c>
      <c r="V1485" s="442" t="s">
        <v>973</v>
      </c>
      <c r="W1485" s="676">
        <v>400</v>
      </c>
      <c r="X1485" s="678">
        <v>384</v>
      </c>
      <c r="Y1485" s="679">
        <v>153600</v>
      </c>
      <c r="Z1485" s="443">
        <v>0.52500000000000002</v>
      </c>
      <c r="AA1485" s="682">
        <f>Y1485*Z1485</f>
        <v>80640</v>
      </c>
      <c r="AB1485" s="682"/>
      <c r="AC1485" s="683">
        <v>0</v>
      </c>
      <c r="AD1485" s="692"/>
      <c r="AE1485" s="441"/>
      <c r="AF1485" s="695">
        <f>AA1485+AD1485+AE1485</f>
        <v>80640</v>
      </c>
      <c r="AG1485" s="676" t="s">
        <v>1073</v>
      </c>
      <c r="AH1485" s="676"/>
      <c r="AI1485" s="685">
        <v>60</v>
      </c>
      <c r="AJ1485" s="676" t="s">
        <v>3428</v>
      </c>
      <c r="AK1485" s="696" t="s">
        <v>3429</v>
      </c>
      <c r="AL1485" s="676">
        <v>82007</v>
      </c>
      <c r="AM1485" s="676" t="s">
        <v>52</v>
      </c>
      <c r="AN1485" s="676" t="s">
        <v>1076</v>
      </c>
      <c r="AO1485" s="442"/>
      <c r="AP1485" s="688"/>
      <c r="AQ1485" s="688" t="s">
        <v>37</v>
      </c>
      <c r="AR1485" s="688"/>
      <c r="AS1485" s="562"/>
      <c r="AT1485" s="697"/>
      <c r="AU1485" s="697"/>
      <c r="AV1485" s="662"/>
      <c r="AW1485" s="673">
        <f>U1485</f>
        <v>49401140</v>
      </c>
      <c r="AX1485" s="673" cm="1">
        <f t="array" ref="AX1485">SUM(MID(0&amp;AW1485,LARGE(INDEX(ISNUMBER(--MID(AW1485,ROW($1:$8),1))*ROW($1:$8),),ROW($1:$8))+1,1)*10^ROW($1:$8)/10)</f>
        <v>49401140</v>
      </c>
      <c r="AY1485" s="673" t="str">
        <f>VLOOKUP($AX1485,'Item Master Data'!$A:$F,3,FALSE)</f>
        <v>Q.PEAK DUO BLK ML G10.a+</v>
      </c>
      <c r="AZ1485" s="673">
        <f>VLOOKUP($AX1485,'Item Master Data'!$A:$F,6,FALSE)</f>
        <v>400</v>
      </c>
      <c r="BA1485" s="673">
        <f>X1485/BB1485</f>
        <v>12</v>
      </c>
      <c r="BB1485" s="673">
        <f>VLOOKUP(AX1485,'Item Master Data'!$A:$G,7,FALSE)</f>
        <v>32</v>
      </c>
      <c r="BC1485" s="673"/>
      <c r="BD1485" s="673">
        <f>W1485-AZ1485</f>
        <v>0</v>
      </c>
    </row>
    <row r="1486" spans="1:56">
      <c r="A1486" s="544"/>
      <c r="B1486" s="724"/>
      <c r="C1486" s="724"/>
      <c r="D1486" s="687" t="s">
        <v>3247</v>
      </c>
      <c r="E1486" s="676"/>
      <c r="F1486" s="676"/>
      <c r="G1486" s="676">
        <v>2022</v>
      </c>
      <c r="H1486" s="442">
        <v>7</v>
      </c>
      <c r="I1486" s="676"/>
      <c r="J1486" s="677"/>
      <c r="K1486" s="685" t="s">
        <v>3673</v>
      </c>
      <c r="L1486" s="676" t="s">
        <v>3340</v>
      </c>
      <c r="M1486" s="689">
        <v>44516</v>
      </c>
      <c r="N1486" s="689">
        <v>44651</v>
      </c>
      <c r="O1486" s="689"/>
      <c r="P1486" s="333"/>
      <c r="Q1486" s="333"/>
      <c r="R1486" s="333"/>
      <c r="S1486" s="442" t="s">
        <v>1580</v>
      </c>
      <c r="T1486" s="442">
        <v>60</v>
      </c>
      <c r="U1486" s="442">
        <v>49401140</v>
      </c>
      <c r="V1486" s="442" t="s">
        <v>973</v>
      </c>
      <c r="W1486" s="676">
        <v>400</v>
      </c>
      <c r="X1486" s="678">
        <v>544</v>
      </c>
      <c r="Y1486" s="679">
        <v>217600</v>
      </c>
      <c r="Z1486" s="443">
        <v>0.52500000000000002</v>
      </c>
      <c r="AA1486" s="682">
        <f>Y1486*Z1486</f>
        <v>114240</v>
      </c>
      <c r="AB1486" s="682"/>
      <c r="AC1486" s="683">
        <v>0</v>
      </c>
      <c r="AD1486" s="692"/>
      <c r="AE1486" s="684"/>
      <c r="AF1486" s="695">
        <f>AA1486+AD1486+AE1486</f>
        <v>114240</v>
      </c>
      <c r="AG1486" s="676" t="s">
        <v>1073</v>
      </c>
      <c r="AH1486" s="676"/>
      <c r="AI1486" s="685">
        <v>60</v>
      </c>
      <c r="AJ1486" s="676" t="s">
        <v>3428</v>
      </c>
      <c r="AK1486" s="696" t="s">
        <v>3429</v>
      </c>
      <c r="AL1486" s="676">
        <v>82007</v>
      </c>
      <c r="AM1486" s="676" t="s">
        <v>52</v>
      </c>
      <c r="AN1486" s="676" t="s">
        <v>1076</v>
      </c>
      <c r="AO1486" s="442"/>
      <c r="AP1486" s="688"/>
      <c r="AQ1486" s="688" t="s">
        <v>37</v>
      </c>
      <c r="AR1486" s="688"/>
      <c r="AS1486" s="562"/>
      <c r="AT1486" s="697"/>
      <c r="AU1486" s="697"/>
      <c r="AV1486" s="662"/>
      <c r="AW1486" s="673">
        <f>U1486</f>
        <v>49401140</v>
      </c>
      <c r="AX1486" s="673" cm="1">
        <f t="array" ref="AX1486">SUM(MID(0&amp;AW1486,LARGE(INDEX(ISNUMBER(--MID(AW1486,ROW($1:$8),1))*ROW($1:$8),),ROW($1:$8))+1,1)*10^ROW($1:$8)/10)</f>
        <v>49401140</v>
      </c>
      <c r="AY1486" s="673" t="str">
        <f>VLOOKUP($AX1486,'Item Master Data'!$A:$F,3,FALSE)</f>
        <v>Q.PEAK DUO BLK ML G10.a+</v>
      </c>
      <c r="AZ1486" s="673">
        <f>VLOOKUP($AX1486,'Item Master Data'!$A:$F,6,FALSE)</f>
        <v>400</v>
      </c>
      <c r="BA1486" s="673">
        <f>X1486/BB1486</f>
        <v>17</v>
      </c>
      <c r="BB1486" s="673">
        <f>VLOOKUP(AX1486,'Item Master Data'!$A:$G,7,FALSE)</f>
        <v>32</v>
      </c>
      <c r="BC1486" s="673"/>
      <c r="BD1486" s="673">
        <f>W1486-AZ1486</f>
        <v>0</v>
      </c>
    </row>
    <row r="1487" spans="1:56">
      <c r="A1487" s="544"/>
      <c r="B1487" s="724"/>
      <c r="C1487" s="724"/>
      <c r="D1487" s="687" t="s">
        <v>3247</v>
      </c>
      <c r="E1487" s="676"/>
      <c r="F1487" s="442"/>
      <c r="G1487" s="676">
        <v>2022</v>
      </c>
      <c r="H1487" s="442">
        <v>7</v>
      </c>
      <c r="I1487" s="676"/>
      <c r="J1487" s="677"/>
      <c r="K1487" s="685" t="s">
        <v>3494</v>
      </c>
      <c r="L1487" s="676" t="s">
        <v>3340</v>
      </c>
      <c r="M1487" s="689">
        <v>44516</v>
      </c>
      <c r="N1487" s="689">
        <v>44651</v>
      </c>
      <c r="O1487" s="689"/>
      <c r="P1487" s="333"/>
      <c r="Q1487" s="333"/>
      <c r="R1487" s="333"/>
      <c r="S1487" s="442" t="s">
        <v>1580</v>
      </c>
      <c r="T1487" s="442">
        <v>60</v>
      </c>
      <c r="U1487" s="442">
        <v>49401140</v>
      </c>
      <c r="V1487" s="442" t="s">
        <v>973</v>
      </c>
      <c r="W1487" s="676">
        <v>400</v>
      </c>
      <c r="X1487" s="678">
        <v>512</v>
      </c>
      <c r="Y1487" s="679">
        <v>204800</v>
      </c>
      <c r="Z1487" s="443">
        <v>0.52500000000000002</v>
      </c>
      <c r="AA1487" s="682">
        <f>Y1487*Z1487</f>
        <v>107520</v>
      </c>
      <c r="AB1487" s="682"/>
      <c r="AC1487" s="683">
        <v>0</v>
      </c>
      <c r="AD1487" s="692"/>
      <c r="AE1487" s="441"/>
      <c r="AF1487" s="695">
        <f>AA1487+AD1487+AE1487</f>
        <v>107520</v>
      </c>
      <c r="AG1487" s="676" t="s">
        <v>1073</v>
      </c>
      <c r="AH1487" s="676"/>
      <c r="AI1487" s="685">
        <v>60</v>
      </c>
      <c r="AJ1487" s="676" t="s">
        <v>3412</v>
      </c>
      <c r="AK1487" s="696" t="s">
        <v>2408</v>
      </c>
      <c r="AL1487" s="676">
        <v>81001</v>
      </c>
      <c r="AM1487" s="676" t="s">
        <v>52</v>
      </c>
      <c r="AN1487" s="676" t="s">
        <v>1076</v>
      </c>
      <c r="AO1487" s="442"/>
      <c r="AP1487" s="688"/>
      <c r="AQ1487" s="688" t="s">
        <v>37</v>
      </c>
      <c r="AR1487" s="688"/>
      <c r="AS1487" s="562"/>
      <c r="AT1487" s="697"/>
      <c r="AU1487" s="697"/>
      <c r="AV1487" s="662"/>
      <c r="AW1487" s="673">
        <f>U1487</f>
        <v>49401140</v>
      </c>
      <c r="AX1487" s="673" cm="1">
        <f t="array" ref="AX1487">SUM(MID(0&amp;AW1487,LARGE(INDEX(ISNUMBER(--MID(AW1487,ROW($1:$8),1))*ROW($1:$8),),ROW($1:$8))+1,1)*10^ROW($1:$8)/10)</f>
        <v>49401140</v>
      </c>
      <c r="AY1487" s="673" t="str">
        <f>VLOOKUP($AX1487,'Item Master Data'!$A:$F,3,FALSE)</f>
        <v>Q.PEAK DUO BLK ML G10.a+</v>
      </c>
      <c r="AZ1487" s="673">
        <f>VLOOKUP($AX1487,'Item Master Data'!$A:$F,6,FALSE)</f>
        <v>400</v>
      </c>
      <c r="BA1487" s="673">
        <f>X1487/BB1487</f>
        <v>16</v>
      </c>
      <c r="BB1487" s="673">
        <f>VLOOKUP(AX1487,'Item Master Data'!$A:$G,7,FALSE)</f>
        <v>32</v>
      </c>
      <c r="BC1487" s="673"/>
      <c r="BD1487" s="673">
        <f>W1487-AZ1487</f>
        <v>0</v>
      </c>
    </row>
    <row r="1488" spans="1:56">
      <c r="A1488" s="544"/>
      <c r="B1488" s="724"/>
      <c r="C1488" s="724"/>
      <c r="D1488" s="687" t="s">
        <v>3247</v>
      </c>
      <c r="E1488" s="676"/>
      <c r="F1488" s="442"/>
      <c r="G1488" s="676">
        <v>2022</v>
      </c>
      <c r="H1488" s="442">
        <v>7</v>
      </c>
      <c r="I1488" s="676"/>
      <c r="J1488" s="677"/>
      <c r="K1488" s="685" t="s">
        <v>3426</v>
      </c>
      <c r="L1488" s="676" t="s">
        <v>3340</v>
      </c>
      <c r="M1488" s="689">
        <v>44516</v>
      </c>
      <c r="N1488" s="689">
        <v>44742</v>
      </c>
      <c r="O1488" s="689"/>
      <c r="P1488" s="333"/>
      <c r="Q1488" s="333"/>
      <c r="R1488" s="333"/>
      <c r="S1488" s="442" t="s">
        <v>1580</v>
      </c>
      <c r="T1488" s="442">
        <v>60</v>
      </c>
      <c r="U1488" s="442">
        <v>49401140</v>
      </c>
      <c r="V1488" s="442" t="s">
        <v>973</v>
      </c>
      <c r="W1488" s="676">
        <v>400</v>
      </c>
      <c r="X1488" s="678">
        <v>768</v>
      </c>
      <c r="Y1488" s="679">
        <v>307200</v>
      </c>
      <c r="Z1488" s="443">
        <v>0.52500000000000002</v>
      </c>
      <c r="AA1488" s="682">
        <f>Y1488*Z1488</f>
        <v>161280</v>
      </c>
      <c r="AB1488" s="682"/>
      <c r="AC1488" s="683">
        <v>0</v>
      </c>
      <c r="AD1488" s="692"/>
      <c r="AE1488" s="441"/>
      <c r="AF1488" s="695">
        <f>AA1488+AD1488+AE1488</f>
        <v>161280</v>
      </c>
      <c r="AG1488" s="676" t="s">
        <v>1073</v>
      </c>
      <c r="AH1488" s="676"/>
      <c r="AI1488" s="685">
        <v>60</v>
      </c>
      <c r="AJ1488" s="676" t="s">
        <v>3288</v>
      </c>
      <c r="AK1488" s="696" t="s">
        <v>2408</v>
      </c>
      <c r="AL1488" s="676">
        <v>81505</v>
      </c>
      <c r="AM1488" s="676" t="s">
        <v>52</v>
      </c>
      <c r="AN1488" s="676" t="s">
        <v>1076</v>
      </c>
      <c r="AO1488" s="442"/>
      <c r="AP1488" s="688"/>
      <c r="AQ1488" s="688" t="s">
        <v>37</v>
      </c>
      <c r="AR1488" s="688"/>
      <c r="AS1488" s="562"/>
      <c r="AT1488" s="697"/>
      <c r="AU1488" s="697"/>
      <c r="AV1488" s="662"/>
      <c r="AW1488" s="673">
        <f>U1488</f>
        <v>49401140</v>
      </c>
      <c r="AX1488" s="673" cm="1">
        <f t="array" ref="AX1488">SUM(MID(0&amp;AW1488,LARGE(INDEX(ISNUMBER(--MID(AW1488,ROW($1:$8),1))*ROW($1:$8),),ROW($1:$8))+1,1)*10^ROW($1:$8)/10)</f>
        <v>49401140</v>
      </c>
      <c r="AY1488" s="673" t="str">
        <f>VLOOKUP($AX1488,'Item Master Data'!$A:$F,3,FALSE)</f>
        <v>Q.PEAK DUO BLK ML G10.a+</v>
      </c>
      <c r="AZ1488" s="673">
        <f>VLOOKUP($AX1488,'Item Master Data'!$A:$F,6,FALSE)</f>
        <v>400</v>
      </c>
      <c r="BA1488" s="673">
        <f>X1488/BB1488</f>
        <v>24</v>
      </c>
      <c r="BB1488" s="673">
        <f>VLOOKUP(AX1488,'Item Master Data'!$A:$G,7,FALSE)</f>
        <v>32</v>
      </c>
      <c r="BC1488" s="673"/>
      <c r="BD1488" s="673">
        <f>W1488-AZ1488</f>
        <v>0</v>
      </c>
    </row>
    <row r="1489" spans="1:56">
      <c r="A1489" s="544"/>
      <c r="B1489" s="722">
        <v>44573</v>
      </c>
      <c r="C1489" s="722">
        <v>44630</v>
      </c>
      <c r="D1489" s="687" t="s">
        <v>3247</v>
      </c>
      <c r="E1489" s="676" t="s">
        <v>3104</v>
      </c>
      <c r="F1489" s="676"/>
      <c r="G1489" s="676">
        <v>2022</v>
      </c>
      <c r="H1489" s="442">
        <v>7</v>
      </c>
      <c r="I1489" s="676" t="s">
        <v>1699</v>
      </c>
      <c r="J1489" s="677"/>
      <c r="K1489" s="685" t="s">
        <v>3672</v>
      </c>
      <c r="L1489" s="676" t="s">
        <v>3424</v>
      </c>
      <c r="M1489" s="689">
        <v>44573</v>
      </c>
      <c r="N1489" s="689">
        <v>44606</v>
      </c>
      <c r="O1489" s="689"/>
      <c r="P1489" s="333"/>
      <c r="Q1489" s="333"/>
      <c r="R1489" s="333"/>
      <c r="S1489" s="442" t="s">
        <v>2425</v>
      </c>
      <c r="T1489" s="442">
        <v>60</v>
      </c>
      <c r="U1489" s="676"/>
      <c r="V1489" s="442" t="s">
        <v>1018</v>
      </c>
      <c r="W1489" s="676">
        <v>360</v>
      </c>
      <c r="X1489" s="678">
        <v>676</v>
      </c>
      <c r="Y1489" s="679">
        <v>243360</v>
      </c>
      <c r="Z1489" s="443">
        <v>0.80577777777000004</v>
      </c>
      <c r="AA1489" s="682">
        <f>Y1489*Z1489</f>
        <v>196094.07999810722</v>
      </c>
      <c r="AB1489" s="682"/>
      <c r="AC1489" s="683">
        <v>0</v>
      </c>
      <c r="AD1489" s="692"/>
      <c r="AE1489" s="684"/>
      <c r="AF1489" s="695">
        <f>AA1489+AD1489+AE1489</f>
        <v>196094.07999810722</v>
      </c>
      <c r="AG1489" s="676" t="s">
        <v>1073</v>
      </c>
      <c r="AH1489" s="676"/>
      <c r="AI1489" s="685">
        <v>60</v>
      </c>
      <c r="AJ1489" s="676" t="s">
        <v>1610</v>
      </c>
      <c r="AK1489" s="696" t="s">
        <v>1149</v>
      </c>
      <c r="AL1489" s="676" t="s">
        <v>3492</v>
      </c>
      <c r="AM1489" s="676" t="s">
        <v>52</v>
      </c>
      <c r="AN1489" s="676"/>
      <c r="AO1489" s="442"/>
      <c r="AP1489" s="688"/>
      <c r="AQ1489" s="688" t="s">
        <v>37</v>
      </c>
      <c r="AR1489" s="688"/>
      <c r="AS1489" s="562"/>
      <c r="AT1489" s="697"/>
      <c r="AU1489" s="697"/>
      <c r="AV1489" s="662">
        <v>0.80577777777000004</v>
      </c>
      <c r="AW1489" s="673">
        <f>U1489</f>
        <v>0</v>
      </c>
      <c r="AX1489" s="673" cm="1">
        <f t="array" ref="AX1489">SUM(MID(0&amp;AW1489,LARGE(INDEX(ISNUMBER(--MID(AW1489,ROW($1:$8),1))*ROW($1:$8),),ROW($1:$8))+1,1)*10^ROW($1:$8)/10)</f>
        <v>0</v>
      </c>
      <c r="AY1489" s="673" t="e">
        <f>VLOOKUP($AX1489,'Item Master Data'!$A:$F,3,FALSE)</f>
        <v>#N/A</v>
      </c>
      <c r="AZ1489" s="673" t="e">
        <f>VLOOKUP($AX1489,'Item Master Data'!$A:$F,6,FALSE)</f>
        <v>#N/A</v>
      </c>
      <c r="BA1489" s="673" t="e">
        <f>X1489/BB1489</f>
        <v>#N/A</v>
      </c>
      <c r="BB1489" s="673" t="e">
        <f>VLOOKUP(AX1489,'Item Master Data'!$A:$G,7,FALSE)</f>
        <v>#N/A</v>
      </c>
      <c r="BC1489" s="673"/>
      <c r="BD1489" s="673" t="e">
        <f>W1489-AZ1489</f>
        <v>#N/A</v>
      </c>
    </row>
    <row r="1490" spans="1:56">
      <c r="A1490" s="544"/>
      <c r="B1490" s="724">
        <v>44658</v>
      </c>
      <c r="C1490" s="724"/>
      <c r="D1490" s="687" t="s">
        <v>3247</v>
      </c>
      <c r="E1490" s="676" t="s">
        <v>3554</v>
      </c>
      <c r="F1490" s="442"/>
      <c r="G1490" s="676">
        <v>2022</v>
      </c>
      <c r="H1490" s="442">
        <v>7</v>
      </c>
      <c r="I1490" s="676" t="s">
        <v>1699</v>
      </c>
      <c r="J1490" s="677"/>
      <c r="K1490" s="685" t="s">
        <v>3555</v>
      </c>
      <c r="L1490" s="676" t="s">
        <v>3424</v>
      </c>
      <c r="M1490" s="689">
        <v>44577</v>
      </c>
      <c r="N1490" s="689">
        <v>44743</v>
      </c>
      <c r="O1490" s="689"/>
      <c r="P1490" s="333"/>
      <c r="Q1490" s="333"/>
      <c r="R1490" s="333"/>
      <c r="S1490" s="442" t="s">
        <v>2425</v>
      </c>
      <c r="T1490" s="442">
        <v>72</v>
      </c>
      <c r="U1490" s="442"/>
      <c r="V1490" s="676" t="s">
        <v>1050</v>
      </c>
      <c r="W1490" s="676">
        <v>480</v>
      </c>
      <c r="X1490" s="678">
        <v>435</v>
      </c>
      <c r="Y1490" s="679">
        <v>208800</v>
      </c>
      <c r="Z1490" s="443">
        <v>0.47499999999999998</v>
      </c>
      <c r="AA1490" s="682">
        <f>Y1490*Z1490</f>
        <v>99180</v>
      </c>
      <c r="AB1490" s="682"/>
      <c r="AC1490" s="683">
        <v>0</v>
      </c>
      <c r="AD1490" s="692"/>
      <c r="AE1490" s="441"/>
      <c r="AF1490" s="695">
        <f>AA1490+AD1490+AE1490</f>
        <v>99180</v>
      </c>
      <c r="AG1490" s="676" t="s">
        <v>1073</v>
      </c>
      <c r="AH1490" s="676"/>
      <c r="AI1490" s="685">
        <v>60</v>
      </c>
      <c r="AJ1490" s="676" t="s">
        <v>1610</v>
      </c>
      <c r="AK1490" s="696" t="s">
        <v>1149</v>
      </c>
      <c r="AL1490" s="676" t="s">
        <v>3492</v>
      </c>
      <c r="AM1490" s="676" t="s">
        <v>52</v>
      </c>
      <c r="AN1490" s="676"/>
      <c r="AO1490" s="442"/>
      <c r="AP1490" s="688"/>
      <c r="AQ1490" s="688" t="s">
        <v>37</v>
      </c>
      <c r="AR1490" s="688"/>
      <c r="AS1490" s="562"/>
      <c r="AT1490" s="697"/>
      <c r="AU1490" s="697"/>
      <c r="AV1490" s="662"/>
      <c r="AW1490" s="673">
        <f>U1490</f>
        <v>0</v>
      </c>
      <c r="AX1490" s="673" cm="1">
        <f t="array" ref="AX1490">SUM(MID(0&amp;AW1490,LARGE(INDEX(ISNUMBER(--MID(AW1490,ROW($1:$8),1))*ROW($1:$8),),ROW($1:$8))+1,1)*10^ROW($1:$8)/10)</f>
        <v>0</v>
      </c>
      <c r="AY1490" s="673" t="e">
        <f>VLOOKUP($AX1490,'Item Master Data'!$A:$F,3,FALSE)</f>
        <v>#N/A</v>
      </c>
      <c r="AZ1490" s="673" t="e">
        <f>VLOOKUP($AX1490,'Item Master Data'!$A:$F,6,FALSE)</f>
        <v>#N/A</v>
      </c>
      <c r="BA1490" s="673" t="e">
        <f>X1490/BB1490</f>
        <v>#N/A</v>
      </c>
      <c r="BB1490" s="673" t="e">
        <f>VLOOKUP(AX1490,'Item Master Data'!$A:$G,7,FALSE)</f>
        <v>#N/A</v>
      </c>
      <c r="BC1490" s="673"/>
      <c r="BD1490" s="673" t="e">
        <f>W1490-AZ1490</f>
        <v>#N/A</v>
      </c>
    </row>
    <row r="1491" spans="1:56">
      <c r="A1491" s="544"/>
      <c r="B1491" s="724">
        <v>44635</v>
      </c>
      <c r="C1491" s="724">
        <v>44634</v>
      </c>
      <c r="D1491" s="687" t="s">
        <v>3247</v>
      </c>
      <c r="E1491" s="676" t="s">
        <v>2686</v>
      </c>
      <c r="F1491" s="676"/>
      <c r="G1491" s="676">
        <v>2022</v>
      </c>
      <c r="H1491" s="442">
        <v>8</v>
      </c>
      <c r="I1491" s="676" t="s">
        <v>1699</v>
      </c>
      <c r="J1491" s="677"/>
      <c r="K1491" s="685" t="s">
        <v>3712</v>
      </c>
      <c r="L1491" s="676" t="s">
        <v>3249</v>
      </c>
      <c r="M1491" s="689">
        <v>44568</v>
      </c>
      <c r="N1491" s="689">
        <v>44775</v>
      </c>
      <c r="O1491" s="689"/>
      <c r="P1491" s="333"/>
      <c r="Q1491" s="333"/>
      <c r="R1491" s="333"/>
      <c r="S1491" s="442" t="s">
        <v>2425</v>
      </c>
      <c r="T1491" s="442">
        <v>60</v>
      </c>
      <c r="U1491" s="442"/>
      <c r="V1491" s="676" t="s">
        <v>973</v>
      </c>
      <c r="W1491" s="676">
        <v>400</v>
      </c>
      <c r="X1491" s="678">
        <v>384</v>
      </c>
      <c r="Y1491" s="679">
        <v>153600</v>
      </c>
      <c r="Z1491" s="443">
        <v>0.55000000000000004</v>
      </c>
      <c r="AA1491" s="682">
        <f>Y1491*Z1491</f>
        <v>84480</v>
      </c>
      <c r="AB1491" s="682"/>
      <c r="AC1491" s="683">
        <v>0</v>
      </c>
      <c r="AD1491" s="692"/>
      <c r="AE1491" s="684"/>
      <c r="AF1491" s="695">
        <f>AA1491+AD1491+AE1491</f>
        <v>84480</v>
      </c>
      <c r="AG1491" s="676" t="s">
        <v>47</v>
      </c>
      <c r="AH1491" s="676"/>
      <c r="AI1491" s="685" t="s">
        <v>2420</v>
      </c>
      <c r="AJ1491" s="676" t="s">
        <v>3324</v>
      </c>
      <c r="AK1491" s="696" t="s">
        <v>3325</v>
      </c>
      <c r="AL1491" s="676">
        <v>84115</v>
      </c>
      <c r="AM1491" s="676" t="s">
        <v>52</v>
      </c>
      <c r="AN1491" s="676"/>
      <c r="AO1491" s="442"/>
      <c r="AP1491" s="688"/>
      <c r="AQ1491" s="688" t="s">
        <v>37</v>
      </c>
      <c r="AR1491" s="688"/>
      <c r="AS1491" s="562"/>
      <c r="AT1491" s="697"/>
      <c r="AU1491" s="697"/>
      <c r="AV1491" s="662">
        <v>0.55000000000000004</v>
      </c>
      <c r="AW1491" s="673">
        <f>U1491</f>
        <v>0</v>
      </c>
      <c r="AX1491" s="673" cm="1">
        <f t="array" ref="AX1491">SUM(MID(0&amp;AW1491,LARGE(INDEX(ISNUMBER(--MID(AW1491,ROW($1:$8),1))*ROW($1:$8),),ROW($1:$8))+1,1)*10^ROW($1:$8)/10)</f>
        <v>0</v>
      </c>
      <c r="AY1491" s="673" t="e">
        <f>VLOOKUP($AX1491,'Item Master Data'!$A:$F,3,FALSE)</f>
        <v>#N/A</v>
      </c>
      <c r="AZ1491" s="673" t="e">
        <f>VLOOKUP($AX1491,'Item Master Data'!$A:$F,6,FALSE)</f>
        <v>#N/A</v>
      </c>
      <c r="BA1491" s="673" t="e">
        <f>X1491/BB1491</f>
        <v>#N/A</v>
      </c>
      <c r="BB1491" s="673" t="e">
        <f>VLOOKUP(AX1491,'Item Master Data'!$A:$G,7,FALSE)</f>
        <v>#N/A</v>
      </c>
      <c r="BC1491" s="673"/>
      <c r="BD1491" s="673" t="e">
        <f>W1491-AZ1491</f>
        <v>#N/A</v>
      </c>
    </row>
    <row r="1492" spans="1:56">
      <c r="A1492" s="544"/>
      <c r="B1492" s="724">
        <v>44468</v>
      </c>
      <c r="C1492" s="724">
        <v>44468</v>
      </c>
      <c r="D1492" s="687" t="s">
        <v>3247</v>
      </c>
      <c r="E1492" s="676" t="s">
        <v>3315</v>
      </c>
      <c r="F1492" s="442"/>
      <c r="G1492" s="676">
        <v>2022</v>
      </c>
      <c r="H1492" s="442">
        <v>8</v>
      </c>
      <c r="I1492" s="676"/>
      <c r="J1492" s="677"/>
      <c r="K1492" s="685" t="s">
        <v>3601</v>
      </c>
      <c r="L1492" s="676" t="s">
        <v>3249</v>
      </c>
      <c r="M1492" s="689">
        <v>44466</v>
      </c>
      <c r="N1492" s="689">
        <v>44775</v>
      </c>
      <c r="O1492" s="689"/>
      <c r="P1492" s="333"/>
      <c r="Q1492" s="333"/>
      <c r="R1492" s="333"/>
      <c r="S1492" s="442" t="s">
        <v>2425</v>
      </c>
      <c r="T1492" s="442">
        <v>60</v>
      </c>
      <c r="U1492" s="442">
        <v>49201132</v>
      </c>
      <c r="V1492" s="676" t="s">
        <v>986</v>
      </c>
      <c r="W1492" s="676">
        <v>360</v>
      </c>
      <c r="X1492" s="678">
        <v>320</v>
      </c>
      <c r="Y1492" s="679">
        <v>115200</v>
      </c>
      <c r="Z1492" s="443">
        <v>0.53</v>
      </c>
      <c r="AA1492" s="682">
        <f>Y1492*Z1492</f>
        <v>61056</v>
      </c>
      <c r="AB1492" s="682"/>
      <c r="AC1492" s="683">
        <v>0</v>
      </c>
      <c r="AD1492" s="692"/>
      <c r="AE1492" s="441"/>
      <c r="AF1492" s="695">
        <f>AA1492+AD1492+AE1492</f>
        <v>61056</v>
      </c>
      <c r="AG1492" s="676" t="s">
        <v>47</v>
      </c>
      <c r="AH1492" s="676"/>
      <c r="AI1492" s="685">
        <v>30</v>
      </c>
      <c r="AJ1492" s="676" t="s">
        <v>3526</v>
      </c>
      <c r="AK1492" s="696" t="s">
        <v>1508</v>
      </c>
      <c r="AL1492" s="676">
        <v>54406</v>
      </c>
      <c r="AM1492" s="676" t="s">
        <v>52</v>
      </c>
      <c r="AN1492" s="676"/>
      <c r="AO1492" s="442"/>
      <c r="AP1492" s="688"/>
      <c r="AQ1492" s="688" t="s">
        <v>37</v>
      </c>
      <c r="AR1492" s="688"/>
      <c r="AS1492" s="562"/>
      <c r="AT1492" s="697"/>
      <c r="AU1492" s="697"/>
      <c r="AV1492" s="662"/>
      <c r="AW1492" s="673">
        <f>U1492</f>
        <v>49201132</v>
      </c>
      <c r="AX1492" s="673" cm="1">
        <f t="array" ref="AX1492">SUM(MID(0&amp;AW1492,LARGE(INDEX(ISNUMBER(--MID(AW1492,ROW($1:$8),1))*ROW($1:$8),),ROW($1:$8))+1,1)*10^ROW($1:$8)/10)</f>
        <v>49201132</v>
      </c>
      <c r="AY1492" s="673" t="str">
        <f>VLOOKUP($AX1492,'Item Master Data'!$A:$F,3,FALSE)</f>
        <v>Q.PEAK DUO BLK G10+</v>
      </c>
      <c r="AZ1492" s="673">
        <f>VLOOKUP($AX1492,'Item Master Data'!$A:$F,6,FALSE)</f>
        <v>360</v>
      </c>
      <c r="BA1492" s="673">
        <f>X1492/BB1492</f>
        <v>10</v>
      </c>
      <c r="BB1492" s="673">
        <f>VLOOKUP(AX1492,'Item Master Data'!$A:$G,7,FALSE)</f>
        <v>32</v>
      </c>
      <c r="BC1492" s="673"/>
      <c r="BD1492" s="673">
        <f>W1492-AZ1492</f>
        <v>0</v>
      </c>
    </row>
    <row r="1493" spans="1:56">
      <c r="A1493" s="544"/>
      <c r="B1493" s="724"/>
      <c r="C1493" s="724">
        <v>44616</v>
      </c>
      <c r="D1493" s="687" t="s">
        <v>3247</v>
      </c>
      <c r="E1493" s="676" t="s">
        <v>3713</v>
      </c>
      <c r="F1493" s="442"/>
      <c r="G1493" s="676">
        <v>2022</v>
      </c>
      <c r="H1493" s="442">
        <v>8</v>
      </c>
      <c r="I1493" s="676" t="s">
        <v>1699</v>
      </c>
      <c r="J1493" s="677"/>
      <c r="K1493" s="685" t="s">
        <v>3714</v>
      </c>
      <c r="L1493" s="676" t="s">
        <v>3249</v>
      </c>
      <c r="M1493" s="689">
        <v>44615</v>
      </c>
      <c r="N1493" s="689">
        <v>44777</v>
      </c>
      <c r="O1493" s="689"/>
      <c r="P1493" s="333"/>
      <c r="Q1493" s="333"/>
      <c r="R1493" s="333"/>
      <c r="S1493" s="442" t="s">
        <v>2425</v>
      </c>
      <c r="T1493" s="442">
        <v>60</v>
      </c>
      <c r="U1493" s="442"/>
      <c r="V1493" s="442" t="s">
        <v>973</v>
      </c>
      <c r="W1493" s="676">
        <v>400</v>
      </c>
      <c r="X1493" s="678">
        <v>320</v>
      </c>
      <c r="Y1493" s="679">
        <v>128000</v>
      </c>
      <c r="Z1493" s="443">
        <v>0.55000000000000004</v>
      </c>
      <c r="AA1493" s="682">
        <f>Y1493*Z1493</f>
        <v>70400</v>
      </c>
      <c r="AB1493" s="682"/>
      <c r="AC1493" s="683">
        <v>0</v>
      </c>
      <c r="AD1493" s="692"/>
      <c r="AE1493" s="441"/>
      <c r="AF1493" s="695">
        <f>AA1493+AD1493+AE1493</f>
        <v>70400</v>
      </c>
      <c r="AG1493" s="676" t="s">
        <v>47</v>
      </c>
      <c r="AH1493" s="676"/>
      <c r="AI1493" s="685" t="s">
        <v>2420</v>
      </c>
      <c r="AJ1493" s="676" t="s">
        <v>2426</v>
      </c>
      <c r="AK1493" s="696" t="s">
        <v>2427</v>
      </c>
      <c r="AL1493" s="676">
        <v>87107</v>
      </c>
      <c r="AM1493" s="676" t="s">
        <v>52</v>
      </c>
      <c r="AN1493" s="676"/>
      <c r="AO1493" s="442"/>
      <c r="AP1493" s="688"/>
      <c r="AQ1493" s="688" t="s">
        <v>37</v>
      </c>
      <c r="AR1493" s="688"/>
      <c r="AS1493" s="562"/>
      <c r="AT1493" s="697"/>
      <c r="AU1493" s="697"/>
      <c r="AV1493" s="662">
        <v>0.55000000000000004</v>
      </c>
      <c r="AW1493" s="673">
        <f>U1493</f>
        <v>0</v>
      </c>
      <c r="AX1493" s="673" cm="1">
        <f t="array" ref="AX1493">SUM(MID(0&amp;AW1493,LARGE(INDEX(ISNUMBER(--MID(AW1493,ROW($1:$8),1))*ROW($1:$8),),ROW($1:$8))+1,1)*10^ROW($1:$8)/10)</f>
        <v>0</v>
      </c>
      <c r="AY1493" s="673" t="e">
        <f>VLOOKUP($AX1493,'Item Master Data'!$A:$F,3,FALSE)</f>
        <v>#N/A</v>
      </c>
      <c r="AZ1493" s="673" t="e">
        <f>VLOOKUP($AX1493,'Item Master Data'!$A:$F,6,FALSE)</f>
        <v>#N/A</v>
      </c>
      <c r="BA1493" s="673" t="e">
        <f>X1493/BB1493</f>
        <v>#N/A</v>
      </c>
      <c r="BB1493" s="673" t="e">
        <f>VLOOKUP(AX1493,'Item Master Data'!$A:$G,7,FALSE)</f>
        <v>#N/A</v>
      </c>
      <c r="BC1493" s="673"/>
      <c r="BD1493" s="673" t="e">
        <f>W1493-AZ1493</f>
        <v>#N/A</v>
      </c>
    </row>
    <row r="1494" spans="1:56">
      <c r="A1494" s="544"/>
      <c r="B1494" s="724">
        <v>44630</v>
      </c>
      <c r="C1494" s="724">
        <v>44630</v>
      </c>
      <c r="D1494" s="687" t="s">
        <v>3247</v>
      </c>
      <c r="E1494" s="676" t="s">
        <v>1292</v>
      </c>
      <c r="F1494" s="676"/>
      <c r="G1494" s="676">
        <v>2022</v>
      </c>
      <c r="H1494" s="442">
        <v>8</v>
      </c>
      <c r="I1494" s="676" t="s">
        <v>1699</v>
      </c>
      <c r="J1494" s="677"/>
      <c r="K1494" s="685" t="s">
        <v>3715</v>
      </c>
      <c r="L1494" s="676" t="s">
        <v>3249</v>
      </c>
      <c r="M1494" s="689">
        <v>44630</v>
      </c>
      <c r="N1494" s="689">
        <v>44774</v>
      </c>
      <c r="O1494" s="689"/>
      <c r="P1494" s="333"/>
      <c r="Q1494" s="333"/>
      <c r="R1494" s="333"/>
      <c r="S1494" s="442" t="s">
        <v>2425</v>
      </c>
      <c r="T1494" s="442">
        <v>60</v>
      </c>
      <c r="U1494" s="676"/>
      <c r="V1494" s="442" t="s">
        <v>973</v>
      </c>
      <c r="W1494" s="676">
        <v>400</v>
      </c>
      <c r="X1494" s="678">
        <v>704</v>
      </c>
      <c r="Y1494" s="679">
        <v>281600</v>
      </c>
      <c r="Z1494" s="443">
        <v>0.57999999999999996</v>
      </c>
      <c r="AA1494" s="682">
        <f>Y1494*Z1494</f>
        <v>163328</v>
      </c>
      <c r="AB1494" s="682"/>
      <c r="AC1494" s="683">
        <v>0</v>
      </c>
      <c r="AD1494" s="692"/>
      <c r="AE1494" s="684"/>
      <c r="AF1494" s="695">
        <f>AA1494+AD1494+AE1494</f>
        <v>163328</v>
      </c>
      <c r="AG1494" s="442" t="s">
        <v>47</v>
      </c>
      <c r="AH1494" s="676"/>
      <c r="AI1494" s="685" t="s">
        <v>2420</v>
      </c>
      <c r="AJ1494" s="676" t="s">
        <v>3716</v>
      </c>
      <c r="AK1494" s="696" t="s">
        <v>3706</v>
      </c>
      <c r="AL1494" s="676">
        <v>3064</v>
      </c>
      <c r="AM1494" s="676" t="s">
        <v>52</v>
      </c>
      <c r="AN1494" s="676"/>
      <c r="AO1494" s="442"/>
      <c r="AP1494" s="688"/>
      <c r="AQ1494" s="688" t="s">
        <v>37</v>
      </c>
      <c r="AR1494" s="688"/>
      <c r="AS1494" s="562"/>
      <c r="AT1494" s="697"/>
      <c r="AU1494" s="697"/>
      <c r="AV1494" s="662">
        <v>0.55000000000000004</v>
      </c>
      <c r="AW1494" s="673">
        <f>U1494</f>
        <v>0</v>
      </c>
      <c r="AX1494" s="673" cm="1">
        <f t="array" ref="AX1494">SUM(MID(0&amp;AW1494,LARGE(INDEX(ISNUMBER(--MID(AW1494,ROW($1:$8),1))*ROW($1:$8),),ROW($1:$8))+1,1)*10^ROW($1:$8)/10)</f>
        <v>0</v>
      </c>
      <c r="AY1494" s="673" t="e">
        <f>VLOOKUP($AX1494,'Item Master Data'!$A:$F,3,FALSE)</f>
        <v>#N/A</v>
      </c>
      <c r="AZ1494" s="673" t="e">
        <f>VLOOKUP($AX1494,'Item Master Data'!$A:$F,6,FALSE)</f>
        <v>#N/A</v>
      </c>
      <c r="BA1494" s="673" t="e">
        <f>X1494/BB1494</f>
        <v>#N/A</v>
      </c>
      <c r="BB1494" s="673" t="e">
        <f>VLOOKUP(AX1494,'Item Master Data'!$A:$G,7,FALSE)</f>
        <v>#N/A</v>
      </c>
      <c r="BC1494" s="673"/>
      <c r="BD1494" s="673" t="e">
        <f>W1494-AZ1494</f>
        <v>#N/A</v>
      </c>
    </row>
    <row r="1495" spans="1:56">
      <c r="A1495" s="544"/>
      <c r="B1495" s="724">
        <v>44656</v>
      </c>
      <c r="C1495" s="724">
        <v>44656</v>
      </c>
      <c r="D1495" s="687" t="s">
        <v>3247</v>
      </c>
      <c r="E1495" s="676" t="s">
        <v>3707</v>
      </c>
      <c r="F1495" s="442"/>
      <c r="G1495" s="676">
        <v>2022</v>
      </c>
      <c r="H1495" s="442">
        <v>8</v>
      </c>
      <c r="I1495" s="676"/>
      <c r="J1495" s="677"/>
      <c r="K1495" s="685" t="s">
        <v>3717</v>
      </c>
      <c r="L1495" s="676" t="s">
        <v>3249</v>
      </c>
      <c r="M1495" s="689">
        <v>44655</v>
      </c>
      <c r="N1495" s="689">
        <v>44795</v>
      </c>
      <c r="O1495" s="689"/>
      <c r="P1495" s="333"/>
      <c r="Q1495" s="333"/>
      <c r="R1495" s="333"/>
      <c r="S1495" s="442" t="s">
        <v>2425</v>
      </c>
      <c r="T1495" s="442">
        <v>60</v>
      </c>
      <c r="U1495" s="442"/>
      <c r="V1495" s="676" t="s">
        <v>986</v>
      </c>
      <c r="W1495" s="676">
        <v>365</v>
      </c>
      <c r="X1495" s="678">
        <v>320</v>
      </c>
      <c r="Y1495" s="679">
        <v>116800</v>
      </c>
      <c r="Z1495" s="443">
        <v>0.56000000000000005</v>
      </c>
      <c r="AA1495" s="682">
        <f>Y1495*Z1495</f>
        <v>65408.000000000007</v>
      </c>
      <c r="AB1495" s="682"/>
      <c r="AC1495" s="683">
        <v>0</v>
      </c>
      <c r="AD1495" s="692"/>
      <c r="AE1495" s="441"/>
      <c r="AF1495" s="695">
        <f>AA1495+AD1495+AE1495</f>
        <v>65408.000000000007</v>
      </c>
      <c r="AG1495" s="676" t="s">
        <v>47</v>
      </c>
      <c r="AH1495" s="676"/>
      <c r="AI1495" s="685" t="s">
        <v>2420</v>
      </c>
      <c r="AJ1495" s="676" t="s">
        <v>3709</v>
      </c>
      <c r="AK1495" s="696" t="s">
        <v>1100</v>
      </c>
      <c r="AL1495" s="676">
        <v>1085</v>
      </c>
      <c r="AM1495" s="676" t="s">
        <v>52</v>
      </c>
      <c r="AN1495" s="676"/>
      <c r="AO1495" s="442"/>
      <c r="AP1495" s="688"/>
      <c r="AQ1495" s="688" t="s">
        <v>37</v>
      </c>
      <c r="AR1495" s="688"/>
      <c r="AS1495" s="562"/>
      <c r="AT1495" s="697"/>
      <c r="AU1495" s="697"/>
      <c r="AV1495" s="662">
        <v>0.55000000000000004</v>
      </c>
      <c r="AW1495" s="673">
        <f>U1495</f>
        <v>0</v>
      </c>
      <c r="AX1495" s="673" cm="1">
        <f t="array" ref="AX1495">SUM(MID(0&amp;AW1495,LARGE(INDEX(ISNUMBER(--MID(AW1495,ROW($1:$8),1))*ROW($1:$8),),ROW($1:$8))+1,1)*10^ROW($1:$8)/10)</f>
        <v>0</v>
      </c>
      <c r="AY1495" s="673" t="e">
        <f>VLOOKUP($AX1495,'Item Master Data'!$A:$F,3,FALSE)</f>
        <v>#N/A</v>
      </c>
      <c r="AZ1495" s="673" t="e">
        <f>VLOOKUP($AX1495,'Item Master Data'!$A:$F,6,FALSE)</f>
        <v>#N/A</v>
      </c>
      <c r="BA1495" s="673" t="e">
        <f>X1495/BB1495</f>
        <v>#N/A</v>
      </c>
      <c r="BB1495" s="673" t="e">
        <f>VLOOKUP(AX1495,'Item Master Data'!$A:$G,7,FALSE)</f>
        <v>#N/A</v>
      </c>
      <c r="BC1495" s="673"/>
      <c r="BD1495" s="673" t="e">
        <f>W1495-AZ1495</f>
        <v>#N/A</v>
      </c>
    </row>
    <row r="1496" spans="1:56">
      <c r="A1496" s="544"/>
      <c r="B1496" s="724"/>
      <c r="C1496" s="724" t="s">
        <v>3548</v>
      </c>
      <c r="D1496" s="687" t="s">
        <v>3247</v>
      </c>
      <c r="E1496" s="676" t="s">
        <v>3315</v>
      </c>
      <c r="F1496" s="442"/>
      <c r="G1496" s="676">
        <v>2022</v>
      </c>
      <c r="H1496" s="442">
        <v>8</v>
      </c>
      <c r="I1496" s="676"/>
      <c r="J1496" s="677"/>
      <c r="K1496" s="685" t="s">
        <v>3549</v>
      </c>
      <c r="L1496" s="676" t="s">
        <v>3249</v>
      </c>
      <c r="M1496" s="689">
        <v>44581</v>
      </c>
      <c r="N1496" s="689">
        <v>44804</v>
      </c>
      <c r="O1496" s="689"/>
      <c r="P1496" s="333"/>
      <c r="Q1496" s="333"/>
      <c r="R1496" s="333"/>
      <c r="S1496" s="442" t="s">
        <v>2425</v>
      </c>
      <c r="T1496" s="442">
        <v>72</v>
      </c>
      <c r="U1496" s="442"/>
      <c r="V1496" s="676" t="s">
        <v>2356</v>
      </c>
      <c r="W1496" s="676">
        <v>480</v>
      </c>
      <c r="X1496" s="678">
        <v>406</v>
      </c>
      <c r="Y1496" s="679">
        <v>194880</v>
      </c>
      <c r="Z1496" s="443">
        <v>0.48</v>
      </c>
      <c r="AA1496" s="682">
        <f>Y1496*Z1496</f>
        <v>93542.399999999994</v>
      </c>
      <c r="AB1496" s="682"/>
      <c r="AC1496" s="683">
        <v>0</v>
      </c>
      <c r="AD1496" s="692"/>
      <c r="AE1496" s="441"/>
      <c r="AF1496" s="695">
        <f>AA1496+AD1496+AE1496</f>
        <v>93542.399999999994</v>
      </c>
      <c r="AG1496" s="676" t="s">
        <v>47</v>
      </c>
      <c r="AH1496" s="676"/>
      <c r="AI1496" s="685">
        <v>30</v>
      </c>
      <c r="AJ1496" s="676" t="s">
        <v>3550</v>
      </c>
      <c r="AK1496" s="696" t="s">
        <v>2408</v>
      </c>
      <c r="AL1496" s="676">
        <v>81623</v>
      </c>
      <c r="AM1496" s="676" t="s">
        <v>52</v>
      </c>
      <c r="AN1496" s="676"/>
      <c r="AO1496" s="442"/>
      <c r="AP1496" s="688"/>
      <c r="AQ1496" s="688" t="s">
        <v>37</v>
      </c>
      <c r="AR1496" s="688"/>
      <c r="AS1496" s="562"/>
      <c r="AT1496" s="697"/>
      <c r="AU1496" s="697"/>
      <c r="AV1496" s="662"/>
      <c r="AW1496" s="673">
        <f>U1496</f>
        <v>0</v>
      </c>
      <c r="AX1496" s="673" cm="1">
        <f t="array" ref="AX1496">SUM(MID(0&amp;AW1496,LARGE(INDEX(ISNUMBER(--MID(AW1496,ROW($1:$8),1))*ROW($1:$8),),ROW($1:$8))+1,1)*10^ROW($1:$8)/10)</f>
        <v>0</v>
      </c>
      <c r="AY1496" s="673" t="e">
        <f>VLOOKUP($AX1496,'Item Master Data'!$A:$F,3,FALSE)</f>
        <v>#N/A</v>
      </c>
      <c r="AZ1496" s="673" t="e">
        <f>VLOOKUP($AX1496,'Item Master Data'!$A:$F,6,FALSE)</f>
        <v>#N/A</v>
      </c>
      <c r="BA1496" s="673" t="e">
        <f>X1496/BB1496</f>
        <v>#N/A</v>
      </c>
      <c r="BB1496" s="673" t="e">
        <f>VLOOKUP(AX1496,'Item Master Data'!$A:$G,7,FALSE)</f>
        <v>#N/A</v>
      </c>
      <c r="BC1496" s="673"/>
      <c r="BD1496" s="673" t="e">
        <f>W1496-AZ1496</f>
        <v>#N/A</v>
      </c>
    </row>
    <row r="1497" spans="1:56">
      <c r="A1497" s="544"/>
      <c r="B1497" s="724"/>
      <c r="C1497" s="724"/>
      <c r="D1497" s="687" t="s">
        <v>3247</v>
      </c>
      <c r="E1497" s="676"/>
      <c r="F1497" s="442"/>
      <c r="G1497" s="676">
        <v>2022</v>
      </c>
      <c r="H1497" s="442">
        <v>8</v>
      </c>
      <c r="I1497" s="676"/>
      <c r="J1497" s="333"/>
      <c r="K1497" s="685" t="s">
        <v>3530</v>
      </c>
      <c r="L1497" s="676" t="s">
        <v>2405</v>
      </c>
      <c r="M1497" s="689">
        <v>44538</v>
      </c>
      <c r="N1497" s="689">
        <v>44774</v>
      </c>
      <c r="O1497" s="689"/>
      <c r="P1497" s="333"/>
      <c r="Q1497" s="333"/>
      <c r="R1497" s="333"/>
      <c r="S1497" s="442" t="s">
        <v>2425</v>
      </c>
      <c r="T1497" s="442">
        <v>60</v>
      </c>
      <c r="U1497" s="442">
        <v>49401140</v>
      </c>
      <c r="V1497" s="676" t="s">
        <v>985</v>
      </c>
      <c r="W1497" s="676">
        <v>400</v>
      </c>
      <c r="X1497" s="678">
        <v>3840</v>
      </c>
      <c r="Y1497" s="679">
        <v>1536000</v>
      </c>
      <c r="Z1497" s="443">
        <v>0.52</v>
      </c>
      <c r="AA1497" s="682">
        <f>Y1497*Z1497</f>
        <v>798720</v>
      </c>
      <c r="AB1497" s="682"/>
      <c r="AC1497" s="444">
        <v>0</v>
      </c>
      <c r="AD1497" s="692"/>
      <c r="AE1497" s="441"/>
      <c r="AF1497" s="695">
        <f>AA1497+AD1497+AE1497</f>
        <v>798720</v>
      </c>
      <c r="AG1497" s="676" t="s">
        <v>1073</v>
      </c>
      <c r="AH1497" s="676"/>
      <c r="AI1497" s="685" t="s">
        <v>2488</v>
      </c>
      <c r="AJ1497" s="676" t="s">
        <v>2436</v>
      </c>
      <c r="AK1497" s="696" t="s">
        <v>2408</v>
      </c>
      <c r="AL1497" s="676">
        <v>80223</v>
      </c>
      <c r="AM1497" s="676" t="s">
        <v>52</v>
      </c>
      <c r="AN1497" s="676" t="s">
        <v>1076</v>
      </c>
      <c r="AO1497" s="442"/>
      <c r="AP1497" s="688"/>
      <c r="AQ1497" s="688" t="s">
        <v>37</v>
      </c>
      <c r="AR1497" s="688"/>
      <c r="AS1497" s="562"/>
      <c r="AT1497" s="697"/>
      <c r="AU1497" s="697"/>
      <c r="AV1497" s="662"/>
      <c r="AW1497" s="673">
        <f>U1497</f>
        <v>49401140</v>
      </c>
      <c r="AX1497" s="673" cm="1">
        <f t="array" ref="AX1497">SUM(MID(0&amp;AW1497,LARGE(INDEX(ISNUMBER(--MID(AW1497,ROW($1:$8),1))*ROW($1:$8),),ROW($1:$8))+1,1)*10^ROW($1:$8)/10)</f>
        <v>49401140</v>
      </c>
      <c r="AY1497" s="673" t="str">
        <f>VLOOKUP($AX1497,'Item Master Data'!$A:$F,3,FALSE)</f>
        <v>Q.PEAK DUO BLK ML G10.a+</v>
      </c>
      <c r="AZ1497" s="673">
        <f>VLOOKUP($AX1497,'Item Master Data'!$A:$F,6,FALSE)</f>
        <v>400</v>
      </c>
      <c r="BA1497" s="673">
        <f>X1497/BB1497</f>
        <v>120</v>
      </c>
      <c r="BB1497" s="673">
        <f>VLOOKUP(AX1497,'Item Master Data'!$A:$G,7,FALSE)</f>
        <v>32</v>
      </c>
      <c r="BC1497" s="673"/>
      <c r="BD1497" s="673">
        <f>W1497-AZ1497</f>
        <v>0</v>
      </c>
    </row>
    <row r="1498" spans="1:56">
      <c r="A1498" s="544"/>
      <c r="B1498" s="724">
        <v>44631</v>
      </c>
      <c r="C1498" s="724">
        <v>44631</v>
      </c>
      <c r="D1498" s="687" t="s">
        <v>3247</v>
      </c>
      <c r="E1498" s="676" t="s">
        <v>3276</v>
      </c>
      <c r="F1498" s="442"/>
      <c r="G1498" s="676">
        <v>2022</v>
      </c>
      <c r="H1498" s="442">
        <v>8</v>
      </c>
      <c r="I1498" s="676"/>
      <c r="J1498" s="677"/>
      <c r="K1498" s="685" t="s">
        <v>3534</v>
      </c>
      <c r="L1498" s="676" t="s">
        <v>3295</v>
      </c>
      <c r="M1498" s="689">
        <v>44504</v>
      </c>
      <c r="N1498" s="689">
        <v>44775</v>
      </c>
      <c r="O1498" s="689" t="s">
        <v>1289</v>
      </c>
      <c r="P1498" s="333"/>
      <c r="Q1498" s="333"/>
      <c r="R1498" s="333"/>
      <c r="S1498" s="442" t="s">
        <v>2425</v>
      </c>
      <c r="T1498" s="442">
        <v>60</v>
      </c>
      <c r="U1498" s="442">
        <v>49401140</v>
      </c>
      <c r="V1498" s="676" t="s">
        <v>973</v>
      </c>
      <c r="W1498" s="676">
        <v>400</v>
      </c>
      <c r="X1498" s="678">
        <v>768</v>
      </c>
      <c r="Y1498" s="679">
        <v>307200</v>
      </c>
      <c r="Z1498" s="443">
        <v>0.55000000000000004</v>
      </c>
      <c r="AA1498" s="682">
        <f>Y1498*Z1498</f>
        <v>168960</v>
      </c>
      <c r="AB1498" s="682"/>
      <c r="AC1498" s="683">
        <v>0</v>
      </c>
      <c r="AD1498" s="692"/>
      <c r="AE1498" s="441"/>
      <c r="AF1498" s="695">
        <f>AA1498+AD1498+AE1498</f>
        <v>168960</v>
      </c>
      <c r="AG1498" s="676" t="s">
        <v>1073</v>
      </c>
      <c r="AH1498" s="676"/>
      <c r="AI1498" s="685" t="s">
        <v>2488</v>
      </c>
      <c r="AJ1498" s="676" t="s">
        <v>3297</v>
      </c>
      <c r="AK1498" s="696" t="s">
        <v>1149</v>
      </c>
      <c r="AL1498" s="676">
        <v>79936</v>
      </c>
      <c r="AM1498" s="676" t="s">
        <v>52</v>
      </c>
      <c r="AN1498" s="676"/>
      <c r="AO1498" s="442"/>
      <c r="AP1498" s="688"/>
      <c r="AQ1498" s="688" t="s">
        <v>37</v>
      </c>
      <c r="AR1498" s="688" t="s">
        <v>3298</v>
      </c>
      <c r="AS1498" s="562"/>
      <c r="AT1498" s="697"/>
      <c r="AU1498" s="697"/>
      <c r="AV1498" s="662">
        <v>0.49</v>
      </c>
      <c r="AW1498" s="673">
        <f>U1498</f>
        <v>49401140</v>
      </c>
      <c r="AX1498" s="673" cm="1">
        <f t="array" ref="AX1498">SUM(MID(0&amp;AW1498,LARGE(INDEX(ISNUMBER(--MID(AW1498,ROW($1:$8),1))*ROW($1:$8),),ROW($1:$8))+1,1)*10^ROW($1:$8)/10)</f>
        <v>49401140</v>
      </c>
      <c r="AY1498" s="673" t="str">
        <f>VLOOKUP($AX1498,'Item Master Data'!$A:$F,3,FALSE)</f>
        <v>Q.PEAK DUO BLK ML G10.a+</v>
      </c>
      <c r="AZ1498" s="673">
        <f>VLOOKUP($AX1498,'Item Master Data'!$A:$F,6,FALSE)</f>
        <v>400</v>
      </c>
      <c r="BA1498" s="673">
        <f>X1498/BB1498</f>
        <v>24</v>
      </c>
      <c r="BB1498" s="673">
        <f>VLOOKUP(AX1498,'Item Master Data'!$A:$G,7,FALSE)</f>
        <v>32</v>
      </c>
      <c r="BC1498" s="673"/>
      <c r="BD1498" s="673">
        <f>W1498-AZ1498</f>
        <v>0</v>
      </c>
    </row>
    <row r="1499" spans="1:56">
      <c r="A1499" s="544"/>
      <c r="B1499" s="724">
        <v>44644</v>
      </c>
      <c r="C1499" s="724">
        <v>44644</v>
      </c>
      <c r="D1499" s="687" t="s">
        <v>3247</v>
      </c>
      <c r="E1499" s="676" t="s">
        <v>3419</v>
      </c>
      <c r="F1499" s="442"/>
      <c r="G1499" s="676">
        <v>2022</v>
      </c>
      <c r="H1499" s="442">
        <v>8</v>
      </c>
      <c r="I1499" s="676" t="s">
        <v>1699</v>
      </c>
      <c r="J1499" s="677"/>
      <c r="K1499" s="685" t="s">
        <v>3552</v>
      </c>
      <c r="L1499" s="676" t="s">
        <v>3295</v>
      </c>
      <c r="M1499" s="689">
        <v>44644</v>
      </c>
      <c r="N1499" s="689">
        <v>44774</v>
      </c>
      <c r="O1499" s="689"/>
      <c r="P1499" s="333"/>
      <c r="Q1499" s="333"/>
      <c r="R1499" s="333"/>
      <c r="S1499" s="442" t="s">
        <v>2425</v>
      </c>
      <c r="T1499" s="442">
        <v>60</v>
      </c>
      <c r="U1499" s="442"/>
      <c r="V1499" s="676" t="s">
        <v>973</v>
      </c>
      <c r="W1499" s="676">
        <v>400</v>
      </c>
      <c r="X1499" s="678">
        <v>2304</v>
      </c>
      <c r="Y1499" s="679">
        <v>921600</v>
      </c>
      <c r="Z1499" s="443">
        <v>0.55000000000000004</v>
      </c>
      <c r="AA1499" s="682">
        <f>Y1499*Z1499</f>
        <v>506880.00000000006</v>
      </c>
      <c r="AB1499" s="682"/>
      <c r="AC1499" s="683">
        <v>0</v>
      </c>
      <c r="AD1499" s="692"/>
      <c r="AE1499" s="441"/>
      <c r="AF1499" s="695">
        <f>AA1499+AD1499+AE1499</f>
        <v>506880.00000000006</v>
      </c>
      <c r="AG1499" s="676" t="s">
        <v>1073</v>
      </c>
      <c r="AH1499" s="676">
        <v>60</v>
      </c>
      <c r="AI1499" s="685"/>
      <c r="AJ1499" s="676" t="s">
        <v>3536</v>
      </c>
      <c r="AK1499" s="696" t="s">
        <v>1149</v>
      </c>
      <c r="AL1499" s="676">
        <v>79936</v>
      </c>
      <c r="AM1499" s="676" t="s">
        <v>52</v>
      </c>
      <c r="AN1499" s="676"/>
      <c r="AO1499" s="442"/>
      <c r="AP1499" s="688"/>
      <c r="AQ1499" s="688" t="s">
        <v>37</v>
      </c>
      <c r="AR1499" s="688"/>
      <c r="AS1499" s="562"/>
      <c r="AT1499" s="697"/>
      <c r="AU1499" s="697"/>
      <c r="AV1499" s="662">
        <v>0.5</v>
      </c>
      <c r="AW1499" s="673">
        <f>U1499</f>
        <v>0</v>
      </c>
      <c r="AX1499" s="673" cm="1">
        <f t="array" ref="AX1499">SUM(MID(0&amp;AW1499,LARGE(INDEX(ISNUMBER(--MID(AW1499,ROW($1:$8),1))*ROW($1:$8),),ROW($1:$8))+1,1)*10^ROW($1:$8)/10)</f>
        <v>0</v>
      </c>
      <c r="AY1499" s="673" t="e">
        <f>VLOOKUP($AX1499,'Item Master Data'!$A:$F,3,FALSE)</f>
        <v>#N/A</v>
      </c>
      <c r="AZ1499" s="673" t="e">
        <f>VLOOKUP($AX1499,'Item Master Data'!$A:$F,6,FALSE)</f>
        <v>#N/A</v>
      </c>
      <c r="BA1499" s="673" t="e">
        <f>X1499/BB1499</f>
        <v>#N/A</v>
      </c>
      <c r="BB1499" s="673" t="e">
        <f>VLOOKUP(AX1499,'Item Master Data'!$A:$G,7,FALSE)</f>
        <v>#N/A</v>
      </c>
      <c r="BC1499" s="673"/>
      <c r="BD1499" s="673" t="e">
        <f>W1499-AZ1499</f>
        <v>#N/A</v>
      </c>
    </row>
    <row r="1500" spans="1:56">
      <c r="A1500" s="544"/>
      <c r="B1500" s="724"/>
      <c r="C1500" s="724"/>
      <c r="D1500" s="687" t="s">
        <v>3247</v>
      </c>
      <c r="E1500" s="676"/>
      <c r="F1500" s="442"/>
      <c r="G1500" s="676">
        <v>2022</v>
      </c>
      <c r="H1500" s="442">
        <v>8</v>
      </c>
      <c r="I1500" s="676"/>
      <c r="J1500" s="677"/>
      <c r="K1500" s="685" t="s">
        <v>3553</v>
      </c>
      <c r="L1500" s="676" t="s">
        <v>3512</v>
      </c>
      <c r="M1500" s="689">
        <v>44531</v>
      </c>
      <c r="N1500" s="689">
        <v>44835</v>
      </c>
      <c r="O1500" s="689"/>
      <c r="P1500" s="333"/>
      <c r="Q1500" s="333"/>
      <c r="R1500" s="333"/>
      <c r="S1500" s="442" t="s">
        <v>2425</v>
      </c>
      <c r="T1500" s="442">
        <v>60</v>
      </c>
      <c r="U1500" s="442" t="s">
        <v>1113</v>
      </c>
      <c r="V1500" s="442" t="s">
        <v>986</v>
      </c>
      <c r="W1500" s="676">
        <v>360</v>
      </c>
      <c r="X1500" s="678">
        <v>1664</v>
      </c>
      <c r="Y1500" s="679">
        <v>599040</v>
      </c>
      <c r="Z1500" s="443">
        <v>0.5</v>
      </c>
      <c r="AA1500" s="682">
        <f>Y1500*Z1500</f>
        <v>299520</v>
      </c>
      <c r="AB1500" s="682"/>
      <c r="AC1500" s="683">
        <v>0</v>
      </c>
      <c r="AD1500" s="692"/>
      <c r="AE1500" s="441"/>
      <c r="AF1500" s="695">
        <f>AA1500+AD1500+AE1500</f>
        <v>299520</v>
      </c>
      <c r="AG1500" s="442" t="s">
        <v>1073</v>
      </c>
      <c r="AH1500" s="676"/>
      <c r="AI1500" s="685" t="s">
        <v>2488</v>
      </c>
      <c r="AJ1500" s="676" t="s">
        <v>3513</v>
      </c>
      <c r="AK1500" s="696" t="s">
        <v>1408</v>
      </c>
      <c r="AL1500" s="676">
        <v>89502</v>
      </c>
      <c r="AM1500" s="676" t="s">
        <v>52</v>
      </c>
      <c r="AN1500" s="676"/>
      <c r="AO1500" s="442"/>
      <c r="AP1500" s="688"/>
      <c r="AQ1500" s="688" t="s">
        <v>37</v>
      </c>
      <c r="AR1500" s="688"/>
      <c r="AS1500" s="562"/>
      <c r="AT1500" s="697"/>
      <c r="AU1500" s="697"/>
      <c r="AV1500" s="662"/>
      <c r="AW1500" s="673" t="str">
        <f>U1500</f>
        <v>TBD</v>
      </c>
      <c r="AX1500" s="673" cm="1">
        <f t="array" ref="AX1500">SUM(MID(0&amp;AW1500,LARGE(INDEX(ISNUMBER(--MID(AW1500,ROW($1:$8),1))*ROW($1:$8),),ROW($1:$8))+1,1)*10^ROW($1:$8)/10)</f>
        <v>0</v>
      </c>
      <c r="AY1500" s="673" t="e">
        <f>VLOOKUP($AX1500,'Item Master Data'!$A:$F,3,FALSE)</f>
        <v>#N/A</v>
      </c>
      <c r="AZ1500" s="673" t="e">
        <f>VLOOKUP($AX1500,'Item Master Data'!$A:$F,6,FALSE)</f>
        <v>#N/A</v>
      </c>
      <c r="BA1500" s="673" t="e">
        <f>X1500/BB1500</f>
        <v>#N/A</v>
      </c>
      <c r="BB1500" s="673" t="e">
        <f>VLOOKUP(AX1500,'Item Master Data'!$A:$G,7,FALSE)</f>
        <v>#N/A</v>
      </c>
      <c r="BC1500" s="673"/>
      <c r="BD1500" s="673" t="e">
        <f>W1500-AZ1500</f>
        <v>#N/A</v>
      </c>
    </row>
    <row r="1501" spans="1:56">
      <c r="A1501" s="544"/>
      <c r="B1501" s="724">
        <v>44657</v>
      </c>
      <c r="C1501" s="724">
        <v>44657</v>
      </c>
      <c r="D1501" s="687" t="s">
        <v>3247</v>
      </c>
      <c r="E1501" s="676"/>
      <c r="F1501" s="442"/>
      <c r="G1501" s="676">
        <v>2022</v>
      </c>
      <c r="H1501" s="442">
        <v>8</v>
      </c>
      <c r="I1501" s="676" t="s">
        <v>1699</v>
      </c>
      <c r="J1501" s="677"/>
      <c r="K1501" s="685" t="s">
        <v>3691</v>
      </c>
      <c r="L1501" s="676" t="s">
        <v>3483</v>
      </c>
      <c r="M1501" s="689">
        <v>44650</v>
      </c>
      <c r="N1501" s="689">
        <v>44774</v>
      </c>
      <c r="O1501" s="689"/>
      <c r="P1501" s="333"/>
      <c r="Q1501" s="333"/>
      <c r="R1501" s="333"/>
      <c r="S1501" s="442" t="s">
        <v>2425</v>
      </c>
      <c r="T1501" s="442">
        <v>60</v>
      </c>
      <c r="U1501" s="442"/>
      <c r="V1501" s="442" t="s">
        <v>973</v>
      </c>
      <c r="W1501" s="676">
        <v>400</v>
      </c>
      <c r="X1501" s="678">
        <v>832</v>
      </c>
      <c r="Y1501" s="679">
        <v>332800</v>
      </c>
      <c r="Z1501" s="443">
        <v>0.55500000000000005</v>
      </c>
      <c r="AA1501" s="682">
        <f>Y1501*Z1501</f>
        <v>184704.00000000003</v>
      </c>
      <c r="AB1501" s="682"/>
      <c r="AC1501" s="683">
        <v>0</v>
      </c>
      <c r="AD1501" s="692"/>
      <c r="AE1501" s="441"/>
      <c r="AF1501" s="695">
        <f>AA1501+AD1501+AE1501</f>
        <v>184704.00000000003</v>
      </c>
      <c r="AG1501" s="442" t="s">
        <v>1073</v>
      </c>
      <c r="AH1501" s="676"/>
      <c r="AI1501" s="685" t="s">
        <v>2488</v>
      </c>
      <c r="AJ1501" s="676" t="s">
        <v>3689</v>
      </c>
      <c r="AK1501" s="696" t="s">
        <v>3690</v>
      </c>
      <c r="AL1501" s="676">
        <v>63110</v>
      </c>
      <c r="AM1501" s="676" t="s">
        <v>52</v>
      </c>
      <c r="AN1501" s="676"/>
      <c r="AO1501" s="442"/>
      <c r="AP1501" s="688"/>
      <c r="AQ1501" s="688" t="s">
        <v>37</v>
      </c>
      <c r="AR1501" s="688"/>
      <c r="AS1501" s="562"/>
      <c r="AT1501" s="697"/>
      <c r="AU1501" s="697"/>
      <c r="AV1501" s="662">
        <v>0.51</v>
      </c>
      <c r="AW1501" s="673">
        <f>U1501</f>
        <v>0</v>
      </c>
      <c r="AX1501" s="673" cm="1">
        <f t="array" ref="AX1501">SUM(MID(0&amp;AW1501,LARGE(INDEX(ISNUMBER(--MID(AW1501,ROW($1:$8),1))*ROW($1:$8),),ROW($1:$8))+1,1)*10^ROW($1:$8)/10)</f>
        <v>0</v>
      </c>
      <c r="AY1501" s="673" t="e">
        <f>VLOOKUP($AX1501,'Item Master Data'!$A:$F,3,FALSE)</f>
        <v>#N/A</v>
      </c>
      <c r="AZ1501" s="673" t="e">
        <f>VLOOKUP($AX1501,'Item Master Data'!$A:$F,6,FALSE)</f>
        <v>#N/A</v>
      </c>
      <c r="BA1501" s="673" t="e">
        <f>X1501/BB1501</f>
        <v>#N/A</v>
      </c>
      <c r="BB1501" s="673" t="e">
        <f>VLOOKUP(AX1501,'Item Master Data'!$A:$G,7,FALSE)</f>
        <v>#N/A</v>
      </c>
      <c r="BC1501" s="673"/>
      <c r="BD1501" s="673" t="e">
        <f>W1501-AZ1501</f>
        <v>#N/A</v>
      </c>
    </row>
    <row r="1502" spans="1:56">
      <c r="A1502" s="544"/>
      <c r="B1502" s="724"/>
      <c r="C1502" s="724"/>
      <c r="D1502" s="687" t="s">
        <v>3247</v>
      </c>
      <c r="E1502" s="676"/>
      <c r="F1502" s="442"/>
      <c r="G1502" s="676">
        <v>2022</v>
      </c>
      <c r="H1502" s="442">
        <v>8</v>
      </c>
      <c r="I1502" s="676"/>
      <c r="J1502" s="677"/>
      <c r="K1502" s="685" t="s">
        <v>3680</v>
      </c>
      <c r="L1502" s="676" t="s">
        <v>3340</v>
      </c>
      <c r="M1502" s="689">
        <v>44516</v>
      </c>
      <c r="N1502" s="689">
        <v>44651</v>
      </c>
      <c r="O1502" s="689"/>
      <c r="P1502" s="333"/>
      <c r="Q1502" s="333"/>
      <c r="R1502" s="333"/>
      <c r="S1502" s="442" t="s">
        <v>1580</v>
      </c>
      <c r="T1502" s="442">
        <v>60</v>
      </c>
      <c r="U1502" s="442">
        <v>49401140</v>
      </c>
      <c r="V1502" s="676" t="s">
        <v>973</v>
      </c>
      <c r="W1502" s="676">
        <v>400</v>
      </c>
      <c r="X1502" s="678">
        <v>768</v>
      </c>
      <c r="Y1502" s="679">
        <v>307200</v>
      </c>
      <c r="Z1502" s="443">
        <v>0.52500000000000002</v>
      </c>
      <c r="AA1502" s="682">
        <f>Y1502*Z1502</f>
        <v>161280</v>
      </c>
      <c r="AB1502" s="682"/>
      <c r="AC1502" s="444">
        <v>0</v>
      </c>
      <c r="AD1502" s="692"/>
      <c r="AE1502" s="441"/>
      <c r="AF1502" s="695">
        <f>AA1502+AD1502+AE1502</f>
        <v>161280</v>
      </c>
      <c r="AG1502" s="676" t="s">
        <v>1073</v>
      </c>
      <c r="AH1502" s="676"/>
      <c r="AI1502" s="685">
        <v>60</v>
      </c>
      <c r="AJ1502" s="676" t="s">
        <v>3288</v>
      </c>
      <c r="AK1502" s="696" t="s">
        <v>2408</v>
      </c>
      <c r="AL1502" s="676">
        <v>81505</v>
      </c>
      <c r="AM1502" s="676" t="s">
        <v>52</v>
      </c>
      <c r="AN1502" s="676" t="s">
        <v>1076</v>
      </c>
      <c r="AO1502" s="442"/>
      <c r="AP1502" s="688"/>
      <c r="AQ1502" s="688" t="s">
        <v>37</v>
      </c>
      <c r="AR1502" s="688"/>
      <c r="AS1502" s="562"/>
      <c r="AT1502" s="697"/>
      <c r="AU1502" s="697"/>
      <c r="AV1502" s="662"/>
      <c r="AW1502" s="673">
        <f>U1502</f>
        <v>49401140</v>
      </c>
      <c r="AX1502" s="673" cm="1">
        <f t="array" ref="AX1502">SUM(MID(0&amp;AW1502,LARGE(INDEX(ISNUMBER(--MID(AW1502,ROW($1:$8),1))*ROW($1:$8),),ROW($1:$8))+1,1)*10^ROW($1:$8)/10)</f>
        <v>49401140</v>
      </c>
      <c r="AY1502" s="673" t="str">
        <f>VLOOKUP($AX1502,'Item Master Data'!$A:$F,3,FALSE)</f>
        <v>Q.PEAK DUO BLK ML G10.a+</v>
      </c>
      <c r="AZ1502" s="673">
        <f>VLOOKUP($AX1502,'Item Master Data'!$A:$F,6,FALSE)</f>
        <v>400</v>
      </c>
      <c r="BA1502" s="673">
        <f>X1502/BB1502</f>
        <v>24</v>
      </c>
      <c r="BB1502" s="673">
        <f>VLOOKUP(AX1502,'Item Master Data'!$A:$G,7,FALSE)</f>
        <v>32</v>
      </c>
      <c r="BC1502" s="673"/>
      <c r="BD1502" s="673">
        <f>W1502-AZ1502</f>
        <v>0</v>
      </c>
    </row>
    <row r="1503" spans="1:56">
      <c r="A1503" s="544"/>
      <c r="B1503" s="724"/>
      <c r="C1503" s="724"/>
      <c r="D1503" s="687" t="s">
        <v>3247</v>
      </c>
      <c r="E1503" s="676"/>
      <c r="F1503" s="442"/>
      <c r="G1503" s="676">
        <v>2022</v>
      </c>
      <c r="H1503" s="442">
        <v>8</v>
      </c>
      <c r="I1503" s="676"/>
      <c r="J1503" s="333"/>
      <c r="K1503" s="685" t="s">
        <v>3692</v>
      </c>
      <c r="L1503" s="676" t="s">
        <v>3340</v>
      </c>
      <c r="M1503" s="689">
        <v>44516</v>
      </c>
      <c r="N1503" s="689">
        <v>44742</v>
      </c>
      <c r="O1503" s="689"/>
      <c r="P1503" s="333"/>
      <c r="Q1503" s="333"/>
      <c r="R1503" s="333"/>
      <c r="S1503" s="442" t="s">
        <v>1580</v>
      </c>
      <c r="T1503" s="442">
        <v>60</v>
      </c>
      <c r="U1503" s="442">
        <v>49401140</v>
      </c>
      <c r="V1503" s="676" t="s">
        <v>973</v>
      </c>
      <c r="W1503" s="676">
        <v>400</v>
      </c>
      <c r="X1503" s="678">
        <v>384</v>
      </c>
      <c r="Y1503" s="679">
        <v>153600</v>
      </c>
      <c r="Z1503" s="443">
        <v>0.52500000000000002</v>
      </c>
      <c r="AA1503" s="682">
        <f>Y1503*Z1503</f>
        <v>80640</v>
      </c>
      <c r="AB1503" s="682"/>
      <c r="AC1503" s="444">
        <v>0</v>
      </c>
      <c r="AD1503" s="692"/>
      <c r="AE1503" s="441"/>
      <c r="AF1503" s="695">
        <f>AA1503+AD1503+AE1503</f>
        <v>80640</v>
      </c>
      <c r="AG1503" s="676" t="s">
        <v>1073</v>
      </c>
      <c r="AH1503" s="676"/>
      <c r="AI1503" s="685">
        <v>60</v>
      </c>
      <c r="AJ1503" s="676" t="s">
        <v>2436</v>
      </c>
      <c r="AK1503" s="696" t="s">
        <v>2408</v>
      </c>
      <c r="AL1503" s="676">
        <v>80239</v>
      </c>
      <c r="AM1503" s="676" t="s">
        <v>52</v>
      </c>
      <c r="AN1503" s="676" t="s">
        <v>1076</v>
      </c>
      <c r="AO1503" s="442"/>
      <c r="AP1503" s="688"/>
      <c r="AQ1503" s="688" t="s">
        <v>37</v>
      </c>
      <c r="AR1503" s="688"/>
      <c r="AS1503" s="562"/>
      <c r="AT1503" s="697"/>
      <c r="AU1503" s="697"/>
      <c r="AV1503" s="662"/>
      <c r="AW1503" s="673">
        <f>U1503</f>
        <v>49401140</v>
      </c>
      <c r="AX1503" s="673" cm="1">
        <f t="array" ref="AX1503">SUM(MID(0&amp;AW1503,LARGE(INDEX(ISNUMBER(--MID(AW1503,ROW($1:$8),1))*ROW($1:$8),),ROW($1:$8))+1,1)*10^ROW($1:$8)/10)</f>
        <v>49401140</v>
      </c>
      <c r="AY1503" s="673" t="str">
        <f>VLOOKUP($AX1503,'Item Master Data'!$A:$F,3,FALSE)</f>
        <v>Q.PEAK DUO BLK ML G10.a+</v>
      </c>
      <c r="AZ1503" s="673">
        <f>VLOOKUP($AX1503,'Item Master Data'!$A:$F,6,FALSE)</f>
        <v>400</v>
      </c>
      <c r="BA1503" s="673">
        <f>X1503/BB1503</f>
        <v>12</v>
      </c>
      <c r="BB1503" s="673">
        <f>VLOOKUP(AX1503,'Item Master Data'!$A:$G,7,FALSE)</f>
        <v>32</v>
      </c>
      <c r="BC1503" s="673"/>
      <c r="BD1503" s="673">
        <f>W1503-AZ1503</f>
        <v>0</v>
      </c>
    </row>
    <row r="1504" spans="1:56">
      <c r="A1504" s="544"/>
      <c r="B1504" s="724"/>
      <c r="C1504" s="724"/>
      <c r="D1504" s="687" t="s">
        <v>3247</v>
      </c>
      <c r="E1504" s="676"/>
      <c r="F1504" s="442"/>
      <c r="G1504" s="442">
        <v>2022</v>
      </c>
      <c r="H1504" s="442">
        <v>8</v>
      </c>
      <c r="I1504" s="676"/>
      <c r="J1504" s="333"/>
      <c r="K1504" s="685" t="s">
        <v>3703</v>
      </c>
      <c r="L1504" s="676" t="s">
        <v>3340</v>
      </c>
      <c r="M1504" s="689">
        <v>44516</v>
      </c>
      <c r="N1504" s="689">
        <v>44742</v>
      </c>
      <c r="O1504" s="689"/>
      <c r="P1504" s="333"/>
      <c r="Q1504" s="333"/>
      <c r="R1504" s="333"/>
      <c r="S1504" s="442" t="s">
        <v>1580</v>
      </c>
      <c r="T1504" s="442">
        <v>60</v>
      </c>
      <c r="U1504" s="442">
        <v>49401140</v>
      </c>
      <c r="V1504" s="676" t="s">
        <v>973</v>
      </c>
      <c r="W1504" s="676">
        <v>400</v>
      </c>
      <c r="X1504" s="678">
        <v>512</v>
      </c>
      <c r="Y1504" s="679">
        <v>204800</v>
      </c>
      <c r="Z1504" s="680">
        <v>0.52500000000000002</v>
      </c>
      <c r="AA1504" s="682">
        <f>Y1504*Z1504</f>
        <v>107520</v>
      </c>
      <c r="AB1504" s="682"/>
      <c r="AC1504" s="444">
        <v>0</v>
      </c>
      <c r="AD1504" s="692"/>
      <c r="AE1504" s="441"/>
      <c r="AF1504" s="695">
        <f>AA1504+AD1504+AE1504</f>
        <v>107520</v>
      </c>
      <c r="AG1504" s="676" t="s">
        <v>1073</v>
      </c>
      <c r="AH1504" s="676"/>
      <c r="AI1504" s="685">
        <v>60</v>
      </c>
      <c r="AJ1504" s="676" t="s">
        <v>3412</v>
      </c>
      <c r="AK1504" s="696" t="s">
        <v>2408</v>
      </c>
      <c r="AL1504" s="676">
        <v>81001</v>
      </c>
      <c r="AM1504" s="676" t="s">
        <v>52</v>
      </c>
      <c r="AN1504" s="676" t="s">
        <v>1076</v>
      </c>
      <c r="AO1504" s="442"/>
      <c r="AP1504" s="688"/>
      <c r="AQ1504" s="688" t="s">
        <v>37</v>
      </c>
      <c r="AR1504" s="688"/>
      <c r="AS1504" s="562"/>
      <c r="AT1504" s="697"/>
      <c r="AU1504" s="697"/>
      <c r="AV1504" s="662"/>
      <c r="AW1504" s="673">
        <f>U1504</f>
        <v>49401140</v>
      </c>
      <c r="AX1504" s="673" cm="1">
        <f t="array" ref="AX1504">SUM(MID(0&amp;AW1504,LARGE(INDEX(ISNUMBER(--MID(AW1504,ROW($1:$8),1))*ROW($1:$8),),ROW($1:$8))+1,1)*10^ROW($1:$8)/10)</f>
        <v>49401140</v>
      </c>
      <c r="AY1504" s="673" t="str">
        <f>VLOOKUP($AX1504,'Item Master Data'!$A:$F,3,FALSE)</f>
        <v>Q.PEAK DUO BLK ML G10.a+</v>
      </c>
      <c r="AZ1504" s="673">
        <f>VLOOKUP($AX1504,'Item Master Data'!$A:$F,6,FALSE)</f>
        <v>400</v>
      </c>
      <c r="BA1504" s="673">
        <f>X1504/BB1504</f>
        <v>16</v>
      </c>
      <c r="BB1504" s="673">
        <f>VLOOKUP(AX1504,'Item Master Data'!$A:$G,7,FALSE)</f>
        <v>32</v>
      </c>
      <c r="BC1504" s="673"/>
      <c r="BD1504" s="673">
        <f>W1504-AZ1504</f>
        <v>0</v>
      </c>
    </row>
    <row r="1505" spans="1:56">
      <c r="A1505" s="544"/>
      <c r="B1505" s="724">
        <v>44658</v>
      </c>
      <c r="C1505" s="724"/>
      <c r="D1505" s="687" t="s">
        <v>3247</v>
      </c>
      <c r="E1505" s="676" t="s">
        <v>3554</v>
      </c>
      <c r="F1505" s="442"/>
      <c r="G1505" s="442">
        <v>2022</v>
      </c>
      <c r="H1505" s="442">
        <v>8</v>
      </c>
      <c r="I1505" s="676" t="s">
        <v>1699</v>
      </c>
      <c r="J1505" s="333"/>
      <c r="K1505" s="685" t="s">
        <v>3665</v>
      </c>
      <c r="L1505" s="676" t="s">
        <v>3424</v>
      </c>
      <c r="M1505" s="689">
        <v>44577</v>
      </c>
      <c r="N1505" s="689">
        <v>44778</v>
      </c>
      <c r="O1505" s="689"/>
      <c r="P1505" s="333"/>
      <c r="Q1505" s="333"/>
      <c r="R1505" s="333"/>
      <c r="S1505" s="442" t="s">
        <v>2425</v>
      </c>
      <c r="T1505" s="442">
        <v>72</v>
      </c>
      <c r="U1505" s="442"/>
      <c r="V1505" s="442" t="s">
        <v>1050</v>
      </c>
      <c r="W1505" s="676">
        <v>480</v>
      </c>
      <c r="X1505" s="678">
        <v>435</v>
      </c>
      <c r="Y1505" s="679">
        <v>208800</v>
      </c>
      <c r="Z1505" s="443">
        <v>0.47499999999999998</v>
      </c>
      <c r="AA1505" s="682">
        <f>Y1505*Z1505</f>
        <v>99180</v>
      </c>
      <c r="AB1505" s="682"/>
      <c r="AC1505" s="444">
        <v>0</v>
      </c>
      <c r="AD1505" s="692"/>
      <c r="AE1505" s="441"/>
      <c r="AF1505" s="695">
        <f>AA1505+AD1505+AE1505</f>
        <v>99180</v>
      </c>
      <c r="AG1505" s="442" t="s">
        <v>1073</v>
      </c>
      <c r="AH1505" s="676"/>
      <c r="AI1505" s="685">
        <v>60</v>
      </c>
      <c r="AJ1505" s="676" t="s">
        <v>1610</v>
      </c>
      <c r="AK1505" s="696" t="s">
        <v>1149</v>
      </c>
      <c r="AL1505" s="676" t="s">
        <v>3492</v>
      </c>
      <c r="AM1505" s="676" t="s">
        <v>52</v>
      </c>
      <c r="AN1505" s="676"/>
      <c r="AO1505" s="442"/>
      <c r="AP1505" s="688"/>
      <c r="AQ1505" s="688" t="s">
        <v>37</v>
      </c>
      <c r="AR1505" s="688"/>
      <c r="AS1505" s="562"/>
      <c r="AT1505" s="697"/>
      <c r="AU1505" s="697"/>
      <c r="AV1505" s="662"/>
      <c r="AW1505" s="673">
        <f>U1505</f>
        <v>0</v>
      </c>
      <c r="AX1505" s="673" cm="1">
        <f t="array" ref="AX1505">SUM(MID(0&amp;AW1505,LARGE(INDEX(ISNUMBER(--MID(AW1505,ROW($1:$8),1))*ROW($1:$8),),ROW($1:$8))+1,1)*10^ROW($1:$8)/10)</f>
        <v>0</v>
      </c>
      <c r="AY1505" s="673" t="e">
        <f>VLOOKUP($AX1505,'Item Master Data'!$A:$F,3,FALSE)</f>
        <v>#N/A</v>
      </c>
      <c r="AZ1505" s="673" t="e">
        <f>VLOOKUP($AX1505,'Item Master Data'!$A:$F,6,FALSE)</f>
        <v>#N/A</v>
      </c>
      <c r="BA1505" s="673" t="e">
        <f>X1505/BB1505</f>
        <v>#N/A</v>
      </c>
      <c r="BB1505" s="673" t="e">
        <f>VLOOKUP(AX1505,'Item Master Data'!$A:$G,7,FALSE)</f>
        <v>#N/A</v>
      </c>
      <c r="BC1505" s="673"/>
      <c r="BD1505" s="673" t="e">
        <f>W1505-AZ1505</f>
        <v>#N/A</v>
      </c>
    </row>
    <row r="1506" spans="1:56">
      <c r="A1506" s="590"/>
      <c r="B1506" s="723">
        <v>44665</v>
      </c>
      <c r="C1506" s="723">
        <v>44665</v>
      </c>
      <c r="D1506" s="687" t="s">
        <v>3247</v>
      </c>
      <c r="E1506" s="676" t="s">
        <v>3042</v>
      </c>
      <c r="F1506" s="442"/>
      <c r="G1506" s="442">
        <v>2022</v>
      </c>
      <c r="H1506" s="442">
        <v>8</v>
      </c>
      <c r="I1506" s="676" t="s">
        <v>1699</v>
      </c>
      <c r="J1506" s="770"/>
      <c r="K1506" s="685" t="s">
        <v>5050</v>
      </c>
      <c r="L1506" s="676" t="s">
        <v>3424</v>
      </c>
      <c r="M1506" s="689">
        <v>44594</v>
      </c>
      <c r="N1506" s="689">
        <v>44655</v>
      </c>
      <c r="O1506" s="689"/>
      <c r="P1506" s="333"/>
      <c r="Q1506" s="333"/>
      <c r="R1506" s="333"/>
      <c r="S1506" s="442" t="s">
        <v>1580</v>
      </c>
      <c r="T1506" s="442">
        <v>60</v>
      </c>
      <c r="U1506" s="442"/>
      <c r="V1506" s="442" t="s">
        <v>986</v>
      </c>
      <c r="W1506" s="676">
        <v>360</v>
      </c>
      <c r="X1506" s="678">
        <v>3168</v>
      </c>
      <c r="Y1506" s="693">
        <v>1140480</v>
      </c>
      <c r="Z1506" s="443">
        <v>0.53500000000000003</v>
      </c>
      <c r="AA1506" s="682">
        <f>Y1506*Z1506</f>
        <v>610156.80000000005</v>
      </c>
      <c r="AB1506" s="682"/>
      <c r="AC1506" s="444">
        <v>0</v>
      </c>
      <c r="AD1506" s="692"/>
      <c r="AE1506" s="441"/>
      <c r="AF1506" s="695">
        <f>AA1506+AD1506+AE1506</f>
        <v>610156.80000000005</v>
      </c>
      <c r="AG1506" s="442" t="s">
        <v>1073</v>
      </c>
      <c r="AH1506" s="676"/>
      <c r="AI1506" s="685">
        <v>60</v>
      </c>
      <c r="AJ1506" s="676" t="s">
        <v>1592</v>
      </c>
      <c r="AK1506" s="696" t="s">
        <v>50</v>
      </c>
      <c r="AL1506" s="676">
        <v>94544</v>
      </c>
      <c r="AM1506" s="676" t="s">
        <v>52</v>
      </c>
      <c r="AN1506" s="676"/>
      <c r="AO1506" s="442"/>
      <c r="AP1506" s="688"/>
      <c r="AQ1506" s="688" t="s">
        <v>37</v>
      </c>
      <c r="AR1506" s="688"/>
      <c r="AS1506" s="563"/>
      <c r="AT1506" s="715"/>
      <c r="AU1506" s="715"/>
      <c r="AV1506" s="662">
        <v>0.80577777777000004</v>
      </c>
      <c r="AW1506" s="673">
        <f>U1506</f>
        <v>0</v>
      </c>
      <c r="AX1506" s="673" cm="1">
        <f t="array" ref="AX1506">SUM(MID(0&amp;AW1506,LARGE(INDEX(ISNUMBER(--MID(AW1506,ROW($1:$8),1))*ROW($1:$8),),ROW($1:$8))+1,1)*10^ROW($1:$8)/10)</f>
        <v>0</v>
      </c>
      <c r="AY1506" s="673" t="e">
        <f>VLOOKUP($AX1506,'Item Master Data'!$A:$F,3,FALSE)</f>
        <v>#N/A</v>
      </c>
      <c r="AZ1506" s="673" t="e">
        <f>VLOOKUP($AX1506,'Item Master Data'!$A:$F,6,FALSE)</f>
        <v>#N/A</v>
      </c>
      <c r="BA1506" s="673" t="e">
        <f>X1506/BB1506</f>
        <v>#N/A</v>
      </c>
      <c r="BB1506" s="673" t="e">
        <f>VLOOKUP(AX1506,'Item Master Data'!$A:$G,7,FALSE)</f>
        <v>#N/A</v>
      </c>
      <c r="BC1506" s="673"/>
      <c r="BD1506" s="673" t="e">
        <f>W1506-AZ1506</f>
        <v>#N/A</v>
      </c>
    </row>
    <row r="1507" spans="1:56">
      <c r="A1507" s="590"/>
      <c r="B1507" s="723">
        <v>44665</v>
      </c>
      <c r="C1507" s="723">
        <v>44665</v>
      </c>
      <c r="D1507" s="687" t="s">
        <v>3247</v>
      </c>
      <c r="E1507" s="676" t="s">
        <v>3042</v>
      </c>
      <c r="F1507" s="676"/>
      <c r="G1507" s="442">
        <v>2022</v>
      </c>
      <c r="H1507" s="442">
        <v>8</v>
      </c>
      <c r="I1507" s="676" t="s">
        <v>1699</v>
      </c>
      <c r="J1507" s="770"/>
      <c r="K1507" s="685" t="s">
        <v>5050</v>
      </c>
      <c r="L1507" s="676" t="s">
        <v>3424</v>
      </c>
      <c r="M1507" s="689">
        <v>44594</v>
      </c>
      <c r="N1507" s="689">
        <v>44655</v>
      </c>
      <c r="O1507" s="689"/>
      <c r="P1507" s="333"/>
      <c r="Q1507" s="333"/>
      <c r="R1507" s="333"/>
      <c r="S1507" s="442" t="s">
        <v>1580</v>
      </c>
      <c r="T1507" s="442">
        <v>60</v>
      </c>
      <c r="U1507" s="676"/>
      <c r="V1507" s="442" t="s">
        <v>973</v>
      </c>
      <c r="W1507" s="676">
        <v>400</v>
      </c>
      <c r="X1507" s="678">
        <v>768</v>
      </c>
      <c r="Y1507" s="693">
        <v>307200</v>
      </c>
      <c r="Z1507" s="443">
        <v>0.52500000000000002</v>
      </c>
      <c r="AA1507" s="682">
        <f>Y1507*Z1507</f>
        <v>161280</v>
      </c>
      <c r="AB1507" s="682"/>
      <c r="AC1507" s="444">
        <v>0</v>
      </c>
      <c r="AD1507" s="692"/>
      <c r="AE1507" s="684"/>
      <c r="AF1507" s="695">
        <f>AA1507+AD1507+AE1507</f>
        <v>161280</v>
      </c>
      <c r="AG1507" s="676" t="s">
        <v>1073</v>
      </c>
      <c r="AH1507" s="676"/>
      <c r="AI1507" s="685">
        <v>60</v>
      </c>
      <c r="AJ1507" s="676" t="s">
        <v>1592</v>
      </c>
      <c r="AK1507" s="696" t="s">
        <v>50</v>
      </c>
      <c r="AL1507" s="676">
        <v>94544</v>
      </c>
      <c r="AM1507" s="676" t="s">
        <v>52</v>
      </c>
      <c r="AN1507" s="676"/>
      <c r="AO1507" s="442"/>
      <c r="AP1507" s="688"/>
      <c r="AQ1507" s="688" t="s">
        <v>37</v>
      </c>
      <c r="AR1507" s="688"/>
      <c r="AS1507" s="563"/>
      <c r="AT1507" s="715"/>
      <c r="AU1507" s="715"/>
      <c r="AV1507" s="662">
        <v>0.80577777777000004</v>
      </c>
      <c r="AW1507" s="673">
        <f>U1507</f>
        <v>0</v>
      </c>
      <c r="AX1507" s="673" cm="1">
        <f t="array" ref="AX1507">SUM(MID(0&amp;AW1507,LARGE(INDEX(ISNUMBER(--MID(AW1507,ROW($1:$8),1))*ROW($1:$8),),ROW($1:$8))+1,1)*10^ROW($1:$8)/10)</f>
        <v>0</v>
      </c>
      <c r="AY1507" s="673" t="e">
        <f>VLOOKUP($AX1507,'Item Master Data'!$A:$F,3,FALSE)</f>
        <v>#N/A</v>
      </c>
      <c r="AZ1507" s="673" t="e">
        <f>VLOOKUP($AX1507,'Item Master Data'!$A:$F,6,FALSE)</f>
        <v>#N/A</v>
      </c>
      <c r="BA1507" s="673" t="e">
        <f>X1507/BB1507</f>
        <v>#N/A</v>
      </c>
      <c r="BB1507" s="673" t="e">
        <f>VLOOKUP(AX1507,'Item Master Data'!$A:$G,7,FALSE)</f>
        <v>#N/A</v>
      </c>
      <c r="BC1507" s="673"/>
      <c r="BD1507" s="673" t="e">
        <f>W1507-AZ1507</f>
        <v>#N/A</v>
      </c>
    </row>
    <row r="1508" spans="1:56">
      <c r="A1508" s="590"/>
      <c r="B1508" s="723">
        <v>44666</v>
      </c>
      <c r="C1508" s="723">
        <v>44665</v>
      </c>
      <c r="D1508" s="687" t="s">
        <v>3247</v>
      </c>
      <c r="E1508" s="676" t="s">
        <v>3042</v>
      </c>
      <c r="F1508" s="442"/>
      <c r="G1508" s="442">
        <v>2022</v>
      </c>
      <c r="H1508" s="442">
        <v>8</v>
      </c>
      <c r="I1508" s="676" t="s">
        <v>1699</v>
      </c>
      <c r="J1508" s="770"/>
      <c r="K1508" s="685" t="s">
        <v>5081</v>
      </c>
      <c r="L1508" s="676" t="s">
        <v>3424</v>
      </c>
      <c r="M1508" s="689">
        <v>44662</v>
      </c>
      <c r="N1508" s="689">
        <v>44697</v>
      </c>
      <c r="O1508" s="689"/>
      <c r="P1508" s="333"/>
      <c r="Q1508" s="333"/>
      <c r="R1508" s="333"/>
      <c r="S1508" s="442" t="s">
        <v>3416</v>
      </c>
      <c r="T1508" s="442">
        <v>60</v>
      </c>
      <c r="U1508" s="442"/>
      <c r="V1508" s="442" t="s">
        <v>986</v>
      </c>
      <c r="W1508" s="676">
        <v>360</v>
      </c>
      <c r="X1508" s="678">
        <v>832</v>
      </c>
      <c r="Y1508" s="693">
        <v>299520</v>
      </c>
      <c r="Z1508" s="443">
        <v>0.505</v>
      </c>
      <c r="AA1508" s="682">
        <f>Y1508*Z1508</f>
        <v>151257.60000000001</v>
      </c>
      <c r="AB1508" s="682"/>
      <c r="AC1508" s="444">
        <v>0</v>
      </c>
      <c r="AD1508" s="692"/>
      <c r="AE1508" s="441"/>
      <c r="AF1508" s="695">
        <f>AA1508+AD1508+AE1508</f>
        <v>151257.60000000001</v>
      </c>
      <c r="AG1508" s="676" t="s">
        <v>1073</v>
      </c>
      <c r="AH1508" s="676"/>
      <c r="AI1508" s="685">
        <v>60</v>
      </c>
      <c r="AJ1508" s="676" t="s">
        <v>2319</v>
      </c>
      <c r="AK1508" s="696" t="s">
        <v>1088</v>
      </c>
      <c r="AL1508" s="676">
        <v>32809</v>
      </c>
      <c r="AM1508" s="676" t="s">
        <v>52</v>
      </c>
      <c r="AN1508" s="676"/>
      <c r="AO1508" s="442"/>
      <c r="AP1508" s="688"/>
      <c r="AQ1508" s="688" t="s">
        <v>37</v>
      </c>
      <c r="AR1508" s="688" t="s">
        <v>5055</v>
      </c>
      <c r="AS1508" s="563"/>
      <c r="AT1508" s="715"/>
      <c r="AU1508" s="715"/>
      <c r="AV1508" s="662">
        <v>0.80577777777000004</v>
      </c>
      <c r="AW1508" s="673">
        <f>U1508</f>
        <v>0</v>
      </c>
      <c r="AX1508" s="673" cm="1">
        <f t="array" ref="AX1508">SUM(MID(0&amp;AW1508,LARGE(INDEX(ISNUMBER(--MID(AW1508,ROW($1:$8),1))*ROW($1:$8),),ROW($1:$8))+1,1)*10^ROW($1:$8)/10)</f>
        <v>0</v>
      </c>
      <c r="AY1508" s="673" t="e">
        <f>VLOOKUP($AX1508,'Item Master Data'!$A:$F,3,FALSE)</f>
        <v>#N/A</v>
      </c>
      <c r="AZ1508" s="673" t="e">
        <f>VLOOKUP($AX1508,'Item Master Data'!$A:$F,6,FALSE)</f>
        <v>#N/A</v>
      </c>
      <c r="BA1508" s="673" t="e">
        <f>X1508/BB1508</f>
        <v>#N/A</v>
      </c>
      <c r="BB1508" s="673" t="e">
        <f>VLOOKUP(AX1508,'Item Master Data'!$A:$G,7,FALSE)</f>
        <v>#N/A</v>
      </c>
      <c r="BC1508" s="673"/>
      <c r="BD1508" s="673" t="e">
        <f>W1508-AZ1508</f>
        <v>#N/A</v>
      </c>
    </row>
    <row r="1509" spans="1:56">
      <c r="A1509" s="590"/>
      <c r="B1509" s="723">
        <v>44665</v>
      </c>
      <c r="C1509" s="723">
        <v>44665</v>
      </c>
      <c r="D1509" s="687" t="s">
        <v>3247</v>
      </c>
      <c r="E1509" s="676" t="s">
        <v>3042</v>
      </c>
      <c r="F1509" s="676"/>
      <c r="G1509" s="442">
        <v>2022</v>
      </c>
      <c r="H1509" s="442">
        <v>8</v>
      </c>
      <c r="I1509" s="676" t="s">
        <v>1699</v>
      </c>
      <c r="J1509" s="770"/>
      <c r="K1509" s="685" t="s">
        <v>5082</v>
      </c>
      <c r="L1509" s="676" t="s">
        <v>3424</v>
      </c>
      <c r="M1509" s="689">
        <v>44663</v>
      </c>
      <c r="N1509" s="689">
        <v>44777</v>
      </c>
      <c r="O1509" s="689"/>
      <c r="P1509" s="677"/>
      <c r="Q1509" s="333"/>
      <c r="R1509" s="333"/>
      <c r="S1509" s="442" t="s">
        <v>3416</v>
      </c>
      <c r="T1509" s="442">
        <v>60</v>
      </c>
      <c r="U1509" s="676"/>
      <c r="V1509" s="442" t="s">
        <v>986</v>
      </c>
      <c r="W1509" s="676">
        <v>360</v>
      </c>
      <c r="X1509" s="678">
        <v>832</v>
      </c>
      <c r="Y1509" s="693">
        <v>299520</v>
      </c>
      <c r="Z1509" s="680">
        <v>0.505</v>
      </c>
      <c r="AA1509" s="682">
        <f>Y1509*Z1509</f>
        <v>151257.60000000001</v>
      </c>
      <c r="AB1509" s="682"/>
      <c r="AC1509" s="444">
        <v>0</v>
      </c>
      <c r="AD1509" s="692"/>
      <c r="AE1509" s="684"/>
      <c r="AF1509" s="695">
        <f>AA1509+AD1509+AE1509</f>
        <v>151257.60000000001</v>
      </c>
      <c r="AG1509" s="676" t="s">
        <v>1073</v>
      </c>
      <c r="AH1509" s="676"/>
      <c r="AI1509" s="685">
        <v>60</v>
      </c>
      <c r="AJ1509" s="676" t="s">
        <v>2319</v>
      </c>
      <c r="AK1509" s="696" t="s">
        <v>1088</v>
      </c>
      <c r="AL1509" s="676">
        <v>32809</v>
      </c>
      <c r="AM1509" s="676" t="s">
        <v>52</v>
      </c>
      <c r="AN1509" s="676"/>
      <c r="AO1509" s="442"/>
      <c r="AP1509" s="688"/>
      <c r="AQ1509" s="688" t="s">
        <v>37</v>
      </c>
      <c r="AR1509" s="688" t="s">
        <v>5055</v>
      </c>
      <c r="AS1509" s="563"/>
      <c r="AT1509" s="715"/>
      <c r="AU1509" s="715"/>
      <c r="AV1509" s="662">
        <v>0.80577777777000004</v>
      </c>
      <c r="AW1509" s="673">
        <f>U1509</f>
        <v>0</v>
      </c>
      <c r="AX1509" s="673" cm="1">
        <f t="array" ref="AX1509">SUM(MID(0&amp;AW1509,LARGE(INDEX(ISNUMBER(--MID(AW1509,ROW($1:$8),1))*ROW($1:$8),),ROW($1:$8))+1,1)*10^ROW($1:$8)/10)</f>
        <v>0</v>
      </c>
      <c r="AY1509" s="673" t="e">
        <f>VLOOKUP($AX1509,'Item Master Data'!$A:$F,3,FALSE)</f>
        <v>#N/A</v>
      </c>
      <c r="AZ1509" s="673" t="e">
        <f>VLOOKUP($AX1509,'Item Master Data'!$A:$F,6,FALSE)</f>
        <v>#N/A</v>
      </c>
      <c r="BA1509" s="673" t="e">
        <f>X1509/BB1509</f>
        <v>#N/A</v>
      </c>
      <c r="BB1509" s="673" t="e">
        <f>VLOOKUP(AX1509,'Item Master Data'!$A:$G,7,FALSE)</f>
        <v>#N/A</v>
      </c>
      <c r="BC1509" s="673"/>
      <c r="BD1509" s="673" t="e">
        <f>W1509-AZ1509</f>
        <v>#N/A</v>
      </c>
    </row>
    <row r="1510" spans="1:56">
      <c r="A1510" s="590"/>
      <c r="B1510" s="723">
        <v>44665</v>
      </c>
      <c r="C1510" s="723">
        <v>44665</v>
      </c>
      <c r="D1510" s="687" t="s">
        <v>3247</v>
      </c>
      <c r="E1510" s="676" t="s">
        <v>3042</v>
      </c>
      <c r="F1510" s="442"/>
      <c r="G1510" s="442">
        <v>2022</v>
      </c>
      <c r="H1510" s="442">
        <v>8</v>
      </c>
      <c r="I1510" s="676" t="s">
        <v>1699</v>
      </c>
      <c r="J1510" s="770"/>
      <c r="K1510" s="685" t="s">
        <v>5051</v>
      </c>
      <c r="L1510" s="676" t="s">
        <v>3424</v>
      </c>
      <c r="M1510" s="689">
        <v>44655</v>
      </c>
      <c r="N1510" s="689">
        <v>44656</v>
      </c>
      <c r="O1510" s="689"/>
      <c r="P1510" s="677"/>
      <c r="Q1510" s="333"/>
      <c r="R1510" s="333"/>
      <c r="S1510" s="442" t="s">
        <v>1580</v>
      </c>
      <c r="T1510" s="442">
        <v>60</v>
      </c>
      <c r="U1510" s="442"/>
      <c r="V1510" s="442" t="s">
        <v>986</v>
      </c>
      <c r="W1510" s="676">
        <v>360</v>
      </c>
      <c r="X1510" s="678">
        <v>416</v>
      </c>
      <c r="Y1510" s="693">
        <v>149760</v>
      </c>
      <c r="Z1510" s="443">
        <v>0.53500000000000003</v>
      </c>
      <c r="AA1510" s="682">
        <f>Y1510*Z1510</f>
        <v>80121.600000000006</v>
      </c>
      <c r="AB1510" s="682"/>
      <c r="AC1510" s="444">
        <v>0</v>
      </c>
      <c r="AD1510" s="692"/>
      <c r="AE1510" s="441"/>
      <c r="AF1510" s="695">
        <f>AA1510+AD1510+AE1510</f>
        <v>80121.600000000006</v>
      </c>
      <c r="AG1510" s="676" t="s">
        <v>1073</v>
      </c>
      <c r="AH1510" s="676"/>
      <c r="AI1510" s="685">
        <v>60</v>
      </c>
      <c r="AJ1510" s="676" t="s">
        <v>5052</v>
      </c>
      <c r="AK1510" s="696" t="s">
        <v>1138</v>
      </c>
      <c r="AL1510" s="676">
        <v>86004</v>
      </c>
      <c r="AM1510" s="676" t="s">
        <v>52</v>
      </c>
      <c r="AN1510" s="676"/>
      <c r="AO1510" s="442"/>
      <c r="AP1510" s="688"/>
      <c r="AQ1510" s="688" t="s">
        <v>37</v>
      </c>
      <c r="AR1510" s="688"/>
      <c r="AS1510" s="563"/>
      <c r="AT1510" s="715"/>
      <c r="AU1510" s="715"/>
      <c r="AV1510" s="662">
        <v>0.80577777777000004</v>
      </c>
      <c r="AW1510" s="673">
        <f>U1510</f>
        <v>0</v>
      </c>
      <c r="AX1510" s="673" cm="1">
        <f t="array" ref="AX1510">SUM(MID(0&amp;AW1510,LARGE(INDEX(ISNUMBER(--MID(AW1510,ROW($1:$8),1))*ROW($1:$8),),ROW($1:$8))+1,1)*10^ROW($1:$8)/10)</f>
        <v>0</v>
      </c>
      <c r="AY1510" s="673" t="e">
        <f>VLOOKUP($AX1510,'Item Master Data'!$A:$F,3,FALSE)</f>
        <v>#N/A</v>
      </c>
      <c r="AZ1510" s="673" t="e">
        <f>VLOOKUP($AX1510,'Item Master Data'!$A:$F,6,FALSE)</f>
        <v>#N/A</v>
      </c>
      <c r="BA1510" s="673" t="e">
        <f>X1510/BB1510</f>
        <v>#N/A</v>
      </c>
      <c r="BB1510" s="673" t="e">
        <f>VLOOKUP(AX1510,'Item Master Data'!$A:$G,7,FALSE)</f>
        <v>#N/A</v>
      </c>
      <c r="BC1510" s="673"/>
      <c r="BD1510" s="673" t="e">
        <f>W1510-AZ1510</f>
        <v>#N/A</v>
      </c>
    </row>
    <row r="1511" spans="1:56">
      <c r="A1511" s="544"/>
      <c r="B1511" s="724">
        <v>44637</v>
      </c>
      <c r="C1511" s="724">
        <v>44637</v>
      </c>
      <c r="D1511" s="687" t="s">
        <v>3247</v>
      </c>
      <c r="E1511" s="676" t="s">
        <v>3562</v>
      </c>
      <c r="F1511" s="442"/>
      <c r="G1511" s="442">
        <v>2022</v>
      </c>
      <c r="H1511" s="442">
        <v>8</v>
      </c>
      <c r="I1511" s="676" t="s">
        <v>1699</v>
      </c>
      <c r="J1511" s="333"/>
      <c r="K1511" s="685" t="s">
        <v>3563</v>
      </c>
      <c r="L1511" s="676" t="s">
        <v>3352</v>
      </c>
      <c r="M1511" s="689">
        <v>44635</v>
      </c>
      <c r="N1511" s="689">
        <v>44713</v>
      </c>
      <c r="O1511" s="689"/>
      <c r="P1511" s="333"/>
      <c r="Q1511" s="333"/>
      <c r="R1511" s="333"/>
      <c r="S1511" s="442" t="s">
        <v>1580</v>
      </c>
      <c r="T1511" s="442">
        <v>72</v>
      </c>
      <c r="U1511" s="442"/>
      <c r="V1511" s="442" t="s">
        <v>3356</v>
      </c>
      <c r="W1511" s="676">
        <v>480</v>
      </c>
      <c r="X1511" s="678">
        <v>696</v>
      </c>
      <c r="Y1511" s="679">
        <v>334080</v>
      </c>
      <c r="Z1511" s="443">
        <v>0.495</v>
      </c>
      <c r="AA1511" s="682">
        <f>Y1511*Z1511</f>
        <v>165369.60000000001</v>
      </c>
      <c r="AB1511" s="682"/>
      <c r="AC1511" s="444">
        <v>0</v>
      </c>
      <c r="AD1511" s="692"/>
      <c r="AE1511" s="441"/>
      <c r="AF1511" s="695">
        <f>AA1511+AD1511+AE1511</f>
        <v>165369.60000000001</v>
      </c>
      <c r="AG1511" s="442" t="s">
        <v>1073</v>
      </c>
      <c r="AH1511" s="676"/>
      <c r="AI1511" s="685">
        <v>60</v>
      </c>
      <c r="AJ1511" s="676" t="s">
        <v>3357</v>
      </c>
      <c r="AK1511" s="696" t="s">
        <v>1854</v>
      </c>
      <c r="AL1511" s="676">
        <v>97005</v>
      </c>
      <c r="AM1511" s="676" t="s">
        <v>52</v>
      </c>
      <c r="AN1511" s="676"/>
      <c r="AO1511" s="442"/>
      <c r="AP1511" s="688"/>
      <c r="AQ1511" s="688" t="s">
        <v>37</v>
      </c>
      <c r="AR1511" s="688"/>
      <c r="AS1511" s="562"/>
      <c r="AT1511" s="697"/>
      <c r="AU1511" s="697"/>
      <c r="AV1511" s="662"/>
      <c r="AW1511" s="673">
        <f>U1511</f>
        <v>0</v>
      </c>
      <c r="AX1511" s="673" cm="1">
        <f t="array" ref="AX1511">SUM(MID(0&amp;AW1511,LARGE(INDEX(ISNUMBER(--MID(AW1511,ROW($1:$8),1))*ROW($1:$8),),ROW($1:$8))+1,1)*10^ROW($1:$8)/10)</f>
        <v>0</v>
      </c>
      <c r="AY1511" s="673" t="e">
        <f>VLOOKUP($AX1511,'Item Master Data'!$A:$F,3,FALSE)</f>
        <v>#N/A</v>
      </c>
      <c r="AZ1511" s="673" t="e">
        <f>VLOOKUP($AX1511,'Item Master Data'!$A:$F,6,FALSE)</f>
        <v>#N/A</v>
      </c>
      <c r="BA1511" s="673" t="e">
        <f>X1511/BB1511</f>
        <v>#N/A</v>
      </c>
      <c r="BB1511" s="673" t="e">
        <f>VLOOKUP(AX1511,'Item Master Data'!$A:$G,7,FALSE)</f>
        <v>#N/A</v>
      </c>
      <c r="BC1511" s="673"/>
      <c r="BD1511" s="673" t="e">
        <f>W1511-AZ1511</f>
        <v>#N/A</v>
      </c>
    </row>
    <row r="1512" spans="1:56">
      <c r="A1512" s="544"/>
      <c r="B1512" s="724">
        <v>44637</v>
      </c>
      <c r="C1512" s="724">
        <v>44637</v>
      </c>
      <c r="D1512" s="687" t="s">
        <v>3247</v>
      </c>
      <c r="E1512" s="676" t="s">
        <v>3562</v>
      </c>
      <c r="F1512" s="676"/>
      <c r="G1512" s="442">
        <v>2022</v>
      </c>
      <c r="H1512" s="442">
        <v>8</v>
      </c>
      <c r="I1512" s="676" t="s">
        <v>1699</v>
      </c>
      <c r="J1512" s="333"/>
      <c r="K1512" s="685" t="s">
        <v>3564</v>
      </c>
      <c r="L1512" s="676" t="s">
        <v>3352</v>
      </c>
      <c r="M1512" s="689">
        <v>44635</v>
      </c>
      <c r="N1512" s="689">
        <v>44713</v>
      </c>
      <c r="O1512" s="689"/>
      <c r="P1512" s="333"/>
      <c r="Q1512" s="333"/>
      <c r="R1512" s="333"/>
      <c r="S1512" s="442" t="s">
        <v>1580</v>
      </c>
      <c r="T1512" s="442">
        <v>72</v>
      </c>
      <c r="U1512" s="676"/>
      <c r="V1512" s="442" t="s">
        <v>3356</v>
      </c>
      <c r="W1512" s="676">
        <v>480</v>
      </c>
      <c r="X1512" s="678">
        <v>696</v>
      </c>
      <c r="Y1512" s="679">
        <v>334080</v>
      </c>
      <c r="Z1512" s="443">
        <v>0.495</v>
      </c>
      <c r="AA1512" s="682">
        <f>Y1512*Z1512</f>
        <v>165369.60000000001</v>
      </c>
      <c r="AB1512" s="682"/>
      <c r="AC1512" s="444">
        <v>0</v>
      </c>
      <c r="AD1512" s="692"/>
      <c r="AE1512" s="684"/>
      <c r="AF1512" s="695">
        <f>AA1512+AD1512+AE1512</f>
        <v>165369.60000000001</v>
      </c>
      <c r="AG1512" s="442" t="s">
        <v>1073</v>
      </c>
      <c r="AH1512" s="676"/>
      <c r="AI1512" s="685">
        <v>60</v>
      </c>
      <c r="AJ1512" s="676" t="s">
        <v>3353</v>
      </c>
      <c r="AK1512" s="696" t="s">
        <v>50</v>
      </c>
      <c r="AL1512" s="676">
        <v>95363</v>
      </c>
      <c r="AM1512" s="676" t="s">
        <v>52</v>
      </c>
      <c r="AN1512" s="676"/>
      <c r="AO1512" s="442"/>
      <c r="AP1512" s="688"/>
      <c r="AQ1512" s="688" t="s">
        <v>37</v>
      </c>
      <c r="AR1512" s="688"/>
      <c r="AS1512" s="562"/>
      <c r="AT1512" s="697"/>
      <c r="AU1512" s="697"/>
      <c r="AV1512" s="662"/>
      <c r="AW1512" s="673">
        <f>U1512</f>
        <v>0</v>
      </c>
      <c r="AX1512" s="673" cm="1">
        <f t="array" ref="AX1512">SUM(MID(0&amp;AW1512,LARGE(INDEX(ISNUMBER(--MID(AW1512,ROW($1:$8),1))*ROW($1:$8),),ROW($1:$8))+1,1)*10^ROW($1:$8)/10)</f>
        <v>0</v>
      </c>
      <c r="AY1512" s="673" t="e">
        <f>VLOOKUP($AX1512,'Item Master Data'!$A:$F,3,FALSE)</f>
        <v>#N/A</v>
      </c>
      <c r="AZ1512" s="673" t="e">
        <f>VLOOKUP($AX1512,'Item Master Data'!$A:$F,6,FALSE)</f>
        <v>#N/A</v>
      </c>
      <c r="BA1512" s="673" t="e">
        <f>X1512/BB1512</f>
        <v>#N/A</v>
      </c>
      <c r="BB1512" s="673" t="e">
        <f>VLOOKUP(AX1512,'Item Master Data'!$A:$G,7,FALSE)</f>
        <v>#N/A</v>
      </c>
      <c r="BC1512" s="673"/>
      <c r="BD1512" s="673" t="e">
        <f>W1512-AZ1512</f>
        <v>#N/A</v>
      </c>
    </row>
    <row r="1513" spans="1:56">
      <c r="A1513" s="544"/>
      <c r="B1513" s="724">
        <v>44658</v>
      </c>
      <c r="C1513" s="724">
        <v>44658</v>
      </c>
      <c r="D1513" s="687" t="s">
        <v>3247</v>
      </c>
      <c r="E1513" s="676" t="s">
        <v>3562</v>
      </c>
      <c r="F1513" s="442"/>
      <c r="G1513" s="442">
        <v>2022</v>
      </c>
      <c r="H1513" s="442">
        <v>8</v>
      </c>
      <c r="I1513" s="676" t="s">
        <v>1699</v>
      </c>
      <c r="J1513" s="333"/>
      <c r="K1513" s="685" t="s">
        <v>3568</v>
      </c>
      <c r="L1513" s="676" t="s">
        <v>3352</v>
      </c>
      <c r="M1513" s="689">
        <v>44658</v>
      </c>
      <c r="N1513" s="689">
        <v>44774</v>
      </c>
      <c r="O1513" s="689"/>
      <c r="P1513" s="333"/>
      <c r="Q1513" s="333"/>
      <c r="R1513" s="333"/>
      <c r="S1513" s="442" t="s">
        <v>1580</v>
      </c>
      <c r="T1513" s="442">
        <v>72</v>
      </c>
      <c r="U1513" s="442"/>
      <c r="V1513" s="442" t="s">
        <v>3356</v>
      </c>
      <c r="W1513" s="676">
        <v>480</v>
      </c>
      <c r="X1513" s="678">
        <v>696</v>
      </c>
      <c r="Y1513" s="679">
        <v>334080</v>
      </c>
      <c r="Z1513" s="443">
        <v>0.495</v>
      </c>
      <c r="AA1513" s="682">
        <f>Y1513*Z1513</f>
        <v>165369.60000000001</v>
      </c>
      <c r="AB1513" s="682"/>
      <c r="AC1513" s="444">
        <v>0</v>
      </c>
      <c r="AD1513" s="692"/>
      <c r="AE1513" s="441"/>
      <c r="AF1513" s="695">
        <f>AA1513+AD1513+AE1513</f>
        <v>165369.60000000001</v>
      </c>
      <c r="AG1513" s="442" t="s">
        <v>1073</v>
      </c>
      <c r="AH1513" s="676"/>
      <c r="AI1513" s="685">
        <v>60</v>
      </c>
      <c r="AJ1513" s="676" t="s">
        <v>3357</v>
      </c>
      <c r="AK1513" s="696" t="s">
        <v>50</v>
      </c>
      <c r="AL1513" s="676">
        <v>97005</v>
      </c>
      <c r="AM1513" s="676" t="s">
        <v>52</v>
      </c>
      <c r="AN1513" s="676"/>
      <c r="AO1513" s="442"/>
      <c r="AP1513" s="688"/>
      <c r="AQ1513" s="688" t="s">
        <v>37</v>
      </c>
      <c r="AR1513" s="688"/>
      <c r="AS1513" s="562"/>
      <c r="AT1513" s="697"/>
      <c r="AU1513" s="697"/>
      <c r="AV1513" s="662"/>
      <c r="AW1513" s="673">
        <f>U1513</f>
        <v>0</v>
      </c>
      <c r="AX1513" s="673" cm="1">
        <f t="array" ref="AX1513">SUM(MID(0&amp;AW1513,LARGE(INDEX(ISNUMBER(--MID(AW1513,ROW($1:$8),1))*ROW($1:$8),),ROW($1:$8))+1,1)*10^ROW($1:$8)/10)</f>
        <v>0</v>
      </c>
      <c r="AY1513" s="673" t="e">
        <f>VLOOKUP($AX1513,'Item Master Data'!$A:$F,3,FALSE)</f>
        <v>#N/A</v>
      </c>
      <c r="AZ1513" s="673" t="e">
        <f>VLOOKUP($AX1513,'Item Master Data'!$A:$F,6,FALSE)</f>
        <v>#N/A</v>
      </c>
      <c r="BA1513" s="673" t="e">
        <f>X1513/BB1513</f>
        <v>#N/A</v>
      </c>
      <c r="BB1513" s="673" t="e">
        <f>VLOOKUP(AX1513,'Item Master Data'!$A:$G,7,FALSE)</f>
        <v>#N/A</v>
      </c>
      <c r="BC1513" s="673"/>
      <c r="BD1513" s="673" t="e">
        <f>W1513-AZ1513</f>
        <v>#N/A</v>
      </c>
    </row>
    <row r="1514" spans="1:56">
      <c r="A1514" s="544"/>
      <c r="B1514" s="724">
        <v>44635</v>
      </c>
      <c r="C1514" s="724">
        <v>44634</v>
      </c>
      <c r="D1514" s="687" t="s">
        <v>3247</v>
      </c>
      <c r="E1514" s="676" t="s">
        <v>2686</v>
      </c>
      <c r="F1514" s="676"/>
      <c r="G1514" s="442">
        <v>2022</v>
      </c>
      <c r="H1514" s="442">
        <v>9</v>
      </c>
      <c r="I1514" s="676" t="s">
        <v>1699</v>
      </c>
      <c r="J1514" s="333"/>
      <c r="K1514" s="685" t="s">
        <v>3718</v>
      </c>
      <c r="L1514" s="676" t="s">
        <v>3249</v>
      </c>
      <c r="M1514" s="689">
        <v>44568</v>
      </c>
      <c r="N1514" s="689">
        <v>44810</v>
      </c>
      <c r="O1514" s="689"/>
      <c r="P1514" s="333"/>
      <c r="Q1514" s="333"/>
      <c r="R1514" s="333"/>
      <c r="S1514" s="442" t="s">
        <v>2425</v>
      </c>
      <c r="T1514" s="442">
        <v>60</v>
      </c>
      <c r="U1514" s="676"/>
      <c r="V1514" s="442" t="s">
        <v>973</v>
      </c>
      <c r="W1514" s="676">
        <v>400</v>
      </c>
      <c r="X1514" s="678">
        <v>320</v>
      </c>
      <c r="Y1514" s="679">
        <v>128000</v>
      </c>
      <c r="Z1514" s="443">
        <v>0.55000000000000004</v>
      </c>
      <c r="AA1514" s="682">
        <f>Y1514*Z1514</f>
        <v>70400</v>
      </c>
      <c r="AB1514" s="682"/>
      <c r="AC1514" s="444">
        <v>0</v>
      </c>
      <c r="AD1514" s="692"/>
      <c r="AE1514" s="684"/>
      <c r="AF1514" s="695">
        <f>AA1514+AD1514+AE1514</f>
        <v>70400</v>
      </c>
      <c r="AG1514" s="442" t="s">
        <v>47</v>
      </c>
      <c r="AH1514" s="676"/>
      <c r="AI1514" s="685" t="s">
        <v>2420</v>
      </c>
      <c r="AJ1514" s="676" t="s">
        <v>3324</v>
      </c>
      <c r="AK1514" s="696" t="s">
        <v>3325</v>
      </c>
      <c r="AL1514" s="676">
        <v>84115</v>
      </c>
      <c r="AM1514" s="676" t="s">
        <v>52</v>
      </c>
      <c r="AN1514" s="676"/>
      <c r="AO1514" s="442"/>
      <c r="AP1514" s="688"/>
      <c r="AQ1514" s="688" t="s">
        <v>37</v>
      </c>
      <c r="AR1514" s="688"/>
      <c r="AS1514" s="562"/>
      <c r="AT1514" s="697"/>
      <c r="AU1514" s="697"/>
      <c r="AV1514" s="662">
        <v>0.55000000000000004</v>
      </c>
      <c r="AW1514" s="673">
        <f>U1514</f>
        <v>0</v>
      </c>
      <c r="AX1514" s="673" cm="1">
        <f t="array" ref="AX1514">SUM(MID(0&amp;AW1514,LARGE(INDEX(ISNUMBER(--MID(AW1514,ROW($1:$8),1))*ROW($1:$8),),ROW($1:$8))+1,1)*10^ROW($1:$8)/10)</f>
        <v>0</v>
      </c>
      <c r="AY1514" s="673" t="e">
        <f>VLOOKUP($AX1514,'Item Master Data'!$A:$F,3,FALSE)</f>
        <v>#N/A</v>
      </c>
      <c r="AZ1514" s="673" t="e">
        <f>VLOOKUP($AX1514,'Item Master Data'!$A:$F,6,FALSE)</f>
        <v>#N/A</v>
      </c>
      <c r="BA1514" s="673" t="e">
        <f>X1514/BB1514</f>
        <v>#N/A</v>
      </c>
      <c r="BB1514" s="673" t="e">
        <f>VLOOKUP(AX1514,'Item Master Data'!$A:$G,7,FALSE)</f>
        <v>#N/A</v>
      </c>
      <c r="BC1514" s="673"/>
      <c r="BD1514" s="673" t="e">
        <f>W1514-AZ1514</f>
        <v>#N/A</v>
      </c>
    </row>
    <row r="1515" spans="1:56">
      <c r="A1515" s="544"/>
      <c r="B1515" s="724">
        <v>44468</v>
      </c>
      <c r="C1515" s="724">
        <v>44468</v>
      </c>
      <c r="D1515" s="687" t="s">
        <v>3247</v>
      </c>
      <c r="E1515" s="676" t="s">
        <v>3315</v>
      </c>
      <c r="F1515" s="442"/>
      <c r="G1515" s="442">
        <v>2022</v>
      </c>
      <c r="H1515" s="442">
        <v>9</v>
      </c>
      <c r="I1515" s="676"/>
      <c r="J1515" s="333"/>
      <c r="K1515" s="685" t="s">
        <v>3602</v>
      </c>
      <c r="L1515" s="676" t="s">
        <v>3249</v>
      </c>
      <c r="M1515" s="689">
        <v>44466</v>
      </c>
      <c r="N1515" s="689">
        <v>44805</v>
      </c>
      <c r="O1515" s="689"/>
      <c r="P1515" s="333"/>
      <c r="Q1515" s="333"/>
      <c r="R1515" s="333"/>
      <c r="S1515" s="442" t="s">
        <v>2425</v>
      </c>
      <c r="T1515" s="442">
        <v>60</v>
      </c>
      <c r="U1515" s="442">
        <v>49201132</v>
      </c>
      <c r="V1515" s="442" t="s">
        <v>986</v>
      </c>
      <c r="W1515" s="676">
        <v>360</v>
      </c>
      <c r="X1515" s="678">
        <v>320</v>
      </c>
      <c r="Y1515" s="679">
        <v>115200</v>
      </c>
      <c r="Z1515" s="443">
        <v>0.53</v>
      </c>
      <c r="AA1515" s="682">
        <f>Y1515*Z1515</f>
        <v>61056</v>
      </c>
      <c r="AB1515" s="682"/>
      <c r="AC1515" s="444">
        <v>0</v>
      </c>
      <c r="AD1515" s="692"/>
      <c r="AE1515" s="441"/>
      <c r="AF1515" s="695">
        <f>AA1515+AD1515+AE1515</f>
        <v>61056</v>
      </c>
      <c r="AG1515" s="676" t="s">
        <v>47</v>
      </c>
      <c r="AH1515" s="676"/>
      <c r="AI1515" s="685">
        <v>30</v>
      </c>
      <c r="AJ1515" s="676" t="s">
        <v>3526</v>
      </c>
      <c r="AK1515" s="696" t="s">
        <v>1508</v>
      </c>
      <c r="AL1515" s="676">
        <v>54406</v>
      </c>
      <c r="AM1515" s="676" t="s">
        <v>52</v>
      </c>
      <c r="AN1515" s="676"/>
      <c r="AO1515" s="442"/>
      <c r="AP1515" s="688"/>
      <c r="AQ1515" s="688" t="s">
        <v>37</v>
      </c>
      <c r="AR1515" s="688"/>
      <c r="AS1515" s="562"/>
      <c r="AT1515" s="697"/>
      <c r="AU1515" s="697"/>
      <c r="AV1515" s="662"/>
      <c r="AW1515" s="673">
        <f>U1515</f>
        <v>49201132</v>
      </c>
      <c r="AX1515" s="673" cm="1">
        <f t="array" ref="AX1515">SUM(MID(0&amp;AW1515,LARGE(INDEX(ISNUMBER(--MID(AW1515,ROW($1:$8),1))*ROW($1:$8),),ROW($1:$8))+1,1)*10^ROW($1:$8)/10)</f>
        <v>49201132</v>
      </c>
      <c r="AY1515" s="673" t="str">
        <f>VLOOKUP($AX1515,'Item Master Data'!$A:$F,3,FALSE)</f>
        <v>Q.PEAK DUO BLK G10+</v>
      </c>
      <c r="AZ1515" s="673">
        <f>VLOOKUP($AX1515,'Item Master Data'!$A:$F,6,FALSE)</f>
        <v>360</v>
      </c>
      <c r="BA1515" s="673">
        <f>X1515/BB1515</f>
        <v>10</v>
      </c>
      <c r="BB1515" s="673">
        <f>VLOOKUP(AX1515,'Item Master Data'!$A:$G,7,FALSE)</f>
        <v>32</v>
      </c>
      <c r="BC1515" s="673"/>
      <c r="BD1515" s="673">
        <f>W1515-AZ1515</f>
        <v>0</v>
      </c>
    </row>
    <row r="1516" spans="1:56">
      <c r="A1516" s="544"/>
      <c r="B1516" s="724"/>
      <c r="C1516" s="724">
        <v>44616</v>
      </c>
      <c r="D1516" s="687" t="s">
        <v>3247</v>
      </c>
      <c r="E1516" s="676" t="s">
        <v>3713</v>
      </c>
      <c r="F1516" s="442"/>
      <c r="G1516" s="442">
        <v>2022</v>
      </c>
      <c r="H1516" s="442">
        <v>9</v>
      </c>
      <c r="I1516" s="676" t="s">
        <v>1699</v>
      </c>
      <c r="J1516" s="677"/>
      <c r="K1516" s="685" t="s">
        <v>3719</v>
      </c>
      <c r="L1516" s="676" t="s">
        <v>3249</v>
      </c>
      <c r="M1516" s="689">
        <v>44615</v>
      </c>
      <c r="N1516" s="689">
        <v>44816</v>
      </c>
      <c r="O1516" s="689"/>
      <c r="P1516" s="333"/>
      <c r="Q1516" s="333"/>
      <c r="R1516" s="333"/>
      <c r="S1516" s="442" t="s">
        <v>2425</v>
      </c>
      <c r="T1516" s="442">
        <v>60</v>
      </c>
      <c r="U1516" s="442"/>
      <c r="V1516" s="442" t="s">
        <v>973</v>
      </c>
      <c r="W1516" s="676">
        <v>400</v>
      </c>
      <c r="X1516" s="678">
        <v>320</v>
      </c>
      <c r="Y1516" s="679">
        <v>128000</v>
      </c>
      <c r="Z1516" s="443">
        <v>0.55000000000000004</v>
      </c>
      <c r="AA1516" s="682">
        <f>Y1516*Z1516</f>
        <v>70400</v>
      </c>
      <c r="AB1516" s="682"/>
      <c r="AC1516" s="444">
        <v>0</v>
      </c>
      <c r="AD1516" s="692"/>
      <c r="AE1516" s="441"/>
      <c r="AF1516" s="695">
        <f>AA1516+AD1516+AE1516</f>
        <v>70400</v>
      </c>
      <c r="AG1516" s="676" t="s">
        <v>47</v>
      </c>
      <c r="AH1516" s="676"/>
      <c r="AI1516" s="685" t="s">
        <v>2420</v>
      </c>
      <c r="AJ1516" s="676" t="s">
        <v>2426</v>
      </c>
      <c r="AK1516" s="696" t="s">
        <v>2427</v>
      </c>
      <c r="AL1516" s="676">
        <v>87107</v>
      </c>
      <c r="AM1516" s="676" t="s">
        <v>52</v>
      </c>
      <c r="AN1516" s="676"/>
      <c r="AO1516" s="442"/>
      <c r="AP1516" s="688"/>
      <c r="AQ1516" s="688" t="s">
        <v>37</v>
      </c>
      <c r="AR1516" s="688"/>
      <c r="AS1516" s="562"/>
      <c r="AT1516" s="697"/>
      <c r="AU1516" s="697"/>
      <c r="AV1516" s="662">
        <v>0.55000000000000004</v>
      </c>
      <c r="AW1516" s="673">
        <f>U1516</f>
        <v>0</v>
      </c>
      <c r="AX1516" s="673" cm="1">
        <f t="array" ref="AX1516">SUM(MID(0&amp;AW1516,LARGE(INDEX(ISNUMBER(--MID(AW1516,ROW($1:$8),1))*ROW($1:$8),),ROW($1:$8))+1,1)*10^ROW($1:$8)/10)</f>
        <v>0</v>
      </c>
      <c r="AY1516" s="673" t="e">
        <f>VLOOKUP($AX1516,'Item Master Data'!$A:$F,3,FALSE)</f>
        <v>#N/A</v>
      </c>
      <c r="AZ1516" s="673" t="e">
        <f>VLOOKUP($AX1516,'Item Master Data'!$A:$F,6,FALSE)</f>
        <v>#N/A</v>
      </c>
      <c r="BA1516" s="673" t="e">
        <f>X1516/BB1516</f>
        <v>#N/A</v>
      </c>
      <c r="BB1516" s="673" t="e">
        <f>VLOOKUP(AX1516,'Item Master Data'!$A:$G,7,FALSE)</f>
        <v>#N/A</v>
      </c>
      <c r="BC1516" s="673"/>
      <c r="BD1516" s="673" t="e">
        <f>W1516-AZ1516</f>
        <v>#N/A</v>
      </c>
    </row>
    <row r="1517" spans="1:56">
      <c r="A1517" s="544"/>
      <c r="B1517" s="724">
        <v>44629</v>
      </c>
      <c r="C1517" s="724">
        <v>44629</v>
      </c>
      <c r="D1517" s="687" t="s">
        <v>3247</v>
      </c>
      <c r="E1517" s="676" t="s">
        <v>3721</v>
      </c>
      <c r="F1517" s="676"/>
      <c r="G1517" s="442">
        <v>2022</v>
      </c>
      <c r="H1517" s="442">
        <v>9</v>
      </c>
      <c r="I1517" s="676" t="s">
        <v>1699</v>
      </c>
      <c r="J1517" s="333"/>
      <c r="K1517" s="685" t="s">
        <v>3722</v>
      </c>
      <c r="L1517" s="676" t="s">
        <v>3249</v>
      </c>
      <c r="M1517" s="689">
        <v>44623</v>
      </c>
      <c r="N1517" s="689">
        <v>44835</v>
      </c>
      <c r="O1517" s="689"/>
      <c r="P1517" s="333"/>
      <c r="Q1517" s="333"/>
      <c r="R1517" s="333"/>
      <c r="S1517" s="442" t="s">
        <v>2425</v>
      </c>
      <c r="T1517" s="442">
        <v>60</v>
      </c>
      <c r="U1517" s="442"/>
      <c r="V1517" s="442" t="s">
        <v>973</v>
      </c>
      <c r="W1517" s="676">
        <v>400</v>
      </c>
      <c r="X1517" s="678">
        <v>6912</v>
      </c>
      <c r="Y1517" s="679">
        <v>2764800</v>
      </c>
      <c r="Z1517" s="443">
        <v>0.57999999999999996</v>
      </c>
      <c r="AA1517" s="682">
        <f>Y1517*Z1517</f>
        <v>1603584</v>
      </c>
      <c r="AB1517" s="682"/>
      <c r="AC1517" s="444">
        <v>0</v>
      </c>
      <c r="AD1517" s="692"/>
      <c r="AE1517" s="441"/>
      <c r="AF1517" s="695">
        <f>AA1517+AD1517+AE1517</f>
        <v>1603584</v>
      </c>
      <c r="AG1517" s="676" t="s">
        <v>47</v>
      </c>
      <c r="AH1517" s="676"/>
      <c r="AI1517" s="685" t="s">
        <v>2420</v>
      </c>
      <c r="AJ1517" s="676"/>
      <c r="AK1517" s="696"/>
      <c r="AL1517" s="676"/>
      <c r="AM1517" s="676" t="s">
        <v>52</v>
      </c>
      <c r="AN1517" s="676"/>
      <c r="AO1517" s="442"/>
      <c r="AP1517" s="688"/>
      <c r="AQ1517" s="688" t="s">
        <v>37</v>
      </c>
      <c r="AR1517" s="688"/>
      <c r="AS1517" s="562"/>
      <c r="AT1517" s="697"/>
      <c r="AU1517" s="697"/>
      <c r="AV1517" s="662">
        <v>0.55000000000000004</v>
      </c>
      <c r="AW1517" s="673">
        <f>U1517</f>
        <v>0</v>
      </c>
      <c r="AX1517" s="673" cm="1">
        <f t="array" ref="AX1517">SUM(MID(0&amp;AW1517,LARGE(INDEX(ISNUMBER(--MID(AW1517,ROW($1:$8),1))*ROW($1:$8),),ROW($1:$8))+1,1)*10^ROW($1:$8)/10)</f>
        <v>0</v>
      </c>
      <c r="AY1517" s="673" t="e">
        <f>VLOOKUP($AX1517,'Item Master Data'!$A:$F,3,FALSE)</f>
        <v>#N/A</v>
      </c>
      <c r="AZ1517" s="673" t="e">
        <f>VLOOKUP($AX1517,'Item Master Data'!$A:$F,6,FALSE)</f>
        <v>#N/A</v>
      </c>
      <c r="BA1517" s="673" t="e">
        <f>X1517/BB1517</f>
        <v>#N/A</v>
      </c>
      <c r="BB1517" s="673" t="e">
        <f>VLOOKUP(AX1517,'Item Master Data'!$A:$G,7,FALSE)</f>
        <v>#N/A</v>
      </c>
      <c r="BC1517" s="673"/>
      <c r="BD1517" s="673" t="e">
        <f>W1517-AZ1517</f>
        <v>#N/A</v>
      </c>
    </row>
    <row r="1518" spans="1:56">
      <c r="A1518" s="544"/>
      <c r="B1518" s="724">
        <v>44617</v>
      </c>
      <c r="C1518" s="724">
        <v>44617</v>
      </c>
      <c r="D1518" s="687" t="s">
        <v>3247</v>
      </c>
      <c r="E1518" s="676" t="s">
        <v>1292</v>
      </c>
      <c r="F1518" s="676"/>
      <c r="G1518" s="442">
        <v>2022</v>
      </c>
      <c r="H1518" s="442">
        <v>9</v>
      </c>
      <c r="I1518" s="676" t="s">
        <v>1699</v>
      </c>
      <c r="J1518" s="333"/>
      <c r="K1518" s="685" t="s">
        <v>3603</v>
      </c>
      <c r="L1518" s="676" t="s">
        <v>3249</v>
      </c>
      <c r="M1518" s="689">
        <v>44617</v>
      </c>
      <c r="N1518" s="689">
        <v>44818</v>
      </c>
      <c r="O1518" s="689"/>
      <c r="P1518" s="333"/>
      <c r="Q1518" s="333"/>
      <c r="R1518" s="333"/>
      <c r="S1518" s="442" t="s">
        <v>2425</v>
      </c>
      <c r="T1518" s="442">
        <v>60</v>
      </c>
      <c r="U1518" s="442"/>
      <c r="V1518" s="442" t="s">
        <v>973</v>
      </c>
      <c r="W1518" s="676">
        <v>400</v>
      </c>
      <c r="X1518" s="678">
        <v>320</v>
      </c>
      <c r="Y1518" s="679">
        <v>128000</v>
      </c>
      <c r="Z1518" s="443">
        <v>0.55000000000000004</v>
      </c>
      <c r="AA1518" s="682">
        <f>Y1518*Z1518</f>
        <v>70400</v>
      </c>
      <c r="AB1518" s="682"/>
      <c r="AC1518" s="444">
        <v>0</v>
      </c>
      <c r="AD1518" s="692"/>
      <c r="AE1518" s="441"/>
      <c r="AF1518" s="695">
        <f>AA1518+AD1518+AE1518</f>
        <v>70400</v>
      </c>
      <c r="AG1518" s="676" t="s">
        <v>47</v>
      </c>
      <c r="AH1518" s="676"/>
      <c r="AI1518" s="685" t="s">
        <v>2420</v>
      </c>
      <c r="AJ1518" s="676" t="s">
        <v>3550</v>
      </c>
      <c r="AK1518" s="696" t="s">
        <v>2408</v>
      </c>
      <c r="AL1518" s="676">
        <v>81623</v>
      </c>
      <c r="AM1518" s="676" t="s">
        <v>52</v>
      </c>
      <c r="AN1518" s="676"/>
      <c r="AO1518" s="442"/>
      <c r="AP1518" s="688"/>
      <c r="AQ1518" s="688" t="s">
        <v>37</v>
      </c>
      <c r="AR1518" s="688"/>
      <c r="AS1518" s="562"/>
      <c r="AT1518" s="697"/>
      <c r="AU1518" s="697"/>
      <c r="AV1518" s="662">
        <v>0.55000000000000004</v>
      </c>
      <c r="AW1518" s="673">
        <f>U1518</f>
        <v>0</v>
      </c>
      <c r="AX1518" s="673" cm="1">
        <f t="array" ref="AX1518">SUM(MID(0&amp;AW1518,LARGE(INDEX(ISNUMBER(--MID(AW1518,ROW($1:$8),1))*ROW($1:$8),),ROW($1:$8))+1,1)*10^ROW($1:$8)/10)</f>
        <v>0</v>
      </c>
      <c r="AY1518" s="673" t="e">
        <f>VLOOKUP($AX1518,'Item Master Data'!$A:$F,3,FALSE)</f>
        <v>#N/A</v>
      </c>
      <c r="AZ1518" s="673" t="e">
        <f>VLOOKUP($AX1518,'Item Master Data'!$A:$F,6,FALSE)</f>
        <v>#N/A</v>
      </c>
      <c r="BA1518" s="673" t="e">
        <f>X1518/BB1518</f>
        <v>#N/A</v>
      </c>
      <c r="BB1518" s="673" t="e">
        <f>VLOOKUP(AX1518,'Item Master Data'!$A:$G,7,FALSE)</f>
        <v>#N/A</v>
      </c>
      <c r="BC1518" s="673"/>
      <c r="BD1518" s="673" t="e">
        <f>W1518-AZ1518</f>
        <v>#N/A</v>
      </c>
    </row>
    <row r="1519" spans="1:56">
      <c r="A1519" s="544"/>
      <c r="B1519" s="724">
        <v>44608</v>
      </c>
      <c r="C1519" s="724">
        <v>44636</v>
      </c>
      <c r="D1519" s="687" t="s">
        <v>3247</v>
      </c>
      <c r="E1519" s="676" t="s">
        <v>3042</v>
      </c>
      <c r="F1519" s="442"/>
      <c r="G1519" s="442">
        <v>2022</v>
      </c>
      <c r="H1519" s="442">
        <v>9</v>
      </c>
      <c r="I1519" s="676" t="s">
        <v>1699</v>
      </c>
      <c r="J1519" s="333"/>
      <c r="K1519" s="685" t="s">
        <v>3720</v>
      </c>
      <c r="L1519" s="676" t="s">
        <v>3711</v>
      </c>
      <c r="M1519" s="689">
        <v>44608</v>
      </c>
      <c r="N1519" s="689">
        <v>44608</v>
      </c>
      <c r="O1519" s="689">
        <v>44805</v>
      </c>
      <c r="P1519" s="333"/>
      <c r="Q1519" s="333"/>
      <c r="R1519" s="333"/>
      <c r="S1519" s="442" t="s">
        <v>2425</v>
      </c>
      <c r="T1519" s="442">
        <v>60</v>
      </c>
      <c r="U1519" s="442"/>
      <c r="V1519" s="442" t="s">
        <v>973</v>
      </c>
      <c r="W1519" s="676">
        <v>400</v>
      </c>
      <c r="X1519" s="678">
        <v>768</v>
      </c>
      <c r="Y1519" s="679">
        <v>307200</v>
      </c>
      <c r="Z1519" s="443">
        <v>0.55000000000000004</v>
      </c>
      <c r="AA1519" s="682">
        <f>Y1519*Z1519</f>
        <v>168960</v>
      </c>
      <c r="AB1519" s="682"/>
      <c r="AC1519" s="444">
        <v>0</v>
      </c>
      <c r="AD1519" s="692"/>
      <c r="AE1519" s="441"/>
      <c r="AF1519" s="695">
        <f>AA1519+AD1519+AE1519</f>
        <v>168960</v>
      </c>
      <c r="AG1519" s="676" t="s">
        <v>1073</v>
      </c>
      <c r="AH1519" s="676"/>
      <c r="AI1519" s="685" t="s">
        <v>2488</v>
      </c>
      <c r="AJ1519" s="676" t="s">
        <v>3307</v>
      </c>
      <c r="AK1519" s="696" t="s">
        <v>2408</v>
      </c>
      <c r="AL1519" s="676">
        <v>80915</v>
      </c>
      <c r="AM1519" s="676" t="s">
        <v>52</v>
      </c>
      <c r="AN1519" s="676"/>
      <c r="AO1519" s="442"/>
      <c r="AP1519" s="688"/>
      <c r="AQ1519" s="688" t="s">
        <v>37</v>
      </c>
      <c r="AR1519" s="688"/>
      <c r="AS1519" s="562"/>
      <c r="AT1519" s="697"/>
      <c r="AU1519" s="697"/>
      <c r="AV1519" s="662">
        <v>0.5</v>
      </c>
      <c r="AW1519" s="673">
        <f>U1519</f>
        <v>0</v>
      </c>
      <c r="AX1519" s="673" cm="1">
        <f t="array" ref="AX1519">SUM(MID(0&amp;AW1519,LARGE(INDEX(ISNUMBER(--MID(AW1519,ROW($1:$8),1))*ROW($1:$8),),ROW($1:$8))+1,1)*10^ROW($1:$8)/10)</f>
        <v>0</v>
      </c>
      <c r="AY1519" s="673" t="e">
        <f>VLOOKUP($AX1519,'Item Master Data'!$A:$F,3,FALSE)</f>
        <v>#N/A</v>
      </c>
      <c r="AZ1519" s="673" t="e">
        <f>VLOOKUP($AX1519,'Item Master Data'!$A:$F,6,FALSE)</f>
        <v>#N/A</v>
      </c>
      <c r="BA1519" s="673" t="e">
        <f>X1519/BB1519</f>
        <v>#N/A</v>
      </c>
      <c r="BB1519" s="673" t="e">
        <f>VLOOKUP(AX1519,'Item Master Data'!$A:$G,7,FALSE)</f>
        <v>#N/A</v>
      </c>
      <c r="BC1519" s="673"/>
      <c r="BD1519" s="673" t="e">
        <f>W1519-AZ1519</f>
        <v>#N/A</v>
      </c>
    </row>
    <row r="1520" spans="1:56">
      <c r="A1520" s="544"/>
      <c r="B1520" s="724"/>
      <c r="C1520" s="724"/>
      <c r="D1520" s="687" t="s">
        <v>3247</v>
      </c>
      <c r="E1520" s="676"/>
      <c r="F1520" s="442"/>
      <c r="G1520" s="442">
        <v>2022</v>
      </c>
      <c r="H1520" s="442">
        <v>9</v>
      </c>
      <c r="I1520" s="676"/>
      <c r="J1520" s="333"/>
      <c r="K1520" s="685" t="s">
        <v>3530</v>
      </c>
      <c r="L1520" s="676" t="s">
        <v>2405</v>
      </c>
      <c r="M1520" s="689">
        <v>44538</v>
      </c>
      <c r="N1520" s="689">
        <v>44805</v>
      </c>
      <c r="O1520" s="689"/>
      <c r="P1520" s="333"/>
      <c r="Q1520" s="333"/>
      <c r="R1520" s="333"/>
      <c r="S1520" s="442" t="s">
        <v>2425</v>
      </c>
      <c r="T1520" s="442">
        <v>60</v>
      </c>
      <c r="U1520" s="442">
        <v>49401140</v>
      </c>
      <c r="V1520" s="442" t="s">
        <v>985</v>
      </c>
      <c r="W1520" s="676">
        <v>400</v>
      </c>
      <c r="X1520" s="678">
        <v>3840</v>
      </c>
      <c r="Y1520" s="679">
        <v>1536000</v>
      </c>
      <c r="Z1520" s="443">
        <v>0.52</v>
      </c>
      <c r="AA1520" s="682">
        <f>Y1520*Z1520</f>
        <v>798720</v>
      </c>
      <c r="AB1520" s="682"/>
      <c r="AC1520" s="444">
        <v>0</v>
      </c>
      <c r="AD1520" s="692"/>
      <c r="AE1520" s="441"/>
      <c r="AF1520" s="695">
        <f>AA1520+AD1520+AE1520</f>
        <v>798720</v>
      </c>
      <c r="AG1520" s="676" t="s">
        <v>1073</v>
      </c>
      <c r="AH1520" s="676"/>
      <c r="AI1520" s="685" t="s">
        <v>2488</v>
      </c>
      <c r="AJ1520" s="676" t="s">
        <v>2436</v>
      </c>
      <c r="AK1520" s="696" t="s">
        <v>2408</v>
      </c>
      <c r="AL1520" s="676">
        <v>80223</v>
      </c>
      <c r="AM1520" s="676" t="s">
        <v>52</v>
      </c>
      <c r="AN1520" s="676" t="s">
        <v>1076</v>
      </c>
      <c r="AO1520" s="442"/>
      <c r="AP1520" s="688"/>
      <c r="AQ1520" s="688" t="s">
        <v>37</v>
      </c>
      <c r="AR1520" s="688"/>
      <c r="AS1520" s="562"/>
      <c r="AT1520" s="697"/>
      <c r="AU1520" s="697"/>
      <c r="AV1520" s="662"/>
      <c r="AW1520" s="673">
        <f>U1520</f>
        <v>49401140</v>
      </c>
      <c r="AX1520" s="673" cm="1">
        <f t="array" ref="AX1520">SUM(MID(0&amp;AW1520,LARGE(INDEX(ISNUMBER(--MID(AW1520,ROW($1:$8),1))*ROW($1:$8),),ROW($1:$8))+1,1)*10^ROW($1:$8)/10)</f>
        <v>49401140</v>
      </c>
      <c r="AY1520" s="673" t="str">
        <f>VLOOKUP($AX1520,'Item Master Data'!$A:$F,3,FALSE)</f>
        <v>Q.PEAK DUO BLK ML G10.a+</v>
      </c>
      <c r="AZ1520" s="673">
        <f>VLOOKUP($AX1520,'Item Master Data'!$A:$F,6,FALSE)</f>
        <v>400</v>
      </c>
      <c r="BA1520" s="673">
        <f>X1520/BB1520</f>
        <v>120</v>
      </c>
      <c r="BB1520" s="673">
        <f>VLOOKUP(AX1520,'Item Master Data'!$A:$G,7,FALSE)</f>
        <v>32</v>
      </c>
      <c r="BC1520" s="673"/>
      <c r="BD1520" s="673">
        <f>W1520-AZ1520</f>
        <v>0</v>
      </c>
    </row>
    <row r="1521" spans="1:56">
      <c r="A1521" s="544"/>
      <c r="B1521" s="724">
        <v>44631</v>
      </c>
      <c r="C1521" s="724">
        <v>44631</v>
      </c>
      <c r="D1521" s="687" t="s">
        <v>3247</v>
      </c>
      <c r="E1521" s="676" t="s">
        <v>3276</v>
      </c>
      <c r="F1521" s="676"/>
      <c r="G1521" s="442">
        <v>2022</v>
      </c>
      <c r="H1521" s="442">
        <v>9</v>
      </c>
      <c r="I1521" s="676"/>
      <c r="J1521" s="333"/>
      <c r="K1521" s="685" t="s">
        <v>3551</v>
      </c>
      <c r="L1521" s="676" t="s">
        <v>3295</v>
      </c>
      <c r="M1521" s="689">
        <v>44504</v>
      </c>
      <c r="N1521" s="689">
        <v>44806</v>
      </c>
      <c r="O1521" s="689" t="s">
        <v>1289</v>
      </c>
      <c r="P1521" s="333"/>
      <c r="Q1521" s="333"/>
      <c r="R1521" s="333"/>
      <c r="S1521" s="442" t="s">
        <v>2425</v>
      </c>
      <c r="T1521" s="442">
        <v>60</v>
      </c>
      <c r="U1521" s="676">
        <v>49401140</v>
      </c>
      <c r="V1521" s="442" t="s">
        <v>973</v>
      </c>
      <c r="W1521" s="676">
        <v>400</v>
      </c>
      <c r="X1521" s="678">
        <v>768</v>
      </c>
      <c r="Y1521" s="679">
        <v>307200</v>
      </c>
      <c r="Z1521" s="443">
        <v>0.55000000000000004</v>
      </c>
      <c r="AA1521" s="682">
        <f>Y1521*Z1521</f>
        <v>168960</v>
      </c>
      <c r="AB1521" s="682"/>
      <c r="AC1521" s="444">
        <v>0</v>
      </c>
      <c r="AD1521" s="692"/>
      <c r="AE1521" s="684"/>
      <c r="AF1521" s="695">
        <f>AA1521+AD1521+AE1521</f>
        <v>168960</v>
      </c>
      <c r="AG1521" s="442" t="s">
        <v>1073</v>
      </c>
      <c r="AH1521" s="676"/>
      <c r="AI1521" s="685" t="s">
        <v>2488</v>
      </c>
      <c r="AJ1521" s="676" t="s">
        <v>3297</v>
      </c>
      <c r="AK1521" s="696" t="s">
        <v>1149</v>
      </c>
      <c r="AL1521" s="676">
        <v>79936</v>
      </c>
      <c r="AM1521" s="442" t="s">
        <v>52</v>
      </c>
      <c r="AN1521" s="676"/>
      <c r="AO1521" s="442"/>
      <c r="AP1521" s="688"/>
      <c r="AQ1521" s="688" t="s">
        <v>37</v>
      </c>
      <c r="AR1521" s="688" t="s">
        <v>3298</v>
      </c>
      <c r="AS1521" s="562"/>
      <c r="AT1521" s="697"/>
      <c r="AU1521" s="697"/>
      <c r="AV1521" s="662">
        <v>0.49</v>
      </c>
      <c r="AW1521" s="673">
        <f>U1521</f>
        <v>49401140</v>
      </c>
      <c r="AX1521" s="673" cm="1">
        <f t="array" ref="AX1521">SUM(MID(0&amp;AW1521,LARGE(INDEX(ISNUMBER(--MID(AW1521,ROW($1:$8),1))*ROW($1:$8),),ROW($1:$8))+1,1)*10^ROW($1:$8)/10)</f>
        <v>49401140</v>
      </c>
      <c r="AY1521" s="673" t="str">
        <f>VLOOKUP($AX1521,'Item Master Data'!$A:$F,3,FALSE)</f>
        <v>Q.PEAK DUO BLK ML G10.a+</v>
      </c>
      <c r="AZ1521" s="673">
        <f>VLOOKUP($AX1521,'Item Master Data'!$A:$F,6,FALSE)</f>
        <v>400</v>
      </c>
      <c r="BA1521" s="673">
        <f>X1521/BB1521</f>
        <v>24</v>
      </c>
      <c r="BB1521" s="673">
        <f>VLOOKUP(AX1521,'Item Master Data'!$A:$G,7,FALSE)</f>
        <v>32</v>
      </c>
      <c r="BC1521" s="673"/>
      <c r="BD1521" s="673">
        <f>W1521-AZ1521</f>
        <v>0</v>
      </c>
    </row>
    <row r="1522" spans="1:56">
      <c r="A1522" s="544"/>
      <c r="B1522" s="724">
        <v>44644</v>
      </c>
      <c r="C1522" s="724">
        <v>44644</v>
      </c>
      <c r="D1522" s="687" t="s">
        <v>3247</v>
      </c>
      <c r="E1522" s="676" t="s">
        <v>3419</v>
      </c>
      <c r="F1522" s="442"/>
      <c r="G1522" s="442">
        <v>2022</v>
      </c>
      <c r="H1522" s="442">
        <v>9</v>
      </c>
      <c r="I1522" s="676" t="s">
        <v>1699</v>
      </c>
      <c r="J1522" s="333"/>
      <c r="K1522" s="685" t="s">
        <v>3567</v>
      </c>
      <c r="L1522" s="676" t="s">
        <v>3295</v>
      </c>
      <c r="M1522" s="689">
        <v>44644</v>
      </c>
      <c r="N1522" s="689">
        <v>44805</v>
      </c>
      <c r="O1522" s="689"/>
      <c r="P1522" s="333"/>
      <c r="Q1522" s="333"/>
      <c r="R1522" s="333"/>
      <c r="S1522" s="442" t="s">
        <v>2425</v>
      </c>
      <c r="T1522" s="442">
        <v>60</v>
      </c>
      <c r="U1522" s="442"/>
      <c r="V1522" s="676" t="s">
        <v>973</v>
      </c>
      <c r="W1522" s="676">
        <v>400</v>
      </c>
      <c r="X1522" s="678">
        <v>3072</v>
      </c>
      <c r="Y1522" s="679">
        <v>1228800</v>
      </c>
      <c r="Z1522" s="443">
        <v>0.55000000000000004</v>
      </c>
      <c r="AA1522" s="682">
        <f>Y1522*Z1522</f>
        <v>675840</v>
      </c>
      <c r="AB1522" s="682"/>
      <c r="AC1522" s="444">
        <v>0</v>
      </c>
      <c r="AD1522" s="692"/>
      <c r="AE1522" s="441"/>
      <c r="AF1522" s="695">
        <f>AA1522+AD1522+AE1522</f>
        <v>675840</v>
      </c>
      <c r="AG1522" s="442" t="s">
        <v>1073</v>
      </c>
      <c r="AH1522" s="676">
        <v>60</v>
      </c>
      <c r="AI1522" s="685"/>
      <c r="AJ1522" s="442" t="s">
        <v>3536</v>
      </c>
      <c r="AK1522" s="696" t="s">
        <v>1149</v>
      </c>
      <c r="AL1522" s="676">
        <v>79936</v>
      </c>
      <c r="AM1522" s="442" t="s">
        <v>52</v>
      </c>
      <c r="AN1522" s="442"/>
      <c r="AO1522" s="442"/>
      <c r="AP1522" s="688"/>
      <c r="AQ1522" s="688" t="s">
        <v>37</v>
      </c>
      <c r="AR1522" s="688"/>
      <c r="AS1522" s="562"/>
      <c r="AT1522" s="697"/>
      <c r="AU1522" s="697"/>
      <c r="AV1522" s="662">
        <v>0.5</v>
      </c>
      <c r="AW1522" s="673">
        <f>U1522</f>
        <v>0</v>
      </c>
      <c r="AX1522" s="673" cm="1">
        <f t="array" ref="AX1522">SUM(MID(0&amp;AW1522,LARGE(INDEX(ISNUMBER(--MID(AW1522,ROW($1:$8),1))*ROW($1:$8),),ROW($1:$8))+1,1)*10^ROW($1:$8)/10)</f>
        <v>0</v>
      </c>
      <c r="AY1522" s="673" t="e">
        <f>VLOOKUP($AX1522,'Item Master Data'!$A:$F,3,FALSE)</f>
        <v>#N/A</v>
      </c>
      <c r="AZ1522" s="673" t="e">
        <f>VLOOKUP($AX1522,'Item Master Data'!$A:$F,6,FALSE)</f>
        <v>#N/A</v>
      </c>
      <c r="BA1522" s="673" t="e">
        <f>X1522/BB1522</f>
        <v>#N/A</v>
      </c>
      <c r="BB1522" s="673" t="e">
        <f>VLOOKUP(AX1522,'Item Master Data'!$A:$G,7,FALSE)</f>
        <v>#N/A</v>
      </c>
      <c r="BC1522" s="673"/>
      <c r="BD1522" s="673" t="e">
        <f>W1522-AZ1522</f>
        <v>#N/A</v>
      </c>
    </row>
    <row r="1523" spans="1:56">
      <c r="A1523" s="544"/>
      <c r="B1523" s="724"/>
      <c r="C1523" s="724"/>
      <c r="D1523" s="687" t="s">
        <v>3247</v>
      </c>
      <c r="E1523" s="676"/>
      <c r="F1523" s="676"/>
      <c r="G1523" s="442">
        <v>2022</v>
      </c>
      <c r="H1523" s="442">
        <v>9</v>
      </c>
      <c r="I1523" s="676"/>
      <c r="J1523" s="333"/>
      <c r="K1523" s="685" t="s">
        <v>3681</v>
      </c>
      <c r="L1523" s="676" t="s">
        <v>3340</v>
      </c>
      <c r="M1523" s="689">
        <v>44516</v>
      </c>
      <c r="N1523" s="689">
        <v>44742</v>
      </c>
      <c r="O1523" s="689"/>
      <c r="P1523" s="333"/>
      <c r="Q1523" s="333"/>
      <c r="R1523" s="333"/>
      <c r="S1523" s="442" t="s">
        <v>1580</v>
      </c>
      <c r="T1523" s="442">
        <v>60</v>
      </c>
      <c r="U1523" s="676">
        <v>49401140</v>
      </c>
      <c r="V1523" s="442" t="s">
        <v>973</v>
      </c>
      <c r="W1523" s="676">
        <v>400</v>
      </c>
      <c r="X1523" s="678">
        <v>544</v>
      </c>
      <c r="Y1523" s="679">
        <v>217600</v>
      </c>
      <c r="Z1523" s="443">
        <v>0.52500000000000002</v>
      </c>
      <c r="AA1523" s="682">
        <f>Y1523*Z1523</f>
        <v>114240</v>
      </c>
      <c r="AB1523" s="682"/>
      <c r="AC1523" s="444">
        <v>0</v>
      </c>
      <c r="AD1523" s="692"/>
      <c r="AE1523" s="684"/>
      <c r="AF1523" s="695">
        <f>AA1523+AD1523+AE1523</f>
        <v>114240</v>
      </c>
      <c r="AG1523" s="442" t="s">
        <v>1073</v>
      </c>
      <c r="AH1523" s="676"/>
      <c r="AI1523" s="685">
        <v>60</v>
      </c>
      <c r="AJ1523" s="676" t="s">
        <v>3428</v>
      </c>
      <c r="AK1523" s="696" t="s">
        <v>3429</v>
      </c>
      <c r="AL1523" s="676">
        <v>82007</v>
      </c>
      <c r="AM1523" s="442" t="s">
        <v>52</v>
      </c>
      <c r="AN1523" s="676" t="s">
        <v>1076</v>
      </c>
      <c r="AO1523" s="442"/>
      <c r="AP1523" s="688"/>
      <c r="AQ1523" s="688" t="s">
        <v>37</v>
      </c>
      <c r="AR1523" s="688"/>
      <c r="AS1523" s="562"/>
      <c r="AT1523" s="697"/>
      <c r="AU1523" s="697"/>
      <c r="AV1523" s="662"/>
      <c r="AW1523" s="673">
        <f>U1523</f>
        <v>49401140</v>
      </c>
      <c r="AX1523" s="673" cm="1">
        <f t="array" ref="AX1523">SUM(MID(0&amp;AW1523,LARGE(INDEX(ISNUMBER(--MID(AW1523,ROW($1:$8),1))*ROW($1:$8),),ROW($1:$8))+1,1)*10^ROW($1:$8)/10)</f>
        <v>49401140</v>
      </c>
      <c r="AY1523" s="673" t="str">
        <f>VLOOKUP($AX1523,'Item Master Data'!$A:$F,3,FALSE)</f>
        <v>Q.PEAK DUO BLK ML G10.a+</v>
      </c>
      <c r="AZ1523" s="673">
        <f>VLOOKUP($AX1523,'Item Master Data'!$A:$F,6,FALSE)</f>
        <v>400</v>
      </c>
      <c r="BA1523" s="673">
        <f>X1523/BB1523</f>
        <v>17</v>
      </c>
      <c r="BB1523" s="673">
        <f>VLOOKUP(AX1523,'Item Master Data'!$A:$G,7,FALSE)</f>
        <v>32</v>
      </c>
      <c r="BC1523" s="673"/>
      <c r="BD1523" s="673">
        <f>W1523-AZ1523</f>
        <v>0</v>
      </c>
    </row>
    <row r="1524" spans="1:56">
      <c r="A1524" s="544"/>
      <c r="B1524" s="724"/>
      <c r="C1524" s="724"/>
      <c r="D1524" s="687" t="s">
        <v>3247</v>
      </c>
      <c r="E1524" s="676"/>
      <c r="F1524" s="442"/>
      <c r="G1524" s="442">
        <v>2022</v>
      </c>
      <c r="H1524" s="442">
        <v>9</v>
      </c>
      <c r="I1524" s="676"/>
      <c r="J1524" s="333"/>
      <c r="K1524" s="685" t="s">
        <v>3427</v>
      </c>
      <c r="L1524" s="676" t="s">
        <v>3340</v>
      </c>
      <c r="M1524" s="689">
        <v>44516</v>
      </c>
      <c r="N1524" s="689">
        <v>44834</v>
      </c>
      <c r="O1524" s="689"/>
      <c r="P1524" s="333"/>
      <c r="Q1524" s="333"/>
      <c r="R1524" s="333"/>
      <c r="S1524" s="442" t="s">
        <v>1580</v>
      </c>
      <c r="T1524" s="442">
        <v>60</v>
      </c>
      <c r="U1524" s="442">
        <v>49401140</v>
      </c>
      <c r="V1524" s="442" t="s">
        <v>973</v>
      </c>
      <c r="W1524" s="676">
        <v>400</v>
      </c>
      <c r="X1524" s="678">
        <v>544</v>
      </c>
      <c r="Y1524" s="679">
        <v>217600</v>
      </c>
      <c r="Z1524" s="443">
        <v>0.52500000000000002</v>
      </c>
      <c r="AA1524" s="682">
        <f>Y1524*Z1524</f>
        <v>114240</v>
      </c>
      <c r="AB1524" s="682"/>
      <c r="AC1524" s="444">
        <v>0</v>
      </c>
      <c r="AD1524" s="692"/>
      <c r="AE1524" s="441"/>
      <c r="AF1524" s="695">
        <f>AA1524+AD1524+AE1524</f>
        <v>114240</v>
      </c>
      <c r="AG1524" s="442" t="s">
        <v>1073</v>
      </c>
      <c r="AH1524" s="676"/>
      <c r="AI1524" s="685">
        <v>60</v>
      </c>
      <c r="AJ1524" s="442" t="s">
        <v>3428</v>
      </c>
      <c r="AK1524" s="696" t="s">
        <v>3429</v>
      </c>
      <c r="AL1524" s="676">
        <v>82007</v>
      </c>
      <c r="AM1524" s="442" t="s">
        <v>52</v>
      </c>
      <c r="AN1524" s="442" t="s">
        <v>1076</v>
      </c>
      <c r="AO1524" s="442"/>
      <c r="AP1524" s="688"/>
      <c r="AQ1524" s="688" t="s">
        <v>37</v>
      </c>
      <c r="AR1524" s="688"/>
      <c r="AS1524" s="562"/>
      <c r="AT1524" s="697"/>
      <c r="AU1524" s="697"/>
      <c r="AV1524" s="662"/>
      <c r="AW1524" s="673">
        <f>U1524</f>
        <v>49401140</v>
      </c>
      <c r="AX1524" s="673" cm="1">
        <f t="array" ref="AX1524">SUM(MID(0&amp;AW1524,LARGE(INDEX(ISNUMBER(--MID(AW1524,ROW($1:$8),1))*ROW($1:$8),),ROW($1:$8))+1,1)*10^ROW($1:$8)/10)</f>
        <v>49401140</v>
      </c>
      <c r="AY1524" s="673" t="str">
        <f>VLOOKUP($AX1524,'Item Master Data'!$A:$F,3,FALSE)</f>
        <v>Q.PEAK DUO BLK ML G10.a+</v>
      </c>
      <c r="AZ1524" s="673">
        <f>VLOOKUP($AX1524,'Item Master Data'!$A:$F,6,FALSE)</f>
        <v>400</v>
      </c>
      <c r="BA1524" s="673">
        <f>X1524/BB1524</f>
        <v>17</v>
      </c>
      <c r="BB1524" s="673">
        <f>VLOOKUP(AX1524,'Item Master Data'!$A:$G,7,FALSE)</f>
        <v>32</v>
      </c>
      <c r="BC1524" s="673"/>
      <c r="BD1524" s="673">
        <f>W1524-AZ1524</f>
        <v>0</v>
      </c>
    </row>
    <row r="1525" spans="1:56">
      <c r="A1525" s="544"/>
      <c r="B1525" s="724"/>
      <c r="C1525" s="724"/>
      <c r="D1525" s="687" t="s">
        <v>3247</v>
      </c>
      <c r="E1525" s="676"/>
      <c r="F1525" s="676"/>
      <c r="G1525" s="676">
        <v>2022</v>
      </c>
      <c r="H1525" s="676">
        <v>9</v>
      </c>
      <c r="I1525" s="676"/>
      <c r="J1525" s="677"/>
      <c r="K1525" s="685" t="s">
        <v>3486</v>
      </c>
      <c r="L1525" s="676" t="s">
        <v>3340</v>
      </c>
      <c r="M1525" s="689">
        <v>44516</v>
      </c>
      <c r="N1525" s="689">
        <v>44834</v>
      </c>
      <c r="O1525" s="689"/>
      <c r="P1525" s="677"/>
      <c r="Q1525" s="677"/>
      <c r="R1525" s="677"/>
      <c r="S1525" s="676" t="s">
        <v>1580</v>
      </c>
      <c r="T1525" s="676">
        <v>60</v>
      </c>
      <c r="U1525" s="676">
        <v>49401140</v>
      </c>
      <c r="V1525" s="676" t="s">
        <v>973</v>
      </c>
      <c r="W1525" s="676">
        <v>400</v>
      </c>
      <c r="X1525" s="678">
        <v>512</v>
      </c>
      <c r="Y1525" s="679">
        <v>204800</v>
      </c>
      <c r="Z1525" s="443">
        <v>0.52500000000000002</v>
      </c>
      <c r="AA1525" s="682">
        <f>Y1525*Z1525</f>
        <v>107520</v>
      </c>
      <c r="AB1525" s="682"/>
      <c r="AC1525" s="444">
        <v>0</v>
      </c>
      <c r="AD1525" s="692"/>
      <c r="AE1525" s="684"/>
      <c r="AF1525" s="695">
        <f>AA1525+AD1525+AE1525</f>
        <v>107520</v>
      </c>
      <c r="AG1525" s="442" t="s">
        <v>1073</v>
      </c>
      <c r="AH1525" s="676"/>
      <c r="AI1525" s="685">
        <v>60</v>
      </c>
      <c r="AJ1525" s="676" t="s">
        <v>3412</v>
      </c>
      <c r="AK1525" s="696" t="s">
        <v>2408</v>
      </c>
      <c r="AL1525" s="676">
        <v>81001</v>
      </c>
      <c r="AM1525" s="442" t="s">
        <v>52</v>
      </c>
      <c r="AN1525" s="676" t="s">
        <v>1076</v>
      </c>
      <c r="AO1525" s="442"/>
      <c r="AP1525" s="688"/>
      <c r="AQ1525" s="688" t="s">
        <v>37</v>
      </c>
      <c r="AR1525" s="688"/>
      <c r="AS1525" s="562"/>
      <c r="AT1525" s="697"/>
      <c r="AU1525" s="697"/>
      <c r="AV1525" s="662"/>
      <c r="AW1525" s="673">
        <f>U1525</f>
        <v>49401140</v>
      </c>
      <c r="AX1525" s="673" cm="1">
        <f t="array" ref="AX1525">SUM(MID(0&amp;AW1525,LARGE(INDEX(ISNUMBER(--MID(AW1525,ROW($1:$8),1))*ROW($1:$8),),ROW($1:$8))+1,1)*10^ROW($1:$8)/10)</f>
        <v>49401140</v>
      </c>
      <c r="AY1525" s="673" t="str">
        <f>VLOOKUP($AX1525,'Item Master Data'!$A:$F,3,FALSE)</f>
        <v>Q.PEAK DUO BLK ML G10.a+</v>
      </c>
      <c r="AZ1525" s="673">
        <f>VLOOKUP($AX1525,'Item Master Data'!$A:$F,6,FALSE)</f>
        <v>400</v>
      </c>
      <c r="BA1525" s="673">
        <f>X1525/BB1525</f>
        <v>16</v>
      </c>
      <c r="BB1525" s="673">
        <f>VLOOKUP(AX1525,'Item Master Data'!$A:$G,7,FALSE)</f>
        <v>32</v>
      </c>
      <c r="BC1525" s="673"/>
      <c r="BD1525" s="673">
        <f>W1525-AZ1525</f>
        <v>0</v>
      </c>
    </row>
    <row r="1526" spans="1:56">
      <c r="A1526" s="544"/>
      <c r="B1526" s="724"/>
      <c r="C1526" s="724"/>
      <c r="D1526" s="687" t="s">
        <v>3247</v>
      </c>
      <c r="E1526" s="676"/>
      <c r="F1526" s="676"/>
      <c r="G1526" s="442">
        <v>2022</v>
      </c>
      <c r="H1526" s="442">
        <v>9</v>
      </c>
      <c r="I1526" s="676"/>
      <c r="J1526" s="333"/>
      <c r="K1526" s="685" t="s">
        <v>3487</v>
      </c>
      <c r="L1526" s="676" t="s">
        <v>3340</v>
      </c>
      <c r="M1526" s="689">
        <v>44516</v>
      </c>
      <c r="N1526" s="689">
        <v>44834</v>
      </c>
      <c r="O1526" s="689"/>
      <c r="P1526" s="333"/>
      <c r="Q1526" s="333"/>
      <c r="R1526" s="333"/>
      <c r="S1526" s="442" t="s">
        <v>1580</v>
      </c>
      <c r="T1526" s="442">
        <v>60</v>
      </c>
      <c r="U1526" s="676">
        <v>49401140</v>
      </c>
      <c r="V1526" s="442" t="s">
        <v>973</v>
      </c>
      <c r="W1526" s="676">
        <v>400</v>
      </c>
      <c r="X1526" s="678">
        <v>768</v>
      </c>
      <c r="Y1526" s="679">
        <v>307200</v>
      </c>
      <c r="Z1526" s="443">
        <v>0.52500000000000002</v>
      </c>
      <c r="AA1526" s="682">
        <f>Y1526*Z1526</f>
        <v>161280</v>
      </c>
      <c r="AB1526" s="682"/>
      <c r="AC1526" s="444">
        <v>0</v>
      </c>
      <c r="AD1526" s="692"/>
      <c r="AE1526" s="684"/>
      <c r="AF1526" s="695">
        <f>AA1526+AD1526+AE1526</f>
        <v>161280</v>
      </c>
      <c r="AG1526" s="442" t="s">
        <v>1073</v>
      </c>
      <c r="AH1526" s="676"/>
      <c r="AI1526" s="685">
        <v>60</v>
      </c>
      <c r="AJ1526" s="676" t="s">
        <v>3288</v>
      </c>
      <c r="AK1526" s="696" t="s">
        <v>2408</v>
      </c>
      <c r="AL1526" s="676">
        <v>81505</v>
      </c>
      <c r="AM1526" s="442" t="s">
        <v>52</v>
      </c>
      <c r="AN1526" s="676" t="s">
        <v>1076</v>
      </c>
      <c r="AO1526" s="442"/>
      <c r="AP1526" s="688"/>
      <c r="AQ1526" s="688" t="s">
        <v>37</v>
      </c>
      <c r="AR1526" s="688"/>
      <c r="AS1526" s="562"/>
      <c r="AT1526" s="697"/>
      <c r="AU1526" s="697"/>
      <c r="AV1526" s="662"/>
      <c r="AW1526" s="673">
        <f>U1526</f>
        <v>49401140</v>
      </c>
      <c r="AX1526" s="673" cm="1">
        <f t="array" ref="AX1526">SUM(MID(0&amp;AW1526,LARGE(INDEX(ISNUMBER(--MID(AW1526,ROW($1:$8),1))*ROW($1:$8),),ROW($1:$8))+1,1)*10^ROW($1:$8)/10)</f>
        <v>49401140</v>
      </c>
      <c r="AY1526" s="673" t="str">
        <f>VLOOKUP($AX1526,'Item Master Data'!$A:$F,3,FALSE)</f>
        <v>Q.PEAK DUO BLK ML G10.a+</v>
      </c>
      <c r="AZ1526" s="673">
        <f>VLOOKUP($AX1526,'Item Master Data'!$A:$F,6,FALSE)</f>
        <v>400</v>
      </c>
      <c r="BA1526" s="673">
        <f>X1526/BB1526</f>
        <v>24</v>
      </c>
      <c r="BB1526" s="673">
        <f>VLOOKUP(AX1526,'Item Master Data'!$A:$G,7,FALSE)</f>
        <v>32</v>
      </c>
      <c r="BC1526" s="673"/>
      <c r="BD1526" s="673">
        <f>W1526-AZ1526</f>
        <v>0</v>
      </c>
    </row>
    <row r="1527" spans="1:56">
      <c r="A1527" s="544"/>
      <c r="B1527" s="724">
        <v>44658</v>
      </c>
      <c r="C1527" s="724"/>
      <c r="D1527" s="687" t="s">
        <v>3247</v>
      </c>
      <c r="E1527" s="676" t="s">
        <v>3554</v>
      </c>
      <c r="F1527" s="676"/>
      <c r="G1527" s="676">
        <v>2022</v>
      </c>
      <c r="H1527" s="676">
        <v>9</v>
      </c>
      <c r="I1527" s="676" t="s">
        <v>1699</v>
      </c>
      <c r="J1527" s="677"/>
      <c r="K1527" s="685" t="s">
        <v>3667</v>
      </c>
      <c r="L1527" s="676" t="s">
        <v>3424</v>
      </c>
      <c r="M1527" s="689">
        <v>44577</v>
      </c>
      <c r="N1527" s="689">
        <v>44806</v>
      </c>
      <c r="O1527" s="689"/>
      <c r="P1527" s="677"/>
      <c r="Q1527" s="677"/>
      <c r="R1527" s="677"/>
      <c r="S1527" s="676" t="s">
        <v>2425</v>
      </c>
      <c r="T1527" s="676">
        <v>72</v>
      </c>
      <c r="U1527" s="676"/>
      <c r="V1527" s="676" t="s">
        <v>1050</v>
      </c>
      <c r="W1527" s="676">
        <v>480</v>
      </c>
      <c r="X1527" s="678">
        <v>435</v>
      </c>
      <c r="Y1527" s="679">
        <v>208800</v>
      </c>
      <c r="Z1527" s="443">
        <v>0.47499999999999998</v>
      </c>
      <c r="AA1527" s="682">
        <f>Y1527*Z1527</f>
        <v>99180</v>
      </c>
      <c r="AB1527" s="682"/>
      <c r="AC1527" s="444">
        <v>0</v>
      </c>
      <c r="AD1527" s="692"/>
      <c r="AE1527" s="684"/>
      <c r="AF1527" s="695">
        <f>AA1527+AD1527+AE1527</f>
        <v>99180</v>
      </c>
      <c r="AG1527" s="442" t="s">
        <v>1073</v>
      </c>
      <c r="AH1527" s="676"/>
      <c r="AI1527" s="685">
        <v>60</v>
      </c>
      <c r="AJ1527" s="676" t="s">
        <v>1610</v>
      </c>
      <c r="AK1527" s="696" t="s">
        <v>1149</v>
      </c>
      <c r="AL1527" s="676" t="s">
        <v>3492</v>
      </c>
      <c r="AM1527" s="442" t="s">
        <v>52</v>
      </c>
      <c r="AN1527" s="676"/>
      <c r="AO1527" s="442"/>
      <c r="AP1527" s="688"/>
      <c r="AQ1527" s="688" t="s">
        <v>37</v>
      </c>
      <c r="AR1527" s="688"/>
      <c r="AS1527" s="562"/>
      <c r="AT1527" s="697"/>
      <c r="AU1527" s="697"/>
      <c r="AV1527" s="662"/>
      <c r="AW1527" s="673">
        <f>U1527</f>
        <v>0</v>
      </c>
      <c r="AX1527" s="673" cm="1">
        <f t="array" ref="AX1527">SUM(MID(0&amp;AW1527,LARGE(INDEX(ISNUMBER(--MID(AW1527,ROW($1:$8),1))*ROW($1:$8),),ROW($1:$8))+1,1)*10^ROW($1:$8)/10)</f>
        <v>0</v>
      </c>
      <c r="AY1527" s="673" t="e">
        <f>VLOOKUP($AX1527,'Item Master Data'!$A:$F,3,FALSE)</f>
        <v>#N/A</v>
      </c>
      <c r="AZ1527" s="673" t="e">
        <f>VLOOKUP($AX1527,'Item Master Data'!$A:$F,6,FALSE)</f>
        <v>#N/A</v>
      </c>
      <c r="BA1527" s="673" t="e">
        <f>X1527/BB1527</f>
        <v>#N/A</v>
      </c>
      <c r="BB1527" s="673" t="e">
        <f>VLOOKUP(AX1527,'Item Master Data'!$A:$G,7,FALSE)</f>
        <v>#N/A</v>
      </c>
      <c r="BC1527" s="673"/>
      <c r="BD1527" s="673" t="e">
        <f>W1527-AZ1527</f>
        <v>#N/A</v>
      </c>
    </row>
    <row r="1528" spans="1:56">
      <c r="A1528" s="544"/>
      <c r="B1528" s="724">
        <v>44658</v>
      </c>
      <c r="C1528" s="724">
        <v>44658</v>
      </c>
      <c r="D1528" s="687" t="s">
        <v>3247</v>
      </c>
      <c r="E1528" s="676" t="s">
        <v>3562</v>
      </c>
      <c r="F1528" s="676"/>
      <c r="G1528" s="676">
        <v>2022</v>
      </c>
      <c r="H1528" s="676">
        <v>9</v>
      </c>
      <c r="I1528" s="676" t="s">
        <v>1699</v>
      </c>
      <c r="J1528" s="677"/>
      <c r="K1528" s="685" t="s">
        <v>3664</v>
      </c>
      <c r="L1528" s="676" t="s">
        <v>3352</v>
      </c>
      <c r="M1528" s="689">
        <v>44658</v>
      </c>
      <c r="N1528" s="689">
        <v>44805</v>
      </c>
      <c r="O1528" s="689"/>
      <c r="P1528" s="677"/>
      <c r="Q1528" s="677"/>
      <c r="R1528" s="677"/>
      <c r="S1528" s="676" t="s">
        <v>1580</v>
      </c>
      <c r="T1528" s="676">
        <v>72</v>
      </c>
      <c r="U1528" s="676"/>
      <c r="V1528" s="676" t="s">
        <v>3356</v>
      </c>
      <c r="W1528" s="676">
        <v>480</v>
      </c>
      <c r="X1528" s="678">
        <v>696</v>
      </c>
      <c r="Y1528" s="679">
        <v>334080</v>
      </c>
      <c r="Z1528" s="443">
        <v>0.495</v>
      </c>
      <c r="AA1528" s="682">
        <f>Y1528*Z1528</f>
        <v>165369.60000000001</v>
      </c>
      <c r="AB1528" s="682"/>
      <c r="AC1528" s="444">
        <v>0</v>
      </c>
      <c r="AD1528" s="692"/>
      <c r="AE1528" s="684"/>
      <c r="AF1528" s="695">
        <f>AA1528+AD1528+AE1528</f>
        <v>165369.60000000001</v>
      </c>
      <c r="AG1528" s="442" t="s">
        <v>1073</v>
      </c>
      <c r="AH1528" s="676"/>
      <c r="AI1528" s="685">
        <v>60</v>
      </c>
      <c r="AJ1528" s="676" t="s">
        <v>3357</v>
      </c>
      <c r="AK1528" s="696" t="s">
        <v>50</v>
      </c>
      <c r="AL1528" s="676">
        <v>97005</v>
      </c>
      <c r="AM1528" s="442" t="s">
        <v>52</v>
      </c>
      <c r="AN1528" s="676"/>
      <c r="AO1528" s="442"/>
      <c r="AP1528" s="688"/>
      <c r="AQ1528" s="688" t="s">
        <v>37</v>
      </c>
      <c r="AR1528" s="688"/>
      <c r="AS1528" s="562"/>
      <c r="AT1528" s="697"/>
      <c r="AU1528" s="697"/>
      <c r="AV1528" s="662"/>
      <c r="AW1528" s="673">
        <f>U1528</f>
        <v>0</v>
      </c>
      <c r="AX1528" s="673" cm="1">
        <f t="array" ref="AX1528">SUM(MID(0&amp;AW1528,LARGE(INDEX(ISNUMBER(--MID(AW1528,ROW($1:$8),1))*ROW($1:$8),),ROW($1:$8))+1,1)*10^ROW($1:$8)/10)</f>
        <v>0</v>
      </c>
      <c r="AY1528" s="673" t="e">
        <f>VLOOKUP($AX1528,'Item Master Data'!$A:$F,3,FALSE)</f>
        <v>#N/A</v>
      </c>
      <c r="AZ1528" s="673" t="e">
        <f>VLOOKUP($AX1528,'Item Master Data'!$A:$F,6,FALSE)</f>
        <v>#N/A</v>
      </c>
      <c r="BA1528" s="673" t="e">
        <f>X1528/BB1528</f>
        <v>#N/A</v>
      </c>
      <c r="BB1528" s="673" t="e">
        <f>VLOOKUP(AX1528,'Item Master Data'!$A:$G,7,FALSE)</f>
        <v>#N/A</v>
      </c>
      <c r="BC1528" s="673"/>
      <c r="BD1528" s="673" t="e">
        <f>W1528-AZ1528</f>
        <v>#N/A</v>
      </c>
    </row>
    <row r="1529" spans="1:56">
      <c r="A1529" s="544"/>
      <c r="B1529" s="724">
        <v>44635</v>
      </c>
      <c r="C1529" s="724">
        <v>44634</v>
      </c>
      <c r="D1529" s="687" t="s">
        <v>3247</v>
      </c>
      <c r="E1529" s="676" t="s">
        <v>2686</v>
      </c>
      <c r="F1529" s="676"/>
      <c r="G1529" s="676">
        <v>2022</v>
      </c>
      <c r="H1529" s="676">
        <v>10</v>
      </c>
      <c r="I1529" s="676" t="s">
        <v>1699</v>
      </c>
      <c r="J1529" s="677"/>
      <c r="K1529" s="685" t="s">
        <v>3723</v>
      </c>
      <c r="L1529" s="676" t="s">
        <v>3249</v>
      </c>
      <c r="M1529" s="689">
        <v>44568</v>
      </c>
      <c r="N1529" s="689">
        <v>44839</v>
      </c>
      <c r="O1529" s="689"/>
      <c r="P1529" s="677"/>
      <c r="Q1529" s="677"/>
      <c r="R1529" s="677"/>
      <c r="S1529" s="676" t="s">
        <v>2425</v>
      </c>
      <c r="T1529" s="676">
        <v>60</v>
      </c>
      <c r="U1529" s="676"/>
      <c r="V1529" s="676" t="s">
        <v>973</v>
      </c>
      <c r="W1529" s="676">
        <v>400</v>
      </c>
      <c r="X1529" s="678">
        <v>320</v>
      </c>
      <c r="Y1529" s="679">
        <v>128000</v>
      </c>
      <c r="Z1529" s="443">
        <v>0.55000000000000004</v>
      </c>
      <c r="AA1529" s="682">
        <f>Y1529*Z1529</f>
        <v>70400</v>
      </c>
      <c r="AB1529" s="682"/>
      <c r="AC1529" s="444">
        <v>0</v>
      </c>
      <c r="AD1529" s="692"/>
      <c r="AE1529" s="684"/>
      <c r="AF1529" s="695">
        <f>AA1529+AD1529+AE1529</f>
        <v>70400</v>
      </c>
      <c r="AG1529" s="442" t="s">
        <v>47</v>
      </c>
      <c r="AH1529" s="676"/>
      <c r="AI1529" s="685" t="s">
        <v>2420</v>
      </c>
      <c r="AJ1529" s="676" t="s">
        <v>3324</v>
      </c>
      <c r="AK1529" s="696" t="s">
        <v>3325</v>
      </c>
      <c r="AL1529" s="676">
        <v>84115</v>
      </c>
      <c r="AM1529" s="442" t="s">
        <v>52</v>
      </c>
      <c r="AN1529" s="676"/>
      <c r="AO1529" s="442"/>
      <c r="AP1529" s="688"/>
      <c r="AQ1529" s="688" t="s">
        <v>37</v>
      </c>
      <c r="AR1529" s="688"/>
      <c r="AS1529" s="562"/>
      <c r="AT1529" s="697"/>
      <c r="AU1529" s="697"/>
      <c r="AV1529" s="662">
        <v>0.55000000000000004</v>
      </c>
      <c r="AW1529" s="673">
        <f>U1529</f>
        <v>0</v>
      </c>
      <c r="AX1529" s="673" cm="1">
        <f t="array" ref="AX1529">SUM(MID(0&amp;AW1529,LARGE(INDEX(ISNUMBER(--MID(AW1529,ROW($1:$8),1))*ROW($1:$8),),ROW($1:$8))+1,1)*10^ROW($1:$8)/10)</f>
        <v>0</v>
      </c>
      <c r="AY1529" s="673" t="e">
        <f>VLOOKUP($AX1529,'Item Master Data'!$A:$F,3,FALSE)</f>
        <v>#N/A</v>
      </c>
      <c r="AZ1529" s="673" t="e">
        <f>VLOOKUP($AX1529,'Item Master Data'!$A:$F,6,FALSE)</f>
        <v>#N/A</v>
      </c>
      <c r="BA1529" s="673" t="e">
        <f>X1529/BB1529</f>
        <v>#N/A</v>
      </c>
      <c r="BB1529" s="673" t="e">
        <f>VLOOKUP(AX1529,'Item Master Data'!$A:$G,7,FALSE)</f>
        <v>#N/A</v>
      </c>
      <c r="BC1529" s="673"/>
      <c r="BD1529" s="673" t="e">
        <f>W1529-AZ1529</f>
        <v>#N/A</v>
      </c>
    </row>
    <row r="1530" spans="1:56">
      <c r="A1530" s="544"/>
      <c r="B1530" s="724"/>
      <c r="C1530" s="724">
        <v>44616</v>
      </c>
      <c r="D1530" s="687" t="s">
        <v>3247</v>
      </c>
      <c r="E1530" s="676" t="s">
        <v>3713</v>
      </c>
      <c r="F1530" s="676"/>
      <c r="G1530" s="676">
        <v>2022</v>
      </c>
      <c r="H1530" s="676">
        <v>10</v>
      </c>
      <c r="I1530" s="676" t="s">
        <v>1699</v>
      </c>
      <c r="J1530" s="677"/>
      <c r="K1530" s="685" t="s">
        <v>3724</v>
      </c>
      <c r="L1530" s="676" t="s">
        <v>3249</v>
      </c>
      <c r="M1530" s="689">
        <v>44615</v>
      </c>
      <c r="N1530" s="689">
        <v>44840</v>
      </c>
      <c r="O1530" s="689"/>
      <c r="P1530" s="677"/>
      <c r="Q1530" s="677"/>
      <c r="R1530" s="677"/>
      <c r="S1530" s="676" t="s">
        <v>2425</v>
      </c>
      <c r="T1530" s="676">
        <v>60</v>
      </c>
      <c r="U1530" s="676"/>
      <c r="V1530" s="676" t="s">
        <v>973</v>
      </c>
      <c r="W1530" s="676">
        <v>400</v>
      </c>
      <c r="X1530" s="678">
        <v>320</v>
      </c>
      <c r="Y1530" s="679">
        <v>128000</v>
      </c>
      <c r="Z1530" s="443">
        <v>0.55000000000000004</v>
      </c>
      <c r="AA1530" s="682">
        <f>Y1530*Z1530</f>
        <v>70400</v>
      </c>
      <c r="AB1530" s="682"/>
      <c r="AC1530" s="444">
        <v>0</v>
      </c>
      <c r="AD1530" s="692"/>
      <c r="AE1530" s="684"/>
      <c r="AF1530" s="695">
        <f>AA1530+AD1530+AE1530</f>
        <v>70400</v>
      </c>
      <c r="AG1530" s="442" t="s">
        <v>47</v>
      </c>
      <c r="AH1530" s="676"/>
      <c r="AI1530" s="685" t="s">
        <v>2420</v>
      </c>
      <c r="AJ1530" s="676" t="s">
        <v>2426</v>
      </c>
      <c r="AK1530" s="696" t="s">
        <v>2427</v>
      </c>
      <c r="AL1530" s="676">
        <v>87107</v>
      </c>
      <c r="AM1530" s="442" t="s">
        <v>52</v>
      </c>
      <c r="AN1530" s="676"/>
      <c r="AO1530" s="442"/>
      <c r="AP1530" s="688"/>
      <c r="AQ1530" s="688" t="s">
        <v>37</v>
      </c>
      <c r="AR1530" s="688"/>
      <c r="AS1530" s="562"/>
      <c r="AT1530" s="697"/>
      <c r="AU1530" s="697"/>
      <c r="AV1530" s="662">
        <v>0.55000000000000004</v>
      </c>
      <c r="AW1530" s="673">
        <f>U1530</f>
        <v>0</v>
      </c>
      <c r="AX1530" s="673" cm="1">
        <f t="array" ref="AX1530">SUM(MID(0&amp;AW1530,LARGE(INDEX(ISNUMBER(--MID(AW1530,ROW($1:$8),1))*ROW($1:$8),),ROW($1:$8))+1,1)*10^ROW($1:$8)/10)</f>
        <v>0</v>
      </c>
      <c r="AY1530" s="673" t="e">
        <f>VLOOKUP($AX1530,'Item Master Data'!$A:$F,3,FALSE)</f>
        <v>#N/A</v>
      </c>
      <c r="AZ1530" s="673" t="e">
        <f>VLOOKUP($AX1530,'Item Master Data'!$A:$F,6,FALSE)</f>
        <v>#N/A</v>
      </c>
      <c r="BA1530" s="673" t="e">
        <f>X1530/BB1530</f>
        <v>#N/A</v>
      </c>
      <c r="BB1530" s="673" t="e">
        <f>VLOOKUP(AX1530,'Item Master Data'!$A:$G,7,FALSE)</f>
        <v>#N/A</v>
      </c>
      <c r="BC1530" s="673"/>
      <c r="BD1530" s="673" t="e">
        <f>W1530-AZ1530</f>
        <v>#N/A</v>
      </c>
    </row>
    <row r="1531" spans="1:56">
      <c r="A1531" s="544"/>
      <c r="B1531" s="724">
        <v>44629</v>
      </c>
      <c r="C1531" s="724">
        <v>44629</v>
      </c>
      <c r="D1531" s="687" t="s">
        <v>3247</v>
      </c>
      <c r="E1531" s="676" t="s">
        <v>3721</v>
      </c>
      <c r="F1531" s="676"/>
      <c r="G1531" s="676">
        <v>2022</v>
      </c>
      <c r="H1531" s="676">
        <v>10</v>
      </c>
      <c r="I1531" s="676" t="s">
        <v>1699</v>
      </c>
      <c r="J1531" s="677"/>
      <c r="K1531" s="685" t="s">
        <v>3726</v>
      </c>
      <c r="L1531" s="676" t="s">
        <v>3249</v>
      </c>
      <c r="M1531" s="689">
        <v>44623</v>
      </c>
      <c r="N1531" s="689">
        <v>44835</v>
      </c>
      <c r="O1531" s="689"/>
      <c r="P1531" s="677"/>
      <c r="Q1531" s="677"/>
      <c r="R1531" s="677"/>
      <c r="S1531" s="676" t="s">
        <v>2425</v>
      </c>
      <c r="T1531" s="676">
        <v>60</v>
      </c>
      <c r="U1531" s="676"/>
      <c r="V1531" s="676" t="s">
        <v>973</v>
      </c>
      <c r="W1531" s="676">
        <v>400</v>
      </c>
      <c r="X1531" s="678">
        <v>6912</v>
      </c>
      <c r="Y1531" s="679">
        <v>2764800</v>
      </c>
      <c r="Z1531" s="443">
        <v>0.57999999999999996</v>
      </c>
      <c r="AA1531" s="682">
        <f>Y1531*Z1531</f>
        <v>1603584</v>
      </c>
      <c r="AB1531" s="682"/>
      <c r="AC1531" s="444">
        <v>0</v>
      </c>
      <c r="AD1531" s="692"/>
      <c r="AE1531" s="684"/>
      <c r="AF1531" s="695">
        <f>AA1531+AD1531+AE1531</f>
        <v>1603584</v>
      </c>
      <c r="AG1531" s="442" t="s">
        <v>47</v>
      </c>
      <c r="AH1531" s="676"/>
      <c r="AI1531" s="685" t="s">
        <v>2420</v>
      </c>
      <c r="AJ1531" s="676"/>
      <c r="AK1531" s="696"/>
      <c r="AL1531" s="676"/>
      <c r="AM1531" s="442" t="s">
        <v>52</v>
      </c>
      <c r="AN1531" s="676"/>
      <c r="AO1531" s="442"/>
      <c r="AP1531" s="688"/>
      <c r="AQ1531" s="688" t="s">
        <v>37</v>
      </c>
      <c r="AR1531" s="688"/>
      <c r="AS1531" s="562"/>
      <c r="AT1531" s="697"/>
      <c r="AU1531" s="697"/>
      <c r="AV1531" s="662">
        <v>0.55000000000000004</v>
      </c>
      <c r="AW1531" s="673">
        <f>U1531</f>
        <v>0</v>
      </c>
      <c r="AX1531" s="673" cm="1">
        <f t="array" ref="AX1531">SUM(MID(0&amp;AW1531,LARGE(INDEX(ISNUMBER(--MID(AW1531,ROW($1:$8),1))*ROW($1:$8),),ROW($1:$8))+1,1)*10^ROW($1:$8)/10)</f>
        <v>0</v>
      </c>
      <c r="AY1531" s="673" t="e">
        <f>VLOOKUP($AX1531,'Item Master Data'!$A:$F,3,FALSE)</f>
        <v>#N/A</v>
      </c>
      <c r="AZ1531" s="673" t="e">
        <f>VLOOKUP($AX1531,'Item Master Data'!$A:$F,6,FALSE)</f>
        <v>#N/A</v>
      </c>
      <c r="BA1531" s="673" t="e">
        <f>X1531/BB1531</f>
        <v>#N/A</v>
      </c>
      <c r="BB1531" s="673" t="e">
        <f>VLOOKUP(AX1531,'Item Master Data'!$A:$G,7,FALSE)</f>
        <v>#N/A</v>
      </c>
      <c r="BC1531" s="673"/>
      <c r="BD1531" s="673" t="e">
        <f>W1531-AZ1531</f>
        <v>#N/A</v>
      </c>
    </row>
    <row r="1532" spans="1:56">
      <c r="A1532" s="544"/>
      <c r="B1532" s="724">
        <v>44656</v>
      </c>
      <c r="C1532" s="724">
        <v>44656</v>
      </c>
      <c r="D1532" s="687" t="s">
        <v>3247</v>
      </c>
      <c r="E1532" s="676" t="s">
        <v>3707</v>
      </c>
      <c r="F1532" s="676"/>
      <c r="G1532" s="676">
        <v>2022</v>
      </c>
      <c r="H1532" s="676">
        <v>10</v>
      </c>
      <c r="I1532" s="676"/>
      <c r="J1532" s="677"/>
      <c r="K1532" s="685" t="s">
        <v>3725</v>
      </c>
      <c r="L1532" s="676" t="s">
        <v>3249</v>
      </c>
      <c r="M1532" s="689">
        <v>44655</v>
      </c>
      <c r="N1532" s="689">
        <v>44851</v>
      </c>
      <c r="O1532" s="689"/>
      <c r="P1532" s="677"/>
      <c r="Q1532" s="677"/>
      <c r="R1532" s="677"/>
      <c r="S1532" s="676" t="s">
        <v>2425</v>
      </c>
      <c r="T1532" s="676">
        <v>60</v>
      </c>
      <c r="U1532" s="676"/>
      <c r="V1532" s="676" t="s">
        <v>986</v>
      </c>
      <c r="W1532" s="676">
        <v>365</v>
      </c>
      <c r="X1532" s="678">
        <v>320</v>
      </c>
      <c r="Y1532" s="679">
        <v>116800</v>
      </c>
      <c r="Z1532" s="443">
        <v>0.56000000000000005</v>
      </c>
      <c r="AA1532" s="682">
        <f>Y1532*Z1532</f>
        <v>65408.000000000007</v>
      </c>
      <c r="AB1532" s="682"/>
      <c r="AC1532" s="444">
        <v>0</v>
      </c>
      <c r="AD1532" s="692"/>
      <c r="AE1532" s="684"/>
      <c r="AF1532" s="695">
        <f>AA1532+AD1532+AE1532</f>
        <v>65408.000000000007</v>
      </c>
      <c r="AG1532" s="442" t="s">
        <v>47</v>
      </c>
      <c r="AH1532" s="676"/>
      <c r="AI1532" s="685" t="s">
        <v>2420</v>
      </c>
      <c r="AJ1532" s="676" t="s">
        <v>3709</v>
      </c>
      <c r="AK1532" s="696" t="s">
        <v>1100</v>
      </c>
      <c r="AL1532" s="676">
        <v>1085</v>
      </c>
      <c r="AM1532" s="442" t="s">
        <v>52</v>
      </c>
      <c r="AN1532" s="676"/>
      <c r="AO1532" s="442"/>
      <c r="AP1532" s="688"/>
      <c r="AQ1532" s="688" t="s">
        <v>37</v>
      </c>
      <c r="AR1532" s="688"/>
      <c r="AS1532" s="562"/>
      <c r="AT1532" s="697"/>
      <c r="AU1532" s="697"/>
      <c r="AV1532" s="662">
        <v>0.55000000000000004</v>
      </c>
      <c r="AW1532" s="673">
        <f>U1532</f>
        <v>0</v>
      </c>
      <c r="AX1532" s="673" cm="1">
        <f t="array" ref="AX1532">SUM(MID(0&amp;AW1532,LARGE(INDEX(ISNUMBER(--MID(AW1532,ROW($1:$8),1))*ROW($1:$8),),ROW($1:$8))+1,1)*10^ROW($1:$8)/10)</f>
        <v>0</v>
      </c>
      <c r="AY1532" s="673" t="e">
        <f>VLOOKUP($AX1532,'Item Master Data'!$A:$F,3,FALSE)</f>
        <v>#N/A</v>
      </c>
      <c r="AZ1532" s="673" t="e">
        <f>VLOOKUP($AX1532,'Item Master Data'!$A:$F,6,FALSE)</f>
        <v>#N/A</v>
      </c>
      <c r="BA1532" s="673" t="e">
        <f>X1532/BB1532</f>
        <v>#N/A</v>
      </c>
      <c r="BB1532" s="673" t="e">
        <f>VLOOKUP(AX1532,'Item Master Data'!$A:$G,7,FALSE)</f>
        <v>#N/A</v>
      </c>
      <c r="BC1532" s="673"/>
      <c r="BD1532" s="673" t="e">
        <f>W1532-AZ1532</f>
        <v>#N/A</v>
      </c>
    </row>
    <row r="1533" spans="1:56">
      <c r="A1533" s="544"/>
      <c r="B1533" s="724"/>
      <c r="C1533" s="724"/>
      <c r="D1533" s="687" t="s">
        <v>3247</v>
      </c>
      <c r="E1533" s="676" t="s">
        <v>3042</v>
      </c>
      <c r="F1533" s="676"/>
      <c r="G1533" s="676">
        <v>2022</v>
      </c>
      <c r="H1533" s="676">
        <v>10</v>
      </c>
      <c r="I1533" s="676"/>
      <c r="J1533" s="677"/>
      <c r="K1533" s="685" t="s">
        <v>3572</v>
      </c>
      <c r="L1533" s="676" t="s">
        <v>2405</v>
      </c>
      <c r="M1533" s="689">
        <v>44538</v>
      </c>
      <c r="N1533" s="689">
        <v>44835</v>
      </c>
      <c r="O1533" s="689"/>
      <c r="P1533" s="677"/>
      <c r="Q1533" s="677"/>
      <c r="R1533" s="677"/>
      <c r="S1533" s="676" t="s">
        <v>2425</v>
      </c>
      <c r="T1533" s="676">
        <v>60</v>
      </c>
      <c r="U1533" s="676"/>
      <c r="V1533" s="676" t="s">
        <v>985</v>
      </c>
      <c r="W1533" s="676">
        <v>400</v>
      </c>
      <c r="X1533" s="678">
        <v>3840</v>
      </c>
      <c r="Y1533" s="679">
        <v>1536000</v>
      </c>
      <c r="Z1533" s="443">
        <v>0.52</v>
      </c>
      <c r="AA1533" s="682">
        <f>Y1533*Z1533</f>
        <v>798720</v>
      </c>
      <c r="AB1533" s="682"/>
      <c r="AC1533" s="444">
        <v>0</v>
      </c>
      <c r="AD1533" s="692"/>
      <c r="AE1533" s="684"/>
      <c r="AF1533" s="695">
        <f>AA1533+AD1533+AE1533</f>
        <v>798720</v>
      </c>
      <c r="AG1533" s="442" t="s">
        <v>1073</v>
      </c>
      <c r="AH1533" s="676"/>
      <c r="AI1533" s="685" t="s">
        <v>2488</v>
      </c>
      <c r="AJ1533" s="676" t="s">
        <v>2436</v>
      </c>
      <c r="AK1533" s="696" t="s">
        <v>2408</v>
      </c>
      <c r="AL1533" s="676">
        <v>80223</v>
      </c>
      <c r="AM1533" s="442" t="s">
        <v>52</v>
      </c>
      <c r="AN1533" s="676"/>
      <c r="AO1533" s="442"/>
      <c r="AP1533" s="688"/>
      <c r="AQ1533" s="688" t="s">
        <v>37</v>
      </c>
      <c r="AR1533" s="688"/>
      <c r="AS1533" s="562"/>
      <c r="AT1533" s="697"/>
      <c r="AU1533" s="697"/>
      <c r="AV1533" s="662"/>
      <c r="AW1533" s="673">
        <f>U1533</f>
        <v>0</v>
      </c>
      <c r="AX1533" s="673" cm="1">
        <f t="array" ref="AX1533">SUM(MID(0&amp;AW1533,LARGE(INDEX(ISNUMBER(--MID(AW1533,ROW($1:$8),1))*ROW($1:$8),),ROW($1:$8))+1,1)*10^ROW($1:$8)/10)</f>
        <v>0</v>
      </c>
      <c r="AY1533" s="673" t="e">
        <f>VLOOKUP($AX1533,'Item Master Data'!$A:$F,3,FALSE)</f>
        <v>#N/A</v>
      </c>
      <c r="AZ1533" s="673" t="e">
        <f>VLOOKUP($AX1533,'Item Master Data'!$A:$F,6,FALSE)</f>
        <v>#N/A</v>
      </c>
      <c r="BA1533" s="673" t="e">
        <f>X1533/BB1533</f>
        <v>#N/A</v>
      </c>
      <c r="BB1533" s="673" t="e">
        <f>VLOOKUP(AX1533,'Item Master Data'!$A:$G,7,FALSE)</f>
        <v>#N/A</v>
      </c>
      <c r="BC1533" s="673"/>
      <c r="BD1533" s="673" t="e">
        <f>W1533-AZ1533</f>
        <v>#N/A</v>
      </c>
    </row>
    <row r="1534" spans="1:56">
      <c r="A1534" s="544"/>
      <c r="B1534" s="724">
        <v>44631</v>
      </c>
      <c r="C1534" s="724">
        <v>44631</v>
      </c>
      <c r="D1534" s="687" t="s">
        <v>3247</v>
      </c>
      <c r="E1534" s="676" t="s">
        <v>3276</v>
      </c>
      <c r="F1534" s="676"/>
      <c r="G1534" s="676">
        <v>2022</v>
      </c>
      <c r="H1534" s="676">
        <v>10</v>
      </c>
      <c r="I1534" s="676"/>
      <c r="J1534" s="677"/>
      <c r="K1534" s="685" t="s">
        <v>3566</v>
      </c>
      <c r="L1534" s="676" t="s">
        <v>3295</v>
      </c>
      <c r="M1534" s="689">
        <v>44504</v>
      </c>
      <c r="N1534" s="689">
        <v>44836</v>
      </c>
      <c r="O1534" s="689" t="s">
        <v>1289</v>
      </c>
      <c r="P1534" s="677"/>
      <c r="Q1534" s="677"/>
      <c r="R1534" s="677"/>
      <c r="S1534" s="676" t="s">
        <v>2425</v>
      </c>
      <c r="T1534" s="676">
        <v>60</v>
      </c>
      <c r="U1534" s="676">
        <v>49401140</v>
      </c>
      <c r="V1534" s="676" t="s">
        <v>973</v>
      </c>
      <c r="W1534" s="676">
        <v>400</v>
      </c>
      <c r="X1534" s="678">
        <v>768</v>
      </c>
      <c r="Y1534" s="679">
        <v>307200</v>
      </c>
      <c r="Z1534" s="443">
        <v>0.55000000000000004</v>
      </c>
      <c r="AA1534" s="682">
        <f>Y1534*Z1534</f>
        <v>168960</v>
      </c>
      <c r="AB1534" s="682"/>
      <c r="AC1534" s="444">
        <v>0</v>
      </c>
      <c r="AD1534" s="692"/>
      <c r="AE1534" s="684"/>
      <c r="AF1534" s="695">
        <f>AA1534+AD1534+AE1534</f>
        <v>168960</v>
      </c>
      <c r="AG1534" s="442" t="s">
        <v>1073</v>
      </c>
      <c r="AH1534" s="676"/>
      <c r="AI1534" s="685" t="s">
        <v>2488</v>
      </c>
      <c r="AJ1534" s="676" t="s">
        <v>3297</v>
      </c>
      <c r="AK1534" s="696" t="s">
        <v>1149</v>
      </c>
      <c r="AL1534" s="676">
        <v>79936</v>
      </c>
      <c r="AM1534" s="442" t="s">
        <v>52</v>
      </c>
      <c r="AN1534" s="676"/>
      <c r="AO1534" s="442"/>
      <c r="AP1534" s="688"/>
      <c r="AQ1534" s="688" t="s">
        <v>37</v>
      </c>
      <c r="AR1534" s="688" t="s">
        <v>3298</v>
      </c>
      <c r="AS1534" s="562"/>
      <c r="AT1534" s="697"/>
      <c r="AU1534" s="697"/>
      <c r="AV1534" s="662">
        <v>0.49</v>
      </c>
      <c r="AW1534" s="673">
        <f>U1534</f>
        <v>49401140</v>
      </c>
      <c r="AX1534" s="673" cm="1">
        <f t="array" ref="AX1534">SUM(MID(0&amp;AW1534,LARGE(INDEX(ISNUMBER(--MID(AW1534,ROW($1:$8),1))*ROW($1:$8),),ROW($1:$8))+1,1)*10^ROW($1:$8)/10)</f>
        <v>49401140</v>
      </c>
      <c r="AY1534" s="673" t="str">
        <f>VLOOKUP($AX1534,'Item Master Data'!$A:$F,3,FALSE)</f>
        <v>Q.PEAK DUO BLK ML G10.a+</v>
      </c>
      <c r="AZ1534" s="673">
        <f>VLOOKUP($AX1534,'Item Master Data'!$A:$F,6,FALSE)</f>
        <v>400</v>
      </c>
      <c r="BA1534" s="673">
        <f>X1534/BB1534</f>
        <v>24</v>
      </c>
      <c r="BB1534" s="673">
        <f>VLOOKUP(AX1534,'Item Master Data'!$A:$G,7,FALSE)</f>
        <v>32</v>
      </c>
      <c r="BC1534" s="673"/>
      <c r="BD1534" s="673">
        <f>W1534-AZ1534</f>
        <v>0</v>
      </c>
    </row>
    <row r="1535" spans="1:56">
      <c r="A1535" s="544"/>
      <c r="B1535" s="724">
        <v>44651</v>
      </c>
      <c r="C1535" s="724">
        <v>44651</v>
      </c>
      <c r="D1535" s="687" t="s">
        <v>3247</v>
      </c>
      <c r="E1535" s="676" t="s">
        <v>3042</v>
      </c>
      <c r="F1535" s="676"/>
      <c r="G1535" s="676">
        <v>2022</v>
      </c>
      <c r="H1535" s="676">
        <v>10</v>
      </c>
      <c r="I1535" s="676" t="s">
        <v>1699</v>
      </c>
      <c r="J1535" s="677"/>
      <c r="K1535" s="685" t="s">
        <v>3742</v>
      </c>
      <c r="L1535" s="676" t="s">
        <v>3295</v>
      </c>
      <c r="M1535" s="689">
        <v>44650</v>
      </c>
      <c r="N1535" s="689">
        <v>44835</v>
      </c>
      <c r="O1535" s="689"/>
      <c r="P1535" s="677"/>
      <c r="Q1535" s="677"/>
      <c r="R1535" s="677"/>
      <c r="S1535" s="676" t="s">
        <v>2425</v>
      </c>
      <c r="T1535" s="676">
        <v>60</v>
      </c>
      <c r="U1535" s="676"/>
      <c r="V1535" s="676" t="s">
        <v>973</v>
      </c>
      <c r="W1535" s="676">
        <v>400</v>
      </c>
      <c r="X1535" s="678">
        <v>832</v>
      </c>
      <c r="Y1535" s="679">
        <v>332800</v>
      </c>
      <c r="Z1535" s="443">
        <v>0.55000000000000004</v>
      </c>
      <c r="AA1535" s="682">
        <f>Y1535*Z1535</f>
        <v>183040.00000000003</v>
      </c>
      <c r="AB1535" s="682"/>
      <c r="AC1535" s="444">
        <v>0</v>
      </c>
      <c r="AD1535" s="692"/>
      <c r="AE1535" s="684"/>
      <c r="AF1535" s="695">
        <f>AA1535+AD1535+AE1535</f>
        <v>183040.00000000003</v>
      </c>
      <c r="AG1535" s="442" t="s">
        <v>1073</v>
      </c>
      <c r="AH1535" s="676">
        <v>60</v>
      </c>
      <c r="AI1535" s="685"/>
      <c r="AJ1535" s="676" t="s">
        <v>3297</v>
      </c>
      <c r="AK1535" s="696" t="s">
        <v>1149</v>
      </c>
      <c r="AL1535" s="676">
        <v>79936</v>
      </c>
      <c r="AM1535" s="442" t="s">
        <v>52</v>
      </c>
      <c r="AN1535" s="676"/>
      <c r="AO1535" s="442"/>
      <c r="AP1535" s="688"/>
      <c r="AQ1535" s="688" t="s">
        <v>37</v>
      </c>
      <c r="AR1535" s="688"/>
      <c r="AS1535" s="562"/>
      <c r="AT1535" s="697"/>
      <c r="AU1535" s="697"/>
      <c r="AV1535" s="662">
        <v>0.5</v>
      </c>
      <c r="AW1535" s="673">
        <f>U1535</f>
        <v>0</v>
      </c>
      <c r="AX1535" s="673" cm="1">
        <f t="array" ref="AX1535">SUM(MID(0&amp;AW1535,LARGE(INDEX(ISNUMBER(--MID(AW1535,ROW($1:$8),1))*ROW($1:$8),),ROW($1:$8))+1,1)*10^ROW($1:$8)/10)</f>
        <v>0</v>
      </c>
      <c r="AY1535" s="673" t="e">
        <f>VLOOKUP($AX1535,'Item Master Data'!$A:$F,3,FALSE)</f>
        <v>#N/A</v>
      </c>
      <c r="AZ1535" s="673" t="e">
        <f>VLOOKUP($AX1535,'Item Master Data'!$A:$F,6,FALSE)</f>
        <v>#N/A</v>
      </c>
      <c r="BA1535" s="673" t="e">
        <f>X1535/BB1535</f>
        <v>#N/A</v>
      </c>
      <c r="BB1535" s="673" t="e">
        <f>VLOOKUP(AX1535,'Item Master Data'!$A:$G,7,FALSE)</f>
        <v>#N/A</v>
      </c>
      <c r="BC1535" s="673"/>
      <c r="BD1535" s="673" t="e">
        <f>W1535-AZ1535</f>
        <v>#N/A</v>
      </c>
    </row>
    <row r="1536" spans="1:56">
      <c r="A1536" s="544"/>
      <c r="B1536" s="724">
        <v>44658</v>
      </c>
      <c r="C1536" s="724">
        <v>44658</v>
      </c>
      <c r="D1536" s="687" t="s">
        <v>3247</v>
      </c>
      <c r="E1536" s="676" t="s">
        <v>3562</v>
      </c>
      <c r="F1536" s="676"/>
      <c r="G1536" s="676">
        <v>2022</v>
      </c>
      <c r="H1536" s="676">
        <v>10</v>
      </c>
      <c r="I1536" s="676" t="s">
        <v>1699</v>
      </c>
      <c r="J1536" s="677"/>
      <c r="K1536" s="685" t="s">
        <v>3678</v>
      </c>
      <c r="L1536" s="676" t="s">
        <v>3352</v>
      </c>
      <c r="M1536" s="689">
        <v>44658</v>
      </c>
      <c r="N1536" s="689">
        <v>44835</v>
      </c>
      <c r="O1536" s="689"/>
      <c r="P1536" s="677"/>
      <c r="Q1536" s="677"/>
      <c r="R1536" s="677"/>
      <c r="S1536" s="676" t="s">
        <v>1580</v>
      </c>
      <c r="T1536" s="676">
        <v>72</v>
      </c>
      <c r="U1536" s="676"/>
      <c r="V1536" s="676" t="s">
        <v>3356</v>
      </c>
      <c r="W1536" s="676">
        <v>480</v>
      </c>
      <c r="X1536" s="678">
        <v>696</v>
      </c>
      <c r="Y1536" s="679">
        <v>334080</v>
      </c>
      <c r="Z1536" s="443">
        <v>0.495</v>
      </c>
      <c r="AA1536" s="682">
        <f>Y1536*Z1536</f>
        <v>165369.60000000001</v>
      </c>
      <c r="AB1536" s="682"/>
      <c r="AC1536" s="444">
        <v>0</v>
      </c>
      <c r="AD1536" s="692"/>
      <c r="AE1536" s="684"/>
      <c r="AF1536" s="695">
        <f>AA1536+AD1536+AE1536</f>
        <v>165369.60000000001</v>
      </c>
      <c r="AG1536" s="676" t="s">
        <v>1073</v>
      </c>
      <c r="AH1536" s="676"/>
      <c r="AI1536" s="685">
        <v>60</v>
      </c>
      <c r="AJ1536" s="676" t="s">
        <v>3357</v>
      </c>
      <c r="AK1536" s="696" t="s">
        <v>50</v>
      </c>
      <c r="AL1536" s="676">
        <v>97005</v>
      </c>
      <c r="AM1536" s="676" t="s">
        <v>52</v>
      </c>
      <c r="AN1536" s="676"/>
      <c r="AO1536" s="442"/>
      <c r="AP1536" s="688"/>
      <c r="AQ1536" s="688" t="s">
        <v>37</v>
      </c>
      <c r="AR1536" s="688"/>
      <c r="AS1536" s="562"/>
      <c r="AT1536" s="697"/>
      <c r="AU1536" s="697"/>
      <c r="AV1536" s="662"/>
      <c r="AW1536" s="673">
        <f>U1536</f>
        <v>0</v>
      </c>
      <c r="AX1536" s="673" cm="1">
        <f t="array" ref="AX1536">SUM(MID(0&amp;AW1536,LARGE(INDEX(ISNUMBER(--MID(AW1536,ROW($1:$8),1))*ROW($1:$8),),ROW($1:$8))+1,1)*10^ROW($1:$8)/10)</f>
        <v>0</v>
      </c>
      <c r="AY1536" s="673" t="e">
        <f>VLOOKUP($AX1536,'Item Master Data'!$A:$F,3,FALSE)</f>
        <v>#N/A</v>
      </c>
      <c r="AZ1536" s="673" t="e">
        <f>VLOOKUP($AX1536,'Item Master Data'!$A:$F,6,FALSE)</f>
        <v>#N/A</v>
      </c>
      <c r="BA1536" s="673" t="e">
        <f>X1536/BB1536</f>
        <v>#N/A</v>
      </c>
      <c r="BB1536" s="673" t="e">
        <f>VLOOKUP(AX1536,'Item Master Data'!$A:$G,7,FALSE)</f>
        <v>#N/A</v>
      </c>
      <c r="BC1536" s="673"/>
      <c r="BD1536" s="673" t="e">
        <f>W1536-AZ1536</f>
        <v>#N/A</v>
      </c>
    </row>
    <row r="1537" spans="1:56">
      <c r="A1537" s="544"/>
      <c r="B1537" s="724">
        <v>44635</v>
      </c>
      <c r="C1537" s="724">
        <v>44634</v>
      </c>
      <c r="D1537" s="687" t="s">
        <v>3247</v>
      </c>
      <c r="E1537" s="676" t="s">
        <v>2686</v>
      </c>
      <c r="F1537" s="676"/>
      <c r="G1537" s="676">
        <v>2022</v>
      </c>
      <c r="H1537" s="676">
        <v>11</v>
      </c>
      <c r="I1537" s="676" t="s">
        <v>1699</v>
      </c>
      <c r="J1537" s="677"/>
      <c r="K1537" s="685" t="s">
        <v>3727</v>
      </c>
      <c r="L1537" s="676" t="s">
        <v>3249</v>
      </c>
      <c r="M1537" s="689">
        <v>44568</v>
      </c>
      <c r="N1537" s="689">
        <v>44866</v>
      </c>
      <c r="O1537" s="689"/>
      <c r="P1537" s="677"/>
      <c r="Q1537" s="677"/>
      <c r="R1537" s="677"/>
      <c r="S1537" s="676" t="s">
        <v>2425</v>
      </c>
      <c r="T1537" s="676">
        <v>60</v>
      </c>
      <c r="U1537" s="676"/>
      <c r="V1537" s="676" t="s">
        <v>973</v>
      </c>
      <c r="W1537" s="676">
        <v>400</v>
      </c>
      <c r="X1537" s="678">
        <v>320</v>
      </c>
      <c r="Y1537" s="679">
        <v>128000</v>
      </c>
      <c r="Z1537" s="443">
        <v>0.55000000000000004</v>
      </c>
      <c r="AA1537" s="682">
        <f>Y1537*Z1537</f>
        <v>70400</v>
      </c>
      <c r="AB1537" s="682"/>
      <c r="AC1537" s="444">
        <v>0</v>
      </c>
      <c r="AD1537" s="692"/>
      <c r="AE1537" s="684"/>
      <c r="AF1537" s="695">
        <f>AA1537+AD1537+AE1537</f>
        <v>70400</v>
      </c>
      <c r="AG1537" s="676" t="s">
        <v>47</v>
      </c>
      <c r="AH1537" s="676"/>
      <c r="AI1537" s="685" t="s">
        <v>2420</v>
      </c>
      <c r="AJ1537" s="676" t="s">
        <v>3324</v>
      </c>
      <c r="AK1537" s="696" t="s">
        <v>3325</v>
      </c>
      <c r="AL1537" s="676">
        <v>84115</v>
      </c>
      <c r="AM1537" s="676" t="s">
        <v>52</v>
      </c>
      <c r="AN1537" s="676"/>
      <c r="AO1537" s="442"/>
      <c r="AP1537" s="688"/>
      <c r="AQ1537" s="688" t="s">
        <v>37</v>
      </c>
      <c r="AR1537" s="688"/>
      <c r="AS1537" s="562"/>
      <c r="AT1537" s="697"/>
      <c r="AU1537" s="697"/>
      <c r="AV1537" s="662">
        <v>0.55000000000000004</v>
      </c>
      <c r="AW1537" s="673">
        <f>U1537</f>
        <v>0</v>
      </c>
      <c r="AX1537" s="673" cm="1">
        <f t="array" ref="AX1537">SUM(MID(0&amp;AW1537,LARGE(INDEX(ISNUMBER(--MID(AW1537,ROW($1:$8),1))*ROW($1:$8),),ROW($1:$8))+1,1)*10^ROW($1:$8)/10)</f>
        <v>0</v>
      </c>
      <c r="AY1537" s="673" t="e">
        <f>VLOOKUP($AX1537,'Item Master Data'!$A:$F,3,FALSE)</f>
        <v>#N/A</v>
      </c>
      <c r="AZ1537" s="673" t="e">
        <f>VLOOKUP($AX1537,'Item Master Data'!$A:$F,6,FALSE)</f>
        <v>#N/A</v>
      </c>
      <c r="BA1537" s="673" t="e">
        <f>X1537/BB1537</f>
        <v>#N/A</v>
      </c>
      <c r="BB1537" s="673" t="e">
        <f>VLOOKUP(AX1537,'Item Master Data'!$A:$G,7,FALSE)</f>
        <v>#N/A</v>
      </c>
      <c r="BC1537" s="673"/>
      <c r="BD1537" s="673" t="e">
        <f>W1537-AZ1537</f>
        <v>#N/A</v>
      </c>
    </row>
    <row r="1538" spans="1:56">
      <c r="A1538" s="544"/>
      <c r="B1538" s="724"/>
      <c r="C1538" s="724">
        <v>44616</v>
      </c>
      <c r="D1538" s="687" t="s">
        <v>3247</v>
      </c>
      <c r="E1538" s="676" t="s">
        <v>3713</v>
      </c>
      <c r="F1538" s="676"/>
      <c r="G1538" s="676">
        <v>2022</v>
      </c>
      <c r="H1538" s="676">
        <v>11</v>
      </c>
      <c r="I1538" s="676" t="s">
        <v>1699</v>
      </c>
      <c r="J1538" s="677"/>
      <c r="K1538" s="685" t="s">
        <v>3729</v>
      </c>
      <c r="L1538" s="676" t="s">
        <v>3249</v>
      </c>
      <c r="M1538" s="689">
        <v>44615</v>
      </c>
      <c r="N1538" s="689">
        <v>44868</v>
      </c>
      <c r="O1538" s="689"/>
      <c r="P1538" s="677"/>
      <c r="Q1538" s="677"/>
      <c r="R1538" s="677"/>
      <c r="S1538" s="676" t="s">
        <v>2425</v>
      </c>
      <c r="T1538" s="676">
        <v>60</v>
      </c>
      <c r="U1538" s="676"/>
      <c r="V1538" s="676" t="s">
        <v>973</v>
      </c>
      <c r="W1538" s="676">
        <v>400</v>
      </c>
      <c r="X1538" s="678">
        <v>320</v>
      </c>
      <c r="Y1538" s="679">
        <v>128000</v>
      </c>
      <c r="Z1538" s="443">
        <v>0.55000000000000004</v>
      </c>
      <c r="AA1538" s="682">
        <f>Y1538*Z1538</f>
        <v>70400</v>
      </c>
      <c r="AB1538" s="682"/>
      <c r="AC1538" s="444">
        <v>0</v>
      </c>
      <c r="AD1538" s="692"/>
      <c r="AE1538" s="684"/>
      <c r="AF1538" s="695">
        <f>AA1538+AD1538+AE1538</f>
        <v>70400</v>
      </c>
      <c r="AG1538" s="676" t="s">
        <v>47</v>
      </c>
      <c r="AH1538" s="676"/>
      <c r="AI1538" s="685" t="s">
        <v>2420</v>
      </c>
      <c r="AJ1538" s="676" t="s">
        <v>2426</v>
      </c>
      <c r="AK1538" s="696" t="s">
        <v>2427</v>
      </c>
      <c r="AL1538" s="676">
        <v>87107</v>
      </c>
      <c r="AM1538" s="676" t="s">
        <v>52</v>
      </c>
      <c r="AN1538" s="676"/>
      <c r="AO1538" s="442"/>
      <c r="AP1538" s="688"/>
      <c r="AQ1538" s="688" t="s">
        <v>37</v>
      </c>
      <c r="AR1538" s="688"/>
      <c r="AS1538" s="562"/>
      <c r="AT1538" s="697"/>
      <c r="AU1538" s="697"/>
      <c r="AV1538" s="662">
        <v>0.55000000000000004</v>
      </c>
      <c r="AW1538" s="673">
        <f>U1538</f>
        <v>0</v>
      </c>
      <c r="AX1538" s="673" cm="1">
        <f t="array" ref="AX1538">SUM(MID(0&amp;AW1538,LARGE(INDEX(ISNUMBER(--MID(AW1538,ROW($1:$8),1))*ROW($1:$8),),ROW($1:$8))+1,1)*10^ROW($1:$8)/10)</f>
        <v>0</v>
      </c>
      <c r="AY1538" s="673" t="e">
        <f>VLOOKUP($AX1538,'Item Master Data'!$A:$F,3,FALSE)</f>
        <v>#N/A</v>
      </c>
      <c r="AZ1538" s="673" t="e">
        <f>VLOOKUP($AX1538,'Item Master Data'!$A:$F,6,FALSE)</f>
        <v>#N/A</v>
      </c>
      <c r="BA1538" s="673" t="e">
        <f>X1538/BB1538</f>
        <v>#N/A</v>
      </c>
      <c r="BB1538" s="673" t="e">
        <f>VLOOKUP(AX1538,'Item Master Data'!$A:$G,7,FALSE)</f>
        <v>#N/A</v>
      </c>
      <c r="BC1538" s="673"/>
      <c r="BD1538" s="673" t="e">
        <f>W1538-AZ1538</f>
        <v>#N/A</v>
      </c>
    </row>
    <row r="1539" spans="1:56">
      <c r="A1539" s="544"/>
      <c r="B1539" s="724">
        <v>44608</v>
      </c>
      <c r="C1539" s="724">
        <v>44636</v>
      </c>
      <c r="D1539" s="687" t="s">
        <v>3247</v>
      </c>
      <c r="E1539" s="676" t="s">
        <v>3042</v>
      </c>
      <c r="F1539" s="676"/>
      <c r="G1539" s="676">
        <v>2022</v>
      </c>
      <c r="H1539" s="676">
        <v>11</v>
      </c>
      <c r="I1539" s="676" t="s">
        <v>1699</v>
      </c>
      <c r="J1539" s="677"/>
      <c r="K1539" s="685" t="s">
        <v>3728</v>
      </c>
      <c r="L1539" s="676" t="s">
        <v>3711</v>
      </c>
      <c r="M1539" s="689">
        <v>44608</v>
      </c>
      <c r="N1539" s="689">
        <v>44608</v>
      </c>
      <c r="O1539" s="689">
        <v>44866</v>
      </c>
      <c r="P1539" s="677"/>
      <c r="Q1539" s="677"/>
      <c r="R1539" s="677"/>
      <c r="S1539" s="676" t="s">
        <v>2425</v>
      </c>
      <c r="T1539" s="676">
        <v>60</v>
      </c>
      <c r="U1539" s="676"/>
      <c r="V1539" s="676" t="s">
        <v>973</v>
      </c>
      <c r="W1539" s="676">
        <v>400</v>
      </c>
      <c r="X1539" s="678">
        <v>768</v>
      </c>
      <c r="Y1539" s="679">
        <v>307200</v>
      </c>
      <c r="Z1539" s="443">
        <v>0.55000000000000004</v>
      </c>
      <c r="AA1539" s="682">
        <f>Y1539*Z1539</f>
        <v>168960</v>
      </c>
      <c r="AB1539" s="682"/>
      <c r="AC1539" s="444">
        <v>0</v>
      </c>
      <c r="AD1539" s="692"/>
      <c r="AE1539" s="684"/>
      <c r="AF1539" s="695">
        <f>AA1539+AD1539+AE1539</f>
        <v>168960</v>
      </c>
      <c r="AG1539" s="676" t="s">
        <v>1073</v>
      </c>
      <c r="AH1539" s="676"/>
      <c r="AI1539" s="685" t="s">
        <v>2488</v>
      </c>
      <c r="AJ1539" s="676" t="s">
        <v>3307</v>
      </c>
      <c r="AK1539" s="696" t="s">
        <v>2408</v>
      </c>
      <c r="AL1539" s="676">
        <v>80915</v>
      </c>
      <c r="AM1539" s="676" t="s">
        <v>52</v>
      </c>
      <c r="AN1539" s="676"/>
      <c r="AO1539" s="442"/>
      <c r="AP1539" s="688"/>
      <c r="AQ1539" s="688" t="s">
        <v>37</v>
      </c>
      <c r="AR1539" s="688"/>
      <c r="AS1539" s="562"/>
      <c r="AT1539" s="697"/>
      <c r="AU1539" s="697"/>
      <c r="AV1539" s="662">
        <v>0.5</v>
      </c>
      <c r="AW1539" s="673">
        <f>U1539</f>
        <v>0</v>
      </c>
      <c r="AX1539" s="673" cm="1">
        <f t="array" ref="AX1539">SUM(MID(0&amp;AW1539,LARGE(INDEX(ISNUMBER(--MID(AW1539,ROW($1:$8),1))*ROW($1:$8),),ROW($1:$8))+1,1)*10^ROW($1:$8)/10)</f>
        <v>0</v>
      </c>
      <c r="AY1539" s="673" t="e">
        <f>VLOOKUP($AX1539,'Item Master Data'!$A:$F,3,FALSE)</f>
        <v>#N/A</v>
      </c>
      <c r="AZ1539" s="673" t="e">
        <f>VLOOKUP($AX1539,'Item Master Data'!$A:$F,6,FALSE)</f>
        <v>#N/A</v>
      </c>
      <c r="BA1539" s="673" t="e">
        <f>X1539/BB1539</f>
        <v>#N/A</v>
      </c>
      <c r="BB1539" s="673" t="e">
        <f>VLOOKUP(AX1539,'Item Master Data'!$A:$G,7,FALSE)</f>
        <v>#N/A</v>
      </c>
      <c r="BC1539" s="673"/>
      <c r="BD1539" s="673" t="e">
        <f>W1539-AZ1539</f>
        <v>#N/A</v>
      </c>
    </row>
    <row r="1540" spans="1:56">
      <c r="A1540" s="544"/>
      <c r="B1540" s="724"/>
      <c r="C1540" s="724"/>
      <c r="D1540" s="687" t="s">
        <v>3247</v>
      </c>
      <c r="E1540" s="676" t="s">
        <v>3042</v>
      </c>
      <c r="F1540" s="676"/>
      <c r="G1540" s="676">
        <v>2022</v>
      </c>
      <c r="H1540" s="676">
        <v>11</v>
      </c>
      <c r="I1540" s="676"/>
      <c r="J1540" s="677"/>
      <c r="K1540" s="685" t="s">
        <v>3573</v>
      </c>
      <c r="L1540" s="676" t="s">
        <v>2405</v>
      </c>
      <c r="M1540" s="689">
        <v>44538</v>
      </c>
      <c r="N1540" s="689">
        <v>44866</v>
      </c>
      <c r="O1540" s="689"/>
      <c r="P1540" s="677"/>
      <c r="Q1540" s="677"/>
      <c r="R1540" s="677"/>
      <c r="S1540" s="676" t="s">
        <v>2425</v>
      </c>
      <c r="T1540" s="676">
        <v>60</v>
      </c>
      <c r="U1540" s="676"/>
      <c r="V1540" s="676" t="s">
        <v>985</v>
      </c>
      <c r="W1540" s="676">
        <v>400</v>
      </c>
      <c r="X1540" s="678">
        <v>3840</v>
      </c>
      <c r="Y1540" s="679">
        <v>1536000</v>
      </c>
      <c r="Z1540" s="443">
        <v>0.52</v>
      </c>
      <c r="AA1540" s="682">
        <f>Y1540*Z1540</f>
        <v>798720</v>
      </c>
      <c r="AB1540" s="682"/>
      <c r="AC1540" s="683">
        <v>0</v>
      </c>
      <c r="AD1540" s="692"/>
      <c r="AE1540" s="684"/>
      <c r="AF1540" s="695">
        <f>AA1540+AD1540+AE1540</f>
        <v>798720</v>
      </c>
      <c r="AG1540" s="676" t="s">
        <v>1073</v>
      </c>
      <c r="AH1540" s="676"/>
      <c r="AI1540" s="685" t="s">
        <v>2488</v>
      </c>
      <c r="AJ1540" s="676" t="s">
        <v>2436</v>
      </c>
      <c r="AK1540" s="696" t="s">
        <v>2408</v>
      </c>
      <c r="AL1540" s="676">
        <v>80223</v>
      </c>
      <c r="AM1540" s="676" t="s">
        <v>52</v>
      </c>
      <c r="AN1540" s="676"/>
      <c r="AO1540" s="442"/>
      <c r="AP1540" s="688"/>
      <c r="AQ1540" s="688" t="s">
        <v>37</v>
      </c>
      <c r="AR1540" s="688"/>
      <c r="AS1540" s="562"/>
      <c r="AT1540" s="697"/>
      <c r="AU1540" s="697"/>
      <c r="AV1540" s="662"/>
      <c r="AW1540" s="673">
        <f>U1540</f>
        <v>0</v>
      </c>
      <c r="AX1540" s="673" cm="1">
        <f t="array" ref="AX1540">SUM(MID(0&amp;AW1540,LARGE(INDEX(ISNUMBER(--MID(AW1540,ROW($1:$8),1))*ROW($1:$8),),ROW($1:$8))+1,1)*10^ROW($1:$8)/10)</f>
        <v>0</v>
      </c>
      <c r="AY1540" s="673" t="e">
        <f>VLOOKUP($AX1540,'Item Master Data'!$A:$F,3,FALSE)</f>
        <v>#N/A</v>
      </c>
      <c r="AZ1540" s="673" t="e">
        <f>VLOOKUP($AX1540,'Item Master Data'!$A:$F,6,FALSE)</f>
        <v>#N/A</v>
      </c>
      <c r="BA1540" s="673" t="e">
        <f>X1540/BB1540</f>
        <v>#N/A</v>
      </c>
      <c r="BB1540" s="673" t="e">
        <f>VLOOKUP(AX1540,'Item Master Data'!$A:$G,7,FALSE)</f>
        <v>#N/A</v>
      </c>
      <c r="BC1540" s="673"/>
      <c r="BD1540" s="673" t="e">
        <f>W1540-AZ1540</f>
        <v>#N/A</v>
      </c>
    </row>
    <row r="1541" spans="1:56">
      <c r="A1541" s="544"/>
      <c r="B1541" s="724">
        <v>44651</v>
      </c>
      <c r="C1541" s="724">
        <v>44651</v>
      </c>
      <c r="D1541" s="687" t="s">
        <v>3247</v>
      </c>
      <c r="E1541" s="676" t="s">
        <v>3042</v>
      </c>
      <c r="F1541" s="676"/>
      <c r="G1541" s="676">
        <v>2022</v>
      </c>
      <c r="H1541" s="676">
        <v>11</v>
      </c>
      <c r="I1541" s="676" t="s">
        <v>1699</v>
      </c>
      <c r="J1541" s="677"/>
      <c r="K1541" s="685" t="s">
        <v>3743</v>
      </c>
      <c r="L1541" s="676" t="s">
        <v>3295</v>
      </c>
      <c r="M1541" s="689">
        <v>44650</v>
      </c>
      <c r="N1541" s="689">
        <v>44866</v>
      </c>
      <c r="O1541" s="689"/>
      <c r="P1541" s="677"/>
      <c r="Q1541" s="677"/>
      <c r="R1541" s="677"/>
      <c r="S1541" s="676" t="s">
        <v>2425</v>
      </c>
      <c r="T1541" s="676">
        <v>60</v>
      </c>
      <c r="U1541" s="676"/>
      <c r="V1541" s="676" t="s">
        <v>973</v>
      </c>
      <c r="W1541" s="676">
        <v>400</v>
      </c>
      <c r="X1541" s="678">
        <v>832</v>
      </c>
      <c r="Y1541" s="679">
        <v>332800</v>
      </c>
      <c r="Z1541" s="443">
        <v>0.55000000000000004</v>
      </c>
      <c r="AA1541" s="682">
        <f>Y1541*Z1541</f>
        <v>183040.00000000003</v>
      </c>
      <c r="AB1541" s="682"/>
      <c r="AC1541" s="683">
        <v>0</v>
      </c>
      <c r="AD1541" s="692"/>
      <c r="AE1541" s="684"/>
      <c r="AF1541" s="695">
        <f>AA1541+AD1541+AE1541</f>
        <v>183040.00000000003</v>
      </c>
      <c r="AG1541" s="676" t="s">
        <v>1073</v>
      </c>
      <c r="AH1541" s="676">
        <v>60</v>
      </c>
      <c r="AI1541" s="685"/>
      <c r="AJ1541" s="676" t="s">
        <v>3297</v>
      </c>
      <c r="AK1541" s="696" t="s">
        <v>1149</v>
      </c>
      <c r="AL1541" s="676">
        <v>79936</v>
      </c>
      <c r="AM1541" s="676" t="s">
        <v>52</v>
      </c>
      <c r="AN1541" s="676"/>
      <c r="AO1541" s="442"/>
      <c r="AP1541" s="688"/>
      <c r="AQ1541" s="688" t="s">
        <v>37</v>
      </c>
      <c r="AR1541" s="688"/>
      <c r="AS1541" s="562"/>
      <c r="AT1541" s="697"/>
      <c r="AU1541" s="697"/>
      <c r="AV1541" s="662">
        <v>0.5</v>
      </c>
      <c r="AW1541" s="673">
        <f>U1541</f>
        <v>0</v>
      </c>
      <c r="AX1541" s="673" cm="1">
        <f t="array" ref="AX1541">SUM(MID(0&amp;AW1541,LARGE(INDEX(ISNUMBER(--MID(AW1541,ROW($1:$8),1))*ROW($1:$8),),ROW($1:$8))+1,1)*10^ROW($1:$8)/10)</f>
        <v>0</v>
      </c>
      <c r="AY1541" s="673" t="e">
        <f>VLOOKUP($AX1541,'Item Master Data'!$A:$F,3,FALSE)</f>
        <v>#N/A</v>
      </c>
      <c r="AZ1541" s="673" t="e">
        <f>VLOOKUP($AX1541,'Item Master Data'!$A:$F,6,FALSE)</f>
        <v>#N/A</v>
      </c>
      <c r="BA1541" s="673" t="e">
        <f>X1541/BB1541</f>
        <v>#N/A</v>
      </c>
      <c r="BB1541" s="673" t="e">
        <f>VLOOKUP(AX1541,'Item Master Data'!$A:$G,7,FALSE)</f>
        <v>#N/A</v>
      </c>
      <c r="BC1541" s="673"/>
      <c r="BD1541" s="673" t="e">
        <f>W1541-AZ1541</f>
        <v>#N/A</v>
      </c>
    </row>
    <row r="1542" spans="1:56">
      <c r="A1542" s="544"/>
      <c r="B1542" s="724">
        <v>44635</v>
      </c>
      <c r="C1542" s="724">
        <v>44634</v>
      </c>
      <c r="D1542" s="687" t="s">
        <v>3247</v>
      </c>
      <c r="E1542" s="676" t="s">
        <v>2686</v>
      </c>
      <c r="F1542" s="676"/>
      <c r="G1542" s="676">
        <v>2022</v>
      </c>
      <c r="H1542" s="676">
        <v>12</v>
      </c>
      <c r="I1542" s="676" t="s">
        <v>1699</v>
      </c>
      <c r="J1542" s="677"/>
      <c r="K1542" s="685" t="s">
        <v>3730</v>
      </c>
      <c r="L1542" s="676" t="s">
        <v>3249</v>
      </c>
      <c r="M1542" s="689">
        <v>44568</v>
      </c>
      <c r="N1542" s="689">
        <v>44900</v>
      </c>
      <c r="O1542" s="689"/>
      <c r="P1542" s="677"/>
      <c r="Q1542" s="677"/>
      <c r="R1542" s="677"/>
      <c r="S1542" s="676" t="s">
        <v>2425</v>
      </c>
      <c r="T1542" s="676">
        <v>60</v>
      </c>
      <c r="U1542" s="676"/>
      <c r="V1542" s="676" t="s">
        <v>973</v>
      </c>
      <c r="W1542" s="676">
        <v>400</v>
      </c>
      <c r="X1542" s="678">
        <v>320</v>
      </c>
      <c r="Y1542" s="679">
        <v>128000</v>
      </c>
      <c r="Z1542" s="443">
        <v>0.55000000000000004</v>
      </c>
      <c r="AA1542" s="682">
        <f>Y1542*Z1542</f>
        <v>70400</v>
      </c>
      <c r="AB1542" s="682"/>
      <c r="AC1542" s="683">
        <v>0</v>
      </c>
      <c r="AD1542" s="692"/>
      <c r="AE1542" s="684"/>
      <c r="AF1542" s="695">
        <f>AA1542+AD1542+AE1542</f>
        <v>70400</v>
      </c>
      <c r="AG1542" s="676" t="s">
        <v>47</v>
      </c>
      <c r="AH1542" s="676"/>
      <c r="AI1542" s="685" t="s">
        <v>2420</v>
      </c>
      <c r="AJ1542" s="676" t="s">
        <v>3324</v>
      </c>
      <c r="AK1542" s="696" t="s">
        <v>3325</v>
      </c>
      <c r="AL1542" s="676">
        <v>84115</v>
      </c>
      <c r="AM1542" s="676" t="s">
        <v>52</v>
      </c>
      <c r="AN1542" s="676"/>
      <c r="AO1542" s="442"/>
      <c r="AP1542" s="688"/>
      <c r="AQ1542" s="688" t="s">
        <v>37</v>
      </c>
      <c r="AR1542" s="688"/>
      <c r="AS1542" s="562"/>
      <c r="AT1542" s="697"/>
      <c r="AU1542" s="697"/>
      <c r="AV1542" s="662">
        <v>0.55000000000000004</v>
      </c>
      <c r="AW1542" s="673">
        <f>U1542</f>
        <v>0</v>
      </c>
      <c r="AX1542" s="673" cm="1">
        <f t="array" ref="AX1542">SUM(MID(0&amp;AW1542,LARGE(INDEX(ISNUMBER(--MID(AW1542,ROW($1:$8),1))*ROW($1:$8),),ROW($1:$8))+1,1)*10^ROW($1:$8)/10)</f>
        <v>0</v>
      </c>
      <c r="AY1542" s="673" t="e">
        <f>VLOOKUP($AX1542,'Item Master Data'!$A:$F,3,FALSE)</f>
        <v>#N/A</v>
      </c>
      <c r="AZ1542" s="673" t="e">
        <f>VLOOKUP($AX1542,'Item Master Data'!$A:$F,6,FALSE)</f>
        <v>#N/A</v>
      </c>
      <c r="BA1542" s="673" t="e">
        <f>X1542/BB1542</f>
        <v>#N/A</v>
      </c>
      <c r="BB1542" s="673" t="e">
        <f>VLOOKUP(AX1542,'Item Master Data'!$A:$G,7,FALSE)</f>
        <v>#N/A</v>
      </c>
      <c r="BC1542" s="673"/>
      <c r="BD1542" s="673" t="e">
        <f>W1542-AZ1542</f>
        <v>#N/A</v>
      </c>
    </row>
    <row r="1543" spans="1:56">
      <c r="A1543" s="544"/>
      <c r="B1543" s="724"/>
      <c r="C1543" s="724">
        <v>44616</v>
      </c>
      <c r="D1543" s="687" t="s">
        <v>3247</v>
      </c>
      <c r="E1543" s="676" t="s">
        <v>3713</v>
      </c>
      <c r="F1543" s="676"/>
      <c r="G1543" s="676">
        <v>2022</v>
      </c>
      <c r="H1543" s="676">
        <v>12</v>
      </c>
      <c r="I1543" s="676" t="s">
        <v>1699</v>
      </c>
      <c r="J1543" s="677"/>
      <c r="K1543" s="685" t="s">
        <v>3731</v>
      </c>
      <c r="L1543" s="676" t="s">
        <v>3249</v>
      </c>
      <c r="M1543" s="689">
        <v>44615</v>
      </c>
      <c r="N1543" s="689">
        <v>44896</v>
      </c>
      <c r="O1543" s="689"/>
      <c r="P1543" s="677"/>
      <c r="Q1543" s="677"/>
      <c r="R1543" s="677"/>
      <c r="S1543" s="676" t="s">
        <v>2425</v>
      </c>
      <c r="T1543" s="676">
        <v>60</v>
      </c>
      <c r="U1543" s="676"/>
      <c r="V1543" s="676" t="s">
        <v>973</v>
      </c>
      <c r="W1543" s="676">
        <v>400</v>
      </c>
      <c r="X1543" s="678">
        <v>320</v>
      </c>
      <c r="Y1543" s="679">
        <v>128000</v>
      </c>
      <c r="Z1543" s="443">
        <v>0.55000000000000004</v>
      </c>
      <c r="AA1543" s="682">
        <f>Y1543*Z1543</f>
        <v>70400</v>
      </c>
      <c r="AB1543" s="682"/>
      <c r="AC1543" s="683">
        <v>0</v>
      </c>
      <c r="AD1543" s="692"/>
      <c r="AE1543" s="684"/>
      <c r="AF1543" s="695">
        <f>AA1543+AD1543+AE1543</f>
        <v>70400</v>
      </c>
      <c r="AG1543" s="676" t="s">
        <v>47</v>
      </c>
      <c r="AH1543" s="676"/>
      <c r="AI1543" s="685" t="s">
        <v>2420</v>
      </c>
      <c r="AJ1543" s="676" t="s">
        <v>2426</v>
      </c>
      <c r="AK1543" s="696" t="s">
        <v>2427</v>
      </c>
      <c r="AL1543" s="676">
        <v>87107</v>
      </c>
      <c r="AM1543" s="676" t="s">
        <v>52</v>
      </c>
      <c r="AN1543" s="676"/>
      <c r="AO1543" s="442"/>
      <c r="AP1543" s="688"/>
      <c r="AQ1543" s="688" t="s">
        <v>37</v>
      </c>
      <c r="AR1543" s="688"/>
      <c r="AS1543" s="562"/>
      <c r="AT1543" s="697"/>
      <c r="AU1543" s="697"/>
      <c r="AV1543" s="662">
        <v>0.55000000000000004</v>
      </c>
      <c r="AW1543" s="673">
        <f>U1543</f>
        <v>0</v>
      </c>
      <c r="AX1543" s="673" cm="1">
        <f t="array" ref="AX1543">SUM(MID(0&amp;AW1543,LARGE(INDEX(ISNUMBER(--MID(AW1543,ROW($1:$8),1))*ROW($1:$8),),ROW($1:$8))+1,1)*10^ROW($1:$8)/10)</f>
        <v>0</v>
      </c>
      <c r="AY1543" s="673" t="e">
        <f>VLOOKUP($AX1543,'Item Master Data'!$A:$F,3,FALSE)</f>
        <v>#N/A</v>
      </c>
      <c r="AZ1543" s="673" t="e">
        <f>VLOOKUP($AX1543,'Item Master Data'!$A:$F,6,FALSE)</f>
        <v>#N/A</v>
      </c>
      <c r="BA1543" s="673" t="e">
        <f>X1543/BB1543</f>
        <v>#N/A</v>
      </c>
      <c r="BB1543" s="673" t="e">
        <f>VLOOKUP(AX1543,'Item Master Data'!$A:$G,7,FALSE)</f>
        <v>#N/A</v>
      </c>
      <c r="BC1543" s="673"/>
      <c r="BD1543" s="673" t="e">
        <f>W1543-AZ1543</f>
        <v>#N/A</v>
      </c>
    </row>
    <row r="1544" spans="1:56">
      <c r="A1544" s="544"/>
      <c r="B1544" s="724"/>
      <c r="C1544" s="724">
        <v>44616</v>
      </c>
      <c r="D1544" s="687" t="s">
        <v>3247</v>
      </c>
      <c r="E1544" s="676" t="s">
        <v>3713</v>
      </c>
      <c r="F1544" s="676"/>
      <c r="G1544" s="676">
        <v>2022</v>
      </c>
      <c r="H1544" s="676">
        <v>12</v>
      </c>
      <c r="I1544" s="676" t="s">
        <v>1699</v>
      </c>
      <c r="J1544" s="677"/>
      <c r="K1544" s="685" t="s">
        <v>3732</v>
      </c>
      <c r="L1544" s="676" t="s">
        <v>3249</v>
      </c>
      <c r="M1544" s="689">
        <v>44615</v>
      </c>
      <c r="N1544" s="689">
        <v>44917</v>
      </c>
      <c r="O1544" s="689"/>
      <c r="P1544" s="677"/>
      <c r="Q1544" s="677"/>
      <c r="R1544" s="677"/>
      <c r="S1544" s="676" t="s">
        <v>2425</v>
      </c>
      <c r="T1544" s="676">
        <v>60</v>
      </c>
      <c r="U1544" s="676"/>
      <c r="V1544" s="676" t="s">
        <v>973</v>
      </c>
      <c r="W1544" s="676">
        <v>400</v>
      </c>
      <c r="X1544" s="678">
        <v>320</v>
      </c>
      <c r="Y1544" s="679">
        <v>128000</v>
      </c>
      <c r="Z1544" s="443">
        <v>0.55000000000000004</v>
      </c>
      <c r="AA1544" s="682">
        <f>Y1544*Z1544</f>
        <v>70400</v>
      </c>
      <c r="AB1544" s="682"/>
      <c r="AC1544" s="683">
        <v>0</v>
      </c>
      <c r="AD1544" s="692"/>
      <c r="AE1544" s="684"/>
      <c r="AF1544" s="695">
        <f>AA1544+AD1544+AE1544</f>
        <v>70400</v>
      </c>
      <c r="AG1544" s="676" t="s">
        <v>47</v>
      </c>
      <c r="AH1544" s="676"/>
      <c r="AI1544" s="685" t="s">
        <v>2420</v>
      </c>
      <c r="AJ1544" s="676" t="s">
        <v>2426</v>
      </c>
      <c r="AK1544" s="696" t="s">
        <v>2427</v>
      </c>
      <c r="AL1544" s="676">
        <v>87107</v>
      </c>
      <c r="AM1544" s="676" t="s">
        <v>52</v>
      </c>
      <c r="AN1544" s="676"/>
      <c r="AO1544" s="442"/>
      <c r="AP1544" s="688"/>
      <c r="AQ1544" s="688" t="s">
        <v>37</v>
      </c>
      <c r="AR1544" s="688"/>
      <c r="AS1544" s="562"/>
      <c r="AT1544" s="697"/>
      <c r="AU1544" s="697"/>
      <c r="AV1544" s="662">
        <v>0.55000000000000004</v>
      </c>
      <c r="AW1544" s="673">
        <f>U1544</f>
        <v>0</v>
      </c>
      <c r="AX1544" s="673" cm="1">
        <f t="array" ref="AX1544">SUM(MID(0&amp;AW1544,LARGE(INDEX(ISNUMBER(--MID(AW1544,ROW($1:$8),1))*ROW($1:$8),),ROW($1:$8))+1,1)*10^ROW($1:$8)/10)</f>
        <v>0</v>
      </c>
      <c r="AY1544" s="673" t="e">
        <f>VLOOKUP($AX1544,'Item Master Data'!$A:$F,3,FALSE)</f>
        <v>#N/A</v>
      </c>
      <c r="AZ1544" s="673" t="e">
        <f>VLOOKUP($AX1544,'Item Master Data'!$A:$F,6,FALSE)</f>
        <v>#N/A</v>
      </c>
      <c r="BA1544" s="673" t="e">
        <f>X1544/BB1544</f>
        <v>#N/A</v>
      </c>
      <c r="BB1544" s="673" t="e">
        <f>VLOOKUP(AX1544,'Item Master Data'!$A:$G,7,FALSE)</f>
        <v>#N/A</v>
      </c>
      <c r="BC1544" s="673"/>
      <c r="BD1544" s="673" t="e">
        <f>W1544-AZ1544</f>
        <v>#N/A</v>
      </c>
    </row>
    <row r="1545" spans="1:56">
      <c r="A1545" s="544"/>
      <c r="B1545" s="724">
        <v>44656</v>
      </c>
      <c r="C1545" s="724">
        <v>44656</v>
      </c>
      <c r="D1545" s="687" t="s">
        <v>3247</v>
      </c>
      <c r="E1545" s="676" t="s">
        <v>3707</v>
      </c>
      <c r="F1545" s="442"/>
      <c r="G1545" s="676">
        <v>2022</v>
      </c>
      <c r="H1545" s="676">
        <v>12</v>
      </c>
      <c r="I1545" s="676"/>
      <c r="J1545" s="677"/>
      <c r="K1545" s="685" t="s">
        <v>3733</v>
      </c>
      <c r="L1545" s="676" t="s">
        <v>3249</v>
      </c>
      <c r="M1545" s="689">
        <v>44655</v>
      </c>
      <c r="N1545" s="689">
        <v>44907</v>
      </c>
      <c r="O1545" s="689"/>
      <c r="P1545" s="677"/>
      <c r="Q1545" s="677"/>
      <c r="R1545" s="677"/>
      <c r="S1545" s="676" t="s">
        <v>2425</v>
      </c>
      <c r="T1545" s="676">
        <v>60</v>
      </c>
      <c r="U1545" s="676"/>
      <c r="V1545" s="676" t="s">
        <v>986</v>
      </c>
      <c r="W1545" s="676">
        <v>365</v>
      </c>
      <c r="X1545" s="678">
        <v>320</v>
      </c>
      <c r="Y1545" s="679">
        <v>116800</v>
      </c>
      <c r="Z1545" s="443">
        <v>0.56000000000000005</v>
      </c>
      <c r="AA1545" s="682">
        <f>Y1545*Z1545</f>
        <v>65408.000000000007</v>
      </c>
      <c r="AB1545" s="682"/>
      <c r="AC1545" s="683">
        <v>0</v>
      </c>
      <c r="AD1545" s="692"/>
      <c r="AE1545" s="441"/>
      <c r="AF1545" s="695">
        <f>AA1545+AD1545+AE1545</f>
        <v>65408.000000000007</v>
      </c>
      <c r="AG1545" s="442" t="s">
        <v>47</v>
      </c>
      <c r="AH1545" s="676"/>
      <c r="AI1545" s="685" t="s">
        <v>2420</v>
      </c>
      <c r="AJ1545" s="676" t="s">
        <v>3709</v>
      </c>
      <c r="AK1545" s="696" t="s">
        <v>1100</v>
      </c>
      <c r="AL1545" s="676">
        <v>1085</v>
      </c>
      <c r="AM1545" s="442" t="s">
        <v>52</v>
      </c>
      <c r="AN1545" s="676"/>
      <c r="AO1545" s="442"/>
      <c r="AP1545" s="688"/>
      <c r="AQ1545" s="688" t="s">
        <v>37</v>
      </c>
      <c r="AR1545" s="688"/>
      <c r="AS1545" s="562"/>
      <c r="AT1545" s="697"/>
      <c r="AU1545" s="697"/>
      <c r="AV1545" s="662">
        <v>0.55000000000000004</v>
      </c>
      <c r="AW1545" s="673">
        <f>U1545</f>
        <v>0</v>
      </c>
      <c r="AX1545" s="673" cm="1">
        <f t="array" ref="AX1545">SUM(MID(0&amp;AW1545,LARGE(INDEX(ISNUMBER(--MID(AW1545,ROW($1:$8),1))*ROW($1:$8),),ROW($1:$8))+1,1)*10^ROW($1:$8)/10)</f>
        <v>0</v>
      </c>
      <c r="AY1545" s="673" t="e">
        <f>VLOOKUP($AX1545,'Item Master Data'!$A:$F,3,FALSE)</f>
        <v>#N/A</v>
      </c>
      <c r="AZ1545" s="673" t="e">
        <f>VLOOKUP($AX1545,'Item Master Data'!$A:$F,6,FALSE)</f>
        <v>#N/A</v>
      </c>
      <c r="BA1545" s="673" t="e">
        <f>X1545/BB1545</f>
        <v>#N/A</v>
      </c>
      <c r="BB1545" s="673" t="e">
        <f>VLOOKUP(AX1545,'Item Master Data'!$A:$G,7,FALSE)</f>
        <v>#N/A</v>
      </c>
      <c r="BC1545" s="673"/>
      <c r="BD1545" s="673" t="e">
        <f>W1545-AZ1545</f>
        <v>#N/A</v>
      </c>
    </row>
    <row r="1546" spans="1:56">
      <c r="A1546" s="544"/>
      <c r="B1546" s="724">
        <v>44608</v>
      </c>
      <c r="C1546" s="724">
        <v>44636</v>
      </c>
      <c r="D1546" s="687" t="s">
        <v>3247</v>
      </c>
      <c r="E1546" s="676" t="s">
        <v>3042</v>
      </c>
      <c r="F1546" s="676"/>
      <c r="G1546" s="676">
        <v>2022</v>
      </c>
      <c r="H1546" s="676">
        <v>12</v>
      </c>
      <c r="I1546" s="676" t="s">
        <v>1699</v>
      </c>
      <c r="J1546" s="677"/>
      <c r="K1546" s="685" t="s">
        <v>3734</v>
      </c>
      <c r="L1546" s="676" t="s">
        <v>3711</v>
      </c>
      <c r="M1546" s="689">
        <v>44608</v>
      </c>
      <c r="N1546" s="689">
        <v>44608</v>
      </c>
      <c r="O1546" s="689">
        <v>44896</v>
      </c>
      <c r="P1546" s="677"/>
      <c r="Q1546" s="677"/>
      <c r="R1546" s="677"/>
      <c r="S1546" s="676" t="s">
        <v>2425</v>
      </c>
      <c r="T1546" s="676">
        <v>60</v>
      </c>
      <c r="U1546" s="676"/>
      <c r="V1546" s="676" t="s">
        <v>973</v>
      </c>
      <c r="W1546" s="676">
        <v>400</v>
      </c>
      <c r="X1546" s="678">
        <v>768</v>
      </c>
      <c r="Y1546" s="679">
        <v>307200</v>
      </c>
      <c r="Z1546" s="443">
        <v>0.55000000000000004</v>
      </c>
      <c r="AA1546" s="682">
        <f>Y1546*Z1546</f>
        <v>168960</v>
      </c>
      <c r="AB1546" s="682"/>
      <c r="AC1546" s="683">
        <v>0</v>
      </c>
      <c r="AD1546" s="692"/>
      <c r="AE1546" s="684"/>
      <c r="AF1546" s="695">
        <f>AA1546+AD1546+AE1546</f>
        <v>168960</v>
      </c>
      <c r="AG1546" s="442" t="s">
        <v>1073</v>
      </c>
      <c r="AH1546" s="676"/>
      <c r="AI1546" s="685" t="s">
        <v>2488</v>
      </c>
      <c r="AJ1546" s="676" t="s">
        <v>3307</v>
      </c>
      <c r="AK1546" s="696" t="s">
        <v>2408</v>
      </c>
      <c r="AL1546" s="676">
        <v>80915</v>
      </c>
      <c r="AM1546" s="442" t="s">
        <v>52</v>
      </c>
      <c r="AN1546" s="676"/>
      <c r="AO1546" s="442"/>
      <c r="AP1546" s="688"/>
      <c r="AQ1546" s="688" t="s">
        <v>37</v>
      </c>
      <c r="AR1546" s="688"/>
      <c r="AS1546" s="562"/>
      <c r="AT1546" s="697"/>
      <c r="AU1546" s="697"/>
      <c r="AV1546" s="662">
        <v>0.5</v>
      </c>
      <c r="AW1546" s="673">
        <f>U1546</f>
        <v>0</v>
      </c>
      <c r="AX1546" s="673" cm="1">
        <f t="array" ref="AX1546">SUM(MID(0&amp;AW1546,LARGE(INDEX(ISNUMBER(--MID(AW1546,ROW($1:$8),1))*ROW($1:$8),),ROW($1:$8))+1,1)*10^ROW($1:$8)/10)</f>
        <v>0</v>
      </c>
      <c r="AY1546" s="673" t="e">
        <f>VLOOKUP($AX1546,'Item Master Data'!$A:$F,3,FALSE)</f>
        <v>#N/A</v>
      </c>
      <c r="AZ1546" s="673" t="e">
        <f>VLOOKUP($AX1546,'Item Master Data'!$A:$F,6,FALSE)</f>
        <v>#N/A</v>
      </c>
      <c r="BA1546" s="673" t="e">
        <f>X1546/BB1546</f>
        <v>#N/A</v>
      </c>
      <c r="BB1546" s="673" t="e">
        <f>VLOOKUP(AX1546,'Item Master Data'!$A:$G,7,FALSE)</f>
        <v>#N/A</v>
      </c>
      <c r="BC1546" s="673"/>
      <c r="BD1546" s="673" t="e">
        <f>W1546-AZ1546</f>
        <v>#N/A</v>
      </c>
    </row>
    <row r="1547" spans="1:56">
      <c r="A1547" s="544"/>
      <c r="B1547" s="724"/>
      <c r="C1547" s="724"/>
      <c r="D1547" s="687" t="s">
        <v>3247</v>
      </c>
      <c r="E1547" s="676" t="s">
        <v>3042</v>
      </c>
      <c r="F1547" s="676"/>
      <c r="G1547" s="676">
        <v>2022</v>
      </c>
      <c r="H1547" s="676">
        <v>12</v>
      </c>
      <c r="I1547" s="676"/>
      <c r="J1547" s="677"/>
      <c r="K1547" s="685" t="s">
        <v>3574</v>
      </c>
      <c r="L1547" s="676" t="s">
        <v>2405</v>
      </c>
      <c r="M1547" s="689">
        <v>44538</v>
      </c>
      <c r="N1547" s="689">
        <v>44896</v>
      </c>
      <c r="O1547" s="689"/>
      <c r="P1547" s="677"/>
      <c r="Q1547" s="677"/>
      <c r="R1547" s="677"/>
      <c r="S1547" s="676" t="s">
        <v>2425</v>
      </c>
      <c r="T1547" s="676">
        <v>60</v>
      </c>
      <c r="U1547" s="676"/>
      <c r="V1547" s="676" t="s">
        <v>985</v>
      </c>
      <c r="W1547" s="676">
        <v>400</v>
      </c>
      <c r="X1547" s="678">
        <v>3840</v>
      </c>
      <c r="Y1547" s="679">
        <v>1536000</v>
      </c>
      <c r="Z1547" s="443">
        <v>0.52</v>
      </c>
      <c r="AA1547" s="682">
        <f>Y1547*Z1547</f>
        <v>798720</v>
      </c>
      <c r="AB1547" s="682"/>
      <c r="AC1547" s="683">
        <v>0</v>
      </c>
      <c r="AD1547" s="692"/>
      <c r="AE1547" s="684"/>
      <c r="AF1547" s="695">
        <f>AA1547+AD1547+AE1547</f>
        <v>798720</v>
      </c>
      <c r="AG1547" s="442" t="s">
        <v>1073</v>
      </c>
      <c r="AH1547" s="676"/>
      <c r="AI1547" s="685" t="s">
        <v>2488</v>
      </c>
      <c r="AJ1547" s="676" t="s">
        <v>2436</v>
      </c>
      <c r="AK1547" s="696" t="s">
        <v>2408</v>
      </c>
      <c r="AL1547" s="676">
        <v>80223</v>
      </c>
      <c r="AM1547" s="442" t="s">
        <v>52</v>
      </c>
      <c r="AN1547" s="676"/>
      <c r="AO1547" s="442"/>
      <c r="AP1547" s="688"/>
      <c r="AQ1547" s="688" t="s">
        <v>37</v>
      </c>
      <c r="AR1547" s="688"/>
      <c r="AS1547" s="562"/>
      <c r="AT1547" s="697"/>
      <c r="AU1547" s="697"/>
      <c r="AV1547" s="662"/>
      <c r="AW1547" s="673">
        <f>U1547</f>
        <v>0</v>
      </c>
      <c r="AX1547" s="673" cm="1">
        <f t="array" ref="AX1547">SUM(MID(0&amp;AW1547,LARGE(INDEX(ISNUMBER(--MID(AW1547,ROW($1:$8),1))*ROW($1:$8),),ROW($1:$8))+1,1)*10^ROW($1:$8)/10)</f>
        <v>0</v>
      </c>
      <c r="AY1547" s="673" t="e">
        <f>VLOOKUP($AX1547,'Item Master Data'!$A:$F,3,FALSE)</f>
        <v>#N/A</v>
      </c>
      <c r="AZ1547" s="673" t="e">
        <f>VLOOKUP($AX1547,'Item Master Data'!$A:$F,6,FALSE)</f>
        <v>#N/A</v>
      </c>
      <c r="BA1547" s="673" t="e">
        <f>X1547/BB1547</f>
        <v>#N/A</v>
      </c>
      <c r="BB1547" s="673" t="e">
        <f>VLOOKUP(AX1547,'Item Master Data'!$A:$G,7,FALSE)</f>
        <v>#N/A</v>
      </c>
      <c r="BC1547" s="673"/>
      <c r="BD1547" s="673" t="e">
        <f>W1547-AZ1547</f>
        <v>#N/A</v>
      </c>
    </row>
    <row r="1548" spans="1:56">
      <c r="A1548" s="544"/>
      <c r="B1548" s="724">
        <v>44651</v>
      </c>
      <c r="C1548" s="724">
        <v>44651</v>
      </c>
      <c r="D1548" s="687" t="s">
        <v>3247</v>
      </c>
      <c r="E1548" s="676" t="s">
        <v>3042</v>
      </c>
      <c r="F1548" s="676"/>
      <c r="G1548" s="676">
        <v>2022</v>
      </c>
      <c r="H1548" s="676">
        <v>12</v>
      </c>
      <c r="I1548" s="676" t="s">
        <v>1699</v>
      </c>
      <c r="J1548" s="677"/>
      <c r="K1548" s="685" t="s">
        <v>3744</v>
      </c>
      <c r="L1548" s="676" t="s">
        <v>3295</v>
      </c>
      <c r="M1548" s="689">
        <v>44650</v>
      </c>
      <c r="N1548" s="689">
        <v>44896</v>
      </c>
      <c r="O1548" s="689"/>
      <c r="P1548" s="677"/>
      <c r="Q1548" s="677"/>
      <c r="R1548" s="677"/>
      <c r="S1548" s="676" t="s">
        <v>2425</v>
      </c>
      <c r="T1548" s="676">
        <v>60</v>
      </c>
      <c r="U1548" s="676"/>
      <c r="V1548" s="676" t="s">
        <v>973</v>
      </c>
      <c r="W1548" s="676">
        <v>400</v>
      </c>
      <c r="X1548" s="678">
        <v>832</v>
      </c>
      <c r="Y1548" s="679">
        <v>332800</v>
      </c>
      <c r="Z1548" s="443">
        <v>0.55000000000000004</v>
      </c>
      <c r="AA1548" s="682">
        <f>Y1548*Z1548</f>
        <v>183040.00000000003</v>
      </c>
      <c r="AB1548" s="682"/>
      <c r="AC1548" s="683">
        <v>0</v>
      </c>
      <c r="AD1548" s="692"/>
      <c r="AE1548" s="684"/>
      <c r="AF1548" s="695">
        <f>AA1548+AD1548+AE1548</f>
        <v>183040.00000000003</v>
      </c>
      <c r="AG1548" s="442" t="s">
        <v>1073</v>
      </c>
      <c r="AH1548" s="676">
        <v>60</v>
      </c>
      <c r="AI1548" s="685"/>
      <c r="AJ1548" s="676" t="s">
        <v>3297</v>
      </c>
      <c r="AK1548" s="696" t="s">
        <v>1149</v>
      </c>
      <c r="AL1548" s="676">
        <v>79936</v>
      </c>
      <c r="AM1548" s="442" t="s">
        <v>52</v>
      </c>
      <c r="AN1548" s="676"/>
      <c r="AO1548" s="442"/>
      <c r="AP1548" s="688"/>
      <c r="AQ1548" s="688" t="s">
        <v>37</v>
      </c>
      <c r="AR1548" s="688"/>
      <c r="AS1548" s="562"/>
      <c r="AT1548" s="697"/>
      <c r="AU1548" s="697"/>
      <c r="AV1548" s="662">
        <v>0.5</v>
      </c>
      <c r="AW1548" s="673">
        <f>U1548</f>
        <v>0</v>
      </c>
      <c r="AX1548" s="673" cm="1">
        <f t="array" ref="AX1548">SUM(MID(0&amp;AW1548,LARGE(INDEX(ISNUMBER(--MID(AW1548,ROW($1:$8),1))*ROW($1:$8),),ROW($1:$8))+1,1)*10^ROW($1:$8)/10)</f>
        <v>0</v>
      </c>
      <c r="AY1548" s="673" t="e">
        <f>VLOOKUP($AX1548,'Item Master Data'!$A:$F,3,FALSE)</f>
        <v>#N/A</v>
      </c>
      <c r="AZ1548" s="673" t="e">
        <f>VLOOKUP($AX1548,'Item Master Data'!$A:$F,6,FALSE)</f>
        <v>#N/A</v>
      </c>
      <c r="BA1548" s="673" t="e">
        <f>X1548/BB1548</f>
        <v>#N/A</v>
      </c>
      <c r="BB1548" s="673" t="e">
        <f>VLOOKUP(AX1548,'Item Master Data'!$A:$G,7,FALSE)</f>
        <v>#N/A</v>
      </c>
      <c r="BC1548" s="673"/>
      <c r="BD1548" s="673" t="e">
        <f>W1548-AZ1548</f>
        <v>#N/A</v>
      </c>
    </row>
    <row r="1549" spans="1:56">
      <c r="A1549" s="544"/>
      <c r="B1549" s="724">
        <v>44623</v>
      </c>
      <c r="C1549" s="724">
        <v>44623</v>
      </c>
      <c r="D1549" s="687" t="s">
        <v>3247</v>
      </c>
      <c r="E1549" s="676"/>
      <c r="F1549" s="676"/>
      <c r="G1549" s="676">
        <v>2022</v>
      </c>
      <c r="H1549" s="676" t="s">
        <v>1610</v>
      </c>
      <c r="I1549" s="676" t="s">
        <v>1699</v>
      </c>
      <c r="J1549" s="677"/>
      <c r="K1549" s="685" t="s">
        <v>3575</v>
      </c>
      <c r="L1549" s="676" t="s">
        <v>3397</v>
      </c>
      <c r="M1549" s="689">
        <v>44609</v>
      </c>
      <c r="N1549" s="689">
        <v>44609</v>
      </c>
      <c r="O1549" s="689">
        <v>44652</v>
      </c>
      <c r="P1549" s="677"/>
      <c r="Q1549" s="677"/>
      <c r="R1549" s="677"/>
      <c r="S1549" s="676" t="s">
        <v>2425</v>
      </c>
      <c r="T1549" s="676">
        <v>60</v>
      </c>
      <c r="U1549" s="676"/>
      <c r="V1549" s="676" t="s">
        <v>986</v>
      </c>
      <c r="W1549" s="676">
        <v>360</v>
      </c>
      <c r="X1549" s="678">
        <v>19136</v>
      </c>
      <c r="Y1549" s="679">
        <v>6888960</v>
      </c>
      <c r="Z1549" s="443">
        <v>0.53</v>
      </c>
      <c r="AA1549" s="682">
        <f>Y1549*Z1549</f>
        <v>3651148.8000000003</v>
      </c>
      <c r="AB1549" s="682"/>
      <c r="AC1549" s="683">
        <v>0</v>
      </c>
      <c r="AD1549" s="692"/>
      <c r="AE1549" s="684"/>
      <c r="AF1549" s="695">
        <f>AA1549+AD1549+AE1549</f>
        <v>3651148.8000000003</v>
      </c>
      <c r="AG1549" s="442" t="s">
        <v>1073</v>
      </c>
      <c r="AH1549" s="676"/>
      <c r="AI1549" s="685" t="s">
        <v>2488</v>
      </c>
      <c r="AJ1549" s="676" t="s">
        <v>2518</v>
      </c>
      <c r="AK1549" s="696" t="s">
        <v>1138</v>
      </c>
      <c r="AL1549" s="676">
        <v>85040</v>
      </c>
      <c r="AM1549" s="442" t="s">
        <v>52</v>
      </c>
      <c r="AN1549" s="676"/>
      <c r="AO1549" s="442"/>
      <c r="AP1549" s="688"/>
      <c r="AQ1549" s="688" t="s">
        <v>37</v>
      </c>
      <c r="AR1549" s="688"/>
      <c r="AS1549" s="562"/>
      <c r="AT1549" s="697"/>
      <c r="AU1549" s="697"/>
      <c r="AV1549" s="662">
        <v>0.51</v>
      </c>
      <c r="AW1549" s="673">
        <f>U1549</f>
        <v>0</v>
      </c>
      <c r="AX1549" s="673" cm="1">
        <f t="array" ref="AX1549">SUM(MID(0&amp;AW1549,LARGE(INDEX(ISNUMBER(--MID(AW1549,ROW($1:$8),1))*ROW($1:$8),),ROW($1:$8))+1,1)*10^ROW($1:$8)/10)</f>
        <v>0</v>
      </c>
      <c r="AY1549" s="673" t="e">
        <f>VLOOKUP($AX1549,'Item Master Data'!$A:$F,3,FALSE)</f>
        <v>#N/A</v>
      </c>
      <c r="AZ1549" s="673" t="e">
        <f>VLOOKUP($AX1549,'Item Master Data'!$A:$F,6,FALSE)</f>
        <v>#N/A</v>
      </c>
      <c r="BA1549" s="673" t="e">
        <f>X1549/BB1549</f>
        <v>#N/A</v>
      </c>
      <c r="BB1549" s="673" t="e">
        <f>VLOOKUP(AX1549,'Item Master Data'!$A:$G,7,FALSE)</f>
        <v>#N/A</v>
      </c>
      <c r="BC1549" s="673"/>
      <c r="BD1549" s="673" t="e">
        <f>W1549-AZ1549</f>
        <v>#N/A</v>
      </c>
    </row>
    <row r="1550" spans="1:56">
      <c r="A1550" s="544"/>
      <c r="B1550" s="724">
        <v>44629</v>
      </c>
      <c r="C1550" s="724">
        <v>44629</v>
      </c>
      <c r="D1550" s="687" t="s">
        <v>3247</v>
      </c>
      <c r="E1550" s="676" t="s">
        <v>1292</v>
      </c>
      <c r="F1550" s="676"/>
      <c r="G1550" s="676">
        <v>2022</v>
      </c>
      <c r="H1550" s="676"/>
      <c r="I1550" s="676">
        <v>2005163</v>
      </c>
      <c r="J1550" s="677"/>
      <c r="K1550" s="685" t="s">
        <v>3362</v>
      </c>
      <c r="L1550" s="676" t="s">
        <v>3249</v>
      </c>
      <c r="M1550" s="689">
        <v>44610</v>
      </c>
      <c r="N1550" s="689">
        <v>44652</v>
      </c>
      <c r="O1550" s="689">
        <v>44652</v>
      </c>
      <c r="P1550" s="677"/>
      <c r="Q1550" s="677"/>
      <c r="R1550" s="677"/>
      <c r="S1550" s="676" t="s">
        <v>2425</v>
      </c>
      <c r="T1550" s="676">
        <v>72</v>
      </c>
      <c r="U1550" s="676"/>
      <c r="V1550" s="676" t="s">
        <v>995</v>
      </c>
      <c r="W1550" s="676">
        <v>480</v>
      </c>
      <c r="X1550" s="678">
        <v>93960</v>
      </c>
      <c r="Y1550" s="679">
        <v>45100800</v>
      </c>
      <c r="Z1550" s="443">
        <v>0.43</v>
      </c>
      <c r="AA1550" s="682">
        <f>Y1550*Z1550</f>
        <v>19393344</v>
      </c>
      <c r="AB1550" s="682"/>
      <c r="AC1550" s="444">
        <v>0</v>
      </c>
      <c r="AD1550" s="692"/>
      <c r="AE1550" s="684"/>
      <c r="AF1550" s="695">
        <f>AA1550+AD1550+AE1550</f>
        <v>19393344</v>
      </c>
      <c r="AG1550" s="442" t="s">
        <v>47</v>
      </c>
      <c r="AH1550" s="676"/>
      <c r="AI1550" s="685" t="s">
        <v>3363</v>
      </c>
      <c r="AJ1550" s="676"/>
      <c r="AK1550" s="696"/>
      <c r="AL1550" s="676"/>
      <c r="AM1550" s="442" t="s">
        <v>52</v>
      </c>
      <c r="AN1550" s="676"/>
      <c r="AO1550" s="442"/>
      <c r="AP1550" s="688"/>
      <c r="AQ1550" s="688" t="s">
        <v>37</v>
      </c>
      <c r="AR1550" s="688"/>
      <c r="AS1550" s="562"/>
      <c r="AT1550" s="697"/>
      <c r="AU1550" s="697"/>
      <c r="AV1550" s="662"/>
      <c r="AW1550" s="673">
        <f>U1550</f>
        <v>0</v>
      </c>
      <c r="AX1550" s="673" cm="1">
        <f t="array" ref="AX1550">SUM(MID(0&amp;AW1550,LARGE(INDEX(ISNUMBER(--MID(AW1550,ROW($1:$8),1))*ROW($1:$8),),ROW($1:$8))+1,1)*10^ROW($1:$8)/10)</f>
        <v>0</v>
      </c>
      <c r="AY1550" s="673" t="e">
        <f>VLOOKUP($AX1550,'Item Master Data'!$A:$F,3,FALSE)</f>
        <v>#N/A</v>
      </c>
      <c r="AZ1550" s="673" t="e">
        <f>VLOOKUP($AX1550,'Item Master Data'!$A:$F,6,FALSE)</f>
        <v>#N/A</v>
      </c>
      <c r="BA1550" s="673" t="e">
        <f>X1550/BB1550</f>
        <v>#N/A</v>
      </c>
      <c r="BB1550" s="673" t="e">
        <f>VLOOKUP(AX1550,'Item Master Data'!$A:$G,7,FALSE)</f>
        <v>#N/A</v>
      </c>
      <c r="BC1550" s="673"/>
      <c r="BD1550" s="673" t="e">
        <f>W1550-AZ1550</f>
        <v>#N/A</v>
      </c>
    </row>
    <row r="1551" spans="1:56">
      <c r="A1551" s="544"/>
      <c r="B1551" s="724">
        <v>44629</v>
      </c>
      <c r="C1551" s="724">
        <v>44629</v>
      </c>
      <c r="D1551" s="687" t="s">
        <v>3247</v>
      </c>
      <c r="E1551" s="676" t="s">
        <v>1292</v>
      </c>
      <c r="F1551" s="676"/>
      <c r="G1551" s="676">
        <v>2022</v>
      </c>
      <c r="H1551" s="676"/>
      <c r="I1551" s="676">
        <v>2005163</v>
      </c>
      <c r="J1551" s="677"/>
      <c r="K1551" s="685" t="s">
        <v>3362</v>
      </c>
      <c r="L1551" s="676" t="s">
        <v>3249</v>
      </c>
      <c r="M1551" s="689">
        <v>44610</v>
      </c>
      <c r="N1551" s="689">
        <v>44652</v>
      </c>
      <c r="O1551" s="689">
        <v>44652</v>
      </c>
      <c r="P1551" s="677"/>
      <c r="Q1551" s="677"/>
      <c r="R1551" s="677"/>
      <c r="S1551" s="676" t="s">
        <v>2425</v>
      </c>
      <c r="T1551" s="676">
        <v>72</v>
      </c>
      <c r="U1551" s="676"/>
      <c r="V1551" s="676" t="s">
        <v>995</v>
      </c>
      <c r="W1551" s="676">
        <v>485</v>
      </c>
      <c r="X1551" s="678">
        <v>14239</v>
      </c>
      <c r="Y1551" s="679">
        <v>6905915</v>
      </c>
      <c r="Z1551" s="443">
        <v>0.435</v>
      </c>
      <c r="AA1551" s="682">
        <f>Y1551*Z1551</f>
        <v>3004073.0249999999</v>
      </c>
      <c r="AB1551" s="682"/>
      <c r="AC1551" s="444">
        <v>0</v>
      </c>
      <c r="AD1551" s="692"/>
      <c r="AE1551" s="684"/>
      <c r="AF1551" s="695">
        <f>AA1551+AD1551+AE1551</f>
        <v>3004073.0249999999</v>
      </c>
      <c r="AG1551" s="442" t="s">
        <v>47</v>
      </c>
      <c r="AH1551" s="676"/>
      <c r="AI1551" s="685" t="s">
        <v>3363</v>
      </c>
      <c r="AJ1551" s="676"/>
      <c r="AK1551" s="696"/>
      <c r="AL1551" s="676"/>
      <c r="AM1551" s="442" t="s">
        <v>52</v>
      </c>
      <c r="AN1551" s="676"/>
      <c r="AO1551" s="442"/>
      <c r="AP1551" s="688"/>
      <c r="AQ1551" s="688" t="s">
        <v>37</v>
      </c>
      <c r="AR1551" s="688"/>
      <c r="AS1551" s="562"/>
      <c r="AT1551" s="697"/>
      <c r="AU1551" s="697"/>
      <c r="AV1551" s="662"/>
      <c r="AW1551" s="673">
        <f>U1551</f>
        <v>0</v>
      </c>
      <c r="AX1551" s="673" cm="1">
        <f t="array" ref="AX1551">SUM(MID(0&amp;AW1551,LARGE(INDEX(ISNUMBER(--MID(AW1551,ROW($1:$8),1))*ROW($1:$8),),ROW($1:$8))+1,1)*10^ROW($1:$8)/10)</f>
        <v>0</v>
      </c>
      <c r="AY1551" s="673" t="e">
        <f>VLOOKUP($AX1551,'Item Master Data'!$A:$F,3,FALSE)</f>
        <v>#N/A</v>
      </c>
      <c r="AZ1551" s="673" t="e">
        <f>VLOOKUP($AX1551,'Item Master Data'!$A:$F,6,FALSE)</f>
        <v>#N/A</v>
      </c>
      <c r="BA1551" s="673" t="e">
        <f>X1551/BB1551</f>
        <v>#N/A</v>
      </c>
      <c r="BB1551" s="673" t="e">
        <f>VLOOKUP(AX1551,'Item Master Data'!$A:$G,7,FALSE)</f>
        <v>#N/A</v>
      </c>
      <c r="BC1551" s="673"/>
      <c r="BD1551" s="673" t="e">
        <f>W1551-AZ1551</f>
        <v>#N/A</v>
      </c>
    </row>
    <row r="1552" spans="1:56">
      <c r="A1552" s="544"/>
      <c r="B1552" s="724">
        <v>44629</v>
      </c>
      <c r="C1552" s="724">
        <v>44629</v>
      </c>
      <c r="D1552" s="687" t="s">
        <v>3247</v>
      </c>
      <c r="E1552" s="676" t="s">
        <v>1292</v>
      </c>
      <c r="F1552" s="676"/>
      <c r="G1552" s="676">
        <v>2022</v>
      </c>
      <c r="H1552" s="676"/>
      <c r="I1552" s="676">
        <v>2005163</v>
      </c>
      <c r="J1552" s="677"/>
      <c r="K1552" s="685" t="s">
        <v>3362</v>
      </c>
      <c r="L1552" s="676" t="s">
        <v>3249</v>
      </c>
      <c r="M1552" s="689">
        <v>44610</v>
      </c>
      <c r="N1552" s="689">
        <v>44652</v>
      </c>
      <c r="O1552" s="689">
        <v>44652</v>
      </c>
      <c r="P1552" s="677"/>
      <c r="Q1552" s="677"/>
      <c r="R1552" s="677"/>
      <c r="S1552" s="676" t="s">
        <v>2425</v>
      </c>
      <c r="T1552" s="676">
        <v>72</v>
      </c>
      <c r="U1552" s="676"/>
      <c r="V1552" s="676" t="s">
        <v>2343</v>
      </c>
      <c r="W1552" s="676">
        <v>575</v>
      </c>
      <c r="X1552" s="678">
        <v>125367</v>
      </c>
      <c r="Y1552" s="679">
        <v>72086025</v>
      </c>
      <c r="Z1552" s="443">
        <v>0.45</v>
      </c>
      <c r="AA1552" s="682">
        <f>Y1552*Z1552</f>
        <v>32438711.25</v>
      </c>
      <c r="AB1552" s="682"/>
      <c r="AC1552" s="444">
        <v>0</v>
      </c>
      <c r="AD1552" s="692"/>
      <c r="AE1552" s="684"/>
      <c r="AF1552" s="695">
        <f>AA1552+AD1552+AE1552</f>
        <v>32438711.25</v>
      </c>
      <c r="AG1552" s="442" t="s">
        <v>47</v>
      </c>
      <c r="AH1552" s="676"/>
      <c r="AI1552" s="685" t="s">
        <v>3363</v>
      </c>
      <c r="AJ1552" s="676"/>
      <c r="AK1552" s="696"/>
      <c r="AL1552" s="676"/>
      <c r="AM1552" s="442" t="s">
        <v>52</v>
      </c>
      <c r="AN1552" s="676"/>
      <c r="AO1552" s="442"/>
      <c r="AP1552" s="688"/>
      <c r="AQ1552" s="688" t="s">
        <v>37</v>
      </c>
      <c r="AR1552" s="688"/>
      <c r="AS1552" s="562"/>
      <c r="AT1552" s="697"/>
      <c r="AU1552" s="697"/>
      <c r="AV1552" s="662"/>
      <c r="AW1552" s="673">
        <f>U1552</f>
        <v>0</v>
      </c>
      <c r="AX1552" s="673" cm="1">
        <f t="array" ref="AX1552">SUM(MID(0&amp;AW1552,LARGE(INDEX(ISNUMBER(--MID(AW1552,ROW($1:$8),1))*ROW($1:$8),),ROW($1:$8))+1,1)*10^ROW($1:$8)/10)</f>
        <v>0</v>
      </c>
      <c r="AY1552" s="673" t="e">
        <f>VLOOKUP($AX1552,'Item Master Data'!$A:$F,3,FALSE)</f>
        <v>#N/A</v>
      </c>
      <c r="AZ1552" s="673" t="e">
        <f>VLOOKUP($AX1552,'Item Master Data'!$A:$F,6,FALSE)</f>
        <v>#N/A</v>
      </c>
      <c r="BA1552" s="673" t="e">
        <f>X1552/BB1552</f>
        <v>#N/A</v>
      </c>
      <c r="BB1552" s="673" t="e">
        <f>VLOOKUP(AX1552,'Item Master Data'!$A:$G,7,FALSE)</f>
        <v>#N/A</v>
      </c>
      <c r="BC1552" s="673"/>
      <c r="BD1552" s="673" t="e">
        <f>W1552-AZ1552</f>
        <v>#N/A</v>
      </c>
    </row>
    <row r="1553" spans="1:56">
      <c r="A1553" s="544"/>
      <c r="B1553" s="724">
        <v>44629</v>
      </c>
      <c r="C1553" s="724">
        <v>44629</v>
      </c>
      <c r="D1553" s="687" t="s">
        <v>3247</v>
      </c>
      <c r="E1553" s="676" t="s">
        <v>1292</v>
      </c>
      <c r="F1553" s="676"/>
      <c r="G1553" s="676">
        <v>2022</v>
      </c>
      <c r="H1553" s="676"/>
      <c r="I1553" s="676">
        <v>2005163</v>
      </c>
      <c r="J1553" s="677"/>
      <c r="K1553" s="685" t="s">
        <v>3362</v>
      </c>
      <c r="L1553" s="676" t="s">
        <v>3249</v>
      </c>
      <c r="M1553" s="689">
        <v>44610</v>
      </c>
      <c r="N1553" s="689">
        <v>44652</v>
      </c>
      <c r="O1553" s="689">
        <v>44652</v>
      </c>
      <c r="P1553" s="677"/>
      <c r="Q1553" s="677"/>
      <c r="R1553" s="677"/>
      <c r="S1553" s="676" t="s">
        <v>2425</v>
      </c>
      <c r="T1553" s="676">
        <v>72</v>
      </c>
      <c r="U1553" s="676"/>
      <c r="V1553" s="676" t="s">
        <v>2343</v>
      </c>
      <c r="W1553" s="676">
        <v>580</v>
      </c>
      <c r="X1553" s="678">
        <v>87812</v>
      </c>
      <c r="Y1553" s="679">
        <v>50930960</v>
      </c>
      <c r="Z1553" s="443">
        <v>0.45</v>
      </c>
      <c r="AA1553" s="682">
        <f>Y1553*Z1553</f>
        <v>22918932</v>
      </c>
      <c r="AB1553" s="682"/>
      <c r="AC1553" s="444">
        <v>0</v>
      </c>
      <c r="AD1553" s="692"/>
      <c r="AE1553" s="684"/>
      <c r="AF1553" s="695">
        <f>AA1553+AD1553+AE1553</f>
        <v>22918932</v>
      </c>
      <c r="AG1553" s="676" t="s">
        <v>47</v>
      </c>
      <c r="AH1553" s="676"/>
      <c r="AI1553" s="685" t="s">
        <v>3363</v>
      </c>
      <c r="AJ1553" s="676"/>
      <c r="AK1553" s="696"/>
      <c r="AL1553" s="676"/>
      <c r="AM1553" s="676" t="s">
        <v>52</v>
      </c>
      <c r="AN1553" s="676"/>
      <c r="AO1553" s="442"/>
      <c r="AP1553" s="688"/>
      <c r="AQ1553" s="688" t="s">
        <v>37</v>
      </c>
      <c r="AR1553" s="688"/>
      <c r="AS1553" s="562"/>
      <c r="AT1553" s="697"/>
      <c r="AU1553" s="697"/>
      <c r="AV1553" s="662"/>
      <c r="AW1553" s="673">
        <f>U1553</f>
        <v>0</v>
      </c>
      <c r="AX1553" s="673" cm="1">
        <f t="array" ref="AX1553">SUM(MID(0&amp;AW1553,LARGE(INDEX(ISNUMBER(--MID(AW1553,ROW($1:$8),1))*ROW($1:$8),),ROW($1:$8))+1,1)*10^ROW($1:$8)/10)</f>
        <v>0</v>
      </c>
      <c r="AY1553" s="673" t="e">
        <f>VLOOKUP($AX1553,'Item Master Data'!$A:$F,3,FALSE)</f>
        <v>#N/A</v>
      </c>
      <c r="AZ1553" s="673" t="e">
        <f>VLOOKUP($AX1553,'Item Master Data'!$A:$F,6,FALSE)</f>
        <v>#N/A</v>
      </c>
      <c r="BA1553" s="673" t="e">
        <f>X1553/BB1553</f>
        <v>#N/A</v>
      </c>
      <c r="BB1553" s="673" t="e">
        <f>VLOOKUP(AX1553,'Item Master Data'!$A:$G,7,FALSE)</f>
        <v>#N/A</v>
      </c>
      <c r="BC1553" s="673"/>
      <c r="BD1553" s="673" t="e">
        <f>W1553-AZ1553</f>
        <v>#N/A</v>
      </c>
    </row>
    <row r="1554" spans="1:56">
      <c r="A1554" s="544"/>
      <c r="B1554" s="724">
        <v>44650</v>
      </c>
      <c r="C1554" s="724"/>
      <c r="D1554" s="687" t="s">
        <v>3247</v>
      </c>
      <c r="E1554" s="676" t="s">
        <v>3735</v>
      </c>
      <c r="F1554" s="676"/>
      <c r="G1554" s="676">
        <v>2022</v>
      </c>
      <c r="H1554" s="676"/>
      <c r="I1554" s="676" t="s">
        <v>1699</v>
      </c>
      <c r="J1554" s="677"/>
      <c r="K1554" s="685" t="s">
        <v>3736</v>
      </c>
      <c r="L1554" s="676" t="s">
        <v>3249</v>
      </c>
      <c r="M1554" s="689">
        <v>44649</v>
      </c>
      <c r="N1554" s="689">
        <v>44743</v>
      </c>
      <c r="O1554" s="689"/>
      <c r="P1554" s="677"/>
      <c r="Q1554" s="677"/>
      <c r="R1554" s="677"/>
      <c r="S1554" s="676" t="s">
        <v>2425</v>
      </c>
      <c r="T1554" s="676">
        <v>72</v>
      </c>
      <c r="U1554" s="676"/>
      <c r="V1554" s="676" t="s">
        <v>1072</v>
      </c>
      <c r="W1554" s="676">
        <v>475</v>
      </c>
      <c r="X1554" s="678">
        <v>580</v>
      </c>
      <c r="Y1554" s="679">
        <v>275500</v>
      </c>
      <c r="Z1554" s="443">
        <v>0.51</v>
      </c>
      <c r="AA1554" s="682">
        <f>Y1554*Z1554</f>
        <v>140505</v>
      </c>
      <c r="AB1554" s="682"/>
      <c r="AC1554" s="444">
        <v>0</v>
      </c>
      <c r="AD1554" s="692"/>
      <c r="AE1554" s="684"/>
      <c r="AF1554" s="695">
        <f>AA1554+AD1554+AE1554</f>
        <v>140505</v>
      </c>
      <c r="AG1554" s="442" t="s">
        <v>47</v>
      </c>
      <c r="AH1554" s="676">
        <v>100</v>
      </c>
      <c r="AI1554" s="685"/>
      <c r="AJ1554" s="676" t="s">
        <v>3439</v>
      </c>
      <c r="AK1554" s="696" t="s">
        <v>1383</v>
      </c>
      <c r="AL1554" s="676">
        <v>5676</v>
      </c>
      <c r="AM1554" s="442" t="s">
        <v>52</v>
      </c>
      <c r="AN1554" s="676"/>
      <c r="AO1554" s="442"/>
      <c r="AP1554" s="688"/>
      <c r="AQ1554" s="688" t="s">
        <v>37</v>
      </c>
      <c r="AR1554" s="688"/>
      <c r="AS1554" s="562"/>
      <c r="AT1554" s="697"/>
      <c r="AU1554" s="697"/>
      <c r="AV1554" s="662">
        <v>0.55000000000000004</v>
      </c>
      <c r="AW1554" s="673">
        <f>U1554</f>
        <v>0</v>
      </c>
      <c r="AX1554" s="673" cm="1">
        <f t="array" ref="AX1554">SUM(MID(0&amp;AW1554,LARGE(INDEX(ISNUMBER(--MID(AW1554,ROW($1:$8),1))*ROW($1:$8),),ROW($1:$8))+1,1)*10^ROW($1:$8)/10)</f>
        <v>0</v>
      </c>
      <c r="AY1554" s="673" t="e">
        <f>VLOOKUP($AX1554,'Item Master Data'!$A:$F,3,FALSE)</f>
        <v>#N/A</v>
      </c>
      <c r="AZ1554" s="673" t="e">
        <f>VLOOKUP($AX1554,'Item Master Data'!$A:$F,6,FALSE)</f>
        <v>#N/A</v>
      </c>
      <c r="BA1554" s="673" t="e">
        <f>X1554/BB1554</f>
        <v>#N/A</v>
      </c>
      <c r="BB1554" s="673" t="e">
        <f>VLOOKUP(AX1554,'Item Master Data'!$A:$G,7,FALSE)</f>
        <v>#N/A</v>
      </c>
      <c r="BC1554" s="673"/>
      <c r="BD1554" s="673" t="e">
        <f>W1554-AZ1554</f>
        <v>#N/A</v>
      </c>
    </row>
    <row r="1555" spans="1:56">
      <c r="A1555" s="544"/>
      <c r="B1555" s="724">
        <v>44650</v>
      </c>
      <c r="C1555" s="724"/>
      <c r="D1555" s="687" t="s">
        <v>3247</v>
      </c>
      <c r="E1555" s="676" t="s">
        <v>3735</v>
      </c>
      <c r="F1555" s="676"/>
      <c r="G1555" s="676">
        <v>2022</v>
      </c>
      <c r="H1555" s="676"/>
      <c r="I1555" s="676" t="s">
        <v>1699</v>
      </c>
      <c r="J1555" s="677"/>
      <c r="K1555" s="685" t="s">
        <v>3737</v>
      </c>
      <c r="L1555" s="676" t="s">
        <v>3249</v>
      </c>
      <c r="M1555" s="689">
        <v>44649</v>
      </c>
      <c r="N1555" s="689">
        <v>44774</v>
      </c>
      <c r="O1555" s="689"/>
      <c r="P1555" s="677"/>
      <c r="Q1555" s="677"/>
      <c r="R1555" s="677"/>
      <c r="S1555" s="676" t="s">
        <v>2425</v>
      </c>
      <c r="T1555" s="676">
        <v>72</v>
      </c>
      <c r="U1555" s="676"/>
      <c r="V1555" s="676" t="s">
        <v>1072</v>
      </c>
      <c r="W1555" s="676">
        <v>475</v>
      </c>
      <c r="X1555" s="678">
        <v>580</v>
      </c>
      <c r="Y1555" s="679">
        <v>275500</v>
      </c>
      <c r="Z1555" s="443">
        <v>0.51</v>
      </c>
      <c r="AA1555" s="682">
        <f>Y1555*Z1555</f>
        <v>140505</v>
      </c>
      <c r="AB1555" s="682"/>
      <c r="AC1555" s="444">
        <v>0</v>
      </c>
      <c r="AD1555" s="692"/>
      <c r="AE1555" s="684"/>
      <c r="AF1555" s="695">
        <f>AA1555+AD1555+AE1555</f>
        <v>140505</v>
      </c>
      <c r="AG1555" s="442" t="s">
        <v>47</v>
      </c>
      <c r="AH1555" s="676">
        <v>100</v>
      </c>
      <c r="AI1555" s="685"/>
      <c r="AJ1555" s="676" t="s">
        <v>3439</v>
      </c>
      <c r="AK1555" s="696" t="s">
        <v>1383</v>
      </c>
      <c r="AL1555" s="676">
        <v>5676</v>
      </c>
      <c r="AM1555" s="442" t="s">
        <v>52</v>
      </c>
      <c r="AN1555" s="676"/>
      <c r="AO1555" s="442"/>
      <c r="AP1555" s="688"/>
      <c r="AQ1555" s="688" t="s">
        <v>37</v>
      </c>
      <c r="AR1555" s="688"/>
      <c r="AS1555" s="562"/>
      <c r="AT1555" s="697"/>
      <c r="AU1555" s="697"/>
      <c r="AV1555" s="662">
        <v>0.55000000000000004</v>
      </c>
      <c r="AW1555" s="673">
        <f>U1555</f>
        <v>0</v>
      </c>
      <c r="AX1555" s="673" cm="1">
        <f t="array" ref="AX1555">SUM(MID(0&amp;AW1555,LARGE(INDEX(ISNUMBER(--MID(AW1555,ROW($1:$8),1))*ROW($1:$8),),ROW($1:$8))+1,1)*10^ROW($1:$8)/10)</f>
        <v>0</v>
      </c>
      <c r="AY1555" s="673" t="e">
        <f>VLOOKUP($AX1555,'Item Master Data'!$A:$F,3,FALSE)</f>
        <v>#N/A</v>
      </c>
      <c r="AZ1555" s="673" t="e">
        <f>VLOOKUP($AX1555,'Item Master Data'!$A:$F,6,FALSE)</f>
        <v>#N/A</v>
      </c>
      <c r="BA1555" s="673" t="e">
        <f>X1555/BB1555</f>
        <v>#N/A</v>
      </c>
      <c r="BB1555" s="673" t="e">
        <f>VLOOKUP(AX1555,'Item Master Data'!$A:$G,7,FALSE)</f>
        <v>#N/A</v>
      </c>
      <c r="BC1555" s="673"/>
      <c r="BD1555" s="673" t="e">
        <f>W1555-AZ1555</f>
        <v>#N/A</v>
      </c>
    </row>
    <row r="1556" spans="1:56">
      <c r="A1556" s="544"/>
      <c r="B1556" s="724">
        <v>44650</v>
      </c>
      <c r="C1556" s="724"/>
      <c r="D1556" s="687" t="s">
        <v>3247</v>
      </c>
      <c r="E1556" s="676" t="s">
        <v>3735</v>
      </c>
      <c r="F1556" s="676"/>
      <c r="G1556" s="676">
        <v>2022</v>
      </c>
      <c r="H1556" s="676"/>
      <c r="I1556" s="676" t="s">
        <v>1699</v>
      </c>
      <c r="J1556" s="677"/>
      <c r="K1556" s="685" t="s">
        <v>3738</v>
      </c>
      <c r="L1556" s="676" t="s">
        <v>3249</v>
      </c>
      <c r="M1556" s="689">
        <v>44649</v>
      </c>
      <c r="N1556" s="689">
        <v>44683</v>
      </c>
      <c r="O1556" s="689"/>
      <c r="P1556" s="677"/>
      <c r="Q1556" s="677"/>
      <c r="R1556" s="677"/>
      <c r="S1556" s="676" t="s">
        <v>2425</v>
      </c>
      <c r="T1556" s="676">
        <v>72</v>
      </c>
      <c r="U1556" s="676"/>
      <c r="V1556" s="676" t="s">
        <v>1072</v>
      </c>
      <c r="W1556" s="676">
        <v>475</v>
      </c>
      <c r="X1556" s="678">
        <v>290</v>
      </c>
      <c r="Y1556" s="679">
        <v>137750</v>
      </c>
      <c r="Z1556" s="680">
        <v>0.51</v>
      </c>
      <c r="AA1556" s="682">
        <f>Y1556*Z1556</f>
        <v>70252.5</v>
      </c>
      <c r="AB1556" s="682"/>
      <c r="AC1556" s="444">
        <v>0</v>
      </c>
      <c r="AD1556" s="692"/>
      <c r="AE1556" s="684"/>
      <c r="AF1556" s="695">
        <f>AA1556+AD1556+AE1556</f>
        <v>70252.5</v>
      </c>
      <c r="AG1556" s="676" t="s">
        <v>47</v>
      </c>
      <c r="AH1556" s="676">
        <v>100</v>
      </c>
      <c r="AI1556" s="685"/>
      <c r="AJ1556" s="676" t="s">
        <v>3739</v>
      </c>
      <c r="AK1556" s="696" t="s">
        <v>1143</v>
      </c>
      <c r="AL1556" s="676">
        <v>12401</v>
      </c>
      <c r="AM1556" s="676" t="s">
        <v>52</v>
      </c>
      <c r="AN1556" s="676"/>
      <c r="AO1556" s="676"/>
      <c r="AP1556" s="688"/>
      <c r="AQ1556" s="688" t="s">
        <v>37</v>
      </c>
      <c r="AR1556" s="688"/>
      <c r="AS1556" s="562"/>
      <c r="AT1556" s="697"/>
      <c r="AU1556" s="697"/>
      <c r="AV1556" s="662">
        <v>0.55000000000000004</v>
      </c>
      <c r="AW1556" s="673">
        <f>U1556</f>
        <v>0</v>
      </c>
      <c r="AX1556" s="673" cm="1">
        <f t="array" ref="AX1556">SUM(MID(0&amp;AW1556,LARGE(INDEX(ISNUMBER(--MID(AW1556,ROW($1:$8),1))*ROW($1:$8),),ROW($1:$8))+1,1)*10^ROW($1:$8)/10)</f>
        <v>0</v>
      </c>
      <c r="AY1556" s="673" t="e">
        <f>VLOOKUP($AX1556,'Item Master Data'!$A:$F,3,FALSE)</f>
        <v>#N/A</v>
      </c>
      <c r="AZ1556" s="673" t="e">
        <f>VLOOKUP($AX1556,'Item Master Data'!$A:$F,6,FALSE)</f>
        <v>#N/A</v>
      </c>
      <c r="BA1556" s="673" t="e">
        <f>X1556/BB1556</f>
        <v>#N/A</v>
      </c>
      <c r="BB1556" s="673" t="e">
        <f>VLOOKUP(AX1556,'Item Master Data'!$A:$G,7,FALSE)</f>
        <v>#N/A</v>
      </c>
      <c r="BC1556" s="673"/>
      <c r="BD1556" s="673" t="e">
        <f>W1556-AZ1556</f>
        <v>#N/A</v>
      </c>
    </row>
    <row r="1557" spans="1:56">
      <c r="A1557" s="544"/>
      <c r="B1557" s="724">
        <v>44659</v>
      </c>
      <c r="C1557" s="724"/>
      <c r="D1557" s="687" t="s">
        <v>3247</v>
      </c>
      <c r="E1557" s="676" t="s">
        <v>3740</v>
      </c>
      <c r="F1557" s="676"/>
      <c r="G1557" s="676">
        <v>2022</v>
      </c>
      <c r="H1557" s="676"/>
      <c r="I1557" s="676" t="s">
        <v>1699</v>
      </c>
      <c r="J1557" s="677"/>
      <c r="K1557" s="685" t="s">
        <v>3741</v>
      </c>
      <c r="L1557" s="676" t="s">
        <v>3249</v>
      </c>
      <c r="M1557" s="689">
        <v>44657</v>
      </c>
      <c r="N1557" s="689">
        <v>44728</v>
      </c>
      <c r="O1557" s="689"/>
      <c r="P1557" s="677"/>
      <c r="Q1557" s="677"/>
      <c r="R1557" s="677"/>
      <c r="S1557" s="676" t="s">
        <v>2425</v>
      </c>
      <c r="T1557" s="676">
        <v>72</v>
      </c>
      <c r="U1557" s="676"/>
      <c r="V1557" s="676" t="s">
        <v>1072</v>
      </c>
      <c r="W1557" s="676">
        <v>480</v>
      </c>
      <c r="X1557" s="678">
        <v>319</v>
      </c>
      <c r="Y1557" s="679">
        <v>153120</v>
      </c>
      <c r="Z1557" s="680">
        <v>0.48</v>
      </c>
      <c r="AA1557" s="682">
        <f>Y1557*Z1557</f>
        <v>73497.599999999991</v>
      </c>
      <c r="AB1557" s="682"/>
      <c r="AC1557" s="444">
        <v>0</v>
      </c>
      <c r="AD1557" s="692"/>
      <c r="AE1557" s="684"/>
      <c r="AF1557" s="695">
        <f>AA1557+AD1557+AE1557</f>
        <v>73497.599999999991</v>
      </c>
      <c r="AG1557" s="676" t="s">
        <v>47</v>
      </c>
      <c r="AH1557" s="676"/>
      <c r="AI1557" s="685" t="s">
        <v>2420</v>
      </c>
      <c r="AJ1557" s="676" t="s">
        <v>3550</v>
      </c>
      <c r="AK1557" s="696" t="s">
        <v>2408</v>
      </c>
      <c r="AL1557" s="676">
        <v>81623</v>
      </c>
      <c r="AM1557" s="676" t="s">
        <v>52</v>
      </c>
      <c r="AN1557" s="676"/>
      <c r="AO1557" s="676"/>
      <c r="AP1557" s="688"/>
      <c r="AQ1557" s="688" t="s">
        <v>37</v>
      </c>
      <c r="AR1557" s="688"/>
      <c r="AS1557" s="562"/>
      <c r="AT1557" s="697"/>
      <c r="AU1557" s="697"/>
      <c r="AV1557" s="662">
        <v>0.55000000000000004</v>
      </c>
      <c r="AW1557" s="673">
        <f>U1557</f>
        <v>0</v>
      </c>
      <c r="AX1557" s="673" cm="1">
        <f t="array" ref="AX1557">SUM(MID(0&amp;AW1557,LARGE(INDEX(ISNUMBER(--MID(AW1557,ROW($1:$8),1))*ROW($1:$8),),ROW($1:$8))+1,1)*10^ROW($1:$8)/10)</f>
        <v>0</v>
      </c>
      <c r="AY1557" s="673" t="e">
        <f>VLOOKUP($AX1557,'Item Master Data'!$A:$F,3,FALSE)</f>
        <v>#N/A</v>
      </c>
      <c r="AZ1557" s="673" t="e">
        <f>VLOOKUP($AX1557,'Item Master Data'!$A:$F,6,FALSE)</f>
        <v>#N/A</v>
      </c>
      <c r="BA1557" s="673" t="e">
        <f>X1557/BB1557</f>
        <v>#N/A</v>
      </c>
      <c r="BB1557" s="673" t="e">
        <f>VLOOKUP(AX1557,'Item Master Data'!$A:$G,7,FALSE)</f>
        <v>#N/A</v>
      </c>
      <c r="BC1557" s="673"/>
      <c r="BD1557" s="673" t="e">
        <f>W1557-AZ1557</f>
        <v>#N/A</v>
      </c>
    </row>
    <row r="1558" spans="1:56">
      <c r="A1558" s="590"/>
      <c r="B1558" s="723">
        <v>44664</v>
      </c>
      <c r="C1558" s="723">
        <v>44664</v>
      </c>
      <c r="D1558" s="687" t="s">
        <v>3247</v>
      </c>
      <c r="E1558" s="676" t="s">
        <v>3419</v>
      </c>
      <c r="F1558" s="676"/>
      <c r="G1558" s="676">
        <v>2022</v>
      </c>
      <c r="H1558" s="676"/>
      <c r="I1558" s="676" t="s">
        <v>1699</v>
      </c>
      <c r="J1558" s="677"/>
      <c r="K1558" s="685" t="s">
        <v>3457</v>
      </c>
      <c r="L1558" s="676" t="s">
        <v>3394</v>
      </c>
      <c r="M1558" s="689">
        <v>44657</v>
      </c>
      <c r="N1558" s="689">
        <v>44652</v>
      </c>
      <c r="O1558" s="689"/>
      <c r="P1558" s="677"/>
      <c r="Q1558" s="677"/>
      <c r="R1558" s="677"/>
      <c r="S1558" s="676" t="s">
        <v>2425</v>
      </c>
      <c r="T1558" s="676">
        <v>60</v>
      </c>
      <c r="U1558" s="676"/>
      <c r="V1558" s="676" t="s">
        <v>973</v>
      </c>
      <c r="W1558" s="676">
        <v>400</v>
      </c>
      <c r="X1558" s="678">
        <v>5376</v>
      </c>
      <c r="Y1558" s="693">
        <v>2150400</v>
      </c>
      <c r="Z1558" s="680">
        <v>0.55000000000000004</v>
      </c>
      <c r="AA1558" s="682">
        <f>Y1558*Z1558</f>
        <v>1182720</v>
      </c>
      <c r="AB1558" s="682"/>
      <c r="AC1558" s="444">
        <v>0</v>
      </c>
      <c r="AD1558" s="692"/>
      <c r="AE1558" s="684"/>
      <c r="AF1558" s="695">
        <f>AA1558+AD1558+AE1558</f>
        <v>1182720</v>
      </c>
      <c r="AG1558" s="676" t="s">
        <v>1073</v>
      </c>
      <c r="AH1558" s="676"/>
      <c r="AI1558" s="685" t="s">
        <v>2488</v>
      </c>
      <c r="AJ1558" s="676" t="s">
        <v>3395</v>
      </c>
      <c r="AK1558" s="696" t="s">
        <v>1149</v>
      </c>
      <c r="AL1558" s="676">
        <v>79423</v>
      </c>
      <c r="AM1558" s="676" t="s">
        <v>52</v>
      </c>
      <c r="AN1558" s="676"/>
      <c r="AO1558" s="676"/>
      <c r="AP1558" s="688"/>
      <c r="AQ1558" s="688" t="s">
        <v>37</v>
      </c>
      <c r="AR1558" s="688"/>
      <c r="AS1558" s="563"/>
      <c r="AT1558" s="715"/>
      <c r="AU1558" s="715"/>
      <c r="AV1558" s="334">
        <v>0.45500000000000002</v>
      </c>
      <c r="AW1558" s="673">
        <f>U1558</f>
        <v>0</v>
      </c>
      <c r="AX1558" s="673" cm="1">
        <f t="array" ref="AX1558">SUM(MID(0&amp;AW1558,LARGE(INDEX(ISNUMBER(--MID(AW1558,ROW($1:$8),1))*ROW($1:$8),),ROW($1:$8))+1,1)*10^ROW($1:$8)/10)</f>
        <v>0</v>
      </c>
      <c r="AY1558" s="673" t="e">
        <f>VLOOKUP($AX1558,'Item Master Data'!$A:$F,3,FALSE)</f>
        <v>#N/A</v>
      </c>
      <c r="AZ1558" s="673" t="e">
        <f>VLOOKUP($AX1558,'Item Master Data'!$A:$F,6,FALSE)</f>
        <v>#N/A</v>
      </c>
      <c r="BA1558" s="673" t="e">
        <f>X1558/BB1558</f>
        <v>#N/A</v>
      </c>
      <c r="BB1558" s="673" t="e">
        <f>VLOOKUP(AX1558,'Item Master Data'!$A:$G,7,FALSE)</f>
        <v>#N/A</v>
      </c>
      <c r="BC1558" s="673"/>
      <c r="BD1558" s="673" t="e">
        <f>W1558-AZ1558</f>
        <v>#N/A</v>
      </c>
    </row>
    <row r="1559" spans="1:56">
      <c r="A1559" s="590"/>
      <c r="B1559" s="723">
        <v>44664</v>
      </c>
      <c r="C1559" s="723">
        <v>44664</v>
      </c>
      <c r="D1559" s="687" t="s">
        <v>3247</v>
      </c>
      <c r="E1559" s="676" t="s">
        <v>3419</v>
      </c>
      <c r="F1559" s="676"/>
      <c r="G1559" s="676">
        <v>2022</v>
      </c>
      <c r="H1559" s="676"/>
      <c r="I1559" s="676" t="s">
        <v>1699</v>
      </c>
      <c r="J1559" s="677"/>
      <c r="K1559" s="685" t="s">
        <v>3458</v>
      </c>
      <c r="L1559" s="676" t="s">
        <v>3394</v>
      </c>
      <c r="M1559" s="689">
        <v>44657</v>
      </c>
      <c r="N1559" s="689">
        <v>44682</v>
      </c>
      <c r="O1559" s="689"/>
      <c r="P1559" s="677"/>
      <c r="Q1559" s="677"/>
      <c r="R1559" s="677"/>
      <c r="S1559" s="676" t="s">
        <v>2425</v>
      </c>
      <c r="T1559" s="676">
        <v>60</v>
      </c>
      <c r="U1559" s="676"/>
      <c r="V1559" s="676" t="s">
        <v>973</v>
      </c>
      <c r="W1559" s="676">
        <v>400</v>
      </c>
      <c r="X1559" s="678">
        <v>5376</v>
      </c>
      <c r="Y1559" s="693">
        <v>2150400</v>
      </c>
      <c r="Z1559" s="680">
        <v>0.55000000000000004</v>
      </c>
      <c r="AA1559" s="682">
        <f>Y1559*Z1559</f>
        <v>1182720</v>
      </c>
      <c r="AB1559" s="682"/>
      <c r="AC1559" s="444">
        <v>0</v>
      </c>
      <c r="AD1559" s="692"/>
      <c r="AE1559" s="684"/>
      <c r="AF1559" s="695">
        <f>AA1559+AD1559+AE1559</f>
        <v>1182720</v>
      </c>
      <c r="AG1559" s="676" t="s">
        <v>1073</v>
      </c>
      <c r="AH1559" s="676"/>
      <c r="AI1559" s="685" t="s">
        <v>2488</v>
      </c>
      <c r="AJ1559" s="676" t="s">
        <v>3395</v>
      </c>
      <c r="AK1559" s="696" t="s">
        <v>1149</v>
      </c>
      <c r="AL1559" s="676">
        <v>79423</v>
      </c>
      <c r="AM1559" s="676" t="s">
        <v>52</v>
      </c>
      <c r="AN1559" s="676"/>
      <c r="AO1559" s="676"/>
      <c r="AP1559" s="688"/>
      <c r="AQ1559" s="688" t="s">
        <v>37</v>
      </c>
      <c r="AR1559" s="688"/>
      <c r="AS1559" s="563"/>
      <c r="AT1559" s="715"/>
      <c r="AU1559" s="715"/>
      <c r="AV1559" s="334">
        <v>0.45500000000000002</v>
      </c>
      <c r="AW1559" s="673">
        <f>U1559</f>
        <v>0</v>
      </c>
      <c r="AX1559" s="673" cm="1">
        <f t="array" ref="AX1559">SUM(MID(0&amp;AW1559,LARGE(INDEX(ISNUMBER(--MID(AW1559,ROW($1:$8),1))*ROW($1:$8),),ROW($1:$8))+1,1)*10^ROW($1:$8)/10)</f>
        <v>0</v>
      </c>
      <c r="AY1559" s="673" t="e">
        <f>VLOOKUP($AX1559,'Item Master Data'!$A:$F,3,FALSE)</f>
        <v>#N/A</v>
      </c>
      <c r="AZ1559" s="673" t="e">
        <f>VLOOKUP($AX1559,'Item Master Data'!$A:$F,6,FALSE)</f>
        <v>#N/A</v>
      </c>
      <c r="BA1559" s="673" t="e">
        <f>X1559/BB1559</f>
        <v>#N/A</v>
      </c>
      <c r="BB1559" s="673" t="e">
        <f>VLOOKUP(AX1559,'Item Master Data'!$A:$G,7,FALSE)</f>
        <v>#N/A</v>
      </c>
      <c r="BC1559" s="673"/>
      <c r="BD1559" s="673" t="e">
        <f>W1559-AZ1559</f>
        <v>#N/A</v>
      </c>
    </row>
    <row r="1560" spans="1:56">
      <c r="A1560" s="544"/>
      <c r="B1560" s="724">
        <v>44651</v>
      </c>
      <c r="C1560" s="724">
        <v>44651</v>
      </c>
      <c r="D1560" s="687" t="s">
        <v>3247</v>
      </c>
      <c r="E1560" s="676" t="s">
        <v>3042</v>
      </c>
      <c r="F1560" s="676"/>
      <c r="G1560" s="676">
        <v>2022</v>
      </c>
      <c r="H1560" s="676"/>
      <c r="I1560" s="676" t="s">
        <v>1699</v>
      </c>
      <c r="J1560" s="677"/>
      <c r="K1560" s="685" t="s">
        <v>3747</v>
      </c>
      <c r="L1560" s="676" t="s">
        <v>3386</v>
      </c>
      <c r="M1560" s="689">
        <v>44650</v>
      </c>
      <c r="N1560" s="689">
        <v>44835</v>
      </c>
      <c r="O1560" s="689"/>
      <c r="P1560" s="677"/>
      <c r="Q1560" s="677"/>
      <c r="R1560" s="677"/>
      <c r="S1560" s="676" t="s">
        <v>2425</v>
      </c>
      <c r="T1560" s="676">
        <v>60</v>
      </c>
      <c r="U1560" s="676"/>
      <c r="V1560" s="676" t="s">
        <v>973</v>
      </c>
      <c r="W1560" s="676">
        <v>400</v>
      </c>
      <c r="X1560" s="678">
        <v>832</v>
      </c>
      <c r="Y1560" s="679">
        <v>332800</v>
      </c>
      <c r="Z1560" s="680">
        <v>0.55000000000000004</v>
      </c>
      <c r="AA1560" s="682">
        <f>Y1560*Z1560</f>
        <v>183040.00000000003</v>
      </c>
      <c r="AB1560" s="682"/>
      <c r="AC1560" s="444">
        <v>0</v>
      </c>
      <c r="AD1560" s="692"/>
      <c r="AE1560" s="684"/>
      <c r="AF1560" s="695">
        <f>AA1560+AD1560+AE1560</f>
        <v>183040.00000000003</v>
      </c>
      <c r="AG1560" s="676" t="s">
        <v>1073</v>
      </c>
      <c r="AH1560" s="676"/>
      <c r="AI1560" s="685" t="s">
        <v>2488</v>
      </c>
      <c r="AJ1560" s="676" t="s">
        <v>2426</v>
      </c>
      <c r="AK1560" s="696" t="s">
        <v>2427</v>
      </c>
      <c r="AL1560" s="676">
        <v>87107</v>
      </c>
      <c r="AM1560" s="676" t="s">
        <v>52</v>
      </c>
      <c r="AN1560" s="676"/>
      <c r="AO1560" s="676"/>
      <c r="AP1560" s="688"/>
      <c r="AQ1560" s="688" t="s">
        <v>37</v>
      </c>
      <c r="AR1560" s="688"/>
      <c r="AS1560" s="562"/>
      <c r="AT1560" s="697"/>
      <c r="AU1560" s="697"/>
      <c r="AV1560" s="662">
        <v>0.45500000000000002</v>
      </c>
      <c r="AW1560" s="673">
        <f>U1560</f>
        <v>0</v>
      </c>
      <c r="AX1560" s="673" cm="1">
        <f t="array" ref="AX1560">SUM(MID(0&amp;AW1560,LARGE(INDEX(ISNUMBER(--MID(AW1560,ROW($1:$8),1))*ROW($1:$8),),ROW($1:$8))+1,1)*10^ROW($1:$8)/10)</f>
        <v>0</v>
      </c>
      <c r="AY1560" s="673" t="e">
        <f>VLOOKUP($AX1560,'Item Master Data'!$A:$F,3,FALSE)</f>
        <v>#N/A</v>
      </c>
      <c r="AZ1560" s="673" t="e">
        <f>VLOOKUP($AX1560,'Item Master Data'!$A:$F,6,FALSE)</f>
        <v>#N/A</v>
      </c>
      <c r="BA1560" s="673" t="e">
        <f>X1560/BB1560</f>
        <v>#N/A</v>
      </c>
      <c r="BB1560" s="673" t="e">
        <f>VLOOKUP(AX1560,'Item Master Data'!$A:$G,7,FALSE)</f>
        <v>#N/A</v>
      </c>
      <c r="BC1560" s="673"/>
      <c r="BD1560" s="673" t="e">
        <f>W1560-AZ1560</f>
        <v>#N/A</v>
      </c>
    </row>
    <row r="1561" spans="1:56">
      <c r="A1561" s="544"/>
      <c r="B1561" s="724">
        <v>44651</v>
      </c>
      <c r="C1561" s="724">
        <v>44651</v>
      </c>
      <c r="D1561" s="687" t="s">
        <v>3247</v>
      </c>
      <c r="E1561" s="676" t="s">
        <v>3042</v>
      </c>
      <c r="F1561" s="676"/>
      <c r="G1561" s="676">
        <v>2022</v>
      </c>
      <c r="H1561" s="676"/>
      <c r="I1561" s="676" t="s">
        <v>1699</v>
      </c>
      <c r="J1561" s="677"/>
      <c r="K1561" s="685" t="s">
        <v>3748</v>
      </c>
      <c r="L1561" s="676" t="s">
        <v>3386</v>
      </c>
      <c r="M1561" s="689">
        <v>44650</v>
      </c>
      <c r="N1561" s="689">
        <v>44866</v>
      </c>
      <c r="O1561" s="689"/>
      <c r="P1561" s="677"/>
      <c r="Q1561" s="677"/>
      <c r="R1561" s="677"/>
      <c r="S1561" s="676" t="s">
        <v>2425</v>
      </c>
      <c r="T1561" s="676">
        <v>60</v>
      </c>
      <c r="U1561" s="676"/>
      <c r="V1561" s="676" t="s">
        <v>973</v>
      </c>
      <c r="W1561" s="676">
        <v>400</v>
      </c>
      <c r="X1561" s="678">
        <v>832</v>
      </c>
      <c r="Y1561" s="679">
        <v>332800</v>
      </c>
      <c r="Z1561" s="680">
        <v>0.55000000000000004</v>
      </c>
      <c r="AA1561" s="682">
        <f>Y1561*Z1561</f>
        <v>183040.00000000003</v>
      </c>
      <c r="AB1561" s="682"/>
      <c r="AC1561" s="444">
        <v>0</v>
      </c>
      <c r="AD1561" s="692"/>
      <c r="AE1561" s="684"/>
      <c r="AF1561" s="695">
        <f>AA1561+AD1561+AE1561</f>
        <v>183040.00000000003</v>
      </c>
      <c r="AG1561" s="676" t="s">
        <v>1073</v>
      </c>
      <c r="AH1561" s="676"/>
      <c r="AI1561" s="685" t="s">
        <v>2488</v>
      </c>
      <c r="AJ1561" s="676" t="s">
        <v>2426</v>
      </c>
      <c r="AK1561" s="696" t="s">
        <v>2427</v>
      </c>
      <c r="AL1561" s="676">
        <v>87107</v>
      </c>
      <c r="AM1561" s="676" t="s">
        <v>52</v>
      </c>
      <c r="AN1561" s="676"/>
      <c r="AO1561" s="676"/>
      <c r="AP1561" s="688"/>
      <c r="AQ1561" s="688" t="s">
        <v>37</v>
      </c>
      <c r="AR1561" s="688"/>
      <c r="AS1561" s="562"/>
      <c r="AT1561" s="697"/>
      <c r="AU1561" s="697"/>
      <c r="AV1561" s="662">
        <v>0.45500000000000002</v>
      </c>
      <c r="AW1561" s="673">
        <f>U1561</f>
        <v>0</v>
      </c>
      <c r="AX1561" s="673" cm="1">
        <f t="array" ref="AX1561">SUM(MID(0&amp;AW1561,LARGE(INDEX(ISNUMBER(--MID(AW1561,ROW($1:$8),1))*ROW($1:$8),),ROW($1:$8))+1,1)*10^ROW($1:$8)/10)</f>
        <v>0</v>
      </c>
      <c r="AY1561" s="673" t="e">
        <f>VLOOKUP($AX1561,'Item Master Data'!$A:$F,3,FALSE)</f>
        <v>#N/A</v>
      </c>
      <c r="AZ1561" s="673" t="e">
        <f>VLOOKUP($AX1561,'Item Master Data'!$A:$F,6,FALSE)</f>
        <v>#N/A</v>
      </c>
      <c r="BA1561" s="673" t="e">
        <f>X1561/BB1561</f>
        <v>#N/A</v>
      </c>
      <c r="BB1561" s="673" t="e">
        <f>VLOOKUP(AX1561,'Item Master Data'!$A:$G,7,FALSE)</f>
        <v>#N/A</v>
      </c>
      <c r="BC1561" s="673"/>
      <c r="BD1561" s="673" t="e">
        <f>W1561-AZ1561</f>
        <v>#N/A</v>
      </c>
    </row>
    <row r="1562" spans="1:56">
      <c r="A1562" s="544"/>
      <c r="B1562" s="724">
        <v>44651</v>
      </c>
      <c r="C1562" s="724">
        <v>44651</v>
      </c>
      <c r="D1562" s="687" t="s">
        <v>3247</v>
      </c>
      <c r="E1562" s="676" t="s">
        <v>3042</v>
      </c>
      <c r="F1562" s="676"/>
      <c r="G1562" s="676">
        <v>2022</v>
      </c>
      <c r="H1562" s="676"/>
      <c r="I1562" s="676" t="s">
        <v>1699</v>
      </c>
      <c r="J1562" s="677"/>
      <c r="K1562" s="685" t="s">
        <v>3749</v>
      </c>
      <c r="L1562" s="676" t="s">
        <v>3386</v>
      </c>
      <c r="M1562" s="689">
        <v>44650</v>
      </c>
      <c r="N1562" s="689">
        <v>44896</v>
      </c>
      <c r="O1562" s="689"/>
      <c r="P1562" s="677"/>
      <c r="Q1562" s="677"/>
      <c r="R1562" s="677"/>
      <c r="S1562" s="676" t="s">
        <v>2425</v>
      </c>
      <c r="T1562" s="676">
        <v>60</v>
      </c>
      <c r="U1562" s="676"/>
      <c r="V1562" s="676" t="s">
        <v>973</v>
      </c>
      <c r="W1562" s="676">
        <v>400</v>
      </c>
      <c r="X1562" s="678">
        <v>832</v>
      </c>
      <c r="Y1562" s="679">
        <v>332800</v>
      </c>
      <c r="Z1562" s="680">
        <v>0.55000000000000004</v>
      </c>
      <c r="AA1562" s="682">
        <f>Y1562*Z1562</f>
        <v>183040.00000000003</v>
      </c>
      <c r="AB1562" s="682"/>
      <c r="AC1562" s="444">
        <v>0</v>
      </c>
      <c r="AD1562" s="692"/>
      <c r="AE1562" s="684"/>
      <c r="AF1562" s="695">
        <f>AA1562+AD1562+AE1562</f>
        <v>183040.00000000003</v>
      </c>
      <c r="AG1562" s="676" t="s">
        <v>1073</v>
      </c>
      <c r="AH1562" s="676"/>
      <c r="AI1562" s="685" t="s">
        <v>2488</v>
      </c>
      <c r="AJ1562" s="676" t="s">
        <v>2426</v>
      </c>
      <c r="AK1562" s="696" t="s">
        <v>2427</v>
      </c>
      <c r="AL1562" s="676">
        <v>87107</v>
      </c>
      <c r="AM1562" s="676" t="s">
        <v>52</v>
      </c>
      <c r="AN1562" s="676"/>
      <c r="AO1562" s="676"/>
      <c r="AP1562" s="688"/>
      <c r="AQ1562" s="688" t="s">
        <v>37</v>
      </c>
      <c r="AR1562" s="688"/>
      <c r="AS1562" s="562"/>
      <c r="AT1562" s="697"/>
      <c r="AU1562" s="697"/>
      <c r="AV1562" s="662">
        <v>0.45500000000000002</v>
      </c>
      <c r="AW1562" s="673">
        <f>U1562</f>
        <v>0</v>
      </c>
      <c r="AX1562" s="673" cm="1">
        <f t="array" ref="AX1562">SUM(MID(0&amp;AW1562,LARGE(INDEX(ISNUMBER(--MID(AW1562,ROW($1:$8),1))*ROW($1:$8),),ROW($1:$8))+1,1)*10^ROW($1:$8)/10)</f>
        <v>0</v>
      </c>
      <c r="AY1562" s="673" t="e">
        <f>VLOOKUP($AX1562,'Item Master Data'!$A:$F,3,FALSE)</f>
        <v>#N/A</v>
      </c>
      <c r="AZ1562" s="673" t="e">
        <f>VLOOKUP($AX1562,'Item Master Data'!$A:$F,6,FALSE)</f>
        <v>#N/A</v>
      </c>
      <c r="BA1562" s="673" t="e">
        <f>X1562/BB1562</f>
        <v>#N/A</v>
      </c>
      <c r="BB1562" s="673" t="e">
        <f>VLOOKUP(AX1562,'Item Master Data'!$A:$G,7,FALSE)</f>
        <v>#N/A</v>
      </c>
      <c r="BC1562" s="673"/>
      <c r="BD1562" s="673" t="e">
        <f>W1562-AZ1562</f>
        <v>#N/A</v>
      </c>
    </row>
    <row r="1563" spans="1:56">
      <c r="A1563" s="544"/>
      <c r="B1563" s="722">
        <v>44616</v>
      </c>
      <c r="C1563" s="722">
        <v>44616</v>
      </c>
      <c r="D1563" s="687" t="s">
        <v>3247</v>
      </c>
      <c r="E1563" s="676" t="s">
        <v>3454</v>
      </c>
      <c r="F1563" s="676"/>
      <c r="G1563" s="676">
        <v>2022</v>
      </c>
      <c r="H1563" s="676"/>
      <c r="I1563" s="687"/>
      <c r="J1563" s="677"/>
      <c r="K1563" s="685" t="s">
        <v>3455</v>
      </c>
      <c r="L1563" s="676" t="s">
        <v>2424</v>
      </c>
      <c r="M1563" s="689">
        <v>44615</v>
      </c>
      <c r="N1563" s="689">
        <v>44615</v>
      </c>
      <c r="O1563" s="689"/>
      <c r="P1563" s="677"/>
      <c r="Q1563" s="677"/>
      <c r="R1563" s="677"/>
      <c r="S1563" s="676" t="s">
        <v>2425</v>
      </c>
      <c r="T1563" s="676">
        <v>60</v>
      </c>
      <c r="U1563" s="676">
        <v>49405140</v>
      </c>
      <c r="V1563" s="676" t="s">
        <v>973</v>
      </c>
      <c r="W1563" s="676">
        <v>400</v>
      </c>
      <c r="X1563" s="678">
        <v>-3356</v>
      </c>
      <c r="Y1563" s="679">
        <v>-1342400</v>
      </c>
      <c r="Z1563" s="680">
        <v>0.47</v>
      </c>
      <c r="AA1563" s="682">
        <f>Y1563*Z1563</f>
        <v>-630928</v>
      </c>
      <c r="AB1563" s="682"/>
      <c r="AC1563" s="444">
        <v>0</v>
      </c>
      <c r="AD1563" s="692"/>
      <c r="AE1563" s="684"/>
      <c r="AF1563" s="695">
        <f>AA1563+AD1563+AE1563</f>
        <v>-630928</v>
      </c>
      <c r="AG1563" s="676" t="s">
        <v>47</v>
      </c>
      <c r="AH1563" s="676"/>
      <c r="AI1563" s="685" t="s">
        <v>2420</v>
      </c>
      <c r="AJ1563" s="676" t="s">
        <v>1137</v>
      </c>
      <c r="AK1563" s="696" t="s">
        <v>1138</v>
      </c>
      <c r="AL1563" s="676">
        <v>85210</v>
      </c>
      <c r="AM1563" s="676" t="s">
        <v>52</v>
      </c>
      <c r="AN1563" s="676" t="s">
        <v>1076</v>
      </c>
      <c r="AO1563" s="676"/>
      <c r="AP1563" s="688"/>
      <c r="AQ1563" s="688" t="s">
        <v>37</v>
      </c>
      <c r="AR1563" s="688"/>
      <c r="AS1563" s="562"/>
      <c r="AT1563" s="697"/>
      <c r="AU1563" s="697"/>
      <c r="AV1563" s="662"/>
      <c r="AW1563" s="673">
        <f>U1563</f>
        <v>49405140</v>
      </c>
      <c r="AX1563" s="673" cm="1">
        <f t="array" ref="AX1563">SUM(MID(0&amp;AW1563,LARGE(INDEX(ISNUMBER(--MID(AW1563,ROW($1:$8),1))*ROW($1:$8),),ROW($1:$8))+1,1)*10^ROW($1:$8)/10)</f>
        <v>49405140</v>
      </c>
      <c r="AY1563" s="673" t="str">
        <f>VLOOKUP($AX1563,'Item Master Data'!$A:$F,3,FALSE)</f>
        <v>Q.PEAK DUO BLK ML G10+</v>
      </c>
      <c r="AZ1563" s="673">
        <f>VLOOKUP($AX1563,'Item Master Data'!$A:$F,6,FALSE)</f>
        <v>400</v>
      </c>
      <c r="BA1563" s="673">
        <f>X1563/BB1563</f>
        <v>-104.875</v>
      </c>
      <c r="BB1563" s="673">
        <f>VLOOKUP(AX1563,'Item Master Data'!$A:$G,7,FALSE)</f>
        <v>32</v>
      </c>
      <c r="BC1563" s="673"/>
      <c r="BD1563" s="673">
        <f>W1563-AZ1563</f>
        <v>0</v>
      </c>
    </row>
    <row r="1564" spans="1:56">
      <c r="A1564" s="562"/>
      <c r="B1564" s="558"/>
      <c r="C1564" s="558"/>
      <c r="D1564" s="676" t="s">
        <v>1067</v>
      </c>
      <c r="E1564" s="524" t="s">
        <v>1177</v>
      </c>
      <c r="F1564" s="676" t="s">
        <v>1080</v>
      </c>
      <c r="G1564" s="676">
        <v>2023</v>
      </c>
      <c r="H1564" s="676">
        <v>1</v>
      </c>
      <c r="I1564" s="687"/>
      <c r="J1564" s="677"/>
      <c r="K1564" s="676" t="s">
        <v>1568</v>
      </c>
      <c r="L1564" s="677" t="s">
        <v>1552</v>
      </c>
      <c r="M1564" s="677">
        <v>44657</v>
      </c>
      <c r="N1564" s="677">
        <v>44957</v>
      </c>
      <c r="O1564" s="677"/>
      <c r="P1564" s="677"/>
      <c r="Q1564" s="677"/>
      <c r="R1564" s="677"/>
      <c r="S1564" s="676" t="s">
        <v>1106</v>
      </c>
      <c r="T1564" s="676">
        <v>72</v>
      </c>
      <c r="U1564" s="676"/>
      <c r="V1564" s="676" t="s">
        <v>1119</v>
      </c>
      <c r="W1564" s="678">
        <v>580</v>
      </c>
      <c r="X1564" s="551">
        <v>14355</v>
      </c>
      <c r="Y1564" s="693">
        <v>8325900</v>
      </c>
      <c r="Z1564" s="680">
        <v>0.48</v>
      </c>
      <c r="AA1564" s="682">
        <f>Y1564*Z1564</f>
        <v>3996432</v>
      </c>
      <c r="AB1564" s="521"/>
      <c r="AC1564" s="683">
        <v>0</v>
      </c>
      <c r="AD1564" s="676"/>
      <c r="AE1564" s="684"/>
      <c r="AF1564" s="695">
        <f>AA1564+AD1564+AE1564</f>
        <v>3996432</v>
      </c>
      <c r="AG1564" s="676" t="s">
        <v>47</v>
      </c>
      <c r="AH1564" s="641">
        <v>100</v>
      </c>
      <c r="AI1564" s="676">
        <v>0</v>
      </c>
      <c r="AJ1564" s="676" t="s">
        <v>1113</v>
      </c>
      <c r="AK1564" s="676" t="s">
        <v>1113</v>
      </c>
      <c r="AL1564" s="696" t="s">
        <v>1113</v>
      </c>
      <c r="AM1564" s="676" t="s">
        <v>52</v>
      </c>
      <c r="AN1564" s="676" t="s">
        <v>1113</v>
      </c>
      <c r="AO1564" s="676"/>
      <c r="AP1564" s="676" t="s">
        <v>38</v>
      </c>
      <c r="AQ1564" s="676" t="s">
        <v>1090</v>
      </c>
      <c r="AR1564" s="676"/>
      <c r="AS1564" s="545" t="s">
        <v>1077</v>
      </c>
      <c r="AT1564" s="523" t="s">
        <v>1091</v>
      </c>
      <c r="AU1564" s="523" t="s">
        <v>1078</v>
      </c>
      <c r="AV1564" s="533"/>
      <c r="AW1564" s="673">
        <f>U1564</f>
        <v>0</v>
      </c>
      <c r="AX1564" s="673" cm="1">
        <f t="array" ref="AX1564">SUM(MID(0&amp;AW1564,LARGE(INDEX(ISNUMBER(--MID(AW1564,ROW($1:$8),1))*ROW($1:$8),),ROW($1:$8))+1,1)*10^ROW($1:$8)/10)</f>
        <v>0</v>
      </c>
      <c r="AY1564" s="673" t="e">
        <f>VLOOKUP($AX1564,'Item Master Data'!$A:$F,3,FALSE)</f>
        <v>#N/A</v>
      </c>
      <c r="AZ1564" s="673" t="e">
        <f>VLOOKUP($AX1564,'Item Master Data'!$A:$F,6,FALSE)</f>
        <v>#N/A</v>
      </c>
      <c r="BA1564" s="673" t="e">
        <f>X1564/BB1564</f>
        <v>#N/A</v>
      </c>
      <c r="BB1564" s="673" t="e">
        <f>VLOOKUP(AX1564,'Item Master Data'!$A:$G,7,FALSE)</f>
        <v>#N/A</v>
      </c>
      <c r="BC1564" s="673"/>
      <c r="BD1564" s="673" t="e">
        <f>W1564-AZ1564</f>
        <v>#N/A</v>
      </c>
    </row>
    <row r="1565" spans="1:56">
      <c r="A1565" s="697"/>
      <c r="B1565" s="558"/>
      <c r="C1565" s="558"/>
      <c r="D1565" s="676" t="s">
        <v>1067</v>
      </c>
      <c r="E1565" s="524" t="s">
        <v>1177</v>
      </c>
      <c r="F1565" s="442" t="s">
        <v>1080</v>
      </c>
      <c r="G1565" s="676">
        <v>2023</v>
      </c>
      <c r="H1565" s="676">
        <v>2</v>
      </c>
      <c r="I1565" s="687"/>
      <c r="J1565" s="677"/>
      <c r="K1565" s="676" t="s">
        <v>1568</v>
      </c>
      <c r="L1565" s="677" t="s">
        <v>1552</v>
      </c>
      <c r="M1565" s="677">
        <v>44657</v>
      </c>
      <c r="N1565" s="677" t="s">
        <v>1569</v>
      </c>
      <c r="O1565" s="677"/>
      <c r="P1565" s="677"/>
      <c r="Q1565" s="677"/>
      <c r="R1565" s="677"/>
      <c r="S1565" s="676" t="s">
        <v>1106</v>
      </c>
      <c r="T1565" s="676">
        <v>72</v>
      </c>
      <c r="U1565" s="676"/>
      <c r="V1565" s="676" t="s">
        <v>1119</v>
      </c>
      <c r="W1565" s="678">
        <v>580</v>
      </c>
      <c r="X1565" s="551">
        <v>14355</v>
      </c>
      <c r="Y1565" s="693">
        <v>8325900</v>
      </c>
      <c r="Z1565" s="443">
        <v>0.48</v>
      </c>
      <c r="AA1565" s="682">
        <f>Y1565*Z1565</f>
        <v>3996432</v>
      </c>
      <c r="AB1565" s="521"/>
      <c r="AC1565" s="444">
        <v>0</v>
      </c>
      <c r="AD1565" s="676"/>
      <c r="AE1565" s="441"/>
      <c r="AF1565" s="695">
        <f>AA1565+AD1565+AE1565</f>
        <v>3996432</v>
      </c>
      <c r="AG1565" s="676" t="s">
        <v>47</v>
      </c>
      <c r="AH1565" s="641">
        <v>100</v>
      </c>
      <c r="AI1565" s="676">
        <v>0</v>
      </c>
      <c r="AJ1565" s="676" t="s">
        <v>1113</v>
      </c>
      <c r="AK1565" s="676" t="s">
        <v>1113</v>
      </c>
      <c r="AL1565" s="696" t="s">
        <v>1113</v>
      </c>
      <c r="AM1565" s="676" t="s">
        <v>52</v>
      </c>
      <c r="AN1565" s="676" t="s">
        <v>1113</v>
      </c>
      <c r="AO1565" s="442"/>
      <c r="AP1565" s="676" t="s">
        <v>38</v>
      </c>
      <c r="AQ1565" s="676" t="s">
        <v>1090</v>
      </c>
      <c r="AR1565" s="676"/>
      <c r="AS1565" s="545" t="s">
        <v>1077</v>
      </c>
      <c r="AT1565" s="523" t="s">
        <v>1091</v>
      </c>
      <c r="AU1565" s="523" t="s">
        <v>1078</v>
      </c>
      <c r="AV1565" s="533"/>
      <c r="AW1565" s="673">
        <f>U1565</f>
        <v>0</v>
      </c>
      <c r="AX1565" s="673" cm="1">
        <f t="array" ref="AX1565">SUM(MID(0&amp;AW1565,LARGE(INDEX(ISNUMBER(--MID(AW1565,ROW($1:$8),1))*ROW($1:$8),),ROW($1:$8))+1,1)*10^ROW($1:$8)/10)</f>
        <v>0</v>
      </c>
      <c r="AY1565" s="673" t="e">
        <f>VLOOKUP($AX1565,'Item Master Data'!$A:$F,3,FALSE)</f>
        <v>#N/A</v>
      </c>
      <c r="AZ1565" s="673" t="e">
        <f>VLOOKUP($AX1565,'Item Master Data'!$A:$F,6,FALSE)</f>
        <v>#N/A</v>
      </c>
      <c r="BA1565" s="673" t="e">
        <f>X1565/BB1565</f>
        <v>#N/A</v>
      </c>
      <c r="BB1565" s="673" t="e">
        <f>VLOOKUP(AX1565,'Item Master Data'!$A:$G,7,FALSE)</f>
        <v>#N/A</v>
      </c>
      <c r="BC1565" s="673"/>
      <c r="BD1565" s="673" t="e">
        <f>W1565-AZ1565</f>
        <v>#N/A</v>
      </c>
    </row>
    <row r="1566" spans="1:56" ht="36.75">
      <c r="A1566" s="581"/>
      <c r="B1566" s="581"/>
      <c r="C1566" s="581"/>
      <c r="D1566" s="530" t="s">
        <v>1067</v>
      </c>
      <c r="E1566" s="534"/>
      <c r="F1566" s="571"/>
      <c r="G1566" s="571">
        <v>2022</v>
      </c>
      <c r="H1566" s="571">
        <v>3</v>
      </c>
      <c r="I1566" s="571">
        <v>127802</v>
      </c>
      <c r="J1566" s="572">
        <v>44649</v>
      </c>
      <c r="K1566" s="571" t="s">
        <v>1220</v>
      </c>
      <c r="L1566" s="584" t="s">
        <v>1221</v>
      </c>
      <c r="M1566" s="572">
        <v>44550</v>
      </c>
      <c r="N1566" s="572">
        <v>44652</v>
      </c>
      <c r="O1566" s="572"/>
      <c r="P1566" s="572">
        <v>44630</v>
      </c>
      <c r="Q1566" s="572">
        <v>44649</v>
      </c>
      <c r="R1566" s="572">
        <v>44651</v>
      </c>
      <c r="S1566" s="571" t="s">
        <v>1118</v>
      </c>
      <c r="T1566" s="571">
        <v>60</v>
      </c>
      <c r="U1566" s="571">
        <v>49201132</v>
      </c>
      <c r="V1566" s="571" t="s">
        <v>986</v>
      </c>
      <c r="W1566" s="573">
        <v>360</v>
      </c>
      <c r="X1566" s="574">
        <v>832</v>
      </c>
      <c r="Y1566" s="582">
        <v>299520</v>
      </c>
      <c r="Z1566" s="575">
        <v>0.53</v>
      </c>
      <c r="AA1566" s="682">
        <f>Y1566*Z1566</f>
        <v>158745.60000000001</v>
      </c>
      <c r="AB1566" s="576"/>
      <c r="AC1566" s="577">
        <v>0</v>
      </c>
      <c r="AD1566" s="578"/>
      <c r="AE1566" s="579"/>
      <c r="AF1566" s="695">
        <f>AA1566+AD1566+AE1566</f>
        <v>158745.60000000001</v>
      </c>
      <c r="AG1566" s="571" t="s">
        <v>1073</v>
      </c>
      <c r="AH1566" s="571"/>
      <c r="AI1566" s="571">
        <v>60</v>
      </c>
      <c r="AJ1566" s="571" t="s">
        <v>1213</v>
      </c>
      <c r="AK1566" s="571" t="s">
        <v>1214</v>
      </c>
      <c r="AL1566" s="580">
        <v>52404</v>
      </c>
      <c r="AM1566" s="571" t="s">
        <v>52</v>
      </c>
      <c r="AN1566" s="571" t="s">
        <v>1110</v>
      </c>
      <c r="AO1566" s="571"/>
      <c r="AP1566" s="579"/>
      <c r="AQ1566" s="579"/>
      <c r="AR1566" s="571" t="s">
        <v>1222</v>
      </c>
      <c r="AS1566" s="583"/>
      <c r="AT1566" s="630"/>
      <c r="AU1566" s="630"/>
      <c r="AV1566" s="533"/>
      <c r="AW1566" s="673">
        <f>U1566</f>
        <v>49201132</v>
      </c>
      <c r="AX1566" s="673" cm="1">
        <f t="array" ref="AX1566">SUM(MID(0&amp;AW1566,LARGE(INDEX(ISNUMBER(--MID(AW1566,ROW($1:$8),1))*ROW($1:$8),),ROW($1:$8))+1,1)*10^ROW($1:$8)/10)</f>
        <v>49201132</v>
      </c>
      <c r="AY1566" s="673" t="str">
        <f>VLOOKUP($AX1566,'Item Master Data'!$A:$F,3,FALSE)</f>
        <v>Q.PEAK DUO BLK G10+</v>
      </c>
      <c r="AZ1566" s="673">
        <f>VLOOKUP($AX1566,'Item Master Data'!$A:$F,6,FALSE)</f>
        <v>360</v>
      </c>
      <c r="BA1566" s="673">
        <f>X1566/BB1566</f>
        <v>26</v>
      </c>
      <c r="BB1566" s="673">
        <f>VLOOKUP(AX1566,'Item Master Data'!$A:$G,7,FALSE)</f>
        <v>32</v>
      </c>
      <c r="BC1566" s="673"/>
      <c r="BD1566" s="673">
        <f>W1566-AZ1566</f>
        <v>0</v>
      </c>
    </row>
    <row r="1567" spans="1:56">
      <c r="A1567" s="715"/>
      <c r="B1567" s="564"/>
      <c r="C1567" s="564"/>
      <c r="D1567" s="676" t="s">
        <v>1067</v>
      </c>
      <c r="E1567" s="524"/>
      <c r="F1567" s="676"/>
      <c r="G1567" s="676">
        <v>2022</v>
      </c>
      <c r="H1567" s="676">
        <v>3</v>
      </c>
      <c r="I1567" s="687">
        <v>127211</v>
      </c>
      <c r="J1567" s="677">
        <v>44621</v>
      </c>
      <c r="K1567" s="676" t="s">
        <v>1092</v>
      </c>
      <c r="L1567" s="677" t="s">
        <v>1093</v>
      </c>
      <c r="M1567" s="677">
        <v>44505</v>
      </c>
      <c r="N1567" s="677">
        <v>44621</v>
      </c>
      <c r="O1567" s="677"/>
      <c r="P1567" s="677">
        <v>44609</v>
      </c>
      <c r="Q1567" s="677">
        <v>44621</v>
      </c>
      <c r="R1567" s="677">
        <v>44624</v>
      </c>
      <c r="S1567" s="676" t="s">
        <v>1071</v>
      </c>
      <c r="T1567" s="676">
        <v>72</v>
      </c>
      <c r="U1567" s="676">
        <v>49301156</v>
      </c>
      <c r="V1567" s="676" t="s">
        <v>1002</v>
      </c>
      <c r="W1567" s="678">
        <v>480</v>
      </c>
      <c r="X1567" s="551">
        <v>638</v>
      </c>
      <c r="Y1567" s="693">
        <v>306240</v>
      </c>
      <c r="Z1567" s="443">
        <v>0.48</v>
      </c>
      <c r="AA1567" s="682">
        <f>Y1567*Z1567</f>
        <v>146995.19999999998</v>
      </c>
      <c r="AB1567" s="521"/>
      <c r="AC1567" s="444">
        <v>0</v>
      </c>
      <c r="AD1567" s="676"/>
      <c r="AE1567" s="684"/>
      <c r="AF1567" s="695">
        <f>AA1567+AD1567+AE1567</f>
        <v>146995.19999999998</v>
      </c>
      <c r="AG1567" s="442" t="s">
        <v>1073</v>
      </c>
      <c r="AH1567" s="641">
        <v>10</v>
      </c>
      <c r="AI1567" s="676">
        <v>30</v>
      </c>
      <c r="AJ1567" s="676" t="s">
        <v>1094</v>
      </c>
      <c r="AK1567" s="676" t="s">
        <v>50</v>
      </c>
      <c r="AL1567" s="696">
        <v>95482</v>
      </c>
      <c r="AM1567" s="442" t="s">
        <v>52</v>
      </c>
      <c r="AN1567" s="676" t="s">
        <v>1076</v>
      </c>
      <c r="AO1567" s="442"/>
      <c r="AP1567" s="676"/>
      <c r="AQ1567" s="676" t="s">
        <v>37</v>
      </c>
      <c r="AR1567" s="676"/>
      <c r="AS1567" s="545"/>
      <c r="AT1567" s="523"/>
      <c r="AU1567" s="523"/>
      <c r="AV1567" s="533"/>
      <c r="AW1567" s="673">
        <f>U1567</f>
        <v>49301156</v>
      </c>
      <c r="AX1567" s="673" cm="1">
        <f t="array" ref="AX1567">SUM(MID(0&amp;AW1567,LARGE(INDEX(ISNUMBER(--MID(AW1567,ROW($1:$8),1))*ROW($1:$8),),ROW($1:$8))+1,1)*10^ROW($1:$8)/10)</f>
        <v>49301156</v>
      </c>
      <c r="AY1567" s="673" t="str">
        <f>VLOOKUP($AX1567,'Item Master Data'!$A:$F,3,FALSE)</f>
        <v>Q.PEAK DUO XL G10</v>
      </c>
      <c r="AZ1567" s="673">
        <f>VLOOKUP($AX1567,'Item Master Data'!$A:$F,6,FALSE)</f>
        <v>480</v>
      </c>
      <c r="BA1567" s="673">
        <f>X1567/BB1567</f>
        <v>22</v>
      </c>
      <c r="BB1567" s="673">
        <f>VLOOKUP(AX1567,'Item Master Data'!$A:$G,7,FALSE)</f>
        <v>29</v>
      </c>
      <c r="BC1567" s="673"/>
      <c r="BD1567" s="673">
        <f>W1567-AZ1567</f>
        <v>0</v>
      </c>
    </row>
    <row r="1568" spans="1:56">
      <c r="A1568" s="715"/>
      <c r="B1568" s="564"/>
      <c r="C1568" s="564"/>
      <c r="D1568" s="676" t="s">
        <v>1067</v>
      </c>
      <c r="E1568" s="524"/>
      <c r="F1568" s="676" t="s">
        <v>87</v>
      </c>
      <c r="G1568" s="676">
        <v>2022</v>
      </c>
      <c r="H1568" s="676">
        <v>3</v>
      </c>
      <c r="I1568" s="687">
        <v>127807</v>
      </c>
      <c r="J1568" s="677">
        <v>44650</v>
      </c>
      <c r="K1568" s="676">
        <v>177272</v>
      </c>
      <c r="L1568" s="677" t="s">
        <v>1105</v>
      </c>
      <c r="M1568" s="677">
        <v>44428</v>
      </c>
      <c r="N1568" s="677">
        <v>44470</v>
      </c>
      <c r="O1568" s="677"/>
      <c r="P1568" s="677">
        <v>44636</v>
      </c>
      <c r="Q1568" s="677">
        <v>44643</v>
      </c>
      <c r="R1568" s="677">
        <v>44643</v>
      </c>
      <c r="S1568" s="676" t="s">
        <v>1106</v>
      </c>
      <c r="T1568" s="676">
        <v>72</v>
      </c>
      <c r="U1568" s="676" t="s">
        <v>1107</v>
      </c>
      <c r="V1568" s="676" t="s">
        <v>1108</v>
      </c>
      <c r="W1568" s="678">
        <v>480</v>
      </c>
      <c r="X1568" s="551">
        <v>1131</v>
      </c>
      <c r="Y1568" s="693">
        <v>542880</v>
      </c>
      <c r="Z1568" s="443">
        <v>0.44</v>
      </c>
      <c r="AA1568" s="682">
        <f>Y1568*Z1568</f>
        <v>238867.20000000001</v>
      </c>
      <c r="AB1568" s="521"/>
      <c r="AC1568" s="444">
        <v>0</v>
      </c>
      <c r="AD1568" s="676"/>
      <c r="AE1568" s="684"/>
      <c r="AF1568" s="695">
        <f>AA1568+AD1568+AE1568</f>
        <v>238867.20000000001</v>
      </c>
      <c r="AG1568" s="676" t="s">
        <v>1073</v>
      </c>
      <c r="AH1568" s="641">
        <v>10</v>
      </c>
      <c r="AI1568" s="676">
        <v>30</v>
      </c>
      <c r="AJ1568" s="676" t="s">
        <v>1109</v>
      </c>
      <c r="AK1568" s="676" t="s">
        <v>1089</v>
      </c>
      <c r="AL1568" s="696">
        <v>8562</v>
      </c>
      <c r="AM1568" s="676" t="s">
        <v>52</v>
      </c>
      <c r="AN1568" s="676" t="s">
        <v>1089</v>
      </c>
      <c r="AO1568" s="442"/>
      <c r="AP1568" s="676" t="s">
        <v>38</v>
      </c>
      <c r="AQ1568" s="676" t="s">
        <v>1090</v>
      </c>
      <c r="AR1568" s="676"/>
      <c r="AS1568" s="545" t="s">
        <v>1077</v>
      </c>
      <c r="AT1568" s="523" t="s">
        <v>1077</v>
      </c>
      <c r="AU1568" s="523" t="s">
        <v>1077</v>
      </c>
      <c r="AV1568" s="533"/>
      <c r="AW1568" s="673" t="str">
        <f>U1568</f>
        <v>30397472F</v>
      </c>
      <c r="AX1568" s="673" cm="1">
        <f t="array" ref="AX1568">SUM(MID(0&amp;AW1568,LARGE(INDEX(ISNUMBER(--MID(AW1568,ROW($1:$8),1))*ROW($1:$8),),ROW($1:$8))+1,1)*10^ROW($1:$8)/10)</f>
        <v>30397472</v>
      </c>
      <c r="AY1568" s="673" t="str">
        <f>VLOOKUP($AX1568,'Item Master Data'!$A:$F,3,FALSE)</f>
        <v>Q.PEAK DUO XL G10</v>
      </c>
      <c r="AZ1568" s="673">
        <f>VLOOKUP($AX1568,'Item Master Data'!$A:$F,6,FALSE)</f>
        <v>480</v>
      </c>
      <c r="BA1568" s="673">
        <f>X1568/BB1568</f>
        <v>39</v>
      </c>
      <c r="BB1568" s="673">
        <f>VLOOKUP(AX1568,'Item Master Data'!$A:$G,7,FALSE)</f>
        <v>29</v>
      </c>
      <c r="BC1568" s="673"/>
      <c r="BD1568" s="673">
        <f>W1568-AZ1568</f>
        <v>0</v>
      </c>
    </row>
    <row r="1569" spans="1:56">
      <c r="A1569" s="715"/>
      <c r="B1569" s="564"/>
      <c r="C1569" s="564"/>
      <c r="D1569" s="676" t="s">
        <v>1067</v>
      </c>
      <c r="E1569" s="524"/>
      <c r="F1569" s="442" t="s">
        <v>87</v>
      </c>
      <c r="G1569" s="676">
        <v>2022</v>
      </c>
      <c r="H1569" s="676">
        <v>3</v>
      </c>
      <c r="I1569" s="687">
        <v>127807</v>
      </c>
      <c r="J1569" s="677">
        <v>44650</v>
      </c>
      <c r="K1569" s="676">
        <v>177272</v>
      </c>
      <c r="L1569" s="677" t="s">
        <v>1105</v>
      </c>
      <c r="M1569" s="677">
        <v>44428</v>
      </c>
      <c r="N1569" s="677">
        <v>44470</v>
      </c>
      <c r="O1569" s="677"/>
      <c r="P1569" s="677">
        <v>44629</v>
      </c>
      <c r="Q1569" s="677">
        <v>44642</v>
      </c>
      <c r="R1569" s="677">
        <v>44648</v>
      </c>
      <c r="S1569" s="676" t="s">
        <v>1106</v>
      </c>
      <c r="T1569" s="676">
        <v>72</v>
      </c>
      <c r="U1569" s="676">
        <v>49301156</v>
      </c>
      <c r="V1569" s="676" t="s">
        <v>1108</v>
      </c>
      <c r="W1569" s="678">
        <v>480</v>
      </c>
      <c r="X1569" s="551">
        <v>7079</v>
      </c>
      <c r="Y1569" s="693">
        <v>3397920</v>
      </c>
      <c r="Z1569" s="443">
        <v>0.44</v>
      </c>
      <c r="AA1569" s="682">
        <f>Y1569*Z1569</f>
        <v>1495084.8</v>
      </c>
      <c r="AB1569" s="521"/>
      <c r="AC1569" s="683">
        <v>0</v>
      </c>
      <c r="AD1569" s="676"/>
      <c r="AE1569" s="441"/>
      <c r="AF1569" s="695">
        <f>AA1569+AD1569+AE1569</f>
        <v>1495084.8</v>
      </c>
      <c r="AG1569" s="676" t="s">
        <v>1073</v>
      </c>
      <c r="AH1569" s="641">
        <v>10</v>
      </c>
      <c r="AI1569" s="676">
        <v>30</v>
      </c>
      <c r="AJ1569" s="676" t="s">
        <v>1109</v>
      </c>
      <c r="AK1569" s="676" t="s">
        <v>1089</v>
      </c>
      <c r="AL1569" s="696">
        <v>8562</v>
      </c>
      <c r="AM1569" s="676" t="s">
        <v>52</v>
      </c>
      <c r="AN1569" s="676" t="s">
        <v>1110</v>
      </c>
      <c r="AO1569" s="442"/>
      <c r="AP1569" s="676"/>
      <c r="AQ1569" s="676" t="s">
        <v>1090</v>
      </c>
      <c r="AR1569" s="676"/>
      <c r="AS1569" s="545" t="s">
        <v>1077</v>
      </c>
      <c r="AT1569" s="523" t="s">
        <v>1077</v>
      </c>
      <c r="AU1569" s="523" t="s">
        <v>1077</v>
      </c>
      <c r="AV1569" s="533"/>
      <c r="AW1569" s="673">
        <f>U1569</f>
        <v>49301156</v>
      </c>
      <c r="AX1569" s="673" cm="1">
        <f t="array" ref="AX1569">SUM(MID(0&amp;AW1569,LARGE(INDEX(ISNUMBER(--MID(AW1569,ROW($1:$8),1))*ROW($1:$8),),ROW($1:$8))+1,1)*10^ROW($1:$8)/10)</f>
        <v>49301156</v>
      </c>
      <c r="AY1569" s="673" t="str">
        <f>VLOOKUP($AX1569,'Item Master Data'!$A:$F,3,FALSE)</f>
        <v>Q.PEAK DUO XL G10</v>
      </c>
      <c r="AZ1569" s="673">
        <f>VLOOKUP($AX1569,'Item Master Data'!$A:$F,6,FALSE)</f>
        <v>480</v>
      </c>
      <c r="BA1569" s="673">
        <f>X1569/BB1569</f>
        <v>244.10344827586206</v>
      </c>
      <c r="BB1569" s="673">
        <f>VLOOKUP(AX1569,'Item Master Data'!$A:$G,7,FALSE)</f>
        <v>29</v>
      </c>
      <c r="BC1569" s="673"/>
      <c r="BD1569" s="673">
        <f>W1569-AZ1569</f>
        <v>0</v>
      </c>
    </row>
    <row r="1570" spans="1:56">
      <c r="A1570" s="563"/>
      <c r="B1570" s="564"/>
      <c r="C1570" s="564"/>
      <c r="D1570" s="676" t="s">
        <v>1067</v>
      </c>
      <c r="E1570" s="524"/>
      <c r="F1570" s="442" t="s">
        <v>87</v>
      </c>
      <c r="G1570" s="676">
        <v>2022</v>
      </c>
      <c r="H1570" s="676">
        <v>3</v>
      </c>
      <c r="I1570" s="687">
        <v>127807</v>
      </c>
      <c r="J1570" s="677">
        <v>44650</v>
      </c>
      <c r="K1570" s="676">
        <v>177272</v>
      </c>
      <c r="L1570" s="677" t="s">
        <v>1105</v>
      </c>
      <c r="M1570" s="677">
        <v>44428</v>
      </c>
      <c r="N1570" s="677">
        <v>44470</v>
      </c>
      <c r="O1570" s="677"/>
      <c r="P1570" s="677">
        <v>44629</v>
      </c>
      <c r="Q1570" s="677">
        <v>44650</v>
      </c>
      <c r="R1570" s="677">
        <v>44648</v>
      </c>
      <c r="S1570" s="676" t="s">
        <v>1106</v>
      </c>
      <c r="T1570" s="676">
        <v>72</v>
      </c>
      <c r="U1570" s="676">
        <v>49301156</v>
      </c>
      <c r="V1570" s="676" t="s">
        <v>1108</v>
      </c>
      <c r="W1570" s="678">
        <v>480</v>
      </c>
      <c r="X1570" s="551">
        <v>1914</v>
      </c>
      <c r="Y1570" s="693">
        <v>918720</v>
      </c>
      <c r="Z1570" s="443">
        <v>0.44</v>
      </c>
      <c r="AA1570" s="682">
        <f>Y1570*Z1570</f>
        <v>404236.79999999999</v>
      </c>
      <c r="AB1570" s="521"/>
      <c r="AC1570" s="444">
        <v>0</v>
      </c>
      <c r="AD1570" s="676"/>
      <c r="AE1570" s="441"/>
      <c r="AF1570" s="695">
        <f>AA1570+AD1570+AE1570</f>
        <v>404236.79999999999</v>
      </c>
      <c r="AG1570" s="676" t="s">
        <v>1073</v>
      </c>
      <c r="AH1570" s="641">
        <v>10</v>
      </c>
      <c r="AI1570" s="676">
        <v>30</v>
      </c>
      <c r="AJ1570" s="676" t="s">
        <v>1109</v>
      </c>
      <c r="AK1570" s="676" t="s">
        <v>1089</v>
      </c>
      <c r="AL1570" s="696">
        <v>8562</v>
      </c>
      <c r="AM1570" s="676" t="s">
        <v>52</v>
      </c>
      <c r="AN1570" s="676" t="s">
        <v>1076</v>
      </c>
      <c r="AO1570" s="442"/>
      <c r="AP1570" s="676"/>
      <c r="AQ1570" s="676" t="s">
        <v>1090</v>
      </c>
      <c r="AR1570" s="676"/>
      <c r="AS1570" s="545" t="s">
        <v>1077</v>
      </c>
      <c r="AT1570" s="523" t="s">
        <v>1077</v>
      </c>
      <c r="AU1570" s="523" t="s">
        <v>1077</v>
      </c>
      <c r="AV1570" s="533"/>
      <c r="AW1570" s="673">
        <f>U1570</f>
        <v>49301156</v>
      </c>
      <c r="AX1570" s="673" cm="1">
        <f t="array" ref="AX1570">SUM(MID(0&amp;AW1570,LARGE(INDEX(ISNUMBER(--MID(AW1570,ROW($1:$8),1))*ROW($1:$8),),ROW($1:$8))+1,1)*10^ROW($1:$8)/10)</f>
        <v>49301156</v>
      </c>
      <c r="AY1570" s="673" t="str">
        <f>VLOOKUP($AX1570,'Item Master Data'!$A:$F,3,FALSE)</f>
        <v>Q.PEAK DUO XL G10</v>
      </c>
      <c r="AZ1570" s="673">
        <f>VLOOKUP($AX1570,'Item Master Data'!$A:$F,6,FALSE)</f>
        <v>480</v>
      </c>
      <c r="BA1570" s="673">
        <f>X1570/BB1570</f>
        <v>66</v>
      </c>
      <c r="BB1570" s="673">
        <f>VLOOKUP(AX1570,'Item Master Data'!$A:$G,7,FALSE)</f>
        <v>29</v>
      </c>
      <c r="BC1570" s="673"/>
      <c r="BD1570" s="673">
        <f>W1570-AZ1570</f>
        <v>0</v>
      </c>
    </row>
    <row r="1571" spans="1:56">
      <c r="A1571" s="563"/>
      <c r="B1571" s="564"/>
      <c r="C1571" s="564"/>
      <c r="D1571" s="676" t="s">
        <v>1067</v>
      </c>
      <c r="E1571" s="524" t="s">
        <v>1111</v>
      </c>
      <c r="F1571" s="442" t="s">
        <v>87</v>
      </c>
      <c r="G1571" s="676">
        <v>2022</v>
      </c>
      <c r="H1571" s="734">
        <v>3</v>
      </c>
      <c r="I1571" s="570">
        <v>127859</v>
      </c>
      <c r="J1571" s="750">
        <v>44650</v>
      </c>
      <c r="K1571" s="734">
        <v>177272</v>
      </c>
      <c r="L1571" s="750" t="s">
        <v>1105</v>
      </c>
      <c r="M1571" s="677">
        <v>44428</v>
      </c>
      <c r="N1571" s="677">
        <v>44470</v>
      </c>
      <c r="O1571" s="677"/>
      <c r="P1571" s="677">
        <v>44629</v>
      </c>
      <c r="Q1571" s="677">
        <v>44650</v>
      </c>
      <c r="R1571" s="677">
        <v>44648</v>
      </c>
      <c r="S1571" s="676" t="s">
        <v>1106</v>
      </c>
      <c r="T1571" s="676">
        <v>72</v>
      </c>
      <c r="U1571" s="676">
        <v>49301156</v>
      </c>
      <c r="V1571" s="676" t="s">
        <v>1108</v>
      </c>
      <c r="W1571" s="678">
        <v>480</v>
      </c>
      <c r="X1571" s="551">
        <v>229</v>
      </c>
      <c r="Y1571" s="693">
        <v>109920</v>
      </c>
      <c r="Z1571" s="443">
        <v>0.44</v>
      </c>
      <c r="AA1571" s="682">
        <f>Y1571*Z1571</f>
        <v>48364.800000000003</v>
      </c>
      <c r="AB1571" s="521"/>
      <c r="AC1571" s="444">
        <v>0</v>
      </c>
      <c r="AD1571" s="676"/>
      <c r="AE1571" s="441"/>
      <c r="AF1571" s="695">
        <f>AA1571+AD1571+AE1571</f>
        <v>48364.800000000003</v>
      </c>
      <c r="AG1571" s="676" t="s">
        <v>1073</v>
      </c>
      <c r="AH1571" s="641">
        <v>10</v>
      </c>
      <c r="AI1571" s="676">
        <v>30</v>
      </c>
      <c r="AJ1571" s="676" t="s">
        <v>1109</v>
      </c>
      <c r="AK1571" s="676" t="s">
        <v>1089</v>
      </c>
      <c r="AL1571" s="696">
        <v>8562</v>
      </c>
      <c r="AM1571" s="676" t="s">
        <v>52</v>
      </c>
      <c r="AN1571" s="676" t="s">
        <v>1076</v>
      </c>
      <c r="AO1571" s="442"/>
      <c r="AP1571" s="676"/>
      <c r="AQ1571" s="676" t="s">
        <v>1090</v>
      </c>
      <c r="AR1571" s="676"/>
      <c r="AS1571" s="545" t="s">
        <v>1077</v>
      </c>
      <c r="AT1571" s="523" t="s">
        <v>1077</v>
      </c>
      <c r="AU1571" s="523" t="s">
        <v>1077</v>
      </c>
      <c r="AV1571" s="533"/>
      <c r="AW1571" s="673">
        <f>U1571</f>
        <v>49301156</v>
      </c>
      <c r="AX1571" s="673" cm="1">
        <f t="array" ref="AX1571">SUM(MID(0&amp;AW1571,LARGE(INDEX(ISNUMBER(--MID(AW1571,ROW($1:$8),1))*ROW($1:$8),),ROW($1:$8))+1,1)*10^ROW($1:$8)/10)</f>
        <v>49301156</v>
      </c>
      <c r="AY1571" s="673" t="str">
        <f>VLOOKUP($AX1571,'Item Master Data'!$A:$F,3,FALSE)</f>
        <v>Q.PEAK DUO XL G10</v>
      </c>
      <c r="AZ1571" s="673">
        <f>VLOOKUP($AX1571,'Item Master Data'!$A:$F,6,FALSE)</f>
        <v>480</v>
      </c>
      <c r="BA1571" s="673">
        <f>X1571/BB1571</f>
        <v>7.8965517241379306</v>
      </c>
      <c r="BB1571" s="673">
        <f>VLOOKUP(AX1571,'Item Master Data'!$A:$G,7,FALSE)</f>
        <v>29</v>
      </c>
      <c r="BC1571" s="673"/>
      <c r="BD1571" s="673">
        <f>W1571-AZ1571</f>
        <v>0</v>
      </c>
    </row>
    <row r="1572" spans="1:56">
      <c r="A1572" s="562"/>
      <c r="B1572" s="558"/>
      <c r="C1572" s="558"/>
      <c r="D1572" s="676" t="s">
        <v>1067</v>
      </c>
      <c r="E1572" s="524" t="s">
        <v>1122</v>
      </c>
      <c r="F1572" s="442" t="s">
        <v>1080</v>
      </c>
      <c r="G1572" s="676">
        <v>2022</v>
      </c>
      <c r="H1572" s="676">
        <v>3</v>
      </c>
      <c r="I1572" s="687">
        <v>127647</v>
      </c>
      <c r="J1572" s="677">
        <v>44649</v>
      </c>
      <c r="K1572" s="676" t="s">
        <v>1123</v>
      </c>
      <c r="L1572" s="677" t="s">
        <v>1124</v>
      </c>
      <c r="M1572" s="677">
        <v>44575</v>
      </c>
      <c r="N1572" s="677">
        <v>44629</v>
      </c>
      <c r="O1572" s="677"/>
      <c r="P1572" s="677">
        <v>44637</v>
      </c>
      <c r="Q1572" s="677">
        <v>44645</v>
      </c>
      <c r="R1572" s="677">
        <v>44649</v>
      </c>
      <c r="S1572" s="676" t="s">
        <v>1106</v>
      </c>
      <c r="T1572" s="676">
        <v>72</v>
      </c>
      <c r="U1572" s="676" t="s">
        <v>1107</v>
      </c>
      <c r="V1572" s="676" t="s">
        <v>1002</v>
      </c>
      <c r="W1572" s="678">
        <v>480</v>
      </c>
      <c r="X1572" s="551">
        <v>754</v>
      </c>
      <c r="Y1572" s="693">
        <v>361920</v>
      </c>
      <c r="Z1572" s="443">
        <v>0.47499999999999998</v>
      </c>
      <c r="AA1572" s="682">
        <f>Y1572*Z1572</f>
        <v>171912</v>
      </c>
      <c r="AB1572" s="521"/>
      <c r="AC1572" s="444">
        <v>0</v>
      </c>
      <c r="AD1572" s="676"/>
      <c r="AE1572" s="441"/>
      <c r="AF1572" s="695">
        <f>AA1572+AD1572+AE1572</f>
        <v>171912</v>
      </c>
      <c r="AG1572" s="676" t="s">
        <v>47</v>
      </c>
      <c r="AH1572" s="641">
        <v>0</v>
      </c>
      <c r="AI1572" s="676">
        <v>45</v>
      </c>
      <c r="AJ1572" s="676" t="s">
        <v>1125</v>
      </c>
      <c r="AK1572" s="676" t="s">
        <v>1121</v>
      </c>
      <c r="AL1572" s="696">
        <v>60433</v>
      </c>
      <c r="AM1572" s="676" t="s">
        <v>52</v>
      </c>
      <c r="AN1572" s="676" t="s">
        <v>50</v>
      </c>
      <c r="AO1572" s="442"/>
      <c r="AP1572" s="676" t="s">
        <v>38</v>
      </c>
      <c r="AQ1572" s="676"/>
      <c r="AR1572" s="676"/>
      <c r="AS1572" s="545"/>
      <c r="AT1572" s="523"/>
      <c r="AU1572" s="523"/>
      <c r="AV1572" s="533"/>
      <c r="AW1572" s="673" t="str">
        <f>U1572</f>
        <v>30397472F</v>
      </c>
      <c r="AX1572" s="673" cm="1">
        <f t="array" ref="AX1572">SUM(MID(0&amp;AW1572,LARGE(INDEX(ISNUMBER(--MID(AW1572,ROW($1:$8),1))*ROW($1:$8),),ROW($1:$8))+1,1)*10^ROW($1:$8)/10)</f>
        <v>30397472</v>
      </c>
      <c r="AY1572" s="673" t="str">
        <f>VLOOKUP($AX1572,'Item Master Data'!$A:$F,3,FALSE)</f>
        <v>Q.PEAK DUO XL G10</v>
      </c>
      <c r="AZ1572" s="673">
        <f>VLOOKUP($AX1572,'Item Master Data'!$A:$F,6,FALSE)</f>
        <v>480</v>
      </c>
      <c r="BA1572" s="673">
        <f>X1572/BB1572</f>
        <v>26</v>
      </c>
      <c r="BB1572" s="673">
        <f>VLOOKUP(AX1572,'Item Master Data'!$A:$G,7,FALSE)</f>
        <v>29</v>
      </c>
      <c r="BC1572" s="673"/>
      <c r="BD1572" s="673">
        <f>W1572-AZ1572</f>
        <v>0</v>
      </c>
    </row>
    <row r="1573" spans="1:56">
      <c r="A1573" s="562"/>
      <c r="B1573" s="558"/>
      <c r="C1573" s="558"/>
      <c r="D1573" s="676" t="s">
        <v>1067</v>
      </c>
      <c r="E1573" s="524" t="s">
        <v>1122</v>
      </c>
      <c r="F1573" s="442" t="s">
        <v>1152</v>
      </c>
      <c r="G1573" s="676">
        <v>2022</v>
      </c>
      <c r="H1573" s="676">
        <v>3</v>
      </c>
      <c r="I1573" s="687">
        <v>127204</v>
      </c>
      <c r="J1573" s="677">
        <v>44621</v>
      </c>
      <c r="K1573" s="676">
        <v>9232163</v>
      </c>
      <c r="L1573" s="677" t="s">
        <v>1153</v>
      </c>
      <c r="M1573" s="677">
        <v>44424</v>
      </c>
      <c r="N1573" s="677">
        <v>44531</v>
      </c>
      <c r="O1573" s="677"/>
      <c r="P1573" s="677">
        <v>44608</v>
      </c>
      <c r="Q1573" s="677">
        <v>44616</v>
      </c>
      <c r="R1573" s="677">
        <v>44621</v>
      </c>
      <c r="S1573" s="676" t="s">
        <v>1106</v>
      </c>
      <c r="T1573" s="676">
        <v>72</v>
      </c>
      <c r="U1573" s="676" t="s">
        <v>1154</v>
      </c>
      <c r="V1573" s="676" t="s">
        <v>1155</v>
      </c>
      <c r="W1573" s="678">
        <v>425</v>
      </c>
      <c r="X1573" s="551">
        <v>754</v>
      </c>
      <c r="Y1573" s="679">
        <v>320450</v>
      </c>
      <c r="Z1573" s="443">
        <v>0.41</v>
      </c>
      <c r="AA1573" s="682">
        <f>Y1573*Z1573</f>
        <v>131384.5</v>
      </c>
      <c r="AB1573" s="521"/>
      <c r="AC1573" s="444">
        <v>0</v>
      </c>
      <c r="AD1573" s="676"/>
      <c r="AE1573" s="441"/>
      <c r="AF1573" s="695">
        <f>AA1573+AD1573+AE1573</f>
        <v>131384.5</v>
      </c>
      <c r="AG1573" s="676" t="s">
        <v>47</v>
      </c>
      <c r="AH1573" s="641"/>
      <c r="AI1573" s="676">
        <v>45</v>
      </c>
      <c r="AJ1573" s="676" t="s">
        <v>1145</v>
      </c>
      <c r="AK1573" s="676" t="s">
        <v>50</v>
      </c>
      <c r="AL1573" s="696">
        <v>91311</v>
      </c>
      <c r="AM1573" s="676" t="s">
        <v>52</v>
      </c>
      <c r="AN1573" s="676" t="s">
        <v>1156</v>
      </c>
      <c r="AO1573" s="442"/>
      <c r="AP1573" s="676" t="s">
        <v>38</v>
      </c>
      <c r="AQ1573" s="676" t="s">
        <v>37</v>
      </c>
      <c r="AR1573" s="676"/>
      <c r="AS1573" s="545" t="s">
        <v>1157</v>
      </c>
      <c r="AT1573" s="523" t="s">
        <v>1078</v>
      </c>
      <c r="AU1573" s="523" t="s">
        <v>1078</v>
      </c>
      <c r="AV1573" s="533"/>
      <c r="AW1573" s="673" t="str">
        <f>U1573</f>
        <v>12005804F</v>
      </c>
      <c r="AX1573" s="673" cm="1">
        <f t="array" ref="AX1573">SUM(MID(0&amp;AW1573,LARGE(INDEX(ISNUMBER(--MID(AW1573,ROW($1:$8),1))*ROW($1:$8),),ROW($1:$8))+1,1)*10^ROW($1:$8)/10)</f>
        <v>12005804</v>
      </c>
      <c r="AY1573" s="673" t="str">
        <f>VLOOKUP($AX1573,'Item Master Data'!$A:$F,3,FALSE)</f>
        <v>Q.PEAK DUO L G8</v>
      </c>
      <c r="AZ1573" s="673">
        <f>VLOOKUP($AX1573,'Item Master Data'!$A:$F,6,FALSE)</f>
        <v>425</v>
      </c>
      <c r="BA1573" s="673">
        <f>X1573/BB1573</f>
        <v>25.133333333333333</v>
      </c>
      <c r="BB1573" s="673">
        <f>VLOOKUP(AX1573,'Item Master Data'!$A:$G,7,FALSE)</f>
        <v>30</v>
      </c>
      <c r="BC1573" s="673"/>
      <c r="BD1573" s="673">
        <f>W1573-AZ1573</f>
        <v>0</v>
      </c>
    </row>
    <row r="1574" spans="1:56">
      <c r="A1574" s="562"/>
      <c r="B1574" s="558"/>
      <c r="C1574" s="558"/>
      <c r="D1574" s="676" t="s">
        <v>1067</v>
      </c>
      <c r="E1574" s="524"/>
      <c r="F1574" s="442" t="s">
        <v>87</v>
      </c>
      <c r="G1574" s="676">
        <v>2022</v>
      </c>
      <c r="H1574" s="676">
        <v>3</v>
      </c>
      <c r="I1574" s="687">
        <v>127827</v>
      </c>
      <c r="J1574" s="677">
        <v>44651</v>
      </c>
      <c r="K1574" s="676" t="s">
        <v>1169</v>
      </c>
      <c r="L1574" s="677" t="s">
        <v>1170</v>
      </c>
      <c r="M1574" s="677">
        <v>44434</v>
      </c>
      <c r="N1574" s="677">
        <v>44620</v>
      </c>
      <c r="O1574" s="677"/>
      <c r="P1574" s="677">
        <v>44634</v>
      </c>
      <c r="Q1574" s="677">
        <v>44641</v>
      </c>
      <c r="R1574" s="677">
        <v>44651</v>
      </c>
      <c r="S1574" s="676" t="s">
        <v>1106</v>
      </c>
      <c r="T1574" s="676">
        <v>72</v>
      </c>
      <c r="U1574" s="676">
        <v>49303156</v>
      </c>
      <c r="V1574" s="676" t="s">
        <v>1072</v>
      </c>
      <c r="W1574" s="678">
        <v>480</v>
      </c>
      <c r="X1574" s="551">
        <v>24737</v>
      </c>
      <c r="Y1574" s="693">
        <v>11873760</v>
      </c>
      <c r="Z1574" s="443">
        <v>0.42</v>
      </c>
      <c r="AA1574" s="682">
        <f>Y1574*Z1574</f>
        <v>4986979.2</v>
      </c>
      <c r="AB1574" s="521"/>
      <c r="AC1574" s="683">
        <v>0</v>
      </c>
      <c r="AD1574" s="676"/>
      <c r="AE1574" s="441"/>
      <c r="AF1574" s="695">
        <f>AA1574+AD1574+AE1574</f>
        <v>4986979.2</v>
      </c>
      <c r="AG1574" s="676" t="s">
        <v>47</v>
      </c>
      <c r="AH1574" s="641">
        <v>10</v>
      </c>
      <c r="AI1574" s="676">
        <v>30</v>
      </c>
      <c r="AJ1574" s="676" t="s">
        <v>1171</v>
      </c>
      <c r="AK1574" s="676" t="s">
        <v>1075</v>
      </c>
      <c r="AL1574" s="696" t="s">
        <v>1172</v>
      </c>
      <c r="AM1574" s="676" t="s">
        <v>52</v>
      </c>
      <c r="AN1574" s="676" t="s">
        <v>1110</v>
      </c>
      <c r="AO1574" s="442"/>
      <c r="AP1574" s="676"/>
      <c r="AQ1574" s="676" t="s">
        <v>1090</v>
      </c>
      <c r="AR1574" s="676"/>
      <c r="AS1574" s="545" t="s">
        <v>1173</v>
      </c>
      <c r="AT1574" s="523" t="s">
        <v>1091</v>
      </c>
      <c r="AU1574" s="523" t="s">
        <v>1078</v>
      </c>
      <c r="AV1574" s="533"/>
      <c r="AW1574" s="673">
        <f>U1574</f>
        <v>49303156</v>
      </c>
      <c r="AX1574" s="673" cm="1">
        <f t="array" ref="AX1574">SUM(MID(0&amp;AW1574,LARGE(INDEX(ISNUMBER(--MID(AW1574,ROW($1:$8),1))*ROW($1:$8),),ROW($1:$8))+1,1)*10^ROW($1:$8)/10)</f>
        <v>49303156</v>
      </c>
      <c r="AY1574" s="673" t="str">
        <f>VLOOKUP($AX1574,'Item Master Data'!$A:$F,3,FALSE)</f>
        <v>Q.PEAK DUO XL G10 BFG</v>
      </c>
      <c r="AZ1574" s="673">
        <f>VLOOKUP($AX1574,'Item Master Data'!$A:$F,6,FALSE)</f>
        <v>480</v>
      </c>
      <c r="BA1574" s="673">
        <f>X1574/BB1574</f>
        <v>853</v>
      </c>
      <c r="BB1574" s="673">
        <f>VLOOKUP(AX1574,'Item Master Data'!$A:$G,7,FALSE)</f>
        <v>29</v>
      </c>
      <c r="BC1574" s="673"/>
      <c r="BD1574" s="673">
        <f>W1574-AZ1574</f>
        <v>0</v>
      </c>
    </row>
    <row r="1575" spans="1:56">
      <c r="A1575" s="562"/>
      <c r="B1575" s="558"/>
      <c r="C1575" s="558"/>
      <c r="D1575" s="676" t="s">
        <v>1067</v>
      </c>
      <c r="E1575" s="524"/>
      <c r="F1575" s="442" t="s">
        <v>87</v>
      </c>
      <c r="G1575" s="676">
        <v>2022</v>
      </c>
      <c r="H1575" s="676">
        <v>3</v>
      </c>
      <c r="I1575" s="687">
        <v>127827</v>
      </c>
      <c r="J1575" s="677">
        <v>44651</v>
      </c>
      <c r="K1575" s="676" t="s">
        <v>1169</v>
      </c>
      <c r="L1575" s="677" t="s">
        <v>1170</v>
      </c>
      <c r="M1575" s="677">
        <v>44434</v>
      </c>
      <c r="N1575" s="677">
        <v>44620</v>
      </c>
      <c r="O1575" s="677"/>
      <c r="P1575" s="677">
        <v>44634</v>
      </c>
      <c r="Q1575" s="677">
        <v>44641</v>
      </c>
      <c r="R1575" s="677">
        <v>44651</v>
      </c>
      <c r="S1575" s="676" t="s">
        <v>1106</v>
      </c>
      <c r="T1575" s="676">
        <v>72</v>
      </c>
      <c r="U1575" s="676">
        <v>49303156</v>
      </c>
      <c r="V1575" s="676" t="s">
        <v>1072</v>
      </c>
      <c r="W1575" s="678">
        <v>480</v>
      </c>
      <c r="X1575" s="551">
        <v>1740</v>
      </c>
      <c r="Y1575" s="693">
        <v>835200</v>
      </c>
      <c r="Z1575" s="443">
        <v>0.42</v>
      </c>
      <c r="AA1575" s="682">
        <f>Y1575*Z1575</f>
        <v>350784</v>
      </c>
      <c r="AB1575" s="521"/>
      <c r="AC1575" s="444">
        <v>0</v>
      </c>
      <c r="AD1575" s="676"/>
      <c r="AE1575" s="441"/>
      <c r="AF1575" s="695">
        <f>AA1575+AD1575+AE1575</f>
        <v>350784</v>
      </c>
      <c r="AG1575" s="676" t="s">
        <v>47</v>
      </c>
      <c r="AH1575" s="641">
        <v>10</v>
      </c>
      <c r="AI1575" s="676">
        <v>30</v>
      </c>
      <c r="AJ1575" s="676" t="s">
        <v>1171</v>
      </c>
      <c r="AK1575" s="676" t="s">
        <v>1075</v>
      </c>
      <c r="AL1575" s="696" t="s">
        <v>1172</v>
      </c>
      <c r="AM1575" s="676" t="s">
        <v>52</v>
      </c>
      <c r="AN1575" s="676" t="s">
        <v>1110</v>
      </c>
      <c r="AO1575" s="442"/>
      <c r="AP1575" s="676"/>
      <c r="AQ1575" s="676" t="s">
        <v>1090</v>
      </c>
      <c r="AR1575" s="676"/>
      <c r="AS1575" s="545" t="s">
        <v>1173</v>
      </c>
      <c r="AT1575" s="523" t="s">
        <v>1091</v>
      </c>
      <c r="AU1575" s="523" t="s">
        <v>1078</v>
      </c>
      <c r="AV1575" s="533"/>
      <c r="AW1575" s="673">
        <f>U1575</f>
        <v>49303156</v>
      </c>
      <c r="AX1575" s="673" cm="1">
        <f t="array" ref="AX1575">SUM(MID(0&amp;AW1575,LARGE(INDEX(ISNUMBER(--MID(AW1575,ROW($1:$8),1))*ROW($1:$8),),ROW($1:$8))+1,1)*10^ROW($1:$8)/10)</f>
        <v>49303156</v>
      </c>
      <c r="AY1575" s="673" t="str">
        <f>VLOOKUP($AX1575,'Item Master Data'!$A:$F,3,FALSE)</f>
        <v>Q.PEAK DUO XL G10 BFG</v>
      </c>
      <c r="AZ1575" s="673">
        <f>VLOOKUP($AX1575,'Item Master Data'!$A:$F,6,FALSE)</f>
        <v>480</v>
      </c>
      <c r="BA1575" s="673">
        <f>X1575/BB1575</f>
        <v>60</v>
      </c>
      <c r="BB1575" s="673">
        <f>VLOOKUP(AX1575,'Item Master Data'!$A:$G,7,FALSE)</f>
        <v>29</v>
      </c>
      <c r="BC1575" s="673"/>
      <c r="BD1575" s="673">
        <f>W1575-AZ1575</f>
        <v>0</v>
      </c>
    </row>
    <row r="1576" spans="1:56">
      <c r="A1576" s="562"/>
      <c r="B1576" s="558"/>
      <c r="C1576" s="558"/>
      <c r="D1576" s="676" t="s">
        <v>1067</v>
      </c>
      <c r="E1576" s="524" t="s">
        <v>1174</v>
      </c>
      <c r="F1576" s="442" t="s">
        <v>87</v>
      </c>
      <c r="G1576" s="676">
        <v>2022</v>
      </c>
      <c r="H1576" s="734">
        <v>3</v>
      </c>
      <c r="I1576" s="570">
        <v>127862</v>
      </c>
      <c r="J1576" s="750">
        <v>44651</v>
      </c>
      <c r="K1576" s="734" t="s">
        <v>1169</v>
      </c>
      <c r="L1576" s="750" t="s">
        <v>1170</v>
      </c>
      <c r="M1576" s="677">
        <v>44434</v>
      </c>
      <c r="N1576" s="677">
        <v>44620</v>
      </c>
      <c r="O1576" s="677"/>
      <c r="P1576" s="677">
        <v>44634</v>
      </c>
      <c r="Q1576" s="677">
        <v>44641</v>
      </c>
      <c r="R1576" s="677">
        <v>44651</v>
      </c>
      <c r="S1576" s="676" t="s">
        <v>1106</v>
      </c>
      <c r="T1576" s="676">
        <v>72</v>
      </c>
      <c r="U1576" s="676">
        <v>49303156</v>
      </c>
      <c r="V1576" s="676" t="s">
        <v>1072</v>
      </c>
      <c r="W1576" s="678">
        <v>480</v>
      </c>
      <c r="X1576" s="551">
        <v>29</v>
      </c>
      <c r="Y1576" s="693">
        <v>13920</v>
      </c>
      <c r="Z1576" s="443">
        <v>0.42</v>
      </c>
      <c r="AA1576" s="682">
        <f>Y1576*Z1576</f>
        <v>5846.4</v>
      </c>
      <c r="AB1576" s="521"/>
      <c r="AC1576" s="444">
        <v>0</v>
      </c>
      <c r="AD1576" s="676"/>
      <c r="AE1576" s="441"/>
      <c r="AF1576" s="695">
        <f>AA1576+AD1576+AE1576</f>
        <v>5846.4</v>
      </c>
      <c r="AG1576" s="676" t="s">
        <v>47</v>
      </c>
      <c r="AH1576" s="641">
        <v>10</v>
      </c>
      <c r="AI1576" s="676">
        <v>30</v>
      </c>
      <c r="AJ1576" s="676" t="s">
        <v>1171</v>
      </c>
      <c r="AK1576" s="676" t="s">
        <v>1075</v>
      </c>
      <c r="AL1576" s="696" t="s">
        <v>1172</v>
      </c>
      <c r="AM1576" s="676" t="s">
        <v>52</v>
      </c>
      <c r="AN1576" s="676" t="s">
        <v>1110</v>
      </c>
      <c r="AO1576" s="442"/>
      <c r="AP1576" s="676"/>
      <c r="AQ1576" s="676" t="s">
        <v>1090</v>
      </c>
      <c r="AR1576" s="676"/>
      <c r="AS1576" s="545" t="s">
        <v>1173</v>
      </c>
      <c r="AT1576" s="523" t="s">
        <v>1091</v>
      </c>
      <c r="AU1576" s="523" t="s">
        <v>1078</v>
      </c>
      <c r="AV1576" s="533"/>
      <c r="AW1576" s="673">
        <f>U1576</f>
        <v>49303156</v>
      </c>
      <c r="AX1576" s="673" cm="1">
        <f t="array" ref="AX1576">SUM(MID(0&amp;AW1576,LARGE(INDEX(ISNUMBER(--MID(AW1576,ROW($1:$8),1))*ROW($1:$8),),ROW($1:$8))+1,1)*10^ROW($1:$8)/10)</f>
        <v>49303156</v>
      </c>
      <c r="AY1576" s="673" t="str">
        <f>VLOOKUP($AX1576,'Item Master Data'!$A:$F,3,FALSE)</f>
        <v>Q.PEAK DUO XL G10 BFG</v>
      </c>
      <c r="AZ1576" s="673">
        <f>VLOOKUP($AX1576,'Item Master Data'!$A:$F,6,FALSE)</f>
        <v>480</v>
      </c>
      <c r="BA1576" s="673">
        <f>X1576/BB1576</f>
        <v>1</v>
      </c>
      <c r="BB1576" s="673">
        <f>VLOOKUP(AX1576,'Item Master Data'!$A:$G,7,FALSE)</f>
        <v>29</v>
      </c>
      <c r="BC1576" s="673"/>
      <c r="BD1576" s="673">
        <f>W1576-AZ1576</f>
        <v>0</v>
      </c>
    </row>
    <row r="1577" spans="1:56">
      <c r="A1577" s="562"/>
      <c r="B1577" s="558"/>
      <c r="C1577" s="558"/>
      <c r="D1577" s="676" t="s">
        <v>1067</v>
      </c>
      <c r="E1577" s="524" t="s">
        <v>1175</v>
      </c>
      <c r="F1577" s="442" t="s">
        <v>87</v>
      </c>
      <c r="G1577" s="676">
        <v>2022</v>
      </c>
      <c r="H1577" s="734">
        <v>3</v>
      </c>
      <c r="I1577" s="570">
        <v>127862</v>
      </c>
      <c r="J1577" s="750">
        <v>44651</v>
      </c>
      <c r="K1577" s="734" t="s">
        <v>1169</v>
      </c>
      <c r="L1577" s="750" t="s">
        <v>1170</v>
      </c>
      <c r="M1577" s="677">
        <v>44434</v>
      </c>
      <c r="N1577" s="677">
        <v>44620</v>
      </c>
      <c r="O1577" s="677"/>
      <c r="P1577" s="677">
        <v>44634</v>
      </c>
      <c r="Q1577" s="677">
        <v>44641</v>
      </c>
      <c r="R1577" s="677">
        <v>44651</v>
      </c>
      <c r="S1577" s="676" t="s">
        <v>1106</v>
      </c>
      <c r="T1577" s="676">
        <v>72</v>
      </c>
      <c r="U1577" s="676">
        <v>49303156</v>
      </c>
      <c r="V1577" s="676" t="s">
        <v>1072</v>
      </c>
      <c r="W1577" s="678">
        <v>480</v>
      </c>
      <c r="X1577" s="551">
        <v>754</v>
      </c>
      <c r="Y1577" s="693">
        <v>361920</v>
      </c>
      <c r="Z1577" s="443">
        <v>0.42</v>
      </c>
      <c r="AA1577" s="682">
        <f>Y1577*Z1577</f>
        <v>152006.39999999999</v>
      </c>
      <c r="AB1577" s="521"/>
      <c r="AC1577" s="444">
        <v>0</v>
      </c>
      <c r="AD1577" s="676"/>
      <c r="AE1577" s="441"/>
      <c r="AF1577" s="695">
        <f>AA1577+AD1577+AE1577</f>
        <v>152006.39999999999</v>
      </c>
      <c r="AG1577" s="442" t="s">
        <v>47</v>
      </c>
      <c r="AH1577" s="641">
        <v>10</v>
      </c>
      <c r="AI1577" s="676">
        <v>30</v>
      </c>
      <c r="AJ1577" s="442" t="s">
        <v>1171</v>
      </c>
      <c r="AK1577" s="676" t="s">
        <v>1075</v>
      </c>
      <c r="AL1577" s="696" t="s">
        <v>1172</v>
      </c>
      <c r="AM1577" s="442" t="s">
        <v>52</v>
      </c>
      <c r="AN1577" s="442" t="s">
        <v>1110</v>
      </c>
      <c r="AO1577" s="442"/>
      <c r="AP1577" s="676"/>
      <c r="AQ1577" s="676" t="s">
        <v>1090</v>
      </c>
      <c r="AR1577" s="676"/>
      <c r="AS1577" s="545" t="s">
        <v>1173</v>
      </c>
      <c r="AT1577" s="523" t="s">
        <v>1091</v>
      </c>
      <c r="AU1577" s="523" t="s">
        <v>1078</v>
      </c>
      <c r="AV1577" s="533"/>
      <c r="AW1577" s="673">
        <f>U1577</f>
        <v>49303156</v>
      </c>
      <c r="AX1577" s="673" cm="1">
        <f t="array" ref="AX1577">SUM(MID(0&amp;AW1577,LARGE(INDEX(ISNUMBER(--MID(AW1577,ROW($1:$8),1))*ROW($1:$8),),ROW($1:$8))+1,1)*10^ROW($1:$8)/10)</f>
        <v>49303156</v>
      </c>
      <c r="AY1577" s="673" t="str">
        <f>VLOOKUP($AX1577,'Item Master Data'!$A:$F,3,FALSE)</f>
        <v>Q.PEAK DUO XL G10 BFG</v>
      </c>
      <c r="AZ1577" s="673">
        <f>VLOOKUP($AX1577,'Item Master Data'!$A:$F,6,FALSE)</f>
        <v>480</v>
      </c>
      <c r="BA1577" s="673">
        <f>X1577/BB1577</f>
        <v>26</v>
      </c>
      <c r="BB1577" s="673">
        <f>VLOOKUP(AX1577,'Item Master Data'!$A:$G,7,FALSE)</f>
        <v>29</v>
      </c>
      <c r="BC1577" s="673"/>
      <c r="BD1577" s="673">
        <f>W1577-AZ1577</f>
        <v>0</v>
      </c>
    </row>
    <row r="1578" spans="1:56">
      <c r="A1578" s="562"/>
      <c r="B1578" s="558"/>
      <c r="C1578" s="558"/>
      <c r="D1578" s="676" t="s">
        <v>1067</v>
      </c>
      <c r="E1578" s="524"/>
      <c r="F1578" s="442"/>
      <c r="G1578" s="676">
        <v>2022</v>
      </c>
      <c r="H1578" s="676">
        <v>3</v>
      </c>
      <c r="I1578" s="687">
        <v>127537</v>
      </c>
      <c r="J1578" s="677">
        <v>44643</v>
      </c>
      <c r="K1578" s="676" t="s">
        <v>1192</v>
      </c>
      <c r="L1578" s="677" t="s">
        <v>1193</v>
      </c>
      <c r="M1578" s="677">
        <v>44617</v>
      </c>
      <c r="N1578" s="677">
        <v>44621</v>
      </c>
      <c r="O1578" s="677"/>
      <c r="P1578" s="677">
        <v>44635</v>
      </c>
      <c r="Q1578" s="677">
        <v>44641</v>
      </c>
      <c r="R1578" s="677">
        <v>44643</v>
      </c>
      <c r="S1578" s="676" t="s">
        <v>1071</v>
      </c>
      <c r="T1578" s="676">
        <v>72</v>
      </c>
      <c r="U1578" s="676" t="s">
        <v>1154</v>
      </c>
      <c r="V1578" s="676" t="s">
        <v>1194</v>
      </c>
      <c r="W1578" s="678">
        <v>425</v>
      </c>
      <c r="X1578" s="551">
        <v>751</v>
      </c>
      <c r="Y1578" s="693">
        <v>319175</v>
      </c>
      <c r="Z1578" s="443">
        <v>0.43501176470588232</v>
      </c>
      <c r="AA1578" s="682">
        <f>Y1578*Z1578</f>
        <v>138844.87999999998</v>
      </c>
      <c r="AB1578" s="521"/>
      <c r="AC1578" s="444">
        <v>0</v>
      </c>
      <c r="AD1578" s="676"/>
      <c r="AE1578" s="441"/>
      <c r="AF1578" s="695">
        <f>AA1578+AD1578+AE1578</f>
        <v>138844.87999999998</v>
      </c>
      <c r="AG1578" s="442" t="s">
        <v>1073</v>
      </c>
      <c r="AH1578" s="641"/>
      <c r="AI1578" s="676">
        <v>60</v>
      </c>
      <c r="AJ1578" s="442" t="s">
        <v>1195</v>
      </c>
      <c r="AK1578" s="676" t="s">
        <v>1196</v>
      </c>
      <c r="AL1578" s="696">
        <v>6801</v>
      </c>
      <c r="AM1578" s="442" t="s">
        <v>52</v>
      </c>
      <c r="AN1578" s="442" t="s">
        <v>1156</v>
      </c>
      <c r="AO1578" s="442"/>
      <c r="AP1578" s="676" t="s">
        <v>38</v>
      </c>
      <c r="AQ1578" s="676" t="s">
        <v>37</v>
      </c>
      <c r="AR1578" s="676"/>
      <c r="AS1578" s="545" t="s">
        <v>1077</v>
      </c>
      <c r="AT1578" s="523"/>
      <c r="AU1578" s="523"/>
      <c r="AV1578" s="533"/>
      <c r="AW1578" s="673" t="str">
        <f>U1578</f>
        <v>12005804F</v>
      </c>
      <c r="AX1578" s="673" cm="1">
        <f t="array" ref="AX1578">SUM(MID(0&amp;AW1578,LARGE(INDEX(ISNUMBER(--MID(AW1578,ROW($1:$8),1))*ROW($1:$8),),ROW($1:$8))+1,1)*10^ROW($1:$8)/10)</f>
        <v>12005804</v>
      </c>
      <c r="AY1578" s="673" t="str">
        <f>VLOOKUP($AX1578,'Item Master Data'!$A:$F,3,FALSE)</f>
        <v>Q.PEAK DUO L G8</v>
      </c>
      <c r="AZ1578" s="673">
        <f>VLOOKUP($AX1578,'Item Master Data'!$A:$F,6,FALSE)</f>
        <v>425</v>
      </c>
      <c r="BA1578" s="673">
        <f>X1578/BB1578</f>
        <v>25.033333333333335</v>
      </c>
      <c r="BB1578" s="673">
        <f>VLOOKUP(AX1578,'Item Master Data'!$A:$G,7,FALSE)</f>
        <v>30</v>
      </c>
      <c r="BC1578" s="673"/>
      <c r="BD1578" s="673">
        <f>W1578-AZ1578</f>
        <v>0</v>
      </c>
    </row>
    <row r="1579" spans="1:56">
      <c r="A1579" s="562"/>
      <c r="B1579" s="558"/>
      <c r="C1579" s="558"/>
      <c r="D1579" s="676" t="s">
        <v>1067</v>
      </c>
      <c r="E1579" s="524"/>
      <c r="F1579" s="676"/>
      <c r="G1579" s="676">
        <v>2022</v>
      </c>
      <c r="H1579" s="676">
        <v>3</v>
      </c>
      <c r="I1579" s="687">
        <v>127537</v>
      </c>
      <c r="J1579" s="677">
        <v>44643</v>
      </c>
      <c r="K1579" s="676" t="s">
        <v>1192</v>
      </c>
      <c r="L1579" s="677" t="s">
        <v>1193</v>
      </c>
      <c r="M1579" s="677">
        <v>44617</v>
      </c>
      <c r="N1579" s="677">
        <v>44621</v>
      </c>
      <c r="O1579" s="677"/>
      <c r="P1579" s="677">
        <v>44635</v>
      </c>
      <c r="Q1579" s="677">
        <v>44643</v>
      </c>
      <c r="R1579" s="677">
        <v>44643</v>
      </c>
      <c r="S1579" s="676" t="s">
        <v>1071</v>
      </c>
      <c r="T1579" s="676">
        <v>72</v>
      </c>
      <c r="U1579" s="676" t="s">
        <v>1197</v>
      </c>
      <c r="V1579" s="676" t="s">
        <v>1194</v>
      </c>
      <c r="W1579" s="678">
        <v>430</v>
      </c>
      <c r="X1579" s="551">
        <v>588</v>
      </c>
      <c r="Y1579" s="693">
        <v>252840</v>
      </c>
      <c r="Z1579" s="443">
        <v>0.43999999999999995</v>
      </c>
      <c r="AA1579" s="682">
        <f>Y1579*Z1579</f>
        <v>111249.59999999999</v>
      </c>
      <c r="AB1579" s="521"/>
      <c r="AC1579" s="444">
        <v>0</v>
      </c>
      <c r="AD1579" s="676"/>
      <c r="AE1579" s="684"/>
      <c r="AF1579" s="695">
        <f>AA1579+AD1579+AE1579</f>
        <v>111249.59999999999</v>
      </c>
      <c r="AG1579" s="442" t="s">
        <v>1073</v>
      </c>
      <c r="AH1579" s="641"/>
      <c r="AI1579" s="676">
        <v>60</v>
      </c>
      <c r="AJ1579" s="676" t="s">
        <v>1195</v>
      </c>
      <c r="AK1579" s="676" t="s">
        <v>1196</v>
      </c>
      <c r="AL1579" s="696">
        <v>6801</v>
      </c>
      <c r="AM1579" s="442" t="s">
        <v>52</v>
      </c>
      <c r="AN1579" s="676" t="s">
        <v>1089</v>
      </c>
      <c r="AO1579" s="442"/>
      <c r="AP1579" s="676" t="s">
        <v>38</v>
      </c>
      <c r="AQ1579" s="676" t="s">
        <v>37</v>
      </c>
      <c r="AR1579" s="676"/>
      <c r="AS1579" s="545" t="s">
        <v>1077</v>
      </c>
      <c r="AT1579" s="523"/>
      <c r="AU1579" s="523"/>
      <c r="AV1579" s="533"/>
      <c r="AW1579" s="673" t="str">
        <f>U1579</f>
        <v>30384562F</v>
      </c>
      <c r="AX1579" s="673" cm="1">
        <f t="array" ref="AX1579">SUM(MID(0&amp;AW1579,LARGE(INDEX(ISNUMBER(--MID(AW1579,ROW($1:$8),1))*ROW($1:$8),),ROW($1:$8))+1,1)*10^ROW($1:$8)/10)</f>
        <v>30384562</v>
      </c>
      <c r="AY1579" s="673" t="str">
        <f>VLOOKUP($AX1579,'Item Master Data'!$A:$F,3,FALSE)</f>
        <v xml:space="preserve">Q.PEAK DUO L G6 </v>
      </c>
      <c r="AZ1579" s="673">
        <f>VLOOKUP($AX1579,'Item Master Data'!$A:$F,6,FALSE)</f>
        <v>430</v>
      </c>
      <c r="BA1579" s="673">
        <f>X1579/BB1579</f>
        <v>20.275862068965516</v>
      </c>
      <c r="BB1579" s="673">
        <f>VLOOKUP(AX1579,'Item Master Data'!$A:$G,7,FALSE)</f>
        <v>29</v>
      </c>
      <c r="BC1579" s="673"/>
      <c r="BD1579" s="673">
        <f>W1579-AZ1579</f>
        <v>0</v>
      </c>
    </row>
    <row r="1580" spans="1:56">
      <c r="A1580" s="562"/>
      <c r="B1580" s="558"/>
      <c r="C1580" s="558"/>
      <c r="D1580" s="676" t="s">
        <v>1067</v>
      </c>
      <c r="E1580" s="524"/>
      <c r="F1580" s="676"/>
      <c r="G1580" s="676">
        <v>2022</v>
      </c>
      <c r="H1580" s="676">
        <v>3</v>
      </c>
      <c r="I1580" s="687">
        <v>127368</v>
      </c>
      <c r="J1580" s="677">
        <v>44635</v>
      </c>
      <c r="K1580" s="676" t="s">
        <v>1198</v>
      </c>
      <c r="L1580" s="677" t="s">
        <v>1193</v>
      </c>
      <c r="M1580" s="677">
        <v>44617</v>
      </c>
      <c r="N1580" s="677">
        <v>44621</v>
      </c>
      <c r="O1580" s="677"/>
      <c r="P1580" s="677">
        <v>44628</v>
      </c>
      <c r="Q1580" s="677">
        <v>44634</v>
      </c>
      <c r="R1580" s="677">
        <v>44636</v>
      </c>
      <c r="S1580" s="676" t="s">
        <v>1071</v>
      </c>
      <c r="T1580" s="676">
        <v>72</v>
      </c>
      <c r="U1580" s="676" t="s">
        <v>1199</v>
      </c>
      <c r="V1580" s="676" t="s">
        <v>1155</v>
      </c>
      <c r="W1580" s="678">
        <v>435</v>
      </c>
      <c r="X1580" s="551">
        <v>78</v>
      </c>
      <c r="Y1580" s="693">
        <v>33930</v>
      </c>
      <c r="Z1580" s="443">
        <v>0.44501149425287362</v>
      </c>
      <c r="AA1580" s="682">
        <f>Y1580*Z1580</f>
        <v>15099.240000000002</v>
      </c>
      <c r="AB1580" s="521"/>
      <c r="AC1580" s="444">
        <v>0</v>
      </c>
      <c r="AD1580" s="676"/>
      <c r="AE1580" s="684"/>
      <c r="AF1580" s="695">
        <f>AA1580+AD1580+AE1580</f>
        <v>15099.240000000002</v>
      </c>
      <c r="AG1580" s="442" t="s">
        <v>1073</v>
      </c>
      <c r="AH1580" s="641"/>
      <c r="AI1580" s="676">
        <v>60</v>
      </c>
      <c r="AJ1580" s="676" t="s">
        <v>1200</v>
      </c>
      <c r="AK1580" s="676" t="s">
        <v>1075</v>
      </c>
      <c r="AL1580" s="696">
        <v>21046</v>
      </c>
      <c r="AM1580" s="442" t="s">
        <v>52</v>
      </c>
      <c r="AN1580" s="676" t="s">
        <v>1156</v>
      </c>
      <c r="AO1580" s="442"/>
      <c r="AP1580" s="676" t="s">
        <v>38</v>
      </c>
      <c r="AQ1580" s="676" t="s">
        <v>37</v>
      </c>
      <c r="AR1580" s="676"/>
      <c r="AS1580" s="545" t="s">
        <v>1077</v>
      </c>
      <c r="AT1580" s="523"/>
      <c r="AU1580" s="523"/>
      <c r="AV1580" s="533"/>
      <c r="AW1580" s="673" t="str">
        <f>U1580</f>
        <v>12005802F</v>
      </c>
      <c r="AX1580" s="673" cm="1">
        <f t="array" ref="AX1580">SUM(MID(0&amp;AW1580,LARGE(INDEX(ISNUMBER(--MID(AW1580,ROW($1:$8),1))*ROW($1:$8),),ROW($1:$8))+1,1)*10^ROW($1:$8)/10)</f>
        <v>12005802</v>
      </c>
      <c r="AY1580" s="673" t="str">
        <f>VLOOKUP($AX1580,'Item Master Data'!$A:$F,3,FALSE)</f>
        <v>Q.PEAK DUO L G8</v>
      </c>
      <c r="AZ1580" s="673">
        <f>VLOOKUP($AX1580,'Item Master Data'!$A:$F,6,FALSE)</f>
        <v>435</v>
      </c>
      <c r="BA1580" s="673">
        <f>X1580/BB1580</f>
        <v>2.6</v>
      </c>
      <c r="BB1580" s="673">
        <f>VLOOKUP(AX1580,'Item Master Data'!$A:$G,7,FALSE)</f>
        <v>30</v>
      </c>
      <c r="BC1580" s="673"/>
      <c r="BD1580" s="673">
        <f>W1580-AZ1580</f>
        <v>0</v>
      </c>
    </row>
    <row r="1581" spans="1:56">
      <c r="A1581" s="562"/>
      <c r="B1581" s="558"/>
      <c r="C1581" s="558"/>
      <c r="D1581" s="676" t="s">
        <v>1067</v>
      </c>
      <c r="E1581" s="524"/>
      <c r="F1581" s="676"/>
      <c r="G1581" s="676">
        <v>2022</v>
      </c>
      <c r="H1581" s="676">
        <v>3</v>
      </c>
      <c r="I1581" s="687">
        <v>127368</v>
      </c>
      <c r="J1581" s="677">
        <v>44635</v>
      </c>
      <c r="K1581" s="676" t="s">
        <v>1198</v>
      </c>
      <c r="L1581" s="677" t="s">
        <v>1193</v>
      </c>
      <c r="M1581" s="677">
        <v>44617</v>
      </c>
      <c r="N1581" s="677">
        <v>44621</v>
      </c>
      <c r="O1581" s="677"/>
      <c r="P1581" s="677">
        <v>44628</v>
      </c>
      <c r="Q1581" s="677">
        <v>44635</v>
      </c>
      <c r="R1581" s="677">
        <v>44636</v>
      </c>
      <c r="S1581" s="676" t="s">
        <v>1071</v>
      </c>
      <c r="T1581" s="676">
        <v>72</v>
      </c>
      <c r="U1581" s="676" t="s">
        <v>1199</v>
      </c>
      <c r="V1581" s="676" t="s">
        <v>1155</v>
      </c>
      <c r="W1581" s="678">
        <v>435</v>
      </c>
      <c r="X1581" s="551">
        <v>210</v>
      </c>
      <c r="Y1581" s="693">
        <v>91350</v>
      </c>
      <c r="Z1581" s="443">
        <v>0.44501149425287362</v>
      </c>
      <c r="AA1581" s="682">
        <f>Y1581*Z1581</f>
        <v>40651.800000000003</v>
      </c>
      <c r="AB1581" s="521"/>
      <c r="AC1581" s="444">
        <v>0</v>
      </c>
      <c r="AD1581" s="676"/>
      <c r="AE1581" s="684"/>
      <c r="AF1581" s="695">
        <f>AA1581+AD1581+AE1581</f>
        <v>40651.800000000003</v>
      </c>
      <c r="AG1581" s="442" t="s">
        <v>1073</v>
      </c>
      <c r="AH1581" s="641"/>
      <c r="AI1581" s="676">
        <v>60</v>
      </c>
      <c r="AJ1581" s="676" t="s">
        <v>1200</v>
      </c>
      <c r="AK1581" s="676" t="s">
        <v>1075</v>
      </c>
      <c r="AL1581" s="696">
        <v>21046</v>
      </c>
      <c r="AM1581" s="442" t="s">
        <v>52</v>
      </c>
      <c r="AN1581" s="676" t="s">
        <v>1089</v>
      </c>
      <c r="AO1581" s="442"/>
      <c r="AP1581" s="676" t="s">
        <v>38</v>
      </c>
      <c r="AQ1581" s="676" t="s">
        <v>37</v>
      </c>
      <c r="AR1581" s="676"/>
      <c r="AS1581" s="545" t="s">
        <v>1077</v>
      </c>
      <c r="AT1581" s="523"/>
      <c r="AU1581" s="523"/>
      <c r="AV1581" s="533"/>
      <c r="AW1581" s="673" t="str">
        <f>U1581</f>
        <v>12005802F</v>
      </c>
      <c r="AX1581" s="673" cm="1">
        <f t="array" ref="AX1581">SUM(MID(0&amp;AW1581,LARGE(INDEX(ISNUMBER(--MID(AW1581,ROW($1:$8),1))*ROW($1:$8),),ROW($1:$8))+1,1)*10^ROW($1:$8)/10)</f>
        <v>12005802</v>
      </c>
      <c r="AY1581" s="673" t="str">
        <f>VLOOKUP($AX1581,'Item Master Data'!$A:$F,3,FALSE)</f>
        <v>Q.PEAK DUO L G8</v>
      </c>
      <c r="AZ1581" s="673">
        <f>VLOOKUP($AX1581,'Item Master Data'!$A:$F,6,FALSE)</f>
        <v>435</v>
      </c>
      <c r="BA1581" s="673">
        <f>X1581/BB1581</f>
        <v>7</v>
      </c>
      <c r="BB1581" s="673">
        <f>VLOOKUP(AX1581,'Item Master Data'!$A:$G,7,FALSE)</f>
        <v>30</v>
      </c>
      <c r="BC1581" s="673"/>
      <c r="BD1581" s="673">
        <f>W1581-AZ1581</f>
        <v>0</v>
      </c>
    </row>
    <row r="1582" spans="1:56">
      <c r="A1582" s="562"/>
      <c r="B1582" s="558"/>
      <c r="C1582" s="558"/>
      <c r="D1582" s="676" t="s">
        <v>1067</v>
      </c>
      <c r="E1582" s="524"/>
      <c r="F1582" s="442"/>
      <c r="G1582" s="676">
        <v>2022</v>
      </c>
      <c r="H1582" s="676">
        <v>3</v>
      </c>
      <c r="I1582" s="687">
        <v>127612</v>
      </c>
      <c r="J1582" s="677">
        <v>44634</v>
      </c>
      <c r="K1582" s="676" t="s">
        <v>1201</v>
      </c>
      <c r="L1582" s="677" t="s">
        <v>1193</v>
      </c>
      <c r="M1582" s="677">
        <v>44617</v>
      </c>
      <c r="N1582" s="677">
        <v>44621</v>
      </c>
      <c r="O1582" s="677"/>
      <c r="P1582" s="677">
        <v>44628</v>
      </c>
      <c r="Q1582" s="677">
        <v>44634</v>
      </c>
      <c r="R1582" s="677">
        <v>44638</v>
      </c>
      <c r="S1582" s="676" t="s">
        <v>1071</v>
      </c>
      <c r="T1582" s="676">
        <v>72</v>
      </c>
      <c r="U1582" s="676" t="s">
        <v>1202</v>
      </c>
      <c r="V1582" s="676" t="s">
        <v>1194</v>
      </c>
      <c r="W1582" s="678">
        <v>425</v>
      </c>
      <c r="X1582" s="551">
        <v>29</v>
      </c>
      <c r="Y1582" s="693">
        <v>12325</v>
      </c>
      <c r="Z1582" s="443">
        <v>0.43501176470588232</v>
      </c>
      <c r="AA1582" s="682">
        <f>Y1582*Z1582</f>
        <v>5361.5199999999995</v>
      </c>
      <c r="AB1582" s="521"/>
      <c r="AC1582" s="444">
        <v>0</v>
      </c>
      <c r="AD1582" s="676"/>
      <c r="AE1582" s="684"/>
      <c r="AF1582" s="695">
        <f>AA1582+AD1582+AE1582</f>
        <v>5361.5199999999995</v>
      </c>
      <c r="AG1582" s="442" t="s">
        <v>1073</v>
      </c>
      <c r="AH1582" s="641"/>
      <c r="AI1582" s="676">
        <v>60</v>
      </c>
      <c r="AJ1582" s="676" t="s">
        <v>1203</v>
      </c>
      <c r="AK1582" s="676" t="s">
        <v>1204</v>
      </c>
      <c r="AL1582" s="696">
        <v>48187</v>
      </c>
      <c r="AM1582" s="442" t="s">
        <v>52</v>
      </c>
      <c r="AN1582" s="676" t="s">
        <v>50</v>
      </c>
      <c r="AO1582" s="442"/>
      <c r="AP1582" s="676" t="s">
        <v>38</v>
      </c>
      <c r="AQ1582" s="676" t="s">
        <v>37</v>
      </c>
      <c r="AR1582" s="676"/>
      <c r="AS1582" s="545" t="s">
        <v>1077</v>
      </c>
      <c r="AT1582" s="523"/>
      <c r="AU1582" s="523"/>
      <c r="AV1582" s="533"/>
      <c r="AW1582" s="673" t="str">
        <f>U1582</f>
        <v>30380661F</v>
      </c>
      <c r="AX1582" s="673" cm="1">
        <f t="array" ref="AX1582">SUM(MID(0&amp;AW1582,LARGE(INDEX(ISNUMBER(--MID(AW1582,ROW($1:$8),1))*ROW($1:$8),),ROW($1:$8))+1,1)*10^ROW($1:$8)/10)</f>
        <v>30380661</v>
      </c>
      <c r="AY1582" s="673" t="str">
        <f>VLOOKUP($AX1582,'Item Master Data'!$A:$F,3,FALSE)</f>
        <v xml:space="preserve">Q.PEAK DUO L G6 </v>
      </c>
      <c r="AZ1582" s="673">
        <f>VLOOKUP($AX1582,'Item Master Data'!$A:$F,6,FALSE)</f>
        <v>425</v>
      </c>
      <c r="BA1582" s="673">
        <f>X1582/BB1582</f>
        <v>1</v>
      </c>
      <c r="BB1582" s="673">
        <f>VLOOKUP(AX1582,'Item Master Data'!$A:$G,7,FALSE)</f>
        <v>29</v>
      </c>
      <c r="BC1582" s="673"/>
      <c r="BD1582" s="673">
        <f>W1582-AZ1582</f>
        <v>0</v>
      </c>
    </row>
    <row r="1583" spans="1:56">
      <c r="A1583" s="562"/>
      <c r="B1583" s="558"/>
      <c r="C1583" s="558"/>
      <c r="D1583" s="676" t="s">
        <v>1067</v>
      </c>
      <c r="E1583" s="524"/>
      <c r="F1583" s="442"/>
      <c r="G1583" s="676">
        <v>2022</v>
      </c>
      <c r="H1583" s="676">
        <v>3</v>
      </c>
      <c r="I1583" s="687">
        <v>127809</v>
      </c>
      <c r="J1583" s="677">
        <v>44648</v>
      </c>
      <c r="K1583" s="676" t="s">
        <v>1201</v>
      </c>
      <c r="L1583" s="677" t="s">
        <v>1193</v>
      </c>
      <c r="M1583" s="677">
        <v>44617</v>
      </c>
      <c r="N1583" s="677">
        <v>44621</v>
      </c>
      <c r="O1583" s="677"/>
      <c r="P1583" s="677">
        <v>44628</v>
      </c>
      <c r="Q1583" s="677">
        <v>44648</v>
      </c>
      <c r="R1583" s="677">
        <v>44650</v>
      </c>
      <c r="S1583" s="676" t="s">
        <v>1071</v>
      </c>
      <c r="T1583" s="676">
        <v>72</v>
      </c>
      <c r="U1583" s="676">
        <v>46106145</v>
      </c>
      <c r="V1583" s="676" t="s">
        <v>1194</v>
      </c>
      <c r="W1583" s="678">
        <v>425</v>
      </c>
      <c r="X1583" s="551">
        <v>87</v>
      </c>
      <c r="Y1583" s="693">
        <v>36975</v>
      </c>
      <c r="Z1583" s="443">
        <v>0.43501176470588232</v>
      </c>
      <c r="AA1583" s="682">
        <f>Y1583*Z1583</f>
        <v>16084.56</v>
      </c>
      <c r="AB1583" s="521"/>
      <c r="AC1583" s="444">
        <v>0</v>
      </c>
      <c r="AD1583" s="676"/>
      <c r="AE1583" s="684"/>
      <c r="AF1583" s="695">
        <f>AA1583+AD1583+AE1583</f>
        <v>16084.56</v>
      </c>
      <c r="AG1583" s="442" t="s">
        <v>1073</v>
      </c>
      <c r="AH1583" s="641"/>
      <c r="AI1583" s="676">
        <v>60</v>
      </c>
      <c r="AJ1583" s="676" t="s">
        <v>1205</v>
      </c>
      <c r="AK1583" s="676" t="s">
        <v>1204</v>
      </c>
      <c r="AL1583" s="696">
        <v>48150</v>
      </c>
      <c r="AM1583" s="442" t="s">
        <v>52</v>
      </c>
      <c r="AN1583" s="676" t="s">
        <v>1110</v>
      </c>
      <c r="AO1583" s="442"/>
      <c r="AP1583" s="676"/>
      <c r="AQ1583" s="676" t="s">
        <v>37</v>
      </c>
      <c r="AR1583" s="676"/>
      <c r="AS1583" s="545" t="s">
        <v>1077</v>
      </c>
      <c r="AT1583" s="523"/>
      <c r="AU1583" s="523"/>
      <c r="AV1583" s="533"/>
      <c r="AW1583" s="673">
        <f>U1583</f>
        <v>46106145</v>
      </c>
      <c r="AX1583" s="673" cm="1">
        <f t="array" ref="AX1583">SUM(MID(0&amp;AW1583,LARGE(INDEX(ISNUMBER(--MID(AW1583,ROW($1:$8),1))*ROW($1:$8),),ROW($1:$8))+1,1)*10^ROW($1:$8)/10)</f>
        <v>46106145</v>
      </c>
      <c r="AY1583" s="673" t="str">
        <f>VLOOKUP($AX1583,'Item Master Data'!$A:$F,3,FALSE)</f>
        <v xml:space="preserve">Q.PEAK DUO L G6 </v>
      </c>
      <c r="AZ1583" s="673">
        <f>VLOOKUP($AX1583,'Item Master Data'!$A:$F,6,FALSE)</f>
        <v>425</v>
      </c>
      <c r="BA1583" s="673">
        <f>X1583/BB1583</f>
        <v>3</v>
      </c>
      <c r="BB1583" s="673">
        <f>VLOOKUP(AX1583,'Item Master Data'!$A:$G,7,FALSE)</f>
        <v>29</v>
      </c>
      <c r="BC1583" s="673"/>
      <c r="BD1583" s="673">
        <f>W1583-AZ1583</f>
        <v>0</v>
      </c>
    </row>
    <row r="1584" spans="1:56">
      <c r="A1584" s="562"/>
      <c r="B1584" s="558"/>
      <c r="C1584" s="558"/>
      <c r="D1584" s="676" t="s">
        <v>1067</v>
      </c>
      <c r="E1584" s="524" t="s">
        <v>1206</v>
      </c>
      <c r="F1584" s="676"/>
      <c r="G1584" s="676">
        <v>2022</v>
      </c>
      <c r="H1584" s="734">
        <v>3</v>
      </c>
      <c r="I1584" s="570">
        <v>127888</v>
      </c>
      <c r="J1584" s="750">
        <v>44648</v>
      </c>
      <c r="K1584" s="734" t="s">
        <v>1201</v>
      </c>
      <c r="L1584" s="750" t="s">
        <v>1193</v>
      </c>
      <c r="M1584" s="677">
        <v>44617</v>
      </c>
      <c r="N1584" s="677">
        <v>44621</v>
      </c>
      <c r="O1584" s="677"/>
      <c r="P1584" s="677">
        <v>44628</v>
      </c>
      <c r="Q1584" s="677">
        <v>44648</v>
      </c>
      <c r="R1584" s="677">
        <v>44650</v>
      </c>
      <c r="S1584" s="676" t="s">
        <v>1071</v>
      </c>
      <c r="T1584" s="676">
        <v>72</v>
      </c>
      <c r="U1584" s="676">
        <v>46109145</v>
      </c>
      <c r="V1584" s="676" t="s">
        <v>1194</v>
      </c>
      <c r="W1584" s="678">
        <v>425</v>
      </c>
      <c r="X1584" s="551">
        <v>473</v>
      </c>
      <c r="Y1584" s="693">
        <v>201025</v>
      </c>
      <c r="Z1584" s="443">
        <v>0.43501176470588232</v>
      </c>
      <c r="AA1584" s="682">
        <f>Y1584*Z1584</f>
        <v>87448.239999999991</v>
      </c>
      <c r="AB1584" s="521"/>
      <c r="AC1584" s="444">
        <v>0</v>
      </c>
      <c r="AD1584" s="676"/>
      <c r="AE1584" s="684"/>
      <c r="AF1584" s="695">
        <f>AA1584+AD1584+AE1584</f>
        <v>87448.239999999991</v>
      </c>
      <c r="AG1584" s="442" t="s">
        <v>1073</v>
      </c>
      <c r="AH1584" s="641"/>
      <c r="AI1584" s="676">
        <v>60</v>
      </c>
      <c r="AJ1584" s="676" t="s">
        <v>1205</v>
      </c>
      <c r="AK1584" s="676" t="s">
        <v>1204</v>
      </c>
      <c r="AL1584" s="696">
        <v>48150</v>
      </c>
      <c r="AM1584" s="442" t="s">
        <v>52</v>
      </c>
      <c r="AN1584" s="676" t="s">
        <v>1110</v>
      </c>
      <c r="AO1584" s="442"/>
      <c r="AP1584" s="676"/>
      <c r="AQ1584" s="676" t="s">
        <v>37</v>
      </c>
      <c r="AR1584" s="676"/>
      <c r="AS1584" s="545" t="s">
        <v>1077</v>
      </c>
      <c r="AT1584" s="523"/>
      <c r="AU1584" s="523"/>
      <c r="AV1584" s="533"/>
      <c r="AW1584" s="673">
        <f>U1584</f>
        <v>46109145</v>
      </c>
      <c r="AX1584" s="673" cm="1">
        <f t="array" ref="AX1584">SUM(MID(0&amp;AW1584,LARGE(INDEX(ISNUMBER(--MID(AW1584,ROW($1:$8),1))*ROW($1:$8),),ROW($1:$8))+1,1)*10^ROW($1:$8)/10)</f>
        <v>46109145</v>
      </c>
      <c r="AY1584" s="673" t="str">
        <f>VLOOKUP($AX1584,'Item Master Data'!$A:$F,3,FALSE)</f>
        <v xml:space="preserve">Q.PEAK DUO L G6 </v>
      </c>
      <c r="AZ1584" s="673">
        <f>VLOOKUP($AX1584,'Item Master Data'!$A:$F,6,FALSE)</f>
        <v>425</v>
      </c>
      <c r="BA1584" s="673">
        <f>X1584/BB1584</f>
        <v>16.310344827586206</v>
      </c>
      <c r="BB1584" s="673">
        <f>VLOOKUP(AX1584,'Item Master Data'!$A:$G,7,FALSE)</f>
        <v>29</v>
      </c>
      <c r="BC1584" s="673"/>
      <c r="BD1584" s="673">
        <f>W1584-AZ1584</f>
        <v>0</v>
      </c>
    </row>
    <row r="1585" spans="1:56">
      <c r="A1585" s="562"/>
      <c r="B1585" s="558"/>
      <c r="C1585" s="558"/>
      <c r="D1585" s="676" t="s">
        <v>1067</v>
      </c>
      <c r="E1585" s="524"/>
      <c r="F1585" s="676"/>
      <c r="G1585" s="676">
        <v>2022</v>
      </c>
      <c r="H1585" s="676">
        <v>3</v>
      </c>
      <c r="I1585" s="687">
        <v>127612</v>
      </c>
      <c r="J1585" s="677">
        <v>44634</v>
      </c>
      <c r="K1585" s="676" t="s">
        <v>1201</v>
      </c>
      <c r="L1585" s="677" t="s">
        <v>1193</v>
      </c>
      <c r="M1585" s="677">
        <v>44617</v>
      </c>
      <c r="N1585" s="677">
        <v>44621</v>
      </c>
      <c r="O1585" s="677"/>
      <c r="P1585" s="677">
        <v>44628</v>
      </c>
      <c r="Q1585" s="677">
        <v>44634</v>
      </c>
      <c r="R1585" s="677">
        <v>44638</v>
      </c>
      <c r="S1585" s="676" t="s">
        <v>1071</v>
      </c>
      <c r="T1585" s="676">
        <v>72</v>
      </c>
      <c r="U1585" s="676" t="s">
        <v>1207</v>
      </c>
      <c r="V1585" s="676" t="s">
        <v>1194</v>
      </c>
      <c r="W1585" s="678">
        <v>425</v>
      </c>
      <c r="X1585" s="551">
        <v>174</v>
      </c>
      <c r="Y1585" s="693">
        <v>73950</v>
      </c>
      <c r="Z1585" s="443">
        <v>0.43501176470588232</v>
      </c>
      <c r="AA1585" s="682">
        <f>Y1585*Z1585</f>
        <v>32169.119999999999</v>
      </c>
      <c r="AB1585" s="521"/>
      <c r="AC1585" s="444">
        <v>0</v>
      </c>
      <c r="AD1585" s="676"/>
      <c r="AE1585" s="684"/>
      <c r="AF1585" s="695">
        <f>AA1585+AD1585+AE1585</f>
        <v>32169.119999999999</v>
      </c>
      <c r="AG1585" s="442" t="s">
        <v>1073</v>
      </c>
      <c r="AH1585" s="641"/>
      <c r="AI1585" s="676">
        <v>60</v>
      </c>
      <c r="AJ1585" s="676" t="s">
        <v>1203</v>
      </c>
      <c r="AK1585" s="676" t="s">
        <v>1204</v>
      </c>
      <c r="AL1585" s="696">
        <v>48187</v>
      </c>
      <c r="AM1585" s="442" t="s">
        <v>52</v>
      </c>
      <c r="AN1585" s="676" t="s">
        <v>50</v>
      </c>
      <c r="AO1585" s="442"/>
      <c r="AP1585" s="676" t="s">
        <v>38</v>
      </c>
      <c r="AQ1585" s="676" t="s">
        <v>37</v>
      </c>
      <c r="AR1585" s="676"/>
      <c r="AS1585" s="545" t="s">
        <v>1077</v>
      </c>
      <c r="AT1585" s="523"/>
      <c r="AU1585" s="523"/>
      <c r="AV1585" s="533"/>
      <c r="AW1585" s="673" t="str">
        <f>U1585</f>
        <v>30380761F</v>
      </c>
      <c r="AX1585" s="673" cm="1">
        <f t="array" ref="AX1585">SUM(MID(0&amp;AW1585,LARGE(INDEX(ISNUMBER(--MID(AW1585,ROW($1:$8),1))*ROW($1:$8),),ROW($1:$8))+1,1)*10^ROW($1:$8)/10)</f>
        <v>30380761</v>
      </c>
      <c r="AY1585" s="673" t="str">
        <f>VLOOKUP($AX1585,'Item Master Data'!$A:$F,3,FALSE)</f>
        <v xml:space="preserve">Q.PEAK DUO L G6 </v>
      </c>
      <c r="AZ1585" s="673">
        <f>VLOOKUP($AX1585,'Item Master Data'!$A:$F,6,FALSE)</f>
        <v>425</v>
      </c>
      <c r="BA1585" s="673">
        <f>X1585/BB1585</f>
        <v>6</v>
      </c>
      <c r="BB1585" s="673">
        <f>VLOOKUP(AX1585,'Item Master Data'!$A:$G,7,FALSE)</f>
        <v>29</v>
      </c>
      <c r="BC1585" s="673"/>
      <c r="BD1585" s="673">
        <f>W1585-AZ1585</f>
        <v>0</v>
      </c>
    </row>
    <row r="1586" spans="1:56">
      <c r="A1586" s="562"/>
      <c r="B1586" s="558"/>
      <c r="C1586" s="558"/>
      <c r="D1586" s="676" t="s">
        <v>1067</v>
      </c>
      <c r="E1586" s="524"/>
      <c r="F1586" s="676"/>
      <c r="G1586" s="676">
        <v>2022</v>
      </c>
      <c r="H1586" s="676">
        <v>3</v>
      </c>
      <c r="I1586" s="687">
        <v>127612</v>
      </c>
      <c r="J1586" s="677">
        <v>44634</v>
      </c>
      <c r="K1586" s="676" t="s">
        <v>1201</v>
      </c>
      <c r="L1586" s="677" t="s">
        <v>1193</v>
      </c>
      <c r="M1586" s="677">
        <v>44617</v>
      </c>
      <c r="N1586" s="677">
        <v>44621</v>
      </c>
      <c r="O1586" s="677"/>
      <c r="P1586" s="677">
        <v>44628</v>
      </c>
      <c r="Q1586" s="677">
        <v>44634</v>
      </c>
      <c r="R1586" s="677">
        <v>44636</v>
      </c>
      <c r="S1586" s="676" t="s">
        <v>1071</v>
      </c>
      <c r="T1586" s="676">
        <v>72</v>
      </c>
      <c r="U1586" s="676" t="s">
        <v>1208</v>
      </c>
      <c r="V1586" s="676" t="s">
        <v>1194</v>
      </c>
      <c r="W1586" s="678">
        <v>425</v>
      </c>
      <c r="X1586" s="551">
        <v>735</v>
      </c>
      <c r="Y1586" s="693">
        <v>312375</v>
      </c>
      <c r="Z1586" s="443">
        <v>0.43501176470588232</v>
      </c>
      <c r="AA1586" s="682">
        <f>Y1586*Z1586</f>
        <v>135886.79999999999</v>
      </c>
      <c r="AB1586" s="521"/>
      <c r="AC1586" s="444">
        <v>0</v>
      </c>
      <c r="AD1586" s="676"/>
      <c r="AE1586" s="684"/>
      <c r="AF1586" s="695">
        <f>AA1586+AD1586+AE1586</f>
        <v>135886.79999999999</v>
      </c>
      <c r="AG1586" s="442" t="s">
        <v>1073</v>
      </c>
      <c r="AH1586" s="641"/>
      <c r="AI1586" s="676">
        <v>60</v>
      </c>
      <c r="AJ1586" s="676" t="s">
        <v>1203</v>
      </c>
      <c r="AK1586" s="676" t="s">
        <v>1204</v>
      </c>
      <c r="AL1586" s="696">
        <v>48187</v>
      </c>
      <c r="AM1586" s="442" t="s">
        <v>52</v>
      </c>
      <c r="AN1586" s="676" t="s">
        <v>1089</v>
      </c>
      <c r="AO1586" s="442"/>
      <c r="AP1586" s="676" t="s">
        <v>38</v>
      </c>
      <c r="AQ1586" s="676" t="s">
        <v>37</v>
      </c>
      <c r="AR1586" s="676"/>
      <c r="AS1586" s="545" t="s">
        <v>1077</v>
      </c>
      <c r="AT1586" s="523"/>
      <c r="AU1586" s="523"/>
      <c r="AV1586" s="533"/>
      <c r="AW1586" s="673" t="str">
        <f>U1586</f>
        <v>30384561C</v>
      </c>
      <c r="AX1586" s="673" cm="1">
        <f t="array" ref="AX1586">SUM(MID(0&amp;AW1586,LARGE(INDEX(ISNUMBER(--MID(AW1586,ROW($1:$8),1))*ROW($1:$8),),ROW($1:$8))+1,1)*10^ROW($1:$8)/10)</f>
        <v>30384561</v>
      </c>
      <c r="AY1586" s="673" t="str">
        <f>VLOOKUP($AX1586,'Item Master Data'!$A:$F,3,FALSE)</f>
        <v xml:space="preserve">Q.PEAK DUO L G6 </v>
      </c>
      <c r="AZ1586" s="673">
        <f>VLOOKUP($AX1586,'Item Master Data'!$A:$F,6,FALSE)</f>
        <v>425</v>
      </c>
      <c r="BA1586" s="673">
        <f>X1586/BB1586</f>
        <v>25.344827586206897</v>
      </c>
      <c r="BB1586" s="673">
        <f>VLOOKUP(AX1586,'Item Master Data'!$A:$G,7,FALSE)</f>
        <v>29</v>
      </c>
      <c r="BC1586" s="673"/>
      <c r="BD1586" s="673">
        <f>W1586-AZ1586</f>
        <v>0</v>
      </c>
    </row>
    <row r="1587" spans="1:56">
      <c r="A1587" s="562"/>
      <c r="B1587" s="558"/>
      <c r="C1587" s="558"/>
      <c r="D1587" s="676" t="s">
        <v>1067</v>
      </c>
      <c r="E1587" s="524"/>
      <c r="F1587" s="442"/>
      <c r="G1587" s="676">
        <v>2022</v>
      </c>
      <c r="H1587" s="676">
        <v>3</v>
      </c>
      <c r="I1587" s="687">
        <v>127369</v>
      </c>
      <c r="J1587" s="677">
        <v>44636</v>
      </c>
      <c r="K1587" s="676" t="s">
        <v>1209</v>
      </c>
      <c r="L1587" s="677" t="s">
        <v>1193</v>
      </c>
      <c r="M1587" s="677">
        <v>44617</v>
      </c>
      <c r="N1587" s="677">
        <v>44621</v>
      </c>
      <c r="O1587" s="677"/>
      <c r="P1587" s="677">
        <v>44628</v>
      </c>
      <c r="Q1587" s="677">
        <v>44636</v>
      </c>
      <c r="R1587" s="677">
        <v>44641</v>
      </c>
      <c r="S1587" s="676" t="s">
        <v>1071</v>
      </c>
      <c r="T1587" s="676">
        <v>72</v>
      </c>
      <c r="U1587" s="676" t="s">
        <v>1210</v>
      </c>
      <c r="V1587" s="676" t="s">
        <v>1155</v>
      </c>
      <c r="W1587" s="678">
        <v>425</v>
      </c>
      <c r="X1587" s="551">
        <v>362</v>
      </c>
      <c r="Y1587" s="693">
        <v>153850</v>
      </c>
      <c r="Z1587" s="443">
        <v>0.43501176470588232</v>
      </c>
      <c r="AA1587" s="682">
        <f>Y1587*Z1587</f>
        <v>66926.559999999998</v>
      </c>
      <c r="AB1587" s="521"/>
      <c r="AC1587" s="444">
        <v>0</v>
      </c>
      <c r="AD1587" s="676"/>
      <c r="AE1587" s="684"/>
      <c r="AF1587" s="695">
        <f>AA1587+AD1587+AE1587</f>
        <v>66926.559999999998</v>
      </c>
      <c r="AG1587" s="442" t="s">
        <v>1073</v>
      </c>
      <c r="AH1587" s="641"/>
      <c r="AI1587" s="676">
        <v>60</v>
      </c>
      <c r="AJ1587" s="676" t="s">
        <v>1211</v>
      </c>
      <c r="AK1587" s="676" t="s">
        <v>1143</v>
      </c>
      <c r="AL1587" s="696">
        <v>14624</v>
      </c>
      <c r="AM1587" s="442" t="s">
        <v>52</v>
      </c>
      <c r="AN1587" s="676" t="s">
        <v>50</v>
      </c>
      <c r="AO1587" s="442"/>
      <c r="AP1587" s="676" t="s">
        <v>38</v>
      </c>
      <c r="AQ1587" s="676" t="s">
        <v>37</v>
      </c>
      <c r="AR1587" s="676"/>
      <c r="AS1587" s="545" t="s">
        <v>1077</v>
      </c>
      <c r="AT1587" s="523"/>
      <c r="AU1587" s="523"/>
      <c r="AV1587" s="533"/>
      <c r="AW1587" s="673" t="str">
        <f>U1587</f>
        <v>12004246F</v>
      </c>
      <c r="AX1587" s="673" cm="1">
        <f t="array" ref="AX1587">SUM(MID(0&amp;AW1587,LARGE(INDEX(ISNUMBER(--MID(AW1587,ROW($1:$8),1))*ROW($1:$8),),ROW($1:$8))+1,1)*10^ROW($1:$8)/10)</f>
        <v>12004246</v>
      </c>
      <c r="AY1587" s="673" t="str">
        <f>VLOOKUP($AX1587,'Item Master Data'!$A:$F,3,FALSE)</f>
        <v>Q.PEAK DUO L G8</v>
      </c>
      <c r="AZ1587" s="673">
        <f>VLOOKUP($AX1587,'Item Master Data'!$A:$F,6,FALSE)</f>
        <v>425</v>
      </c>
      <c r="BA1587" s="673">
        <f>X1587/BB1587</f>
        <v>12.066666666666666</v>
      </c>
      <c r="BB1587" s="673">
        <f>VLOOKUP(AX1587,'Item Master Data'!$A:$G,7,FALSE)</f>
        <v>30</v>
      </c>
      <c r="BC1587" s="673"/>
      <c r="BD1587" s="673">
        <f>W1587-AZ1587</f>
        <v>0</v>
      </c>
    </row>
    <row r="1588" spans="1:56">
      <c r="A1588" s="562"/>
      <c r="B1588" s="558"/>
      <c r="C1588" s="558"/>
      <c r="D1588" s="676" t="s">
        <v>1067</v>
      </c>
      <c r="E1588" s="524"/>
      <c r="F1588" s="442"/>
      <c r="G1588" s="676">
        <v>2022</v>
      </c>
      <c r="H1588" s="676">
        <v>3</v>
      </c>
      <c r="I1588" s="687">
        <v>127369</v>
      </c>
      <c r="J1588" s="677">
        <v>44636</v>
      </c>
      <c r="K1588" s="676" t="s">
        <v>1209</v>
      </c>
      <c r="L1588" s="677" t="s">
        <v>1193</v>
      </c>
      <c r="M1588" s="677">
        <v>44617</v>
      </c>
      <c r="N1588" s="677">
        <v>44621</v>
      </c>
      <c r="O1588" s="677"/>
      <c r="P1588" s="677">
        <v>44628</v>
      </c>
      <c r="Q1588" s="333">
        <v>44634</v>
      </c>
      <c r="R1588" s="333">
        <v>44636</v>
      </c>
      <c r="S1588" s="442" t="s">
        <v>1071</v>
      </c>
      <c r="T1588" s="442">
        <v>72</v>
      </c>
      <c r="U1588" s="442" t="s">
        <v>1154</v>
      </c>
      <c r="V1588" s="676" t="s">
        <v>1155</v>
      </c>
      <c r="W1588" s="678">
        <v>425</v>
      </c>
      <c r="X1588" s="551">
        <v>359</v>
      </c>
      <c r="Y1588" s="693">
        <v>152575</v>
      </c>
      <c r="Z1588" s="443">
        <v>0.43501176470588232</v>
      </c>
      <c r="AA1588" s="682">
        <f>Y1588*Z1588</f>
        <v>66371.92</v>
      </c>
      <c r="AB1588" s="521"/>
      <c r="AC1588" s="444">
        <v>0</v>
      </c>
      <c r="AD1588" s="676"/>
      <c r="AE1588" s="684"/>
      <c r="AF1588" s="695">
        <f>AA1588+AD1588+AE1588</f>
        <v>66371.92</v>
      </c>
      <c r="AG1588" s="442" t="s">
        <v>1073</v>
      </c>
      <c r="AH1588" s="641"/>
      <c r="AI1588" s="676">
        <v>60</v>
      </c>
      <c r="AJ1588" s="676" t="s">
        <v>1211</v>
      </c>
      <c r="AK1588" s="676" t="s">
        <v>1143</v>
      </c>
      <c r="AL1588" s="696">
        <v>14624</v>
      </c>
      <c r="AM1588" s="442" t="s">
        <v>52</v>
      </c>
      <c r="AN1588" s="676" t="s">
        <v>1156</v>
      </c>
      <c r="AO1588" s="442"/>
      <c r="AP1588" s="676" t="s">
        <v>38</v>
      </c>
      <c r="AQ1588" s="676" t="s">
        <v>37</v>
      </c>
      <c r="AR1588" s="676"/>
      <c r="AS1588" s="545" t="s">
        <v>1077</v>
      </c>
      <c r="AT1588" s="523"/>
      <c r="AU1588" s="523"/>
      <c r="AV1588" s="533"/>
      <c r="AW1588" s="673" t="str">
        <f>U1588</f>
        <v>12005804F</v>
      </c>
      <c r="AX1588" s="673" cm="1">
        <f t="array" ref="AX1588">SUM(MID(0&amp;AW1588,LARGE(INDEX(ISNUMBER(--MID(AW1588,ROW($1:$8),1))*ROW($1:$8),),ROW($1:$8))+1,1)*10^ROW($1:$8)/10)</f>
        <v>12005804</v>
      </c>
      <c r="AY1588" s="673" t="str">
        <f>VLOOKUP($AX1588,'Item Master Data'!$A:$F,3,FALSE)</f>
        <v>Q.PEAK DUO L G8</v>
      </c>
      <c r="AZ1588" s="673">
        <f>VLOOKUP($AX1588,'Item Master Data'!$A:$F,6,FALSE)</f>
        <v>425</v>
      </c>
      <c r="BA1588" s="673">
        <f>X1588/BB1588</f>
        <v>11.966666666666667</v>
      </c>
      <c r="BB1588" s="673">
        <f>VLOOKUP(AX1588,'Item Master Data'!$A:$G,7,FALSE)</f>
        <v>30</v>
      </c>
      <c r="BC1588" s="673"/>
      <c r="BD1588" s="673">
        <f>W1588-AZ1588</f>
        <v>0</v>
      </c>
    </row>
    <row r="1589" spans="1:56">
      <c r="A1589" s="562"/>
      <c r="B1589" s="558"/>
      <c r="C1589" s="558"/>
      <c r="D1589" s="676" t="s">
        <v>1067</v>
      </c>
      <c r="E1589" s="524"/>
      <c r="F1589" s="442"/>
      <c r="G1589" s="676">
        <v>2022</v>
      </c>
      <c r="H1589" s="676">
        <v>3</v>
      </c>
      <c r="I1589" s="687">
        <v>127370</v>
      </c>
      <c r="J1589" s="333">
        <v>44634</v>
      </c>
      <c r="K1589" s="676" t="s">
        <v>1212</v>
      </c>
      <c r="L1589" s="677" t="s">
        <v>1193</v>
      </c>
      <c r="M1589" s="677">
        <v>44617</v>
      </c>
      <c r="N1589" s="677">
        <v>44621</v>
      </c>
      <c r="O1589" s="677"/>
      <c r="P1589" s="677">
        <v>44628</v>
      </c>
      <c r="Q1589" s="333">
        <v>44634</v>
      </c>
      <c r="R1589" s="333">
        <v>44636</v>
      </c>
      <c r="S1589" s="442" t="s">
        <v>1071</v>
      </c>
      <c r="T1589" s="442">
        <v>72</v>
      </c>
      <c r="U1589" s="442" t="s">
        <v>1154</v>
      </c>
      <c r="V1589" s="676" t="s">
        <v>1155</v>
      </c>
      <c r="W1589" s="678">
        <v>425</v>
      </c>
      <c r="X1589" s="551">
        <v>751</v>
      </c>
      <c r="Y1589" s="693">
        <v>319175</v>
      </c>
      <c r="Z1589" s="443">
        <v>0.43501176470588232</v>
      </c>
      <c r="AA1589" s="682">
        <f>Y1589*Z1589</f>
        <v>138844.87999999998</v>
      </c>
      <c r="AB1589" s="521"/>
      <c r="AC1589" s="444">
        <v>0</v>
      </c>
      <c r="AD1589" s="676"/>
      <c r="AE1589" s="684"/>
      <c r="AF1589" s="695">
        <f>AA1589+AD1589+AE1589</f>
        <v>138844.87999999998</v>
      </c>
      <c r="AG1589" s="442" t="s">
        <v>1073</v>
      </c>
      <c r="AH1589" s="641"/>
      <c r="AI1589" s="676">
        <v>60</v>
      </c>
      <c r="AJ1589" s="676" t="s">
        <v>1213</v>
      </c>
      <c r="AK1589" s="676" t="s">
        <v>1214</v>
      </c>
      <c r="AL1589" s="696">
        <v>52404</v>
      </c>
      <c r="AM1589" s="442" t="s">
        <v>52</v>
      </c>
      <c r="AN1589" s="676" t="s">
        <v>1156</v>
      </c>
      <c r="AO1589" s="442"/>
      <c r="AP1589" s="676" t="s">
        <v>38</v>
      </c>
      <c r="AQ1589" s="676" t="s">
        <v>37</v>
      </c>
      <c r="AR1589" s="676"/>
      <c r="AS1589" s="545" t="s">
        <v>1077</v>
      </c>
      <c r="AT1589" s="523"/>
      <c r="AU1589" s="523"/>
      <c r="AV1589" s="533"/>
      <c r="AW1589" s="673" t="str">
        <f>U1589</f>
        <v>12005804F</v>
      </c>
      <c r="AX1589" s="673" cm="1">
        <f t="array" ref="AX1589">SUM(MID(0&amp;AW1589,LARGE(INDEX(ISNUMBER(--MID(AW1589,ROW($1:$8),1))*ROW($1:$8),),ROW($1:$8))+1,1)*10^ROW($1:$8)/10)</f>
        <v>12005804</v>
      </c>
      <c r="AY1589" s="673" t="str">
        <f>VLOOKUP($AX1589,'Item Master Data'!$A:$F,3,FALSE)</f>
        <v>Q.PEAK DUO L G8</v>
      </c>
      <c r="AZ1589" s="673">
        <f>VLOOKUP($AX1589,'Item Master Data'!$A:$F,6,FALSE)</f>
        <v>425</v>
      </c>
      <c r="BA1589" s="673">
        <f>X1589/BB1589</f>
        <v>25.033333333333335</v>
      </c>
      <c r="BB1589" s="673">
        <f>VLOOKUP(AX1589,'Item Master Data'!$A:$G,7,FALSE)</f>
        <v>30</v>
      </c>
      <c r="BC1589" s="673"/>
      <c r="BD1589" s="673">
        <f>W1589-AZ1589</f>
        <v>0</v>
      </c>
    </row>
    <row r="1590" spans="1:56">
      <c r="A1590" s="563"/>
      <c r="B1590" s="715"/>
      <c r="C1590" s="715"/>
      <c r="D1590" s="535" t="s">
        <v>1067</v>
      </c>
      <c r="E1590" s="524" t="s">
        <v>1223</v>
      </c>
      <c r="F1590" s="442"/>
      <c r="G1590" s="676">
        <v>2022</v>
      </c>
      <c r="H1590" s="734">
        <v>3</v>
      </c>
      <c r="I1590" s="734">
        <v>127857</v>
      </c>
      <c r="J1590" s="750">
        <v>44649</v>
      </c>
      <c r="K1590" s="734" t="s">
        <v>1220</v>
      </c>
      <c r="L1590" s="750" t="s">
        <v>1219</v>
      </c>
      <c r="M1590" s="677">
        <v>44550</v>
      </c>
      <c r="N1590" s="677">
        <v>44652</v>
      </c>
      <c r="O1590" s="677"/>
      <c r="P1590" s="677">
        <v>44630</v>
      </c>
      <c r="Q1590" s="333">
        <v>44649</v>
      </c>
      <c r="R1590" s="333">
        <v>44651</v>
      </c>
      <c r="S1590" s="442" t="s">
        <v>1118</v>
      </c>
      <c r="T1590" s="442">
        <v>60</v>
      </c>
      <c r="U1590" s="442">
        <v>49201132</v>
      </c>
      <c r="V1590" s="676" t="s">
        <v>986</v>
      </c>
      <c r="W1590" s="678">
        <v>360</v>
      </c>
      <c r="X1590" s="551">
        <v>832</v>
      </c>
      <c r="Y1590" s="693">
        <v>299520</v>
      </c>
      <c r="Z1590" s="443">
        <v>0.53</v>
      </c>
      <c r="AA1590" s="682">
        <f>Y1590*Z1590</f>
        <v>158745.60000000001</v>
      </c>
      <c r="AB1590" s="694"/>
      <c r="AC1590" s="444">
        <v>0</v>
      </c>
      <c r="AD1590" s="692"/>
      <c r="AE1590" s="684"/>
      <c r="AF1590" s="695">
        <f>AA1590+AD1590+AE1590</f>
        <v>158745.60000000001</v>
      </c>
      <c r="AG1590" s="442" t="s">
        <v>1073</v>
      </c>
      <c r="AH1590" s="676"/>
      <c r="AI1590" s="676">
        <v>60</v>
      </c>
      <c r="AJ1590" s="676" t="s">
        <v>1213</v>
      </c>
      <c r="AK1590" s="676" t="s">
        <v>1214</v>
      </c>
      <c r="AL1590" s="696">
        <v>52404</v>
      </c>
      <c r="AM1590" s="442" t="s">
        <v>52</v>
      </c>
      <c r="AN1590" s="676" t="s">
        <v>1110</v>
      </c>
      <c r="AO1590" s="442"/>
      <c r="AP1590" s="684"/>
      <c r="AQ1590" s="684"/>
      <c r="AR1590" s="676" t="s">
        <v>1222</v>
      </c>
      <c r="AS1590" s="544"/>
      <c r="AT1590" s="630"/>
      <c r="AU1590" s="630"/>
      <c r="AV1590" s="533"/>
      <c r="AW1590" s="673">
        <f>U1590</f>
        <v>49201132</v>
      </c>
      <c r="AX1590" s="673" cm="1">
        <f t="array" ref="AX1590">SUM(MID(0&amp;AW1590,LARGE(INDEX(ISNUMBER(--MID(AW1590,ROW($1:$8),1))*ROW($1:$8),),ROW($1:$8))+1,1)*10^ROW($1:$8)/10)</f>
        <v>49201132</v>
      </c>
      <c r="AY1590" s="673" t="str">
        <f>VLOOKUP($AX1590,'Item Master Data'!$A:$F,3,FALSE)</f>
        <v>Q.PEAK DUO BLK G10+</v>
      </c>
      <c r="AZ1590" s="673">
        <f>VLOOKUP($AX1590,'Item Master Data'!$A:$F,6,FALSE)</f>
        <v>360</v>
      </c>
      <c r="BA1590" s="673">
        <f>X1590/BB1590</f>
        <v>26</v>
      </c>
      <c r="BB1590" s="673">
        <f>VLOOKUP(AX1590,'Item Master Data'!$A:$G,7,FALSE)</f>
        <v>32</v>
      </c>
      <c r="BC1590" s="673"/>
      <c r="BD1590" s="673">
        <f>W1590-AZ1590</f>
        <v>0</v>
      </c>
    </row>
    <row r="1591" spans="1:56">
      <c r="A1591" s="562"/>
      <c r="B1591" s="558" t="s">
        <v>1217</v>
      </c>
      <c r="C1591" s="558" t="s">
        <v>1217</v>
      </c>
      <c r="D1591" s="676" t="s">
        <v>1067</v>
      </c>
      <c r="E1591" s="524"/>
      <c r="F1591" s="442" t="s">
        <v>1080</v>
      </c>
      <c r="G1591" s="676">
        <v>2022</v>
      </c>
      <c r="H1591" s="676">
        <v>3</v>
      </c>
      <c r="I1591" s="687">
        <v>127324</v>
      </c>
      <c r="J1591" s="333">
        <v>44636</v>
      </c>
      <c r="K1591" s="676" t="s">
        <v>1218</v>
      </c>
      <c r="L1591" s="677" t="s">
        <v>1219</v>
      </c>
      <c r="M1591" s="677">
        <v>44595</v>
      </c>
      <c r="N1591" s="677">
        <v>44595</v>
      </c>
      <c r="O1591" s="677"/>
      <c r="P1591" s="677">
        <v>44631</v>
      </c>
      <c r="Q1591" s="333">
        <v>44636</v>
      </c>
      <c r="R1591" s="333">
        <v>44638</v>
      </c>
      <c r="S1591" s="442" t="s">
        <v>1118</v>
      </c>
      <c r="T1591" s="442">
        <v>72</v>
      </c>
      <c r="U1591" s="442" t="s">
        <v>1107</v>
      </c>
      <c r="V1591" s="676" t="s">
        <v>1002</v>
      </c>
      <c r="W1591" s="678">
        <v>480</v>
      </c>
      <c r="X1591" s="551">
        <v>638</v>
      </c>
      <c r="Y1591" s="693">
        <v>306240</v>
      </c>
      <c r="Z1591" s="443">
        <v>0.49</v>
      </c>
      <c r="AA1591" s="682">
        <f>Y1591*Z1591</f>
        <v>150057.60000000001</v>
      </c>
      <c r="AB1591" s="521"/>
      <c r="AC1591" s="444">
        <v>0</v>
      </c>
      <c r="AD1591" s="676"/>
      <c r="AE1591" s="684"/>
      <c r="AF1591" s="695">
        <f>AA1591+AD1591+AE1591</f>
        <v>150057.60000000001</v>
      </c>
      <c r="AG1591" s="442" t="s">
        <v>1073</v>
      </c>
      <c r="AH1591" s="641"/>
      <c r="AI1591" s="676">
        <v>60</v>
      </c>
      <c r="AJ1591" s="676" t="s">
        <v>1213</v>
      </c>
      <c r="AK1591" s="676" t="s">
        <v>1214</v>
      </c>
      <c r="AL1591" s="696">
        <v>52404</v>
      </c>
      <c r="AM1591" s="442" t="s">
        <v>52</v>
      </c>
      <c r="AN1591" s="676" t="s">
        <v>1089</v>
      </c>
      <c r="AO1591" s="442"/>
      <c r="AP1591" s="676" t="s">
        <v>38</v>
      </c>
      <c r="AQ1591" s="676" t="s">
        <v>1090</v>
      </c>
      <c r="AR1591" s="676"/>
      <c r="AS1591" s="545" t="s">
        <v>1077</v>
      </c>
      <c r="AT1591" s="523" t="s">
        <v>1091</v>
      </c>
      <c r="AU1591" s="523" t="s">
        <v>1078</v>
      </c>
      <c r="AV1591" s="533"/>
      <c r="AW1591" s="673" t="str">
        <f>U1591</f>
        <v>30397472F</v>
      </c>
      <c r="AX1591" s="673" cm="1">
        <f t="array" ref="AX1591">SUM(MID(0&amp;AW1591,LARGE(INDEX(ISNUMBER(--MID(AW1591,ROW($1:$8),1))*ROW($1:$8),),ROW($1:$8))+1,1)*10^ROW($1:$8)/10)</f>
        <v>30397472</v>
      </c>
      <c r="AY1591" s="673" t="str">
        <f>VLOOKUP($AX1591,'Item Master Data'!$A:$F,3,FALSE)</f>
        <v>Q.PEAK DUO XL G10</v>
      </c>
      <c r="AZ1591" s="673">
        <f>VLOOKUP($AX1591,'Item Master Data'!$A:$F,6,FALSE)</f>
        <v>480</v>
      </c>
      <c r="BA1591" s="673">
        <f>X1591/BB1591</f>
        <v>22</v>
      </c>
      <c r="BB1591" s="673">
        <f>VLOOKUP(AX1591,'Item Master Data'!$A:$G,7,FALSE)</f>
        <v>29</v>
      </c>
      <c r="BC1591" s="673"/>
      <c r="BD1591" s="673">
        <f>W1591-AZ1591</f>
        <v>0</v>
      </c>
    </row>
    <row r="1592" spans="1:56">
      <c r="A1592" s="562"/>
      <c r="B1592" s="569">
        <v>44629</v>
      </c>
      <c r="C1592" s="697" t="s">
        <v>1217</v>
      </c>
      <c r="D1592" s="535" t="s">
        <v>1067</v>
      </c>
      <c r="E1592" s="676"/>
      <c r="F1592" s="442"/>
      <c r="G1592" s="676">
        <v>2022</v>
      </c>
      <c r="H1592" s="676">
        <v>3</v>
      </c>
      <c r="I1592" s="676">
        <v>127672</v>
      </c>
      <c r="J1592" s="333">
        <v>44650</v>
      </c>
      <c r="K1592" s="676" t="s">
        <v>1224</v>
      </c>
      <c r="L1592" s="677" t="s">
        <v>1225</v>
      </c>
      <c r="M1592" s="677">
        <v>44614</v>
      </c>
      <c r="N1592" s="677">
        <v>44634</v>
      </c>
      <c r="O1592" s="677"/>
      <c r="P1592" s="677">
        <v>44630</v>
      </c>
      <c r="Q1592" s="333">
        <v>44650</v>
      </c>
      <c r="R1592" s="333">
        <v>44652</v>
      </c>
      <c r="S1592" s="442" t="s">
        <v>1118</v>
      </c>
      <c r="T1592" s="442">
        <v>60</v>
      </c>
      <c r="U1592" s="442">
        <v>49201132</v>
      </c>
      <c r="V1592" s="676" t="s">
        <v>986</v>
      </c>
      <c r="W1592" s="678">
        <v>360</v>
      </c>
      <c r="X1592" s="551">
        <v>1664</v>
      </c>
      <c r="Y1592" s="679">
        <v>599040</v>
      </c>
      <c r="Z1592" s="443">
        <v>0.53</v>
      </c>
      <c r="AA1592" s="682">
        <f>Y1592*Z1592</f>
        <v>317491.20000000001</v>
      </c>
      <c r="AB1592" s="682"/>
      <c r="AC1592" s="444">
        <v>0</v>
      </c>
      <c r="AD1592" s="692"/>
      <c r="AE1592" s="684"/>
      <c r="AF1592" s="695">
        <f>AA1592+AD1592+AE1592</f>
        <v>317491.20000000001</v>
      </c>
      <c r="AG1592" s="442" t="s">
        <v>1073</v>
      </c>
      <c r="AH1592" s="676">
        <v>0</v>
      </c>
      <c r="AI1592" s="676">
        <v>60</v>
      </c>
      <c r="AJ1592" s="676" t="s">
        <v>1226</v>
      </c>
      <c r="AK1592" s="676" t="s">
        <v>1227</v>
      </c>
      <c r="AL1592" s="696">
        <v>43125</v>
      </c>
      <c r="AM1592" s="442" t="s">
        <v>52</v>
      </c>
      <c r="AN1592" s="676" t="s">
        <v>1076</v>
      </c>
      <c r="AO1592" s="442"/>
      <c r="AP1592" s="684"/>
      <c r="AQ1592" s="684" t="s">
        <v>1090</v>
      </c>
      <c r="AR1592" s="676" t="s">
        <v>1222</v>
      </c>
      <c r="AS1592" s="544" t="s">
        <v>1077</v>
      </c>
      <c r="AT1592" s="630" t="s">
        <v>1091</v>
      </c>
      <c r="AU1592" s="630" t="s">
        <v>1078</v>
      </c>
      <c r="AV1592" s="533"/>
      <c r="AW1592" s="673">
        <f>U1592</f>
        <v>49201132</v>
      </c>
      <c r="AX1592" s="673" cm="1">
        <f t="array" ref="AX1592">SUM(MID(0&amp;AW1592,LARGE(INDEX(ISNUMBER(--MID(AW1592,ROW($1:$8),1))*ROW($1:$8),),ROW($1:$8))+1,1)*10^ROW($1:$8)/10)</f>
        <v>49201132</v>
      </c>
      <c r="AY1592" s="673" t="str">
        <f>VLOOKUP($AX1592,'Item Master Data'!$A:$F,3,FALSE)</f>
        <v>Q.PEAK DUO BLK G10+</v>
      </c>
      <c r="AZ1592" s="673">
        <f>VLOOKUP($AX1592,'Item Master Data'!$A:$F,6,FALSE)</f>
        <v>360</v>
      </c>
      <c r="BA1592" s="673">
        <f>X1592/BB1592</f>
        <v>52</v>
      </c>
      <c r="BB1592" s="673">
        <f>VLOOKUP(AX1592,'Item Master Data'!$A:$G,7,FALSE)</f>
        <v>32</v>
      </c>
      <c r="BC1592" s="673"/>
      <c r="BD1592" s="673">
        <f>W1592-AZ1592</f>
        <v>0</v>
      </c>
    </row>
    <row r="1593" spans="1:56">
      <c r="A1593" s="562"/>
      <c r="B1593" s="558"/>
      <c r="C1593" s="558"/>
      <c r="D1593" s="676" t="s">
        <v>1067</v>
      </c>
      <c r="E1593" s="524"/>
      <c r="F1593" s="676" t="s">
        <v>87</v>
      </c>
      <c r="G1593" s="676">
        <v>2022</v>
      </c>
      <c r="H1593" s="676">
        <v>3</v>
      </c>
      <c r="I1593" s="687">
        <v>127378</v>
      </c>
      <c r="J1593" s="677">
        <v>44636</v>
      </c>
      <c r="K1593" s="676" t="s">
        <v>1236</v>
      </c>
      <c r="L1593" s="677" t="s">
        <v>1237</v>
      </c>
      <c r="M1593" s="677">
        <v>44539</v>
      </c>
      <c r="N1593" s="677">
        <v>44648</v>
      </c>
      <c r="O1593" s="677"/>
      <c r="P1593" s="677">
        <v>44634</v>
      </c>
      <c r="Q1593" s="333">
        <v>44636</v>
      </c>
      <c r="R1593" s="333">
        <v>44637</v>
      </c>
      <c r="S1593" s="442" t="s">
        <v>1071</v>
      </c>
      <c r="T1593" s="442">
        <v>72</v>
      </c>
      <c r="U1593" s="676" t="s">
        <v>1086</v>
      </c>
      <c r="V1593" s="676" t="s">
        <v>1072</v>
      </c>
      <c r="W1593" s="678">
        <v>475</v>
      </c>
      <c r="X1593" s="551">
        <v>1102</v>
      </c>
      <c r="Y1593" s="693">
        <v>523450</v>
      </c>
      <c r="Z1593" s="443">
        <v>0.47</v>
      </c>
      <c r="AA1593" s="682">
        <f>Y1593*Z1593</f>
        <v>246021.5</v>
      </c>
      <c r="AB1593" s="521"/>
      <c r="AC1593" s="444">
        <v>0</v>
      </c>
      <c r="AD1593" s="676"/>
      <c r="AE1593" s="684"/>
      <c r="AF1593" s="695">
        <f>AA1593+AD1593+AE1593</f>
        <v>246021.5</v>
      </c>
      <c r="AG1593" s="442" t="s">
        <v>1073</v>
      </c>
      <c r="AH1593" s="641"/>
      <c r="AI1593" s="676">
        <v>60</v>
      </c>
      <c r="AJ1593" s="676" t="s">
        <v>1195</v>
      </c>
      <c r="AK1593" s="676" t="s">
        <v>1196</v>
      </c>
      <c r="AL1593" s="696">
        <v>6801</v>
      </c>
      <c r="AM1593" s="442" t="s">
        <v>52</v>
      </c>
      <c r="AN1593" s="676" t="s">
        <v>1089</v>
      </c>
      <c r="AO1593" s="442"/>
      <c r="AP1593" s="676" t="s">
        <v>92</v>
      </c>
      <c r="AQ1593" s="676" t="s">
        <v>37</v>
      </c>
      <c r="AR1593" s="676"/>
      <c r="AS1593" s="545" t="s">
        <v>1078</v>
      </c>
      <c r="AT1593" s="523"/>
      <c r="AU1593" s="523"/>
      <c r="AV1593" s="533"/>
      <c r="AW1593" s="673" t="str">
        <f>U1593</f>
        <v>12005833C</v>
      </c>
      <c r="AX1593" s="673" cm="1">
        <f t="array" ref="AX1593">SUM(MID(0&amp;AW1593,LARGE(INDEX(ISNUMBER(--MID(AW1593,ROW($1:$8),1))*ROW($1:$8),),ROW($1:$8))+1,1)*10^ROW($1:$8)/10)</f>
        <v>12005833</v>
      </c>
      <c r="AY1593" s="673" t="str">
        <f>VLOOKUP($AX1593,'Item Master Data'!$A:$F,3,FALSE)</f>
        <v>Q.PEAK DUO XL G10 BFG</v>
      </c>
      <c r="AZ1593" s="673">
        <f>VLOOKUP($AX1593,'Item Master Data'!$A:$F,6,FALSE)</f>
        <v>475</v>
      </c>
      <c r="BA1593" s="673" t="e">
        <f>X1593/BB1593</f>
        <v>#VALUE!</v>
      </c>
      <c r="BB1593" s="673" t="str">
        <f>VLOOKUP(AX1593,'Item Master Data'!$A:$G,7,FALSE)</f>
        <v> 30</v>
      </c>
      <c r="BC1593" s="673"/>
      <c r="BD1593" s="673">
        <f>W1593-AZ1593</f>
        <v>0</v>
      </c>
    </row>
    <row r="1594" spans="1:56">
      <c r="A1594" s="562"/>
      <c r="B1594" s="558">
        <v>44560</v>
      </c>
      <c r="C1594" s="697" t="s">
        <v>1217</v>
      </c>
      <c r="D1594" s="676" t="s">
        <v>1067</v>
      </c>
      <c r="E1594" s="535"/>
      <c r="F1594" s="442"/>
      <c r="G1594" s="676">
        <v>2022</v>
      </c>
      <c r="H1594" s="676">
        <v>3</v>
      </c>
      <c r="I1594" s="687">
        <v>127803</v>
      </c>
      <c r="J1594" s="333">
        <v>44649</v>
      </c>
      <c r="K1594" s="676" t="s">
        <v>1246</v>
      </c>
      <c r="L1594" s="676" t="s">
        <v>1247</v>
      </c>
      <c r="M1594" s="677">
        <v>44560</v>
      </c>
      <c r="N1594" s="677">
        <v>44562</v>
      </c>
      <c r="O1594" s="677"/>
      <c r="P1594" s="677">
        <v>44631</v>
      </c>
      <c r="Q1594" s="333">
        <v>44649</v>
      </c>
      <c r="R1594" s="333">
        <v>44651</v>
      </c>
      <c r="S1594" s="442" t="s">
        <v>1118</v>
      </c>
      <c r="T1594" s="442">
        <v>60</v>
      </c>
      <c r="U1594" s="442">
        <v>49201132</v>
      </c>
      <c r="V1594" s="676" t="s">
        <v>986</v>
      </c>
      <c r="W1594" s="676">
        <v>360</v>
      </c>
      <c r="X1594" s="557">
        <v>960</v>
      </c>
      <c r="Y1594" s="679">
        <v>345600</v>
      </c>
      <c r="Z1594" s="443">
        <v>0.53</v>
      </c>
      <c r="AA1594" s="682">
        <f>Y1594*Z1594</f>
        <v>183168</v>
      </c>
      <c r="AB1594" s="521"/>
      <c r="AC1594" s="444">
        <v>0</v>
      </c>
      <c r="AD1594" s="676"/>
      <c r="AE1594" s="684"/>
      <c r="AF1594" s="695">
        <f>AA1594+AD1594+AE1594</f>
        <v>183168</v>
      </c>
      <c r="AG1594" s="442" t="s">
        <v>1073</v>
      </c>
      <c r="AH1594" s="641"/>
      <c r="AI1594" s="676">
        <v>60</v>
      </c>
      <c r="AJ1594" s="676" t="s">
        <v>1205</v>
      </c>
      <c r="AK1594" s="676" t="s">
        <v>1204</v>
      </c>
      <c r="AL1594" s="696">
        <v>48150</v>
      </c>
      <c r="AM1594" s="442" t="s">
        <v>52</v>
      </c>
      <c r="AN1594" s="676" t="s">
        <v>1076</v>
      </c>
      <c r="AO1594" s="442"/>
      <c r="AP1594" s="676"/>
      <c r="AQ1594" s="676"/>
      <c r="AR1594" s="676" t="s">
        <v>1222</v>
      </c>
      <c r="AS1594" s="545"/>
      <c r="AT1594" s="523"/>
      <c r="AU1594" s="523"/>
      <c r="AV1594" s="533"/>
      <c r="AW1594" s="673">
        <f>U1594</f>
        <v>49201132</v>
      </c>
      <c r="AX1594" s="673" cm="1">
        <f t="array" ref="AX1594">SUM(MID(0&amp;AW1594,LARGE(INDEX(ISNUMBER(--MID(AW1594,ROW($1:$8),1))*ROW($1:$8),),ROW($1:$8))+1,1)*10^ROW($1:$8)/10)</f>
        <v>49201132</v>
      </c>
      <c r="AY1594" s="673" t="str">
        <f>VLOOKUP($AX1594,'Item Master Data'!$A:$F,3,FALSE)</f>
        <v>Q.PEAK DUO BLK G10+</v>
      </c>
      <c r="AZ1594" s="673">
        <f>VLOOKUP($AX1594,'Item Master Data'!$A:$F,6,FALSE)</f>
        <v>360</v>
      </c>
      <c r="BA1594" s="673">
        <f>X1594/BB1594</f>
        <v>30</v>
      </c>
      <c r="BB1594" s="673">
        <f>VLOOKUP(AX1594,'Item Master Data'!$A:$G,7,FALSE)</f>
        <v>32</v>
      </c>
      <c r="BC1594" s="673"/>
      <c r="BD1594" s="673">
        <f>W1594-AZ1594</f>
        <v>0</v>
      </c>
    </row>
    <row r="1595" spans="1:56">
      <c r="A1595" s="562"/>
      <c r="B1595" s="558">
        <v>44560</v>
      </c>
      <c r="C1595" s="697" t="s">
        <v>1217</v>
      </c>
      <c r="D1595" s="676" t="s">
        <v>1067</v>
      </c>
      <c r="E1595" s="535" t="s">
        <v>1248</v>
      </c>
      <c r="F1595" s="442"/>
      <c r="G1595" s="676">
        <v>2022</v>
      </c>
      <c r="H1595" s="734">
        <v>3</v>
      </c>
      <c r="I1595" s="570">
        <v>127863</v>
      </c>
      <c r="J1595" s="750">
        <v>44648</v>
      </c>
      <c r="K1595" s="734" t="s">
        <v>1246</v>
      </c>
      <c r="L1595" s="734" t="s">
        <v>1247</v>
      </c>
      <c r="M1595" s="677">
        <v>44560</v>
      </c>
      <c r="N1595" s="677">
        <v>44562</v>
      </c>
      <c r="O1595" s="677"/>
      <c r="P1595" s="677">
        <v>44631</v>
      </c>
      <c r="Q1595" s="677">
        <v>44648</v>
      </c>
      <c r="R1595" s="677">
        <v>44651</v>
      </c>
      <c r="S1595" s="676" t="s">
        <v>1118</v>
      </c>
      <c r="T1595" s="676">
        <v>60</v>
      </c>
      <c r="U1595" s="676">
        <v>49201132</v>
      </c>
      <c r="V1595" s="676" t="s">
        <v>986</v>
      </c>
      <c r="W1595" s="676">
        <v>360</v>
      </c>
      <c r="X1595" s="557">
        <v>704</v>
      </c>
      <c r="Y1595" s="679">
        <v>253440</v>
      </c>
      <c r="Z1595" s="443">
        <v>0.53</v>
      </c>
      <c r="AA1595" s="682">
        <f>Y1595*Z1595</f>
        <v>134323.20000000001</v>
      </c>
      <c r="AB1595" s="521"/>
      <c r="AC1595" s="444">
        <v>0</v>
      </c>
      <c r="AD1595" s="676"/>
      <c r="AE1595" s="684"/>
      <c r="AF1595" s="695">
        <f>AA1595+AD1595+AE1595</f>
        <v>134323.20000000001</v>
      </c>
      <c r="AG1595" s="442" t="s">
        <v>1073</v>
      </c>
      <c r="AH1595" s="641"/>
      <c r="AI1595" s="676">
        <v>60</v>
      </c>
      <c r="AJ1595" s="676" t="s">
        <v>1205</v>
      </c>
      <c r="AK1595" s="676" t="s">
        <v>1204</v>
      </c>
      <c r="AL1595" s="696">
        <v>48150</v>
      </c>
      <c r="AM1595" s="442" t="s">
        <v>52</v>
      </c>
      <c r="AN1595" s="676" t="s">
        <v>1076</v>
      </c>
      <c r="AO1595" s="442"/>
      <c r="AP1595" s="676"/>
      <c r="AQ1595" s="676"/>
      <c r="AR1595" s="676" t="s">
        <v>1222</v>
      </c>
      <c r="AS1595" s="545"/>
      <c r="AT1595" s="523"/>
      <c r="AU1595" s="523"/>
      <c r="AV1595" s="533"/>
      <c r="AW1595" s="673">
        <f>U1595</f>
        <v>49201132</v>
      </c>
      <c r="AX1595" s="673" cm="1">
        <f t="array" ref="AX1595">SUM(MID(0&amp;AW1595,LARGE(INDEX(ISNUMBER(--MID(AW1595,ROW($1:$8),1))*ROW($1:$8),),ROW($1:$8))+1,1)*10^ROW($1:$8)/10)</f>
        <v>49201132</v>
      </c>
      <c r="AY1595" s="673" t="str">
        <f>VLOOKUP($AX1595,'Item Master Data'!$A:$F,3,FALSE)</f>
        <v>Q.PEAK DUO BLK G10+</v>
      </c>
      <c r="AZ1595" s="673">
        <f>VLOOKUP($AX1595,'Item Master Data'!$A:$F,6,FALSE)</f>
        <v>360</v>
      </c>
      <c r="BA1595" s="673">
        <f>X1595/BB1595</f>
        <v>22</v>
      </c>
      <c r="BB1595" s="673">
        <f>VLOOKUP(AX1595,'Item Master Data'!$A:$G,7,FALSE)</f>
        <v>32</v>
      </c>
      <c r="BC1595" s="673"/>
      <c r="BD1595" s="673">
        <f>W1595-AZ1595</f>
        <v>0</v>
      </c>
    </row>
    <row r="1596" spans="1:56">
      <c r="A1596" s="562">
        <v>10</v>
      </c>
      <c r="B1596" s="558">
        <v>44574</v>
      </c>
      <c r="C1596" s="558">
        <v>44574</v>
      </c>
      <c r="D1596" s="676" t="s">
        <v>1067</v>
      </c>
      <c r="E1596" s="524"/>
      <c r="F1596" s="676"/>
      <c r="G1596" s="676">
        <v>2022</v>
      </c>
      <c r="H1596" s="676">
        <v>3</v>
      </c>
      <c r="I1596" s="687">
        <v>127507</v>
      </c>
      <c r="J1596" s="677">
        <v>44644</v>
      </c>
      <c r="K1596" s="676" t="s">
        <v>1255</v>
      </c>
      <c r="L1596" s="677" t="s">
        <v>1251</v>
      </c>
      <c r="M1596" s="677">
        <v>44502</v>
      </c>
      <c r="N1596" s="677">
        <v>44599</v>
      </c>
      <c r="O1596" s="677"/>
      <c r="P1596" s="677">
        <v>44630</v>
      </c>
      <c r="Q1596" s="677">
        <v>44644</v>
      </c>
      <c r="R1596" s="677">
        <v>44648</v>
      </c>
      <c r="S1596" s="676" t="s">
        <v>1118</v>
      </c>
      <c r="T1596" s="676">
        <v>60</v>
      </c>
      <c r="U1596" s="676" t="s">
        <v>1256</v>
      </c>
      <c r="V1596" s="676" t="s">
        <v>973</v>
      </c>
      <c r="W1596" s="678">
        <v>400</v>
      </c>
      <c r="X1596" s="551">
        <v>768</v>
      </c>
      <c r="Y1596" s="693">
        <v>307200</v>
      </c>
      <c r="Z1596" s="680">
        <v>0.55000000000000004</v>
      </c>
      <c r="AA1596" s="682">
        <f>Y1596*Z1596</f>
        <v>168960</v>
      </c>
      <c r="AB1596" s="521"/>
      <c r="AC1596" s="444">
        <v>0</v>
      </c>
      <c r="AD1596" s="676"/>
      <c r="AE1596" s="684"/>
      <c r="AF1596" s="695">
        <f>AA1596+AD1596+AE1596</f>
        <v>168960</v>
      </c>
      <c r="AG1596" s="442" t="s">
        <v>1073</v>
      </c>
      <c r="AH1596" s="641">
        <v>0</v>
      </c>
      <c r="AI1596" s="676">
        <v>60</v>
      </c>
      <c r="AJ1596" s="676" t="s">
        <v>1252</v>
      </c>
      <c r="AK1596" s="676" t="s">
        <v>1253</v>
      </c>
      <c r="AL1596" s="696" t="s">
        <v>1254</v>
      </c>
      <c r="AM1596" s="442" t="s">
        <v>52</v>
      </c>
      <c r="AN1596" s="676" t="s">
        <v>50</v>
      </c>
      <c r="AO1596" s="442"/>
      <c r="AP1596" s="676" t="s">
        <v>38</v>
      </c>
      <c r="AQ1596" s="676" t="s">
        <v>1090</v>
      </c>
      <c r="AR1596" s="676" t="s">
        <v>1257</v>
      </c>
      <c r="AS1596" s="545" t="s">
        <v>1157</v>
      </c>
      <c r="AT1596" s="523" t="s">
        <v>1078</v>
      </c>
      <c r="AU1596" s="523" t="s">
        <v>1078</v>
      </c>
      <c r="AV1596" s="533">
        <v>0.52</v>
      </c>
      <c r="AW1596" s="673" t="str">
        <f>U1596</f>
        <v>30390456C</v>
      </c>
      <c r="AX1596" s="673" cm="1">
        <f t="array" ref="AX1596">SUM(MID(0&amp;AW1596,LARGE(INDEX(ISNUMBER(--MID(AW1596,ROW($1:$8),1))*ROW($1:$8),),ROW($1:$8))+1,1)*10^ROW($1:$8)/10)</f>
        <v>30390456</v>
      </c>
      <c r="AY1596" s="673" t="str">
        <f>VLOOKUP($AX1596,'Item Master Data'!$A:$F,3,FALSE)</f>
        <v>Q.PEAK DUO BLK ML G10+</v>
      </c>
      <c r="AZ1596" s="673">
        <f>VLOOKUP($AX1596,'Item Master Data'!$A:$F,6,FALSE)</f>
        <v>400</v>
      </c>
      <c r="BA1596" s="673">
        <f>X1596/BB1596</f>
        <v>24</v>
      </c>
      <c r="BB1596" s="673">
        <f>VLOOKUP(AX1596,'Item Master Data'!$A:$G,7,FALSE)</f>
        <v>32</v>
      </c>
      <c r="BC1596" s="673"/>
      <c r="BD1596" s="673">
        <f>W1596-AZ1596</f>
        <v>0</v>
      </c>
    </row>
    <row r="1597" spans="1:56">
      <c r="A1597" s="562"/>
      <c r="B1597" s="558"/>
      <c r="C1597" s="558"/>
      <c r="D1597" s="676" t="s">
        <v>1067</v>
      </c>
      <c r="E1597" s="524"/>
      <c r="F1597" s="676"/>
      <c r="G1597" s="676">
        <v>2022</v>
      </c>
      <c r="H1597" s="676">
        <v>3</v>
      </c>
      <c r="I1597" s="687">
        <v>127673</v>
      </c>
      <c r="J1597" s="677">
        <v>44642</v>
      </c>
      <c r="K1597" s="676" t="s">
        <v>1258</v>
      </c>
      <c r="L1597" s="677" t="s">
        <v>1251</v>
      </c>
      <c r="M1597" s="677">
        <v>44504</v>
      </c>
      <c r="N1597" s="677">
        <v>44594</v>
      </c>
      <c r="O1597" s="677"/>
      <c r="P1597" s="677">
        <v>44628</v>
      </c>
      <c r="Q1597" s="677">
        <v>44642</v>
      </c>
      <c r="R1597" s="677">
        <v>44643</v>
      </c>
      <c r="S1597" s="676" t="s">
        <v>1118</v>
      </c>
      <c r="T1597" s="676">
        <v>60</v>
      </c>
      <c r="U1597" s="676">
        <v>49201132</v>
      </c>
      <c r="V1597" s="676" t="s">
        <v>986</v>
      </c>
      <c r="W1597" s="678">
        <v>360</v>
      </c>
      <c r="X1597" s="551">
        <v>1664</v>
      </c>
      <c r="Y1597" s="693">
        <v>599040</v>
      </c>
      <c r="Z1597" s="680">
        <v>0.53</v>
      </c>
      <c r="AA1597" s="682">
        <f>Y1597*Z1597</f>
        <v>317491.20000000001</v>
      </c>
      <c r="AB1597" s="521"/>
      <c r="AC1597" s="444">
        <v>0</v>
      </c>
      <c r="AD1597" s="676"/>
      <c r="AE1597" s="684"/>
      <c r="AF1597" s="695">
        <f>AA1597+AD1597+AE1597</f>
        <v>317491.20000000001</v>
      </c>
      <c r="AG1597" s="442" t="s">
        <v>1073</v>
      </c>
      <c r="AH1597" s="641">
        <v>0</v>
      </c>
      <c r="AI1597" s="676">
        <v>60</v>
      </c>
      <c r="AJ1597" s="676" t="s">
        <v>1252</v>
      </c>
      <c r="AK1597" s="676" t="s">
        <v>1253</v>
      </c>
      <c r="AL1597" s="696" t="s">
        <v>1254</v>
      </c>
      <c r="AM1597" s="442" t="s">
        <v>52</v>
      </c>
      <c r="AN1597" s="676" t="s">
        <v>1076</v>
      </c>
      <c r="AO1597" s="442"/>
      <c r="AP1597" s="676"/>
      <c r="AQ1597" s="676" t="s">
        <v>1090</v>
      </c>
      <c r="AR1597" s="676"/>
      <c r="AS1597" s="545" t="s">
        <v>1157</v>
      </c>
      <c r="AT1597" s="523" t="s">
        <v>1078</v>
      </c>
      <c r="AU1597" s="523" t="s">
        <v>1078</v>
      </c>
      <c r="AV1597" s="533"/>
      <c r="AW1597" s="673">
        <f>U1597</f>
        <v>49201132</v>
      </c>
      <c r="AX1597" s="673" cm="1">
        <f t="array" ref="AX1597">SUM(MID(0&amp;AW1597,LARGE(INDEX(ISNUMBER(--MID(AW1597,ROW($1:$8),1))*ROW($1:$8),),ROW($1:$8))+1,1)*10^ROW($1:$8)/10)</f>
        <v>49201132</v>
      </c>
      <c r="AY1597" s="673" t="str">
        <f>VLOOKUP($AX1597,'Item Master Data'!$A:$F,3,FALSE)</f>
        <v>Q.PEAK DUO BLK G10+</v>
      </c>
      <c r="AZ1597" s="673">
        <f>VLOOKUP($AX1597,'Item Master Data'!$A:$F,6,FALSE)</f>
        <v>360</v>
      </c>
      <c r="BA1597" s="673">
        <f>X1597/BB1597</f>
        <v>52</v>
      </c>
      <c r="BB1597" s="673">
        <f>VLOOKUP(AX1597,'Item Master Data'!$A:$G,7,FALSE)</f>
        <v>32</v>
      </c>
      <c r="BC1597" s="673"/>
      <c r="BD1597" s="673">
        <f>W1597-AZ1597</f>
        <v>0</v>
      </c>
    </row>
    <row r="1598" spans="1:56">
      <c r="A1598" s="562"/>
      <c r="B1598" s="558" t="s">
        <v>1217</v>
      </c>
      <c r="C1598" s="558" t="s">
        <v>1217</v>
      </c>
      <c r="D1598" s="676" t="s">
        <v>1067</v>
      </c>
      <c r="E1598" s="535" t="s">
        <v>1249</v>
      </c>
      <c r="F1598" s="676"/>
      <c r="G1598" s="676">
        <v>2022</v>
      </c>
      <c r="H1598" s="734">
        <v>3</v>
      </c>
      <c r="I1598" s="570">
        <v>127804</v>
      </c>
      <c r="J1598" s="750">
        <v>44645</v>
      </c>
      <c r="K1598" s="734" t="s">
        <v>1250</v>
      </c>
      <c r="L1598" s="750" t="s">
        <v>1251</v>
      </c>
      <c r="M1598" s="677">
        <v>44574</v>
      </c>
      <c r="N1598" s="677">
        <v>44621</v>
      </c>
      <c r="O1598" s="677"/>
      <c r="P1598" s="677">
        <v>44630</v>
      </c>
      <c r="Q1598" s="677">
        <v>44645</v>
      </c>
      <c r="R1598" s="677">
        <v>44648</v>
      </c>
      <c r="S1598" s="676" t="s">
        <v>1118</v>
      </c>
      <c r="T1598" s="676">
        <v>72</v>
      </c>
      <c r="U1598" s="676">
        <v>49303156</v>
      </c>
      <c r="V1598" s="676" t="s">
        <v>1072</v>
      </c>
      <c r="W1598" s="678">
        <v>480</v>
      </c>
      <c r="X1598" s="551">
        <v>783</v>
      </c>
      <c r="Y1598" s="693">
        <v>375840</v>
      </c>
      <c r="Z1598" s="443">
        <v>0.48</v>
      </c>
      <c r="AA1598" s="682">
        <f>Y1598*Z1598</f>
        <v>180403.19999999998</v>
      </c>
      <c r="AB1598" s="521"/>
      <c r="AC1598" s="444">
        <v>0</v>
      </c>
      <c r="AD1598" s="676"/>
      <c r="AE1598" s="684"/>
      <c r="AF1598" s="695">
        <f>AA1598+AD1598+AE1598</f>
        <v>180403.19999999998</v>
      </c>
      <c r="AG1598" s="442" t="s">
        <v>1073</v>
      </c>
      <c r="AH1598" s="641">
        <v>0</v>
      </c>
      <c r="AI1598" s="676">
        <v>60</v>
      </c>
      <c r="AJ1598" s="676" t="s">
        <v>1252</v>
      </c>
      <c r="AK1598" s="676" t="s">
        <v>1253</v>
      </c>
      <c r="AL1598" s="696" t="s">
        <v>1254</v>
      </c>
      <c r="AM1598" s="442" t="s">
        <v>52</v>
      </c>
      <c r="AN1598" s="676" t="s">
        <v>1110</v>
      </c>
      <c r="AO1598" s="442"/>
      <c r="AP1598" s="676"/>
      <c r="AQ1598" s="676" t="s">
        <v>1090</v>
      </c>
      <c r="AR1598" s="676"/>
      <c r="AS1598" s="545" t="s">
        <v>1157</v>
      </c>
      <c r="AT1598" s="523" t="s">
        <v>1078</v>
      </c>
      <c r="AU1598" s="523" t="s">
        <v>1078</v>
      </c>
      <c r="AV1598" s="533"/>
      <c r="AW1598" s="673">
        <f>U1598</f>
        <v>49303156</v>
      </c>
      <c r="AX1598" s="673" cm="1">
        <f t="array" ref="AX1598">SUM(MID(0&amp;AW1598,LARGE(INDEX(ISNUMBER(--MID(AW1598,ROW($1:$8),1))*ROW($1:$8),),ROW($1:$8))+1,1)*10^ROW($1:$8)/10)</f>
        <v>49303156</v>
      </c>
      <c r="AY1598" s="673" t="str">
        <f>VLOOKUP($AX1598,'Item Master Data'!$A:$F,3,FALSE)</f>
        <v>Q.PEAK DUO XL G10 BFG</v>
      </c>
      <c r="AZ1598" s="673">
        <f>VLOOKUP($AX1598,'Item Master Data'!$A:$F,6,FALSE)</f>
        <v>480</v>
      </c>
      <c r="BA1598" s="673">
        <f>X1598/BB1598</f>
        <v>27</v>
      </c>
      <c r="BB1598" s="673">
        <f>VLOOKUP(AX1598,'Item Master Data'!$A:$G,7,FALSE)</f>
        <v>29</v>
      </c>
      <c r="BC1598" s="673"/>
      <c r="BD1598" s="673">
        <f>W1598-AZ1598</f>
        <v>0</v>
      </c>
    </row>
    <row r="1599" spans="1:56">
      <c r="A1599" s="562"/>
      <c r="B1599" s="558"/>
      <c r="C1599" s="558"/>
      <c r="D1599" s="676" t="s">
        <v>1067</v>
      </c>
      <c r="E1599" s="524"/>
      <c r="F1599" s="676"/>
      <c r="G1599" s="676">
        <v>2022</v>
      </c>
      <c r="H1599" s="676">
        <v>3</v>
      </c>
      <c r="I1599" s="687">
        <v>127313</v>
      </c>
      <c r="J1599" s="677">
        <v>44630</v>
      </c>
      <c r="K1599" s="676" t="s">
        <v>1288</v>
      </c>
      <c r="L1599" s="677" t="s">
        <v>1283</v>
      </c>
      <c r="M1599" s="677">
        <v>44497</v>
      </c>
      <c r="N1599" s="677">
        <v>44531</v>
      </c>
      <c r="O1599" s="677" t="s">
        <v>1289</v>
      </c>
      <c r="P1599" s="677">
        <v>44596</v>
      </c>
      <c r="Q1599" s="333">
        <v>44630</v>
      </c>
      <c r="R1599" s="333">
        <v>44631</v>
      </c>
      <c r="S1599" s="442" t="s">
        <v>1118</v>
      </c>
      <c r="T1599" s="442">
        <v>60</v>
      </c>
      <c r="U1599" s="676">
        <v>49403140</v>
      </c>
      <c r="V1599" s="676" t="s">
        <v>973</v>
      </c>
      <c r="W1599" s="678">
        <v>400</v>
      </c>
      <c r="X1599" s="551">
        <v>1344</v>
      </c>
      <c r="Y1599" s="693">
        <v>537600</v>
      </c>
      <c r="Z1599" s="443">
        <v>0.55000000000000004</v>
      </c>
      <c r="AA1599" s="682">
        <f>Y1599*Z1599</f>
        <v>295680</v>
      </c>
      <c r="AB1599" s="521"/>
      <c r="AC1599" s="444">
        <v>0</v>
      </c>
      <c r="AD1599" s="676"/>
      <c r="AE1599" s="684"/>
      <c r="AF1599" s="695">
        <f>AA1599+AD1599+AE1599</f>
        <v>295680</v>
      </c>
      <c r="AG1599" s="442" t="s">
        <v>1073</v>
      </c>
      <c r="AH1599" s="641"/>
      <c r="AI1599" s="676">
        <v>60</v>
      </c>
      <c r="AJ1599" s="676" t="s">
        <v>1284</v>
      </c>
      <c r="AK1599" s="676" t="s">
        <v>1285</v>
      </c>
      <c r="AL1599" s="696" t="s">
        <v>1286</v>
      </c>
      <c r="AM1599" s="442" t="s">
        <v>52</v>
      </c>
      <c r="AN1599" s="676" t="s">
        <v>1076</v>
      </c>
      <c r="AO1599" s="442"/>
      <c r="AP1599" s="676"/>
      <c r="AQ1599" s="676"/>
      <c r="AR1599" s="676"/>
      <c r="AS1599" s="545"/>
      <c r="AT1599" s="523"/>
      <c r="AU1599" s="523"/>
      <c r="AV1599" s="533"/>
      <c r="AW1599" s="673">
        <f>U1599</f>
        <v>49403140</v>
      </c>
      <c r="AX1599" s="673" cm="1">
        <f t="array" ref="AX1599">SUM(MID(0&amp;AW1599,LARGE(INDEX(ISNUMBER(--MID(AW1599,ROW($1:$8),1))*ROW($1:$8),),ROW($1:$8))+1,1)*10^ROW($1:$8)/10)</f>
        <v>49403140</v>
      </c>
      <c r="AY1599" s="673" t="str">
        <f>VLOOKUP($AX1599,'Item Master Data'!$A:$F,3,FALSE)</f>
        <v>Q.PEAK DUO BLK ML G10+</v>
      </c>
      <c r="AZ1599" s="673">
        <f>VLOOKUP($AX1599,'Item Master Data'!$A:$F,6,FALSE)</f>
        <v>400</v>
      </c>
      <c r="BA1599" s="673">
        <f>X1599/BB1599</f>
        <v>42</v>
      </c>
      <c r="BB1599" s="673">
        <f>VLOOKUP(AX1599,'Item Master Data'!$A:$G,7,FALSE)</f>
        <v>32</v>
      </c>
      <c r="BC1599" s="673"/>
      <c r="BD1599" s="673">
        <f>W1599-AZ1599</f>
        <v>0</v>
      </c>
    </row>
    <row r="1600" spans="1:56">
      <c r="A1600" s="562"/>
      <c r="B1600" s="558"/>
      <c r="C1600" s="558"/>
      <c r="D1600" s="676" t="s">
        <v>1067</v>
      </c>
      <c r="E1600" s="535"/>
      <c r="F1600" s="676"/>
      <c r="G1600" s="676">
        <v>2022</v>
      </c>
      <c r="H1600" s="676">
        <v>3</v>
      </c>
      <c r="I1600" s="687">
        <v>127805</v>
      </c>
      <c r="J1600" s="677">
        <v>44651</v>
      </c>
      <c r="K1600" s="676" t="s">
        <v>1282</v>
      </c>
      <c r="L1600" s="677" t="s">
        <v>1283</v>
      </c>
      <c r="M1600" s="677">
        <v>44497</v>
      </c>
      <c r="N1600" s="677">
        <v>44594</v>
      </c>
      <c r="O1600" s="677"/>
      <c r="P1600" s="677">
        <v>44629</v>
      </c>
      <c r="Q1600" s="677">
        <v>44651</v>
      </c>
      <c r="R1600" s="677">
        <v>44653</v>
      </c>
      <c r="S1600" s="676" t="s">
        <v>1118</v>
      </c>
      <c r="T1600" s="676">
        <v>60</v>
      </c>
      <c r="U1600" s="676">
        <v>49201132</v>
      </c>
      <c r="V1600" s="676" t="s">
        <v>986</v>
      </c>
      <c r="W1600" s="678">
        <v>360</v>
      </c>
      <c r="X1600" s="551">
        <v>1472</v>
      </c>
      <c r="Y1600" s="693">
        <v>529920</v>
      </c>
      <c r="Z1600" s="443">
        <v>0.53</v>
      </c>
      <c r="AA1600" s="682">
        <f>Y1600*Z1600</f>
        <v>280857.60000000003</v>
      </c>
      <c r="AB1600" s="521"/>
      <c r="AC1600" s="444">
        <v>0</v>
      </c>
      <c r="AD1600" s="676"/>
      <c r="AE1600" s="684"/>
      <c r="AF1600" s="695">
        <f>AA1600+AD1600+AE1600</f>
        <v>280857.60000000003</v>
      </c>
      <c r="AG1600" s="442" t="s">
        <v>1073</v>
      </c>
      <c r="AH1600" s="641"/>
      <c r="AI1600" s="676">
        <v>60</v>
      </c>
      <c r="AJ1600" s="676" t="s">
        <v>1284</v>
      </c>
      <c r="AK1600" s="676" t="s">
        <v>1285</v>
      </c>
      <c r="AL1600" s="696" t="s">
        <v>1286</v>
      </c>
      <c r="AM1600" s="442" t="s">
        <v>52</v>
      </c>
      <c r="AN1600" s="676" t="s">
        <v>1076</v>
      </c>
      <c r="AO1600" s="442"/>
      <c r="AP1600" s="676"/>
      <c r="AQ1600" s="676"/>
      <c r="AR1600" s="676"/>
      <c r="AS1600" s="545"/>
      <c r="AT1600" s="523"/>
      <c r="AU1600" s="523"/>
      <c r="AV1600" s="533"/>
      <c r="AW1600" s="673">
        <f>U1600</f>
        <v>49201132</v>
      </c>
      <c r="AX1600" s="673" cm="1">
        <f t="array" ref="AX1600">SUM(MID(0&amp;AW1600,LARGE(INDEX(ISNUMBER(--MID(AW1600,ROW($1:$8),1))*ROW($1:$8),),ROW($1:$8))+1,1)*10^ROW($1:$8)/10)</f>
        <v>49201132</v>
      </c>
      <c r="AY1600" s="673" t="str">
        <f>VLOOKUP($AX1600,'Item Master Data'!$A:$F,3,FALSE)</f>
        <v>Q.PEAK DUO BLK G10+</v>
      </c>
      <c r="AZ1600" s="673">
        <f>VLOOKUP($AX1600,'Item Master Data'!$A:$F,6,FALSE)</f>
        <v>360</v>
      </c>
      <c r="BA1600" s="673">
        <f>X1600/BB1600</f>
        <v>46</v>
      </c>
      <c r="BB1600" s="673">
        <f>VLOOKUP(AX1600,'Item Master Data'!$A:$G,7,FALSE)</f>
        <v>32</v>
      </c>
      <c r="BC1600" s="673"/>
      <c r="BD1600" s="673">
        <f>W1600-AZ1600</f>
        <v>0</v>
      </c>
    </row>
    <row r="1601" spans="1:56">
      <c r="A1601" s="562"/>
      <c r="B1601" s="558"/>
      <c r="C1601" s="558"/>
      <c r="D1601" s="676" t="s">
        <v>1067</v>
      </c>
      <c r="E1601" s="535" t="s">
        <v>1287</v>
      </c>
      <c r="F1601" s="676"/>
      <c r="G1601" s="676">
        <v>2022</v>
      </c>
      <c r="H1601" s="734">
        <v>3</v>
      </c>
      <c r="I1601" s="570">
        <v>127858</v>
      </c>
      <c r="J1601" s="750">
        <v>44651</v>
      </c>
      <c r="K1601" s="734" t="s">
        <v>1282</v>
      </c>
      <c r="L1601" s="750" t="s">
        <v>1283</v>
      </c>
      <c r="M1601" s="677">
        <v>44497</v>
      </c>
      <c r="N1601" s="677">
        <v>44594</v>
      </c>
      <c r="O1601" s="677"/>
      <c r="P1601" s="677">
        <v>44629</v>
      </c>
      <c r="Q1601" s="677">
        <v>44651</v>
      </c>
      <c r="R1601" s="677">
        <v>44653</v>
      </c>
      <c r="S1601" s="676" t="s">
        <v>1118</v>
      </c>
      <c r="T1601" s="676">
        <v>60</v>
      </c>
      <c r="U1601" s="676">
        <v>49201132</v>
      </c>
      <c r="V1601" s="676" t="s">
        <v>986</v>
      </c>
      <c r="W1601" s="678">
        <v>360</v>
      </c>
      <c r="X1601" s="551">
        <v>192</v>
      </c>
      <c r="Y1601" s="693">
        <v>69120</v>
      </c>
      <c r="Z1601" s="680">
        <v>0.53</v>
      </c>
      <c r="AA1601" s="682">
        <f>Y1601*Z1601</f>
        <v>36633.599999999999</v>
      </c>
      <c r="AB1601" s="521"/>
      <c r="AC1601" s="444">
        <v>0</v>
      </c>
      <c r="AD1601" s="676"/>
      <c r="AE1601" s="684"/>
      <c r="AF1601" s="695">
        <f>AA1601+AD1601+AE1601</f>
        <v>36633.599999999999</v>
      </c>
      <c r="AG1601" s="676" t="s">
        <v>1073</v>
      </c>
      <c r="AH1601" s="641"/>
      <c r="AI1601" s="676">
        <v>60</v>
      </c>
      <c r="AJ1601" s="676" t="s">
        <v>1284</v>
      </c>
      <c r="AK1601" s="676" t="s">
        <v>1285</v>
      </c>
      <c r="AL1601" s="696" t="s">
        <v>1286</v>
      </c>
      <c r="AM1601" s="676" t="s">
        <v>52</v>
      </c>
      <c r="AN1601" s="676" t="s">
        <v>1076</v>
      </c>
      <c r="AO1601" s="442"/>
      <c r="AP1601" s="676"/>
      <c r="AQ1601" s="676"/>
      <c r="AR1601" s="676"/>
      <c r="AS1601" s="545"/>
      <c r="AT1601" s="523"/>
      <c r="AU1601" s="523"/>
      <c r="AV1601" s="533"/>
      <c r="AW1601" s="673">
        <f>U1601</f>
        <v>49201132</v>
      </c>
      <c r="AX1601" s="673" cm="1">
        <f t="array" ref="AX1601">SUM(MID(0&amp;AW1601,LARGE(INDEX(ISNUMBER(--MID(AW1601,ROW($1:$8),1))*ROW($1:$8),),ROW($1:$8))+1,1)*10^ROW($1:$8)/10)</f>
        <v>49201132</v>
      </c>
      <c r="AY1601" s="673" t="str">
        <f>VLOOKUP($AX1601,'Item Master Data'!$A:$F,3,FALSE)</f>
        <v>Q.PEAK DUO BLK G10+</v>
      </c>
      <c r="AZ1601" s="673">
        <f>VLOOKUP($AX1601,'Item Master Data'!$A:$F,6,FALSE)</f>
        <v>360</v>
      </c>
      <c r="BA1601" s="673">
        <f>X1601/BB1601</f>
        <v>6</v>
      </c>
      <c r="BB1601" s="673">
        <f>VLOOKUP(AX1601,'Item Master Data'!$A:$G,7,FALSE)</f>
        <v>32</v>
      </c>
      <c r="BC1601" s="673"/>
      <c r="BD1601" s="673">
        <f>W1601-AZ1601</f>
        <v>0</v>
      </c>
    </row>
    <row r="1602" spans="1:56">
      <c r="A1602" s="562">
        <v>10</v>
      </c>
      <c r="B1602" s="558"/>
      <c r="C1602" s="558"/>
      <c r="D1602" s="676" t="s">
        <v>1067</v>
      </c>
      <c r="E1602" s="535"/>
      <c r="F1602" s="676"/>
      <c r="G1602" s="676">
        <v>2022</v>
      </c>
      <c r="H1602" s="676">
        <v>3</v>
      </c>
      <c r="I1602" s="687">
        <v>127508</v>
      </c>
      <c r="J1602" s="677">
        <v>44644</v>
      </c>
      <c r="K1602" s="676" t="s">
        <v>1322</v>
      </c>
      <c r="L1602" s="677" t="s">
        <v>1323</v>
      </c>
      <c r="M1602" s="677">
        <v>44496</v>
      </c>
      <c r="N1602" s="677">
        <v>44621</v>
      </c>
      <c r="O1602" s="677"/>
      <c r="P1602" s="677">
        <v>44630</v>
      </c>
      <c r="Q1602" s="677">
        <v>44644</v>
      </c>
      <c r="R1602" s="677">
        <v>44648</v>
      </c>
      <c r="S1602" s="676" t="s">
        <v>1118</v>
      </c>
      <c r="T1602" s="676">
        <v>60</v>
      </c>
      <c r="U1602" s="676" t="s">
        <v>1256</v>
      </c>
      <c r="V1602" s="676" t="s">
        <v>973</v>
      </c>
      <c r="W1602" s="678">
        <v>400</v>
      </c>
      <c r="X1602" s="551">
        <v>768</v>
      </c>
      <c r="Y1602" s="693">
        <v>307200</v>
      </c>
      <c r="Z1602" s="680">
        <v>0.55000000000000004</v>
      </c>
      <c r="AA1602" s="682">
        <f>Y1602*Z1602</f>
        <v>168960</v>
      </c>
      <c r="AB1602" s="521"/>
      <c r="AC1602" s="444">
        <v>0</v>
      </c>
      <c r="AD1602" s="676"/>
      <c r="AE1602" s="684"/>
      <c r="AF1602" s="695">
        <f>AA1602+AD1602+AE1602</f>
        <v>168960</v>
      </c>
      <c r="AG1602" s="676" t="s">
        <v>1073</v>
      </c>
      <c r="AH1602" s="641"/>
      <c r="AI1602" s="676">
        <v>60</v>
      </c>
      <c r="AJ1602" s="676" t="s">
        <v>1324</v>
      </c>
      <c r="AK1602" s="676" t="s">
        <v>1129</v>
      </c>
      <c r="AL1602" s="696" t="s">
        <v>1325</v>
      </c>
      <c r="AM1602" s="676" t="s">
        <v>52</v>
      </c>
      <c r="AN1602" s="676" t="s">
        <v>50</v>
      </c>
      <c r="AO1602" s="442"/>
      <c r="AP1602" s="676" t="s">
        <v>38</v>
      </c>
      <c r="AQ1602" s="676" t="s">
        <v>37</v>
      </c>
      <c r="AR1602" s="676"/>
      <c r="AS1602" s="545" t="s">
        <v>1078</v>
      </c>
      <c r="AT1602" s="523"/>
      <c r="AU1602" s="523"/>
      <c r="AV1602" s="533"/>
      <c r="AW1602" s="673" t="str">
        <f>U1602</f>
        <v>30390456C</v>
      </c>
      <c r="AX1602" s="673" cm="1">
        <f t="array" ref="AX1602">SUM(MID(0&amp;AW1602,LARGE(INDEX(ISNUMBER(--MID(AW1602,ROW($1:$8),1))*ROW($1:$8),),ROW($1:$8))+1,1)*10^ROW($1:$8)/10)</f>
        <v>30390456</v>
      </c>
      <c r="AY1602" s="673" t="str">
        <f>VLOOKUP($AX1602,'Item Master Data'!$A:$F,3,FALSE)</f>
        <v>Q.PEAK DUO BLK ML G10+</v>
      </c>
      <c r="AZ1602" s="673">
        <f>VLOOKUP($AX1602,'Item Master Data'!$A:$F,6,FALSE)</f>
        <v>400</v>
      </c>
      <c r="BA1602" s="673">
        <f>X1602/BB1602</f>
        <v>24</v>
      </c>
      <c r="BB1602" s="673">
        <f>VLOOKUP(AX1602,'Item Master Data'!$A:$G,7,FALSE)</f>
        <v>32</v>
      </c>
      <c r="BC1602" s="673"/>
      <c r="BD1602" s="673">
        <f>W1602-AZ1602</f>
        <v>0</v>
      </c>
    </row>
    <row r="1603" spans="1:56">
      <c r="A1603" s="562">
        <v>10</v>
      </c>
      <c r="B1603" s="558"/>
      <c r="C1603" s="558"/>
      <c r="D1603" s="676" t="s">
        <v>1067</v>
      </c>
      <c r="E1603" s="535"/>
      <c r="F1603" s="442"/>
      <c r="G1603" s="676">
        <v>2022</v>
      </c>
      <c r="H1603" s="676">
        <v>3</v>
      </c>
      <c r="I1603" s="687">
        <v>127611</v>
      </c>
      <c r="J1603" s="677">
        <v>44648</v>
      </c>
      <c r="K1603" s="676" t="s">
        <v>1329</v>
      </c>
      <c r="L1603" s="677" t="s">
        <v>1323</v>
      </c>
      <c r="M1603" s="677">
        <v>44501</v>
      </c>
      <c r="N1603" s="677">
        <v>44621</v>
      </c>
      <c r="O1603" s="677"/>
      <c r="P1603" s="677">
        <v>44630</v>
      </c>
      <c r="Q1603" s="677">
        <v>44648</v>
      </c>
      <c r="R1603" s="677">
        <v>44652</v>
      </c>
      <c r="S1603" s="676" t="s">
        <v>1118</v>
      </c>
      <c r="T1603" s="676">
        <v>60</v>
      </c>
      <c r="U1603" s="676" t="s">
        <v>1290</v>
      </c>
      <c r="V1603" s="676" t="s">
        <v>973</v>
      </c>
      <c r="W1603" s="678">
        <v>400</v>
      </c>
      <c r="X1603" s="551">
        <v>768</v>
      </c>
      <c r="Y1603" s="693">
        <v>307200</v>
      </c>
      <c r="Z1603" s="443">
        <v>0.55000000000000004</v>
      </c>
      <c r="AA1603" s="682">
        <f>Y1603*Z1603</f>
        <v>168960</v>
      </c>
      <c r="AB1603" s="521"/>
      <c r="AC1603" s="683">
        <v>0</v>
      </c>
      <c r="AD1603" s="676"/>
      <c r="AE1603" s="441"/>
      <c r="AF1603" s="695">
        <f>AA1603+AD1603+AE1603</f>
        <v>168960</v>
      </c>
      <c r="AG1603" s="676" t="s">
        <v>1073</v>
      </c>
      <c r="AH1603" s="641"/>
      <c r="AI1603" s="676">
        <v>60</v>
      </c>
      <c r="AJ1603" s="676" t="s">
        <v>1324</v>
      </c>
      <c r="AK1603" s="676" t="s">
        <v>1129</v>
      </c>
      <c r="AL1603" s="696" t="s">
        <v>1325</v>
      </c>
      <c r="AM1603" s="676" t="s">
        <v>52</v>
      </c>
      <c r="AN1603" s="676" t="s">
        <v>50</v>
      </c>
      <c r="AO1603" s="442"/>
      <c r="AP1603" s="676" t="s">
        <v>38</v>
      </c>
      <c r="AQ1603" s="676" t="s">
        <v>37</v>
      </c>
      <c r="AR1603" s="676"/>
      <c r="AS1603" s="545" t="s">
        <v>1078</v>
      </c>
      <c r="AT1603" s="523"/>
      <c r="AU1603" s="523"/>
      <c r="AV1603" s="533"/>
      <c r="AW1603" s="673" t="str">
        <f>U1603</f>
        <v>30390456H</v>
      </c>
      <c r="AX1603" s="673" cm="1">
        <f t="array" ref="AX1603">SUM(MID(0&amp;AW1603,LARGE(INDEX(ISNUMBER(--MID(AW1603,ROW($1:$8),1))*ROW($1:$8),),ROW($1:$8))+1,1)*10^ROW($1:$8)/10)</f>
        <v>30390456</v>
      </c>
      <c r="AY1603" s="673" t="str">
        <f>VLOOKUP($AX1603,'Item Master Data'!$A:$F,3,FALSE)</f>
        <v>Q.PEAK DUO BLK ML G10+</v>
      </c>
      <c r="AZ1603" s="673">
        <f>VLOOKUP($AX1603,'Item Master Data'!$A:$F,6,FALSE)</f>
        <v>400</v>
      </c>
      <c r="BA1603" s="673">
        <f>X1603/BB1603</f>
        <v>24</v>
      </c>
      <c r="BB1603" s="673">
        <f>VLOOKUP(AX1603,'Item Master Data'!$A:$G,7,FALSE)</f>
        <v>32</v>
      </c>
      <c r="BC1603" s="673"/>
      <c r="BD1603" s="673">
        <f>W1603-AZ1603</f>
        <v>0</v>
      </c>
    </row>
    <row r="1604" spans="1:56">
      <c r="A1604" s="562"/>
      <c r="B1604" s="558"/>
      <c r="C1604" s="558"/>
      <c r="D1604" s="676" t="s">
        <v>1067</v>
      </c>
      <c r="E1604" s="535"/>
      <c r="F1604" s="676">
        <v>4</v>
      </c>
      <c r="G1604" s="676">
        <v>2022</v>
      </c>
      <c r="H1604" s="442">
        <v>3</v>
      </c>
      <c r="I1604" s="687">
        <v>127674</v>
      </c>
      <c r="J1604" s="677">
        <v>44650</v>
      </c>
      <c r="K1604" s="676" t="s">
        <v>1327</v>
      </c>
      <c r="L1604" s="677" t="s">
        <v>1323</v>
      </c>
      <c r="M1604" s="677">
        <v>44502</v>
      </c>
      <c r="N1604" s="677">
        <v>44564</v>
      </c>
      <c r="O1604" s="677"/>
      <c r="P1604" s="333">
        <v>44644</v>
      </c>
      <c r="Q1604" s="333">
        <v>44650</v>
      </c>
      <c r="R1604" s="333">
        <v>44652</v>
      </c>
      <c r="S1604" s="442" t="s">
        <v>1118</v>
      </c>
      <c r="T1604" s="442">
        <v>60</v>
      </c>
      <c r="U1604" s="676">
        <v>49203132</v>
      </c>
      <c r="V1604" s="676" t="s">
        <v>986</v>
      </c>
      <c r="W1604" s="678">
        <v>360</v>
      </c>
      <c r="X1604" s="551">
        <v>832</v>
      </c>
      <c r="Y1604" s="693">
        <v>299520</v>
      </c>
      <c r="Z1604" s="443">
        <v>0.53</v>
      </c>
      <c r="AA1604" s="682">
        <f>Y1604*Z1604</f>
        <v>158745.60000000001</v>
      </c>
      <c r="AB1604" s="521"/>
      <c r="AC1604" s="683">
        <v>0</v>
      </c>
      <c r="AD1604" s="676"/>
      <c r="AE1604" s="684"/>
      <c r="AF1604" s="695">
        <f>AA1604+AD1604+AE1604</f>
        <v>158745.60000000001</v>
      </c>
      <c r="AG1604" s="676" t="s">
        <v>1073</v>
      </c>
      <c r="AH1604" s="641"/>
      <c r="AI1604" s="676">
        <v>60</v>
      </c>
      <c r="AJ1604" s="676" t="s">
        <v>1324</v>
      </c>
      <c r="AK1604" s="676" t="s">
        <v>1129</v>
      </c>
      <c r="AL1604" s="696">
        <v>55421</v>
      </c>
      <c r="AM1604" s="676" t="s">
        <v>52</v>
      </c>
      <c r="AN1604" s="676" t="s">
        <v>1076</v>
      </c>
      <c r="AO1604" s="442"/>
      <c r="AP1604" s="676"/>
      <c r="AQ1604" s="676"/>
      <c r="AR1604" s="676" t="s">
        <v>1328</v>
      </c>
      <c r="AS1604" s="545"/>
      <c r="AT1604" s="523"/>
      <c r="AU1604" s="523"/>
      <c r="AV1604" s="533"/>
      <c r="AW1604" s="673">
        <f>U1604</f>
        <v>49203132</v>
      </c>
      <c r="AX1604" s="673" cm="1">
        <f t="array" ref="AX1604">SUM(MID(0&amp;AW1604,LARGE(INDEX(ISNUMBER(--MID(AW1604,ROW($1:$8),1))*ROW($1:$8),),ROW($1:$8))+1,1)*10^ROW($1:$8)/10)</f>
        <v>49203132</v>
      </c>
      <c r="AY1604" s="673" t="str">
        <f>VLOOKUP($AX1604,'Item Master Data'!$A:$F,3,FALSE)</f>
        <v>Q.PEAK DUO BLK G10+</v>
      </c>
      <c r="AZ1604" s="673">
        <f>VLOOKUP($AX1604,'Item Master Data'!$A:$F,6,FALSE)</f>
        <v>360</v>
      </c>
      <c r="BA1604" s="673">
        <f>X1604/BB1604</f>
        <v>26</v>
      </c>
      <c r="BB1604" s="673">
        <f>VLOOKUP(AX1604,'Item Master Data'!$A:$G,7,FALSE)</f>
        <v>32</v>
      </c>
      <c r="BC1604" s="673"/>
      <c r="BD1604" s="673">
        <f>W1604-AZ1604</f>
        <v>0</v>
      </c>
    </row>
    <row r="1605" spans="1:56">
      <c r="A1605" s="562"/>
      <c r="B1605" s="558"/>
      <c r="C1605" s="558"/>
      <c r="D1605" s="676" t="s">
        <v>1067</v>
      </c>
      <c r="E1605" s="524"/>
      <c r="F1605" s="676" t="s">
        <v>87</v>
      </c>
      <c r="G1605" s="676">
        <v>2022</v>
      </c>
      <c r="H1605" s="442">
        <v>3</v>
      </c>
      <c r="I1605" s="687">
        <v>127212</v>
      </c>
      <c r="J1605" s="677">
        <v>44622</v>
      </c>
      <c r="K1605" s="676" t="s">
        <v>1357</v>
      </c>
      <c r="L1605" s="677" t="s">
        <v>1352</v>
      </c>
      <c r="M1605" s="677">
        <v>44509</v>
      </c>
      <c r="N1605" s="677">
        <v>44564</v>
      </c>
      <c r="O1605" s="677"/>
      <c r="P1605" s="333">
        <v>44617</v>
      </c>
      <c r="Q1605" s="333">
        <v>44622</v>
      </c>
      <c r="R1605" s="333">
        <v>44624</v>
      </c>
      <c r="S1605" s="442" t="s">
        <v>1106</v>
      </c>
      <c r="T1605" s="442">
        <v>72</v>
      </c>
      <c r="U1605" s="676">
        <v>49301156</v>
      </c>
      <c r="V1605" s="442" t="s">
        <v>1002</v>
      </c>
      <c r="W1605" s="678">
        <v>480</v>
      </c>
      <c r="X1605" s="551">
        <v>2262</v>
      </c>
      <c r="Y1605" s="693">
        <v>1085760</v>
      </c>
      <c r="Z1605" s="443">
        <v>0.47</v>
      </c>
      <c r="AA1605" s="682">
        <f>Y1605*Z1605</f>
        <v>510307.19999999995</v>
      </c>
      <c r="AB1605" s="521"/>
      <c r="AC1605" s="683">
        <v>0</v>
      </c>
      <c r="AD1605" s="676"/>
      <c r="AE1605" s="684"/>
      <c r="AF1605" s="695">
        <f>AA1605+AD1605+AE1605</f>
        <v>510307.19999999995</v>
      </c>
      <c r="AG1605" s="676" t="s">
        <v>1073</v>
      </c>
      <c r="AH1605" s="641"/>
      <c r="AI1605" s="676">
        <v>60</v>
      </c>
      <c r="AJ1605" s="676" t="s">
        <v>1358</v>
      </c>
      <c r="AK1605" s="676" t="s">
        <v>1359</v>
      </c>
      <c r="AL1605" s="696">
        <v>18301</v>
      </c>
      <c r="AM1605" s="676" t="s">
        <v>52</v>
      </c>
      <c r="AN1605" s="676" t="s">
        <v>1076</v>
      </c>
      <c r="AO1605" s="442"/>
      <c r="AP1605" s="676"/>
      <c r="AQ1605" s="676" t="s">
        <v>37</v>
      </c>
      <c r="AR1605" s="676"/>
      <c r="AS1605" s="545" t="s">
        <v>1077</v>
      </c>
      <c r="AT1605" s="523"/>
      <c r="AU1605" s="523"/>
      <c r="AV1605" s="533"/>
      <c r="AW1605" s="673">
        <f>U1605</f>
        <v>49301156</v>
      </c>
      <c r="AX1605" s="673" cm="1">
        <f t="array" ref="AX1605">SUM(MID(0&amp;AW1605,LARGE(INDEX(ISNUMBER(--MID(AW1605,ROW($1:$8),1))*ROW($1:$8),),ROW($1:$8))+1,1)*10^ROW($1:$8)/10)</f>
        <v>49301156</v>
      </c>
      <c r="AY1605" s="673" t="str">
        <f>VLOOKUP($AX1605,'Item Master Data'!$A:$F,3,FALSE)</f>
        <v>Q.PEAK DUO XL G10</v>
      </c>
      <c r="AZ1605" s="673">
        <f>VLOOKUP($AX1605,'Item Master Data'!$A:$F,6,FALSE)</f>
        <v>480</v>
      </c>
      <c r="BA1605" s="673">
        <f>X1605/BB1605</f>
        <v>78</v>
      </c>
      <c r="BB1605" s="673">
        <f>VLOOKUP(AX1605,'Item Master Data'!$A:$G,7,FALSE)</f>
        <v>29</v>
      </c>
      <c r="BC1605" s="673"/>
      <c r="BD1605" s="673">
        <f>W1605-AZ1605</f>
        <v>0</v>
      </c>
    </row>
    <row r="1606" spans="1:56">
      <c r="A1606" s="562"/>
      <c r="B1606" s="558"/>
      <c r="C1606" s="558"/>
      <c r="D1606" s="676" t="s">
        <v>1067</v>
      </c>
      <c r="E1606" s="524"/>
      <c r="F1606" s="442" t="s">
        <v>87</v>
      </c>
      <c r="G1606" s="676">
        <v>2022</v>
      </c>
      <c r="H1606" s="442">
        <v>3</v>
      </c>
      <c r="I1606" s="687">
        <v>127891</v>
      </c>
      <c r="J1606" s="677">
        <v>44649</v>
      </c>
      <c r="K1606" s="676" t="s">
        <v>1351</v>
      </c>
      <c r="L1606" s="677" t="s">
        <v>1352</v>
      </c>
      <c r="M1606" s="677">
        <v>44602</v>
      </c>
      <c r="N1606" s="677">
        <v>44651</v>
      </c>
      <c r="O1606" s="677"/>
      <c r="P1606" s="333">
        <v>44617</v>
      </c>
      <c r="Q1606" s="333">
        <v>44649</v>
      </c>
      <c r="R1606" s="333">
        <v>44651</v>
      </c>
      <c r="S1606" s="442" t="s">
        <v>1106</v>
      </c>
      <c r="T1606" s="442">
        <v>72</v>
      </c>
      <c r="U1606" s="442">
        <v>30368359</v>
      </c>
      <c r="V1606" s="442" t="s">
        <v>1353</v>
      </c>
      <c r="W1606" s="678">
        <v>415</v>
      </c>
      <c r="X1606" s="551">
        <v>435</v>
      </c>
      <c r="Y1606" s="693">
        <v>180525</v>
      </c>
      <c r="Z1606" s="443">
        <v>0.44</v>
      </c>
      <c r="AA1606" s="682">
        <f>Y1606*Z1606</f>
        <v>79431</v>
      </c>
      <c r="AB1606" s="521"/>
      <c r="AC1606" s="683">
        <v>0</v>
      </c>
      <c r="AD1606" s="676"/>
      <c r="AE1606" s="441"/>
      <c r="AF1606" s="695">
        <f>AA1606+AD1606+AE1606</f>
        <v>79431</v>
      </c>
      <c r="AG1606" s="676" t="s">
        <v>1073</v>
      </c>
      <c r="AH1606" s="641"/>
      <c r="AI1606" s="676">
        <v>60</v>
      </c>
      <c r="AJ1606" s="676" t="s">
        <v>1354</v>
      </c>
      <c r="AK1606" s="676" t="s">
        <v>1089</v>
      </c>
      <c r="AL1606" s="696">
        <v>8110</v>
      </c>
      <c r="AM1606" s="676" t="s">
        <v>52</v>
      </c>
      <c r="AN1606" s="676" t="s">
        <v>1355</v>
      </c>
      <c r="AO1606" s="442"/>
      <c r="AP1606" s="676"/>
      <c r="AQ1606" s="676" t="s">
        <v>37</v>
      </c>
      <c r="AR1606" s="676"/>
      <c r="AS1606" s="545" t="s">
        <v>1077</v>
      </c>
      <c r="AT1606" s="523"/>
      <c r="AU1606" s="523"/>
      <c r="AV1606" s="533"/>
      <c r="AW1606" s="673">
        <f>U1606</f>
        <v>30368359</v>
      </c>
      <c r="AX1606" s="673" cm="1">
        <f t="array" ref="AX1606">SUM(MID(0&amp;AW1606,LARGE(INDEX(ISNUMBER(--MID(AW1606,ROW($1:$8),1))*ROW($1:$8),),ROW($1:$8))+1,1)*10^ROW($1:$8)/10)</f>
        <v>30368359</v>
      </c>
      <c r="AY1606" s="673" t="str">
        <f>VLOOKUP($AX1606,'Item Master Data'!$A:$F,3,FALSE)</f>
        <v>Q.PEAK DUO L G8 BGT</v>
      </c>
      <c r="AZ1606" s="673">
        <f>VLOOKUP($AX1606,'Item Master Data'!$A:$F,6,FALSE)</f>
        <v>415</v>
      </c>
      <c r="BA1606" s="673">
        <f>X1606/BB1606</f>
        <v>15</v>
      </c>
      <c r="BB1606" s="673">
        <f>VLOOKUP(AX1606,'Item Master Data'!$A:$G,7,FALSE)</f>
        <v>29</v>
      </c>
      <c r="BC1606" s="673"/>
      <c r="BD1606" s="673">
        <f>W1606-AZ1606</f>
        <v>0</v>
      </c>
    </row>
    <row r="1607" spans="1:56">
      <c r="A1607" s="562"/>
      <c r="B1607" s="558"/>
      <c r="C1607" s="558"/>
      <c r="D1607" s="676" t="s">
        <v>1067</v>
      </c>
      <c r="E1607" s="524"/>
      <c r="F1607" s="442" t="s">
        <v>87</v>
      </c>
      <c r="G1607" s="676">
        <v>2022</v>
      </c>
      <c r="H1607" s="676">
        <v>3</v>
      </c>
      <c r="I1607" s="687">
        <v>127891</v>
      </c>
      <c r="J1607" s="677">
        <v>44649</v>
      </c>
      <c r="K1607" s="676" t="s">
        <v>1351</v>
      </c>
      <c r="L1607" s="677" t="s">
        <v>1352</v>
      </c>
      <c r="M1607" s="677">
        <v>44602</v>
      </c>
      <c r="N1607" s="677">
        <v>44651</v>
      </c>
      <c r="O1607" s="677"/>
      <c r="P1607" s="333">
        <v>44617</v>
      </c>
      <c r="Q1607" s="333">
        <v>44649</v>
      </c>
      <c r="R1607" s="333">
        <v>44651</v>
      </c>
      <c r="S1607" s="442" t="s">
        <v>1106</v>
      </c>
      <c r="T1607" s="442">
        <v>72</v>
      </c>
      <c r="U1607" s="442">
        <v>30368360</v>
      </c>
      <c r="V1607" s="442" t="s">
        <v>1353</v>
      </c>
      <c r="W1607" s="678">
        <v>420</v>
      </c>
      <c r="X1607" s="551">
        <v>406</v>
      </c>
      <c r="Y1607" s="693">
        <v>170520</v>
      </c>
      <c r="Z1607" s="443">
        <v>0.44</v>
      </c>
      <c r="AA1607" s="682">
        <f>Y1607*Z1607</f>
        <v>75028.800000000003</v>
      </c>
      <c r="AB1607" s="521"/>
      <c r="AC1607" s="683">
        <v>0</v>
      </c>
      <c r="AD1607" s="676"/>
      <c r="AE1607" s="441"/>
      <c r="AF1607" s="695">
        <f>AA1607+AD1607+AE1607</f>
        <v>75028.800000000003</v>
      </c>
      <c r="AG1607" s="676" t="s">
        <v>1073</v>
      </c>
      <c r="AH1607" s="641"/>
      <c r="AI1607" s="676">
        <v>60</v>
      </c>
      <c r="AJ1607" s="676" t="s">
        <v>1354</v>
      </c>
      <c r="AK1607" s="676" t="s">
        <v>1089</v>
      </c>
      <c r="AL1607" s="696">
        <v>8110</v>
      </c>
      <c r="AM1607" s="676" t="s">
        <v>52</v>
      </c>
      <c r="AN1607" s="676" t="s">
        <v>1355</v>
      </c>
      <c r="AO1607" s="442"/>
      <c r="AP1607" s="676"/>
      <c r="AQ1607" s="676" t="s">
        <v>37</v>
      </c>
      <c r="AR1607" s="676"/>
      <c r="AS1607" s="545" t="s">
        <v>1077</v>
      </c>
      <c r="AT1607" s="523"/>
      <c r="AU1607" s="523"/>
      <c r="AV1607" s="533"/>
      <c r="AW1607" s="673">
        <f>U1607</f>
        <v>30368360</v>
      </c>
      <c r="AX1607" s="673" cm="1">
        <f t="array" ref="AX1607">SUM(MID(0&amp;AW1607,LARGE(INDEX(ISNUMBER(--MID(AW1607,ROW($1:$8),1))*ROW($1:$8),),ROW($1:$8))+1,1)*10^ROW($1:$8)/10)</f>
        <v>30368360</v>
      </c>
      <c r="AY1607" s="673" t="str">
        <f>VLOOKUP($AX1607,'Item Master Data'!$A:$F,3,FALSE)</f>
        <v>Q.PEAK DUO L G8 BGT</v>
      </c>
      <c r="AZ1607" s="673">
        <f>VLOOKUP($AX1607,'Item Master Data'!$A:$F,6,FALSE)</f>
        <v>420</v>
      </c>
      <c r="BA1607" s="673">
        <f>X1607/BB1607</f>
        <v>14</v>
      </c>
      <c r="BB1607" s="673">
        <f>VLOOKUP(AX1607,'Item Master Data'!$A:$G,7,FALSE)</f>
        <v>29</v>
      </c>
      <c r="BC1607" s="673"/>
      <c r="BD1607" s="673">
        <f>W1607-AZ1607</f>
        <v>0</v>
      </c>
    </row>
    <row r="1608" spans="1:56">
      <c r="A1608" s="562"/>
      <c r="B1608" s="558"/>
      <c r="C1608" s="558"/>
      <c r="D1608" s="676" t="s">
        <v>1067</v>
      </c>
      <c r="E1608" s="524"/>
      <c r="F1608" s="442" t="s">
        <v>87</v>
      </c>
      <c r="G1608" s="676">
        <v>2022</v>
      </c>
      <c r="H1608" s="676">
        <v>3</v>
      </c>
      <c r="I1608" s="687">
        <v>127891</v>
      </c>
      <c r="J1608" s="677">
        <v>44649</v>
      </c>
      <c r="K1608" s="676" t="s">
        <v>1351</v>
      </c>
      <c r="L1608" s="677" t="s">
        <v>1352</v>
      </c>
      <c r="M1608" s="677">
        <v>44602</v>
      </c>
      <c r="N1608" s="677">
        <v>44651</v>
      </c>
      <c r="O1608" s="677"/>
      <c r="P1608" s="333">
        <v>44617</v>
      </c>
      <c r="Q1608" s="333">
        <v>44649</v>
      </c>
      <c r="R1608" s="333">
        <v>44651</v>
      </c>
      <c r="S1608" s="442" t="s">
        <v>1106</v>
      </c>
      <c r="T1608" s="442">
        <v>72</v>
      </c>
      <c r="U1608" s="442">
        <v>30381259</v>
      </c>
      <c r="V1608" s="442" t="s">
        <v>1356</v>
      </c>
      <c r="W1608" s="678">
        <v>415</v>
      </c>
      <c r="X1608" s="551">
        <v>783</v>
      </c>
      <c r="Y1608" s="693">
        <v>324945</v>
      </c>
      <c r="Z1608" s="443">
        <v>0.44</v>
      </c>
      <c r="AA1608" s="682">
        <f>Y1608*Z1608</f>
        <v>142975.79999999999</v>
      </c>
      <c r="AB1608" s="521"/>
      <c r="AC1608" s="683">
        <v>0</v>
      </c>
      <c r="AD1608" s="676"/>
      <c r="AE1608" s="441"/>
      <c r="AF1608" s="695">
        <f>AA1608+AD1608+AE1608</f>
        <v>142975.79999999999</v>
      </c>
      <c r="AG1608" s="676" t="s">
        <v>1073</v>
      </c>
      <c r="AH1608" s="641"/>
      <c r="AI1608" s="676">
        <v>60</v>
      </c>
      <c r="AJ1608" s="676" t="s">
        <v>1354</v>
      </c>
      <c r="AK1608" s="676" t="s">
        <v>1089</v>
      </c>
      <c r="AL1608" s="696">
        <v>8110</v>
      </c>
      <c r="AM1608" s="676" t="s">
        <v>52</v>
      </c>
      <c r="AN1608" s="676" t="s">
        <v>1355</v>
      </c>
      <c r="AO1608" s="442"/>
      <c r="AP1608" s="676"/>
      <c r="AQ1608" s="676" t="s">
        <v>37</v>
      </c>
      <c r="AR1608" s="676"/>
      <c r="AS1608" s="545" t="s">
        <v>1077</v>
      </c>
      <c r="AT1608" s="523"/>
      <c r="AU1608" s="523"/>
      <c r="AV1608" s="533"/>
      <c r="AW1608" s="673">
        <f>U1608</f>
        <v>30381259</v>
      </c>
      <c r="AX1608" s="673" cm="1">
        <f t="array" ref="AX1608">SUM(MID(0&amp;AW1608,LARGE(INDEX(ISNUMBER(--MID(AW1608,ROW($1:$8),1))*ROW($1:$8),),ROW($1:$8))+1,1)*10^ROW($1:$8)/10)</f>
        <v>30381259</v>
      </c>
      <c r="AY1608" s="673" t="str">
        <f>VLOOKUP($AX1608,'Item Master Data'!$A:$F,3,FALSE)</f>
        <v>Q.PEAK DUO L G6 BFG</v>
      </c>
      <c r="AZ1608" s="673">
        <f>VLOOKUP($AX1608,'Item Master Data'!$A:$F,6,FALSE)</f>
        <v>415</v>
      </c>
      <c r="BA1608" s="673">
        <f>X1608/BB1608</f>
        <v>27</v>
      </c>
      <c r="BB1608" s="673">
        <f>VLOOKUP(AX1608,'Item Master Data'!$A:$G,7,FALSE)</f>
        <v>29</v>
      </c>
      <c r="BC1608" s="673"/>
      <c r="BD1608" s="673">
        <f>W1608-AZ1608</f>
        <v>0</v>
      </c>
    </row>
    <row r="1609" spans="1:56">
      <c r="A1609" s="562"/>
      <c r="B1609" s="558"/>
      <c r="C1609" s="558"/>
      <c r="D1609" s="676" t="s">
        <v>1067</v>
      </c>
      <c r="E1609" s="524"/>
      <c r="F1609" s="442" t="s">
        <v>87</v>
      </c>
      <c r="G1609" s="676">
        <v>2022</v>
      </c>
      <c r="H1609" s="676">
        <v>3</v>
      </c>
      <c r="I1609" s="687">
        <v>127891</v>
      </c>
      <c r="J1609" s="677">
        <v>44649</v>
      </c>
      <c r="K1609" s="676" t="s">
        <v>1351</v>
      </c>
      <c r="L1609" s="677" t="s">
        <v>1352</v>
      </c>
      <c r="M1609" s="677">
        <v>44602</v>
      </c>
      <c r="N1609" s="677">
        <v>44651</v>
      </c>
      <c r="O1609" s="677"/>
      <c r="P1609" s="333">
        <v>44617</v>
      </c>
      <c r="Q1609" s="333">
        <v>44649</v>
      </c>
      <c r="R1609" s="333">
        <v>44651</v>
      </c>
      <c r="S1609" s="442" t="s">
        <v>1106</v>
      </c>
      <c r="T1609" s="442">
        <v>72</v>
      </c>
      <c r="U1609" s="442">
        <v>30381260</v>
      </c>
      <c r="V1609" s="442" t="s">
        <v>1356</v>
      </c>
      <c r="W1609" s="678">
        <v>420</v>
      </c>
      <c r="X1609" s="551">
        <v>1247</v>
      </c>
      <c r="Y1609" s="693">
        <v>523740</v>
      </c>
      <c r="Z1609" s="443">
        <v>0.44</v>
      </c>
      <c r="AA1609" s="682">
        <f>Y1609*Z1609</f>
        <v>230445.6</v>
      </c>
      <c r="AB1609" s="521"/>
      <c r="AC1609" s="683">
        <v>0</v>
      </c>
      <c r="AD1609" s="676"/>
      <c r="AE1609" s="441"/>
      <c r="AF1609" s="695">
        <f>AA1609+AD1609+AE1609</f>
        <v>230445.6</v>
      </c>
      <c r="AG1609" s="676" t="s">
        <v>1073</v>
      </c>
      <c r="AH1609" s="641"/>
      <c r="AI1609" s="676">
        <v>60</v>
      </c>
      <c r="AJ1609" s="676" t="s">
        <v>1354</v>
      </c>
      <c r="AK1609" s="676" t="s">
        <v>1089</v>
      </c>
      <c r="AL1609" s="696">
        <v>8110</v>
      </c>
      <c r="AM1609" s="676" t="s">
        <v>52</v>
      </c>
      <c r="AN1609" s="676" t="s">
        <v>1355</v>
      </c>
      <c r="AO1609" s="442"/>
      <c r="AP1609" s="676"/>
      <c r="AQ1609" s="676" t="s">
        <v>37</v>
      </c>
      <c r="AR1609" s="676"/>
      <c r="AS1609" s="545" t="s">
        <v>1077</v>
      </c>
      <c r="AT1609" s="523"/>
      <c r="AU1609" s="523"/>
      <c r="AV1609" s="533"/>
      <c r="AW1609" s="673">
        <f>U1609</f>
        <v>30381260</v>
      </c>
      <c r="AX1609" s="673" cm="1">
        <f t="array" ref="AX1609">SUM(MID(0&amp;AW1609,LARGE(INDEX(ISNUMBER(--MID(AW1609,ROW($1:$8),1))*ROW($1:$8),),ROW($1:$8))+1,1)*10^ROW($1:$8)/10)</f>
        <v>30381260</v>
      </c>
      <c r="AY1609" s="673" t="str">
        <f>VLOOKUP($AX1609,'Item Master Data'!$A:$F,3,FALSE)</f>
        <v>Q.PEAK DUO L G6 BFG</v>
      </c>
      <c r="AZ1609" s="673">
        <f>VLOOKUP($AX1609,'Item Master Data'!$A:$F,6,FALSE)</f>
        <v>420</v>
      </c>
      <c r="BA1609" s="673">
        <f>X1609/BB1609</f>
        <v>43</v>
      </c>
      <c r="BB1609" s="673">
        <f>VLOOKUP(AX1609,'Item Master Data'!$A:$G,7,FALSE)</f>
        <v>29</v>
      </c>
      <c r="BC1609" s="673"/>
      <c r="BD1609" s="673">
        <f>W1609-AZ1609</f>
        <v>0</v>
      </c>
    </row>
    <row r="1610" spans="1:56">
      <c r="A1610" s="562"/>
      <c r="B1610" s="558"/>
      <c r="C1610" s="558"/>
      <c r="D1610" s="676" t="s">
        <v>1067</v>
      </c>
      <c r="E1610" s="524"/>
      <c r="F1610" s="442" t="s">
        <v>87</v>
      </c>
      <c r="G1610" s="676">
        <v>2022</v>
      </c>
      <c r="H1610" s="676">
        <v>3</v>
      </c>
      <c r="I1610" s="687">
        <v>127891</v>
      </c>
      <c r="J1610" s="677">
        <v>44649</v>
      </c>
      <c r="K1610" s="676" t="s">
        <v>1351</v>
      </c>
      <c r="L1610" s="677" t="s">
        <v>1352</v>
      </c>
      <c r="M1610" s="677">
        <v>44602</v>
      </c>
      <c r="N1610" s="677">
        <v>44651</v>
      </c>
      <c r="O1610" s="677"/>
      <c r="P1610" s="333">
        <v>44617</v>
      </c>
      <c r="Q1610" s="333">
        <v>44649</v>
      </c>
      <c r="R1610" s="333">
        <v>44651</v>
      </c>
      <c r="S1610" s="442" t="s">
        <v>1106</v>
      </c>
      <c r="T1610" s="442">
        <v>72</v>
      </c>
      <c r="U1610" s="442">
        <v>30381261</v>
      </c>
      <c r="V1610" s="442" t="s">
        <v>1356</v>
      </c>
      <c r="W1610" s="678">
        <v>425</v>
      </c>
      <c r="X1610" s="551">
        <v>377</v>
      </c>
      <c r="Y1610" s="693">
        <v>160225</v>
      </c>
      <c r="Z1610" s="443">
        <v>0.44</v>
      </c>
      <c r="AA1610" s="682">
        <f>Y1610*Z1610</f>
        <v>70499</v>
      </c>
      <c r="AB1610" s="521"/>
      <c r="AC1610" s="683">
        <v>0</v>
      </c>
      <c r="AD1610" s="676"/>
      <c r="AE1610" s="441"/>
      <c r="AF1610" s="695">
        <f>AA1610+AD1610+AE1610</f>
        <v>70499</v>
      </c>
      <c r="AG1610" s="442" t="s">
        <v>1073</v>
      </c>
      <c r="AH1610" s="641"/>
      <c r="AI1610" s="676">
        <v>60</v>
      </c>
      <c r="AJ1610" s="676" t="s">
        <v>1354</v>
      </c>
      <c r="AK1610" s="676" t="s">
        <v>1089</v>
      </c>
      <c r="AL1610" s="696">
        <v>8110</v>
      </c>
      <c r="AM1610" s="442" t="s">
        <v>52</v>
      </c>
      <c r="AN1610" s="442" t="s">
        <v>1355</v>
      </c>
      <c r="AO1610" s="442"/>
      <c r="AP1610" s="676"/>
      <c r="AQ1610" s="676" t="s">
        <v>37</v>
      </c>
      <c r="AR1610" s="676"/>
      <c r="AS1610" s="545" t="s">
        <v>1077</v>
      </c>
      <c r="AT1610" s="523"/>
      <c r="AU1610" s="523"/>
      <c r="AV1610" s="533"/>
      <c r="AW1610" s="673">
        <f>U1610</f>
        <v>30381261</v>
      </c>
      <c r="AX1610" s="673" cm="1">
        <f t="array" ref="AX1610">SUM(MID(0&amp;AW1610,LARGE(INDEX(ISNUMBER(--MID(AW1610,ROW($1:$8),1))*ROW($1:$8),),ROW($1:$8))+1,1)*10^ROW($1:$8)/10)</f>
        <v>30381261</v>
      </c>
      <c r="AY1610" s="673" t="str">
        <f>VLOOKUP($AX1610,'Item Master Data'!$A:$F,3,FALSE)</f>
        <v>Q.PEAK DUO L G6 BFG</v>
      </c>
      <c r="AZ1610" s="673">
        <f>VLOOKUP($AX1610,'Item Master Data'!$A:$F,6,FALSE)</f>
        <v>425</v>
      </c>
      <c r="BA1610" s="673">
        <f>X1610/BB1610</f>
        <v>13</v>
      </c>
      <c r="BB1610" s="673">
        <f>VLOOKUP(AX1610,'Item Master Data'!$A:$G,7,FALSE)</f>
        <v>29</v>
      </c>
      <c r="BC1610" s="673"/>
      <c r="BD1610" s="673">
        <f>W1610-AZ1610</f>
        <v>0</v>
      </c>
    </row>
    <row r="1611" spans="1:56">
      <c r="A1611" s="562"/>
      <c r="B1611" s="558"/>
      <c r="C1611" s="558"/>
      <c r="D1611" s="676" t="s">
        <v>1067</v>
      </c>
      <c r="E1611" s="524"/>
      <c r="F1611" s="442" t="s">
        <v>87</v>
      </c>
      <c r="G1611" s="676">
        <v>2022</v>
      </c>
      <c r="H1611" s="676">
        <v>3</v>
      </c>
      <c r="I1611" s="687">
        <v>127891</v>
      </c>
      <c r="J1611" s="677">
        <v>44649</v>
      </c>
      <c r="K1611" s="676" t="s">
        <v>1351</v>
      </c>
      <c r="L1611" s="677" t="s">
        <v>1352</v>
      </c>
      <c r="M1611" s="677">
        <v>44602</v>
      </c>
      <c r="N1611" s="677">
        <v>44651</v>
      </c>
      <c r="O1611" s="677"/>
      <c r="P1611" s="677">
        <v>44617</v>
      </c>
      <c r="Q1611" s="677">
        <v>44649</v>
      </c>
      <c r="R1611" s="677">
        <v>44651</v>
      </c>
      <c r="S1611" s="676" t="s">
        <v>1106</v>
      </c>
      <c r="T1611" s="676">
        <v>72</v>
      </c>
      <c r="U1611" s="676">
        <v>30384260</v>
      </c>
      <c r="V1611" s="676" t="s">
        <v>1356</v>
      </c>
      <c r="W1611" s="678">
        <v>420</v>
      </c>
      <c r="X1611" s="551">
        <v>1653</v>
      </c>
      <c r="Y1611" s="693">
        <v>694260</v>
      </c>
      <c r="Z1611" s="443">
        <v>0.44</v>
      </c>
      <c r="AA1611" s="682">
        <f>Y1611*Z1611</f>
        <v>305474.40000000002</v>
      </c>
      <c r="AB1611" s="521"/>
      <c r="AC1611" s="683">
        <v>0</v>
      </c>
      <c r="AD1611" s="676"/>
      <c r="AE1611" s="441"/>
      <c r="AF1611" s="695">
        <f>AA1611+AD1611+AE1611</f>
        <v>305474.40000000002</v>
      </c>
      <c r="AG1611" s="442" t="s">
        <v>1073</v>
      </c>
      <c r="AH1611" s="641"/>
      <c r="AI1611" s="676">
        <v>60</v>
      </c>
      <c r="AJ1611" s="676" t="s">
        <v>1354</v>
      </c>
      <c r="AK1611" s="676" t="s">
        <v>1089</v>
      </c>
      <c r="AL1611" s="696">
        <v>8110</v>
      </c>
      <c r="AM1611" s="442" t="s">
        <v>52</v>
      </c>
      <c r="AN1611" s="442" t="s">
        <v>1355</v>
      </c>
      <c r="AO1611" s="442"/>
      <c r="AP1611" s="676"/>
      <c r="AQ1611" s="676" t="s">
        <v>37</v>
      </c>
      <c r="AR1611" s="676"/>
      <c r="AS1611" s="545" t="s">
        <v>1077</v>
      </c>
      <c r="AT1611" s="523"/>
      <c r="AU1611" s="523"/>
      <c r="AV1611" s="533"/>
      <c r="AW1611" s="673">
        <f>U1611</f>
        <v>30384260</v>
      </c>
      <c r="AX1611" s="673" cm="1">
        <f t="array" ref="AX1611">SUM(MID(0&amp;AW1611,LARGE(INDEX(ISNUMBER(--MID(AW1611,ROW($1:$8),1))*ROW($1:$8),),ROW($1:$8))+1,1)*10^ROW($1:$8)/10)</f>
        <v>30384260</v>
      </c>
      <c r="AY1611" s="673" t="str">
        <f>VLOOKUP($AX1611,'Item Master Data'!$A:$F,3,FALSE)</f>
        <v>Q.PEAK DUO L G6 BFG</v>
      </c>
      <c r="AZ1611" s="673">
        <f>VLOOKUP($AX1611,'Item Master Data'!$A:$F,6,FALSE)</f>
        <v>420</v>
      </c>
      <c r="BA1611" s="673">
        <f>X1611/BB1611</f>
        <v>57</v>
      </c>
      <c r="BB1611" s="673">
        <f>VLOOKUP(AX1611,'Item Master Data'!$A:$G,7,FALSE)</f>
        <v>29</v>
      </c>
      <c r="BC1611" s="673"/>
      <c r="BD1611" s="673">
        <f>W1611-AZ1611</f>
        <v>0</v>
      </c>
    </row>
    <row r="1612" spans="1:56">
      <c r="A1612" s="562"/>
      <c r="B1612" s="558"/>
      <c r="C1612" s="558"/>
      <c r="D1612" s="676" t="s">
        <v>1067</v>
      </c>
      <c r="E1612" s="524"/>
      <c r="F1612" s="442" t="s">
        <v>87</v>
      </c>
      <c r="G1612" s="676">
        <v>2022</v>
      </c>
      <c r="H1612" s="676">
        <v>3</v>
      </c>
      <c r="I1612" s="687">
        <v>127891</v>
      </c>
      <c r="J1612" s="677">
        <v>44649</v>
      </c>
      <c r="K1612" s="676" t="s">
        <v>1351</v>
      </c>
      <c r="L1612" s="677" t="s">
        <v>1352</v>
      </c>
      <c r="M1612" s="677">
        <v>44602</v>
      </c>
      <c r="N1612" s="677">
        <v>44651</v>
      </c>
      <c r="O1612" s="677"/>
      <c r="P1612" s="677">
        <v>44617</v>
      </c>
      <c r="Q1612" s="677">
        <v>44649</v>
      </c>
      <c r="R1612" s="677">
        <v>44651</v>
      </c>
      <c r="S1612" s="676" t="s">
        <v>1106</v>
      </c>
      <c r="T1612" s="676">
        <v>72</v>
      </c>
      <c r="U1612" s="676">
        <v>30384261</v>
      </c>
      <c r="V1612" s="676" t="s">
        <v>1356</v>
      </c>
      <c r="W1612" s="678">
        <v>425</v>
      </c>
      <c r="X1612" s="551">
        <v>116</v>
      </c>
      <c r="Y1612" s="693">
        <v>49300</v>
      </c>
      <c r="Z1612" s="443">
        <v>0.44</v>
      </c>
      <c r="AA1612" s="682">
        <f>Y1612*Z1612</f>
        <v>21692</v>
      </c>
      <c r="AB1612" s="521"/>
      <c r="AC1612" s="683">
        <v>0</v>
      </c>
      <c r="AD1612" s="676"/>
      <c r="AE1612" s="441"/>
      <c r="AF1612" s="695">
        <f>AA1612+AD1612+AE1612</f>
        <v>21692</v>
      </c>
      <c r="AG1612" s="442" t="s">
        <v>1073</v>
      </c>
      <c r="AH1612" s="641"/>
      <c r="AI1612" s="676">
        <v>60</v>
      </c>
      <c r="AJ1612" s="676" t="s">
        <v>1354</v>
      </c>
      <c r="AK1612" s="676" t="s">
        <v>1089</v>
      </c>
      <c r="AL1612" s="696">
        <v>8110</v>
      </c>
      <c r="AM1612" s="442" t="s">
        <v>52</v>
      </c>
      <c r="AN1612" s="442" t="s">
        <v>1355</v>
      </c>
      <c r="AO1612" s="442"/>
      <c r="AP1612" s="676"/>
      <c r="AQ1612" s="676" t="s">
        <v>37</v>
      </c>
      <c r="AR1612" s="676"/>
      <c r="AS1612" s="545" t="s">
        <v>1077</v>
      </c>
      <c r="AT1612" s="523"/>
      <c r="AU1612" s="523"/>
      <c r="AV1612" s="533"/>
      <c r="AW1612" s="673">
        <f>U1612</f>
        <v>30384261</v>
      </c>
      <c r="AX1612" s="673" cm="1">
        <f t="array" ref="AX1612">SUM(MID(0&amp;AW1612,LARGE(INDEX(ISNUMBER(--MID(AW1612,ROW($1:$8),1))*ROW($1:$8),),ROW($1:$8))+1,1)*10^ROW($1:$8)/10)</f>
        <v>30384261</v>
      </c>
      <c r="AY1612" s="673" t="str">
        <f>VLOOKUP($AX1612,'Item Master Data'!$A:$F,3,FALSE)</f>
        <v>Q.PEAK DUO L G6 BFG</v>
      </c>
      <c r="AZ1612" s="673">
        <f>VLOOKUP($AX1612,'Item Master Data'!$A:$F,6,FALSE)</f>
        <v>425</v>
      </c>
      <c r="BA1612" s="673">
        <f>X1612/BB1612</f>
        <v>4</v>
      </c>
      <c r="BB1612" s="673">
        <f>VLOOKUP(AX1612,'Item Master Data'!$A:$G,7,FALSE)</f>
        <v>29</v>
      </c>
      <c r="BC1612" s="673"/>
      <c r="BD1612" s="673">
        <f>W1612-AZ1612</f>
        <v>0</v>
      </c>
    </row>
    <row r="1613" spans="1:56">
      <c r="A1613" s="562"/>
      <c r="B1613" s="558"/>
      <c r="C1613" s="558"/>
      <c r="D1613" s="676" t="s">
        <v>1067</v>
      </c>
      <c r="E1613" s="524"/>
      <c r="F1613" s="442" t="s">
        <v>87</v>
      </c>
      <c r="G1613" s="676">
        <v>2022</v>
      </c>
      <c r="H1613" s="676">
        <v>3</v>
      </c>
      <c r="I1613" s="687">
        <v>127891</v>
      </c>
      <c r="J1613" s="677">
        <v>44649</v>
      </c>
      <c r="K1613" s="676" t="s">
        <v>1351</v>
      </c>
      <c r="L1613" s="677" t="s">
        <v>1352</v>
      </c>
      <c r="M1613" s="677">
        <v>44602</v>
      </c>
      <c r="N1613" s="677">
        <v>44651</v>
      </c>
      <c r="O1613" s="677"/>
      <c r="P1613" s="333">
        <v>44617</v>
      </c>
      <c r="Q1613" s="333">
        <v>44649</v>
      </c>
      <c r="R1613" s="333">
        <v>44651</v>
      </c>
      <c r="S1613" s="442" t="s">
        <v>1106</v>
      </c>
      <c r="T1613" s="442">
        <v>72</v>
      </c>
      <c r="U1613" s="442">
        <v>30368358</v>
      </c>
      <c r="V1613" s="442" t="s">
        <v>1353</v>
      </c>
      <c r="W1613" s="678">
        <v>410</v>
      </c>
      <c r="X1613" s="551">
        <v>377</v>
      </c>
      <c r="Y1613" s="693">
        <v>154570</v>
      </c>
      <c r="Z1613" s="443">
        <v>0.44</v>
      </c>
      <c r="AA1613" s="682">
        <f>Y1613*Z1613</f>
        <v>68010.8</v>
      </c>
      <c r="AB1613" s="521"/>
      <c r="AC1613" s="683">
        <v>0</v>
      </c>
      <c r="AD1613" s="676"/>
      <c r="AE1613" s="441"/>
      <c r="AF1613" s="695">
        <f>AA1613+AD1613+AE1613</f>
        <v>68010.8</v>
      </c>
      <c r="AG1613" s="442" t="s">
        <v>1073</v>
      </c>
      <c r="AH1613" s="641"/>
      <c r="AI1613" s="676">
        <v>60</v>
      </c>
      <c r="AJ1613" s="676" t="s">
        <v>1354</v>
      </c>
      <c r="AK1613" s="676" t="s">
        <v>1089</v>
      </c>
      <c r="AL1613" s="696">
        <v>8110</v>
      </c>
      <c r="AM1613" s="442" t="s">
        <v>52</v>
      </c>
      <c r="AN1613" s="442" t="s">
        <v>1355</v>
      </c>
      <c r="AO1613" s="442"/>
      <c r="AP1613" s="676"/>
      <c r="AQ1613" s="676" t="s">
        <v>37</v>
      </c>
      <c r="AR1613" s="676"/>
      <c r="AS1613" s="545" t="s">
        <v>1077</v>
      </c>
      <c r="AT1613" s="523"/>
      <c r="AU1613" s="523"/>
      <c r="AV1613" s="533"/>
      <c r="AW1613" s="673">
        <f>U1613</f>
        <v>30368358</v>
      </c>
      <c r="AX1613" s="673" cm="1">
        <f t="array" ref="AX1613">SUM(MID(0&amp;AW1613,LARGE(INDEX(ISNUMBER(--MID(AW1613,ROW($1:$8),1))*ROW($1:$8),),ROW($1:$8))+1,1)*10^ROW($1:$8)/10)</f>
        <v>30368358</v>
      </c>
      <c r="AY1613" s="673" t="str">
        <f>VLOOKUP($AX1613,'Item Master Data'!$A:$F,3,FALSE)</f>
        <v>Q.PEAK DUO L G8 BGT</v>
      </c>
      <c r="AZ1613" s="673">
        <f>VLOOKUP($AX1613,'Item Master Data'!$A:$F,6,FALSE)</f>
        <v>410</v>
      </c>
      <c r="BA1613" s="673">
        <f>X1613/BB1613</f>
        <v>13</v>
      </c>
      <c r="BB1613" s="673">
        <f>VLOOKUP(AX1613,'Item Master Data'!$A:$G,7,FALSE)</f>
        <v>29</v>
      </c>
      <c r="BC1613" s="673"/>
      <c r="BD1613" s="673">
        <f>W1613-AZ1613</f>
        <v>0</v>
      </c>
    </row>
    <row r="1614" spans="1:56">
      <c r="A1614" s="562"/>
      <c r="B1614" s="558" t="s">
        <v>1217</v>
      </c>
      <c r="C1614" s="558">
        <v>44573</v>
      </c>
      <c r="D1614" s="676" t="s">
        <v>1067</v>
      </c>
      <c r="E1614" s="568"/>
      <c r="F1614" s="676" t="s">
        <v>1389</v>
      </c>
      <c r="G1614" s="676">
        <v>2022</v>
      </c>
      <c r="H1614" s="676">
        <v>3</v>
      </c>
      <c r="I1614" s="687">
        <v>127890</v>
      </c>
      <c r="J1614" s="677">
        <v>44651</v>
      </c>
      <c r="K1614" s="676" t="s">
        <v>1390</v>
      </c>
      <c r="L1614" s="677" t="s">
        <v>1391</v>
      </c>
      <c r="M1614" s="677">
        <v>44246</v>
      </c>
      <c r="N1614" s="677">
        <v>44445</v>
      </c>
      <c r="O1614" s="677"/>
      <c r="P1614" s="333">
        <v>44602</v>
      </c>
      <c r="Q1614" s="333">
        <v>44621</v>
      </c>
      <c r="R1614" s="333">
        <v>44651</v>
      </c>
      <c r="S1614" s="442" t="s">
        <v>1106</v>
      </c>
      <c r="T1614" s="442">
        <v>72</v>
      </c>
      <c r="U1614" s="442" t="s">
        <v>1392</v>
      </c>
      <c r="V1614" s="442" t="s">
        <v>1072</v>
      </c>
      <c r="W1614" s="678">
        <v>480</v>
      </c>
      <c r="X1614" s="566">
        <v>4200</v>
      </c>
      <c r="Y1614" s="693">
        <v>2016000</v>
      </c>
      <c r="Z1614" s="443">
        <v>0.38159999999999999</v>
      </c>
      <c r="AA1614" s="682">
        <f>Y1614*Z1614</f>
        <v>769305.59999999998</v>
      </c>
      <c r="AB1614" s="521"/>
      <c r="AC1614" s="683">
        <v>0</v>
      </c>
      <c r="AD1614" s="676"/>
      <c r="AE1614" s="441"/>
      <c r="AF1614" s="695">
        <f>AA1614+AD1614+AE1614</f>
        <v>769305.59999999998</v>
      </c>
      <c r="AG1614" s="442" t="s">
        <v>47</v>
      </c>
      <c r="AH1614" s="641">
        <v>5</v>
      </c>
      <c r="AI1614" s="676">
        <v>30</v>
      </c>
      <c r="AJ1614" s="676" t="s">
        <v>1393</v>
      </c>
      <c r="AK1614" s="676" t="s">
        <v>1149</v>
      </c>
      <c r="AL1614" s="696">
        <v>76904</v>
      </c>
      <c r="AM1614" s="442" t="s">
        <v>52</v>
      </c>
      <c r="AN1614" s="442" t="s">
        <v>50</v>
      </c>
      <c r="AO1614" s="442"/>
      <c r="AP1614" s="676" t="s">
        <v>38</v>
      </c>
      <c r="AQ1614" s="676" t="s">
        <v>1090</v>
      </c>
      <c r="AR1614" s="676"/>
      <c r="AS1614" s="545" t="s">
        <v>1173</v>
      </c>
      <c r="AT1614" s="523" t="s">
        <v>1091</v>
      </c>
      <c r="AU1614" s="523" t="s">
        <v>1078</v>
      </c>
      <c r="AV1614" s="533"/>
      <c r="AW1614" s="673" t="str">
        <f>U1614</f>
        <v>12005832F</v>
      </c>
      <c r="AX1614" s="673" cm="1">
        <f t="array" ref="AX1614">SUM(MID(0&amp;AW1614,LARGE(INDEX(ISNUMBER(--MID(AW1614,ROW($1:$8),1))*ROW($1:$8),),ROW($1:$8))+1,1)*10^ROW($1:$8)/10)</f>
        <v>12005832</v>
      </c>
      <c r="AY1614" s="673" t="str">
        <f>VLOOKUP($AX1614,'Item Master Data'!$A:$F,3,FALSE)</f>
        <v>Q.PEAK DUO XL G10 BFG</v>
      </c>
      <c r="AZ1614" s="673">
        <f>VLOOKUP($AX1614,'Item Master Data'!$A:$F,6,FALSE)</f>
        <v>480</v>
      </c>
      <c r="BA1614" s="673" t="e">
        <f>X1614/BB1614</f>
        <v>#VALUE!</v>
      </c>
      <c r="BB1614" s="673" t="str">
        <f>VLOOKUP(AX1614,'Item Master Data'!$A:$G,7,FALSE)</f>
        <v> 30</v>
      </c>
      <c r="BC1614" s="673"/>
      <c r="BD1614" s="673">
        <f>W1614-AZ1614</f>
        <v>0</v>
      </c>
    </row>
    <row r="1615" spans="1:56">
      <c r="A1615" s="562"/>
      <c r="B1615" s="558" t="s">
        <v>1217</v>
      </c>
      <c r="C1615" s="558">
        <v>44573</v>
      </c>
      <c r="D1615" s="676" t="s">
        <v>1067</v>
      </c>
      <c r="E1615" s="568"/>
      <c r="F1615" s="442" t="s">
        <v>1389</v>
      </c>
      <c r="G1615" s="676">
        <v>2022</v>
      </c>
      <c r="H1615" s="676">
        <v>3</v>
      </c>
      <c r="I1615" s="687">
        <v>127890</v>
      </c>
      <c r="J1615" s="677">
        <v>44651</v>
      </c>
      <c r="K1615" s="676" t="s">
        <v>1390</v>
      </c>
      <c r="L1615" s="677" t="s">
        <v>1391</v>
      </c>
      <c r="M1615" s="677">
        <v>44246</v>
      </c>
      <c r="N1615" s="677">
        <v>44445</v>
      </c>
      <c r="O1615" s="677"/>
      <c r="P1615" s="333">
        <v>44602</v>
      </c>
      <c r="Q1615" s="333">
        <v>44621</v>
      </c>
      <c r="R1615" s="333">
        <v>44651</v>
      </c>
      <c r="S1615" s="442" t="s">
        <v>1106</v>
      </c>
      <c r="T1615" s="442">
        <v>72</v>
      </c>
      <c r="U1615" s="442" t="s">
        <v>1161</v>
      </c>
      <c r="V1615" s="442" t="s">
        <v>1072</v>
      </c>
      <c r="W1615" s="678">
        <v>480</v>
      </c>
      <c r="X1615" s="566">
        <v>21000</v>
      </c>
      <c r="Y1615" s="693">
        <v>10080000</v>
      </c>
      <c r="Z1615" s="443">
        <v>0.38159999999999999</v>
      </c>
      <c r="AA1615" s="682">
        <f>Y1615*Z1615</f>
        <v>3846528</v>
      </c>
      <c r="AB1615" s="521"/>
      <c r="AC1615" s="683">
        <v>0</v>
      </c>
      <c r="AD1615" s="676"/>
      <c r="AE1615" s="441"/>
      <c r="AF1615" s="695">
        <f>AA1615+AD1615+AE1615</f>
        <v>3846528</v>
      </c>
      <c r="AG1615" s="442" t="s">
        <v>47</v>
      </c>
      <c r="AH1615" s="641">
        <v>5</v>
      </c>
      <c r="AI1615" s="676">
        <v>30</v>
      </c>
      <c r="AJ1615" s="676" t="s">
        <v>1393</v>
      </c>
      <c r="AK1615" s="676" t="s">
        <v>1149</v>
      </c>
      <c r="AL1615" s="696">
        <v>76904</v>
      </c>
      <c r="AM1615" s="442" t="s">
        <v>52</v>
      </c>
      <c r="AN1615" s="442" t="s">
        <v>50</v>
      </c>
      <c r="AO1615" s="442"/>
      <c r="AP1615" s="676" t="s">
        <v>38</v>
      </c>
      <c r="AQ1615" s="676" t="s">
        <v>1090</v>
      </c>
      <c r="AR1615" s="676"/>
      <c r="AS1615" s="545" t="s">
        <v>1173</v>
      </c>
      <c r="AT1615" s="523" t="s">
        <v>1091</v>
      </c>
      <c r="AU1615" s="523" t="s">
        <v>1078</v>
      </c>
      <c r="AV1615" s="533"/>
      <c r="AW1615" s="673" t="str">
        <f>U1615</f>
        <v>12005832C</v>
      </c>
      <c r="AX1615" s="673" cm="1">
        <f t="array" ref="AX1615">SUM(MID(0&amp;AW1615,LARGE(INDEX(ISNUMBER(--MID(AW1615,ROW($1:$8),1))*ROW($1:$8),),ROW($1:$8))+1,1)*10^ROW($1:$8)/10)</f>
        <v>12005832</v>
      </c>
      <c r="AY1615" s="673" t="str">
        <f>VLOOKUP($AX1615,'Item Master Data'!$A:$F,3,FALSE)</f>
        <v>Q.PEAK DUO XL G10 BFG</v>
      </c>
      <c r="AZ1615" s="673">
        <f>VLOOKUP($AX1615,'Item Master Data'!$A:$F,6,FALSE)</f>
        <v>480</v>
      </c>
      <c r="BA1615" s="673" t="e">
        <f>X1615/BB1615</f>
        <v>#VALUE!</v>
      </c>
      <c r="BB1615" s="673" t="str">
        <f>VLOOKUP(AX1615,'Item Master Data'!$A:$G,7,FALSE)</f>
        <v> 30</v>
      </c>
      <c r="BC1615" s="673"/>
      <c r="BD1615" s="673">
        <f>W1615-AZ1615</f>
        <v>0</v>
      </c>
    </row>
    <row r="1616" spans="1:56">
      <c r="A1616" s="562"/>
      <c r="B1616" s="558" t="s">
        <v>1217</v>
      </c>
      <c r="C1616" s="558">
        <v>44573</v>
      </c>
      <c r="D1616" s="676" t="s">
        <v>1067</v>
      </c>
      <c r="E1616" s="568"/>
      <c r="F1616" s="442" t="s">
        <v>1389</v>
      </c>
      <c r="G1616" s="676">
        <v>2022</v>
      </c>
      <c r="H1616" s="676">
        <v>3</v>
      </c>
      <c r="I1616" s="687">
        <v>127890</v>
      </c>
      <c r="J1616" s="677">
        <v>44651</v>
      </c>
      <c r="K1616" s="676" t="s">
        <v>1390</v>
      </c>
      <c r="L1616" s="677" t="s">
        <v>1391</v>
      </c>
      <c r="M1616" s="333">
        <v>44246</v>
      </c>
      <c r="N1616" s="333">
        <v>44445</v>
      </c>
      <c r="O1616" s="333"/>
      <c r="P1616" s="333">
        <v>44602</v>
      </c>
      <c r="Q1616" s="333">
        <v>44621</v>
      </c>
      <c r="R1616" s="333">
        <v>44651</v>
      </c>
      <c r="S1616" s="442" t="s">
        <v>1106</v>
      </c>
      <c r="T1616" s="442">
        <v>72</v>
      </c>
      <c r="U1616" s="442" t="s">
        <v>1161</v>
      </c>
      <c r="V1616" s="442" t="s">
        <v>1072</v>
      </c>
      <c r="W1616" s="678">
        <v>480</v>
      </c>
      <c r="X1616" s="566">
        <v>3776</v>
      </c>
      <c r="Y1616" s="508">
        <v>1812480</v>
      </c>
      <c r="Z1616" s="443">
        <v>0.38159999999999999</v>
      </c>
      <c r="AA1616" s="682">
        <f>Y1616*Z1616</f>
        <v>691642.36800000002</v>
      </c>
      <c r="AB1616" s="521"/>
      <c r="AC1616" s="683">
        <v>0</v>
      </c>
      <c r="AD1616" s="676"/>
      <c r="AE1616" s="441"/>
      <c r="AF1616" s="695">
        <f>AA1616+AD1616+AE1616</f>
        <v>691642.36800000002</v>
      </c>
      <c r="AG1616" s="442" t="s">
        <v>47</v>
      </c>
      <c r="AH1616" s="641">
        <v>5</v>
      </c>
      <c r="AI1616" s="442">
        <v>30</v>
      </c>
      <c r="AJ1616" s="676" t="s">
        <v>1393</v>
      </c>
      <c r="AK1616" s="676" t="s">
        <v>1149</v>
      </c>
      <c r="AL1616" s="696">
        <v>76904</v>
      </c>
      <c r="AM1616" s="442" t="s">
        <v>52</v>
      </c>
      <c r="AN1616" s="442" t="s">
        <v>50</v>
      </c>
      <c r="AO1616" s="442"/>
      <c r="AP1616" s="676" t="s">
        <v>38</v>
      </c>
      <c r="AQ1616" s="676" t="s">
        <v>1090</v>
      </c>
      <c r="AR1616" s="676"/>
      <c r="AS1616" s="545" t="s">
        <v>1173</v>
      </c>
      <c r="AT1616" s="523" t="s">
        <v>1091</v>
      </c>
      <c r="AU1616" s="523" t="s">
        <v>1078</v>
      </c>
      <c r="AV1616" s="533"/>
      <c r="AW1616" s="673" t="str">
        <f>U1616</f>
        <v>12005832C</v>
      </c>
      <c r="AX1616" s="673" cm="1">
        <f t="array" ref="AX1616">SUM(MID(0&amp;AW1616,LARGE(INDEX(ISNUMBER(--MID(AW1616,ROW($1:$8),1))*ROW($1:$8),),ROW($1:$8))+1,1)*10^ROW($1:$8)/10)</f>
        <v>12005832</v>
      </c>
      <c r="AY1616" s="673" t="str">
        <f>VLOOKUP($AX1616,'Item Master Data'!$A:$F,3,FALSE)</f>
        <v>Q.PEAK DUO XL G10 BFG</v>
      </c>
      <c r="AZ1616" s="673">
        <f>VLOOKUP($AX1616,'Item Master Data'!$A:$F,6,FALSE)</f>
        <v>480</v>
      </c>
      <c r="BA1616" s="673" t="e">
        <f>X1616/BB1616</f>
        <v>#VALUE!</v>
      </c>
      <c r="BB1616" s="673" t="str">
        <f>VLOOKUP(AX1616,'Item Master Data'!$A:$G,7,FALSE)</f>
        <v> 30</v>
      </c>
      <c r="BC1616" s="673"/>
      <c r="BD1616" s="673">
        <f>W1616-AZ1616</f>
        <v>0</v>
      </c>
    </row>
    <row r="1617" spans="1:56">
      <c r="A1617" s="562"/>
      <c r="B1617" s="558" t="s">
        <v>1217</v>
      </c>
      <c r="C1617" s="558">
        <v>44573</v>
      </c>
      <c r="D1617" s="676" t="s">
        <v>1067</v>
      </c>
      <c r="E1617" s="568"/>
      <c r="F1617" s="442" t="s">
        <v>1389</v>
      </c>
      <c r="G1617" s="676">
        <v>2022</v>
      </c>
      <c r="H1617" s="676">
        <v>3</v>
      </c>
      <c r="I1617" s="687">
        <v>127890</v>
      </c>
      <c r="J1617" s="677">
        <v>44651</v>
      </c>
      <c r="K1617" s="676" t="s">
        <v>1390</v>
      </c>
      <c r="L1617" s="677" t="s">
        <v>1391</v>
      </c>
      <c r="M1617" s="333">
        <v>44246</v>
      </c>
      <c r="N1617" s="333">
        <v>44445</v>
      </c>
      <c r="O1617" s="333"/>
      <c r="P1617" s="333">
        <v>44602</v>
      </c>
      <c r="Q1617" s="333">
        <v>44621</v>
      </c>
      <c r="R1617" s="333">
        <v>44651</v>
      </c>
      <c r="S1617" s="442" t="s">
        <v>1106</v>
      </c>
      <c r="T1617" s="442">
        <v>72</v>
      </c>
      <c r="U1617" s="442">
        <v>12005832</v>
      </c>
      <c r="V1617" s="442" t="s">
        <v>1072</v>
      </c>
      <c r="W1617" s="678">
        <v>480</v>
      </c>
      <c r="X1617" s="566">
        <v>2824</v>
      </c>
      <c r="Y1617" s="508">
        <v>1355520</v>
      </c>
      <c r="Z1617" s="443">
        <v>0.38159999999999999</v>
      </c>
      <c r="AA1617" s="682">
        <f>Y1617*Z1617</f>
        <v>517266.43199999997</v>
      </c>
      <c r="AB1617" s="521"/>
      <c r="AC1617" s="683">
        <v>0</v>
      </c>
      <c r="AD1617" s="676"/>
      <c r="AE1617" s="441"/>
      <c r="AF1617" s="695">
        <f>AA1617+AD1617+AE1617</f>
        <v>517266.43199999997</v>
      </c>
      <c r="AG1617" s="442" t="s">
        <v>47</v>
      </c>
      <c r="AH1617" s="641">
        <v>5</v>
      </c>
      <c r="AI1617" s="442">
        <v>30</v>
      </c>
      <c r="AJ1617" s="676" t="s">
        <v>1393</v>
      </c>
      <c r="AK1617" s="676" t="s">
        <v>1149</v>
      </c>
      <c r="AL1617" s="696">
        <v>76904</v>
      </c>
      <c r="AM1617" s="442" t="s">
        <v>52</v>
      </c>
      <c r="AN1617" s="442" t="s">
        <v>50</v>
      </c>
      <c r="AO1617" s="442"/>
      <c r="AP1617" s="676"/>
      <c r="AQ1617" s="676" t="s">
        <v>1090</v>
      </c>
      <c r="AR1617" s="676"/>
      <c r="AS1617" s="545" t="s">
        <v>1173</v>
      </c>
      <c r="AT1617" s="523" t="s">
        <v>1091</v>
      </c>
      <c r="AU1617" s="523" t="s">
        <v>1078</v>
      </c>
      <c r="AV1617" s="533"/>
      <c r="AW1617" s="673">
        <f>U1617</f>
        <v>12005832</v>
      </c>
      <c r="AX1617" s="673" cm="1">
        <f t="array" ref="AX1617">SUM(MID(0&amp;AW1617,LARGE(INDEX(ISNUMBER(--MID(AW1617,ROW($1:$8),1))*ROW($1:$8),),ROW($1:$8))+1,1)*10^ROW($1:$8)/10)</f>
        <v>12005832</v>
      </c>
      <c r="AY1617" s="673" t="str">
        <f>VLOOKUP($AX1617,'Item Master Data'!$A:$F,3,FALSE)</f>
        <v>Q.PEAK DUO XL G10 BFG</v>
      </c>
      <c r="AZ1617" s="673">
        <f>VLOOKUP($AX1617,'Item Master Data'!$A:$F,6,FALSE)</f>
        <v>480</v>
      </c>
      <c r="BA1617" s="673" t="e">
        <f>X1617/BB1617</f>
        <v>#VALUE!</v>
      </c>
      <c r="BB1617" s="673" t="str">
        <f>VLOOKUP(AX1617,'Item Master Data'!$A:$G,7,FALSE)</f>
        <v> 30</v>
      </c>
      <c r="BC1617" s="673"/>
      <c r="BD1617" s="673">
        <f>W1617-AZ1617</f>
        <v>0</v>
      </c>
    </row>
    <row r="1618" spans="1:56">
      <c r="A1618" s="562"/>
      <c r="B1618" s="558" t="s">
        <v>1217</v>
      </c>
      <c r="C1618" s="558">
        <v>44573</v>
      </c>
      <c r="D1618" s="676" t="s">
        <v>1067</v>
      </c>
      <c r="E1618" s="568"/>
      <c r="F1618" s="442" t="s">
        <v>1389</v>
      </c>
      <c r="G1618" s="676">
        <v>2022</v>
      </c>
      <c r="H1618" s="676">
        <v>3</v>
      </c>
      <c r="I1618" s="687">
        <v>127890</v>
      </c>
      <c r="J1618" s="677">
        <v>44651</v>
      </c>
      <c r="K1618" s="676" t="s">
        <v>1390</v>
      </c>
      <c r="L1618" s="677" t="s">
        <v>1391</v>
      </c>
      <c r="M1618" s="333">
        <v>44246</v>
      </c>
      <c r="N1618" s="333">
        <v>44445</v>
      </c>
      <c r="O1618" s="333"/>
      <c r="P1618" s="333">
        <v>44602</v>
      </c>
      <c r="Q1618" s="333">
        <v>44621</v>
      </c>
      <c r="R1618" s="333">
        <v>44651</v>
      </c>
      <c r="S1618" s="442" t="s">
        <v>1106</v>
      </c>
      <c r="T1618" s="442">
        <v>72</v>
      </c>
      <c r="U1618" s="442" t="s">
        <v>1161</v>
      </c>
      <c r="V1618" s="442" t="s">
        <v>1072</v>
      </c>
      <c r="W1618" s="678">
        <v>480</v>
      </c>
      <c r="X1618" s="566">
        <v>23850</v>
      </c>
      <c r="Y1618" s="508">
        <v>11448000</v>
      </c>
      <c r="Z1618" s="443">
        <v>0.38159999999999999</v>
      </c>
      <c r="AA1618" s="682">
        <f>Y1618*Z1618</f>
        <v>4368556.8</v>
      </c>
      <c r="AB1618" s="521"/>
      <c r="AC1618" s="683">
        <v>0</v>
      </c>
      <c r="AD1618" s="676"/>
      <c r="AE1618" s="441"/>
      <c r="AF1618" s="695">
        <f>AA1618+AD1618+AE1618</f>
        <v>4368556.8</v>
      </c>
      <c r="AG1618" s="442" t="s">
        <v>47</v>
      </c>
      <c r="AH1618" s="641">
        <v>5</v>
      </c>
      <c r="AI1618" s="442">
        <v>30</v>
      </c>
      <c r="AJ1618" s="676" t="s">
        <v>1393</v>
      </c>
      <c r="AK1618" s="676" t="s">
        <v>1149</v>
      </c>
      <c r="AL1618" s="696">
        <v>76904</v>
      </c>
      <c r="AM1618" s="442" t="s">
        <v>52</v>
      </c>
      <c r="AN1618" s="442" t="s">
        <v>1089</v>
      </c>
      <c r="AO1618" s="442"/>
      <c r="AP1618" s="676" t="s">
        <v>38</v>
      </c>
      <c r="AQ1618" s="676" t="s">
        <v>1090</v>
      </c>
      <c r="AR1618" s="676"/>
      <c r="AS1618" s="545" t="s">
        <v>1173</v>
      </c>
      <c r="AT1618" s="523" t="s">
        <v>1091</v>
      </c>
      <c r="AU1618" s="523" t="s">
        <v>1078</v>
      </c>
      <c r="AV1618" s="533"/>
      <c r="AW1618" s="673" t="str">
        <f>U1618</f>
        <v>12005832C</v>
      </c>
      <c r="AX1618" s="673" cm="1">
        <f t="array" ref="AX1618">SUM(MID(0&amp;AW1618,LARGE(INDEX(ISNUMBER(--MID(AW1618,ROW($1:$8),1))*ROW($1:$8),),ROW($1:$8))+1,1)*10^ROW($1:$8)/10)</f>
        <v>12005832</v>
      </c>
      <c r="AY1618" s="673" t="str">
        <f>VLOOKUP($AX1618,'Item Master Data'!$A:$F,3,FALSE)</f>
        <v>Q.PEAK DUO XL G10 BFG</v>
      </c>
      <c r="AZ1618" s="673">
        <f>VLOOKUP($AX1618,'Item Master Data'!$A:$F,6,FALSE)</f>
        <v>480</v>
      </c>
      <c r="BA1618" s="673" t="e">
        <f>X1618/BB1618</f>
        <v>#VALUE!</v>
      </c>
      <c r="BB1618" s="673" t="str">
        <f>VLOOKUP(AX1618,'Item Master Data'!$A:$G,7,FALSE)</f>
        <v> 30</v>
      </c>
      <c r="BC1618" s="673"/>
      <c r="BD1618" s="673">
        <f>W1618-AZ1618</f>
        <v>0</v>
      </c>
    </row>
    <row r="1619" spans="1:56">
      <c r="A1619" s="562"/>
      <c r="B1619" s="558" t="s">
        <v>1217</v>
      </c>
      <c r="C1619" s="558">
        <v>44573</v>
      </c>
      <c r="D1619" s="676" t="s">
        <v>1067</v>
      </c>
      <c r="E1619" s="568"/>
      <c r="F1619" s="442" t="s">
        <v>1389</v>
      </c>
      <c r="G1619" s="676">
        <v>2022</v>
      </c>
      <c r="H1619" s="676">
        <v>3</v>
      </c>
      <c r="I1619" s="687">
        <v>127890</v>
      </c>
      <c r="J1619" s="677">
        <v>44651</v>
      </c>
      <c r="K1619" s="676" t="s">
        <v>1390</v>
      </c>
      <c r="L1619" s="677" t="s">
        <v>1391</v>
      </c>
      <c r="M1619" s="333">
        <v>44246</v>
      </c>
      <c r="N1619" s="333">
        <v>44445</v>
      </c>
      <c r="O1619" s="333"/>
      <c r="P1619" s="333">
        <v>44602</v>
      </c>
      <c r="Q1619" s="333">
        <v>44621</v>
      </c>
      <c r="R1619" s="333">
        <v>44651</v>
      </c>
      <c r="S1619" s="442" t="s">
        <v>1106</v>
      </c>
      <c r="T1619" s="442">
        <v>72</v>
      </c>
      <c r="U1619" s="442" t="s">
        <v>1161</v>
      </c>
      <c r="V1619" s="442" t="s">
        <v>1072</v>
      </c>
      <c r="W1619" s="678">
        <v>480</v>
      </c>
      <c r="X1619" s="566">
        <v>16800</v>
      </c>
      <c r="Y1619" s="508">
        <v>8064000</v>
      </c>
      <c r="Z1619" s="443">
        <v>0.38159999999999999</v>
      </c>
      <c r="AA1619" s="682">
        <f>Y1619*Z1619</f>
        <v>3077222.3999999999</v>
      </c>
      <c r="AB1619" s="521"/>
      <c r="AC1619" s="683">
        <v>0</v>
      </c>
      <c r="AD1619" s="676"/>
      <c r="AE1619" s="441"/>
      <c r="AF1619" s="695">
        <f>AA1619+AD1619+AE1619</f>
        <v>3077222.3999999999</v>
      </c>
      <c r="AG1619" s="442" t="s">
        <v>47</v>
      </c>
      <c r="AH1619" s="641">
        <v>5</v>
      </c>
      <c r="AI1619" s="442">
        <v>30</v>
      </c>
      <c r="AJ1619" s="676" t="s">
        <v>1393</v>
      </c>
      <c r="AK1619" s="676" t="s">
        <v>1149</v>
      </c>
      <c r="AL1619" s="696">
        <v>76904</v>
      </c>
      <c r="AM1619" s="442" t="s">
        <v>52</v>
      </c>
      <c r="AN1619" s="442" t="s">
        <v>1089</v>
      </c>
      <c r="AO1619" s="442"/>
      <c r="AP1619" s="676" t="s">
        <v>38</v>
      </c>
      <c r="AQ1619" s="676" t="s">
        <v>1090</v>
      </c>
      <c r="AR1619" s="676"/>
      <c r="AS1619" s="545" t="s">
        <v>1173</v>
      </c>
      <c r="AT1619" s="523" t="s">
        <v>1091</v>
      </c>
      <c r="AU1619" s="523" t="s">
        <v>1078</v>
      </c>
      <c r="AV1619" s="533"/>
      <c r="AW1619" s="673" t="str">
        <f>U1619</f>
        <v>12005832C</v>
      </c>
      <c r="AX1619" s="673" cm="1">
        <f t="array" ref="AX1619">SUM(MID(0&amp;AW1619,LARGE(INDEX(ISNUMBER(--MID(AW1619,ROW($1:$8),1))*ROW($1:$8),),ROW($1:$8))+1,1)*10^ROW($1:$8)/10)</f>
        <v>12005832</v>
      </c>
      <c r="AY1619" s="673" t="str">
        <f>VLOOKUP($AX1619,'Item Master Data'!$A:$F,3,FALSE)</f>
        <v>Q.PEAK DUO XL G10 BFG</v>
      </c>
      <c r="AZ1619" s="673">
        <f>VLOOKUP($AX1619,'Item Master Data'!$A:$F,6,FALSE)</f>
        <v>480</v>
      </c>
      <c r="BA1619" s="673" t="e">
        <f>X1619/BB1619</f>
        <v>#VALUE!</v>
      </c>
      <c r="BB1619" s="673" t="str">
        <f>VLOOKUP(AX1619,'Item Master Data'!$A:$G,7,FALSE)</f>
        <v> 30</v>
      </c>
      <c r="BC1619" s="673"/>
      <c r="BD1619" s="673">
        <f>W1619-AZ1619</f>
        <v>0</v>
      </c>
    </row>
    <row r="1620" spans="1:56">
      <c r="A1620" s="562"/>
      <c r="B1620" s="558" t="s">
        <v>1217</v>
      </c>
      <c r="C1620" s="558">
        <v>44573</v>
      </c>
      <c r="D1620" s="676" t="s">
        <v>1067</v>
      </c>
      <c r="E1620" s="568"/>
      <c r="F1620" s="442" t="s">
        <v>1389</v>
      </c>
      <c r="G1620" s="676">
        <v>2022</v>
      </c>
      <c r="H1620" s="676">
        <v>3</v>
      </c>
      <c r="I1620" s="687">
        <v>127890</v>
      </c>
      <c r="J1620" s="333">
        <v>44651</v>
      </c>
      <c r="K1620" s="676" t="s">
        <v>1390</v>
      </c>
      <c r="L1620" s="677" t="s">
        <v>1391</v>
      </c>
      <c r="M1620" s="333">
        <v>44246</v>
      </c>
      <c r="N1620" s="333">
        <v>44445</v>
      </c>
      <c r="O1620" s="333"/>
      <c r="P1620" s="333">
        <v>44602</v>
      </c>
      <c r="Q1620" s="333">
        <v>44621</v>
      </c>
      <c r="R1620" s="333">
        <v>44651</v>
      </c>
      <c r="S1620" s="676" t="s">
        <v>1106</v>
      </c>
      <c r="T1620" s="442">
        <v>72</v>
      </c>
      <c r="U1620" s="442" t="s">
        <v>1394</v>
      </c>
      <c r="V1620" s="676" t="s">
        <v>1072</v>
      </c>
      <c r="W1620" s="678">
        <v>480</v>
      </c>
      <c r="X1620" s="566">
        <v>14848</v>
      </c>
      <c r="Y1620" s="508">
        <v>7127040</v>
      </c>
      <c r="Z1620" s="443">
        <v>0.38159999999999999</v>
      </c>
      <c r="AA1620" s="682">
        <f>Y1620*Z1620</f>
        <v>2719678.4640000002</v>
      </c>
      <c r="AB1620" s="521"/>
      <c r="AC1620" s="683">
        <v>0</v>
      </c>
      <c r="AD1620" s="676"/>
      <c r="AE1620" s="441"/>
      <c r="AF1620" s="695">
        <f>AA1620+AD1620+AE1620</f>
        <v>2719678.4640000002</v>
      </c>
      <c r="AG1620" s="676" t="s">
        <v>47</v>
      </c>
      <c r="AH1620" s="641">
        <v>5</v>
      </c>
      <c r="AI1620" s="676">
        <v>30</v>
      </c>
      <c r="AJ1620" s="676" t="s">
        <v>1393</v>
      </c>
      <c r="AK1620" s="676" t="s">
        <v>1149</v>
      </c>
      <c r="AL1620" s="696">
        <v>76904</v>
      </c>
      <c r="AM1620" s="676" t="s">
        <v>52</v>
      </c>
      <c r="AN1620" s="676" t="s">
        <v>1089</v>
      </c>
      <c r="AO1620" s="442"/>
      <c r="AP1620" s="676" t="s">
        <v>38</v>
      </c>
      <c r="AQ1620" s="676" t="s">
        <v>1090</v>
      </c>
      <c r="AR1620" s="676"/>
      <c r="AS1620" s="545" t="s">
        <v>1173</v>
      </c>
      <c r="AT1620" s="523" t="s">
        <v>1091</v>
      </c>
      <c r="AU1620" s="523" t="s">
        <v>1078</v>
      </c>
      <c r="AV1620" s="533"/>
      <c r="AW1620" s="673" t="str">
        <f>U1620</f>
        <v>30390372C</v>
      </c>
      <c r="AX1620" s="673" cm="1">
        <f t="array" ref="AX1620">SUM(MID(0&amp;AW1620,LARGE(INDEX(ISNUMBER(--MID(AW1620,ROW($1:$8),1))*ROW($1:$8),),ROW($1:$8))+1,1)*10^ROW($1:$8)/10)</f>
        <v>30390372</v>
      </c>
      <c r="AY1620" s="673" t="str">
        <f>VLOOKUP($AX1620,'Item Master Data'!$A:$F,3,FALSE)</f>
        <v>Q.PEAK DUO XL G10 BFG</v>
      </c>
      <c r="AZ1620" s="673">
        <f>VLOOKUP($AX1620,'Item Master Data'!$A:$F,6,FALSE)</f>
        <v>480</v>
      </c>
      <c r="BA1620" s="673">
        <f>X1620/BB1620</f>
        <v>512</v>
      </c>
      <c r="BB1620" s="673">
        <f>VLOOKUP(AX1620,'Item Master Data'!$A:$G,7,FALSE)</f>
        <v>29</v>
      </c>
      <c r="BC1620" s="673"/>
      <c r="BD1620" s="673">
        <f>W1620-AZ1620</f>
        <v>0</v>
      </c>
    </row>
    <row r="1621" spans="1:56">
      <c r="A1621" s="562"/>
      <c r="B1621" s="558" t="s">
        <v>1217</v>
      </c>
      <c r="C1621" s="558">
        <v>44573</v>
      </c>
      <c r="D1621" s="676" t="s">
        <v>1067</v>
      </c>
      <c r="E1621" s="568"/>
      <c r="F1621" s="442" t="s">
        <v>1389</v>
      </c>
      <c r="G1621" s="676">
        <v>2022</v>
      </c>
      <c r="H1621" s="676">
        <v>3</v>
      </c>
      <c r="I1621" s="687">
        <v>127890</v>
      </c>
      <c r="J1621" s="333">
        <v>44651</v>
      </c>
      <c r="K1621" s="676" t="s">
        <v>1390</v>
      </c>
      <c r="L1621" s="677" t="s">
        <v>1391</v>
      </c>
      <c r="M1621" s="333">
        <v>44246</v>
      </c>
      <c r="N1621" s="333">
        <v>44445</v>
      </c>
      <c r="O1621" s="333"/>
      <c r="P1621" s="333">
        <v>44602</v>
      </c>
      <c r="Q1621" s="333">
        <v>44621</v>
      </c>
      <c r="R1621" s="333">
        <v>44651</v>
      </c>
      <c r="S1621" s="676" t="s">
        <v>1106</v>
      </c>
      <c r="T1621" s="442">
        <v>72</v>
      </c>
      <c r="U1621" s="442" t="s">
        <v>1394</v>
      </c>
      <c r="V1621" s="676" t="s">
        <v>1072</v>
      </c>
      <c r="W1621" s="678">
        <v>480</v>
      </c>
      <c r="X1621" s="566">
        <v>3828</v>
      </c>
      <c r="Y1621" s="508">
        <v>1837440</v>
      </c>
      <c r="Z1621" s="443">
        <v>0.38159999999999999</v>
      </c>
      <c r="AA1621" s="682">
        <f>Y1621*Z1621</f>
        <v>701167.10399999993</v>
      </c>
      <c r="AB1621" s="521"/>
      <c r="AC1621" s="683">
        <v>0</v>
      </c>
      <c r="AD1621" s="676"/>
      <c r="AE1621" s="441"/>
      <c r="AF1621" s="695">
        <f>AA1621+AD1621+AE1621</f>
        <v>701167.10399999993</v>
      </c>
      <c r="AG1621" s="676" t="s">
        <v>47</v>
      </c>
      <c r="AH1621" s="641">
        <v>5</v>
      </c>
      <c r="AI1621" s="676">
        <v>30</v>
      </c>
      <c r="AJ1621" s="676" t="s">
        <v>1393</v>
      </c>
      <c r="AK1621" s="676" t="s">
        <v>1149</v>
      </c>
      <c r="AL1621" s="696">
        <v>76904</v>
      </c>
      <c r="AM1621" s="676" t="s">
        <v>52</v>
      </c>
      <c r="AN1621" s="676" t="s">
        <v>1089</v>
      </c>
      <c r="AO1621" s="442"/>
      <c r="AP1621" s="676" t="s">
        <v>38</v>
      </c>
      <c r="AQ1621" s="676" t="s">
        <v>1090</v>
      </c>
      <c r="AR1621" s="676"/>
      <c r="AS1621" s="545" t="s">
        <v>1173</v>
      </c>
      <c r="AT1621" s="523" t="s">
        <v>1091</v>
      </c>
      <c r="AU1621" s="523" t="s">
        <v>1078</v>
      </c>
      <c r="AV1621" s="533"/>
      <c r="AW1621" s="673" t="str">
        <f>U1621</f>
        <v>30390372C</v>
      </c>
      <c r="AX1621" s="673" cm="1">
        <f t="array" ref="AX1621">SUM(MID(0&amp;AW1621,LARGE(INDEX(ISNUMBER(--MID(AW1621,ROW($1:$8),1))*ROW($1:$8),),ROW($1:$8))+1,1)*10^ROW($1:$8)/10)</f>
        <v>30390372</v>
      </c>
      <c r="AY1621" s="673" t="str">
        <f>VLOOKUP($AX1621,'Item Master Data'!$A:$F,3,FALSE)</f>
        <v>Q.PEAK DUO XL G10 BFG</v>
      </c>
      <c r="AZ1621" s="673">
        <f>VLOOKUP($AX1621,'Item Master Data'!$A:$F,6,FALSE)</f>
        <v>480</v>
      </c>
      <c r="BA1621" s="673">
        <f>X1621/BB1621</f>
        <v>132</v>
      </c>
      <c r="BB1621" s="673">
        <f>VLOOKUP(AX1621,'Item Master Data'!$A:$G,7,FALSE)</f>
        <v>29</v>
      </c>
      <c r="BC1621" s="673"/>
      <c r="BD1621" s="673">
        <f>W1621-AZ1621</f>
        <v>0</v>
      </c>
    </row>
    <row r="1622" spans="1:56">
      <c r="A1622" s="562"/>
      <c r="B1622" s="558" t="s">
        <v>1217</v>
      </c>
      <c r="C1622" s="558">
        <v>44573</v>
      </c>
      <c r="D1622" s="676" t="s">
        <v>1067</v>
      </c>
      <c r="E1622" s="568"/>
      <c r="F1622" s="442" t="s">
        <v>1389</v>
      </c>
      <c r="G1622" s="676">
        <v>2022</v>
      </c>
      <c r="H1622" s="676">
        <v>3</v>
      </c>
      <c r="I1622" s="687">
        <v>127890</v>
      </c>
      <c r="J1622" s="677">
        <v>44651</v>
      </c>
      <c r="K1622" s="676" t="s">
        <v>1395</v>
      </c>
      <c r="L1622" s="677" t="s">
        <v>1391</v>
      </c>
      <c r="M1622" s="333">
        <v>44246</v>
      </c>
      <c r="N1622" s="333">
        <v>44498</v>
      </c>
      <c r="O1622" s="333"/>
      <c r="P1622" s="333">
        <v>44623</v>
      </c>
      <c r="Q1622" s="333">
        <v>44621</v>
      </c>
      <c r="R1622" s="333">
        <v>44651</v>
      </c>
      <c r="S1622" s="676" t="s">
        <v>1106</v>
      </c>
      <c r="T1622" s="442">
        <v>72</v>
      </c>
      <c r="U1622" s="442" t="s">
        <v>1396</v>
      </c>
      <c r="V1622" s="676" t="s">
        <v>1072</v>
      </c>
      <c r="W1622" s="678">
        <v>480</v>
      </c>
      <c r="X1622" s="566">
        <v>26274</v>
      </c>
      <c r="Y1622" s="508">
        <v>12611520</v>
      </c>
      <c r="Z1622" s="443">
        <v>0.38159999999999999</v>
      </c>
      <c r="AA1622" s="682">
        <f>Y1622*Z1622</f>
        <v>4812556.0319999997</v>
      </c>
      <c r="AB1622" s="521"/>
      <c r="AC1622" s="683">
        <v>0</v>
      </c>
      <c r="AD1622" s="676"/>
      <c r="AE1622" s="441"/>
      <c r="AF1622" s="695">
        <f>AA1622+AD1622+AE1622</f>
        <v>4812556.0319999997</v>
      </c>
      <c r="AG1622" s="703" t="s">
        <v>47</v>
      </c>
      <c r="AH1622" s="561">
        <v>5</v>
      </c>
      <c r="AI1622" s="703">
        <v>30</v>
      </c>
      <c r="AJ1622" s="703" t="s">
        <v>1393</v>
      </c>
      <c r="AK1622" s="703" t="s">
        <v>1149</v>
      </c>
      <c r="AL1622" s="711">
        <v>76904</v>
      </c>
      <c r="AM1622" s="703" t="s">
        <v>52</v>
      </c>
      <c r="AN1622" s="703" t="s">
        <v>1089</v>
      </c>
      <c r="AO1622" s="442"/>
      <c r="AP1622" s="676" t="s">
        <v>38</v>
      </c>
      <c r="AQ1622" s="676" t="s">
        <v>1090</v>
      </c>
      <c r="AR1622" s="676"/>
      <c r="AS1622" s="545" t="s">
        <v>1173</v>
      </c>
      <c r="AT1622" s="523" t="s">
        <v>1091</v>
      </c>
      <c r="AU1622" s="523" t="s">
        <v>1078</v>
      </c>
      <c r="AV1622" s="533"/>
      <c r="AW1622" s="673" t="str">
        <f>U1622</f>
        <v>30397572C</v>
      </c>
      <c r="AX1622" s="673" cm="1">
        <f t="array" ref="AX1622">SUM(MID(0&amp;AW1622,LARGE(INDEX(ISNUMBER(--MID(AW1622,ROW($1:$8),1))*ROW($1:$8),),ROW($1:$8))+1,1)*10^ROW($1:$8)/10)</f>
        <v>30397572</v>
      </c>
      <c r="AY1622" s="673" t="str">
        <f>VLOOKUP($AX1622,'Item Master Data'!$A:$F,3,FALSE)</f>
        <v>Q.PEAK DUO XL G10 BFG</v>
      </c>
      <c r="AZ1622" s="673">
        <f>VLOOKUP($AX1622,'Item Master Data'!$A:$F,6,FALSE)</f>
        <v>480</v>
      </c>
      <c r="BA1622" s="673">
        <f>X1622/BB1622</f>
        <v>906</v>
      </c>
      <c r="BB1622" s="673">
        <f>VLOOKUP(AX1622,'Item Master Data'!$A:$G,7,FALSE)</f>
        <v>29</v>
      </c>
      <c r="BC1622" s="673"/>
      <c r="BD1622" s="673">
        <f>W1622-AZ1622</f>
        <v>0</v>
      </c>
    </row>
    <row r="1623" spans="1:56">
      <c r="A1623" s="562"/>
      <c r="B1623" s="558" t="s">
        <v>1217</v>
      </c>
      <c r="C1623" s="558">
        <v>44573</v>
      </c>
      <c r="D1623" s="676" t="s">
        <v>1067</v>
      </c>
      <c r="E1623" s="568"/>
      <c r="F1623" s="442" t="s">
        <v>1389</v>
      </c>
      <c r="G1623" s="676">
        <v>2022</v>
      </c>
      <c r="H1623" s="676">
        <v>3</v>
      </c>
      <c r="I1623" s="687">
        <v>127890</v>
      </c>
      <c r="J1623" s="677">
        <v>44651</v>
      </c>
      <c r="K1623" s="676" t="s">
        <v>1395</v>
      </c>
      <c r="L1623" s="677" t="s">
        <v>1391</v>
      </c>
      <c r="M1623" s="677">
        <v>44246</v>
      </c>
      <c r="N1623" s="677">
        <v>44498</v>
      </c>
      <c r="O1623" s="677"/>
      <c r="P1623" s="333">
        <v>44623</v>
      </c>
      <c r="Q1623" s="333">
        <v>44621</v>
      </c>
      <c r="R1623" s="333">
        <v>44651</v>
      </c>
      <c r="S1623" s="442" t="s">
        <v>1106</v>
      </c>
      <c r="T1623" s="442">
        <v>72</v>
      </c>
      <c r="U1623" s="442" t="s">
        <v>1396</v>
      </c>
      <c r="V1623" s="442" t="s">
        <v>1072</v>
      </c>
      <c r="W1623" s="678">
        <v>480</v>
      </c>
      <c r="X1623" s="566">
        <v>9512</v>
      </c>
      <c r="Y1623" s="693">
        <v>4565760</v>
      </c>
      <c r="Z1623" s="443">
        <v>0.38159999999999999</v>
      </c>
      <c r="AA1623" s="682">
        <f>Y1623*Z1623</f>
        <v>1742294.0160000001</v>
      </c>
      <c r="AB1623" s="521"/>
      <c r="AC1623" s="683">
        <v>0</v>
      </c>
      <c r="AD1623" s="676"/>
      <c r="AE1623" s="441"/>
      <c r="AF1623" s="695">
        <f>AA1623+AD1623+AE1623</f>
        <v>1742294.0160000001</v>
      </c>
      <c r="AG1623" s="703" t="s">
        <v>47</v>
      </c>
      <c r="AH1623" s="561">
        <v>5</v>
      </c>
      <c r="AI1623" s="703">
        <v>30</v>
      </c>
      <c r="AJ1623" s="703" t="s">
        <v>1393</v>
      </c>
      <c r="AK1623" s="703" t="s">
        <v>1149</v>
      </c>
      <c r="AL1623" s="711">
        <v>76904</v>
      </c>
      <c r="AM1623" s="703" t="s">
        <v>52</v>
      </c>
      <c r="AN1623" s="703" t="s">
        <v>1089</v>
      </c>
      <c r="AO1623" s="442"/>
      <c r="AP1623" s="676" t="s">
        <v>38</v>
      </c>
      <c r="AQ1623" s="676" t="s">
        <v>1090</v>
      </c>
      <c r="AR1623" s="676"/>
      <c r="AS1623" s="545" t="s">
        <v>1173</v>
      </c>
      <c r="AT1623" s="523" t="s">
        <v>1091</v>
      </c>
      <c r="AU1623" s="523" t="s">
        <v>1078</v>
      </c>
      <c r="AV1623" s="533"/>
      <c r="AW1623" s="673" t="str">
        <f>U1623</f>
        <v>30397572C</v>
      </c>
      <c r="AX1623" s="673" cm="1">
        <f t="array" ref="AX1623">SUM(MID(0&amp;AW1623,LARGE(INDEX(ISNUMBER(--MID(AW1623,ROW($1:$8),1))*ROW($1:$8),),ROW($1:$8))+1,1)*10^ROW($1:$8)/10)</f>
        <v>30397572</v>
      </c>
      <c r="AY1623" s="673" t="str">
        <f>VLOOKUP($AX1623,'Item Master Data'!$A:$F,3,FALSE)</f>
        <v>Q.PEAK DUO XL G10 BFG</v>
      </c>
      <c r="AZ1623" s="673">
        <f>VLOOKUP($AX1623,'Item Master Data'!$A:$F,6,FALSE)</f>
        <v>480</v>
      </c>
      <c r="BA1623" s="673">
        <f>X1623/BB1623</f>
        <v>328</v>
      </c>
      <c r="BB1623" s="673">
        <f>VLOOKUP(AX1623,'Item Master Data'!$A:$G,7,FALSE)</f>
        <v>29</v>
      </c>
      <c r="BC1623" s="673"/>
      <c r="BD1623" s="673">
        <f>W1623-AZ1623</f>
        <v>0</v>
      </c>
    </row>
    <row r="1624" spans="1:56">
      <c r="A1624" s="562"/>
      <c r="B1624" s="558" t="s">
        <v>1217</v>
      </c>
      <c r="C1624" s="558">
        <v>44573</v>
      </c>
      <c r="D1624" s="676" t="s">
        <v>1067</v>
      </c>
      <c r="E1624" s="568"/>
      <c r="F1624" s="442" t="s">
        <v>1389</v>
      </c>
      <c r="G1624" s="676">
        <v>2022</v>
      </c>
      <c r="H1624" s="676">
        <v>3</v>
      </c>
      <c r="I1624" s="687">
        <v>127890</v>
      </c>
      <c r="J1624" s="677">
        <v>44651</v>
      </c>
      <c r="K1624" s="676" t="s">
        <v>1395</v>
      </c>
      <c r="L1624" s="677" t="s">
        <v>1391</v>
      </c>
      <c r="M1624" s="677">
        <v>44246</v>
      </c>
      <c r="N1624" s="677">
        <v>44498</v>
      </c>
      <c r="O1624" s="677"/>
      <c r="P1624" s="333">
        <v>44623</v>
      </c>
      <c r="Q1624" s="333">
        <v>44621</v>
      </c>
      <c r="R1624" s="333">
        <v>44651</v>
      </c>
      <c r="S1624" s="442" t="s">
        <v>1106</v>
      </c>
      <c r="T1624" s="442">
        <v>72</v>
      </c>
      <c r="U1624" s="442" t="s">
        <v>1161</v>
      </c>
      <c r="V1624" s="442" t="s">
        <v>1072</v>
      </c>
      <c r="W1624" s="678">
        <v>480</v>
      </c>
      <c r="X1624" s="566">
        <v>28020</v>
      </c>
      <c r="Y1624" s="693">
        <v>13449600</v>
      </c>
      <c r="Z1624" s="443">
        <v>0.38159999999999999</v>
      </c>
      <c r="AA1624" s="682">
        <f>Y1624*Z1624</f>
        <v>5132367.3600000003</v>
      </c>
      <c r="AB1624" s="521"/>
      <c r="AC1624" s="683">
        <v>0</v>
      </c>
      <c r="AD1624" s="676"/>
      <c r="AE1624" s="441"/>
      <c r="AF1624" s="695">
        <f>AA1624+AD1624+AE1624</f>
        <v>5132367.3600000003</v>
      </c>
      <c r="AG1624" s="703" t="s">
        <v>47</v>
      </c>
      <c r="AH1624" s="561">
        <v>5</v>
      </c>
      <c r="AI1624" s="703">
        <v>30</v>
      </c>
      <c r="AJ1624" s="703" t="s">
        <v>1393</v>
      </c>
      <c r="AK1624" s="703" t="s">
        <v>1149</v>
      </c>
      <c r="AL1624" s="711">
        <v>76904</v>
      </c>
      <c r="AM1624" s="703" t="s">
        <v>52</v>
      </c>
      <c r="AN1624" s="703" t="s">
        <v>1397</v>
      </c>
      <c r="AO1624" s="442"/>
      <c r="AP1624" s="676" t="s">
        <v>38</v>
      </c>
      <c r="AQ1624" s="676" t="s">
        <v>1090</v>
      </c>
      <c r="AR1624" s="676"/>
      <c r="AS1624" s="545" t="s">
        <v>1173</v>
      </c>
      <c r="AT1624" s="523" t="s">
        <v>1091</v>
      </c>
      <c r="AU1624" s="523" t="s">
        <v>1078</v>
      </c>
      <c r="AV1624" s="533"/>
      <c r="AW1624" s="673" t="str">
        <f>U1624</f>
        <v>12005832C</v>
      </c>
      <c r="AX1624" s="673" cm="1">
        <f t="array" ref="AX1624">SUM(MID(0&amp;AW1624,LARGE(INDEX(ISNUMBER(--MID(AW1624,ROW($1:$8),1))*ROW($1:$8),),ROW($1:$8))+1,1)*10^ROW($1:$8)/10)</f>
        <v>12005832</v>
      </c>
      <c r="AY1624" s="673" t="str">
        <f>VLOOKUP($AX1624,'Item Master Data'!$A:$F,3,FALSE)</f>
        <v>Q.PEAK DUO XL G10 BFG</v>
      </c>
      <c r="AZ1624" s="673">
        <f>VLOOKUP($AX1624,'Item Master Data'!$A:$F,6,FALSE)</f>
        <v>480</v>
      </c>
      <c r="BA1624" s="673" t="e">
        <f>X1624/BB1624</f>
        <v>#VALUE!</v>
      </c>
      <c r="BB1624" s="673" t="str">
        <f>VLOOKUP(AX1624,'Item Master Data'!$A:$G,7,FALSE)</f>
        <v> 30</v>
      </c>
      <c r="BC1624" s="673"/>
      <c r="BD1624" s="673">
        <f>W1624-AZ1624</f>
        <v>0</v>
      </c>
    </row>
    <row r="1625" spans="1:56">
      <c r="A1625" s="562"/>
      <c r="B1625" s="558" t="s">
        <v>1217</v>
      </c>
      <c r="C1625" s="558">
        <v>44573</v>
      </c>
      <c r="D1625" s="676" t="s">
        <v>1067</v>
      </c>
      <c r="E1625" s="568"/>
      <c r="F1625" s="442" t="s">
        <v>1389</v>
      </c>
      <c r="G1625" s="676">
        <v>2022</v>
      </c>
      <c r="H1625" s="676">
        <v>3</v>
      </c>
      <c r="I1625" s="687">
        <v>127890</v>
      </c>
      <c r="J1625" s="677">
        <v>44651</v>
      </c>
      <c r="K1625" s="676" t="s">
        <v>1395</v>
      </c>
      <c r="L1625" s="677" t="s">
        <v>1391</v>
      </c>
      <c r="M1625" s="677">
        <v>44246</v>
      </c>
      <c r="N1625" s="677">
        <v>44498</v>
      </c>
      <c r="O1625" s="677"/>
      <c r="P1625" s="333">
        <v>44623</v>
      </c>
      <c r="Q1625" s="333">
        <v>44621</v>
      </c>
      <c r="R1625" s="333">
        <v>44651</v>
      </c>
      <c r="S1625" s="676" t="s">
        <v>1106</v>
      </c>
      <c r="T1625" s="442">
        <v>72</v>
      </c>
      <c r="U1625" s="442" t="s">
        <v>1396</v>
      </c>
      <c r="V1625" s="676" t="s">
        <v>1072</v>
      </c>
      <c r="W1625" s="678">
        <v>480</v>
      </c>
      <c r="X1625" s="566">
        <v>37410</v>
      </c>
      <c r="Y1625" s="693">
        <v>17956800</v>
      </c>
      <c r="Z1625" s="443">
        <v>0.38159999999999999</v>
      </c>
      <c r="AA1625" s="682">
        <f>Y1625*Z1625</f>
        <v>6852314.8799999999</v>
      </c>
      <c r="AB1625" s="521"/>
      <c r="AC1625" s="683">
        <v>0</v>
      </c>
      <c r="AD1625" s="676"/>
      <c r="AE1625" s="441"/>
      <c r="AF1625" s="695">
        <f>AA1625+AD1625+AE1625</f>
        <v>6852314.8799999999</v>
      </c>
      <c r="AG1625" s="703" t="s">
        <v>47</v>
      </c>
      <c r="AH1625" s="561">
        <v>5</v>
      </c>
      <c r="AI1625" s="703">
        <v>30</v>
      </c>
      <c r="AJ1625" s="703" t="s">
        <v>1393</v>
      </c>
      <c r="AK1625" s="703" t="s">
        <v>1149</v>
      </c>
      <c r="AL1625" s="711">
        <v>76904</v>
      </c>
      <c r="AM1625" s="703" t="s">
        <v>52</v>
      </c>
      <c r="AN1625" s="703" t="s">
        <v>1397</v>
      </c>
      <c r="AO1625" s="442"/>
      <c r="AP1625" s="676" t="s">
        <v>38</v>
      </c>
      <c r="AQ1625" s="676" t="s">
        <v>1090</v>
      </c>
      <c r="AR1625" s="676"/>
      <c r="AS1625" s="545" t="s">
        <v>1173</v>
      </c>
      <c r="AT1625" s="523" t="s">
        <v>1091</v>
      </c>
      <c r="AU1625" s="523" t="s">
        <v>1078</v>
      </c>
      <c r="AV1625" s="533"/>
      <c r="AW1625" s="673" t="str">
        <f>U1625</f>
        <v>30397572C</v>
      </c>
      <c r="AX1625" s="673" cm="1">
        <f t="array" ref="AX1625">SUM(MID(0&amp;AW1625,LARGE(INDEX(ISNUMBER(--MID(AW1625,ROW($1:$8),1))*ROW($1:$8),),ROW($1:$8))+1,1)*10^ROW($1:$8)/10)</f>
        <v>30397572</v>
      </c>
      <c r="AY1625" s="673" t="str">
        <f>VLOOKUP($AX1625,'Item Master Data'!$A:$F,3,FALSE)</f>
        <v>Q.PEAK DUO XL G10 BFG</v>
      </c>
      <c r="AZ1625" s="673">
        <f>VLOOKUP($AX1625,'Item Master Data'!$A:$F,6,FALSE)</f>
        <v>480</v>
      </c>
      <c r="BA1625" s="673">
        <f>X1625/BB1625</f>
        <v>1290</v>
      </c>
      <c r="BB1625" s="673">
        <f>VLOOKUP(AX1625,'Item Master Data'!$A:$G,7,FALSE)</f>
        <v>29</v>
      </c>
      <c r="BC1625" s="673"/>
      <c r="BD1625" s="673">
        <f>W1625-AZ1625</f>
        <v>0</v>
      </c>
    </row>
    <row r="1626" spans="1:56">
      <c r="A1626" s="562"/>
      <c r="B1626" s="558" t="s">
        <v>1217</v>
      </c>
      <c r="C1626" s="558">
        <v>44573</v>
      </c>
      <c r="D1626" s="676" t="s">
        <v>1067</v>
      </c>
      <c r="E1626" s="568" t="s">
        <v>1398</v>
      </c>
      <c r="F1626" s="442" t="s">
        <v>1389</v>
      </c>
      <c r="G1626" s="676">
        <v>2022</v>
      </c>
      <c r="H1626" s="734">
        <v>3</v>
      </c>
      <c r="I1626" s="570">
        <v>127890</v>
      </c>
      <c r="J1626" s="750">
        <v>44651</v>
      </c>
      <c r="K1626" s="734" t="s">
        <v>1395</v>
      </c>
      <c r="L1626" s="750" t="s">
        <v>1391</v>
      </c>
      <c r="M1626" s="677">
        <v>44246</v>
      </c>
      <c r="N1626" s="677">
        <v>44498</v>
      </c>
      <c r="O1626" s="677"/>
      <c r="P1626" s="333">
        <v>44623</v>
      </c>
      <c r="Q1626" s="333">
        <v>44621</v>
      </c>
      <c r="R1626" s="333">
        <v>44651</v>
      </c>
      <c r="S1626" s="676" t="s">
        <v>1106</v>
      </c>
      <c r="T1626" s="442">
        <v>72</v>
      </c>
      <c r="U1626" s="442" t="s">
        <v>1396</v>
      </c>
      <c r="V1626" s="676" t="s">
        <v>1072</v>
      </c>
      <c r="W1626" s="678">
        <v>480</v>
      </c>
      <c r="X1626" s="566">
        <v>580</v>
      </c>
      <c r="Y1626" s="693">
        <v>278400</v>
      </c>
      <c r="Z1626" s="443">
        <v>0.38159999999999999</v>
      </c>
      <c r="AA1626" s="682">
        <f>Y1626*Z1626</f>
        <v>106237.44</v>
      </c>
      <c r="AB1626" s="521"/>
      <c r="AC1626" s="683">
        <v>0</v>
      </c>
      <c r="AD1626" s="676"/>
      <c r="AE1626" s="441"/>
      <c r="AF1626" s="695">
        <f>AA1626+AD1626+AE1626</f>
        <v>106237.44</v>
      </c>
      <c r="AG1626" s="703" t="s">
        <v>47</v>
      </c>
      <c r="AH1626" s="561">
        <v>5</v>
      </c>
      <c r="AI1626" s="703">
        <v>30</v>
      </c>
      <c r="AJ1626" s="703" t="s">
        <v>1393</v>
      </c>
      <c r="AK1626" s="703" t="s">
        <v>1149</v>
      </c>
      <c r="AL1626" s="711">
        <v>76904</v>
      </c>
      <c r="AM1626" s="703" t="s">
        <v>52</v>
      </c>
      <c r="AN1626" s="703" t="s">
        <v>1397</v>
      </c>
      <c r="AO1626" s="442"/>
      <c r="AP1626" s="676" t="s">
        <v>38</v>
      </c>
      <c r="AQ1626" s="676" t="s">
        <v>1090</v>
      </c>
      <c r="AR1626" s="676"/>
      <c r="AS1626" s="545" t="s">
        <v>1173</v>
      </c>
      <c r="AT1626" s="523" t="s">
        <v>1091</v>
      </c>
      <c r="AU1626" s="523" t="s">
        <v>1078</v>
      </c>
      <c r="AV1626" s="533"/>
      <c r="AW1626" s="673" t="str">
        <f>U1626</f>
        <v>30397572C</v>
      </c>
      <c r="AX1626" s="673" cm="1">
        <f t="array" ref="AX1626">SUM(MID(0&amp;AW1626,LARGE(INDEX(ISNUMBER(--MID(AW1626,ROW($1:$8),1))*ROW($1:$8),),ROW($1:$8))+1,1)*10^ROW($1:$8)/10)</f>
        <v>30397572</v>
      </c>
      <c r="AY1626" s="673" t="str">
        <f>VLOOKUP($AX1626,'Item Master Data'!$A:$F,3,FALSE)</f>
        <v>Q.PEAK DUO XL G10 BFG</v>
      </c>
      <c r="AZ1626" s="673">
        <f>VLOOKUP($AX1626,'Item Master Data'!$A:$F,6,FALSE)</f>
        <v>480</v>
      </c>
      <c r="BA1626" s="673">
        <f>X1626/BB1626</f>
        <v>20</v>
      </c>
      <c r="BB1626" s="673">
        <f>VLOOKUP(AX1626,'Item Master Data'!$A:$G,7,FALSE)</f>
        <v>29</v>
      </c>
      <c r="BC1626" s="673"/>
      <c r="BD1626" s="673">
        <f>W1626-AZ1626</f>
        <v>0</v>
      </c>
    </row>
    <row r="1627" spans="1:56">
      <c r="A1627" s="562"/>
      <c r="B1627" s="558"/>
      <c r="C1627" s="558"/>
      <c r="D1627" s="676" t="s">
        <v>1067</v>
      </c>
      <c r="E1627" s="524"/>
      <c r="F1627" s="442" t="s">
        <v>87</v>
      </c>
      <c r="G1627" s="676">
        <v>2022</v>
      </c>
      <c r="H1627" s="532">
        <v>3</v>
      </c>
      <c r="I1627" s="592">
        <v>127659</v>
      </c>
      <c r="J1627" s="541">
        <v>44651</v>
      </c>
      <c r="K1627" s="532" t="s">
        <v>1404</v>
      </c>
      <c r="L1627" s="541" t="s">
        <v>1400</v>
      </c>
      <c r="M1627" s="677">
        <v>44357</v>
      </c>
      <c r="N1627" s="677"/>
      <c r="O1627" s="677"/>
      <c r="P1627" s="333">
        <v>44635</v>
      </c>
      <c r="Q1627" s="333">
        <v>44641</v>
      </c>
      <c r="R1627" s="333">
        <v>44651</v>
      </c>
      <c r="S1627" s="676" t="s">
        <v>1401</v>
      </c>
      <c r="T1627" s="442">
        <v>72</v>
      </c>
      <c r="U1627" s="442" t="s">
        <v>1402</v>
      </c>
      <c r="V1627" s="676" t="s">
        <v>1072</v>
      </c>
      <c r="W1627" s="678">
        <v>475</v>
      </c>
      <c r="X1627" s="551">
        <v>11130</v>
      </c>
      <c r="Y1627" s="693">
        <v>5286750</v>
      </c>
      <c r="Z1627" s="443">
        <v>0.39499999999999996</v>
      </c>
      <c r="AA1627" s="682">
        <f>Y1627*Z1627</f>
        <v>2088266.2499999998</v>
      </c>
      <c r="AB1627" s="521"/>
      <c r="AC1627" s="683">
        <v>0</v>
      </c>
      <c r="AD1627" s="676"/>
      <c r="AE1627" s="441"/>
      <c r="AF1627" s="695">
        <f>AA1627+AD1627+AE1627</f>
        <v>2088266.2499999998</v>
      </c>
      <c r="AG1627" s="442" t="s">
        <v>47</v>
      </c>
      <c r="AH1627" s="641">
        <v>10</v>
      </c>
      <c r="AI1627" s="676">
        <v>60</v>
      </c>
      <c r="AJ1627" s="676" t="s">
        <v>1405</v>
      </c>
      <c r="AK1627" s="676" t="s">
        <v>1196</v>
      </c>
      <c r="AL1627" s="696">
        <v>6460</v>
      </c>
      <c r="AM1627" s="442" t="s">
        <v>52</v>
      </c>
      <c r="AN1627" s="442" t="s">
        <v>1089</v>
      </c>
      <c r="AO1627" s="442"/>
      <c r="AP1627" s="676" t="s">
        <v>92</v>
      </c>
      <c r="AQ1627" s="676" t="s">
        <v>1113</v>
      </c>
      <c r="AR1627" s="676"/>
      <c r="AS1627" s="545" t="s">
        <v>1078</v>
      </c>
      <c r="AT1627" s="523" t="s">
        <v>1078</v>
      </c>
      <c r="AU1627" s="523" t="s">
        <v>1078</v>
      </c>
      <c r="AV1627" s="533"/>
      <c r="AW1627" s="673" t="str">
        <f>U1627</f>
        <v>12005833F</v>
      </c>
      <c r="AX1627" s="673" cm="1">
        <f t="array" ref="AX1627">SUM(MID(0&amp;AW1627,LARGE(INDEX(ISNUMBER(--MID(AW1627,ROW($1:$8),1))*ROW($1:$8),),ROW($1:$8))+1,1)*10^ROW($1:$8)/10)</f>
        <v>12005833</v>
      </c>
      <c r="AY1627" s="673" t="str">
        <f>VLOOKUP($AX1627,'Item Master Data'!$A:$F,3,FALSE)</f>
        <v>Q.PEAK DUO XL G10 BFG</v>
      </c>
      <c r="AZ1627" s="673">
        <f>VLOOKUP($AX1627,'Item Master Data'!$A:$F,6,FALSE)</f>
        <v>475</v>
      </c>
      <c r="BA1627" s="673" t="e">
        <f>X1627/BB1627</f>
        <v>#VALUE!</v>
      </c>
      <c r="BB1627" s="673" t="str">
        <f>VLOOKUP(AX1627,'Item Master Data'!$A:$G,7,FALSE)</f>
        <v> 30</v>
      </c>
      <c r="BC1627" s="673"/>
      <c r="BD1627" s="673">
        <f>W1627-AZ1627</f>
        <v>0</v>
      </c>
    </row>
    <row r="1628" spans="1:56">
      <c r="A1628" s="562"/>
      <c r="B1628" s="558"/>
      <c r="C1628" s="558"/>
      <c r="D1628" s="676" t="s">
        <v>1067</v>
      </c>
      <c r="E1628" s="524"/>
      <c r="F1628" s="442" t="s">
        <v>87</v>
      </c>
      <c r="G1628" s="676">
        <v>2022</v>
      </c>
      <c r="H1628" s="676">
        <v>3</v>
      </c>
      <c r="I1628" s="687">
        <v>127578</v>
      </c>
      <c r="J1628" s="677">
        <v>44645</v>
      </c>
      <c r="K1628" s="676" t="s">
        <v>1406</v>
      </c>
      <c r="L1628" s="677" t="s">
        <v>1400</v>
      </c>
      <c r="M1628" s="677">
        <v>44357</v>
      </c>
      <c r="N1628" s="677"/>
      <c r="O1628" s="677"/>
      <c r="P1628" s="333">
        <v>44631</v>
      </c>
      <c r="Q1628" s="333">
        <v>44637</v>
      </c>
      <c r="R1628" s="333">
        <v>44645</v>
      </c>
      <c r="S1628" s="442" t="s">
        <v>1401</v>
      </c>
      <c r="T1628" s="442">
        <v>72</v>
      </c>
      <c r="U1628" s="442" t="s">
        <v>1086</v>
      </c>
      <c r="V1628" s="442" t="s">
        <v>1072</v>
      </c>
      <c r="W1628" s="678">
        <v>475</v>
      </c>
      <c r="X1628" s="551">
        <v>2760</v>
      </c>
      <c r="Y1628" s="693">
        <v>1311000</v>
      </c>
      <c r="Z1628" s="443">
        <v>0.39499999999999996</v>
      </c>
      <c r="AA1628" s="682">
        <f>Y1628*Z1628</f>
        <v>517844.99999999994</v>
      </c>
      <c r="AB1628" s="521"/>
      <c r="AC1628" s="683">
        <v>0</v>
      </c>
      <c r="AD1628" s="676"/>
      <c r="AE1628" s="441"/>
      <c r="AF1628" s="695">
        <f>AA1628+AD1628+AE1628</f>
        <v>517844.99999999994</v>
      </c>
      <c r="AG1628" s="442" t="s">
        <v>47</v>
      </c>
      <c r="AH1628" s="641">
        <v>10</v>
      </c>
      <c r="AI1628" s="676">
        <v>60</v>
      </c>
      <c r="AJ1628" s="676" t="s">
        <v>1407</v>
      </c>
      <c r="AK1628" s="676" t="s">
        <v>1408</v>
      </c>
      <c r="AL1628" s="696">
        <v>89461</v>
      </c>
      <c r="AM1628" s="442" t="s">
        <v>52</v>
      </c>
      <c r="AN1628" s="442" t="s">
        <v>1089</v>
      </c>
      <c r="AO1628" s="442"/>
      <c r="AP1628" s="676" t="s">
        <v>92</v>
      </c>
      <c r="AQ1628" s="676" t="s">
        <v>1113</v>
      </c>
      <c r="AR1628" s="676"/>
      <c r="AS1628" s="545" t="s">
        <v>1078</v>
      </c>
      <c r="AT1628" s="523" t="s">
        <v>1078</v>
      </c>
      <c r="AU1628" s="523" t="s">
        <v>1078</v>
      </c>
      <c r="AV1628" s="533"/>
      <c r="AW1628" s="673" t="str">
        <f>U1628</f>
        <v>12005833C</v>
      </c>
      <c r="AX1628" s="673" cm="1">
        <f t="array" ref="AX1628">SUM(MID(0&amp;AW1628,LARGE(INDEX(ISNUMBER(--MID(AW1628,ROW($1:$8),1))*ROW($1:$8),),ROW($1:$8))+1,1)*10^ROW($1:$8)/10)</f>
        <v>12005833</v>
      </c>
      <c r="AY1628" s="673" t="str">
        <f>VLOOKUP($AX1628,'Item Master Data'!$A:$F,3,FALSE)</f>
        <v>Q.PEAK DUO XL G10 BFG</v>
      </c>
      <c r="AZ1628" s="673">
        <f>VLOOKUP($AX1628,'Item Master Data'!$A:$F,6,FALSE)</f>
        <v>475</v>
      </c>
      <c r="BA1628" s="673" t="e">
        <f>X1628/BB1628</f>
        <v>#VALUE!</v>
      </c>
      <c r="BB1628" s="673" t="str">
        <f>VLOOKUP(AX1628,'Item Master Data'!$A:$G,7,FALSE)</f>
        <v> 30</v>
      </c>
      <c r="BC1628" s="673"/>
      <c r="BD1628" s="673">
        <f>W1628-AZ1628</f>
        <v>0</v>
      </c>
    </row>
    <row r="1629" spans="1:56">
      <c r="A1629" s="562"/>
      <c r="B1629" s="558"/>
      <c r="C1629" s="558"/>
      <c r="D1629" s="676" t="s">
        <v>1067</v>
      </c>
      <c r="E1629" s="524"/>
      <c r="F1629" s="442" t="s">
        <v>87</v>
      </c>
      <c r="G1629" s="676">
        <v>2022</v>
      </c>
      <c r="H1629" s="676">
        <v>3</v>
      </c>
      <c r="I1629" s="687">
        <v>127660</v>
      </c>
      <c r="J1629" s="677">
        <v>44651</v>
      </c>
      <c r="K1629" s="676" t="s">
        <v>1399</v>
      </c>
      <c r="L1629" s="677" t="s">
        <v>1400</v>
      </c>
      <c r="M1629" s="677">
        <v>44609</v>
      </c>
      <c r="N1629" s="677"/>
      <c r="O1629" s="677"/>
      <c r="P1629" s="333">
        <v>44629</v>
      </c>
      <c r="Q1629" s="333">
        <v>44648</v>
      </c>
      <c r="R1629" s="333">
        <v>44651</v>
      </c>
      <c r="S1629" s="442" t="s">
        <v>1401</v>
      </c>
      <c r="T1629" s="442">
        <v>72</v>
      </c>
      <c r="U1629" s="442" t="s">
        <v>1402</v>
      </c>
      <c r="V1629" s="442" t="s">
        <v>1072</v>
      </c>
      <c r="W1629" s="678">
        <v>475</v>
      </c>
      <c r="X1629" s="551">
        <v>1653</v>
      </c>
      <c r="Y1629" s="693">
        <v>785175</v>
      </c>
      <c r="Z1629" s="443">
        <v>0.47</v>
      </c>
      <c r="AA1629" s="682">
        <f>Y1629*Z1629</f>
        <v>369032.25</v>
      </c>
      <c r="AB1629" s="521"/>
      <c r="AC1629" s="683">
        <v>0</v>
      </c>
      <c r="AD1629" s="676"/>
      <c r="AE1629" s="441"/>
      <c r="AF1629" s="695">
        <f>AA1629+AD1629+AE1629</f>
        <v>369032.25</v>
      </c>
      <c r="AG1629" s="442" t="s">
        <v>47</v>
      </c>
      <c r="AH1629" s="641">
        <v>10</v>
      </c>
      <c r="AI1629" s="676">
        <v>60</v>
      </c>
      <c r="AJ1629" s="676" t="s">
        <v>1403</v>
      </c>
      <c r="AK1629" s="676" t="s">
        <v>1227</v>
      </c>
      <c r="AL1629" s="696">
        <v>45810</v>
      </c>
      <c r="AM1629" s="442" t="s">
        <v>52</v>
      </c>
      <c r="AN1629" s="442" t="s">
        <v>1089</v>
      </c>
      <c r="AO1629" s="442"/>
      <c r="AP1629" s="676" t="s">
        <v>92</v>
      </c>
      <c r="AQ1629" s="676" t="s">
        <v>1113</v>
      </c>
      <c r="AR1629" s="676"/>
      <c r="AS1629" s="545" t="s">
        <v>1078</v>
      </c>
      <c r="AT1629" s="523" t="s">
        <v>1078</v>
      </c>
      <c r="AU1629" s="523" t="s">
        <v>1078</v>
      </c>
      <c r="AV1629" s="533"/>
      <c r="AW1629" s="673" t="str">
        <f>U1629</f>
        <v>12005833F</v>
      </c>
      <c r="AX1629" s="673" cm="1">
        <f t="array" ref="AX1629">SUM(MID(0&amp;AW1629,LARGE(INDEX(ISNUMBER(--MID(AW1629,ROW($1:$8),1))*ROW($1:$8),),ROW($1:$8))+1,1)*10^ROW($1:$8)/10)</f>
        <v>12005833</v>
      </c>
      <c r="AY1629" s="673" t="str">
        <f>VLOOKUP($AX1629,'Item Master Data'!$A:$F,3,FALSE)</f>
        <v>Q.PEAK DUO XL G10 BFG</v>
      </c>
      <c r="AZ1629" s="673">
        <f>VLOOKUP($AX1629,'Item Master Data'!$A:$F,6,FALSE)</f>
        <v>475</v>
      </c>
      <c r="BA1629" s="673" t="e">
        <f>X1629/BB1629</f>
        <v>#VALUE!</v>
      </c>
      <c r="BB1629" s="673" t="str">
        <f>VLOOKUP(AX1629,'Item Master Data'!$A:$G,7,FALSE)</f>
        <v> 30</v>
      </c>
      <c r="BC1629" s="673"/>
      <c r="BD1629" s="673">
        <f>W1629-AZ1629</f>
        <v>0</v>
      </c>
    </row>
    <row r="1630" spans="1:56">
      <c r="A1630" s="562"/>
      <c r="B1630" s="558" t="s">
        <v>1217</v>
      </c>
      <c r="C1630" s="558" t="s">
        <v>1217</v>
      </c>
      <c r="D1630" s="676" t="s">
        <v>1067</v>
      </c>
      <c r="E1630" s="568"/>
      <c r="F1630" s="676" t="s">
        <v>87</v>
      </c>
      <c r="G1630" s="676">
        <v>2022</v>
      </c>
      <c r="H1630" s="676">
        <v>3</v>
      </c>
      <c r="I1630" s="687">
        <v>127806</v>
      </c>
      <c r="J1630" s="677">
        <v>44650</v>
      </c>
      <c r="K1630" s="676" t="s">
        <v>1424</v>
      </c>
      <c r="L1630" s="677" t="s">
        <v>1425</v>
      </c>
      <c r="M1630" s="677">
        <v>44617</v>
      </c>
      <c r="N1630" s="677">
        <v>44621</v>
      </c>
      <c r="O1630" s="677"/>
      <c r="P1630" s="677">
        <v>44638</v>
      </c>
      <c r="Q1630" s="677">
        <v>44616</v>
      </c>
      <c r="R1630" s="677">
        <v>44650</v>
      </c>
      <c r="S1630" s="676" t="s">
        <v>1401</v>
      </c>
      <c r="T1630" s="676">
        <v>72</v>
      </c>
      <c r="U1630" s="676">
        <v>49304156</v>
      </c>
      <c r="V1630" s="676" t="s">
        <v>1002</v>
      </c>
      <c r="W1630" s="678">
        <v>480</v>
      </c>
      <c r="X1630" s="551">
        <v>5249</v>
      </c>
      <c r="Y1630" s="693">
        <v>2519520</v>
      </c>
      <c r="Z1630" s="680">
        <v>0.46</v>
      </c>
      <c r="AA1630" s="682">
        <f>Y1630*Z1630</f>
        <v>1158979.2</v>
      </c>
      <c r="AB1630" s="521"/>
      <c r="AC1630" s="683">
        <v>0</v>
      </c>
      <c r="AD1630" s="676"/>
      <c r="AE1630" s="684"/>
      <c r="AF1630" s="695">
        <f>AA1630+AD1630+AE1630</f>
        <v>1158979.2</v>
      </c>
      <c r="AG1630" s="676" t="s">
        <v>47</v>
      </c>
      <c r="AH1630" s="641">
        <v>10</v>
      </c>
      <c r="AI1630" s="676">
        <v>30</v>
      </c>
      <c r="AJ1630" s="676" t="s">
        <v>1426</v>
      </c>
      <c r="AK1630" s="676" t="s">
        <v>50</v>
      </c>
      <c r="AL1630" s="696">
        <v>91710</v>
      </c>
      <c r="AM1630" s="676" t="s">
        <v>52</v>
      </c>
      <c r="AN1630" s="676" t="s">
        <v>1110</v>
      </c>
      <c r="AO1630" s="676"/>
      <c r="AP1630" s="676"/>
      <c r="AQ1630" s="676"/>
      <c r="AR1630" s="676"/>
      <c r="AS1630" s="545" t="s">
        <v>1077</v>
      </c>
      <c r="AT1630" s="523"/>
      <c r="AU1630" s="523" t="s">
        <v>1078</v>
      </c>
      <c r="AV1630" s="533"/>
      <c r="AW1630" s="673">
        <f>U1630</f>
        <v>49304156</v>
      </c>
      <c r="AX1630" s="673" cm="1">
        <f t="array" ref="AX1630">SUM(MID(0&amp;AW1630,LARGE(INDEX(ISNUMBER(--MID(AW1630,ROW($1:$8),1))*ROW($1:$8),),ROW($1:$8))+1,1)*10^ROW($1:$8)/10)</f>
        <v>49304156</v>
      </c>
      <c r="AY1630" s="673" t="str">
        <f>VLOOKUP($AX1630,'Item Master Data'!$A:$F,3,FALSE)</f>
        <v>Q.PEAK DUO XL G10</v>
      </c>
      <c r="AZ1630" s="673">
        <f>VLOOKUP($AX1630,'Item Master Data'!$A:$F,6,FALSE)</f>
        <v>480</v>
      </c>
      <c r="BA1630" s="673">
        <f>X1630/BB1630</f>
        <v>181</v>
      </c>
      <c r="BB1630" s="673">
        <f>VLOOKUP(AX1630,'Item Master Data'!$A:$G,7,FALSE)</f>
        <v>29</v>
      </c>
      <c r="BC1630" s="673"/>
      <c r="BD1630" s="673">
        <f>W1630-AZ1630</f>
        <v>0</v>
      </c>
    </row>
    <row r="1631" spans="1:56">
      <c r="A1631" s="562"/>
      <c r="B1631" s="558" t="s">
        <v>1217</v>
      </c>
      <c r="C1631" s="558" t="s">
        <v>1217</v>
      </c>
      <c r="D1631" s="676" t="s">
        <v>1067</v>
      </c>
      <c r="E1631" s="568"/>
      <c r="F1631" s="676" t="s">
        <v>87</v>
      </c>
      <c r="G1631" s="676">
        <v>2022</v>
      </c>
      <c r="H1631" s="676">
        <v>3</v>
      </c>
      <c r="I1631" s="687">
        <v>127806</v>
      </c>
      <c r="J1631" s="677">
        <v>44650</v>
      </c>
      <c r="K1631" s="676" t="s">
        <v>1424</v>
      </c>
      <c r="L1631" s="677" t="s">
        <v>1425</v>
      </c>
      <c r="M1631" s="677">
        <v>44617</v>
      </c>
      <c r="N1631" s="677">
        <v>44621</v>
      </c>
      <c r="O1631" s="677"/>
      <c r="P1631" s="677">
        <v>44638</v>
      </c>
      <c r="Q1631" s="677">
        <v>44616</v>
      </c>
      <c r="R1631" s="677">
        <v>44650</v>
      </c>
      <c r="S1631" s="676" t="s">
        <v>1401</v>
      </c>
      <c r="T1631" s="676">
        <v>72</v>
      </c>
      <c r="U1631" s="676">
        <v>49304156</v>
      </c>
      <c r="V1631" s="676" t="s">
        <v>1002</v>
      </c>
      <c r="W1631" s="678">
        <v>480</v>
      </c>
      <c r="X1631" s="551">
        <v>696</v>
      </c>
      <c r="Y1631" s="693">
        <v>334080</v>
      </c>
      <c r="Z1631" s="680">
        <v>0.46</v>
      </c>
      <c r="AA1631" s="682">
        <f>Y1631*Z1631</f>
        <v>153676.80000000002</v>
      </c>
      <c r="AB1631" s="521"/>
      <c r="AC1631" s="683">
        <v>0</v>
      </c>
      <c r="AD1631" s="676"/>
      <c r="AE1631" s="684"/>
      <c r="AF1631" s="695">
        <f>AA1631+AD1631+AE1631</f>
        <v>153676.80000000002</v>
      </c>
      <c r="AG1631" s="676" t="s">
        <v>47</v>
      </c>
      <c r="AH1631" s="641">
        <v>10</v>
      </c>
      <c r="AI1631" s="676">
        <v>30</v>
      </c>
      <c r="AJ1631" s="676" t="s">
        <v>1426</v>
      </c>
      <c r="AK1631" s="676" t="s">
        <v>50</v>
      </c>
      <c r="AL1631" s="696">
        <v>91710</v>
      </c>
      <c r="AM1631" s="676" t="s">
        <v>52</v>
      </c>
      <c r="AN1631" s="676" t="s">
        <v>1110</v>
      </c>
      <c r="AO1631" s="676"/>
      <c r="AP1631" s="676"/>
      <c r="AQ1631" s="676"/>
      <c r="AR1631" s="676"/>
      <c r="AS1631" s="545" t="s">
        <v>1077</v>
      </c>
      <c r="AT1631" s="523"/>
      <c r="AU1631" s="523" t="s">
        <v>1078</v>
      </c>
      <c r="AV1631" s="533"/>
      <c r="AW1631" s="673">
        <f>U1631</f>
        <v>49304156</v>
      </c>
      <c r="AX1631" s="673" cm="1">
        <f t="array" ref="AX1631">SUM(MID(0&amp;AW1631,LARGE(INDEX(ISNUMBER(--MID(AW1631,ROW($1:$8),1))*ROW($1:$8),),ROW($1:$8))+1,1)*10^ROW($1:$8)/10)</f>
        <v>49304156</v>
      </c>
      <c r="AY1631" s="673" t="str">
        <f>VLOOKUP($AX1631,'Item Master Data'!$A:$F,3,FALSE)</f>
        <v>Q.PEAK DUO XL G10</v>
      </c>
      <c r="AZ1631" s="673">
        <f>VLOOKUP($AX1631,'Item Master Data'!$A:$F,6,FALSE)</f>
        <v>480</v>
      </c>
      <c r="BA1631" s="673">
        <f>X1631/BB1631</f>
        <v>24</v>
      </c>
      <c r="BB1631" s="673">
        <f>VLOOKUP(AX1631,'Item Master Data'!$A:$G,7,FALSE)</f>
        <v>29</v>
      </c>
      <c r="BC1631" s="673"/>
      <c r="BD1631" s="673">
        <f>W1631-AZ1631</f>
        <v>0</v>
      </c>
    </row>
    <row r="1632" spans="1:56">
      <c r="A1632" s="562"/>
      <c r="B1632" s="558" t="s">
        <v>1217</v>
      </c>
      <c r="C1632" s="558" t="s">
        <v>1217</v>
      </c>
      <c r="D1632" s="676" t="s">
        <v>1067</v>
      </c>
      <c r="E1632" s="568" t="s">
        <v>1427</v>
      </c>
      <c r="F1632" s="442" t="s">
        <v>87</v>
      </c>
      <c r="G1632" s="676">
        <v>2022</v>
      </c>
      <c r="H1632" s="734">
        <v>3</v>
      </c>
      <c r="I1632" s="570">
        <v>127881</v>
      </c>
      <c r="J1632" s="750">
        <v>44651</v>
      </c>
      <c r="K1632" s="734" t="s">
        <v>1424</v>
      </c>
      <c r="L1632" s="750" t="s">
        <v>1425</v>
      </c>
      <c r="M1632" s="677">
        <v>44617</v>
      </c>
      <c r="N1632" s="677">
        <v>44621</v>
      </c>
      <c r="O1632" s="677"/>
      <c r="P1632" s="333">
        <v>44638</v>
      </c>
      <c r="Q1632" s="333">
        <v>44616</v>
      </c>
      <c r="R1632" s="333">
        <v>44650</v>
      </c>
      <c r="S1632" s="442" t="s">
        <v>1401</v>
      </c>
      <c r="T1632" s="442">
        <v>72</v>
      </c>
      <c r="U1632" s="442">
        <v>49304156</v>
      </c>
      <c r="V1632" s="442" t="s">
        <v>1002</v>
      </c>
      <c r="W1632" s="678">
        <v>480</v>
      </c>
      <c r="X1632" s="551">
        <v>58</v>
      </c>
      <c r="Y1632" s="693">
        <v>27840</v>
      </c>
      <c r="Z1632" s="443">
        <v>0.46</v>
      </c>
      <c r="AA1632" s="682">
        <f>Y1632*Z1632</f>
        <v>12806.400000000001</v>
      </c>
      <c r="AB1632" s="521"/>
      <c r="AC1632" s="683">
        <v>0</v>
      </c>
      <c r="AD1632" s="676"/>
      <c r="AE1632" s="441"/>
      <c r="AF1632" s="695">
        <f>AA1632+AD1632+AE1632</f>
        <v>12806.400000000001</v>
      </c>
      <c r="AG1632" s="442" t="s">
        <v>47</v>
      </c>
      <c r="AH1632" s="641">
        <v>10</v>
      </c>
      <c r="AI1632" s="676">
        <v>30</v>
      </c>
      <c r="AJ1632" s="676" t="s">
        <v>1426</v>
      </c>
      <c r="AK1632" s="676" t="s">
        <v>50</v>
      </c>
      <c r="AL1632" s="696">
        <v>91710</v>
      </c>
      <c r="AM1632" s="442" t="s">
        <v>52</v>
      </c>
      <c r="AN1632" s="442" t="s">
        <v>1110</v>
      </c>
      <c r="AO1632" s="442"/>
      <c r="AP1632" s="676"/>
      <c r="AQ1632" s="676"/>
      <c r="AR1632" s="676"/>
      <c r="AS1632" s="545" t="s">
        <v>1077</v>
      </c>
      <c r="AT1632" s="523"/>
      <c r="AU1632" s="523" t="s">
        <v>1078</v>
      </c>
      <c r="AV1632" s="533"/>
      <c r="AW1632" s="673">
        <f>U1632</f>
        <v>49304156</v>
      </c>
      <c r="AX1632" s="673" cm="1">
        <f t="array" ref="AX1632">SUM(MID(0&amp;AW1632,LARGE(INDEX(ISNUMBER(--MID(AW1632,ROW($1:$8),1))*ROW($1:$8),),ROW($1:$8))+1,1)*10^ROW($1:$8)/10)</f>
        <v>49304156</v>
      </c>
      <c r="AY1632" s="673" t="str">
        <f>VLOOKUP($AX1632,'Item Master Data'!$A:$F,3,FALSE)</f>
        <v>Q.PEAK DUO XL G10</v>
      </c>
      <c r="AZ1632" s="673">
        <f>VLOOKUP($AX1632,'Item Master Data'!$A:$F,6,FALSE)</f>
        <v>480</v>
      </c>
      <c r="BA1632" s="673">
        <f>X1632/BB1632</f>
        <v>2</v>
      </c>
      <c r="BB1632" s="673">
        <f>VLOOKUP(AX1632,'Item Master Data'!$A:$G,7,FALSE)</f>
        <v>29</v>
      </c>
      <c r="BC1632" s="673"/>
      <c r="BD1632" s="673">
        <f>W1632-AZ1632</f>
        <v>0</v>
      </c>
    </row>
    <row r="1633" spans="1:322">
      <c r="A1633" s="563"/>
      <c r="B1633" s="564"/>
      <c r="C1633" s="564"/>
      <c r="D1633" s="676" t="s">
        <v>1067</v>
      </c>
      <c r="E1633" s="524"/>
      <c r="F1633" s="442"/>
      <c r="G1633" s="676">
        <v>2022</v>
      </c>
      <c r="H1633" s="676">
        <v>3</v>
      </c>
      <c r="I1633" s="687">
        <v>127893</v>
      </c>
      <c r="J1633" s="677">
        <v>44650</v>
      </c>
      <c r="K1633" s="676" t="s">
        <v>1429</v>
      </c>
      <c r="L1633" s="677" t="s">
        <v>1430</v>
      </c>
      <c r="M1633" s="677">
        <v>44636</v>
      </c>
      <c r="N1633" s="677">
        <v>44651</v>
      </c>
      <c r="O1633" s="677"/>
      <c r="P1633" s="333">
        <v>44644</v>
      </c>
      <c r="Q1633" s="333">
        <v>44644</v>
      </c>
      <c r="R1633" s="333">
        <v>44650</v>
      </c>
      <c r="S1633" s="442" t="s">
        <v>1401</v>
      </c>
      <c r="T1633" s="442">
        <v>72</v>
      </c>
      <c r="U1633" s="442" t="s">
        <v>1086</v>
      </c>
      <c r="V1633" s="442" t="s">
        <v>1072</v>
      </c>
      <c r="W1633" s="678">
        <v>475</v>
      </c>
      <c r="X1633" s="551">
        <v>16080</v>
      </c>
      <c r="Y1633" s="693">
        <v>7638000</v>
      </c>
      <c r="Z1633" s="443">
        <v>0.37</v>
      </c>
      <c r="AA1633" s="682">
        <f>Y1633*Z1633</f>
        <v>2826060</v>
      </c>
      <c r="AB1633" s="521"/>
      <c r="AC1633" s="683">
        <v>0</v>
      </c>
      <c r="AD1633" s="676"/>
      <c r="AE1633" s="441"/>
      <c r="AF1633" s="695">
        <f>AA1633+AD1633+AE1633</f>
        <v>2826060</v>
      </c>
      <c r="AG1633" s="442" t="s">
        <v>47</v>
      </c>
      <c r="AH1633" s="641">
        <v>10</v>
      </c>
      <c r="AI1633" s="676">
        <v>30</v>
      </c>
      <c r="AJ1633" s="676" t="s">
        <v>1431</v>
      </c>
      <c r="AK1633" s="676" t="s">
        <v>1432</v>
      </c>
      <c r="AL1633" s="696">
        <v>83201</v>
      </c>
      <c r="AM1633" s="442" t="s">
        <v>52</v>
      </c>
      <c r="AN1633" s="442" t="s">
        <v>50</v>
      </c>
      <c r="AO1633" s="442"/>
      <c r="AP1633" s="676" t="s">
        <v>38</v>
      </c>
      <c r="AQ1633" s="676"/>
      <c r="AR1633" s="676"/>
      <c r="AS1633" s="545"/>
      <c r="AT1633" s="523"/>
      <c r="AU1633" s="523"/>
      <c r="AV1633" s="533"/>
      <c r="AW1633" s="673" t="str">
        <f>U1633</f>
        <v>12005833C</v>
      </c>
      <c r="AX1633" s="673" cm="1">
        <f t="array" ref="AX1633">SUM(MID(0&amp;AW1633,LARGE(INDEX(ISNUMBER(--MID(AW1633,ROW($1:$8),1))*ROW($1:$8),),ROW($1:$8))+1,1)*10^ROW($1:$8)/10)</f>
        <v>12005833</v>
      </c>
      <c r="AY1633" s="673" t="str">
        <f>VLOOKUP($AX1633,'Item Master Data'!$A:$F,3,FALSE)</f>
        <v>Q.PEAK DUO XL G10 BFG</v>
      </c>
      <c r="AZ1633" s="673">
        <f>VLOOKUP($AX1633,'Item Master Data'!$A:$F,6,FALSE)</f>
        <v>475</v>
      </c>
      <c r="BA1633" s="673" t="e">
        <f>X1633/BB1633</f>
        <v>#VALUE!</v>
      </c>
      <c r="BB1633" s="673" t="str">
        <f>VLOOKUP(AX1633,'Item Master Data'!$A:$G,7,FALSE)</f>
        <v> 30</v>
      </c>
      <c r="BC1633" s="673"/>
      <c r="BD1633" s="673">
        <f>W1633-AZ1633</f>
        <v>0</v>
      </c>
    </row>
    <row r="1634" spans="1:322">
      <c r="A1634" s="563"/>
      <c r="B1634" s="564"/>
      <c r="C1634" s="564"/>
      <c r="D1634" s="676" t="s">
        <v>1067</v>
      </c>
      <c r="E1634" s="524"/>
      <c r="F1634" s="442"/>
      <c r="G1634" s="676">
        <v>2022</v>
      </c>
      <c r="H1634" s="676">
        <v>3</v>
      </c>
      <c r="I1634" s="687">
        <v>127893</v>
      </c>
      <c r="J1634" s="677">
        <v>44650</v>
      </c>
      <c r="K1634" s="676" t="s">
        <v>1429</v>
      </c>
      <c r="L1634" s="677" t="s">
        <v>1430</v>
      </c>
      <c r="M1634" s="677">
        <v>44636</v>
      </c>
      <c r="N1634" s="677">
        <v>44651</v>
      </c>
      <c r="O1634" s="677"/>
      <c r="P1634" s="333">
        <v>44644</v>
      </c>
      <c r="Q1634" s="333">
        <v>44644</v>
      </c>
      <c r="R1634" s="333">
        <v>44650</v>
      </c>
      <c r="S1634" s="442" t="s">
        <v>1401</v>
      </c>
      <c r="T1634" s="442">
        <v>72</v>
      </c>
      <c r="U1634" s="442" t="s">
        <v>1402</v>
      </c>
      <c r="V1634" s="442" t="s">
        <v>1072</v>
      </c>
      <c r="W1634" s="678">
        <v>475</v>
      </c>
      <c r="X1634" s="551">
        <v>600</v>
      </c>
      <c r="Y1634" s="693">
        <v>285000</v>
      </c>
      <c r="Z1634" s="443">
        <v>0.37</v>
      </c>
      <c r="AA1634" s="682">
        <f>Y1634*Z1634</f>
        <v>105450</v>
      </c>
      <c r="AB1634" s="521"/>
      <c r="AC1634" s="683">
        <v>0</v>
      </c>
      <c r="AD1634" s="676"/>
      <c r="AE1634" s="441"/>
      <c r="AF1634" s="695">
        <f>AA1634+AD1634+AE1634</f>
        <v>105450</v>
      </c>
      <c r="AG1634" s="676" t="s">
        <v>47</v>
      </c>
      <c r="AH1634" s="641">
        <v>10</v>
      </c>
      <c r="AI1634" s="676">
        <v>30</v>
      </c>
      <c r="AJ1634" s="676" t="s">
        <v>1431</v>
      </c>
      <c r="AK1634" s="676" t="s">
        <v>1432</v>
      </c>
      <c r="AL1634" s="696">
        <v>83201</v>
      </c>
      <c r="AM1634" s="676" t="s">
        <v>52</v>
      </c>
      <c r="AN1634" s="676" t="s">
        <v>50</v>
      </c>
      <c r="AO1634" s="442"/>
      <c r="AP1634" s="676" t="s">
        <v>38</v>
      </c>
      <c r="AQ1634" s="676"/>
      <c r="AR1634" s="676"/>
      <c r="AS1634" s="545"/>
      <c r="AT1634" s="523"/>
      <c r="AU1634" s="523"/>
      <c r="AV1634" s="533"/>
      <c r="AW1634" s="673" t="str">
        <f>U1634</f>
        <v>12005833F</v>
      </c>
      <c r="AX1634" s="673" cm="1">
        <f t="array" ref="AX1634">SUM(MID(0&amp;AW1634,LARGE(INDEX(ISNUMBER(--MID(AW1634,ROW($1:$8),1))*ROW($1:$8),),ROW($1:$8))+1,1)*10^ROW($1:$8)/10)</f>
        <v>12005833</v>
      </c>
      <c r="AY1634" s="673" t="str">
        <f>VLOOKUP($AX1634,'Item Master Data'!$A:$F,3,FALSE)</f>
        <v>Q.PEAK DUO XL G10 BFG</v>
      </c>
      <c r="AZ1634" s="673">
        <f>VLOOKUP($AX1634,'Item Master Data'!$A:$F,6,FALSE)</f>
        <v>475</v>
      </c>
      <c r="BA1634" s="673" t="e">
        <f>X1634/BB1634</f>
        <v>#VALUE!</v>
      </c>
      <c r="BB1634" s="673" t="str">
        <f>VLOOKUP(AX1634,'Item Master Data'!$A:$G,7,FALSE)</f>
        <v> 30</v>
      </c>
      <c r="BC1634" s="673"/>
      <c r="BD1634" s="673">
        <f>W1634-AZ1634</f>
        <v>0</v>
      </c>
    </row>
    <row r="1635" spans="1:322">
      <c r="A1635" s="563"/>
      <c r="B1635" s="564"/>
      <c r="C1635" s="564"/>
      <c r="D1635" s="676" t="s">
        <v>1067</v>
      </c>
      <c r="E1635" s="524"/>
      <c r="F1635" s="676"/>
      <c r="G1635" s="676">
        <v>2022</v>
      </c>
      <c r="H1635" s="676">
        <v>3</v>
      </c>
      <c r="I1635" s="687">
        <v>127893</v>
      </c>
      <c r="J1635" s="677">
        <v>44650</v>
      </c>
      <c r="K1635" s="676" t="s">
        <v>1429</v>
      </c>
      <c r="L1635" s="677" t="s">
        <v>1430</v>
      </c>
      <c r="M1635" s="677">
        <v>44636</v>
      </c>
      <c r="N1635" s="677">
        <v>44651</v>
      </c>
      <c r="O1635" s="677"/>
      <c r="P1635" s="677">
        <v>44644</v>
      </c>
      <c r="Q1635" s="677">
        <v>44644</v>
      </c>
      <c r="R1635" s="677">
        <v>44650</v>
      </c>
      <c r="S1635" s="676" t="s">
        <v>1401</v>
      </c>
      <c r="T1635" s="676">
        <v>72</v>
      </c>
      <c r="U1635" s="676" t="s">
        <v>1402</v>
      </c>
      <c r="V1635" s="676" t="s">
        <v>1072</v>
      </c>
      <c r="W1635" s="678">
        <v>475</v>
      </c>
      <c r="X1635" s="551">
        <v>4800</v>
      </c>
      <c r="Y1635" s="693">
        <v>2280000</v>
      </c>
      <c r="Z1635" s="680">
        <v>0.37</v>
      </c>
      <c r="AA1635" s="682">
        <f>Y1635*Z1635</f>
        <v>843600</v>
      </c>
      <c r="AB1635" s="521"/>
      <c r="AC1635" s="683">
        <v>0</v>
      </c>
      <c r="AD1635" s="676"/>
      <c r="AE1635" s="684"/>
      <c r="AF1635" s="695">
        <f>AA1635+AD1635+AE1635</f>
        <v>843600</v>
      </c>
      <c r="AG1635" s="676" t="s">
        <v>47</v>
      </c>
      <c r="AH1635" s="641">
        <v>10</v>
      </c>
      <c r="AI1635" s="676">
        <v>30</v>
      </c>
      <c r="AJ1635" s="676" t="s">
        <v>1431</v>
      </c>
      <c r="AK1635" s="676" t="s">
        <v>1432</v>
      </c>
      <c r="AL1635" s="696">
        <v>83201</v>
      </c>
      <c r="AM1635" s="676" t="s">
        <v>52</v>
      </c>
      <c r="AN1635" s="676" t="s">
        <v>50</v>
      </c>
      <c r="AO1635" s="676"/>
      <c r="AP1635" s="676" t="s">
        <v>38</v>
      </c>
      <c r="AQ1635" s="676"/>
      <c r="AR1635" s="676"/>
      <c r="AS1635" s="545"/>
      <c r="AT1635" s="523"/>
      <c r="AU1635" s="523"/>
      <c r="AV1635" s="533"/>
      <c r="AW1635" s="673" t="str">
        <f>U1635</f>
        <v>12005833F</v>
      </c>
      <c r="AX1635" s="673" cm="1">
        <f t="array" ref="AX1635">SUM(MID(0&amp;AW1635,LARGE(INDEX(ISNUMBER(--MID(AW1635,ROW($1:$8),1))*ROW($1:$8),),ROW($1:$8))+1,1)*10^ROW($1:$8)/10)</f>
        <v>12005833</v>
      </c>
      <c r="AY1635" s="673" t="str">
        <f>VLOOKUP($AX1635,'Item Master Data'!$A:$F,3,FALSE)</f>
        <v>Q.PEAK DUO XL G10 BFG</v>
      </c>
      <c r="AZ1635" s="673">
        <f>VLOOKUP($AX1635,'Item Master Data'!$A:$F,6,FALSE)</f>
        <v>475</v>
      </c>
      <c r="BA1635" s="673" t="e">
        <f>X1635/BB1635</f>
        <v>#VALUE!</v>
      </c>
      <c r="BB1635" s="673" t="str">
        <f>VLOOKUP(AX1635,'Item Master Data'!$A:$G,7,FALSE)</f>
        <v> 30</v>
      </c>
      <c r="BC1635" s="673"/>
      <c r="BD1635" s="673">
        <f>W1635-AZ1635</f>
        <v>0</v>
      </c>
    </row>
    <row r="1636" spans="1:322">
      <c r="A1636" s="562"/>
      <c r="B1636" s="558"/>
      <c r="C1636" s="558"/>
      <c r="D1636" s="676" t="s">
        <v>1067</v>
      </c>
      <c r="E1636" s="524" t="s">
        <v>1122</v>
      </c>
      <c r="F1636" s="442" t="s">
        <v>1080</v>
      </c>
      <c r="G1636" s="676">
        <v>2022</v>
      </c>
      <c r="H1636" s="676">
        <v>3</v>
      </c>
      <c r="I1636" s="687">
        <v>127213</v>
      </c>
      <c r="J1636" s="677">
        <v>44628</v>
      </c>
      <c r="K1636" s="676" t="s">
        <v>1466</v>
      </c>
      <c r="L1636" s="677" t="s">
        <v>1463</v>
      </c>
      <c r="M1636" s="677">
        <v>44614</v>
      </c>
      <c r="N1636" s="677">
        <v>44614</v>
      </c>
      <c r="O1636" s="677"/>
      <c r="P1636" s="333">
        <v>44616</v>
      </c>
      <c r="Q1636" s="333">
        <v>44628</v>
      </c>
      <c r="R1636" s="333">
        <v>44629</v>
      </c>
      <c r="S1636" s="442" t="s">
        <v>1106</v>
      </c>
      <c r="T1636" s="442">
        <v>72</v>
      </c>
      <c r="U1636" s="442" t="s">
        <v>1402</v>
      </c>
      <c r="V1636" s="442" t="s">
        <v>995</v>
      </c>
      <c r="W1636" s="678">
        <v>475</v>
      </c>
      <c r="X1636" s="551">
        <v>3322</v>
      </c>
      <c r="Y1636" s="693">
        <v>1577950</v>
      </c>
      <c r="Z1636" s="443">
        <v>0.4</v>
      </c>
      <c r="AA1636" s="682">
        <f>Y1636*Z1636</f>
        <v>631180</v>
      </c>
      <c r="AB1636" s="521"/>
      <c r="AC1636" s="683">
        <v>0</v>
      </c>
      <c r="AD1636" s="676"/>
      <c r="AE1636" s="441"/>
      <c r="AF1636" s="695">
        <f>AA1636+AD1636+AE1636</f>
        <v>631180</v>
      </c>
      <c r="AG1636" s="703" t="s">
        <v>1073</v>
      </c>
      <c r="AH1636" s="561">
        <v>100</v>
      </c>
      <c r="AI1636" s="703"/>
      <c r="AJ1636" s="703" t="s">
        <v>1467</v>
      </c>
      <c r="AK1636" s="703" t="s">
        <v>1359</v>
      </c>
      <c r="AL1636" s="711">
        <v>18512</v>
      </c>
      <c r="AM1636" s="703" t="s">
        <v>52</v>
      </c>
      <c r="AN1636" s="703" t="s">
        <v>1089</v>
      </c>
      <c r="AO1636" s="442"/>
      <c r="AP1636" s="676" t="s">
        <v>92</v>
      </c>
      <c r="AQ1636" s="676" t="s">
        <v>37</v>
      </c>
      <c r="AR1636" s="676"/>
      <c r="AS1636" s="545" t="s">
        <v>1157</v>
      </c>
      <c r="AT1636" s="523" t="s">
        <v>1078</v>
      </c>
      <c r="AU1636" s="523" t="s">
        <v>1078</v>
      </c>
      <c r="AV1636" s="533"/>
      <c r="AW1636" s="673" t="str">
        <f>U1636</f>
        <v>12005833F</v>
      </c>
      <c r="AX1636" s="673" cm="1">
        <f t="array" ref="AX1636">SUM(MID(0&amp;AW1636,LARGE(INDEX(ISNUMBER(--MID(AW1636,ROW($1:$8),1))*ROW($1:$8),),ROW($1:$8))+1,1)*10^ROW($1:$8)/10)</f>
        <v>12005833</v>
      </c>
      <c r="AY1636" s="673" t="str">
        <f>VLOOKUP($AX1636,'Item Master Data'!$A:$F,3,FALSE)</f>
        <v>Q.PEAK DUO XL G10 BFG</v>
      </c>
      <c r="AZ1636" s="673">
        <f>VLOOKUP($AX1636,'Item Master Data'!$A:$F,6,FALSE)</f>
        <v>475</v>
      </c>
      <c r="BA1636" s="673" t="e">
        <f>X1636/BB1636</f>
        <v>#VALUE!</v>
      </c>
      <c r="BB1636" s="673" t="str">
        <f>VLOOKUP(AX1636,'Item Master Data'!$A:$G,7,FALSE)</f>
        <v> 30</v>
      </c>
      <c r="BC1636" s="673"/>
      <c r="BD1636" s="673">
        <f>W1636-AZ1636</f>
        <v>0</v>
      </c>
    </row>
    <row r="1637" spans="1:322">
      <c r="A1637" s="562"/>
      <c r="B1637" s="558"/>
      <c r="C1637" s="558"/>
      <c r="D1637" s="676" t="s">
        <v>1067</v>
      </c>
      <c r="E1637" s="524"/>
      <c r="F1637" s="442" t="s">
        <v>1080</v>
      </c>
      <c r="G1637" s="676">
        <v>2022</v>
      </c>
      <c r="H1637" s="676">
        <v>3</v>
      </c>
      <c r="I1637" s="687">
        <v>127849</v>
      </c>
      <c r="J1637" s="677">
        <v>44628</v>
      </c>
      <c r="K1637" s="676" t="s">
        <v>1468</v>
      </c>
      <c r="L1637" s="677" t="s">
        <v>1463</v>
      </c>
      <c r="M1637" s="677">
        <v>44614</v>
      </c>
      <c r="N1637" s="677">
        <v>44614</v>
      </c>
      <c r="O1637" s="677"/>
      <c r="P1637" s="333">
        <v>44622</v>
      </c>
      <c r="Q1637" s="333">
        <v>44628</v>
      </c>
      <c r="R1637" s="333">
        <v>44628</v>
      </c>
      <c r="S1637" s="442" t="s">
        <v>1106</v>
      </c>
      <c r="T1637" s="442">
        <v>72</v>
      </c>
      <c r="U1637" s="442" t="s">
        <v>1402</v>
      </c>
      <c r="V1637" s="442" t="s">
        <v>995</v>
      </c>
      <c r="W1637" s="678">
        <v>475</v>
      </c>
      <c r="X1637" s="551">
        <v>1470</v>
      </c>
      <c r="Y1637" s="693">
        <v>698250</v>
      </c>
      <c r="Z1637" s="443">
        <v>0.4</v>
      </c>
      <c r="AA1637" s="682">
        <f>Y1637*Z1637</f>
        <v>279300</v>
      </c>
      <c r="AB1637" s="521"/>
      <c r="AC1637" s="683">
        <v>0</v>
      </c>
      <c r="AD1637" s="676"/>
      <c r="AE1637" s="441"/>
      <c r="AF1637" s="695">
        <f>AA1637+AD1637+AE1637</f>
        <v>279300</v>
      </c>
      <c r="AG1637" s="703" t="s">
        <v>1073</v>
      </c>
      <c r="AH1637" s="561">
        <v>100</v>
      </c>
      <c r="AI1637" s="703"/>
      <c r="AJ1637" s="703" t="s">
        <v>1469</v>
      </c>
      <c r="AK1637" s="703" t="s">
        <v>1089</v>
      </c>
      <c r="AL1637" s="711">
        <v>8619</v>
      </c>
      <c r="AM1637" s="703" t="s">
        <v>52</v>
      </c>
      <c r="AN1637" s="703" t="s">
        <v>1089</v>
      </c>
      <c r="AO1637" s="442"/>
      <c r="AP1637" s="676" t="s">
        <v>92</v>
      </c>
      <c r="AQ1637" s="676" t="s">
        <v>37</v>
      </c>
      <c r="AR1637" s="676"/>
      <c r="AS1637" s="545" t="s">
        <v>1157</v>
      </c>
      <c r="AT1637" s="523" t="s">
        <v>1078</v>
      </c>
      <c r="AU1637" s="523" t="s">
        <v>1078</v>
      </c>
      <c r="AV1637" s="533"/>
      <c r="AW1637" s="673" t="str">
        <f>U1637</f>
        <v>12005833F</v>
      </c>
      <c r="AX1637" s="673" cm="1">
        <f t="array" ref="AX1637">SUM(MID(0&amp;AW1637,LARGE(INDEX(ISNUMBER(--MID(AW1637,ROW($1:$8),1))*ROW($1:$8),),ROW($1:$8))+1,1)*10^ROW($1:$8)/10)</f>
        <v>12005833</v>
      </c>
      <c r="AY1637" s="673" t="str">
        <f>VLOOKUP($AX1637,'Item Master Data'!$A:$F,3,FALSE)</f>
        <v>Q.PEAK DUO XL G10 BFG</v>
      </c>
      <c r="AZ1637" s="673">
        <f>VLOOKUP($AX1637,'Item Master Data'!$A:$F,6,FALSE)</f>
        <v>475</v>
      </c>
      <c r="BA1637" s="673" t="e">
        <f>X1637/BB1637</f>
        <v>#VALUE!</v>
      </c>
      <c r="BB1637" s="673" t="str">
        <f>VLOOKUP(AX1637,'Item Master Data'!$A:$G,7,FALSE)</f>
        <v> 30</v>
      </c>
      <c r="BC1637" s="673"/>
      <c r="BD1637" s="673">
        <f>W1637-AZ1637</f>
        <v>0</v>
      </c>
    </row>
    <row r="1638" spans="1:322">
      <c r="A1638" s="562"/>
      <c r="B1638" s="558"/>
      <c r="C1638" s="558"/>
      <c r="D1638" s="676" t="s">
        <v>1067</v>
      </c>
      <c r="E1638" s="524" t="s">
        <v>1122</v>
      </c>
      <c r="F1638" s="442" t="s">
        <v>1080</v>
      </c>
      <c r="G1638" s="676">
        <v>2022</v>
      </c>
      <c r="H1638" s="676">
        <v>3</v>
      </c>
      <c r="I1638" s="687">
        <v>127214</v>
      </c>
      <c r="J1638" s="677">
        <v>44627</v>
      </c>
      <c r="K1638" s="676" t="s">
        <v>1470</v>
      </c>
      <c r="L1638" s="677" t="s">
        <v>1463</v>
      </c>
      <c r="M1638" s="677">
        <v>44614</v>
      </c>
      <c r="N1638" s="677">
        <v>44614</v>
      </c>
      <c r="O1638" s="677"/>
      <c r="P1638" s="333">
        <v>44622</v>
      </c>
      <c r="Q1638" s="333">
        <v>44627</v>
      </c>
      <c r="R1638" s="333">
        <v>44627</v>
      </c>
      <c r="S1638" s="442" t="s">
        <v>1106</v>
      </c>
      <c r="T1638" s="442">
        <v>72</v>
      </c>
      <c r="U1638" s="442" t="s">
        <v>1402</v>
      </c>
      <c r="V1638" s="442" t="s">
        <v>995</v>
      </c>
      <c r="W1638" s="678">
        <v>475</v>
      </c>
      <c r="X1638" s="551">
        <v>720</v>
      </c>
      <c r="Y1638" s="693">
        <v>342000</v>
      </c>
      <c r="Z1638" s="443">
        <v>0.4</v>
      </c>
      <c r="AA1638" s="682">
        <f>Y1638*Z1638</f>
        <v>136800</v>
      </c>
      <c r="AB1638" s="521"/>
      <c r="AC1638" s="683">
        <v>0</v>
      </c>
      <c r="AD1638" s="676"/>
      <c r="AE1638" s="441"/>
      <c r="AF1638" s="695">
        <f>AA1638+AD1638+AE1638</f>
        <v>136800</v>
      </c>
      <c r="AG1638" s="703" t="s">
        <v>1073</v>
      </c>
      <c r="AH1638" s="561">
        <v>100</v>
      </c>
      <c r="AI1638" s="703"/>
      <c r="AJ1638" s="703" t="s">
        <v>1471</v>
      </c>
      <c r="AK1638" s="703" t="s">
        <v>1089</v>
      </c>
      <c r="AL1638" s="711">
        <v>7205</v>
      </c>
      <c r="AM1638" s="703" t="s">
        <v>52</v>
      </c>
      <c r="AN1638" s="703" t="s">
        <v>1089</v>
      </c>
      <c r="AO1638" s="442"/>
      <c r="AP1638" s="676" t="s">
        <v>92</v>
      </c>
      <c r="AQ1638" s="676" t="s">
        <v>37</v>
      </c>
      <c r="AR1638" s="676"/>
      <c r="AS1638" s="545" t="s">
        <v>1157</v>
      </c>
      <c r="AT1638" s="523" t="s">
        <v>1078</v>
      </c>
      <c r="AU1638" s="523" t="s">
        <v>1078</v>
      </c>
      <c r="AV1638" s="533"/>
      <c r="AW1638" s="673" t="str">
        <f>U1638</f>
        <v>12005833F</v>
      </c>
      <c r="AX1638" s="673" cm="1">
        <f t="array" ref="AX1638">SUM(MID(0&amp;AW1638,LARGE(INDEX(ISNUMBER(--MID(AW1638,ROW($1:$8),1))*ROW($1:$8),),ROW($1:$8))+1,1)*10^ROW($1:$8)/10)</f>
        <v>12005833</v>
      </c>
      <c r="AY1638" s="673" t="str">
        <f>VLOOKUP($AX1638,'Item Master Data'!$A:$F,3,FALSE)</f>
        <v>Q.PEAK DUO XL G10 BFG</v>
      </c>
      <c r="AZ1638" s="673">
        <f>VLOOKUP($AX1638,'Item Master Data'!$A:$F,6,FALSE)</f>
        <v>475</v>
      </c>
      <c r="BA1638" s="673" t="e">
        <f>X1638/BB1638</f>
        <v>#VALUE!</v>
      </c>
      <c r="BB1638" s="673" t="str">
        <f>VLOOKUP(AX1638,'Item Master Data'!$A:$G,7,FALSE)</f>
        <v> 30</v>
      </c>
      <c r="BC1638" s="673"/>
      <c r="BD1638" s="673">
        <f>W1638-AZ1638</f>
        <v>0</v>
      </c>
    </row>
    <row r="1639" spans="1:322">
      <c r="A1639" s="562"/>
      <c r="B1639" s="558"/>
      <c r="C1639" s="558"/>
      <c r="D1639" s="676" t="s">
        <v>1067</v>
      </c>
      <c r="E1639" s="524"/>
      <c r="F1639" s="442" t="s">
        <v>1080</v>
      </c>
      <c r="G1639" s="676">
        <v>2022</v>
      </c>
      <c r="H1639" s="676">
        <v>3</v>
      </c>
      <c r="I1639" s="687">
        <v>127280</v>
      </c>
      <c r="J1639" s="677">
        <v>44634</v>
      </c>
      <c r="K1639" s="676" t="s">
        <v>1474</v>
      </c>
      <c r="L1639" s="677" t="s">
        <v>1463</v>
      </c>
      <c r="M1639" s="677">
        <v>44614</v>
      </c>
      <c r="N1639" s="677">
        <v>44614</v>
      </c>
      <c r="O1639" s="677"/>
      <c r="P1639" s="333">
        <v>44629</v>
      </c>
      <c r="Q1639" s="333">
        <v>44634</v>
      </c>
      <c r="R1639" s="333">
        <v>44634</v>
      </c>
      <c r="S1639" s="442" t="s">
        <v>1106</v>
      </c>
      <c r="T1639" s="442">
        <v>72</v>
      </c>
      <c r="U1639" s="442" t="s">
        <v>1086</v>
      </c>
      <c r="V1639" s="442" t="s">
        <v>995</v>
      </c>
      <c r="W1639" s="678">
        <v>475</v>
      </c>
      <c r="X1639" s="551">
        <v>1530</v>
      </c>
      <c r="Y1639" s="693">
        <v>726750</v>
      </c>
      <c r="Z1639" s="443">
        <v>0.4</v>
      </c>
      <c r="AA1639" s="682">
        <f>Y1639*Z1639</f>
        <v>290700</v>
      </c>
      <c r="AB1639" s="521"/>
      <c r="AC1639" s="683">
        <v>0</v>
      </c>
      <c r="AD1639" s="676"/>
      <c r="AE1639" s="441"/>
      <c r="AF1639" s="695">
        <f>AA1639+AD1639+AE1639</f>
        <v>290700</v>
      </c>
      <c r="AG1639" s="703" t="s">
        <v>1073</v>
      </c>
      <c r="AH1639" s="561">
        <v>100</v>
      </c>
      <c r="AI1639" s="703"/>
      <c r="AJ1639" s="703" t="s">
        <v>1475</v>
      </c>
      <c r="AK1639" s="703" t="s">
        <v>1089</v>
      </c>
      <c r="AL1639" s="711">
        <v>7047</v>
      </c>
      <c r="AM1639" s="703" t="s">
        <v>52</v>
      </c>
      <c r="AN1639" s="703" t="s">
        <v>1089</v>
      </c>
      <c r="AO1639" s="442"/>
      <c r="AP1639" s="676" t="s">
        <v>92</v>
      </c>
      <c r="AQ1639" s="676" t="s">
        <v>37</v>
      </c>
      <c r="AR1639" s="676"/>
      <c r="AS1639" s="545" t="s">
        <v>1157</v>
      </c>
      <c r="AT1639" s="523" t="s">
        <v>1078</v>
      </c>
      <c r="AU1639" s="523" t="s">
        <v>1078</v>
      </c>
      <c r="AV1639" s="533"/>
      <c r="AW1639" s="673" t="str">
        <f>U1639</f>
        <v>12005833C</v>
      </c>
      <c r="AX1639" s="673" cm="1">
        <f t="array" ref="AX1639">SUM(MID(0&amp;AW1639,LARGE(INDEX(ISNUMBER(--MID(AW1639,ROW($1:$8),1))*ROW($1:$8),),ROW($1:$8))+1,1)*10^ROW($1:$8)/10)</f>
        <v>12005833</v>
      </c>
      <c r="AY1639" s="673" t="str">
        <f>VLOOKUP($AX1639,'Item Master Data'!$A:$F,3,FALSE)</f>
        <v>Q.PEAK DUO XL G10 BFG</v>
      </c>
      <c r="AZ1639" s="673">
        <f>VLOOKUP($AX1639,'Item Master Data'!$A:$F,6,FALSE)</f>
        <v>475</v>
      </c>
      <c r="BA1639" s="673" t="e">
        <f>X1639/BB1639</f>
        <v>#VALUE!</v>
      </c>
      <c r="BB1639" s="673" t="str">
        <f>VLOOKUP(AX1639,'Item Master Data'!$A:$G,7,FALSE)</f>
        <v> 30</v>
      </c>
      <c r="BC1639" s="673"/>
      <c r="BD1639" s="673">
        <f>W1639-AZ1639</f>
        <v>0</v>
      </c>
    </row>
    <row r="1640" spans="1:322">
      <c r="A1640" s="697"/>
      <c r="B1640" s="558"/>
      <c r="C1640" s="558"/>
      <c r="D1640" s="676" t="s">
        <v>1067</v>
      </c>
      <c r="E1640" s="524"/>
      <c r="F1640" s="596" t="s">
        <v>1080</v>
      </c>
      <c r="G1640" s="676">
        <v>2022</v>
      </c>
      <c r="H1640" s="676">
        <v>3</v>
      </c>
      <c r="I1640" s="687">
        <v>127281</v>
      </c>
      <c r="J1640" s="677">
        <v>44634</v>
      </c>
      <c r="K1640" s="676" t="s">
        <v>1472</v>
      </c>
      <c r="L1640" s="677" t="s">
        <v>1463</v>
      </c>
      <c r="M1640" s="677">
        <v>44614</v>
      </c>
      <c r="N1640" s="677">
        <v>44614</v>
      </c>
      <c r="O1640" s="677"/>
      <c r="P1640" s="597">
        <v>44629</v>
      </c>
      <c r="Q1640" s="597">
        <v>44634</v>
      </c>
      <c r="R1640" s="597">
        <v>44634</v>
      </c>
      <c r="S1640" s="596" t="s">
        <v>1106</v>
      </c>
      <c r="T1640" s="596">
        <v>72</v>
      </c>
      <c r="U1640" s="596" t="s">
        <v>1086</v>
      </c>
      <c r="V1640" s="596" t="s">
        <v>995</v>
      </c>
      <c r="W1640" s="678">
        <v>475</v>
      </c>
      <c r="X1640" s="551">
        <v>300</v>
      </c>
      <c r="Y1640" s="693">
        <v>142500</v>
      </c>
      <c r="Z1640" s="598">
        <v>0.4</v>
      </c>
      <c r="AA1640" s="682">
        <f>Y1640*Z1640</f>
        <v>57000</v>
      </c>
      <c r="AB1640" s="521"/>
      <c r="AC1640" s="683">
        <v>0</v>
      </c>
      <c r="AD1640" s="676"/>
      <c r="AE1640" s="599"/>
      <c r="AF1640" s="695">
        <f>AA1640+AD1640+AE1640</f>
        <v>57000</v>
      </c>
      <c r="AG1640" s="703" t="s">
        <v>1073</v>
      </c>
      <c r="AH1640" s="561">
        <v>100</v>
      </c>
      <c r="AI1640" s="703"/>
      <c r="AJ1640" s="703" t="s">
        <v>1473</v>
      </c>
      <c r="AK1640" s="703" t="s">
        <v>1089</v>
      </c>
      <c r="AL1640" s="711">
        <v>7631</v>
      </c>
      <c r="AM1640" s="703" t="s">
        <v>52</v>
      </c>
      <c r="AN1640" s="703" t="s">
        <v>1089</v>
      </c>
      <c r="AO1640" s="596"/>
      <c r="AP1640" s="676" t="s">
        <v>92</v>
      </c>
      <c r="AQ1640" s="676" t="s">
        <v>37</v>
      </c>
      <c r="AR1640" s="676"/>
      <c r="AS1640" s="523" t="s">
        <v>1157</v>
      </c>
      <c r="AT1640" s="523" t="s">
        <v>1078</v>
      </c>
      <c r="AU1640" s="523" t="s">
        <v>1078</v>
      </c>
      <c r="AV1640" s="674"/>
      <c r="AW1640" s="673" t="str">
        <f>U1640</f>
        <v>12005833C</v>
      </c>
      <c r="AX1640" s="673" cm="1">
        <f t="array" ref="AX1640">SUM(MID(0&amp;AW1640,LARGE(INDEX(ISNUMBER(--MID(AW1640,ROW($1:$8),1))*ROW($1:$8),),ROW($1:$8))+1,1)*10^ROW($1:$8)/10)</f>
        <v>12005833</v>
      </c>
      <c r="AY1640" s="673" t="str">
        <f>VLOOKUP($AX1640,'Item Master Data'!$A:$F,3,FALSE)</f>
        <v>Q.PEAK DUO XL G10 BFG</v>
      </c>
      <c r="AZ1640" s="673">
        <f>VLOOKUP($AX1640,'Item Master Data'!$A:$F,6,FALSE)</f>
        <v>475</v>
      </c>
      <c r="BA1640" s="673" t="e">
        <f>X1640/BB1640</f>
        <v>#VALUE!</v>
      </c>
      <c r="BB1640" s="673" t="str">
        <f>VLOOKUP(AX1640,'Item Master Data'!$A:$G,7,FALSE)</f>
        <v> 30</v>
      </c>
      <c r="BC1640" s="673"/>
      <c r="BD1640" s="673">
        <f>W1640-AZ1640</f>
        <v>0</v>
      </c>
      <c r="BE1640" s="601"/>
      <c r="BF1640" s="601"/>
      <c r="BG1640" s="601"/>
      <c r="BH1640" s="601"/>
      <c r="BI1640" s="601"/>
      <c r="BJ1640" s="601"/>
      <c r="BK1640" s="601"/>
      <c r="BL1640" s="601"/>
      <c r="BM1640" s="601"/>
      <c r="BN1640" s="601"/>
      <c r="BO1640" s="601"/>
      <c r="BP1640" s="601"/>
      <c r="BQ1640" s="601"/>
      <c r="BR1640" s="601"/>
      <c r="BS1640" s="601"/>
      <c r="BT1640" s="601"/>
      <c r="BU1640" s="601"/>
      <c r="BV1640" s="601"/>
      <c r="BW1640" s="601"/>
      <c r="BX1640" s="601"/>
      <c r="BY1640" s="601"/>
      <c r="BZ1640" s="601"/>
      <c r="CA1640" s="601"/>
      <c r="CB1640" s="601"/>
      <c r="CC1640" s="601"/>
      <c r="CD1640" s="601"/>
      <c r="CE1640" s="601"/>
      <c r="CF1640" s="601"/>
      <c r="CG1640" s="601"/>
      <c r="CH1640" s="601"/>
      <c r="CI1640" s="601"/>
      <c r="CJ1640" s="601"/>
      <c r="CK1640" s="601"/>
      <c r="CL1640" s="601"/>
      <c r="CM1640" s="601"/>
      <c r="CN1640" s="601"/>
      <c r="CO1640" s="601"/>
      <c r="CP1640" s="601"/>
      <c r="CQ1640" s="601"/>
      <c r="CR1640" s="601"/>
      <c r="CS1640" s="601"/>
      <c r="CT1640" s="601"/>
      <c r="CU1640" s="601"/>
      <c r="CV1640" s="601"/>
      <c r="CW1640" s="601"/>
      <c r="CX1640" s="601"/>
      <c r="CY1640" s="601"/>
      <c r="CZ1640" s="601"/>
      <c r="DA1640" s="601"/>
      <c r="DB1640" s="601"/>
      <c r="DC1640" s="601"/>
      <c r="DD1640" s="601"/>
      <c r="DE1640" s="601"/>
      <c r="DF1640" s="601"/>
      <c r="DG1640" s="601"/>
      <c r="DH1640" s="601"/>
      <c r="DI1640" s="601"/>
      <c r="DJ1640" s="601"/>
      <c r="DK1640" s="601"/>
      <c r="DL1640" s="601"/>
      <c r="DM1640" s="601"/>
      <c r="DN1640" s="601"/>
      <c r="DO1640" s="601"/>
      <c r="DP1640" s="601"/>
      <c r="DQ1640" s="601"/>
      <c r="DR1640" s="601"/>
      <c r="DS1640" s="601"/>
      <c r="DT1640" s="601"/>
      <c r="DU1640" s="601"/>
      <c r="DV1640" s="601"/>
      <c r="DW1640" s="601"/>
      <c r="DX1640" s="601"/>
      <c r="DY1640" s="601"/>
      <c r="DZ1640" s="601"/>
      <c r="EA1640" s="601"/>
      <c r="EB1640" s="601"/>
      <c r="EC1640" s="601"/>
      <c r="ED1640" s="601"/>
      <c r="EE1640" s="601"/>
      <c r="EF1640" s="601"/>
      <c r="EG1640" s="601"/>
      <c r="EH1640" s="601"/>
      <c r="EI1640" s="601"/>
      <c r="EJ1640" s="601"/>
      <c r="EK1640" s="601"/>
      <c r="EL1640" s="601"/>
      <c r="EM1640" s="601"/>
      <c r="EN1640" s="601"/>
      <c r="EO1640" s="601"/>
      <c r="EP1640" s="601"/>
      <c r="EQ1640" s="601"/>
      <c r="ER1640" s="601"/>
      <c r="ES1640" s="601"/>
      <c r="ET1640" s="601"/>
      <c r="EU1640" s="601"/>
      <c r="EV1640" s="601"/>
      <c r="EW1640" s="601"/>
      <c r="EX1640" s="601"/>
      <c r="EY1640" s="601"/>
      <c r="EZ1640" s="601"/>
      <c r="FA1640" s="601"/>
      <c r="FB1640" s="601"/>
      <c r="FC1640" s="601"/>
      <c r="FD1640" s="601"/>
      <c r="FE1640" s="601"/>
      <c r="FF1640" s="601"/>
      <c r="FG1640" s="601"/>
      <c r="FH1640" s="601"/>
      <c r="FI1640" s="601"/>
      <c r="FJ1640" s="601"/>
      <c r="FK1640" s="601"/>
      <c r="FL1640" s="601"/>
      <c r="FM1640" s="601"/>
      <c r="FN1640" s="601"/>
      <c r="FO1640" s="601"/>
      <c r="FP1640" s="601"/>
      <c r="FQ1640" s="601"/>
      <c r="FR1640" s="601"/>
      <c r="FS1640" s="601"/>
      <c r="FT1640" s="601"/>
      <c r="FU1640" s="601"/>
      <c r="FV1640" s="601"/>
      <c r="FW1640" s="601"/>
      <c r="FX1640" s="601"/>
      <c r="FY1640" s="601"/>
      <c r="FZ1640" s="601"/>
      <c r="GA1640" s="601"/>
      <c r="GB1640" s="601"/>
      <c r="GC1640" s="601"/>
      <c r="GD1640" s="601"/>
      <c r="GE1640" s="601"/>
      <c r="GF1640" s="601"/>
      <c r="GG1640" s="601"/>
      <c r="GH1640" s="601"/>
      <c r="GI1640" s="601"/>
      <c r="GJ1640" s="601"/>
      <c r="GK1640" s="601"/>
      <c r="GL1640" s="601"/>
      <c r="GM1640" s="601"/>
      <c r="GN1640" s="601"/>
      <c r="GO1640" s="601"/>
      <c r="GP1640" s="601"/>
      <c r="GQ1640" s="601"/>
      <c r="GR1640" s="601"/>
      <c r="GS1640" s="601"/>
      <c r="GT1640" s="601"/>
      <c r="GU1640" s="601"/>
      <c r="GV1640" s="601"/>
      <c r="GW1640" s="601"/>
      <c r="GX1640" s="601"/>
      <c r="GY1640" s="601"/>
      <c r="GZ1640" s="601"/>
      <c r="HA1640" s="601"/>
      <c r="HB1640" s="601"/>
      <c r="HC1640" s="601"/>
      <c r="HD1640" s="601"/>
      <c r="HE1640" s="601"/>
      <c r="HF1640" s="601"/>
      <c r="HG1640" s="601"/>
      <c r="HH1640" s="601"/>
      <c r="HI1640" s="601"/>
      <c r="HJ1640" s="601"/>
      <c r="HK1640" s="601"/>
      <c r="HL1640" s="601"/>
      <c r="HM1640" s="601"/>
      <c r="HN1640" s="601"/>
      <c r="HO1640" s="601"/>
      <c r="HP1640" s="601"/>
      <c r="HQ1640" s="601"/>
      <c r="HR1640" s="601"/>
      <c r="HS1640" s="601"/>
      <c r="HT1640" s="601"/>
      <c r="HU1640" s="601"/>
      <c r="HV1640" s="601"/>
      <c r="HW1640" s="601"/>
      <c r="HX1640" s="601"/>
      <c r="HY1640" s="601"/>
      <c r="HZ1640" s="601"/>
      <c r="IA1640" s="601"/>
      <c r="IB1640" s="601"/>
      <c r="IC1640" s="601"/>
      <c r="ID1640" s="601"/>
      <c r="IE1640" s="601"/>
      <c r="IF1640" s="601"/>
      <c r="IG1640" s="601"/>
      <c r="IH1640" s="601"/>
      <c r="II1640" s="601"/>
      <c r="IJ1640" s="601"/>
      <c r="IK1640" s="601"/>
      <c r="IL1640" s="601"/>
      <c r="IM1640" s="601"/>
      <c r="IN1640" s="601"/>
      <c r="IO1640" s="601"/>
      <c r="IP1640" s="601"/>
      <c r="IQ1640" s="601"/>
      <c r="IR1640" s="601"/>
      <c r="IS1640" s="601"/>
      <c r="IT1640" s="601"/>
      <c r="IU1640" s="601"/>
      <c r="IV1640" s="601"/>
      <c r="IW1640" s="601"/>
      <c r="IX1640" s="601"/>
      <c r="IY1640" s="601"/>
      <c r="IZ1640" s="601"/>
      <c r="JA1640" s="601"/>
      <c r="JB1640" s="601"/>
      <c r="JC1640" s="601"/>
      <c r="JD1640" s="601"/>
      <c r="JE1640" s="601"/>
      <c r="JF1640" s="601"/>
      <c r="JG1640" s="601"/>
      <c r="JH1640" s="601"/>
      <c r="JI1640" s="601"/>
      <c r="JJ1640" s="601"/>
      <c r="JK1640" s="601"/>
      <c r="JL1640" s="601"/>
      <c r="JM1640" s="601"/>
      <c r="JN1640" s="601"/>
      <c r="JO1640" s="601"/>
      <c r="JP1640" s="601"/>
      <c r="JQ1640" s="601"/>
      <c r="JR1640" s="601"/>
      <c r="JS1640" s="601"/>
      <c r="JT1640" s="601"/>
      <c r="JU1640" s="601"/>
      <c r="JV1640" s="601"/>
      <c r="JW1640" s="601"/>
      <c r="JX1640" s="601"/>
      <c r="JY1640" s="601"/>
      <c r="JZ1640" s="601"/>
      <c r="KA1640" s="601"/>
      <c r="KB1640" s="601"/>
      <c r="KC1640" s="601"/>
      <c r="KD1640" s="601"/>
      <c r="KE1640" s="601"/>
      <c r="KF1640" s="601"/>
      <c r="KG1640" s="601"/>
      <c r="KH1640" s="601"/>
      <c r="KI1640" s="601"/>
      <c r="KJ1640" s="601"/>
      <c r="KK1640" s="601"/>
      <c r="KL1640" s="601"/>
      <c r="KM1640" s="601"/>
      <c r="KN1640" s="601"/>
      <c r="KO1640" s="601"/>
      <c r="KP1640" s="601"/>
      <c r="KQ1640" s="601"/>
      <c r="KR1640" s="601"/>
      <c r="KS1640" s="601"/>
      <c r="KT1640" s="601"/>
      <c r="KU1640" s="601"/>
      <c r="KV1640" s="601"/>
      <c r="KW1640" s="601"/>
      <c r="KX1640" s="601"/>
      <c r="KY1640" s="601"/>
      <c r="KZ1640" s="601"/>
      <c r="LA1640" s="601"/>
      <c r="LB1640" s="601"/>
      <c r="LC1640" s="601"/>
      <c r="LD1640" s="601"/>
      <c r="LE1640" s="601"/>
      <c r="LF1640" s="601"/>
      <c r="LG1640" s="601"/>
      <c r="LH1640" s="601"/>
      <c r="LI1640" s="601"/>
      <c r="LJ1640" s="601"/>
    </row>
    <row r="1641" spans="1:322">
      <c r="A1641" s="697"/>
      <c r="B1641" s="558"/>
      <c r="C1641" s="558"/>
      <c r="D1641" s="676" t="s">
        <v>1067</v>
      </c>
      <c r="E1641" s="524"/>
      <c r="F1641" s="596" t="s">
        <v>1080</v>
      </c>
      <c r="G1641" s="676">
        <v>2022</v>
      </c>
      <c r="H1641" s="676">
        <v>3</v>
      </c>
      <c r="I1641" s="687">
        <v>127466</v>
      </c>
      <c r="J1641" s="677">
        <v>44641</v>
      </c>
      <c r="K1641" s="676" t="s">
        <v>1476</v>
      </c>
      <c r="L1641" s="677" t="s">
        <v>1463</v>
      </c>
      <c r="M1641" s="677">
        <v>44614</v>
      </c>
      <c r="N1641" s="677">
        <v>44614</v>
      </c>
      <c r="O1641" s="677"/>
      <c r="P1641" s="597">
        <v>44636</v>
      </c>
      <c r="Q1641" s="597">
        <v>44641</v>
      </c>
      <c r="R1641" s="597">
        <v>44641</v>
      </c>
      <c r="S1641" s="596" t="s">
        <v>1106</v>
      </c>
      <c r="T1641" s="596">
        <v>72</v>
      </c>
      <c r="U1641" s="596" t="s">
        <v>1086</v>
      </c>
      <c r="V1641" s="596" t="s">
        <v>995</v>
      </c>
      <c r="W1641" s="678">
        <v>475</v>
      </c>
      <c r="X1641" s="551">
        <v>780</v>
      </c>
      <c r="Y1641" s="693">
        <v>370500</v>
      </c>
      <c r="Z1641" s="598">
        <v>0.4</v>
      </c>
      <c r="AA1641" s="682">
        <f>Y1641*Z1641</f>
        <v>148200</v>
      </c>
      <c r="AB1641" s="521"/>
      <c r="AC1641" s="683">
        <v>0</v>
      </c>
      <c r="AD1641" s="676"/>
      <c r="AE1641" s="599"/>
      <c r="AF1641" s="695">
        <f>AA1641+AD1641+AE1641</f>
        <v>148200</v>
      </c>
      <c r="AG1641" s="703" t="s">
        <v>1073</v>
      </c>
      <c r="AH1641" s="561">
        <v>100</v>
      </c>
      <c r="AI1641" s="703"/>
      <c r="AJ1641" s="703" t="s">
        <v>1477</v>
      </c>
      <c r="AK1641" s="703" t="s">
        <v>1089</v>
      </c>
      <c r="AL1641" s="711">
        <v>8830</v>
      </c>
      <c r="AM1641" s="703" t="s">
        <v>52</v>
      </c>
      <c r="AN1641" s="703" t="s">
        <v>1089</v>
      </c>
      <c r="AO1641" s="596"/>
      <c r="AP1641" s="676" t="s">
        <v>92</v>
      </c>
      <c r="AQ1641" s="676" t="s">
        <v>37</v>
      </c>
      <c r="AR1641" s="676"/>
      <c r="AS1641" s="523" t="s">
        <v>1157</v>
      </c>
      <c r="AT1641" s="523" t="s">
        <v>1078</v>
      </c>
      <c r="AU1641" s="523" t="s">
        <v>1078</v>
      </c>
      <c r="AV1641" s="674"/>
      <c r="AW1641" s="673" t="str">
        <f>U1641</f>
        <v>12005833C</v>
      </c>
      <c r="AX1641" s="673" cm="1">
        <f t="array" ref="AX1641">SUM(MID(0&amp;AW1641,LARGE(INDEX(ISNUMBER(--MID(AW1641,ROW($1:$8),1))*ROW($1:$8),),ROW($1:$8))+1,1)*10^ROW($1:$8)/10)</f>
        <v>12005833</v>
      </c>
      <c r="AY1641" s="673" t="str">
        <f>VLOOKUP($AX1641,'Item Master Data'!$A:$F,3,FALSE)</f>
        <v>Q.PEAK DUO XL G10 BFG</v>
      </c>
      <c r="AZ1641" s="673">
        <f>VLOOKUP($AX1641,'Item Master Data'!$A:$F,6,FALSE)</f>
        <v>475</v>
      </c>
      <c r="BA1641" s="673" t="e">
        <f>X1641/BB1641</f>
        <v>#VALUE!</v>
      </c>
      <c r="BB1641" s="673" t="str">
        <f>VLOOKUP(AX1641,'Item Master Data'!$A:$G,7,FALSE)</f>
        <v> 30</v>
      </c>
      <c r="BC1641" s="673"/>
      <c r="BD1641" s="673">
        <f>W1641-AZ1641</f>
        <v>0</v>
      </c>
      <c r="BE1641" s="601"/>
      <c r="BF1641" s="601"/>
      <c r="BG1641" s="601"/>
      <c r="BH1641" s="601"/>
      <c r="BI1641" s="601"/>
      <c r="BJ1641" s="601"/>
      <c r="BK1641" s="601"/>
      <c r="BL1641" s="601"/>
      <c r="BM1641" s="601"/>
      <c r="BN1641" s="601"/>
      <c r="BO1641" s="601"/>
      <c r="BP1641" s="601"/>
      <c r="BQ1641" s="601"/>
      <c r="BR1641" s="601"/>
      <c r="BS1641" s="601"/>
      <c r="BT1641" s="601"/>
      <c r="BU1641" s="601"/>
      <c r="BV1641" s="601"/>
      <c r="BW1641" s="601"/>
      <c r="BX1641" s="601"/>
      <c r="BY1641" s="601"/>
      <c r="BZ1641" s="601"/>
      <c r="CA1641" s="601"/>
      <c r="CB1641" s="601"/>
      <c r="CC1641" s="601"/>
      <c r="CD1641" s="601"/>
      <c r="CE1641" s="601"/>
      <c r="CF1641" s="601"/>
      <c r="CG1641" s="601"/>
      <c r="CH1641" s="601"/>
      <c r="CI1641" s="601"/>
      <c r="CJ1641" s="601"/>
      <c r="CK1641" s="601"/>
      <c r="CL1641" s="601"/>
      <c r="CM1641" s="601"/>
      <c r="CN1641" s="601"/>
      <c r="CO1641" s="601"/>
      <c r="CP1641" s="601"/>
      <c r="CQ1641" s="601"/>
      <c r="CR1641" s="601"/>
      <c r="CS1641" s="601"/>
      <c r="CT1641" s="601"/>
      <c r="CU1641" s="601"/>
      <c r="CV1641" s="601"/>
      <c r="CW1641" s="601"/>
      <c r="CX1641" s="601"/>
      <c r="CY1641" s="601"/>
      <c r="CZ1641" s="601"/>
      <c r="DA1641" s="601"/>
      <c r="DB1641" s="601"/>
      <c r="DC1641" s="601"/>
      <c r="DD1641" s="601"/>
      <c r="DE1641" s="601"/>
      <c r="DF1641" s="601"/>
      <c r="DG1641" s="601"/>
      <c r="DH1641" s="601"/>
      <c r="DI1641" s="601"/>
      <c r="DJ1641" s="601"/>
      <c r="DK1641" s="601"/>
      <c r="DL1641" s="601"/>
      <c r="DM1641" s="601"/>
      <c r="DN1641" s="601"/>
      <c r="DO1641" s="601"/>
      <c r="DP1641" s="601"/>
      <c r="DQ1641" s="601"/>
      <c r="DR1641" s="601"/>
      <c r="DS1641" s="601"/>
      <c r="DT1641" s="601"/>
      <c r="DU1641" s="601"/>
      <c r="DV1641" s="601"/>
      <c r="DW1641" s="601"/>
      <c r="DX1641" s="601"/>
      <c r="DY1641" s="601"/>
      <c r="DZ1641" s="601"/>
      <c r="EA1641" s="601"/>
      <c r="EB1641" s="601"/>
      <c r="EC1641" s="601"/>
      <c r="ED1641" s="601"/>
      <c r="EE1641" s="601"/>
      <c r="EF1641" s="601"/>
      <c r="EG1641" s="601"/>
      <c r="EH1641" s="601"/>
      <c r="EI1641" s="601"/>
      <c r="EJ1641" s="601"/>
      <c r="EK1641" s="601"/>
      <c r="EL1641" s="601"/>
      <c r="EM1641" s="601"/>
      <c r="EN1641" s="601"/>
      <c r="EO1641" s="601"/>
      <c r="EP1641" s="601"/>
      <c r="EQ1641" s="601"/>
      <c r="ER1641" s="601"/>
      <c r="ES1641" s="601"/>
      <c r="ET1641" s="601"/>
      <c r="EU1641" s="601"/>
      <c r="EV1641" s="601"/>
      <c r="EW1641" s="601"/>
      <c r="EX1641" s="601"/>
      <c r="EY1641" s="601"/>
      <c r="EZ1641" s="601"/>
      <c r="FA1641" s="601"/>
      <c r="FB1641" s="601"/>
      <c r="FC1641" s="601"/>
      <c r="FD1641" s="601"/>
      <c r="FE1641" s="601"/>
      <c r="FF1641" s="601"/>
      <c r="FG1641" s="601"/>
      <c r="FH1641" s="601"/>
      <c r="FI1641" s="601"/>
      <c r="FJ1641" s="601"/>
      <c r="FK1641" s="601"/>
      <c r="FL1641" s="601"/>
      <c r="FM1641" s="601"/>
      <c r="FN1641" s="601"/>
      <c r="FO1641" s="601"/>
      <c r="FP1641" s="601"/>
      <c r="FQ1641" s="601"/>
      <c r="FR1641" s="601"/>
      <c r="FS1641" s="601"/>
      <c r="FT1641" s="601"/>
      <c r="FU1641" s="601"/>
      <c r="FV1641" s="601"/>
      <c r="FW1641" s="601"/>
      <c r="FX1641" s="601"/>
      <c r="FY1641" s="601"/>
      <c r="FZ1641" s="601"/>
      <c r="GA1641" s="601"/>
      <c r="GB1641" s="601"/>
      <c r="GC1641" s="601"/>
      <c r="GD1641" s="601"/>
      <c r="GE1641" s="601"/>
      <c r="GF1641" s="601"/>
      <c r="GG1641" s="601"/>
      <c r="GH1641" s="601"/>
      <c r="GI1641" s="601"/>
      <c r="GJ1641" s="601"/>
      <c r="GK1641" s="601"/>
      <c r="GL1641" s="601"/>
      <c r="GM1641" s="601"/>
      <c r="GN1641" s="601"/>
      <c r="GO1641" s="601"/>
      <c r="GP1641" s="601"/>
      <c r="GQ1641" s="601"/>
      <c r="GR1641" s="601"/>
      <c r="GS1641" s="601"/>
      <c r="GT1641" s="601"/>
      <c r="GU1641" s="601"/>
      <c r="GV1641" s="601"/>
      <c r="GW1641" s="601"/>
      <c r="GX1641" s="601"/>
      <c r="GY1641" s="601"/>
      <c r="GZ1641" s="601"/>
      <c r="HA1641" s="601"/>
      <c r="HB1641" s="601"/>
      <c r="HC1641" s="601"/>
      <c r="HD1641" s="601"/>
      <c r="HE1641" s="601"/>
      <c r="HF1641" s="601"/>
      <c r="HG1641" s="601"/>
      <c r="HH1641" s="601"/>
      <c r="HI1641" s="601"/>
      <c r="HJ1641" s="601"/>
      <c r="HK1641" s="601"/>
      <c r="HL1641" s="601"/>
      <c r="HM1641" s="601"/>
      <c r="HN1641" s="601"/>
      <c r="HO1641" s="601"/>
      <c r="HP1641" s="601"/>
      <c r="HQ1641" s="601"/>
      <c r="HR1641" s="601"/>
      <c r="HS1641" s="601"/>
      <c r="HT1641" s="601"/>
      <c r="HU1641" s="601"/>
      <c r="HV1641" s="601"/>
      <c r="HW1641" s="601"/>
      <c r="HX1641" s="601"/>
      <c r="HY1641" s="601"/>
      <c r="HZ1641" s="601"/>
      <c r="IA1641" s="601"/>
      <c r="IB1641" s="601"/>
      <c r="IC1641" s="601"/>
      <c r="ID1641" s="601"/>
      <c r="IE1641" s="601"/>
      <c r="IF1641" s="601"/>
      <c r="IG1641" s="601"/>
      <c r="IH1641" s="601"/>
      <c r="II1641" s="601"/>
      <c r="IJ1641" s="601"/>
      <c r="IK1641" s="601"/>
      <c r="IL1641" s="601"/>
      <c r="IM1641" s="601"/>
      <c r="IN1641" s="601"/>
      <c r="IO1641" s="601"/>
      <c r="IP1641" s="601"/>
      <c r="IQ1641" s="601"/>
      <c r="IR1641" s="601"/>
      <c r="IS1641" s="601"/>
      <c r="IT1641" s="601"/>
      <c r="IU1641" s="601"/>
      <c r="IV1641" s="601"/>
      <c r="IW1641" s="601"/>
      <c r="IX1641" s="601"/>
      <c r="IY1641" s="601"/>
      <c r="IZ1641" s="601"/>
      <c r="JA1641" s="601"/>
      <c r="JB1641" s="601"/>
      <c r="JC1641" s="601"/>
      <c r="JD1641" s="601"/>
      <c r="JE1641" s="601"/>
      <c r="JF1641" s="601"/>
      <c r="JG1641" s="601"/>
      <c r="JH1641" s="601"/>
      <c r="JI1641" s="601"/>
      <c r="JJ1641" s="601"/>
      <c r="JK1641" s="601"/>
      <c r="JL1641" s="601"/>
      <c r="JM1641" s="601"/>
      <c r="JN1641" s="601"/>
      <c r="JO1641" s="601"/>
      <c r="JP1641" s="601"/>
      <c r="JQ1641" s="601"/>
      <c r="JR1641" s="601"/>
      <c r="JS1641" s="601"/>
      <c r="JT1641" s="601"/>
      <c r="JU1641" s="601"/>
      <c r="JV1641" s="601"/>
      <c r="JW1641" s="601"/>
      <c r="JX1641" s="601"/>
      <c r="JY1641" s="601"/>
      <c r="JZ1641" s="601"/>
      <c r="KA1641" s="601"/>
      <c r="KB1641" s="601"/>
      <c r="KC1641" s="601"/>
      <c r="KD1641" s="601"/>
      <c r="KE1641" s="601"/>
      <c r="KF1641" s="601"/>
      <c r="KG1641" s="601"/>
      <c r="KH1641" s="601"/>
      <c r="KI1641" s="601"/>
      <c r="KJ1641" s="601"/>
      <c r="KK1641" s="601"/>
      <c r="KL1641" s="601"/>
      <c r="KM1641" s="601"/>
      <c r="KN1641" s="601"/>
      <c r="KO1641" s="601"/>
      <c r="KP1641" s="601"/>
      <c r="KQ1641" s="601"/>
      <c r="KR1641" s="601"/>
      <c r="KS1641" s="601"/>
      <c r="KT1641" s="601"/>
      <c r="KU1641" s="601"/>
      <c r="KV1641" s="601"/>
      <c r="KW1641" s="601"/>
      <c r="KX1641" s="601"/>
      <c r="KY1641" s="601"/>
      <c r="KZ1641" s="601"/>
      <c r="LA1641" s="601"/>
      <c r="LB1641" s="601"/>
      <c r="LC1641" s="601"/>
      <c r="LD1641" s="601"/>
      <c r="LE1641" s="601"/>
      <c r="LF1641" s="601"/>
      <c r="LG1641" s="601"/>
      <c r="LH1641" s="601"/>
      <c r="LI1641" s="601"/>
      <c r="LJ1641" s="601"/>
    </row>
    <row r="1642" spans="1:322">
      <c r="A1642" s="697"/>
      <c r="B1642" s="558"/>
      <c r="C1642" s="558"/>
      <c r="D1642" s="676" t="s">
        <v>1067</v>
      </c>
      <c r="E1642" s="524"/>
      <c r="F1642" s="596" t="s">
        <v>1080</v>
      </c>
      <c r="G1642" s="676">
        <v>2022</v>
      </c>
      <c r="H1642" s="676">
        <v>3</v>
      </c>
      <c r="I1642" s="687">
        <v>127467</v>
      </c>
      <c r="J1642" s="677">
        <v>44642</v>
      </c>
      <c r="K1642" s="676" t="s">
        <v>1478</v>
      </c>
      <c r="L1642" s="677" t="s">
        <v>1463</v>
      </c>
      <c r="M1642" s="677">
        <v>44351</v>
      </c>
      <c r="N1642" s="677">
        <v>44378</v>
      </c>
      <c r="O1642" s="677"/>
      <c r="P1642" s="597">
        <v>44638</v>
      </c>
      <c r="Q1642" s="597">
        <v>44642</v>
      </c>
      <c r="R1642" s="597">
        <v>44642</v>
      </c>
      <c r="S1642" s="596" t="s">
        <v>1106</v>
      </c>
      <c r="T1642" s="596">
        <v>72</v>
      </c>
      <c r="U1642" s="596" t="s">
        <v>1086</v>
      </c>
      <c r="V1642" s="596" t="s">
        <v>995</v>
      </c>
      <c r="W1642" s="678">
        <v>475</v>
      </c>
      <c r="X1642" s="551">
        <v>780</v>
      </c>
      <c r="Y1642" s="693">
        <v>370500</v>
      </c>
      <c r="Z1642" s="598">
        <v>0.4</v>
      </c>
      <c r="AA1642" s="682">
        <f>Y1642*Z1642</f>
        <v>148200</v>
      </c>
      <c r="AB1642" s="521"/>
      <c r="AC1642" s="683">
        <v>0</v>
      </c>
      <c r="AD1642" s="676"/>
      <c r="AE1642" s="599"/>
      <c r="AF1642" s="695">
        <f>AA1642+AD1642+AE1642</f>
        <v>148200</v>
      </c>
      <c r="AG1642" s="596" t="s">
        <v>1073</v>
      </c>
      <c r="AH1642" s="641">
        <v>100</v>
      </c>
      <c r="AI1642" s="676"/>
      <c r="AJ1642" s="676" t="s">
        <v>1477</v>
      </c>
      <c r="AK1642" s="676" t="s">
        <v>1089</v>
      </c>
      <c r="AL1642" s="696">
        <v>8830</v>
      </c>
      <c r="AM1642" s="596" t="s">
        <v>52</v>
      </c>
      <c r="AN1642" s="596" t="s">
        <v>1089</v>
      </c>
      <c r="AO1642" s="596"/>
      <c r="AP1642" s="676" t="s">
        <v>38</v>
      </c>
      <c r="AQ1642" s="676" t="s">
        <v>37</v>
      </c>
      <c r="AR1642" s="676"/>
      <c r="AS1642" s="523" t="s">
        <v>1157</v>
      </c>
      <c r="AT1642" s="523" t="s">
        <v>1078</v>
      </c>
      <c r="AU1642" s="523" t="s">
        <v>1078</v>
      </c>
      <c r="AV1642" s="674"/>
      <c r="AW1642" s="673" t="str">
        <f>U1642</f>
        <v>12005833C</v>
      </c>
      <c r="AX1642" s="673" cm="1">
        <f t="array" ref="AX1642">SUM(MID(0&amp;AW1642,LARGE(INDEX(ISNUMBER(--MID(AW1642,ROW($1:$8),1))*ROW($1:$8),),ROW($1:$8))+1,1)*10^ROW($1:$8)/10)</f>
        <v>12005833</v>
      </c>
      <c r="AY1642" s="673" t="str">
        <f>VLOOKUP($AX1642,'Item Master Data'!$A:$F,3,FALSE)</f>
        <v>Q.PEAK DUO XL G10 BFG</v>
      </c>
      <c r="AZ1642" s="673">
        <f>VLOOKUP($AX1642,'Item Master Data'!$A:$F,6,FALSE)</f>
        <v>475</v>
      </c>
      <c r="BA1642" s="673" t="e">
        <f>X1642/BB1642</f>
        <v>#VALUE!</v>
      </c>
      <c r="BB1642" s="673" t="str">
        <f>VLOOKUP(AX1642,'Item Master Data'!$A:$G,7,FALSE)</f>
        <v> 30</v>
      </c>
      <c r="BC1642" s="673"/>
      <c r="BD1642" s="673">
        <f>W1642-AZ1642</f>
        <v>0</v>
      </c>
      <c r="BE1642" s="601"/>
      <c r="BF1642" s="601"/>
      <c r="BG1642" s="601"/>
      <c r="BH1642" s="601"/>
      <c r="BI1642" s="601"/>
      <c r="BJ1642" s="601"/>
      <c r="BK1642" s="601"/>
      <c r="BL1642" s="601"/>
      <c r="BM1642" s="601"/>
      <c r="BN1642" s="601"/>
      <c r="BO1642" s="601"/>
      <c r="BP1642" s="601"/>
      <c r="BQ1642" s="601"/>
      <c r="BR1642" s="601"/>
      <c r="BS1642" s="601"/>
      <c r="BT1642" s="601"/>
      <c r="BU1642" s="601"/>
      <c r="BV1642" s="601"/>
      <c r="BW1642" s="601"/>
      <c r="BX1642" s="601"/>
      <c r="BY1642" s="601"/>
      <c r="BZ1642" s="601"/>
      <c r="CA1642" s="601"/>
      <c r="CB1642" s="601"/>
      <c r="CC1642" s="601"/>
      <c r="CD1642" s="601"/>
      <c r="CE1642" s="601"/>
      <c r="CF1642" s="601"/>
      <c r="CG1642" s="601"/>
      <c r="CH1642" s="601"/>
      <c r="CI1642" s="601"/>
      <c r="CJ1642" s="601"/>
      <c r="CK1642" s="601"/>
      <c r="CL1642" s="601"/>
      <c r="CM1642" s="601"/>
      <c r="CN1642" s="601"/>
      <c r="CO1642" s="601"/>
      <c r="CP1642" s="601"/>
      <c r="CQ1642" s="601"/>
      <c r="CR1642" s="601"/>
      <c r="CS1642" s="601"/>
      <c r="CT1642" s="601"/>
      <c r="CU1642" s="601"/>
      <c r="CV1642" s="601"/>
      <c r="CW1642" s="601"/>
      <c r="CX1642" s="601"/>
      <c r="CY1642" s="601"/>
      <c r="CZ1642" s="601"/>
      <c r="DA1642" s="601"/>
      <c r="DB1642" s="601"/>
      <c r="DC1642" s="601"/>
      <c r="DD1642" s="601"/>
      <c r="DE1642" s="601"/>
      <c r="DF1642" s="601"/>
      <c r="DG1642" s="601"/>
      <c r="DH1642" s="601"/>
      <c r="DI1642" s="601"/>
      <c r="DJ1642" s="601"/>
      <c r="DK1642" s="601"/>
      <c r="DL1642" s="601"/>
      <c r="DM1642" s="601"/>
      <c r="DN1642" s="601"/>
      <c r="DO1642" s="601"/>
      <c r="DP1642" s="601"/>
      <c r="DQ1642" s="601"/>
      <c r="DR1642" s="601"/>
      <c r="DS1642" s="601"/>
      <c r="DT1642" s="601"/>
      <c r="DU1642" s="601"/>
      <c r="DV1642" s="601"/>
      <c r="DW1642" s="601"/>
      <c r="DX1642" s="601"/>
      <c r="DY1642" s="601"/>
      <c r="DZ1642" s="601"/>
      <c r="EA1642" s="601"/>
      <c r="EB1642" s="601"/>
      <c r="EC1642" s="601"/>
      <c r="ED1642" s="601"/>
      <c r="EE1642" s="601"/>
      <c r="EF1642" s="601"/>
      <c r="EG1642" s="601"/>
      <c r="EH1642" s="601"/>
      <c r="EI1642" s="601"/>
      <c r="EJ1642" s="601"/>
      <c r="EK1642" s="601"/>
      <c r="EL1642" s="601"/>
      <c r="EM1642" s="601"/>
      <c r="EN1642" s="601"/>
      <c r="EO1642" s="601"/>
      <c r="EP1642" s="601"/>
      <c r="EQ1642" s="601"/>
      <c r="ER1642" s="601"/>
      <c r="ES1642" s="601"/>
      <c r="ET1642" s="601"/>
      <c r="EU1642" s="601"/>
      <c r="EV1642" s="601"/>
      <c r="EW1642" s="601"/>
      <c r="EX1642" s="601"/>
      <c r="EY1642" s="601"/>
      <c r="EZ1642" s="601"/>
      <c r="FA1642" s="601"/>
      <c r="FB1642" s="601"/>
      <c r="FC1642" s="601"/>
      <c r="FD1642" s="601"/>
      <c r="FE1642" s="601"/>
      <c r="FF1642" s="601"/>
      <c r="FG1642" s="601"/>
      <c r="FH1642" s="601"/>
      <c r="FI1642" s="601"/>
      <c r="FJ1642" s="601"/>
      <c r="FK1642" s="601"/>
      <c r="FL1642" s="601"/>
      <c r="FM1642" s="601"/>
      <c r="FN1642" s="601"/>
      <c r="FO1642" s="601"/>
      <c r="FP1642" s="601"/>
      <c r="FQ1642" s="601"/>
      <c r="FR1642" s="601"/>
      <c r="FS1642" s="601"/>
      <c r="FT1642" s="601"/>
      <c r="FU1642" s="601"/>
      <c r="FV1642" s="601"/>
      <c r="FW1642" s="601"/>
      <c r="FX1642" s="601"/>
      <c r="FY1642" s="601"/>
      <c r="FZ1642" s="601"/>
      <c r="GA1642" s="601"/>
      <c r="GB1642" s="601"/>
      <c r="GC1642" s="601"/>
      <c r="GD1642" s="601"/>
      <c r="GE1642" s="601"/>
      <c r="GF1642" s="601"/>
      <c r="GG1642" s="601"/>
      <c r="GH1642" s="601"/>
      <c r="GI1642" s="601"/>
      <c r="GJ1642" s="601"/>
      <c r="GK1642" s="601"/>
      <c r="GL1642" s="601"/>
      <c r="GM1642" s="601"/>
      <c r="GN1642" s="601"/>
      <c r="GO1642" s="601"/>
      <c r="GP1642" s="601"/>
      <c r="GQ1642" s="601"/>
      <c r="GR1642" s="601"/>
      <c r="GS1642" s="601"/>
      <c r="GT1642" s="601"/>
      <c r="GU1642" s="601"/>
      <c r="GV1642" s="601"/>
      <c r="GW1642" s="601"/>
      <c r="GX1642" s="601"/>
      <c r="GY1642" s="601"/>
      <c r="GZ1642" s="601"/>
      <c r="HA1642" s="601"/>
      <c r="HB1642" s="601"/>
      <c r="HC1642" s="601"/>
      <c r="HD1642" s="601"/>
      <c r="HE1642" s="601"/>
      <c r="HF1642" s="601"/>
      <c r="HG1642" s="601"/>
      <c r="HH1642" s="601"/>
      <c r="HI1642" s="601"/>
      <c r="HJ1642" s="601"/>
      <c r="HK1642" s="601"/>
      <c r="HL1642" s="601"/>
      <c r="HM1642" s="601"/>
      <c r="HN1642" s="601"/>
      <c r="HO1642" s="601"/>
      <c r="HP1642" s="601"/>
      <c r="HQ1642" s="601"/>
      <c r="HR1642" s="601"/>
      <c r="HS1642" s="601"/>
      <c r="HT1642" s="601"/>
      <c r="HU1642" s="601"/>
      <c r="HV1642" s="601"/>
      <c r="HW1642" s="601"/>
      <c r="HX1642" s="601"/>
      <c r="HY1642" s="601"/>
      <c r="HZ1642" s="601"/>
      <c r="IA1642" s="601"/>
      <c r="IB1642" s="601"/>
      <c r="IC1642" s="601"/>
      <c r="ID1642" s="601"/>
      <c r="IE1642" s="601"/>
      <c r="IF1642" s="601"/>
      <c r="IG1642" s="601"/>
      <c r="IH1642" s="601"/>
      <c r="II1642" s="601"/>
      <c r="IJ1642" s="601"/>
      <c r="IK1642" s="601"/>
      <c r="IL1642" s="601"/>
      <c r="IM1642" s="601"/>
      <c r="IN1642" s="601"/>
      <c r="IO1642" s="601"/>
      <c r="IP1642" s="601"/>
      <c r="IQ1642" s="601"/>
      <c r="IR1642" s="601"/>
      <c r="IS1642" s="601"/>
      <c r="IT1642" s="601"/>
      <c r="IU1642" s="601"/>
      <c r="IV1642" s="601"/>
      <c r="IW1642" s="601"/>
      <c r="IX1642" s="601"/>
      <c r="IY1642" s="601"/>
      <c r="IZ1642" s="601"/>
      <c r="JA1642" s="601"/>
      <c r="JB1642" s="601"/>
      <c r="JC1642" s="601"/>
      <c r="JD1642" s="601"/>
      <c r="JE1642" s="601"/>
      <c r="JF1642" s="601"/>
      <c r="JG1642" s="601"/>
      <c r="JH1642" s="601"/>
      <c r="JI1642" s="601"/>
      <c r="JJ1642" s="601"/>
      <c r="JK1642" s="601"/>
      <c r="JL1642" s="601"/>
      <c r="JM1642" s="601"/>
      <c r="JN1642" s="601"/>
      <c r="JO1642" s="601"/>
      <c r="JP1642" s="601"/>
      <c r="JQ1642" s="601"/>
      <c r="JR1642" s="601"/>
      <c r="JS1642" s="601"/>
      <c r="JT1642" s="601"/>
      <c r="JU1642" s="601"/>
      <c r="JV1642" s="601"/>
      <c r="JW1642" s="601"/>
      <c r="JX1642" s="601"/>
      <c r="JY1642" s="601"/>
      <c r="JZ1642" s="601"/>
      <c r="KA1642" s="601"/>
      <c r="KB1642" s="601"/>
      <c r="KC1642" s="601"/>
      <c r="KD1642" s="601"/>
      <c r="KE1642" s="601"/>
      <c r="KF1642" s="601"/>
      <c r="KG1642" s="601"/>
      <c r="KH1642" s="601"/>
      <c r="KI1642" s="601"/>
      <c r="KJ1642" s="601"/>
      <c r="KK1642" s="601"/>
      <c r="KL1642" s="601"/>
      <c r="KM1642" s="601"/>
      <c r="KN1642" s="601"/>
      <c r="KO1642" s="601"/>
      <c r="KP1642" s="601"/>
      <c r="KQ1642" s="601"/>
      <c r="KR1642" s="601"/>
      <c r="KS1642" s="601"/>
      <c r="KT1642" s="601"/>
      <c r="KU1642" s="601"/>
      <c r="KV1642" s="601"/>
      <c r="KW1642" s="601"/>
      <c r="KX1642" s="601"/>
      <c r="KY1642" s="601"/>
      <c r="KZ1642" s="601"/>
      <c r="LA1642" s="601"/>
      <c r="LB1642" s="601"/>
      <c r="LC1642" s="601"/>
      <c r="LD1642" s="601"/>
      <c r="LE1642" s="601"/>
      <c r="LF1642" s="601"/>
      <c r="LG1642" s="601"/>
      <c r="LH1642" s="601"/>
      <c r="LI1642" s="601"/>
      <c r="LJ1642" s="601"/>
    </row>
    <row r="1643" spans="1:322">
      <c r="A1643" s="697"/>
      <c r="B1643" s="558"/>
      <c r="C1643" s="558"/>
      <c r="D1643" s="676" t="s">
        <v>1067</v>
      </c>
      <c r="E1643" s="524"/>
      <c r="F1643" s="596" t="s">
        <v>1080</v>
      </c>
      <c r="G1643" s="676">
        <v>2022</v>
      </c>
      <c r="H1643" s="676">
        <v>3</v>
      </c>
      <c r="I1643" s="687">
        <v>127844</v>
      </c>
      <c r="J1643" s="677">
        <v>44649</v>
      </c>
      <c r="K1643" s="676" t="s">
        <v>1479</v>
      </c>
      <c r="L1643" s="677" t="s">
        <v>1463</v>
      </c>
      <c r="M1643" s="677">
        <v>44351</v>
      </c>
      <c r="N1643" s="677">
        <v>44643</v>
      </c>
      <c r="O1643" s="677"/>
      <c r="P1643" s="597">
        <v>44643</v>
      </c>
      <c r="Q1643" s="597">
        <v>44649</v>
      </c>
      <c r="R1643" s="597">
        <v>44649</v>
      </c>
      <c r="S1643" s="596" t="s">
        <v>1106</v>
      </c>
      <c r="T1643" s="596">
        <v>72</v>
      </c>
      <c r="U1643" s="596" t="s">
        <v>1086</v>
      </c>
      <c r="V1643" s="596" t="s">
        <v>995</v>
      </c>
      <c r="W1643" s="678">
        <v>475</v>
      </c>
      <c r="X1643" s="551">
        <v>480</v>
      </c>
      <c r="Y1643" s="693">
        <v>228000</v>
      </c>
      <c r="Z1643" s="598">
        <v>0.4</v>
      </c>
      <c r="AA1643" s="682">
        <f>Y1643*Z1643</f>
        <v>91200</v>
      </c>
      <c r="AB1643" s="521"/>
      <c r="AC1643" s="683">
        <v>0</v>
      </c>
      <c r="AD1643" s="676"/>
      <c r="AE1643" s="599"/>
      <c r="AF1643" s="695">
        <f>AA1643+AD1643+AE1643</f>
        <v>91200</v>
      </c>
      <c r="AG1643" s="596" t="s">
        <v>1073</v>
      </c>
      <c r="AH1643" s="641">
        <v>100</v>
      </c>
      <c r="AI1643" s="676"/>
      <c r="AJ1643" s="676" t="s">
        <v>1465</v>
      </c>
      <c r="AK1643" s="676" t="s">
        <v>1089</v>
      </c>
      <c r="AL1643" s="696">
        <v>8701</v>
      </c>
      <c r="AM1643" s="596" t="s">
        <v>52</v>
      </c>
      <c r="AN1643" s="596" t="s">
        <v>1089</v>
      </c>
      <c r="AO1643" s="596"/>
      <c r="AP1643" s="676" t="s">
        <v>38</v>
      </c>
      <c r="AQ1643" s="676" t="s">
        <v>37</v>
      </c>
      <c r="AR1643" s="676"/>
      <c r="AS1643" s="523" t="s">
        <v>1157</v>
      </c>
      <c r="AT1643" s="523" t="s">
        <v>1078</v>
      </c>
      <c r="AU1643" s="523" t="s">
        <v>1078</v>
      </c>
      <c r="AV1643" s="674"/>
      <c r="AW1643" s="673" t="str">
        <f>U1643</f>
        <v>12005833C</v>
      </c>
      <c r="AX1643" s="673" cm="1">
        <f t="array" ref="AX1643">SUM(MID(0&amp;AW1643,LARGE(INDEX(ISNUMBER(--MID(AW1643,ROW($1:$8),1))*ROW($1:$8),),ROW($1:$8))+1,1)*10^ROW($1:$8)/10)</f>
        <v>12005833</v>
      </c>
      <c r="AY1643" s="673" t="str">
        <f>VLOOKUP($AX1643,'Item Master Data'!$A:$F,3,FALSE)</f>
        <v>Q.PEAK DUO XL G10 BFG</v>
      </c>
      <c r="AZ1643" s="673">
        <f>VLOOKUP($AX1643,'Item Master Data'!$A:$F,6,FALSE)</f>
        <v>475</v>
      </c>
      <c r="BA1643" s="673" t="e">
        <f>X1643/BB1643</f>
        <v>#VALUE!</v>
      </c>
      <c r="BB1643" s="673" t="str">
        <f>VLOOKUP(AX1643,'Item Master Data'!$A:$G,7,FALSE)</f>
        <v> 30</v>
      </c>
      <c r="BC1643" s="673"/>
      <c r="BD1643" s="673">
        <f>W1643-AZ1643</f>
        <v>0</v>
      </c>
      <c r="BE1643" s="601"/>
      <c r="BF1643" s="601"/>
      <c r="BG1643" s="601"/>
      <c r="BH1643" s="601"/>
      <c r="BI1643" s="601"/>
      <c r="BJ1643" s="601"/>
      <c r="BK1643" s="601"/>
      <c r="BL1643" s="601"/>
      <c r="BM1643" s="601"/>
      <c r="BN1643" s="601"/>
      <c r="BO1643" s="601"/>
      <c r="BP1643" s="601"/>
      <c r="BQ1643" s="601"/>
      <c r="BR1643" s="601"/>
      <c r="BS1643" s="601"/>
      <c r="BT1643" s="601"/>
      <c r="BU1643" s="601"/>
      <c r="BV1643" s="601"/>
      <c r="BW1643" s="601"/>
      <c r="BX1643" s="601"/>
      <c r="BY1643" s="601"/>
      <c r="BZ1643" s="601"/>
      <c r="CA1643" s="601"/>
      <c r="CB1643" s="601"/>
      <c r="CC1643" s="601"/>
      <c r="CD1643" s="601"/>
      <c r="CE1643" s="601"/>
      <c r="CF1643" s="601"/>
      <c r="CG1643" s="601"/>
      <c r="CH1643" s="601"/>
      <c r="CI1643" s="601"/>
      <c r="CJ1643" s="601"/>
      <c r="CK1643" s="601"/>
      <c r="CL1643" s="601"/>
      <c r="CM1643" s="601"/>
      <c r="CN1643" s="601"/>
      <c r="CO1643" s="601"/>
      <c r="CP1643" s="601"/>
      <c r="CQ1643" s="601"/>
      <c r="CR1643" s="601"/>
      <c r="CS1643" s="601"/>
      <c r="CT1643" s="601"/>
      <c r="CU1643" s="601"/>
      <c r="CV1643" s="601"/>
      <c r="CW1643" s="601"/>
      <c r="CX1643" s="601"/>
      <c r="CY1643" s="601"/>
      <c r="CZ1643" s="601"/>
      <c r="DA1643" s="601"/>
      <c r="DB1643" s="601"/>
      <c r="DC1643" s="601"/>
      <c r="DD1643" s="601"/>
      <c r="DE1643" s="601"/>
      <c r="DF1643" s="601"/>
      <c r="DG1643" s="601"/>
      <c r="DH1643" s="601"/>
      <c r="DI1643" s="601"/>
      <c r="DJ1643" s="601"/>
      <c r="DK1643" s="601"/>
      <c r="DL1643" s="601"/>
      <c r="DM1643" s="601"/>
      <c r="DN1643" s="601"/>
      <c r="DO1643" s="601"/>
      <c r="DP1643" s="601"/>
      <c r="DQ1643" s="601"/>
      <c r="DR1643" s="601"/>
      <c r="DS1643" s="601"/>
      <c r="DT1643" s="601"/>
      <c r="DU1643" s="601"/>
      <c r="DV1643" s="601"/>
      <c r="DW1643" s="601"/>
      <c r="DX1643" s="601"/>
      <c r="DY1643" s="601"/>
      <c r="DZ1643" s="601"/>
      <c r="EA1643" s="601"/>
      <c r="EB1643" s="601"/>
      <c r="EC1643" s="601"/>
      <c r="ED1643" s="601"/>
      <c r="EE1643" s="601"/>
      <c r="EF1643" s="601"/>
      <c r="EG1643" s="601"/>
      <c r="EH1643" s="601"/>
      <c r="EI1643" s="601"/>
      <c r="EJ1643" s="601"/>
      <c r="EK1643" s="601"/>
      <c r="EL1643" s="601"/>
      <c r="EM1643" s="601"/>
      <c r="EN1643" s="601"/>
      <c r="EO1643" s="601"/>
      <c r="EP1643" s="601"/>
      <c r="EQ1643" s="601"/>
      <c r="ER1643" s="601"/>
      <c r="ES1643" s="601"/>
      <c r="ET1643" s="601"/>
      <c r="EU1643" s="601"/>
      <c r="EV1643" s="601"/>
      <c r="EW1643" s="601"/>
      <c r="EX1643" s="601"/>
      <c r="EY1643" s="601"/>
      <c r="EZ1643" s="601"/>
      <c r="FA1643" s="601"/>
      <c r="FB1643" s="601"/>
      <c r="FC1643" s="601"/>
      <c r="FD1643" s="601"/>
      <c r="FE1643" s="601"/>
      <c r="FF1643" s="601"/>
      <c r="FG1643" s="601"/>
      <c r="FH1643" s="601"/>
      <c r="FI1643" s="601"/>
      <c r="FJ1643" s="601"/>
      <c r="FK1643" s="601"/>
      <c r="FL1643" s="601"/>
      <c r="FM1643" s="601"/>
      <c r="FN1643" s="601"/>
      <c r="FO1643" s="601"/>
      <c r="FP1643" s="601"/>
      <c r="FQ1643" s="601"/>
      <c r="FR1643" s="601"/>
      <c r="FS1643" s="601"/>
      <c r="FT1643" s="601"/>
      <c r="FU1643" s="601"/>
      <c r="FV1643" s="601"/>
      <c r="FW1643" s="601"/>
      <c r="FX1643" s="601"/>
      <c r="FY1643" s="601"/>
      <c r="FZ1643" s="601"/>
      <c r="GA1643" s="601"/>
      <c r="GB1643" s="601"/>
      <c r="GC1643" s="601"/>
      <c r="GD1643" s="601"/>
      <c r="GE1643" s="601"/>
      <c r="GF1643" s="601"/>
      <c r="GG1643" s="601"/>
      <c r="GH1643" s="601"/>
      <c r="GI1643" s="601"/>
      <c r="GJ1643" s="601"/>
      <c r="GK1643" s="601"/>
      <c r="GL1643" s="601"/>
      <c r="GM1643" s="601"/>
      <c r="GN1643" s="601"/>
      <c r="GO1643" s="601"/>
      <c r="GP1643" s="601"/>
      <c r="GQ1643" s="601"/>
      <c r="GR1643" s="601"/>
      <c r="GS1643" s="601"/>
      <c r="GT1643" s="601"/>
      <c r="GU1643" s="601"/>
      <c r="GV1643" s="601"/>
      <c r="GW1643" s="601"/>
      <c r="GX1643" s="601"/>
      <c r="GY1643" s="601"/>
      <c r="GZ1643" s="601"/>
      <c r="HA1643" s="601"/>
      <c r="HB1643" s="601"/>
      <c r="HC1643" s="601"/>
      <c r="HD1643" s="601"/>
      <c r="HE1643" s="601"/>
      <c r="HF1643" s="601"/>
      <c r="HG1643" s="601"/>
      <c r="HH1643" s="601"/>
      <c r="HI1643" s="601"/>
      <c r="HJ1643" s="601"/>
      <c r="HK1643" s="601"/>
      <c r="HL1643" s="601"/>
      <c r="HM1643" s="601"/>
      <c r="HN1643" s="601"/>
      <c r="HO1643" s="601"/>
      <c r="HP1643" s="601"/>
      <c r="HQ1643" s="601"/>
      <c r="HR1643" s="601"/>
      <c r="HS1643" s="601"/>
      <c r="HT1643" s="601"/>
      <c r="HU1643" s="601"/>
      <c r="HV1643" s="601"/>
      <c r="HW1643" s="601"/>
      <c r="HX1643" s="601"/>
      <c r="HY1643" s="601"/>
      <c r="HZ1643" s="601"/>
      <c r="IA1643" s="601"/>
      <c r="IB1643" s="601"/>
      <c r="IC1643" s="601"/>
      <c r="ID1643" s="601"/>
      <c r="IE1643" s="601"/>
      <c r="IF1643" s="601"/>
      <c r="IG1643" s="601"/>
      <c r="IH1643" s="601"/>
      <c r="II1643" s="601"/>
      <c r="IJ1643" s="601"/>
      <c r="IK1643" s="601"/>
      <c r="IL1643" s="601"/>
      <c r="IM1643" s="601"/>
      <c r="IN1643" s="601"/>
      <c r="IO1643" s="601"/>
      <c r="IP1643" s="601"/>
      <c r="IQ1643" s="601"/>
      <c r="IR1643" s="601"/>
      <c r="IS1643" s="601"/>
      <c r="IT1643" s="601"/>
      <c r="IU1643" s="601"/>
      <c r="IV1643" s="601"/>
      <c r="IW1643" s="601"/>
      <c r="IX1643" s="601"/>
      <c r="IY1643" s="601"/>
      <c r="IZ1643" s="601"/>
      <c r="JA1643" s="601"/>
      <c r="JB1643" s="601"/>
      <c r="JC1643" s="601"/>
      <c r="JD1643" s="601"/>
      <c r="JE1643" s="601"/>
      <c r="JF1643" s="601"/>
      <c r="JG1643" s="601"/>
      <c r="JH1643" s="601"/>
      <c r="JI1643" s="601"/>
      <c r="JJ1643" s="601"/>
      <c r="JK1643" s="601"/>
      <c r="JL1643" s="601"/>
      <c r="JM1643" s="601"/>
      <c r="JN1643" s="601"/>
      <c r="JO1643" s="601"/>
      <c r="JP1643" s="601"/>
      <c r="JQ1643" s="601"/>
      <c r="JR1643" s="601"/>
      <c r="JS1643" s="601"/>
      <c r="JT1643" s="601"/>
      <c r="JU1643" s="601"/>
      <c r="JV1643" s="601"/>
      <c r="JW1643" s="601"/>
      <c r="JX1643" s="601"/>
      <c r="JY1643" s="601"/>
      <c r="JZ1643" s="601"/>
      <c r="KA1643" s="601"/>
      <c r="KB1643" s="601"/>
      <c r="KC1643" s="601"/>
      <c r="KD1643" s="601"/>
      <c r="KE1643" s="601"/>
      <c r="KF1643" s="601"/>
      <c r="KG1643" s="601"/>
      <c r="KH1643" s="601"/>
      <c r="KI1643" s="601"/>
      <c r="KJ1643" s="601"/>
      <c r="KK1643" s="601"/>
      <c r="KL1643" s="601"/>
      <c r="KM1643" s="601"/>
      <c r="KN1643" s="601"/>
      <c r="KO1643" s="601"/>
      <c r="KP1643" s="601"/>
      <c r="KQ1643" s="601"/>
      <c r="KR1643" s="601"/>
      <c r="KS1643" s="601"/>
      <c r="KT1643" s="601"/>
      <c r="KU1643" s="601"/>
      <c r="KV1643" s="601"/>
      <c r="KW1643" s="601"/>
      <c r="KX1643" s="601"/>
      <c r="KY1643" s="601"/>
      <c r="KZ1643" s="601"/>
      <c r="LA1643" s="601"/>
      <c r="LB1643" s="601"/>
      <c r="LC1643" s="601"/>
      <c r="LD1643" s="601"/>
      <c r="LE1643" s="601"/>
      <c r="LF1643" s="601"/>
      <c r="LG1643" s="601"/>
      <c r="LH1643" s="601"/>
      <c r="LI1643" s="601"/>
      <c r="LJ1643" s="601"/>
    </row>
    <row r="1644" spans="1:322">
      <c r="A1644" s="697"/>
      <c r="B1644" s="558"/>
      <c r="C1644" s="558"/>
      <c r="D1644" s="676" t="s">
        <v>1067</v>
      </c>
      <c r="E1644" s="524"/>
      <c r="F1644" s="596" t="s">
        <v>1080</v>
      </c>
      <c r="G1644" s="676">
        <v>2022</v>
      </c>
      <c r="H1644" s="596">
        <v>3</v>
      </c>
      <c r="I1644" s="687">
        <v>127610</v>
      </c>
      <c r="J1644" s="677">
        <v>44648</v>
      </c>
      <c r="K1644" s="676" t="s">
        <v>1480</v>
      </c>
      <c r="L1644" s="677" t="s">
        <v>1463</v>
      </c>
      <c r="M1644" s="677">
        <v>44351</v>
      </c>
      <c r="N1644" s="677">
        <v>44378</v>
      </c>
      <c r="O1644" s="677"/>
      <c r="P1644" s="597">
        <v>44643</v>
      </c>
      <c r="Q1644" s="597">
        <v>44648</v>
      </c>
      <c r="R1644" s="597">
        <v>44649</v>
      </c>
      <c r="S1644" s="596" t="s">
        <v>1106</v>
      </c>
      <c r="T1644" s="596">
        <v>72</v>
      </c>
      <c r="U1644" s="596" t="s">
        <v>1086</v>
      </c>
      <c r="V1644" s="596" t="s">
        <v>995</v>
      </c>
      <c r="W1644" s="678">
        <v>475</v>
      </c>
      <c r="X1644" s="551">
        <v>1290</v>
      </c>
      <c r="Y1644" s="693">
        <v>612750</v>
      </c>
      <c r="Z1644" s="598">
        <v>0.4</v>
      </c>
      <c r="AA1644" s="682">
        <f>Y1644*Z1644</f>
        <v>245100</v>
      </c>
      <c r="AB1644" s="521"/>
      <c r="AC1644" s="683">
        <v>0</v>
      </c>
      <c r="AD1644" s="676"/>
      <c r="AE1644" s="599"/>
      <c r="AF1644" s="695">
        <f>AA1644+AD1644+AE1644</f>
        <v>245100</v>
      </c>
      <c r="AG1644" s="596" t="s">
        <v>1073</v>
      </c>
      <c r="AH1644" s="641">
        <v>100</v>
      </c>
      <c r="AI1644" s="676"/>
      <c r="AJ1644" s="676" t="s">
        <v>1469</v>
      </c>
      <c r="AK1644" s="676" t="s">
        <v>1089</v>
      </c>
      <c r="AL1644" s="696">
        <v>8619</v>
      </c>
      <c r="AM1644" s="596" t="s">
        <v>52</v>
      </c>
      <c r="AN1644" s="596" t="s">
        <v>1089</v>
      </c>
      <c r="AO1644" s="596"/>
      <c r="AP1644" s="676" t="s">
        <v>38</v>
      </c>
      <c r="AQ1644" s="676" t="s">
        <v>37</v>
      </c>
      <c r="AR1644" s="676"/>
      <c r="AS1644" s="523" t="s">
        <v>1157</v>
      </c>
      <c r="AT1644" s="523" t="s">
        <v>1078</v>
      </c>
      <c r="AU1644" s="523" t="s">
        <v>1078</v>
      </c>
      <c r="AV1644" s="674"/>
      <c r="AW1644" s="673" t="str">
        <f>U1644</f>
        <v>12005833C</v>
      </c>
      <c r="AX1644" s="673" cm="1">
        <f t="array" ref="AX1644">SUM(MID(0&amp;AW1644,LARGE(INDEX(ISNUMBER(--MID(AW1644,ROW($1:$8),1))*ROW($1:$8),),ROW($1:$8))+1,1)*10^ROW($1:$8)/10)</f>
        <v>12005833</v>
      </c>
      <c r="AY1644" s="673" t="str">
        <f>VLOOKUP($AX1644,'Item Master Data'!$A:$F,3,FALSE)</f>
        <v>Q.PEAK DUO XL G10 BFG</v>
      </c>
      <c r="AZ1644" s="673">
        <f>VLOOKUP($AX1644,'Item Master Data'!$A:$F,6,FALSE)</f>
        <v>475</v>
      </c>
      <c r="BA1644" s="673" t="e">
        <f>X1644/BB1644</f>
        <v>#VALUE!</v>
      </c>
      <c r="BB1644" s="673" t="str">
        <f>VLOOKUP(AX1644,'Item Master Data'!$A:$G,7,FALSE)</f>
        <v> 30</v>
      </c>
      <c r="BC1644" s="673"/>
      <c r="BD1644" s="673">
        <f>W1644-AZ1644</f>
        <v>0</v>
      </c>
      <c r="BE1644" s="601"/>
      <c r="BF1644" s="601"/>
      <c r="BG1644" s="601"/>
      <c r="BH1644" s="601"/>
      <c r="BI1644" s="601"/>
      <c r="BJ1644" s="601"/>
      <c r="BK1644" s="601"/>
      <c r="BL1644" s="601"/>
      <c r="BM1644" s="601"/>
      <c r="BN1644" s="601"/>
      <c r="BO1644" s="601"/>
      <c r="BP1644" s="601"/>
      <c r="BQ1644" s="601"/>
      <c r="BR1644" s="601"/>
      <c r="BS1644" s="601"/>
      <c r="BT1644" s="601"/>
      <c r="BU1644" s="601"/>
      <c r="BV1644" s="601"/>
      <c r="BW1644" s="601"/>
      <c r="BX1644" s="601"/>
      <c r="BY1644" s="601"/>
      <c r="BZ1644" s="601"/>
      <c r="CA1644" s="601"/>
      <c r="CB1644" s="601"/>
      <c r="CC1644" s="601"/>
      <c r="CD1644" s="601"/>
      <c r="CE1644" s="601"/>
      <c r="CF1644" s="601"/>
      <c r="CG1644" s="601"/>
      <c r="CH1644" s="601"/>
      <c r="CI1644" s="601"/>
      <c r="CJ1644" s="601"/>
      <c r="CK1644" s="601"/>
      <c r="CL1644" s="601"/>
      <c r="CM1644" s="601"/>
      <c r="CN1644" s="601"/>
      <c r="CO1644" s="601"/>
      <c r="CP1644" s="601"/>
      <c r="CQ1644" s="601"/>
      <c r="CR1644" s="601"/>
      <c r="CS1644" s="601"/>
      <c r="CT1644" s="601"/>
      <c r="CU1644" s="601"/>
      <c r="CV1644" s="601"/>
      <c r="CW1644" s="601"/>
      <c r="CX1644" s="601"/>
      <c r="CY1644" s="601"/>
      <c r="CZ1644" s="601"/>
      <c r="DA1644" s="601"/>
      <c r="DB1644" s="601"/>
      <c r="DC1644" s="601"/>
      <c r="DD1644" s="601"/>
      <c r="DE1644" s="601"/>
      <c r="DF1644" s="601"/>
      <c r="DG1644" s="601"/>
      <c r="DH1644" s="601"/>
      <c r="DI1644" s="601"/>
      <c r="DJ1644" s="601"/>
      <c r="DK1644" s="601"/>
      <c r="DL1644" s="601"/>
      <c r="DM1644" s="601"/>
      <c r="DN1644" s="601"/>
      <c r="DO1644" s="601"/>
      <c r="DP1644" s="601"/>
      <c r="DQ1644" s="601"/>
      <c r="DR1644" s="601"/>
      <c r="DS1644" s="601"/>
      <c r="DT1644" s="601"/>
      <c r="DU1644" s="601"/>
      <c r="DV1644" s="601"/>
      <c r="DW1644" s="601"/>
      <c r="DX1644" s="601"/>
      <c r="DY1644" s="601"/>
      <c r="DZ1644" s="601"/>
      <c r="EA1644" s="601"/>
      <c r="EB1644" s="601"/>
      <c r="EC1644" s="601"/>
      <c r="ED1644" s="601"/>
      <c r="EE1644" s="601"/>
      <c r="EF1644" s="601"/>
      <c r="EG1644" s="601"/>
      <c r="EH1644" s="601"/>
      <c r="EI1644" s="601"/>
      <c r="EJ1644" s="601"/>
      <c r="EK1644" s="601"/>
      <c r="EL1644" s="601"/>
      <c r="EM1644" s="601"/>
      <c r="EN1644" s="601"/>
      <c r="EO1644" s="601"/>
      <c r="EP1644" s="601"/>
      <c r="EQ1644" s="601"/>
      <c r="ER1644" s="601"/>
      <c r="ES1644" s="601"/>
      <c r="ET1644" s="601"/>
      <c r="EU1644" s="601"/>
      <c r="EV1644" s="601"/>
      <c r="EW1644" s="601"/>
      <c r="EX1644" s="601"/>
      <c r="EY1644" s="601"/>
      <c r="EZ1644" s="601"/>
      <c r="FA1644" s="601"/>
      <c r="FB1644" s="601"/>
      <c r="FC1644" s="601"/>
      <c r="FD1644" s="601"/>
      <c r="FE1644" s="601"/>
      <c r="FF1644" s="601"/>
      <c r="FG1644" s="601"/>
      <c r="FH1644" s="601"/>
      <c r="FI1644" s="601"/>
      <c r="FJ1644" s="601"/>
      <c r="FK1644" s="601"/>
      <c r="FL1644" s="601"/>
      <c r="FM1644" s="601"/>
      <c r="FN1644" s="601"/>
      <c r="FO1644" s="601"/>
      <c r="FP1644" s="601"/>
      <c r="FQ1644" s="601"/>
      <c r="FR1644" s="601"/>
      <c r="FS1644" s="601"/>
      <c r="FT1644" s="601"/>
      <c r="FU1644" s="601"/>
      <c r="FV1644" s="601"/>
      <c r="FW1644" s="601"/>
      <c r="FX1644" s="601"/>
      <c r="FY1644" s="601"/>
      <c r="FZ1644" s="601"/>
      <c r="GA1644" s="601"/>
      <c r="GB1644" s="601"/>
      <c r="GC1644" s="601"/>
      <c r="GD1644" s="601"/>
      <c r="GE1644" s="601"/>
      <c r="GF1644" s="601"/>
      <c r="GG1644" s="601"/>
      <c r="GH1644" s="601"/>
      <c r="GI1644" s="601"/>
      <c r="GJ1644" s="601"/>
      <c r="GK1644" s="601"/>
      <c r="GL1644" s="601"/>
      <c r="GM1644" s="601"/>
      <c r="GN1644" s="601"/>
      <c r="GO1644" s="601"/>
      <c r="GP1644" s="601"/>
      <c r="GQ1644" s="601"/>
      <c r="GR1644" s="601"/>
      <c r="GS1644" s="601"/>
      <c r="GT1644" s="601"/>
      <c r="GU1644" s="601"/>
      <c r="GV1644" s="601"/>
      <c r="GW1644" s="601"/>
      <c r="GX1644" s="601"/>
      <c r="GY1644" s="601"/>
      <c r="GZ1644" s="601"/>
      <c r="HA1644" s="601"/>
      <c r="HB1644" s="601"/>
      <c r="HC1644" s="601"/>
      <c r="HD1644" s="601"/>
      <c r="HE1644" s="601"/>
      <c r="HF1644" s="601"/>
      <c r="HG1644" s="601"/>
      <c r="HH1644" s="601"/>
      <c r="HI1644" s="601"/>
      <c r="HJ1644" s="601"/>
      <c r="HK1644" s="601"/>
      <c r="HL1644" s="601"/>
      <c r="HM1644" s="601"/>
      <c r="HN1644" s="601"/>
      <c r="HO1644" s="601"/>
      <c r="HP1644" s="601"/>
      <c r="HQ1644" s="601"/>
      <c r="HR1644" s="601"/>
      <c r="HS1644" s="601"/>
      <c r="HT1644" s="601"/>
      <c r="HU1644" s="601"/>
      <c r="HV1644" s="601"/>
      <c r="HW1644" s="601"/>
      <c r="HX1644" s="601"/>
      <c r="HY1644" s="601"/>
      <c r="HZ1644" s="601"/>
      <c r="IA1644" s="601"/>
      <c r="IB1644" s="601"/>
      <c r="IC1644" s="601"/>
      <c r="ID1644" s="601"/>
      <c r="IE1644" s="601"/>
      <c r="IF1644" s="601"/>
      <c r="IG1644" s="601"/>
      <c r="IH1644" s="601"/>
      <c r="II1644" s="601"/>
      <c r="IJ1644" s="601"/>
      <c r="IK1644" s="601"/>
      <c r="IL1644" s="601"/>
      <c r="IM1644" s="601"/>
      <c r="IN1644" s="601"/>
      <c r="IO1644" s="601"/>
      <c r="IP1644" s="601"/>
      <c r="IQ1644" s="601"/>
      <c r="IR1644" s="601"/>
      <c r="IS1644" s="601"/>
      <c r="IT1644" s="601"/>
      <c r="IU1644" s="601"/>
      <c r="IV1644" s="601"/>
      <c r="IW1644" s="601"/>
      <c r="IX1644" s="601"/>
      <c r="IY1644" s="601"/>
      <c r="IZ1644" s="601"/>
      <c r="JA1644" s="601"/>
      <c r="JB1644" s="601"/>
      <c r="JC1644" s="601"/>
      <c r="JD1644" s="601"/>
      <c r="JE1644" s="601"/>
      <c r="JF1644" s="601"/>
      <c r="JG1644" s="601"/>
      <c r="JH1644" s="601"/>
      <c r="JI1644" s="601"/>
      <c r="JJ1644" s="601"/>
      <c r="JK1644" s="601"/>
      <c r="JL1644" s="601"/>
      <c r="JM1644" s="601"/>
      <c r="JN1644" s="601"/>
      <c r="JO1644" s="601"/>
      <c r="JP1644" s="601"/>
      <c r="JQ1644" s="601"/>
      <c r="JR1644" s="601"/>
      <c r="JS1644" s="601"/>
      <c r="JT1644" s="601"/>
      <c r="JU1644" s="601"/>
      <c r="JV1644" s="601"/>
      <c r="JW1644" s="601"/>
      <c r="JX1644" s="601"/>
      <c r="JY1644" s="601"/>
      <c r="JZ1644" s="601"/>
      <c r="KA1644" s="601"/>
      <c r="KB1644" s="601"/>
      <c r="KC1644" s="601"/>
      <c r="KD1644" s="601"/>
      <c r="KE1644" s="601"/>
      <c r="KF1644" s="601"/>
      <c r="KG1644" s="601"/>
      <c r="KH1644" s="601"/>
      <c r="KI1644" s="601"/>
      <c r="KJ1644" s="601"/>
      <c r="KK1644" s="601"/>
      <c r="KL1644" s="601"/>
      <c r="KM1644" s="601"/>
      <c r="KN1644" s="601"/>
      <c r="KO1644" s="601"/>
      <c r="KP1644" s="601"/>
      <c r="KQ1644" s="601"/>
      <c r="KR1644" s="601"/>
      <c r="KS1644" s="601"/>
      <c r="KT1644" s="601"/>
      <c r="KU1644" s="601"/>
      <c r="KV1644" s="601"/>
      <c r="KW1644" s="601"/>
      <c r="KX1644" s="601"/>
      <c r="KY1644" s="601"/>
      <c r="KZ1644" s="601"/>
      <c r="LA1644" s="601"/>
      <c r="LB1644" s="601"/>
      <c r="LC1644" s="601"/>
      <c r="LD1644" s="601"/>
      <c r="LE1644" s="601"/>
      <c r="LF1644" s="601"/>
      <c r="LG1644" s="601"/>
      <c r="LH1644" s="601"/>
      <c r="LI1644" s="601"/>
      <c r="LJ1644" s="601"/>
    </row>
    <row r="1645" spans="1:322">
      <c r="A1645" s="697"/>
      <c r="B1645" s="558"/>
      <c r="C1645" s="558"/>
      <c r="D1645" s="676" t="s">
        <v>1067</v>
      </c>
      <c r="E1645" s="524"/>
      <c r="F1645" s="596" t="s">
        <v>1080</v>
      </c>
      <c r="G1645" s="676">
        <v>2022</v>
      </c>
      <c r="H1645" s="596">
        <v>3</v>
      </c>
      <c r="I1645" s="687">
        <v>127765</v>
      </c>
      <c r="J1645" s="677">
        <v>44650</v>
      </c>
      <c r="K1645" s="676" t="s">
        <v>1481</v>
      </c>
      <c r="L1645" s="677" t="s">
        <v>1463</v>
      </c>
      <c r="M1645" s="677">
        <v>44351</v>
      </c>
      <c r="N1645" s="677">
        <v>44378</v>
      </c>
      <c r="O1645" s="677"/>
      <c r="P1645" s="597">
        <v>44648</v>
      </c>
      <c r="Q1645" s="597">
        <v>44650</v>
      </c>
      <c r="R1645" s="597">
        <v>44651</v>
      </c>
      <c r="S1645" s="596" t="s">
        <v>1106</v>
      </c>
      <c r="T1645" s="596">
        <v>72</v>
      </c>
      <c r="U1645" s="596" t="s">
        <v>1086</v>
      </c>
      <c r="V1645" s="596" t="s">
        <v>995</v>
      </c>
      <c r="W1645" s="678">
        <v>475</v>
      </c>
      <c r="X1645" s="551">
        <v>420</v>
      </c>
      <c r="Y1645" s="693">
        <v>199500</v>
      </c>
      <c r="Z1645" s="598">
        <v>0.4</v>
      </c>
      <c r="AA1645" s="682">
        <f>Y1645*Z1645</f>
        <v>79800</v>
      </c>
      <c r="AB1645" s="521"/>
      <c r="AC1645" s="683">
        <v>0</v>
      </c>
      <c r="AD1645" s="676"/>
      <c r="AE1645" s="599"/>
      <c r="AF1645" s="695">
        <f>AA1645+AD1645+AE1645</f>
        <v>79800</v>
      </c>
      <c r="AG1645" s="596" t="s">
        <v>1073</v>
      </c>
      <c r="AH1645" s="641">
        <v>100</v>
      </c>
      <c r="AI1645" s="676"/>
      <c r="AJ1645" s="676" t="s">
        <v>1482</v>
      </c>
      <c r="AK1645" s="676" t="s">
        <v>1089</v>
      </c>
      <c r="AL1645" s="696">
        <v>18512</v>
      </c>
      <c r="AM1645" s="596" t="s">
        <v>52</v>
      </c>
      <c r="AN1645" s="596" t="s">
        <v>1089</v>
      </c>
      <c r="AO1645" s="596"/>
      <c r="AP1645" s="676" t="s">
        <v>38</v>
      </c>
      <c r="AQ1645" s="676" t="s">
        <v>37</v>
      </c>
      <c r="AR1645" s="676"/>
      <c r="AS1645" s="523" t="s">
        <v>1157</v>
      </c>
      <c r="AT1645" s="523" t="s">
        <v>1078</v>
      </c>
      <c r="AU1645" s="523" t="s">
        <v>1078</v>
      </c>
      <c r="AV1645" s="674"/>
      <c r="AW1645" s="673" t="str">
        <f>U1645</f>
        <v>12005833C</v>
      </c>
      <c r="AX1645" s="673" cm="1">
        <f t="array" ref="AX1645">SUM(MID(0&amp;AW1645,LARGE(INDEX(ISNUMBER(--MID(AW1645,ROW($1:$8),1))*ROW($1:$8),),ROW($1:$8))+1,1)*10^ROW($1:$8)/10)</f>
        <v>12005833</v>
      </c>
      <c r="AY1645" s="673" t="str">
        <f>VLOOKUP($AX1645,'Item Master Data'!$A:$F,3,FALSE)</f>
        <v>Q.PEAK DUO XL G10 BFG</v>
      </c>
      <c r="AZ1645" s="673">
        <f>VLOOKUP($AX1645,'Item Master Data'!$A:$F,6,FALSE)</f>
        <v>475</v>
      </c>
      <c r="BA1645" s="673" t="e">
        <f>X1645/BB1645</f>
        <v>#VALUE!</v>
      </c>
      <c r="BB1645" s="673" t="str">
        <f>VLOOKUP(AX1645,'Item Master Data'!$A:$G,7,FALSE)</f>
        <v> 30</v>
      </c>
      <c r="BC1645" s="673"/>
      <c r="BD1645" s="673">
        <f>W1645-AZ1645</f>
        <v>0</v>
      </c>
      <c r="BE1645" s="601"/>
      <c r="BF1645" s="601"/>
      <c r="BG1645" s="601"/>
      <c r="BH1645" s="601"/>
      <c r="BI1645" s="601"/>
      <c r="BJ1645" s="601"/>
      <c r="BK1645" s="601"/>
      <c r="BL1645" s="601"/>
      <c r="BM1645" s="601"/>
      <c r="BN1645" s="601"/>
      <c r="BO1645" s="601"/>
      <c r="BP1645" s="601"/>
      <c r="BQ1645" s="601"/>
      <c r="BR1645" s="601"/>
      <c r="BS1645" s="601"/>
      <c r="BT1645" s="601"/>
      <c r="BU1645" s="601"/>
      <c r="BV1645" s="601"/>
      <c r="BW1645" s="601"/>
      <c r="BX1645" s="601"/>
      <c r="BY1645" s="601"/>
      <c r="BZ1645" s="601"/>
      <c r="CA1645" s="601"/>
      <c r="CB1645" s="601"/>
      <c r="CC1645" s="601"/>
      <c r="CD1645" s="601"/>
      <c r="CE1645" s="601"/>
      <c r="CF1645" s="601"/>
      <c r="CG1645" s="601"/>
      <c r="CH1645" s="601"/>
      <c r="CI1645" s="601"/>
      <c r="CJ1645" s="601"/>
      <c r="CK1645" s="601"/>
      <c r="CL1645" s="601"/>
      <c r="CM1645" s="601"/>
      <c r="CN1645" s="601"/>
      <c r="CO1645" s="601"/>
      <c r="CP1645" s="601"/>
      <c r="CQ1645" s="601"/>
      <c r="CR1645" s="601"/>
      <c r="CS1645" s="601"/>
      <c r="CT1645" s="601"/>
      <c r="CU1645" s="601"/>
      <c r="CV1645" s="601"/>
      <c r="CW1645" s="601"/>
      <c r="CX1645" s="601"/>
      <c r="CY1645" s="601"/>
      <c r="CZ1645" s="601"/>
      <c r="DA1645" s="601"/>
      <c r="DB1645" s="601"/>
      <c r="DC1645" s="601"/>
      <c r="DD1645" s="601"/>
      <c r="DE1645" s="601"/>
      <c r="DF1645" s="601"/>
      <c r="DG1645" s="601"/>
      <c r="DH1645" s="601"/>
      <c r="DI1645" s="601"/>
      <c r="DJ1645" s="601"/>
      <c r="DK1645" s="601"/>
      <c r="DL1645" s="601"/>
      <c r="DM1645" s="601"/>
      <c r="DN1645" s="601"/>
      <c r="DO1645" s="601"/>
      <c r="DP1645" s="601"/>
      <c r="DQ1645" s="601"/>
      <c r="DR1645" s="601"/>
      <c r="DS1645" s="601"/>
      <c r="DT1645" s="601"/>
      <c r="DU1645" s="601"/>
      <c r="DV1645" s="601"/>
      <c r="DW1645" s="601"/>
      <c r="DX1645" s="601"/>
      <c r="DY1645" s="601"/>
      <c r="DZ1645" s="601"/>
      <c r="EA1645" s="601"/>
      <c r="EB1645" s="601"/>
      <c r="EC1645" s="601"/>
      <c r="ED1645" s="601"/>
      <c r="EE1645" s="601"/>
      <c r="EF1645" s="601"/>
      <c r="EG1645" s="601"/>
      <c r="EH1645" s="601"/>
      <c r="EI1645" s="601"/>
      <c r="EJ1645" s="601"/>
      <c r="EK1645" s="601"/>
      <c r="EL1645" s="601"/>
      <c r="EM1645" s="601"/>
      <c r="EN1645" s="601"/>
      <c r="EO1645" s="601"/>
      <c r="EP1645" s="601"/>
      <c r="EQ1645" s="601"/>
      <c r="ER1645" s="601"/>
      <c r="ES1645" s="601"/>
      <c r="ET1645" s="601"/>
      <c r="EU1645" s="601"/>
      <c r="EV1645" s="601"/>
      <c r="EW1645" s="601"/>
      <c r="EX1645" s="601"/>
      <c r="EY1645" s="601"/>
      <c r="EZ1645" s="601"/>
      <c r="FA1645" s="601"/>
      <c r="FB1645" s="601"/>
      <c r="FC1645" s="601"/>
      <c r="FD1645" s="601"/>
      <c r="FE1645" s="601"/>
      <c r="FF1645" s="601"/>
      <c r="FG1645" s="601"/>
      <c r="FH1645" s="601"/>
      <c r="FI1645" s="601"/>
      <c r="FJ1645" s="601"/>
      <c r="FK1645" s="601"/>
      <c r="FL1645" s="601"/>
      <c r="FM1645" s="601"/>
      <c r="FN1645" s="601"/>
      <c r="FO1645" s="601"/>
      <c r="FP1645" s="601"/>
      <c r="FQ1645" s="601"/>
      <c r="FR1645" s="601"/>
      <c r="FS1645" s="601"/>
      <c r="FT1645" s="601"/>
      <c r="FU1645" s="601"/>
      <c r="FV1645" s="601"/>
      <c r="FW1645" s="601"/>
      <c r="FX1645" s="601"/>
      <c r="FY1645" s="601"/>
      <c r="FZ1645" s="601"/>
      <c r="GA1645" s="601"/>
      <c r="GB1645" s="601"/>
      <c r="GC1645" s="601"/>
      <c r="GD1645" s="601"/>
      <c r="GE1645" s="601"/>
      <c r="GF1645" s="601"/>
      <c r="GG1645" s="601"/>
      <c r="GH1645" s="601"/>
      <c r="GI1645" s="601"/>
      <c r="GJ1645" s="601"/>
      <c r="GK1645" s="601"/>
      <c r="GL1645" s="601"/>
      <c r="GM1645" s="601"/>
      <c r="GN1645" s="601"/>
      <c r="GO1645" s="601"/>
      <c r="GP1645" s="601"/>
      <c r="GQ1645" s="601"/>
      <c r="GR1645" s="601"/>
      <c r="GS1645" s="601"/>
      <c r="GT1645" s="601"/>
      <c r="GU1645" s="601"/>
      <c r="GV1645" s="601"/>
      <c r="GW1645" s="601"/>
      <c r="GX1645" s="601"/>
      <c r="GY1645" s="601"/>
      <c r="GZ1645" s="601"/>
      <c r="HA1645" s="601"/>
      <c r="HB1645" s="601"/>
      <c r="HC1645" s="601"/>
      <c r="HD1645" s="601"/>
      <c r="HE1645" s="601"/>
      <c r="HF1645" s="601"/>
      <c r="HG1645" s="601"/>
      <c r="HH1645" s="601"/>
      <c r="HI1645" s="601"/>
      <c r="HJ1645" s="601"/>
      <c r="HK1645" s="601"/>
      <c r="HL1645" s="601"/>
      <c r="HM1645" s="601"/>
      <c r="HN1645" s="601"/>
      <c r="HO1645" s="601"/>
      <c r="HP1645" s="601"/>
      <c r="HQ1645" s="601"/>
      <c r="HR1645" s="601"/>
      <c r="HS1645" s="601"/>
      <c r="HT1645" s="601"/>
      <c r="HU1645" s="601"/>
      <c r="HV1645" s="601"/>
      <c r="HW1645" s="601"/>
      <c r="HX1645" s="601"/>
      <c r="HY1645" s="601"/>
      <c r="HZ1645" s="601"/>
      <c r="IA1645" s="601"/>
      <c r="IB1645" s="601"/>
      <c r="IC1645" s="601"/>
      <c r="ID1645" s="601"/>
      <c r="IE1645" s="601"/>
      <c r="IF1645" s="601"/>
      <c r="IG1645" s="601"/>
      <c r="IH1645" s="601"/>
      <c r="II1645" s="601"/>
      <c r="IJ1645" s="601"/>
      <c r="IK1645" s="601"/>
      <c r="IL1645" s="601"/>
      <c r="IM1645" s="601"/>
      <c r="IN1645" s="601"/>
      <c r="IO1645" s="601"/>
      <c r="IP1645" s="601"/>
      <c r="IQ1645" s="601"/>
      <c r="IR1645" s="601"/>
      <c r="IS1645" s="601"/>
      <c r="IT1645" s="601"/>
      <c r="IU1645" s="601"/>
      <c r="IV1645" s="601"/>
      <c r="IW1645" s="601"/>
      <c r="IX1645" s="601"/>
      <c r="IY1645" s="601"/>
      <c r="IZ1645" s="601"/>
      <c r="JA1645" s="601"/>
      <c r="JB1645" s="601"/>
      <c r="JC1645" s="601"/>
      <c r="JD1645" s="601"/>
      <c r="JE1645" s="601"/>
      <c r="JF1645" s="601"/>
      <c r="JG1645" s="601"/>
      <c r="JH1645" s="601"/>
      <c r="JI1645" s="601"/>
      <c r="JJ1645" s="601"/>
      <c r="JK1645" s="601"/>
      <c r="JL1645" s="601"/>
      <c r="JM1645" s="601"/>
      <c r="JN1645" s="601"/>
      <c r="JO1645" s="601"/>
      <c r="JP1645" s="601"/>
      <c r="JQ1645" s="601"/>
      <c r="JR1645" s="601"/>
      <c r="JS1645" s="601"/>
      <c r="JT1645" s="601"/>
      <c r="JU1645" s="601"/>
      <c r="JV1645" s="601"/>
      <c r="JW1645" s="601"/>
      <c r="JX1645" s="601"/>
      <c r="JY1645" s="601"/>
      <c r="JZ1645" s="601"/>
      <c r="KA1645" s="601"/>
      <c r="KB1645" s="601"/>
      <c r="KC1645" s="601"/>
      <c r="KD1645" s="601"/>
      <c r="KE1645" s="601"/>
      <c r="KF1645" s="601"/>
      <c r="KG1645" s="601"/>
      <c r="KH1645" s="601"/>
      <c r="KI1645" s="601"/>
      <c r="KJ1645" s="601"/>
      <c r="KK1645" s="601"/>
      <c r="KL1645" s="601"/>
      <c r="KM1645" s="601"/>
      <c r="KN1645" s="601"/>
      <c r="KO1645" s="601"/>
      <c r="KP1645" s="601"/>
      <c r="KQ1645" s="601"/>
      <c r="KR1645" s="601"/>
      <c r="KS1645" s="601"/>
      <c r="KT1645" s="601"/>
      <c r="KU1645" s="601"/>
      <c r="KV1645" s="601"/>
      <c r="KW1645" s="601"/>
      <c r="KX1645" s="601"/>
      <c r="KY1645" s="601"/>
      <c r="KZ1645" s="601"/>
      <c r="LA1645" s="601"/>
      <c r="LB1645" s="601"/>
      <c r="LC1645" s="601"/>
      <c r="LD1645" s="601"/>
      <c r="LE1645" s="601"/>
      <c r="LF1645" s="601"/>
      <c r="LG1645" s="601"/>
      <c r="LH1645" s="601"/>
      <c r="LI1645" s="601"/>
      <c r="LJ1645" s="601"/>
    </row>
    <row r="1646" spans="1:322">
      <c r="A1646" s="697"/>
      <c r="B1646" s="558"/>
      <c r="C1646" s="558"/>
      <c r="D1646" s="676" t="s">
        <v>1067</v>
      </c>
      <c r="E1646" s="524"/>
      <c r="F1646" s="596"/>
      <c r="G1646" s="676">
        <v>2022</v>
      </c>
      <c r="H1646" s="676">
        <v>3</v>
      </c>
      <c r="I1646" s="687">
        <v>127845</v>
      </c>
      <c r="J1646" s="677">
        <v>44650</v>
      </c>
      <c r="K1646" s="676" t="s">
        <v>1483</v>
      </c>
      <c r="L1646" s="677" t="s">
        <v>1484</v>
      </c>
      <c r="M1646" s="677">
        <v>44552</v>
      </c>
      <c r="N1646" s="677">
        <v>44562</v>
      </c>
      <c r="O1646" s="677"/>
      <c r="P1646" s="597">
        <v>44644</v>
      </c>
      <c r="Q1646" s="597">
        <v>44650</v>
      </c>
      <c r="R1646" s="597">
        <v>44655</v>
      </c>
      <c r="S1646" s="596" t="s">
        <v>1071</v>
      </c>
      <c r="T1646" s="596">
        <v>72</v>
      </c>
      <c r="U1646" s="596" t="s">
        <v>1107</v>
      </c>
      <c r="V1646" s="596" t="s">
        <v>1002</v>
      </c>
      <c r="W1646" s="678">
        <v>480</v>
      </c>
      <c r="X1646" s="551">
        <v>638</v>
      </c>
      <c r="Y1646" s="693">
        <v>306240</v>
      </c>
      <c r="Z1646" s="598">
        <v>0.495</v>
      </c>
      <c r="AA1646" s="682">
        <f>Y1646*Z1646</f>
        <v>151588.79999999999</v>
      </c>
      <c r="AB1646" s="521"/>
      <c r="AC1646" s="683">
        <v>0</v>
      </c>
      <c r="AD1646" s="676"/>
      <c r="AE1646" s="599"/>
      <c r="AF1646" s="695">
        <f>AA1646+AD1646+AE1646</f>
        <v>151588.79999999999</v>
      </c>
      <c r="AG1646" s="596" t="s">
        <v>1073</v>
      </c>
      <c r="AH1646" s="641">
        <v>100</v>
      </c>
      <c r="AI1646" s="676">
        <v>0</v>
      </c>
      <c r="AJ1646" s="676" t="s">
        <v>1485</v>
      </c>
      <c r="AK1646" s="676" t="s">
        <v>1143</v>
      </c>
      <c r="AL1646" s="696">
        <v>12065</v>
      </c>
      <c r="AM1646" s="596" t="s">
        <v>52</v>
      </c>
      <c r="AN1646" s="596" t="s">
        <v>50</v>
      </c>
      <c r="AO1646" s="596"/>
      <c r="AP1646" s="676" t="s">
        <v>92</v>
      </c>
      <c r="AQ1646" s="676" t="s">
        <v>37</v>
      </c>
      <c r="AR1646" s="676"/>
      <c r="AS1646" s="523" t="s">
        <v>1077</v>
      </c>
      <c r="AT1646" s="523" t="s">
        <v>1078</v>
      </c>
      <c r="AU1646" s="523" t="s">
        <v>1078</v>
      </c>
      <c r="AV1646" s="674"/>
      <c r="AW1646" s="673" t="str">
        <f>U1646</f>
        <v>30397472F</v>
      </c>
      <c r="AX1646" s="673" cm="1">
        <f t="array" ref="AX1646">SUM(MID(0&amp;AW1646,LARGE(INDEX(ISNUMBER(--MID(AW1646,ROW($1:$8),1))*ROW($1:$8),),ROW($1:$8))+1,1)*10^ROW($1:$8)/10)</f>
        <v>30397472</v>
      </c>
      <c r="AY1646" s="673" t="str">
        <f>VLOOKUP($AX1646,'Item Master Data'!$A:$F,3,FALSE)</f>
        <v>Q.PEAK DUO XL G10</v>
      </c>
      <c r="AZ1646" s="673">
        <f>VLOOKUP($AX1646,'Item Master Data'!$A:$F,6,FALSE)</f>
        <v>480</v>
      </c>
      <c r="BA1646" s="673">
        <f>X1646/BB1646</f>
        <v>22</v>
      </c>
      <c r="BB1646" s="673">
        <f>VLOOKUP(AX1646,'Item Master Data'!$A:$G,7,FALSE)</f>
        <v>29</v>
      </c>
      <c r="BC1646" s="673"/>
      <c r="BD1646" s="673">
        <f>W1646-AZ1646</f>
        <v>0</v>
      </c>
      <c r="BE1646" s="601"/>
      <c r="BF1646" s="601"/>
      <c r="BG1646" s="601"/>
      <c r="BH1646" s="601"/>
      <c r="BI1646" s="601"/>
      <c r="BJ1646" s="601"/>
      <c r="BK1646" s="601"/>
      <c r="BL1646" s="601"/>
      <c r="BM1646" s="601"/>
      <c r="BN1646" s="601"/>
      <c r="BO1646" s="601"/>
      <c r="BP1646" s="601"/>
      <c r="BQ1646" s="601"/>
      <c r="BR1646" s="601"/>
      <c r="BS1646" s="601"/>
      <c r="BT1646" s="601"/>
      <c r="BU1646" s="601"/>
      <c r="BV1646" s="601"/>
      <c r="BW1646" s="601"/>
      <c r="BX1646" s="601"/>
      <c r="BY1646" s="601"/>
      <c r="BZ1646" s="601"/>
      <c r="CA1646" s="601"/>
      <c r="CB1646" s="601"/>
      <c r="CC1646" s="601"/>
      <c r="CD1646" s="601"/>
      <c r="CE1646" s="601"/>
      <c r="CF1646" s="601"/>
      <c r="CG1646" s="601"/>
      <c r="CH1646" s="601"/>
      <c r="CI1646" s="601"/>
      <c r="CJ1646" s="601"/>
      <c r="CK1646" s="601"/>
      <c r="CL1646" s="601"/>
      <c r="CM1646" s="601"/>
      <c r="CN1646" s="601"/>
      <c r="CO1646" s="601"/>
      <c r="CP1646" s="601"/>
      <c r="CQ1646" s="601"/>
      <c r="CR1646" s="601"/>
      <c r="CS1646" s="601"/>
      <c r="CT1646" s="601"/>
      <c r="CU1646" s="601"/>
      <c r="CV1646" s="601"/>
      <c r="CW1646" s="601"/>
      <c r="CX1646" s="601"/>
      <c r="CY1646" s="601"/>
      <c r="CZ1646" s="601"/>
      <c r="DA1646" s="601"/>
      <c r="DB1646" s="601"/>
      <c r="DC1646" s="601"/>
      <c r="DD1646" s="601"/>
      <c r="DE1646" s="601"/>
      <c r="DF1646" s="601"/>
      <c r="DG1646" s="601"/>
      <c r="DH1646" s="601"/>
      <c r="DI1646" s="601"/>
      <c r="DJ1646" s="601"/>
      <c r="DK1646" s="601"/>
      <c r="DL1646" s="601"/>
      <c r="DM1646" s="601"/>
      <c r="DN1646" s="601"/>
      <c r="DO1646" s="601"/>
      <c r="DP1646" s="601"/>
      <c r="DQ1646" s="601"/>
      <c r="DR1646" s="601"/>
      <c r="DS1646" s="601"/>
      <c r="DT1646" s="601"/>
      <c r="DU1646" s="601"/>
      <c r="DV1646" s="601"/>
      <c r="DW1646" s="601"/>
      <c r="DX1646" s="601"/>
      <c r="DY1646" s="601"/>
      <c r="DZ1646" s="601"/>
      <c r="EA1646" s="601"/>
      <c r="EB1646" s="601"/>
      <c r="EC1646" s="601"/>
      <c r="ED1646" s="601"/>
      <c r="EE1646" s="601"/>
      <c r="EF1646" s="601"/>
      <c r="EG1646" s="601"/>
      <c r="EH1646" s="601"/>
      <c r="EI1646" s="601"/>
      <c r="EJ1646" s="601"/>
      <c r="EK1646" s="601"/>
      <c r="EL1646" s="601"/>
      <c r="EM1646" s="601"/>
      <c r="EN1646" s="601"/>
      <c r="EO1646" s="601"/>
      <c r="EP1646" s="601"/>
      <c r="EQ1646" s="601"/>
      <c r="ER1646" s="601"/>
      <c r="ES1646" s="601"/>
      <c r="ET1646" s="601"/>
      <c r="EU1646" s="601"/>
      <c r="EV1646" s="601"/>
      <c r="EW1646" s="601"/>
      <c r="EX1646" s="601"/>
      <c r="EY1646" s="601"/>
      <c r="EZ1646" s="601"/>
      <c r="FA1646" s="601"/>
      <c r="FB1646" s="601"/>
      <c r="FC1646" s="601"/>
      <c r="FD1646" s="601"/>
      <c r="FE1646" s="601"/>
      <c r="FF1646" s="601"/>
      <c r="FG1646" s="601"/>
      <c r="FH1646" s="601"/>
      <c r="FI1646" s="601"/>
      <c r="FJ1646" s="601"/>
      <c r="FK1646" s="601"/>
      <c r="FL1646" s="601"/>
      <c r="FM1646" s="601"/>
      <c r="FN1646" s="601"/>
      <c r="FO1646" s="601"/>
      <c r="FP1646" s="601"/>
      <c r="FQ1646" s="601"/>
      <c r="FR1646" s="601"/>
      <c r="FS1646" s="601"/>
      <c r="FT1646" s="601"/>
      <c r="FU1646" s="601"/>
      <c r="FV1646" s="601"/>
      <c r="FW1646" s="601"/>
      <c r="FX1646" s="601"/>
      <c r="FY1646" s="601"/>
      <c r="FZ1646" s="601"/>
      <c r="GA1646" s="601"/>
      <c r="GB1646" s="601"/>
      <c r="GC1646" s="601"/>
      <c r="GD1646" s="601"/>
      <c r="GE1646" s="601"/>
      <c r="GF1646" s="601"/>
      <c r="GG1646" s="601"/>
      <c r="GH1646" s="601"/>
      <c r="GI1646" s="601"/>
      <c r="GJ1646" s="601"/>
      <c r="GK1646" s="601"/>
      <c r="GL1646" s="601"/>
      <c r="GM1646" s="601"/>
      <c r="GN1646" s="601"/>
      <c r="GO1646" s="601"/>
      <c r="GP1646" s="601"/>
      <c r="GQ1646" s="601"/>
      <c r="GR1646" s="601"/>
      <c r="GS1646" s="601"/>
      <c r="GT1646" s="601"/>
      <c r="GU1646" s="601"/>
      <c r="GV1646" s="601"/>
      <c r="GW1646" s="601"/>
      <c r="GX1646" s="601"/>
      <c r="GY1646" s="601"/>
      <c r="GZ1646" s="601"/>
      <c r="HA1646" s="601"/>
      <c r="HB1646" s="601"/>
      <c r="HC1646" s="601"/>
      <c r="HD1646" s="601"/>
      <c r="HE1646" s="601"/>
      <c r="HF1646" s="601"/>
      <c r="HG1646" s="601"/>
      <c r="HH1646" s="601"/>
      <c r="HI1646" s="601"/>
      <c r="HJ1646" s="601"/>
      <c r="HK1646" s="601"/>
      <c r="HL1646" s="601"/>
      <c r="HM1646" s="601"/>
      <c r="HN1646" s="601"/>
      <c r="HO1646" s="601"/>
      <c r="HP1646" s="601"/>
      <c r="HQ1646" s="601"/>
      <c r="HR1646" s="601"/>
      <c r="HS1646" s="601"/>
      <c r="HT1646" s="601"/>
      <c r="HU1646" s="601"/>
      <c r="HV1646" s="601"/>
      <c r="HW1646" s="601"/>
      <c r="HX1646" s="601"/>
      <c r="HY1646" s="601"/>
      <c r="HZ1646" s="601"/>
      <c r="IA1646" s="601"/>
      <c r="IB1646" s="601"/>
      <c r="IC1646" s="601"/>
      <c r="ID1646" s="601"/>
      <c r="IE1646" s="601"/>
      <c r="IF1646" s="601"/>
      <c r="IG1646" s="601"/>
      <c r="IH1646" s="601"/>
      <c r="II1646" s="601"/>
      <c r="IJ1646" s="601"/>
      <c r="IK1646" s="601"/>
      <c r="IL1646" s="601"/>
      <c r="IM1646" s="601"/>
      <c r="IN1646" s="601"/>
      <c r="IO1646" s="601"/>
      <c r="IP1646" s="601"/>
      <c r="IQ1646" s="601"/>
      <c r="IR1646" s="601"/>
      <c r="IS1646" s="601"/>
      <c r="IT1646" s="601"/>
      <c r="IU1646" s="601"/>
      <c r="IV1646" s="601"/>
      <c r="IW1646" s="601"/>
      <c r="IX1646" s="601"/>
      <c r="IY1646" s="601"/>
      <c r="IZ1646" s="601"/>
      <c r="JA1646" s="601"/>
      <c r="JB1646" s="601"/>
      <c r="JC1646" s="601"/>
      <c r="JD1646" s="601"/>
      <c r="JE1646" s="601"/>
      <c r="JF1646" s="601"/>
      <c r="JG1646" s="601"/>
      <c r="JH1646" s="601"/>
      <c r="JI1646" s="601"/>
      <c r="JJ1646" s="601"/>
      <c r="JK1646" s="601"/>
      <c r="JL1646" s="601"/>
      <c r="JM1646" s="601"/>
      <c r="JN1646" s="601"/>
      <c r="JO1646" s="601"/>
      <c r="JP1646" s="601"/>
      <c r="JQ1646" s="601"/>
      <c r="JR1646" s="601"/>
      <c r="JS1646" s="601"/>
      <c r="JT1646" s="601"/>
      <c r="JU1646" s="601"/>
      <c r="JV1646" s="601"/>
      <c r="JW1646" s="601"/>
      <c r="JX1646" s="601"/>
      <c r="JY1646" s="601"/>
      <c r="JZ1646" s="601"/>
      <c r="KA1646" s="601"/>
      <c r="KB1646" s="601"/>
      <c r="KC1646" s="601"/>
      <c r="KD1646" s="601"/>
      <c r="KE1646" s="601"/>
      <c r="KF1646" s="601"/>
      <c r="KG1646" s="601"/>
      <c r="KH1646" s="601"/>
      <c r="KI1646" s="601"/>
      <c r="KJ1646" s="601"/>
      <c r="KK1646" s="601"/>
      <c r="KL1646" s="601"/>
      <c r="KM1646" s="601"/>
      <c r="KN1646" s="601"/>
      <c r="KO1646" s="601"/>
      <c r="KP1646" s="601"/>
      <c r="KQ1646" s="601"/>
      <c r="KR1646" s="601"/>
      <c r="KS1646" s="601"/>
      <c r="KT1646" s="601"/>
      <c r="KU1646" s="601"/>
      <c r="KV1646" s="601"/>
      <c r="KW1646" s="601"/>
      <c r="KX1646" s="601"/>
      <c r="KY1646" s="601"/>
      <c r="KZ1646" s="601"/>
      <c r="LA1646" s="601"/>
      <c r="LB1646" s="601"/>
      <c r="LC1646" s="601"/>
      <c r="LD1646" s="601"/>
      <c r="LE1646" s="601"/>
      <c r="LF1646" s="601"/>
      <c r="LG1646" s="601"/>
      <c r="LH1646" s="601"/>
      <c r="LI1646" s="601"/>
      <c r="LJ1646" s="601"/>
    </row>
    <row r="1647" spans="1:322">
      <c r="A1647" s="697"/>
      <c r="B1647" s="558"/>
      <c r="C1647" s="558"/>
      <c r="D1647" s="676" t="s">
        <v>1067</v>
      </c>
      <c r="E1647" s="524"/>
      <c r="F1647" s="596" t="s">
        <v>1389</v>
      </c>
      <c r="G1647" s="676">
        <v>2022</v>
      </c>
      <c r="H1647" s="676">
        <v>3</v>
      </c>
      <c r="I1647" s="687">
        <v>127288</v>
      </c>
      <c r="J1647" s="677">
        <v>44631</v>
      </c>
      <c r="K1647" s="676" t="s">
        <v>1490</v>
      </c>
      <c r="L1647" s="677" t="s">
        <v>1491</v>
      </c>
      <c r="M1647" s="677">
        <v>44559</v>
      </c>
      <c r="N1647" s="677">
        <v>44607</v>
      </c>
      <c r="O1647" s="677"/>
      <c r="P1647" s="597">
        <v>44600</v>
      </c>
      <c r="Q1647" s="597">
        <v>44628</v>
      </c>
      <c r="R1647" s="597">
        <v>44631</v>
      </c>
      <c r="S1647" s="596" t="s">
        <v>1488</v>
      </c>
      <c r="T1647" s="596">
        <v>72</v>
      </c>
      <c r="U1647" s="596">
        <v>49303156</v>
      </c>
      <c r="V1647" s="596" t="s">
        <v>1072</v>
      </c>
      <c r="W1647" s="678">
        <v>480</v>
      </c>
      <c r="X1647" s="551">
        <v>1595</v>
      </c>
      <c r="Y1647" s="693">
        <v>765600</v>
      </c>
      <c r="Z1647" s="598">
        <v>0.45</v>
      </c>
      <c r="AA1647" s="682">
        <f>Y1647*Z1647</f>
        <v>344520</v>
      </c>
      <c r="AB1647" s="521"/>
      <c r="AC1647" s="683">
        <v>0</v>
      </c>
      <c r="AD1647" s="676"/>
      <c r="AE1647" s="599"/>
      <c r="AF1647" s="695">
        <f>AA1647+AD1647+AE1647</f>
        <v>344520</v>
      </c>
      <c r="AG1647" s="596" t="s">
        <v>47</v>
      </c>
      <c r="AH1647" s="641">
        <v>0</v>
      </c>
      <c r="AI1647" s="676">
        <v>45</v>
      </c>
      <c r="AJ1647" s="676" t="s">
        <v>1492</v>
      </c>
      <c r="AK1647" s="676" t="s">
        <v>1196</v>
      </c>
      <c r="AL1647" s="696">
        <v>6111</v>
      </c>
      <c r="AM1647" s="596" t="s">
        <v>52</v>
      </c>
      <c r="AN1647" s="596" t="s">
        <v>1076</v>
      </c>
      <c r="AO1647" s="596"/>
      <c r="AP1647" s="676"/>
      <c r="AQ1647" s="676" t="s">
        <v>1090</v>
      </c>
      <c r="AR1647" s="676"/>
      <c r="AS1647" s="523" t="s">
        <v>1173</v>
      </c>
      <c r="AT1647" s="523" t="s">
        <v>1091</v>
      </c>
      <c r="AU1647" s="523" t="s">
        <v>1078</v>
      </c>
      <c r="AV1647" s="674"/>
      <c r="AW1647" s="673">
        <f>U1647</f>
        <v>49303156</v>
      </c>
      <c r="AX1647" s="673" cm="1">
        <f t="array" ref="AX1647">SUM(MID(0&amp;AW1647,LARGE(INDEX(ISNUMBER(--MID(AW1647,ROW($1:$8),1))*ROW($1:$8),),ROW($1:$8))+1,1)*10^ROW($1:$8)/10)</f>
        <v>49303156</v>
      </c>
      <c r="AY1647" s="673" t="str">
        <f>VLOOKUP($AX1647,'Item Master Data'!$A:$F,3,FALSE)</f>
        <v>Q.PEAK DUO XL G10 BFG</v>
      </c>
      <c r="AZ1647" s="673">
        <f>VLOOKUP($AX1647,'Item Master Data'!$A:$F,6,FALSE)</f>
        <v>480</v>
      </c>
      <c r="BA1647" s="673">
        <f>X1647/BB1647</f>
        <v>55</v>
      </c>
      <c r="BB1647" s="673">
        <f>VLOOKUP(AX1647,'Item Master Data'!$A:$G,7,FALSE)</f>
        <v>29</v>
      </c>
      <c r="BC1647" s="673"/>
      <c r="BD1647" s="673">
        <f>W1647-AZ1647</f>
        <v>0</v>
      </c>
      <c r="BE1647" s="601"/>
      <c r="BF1647" s="601"/>
      <c r="BG1647" s="601"/>
      <c r="BH1647" s="601"/>
      <c r="BI1647" s="601"/>
      <c r="BJ1647" s="601"/>
      <c r="BK1647" s="601"/>
      <c r="BL1647" s="601"/>
      <c r="BM1647" s="601"/>
      <c r="BN1647" s="601"/>
      <c r="BO1647" s="601"/>
      <c r="BP1647" s="601"/>
      <c r="BQ1647" s="601"/>
      <c r="BR1647" s="601"/>
      <c r="BS1647" s="601"/>
      <c r="BT1647" s="601"/>
      <c r="BU1647" s="601"/>
      <c r="BV1647" s="601"/>
      <c r="BW1647" s="601"/>
      <c r="BX1647" s="601"/>
      <c r="BY1647" s="601"/>
      <c r="BZ1647" s="601"/>
      <c r="CA1647" s="601"/>
      <c r="CB1647" s="601"/>
      <c r="CC1647" s="601"/>
      <c r="CD1647" s="601"/>
      <c r="CE1647" s="601"/>
      <c r="CF1647" s="601"/>
      <c r="CG1647" s="601"/>
      <c r="CH1647" s="601"/>
      <c r="CI1647" s="601"/>
      <c r="CJ1647" s="601"/>
      <c r="CK1647" s="601"/>
      <c r="CL1647" s="601"/>
      <c r="CM1647" s="601"/>
      <c r="CN1647" s="601"/>
      <c r="CO1647" s="601"/>
      <c r="CP1647" s="601"/>
      <c r="CQ1647" s="601"/>
      <c r="CR1647" s="601"/>
      <c r="CS1647" s="601"/>
      <c r="CT1647" s="601"/>
      <c r="CU1647" s="601"/>
      <c r="CV1647" s="601"/>
      <c r="CW1647" s="601"/>
      <c r="CX1647" s="601"/>
      <c r="CY1647" s="601"/>
      <c r="CZ1647" s="601"/>
      <c r="DA1647" s="601"/>
      <c r="DB1647" s="601"/>
      <c r="DC1647" s="601"/>
      <c r="DD1647" s="601"/>
      <c r="DE1647" s="601"/>
      <c r="DF1647" s="601"/>
      <c r="DG1647" s="601"/>
      <c r="DH1647" s="601"/>
      <c r="DI1647" s="601"/>
      <c r="DJ1647" s="601"/>
      <c r="DK1647" s="601"/>
      <c r="DL1647" s="601"/>
      <c r="DM1647" s="601"/>
      <c r="DN1647" s="601"/>
      <c r="DO1647" s="601"/>
      <c r="DP1647" s="601"/>
      <c r="DQ1647" s="601"/>
      <c r="DR1647" s="601"/>
      <c r="DS1647" s="601"/>
      <c r="DT1647" s="601"/>
      <c r="DU1647" s="601"/>
      <c r="DV1647" s="601"/>
      <c r="DW1647" s="601"/>
      <c r="DX1647" s="601"/>
      <c r="DY1647" s="601"/>
      <c r="DZ1647" s="601"/>
      <c r="EA1647" s="601"/>
      <c r="EB1647" s="601"/>
      <c r="EC1647" s="601"/>
      <c r="ED1647" s="601"/>
      <c r="EE1647" s="601"/>
      <c r="EF1647" s="601"/>
      <c r="EG1647" s="601"/>
      <c r="EH1647" s="601"/>
      <c r="EI1647" s="601"/>
      <c r="EJ1647" s="601"/>
      <c r="EK1647" s="601"/>
      <c r="EL1647" s="601"/>
      <c r="EM1647" s="601"/>
      <c r="EN1647" s="601"/>
      <c r="EO1647" s="601"/>
      <c r="EP1647" s="601"/>
      <c r="EQ1647" s="601"/>
      <c r="ER1647" s="601"/>
      <c r="ES1647" s="601"/>
      <c r="ET1647" s="601"/>
      <c r="EU1647" s="601"/>
      <c r="EV1647" s="601"/>
      <c r="EW1647" s="601"/>
      <c r="EX1647" s="601"/>
      <c r="EY1647" s="601"/>
      <c r="EZ1647" s="601"/>
      <c r="FA1647" s="601"/>
      <c r="FB1647" s="601"/>
      <c r="FC1647" s="601"/>
      <c r="FD1647" s="601"/>
      <c r="FE1647" s="601"/>
      <c r="FF1647" s="601"/>
      <c r="FG1647" s="601"/>
      <c r="FH1647" s="601"/>
      <c r="FI1647" s="601"/>
      <c r="FJ1647" s="601"/>
      <c r="FK1647" s="601"/>
      <c r="FL1647" s="601"/>
      <c r="FM1647" s="601"/>
      <c r="FN1647" s="601"/>
      <c r="FO1647" s="601"/>
      <c r="FP1647" s="601"/>
      <c r="FQ1647" s="601"/>
      <c r="FR1647" s="601"/>
      <c r="FS1647" s="601"/>
      <c r="FT1647" s="601"/>
      <c r="FU1647" s="601"/>
      <c r="FV1647" s="601"/>
      <c r="FW1647" s="601"/>
      <c r="FX1647" s="601"/>
      <c r="FY1647" s="601"/>
      <c r="FZ1647" s="601"/>
      <c r="GA1647" s="601"/>
      <c r="GB1647" s="601"/>
      <c r="GC1647" s="601"/>
      <c r="GD1647" s="601"/>
      <c r="GE1647" s="601"/>
      <c r="GF1647" s="601"/>
      <c r="GG1647" s="601"/>
      <c r="GH1647" s="601"/>
      <c r="GI1647" s="601"/>
      <c r="GJ1647" s="601"/>
      <c r="GK1647" s="601"/>
      <c r="GL1647" s="601"/>
      <c r="GM1647" s="601"/>
      <c r="GN1647" s="601"/>
      <c r="GO1647" s="601"/>
      <c r="GP1647" s="601"/>
      <c r="GQ1647" s="601"/>
      <c r="GR1647" s="601"/>
      <c r="GS1647" s="601"/>
      <c r="GT1647" s="601"/>
      <c r="GU1647" s="601"/>
      <c r="GV1647" s="601"/>
      <c r="GW1647" s="601"/>
      <c r="GX1647" s="601"/>
      <c r="GY1647" s="601"/>
      <c r="GZ1647" s="601"/>
      <c r="HA1647" s="601"/>
      <c r="HB1647" s="601"/>
      <c r="HC1647" s="601"/>
      <c r="HD1647" s="601"/>
      <c r="HE1647" s="601"/>
      <c r="HF1647" s="601"/>
      <c r="HG1647" s="601"/>
      <c r="HH1647" s="601"/>
      <c r="HI1647" s="601"/>
      <c r="HJ1647" s="601"/>
      <c r="HK1647" s="601"/>
      <c r="HL1647" s="601"/>
      <c r="HM1647" s="601"/>
      <c r="HN1647" s="601"/>
      <c r="HO1647" s="601"/>
      <c r="HP1647" s="601"/>
      <c r="HQ1647" s="601"/>
      <c r="HR1647" s="601"/>
      <c r="HS1647" s="601"/>
      <c r="HT1647" s="601"/>
      <c r="HU1647" s="601"/>
      <c r="HV1647" s="601"/>
      <c r="HW1647" s="601"/>
      <c r="HX1647" s="601"/>
      <c r="HY1647" s="601"/>
      <c r="HZ1647" s="601"/>
      <c r="IA1647" s="601"/>
      <c r="IB1647" s="601"/>
      <c r="IC1647" s="601"/>
      <c r="ID1647" s="601"/>
      <c r="IE1647" s="601"/>
      <c r="IF1647" s="601"/>
      <c r="IG1647" s="601"/>
      <c r="IH1647" s="601"/>
      <c r="II1647" s="601"/>
      <c r="IJ1647" s="601"/>
      <c r="IK1647" s="601"/>
      <c r="IL1647" s="601"/>
      <c r="IM1647" s="601"/>
      <c r="IN1647" s="601"/>
      <c r="IO1647" s="601"/>
      <c r="IP1647" s="601"/>
      <c r="IQ1647" s="601"/>
      <c r="IR1647" s="601"/>
      <c r="IS1647" s="601"/>
      <c r="IT1647" s="601"/>
      <c r="IU1647" s="601"/>
      <c r="IV1647" s="601"/>
      <c r="IW1647" s="601"/>
      <c r="IX1647" s="601"/>
      <c r="IY1647" s="601"/>
      <c r="IZ1647" s="601"/>
      <c r="JA1647" s="601"/>
      <c r="JB1647" s="601"/>
      <c r="JC1647" s="601"/>
      <c r="JD1647" s="601"/>
      <c r="JE1647" s="601"/>
      <c r="JF1647" s="601"/>
      <c r="JG1647" s="601"/>
      <c r="JH1647" s="601"/>
      <c r="JI1647" s="601"/>
      <c r="JJ1647" s="601"/>
      <c r="JK1647" s="601"/>
      <c r="JL1647" s="601"/>
      <c r="JM1647" s="601"/>
      <c r="JN1647" s="601"/>
      <c r="JO1647" s="601"/>
      <c r="JP1647" s="601"/>
      <c r="JQ1647" s="601"/>
      <c r="JR1647" s="601"/>
      <c r="JS1647" s="601"/>
      <c r="JT1647" s="601"/>
      <c r="JU1647" s="601"/>
      <c r="JV1647" s="601"/>
      <c r="JW1647" s="601"/>
      <c r="JX1647" s="601"/>
      <c r="JY1647" s="601"/>
      <c r="JZ1647" s="601"/>
      <c r="KA1647" s="601"/>
      <c r="KB1647" s="601"/>
      <c r="KC1647" s="601"/>
      <c r="KD1647" s="601"/>
      <c r="KE1647" s="601"/>
      <c r="KF1647" s="601"/>
      <c r="KG1647" s="601"/>
      <c r="KH1647" s="601"/>
      <c r="KI1647" s="601"/>
      <c r="KJ1647" s="601"/>
      <c r="KK1647" s="601"/>
      <c r="KL1647" s="601"/>
      <c r="KM1647" s="601"/>
      <c r="KN1647" s="601"/>
      <c r="KO1647" s="601"/>
      <c r="KP1647" s="601"/>
      <c r="KQ1647" s="601"/>
      <c r="KR1647" s="601"/>
      <c r="KS1647" s="601"/>
      <c r="KT1647" s="601"/>
      <c r="KU1647" s="601"/>
      <c r="KV1647" s="601"/>
      <c r="KW1647" s="601"/>
      <c r="KX1647" s="601"/>
      <c r="KY1647" s="601"/>
      <c r="KZ1647" s="601"/>
      <c r="LA1647" s="601"/>
      <c r="LB1647" s="601"/>
      <c r="LC1647" s="601"/>
      <c r="LD1647" s="601"/>
      <c r="LE1647" s="601"/>
      <c r="LF1647" s="601"/>
      <c r="LG1647" s="601"/>
      <c r="LH1647" s="601"/>
      <c r="LI1647" s="601"/>
      <c r="LJ1647" s="601"/>
    </row>
    <row r="1648" spans="1:322">
      <c r="A1648" s="697"/>
      <c r="B1648" s="558"/>
      <c r="C1648" s="558"/>
      <c r="D1648" s="676" t="s">
        <v>1067</v>
      </c>
      <c r="E1648" s="524"/>
      <c r="F1648" s="596" t="s">
        <v>1080</v>
      </c>
      <c r="G1648" s="676">
        <v>2022</v>
      </c>
      <c r="H1648" s="676">
        <v>3</v>
      </c>
      <c r="I1648" s="687">
        <v>127283</v>
      </c>
      <c r="J1648" s="597">
        <v>44634</v>
      </c>
      <c r="K1648" s="676">
        <v>21196115</v>
      </c>
      <c r="L1648" s="677" t="s">
        <v>1506</v>
      </c>
      <c r="M1648" s="677">
        <v>44392</v>
      </c>
      <c r="N1648" s="677">
        <v>44451</v>
      </c>
      <c r="O1648" s="677"/>
      <c r="P1648" s="597">
        <v>44628</v>
      </c>
      <c r="Q1648" s="597">
        <v>44631</v>
      </c>
      <c r="R1648" s="597">
        <v>44634</v>
      </c>
      <c r="S1648" s="596" t="s">
        <v>1401</v>
      </c>
      <c r="T1648" s="596">
        <v>72</v>
      </c>
      <c r="U1648" s="596">
        <v>49301156</v>
      </c>
      <c r="V1648" s="596" t="s">
        <v>1002</v>
      </c>
      <c r="W1648" s="678">
        <v>480</v>
      </c>
      <c r="X1648" s="551">
        <v>1421</v>
      </c>
      <c r="Y1648" s="693">
        <v>682080</v>
      </c>
      <c r="Z1648" s="598">
        <v>0.47</v>
      </c>
      <c r="AA1648" s="682">
        <f>Y1648*Z1648</f>
        <v>320577.59999999998</v>
      </c>
      <c r="AB1648" s="521"/>
      <c r="AC1648" s="683">
        <v>0</v>
      </c>
      <c r="AD1648" s="676"/>
      <c r="AE1648" s="599"/>
      <c r="AF1648" s="695">
        <f>AA1648+AD1648+AE1648</f>
        <v>320577.59999999998</v>
      </c>
      <c r="AG1648" s="596" t="s">
        <v>47</v>
      </c>
      <c r="AH1648" s="641">
        <v>10</v>
      </c>
      <c r="AI1648" s="676">
        <v>30</v>
      </c>
      <c r="AJ1648" s="676" t="s">
        <v>1507</v>
      </c>
      <c r="AK1648" s="676" t="s">
        <v>1508</v>
      </c>
      <c r="AL1648" s="696">
        <v>53704</v>
      </c>
      <c r="AM1648" s="596" t="s">
        <v>52</v>
      </c>
      <c r="AN1648" s="596" t="s">
        <v>1076</v>
      </c>
      <c r="AO1648" s="596"/>
      <c r="AP1648" s="676"/>
      <c r="AQ1648" s="676"/>
      <c r="AR1648" s="676"/>
      <c r="AS1648" s="523" t="s">
        <v>1509</v>
      </c>
      <c r="AT1648" s="523"/>
      <c r="AU1648" s="523"/>
      <c r="AV1648" s="674"/>
      <c r="AW1648" s="673">
        <f>U1648</f>
        <v>49301156</v>
      </c>
      <c r="AX1648" s="673" cm="1">
        <f t="array" ref="AX1648">SUM(MID(0&amp;AW1648,LARGE(INDEX(ISNUMBER(--MID(AW1648,ROW($1:$8),1))*ROW($1:$8),),ROW($1:$8))+1,1)*10^ROW($1:$8)/10)</f>
        <v>49301156</v>
      </c>
      <c r="AY1648" s="673" t="str">
        <f>VLOOKUP($AX1648,'Item Master Data'!$A:$F,3,FALSE)</f>
        <v>Q.PEAK DUO XL G10</v>
      </c>
      <c r="AZ1648" s="673">
        <f>VLOOKUP($AX1648,'Item Master Data'!$A:$F,6,FALSE)</f>
        <v>480</v>
      </c>
      <c r="BA1648" s="673">
        <f>X1648/BB1648</f>
        <v>49</v>
      </c>
      <c r="BB1648" s="673">
        <f>VLOOKUP(AX1648,'Item Master Data'!$A:$G,7,FALSE)</f>
        <v>29</v>
      </c>
      <c r="BC1648" s="673"/>
      <c r="BD1648" s="673">
        <f>W1648-AZ1648</f>
        <v>0</v>
      </c>
      <c r="BE1648" s="601"/>
      <c r="BF1648" s="601"/>
      <c r="BG1648" s="601"/>
      <c r="BH1648" s="601"/>
      <c r="BI1648" s="601"/>
      <c r="BJ1648" s="601"/>
      <c r="BK1648" s="601"/>
      <c r="BL1648" s="601"/>
      <c r="BM1648" s="601"/>
      <c r="BN1648" s="601"/>
      <c r="BO1648" s="601"/>
      <c r="BP1648" s="601"/>
      <c r="BQ1648" s="601"/>
      <c r="BR1648" s="601"/>
      <c r="BS1648" s="601"/>
      <c r="BT1648" s="601"/>
      <c r="BU1648" s="601"/>
      <c r="BV1648" s="601"/>
      <c r="BW1648" s="601"/>
      <c r="BX1648" s="601"/>
      <c r="BY1648" s="601"/>
      <c r="BZ1648" s="601"/>
      <c r="CA1648" s="601"/>
      <c r="CB1648" s="601"/>
      <c r="CC1648" s="601"/>
      <c r="CD1648" s="601"/>
      <c r="CE1648" s="601"/>
      <c r="CF1648" s="601"/>
      <c r="CG1648" s="601"/>
      <c r="CH1648" s="601"/>
      <c r="CI1648" s="601"/>
      <c r="CJ1648" s="601"/>
      <c r="CK1648" s="601"/>
      <c r="CL1648" s="601"/>
      <c r="CM1648" s="601"/>
      <c r="CN1648" s="601"/>
      <c r="CO1648" s="601"/>
      <c r="CP1648" s="601"/>
      <c r="CQ1648" s="601"/>
      <c r="CR1648" s="601"/>
      <c r="CS1648" s="601"/>
      <c r="CT1648" s="601"/>
      <c r="CU1648" s="601"/>
      <c r="CV1648" s="601"/>
      <c r="CW1648" s="601"/>
      <c r="CX1648" s="601"/>
      <c r="CY1648" s="601"/>
      <c r="CZ1648" s="601"/>
      <c r="DA1648" s="601"/>
      <c r="DB1648" s="601"/>
      <c r="DC1648" s="601"/>
      <c r="DD1648" s="601"/>
      <c r="DE1648" s="601"/>
      <c r="DF1648" s="601"/>
      <c r="DG1648" s="601"/>
      <c r="DH1648" s="601"/>
      <c r="DI1648" s="601"/>
      <c r="DJ1648" s="601"/>
      <c r="DK1648" s="601"/>
      <c r="DL1648" s="601"/>
      <c r="DM1648" s="601"/>
      <c r="DN1648" s="601"/>
      <c r="DO1648" s="601"/>
      <c r="DP1648" s="601"/>
      <c r="DQ1648" s="601"/>
      <c r="DR1648" s="601"/>
      <c r="DS1648" s="601"/>
      <c r="DT1648" s="601"/>
      <c r="DU1648" s="601"/>
      <c r="DV1648" s="601"/>
      <c r="DW1648" s="601"/>
      <c r="DX1648" s="601"/>
      <c r="DY1648" s="601"/>
      <c r="DZ1648" s="601"/>
      <c r="EA1648" s="601"/>
      <c r="EB1648" s="601"/>
      <c r="EC1648" s="601"/>
      <c r="ED1648" s="601"/>
      <c r="EE1648" s="601"/>
      <c r="EF1648" s="601"/>
      <c r="EG1648" s="601"/>
      <c r="EH1648" s="601"/>
      <c r="EI1648" s="601"/>
      <c r="EJ1648" s="601"/>
      <c r="EK1648" s="601"/>
      <c r="EL1648" s="601"/>
      <c r="EM1648" s="601"/>
      <c r="EN1648" s="601"/>
      <c r="EO1648" s="601"/>
      <c r="EP1648" s="601"/>
      <c r="EQ1648" s="601"/>
      <c r="ER1648" s="601"/>
      <c r="ES1648" s="601"/>
      <c r="ET1648" s="601"/>
      <c r="EU1648" s="601"/>
      <c r="EV1648" s="601"/>
      <c r="EW1648" s="601"/>
      <c r="EX1648" s="601"/>
      <c r="EY1648" s="601"/>
      <c r="EZ1648" s="601"/>
      <c r="FA1648" s="601"/>
      <c r="FB1648" s="601"/>
      <c r="FC1648" s="601"/>
      <c r="FD1648" s="601"/>
      <c r="FE1648" s="601"/>
      <c r="FF1648" s="601"/>
      <c r="FG1648" s="601"/>
      <c r="FH1648" s="601"/>
      <c r="FI1648" s="601"/>
      <c r="FJ1648" s="601"/>
      <c r="FK1648" s="601"/>
      <c r="FL1648" s="601"/>
      <c r="FM1648" s="601"/>
      <c r="FN1648" s="601"/>
      <c r="FO1648" s="601"/>
      <c r="FP1648" s="601"/>
      <c r="FQ1648" s="601"/>
      <c r="FR1648" s="601"/>
      <c r="FS1648" s="601"/>
      <c r="FT1648" s="601"/>
      <c r="FU1648" s="601"/>
      <c r="FV1648" s="601"/>
      <c r="FW1648" s="601"/>
      <c r="FX1648" s="601"/>
      <c r="FY1648" s="601"/>
      <c r="FZ1648" s="601"/>
      <c r="GA1648" s="601"/>
      <c r="GB1648" s="601"/>
      <c r="GC1648" s="601"/>
      <c r="GD1648" s="601"/>
      <c r="GE1648" s="601"/>
      <c r="GF1648" s="601"/>
      <c r="GG1648" s="601"/>
      <c r="GH1648" s="601"/>
      <c r="GI1648" s="601"/>
      <c r="GJ1648" s="601"/>
      <c r="GK1648" s="601"/>
      <c r="GL1648" s="601"/>
      <c r="GM1648" s="601"/>
      <c r="GN1648" s="601"/>
      <c r="GO1648" s="601"/>
      <c r="GP1648" s="601"/>
      <c r="GQ1648" s="601"/>
      <c r="GR1648" s="601"/>
      <c r="GS1648" s="601"/>
      <c r="GT1648" s="601"/>
      <c r="GU1648" s="601"/>
      <c r="GV1648" s="601"/>
      <c r="GW1648" s="601"/>
      <c r="GX1648" s="601"/>
      <c r="GY1648" s="601"/>
      <c r="GZ1648" s="601"/>
      <c r="HA1648" s="601"/>
      <c r="HB1648" s="601"/>
      <c r="HC1648" s="601"/>
      <c r="HD1648" s="601"/>
      <c r="HE1648" s="601"/>
      <c r="HF1648" s="601"/>
      <c r="HG1648" s="601"/>
      <c r="HH1648" s="601"/>
      <c r="HI1648" s="601"/>
      <c r="HJ1648" s="601"/>
      <c r="HK1648" s="601"/>
      <c r="HL1648" s="601"/>
      <c r="HM1648" s="601"/>
      <c r="HN1648" s="601"/>
      <c r="HO1648" s="601"/>
      <c r="HP1648" s="601"/>
      <c r="HQ1648" s="601"/>
      <c r="HR1648" s="601"/>
      <c r="HS1648" s="601"/>
      <c r="HT1648" s="601"/>
      <c r="HU1648" s="601"/>
      <c r="HV1648" s="601"/>
      <c r="HW1648" s="601"/>
      <c r="HX1648" s="601"/>
      <c r="HY1648" s="601"/>
      <c r="HZ1648" s="601"/>
      <c r="IA1648" s="601"/>
      <c r="IB1648" s="601"/>
      <c r="IC1648" s="601"/>
      <c r="ID1648" s="601"/>
      <c r="IE1648" s="601"/>
      <c r="IF1648" s="601"/>
      <c r="IG1648" s="601"/>
      <c r="IH1648" s="601"/>
      <c r="II1648" s="601"/>
      <c r="IJ1648" s="601"/>
      <c r="IK1648" s="601"/>
      <c r="IL1648" s="601"/>
      <c r="IM1648" s="601"/>
      <c r="IN1648" s="601"/>
      <c r="IO1648" s="601"/>
      <c r="IP1648" s="601"/>
      <c r="IQ1648" s="601"/>
      <c r="IR1648" s="601"/>
      <c r="IS1648" s="601"/>
      <c r="IT1648" s="601"/>
      <c r="IU1648" s="601"/>
      <c r="IV1648" s="601"/>
      <c r="IW1648" s="601"/>
      <c r="IX1648" s="601"/>
      <c r="IY1648" s="601"/>
      <c r="IZ1648" s="601"/>
      <c r="JA1648" s="601"/>
      <c r="JB1648" s="601"/>
      <c r="JC1648" s="601"/>
      <c r="JD1648" s="601"/>
      <c r="JE1648" s="601"/>
      <c r="JF1648" s="601"/>
      <c r="JG1648" s="601"/>
      <c r="JH1648" s="601"/>
      <c r="JI1648" s="601"/>
      <c r="JJ1648" s="601"/>
      <c r="JK1648" s="601"/>
      <c r="JL1648" s="601"/>
      <c r="JM1648" s="601"/>
      <c r="JN1648" s="601"/>
      <c r="JO1648" s="601"/>
      <c r="JP1648" s="601"/>
      <c r="JQ1648" s="601"/>
      <c r="JR1648" s="601"/>
      <c r="JS1648" s="601"/>
      <c r="JT1648" s="601"/>
      <c r="JU1648" s="601"/>
      <c r="JV1648" s="601"/>
      <c r="JW1648" s="601"/>
      <c r="JX1648" s="601"/>
      <c r="JY1648" s="601"/>
      <c r="JZ1648" s="601"/>
      <c r="KA1648" s="601"/>
      <c r="KB1648" s="601"/>
      <c r="KC1648" s="601"/>
      <c r="KD1648" s="601"/>
      <c r="KE1648" s="601"/>
      <c r="KF1648" s="601"/>
      <c r="KG1648" s="601"/>
      <c r="KH1648" s="601"/>
      <c r="KI1648" s="601"/>
      <c r="KJ1648" s="601"/>
      <c r="KK1648" s="601"/>
      <c r="KL1648" s="601"/>
      <c r="KM1648" s="601"/>
      <c r="KN1648" s="601"/>
      <c r="KO1648" s="601"/>
      <c r="KP1648" s="601"/>
      <c r="KQ1648" s="601"/>
      <c r="KR1648" s="601"/>
      <c r="KS1648" s="601"/>
      <c r="KT1648" s="601"/>
      <c r="KU1648" s="601"/>
      <c r="KV1648" s="601"/>
      <c r="KW1648" s="601"/>
      <c r="KX1648" s="601"/>
      <c r="KY1648" s="601"/>
      <c r="KZ1648" s="601"/>
      <c r="LA1648" s="601"/>
      <c r="LB1648" s="601"/>
      <c r="LC1648" s="601"/>
      <c r="LD1648" s="601"/>
      <c r="LE1648" s="601"/>
      <c r="LF1648" s="601"/>
      <c r="LG1648" s="601"/>
      <c r="LH1648" s="601"/>
      <c r="LI1648" s="601"/>
      <c r="LJ1648" s="601"/>
    </row>
    <row r="1649" spans="1:322">
      <c r="A1649" s="697"/>
      <c r="B1649" s="558"/>
      <c r="C1649" s="558"/>
      <c r="D1649" s="676" t="s">
        <v>1067</v>
      </c>
      <c r="E1649" s="524"/>
      <c r="F1649" s="596" t="s">
        <v>87</v>
      </c>
      <c r="G1649" s="676">
        <v>2022</v>
      </c>
      <c r="H1649" s="676">
        <v>3</v>
      </c>
      <c r="I1649" s="687">
        <v>127195</v>
      </c>
      <c r="J1649" s="677">
        <v>44621</v>
      </c>
      <c r="K1649" s="676" t="s">
        <v>1521</v>
      </c>
      <c r="L1649" s="677" t="s">
        <v>1522</v>
      </c>
      <c r="M1649" s="677">
        <v>44418</v>
      </c>
      <c r="N1649" s="677">
        <v>44501</v>
      </c>
      <c r="O1649" s="677"/>
      <c r="P1649" s="597">
        <v>44544</v>
      </c>
      <c r="Q1649" s="597">
        <v>44573</v>
      </c>
      <c r="R1649" s="597">
        <v>44575</v>
      </c>
      <c r="S1649" s="596" t="s">
        <v>1523</v>
      </c>
      <c r="T1649" s="596">
        <v>72</v>
      </c>
      <c r="U1649" s="596" t="s">
        <v>1495</v>
      </c>
      <c r="V1649" s="596" t="s">
        <v>1235</v>
      </c>
      <c r="W1649" s="678">
        <v>480</v>
      </c>
      <c r="X1649" s="551">
        <v>290</v>
      </c>
      <c r="Y1649" s="693">
        <v>139200</v>
      </c>
      <c r="Z1649" s="598">
        <v>0.45</v>
      </c>
      <c r="AA1649" s="682">
        <f>Y1649*Z1649</f>
        <v>62640</v>
      </c>
      <c r="AB1649" s="521"/>
      <c r="AC1649" s="683">
        <v>0</v>
      </c>
      <c r="AD1649" s="676"/>
      <c r="AE1649" s="599">
        <v>6420.6</v>
      </c>
      <c r="AF1649" s="695">
        <f>AA1649+AD1649+AE1649</f>
        <v>69060.600000000006</v>
      </c>
      <c r="AG1649" s="596" t="s">
        <v>47</v>
      </c>
      <c r="AH1649" s="641">
        <v>90</v>
      </c>
      <c r="AI1649" s="676">
        <v>30</v>
      </c>
      <c r="AJ1649" s="676" t="s">
        <v>1524</v>
      </c>
      <c r="AK1649" s="676" t="s">
        <v>50</v>
      </c>
      <c r="AL1649" s="696" t="s">
        <v>1525</v>
      </c>
      <c r="AM1649" s="596" t="s">
        <v>52</v>
      </c>
      <c r="AN1649" s="596" t="s">
        <v>1089</v>
      </c>
      <c r="AO1649" s="596"/>
      <c r="AP1649" s="676" t="s">
        <v>38</v>
      </c>
      <c r="AQ1649" s="676" t="s">
        <v>1090</v>
      </c>
      <c r="AR1649" s="676"/>
      <c r="AS1649" s="523" t="s">
        <v>1077</v>
      </c>
      <c r="AT1649" s="523" t="s">
        <v>1091</v>
      </c>
      <c r="AU1649" s="523" t="s">
        <v>1078</v>
      </c>
      <c r="AV1649" s="674"/>
      <c r="AW1649" s="673" t="str">
        <f>U1649</f>
        <v>30397872F</v>
      </c>
      <c r="AX1649" s="673" cm="1">
        <f t="array" ref="AX1649">SUM(MID(0&amp;AW1649,LARGE(INDEX(ISNUMBER(--MID(AW1649,ROW($1:$8),1))*ROW($1:$8),),ROW($1:$8))+1,1)*10^ROW($1:$8)/10)</f>
        <v>30397872</v>
      </c>
      <c r="AY1649" s="673" t="str">
        <f>VLOOKUP($AX1649,'Item Master Data'!$A:$F,3,FALSE)</f>
        <v>Q.PEAK DUO XL G10 BFG</v>
      </c>
      <c r="AZ1649" s="673">
        <f>VLOOKUP($AX1649,'Item Master Data'!$A:$F,6,FALSE)</f>
        <v>480</v>
      </c>
      <c r="BA1649" s="673">
        <f>X1649/BB1649</f>
        <v>10</v>
      </c>
      <c r="BB1649" s="673">
        <f>VLOOKUP(AX1649,'Item Master Data'!$A:$G,7,FALSE)</f>
        <v>29</v>
      </c>
      <c r="BC1649" s="673"/>
      <c r="BD1649" s="673">
        <f>W1649-AZ1649</f>
        <v>0</v>
      </c>
      <c r="BE1649" s="601"/>
      <c r="BF1649" s="601"/>
      <c r="BG1649" s="601"/>
      <c r="BH1649" s="601"/>
      <c r="BI1649" s="601"/>
      <c r="BJ1649" s="601"/>
      <c r="BK1649" s="601"/>
      <c r="BL1649" s="601"/>
      <c r="BM1649" s="601"/>
      <c r="BN1649" s="601"/>
      <c r="BO1649" s="601"/>
      <c r="BP1649" s="601"/>
      <c r="BQ1649" s="601"/>
      <c r="BR1649" s="601"/>
      <c r="BS1649" s="601"/>
      <c r="BT1649" s="601"/>
      <c r="BU1649" s="601"/>
      <c r="BV1649" s="601"/>
      <c r="BW1649" s="601"/>
      <c r="BX1649" s="601"/>
      <c r="BY1649" s="601"/>
      <c r="BZ1649" s="601"/>
      <c r="CA1649" s="601"/>
      <c r="CB1649" s="601"/>
      <c r="CC1649" s="601"/>
      <c r="CD1649" s="601"/>
      <c r="CE1649" s="601"/>
      <c r="CF1649" s="601"/>
      <c r="CG1649" s="601"/>
      <c r="CH1649" s="601"/>
      <c r="CI1649" s="601"/>
      <c r="CJ1649" s="601"/>
      <c r="CK1649" s="601"/>
      <c r="CL1649" s="601"/>
      <c r="CM1649" s="601"/>
      <c r="CN1649" s="601"/>
      <c r="CO1649" s="601"/>
      <c r="CP1649" s="601"/>
      <c r="CQ1649" s="601"/>
      <c r="CR1649" s="601"/>
      <c r="CS1649" s="601"/>
      <c r="CT1649" s="601"/>
      <c r="CU1649" s="601"/>
      <c r="CV1649" s="601"/>
      <c r="CW1649" s="601"/>
      <c r="CX1649" s="601"/>
      <c r="CY1649" s="601"/>
      <c r="CZ1649" s="601"/>
      <c r="DA1649" s="601"/>
      <c r="DB1649" s="601"/>
      <c r="DC1649" s="601"/>
      <c r="DD1649" s="601"/>
      <c r="DE1649" s="601"/>
      <c r="DF1649" s="601"/>
      <c r="DG1649" s="601"/>
      <c r="DH1649" s="601"/>
      <c r="DI1649" s="601"/>
      <c r="DJ1649" s="601"/>
      <c r="DK1649" s="601"/>
      <c r="DL1649" s="601"/>
      <c r="DM1649" s="601"/>
      <c r="DN1649" s="601"/>
      <c r="DO1649" s="601"/>
      <c r="DP1649" s="601"/>
      <c r="DQ1649" s="601"/>
      <c r="DR1649" s="601"/>
      <c r="DS1649" s="601"/>
      <c r="DT1649" s="601"/>
      <c r="DU1649" s="601"/>
      <c r="DV1649" s="601"/>
      <c r="DW1649" s="601"/>
      <c r="DX1649" s="601"/>
      <c r="DY1649" s="601"/>
      <c r="DZ1649" s="601"/>
      <c r="EA1649" s="601"/>
      <c r="EB1649" s="601"/>
      <c r="EC1649" s="601"/>
      <c r="ED1649" s="601"/>
      <c r="EE1649" s="601"/>
      <c r="EF1649" s="601"/>
      <c r="EG1649" s="601"/>
      <c r="EH1649" s="601"/>
      <c r="EI1649" s="601"/>
      <c r="EJ1649" s="601"/>
      <c r="EK1649" s="601"/>
      <c r="EL1649" s="601"/>
      <c r="EM1649" s="601"/>
      <c r="EN1649" s="601"/>
      <c r="EO1649" s="601"/>
      <c r="EP1649" s="601"/>
      <c r="EQ1649" s="601"/>
      <c r="ER1649" s="601"/>
      <c r="ES1649" s="601"/>
      <c r="ET1649" s="601"/>
      <c r="EU1649" s="601"/>
      <c r="EV1649" s="601"/>
      <c r="EW1649" s="601"/>
      <c r="EX1649" s="601"/>
      <c r="EY1649" s="601"/>
      <c r="EZ1649" s="601"/>
      <c r="FA1649" s="601"/>
      <c r="FB1649" s="601"/>
      <c r="FC1649" s="601"/>
      <c r="FD1649" s="601"/>
      <c r="FE1649" s="601"/>
      <c r="FF1649" s="601"/>
      <c r="FG1649" s="601"/>
      <c r="FH1649" s="601"/>
      <c r="FI1649" s="601"/>
      <c r="FJ1649" s="601"/>
      <c r="FK1649" s="601"/>
      <c r="FL1649" s="601"/>
      <c r="FM1649" s="601"/>
      <c r="FN1649" s="601"/>
      <c r="FO1649" s="601"/>
      <c r="FP1649" s="601"/>
      <c r="FQ1649" s="601"/>
      <c r="FR1649" s="601"/>
      <c r="FS1649" s="601"/>
      <c r="FT1649" s="601"/>
      <c r="FU1649" s="601"/>
      <c r="FV1649" s="601"/>
      <c r="FW1649" s="601"/>
      <c r="FX1649" s="601"/>
      <c r="FY1649" s="601"/>
      <c r="FZ1649" s="601"/>
      <c r="GA1649" s="601"/>
      <c r="GB1649" s="601"/>
      <c r="GC1649" s="601"/>
      <c r="GD1649" s="601"/>
      <c r="GE1649" s="601"/>
      <c r="GF1649" s="601"/>
      <c r="GG1649" s="601"/>
      <c r="GH1649" s="601"/>
      <c r="GI1649" s="601"/>
      <c r="GJ1649" s="601"/>
      <c r="GK1649" s="601"/>
      <c r="GL1649" s="601"/>
      <c r="GM1649" s="601"/>
      <c r="GN1649" s="601"/>
      <c r="GO1649" s="601"/>
      <c r="GP1649" s="601"/>
      <c r="GQ1649" s="601"/>
      <c r="GR1649" s="601"/>
      <c r="GS1649" s="601"/>
      <c r="GT1649" s="601"/>
      <c r="GU1649" s="601"/>
      <c r="GV1649" s="601"/>
      <c r="GW1649" s="601"/>
      <c r="GX1649" s="601"/>
      <c r="GY1649" s="601"/>
      <c r="GZ1649" s="601"/>
      <c r="HA1649" s="601"/>
      <c r="HB1649" s="601"/>
      <c r="HC1649" s="601"/>
      <c r="HD1649" s="601"/>
      <c r="HE1649" s="601"/>
      <c r="HF1649" s="601"/>
      <c r="HG1649" s="601"/>
      <c r="HH1649" s="601"/>
      <c r="HI1649" s="601"/>
      <c r="HJ1649" s="601"/>
      <c r="HK1649" s="601"/>
      <c r="HL1649" s="601"/>
      <c r="HM1649" s="601"/>
      <c r="HN1649" s="601"/>
      <c r="HO1649" s="601"/>
      <c r="HP1649" s="601"/>
      <c r="HQ1649" s="601"/>
      <c r="HR1649" s="601"/>
      <c r="HS1649" s="601"/>
      <c r="HT1649" s="601"/>
      <c r="HU1649" s="601"/>
      <c r="HV1649" s="601"/>
      <c r="HW1649" s="601"/>
      <c r="HX1649" s="601"/>
      <c r="HY1649" s="601"/>
      <c r="HZ1649" s="601"/>
      <c r="IA1649" s="601"/>
      <c r="IB1649" s="601"/>
      <c r="IC1649" s="601"/>
      <c r="ID1649" s="601"/>
      <c r="IE1649" s="601"/>
      <c r="IF1649" s="601"/>
      <c r="IG1649" s="601"/>
      <c r="IH1649" s="601"/>
      <c r="II1649" s="601"/>
      <c r="IJ1649" s="601"/>
      <c r="IK1649" s="601"/>
      <c r="IL1649" s="601"/>
      <c r="IM1649" s="601"/>
      <c r="IN1649" s="601"/>
      <c r="IO1649" s="601"/>
      <c r="IP1649" s="601"/>
      <c r="IQ1649" s="601"/>
      <c r="IR1649" s="601"/>
      <c r="IS1649" s="601"/>
      <c r="IT1649" s="601"/>
      <c r="IU1649" s="601"/>
      <c r="IV1649" s="601"/>
      <c r="IW1649" s="601"/>
      <c r="IX1649" s="601"/>
      <c r="IY1649" s="601"/>
      <c r="IZ1649" s="601"/>
      <c r="JA1649" s="601"/>
      <c r="JB1649" s="601"/>
      <c r="JC1649" s="601"/>
      <c r="JD1649" s="601"/>
      <c r="JE1649" s="601"/>
      <c r="JF1649" s="601"/>
      <c r="JG1649" s="601"/>
      <c r="JH1649" s="601"/>
      <c r="JI1649" s="601"/>
      <c r="JJ1649" s="601"/>
      <c r="JK1649" s="601"/>
      <c r="JL1649" s="601"/>
      <c r="JM1649" s="601"/>
      <c r="JN1649" s="601"/>
      <c r="JO1649" s="601"/>
      <c r="JP1649" s="601"/>
      <c r="JQ1649" s="601"/>
      <c r="JR1649" s="601"/>
      <c r="JS1649" s="601"/>
      <c r="JT1649" s="601"/>
      <c r="JU1649" s="601"/>
      <c r="JV1649" s="601"/>
      <c r="JW1649" s="601"/>
      <c r="JX1649" s="601"/>
      <c r="JY1649" s="601"/>
      <c r="JZ1649" s="601"/>
      <c r="KA1649" s="601"/>
      <c r="KB1649" s="601"/>
      <c r="KC1649" s="601"/>
      <c r="KD1649" s="601"/>
      <c r="KE1649" s="601"/>
      <c r="KF1649" s="601"/>
      <c r="KG1649" s="601"/>
      <c r="KH1649" s="601"/>
      <c r="KI1649" s="601"/>
      <c r="KJ1649" s="601"/>
      <c r="KK1649" s="601"/>
      <c r="KL1649" s="601"/>
      <c r="KM1649" s="601"/>
      <c r="KN1649" s="601"/>
      <c r="KO1649" s="601"/>
      <c r="KP1649" s="601"/>
      <c r="KQ1649" s="601"/>
      <c r="KR1649" s="601"/>
      <c r="KS1649" s="601"/>
      <c r="KT1649" s="601"/>
      <c r="KU1649" s="601"/>
      <c r="KV1649" s="601"/>
      <c r="KW1649" s="601"/>
      <c r="KX1649" s="601"/>
      <c r="KY1649" s="601"/>
      <c r="KZ1649" s="601"/>
      <c r="LA1649" s="601"/>
      <c r="LB1649" s="601"/>
      <c r="LC1649" s="601"/>
      <c r="LD1649" s="601"/>
      <c r="LE1649" s="601"/>
      <c r="LF1649" s="601"/>
      <c r="LG1649" s="601"/>
      <c r="LH1649" s="601"/>
      <c r="LI1649" s="601"/>
      <c r="LJ1649" s="601"/>
    </row>
    <row r="1650" spans="1:322">
      <c r="A1650" s="697"/>
      <c r="B1650" s="558"/>
      <c r="C1650" s="558"/>
      <c r="D1650" s="676" t="s">
        <v>1067</v>
      </c>
      <c r="E1650" s="524"/>
      <c r="F1650" s="676" t="s">
        <v>1080</v>
      </c>
      <c r="G1650" s="676">
        <v>2022</v>
      </c>
      <c r="H1650" s="676">
        <v>3</v>
      </c>
      <c r="I1650" s="687">
        <v>127831</v>
      </c>
      <c r="J1650" s="677">
        <v>44651</v>
      </c>
      <c r="K1650" s="676" t="s">
        <v>1551</v>
      </c>
      <c r="L1650" s="677" t="s">
        <v>1552</v>
      </c>
      <c r="M1650" s="677">
        <v>44470</v>
      </c>
      <c r="N1650" s="677">
        <v>44409</v>
      </c>
      <c r="O1650" s="677"/>
      <c r="P1650" s="677">
        <v>44629</v>
      </c>
      <c r="Q1650" s="677">
        <v>44634</v>
      </c>
      <c r="R1650" s="677">
        <v>44636</v>
      </c>
      <c r="S1650" s="676" t="s">
        <v>1106</v>
      </c>
      <c r="T1650" s="676">
        <v>72</v>
      </c>
      <c r="U1650" s="676">
        <v>49303155</v>
      </c>
      <c r="V1650" s="676" t="s">
        <v>1072</v>
      </c>
      <c r="W1650" s="678">
        <v>475</v>
      </c>
      <c r="X1650" s="551">
        <v>2552</v>
      </c>
      <c r="Y1650" s="693">
        <v>1212200</v>
      </c>
      <c r="Z1650" s="680">
        <v>0.45500000000000002</v>
      </c>
      <c r="AA1650" s="682">
        <f>Y1650*Z1650</f>
        <v>551551</v>
      </c>
      <c r="AB1650" s="521"/>
      <c r="AC1650" s="683">
        <v>0</v>
      </c>
      <c r="AD1650" s="676"/>
      <c r="AE1650" s="684"/>
      <c r="AF1650" s="695">
        <f>AA1650+AD1650+AE1650</f>
        <v>551551</v>
      </c>
      <c r="AG1650" s="676" t="s">
        <v>47</v>
      </c>
      <c r="AH1650" s="641">
        <v>100</v>
      </c>
      <c r="AI1650" s="676">
        <v>0</v>
      </c>
      <c r="AJ1650" s="676" t="s">
        <v>1553</v>
      </c>
      <c r="AK1650" s="676" t="s">
        <v>1306</v>
      </c>
      <c r="AL1650" s="696">
        <v>4401</v>
      </c>
      <c r="AM1650" s="676" t="s">
        <v>52</v>
      </c>
      <c r="AN1650" s="676" t="s">
        <v>1076</v>
      </c>
      <c r="AO1650" s="676"/>
      <c r="AP1650" s="676"/>
      <c r="AQ1650" s="676" t="s">
        <v>1090</v>
      </c>
      <c r="AR1650" s="676"/>
      <c r="AS1650" s="523" t="s">
        <v>1077</v>
      </c>
      <c r="AT1650" s="523" t="s">
        <v>1091</v>
      </c>
      <c r="AU1650" s="523" t="s">
        <v>1078</v>
      </c>
      <c r="AV1650" s="674"/>
      <c r="AW1650" s="673">
        <f>U1650</f>
        <v>49303155</v>
      </c>
      <c r="AX1650" s="673" cm="1">
        <f t="array" ref="AX1650">SUM(MID(0&amp;AW1650,LARGE(INDEX(ISNUMBER(--MID(AW1650,ROW($1:$8),1))*ROW($1:$8),),ROW($1:$8))+1,1)*10^ROW($1:$8)/10)</f>
        <v>49303155</v>
      </c>
      <c r="AY1650" s="673" t="str">
        <f>VLOOKUP($AX1650,'Item Master Data'!$A:$F,3,FALSE)</f>
        <v>Q.PEAK DUO XL G10 BFG</v>
      </c>
      <c r="AZ1650" s="673">
        <f>VLOOKUP($AX1650,'Item Master Data'!$A:$F,6,FALSE)</f>
        <v>475</v>
      </c>
      <c r="BA1650" s="673">
        <f>X1650/BB1650</f>
        <v>88</v>
      </c>
      <c r="BB1650" s="673">
        <f>VLOOKUP(AX1650,'Item Master Data'!$A:$G,7,FALSE)</f>
        <v>29</v>
      </c>
      <c r="BC1650" s="673"/>
      <c r="BD1650" s="673">
        <f>W1650-AZ1650</f>
        <v>0</v>
      </c>
      <c r="BE1650" s="601"/>
      <c r="BF1650" s="601"/>
      <c r="BG1650" s="601"/>
      <c r="BH1650" s="601"/>
      <c r="BI1650" s="601"/>
      <c r="BJ1650" s="601"/>
      <c r="BK1650" s="601"/>
      <c r="BL1650" s="601"/>
      <c r="BM1650" s="601"/>
      <c r="BN1650" s="601"/>
      <c r="BO1650" s="601"/>
      <c r="BP1650" s="601"/>
      <c r="BQ1650" s="601"/>
      <c r="BR1650" s="601"/>
      <c r="BS1650" s="601"/>
      <c r="BT1650" s="601"/>
      <c r="BU1650" s="601"/>
      <c r="BV1650" s="601"/>
      <c r="BW1650" s="601"/>
      <c r="BX1650" s="601"/>
      <c r="BY1650" s="601"/>
      <c r="BZ1650" s="601"/>
      <c r="CA1650" s="601"/>
      <c r="CB1650" s="601"/>
      <c r="CC1650" s="601"/>
      <c r="CD1650" s="601"/>
      <c r="CE1650" s="601"/>
      <c r="CF1650" s="601"/>
      <c r="CG1650" s="601"/>
      <c r="CH1650" s="601"/>
      <c r="CI1650" s="601"/>
      <c r="CJ1650" s="601"/>
      <c r="CK1650" s="601"/>
      <c r="CL1650" s="601"/>
      <c r="CM1650" s="601"/>
      <c r="CN1650" s="601"/>
      <c r="CO1650" s="601"/>
      <c r="CP1650" s="601"/>
      <c r="CQ1650" s="601"/>
      <c r="CR1650" s="601"/>
      <c r="CS1650" s="601"/>
      <c r="CT1650" s="601"/>
      <c r="CU1650" s="601"/>
      <c r="CV1650" s="601"/>
      <c r="CW1650" s="601"/>
      <c r="CX1650" s="601"/>
      <c r="CY1650" s="601"/>
      <c r="CZ1650" s="601"/>
      <c r="DA1650" s="601"/>
      <c r="DB1650" s="601"/>
      <c r="DC1650" s="601"/>
      <c r="DD1650" s="601"/>
      <c r="DE1650" s="601"/>
      <c r="DF1650" s="601"/>
      <c r="DG1650" s="601"/>
      <c r="DH1650" s="601"/>
      <c r="DI1650" s="601"/>
      <c r="DJ1650" s="601"/>
      <c r="DK1650" s="601"/>
      <c r="DL1650" s="601"/>
      <c r="DM1650" s="601"/>
      <c r="DN1650" s="601"/>
      <c r="DO1650" s="601"/>
      <c r="DP1650" s="601"/>
      <c r="DQ1650" s="601"/>
      <c r="DR1650" s="601"/>
      <c r="DS1650" s="601"/>
      <c r="DT1650" s="601"/>
      <c r="DU1650" s="601"/>
      <c r="DV1650" s="601"/>
      <c r="DW1650" s="601"/>
      <c r="DX1650" s="601"/>
      <c r="DY1650" s="601"/>
      <c r="DZ1650" s="601"/>
      <c r="EA1650" s="601"/>
      <c r="EB1650" s="601"/>
      <c r="EC1650" s="601"/>
      <c r="ED1650" s="601"/>
      <c r="EE1650" s="601"/>
      <c r="EF1650" s="601"/>
      <c r="EG1650" s="601"/>
      <c r="EH1650" s="601"/>
      <c r="EI1650" s="601"/>
      <c r="EJ1650" s="601"/>
      <c r="EK1650" s="601"/>
      <c r="EL1650" s="601"/>
      <c r="EM1650" s="601"/>
      <c r="EN1650" s="601"/>
      <c r="EO1650" s="601"/>
      <c r="EP1650" s="601"/>
      <c r="EQ1650" s="601"/>
      <c r="ER1650" s="601"/>
      <c r="ES1650" s="601"/>
      <c r="ET1650" s="601"/>
      <c r="EU1650" s="601"/>
      <c r="EV1650" s="601"/>
      <c r="EW1650" s="601"/>
      <c r="EX1650" s="601"/>
      <c r="EY1650" s="601"/>
      <c r="EZ1650" s="601"/>
      <c r="FA1650" s="601"/>
      <c r="FB1650" s="601"/>
      <c r="FC1650" s="601"/>
      <c r="FD1650" s="601"/>
      <c r="FE1650" s="601"/>
      <c r="FF1650" s="601"/>
      <c r="FG1650" s="601"/>
      <c r="FH1650" s="601"/>
      <c r="FI1650" s="601"/>
      <c r="FJ1650" s="601"/>
      <c r="FK1650" s="601"/>
      <c r="FL1650" s="601"/>
      <c r="FM1650" s="601"/>
      <c r="FN1650" s="601"/>
      <c r="FO1650" s="601"/>
      <c r="FP1650" s="601"/>
      <c r="FQ1650" s="601"/>
      <c r="FR1650" s="601"/>
      <c r="FS1650" s="601"/>
      <c r="FT1650" s="601"/>
      <c r="FU1650" s="601"/>
      <c r="FV1650" s="601"/>
      <c r="FW1650" s="601"/>
      <c r="FX1650" s="601"/>
      <c r="FY1650" s="601"/>
      <c r="FZ1650" s="601"/>
      <c r="GA1650" s="601"/>
      <c r="GB1650" s="601"/>
      <c r="GC1650" s="601"/>
      <c r="GD1650" s="601"/>
      <c r="GE1650" s="601"/>
      <c r="GF1650" s="601"/>
      <c r="GG1650" s="601"/>
      <c r="GH1650" s="601"/>
      <c r="GI1650" s="601"/>
      <c r="GJ1650" s="601"/>
      <c r="GK1650" s="601"/>
      <c r="GL1650" s="601"/>
      <c r="GM1650" s="601"/>
      <c r="GN1650" s="601"/>
      <c r="GO1650" s="601"/>
      <c r="GP1650" s="601"/>
      <c r="GQ1650" s="601"/>
      <c r="GR1650" s="601"/>
      <c r="GS1650" s="601"/>
      <c r="GT1650" s="601"/>
      <c r="GU1650" s="601"/>
      <c r="GV1650" s="601"/>
      <c r="GW1650" s="601"/>
      <c r="GX1650" s="601"/>
      <c r="GY1650" s="601"/>
      <c r="GZ1650" s="601"/>
      <c r="HA1650" s="601"/>
      <c r="HB1650" s="601"/>
      <c r="HC1650" s="601"/>
      <c r="HD1650" s="601"/>
      <c r="HE1650" s="601"/>
      <c r="HF1650" s="601"/>
      <c r="HG1650" s="601"/>
      <c r="HH1650" s="601"/>
      <c r="HI1650" s="601"/>
      <c r="HJ1650" s="601"/>
      <c r="HK1650" s="601"/>
      <c r="HL1650" s="601"/>
      <c r="HM1650" s="601"/>
      <c r="HN1650" s="601"/>
      <c r="HO1650" s="601"/>
      <c r="HP1650" s="601"/>
      <c r="HQ1650" s="601"/>
      <c r="HR1650" s="601"/>
      <c r="HS1650" s="601"/>
      <c r="HT1650" s="601"/>
      <c r="HU1650" s="601"/>
      <c r="HV1650" s="601"/>
      <c r="HW1650" s="601"/>
      <c r="HX1650" s="601"/>
      <c r="HY1650" s="601"/>
      <c r="HZ1650" s="601"/>
      <c r="IA1650" s="601"/>
      <c r="IB1650" s="601"/>
      <c r="IC1650" s="601"/>
      <c r="ID1650" s="601"/>
      <c r="IE1650" s="601"/>
      <c r="IF1650" s="601"/>
      <c r="IG1650" s="601"/>
      <c r="IH1650" s="601"/>
      <c r="II1650" s="601"/>
      <c r="IJ1650" s="601"/>
      <c r="IK1650" s="601"/>
      <c r="IL1650" s="601"/>
      <c r="IM1650" s="601"/>
      <c r="IN1650" s="601"/>
      <c r="IO1650" s="601"/>
      <c r="IP1650" s="601"/>
      <c r="IQ1650" s="601"/>
      <c r="IR1650" s="601"/>
      <c r="IS1650" s="601"/>
      <c r="IT1650" s="601"/>
      <c r="IU1650" s="601"/>
      <c r="IV1650" s="601"/>
      <c r="IW1650" s="601"/>
      <c r="IX1650" s="601"/>
      <c r="IY1650" s="601"/>
      <c r="IZ1650" s="601"/>
      <c r="JA1650" s="601"/>
      <c r="JB1650" s="601"/>
      <c r="JC1650" s="601"/>
      <c r="JD1650" s="601"/>
      <c r="JE1650" s="601"/>
      <c r="JF1650" s="601"/>
      <c r="JG1650" s="601"/>
      <c r="JH1650" s="601"/>
      <c r="JI1650" s="601"/>
      <c r="JJ1650" s="601"/>
      <c r="JK1650" s="601"/>
      <c r="JL1650" s="601"/>
      <c r="JM1650" s="601"/>
      <c r="JN1650" s="601"/>
      <c r="JO1650" s="601"/>
      <c r="JP1650" s="601"/>
      <c r="JQ1650" s="601"/>
      <c r="JR1650" s="601"/>
      <c r="JS1650" s="601"/>
      <c r="JT1650" s="601"/>
      <c r="JU1650" s="601"/>
      <c r="JV1650" s="601"/>
      <c r="JW1650" s="601"/>
      <c r="JX1650" s="601"/>
      <c r="JY1650" s="601"/>
      <c r="JZ1650" s="601"/>
      <c r="KA1650" s="601"/>
      <c r="KB1650" s="601"/>
      <c r="KC1650" s="601"/>
      <c r="KD1650" s="601"/>
      <c r="KE1650" s="601"/>
      <c r="KF1650" s="601"/>
      <c r="KG1650" s="601"/>
      <c r="KH1650" s="601"/>
      <c r="KI1650" s="601"/>
      <c r="KJ1650" s="601"/>
      <c r="KK1650" s="601"/>
      <c r="KL1650" s="601"/>
      <c r="KM1650" s="601"/>
      <c r="KN1650" s="601"/>
      <c r="KO1650" s="601"/>
      <c r="KP1650" s="601"/>
      <c r="KQ1650" s="601"/>
      <c r="KR1650" s="601"/>
      <c r="KS1650" s="601"/>
      <c r="KT1650" s="601"/>
      <c r="KU1650" s="601"/>
      <c r="KV1650" s="601"/>
      <c r="KW1650" s="601"/>
      <c r="KX1650" s="601"/>
      <c r="KY1650" s="601"/>
      <c r="KZ1650" s="601"/>
      <c r="LA1650" s="601"/>
      <c r="LB1650" s="601"/>
      <c r="LC1650" s="601"/>
      <c r="LD1650" s="601"/>
      <c r="LE1650" s="601"/>
      <c r="LF1650" s="601"/>
      <c r="LG1650" s="601"/>
      <c r="LH1650" s="601"/>
      <c r="LI1650" s="601"/>
      <c r="LJ1650" s="601"/>
    </row>
    <row r="1651" spans="1:322">
      <c r="A1651" s="697"/>
      <c r="B1651" s="558"/>
      <c r="C1651" s="558"/>
      <c r="D1651" s="676" t="s">
        <v>1067</v>
      </c>
      <c r="E1651" s="524"/>
      <c r="F1651" s="676" t="s">
        <v>1080</v>
      </c>
      <c r="G1651" s="676">
        <v>2022</v>
      </c>
      <c r="H1651" s="676">
        <v>3</v>
      </c>
      <c r="I1651" s="687">
        <v>127831</v>
      </c>
      <c r="J1651" s="677">
        <v>44651</v>
      </c>
      <c r="K1651" s="676" t="s">
        <v>1551</v>
      </c>
      <c r="L1651" s="677" t="s">
        <v>1552</v>
      </c>
      <c r="M1651" s="677">
        <v>44470</v>
      </c>
      <c r="N1651" s="677">
        <v>44409</v>
      </c>
      <c r="O1651" s="677"/>
      <c r="P1651" s="677">
        <v>44629</v>
      </c>
      <c r="Q1651" s="677">
        <v>44649</v>
      </c>
      <c r="R1651" s="677">
        <v>44651</v>
      </c>
      <c r="S1651" s="676" t="s">
        <v>1106</v>
      </c>
      <c r="T1651" s="676">
        <v>72</v>
      </c>
      <c r="U1651" s="596">
        <v>49303155</v>
      </c>
      <c r="V1651" s="676" t="s">
        <v>1072</v>
      </c>
      <c r="W1651" s="678">
        <v>475</v>
      </c>
      <c r="X1651" s="551">
        <v>19691</v>
      </c>
      <c r="Y1651" s="693">
        <v>9353225</v>
      </c>
      <c r="Z1651" s="680">
        <v>0.45500000000000002</v>
      </c>
      <c r="AA1651" s="682">
        <f>Y1651*Z1651</f>
        <v>4255717.375</v>
      </c>
      <c r="AB1651" s="521"/>
      <c r="AC1651" s="683">
        <v>0</v>
      </c>
      <c r="AD1651" s="676"/>
      <c r="AE1651" s="684"/>
      <c r="AF1651" s="695">
        <f>AA1651+AD1651+AE1651</f>
        <v>4255717.375</v>
      </c>
      <c r="AG1651" s="676" t="s">
        <v>47</v>
      </c>
      <c r="AH1651" s="641">
        <v>100</v>
      </c>
      <c r="AI1651" s="676">
        <v>0</v>
      </c>
      <c r="AJ1651" s="676" t="s">
        <v>1553</v>
      </c>
      <c r="AK1651" s="676" t="s">
        <v>1306</v>
      </c>
      <c r="AL1651" s="696">
        <v>4401</v>
      </c>
      <c r="AM1651" s="676" t="s">
        <v>52</v>
      </c>
      <c r="AN1651" s="676" t="s">
        <v>1110</v>
      </c>
      <c r="AO1651" s="676"/>
      <c r="AP1651" s="676"/>
      <c r="AQ1651" s="676" t="s">
        <v>1090</v>
      </c>
      <c r="AR1651" s="676"/>
      <c r="AS1651" s="523" t="s">
        <v>1077</v>
      </c>
      <c r="AT1651" s="523" t="s">
        <v>1091</v>
      </c>
      <c r="AU1651" s="523" t="s">
        <v>1078</v>
      </c>
      <c r="AV1651" s="674"/>
      <c r="AW1651" s="673">
        <f>U1651</f>
        <v>49303155</v>
      </c>
      <c r="AX1651" s="673" cm="1">
        <f t="array" ref="AX1651">SUM(MID(0&amp;AW1651,LARGE(INDEX(ISNUMBER(--MID(AW1651,ROW($1:$8),1))*ROW($1:$8),),ROW($1:$8))+1,1)*10^ROW($1:$8)/10)</f>
        <v>49303155</v>
      </c>
      <c r="AY1651" s="673" t="str">
        <f>VLOOKUP($AX1651,'Item Master Data'!$A:$F,3,FALSE)</f>
        <v>Q.PEAK DUO XL G10 BFG</v>
      </c>
      <c r="AZ1651" s="673">
        <f>VLOOKUP($AX1651,'Item Master Data'!$A:$F,6,FALSE)</f>
        <v>475</v>
      </c>
      <c r="BA1651" s="673">
        <f>X1651/BB1651</f>
        <v>679</v>
      </c>
      <c r="BB1651" s="673">
        <f>VLOOKUP(AX1651,'Item Master Data'!$A:$G,7,FALSE)</f>
        <v>29</v>
      </c>
      <c r="BC1651" s="673"/>
      <c r="BD1651" s="673">
        <f>W1651-AZ1651</f>
        <v>0</v>
      </c>
      <c r="BE1651" s="601"/>
      <c r="BF1651" s="601"/>
      <c r="BG1651" s="601"/>
      <c r="BH1651" s="601"/>
      <c r="BI1651" s="601"/>
      <c r="BJ1651" s="601"/>
      <c r="BK1651" s="601"/>
      <c r="BL1651" s="601"/>
      <c r="BM1651" s="601"/>
      <c r="BN1651" s="601"/>
      <c r="BO1651" s="601"/>
      <c r="BP1651" s="601"/>
      <c r="BQ1651" s="601"/>
      <c r="BR1651" s="601"/>
      <c r="BS1651" s="601"/>
      <c r="BT1651" s="601"/>
      <c r="BU1651" s="601"/>
      <c r="BV1651" s="601"/>
      <c r="BW1651" s="601"/>
      <c r="BX1651" s="601"/>
      <c r="BY1651" s="601"/>
      <c r="BZ1651" s="601"/>
      <c r="CA1651" s="601"/>
      <c r="CB1651" s="601"/>
      <c r="CC1651" s="601"/>
      <c r="CD1651" s="601"/>
      <c r="CE1651" s="601"/>
      <c r="CF1651" s="601"/>
      <c r="CG1651" s="601"/>
      <c r="CH1651" s="601"/>
      <c r="CI1651" s="601"/>
      <c r="CJ1651" s="601"/>
      <c r="CK1651" s="601"/>
      <c r="CL1651" s="601"/>
      <c r="CM1651" s="601"/>
      <c r="CN1651" s="601"/>
      <c r="CO1651" s="601"/>
      <c r="CP1651" s="601"/>
      <c r="CQ1651" s="601"/>
      <c r="CR1651" s="601"/>
      <c r="CS1651" s="601"/>
      <c r="CT1651" s="601"/>
      <c r="CU1651" s="601"/>
      <c r="CV1651" s="601"/>
      <c r="CW1651" s="601"/>
      <c r="CX1651" s="601"/>
      <c r="CY1651" s="601"/>
      <c r="CZ1651" s="601"/>
      <c r="DA1651" s="601"/>
      <c r="DB1651" s="601"/>
      <c r="DC1651" s="601"/>
      <c r="DD1651" s="601"/>
      <c r="DE1651" s="601"/>
      <c r="DF1651" s="601"/>
      <c r="DG1651" s="601"/>
      <c r="DH1651" s="601"/>
      <c r="DI1651" s="601"/>
      <c r="DJ1651" s="601"/>
      <c r="DK1651" s="601"/>
      <c r="DL1651" s="601"/>
      <c r="DM1651" s="601"/>
      <c r="DN1651" s="601"/>
      <c r="DO1651" s="601"/>
      <c r="DP1651" s="601"/>
      <c r="DQ1651" s="601"/>
      <c r="DR1651" s="601"/>
      <c r="DS1651" s="601"/>
      <c r="DT1651" s="601"/>
      <c r="DU1651" s="601"/>
      <c r="DV1651" s="601"/>
      <c r="DW1651" s="601"/>
      <c r="DX1651" s="601"/>
      <c r="DY1651" s="601"/>
      <c r="DZ1651" s="601"/>
      <c r="EA1651" s="601"/>
      <c r="EB1651" s="601"/>
      <c r="EC1651" s="601"/>
      <c r="ED1651" s="601"/>
      <c r="EE1651" s="601"/>
      <c r="EF1651" s="601"/>
      <c r="EG1651" s="601"/>
      <c r="EH1651" s="601"/>
      <c r="EI1651" s="601"/>
      <c r="EJ1651" s="601"/>
      <c r="EK1651" s="601"/>
      <c r="EL1651" s="601"/>
      <c r="EM1651" s="601"/>
      <c r="EN1651" s="601"/>
      <c r="EO1651" s="601"/>
      <c r="EP1651" s="601"/>
      <c r="EQ1651" s="601"/>
      <c r="ER1651" s="601"/>
      <c r="ES1651" s="601"/>
      <c r="ET1651" s="601"/>
      <c r="EU1651" s="601"/>
      <c r="EV1651" s="601"/>
      <c r="EW1651" s="601"/>
      <c r="EX1651" s="601"/>
      <c r="EY1651" s="601"/>
      <c r="EZ1651" s="601"/>
      <c r="FA1651" s="601"/>
      <c r="FB1651" s="601"/>
      <c r="FC1651" s="601"/>
      <c r="FD1651" s="601"/>
      <c r="FE1651" s="601"/>
      <c r="FF1651" s="601"/>
      <c r="FG1651" s="601"/>
      <c r="FH1651" s="601"/>
      <c r="FI1651" s="601"/>
      <c r="FJ1651" s="601"/>
      <c r="FK1651" s="601"/>
      <c r="FL1651" s="601"/>
      <c r="FM1651" s="601"/>
      <c r="FN1651" s="601"/>
      <c r="FO1651" s="601"/>
      <c r="FP1651" s="601"/>
      <c r="FQ1651" s="601"/>
      <c r="FR1651" s="601"/>
      <c r="FS1651" s="601"/>
      <c r="FT1651" s="601"/>
      <c r="FU1651" s="601"/>
      <c r="FV1651" s="601"/>
      <c r="FW1651" s="601"/>
      <c r="FX1651" s="601"/>
      <c r="FY1651" s="601"/>
      <c r="FZ1651" s="601"/>
      <c r="GA1651" s="601"/>
      <c r="GB1651" s="601"/>
      <c r="GC1651" s="601"/>
      <c r="GD1651" s="601"/>
      <c r="GE1651" s="601"/>
      <c r="GF1651" s="601"/>
      <c r="GG1651" s="601"/>
      <c r="GH1651" s="601"/>
      <c r="GI1651" s="601"/>
      <c r="GJ1651" s="601"/>
      <c r="GK1651" s="601"/>
      <c r="GL1651" s="601"/>
      <c r="GM1651" s="601"/>
      <c r="GN1651" s="601"/>
      <c r="GO1651" s="601"/>
      <c r="GP1651" s="601"/>
      <c r="GQ1651" s="601"/>
      <c r="GR1651" s="601"/>
      <c r="GS1651" s="601"/>
      <c r="GT1651" s="601"/>
      <c r="GU1651" s="601"/>
      <c r="GV1651" s="601"/>
      <c r="GW1651" s="601"/>
      <c r="GX1651" s="601"/>
      <c r="GY1651" s="601"/>
      <c r="GZ1651" s="601"/>
      <c r="HA1651" s="601"/>
      <c r="HB1651" s="601"/>
      <c r="HC1651" s="601"/>
      <c r="HD1651" s="601"/>
      <c r="HE1651" s="601"/>
      <c r="HF1651" s="601"/>
      <c r="HG1651" s="601"/>
      <c r="HH1651" s="601"/>
      <c r="HI1651" s="601"/>
      <c r="HJ1651" s="601"/>
      <c r="HK1651" s="601"/>
      <c r="HL1651" s="601"/>
      <c r="HM1651" s="601"/>
      <c r="HN1651" s="601"/>
      <c r="HO1651" s="601"/>
      <c r="HP1651" s="601"/>
      <c r="HQ1651" s="601"/>
      <c r="HR1651" s="601"/>
      <c r="HS1651" s="601"/>
      <c r="HT1651" s="601"/>
      <c r="HU1651" s="601"/>
      <c r="HV1651" s="601"/>
      <c r="HW1651" s="601"/>
      <c r="HX1651" s="601"/>
      <c r="HY1651" s="601"/>
      <c r="HZ1651" s="601"/>
      <c r="IA1651" s="601"/>
      <c r="IB1651" s="601"/>
      <c r="IC1651" s="601"/>
      <c r="ID1651" s="601"/>
      <c r="IE1651" s="601"/>
      <c r="IF1651" s="601"/>
      <c r="IG1651" s="601"/>
      <c r="IH1651" s="601"/>
      <c r="II1651" s="601"/>
      <c r="IJ1651" s="601"/>
      <c r="IK1651" s="601"/>
      <c r="IL1651" s="601"/>
      <c r="IM1651" s="601"/>
      <c r="IN1651" s="601"/>
      <c r="IO1651" s="601"/>
      <c r="IP1651" s="601"/>
      <c r="IQ1651" s="601"/>
      <c r="IR1651" s="601"/>
      <c r="IS1651" s="601"/>
      <c r="IT1651" s="601"/>
      <c r="IU1651" s="601"/>
      <c r="IV1651" s="601"/>
      <c r="IW1651" s="601"/>
      <c r="IX1651" s="601"/>
      <c r="IY1651" s="601"/>
      <c r="IZ1651" s="601"/>
      <c r="JA1651" s="601"/>
      <c r="JB1651" s="601"/>
      <c r="JC1651" s="601"/>
      <c r="JD1651" s="601"/>
      <c r="JE1651" s="601"/>
      <c r="JF1651" s="601"/>
      <c r="JG1651" s="601"/>
      <c r="JH1651" s="601"/>
      <c r="JI1651" s="601"/>
      <c r="JJ1651" s="601"/>
      <c r="JK1651" s="601"/>
      <c r="JL1651" s="601"/>
      <c r="JM1651" s="601"/>
      <c r="JN1651" s="601"/>
      <c r="JO1651" s="601"/>
      <c r="JP1651" s="601"/>
      <c r="JQ1651" s="601"/>
      <c r="JR1651" s="601"/>
      <c r="JS1651" s="601"/>
      <c r="JT1651" s="601"/>
      <c r="JU1651" s="601"/>
      <c r="JV1651" s="601"/>
      <c r="JW1651" s="601"/>
      <c r="JX1651" s="601"/>
      <c r="JY1651" s="601"/>
      <c r="JZ1651" s="601"/>
      <c r="KA1651" s="601"/>
      <c r="KB1651" s="601"/>
      <c r="KC1651" s="601"/>
      <c r="KD1651" s="601"/>
      <c r="KE1651" s="601"/>
      <c r="KF1651" s="601"/>
      <c r="KG1651" s="601"/>
      <c r="KH1651" s="601"/>
      <c r="KI1651" s="601"/>
      <c r="KJ1651" s="601"/>
      <c r="KK1651" s="601"/>
      <c r="KL1651" s="601"/>
      <c r="KM1651" s="601"/>
      <c r="KN1651" s="601"/>
      <c r="KO1651" s="601"/>
      <c r="KP1651" s="601"/>
      <c r="KQ1651" s="601"/>
      <c r="KR1651" s="601"/>
      <c r="KS1651" s="601"/>
      <c r="KT1651" s="601"/>
      <c r="KU1651" s="601"/>
      <c r="KV1651" s="601"/>
      <c r="KW1651" s="601"/>
      <c r="KX1651" s="601"/>
      <c r="KY1651" s="601"/>
      <c r="KZ1651" s="601"/>
      <c r="LA1651" s="601"/>
      <c r="LB1651" s="601"/>
      <c r="LC1651" s="601"/>
      <c r="LD1651" s="601"/>
      <c r="LE1651" s="601"/>
      <c r="LF1651" s="601"/>
      <c r="LG1651" s="601"/>
      <c r="LH1651" s="601"/>
      <c r="LI1651" s="601"/>
      <c r="LJ1651" s="601"/>
    </row>
    <row r="1652" spans="1:322">
      <c r="A1652" s="697"/>
      <c r="B1652" s="558"/>
      <c r="C1652" s="558"/>
      <c r="D1652" s="676" t="s">
        <v>1067</v>
      </c>
      <c r="E1652" s="524"/>
      <c r="F1652" s="676" t="s">
        <v>1080</v>
      </c>
      <c r="G1652" s="676">
        <v>2022</v>
      </c>
      <c r="H1652" s="596">
        <v>3</v>
      </c>
      <c r="I1652" s="687">
        <v>127831</v>
      </c>
      <c r="J1652" s="597">
        <v>44651</v>
      </c>
      <c r="K1652" s="676" t="s">
        <v>1551</v>
      </c>
      <c r="L1652" s="677" t="s">
        <v>1552</v>
      </c>
      <c r="M1652" s="677">
        <v>44470</v>
      </c>
      <c r="N1652" s="677">
        <v>44409</v>
      </c>
      <c r="O1652" s="677"/>
      <c r="P1652" s="597">
        <v>44629</v>
      </c>
      <c r="Q1652" s="597">
        <v>44649</v>
      </c>
      <c r="R1652" s="597">
        <v>44651</v>
      </c>
      <c r="S1652" s="596" t="s">
        <v>1106</v>
      </c>
      <c r="T1652" s="596">
        <v>72</v>
      </c>
      <c r="U1652" s="596">
        <v>49303555</v>
      </c>
      <c r="V1652" s="596" t="s">
        <v>1072</v>
      </c>
      <c r="W1652" s="678">
        <v>475</v>
      </c>
      <c r="X1652" s="551">
        <v>1914</v>
      </c>
      <c r="Y1652" s="693">
        <v>909150</v>
      </c>
      <c r="Z1652" s="598">
        <v>0.45500000000000002</v>
      </c>
      <c r="AA1652" s="682">
        <f>Y1652*Z1652</f>
        <v>413663.25</v>
      </c>
      <c r="AB1652" s="521"/>
      <c r="AC1652" s="683">
        <v>0</v>
      </c>
      <c r="AD1652" s="676"/>
      <c r="AE1652" s="684"/>
      <c r="AF1652" s="695">
        <f>AA1652+AD1652+AE1652</f>
        <v>413663.25</v>
      </c>
      <c r="AG1652" s="676" t="s">
        <v>47</v>
      </c>
      <c r="AH1652" s="641">
        <v>100</v>
      </c>
      <c r="AI1652" s="676">
        <v>0</v>
      </c>
      <c r="AJ1652" s="676" t="s">
        <v>1553</v>
      </c>
      <c r="AK1652" s="676" t="s">
        <v>1306</v>
      </c>
      <c r="AL1652" s="696">
        <v>4401</v>
      </c>
      <c r="AM1652" s="676" t="s">
        <v>52</v>
      </c>
      <c r="AN1652" s="676" t="s">
        <v>1110</v>
      </c>
      <c r="AO1652" s="596"/>
      <c r="AP1652" s="676"/>
      <c r="AQ1652" s="676" t="s">
        <v>1090</v>
      </c>
      <c r="AR1652" s="676"/>
      <c r="AS1652" s="523" t="s">
        <v>1077</v>
      </c>
      <c r="AT1652" s="523" t="s">
        <v>1091</v>
      </c>
      <c r="AU1652" s="523" t="s">
        <v>1078</v>
      </c>
      <c r="AV1652" s="674"/>
      <c r="AW1652" s="673">
        <f>U1652</f>
        <v>49303555</v>
      </c>
      <c r="AX1652" s="673" cm="1">
        <f t="array" ref="AX1652">SUM(MID(0&amp;AW1652,LARGE(INDEX(ISNUMBER(--MID(AW1652,ROW($1:$8),1))*ROW($1:$8),),ROW($1:$8))+1,1)*10^ROW($1:$8)/10)</f>
        <v>49303555</v>
      </c>
      <c r="AY1652" s="673" t="str">
        <f>VLOOKUP($AX1652,'Item Master Data'!$A:$F,3,FALSE)</f>
        <v>Q.PEAK DUO XL G10 BFG</v>
      </c>
      <c r="AZ1652" s="673">
        <f>VLOOKUP($AX1652,'Item Master Data'!$A:$F,6,FALSE)</f>
        <v>475</v>
      </c>
      <c r="BA1652" s="673">
        <f>X1652/BB1652</f>
        <v>66</v>
      </c>
      <c r="BB1652" s="673">
        <f>VLOOKUP(AX1652,'Item Master Data'!$A:$G,7,FALSE)</f>
        <v>29</v>
      </c>
      <c r="BC1652" s="673"/>
      <c r="BD1652" s="673">
        <f>W1652-AZ1652</f>
        <v>0</v>
      </c>
      <c r="BE1652" s="595"/>
      <c r="BF1652" s="595"/>
      <c r="BG1652" s="595"/>
      <c r="BH1652" s="595"/>
      <c r="BI1652" s="595"/>
      <c r="BJ1652" s="595"/>
      <c r="BK1652" s="595"/>
      <c r="BL1652" s="595"/>
      <c r="BM1652" s="595"/>
      <c r="BN1652" s="595"/>
      <c r="BO1652" s="595"/>
      <c r="BP1652" s="595"/>
      <c r="BQ1652" s="595"/>
      <c r="BR1652" s="595"/>
      <c r="BS1652" s="595"/>
      <c r="BT1652" s="595"/>
      <c r="BU1652" s="595"/>
      <c r="BV1652" s="595"/>
      <c r="BW1652" s="595"/>
      <c r="BX1652" s="595"/>
      <c r="BY1652" s="595"/>
      <c r="BZ1652" s="595"/>
      <c r="CA1652" s="595"/>
      <c r="CB1652" s="595"/>
      <c r="CC1652" s="595"/>
      <c r="CD1652" s="595"/>
      <c r="CE1652" s="595"/>
      <c r="CF1652" s="595"/>
      <c r="CG1652" s="595"/>
      <c r="CH1652" s="595"/>
      <c r="CI1652" s="595"/>
      <c r="CJ1652" s="595"/>
      <c r="CK1652" s="595"/>
      <c r="CL1652" s="595"/>
      <c r="CM1652" s="595"/>
      <c r="CN1652" s="595"/>
      <c r="CO1652" s="595"/>
      <c r="CP1652" s="595"/>
      <c r="CQ1652" s="595"/>
      <c r="CR1652" s="595"/>
      <c r="CS1652" s="595"/>
      <c r="CT1652" s="595"/>
      <c r="CU1652" s="595"/>
      <c r="CV1652" s="595"/>
      <c r="CW1652" s="595"/>
      <c r="CX1652" s="595"/>
      <c r="CY1652" s="595"/>
      <c r="CZ1652" s="595"/>
      <c r="DA1652" s="595"/>
      <c r="DB1652" s="595"/>
      <c r="DC1652" s="595"/>
      <c r="DD1652" s="595"/>
      <c r="DE1652" s="595"/>
      <c r="DF1652" s="595"/>
      <c r="DG1652" s="595"/>
      <c r="DH1652" s="595"/>
      <c r="DI1652" s="595"/>
      <c r="DJ1652" s="595"/>
      <c r="DK1652" s="595"/>
      <c r="DL1652" s="595"/>
      <c r="DM1652" s="595"/>
      <c r="DN1652" s="595"/>
      <c r="DO1652" s="595"/>
      <c r="DP1652" s="595"/>
      <c r="DQ1652" s="595"/>
      <c r="DR1652" s="595"/>
      <c r="DS1652" s="595"/>
      <c r="DT1652" s="595"/>
      <c r="DU1652" s="595"/>
      <c r="DV1652" s="595"/>
      <c r="DW1652" s="595"/>
      <c r="DX1652" s="595"/>
      <c r="DY1652" s="595"/>
      <c r="DZ1652" s="595"/>
      <c r="EA1652" s="595"/>
      <c r="EB1652" s="595"/>
      <c r="EC1652" s="595"/>
      <c r="ED1652" s="595"/>
      <c r="EE1652" s="595"/>
      <c r="EF1652" s="595"/>
      <c r="EG1652" s="595"/>
      <c r="EH1652" s="595"/>
      <c r="EI1652" s="595"/>
      <c r="EJ1652" s="595"/>
      <c r="EK1652" s="595"/>
      <c r="EL1652" s="595"/>
      <c r="EM1652" s="595"/>
      <c r="EN1652" s="595"/>
      <c r="EO1652" s="595"/>
      <c r="EP1652" s="595"/>
      <c r="EQ1652" s="595"/>
      <c r="ER1652" s="595"/>
      <c r="ES1652" s="595"/>
      <c r="ET1652" s="595"/>
      <c r="EU1652" s="595"/>
      <c r="EV1652" s="595"/>
      <c r="EW1652" s="595"/>
      <c r="EX1652" s="595"/>
      <c r="EY1652" s="595"/>
      <c r="EZ1652" s="595"/>
      <c r="FA1652" s="595"/>
      <c r="FB1652" s="595"/>
      <c r="FC1652" s="595"/>
      <c r="FD1652" s="595"/>
      <c r="FE1652" s="595"/>
      <c r="FF1652" s="595"/>
      <c r="FG1652" s="595"/>
      <c r="FH1652" s="595"/>
      <c r="FI1652" s="595"/>
      <c r="FJ1652" s="595"/>
      <c r="FK1652" s="595"/>
      <c r="FL1652" s="595"/>
      <c r="FM1652" s="595"/>
      <c r="FN1652" s="595"/>
      <c r="FO1652" s="595"/>
      <c r="FP1652" s="595"/>
      <c r="FQ1652" s="595"/>
      <c r="FR1652" s="595"/>
      <c r="FS1652" s="595"/>
      <c r="FT1652" s="595"/>
      <c r="FU1652" s="595"/>
      <c r="FV1652" s="595"/>
      <c r="FW1652" s="595"/>
      <c r="FX1652" s="595"/>
      <c r="FY1652" s="595"/>
      <c r="FZ1652" s="595"/>
      <c r="GA1652" s="595"/>
      <c r="GB1652" s="595"/>
      <c r="GC1652" s="595"/>
      <c r="GD1652" s="595"/>
      <c r="GE1652" s="595"/>
      <c r="GF1652" s="595"/>
      <c r="GG1652" s="595"/>
      <c r="GH1652" s="595"/>
      <c r="GI1652" s="595"/>
      <c r="GJ1652" s="595"/>
      <c r="GK1652" s="595"/>
      <c r="GL1652" s="595"/>
      <c r="GM1652" s="595"/>
      <c r="GN1652" s="595"/>
      <c r="GO1652" s="595"/>
      <c r="GP1652" s="595"/>
      <c r="GQ1652" s="595"/>
      <c r="GR1652" s="595"/>
      <c r="GS1652" s="595"/>
      <c r="GT1652" s="595"/>
      <c r="GU1652" s="595"/>
      <c r="GV1652" s="595"/>
      <c r="GW1652" s="595"/>
      <c r="GX1652" s="595"/>
      <c r="GY1652" s="595"/>
      <c r="GZ1652" s="595"/>
      <c r="HA1652" s="595"/>
      <c r="HB1652" s="595"/>
      <c r="HC1652" s="595"/>
      <c r="HD1652" s="595"/>
      <c r="HE1652" s="595"/>
      <c r="HF1652" s="595"/>
      <c r="HG1652" s="595"/>
      <c r="HH1652" s="595"/>
      <c r="HI1652" s="595"/>
      <c r="HJ1652" s="595"/>
      <c r="HK1652" s="595"/>
      <c r="HL1652" s="595"/>
      <c r="HM1652" s="595"/>
      <c r="HN1652" s="595"/>
      <c r="HO1652" s="595"/>
      <c r="HP1652" s="595"/>
      <c r="HQ1652" s="595"/>
      <c r="HR1652" s="595"/>
      <c r="HS1652" s="595"/>
      <c r="HT1652" s="595"/>
      <c r="HU1652" s="595"/>
      <c r="HV1652" s="595"/>
      <c r="HW1652" s="595"/>
      <c r="HX1652" s="595"/>
      <c r="HY1652" s="595"/>
      <c r="HZ1652" s="595"/>
      <c r="IA1652" s="595"/>
      <c r="IB1652" s="595"/>
      <c r="IC1652" s="595"/>
      <c r="ID1652" s="595"/>
      <c r="IE1652" s="595"/>
      <c r="IF1652" s="595"/>
      <c r="IG1652" s="595"/>
      <c r="IH1652" s="595"/>
      <c r="II1652" s="595"/>
      <c r="IJ1652" s="595"/>
      <c r="IK1652" s="595"/>
      <c r="IL1652" s="595"/>
      <c r="IM1652" s="595"/>
      <c r="IN1652" s="595"/>
      <c r="IO1652" s="595"/>
      <c r="IP1652" s="595"/>
      <c r="IQ1652" s="595"/>
      <c r="IR1652" s="595"/>
      <c r="IS1652" s="595"/>
      <c r="IT1652" s="595"/>
      <c r="IU1652" s="595"/>
      <c r="IV1652" s="595"/>
      <c r="IW1652" s="595"/>
      <c r="IX1652" s="595"/>
      <c r="IY1652" s="595"/>
      <c r="IZ1652" s="595"/>
      <c r="JA1652" s="595"/>
      <c r="JB1652" s="595"/>
      <c r="JC1652" s="595"/>
      <c r="JD1652" s="595"/>
      <c r="JE1652" s="595"/>
      <c r="JF1652" s="595"/>
      <c r="JG1652" s="595"/>
      <c r="JH1652" s="595"/>
      <c r="JI1652" s="595"/>
      <c r="JJ1652" s="595"/>
      <c r="JK1652" s="595"/>
      <c r="JL1652" s="595"/>
      <c r="JM1652" s="595"/>
      <c r="JN1652" s="595"/>
      <c r="JO1652" s="595"/>
      <c r="JP1652" s="595"/>
      <c r="JQ1652" s="595"/>
      <c r="JR1652" s="595"/>
      <c r="JS1652" s="595"/>
      <c r="JT1652" s="595"/>
      <c r="JU1652" s="595"/>
      <c r="JV1652" s="595"/>
      <c r="JW1652" s="595"/>
      <c r="JX1652" s="595"/>
      <c r="JY1652" s="595"/>
      <c r="JZ1652" s="595"/>
      <c r="KA1652" s="595"/>
      <c r="KB1652" s="595"/>
      <c r="KC1652" s="595"/>
      <c r="KD1652" s="595"/>
      <c r="KE1652" s="595"/>
      <c r="KF1652" s="595"/>
      <c r="KG1652" s="595"/>
      <c r="KH1652" s="595"/>
      <c r="KI1652" s="595"/>
      <c r="KJ1652" s="595"/>
      <c r="KK1652" s="595"/>
      <c r="KL1652" s="595"/>
      <c r="KM1652" s="595"/>
      <c r="KN1652" s="595"/>
      <c r="KO1652" s="595"/>
      <c r="KP1652" s="595"/>
      <c r="KQ1652" s="595"/>
      <c r="KR1652" s="595"/>
      <c r="KS1652" s="595"/>
      <c r="KT1652" s="595"/>
      <c r="KU1652" s="595"/>
      <c r="KV1652" s="595"/>
      <c r="KW1652" s="595"/>
      <c r="KX1652" s="595"/>
      <c r="KY1652" s="595"/>
      <c r="KZ1652" s="595"/>
      <c r="LA1652" s="595"/>
      <c r="LB1652" s="595"/>
      <c r="LC1652" s="595"/>
      <c r="LD1652" s="595"/>
      <c r="LE1652" s="595"/>
      <c r="LF1652" s="595"/>
      <c r="LG1652" s="595"/>
      <c r="LH1652" s="595"/>
      <c r="LI1652" s="595"/>
      <c r="LJ1652" s="595"/>
    </row>
    <row r="1653" spans="1:322">
      <c r="A1653" s="697"/>
      <c r="B1653" s="558"/>
      <c r="C1653" s="558"/>
      <c r="D1653" s="676" t="s">
        <v>1067</v>
      </c>
      <c r="E1653" s="524" t="s">
        <v>1174</v>
      </c>
      <c r="F1653" s="676" t="s">
        <v>1080</v>
      </c>
      <c r="G1653" s="676">
        <v>2022</v>
      </c>
      <c r="H1653" s="734">
        <v>3</v>
      </c>
      <c r="I1653" s="570">
        <v>127882</v>
      </c>
      <c r="J1653" s="750">
        <v>44651</v>
      </c>
      <c r="K1653" s="734" t="s">
        <v>1551</v>
      </c>
      <c r="L1653" s="750" t="s">
        <v>1552</v>
      </c>
      <c r="M1653" s="677">
        <v>44470</v>
      </c>
      <c r="N1653" s="677">
        <v>44409</v>
      </c>
      <c r="O1653" s="677"/>
      <c r="P1653" s="597">
        <v>44629</v>
      </c>
      <c r="Q1653" s="597">
        <v>44649</v>
      </c>
      <c r="R1653" s="597">
        <v>44651</v>
      </c>
      <c r="S1653" s="596" t="s">
        <v>1106</v>
      </c>
      <c r="T1653" s="596">
        <v>72</v>
      </c>
      <c r="U1653" s="596">
        <v>49303155</v>
      </c>
      <c r="V1653" s="596" t="s">
        <v>1072</v>
      </c>
      <c r="W1653" s="678">
        <v>475</v>
      </c>
      <c r="X1653" s="551">
        <v>29</v>
      </c>
      <c r="Y1653" s="693">
        <v>13775</v>
      </c>
      <c r="Z1653" s="598">
        <v>0.45500000000000002</v>
      </c>
      <c r="AA1653" s="682">
        <f>Y1653*Z1653</f>
        <v>6267.625</v>
      </c>
      <c r="AB1653" s="521"/>
      <c r="AC1653" s="683">
        <v>0</v>
      </c>
      <c r="AD1653" s="676"/>
      <c r="AE1653" s="684"/>
      <c r="AF1653" s="695">
        <f>AA1653+AD1653+AE1653</f>
        <v>6267.625</v>
      </c>
      <c r="AG1653" s="676" t="s">
        <v>47</v>
      </c>
      <c r="AH1653" s="641">
        <v>100</v>
      </c>
      <c r="AI1653" s="676">
        <v>0</v>
      </c>
      <c r="AJ1653" s="676" t="s">
        <v>1553</v>
      </c>
      <c r="AK1653" s="676" t="s">
        <v>1306</v>
      </c>
      <c r="AL1653" s="696">
        <v>4401</v>
      </c>
      <c r="AM1653" s="676" t="s">
        <v>52</v>
      </c>
      <c r="AN1653" s="676" t="s">
        <v>1110</v>
      </c>
      <c r="AO1653" s="596"/>
      <c r="AP1653" s="676"/>
      <c r="AQ1653" s="676" t="s">
        <v>1090</v>
      </c>
      <c r="AR1653" s="676"/>
      <c r="AS1653" s="523" t="s">
        <v>1077</v>
      </c>
      <c r="AT1653" s="523" t="s">
        <v>1091</v>
      </c>
      <c r="AU1653" s="523" t="s">
        <v>1078</v>
      </c>
      <c r="AV1653" s="674"/>
      <c r="AW1653" s="673">
        <f>U1653</f>
        <v>49303155</v>
      </c>
      <c r="AX1653" s="673" cm="1">
        <f t="array" ref="AX1653">SUM(MID(0&amp;AW1653,LARGE(INDEX(ISNUMBER(--MID(AW1653,ROW($1:$8),1))*ROW($1:$8),),ROW($1:$8))+1,1)*10^ROW($1:$8)/10)</f>
        <v>49303155</v>
      </c>
      <c r="AY1653" s="673" t="str">
        <f>VLOOKUP($AX1653,'Item Master Data'!$A:$F,3,FALSE)</f>
        <v>Q.PEAK DUO XL G10 BFG</v>
      </c>
      <c r="AZ1653" s="673">
        <f>VLOOKUP($AX1653,'Item Master Data'!$A:$F,6,FALSE)</f>
        <v>475</v>
      </c>
      <c r="BA1653" s="673">
        <f>X1653/BB1653</f>
        <v>1</v>
      </c>
      <c r="BB1653" s="673">
        <f>VLOOKUP(AX1653,'Item Master Data'!$A:$G,7,FALSE)</f>
        <v>29</v>
      </c>
      <c r="BC1653" s="673"/>
      <c r="BD1653" s="673">
        <f>W1653-AZ1653</f>
        <v>0</v>
      </c>
      <c r="BE1653" s="595"/>
      <c r="BF1653" s="595"/>
      <c r="BG1653" s="595"/>
      <c r="BH1653" s="595"/>
      <c r="BI1653" s="595"/>
      <c r="BJ1653" s="595"/>
      <c r="BK1653" s="595"/>
      <c r="BL1653" s="595"/>
      <c r="BM1653" s="595"/>
      <c r="BN1653" s="595"/>
      <c r="BO1653" s="595"/>
      <c r="BP1653" s="595"/>
      <c r="BQ1653" s="595"/>
      <c r="BR1653" s="595"/>
      <c r="BS1653" s="595"/>
      <c r="BT1653" s="595"/>
      <c r="BU1653" s="595"/>
      <c r="BV1653" s="595"/>
      <c r="BW1653" s="595"/>
      <c r="BX1653" s="595"/>
      <c r="BY1653" s="595"/>
      <c r="BZ1653" s="595"/>
      <c r="CA1653" s="595"/>
      <c r="CB1653" s="595"/>
      <c r="CC1653" s="595"/>
      <c r="CD1653" s="595"/>
      <c r="CE1653" s="595"/>
      <c r="CF1653" s="595"/>
      <c r="CG1653" s="595"/>
      <c r="CH1653" s="595"/>
      <c r="CI1653" s="595"/>
      <c r="CJ1653" s="595"/>
      <c r="CK1653" s="595"/>
      <c r="CL1653" s="595"/>
      <c r="CM1653" s="595"/>
      <c r="CN1653" s="595"/>
      <c r="CO1653" s="595"/>
      <c r="CP1653" s="595"/>
      <c r="CQ1653" s="595"/>
      <c r="CR1653" s="595"/>
      <c r="CS1653" s="595"/>
      <c r="CT1653" s="595"/>
      <c r="CU1653" s="595"/>
      <c r="CV1653" s="595"/>
      <c r="CW1653" s="595"/>
      <c r="CX1653" s="595"/>
      <c r="CY1653" s="595"/>
      <c r="CZ1653" s="595"/>
      <c r="DA1653" s="595"/>
      <c r="DB1653" s="595"/>
      <c r="DC1653" s="595"/>
      <c r="DD1653" s="595"/>
      <c r="DE1653" s="595"/>
      <c r="DF1653" s="595"/>
      <c r="DG1653" s="595"/>
      <c r="DH1653" s="595"/>
      <c r="DI1653" s="595"/>
      <c r="DJ1653" s="595"/>
      <c r="DK1653" s="595"/>
      <c r="DL1653" s="595"/>
      <c r="DM1653" s="595"/>
      <c r="DN1653" s="595"/>
      <c r="DO1653" s="595"/>
      <c r="DP1653" s="595"/>
      <c r="DQ1653" s="595"/>
      <c r="DR1653" s="595"/>
      <c r="DS1653" s="595"/>
      <c r="DT1653" s="595"/>
      <c r="DU1653" s="595"/>
      <c r="DV1653" s="595"/>
      <c r="DW1653" s="595"/>
      <c r="DX1653" s="595"/>
      <c r="DY1653" s="595"/>
      <c r="DZ1653" s="595"/>
      <c r="EA1653" s="595"/>
      <c r="EB1653" s="595"/>
      <c r="EC1653" s="595"/>
      <c r="ED1653" s="595"/>
      <c r="EE1653" s="595"/>
      <c r="EF1653" s="595"/>
      <c r="EG1653" s="595"/>
      <c r="EH1653" s="595"/>
      <c r="EI1653" s="595"/>
      <c r="EJ1653" s="595"/>
      <c r="EK1653" s="595"/>
      <c r="EL1653" s="595"/>
      <c r="EM1653" s="595"/>
      <c r="EN1653" s="595"/>
      <c r="EO1653" s="595"/>
      <c r="EP1653" s="595"/>
      <c r="EQ1653" s="595"/>
      <c r="ER1653" s="595"/>
      <c r="ES1653" s="595"/>
      <c r="ET1653" s="595"/>
      <c r="EU1653" s="595"/>
      <c r="EV1653" s="595"/>
      <c r="EW1653" s="595"/>
      <c r="EX1653" s="595"/>
      <c r="EY1653" s="595"/>
      <c r="EZ1653" s="595"/>
      <c r="FA1653" s="595"/>
      <c r="FB1653" s="595"/>
      <c r="FC1653" s="595"/>
      <c r="FD1653" s="595"/>
      <c r="FE1653" s="595"/>
      <c r="FF1653" s="595"/>
      <c r="FG1653" s="595"/>
      <c r="FH1653" s="595"/>
      <c r="FI1653" s="595"/>
      <c r="FJ1653" s="595"/>
      <c r="FK1653" s="595"/>
      <c r="FL1653" s="595"/>
      <c r="FM1653" s="595"/>
      <c r="FN1653" s="595"/>
      <c r="FO1653" s="595"/>
      <c r="FP1653" s="595"/>
      <c r="FQ1653" s="595"/>
      <c r="FR1653" s="595"/>
      <c r="FS1653" s="595"/>
      <c r="FT1653" s="595"/>
      <c r="FU1653" s="595"/>
      <c r="FV1653" s="595"/>
      <c r="FW1653" s="595"/>
      <c r="FX1653" s="595"/>
      <c r="FY1653" s="595"/>
      <c r="FZ1653" s="595"/>
      <c r="GA1653" s="595"/>
      <c r="GB1653" s="595"/>
      <c r="GC1653" s="595"/>
      <c r="GD1653" s="595"/>
      <c r="GE1653" s="595"/>
      <c r="GF1653" s="595"/>
      <c r="GG1653" s="595"/>
      <c r="GH1653" s="595"/>
      <c r="GI1653" s="595"/>
      <c r="GJ1653" s="595"/>
      <c r="GK1653" s="595"/>
      <c r="GL1653" s="595"/>
      <c r="GM1653" s="595"/>
      <c r="GN1653" s="595"/>
      <c r="GO1653" s="595"/>
      <c r="GP1653" s="595"/>
      <c r="GQ1653" s="595"/>
      <c r="GR1653" s="595"/>
      <c r="GS1653" s="595"/>
      <c r="GT1653" s="595"/>
      <c r="GU1653" s="595"/>
      <c r="GV1653" s="595"/>
      <c r="GW1653" s="595"/>
      <c r="GX1653" s="595"/>
      <c r="GY1653" s="595"/>
      <c r="GZ1653" s="595"/>
      <c r="HA1653" s="595"/>
      <c r="HB1653" s="595"/>
      <c r="HC1653" s="595"/>
      <c r="HD1653" s="595"/>
      <c r="HE1653" s="595"/>
      <c r="HF1653" s="595"/>
      <c r="HG1653" s="595"/>
      <c r="HH1653" s="595"/>
      <c r="HI1653" s="595"/>
      <c r="HJ1653" s="595"/>
      <c r="HK1653" s="595"/>
      <c r="HL1653" s="595"/>
      <c r="HM1653" s="595"/>
      <c r="HN1653" s="595"/>
      <c r="HO1653" s="595"/>
      <c r="HP1653" s="595"/>
      <c r="HQ1653" s="595"/>
      <c r="HR1653" s="595"/>
      <c r="HS1653" s="595"/>
      <c r="HT1653" s="595"/>
      <c r="HU1653" s="595"/>
      <c r="HV1653" s="595"/>
      <c r="HW1653" s="595"/>
      <c r="HX1653" s="595"/>
      <c r="HY1653" s="595"/>
      <c r="HZ1653" s="595"/>
      <c r="IA1653" s="595"/>
      <c r="IB1653" s="595"/>
      <c r="IC1653" s="595"/>
      <c r="ID1653" s="595"/>
      <c r="IE1653" s="595"/>
      <c r="IF1653" s="595"/>
      <c r="IG1653" s="595"/>
      <c r="IH1653" s="595"/>
      <c r="II1653" s="595"/>
      <c r="IJ1653" s="595"/>
      <c r="IK1653" s="595"/>
      <c r="IL1653" s="595"/>
      <c r="IM1653" s="595"/>
      <c r="IN1653" s="595"/>
      <c r="IO1653" s="595"/>
      <c r="IP1653" s="595"/>
      <c r="IQ1653" s="595"/>
      <c r="IR1653" s="595"/>
      <c r="IS1653" s="595"/>
      <c r="IT1653" s="595"/>
      <c r="IU1653" s="595"/>
      <c r="IV1653" s="595"/>
      <c r="IW1653" s="595"/>
      <c r="IX1653" s="595"/>
      <c r="IY1653" s="595"/>
      <c r="IZ1653" s="595"/>
      <c r="JA1653" s="595"/>
      <c r="JB1653" s="595"/>
      <c r="JC1653" s="595"/>
      <c r="JD1653" s="595"/>
      <c r="JE1653" s="595"/>
      <c r="JF1653" s="595"/>
      <c r="JG1653" s="595"/>
      <c r="JH1653" s="595"/>
      <c r="JI1653" s="595"/>
      <c r="JJ1653" s="595"/>
      <c r="JK1653" s="595"/>
      <c r="JL1653" s="595"/>
      <c r="JM1653" s="595"/>
      <c r="JN1653" s="595"/>
      <c r="JO1653" s="595"/>
      <c r="JP1653" s="595"/>
      <c r="JQ1653" s="595"/>
      <c r="JR1653" s="595"/>
      <c r="JS1653" s="595"/>
      <c r="JT1653" s="595"/>
      <c r="JU1653" s="595"/>
      <c r="JV1653" s="595"/>
      <c r="JW1653" s="595"/>
      <c r="JX1653" s="595"/>
      <c r="JY1653" s="595"/>
      <c r="JZ1653" s="595"/>
      <c r="KA1653" s="595"/>
      <c r="KB1653" s="595"/>
      <c r="KC1653" s="595"/>
      <c r="KD1653" s="595"/>
      <c r="KE1653" s="595"/>
      <c r="KF1653" s="595"/>
      <c r="KG1653" s="595"/>
      <c r="KH1653" s="595"/>
      <c r="KI1653" s="595"/>
      <c r="KJ1653" s="595"/>
      <c r="KK1653" s="595"/>
      <c r="KL1653" s="595"/>
      <c r="KM1653" s="595"/>
      <c r="KN1653" s="595"/>
      <c r="KO1653" s="595"/>
      <c r="KP1653" s="595"/>
      <c r="KQ1653" s="595"/>
      <c r="KR1653" s="595"/>
      <c r="KS1653" s="595"/>
      <c r="KT1653" s="595"/>
      <c r="KU1653" s="595"/>
      <c r="KV1653" s="595"/>
      <c r="KW1653" s="595"/>
      <c r="KX1653" s="595"/>
      <c r="KY1653" s="595"/>
      <c r="KZ1653" s="595"/>
      <c r="LA1653" s="595"/>
      <c r="LB1653" s="595"/>
      <c r="LC1653" s="595"/>
      <c r="LD1653" s="595"/>
      <c r="LE1653" s="595"/>
      <c r="LF1653" s="595"/>
      <c r="LG1653" s="595"/>
      <c r="LH1653" s="595"/>
      <c r="LI1653" s="595"/>
      <c r="LJ1653" s="595"/>
    </row>
    <row r="1654" spans="1:322">
      <c r="A1654" s="697"/>
      <c r="B1654" s="558"/>
      <c r="C1654" s="558"/>
      <c r="D1654" s="676" t="s">
        <v>1067</v>
      </c>
      <c r="E1654" s="524"/>
      <c r="F1654" s="676" t="s">
        <v>1080</v>
      </c>
      <c r="G1654" s="676">
        <v>2022</v>
      </c>
      <c r="H1654" s="596">
        <v>3</v>
      </c>
      <c r="I1654" s="687">
        <v>127549</v>
      </c>
      <c r="J1654" s="597">
        <v>44642</v>
      </c>
      <c r="K1654" s="676" t="s">
        <v>1555</v>
      </c>
      <c r="L1654" s="677" t="s">
        <v>1552</v>
      </c>
      <c r="M1654" s="677">
        <v>44470</v>
      </c>
      <c r="N1654" s="677">
        <v>44409</v>
      </c>
      <c r="O1654" s="677"/>
      <c r="P1654" s="597">
        <v>44609</v>
      </c>
      <c r="Q1654" s="597">
        <v>44617</v>
      </c>
      <c r="R1654" s="597">
        <v>44620</v>
      </c>
      <c r="S1654" s="596" t="s">
        <v>1106</v>
      </c>
      <c r="T1654" s="596">
        <v>72</v>
      </c>
      <c r="U1654" s="596" t="s">
        <v>1556</v>
      </c>
      <c r="V1654" s="596" t="s">
        <v>1072</v>
      </c>
      <c r="W1654" s="678">
        <v>475</v>
      </c>
      <c r="X1654" s="551">
        <v>2436</v>
      </c>
      <c r="Y1654" s="693">
        <v>1157100</v>
      </c>
      <c r="Z1654" s="598">
        <v>0.45500000000000002</v>
      </c>
      <c r="AA1654" s="682">
        <f>Y1654*Z1654</f>
        <v>526480.5</v>
      </c>
      <c r="AB1654" s="521"/>
      <c r="AC1654" s="683">
        <v>0</v>
      </c>
      <c r="AD1654" s="676"/>
      <c r="AE1654" s="684"/>
      <c r="AF1654" s="695">
        <f>AA1654+AD1654+AE1654</f>
        <v>526480.5</v>
      </c>
      <c r="AG1654" s="703" t="s">
        <v>47</v>
      </c>
      <c r="AH1654" s="561">
        <v>100</v>
      </c>
      <c r="AI1654" s="703">
        <v>0</v>
      </c>
      <c r="AJ1654" s="703" t="s">
        <v>1557</v>
      </c>
      <c r="AK1654" s="703" t="s">
        <v>1075</v>
      </c>
      <c r="AL1654" s="711">
        <v>21219</v>
      </c>
      <c r="AM1654" s="703" t="s">
        <v>52</v>
      </c>
      <c r="AN1654" s="703" t="s">
        <v>1156</v>
      </c>
      <c r="AO1654" s="596"/>
      <c r="AP1654" s="676" t="s">
        <v>92</v>
      </c>
      <c r="AQ1654" s="676" t="s">
        <v>1090</v>
      </c>
      <c r="AR1654" s="676"/>
      <c r="AS1654" s="523" t="s">
        <v>1077</v>
      </c>
      <c r="AT1654" s="523" t="s">
        <v>1091</v>
      </c>
      <c r="AU1654" s="523" t="s">
        <v>1078</v>
      </c>
      <c r="AV1654" s="674"/>
      <c r="AW1654" s="673" t="str">
        <f>U1654</f>
        <v>30390371C</v>
      </c>
      <c r="AX1654" s="673" cm="1">
        <f t="array" ref="AX1654">SUM(MID(0&amp;AW1654,LARGE(INDEX(ISNUMBER(--MID(AW1654,ROW($1:$8),1))*ROW($1:$8),),ROW($1:$8))+1,1)*10^ROW($1:$8)/10)</f>
        <v>30390371</v>
      </c>
      <c r="AY1654" s="673" t="str">
        <f>VLOOKUP($AX1654,'Item Master Data'!$A:$F,3,FALSE)</f>
        <v>Q.PEAK DUO XL G10 BFG</v>
      </c>
      <c r="AZ1654" s="673">
        <f>VLOOKUP($AX1654,'Item Master Data'!$A:$F,6,FALSE)</f>
        <v>475</v>
      </c>
      <c r="BA1654" s="673">
        <f>X1654/BB1654</f>
        <v>84</v>
      </c>
      <c r="BB1654" s="673">
        <f>VLOOKUP(AX1654,'Item Master Data'!$A:$G,7,FALSE)</f>
        <v>29</v>
      </c>
      <c r="BC1654" s="673"/>
      <c r="BD1654" s="673">
        <f>W1654-AZ1654</f>
        <v>0</v>
      </c>
      <c r="BE1654" s="595"/>
      <c r="BF1654" s="595"/>
      <c r="BG1654" s="595"/>
      <c r="BH1654" s="595"/>
      <c r="BI1654" s="595"/>
      <c r="BJ1654" s="595"/>
      <c r="BK1654" s="595"/>
      <c r="BL1654" s="595"/>
      <c r="BM1654" s="595"/>
      <c r="BN1654" s="595"/>
      <c r="BO1654" s="595"/>
      <c r="BP1654" s="595"/>
      <c r="BQ1654" s="595"/>
      <c r="BR1654" s="595"/>
      <c r="BS1654" s="595"/>
      <c r="BT1654" s="595"/>
      <c r="BU1654" s="595"/>
      <c r="BV1654" s="595"/>
      <c r="BW1654" s="595"/>
      <c r="BX1654" s="595"/>
      <c r="BY1654" s="595"/>
      <c r="BZ1654" s="595"/>
      <c r="CA1654" s="595"/>
      <c r="CB1654" s="595"/>
      <c r="CC1654" s="595"/>
      <c r="CD1654" s="595"/>
      <c r="CE1654" s="595"/>
      <c r="CF1654" s="595"/>
      <c r="CG1654" s="595"/>
      <c r="CH1654" s="595"/>
      <c r="CI1654" s="595"/>
      <c r="CJ1654" s="595"/>
      <c r="CK1654" s="595"/>
      <c r="CL1654" s="595"/>
      <c r="CM1654" s="595"/>
      <c r="CN1654" s="595"/>
      <c r="CO1654" s="595"/>
      <c r="CP1654" s="595"/>
      <c r="CQ1654" s="595"/>
      <c r="CR1654" s="595"/>
      <c r="CS1654" s="595"/>
      <c r="CT1654" s="595"/>
      <c r="CU1654" s="595"/>
      <c r="CV1654" s="595"/>
      <c r="CW1654" s="595"/>
      <c r="CX1654" s="595"/>
      <c r="CY1654" s="595"/>
      <c r="CZ1654" s="595"/>
      <c r="DA1654" s="595"/>
      <c r="DB1654" s="595"/>
      <c r="DC1654" s="595"/>
      <c r="DD1654" s="595"/>
      <c r="DE1654" s="595"/>
      <c r="DF1654" s="595"/>
      <c r="DG1654" s="595"/>
      <c r="DH1654" s="595"/>
      <c r="DI1654" s="595"/>
      <c r="DJ1654" s="595"/>
      <c r="DK1654" s="595"/>
      <c r="DL1654" s="595"/>
      <c r="DM1654" s="595"/>
      <c r="DN1654" s="595"/>
      <c r="DO1654" s="595"/>
      <c r="DP1654" s="595"/>
      <c r="DQ1654" s="595"/>
      <c r="DR1654" s="595"/>
      <c r="DS1654" s="595"/>
      <c r="DT1654" s="595"/>
      <c r="DU1654" s="595"/>
      <c r="DV1654" s="595"/>
      <c r="DW1654" s="595"/>
      <c r="DX1654" s="595"/>
      <c r="DY1654" s="595"/>
      <c r="DZ1654" s="595"/>
      <c r="EA1654" s="595"/>
      <c r="EB1654" s="595"/>
      <c r="EC1654" s="595"/>
      <c r="ED1654" s="595"/>
      <c r="EE1654" s="595"/>
      <c r="EF1654" s="595"/>
      <c r="EG1654" s="595"/>
      <c r="EH1654" s="595"/>
      <c r="EI1654" s="595"/>
      <c r="EJ1654" s="595"/>
      <c r="EK1654" s="595"/>
      <c r="EL1654" s="595"/>
      <c r="EM1654" s="595"/>
      <c r="EN1654" s="595"/>
      <c r="EO1654" s="595"/>
      <c r="EP1654" s="595"/>
      <c r="EQ1654" s="595"/>
      <c r="ER1654" s="595"/>
      <c r="ES1654" s="595"/>
      <c r="ET1654" s="595"/>
      <c r="EU1654" s="595"/>
      <c r="EV1654" s="595"/>
      <c r="EW1654" s="595"/>
      <c r="EX1654" s="595"/>
      <c r="EY1654" s="595"/>
      <c r="EZ1654" s="595"/>
      <c r="FA1654" s="595"/>
      <c r="FB1654" s="595"/>
      <c r="FC1654" s="595"/>
      <c r="FD1654" s="595"/>
      <c r="FE1654" s="595"/>
      <c r="FF1654" s="595"/>
      <c r="FG1654" s="595"/>
      <c r="FH1654" s="595"/>
      <c r="FI1654" s="595"/>
      <c r="FJ1654" s="595"/>
      <c r="FK1654" s="595"/>
      <c r="FL1654" s="595"/>
      <c r="FM1654" s="595"/>
      <c r="FN1654" s="595"/>
      <c r="FO1654" s="595"/>
      <c r="FP1654" s="595"/>
      <c r="FQ1654" s="595"/>
      <c r="FR1654" s="595"/>
      <c r="FS1654" s="595"/>
      <c r="FT1654" s="595"/>
      <c r="FU1654" s="595"/>
      <c r="FV1654" s="595"/>
      <c r="FW1654" s="595"/>
      <c r="FX1654" s="595"/>
      <c r="FY1654" s="595"/>
      <c r="FZ1654" s="595"/>
      <c r="GA1654" s="595"/>
      <c r="GB1654" s="595"/>
      <c r="GC1654" s="595"/>
      <c r="GD1654" s="595"/>
      <c r="GE1654" s="595"/>
      <c r="GF1654" s="595"/>
      <c r="GG1654" s="595"/>
      <c r="GH1654" s="595"/>
      <c r="GI1654" s="595"/>
      <c r="GJ1654" s="595"/>
      <c r="GK1654" s="595"/>
      <c r="GL1654" s="595"/>
      <c r="GM1654" s="595"/>
      <c r="GN1654" s="595"/>
      <c r="GO1654" s="595"/>
      <c r="GP1654" s="595"/>
      <c r="GQ1654" s="595"/>
      <c r="GR1654" s="595"/>
      <c r="GS1654" s="595"/>
      <c r="GT1654" s="595"/>
      <c r="GU1654" s="595"/>
      <c r="GV1654" s="595"/>
      <c r="GW1654" s="595"/>
      <c r="GX1654" s="595"/>
      <c r="GY1654" s="595"/>
      <c r="GZ1654" s="595"/>
      <c r="HA1654" s="595"/>
      <c r="HB1654" s="595"/>
      <c r="HC1654" s="595"/>
      <c r="HD1654" s="595"/>
      <c r="HE1654" s="595"/>
      <c r="HF1654" s="595"/>
      <c r="HG1654" s="595"/>
      <c r="HH1654" s="595"/>
      <c r="HI1654" s="595"/>
      <c r="HJ1654" s="595"/>
      <c r="HK1654" s="595"/>
      <c r="HL1654" s="595"/>
      <c r="HM1654" s="595"/>
      <c r="HN1654" s="595"/>
      <c r="HO1654" s="595"/>
      <c r="HP1654" s="595"/>
      <c r="HQ1654" s="595"/>
      <c r="HR1654" s="595"/>
      <c r="HS1654" s="595"/>
      <c r="HT1654" s="595"/>
      <c r="HU1654" s="595"/>
      <c r="HV1654" s="595"/>
      <c r="HW1654" s="595"/>
      <c r="HX1654" s="595"/>
      <c r="HY1654" s="595"/>
      <c r="HZ1654" s="595"/>
      <c r="IA1654" s="595"/>
      <c r="IB1654" s="595"/>
      <c r="IC1654" s="595"/>
      <c r="ID1654" s="595"/>
      <c r="IE1654" s="595"/>
      <c r="IF1654" s="595"/>
      <c r="IG1654" s="595"/>
      <c r="IH1654" s="595"/>
      <c r="II1654" s="595"/>
      <c r="IJ1654" s="595"/>
      <c r="IK1654" s="595"/>
      <c r="IL1654" s="595"/>
      <c r="IM1654" s="595"/>
      <c r="IN1654" s="595"/>
      <c r="IO1654" s="595"/>
      <c r="IP1654" s="595"/>
      <c r="IQ1654" s="595"/>
      <c r="IR1654" s="595"/>
      <c r="IS1654" s="595"/>
      <c r="IT1654" s="595"/>
      <c r="IU1654" s="595"/>
      <c r="IV1654" s="595"/>
      <c r="IW1654" s="595"/>
      <c r="IX1654" s="595"/>
      <c r="IY1654" s="595"/>
      <c r="IZ1654" s="595"/>
      <c r="JA1654" s="595"/>
      <c r="JB1654" s="595"/>
      <c r="JC1654" s="595"/>
      <c r="JD1654" s="595"/>
      <c r="JE1654" s="595"/>
      <c r="JF1654" s="595"/>
      <c r="JG1654" s="595"/>
      <c r="JH1654" s="595"/>
      <c r="JI1654" s="595"/>
      <c r="JJ1654" s="595"/>
      <c r="JK1654" s="595"/>
      <c r="JL1654" s="595"/>
      <c r="JM1654" s="595"/>
      <c r="JN1654" s="595"/>
      <c r="JO1654" s="595"/>
      <c r="JP1654" s="595"/>
      <c r="JQ1654" s="595"/>
      <c r="JR1654" s="595"/>
      <c r="JS1654" s="595"/>
      <c r="JT1654" s="595"/>
      <c r="JU1654" s="595"/>
      <c r="JV1654" s="595"/>
      <c r="JW1654" s="595"/>
      <c r="JX1654" s="595"/>
      <c r="JY1654" s="595"/>
      <c r="JZ1654" s="595"/>
      <c r="KA1654" s="595"/>
      <c r="KB1654" s="595"/>
      <c r="KC1654" s="595"/>
      <c r="KD1654" s="595"/>
      <c r="KE1654" s="595"/>
      <c r="KF1654" s="595"/>
      <c r="KG1654" s="595"/>
      <c r="KH1654" s="595"/>
      <c r="KI1654" s="595"/>
      <c r="KJ1654" s="595"/>
      <c r="KK1654" s="595"/>
      <c r="KL1654" s="595"/>
      <c r="KM1654" s="595"/>
      <c r="KN1654" s="595"/>
      <c r="KO1654" s="595"/>
      <c r="KP1654" s="595"/>
      <c r="KQ1654" s="595"/>
      <c r="KR1654" s="595"/>
      <c r="KS1654" s="595"/>
      <c r="KT1654" s="595"/>
      <c r="KU1654" s="595"/>
      <c r="KV1654" s="595"/>
      <c r="KW1654" s="595"/>
      <c r="KX1654" s="595"/>
      <c r="KY1654" s="595"/>
      <c r="KZ1654" s="595"/>
      <c r="LA1654" s="595"/>
      <c r="LB1654" s="595"/>
      <c r="LC1654" s="595"/>
      <c r="LD1654" s="595"/>
      <c r="LE1654" s="595"/>
      <c r="LF1654" s="595"/>
      <c r="LG1654" s="595"/>
      <c r="LH1654" s="595"/>
      <c r="LI1654" s="595"/>
      <c r="LJ1654" s="595"/>
    </row>
    <row r="1655" spans="1:322">
      <c r="A1655" s="697"/>
      <c r="B1655" s="558"/>
      <c r="C1655" s="558"/>
      <c r="D1655" s="676" t="s">
        <v>1067</v>
      </c>
      <c r="E1655" s="524"/>
      <c r="F1655" s="676" t="s">
        <v>1080</v>
      </c>
      <c r="G1655" s="676">
        <v>2022</v>
      </c>
      <c r="H1655" s="596">
        <v>3</v>
      </c>
      <c r="I1655" s="687">
        <v>127549</v>
      </c>
      <c r="J1655" s="597">
        <v>44642</v>
      </c>
      <c r="K1655" s="676" t="s">
        <v>1555</v>
      </c>
      <c r="L1655" s="677" t="s">
        <v>1552</v>
      </c>
      <c r="M1655" s="677">
        <v>44470</v>
      </c>
      <c r="N1655" s="677">
        <v>44409</v>
      </c>
      <c r="O1655" s="677"/>
      <c r="P1655" s="597">
        <v>44609</v>
      </c>
      <c r="Q1655" s="597">
        <v>44622</v>
      </c>
      <c r="R1655" s="597">
        <v>44622</v>
      </c>
      <c r="S1655" s="596" t="s">
        <v>1106</v>
      </c>
      <c r="T1655" s="596">
        <v>72</v>
      </c>
      <c r="U1655" s="596" t="s">
        <v>1556</v>
      </c>
      <c r="V1655" s="596" t="s">
        <v>1072</v>
      </c>
      <c r="W1655" s="678">
        <v>475</v>
      </c>
      <c r="X1655" s="551">
        <v>5220</v>
      </c>
      <c r="Y1655" s="693">
        <v>2479500</v>
      </c>
      <c r="Z1655" s="598">
        <v>0.45500000000000002</v>
      </c>
      <c r="AA1655" s="682">
        <f>Y1655*Z1655</f>
        <v>1128172.5</v>
      </c>
      <c r="AB1655" s="521"/>
      <c r="AC1655" s="683">
        <v>0</v>
      </c>
      <c r="AD1655" s="676"/>
      <c r="AE1655" s="684"/>
      <c r="AF1655" s="695">
        <f>AA1655+AD1655+AE1655</f>
        <v>1128172.5</v>
      </c>
      <c r="AG1655" s="703" t="s">
        <v>47</v>
      </c>
      <c r="AH1655" s="561">
        <v>100</v>
      </c>
      <c r="AI1655" s="703">
        <v>0</v>
      </c>
      <c r="AJ1655" s="703" t="s">
        <v>1557</v>
      </c>
      <c r="AK1655" s="703" t="s">
        <v>1075</v>
      </c>
      <c r="AL1655" s="711">
        <v>21219</v>
      </c>
      <c r="AM1655" s="703" t="s">
        <v>52</v>
      </c>
      <c r="AN1655" s="703" t="s">
        <v>1089</v>
      </c>
      <c r="AO1655" s="596"/>
      <c r="AP1655" s="676" t="s">
        <v>92</v>
      </c>
      <c r="AQ1655" s="676" t="s">
        <v>1090</v>
      </c>
      <c r="AR1655" s="676"/>
      <c r="AS1655" s="523" t="s">
        <v>1077</v>
      </c>
      <c r="AT1655" s="523" t="s">
        <v>1091</v>
      </c>
      <c r="AU1655" s="523" t="s">
        <v>1078</v>
      </c>
      <c r="AV1655" s="674"/>
      <c r="AW1655" s="673" t="str">
        <f>U1655</f>
        <v>30390371C</v>
      </c>
      <c r="AX1655" s="673" cm="1">
        <f t="array" ref="AX1655">SUM(MID(0&amp;AW1655,LARGE(INDEX(ISNUMBER(--MID(AW1655,ROW($1:$8),1))*ROW($1:$8),),ROW($1:$8))+1,1)*10^ROW($1:$8)/10)</f>
        <v>30390371</v>
      </c>
      <c r="AY1655" s="673" t="str">
        <f>VLOOKUP($AX1655,'Item Master Data'!$A:$F,3,FALSE)</f>
        <v>Q.PEAK DUO XL G10 BFG</v>
      </c>
      <c r="AZ1655" s="673">
        <f>VLOOKUP($AX1655,'Item Master Data'!$A:$F,6,FALSE)</f>
        <v>475</v>
      </c>
      <c r="BA1655" s="673">
        <f>X1655/BB1655</f>
        <v>180</v>
      </c>
      <c r="BB1655" s="673">
        <f>VLOOKUP(AX1655,'Item Master Data'!$A:$G,7,FALSE)</f>
        <v>29</v>
      </c>
      <c r="BC1655" s="673"/>
      <c r="BD1655" s="673">
        <f>W1655-AZ1655</f>
        <v>0</v>
      </c>
      <c r="BE1655" s="595"/>
      <c r="BF1655" s="595"/>
      <c r="BG1655" s="595"/>
      <c r="BH1655" s="595"/>
      <c r="BI1655" s="595"/>
      <c r="BJ1655" s="595"/>
      <c r="BK1655" s="595"/>
      <c r="BL1655" s="595"/>
      <c r="BM1655" s="595"/>
      <c r="BN1655" s="595"/>
      <c r="BO1655" s="595"/>
      <c r="BP1655" s="595"/>
      <c r="BQ1655" s="595"/>
      <c r="BR1655" s="595"/>
      <c r="BS1655" s="595"/>
      <c r="BT1655" s="595"/>
      <c r="BU1655" s="595"/>
      <c r="BV1655" s="595"/>
      <c r="BW1655" s="595"/>
      <c r="BX1655" s="595"/>
      <c r="BY1655" s="595"/>
      <c r="BZ1655" s="595"/>
      <c r="CA1655" s="595"/>
      <c r="CB1655" s="595"/>
      <c r="CC1655" s="595"/>
      <c r="CD1655" s="595"/>
      <c r="CE1655" s="595"/>
      <c r="CF1655" s="595"/>
      <c r="CG1655" s="595"/>
      <c r="CH1655" s="595"/>
      <c r="CI1655" s="595"/>
      <c r="CJ1655" s="595"/>
      <c r="CK1655" s="595"/>
      <c r="CL1655" s="595"/>
      <c r="CM1655" s="595"/>
      <c r="CN1655" s="595"/>
      <c r="CO1655" s="595"/>
      <c r="CP1655" s="595"/>
      <c r="CQ1655" s="595"/>
      <c r="CR1655" s="595"/>
      <c r="CS1655" s="595"/>
      <c r="CT1655" s="595"/>
      <c r="CU1655" s="595"/>
      <c r="CV1655" s="595"/>
      <c r="CW1655" s="595"/>
      <c r="CX1655" s="595"/>
      <c r="CY1655" s="595"/>
      <c r="CZ1655" s="595"/>
      <c r="DA1655" s="595"/>
      <c r="DB1655" s="595"/>
      <c r="DC1655" s="595"/>
      <c r="DD1655" s="595"/>
      <c r="DE1655" s="595"/>
      <c r="DF1655" s="595"/>
      <c r="DG1655" s="595"/>
      <c r="DH1655" s="595"/>
      <c r="DI1655" s="595"/>
      <c r="DJ1655" s="595"/>
      <c r="DK1655" s="595"/>
      <c r="DL1655" s="595"/>
      <c r="DM1655" s="595"/>
      <c r="DN1655" s="595"/>
      <c r="DO1655" s="595"/>
      <c r="DP1655" s="595"/>
      <c r="DQ1655" s="595"/>
      <c r="DR1655" s="595"/>
      <c r="DS1655" s="595"/>
      <c r="DT1655" s="595"/>
      <c r="DU1655" s="595"/>
      <c r="DV1655" s="595"/>
      <c r="DW1655" s="595"/>
      <c r="DX1655" s="595"/>
      <c r="DY1655" s="595"/>
      <c r="DZ1655" s="595"/>
      <c r="EA1655" s="595"/>
      <c r="EB1655" s="595"/>
      <c r="EC1655" s="595"/>
      <c r="ED1655" s="595"/>
      <c r="EE1655" s="595"/>
      <c r="EF1655" s="595"/>
      <c r="EG1655" s="595"/>
      <c r="EH1655" s="595"/>
      <c r="EI1655" s="595"/>
      <c r="EJ1655" s="595"/>
      <c r="EK1655" s="595"/>
      <c r="EL1655" s="595"/>
      <c r="EM1655" s="595"/>
      <c r="EN1655" s="595"/>
      <c r="EO1655" s="595"/>
      <c r="EP1655" s="595"/>
      <c r="EQ1655" s="595"/>
      <c r="ER1655" s="595"/>
      <c r="ES1655" s="595"/>
      <c r="ET1655" s="595"/>
      <c r="EU1655" s="595"/>
      <c r="EV1655" s="595"/>
      <c r="EW1655" s="595"/>
      <c r="EX1655" s="595"/>
      <c r="EY1655" s="595"/>
      <c r="EZ1655" s="595"/>
      <c r="FA1655" s="595"/>
      <c r="FB1655" s="595"/>
      <c r="FC1655" s="595"/>
      <c r="FD1655" s="595"/>
      <c r="FE1655" s="595"/>
      <c r="FF1655" s="595"/>
      <c r="FG1655" s="595"/>
      <c r="FH1655" s="595"/>
      <c r="FI1655" s="595"/>
      <c r="FJ1655" s="595"/>
      <c r="FK1655" s="595"/>
      <c r="FL1655" s="595"/>
      <c r="FM1655" s="595"/>
      <c r="FN1655" s="595"/>
      <c r="FO1655" s="595"/>
      <c r="FP1655" s="595"/>
      <c r="FQ1655" s="595"/>
      <c r="FR1655" s="595"/>
      <c r="FS1655" s="595"/>
      <c r="FT1655" s="595"/>
      <c r="FU1655" s="595"/>
      <c r="FV1655" s="595"/>
      <c r="FW1655" s="595"/>
      <c r="FX1655" s="595"/>
      <c r="FY1655" s="595"/>
      <c r="FZ1655" s="595"/>
      <c r="GA1655" s="595"/>
      <c r="GB1655" s="595"/>
      <c r="GC1655" s="595"/>
      <c r="GD1655" s="595"/>
      <c r="GE1655" s="595"/>
      <c r="GF1655" s="595"/>
      <c r="GG1655" s="595"/>
      <c r="GH1655" s="595"/>
      <c r="GI1655" s="595"/>
      <c r="GJ1655" s="595"/>
      <c r="GK1655" s="595"/>
      <c r="GL1655" s="595"/>
      <c r="GM1655" s="595"/>
      <c r="GN1655" s="595"/>
      <c r="GO1655" s="595"/>
      <c r="GP1655" s="595"/>
      <c r="GQ1655" s="595"/>
      <c r="GR1655" s="595"/>
      <c r="GS1655" s="595"/>
      <c r="GT1655" s="595"/>
      <c r="GU1655" s="595"/>
      <c r="GV1655" s="595"/>
      <c r="GW1655" s="595"/>
      <c r="GX1655" s="595"/>
      <c r="GY1655" s="595"/>
      <c r="GZ1655" s="595"/>
      <c r="HA1655" s="595"/>
      <c r="HB1655" s="595"/>
      <c r="HC1655" s="595"/>
      <c r="HD1655" s="595"/>
      <c r="HE1655" s="595"/>
      <c r="HF1655" s="595"/>
      <c r="HG1655" s="595"/>
      <c r="HH1655" s="595"/>
      <c r="HI1655" s="595"/>
      <c r="HJ1655" s="595"/>
      <c r="HK1655" s="595"/>
      <c r="HL1655" s="595"/>
      <c r="HM1655" s="595"/>
      <c r="HN1655" s="595"/>
      <c r="HO1655" s="595"/>
      <c r="HP1655" s="595"/>
      <c r="HQ1655" s="595"/>
      <c r="HR1655" s="595"/>
      <c r="HS1655" s="595"/>
      <c r="HT1655" s="595"/>
      <c r="HU1655" s="595"/>
      <c r="HV1655" s="595"/>
      <c r="HW1655" s="595"/>
      <c r="HX1655" s="595"/>
      <c r="HY1655" s="595"/>
      <c r="HZ1655" s="595"/>
      <c r="IA1655" s="595"/>
      <c r="IB1655" s="595"/>
      <c r="IC1655" s="595"/>
      <c r="ID1655" s="595"/>
      <c r="IE1655" s="595"/>
      <c r="IF1655" s="595"/>
      <c r="IG1655" s="595"/>
      <c r="IH1655" s="595"/>
      <c r="II1655" s="595"/>
      <c r="IJ1655" s="595"/>
      <c r="IK1655" s="595"/>
      <c r="IL1655" s="595"/>
      <c r="IM1655" s="595"/>
      <c r="IN1655" s="595"/>
      <c r="IO1655" s="595"/>
      <c r="IP1655" s="595"/>
      <c r="IQ1655" s="595"/>
      <c r="IR1655" s="595"/>
      <c r="IS1655" s="595"/>
      <c r="IT1655" s="595"/>
      <c r="IU1655" s="595"/>
      <c r="IV1655" s="595"/>
      <c r="IW1655" s="595"/>
      <c r="IX1655" s="595"/>
      <c r="IY1655" s="595"/>
      <c r="IZ1655" s="595"/>
      <c r="JA1655" s="595"/>
      <c r="JB1655" s="595"/>
      <c r="JC1655" s="595"/>
      <c r="JD1655" s="595"/>
      <c r="JE1655" s="595"/>
      <c r="JF1655" s="595"/>
      <c r="JG1655" s="595"/>
      <c r="JH1655" s="595"/>
      <c r="JI1655" s="595"/>
      <c r="JJ1655" s="595"/>
      <c r="JK1655" s="595"/>
      <c r="JL1655" s="595"/>
      <c r="JM1655" s="595"/>
      <c r="JN1655" s="595"/>
      <c r="JO1655" s="595"/>
      <c r="JP1655" s="595"/>
      <c r="JQ1655" s="595"/>
      <c r="JR1655" s="595"/>
      <c r="JS1655" s="595"/>
      <c r="JT1655" s="595"/>
      <c r="JU1655" s="595"/>
      <c r="JV1655" s="595"/>
      <c r="JW1655" s="595"/>
      <c r="JX1655" s="595"/>
      <c r="JY1655" s="595"/>
      <c r="JZ1655" s="595"/>
      <c r="KA1655" s="595"/>
      <c r="KB1655" s="595"/>
      <c r="KC1655" s="595"/>
      <c r="KD1655" s="595"/>
      <c r="KE1655" s="595"/>
      <c r="KF1655" s="595"/>
      <c r="KG1655" s="595"/>
      <c r="KH1655" s="595"/>
      <c r="KI1655" s="595"/>
      <c r="KJ1655" s="595"/>
      <c r="KK1655" s="595"/>
      <c r="KL1655" s="595"/>
      <c r="KM1655" s="595"/>
      <c r="KN1655" s="595"/>
      <c r="KO1655" s="595"/>
      <c r="KP1655" s="595"/>
      <c r="KQ1655" s="595"/>
      <c r="KR1655" s="595"/>
      <c r="KS1655" s="595"/>
      <c r="KT1655" s="595"/>
      <c r="KU1655" s="595"/>
      <c r="KV1655" s="595"/>
      <c r="KW1655" s="595"/>
      <c r="KX1655" s="595"/>
      <c r="KY1655" s="595"/>
      <c r="KZ1655" s="595"/>
      <c r="LA1655" s="595"/>
      <c r="LB1655" s="595"/>
      <c r="LC1655" s="595"/>
      <c r="LD1655" s="595"/>
      <c r="LE1655" s="595"/>
      <c r="LF1655" s="595"/>
      <c r="LG1655" s="595"/>
      <c r="LH1655" s="595"/>
      <c r="LI1655" s="595"/>
      <c r="LJ1655" s="595"/>
    </row>
    <row r="1656" spans="1:322">
      <c r="A1656" s="697"/>
      <c r="B1656" s="558"/>
      <c r="C1656" s="558"/>
      <c r="D1656" s="676" t="s">
        <v>1067</v>
      </c>
      <c r="E1656" s="524"/>
      <c r="F1656" s="676" t="s">
        <v>1080</v>
      </c>
      <c r="G1656" s="676">
        <v>2022</v>
      </c>
      <c r="H1656" s="596">
        <v>3</v>
      </c>
      <c r="I1656" s="687">
        <v>127549</v>
      </c>
      <c r="J1656" s="597">
        <v>44642</v>
      </c>
      <c r="K1656" s="676" t="s">
        <v>1555</v>
      </c>
      <c r="L1656" s="677" t="s">
        <v>1552</v>
      </c>
      <c r="M1656" s="677">
        <v>44470</v>
      </c>
      <c r="N1656" s="677">
        <v>44409</v>
      </c>
      <c r="O1656" s="677"/>
      <c r="P1656" s="597">
        <v>44609</v>
      </c>
      <c r="Q1656" s="597">
        <v>44620</v>
      </c>
      <c r="R1656" s="597">
        <v>44642</v>
      </c>
      <c r="S1656" s="596" t="s">
        <v>1106</v>
      </c>
      <c r="T1656" s="596">
        <v>72</v>
      </c>
      <c r="U1656" s="596" t="s">
        <v>1558</v>
      </c>
      <c r="V1656" s="596" t="s">
        <v>1072</v>
      </c>
      <c r="W1656" s="678">
        <v>475</v>
      </c>
      <c r="X1656" s="551">
        <v>1189</v>
      </c>
      <c r="Y1656" s="693">
        <v>564775</v>
      </c>
      <c r="Z1656" s="598">
        <v>0.45500000000000002</v>
      </c>
      <c r="AA1656" s="682">
        <f>Y1656*Z1656</f>
        <v>256972.625</v>
      </c>
      <c r="AB1656" s="521"/>
      <c r="AC1656" s="683">
        <v>0</v>
      </c>
      <c r="AD1656" s="676"/>
      <c r="AE1656" s="684"/>
      <c r="AF1656" s="695">
        <f>AA1656+AD1656+AE1656</f>
        <v>256972.625</v>
      </c>
      <c r="AG1656" s="703" t="s">
        <v>47</v>
      </c>
      <c r="AH1656" s="561">
        <v>100</v>
      </c>
      <c r="AI1656" s="703">
        <v>0</v>
      </c>
      <c r="AJ1656" s="703" t="s">
        <v>1557</v>
      </c>
      <c r="AK1656" s="703" t="s">
        <v>1075</v>
      </c>
      <c r="AL1656" s="711">
        <v>21219</v>
      </c>
      <c r="AM1656" s="703" t="s">
        <v>52</v>
      </c>
      <c r="AN1656" s="703" t="s">
        <v>1156</v>
      </c>
      <c r="AO1656" s="596"/>
      <c r="AP1656" s="676" t="s">
        <v>92</v>
      </c>
      <c r="AQ1656" s="676" t="s">
        <v>1090</v>
      </c>
      <c r="AR1656" s="676"/>
      <c r="AS1656" s="523" t="s">
        <v>1077</v>
      </c>
      <c r="AT1656" s="523" t="s">
        <v>1091</v>
      </c>
      <c r="AU1656" s="523" t="s">
        <v>1078</v>
      </c>
      <c r="AV1656" s="674"/>
      <c r="AW1656" s="673" t="str">
        <f>U1656</f>
        <v>30397571F</v>
      </c>
      <c r="AX1656" s="673" cm="1">
        <f t="array" ref="AX1656">SUM(MID(0&amp;AW1656,LARGE(INDEX(ISNUMBER(--MID(AW1656,ROW($1:$8),1))*ROW($1:$8),),ROW($1:$8))+1,1)*10^ROW($1:$8)/10)</f>
        <v>30397571</v>
      </c>
      <c r="AY1656" s="673" t="str">
        <f>VLOOKUP($AX1656,'Item Master Data'!$A:$F,3,FALSE)</f>
        <v>Q.PEAK DUO XL G10 BFG</v>
      </c>
      <c r="AZ1656" s="673">
        <f>VLOOKUP($AX1656,'Item Master Data'!$A:$F,6,FALSE)</f>
        <v>475</v>
      </c>
      <c r="BA1656" s="673">
        <f>X1656/BB1656</f>
        <v>41</v>
      </c>
      <c r="BB1656" s="673">
        <f>VLOOKUP(AX1656,'Item Master Data'!$A:$G,7,FALSE)</f>
        <v>29</v>
      </c>
      <c r="BC1656" s="673"/>
      <c r="BD1656" s="673">
        <f>W1656-AZ1656</f>
        <v>0</v>
      </c>
      <c r="BE1656" s="595"/>
      <c r="BF1656" s="595"/>
      <c r="BG1656" s="595"/>
      <c r="BH1656" s="595"/>
      <c r="BI1656" s="595"/>
      <c r="BJ1656" s="595"/>
      <c r="BK1656" s="595"/>
      <c r="BL1656" s="595"/>
      <c r="BM1656" s="595"/>
      <c r="BN1656" s="595"/>
      <c r="BO1656" s="595"/>
      <c r="BP1656" s="595"/>
      <c r="BQ1656" s="595"/>
      <c r="BR1656" s="595"/>
      <c r="BS1656" s="595"/>
      <c r="BT1656" s="595"/>
      <c r="BU1656" s="595"/>
      <c r="BV1656" s="595"/>
      <c r="BW1656" s="595"/>
      <c r="BX1656" s="595"/>
      <c r="BY1656" s="595"/>
      <c r="BZ1656" s="595"/>
      <c r="CA1656" s="595"/>
      <c r="CB1656" s="595"/>
      <c r="CC1656" s="595"/>
      <c r="CD1656" s="595"/>
      <c r="CE1656" s="595"/>
      <c r="CF1656" s="595"/>
      <c r="CG1656" s="595"/>
      <c r="CH1656" s="595"/>
      <c r="CI1656" s="595"/>
      <c r="CJ1656" s="595"/>
      <c r="CK1656" s="595"/>
      <c r="CL1656" s="595"/>
      <c r="CM1656" s="595"/>
      <c r="CN1656" s="595"/>
      <c r="CO1656" s="595"/>
      <c r="CP1656" s="595"/>
      <c r="CQ1656" s="595"/>
      <c r="CR1656" s="595"/>
      <c r="CS1656" s="595"/>
      <c r="CT1656" s="595"/>
      <c r="CU1656" s="595"/>
      <c r="CV1656" s="595"/>
      <c r="CW1656" s="595"/>
      <c r="CX1656" s="595"/>
      <c r="CY1656" s="595"/>
      <c r="CZ1656" s="595"/>
      <c r="DA1656" s="595"/>
      <c r="DB1656" s="595"/>
      <c r="DC1656" s="595"/>
      <c r="DD1656" s="595"/>
      <c r="DE1656" s="595"/>
      <c r="DF1656" s="595"/>
      <c r="DG1656" s="595"/>
      <c r="DH1656" s="595"/>
      <c r="DI1656" s="595"/>
      <c r="DJ1656" s="595"/>
      <c r="DK1656" s="595"/>
      <c r="DL1656" s="595"/>
      <c r="DM1656" s="595"/>
      <c r="DN1656" s="595"/>
      <c r="DO1656" s="595"/>
      <c r="DP1656" s="595"/>
      <c r="DQ1656" s="595"/>
      <c r="DR1656" s="595"/>
      <c r="DS1656" s="595"/>
      <c r="DT1656" s="595"/>
      <c r="DU1656" s="595"/>
      <c r="DV1656" s="595"/>
      <c r="DW1656" s="595"/>
      <c r="DX1656" s="595"/>
      <c r="DY1656" s="595"/>
      <c r="DZ1656" s="595"/>
      <c r="EA1656" s="595"/>
      <c r="EB1656" s="595"/>
      <c r="EC1656" s="595"/>
      <c r="ED1656" s="595"/>
      <c r="EE1656" s="595"/>
      <c r="EF1656" s="595"/>
      <c r="EG1656" s="595"/>
      <c r="EH1656" s="595"/>
      <c r="EI1656" s="595"/>
      <c r="EJ1656" s="595"/>
      <c r="EK1656" s="595"/>
      <c r="EL1656" s="595"/>
      <c r="EM1656" s="595"/>
      <c r="EN1656" s="595"/>
      <c r="EO1656" s="595"/>
      <c r="EP1656" s="595"/>
      <c r="EQ1656" s="595"/>
      <c r="ER1656" s="595"/>
      <c r="ES1656" s="595"/>
      <c r="ET1656" s="595"/>
      <c r="EU1656" s="595"/>
      <c r="EV1656" s="595"/>
      <c r="EW1656" s="595"/>
      <c r="EX1656" s="595"/>
      <c r="EY1656" s="595"/>
      <c r="EZ1656" s="595"/>
      <c r="FA1656" s="595"/>
      <c r="FB1656" s="595"/>
      <c r="FC1656" s="595"/>
      <c r="FD1656" s="595"/>
      <c r="FE1656" s="595"/>
      <c r="FF1656" s="595"/>
      <c r="FG1656" s="595"/>
      <c r="FH1656" s="595"/>
      <c r="FI1656" s="595"/>
      <c r="FJ1656" s="595"/>
      <c r="FK1656" s="595"/>
      <c r="FL1656" s="595"/>
      <c r="FM1656" s="595"/>
      <c r="FN1656" s="595"/>
      <c r="FO1656" s="595"/>
      <c r="FP1656" s="595"/>
      <c r="FQ1656" s="595"/>
      <c r="FR1656" s="595"/>
      <c r="FS1656" s="595"/>
      <c r="FT1656" s="595"/>
      <c r="FU1656" s="595"/>
      <c r="FV1656" s="595"/>
      <c r="FW1656" s="595"/>
      <c r="FX1656" s="595"/>
      <c r="FY1656" s="595"/>
      <c r="FZ1656" s="595"/>
      <c r="GA1656" s="595"/>
      <c r="GB1656" s="595"/>
      <c r="GC1656" s="595"/>
      <c r="GD1656" s="595"/>
      <c r="GE1656" s="595"/>
      <c r="GF1656" s="595"/>
      <c r="GG1656" s="595"/>
      <c r="GH1656" s="595"/>
      <c r="GI1656" s="595"/>
      <c r="GJ1656" s="595"/>
      <c r="GK1656" s="595"/>
      <c r="GL1656" s="595"/>
      <c r="GM1656" s="595"/>
      <c r="GN1656" s="595"/>
      <c r="GO1656" s="595"/>
      <c r="GP1656" s="595"/>
      <c r="GQ1656" s="595"/>
      <c r="GR1656" s="595"/>
      <c r="GS1656" s="595"/>
      <c r="GT1656" s="595"/>
      <c r="GU1656" s="595"/>
      <c r="GV1656" s="595"/>
      <c r="GW1656" s="595"/>
      <c r="GX1656" s="595"/>
      <c r="GY1656" s="595"/>
      <c r="GZ1656" s="595"/>
      <c r="HA1656" s="595"/>
      <c r="HB1656" s="595"/>
      <c r="HC1656" s="595"/>
      <c r="HD1656" s="595"/>
      <c r="HE1656" s="595"/>
      <c r="HF1656" s="595"/>
      <c r="HG1656" s="595"/>
      <c r="HH1656" s="595"/>
      <c r="HI1656" s="595"/>
      <c r="HJ1656" s="595"/>
      <c r="HK1656" s="595"/>
      <c r="HL1656" s="595"/>
      <c r="HM1656" s="595"/>
      <c r="HN1656" s="595"/>
      <c r="HO1656" s="595"/>
      <c r="HP1656" s="595"/>
      <c r="HQ1656" s="595"/>
      <c r="HR1656" s="595"/>
      <c r="HS1656" s="595"/>
      <c r="HT1656" s="595"/>
      <c r="HU1656" s="595"/>
      <c r="HV1656" s="595"/>
      <c r="HW1656" s="595"/>
      <c r="HX1656" s="595"/>
      <c r="HY1656" s="595"/>
      <c r="HZ1656" s="595"/>
      <c r="IA1656" s="595"/>
      <c r="IB1656" s="595"/>
      <c r="IC1656" s="595"/>
      <c r="ID1656" s="595"/>
      <c r="IE1656" s="595"/>
      <c r="IF1656" s="595"/>
      <c r="IG1656" s="595"/>
      <c r="IH1656" s="595"/>
      <c r="II1656" s="595"/>
      <c r="IJ1656" s="595"/>
      <c r="IK1656" s="595"/>
      <c r="IL1656" s="595"/>
      <c r="IM1656" s="595"/>
      <c r="IN1656" s="595"/>
      <c r="IO1656" s="595"/>
      <c r="IP1656" s="595"/>
      <c r="IQ1656" s="595"/>
      <c r="IR1656" s="595"/>
      <c r="IS1656" s="595"/>
      <c r="IT1656" s="595"/>
      <c r="IU1656" s="595"/>
      <c r="IV1656" s="595"/>
      <c r="IW1656" s="595"/>
      <c r="IX1656" s="595"/>
      <c r="IY1656" s="595"/>
      <c r="IZ1656" s="595"/>
      <c r="JA1656" s="595"/>
      <c r="JB1656" s="595"/>
      <c r="JC1656" s="595"/>
      <c r="JD1656" s="595"/>
      <c r="JE1656" s="595"/>
      <c r="JF1656" s="595"/>
      <c r="JG1656" s="595"/>
      <c r="JH1656" s="595"/>
      <c r="JI1656" s="595"/>
      <c r="JJ1656" s="595"/>
      <c r="JK1656" s="595"/>
      <c r="JL1656" s="595"/>
      <c r="JM1656" s="595"/>
      <c r="JN1656" s="595"/>
      <c r="JO1656" s="595"/>
      <c r="JP1656" s="595"/>
      <c r="JQ1656" s="595"/>
      <c r="JR1656" s="595"/>
      <c r="JS1656" s="595"/>
      <c r="JT1656" s="595"/>
      <c r="JU1656" s="595"/>
      <c r="JV1656" s="595"/>
      <c r="JW1656" s="595"/>
      <c r="JX1656" s="595"/>
      <c r="JY1656" s="595"/>
      <c r="JZ1656" s="595"/>
      <c r="KA1656" s="595"/>
      <c r="KB1656" s="595"/>
      <c r="KC1656" s="595"/>
      <c r="KD1656" s="595"/>
      <c r="KE1656" s="595"/>
      <c r="KF1656" s="595"/>
      <c r="KG1656" s="595"/>
      <c r="KH1656" s="595"/>
      <c r="KI1656" s="595"/>
      <c r="KJ1656" s="595"/>
      <c r="KK1656" s="595"/>
      <c r="KL1656" s="595"/>
      <c r="KM1656" s="595"/>
      <c r="KN1656" s="595"/>
      <c r="KO1656" s="595"/>
      <c r="KP1656" s="595"/>
      <c r="KQ1656" s="595"/>
      <c r="KR1656" s="595"/>
      <c r="KS1656" s="595"/>
      <c r="KT1656" s="595"/>
      <c r="KU1656" s="595"/>
      <c r="KV1656" s="595"/>
      <c r="KW1656" s="595"/>
      <c r="KX1656" s="595"/>
      <c r="KY1656" s="595"/>
      <c r="KZ1656" s="595"/>
      <c r="LA1656" s="595"/>
      <c r="LB1656" s="595"/>
      <c r="LC1656" s="595"/>
      <c r="LD1656" s="595"/>
      <c r="LE1656" s="595"/>
      <c r="LF1656" s="595"/>
      <c r="LG1656" s="595"/>
      <c r="LH1656" s="595"/>
      <c r="LI1656" s="595"/>
      <c r="LJ1656" s="595"/>
    </row>
    <row r="1657" spans="1:322">
      <c r="A1657" s="697"/>
      <c r="B1657" s="558"/>
      <c r="C1657" s="558"/>
      <c r="D1657" s="676" t="s">
        <v>1067</v>
      </c>
      <c r="E1657" s="524"/>
      <c r="F1657" s="676" t="s">
        <v>1080</v>
      </c>
      <c r="G1657" s="676">
        <v>2022</v>
      </c>
      <c r="H1657" s="596">
        <v>3</v>
      </c>
      <c r="I1657" s="687">
        <v>127549</v>
      </c>
      <c r="J1657" s="597">
        <v>44642</v>
      </c>
      <c r="K1657" s="676" t="s">
        <v>1555</v>
      </c>
      <c r="L1657" s="677" t="s">
        <v>1552</v>
      </c>
      <c r="M1657" s="677">
        <v>44470</v>
      </c>
      <c r="N1657" s="677">
        <v>44409</v>
      </c>
      <c r="O1657" s="677"/>
      <c r="P1657" s="597">
        <v>44609</v>
      </c>
      <c r="Q1657" s="597">
        <v>44620</v>
      </c>
      <c r="R1657" s="597">
        <v>44642</v>
      </c>
      <c r="S1657" s="596" t="s">
        <v>1106</v>
      </c>
      <c r="T1657" s="596">
        <v>72</v>
      </c>
      <c r="U1657" s="596" t="s">
        <v>1559</v>
      </c>
      <c r="V1657" s="596" t="s">
        <v>1072</v>
      </c>
      <c r="W1657" s="678">
        <v>475</v>
      </c>
      <c r="X1657" s="551">
        <v>870</v>
      </c>
      <c r="Y1657" s="693">
        <v>413250</v>
      </c>
      <c r="Z1657" s="598">
        <v>0.45500000000000002</v>
      </c>
      <c r="AA1657" s="682">
        <f>Y1657*Z1657</f>
        <v>188028.75</v>
      </c>
      <c r="AB1657" s="521"/>
      <c r="AC1657" s="683">
        <v>0</v>
      </c>
      <c r="AD1657" s="676"/>
      <c r="AE1657" s="684"/>
      <c r="AF1657" s="695">
        <f>AA1657+AD1657+AE1657</f>
        <v>188028.75</v>
      </c>
      <c r="AG1657" s="703" t="s">
        <v>47</v>
      </c>
      <c r="AH1657" s="561">
        <v>100</v>
      </c>
      <c r="AI1657" s="703">
        <v>0</v>
      </c>
      <c r="AJ1657" s="703" t="s">
        <v>1557</v>
      </c>
      <c r="AK1657" s="703" t="s">
        <v>1075</v>
      </c>
      <c r="AL1657" s="711">
        <v>21219</v>
      </c>
      <c r="AM1657" s="703" t="s">
        <v>52</v>
      </c>
      <c r="AN1657" s="703" t="s">
        <v>1156</v>
      </c>
      <c r="AO1657" s="596"/>
      <c r="AP1657" s="676" t="s">
        <v>92</v>
      </c>
      <c r="AQ1657" s="676" t="s">
        <v>1090</v>
      </c>
      <c r="AR1657" s="676"/>
      <c r="AS1657" s="523" t="s">
        <v>1077</v>
      </c>
      <c r="AT1657" s="523" t="s">
        <v>1091</v>
      </c>
      <c r="AU1657" s="523" t="s">
        <v>1078</v>
      </c>
      <c r="AV1657" s="674"/>
      <c r="AW1657" s="673" t="str">
        <f>U1657</f>
        <v>30397571C</v>
      </c>
      <c r="AX1657" s="673" cm="1">
        <f t="array" ref="AX1657">SUM(MID(0&amp;AW1657,LARGE(INDEX(ISNUMBER(--MID(AW1657,ROW($1:$8),1))*ROW($1:$8),),ROW($1:$8))+1,1)*10^ROW($1:$8)/10)</f>
        <v>30397571</v>
      </c>
      <c r="AY1657" s="673" t="str">
        <f>VLOOKUP($AX1657,'Item Master Data'!$A:$F,3,FALSE)</f>
        <v>Q.PEAK DUO XL G10 BFG</v>
      </c>
      <c r="AZ1657" s="673">
        <f>VLOOKUP($AX1657,'Item Master Data'!$A:$F,6,FALSE)</f>
        <v>475</v>
      </c>
      <c r="BA1657" s="673">
        <f>X1657/BB1657</f>
        <v>30</v>
      </c>
      <c r="BB1657" s="673">
        <f>VLOOKUP(AX1657,'Item Master Data'!$A:$G,7,FALSE)</f>
        <v>29</v>
      </c>
      <c r="BC1657" s="673"/>
      <c r="BD1657" s="673">
        <f>W1657-AZ1657</f>
        <v>0</v>
      </c>
      <c r="BE1657" s="595"/>
      <c r="BF1657" s="595"/>
      <c r="BG1657" s="595"/>
      <c r="BH1657" s="595"/>
      <c r="BI1657" s="595"/>
      <c r="BJ1657" s="595"/>
      <c r="BK1657" s="595"/>
      <c r="BL1657" s="595"/>
      <c r="BM1657" s="595"/>
      <c r="BN1657" s="595"/>
      <c r="BO1657" s="595"/>
      <c r="BP1657" s="595"/>
      <c r="BQ1657" s="595"/>
      <c r="BR1657" s="595"/>
      <c r="BS1657" s="595"/>
      <c r="BT1657" s="595"/>
      <c r="BU1657" s="595"/>
      <c r="BV1657" s="595"/>
      <c r="BW1657" s="595"/>
      <c r="BX1657" s="595"/>
      <c r="BY1657" s="595"/>
      <c r="BZ1657" s="595"/>
      <c r="CA1657" s="595"/>
      <c r="CB1657" s="595"/>
      <c r="CC1657" s="595"/>
      <c r="CD1657" s="595"/>
      <c r="CE1657" s="595"/>
      <c r="CF1657" s="595"/>
      <c r="CG1657" s="595"/>
      <c r="CH1657" s="595"/>
      <c r="CI1657" s="595"/>
      <c r="CJ1657" s="595"/>
      <c r="CK1657" s="595"/>
      <c r="CL1657" s="595"/>
      <c r="CM1657" s="595"/>
      <c r="CN1657" s="595"/>
      <c r="CO1657" s="595"/>
      <c r="CP1657" s="595"/>
      <c r="CQ1657" s="595"/>
      <c r="CR1657" s="595"/>
      <c r="CS1657" s="595"/>
      <c r="CT1657" s="595"/>
      <c r="CU1657" s="595"/>
      <c r="CV1657" s="595"/>
      <c r="CW1657" s="595"/>
      <c r="CX1657" s="595"/>
      <c r="CY1657" s="595"/>
      <c r="CZ1657" s="595"/>
      <c r="DA1657" s="595"/>
      <c r="DB1657" s="595"/>
      <c r="DC1657" s="595"/>
      <c r="DD1657" s="595"/>
      <c r="DE1657" s="595"/>
      <c r="DF1657" s="595"/>
      <c r="DG1657" s="595"/>
      <c r="DH1657" s="595"/>
      <c r="DI1657" s="595"/>
      <c r="DJ1657" s="595"/>
      <c r="DK1657" s="595"/>
      <c r="DL1657" s="595"/>
      <c r="DM1657" s="595"/>
      <c r="DN1657" s="595"/>
      <c r="DO1657" s="595"/>
      <c r="DP1657" s="595"/>
      <c r="DQ1657" s="595"/>
      <c r="DR1657" s="595"/>
      <c r="DS1657" s="595"/>
      <c r="DT1657" s="595"/>
      <c r="DU1657" s="595"/>
      <c r="DV1657" s="595"/>
      <c r="DW1657" s="595"/>
      <c r="DX1657" s="595"/>
      <c r="DY1657" s="595"/>
      <c r="DZ1657" s="595"/>
      <c r="EA1657" s="595"/>
      <c r="EB1657" s="595"/>
      <c r="EC1657" s="595"/>
      <c r="ED1657" s="595"/>
      <c r="EE1657" s="595"/>
      <c r="EF1657" s="595"/>
      <c r="EG1657" s="595"/>
      <c r="EH1657" s="595"/>
      <c r="EI1657" s="595"/>
      <c r="EJ1657" s="595"/>
      <c r="EK1657" s="595"/>
      <c r="EL1657" s="595"/>
      <c r="EM1657" s="595"/>
      <c r="EN1657" s="595"/>
      <c r="EO1657" s="595"/>
      <c r="EP1657" s="595"/>
      <c r="EQ1657" s="595"/>
      <c r="ER1657" s="595"/>
      <c r="ES1657" s="595"/>
      <c r="ET1657" s="595"/>
      <c r="EU1657" s="595"/>
      <c r="EV1657" s="595"/>
      <c r="EW1657" s="595"/>
      <c r="EX1657" s="595"/>
      <c r="EY1657" s="595"/>
      <c r="EZ1657" s="595"/>
      <c r="FA1657" s="595"/>
      <c r="FB1657" s="595"/>
      <c r="FC1657" s="595"/>
      <c r="FD1657" s="595"/>
      <c r="FE1657" s="595"/>
      <c r="FF1657" s="595"/>
      <c r="FG1657" s="595"/>
      <c r="FH1657" s="595"/>
      <c r="FI1657" s="595"/>
      <c r="FJ1657" s="595"/>
      <c r="FK1657" s="595"/>
      <c r="FL1657" s="595"/>
      <c r="FM1657" s="595"/>
      <c r="FN1657" s="595"/>
      <c r="FO1657" s="595"/>
      <c r="FP1657" s="595"/>
      <c r="FQ1657" s="595"/>
      <c r="FR1657" s="595"/>
      <c r="FS1657" s="595"/>
      <c r="FT1657" s="595"/>
      <c r="FU1657" s="595"/>
      <c r="FV1657" s="595"/>
      <c r="FW1657" s="595"/>
      <c r="FX1657" s="595"/>
      <c r="FY1657" s="595"/>
      <c r="FZ1657" s="595"/>
      <c r="GA1657" s="595"/>
      <c r="GB1657" s="595"/>
      <c r="GC1657" s="595"/>
      <c r="GD1657" s="595"/>
      <c r="GE1657" s="595"/>
      <c r="GF1657" s="595"/>
      <c r="GG1657" s="595"/>
      <c r="GH1657" s="595"/>
      <c r="GI1657" s="595"/>
      <c r="GJ1657" s="595"/>
      <c r="GK1657" s="595"/>
      <c r="GL1657" s="595"/>
      <c r="GM1657" s="595"/>
      <c r="GN1657" s="595"/>
      <c r="GO1657" s="595"/>
      <c r="GP1657" s="595"/>
      <c r="GQ1657" s="595"/>
      <c r="GR1657" s="595"/>
      <c r="GS1657" s="595"/>
      <c r="GT1657" s="595"/>
      <c r="GU1657" s="595"/>
      <c r="GV1657" s="595"/>
      <c r="GW1657" s="595"/>
      <c r="GX1657" s="595"/>
      <c r="GY1657" s="595"/>
      <c r="GZ1657" s="595"/>
      <c r="HA1657" s="595"/>
      <c r="HB1657" s="595"/>
      <c r="HC1657" s="595"/>
      <c r="HD1657" s="595"/>
      <c r="HE1657" s="595"/>
      <c r="HF1657" s="595"/>
      <c r="HG1657" s="595"/>
      <c r="HH1657" s="595"/>
      <c r="HI1657" s="595"/>
      <c r="HJ1657" s="595"/>
      <c r="HK1657" s="595"/>
      <c r="HL1657" s="595"/>
      <c r="HM1657" s="595"/>
      <c r="HN1657" s="595"/>
      <c r="HO1657" s="595"/>
      <c r="HP1657" s="595"/>
      <c r="HQ1657" s="595"/>
      <c r="HR1657" s="595"/>
      <c r="HS1657" s="595"/>
      <c r="HT1657" s="595"/>
      <c r="HU1657" s="595"/>
      <c r="HV1657" s="595"/>
      <c r="HW1657" s="595"/>
      <c r="HX1657" s="595"/>
      <c r="HY1657" s="595"/>
      <c r="HZ1657" s="595"/>
      <c r="IA1657" s="595"/>
      <c r="IB1657" s="595"/>
      <c r="IC1657" s="595"/>
      <c r="ID1657" s="595"/>
      <c r="IE1657" s="595"/>
      <c r="IF1657" s="595"/>
      <c r="IG1657" s="595"/>
      <c r="IH1657" s="595"/>
      <c r="II1657" s="595"/>
      <c r="IJ1657" s="595"/>
      <c r="IK1657" s="595"/>
      <c r="IL1657" s="595"/>
      <c r="IM1657" s="595"/>
      <c r="IN1657" s="595"/>
      <c r="IO1657" s="595"/>
      <c r="IP1657" s="595"/>
      <c r="IQ1657" s="595"/>
      <c r="IR1657" s="595"/>
      <c r="IS1657" s="595"/>
      <c r="IT1657" s="595"/>
      <c r="IU1657" s="595"/>
      <c r="IV1657" s="595"/>
      <c r="IW1657" s="595"/>
      <c r="IX1657" s="595"/>
      <c r="IY1657" s="595"/>
      <c r="IZ1657" s="595"/>
      <c r="JA1657" s="595"/>
      <c r="JB1657" s="595"/>
      <c r="JC1657" s="595"/>
      <c r="JD1657" s="595"/>
      <c r="JE1657" s="595"/>
      <c r="JF1657" s="595"/>
      <c r="JG1657" s="595"/>
      <c r="JH1657" s="595"/>
      <c r="JI1657" s="595"/>
      <c r="JJ1657" s="595"/>
      <c r="JK1657" s="595"/>
      <c r="JL1657" s="595"/>
      <c r="JM1657" s="595"/>
      <c r="JN1657" s="595"/>
      <c r="JO1657" s="595"/>
      <c r="JP1657" s="595"/>
      <c r="JQ1657" s="595"/>
      <c r="JR1657" s="595"/>
      <c r="JS1657" s="595"/>
      <c r="JT1657" s="595"/>
      <c r="JU1657" s="595"/>
      <c r="JV1657" s="595"/>
      <c r="JW1657" s="595"/>
      <c r="JX1657" s="595"/>
      <c r="JY1657" s="595"/>
      <c r="JZ1657" s="595"/>
      <c r="KA1657" s="595"/>
      <c r="KB1657" s="595"/>
      <c r="KC1657" s="595"/>
      <c r="KD1657" s="595"/>
      <c r="KE1657" s="595"/>
      <c r="KF1657" s="595"/>
      <c r="KG1657" s="595"/>
      <c r="KH1657" s="595"/>
      <c r="KI1657" s="595"/>
      <c r="KJ1657" s="595"/>
      <c r="KK1657" s="595"/>
      <c r="KL1657" s="595"/>
      <c r="KM1657" s="595"/>
      <c r="KN1657" s="595"/>
      <c r="KO1657" s="595"/>
      <c r="KP1657" s="595"/>
      <c r="KQ1657" s="595"/>
      <c r="KR1657" s="595"/>
      <c r="KS1657" s="595"/>
      <c r="KT1657" s="595"/>
      <c r="KU1657" s="595"/>
      <c r="KV1657" s="595"/>
      <c r="KW1657" s="595"/>
      <c r="KX1657" s="595"/>
      <c r="KY1657" s="595"/>
      <c r="KZ1657" s="595"/>
      <c r="LA1657" s="595"/>
      <c r="LB1657" s="595"/>
      <c r="LC1657" s="595"/>
      <c r="LD1657" s="595"/>
      <c r="LE1657" s="595"/>
      <c r="LF1657" s="595"/>
      <c r="LG1657" s="595"/>
      <c r="LH1657" s="595"/>
      <c r="LI1657" s="595"/>
      <c r="LJ1657" s="595"/>
    </row>
    <row r="1658" spans="1:322">
      <c r="A1658" s="697"/>
      <c r="B1658" s="558"/>
      <c r="C1658" s="558"/>
      <c r="D1658" s="676" t="s">
        <v>1067</v>
      </c>
      <c r="E1658" s="524"/>
      <c r="F1658" s="596" t="s">
        <v>1080</v>
      </c>
      <c r="G1658" s="676">
        <v>2022</v>
      </c>
      <c r="H1658" s="596">
        <v>3</v>
      </c>
      <c r="I1658" s="687">
        <v>127734</v>
      </c>
      <c r="J1658" s="597">
        <v>44651</v>
      </c>
      <c r="K1658" s="676" t="s">
        <v>1560</v>
      </c>
      <c r="L1658" s="677" t="s">
        <v>1552</v>
      </c>
      <c r="M1658" s="677">
        <v>44470</v>
      </c>
      <c r="N1658" s="677">
        <v>44228</v>
      </c>
      <c r="O1658" s="677"/>
      <c r="P1658" s="597">
        <v>44642</v>
      </c>
      <c r="Q1658" s="597">
        <v>44648</v>
      </c>
      <c r="R1658" s="597">
        <v>44651</v>
      </c>
      <c r="S1658" s="596" t="s">
        <v>1106</v>
      </c>
      <c r="T1658" s="596">
        <v>72</v>
      </c>
      <c r="U1658" s="596" t="s">
        <v>1402</v>
      </c>
      <c r="V1658" s="596" t="s">
        <v>1072</v>
      </c>
      <c r="W1658" s="678">
        <v>475</v>
      </c>
      <c r="X1658" s="551">
        <v>7890</v>
      </c>
      <c r="Y1658" s="693">
        <v>3747750</v>
      </c>
      <c r="Z1658" s="598">
        <v>0.42</v>
      </c>
      <c r="AA1658" s="682">
        <f>Y1658*Z1658</f>
        <v>1574055</v>
      </c>
      <c r="AB1658" s="521"/>
      <c r="AC1658" s="683">
        <v>0</v>
      </c>
      <c r="AD1658" s="676"/>
      <c r="AE1658" s="684"/>
      <c r="AF1658" s="695">
        <f>AA1658+AD1658+AE1658</f>
        <v>1574055</v>
      </c>
      <c r="AG1658" s="676" t="s">
        <v>47</v>
      </c>
      <c r="AH1658" s="641">
        <v>100</v>
      </c>
      <c r="AI1658" s="676">
        <v>0</v>
      </c>
      <c r="AJ1658" s="676" t="s">
        <v>1171</v>
      </c>
      <c r="AK1658" s="676" t="s">
        <v>1075</v>
      </c>
      <c r="AL1658" s="696">
        <v>21224</v>
      </c>
      <c r="AM1658" s="676" t="s">
        <v>52</v>
      </c>
      <c r="AN1658" s="676" t="s">
        <v>1089</v>
      </c>
      <c r="AO1658" s="596"/>
      <c r="AP1658" s="676" t="s">
        <v>92</v>
      </c>
      <c r="AQ1658" s="676" t="s">
        <v>1090</v>
      </c>
      <c r="AR1658" s="676"/>
      <c r="AS1658" s="523" t="s">
        <v>1077</v>
      </c>
      <c r="AT1658" s="523" t="s">
        <v>1091</v>
      </c>
      <c r="AU1658" s="523" t="s">
        <v>1078</v>
      </c>
      <c r="AV1658" s="674"/>
      <c r="AW1658" s="673" t="str">
        <f>U1658</f>
        <v>12005833F</v>
      </c>
      <c r="AX1658" s="673" cm="1">
        <f t="array" ref="AX1658">SUM(MID(0&amp;AW1658,LARGE(INDEX(ISNUMBER(--MID(AW1658,ROW($1:$8),1))*ROW($1:$8),),ROW($1:$8))+1,1)*10^ROW($1:$8)/10)</f>
        <v>12005833</v>
      </c>
      <c r="AY1658" s="673" t="str">
        <f>VLOOKUP($AX1658,'Item Master Data'!$A:$F,3,FALSE)</f>
        <v>Q.PEAK DUO XL G10 BFG</v>
      </c>
      <c r="AZ1658" s="673">
        <f>VLOOKUP($AX1658,'Item Master Data'!$A:$F,6,FALSE)</f>
        <v>475</v>
      </c>
      <c r="BA1658" s="673" t="e">
        <f>X1658/BB1658</f>
        <v>#VALUE!</v>
      </c>
      <c r="BB1658" s="673" t="str">
        <f>VLOOKUP(AX1658,'Item Master Data'!$A:$G,7,FALSE)</f>
        <v> 30</v>
      </c>
      <c r="BC1658" s="673"/>
      <c r="BD1658" s="673">
        <f>W1658-AZ1658</f>
        <v>0</v>
      </c>
      <c r="BE1658" s="595"/>
      <c r="BF1658" s="595"/>
      <c r="BG1658" s="595"/>
      <c r="BH1658" s="595"/>
      <c r="BI1658" s="595"/>
      <c r="BJ1658" s="595"/>
      <c r="BK1658" s="595"/>
      <c r="BL1658" s="595"/>
      <c r="BM1658" s="595"/>
      <c r="BN1658" s="595"/>
      <c r="BO1658" s="595"/>
      <c r="BP1658" s="595"/>
      <c r="BQ1658" s="595"/>
      <c r="BR1658" s="595"/>
      <c r="BS1658" s="595"/>
      <c r="BT1658" s="595"/>
      <c r="BU1658" s="595"/>
      <c r="BV1658" s="595"/>
      <c r="BW1658" s="595"/>
      <c r="BX1658" s="595"/>
      <c r="BY1658" s="595"/>
      <c r="BZ1658" s="595"/>
      <c r="CA1658" s="595"/>
      <c r="CB1658" s="595"/>
      <c r="CC1658" s="595"/>
      <c r="CD1658" s="595"/>
      <c r="CE1658" s="595"/>
      <c r="CF1658" s="595"/>
      <c r="CG1658" s="595"/>
      <c r="CH1658" s="595"/>
      <c r="CI1658" s="595"/>
      <c r="CJ1658" s="595"/>
      <c r="CK1658" s="595"/>
      <c r="CL1658" s="595"/>
      <c r="CM1658" s="595"/>
      <c r="CN1658" s="595"/>
      <c r="CO1658" s="595"/>
      <c r="CP1658" s="595"/>
      <c r="CQ1658" s="595"/>
      <c r="CR1658" s="595"/>
      <c r="CS1658" s="595"/>
      <c r="CT1658" s="595"/>
      <c r="CU1658" s="595"/>
      <c r="CV1658" s="595"/>
      <c r="CW1658" s="595"/>
      <c r="CX1658" s="595"/>
      <c r="CY1658" s="595"/>
      <c r="CZ1658" s="595"/>
      <c r="DA1658" s="595"/>
      <c r="DB1658" s="595"/>
      <c r="DC1658" s="595"/>
      <c r="DD1658" s="595"/>
      <c r="DE1658" s="595"/>
      <c r="DF1658" s="595"/>
      <c r="DG1658" s="595"/>
      <c r="DH1658" s="595"/>
      <c r="DI1658" s="595"/>
      <c r="DJ1658" s="595"/>
      <c r="DK1658" s="595"/>
      <c r="DL1658" s="595"/>
      <c r="DM1658" s="595"/>
      <c r="DN1658" s="595"/>
      <c r="DO1658" s="595"/>
      <c r="DP1658" s="595"/>
      <c r="DQ1658" s="595"/>
      <c r="DR1658" s="595"/>
      <c r="DS1658" s="595"/>
      <c r="DT1658" s="595"/>
      <c r="DU1658" s="595"/>
      <c r="DV1658" s="595"/>
      <c r="DW1658" s="595"/>
      <c r="DX1658" s="595"/>
      <c r="DY1658" s="595"/>
      <c r="DZ1658" s="595"/>
      <c r="EA1658" s="595"/>
      <c r="EB1658" s="595"/>
      <c r="EC1658" s="595"/>
      <c r="ED1658" s="595"/>
      <c r="EE1658" s="595"/>
      <c r="EF1658" s="595"/>
      <c r="EG1658" s="595"/>
      <c r="EH1658" s="595"/>
      <c r="EI1658" s="595"/>
      <c r="EJ1658" s="595"/>
      <c r="EK1658" s="595"/>
      <c r="EL1658" s="595"/>
      <c r="EM1658" s="595"/>
      <c r="EN1658" s="595"/>
      <c r="EO1658" s="595"/>
      <c r="EP1658" s="595"/>
      <c r="EQ1658" s="595"/>
      <c r="ER1658" s="595"/>
      <c r="ES1658" s="595"/>
      <c r="ET1658" s="595"/>
      <c r="EU1658" s="595"/>
      <c r="EV1658" s="595"/>
      <c r="EW1658" s="595"/>
      <c r="EX1658" s="595"/>
      <c r="EY1658" s="595"/>
      <c r="EZ1658" s="595"/>
      <c r="FA1658" s="595"/>
      <c r="FB1658" s="595"/>
      <c r="FC1658" s="595"/>
      <c r="FD1658" s="595"/>
      <c r="FE1658" s="595"/>
      <c r="FF1658" s="595"/>
      <c r="FG1658" s="595"/>
      <c r="FH1658" s="595"/>
      <c r="FI1658" s="595"/>
      <c r="FJ1658" s="595"/>
      <c r="FK1658" s="595"/>
      <c r="FL1658" s="595"/>
      <c r="FM1658" s="595"/>
      <c r="FN1658" s="595"/>
      <c r="FO1658" s="595"/>
      <c r="FP1658" s="595"/>
      <c r="FQ1658" s="595"/>
      <c r="FR1658" s="595"/>
      <c r="FS1658" s="595"/>
      <c r="FT1658" s="595"/>
      <c r="FU1658" s="595"/>
      <c r="FV1658" s="595"/>
      <c r="FW1658" s="595"/>
      <c r="FX1658" s="595"/>
      <c r="FY1658" s="595"/>
      <c r="FZ1658" s="595"/>
      <c r="GA1658" s="595"/>
      <c r="GB1658" s="595"/>
      <c r="GC1658" s="595"/>
      <c r="GD1658" s="595"/>
      <c r="GE1658" s="595"/>
      <c r="GF1658" s="595"/>
      <c r="GG1658" s="595"/>
      <c r="GH1658" s="595"/>
      <c r="GI1658" s="595"/>
      <c r="GJ1658" s="595"/>
      <c r="GK1658" s="595"/>
      <c r="GL1658" s="595"/>
      <c r="GM1658" s="595"/>
      <c r="GN1658" s="595"/>
      <c r="GO1658" s="595"/>
      <c r="GP1658" s="595"/>
      <c r="GQ1658" s="595"/>
      <c r="GR1658" s="595"/>
      <c r="GS1658" s="595"/>
      <c r="GT1658" s="595"/>
      <c r="GU1658" s="595"/>
      <c r="GV1658" s="595"/>
      <c r="GW1658" s="595"/>
      <c r="GX1658" s="595"/>
      <c r="GY1658" s="595"/>
      <c r="GZ1658" s="595"/>
      <c r="HA1658" s="595"/>
      <c r="HB1658" s="595"/>
      <c r="HC1658" s="595"/>
      <c r="HD1658" s="595"/>
      <c r="HE1658" s="595"/>
      <c r="HF1658" s="595"/>
      <c r="HG1658" s="595"/>
      <c r="HH1658" s="595"/>
      <c r="HI1658" s="595"/>
      <c r="HJ1658" s="595"/>
      <c r="HK1658" s="595"/>
      <c r="HL1658" s="595"/>
      <c r="HM1658" s="595"/>
      <c r="HN1658" s="595"/>
      <c r="HO1658" s="595"/>
      <c r="HP1658" s="595"/>
      <c r="HQ1658" s="595"/>
      <c r="HR1658" s="595"/>
      <c r="HS1658" s="595"/>
      <c r="HT1658" s="595"/>
      <c r="HU1658" s="595"/>
      <c r="HV1658" s="595"/>
      <c r="HW1658" s="595"/>
      <c r="HX1658" s="595"/>
      <c r="HY1658" s="595"/>
      <c r="HZ1658" s="595"/>
      <c r="IA1658" s="595"/>
      <c r="IB1658" s="595"/>
      <c r="IC1658" s="595"/>
      <c r="ID1658" s="595"/>
      <c r="IE1658" s="595"/>
      <c r="IF1658" s="595"/>
      <c r="IG1658" s="595"/>
      <c r="IH1658" s="595"/>
      <c r="II1658" s="595"/>
      <c r="IJ1658" s="595"/>
      <c r="IK1658" s="595"/>
      <c r="IL1658" s="595"/>
      <c r="IM1658" s="595"/>
      <c r="IN1658" s="595"/>
      <c r="IO1658" s="595"/>
      <c r="IP1658" s="595"/>
      <c r="IQ1658" s="595"/>
      <c r="IR1658" s="595"/>
      <c r="IS1658" s="595"/>
      <c r="IT1658" s="595"/>
      <c r="IU1658" s="595"/>
      <c r="IV1658" s="595"/>
      <c r="IW1658" s="595"/>
      <c r="IX1658" s="595"/>
      <c r="IY1658" s="595"/>
      <c r="IZ1658" s="595"/>
      <c r="JA1658" s="595"/>
      <c r="JB1658" s="595"/>
      <c r="JC1658" s="595"/>
      <c r="JD1658" s="595"/>
      <c r="JE1658" s="595"/>
      <c r="JF1658" s="595"/>
      <c r="JG1658" s="595"/>
      <c r="JH1658" s="595"/>
      <c r="JI1658" s="595"/>
      <c r="JJ1658" s="595"/>
      <c r="JK1658" s="595"/>
      <c r="JL1658" s="595"/>
      <c r="JM1658" s="595"/>
      <c r="JN1658" s="595"/>
      <c r="JO1658" s="595"/>
      <c r="JP1658" s="595"/>
      <c r="JQ1658" s="595"/>
      <c r="JR1658" s="595"/>
      <c r="JS1658" s="595"/>
      <c r="JT1658" s="595"/>
      <c r="JU1658" s="595"/>
      <c r="JV1658" s="595"/>
      <c r="JW1658" s="595"/>
      <c r="JX1658" s="595"/>
      <c r="JY1658" s="595"/>
      <c r="JZ1658" s="595"/>
      <c r="KA1658" s="595"/>
      <c r="KB1658" s="595"/>
      <c r="KC1658" s="595"/>
      <c r="KD1658" s="595"/>
      <c r="KE1658" s="595"/>
      <c r="KF1658" s="595"/>
      <c r="KG1658" s="595"/>
      <c r="KH1658" s="595"/>
      <c r="KI1658" s="595"/>
      <c r="KJ1658" s="595"/>
      <c r="KK1658" s="595"/>
      <c r="KL1658" s="595"/>
      <c r="KM1658" s="595"/>
      <c r="KN1658" s="595"/>
      <c r="KO1658" s="595"/>
      <c r="KP1658" s="595"/>
      <c r="KQ1658" s="595"/>
      <c r="KR1658" s="595"/>
      <c r="KS1658" s="595"/>
      <c r="KT1658" s="595"/>
      <c r="KU1658" s="595"/>
      <c r="KV1658" s="595"/>
      <c r="KW1658" s="595"/>
      <c r="KX1658" s="595"/>
      <c r="KY1658" s="595"/>
      <c r="KZ1658" s="595"/>
      <c r="LA1658" s="595"/>
      <c r="LB1658" s="595"/>
      <c r="LC1658" s="595"/>
      <c r="LD1658" s="595"/>
      <c r="LE1658" s="595"/>
      <c r="LF1658" s="595"/>
      <c r="LG1658" s="595"/>
      <c r="LH1658" s="595"/>
      <c r="LI1658" s="595"/>
      <c r="LJ1658" s="595"/>
    </row>
    <row r="1659" spans="1:322">
      <c r="A1659" s="697"/>
      <c r="B1659" s="558"/>
      <c r="C1659" s="558"/>
      <c r="D1659" s="676" t="s">
        <v>1067</v>
      </c>
      <c r="E1659" s="524"/>
      <c r="F1659" s="596" t="s">
        <v>1080</v>
      </c>
      <c r="G1659" s="676">
        <v>2022</v>
      </c>
      <c r="H1659" s="676">
        <v>3</v>
      </c>
      <c r="I1659" s="687">
        <v>127829</v>
      </c>
      <c r="J1659" s="677">
        <v>44649</v>
      </c>
      <c r="K1659" s="676" t="s">
        <v>1562</v>
      </c>
      <c r="L1659" s="677" t="s">
        <v>1552</v>
      </c>
      <c r="M1659" s="677">
        <v>44470</v>
      </c>
      <c r="N1659" s="677">
        <v>44228</v>
      </c>
      <c r="O1659" s="677"/>
      <c r="P1659" s="597">
        <v>44641</v>
      </c>
      <c r="Q1659" s="597">
        <v>44644</v>
      </c>
      <c r="R1659" s="597">
        <v>44649</v>
      </c>
      <c r="S1659" s="596" t="s">
        <v>1106</v>
      </c>
      <c r="T1659" s="596">
        <v>72</v>
      </c>
      <c r="U1659" s="596">
        <v>49303155</v>
      </c>
      <c r="V1659" s="596" t="s">
        <v>1072</v>
      </c>
      <c r="W1659" s="678">
        <v>475</v>
      </c>
      <c r="X1659" s="551">
        <v>9744</v>
      </c>
      <c r="Y1659" s="679">
        <v>4628400</v>
      </c>
      <c r="Z1659" s="598">
        <v>0.42</v>
      </c>
      <c r="AA1659" s="682">
        <f>Y1659*Z1659</f>
        <v>1943928</v>
      </c>
      <c r="AB1659" s="521"/>
      <c r="AC1659" s="683">
        <v>0</v>
      </c>
      <c r="AD1659" s="676"/>
      <c r="AE1659" s="684"/>
      <c r="AF1659" s="695">
        <f>AA1659+AD1659+AE1659</f>
        <v>1943928</v>
      </c>
      <c r="AG1659" s="676" t="s">
        <v>47</v>
      </c>
      <c r="AH1659" s="641">
        <v>100</v>
      </c>
      <c r="AI1659" s="676">
        <v>0</v>
      </c>
      <c r="AJ1659" s="676" t="s">
        <v>1563</v>
      </c>
      <c r="AK1659" s="676" t="s">
        <v>1306</v>
      </c>
      <c r="AL1659" s="696">
        <v>4103</v>
      </c>
      <c r="AM1659" s="676" t="s">
        <v>52</v>
      </c>
      <c r="AN1659" s="676" t="s">
        <v>1110</v>
      </c>
      <c r="AO1659" s="596"/>
      <c r="AP1659" s="676"/>
      <c r="AQ1659" s="676" t="s">
        <v>1090</v>
      </c>
      <c r="AR1659" s="676"/>
      <c r="AS1659" s="523" t="s">
        <v>1077</v>
      </c>
      <c r="AT1659" s="523" t="s">
        <v>1091</v>
      </c>
      <c r="AU1659" s="523" t="s">
        <v>1078</v>
      </c>
      <c r="AV1659" s="674"/>
      <c r="AW1659" s="673">
        <f>U1659</f>
        <v>49303155</v>
      </c>
      <c r="AX1659" s="673" cm="1">
        <f t="array" ref="AX1659">SUM(MID(0&amp;AW1659,LARGE(INDEX(ISNUMBER(--MID(AW1659,ROW($1:$8),1))*ROW($1:$8),),ROW($1:$8))+1,1)*10^ROW($1:$8)/10)</f>
        <v>49303155</v>
      </c>
      <c r="AY1659" s="673" t="str">
        <f>VLOOKUP($AX1659,'Item Master Data'!$A:$F,3,FALSE)</f>
        <v>Q.PEAK DUO XL G10 BFG</v>
      </c>
      <c r="AZ1659" s="673">
        <f>VLOOKUP($AX1659,'Item Master Data'!$A:$F,6,FALSE)</f>
        <v>475</v>
      </c>
      <c r="BA1659" s="673">
        <f>X1659/BB1659</f>
        <v>336</v>
      </c>
      <c r="BB1659" s="673">
        <f>VLOOKUP(AX1659,'Item Master Data'!$A:$G,7,FALSE)</f>
        <v>29</v>
      </c>
      <c r="BC1659" s="673"/>
      <c r="BD1659" s="673">
        <f>W1659-AZ1659</f>
        <v>0</v>
      </c>
      <c r="BE1659" s="595"/>
      <c r="BF1659" s="595"/>
      <c r="BG1659" s="595"/>
      <c r="BH1659" s="595"/>
      <c r="BI1659" s="595"/>
      <c r="BJ1659" s="595"/>
      <c r="BK1659" s="595"/>
      <c r="BL1659" s="595"/>
      <c r="BM1659" s="595"/>
      <c r="BN1659" s="595"/>
      <c r="BO1659" s="595"/>
      <c r="BP1659" s="595"/>
      <c r="BQ1659" s="595"/>
      <c r="BR1659" s="595"/>
      <c r="BS1659" s="595"/>
      <c r="BT1659" s="595"/>
      <c r="BU1659" s="595"/>
      <c r="BV1659" s="595"/>
      <c r="BW1659" s="595"/>
      <c r="BX1659" s="595"/>
      <c r="BY1659" s="595"/>
      <c r="BZ1659" s="595"/>
      <c r="CA1659" s="595"/>
      <c r="CB1659" s="595"/>
      <c r="CC1659" s="595"/>
      <c r="CD1659" s="595"/>
      <c r="CE1659" s="595"/>
      <c r="CF1659" s="595"/>
      <c r="CG1659" s="595"/>
      <c r="CH1659" s="595"/>
      <c r="CI1659" s="595"/>
      <c r="CJ1659" s="595"/>
      <c r="CK1659" s="595"/>
      <c r="CL1659" s="595"/>
      <c r="CM1659" s="595"/>
      <c r="CN1659" s="595"/>
      <c r="CO1659" s="595"/>
      <c r="CP1659" s="595"/>
      <c r="CQ1659" s="595"/>
      <c r="CR1659" s="595"/>
      <c r="CS1659" s="595"/>
      <c r="CT1659" s="595"/>
      <c r="CU1659" s="595"/>
      <c r="CV1659" s="595"/>
      <c r="CW1659" s="595"/>
      <c r="CX1659" s="595"/>
      <c r="CY1659" s="595"/>
      <c r="CZ1659" s="595"/>
      <c r="DA1659" s="595"/>
      <c r="DB1659" s="595"/>
      <c r="DC1659" s="595"/>
      <c r="DD1659" s="595"/>
      <c r="DE1659" s="595"/>
      <c r="DF1659" s="595"/>
      <c r="DG1659" s="595"/>
      <c r="DH1659" s="595"/>
      <c r="DI1659" s="595"/>
      <c r="DJ1659" s="595"/>
      <c r="DK1659" s="595"/>
      <c r="DL1659" s="595"/>
      <c r="DM1659" s="595"/>
      <c r="DN1659" s="595"/>
      <c r="DO1659" s="595"/>
      <c r="DP1659" s="595"/>
      <c r="DQ1659" s="595"/>
      <c r="DR1659" s="595"/>
      <c r="DS1659" s="595"/>
      <c r="DT1659" s="595"/>
      <c r="DU1659" s="595"/>
      <c r="DV1659" s="595"/>
      <c r="DW1659" s="595"/>
      <c r="DX1659" s="595"/>
      <c r="DY1659" s="595"/>
      <c r="DZ1659" s="595"/>
      <c r="EA1659" s="595"/>
      <c r="EB1659" s="595"/>
      <c r="EC1659" s="595"/>
      <c r="ED1659" s="595"/>
      <c r="EE1659" s="595"/>
      <c r="EF1659" s="595"/>
      <c r="EG1659" s="595"/>
      <c r="EH1659" s="595"/>
      <c r="EI1659" s="595"/>
      <c r="EJ1659" s="595"/>
      <c r="EK1659" s="595"/>
      <c r="EL1659" s="595"/>
      <c r="EM1659" s="595"/>
      <c r="EN1659" s="595"/>
      <c r="EO1659" s="595"/>
      <c r="EP1659" s="595"/>
      <c r="EQ1659" s="595"/>
      <c r="ER1659" s="595"/>
      <c r="ES1659" s="595"/>
      <c r="ET1659" s="595"/>
      <c r="EU1659" s="595"/>
      <c r="EV1659" s="595"/>
      <c r="EW1659" s="595"/>
      <c r="EX1659" s="595"/>
      <c r="EY1659" s="595"/>
      <c r="EZ1659" s="595"/>
      <c r="FA1659" s="595"/>
      <c r="FB1659" s="595"/>
      <c r="FC1659" s="595"/>
      <c r="FD1659" s="595"/>
      <c r="FE1659" s="595"/>
      <c r="FF1659" s="595"/>
      <c r="FG1659" s="595"/>
      <c r="FH1659" s="595"/>
      <c r="FI1659" s="595"/>
      <c r="FJ1659" s="595"/>
      <c r="FK1659" s="595"/>
      <c r="FL1659" s="595"/>
      <c r="FM1659" s="595"/>
      <c r="FN1659" s="595"/>
      <c r="FO1659" s="595"/>
      <c r="FP1659" s="595"/>
      <c r="FQ1659" s="595"/>
      <c r="FR1659" s="595"/>
      <c r="FS1659" s="595"/>
      <c r="FT1659" s="595"/>
      <c r="FU1659" s="595"/>
      <c r="FV1659" s="595"/>
      <c r="FW1659" s="595"/>
      <c r="FX1659" s="595"/>
      <c r="FY1659" s="595"/>
      <c r="FZ1659" s="595"/>
      <c r="GA1659" s="595"/>
      <c r="GB1659" s="595"/>
      <c r="GC1659" s="595"/>
      <c r="GD1659" s="595"/>
      <c r="GE1659" s="595"/>
      <c r="GF1659" s="595"/>
      <c r="GG1659" s="595"/>
      <c r="GH1659" s="595"/>
      <c r="GI1659" s="595"/>
      <c r="GJ1659" s="595"/>
      <c r="GK1659" s="595"/>
      <c r="GL1659" s="595"/>
      <c r="GM1659" s="595"/>
      <c r="GN1659" s="595"/>
      <c r="GO1659" s="595"/>
      <c r="GP1659" s="595"/>
      <c r="GQ1659" s="595"/>
      <c r="GR1659" s="595"/>
      <c r="GS1659" s="595"/>
      <c r="GT1659" s="595"/>
      <c r="GU1659" s="595"/>
      <c r="GV1659" s="595"/>
      <c r="GW1659" s="595"/>
      <c r="GX1659" s="595"/>
      <c r="GY1659" s="595"/>
      <c r="GZ1659" s="595"/>
      <c r="HA1659" s="595"/>
      <c r="HB1659" s="595"/>
      <c r="HC1659" s="595"/>
      <c r="HD1659" s="595"/>
      <c r="HE1659" s="595"/>
      <c r="HF1659" s="595"/>
      <c r="HG1659" s="595"/>
      <c r="HH1659" s="595"/>
      <c r="HI1659" s="595"/>
      <c r="HJ1659" s="595"/>
      <c r="HK1659" s="595"/>
      <c r="HL1659" s="595"/>
      <c r="HM1659" s="595"/>
      <c r="HN1659" s="595"/>
      <c r="HO1659" s="595"/>
      <c r="HP1659" s="595"/>
      <c r="HQ1659" s="595"/>
      <c r="HR1659" s="595"/>
      <c r="HS1659" s="595"/>
      <c r="HT1659" s="595"/>
      <c r="HU1659" s="595"/>
      <c r="HV1659" s="595"/>
      <c r="HW1659" s="595"/>
      <c r="HX1659" s="595"/>
      <c r="HY1659" s="595"/>
      <c r="HZ1659" s="595"/>
      <c r="IA1659" s="595"/>
      <c r="IB1659" s="595"/>
      <c r="IC1659" s="595"/>
      <c r="ID1659" s="595"/>
      <c r="IE1659" s="595"/>
      <c r="IF1659" s="595"/>
      <c r="IG1659" s="595"/>
      <c r="IH1659" s="595"/>
      <c r="II1659" s="595"/>
      <c r="IJ1659" s="595"/>
      <c r="IK1659" s="595"/>
      <c r="IL1659" s="595"/>
      <c r="IM1659" s="595"/>
      <c r="IN1659" s="595"/>
      <c r="IO1659" s="595"/>
      <c r="IP1659" s="595"/>
      <c r="IQ1659" s="595"/>
      <c r="IR1659" s="595"/>
      <c r="IS1659" s="595"/>
      <c r="IT1659" s="595"/>
      <c r="IU1659" s="595"/>
      <c r="IV1659" s="595"/>
      <c r="IW1659" s="595"/>
      <c r="IX1659" s="595"/>
      <c r="IY1659" s="595"/>
      <c r="IZ1659" s="595"/>
      <c r="JA1659" s="595"/>
      <c r="JB1659" s="595"/>
      <c r="JC1659" s="595"/>
      <c r="JD1659" s="595"/>
      <c r="JE1659" s="595"/>
      <c r="JF1659" s="595"/>
      <c r="JG1659" s="595"/>
      <c r="JH1659" s="595"/>
      <c r="JI1659" s="595"/>
      <c r="JJ1659" s="595"/>
      <c r="JK1659" s="595"/>
      <c r="JL1659" s="595"/>
      <c r="JM1659" s="595"/>
      <c r="JN1659" s="595"/>
      <c r="JO1659" s="595"/>
      <c r="JP1659" s="595"/>
      <c r="JQ1659" s="595"/>
      <c r="JR1659" s="595"/>
      <c r="JS1659" s="595"/>
      <c r="JT1659" s="595"/>
      <c r="JU1659" s="595"/>
      <c r="JV1659" s="595"/>
      <c r="JW1659" s="595"/>
      <c r="JX1659" s="595"/>
      <c r="JY1659" s="595"/>
      <c r="JZ1659" s="595"/>
      <c r="KA1659" s="595"/>
      <c r="KB1659" s="595"/>
      <c r="KC1659" s="595"/>
      <c r="KD1659" s="595"/>
      <c r="KE1659" s="595"/>
      <c r="KF1659" s="595"/>
      <c r="KG1659" s="595"/>
      <c r="KH1659" s="595"/>
      <c r="KI1659" s="595"/>
      <c r="KJ1659" s="595"/>
      <c r="KK1659" s="595"/>
      <c r="KL1659" s="595"/>
      <c r="KM1659" s="595"/>
      <c r="KN1659" s="595"/>
      <c r="KO1659" s="595"/>
      <c r="KP1659" s="595"/>
      <c r="KQ1659" s="595"/>
      <c r="KR1659" s="595"/>
      <c r="KS1659" s="595"/>
      <c r="KT1659" s="595"/>
      <c r="KU1659" s="595"/>
      <c r="KV1659" s="595"/>
      <c r="KW1659" s="595"/>
      <c r="KX1659" s="595"/>
      <c r="KY1659" s="595"/>
      <c r="KZ1659" s="595"/>
      <c r="LA1659" s="595"/>
      <c r="LB1659" s="595"/>
      <c r="LC1659" s="595"/>
      <c r="LD1659" s="595"/>
      <c r="LE1659" s="595"/>
      <c r="LF1659" s="595"/>
      <c r="LG1659" s="595"/>
      <c r="LH1659" s="595"/>
      <c r="LI1659" s="595"/>
      <c r="LJ1659" s="595"/>
    </row>
    <row r="1660" spans="1:322">
      <c r="A1660" s="697"/>
      <c r="B1660" s="558"/>
      <c r="C1660" s="558"/>
      <c r="D1660" s="676" t="s">
        <v>1067</v>
      </c>
      <c r="E1660" s="524"/>
      <c r="F1660" s="596" t="s">
        <v>1080</v>
      </c>
      <c r="G1660" s="676">
        <v>2022</v>
      </c>
      <c r="H1660" s="676">
        <v>3</v>
      </c>
      <c r="I1660" s="687">
        <v>127829</v>
      </c>
      <c r="J1660" s="677">
        <v>44649</v>
      </c>
      <c r="K1660" s="676" t="s">
        <v>1562</v>
      </c>
      <c r="L1660" s="677" t="s">
        <v>1552</v>
      </c>
      <c r="M1660" s="597">
        <v>44470</v>
      </c>
      <c r="N1660" s="597">
        <v>44228</v>
      </c>
      <c r="O1660" s="597"/>
      <c r="P1660" s="597">
        <v>44641</v>
      </c>
      <c r="Q1660" s="597">
        <v>44644</v>
      </c>
      <c r="R1660" s="597">
        <v>44649</v>
      </c>
      <c r="S1660" s="596" t="s">
        <v>1106</v>
      </c>
      <c r="T1660" s="596">
        <v>72</v>
      </c>
      <c r="U1660" s="596">
        <v>49303155</v>
      </c>
      <c r="V1660" s="596" t="s">
        <v>1072</v>
      </c>
      <c r="W1660" s="678">
        <v>475</v>
      </c>
      <c r="X1660" s="551">
        <v>1276</v>
      </c>
      <c r="Y1660" s="679">
        <v>606100</v>
      </c>
      <c r="Z1660" s="598">
        <v>0.42</v>
      </c>
      <c r="AA1660" s="682">
        <f>Y1660*Z1660</f>
        <v>254562</v>
      </c>
      <c r="AB1660" s="521"/>
      <c r="AC1660" s="683">
        <v>0</v>
      </c>
      <c r="AD1660" s="676"/>
      <c r="AE1660" s="684"/>
      <c r="AF1660" s="695">
        <f>AA1660+AD1660+AE1660</f>
        <v>254562</v>
      </c>
      <c r="AG1660" s="676" t="s">
        <v>47</v>
      </c>
      <c r="AH1660" s="641">
        <v>100</v>
      </c>
      <c r="AI1660" s="676">
        <v>0</v>
      </c>
      <c r="AJ1660" s="676" t="s">
        <v>1563</v>
      </c>
      <c r="AK1660" s="676" t="s">
        <v>1306</v>
      </c>
      <c r="AL1660" s="696">
        <v>4103</v>
      </c>
      <c r="AM1660" s="676" t="s">
        <v>52</v>
      </c>
      <c r="AN1660" s="676" t="s">
        <v>1110</v>
      </c>
      <c r="AO1660" s="596"/>
      <c r="AP1660" s="676"/>
      <c r="AQ1660" s="676" t="s">
        <v>1090</v>
      </c>
      <c r="AR1660" s="676"/>
      <c r="AS1660" s="523" t="s">
        <v>1077</v>
      </c>
      <c r="AT1660" s="523" t="s">
        <v>1091</v>
      </c>
      <c r="AU1660" s="523" t="s">
        <v>1078</v>
      </c>
      <c r="AV1660" s="674"/>
      <c r="AW1660" s="673">
        <f>U1660</f>
        <v>49303155</v>
      </c>
      <c r="AX1660" s="673" cm="1">
        <f t="array" ref="AX1660">SUM(MID(0&amp;AW1660,LARGE(INDEX(ISNUMBER(--MID(AW1660,ROW($1:$8),1))*ROW($1:$8),),ROW($1:$8))+1,1)*10^ROW($1:$8)/10)</f>
        <v>49303155</v>
      </c>
      <c r="AY1660" s="673" t="str">
        <f>VLOOKUP($AX1660,'Item Master Data'!$A:$F,3,FALSE)</f>
        <v>Q.PEAK DUO XL G10 BFG</v>
      </c>
      <c r="AZ1660" s="673">
        <f>VLOOKUP($AX1660,'Item Master Data'!$A:$F,6,FALSE)</f>
        <v>475</v>
      </c>
      <c r="BA1660" s="673">
        <f>X1660/BB1660</f>
        <v>44</v>
      </c>
      <c r="BB1660" s="673">
        <f>VLOOKUP(AX1660,'Item Master Data'!$A:$G,7,FALSE)</f>
        <v>29</v>
      </c>
      <c r="BC1660" s="673"/>
      <c r="BD1660" s="673">
        <f>W1660-AZ1660</f>
        <v>0</v>
      </c>
      <c r="BE1660" s="595"/>
      <c r="BF1660" s="595"/>
      <c r="BG1660" s="595"/>
      <c r="BH1660" s="595"/>
      <c r="BI1660" s="595"/>
      <c r="BJ1660" s="595"/>
      <c r="BK1660" s="595"/>
      <c r="BL1660" s="595"/>
      <c r="BM1660" s="595"/>
      <c r="BN1660" s="595"/>
      <c r="BO1660" s="595"/>
      <c r="BP1660" s="595"/>
      <c r="BQ1660" s="595"/>
      <c r="BR1660" s="595"/>
      <c r="BS1660" s="595"/>
      <c r="BT1660" s="595"/>
      <c r="BU1660" s="595"/>
      <c r="BV1660" s="595"/>
      <c r="BW1660" s="595"/>
      <c r="BX1660" s="595"/>
      <c r="BY1660" s="595"/>
      <c r="BZ1660" s="595"/>
      <c r="CA1660" s="595"/>
      <c r="CB1660" s="595"/>
      <c r="CC1660" s="595"/>
      <c r="CD1660" s="595"/>
      <c r="CE1660" s="595"/>
      <c r="CF1660" s="595"/>
      <c r="CG1660" s="595"/>
      <c r="CH1660" s="595"/>
      <c r="CI1660" s="595"/>
      <c r="CJ1660" s="595"/>
      <c r="CK1660" s="595"/>
      <c r="CL1660" s="595"/>
      <c r="CM1660" s="595"/>
      <c r="CN1660" s="595"/>
      <c r="CO1660" s="595"/>
      <c r="CP1660" s="595"/>
      <c r="CQ1660" s="595"/>
      <c r="CR1660" s="595"/>
      <c r="CS1660" s="595"/>
      <c r="CT1660" s="595"/>
      <c r="CU1660" s="595"/>
      <c r="CV1660" s="595"/>
      <c r="CW1660" s="595"/>
      <c r="CX1660" s="595"/>
      <c r="CY1660" s="595"/>
      <c r="CZ1660" s="595"/>
      <c r="DA1660" s="595"/>
      <c r="DB1660" s="595"/>
      <c r="DC1660" s="595"/>
      <c r="DD1660" s="595"/>
      <c r="DE1660" s="595"/>
      <c r="DF1660" s="595"/>
      <c r="DG1660" s="595"/>
      <c r="DH1660" s="595"/>
      <c r="DI1660" s="595"/>
      <c r="DJ1660" s="595"/>
      <c r="DK1660" s="595"/>
      <c r="DL1660" s="595"/>
      <c r="DM1660" s="595"/>
      <c r="DN1660" s="595"/>
      <c r="DO1660" s="595"/>
      <c r="DP1660" s="595"/>
      <c r="DQ1660" s="595"/>
      <c r="DR1660" s="595"/>
      <c r="DS1660" s="595"/>
      <c r="DT1660" s="595"/>
      <c r="DU1660" s="595"/>
      <c r="DV1660" s="595"/>
      <c r="DW1660" s="595"/>
      <c r="DX1660" s="595"/>
      <c r="DY1660" s="595"/>
      <c r="DZ1660" s="595"/>
      <c r="EA1660" s="595"/>
      <c r="EB1660" s="595"/>
      <c r="EC1660" s="595"/>
      <c r="ED1660" s="595"/>
      <c r="EE1660" s="595"/>
      <c r="EF1660" s="595"/>
      <c r="EG1660" s="595"/>
      <c r="EH1660" s="595"/>
      <c r="EI1660" s="595"/>
      <c r="EJ1660" s="595"/>
      <c r="EK1660" s="595"/>
      <c r="EL1660" s="595"/>
      <c r="EM1660" s="595"/>
      <c r="EN1660" s="595"/>
      <c r="EO1660" s="595"/>
      <c r="EP1660" s="595"/>
      <c r="EQ1660" s="595"/>
      <c r="ER1660" s="595"/>
      <c r="ES1660" s="595"/>
      <c r="ET1660" s="595"/>
      <c r="EU1660" s="595"/>
      <c r="EV1660" s="595"/>
      <c r="EW1660" s="595"/>
      <c r="EX1660" s="595"/>
      <c r="EY1660" s="595"/>
      <c r="EZ1660" s="595"/>
      <c r="FA1660" s="595"/>
      <c r="FB1660" s="595"/>
      <c r="FC1660" s="595"/>
      <c r="FD1660" s="595"/>
      <c r="FE1660" s="595"/>
      <c r="FF1660" s="595"/>
      <c r="FG1660" s="595"/>
      <c r="FH1660" s="595"/>
      <c r="FI1660" s="595"/>
      <c r="FJ1660" s="595"/>
      <c r="FK1660" s="595"/>
      <c r="FL1660" s="595"/>
      <c r="FM1660" s="595"/>
      <c r="FN1660" s="595"/>
      <c r="FO1660" s="595"/>
      <c r="FP1660" s="595"/>
      <c r="FQ1660" s="595"/>
      <c r="FR1660" s="595"/>
      <c r="FS1660" s="595"/>
      <c r="FT1660" s="595"/>
      <c r="FU1660" s="595"/>
      <c r="FV1660" s="595"/>
      <c r="FW1660" s="595"/>
      <c r="FX1660" s="595"/>
      <c r="FY1660" s="595"/>
      <c r="FZ1660" s="595"/>
      <c r="GA1660" s="595"/>
      <c r="GB1660" s="595"/>
      <c r="GC1660" s="595"/>
      <c r="GD1660" s="595"/>
      <c r="GE1660" s="595"/>
      <c r="GF1660" s="595"/>
      <c r="GG1660" s="595"/>
      <c r="GH1660" s="595"/>
      <c r="GI1660" s="595"/>
      <c r="GJ1660" s="595"/>
      <c r="GK1660" s="595"/>
      <c r="GL1660" s="595"/>
      <c r="GM1660" s="595"/>
      <c r="GN1660" s="595"/>
      <c r="GO1660" s="595"/>
      <c r="GP1660" s="595"/>
      <c r="GQ1660" s="595"/>
      <c r="GR1660" s="595"/>
      <c r="GS1660" s="595"/>
      <c r="GT1660" s="595"/>
      <c r="GU1660" s="595"/>
      <c r="GV1660" s="595"/>
      <c r="GW1660" s="595"/>
      <c r="GX1660" s="595"/>
      <c r="GY1660" s="595"/>
      <c r="GZ1660" s="595"/>
      <c r="HA1660" s="595"/>
      <c r="HB1660" s="595"/>
      <c r="HC1660" s="595"/>
      <c r="HD1660" s="595"/>
      <c r="HE1660" s="595"/>
      <c r="HF1660" s="595"/>
      <c r="HG1660" s="595"/>
      <c r="HH1660" s="595"/>
      <c r="HI1660" s="595"/>
      <c r="HJ1660" s="595"/>
      <c r="HK1660" s="595"/>
      <c r="HL1660" s="595"/>
      <c r="HM1660" s="595"/>
      <c r="HN1660" s="595"/>
      <c r="HO1660" s="595"/>
      <c r="HP1660" s="595"/>
      <c r="HQ1660" s="595"/>
      <c r="HR1660" s="595"/>
      <c r="HS1660" s="595"/>
      <c r="HT1660" s="595"/>
      <c r="HU1660" s="595"/>
      <c r="HV1660" s="595"/>
      <c r="HW1660" s="595"/>
      <c r="HX1660" s="595"/>
      <c r="HY1660" s="595"/>
      <c r="HZ1660" s="595"/>
      <c r="IA1660" s="595"/>
      <c r="IB1660" s="595"/>
      <c r="IC1660" s="595"/>
      <c r="ID1660" s="595"/>
      <c r="IE1660" s="595"/>
      <c r="IF1660" s="595"/>
      <c r="IG1660" s="595"/>
      <c r="IH1660" s="595"/>
      <c r="II1660" s="595"/>
      <c r="IJ1660" s="595"/>
      <c r="IK1660" s="595"/>
      <c r="IL1660" s="595"/>
      <c r="IM1660" s="595"/>
      <c r="IN1660" s="595"/>
      <c r="IO1660" s="595"/>
      <c r="IP1660" s="595"/>
      <c r="IQ1660" s="595"/>
      <c r="IR1660" s="595"/>
      <c r="IS1660" s="595"/>
      <c r="IT1660" s="595"/>
      <c r="IU1660" s="595"/>
      <c r="IV1660" s="595"/>
      <c r="IW1660" s="595"/>
      <c r="IX1660" s="595"/>
      <c r="IY1660" s="595"/>
      <c r="IZ1660" s="595"/>
      <c r="JA1660" s="595"/>
      <c r="JB1660" s="595"/>
      <c r="JC1660" s="595"/>
      <c r="JD1660" s="595"/>
      <c r="JE1660" s="595"/>
      <c r="JF1660" s="595"/>
      <c r="JG1660" s="595"/>
      <c r="JH1660" s="595"/>
      <c r="JI1660" s="595"/>
      <c r="JJ1660" s="595"/>
      <c r="JK1660" s="595"/>
      <c r="JL1660" s="595"/>
      <c r="JM1660" s="595"/>
      <c r="JN1660" s="595"/>
      <c r="JO1660" s="595"/>
      <c r="JP1660" s="595"/>
      <c r="JQ1660" s="595"/>
      <c r="JR1660" s="595"/>
      <c r="JS1660" s="595"/>
      <c r="JT1660" s="595"/>
      <c r="JU1660" s="595"/>
      <c r="JV1660" s="595"/>
      <c r="JW1660" s="595"/>
      <c r="JX1660" s="595"/>
      <c r="JY1660" s="595"/>
      <c r="JZ1660" s="595"/>
      <c r="KA1660" s="595"/>
      <c r="KB1660" s="595"/>
      <c r="KC1660" s="595"/>
      <c r="KD1660" s="595"/>
      <c r="KE1660" s="595"/>
      <c r="KF1660" s="595"/>
      <c r="KG1660" s="595"/>
      <c r="KH1660" s="595"/>
      <c r="KI1660" s="595"/>
      <c r="KJ1660" s="595"/>
      <c r="KK1660" s="595"/>
      <c r="KL1660" s="595"/>
      <c r="KM1660" s="595"/>
      <c r="KN1660" s="595"/>
      <c r="KO1660" s="595"/>
      <c r="KP1660" s="595"/>
      <c r="KQ1660" s="595"/>
      <c r="KR1660" s="595"/>
      <c r="KS1660" s="595"/>
      <c r="KT1660" s="595"/>
      <c r="KU1660" s="595"/>
      <c r="KV1660" s="595"/>
      <c r="KW1660" s="595"/>
      <c r="KX1660" s="595"/>
      <c r="KY1660" s="595"/>
      <c r="KZ1660" s="595"/>
      <c r="LA1660" s="595"/>
      <c r="LB1660" s="595"/>
      <c r="LC1660" s="595"/>
      <c r="LD1660" s="595"/>
      <c r="LE1660" s="595"/>
      <c r="LF1660" s="595"/>
      <c r="LG1660" s="595"/>
      <c r="LH1660" s="595"/>
      <c r="LI1660" s="595"/>
      <c r="LJ1660" s="595"/>
    </row>
    <row r="1661" spans="1:322">
      <c r="A1661" s="697"/>
      <c r="B1661" s="558"/>
      <c r="C1661" s="558"/>
      <c r="D1661" s="676" t="s">
        <v>1067</v>
      </c>
      <c r="E1661" s="524" t="s">
        <v>1564</v>
      </c>
      <c r="F1661" s="596" t="s">
        <v>1080</v>
      </c>
      <c r="G1661" s="676">
        <v>2022</v>
      </c>
      <c r="H1661" s="734">
        <v>3</v>
      </c>
      <c r="I1661" s="570">
        <v>127883</v>
      </c>
      <c r="J1661" s="750">
        <v>44650</v>
      </c>
      <c r="K1661" s="734" t="s">
        <v>1562</v>
      </c>
      <c r="L1661" s="750" t="s">
        <v>1552</v>
      </c>
      <c r="M1661" s="597">
        <v>44470</v>
      </c>
      <c r="N1661" s="597">
        <v>44228</v>
      </c>
      <c r="O1661" s="597"/>
      <c r="P1661" s="597">
        <v>44641</v>
      </c>
      <c r="Q1661" s="597">
        <v>44644</v>
      </c>
      <c r="R1661" s="597">
        <v>44650</v>
      </c>
      <c r="S1661" s="596" t="s">
        <v>1106</v>
      </c>
      <c r="T1661" s="596">
        <v>72</v>
      </c>
      <c r="U1661" s="596">
        <v>49303155</v>
      </c>
      <c r="V1661" s="596" t="s">
        <v>1072</v>
      </c>
      <c r="W1661" s="678">
        <v>475</v>
      </c>
      <c r="X1661" s="551">
        <v>464</v>
      </c>
      <c r="Y1661" s="679">
        <v>220400</v>
      </c>
      <c r="Z1661" s="598">
        <v>0.42</v>
      </c>
      <c r="AA1661" s="682">
        <f>Y1661*Z1661</f>
        <v>92568</v>
      </c>
      <c r="AB1661" s="521"/>
      <c r="AC1661" s="683">
        <v>0</v>
      </c>
      <c r="AD1661" s="676"/>
      <c r="AE1661" s="684"/>
      <c r="AF1661" s="695">
        <f>AA1661+AD1661+AE1661</f>
        <v>92568</v>
      </c>
      <c r="AG1661" s="596" t="s">
        <v>47</v>
      </c>
      <c r="AH1661" s="641">
        <v>100</v>
      </c>
      <c r="AI1661" s="596">
        <v>0</v>
      </c>
      <c r="AJ1661" s="676" t="s">
        <v>1563</v>
      </c>
      <c r="AK1661" s="596" t="s">
        <v>1306</v>
      </c>
      <c r="AL1661" s="696">
        <v>4103</v>
      </c>
      <c r="AM1661" s="596" t="s">
        <v>52</v>
      </c>
      <c r="AN1661" s="596" t="s">
        <v>1110</v>
      </c>
      <c r="AO1661" s="596"/>
      <c r="AP1661" s="676"/>
      <c r="AQ1661" s="676" t="s">
        <v>1090</v>
      </c>
      <c r="AR1661" s="676"/>
      <c r="AS1661" s="523" t="s">
        <v>1077</v>
      </c>
      <c r="AT1661" s="523" t="s">
        <v>1091</v>
      </c>
      <c r="AU1661" s="523" t="s">
        <v>1078</v>
      </c>
      <c r="AV1661" s="674"/>
      <c r="AW1661" s="673">
        <f>U1661</f>
        <v>49303155</v>
      </c>
      <c r="AX1661" s="673" cm="1">
        <f t="array" ref="AX1661">SUM(MID(0&amp;AW1661,LARGE(INDEX(ISNUMBER(--MID(AW1661,ROW($1:$8),1))*ROW($1:$8),),ROW($1:$8))+1,1)*10^ROW($1:$8)/10)</f>
        <v>49303155</v>
      </c>
      <c r="AY1661" s="673" t="str">
        <f>VLOOKUP($AX1661,'Item Master Data'!$A:$F,3,FALSE)</f>
        <v>Q.PEAK DUO XL G10 BFG</v>
      </c>
      <c r="AZ1661" s="673">
        <f>VLOOKUP($AX1661,'Item Master Data'!$A:$F,6,FALSE)</f>
        <v>475</v>
      </c>
      <c r="BA1661" s="673">
        <f>X1661/BB1661</f>
        <v>16</v>
      </c>
      <c r="BB1661" s="673">
        <f>VLOOKUP(AX1661,'Item Master Data'!$A:$G,7,FALSE)</f>
        <v>29</v>
      </c>
      <c r="BC1661" s="673"/>
      <c r="BD1661" s="673">
        <f>W1661-AZ1661</f>
        <v>0</v>
      </c>
      <c r="BE1661" s="595"/>
      <c r="BF1661" s="595"/>
      <c r="BG1661" s="595"/>
      <c r="BH1661" s="595"/>
      <c r="BI1661" s="595"/>
      <c r="BJ1661" s="595"/>
      <c r="BK1661" s="595"/>
      <c r="BL1661" s="595"/>
      <c r="BM1661" s="595"/>
      <c r="BN1661" s="595"/>
      <c r="BO1661" s="595"/>
      <c r="BP1661" s="595"/>
      <c r="BQ1661" s="595"/>
      <c r="BR1661" s="595"/>
      <c r="BS1661" s="595"/>
      <c r="BT1661" s="595"/>
      <c r="BU1661" s="595"/>
      <c r="BV1661" s="595"/>
      <c r="BW1661" s="595"/>
      <c r="BX1661" s="595"/>
      <c r="BY1661" s="595"/>
      <c r="BZ1661" s="595"/>
      <c r="CA1661" s="595"/>
      <c r="CB1661" s="595"/>
      <c r="CC1661" s="595"/>
      <c r="CD1661" s="595"/>
      <c r="CE1661" s="595"/>
      <c r="CF1661" s="595"/>
      <c r="CG1661" s="595"/>
      <c r="CH1661" s="595"/>
      <c r="CI1661" s="595"/>
      <c r="CJ1661" s="595"/>
      <c r="CK1661" s="595"/>
      <c r="CL1661" s="595"/>
      <c r="CM1661" s="595"/>
      <c r="CN1661" s="595"/>
      <c r="CO1661" s="595"/>
      <c r="CP1661" s="595"/>
      <c r="CQ1661" s="595"/>
      <c r="CR1661" s="595"/>
      <c r="CS1661" s="595"/>
      <c r="CT1661" s="595"/>
      <c r="CU1661" s="595"/>
      <c r="CV1661" s="595"/>
      <c r="CW1661" s="595"/>
      <c r="CX1661" s="595"/>
      <c r="CY1661" s="595"/>
      <c r="CZ1661" s="595"/>
      <c r="DA1661" s="595"/>
      <c r="DB1661" s="595"/>
      <c r="DC1661" s="595"/>
      <c r="DD1661" s="595"/>
      <c r="DE1661" s="595"/>
      <c r="DF1661" s="595"/>
      <c r="DG1661" s="595"/>
      <c r="DH1661" s="595"/>
      <c r="DI1661" s="595"/>
      <c r="DJ1661" s="595"/>
      <c r="DK1661" s="595"/>
      <c r="DL1661" s="595"/>
      <c r="DM1661" s="595"/>
      <c r="DN1661" s="595"/>
      <c r="DO1661" s="595"/>
      <c r="DP1661" s="595"/>
      <c r="DQ1661" s="595"/>
      <c r="DR1661" s="595"/>
      <c r="DS1661" s="595"/>
      <c r="DT1661" s="595"/>
      <c r="DU1661" s="595"/>
      <c r="DV1661" s="595"/>
      <c r="DW1661" s="595"/>
      <c r="DX1661" s="595"/>
      <c r="DY1661" s="595"/>
      <c r="DZ1661" s="595"/>
      <c r="EA1661" s="595"/>
      <c r="EB1661" s="595"/>
      <c r="EC1661" s="595"/>
      <c r="ED1661" s="595"/>
      <c r="EE1661" s="595"/>
      <c r="EF1661" s="595"/>
      <c r="EG1661" s="595"/>
      <c r="EH1661" s="595"/>
      <c r="EI1661" s="595"/>
      <c r="EJ1661" s="595"/>
      <c r="EK1661" s="595"/>
      <c r="EL1661" s="595"/>
      <c r="EM1661" s="595"/>
      <c r="EN1661" s="595"/>
      <c r="EO1661" s="595"/>
      <c r="EP1661" s="595"/>
      <c r="EQ1661" s="595"/>
      <c r="ER1661" s="595"/>
      <c r="ES1661" s="595"/>
      <c r="ET1661" s="595"/>
      <c r="EU1661" s="595"/>
      <c r="EV1661" s="595"/>
      <c r="EW1661" s="595"/>
      <c r="EX1661" s="595"/>
      <c r="EY1661" s="595"/>
      <c r="EZ1661" s="595"/>
      <c r="FA1661" s="595"/>
      <c r="FB1661" s="595"/>
      <c r="FC1661" s="595"/>
      <c r="FD1661" s="595"/>
      <c r="FE1661" s="595"/>
      <c r="FF1661" s="595"/>
      <c r="FG1661" s="595"/>
      <c r="FH1661" s="595"/>
      <c r="FI1661" s="595"/>
      <c r="FJ1661" s="595"/>
      <c r="FK1661" s="595"/>
      <c r="FL1661" s="595"/>
      <c r="FM1661" s="595"/>
      <c r="FN1661" s="595"/>
      <c r="FO1661" s="595"/>
      <c r="FP1661" s="595"/>
      <c r="FQ1661" s="595"/>
      <c r="FR1661" s="595"/>
      <c r="FS1661" s="595"/>
      <c r="FT1661" s="595"/>
      <c r="FU1661" s="595"/>
      <c r="FV1661" s="595"/>
      <c r="FW1661" s="595"/>
      <c r="FX1661" s="595"/>
      <c r="FY1661" s="595"/>
      <c r="FZ1661" s="595"/>
      <c r="GA1661" s="595"/>
      <c r="GB1661" s="595"/>
      <c r="GC1661" s="595"/>
      <c r="GD1661" s="595"/>
      <c r="GE1661" s="595"/>
      <c r="GF1661" s="595"/>
      <c r="GG1661" s="595"/>
      <c r="GH1661" s="595"/>
      <c r="GI1661" s="595"/>
      <c r="GJ1661" s="595"/>
      <c r="GK1661" s="595"/>
      <c r="GL1661" s="595"/>
      <c r="GM1661" s="595"/>
      <c r="GN1661" s="595"/>
      <c r="GO1661" s="595"/>
      <c r="GP1661" s="595"/>
      <c r="GQ1661" s="595"/>
      <c r="GR1661" s="595"/>
      <c r="GS1661" s="595"/>
      <c r="GT1661" s="595"/>
      <c r="GU1661" s="595"/>
      <c r="GV1661" s="595"/>
      <c r="GW1661" s="595"/>
      <c r="GX1661" s="595"/>
      <c r="GY1661" s="595"/>
      <c r="GZ1661" s="595"/>
      <c r="HA1661" s="595"/>
      <c r="HB1661" s="595"/>
      <c r="HC1661" s="595"/>
      <c r="HD1661" s="595"/>
      <c r="HE1661" s="595"/>
      <c r="HF1661" s="595"/>
      <c r="HG1661" s="595"/>
      <c r="HH1661" s="595"/>
      <c r="HI1661" s="595"/>
      <c r="HJ1661" s="595"/>
      <c r="HK1661" s="595"/>
      <c r="HL1661" s="595"/>
      <c r="HM1661" s="595"/>
      <c r="HN1661" s="595"/>
      <c r="HO1661" s="595"/>
      <c r="HP1661" s="595"/>
      <c r="HQ1661" s="595"/>
      <c r="HR1661" s="595"/>
      <c r="HS1661" s="595"/>
      <c r="HT1661" s="595"/>
      <c r="HU1661" s="595"/>
      <c r="HV1661" s="595"/>
      <c r="HW1661" s="595"/>
      <c r="HX1661" s="595"/>
      <c r="HY1661" s="595"/>
      <c r="HZ1661" s="595"/>
      <c r="IA1661" s="595"/>
      <c r="IB1661" s="595"/>
      <c r="IC1661" s="595"/>
      <c r="ID1661" s="595"/>
      <c r="IE1661" s="595"/>
      <c r="IF1661" s="595"/>
      <c r="IG1661" s="595"/>
      <c r="IH1661" s="595"/>
      <c r="II1661" s="595"/>
      <c r="IJ1661" s="595"/>
      <c r="IK1661" s="595"/>
      <c r="IL1661" s="595"/>
      <c r="IM1661" s="595"/>
      <c r="IN1661" s="595"/>
      <c r="IO1661" s="595"/>
      <c r="IP1661" s="595"/>
      <c r="IQ1661" s="595"/>
      <c r="IR1661" s="595"/>
      <c r="IS1661" s="595"/>
      <c r="IT1661" s="595"/>
      <c r="IU1661" s="595"/>
      <c r="IV1661" s="595"/>
      <c r="IW1661" s="595"/>
      <c r="IX1661" s="595"/>
      <c r="IY1661" s="595"/>
      <c r="IZ1661" s="595"/>
      <c r="JA1661" s="595"/>
      <c r="JB1661" s="595"/>
      <c r="JC1661" s="595"/>
      <c r="JD1661" s="595"/>
      <c r="JE1661" s="595"/>
      <c r="JF1661" s="595"/>
      <c r="JG1661" s="595"/>
      <c r="JH1661" s="595"/>
      <c r="JI1661" s="595"/>
      <c r="JJ1661" s="595"/>
      <c r="JK1661" s="595"/>
      <c r="JL1661" s="595"/>
      <c r="JM1661" s="595"/>
      <c r="JN1661" s="595"/>
      <c r="JO1661" s="595"/>
      <c r="JP1661" s="595"/>
      <c r="JQ1661" s="595"/>
      <c r="JR1661" s="595"/>
      <c r="JS1661" s="595"/>
      <c r="JT1661" s="595"/>
      <c r="JU1661" s="595"/>
      <c r="JV1661" s="595"/>
      <c r="JW1661" s="595"/>
      <c r="JX1661" s="595"/>
      <c r="JY1661" s="595"/>
      <c r="JZ1661" s="595"/>
      <c r="KA1661" s="595"/>
      <c r="KB1661" s="595"/>
      <c r="KC1661" s="595"/>
      <c r="KD1661" s="595"/>
      <c r="KE1661" s="595"/>
      <c r="KF1661" s="595"/>
      <c r="KG1661" s="595"/>
      <c r="KH1661" s="595"/>
      <c r="KI1661" s="595"/>
      <c r="KJ1661" s="595"/>
      <c r="KK1661" s="595"/>
      <c r="KL1661" s="595"/>
      <c r="KM1661" s="595"/>
      <c r="KN1661" s="595"/>
      <c r="KO1661" s="595"/>
      <c r="KP1661" s="595"/>
      <c r="KQ1661" s="595"/>
      <c r="KR1661" s="595"/>
      <c r="KS1661" s="595"/>
      <c r="KT1661" s="595"/>
      <c r="KU1661" s="595"/>
      <c r="KV1661" s="595"/>
      <c r="KW1661" s="595"/>
      <c r="KX1661" s="595"/>
      <c r="KY1661" s="595"/>
      <c r="KZ1661" s="595"/>
      <c r="LA1661" s="595"/>
      <c r="LB1661" s="595"/>
      <c r="LC1661" s="595"/>
      <c r="LD1661" s="595"/>
      <c r="LE1661" s="595"/>
      <c r="LF1661" s="595"/>
      <c r="LG1661" s="595"/>
      <c r="LH1661" s="595"/>
      <c r="LI1661" s="595"/>
      <c r="LJ1661" s="595"/>
    </row>
    <row r="1662" spans="1:322">
      <c r="A1662" s="697"/>
      <c r="B1662" s="558"/>
      <c r="C1662" s="558"/>
      <c r="D1662" s="676" t="s">
        <v>1067</v>
      </c>
      <c r="E1662" s="524" t="s">
        <v>1565</v>
      </c>
      <c r="F1662" s="596" t="s">
        <v>1080</v>
      </c>
      <c r="G1662" s="676">
        <v>2022</v>
      </c>
      <c r="H1662" s="734">
        <v>3</v>
      </c>
      <c r="I1662" s="570">
        <v>127883</v>
      </c>
      <c r="J1662" s="750">
        <v>44650</v>
      </c>
      <c r="K1662" s="734" t="s">
        <v>1562</v>
      </c>
      <c r="L1662" s="750" t="s">
        <v>1552</v>
      </c>
      <c r="M1662" s="597">
        <v>44470</v>
      </c>
      <c r="N1662" s="597">
        <v>44228</v>
      </c>
      <c r="O1662" s="597"/>
      <c r="P1662" s="597">
        <v>44641</v>
      </c>
      <c r="Q1662" s="597">
        <v>44644</v>
      </c>
      <c r="R1662" s="597">
        <v>44650</v>
      </c>
      <c r="S1662" s="596" t="s">
        <v>1106</v>
      </c>
      <c r="T1662" s="596">
        <v>72</v>
      </c>
      <c r="U1662" s="596">
        <v>49303155</v>
      </c>
      <c r="V1662" s="596" t="s">
        <v>1072</v>
      </c>
      <c r="W1662" s="678">
        <v>475</v>
      </c>
      <c r="X1662" s="551">
        <v>638</v>
      </c>
      <c r="Y1662" s="679">
        <v>303050</v>
      </c>
      <c r="Z1662" s="598">
        <v>0.42</v>
      </c>
      <c r="AA1662" s="682">
        <f>Y1662*Z1662</f>
        <v>127281</v>
      </c>
      <c r="AB1662" s="521"/>
      <c r="AC1662" s="683">
        <v>0</v>
      </c>
      <c r="AD1662" s="676"/>
      <c r="AE1662" s="599"/>
      <c r="AF1662" s="695">
        <f>AA1662+AD1662+AE1662</f>
        <v>127281</v>
      </c>
      <c r="AG1662" s="596" t="s">
        <v>47</v>
      </c>
      <c r="AH1662" s="641">
        <v>100</v>
      </c>
      <c r="AI1662" s="596">
        <v>0</v>
      </c>
      <c r="AJ1662" s="676" t="s">
        <v>1563</v>
      </c>
      <c r="AK1662" s="676" t="s">
        <v>1306</v>
      </c>
      <c r="AL1662" s="696">
        <v>4103</v>
      </c>
      <c r="AM1662" s="596" t="s">
        <v>52</v>
      </c>
      <c r="AN1662" s="596" t="s">
        <v>1110</v>
      </c>
      <c r="AO1662" s="596"/>
      <c r="AP1662" s="676"/>
      <c r="AQ1662" s="676" t="s">
        <v>1090</v>
      </c>
      <c r="AR1662" s="676"/>
      <c r="AS1662" s="523" t="s">
        <v>1077</v>
      </c>
      <c r="AT1662" s="523" t="s">
        <v>1091</v>
      </c>
      <c r="AU1662" s="523" t="s">
        <v>1078</v>
      </c>
      <c r="AV1662" s="674"/>
      <c r="AW1662" s="673">
        <f>U1662</f>
        <v>49303155</v>
      </c>
      <c r="AX1662" s="673" cm="1">
        <f t="array" ref="AX1662">SUM(MID(0&amp;AW1662,LARGE(INDEX(ISNUMBER(--MID(AW1662,ROW($1:$8),1))*ROW($1:$8),),ROW($1:$8))+1,1)*10^ROW($1:$8)/10)</f>
        <v>49303155</v>
      </c>
      <c r="AY1662" s="673" t="str">
        <f>VLOOKUP($AX1662,'Item Master Data'!$A:$F,3,FALSE)</f>
        <v>Q.PEAK DUO XL G10 BFG</v>
      </c>
      <c r="AZ1662" s="673">
        <f>VLOOKUP($AX1662,'Item Master Data'!$A:$F,6,FALSE)</f>
        <v>475</v>
      </c>
      <c r="BA1662" s="673">
        <f>X1662/BB1662</f>
        <v>22</v>
      </c>
      <c r="BB1662" s="673">
        <f>VLOOKUP(AX1662,'Item Master Data'!$A:$G,7,FALSE)</f>
        <v>29</v>
      </c>
      <c r="BC1662" s="673"/>
      <c r="BD1662" s="673">
        <f>W1662-AZ1662</f>
        <v>0</v>
      </c>
      <c r="BE1662" s="601"/>
      <c r="BF1662" s="601"/>
      <c r="BG1662" s="601"/>
      <c r="BH1662" s="601"/>
      <c r="BI1662" s="601"/>
      <c r="BJ1662" s="601"/>
      <c r="BK1662" s="601"/>
      <c r="BL1662" s="601"/>
      <c r="BM1662" s="601"/>
      <c r="BN1662" s="601"/>
      <c r="BO1662" s="601"/>
      <c r="BP1662" s="601"/>
      <c r="BQ1662" s="601"/>
      <c r="BR1662" s="601"/>
      <c r="BS1662" s="601"/>
      <c r="BT1662" s="601"/>
      <c r="BU1662" s="601"/>
      <c r="BV1662" s="601"/>
      <c r="BW1662" s="601"/>
      <c r="BX1662" s="601"/>
      <c r="BY1662" s="601"/>
      <c r="BZ1662" s="601"/>
      <c r="CA1662" s="601"/>
      <c r="CB1662" s="601"/>
      <c r="CC1662" s="601"/>
      <c r="CD1662" s="601"/>
      <c r="CE1662" s="601"/>
      <c r="CF1662" s="601"/>
      <c r="CG1662" s="601"/>
      <c r="CH1662" s="601"/>
      <c r="CI1662" s="601"/>
      <c r="CJ1662" s="601"/>
      <c r="CK1662" s="601"/>
      <c r="CL1662" s="601"/>
      <c r="CM1662" s="601"/>
      <c r="CN1662" s="601"/>
      <c r="CO1662" s="601"/>
      <c r="CP1662" s="601"/>
      <c r="CQ1662" s="601"/>
      <c r="CR1662" s="601"/>
      <c r="CS1662" s="601"/>
      <c r="CT1662" s="601"/>
      <c r="CU1662" s="601"/>
      <c r="CV1662" s="601"/>
      <c r="CW1662" s="601"/>
      <c r="CX1662" s="601"/>
      <c r="CY1662" s="601"/>
      <c r="CZ1662" s="601"/>
      <c r="DA1662" s="601"/>
      <c r="DB1662" s="601"/>
      <c r="DC1662" s="601"/>
      <c r="DD1662" s="601"/>
      <c r="DE1662" s="601"/>
      <c r="DF1662" s="601"/>
      <c r="DG1662" s="601"/>
      <c r="DH1662" s="601"/>
      <c r="DI1662" s="601"/>
      <c r="DJ1662" s="601"/>
      <c r="DK1662" s="601"/>
      <c r="DL1662" s="601"/>
      <c r="DM1662" s="601"/>
      <c r="DN1662" s="601"/>
      <c r="DO1662" s="601"/>
      <c r="DP1662" s="601"/>
      <c r="DQ1662" s="601"/>
      <c r="DR1662" s="601"/>
      <c r="DS1662" s="601"/>
      <c r="DT1662" s="601"/>
      <c r="DU1662" s="601"/>
      <c r="DV1662" s="601"/>
      <c r="DW1662" s="601"/>
      <c r="DX1662" s="601"/>
      <c r="DY1662" s="601"/>
      <c r="DZ1662" s="601"/>
      <c r="EA1662" s="601"/>
      <c r="EB1662" s="601"/>
      <c r="EC1662" s="601"/>
      <c r="ED1662" s="601"/>
      <c r="EE1662" s="601"/>
      <c r="EF1662" s="601"/>
      <c r="EG1662" s="601"/>
      <c r="EH1662" s="601"/>
      <c r="EI1662" s="601"/>
      <c r="EJ1662" s="601"/>
      <c r="EK1662" s="601"/>
      <c r="EL1662" s="601"/>
      <c r="EM1662" s="601"/>
      <c r="EN1662" s="601"/>
      <c r="EO1662" s="601"/>
      <c r="EP1662" s="601"/>
      <c r="EQ1662" s="601"/>
      <c r="ER1662" s="601"/>
      <c r="ES1662" s="601"/>
      <c r="ET1662" s="601"/>
      <c r="EU1662" s="601"/>
      <c r="EV1662" s="601"/>
      <c r="EW1662" s="601"/>
      <c r="EX1662" s="601"/>
      <c r="EY1662" s="601"/>
      <c r="EZ1662" s="601"/>
      <c r="FA1662" s="601"/>
      <c r="FB1662" s="601"/>
      <c r="FC1662" s="601"/>
      <c r="FD1662" s="601"/>
      <c r="FE1662" s="601"/>
      <c r="FF1662" s="601"/>
      <c r="FG1662" s="601"/>
      <c r="FH1662" s="601"/>
      <c r="FI1662" s="601"/>
      <c r="FJ1662" s="601"/>
      <c r="FK1662" s="601"/>
      <c r="FL1662" s="601"/>
      <c r="FM1662" s="601"/>
      <c r="FN1662" s="601"/>
      <c r="FO1662" s="601"/>
      <c r="FP1662" s="601"/>
      <c r="FQ1662" s="601"/>
      <c r="FR1662" s="601"/>
      <c r="FS1662" s="601"/>
      <c r="FT1662" s="601"/>
      <c r="FU1662" s="601"/>
      <c r="FV1662" s="601"/>
      <c r="FW1662" s="601"/>
      <c r="FX1662" s="601"/>
      <c r="FY1662" s="601"/>
      <c r="FZ1662" s="601"/>
      <c r="GA1662" s="601"/>
      <c r="GB1662" s="601"/>
      <c r="GC1662" s="601"/>
      <c r="GD1662" s="601"/>
      <c r="GE1662" s="601"/>
      <c r="GF1662" s="601"/>
      <c r="GG1662" s="601"/>
      <c r="GH1662" s="601"/>
      <c r="GI1662" s="601"/>
      <c r="GJ1662" s="601"/>
      <c r="GK1662" s="601"/>
      <c r="GL1662" s="601"/>
      <c r="GM1662" s="601"/>
      <c r="GN1662" s="601"/>
      <c r="GO1662" s="601"/>
      <c r="GP1662" s="601"/>
      <c r="GQ1662" s="601"/>
      <c r="GR1662" s="601"/>
      <c r="GS1662" s="601"/>
      <c r="GT1662" s="601"/>
      <c r="GU1662" s="601"/>
      <c r="GV1662" s="601"/>
      <c r="GW1662" s="601"/>
      <c r="GX1662" s="601"/>
      <c r="GY1662" s="601"/>
      <c r="GZ1662" s="601"/>
      <c r="HA1662" s="601"/>
      <c r="HB1662" s="601"/>
      <c r="HC1662" s="601"/>
      <c r="HD1662" s="601"/>
      <c r="HE1662" s="601"/>
      <c r="HF1662" s="601"/>
      <c r="HG1662" s="601"/>
      <c r="HH1662" s="601"/>
      <c r="HI1662" s="601"/>
      <c r="HJ1662" s="601"/>
      <c r="HK1662" s="601"/>
      <c r="HL1662" s="601"/>
      <c r="HM1662" s="601"/>
      <c r="HN1662" s="601"/>
      <c r="HO1662" s="601"/>
      <c r="HP1662" s="601"/>
      <c r="HQ1662" s="601"/>
      <c r="HR1662" s="601"/>
      <c r="HS1662" s="601"/>
      <c r="HT1662" s="601"/>
      <c r="HU1662" s="601"/>
      <c r="HV1662" s="601"/>
      <c r="HW1662" s="601"/>
      <c r="HX1662" s="601"/>
      <c r="HY1662" s="601"/>
      <c r="HZ1662" s="601"/>
      <c r="IA1662" s="601"/>
      <c r="IB1662" s="601"/>
      <c r="IC1662" s="601"/>
      <c r="ID1662" s="601"/>
      <c r="IE1662" s="601"/>
      <c r="IF1662" s="601"/>
      <c r="IG1662" s="601"/>
      <c r="IH1662" s="601"/>
      <c r="II1662" s="601"/>
      <c r="IJ1662" s="601"/>
      <c r="IK1662" s="601"/>
      <c r="IL1662" s="601"/>
      <c r="IM1662" s="601"/>
      <c r="IN1662" s="601"/>
      <c r="IO1662" s="601"/>
      <c r="IP1662" s="601"/>
      <c r="IQ1662" s="601"/>
      <c r="IR1662" s="601"/>
      <c r="IS1662" s="601"/>
      <c r="IT1662" s="601"/>
      <c r="IU1662" s="601"/>
      <c r="IV1662" s="601"/>
      <c r="IW1662" s="601"/>
      <c r="IX1662" s="601"/>
      <c r="IY1662" s="601"/>
      <c r="IZ1662" s="601"/>
      <c r="JA1662" s="601"/>
      <c r="JB1662" s="601"/>
      <c r="JC1662" s="601"/>
      <c r="JD1662" s="601"/>
      <c r="JE1662" s="601"/>
      <c r="JF1662" s="601"/>
      <c r="JG1662" s="601"/>
      <c r="JH1662" s="601"/>
      <c r="JI1662" s="601"/>
      <c r="JJ1662" s="601"/>
      <c r="JK1662" s="601"/>
      <c r="JL1662" s="601"/>
      <c r="JM1662" s="601"/>
      <c r="JN1662" s="601"/>
      <c r="JO1662" s="601"/>
      <c r="JP1662" s="601"/>
      <c r="JQ1662" s="601"/>
      <c r="JR1662" s="601"/>
      <c r="JS1662" s="601"/>
      <c r="JT1662" s="601"/>
      <c r="JU1662" s="601"/>
      <c r="JV1662" s="601"/>
      <c r="JW1662" s="601"/>
      <c r="JX1662" s="601"/>
      <c r="JY1662" s="601"/>
      <c r="JZ1662" s="601"/>
      <c r="KA1662" s="601"/>
      <c r="KB1662" s="601"/>
      <c r="KC1662" s="601"/>
      <c r="KD1662" s="601"/>
      <c r="KE1662" s="601"/>
      <c r="KF1662" s="601"/>
      <c r="KG1662" s="601"/>
      <c r="KH1662" s="601"/>
      <c r="KI1662" s="601"/>
      <c r="KJ1662" s="601"/>
      <c r="KK1662" s="601"/>
      <c r="KL1662" s="601"/>
      <c r="KM1662" s="601"/>
      <c r="KN1662" s="601"/>
      <c r="KO1662" s="601"/>
      <c r="KP1662" s="601"/>
      <c r="KQ1662" s="601"/>
      <c r="KR1662" s="601"/>
      <c r="KS1662" s="601"/>
      <c r="KT1662" s="601"/>
      <c r="KU1662" s="601"/>
      <c r="KV1662" s="601"/>
      <c r="KW1662" s="601"/>
      <c r="KX1662" s="601"/>
      <c r="KY1662" s="601"/>
      <c r="KZ1662" s="601"/>
      <c r="LA1662" s="601"/>
      <c r="LB1662" s="601"/>
      <c r="LC1662" s="601"/>
      <c r="LD1662" s="601"/>
      <c r="LE1662" s="601"/>
      <c r="LF1662" s="601"/>
      <c r="LG1662" s="601"/>
      <c r="LH1662" s="601"/>
      <c r="LI1662" s="601"/>
      <c r="LJ1662" s="601"/>
    </row>
    <row r="1663" spans="1:322">
      <c r="A1663" s="697"/>
      <c r="B1663" s="558"/>
      <c r="C1663" s="558"/>
      <c r="D1663" s="676" t="s">
        <v>1067</v>
      </c>
      <c r="E1663" s="524" t="s">
        <v>1089</v>
      </c>
      <c r="F1663" s="596" t="s">
        <v>1080</v>
      </c>
      <c r="G1663" s="676">
        <v>2022</v>
      </c>
      <c r="H1663" s="676">
        <v>3</v>
      </c>
      <c r="I1663" s="687">
        <v>127836</v>
      </c>
      <c r="J1663" s="677">
        <v>44651</v>
      </c>
      <c r="K1663" s="676" t="s">
        <v>1570</v>
      </c>
      <c r="L1663" s="677" t="s">
        <v>1552</v>
      </c>
      <c r="M1663" s="597">
        <v>44470</v>
      </c>
      <c r="N1663" s="597">
        <v>44228</v>
      </c>
      <c r="O1663" s="597"/>
      <c r="P1663" s="597">
        <v>44641</v>
      </c>
      <c r="Q1663" s="597">
        <v>44648</v>
      </c>
      <c r="R1663" s="597">
        <v>44651</v>
      </c>
      <c r="S1663" s="596" t="s">
        <v>1106</v>
      </c>
      <c r="T1663" s="596">
        <v>72</v>
      </c>
      <c r="U1663" s="596" t="s">
        <v>1556</v>
      </c>
      <c r="V1663" s="596" t="s">
        <v>1072</v>
      </c>
      <c r="W1663" s="678">
        <v>475</v>
      </c>
      <c r="X1663" s="551">
        <v>3306</v>
      </c>
      <c r="Y1663" s="600">
        <v>1570350</v>
      </c>
      <c r="Z1663" s="598">
        <v>0.42</v>
      </c>
      <c r="AA1663" s="682">
        <f>Y1663*Z1663</f>
        <v>659547</v>
      </c>
      <c r="AB1663" s="521"/>
      <c r="AC1663" s="683">
        <v>0</v>
      </c>
      <c r="AD1663" s="676"/>
      <c r="AE1663" s="599"/>
      <c r="AF1663" s="695">
        <f>AA1663+AD1663+AE1663</f>
        <v>659547</v>
      </c>
      <c r="AG1663" s="596" t="s">
        <v>47</v>
      </c>
      <c r="AH1663" s="641">
        <v>100</v>
      </c>
      <c r="AI1663" s="596">
        <v>0</v>
      </c>
      <c r="AJ1663" s="676" t="s">
        <v>1554</v>
      </c>
      <c r="AK1663" s="676" t="s">
        <v>1100</v>
      </c>
      <c r="AL1663" s="696">
        <v>1604</v>
      </c>
      <c r="AM1663" s="596" t="s">
        <v>52</v>
      </c>
      <c r="AN1663" s="596" t="s">
        <v>1089</v>
      </c>
      <c r="AO1663" s="596"/>
      <c r="AP1663" s="676" t="s">
        <v>92</v>
      </c>
      <c r="AQ1663" s="676" t="s">
        <v>1090</v>
      </c>
      <c r="AR1663" s="676"/>
      <c r="AS1663" s="523" t="s">
        <v>1077</v>
      </c>
      <c r="AT1663" s="523" t="s">
        <v>1091</v>
      </c>
      <c r="AU1663" s="523" t="s">
        <v>1078</v>
      </c>
      <c r="AV1663" s="674"/>
      <c r="AW1663" s="673" t="str">
        <f>U1663</f>
        <v>30390371C</v>
      </c>
      <c r="AX1663" s="673" cm="1">
        <f t="array" ref="AX1663">SUM(MID(0&amp;AW1663,LARGE(INDEX(ISNUMBER(--MID(AW1663,ROW($1:$8),1))*ROW($1:$8),),ROW($1:$8))+1,1)*10^ROW($1:$8)/10)</f>
        <v>30390371</v>
      </c>
      <c r="AY1663" s="673" t="str">
        <f>VLOOKUP($AX1663,'Item Master Data'!$A:$F,3,FALSE)</f>
        <v>Q.PEAK DUO XL G10 BFG</v>
      </c>
      <c r="AZ1663" s="673">
        <f>VLOOKUP($AX1663,'Item Master Data'!$A:$F,6,FALSE)</f>
        <v>475</v>
      </c>
      <c r="BA1663" s="673">
        <f>X1663/BB1663</f>
        <v>114</v>
      </c>
      <c r="BB1663" s="673">
        <f>VLOOKUP(AX1663,'Item Master Data'!$A:$G,7,FALSE)</f>
        <v>29</v>
      </c>
      <c r="BC1663" s="673"/>
      <c r="BD1663" s="673">
        <f>W1663-AZ1663</f>
        <v>0</v>
      </c>
      <c r="BE1663" s="601"/>
      <c r="BF1663" s="601"/>
      <c r="BG1663" s="601"/>
      <c r="BH1663" s="601"/>
      <c r="BI1663" s="601"/>
      <c r="BJ1663" s="601"/>
      <c r="BK1663" s="601"/>
      <c r="BL1663" s="601"/>
      <c r="BM1663" s="601"/>
      <c r="BN1663" s="601"/>
      <c r="BO1663" s="601"/>
      <c r="BP1663" s="601"/>
      <c r="BQ1663" s="601"/>
      <c r="BR1663" s="601"/>
      <c r="BS1663" s="601"/>
      <c r="BT1663" s="601"/>
      <c r="BU1663" s="601"/>
      <c r="BV1663" s="601"/>
      <c r="BW1663" s="601"/>
      <c r="BX1663" s="601"/>
      <c r="BY1663" s="601"/>
      <c r="BZ1663" s="601"/>
      <c r="CA1663" s="601"/>
      <c r="CB1663" s="601"/>
      <c r="CC1663" s="601"/>
      <c r="CD1663" s="601"/>
      <c r="CE1663" s="601"/>
      <c r="CF1663" s="601"/>
      <c r="CG1663" s="601"/>
      <c r="CH1663" s="601"/>
      <c r="CI1663" s="601"/>
      <c r="CJ1663" s="601"/>
      <c r="CK1663" s="601"/>
      <c r="CL1663" s="601"/>
      <c r="CM1663" s="601"/>
      <c r="CN1663" s="601"/>
      <c r="CO1663" s="601"/>
      <c r="CP1663" s="601"/>
      <c r="CQ1663" s="601"/>
      <c r="CR1663" s="601"/>
      <c r="CS1663" s="601"/>
      <c r="CT1663" s="601"/>
      <c r="CU1663" s="601"/>
      <c r="CV1663" s="601"/>
      <c r="CW1663" s="601"/>
      <c r="CX1663" s="601"/>
      <c r="CY1663" s="601"/>
      <c r="CZ1663" s="601"/>
      <c r="DA1663" s="601"/>
      <c r="DB1663" s="601"/>
      <c r="DC1663" s="601"/>
      <c r="DD1663" s="601"/>
      <c r="DE1663" s="601"/>
      <c r="DF1663" s="601"/>
      <c r="DG1663" s="601"/>
      <c r="DH1663" s="601"/>
      <c r="DI1663" s="601"/>
      <c r="DJ1663" s="601"/>
      <c r="DK1663" s="601"/>
      <c r="DL1663" s="601"/>
      <c r="DM1663" s="601"/>
      <c r="DN1663" s="601"/>
      <c r="DO1663" s="601"/>
      <c r="DP1663" s="601"/>
      <c r="DQ1663" s="601"/>
      <c r="DR1663" s="601"/>
      <c r="DS1663" s="601"/>
      <c r="DT1663" s="601"/>
      <c r="DU1663" s="601"/>
      <c r="DV1663" s="601"/>
      <c r="DW1663" s="601"/>
      <c r="DX1663" s="601"/>
      <c r="DY1663" s="601"/>
      <c r="DZ1663" s="601"/>
      <c r="EA1663" s="601"/>
      <c r="EB1663" s="601"/>
      <c r="EC1663" s="601"/>
      <c r="ED1663" s="601"/>
      <c r="EE1663" s="601"/>
      <c r="EF1663" s="601"/>
      <c r="EG1663" s="601"/>
      <c r="EH1663" s="601"/>
      <c r="EI1663" s="601"/>
      <c r="EJ1663" s="601"/>
      <c r="EK1663" s="601"/>
      <c r="EL1663" s="601"/>
      <c r="EM1663" s="601"/>
      <c r="EN1663" s="601"/>
      <c r="EO1663" s="601"/>
      <c r="EP1663" s="601"/>
      <c r="EQ1663" s="601"/>
      <c r="ER1663" s="601"/>
      <c r="ES1663" s="601"/>
      <c r="ET1663" s="601"/>
      <c r="EU1663" s="601"/>
      <c r="EV1663" s="601"/>
      <c r="EW1663" s="601"/>
      <c r="EX1663" s="601"/>
      <c r="EY1663" s="601"/>
      <c r="EZ1663" s="601"/>
      <c r="FA1663" s="601"/>
      <c r="FB1663" s="601"/>
      <c r="FC1663" s="601"/>
      <c r="FD1663" s="601"/>
      <c r="FE1663" s="601"/>
      <c r="FF1663" s="601"/>
      <c r="FG1663" s="601"/>
      <c r="FH1663" s="601"/>
      <c r="FI1663" s="601"/>
      <c r="FJ1663" s="601"/>
      <c r="FK1663" s="601"/>
      <c r="FL1663" s="601"/>
      <c r="FM1663" s="601"/>
      <c r="FN1663" s="601"/>
      <c r="FO1663" s="601"/>
      <c r="FP1663" s="601"/>
      <c r="FQ1663" s="601"/>
      <c r="FR1663" s="601"/>
      <c r="FS1663" s="601"/>
      <c r="FT1663" s="601"/>
      <c r="FU1663" s="601"/>
      <c r="FV1663" s="601"/>
      <c r="FW1663" s="601"/>
      <c r="FX1663" s="601"/>
      <c r="FY1663" s="601"/>
      <c r="FZ1663" s="601"/>
      <c r="GA1663" s="601"/>
      <c r="GB1663" s="601"/>
      <c r="GC1663" s="601"/>
      <c r="GD1663" s="601"/>
      <c r="GE1663" s="601"/>
      <c r="GF1663" s="601"/>
      <c r="GG1663" s="601"/>
      <c r="GH1663" s="601"/>
      <c r="GI1663" s="601"/>
      <c r="GJ1663" s="601"/>
      <c r="GK1663" s="601"/>
      <c r="GL1663" s="601"/>
      <c r="GM1663" s="601"/>
      <c r="GN1663" s="601"/>
      <c r="GO1663" s="601"/>
      <c r="GP1663" s="601"/>
      <c r="GQ1663" s="601"/>
      <c r="GR1663" s="601"/>
      <c r="GS1663" s="601"/>
      <c r="GT1663" s="601"/>
      <c r="GU1663" s="601"/>
      <c r="GV1663" s="601"/>
      <c r="GW1663" s="601"/>
      <c r="GX1663" s="601"/>
      <c r="GY1663" s="601"/>
      <c r="GZ1663" s="601"/>
      <c r="HA1663" s="601"/>
      <c r="HB1663" s="601"/>
      <c r="HC1663" s="601"/>
      <c r="HD1663" s="601"/>
      <c r="HE1663" s="601"/>
      <c r="HF1663" s="601"/>
      <c r="HG1663" s="601"/>
      <c r="HH1663" s="601"/>
      <c r="HI1663" s="601"/>
      <c r="HJ1663" s="601"/>
      <c r="HK1663" s="601"/>
      <c r="HL1663" s="601"/>
      <c r="HM1663" s="601"/>
      <c r="HN1663" s="601"/>
      <c r="HO1663" s="601"/>
      <c r="HP1663" s="601"/>
      <c r="HQ1663" s="601"/>
      <c r="HR1663" s="601"/>
      <c r="HS1663" s="601"/>
      <c r="HT1663" s="601"/>
      <c r="HU1663" s="601"/>
      <c r="HV1663" s="601"/>
      <c r="HW1663" s="601"/>
      <c r="HX1663" s="601"/>
      <c r="HY1663" s="601"/>
      <c r="HZ1663" s="601"/>
      <c r="IA1663" s="601"/>
      <c r="IB1663" s="601"/>
      <c r="IC1663" s="601"/>
      <c r="ID1663" s="601"/>
      <c r="IE1663" s="601"/>
      <c r="IF1663" s="601"/>
      <c r="IG1663" s="601"/>
      <c r="IH1663" s="601"/>
      <c r="II1663" s="601"/>
      <c r="IJ1663" s="601"/>
      <c r="IK1663" s="601"/>
      <c r="IL1663" s="601"/>
      <c r="IM1663" s="601"/>
      <c r="IN1663" s="601"/>
      <c r="IO1663" s="601"/>
      <c r="IP1663" s="601"/>
      <c r="IQ1663" s="601"/>
      <c r="IR1663" s="601"/>
      <c r="IS1663" s="601"/>
      <c r="IT1663" s="601"/>
      <c r="IU1663" s="601"/>
      <c r="IV1663" s="601"/>
      <c r="IW1663" s="601"/>
      <c r="IX1663" s="601"/>
      <c r="IY1663" s="601"/>
      <c r="IZ1663" s="601"/>
      <c r="JA1663" s="601"/>
      <c r="JB1663" s="601"/>
      <c r="JC1663" s="601"/>
      <c r="JD1663" s="601"/>
      <c r="JE1663" s="601"/>
      <c r="JF1663" s="601"/>
      <c r="JG1663" s="601"/>
      <c r="JH1663" s="601"/>
      <c r="JI1663" s="601"/>
      <c r="JJ1663" s="601"/>
      <c r="JK1663" s="601"/>
      <c r="JL1663" s="601"/>
      <c r="JM1663" s="601"/>
      <c r="JN1663" s="601"/>
      <c r="JO1663" s="601"/>
      <c r="JP1663" s="601"/>
      <c r="JQ1663" s="601"/>
      <c r="JR1663" s="601"/>
      <c r="JS1663" s="601"/>
      <c r="JT1663" s="601"/>
      <c r="JU1663" s="601"/>
      <c r="JV1663" s="601"/>
      <c r="JW1663" s="601"/>
      <c r="JX1663" s="601"/>
      <c r="JY1663" s="601"/>
      <c r="JZ1663" s="601"/>
      <c r="KA1663" s="601"/>
      <c r="KB1663" s="601"/>
      <c r="KC1663" s="601"/>
      <c r="KD1663" s="601"/>
      <c r="KE1663" s="601"/>
      <c r="KF1663" s="601"/>
      <c r="KG1663" s="601"/>
      <c r="KH1663" s="601"/>
      <c r="KI1663" s="601"/>
      <c r="KJ1663" s="601"/>
      <c r="KK1663" s="601"/>
      <c r="KL1663" s="601"/>
      <c r="KM1663" s="601"/>
      <c r="KN1663" s="601"/>
      <c r="KO1663" s="601"/>
      <c r="KP1663" s="601"/>
      <c r="KQ1663" s="601"/>
      <c r="KR1663" s="601"/>
      <c r="KS1663" s="601"/>
      <c r="KT1663" s="601"/>
      <c r="KU1663" s="601"/>
      <c r="KV1663" s="601"/>
      <c r="KW1663" s="601"/>
      <c r="KX1663" s="601"/>
      <c r="KY1663" s="601"/>
      <c r="KZ1663" s="601"/>
      <c r="LA1663" s="601"/>
      <c r="LB1663" s="601"/>
      <c r="LC1663" s="601"/>
      <c r="LD1663" s="601"/>
      <c r="LE1663" s="601"/>
      <c r="LF1663" s="601"/>
      <c r="LG1663" s="601"/>
      <c r="LH1663" s="601"/>
      <c r="LI1663" s="601"/>
      <c r="LJ1663" s="601"/>
    </row>
    <row r="1664" spans="1:322">
      <c r="A1664" s="697"/>
      <c r="B1664" s="558"/>
      <c r="C1664" s="558"/>
      <c r="D1664" s="676" t="s">
        <v>1067</v>
      </c>
      <c r="E1664" s="524" t="s">
        <v>1089</v>
      </c>
      <c r="F1664" s="596" t="s">
        <v>1080</v>
      </c>
      <c r="G1664" s="676">
        <v>2022</v>
      </c>
      <c r="H1664" s="676">
        <v>3</v>
      </c>
      <c r="I1664" s="687">
        <v>127836</v>
      </c>
      <c r="J1664" s="677">
        <v>44651</v>
      </c>
      <c r="K1664" s="676" t="s">
        <v>1570</v>
      </c>
      <c r="L1664" s="677" t="s">
        <v>1552</v>
      </c>
      <c r="M1664" s="597">
        <v>44470</v>
      </c>
      <c r="N1664" s="597">
        <v>44228</v>
      </c>
      <c r="O1664" s="597"/>
      <c r="P1664" s="597">
        <v>44641</v>
      </c>
      <c r="Q1664" s="597">
        <v>44643</v>
      </c>
      <c r="R1664" s="597">
        <v>44644</v>
      </c>
      <c r="S1664" s="596" t="s">
        <v>1106</v>
      </c>
      <c r="T1664" s="596">
        <v>72</v>
      </c>
      <c r="U1664" s="596" t="s">
        <v>1559</v>
      </c>
      <c r="V1664" s="596" t="s">
        <v>1072</v>
      </c>
      <c r="W1664" s="678">
        <v>475</v>
      </c>
      <c r="X1664" s="551">
        <v>696</v>
      </c>
      <c r="Y1664" s="600">
        <v>330600</v>
      </c>
      <c r="Z1664" s="598">
        <v>0.42</v>
      </c>
      <c r="AA1664" s="682">
        <f>Y1664*Z1664</f>
        <v>138852</v>
      </c>
      <c r="AB1664" s="521"/>
      <c r="AC1664" s="683">
        <v>0</v>
      </c>
      <c r="AD1664" s="676"/>
      <c r="AE1664" s="599"/>
      <c r="AF1664" s="695">
        <f>AA1664+AD1664+AE1664</f>
        <v>138852</v>
      </c>
      <c r="AG1664" s="596" t="s">
        <v>47</v>
      </c>
      <c r="AH1664" s="641">
        <v>100</v>
      </c>
      <c r="AI1664" s="596">
        <v>0</v>
      </c>
      <c r="AJ1664" s="676" t="s">
        <v>1554</v>
      </c>
      <c r="AK1664" s="676" t="s">
        <v>1100</v>
      </c>
      <c r="AL1664" s="696">
        <v>1604</v>
      </c>
      <c r="AM1664" s="596" t="s">
        <v>52</v>
      </c>
      <c r="AN1664" s="596" t="s">
        <v>1089</v>
      </c>
      <c r="AO1664" s="596"/>
      <c r="AP1664" s="676" t="s">
        <v>92</v>
      </c>
      <c r="AQ1664" s="676" t="s">
        <v>1090</v>
      </c>
      <c r="AR1664" s="676"/>
      <c r="AS1664" s="523" t="s">
        <v>1077</v>
      </c>
      <c r="AT1664" s="523" t="s">
        <v>1091</v>
      </c>
      <c r="AU1664" s="523" t="s">
        <v>1078</v>
      </c>
      <c r="AV1664" s="674"/>
      <c r="AW1664" s="673" t="str">
        <f>U1664</f>
        <v>30397571C</v>
      </c>
      <c r="AX1664" s="673" cm="1">
        <f t="array" ref="AX1664">SUM(MID(0&amp;AW1664,LARGE(INDEX(ISNUMBER(--MID(AW1664,ROW($1:$8),1))*ROW($1:$8),),ROW($1:$8))+1,1)*10^ROW($1:$8)/10)</f>
        <v>30397571</v>
      </c>
      <c r="AY1664" s="673" t="str">
        <f>VLOOKUP($AX1664,'Item Master Data'!$A:$F,3,FALSE)</f>
        <v>Q.PEAK DUO XL G10 BFG</v>
      </c>
      <c r="AZ1664" s="673">
        <f>VLOOKUP($AX1664,'Item Master Data'!$A:$F,6,FALSE)</f>
        <v>475</v>
      </c>
      <c r="BA1664" s="673">
        <f>X1664/BB1664</f>
        <v>24</v>
      </c>
      <c r="BB1664" s="673">
        <f>VLOOKUP(AX1664,'Item Master Data'!$A:$G,7,FALSE)</f>
        <v>29</v>
      </c>
      <c r="BC1664" s="673"/>
      <c r="BD1664" s="673">
        <f>W1664-AZ1664</f>
        <v>0</v>
      </c>
      <c r="BE1664" s="601"/>
      <c r="BF1664" s="601"/>
      <c r="BG1664" s="601"/>
      <c r="BH1664" s="601"/>
      <c r="BI1664" s="601"/>
      <c r="BJ1664" s="601"/>
      <c r="BK1664" s="601"/>
      <c r="BL1664" s="601"/>
      <c r="BM1664" s="601"/>
      <c r="BN1664" s="601"/>
      <c r="BO1664" s="601"/>
      <c r="BP1664" s="601"/>
      <c r="BQ1664" s="601"/>
      <c r="BR1664" s="601"/>
      <c r="BS1664" s="601"/>
      <c r="BT1664" s="601"/>
      <c r="BU1664" s="601"/>
      <c r="BV1664" s="601"/>
      <c r="BW1664" s="601"/>
      <c r="BX1664" s="601"/>
      <c r="BY1664" s="601"/>
      <c r="BZ1664" s="601"/>
      <c r="CA1664" s="601"/>
      <c r="CB1664" s="601"/>
      <c r="CC1664" s="601"/>
      <c r="CD1664" s="601"/>
      <c r="CE1664" s="601"/>
      <c r="CF1664" s="601"/>
      <c r="CG1664" s="601"/>
      <c r="CH1664" s="601"/>
      <c r="CI1664" s="601"/>
      <c r="CJ1664" s="601"/>
      <c r="CK1664" s="601"/>
      <c r="CL1664" s="601"/>
      <c r="CM1664" s="601"/>
      <c r="CN1664" s="601"/>
      <c r="CO1664" s="601"/>
      <c r="CP1664" s="601"/>
      <c r="CQ1664" s="601"/>
      <c r="CR1664" s="601"/>
      <c r="CS1664" s="601"/>
      <c r="CT1664" s="601"/>
      <c r="CU1664" s="601"/>
      <c r="CV1664" s="601"/>
      <c r="CW1664" s="601"/>
      <c r="CX1664" s="601"/>
      <c r="CY1664" s="601"/>
      <c r="CZ1664" s="601"/>
      <c r="DA1664" s="601"/>
      <c r="DB1664" s="601"/>
      <c r="DC1664" s="601"/>
      <c r="DD1664" s="601"/>
      <c r="DE1664" s="601"/>
      <c r="DF1664" s="601"/>
      <c r="DG1664" s="601"/>
      <c r="DH1664" s="601"/>
      <c r="DI1664" s="601"/>
      <c r="DJ1664" s="601"/>
      <c r="DK1664" s="601"/>
      <c r="DL1664" s="601"/>
      <c r="DM1664" s="601"/>
      <c r="DN1664" s="601"/>
      <c r="DO1664" s="601"/>
      <c r="DP1664" s="601"/>
      <c r="DQ1664" s="601"/>
      <c r="DR1664" s="601"/>
      <c r="DS1664" s="601"/>
      <c r="DT1664" s="601"/>
      <c r="DU1664" s="601"/>
      <c r="DV1664" s="601"/>
      <c r="DW1664" s="601"/>
      <c r="DX1664" s="601"/>
      <c r="DY1664" s="601"/>
      <c r="DZ1664" s="601"/>
      <c r="EA1664" s="601"/>
      <c r="EB1664" s="601"/>
      <c r="EC1664" s="601"/>
      <c r="ED1664" s="601"/>
      <c r="EE1664" s="601"/>
      <c r="EF1664" s="601"/>
      <c r="EG1664" s="601"/>
      <c r="EH1664" s="601"/>
      <c r="EI1664" s="601"/>
      <c r="EJ1664" s="601"/>
      <c r="EK1664" s="601"/>
      <c r="EL1664" s="601"/>
      <c r="EM1664" s="601"/>
      <c r="EN1664" s="601"/>
      <c r="EO1664" s="601"/>
      <c r="EP1664" s="601"/>
      <c r="EQ1664" s="601"/>
      <c r="ER1664" s="601"/>
      <c r="ES1664" s="601"/>
      <c r="ET1664" s="601"/>
      <c r="EU1664" s="601"/>
      <c r="EV1664" s="601"/>
      <c r="EW1664" s="601"/>
      <c r="EX1664" s="601"/>
      <c r="EY1664" s="601"/>
      <c r="EZ1664" s="601"/>
      <c r="FA1664" s="601"/>
      <c r="FB1664" s="601"/>
      <c r="FC1664" s="601"/>
      <c r="FD1664" s="601"/>
      <c r="FE1664" s="601"/>
      <c r="FF1664" s="601"/>
      <c r="FG1664" s="601"/>
      <c r="FH1664" s="601"/>
      <c r="FI1664" s="601"/>
      <c r="FJ1664" s="601"/>
      <c r="FK1664" s="601"/>
      <c r="FL1664" s="601"/>
      <c r="FM1664" s="601"/>
      <c r="FN1664" s="601"/>
      <c r="FO1664" s="601"/>
      <c r="FP1664" s="601"/>
      <c r="FQ1664" s="601"/>
      <c r="FR1664" s="601"/>
      <c r="FS1664" s="601"/>
      <c r="FT1664" s="601"/>
      <c r="FU1664" s="601"/>
      <c r="FV1664" s="601"/>
      <c r="FW1664" s="601"/>
      <c r="FX1664" s="601"/>
      <c r="FY1664" s="601"/>
      <c r="FZ1664" s="601"/>
      <c r="GA1664" s="601"/>
      <c r="GB1664" s="601"/>
      <c r="GC1664" s="601"/>
      <c r="GD1664" s="601"/>
      <c r="GE1664" s="601"/>
      <c r="GF1664" s="601"/>
      <c r="GG1664" s="601"/>
      <c r="GH1664" s="601"/>
      <c r="GI1664" s="601"/>
      <c r="GJ1664" s="601"/>
      <c r="GK1664" s="601"/>
      <c r="GL1664" s="601"/>
      <c r="GM1664" s="601"/>
      <c r="GN1664" s="601"/>
      <c r="GO1664" s="601"/>
      <c r="GP1664" s="601"/>
      <c r="GQ1664" s="601"/>
      <c r="GR1664" s="601"/>
      <c r="GS1664" s="601"/>
      <c r="GT1664" s="601"/>
      <c r="GU1664" s="601"/>
      <c r="GV1664" s="601"/>
      <c r="GW1664" s="601"/>
      <c r="GX1664" s="601"/>
      <c r="GY1664" s="601"/>
      <c r="GZ1664" s="601"/>
      <c r="HA1664" s="601"/>
      <c r="HB1664" s="601"/>
      <c r="HC1664" s="601"/>
      <c r="HD1664" s="601"/>
      <c r="HE1664" s="601"/>
      <c r="HF1664" s="601"/>
      <c r="HG1664" s="601"/>
      <c r="HH1664" s="601"/>
      <c r="HI1664" s="601"/>
      <c r="HJ1664" s="601"/>
      <c r="HK1664" s="601"/>
      <c r="HL1664" s="601"/>
      <c r="HM1664" s="601"/>
      <c r="HN1664" s="601"/>
      <c r="HO1664" s="601"/>
      <c r="HP1664" s="601"/>
      <c r="HQ1664" s="601"/>
      <c r="HR1664" s="601"/>
      <c r="HS1664" s="601"/>
      <c r="HT1664" s="601"/>
      <c r="HU1664" s="601"/>
      <c r="HV1664" s="601"/>
      <c r="HW1664" s="601"/>
      <c r="HX1664" s="601"/>
      <c r="HY1664" s="601"/>
      <c r="HZ1664" s="601"/>
      <c r="IA1664" s="601"/>
      <c r="IB1664" s="601"/>
      <c r="IC1664" s="601"/>
      <c r="ID1664" s="601"/>
      <c r="IE1664" s="601"/>
      <c r="IF1664" s="601"/>
      <c r="IG1664" s="601"/>
      <c r="IH1664" s="601"/>
      <c r="II1664" s="601"/>
      <c r="IJ1664" s="601"/>
      <c r="IK1664" s="601"/>
      <c r="IL1664" s="601"/>
      <c r="IM1664" s="601"/>
      <c r="IN1664" s="601"/>
      <c r="IO1664" s="601"/>
      <c r="IP1664" s="601"/>
      <c r="IQ1664" s="601"/>
      <c r="IR1664" s="601"/>
      <c r="IS1664" s="601"/>
      <c r="IT1664" s="601"/>
      <c r="IU1664" s="601"/>
      <c r="IV1664" s="601"/>
      <c r="IW1664" s="601"/>
      <c r="IX1664" s="601"/>
      <c r="IY1664" s="601"/>
      <c r="IZ1664" s="601"/>
      <c r="JA1664" s="601"/>
      <c r="JB1664" s="601"/>
      <c r="JC1664" s="601"/>
      <c r="JD1664" s="601"/>
      <c r="JE1664" s="601"/>
      <c r="JF1664" s="601"/>
      <c r="JG1664" s="601"/>
      <c r="JH1664" s="601"/>
      <c r="JI1664" s="601"/>
      <c r="JJ1664" s="601"/>
      <c r="JK1664" s="601"/>
      <c r="JL1664" s="601"/>
      <c r="JM1664" s="601"/>
      <c r="JN1664" s="601"/>
      <c r="JO1664" s="601"/>
      <c r="JP1664" s="601"/>
      <c r="JQ1664" s="601"/>
      <c r="JR1664" s="601"/>
      <c r="JS1664" s="601"/>
      <c r="JT1664" s="601"/>
      <c r="JU1664" s="601"/>
      <c r="JV1664" s="601"/>
      <c r="JW1664" s="601"/>
      <c r="JX1664" s="601"/>
      <c r="JY1664" s="601"/>
      <c r="JZ1664" s="601"/>
      <c r="KA1664" s="601"/>
      <c r="KB1664" s="601"/>
      <c r="KC1664" s="601"/>
      <c r="KD1664" s="601"/>
      <c r="KE1664" s="601"/>
      <c r="KF1664" s="601"/>
      <c r="KG1664" s="601"/>
      <c r="KH1664" s="601"/>
      <c r="KI1664" s="601"/>
      <c r="KJ1664" s="601"/>
      <c r="KK1664" s="601"/>
      <c r="KL1664" s="601"/>
      <c r="KM1664" s="601"/>
      <c r="KN1664" s="601"/>
      <c r="KO1664" s="601"/>
      <c r="KP1664" s="601"/>
      <c r="KQ1664" s="601"/>
      <c r="KR1664" s="601"/>
      <c r="KS1664" s="601"/>
      <c r="KT1664" s="601"/>
      <c r="KU1664" s="601"/>
      <c r="KV1664" s="601"/>
      <c r="KW1664" s="601"/>
      <c r="KX1664" s="601"/>
      <c r="KY1664" s="601"/>
      <c r="KZ1664" s="601"/>
      <c r="LA1664" s="601"/>
      <c r="LB1664" s="601"/>
      <c r="LC1664" s="601"/>
      <c r="LD1664" s="601"/>
      <c r="LE1664" s="601"/>
      <c r="LF1664" s="601"/>
      <c r="LG1664" s="601"/>
      <c r="LH1664" s="601"/>
      <c r="LI1664" s="601"/>
      <c r="LJ1664" s="601"/>
    </row>
    <row r="1665" spans="1:322">
      <c r="A1665" s="697"/>
      <c r="B1665" s="558"/>
      <c r="C1665" s="558"/>
      <c r="D1665" s="676" t="s">
        <v>1067</v>
      </c>
      <c r="E1665" s="524" t="s">
        <v>1089</v>
      </c>
      <c r="F1665" s="596" t="s">
        <v>1080</v>
      </c>
      <c r="G1665" s="676">
        <v>2022</v>
      </c>
      <c r="H1665" s="676">
        <v>3</v>
      </c>
      <c r="I1665" s="687">
        <v>127836</v>
      </c>
      <c r="J1665" s="677">
        <v>44651</v>
      </c>
      <c r="K1665" s="676" t="s">
        <v>1570</v>
      </c>
      <c r="L1665" s="677" t="s">
        <v>1552</v>
      </c>
      <c r="M1665" s="597">
        <v>44470</v>
      </c>
      <c r="N1665" s="597">
        <v>44228</v>
      </c>
      <c r="O1665" s="597"/>
      <c r="P1665" s="597">
        <v>44641</v>
      </c>
      <c r="Q1665" s="597">
        <v>44643</v>
      </c>
      <c r="R1665" s="597">
        <v>44645</v>
      </c>
      <c r="S1665" s="596" t="s">
        <v>1106</v>
      </c>
      <c r="T1665" s="596">
        <v>72</v>
      </c>
      <c r="U1665" s="596" t="s">
        <v>1402</v>
      </c>
      <c r="V1665" s="596" t="s">
        <v>1072</v>
      </c>
      <c r="W1665" s="678">
        <v>475</v>
      </c>
      <c r="X1665" s="551">
        <v>8120</v>
      </c>
      <c r="Y1665" s="600">
        <v>3857000</v>
      </c>
      <c r="Z1665" s="598">
        <v>0.42</v>
      </c>
      <c r="AA1665" s="682">
        <f>Y1665*Z1665</f>
        <v>1619940</v>
      </c>
      <c r="AB1665" s="521"/>
      <c r="AC1665" s="683">
        <v>0</v>
      </c>
      <c r="AD1665" s="676"/>
      <c r="AE1665" s="599"/>
      <c r="AF1665" s="695">
        <f>AA1665+AD1665+AE1665</f>
        <v>1619940</v>
      </c>
      <c r="AG1665" s="596" t="s">
        <v>47</v>
      </c>
      <c r="AH1665" s="641">
        <v>100</v>
      </c>
      <c r="AI1665" s="596">
        <v>0</v>
      </c>
      <c r="AJ1665" s="676" t="s">
        <v>1554</v>
      </c>
      <c r="AK1665" s="676" t="s">
        <v>1100</v>
      </c>
      <c r="AL1665" s="696">
        <v>1604</v>
      </c>
      <c r="AM1665" s="596" t="s">
        <v>52</v>
      </c>
      <c r="AN1665" s="596" t="s">
        <v>1089</v>
      </c>
      <c r="AO1665" s="596"/>
      <c r="AP1665" s="676" t="s">
        <v>92</v>
      </c>
      <c r="AQ1665" s="676" t="s">
        <v>1090</v>
      </c>
      <c r="AR1665" s="676"/>
      <c r="AS1665" s="523" t="s">
        <v>1077</v>
      </c>
      <c r="AT1665" s="523" t="s">
        <v>1091</v>
      </c>
      <c r="AU1665" s="523" t="s">
        <v>1078</v>
      </c>
      <c r="AV1665" s="674"/>
      <c r="AW1665" s="673" t="str">
        <f>U1665</f>
        <v>12005833F</v>
      </c>
      <c r="AX1665" s="673" cm="1">
        <f t="array" ref="AX1665">SUM(MID(0&amp;AW1665,LARGE(INDEX(ISNUMBER(--MID(AW1665,ROW($1:$8),1))*ROW($1:$8),),ROW($1:$8))+1,1)*10^ROW($1:$8)/10)</f>
        <v>12005833</v>
      </c>
      <c r="AY1665" s="673" t="str">
        <f>VLOOKUP($AX1665,'Item Master Data'!$A:$F,3,FALSE)</f>
        <v>Q.PEAK DUO XL G10 BFG</v>
      </c>
      <c r="AZ1665" s="673">
        <f>VLOOKUP($AX1665,'Item Master Data'!$A:$F,6,FALSE)</f>
        <v>475</v>
      </c>
      <c r="BA1665" s="673" t="e">
        <f>X1665/BB1665</f>
        <v>#VALUE!</v>
      </c>
      <c r="BB1665" s="673" t="str">
        <f>VLOOKUP(AX1665,'Item Master Data'!$A:$G,7,FALSE)</f>
        <v> 30</v>
      </c>
      <c r="BC1665" s="673"/>
      <c r="BD1665" s="673">
        <f>W1665-AZ1665</f>
        <v>0</v>
      </c>
      <c r="BE1665" s="601"/>
      <c r="BF1665" s="601"/>
      <c r="BG1665" s="601"/>
      <c r="BH1665" s="601"/>
      <c r="BI1665" s="601"/>
      <c r="BJ1665" s="601"/>
      <c r="BK1665" s="601"/>
      <c r="BL1665" s="601"/>
      <c r="BM1665" s="601"/>
      <c r="BN1665" s="601"/>
      <c r="BO1665" s="601"/>
      <c r="BP1665" s="601"/>
      <c r="BQ1665" s="601"/>
      <c r="BR1665" s="601"/>
      <c r="BS1665" s="601"/>
      <c r="BT1665" s="601"/>
      <c r="BU1665" s="601"/>
      <c r="BV1665" s="601"/>
      <c r="BW1665" s="601"/>
      <c r="BX1665" s="601"/>
      <c r="BY1665" s="601"/>
      <c r="BZ1665" s="601"/>
      <c r="CA1665" s="601"/>
      <c r="CB1665" s="601"/>
      <c r="CC1665" s="601"/>
      <c r="CD1665" s="601"/>
      <c r="CE1665" s="601"/>
      <c r="CF1665" s="601"/>
      <c r="CG1665" s="601"/>
      <c r="CH1665" s="601"/>
      <c r="CI1665" s="601"/>
      <c r="CJ1665" s="601"/>
      <c r="CK1665" s="601"/>
      <c r="CL1665" s="601"/>
      <c r="CM1665" s="601"/>
      <c r="CN1665" s="601"/>
      <c r="CO1665" s="601"/>
      <c r="CP1665" s="601"/>
      <c r="CQ1665" s="601"/>
      <c r="CR1665" s="601"/>
      <c r="CS1665" s="601"/>
      <c r="CT1665" s="601"/>
      <c r="CU1665" s="601"/>
      <c r="CV1665" s="601"/>
      <c r="CW1665" s="601"/>
      <c r="CX1665" s="601"/>
      <c r="CY1665" s="601"/>
      <c r="CZ1665" s="601"/>
      <c r="DA1665" s="601"/>
      <c r="DB1665" s="601"/>
      <c r="DC1665" s="601"/>
      <c r="DD1665" s="601"/>
      <c r="DE1665" s="601"/>
      <c r="DF1665" s="601"/>
      <c r="DG1665" s="601"/>
      <c r="DH1665" s="601"/>
      <c r="DI1665" s="601"/>
      <c r="DJ1665" s="601"/>
      <c r="DK1665" s="601"/>
      <c r="DL1665" s="601"/>
      <c r="DM1665" s="601"/>
      <c r="DN1665" s="601"/>
      <c r="DO1665" s="601"/>
      <c r="DP1665" s="601"/>
      <c r="DQ1665" s="601"/>
      <c r="DR1665" s="601"/>
      <c r="DS1665" s="601"/>
      <c r="DT1665" s="601"/>
      <c r="DU1665" s="601"/>
      <c r="DV1665" s="601"/>
      <c r="DW1665" s="601"/>
      <c r="DX1665" s="601"/>
      <c r="DY1665" s="601"/>
      <c r="DZ1665" s="601"/>
      <c r="EA1665" s="601"/>
      <c r="EB1665" s="601"/>
      <c r="EC1665" s="601"/>
      <c r="ED1665" s="601"/>
      <c r="EE1665" s="601"/>
      <c r="EF1665" s="601"/>
      <c r="EG1665" s="601"/>
      <c r="EH1665" s="601"/>
      <c r="EI1665" s="601"/>
      <c r="EJ1665" s="601"/>
      <c r="EK1665" s="601"/>
      <c r="EL1665" s="601"/>
      <c r="EM1665" s="601"/>
      <c r="EN1665" s="601"/>
      <c r="EO1665" s="601"/>
      <c r="EP1665" s="601"/>
      <c r="EQ1665" s="601"/>
      <c r="ER1665" s="601"/>
      <c r="ES1665" s="601"/>
      <c r="ET1665" s="601"/>
      <c r="EU1665" s="601"/>
      <c r="EV1665" s="601"/>
      <c r="EW1665" s="601"/>
      <c r="EX1665" s="601"/>
      <c r="EY1665" s="601"/>
      <c r="EZ1665" s="601"/>
      <c r="FA1665" s="601"/>
      <c r="FB1665" s="601"/>
      <c r="FC1665" s="601"/>
      <c r="FD1665" s="601"/>
      <c r="FE1665" s="601"/>
      <c r="FF1665" s="601"/>
      <c r="FG1665" s="601"/>
      <c r="FH1665" s="601"/>
      <c r="FI1665" s="601"/>
      <c r="FJ1665" s="601"/>
      <c r="FK1665" s="601"/>
      <c r="FL1665" s="601"/>
      <c r="FM1665" s="601"/>
      <c r="FN1665" s="601"/>
      <c r="FO1665" s="601"/>
      <c r="FP1665" s="601"/>
      <c r="FQ1665" s="601"/>
      <c r="FR1665" s="601"/>
      <c r="FS1665" s="601"/>
      <c r="FT1665" s="601"/>
      <c r="FU1665" s="601"/>
      <c r="FV1665" s="601"/>
      <c r="FW1665" s="601"/>
      <c r="FX1665" s="601"/>
      <c r="FY1665" s="601"/>
      <c r="FZ1665" s="601"/>
      <c r="GA1665" s="601"/>
      <c r="GB1665" s="601"/>
      <c r="GC1665" s="601"/>
      <c r="GD1665" s="601"/>
      <c r="GE1665" s="601"/>
      <c r="GF1665" s="601"/>
      <c r="GG1665" s="601"/>
      <c r="GH1665" s="601"/>
      <c r="GI1665" s="601"/>
      <c r="GJ1665" s="601"/>
      <c r="GK1665" s="601"/>
      <c r="GL1665" s="601"/>
      <c r="GM1665" s="601"/>
      <c r="GN1665" s="601"/>
      <c r="GO1665" s="601"/>
      <c r="GP1665" s="601"/>
      <c r="GQ1665" s="601"/>
      <c r="GR1665" s="601"/>
      <c r="GS1665" s="601"/>
      <c r="GT1665" s="601"/>
      <c r="GU1665" s="601"/>
      <c r="GV1665" s="601"/>
      <c r="GW1665" s="601"/>
      <c r="GX1665" s="601"/>
      <c r="GY1665" s="601"/>
      <c r="GZ1665" s="601"/>
      <c r="HA1665" s="601"/>
      <c r="HB1665" s="601"/>
      <c r="HC1665" s="601"/>
      <c r="HD1665" s="601"/>
      <c r="HE1665" s="601"/>
      <c r="HF1665" s="601"/>
      <c r="HG1665" s="601"/>
      <c r="HH1665" s="601"/>
      <c r="HI1665" s="601"/>
      <c r="HJ1665" s="601"/>
      <c r="HK1665" s="601"/>
      <c r="HL1665" s="601"/>
      <c r="HM1665" s="601"/>
      <c r="HN1665" s="601"/>
      <c r="HO1665" s="601"/>
      <c r="HP1665" s="601"/>
      <c r="HQ1665" s="601"/>
      <c r="HR1665" s="601"/>
      <c r="HS1665" s="601"/>
      <c r="HT1665" s="601"/>
      <c r="HU1665" s="601"/>
      <c r="HV1665" s="601"/>
      <c r="HW1665" s="601"/>
      <c r="HX1665" s="601"/>
      <c r="HY1665" s="601"/>
      <c r="HZ1665" s="601"/>
      <c r="IA1665" s="601"/>
      <c r="IB1665" s="601"/>
      <c r="IC1665" s="601"/>
      <c r="ID1665" s="601"/>
      <c r="IE1665" s="601"/>
      <c r="IF1665" s="601"/>
      <c r="IG1665" s="601"/>
      <c r="IH1665" s="601"/>
      <c r="II1665" s="601"/>
      <c r="IJ1665" s="601"/>
      <c r="IK1665" s="601"/>
      <c r="IL1665" s="601"/>
      <c r="IM1665" s="601"/>
      <c r="IN1665" s="601"/>
      <c r="IO1665" s="601"/>
      <c r="IP1665" s="601"/>
      <c r="IQ1665" s="601"/>
      <c r="IR1665" s="601"/>
      <c r="IS1665" s="601"/>
      <c r="IT1665" s="601"/>
      <c r="IU1665" s="601"/>
      <c r="IV1665" s="601"/>
      <c r="IW1665" s="601"/>
      <c r="IX1665" s="601"/>
      <c r="IY1665" s="601"/>
      <c r="IZ1665" s="601"/>
      <c r="JA1665" s="601"/>
      <c r="JB1665" s="601"/>
      <c r="JC1665" s="601"/>
      <c r="JD1665" s="601"/>
      <c r="JE1665" s="601"/>
      <c r="JF1665" s="601"/>
      <c r="JG1665" s="601"/>
      <c r="JH1665" s="601"/>
      <c r="JI1665" s="601"/>
      <c r="JJ1665" s="601"/>
      <c r="JK1665" s="601"/>
      <c r="JL1665" s="601"/>
      <c r="JM1665" s="601"/>
      <c r="JN1665" s="601"/>
      <c r="JO1665" s="601"/>
      <c r="JP1665" s="601"/>
      <c r="JQ1665" s="601"/>
      <c r="JR1665" s="601"/>
      <c r="JS1665" s="601"/>
      <c r="JT1665" s="601"/>
      <c r="JU1665" s="601"/>
      <c r="JV1665" s="601"/>
      <c r="JW1665" s="601"/>
      <c r="JX1665" s="601"/>
      <c r="JY1665" s="601"/>
      <c r="JZ1665" s="601"/>
      <c r="KA1665" s="601"/>
      <c r="KB1665" s="601"/>
      <c r="KC1665" s="601"/>
      <c r="KD1665" s="601"/>
      <c r="KE1665" s="601"/>
      <c r="KF1665" s="601"/>
      <c r="KG1665" s="601"/>
      <c r="KH1665" s="601"/>
      <c r="KI1665" s="601"/>
      <c r="KJ1665" s="601"/>
      <c r="KK1665" s="601"/>
      <c r="KL1665" s="601"/>
      <c r="KM1665" s="601"/>
      <c r="KN1665" s="601"/>
      <c r="KO1665" s="601"/>
      <c r="KP1665" s="601"/>
      <c r="KQ1665" s="601"/>
      <c r="KR1665" s="601"/>
      <c r="KS1665" s="601"/>
      <c r="KT1665" s="601"/>
      <c r="KU1665" s="601"/>
      <c r="KV1665" s="601"/>
      <c r="KW1665" s="601"/>
      <c r="KX1665" s="601"/>
      <c r="KY1665" s="601"/>
      <c r="KZ1665" s="601"/>
      <c r="LA1665" s="601"/>
      <c r="LB1665" s="601"/>
      <c r="LC1665" s="601"/>
      <c r="LD1665" s="601"/>
      <c r="LE1665" s="601"/>
      <c r="LF1665" s="601"/>
      <c r="LG1665" s="601"/>
      <c r="LH1665" s="601"/>
      <c r="LI1665" s="601"/>
      <c r="LJ1665" s="601"/>
    </row>
    <row r="1666" spans="1:322">
      <c r="A1666" s="697"/>
      <c r="B1666" s="558"/>
      <c r="C1666" s="558"/>
      <c r="D1666" s="676" t="s">
        <v>1067</v>
      </c>
      <c r="E1666" s="524" t="s">
        <v>1571</v>
      </c>
      <c r="F1666" s="676" t="s">
        <v>1080</v>
      </c>
      <c r="G1666" s="676">
        <v>2022</v>
      </c>
      <c r="H1666" s="676">
        <v>3</v>
      </c>
      <c r="I1666" s="687">
        <v>127836</v>
      </c>
      <c r="J1666" s="677">
        <v>44651</v>
      </c>
      <c r="K1666" s="676" t="s">
        <v>1570</v>
      </c>
      <c r="L1666" s="677" t="s">
        <v>1552</v>
      </c>
      <c r="M1666" s="677">
        <v>44470</v>
      </c>
      <c r="N1666" s="677">
        <v>44228</v>
      </c>
      <c r="O1666" s="677"/>
      <c r="P1666" s="677">
        <v>44641</v>
      </c>
      <c r="Q1666" s="677">
        <v>44645</v>
      </c>
      <c r="R1666" s="677">
        <v>44648</v>
      </c>
      <c r="S1666" s="676" t="s">
        <v>1106</v>
      </c>
      <c r="T1666" s="676">
        <v>72</v>
      </c>
      <c r="U1666" s="676" t="s">
        <v>1556</v>
      </c>
      <c r="V1666" s="676" t="s">
        <v>1072</v>
      </c>
      <c r="W1666" s="678">
        <v>475</v>
      </c>
      <c r="X1666" s="551">
        <v>580</v>
      </c>
      <c r="Y1666" s="693">
        <v>275500</v>
      </c>
      <c r="Z1666" s="598">
        <v>0.42</v>
      </c>
      <c r="AA1666" s="682">
        <f>Y1666*Z1666</f>
        <v>115710</v>
      </c>
      <c r="AB1666" s="521"/>
      <c r="AC1666" s="683">
        <v>0</v>
      </c>
      <c r="AD1666" s="676"/>
      <c r="AE1666" s="684"/>
      <c r="AF1666" s="695">
        <f>AA1666+AD1666+AE1666</f>
        <v>115710</v>
      </c>
      <c r="AG1666" s="596" t="s">
        <v>47</v>
      </c>
      <c r="AH1666" s="641">
        <v>100</v>
      </c>
      <c r="AI1666" s="596">
        <v>0</v>
      </c>
      <c r="AJ1666" s="676" t="s">
        <v>1554</v>
      </c>
      <c r="AK1666" s="676" t="s">
        <v>1100</v>
      </c>
      <c r="AL1666" s="696">
        <v>1604</v>
      </c>
      <c r="AM1666" s="596" t="s">
        <v>52</v>
      </c>
      <c r="AN1666" s="676" t="s">
        <v>1156</v>
      </c>
      <c r="AO1666" s="596"/>
      <c r="AP1666" s="676" t="s">
        <v>92</v>
      </c>
      <c r="AQ1666" s="676" t="s">
        <v>1090</v>
      </c>
      <c r="AR1666" s="676"/>
      <c r="AS1666" s="523" t="s">
        <v>1077</v>
      </c>
      <c r="AT1666" s="523" t="s">
        <v>1091</v>
      </c>
      <c r="AU1666" s="523" t="s">
        <v>1078</v>
      </c>
      <c r="AV1666" s="674"/>
      <c r="AW1666" s="673" t="str">
        <f>U1666</f>
        <v>30390371C</v>
      </c>
      <c r="AX1666" s="673" cm="1">
        <f t="array" ref="AX1666">SUM(MID(0&amp;AW1666,LARGE(INDEX(ISNUMBER(--MID(AW1666,ROW($1:$8),1))*ROW($1:$8),),ROW($1:$8))+1,1)*10^ROW($1:$8)/10)</f>
        <v>30390371</v>
      </c>
      <c r="AY1666" s="673" t="str">
        <f>VLOOKUP($AX1666,'Item Master Data'!$A:$F,3,FALSE)</f>
        <v>Q.PEAK DUO XL G10 BFG</v>
      </c>
      <c r="AZ1666" s="673">
        <f>VLOOKUP($AX1666,'Item Master Data'!$A:$F,6,FALSE)</f>
        <v>475</v>
      </c>
      <c r="BA1666" s="673">
        <f>X1666/BB1666</f>
        <v>20</v>
      </c>
      <c r="BB1666" s="673">
        <f>VLOOKUP(AX1666,'Item Master Data'!$A:$G,7,FALSE)</f>
        <v>29</v>
      </c>
      <c r="BC1666" s="673"/>
      <c r="BD1666" s="673">
        <f>W1666-AZ1666</f>
        <v>0</v>
      </c>
      <c r="BE1666" s="601"/>
      <c r="BF1666" s="601"/>
      <c r="BG1666" s="601"/>
      <c r="BH1666" s="601"/>
      <c r="BI1666" s="601"/>
      <c r="BJ1666" s="601"/>
      <c r="BK1666" s="601"/>
      <c r="BL1666" s="601"/>
      <c r="BM1666" s="601"/>
      <c r="BN1666" s="601"/>
      <c r="BO1666" s="601"/>
      <c r="BP1666" s="601"/>
      <c r="BQ1666" s="601"/>
      <c r="BR1666" s="601"/>
      <c r="BS1666" s="601"/>
      <c r="BT1666" s="601"/>
      <c r="BU1666" s="601"/>
      <c r="BV1666" s="601"/>
      <c r="BW1666" s="601"/>
      <c r="BX1666" s="601"/>
      <c r="BY1666" s="601"/>
      <c r="BZ1666" s="601"/>
      <c r="CA1666" s="601"/>
      <c r="CB1666" s="601"/>
      <c r="CC1666" s="601"/>
      <c r="CD1666" s="601"/>
      <c r="CE1666" s="601"/>
      <c r="CF1666" s="601"/>
      <c r="CG1666" s="601"/>
      <c r="CH1666" s="601"/>
      <c r="CI1666" s="601"/>
      <c r="CJ1666" s="601"/>
      <c r="CK1666" s="601"/>
      <c r="CL1666" s="601"/>
      <c r="CM1666" s="601"/>
      <c r="CN1666" s="601"/>
      <c r="CO1666" s="601"/>
      <c r="CP1666" s="601"/>
      <c r="CQ1666" s="601"/>
      <c r="CR1666" s="601"/>
      <c r="CS1666" s="601"/>
      <c r="CT1666" s="601"/>
      <c r="CU1666" s="601"/>
      <c r="CV1666" s="601"/>
      <c r="CW1666" s="601"/>
      <c r="CX1666" s="601"/>
      <c r="CY1666" s="601"/>
      <c r="CZ1666" s="601"/>
      <c r="DA1666" s="601"/>
      <c r="DB1666" s="601"/>
      <c r="DC1666" s="601"/>
      <c r="DD1666" s="601"/>
      <c r="DE1666" s="601"/>
      <c r="DF1666" s="601"/>
      <c r="DG1666" s="601"/>
      <c r="DH1666" s="601"/>
      <c r="DI1666" s="601"/>
      <c r="DJ1666" s="601"/>
      <c r="DK1666" s="601"/>
      <c r="DL1666" s="601"/>
      <c r="DM1666" s="601"/>
      <c r="DN1666" s="601"/>
      <c r="DO1666" s="601"/>
      <c r="DP1666" s="601"/>
      <c r="DQ1666" s="601"/>
      <c r="DR1666" s="601"/>
      <c r="DS1666" s="601"/>
      <c r="DT1666" s="601"/>
      <c r="DU1666" s="601"/>
      <c r="DV1666" s="601"/>
      <c r="DW1666" s="601"/>
      <c r="DX1666" s="601"/>
      <c r="DY1666" s="601"/>
      <c r="DZ1666" s="601"/>
      <c r="EA1666" s="601"/>
      <c r="EB1666" s="601"/>
      <c r="EC1666" s="601"/>
      <c r="ED1666" s="601"/>
      <c r="EE1666" s="601"/>
      <c r="EF1666" s="601"/>
      <c r="EG1666" s="601"/>
      <c r="EH1666" s="601"/>
      <c r="EI1666" s="601"/>
      <c r="EJ1666" s="601"/>
      <c r="EK1666" s="601"/>
      <c r="EL1666" s="601"/>
      <c r="EM1666" s="601"/>
      <c r="EN1666" s="601"/>
      <c r="EO1666" s="601"/>
      <c r="EP1666" s="601"/>
      <c r="EQ1666" s="601"/>
      <c r="ER1666" s="601"/>
      <c r="ES1666" s="601"/>
      <c r="ET1666" s="601"/>
      <c r="EU1666" s="601"/>
      <c r="EV1666" s="601"/>
      <c r="EW1666" s="601"/>
      <c r="EX1666" s="601"/>
      <c r="EY1666" s="601"/>
      <c r="EZ1666" s="601"/>
      <c r="FA1666" s="601"/>
      <c r="FB1666" s="601"/>
      <c r="FC1666" s="601"/>
      <c r="FD1666" s="601"/>
      <c r="FE1666" s="601"/>
      <c r="FF1666" s="601"/>
      <c r="FG1666" s="601"/>
      <c r="FH1666" s="601"/>
      <c r="FI1666" s="601"/>
      <c r="FJ1666" s="601"/>
      <c r="FK1666" s="601"/>
      <c r="FL1666" s="601"/>
      <c r="FM1666" s="601"/>
      <c r="FN1666" s="601"/>
      <c r="FO1666" s="601"/>
      <c r="FP1666" s="601"/>
      <c r="FQ1666" s="601"/>
      <c r="FR1666" s="601"/>
      <c r="FS1666" s="601"/>
      <c r="FT1666" s="601"/>
      <c r="FU1666" s="601"/>
      <c r="FV1666" s="601"/>
      <c r="FW1666" s="601"/>
      <c r="FX1666" s="601"/>
      <c r="FY1666" s="601"/>
      <c r="FZ1666" s="601"/>
      <c r="GA1666" s="601"/>
      <c r="GB1666" s="601"/>
      <c r="GC1666" s="601"/>
      <c r="GD1666" s="601"/>
      <c r="GE1666" s="601"/>
      <c r="GF1666" s="601"/>
      <c r="GG1666" s="601"/>
      <c r="GH1666" s="601"/>
      <c r="GI1666" s="601"/>
      <c r="GJ1666" s="601"/>
      <c r="GK1666" s="601"/>
      <c r="GL1666" s="601"/>
      <c r="GM1666" s="601"/>
      <c r="GN1666" s="601"/>
      <c r="GO1666" s="601"/>
      <c r="GP1666" s="601"/>
      <c r="GQ1666" s="601"/>
      <c r="GR1666" s="601"/>
      <c r="GS1666" s="601"/>
      <c r="GT1666" s="601"/>
      <c r="GU1666" s="601"/>
      <c r="GV1666" s="601"/>
      <c r="GW1666" s="601"/>
      <c r="GX1666" s="601"/>
      <c r="GY1666" s="601"/>
      <c r="GZ1666" s="601"/>
      <c r="HA1666" s="601"/>
      <c r="HB1666" s="601"/>
      <c r="HC1666" s="601"/>
      <c r="HD1666" s="601"/>
      <c r="HE1666" s="601"/>
      <c r="HF1666" s="601"/>
      <c r="HG1666" s="601"/>
      <c r="HH1666" s="601"/>
      <c r="HI1666" s="601"/>
      <c r="HJ1666" s="601"/>
      <c r="HK1666" s="601"/>
      <c r="HL1666" s="601"/>
      <c r="HM1666" s="601"/>
      <c r="HN1666" s="601"/>
      <c r="HO1666" s="601"/>
      <c r="HP1666" s="601"/>
      <c r="HQ1666" s="601"/>
      <c r="HR1666" s="601"/>
      <c r="HS1666" s="601"/>
      <c r="HT1666" s="601"/>
      <c r="HU1666" s="601"/>
      <c r="HV1666" s="601"/>
      <c r="HW1666" s="601"/>
      <c r="HX1666" s="601"/>
      <c r="HY1666" s="601"/>
      <c r="HZ1666" s="601"/>
      <c r="IA1666" s="601"/>
      <c r="IB1666" s="601"/>
      <c r="IC1666" s="601"/>
      <c r="ID1666" s="601"/>
      <c r="IE1666" s="601"/>
      <c r="IF1666" s="601"/>
      <c r="IG1666" s="601"/>
      <c r="IH1666" s="601"/>
      <c r="II1666" s="601"/>
      <c r="IJ1666" s="601"/>
      <c r="IK1666" s="601"/>
      <c r="IL1666" s="601"/>
      <c r="IM1666" s="601"/>
      <c r="IN1666" s="601"/>
      <c r="IO1666" s="601"/>
      <c r="IP1666" s="601"/>
      <c r="IQ1666" s="601"/>
      <c r="IR1666" s="601"/>
      <c r="IS1666" s="601"/>
      <c r="IT1666" s="601"/>
      <c r="IU1666" s="601"/>
      <c r="IV1666" s="601"/>
      <c r="IW1666" s="601"/>
      <c r="IX1666" s="601"/>
      <c r="IY1666" s="601"/>
      <c r="IZ1666" s="601"/>
      <c r="JA1666" s="601"/>
      <c r="JB1666" s="601"/>
      <c r="JC1666" s="601"/>
      <c r="JD1666" s="601"/>
      <c r="JE1666" s="601"/>
      <c r="JF1666" s="601"/>
      <c r="JG1666" s="601"/>
      <c r="JH1666" s="601"/>
      <c r="JI1666" s="601"/>
      <c r="JJ1666" s="601"/>
      <c r="JK1666" s="601"/>
      <c r="JL1666" s="601"/>
      <c r="JM1666" s="601"/>
      <c r="JN1666" s="601"/>
      <c r="JO1666" s="601"/>
      <c r="JP1666" s="601"/>
      <c r="JQ1666" s="601"/>
      <c r="JR1666" s="601"/>
      <c r="JS1666" s="601"/>
      <c r="JT1666" s="601"/>
      <c r="JU1666" s="601"/>
      <c r="JV1666" s="601"/>
      <c r="JW1666" s="601"/>
      <c r="JX1666" s="601"/>
      <c r="JY1666" s="601"/>
      <c r="JZ1666" s="601"/>
      <c r="KA1666" s="601"/>
      <c r="KB1666" s="601"/>
      <c r="KC1666" s="601"/>
      <c r="KD1666" s="601"/>
      <c r="KE1666" s="601"/>
      <c r="KF1666" s="601"/>
      <c r="KG1666" s="601"/>
      <c r="KH1666" s="601"/>
      <c r="KI1666" s="601"/>
      <c r="KJ1666" s="601"/>
      <c r="KK1666" s="601"/>
      <c r="KL1666" s="601"/>
      <c r="KM1666" s="601"/>
      <c r="KN1666" s="601"/>
      <c r="KO1666" s="601"/>
      <c r="KP1666" s="601"/>
      <c r="KQ1666" s="601"/>
      <c r="KR1666" s="601"/>
      <c r="KS1666" s="601"/>
      <c r="KT1666" s="601"/>
      <c r="KU1666" s="601"/>
      <c r="KV1666" s="601"/>
      <c r="KW1666" s="601"/>
      <c r="KX1666" s="601"/>
      <c r="KY1666" s="601"/>
      <c r="KZ1666" s="601"/>
      <c r="LA1666" s="601"/>
      <c r="LB1666" s="601"/>
      <c r="LC1666" s="601"/>
      <c r="LD1666" s="601"/>
      <c r="LE1666" s="601"/>
      <c r="LF1666" s="601"/>
      <c r="LG1666" s="601"/>
      <c r="LH1666" s="601"/>
      <c r="LI1666" s="601"/>
      <c r="LJ1666" s="601"/>
    </row>
    <row r="1667" spans="1:322">
      <c r="A1667" s="697"/>
      <c r="B1667" s="558"/>
      <c r="C1667" s="558"/>
      <c r="D1667" s="676" t="s">
        <v>1067</v>
      </c>
      <c r="E1667" s="524" t="s">
        <v>1149</v>
      </c>
      <c r="F1667" s="596" t="s">
        <v>1080</v>
      </c>
      <c r="G1667" s="676">
        <v>2022</v>
      </c>
      <c r="H1667" s="676">
        <v>3</v>
      </c>
      <c r="I1667" s="687">
        <v>127830</v>
      </c>
      <c r="J1667" s="597">
        <v>44651</v>
      </c>
      <c r="K1667" s="676" t="s">
        <v>1570</v>
      </c>
      <c r="L1667" s="677" t="s">
        <v>1552</v>
      </c>
      <c r="M1667" s="597">
        <v>44470</v>
      </c>
      <c r="N1667" s="597">
        <v>44228</v>
      </c>
      <c r="O1667" s="597"/>
      <c r="P1667" s="597">
        <v>44641</v>
      </c>
      <c r="Q1667" s="597">
        <v>44644</v>
      </c>
      <c r="R1667" s="597">
        <v>44651</v>
      </c>
      <c r="S1667" s="596" t="s">
        <v>1106</v>
      </c>
      <c r="T1667" s="596">
        <v>72</v>
      </c>
      <c r="U1667" s="596" t="s">
        <v>1556</v>
      </c>
      <c r="V1667" s="596" t="s">
        <v>1072</v>
      </c>
      <c r="W1667" s="678">
        <v>475</v>
      </c>
      <c r="X1667" s="551">
        <v>7540</v>
      </c>
      <c r="Y1667" s="693">
        <v>3581500</v>
      </c>
      <c r="Z1667" s="598">
        <v>0.42</v>
      </c>
      <c r="AA1667" s="682">
        <f>Y1667*Z1667</f>
        <v>1504230</v>
      </c>
      <c r="AB1667" s="521"/>
      <c r="AC1667" s="683">
        <v>0</v>
      </c>
      <c r="AD1667" s="676"/>
      <c r="AE1667" s="599"/>
      <c r="AF1667" s="695">
        <f>AA1667+AD1667+AE1667</f>
        <v>1504230</v>
      </c>
      <c r="AG1667" s="596" t="s">
        <v>47</v>
      </c>
      <c r="AH1667" s="641">
        <v>100</v>
      </c>
      <c r="AI1667" s="596">
        <v>0</v>
      </c>
      <c r="AJ1667" s="676" t="s">
        <v>1554</v>
      </c>
      <c r="AK1667" s="676" t="s">
        <v>1100</v>
      </c>
      <c r="AL1667" s="696">
        <v>1604</v>
      </c>
      <c r="AM1667" s="596" t="s">
        <v>52</v>
      </c>
      <c r="AN1667" s="676" t="s">
        <v>1397</v>
      </c>
      <c r="AO1667" s="596"/>
      <c r="AP1667" s="676" t="s">
        <v>92</v>
      </c>
      <c r="AQ1667" s="676" t="s">
        <v>1090</v>
      </c>
      <c r="AR1667" s="676"/>
      <c r="AS1667" s="523" t="s">
        <v>1077</v>
      </c>
      <c r="AT1667" s="523" t="s">
        <v>1091</v>
      </c>
      <c r="AU1667" s="523" t="s">
        <v>1078</v>
      </c>
      <c r="AV1667" s="674"/>
      <c r="AW1667" s="673" t="str">
        <f>U1667</f>
        <v>30390371C</v>
      </c>
      <c r="AX1667" s="673" cm="1">
        <f t="array" ref="AX1667">SUM(MID(0&amp;AW1667,LARGE(INDEX(ISNUMBER(--MID(AW1667,ROW($1:$8),1))*ROW($1:$8),),ROW($1:$8))+1,1)*10^ROW($1:$8)/10)</f>
        <v>30390371</v>
      </c>
      <c r="AY1667" s="673" t="str">
        <f>VLOOKUP($AX1667,'Item Master Data'!$A:$F,3,FALSE)</f>
        <v>Q.PEAK DUO XL G10 BFG</v>
      </c>
      <c r="AZ1667" s="673">
        <f>VLOOKUP($AX1667,'Item Master Data'!$A:$F,6,FALSE)</f>
        <v>475</v>
      </c>
      <c r="BA1667" s="673">
        <f>X1667/BB1667</f>
        <v>260</v>
      </c>
      <c r="BB1667" s="673">
        <f>VLOOKUP(AX1667,'Item Master Data'!$A:$G,7,FALSE)</f>
        <v>29</v>
      </c>
      <c r="BC1667" s="673"/>
      <c r="BD1667" s="673">
        <f>W1667-AZ1667</f>
        <v>0</v>
      </c>
      <c r="BE1667" s="595"/>
      <c r="BF1667" s="595"/>
      <c r="BG1667" s="595"/>
      <c r="BH1667" s="595"/>
      <c r="BI1667" s="595"/>
      <c r="BJ1667" s="595"/>
      <c r="BK1667" s="595"/>
      <c r="BL1667" s="595"/>
      <c r="BM1667" s="595"/>
      <c r="BN1667" s="595"/>
      <c r="BO1667" s="595"/>
      <c r="BP1667" s="595"/>
      <c r="BQ1667" s="595"/>
      <c r="BR1667" s="595"/>
      <c r="BS1667" s="595"/>
      <c r="BT1667" s="595"/>
      <c r="BU1667" s="595"/>
      <c r="BV1667" s="595"/>
      <c r="BW1667" s="595"/>
      <c r="BX1667" s="595"/>
      <c r="BY1667" s="595"/>
      <c r="BZ1667" s="595"/>
      <c r="CA1667" s="595"/>
      <c r="CB1667" s="595"/>
      <c r="CC1667" s="595"/>
      <c r="CD1667" s="595"/>
      <c r="CE1667" s="595"/>
      <c r="CF1667" s="595"/>
      <c r="CG1667" s="595"/>
      <c r="CH1667" s="595"/>
      <c r="CI1667" s="595"/>
      <c r="CJ1667" s="595"/>
      <c r="CK1667" s="595"/>
      <c r="CL1667" s="595"/>
      <c r="CM1667" s="595"/>
      <c r="CN1667" s="595"/>
      <c r="CO1667" s="595"/>
      <c r="CP1667" s="595"/>
      <c r="CQ1667" s="595"/>
      <c r="CR1667" s="595"/>
      <c r="CS1667" s="595"/>
      <c r="CT1667" s="595"/>
      <c r="CU1667" s="595"/>
      <c r="CV1667" s="595"/>
      <c r="CW1667" s="595"/>
      <c r="CX1667" s="595"/>
      <c r="CY1667" s="595"/>
      <c r="CZ1667" s="595"/>
      <c r="DA1667" s="595"/>
      <c r="DB1667" s="595"/>
      <c r="DC1667" s="595"/>
      <c r="DD1667" s="595"/>
      <c r="DE1667" s="595"/>
      <c r="DF1667" s="595"/>
      <c r="DG1667" s="595"/>
      <c r="DH1667" s="595"/>
      <c r="DI1667" s="595"/>
      <c r="DJ1667" s="595"/>
      <c r="DK1667" s="595"/>
      <c r="DL1667" s="595"/>
      <c r="DM1667" s="595"/>
      <c r="DN1667" s="595"/>
      <c r="DO1667" s="595"/>
      <c r="DP1667" s="595"/>
      <c r="DQ1667" s="595"/>
      <c r="DR1667" s="595"/>
      <c r="DS1667" s="595"/>
      <c r="DT1667" s="595"/>
      <c r="DU1667" s="595"/>
      <c r="DV1667" s="595"/>
      <c r="DW1667" s="595"/>
      <c r="DX1667" s="595"/>
      <c r="DY1667" s="595"/>
      <c r="DZ1667" s="595"/>
      <c r="EA1667" s="595"/>
      <c r="EB1667" s="595"/>
      <c r="EC1667" s="595"/>
      <c r="ED1667" s="595"/>
      <c r="EE1667" s="595"/>
      <c r="EF1667" s="595"/>
      <c r="EG1667" s="595"/>
      <c r="EH1667" s="595"/>
      <c r="EI1667" s="595"/>
      <c r="EJ1667" s="595"/>
      <c r="EK1667" s="595"/>
      <c r="EL1667" s="595"/>
      <c r="EM1667" s="595"/>
      <c r="EN1667" s="595"/>
      <c r="EO1667" s="595"/>
      <c r="EP1667" s="595"/>
      <c r="EQ1667" s="595"/>
      <c r="ER1667" s="595"/>
      <c r="ES1667" s="595"/>
      <c r="ET1667" s="595"/>
      <c r="EU1667" s="595"/>
      <c r="EV1667" s="595"/>
      <c r="EW1667" s="595"/>
      <c r="EX1667" s="595"/>
      <c r="EY1667" s="595"/>
      <c r="EZ1667" s="595"/>
      <c r="FA1667" s="595"/>
      <c r="FB1667" s="595"/>
      <c r="FC1667" s="595"/>
      <c r="FD1667" s="595"/>
      <c r="FE1667" s="595"/>
      <c r="FF1667" s="595"/>
      <c r="FG1667" s="595"/>
      <c r="FH1667" s="595"/>
      <c r="FI1667" s="595"/>
      <c r="FJ1667" s="595"/>
      <c r="FK1667" s="595"/>
      <c r="FL1667" s="595"/>
      <c r="FM1667" s="595"/>
      <c r="FN1667" s="595"/>
      <c r="FO1667" s="595"/>
      <c r="FP1667" s="595"/>
      <c r="FQ1667" s="595"/>
      <c r="FR1667" s="595"/>
      <c r="FS1667" s="595"/>
      <c r="FT1667" s="595"/>
      <c r="FU1667" s="595"/>
      <c r="FV1667" s="595"/>
      <c r="FW1667" s="595"/>
      <c r="FX1667" s="595"/>
      <c r="FY1667" s="595"/>
      <c r="FZ1667" s="595"/>
      <c r="GA1667" s="595"/>
      <c r="GB1667" s="595"/>
      <c r="GC1667" s="595"/>
      <c r="GD1667" s="595"/>
      <c r="GE1667" s="595"/>
      <c r="GF1667" s="595"/>
      <c r="GG1667" s="595"/>
      <c r="GH1667" s="595"/>
      <c r="GI1667" s="595"/>
      <c r="GJ1667" s="595"/>
      <c r="GK1667" s="595"/>
      <c r="GL1667" s="595"/>
      <c r="GM1667" s="595"/>
      <c r="GN1667" s="595"/>
      <c r="GO1667" s="595"/>
      <c r="GP1667" s="595"/>
      <c r="GQ1667" s="595"/>
      <c r="GR1667" s="595"/>
      <c r="GS1667" s="595"/>
      <c r="GT1667" s="595"/>
      <c r="GU1667" s="595"/>
      <c r="GV1667" s="595"/>
      <c r="GW1667" s="595"/>
      <c r="GX1667" s="595"/>
      <c r="GY1667" s="595"/>
      <c r="GZ1667" s="595"/>
      <c r="HA1667" s="595"/>
      <c r="HB1667" s="595"/>
      <c r="HC1667" s="595"/>
      <c r="HD1667" s="595"/>
      <c r="HE1667" s="595"/>
      <c r="HF1667" s="595"/>
      <c r="HG1667" s="595"/>
      <c r="HH1667" s="595"/>
      <c r="HI1667" s="595"/>
      <c r="HJ1667" s="595"/>
      <c r="HK1667" s="595"/>
      <c r="HL1667" s="595"/>
      <c r="HM1667" s="595"/>
      <c r="HN1667" s="595"/>
      <c r="HO1667" s="595"/>
      <c r="HP1667" s="595"/>
      <c r="HQ1667" s="595"/>
      <c r="HR1667" s="595"/>
      <c r="HS1667" s="595"/>
      <c r="HT1667" s="595"/>
      <c r="HU1667" s="595"/>
      <c r="HV1667" s="595"/>
      <c r="HW1667" s="595"/>
      <c r="HX1667" s="595"/>
      <c r="HY1667" s="595"/>
      <c r="HZ1667" s="595"/>
      <c r="IA1667" s="595"/>
      <c r="IB1667" s="595"/>
      <c r="IC1667" s="595"/>
      <c r="ID1667" s="595"/>
      <c r="IE1667" s="595"/>
      <c r="IF1667" s="595"/>
      <c r="IG1667" s="595"/>
      <c r="IH1667" s="595"/>
      <c r="II1667" s="595"/>
      <c r="IJ1667" s="595"/>
      <c r="IK1667" s="595"/>
      <c r="IL1667" s="595"/>
      <c r="IM1667" s="595"/>
      <c r="IN1667" s="595"/>
      <c r="IO1667" s="595"/>
      <c r="IP1667" s="595"/>
      <c r="IQ1667" s="595"/>
      <c r="IR1667" s="595"/>
      <c r="IS1667" s="595"/>
      <c r="IT1667" s="595"/>
      <c r="IU1667" s="595"/>
      <c r="IV1667" s="595"/>
      <c r="IW1667" s="595"/>
      <c r="IX1667" s="595"/>
      <c r="IY1667" s="595"/>
      <c r="IZ1667" s="595"/>
      <c r="JA1667" s="595"/>
      <c r="JB1667" s="595"/>
      <c r="JC1667" s="595"/>
      <c r="JD1667" s="595"/>
      <c r="JE1667" s="595"/>
      <c r="JF1667" s="595"/>
      <c r="JG1667" s="595"/>
      <c r="JH1667" s="595"/>
      <c r="JI1667" s="595"/>
      <c r="JJ1667" s="595"/>
      <c r="JK1667" s="595"/>
      <c r="JL1667" s="595"/>
      <c r="JM1667" s="595"/>
      <c r="JN1667" s="595"/>
      <c r="JO1667" s="595"/>
      <c r="JP1667" s="595"/>
      <c r="JQ1667" s="595"/>
      <c r="JR1667" s="595"/>
      <c r="JS1667" s="595"/>
      <c r="JT1667" s="595"/>
      <c r="JU1667" s="595"/>
      <c r="JV1667" s="595"/>
      <c r="JW1667" s="595"/>
      <c r="JX1667" s="595"/>
      <c r="JY1667" s="595"/>
      <c r="JZ1667" s="595"/>
      <c r="KA1667" s="595"/>
      <c r="KB1667" s="595"/>
      <c r="KC1667" s="595"/>
      <c r="KD1667" s="595"/>
      <c r="KE1667" s="595"/>
      <c r="KF1667" s="595"/>
      <c r="KG1667" s="595"/>
      <c r="KH1667" s="595"/>
      <c r="KI1667" s="595"/>
      <c r="KJ1667" s="595"/>
      <c r="KK1667" s="595"/>
      <c r="KL1667" s="595"/>
      <c r="KM1667" s="595"/>
      <c r="KN1667" s="595"/>
      <c r="KO1667" s="595"/>
      <c r="KP1667" s="595"/>
      <c r="KQ1667" s="595"/>
      <c r="KR1667" s="595"/>
      <c r="KS1667" s="595"/>
      <c r="KT1667" s="595"/>
      <c r="KU1667" s="595"/>
      <c r="KV1667" s="595"/>
      <c r="KW1667" s="595"/>
      <c r="KX1667" s="595"/>
      <c r="KY1667" s="595"/>
      <c r="KZ1667" s="595"/>
      <c r="LA1667" s="595"/>
      <c r="LB1667" s="595"/>
      <c r="LC1667" s="595"/>
      <c r="LD1667" s="595"/>
      <c r="LE1667" s="595"/>
      <c r="LF1667" s="595"/>
      <c r="LG1667" s="595"/>
      <c r="LH1667" s="595"/>
      <c r="LI1667" s="595"/>
      <c r="LJ1667" s="595"/>
    </row>
    <row r="1668" spans="1:322">
      <c r="A1668" s="697"/>
      <c r="B1668" s="558"/>
      <c r="C1668" s="558"/>
      <c r="D1668" s="676" t="s">
        <v>1067</v>
      </c>
      <c r="E1668" s="524" t="s">
        <v>1572</v>
      </c>
      <c r="F1668" s="596" t="s">
        <v>1080</v>
      </c>
      <c r="G1668" s="676">
        <v>2022</v>
      </c>
      <c r="H1668" s="734">
        <v>3</v>
      </c>
      <c r="I1668" s="570">
        <v>127884</v>
      </c>
      <c r="J1668" s="750">
        <v>44651</v>
      </c>
      <c r="K1668" s="734" t="s">
        <v>1570</v>
      </c>
      <c r="L1668" s="750" t="s">
        <v>1552</v>
      </c>
      <c r="M1668" s="597">
        <v>44470</v>
      </c>
      <c r="N1668" s="597">
        <v>44228</v>
      </c>
      <c r="O1668" s="597"/>
      <c r="P1668" s="597">
        <v>44641</v>
      </c>
      <c r="Q1668" s="597">
        <v>44644</v>
      </c>
      <c r="R1668" s="597">
        <v>44651</v>
      </c>
      <c r="S1668" s="596" t="s">
        <v>1106</v>
      </c>
      <c r="T1668" s="596">
        <v>72</v>
      </c>
      <c r="U1668" s="596" t="s">
        <v>1556</v>
      </c>
      <c r="V1668" s="596" t="s">
        <v>1072</v>
      </c>
      <c r="W1668" s="678">
        <v>475</v>
      </c>
      <c r="X1668" s="551">
        <v>580</v>
      </c>
      <c r="Y1668" s="600">
        <v>275500</v>
      </c>
      <c r="Z1668" s="598">
        <v>0.42</v>
      </c>
      <c r="AA1668" s="682">
        <f>Y1668*Z1668</f>
        <v>115710</v>
      </c>
      <c r="AB1668" s="521"/>
      <c r="AC1668" s="683">
        <v>0</v>
      </c>
      <c r="AD1668" s="676"/>
      <c r="AE1668" s="599"/>
      <c r="AF1668" s="695">
        <f>AA1668+AD1668+AE1668</f>
        <v>115710</v>
      </c>
      <c r="AG1668" s="596" t="s">
        <v>47</v>
      </c>
      <c r="AH1668" s="641">
        <v>100</v>
      </c>
      <c r="AI1668" s="596">
        <v>0</v>
      </c>
      <c r="AJ1668" s="676" t="s">
        <v>1554</v>
      </c>
      <c r="AK1668" s="676" t="s">
        <v>1100</v>
      </c>
      <c r="AL1668" s="696">
        <v>1604</v>
      </c>
      <c r="AM1668" s="596" t="s">
        <v>52</v>
      </c>
      <c r="AN1668" s="676" t="s">
        <v>1397</v>
      </c>
      <c r="AO1668" s="596"/>
      <c r="AP1668" s="676" t="s">
        <v>92</v>
      </c>
      <c r="AQ1668" s="676" t="s">
        <v>1090</v>
      </c>
      <c r="AR1668" s="676"/>
      <c r="AS1668" s="523" t="s">
        <v>1077</v>
      </c>
      <c r="AT1668" s="523" t="s">
        <v>1091</v>
      </c>
      <c r="AU1668" s="523" t="s">
        <v>1078</v>
      </c>
      <c r="AV1668" s="674"/>
      <c r="AW1668" s="673" t="str">
        <f>U1668</f>
        <v>30390371C</v>
      </c>
      <c r="AX1668" s="673" cm="1">
        <f t="array" ref="AX1668">SUM(MID(0&amp;AW1668,LARGE(INDEX(ISNUMBER(--MID(AW1668,ROW($1:$8),1))*ROW($1:$8),),ROW($1:$8))+1,1)*10^ROW($1:$8)/10)</f>
        <v>30390371</v>
      </c>
      <c r="AY1668" s="673" t="str">
        <f>VLOOKUP($AX1668,'Item Master Data'!$A:$F,3,FALSE)</f>
        <v>Q.PEAK DUO XL G10 BFG</v>
      </c>
      <c r="AZ1668" s="673">
        <f>VLOOKUP($AX1668,'Item Master Data'!$A:$F,6,FALSE)</f>
        <v>475</v>
      </c>
      <c r="BA1668" s="673">
        <f>X1668/BB1668</f>
        <v>20</v>
      </c>
      <c r="BB1668" s="673">
        <f>VLOOKUP(AX1668,'Item Master Data'!$A:$G,7,FALSE)</f>
        <v>29</v>
      </c>
      <c r="BC1668" s="673"/>
      <c r="BD1668" s="673">
        <f>W1668-AZ1668</f>
        <v>0</v>
      </c>
      <c r="BE1668" s="601"/>
      <c r="BF1668" s="601"/>
      <c r="BG1668" s="601"/>
      <c r="BH1668" s="601"/>
      <c r="BI1668" s="601"/>
      <c r="BJ1668" s="601"/>
      <c r="BK1668" s="601"/>
      <c r="BL1668" s="601"/>
      <c r="BM1668" s="601"/>
      <c r="BN1668" s="601"/>
      <c r="BO1668" s="601"/>
      <c r="BP1668" s="601"/>
      <c r="BQ1668" s="601"/>
      <c r="BR1668" s="601"/>
      <c r="BS1668" s="601"/>
      <c r="BT1668" s="601"/>
      <c r="BU1668" s="601"/>
      <c r="BV1668" s="601"/>
      <c r="BW1668" s="601"/>
      <c r="BX1668" s="601"/>
      <c r="BY1668" s="601"/>
      <c r="BZ1668" s="601"/>
      <c r="CA1668" s="601"/>
      <c r="CB1668" s="601"/>
      <c r="CC1668" s="601"/>
      <c r="CD1668" s="601"/>
      <c r="CE1668" s="601"/>
      <c r="CF1668" s="601"/>
      <c r="CG1668" s="601"/>
      <c r="CH1668" s="601"/>
      <c r="CI1668" s="601"/>
      <c r="CJ1668" s="601"/>
      <c r="CK1668" s="601"/>
      <c r="CL1668" s="601"/>
      <c r="CM1668" s="601"/>
      <c r="CN1668" s="601"/>
      <c r="CO1668" s="601"/>
      <c r="CP1668" s="601"/>
      <c r="CQ1668" s="601"/>
      <c r="CR1668" s="601"/>
      <c r="CS1668" s="601"/>
      <c r="CT1668" s="601"/>
      <c r="CU1668" s="601"/>
      <c r="CV1668" s="601"/>
      <c r="CW1668" s="601"/>
      <c r="CX1668" s="601"/>
      <c r="CY1668" s="601"/>
      <c r="CZ1668" s="601"/>
      <c r="DA1668" s="601"/>
      <c r="DB1668" s="601"/>
      <c r="DC1668" s="601"/>
      <c r="DD1668" s="601"/>
      <c r="DE1668" s="601"/>
      <c r="DF1668" s="601"/>
      <c r="DG1668" s="601"/>
      <c r="DH1668" s="601"/>
      <c r="DI1668" s="601"/>
      <c r="DJ1668" s="601"/>
      <c r="DK1668" s="601"/>
      <c r="DL1668" s="601"/>
      <c r="DM1668" s="601"/>
      <c r="DN1668" s="601"/>
      <c r="DO1668" s="601"/>
      <c r="DP1668" s="601"/>
      <c r="DQ1668" s="601"/>
      <c r="DR1668" s="601"/>
      <c r="DS1668" s="601"/>
      <c r="DT1668" s="601"/>
      <c r="DU1668" s="601"/>
      <c r="DV1668" s="601"/>
      <c r="DW1668" s="601"/>
      <c r="DX1668" s="601"/>
      <c r="DY1668" s="601"/>
      <c r="DZ1668" s="601"/>
      <c r="EA1668" s="601"/>
      <c r="EB1668" s="601"/>
      <c r="EC1668" s="601"/>
      <c r="ED1668" s="601"/>
      <c r="EE1668" s="601"/>
      <c r="EF1668" s="601"/>
      <c r="EG1668" s="601"/>
      <c r="EH1668" s="601"/>
      <c r="EI1668" s="601"/>
      <c r="EJ1668" s="601"/>
      <c r="EK1668" s="601"/>
      <c r="EL1668" s="601"/>
      <c r="EM1668" s="601"/>
      <c r="EN1668" s="601"/>
      <c r="EO1668" s="601"/>
      <c r="EP1668" s="601"/>
      <c r="EQ1668" s="601"/>
      <c r="ER1668" s="601"/>
      <c r="ES1668" s="601"/>
      <c r="ET1668" s="601"/>
      <c r="EU1668" s="601"/>
      <c r="EV1668" s="601"/>
      <c r="EW1668" s="601"/>
      <c r="EX1668" s="601"/>
      <c r="EY1668" s="601"/>
      <c r="EZ1668" s="601"/>
      <c r="FA1668" s="601"/>
      <c r="FB1668" s="601"/>
      <c r="FC1668" s="601"/>
      <c r="FD1668" s="601"/>
      <c r="FE1668" s="601"/>
      <c r="FF1668" s="601"/>
      <c r="FG1668" s="601"/>
      <c r="FH1668" s="601"/>
      <c r="FI1668" s="601"/>
      <c r="FJ1668" s="601"/>
      <c r="FK1668" s="601"/>
      <c r="FL1668" s="601"/>
      <c r="FM1668" s="601"/>
      <c r="FN1668" s="601"/>
      <c r="FO1668" s="601"/>
      <c r="FP1668" s="601"/>
      <c r="FQ1668" s="601"/>
      <c r="FR1668" s="601"/>
      <c r="FS1668" s="601"/>
      <c r="FT1668" s="601"/>
      <c r="FU1668" s="601"/>
      <c r="FV1668" s="601"/>
      <c r="FW1668" s="601"/>
      <c r="FX1668" s="601"/>
      <c r="FY1668" s="601"/>
      <c r="FZ1668" s="601"/>
      <c r="GA1668" s="601"/>
      <c r="GB1668" s="601"/>
      <c r="GC1668" s="601"/>
      <c r="GD1668" s="601"/>
      <c r="GE1668" s="601"/>
      <c r="GF1668" s="601"/>
      <c r="GG1668" s="601"/>
      <c r="GH1668" s="601"/>
      <c r="GI1668" s="601"/>
      <c r="GJ1668" s="601"/>
      <c r="GK1668" s="601"/>
      <c r="GL1668" s="601"/>
      <c r="GM1668" s="601"/>
      <c r="GN1668" s="601"/>
      <c r="GO1668" s="601"/>
      <c r="GP1668" s="601"/>
      <c r="GQ1668" s="601"/>
      <c r="GR1668" s="601"/>
      <c r="GS1668" s="601"/>
      <c r="GT1668" s="601"/>
      <c r="GU1668" s="601"/>
      <c r="GV1668" s="601"/>
      <c r="GW1668" s="601"/>
      <c r="GX1668" s="601"/>
      <c r="GY1668" s="601"/>
      <c r="GZ1668" s="601"/>
      <c r="HA1668" s="601"/>
      <c r="HB1668" s="601"/>
      <c r="HC1668" s="601"/>
      <c r="HD1668" s="601"/>
      <c r="HE1668" s="601"/>
      <c r="HF1668" s="601"/>
      <c r="HG1668" s="601"/>
      <c r="HH1668" s="601"/>
      <c r="HI1668" s="601"/>
      <c r="HJ1668" s="601"/>
      <c r="HK1668" s="601"/>
      <c r="HL1668" s="601"/>
      <c r="HM1668" s="601"/>
      <c r="HN1668" s="601"/>
      <c r="HO1668" s="601"/>
      <c r="HP1668" s="601"/>
      <c r="HQ1668" s="601"/>
      <c r="HR1668" s="601"/>
      <c r="HS1668" s="601"/>
      <c r="HT1668" s="601"/>
      <c r="HU1668" s="601"/>
      <c r="HV1668" s="601"/>
      <c r="HW1668" s="601"/>
      <c r="HX1668" s="601"/>
      <c r="HY1668" s="601"/>
      <c r="HZ1668" s="601"/>
      <c r="IA1668" s="601"/>
      <c r="IB1668" s="601"/>
      <c r="IC1668" s="601"/>
      <c r="ID1668" s="601"/>
      <c r="IE1668" s="601"/>
      <c r="IF1668" s="601"/>
      <c r="IG1668" s="601"/>
      <c r="IH1668" s="601"/>
      <c r="II1668" s="601"/>
      <c r="IJ1668" s="601"/>
      <c r="IK1668" s="601"/>
      <c r="IL1668" s="601"/>
      <c r="IM1668" s="601"/>
      <c r="IN1668" s="601"/>
      <c r="IO1668" s="601"/>
      <c r="IP1668" s="601"/>
      <c r="IQ1668" s="601"/>
      <c r="IR1668" s="601"/>
      <c r="IS1668" s="601"/>
      <c r="IT1668" s="601"/>
      <c r="IU1668" s="601"/>
      <c r="IV1668" s="601"/>
      <c r="IW1668" s="601"/>
      <c r="IX1668" s="601"/>
      <c r="IY1668" s="601"/>
      <c r="IZ1668" s="601"/>
      <c r="JA1668" s="601"/>
      <c r="JB1668" s="601"/>
      <c r="JC1668" s="601"/>
      <c r="JD1668" s="601"/>
      <c r="JE1668" s="601"/>
      <c r="JF1668" s="601"/>
      <c r="JG1668" s="601"/>
      <c r="JH1668" s="601"/>
      <c r="JI1668" s="601"/>
      <c r="JJ1668" s="601"/>
      <c r="JK1668" s="601"/>
      <c r="JL1668" s="601"/>
      <c r="JM1668" s="601"/>
      <c r="JN1668" s="601"/>
      <c r="JO1668" s="601"/>
      <c r="JP1668" s="601"/>
      <c r="JQ1668" s="601"/>
      <c r="JR1668" s="601"/>
      <c r="JS1668" s="601"/>
      <c r="JT1668" s="601"/>
      <c r="JU1668" s="601"/>
      <c r="JV1668" s="601"/>
      <c r="JW1668" s="601"/>
      <c r="JX1668" s="601"/>
      <c r="JY1668" s="601"/>
      <c r="JZ1668" s="601"/>
      <c r="KA1668" s="601"/>
      <c r="KB1668" s="601"/>
      <c r="KC1668" s="601"/>
      <c r="KD1668" s="601"/>
      <c r="KE1668" s="601"/>
      <c r="KF1668" s="601"/>
      <c r="KG1668" s="601"/>
      <c r="KH1668" s="601"/>
      <c r="KI1668" s="601"/>
      <c r="KJ1668" s="601"/>
      <c r="KK1668" s="601"/>
      <c r="KL1668" s="601"/>
      <c r="KM1668" s="601"/>
      <c r="KN1668" s="601"/>
      <c r="KO1668" s="601"/>
      <c r="KP1668" s="601"/>
      <c r="KQ1668" s="601"/>
      <c r="KR1668" s="601"/>
      <c r="KS1668" s="601"/>
      <c r="KT1668" s="601"/>
      <c r="KU1668" s="601"/>
      <c r="KV1668" s="601"/>
      <c r="KW1668" s="601"/>
      <c r="KX1668" s="601"/>
      <c r="KY1668" s="601"/>
      <c r="KZ1668" s="601"/>
      <c r="LA1668" s="601"/>
      <c r="LB1668" s="601"/>
      <c r="LC1668" s="601"/>
      <c r="LD1668" s="601"/>
      <c r="LE1668" s="601"/>
      <c r="LF1668" s="601"/>
      <c r="LG1668" s="601"/>
      <c r="LH1668" s="601"/>
      <c r="LI1668" s="601"/>
      <c r="LJ1668" s="601"/>
    </row>
    <row r="1669" spans="1:322">
      <c r="A1669" s="697"/>
      <c r="B1669" s="558"/>
      <c r="C1669" s="558"/>
      <c r="D1669" s="676" t="s">
        <v>1067</v>
      </c>
      <c r="E1669" s="524" t="s">
        <v>1177</v>
      </c>
      <c r="F1669" s="596" t="s">
        <v>1080</v>
      </c>
      <c r="G1669" s="676">
        <v>2023</v>
      </c>
      <c r="H1669" s="676">
        <v>3</v>
      </c>
      <c r="I1669" s="687"/>
      <c r="J1669" s="677"/>
      <c r="K1669" s="676" t="s">
        <v>1568</v>
      </c>
      <c r="L1669" s="677" t="s">
        <v>1552</v>
      </c>
      <c r="M1669" s="597">
        <v>44657</v>
      </c>
      <c r="N1669" s="597">
        <v>45016</v>
      </c>
      <c r="O1669" s="597"/>
      <c r="P1669" s="597"/>
      <c r="Q1669" s="597"/>
      <c r="R1669" s="597"/>
      <c r="S1669" s="596" t="s">
        <v>1106</v>
      </c>
      <c r="T1669" s="596">
        <v>72</v>
      </c>
      <c r="U1669" s="596"/>
      <c r="V1669" s="596" t="s">
        <v>1119</v>
      </c>
      <c r="W1669" s="678">
        <v>580</v>
      </c>
      <c r="X1669" s="551">
        <v>14413</v>
      </c>
      <c r="Y1669" s="600">
        <v>8359540</v>
      </c>
      <c r="Z1669" s="598">
        <v>0.48</v>
      </c>
      <c r="AA1669" s="682">
        <f>Y1669*Z1669</f>
        <v>4012579.1999999997</v>
      </c>
      <c r="AB1669" s="521"/>
      <c r="AC1669" s="683">
        <v>0</v>
      </c>
      <c r="AD1669" s="676"/>
      <c r="AE1669" s="599"/>
      <c r="AF1669" s="695">
        <f>AA1669+AD1669+AE1669</f>
        <v>4012579.1999999997</v>
      </c>
      <c r="AG1669" s="596" t="s">
        <v>47</v>
      </c>
      <c r="AH1669" s="641">
        <v>100</v>
      </c>
      <c r="AI1669" s="596">
        <v>0</v>
      </c>
      <c r="AJ1669" s="676" t="s">
        <v>1113</v>
      </c>
      <c r="AK1669" s="676" t="s">
        <v>1113</v>
      </c>
      <c r="AL1669" s="696" t="s">
        <v>1113</v>
      </c>
      <c r="AM1669" s="596" t="s">
        <v>52</v>
      </c>
      <c r="AN1669" s="676" t="s">
        <v>1113</v>
      </c>
      <c r="AO1669" s="596"/>
      <c r="AP1669" s="676" t="s">
        <v>38</v>
      </c>
      <c r="AQ1669" s="676" t="s">
        <v>1090</v>
      </c>
      <c r="AR1669" s="676"/>
      <c r="AS1669" s="523" t="s">
        <v>1077</v>
      </c>
      <c r="AT1669" s="523" t="s">
        <v>1091</v>
      </c>
      <c r="AU1669" s="523" t="s">
        <v>1078</v>
      </c>
      <c r="AV1669" s="674"/>
      <c r="AW1669" s="673">
        <f>U1669</f>
        <v>0</v>
      </c>
      <c r="AX1669" s="673" cm="1">
        <f t="array" ref="AX1669">SUM(MID(0&amp;AW1669,LARGE(INDEX(ISNUMBER(--MID(AW1669,ROW($1:$8),1))*ROW($1:$8),),ROW($1:$8))+1,1)*10^ROW($1:$8)/10)</f>
        <v>0</v>
      </c>
      <c r="AY1669" s="673" t="e">
        <f>VLOOKUP($AX1669,'Item Master Data'!$A:$F,3,FALSE)</f>
        <v>#N/A</v>
      </c>
      <c r="AZ1669" s="673" t="e">
        <f>VLOOKUP($AX1669,'Item Master Data'!$A:$F,6,FALSE)</f>
        <v>#N/A</v>
      </c>
      <c r="BA1669" s="673" t="e">
        <f>X1669/BB1669</f>
        <v>#N/A</v>
      </c>
      <c r="BB1669" s="673" t="e">
        <f>VLOOKUP(AX1669,'Item Master Data'!$A:$G,7,FALSE)</f>
        <v>#N/A</v>
      </c>
      <c r="BC1669" s="673"/>
      <c r="BD1669" s="673" t="e">
        <f>W1669-AZ1669</f>
        <v>#N/A</v>
      </c>
      <c r="BE1669" s="601"/>
      <c r="BF1669" s="601"/>
      <c r="BG1669" s="601"/>
      <c r="BH1669" s="601"/>
      <c r="BI1669" s="601"/>
      <c r="BJ1669" s="601"/>
      <c r="BK1669" s="601"/>
      <c r="BL1669" s="601"/>
      <c r="BM1669" s="601"/>
      <c r="BN1669" s="601"/>
      <c r="BO1669" s="601"/>
      <c r="BP1669" s="601"/>
      <c r="BQ1669" s="601"/>
      <c r="BR1669" s="601"/>
      <c r="BS1669" s="601"/>
      <c r="BT1669" s="601"/>
      <c r="BU1669" s="601"/>
      <c r="BV1669" s="601"/>
      <c r="BW1669" s="601"/>
      <c r="BX1669" s="601"/>
      <c r="BY1669" s="601"/>
      <c r="BZ1669" s="601"/>
      <c r="CA1669" s="601"/>
      <c r="CB1669" s="601"/>
      <c r="CC1669" s="601"/>
      <c r="CD1669" s="601"/>
      <c r="CE1669" s="601"/>
      <c r="CF1669" s="601"/>
      <c r="CG1669" s="601"/>
      <c r="CH1669" s="601"/>
      <c r="CI1669" s="601"/>
      <c r="CJ1669" s="601"/>
      <c r="CK1669" s="601"/>
      <c r="CL1669" s="601"/>
      <c r="CM1669" s="601"/>
      <c r="CN1669" s="601"/>
      <c r="CO1669" s="601"/>
      <c r="CP1669" s="601"/>
      <c r="CQ1669" s="601"/>
      <c r="CR1669" s="601"/>
      <c r="CS1669" s="601"/>
      <c r="CT1669" s="601"/>
      <c r="CU1669" s="601"/>
      <c r="CV1669" s="601"/>
      <c r="CW1669" s="601"/>
      <c r="CX1669" s="601"/>
      <c r="CY1669" s="601"/>
      <c r="CZ1669" s="601"/>
      <c r="DA1669" s="601"/>
      <c r="DB1669" s="601"/>
      <c r="DC1669" s="601"/>
      <c r="DD1669" s="601"/>
      <c r="DE1669" s="601"/>
      <c r="DF1669" s="601"/>
      <c r="DG1669" s="601"/>
      <c r="DH1669" s="601"/>
      <c r="DI1669" s="601"/>
      <c r="DJ1669" s="601"/>
      <c r="DK1669" s="601"/>
      <c r="DL1669" s="601"/>
      <c r="DM1669" s="601"/>
      <c r="DN1669" s="601"/>
      <c r="DO1669" s="601"/>
      <c r="DP1669" s="601"/>
      <c r="DQ1669" s="601"/>
      <c r="DR1669" s="601"/>
      <c r="DS1669" s="601"/>
      <c r="DT1669" s="601"/>
      <c r="DU1669" s="601"/>
      <c r="DV1669" s="601"/>
      <c r="DW1669" s="601"/>
      <c r="DX1669" s="601"/>
      <c r="DY1669" s="601"/>
      <c r="DZ1669" s="601"/>
      <c r="EA1669" s="601"/>
      <c r="EB1669" s="601"/>
      <c r="EC1669" s="601"/>
      <c r="ED1669" s="601"/>
      <c r="EE1669" s="601"/>
      <c r="EF1669" s="601"/>
      <c r="EG1669" s="601"/>
      <c r="EH1669" s="601"/>
      <c r="EI1669" s="601"/>
      <c r="EJ1669" s="601"/>
      <c r="EK1669" s="601"/>
      <c r="EL1669" s="601"/>
      <c r="EM1669" s="601"/>
      <c r="EN1669" s="601"/>
      <c r="EO1669" s="601"/>
      <c r="EP1669" s="601"/>
      <c r="EQ1669" s="601"/>
      <c r="ER1669" s="601"/>
      <c r="ES1669" s="601"/>
      <c r="ET1669" s="601"/>
      <c r="EU1669" s="601"/>
      <c r="EV1669" s="601"/>
      <c r="EW1669" s="601"/>
      <c r="EX1669" s="601"/>
      <c r="EY1669" s="601"/>
      <c r="EZ1669" s="601"/>
      <c r="FA1669" s="601"/>
      <c r="FB1669" s="601"/>
      <c r="FC1669" s="601"/>
      <c r="FD1669" s="601"/>
      <c r="FE1669" s="601"/>
      <c r="FF1669" s="601"/>
      <c r="FG1669" s="601"/>
      <c r="FH1669" s="601"/>
      <c r="FI1669" s="601"/>
      <c r="FJ1669" s="601"/>
      <c r="FK1669" s="601"/>
      <c r="FL1669" s="601"/>
      <c r="FM1669" s="601"/>
      <c r="FN1669" s="601"/>
      <c r="FO1669" s="601"/>
      <c r="FP1669" s="601"/>
      <c r="FQ1669" s="601"/>
      <c r="FR1669" s="601"/>
      <c r="FS1669" s="601"/>
      <c r="FT1669" s="601"/>
      <c r="FU1669" s="601"/>
      <c r="FV1669" s="601"/>
      <c r="FW1669" s="601"/>
      <c r="FX1669" s="601"/>
      <c r="FY1669" s="601"/>
      <c r="FZ1669" s="601"/>
      <c r="GA1669" s="601"/>
      <c r="GB1669" s="601"/>
      <c r="GC1669" s="601"/>
      <c r="GD1669" s="601"/>
      <c r="GE1669" s="601"/>
      <c r="GF1669" s="601"/>
      <c r="GG1669" s="601"/>
      <c r="GH1669" s="601"/>
      <c r="GI1669" s="601"/>
      <c r="GJ1669" s="601"/>
      <c r="GK1669" s="601"/>
      <c r="GL1669" s="601"/>
      <c r="GM1669" s="601"/>
      <c r="GN1669" s="601"/>
      <c r="GO1669" s="601"/>
      <c r="GP1669" s="601"/>
      <c r="GQ1669" s="601"/>
      <c r="GR1669" s="601"/>
      <c r="GS1669" s="601"/>
      <c r="GT1669" s="601"/>
      <c r="GU1669" s="601"/>
      <c r="GV1669" s="601"/>
      <c r="GW1669" s="601"/>
      <c r="GX1669" s="601"/>
      <c r="GY1669" s="601"/>
      <c r="GZ1669" s="601"/>
      <c r="HA1669" s="601"/>
      <c r="HB1669" s="601"/>
      <c r="HC1669" s="601"/>
      <c r="HD1669" s="601"/>
      <c r="HE1669" s="601"/>
      <c r="HF1669" s="601"/>
      <c r="HG1669" s="601"/>
      <c r="HH1669" s="601"/>
      <c r="HI1669" s="601"/>
      <c r="HJ1669" s="601"/>
      <c r="HK1669" s="601"/>
      <c r="HL1669" s="601"/>
      <c r="HM1669" s="601"/>
      <c r="HN1669" s="601"/>
      <c r="HO1669" s="601"/>
      <c r="HP1669" s="601"/>
      <c r="HQ1669" s="601"/>
      <c r="HR1669" s="601"/>
      <c r="HS1669" s="601"/>
      <c r="HT1669" s="601"/>
      <c r="HU1669" s="601"/>
      <c r="HV1669" s="601"/>
      <c r="HW1669" s="601"/>
      <c r="HX1669" s="601"/>
      <c r="HY1669" s="601"/>
      <c r="HZ1669" s="601"/>
      <c r="IA1669" s="601"/>
      <c r="IB1669" s="601"/>
      <c r="IC1669" s="601"/>
      <c r="ID1669" s="601"/>
      <c r="IE1669" s="601"/>
      <c r="IF1669" s="601"/>
      <c r="IG1669" s="601"/>
      <c r="IH1669" s="601"/>
      <c r="II1669" s="601"/>
      <c r="IJ1669" s="601"/>
      <c r="IK1669" s="601"/>
      <c r="IL1669" s="601"/>
      <c r="IM1669" s="601"/>
      <c r="IN1669" s="601"/>
      <c r="IO1669" s="601"/>
      <c r="IP1669" s="601"/>
      <c r="IQ1669" s="601"/>
      <c r="IR1669" s="601"/>
      <c r="IS1669" s="601"/>
      <c r="IT1669" s="601"/>
      <c r="IU1669" s="601"/>
      <c r="IV1669" s="601"/>
      <c r="IW1669" s="601"/>
      <c r="IX1669" s="601"/>
      <c r="IY1669" s="601"/>
      <c r="IZ1669" s="601"/>
      <c r="JA1669" s="601"/>
      <c r="JB1669" s="601"/>
      <c r="JC1669" s="601"/>
      <c r="JD1669" s="601"/>
      <c r="JE1669" s="601"/>
      <c r="JF1669" s="601"/>
      <c r="JG1669" s="601"/>
      <c r="JH1669" s="601"/>
      <c r="JI1669" s="601"/>
      <c r="JJ1669" s="601"/>
      <c r="JK1669" s="601"/>
      <c r="JL1669" s="601"/>
      <c r="JM1669" s="601"/>
      <c r="JN1669" s="601"/>
      <c r="JO1669" s="601"/>
      <c r="JP1669" s="601"/>
      <c r="JQ1669" s="601"/>
      <c r="JR1669" s="601"/>
      <c r="JS1669" s="601"/>
      <c r="JT1669" s="601"/>
      <c r="JU1669" s="601"/>
      <c r="JV1669" s="601"/>
      <c r="JW1669" s="601"/>
      <c r="JX1669" s="601"/>
      <c r="JY1669" s="601"/>
      <c r="JZ1669" s="601"/>
      <c r="KA1669" s="601"/>
      <c r="KB1669" s="601"/>
      <c r="KC1669" s="601"/>
      <c r="KD1669" s="601"/>
      <c r="KE1669" s="601"/>
      <c r="KF1669" s="601"/>
      <c r="KG1669" s="601"/>
      <c r="KH1669" s="601"/>
      <c r="KI1669" s="601"/>
      <c r="KJ1669" s="601"/>
      <c r="KK1669" s="601"/>
      <c r="KL1669" s="601"/>
      <c r="KM1669" s="601"/>
      <c r="KN1669" s="601"/>
      <c r="KO1669" s="601"/>
      <c r="KP1669" s="601"/>
      <c r="KQ1669" s="601"/>
      <c r="KR1669" s="601"/>
      <c r="KS1669" s="601"/>
      <c r="KT1669" s="601"/>
      <c r="KU1669" s="601"/>
      <c r="KV1669" s="601"/>
      <c r="KW1669" s="601"/>
      <c r="KX1669" s="601"/>
      <c r="KY1669" s="601"/>
      <c r="KZ1669" s="601"/>
      <c r="LA1669" s="601"/>
      <c r="LB1669" s="601"/>
      <c r="LC1669" s="601"/>
      <c r="LD1669" s="601"/>
      <c r="LE1669" s="601"/>
      <c r="LF1669" s="601"/>
      <c r="LG1669" s="601"/>
      <c r="LH1669" s="601"/>
      <c r="LI1669" s="601"/>
      <c r="LJ1669" s="601"/>
    </row>
    <row r="1670" spans="1:322">
      <c r="A1670" s="697"/>
      <c r="B1670" s="558" t="s">
        <v>1217</v>
      </c>
      <c r="C1670" s="558" t="s">
        <v>1217</v>
      </c>
      <c r="D1670" s="676" t="s">
        <v>1067</v>
      </c>
      <c r="E1670" s="524" t="s">
        <v>1574</v>
      </c>
      <c r="F1670" s="596"/>
      <c r="G1670" s="676">
        <v>2022</v>
      </c>
      <c r="H1670" s="676">
        <v>3</v>
      </c>
      <c r="I1670" s="687">
        <v>127645</v>
      </c>
      <c r="J1670" s="677">
        <v>44648</v>
      </c>
      <c r="K1670" s="676">
        <v>1225</v>
      </c>
      <c r="L1670" s="677" t="s">
        <v>1575</v>
      </c>
      <c r="M1670" s="597">
        <v>44509</v>
      </c>
      <c r="N1670" s="597">
        <v>44578</v>
      </c>
      <c r="O1670" s="597">
        <v>44621</v>
      </c>
      <c r="P1670" s="597">
        <v>44636</v>
      </c>
      <c r="Q1670" s="597">
        <v>44648</v>
      </c>
      <c r="R1670" s="597">
        <v>44650</v>
      </c>
      <c r="S1670" s="596" t="s">
        <v>1118</v>
      </c>
      <c r="T1670" s="596">
        <v>72</v>
      </c>
      <c r="U1670" s="676" t="s">
        <v>1199</v>
      </c>
      <c r="V1670" s="676" t="s">
        <v>1155</v>
      </c>
      <c r="W1670" s="678">
        <v>435</v>
      </c>
      <c r="X1670" s="551">
        <v>450</v>
      </c>
      <c r="Y1670" s="693">
        <v>195750</v>
      </c>
      <c r="Z1670" s="598">
        <v>0.46</v>
      </c>
      <c r="AA1670" s="682">
        <f>Y1670*Z1670</f>
        <v>90045</v>
      </c>
      <c r="AB1670" s="521"/>
      <c r="AC1670" s="683">
        <v>0</v>
      </c>
      <c r="AD1670" s="676"/>
      <c r="AE1670" s="599"/>
      <c r="AF1670" s="695">
        <f>AA1670+AD1670+AE1670</f>
        <v>90045</v>
      </c>
      <c r="AG1670" s="596" t="s">
        <v>1073</v>
      </c>
      <c r="AH1670" s="641">
        <v>100</v>
      </c>
      <c r="AI1670" s="596">
        <v>0</v>
      </c>
      <c r="AJ1670" s="676" t="s">
        <v>1576</v>
      </c>
      <c r="AK1670" s="676" t="s">
        <v>1088</v>
      </c>
      <c r="AL1670" s="696">
        <v>32303</v>
      </c>
      <c r="AM1670" s="596" t="s">
        <v>52</v>
      </c>
      <c r="AN1670" s="676" t="s">
        <v>1156</v>
      </c>
      <c r="AO1670" s="596"/>
      <c r="AP1670" s="676" t="s">
        <v>38</v>
      </c>
      <c r="AQ1670" s="676"/>
      <c r="AR1670" s="676"/>
      <c r="AS1670" s="523" t="s">
        <v>1077</v>
      </c>
      <c r="AT1670" s="523"/>
      <c r="AU1670" s="523" t="s">
        <v>1078</v>
      </c>
      <c r="AV1670" s="674"/>
      <c r="AW1670" s="673" t="str">
        <f>U1670</f>
        <v>12005802F</v>
      </c>
      <c r="AX1670" s="673" cm="1">
        <f t="array" ref="AX1670">SUM(MID(0&amp;AW1670,LARGE(INDEX(ISNUMBER(--MID(AW1670,ROW($1:$8),1))*ROW($1:$8),),ROW($1:$8))+1,1)*10^ROW($1:$8)/10)</f>
        <v>12005802</v>
      </c>
      <c r="AY1670" s="673" t="str">
        <f>VLOOKUP($AX1670,'Item Master Data'!$A:$F,3,FALSE)</f>
        <v>Q.PEAK DUO L G8</v>
      </c>
      <c r="AZ1670" s="673">
        <f>VLOOKUP($AX1670,'Item Master Data'!$A:$F,6,FALSE)</f>
        <v>435</v>
      </c>
      <c r="BA1670" s="673">
        <f>X1670/BB1670</f>
        <v>15</v>
      </c>
      <c r="BB1670" s="673">
        <f>VLOOKUP(AX1670,'Item Master Data'!$A:$G,7,FALSE)</f>
        <v>30</v>
      </c>
      <c r="BC1670" s="673"/>
      <c r="BD1670" s="673">
        <f>W1670-AZ1670</f>
        <v>0</v>
      </c>
      <c r="BE1670" s="601"/>
      <c r="BF1670" s="601"/>
      <c r="BG1670" s="601"/>
      <c r="BH1670" s="601"/>
      <c r="BI1670" s="601"/>
      <c r="BJ1670" s="601"/>
      <c r="BK1670" s="601"/>
      <c r="BL1670" s="601"/>
      <c r="BM1670" s="601"/>
      <c r="BN1670" s="601"/>
      <c r="BO1670" s="601"/>
      <c r="BP1670" s="601"/>
      <c r="BQ1670" s="601"/>
      <c r="BR1670" s="601"/>
      <c r="BS1670" s="601"/>
      <c r="BT1670" s="601"/>
      <c r="BU1670" s="601"/>
      <c r="BV1670" s="601"/>
      <c r="BW1670" s="601"/>
      <c r="BX1670" s="601"/>
      <c r="BY1670" s="601"/>
      <c r="BZ1670" s="601"/>
      <c r="CA1670" s="601"/>
      <c r="CB1670" s="601"/>
      <c r="CC1670" s="601"/>
      <c r="CD1670" s="601"/>
      <c r="CE1670" s="601"/>
      <c r="CF1670" s="601"/>
      <c r="CG1670" s="601"/>
      <c r="CH1670" s="601"/>
      <c r="CI1670" s="601"/>
      <c r="CJ1670" s="601"/>
      <c r="CK1670" s="601"/>
      <c r="CL1670" s="601"/>
      <c r="CM1670" s="601"/>
      <c r="CN1670" s="601"/>
      <c r="CO1670" s="601"/>
      <c r="CP1670" s="601"/>
      <c r="CQ1670" s="601"/>
      <c r="CR1670" s="601"/>
      <c r="CS1670" s="601"/>
      <c r="CT1670" s="601"/>
      <c r="CU1670" s="601"/>
      <c r="CV1670" s="601"/>
      <c r="CW1670" s="601"/>
      <c r="CX1670" s="601"/>
      <c r="CY1670" s="601"/>
      <c r="CZ1670" s="601"/>
      <c r="DA1670" s="601"/>
      <c r="DB1670" s="601"/>
      <c r="DC1670" s="601"/>
      <c r="DD1670" s="601"/>
      <c r="DE1670" s="601"/>
      <c r="DF1670" s="601"/>
      <c r="DG1670" s="601"/>
      <c r="DH1670" s="601"/>
      <c r="DI1670" s="601"/>
      <c r="DJ1670" s="601"/>
      <c r="DK1670" s="601"/>
      <c r="DL1670" s="601"/>
      <c r="DM1670" s="601"/>
      <c r="DN1670" s="601"/>
      <c r="DO1670" s="601"/>
      <c r="DP1670" s="601"/>
      <c r="DQ1670" s="601"/>
      <c r="DR1670" s="601"/>
      <c r="DS1670" s="601"/>
      <c r="DT1670" s="601"/>
      <c r="DU1670" s="601"/>
      <c r="DV1670" s="601"/>
      <c r="DW1670" s="601"/>
      <c r="DX1670" s="601"/>
      <c r="DY1670" s="601"/>
      <c r="DZ1670" s="601"/>
      <c r="EA1670" s="601"/>
      <c r="EB1670" s="601"/>
      <c r="EC1670" s="601"/>
      <c r="ED1670" s="601"/>
      <c r="EE1670" s="601"/>
      <c r="EF1670" s="601"/>
      <c r="EG1670" s="601"/>
      <c r="EH1670" s="601"/>
      <c r="EI1670" s="601"/>
      <c r="EJ1670" s="601"/>
      <c r="EK1670" s="601"/>
      <c r="EL1670" s="601"/>
      <c r="EM1670" s="601"/>
      <c r="EN1670" s="601"/>
      <c r="EO1670" s="601"/>
      <c r="EP1670" s="601"/>
      <c r="EQ1670" s="601"/>
      <c r="ER1670" s="601"/>
      <c r="ES1670" s="601"/>
      <c r="ET1670" s="601"/>
      <c r="EU1670" s="601"/>
      <c r="EV1670" s="601"/>
      <c r="EW1670" s="601"/>
      <c r="EX1670" s="601"/>
      <c r="EY1670" s="601"/>
      <c r="EZ1670" s="601"/>
      <c r="FA1670" s="601"/>
      <c r="FB1670" s="601"/>
      <c r="FC1670" s="601"/>
      <c r="FD1670" s="601"/>
      <c r="FE1670" s="601"/>
      <c r="FF1670" s="601"/>
      <c r="FG1670" s="601"/>
      <c r="FH1670" s="601"/>
      <c r="FI1670" s="601"/>
      <c r="FJ1670" s="601"/>
      <c r="FK1670" s="601"/>
      <c r="FL1670" s="601"/>
      <c r="FM1670" s="601"/>
      <c r="FN1670" s="601"/>
      <c r="FO1670" s="601"/>
      <c r="FP1670" s="601"/>
      <c r="FQ1670" s="601"/>
      <c r="FR1670" s="601"/>
      <c r="FS1670" s="601"/>
      <c r="FT1670" s="601"/>
      <c r="FU1670" s="601"/>
      <c r="FV1670" s="601"/>
      <c r="FW1670" s="601"/>
      <c r="FX1670" s="601"/>
      <c r="FY1670" s="601"/>
      <c r="FZ1670" s="601"/>
      <c r="GA1670" s="601"/>
      <c r="GB1670" s="601"/>
      <c r="GC1670" s="601"/>
      <c r="GD1670" s="601"/>
      <c r="GE1670" s="601"/>
      <c r="GF1670" s="601"/>
      <c r="GG1670" s="601"/>
      <c r="GH1670" s="601"/>
      <c r="GI1670" s="601"/>
      <c r="GJ1670" s="601"/>
      <c r="GK1670" s="601"/>
      <c r="GL1670" s="601"/>
      <c r="GM1670" s="601"/>
      <c r="GN1670" s="601"/>
      <c r="GO1670" s="601"/>
      <c r="GP1670" s="601"/>
      <c r="GQ1670" s="601"/>
      <c r="GR1670" s="601"/>
      <c r="GS1670" s="601"/>
      <c r="GT1670" s="601"/>
      <c r="GU1670" s="601"/>
      <c r="GV1670" s="601"/>
      <c r="GW1670" s="601"/>
      <c r="GX1670" s="601"/>
      <c r="GY1670" s="601"/>
      <c r="GZ1670" s="601"/>
      <c r="HA1670" s="601"/>
      <c r="HB1670" s="601"/>
      <c r="HC1670" s="601"/>
      <c r="HD1670" s="601"/>
      <c r="HE1670" s="601"/>
      <c r="HF1670" s="601"/>
      <c r="HG1670" s="601"/>
      <c r="HH1670" s="601"/>
      <c r="HI1670" s="601"/>
      <c r="HJ1670" s="601"/>
      <c r="HK1670" s="601"/>
      <c r="HL1670" s="601"/>
      <c r="HM1670" s="601"/>
      <c r="HN1670" s="601"/>
      <c r="HO1670" s="601"/>
      <c r="HP1670" s="601"/>
      <c r="HQ1670" s="601"/>
      <c r="HR1670" s="601"/>
      <c r="HS1670" s="601"/>
      <c r="HT1670" s="601"/>
      <c r="HU1670" s="601"/>
      <c r="HV1670" s="601"/>
      <c r="HW1670" s="601"/>
      <c r="HX1670" s="601"/>
      <c r="HY1670" s="601"/>
      <c r="HZ1670" s="601"/>
      <c r="IA1670" s="601"/>
      <c r="IB1670" s="601"/>
      <c r="IC1670" s="601"/>
      <c r="ID1670" s="601"/>
      <c r="IE1670" s="601"/>
      <c r="IF1670" s="601"/>
      <c r="IG1670" s="601"/>
      <c r="IH1670" s="601"/>
      <c r="II1670" s="601"/>
      <c r="IJ1670" s="601"/>
      <c r="IK1670" s="601"/>
      <c r="IL1670" s="601"/>
      <c r="IM1670" s="601"/>
      <c r="IN1670" s="601"/>
      <c r="IO1670" s="601"/>
      <c r="IP1670" s="601"/>
      <c r="IQ1670" s="601"/>
      <c r="IR1670" s="601"/>
      <c r="IS1670" s="601"/>
      <c r="IT1670" s="601"/>
      <c r="IU1670" s="601"/>
      <c r="IV1670" s="601"/>
      <c r="IW1670" s="601"/>
      <c r="IX1670" s="601"/>
      <c r="IY1670" s="601"/>
      <c r="IZ1670" s="601"/>
      <c r="JA1670" s="601"/>
      <c r="JB1670" s="601"/>
      <c r="JC1670" s="601"/>
      <c r="JD1670" s="601"/>
      <c r="JE1670" s="601"/>
      <c r="JF1670" s="601"/>
      <c r="JG1670" s="601"/>
      <c r="JH1670" s="601"/>
      <c r="JI1670" s="601"/>
      <c r="JJ1670" s="601"/>
      <c r="JK1670" s="601"/>
      <c r="JL1670" s="601"/>
      <c r="JM1670" s="601"/>
      <c r="JN1670" s="601"/>
      <c r="JO1670" s="601"/>
      <c r="JP1670" s="601"/>
      <c r="JQ1670" s="601"/>
      <c r="JR1670" s="601"/>
      <c r="JS1670" s="601"/>
      <c r="JT1670" s="601"/>
      <c r="JU1670" s="601"/>
      <c r="JV1670" s="601"/>
      <c r="JW1670" s="601"/>
      <c r="JX1670" s="601"/>
      <c r="JY1670" s="601"/>
      <c r="JZ1670" s="601"/>
      <c r="KA1670" s="601"/>
      <c r="KB1670" s="601"/>
      <c r="KC1670" s="601"/>
      <c r="KD1670" s="601"/>
      <c r="KE1670" s="601"/>
      <c r="KF1670" s="601"/>
      <c r="KG1670" s="601"/>
      <c r="KH1670" s="601"/>
      <c r="KI1670" s="601"/>
      <c r="KJ1670" s="601"/>
      <c r="KK1670" s="601"/>
      <c r="KL1670" s="601"/>
      <c r="KM1670" s="601"/>
      <c r="KN1670" s="601"/>
      <c r="KO1670" s="601"/>
      <c r="KP1670" s="601"/>
      <c r="KQ1670" s="601"/>
      <c r="KR1670" s="601"/>
      <c r="KS1670" s="601"/>
      <c r="KT1670" s="601"/>
      <c r="KU1670" s="601"/>
      <c r="KV1670" s="601"/>
      <c r="KW1670" s="601"/>
      <c r="KX1670" s="601"/>
      <c r="KY1670" s="601"/>
      <c r="KZ1670" s="601"/>
      <c r="LA1670" s="601"/>
      <c r="LB1670" s="601"/>
      <c r="LC1670" s="601"/>
      <c r="LD1670" s="601"/>
      <c r="LE1670" s="601"/>
      <c r="LF1670" s="601"/>
      <c r="LG1670" s="601"/>
      <c r="LH1670" s="601"/>
      <c r="LI1670" s="601"/>
      <c r="LJ1670" s="601"/>
    </row>
    <row r="1671" spans="1:322">
      <c r="A1671" s="697"/>
      <c r="B1671" s="558" t="s">
        <v>1217</v>
      </c>
      <c r="C1671" s="558" t="s">
        <v>1217</v>
      </c>
      <c r="D1671" s="676" t="s">
        <v>1067</v>
      </c>
      <c r="E1671" s="524" t="s">
        <v>1122</v>
      </c>
      <c r="F1671" s="596"/>
      <c r="G1671" s="676">
        <v>2022</v>
      </c>
      <c r="H1671" s="676">
        <v>3</v>
      </c>
      <c r="I1671" s="687">
        <v>127645</v>
      </c>
      <c r="J1671" s="677">
        <v>44648</v>
      </c>
      <c r="K1671" s="676">
        <v>1225</v>
      </c>
      <c r="L1671" s="677" t="s">
        <v>1575</v>
      </c>
      <c r="M1671" s="597">
        <v>44509</v>
      </c>
      <c r="N1671" s="597">
        <v>44578</v>
      </c>
      <c r="O1671" s="597">
        <v>44621</v>
      </c>
      <c r="P1671" s="597">
        <v>44636</v>
      </c>
      <c r="Q1671" s="597">
        <v>44648</v>
      </c>
      <c r="R1671" s="597">
        <v>44650</v>
      </c>
      <c r="S1671" s="596" t="s">
        <v>1118</v>
      </c>
      <c r="T1671" s="596">
        <v>72</v>
      </c>
      <c r="U1671" s="596" t="s">
        <v>1199</v>
      </c>
      <c r="V1671" s="596" t="s">
        <v>1155</v>
      </c>
      <c r="W1671" s="678">
        <v>435</v>
      </c>
      <c r="X1671" s="551">
        <v>570</v>
      </c>
      <c r="Y1671" s="600">
        <v>247950</v>
      </c>
      <c r="Z1671" s="598">
        <v>0.46</v>
      </c>
      <c r="AA1671" s="682">
        <f>Y1671*Z1671</f>
        <v>114057</v>
      </c>
      <c r="AB1671" s="521"/>
      <c r="AC1671" s="683">
        <v>0</v>
      </c>
      <c r="AD1671" s="676"/>
      <c r="AE1671" s="599"/>
      <c r="AF1671" s="695">
        <f>AA1671+AD1671+AE1671</f>
        <v>114057</v>
      </c>
      <c r="AG1671" s="596" t="s">
        <v>1073</v>
      </c>
      <c r="AH1671" s="641">
        <v>100</v>
      </c>
      <c r="AI1671" s="596">
        <v>0</v>
      </c>
      <c r="AJ1671" s="676" t="s">
        <v>1576</v>
      </c>
      <c r="AK1671" s="676" t="s">
        <v>1088</v>
      </c>
      <c r="AL1671" s="696">
        <v>32303</v>
      </c>
      <c r="AM1671" s="596" t="s">
        <v>52</v>
      </c>
      <c r="AN1671" s="676" t="s">
        <v>1156</v>
      </c>
      <c r="AO1671" s="596"/>
      <c r="AP1671" s="676" t="s">
        <v>38</v>
      </c>
      <c r="AQ1671" s="676"/>
      <c r="AR1671" s="676"/>
      <c r="AS1671" s="523" t="s">
        <v>1077</v>
      </c>
      <c r="AT1671" s="523"/>
      <c r="AU1671" s="523" t="s">
        <v>1078</v>
      </c>
      <c r="AV1671" s="674"/>
      <c r="AW1671" s="673" t="str">
        <f>U1671</f>
        <v>12005802F</v>
      </c>
      <c r="AX1671" s="673" cm="1">
        <f t="array" ref="AX1671">SUM(MID(0&amp;AW1671,LARGE(INDEX(ISNUMBER(--MID(AW1671,ROW($1:$8),1))*ROW($1:$8),),ROW($1:$8))+1,1)*10^ROW($1:$8)/10)</f>
        <v>12005802</v>
      </c>
      <c r="AY1671" s="673" t="str">
        <f>VLOOKUP($AX1671,'Item Master Data'!$A:$F,3,FALSE)</f>
        <v>Q.PEAK DUO L G8</v>
      </c>
      <c r="AZ1671" s="673">
        <f>VLOOKUP($AX1671,'Item Master Data'!$A:$F,6,FALSE)</f>
        <v>435</v>
      </c>
      <c r="BA1671" s="673">
        <f>X1671/BB1671</f>
        <v>19</v>
      </c>
      <c r="BB1671" s="673">
        <f>VLOOKUP(AX1671,'Item Master Data'!$A:$G,7,FALSE)</f>
        <v>30</v>
      </c>
      <c r="BC1671" s="673"/>
      <c r="BD1671" s="673">
        <f>W1671-AZ1671</f>
        <v>0</v>
      </c>
      <c r="BE1671" s="601"/>
      <c r="BF1671" s="601"/>
      <c r="BG1671" s="601"/>
      <c r="BH1671" s="601"/>
      <c r="BI1671" s="601"/>
      <c r="BJ1671" s="601"/>
      <c r="BK1671" s="601"/>
      <c r="BL1671" s="601"/>
      <c r="BM1671" s="601"/>
      <c r="BN1671" s="601"/>
      <c r="BO1671" s="601"/>
      <c r="BP1671" s="601"/>
      <c r="BQ1671" s="601"/>
      <c r="BR1671" s="601"/>
      <c r="BS1671" s="601"/>
      <c r="BT1671" s="601"/>
      <c r="BU1671" s="601"/>
      <c r="BV1671" s="601"/>
      <c r="BW1671" s="601"/>
      <c r="BX1671" s="601"/>
      <c r="BY1671" s="601"/>
      <c r="BZ1671" s="601"/>
      <c r="CA1671" s="601"/>
      <c r="CB1671" s="601"/>
      <c r="CC1671" s="601"/>
      <c r="CD1671" s="601"/>
      <c r="CE1671" s="601"/>
      <c r="CF1671" s="601"/>
      <c r="CG1671" s="601"/>
      <c r="CH1671" s="601"/>
      <c r="CI1671" s="601"/>
      <c r="CJ1671" s="601"/>
      <c r="CK1671" s="601"/>
      <c r="CL1671" s="601"/>
      <c r="CM1671" s="601"/>
      <c r="CN1671" s="601"/>
      <c r="CO1671" s="601"/>
      <c r="CP1671" s="601"/>
      <c r="CQ1671" s="601"/>
      <c r="CR1671" s="601"/>
      <c r="CS1671" s="601"/>
      <c r="CT1671" s="601"/>
      <c r="CU1671" s="601"/>
      <c r="CV1671" s="601"/>
      <c r="CW1671" s="601"/>
      <c r="CX1671" s="601"/>
      <c r="CY1671" s="601"/>
      <c r="CZ1671" s="601"/>
      <c r="DA1671" s="601"/>
      <c r="DB1671" s="601"/>
      <c r="DC1671" s="601"/>
      <c r="DD1671" s="601"/>
      <c r="DE1671" s="601"/>
      <c r="DF1671" s="601"/>
      <c r="DG1671" s="601"/>
      <c r="DH1671" s="601"/>
      <c r="DI1671" s="601"/>
      <c r="DJ1671" s="601"/>
      <c r="DK1671" s="601"/>
      <c r="DL1671" s="601"/>
      <c r="DM1671" s="601"/>
      <c r="DN1671" s="601"/>
      <c r="DO1671" s="601"/>
      <c r="DP1671" s="601"/>
      <c r="DQ1671" s="601"/>
      <c r="DR1671" s="601"/>
      <c r="DS1671" s="601"/>
      <c r="DT1671" s="601"/>
      <c r="DU1671" s="601"/>
      <c r="DV1671" s="601"/>
      <c r="DW1671" s="601"/>
      <c r="DX1671" s="601"/>
      <c r="DY1671" s="601"/>
      <c r="DZ1671" s="601"/>
      <c r="EA1671" s="601"/>
      <c r="EB1671" s="601"/>
      <c r="EC1671" s="601"/>
      <c r="ED1671" s="601"/>
      <c r="EE1671" s="601"/>
      <c r="EF1671" s="601"/>
      <c r="EG1671" s="601"/>
      <c r="EH1671" s="601"/>
      <c r="EI1671" s="601"/>
      <c r="EJ1671" s="601"/>
      <c r="EK1671" s="601"/>
      <c r="EL1671" s="601"/>
      <c r="EM1671" s="601"/>
      <c r="EN1671" s="601"/>
      <c r="EO1671" s="601"/>
      <c r="EP1671" s="601"/>
      <c r="EQ1671" s="601"/>
      <c r="ER1671" s="601"/>
      <c r="ES1671" s="601"/>
      <c r="ET1671" s="601"/>
      <c r="EU1671" s="601"/>
      <c r="EV1671" s="601"/>
      <c r="EW1671" s="601"/>
      <c r="EX1671" s="601"/>
      <c r="EY1671" s="601"/>
      <c r="EZ1671" s="601"/>
      <c r="FA1671" s="601"/>
      <c r="FB1671" s="601"/>
      <c r="FC1671" s="601"/>
      <c r="FD1671" s="601"/>
      <c r="FE1671" s="601"/>
      <c r="FF1671" s="601"/>
      <c r="FG1671" s="601"/>
      <c r="FH1671" s="601"/>
      <c r="FI1671" s="601"/>
      <c r="FJ1671" s="601"/>
      <c r="FK1671" s="601"/>
      <c r="FL1671" s="601"/>
      <c r="FM1671" s="601"/>
      <c r="FN1671" s="601"/>
      <c r="FO1671" s="601"/>
      <c r="FP1671" s="601"/>
      <c r="FQ1671" s="601"/>
      <c r="FR1671" s="601"/>
      <c r="FS1671" s="601"/>
      <c r="FT1671" s="601"/>
      <c r="FU1671" s="601"/>
      <c r="FV1671" s="601"/>
      <c r="FW1671" s="601"/>
      <c r="FX1671" s="601"/>
      <c r="FY1671" s="601"/>
      <c r="FZ1671" s="601"/>
      <c r="GA1671" s="601"/>
      <c r="GB1671" s="601"/>
      <c r="GC1671" s="601"/>
      <c r="GD1671" s="601"/>
      <c r="GE1671" s="601"/>
      <c r="GF1671" s="601"/>
      <c r="GG1671" s="601"/>
      <c r="GH1671" s="601"/>
      <c r="GI1671" s="601"/>
      <c r="GJ1671" s="601"/>
      <c r="GK1671" s="601"/>
      <c r="GL1671" s="601"/>
      <c r="GM1671" s="601"/>
      <c r="GN1671" s="601"/>
      <c r="GO1671" s="601"/>
      <c r="GP1671" s="601"/>
      <c r="GQ1671" s="601"/>
      <c r="GR1671" s="601"/>
      <c r="GS1671" s="601"/>
      <c r="GT1671" s="601"/>
      <c r="GU1671" s="601"/>
      <c r="GV1671" s="601"/>
      <c r="GW1671" s="601"/>
      <c r="GX1671" s="601"/>
      <c r="GY1671" s="601"/>
      <c r="GZ1671" s="601"/>
      <c r="HA1671" s="601"/>
      <c r="HB1671" s="601"/>
      <c r="HC1671" s="601"/>
      <c r="HD1671" s="601"/>
      <c r="HE1671" s="601"/>
      <c r="HF1671" s="601"/>
      <c r="HG1671" s="601"/>
      <c r="HH1671" s="601"/>
      <c r="HI1671" s="601"/>
      <c r="HJ1671" s="601"/>
      <c r="HK1671" s="601"/>
      <c r="HL1671" s="601"/>
      <c r="HM1671" s="601"/>
      <c r="HN1671" s="601"/>
      <c r="HO1671" s="601"/>
      <c r="HP1671" s="601"/>
      <c r="HQ1671" s="601"/>
      <c r="HR1671" s="601"/>
      <c r="HS1671" s="601"/>
      <c r="HT1671" s="601"/>
      <c r="HU1671" s="601"/>
      <c r="HV1671" s="601"/>
      <c r="HW1671" s="601"/>
      <c r="HX1671" s="601"/>
      <c r="HY1671" s="601"/>
      <c r="HZ1671" s="601"/>
      <c r="IA1671" s="601"/>
      <c r="IB1671" s="601"/>
      <c r="IC1671" s="601"/>
      <c r="ID1671" s="601"/>
      <c r="IE1671" s="601"/>
      <c r="IF1671" s="601"/>
      <c r="IG1671" s="601"/>
      <c r="IH1671" s="601"/>
      <c r="II1671" s="601"/>
      <c r="IJ1671" s="601"/>
      <c r="IK1671" s="601"/>
      <c r="IL1671" s="601"/>
      <c r="IM1671" s="601"/>
      <c r="IN1671" s="601"/>
      <c r="IO1671" s="601"/>
      <c r="IP1671" s="601"/>
      <c r="IQ1671" s="601"/>
      <c r="IR1671" s="601"/>
      <c r="IS1671" s="601"/>
      <c r="IT1671" s="601"/>
      <c r="IU1671" s="601"/>
      <c r="IV1671" s="601"/>
      <c r="IW1671" s="601"/>
      <c r="IX1671" s="601"/>
      <c r="IY1671" s="601"/>
      <c r="IZ1671" s="601"/>
      <c r="JA1671" s="601"/>
      <c r="JB1671" s="601"/>
      <c r="JC1671" s="601"/>
      <c r="JD1671" s="601"/>
      <c r="JE1671" s="601"/>
      <c r="JF1671" s="601"/>
      <c r="JG1671" s="601"/>
      <c r="JH1671" s="601"/>
      <c r="JI1671" s="601"/>
      <c r="JJ1671" s="601"/>
      <c r="JK1671" s="601"/>
      <c r="JL1671" s="601"/>
      <c r="JM1671" s="601"/>
      <c r="JN1671" s="601"/>
      <c r="JO1671" s="601"/>
      <c r="JP1671" s="601"/>
      <c r="JQ1671" s="601"/>
      <c r="JR1671" s="601"/>
      <c r="JS1671" s="601"/>
      <c r="JT1671" s="601"/>
      <c r="JU1671" s="601"/>
      <c r="JV1671" s="601"/>
      <c r="JW1671" s="601"/>
      <c r="JX1671" s="601"/>
      <c r="JY1671" s="601"/>
      <c r="JZ1671" s="601"/>
      <c r="KA1671" s="601"/>
      <c r="KB1671" s="601"/>
      <c r="KC1671" s="601"/>
      <c r="KD1671" s="601"/>
      <c r="KE1671" s="601"/>
      <c r="KF1671" s="601"/>
      <c r="KG1671" s="601"/>
      <c r="KH1671" s="601"/>
      <c r="KI1671" s="601"/>
      <c r="KJ1671" s="601"/>
      <c r="KK1671" s="601"/>
      <c r="KL1671" s="601"/>
      <c r="KM1671" s="601"/>
      <c r="KN1671" s="601"/>
      <c r="KO1671" s="601"/>
      <c r="KP1671" s="601"/>
      <c r="KQ1671" s="601"/>
      <c r="KR1671" s="601"/>
      <c r="KS1671" s="601"/>
      <c r="KT1671" s="601"/>
      <c r="KU1671" s="601"/>
      <c r="KV1671" s="601"/>
      <c r="KW1671" s="601"/>
      <c r="KX1671" s="601"/>
      <c r="KY1671" s="601"/>
      <c r="KZ1671" s="601"/>
      <c r="LA1671" s="601"/>
      <c r="LB1671" s="601"/>
      <c r="LC1671" s="601"/>
      <c r="LD1671" s="601"/>
      <c r="LE1671" s="601"/>
      <c r="LF1671" s="601"/>
      <c r="LG1671" s="601"/>
      <c r="LH1671" s="601"/>
      <c r="LI1671" s="601"/>
      <c r="LJ1671" s="601"/>
    </row>
    <row r="1672" spans="1:322">
      <c r="A1672" s="697"/>
      <c r="B1672" s="558"/>
      <c r="C1672" s="558"/>
      <c r="D1672" s="676" t="s">
        <v>1067</v>
      </c>
      <c r="E1672" s="524" t="s">
        <v>1126</v>
      </c>
      <c r="F1672" s="596" t="s">
        <v>1152</v>
      </c>
      <c r="G1672" s="596">
        <v>2022</v>
      </c>
      <c r="H1672" s="596">
        <v>3</v>
      </c>
      <c r="I1672" s="687">
        <v>127306</v>
      </c>
      <c r="J1672" s="677">
        <v>44630</v>
      </c>
      <c r="K1672" s="676" t="s">
        <v>1577</v>
      </c>
      <c r="L1672" s="677" t="s">
        <v>1578</v>
      </c>
      <c r="M1672" s="597">
        <v>44468</v>
      </c>
      <c r="N1672" s="597" t="s">
        <v>1579</v>
      </c>
      <c r="O1672" s="597"/>
      <c r="P1672" s="597">
        <v>44606</v>
      </c>
      <c r="Q1672" s="597">
        <v>44628</v>
      </c>
      <c r="R1672" s="597">
        <v>44630</v>
      </c>
      <c r="S1672" s="596" t="s">
        <v>1580</v>
      </c>
      <c r="T1672" s="596">
        <v>60</v>
      </c>
      <c r="U1672" s="596" t="s">
        <v>1581</v>
      </c>
      <c r="V1672" s="596" t="s">
        <v>1582</v>
      </c>
      <c r="W1672" s="678">
        <v>395</v>
      </c>
      <c r="X1672" s="551">
        <v>624</v>
      </c>
      <c r="Y1672" s="600">
        <v>246480</v>
      </c>
      <c r="Z1672" s="598">
        <v>0.44</v>
      </c>
      <c r="AA1672" s="682">
        <f>Y1672*Z1672</f>
        <v>108451.2</v>
      </c>
      <c r="AB1672" s="521"/>
      <c r="AC1672" s="683">
        <v>0</v>
      </c>
      <c r="AD1672" s="676"/>
      <c r="AE1672" s="599"/>
      <c r="AF1672" s="695">
        <f>AA1672+AD1672+AE1672</f>
        <v>108451.2</v>
      </c>
      <c r="AG1672" s="596" t="s">
        <v>47</v>
      </c>
      <c r="AH1672" s="641"/>
      <c r="AI1672" s="596">
        <v>75</v>
      </c>
      <c r="AJ1672" s="676" t="s">
        <v>1583</v>
      </c>
      <c r="AK1672" s="676" t="s">
        <v>50</v>
      </c>
      <c r="AL1672" s="696" t="s">
        <v>1584</v>
      </c>
      <c r="AM1672" s="596" t="s">
        <v>52</v>
      </c>
      <c r="AN1672" s="596" t="s">
        <v>1585</v>
      </c>
      <c r="AO1672" s="596"/>
      <c r="AP1672" s="676" t="s">
        <v>92</v>
      </c>
      <c r="AQ1672" s="676" t="s">
        <v>37</v>
      </c>
      <c r="AR1672" s="676"/>
      <c r="AS1672" s="523" t="s">
        <v>1077</v>
      </c>
      <c r="AT1672" s="523"/>
      <c r="AU1672" s="523"/>
      <c r="AV1672" s="674"/>
      <c r="AW1672" s="673" t="str">
        <f>U1672</f>
        <v>30390255C</v>
      </c>
      <c r="AX1672" s="673" cm="1">
        <f t="array" ref="AX1672">SUM(MID(0&amp;AW1672,LARGE(INDEX(ISNUMBER(--MID(AW1672,ROW($1:$8),1))*ROW($1:$8),),ROW($1:$8))+1,1)*10^ROW($1:$8)/10)</f>
        <v>30390255</v>
      </c>
      <c r="AY1672" s="673" t="str">
        <f>VLOOKUP($AX1672,'Item Master Data'!$A:$F,3,FALSE)</f>
        <v>T395H</v>
      </c>
      <c r="AZ1672" s="673">
        <f>VLOOKUP($AX1672,'Item Master Data'!$A:$F,6,FALSE)</f>
        <v>395</v>
      </c>
      <c r="BA1672" s="673">
        <f>X1672/BB1672</f>
        <v>24</v>
      </c>
      <c r="BB1672" s="673">
        <f>VLOOKUP(AX1672,'Item Master Data'!$A:$G,7,FALSE)</f>
        <v>26</v>
      </c>
      <c r="BC1672" s="673"/>
      <c r="BD1672" s="673">
        <f>W1672-AZ1672</f>
        <v>0</v>
      </c>
      <c r="BE1672" s="601"/>
      <c r="BF1672" s="601"/>
      <c r="BG1672" s="601"/>
      <c r="BH1672" s="601"/>
      <c r="BI1672" s="601"/>
      <c r="BJ1672" s="601"/>
      <c r="BK1672" s="601"/>
      <c r="BL1672" s="601"/>
      <c r="BM1672" s="601"/>
      <c r="BN1672" s="601"/>
      <c r="BO1672" s="601"/>
      <c r="BP1672" s="601"/>
      <c r="BQ1672" s="601"/>
      <c r="BR1672" s="601"/>
      <c r="BS1672" s="601"/>
      <c r="BT1672" s="601"/>
      <c r="BU1672" s="601"/>
      <c r="BV1672" s="601"/>
      <c r="BW1672" s="601"/>
      <c r="BX1672" s="601"/>
      <c r="BY1672" s="601"/>
      <c r="BZ1672" s="601"/>
      <c r="CA1672" s="601"/>
      <c r="CB1672" s="601"/>
      <c r="CC1672" s="601"/>
      <c r="CD1672" s="601"/>
      <c r="CE1672" s="601"/>
      <c r="CF1672" s="601"/>
      <c r="CG1672" s="601"/>
      <c r="CH1672" s="601"/>
      <c r="CI1672" s="601"/>
      <c r="CJ1672" s="601"/>
      <c r="CK1672" s="601"/>
      <c r="CL1672" s="601"/>
      <c r="CM1672" s="601"/>
      <c r="CN1672" s="601"/>
      <c r="CO1672" s="601"/>
      <c r="CP1672" s="601"/>
      <c r="CQ1672" s="601"/>
      <c r="CR1672" s="601"/>
      <c r="CS1672" s="601"/>
      <c r="CT1672" s="601"/>
      <c r="CU1672" s="601"/>
      <c r="CV1672" s="601"/>
      <c r="CW1672" s="601"/>
      <c r="CX1672" s="601"/>
      <c r="CY1672" s="601"/>
      <c r="CZ1672" s="601"/>
      <c r="DA1672" s="601"/>
      <c r="DB1672" s="601"/>
      <c r="DC1672" s="601"/>
      <c r="DD1672" s="601"/>
      <c r="DE1672" s="601"/>
      <c r="DF1672" s="601"/>
      <c r="DG1672" s="601"/>
      <c r="DH1672" s="601"/>
      <c r="DI1672" s="601"/>
      <c r="DJ1672" s="601"/>
      <c r="DK1672" s="601"/>
      <c r="DL1672" s="601"/>
      <c r="DM1672" s="601"/>
      <c r="DN1672" s="601"/>
      <c r="DO1672" s="601"/>
      <c r="DP1672" s="601"/>
      <c r="DQ1672" s="601"/>
      <c r="DR1672" s="601"/>
      <c r="DS1672" s="601"/>
      <c r="DT1672" s="601"/>
      <c r="DU1672" s="601"/>
      <c r="DV1672" s="601"/>
      <c r="DW1672" s="601"/>
      <c r="DX1672" s="601"/>
      <c r="DY1672" s="601"/>
      <c r="DZ1672" s="601"/>
      <c r="EA1672" s="601"/>
      <c r="EB1672" s="601"/>
      <c r="EC1672" s="601"/>
      <c r="ED1672" s="601"/>
      <c r="EE1672" s="601"/>
      <c r="EF1672" s="601"/>
      <c r="EG1672" s="601"/>
      <c r="EH1672" s="601"/>
      <c r="EI1672" s="601"/>
      <c r="EJ1672" s="601"/>
      <c r="EK1672" s="601"/>
      <c r="EL1672" s="601"/>
      <c r="EM1672" s="601"/>
      <c r="EN1672" s="601"/>
      <c r="EO1672" s="601"/>
      <c r="EP1672" s="601"/>
      <c r="EQ1672" s="601"/>
      <c r="ER1672" s="601"/>
      <c r="ES1672" s="601"/>
      <c r="ET1672" s="601"/>
      <c r="EU1672" s="601"/>
      <c r="EV1672" s="601"/>
      <c r="EW1672" s="601"/>
      <c r="EX1672" s="601"/>
      <c r="EY1672" s="601"/>
      <c r="EZ1672" s="601"/>
      <c r="FA1672" s="601"/>
      <c r="FB1672" s="601"/>
      <c r="FC1672" s="601"/>
      <c r="FD1672" s="601"/>
      <c r="FE1672" s="601"/>
      <c r="FF1672" s="601"/>
      <c r="FG1672" s="601"/>
      <c r="FH1672" s="601"/>
      <c r="FI1672" s="601"/>
      <c r="FJ1672" s="601"/>
      <c r="FK1672" s="601"/>
      <c r="FL1672" s="601"/>
      <c r="FM1672" s="601"/>
      <c r="FN1672" s="601"/>
      <c r="FO1672" s="601"/>
      <c r="FP1672" s="601"/>
      <c r="FQ1672" s="601"/>
      <c r="FR1672" s="601"/>
      <c r="FS1672" s="601"/>
      <c r="FT1672" s="601"/>
      <c r="FU1672" s="601"/>
      <c r="FV1672" s="601"/>
      <c r="FW1672" s="601"/>
      <c r="FX1672" s="601"/>
      <c r="FY1672" s="601"/>
      <c r="FZ1672" s="601"/>
      <c r="GA1672" s="601"/>
      <c r="GB1672" s="601"/>
      <c r="GC1672" s="601"/>
      <c r="GD1672" s="601"/>
      <c r="GE1672" s="601"/>
      <c r="GF1672" s="601"/>
      <c r="GG1672" s="601"/>
      <c r="GH1672" s="601"/>
      <c r="GI1672" s="601"/>
      <c r="GJ1672" s="601"/>
      <c r="GK1672" s="601"/>
      <c r="GL1672" s="601"/>
      <c r="GM1672" s="601"/>
      <c r="GN1672" s="601"/>
      <c r="GO1672" s="601"/>
      <c r="GP1672" s="601"/>
      <c r="GQ1672" s="601"/>
      <c r="GR1672" s="601"/>
      <c r="GS1672" s="601"/>
      <c r="GT1672" s="601"/>
      <c r="GU1672" s="601"/>
      <c r="GV1672" s="601"/>
      <c r="GW1672" s="601"/>
      <c r="GX1672" s="601"/>
      <c r="GY1672" s="601"/>
      <c r="GZ1672" s="601"/>
      <c r="HA1672" s="601"/>
      <c r="HB1672" s="601"/>
      <c r="HC1672" s="601"/>
      <c r="HD1672" s="601"/>
      <c r="HE1672" s="601"/>
      <c r="HF1672" s="601"/>
      <c r="HG1672" s="601"/>
      <c r="HH1672" s="601"/>
      <c r="HI1672" s="601"/>
      <c r="HJ1672" s="601"/>
      <c r="HK1672" s="601"/>
      <c r="HL1672" s="601"/>
      <c r="HM1672" s="601"/>
      <c r="HN1672" s="601"/>
      <c r="HO1672" s="601"/>
      <c r="HP1672" s="601"/>
      <c r="HQ1672" s="601"/>
      <c r="HR1672" s="601"/>
      <c r="HS1672" s="601"/>
      <c r="HT1672" s="601"/>
      <c r="HU1672" s="601"/>
      <c r="HV1672" s="601"/>
      <c r="HW1672" s="601"/>
      <c r="HX1672" s="601"/>
      <c r="HY1672" s="601"/>
      <c r="HZ1672" s="601"/>
      <c r="IA1672" s="601"/>
      <c r="IB1672" s="601"/>
      <c r="IC1672" s="601"/>
      <c r="ID1672" s="601"/>
      <c r="IE1672" s="601"/>
      <c r="IF1672" s="601"/>
      <c r="IG1672" s="601"/>
      <c r="IH1672" s="601"/>
      <c r="II1672" s="601"/>
      <c r="IJ1672" s="601"/>
      <c r="IK1672" s="601"/>
      <c r="IL1672" s="601"/>
      <c r="IM1672" s="601"/>
      <c r="IN1672" s="601"/>
      <c r="IO1672" s="601"/>
      <c r="IP1672" s="601"/>
      <c r="IQ1672" s="601"/>
      <c r="IR1672" s="601"/>
      <c r="IS1672" s="601"/>
      <c r="IT1672" s="601"/>
      <c r="IU1672" s="601"/>
      <c r="IV1672" s="601"/>
      <c r="IW1672" s="601"/>
      <c r="IX1672" s="601"/>
      <c r="IY1672" s="601"/>
      <c r="IZ1672" s="601"/>
      <c r="JA1672" s="601"/>
      <c r="JB1672" s="601"/>
      <c r="JC1672" s="601"/>
      <c r="JD1672" s="601"/>
      <c r="JE1672" s="601"/>
      <c r="JF1672" s="601"/>
      <c r="JG1672" s="601"/>
      <c r="JH1672" s="601"/>
      <c r="JI1672" s="601"/>
      <c r="JJ1672" s="601"/>
      <c r="JK1672" s="601"/>
      <c r="JL1672" s="601"/>
      <c r="JM1672" s="601"/>
      <c r="JN1672" s="601"/>
      <c r="JO1672" s="601"/>
      <c r="JP1672" s="601"/>
      <c r="JQ1672" s="601"/>
      <c r="JR1672" s="601"/>
      <c r="JS1672" s="601"/>
      <c r="JT1672" s="601"/>
      <c r="JU1672" s="601"/>
      <c r="JV1672" s="601"/>
      <c r="JW1672" s="601"/>
      <c r="JX1672" s="601"/>
      <c r="JY1672" s="601"/>
      <c r="JZ1672" s="601"/>
      <c r="KA1672" s="601"/>
      <c r="KB1672" s="601"/>
      <c r="KC1672" s="601"/>
      <c r="KD1672" s="601"/>
      <c r="KE1672" s="601"/>
      <c r="KF1672" s="601"/>
      <c r="KG1672" s="601"/>
      <c r="KH1672" s="601"/>
      <c r="KI1672" s="601"/>
      <c r="KJ1672" s="601"/>
      <c r="KK1672" s="601"/>
      <c r="KL1672" s="601"/>
      <c r="KM1672" s="601"/>
      <c r="KN1672" s="601"/>
      <c r="KO1672" s="601"/>
      <c r="KP1672" s="601"/>
      <c r="KQ1672" s="601"/>
      <c r="KR1672" s="601"/>
      <c r="KS1672" s="601"/>
      <c r="KT1672" s="601"/>
      <c r="KU1672" s="601"/>
      <c r="KV1672" s="601"/>
      <c r="KW1672" s="601"/>
      <c r="KX1672" s="601"/>
      <c r="KY1672" s="601"/>
      <c r="KZ1672" s="601"/>
      <c r="LA1672" s="601"/>
      <c r="LB1672" s="601"/>
      <c r="LC1672" s="601"/>
      <c r="LD1672" s="601"/>
      <c r="LE1672" s="601"/>
      <c r="LF1672" s="601"/>
      <c r="LG1672" s="601"/>
      <c r="LH1672" s="601"/>
      <c r="LI1672" s="601"/>
      <c r="LJ1672" s="601"/>
    </row>
    <row r="1673" spans="1:322">
      <c r="A1673" s="697"/>
      <c r="B1673" s="558"/>
      <c r="C1673" s="558"/>
      <c r="D1673" s="676" t="s">
        <v>1067</v>
      </c>
      <c r="E1673" s="524" t="s">
        <v>1126</v>
      </c>
      <c r="F1673" s="596" t="s">
        <v>1152</v>
      </c>
      <c r="G1673" s="596">
        <v>2022</v>
      </c>
      <c r="H1673" s="596">
        <v>3</v>
      </c>
      <c r="I1673" s="687">
        <v>127307</v>
      </c>
      <c r="J1673" s="677">
        <v>44631</v>
      </c>
      <c r="K1673" s="676" t="s">
        <v>1577</v>
      </c>
      <c r="L1673" s="677" t="s">
        <v>1578</v>
      </c>
      <c r="M1673" s="597">
        <v>44468</v>
      </c>
      <c r="N1673" s="597" t="s">
        <v>1579</v>
      </c>
      <c r="O1673" s="597"/>
      <c r="P1673" s="597">
        <v>44606</v>
      </c>
      <c r="Q1673" s="597">
        <v>44629</v>
      </c>
      <c r="R1673" s="597">
        <v>44631</v>
      </c>
      <c r="S1673" s="596" t="s">
        <v>1580</v>
      </c>
      <c r="T1673" s="596">
        <v>60</v>
      </c>
      <c r="U1673" s="596" t="s">
        <v>1581</v>
      </c>
      <c r="V1673" s="596" t="s">
        <v>1582</v>
      </c>
      <c r="W1673" s="678">
        <v>395</v>
      </c>
      <c r="X1673" s="551">
        <v>624</v>
      </c>
      <c r="Y1673" s="600">
        <v>246480</v>
      </c>
      <c r="Z1673" s="598">
        <v>0.44</v>
      </c>
      <c r="AA1673" s="682">
        <f>Y1673*Z1673</f>
        <v>108451.2</v>
      </c>
      <c r="AB1673" s="521"/>
      <c r="AC1673" s="683">
        <v>0</v>
      </c>
      <c r="AD1673" s="676"/>
      <c r="AE1673" s="599"/>
      <c r="AF1673" s="695">
        <f>AA1673+AD1673+AE1673</f>
        <v>108451.2</v>
      </c>
      <c r="AG1673" s="596" t="s">
        <v>47</v>
      </c>
      <c r="AH1673" s="641"/>
      <c r="AI1673" s="596">
        <v>75</v>
      </c>
      <c r="AJ1673" s="676" t="s">
        <v>1583</v>
      </c>
      <c r="AK1673" s="676" t="s">
        <v>50</v>
      </c>
      <c r="AL1673" s="696" t="s">
        <v>1584</v>
      </c>
      <c r="AM1673" s="596" t="s">
        <v>52</v>
      </c>
      <c r="AN1673" s="596" t="s">
        <v>1585</v>
      </c>
      <c r="AO1673" s="596"/>
      <c r="AP1673" s="676" t="s">
        <v>92</v>
      </c>
      <c r="AQ1673" s="676" t="s">
        <v>37</v>
      </c>
      <c r="AR1673" s="676"/>
      <c r="AS1673" s="523" t="s">
        <v>1077</v>
      </c>
      <c r="AT1673" s="523"/>
      <c r="AU1673" s="523"/>
      <c r="AV1673" s="674"/>
      <c r="AW1673" s="673" t="str">
        <f>U1673</f>
        <v>30390255C</v>
      </c>
      <c r="AX1673" s="673" cm="1">
        <f t="array" ref="AX1673">SUM(MID(0&amp;AW1673,LARGE(INDEX(ISNUMBER(--MID(AW1673,ROW($1:$8),1))*ROW($1:$8),),ROW($1:$8))+1,1)*10^ROW($1:$8)/10)</f>
        <v>30390255</v>
      </c>
      <c r="AY1673" s="673" t="str">
        <f>VLOOKUP($AX1673,'Item Master Data'!$A:$F,3,FALSE)</f>
        <v>T395H</v>
      </c>
      <c r="AZ1673" s="673">
        <f>VLOOKUP($AX1673,'Item Master Data'!$A:$F,6,FALSE)</f>
        <v>395</v>
      </c>
      <c r="BA1673" s="673">
        <f>X1673/BB1673</f>
        <v>24</v>
      </c>
      <c r="BB1673" s="673">
        <f>VLOOKUP(AX1673,'Item Master Data'!$A:$G,7,FALSE)</f>
        <v>26</v>
      </c>
      <c r="BC1673" s="673"/>
      <c r="BD1673" s="673">
        <f>W1673-AZ1673</f>
        <v>0</v>
      </c>
      <c r="BE1673" s="601"/>
      <c r="BF1673" s="601"/>
      <c r="BG1673" s="601"/>
      <c r="BH1673" s="601"/>
      <c r="BI1673" s="601"/>
      <c r="BJ1673" s="601"/>
      <c r="BK1673" s="601"/>
      <c r="BL1673" s="601"/>
      <c r="BM1673" s="601"/>
      <c r="BN1673" s="601"/>
      <c r="BO1673" s="601"/>
      <c r="BP1673" s="601"/>
      <c r="BQ1673" s="601"/>
      <c r="BR1673" s="601"/>
      <c r="BS1673" s="601"/>
      <c r="BT1673" s="601"/>
      <c r="BU1673" s="601"/>
      <c r="BV1673" s="601"/>
      <c r="BW1673" s="601"/>
      <c r="BX1673" s="601"/>
      <c r="BY1673" s="601"/>
      <c r="BZ1673" s="601"/>
      <c r="CA1673" s="601"/>
      <c r="CB1673" s="601"/>
      <c r="CC1673" s="601"/>
      <c r="CD1673" s="601"/>
      <c r="CE1673" s="601"/>
      <c r="CF1673" s="601"/>
      <c r="CG1673" s="601"/>
      <c r="CH1673" s="601"/>
      <c r="CI1673" s="601"/>
      <c r="CJ1673" s="601"/>
      <c r="CK1673" s="601"/>
      <c r="CL1673" s="601"/>
      <c r="CM1673" s="601"/>
      <c r="CN1673" s="601"/>
      <c r="CO1673" s="601"/>
      <c r="CP1673" s="601"/>
      <c r="CQ1673" s="601"/>
      <c r="CR1673" s="601"/>
      <c r="CS1673" s="601"/>
      <c r="CT1673" s="601"/>
      <c r="CU1673" s="601"/>
      <c r="CV1673" s="601"/>
      <c r="CW1673" s="601"/>
      <c r="CX1673" s="601"/>
      <c r="CY1673" s="601"/>
      <c r="CZ1673" s="601"/>
      <c r="DA1673" s="601"/>
      <c r="DB1673" s="601"/>
      <c r="DC1673" s="601"/>
      <c r="DD1673" s="601"/>
      <c r="DE1673" s="601"/>
      <c r="DF1673" s="601"/>
      <c r="DG1673" s="601"/>
      <c r="DH1673" s="601"/>
      <c r="DI1673" s="601"/>
      <c r="DJ1673" s="601"/>
      <c r="DK1673" s="601"/>
      <c r="DL1673" s="601"/>
      <c r="DM1673" s="601"/>
      <c r="DN1673" s="601"/>
      <c r="DO1673" s="601"/>
      <c r="DP1673" s="601"/>
      <c r="DQ1673" s="601"/>
      <c r="DR1673" s="601"/>
      <c r="DS1673" s="601"/>
      <c r="DT1673" s="601"/>
      <c r="DU1673" s="601"/>
      <c r="DV1673" s="601"/>
      <c r="DW1673" s="601"/>
      <c r="DX1673" s="601"/>
      <c r="DY1673" s="601"/>
      <c r="DZ1673" s="601"/>
      <c r="EA1673" s="601"/>
      <c r="EB1673" s="601"/>
      <c r="EC1673" s="601"/>
      <c r="ED1673" s="601"/>
      <c r="EE1673" s="601"/>
      <c r="EF1673" s="601"/>
      <c r="EG1673" s="601"/>
      <c r="EH1673" s="601"/>
      <c r="EI1673" s="601"/>
      <c r="EJ1673" s="601"/>
      <c r="EK1673" s="601"/>
      <c r="EL1673" s="601"/>
      <c r="EM1673" s="601"/>
      <c r="EN1673" s="601"/>
      <c r="EO1673" s="601"/>
      <c r="EP1673" s="601"/>
      <c r="EQ1673" s="601"/>
      <c r="ER1673" s="601"/>
      <c r="ES1673" s="601"/>
      <c r="ET1673" s="601"/>
      <c r="EU1673" s="601"/>
      <c r="EV1673" s="601"/>
      <c r="EW1673" s="601"/>
      <c r="EX1673" s="601"/>
      <c r="EY1673" s="601"/>
      <c r="EZ1673" s="601"/>
      <c r="FA1673" s="601"/>
      <c r="FB1673" s="601"/>
      <c r="FC1673" s="601"/>
      <c r="FD1673" s="601"/>
      <c r="FE1673" s="601"/>
      <c r="FF1673" s="601"/>
      <c r="FG1673" s="601"/>
      <c r="FH1673" s="601"/>
      <c r="FI1673" s="601"/>
      <c r="FJ1673" s="601"/>
      <c r="FK1673" s="601"/>
      <c r="FL1673" s="601"/>
      <c r="FM1673" s="601"/>
      <c r="FN1673" s="601"/>
      <c r="FO1673" s="601"/>
      <c r="FP1673" s="601"/>
      <c r="FQ1673" s="601"/>
      <c r="FR1673" s="601"/>
      <c r="FS1673" s="601"/>
      <c r="FT1673" s="601"/>
      <c r="FU1673" s="601"/>
      <c r="FV1673" s="601"/>
      <c r="FW1673" s="601"/>
      <c r="FX1673" s="601"/>
      <c r="FY1673" s="601"/>
      <c r="FZ1673" s="601"/>
      <c r="GA1673" s="601"/>
      <c r="GB1673" s="601"/>
      <c r="GC1673" s="601"/>
      <c r="GD1673" s="601"/>
      <c r="GE1673" s="601"/>
      <c r="GF1673" s="601"/>
      <c r="GG1673" s="601"/>
      <c r="GH1673" s="601"/>
      <c r="GI1673" s="601"/>
      <c r="GJ1673" s="601"/>
      <c r="GK1673" s="601"/>
      <c r="GL1673" s="601"/>
      <c r="GM1673" s="601"/>
      <c r="GN1673" s="601"/>
      <c r="GO1673" s="601"/>
      <c r="GP1673" s="601"/>
      <c r="GQ1673" s="601"/>
      <c r="GR1673" s="601"/>
      <c r="GS1673" s="601"/>
      <c r="GT1673" s="601"/>
      <c r="GU1673" s="601"/>
      <c r="GV1673" s="601"/>
      <c r="GW1673" s="601"/>
      <c r="GX1673" s="601"/>
      <c r="GY1673" s="601"/>
      <c r="GZ1673" s="601"/>
      <c r="HA1673" s="601"/>
      <c r="HB1673" s="601"/>
      <c r="HC1673" s="601"/>
      <c r="HD1673" s="601"/>
      <c r="HE1673" s="601"/>
      <c r="HF1673" s="601"/>
      <c r="HG1673" s="601"/>
      <c r="HH1673" s="601"/>
      <c r="HI1673" s="601"/>
      <c r="HJ1673" s="601"/>
      <c r="HK1673" s="601"/>
      <c r="HL1673" s="601"/>
      <c r="HM1673" s="601"/>
      <c r="HN1673" s="601"/>
      <c r="HO1673" s="601"/>
      <c r="HP1673" s="601"/>
      <c r="HQ1673" s="601"/>
      <c r="HR1673" s="601"/>
      <c r="HS1673" s="601"/>
      <c r="HT1673" s="601"/>
      <c r="HU1673" s="601"/>
      <c r="HV1673" s="601"/>
      <c r="HW1673" s="601"/>
      <c r="HX1673" s="601"/>
      <c r="HY1673" s="601"/>
      <c r="HZ1673" s="601"/>
      <c r="IA1673" s="601"/>
      <c r="IB1673" s="601"/>
      <c r="IC1673" s="601"/>
      <c r="ID1673" s="601"/>
      <c r="IE1673" s="601"/>
      <c r="IF1673" s="601"/>
      <c r="IG1673" s="601"/>
      <c r="IH1673" s="601"/>
      <c r="II1673" s="601"/>
      <c r="IJ1673" s="601"/>
      <c r="IK1673" s="601"/>
      <c r="IL1673" s="601"/>
      <c r="IM1673" s="601"/>
      <c r="IN1673" s="601"/>
      <c r="IO1673" s="601"/>
      <c r="IP1673" s="601"/>
      <c r="IQ1673" s="601"/>
      <c r="IR1673" s="601"/>
      <c r="IS1673" s="601"/>
      <c r="IT1673" s="601"/>
      <c r="IU1673" s="601"/>
      <c r="IV1673" s="601"/>
      <c r="IW1673" s="601"/>
      <c r="IX1673" s="601"/>
      <c r="IY1673" s="601"/>
      <c r="IZ1673" s="601"/>
      <c r="JA1673" s="601"/>
      <c r="JB1673" s="601"/>
      <c r="JC1673" s="601"/>
      <c r="JD1673" s="601"/>
      <c r="JE1673" s="601"/>
      <c r="JF1673" s="601"/>
      <c r="JG1673" s="601"/>
      <c r="JH1673" s="601"/>
      <c r="JI1673" s="601"/>
      <c r="JJ1673" s="601"/>
      <c r="JK1673" s="601"/>
      <c r="JL1673" s="601"/>
      <c r="JM1673" s="601"/>
      <c r="JN1673" s="601"/>
      <c r="JO1673" s="601"/>
      <c r="JP1673" s="601"/>
      <c r="JQ1673" s="601"/>
      <c r="JR1673" s="601"/>
      <c r="JS1673" s="601"/>
      <c r="JT1673" s="601"/>
      <c r="JU1673" s="601"/>
      <c r="JV1673" s="601"/>
      <c r="JW1673" s="601"/>
      <c r="JX1673" s="601"/>
      <c r="JY1673" s="601"/>
      <c r="JZ1673" s="601"/>
      <c r="KA1673" s="601"/>
      <c r="KB1673" s="601"/>
      <c r="KC1673" s="601"/>
      <c r="KD1673" s="601"/>
      <c r="KE1673" s="601"/>
      <c r="KF1673" s="601"/>
      <c r="KG1673" s="601"/>
      <c r="KH1673" s="601"/>
      <c r="KI1673" s="601"/>
      <c r="KJ1673" s="601"/>
      <c r="KK1673" s="601"/>
      <c r="KL1673" s="601"/>
      <c r="KM1673" s="601"/>
      <c r="KN1673" s="601"/>
      <c r="KO1673" s="601"/>
      <c r="KP1673" s="601"/>
      <c r="KQ1673" s="601"/>
      <c r="KR1673" s="601"/>
      <c r="KS1673" s="601"/>
      <c r="KT1673" s="601"/>
      <c r="KU1673" s="601"/>
      <c r="KV1673" s="601"/>
      <c r="KW1673" s="601"/>
      <c r="KX1673" s="601"/>
      <c r="KY1673" s="601"/>
      <c r="KZ1673" s="601"/>
      <c r="LA1673" s="601"/>
      <c r="LB1673" s="601"/>
      <c r="LC1673" s="601"/>
      <c r="LD1673" s="601"/>
      <c r="LE1673" s="601"/>
      <c r="LF1673" s="601"/>
      <c r="LG1673" s="601"/>
      <c r="LH1673" s="601"/>
      <c r="LI1673" s="601"/>
      <c r="LJ1673" s="601"/>
    </row>
    <row r="1674" spans="1:322">
      <c r="A1674" s="697"/>
      <c r="B1674" s="558"/>
      <c r="C1674" s="558"/>
      <c r="D1674" s="676" t="s">
        <v>1067</v>
      </c>
      <c r="E1674" s="524" t="s">
        <v>1126</v>
      </c>
      <c r="F1674" s="676" t="s">
        <v>1152</v>
      </c>
      <c r="G1674" s="596">
        <v>2022</v>
      </c>
      <c r="H1674" s="596">
        <v>3</v>
      </c>
      <c r="I1674" s="687">
        <v>127391</v>
      </c>
      <c r="J1674" s="677">
        <v>44636</v>
      </c>
      <c r="K1674" s="676" t="s">
        <v>1577</v>
      </c>
      <c r="L1674" s="677" t="s">
        <v>1578</v>
      </c>
      <c r="M1674" s="677">
        <v>44468</v>
      </c>
      <c r="N1674" s="677" t="s">
        <v>1579</v>
      </c>
      <c r="O1674" s="677"/>
      <c r="P1674" s="677">
        <v>44606</v>
      </c>
      <c r="Q1674" s="677">
        <v>44634</v>
      </c>
      <c r="R1674" s="677">
        <v>44636</v>
      </c>
      <c r="S1674" s="676" t="s">
        <v>1580</v>
      </c>
      <c r="T1674" s="676">
        <v>60</v>
      </c>
      <c r="U1674" s="676" t="s">
        <v>1581</v>
      </c>
      <c r="V1674" s="676" t="s">
        <v>1582</v>
      </c>
      <c r="W1674" s="678">
        <v>395</v>
      </c>
      <c r="X1674" s="551">
        <v>624</v>
      </c>
      <c r="Y1674" s="693">
        <v>246480</v>
      </c>
      <c r="Z1674" s="598">
        <v>0.44</v>
      </c>
      <c r="AA1674" s="682">
        <f>Y1674*Z1674</f>
        <v>108451.2</v>
      </c>
      <c r="AB1674" s="521"/>
      <c r="AC1674" s="683">
        <v>0</v>
      </c>
      <c r="AD1674" s="676"/>
      <c r="AE1674" s="684"/>
      <c r="AF1674" s="695">
        <f>AA1674+AD1674+AE1674</f>
        <v>108451.2</v>
      </c>
      <c r="AG1674" s="596" t="s">
        <v>47</v>
      </c>
      <c r="AH1674" s="641"/>
      <c r="AI1674" s="596">
        <v>75</v>
      </c>
      <c r="AJ1674" s="676" t="s">
        <v>1583</v>
      </c>
      <c r="AK1674" s="676" t="s">
        <v>50</v>
      </c>
      <c r="AL1674" s="696" t="s">
        <v>1584</v>
      </c>
      <c r="AM1674" s="596" t="s">
        <v>52</v>
      </c>
      <c r="AN1674" s="676" t="s">
        <v>1585</v>
      </c>
      <c r="AO1674" s="596"/>
      <c r="AP1674" s="676" t="s">
        <v>92</v>
      </c>
      <c r="AQ1674" s="676" t="s">
        <v>37</v>
      </c>
      <c r="AR1674" s="676"/>
      <c r="AS1674" s="523" t="s">
        <v>1077</v>
      </c>
      <c r="AT1674" s="523"/>
      <c r="AU1674" s="523"/>
      <c r="AV1674" s="674"/>
      <c r="AW1674" s="673" t="str">
        <f>U1674</f>
        <v>30390255C</v>
      </c>
      <c r="AX1674" s="673" cm="1">
        <f t="array" ref="AX1674">SUM(MID(0&amp;AW1674,LARGE(INDEX(ISNUMBER(--MID(AW1674,ROW($1:$8),1))*ROW($1:$8),),ROW($1:$8))+1,1)*10^ROW($1:$8)/10)</f>
        <v>30390255</v>
      </c>
      <c r="AY1674" s="673" t="str">
        <f>VLOOKUP($AX1674,'Item Master Data'!$A:$F,3,FALSE)</f>
        <v>T395H</v>
      </c>
      <c r="AZ1674" s="673">
        <f>VLOOKUP($AX1674,'Item Master Data'!$A:$F,6,FALSE)</f>
        <v>395</v>
      </c>
      <c r="BA1674" s="673">
        <f>X1674/BB1674</f>
        <v>24</v>
      </c>
      <c r="BB1674" s="673">
        <f>VLOOKUP(AX1674,'Item Master Data'!$A:$G,7,FALSE)</f>
        <v>26</v>
      </c>
      <c r="BC1674" s="673"/>
      <c r="BD1674" s="673">
        <f>W1674-AZ1674</f>
        <v>0</v>
      </c>
      <c r="BE1674" s="601"/>
      <c r="BF1674" s="601"/>
      <c r="BG1674" s="601"/>
      <c r="BH1674" s="601"/>
      <c r="BI1674" s="601"/>
      <c r="BJ1674" s="601"/>
      <c r="BK1674" s="601"/>
      <c r="BL1674" s="601"/>
      <c r="BM1674" s="601"/>
      <c r="BN1674" s="601"/>
      <c r="BO1674" s="601"/>
      <c r="BP1674" s="601"/>
      <c r="BQ1674" s="601"/>
      <c r="BR1674" s="601"/>
      <c r="BS1674" s="601"/>
      <c r="BT1674" s="601"/>
      <c r="BU1674" s="601"/>
      <c r="BV1674" s="601"/>
      <c r="BW1674" s="601"/>
      <c r="BX1674" s="601"/>
      <c r="BY1674" s="601"/>
      <c r="BZ1674" s="601"/>
      <c r="CA1674" s="601"/>
      <c r="CB1674" s="601"/>
      <c r="CC1674" s="601"/>
      <c r="CD1674" s="601"/>
      <c r="CE1674" s="601"/>
      <c r="CF1674" s="601"/>
      <c r="CG1674" s="601"/>
      <c r="CH1674" s="601"/>
      <c r="CI1674" s="601"/>
      <c r="CJ1674" s="601"/>
      <c r="CK1674" s="601"/>
      <c r="CL1674" s="601"/>
      <c r="CM1674" s="601"/>
      <c r="CN1674" s="601"/>
      <c r="CO1674" s="601"/>
      <c r="CP1674" s="601"/>
      <c r="CQ1674" s="601"/>
      <c r="CR1674" s="601"/>
      <c r="CS1674" s="601"/>
      <c r="CT1674" s="601"/>
      <c r="CU1674" s="601"/>
      <c r="CV1674" s="601"/>
      <c r="CW1674" s="601"/>
      <c r="CX1674" s="601"/>
      <c r="CY1674" s="601"/>
      <c r="CZ1674" s="601"/>
      <c r="DA1674" s="601"/>
      <c r="DB1674" s="601"/>
      <c r="DC1674" s="601"/>
      <c r="DD1674" s="601"/>
      <c r="DE1674" s="601"/>
      <c r="DF1674" s="601"/>
      <c r="DG1674" s="601"/>
      <c r="DH1674" s="601"/>
      <c r="DI1674" s="601"/>
      <c r="DJ1674" s="601"/>
      <c r="DK1674" s="601"/>
      <c r="DL1674" s="601"/>
      <c r="DM1674" s="601"/>
      <c r="DN1674" s="601"/>
      <c r="DO1674" s="601"/>
      <c r="DP1674" s="601"/>
      <c r="DQ1674" s="601"/>
      <c r="DR1674" s="601"/>
      <c r="DS1674" s="601"/>
      <c r="DT1674" s="601"/>
      <c r="DU1674" s="601"/>
      <c r="DV1674" s="601"/>
      <c r="DW1674" s="601"/>
      <c r="DX1674" s="601"/>
      <c r="DY1674" s="601"/>
      <c r="DZ1674" s="601"/>
      <c r="EA1674" s="601"/>
      <c r="EB1674" s="601"/>
      <c r="EC1674" s="601"/>
      <c r="ED1674" s="601"/>
      <c r="EE1674" s="601"/>
      <c r="EF1674" s="601"/>
      <c r="EG1674" s="601"/>
      <c r="EH1674" s="601"/>
      <c r="EI1674" s="601"/>
      <c r="EJ1674" s="601"/>
      <c r="EK1674" s="601"/>
      <c r="EL1674" s="601"/>
      <c r="EM1674" s="601"/>
      <c r="EN1674" s="601"/>
      <c r="EO1674" s="601"/>
      <c r="EP1674" s="601"/>
      <c r="EQ1674" s="601"/>
      <c r="ER1674" s="601"/>
      <c r="ES1674" s="601"/>
      <c r="ET1674" s="601"/>
      <c r="EU1674" s="601"/>
      <c r="EV1674" s="601"/>
      <c r="EW1674" s="601"/>
      <c r="EX1674" s="601"/>
      <c r="EY1674" s="601"/>
      <c r="EZ1674" s="601"/>
      <c r="FA1674" s="601"/>
      <c r="FB1674" s="601"/>
      <c r="FC1674" s="601"/>
      <c r="FD1674" s="601"/>
      <c r="FE1674" s="601"/>
      <c r="FF1674" s="601"/>
      <c r="FG1674" s="601"/>
      <c r="FH1674" s="601"/>
      <c r="FI1674" s="601"/>
      <c r="FJ1674" s="601"/>
      <c r="FK1674" s="601"/>
      <c r="FL1674" s="601"/>
      <c r="FM1674" s="601"/>
      <c r="FN1674" s="601"/>
      <c r="FO1674" s="601"/>
      <c r="FP1674" s="601"/>
      <c r="FQ1674" s="601"/>
      <c r="FR1674" s="601"/>
      <c r="FS1674" s="601"/>
      <c r="FT1674" s="601"/>
      <c r="FU1674" s="601"/>
      <c r="FV1674" s="601"/>
      <c r="FW1674" s="601"/>
      <c r="FX1674" s="601"/>
      <c r="FY1674" s="601"/>
      <c r="FZ1674" s="601"/>
      <c r="GA1674" s="601"/>
      <c r="GB1674" s="601"/>
      <c r="GC1674" s="601"/>
      <c r="GD1674" s="601"/>
      <c r="GE1674" s="601"/>
      <c r="GF1674" s="601"/>
      <c r="GG1674" s="601"/>
      <c r="GH1674" s="601"/>
      <c r="GI1674" s="601"/>
      <c r="GJ1674" s="601"/>
      <c r="GK1674" s="601"/>
      <c r="GL1674" s="601"/>
      <c r="GM1674" s="601"/>
      <c r="GN1674" s="601"/>
      <c r="GO1674" s="601"/>
      <c r="GP1674" s="601"/>
      <c r="GQ1674" s="601"/>
      <c r="GR1674" s="601"/>
      <c r="GS1674" s="601"/>
      <c r="GT1674" s="601"/>
      <c r="GU1674" s="601"/>
      <c r="GV1674" s="601"/>
      <c r="GW1674" s="601"/>
      <c r="GX1674" s="601"/>
      <c r="GY1674" s="601"/>
      <c r="GZ1674" s="601"/>
      <c r="HA1674" s="601"/>
      <c r="HB1674" s="601"/>
      <c r="HC1674" s="601"/>
      <c r="HD1674" s="601"/>
      <c r="HE1674" s="601"/>
      <c r="HF1674" s="601"/>
      <c r="HG1674" s="601"/>
      <c r="HH1674" s="601"/>
      <c r="HI1674" s="601"/>
      <c r="HJ1674" s="601"/>
      <c r="HK1674" s="601"/>
      <c r="HL1674" s="601"/>
      <c r="HM1674" s="601"/>
      <c r="HN1674" s="601"/>
      <c r="HO1674" s="601"/>
      <c r="HP1674" s="601"/>
      <c r="HQ1674" s="601"/>
      <c r="HR1674" s="601"/>
      <c r="HS1674" s="601"/>
      <c r="HT1674" s="601"/>
      <c r="HU1674" s="601"/>
      <c r="HV1674" s="601"/>
      <c r="HW1674" s="601"/>
      <c r="HX1674" s="601"/>
      <c r="HY1674" s="601"/>
      <c r="HZ1674" s="601"/>
      <c r="IA1674" s="601"/>
      <c r="IB1674" s="601"/>
      <c r="IC1674" s="601"/>
      <c r="ID1674" s="601"/>
      <c r="IE1674" s="601"/>
      <c r="IF1674" s="601"/>
      <c r="IG1674" s="601"/>
      <c r="IH1674" s="601"/>
      <c r="II1674" s="601"/>
      <c r="IJ1674" s="601"/>
      <c r="IK1674" s="601"/>
      <c r="IL1674" s="601"/>
      <c r="IM1674" s="601"/>
      <c r="IN1674" s="601"/>
      <c r="IO1674" s="601"/>
      <c r="IP1674" s="601"/>
      <c r="IQ1674" s="601"/>
      <c r="IR1674" s="601"/>
      <c r="IS1674" s="601"/>
      <c r="IT1674" s="601"/>
      <c r="IU1674" s="601"/>
      <c r="IV1674" s="601"/>
      <c r="IW1674" s="601"/>
      <c r="IX1674" s="601"/>
      <c r="IY1674" s="601"/>
      <c r="IZ1674" s="601"/>
      <c r="JA1674" s="601"/>
      <c r="JB1674" s="601"/>
      <c r="JC1674" s="601"/>
      <c r="JD1674" s="601"/>
      <c r="JE1674" s="601"/>
      <c r="JF1674" s="601"/>
      <c r="JG1674" s="601"/>
      <c r="JH1674" s="601"/>
      <c r="JI1674" s="601"/>
      <c r="JJ1674" s="601"/>
      <c r="JK1674" s="601"/>
      <c r="JL1674" s="601"/>
      <c r="JM1674" s="601"/>
      <c r="JN1674" s="601"/>
      <c r="JO1674" s="601"/>
      <c r="JP1674" s="601"/>
      <c r="JQ1674" s="601"/>
      <c r="JR1674" s="601"/>
      <c r="JS1674" s="601"/>
      <c r="JT1674" s="601"/>
      <c r="JU1674" s="601"/>
      <c r="JV1674" s="601"/>
      <c r="JW1674" s="601"/>
      <c r="JX1674" s="601"/>
      <c r="JY1674" s="601"/>
      <c r="JZ1674" s="601"/>
      <c r="KA1674" s="601"/>
      <c r="KB1674" s="601"/>
      <c r="KC1674" s="601"/>
      <c r="KD1674" s="601"/>
      <c r="KE1674" s="601"/>
      <c r="KF1674" s="601"/>
      <c r="KG1674" s="601"/>
      <c r="KH1674" s="601"/>
      <c r="KI1674" s="601"/>
      <c r="KJ1674" s="601"/>
      <c r="KK1674" s="601"/>
      <c r="KL1674" s="601"/>
      <c r="KM1674" s="601"/>
      <c r="KN1674" s="601"/>
      <c r="KO1674" s="601"/>
      <c r="KP1674" s="601"/>
      <c r="KQ1674" s="601"/>
      <c r="KR1674" s="601"/>
      <c r="KS1674" s="601"/>
      <c r="KT1674" s="601"/>
      <c r="KU1674" s="601"/>
      <c r="KV1674" s="601"/>
      <c r="KW1674" s="601"/>
      <c r="KX1674" s="601"/>
      <c r="KY1674" s="601"/>
      <c r="KZ1674" s="601"/>
      <c r="LA1674" s="601"/>
      <c r="LB1674" s="601"/>
      <c r="LC1674" s="601"/>
      <c r="LD1674" s="601"/>
      <c r="LE1674" s="601"/>
      <c r="LF1674" s="601"/>
      <c r="LG1674" s="601"/>
      <c r="LH1674" s="601"/>
      <c r="LI1674" s="601"/>
      <c r="LJ1674" s="601"/>
    </row>
    <row r="1675" spans="1:322">
      <c r="A1675" s="697"/>
      <c r="B1675" s="558"/>
      <c r="C1675" s="558"/>
      <c r="D1675" s="676" t="s">
        <v>1067</v>
      </c>
      <c r="E1675" s="524"/>
      <c r="F1675" s="596" t="s">
        <v>1152</v>
      </c>
      <c r="G1675" s="596">
        <v>2022</v>
      </c>
      <c r="H1675" s="596">
        <v>3</v>
      </c>
      <c r="I1675" s="687">
        <v>127491</v>
      </c>
      <c r="J1675" s="677">
        <v>44636</v>
      </c>
      <c r="K1675" s="676" t="s">
        <v>1577</v>
      </c>
      <c r="L1675" s="677" t="s">
        <v>1578</v>
      </c>
      <c r="M1675" s="597">
        <v>44468</v>
      </c>
      <c r="N1675" s="597" t="s">
        <v>1579</v>
      </c>
      <c r="O1675" s="597"/>
      <c r="P1675" s="597">
        <v>44606</v>
      </c>
      <c r="Q1675" s="597">
        <v>44628</v>
      </c>
      <c r="R1675" s="597">
        <v>44636</v>
      </c>
      <c r="S1675" s="596" t="s">
        <v>1580</v>
      </c>
      <c r="T1675" s="596">
        <v>60</v>
      </c>
      <c r="U1675" s="596" t="s">
        <v>1581</v>
      </c>
      <c r="V1675" s="596" t="s">
        <v>1582</v>
      </c>
      <c r="W1675" s="678">
        <v>395</v>
      </c>
      <c r="X1675" s="551">
        <v>624</v>
      </c>
      <c r="Y1675" s="600">
        <v>246480</v>
      </c>
      <c r="Z1675" s="598">
        <v>0.44</v>
      </c>
      <c r="AA1675" s="682">
        <f>Y1675*Z1675</f>
        <v>108451.2</v>
      </c>
      <c r="AB1675" s="521"/>
      <c r="AC1675" s="683">
        <v>0</v>
      </c>
      <c r="AD1675" s="676"/>
      <c r="AE1675" s="599"/>
      <c r="AF1675" s="695">
        <f>AA1675+AD1675+AE1675</f>
        <v>108451.2</v>
      </c>
      <c r="AG1675" s="596" t="s">
        <v>47</v>
      </c>
      <c r="AH1675" s="641"/>
      <c r="AI1675" s="596">
        <v>75</v>
      </c>
      <c r="AJ1675" s="676" t="s">
        <v>1583</v>
      </c>
      <c r="AK1675" s="676" t="s">
        <v>50</v>
      </c>
      <c r="AL1675" s="696" t="s">
        <v>1584</v>
      </c>
      <c r="AM1675" s="596" t="s">
        <v>52</v>
      </c>
      <c r="AN1675" s="596" t="s">
        <v>1585</v>
      </c>
      <c r="AO1675" s="596"/>
      <c r="AP1675" s="676" t="s">
        <v>92</v>
      </c>
      <c r="AQ1675" s="676" t="s">
        <v>37</v>
      </c>
      <c r="AR1675" s="676"/>
      <c r="AS1675" s="523" t="s">
        <v>1077</v>
      </c>
      <c r="AT1675" s="523"/>
      <c r="AU1675" s="523"/>
      <c r="AV1675" s="674"/>
      <c r="AW1675" s="673" t="str">
        <f>U1675</f>
        <v>30390255C</v>
      </c>
      <c r="AX1675" s="673" cm="1">
        <f t="array" ref="AX1675">SUM(MID(0&amp;AW1675,LARGE(INDEX(ISNUMBER(--MID(AW1675,ROW($1:$8),1))*ROW($1:$8),),ROW($1:$8))+1,1)*10^ROW($1:$8)/10)</f>
        <v>30390255</v>
      </c>
      <c r="AY1675" s="673" t="str">
        <f>VLOOKUP($AX1675,'Item Master Data'!$A:$F,3,FALSE)</f>
        <v>T395H</v>
      </c>
      <c r="AZ1675" s="673">
        <f>VLOOKUP($AX1675,'Item Master Data'!$A:$F,6,FALSE)</f>
        <v>395</v>
      </c>
      <c r="BA1675" s="673">
        <f>X1675/BB1675</f>
        <v>24</v>
      </c>
      <c r="BB1675" s="673">
        <f>VLOOKUP(AX1675,'Item Master Data'!$A:$G,7,FALSE)</f>
        <v>26</v>
      </c>
      <c r="BC1675" s="673"/>
      <c r="BD1675" s="673">
        <f>W1675-AZ1675</f>
        <v>0</v>
      </c>
      <c r="BE1675" s="601"/>
      <c r="BF1675" s="601"/>
      <c r="BG1675" s="601"/>
      <c r="BH1675" s="601"/>
      <c r="BI1675" s="601"/>
      <c r="BJ1675" s="601"/>
      <c r="BK1675" s="601"/>
      <c r="BL1675" s="601"/>
      <c r="BM1675" s="601"/>
      <c r="BN1675" s="601"/>
      <c r="BO1675" s="601"/>
      <c r="BP1675" s="601"/>
      <c r="BQ1675" s="601"/>
      <c r="BR1675" s="601"/>
      <c r="BS1675" s="601"/>
      <c r="BT1675" s="601"/>
      <c r="BU1675" s="601"/>
      <c r="BV1675" s="601"/>
      <c r="BW1675" s="601"/>
      <c r="BX1675" s="601"/>
      <c r="BY1675" s="601"/>
      <c r="BZ1675" s="601"/>
      <c r="CA1675" s="601"/>
      <c r="CB1675" s="601"/>
      <c r="CC1675" s="601"/>
      <c r="CD1675" s="601"/>
      <c r="CE1675" s="601"/>
      <c r="CF1675" s="601"/>
      <c r="CG1675" s="601"/>
      <c r="CH1675" s="601"/>
      <c r="CI1675" s="601"/>
      <c r="CJ1675" s="601"/>
      <c r="CK1675" s="601"/>
      <c r="CL1675" s="601"/>
      <c r="CM1675" s="601"/>
      <c r="CN1675" s="601"/>
      <c r="CO1675" s="601"/>
      <c r="CP1675" s="601"/>
      <c r="CQ1675" s="601"/>
      <c r="CR1675" s="601"/>
      <c r="CS1675" s="601"/>
      <c r="CT1675" s="601"/>
      <c r="CU1675" s="601"/>
      <c r="CV1675" s="601"/>
      <c r="CW1675" s="601"/>
      <c r="CX1675" s="601"/>
      <c r="CY1675" s="601"/>
      <c r="CZ1675" s="601"/>
      <c r="DA1675" s="601"/>
      <c r="DB1675" s="601"/>
      <c r="DC1675" s="601"/>
      <c r="DD1675" s="601"/>
      <c r="DE1675" s="601"/>
      <c r="DF1675" s="601"/>
      <c r="DG1675" s="601"/>
      <c r="DH1675" s="601"/>
      <c r="DI1675" s="601"/>
      <c r="DJ1675" s="601"/>
      <c r="DK1675" s="601"/>
      <c r="DL1675" s="601"/>
      <c r="DM1675" s="601"/>
      <c r="DN1675" s="601"/>
      <c r="DO1675" s="601"/>
      <c r="DP1675" s="601"/>
      <c r="DQ1675" s="601"/>
      <c r="DR1675" s="601"/>
      <c r="DS1675" s="601"/>
      <c r="DT1675" s="601"/>
      <c r="DU1675" s="601"/>
      <c r="DV1675" s="601"/>
      <c r="DW1675" s="601"/>
      <c r="DX1675" s="601"/>
      <c r="DY1675" s="601"/>
      <c r="DZ1675" s="601"/>
      <c r="EA1675" s="601"/>
      <c r="EB1675" s="601"/>
      <c r="EC1675" s="601"/>
      <c r="ED1675" s="601"/>
      <c r="EE1675" s="601"/>
      <c r="EF1675" s="601"/>
      <c r="EG1675" s="601"/>
      <c r="EH1675" s="601"/>
      <c r="EI1675" s="601"/>
      <c r="EJ1675" s="601"/>
      <c r="EK1675" s="601"/>
      <c r="EL1675" s="601"/>
      <c r="EM1675" s="601"/>
      <c r="EN1675" s="601"/>
      <c r="EO1675" s="601"/>
      <c r="EP1675" s="601"/>
      <c r="EQ1675" s="601"/>
      <c r="ER1675" s="601"/>
      <c r="ES1675" s="601"/>
      <c r="ET1675" s="601"/>
      <c r="EU1675" s="601"/>
      <c r="EV1675" s="601"/>
      <c r="EW1675" s="601"/>
      <c r="EX1675" s="601"/>
      <c r="EY1675" s="601"/>
      <c r="EZ1675" s="601"/>
      <c r="FA1675" s="601"/>
      <c r="FB1675" s="601"/>
      <c r="FC1675" s="601"/>
      <c r="FD1675" s="601"/>
      <c r="FE1675" s="601"/>
      <c r="FF1675" s="601"/>
      <c r="FG1675" s="601"/>
      <c r="FH1675" s="601"/>
      <c r="FI1675" s="601"/>
      <c r="FJ1675" s="601"/>
      <c r="FK1675" s="601"/>
      <c r="FL1675" s="601"/>
      <c r="FM1675" s="601"/>
      <c r="FN1675" s="601"/>
      <c r="FO1675" s="601"/>
      <c r="FP1675" s="601"/>
      <c r="FQ1675" s="601"/>
      <c r="FR1675" s="601"/>
      <c r="FS1675" s="601"/>
      <c r="FT1675" s="601"/>
      <c r="FU1675" s="601"/>
      <c r="FV1675" s="601"/>
      <c r="FW1675" s="601"/>
      <c r="FX1675" s="601"/>
      <c r="FY1675" s="601"/>
      <c r="FZ1675" s="601"/>
      <c r="GA1675" s="601"/>
      <c r="GB1675" s="601"/>
      <c r="GC1675" s="601"/>
      <c r="GD1675" s="601"/>
      <c r="GE1675" s="601"/>
      <c r="GF1675" s="601"/>
      <c r="GG1675" s="601"/>
      <c r="GH1675" s="601"/>
      <c r="GI1675" s="601"/>
      <c r="GJ1675" s="601"/>
      <c r="GK1675" s="601"/>
      <c r="GL1675" s="601"/>
      <c r="GM1675" s="601"/>
      <c r="GN1675" s="601"/>
      <c r="GO1675" s="601"/>
      <c r="GP1675" s="601"/>
      <c r="GQ1675" s="601"/>
      <c r="GR1675" s="601"/>
      <c r="GS1675" s="601"/>
      <c r="GT1675" s="601"/>
      <c r="GU1675" s="601"/>
      <c r="GV1675" s="601"/>
      <c r="GW1675" s="601"/>
      <c r="GX1675" s="601"/>
      <c r="GY1675" s="601"/>
      <c r="GZ1675" s="601"/>
      <c r="HA1675" s="601"/>
      <c r="HB1675" s="601"/>
      <c r="HC1675" s="601"/>
      <c r="HD1675" s="601"/>
      <c r="HE1675" s="601"/>
      <c r="HF1675" s="601"/>
      <c r="HG1675" s="601"/>
      <c r="HH1675" s="601"/>
      <c r="HI1675" s="601"/>
      <c r="HJ1675" s="601"/>
      <c r="HK1675" s="601"/>
      <c r="HL1675" s="601"/>
      <c r="HM1675" s="601"/>
      <c r="HN1675" s="601"/>
      <c r="HO1675" s="601"/>
      <c r="HP1675" s="601"/>
      <c r="HQ1675" s="601"/>
      <c r="HR1675" s="601"/>
      <c r="HS1675" s="601"/>
      <c r="HT1675" s="601"/>
      <c r="HU1675" s="601"/>
      <c r="HV1675" s="601"/>
      <c r="HW1675" s="601"/>
      <c r="HX1675" s="601"/>
      <c r="HY1675" s="601"/>
      <c r="HZ1675" s="601"/>
      <c r="IA1675" s="601"/>
      <c r="IB1675" s="601"/>
      <c r="IC1675" s="601"/>
      <c r="ID1675" s="601"/>
      <c r="IE1675" s="601"/>
      <c r="IF1675" s="601"/>
      <c r="IG1675" s="601"/>
      <c r="IH1675" s="601"/>
      <c r="II1675" s="601"/>
      <c r="IJ1675" s="601"/>
      <c r="IK1675" s="601"/>
      <c r="IL1675" s="601"/>
      <c r="IM1675" s="601"/>
      <c r="IN1675" s="601"/>
      <c r="IO1675" s="601"/>
      <c r="IP1675" s="601"/>
      <c r="IQ1675" s="601"/>
      <c r="IR1675" s="601"/>
      <c r="IS1675" s="601"/>
      <c r="IT1675" s="601"/>
      <c r="IU1675" s="601"/>
      <c r="IV1675" s="601"/>
      <c r="IW1675" s="601"/>
      <c r="IX1675" s="601"/>
      <c r="IY1675" s="601"/>
      <c r="IZ1675" s="601"/>
      <c r="JA1675" s="601"/>
      <c r="JB1675" s="601"/>
      <c r="JC1675" s="601"/>
      <c r="JD1675" s="601"/>
      <c r="JE1675" s="601"/>
      <c r="JF1675" s="601"/>
      <c r="JG1675" s="601"/>
      <c r="JH1675" s="601"/>
      <c r="JI1675" s="601"/>
      <c r="JJ1675" s="601"/>
      <c r="JK1675" s="601"/>
      <c r="JL1675" s="601"/>
      <c r="JM1675" s="601"/>
      <c r="JN1675" s="601"/>
      <c r="JO1675" s="601"/>
      <c r="JP1675" s="601"/>
      <c r="JQ1675" s="601"/>
      <c r="JR1675" s="601"/>
      <c r="JS1675" s="601"/>
      <c r="JT1675" s="601"/>
      <c r="JU1675" s="601"/>
      <c r="JV1675" s="601"/>
      <c r="JW1675" s="601"/>
      <c r="JX1675" s="601"/>
      <c r="JY1675" s="601"/>
      <c r="JZ1675" s="601"/>
      <c r="KA1675" s="601"/>
      <c r="KB1675" s="601"/>
      <c r="KC1675" s="601"/>
      <c r="KD1675" s="601"/>
      <c r="KE1675" s="601"/>
      <c r="KF1675" s="601"/>
      <c r="KG1675" s="601"/>
      <c r="KH1675" s="601"/>
      <c r="KI1675" s="601"/>
      <c r="KJ1675" s="601"/>
      <c r="KK1675" s="601"/>
      <c r="KL1675" s="601"/>
      <c r="KM1675" s="601"/>
      <c r="KN1675" s="601"/>
      <c r="KO1675" s="601"/>
      <c r="KP1675" s="601"/>
      <c r="KQ1675" s="601"/>
      <c r="KR1675" s="601"/>
      <c r="KS1675" s="601"/>
      <c r="KT1675" s="601"/>
      <c r="KU1675" s="601"/>
      <c r="KV1675" s="601"/>
      <c r="KW1675" s="601"/>
      <c r="KX1675" s="601"/>
      <c r="KY1675" s="601"/>
      <c r="KZ1675" s="601"/>
      <c r="LA1675" s="601"/>
      <c r="LB1675" s="601"/>
      <c r="LC1675" s="601"/>
      <c r="LD1675" s="601"/>
      <c r="LE1675" s="601"/>
      <c r="LF1675" s="601"/>
      <c r="LG1675" s="601"/>
      <c r="LH1675" s="601"/>
      <c r="LI1675" s="601"/>
      <c r="LJ1675" s="601"/>
    </row>
    <row r="1676" spans="1:322">
      <c r="A1676" s="697"/>
      <c r="B1676" s="558"/>
      <c r="C1676" s="558"/>
      <c r="D1676" s="676" t="s">
        <v>1067</v>
      </c>
      <c r="E1676" s="677" t="s">
        <v>1126</v>
      </c>
      <c r="F1676" s="596" t="s">
        <v>1152</v>
      </c>
      <c r="G1676" s="596">
        <v>2022</v>
      </c>
      <c r="H1676" s="596">
        <v>3</v>
      </c>
      <c r="I1676" s="687">
        <v>127376</v>
      </c>
      <c r="J1676" s="677">
        <v>44637</v>
      </c>
      <c r="K1676" s="676" t="s">
        <v>1587</v>
      </c>
      <c r="L1676" s="677" t="s">
        <v>1578</v>
      </c>
      <c r="M1676" s="597">
        <v>44468</v>
      </c>
      <c r="N1676" s="597" t="s">
        <v>1588</v>
      </c>
      <c r="O1676" s="597"/>
      <c r="P1676" s="677">
        <v>44596</v>
      </c>
      <c r="Q1676" s="597">
        <v>44635</v>
      </c>
      <c r="R1676" s="597">
        <v>44637</v>
      </c>
      <c r="S1676" s="596" t="s">
        <v>1580</v>
      </c>
      <c r="T1676" s="596">
        <v>60</v>
      </c>
      <c r="U1676" s="596" t="s">
        <v>1581</v>
      </c>
      <c r="V1676" s="596" t="s">
        <v>1582</v>
      </c>
      <c r="W1676" s="678">
        <v>395</v>
      </c>
      <c r="X1676" s="551">
        <v>624</v>
      </c>
      <c r="Y1676" s="600">
        <v>246480</v>
      </c>
      <c r="Z1676" s="598">
        <v>0.44</v>
      </c>
      <c r="AA1676" s="682">
        <f>Y1676*Z1676</f>
        <v>108451.2</v>
      </c>
      <c r="AB1676" s="521"/>
      <c r="AC1676" s="683">
        <v>0</v>
      </c>
      <c r="AD1676" s="676"/>
      <c r="AE1676" s="599"/>
      <c r="AF1676" s="695">
        <f>AA1676+AD1676+AE1676</f>
        <v>108451.2</v>
      </c>
      <c r="AG1676" s="596" t="s">
        <v>47</v>
      </c>
      <c r="AH1676" s="641"/>
      <c r="AI1676" s="596">
        <v>75</v>
      </c>
      <c r="AJ1676" s="676" t="s">
        <v>1583</v>
      </c>
      <c r="AK1676" s="676" t="s">
        <v>50</v>
      </c>
      <c r="AL1676" s="696" t="s">
        <v>1584</v>
      </c>
      <c r="AM1676" s="596" t="s">
        <v>52</v>
      </c>
      <c r="AN1676" s="596" t="s">
        <v>1585</v>
      </c>
      <c r="AO1676" s="596"/>
      <c r="AP1676" s="676" t="s">
        <v>92</v>
      </c>
      <c r="AQ1676" s="676" t="s">
        <v>37</v>
      </c>
      <c r="AR1676" s="676"/>
      <c r="AS1676" s="523" t="s">
        <v>1077</v>
      </c>
      <c r="AT1676" s="523"/>
      <c r="AU1676" s="523"/>
      <c r="AV1676" s="674"/>
      <c r="AW1676" s="673" t="str">
        <f>U1676</f>
        <v>30390255C</v>
      </c>
      <c r="AX1676" s="673" cm="1">
        <f t="array" ref="AX1676">SUM(MID(0&amp;AW1676,LARGE(INDEX(ISNUMBER(--MID(AW1676,ROW($1:$8),1))*ROW($1:$8),),ROW($1:$8))+1,1)*10^ROW($1:$8)/10)</f>
        <v>30390255</v>
      </c>
      <c r="AY1676" s="673" t="str">
        <f>VLOOKUP($AX1676,'Item Master Data'!$A:$F,3,FALSE)</f>
        <v>T395H</v>
      </c>
      <c r="AZ1676" s="673">
        <f>VLOOKUP($AX1676,'Item Master Data'!$A:$F,6,FALSE)</f>
        <v>395</v>
      </c>
      <c r="BA1676" s="673">
        <f>X1676/BB1676</f>
        <v>24</v>
      </c>
      <c r="BB1676" s="673">
        <f>VLOOKUP(AX1676,'Item Master Data'!$A:$G,7,FALSE)</f>
        <v>26</v>
      </c>
      <c r="BC1676" s="673"/>
      <c r="BD1676" s="673">
        <f>W1676-AZ1676</f>
        <v>0</v>
      </c>
      <c r="BE1676" s="601"/>
      <c r="BF1676" s="601"/>
      <c r="BG1676" s="601"/>
      <c r="BH1676" s="601"/>
      <c r="BI1676" s="601"/>
      <c r="BJ1676" s="601"/>
      <c r="BK1676" s="601"/>
      <c r="BL1676" s="601"/>
      <c r="BM1676" s="601"/>
      <c r="BN1676" s="601"/>
      <c r="BO1676" s="601"/>
      <c r="BP1676" s="601"/>
      <c r="BQ1676" s="601"/>
      <c r="BR1676" s="601"/>
      <c r="BS1676" s="601"/>
      <c r="BT1676" s="601"/>
      <c r="BU1676" s="601"/>
      <c r="BV1676" s="601"/>
      <c r="BW1676" s="601"/>
      <c r="BX1676" s="601"/>
      <c r="BY1676" s="601"/>
      <c r="BZ1676" s="601"/>
      <c r="CA1676" s="601"/>
      <c r="CB1676" s="601"/>
      <c r="CC1676" s="601"/>
      <c r="CD1676" s="601"/>
      <c r="CE1676" s="601"/>
      <c r="CF1676" s="601"/>
      <c r="CG1676" s="601"/>
      <c r="CH1676" s="601"/>
      <c r="CI1676" s="601"/>
      <c r="CJ1676" s="601"/>
      <c r="CK1676" s="601"/>
      <c r="CL1676" s="601"/>
      <c r="CM1676" s="601"/>
      <c r="CN1676" s="601"/>
      <c r="CO1676" s="601"/>
      <c r="CP1676" s="601"/>
      <c r="CQ1676" s="601"/>
      <c r="CR1676" s="601"/>
      <c r="CS1676" s="601"/>
      <c r="CT1676" s="601"/>
      <c r="CU1676" s="601"/>
      <c r="CV1676" s="601"/>
      <c r="CW1676" s="601"/>
      <c r="CX1676" s="601"/>
      <c r="CY1676" s="601"/>
      <c r="CZ1676" s="601"/>
      <c r="DA1676" s="601"/>
      <c r="DB1676" s="601"/>
      <c r="DC1676" s="601"/>
      <c r="DD1676" s="601"/>
      <c r="DE1676" s="601"/>
      <c r="DF1676" s="601"/>
      <c r="DG1676" s="601"/>
      <c r="DH1676" s="601"/>
      <c r="DI1676" s="601"/>
      <c r="DJ1676" s="601"/>
      <c r="DK1676" s="601"/>
      <c r="DL1676" s="601"/>
      <c r="DM1676" s="601"/>
      <c r="DN1676" s="601"/>
      <c r="DO1676" s="601"/>
      <c r="DP1676" s="601"/>
      <c r="DQ1676" s="601"/>
      <c r="DR1676" s="601"/>
      <c r="DS1676" s="601"/>
      <c r="DT1676" s="601"/>
      <c r="DU1676" s="601"/>
      <c r="DV1676" s="601"/>
      <c r="DW1676" s="601"/>
      <c r="DX1676" s="601"/>
      <c r="DY1676" s="601"/>
      <c r="DZ1676" s="601"/>
      <c r="EA1676" s="601"/>
      <c r="EB1676" s="601"/>
      <c r="EC1676" s="601"/>
      <c r="ED1676" s="601"/>
      <c r="EE1676" s="601"/>
      <c r="EF1676" s="601"/>
      <c r="EG1676" s="601"/>
      <c r="EH1676" s="601"/>
      <c r="EI1676" s="601"/>
      <c r="EJ1676" s="601"/>
      <c r="EK1676" s="601"/>
      <c r="EL1676" s="601"/>
      <c r="EM1676" s="601"/>
      <c r="EN1676" s="601"/>
      <c r="EO1676" s="601"/>
      <c r="EP1676" s="601"/>
      <c r="EQ1676" s="601"/>
      <c r="ER1676" s="601"/>
      <c r="ES1676" s="601"/>
      <c r="ET1676" s="601"/>
      <c r="EU1676" s="601"/>
      <c r="EV1676" s="601"/>
      <c r="EW1676" s="601"/>
      <c r="EX1676" s="601"/>
      <c r="EY1676" s="601"/>
      <c r="EZ1676" s="601"/>
      <c r="FA1676" s="601"/>
      <c r="FB1676" s="601"/>
      <c r="FC1676" s="601"/>
      <c r="FD1676" s="601"/>
      <c r="FE1676" s="601"/>
      <c r="FF1676" s="601"/>
      <c r="FG1676" s="601"/>
      <c r="FH1676" s="601"/>
      <c r="FI1676" s="601"/>
      <c r="FJ1676" s="601"/>
      <c r="FK1676" s="601"/>
      <c r="FL1676" s="601"/>
      <c r="FM1676" s="601"/>
      <c r="FN1676" s="601"/>
      <c r="FO1676" s="601"/>
      <c r="FP1676" s="601"/>
      <c r="FQ1676" s="601"/>
      <c r="FR1676" s="601"/>
      <c r="FS1676" s="601"/>
      <c r="FT1676" s="601"/>
      <c r="FU1676" s="601"/>
      <c r="FV1676" s="601"/>
      <c r="FW1676" s="601"/>
      <c r="FX1676" s="601"/>
      <c r="FY1676" s="601"/>
      <c r="FZ1676" s="601"/>
      <c r="GA1676" s="601"/>
      <c r="GB1676" s="601"/>
      <c r="GC1676" s="601"/>
      <c r="GD1676" s="601"/>
      <c r="GE1676" s="601"/>
      <c r="GF1676" s="601"/>
      <c r="GG1676" s="601"/>
      <c r="GH1676" s="601"/>
      <c r="GI1676" s="601"/>
      <c r="GJ1676" s="601"/>
      <c r="GK1676" s="601"/>
      <c r="GL1676" s="601"/>
      <c r="GM1676" s="601"/>
      <c r="GN1676" s="601"/>
      <c r="GO1676" s="601"/>
      <c r="GP1676" s="601"/>
      <c r="GQ1676" s="601"/>
      <c r="GR1676" s="601"/>
      <c r="GS1676" s="601"/>
      <c r="GT1676" s="601"/>
      <c r="GU1676" s="601"/>
      <c r="GV1676" s="601"/>
      <c r="GW1676" s="601"/>
      <c r="GX1676" s="601"/>
      <c r="GY1676" s="601"/>
      <c r="GZ1676" s="601"/>
      <c r="HA1676" s="601"/>
      <c r="HB1676" s="601"/>
      <c r="HC1676" s="601"/>
      <c r="HD1676" s="601"/>
      <c r="HE1676" s="601"/>
      <c r="HF1676" s="601"/>
      <c r="HG1676" s="601"/>
      <c r="HH1676" s="601"/>
      <c r="HI1676" s="601"/>
      <c r="HJ1676" s="601"/>
      <c r="HK1676" s="601"/>
      <c r="HL1676" s="601"/>
      <c r="HM1676" s="601"/>
      <c r="HN1676" s="601"/>
      <c r="HO1676" s="601"/>
      <c r="HP1676" s="601"/>
      <c r="HQ1676" s="601"/>
      <c r="HR1676" s="601"/>
      <c r="HS1676" s="601"/>
      <c r="HT1676" s="601"/>
      <c r="HU1676" s="601"/>
      <c r="HV1676" s="601"/>
      <c r="HW1676" s="601"/>
      <c r="HX1676" s="601"/>
      <c r="HY1676" s="601"/>
      <c r="HZ1676" s="601"/>
      <c r="IA1676" s="601"/>
      <c r="IB1676" s="601"/>
      <c r="IC1676" s="601"/>
      <c r="ID1676" s="601"/>
      <c r="IE1676" s="601"/>
      <c r="IF1676" s="601"/>
      <c r="IG1676" s="601"/>
      <c r="IH1676" s="601"/>
      <c r="II1676" s="601"/>
      <c r="IJ1676" s="601"/>
      <c r="IK1676" s="601"/>
      <c r="IL1676" s="601"/>
      <c r="IM1676" s="601"/>
      <c r="IN1676" s="601"/>
      <c r="IO1676" s="601"/>
      <c r="IP1676" s="601"/>
      <c r="IQ1676" s="601"/>
      <c r="IR1676" s="601"/>
      <c r="IS1676" s="601"/>
      <c r="IT1676" s="601"/>
      <c r="IU1676" s="601"/>
      <c r="IV1676" s="601"/>
      <c r="IW1676" s="601"/>
      <c r="IX1676" s="601"/>
      <c r="IY1676" s="601"/>
      <c r="IZ1676" s="601"/>
      <c r="JA1676" s="601"/>
      <c r="JB1676" s="601"/>
      <c r="JC1676" s="601"/>
      <c r="JD1676" s="601"/>
      <c r="JE1676" s="601"/>
      <c r="JF1676" s="601"/>
      <c r="JG1676" s="601"/>
      <c r="JH1676" s="601"/>
      <c r="JI1676" s="601"/>
      <c r="JJ1676" s="601"/>
      <c r="JK1676" s="601"/>
      <c r="JL1676" s="601"/>
      <c r="JM1676" s="601"/>
      <c r="JN1676" s="601"/>
      <c r="JO1676" s="601"/>
      <c r="JP1676" s="601"/>
      <c r="JQ1676" s="601"/>
      <c r="JR1676" s="601"/>
      <c r="JS1676" s="601"/>
      <c r="JT1676" s="601"/>
      <c r="JU1676" s="601"/>
      <c r="JV1676" s="601"/>
      <c r="JW1676" s="601"/>
      <c r="JX1676" s="601"/>
      <c r="JY1676" s="601"/>
      <c r="JZ1676" s="601"/>
      <c r="KA1676" s="601"/>
      <c r="KB1676" s="601"/>
      <c r="KC1676" s="601"/>
      <c r="KD1676" s="601"/>
      <c r="KE1676" s="601"/>
      <c r="KF1676" s="601"/>
      <c r="KG1676" s="601"/>
      <c r="KH1676" s="601"/>
      <c r="KI1676" s="601"/>
      <c r="KJ1676" s="601"/>
      <c r="KK1676" s="601"/>
      <c r="KL1676" s="601"/>
      <c r="KM1676" s="601"/>
      <c r="KN1676" s="601"/>
      <c r="KO1676" s="601"/>
      <c r="KP1676" s="601"/>
      <c r="KQ1676" s="601"/>
      <c r="KR1676" s="601"/>
      <c r="KS1676" s="601"/>
      <c r="KT1676" s="601"/>
      <c r="KU1676" s="601"/>
      <c r="KV1676" s="601"/>
      <c r="KW1676" s="601"/>
      <c r="KX1676" s="601"/>
      <c r="KY1676" s="601"/>
      <c r="KZ1676" s="601"/>
      <c r="LA1676" s="601"/>
      <c r="LB1676" s="601"/>
      <c r="LC1676" s="601"/>
      <c r="LD1676" s="601"/>
      <c r="LE1676" s="601"/>
      <c r="LF1676" s="601"/>
      <c r="LG1676" s="601"/>
      <c r="LH1676" s="601"/>
      <c r="LI1676" s="601"/>
      <c r="LJ1676" s="601"/>
    </row>
    <row r="1677" spans="1:322">
      <c r="A1677" s="697"/>
      <c r="B1677" s="558"/>
      <c r="C1677" s="558"/>
      <c r="D1677" s="676" t="s">
        <v>1067</v>
      </c>
      <c r="E1677" s="677" t="s">
        <v>1126</v>
      </c>
      <c r="F1677" s="596" t="s">
        <v>1152</v>
      </c>
      <c r="G1677" s="596">
        <v>2022</v>
      </c>
      <c r="H1677" s="596">
        <v>3</v>
      </c>
      <c r="I1677" s="687">
        <v>127375</v>
      </c>
      <c r="J1677" s="677">
        <v>44637</v>
      </c>
      <c r="K1677" s="676" t="s">
        <v>1587</v>
      </c>
      <c r="L1677" s="677" t="s">
        <v>1578</v>
      </c>
      <c r="M1677" s="677">
        <v>44468</v>
      </c>
      <c r="N1677" s="677" t="s">
        <v>1588</v>
      </c>
      <c r="O1677" s="677"/>
      <c r="P1677" s="677">
        <v>44596</v>
      </c>
      <c r="Q1677" s="597">
        <v>44635</v>
      </c>
      <c r="R1677" s="597">
        <v>44637</v>
      </c>
      <c r="S1677" s="596" t="s">
        <v>1580</v>
      </c>
      <c r="T1677" s="596">
        <v>60</v>
      </c>
      <c r="U1677" s="596" t="s">
        <v>1581</v>
      </c>
      <c r="V1677" s="596" t="s">
        <v>1582</v>
      </c>
      <c r="W1677" s="678">
        <v>395</v>
      </c>
      <c r="X1677" s="551">
        <v>624</v>
      </c>
      <c r="Y1677" s="693">
        <v>246480</v>
      </c>
      <c r="Z1677" s="598">
        <v>0.44</v>
      </c>
      <c r="AA1677" s="682">
        <f>Y1677*Z1677</f>
        <v>108451.2</v>
      </c>
      <c r="AB1677" s="521"/>
      <c r="AC1677" s="683">
        <v>0</v>
      </c>
      <c r="AD1677" s="676"/>
      <c r="AE1677" s="599"/>
      <c r="AF1677" s="695">
        <f>AA1677+AD1677+AE1677</f>
        <v>108451.2</v>
      </c>
      <c r="AG1677" s="596" t="s">
        <v>47</v>
      </c>
      <c r="AH1677" s="641"/>
      <c r="AI1677" s="676">
        <v>75</v>
      </c>
      <c r="AJ1677" s="676" t="s">
        <v>1583</v>
      </c>
      <c r="AK1677" s="676" t="s">
        <v>50</v>
      </c>
      <c r="AL1677" s="696" t="s">
        <v>1584</v>
      </c>
      <c r="AM1677" s="596" t="s">
        <v>52</v>
      </c>
      <c r="AN1677" s="596" t="s">
        <v>1585</v>
      </c>
      <c r="AO1677" s="596"/>
      <c r="AP1677" s="676" t="s">
        <v>92</v>
      </c>
      <c r="AQ1677" s="676" t="s">
        <v>37</v>
      </c>
      <c r="AR1677" s="676"/>
      <c r="AS1677" s="523" t="s">
        <v>1077</v>
      </c>
      <c r="AT1677" s="523"/>
      <c r="AU1677" s="523"/>
      <c r="AV1677" s="674"/>
      <c r="AW1677" s="673" t="str">
        <f>U1677</f>
        <v>30390255C</v>
      </c>
      <c r="AX1677" s="673" cm="1">
        <f t="array" ref="AX1677">SUM(MID(0&amp;AW1677,LARGE(INDEX(ISNUMBER(--MID(AW1677,ROW($1:$8),1))*ROW($1:$8),),ROW($1:$8))+1,1)*10^ROW($1:$8)/10)</f>
        <v>30390255</v>
      </c>
      <c r="AY1677" s="673" t="str">
        <f>VLOOKUP($AX1677,'Item Master Data'!$A:$F,3,FALSE)</f>
        <v>T395H</v>
      </c>
      <c r="AZ1677" s="673">
        <f>VLOOKUP($AX1677,'Item Master Data'!$A:$F,6,FALSE)</f>
        <v>395</v>
      </c>
      <c r="BA1677" s="673">
        <f>X1677/BB1677</f>
        <v>24</v>
      </c>
      <c r="BB1677" s="673">
        <f>VLOOKUP(AX1677,'Item Master Data'!$A:$G,7,FALSE)</f>
        <v>26</v>
      </c>
      <c r="BC1677" s="673"/>
      <c r="BD1677" s="673">
        <f>W1677-AZ1677</f>
        <v>0</v>
      </c>
      <c r="BE1677" s="601"/>
      <c r="BF1677" s="601"/>
      <c r="BG1677" s="601"/>
      <c r="BH1677" s="601"/>
      <c r="BI1677" s="601"/>
      <c r="BJ1677" s="601"/>
      <c r="BK1677" s="601"/>
      <c r="BL1677" s="601"/>
      <c r="BM1677" s="601"/>
      <c r="BN1677" s="601"/>
      <c r="BO1677" s="601"/>
      <c r="BP1677" s="601"/>
      <c r="BQ1677" s="601"/>
      <c r="BR1677" s="601"/>
      <c r="BS1677" s="601"/>
      <c r="BT1677" s="601"/>
      <c r="BU1677" s="601"/>
      <c r="BV1677" s="601"/>
      <c r="BW1677" s="601"/>
      <c r="BX1677" s="601"/>
      <c r="BY1677" s="601"/>
      <c r="BZ1677" s="601"/>
      <c r="CA1677" s="601"/>
      <c r="CB1677" s="601"/>
      <c r="CC1677" s="601"/>
      <c r="CD1677" s="601"/>
      <c r="CE1677" s="601"/>
      <c r="CF1677" s="601"/>
      <c r="CG1677" s="601"/>
      <c r="CH1677" s="601"/>
      <c r="CI1677" s="601"/>
      <c r="CJ1677" s="601"/>
      <c r="CK1677" s="601"/>
      <c r="CL1677" s="601"/>
      <c r="CM1677" s="601"/>
      <c r="CN1677" s="601"/>
      <c r="CO1677" s="601"/>
      <c r="CP1677" s="601"/>
      <c r="CQ1677" s="601"/>
      <c r="CR1677" s="601"/>
      <c r="CS1677" s="601"/>
      <c r="CT1677" s="601"/>
      <c r="CU1677" s="601"/>
      <c r="CV1677" s="601"/>
      <c r="CW1677" s="601"/>
      <c r="CX1677" s="601"/>
      <c r="CY1677" s="601"/>
      <c r="CZ1677" s="601"/>
      <c r="DA1677" s="601"/>
      <c r="DB1677" s="601"/>
      <c r="DC1677" s="601"/>
      <c r="DD1677" s="601"/>
      <c r="DE1677" s="601"/>
      <c r="DF1677" s="601"/>
      <c r="DG1677" s="601"/>
      <c r="DH1677" s="601"/>
      <c r="DI1677" s="601"/>
      <c r="DJ1677" s="601"/>
      <c r="DK1677" s="601"/>
      <c r="DL1677" s="601"/>
      <c r="DM1677" s="601"/>
      <c r="DN1677" s="601"/>
      <c r="DO1677" s="601"/>
      <c r="DP1677" s="601"/>
      <c r="DQ1677" s="601"/>
      <c r="DR1677" s="601"/>
      <c r="DS1677" s="601"/>
      <c r="DT1677" s="601"/>
      <c r="DU1677" s="601"/>
      <c r="DV1677" s="601"/>
      <c r="DW1677" s="601"/>
      <c r="DX1677" s="601"/>
      <c r="DY1677" s="601"/>
      <c r="DZ1677" s="601"/>
      <c r="EA1677" s="601"/>
      <c r="EB1677" s="601"/>
      <c r="EC1677" s="601"/>
      <c r="ED1677" s="601"/>
      <c r="EE1677" s="601"/>
      <c r="EF1677" s="601"/>
      <c r="EG1677" s="601"/>
      <c r="EH1677" s="601"/>
      <c r="EI1677" s="601"/>
      <c r="EJ1677" s="601"/>
      <c r="EK1677" s="601"/>
      <c r="EL1677" s="601"/>
      <c r="EM1677" s="601"/>
      <c r="EN1677" s="601"/>
      <c r="EO1677" s="601"/>
      <c r="EP1677" s="601"/>
      <c r="EQ1677" s="601"/>
      <c r="ER1677" s="601"/>
      <c r="ES1677" s="601"/>
      <c r="ET1677" s="601"/>
      <c r="EU1677" s="601"/>
      <c r="EV1677" s="601"/>
      <c r="EW1677" s="601"/>
      <c r="EX1677" s="601"/>
      <c r="EY1677" s="601"/>
      <c r="EZ1677" s="601"/>
      <c r="FA1677" s="601"/>
      <c r="FB1677" s="601"/>
      <c r="FC1677" s="601"/>
      <c r="FD1677" s="601"/>
      <c r="FE1677" s="601"/>
      <c r="FF1677" s="601"/>
      <c r="FG1677" s="601"/>
      <c r="FH1677" s="601"/>
      <c r="FI1677" s="601"/>
      <c r="FJ1677" s="601"/>
      <c r="FK1677" s="601"/>
      <c r="FL1677" s="601"/>
      <c r="FM1677" s="601"/>
      <c r="FN1677" s="601"/>
      <c r="FO1677" s="601"/>
      <c r="FP1677" s="601"/>
      <c r="FQ1677" s="601"/>
      <c r="FR1677" s="601"/>
      <c r="FS1677" s="601"/>
      <c r="FT1677" s="601"/>
      <c r="FU1677" s="601"/>
      <c r="FV1677" s="601"/>
      <c r="FW1677" s="601"/>
      <c r="FX1677" s="601"/>
      <c r="FY1677" s="601"/>
      <c r="FZ1677" s="601"/>
      <c r="GA1677" s="601"/>
      <c r="GB1677" s="601"/>
      <c r="GC1677" s="601"/>
      <c r="GD1677" s="601"/>
      <c r="GE1677" s="601"/>
      <c r="GF1677" s="601"/>
      <c r="GG1677" s="601"/>
      <c r="GH1677" s="601"/>
      <c r="GI1677" s="601"/>
      <c r="GJ1677" s="601"/>
      <c r="GK1677" s="601"/>
      <c r="GL1677" s="601"/>
      <c r="GM1677" s="601"/>
      <c r="GN1677" s="601"/>
      <c r="GO1677" s="601"/>
      <c r="GP1677" s="601"/>
      <c r="GQ1677" s="601"/>
      <c r="GR1677" s="601"/>
      <c r="GS1677" s="601"/>
      <c r="GT1677" s="601"/>
      <c r="GU1677" s="601"/>
      <c r="GV1677" s="601"/>
      <c r="GW1677" s="601"/>
      <c r="GX1677" s="601"/>
      <c r="GY1677" s="601"/>
      <c r="GZ1677" s="601"/>
      <c r="HA1677" s="601"/>
      <c r="HB1677" s="601"/>
      <c r="HC1677" s="601"/>
      <c r="HD1677" s="601"/>
      <c r="HE1677" s="601"/>
      <c r="HF1677" s="601"/>
      <c r="HG1677" s="601"/>
      <c r="HH1677" s="601"/>
      <c r="HI1677" s="601"/>
      <c r="HJ1677" s="601"/>
      <c r="HK1677" s="601"/>
      <c r="HL1677" s="601"/>
      <c r="HM1677" s="601"/>
      <c r="HN1677" s="601"/>
      <c r="HO1677" s="601"/>
      <c r="HP1677" s="601"/>
      <c r="HQ1677" s="601"/>
      <c r="HR1677" s="601"/>
      <c r="HS1677" s="601"/>
      <c r="HT1677" s="601"/>
      <c r="HU1677" s="601"/>
      <c r="HV1677" s="601"/>
      <c r="HW1677" s="601"/>
      <c r="HX1677" s="601"/>
      <c r="HY1677" s="601"/>
      <c r="HZ1677" s="601"/>
      <c r="IA1677" s="601"/>
      <c r="IB1677" s="601"/>
      <c r="IC1677" s="601"/>
      <c r="ID1677" s="601"/>
      <c r="IE1677" s="601"/>
      <c r="IF1677" s="601"/>
      <c r="IG1677" s="601"/>
      <c r="IH1677" s="601"/>
      <c r="II1677" s="601"/>
      <c r="IJ1677" s="601"/>
      <c r="IK1677" s="601"/>
      <c r="IL1677" s="601"/>
      <c r="IM1677" s="601"/>
      <c r="IN1677" s="601"/>
      <c r="IO1677" s="601"/>
      <c r="IP1677" s="601"/>
      <c r="IQ1677" s="601"/>
      <c r="IR1677" s="601"/>
      <c r="IS1677" s="601"/>
      <c r="IT1677" s="601"/>
      <c r="IU1677" s="601"/>
      <c r="IV1677" s="601"/>
      <c r="IW1677" s="601"/>
      <c r="IX1677" s="601"/>
      <c r="IY1677" s="601"/>
      <c r="IZ1677" s="601"/>
      <c r="JA1677" s="601"/>
      <c r="JB1677" s="601"/>
      <c r="JC1677" s="601"/>
      <c r="JD1677" s="601"/>
      <c r="JE1677" s="601"/>
      <c r="JF1677" s="601"/>
      <c r="JG1677" s="601"/>
      <c r="JH1677" s="601"/>
      <c r="JI1677" s="601"/>
      <c r="JJ1677" s="601"/>
      <c r="JK1677" s="601"/>
      <c r="JL1677" s="601"/>
      <c r="JM1677" s="601"/>
      <c r="JN1677" s="601"/>
      <c r="JO1677" s="601"/>
      <c r="JP1677" s="601"/>
      <c r="JQ1677" s="601"/>
      <c r="JR1677" s="601"/>
      <c r="JS1677" s="601"/>
      <c r="JT1677" s="601"/>
      <c r="JU1677" s="601"/>
      <c r="JV1677" s="601"/>
      <c r="JW1677" s="601"/>
      <c r="JX1677" s="601"/>
      <c r="JY1677" s="601"/>
      <c r="JZ1677" s="601"/>
      <c r="KA1677" s="601"/>
      <c r="KB1677" s="601"/>
      <c r="KC1677" s="601"/>
      <c r="KD1677" s="601"/>
      <c r="KE1677" s="601"/>
      <c r="KF1677" s="601"/>
      <c r="KG1677" s="601"/>
      <c r="KH1677" s="601"/>
      <c r="KI1677" s="601"/>
      <c r="KJ1677" s="601"/>
      <c r="KK1677" s="601"/>
      <c r="KL1677" s="601"/>
      <c r="KM1677" s="601"/>
      <c r="KN1677" s="601"/>
      <c r="KO1677" s="601"/>
      <c r="KP1677" s="601"/>
      <c r="KQ1677" s="601"/>
      <c r="KR1677" s="601"/>
      <c r="KS1677" s="601"/>
      <c r="KT1677" s="601"/>
      <c r="KU1677" s="601"/>
      <c r="KV1677" s="601"/>
      <c r="KW1677" s="601"/>
      <c r="KX1677" s="601"/>
      <c r="KY1677" s="601"/>
      <c r="KZ1677" s="601"/>
      <c r="LA1677" s="601"/>
      <c r="LB1677" s="601"/>
      <c r="LC1677" s="601"/>
      <c r="LD1677" s="601"/>
      <c r="LE1677" s="601"/>
      <c r="LF1677" s="601"/>
      <c r="LG1677" s="601"/>
      <c r="LH1677" s="601"/>
      <c r="LI1677" s="601"/>
      <c r="LJ1677" s="601"/>
    </row>
    <row r="1678" spans="1:322">
      <c r="A1678" s="697"/>
      <c r="B1678" s="558"/>
      <c r="C1678" s="558"/>
      <c r="D1678" s="676" t="s">
        <v>1067</v>
      </c>
      <c r="E1678" s="524" t="s">
        <v>1126</v>
      </c>
      <c r="F1678" s="596" t="s">
        <v>1152</v>
      </c>
      <c r="G1678" s="596">
        <v>2022</v>
      </c>
      <c r="H1678" s="596">
        <v>3</v>
      </c>
      <c r="I1678" s="687">
        <v>127480</v>
      </c>
      <c r="J1678" s="677">
        <v>44643</v>
      </c>
      <c r="K1678" s="676" t="s">
        <v>1587</v>
      </c>
      <c r="L1678" s="677" t="s">
        <v>1578</v>
      </c>
      <c r="M1678" s="677">
        <v>44468</v>
      </c>
      <c r="N1678" s="677" t="s">
        <v>1588</v>
      </c>
      <c r="O1678" s="677"/>
      <c r="P1678" s="677">
        <v>44596</v>
      </c>
      <c r="Q1678" s="597">
        <v>44641</v>
      </c>
      <c r="R1678" s="597">
        <v>44643</v>
      </c>
      <c r="S1678" s="596" t="s">
        <v>1580</v>
      </c>
      <c r="T1678" s="596">
        <v>60</v>
      </c>
      <c r="U1678" s="676" t="s">
        <v>1581</v>
      </c>
      <c r="V1678" s="676" t="s">
        <v>1582</v>
      </c>
      <c r="W1678" s="678">
        <v>395</v>
      </c>
      <c r="X1678" s="551">
        <v>624</v>
      </c>
      <c r="Y1678" s="693">
        <v>246480</v>
      </c>
      <c r="Z1678" s="598">
        <v>0.44</v>
      </c>
      <c r="AA1678" s="682">
        <f>Y1678*Z1678</f>
        <v>108451.2</v>
      </c>
      <c r="AB1678" s="521"/>
      <c r="AC1678" s="683">
        <v>0</v>
      </c>
      <c r="AD1678" s="676"/>
      <c r="AE1678" s="599"/>
      <c r="AF1678" s="695">
        <f>AA1678+AD1678+AE1678</f>
        <v>108451.2</v>
      </c>
      <c r="AG1678" s="676" t="s">
        <v>47</v>
      </c>
      <c r="AH1678" s="641"/>
      <c r="AI1678" s="676">
        <v>75</v>
      </c>
      <c r="AJ1678" s="676" t="s">
        <v>1583</v>
      </c>
      <c r="AK1678" s="676" t="s">
        <v>50</v>
      </c>
      <c r="AL1678" s="696" t="s">
        <v>1584</v>
      </c>
      <c r="AM1678" s="676" t="s">
        <v>52</v>
      </c>
      <c r="AN1678" s="676" t="s">
        <v>1585</v>
      </c>
      <c r="AO1678" s="596"/>
      <c r="AP1678" s="676" t="s">
        <v>92</v>
      </c>
      <c r="AQ1678" s="676" t="s">
        <v>37</v>
      </c>
      <c r="AR1678" s="676"/>
      <c r="AS1678" s="523" t="s">
        <v>1077</v>
      </c>
      <c r="AT1678" s="523"/>
      <c r="AU1678" s="523"/>
      <c r="AV1678" s="674"/>
      <c r="AW1678" s="673" t="str">
        <f>U1678</f>
        <v>30390255C</v>
      </c>
      <c r="AX1678" s="673" cm="1">
        <f t="array" ref="AX1678">SUM(MID(0&amp;AW1678,LARGE(INDEX(ISNUMBER(--MID(AW1678,ROW($1:$8),1))*ROW($1:$8),),ROW($1:$8))+1,1)*10^ROW($1:$8)/10)</f>
        <v>30390255</v>
      </c>
      <c r="AY1678" s="673" t="str">
        <f>VLOOKUP($AX1678,'Item Master Data'!$A:$F,3,FALSE)</f>
        <v>T395H</v>
      </c>
      <c r="AZ1678" s="673">
        <f>VLOOKUP($AX1678,'Item Master Data'!$A:$F,6,FALSE)</f>
        <v>395</v>
      </c>
      <c r="BA1678" s="673">
        <f>X1678/BB1678</f>
        <v>24</v>
      </c>
      <c r="BB1678" s="673">
        <f>VLOOKUP(AX1678,'Item Master Data'!$A:$G,7,FALSE)</f>
        <v>26</v>
      </c>
      <c r="BC1678" s="673"/>
      <c r="BD1678" s="673">
        <f>W1678-AZ1678</f>
        <v>0</v>
      </c>
      <c r="BE1678" s="601"/>
      <c r="BF1678" s="601"/>
      <c r="BG1678" s="601"/>
      <c r="BH1678" s="601"/>
      <c r="BI1678" s="601"/>
      <c r="BJ1678" s="601"/>
      <c r="BK1678" s="601"/>
      <c r="BL1678" s="601"/>
      <c r="BM1678" s="601"/>
      <c r="BN1678" s="601"/>
      <c r="BO1678" s="601"/>
      <c r="BP1678" s="601"/>
      <c r="BQ1678" s="601"/>
      <c r="BR1678" s="601"/>
      <c r="BS1678" s="601"/>
      <c r="BT1678" s="601"/>
      <c r="BU1678" s="601"/>
      <c r="BV1678" s="601"/>
      <c r="BW1678" s="601"/>
      <c r="BX1678" s="601"/>
      <c r="BY1678" s="601"/>
      <c r="BZ1678" s="601"/>
      <c r="CA1678" s="601"/>
      <c r="CB1678" s="601"/>
      <c r="CC1678" s="601"/>
      <c r="CD1678" s="601"/>
      <c r="CE1678" s="601"/>
      <c r="CF1678" s="601"/>
      <c r="CG1678" s="601"/>
      <c r="CH1678" s="601"/>
      <c r="CI1678" s="601"/>
      <c r="CJ1678" s="601"/>
      <c r="CK1678" s="601"/>
      <c r="CL1678" s="601"/>
      <c r="CM1678" s="601"/>
      <c r="CN1678" s="601"/>
      <c r="CO1678" s="601"/>
      <c r="CP1678" s="601"/>
      <c r="CQ1678" s="601"/>
      <c r="CR1678" s="601"/>
      <c r="CS1678" s="601"/>
      <c r="CT1678" s="601"/>
      <c r="CU1678" s="601"/>
      <c r="CV1678" s="601"/>
      <c r="CW1678" s="601"/>
      <c r="CX1678" s="601"/>
      <c r="CY1678" s="601"/>
      <c r="CZ1678" s="601"/>
      <c r="DA1678" s="601"/>
      <c r="DB1678" s="601"/>
      <c r="DC1678" s="601"/>
      <c r="DD1678" s="601"/>
      <c r="DE1678" s="601"/>
      <c r="DF1678" s="601"/>
      <c r="DG1678" s="601"/>
      <c r="DH1678" s="601"/>
      <c r="DI1678" s="601"/>
      <c r="DJ1678" s="601"/>
      <c r="DK1678" s="601"/>
      <c r="DL1678" s="601"/>
      <c r="DM1678" s="601"/>
      <c r="DN1678" s="601"/>
      <c r="DO1678" s="601"/>
      <c r="DP1678" s="601"/>
      <c r="DQ1678" s="601"/>
      <c r="DR1678" s="601"/>
      <c r="DS1678" s="601"/>
      <c r="DT1678" s="601"/>
      <c r="DU1678" s="601"/>
      <c r="DV1678" s="601"/>
      <c r="DW1678" s="601"/>
      <c r="DX1678" s="601"/>
      <c r="DY1678" s="601"/>
      <c r="DZ1678" s="601"/>
      <c r="EA1678" s="601"/>
      <c r="EB1678" s="601"/>
      <c r="EC1678" s="601"/>
      <c r="ED1678" s="601"/>
      <c r="EE1678" s="601"/>
      <c r="EF1678" s="601"/>
      <c r="EG1678" s="601"/>
      <c r="EH1678" s="601"/>
      <c r="EI1678" s="601"/>
      <c r="EJ1678" s="601"/>
      <c r="EK1678" s="601"/>
      <c r="EL1678" s="601"/>
      <c r="EM1678" s="601"/>
      <c r="EN1678" s="601"/>
      <c r="EO1678" s="601"/>
      <c r="EP1678" s="601"/>
      <c r="EQ1678" s="601"/>
      <c r="ER1678" s="601"/>
      <c r="ES1678" s="601"/>
      <c r="ET1678" s="601"/>
      <c r="EU1678" s="601"/>
      <c r="EV1678" s="601"/>
      <c r="EW1678" s="601"/>
      <c r="EX1678" s="601"/>
      <c r="EY1678" s="601"/>
      <c r="EZ1678" s="601"/>
      <c r="FA1678" s="601"/>
      <c r="FB1678" s="601"/>
      <c r="FC1678" s="601"/>
      <c r="FD1678" s="601"/>
      <c r="FE1678" s="601"/>
      <c r="FF1678" s="601"/>
      <c r="FG1678" s="601"/>
      <c r="FH1678" s="601"/>
      <c r="FI1678" s="601"/>
      <c r="FJ1678" s="601"/>
      <c r="FK1678" s="601"/>
      <c r="FL1678" s="601"/>
      <c r="FM1678" s="601"/>
      <c r="FN1678" s="601"/>
      <c r="FO1678" s="601"/>
      <c r="FP1678" s="601"/>
      <c r="FQ1678" s="601"/>
      <c r="FR1678" s="601"/>
      <c r="FS1678" s="601"/>
      <c r="FT1678" s="601"/>
      <c r="FU1678" s="601"/>
      <c r="FV1678" s="601"/>
      <c r="FW1678" s="601"/>
      <c r="FX1678" s="601"/>
      <c r="FY1678" s="601"/>
      <c r="FZ1678" s="601"/>
      <c r="GA1678" s="601"/>
      <c r="GB1678" s="601"/>
      <c r="GC1678" s="601"/>
      <c r="GD1678" s="601"/>
      <c r="GE1678" s="601"/>
      <c r="GF1678" s="601"/>
      <c r="GG1678" s="601"/>
      <c r="GH1678" s="601"/>
      <c r="GI1678" s="601"/>
      <c r="GJ1678" s="601"/>
      <c r="GK1678" s="601"/>
      <c r="GL1678" s="601"/>
      <c r="GM1678" s="601"/>
      <c r="GN1678" s="601"/>
      <c r="GO1678" s="601"/>
      <c r="GP1678" s="601"/>
      <c r="GQ1678" s="601"/>
      <c r="GR1678" s="601"/>
      <c r="GS1678" s="601"/>
      <c r="GT1678" s="601"/>
      <c r="GU1678" s="601"/>
      <c r="GV1678" s="601"/>
      <c r="GW1678" s="601"/>
      <c r="GX1678" s="601"/>
      <c r="GY1678" s="601"/>
      <c r="GZ1678" s="601"/>
      <c r="HA1678" s="601"/>
      <c r="HB1678" s="601"/>
      <c r="HC1678" s="601"/>
      <c r="HD1678" s="601"/>
      <c r="HE1678" s="601"/>
      <c r="HF1678" s="601"/>
      <c r="HG1678" s="601"/>
      <c r="HH1678" s="601"/>
      <c r="HI1678" s="601"/>
      <c r="HJ1678" s="601"/>
      <c r="HK1678" s="601"/>
      <c r="HL1678" s="601"/>
      <c r="HM1678" s="601"/>
      <c r="HN1678" s="601"/>
      <c r="HO1678" s="601"/>
      <c r="HP1678" s="601"/>
      <c r="HQ1678" s="601"/>
      <c r="HR1678" s="601"/>
      <c r="HS1678" s="601"/>
      <c r="HT1678" s="601"/>
      <c r="HU1678" s="601"/>
      <c r="HV1678" s="601"/>
      <c r="HW1678" s="601"/>
      <c r="HX1678" s="601"/>
      <c r="HY1678" s="601"/>
      <c r="HZ1678" s="601"/>
      <c r="IA1678" s="601"/>
      <c r="IB1678" s="601"/>
      <c r="IC1678" s="601"/>
      <c r="ID1678" s="601"/>
      <c r="IE1678" s="601"/>
      <c r="IF1678" s="601"/>
      <c r="IG1678" s="601"/>
      <c r="IH1678" s="601"/>
      <c r="II1678" s="601"/>
      <c r="IJ1678" s="601"/>
      <c r="IK1678" s="601"/>
      <c r="IL1678" s="601"/>
      <c r="IM1678" s="601"/>
      <c r="IN1678" s="601"/>
      <c r="IO1678" s="601"/>
      <c r="IP1678" s="601"/>
      <c r="IQ1678" s="601"/>
      <c r="IR1678" s="601"/>
      <c r="IS1678" s="601"/>
      <c r="IT1678" s="601"/>
      <c r="IU1678" s="601"/>
      <c r="IV1678" s="601"/>
      <c r="IW1678" s="601"/>
      <c r="IX1678" s="601"/>
      <c r="IY1678" s="601"/>
      <c r="IZ1678" s="601"/>
      <c r="JA1678" s="601"/>
      <c r="JB1678" s="601"/>
      <c r="JC1678" s="601"/>
      <c r="JD1678" s="601"/>
      <c r="JE1678" s="601"/>
      <c r="JF1678" s="601"/>
      <c r="JG1678" s="601"/>
      <c r="JH1678" s="601"/>
      <c r="JI1678" s="601"/>
      <c r="JJ1678" s="601"/>
      <c r="JK1678" s="601"/>
      <c r="JL1678" s="601"/>
      <c r="JM1678" s="601"/>
      <c r="JN1678" s="601"/>
      <c r="JO1678" s="601"/>
      <c r="JP1678" s="601"/>
      <c r="JQ1678" s="601"/>
      <c r="JR1678" s="601"/>
      <c r="JS1678" s="601"/>
      <c r="JT1678" s="601"/>
      <c r="JU1678" s="601"/>
      <c r="JV1678" s="601"/>
      <c r="JW1678" s="601"/>
      <c r="JX1678" s="601"/>
      <c r="JY1678" s="601"/>
      <c r="JZ1678" s="601"/>
      <c r="KA1678" s="601"/>
      <c r="KB1678" s="601"/>
      <c r="KC1678" s="601"/>
      <c r="KD1678" s="601"/>
      <c r="KE1678" s="601"/>
      <c r="KF1678" s="601"/>
      <c r="KG1678" s="601"/>
      <c r="KH1678" s="601"/>
      <c r="KI1678" s="601"/>
      <c r="KJ1678" s="601"/>
      <c r="KK1678" s="601"/>
      <c r="KL1678" s="601"/>
      <c r="KM1678" s="601"/>
      <c r="KN1678" s="601"/>
      <c r="KO1678" s="601"/>
      <c r="KP1678" s="601"/>
      <c r="KQ1678" s="601"/>
      <c r="KR1678" s="601"/>
      <c r="KS1678" s="601"/>
      <c r="KT1678" s="601"/>
      <c r="KU1678" s="601"/>
      <c r="KV1678" s="601"/>
      <c r="KW1678" s="601"/>
      <c r="KX1678" s="601"/>
      <c r="KY1678" s="601"/>
      <c r="KZ1678" s="601"/>
      <c r="LA1678" s="601"/>
      <c r="LB1678" s="601"/>
      <c r="LC1678" s="601"/>
      <c r="LD1678" s="601"/>
      <c r="LE1678" s="601"/>
      <c r="LF1678" s="601"/>
      <c r="LG1678" s="601"/>
      <c r="LH1678" s="601"/>
      <c r="LI1678" s="601"/>
      <c r="LJ1678" s="601"/>
    </row>
    <row r="1679" spans="1:322">
      <c r="A1679" s="697"/>
      <c r="B1679" s="558"/>
      <c r="C1679" s="558"/>
      <c r="D1679" s="676" t="s">
        <v>1067</v>
      </c>
      <c r="E1679" s="677" t="s">
        <v>1126</v>
      </c>
      <c r="F1679" s="596" t="s">
        <v>1152</v>
      </c>
      <c r="G1679" s="676">
        <v>2022</v>
      </c>
      <c r="H1679" s="596">
        <v>3</v>
      </c>
      <c r="I1679" s="687">
        <v>127377</v>
      </c>
      <c r="J1679" s="677">
        <v>44637</v>
      </c>
      <c r="K1679" s="676" t="s">
        <v>1587</v>
      </c>
      <c r="L1679" s="677" t="s">
        <v>1578</v>
      </c>
      <c r="M1679" s="677">
        <v>44468</v>
      </c>
      <c r="N1679" s="677" t="s">
        <v>1588</v>
      </c>
      <c r="O1679" s="677"/>
      <c r="P1679" s="597">
        <v>44596</v>
      </c>
      <c r="Q1679" s="597">
        <v>44635</v>
      </c>
      <c r="R1679" s="597">
        <v>44637</v>
      </c>
      <c r="S1679" s="676" t="s">
        <v>1580</v>
      </c>
      <c r="T1679" s="596">
        <v>60</v>
      </c>
      <c r="U1679" s="596" t="s">
        <v>1581</v>
      </c>
      <c r="V1679" s="676" t="s">
        <v>1582</v>
      </c>
      <c r="W1679" s="678">
        <v>395</v>
      </c>
      <c r="X1679" s="551">
        <v>624</v>
      </c>
      <c r="Y1679" s="693">
        <v>246480</v>
      </c>
      <c r="Z1679" s="598">
        <v>0.44</v>
      </c>
      <c r="AA1679" s="682">
        <f>Y1679*Z1679</f>
        <v>108451.2</v>
      </c>
      <c r="AB1679" s="521"/>
      <c r="AC1679" s="683">
        <v>0</v>
      </c>
      <c r="AD1679" s="676"/>
      <c r="AE1679" s="599"/>
      <c r="AF1679" s="695">
        <f>AA1679+AD1679+AE1679</f>
        <v>108451.2</v>
      </c>
      <c r="AG1679" s="676" t="s">
        <v>47</v>
      </c>
      <c r="AH1679" s="641"/>
      <c r="AI1679" s="676">
        <v>75</v>
      </c>
      <c r="AJ1679" s="676" t="s">
        <v>1583</v>
      </c>
      <c r="AK1679" s="676" t="s">
        <v>50</v>
      </c>
      <c r="AL1679" s="696" t="s">
        <v>1584</v>
      </c>
      <c r="AM1679" s="676" t="s">
        <v>52</v>
      </c>
      <c r="AN1679" s="676" t="s">
        <v>1585</v>
      </c>
      <c r="AO1679" s="596"/>
      <c r="AP1679" s="676" t="s">
        <v>92</v>
      </c>
      <c r="AQ1679" s="676" t="s">
        <v>37</v>
      </c>
      <c r="AR1679" s="676"/>
      <c r="AS1679" s="523" t="s">
        <v>1077</v>
      </c>
      <c r="AT1679" s="523"/>
      <c r="AU1679" s="523"/>
      <c r="AV1679" s="674"/>
      <c r="AW1679" s="673" t="str">
        <f>U1679</f>
        <v>30390255C</v>
      </c>
      <c r="AX1679" s="673" cm="1">
        <f t="array" ref="AX1679">SUM(MID(0&amp;AW1679,LARGE(INDEX(ISNUMBER(--MID(AW1679,ROW($1:$8),1))*ROW($1:$8),),ROW($1:$8))+1,1)*10^ROW($1:$8)/10)</f>
        <v>30390255</v>
      </c>
      <c r="AY1679" s="673" t="str">
        <f>VLOOKUP($AX1679,'Item Master Data'!$A:$F,3,FALSE)</f>
        <v>T395H</v>
      </c>
      <c r="AZ1679" s="673">
        <f>VLOOKUP($AX1679,'Item Master Data'!$A:$F,6,FALSE)</f>
        <v>395</v>
      </c>
      <c r="BA1679" s="673">
        <f>X1679/BB1679</f>
        <v>24</v>
      </c>
      <c r="BB1679" s="673">
        <f>VLOOKUP(AX1679,'Item Master Data'!$A:$G,7,FALSE)</f>
        <v>26</v>
      </c>
      <c r="BC1679" s="673"/>
      <c r="BD1679" s="673">
        <f>W1679-AZ1679</f>
        <v>0</v>
      </c>
      <c r="BE1679" s="601"/>
      <c r="BF1679" s="601"/>
      <c r="BG1679" s="601"/>
      <c r="BH1679" s="601"/>
      <c r="BI1679" s="601"/>
      <c r="BJ1679" s="601"/>
      <c r="BK1679" s="601"/>
      <c r="BL1679" s="601"/>
      <c r="BM1679" s="601"/>
      <c r="BN1679" s="601"/>
      <c r="BO1679" s="601"/>
      <c r="BP1679" s="601"/>
      <c r="BQ1679" s="601"/>
      <c r="BR1679" s="601"/>
      <c r="BS1679" s="601"/>
      <c r="BT1679" s="601"/>
      <c r="BU1679" s="601"/>
      <c r="BV1679" s="601"/>
      <c r="BW1679" s="601"/>
      <c r="BX1679" s="601"/>
      <c r="BY1679" s="601"/>
      <c r="BZ1679" s="601"/>
      <c r="CA1679" s="601"/>
      <c r="CB1679" s="601"/>
      <c r="CC1679" s="601"/>
      <c r="CD1679" s="601"/>
      <c r="CE1679" s="601"/>
      <c r="CF1679" s="601"/>
      <c r="CG1679" s="601"/>
      <c r="CH1679" s="601"/>
      <c r="CI1679" s="601"/>
      <c r="CJ1679" s="601"/>
      <c r="CK1679" s="601"/>
      <c r="CL1679" s="601"/>
      <c r="CM1679" s="601"/>
      <c r="CN1679" s="601"/>
      <c r="CO1679" s="601"/>
      <c r="CP1679" s="601"/>
      <c r="CQ1679" s="601"/>
      <c r="CR1679" s="601"/>
      <c r="CS1679" s="601"/>
      <c r="CT1679" s="601"/>
      <c r="CU1679" s="601"/>
      <c r="CV1679" s="601"/>
      <c r="CW1679" s="601"/>
      <c r="CX1679" s="601"/>
      <c r="CY1679" s="601"/>
      <c r="CZ1679" s="601"/>
      <c r="DA1679" s="601"/>
      <c r="DB1679" s="601"/>
      <c r="DC1679" s="601"/>
      <c r="DD1679" s="601"/>
      <c r="DE1679" s="601"/>
      <c r="DF1679" s="601"/>
      <c r="DG1679" s="601"/>
      <c r="DH1679" s="601"/>
      <c r="DI1679" s="601"/>
      <c r="DJ1679" s="601"/>
      <c r="DK1679" s="601"/>
      <c r="DL1679" s="601"/>
      <c r="DM1679" s="601"/>
      <c r="DN1679" s="601"/>
      <c r="DO1679" s="601"/>
      <c r="DP1679" s="601"/>
      <c r="DQ1679" s="601"/>
      <c r="DR1679" s="601"/>
      <c r="DS1679" s="601"/>
      <c r="DT1679" s="601"/>
      <c r="DU1679" s="601"/>
      <c r="DV1679" s="601"/>
      <c r="DW1679" s="601"/>
      <c r="DX1679" s="601"/>
      <c r="DY1679" s="601"/>
      <c r="DZ1679" s="601"/>
      <c r="EA1679" s="601"/>
      <c r="EB1679" s="601"/>
      <c r="EC1679" s="601"/>
      <c r="ED1679" s="601"/>
      <c r="EE1679" s="601"/>
      <c r="EF1679" s="601"/>
      <c r="EG1679" s="601"/>
      <c r="EH1679" s="601"/>
      <c r="EI1679" s="601"/>
      <c r="EJ1679" s="601"/>
      <c r="EK1679" s="601"/>
      <c r="EL1679" s="601"/>
      <c r="EM1679" s="601"/>
      <c r="EN1679" s="601"/>
      <c r="EO1679" s="601"/>
      <c r="EP1679" s="601"/>
      <c r="EQ1679" s="601"/>
      <c r="ER1679" s="601"/>
      <c r="ES1679" s="601"/>
      <c r="ET1679" s="601"/>
      <c r="EU1679" s="601"/>
      <c r="EV1679" s="601"/>
      <c r="EW1679" s="601"/>
      <c r="EX1679" s="601"/>
      <c r="EY1679" s="601"/>
      <c r="EZ1679" s="601"/>
      <c r="FA1679" s="601"/>
      <c r="FB1679" s="601"/>
      <c r="FC1679" s="601"/>
      <c r="FD1679" s="601"/>
      <c r="FE1679" s="601"/>
      <c r="FF1679" s="601"/>
      <c r="FG1679" s="601"/>
      <c r="FH1679" s="601"/>
      <c r="FI1679" s="601"/>
      <c r="FJ1679" s="601"/>
      <c r="FK1679" s="601"/>
      <c r="FL1679" s="601"/>
      <c r="FM1679" s="601"/>
      <c r="FN1679" s="601"/>
      <c r="FO1679" s="601"/>
      <c r="FP1679" s="601"/>
      <c r="FQ1679" s="601"/>
      <c r="FR1679" s="601"/>
      <c r="FS1679" s="601"/>
      <c r="FT1679" s="601"/>
      <c r="FU1679" s="601"/>
      <c r="FV1679" s="601"/>
      <c r="FW1679" s="601"/>
      <c r="FX1679" s="601"/>
      <c r="FY1679" s="601"/>
      <c r="FZ1679" s="601"/>
      <c r="GA1679" s="601"/>
      <c r="GB1679" s="601"/>
      <c r="GC1679" s="601"/>
      <c r="GD1679" s="601"/>
      <c r="GE1679" s="601"/>
      <c r="GF1679" s="601"/>
      <c r="GG1679" s="601"/>
      <c r="GH1679" s="601"/>
      <c r="GI1679" s="601"/>
      <c r="GJ1679" s="601"/>
      <c r="GK1679" s="601"/>
      <c r="GL1679" s="601"/>
      <c r="GM1679" s="601"/>
      <c r="GN1679" s="601"/>
      <c r="GO1679" s="601"/>
      <c r="GP1679" s="601"/>
      <c r="GQ1679" s="601"/>
      <c r="GR1679" s="601"/>
      <c r="GS1679" s="601"/>
      <c r="GT1679" s="601"/>
      <c r="GU1679" s="601"/>
      <c r="GV1679" s="601"/>
      <c r="GW1679" s="601"/>
      <c r="GX1679" s="601"/>
      <c r="GY1679" s="601"/>
      <c r="GZ1679" s="601"/>
      <c r="HA1679" s="601"/>
      <c r="HB1679" s="601"/>
      <c r="HC1679" s="601"/>
      <c r="HD1679" s="601"/>
      <c r="HE1679" s="601"/>
      <c r="HF1679" s="601"/>
      <c r="HG1679" s="601"/>
      <c r="HH1679" s="601"/>
      <c r="HI1679" s="601"/>
      <c r="HJ1679" s="601"/>
      <c r="HK1679" s="601"/>
      <c r="HL1679" s="601"/>
      <c r="HM1679" s="601"/>
      <c r="HN1679" s="601"/>
      <c r="HO1679" s="601"/>
      <c r="HP1679" s="601"/>
      <c r="HQ1679" s="601"/>
      <c r="HR1679" s="601"/>
      <c r="HS1679" s="601"/>
      <c r="HT1679" s="601"/>
      <c r="HU1679" s="601"/>
      <c r="HV1679" s="601"/>
      <c r="HW1679" s="601"/>
      <c r="HX1679" s="601"/>
      <c r="HY1679" s="601"/>
      <c r="HZ1679" s="601"/>
      <c r="IA1679" s="601"/>
      <c r="IB1679" s="601"/>
      <c r="IC1679" s="601"/>
      <c r="ID1679" s="601"/>
      <c r="IE1679" s="601"/>
      <c r="IF1679" s="601"/>
      <c r="IG1679" s="601"/>
      <c r="IH1679" s="601"/>
      <c r="II1679" s="601"/>
      <c r="IJ1679" s="601"/>
      <c r="IK1679" s="601"/>
      <c r="IL1679" s="601"/>
      <c r="IM1679" s="601"/>
      <c r="IN1679" s="601"/>
      <c r="IO1679" s="601"/>
      <c r="IP1679" s="601"/>
      <c r="IQ1679" s="601"/>
      <c r="IR1679" s="601"/>
      <c r="IS1679" s="601"/>
      <c r="IT1679" s="601"/>
      <c r="IU1679" s="601"/>
      <c r="IV1679" s="601"/>
      <c r="IW1679" s="601"/>
      <c r="IX1679" s="601"/>
      <c r="IY1679" s="601"/>
      <c r="IZ1679" s="601"/>
      <c r="JA1679" s="601"/>
      <c r="JB1679" s="601"/>
      <c r="JC1679" s="601"/>
      <c r="JD1679" s="601"/>
      <c r="JE1679" s="601"/>
      <c r="JF1679" s="601"/>
      <c r="JG1679" s="601"/>
      <c r="JH1679" s="601"/>
      <c r="JI1679" s="601"/>
      <c r="JJ1679" s="601"/>
      <c r="JK1679" s="601"/>
      <c r="JL1679" s="601"/>
      <c r="JM1679" s="601"/>
      <c r="JN1679" s="601"/>
      <c r="JO1679" s="601"/>
      <c r="JP1679" s="601"/>
      <c r="JQ1679" s="601"/>
      <c r="JR1679" s="601"/>
      <c r="JS1679" s="601"/>
      <c r="JT1679" s="601"/>
      <c r="JU1679" s="601"/>
      <c r="JV1679" s="601"/>
      <c r="JW1679" s="601"/>
      <c r="JX1679" s="601"/>
      <c r="JY1679" s="601"/>
      <c r="JZ1679" s="601"/>
      <c r="KA1679" s="601"/>
      <c r="KB1679" s="601"/>
      <c r="KC1679" s="601"/>
      <c r="KD1679" s="601"/>
      <c r="KE1679" s="601"/>
      <c r="KF1679" s="601"/>
      <c r="KG1679" s="601"/>
      <c r="KH1679" s="601"/>
      <c r="KI1679" s="601"/>
      <c r="KJ1679" s="601"/>
      <c r="KK1679" s="601"/>
      <c r="KL1679" s="601"/>
      <c r="KM1679" s="601"/>
      <c r="KN1679" s="601"/>
      <c r="KO1679" s="601"/>
      <c r="KP1679" s="601"/>
      <c r="KQ1679" s="601"/>
      <c r="KR1679" s="601"/>
      <c r="KS1679" s="601"/>
      <c r="KT1679" s="601"/>
      <c r="KU1679" s="601"/>
      <c r="KV1679" s="601"/>
      <c r="KW1679" s="601"/>
      <c r="KX1679" s="601"/>
      <c r="KY1679" s="601"/>
      <c r="KZ1679" s="601"/>
      <c r="LA1679" s="601"/>
      <c r="LB1679" s="601"/>
      <c r="LC1679" s="601"/>
      <c r="LD1679" s="601"/>
      <c r="LE1679" s="601"/>
      <c r="LF1679" s="601"/>
      <c r="LG1679" s="601"/>
      <c r="LH1679" s="601"/>
      <c r="LI1679" s="601"/>
      <c r="LJ1679" s="601"/>
    </row>
    <row r="1680" spans="1:322">
      <c r="A1680" s="697"/>
      <c r="B1680" s="558"/>
      <c r="C1680" s="558"/>
      <c r="D1680" s="676" t="s">
        <v>1067</v>
      </c>
      <c r="E1680" s="677" t="s">
        <v>1126</v>
      </c>
      <c r="F1680" s="596" t="s">
        <v>1152</v>
      </c>
      <c r="G1680" s="596">
        <v>2022</v>
      </c>
      <c r="H1680" s="596">
        <v>3</v>
      </c>
      <c r="I1680" s="687">
        <v>127653</v>
      </c>
      <c r="J1680" s="677">
        <v>44651</v>
      </c>
      <c r="K1680" s="676" t="s">
        <v>1587</v>
      </c>
      <c r="L1680" s="677" t="s">
        <v>1578</v>
      </c>
      <c r="M1680" s="677">
        <v>44468</v>
      </c>
      <c r="N1680" s="677" t="s">
        <v>1588</v>
      </c>
      <c r="O1680" s="677"/>
      <c r="P1680" s="597">
        <v>44596</v>
      </c>
      <c r="Q1680" s="597">
        <v>44650</v>
      </c>
      <c r="R1680" s="597">
        <v>44651</v>
      </c>
      <c r="S1680" s="676" t="s">
        <v>1580</v>
      </c>
      <c r="T1680" s="596">
        <v>60</v>
      </c>
      <c r="U1680" s="596" t="s">
        <v>1581</v>
      </c>
      <c r="V1680" s="676" t="s">
        <v>1582</v>
      </c>
      <c r="W1680" s="678">
        <v>395</v>
      </c>
      <c r="X1680" s="551">
        <v>624</v>
      </c>
      <c r="Y1680" s="693">
        <v>246480</v>
      </c>
      <c r="Z1680" s="598">
        <v>0.44</v>
      </c>
      <c r="AA1680" s="682">
        <f>Y1680*Z1680</f>
        <v>108451.2</v>
      </c>
      <c r="AB1680" s="521"/>
      <c r="AC1680" s="683">
        <v>0</v>
      </c>
      <c r="AD1680" s="676"/>
      <c r="AE1680" s="599"/>
      <c r="AF1680" s="695">
        <f>AA1680+AD1680+AE1680</f>
        <v>108451.2</v>
      </c>
      <c r="AG1680" s="676" t="s">
        <v>47</v>
      </c>
      <c r="AH1680" s="641"/>
      <c r="AI1680" s="676">
        <v>75</v>
      </c>
      <c r="AJ1680" s="676" t="s">
        <v>1583</v>
      </c>
      <c r="AK1680" s="676" t="s">
        <v>50</v>
      </c>
      <c r="AL1680" s="696" t="s">
        <v>1584</v>
      </c>
      <c r="AM1680" s="676" t="s">
        <v>52</v>
      </c>
      <c r="AN1680" s="676" t="s">
        <v>1585</v>
      </c>
      <c r="AO1680" s="596"/>
      <c r="AP1680" s="676" t="s">
        <v>92</v>
      </c>
      <c r="AQ1680" s="676" t="s">
        <v>37</v>
      </c>
      <c r="AR1680" s="676"/>
      <c r="AS1680" s="523" t="s">
        <v>1077</v>
      </c>
      <c r="AT1680" s="523"/>
      <c r="AU1680" s="523"/>
      <c r="AV1680" s="674"/>
      <c r="AW1680" s="673" t="str">
        <f>U1680</f>
        <v>30390255C</v>
      </c>
      <c r="AX1680" s="673" cm="1">
        <f t="array" ref="AX1680">SUM(MID(0&amp;AW1680,LARGE(INDEX(ISNUMBER(--MID(AW1680,ROW($1:$8),1))*ROW($1:$8),),ROW($1:$8))+1,1)*10^ROW($1:$8)/10)</f>
        <v>30390255</v>
      </c>
      <c r="AY1680" s="673" t="str">
        <f>VLOOKUP($AX1680,'Item Master Data'!$A:$F,3,FALSE)</f>
        <v>T395H</v>
      </c>
      <c r="AZ1680" s="673">
        <f>VLOOKUP($AX1680,'Item Master Data'!$A:$F,6,FALSE)</f>
        <v>395</v>
      </c>
      <c r="BA1680" s="673">
        <f>X1680/BB1680</f>
        <v>24</v>
      </c>
      <c r="BB1680" s="673">
        <f>VLOOKUP(AX1680,'Item Master Data'!$A:$G,7,FALSE)</f>
        <v>26</v>
      </c>
      <c r="BC1680" s="673"/>
      <c r="BD1680" s="673">
        <f>W1680-AZ1680</f>
        <v>0</v>
      </c>
      <c r="BE1680" s="601"/>
      <c r="BF1680" s="601"/>
      <c r="BG1680" s="601"/>
      <c r="BH1680" s="601"/>
      <c r="BI1680" s="601"/>
      <c r="BJ1680" s="601"/>
      <c r="BK1680" s="601"/>
      <c r="BL1680" s="601"/>
      <c r="BM1680" s="601"/>
      <c r="BN1680" s="601"/>
      <c r="BO1680" s="601"/>
      <c r="BP1680" s="601"/>
      <c r="BQ1680" s="601"/>
      <c r="BR1680" s="601"/>
      <c r="BS1680" s="601"/>
      <c r="BT1680" s="601"/>
      <c r="BU1680" s="601"/>
      <c r="BV1680" s="601"/>
      <c r="BW1680" s="601"/>
      <c r="BX1680" s="601"/>
      <c r="BY1680" s="601"/>
      <c r="BZ1680" s="601"/>
      <c r="CA1680" s="601"/>
      <c r="CB1680" s="601"/>
      <c r="CC1680" s="601"/>
      <c r="CD1680" s="601"/>
      <c r="CE1680" s="601"/>
      <c r="CF1680" s="601"/>
      <c r="CG1680" s="601"/>
      <c r="CH1680" s="601"/>
      <c r="CI1680" s="601"/>
      <c r="CJ1680" s="601"/>
      <c r="CK1680" s="601"/>
      <c r="CL1680" s="601"/>
      <c r="CM1680" s="601"/>
      <c r="CN1680" s="601"/>
      <c r="CO1680" s="601"/>
      <c r="CP1680" s="601"/>
      <c r="CQ1680" s="601"/>
      <c r="CR1680" s="601"/>
      <c r="CS1680" s="601"/>
      <c r="CT1680" s="601"/>
      <c r="CU1680" s="601"/>
      <c r="CV1680" s="601"/>
      <c r="CW1680" s="601"/>
      <c r="CX1680" s="601"/>
      <c r="CY1680" s="601"/>
      <c r="CZ1680" s="601"/>
      <c r="DA1680" s="601"/>
      <c r="DB1680" s="601"/>
      <c r="DC1680" s="601"/>
      <c r="DD1680" s="601"/>
      <c r="DE1680" s="601"/>
      <c r="DF1680" s="601"/>
      <c r="DG1680" s="601"/>
      <c r="DH1680" s="601"/>
      <c r="DI1680" s="601"/>
      <c r="DJ1680" s="601"/>
      <c r="DK1680" s="601"/>
      <c r="DL1680" s="601"/>
      <c r="DM1680" s="601"/>
      <c r="DN1680" s="601"/>
      <c r="DO1680" s="601"/>
      <c r="DP1680" s="601"/>
      <c r="DQ1680" s="601"/>
      <c r="DR1680" s="601"/>
      <c r="DS1680" s="601"/>
      <c r="DT1680" s="601"/>
      <c r="DU1680" s="601"/>
      <c r="DV1680" s="601"/>
      <c r="DW1680" s="601"/>
      <c r="DX1680" s="601"/>
      <c r="DY1680" s="601"/>
      <c r="DZ1680" s="601"/>
      <c r="EA1680" s="601"/>
      <c r="EB1680" s="601"/>
      <c r="EC1680" s="601"/>
      <c r="ED1680" s="601"/>
      <c r="EE1680" s="601"/>
      <c r="EF1680" s="601"/>
      <c r="EG1680" s="601"/>
      <c r="EH1680" s="601"/>
      <c r="EI1680" s="601"/>
      <c r="EJ1680" s="601"/>
      <c r="EK1680" s="601"/>
      <c r="EL1680" s="601"/>
      <c r="EM1680" s="601"/>
      <c r="EN1680" s="601"/>
      <c r="EO1680" s="601"/>
      <c r="EP1680" s="601"/>
      <c r="EQ1680" s="601"/>
      <c r="ER1680" s="601"/>
      <c r="ES1680" s="601"/>
      <c r="ET1680" s="601"/>
      <c r="EU1680" s="601"/>
      <c r="EV1680" s="601"/>
      <c r="EW1680" s="601"/>
      <c r="EX1680" s="601"/>
      <c r="EY1680" s="601"/>
      <c r="EZ1680" s="601"/>
      <c r="FA1680" s="601"/>
      <c r="FB1680" s="601"/>
      <c r="FC1680" s="601"/>
      <c r="FD1680" s="601"/>
      <c r="FE1680" s="601"/>
      <c r="FF1680" s="601"/>
      <c r="FG1680" s="601"/>
      <c r="FH1680" s="601"/>
      <c r="FI1680" s="601"/>
      <c r="FJ1680" s="601"/>
      <c r="FK1680" s="601"/>
      <c r="FL1680" s="601"/>
      <c r="FM1680" s="601"/>
      <c r="FN1680" s="601"/>
      <c r="FO1680" s="601"/>
      <c r="FP1680" s="601"/>
      <c r="FQ1680" s="601"/>
      <c r="FR1680" s="601"/>
      <c r="FS1680" s="601"/>
      <c r="FT1680" s="601"/>
      <c r="FU1680" s="601"/>
      <c r="FV1680" s="601"/>
      <c r="FW1680" s="601"/>
      <c r="FX1680" s="601"/>
      <c r="FY1680" s="601"/>
      <c r="FZ1680" s="601"/>
      <c r="GA1680" s="601"/>
      <c r="GB1680" s="601"/>
      <c r="GC1680" s="601"/>
      <c r="GD1680" s="601"/>
      <c r="GE1680" s="601"/>
      <c r="GF1680" s="601"/>
      <c r="GG1680" s="601"/>
      <c r="GH1680" s="601"/>
      <c r="GI1680" s="601"/>
      <c r="GJ1680" s="601"/>
      <c r="GK1680" s="601"/>
      <c r="GL1680" s="601"/>
      <c r="GM1680" s="601"/>
      <c r="GN1680" s="601"/>
      <c r="GO1680" s="601"/>
      <c r="GP1680" s="601"/>
      <c r="GQ1680" s="601"/>
      <c r="GR1680" s="601"/>
      <c r="GS1680" s="601"/>
      <c r="GT1680" s="601"/>
      <c r="GU1680" s="601"/>
      <c r="GV1680" s="601"/>
      <c r="GW1680" s="601"/>
      <c r="GX1680" s="601"/>
      <c r="GY1680" s="601"/>
      <c r="GZ1680" s="601"/>
      <c r="HA1680" s="601"/>
      <c r="HB1680" s="601"/>
      <c r="HC1680" s="601"/>
      <c r="HD1680" s="601"/>
      <c r="HE1680" s="601"/>
      <c r="HF1680" s="601"/>
      <c r="HG1680" s="601"/>
      <c r="HH1680" s="601"/>
      <c r="HI1680" s="601"/>
      <c r="HJ1680" s="601"/>
      <c r="HK1680" s="601"/>
      <c r="HL1680" s="601"/>
      <c r="HM1680" s="601"/>
      <c r="HN1680" s="601"/>
      <c r="HO1680" s="601"/>
      <c r="HP1680" s="601"/>
      <c r="HQ1680" s="601"/>
      <c r="HR1680" s="601"/>
      <c r="HS1680" s="601"/>
      <c r="HT1680" s="601"/>
      <c r="HU1680" s="601"/>
      <c r="HV1680" s="601"/>
      <c r="HW1680" s="601"/>
      <c r="HX1680" s="601"/>
      <c r="HY1680" s="601"/>
      <c r="HZ1680" s="601"/>
      <c r="IA1680" s="601"/>
      <c r="IB1680" s="601"/>
      <c r="IC1680" s="601"/>
      <c r="ID1680" s="601"/>
      <c r="IE1680" s="601"/>
      <c r="IF1680" s="601"/>
      <c r="IG1680" s="601"/>
      <c r="IH1680" s="601"/>
      <c r="II1680" s="601"/>
      <c r="IJ1680" s="601"/>
      <c r="IK1680" s="601"/>
      <c r="IL1680" s="601"/>
      <c r="IM1680" s="601"/>
      <c r="IN1680" s="601"/>
      <c r="IO1680" s="601"/>
      <c r="IP1680" s="601"/>
      <c r="IQ1680" s="601"/>
      <c r="IR1680" s="601"/>
      <c r="IS1680" s="601"/>
      <c r="IT1680" s="601"/>
      <c r="IU1680" s="601"/>
      <c r="IV1680" s="601"/>
      <c r="IW1680" s="601"/>
      <c r="IX1680" s="601"/>
      <c r="IY1680" s="601"/>
      <c r="IZ1680" s="601"/>
      <c r="JA1680" s="601"/>
      <c r="JB1680" s="601"/>
      <c r="JC1680" s="601"/>
      <c r="JD1680" s="601"/>
      <c r="JE1680" s="601"/>
      <c r="JF1680" s="601"/>
      <c r="JG1680" s="601"/>
      <c r="JH1680" s="601"/>
      <c r="JI1680" s="601"/>
      <c r="JJ1680" s="601"/>
      <c r="JK1680" s="601"/>
      <c r="JL1680" s="601"/>
      <c r="JM1680" s="601"/>
      <c r="JN1680" s="601"/>
      <c r="JO1680" s="601"/>
      <c r="JP1680" s="601"/>
      <c r="JQ1680" s="601"/>
      <c r="JR1680" s="601"/>
      <c r="JS1680" s="601"/>
      <c r="JT1680" s="601"/>
      <c r="JU1680" s="601"/>
      <c r="JV1680" s="601"/>
      <c r="JW1680" s="601"/>
      <c r="JX1680" s="601"/>
      <c r="JY1680" s="601"/>
      <c r="JZ1680" s="601"/>
      <c r="KA1680" s="601"/>
      <c r="KB1680" s="601"/>
      <c r="KC1680" s="601"/>
      <c r="KD1680" s="601"/>
      <c r="KE1680" s="601"/>
      <c r="KF1680" s="601"/>
      <c r="KG1680" s="601"/>
      <c r="KH1680" s="601"/>
      <c r="KI1680" s="601"/>
      <c r="KJ1680" s="601"/>
      <c r="KK1680" s="601"/>
      <c r="KL1680" s="601"/>
      <c r="KM1680" s="601"/>
      <c r="KN1680" s="601"/>
      <c r="KO1680" s="601"/>
      <c r="KP1680" s="601"/>
      <c r="KQ1680" s="601"/>
      <c r="KR1680" s="601"/>
      <c r="KS1680" s="601"/>
      <c r="KT1680" s="601"/>
      <c r="KU1680" s="601"/>
      <c r="KV1680" s="601"/>
      <c r="KW1680" s="601"/>
      <c r="KX1680" s="601"/>
      <c r="KY1680" s="601"/>
      <c r="KZ1680" s="601"/>
      <c r="LA1680" s="601"/>
      <c r="LB1680" s="601"/>
      <c r="LC1680" s="601"/>
      <c r="LD1680" s="601"/>
      <c r="LE1680" s="601"/>
      <c r="LF1680" s="601"/>
      <c r="LG1680" s="601"/>
      <c r="LH1680" s="601"/>
      <c r="LI1680" s="601"/>
      <c r="LJ1680" s="601"/>
    </row>
    <row r="1681" spans="1:322">
      <c r="A1681" s="697"/>
      <c r="B1681" s="558"/>
      <c r="C1681" s="558"/>
      <c r="D1681" s="676" t="s">
        <v>1067</v>
      </c>
      <c r="E1681" s="524"/>
      <c r="F1681" s="596" t="s">
        <v>1152</v>
      </c>
      <c r="G1681" s="596">
        <v>2022</v>
      </c>
      <c r="H1681" s="596">
        <v>3</v>
      </c>
      <c r="I1681" s="687">
        <v>127367</v>
      </c>
      <c r="J1681" s="677">
        <v>44635</v>
      </c>
      <c r="K1681" s="676" t="s">
        <v>1602</v>
      </c>
      <c r="L1681" s="677" t="s">
        <v>1578</v>
      </c>
      <c r="M1681" s="677">
        <v>44468</v>
      </c>
      <c r="N1681" s="677" t="s">
        <v>1603</v>
      </c>
      <c r="O1681" s="677"/>
      <c r="P1681" s="597">
        <v>44623</v>
      </c>
      <c r="Q1681" s="597">
        <v>44634</v>
      </c>
      <c r="R1681" s="597">
        <v>44635</v>
      </c>
      <c r="S1681" s="596" t="s">
        <v>1580</v>
      </c>
      <c r="T1681" s="596">
        <v>60</v>
      </c>
      <c r="U1681" s="596" t="s">
        <v>1600</v>
      </c>
      <c r="V1681" s="596" t="s">
        <v>1582</v>
      </c>
      <c r="W1681" s="678">
        <v>395</v>
      </c>
      <c r="X1681" s="551">
        <v>624</v>
      </c>
      <c r="Y1681" s="693">
        <v>246480</v>
      </c>
      <c r="Z1681" s="598">
        <v>0.44</v>
      </c>
      <c r="AA1681" s="682">
        <f>Y1681*Z1681</f>
        <v>108451.2</v>
      </c>
      <c r="AB1681" s="521"/>
      <c r="AC1681" s="683">
        <v>0</v>
      </c>
      <c r="AD1681" s="676"/>
      <c r="AE1681" s="599"/>
      <c r="AF1681" s="695">
        <f>AA1681+AD1681+AE1681</f>
        <v>108451.2</v>
      </c>
      <c r="AG1681" s="703" t="s">
        <v>47</v>
      </c>
      <c r="AH1681" s="561"/>
      <c r="AI1681" s="703">
        <v>75</v>
      </c>
      <c r="AJ1681" s="703" t="s">
        <v>1583</v>
      </c>
      <c r="AK1681" s="703" t="s">
        <v>50</v>
      </c>
      <c r="AL1681" s="711" t="s">
        <v>1584</v>
      </c>
      <c r="AM1681" s="703" t="s">
        <v>52</v>
      </c>
      <c r="AN1681" s="703" t="s">
        <v>50</v>
      </c>
      <c r="AO1681" s="596"/>
      <c r="AP1681" s="676" t="s">
        <v>92</v>
      </c>
      <c r="AQ1681" s="676" t="s">
        <v>37</v>
      </c>
      <c r="AR1681" s="676"/>
      <c r="AS1681" s="523" t="s">
        <v>1077</v>
      </c>
      <c r="AT1681" s="523"/>
      <c r="AU1681" s="523"/>
      <c r="AV1681" s="674"/>
      <c r="AW1681" s="673" t="str">
        <f>U1681</f>
        <v>30390255H</v>
      </c>
      <c r="AX1681" s="673" cm="1">
        <f t="array" ref="AX1681">SUM(MID(0&amp;AW1681,LARGE(INDEX(ISNUMBER(--MID(AW1681,ROW($1:$8),1))*ROW($1:$8),),ROW($1:$8))+1,1)*10^ROW($1:$8)/10)</f>
        <v>30390255</v>
      </c>
      <c r="AY1681" s="673" t="str">
        <f>VLOOKUP($AX1681,'Item Master Data'!$A:$F,3,FALSE)</f>
        <v>T395H</v>
      </c>
      <c r="AZ1681" s="673">
        <f>VLOOKUP($AX1681,'Item Master Data'!$A:$F,6,FALSE)</f>
        <v>395</v>
      </c>
      <c r="BA1681" s="673">
        <f>X1681/BB1681</f>
        <v>24</v>
      </c>
      <c r="BB1681" s="673">
        <f>VLOOKUP(AX1681,'Item Master Data'!$A:$G,7,FALSE)</f>
        <v>26</v>
      </c>
      <c r="BC1681" s="673"/>
      <c r="BD1681" s="673">
        <f>W1681-AZ1681</f>
        <v>0</v>
      </c>
      <c r="BE1681" s="601"/>
      <c r="BF1681" s="601"/>
      <c r="BG1681" s="601"/>
      <c r="BH1681" s="601"/>
      <c r="BI1681" s="601"/>
      <c r="BJ1681" s="601"/>
      <c r="BK1681" s="601"/>
      <c r="BL1681" s="601"/>
      <c r="BM1681" s="601"/>
      <c r="BN1681" s="601"/>
      <c r="BO1681" s="601"/>
      <c r="BP1681" s="601"/>
      <c r="BQ1681" s="601"/>
      <c r="BR1681" s="601"/>
      <c r="BS1681" s="601"/>
      <c r="BT1681" s="601"/>
      <c r="BU1681" s="601"/>
      <c r="BV1681" s="601"/>
      <c r="BW1681" s="601"/>
      <c r="BX1681" s="601"/>
      <c r="BY1681" s="601"/>
      <c r="BZ1681" s="601"/>
      <c r="CA1681" s="601"/>
      <c r="CB1681" s="601"/>
      <c r="CC1681" s="601"/>
      <c r="CD1681" s="601"/>
      <c r="CE1681" s="601"/>
      <c r="CF1681" s="601"/>
      <c r="CG1681" s="601"/>
      <c r="CH1681" s="601"/>
      <c r="CI1681" s="601"/>
      <c r="CJ1681" s="601"/>
      <c r="CK1681" s="601"/>
      <c r="CL1681" s="601"/>
      <c r="CM1681" s="601"/>
      <c r="CN1681" s="601"/>
      <c r="CO1681" s="601"/>
      <c r="CP1681" s="601"/>
      <c r="CQ1681" s="601"/>
      <c r="CR1681" s="601"/>
      <c r="CS1681" s="601"/>
      <c r="CT1681" s="601"/>
      <c r="CU1681" s="601"/>
      <c r="CV1681" s="601"/>
      <c r="CW1681" s="601"/>
      <c r="CX1681" s="601"/>
      <c r="CY1681" s="601"/>
      <c r="CZ1681" s="601"/>
      <c r="DA1681" s="601"/>
      <c r="DB1681" s="601"/>
      <c r="DC1681" s="601"/>
      <c r="DD1681" s="601"/>
      <c r="DE1681" s="601"/>
      <c r="DF1681" s="601"/>
      <c r="DG1681" s="601"/>
      <c r="DH1681" s="601"/>
      <c r="DI1681" s="601"/>
      <c r="DJ1681" s="601"/>
      <c r="DK1681" s="601"/>
      <c r="DL1681" s="601"/>
      <c r="DM1681" s="601"/>
      <c r="DN1681" s="601"/>
      <c r="DO1681" s="601"/>
      <c r="DP1681" s="601"/>
      <c r="DQ1681" s="601"/>
      <c r="DR1681" s="601"/>
      <c r="DS1681" s="601"/>
      <c r="DT1681" s="601"/>
      <c r="DU1681" s="601"/>
      <c r="DV1681" s="601"/>
      <c r="DW1681" s="601"/>
      <c r="DX1681" s="601"/>
      <c r="DY1681" s="601"/>
      <c r="DZ1681" s="601"/>
      <c r="EA1681" s="601"/>
      <c r="EB1681" s="601"/>
      <c r="EC1681" s="601"/>
      <c r="ED1681" s="601"/>
      <c r="EE1681" s="601"/>
      <c r="EF1681" s="601"/>
      <c r="EG1681" s="601"/>
      <c r="EH1681" s="601"/>
      <c r="EI1681" s="601"/>
      <c r="EJ1681" s="601"/>
      <c r="EK1681" s="601"/>
      <c r="EL1681" s="601"/>
      <c r="EM1681" s="601"/>
      <c r="EN1681" s="601"/>
      <c r="EO1681" s="601"/>
      <c r="EP1681" s="601"/>
      <c r="EQ1681" s="601"/>
      <c r="ER1681" s="601"/>
      <c r="ES1681" s="601"/>
      <c r="ET1681" s="601"/>
      <c r="EU1681" s="601"/>
      <c r="EV1681" s="601"/>
      <c r="EW1681" s="601"/>
      <c r="EX1681" s="601"/>
      <c r="EY1681" s="601"/>
      <c r="EZ1681" s="601"/>
      <c r="FA1681" s="601"/>
      <c r="FB1681" s="601"/>
      <c r="FC1681" s="601"/>
      <c r="FD1681" s="601"/>
      <c r="FE1681" s="601"/>
      <c r="FF1681" s="601"/>
      <c r="FG1681" s="601"/>
      <c r="FH1681" s="601"/>
      <c r="FI1681" s="601"/>
      <c r="FJ1681" s="601"/>
      <c r="FK1681" s="601"/>
      <c r="FL1681" s="601"/>
      <c r="FM1681" s="601"/>
      <c r="FN1681" s="601"/>
      <c r="FO1681" s="601"/>
      <c r="FP1681" s="601"/>
      <c r="FQ1681" s="601"/>
      <c r="FR1681" s="601"/>
      <c r="FS1681" s="601"/>
      <c r="FT1681" s="601"/>
      <c r="FU1681" s="601"/>
      <c r="FV1681" s="601"/>
      <c r="FW1681" s="601"/>
      <c r="FX1681" s="601"/>
      <c r="FY1681" s="601"/>
      <c r="FZ1681" s="601"/>
      <c r="GA1681" s="601"/>
      <c r="GB1681" s="601"/>
      <c r="GC1681" s="601"/>
      <c r="GD1681" s="601"/>
      <c r="GE1681" s="601"/>
      <c r="GF1681" s="601"/>
      <c r="GG1681" s="601"/>
      <c r="GH1681" s="601"/>
      <c r="GI1681" s="601"/>
      <c r="GJ1681" s="601"/>
      <c r="GK1681" s="601"/>
      <c r="GL1681" s="601"/>
      <c r="GM1681" s="601"/>
      <c r="GN1681" s="601"/>
      <c r="GO1681" s="601"/>
      <c r="GP1681" s="601"/>
      <c r="GQ1681" s="601"/>
      <c r="GR1681" s="601"/>
      <c r="GS1681" s="601"/>
      <c r="GT1681" s="601"/>
      <c r="GU1681" s="601"/>
      <c r="GV1681" s="601"/>
      <c r="GW1681" s="601"/>
      <c r="GX1681" s="601"/>
      <c r="GY1681" s="601"/>
      <c r="GZ1681" s="601"/>
      <c r="HA1681" s="601"/>
      <c r="HB1681" s="601"/>
      <c r="HC1681" s="601"/>
      <c r="HD1681" s="601"/>
      <c r="HE1681" s="601"/>
      <c r="HF1681" s="601"/>
      <c r="HG1681" s="601"/>
      <c r="HH1681" s="601"/>
      <c r="HI1681" s="601"/>
      <c r="HJ1681" s="601"/>
      <c r="HK1681" s="601"/>
      <c r="HL1681" s="601"/>
      <c r="HM1681" s="601"/>
      <c r="HN1681" s="601"/>
      <c r="HO1681" s="601"/>
      <c r="HP1681" s="601"/>
      <c r="HQ1681" s="601"/>
      <c r="HR1681" s="601"/>
      <c r="HS1681" s="601"/>
      <c r="HT1681" s="601"/>
      <c r="HU1681" s="601"/>
      <c r="HV1681" s="601"/>
      <c r="HW1681" s="601"/>
      <c r="HX1681" s="601"/>
      <c r="HY1681" s="601"/>
      <c r="HZ1681" s="601"/>
      <c r="IA1681" s="601"/>
      <c r="IB1681" s="601"/>
      <c r="IC1681" s="601"/>
      <c r="ID1681" s="601"/>
      <c r="IE1681" s="601"/>
      <c r="IF1681" s="601"/>
      <c r="IG1681" s="601"/>
      <c r="IH1681" s="601"/>
      <c r="II1681" s="601"/>
      <c r="IJ1681" s="601"/>
      <c r="IK1681" s="601"/>
      <c r="IL1681" s="601"/>
      <c r="IM1681" s="601"/>
      <c r="IN1681" s="601"/>
      <c r="IO1681" s="601"/>
      <c r="IP1681" s="601"/>
      <c r="IQ1681" s="601"/>
      <c r="IR1681" s="601"/>
      <c r="IS1681" s="601"/>
      <c r="IT1681" s="601"/>
      <c r="IU1681" s="601"/>
      <c r="IV1681" s="601"/>
      <c r="IW1681" s="601"/>
      <c r="IX1681" s="601"/>
      <c r="IY1681" s="601"/>
      <c r="IZ1681" s="601"/>
      <c r="JA1681" s="601"/>
      <c r="JB1681" s="601"/>
      <c r="JC1681" s="601"/>
      <c r="JD1681" s="601"/>
      <c r="JE1681" s="601"/>
      <c r="JF1681" s="601"/>
      <c r="JG1681" s="601"/>
      <c r="JH1681" s="601"/>
      <c r="JI1681" s="601"/>
      <c r="JJ1681" s="601"/>
      <c r="JK1681" s="601"/>
      <c r="JL1681" s="601"/>
      <c r="JM1681" s="601"/>
      <c r="JN1681" s="601"/>
      <c r="JO1681" s="601"/>
      <c r="JP1681" s="601"/>
      <c r="JQ1681" s="601"/>
      <c r="JR1681" s="601"/>
      <c r="JS1681" s="601"/>
      <c r="JT1681" s="601"/>
      <c r="JU1681" s="601"/>
      <c r="JV1681" s="601"/>
      <c r="JW1681" s="601"/>
      <c r="JX1681" s="601"/>
      <c r="JY1681" s="601"/>
      <c r="JZ1681" s="601"/>
      <c r="KA1681" s="601"/>
      <c r="KB1681" s="601"/>
      <c r="KC1681" s="601"/>
      <c r="KD1681" s="601"/>
      <c r="KE1681" s="601"/>
      <c r="KF1681" s="601"/>
      <c r="KG1681" s="601"/>
      <c r="KH1681" s="601"/>
      <c r="KI1681" s="601"/>
      <c r="KJ1681" s="601"/>
      <c r="KK1681" s="601"/>
      <c r="KL1681" s="601"/>
      <c r="KM1681" s="601"/>
      <c r="KN1681" s="601"/>
      <c r="KO1681" s="601"/>
      <c r="KP1681" s="601"/>
      <c r="KQ1681" s="601"/>
      <c r="KR1681" s="601"/>
      <c r="KS1681" s="601"/>
      <c r="KT1681" s="601"/>
      <c r="KU1681" s="601"/>
      <c r="KV1681" s="601"/>
      <c r="KW1681" s="601"/>
      <c r="KX1681" s="601"/>
      <c r="KY1681" s="601"/>
      <c r="KZ1681" s="601"/>
      <c r="LA1681" s="601"/>
      <c r="LB1681" s="601"/>
      <c r="LC1681" s="601"/>
      <c r="LD1681" s="601"/>
      <c r="LE1681" s="601"/>
      <c r="LF1681" s="601"/>
      <c r="LG1681" s="601"/>
      <c r="LH1681" s="601"/>
      <c r="LI1681" s="601"/>
      <c r="LJ1681" s="601"/>
    </row>
    <row r="1682" spans="1:322">
      <c r="A1682" s="697"/>
      <c r="B1682" s="558"/>
      <c r="C1682" s="558"/>
      <c r="D1682" s="676" t="s">
        <v>1067</v>
      </c>
      <c r="E1682" s="524"/>
      <c r="F1682" s="596" t="s">
        <v>1152</v>
      </c>
      <c r="G1682" s="596">
        <v>2022</v>
      </c>
      <c r="H1682" s="596">
        <v>3</v>
      </c>
      <c r="I1682" s="687">
        <v>127366</v>
      </c>
      <c r="J1682" s="597">
        <v>44637</v>
      </c>
      <c r="K1682" s="676" t="s">
        <v>1602</v>
      </c>
      <c r="L1682" s="677" t="s">
        <v>1578</v>
      </c>
      <c r="M1682" s="677">
        <v>44468</v>
      </c>
      <c r="N1682" s="677" t="s">
        <v>1603</v>
      </c>
      <c r="O1682" s="677"/>
      <c r="P1682" s="597">
        <v>44623</v>
      </c>
      <c r="Q1682" s="597">
        <v>44636</v>
      </c>
      <c r="R1682" s="597">
        <v>44637</v>
      </c>
      <c r="S1682" s="596" t="s">
        <v>1580</v>
      </c>
      <c r="T1682" s="596">
        <v>60</v>
      </c>
      <c r="U1682" s="596" t="s">
        <v>1600</v>
      </c>
      <c r="V1682" s="596" t="s">
        <v>1582</v>
      </c>
      <c r="W1682" s="678">
        <v>395</v>
      </c>
      <c r="X1682" s="551">
        <v>624</v>
      </c>
      <c r="Y1682" s="693">
        <v>246480</v>
      </c>
      <c r="Z1682" s="598">
        <v>0.44</v>
      </c>
      <c r="AA1682" s="682">
        <f>Y1682*Z1682</f>
        <v>108451.2</v>
      </c>
      <c r="AB1682" s="521"/>
      <c r="AC1682" s="683">
        <v>0</v>
      </c>
      <c r="AD1682" s="676"/>
      <c r="AE1682" s="599"/>
      <c r="AF1682" s="695">
        <f>AA1682+AD1682+AE1682</f>
        <v>108451.2</v>
      </c>
      <c r="AG1682" s="703" t="s">
        <v>47</v>
      </c>
      <c r="AH1682" s="561"/>
      <c r="AI1682" s="703">
        <v>75</v>
      </c>
      <c r="AJ1682" s="703" t="s">
        <v>1583</v>
      </c>
      <c r="AK1682" s="703" t="s">
        <v>50</v>
      </c>
      <c r="AL1682" s="711" t="s">
        <v>1584</v>
      </c>
      <c r="AM1682" s="703" t="s">
        <v>52</v>
      </c>
      <c r="AN1682" s="703" t="s">
        <v>50</v>
      </c>
      <c r="AO1682" s="596"/>
      <c r="AP1682" s="676" t="s">
        <v>92</v>
      </c>
      <c r="AQ1682" s="676" t="s">
        <v>37</v>
      </c>
      <c r="AR1682" s="676"/>
      <c r="AS1682" s="523" t="s">
        <v>1077</v>
      </c>
      <c r="AT1682" s="523"/>
      <c r="AU1682" s="523"/>
      <c r="AV1682" s="674"/>
      <c r="AW1682" s="673" t="str">
        <f>U1682</f>
        <v>30390255H</v>
      </c>
      <c r="AX1682" s="673" cm="1">
        <f t="array" ref="AX1682">SUM(MID(0&amp;AW1682,LARGE(INDEX(ISNUMBER(--MID(AW1682,ROW($1:$8),1))*ROW($1:$8),),ROW($1:$8))+1,1)*10^ROW($1:$8)/10)</f>
        <v>30390255</v>
      </c>
      <c r="AY1682" s="673" t="str">
        <f>VLOOKUP($AX1682,'Item Master Data'!$A:$F,3,FALSE)</f>
        <v>T395H</v>
      </c>
      <c r="AZ1682" s="673">
        <f>VLOOKUP($AX1682,'Item Master Data'!$A:$F,6,FALSE)</f>
        <v>395</v>
      </c>
      <c r="BA1682" s="673">
        <f>X1682/BB1682</f>
        <v>24</v>
      </c>
      <c r="BB1682" s="673">
        <f>VLOOKUP(AX1682,'Item Master Data'!$A:$G,7,FALSE)</f>
        <v>26</v>
      </c>
      <c r="BC1682" s="673"/>
      <c r="BD1682" s="673">
        <f>W1682-AZ1682</f>
        <v>0</v>
      </c>
      <c r="BE1682" s="601"/>
      <c r="BF1682" s="601"/>
      <c r="BG1682" s="601"/>
      <c r="BH1682" s="601"/>
      <c r="BI1682" s="601"/>
      <c r="BJ1682" s="601"/>
      <c r="BK1682" s="601"/>
      <c r="BL1682" s="601"/>
      <c r="BM1682" s="601"/>
      <c r="BN1682" s="601"/>
      <c r="BO1682" s="601"/>
      <c r="BP1682" s="601"/>
      <c r="BQ1682" s="601"/>
      <c r="BR1682" s="601"/>
      <c r="BS1682" s="601"/>
      <c r="BT1682" s="601"/>
      <c r="BU1682" s="601"/>
      <c r="BV1682" s="601"/>
      <c r="BW1682" s="601"/>
      <c r="BX1682" s="601"/>
      <c r="BY1682" s="601"/>
      <c r="BZ1682" s="601"/>
      <c r="CA1682" s="601"/>
      <c r="CB1682" s="601"/>
      <c r="CC1682" s="601"/>
      <c r="CD1682" s="601"/>
      <c r="CE1682" s="601"/>
      <c r="CF1682" s="601"/>
      <c r="CG1682" s="601"/>
      <c r="CH1682" s="601"/>
      <c r="CI1682" s="601"/>
      <c r="CJ1682" s="601"/>
      <c r="CK1682" s="601"/>
      <c r="CL1682" s="601"/>
      <c r="CM1682" s="601"/>
      <c r="CN1682" s="601"/>
      <c r="CO1682" s="601"/>
      <c r="CP1682" s="601"/>
      <c r="CQ1682" s="601"/>
      <c r="CR1682" s="601"/>
      <c r="CS1682" s="601"/>
      <c r="CT1682" s="601"/>
      <c r="CU1682" s="601"/>
      <c r="CV1682" s="601"/>
      <c r="CW1682" s="601"/>
      <c r="CX1682" s="601"/>
      <c r="CY1682" s="601"/>
      <c r="CZ1682" s="601"/>
      <c r="DA1682" s="601"/>
      <c r="DB1682" s="601"/>
      <c r="DC1682" s="601"/>
      <c r="DD1682" s="601"/>
      <c r="DE1682" s="601"/>
      <c r="DF1682" s="601"/>
      <c r="DG1682" s="601"/>
      <c r="DH1682" s="601"/>
      <c r="DI1682" s="601"/>
      <c r="DJ1682" s="601"/>
      <c r="DK1682" s="601"/>
      <c r="DL1682" s="601"/>
      <c r="DM1682" s="601"/>
      <c r="DN1682" s="601"/>
      <c r="DO1682" s="601"/>
      <c r="DP1682" s="601"/>
      <c r="DQ1682" s="601"/>
      <c r="DR1682" s="601"/>
      <c r="DS1682" s="601"/>
      <c r="DT1682" s="601"/>
      <c r="DU1682" s="601"/>
      <c r="DV1682" s="601"/>
      <c r="DW1682" s="601"/>
      <c r="DX1682" s="601"/>
      <c r="DY1682" s="601"/>
      <c r="DZ1682" s="601"/>
      <c r="EA1682" s="601"/>
      <c r="EB1682" s="601"/>
      <c r="EC1682" s="601"/>
      <c r="ED1682" s="601"/>
      <c r="EE1682" s="601"/>
      <c r="EF1682" s="601"/>
      <c r="EG1682" s="601"/>
      <c r="EH1682" s="601"/>
      <c r="EI1682" s="601"/>
      <c r="EJ1682" s="601"/>
      <c r="EK1682" s="601"/>
      <c r="EL1682" s="601"/>
      <c r="EM1682" s="601"/>
      <c r="EN1682" s="601"/>
      <c r="EO1682" s="601"/>
      <c r="EP1682" s="601"/>
      <c r="EQ1682" s="601"/>
      <c r="ER1682" s="601"/>
      <c r="ES1682" s="601"/>
      <c r="ET1682" s="601"/>
      <c r="EU1682" s="601"/>
      <c r="EV1682" s="601"/>
      <c r="EW1682" s="601"/>
      <c r="EX1682" s="601"/>
      <c r="EY1682" s="601"/>
      <c r="EZ1682" s="601"/>
      <c r="FA1682" s="601"/>
      <c r="FB1682" s="601"/>
      <c r="FC1682" s="601"/>
      <c r="FD1682" s="601"/>
      <c r="FE1682" s="601"/>
      <c r="FF1682" s="601"/>
      <c r="FG1682" s="601"/>
      <c r="FH1682" s="601"/>
      <c r="FI1682" s="601"/>
      <c r="FJ1682" s="601"/>
      <c r="FK1682" s="601"/>
      <c r="FL1682" s="601"/>
      <c r="FM1682" s="601"/>
      <c r="FN1682" s="601"/>
      <c r="FO1682" s="601"/>
      <c r="FP1682" s="601"/>
      <c r="FQ1682" s="601"/>
      <c r="FR1682" s="601"/>
      <c r="FS1682" s="601"/>
      <c r="FT1682" s="601"/>
      <c r="FU1682" s="601"/>
      <c r="FV1682" s="601"/>
      <c r="FW1682" s="601"/>
      <c r="FX1682" s="601"/>
      <c r="FY1682" s="601"/>
      <c r="FZ1682" s="601"/>
      <c r="GA1682" s="601"/>
      <c r="GB1682" s="601"/>
      <c r="GC1682" s="601"/>
      <c r="GD1682" s="601"/>
      <c r="GE1682" s="601"/>
      <c r="GF1682" s="601"/>
      <c r="GG1682" s="601"/>
      <c r="GH1682" s="601"/>
      <c r="GI1682" s="601"/>
      <c r="GJ1682" s="601"/>
      <c r="GK1682" s="601"/>
      <c r="GL1682" s="601"/>
      <c r="GM1682" s="601"/>
      <c r="GN1682" s="601"/>
      <c r="GO1682" s="601"/>
      <c r="GP1682" s="601"/>
      <c r="GQ1682" s="601"/>
      <c r="GR1682" s="601"/>
      <c r="GS1682" s="601"/>
      <c r="GT1682" s="601"/>
      <c r="GU1682" s="601"/>
      <c r="GV1682" s="601"/>
      <c r="GW1682" s="601"/>
      <c r="GX1682" s="601"/>
      <c r="GY1682" s="601"/>
      <c r="GZ1682" s="601"/>
      <c r="HA1682" s="601"/>
      <c r="HB1682" s="601"/>
      <c r="HC1682" s="601"/>
      <c r="HD1682" s="601"/>
      <c r="HE1682" s="601"/>
      <c r="HF1682" s="601"/>
      <c r="HG1682" s="601"/>
      <c r="HH1682" s="601"/>
      <c r="HI1682" s="601"/>
      <c r="HJ1682" s="601"/>
      <c r="HK1682" s="601"/>
      <c r="HL1682" s="601"/>
      <c r="HM1682" s="601"/>
      <c r="HN1682" s="601"/>
      <c r="HO1682" s="601"/>
      <c r="HP1682" s="601"/>
      <c r="HQ1682" s="601"/>
      <c r="HR1682" s="601"/>
      <c r="HS1682" s="601"/>
      <c r="HT1682" s="601"/>
      <c r="HU1682" s="601"/>
      <c r="HV1682" s="601"/>
      <c r="HW1682" s="601"/>
      <c r="HX1682" s="601"/>
      <c r="HY1682" s="601"/>
      <c r="HZ1682" s="601"/>
      <c r="IA1682" s="601"/>
      <c r="IB1682" s="601"/>
      <c r="IC1682" s="601"/>
      <c r="ID1682" s="601"/>
      <c r="IE1682" s="601"/>
      <c r="IF1682" s="601"/>
      <c r="IG1682" s="601"/>
      <c r="IH1682" s="601"/>
      <c r="II1682" s="601"/>
      <c r="IJ1682" s="601"/>
      <c r="IK1682" s="601"/>
      <c r="IL1682" s="601"/>
      <c r="IM1682" s="601"/>
      <c r="IN1682" s="601"/>
      <c r="IO1682" s="601"/>
      <c r="IP1682" s="601"/>
      <c r="IQ1682" s="601"/>
      <c r="IR1682" s="601"/>
      <c r="IS1682" s="601"/>
      <c r="IT1682" s="601"/>
      <c r="IU1682" s="601"/>
      <c r="IV1682" s="601"/>
      <c r="IW1682" s="601"/>
      <c r="IX1682" s="601"/>
      <c r="IY1682" s="601"/>
      <c r="IZ1682" s="601"/>
      <c r="JA1682" s="601"/>
      <c r="JB1682" s="601"/>
      <c r="JC1682" s="601"/>
      <c r="JD1682" s="601"/>
      <c r="JE1682" s="601"/>
      <c r="JF1682" s="601"/>
      <c r="JG1682" s="601"/>
      <c r="JH1682" s="601"/>
      <c r="JI1682" s="601"/>
      <c r="JJ1682" s="601"/>
      <c r="JK1682" s="601"/>
      <c r="JL1682" s="601"/>
      <c r="JM1682" s="601"/>
      <c r="JN1682" s="601"/>
      <c r="JO1682" s="601"/>
      <c r="JP1682" s="601"/>
      <c r="JQ1682" s="601"/>
      <c r="JR1682" s="601"/>
      <c r="JS1682" s="601"/>
      <c r="JT1682" s="601"/>
      <c r="JU1682" s="601"/>
      <c r="JV1682" s="601"/>
      <c r="JW1682" s="601"/>
      <c r="JX1682" s="601"/>
      <c r="JY1682" s="601"/>
      <c r="JZ1682" s="601"/>
      <c r="KA1682" s="601"/>
      <c r="KB1682" s="601"/>
      <c r="KC1682" s="601"/>
      <c r="KD1682" s="601"/>
      <c r="KE1682" s="601"/>
      <c r="KF1682" s="601"/>
      <c r="KG1682" s="601"/>
      <c r="KH1682" s="601"/>
      <c r="KI1682" s="601"/>
      <c r="KJ1682" s="601"/>
      <c r="KK1682" s="601"/>
      <c r="KL1682" s="601"/>
      <c r="KM1682" s="601"/>
      <c r="KN1682" s="601"/>
      <c r="KO1682" s="601"/>
      <c r="KP1682" s="601"/>
      <c r="KQ1682" s="601"/>
      <c r="KR1682" s="601"/>
      <c r="KS1682" s="601"/>
      <c r="KT1682" s="601"/>
      <c r="KU1682" s="601"/>
      <c r="KV1682" s="601"/>
      <c r="KW1682" s="601"/>
      <c r="KX1682" s="601"/>
      <c r="KY1682" s="601"/>
      <c r="KZ1682" s="601"/>
      <c r="LA1682" s="601"/>
      <c r="LB1682" s="601"/>
      <c r="LC1682" s="601"/>
      <c r="LD1682" s="601"/>
      <c r="LE1682" s="601"/>
      <c r="LF1682" s="601"/>
      <c r="LG1682" s="601"/>
      <c r="LH1682" s="601"/>
      <c r="LI1682" s="601"/>
      <c r="LJ1682" s="601"/>
    </row>
    <row r="1683" spans="1:322">
      <c r="A1683" s="697"/>
      <c r="B1683" s="558"/>
      <c r="C1683" s="558"/>
      <c r="D1683" s="676" t="s">
        <v>1067</v>
      </c>
      <c r="E1683" s="524"/>
      <c r="F1683" s="596" t="s">
        <v>1152</v>
      </c>
      <c r="G1683" s="596">
        <v>2022</v>
      </c>
      <c r="H1683" s="596">
        <v>3</v>
      </c>
      <c r="I1683" s="687">
        <v>127365</v>
      </c>
      <c r="J1683" s="677">
        <v>44637</v>
      </c>
      <c r="K1683" s="676" t="s">
        <v>1602</v>
      </c>
      <c r="L1683" s="677" t="s">
        <v>1578</v>
      </c>
      <c r="M1683" s="677">
        <v>44468</v>
      </c>
      <c r="N1683" s="677" t="s">
        <v>1603</v>
      </c>
      <c r="O1683" s="677"/>
      <c r="P1683" s="597">
        <v>44623</v>
      </c>
      <c r="Q1683" s="597">
        <v>44636</v>
      </c>
      <c r="R1683" s="597">
        <v>44637</v>
      </c>
      <c r="S1683" s="596" t="s">
        <v>1580</v>
      </c>
      <c r="T1683" s="596">
        <v>60</v>
      </c>
      <c r="U1683" s="596" t="s">
        <v>1600</v>
      </c>
      <c r="V1683" s="596" t="s">
        <v>1582</v>
      </c>
      <c r="W1683" s="678">
        <v>395</v>
      </c>
      <c r="X1683" s="551">
        <v>624</v>
      </c>
      <c r="Y1683" s="693">
        <v>246480</v>
      </c>
      <c r="Z1683" s="598">
        <v>0.44</v>
      </c>
      <c r="AA1683" s="682">
        <f>Y1683*Z1683</f>
        <v>108451.2</v>
      </c>
      <c r="AB1683" s="521"/>
      <c r="AC1683" s="683">
        <v>0</v>
      </c>
      <c r="AD1683" s="676"/>
      <c r="AE1683" s="599"/>
      <c r="AF1683" s="695">
        <f>AA1683+AD1683+AE1683</f>
        <v>108451.2</v>
      </c>
      <c r="AG1683" s="703" t="s">
        <v>47</v>
      </c>
      <c r="AH1683" s="561"/>
      <c r="AI1683" s="703">
        <v>75</v>
      </c>
      <c r="AJ1683" s="703" t="s">
        <v>1583</v>
      </c>
      <c r="AK1683" s="703" t="s">
        <v>50</v>
      </c>
      <c r="AL1683" s="711" t="s">
        <v>1584</v>
      </c>
      <c r="AM1683" s="703" t="s">
        <v>52</v>
      </c>
      <c r="AN1683" s="703" t="s">
        <v>50</v>
      </c>
      <c r="AO1683" s="596"/>
      <c r="AP1683" s="676" t="s">
        <v>92</v>
      </c>
      <c r="AQ1683" s="676" t="s">
        <v>37</v>
      </c>
      <c r="AR1683" s="676"/>
      <c r="AS1683" s="523" t="s">
        <v>1077</v>
      </c>
      <c r="AT1683" s="523"/>
      <c r="AU1683" s="523"/>
      <c r="AV1683" s="674"/>
      <c r="AW1683" s="673" t="str">
        <f>U1683</f>
        <v>30390255H</v>
      </c>
      <c r="AX1683" s="673" cm="1">
        <f t="array" ref="AX1683">SUM(MID(0&amp;AW1683,LARGE(INDEX(ISNUMBER(--MID(AW1683,ROW($1:$8),1))*ROW($1:$8),),ROW($1:$8))+1,1)*10^ROW($1:$8)/10)</f>
        <v>30390255</v>
      </c>
      <c r="AY1683" s="673" t="str">
        <f>VLOOKUP($AX1683,'Item Master Data'!$A:$F,3,FALSE)</f>
        <v>T395H</v>
      </c>
      <c r="AZ1683" s="673">
        <f>VLOOKUP($AX1683,'Item Master Data'!$A:$F,6,FALSE)</f>
        <v>395</v>
      </c>
      <c r="BA1683" s="673">
        <f>X1683/BB1683</f>
        <v>24</v>
      </c>
      <c r="BB1683" s="673">
        <f>VLOOKUP(AX1683,'Item Master Data'!$A:$G,7,FALSE)</f>
        <v>26</v>
      </c>
      <c r="BC1683" s="673"/>
      <c r="BD1683" s="673">
        <f>W1683-AZ1683</f>
        <v>0</v>
      </c>
      <c r="BE1683" s="601"/>
      <c r="BF1683" s="601"/>
      <c r="BG1683" s="601"/>
      <c r="BH1683" s="601"/>
      <c r="BI1683" s="601"/>
      <c r="BJ1683" s="601"/>
      <c r="BK1683" s="601"/>
      <c r="BL1683" s="601"/>
      <c r="BM1683" s="601"/>
      <c r="BN1683" s="601"/>
      <c r="BO1683" s="601"/>
      <c r="BP1683" s="601"/>
      <c r="BQ1683" s="601"/>
      <c r="BR1683" s="601"/>
      <c r="BS1683" s="601"/>
      <c r="BT1683" s="601"/>
      <c r="BU1683" s="601"/>
      <c r="BV1683" s="601"/>
      <c r="BW1683" s="601"/>
      <c r="BX1683" s="601"/>
      <c r="BY1683" s="601"/>
      <c r="BZ1683" s="601"/>
      <c r="CA1683" s="601"/>
      <c r="CB1683" s="601"/>
      <c r="CC1683" s="601"/>
      <c r="CD1683" s="601"/>
      <c r="CE1683" s="601"/>
      <c r="CF1683" s="601"/>
      <c r="CG1683" s="601"/>
      <c r="CH1683" s="601"/>
      <c r="CI1683" s="601"/>
      <c r="CJ1683" s="601"/>
      <c r="CK1683" s="601"/>
      <c r="CL1683" s="601"/>
      <c r="CM1683" s="601"/>
      <c r="CN1683" s="601"/>
      <c r="CO1683" s="601"/>
      <c r="CP1683" s="601"/>
      <c r="CQ1683" s="601"/>
      <c r="CR1683" s="601"/>
      <c r="CS1683" s="601"/>
      <c r="CT1683" s="601"/>
      <c r="CU1683" s="601"/>
      <c r="CV1683" s="601"/>
      <c r="CW1683" s="601"/>
      <c r="CX1683" s="601"/>
      <c r="CY1683" s="601"/>
      <c r="CZ1683" s="601"/>
      <c r="DA1683" s="601"/>
      <c r="DB1683" s="601"/>
      <c r="DC1683" s="601"/>
      <c r="DD1683" s="601"/>
      <c r="DE1683" s="601"/>
      <c r="DF1683" s="601"/>
      <c r="DG1683" s="601"/>
      <c r="DH1683" s="601"/>
      <c r="DI1683" s="601"/>
      <c r="DJ1683" s="601"/>
      <c r="DK1683" s="601"/>
      <c r="DL1683" s="601"/>
      <c r="DM1683" s="601"/>
      <c r="DN1683" s="601"/>
      <c r="DO1683" s="601"/>
      <c r="DP1683" s="601"/>
      <c r="DQ1683" s="601"/>
      <c r="DR1683" s="601"/>
      <c r="DS1683" s="601"/>
      <c r="DT1683" s="601"/>
      <c r="DU1683" s="601"/>
      <c r="DV1683" s="601"/>
      <c r="DW1683" s="601"/>
      <c r="DX1683" s="601"/>
      <c r="DY1683" s="601"/>
      <c r="DZ1683" s="601"/>
      <c r="EA1683" s="601"/>
      <c r="EB1683" s="601"/>
      <c r="EC1683" s="601"/>
      <c r="ED1683" s="601"/>
      <c r="EE1683" s="601"/>
      <c r="EF1683" s="601"/>
      <c r="EG1683" s="601"/>
      <c r="EH1683" s="601"/>
      <c r="EI1683" s="601"/>
      <c r="EJ1683" s="601"/>
      <c r="EK1683" s="601"/>
      <c r="EL1683" s="601"/>
      <c r="EM1683" s="601"/>
      <c r="EN1683" s="601"/>
      <c r="EO1683" s="601"/>
      <c r="EP1683" s="601"/>
      <c r="EQ1683" s="601"/>
      <c r="ER1683" s="601"/>
      <c r="ES1683" s="601"/>
      <c r="ET1683" s="601"/>
      <c r="EU1683" s="601"/>
      <c r="EV1683" s="601"/>
      <c r="EW1683" s="601"/>
      <c r="EX1683" s="601"/>
      <c r="EY1683" s="601"/>
      <c r="EZ1683" s="601"/>
      <c r="FA1683" s="601"/>
      <c r="FB1683" s="601"/>
      <c r="FC1683" s="601"/>
      <c r="FD1683" s="601"/>
      <c r="FE1683" s="601"/>
      <c r="FF1683" s="601"/>
      <c r="FG1683" s="601"/>
      <c r="FH1683" s="601"/>
      <c r="FI1683" s="601"/>
      <c r="FJ1683" s="601"/>
      <c r="FK1683" s="601"/>
      <c r="FL1683" s="601"/>
      <c r="FM1683" s="601"/>
      <c r="FN1683" s="601"/>
      <c r="FO1683" s="601"/>
      <c r="FP1683" s="601"/>
      <c r="FQ1683" s="601"/>
      <c r="FR1683" s="601"/>
      <c r="FS1683" s="601"/>
      <c r="FT1683" s="601"/>
      <c r="FU1683" s="601"/>
      <c r="FV1683" s="601"/>
      <c r="FW1683" s="601"/>
      <c r="FX1683" s="601"/>
      <c r="FY1683" s="601"/>
      <c r="FZ1683" s="601"/>
      <c r="GA1683" s="601"/>
      <c r="GB1683" s="601"/>
      <c r="GC1683" s="601"/>
      <c r="GD1683" s="601"/>
      <c r="GE1683" s="601"/>
      <c r="GF1683" s="601"/>
      <c r="GG1683" s="601"/>
      <c r="GH1683" s="601"/>
      <c r="GI1683" s="601"/>
      <c r="GJ1683" s="601"/>
      <c r="GK1683" s="601"/>
      <c r="GL1683" s="601"/>
      <c r="GM1683" s="601"/>
      <c r="GN1683" s="601"/>
      <c r="GO1683" s="601"/>
      <c r="GP1683" s="601"/>
      <c r="GQ1683" s="601"/>
      <c r="GR1683" s="601"/>
      <c r="GS1683" s="601"/>
      <c r="GT1683" s="601"/>
      <c r="GU1683" s="601"/>
      <c r="GV1683" s="601"/>
      <c r="GW1683" s="601"/>
      <c r="GX1683" s="601"/>
      <c r="GY1683" s="601"/>
      <c r="GZ1683" s="601"/>
      <c r="HA1683" s="601"/>
      <c r="HB1683" s="601"/>
      <c r="HC1683" s="601"/>
      <c r="HD1683" s="601"/>
      <c r="HE1683" s="601"/>
      <c r="HF1683" s="601"/>
      <c r="HG1683" s="601"/>
      <c r="HH1683" s="601"/>
      <c r="HI1683" s="601"/>
      <c r="HJ1683" s="601"/>
      <c r="HK1683" s="601"/>
      <c r="HL1683" s="601"/>
      <c r="HM1683" s="601"/>
      <c r="HN1683" s="601"/>
      <c r="HO1683" s="601"/>
      <c r="HP1683" s="601"/>
      <c r="HQ1683" s="601"/>
      <c r="HR1683" s="601"/>
      <c r="HS1683" s="601"/>
      <c r="HT1683" s="601"/>
      <c r="HU1683" s="601"/>
      <c r="HV1683" s="601"/>
      <c r="HW1683" s="601"/>
      <c r="HX1683" s="601"/>
      <c r="HY1683" s="601"/>
      <c r="HZ1683" s="601"/>
      <c r="IA1683" s="601"/>
      <c r="IB1683" s="601"/>
      <c r="IC1683" s="601"/>
      <c r="ID1683" s="601"/>
      <c r="IE1683" s="601"/>
      <c r="IF1683" s="601"/>
      <c r="IG1683" s="601"/>
      <c r="IH1683" s="601"/>
      <c r="II1683" s="601"/>
      <c r="IJ1683" s="601"/>
      <c r="IK1683" s="601"/>
      <c r="IL1683" s="601"/>
      <c r="IM1683" s="601"/>
      <c r="IN1683" s="601"/>
      <c r="IO1683" s="601"/>
      <c r="IP1683" s="601"/>
      <c r="IQ1683" s="601"/>
      <c r="IR1683" s="601"/>
      <c r="IS1683" s="601"/>
      <c r="IT1683" s="601"/>
      <c r="IU1683" s="601"/>
      <c r="IV1683" s="601"/>
      <c r="IW1683" s="601"/>
      <c r="IX1683" s="601"/>
      <c r="IY1683" s="601"/>
      <c r="IZ1683" s="601"/>
      <c r="JA1683" s="601"/>
      <c r="JB1683" s="601"/>
      <c r="JC1683" s="601"/>
      <c r="JD1683" s="601"/>
      <c r="JE1683" s="601"/>
      <c r="JF1683" s="601"/>
      <c r="JG1683" s="601"/>
      <c r="JH1683" s="601"/>
      <c r="JI1683" s="601"/>
      <c r="JJ1683" s="601"/>
      <c r="JK1683" s="601"/>
      <c r="JL1683" s="601"/>
      <c r="JM1683" s="601"/>
      <c r="JN1683" s="601"/>
      <c r="JO1683" s="601"/>
      <c r="JP1683" s="601"/>
      <c r="JQ1683" s="601"/>
      <c r="JR1683" s="601"/>
      <c r="JS1683" s="601"/>
      <c r="JT1683" s="601"/>
      <c r="JU1683" s="601"/>
      <c r="JV1683" s="601"/>
      <c r="JW1683" s="601"/>
      <c r="JX1683" s="601"/>
      <c r="JY1683" s="601"/>
      <c r="JZ1683" s="601"/>
      <c r="KA1683" s="601"/>
      <c r="KB1683" s="601"/>
      <c r="KC1683" s="601"/>
      <c r="KD1683" s="601"/>
      <c r="KE1683" s="601"/>
      <c r="KF1683" s="601"/>
      <c r="KG1683" s="601"/>
      <c r="KH1683" s="601"/>
      <c r="KI1683" s="601"/>
      <c r="KJ1683" s="601"/>
      <c r="KK1683" s="601"/>
      <c r="KL1683" s="601"/>
      <c r="KM1683" s="601"/>
      <c r="KN1683" s="601"/>
      <c r="KO1683" s="601"/>
      <c r="KP1683" s="601"/>
      <c r="KQ1683" s="601"/>
      <c r="KR1683" s="601"/>
      <c r="KS1683" s="601"/>
      <c r="KT1683" s="601"/>
      <c r="KU1683" s="601"/>
      <c r="KV1683" s="601"/>
      <c r="KW1683" s="601"/>
      <c r="KX1683" s="601"/>
      <c r="KY1683" s="601"/>
      <c r="KZ1683" s="601"/>
      <c r="LA1683" s="601"/>
      <c r="LB1683" s="601"/>
      <c r="LC1683" s="601"/>
      <c r="LD1683" s="601"/>
      <c r="LE1683" s="601"/>
      <c r="LF1683" s="601"/>
      <c r="LG1683" s="601"/>
      <c r="LH1683" s="601"/>
      <c r="LI1683" s="601"/>
      <c r="LJ1683" s="601"/>
    </row>
    <row r="1684" spans="1:322">
      <c r="A1684" s="697"/>
      <c r="B1684" s="558"/>
      <c r="C1684" s="558"/>
      <c r="D1684" s="676" t="s">
        <v>1067</v>
      </c>
      <c r="E1684" s="524"/>
      <c r="F1684" s="596" t="s">
        <v>1152</v>
      </c>
      <c r="G1684" s="596">
        <v>2022</v>
      </c>
      <c r="H1684" s="596">
        <v>3</v>
      </c>
      <c r="I1684" s="687">
        <v>127538</v>
      </c>
      <c r="J1684" s="677">
        <v>44643</v>
      </c>
      <c r="K1684" s="676" t="s">
        <v>1602</v>
      </c>
      <c r="L1684" s="677" t="s">
        <v>1578</v>
      </c>
      <c r="M1684" s="677">
        <v>44468</v>
      </c>
      <c r="N1684" s="677" t="s">
        <v>1603</v>
      </c>
      <c r="O1684" s="677"/>
      <c r="P1684" s="677">
        <v>44623</v>
      </c>
      <c r="Q1684" s="677">
        <v>44644</v>
      </c>
      <c r="R1684" s="677">
        <v>44643</v>
      </c>
      <c r="S1684" s="676" t="s">
        <v>1580</v>
      </c>
      <c r="T1684" s="676">
        <v>60</v>
      </c>
      <c r="U1684" s="676" t="s">
        <v>1581</v>
      </c>
      <c r="V1684" s="676" t="s">
        <v>1582</v>
      </c>
      <c r="W1684" s="678">
        <v>395</v>
      </c>
      <c r="X1684" s="551">
        <v>624</v>
      </c>
      <c r="Y1684" s="693">
        <v>246480</v>
      </c>
      <c r="Z1684" s="598">
        <v>0.44</v>
      </c>
      <c r="AA1684" s="682">
        <f>Y1684*Z1684</f>
        <v>108451.2</v>
      </c>
      <c r="AB1684" s="521"/>
      <c r="AC1684" s="683">
        <v>0</v>
      </c>
      <c r="AD1684" s="676"/>
      <c r="AE1684" s="599"/>
      <c r="AF1684" s="695">
        <f>AA1684+AD1684+AE1684</f>
        <v>108451.2</v>
      </c>
      <c r="AG1684" s="703" t="s">
        <v>47</v>
      </c>
      <c r="AH1684" s="561"/>
      <c r="AI1684" s="703">
        <v>75</v>
      </c>
      <c r="AJ1684" s="703" t="s">
        <v>1583</v>
      </c>
      <c r="AK1684" s="703" t="s">
        <v>50</v>
      </c>
      <c r="AL1684" s="711" t="s">
        <v>1584</v>
      </c>
      <c r="AM1684" s="703" t="s">
        <v>52</v>
      </c>
      <c r="AN1684" s="703" t="s">
        <v>50</v>
      </c>
      <c r="AO1684" s="596"/>
      <c r="AP1684" s="676" t="s">
        <v>92</v>
      </c>
      <c r="AQ1684" s="676" t="s">
        <v>37</v>
      </c>
      <c r="AR1684" s="676"/>
      <c r="AS1684" s="523" t="s">
        <v>1077</v>
      </c>
      <c r="AT1684" s="523"/>
      <c r="AU1684" s="523"/>
      <c r="AV1684" s="674"/>
      <c r="AW1684" s="673" t="str">
        <f>U1684</f>
        <v>30390255C</v>
      </c>
      <c r="AX1684" s="673" cm="1">
        <f t="array" ref="AX1684">SUM(MID(0&amp;AW1684,LARGE(INDEX(ISNUMBER(--MID(AW1684,ROW($1:$8),1))*ROW($1:$8),),ROW($1:$8))+1,1)*10^ROW($1:$8)/10)</f>
        <v>30390255</v>
      </c>
      <c r="AY1684" s="673" t="str">
        <f>VLOOKUP($AX1684,'Item Master Data'!$A:$F,3,FALSE)</f>
        <v>T395H</v>
      </c>
      <c r="AZ1684" s="673">
        <f>VLOOKUP($AX1684,'Item Master Data'!$A:$F,6,FALSE)</f>
        <v>395</v>
      </c>
      <c r="BA1684" s="673">
        <f>X1684/BB1684</f>
        <v>24</v>
      </c>
      <c r="BB1684" s="673">
        <f>VLOOKUP(AX1684,'Item Master Data'!$A:$G,7,FALSE)</f>
        <v>26</v>
      </c>
      <c r="BC1684" s="673"/>
      <c r="BD1684" s="673">
        <f>W1684-AZ1684</f>
        <v>0</v>
      </c>
      <c r="BE1684" s="601"/>
      <c r="BF1684" s="601"/>
      <c r="BG1684" s="601"/>
      <c r="BH1684" s="601"/>
      <c r="BI1684" s="601"/>
      <c r="BJ1684" s="601"/>
      <c r="BK1684" s="601"/>
      <c r="BL1684" s="601"/>
      <c r="BM1684" s="601"/>
      <c r="BN1684" s="601"/>
      <c r="BO1684" s="601"/>
      <c r="BP1684" s="601"/>
      <c r="BQ1684" s="601"/>
      <c r="BR1684" s="601"/>
      <c r="BS1684" s="601"/>
      <c r="BT1684" s="601"/>
      <c r="BU1684" s="601"/>
      <c r="BV1684" s="601"/>
      <c r="BW1684" s="601"/>
      <c r="BX1684" s="601"/>
      <c r="BY1684" s="601"/>
      <c r="BZ1684" s="601"/>
      <c r="CA1684" s="601"/>
      <c r="CB1684" s="601"/>
      <c r="CC1684" s="601"/>
      <c r="CD1684" s="601"/>
      <c r="CE1684" s="601"/>
      <c r="CF1684" s="601"/>
      <c r="CG1684" s="601"/>
      <c r="CH1684" s="601"/>
      <c r="CI1684" s="601"/>
      <c r="CJ1684" s="601"/>
      <c r="CK1684" s="601"/>
      <c r="CL1684" s="601"/>
      <c r="CM1684" s="601"/>
      <c r="CN1684" s="601"/>
      <c r="CO1684" s="601"/>
      <c r="CP1684" s="601"/>
      <c r="CQ1684" s="601"/>
      <c r="CR1684" s="601"/>
      <c r="CS1684" s="601"/>
      <c r="CT1684" s="601"/>
      <c r="CU1684" s="601"/>
      <c r="CV1684" s="601"/>
      <c r="CW1684" s="601"/>
      <c r="CX1684" s="601"/>
      <c r="CY1684" s="601"/>
      <c r="CZ1684" s="601"/>
      <c r="DA1684" s="601"/>
      <c r="DB1684" s="601"/>
      <c r="DC1684" s="601"/>
      <c r="DD1684" s="601"/>
      <c r="DE1684" s="601"/>
      <c r="DF1684" s="601"/>
      <c r="DG1684" s="601"/>
      <c r="DH1684" s="601"/>
      <c r="DI1684" s="601"/>
      <c r="DJ1684" s="601"/>
      <c r="DK1684" s="601"/>
      <c r="DL1684" s="601"/>
      <c r="DM1684" s="601"/>
      <c r="DN1684" s="601"/>
      <c r="DO1684" s="601"/>
      <c r="DP1684" s="601"/>
      <c r="DQ1684" s="601"/>
      <c r="DR1684" s="601"/>
      <c r="DS1684" s="601"/>
      <c r="DT1684" s="601"/>
      <c r="DU1684" s="601"/>
      <c r="DV1684" s="601"/>
      <c r="DW1684" s="601"/>
      <c r="DX1684" s="601"/>
      <c r="DY1684" s="601"/>
      <c r="DZ1684" s="601"/>
      <c r="EA1684" s="601"/>
      <c r="EB1684" s="601"/>
      <c r="EC1684" s="601"/>
      <c r="ED1684" s="601"/>
      <c r="EE1684" s="601"/>
      <c r="EF1684" s="601"/>
      <c r="EG1684" s="601"/>
      <c r="EH1684" s="601"/>
      <c r="EI1684" s="601"/>
      <c r="EJ1684" s="601"/>
      <c r="EK1684" s="601"/>
      <c r="EL1684" s="601"/>
      <c r="EM1684" s="601"/>
      <c r="EN1684" s="601"/>
      <c r="EO1684" s="601"/>
      <c r="EP1684" s="601"/>
      <c r="EQ1684" s="601"/>
      <c r="ER1684" s="601"/>
      <c r="ES1684" s="601"/>
      <c r="ET1684" s="601"/>
      <c r="EU1684" s="601"/>
      <c r="EV1684" s="601"/>
      <c r="EW1684" s="601"/>
      <c r="EX1684" s="601"/>
      <c r="EY1684" s="601"/>
      <c r="EZ1684" s="601"/>
      <c r="FA1684" s="601"/>
      <c r="FB1684" s="601"/>
      <c r="FC1684" s="601"/>
      <c r="FD1684" s="601"/>
      <c r="FE1684" s="601"/>
      <c r="FF1684" s="601"/>
      <c r="FG1684" s="601"/>
      <c r="FH1684" s="601"/>
      <c r="FI1684" s="601"/>
      <c r="FJ1684" s="601"/>
      <c r="FK1684" s="601"/>
      <c r="FL1684" s="601"/>
      <c r="FM1684" s="601"/>
      <c r="FN1684" s="601"/>
      <c r="FO1684" s="601"/>
      <c r="FP1684" s="601"/>
      <c r="FQ1684" s="601"/>
      <c r="FR1684" s="601"/>
      <c r="FS1684" s="601"/>
      <c r="FT1684" s="601"/>
      <c r="FU1684" s="601"/>
      <c r="FV1684" s="601"/>
      <c r="FW1684" s="601"/>
      <c r="FX1684" s="601"/>
      <c r="FY1684" s="601"/>
      <c r="FZ1684" s="601"/>
      <c r="GA1684" s="601"/>
      <c r="GB1684" s="601"/>
      <c r="GC1684" s="601"/>
      <c r="GD1684" s="601"/>
      <c r="GE1684" s="601"/>
      <c r="GF1684" s="601"/>
      <c r="GG1684" s="601"/>
      <c r="GH1684" s="601"/>
      <c r="GI1684" s="601"/>
      <c r="GJ1684" s="601"/>
      <c r="GK1684" s="601"/>
      <c r="GL1684" s="601"/>
      <c r="GM1684" s="601"/>
      <c r="GN1684" s="601"/>
      <c r="GO1684" s="601"/>
      <c r="GP1684" s="601"/>
      <c r="GQ1684" s="601"/>
      <c r="GR1684" s="601"/>
      <c r="GS1684" s="601"/>
      <c r="GT1684" s="601"/>
      <c r="GU1684" s="601"/>
      <c r="GV1684" s="601"/>
      <c r="GW1684" s="601"/>
      <c r="GX1684" s="601"/>
      <c r="GY1684" s="601"/>
      <c r="GZ1684" s="601"/>
      <c r="HA1684" s="601"/>
      <c r="HB1684" s="601"/>
      <c r="HC1684" s="601"/>
      <c r="HD1684" s="601"/>
      <c r="HE1684" s="601"/>
      <c r="HF1684" s="601"/>
      <c r="HG1684" s="601"/>
      <c r="HH1684" s="601"/>
      <c r="HI1684" s="601"/>
      <c r="HJ1684" s="601"/>
      <c r="HK1684" s="601"/>
      <c r="HL1684" s="601"/>
      <c r="HM1684" s="601"/>
      <c r="HN1684" s="601"/>
      <c r="HO1684" s="601"/>
      <c r="HP1684" s="601"/>
      <c r="HQ1684" s="601"/>
      <c r="HR1684" s="601"/>
      <c r="HS1684" s="601"/>
      <c r="HT1684" s="601"/>
      <c r="HU1684" s="601"/>
      <c r="HV1684" s="601"/>
      <c r="HW1684" s="601"/>
      <c r="HX1684" s="601"/>
      <c r="HY1684" s="601"/>
      <c r="HZ1684" s="601"/>
      <c r="IA1684" s="601"/>
      <c r="IB1684" s="601"/>
      <c r="IC1684" s="601"/>
      <c r="ID1684" s="601"/>
      <c r="IE1684" s="601"/>
      <c r="IF1684" s="601"/>
      <c r="IG1684" s="601"/>
      <c r="IH1684" s="601"/>
      <c r="II1684" s="601"/>
      <c r="IJ1684" s="601"/>
      <c r="IK1684" s="601"/>
      <c r="IL1684" s="601"/>
      <c r="IM1684" s="601"/>
      <c r="IN1684" s="601"/>
      <c r="IO1684" s="601"/>
      <c r="IP1684" s="601"/>
      <c r="IQ1684" s="601"/>
      <c r="IR1684" s="601"/>
      <c r="IS1684" s="601"/>
      <c r="IT1684" s="601"/>
      <c r="IU1684" s="601"/>
      <c r="IV1684" s="601"/>
      <c r="IW1684" s="601"/>
      <c r="IX1684" s="601"/>
      <c r="IY1684" s="601"/>
      <c r="IZ1684" s="601"/>
      <c r="JA1684" s="601"/>
      <c r="JB1684" s="601"/>
      <c r="JC1684" s="601"/>
      <c r="JD1684" s="601"/>
      <c r="JE1684" s="601"/>
      <c r="JF1684" s="601"/>
      <c r="JG1684" s="601"/>
      <c r="JH1684" s="601"/>
      <c r="JI1684" s="601"/>
      <c r="JJ1684" s="601"/>
      <c r="JK1684" s="601"/>
      <c r="JL1684" s="601"/>
      <c r="JM1684" s="601"/>
      <c r="JN1684" s="601"/>
      <c r="JO1684" s="601"/>
      <c r="JP1684" s="601"/>
      <c r="JQ1684" s="601"/>
      <c r="JR1684" s="601"/>
      <c r="JS1684" s="601"/>
      <c r="JT1684" s="601"/>
      <c r="JU1684" s="601"/>
      <c r="JV1684" s="601"/>
      <c r="JW1684" s="601"/>
      <c r="JX1684" s="601"/>
      <c r="JY1684" s="601"/>
      <c r="JZ1684" s="601"/>
      <c r="KA1684" s="601"/>
      <c r="KB1684" s="601"/>
      <c r="KC1684" s="601"/>
      <c r="KD1684" s="601"/>
      <c r="KE1684" s="601"/>
      <c r="KF1684" s="601"/>
      <c r="KG1684" s="601"/>
      <c r="KH1684" s="601"/>
      <c r="KI1684" s="601"/>
      <c r="KJ1684" s="601"/>
      <c r="KK1684" s="601"/>
      <c r="KL1684" s="601"/>
      <c r="KM1684" s="601"/>
      <c r="KN1684" s="601"/>
      <c r="KO1684" s="601"/>
      <c r="KP1684" s="601"/>
      <c r="KQ1684" s="601"/>
      <c r="KR1684" s="601"/>
      <c r="KS1684" s="601"/>
      <c r="KT1684" s="601"/>
      <c r="KU1684" s="601"/>
      <c r="KV1684" s="601"/>
      <c r="KW1684" s="601"/>
      <c r="KX1684" s="601"/>
      <c r="KY1684" s="601"/>
      <c r="KZ1684" s="601"/>
      <c r="LA1684" s="601"/>
      <c r="LB1684" s="601"/>
      <c r="LC1684" s="601"/>
      <c r="LD1684" s="601"/>
      <c r="LE1684" s="601"/>
      <c r="LF1684" s="601"/>
      <c r="LG1684" s="601"/>
      <c r="LH1684" s="601"/>
      <c r="LI1684" s="601"/>
      <c r="LJ1684" s="601"/>
    </row>
    <row r="1685" spans="1:322">
      <c r="A1685" s="697"/>
      <c r="B1685" s="558"/>
      <c r="C1685" s="558"/>
      <c r="D1685" s="676" t="s">
        <v>1067</v>
      </c>
      <c r="E1685" s="524"/>
      <c r="F1685" s="596" t="s">
        <v>1152</v>
      </c>
      <c r="G1685" s="596">
        <v>2022</v>
      </c>
      <c r="H1685" s="596">
        <v>3</v>
      </c>
      <c r="I1685" s="687">
        <v>127542</v>
      </c>
      <c r="J1685" s="677">
        <v>44644</v>
      </c>
      <c r="K1685" s="676" t="s">
        <v>1602</v>
      </c>
      <c r="L1685" s="677" t="s">
        <v>1578</v>
      </c>
      <c r="M1685" s="677">
        <v>44468</v>
      </c>
      <c r="N1685" s="677" t="s">
        <v>1603</v>
      </c>
      <c r="O1685" s="677"/>
      <c r="P1685" s="597">
        <v>44623</v>
      </c>
      <c r="Q1685" s="597">
        <v>44644</v>
      </c>
      <c r="R1685" s="597">
        <v>44644</v>
      </c>
      <c r="S1685" s="596" t="s">
        <v>1580</v>
      </c>
      <c r="T1685" s="596">
        <v>60</v>
      </c>
      <c r="U1685" s="596" t="s">
        <v>1581</v>
      </c>
      <c r="V1685" s="596" t="s">
        <v>1582</v>
      </c>
      <c r="W1685" s="678">
        <v>395</v>
      </c>
      <c r="X1685" s="551">
        <v>624</v>
      </c>
      <c r="Y1685" s="693">
        <v>246480</v>
      </c>
      <c r="Z1685" s="598">
        <v>0.44</v>
      </c>
      <c r="AA1685" s="682">
        <f>Y1685*Z1685</f>
        <v>108451.2</v>
      </c>
      <c r="AB1685" s="521"/>
      <c r="AC1685" s="683">
        <v>0</v>
      </c>
      <c r="AD1685" s="676"/>
      <c r="AE1685" s="599"/>
      <c r="AF1685" s="695">
        <f>AA1685+AD1685+AE1685</f>
        <v>108451.2</v>
      </c>
      <c r="AG1685" s="703" t="s">
        <v>47</v>
      </c>
      <c r="AH1685" s="561"/>
      <c r="AI1685" s="703">
        <v>75</v>
      </c>
      <c r="AJ1685" s="703" t="s">
        <v>1583</v>
      </c>
      <c r="AK1685" s="703" t="s">
        <v>50</v>
      </c>
      <c r="AL1685" s="711" t="s">
        <v>1584</v>
      </c>
      <c r="AM1685" s="703" t="s">
        <v>52</v>
      </c>
      <c r="AN1685" s="703" t="s">
        <v>50</v>
      </c>
      <c r="AO1685" s="596"/>
      <c r="AP1685" s="676" t="s">
        <v>92</v>
      </c>
      <c r="AQ1685" s="676" t="s">
        <v>37</v>
      </c>
      <c r="AR1685" s="676"/>
      <c r="AS1685" s="523" t="s">
        <v>1077</v>
      </c>
      <c r="AT1685" s="523"/>
      <c r="AU1685" s="523"/>
      <c r="AV1685" s="674"/>
      <c r="AW1685" s="673" t="str">
        <f>U1685</f>
        <v>30390255C</v>
      </c>
      <c r="AX1685" s="673" cm="1">
        <f t="array" ref="AX1685">SUM(MID(0&amp;AW1685,LARGE(INDEX(ISNUMBER(--MID(AW1685,ROW($1:$8),1))*ROW($1:$8),),ROW($1:$8))+1,1)*10^ROW($1:$8)/10)</f>
        <v>30390255</v>
      </c>
      <c r="AY1685" s="673" t="str">
        <f>VLOOKUP($AX1685,'Item Master Data'!$A:$F,3,FALSE)</f>
        <v>T395H</v>
      </c>
      <c r="AZ1685" s="673">
        <f>VLOOKUP($AX1685,'Item Master Data'!$A:$F,6,FALSE)</f>
        <v>395</v>
      </c>
      <c r="BA1685" s="673">
        <f>X1685/BB1685</f>
        <v>24</v>
      </c>
      <c r="BB1685" s="673">
        <f>VLOOKUP(AX1685,'Item Master Data'!$A:$G,7,FALSE)</f>
        <v>26</v>
      </c>
      <c r="BC1685" s="673"/>
      <c r="BD1685" s="673">
        <f>W1685-AZ1685</f>
        <v>0</v>
      </c>
      <c r="BE1685" s="601"/>
      <c r="BF1685" s="601"/>
      <c r="BG1685" s="601"/>
      <c r="BH1685" s="601"/>
      <c r="BI1685" s="601"/>
      <c r="BJ1685" s="601"/>
      <c r="BK1685" s="601"/>
      <c r="BL1685" s="601"/>
      <c r="BM1685" s="601"/>
      <c r="BN1685" s="601"/>
      <c r="BO1685" s="601"/>
      <c r="BP1685" s="601"/>
      <c r="BQ1685" s="601"/>
      <c r="BR1685" s="601"/>
      <c r="BS1685" s="601"/>
      <c r="BT1685" s="601"/>
      <c r="BU1685" s="601"/>
      <c r="BV1685" s="601"/>
      <c r="BW1685" s="601"/>
      <c r="BX1685" s="601"/>
      <c r="BY1685" s="601"/>
      <c r="BZ1685" s="601"/>
      <c r="CA1685" s="601"/>
      <c r="CB1685" s="601"/>
      <c r="CC1685" s="601"/>
      <c r="CD1685" s="601"/>
      <c r="CE1685" s="601"/>
      <c r="CF1685" s="601"/>
      <c r="CG1685" s="601"/>
      <c r="CH1685" s="601"/>
      <c r="CI1685" s="601"/>
      <c r="CJ1685" s="601"/>
      <c r="CK1685" s="601"/>
      <c r="CL1685" s="601"/>
      <c r="CM1685" s="601"/>
      <c r="CN1685" s="601"/>
      <c r="CO1685" s="601"/>
      <c r="CP1685" s="601"/>
      <c r="CQ1685" s="601"/>
      <c r="CR1685" s="601"/>
      <c r="CS1685" s="601"/>
      <c r="CT1685" s="601"/>
      <c r="CU1685" s="601"/>
      <c r="CV1685" s="601"/>
      <c r="CW1685" s="601"/>
      <c r="CX1685" s="601"/>
      <c r="CY1685" s="601"/>
      <c r="CZ1685" s="601"/>
      <c r="DA1685" s="601"/>
      <c r="DB1685" s="601"/>
      <c r="DC1685" s="601"/>
      <c r="DD1685" s="601"/>
      <c r="DE1685" s="601"/>
      <c r="DF1685" s="601"/>
      <c r="DG1685" s="601"/>
      <c r="DH1685" s="601"/>
      <c r="DI1685" s="601"/>
      <c r="DJ1685" s="601"/>
      <c r="DK1685" s="601"/>
      <c r="DL1685" s="601"/>
      <c r="DM1685" s="601"/>
      <c r="DN1685" s="601"/>
      <c r="DO1685" s="601"/>
      <c r="DP1685" s="601"/>
      <c r="DQ1685" s="601"/>
      <c r="DR1685" s="601"/>
      <c r="DS1685" s="601"/>
      <c r="DT1685" s="601"/>
      <c r="DU1685" s="601"/>
      <c r="DV1685" s="601"/>
      <c r="DW1685" s="601"/>
      <c r="DX1685" s="601"/>
      <c r="DY1685" s="601"/>
      <c r="DZ1685" s="601"/>
      <c r="EA1685" s="601"/>
      <c r="EB1685" s="601"/>
      <c r="EC1685" s="601"/>
      <c r="ED1685" s="601"/>
      <c r="EE1685" s="601"/>
      <c r="EF1685" s="601"/>
      <c r="EG1685" s="601"/>
      <c r="EH1685" s="601"/>
      <c r="EI1685" s="601"/>
      <c r="EJ1685" s="601"/>
      <c r="EK1685" s="601"/>
      <c r="EL1685" s="601"/>
      <c r="EM1685" s="601"/>
      <c r="EN1685" s="601"/>
      <c r="EO1685" s="601"/>
      <c r="EP1685" s="601"/>
      <c r="EQ1685" s="601"/>
      <c r="ER1685" s="601"/>
      <c r="ES1685" s="601"/>
      <c r="ET1685" s="601"/>
      <c r="EU1685" s="601"/>
      <c r="EV1685" s="601"/>
      <c r="EW1685" s="601"/>
      <c r="EX1685" s="601"/>
      <c r="EY1685" s="601"/>
      <c r="EZ1685" s="601"/>
      <c r="FA1685" s="601"/>
      <c r="FB1685" s="601"/>
      <c r="FC1685" s="601"/>
      <c r="FD1685" s="601"/>
      <c r="FE1685" s="601"/>
      <c r="FF1685" s="601"/>
      <c r="FG1685" s="601"/>
      <c r="FH1685" s="601"/>
      <c r="FI1685" s="601"/>
      <c r="FJ1685" s="601"/>
      <c r="FK1685" s="601"/>
      <c r="FL1685" s="601"/>
      <c r="FM1685" s="601"/>
      <c r="FN1685" s="601"/>
      <c r="FO1685" s="601"/>
      <c r="FP1685" s="601"/>
      <c r="FQ1685" s="601"/>
      <c r="FR1685" s="601"/>
      <c r="FS1685" s="601"/>
      <c r="FT1685" s="601"/>
      <c r="FU1685" s="601"/>
      <c r="FV1685" s="601"/>
      <c r="FW1685" s="601"/>
      <c r="FX1685" s="601"/>
      <c r="FY1685" s="601"/>
      <c r="FZ1685" s="601"/>
      <c r="GA1685" s="601"/>
      <c r="GB1685" s="601"/>
      <c r="GC1685" s="601"/>
      <c r="GD1685" s="601"/>
      <c r="GE1685" s="601"/>
      <c r="GF1685" s="601"/>
      <c r="GG1685" s="601"/>
      <c r="GH1685" s="601"/>
      <c r="GI1685" s="601"/>
      <c r="GJ1685" s="601"/>
      <c r="GK1685" s="601"/>
      <c r="GL1685" s="601"/>
      <c r="GM1685" s="601"/>
      <c r="GN1685" s="601"/>
      <c r="GO1685" s="601"/>
      <c r="GP1685" s="601"/>
      <c r="GQ1685" s="601"/>
      <c r="GR1685" s="601"/>
      <c r="GS1685" s="601"/>
      <c r="GT1685" s="601"/>
      <c r="GU1685" s="601"/>
      <c r="GV1685" s="601"/>
      <c r="GW1685" s="601"/>
      <c r="GX1685" s="601"/>
      <c r="GY1685" s="601"/>
      <c r="GZ1685" s="601"/>
      <c r="HA1685" s="601"/>
      <c r="HB1685" s="601"/>
      <c r="HC1685" s="601"/>
      <c r="HD1685" s="601"/>
      <c r="HE1685" s="601"/>
      <c r="HF1685" s="601"/>
      <c r="HG1685" s="601"/>
      <c r="HH1685" s="601"/>
      <c r="HI1685" s="601"/>
      <c r="HJ1685" s="601"/>
      <c r="HK1685" s="601"/>
      <c r="HL1685" s="601"/>
      <c r="HM1685" s="601"/>
      <c r="HN1685" s="601"/>
      <c r="HO1685" s="601"/>
      <c r="HP1685" s="601"/>
      <c r="HQ1685" s="601"/>
      <c r="HR1685" s="601"/>
      <c r="HS1685" s="601"/>
      <c r="HT1685" s="601"/>
      <c r="HU1685" s="601"/>
      <c r="HV1685" s="601"/>
      <c r="HW1685" s="601"/>
      <c r="HX1685" s="601"/>
      <c r="HY1685" s="601"/>
      <c r="HZ1685" s="601"/>
      <c r="IA1685" s="601"/>
      <c r="IB1685" s="601"/>
      <c r="IC1685" s="601"/>
      <c r="ID1685" s="601"/>
      <c r="IE1685" s="601"/>
      <c r="IF1685" s="601"/>
      <c r="IG1685" s="601"/>
      <c r="IH1685" s="601"/>
      <c r="II1685" s="601"/>
      <c r="IJ1685" s="601"/>
      <c r="IK1685" s="601"/>
      <c r="IL1685" s="601"/>
      <c r="IM1685" s="601"/>
      <c r="IN1685" s="601"/>
      <c r="IO1685" s="601"/>
      <c r="IP1685" s="601"/>
      <c r="IQ1685" s="601"/>
      <c r="IR1685" s="601"/>
      <c r="IS1685" s="601"/>
      <c r="IT1685" s="601"/>
      <c r="IU1685" s="601"/>
      <c r="IV1685" s="601"/>
      <c r="IW1685" s="601"/>
      <c r="IX1685" s="601"/>
      <c r="IY1685" s="601"/>
      <c r="IZ1685" s="601"/>
      <c r="JA1685" s="601"/>
      <c r="JB1685" s="601"/>
      <c r="JC1685" s="601"/>
      <c r="JD1685" s="601"/>
      <c r="JE1685" s="601"/>
      <c r="JF1685" s="601"/>
      <c r="JG1685" s="601"/>
      <c r="JH1685" s="601"/>
      <c r="JI1685" s="601"/>
      <c r="JJ1685" s="601"/>
      <c r="JK1685" s="601"/>
      <c r="JL1685" s="601"/>
      <c r="JM1685" s="601"/>
      <c r="JN1685" s="601"/>
      <c r="JO1685" s="601"/>
      <c r="JP1685" s="601"/>
      <c r="JQ1685" s="601"/>
      <c r="JR1685" s="601"/>
      <c r="JS1685" s="601"/>
      <c r="JT1685" s="601"/>
      <c r="JU1685" s="601"/>
      <c r="JV1685" s="601"/>
      <c r="JW1685" s="601"/>
      <c r="JX1685" s="601"/>
      <c r="JY1685" s="601"/>
      <c r="JZ1685" s="601"/>
      <c r="KA1685" s="601"/>
      <c r="KB1685" s="601"/>
      <c r="KC1685" s="601"/>
      <c r="KD1685" s="601"/>
      <c r="KE1685" s="601"/>
      <c r="KF1685" s="601"/>
      <c r="KG1685" s="601"/>
      <c r="KH1685" s="601"/>
      <c r="KI1685" s="601"/>
      <c r="KJ1685" s="601"/>
      <c r="KK1685" s="601"/>
      <c r="KL1685" s="601"/>
      <c r="KM1685" s="601"/>
      <c r="KN1685" s="601"/>
      <c r="KO1685" s="601"/>
      <c r="KP1685" s="601"/>
      <c r="KQ1685" s="601"/>
      <c r="KR1685" s="601"/>
      <c r="KS1685" s="601"/>
      <c r="KT1685" s="601"/>
      <c r="KU1685" s="601"/>
      <c r="KV1685" s="601"/>
      <c r="KW1685" s="601"/>
      <c r="KX1685" s="601"/>
      <c r="KY1685" s="601"/>
      <c r="KZ1685" s="601"/>
      <c r="LA1685" s="601"/>
      <c r="LB1685" s="601"/>
      <c r="LC1685" s="601"/>
      <c r="LD1685" s="601"/>
      <c r="LE1685" s="601"/>
      <c r="LF1685" s="601"/>
      <c r="LG1685" s="601"/>
      <c r="LH1685" s="601"/>
      <c r="LI1685" s="601"/>
      <c r="LJ1685" s="601"/>
    </row>
    <row r="1686" spans="1:322">
      <c r="A1686" s="697"/>
      <c r="B1686" s="558"/>
      <c r="C1686" s="558"/>
      <c r="D1686" s="676" t="s">
        <v>1067</v>
      </c>
      <c r="E1686" s="524"/>
      <c r="F1686" s="596" t="s">
        <v>1152</v>
      </c>
      <c r="G1686" s="596">
        <v>2022</v>
      </c>
      <c r="H1686" s="596">
        <v>3</v>
      </c>
      <c r="I1686" s="687">
        <v>127539</v>
      </c>
      <c r="J1686" s="677">
        <v>44644</v>
      </c>
      <c r="K1686" s="676" t="s">
        <v>1602</v>
      </c>
      <c r="L1686" s="677" t="s">
        <v>1578</v>
      </c>
      <c r="M1686" s="677">
        <v>44468</v>
      </c>
      <c r="N1686" s="677" t="s">
        <v>1603</v>
      </c>
      <c r="O1686" s="677"/>
      <c r="P1686" s="597">
        <v>44623</v>
      </c>
      <c r="Q1686" s="597">
        <v>44644</v>
      </c>
      <c r="R1686" s="597">
        <v>44644</v>
      </c>
      <c r="S1686" s="596" t="s">
        <v>1580</v>
      </c>
      <c r="T1686" s="596">
        <v>60</v>
      </c>
      <c r="U1686" s="596" t="s">
        <v>1581</v>
      </c>
      <c r="V1686" s="596" t="s">
        <v>1582</v>
      </c>
      <c r="W1686" s="678">
        <v>395</v>
      </c>
      <c r="X1686" s="551">
        <v>624</v>
      </c>
      <c r="Y1686" s="693">
        <v>246480</v>
      </c>
      <c r="Z1686" s="598">
        <v>0.44</v>
      </c>
      <c r="AA1686" s="682">
        <f>Y1686*Z1686</f>
        <v>108451.2</v>
      </c>
      <c r="AB1686" s="521"/>
      <c r="AC1686" s="683">
        <v>0</v>
      </c>
      <c r="AD1686" s="676"/>
      <c r="AE1686" s="599"/>
      <c r="AF1686" s="695">
        <f>AA1686+AD1686+AE1686</f>
        <v>108451.2</v>
      </c>
      <c r="AG1686" s="703" t="s">
        <v>47</v>
      </c>
      <c r="AH1686" s="561"/>
      <c r="AI1686" s="703">
        <v>75</v>
      </c>
      <c r="AJ1686" s="703" t="s">
        <v>1583</v>
      </c>
      <c r="AK1686" s="703" t="s">
        <v>50</v>
      </c>
      <c r="AL1686" s="711" t="s">
        <v>1584</v>
      </c>
      <c r="AM1686" s="703" t="s">
        <v>52</v>
      </c>
      <c r="AN1686" s="703" t="s">
        <v>50</v>
      </c>
      <c r="AO1686" s="596"/>
      <c r="AP1686" s="676" t="s">
        <v>92</v>
      </c>
      <c r="AQ1686" s="676" t="s">
        <v>37</v>
      </c>
      <c r="AR1686" s="676"/>
      <c r="AS1686" s="523" t="s">
        <v>1077</v>
      </c>
      <c r="AT1686" s="523"/>
      <c r="AU1686" s="523"/>
      <c r="AV1686" s="674"/>
      <c r="AW1686" s="673" t="str">
        <f>U1686</f>
        <v>30390255C</v>
      </c>
      <c r="AX1686" s="673" cm="1">
        <f t="array" ref="AX1686">SUM(MID(0&amp;AW1686,LARGE(INDEX(ISNUMBER(--MID(AW1686,ROW($1:$8),1))*ROW($1:$8),),ROW($1:$8))+1,1)*10^ROW($1:$8)/10)</f>
        <v>30390255</v>
      </c>
      <c r="AY1686" s="673" t="str">
        <f>VLOOKUP($AX1686,'Item Master Data'!$A:$F,3,FALSE)</f>
        <v>T395H</v>
      </c>
      <c r="AZ1686" s="673">
        <f>VLOOKUP($AX1686,'Item Master Data'!$A:$F,6,FALSE)</f>
        <v>395</v>
      </c>
      <c r="BA1686" s="673">
        <f>X1686/BB1686</f>
        <v>24</v>
      </c>
      <c r="BB1686" s="673">
        <f>VLOOKUP(AX1686,'Item Master Data'!$A:$G,7,FALSE)</f>
        <v>26</v>
      </c>
      <c r="BC1686" s="673"/>
      <c r="BD1686" s="673">
        <f>W1686-AZ1686</f>
        <v>0</v>
      </c>
      <c r="BE1686" s="601"/>
      <c r="BF1686" s="601"/>
      <c r="BG1686" s="601"/>
      <c r="BH1686" s="601"/>
      <c r="BI1686" s="601"/>
      <c r="BJ1686" s="601"/>
      <c r="BK1686" s="601"/>
      <c r="BL1686" s="601"/>
      <c r="BM1686" s="601"/>
      <c r="BN1686" s="601"/>
      <c r="BO1686" s="601"/>
      <c r="BP1686" s="601"/>
      <c r="BQ1686" s="601"/>
      <c r="BR1686" s="601"/>
      <c r="BS1686" s="601"/>
      <c r="BT1686" s="601"/>
      <c r="BU1686" s="601"/>
      <c r="BV1686" s="601"/>
      <c r="BW1686" s="601"/>
      <c r="BX1686" s="601"/>
      <c r="BY1686" s="601"/>
      <c r="BZ1686" s="601"/>
      <c r="CA1686" s="601"/>
      <c r="CB1686" s="601"/>
      <c r="CC1686" s="601"/>
      <c r="CD1686" s="601"/>
      <c r="CE1686" s="601"/>
      <c r="CF1686" s="601"/>
      <c r="CG1686" s="601"/>
      <c r="CH1686" s="601"/>
      <c r="CI1686" s="601"/>
      <c r="CJ1686" s="601"/>
      <c r="CK1686" s="601"/>
      <c r="CL1686" s="601"/>
      <c r="CM1686" s="601"/>
      <c r="CN1686" s="601"/>
      <c r="CO1686" s="601"/>
      <c r="CP1686" s="601"/>
      <c r="CQ1686" s="601"/>
      <c r="CR1686" s="601"/>
      <c r="CS1686" s="601"/>
      <c r="CT1686" s="601"/>
      <c r="CU1686" s="601"/>
      <c r="CV1686" s="601"/>
      <c r="CW1686" s="601"/>
      <c r="CX1686" s="601"/>
      <c r="CY1686" s="601"/>
      <c r="CZ1686" s="601"/>
      <c r="DA1686" s="601"/>
      <c r="DB1686" s="601"/>
      <c r="DC1686" s="601"/>
      <c r="DD1686" s="601"/>
      <c r="DE1686" s="601"/>
      <c r="DF1686" s="601"/>
      <c r="DG1686" s="601"/>
      <c r="DH1686" s="601"/>
      <c r="DI1686" s="601"/>
      <c r="DJ1686" s="601"/>
      <c r="DK1686" s="601"/>
      <c r="DL1686" s="601"/>
      <c r="DM1686" s="601"/>
      <c r="DN1686" s="601"/>
      <c r="DO1686" s="601"/>
      <c r="DP1686" s="601"/>
      <c r="DQ1686" s="601"/>
      <c r="DR1686" s="601"/>
      <c r="DS1686" s="601"/>
      <c r="DT1686" s="601"/>
      <c r="DU1686" s="601"/>
      <c r="DV1686" s="601"/>
      <c r="DW1686" s="601"/>
      <c r="DX1686" s="601"/>
      <c r="DY1686" s="601"/>
      <c r="DZ1686" s="601"/>
      <c r="EA1686" s="601"/>
      <c r="EB1686" s="601"/>
      <c r="EC1686" s="601"/>
      <c r="ED1686" s="601"/>
      <c r="EE1686" s="601"/>
      <c r="EF1686" s="601"/>
      <c r="EG1686" s="601"/>
      <c r="EH1686" s="601"/>
      <c r="EI1686" s="601"/>
      <c r="EJ1686" s="601"/>
      <c r="EK1686" s="601"/>
      <c r="EL1686" s="601"/>
      <c r="EM1686" s="601"/>
      <c r="EN1686" s="601"/>
      <c r="EO1686" s="601"/>
      <c r="EP1686" s="601"/>
      <c r="EQ1686" s="601"/>
      <c r="ER1686" s="601"/>
      <c r="ES1686" s="601"/>
      <c r="ET1686" s="601"/>
      <c r="EU1686" s="601"/>
      <c r="EV1686" s="601"/>
      <c r="EW1686" s="601"/>
      <c r="EX1686" s="601"/>
      <c r="EY1686" s="601"/>
      <c r="EZ1686" s="601"/>
      <c r="FA1686" s="601"/>
      <c r="FB1686" s="601"/>
      <c r="FC1686" s="601"/>
      <c r="FD1686" s="601"/>
      <c r="FE1686" s="601"/>
      <c r="FF1686" s="601"/>
      <c r="FG1686" s="601"/>
      <c r="FH1686" s="601"/>
      <c r="FI1686" s="601"/>
      <c r="FJ1686" s="601"/>
      <c r="FK1686" s="601"/>
      <c r="FL1686" s="601"/>
      <c r="FM1686" s="601"/>
      <c r="FN1686" s="601"/>
      <c r="FO1686" s="601"/>
      <c r="FP1686" s="601"/>
      <c r="FQ1686" s="601"/>
      <c r="FR1686" s="601"/>
      <c r="FS1686" s="601"/>
      <c r="FT1686" s="601"/>
      <c r="FU1686" s="601"/>
      <c r="FV1686" s="601"/>
      <c r="FW1686" s="601"/>
      <c r="FX1686" s="601"/>
      <c r="FY1686" s="601"/>
      <c r="FZ1686" s="601"/>
      <c r="GA1686" s="601"/>
      <c r="GB1686" s="601"/>
      <c r="GC1686" s="601"/>
      <c r="GD1686" s="601"/>
      <c r="GE1686" s="601"/>
      <c r="GF1686" s="601"/>
      <c r="GG1686" s="601"/>
      <c r="GH1686" s="601"/>
      <c r="GI1686" s="601"/>
      <c r="GJ1686" s="601"/>
      <c r="GK1686" s="601"/>
      <c r="GL1686" s="601"/>
      <c r="GM1686" s="601"/>
      <c r="GN1686" s="601"/>
      <c r="GO1686" s="601"/>
      <c r="GP1686" s="601"/>
      <c r="GQ1686" s="601"/>
      <c r="GR1686" s="601"/>
      <c r="GS1686" s="601"/>
      <c r="GT1686" s="601"/>
      <c r="GU1686" s="601"/>
      <c r="GV1686" s="601"/>
      <c r="GW1686" s="601"/>
      <c r="GX1686" s="601"/>
      <c r="GY1686" s="601"/>
      <c r="GZ1686" s="601"/>
      <c r="HA1686" s="601"/>
      <c r="HB1686" s="601"/>
      <c r="HC1686" s="601"/>
      <c r="HD1686" s="601"/>
      <c r="HE1686" s="601"/>
      <c r="HF1686" s="601"/>
      <c r="HG1686" s="601"/>
      <c r="HH1686" s="601"/>
      <c r="HI1686" s="601"/>
      <c r="HJ1686" s="601"/>
      <c r="HK1686" s="601"/>
      <c r="HL1686" s="601"/>
      <c r="HM1686" s="601"/>
      <c r="HN1686" s="601"/>
      <c r="HO1686" s="601"/>
      <c r="HP1686" s="601"/>
      <c r="HQ1686" s="601"/>
      <c r="HR1686" s="601"/>
      <c r="HS1686" s="601"/>
      <c r="HT1686" s="601"/>
      <c r="HU1686" s="601"/>
      <c r="HV1686" s="601"/>
      <c r="HW1686" s="601"/>
      <c r="HX1686" s="601"/>
      <c r="HY1686" s="601"/>
      <c r="HZ1686" s="601"/>
      <c r="IA1686" s="601"/>
      <c r="IB1686" s="601"/>
      <c r="IC1686" s="601"/>
      <c r="ID1686" s="601"/>
      <c r="IE1686" s="601"/>
      <c r="IF1686" s="601"/>
      <c r="IG1686" s="601"/>
      <c r="IH1686" s="601"/>
      <c r="II1686" s="601"/>
      <c r="IJ1686" s="601"/>
      <c r="IK1686" s="601"/>
      <c r="IL1686" s="601"/>
      <c r="IM1686" s="601"/>
      <c r="IN1686" s="601"/>
      <c r="IO1686" s="601"/>
      <c r="IP1686" s="601"/>
      <c r="IQ1686" s="601"/>
      <c r="IR1686" s="601"/>
      <c r="IS1686" s="601"/>
      <c r="IT1686" s="601"/>
      <c r="IU1686" s="601"/>
      <c r="IV1686" s="601"/>
      <c r="IW1686" s="601"/>
      <c r="IX1686" s="601"/>
      <c r="IY1686" s="601"/>
      <c r="IZ1686" s="601"/>
      <c r="JA1686" s="601"/>
      <c r="JB1686" s="601"/>
      <c r="JC1686" s="601"/>
      <c r="JD1686" s="601"/>
      <c r="JE1686" s="601"/>
      <c r="JF1686" s="601"/>
      <c r="JG1686" s="601"/>
      <c r="JH1686" s="601"/>
      <c r="JI1686" s="601"/>
      <c r="JJ1686" s="601"/>
      <c r="JK1686" s="601"/>
      <c r="JL1686" s="601"/>
      <c r="JM1686" s="601"/>
      <c r="JN1686" s="601"/>
      <c r="JO1686" s="601"/>
      <c r="JP1686" s="601"/>
      <c r="JQ1686" s="601"/>
      <c r="JR1686" s="601"/>
      <c r="JS1686" s="601"/>
      <c r="JT1686" s="601"/>
      <c r="JU1686" s="601"/>
      <c r="JV1686" s="601"/>
      <c r="JW1686" s="601"/>
      <c r="JX1686" s="601"/>
      <c r="JY1686" s="601"/>
      <c r="JZ1686" s="601"/>
      <c r="KA1686" s="601"/>
      <c r="KB1686" s="601"/>
      <c r="KC1686" s="601"/>
      <c r="KD1686" s="601"/>
      <c r="KE1686" s="601"/>
      <c r="KF1686" s="601"/>
      <c r="KG1686" s="601"/>
      <c r="KH1686" s="601"/>
      <c r="KI1686" s="601"/>
      <c r="KJ1686" s="601"/>
      <c r="KK1686" s="601"/>
      <c r="KL1686" s="601"/>
      <c r="KM1686" s="601"/>
      <c r="KN1686" s="601"/>
      <c r="KO1686" s="601"/>
      <c r="KP1686" s="601"/>
      <c r="KQ1686" s="601"/>
      <c r="KR1686" s="601"/>
      <c r="KS1686" s="601"/>
      <c r="KT1686" s="601"/>
      <c r="KU1686" s="601"/>
      <c r="KV1686" s="601"/>
      <c r="KW1686" s="601"/>
      <c r="KX1686" s="601"/>
      <c r="KY1686" s="601"/>
      <c r="KZ1686" s="601"/>
      <c r="LA1686" s="601"/>
      <c r="LB1686" s="601"/>
      <c r="LC1686" s="601"/>
      <c r="LD1686" s="601"/>
      <c r="LE1686" s="601"/>
      <c r="LF1686" s="601"/>
      <c r="LG1686" s="601"/>
      <c r="LH1686" s="601"/>
      <c r="LI1686" s="601"/>
      <c r="LJ1686" s="601"/>
    </row>
    <row r="1687" spans="1:322">
      <c r="A1687" s="697"/>
      <c r="B1687" s="558"/>
      <c r="C1687" s="558"/>
      <c r="D1687" s="676" t="s">
        <v>1067</v>
      </c>
      <c r="E1687" s="524"/>
      <c r="F1687" s="596" t="s">
        <v>1152</v>
      </c>
      <c r="G1687" s="596">
        <v>2022</v>
      </c>
      <c r="H1687" s="596">
        <v>3</v>
      </c>
      <c r="I1687" s="687">
        <v>127541</v>
      </c>
      <c r="J1687" s="677">
        <v>44644</v>
      </c>
      <c r="K1687" s="676" t="s">
        <v>1602</v>
      </c>
      <c r="L1687" s="677" t="s">
        <v>1578</v>
      </c>
      <c r="M1687" s="677">
        <v>44468</v>
      </c>
      <c r="N1687" s="677" t="s">
        <v>1603</v>
      </c>
      <c r="O1687" s="677"/>
      <c r="P1687" s="597">
        <v>44623</v>
      </c>
      <c r="Q1687" s="597">
        <v>44644</v>
      </c>
      <c r="R1687" s="597">
        <v>44644</v>
      </c>
      <c r="S1687" s="596" t="s">
        <v>1580</v>
      </c>
      <c r="T1687" s="596">
        <v>60</v>
      </c>
      <c r="U1687" s="596" t="s">
        <v>1581</v>
      </c>
      <c r="V1687" s="596" t="s">
        <v>1582</v>
      </c>
      <c r="W1687" s="678">
        <v>395</v>
      </c>
      <c r="X1687" s="551">
        <v>624</v>
      </c>
      <c r="Y1687" s="693">
        <v>246480</v>
      </c>
      <c r="Z1687" s="598">
        <v>0.44</v>
      </c>
      <c r="AA1687" s="682">
        <f>Y1687*Z1687</f>
        <v>108451.2</v>
      </c>
      <c r="AB1687" s="521"/>
      <c r="AC1687" s="683">
        <v>0</v>
      </c>
      <c r="AD1687" s="676"/>
      <c r="AE1687" s="599"/>
      <c r="AF1687" s="695">
        <f>AA1687+AD1687+AE1687</f>
        <v>108451.2</v>
      </c>
      <c r="AG1687" s="703" t="s">
        <v>47</v>
      </c>
      <c r="AH1687" s="561"/>
      <c r="AI1687" s="703">
        <v>75</v>
      </c>
      <c r="AJ1687" s="703" t="s">
        <v>1583</v>
      </c>
      <c r="AK1687" s="703" t="s">
        <v>50</v>
      </c>
      <c r="AL1687" s="711" t="s">
        <v>1584</v>
      </c>
      <c r="AM1687" s="703" t="s">
        <v>52</v>
      </c>
      <c r="AN1687" s="703" t="s">
        <v>50</v>
      </c>
      <c r="AO1687" s="596"/>
      <c r="AP1687" s="676" t="s">
        <v>92</v>
      </c>
      <c r="AQ1687" s="676" t="s">
        <v>37</v>
      </c>
      <c r="AR1687" s="676"/>
      <c r="AS1687" s="523" t="s">
        <v>1077</v>
      </c>
      <c r="AT1687" s="523"/>
      <c r="AU1687" s="523"/>
      <c r="AV1687" s="674"/>
      <c r="AW1687" s="673" t="str">
        <f>U1687</f>
        <v>30390255C</v>
      </c>
      <c r="AX1687" s="673" cm="1">
        <f t="array" ref="AX1687">SUM(MID(0&amp;AW1687,LARGE(INDEX(ISNUMBER(--MID(AW1687,ROW($1:$8),1))*ROW($1:$8),),ROW($1:$8))+1,1)*10^ROW($1:$8)/10)</f>
        <v>30390255</v>
      </c>
      <c r="AY1687" s="673" t="str">
        <f>VLOOKUP($AX1687,'Item Master Data'!$A:$F,3,FALSE)</f>
        <v>T395H</v>
      </c>
      <c r="AZ1687" s="673">
        <f>VLOOKUP($AX1687,'Item Master Data'!$A:$F,6,FALSE)</f>
        <v>395</v>
      </c>
      <c r="BA1687" s="673">
        <f>X1687/BB1687</f>
        <v>24</v>
      </c>
      <c r="BB1687" s="673">
        <f>VLOOKUP(AX1687,'Item Master Data'!$A:$G,7,FALSE)</f>
        <v>26</v>
      </c>
      <c r="BC1687" s="673"/>
      <c r="BD1687" s="673">
        <f>W1687-AZ1687</f>
        <v>0</v>
      </c>
      <c r="BE1687" s="601"/>
      <c r="BF1687" s="601"/>
      <c r="BG1687" s="601"/>
      <c r="BH1687" s="601"/>
      <c r="BI1687" s="601"/>
      <c r="BJ1687" s="601"/>
      <c r="BK1687" s="601"/>
      <c r="BL1687" s="601"/>
      <c r="BM1687" s="601"/>
      <c r="BN1687" s="601"/>
      <c r="BO1687" s="601"/>
      <c r="BP1687" s="601"/>
      <c r="BQ1687" s="601"/>
      <c r="BR1687" s="601"/>
      <c r="BS1687" s="601"/>
      <c r="BT1687" s="601"/>
      <c r="BU1687" s="601"/>
      <c r="BV1687" s="601"/>
      <c r="BW1687" s="601"/>
      <c r="BX1687" s="601"/>
      <c r="BY1687" s="601"/>
      <c r="BZ1687" s="601"/>
      <c r="CA1687" s="601"/>
      <c r="CB1687" s="601"/>
      <c r="CC1687" s="601"/>
      <c r="CD1687" s="601"/>
      <c r="CE1687" s="601"/>
      <c r="CF1687" s="601"/>
      <c r="CG1687" s="601"/>
      <c r="CH1687" s="601"/>
      <c r="CI1687" s="601"/>
      <c r="CJ1687" s="601"/>
      <c r="CK1687" s="601"/>
      <c r="CL1687" s="601"/>
      <c r="CM1687" s="601"/>
      <c r="CN1687" s="601"/>
      <c r="CO1687" s="601"/>
      <c r="CP1687" s="601"/>
      <c r="CQ1687" s="601"/>
      <c r="CR1687" s="601"/>
      <c r="CS1687" s="601"/>
      <c r="CT1687" s="601"/>
      <c r="CU1687" s="601"/>
      <c r="CV1687" s="601"/>
      <c r="CW1687" s="601"/>
      <c r="CX1687" s="601"/>
      <c r="CY1687" s="601"/>
      <c r="CZ1687" s="601"/>
      <c r="DA1687" s="601"/>
      <c r="DB1687" s="601"/>
      <c r="DC1687" s="601"/>
      <c r="DD1687" s="601"/>
      <c r="DE1687" s="601"/>
      <c r="DF1687" s="601"/>
      <c r="DG1687" s="601"/>
      <c r="DH1687" s="601"/>
      <c r="DI1687" s="601"/>
      <c r="DJ1687" s="601"/>
      <c r="DK1687" s="601"/>
      <c r="DL1687" s="601"/>
      <c r="DM1687" s="601"/>
      <c r="DN1687" s="601"/>
      <c r="DO1687" s="601"/>
      <c r="DP1687" s="601"/>
      <c r="DQ1687" s="601"/>
      <c r="DR1687" s="601"/>
      <c r="DS1687" s="601"/>
      <c r="DT1687" s="601"/>
      <c r="DU1687" s="601"/>
      <c r="DV1687" s="601"/>
      <c r="DW1687" s="601"/>
      <c r="DX1687" s="601"/>
      <c r="DY1687" s="601"/>
      <c r="DZ1687" s="601"/>
      <c r="EA1687" s="601"/>
      <c r="EB1687" s="601"/>
      <c r="EC1687" s="601"/>
      <c r="ED1687" s="601"/>
      <c r="EE1687" s="601"/>
      <c r="EF1687" s="601"/>
      <c r="EG1687" s="601"/>
      <c r="EH1687" s="601"/>
      <c r="EI1687" s="601"/>
      <c r="EJ1687" s="601"/>
      <c r="EK1687" s="601"/>
      <c r="EL1687" s="601"/>
      <c r="EM1687" s="601"/>
      <c r="EN1687" s="601"/>
      <c r="EO1687" s="601"/>
      <c r="EP1687" s="601"/>
      <c r="EQ1687" s="601"/>
      <c r="ER1687" s="601"/>
      <c r="ES1687" s="601"/>
      <c r="ET1687" s="601"/>
      <c r="EU1687" s="601"/>
      <c r="EV1687" s="601"/>
      <c r="EW1687" s="601"/>
      <c r="EX1687" s="601"/>
      <c r="EY1687" s="601"/>
      <c r="EZ1687" s="601"/>
      <c r="FA1687" s="601"/>
      <c r="FB1687" s="601"/>
      <c r="FC1687" s="601"/>
      <c r="FD1687" s="601"/>
      <c r="FE1687" s="601"/>
      <c r="FF1687" s="601"/>
      <c r="FG1687" s="601"/>
      <c r="FH1687" s="601"/>
      <c r="FI1687" s="601"/>
      <c r="FJ1687" s="601"/>
      <c r="FK1687" s="601"/>
      <c r="FL1687" s="601"/>
      <c r="FM1687" s="601"/>
      <c r="FN1687" s="601"/>
      <c r="FO1687" s="601"/>
      <c r="FP1687" s="601"/>
      <c r="FQ1687" s="601"/>
      <c r="FR1687" s="601"/>
      <c r="FS1687" s="601"/>
      <c r="FT1687" s="601"/>
      <c r="FU1687" s="601"/>
      <c r="FV1687" s="601"/>
      <c r="FW1687" s="601"/>
      <c r="FX1687" s="601"/>
      <c r="FY1687" s="601"/>
      <c r="FZ1687" s="601"/>
      <c r="GA1687" s="601"/>
      <c r="GB1687" s="601"/>
      <c r="GC1687" s="601"/>
      <c r="GD1687" s="601"/>
      <c r="GE1687" s="601"/>
      <c r="GF1687" s="601"/>
      <c r="GG1687" s="601"/>
      <c r="GH1687" s="601"/>
      <c r="GI1687" s="601"/>
      <c r="GJ1687" s="601"/>
      <c r="GK1687" s="601"/>
      <c r="GL1687" s="601"/>
      <c r="GM1687" s="601"/>
      <c r="GN1687" s="601"/>
      <c r="GO1687" s="601"/>
      <c r="GP1687" s="601"/>
      <c r="GQ1687" s="601"/>
      <c r="GR1687" s="601"/>
      <c r="GS1687" s="601"/>
      <c r="GT1687" s="601"/>
      <c r="GU1687" s="601"/>
      <c r="GV1687" s="601"/>
      <c r="GW1687" s="601"/>
      <c r="GX1687" s="601"/>
      <c r="GY1687" s="601"/>
      <c r="GZ1687" s="601"/>
      <c r="HA1687" s="601"/>
      <c r="HB1687" s="601"/>
      <c r="HC1687" s="601"/>
      <c r="HD1687" s="601"/>
      <c r="HE1687" s="601"/>
      <c r="HF1687" s="601"/>
      <c r="HG1687" s="601"/>
      <c r="HH1687" s="601"/>
      <c r="HI1687" s="601"/>
      <c r="HJ1687" s="601"/>
      <c r="HK1687" s="601"/>
      <c r="HL1687" s="601"/>
      <c r="HM1687" s="601"/>
      <c r="HN1687" s="601"/>
      <c r="HO1687" s="601"/>
      <c r="HP1687" s="601"/>
      <c r="HQ1687" s="601"/>
      <c r="HR1687" s="601"/>
      <c r="HS1687" s="601"/>
      <c r="HT1687" s="601"/>
      <c r="HU1687" s="601"/>
      <c r="HV1687" s="601"/>
      <c r="HW1687" s="601"/>
      <c r="HX1687" s="601"/>
      <c r="HY1687" s="601"/>
      <c r="HZ1687" s="601"/>
      <c r="IA1687" s="601"/>
      <c r="IB1687" s="601"/>
      <c r="IC1687" s="601"/>
      <c r="ID1687" s="601"/>
      <c r="IE1687" s="601"/>
      <c r="IF1687" s="601"/>
      <c r="IG1687" s="601"/>
      <c r="IH1687" s="601"/>
      <c r="II1687" s="601"/>
      <c r="IJ1687" s="601"/>
      <c r="IK1687" s="601"/>
      <c r="IL1687" s="601"/>
      <c r="IM1687" s="601"/>
      <c r="IN1687" s="601"/>
      <c r="IO1687" s="601"/>
      <c r="IP1687" s="601"/>
      <c r="IQ1687" s="601"/>
      <c r="IR1687" s="601"/>
      <c r="IS1687" s="601"/>
      <c r="IT1687" s="601"/>
      <c r="IU1687" s="601"/>
      <c r="IV1687" s="601"/>
      <c r="IW1687" s="601"/>
      <c r="IX1687" s="601"/>
      <c r="IY1687" s="601"/>
      <c r="IZ1687" s="601"/>
      <c r="JA1687" s="601"/>
      <c r="JB1687" s="601"/>
      <c r="JC1687" s="601"/>
      <c r="JD1687" s="601"/>
      <c r="JE1687" s="601"/>
      <c r="JF1687" s="601"/>
      <c r="JG1687" s="601"/>
      <c r="JH1687" s="601"/>
      <c r="JI1687" s="601"/>
      <c r="JJ1687" s="601"/>
      <c r="JK1687" s="601"/>
      <c r="JL1687" s="601"/>
      <c r="JM1687" s="601"/>
      <c r="JN1687" s="601"/>
      <c r="JO1687" s="601"/>
      <c r="JP1687" s="601"/>
      <c r="JQ1687" s="601"/>
      <c r="JR1687" s="601"/>
      <c r="JS1687" s="601"/>
      <c r="JT1687" s="601"/>
      <c r="JU1687" s="601"/>
      <c r="JV1687" s="601"/>
      <c r="JW1687" s="601"/>
      <c r="JX1687" s="601"/>
      <c r="JY1687" s="601"/>
      <c r="JZ1687" s="601"/>
      <c r="KA1687" s="601"/>
      <c r="KB1687" s="601"/>
      <c r="KC1687" s="601"/>
      <c r="KD1687" s="601"/>
      <c r="KE1687" s="601"/>
      <c r="KF1687" s="601"/>
      <c r="KG1687" s="601"/>
      <c r="KH1687" s="601"/>
      <c r="KI1687" s="601"/>
      <c r="KJ1687" s="601"/>
      <c r="KK1687" s="601"/>
      <c r="KL1687" s="601"/>
      <c r="KM1687" s="601"/>
      <c r="KN1687" s="601"/>
      <c r="KO1687" s="601"/>
      <c r="KP1687" s="601"/>
      <c r="KQ1687" s="601"/>
      <c r="KR1687" s="601"/>
      <c r="KS1687" s="601"/>
      <c r="KT1687" s="601"/>
      <c r="KU1687" s="601"/>
      <c r="KV1687" s="601"/>
      <c r="KW1687" s="601"/>
      <c r="KX1687" s="601"/>
      <c r="KY1687" s="601"/>
      <c r="KZ1687" s="601"/>
      <c r="LA1687" s="601"/>
      <c r="LB1687" s="601"/>
      <c r="LC1687" s="601"/>
      <c r="LD1687" s="601"/>
      <c r="LE1687" s="601"/>
      <c r="LF1687" s="601"/>
      <c r="LG1687" s="601"/>
      <c r="LH1687" s="601"/>
      <c r="LI1687" s="601"/>
      <c r="LJ1687" s="601"/>
    </row>
    <row r="1688" spans="1:322">
      <c r="A1688" s="697"/>
      <c r="B1688" s="558"/>
      <c r="C1688" s="558"/>
      <c r="D1688" s="676" t="s">
        <v>1067</v>
      </c>
      <c r="E1688" s="524"/>
      <c r="F1688" s="596" t="s">
        <v>1152</v>
      </c>
      <c r="G1688" s="596">
        <v>2022</v>
      </c>
      <c r="H1688" s="596">
        <v>3</v>
      </c>
      <c r="I1688" s="687">
        <v>127640</v>
      </c>
      <c r="J1688" s="677">
        <v>44649</v>
      </c>
      <c r="K1688" s="676" t="s">
        <v>1602</v>
      </c>
      <c r="L1688" s="677" t="s">
        <v>1578</v>
      </c>
      <c r="M1688" s="677">
        <v>44468</v>
      </c>
      <c r="N1688" s="677" t="s">
        <v>1603</v>
      </c>
      <c r="O1688" s="677"/>
      <c r="P1688" s="597">
        <v>44623</v>
      </c>
      <c r="Q1688" s="597">
        <v>44648</v>
      </c>
      <c r="R1688" s="597">
        <v>44649</v>
      </c>
      <c r="S1688" s="596" t="s">
        <v>1580</v>
      </c>
      <c r="T1688" s="596">
        <v>60</v>
      </c>
      <c r="U1688" s="676" t="s">
        <v>1600</v>
      </c>
      <c r="V1688" s="596" t="s">
        <v>1582</v>
      </c>
      <c r="W1688" s="678">
        <v>395</v>
      </c>
      <c r="X1688" s="551">
        <v>624</v>
      </c>
      <c r="Y1688" s="693">
        <v>246480</v>
      </c>
      <c r="Z1688" s="598">
        <v>0.44</v>
      </c>
      <c r="AA1688" s="682">
        <f>Y1688*Z1688</f>
        <v>108451.2</v>
      </c>
      <c r="AB1688" s="521"/>
      <c r="AC1688" s="683">
        <v>0</v>
      </c>
      <c r="AD1688" s="676"/>
      <c r="AE1688" s="599"/>
      <c r="AF1688" s="695">
        <f>AA1688+AD1688+AE1688</f>
        <v>108451.2</v>
      </c>
      <c r="AG1688" s="703" t="s">
        <v>47</v>
      </c>
      <c r="AH1688" s="561"/>
      <c r="AI1688" s="703">
        <v>75</v>
      </c>
      <c r="AJ1688" s="703" t="s">
        <v>1583</v>
      </c>
      <c r="AK1688" s="703" t="s">
        <v>50</v>
      </c>
      <c r="AL1688" s="711" t="s">
        <v>1584</v>
      </c>
      <c r="AM1688" s="703" t="s">
        <v>52</v>
      </c>
      <c r="AN1688" s="703" t="s">
        <v>50</v>
      </c>
      <c r="AO1688" s="596"/>
      <c r="AP1688" s="676" t="s">
        <v>92</v>
      </c>
      <c r="AQ1688" s="676" t="s">
        <v>37</v>
      </c>
      <c r="AR1688" s="676"/>
      <c r="AS1688" s="523" t="s">
        <v>1077</v>
      </c>
      <c r="AT1688" s="523"/>
      <c r="AU1688" s="523"/>
      <c r="AV1688" s="674"/>
      <c r="AW1688" s="673" t="str">
        <f>U1688</f>
        <v>30390255H</v>
      </c>
      <c r="AX1688" s="673" cm="1">
        <f t="array" ref="AX1688">SUM(MID(0&amp;AW1688,LARGE(INDEX(ISNUMBER(--MID(AW1688,ROW($1:$8),1))*ROW($1:$8),),ROW($1:$8))+1,1)*10^ROW($1:$8)/10)</f>
        <v>30390255</v>
      </c>
      <c r="AY1688" s="673" t="str">
        <f>VLOOKUP($AX1688,'Item Master Data'!$A:$F,3,FALSE)</f>
        <v>T395H</v>
      </c>
      <c r="AZ1688" s="673">
        <f>VLOOKUP($AX1688,'Item Master Data'!$A:$F,6,FALSE)</f>
        <v>395</v>
      </c>
      <c r="BA1688" s="673">
        <f>X1688/BB1688</f>
        <v>24</v>
      </c>
      <c r="BB1688" s="673">
        <f>VLOOKUP(AX1688,'Item Master Data'!$A:$G,7,FALSE)</f>
        <v>26</v>
      </c>
      <c r="BC1688" s="673"/>
      <c r="BD1688" s="673">
        <f>W1688-AZ1688</f>
        <v>0</v>
      </c>
      <c r="BE1688" s="601"/>
      <c r="BF1688" s="601"/>
      <c r="BG1688" s="601"/>
      <c r="BH1688" s="601"/>
      <c r="BI1688" s="601"/>
      <c r="BJ1688" s="601"/>
      <c r="BK1688" s="601"/>
      <c r="BL1688" s="601"/>
      <c r="BM1688" s="601"/>
      <c r="BN1688" s="601"/>
      <c r="BO1688" s="601"/>
      <c r="BP1688" s="601"/>
      <c r="BQ1688" s="601"/>
      <c r="BR1688" s="601"/>
      <c r="BS1688" s="601"/>
      <c r="BT1688" s="601"/>
      <c r="BU1688" s="601"/>
      <c r="BV1688" s="601"/>
      <c r="BW1688" s="601"/>
      <c r="BX1688" s="601"/>
      <c r="BY1688" s="601"/>
      <c r="BZ1688" s="601"/>
      <c r="CA1688" s="601"/>
      <c r="CB1688" s="601"/>
      <c r="CC1688" s="601"/>
      <c r="CD1688" s="601"/>
      <c r="CE1688" s="601"/>
      <c r="CF1688" s="601"/>
      <c r="CG1688" s="601"/>
      <c r="CH1688" s="601"/>
      <c r="CI1688" s="601"/>
      <c r="CJ1688" s="601"/>
      <c r="CK1688" s="601"/>
      <c r="CL1688" s="601"/>
      <c r="CM1688" s="601"/>
      <c r="CN1688" s="601"/>
      <c r="CO1688" s="601"/>
      <c r="CP1688" s="601"/>
      <c r="CQ1688" s="601"/>
      <c r="CR1688" s="601"/>
      <c r="CS1688" s="601"/>
      <c r="CT1688" s="601"/>
      <c r="CU1688" s="601"/>
      <c r="CV1688" s="601"/>
      <c r="CW1688" s="601"/>
      <c r="CX1688" s="601"/>
      <c r="CY1688" s="601"/>
      <c r="CZ1688" s="601"/>
      <c r="DA1688" s="601"/>
      <c r="DB1688" s="601"/>
      <c r="DC1688" s="601"/>
      <c r="DD1688" s="601"/>
      <c r="DE1688" s="601"/>
      <c r="DF1688" s="601"/>
      <c r="DG1688" s="601"/>
      <c r="DH1688" s="601"/>
      <c r="DI1688" s="601"/>
      <c r="DJ1688" s="601"/>
      <c r="DK1688" s="601"/>
      <c r="DL1688" s="601"/>
      <c r="DM1688" s="601"/>
      <c r="DN1688" s="601"/>
      <c r="DO1688" s="601"/>
      <c r="DP1688" s="601"/>
      <c r="DQ1688" s="601"/>
      <c r="DR1688" s="601"/>
      <c r="DS1688" s="601"/>
      <c r="DT1688" s="601"/>
      <c r="DU1688" s="601"/>
      <c r="DV1688" s="601"/>
      <c r="DW1688" s="601"/>
      <c r="DX1688" s="601"/>
      <c r="DY1688" s="601"/>
      <c r="DZ1688" s="601"/>
      <c r="EA1688" s="601"/>
      <c r="EB1688" s="601"/>
      <c r="EC1688" s="601"/>
      <c r="ED1688" s="601"/>
      <c r="EE1688" s="601"/>
      <c r="EF1688" s="601"/>
      <c r="EG1688" s="601"/>
      <c r="EH1688" s="601"/>
      <c r="EI1688" s="601"/>
      <c r="EJ1688" s="601"/>
      <c r="EK1688" s="601"/>
      <c r="EL1688" s="601"/>
      <c r="EM1688" s="601"/>
      <c r="EN1688" s="601"/>
      <c r="EO1688" s="601"/>
      <c r="EP1688" s="601"/>
      <c r="EQ1688" s="601"/>
      <c r="ER1688" s="601"/>
      <c r="ES1688" s="601"/>
      <c r="ET1688" s="601"/>
      <c r="EU1688" s="601"/>
      <c r="EV1688" s="601"/>
      <c r="EW1688" s="601"/>
      <c r="EX1688" s="601"/>
      <c r="EY1688" s="601"/>
      <c r="EZ1688" s="601"/>
      <c r="FA1688" s="601"/>
      <c r="FB1688" s="601"/>
      <c r="FC1688" s="601"/>
      <c r="FD1688" s="601"/>
      <c r="FE1688" s="601"/>
      <c r="FF1688" s="601"/>
      <c r="FG1688" s="601"/>
      <c r="FH1688" s="601"/>
      <c r="FI1688" s="601"/>
      <c r="FJ1688" s="601"/>
      <c r="FK1688" s="601"/>
      <c r="FL1688" s="601"/>
      <c r="FM1688" s="601"/>
      <c r="FN1688" s="601"/>
      <c r="FO1688" s="601"/>
      <c r="FP1688" s="601"/>
      <c r="FQ1688" s="601"/>
      <c r="FR1688" s="601"/>
      <c r="FS1688" s="601"/>
      <c r="FT1688" s="601"/>
      <c r="FU1688" s="601"/>
      <c r="FV1688" s="601"/>
      <c r="FW1688" s="601"/>
      <c r="FX1688" s="601"/>
      <c r="FY1688" s="601"/>
      <c r="FZ1688" s="601"/>
      <c r="GA1688" s="601"/>
      <c r="GB1688" s="601"/>
      <c r="GC1688" s="601"/>
      <c r="GD1688" s="601"/>
      <c r="GE1688" s="601"/>
      <c r="GF1688" s="601"/>
      <c r="GG1688" s="601"/>
      <c r="GH1688" s="601"/>
      <c r="GI1688" s="601"/>
      <c r="GJ1688" s="601"/>
      <c r="GK1688" s="601"/>
      <c r="GL1688" s="601"/>
      <c r="GM1688" s="601"/>
      <c r="GN1688" s="601"/>
      <c r="GO1688" s="601"/>
      <c r="GP1688" s="601"/>
      <c r="GQ1688" s="601"/>
      <c r="GR1688" s="601"/>
      <c r="GS1688" s="601"/>
      <c r="GT1688" s="601"/>
      <c r="GU1688" s="601"/>
      <c r="GV1688" s="601"/>
      <c r="GW1688" s="601"/>
      <c r="GX1688" s="601"/>
      <c r="GY1688" s="601"/>
      <c r="GZ1688" s="601"/>
      <c r="HA1688" s="601"/>
      <c r="HB1688" s="601"/>
      <c r="HC1688" s="601"/>
      <c r="HD1688" s="601"/>
      <c r="HE1688" s="601"/>
      <c r="HF1688" s="601"/>
      <c r="HG1688" s="601"/>
      <c r="HH1688" s="601"/>
      <c r="HI1688" s="601"/>
      <c r="HJ1688" s="601"/>
      <c r="HK1688" s="601"/>
      <c r="HL1688" s="601"/>
      <c r="HM1688" s="601"/>
      <c r="HN1688" s="601"/>
      <c r="HO1688" s="601"/>
      <c r="HP1688" s="601"/>
      <c r="HQ1688" s="601"/>
      <c r="HR1688" s="601"/>
      <c r="HS1688" s="601"/>
      <c r="HT1688" s="601"/>
      <c r="HU1688" s="601"/>
      <c r="HV1688" s="601"/>
      <c r="HW1688" s="601"/>
      <c r="HX1688" s="601"/>
      <c r="HY1688" s="601"/>
      <c r="HZ1688" s="601"/>
      <c r="IA1688" s="601"/>
      <c r="IB1688" s="601"/>
      <c r="IC1688" s="601"/>
      <c r="ID1688" s="601"/>
      <c r="IE1688" s="601"/>
      <c r="IF1688" s="601"/>
      <c r="IG1688" s="601"/>
      <c r="IH1688" s="601"/>
      <c r="II1688" s="601"/>
      <c r="IJ1688" s="601"/>
      <c r="IK1688" s="601"/>
      <c r="IL1688" s="601"/>
      <c r="IM1688" s="601"/>
      <c r="IN1688" s="601"/>
      <c r="IO1688" s="601"/>
      <c r="IP1688" s="601"/>
      <c r="IQ1688" s="601"/>
      <c r="IR1688" s="601"/>
      <c r="IS1688" s="601"/>
      <c r="IT1688" s="601"/>
      <c r="IU1688" s="601"/>
      <c r="IV1688" s="601"/>
      <c r="IW1688" s="601"/>
      <c r="IX1688" s="601"/>
      <c r="IY1688" s="601"/>
      <c r="IZ1688" s="601"/>
      <c r="JA1688" s="601"/>
      <c r="JB1688" s="601"/>
      <c r="JC1688" s="601"/>
      <c r="JD1688" s="601"/>
      <c r="JE1688" s="601"/>
      <c r="JF1688" s="601"/>
      <c r="JG1688" s="601"/>
      <c r="JH1688" s="601"/>
      <c r="JI1688" s="601"/>
      <c r="JJ1688" s="601"/>
      <c r="JK1688" s="601"/>
      <c r="JL1688" s="601"/>
      <c r="JM1688" s="601"/>
      <c r="JN1688" s="601"/>
      <c r="JO1688" s="601"/>
      <c r="JP1688" s="601"/>
      <c r="JQ1688" s="601"/>
      <c r="JR1688" s="601"/>
      <c r="JS1688" s="601"/>
      <c r="JT1688" s="601"/>
      <c r="JU1688" s="601"/>
      <c r="JV1688" s="601"/>
      <c r="JW1688" s="601"/>
      <c r="JX1688" s="601"/>
      <c r="JY1688" s="601"/>
      <c r="JZ1688" s="601"/>
      <c r="KA1688" s="601"/>
      <c r="KB1688" s="601"/>
      <c r="KC1688" s="601"/>
      <c r="KD1688" s="601"/>
      <c r="KE1688" s="601"/>
      <c r="KF1688" s="601"/>
      <c r="KG1688" s="601"/>
      <c r="KH1688" s="601"/>
      <c r="KI1688" s="601"/>
      <c r="KJ1688" s="601"/>
      <c r="KK1688" s="601"/>
      <c r="KL1688" s="601"/>
      <c r="KM1688" s="601"/>
      <c r="KN1688" s="601"/>
      <c r="KO1688" s="601"/>
      <c r="KP1688" s="601"/>
      <c r="KQ1688" s="601"/>
      <c r="KR1688" s="601"/>
      <c r="KS1688" s="601"/>
      <c r="KT1688" s="601"/>
      <c r="KU1688" s="601"/>
      <c r="KV1688" s="601"/>
      <c r="KW1688" s="601"/>
      <c r="KX1688" s="601"/>
      <c r="KY1688" s="601"/>
      <c r="KZ1688" s="601"/>
      <c r="LA1688" s="601"/>
      <c r="LB1688" s="601"/>
      <c r="LC1688" s="601"/>
      <c r="LD1688" s="601"/>
      <c r="LE1688" s="601"/>
      <c r="LF1688" s="601"/>
      <c r="LG1688" s="601"/>
      <c r="LH1688" s="601"/>
      <c r="LI1688" s="601"/>
      <c r="LJ1688" s="601"/>
    </row>
    <row r="1689" spans="1:322">
      <c r="A1689" s="697"/>
      <c r="B1689" s="558"/>
      <c r="C1689" s="558"/>
      <c r="D1689" s="676" t="s">
        <v>1067</v>
      </c>
      <c r="E1689" s="524"/>
      <c r="F1689" s="676" t="s">
        <v>1152</v>
      </c>
      <c r="G1689" s="596">
        <v>2022</v>
      </c>
      <c r="H1689" s="596">
        <v>3</v>
      </c>
      <c r="I1689" s="687">
        <v>127639</v>
      </c>
      <c r="J1689" s="597">
        <v>44649</v>
      </c>
      <c r="K1689" s="676" t="s">
        <v>1602</v>
      </c>
      <c r="L1689" s="677" t="s">
        <v>1578</v>
      </c>
      <c r="M1689" s="677">
        <v>44468</v>
      </c>
      <c r="N1689" s="677" t="s">
        <v>1603</v>
      </c>
      <c r="O1689" s="677"/>
      <c r="P1689" s="597">
        <v>44623</v>
      </c>
      <c r="Q1689" s="597">
        <v>44648</v>
      </c>
      <c r="R1689" s="597">
        <v>44649</v>
      </c>
      <c r="S1689" s="596" t="s">
        <v>1580</v>
      </c>
      <c r="T1689" s="596">
        <v>60</v>
      </c>
      <c r="U1689" s="596" t="s">
        <v>1600</v>
      </c>
      <c r="V1689" s="596" t="s">
        <v>1582</v>
      </c>
      <c r="W1689" s="678">
        <v>395</v>
      </c>
      <c r="X1689" s="551">
        <v>624</v>
      </c>
      <c r="Y1689" s="693">
        <v>246480</v>
      </c>
      <c r="Z1689" s="598">
        <v>0.44</v>
      </c>
      <c r="AA1689" s="682">
        <f>Y1689*Z1689</f>
        <v>108451.2</v>
      </c>
      <c r="AB1689" s="521"/>
      <c r="AC1689" s="683">
        <v>0</v>
      </c>
      <c r="AD1689" s="676"/>
      <c r="AE1689" s="684"/>
      <c r="AF1689" s="695">
        <f>AA1689+AD1689+AE1689</f>
        <v>108451.2</v>
      </c>
      <c r="AG1689" s="703" t="s">
        <v>47</v>
      </c>
      <c r="AH1689" s="561"/>
      <c r="AI1689" s="703">
        <v>75</v>
      </c>
      <c r="AJ1689" s="703" t="s">
        <v>1583</v>
      </c>
      <c r="AK1689" s="703" t="s">
        <v>50</v>
      </c>
      <c r="AL1689" s="711" t="s">
        <v>1584</v>
      </c>
      <c r="AM1689" s="703" t="s">
        <v>52</v>
      </c>
      <c r="AN1689" s="703" t="s">
        <v>50</v>
      </c>
      <c r="AO1689" s="596"/>
      <c r="AP1689" s="676" t="s">
        <v>92</v>
      </c>
      <c r="AQ1689" s="676" t="s">
        <v>37</v>
      </c>
      <c r="AR1689" s="676"/>
      <c r="AS1689" s="523" t="s">
        <v>1077</v>
      </c>
      <c r="AT1689" s="523"/>
      <c r="AU1689" s="523"/>
      <c r="AV1689" s="674"/>
      <c r="AW1689" s="673" t="str">
        <f>U1689</f>
        <v>30390255H</v>
      </c>
      <c r="AX1689" s="673" cm="1">
        <f t="array" ref="AX1689">SUM(MID(0&amp;AW1689,LARGE(INDEX(ISNUMBER(--MID(AW1689,ROW($1:$8),1))*ROW($1:$8),),ROW($1:$8))+1,1)*10^ROW($1:$8)/10)</f>
        <v>30390255</v>
      </c>
      <c r="AY1689" s="673" t="str">
        <f>VLOOKUP($AX1689,'Item Master Data'!$A:$F,3,FALSE)</f>
        <v>T395H</v>
      </c>
      <c r="AZ1689" s="673">
        <f>VLOOKUP($AX1689,'Item Master Data'!$A:$F,6,FALSE)</f>
        <v>395</v>
      </c>
      <c r="BA1689" s="673">
        <f>X1689/BB1689</f>
        <v>24</v>
      </c>
      <c r="BB1689" s="673">
        <f>VLOOKUP(AX1689,'Item Master Data'!$A:$G,7,FALSE)</f>
        <v>26</v>
      </c>
      <c r="BC1689" s="673"/>
      <c r="BD1689" s="673">
        <f>W1689-AZ1689</f>
        <v>0</v>
      </c>
      <c r="BE1689" s="595"/>
      <c r="BF1689" s="595"/>
      <c r="BG1689" s="595"/>
      <c r="BH1689" s="595"/>
      <c r="BI1689" s="595"/>
      <c r="BJ1689" s="595"/>
      <c r="BK1689" s="595"/>
      <c r="BL1689" s="595"/>
      <c r="BM1689" s="595"/>
      <c r="BN1689" s="595"/>
      <c r="BO1689" s="595"/>
      <c r="BP1689" s="595"/>
      <c r="BQ1689" s="595"/>
      <c r="BR1689" s="595"/>
      <c r="BS1689" s="595"/>
      <c r="BT1689" s="595"/>
      <c r="BU1689" s="595"/>
      <c r="BV1689" s="595"/>
      <c r="BW1689" s="595"/>
      <c r="BX1689" s="595"/>
      <c r="BY1689" s="595"/>
      <c r="BZ1689" s="595"/>
      <c r="CA1689" s="595"/>
      <c r="CB1689" s="595"/>
      <c r="CC1689" s="595"/>
      <c r="CD1689" s="595"/>
      <c r="CE1689" s="595"/>
      <c r="CF1689" s="595"/>
      <c r="CG1689" s="595"/>
      <c r="CH1689" s="595"/>
      <c r="CI1689" s="595"/>
      <c r="CJ1689" s="595"/>
      <c r="CK1689" s="595"/>
      <c r="CL1689" s="595"/>
      <c r="CM1689" s="595"/>
      <c r="CN1689" s="595"/>
      <c r="CO1689" s="595"/>
      <c r="CP1689" s="595"/>
      <c r="CQ1689" s="595"/>
      <c r="CR1689" s="595"/>
      <c r="CS1689" s="595"/>
      <c r="CT1689" s="595"/>
      <c r="CU1689" s="595"/>
      <c r="CV1689" s="595"/>
      <c r="CW1689" s="595"/>
      <c r="CX1689" s="595"/>
      <c r="CY1689" s="595"/>
      <c r="CZ1689" s="595"/>
      <c r="DA1689" s="595"/>
      <c r="DB1689" s="595"/>
      <c r="DC1689" s="595"/>
      <c r="DD1689" s="595"/>
      <c r="DE1689" s="595"/>
      <c r="DF1689" s="595"/>
      <c r="DG1689" s="595"/>
      <c r="DH1689" s="595"/>
      <c r="DI1689" s="595"/>
      <c r="DJ1689" s="595"/>
      <c r="DK1689" s="595"/>
      <c r="DL1689" s="595"/>
      <c r="DM1689" s="595"/>
      <c r="DN1689" s="595"/>
      <c r="DO1689" s="595"/>
      <c r="DP1689" s="595"/>
      <c r="DQ1689" s="595"/>
      <c r="DR1689" s="595"/>
      <c r="DS1689" s="595"/>
      <c r="DT1689" s="595"/>
      <c r="DU1689" s="595"/>
      <c r="DV1689" s="595"/>
      <c r="DW1689" s="595"/>
      <c r="DX1689" s="595"/>
      <c r="DY1689" s="595"/>
      <c r="DZ1689" s="595"/>
      <c r="EA1689" s="595"/>
      <c r="EB1689" s="595"/>
      <c r="EC1689" s="595"/>
      <c r="ED1689" s="595"/>
      <c r="EE1689" s="595"/>
      <c r="EF1689" s="595"/>
      <c r="EG1689" s="595"/>
      <c r="EH1689" s="595"/>
      <c r="EI1689" s="595"/>
      <c r="EJ1689" s="595"/>
      <c r="EK1689" s="595"/>
      <c r="EL1689" s="595"/>
      <c r="EM1689" s="595"/>
      <c r="EN1689" s="595"/>
      <c r="EO1689" s="595"/>
      <c r="EP1689" s="595"/>
      <c r="EQ1689" s="595"/>
      <c r="ER1689" s="595"/>
      <c r="ES1689" s="595"/>
      <c r="ET1689" s="595"/>
      <c r="EU1689" s="595"/>
      <c r="EV1689" s="595"/>
      <c r="EW1689" s="595"/>
      <c r="EX1689" s="595"/>
      <c r="EY1689" s="595"/>
      <c r="EZ1689" s="595"/>
      <c r="FA1689" s="595"/>
      <c r="FB1689" s="595"/>
      <c r="FC1689" s="595"/>
      <c r="FD1689" s="595"/>
      <c r="FE1689" s="595"/>
      <c r="FF1689" s="595"/>
      <c r="FG1689" s="595"/>
      <c r="FH1689" s="595"/>
      <c r="FI1689" s="595"/>
      <c r="FJ1689" s="595"/>
      <c r="FK1689" s="595"/>
      <c r="FL1689" s="595"/>
      <c r="FM1689" s="595"/>
      <c r="FN1689" s="595"/>
      <c r="FO1689" s="595"/>
      <c r="FP1689" s="595"/>
      <c r="FQ1689" s="595"/>
      <c r="FR1689" s="595"/>
      <c r="FS1689" s="595"/>
      <c r="FT1689" s="595"/>
      <c r="FU1689" s="595"/>
      <c r="FV1689" s="595"/>
      <c r="FW1689" s="595"/>
      <c r="FX1689" s="595"/>
      <c r="FY1689" s="595"/>
      <c r="FZ1689" s="595"/>
      <c r="GA1689" s="595"/>
      <c r="GB1689" s="595"/>
      <c r="GC1689" s="595"/>
      <c r="GD1689" s="595"/>
      <c r="GE1689" s="595"/>
      <c r="GF1689" s="595"/>
      <c r="GG1689" s="595"/>
      <c r="GH1689" s="595"/>
      <c r="GI1689" s="595"/>
      <c r="GJ1689" s="595"/>
      <c r="GK1689" s="595"/>
      <c r="GL1689" s="595"/>
      <c r="GM1689" s="595"/>
      <c r="GN1689" s="595"/>
      <c r="GO1689" s="595"/>
      <c r="GP1689" s="595"/>
      <c r="GQ1689" s="595"/>
      <c r="GR1689" s="595"/>
      <c r="GS1689" s="595"/>
      <c r="GT1689" s="595"/>
      <c r="GU1689" s="595"/>
      <c r="GV1689" s="595"/>
      <c r="GW1689" s="595"/>
      <c r="GX1689" s="595"/>
      <c r="GY1689" s="595"/>
      <c r="GZ1689" s="595"/>
      <c r="HA1689" s="595"/>
      <c r="HB1689" s="595"/>
      <c r="HC1689" s="595"/>
      <c r="HD1689" s="595"/>
      <c r="HE1689" s="595"/>
      <c r="HF1689" s="595"/>
      <c r="HG1689" s="595"/>
      <c r="HH1689" s="595"/>
      <c r="HI1689" s="595"/>
      <c r="HJ1689" s="595"/>
      <c r="HK1689" s="595"/>
      <c r="HL1689" s="595"/>
      <c r="HM1689" s="595"/>
      <c r="HN1689" s="595"/>
      <c r="HO1689" s="595"/>
      <c r="HP1689" s="595"/>
      <c r="HQ1689" s="595"/>
      <c r="HR1689" s="595"/>
      <c r="HS1689" s="595"/>
      <c r="HT1689" s="595"/>
      <c r="HU1689" s="595"/>
      <c r="HV1689" s="595"/>
      <c r="HW1689" s="595"/>
      <c r="HX1689" s="595"/>
      <c r="HY1689" s="595"/>
      <c r="HZ1689" s="595"/>
      <c r="IA1689" s="595"/>
      <c r="IB1689" s="595"/>
      <c r="IC1689" s="595"/>
      <c r="ID1689" s="595"/>
      <c r="IE1689" s="595"/>
      <c r="IF1689" s="595"/>
      <c r="IG1689" s="595"/>
      <c r="IH1689" s="595"/>
      <c r="II1689" s="595"/>
      <c r="IJ1689" s="595"/>
      <c r="IK1689" s="595"/>
      <c r="IL1689" s="595"/>
      <c r="IM1689" s="595"/>
      <c r="IN1689" s="595"/>
      <c r="IO1689" s="595"/>
      <c r="IP1689" s="595"/>
      <c r="IQ1689" s="595"/>
      <c r="IR1689" s="595"/>
      <c r="IS1689" s="595"/>
      <c r="IT1689" s="595"/>
      <c r="IU1689" s="595"/>
      <c r="IV1689" s="595"/>
      <c r="IW1689" s="595"/>
      <c r="IX1689" s="595"/>
      <c r="IY1689" s="595"/>
      <c r="IZ1689" s="595"/>
      <c r="JA1689" s="595"/>
      <c r="JB1689" s="595"/>
      <c r="JC1689" s="595"/>
      <c r="JD1689" s="595"/>
      <c r="JE1689" s="595"/>
      <c r="JF1689" s="595"/>
      <c r="JG1689" s="595"/>
      <c r="JH1689" s="595"/>
      <c r="JI1689" s="595"/>
      <c r="JJ1689" s="595"/>
      <c r="JK1689" s="595"/>
      <c r="JL1689" s="595"/>
      <c r="JM1689" s="595"/>
      <c r="JN1689" s="595"/>
      <c r="JO1689" s="595"/>
      <c r="JP1689" s="595"/>
      <c r="JQ1689" s="595"/>
      <c r="JR1689" s="595"/>
      <c r="JS1689" s="595"/>
      <c r="JT1689" s="595"/>
      <c r="JU1689" s="595"/>
      <c r="JV1689" s="595"/>
      <c r="JW1689" s="595"/>
      <c r="JX1689" s="595"/>
      <c r="JY1689" s="595"/>
      <c r="JZ1689" s="595"/>
      <c r="KA1689" s="595"/>
      <c r="KB1689" s="595"/>
      <c r="KC1689" s="595"/>
      <c r="KD1689" s="595"/>
      <c r="KE1689" s="595"/>
      <c r="KF1689" s="595"/>
      <c r="KG1689" s="595"/>
      <c r="KH1689" s="595"/>
      <c r="KI1689" s="595"/>
      <c r="KJ1689" s="595"/>
      <c r="KK1689" s="595"/>
      <c r="KL1689" s="595"/>
      <c r="KM1689" s="595"/>
      <c r="KN1689" s="595"/>
      <c r="KO1689" s="595"/>
      <c r="KP1689" s="595"/>
      <c r="KQ1689" s="595"/>
      <c r="KR1689" s="595"/>
      <c r="KS1689" s="595"/>
      <c r="KT1689" s="595"/>
      <c r="KU1689" s="595"/>
      <c r="KV1689" s="595"/>
      <c r="KW1689" s="595"/>
      <c r="KX1689" s="595"/>
      <c r="KY1689" s="595"/>
      <c r="KZ1689" s="595"/>
      <c r="LA1689" s="595"/>
      <c r="LB1689" s="595"/>
      <c r="LC1689" s="595"/>
      <c r="LD1689" s="595"/>
      <c r="LE1689" s="595"/>
      <c r="LF1689" s="595"/>
      <c r="LG1689" s="595"/>
      <c r="LH1689" s="595"/>
      <c r="LI1689" s="595"/>
      <c r="LJ1689" s="595"/>
    </row>
    <row r="1690" spans="1:322">
      <c r="A1690" s="697"/>
      <c r="B1690" s="558"/>
      <c r="C1690" s="558"/>
      <c r="D1690" s="676" t="s">
        <v>1067</v>
      </c>
      <c r="E1690" s="524"/>
      <c r="F1690" s="676" t="s">
        <v>1152</v>
      </c>
      <c r="G1690" s="596">
        <v>2022</v>
      </c>
      <c r="H1690" s="596">
        <v>3</v>
      </c>
      <c r="I1690" s="687">
        <v>127641</v>
      </c>
      <c r="J1690" s="677">
        <v>44649</v>
      </c>
      <c r="K1690" s="676" t="s">
        <v>1602</v>
      </c>
      <c r="L1690" s="677" t="s">
        <v>1578</v>
      </c>
      <c r="M1690" s="677">
        <v>44468</v>
      </c>
      <c r="N1690" s="677" t="s">
        <v>1603</v>
      </c>
      <c r="O1690" s="677"/>
      <c r="P1690" s="597">
        <v>44623</v>
      </c>
      <c r="Q1690" s="597">
        <v>44648</v>
      </c>
      <c r="R1690" s="597">
        <v>44649</v>
      </c>
      <c r="S1690" s="596" t="s">
        <v>1580</v>
      </c>
      <c r="T1690" s="596">
        <v>60</v>
      </c>
      <c r="U1690" s="596" t="s">
        <v>1600</v>
      </c>
      <c r="V1690" s="596" t="s">
        <v>1582</v>
      </c>
      <c r="W1690" s="678">
        <v>395</v>
      </c>
      <c r="X1690" s="551">
        <v>624</v>
      </c>
      <c r="Y1690" s="693">
        <v>246480</v>
      </c>
      <c r="Z1690" s="598">
        <v>0.44</v>
      </c>
      <c r="AA1690" s="682">
        <f>Y1690*Z1690</f>
        <v>108451.2</v>
      </c>
      <c r="AB1690" s="521"/>
      <c r="AC1690" s="683">
        <v>0</v>
      </c>
      <c r="AD1690" s="676"/>
      <c r="AE1690" s="684"/>
      <c r="AF1690" s="695">
        <f>AA1690+AD1690+AE1690</f>
        <v>108451.2</v>
      </c>
      <c r="AG1690" s="703" t="s">
        <v>47</v>
      </c>
      <c r="AH1690" s="561"/>
      <c r="AI1690" s="703">
        <v>75</v>
      </c>
      <c r="AJ1690" s="703" t="s">
        <v>1583</v>
      </c>
      <c r="AK1690" s="703" t="s">
        <v>50</v>
      </c>
      <c r="AL1690" s="711" t="s">
        <v>1584</v>
      </c>
      <c r="AM1690" s="703" t="s">
        <v>52</v>
      </c>
      <c r="AN1690" s="703" t="s">
        <v>50</v>
      </c>
      <c r="AO1690" s="596"/>
      <c r="AP1690" s="676" t="s">
        <v>92</v>
      </c>
      <c r="AQ1690" s="676" t="s">
        <v>37</v>
      </c>
      <c r="AR1690" s="676"/>
      <c r="AS1690" s="523" t="s">
        <v>1077</v>
      </c>
      <c r="AT1690" s="523"/>
      <c r="AU1690" s="523"/>
      <c r="AV1690" s="674"/>
      <c r="AW1690" s="673" t="str">
        <f>U1690</f>
        <v>30390255H</v>
      </c>
      <c r="AX1690" s="673" cm="1">
        <f t="array" ref="AX1690">SUM(MID(0&amp;AW1690,LARGE(INDEX(ISNUMBER(--MID(AW1690,ROW($1:$8),1))*ROW($1:$8),),ROW($1:$8))+1,1)*10^ROW($1:$8)/10)</f>
        <v>30390255</v>
      </c>
      <c r="AY1690" s="673" t="str">
        <f>VLOOKUP($AX1690,'Item Master Data'!$A:$F,3,FALSE)</f>
        <v>T395H</v>
      </c>
      <c r="AZ1690" s="673">
        <f>VLOOKUP($AX1690,'Item Master Data'!$A:$F,6,FALSE)</f>
        <v>395</v>
      </c>
      <c r="BA1690" s="673">
        <f>X1690/BB1690</f>
        <v>24</v>
      </c>
      <c r="BB1690" s="673">
        <f>VLOOKUP(AX1690,'Item Master Data'!$A:$G,7,FALSE)</f>
        <v>26</v>
      </c>
      <c r="BC1690" s="673"/>
      <c r="BD1690" s="673">
        <f>W1690-AZ1690</f>
        <v>0</v>
      </c>
      <c r="BE1690" s="595"/>
      <c r="BF1690" s="595"/>
      <c r="BG1690" s="595"/>
      <c r="BH1690" s="595"/>
      <c r="BI1690" s="595"/>
      <c r="BJ1690" s="595"/>
      <c r="BK1690" s="595"/>
      <c r="BL1690" s="595"/>
      <c r="BM1690" s="595"/>
      <c r="BN1690" s="595"/>
      <c r="BO1690" s="595"/>
      <c r="BP1690" s="595"/>
      <c r="BQ1690" s="595"/>
      <c r="BR1690" s="595"/>
      <c r="BS1690" s="595"/>
      <c r="BT1690" s="595"/>
      <c r="BU1690" s="595"/>
      <c r="BV1690" s="595"/>
      <c r="BW1690" s="595"/>
      <c r="BX1690" s="595"/>
      <c r="BY1690" s="595"/>
      <c r="BZ1690" s="595"/>
      <c r="CA1690" s="595"/>
      <c r="CB1690" s="595"/>
      <c r="CC1690" s="595"/>
      <c r="CD1690" s="595"/>
      <c r="CE1690" s="595"/>
      <c r="CF1690" s="595"/>
      <c r="CG1690" s="595"/>
      <c r="CH1690" s="595"/>
      <c r="CI1690" s="595"/>
      <c r="CJ1690" s="595"/>
      <c r="CK1690" s="595"/>
      <c r="CL1690" s="595"/>
      <c r="CM1690" s="595"/>
      <c r="CN1690" s="595"/>
      <c r="CO1690" s="595"/>
      <c r="CP1690" s="595"/>
      <c r="CQ1690" s="595"/>
      <c r="CR1690" s="595"/>
      <c r="CS1690" s="595"/>
      <c r="CT1690" s="595"/>
      <c r="CU1690" s="595"/>
      <c r="CV1690" s="595"/>
      <c r="CW1690" s="595"/>
      <c r="CX1690" s="595"/>
      <c r="CY1690" s="595"/>
      <c r="CZ1690" s="595"/>
      <c r="DA1690" s="595"/>
      <c r="DB1690" s="595"/>
      <c r="DC1690" s="595"/>
      <c r="DD1690" s="595"/>
      <c r="DE1690" s="595"/>
      <c r="DF1690" s="595"/>
      <c r="DG1690" s="595"/>
      <c r="DH1690" s="595"/>
      <c r="DI1690" s="595"/>
      <c r="DJ1690" s="595"/>
      <c r="DK1690" s="595"/>
      <c r="DL1690" s="595"/>
      <c r="DM1690" s="595"/>
      <c r="DN1690" s="595"/>
      <c r="DO1690" s="595"/>
      <c r="DP1690" s="595"/>
      <c r="DQ1690" s="595"/>
      <c r="DR1690" s="595"/>
      <c r="DS1690" s="595"/>
      <c r="DT1690" s="595"/>
      <c r="DU1690" s="595"/>
      <c r="DV1690" s="595"/>
      <c r="DW1690" s="595"/>
      <c r="DX1690" s="595"/>
      <c r="DY1690" s="595"/>
      <c r="DZ1690" s="595"/>
      <c r="EA1690" s="595"/>
      <c r="EB1690" s="595"/>
      <c r="EC1690" s="595"/>
      <c r="ED1690" s="595"/>
      <c r="EE1690" s="595"/>
      <c r="EF1690" s="595"/>
      <c r="EG1690" s="595"/>
      <c r="EH1690" s="595"/>
      <c r="EI1690" s="595"/>
      <c r="EJ1690" s="595"/>
      <c r="EK1690" s="595"/>
      <c r="EL1690" s="595"/>
      <c r="EM1690" s="595"/>
      <c r="EN1690" s="595"/>
      <c r="EO1690" s="595"/>
      <c r="EP1690" s="595"/>
      <c r="EQ1690" s="595"/>
      <c r="ER1690" s="595"/>
      <c r="ES1690" s="595"/>
      <c r="ET1690" s="595"/>
      <c r="EU1690" s="595"/>
      <c r="EV1690" s="595"/>
      <c r="EW1690" s="595"/>
      <c r="EX1690" s="595"/>
      <c r="EY1690" s="595"/>
      <c r="EZ1690" s="595"/>
      <c r="FA1690" s="595"/>
      <c r="FB1690" s="595"/>
      <c r="FC1690" s="595"/>
      <c r="FD1690" s="595"/>
      <c r="FE1690" s="595"/>
      <c r="FF1690" s="595"/>
      <c r="FG1690" s="595"/>
      <c r="FH1690" s="595"/>
      <c r="FI1690" s="595"/>
      <c r="FJ1690" s="595"/>
      <c r="FK1690" s="595"/>
      <c r="FL1690" s="595"/>
      <c r="FM1690" s="595"/>
      <c r="FN1690" s="595"/>
      <c r="FO1690" s="595"/>
      <c r="FP1690" s="595"/>
      <c r="FQ1690" s="595"/>
      <c r="FR1690" s="595"/>
      <c r="FS1690" s="595"/>
      <c r="FT1690" s="595"/>
      <c r="FU1690" s="595"/>
      <c r="FV1690" s="595"/>
      <c r="FW1690" s="595"/>
      <c r="FX1690" s="595"/>
      <c r="FY1690" s="595"/>
      <c r="FZ1690" s="595"/>
      <c r="GA1690" s="595"/>
      <c r="GB1690" s="595"/>
      <c r="GC1690" s="595"/>
      <c r="GD1690" s="595"/>
      <c r="GE1690" s="595"/>
      <c r="GF1690" s="595"/>
      <c r="GG1690" s="595"/>
      <c r="GH1690" s="595"/>
      <c r="GI1690" s="595"/>
      <c r="GJ1690" s="595"/>
      <c r="GK1690" s="595"/>
      <c r="GL1690" s="595"/>
      <c r="GM1690" s="595"/>
      <c r="GN1690" s="595"/>
      <c r="GO1690" s="595"/>
      <c r="GP1690" s="595"/>
      <c r="GQ1690" s="595"/>
      <c r="GR1690" s="595"/>
      <c r="GS1690" s="595"/>
      <c r="GT1690" s="595"/>
      <c r="GU1690" s="595"/>
      <c r="GV1690" s="595"/>
      <c r="GW1690" s="595"/>
      <c r="GX1690" s="595"/>
      <c r="GY1690" s="595"/>
      <c r="GZ1690" s="595"/>
      <c r="HA1690" s="595"/>
      <c r="HB1690" s="595"/>
      <c r="HC1690" s="595"/>
      <c r="HD1690" s="595"/>
      <c r="HE1690" s="595"/>
      <c r="HF1690" s="595"/>
      <c r="HG1690" s="595"/>
      <c r="HH1690" s="595"/>
      <c r="HI1690" s="595"/>
      <c r="HJ1690" s="595"/>
      <c r="HK1690" s="595"/>
      <c r="HL1690" s="595"/>
      <c r="HM1690" s="595"/>
      <c r="HN1690" s="595"/>
      <c r="HO1690" s="595"/>
      <c r="HP1690" s="595"/>
      <c r="HQ1690" s="595"/>
      <c r="HR1690" s="595"/>
      <c r="HS1690" s="595"/>
      <c r="HT1690" s="595"/>
      <c r="HU1690" s="595"/>
      <c r="HV1690" s="595"/>
      <c r="HW1690" s="595"/>
      <c r="HX1690" s="595"/>
      <c r="HY1690" s="595"/>
      <c r="HZ1690" s="595"/>
      <c r="IA1690" s="595"/>
      <c r="IB1690" s="595"/>
      <c r="IC1690" s="595"/>
      <c r="ID1690" s="595"/>
      <c r="IE1690" s="595"/>
      <c r="IF1690" s="595"/>
      <c r="IG1690" s="595"/>
      <c r="IH1690" s="595"/>
      <c r="II1690" s="595"/>
      <c r="IJ1690" s="595"/>
      <c r="IK1690" s="595"/>
      <c r="IL1690" s="595"/>
      <c r="IM1690" s="595"/>
      <c r="IN1690" s="595"/>
      <c r="IO1690" s="595"/>
      <c r="IP1690" s="595"/>
      <c r="IQ1690" s="595"/>
      <c r="IR1690" s="595"/>
      <c r="IS1690" s="595"/>
      <c r="IT1690" s="595"/>
      <c r="IU1690" s="595"/>
      <c r="IV1690" s="595"/>
      <c r="IW1690" s="595"/>
      <c r="IX1690" s="595"/>
      <c r="IY1690" s="595"/>
      <c r="IZ1690" s="595"/>
      <c r="JA1690" s="595"/>
      <c r="JB1690" s="595"/>
      <c r="JC1690" s="595"/>
      <c r="JD1690" s="595"/>
      <c r="JE1690" s="595"/>
      <c r="JF1690" s="595"/>
      <c r="JG1690" s="595"/>
      <c r="JH1690" s="595"/>
      <c r="JI1690" s="595"/>
      <c r="JJ1690" s="595"/>
      <c r="JK1690" s="595"/>
      <c r="JL1690" s="595"/>
      <c r="JM1690" s="595"/>
      <c r="JN1690" s="595"/>
      <c r="JO1690" s="595"/>
      <c r="JP1690" s="595"/>
      <c r="JQ1690" s="595"/>
      <c r="JR1690" s="595"/>
      <c r="JS1690" s="595"/>
      <c r="JT1690" s="595"/>
      <c r="JU1690" s="595"/>
      <c r="JV1690" s="595"/>
      <c r="JW1690" s="595"/>
      <c r="JX1690" s="595"/>
      <c r="JY1690" s="595"/>
      <c r="JZ1690" s="595"/>
      <c r="KA1690" s="595"/>
      <c r="KB1690" s="595"/>
      <c r="KC1690" s="595"/>
      <c r="KD1690" s="595"/>
      <c r="KE1690" s="595"/>
      <c r="KF1690" s="595"/>
      <c r="KG1690" s="595"/>
      <c r="KH1690" s="595"/>
      <c r="KI1690" s="595"/>
      <c r="KJ1690" s="595"/>
      <c r="KK1690" s="595"/>
      <c r="KL1690" s="595"/>
      <c r="KM1690" s="595"/>
      <c r="KN1690" s="595"/>
      <c r="KO1690" s="595"/>
      <c r="KP1690" s="595"/>
      <c r="KQ1690" s="595"/>
      <c r="KR1690" s="595"/>
      <c r="KS1690" s="595"/>
      <c r="KT1690" s="595"/>
      <c r="KU1690" s="595"/>
      <c r="KV1690" s="595"/>
      <c r="KW1690" s="595"/>
      <c r="KX1690" s="595"/>
      <c r="KY1690" s="595"/>
      <c r="KZ1690" s="595"/>
      <c r="LA1690" s="595"/>
      <c r="LB1690" s="595"/>
      <c r="LC1690" s="595"/>
      <c r="LD1690" s="595"/>
      <c r="LE1690" s="595"/>
      <c r="LF1690" s="595"/>
      <c r="LG1690" s="595"/>
      <c r="LH1690" s="595"/>
      <c r="LI1690" s="595"/>
      <c r="LJ1690" s="595"/>
    </row>
    <row r="1691" spans="1:322">
      <c r="A1691" s="697"/>
      <c r="B1691" s="558"/>
      <c r="C1691" s="558"/>
      <c r="D1691" s="676" t="s">
        <v>1067</v>
      </c>
      <c r="E1691" s="524"/>
      <c r="F1691" s="596" t="s">
        <v>1152</v>
      </c>
      <c r="G1691" s="596">
        <v>2022</v>
      </c>
      <c r="H1691" s="596">
        <v>3</v>
      </c>
      <c r="I1691" s="687">
        <v>127540</v>
      </c>
      <c r="J1691" s="677">
        <v>44644</v>
      </c>
      <c r="K1691" s="676" t="s">
        <v>1602</v>
      </c>
      <c r="L1691" s="677" t="s">
        <v>1578</v>
      </c>
      <c r="M1691" s="677">
        <v>44468</v>
      </c>
      <c r="N1691" s="677" t="s">
        <v>1603</v>
      </c>
      <c r="O1691" s="677"/>
      <c r="P1691" s="597">
        <v>44623</v>
      </c>
      <c r="Q1691" s="597">
        <v>44642</v>
      </c>
      <c r="R1691" s="597">
        <v>44644</v>
      </c>
      <c r="S1691" s="596" t="s">
        <v>1580</v>
      </c>
      <c r="T1691" s="596">
        <v>60</v>
      </c>
      <c r="U1691" s="596" t="s">
        <v>1581</v>
      </c>
      <c r="V1691" s="596" t="s">
        <v>1582</v>
      </c>
      <c r="W1691" s="678">
        <v>395</v>
      </c>
      <c r="X1691" s="551">
        <v>624</v>
      </c>
      <c r="Y1691" s="693">
        <v>246480</v>
      </c>
      <c r="Z1691" s="598">
        <v>0.44</v>
      </c>
      <c r="AA1691" s="682">
        <f>Y1691*Z1691</f>
        <v>108451.2</v>
      </c>
      <c r="AB1691" s="521"/>
      <c r="AC1691" s="683">
        <v>0</v>
      </c>
      <c r="AD1691" s="676"/>
      <c r="AE1691" s="599"/>
      <c r="AF1691" s="695">
        <f>AA1691+AD1691+AE1691</f>
        <v>108451.2</v>
      </c>
      <c r="AG1691" s="703" t="s">
        <v>47</v>
      </c>
      <c r="AH1691" s="561"/>
      <c r="AI1691" s="703">
        <v>75</v>
      </c>
      <c r="AJ1691" s="703" t="s">
        <v>1583</v>
      </c>
      <c r="AK1691" s="703" t="s">
        <v>50</v>
      </c>
      <c r="AL1691" s="711" t="s">
        <v>1584</v>
      </c>
      <c r="AM1691" s="703" t="s">
        <v>52</v>
      </c>
      <c r="AN1691" s="703" t="s">
        <v>50</v>
      </c>
      <c r="AO1691" s="596"/>
      <c r="AP1691" s="676" t="s">
        <v>92</v>
      </c>
      <c r="AQ1691" s="676" t="s">
        <v>37</v>
      </c>
      <c r="AR1691" s="676"/>
      <c r="AS1691" s="523" t="s">
        <v>1077</v>
      </c>
      <c r="AT1691" s="523"/>
      <c r="AU1691" s="523"/>
      <c r="AV1691" s="674"/>
      <c r="AW1691" s="673" t="str">
        <f>U1691</f>
        <v>30390255C</v>
      </c>
      <c r="AX1691" s="673" cm="1">
        <f t="array" ref="AX1691">SUM(MID(0&amp;AW1691,LARGE(INDEX(ISNUMBER(--MID(AW1691,ROW($1:$8),1))*ROW($1:$8),),ROW($1:$8))+1,1)*10^ROW($1:$8)/10)</f>
        <v>30390255</v>
      </c>
      <c r="AY1691" s="673" t="str">
        <f>VLOOKUP($AX1691,'Item Master Data'!$A:$F,3,FALSE)</f>
        <v>T395H</v>
      </c>
      <c r="AZ1691" s="673">
        <f>VLOOKUP($AX1691,'Item Master Data'!$A:$F,6,FALSE)</f>
        <v>395</v>
      </c>
      <c r="BA1691" s="673">
        <f>X1691/BB1691</f>
        <v>24</v>
      </c>
      <c r="BB1691" s="673">
        <f>VLOOKUP(AX1691,'Item Master Data'!$A:$G,7,FALSE)</f>
        <v>26</v>
      </c>
      <c r="BC1691" s="673"/>
      <c r="BD1691" s="673">
        <f>W1691-AZ1691</f>
        <v>0</v>
      </c>
      <c r="BE1691" s="601"/>
      <c r="BF1691" s="601"/>
      <c r="BG1691" s="601"/>
      <c r="BH1691" s="601"/>
      <c r="BI1691" s="601"/>
      <c r="BJ1691" s="601"/>
      <c r="BK1691" s="601"/>
      <c r="BL1691" s="601"/>
      <c r="BM1691" s="601"/>
      <c r="BN1691" s="601"/>
      <c r="BO1691" s="601"/>
      <c r="BP1691" s="601"/>
      <c r="BQ1691" s="601"/>
      <c r="BR1691" s="601"/>
      <c r="BS1691" s="601"/>
      <c r="BT1691" s="601"/>
      <c r="BU1691" s="601"/>
      <c r="BV1691" s="601"/>
      <c r="BW1691" s="601"/>
      <c r="BX1691" s="601"/>
      <c r="BY1691" s="601"/>
      <c r="BZ1691" s="601"/>
      <c r="CA1691" s="601"/>
      <c r="CB1691" s="601"/>
      <c r="CC1691" s="601"/>
      <c r="CD1691" s="601"/>
      <c r="CE1691" s="601"/>
      <c r="CF1691" s="601"/>
      <c r="CG1691" s="601"/>
      <c r="CH1691" s="601"/>
      <c r="CI1691" s="601"/>
      <c r="CJ1691" s="601"/>
      <c r="CK1691" s="601"/>
      <c r="CL1691" s="601"/>
      <c r="CM1691" s="601"/>
      <c r="CN1691" s="601"/>
      <c r="CO1691" s="601"/>
      <c r="CP1691" s="601"/>
      <c r="CQ1691" s="601"/>
      <c r="CR1691" s="601"/>
      <c r="CS1691" s="601"/>
      <c r="CT1691" s="601"/>
      <c r="CU1691" s="601"/>
      <c r="CV1691" s="601"/>
      <c r="CW1691" s="601"/>
      <c r="CX1691" s="601"/>
      <c r="CY1691" s="601"/>
      <c r="CZ1691" s="601"/>
      <c r="DA1691" s="601"/>
      <c r="DB1691" s="601"/>
      <c r="DC1691" s="601"/>
      <c r="DD1691" s="601"/>
      <c r="DE1691" s="601"/>
      <c r="DF1691" s="601"/>
      <c r="DG1691" s="601"/>
      <c r="DH1691" s="601"/>
      <c r="DI1691" s="601"/>
      <c r="DJ1691" s="601"/>
      <c r="DK1691" s="601"/>
      <c r="DL1691" s="601"/>
      <c r="DM1691" s="601"/>
      <c r="DN1691" s="601"/>
      <c r="DO1691" s="601"/>
      <c r="DP1691" s="601"/>
      <c r="DQ1691" s="601"/>
      <c r="DR1691" s="601"/>
      <c r="DS1691" s="601"/>
      <c r="DT1691" s="601"/>
      <c r="DU1691" s="601"/>
      <c r="DV1691" s="601"/>
      <c r="DW1691" s="601"/>
      <c r="DX1691" s="601"/>
      <c r="DY1691" s="601"/>
      <c r="DZ1691" s="601"/>
      <c r="EA1691" s="601"/>
      <c r="EB1691" s="601"/>
      <c r="EC1691" s="601"/>
      <c r="ED1691" s="601"/>
      <c r="EE1691" s="601"/>
      <c r="EF1691" s="601"/>
      <c r="EG1691" s="601"/>
      <c r="EH1691" s="601"/>
      <c r="EI1691" s="601"/>
      <c r="EJ1691" s="601"/>
      <c r="EK1691" s="601"/>
      <c r="EL1691" s="601"/>
      <c r="EM1691" s="601"/>
      <c r="EN1691" s="601"/>
      <c r="EO1691" s="601"/>
      <c r="EP1691" s="601"/>
      <c r="EQ1691" s="601"/>
      <c r="ER1691" s="601"/>
      <c r="ES1691" s="601"/>
      <c r="ET1691" s="601"/>
      <c r="EU1691" s="601"/>
      <c r="EV1691" s="601"/>
      <c r="EW1691" s="601"/>
      <c r="EX1691" s="601"/>
      <c r="EY1691" s="601"/>
      <c r="EZ1691" s="601"/>
      <c r="FA1691" s="601"/>
      <c r="FB1691" s="601"/>
      <c r="FC1691" s="601"/>
      <c r="FD1691" s="601"/>
      <c r="FE1691" s="601"/>
      <c r="FF1691" s="601"/>
      <c r="FG1691" s="601"/>
      <c r="FH1691" s="601"/>
      <c r="FI1691" s="601"/>
      <c r="FJ1691" s="601"/>
      <c r="FK1691" s="601"/>
      <c r="FL1691" s="601"/>
      <c r="FM1691" s="601"/>
      <c r="FN1691" s="601"/>
      <c r="FO1691" s="601"/>
      <c r="FP1691" s="601"/>
      <c r="FQ1691" s="601"/>
      <c r="FR1691" s="601"/>
      <c r="FS1691" s="601"/>
      <c r="FT1691" s="601"/>
      <c r="FU1691" s="601"/>
      <c r="FV1691" s="601"/>
      <c r="FW1691" s="601"/>
      <c r="FX1691" s="601"/>
      <c r="FY1691" s="601"/>
      <c r="FZ1691" s="601"/>
      <c r="GA1691" s="601"/>
      <c r="GB1691" s="601"/>
      <c r="GC1691" s="601"/>
      <c r="GD1691" s="601"/>
      <c r="GE1691" s="601"/>
      <c r="GF1691" s="601"/>
      <c r="GG1691" s="601"/>
      <c r="GH1691" s="601"/>
      <c r="GI1691" s="601"/>
      <c r="GJ1691" s="601"/>
      <c r="GK1691" s="601"/>
      <c r="GL1691" s="601"/>
      <c r="GM1691" s="601"/>
      <c r="GN1691" s="601"/>
      <c r="GO1691" s="601"/>
      <c r="GP1691" s="601"/>
      <c r="GQ1691" s="601"/>
      <c r="GR1691" s="601"/>
      <c r="GS1691" s="601"/>
      <c r="GT1691" s="601"/>
      <c r="GU1691" s="601"/>
      <c r="GV1691" s="601"/>
      <c r="GW1691" s="601"/>
      <c r="GX1691" s="601"/>
      <c r="GY1691" s="601"/>
      <c r="GZ1691" s="601"/>
      <c r="HA1691" s="601"/>
      <c r="HB1691" s="601"/>
      <c r="HC1691" s="601"/>
      <c r="HD1691" s="601"/>
      <c r="HE1691" s="601"/>
      <c r="HF1691" s="601"/>
      <c r="HG1691" s="601"/>
      <c r="HH1691" s="601"/>
      <c r="HI1691" s="601"/>
      <c r="HJ1691" s="601"/>
      <c r="HK1691" s="601"/>
      <c r="HL1691" s="601"/>
      <c r="HM1691" s="601"/>
      <c r="HN1691" s="601"/>
      <c r="HO1691" s="601"/>
      <c r="HP1691" s="601"/>
      <c r="HQ1691" s="601"/>
      <c r="HR1691" s="601"/>
      <c r="HS1691" s="601"/>
      <c r="HT1691" s="601"/>
      <c r="HU1691" s="601"/>
      <c r="HV1691" s="601"/>
      <c r="HW1691" s="601"/>
      <c r="HX1691" s="601"/>
      <c r="HY1691" s="601"/>
      <c r="HZ1691" s="601"/>
      <c r="IA1691" s="601"/>
      <c r="IB1691" s="601"/>
      <c r="IC1691" s="601"/>
      <c r="ID1691" s="601"/>
      <c r="IE1691" s="601"/>
      <c r="IF1691" s="601"/>
      <c r="IG1691" s="601"/>
      <c r="IH1691" s="601"/>
      <c r="II1691" s="601"/>
      <c r="IJ1691" s="601"/>
      <c r="IK1691" s="601"/>
      <c r="IL1691" s="601"/>
      <c r="IM1691" s="601"/>
      <c r="IN1691" s="601"/>
      <c r="IO1691" s="601"/>
      <c r="IP1691" s="601"/>
      <c r="IQ1691" s="601"/>
      <c r="IR1691" s="601"/>
      <c r="IS1691" s="601"/>
      <c r="IT1691" s="601"/>
      <c r="IU1691" s="601"/>
      <c r="IV1691" s="601"/>
      <c r="IW1691" s="601"/>
      <c r="IX1691" s="601"/>
      <c r="IY1691" s="601"/>
      <c r="IZ1691" s="601"/>
      <c r="JA1691" s="601"/>
      <c r="JB1691" s="601"/>
      <c r="JC1691" s="601"/>
      <c r="JD1691" s="601"/>
      <c r="JE1691" s="601"/>
      <c r="JF1691" s="601"/>
      <c r="JG1691" s="601"/>
      <c r="JH1691" s="601"/>
      <c r="JI1691" s="601"/>
      <c r="JJ1691" s="601"/>
      <c r="JK1691" s="601"/>
      <c r="JL1691" s="601"/>
      <c r="JM1691" s="601"/>
      <c r="JN1691" s="601"/>
      <c r="JO1691" s="601"/>
      <c r="JP1691" s="601"/>
      <c r="JQ1691" s="601"/>
      <c r="JR1691" s="601"/>
      <c r="JS1691" s="601"/>
      <c r="JT1691" s="601"/>
      <c r="JU1691" s="601"/>
      <c r="JV1691" s="601"/>
      <c r="JW1691" s="601"/>
      <c r="JX1691" s="601"/>
      <c r="JY1691" s="601"/>
      <c r="JZ1691" s="601"/>
      <c r="KA1691" s="601"/>
      <c r="KB1691" s="601"/>
      <c r="KC1691" s="601"/>
      <c r="KD1691" s="601"/>
      <c r="KE1691" s="601"/>
      <c r="KF1691" s="601"/>
      <c r="KG1691" s="601"/>
      <c r="KH1691" s="601"/>
      <c r="KI1691" s="601"/>
      <c r="KJ1691" s="601"/>
      <c r="KK1691" s="601"/>
      <c r="KL1691" s="601"/>
      <c r="KM1691" s="601"/>
      <c r="KN1691" s="601"/>
      <c r="KO1691" s="601"/>
      <c r="KP1691" s="601"/>
      <c r="KQ1691" s="601"/>
      <c r="KR1691" s="601"/>
      <c r="KS1691" s="601"/>
      <c r="KT1691" s="601"/>
      <c r="KU1691" s="601"/>
      <c r="KV1691" s="601"/>
      <c r="KW1691" s="601"/>
      <c r="KX1691" s="601"/>
      <c r="KY1691" s="601"/>
      <c r="KZ1691" s="601"/>
      <c r="LA1691" s="601"/>
      <c r="LB1691" s="601"/>
      <c r="LC1691" s="601"/>
      <c r="LD1691" s="601"/>
      <c r="LE1691" s="601"/>
      <c r="LF1691" s="601"/>
      <c r="LG1691" s="601"/>
      <c r="LH1691" s="601"/>
      <c r="LI1691" s="601"/>
      <c r="LJ1691" s="601"/>
    </row>
    <row r="1692" spans="1:322">
      <c r="A1692" s="697"/>
      <c r="B1692" s="558"/>
      <c r="C1692" s="558"/>
      <c r="D1692" s="676" t="s">
        <v>1067</v>
      </c>
      <c r="E1692" s="524"/>
      <c r="F1692" s="596" t="s">
        <v>1152</v>
      </c>
      <c r="G1692" s="596">
        <v>2022</v>
      </c>
      <c r="H1692" s="596">
        <v>3</v>
      </c>
      <c r="I1692" s="687">
        <v>127479</v>
      </c>
      <c r="J1692" s="677">
        <v>44642</v>
      </c>
      <c r="K1692" s="676" t="s">
        <v>1602</v>
      </c>
      <c r="L1692" s="677" t="s">
        <v>1578</v>
      </c>
      <c r="M1692" s="677">
        <v>44468</v>
      </c>
      <c r="N1692" s="677" t="s">
        <v>1603</v>
      </c>
      <c r="O1692" s="677"/>
      <c r="P1692" s="597">
        <v>44623</v>
      </c>
      <c r="Q1692" s="597">
        <v>44641</v>
      </c>
      <c r="R1692" s="597">
        <v>44642</v>
      </c>
      <c r="S1692" s="596" t="s">
        <v>1580</v>
      </c>
      <c r="T1692" s="596">
        <v>60</v>
      </c>
      <c r="U1692" s="596" t="s">
        <v>1600</v>
      </c>
      <c r="V1692" s="596" t="s">
        <v>1582</v>
      </c>
      <c r="W1692" s="678">
        <v>395</v>
      </c>
      <c r="X1692" s="551">
        <v>624</v>
      </c>
      <c r="Y1692" s="693">
        <v>246480</v>
      </c>
      <c r="Z1692" s="598">
        <v>0.44</v>
      </c>
      <c r="AA1692" s="682">
        <f>Y1692*Z1692</f>
        <v>108451.2</v>
      </c>
      <c r="AB1692" s="521"/>
      <c r="AC1692" s="683">
        <v>0</v>
      </c>
      <c r="AD1692" s="676"/>
      <c r="AE1692" s="599"/>
      <c r="AF1692" s="695">
        <f>AA1692+AD1692+AE1692</f>
        <v>108451.2</v>
      </c>
      <c r="AG1692" s="703" t="s">
        <v>47</v>
      </c>
      <c r="AH1692" s="561"/>
      <c r="AI1692" s="703">
        <v>75</v>
      </c>
      <c r="AJ1692" s="703" t="s">
        <v>1583</v>
      </c>
      <c r="AK1692" s="703" t="s">
        <v>50</v>
      </c>
      <c r="AL1692" s="711" t="s">
        <v>1584</v>
      </c>
      <c r="AM1692" s="703" t="s">
        <v>52</v>
      </c>
      <c r="AN1692" s="703" t="s">
        <v>50</v>
      </c>
      <c r="AO1692" s="596"/>
      <c r="AP1692" s="676" t="s">
        <v>92</v>
      </c>
      <c r="AQ1692" s="676" t="s">
        <v>37</v>
      </c>
      <c r="AR1692" s="676"/>
      <c r="AS1692" s="523" t="s">
        <v>1077</v>
      </c>
      <c r="AT1692" s="523"/>
      <c r="AU1692" s="523"/>
      <c r="AV1692" s="674"/>
      <c r="AW1692" s="673" t="str">
        <f>U1692</f>
        <v>30390255H</v>
      </c>
      <c r="AX1692" s="673" cm="1">
        <f t="array" ref="AX1692">SUM(MID(0&amp;AW1692,LARGE(INDEX(ISNUMBER(--MID(AW1692,ROW($1:$8),1))*ROW($1:$8),),ROW($1:$8))+1,1)*10^ROW($1:$8)/10)</f>
        <v>30390255</v>
      </c>
      <c r="AY1692" s="673" t="str">
        <f>VLOOKUP($AX1692,'Item Master Data'!$A:$F,3,FALSE)</f>
        <v>T395H</v>
      </c>
      <c r="AZ1692" s="673">
        <f>VLOOKUP($AX1692,'Item Master Data'!$A:$F,6,FALSE)</f>
        <v>395</v>
      </c>
      <c r="BA1692" s="673">
        <f>X1692/BB1692</f>
        <v>24</v>
      </c>
      <c r="BB1692" s="673">
        <f>VLOOKUP(AX1692,'Item Master Data'!$A:$G,7,FALSE)</f>
        <v>26</v>
      </c>
      <c r="BC1692" s="673"/>
      <c r="BD1692" s="673">
        <f>W1692-AZ1692</f>
        <v>0</v>
      </c>
      <c r="BE1692" s="601"/>
      <c r="BF1692" s="601"/>
      <c r="BG1692" s="601"/>
      <c r="BH1692" s="601"/>
      <c r="BI1692" s="601"/>
      <c r="BJ1692" s="601"/>
      <c r="BK1692" s="601"/>
      <c r="BL1692" s="601"/>
      <c r="BM1692" s="601"/>
      <c r="BN1692" s="601"/>
      <c r="BO1692" s="601"/>
      <c r="BP1692" s="601"/>
      <c r="BQ1692" s="601"/>
      <c r="BR1692" s="601"/>
      <c r="BS1692" s="601"/>
      <c r="BT1692" s="601"/>
      <c r="BU1692" s="601"/>
      <c r="BV1692" s="601"/>
      <c r="BW1692" s="601"/>
      <c r="BX1692" s="601"/>
      <c r="BY1692" s="601"/>
      <c r="BZ1692" s="601"/>
      <c r="CA1692" s="601"/>
      <c r="CB1692" s="601"/>
      <c r="CC1692" s="601"/>
      <c r="CD1692" s="601"/>
      <c r="CE1692" s="601"/>
      <c r="CF1692" s="601"/>
      <c r="CG1692" s="601"/>
      <c r="CH1692" s="601"/>
      <c r="CI1692" s="601"/>
      <c r="CJ1692" s="601"/>
      <c r="CK1692" s="601"/>
      <c r="CL1692" s="601"/>
      <c r="CM1692" s="601"/>
      <c r="CN1692" s="601"/>
      <c r="CO1692" s="601"/>
      <c r="CP1692" s="601"/>
      <c r="CQ1692" s="601"/>
      <c r="CR1692" s="601"/>
      <c r="CS1692" s="601"/>
      <c r="CT1692" s="601"/>
      <c r="CU1692" s="601"/>
      <c r="CV1692" s="601"/>
      <c r="CW1692" s="601"/>
      <c r="CX1692" s="601"/>
      <c r="CY1692" s="601"/>
      <c r="CZ1692" s="601"/>
      <c r="DA1692" s="601"/>
      <c r="DB1692" s="601"/>
      <c r="DC1692" s="601"/>
      <c r="DD1692" s="601"/>
      <c r="DE1692" s="601"/>
      <c r="DF1692" s="601"/>
      <c r="DG1692" s="601"/>
      <c r="DH1692" s="601"/>
      <c r="DI1692" s="601"/>
      <c r="DJ1692" s="601"/>
      <c r="DK1692" s="601"/>
      <c r="DL1692" s="601"/>
      <c r="DM1692" s="601"/>
      <c r="DN1692" s="601"/>
      <c r="DO1692" s="601"/>
      <c r="DP1692" s="601"/>
      <c r="DQ1692" s="601"/>
      <c r="DR1692" s="601"/>
      <c r="DS1692" s="601"/>
      <c r="DT1692" s="601"/>
      <c r="DU1692" s="601"/>
      <c r="DV1692" s="601"/>
      <c r="DW1692" s="601"/>
      <c r="DX1692" s="601"/>
      <c r="DY1692" s="601"/>
      <c r="DZ1692" s="601"/>
      <c r="EA1692" s="601"/>
      <c r="EB1692" s="601"/>
      <c r="EC1692" s="601"/>
      <c r="ED1692" s="601"/>
      <c r="EE1692" s="601"/>
      <c r="EF1692" s="601"/>
      <c r="EG1692" s="601"/>
      <c r="EH1692" s="601"/>
      <c r="EI1692" s="601"/>
      <c r="EJ1692" s="601"/>
      <c r="EK1692" s="601"/>
      <c r="EL1692" s="601"/>
      <c r="EM1692" s="601"/>
      <c r="EN1692" s="601"/>
      <c r="EO1692" s="601"/>
      <c r="EP1692" s="601"/>
      <c r="EQ1692" s="601"/>
      <c r="ER1692" s="601"/>
      <c r="ES1692" s="601"/>
      <c r="ET1692" s="601"/>
      <c r="EU1692" s="601"/>
      <c r="EV1692" s="601"/>
      <c r="EW1692" s="601"/>
      <c r="EX1692" s="601"/>
      <c r="EY1692" s="601"/>
      <c r="EZ1692" s="601"/>
      <c r="FA1692" s="601"/>
      <c r="FB1692" s="601"/>
      <c r="FC1692" s="601"/>
      <c r="FD1692" s="601"/>
      <c r="FE1692" s="601"/>
      <c r="FF1692" s="601"/>
      <c r="FG1692" s="601"/>
      <c r="FH1692" s="601"/>
      <c r="FI1692" s="601"/>
      <c r="FJ1692" s="601"/>
      <c r="FK1692" s="601"/>
      <c r="FL1692" s="601"/>
      <c r="FM1692" s="601"/>
      <c r="FN1692" s="601"/>
      <c r="FO1692" s="601"/>
      <c r="FP1692" s="601"/>
      <c r="FQ1692" s="601"/>
      <c r="FR1692" s="601"/>
      <c r="FS1692" s="601"/>
      <c r="FT1692" s="601"/>
      <c r="FU1692" s="601"/>
      <c r="FV1692" s="601"/>
      <c r="FW1692" s="601"/>
      <c r="FX1692" s="601"/>
      <c r="FY1692" s="601"/>
      <c r="FZ1692" s="601"/>
      <c r="GA1692" s="601"/>
      <c r="GB1692" s="601"/>
      <c r="GC1692" s="601"/>
      <c r="GD1692" s="601"/>
      <c r="GE1692" s="601"/>
      <c r="GF1692" s="601"/>
      <c r="GG1692" s="601"/>
      <c r="GH1692" s="601"/>
      <c r="GI1692" s="601"/>
      <c r="GJ1692" s="601"/>
      <c r="GK1692" s="601"/>
      <c r="GL1692" s="601"/>
      <c r="GM1692" s="601"/>
      <c r="GN1692" s="601"/>
      <c r="GO1692" s="601"/>
      <c r="GP1692" s="601"/>
      <c r="GQ1692" s="601"/>
      <c r="GR1692" s="601"/>
      <c r="GS1692" s="601"/>
      <c r="GT1692" s="601"/>
      <c r="GU1692" s="601"/>
      <c r="GV1692" s="601"/>
      <c r="GW1692" s="601"/>
      <c r="GX1692" s="601"/>
      <c r="GY1692" s="601"/>
      <c r="GZ1692" s="601"/>
      <c r="HA1692" s="601"/>
      <c r="HB1692" s="601"/>
      <c r="HC1692" s="601"/>
      <c r="HD1692" s="601"/>
      <c r="HE1692" s="601"/>
      <c r="HF1692" s="601"/>
      <c r="HG1692" s="601"/>
      <c r="HH1692" s="601"/>
      <c r="HI1692" s="601"/>
      <c r="HJ1692" s="601"/>
      <c r="HK1692" s="601"/>
      <c r="HL1692" s="601"/>
      <c r="HM1692" s="601"/>
      <c r="HN1692" s="601"/>
      <c r="HO1692" s="601"/>
      <c r="HP1692" s="601"/>
      <c r="HQ1692" s="601"/>
      <c r="HR1692" s="601"/>
      <c r="HS1692" s="601"/>
      <c r="HT1692" s="601"/>
      <c r="HU1692" s="601"/>
      <c r="HV1692" s="601"/>
      <c r="HW1692" s="601"/>
      <c r="HX1692" s="601"/>
      <c r="HY1692" s="601"/>
      <c r="HZ1692" s="601"/>
      <c r="IA1692" s="601"/>
      <c r="IB1692" s="601"/>
      <c r="IC1692" s="601"/>
      <c r="ID1692" s="601"/>
      <c r="IE1692" s="601"/>
      <c r="IF1692" s="601"/>
      <c r="IG1692" s="601"/>
      <c r="IH1692" s="601"/>
      <c r="II1692" s="601"/>
      <c r="IJ1692" s="601"/>
      <c r="IK1692" s="601"/>
      <c r="IL1692" s="601"/>
      <c r="IM1692" s="601"/>
      <c r="IN1692" s="601"/>
      <c r="IO1692" s="601"/>
      <c r="IP1692" s="601"/>
      <c r="IQ1692" s="601"/>
      <c r="IR1692" s="601"/>
      <c r="IS1692" s="601"/>
      <c r="IT1692" s="601"/>
      <c r="IU1692" s="601"/>
      <c r="IV1692" s="601"/>
      <c r="IW1692" s="601"/>
      <c r="IX1692" s="601"/>
      <c r="IY1692" s="601"/>
      <c r="IZ1692" s="601"/>
      <c r="JA1692" s="601"/>
      <c r="JB1692" s="601"/>
      <c r="JC1692" s="601"/>
      <c r="JD1692" s="601"/>
      <c r="JE1692" s="601"/>
      <c r="JF1692" s="601"/>
      <c r="JG1692" s="601"/>
      <c r="JH1692" s="601"/>
      <c r="JI1692" s="601"/>
      <c r="JJ1692" s="601"/>
      <c r="JK1692" s="601"/>
      <c r="JL1692" s="601"/>
      <c r="JM1692" s="601"/>
      <c r="JN1692" s="601"/>
      <c r="JO1692" s="601"/>
      <c r="JP1692" s="601"/>
      <c r="JQ1692" s="601"/>
      <c r="JR1692" s="601"/>
      <c r="JS1692" s="601"/>
      <c r="JT1692" s="601"/>
      <c r="JU1692" s="601"/>
      <c r="JV1692" s="601"/>
      <c r="JW1692" s="601"/>
      <c r="JX1692" s="601"/>
      <c r="JY1692" s="601"/>
      <c r="JZ1692" s="601"/>
      <c r="KA1692" s="601"/>
      <c r="KB1692" s="601"/>
      <c r="KC1692" s="601"/>
      <c r="KD1692" s="601"/>
      <c r="KE1692" s="601"/>
      <c r="KF1692" s="601"/>
      <c r="KG1692" s="601"/>
      <c r="KH1692" s="601"/>
      <c r="KI1692" s="601"/>
      <c r="KJ1692" s="601"/>
      <c r="KK1692" s="601"/>
      <c r="KL1692" s="601"/>
      <c r="KM1692" s="601"/>
      <c r="KN1692" s="601"/>
      <c r="KO1692" s="601"/>
      <c r="KP1692" s="601"/>
      <c r="KQ1692" s="601"/>
      <c r="KR1692" s="601"/>
      <c r="KS1692" s="601"/>
      <c r="KT1692" s="601"/>
      <c r="KU1692" s="601"/>
      <c r="KV1692" s="601"/>
      <c r="KW1692" s="601"/>
      <c r="KX1692" s="601"/>
      <c r="KY1692" s="601"/>
      <c r="KZ1692" s="601"/>
      <c r="LA1692" s="601"/>
      <c r="LB1692" s="601"/>
      <c r="LC1692" s="601"/>
      <c r="LD1692" s="601"/>
      <c r="LE1692" s="601"/>
      <c r="LF1692" s="601"/>
      <c r="LG1692" s="601"/>
      <c r="LH1692" s="601"/>
      <c r="LI1692" s="601"/>
      <c r="LJ1692" s="601"/>
    </row>
    <row r="1693" spans="1:322">
      <c r="A1693" s="697"/>
      <c r="B1693" s="558"/>
      <c r="C1693" s="558"/>
      <c r="D1693" s="676" t="s">
        <v>1067</v>
      </c>
      <c r="E1693" s="524"/>
      <c r="F1693" s="596" t="s">
        <v>1152</v>
      </c>
      <c r="G1693" s="596">
        <v>2022</v>
      </c>
      <c r="H1693" s="596">
        <v>3</v>
      </c>
      <c r="I1693" s="687">
        <v>127478</v>
      </c>
      <c r="J1693" s="677">
        <v>44642</v>
      </c>
      <c r="K1693" s="676" t="s">
        <v>1602</v>
      </c>
      <c r="L1693" s="677" t="s">
        <v>1578</v>
      </c>
      <c r="M1693" s="677">
        <v>44468</v>
      </c>
      <c r="N1693" s="677" t="s">
        <v>1603</v>
      </c>
      <c r="O1693" s="677"/>
      <c r="P1693" s="597">
        <v>44623</v>
      </c>
      <c r="Q1693" s="597">
        <v>44641</v>
      </c>
      <c r="R1693" s="597">
        <v>44642</v>
      </c>
      <c r="S1693" s="596" t="s">
        <v>1580</v>
      </c>
      <c r="T1693" s="596">
        <v>60</v>
      </c>
      <c r="U1693" s="596" t="s">
        <v>1600</v>
      </c>
      <c r="V1693" s="596" t="s">
        <v>1582</v>
      </c>
      <c r="W1693" s="678">
        <v>395</v>
      </c>
      <c r="X1693" s="551">
        <v>624</v>
      </c>
      <c r="Y1693" s="693">
        <v>246480</v>
      </c>
      <c r="Z1693" s="598">
        <v>0.44</v>
      </c>
      <c r="AA1693" s="682">
        <f>Y1693*Z1693</f>
        <v>108451.2</v>
      </c>
      <c r="AB1693" s="521"/>
      <c r="AC1693" s="683">
        <v>0</v>
      </c>
      <c r="AD1693" s="676"/>
      <c r="AE1693" s="599"/>
      <c r="AF1693" s="695">
        <f>AA1693+AD1693+AE1693</f>
        <v>108451.2</v>
      </c>
      <c r="AG1693" s="703" t="s">
        <v>47</v>
      </c>
      <c r="AH1693" s="561"/>
      <c r="AI1693" s="703">
        <v>75</v>
      </c>
      <c r="AJ1693" s="703" t="s">
        <v>1583</v>
      </c>
      <c r="AK1693" s="703" t="s">
        <v>50</v>
      </c>
      <c r="AL1693" s="711" t="s">
        <v>1584</v>
      </c>
      <c r="AM1693" s="703" t="s">
        <v>52</v>
      </c>
      <c r="AN1693" s="703" t="s">
        <v>50</v>
      </c>
      <c r="AO1693" s="596"/>
      <c r="AP1693" s="676" t="s">
        <v>92</v>
      </c>
      <c r="AQ1693" s="676" t="s">
        <v>37</v>
      </c>
      <c r="AR1693" s="676"/>
      <c r="AS1693" s="523" t="s">
        <v>1077</v>
      </c>
      <c r="AT1693" s="523"/>
      <c r="AU1693" s="523"/>
      <c r="AV1693" s="674"/>
      <c r="AW1693" s="673" t="str">
        <f>U1693</f>
        <v>30390255H</v>
      </c>
      <c r="AX1693" s="673" cm="1">
        <f t="array" ref="AX1693">SUM(MID(0&amp;AW1693,LARGE(INDEX(ISNUMBER(--MID(AW1693,ROW($1:$8),1))*ROW($1:$8),),ROW($1:$8))+1,1)*10^ROW($1:$8)/10)</f>
        <v>30390255</v>
      </c>
      <c r="AY1693" s="673" t="str">
        <f>VLOOKUP($AX1693,'Item Master Data'!$A:$F,3,FALSE)</f>
        <v>T395H</v>
      </c>
      <c r="AZ1693" s="673">
        <f>VLOOKUP($AX1693,'Item Master Data'!$A:$F,6,FALSE)</f>
        <v>395</v>
      </c>
      <c r="BA1693" s="673">
        <f>X1693/BB1693</f>
        <v>24</v>
      </c>
      <c r="BB1693" s="673">
        <f>VLOOKUP(AX1693,'Item Master Data'!$A:$G,7,FALSE)</f>
        <v>26</v>
      </c>
      <c r="BC1693" s="673"/>
      <c r="BD1693" s="673">
        <f>W1693-AZ1693</f>
        <v>0</v>
      </c>
      <c r="BE1693" s="601"/>
      <c r="BF1693" s="601"/>
      <c r="BG1693" s="601"/>
      <c r="BH1693" s="601"/>
      <c r="BI1693" s="601"/>
      <c r="BJ1693" s="601"/>
      <c r="BK1693" s="601"/>
      <c r="BL1693" s="601"/>
      <c r="BM1693" s="601"/>
      <c r="BN1693" s="601"/>
      <c r="BO1693" s="601"/>
      <c r="BP1693" s="601"/>
      <c r="BQ1693" s="601"/>
      <c r="BR1693" s="601"/>
      <c r="BS1693" s="601"/>
      <c r="BT1693" s="601"/>
      <c r="BU1693" s="601"/>
      <c r="BV1693" s="601"/>
      <c r="BW1693" s="601"/>
      <c r="BX1693" s="601"/>
      <c r="BY1693" s="601"/>
      <c r="BZ1693" s="601"/>
      <c r="CA1693" s="601"/>
      <c r="CB1693" s="601"/>
      <c r="CC1693" s="601"/>
      <c r="CD1693" s="601"/>
      <c r="CE1693" s="601"/>
      <c r="CF1693" s="601"/>
      <c r="CG1693" s="601"/>
      <c r="CH1693" s="601"/>
      <c r="CI1693" s="601"/>
      <c r="CJ1693" s="601"/>
      <c r="CK1693" s="601"/>
      <c r="CL1693" s="601"/>
      <c r="CM1693" s="601"/>
      <c r="CN1693" s="601"/>
      <c r="CO1693" s="601"/>
      <c r="CP1693" s="601"/>
      <c r="CQ1693" s="601"/>
      <c r="CR1693" s="601"/>
      <c r="CS1693" s="601"/>
      <c r="CT1693" s="601"/>
      <c r="CU1693" s="601"/>
      <c r="CV1693" s="601"/>
      <c r="CW1693" s="601"/>
      <c r="CX1693" s="601"/>
      <c r="CY1693" s="601"/>
      <c r="CZ1693" s="601"/>
      <c r="DA1693" s="601"/>
      <c r="DB1693" s="601"/>
      <c r="DC1693" s="601"/>
      <c r="DD1693" s="601"/>
      <c r="DE1693" s="601"/>
      <c r="DF1693" s="601"/>
      <c r="DG1693" s="601"/>
      <c r="DH1693" s="601"/>
      <c r="DI1693" s="601"/>
      <c r="DJ1693" s="601"/>
      <c r="DK1693" s="601"/>
      <c r="DL1693" s="601"/>
      <c r="DM1693" s="601"/>
      <c r="DN1693" s="601"/>
      <c r="DO1693" s="601"/>
      <c r="DP1693" s="601"/>
      <c r="DQ1693" s="601"/>
      <c r="DR1693" s="601"/>
      <c r="DS1693" s="601"/>
      <c r="DT1693" s="601"/>
      <c r="DU1693" s="601"/>
      <c r="DV1693" s="601"/>
      <c r="DW1693" s="601"/>
      <c r="DX1693" s="601"/>
      <c r="DY1693" s="601"/>
      <c r="DZ1693" s="601"/>
      <c r="EA1693" s="601"/>
      <c r="EB1693" s="601"/>
      <c r="EC1693" s="601"/>
      <c r="ED1693" s="601"/>
      <c r="EE1693" s="601"/>
      <c r="EF1693" s="601"/>
      <c r="EG1693" s="601"/>
      <c r="EH1693" s="601"/>
      <c r="EI1693" s="601"/>
      <c r="EJ1693" s="601"/>
      <c r="EK1693" s="601"/>
      <c r="EL1693" s="601"/>
      <c r="EM1693" s="601"/>
      <c r="EN1693" s="601"/>
      <c r="EO1693" s="601"/>
      <c r="EP1693" s="601"/>
      <c r="EQ1693" s="601"/>
      <c r="ER1693" s="601"/>
      <c r="ES1693" s="601"/>
      <c r="ET1693" s="601"/>
      <c r="EU1693" s="601"/>
      <c r="EV1693" s="601"/>
      <c r="EW1693" s="601"/>
      <c r="EX1693" s="601"/>
      <c r="EY1693" s="601"/>
      <c r="EZ1693" s="601"/>
      <c r="FA1693" s="601"/>
      <c r="FB1693" s="601"/>
      <c r="FC1693" s="601"/>
      <c r="FD1693" s="601"/>
      <c r="FE1693" s="601"/>
      <c r="FF1693" s="601"/>
      <c r="FG1693" s="601"/>
      <c r="FH1693" s="601"/>
      <c r="FI1693" s="601"/>
      <c r="FJ1693" s="601"/>
      <c r="FK1693" s="601"/>
      <c r="FL1693" s="601"/>
      <c r="FM1693" s="601"/>
      <c r="FN1693" s="601"/>
      <c r="FO1693" s="601"/>
      <c r="FP1693" s="601"/>
      <c r="FQ1693" s="601"/>
      <c r="FR1693" s="601"/>
      <c r="FS1693" s="601"/>
      <c r="FT1693" s="601"/>
      <c r="FU1693" s="601"/>
      <c r="FV1693" s="601"/>
      <c r="FW1693" s="601"/>
      <c r="FX1693" s="601"/>
      <c r="FY1693" s="601"/>
      <c r="FZ1693" s="601"/>
      <c r="GA1693" s="601"/>
      <c r="GB1693" s="601"/>
      <c r="GC1693" s="601"/>
      <c r="GD1693" s="601"/>
      <c r="GE1693" s="601"/>
      <c r="GF1693" s="601"/>
      <c r="GG1693" s="601"/>
      <c r="GH1693" s="601"/>
      <c r="GI1693" s="601"/>
      <c r="GJ1693" s="601"/>
      <c r="GK1693" s="601"/>
      <c r="GL1693" s="601"/>
      <c r="GM1693" s="601"/>
      <c r="GN1693" s="601"/>
      <c r="GO1693" s="601"/>
      <c r="GP1693" s="601"/>
      <c r="GQ1693" s="601"/>
      <c r="GR1693" s="601"/>
      <c r="GS1693" s="601"/>
      <c r="GT1693" s="601"/>
      <c r="GU1693" s="601"/>
      <c r="GV1693" s="601"/>
      <c r="GW1693" s="601"/>
      <c r="GX1693" s="601"/>
      <c r="GY1693" s="601"/>
      <c r="GZ1693" s="601"/>
      <c r="HA1693" s="601"/>
      <c r="HB1693" s="601"/>
      <c r="HC1693" s="601"/>
      <c r="HD1693" s="601"/>
      <c r="HE1693" s="601"/>
      <c r="HF1693" s="601"/>
      <c r="HG1693" s="601"/>
      <c r="HH1693" s="601"/>
      <c r="HI1693" s="601"/>
      <c r="HJ1693" s="601"/>
      <c r="HK1693" s="601"/>
      <c r="HL1693" s="601"/>
      <c r="HM1693" s="601"/>
      <c r="HN1693" s="601"/>
      <c r="HO1693" s="601"/>
      <c r="HP1693" s="601"/>
      <c r="HQ1693" s="601"/>
      <c r="HR1693" s="601"/>
      <c r="HS1693" s="601"/>
      <c r="HT1693" s="601"/>
      <c r="HU1693" s="601"/>
      <c r="HV1693" s="601"/>
      <c r="HW1693" s="601"/>
      <c r="HX1693" s="601"/>
      <c r="HY1693" s="601"/>
      <c r="HZ1693" s="601"/>
      <c r="IA1693" s="601"/>
      <c r="IB1693" s="601"/>
      <c r="IC1693" s="601"/>
      <c r="ID1693" s="601"/>
      <c r="IE1693" s="601"/>
      <c r="IF1693" s="601"/>
      <c r="IG1693" s="601"/>
      <c r="IH1693" s="601"/>
      <c r="II1693" s="601"/>
      <c r="IJ1693" s="601"/>
      <c r="IK1693" s="601"/>
      <c r="IL1693" s="601"/>
      <c r="IM1693" s="601"/>
      <c r="IN1693" s="601"/>
      <c r="IO1693" s="601"/>
      <c r="IP1693" s="601"/>
      <c r="IQ1693" s="601"/>
      <c r="IR1693" s="601"/>
      <c r="IS1693" s="601"/>
      <c r="IT1693" s="601"/>
      <c r="IU1693" s="601"/>
      <c r="IV1693" s="601"/>
      <c r="IW1693" s="601"/>
      <c r="IX1693" s="601"/>
      <c r="IY1693" s="601"/>
      <c r="IZ1693" s="601"/>
      <c r="JA1693" s="601"/>
      <c r="JB1693" s="601"/>
      <c r="JC1693" s="601"/>
      <c r="JD1693" s="601"/>
      <c r="JE1693" s="601"/>
      <c r="JF1693" s="601"/>
      <c r="JG1693" s="601"/>
      <c r="JH1693" s="601"/>
      <c r="JI1693" s="601"/>
      <c r="JJ1693" s="601"/>
      <c r="JK1693" s="601"/>
      <c r="JL1693" s="601"/>
      <c r="JM1693" s="601"/>
      <c r="JN1693" s="601"/>
      <c r="JO1693" s="601"/>
      <c r="JP1693" s="601"/>
      <c r="JQ1693" s="601"/>
      <c r="JR1693" s="601"/>
      <c r="JS1693" s="601"/>
      <c r="JT1693" s="601"/>
      <c r="JU1693" s="601"/>
      <c r="JV1693" s="601"/>
      <c r="JW1693" s="601"/>
      <c r="JX1693" s="601"/>
      <c r="JY1693" s="601"/>
      <c r="JZ1693" s="601"/>
      <c r="KA1693" s="601"/>
      <c r="KB1693" s="601"/>
      <c r="KC1693" s="601"/>
      <c r="KD1693" s="601"/>
      <c r="KE1693" s="601"/>
      <c r="KF1693" s="601"/>
      <c r="KG1693" s="601"/>
      <c r="KH1693" s="601"/>
      <c r="KI1693" s="601"/>
      <c r="KJ1693" s="601"/>
      <c r="KK1693" s="601"/>
      <c r="KL1693" s="601"/>
      <c r="KM1693" s="601"/>
      <c r="KN1693" s="601"/>
      <c r="KO1693" s="601"/>
      <c r="KP1693" s="601"/>
      <c r="KQ1693" s="601"/>
      <c r="KR1693" s="601"/>
      <c r="KS1693" s="601"/>
      <c r="KT1693" s="601"/>
      <c r="KU1693" s="601"/>
      <c r="KV1693" s="601"/>
      <c r="KW1693" s="601"/>
      <c r="KX1693" s="601"/>
      <c r="KY1693" s="601"/>
      <c r="KZ1693" s="601"/>
      <c r="LA1693" s="601"/>
      <c r="LB1693" s="601"/>
      <c r="LC1693" s="601"/>
      <c r="LD1693" s="601"/>
      <c r="LE1693" s="601"/>
      <c r="LF1693" s="601"/>
      <c r="LG1693" s="601"/>
      <c r="LH1693" s="601"/>
      <c r="LI1693" s="601"/>
      <c r="LJ1693" s="601"/>
    </row>
    <row r="1694" spans="1:322">
      <c r="A1694" s="697"/>
      <c r="B1694" s="558"/>
      <c r="C1694" s="558"/>
      <c r="D1694" s="676" t="s">
        <v>1067</v>
      </c>
      <c r="E1694" s="524"/>
      <c r="F1694" s="596" t="s">
        <v>1152</v>
      </c>
      <c r="G1694" s="596">
        <v>2022</v>
      </c>
      <c r="H1694" s="596">
        <v>3</v>
      </c>
      <c r="I1694" s="687">
        <v>127477</v>
      </c>
      <c r="J1694" s="677">
        <v>44642</v>
      </c>
      <c r="K1694" s="676" t="s">
        <v>1602</v>
      </c>
      <c r="L1694" s="677" t="s">
        <v>1578</v>
      </c>
      <c r="M1694" s="677">
        <v>44468</v>
      </c>
      <c r="N1694" s="677" t="s">
        <v>1603</v>
      </c>
      <c r="O1694" s="677"/>
      <c r="P1694" s="597">
        <v>44623</v>
      </c>
      <c r="Q1694" s="597">
        <v>44642</v>
      </c>
      <c r="R1694" s="597">
        <v>44642</v>
      </c>
      <c r="S1694" s="596" t="s">
        <v>1580</v>
      </c>
      <c r="T1694" s="596">
        <v>60</v>
      </c>
      <c r="U1694" s="596" t="s">
        <v>1600</v>
      </c>
      <c r="V1694" s="596" t="s">
        <v>1582</v>
      </c>
      <c r="W1694" s="678">
        <v>395</v>
      </c>
      <c r="X1694" s="551">
        <v>624</v>
      </c>
      <c r="Y1694" s="693">
        <v>246480</v>
      </c>
      <c r="Z1694" s="598">
        <v>0.44</v>
      </c>
      <c r="AA1694" s="682">
        <f>Y1694*Z1694</f>
        <v>108451.2</v>
      </c>
      <c r="AB1694" s="521"/>
      <c r="AC1694" s="683">
        <v>0</v>
      </c>
      <c r="AD1694" s="676"/>
      <c r="AE1694" s="599"/>
      <c r="AF1694" s="695">
        <f>AA1694+AD1694+AE1694</f>
        <v>108451.2</v>
      </c>
      <c r="AG1694" s="703" t="s">
        <v>47</v>
      </c>
      <c r="AH1694" s="561"/>
      <c r="AI1694" s="703">
        <v>75</v>
      </c>
      <c r="AJ1694" s="703" t="s">
        <v>1583</v>
      </c>
      <c r="AK1694" s="703" t="s">
        <v>50</v>
      </c>
      <c r="AL1694" s="711" t="s">
        <v>1584</v>
      </c>
      <c r="AM1694" s="703" t="s">
        <v>52</v>
      </c>
      <c r="AN1694" s="703" t="s">
        <v>50</v>
      </c>
      <c r="AO1694" s="596"/>
      <c r="AP1694" s="676" t="s">
        <v>92</v>
      </c>
      <c r="AQ1694" s="676" t="s">
        <v>37</v>
      </c>
      <c r="AR1694" s="676"/>
      <c r="AS1694" s="523" t="s">
        <v>1077</v>
      </c>
      <c r="AT1694" s="523"/>
      <c r="AU1694" s="523"/>
      <c r="AV1694" s="674"/>
      <c r="AW1694" s="673" t="str">
        <f>U1694</f>
        <v>30390255H</v>
      </c>
      <c r="AX1694" s="673" cm="1">
        <f t="array" ref="AX1694">SUM(MID(0&amp;AW1694,LARGE(INDEX(ISNUMBER(--MID(AW1694,ROW($1:$8),1))*ROW($1:$8),),ROW($1:$8))+1,1)*10^ROW($1:$8)/10)</f>
        <v>30390255</v>
      </c>
      <c r="AY1694" s="673" t="str">
        <f>VLOOKUP($AX1694,'Item Master Data'!$A:$F,3,FALSE)</f>
        <v>T395H</v>
      </c>
      <c r="AZ1694" s="673">
        <f>VLOOKUP($AX1694,'Item Master Data'!$A:$F,6,FALSE)</f>
        <v>395</v>
      </c>
      <c r="BA1694" s="673">
        <f>X1694/BB1694</f>
        <v>24</v>
      </c>
      <c r="BB1694" s="673">
        <f>VLOOKUP(AX1694,'Item Master Data'!$A:$G,7,FALSE)</f>
        <v>26</v>
      </c>
      <c r="BC1694" s="673"/>
      <c r="BD1694" s="673">
        <f>W1694-AZ1694</f>
        <v>0</v>
      </c>
      <c r="BE1694" s="601"/>
      <c r="BF1694" s="601"/>
      <c r="BG1694" s="601"/>
      <c r="BH1694" s="601"/>
      <c r="BI1694" s="601"/>
      <c r="BJ1694" s="601"/>
      <c r="BK1694" s="601"/>
      <c r="BL1694" s="601"/>
      <c r="BM1694" s="601"/>
      <c r="BN1694" s="601"/>
      <c r="BO1694" s="601"/>
      <c r="BP1694" s="601"/>
      <c r="BQ1694" s="601"/>
      <c r="BR1694" s="601"/>
      <c r="BS1694" s="601"/>
      <c r="BT1694" s="601"/>
      <c r="BU1694" s="601"/>
      <c r="BV1694" s="601"/>
      <c r="BW1694" s="601"/>
      <c r="BX1694" s="601"/>
      <c r="BY1694" s="601"/>
      <c r="BZ1694" s="601"/>
      <c r="CA1694" s="601"/>
      <c r="CB1694" s="601"/>
      <c r="CC1694" s="601"/>
      <c r="CD1694" s="601"/>
      <c r="CE1694" s="601"/>
      <c r="CF1694" s="601"/>
      <c r="CG1694" s="601"/>
      <c r="CH1694" s="601"/>
      <c r="CI1694" s="601"/>
      <c r="CJ1694" s="601"/>
      <c r="CK1694" s="601"/>
      <c r="CL1694" s="601"/>
      <c r="CM1694" s="601"/>
      <c r="CN1694" s="601"/>
      <c r="CO1694" s="601"/>
      <c r="CP1694" s="601"/>
      <c r="CQ1694" s="601"/>
      <c r="CR1694" s="601"/>
      <c r="CS1694" s="601"/>
      <c r="CT1694" s="601"/>
      <c r="CU1694" s="601"/>
      <c r="CV1694" s="601"/>
      <c r="CW1694" s="601"/>
      <c r="CX1694" s="601"/>
      <c r="CY1694" s="601"/>
      <c r="CZ1694" s="601"/>
      <c r="DA1694" s="601"/>
      <c r="DB1694" s="601"/>
      <c r="DC1694" s="601"/>
      <c r="DD1694" s="601"/>
      <c r="DE1694" s="601"/>
      <c r="DF1694" s="601"/>
      <c r="DG1694" s="601"/>
      <c r="DH1694" s="601"/>
      <c r="DI1694" s="601"/>
      <c r="DJ1694" s="601"/>
      <c r="DK1694" s="601"/>
      <c r="DL1694" s="601"/>
      <c r="DM1694" s="601"/>
      <c r="DN1694" s="601"/>
      <c r="DO1694" s="601"/>
      <c r="DP1694" s="601"/>
      <c r="DQ1694" s="601"/>
      <c r="DR1694" s="601"/>
      <c r="DS1694" s="601"/>
      <c r="DT1694" s="601"/>
      <c r="DU1694" s="601"/>
      <c r="DV1694" s="601"/>
      <c r="DW1694" s="601"/>
      <c r="DX1694" s="601"/>
      <c r="DY1694" s="601"/>
      <c r="DZ1694" s="601"/>
      <c r="EA1694" s="601"/>
      <c r="EB1694" s="601"/>
      <c r="EC1694" s="601"/>
      <c r="ED1694" s="601"/>
      <c r="EE1694" s="601"/>
      <c r="EF1694" s="601"/>
      <c r="EG1694" s="601"/>
      <c r="EH1694" s="601"/>
      <c r="EI1694" s="601"/>
      <c r="EJ1694" s="601"/>
      <c r="EK1694" s="601"/>
      <c r="EL1694" s="601"/>
      <c r="EM1694" s="601"/>
      <c r="EN1694" s="601"/>
      <c r="EO1694" s="601"/>
      <c r="EP1694" s="601"/>
      <c r="EQ1694" s="601"/>
      <c r="ER1694" s="601"/>
      <c r="ES1694" s="601"/>
      <c r="ET1694" s="601"/>
      <c r="EU1694" s="601"/>
      <c r="EV1694" s="601"/>
      <c r="EW1694" s="601"/>
      <c r="EX1694" s="601"/>
      <c r="EY1694" s="601"/>
      <c r="EZ1694" s="601"/>
      <c r="FA1694" s="601"/>
      <c r="FB1694" s="601"/>
      <c r="FC1694" s="601"/>
      <c r="FD1694" s="601"/>
      <c r="FE1694" s="601"/>
      <c r="FF1694" s="601"/>
      <c r="FG1694" s="601"/>
      <c r="FH1694" s="601"/>
      <c r="FI1694" s="601"/>
      <c r="FJ1694" s="601"/>
      <c r="FK1694" s="601"/>
      <c r="FL1694" s="601"/>
      <c r="FM1694" s="601"/>
      <c r="FN1694" s="601"/>
      <c r="FO1694" s="601"/>
      <c r="FP1694" s="601"/>
      <c r="FQ1694" s="601"/>
      <c r="FR1694" s="601"/>
      <c r="FS1694" s="601"/>
      <c r="FT1694" s="601"/>
      <c r="FU1694" s="601"/>
      <c r="FV1694" s="601"/>
      <c r="FW1694" s="601"/>
      <c r="FX1694" s="601"/>
      <c r="FY1694" s="601"/>
      <c r="FZ1694" s="601"/>
      <c r="GA1694" s="601"/>
      <c r="GB1694" s="601"/>
      <c r="GC1694" s="601"/>
      <c r="GD1694" s="601"/>
      <c r="GE1694" s="601"/>
      <c r="GF1694" s="601"/>
      <c r="GG1694" s="601"/>
      <c r="GH1694" s="601"/>
      <c r="GI1694" s="601"/>
      <c r="GJ1694" s="601"/>
      <c r="GK1694" s="601"/>
      <c r="GL1694" s="601"/>
      <c r="GM1694" s="601"/>
      <c r="GN1694" s="601"/>
      <c r="GO1694" s="601"/>
      <c r="GP1694" s="601"/>
      <c r="GQ1694" s="601"/>
      <c r="GR1694" s="601"/>
      <c r="GS1694" s="601"/>
      <c r="GT1694" s="601"/>
      <c r="GU1694" s="601"/>
      <c r="GV1694" s="601"/>
      <c r="GW1694" s="601"/>
      <c r="GX1694" s="601"/>
      <c r="GY1694" s="601"/>
      <c r="GZ1694" s="601"/>
      <c r="HA1694" s="601"/>
      <c r="HB1694" s="601"/>
      <c r="HC1694" s="601"/>
      <c r="HD1694" s="601"/>
      <c r="HE1694" s="601"/>
      <c r="HF1694" s="601"/>
      <c r="HG1694" s="601"/>
      <c r="HH1694" s="601"/>
      <c r="HI1694" s="601"/>
      <c r="HJ1694" s="601"/>
      <c r="HK1694" s="601"/>
      <c r="HL1694" s="601"/>
      <c r="HM1694" s="601"/>
      <c r="HN1694" s="601"/>
      <c r="HO1694" s="601"/>
      <c r="HP1694" s="601"/>
      <c r="HQ1694" s="601"/>
      <c r="HR1694" s="601"/>
      <c r="HS1694" s="601"/>
      <c r="HT1694" s="601"/>
      <c r="HU1694" s="601"/>
      <c r="HV1694" s="601"/>
      <c r="HW1694" s="601"/>
      <c r="HX1694" s="601"/>
      <c r="HY1694" s="601"/>
      <c r="HZ1694" s="601"/>
      <c r="IA1694" s="601"/>
      <c r="IB1694" s="601"/>
      <c r="IC1694" s="601"/>
      <c r="ID1694" s="601"/>
      <c r="IE1694" s="601"/>
      <c r="IF1694" s="601"/>
      <c r="IG1694" s="601"/>
      <c r="IH1694" s="601"/>
      <c r="II1694" s="601"/>
      <c r="IJ1694" s="601"/>
      <c r="IK1694" s="601"/>
      <c r="IL1694" s="601"/>
      <c r="IM1694" s="601"/>
      <c r="IN1694" s="601"/>
      <c r="IO1694" s="601"/>
      <c r="IP1694" s="601"/>
      <c r="IQ1694" s="601"/>
      <c r="IR1694" s="601"/>
      <c r="IS1694" s="601"/>
      <c r="IT1694" s="601"/>
      <c r="IU1694" s="601"/>
      <c r="IV1694" s="601"/>
      <c r="IW1694" s="601"/>
      <c r="IX1694" s="601"/>
      <c r="IY1694" s="601"/>
      <c r="IZ1694" s="601"/>
      <c r="JA1694" s="601"/>
      <c r="JB1694" s="601"/>
      <c r="JC1694" s="601"/>
      <c r="JD1694" s="601"/>
      <c r="JE1694" s="601"/>
      <c r="JF1694" s="601"/>
      <c r="JG1694" s="601"/>
      <c r="JH1694" s="601"/>
      <c r="JI1694" s="601"/>
      <c r="JJ1694" s="601"/>
      <c r="JK1694" s="601"/>
      <c r="JL1694" s="601"/>
      <c r="JM1694" s="601"/>
      <c r="JN1694" s="601"/>
      <c r="JO1694" s="601"/>
      <c r="JP1694" s="601"/>
      <c r="JQ1694" s="601"/>
      <c r="JR1694" s="601"/>
      <c r="JS1694" s="601"/>
      <c r="JT1694" s="601"/>
      <c r="JU1694" s="601"/>
      <c r="JV1694" s="601"/>
      <c r="JW1694" s="601"/>
      <c r="JX1694" s="601"/>
      <c r="JY1694" s="601"/>
      <c r="JZ1694" s="601"/>
      <c r="KA1694" s="601"/>
      <c r="KB1694" s="601"/>
      <c r="KC1694" s="601"/>
      <c r="KD1694" s="601"/>
      <c r="KE1694" s="601"/>
      <c r="KF1694" s="601"/>
      <c r="KG1694" s="601"/>
      <c r="KH1694" s="601"/>
      <c r="KI1694" s="601"/>
      <c r="KJ1694" s="601"/>
      <c r="KK1694" s="601"/>
      <c r="KL1694" s="601"/>
      <c r="KM1694" s="601"/>
      <c r="KN1694" s="601"/>
      <c r="KO1694" s="601"/>
      <c r="KP1694" s="601"/>
      <c r="KQ1694" s="601"/>
      <c r="KR1694" s="601"/>
      <c r="KS1694" s="601"/>
      <c r="KT1694" s="601"/>
      <c r="KU1694" s="601"/>
      <c r="KV1694" s="601"/>
      <c r="KW1694" s="601"/>
      <c r="KX1694" s="601"/>
      <c r="KY1694" s="601"/>
      <c r="KZ1694" s="601"/>
      <c r="LA1694" s="601"/>
      <c r="LB1694" s="601"/>
      <c r="LC1694" s="601"/>
      <c r="LD1694" s="601"/>
      <c r="LE1694" s="601"/>
      <c r="LF1694" s="601"/>
      <c r="LG1694" s="601"/>
      <c r="LH1694" s="601"/>
      <c r="LI1694" s="601"/>
      <c r="LJ1694" s="601"/>
    </row>
    <row r="1695" spans="1:322">
      <c r="A1695" s="697"/>
      <c r="B1695" s="558"/>
      <c r="C1695" s="558"/>
      <c r="D1695" s="676" t="s">
        <v>1067</v>
      </c>
      <c r="E1695" s="524"/>
      <c r="F1695" s="596" t="s">
        <v>1152</v>
      </c>
      <c r="G1695" s="596">
        <v>2022</v>
      </c>
      <c r="H1695" s="596">
        <v>3</v>
      </c>
      <c r="I1695" s="687">
        <v>127476</v>
      </c>
      <c r="J1695" s="677">
        <v>44642</v>
      </c>
      <c r="K1695" s="676" t="s">
        <v>1602</v>
      </c>
      <c r="L1695" s="677" t="s">
        <v>1578</v>
      </c>
      <c r="M1695" s="677">
        <v>44468</v>
      </c>
      <c r="N1695" s="677" t="s">
        <v>1603</v>
      </c>
      <c r="O1695" s="677"/>
      <c r="P1695" s="597">
        <v>44623</v>
      </c>
      <c r="Q1695" s="597">
        <v>44642</v>
      </c>
      <c r="R1695" s="597">
        <v>44642</v>
      </c>
      <c r="S1695" s="596" t="s">
        <v>1580</v>
      </c>
      <c r="T1695" s="596">
        <v>60</v>
      </c>
      <c r="U1695" s="596" t="s">
        <v>1600</v>
      </c>
      <c r="V1695" s="596" t="s">
        <v>1582</v>
      </c>
      <c r="W1695" s="678">
        <v>395</v>
      </c>
      <c r="X1695" s="551">
        <v>624</v>
      </c>
      <c r="Y1695" s="693">
        <v>246480</v>
      </c>
      <c r="Z1695" s="598">
        <v>0.44</v>
      </c>
      <c r="AA1695" s="682">
        <f>Y1695*Z1695</f>
        <v>108451.2</v>
      </c>
      <c r="AB1695" s="521"/>
      <c r="AC1695" s="683">
        <v>0</v>
      </c>
      <c r="AD1695" s="676"/>
      <c r="AE1695" s="599"/>
      <c r="AF1695" s="695">
        <f>AA1695+AD1695+AE1695</f>
        <v>108451.2</v>
      </c>
      <c r="AG1695" s="703" t="s">
        <v>47</v>
      </c>
      <c r="AH1695" s="561"/>
      <c r="AI1695" s="703">
        <v>75</v>
      </c>
      <c r="AJ1695" s="703" t="s">
        <v>1583</v>
      </c>
      <c r="AK1695" s="703" t="s">
        <v>50</v>
      </c>
      <c r="AL1695" s="711" t="s">
        <v>1584</v>
      </c>
      <c r="AM1695" s="703" t="s">
        <v>52</v>
      </c>
      <c r="AN1695" s="703" t="s">
        <v>50</v>
      </c>
      <c r="AO1695" s="596"/>
      <c r="AP1695" s="676" t="s">
        <v>92</v>
      </c>
      <c r="AQ1695" s="676" t="s">
        <v>37</v>
      </c>
      <c r="AR1695" s="676"/>
      <c r="AS1695" s="523" t="s">
        <v>1077</v>
      </c>
      <c r="AT1695" s="523"/>
      <c r="AU1695" s="523"/>
      <c r="AV1695" s="674"/>
      <c r="AW1695" s="673" t="str">
        <f>U1695</f>
        <v>30390255H</v>
      </c>
      <c r="AX1695" s="673" cm="1">
        <f t="array" ref="AX1695">SUM(MID(0&amp;AW1695,LARGE(INDEX(ISNUMBER(--MID(AW1695,ROW($1:$8),1))*ROW($1:$8),),ROW($1:$8))+1,1)*10^ROW($1:$8)/10)</f>
        <v>30390255</v>
      </c>
      <c r="AY1695" s="673" t="str">
        <f>VLOOKUP($AX1695,'Item Master Data'!$A:$F,3,FALSE)</f>
        <v>T395H</v>
      </c>
      <c r="AZ1695" s="673">
        <f>VLOOKUP($AX1695,'Item Master Data'!$A:$F,6,FALSE)</f>
        <v>395</v>
      </c>
      <c r="BA1695" s="673">
        <f>X1695/BB1695</f>
        <v>24</v>
      </c>
      <c r="BB1695" s="673">
        <f>VLOOKUP(AX1695,'Item Master Data'!$A:$G,7,FALSE)</f>
        <v>26</v>
      </c>
      <c r="BC1695" s="673"/>
      <c r="BD1695" s="673">
        <f>W1695-AZ1695</f>
        <v>0</v>
      </c>
      <c r="BE1695" s="601"/>
      <c r="BF1695" s="601"/>
      <c r="BG1695" s="601"/>
      <c r="BH1695" s="601"/>
      <c r="BI1695" s="601"/>
      <c r="BJ1695" s="601"/>
      <c r="BK1695" s="601"/>
      <c r="BL1695" s="601"/>
      <c r="BM1695" s="601"/>
      <c r="BN1695" s="601"/>
      <c r="BO1695" s="601"/>
      <c r="BP1695" s="601"/>
      <c r="BQ1695" s="601"/>
      <c r="BR1695" s="601"/>
      <c r="BS1695" s="601"/>
      <c r="BT1695" s="601"/>
      <c r="BU1695" s="601"/>
      <c r="BV1695" s="601"/>
      <c r="BW1695" s="601"/>
      <c r="BX1695" s="601"/>
      <c r="BY1695" s="601"/>
      <c r="BZ1695" s="601"/>
      <c r="CA1695" s="601"/>
      <c r="CB1695" s="601"/>
      <c r="CC1695" s="601"/>
      <c r="CD1695" s="601"/>
      <c r="CE1695" s="601"/>
      <c r="CF1695" s="601"/>
      <c r="CG1695" s="601"/>
      <c r="CH1695" s="601"/>
      <c r="CI1695" s="601"/>
      <c r="CJ1695" s="601"/>
      <c r="CK1695" s="601"/>
      <c r="CL1695" s="601"/>
      <c r="CM1695" s="601"/>
      <c r="CN1695" s="601"/>
      <c r="CO1695" s="601"/>
      <c r="CP1695" s="601"/>
      <c r="CQ1695" s="601"/>
      <c r="CR1695" s="601"/>
      <c r="CS1695" s="601"/>
      <c r="CT1695" s="601"/>
      <c r="CU1695" s="601"/>
      <c r="CV1695" s="601"/>
      <c r="CW1695" s="601"/>
      <c r="CX1695" s="601"/>
      <c r="CY1695" s="601"/>
      <c r="CZ1695" s="601"/>
      <c r="DA1695" s="601"/>
      <c r="DB1695" s="601"/>
      <c r="DC1695" s="601"/>
      <c r="DD1695" s="601"/>
      <c r="DE1695" s="601"/>
      <c r="DF1695" s="601"/>
      <c r="DG1695" s="601"/>
      <c r="DH1695" s="601"/>
      <c r="DI1695" s="601"/>
      <c r="DJ1695" s="601"/>
      <c r="DK1695" s="601"/>
      <c r="DL1695" s="601"/>
      <c r="DM1695" s="601"/>
      <c r="DN1695" s="601"/>
      <c r="DO1695" s="601"/>
      <c r="DP1695" s="601"/>
      <c r="DQ1695" s="601"/>
      <c r="DR1695" s="601"/>
      <c r="DS1695" s="601"/>
      <c r="DT1695" s="601"/>
      <c r="DU1695" s="601"/>
      <c r="DV1695" s="601"/>
      <c r="DW1695" s="601"/>
      <c r="DX1695" s="601"/>
      <c r="DY1695" s="601"/>
      <c r="DZ1695" s="601"/>
      <c r="EA1695" s="601"/>
      <c r="EB1695" s="601"/>
      <c r="EC1695" s="601"/>
      <c r="ED1695" s="601"/>
      <c r="EE1695" s="601"/>
      <c r="EF1695" s="601"/>
      <c r="EG1695" s="601"/>
      <c r="EH1695" s="601"/>
      <c r="EI1695" s="601"/>
      <c r="EJ1695" s="601"/>
      <c r="EK1695" s="601"/>
      <c r="EL1695" s="601"/>
      <c r="EM1695" s="601"/>
      <c r="EN1695" s="601"/>
      <c r="EO1695" s="601"/>
      <c r="EP1695" s="601"/>
      <c r="EQ1695" s="601"/>
      <c r="ER1695" s="601"/>
      <c r="ES1695" s="601"/>
      <c r="ET1695" s="601"/>
      <c r="EU1695" s="601"/>
      <c r="EV1695" s="601"/>
      <c r="EW1695" s="601"/>
      <c r="EX1695" s="601"/>
      <c r="EY1695" s="601"/>
      <c r="EZ1695" s="601"/>
      <c r="FA1695" s="601"/>
      <c r="FB1695" s="601"/>
      <c r="FC1695" s="601"/>
      <c r="FD1695" s="601"/>
      <c r="FE1695" s="601"/>
      <c r="FF1695" s="601"/>
      <c r="FG1695" s="601"/>
      <c r="FH1695" s="601"/>
      <c r="FI1695" s="601"/>
      <c r="FJ1695" s="601"/>
      <c r="FK1695" s="601"/>
      <c r="FL1695" s="601"/>
      <c r="FM1695" s="601"/>
      <c r="FN1695" s="601"/>
      <c r="FO1695" s="601"/>
      <c r="FP1695" s="601"/>
      <c r="FQ1695" s="601"/>
      <c r="FR1695" s="601"/>
      <c r="FS1695" s="601"/>
      <c r="FT1695" s="601"/>
      <c r="FU1695" s="601"/>
      <c r="FV1695" s="601"/>
      <c r="FW1695" s="601"/>
      <c r="FX1695" s="601"/>
      <c r="FY1695" s="601"/>
      <c r="FZ1695" s="601"/>
      <c r="GA1695" s="601"/>
      <c r="GB1695" s="601"/>
      <c r="GC1695" s="601"/>
      <c r="GD1695" s="601"/>
      <c r="GE1695" s="601"/>
      <c r="GF1695" s="601"/>
      <c r="GG1695" s="601"/>
      <c r="GH1695" s="601"/>
      <c r="GI1695" s="601"/>
      <c r="GJ1695" s="601"/>
      <c r="GK1695" s="601"/>
      <c r="GL1695" s="601"/>
      <c r="GM1695" s="601"/>
      <c r="GN1695" s="601"/>
      <c r="GO1695" s="601"/>
      <c r="GP1695" s="601"/>
      <c r="GQ1695" s="601"/>
      <c r="GR1695" s="601"/>
      <c r="GS1695" s="601"/>
      <c r="GT1695" s="601"/>
      <c r="GU1695" s="601"/>
      <c r="GV1695" s="601"/>
      <c r="GW1695" s="601"/>
      <c r="GX1695" s="601"/>
      <c r="GY1695" s="601"/>
      <c r="GZ1695" s="601"/>
      <c r="HA1695" s="601"/>
      <c r="HB1695" s="601"/>
      <c r="HC1695" s="601"/>
      <c r="HD1695" s="601"/>
      <c r="HE1695" s="601"/>
      <c r="HF1695" s="601"/>
      <c r="HG1695" s="601"/>
      <c r="HH1695" s="601"/>
      <c r="HI1695" s="601"/>
      <c r="HJ1695" s="601"/>
      <c r="HK1695" s="601"/>
      <c r="HL1695" s="601"/>
      <c r="HM1695" s="601"/>
      <c r="HN1695" s="601"/>
      <c r="HO1695" s="601"/>
      <c r="HP1695" s="601"/>
      <c r="HQ1695" s="601"/>
      <c r="HR1695" s="601"/>
      <c r="HS1695" s="601"/>
      <c r="HT1695" s="601"/>
      <c r="HU1695" s="601"/>
      <c r="HV1695" s="601"/>
      <c r="HW1695" s="601"/>
      <c r="HX1695" s="601"/>
      <c r="HY1695" s="601"/>
      <c r="HZ1695" s="601"/>
      <c r="IA1695" s="601"/>
      <c r="IB1695" s="601"/>
      <c r="IC1695" s="601"/>
      <c r="ID1695" s="601"/>
      <c r="IE1695" s="601"/>
      <c r="IF1695" s="601"/>
      <c r="IG1695" s="601"/>
      <c r="IH1695" s="601"/>
      <c r="II1695" s="601"/>
      <c r="IJ1695" s="601"/>
      <c r="IK1695" s="601"/>
      <c r="IL1695" s="601"/>
      <c r="IM1695" s="601"/>
      <c r="IN1695" s="601"/>
      <c r="IO1695" s="601"/>
      <c r="IP1695" s="601"/>
      <c r="IQ1695" s="601"/>
      <c r="IR1695" s="601"/>
      <c r="IS1695" s="601"/>
      <c r="IT1695" s="601"/>
      <c r="IU1695" s="601"/>
      <c r="IV1695" s="601"/>
      <c r="IW1695" s="601"/>
      <c r="IX1695" s="601"/>
      <c r="IY1695" s="601"/>
      <c r="IZ1695" s="601"/>
      <c r="JA1695" s="601"/>
      <c r="JB1695" s="601"/>
      <c r="JC1695" s="601"/>
      <c r="JD1695" s="601"/>
      <c r="JE1695" s="601"/>
      <c r="JF1695" s="601"/>
      <c r="JG1695" s="601"/>
      <c r="JH1695" s="601"/>
      <c r="JI1695" s="601"/>
      <c r="JJ1695" s="601"/>
      <c r="JK1695" s="601"/>
      <c r="JL1695" s="601"/>
      <c r="JM1695" s="601"/>
      <c r="JN1695" s="601"/>
      <c r="JO1695" s="601"/>
      <c r="JP1695" s="601"/>
      <c r="JQ1695" s="601"/>
      <c r="JR1695" s="601"/>
      <c r="JS1695" s="601"/>
      <c r="JT1695" s="601"/>
      <c r="JU1695" s="601"/>
      <c r="JV1695" s="601"/>
      <c r="JW1695" s="601"/>
      <c r="JX1695" s="601"/>
      <c r="JY1695" s="601"/>
      <c r="JZ1695" s="601"/>
      <c r="KA1695" s="601"/>
      <c r="KB1695" s="601"/>
      <c r="KC1695" s="601"/>
      <c r="KD1695" s="601"/>
      <c r="KE1695" s="601"/>
      <c r="KF1695" s="601"/>
      <c r="KG1695" s="601"/>
      <c r="KH1695" s="601"/>
      <c r="KI1695" s="601"/>
      <c r="KJ1695" s="601"/>
      <c r="KK1695" s="601"/>
      <c r="KL1695" s="601"/>
      <c r="KM1695" s="601"/>
      <c r="KN1695" s="601"/>
      <c r="KO1695" s="601"/>
      <c r="KP1695" s="601"/>
      <c r="KQ1695" s="601"/>
      <c r="KR1695" s="601"/>
      <c r="KS1695" s="601"/>
      <c r="KT1695" s="601"/>
      <c r="KU1695" s="601"/>
      <c r="KV1695" s="601"/>
      <c r="KW1695" s="601"/>
      <c r="KX1695" s="601"/>
      <c r="KY1695" s="601"/>
      <c r="KZ1695" s="601"/>
      <c r="LA1695" s="601"/>
      <c r="LB1695" s="601"/>
      <c r="LC1695" s="601"/>
      <c r="LD1695" s="601"/>
      <c r="LE1695" s="601"/>
      <c r="LF1695" s="601"/>
      <c r="LG1695" s="601"/>
      <c r="LH1695" s="601"/>
      <c r="LI1695" s="601"/>
      <c r="LJ1695" s="601"/>
    </row>
    <row r="1696" spans="1:322">
      <c r="A1696" s="697"/>
      <c r="B1696" s="558"/>
      <c r="C1696" s="558"/>
      <c r="D1696" s="676" t="s">
        <v>1067</v>
      </c>
      <c r="E1696" s="524"/>
      <c r="F1696" s="676" t="s">
        <v>1152</v>
      </c>
      <c r="G1696" s="596">
        <v>2022</v>
      </c>
      <c r="H1696" s="596">
        <v>3</v>
      </c>
      <c r="I1696" s="687">
        <v>127475</v>
      </c>
      <c r="J1696" s="597">
        <v>44642</v>
      </c>
      <c r="K1696" s="676" t="s">
        <v>1602</v>
      </c>
      <c r="L1696" s="677" t="s">
        <v>1578</v>
      </c>
      <c r="M1696" s="677">
        <v>44468</v>
      </c>
      <c r="N1696" s="677" t="s">
        <v>1603</v>
      </c>
      <c r="O1696" s="677"/>
      <c r="P1696" s="597">
        <v>44623</v>
      </c>
      <c r="Q1696" s="597">
        <v>44642</v>
      </c>
      <c r="R1696" s="597">
        <v>44642</v>
      </c>
      <c r="S1696" s="596" t="s">
        <v>1580</v>
      </c>
      <c r="T1696" s="596">
        <v>60</v>
      </c>
      <c r="U1696" s="596" t="s">
        <v>1600</v>
      </c>
      <c r="V1696" s="596" t="s">
        <v>1582</v>
      </c>
      <c r="W1696" s="678">
        <v>395</v>
      </c>
      <c r="X1696" s="551">
        <v>624</v>
      </c>
      <c r="Y1696" s="693">
        <v>246480</v>
      </c>
      <c r="Z1696" s="598">
        <v>0.44</v>
      </c>
      <c r="AA1696" s="682">
        <f>Y1696*Z1696</f>
        <v>108451.2</v>
      </c>
      <c r="AB1696" s="521"/>
      <c r="AC1696" s="683">
        <v>0</v>
      </c>
      <c r="AD1696" s="676"/>
      <c r="AE1696" s="684"/>
      <c r="AF1696" s="695">
        <f>AA1696+AD1696+AE1696</f>
        <v>108451.2</v>
      </c>
      <c r="AG1696" s="703" t="s">
        <v>47</v>
      </c>
      <c r="AH1696" s="561"/>
      <c r="AI1696" s="703">
        <v>75</v>
      </c>
      <c r="AJ1696" s="703" t="s">
        <v>1583</v>
      </c>
      <c r="AK1696" s="703" t="s">
        <v>50</v>
      </c>
      <c r="AL1696" s="711" t="s">
        <v>1584</v>
      </c>
      <c r="AM1696" s="703" t="s">
        <v>52</v>
      </c>
      <c r="AN1696" s="703" t="s">
        <v>50</v>
      </c>
      <c r="AO1696" s="596"/>
      <c r="AP1696" s="676" t="s">
        <v>92</v>
      </c>
      <c r="AQ1696" s="676" t="s">
        <v>37</v>
      </c>
      <c r="AR1696" s="676"/>
      <c r="AS1696" s="523" t="s">
        <v>1077</v>
      </c>
      <c r="AT1696" s="523"/>
      <c r="AU1696" s="523"/>
      <c r="AV1696" s="674"/>
      <c r="AW1696" s="673" t="str">
        <f>U1696</f>
        <v>30390255H</v>
      </c>
      <c r="AX1696" s="673" cm="1">
        <f t="array" ref="AX1696">SUM(MID(0&amp;AW1696,LARGE(INDEX(ISNUMBER(--MID(AW1696,ROW($1:$8),1))*ROW($1:$8),),ROW($1:$8))+1,1)*10^ROW($1:$8)/10)</f>
        <v>30390255</v>
      </c>
      <c r="AY1696" s="673" t="str">
        <f>VLOOKUP($AX1696,'Item Master Data'!$A:$F,3,FALSE)</f>
        <v>T395H</v>
      </c>
      <c r="AZ1696" s="673">
        <f>VLOOKUP($AX1696,'Item Master Data'!$A:$F,6,FALSE)</f>
        <v>395</v>
      </c>
      <c r="BA1696" s="673">
        <f>X1696/BB1696</f>
        <v>24</v>
      </c>
      <c r="BB1696" s="673">
        <f>VLOOKUP(AX1696,'Item Master Data'!$A:$G,7,FALSE)</f>
        <v>26</v>
      </c>
      <c r="BC1696" s="673"/>
      <c r="BD1696" s="673">
        <f>W1696-AZ1696</f>
        <v>0</v>
      </c>
      <c r="BE1696" s="595"/>
      <c r="BF1696" s="595"/>
      <c r="BG1696" s="595"/>
      <c r="BH1696" s="595"/>
      <c r="BI1696" s="595"/>
      <c r="BJ1696" s="595"/>
      <c r="BK1696" s="595"/>
      <c r="BL1696" s="595"/>
      <c r="BM1696" s="595"/>
      <c r="BN1696" s="595"/>
      <c r="BO1696" s="595"/>
      <c r="BP1696" s="595"/>
      <c r="BQ1696" s="595"/>
      <c r="BR1696" s="595"/>
      <c r="BS1696" s="595"/>
      <c r="BT1696" s="595"/>
      <c r="BU1696" s="595"/>
      <c r="BV1696" s="595"/>
      <c r="BW1696" s="595"/>
      <c r="BX1696" s="595"/>
      <c r="BY1696" s="595"/>
      <c r="BZ1696" s="595"/>
      <c r="CA1696" s="595"/>
      <c r="CB1696" s="595"/>
      <c r="CC1696" s="595"/>
      <c r="CD1696" s="595"/>
      <c r="CE1696" s="595"/>
      <c r="CF1696" s="595"/>
      <c r="CG1696" s="595"/>
      <c r="CH1696" s="595"/>
      <c r="CI1696" s="595"/>
      <c r="CJ1696" s="595"/>
      <c r="CK1696" s="595"/>
      <c r="CL1696" s="595"/>
      <c r="CM1696" s="595"/>
      <c r="CN1696" s="595"/>
      <c r="CO1696" s="595"/>
      <c r="CP1696" s="595"/>
      <c r="CQ1696" s="595"/>
      <c r="CR1696" s="595"/>
      <c r="CS1696" s="595"/>
      <c r="CT1696" s="595"/>
      <c r="CU1696" s="595"/>
      <c r="CV1696" s="595"/>
      <c r="CW1696" s="595"/>
      <c r="CX1696" s="595"/>
      <c r="CY1696" s="595"/>
      <c r="CZ1696" s="595"/>
      <c r="DA1696" s="595"/>
      <c r="DB1696" s="595"/>
      <c r="DC1696" s="595"/>
      <c r="DD1696" s="595"/>
      <c r="DE1696" s="595"/>
      <c r="DF1696" s="595"/>
      <c r="DG1696" s="595"/>
      <c r="DH1696" s="595"/>
      <c r="DI1696" s="595"/>
      <c r="DJ1696" s="595"/>
      <c r="DK1696" s="595"/>
      <c r="DL1696" s="595"/>
      <c r="DM1696" s="595"/>
      <c r="DN1696" s="595"/>
      <c r="DO1696" s="595"/>
      <c r="DP1696" s="595"/>
      <c r="DQ1696" s="595"/>
      <c r="DR1696" s="595"/>
      <c r="DS1696" s="595"/>
      <c r="DT1696" s="595"/>
      <c r="DU1696" s="595"/>
      <c r="DV1696" s="595"/>
      <c r="DW1696" s="595"/>
      <c r="DX1696" s="595"/>
      <c r="DY1696" s="595"/>
      <c r="DZ1696" s="595"/>
      <c r="EA1696" s="595"/>
      <c r="EB1696" s="595"/>
      <c r="EC1696" s="595"/>
      <c r="ED1696" s="595"/>
      <c r="EE1696" s="595"/>
      <c r="EF1696" s="595"/>
      <c r="EG1696" s="595"/>
      <c r="EH1696" s="595"/>
      <c r="EI1696" s="595"/>
      <c r="EJ1696" s="595"/>
      <c r="EK1696" s="595"/>
      <c r="EL1696" s="595"/>
      <c r="EM1696" s="595"/>
      <c r="EN1696" s="595"/>
      <c r="EO1696" s="595"/>
      <c r="EP1696" s="595"/>
      <c r="EQ1696" s="595"/>
      <c r="ER1696" s="595"/>
      <c r="ES1696" s="595"/>
      <c r="ET1696" s="595"/>
      <c r="EU1696" s="595"/>
      <c r="EV1696" s="595"/>
      <c r="EW1696" s="595"/>
      <c r="EX1696" s="595"/>
      <c r="EY1696" s="595"/>
      <c r="EZ1696" s="595"/>
      <c r="FA1696" s="595"/>
      <c r="FB1696" s="595"/>
      <c r="FC1696" s="595"/>
      <c r="FD1696" s="595"/>
      <c r="FE1696" s="595"/>
      <c r="FF1696" s="595"/>
      <c r="FG1696" s="595"/>
      <c r="FH1696" s="595"/>
      <c r="FI1696" s="595"/>
      <c r="FJ1696" s="595"/>
      <c r="FK1696" s="595"/>
      <c r="FL1696" s="595"/>
      <c r="FM1696" s="595"/>
      <c r="FN1696" s="595"/>
      <c r="FO1696" s="595"/>
      <c r="FP1696" s="595"/>
      <c r="FQ1696" s="595"/>
      <c r="FR1696" s="595"/>
      <c r="FS1696" s="595"/>
      <c r="FT1696" s="595"/>
      <c r="FU1696" s="595"/>
      <c r="FV1696" s="595"/>
      <c r="FW1696" s="595"/>
      <c r="FX1696" s="595"/>
      <c r="FY1696" s="595"/>
      <c r="FZ1696" s="595"/>
      <c r="GA1696" s="595"/>
      <c r="GB1696" s="595"/>
      <c r="GC1696" s="595"/>
      <c r="GD1696" s="595"/>
      <c r="GE1696" s="595"/>
      <c r="GF1696" s="595"/>
      <c r="GG1696" s="595"/>
      <c r="GH1696" s="595"/>
      <c r="GI1696" s="595"/>
      <c r="GJ1696" s="595"/>
      <c r="GK1696" s="595"/>
      <c r="GL1696" s="595"/>
      <c r="GM1696" s="595"/>
      <c r="GN1696" s="595"/>
      <c r="GO1696" s="595"/>
      <c r="GP1696" s="595"/>
      <c r="GQ1696" s="595"/>
      <c r="GR1696" s="595"/>
      <c r="GS1696" s="595"/>
      <c r="GT1696" s="595"/>
      <c r="GU1696" s="595"/>
      <c r="GV1696" s="595"/>
      <c r="GW1696" s="595"/>
      <c r="GX1696" s="595"/>
      <c r="GY1696" s="595"/>
      <c r="GZ1696" s="595"/>
      <c r="HA1696" s="595"/>
      <c r="HB1696" s="595"/>
      <c r="HC1696" s="595"/>
      <c r="HD1696" s="595"/>
      <c r="HE1696" s="595"/>
      <c r="HF1696" s="595"/>
      <c r="HG1696" s="595"/>
      <c r="HH1696" s="595"/>
      <c r="HI1696" s="595"/>
      <c r="HJ1696" s="595"/>
      <c r="HK1696" s="595"/>
      <c r="HL1696" s="595"/>
      <c r="HM1696" s="595"/>
      <c r="HN1696" s="595"/>
      <c r="HO1696" s="595"/>
      <c r="HP1696" s="595"/>
      <c r="HQ1696" s="595"/>
      <c r="HR1696" s="595"/>
      <c r="HS1696" s="595"/>
      <c r="HT1696" s="595"/>
      <c r="HU1696" s="595"/>
      <c r="HV1696" s="595"/>
      <c r="HW1696" s="595"/>
      <c r="HX1696" s="595"/>
      <c r="HY1696" s="595"/>
      <c r="HZ1696" s="595"/>
      <c r="IA1696" s="595"/>
      <c r="IB1696" s="595"/>
      <c r="IC1696" s="595"/>
      <c r="ID1696" s="595"/>
      <c r="IE1696" s="595"/>
      <c r="IF1696" s="595"/>
      <c r="IG1696" s="595"/>
      <c r="IH1696" s="595"/>
      <c r="II1696" s="595"/>
      <c r="IJ1696" s="595"/>
      <c r="IK1696" s="595"/>
      <c r="IL1696" s="595"/>
      <c r="IM1696" s="595"/>
      <c r="IN1696" s="595"/>
      <c r="IO1696" s="595"/>
      <c r="IP1696" s="595"/>
      <c r="IQ1696" s="595"/>
      <c r="IR1696" s="595"/>
      <c r="IS1696" s="595"/>
      <c r="IT1696" s="595"/>
      <c r="IU1696" s="595"/>
      <c r="IV1696" s="595"/>
      <c r="IW1696" s="595"/>
      <c r="IX1696" s="595"/>
      <c r="IY1696" s="595"/>
      <c r="IZ1696" s="595"/>
      <c r="JA1696" s="595"/>
      <c r="JB1696" s="595"/>
      <c r="JC1696" s="595"/>
      <c r="JD1696" s="595"/>
      <c r="JE1696" s="595"/>
      <c r="JF1696" s="595"/>
      <c r="JG1696" s="595"/>
      <c r="JH1696" s="595"/>
      <c r="JI1696" s="595"/>
      <c r="JJ1696" s="595"/>
      <c r="JK1696" s="595"/>
      <c r="JL1696" s="595"/>
      <c r="JM1696" s="595"/>
      <c r="JN1696" s="595"/>
      <c r="JO1696" s="595"/>
      <c r="JP1696" s="595"/>
      <c r="JQ1696" s="595"/>
      <c r="JR1696" s="595"/>
      <c r="JS1696" s="595"/>
      <c r="JT1696" s="595"/>
      <c r="JU1696" s="595"/>
      <c r="JV1696" s="595"/>
      <c r="JW1696" s="595"/>
      <c r="JX1696" s="595"/>
      <c r="JY1696" s="595"/>
      <c r="JZ1696" s="595"/>
      <c r="KA1696" s="595"/>
      <c r="KB1696" s="595"/>
      <c r="KC1696" s="595"/>
      <c r="KD1696" s="595"/>
      <c r="KE1696" s="595"/>
      <c r="KF1696" s="595"/>
      <c r="KG1696" s="595"/>
      <c r="KH1696" s="595"/>
      <c r="KI1696" s="595"/>
      <c r="KJ1696" s="595"/>
      <c r="KK1696" s="595"/>
      <c r="KL1696" s="595"/>
      <c r="KM1696" s="595"/>
      <c r="KN1696" s="595"/>
      <c r="KO1696" s="595"/>
      <c r="KP1696" s="595"/>
      <c r="KQ1696" s="595"/>
      <c r="KR1696" s="595"/>
      <c r="KS1696" s="595"/>
      <c r="KT1696" s="595"/>
      <c r="KU1696" s="595"/>
      <c r="KV1696" s="595"/>
      <c r="KW1696" s="595"/>
      <c r="KX1696" s="595"/>
      <c r="KY1696" s="595"/>
      <c r="KZ1696" s="595"/>
      <c r="LA1696" s="595"/>
      <c r="LB1696" s="595"/>
      <c r="LC1696" s="595"/>
      <c r="LD1696" s="595"/>
      <c r="LE1696" s="595"/>
      <c r="LF1696" s="595"/>
      <c r="LG1696" s="595"/>
      <c r="LH1696" s="595"/>
      <c r="LI1696" s="595"/>
      <c r="LJ1696" s="595"/>
    </row>
    <row r="1697" spans="1:322">
      <c r="A1697" s="697"/>
      <c r="B1697" s="558"/>
      <c r="C1697" s="558"/>
      <c r="D1697" s="676" t="s">
        <v>1067</v>
      </c>
      <c r="E1697" s="524"/>
      <c r="F1697" s="596" t="s">
        <v>1152</v>
      </c>
      <c r="G1697" s="596">
        <v>2022</v>
      </c>
      <c r="H1697" s="596">
        <v>3</v>
      </c>
      <c r="I1697" s="687">
        <v>127474</v>
      </c>
      <c r="J1697" s="677">
        <v>44642</v>
      </c>
      <c r="K1697" s="676" t="s">
        <v>1602</v>
      </c>
      <c r="L1697" s="677" t="s">
        <v>1578</v>
      </c>
      <c r="M1697" s="677">
        <v>44468</v>
      </c>
      <c r="N1697" s="677" t="s">
        <v>1603</v>
      </c>
      <c r="O1697" s="677"/>
      <c r="P1697" s="597">
        <v>44623</v>
      </c>
      <c r="Q1697" s="597">
        <v>44642</v>
      </c>
      <c r="R1697" s="597">
        <v>44642</v>
      </c>
      <c r="S1697" s="596" t="s">
        <v>1580</v>
      </c>
      <c r="T1697" s="596">
        <v>60</v>
      </c>
      <c r="U1697" s="596" t="s">
        <v>1600</v>
      </c>
      <c r="V1697" s="596" t="s">
        <v>1582</v>
      </c>
      <c r="W1697" s="678">
        <v>395</v>
      </c>
      <c r="X1697" s="551">
        <v>624</v>
      </c>
      <c r="Y1697" s="693">
        <v>246480</v>
      </c>
      <c r="Z1697" s="598">
        <v>0.44</v>
      </c>
      <c r="AA1697" s="682">
        <f>Y1697*Z1697</f>
        <v>108451.2</v>
      </c>
      <c r="AB1697" s="521"/>
      <c r="AC1697" s="683">
        <v>0</v>
      </c>
      <c r="AD1697" s="676"/>
      <c r="AE1697" s="599"/>
      <c r="AF1697" s="695">
        <f>AA1697+AD1697+AE1697</f>
        <v>108451.2</v>
      </c>
      <c r="AG1697" s="703" t="s">
        <v>47</v>
      </c>
      <c r="AH1697" s="561"/>
      <c r="AI1697" s="703">
        <v>75</v>
      </c>
      <c r="AJ1697" s="703" t="s">
        <v>1583</v>
      </c>
      <c r="AK1697" s="703" t="s">
        <v>50</v>
      </c>
      <c r="AL1697" s="711" t="s">
        <v>1584</v>
      </c>
      <c r="AM1697" s="703" t="s">
        <v>52</v>
      </c>
      <c r="AN1697" s="703" t="s">
        <v>50</v>
      </c>
      <c r="AO1697" s="596"/>
      <c r="AP1697" s="676" t="s">
        <v>92</v>
      </c>
      <c r="AQ1697" s="676" t="s">
        <v>37</v>
      </c>
      <c r="AR1697" s="676"/>
      <c r="AS1697" s="523" t="s">
        <v>1077</v>
      </c>
      <c r="AT1697" s="523"/>
      <c r="AU1697" s="523"/>
      <c r="AV1697" s="674"/>
      <c r="AW1697" s="673" t="str">
        <f>U1697</f>
        <v>30390255H</v>
      </c>
      <c r="AX1697" s="673" cm="1">
        <f t="array" ref="AX1697">SUM(MID(0&amp;AW1697,LARGE(INDEX(ISNUMBER(--MID(AW1697,ROW($1:$8),1))*ROW($1:$8),),ROW($1:$8))+1,1)*10^ROW($1:$8)/10)</f>
        <v>30390255</v>
      </c>
      <c r="AY1697" s="673" t="str">
        <f>VLOOKUP($AX1697,'Item Master Data'!$A:$F,3,FALSE)</f>
        <v>T395H</v>
      </c>
      <c r="AZ1697" s="673">
        <f>VLOOKUP($AX1697,'Item Master Data'!$A:$F,6,FALSE)</f>
        <v>395</v>
      </c>
      <c r="BA1697" s="673">
        <f>X1697/BB1697</f>
        <v>24</v>
      </c>
      <c r="BB1697" s="673">
        <f>VLOOKUP(AX1697,'Item Master Data'!$A:$G,7,FALSE)</f>
        <v>26</v>
      </c>
      <c r="BC1697" s="673"/>
      <c r="BD1697" s="673">
        <f>W1697-AZ1697</f>
        <v>0</v>
      </c>
      <c r="BE1697" s="601"/>
      <c r="BF1697" s="601"/>
      <c r="BG1697" s="601"/>
      <c r="BH1697" s="601"/>
      <c r="BI1697" s="601"/>
      <c r="BJ1697" s="601"/>
      <c r="BK1697" s="601"/>
      <c r="BL1697" s="601"/>
      <c r="BM1697" s="601"/>
      <c r="BN1697" s="601"/>
      <c r="BO1697" s="601"/>
      <c r="BP1697" s="601"/>
      <c r="BQ1697" s="601"/>
      <c r="BR1697" s="601"/>
      <c r="BS1697" s="601"/>
      <c r="BT1697" s="601"/>
      <c r="BU1697" s="601"/>
      <c r="BV1697" s="601"/>
      <c r="BW1697" s="601"/>
      <c r="BX1697" s="601"/>
      <c r="BY1697" s="601"/>
      <c r="BZ1697" s="601"/>
      <c r="CA1697" s="601"/>
      <c r="CB1697" s="601"/>
      <c r="CC1697" s="601"/>
      <c r="CD1697" s="601"/>
      <c r="CE1697" s="601"/>
      <c r="CF1697" s="601"/>
      <c r="CG1697" s="601"/>
      <c r="CH1697" s="601"/>
      <c r="CI1697" s="601"/>
      <c r="CJ1697" s="601"/>
      <c r="CK1697" s="601"/>
      <c r="CL1697" s="601"/>
      <c r="CM1697" s="601"/>
      <c r="CN1697" s="601"/>
      <c r="CO1697" s="601"/>
      <c r="CP1697" s="601"/>
      <c r="CQ1697" s="601"/>
      <c r="CR1697" s="601"/>
      <c r="CS1697" s="601"/>
      <c r="CT1697" s="601"/>
      <c r="CU1697" s="601"/>
      <c r="CV1697" s="601"/>
      <c r="CW1697" s="601"/>
      <c r="CX1697" s="601"/>
      <c r="CY1697" s="601"/>
      <c r="CZ1697" s="601"/>
      <c r="DA1697" s="601"/>
      <c r="DB1697" s="601"/>
      <c r="DC1697" s="601"/>
      <c r="DD1697" s="601"/>
      <c r="DE1697" s="601"/>
      <c r="DF1697" s="601"/>
      <c r="DG1697" s="601"/>
      <c r="DH1697" s="601"/>
      <c r="DI1697" s="601"/>
      <c r="DJ1697" s="601"/>
      <c r="DK1697" s="601"/>
      <c r="DL1697" s="601"/>
      <c r="DM1697" s="601"/>
      <c r="DN1697" s="601"/>
      <c r="DO1697" s="601"/>
      <c r="DP1697" s="601"/>
      <c r="DQ1697" s="601"/>
      <c r="DR1697" s="601"/>
      <c r="DS1697" s="601"/>
      <c r="DT1697" s="601"/>
      <c r="DU1697" s="601"/>
      <c r="DV1697" s="601"/>
      <c r="DW1697" s="601"/>
      <c r="DX1697" s="601"/>
      <c r="DY1697" s="601"/>
      <c r="DZ1697" s="601"/>
      <c r="EA1697" s="601"/>
      <c r="EB1697" s="601"/>
      <c r="EC1697" s="601"/>
      <c r="ED1697" s="601"/>
      <c r="EE1697" s="601"/>
      <c r="EF1697" s="601"/>
      <c r="EG1697" s="601"/>
      <c r="EH1697" s="601"/>
      <c r="EI1697" s="601"/>
      <c r="EJ1697" s="601"/>
      <c r="EK1697" s="601"/>
      <c r="EL1697" s="601"/>
      <c r="EM1697" s="601"/>
      <c r="EN1697" s="601"/>
      <c r="EO1697" s="601"/>
      <c r="EP1697" s="601"/>
      <c r="EQ1697" s="601"/>
      <c r="ER1697" s="601"/>
      <c r="ES1697" s="601"/>
      <c r="ET1697" s="601"/>
      <c r="EU1697" s="601"/>
      <c r="EV1697" s="601"/>
      <c r="EW1697" s="601"/>
      <c r="EX1697" s="601"/>
      <c r="EY1697" s="601"/>
      <c r="EZ1697" s="601"/>
      <c r="FA1697" s="601"/>
      <c r="FB1697" s="601"/>
      <c r="FC1697" s="601"/>
      <c r="FD1697" s="601"/>
      <c r="FE1697" s="601"/>
      <c r="FF1697" s="601"/>
      <c r="FG1697" s="601"/>
      <c r="FH1697" s="601"/>
      <c r="FI1697" s="601"/>
      <c r="FJ1697" s="601"/>
      <c r="FK1697" s="601"/>
      <c r="FL1697" s="601"/>
      <c r="FM1697" s="601"/>
      <c r="FN1697" s="601"/>
      <c r="FO1697" s="601"/>
      <c r="FP1697" s="601"/>
      <c r="FQ1697" s="601"/>
      <c r="FR1697" s="601"/>
      <c r="FS1697" s="601"/>
      <c r="FT1697" s="601"/>
      <c r="FU1697" s="601"/>
      <c r="FV1697" s="601"/>
      <c r="FW1697" s="601"/>
      <c r="FX1697" s="601"/>
      <c r="FY1697" s="601"/>
      <c r="FZ1697" s="601"/>
      <c r="GA1697" s="601"/>
      <c r="GB1697" s="601"/>
      <c r="GC1697" s="601"/>
      <c r="GD1697" s="601"/>
      <c r="GE1697" s="601"/>
      <c r="GF1697" s="601"/>
      <c r="GG1697" s="601"/>
      <c r="GH1697" s="601"/>
      <c r="GI1697" s="601"/>
      <c r="GJ1697" s="601"/>
      <c r="GK1697" s="601"/>
      <c r="GL1697" s="601"/>
      <c r="GM1697" s="601"/>
      <c r="GN1697" s="601"/>
      <c r="GO1697" s="601"/>
      <c r="GP1697" s="601"/>
      <c r="GQ1697" s="601"/>
      <c r="GR1697" s="601"/>
      <c r="GS1697" s="601"/>
      <c r="GT1697" s="601"/>
      <c r="GU1697" s="601"/>
      <c r="GV1697" s="601"/>
      <c r="GW1697" s="601"/>
      <c r="GX1697" s="601"/>
      <c r="GY1697" s="601"/>
      <c r="GZ1697" s="601"/>
      <c r="HA1697" s="601"/>
      <c r="HB1697" s="601"/>
      <c r="HC1697" s="601"/>
      <c r="HD1697" s="601"/>
      <c r="HE1697" s="601"/>
      <c r="HF1697" s="601"/>
      <c r="HG1697" s="601"/>
      <c r="HH1697" s="601"/>
      <c r="HI1697" s="601"/>
      <c r="HJ1697" s="601"/>
      <c r="HK1697" s="601"/>
      <c r="HL1697" s="601"/>
      <c r="HM1697" s="601"/>
      <c r="HN1697" s="601"/>
      <c r="HO1697" s="601"/>
      <c r="HP1697" s="601"/>
      <c r="HQ1697" s="601"/>
      <c r="HR1697" s="601"/>
      <c r="HS1697" s="601"/>
      <c r="HT1697" s="601"/>
      <c r="HU1697" s="601"/>
      <c r="HV1697" s="601"/>
      <c r="HW1697" s="601"/>
      <c r="HX1697" s="601"/>
      <c r="HY1697" s="601"/>
      <c r="HZ1697" s="601"/>
      <c r="IA1697" s="601"/>
      <c r="IB1697" s="601"/>
      <c r="IC1697" s="601"/>
      <c r="ID1697" s="601"/>
      <c r="IE1697" s="601"/>
      <c r="IF1697" s="601"/>
      <c r="IG1697" s="601"/>
      <c r="IH1697" s="601"/>
      <c r="II1697" s="601"/>
      <c r="IJ1697" s="601"/>
      <c r="IK1697" s="601"/>
      <c r="IL1697" s="601"/>
      <c r="IM1697" s="601"/>
      <c r="IN1697" s="601"/>
      <c r="IO1697" s="601"/>
      <c r="IP1697" s="601"/>
      <c r="IQ1697" s="601"/>
      <c r="IR1697" s="601"/>
      <c r="IS1697" s="601"/>
      <c r="IT1697" s="601"/>
      <c r="IU1697" s="601"/>
      <c r="IV1697" s="601"/>
      <c r="IW1697" s="601"/>
      <c r="IX1697" s="601"/>
      <c r="IY1697" s="601"/>
      <c r="IZ1697" s="601"/>
      <c r="JA1697" s="601"/>
      <c r="JB1697" s="601"/>
      <c r="JC1697" s="601"/>
      <c r="JD1697" s="601"/>
      <c r="JE1697" s="601"/>
      <c r="JF1697" s="601"/>
      <c r="JG1697" s="601"/>
      <c r="JH1697" s="601"/>
      <c r="JI1697" s="601"/>
      <c r="JJ1697" s="601"/>
      <c r="JK1697" s="601"/>
      <c r="JL1697" s="601"/>
      <c r="JM1697" s="601"/>
      <c r="JN1697" s="601"/>
      <c r="JO1697" s="601"/>
      <c r="JP1697" s="601"/>
      <c r="JQ1697" s="601"/>
      <c r="JR1697" s="601"/>
      <c r="JS1697" s="601"/>
      <c r="JT1697" s="601"/>
      <c r="JU1697" s="601"/>
      <c r="JV1697" s="601"/>
      <c r="JW1697" s="601"/>
      <c r="JX1697" s="601"/>
      <c r="JY1697" s="601"/>
      <c r="JZ1697" s="601"/>
      <c r="KA1697" s="601"/>
      <c r="KB1697" s="601"/>
      <c r="KC1697" s="601"/>
      <c r="KD1697" s="601"/>
      <c r="KE1697" s="601"/>
      <c r="KF1697" s="601"/>
      <c r="KG1697" s="601"/>
      <c r="KH1697" s="601"/>
      <c r="KI1697" s="601"/>
      <c r="KJ1697" s="601"/>
      <c r="KK1697" s="601"/>
      <c r="KL1697" s="601"/>
      <c r="KM1697" s="601"/>
      <c r="KN1697" s="601"/>
      <c r="KO1697" s="601"/>
      <c r="KP1697" s="601"/>
      <c r="KQ1697" s="601"/>
      <c r="KR1697" s="601"/>
      <c r="KS1697" s="601"/>
      <c r="KT1697" s="601"/>
      <c r="KU1697" s="601"/>
      <c r="KV1697" s="601"/>
      <c r="KW1697" s="601"/>
      <c r="KX1697" s="601"/>
      <c r="KY1697" s="601"/>
      <c r="KZ1697" s="601"/>
      <c r="LA1697" s="601"/>
      <c r="LB1697" s="601"/>
      <c r="LC1697" s="601"/>
      <c r="LD1697" s="601"/>
      <c r="LE1697" s="601"/>
      <c r="LF1697" s="601"/>
      <c r="LG1697" s="601"/>
      <c r="LH1697" s="601"/>
      <c r="LI1697" s="601"/>
      <c r="LJ1697" s="601"/>
    </row>
    <row r="1698" spans="1:322">
      <c r="A1698" s="697"/>
      <c r="B1698" s="558"/>
      <c r="C1698" s="558"/>
      <c r="D1698" s="676" t="s">
        <v>1067</v>
      </c>
      <c r="E1698" s="524"/>
      <c r="F1698" s="676" t="s">
        <v>1152</v>
      </c>
      <c r="G1698" s="596">
        <v>2022</v>
      </c>
      <c r="H1698" s="596">
        <v>3</v>
      </c>
      <c r="I1698" s="687">
        <v>127473</v>
      </c>
      <c r="J1698" s="597">
        <v>44642</v>
      </c>
      <c r="K1698" s="676" t="s">
        <v>1602</v>
      </c>
      <c r="L1698" s="677" t="s">
        <v>1578</v>
      </c>
      <c r="M1698" s="677">
        <v>44468</v>
      </c>
      <c r="N1698" s="677" t="s">
        <v>1603</v>
      </c>
      <c r="O1698" s="677"/>
      <c r="P1698" s="597">
        <v>44623</v>
      </c>
      <c r="Q1698" s="597">
        <v>44642</v>
      </c>
      <c r="R1698" s="597">
        <v>44642</v>
      </c>
      <c r="S1698" s="596" t="s">
        <v>1580</v>
      </c>
      <c r="T1698" s="596">
        <v>60</v>
      </c>
      <c r="U1698" s="676" t="s">
        <v>1600</v>
      </c>
      <c r="V1698" s="596" t="s">
        <v>1582</v>
      </c>
      <c r="W1698" s="678">
        <v>395</v>
      </c>
      <c r="X1698" s="551">
        <v>624</v>
      </c>
      <c r="Y1698" s="693">
        <v>246480</v>
      </c>
      <c r="Z1698" s="598">
        <v>0.44</v>
      </c>
      <c r="AA1698" s="682">
        <f>Y1698*Z1698</f>
        <v>108451.2</v>
      </c>
      <c r="AB1698" s="521"/>
      <c r="AC1698" s="683">
        <v>0</v>
      </c>
      <c r="AD1698" s="676"/>
      <c r="AE1698" s="684"/>
      <c r="AF1698" s="695">
        <f>AA1698+AD1698+AE1698</f>
        <v>108451.2</v>
      </c>
      <c r="AG1698" s="703" t="s">
        <v>47</v>
      </c>
      <c r="AH1698" s="561"/>
      <c r="AI1698" s="703">
        <v>75</v>
      </c>
      <c r="AJ1698" s="703" t="s">
        <v>1583</v>
      </c>
      <c r="AK1698" s="703" t="s">
        <v>50</v>
      </c>
      <c r="AL1698" s="711" t="s">
        <v>1584</v>
      </c>
      <c r="AM1698" s="703" t="s">
        <v>52</v>
      </c>
      <c r="AN1698" s="703" t="s">
        <v>50</v>
      </c>
      <c r="AO1698" s="596"/>
      <c r="AP1698" s="676" t="s">
        <v>92</v>
      </c>
      <c r="AQ1698" s="676" t="s">
        <v>37</v>
      </c>
      <c r="AR1698" s="676"/>
      <c r="AS1698" s="523" t="s">
        <v>1077</v>
      </c>
      <c r="AT1698" s="523"/>
      <c r="AU1698" s="523"/>
      <c r="AV1698" s="674"/>
      <c r="AW1698" s="673" t="str">
        <f>U1698</f>
        <v>30390255H</v>
      </c>
      <c r="AX1698" s="673" cm="1">
        <f t="array" ref="AX1698">SUM(MID(0&amp;AW1698,LARGE(INDEX(ISNUMBER(--MID(AW1698,ROW($1:$8),1))*ROW($1:$8),),ROW($1:$8))+1,1)*10^ROW($1:$8)/10)</f>
        <v>30390255</v>
      </c>
      <c r="AY1698" s="673" t="str">
        <f>VLOOKUP($AX1698,'Item Master Data'!$A:$F,3,FALSE)</f>
        <v>T395H</v>
      </c>
      <c r="AZ1698" s="673">
        <f>VLOOKUP($AX1698,'Item Master Data'!$A:$F,6,FALSE)</f>
        <v>395</v>
      </c>
      <c r="BA1698" s="673">
        <f>X1698/BB1698</f>
        <v>24</v>
      </c>
      <c r="BB1698" s="673">
        <f>VLOOKUP(AX1698,'Item Master Data'!$A:$G,7,FALSE)</f>
        <v>26</v>
      </c>
      <c r="BC1698" s="673"/>
      <c r="BD1698" s="673">
        <f>W1698-AZ1698</f>
        <v>0</v>
      </c>
      <c r="BE1698" s="595"/>
      <c r="BF1698" s="595"/>
      <c r="BG1698" s="595"/>
      <c r="BH1698" s="595"/>
      <c r="BI1698" s="595"/>
      <c r="BJ1698" s="595"/>
      <c r="BK1698" s="595"/>
      <c r="BL1698" s="595"/>
      <c r="BM1698" s="595"/>
      <c r="BN1698" s="595"/>
      <c r="BO1698" s="595"/>
      <c r="BP1698" s="595"/>
      <c r="BQ1698" s="595"/>
      <c r="BR1698" s="595"/>
      <c r="BS1698" s="595"/>
      <c r="BT1698" s="595"/>
      <c r="BU1698" s="595"/>
      <c r="BV1698" s="595"/>
      <c r="BW1698" s="595"/>
      <c r="BX1698" s="595"/>
      <c r="BY1698" s="595"/>
      <c r="BZ1698" s="595"/>
      <c r="CA1698" s="595"/>
      <c r="CB1698" s="595"/>
      <c r="CC1698" s="595"/>
      <c r="CD1698" s="595"/>
      <c r="CE1698" s="595"/>
      <c r="CF1698" s="595"/>
      <c r="CG1698" s="595"/>
      <c r="CH1698" s="595"/>
      <c r="CI1698" s="595"/>
      <c r="CJ1698" s="595"/>
      <c r="CK1698" s="595"/>
      <c r="CL1698" s="595"/>
      <c r="CM1698" s="595"/>
      <c r="CN1698" s="595"/>
      <c r="CO1698" s="595"/>
      <c r="CP1698" s="595"/>
      <c r="CQ1698" s="595"/>
      <c r="CR1698" s="595"/>
      <c r="CS1698" s="595"/>
      <c r="CT1698" s="595"/>
      <c r="CU1698" s="595"/>
      <c r="CV1698" s="595"/>
      <c r="CW1698" s="595"/>
      <c r="CX1698" s="595"/>
      <c r="CY1698" s="595"/>
      <c r="CZ1698" s="595"/>
      <c r="DA1698" s="595"/>
      <c r="DB1698" s="595"/>
      <c r="DC1698" s="595"/>
      <c r="DD1698" s="595"/>
      <c r="DE1698" s="595"/>
      <c r="DF1698" s="595"/>
      <c r="DG1698" s="595"/>
      <c r="DH1698" s="595"/>
      <c r="DI1698" s="595"/>
      <c r="DJ1698" s="595"/>
      <c r="DK1698" s="595"/>
      <c r="DL1698" s="595"/>
      <c r="DM1698" s="595"/>
      <c r="DN1698" s="595"/>
      <c r="DO1698" s="595"/>
      <c r="DP1698" s="595"/>
      <c r="DQ1698" s="595"/>
      <c r="DR1698" s="595"/>
      <c r="DS1698" s="595"/>
      <c r="DT1698" s="595"/>
      <c r="DU1698" s="595"/>
      <c r="DV1698" s="595"/>
      <c r="DW1698" s="595"/>
      <c r="DX1698" s="595"/>
      <c r="DY1698" s="595"/>
      <c r="DZ1698" s="595"/>
      <c r="EA1698" s="595"/>
      <c r="EB1698" s="595"/>
      <c r="EC1698" s="595"/>
      <c r="ED1698" s="595"/>
      <c r="EE1698" s="595"/>
      <c r="EF1698" s="595"/>
      <c r="EG1698" s="595"/>
      <c r="EH1698" s="595"/>
      <c r="EI1698" s="595"/>
      <c r="EJ1698" s="595"/>
      <c r="EK1698" s="595"/>
      <c r="EL1698" s="595"/>
      <c r="EM1698" s="595"/>
      <c r="EN1698" s="595"/>
      <c r="EO1698" s="595"/>
      <c r="EP1698" s="595"/>
      <c r="EQ1698" s="595"/>
      <c r="ER1698" s="595"/>
      <c r="ES1698" s="595"/>
      <c r="ET1698" s="595"/>
      <c r="EU1698" s="595"/>
      <c r="EV1698" s="595"/>
      <c r="EW1698" s="595"/>
      <c r="EX1698" s="595"/>
      <c r="EY1698" s="595"/>
      <c r="EZ1698" s="595"/>
      <c r="FA1698" s="595"/>
      <c r="FB1698" s="595"/>
      <c r="FC1698" s="595"/>
      <c r="FD1698" s="595"/>
      <c r="FE1698" s="595"/>
      <c r="FF1698" s="595"/>
      <c r="FG1698" s="595"/>
      <c r="FH1698" s="595"/>
      <c r="FI1698" s="595"/>
      <c r="FJ1698" s="595"/>
      <c r="FK1698" s="595"/>
      <c r="FL1698" s="595"/>
      <c r="FM1698" s="595"/>
      <c r="FN1698" s="595"/>
      <c r="FO1698" s="595"/>
      <c r="FP1698" s="595"/>
      <c r="FQ1698" s="595"/>
      <c r="FR1698" s="595"/>
      <c r="FS1698" s="595"/>
      <c r="FT1698" s="595"/>
      <c r="FU1698" s="595"/>
      <c r="FV1698" s="595"/>
      <c r="FW1698" s="595"/>
      <c r="FX1698" s="595"/>
      <c r="FY1698" s="595"/>
      <c r="FZ1698" s="595"/>
      <c r="GA1698" s="595"/>
      <c r="GB1698" s="595"/>
      <c r="GC1698" s="595"/>
      <c r="GD1698" s="595"/>
      <c r="GE1698" s="595"/>
      <c r="GF1698" s="595"/>
      <c r="GG1698" s="595"/>
      <c r="GH1698" s="595"/>
      <c r="GI1698" s="595"/>
      <c r="GJ1698" s="595"/>
      <c r="GK1698" s="595"/>
      <c r="GL1698" s="595"/>
      <c r="GM1698" s="595"/>
      <c r="GN1698" s="595"/>
      <c r="GO1698" s="595"/>
      <c r="GP1698" s="595"/>
      <c r="GQ1698" s="595"/>
      <c r="GR1698" s="595"/>
      <c r="GS1698" s="595"/>
      <c r="GT1698" s="595"/>
      <c r="GU1698" s="595"/>
      <c r="GV1698" s="595"/>
      <c r="GW1698" s="595"/>
      <c r="GX1698" s="595"/>
      <c r="GY1698" s="595"/>
      <c r="GZ1698" s="595"/>
      <c r="HA1698" s="595"/>
      <c r="HB1698" s="595"/>
      <c r="HC1698" s="595"/>
      <c r="HD1698" s="595"/>
      <c r="HE1698" s="595"/>
      <c r="HF1698" s="595"/>
      <c r="HG1698" s="595"/>
      <c r="HH1698" s="595"/>
      <c r="HI1698" s="595"/>
      <c r="HJ1698" s="595"/>
      <c r="HK1698" s="595"/>
      <c r="HL1698" s="595"/>
      <c r="HM1698" s="595"/>
      <c r="HN1698" s="595"/>
      <c r="HO1698" s="595"/>
      <c r="HP1698" s="595"/>
      <c r="HQ1698" s="595"/>
      <c r="HR1698" s="595"/>
      <c r="HS1698" s="595"/>
      <c r="HT1698" s="595"/>
      <c r="HU1698" s="595"/>
      <c r="HV1698" s="595"/>
      <c r="HW1698" s="595"/>
      <c r="HX1698" s="595"/>
      <c r="HY1698" s="595"/>
      <c r="HZ1698" s="595"/>
      <c r="IA1698" s="595"/>
      <c r="IB1698" s="595"/>
      <c r="IC1698" s="595"/>
      <c r="ID1698" s="595"/>
      <c r="IE1698" s="595"/>
      <c r="IF1698" s="595"/>
      <c r="IG1698" s="595"/>
      <c r="IH1698" s="595"/>
      <c r="II1698" s="595"/>
      <c r="IJ1698" s="595"/>
      <c r="IK1698" s="595"/>
      <c r="IL1698" s="595"/>
      <c r="IM1698" s="595"/>
      <c r="IN1698" s="595"/>
      <c r="IO1698" s="595"/>
      <c r="IP1698" s="595"/>
      <c r="IQ1698" s="595"/>
      <c r="IR1698" s="595"/>
      <c r="IS1698" s="595"/>
      <c r="IT1698" s="595"/>
      <c r="IU1698" s="595"/>
      <c r="IV1698" s="595"/>
      <c r="IW1698" s="595"/>
      <c r="IX1698" s="595"/>
      <c r="IY1698" s="595"/>
      <c r="IZ1698" s="595"/>
      <c r="JA1698" s="595"/>
      <c r="JB1698" s="595"/>
      <c r="JC1698" s="595"/>
      <c r="JD1698" s="595"/>
      <c r="JE1698" s="595"/>
      <c r="JF1698" s="595"/>
      <c r="JG1698" s="595"/>
      <c r="JH1698" s="595"/>
      <c r="JI1698" s="595"/>
      <c r="JJ1698" s="595"/>
      <c r="JK1698" s="595"/>
      <c r="JL1698" s="595"/>
      <c r="JM1698" s="595"/>
      <c r="JN1698" s="595"/>
      <c r="JO1698" s="595"/>
      <c r="JP1698" s="595"/>
      <c r="JQ1698" s="595"/>
      <c r="JR1698" s="595"/>
      <c r="JS1698" s="595"/>
      <c r="JT1698" s="595"/>
      <c r="JU1698" s="595"/>
      <c r="JV1698" s="595"/>
      <c r="JW1698" s="595"/>
      <c r="JX1698" s="595"/>
      <c r="JY1698" s="595"/>
      <c r="JZ1698" s="595"/>
      <c r="KA1698" s="595"/>
      <c r="KB1698" s="595"/>
      <c r="KC1698" s="595"/>
      <c r="KD1698" s="595"/>
      <c r="KE1698" s="595"/>
      <c r="KF1698" s="595"/>
      <c r="KG1698" s="595"/>
      <c r="KH1698" s="595"/>
      <c r="KI1698" s="595"/>
      <c r="KJ1698" s="595"/>
      <c r="KK1698" s="595"/>
      <c r="KL1698" s="595"/>
      <c r="KM1698" s="595"/>
      <c r="KN1698" s="595"/>
      <c r="KO1698" s="595"/>
      <c r="KP1698" s="595"/>
      <c r="KQ1698" s="595"/>
      <c r="KR1698" s="595"/>
      <c r="KS1698" s="595"/>
      <c r="KT1698" s="595"/>
      <c r="KU1698" s="595"/>
      <c r="KV1698" s="595"/>
      <c r="KW1698" s="595"/>
      <c r="KX1698" s="595"/>
      <c r="KY1698" s="595"/>
      <c r="KZ1698" s="595"/>
      <c r="LA1698" s="595"/>
      <c r="LB1698" s="595"/>
      <c r="LC1698" s="595"/>
      <c r="LD1698" s="595"/>
      <c r="LE1698" s="595"/>
      <c r="LF1698" s="595"/>
      <c r="LG1698" s="595"/>
      <c r="LH1698" s="595"/>
      <c r="LI1698" s="595"/>
      <c r="LJ1698" s="595"/>
    </row>
    <row r="1699" spans="1:322">
      <c r="A1699" s="697"/>
      <c r="B1699" s="558"/>
      <c r="C1699" s="558"/>
      <c r="D1699" s="676" t="s">
        <v>1067</v>
      </c>
      <c r="E1699" s="524"/>
      <c r="F1699" s="676" t="s">
        <v>1152</v>
      </c>
      <c r="G1699" s="596">
        <v>2022</v>
      </c>
      <c r="H1699" s="596">
        <v>3</v>
      </c>
      <c r="I1699" s="687">
        <v>127472</v>
      </c>
      <c r="J1699" s="597">
        <v>44643</v>
      </c>
      <c r="K1699" s="676" t="s">
        <v>1602</v>
      </c>
      <c r="L1699" s="677" t="s">
        <v>1578</v>
      </c>
      <c r="M1699" s="677">
        <v>44468</v>
      </c>
      <c r="N1699" s="677" t="s">
        <v>1603</v>
      </c>
      <c r="O1699" s="677"/>
      <c r="P1699" s="597">
        <v>44623</v>
      </c>
      <c r="Q1699" s="597">
        <v>44643</v>
      </c>
      <c r="R1699" s="597">
        <v>44643</v>
      </c>
      <c r="S1699" s="596" t="s">
        <v>1580</v>
      </c>
      <c r="T1699" s="596">
        <v>60</v>
      </c>
      <c r="U1699" s="596" t="s">
        <v>1600</v>
      </c>
      <c r="V1699" s="596" t="s">
        <v>1582</v>
      </c>
      <c r="W1699" s="678">
        <v>395</v>
      </c>
      <c r="X1699" s="551">
        <v>624</v>
      </c>
      <c r="Y1699" s="693">
        <v>246480</v>
      </c>
      <c r="Z1699" s="598">
        <v>0.44</v>
      </c>
      <c r="AA1699" s="682">
        <f>Y1699*Z1699</f>
        <v>108451.2</v>
      </c>
      <c r="AB1699" s="521"/>
      <c r="AC1699" s="683">
        <v>0</v>
      </c>
      <c r="AD1699" s="676"/>
      <c r="AE1699" s="684"/>
      <c r="AF1699" s="695">
        <f>AA1699+AD1699+AE1699</f>
        <v>108451.2</v>
      </c>
      <c r="AG1699" s="703" t="s">
        <v>47</v>
      </c>
      <c r="AH1699" s="561"/>
      <c r="AI1699" s="703">
        <v>75</v>
      </c>
      <c r="AJ1699" s="703" t="s">
        <v>1583</v>
      </c>
      <c r="AK1699" s="703" t="s">
        <v>50</v>
      </c>
      <c r="AL1699" s="711" t="s">
        <v>1584</v>
      </c>
      <c r="AM1699" s="703" t="s">
        <v>52</v>
      </c>
      <c r="AN1699" s="703" t="s">
        <v>50</v>
      </c>
      <c r="AO1699" s="596"/>
      <c r="AP1699" s="676" t="s">
        <v>92</v>
      </c>
      <c r="AQ1699" s="676" t="s">
        <v>37</v>
      </c>
      <c r="AR1699" s="676"/>
      <c r="AS1699" s="523" t="s">
        <v>1077</v>
      </c>
      <c r="AT1699" s="523"/>
      <c r="AU1699" s="523"/>
      <c r="AV1699" s="674"/>
      <c r="AW1699" s="673" t="str">
        <f>U1699</f>
        <v>30390255H</v>
      </c>
      <c r="AX1699" s="673" cm="1">
        <f t="array" ref="AX1699">SUM(MID(0&amp;AW1699,LARGE(INDEX(ISNUMBER(--MID(AW1699,ROW($1:$8),1))*ROW($1:$8),),ROW($1:$8))+1,1)*10^ROW($1:$8)/10)</f>
        <v>30390255</v>
      </c>
      <c r="AY1699" s="673" t="str">
        <f>VLOOKUP($AX1699,'Item Master Data'!$A:$F,3,FALSE)</f>
        <v>T395H</v>
      </c>
      <c r="AZ1699" s="673">
        <f>VLOOKUP($AX1699,'Item Master Data'!$A:$F,6,FALSE)</f>
        <v>395</v>
      </c>
      <c r="BA1699" s="673">
        <f>X1699/BB1699</f>
        <v>24</v>
      </c>
      <c r="BB1699" s="673">
        <f>VLOOKUP(AX1699,'Item Master Data'!$A:$G,7,FALSE)</f>
        <v>26</v>
      </c>
      <c r="BC1699" s="673"/>
      <c r="BD1699" s="673">
        <f>W1699-AZ1699</f>
        <v>0</v>
      </c>
      <c r="BE1699" s="595"/>
      <c r="BF1699" s="595"/>
      <c r="BG1699" s="595"/>
      <c r="BH1699" s="595"/>
      <c r="BI1699" s="595"/>
      <c r="BJ1699" s="595"/>
      <c r="BK1699" s="595"/>
      <c r="BL1699" s="595"/>
      <c r="BM1699" s="595"/>
      <c r="BN1699" s="595"/>
      <c r="BO1699" s="595"/>
      <c r="BP1699" s="595"/>
      <c r="BQ1699" s="595"/>
      <c r="BR1699" s="595"/>
      <c r="BS1699" s="595"/>
      <c r="BT1699" s="595"/>
      <c r="BU1699" s="595"/>
      <c r="BV1699" s="595"/>
      <c r="BW1699" s="595"/>
      <c r="BX1699" s="595"/>
      <c r="BY1699" s="595"/>
      <c r="BZ1699" s="595"/>
      <c r="CA1699" s="595"/>
      <c r="CB1699" s="595"/>
      <c r="CC1699" s="595"/>
      <c r="CD1699" s="595"/>
      <c r="CE1699" s="595"/>
      <c r="CF1699" s="595"/>
      <c r="CG1699" s="595"/>
      <c r="CH1699" s="595"/>
      <c r="CI1699" s="595"/>
      <c r="CJ1699" s="595"/>
      <c r="CK1699" s="595"/>
      <c r="CL1699" s="595"/>
      <c r="CM1699" s="595"/>
      <c r="CN1699" s="595"/>
      <c r="CO1699" s="595"/>
      <c r="CP1699" s="595"/>
      <c r="CQ1699" s="595"/>
      <c r="CR1699" s="595"/>
      <c r="CS1699" s="595"/>
      <c r="CT1699" s="595"/>
      <c r="CU1699" s="595"/>
      <c r="CV1699" s="595"/>
      <c r="CW1699" s="595"/>
      <c r="CX1699" s="595"/>
      <c r="CY1699" s="595"/>
      <c r="CZ1699" s="595"/>
      <c r="DA1699" s="595"/>
      <c r="DB1699" s="595"/>
      <c r="DC1699" s="595"/>
      <c r="DD1699" s="595"/>
      <c r="DE1699" s="595"/>
      <c r="DF1699" s="595"/>
      <c r="DG1699" s="595"/>
      <c r="DH1699" s="595"/>
      <c r="DI1699" s="595"/>
      <c r="DJ1699" s="595"/>
      <c r="DK1699" s="595"/>
      <c r="DL1699" s="595"/>
      <c r="DM1699" s="595"/>
      <c r="DN1699" s="595"/>
      <c r="DO1699" s="595"/>
      <c r="DP1699" s="595"/>
      <c r="DQ1699" s="595"/>
      <c r="DR1699" s="595"/>
      <c r="DS1699" s="595"/>
      <c r="DT1699" s="595"/>
      <c r="DU1699" s="595"/>
      <c r="DV1699" s="595"/>
      <c r="DW1699" s="595"/>
      <c r="DX1699" s="595"/>
      <c r="DY1699" s="595"/>
      <c r="DZ1699" s="595"/>
      <c r="EA1699" s="595"/>
      <c r="EB1699" s="595"/>
      <c r="EC1699" s="595"/>
      <c r="ED1699" s="595"/>
      <c r="EE1699" s="595"/>
      <c r="EF1699" s="595"/>
      <c r="EG1699" s="595"/>
      <c r="EH1699" s="595"/>
      <c r="EI1699" s="595"/>
      <c r="EJ1699" s="595"/>
      <c r="EK1699" s="595"/>
      <c r="EL1699" s="595"/>
      <c r="EM1699" s="595"/>
      <c r="EN1699" s="595"/>
      <c r="EO1699" s="595"/>
      <c r="EP1699" s="595"/>
      <c r="EQ1699" s="595"/>
      <c r="ER1699" s="595"/>
      <c r="ES1699" s="595"/>
      <c r="ET1699" s="595"/>
      <c r="EU1699" s="595"/>
      <c r="EV1699" s="595"/>
      <c r="EW1699" s="595"/>
      <c r="EX1699" s="595"/>
      <c r="EY1699" s="595"/>
      <c r="EZ1699" s="595"/>
      <c r="FA1699" s="595"/>
      <c r="FB1699" s="595"/>
      <c r="FC1699" s="595"/>
      <c r="FD1699" s="595"/>
      <c r="FE1699" s="595"/>
      <c r="FF1699" s="595"/>
      <c r="FG1699" s="595"/>
      <c r="FH1699" s="595"/>
      <c r="FI1699" s="595"/>
      <c r="FJ1699" s="595"/>
      <c r="FK1699" s="595"/>
      <c r="FL1699" s="595"/>
      <c r="FM1699" s="595"/>
      <c r="FN1699" s="595"/>
      <c r="FO1699" s="595"/>
      <c r="FP1699" s="595"/>
      <c r="FQ1699" s="595"/>
      <c r="FR1699" s="595"/>
      <c r="FS1699" s="595"/>
      <c r="FT1699" s="595"/>
      <c r="FU1699" s="595"/>
      <c r="FV1699" s="595"/>
      <c r="FW1699" s="595"/>
      <c r="FX1699" s="595"/>
      <c r="FY1699" s="595"/>
      <c r="FZ1699" s="595"/>
      <c r="GA1699" s="595"/>
      <c r="GB1699" s="595"/>
      <c r="GC1699" s="595"/>
      <c r="GD1699" s="595"/>
      <c r="GE1699" s="595"/>
      <c r="GF1699" s="595"/>
      <c r="GG1699" s="595"/>
      <c r="GH1699" s="595"/>
      <c r="GI1699" s="595"/>
      <c r="GJ1699" s="595"/>
      <c r="GK1699" s="595"/>
      <c r="GL1699" s="595"/>
      <c r="GM1699" s="595"/>
      <c r="GN1699" s="595"/>
      <c r="GO1699" s="595"/>
      <c r="GP1699" s="595"/>
      <c r="GQ1699" s="595"/>
      <c r="GR1699" s="595"/>
      <c r="GS1699" s="595"/>
      <c r="GT1699" s="595"/>
      <c r="GU1699" s="595"/>
      <c r="GV1699" s="595"/>
      <c r="GW1699" s="595"/>
      <c r="GX1699" s="595"/>
      <c r="GY1699" s="595"/>
      <c r="GZ1699" s="595"/>
      <c r="HA1699" s="595"/>
      <c r="HB1699" s="595"/>
      <c r="HC1699" s="595"/>
      <c r="HD1699" s="595"/>
      <c r="HE1699" s="595"/>
      <c r="HF1699" s="595"/>
      <c r="HG1699" s="595"/>
      <c r="HH1699" s="595"/>
      <c r="HI1699" s="595"/>
      <c r="HJ1699" s="595"/>
      <c r="HK1699" s="595"/>
      <c r="HL1699" s="595"/>
      <c r="HM1699" s="595"/>
      <c r="HN1699" s="595"/>
      <c r="HO1699" s="595"/>
      <c r="HP1699" s="595"/>
      <c r="HQ1699" s="595"/>
      <c r="HR1699" s="595"/>
      <c r="HS1699" s="595"/>
      <c r="HT1699" s="595"/>
      <c r="HU1699" s="595"/>
      <c r="HV1699" s="595"/>
      <c r="HW1699" s="595"/>
      <c r="HX1699" s="595"/>
      <c r="HY1699" s="595"/>
      <c r="HZ1699" s="595"/>
      <c r="IA1699" s="595"/>
      <c r="IB1699" s="595"/>
      <c r="IC1699" s="595"/>
      <c r="ID1699" s="595"/>
      <c r="IE1699" s="595"/>
      <c r="IF1699" s="595"/>
      <c r="IG1699" s="595"/>
      <c r="IH1699" s="595"/>
      <c r="II1699" s="595"/>
      <c r="IJ1699" s="595"/>
      <c r="IK1699" s="595"/>
      <c r="IL1699" s="595"/>
      <c r="IM1699" s="595"/>
      <c r="IN1699" s="595"/>
      <c r="IO1699" s="595"/>
      <c r="IP1699" s="595"/>
      <c r="IQ1699" s="595"/>
      <c r="IR1699" s="595"/>
      <c r="IS1699" s="595"/>
      <c r="IT1699" s="595"/>
      <c r="IU1699" s="595"/>
      <c r="IV1699" s="595"/>
      <c r="IW1699" s="595"/>
      <c r="IX1699" s="595"/>
      <c r="IY1699" s="595"/>
      <c r="IZ1699" s="595"/>
      <c r="JA1699" s="595"/>
      <c r="JB1699" s="595"/>
      <c r="JC1699" s="595"/>
      <c r="JD1699" s="595"/>
      <c r="JE1699" s="595"/>
      <c r="JF1699" s="595"/>
      <c r="JG1699" s="595"/>
      <c r="JH1699" s="595"/>
      <c r="JI1699" s="595"/>
      <c r="JJ1699" s="595"/>
      <c r="JK1699" s="595"/>
      <c r="JL1699" s="595"/>
      <c r="JM1699" s="595"/>
      <c r="JN1699" s="595"/>
      <c r="JO1699" s="595"/>
      <c r="JP1699" s="595"/>
      <c r="JQ1699" s="595"/>
      <c r="JR1699" s="595"/>
      <c r="JS1699" s="595"/>
      <c r="JT1699" s="595"/>
      <c r="JU1699" s="595"/>
      <c r="JV1699" s="595"/>
      <c r="JW1699" s="595"/>
      <c r="JX1699" s="595"/>
      <c r="JY1699" s="595"/>
      <c r="JZ1699" s="595"/>
      <c r="KA1699" s="595"/>
      <c r="KB1699" s="595"/>
      <c r="KC1699" s="595"/>
      <c r="KD1699" s="595"/>
      <c r="KE1699" s="595"/>
      <c r="KF1699" s="595"/>
      <c r="KG1699" s="595"/>
      <c r="KH1699" s="595"/>
      <c r="KI1699" s="595"/>
      <c r="KJ1699" s="595"/>
      <c r="KK1699" s="595"/>
      <c r="KL1699" s="595"/>
      <c r="KM1699" s="595"/>
      <c r="KN1699" s="595"/>
      <c r="KO1699" s="595"/>
      <c r="KP1699" s="595"/>
      <c r="KQ1699" s="595"/>
      <c r="KR1699" s="595"/>
      <c r="KS1699" s="595"/>
      <c r="KT1699" s="595"/>
      <c r="KU1699" s="595"/>
      <c r="KV1699" s="595"/>
      <c r="KW1699" s="595"/>
      <c r="KX1699" s="595"/>
      <c r="KY1699" s="595"/>
      <c r="KZ1699" s="595"/>
      <c r="LA1699" s="595"/>
      <c r="LB1699" s="595"/>
      <c r="LC1699" s="595"/>
      <c r="LD1699" s="595"/>
      <c r="LE1699" s="595"/>
      <c r="LF1699" s="595"/>
      <c r="LG1699" s="595"/>
      <c r="LH1699" s="595"/>
      <c r="LI1699" s="595"/>
      <c r="LJ1699" s="595"/>
    </row>
    <row r="1700" spans="1:322">
      <c r="A1700" s="697"/>
      <c r="B1700" s="558"/>
      <c r="C1700" s="558"/>
      <c r="D1700" s="676" t="s">
        <v>1067</v>
      </c>
      <c r="E1700" s="524"/>
      <c r="F1700" s="596" t="s">
        <v>1152</v>
      </c>
      <c r="G1700" s="596">
        <v>2022</v>
      </c>
      <c r="H1700" s="596">
        <v>3</v>
      </c>
      <c r="I1700" s="687">
        <v>127471</v>
      </c>
      <c r="J1700" s="677">
        <v>44643</v>
      </c>
      <c r="K1700" s="676" t="s">
        <v>1602</v>
      </c>
      <c r="L1700" s="677" t="s">
        <v>1578</v>
      </c>
      <c r="M1700" s="677">
        <v>44468</v>
      </c>
      <c r="N1700" s="677" t="s">
        <v>1603</v>
      </c>
      <c r="O1700" s="677"/>
      <c r="P1700" s="597">
        <v>44623</v>
      </c>
      <c r="Q1700" s="597">
        <v>44642</v>
      </c>
      <c r="R1700" s="597">
        <v>44643</v>
      </c>
      <c r="S1700" s="596" t="s">
        <v>1580</v>
      </c>
      <c r="T1700" s="596">
        <v>60</v>
      </c>
      <c r="U1700" s="596" t="s">
        <v>1600</v>
      </c>
      <c r="V1700" s="596" t="s">
        <v>1582</v>
      </c>
      <c r="W1700" s="678">
        <v>395</v>
      </c>
      <c r="X1700" s="551">
        <v>624</v>
      </c>
      <c r="Y1700" s="693">
        <v>246480</v>
      </c>
      <c r="Z1700" s="598">
        <v>0.44</v>
      </c>
      <c r="AA1700" s="682">
        <f>Y1700*Z1700</f>
        <v>108451.2</v>
      </c>
      <c r="AB1700" s="521"/>
      <c r="AC1700" s="683">
        <v>0</v>
      </c>
      <c r="AD1700" s="676"/>
      <c r="AE1700" s="599"/>
      <c r="AF1700" s="695">
        <f>AA1700+AD1700+AE1700</f>
        <v>108451.2</v>
      </c>
      <c r="AG1700" s="703" t="s">
        <v>47</v>
      </c>
      <c r="AH1700" s="561"/>
      <c r="AI1700" s="703">
        <v>75</v>
      </c>
      <c r="AJ1700" s="703" t="s">
        <v>1583</v>
      </c>
      <c r="AK1700" s="703" t="s">
        <v>50</v>
      </c>
      <c r="AL1700" s="711" t="s">
        <v>1584</v>
      </c>
      <c r="AM1700" s="703" t="s">
        <v>52</v>
      </c>
      <c r="AN1700" s="703" t="s">
        <v>50</v>
      </c>
      <c r="AO1700" s="596"/>
      <c r="AP1700" s="676" t="s">
        <v>92</v>
      </c>
      <c r="AQ1700" s="676" t="s">
        <v>37</v>
      </c>
      <c r="AR1700" s="676"/>
      <c r="AS1700" s="523" t="s">
        <v>1077</v>
      </c>
      <c r="AT1700" s="523"/>
      <c r="AU1700" s="523"/>
      <c r="AV1700" s="674"/>
      <c r="AW1700" s="673" t="str">
        <f>U1700</f>
        <v>30390255H</v>
      </c>
      <c r="AX1700" s="673" cm="1">
        <f t="array" ref="AX1700">SUM(MID(0&amp;AW1700,LARGE(INDEX(ISNUMBER(--MID(AW1700,ROW($1:$8),1))*ROW($1:$8),),ROW($1:$8))+1,1)*10^ROW($1:$8)/10)</f>
        <v>30390255</v>
      </c>
      <c r="AY1700" s="673" t="str">
        <f>VLOOKUP($AX1700,'Item Master Data'!$A:$F,3,FALSE)</f>
        <v>T395H</v>
      </c>
      <c r="AZ1700" s="673">
        <f>VLOOKUP($AX1700,'Item Master Data'!$A:$F,6,FALSE)</f>
        <v>395</v>
      </c>
      <c r="BA1700" s="673">
        <f>X1700/BB1700</f>
        <v>24</v>
      </c>
      <c r="BB1700" s="673">
        <f>VLOOKUP(AX1700,'Item Master Data'!$A:$G,7,FALSE)</f>
        <v>26</v>
      </c>
      <c r="BC1700" s="673"/>
      <c r="BD1700" s="673">
        <f>W1700-AZ1700</f>
        <v>0</v>
      </c>
      <c r="BE1700" s="601"/>
      <c r="BF1700" s="601"/>
      <c r="BG1700" s="601"/>
      <c r="BH1700" s="601"/>
      <c r="BI1700" s="601"/>
      <c r="BJ1700" s="601"/>
      <c r="BK1700" s="601"/>
      <c r="BL1700" s="601"/>
      <c r="BM1700" s="601"/>
      <c r="BN1700" s="601"/>
      <c r="BO1700" s="601"/>
      <c r="BP1700" s="601"/>
      <c r="BQ1700" s="601"/>
      <c r="BR1700" s="601"/>
      <c r="BS1700" s="601"/>
      <c r="BT1700" s="601"/>
      <c r="BU1700" s="601"/>
      <c r="BV1700" s="601"/>
      <c r="BW1700" s="601"/>
      <c r="BX1700" s="601"/>
      <c r="BY1700" s="601"/>
      <c r="BZ1700" s="601"/>
      <c r="CA1700" s="601"/>
      <c r="CB1700" s="601"/>
      <c r="CC1700" s="601"/>
      <c r="CD1700" s="601"/>
      <c r="CE1700" s="601"/>
      <c r="CF1700" s="601"/>
      <c r="CG1700" s="601"/>
      <c r="CH1700" s="601"/>
      <c r="CI1700" s="601"/>
      <c r="CJ1700" s="601"/>
      <c r="CK1700" s="601"/>
      <c r="CL1700" s="601"/>
      <c r="CM1700" s="601"/>
      <c r="CN1700" s="601"/>
      <c r="CO1700" s="601"/>
      <c r="CP1700" s="601"/>
      <c r="CQ1700" s="601"/>
      <c r="CR1700" s="601"/>
      <c r="CS1700" s="601"/>
      <c r="CT1700" s="601"/>
      <c r="CU1700" s="601"/>
      <c r="CV1700" s="601"/>
      <c r="CW1700" s="601"/>
      <c r="CX1700" s="601"/>
      <c r="CY1700" s="601"/>
      <c r="CZ1700" s="601"/>
      <c r="DA1700" s="601"/>
      <c r="DB1700" s="601"/>
      <c r="DC1700" s="601"/>
      <c r="DD1700" s="601"/>
      <c r="DE1700" s="601"/>
      <c r="DF1700" s="601"/>
      <c r="DG1700" s="601"/>
      <c r="DH1700" s="601"/>
      <c r="DI1700" s="601"/>
      <c r="DJ1700" s="601"/>
      <c r="DK1700" s="601"/>
      <c r="DL1700" s="601"/>
      <c r="DM1700" s="601"/>
      <c r="DN1700" s="601"/>
      <c r="DO1700" s="601"/>
      <c r="DP1700" s="601"/>
      <c r="DQ1700" s="601"/>
      <c r="DR1700" s="601"/>
      <c r="DS1700" s="601"/>
      <c r="DT1700" s="601"/>
      <c r="DU1700" s="601"/>
      <c r="DV1700" s="601"/>
      <c r="DW1700" s="601"/>
      <c r="DX1700" s="601"/>
      <c r="DY1700" s="601"/>
      <c r="DZ1700" s="601"/>
      <c r="EA1700" s="601"/>
      <c r="EB1700" s="601"/>
      <c r="EC1700" s="601"/>
      <c r="ED1700" s="601"/>
      <c r="EE1700" s="601"/>
      <c r="EF1700" s="601"/>
      <c r="EG1700" s="601"/>
      <c r="EH1700" s="601"/>
      <c r="EI1700" s="601"/>
      <c r="EJ1700" s="601"/>
      <c r="EK1700" s="601"/>
      <c r="EL1700" s="601"/>
      <c r="EM1700" s="601"/>
      <c r="EN1700" s="601"/>
      <c r="EO1700" s="601"/>
      <c r="EP1700" s="601"/>
      <c r="EQ1700" s="601"/>
      <c r="ER1700" s="601"/>
      <c r="ES1700" s="601"/>
      <c r="ET1700" s="601"/>
      <c r="EU1700" s="601"/>
      <c r="EV1700" s="601"/>
      <c r="EW1700" s="601"/>
      <c r="EX1700" s="601"/>
      <c r="EY1700" s="601"/>
      <c r="EZ1700" s="601"/>
      <c r="FA1700" s="601"/>
      <c r="FB1700" s="601"/>
      <c r="FC1700" s="601"/>
      <c r="FD1700" s="601"/>
      <c r="FE1700" s="601"/>
      <c r="FF1700" s="601"/>
      <c r="FG1700" s="601"/>
      <c r="FH1700" s="601"/>
      <c r="FI1700" s="601"/>
      <c r="FJ1700" s="601"/>
      <c r="FK1700" s="601"/>
      <c r="FL1700" s="601"/>
      <c r="FM1700" s="601"/>
      <c r="FN1700" s="601"/>
      <c r="FO1700" s="601"/>
      <c r="FP1700" s="601"/>
      <c r="FQ1700" s="601"/>
      <c r="FR1700" s="601"/>
      <c r="FS1700" s="601"/>
      <c r="FT1700" s="601"/>
      <c r="FU1700" s="601"/>
      <c r="FV1700" s="601"/>
      <c r="FW1700" s="601"/>
      <c r="FX1700" s="601"/>
      <c r="FY1700" s="601"/>
      <c r="FZ1700" s="601"/>
      <c r="GA1700" s="601"/>
      <c r="GB1700" s="601"/>
      <c r="GC1700" s="601"/>
      <c r="GD1700" s="601"/>
      <c r="GE1700" s="601"/>
      <c r="GF1700" s="601"/>
      <c r="GG1700" s="601"/>
      <c r="GH1700" s="601"/>
      <c r="GI1700" s="601"/>
      <c r="GJ1700" s="601"/>
      <c r="GK1700" s="601"/>
      <c r="GL1700" s="601"/>
      <c r="GM1700" s="601"/>
      <c r="GN1700" s="601"/>
      <c r="GO1700" s="601"/>
      <c r="GP1700" s="601"/>
      <c r="GQ1700" s="601"/>
      <c r="GR1700" s="601"/>
      <c r="GS1700" s="601"/>
      <c r="GT1700" s="601"/>
      <c r="GU1700" s="601"/>
      <c r="GV1700" s="601"/>
      <c r="GW1700" s="601"/>
      <c r="GX1700" s="601"/>
      <c r="GY1700" s="601"/>
      <c r="GZ1700" s="601"/>
      <c r="HA1700" s="601"/>
      <c r="HB1700" s="601"/>
      <c r="HC1700" s="601"/>
      <c r="HD1700" s="601"/>
      <c r="HE1700" s="601"/>
      <c r="HF1700" s="601"/>
      <c r="HG1700" s="601"/>
      <c r="HH1700" s="601"/>
      <c r="HI1700" s="601"/>
      <c r="HJ1700" s="601"/>
      <c r="HK1700" s="601"/>
      <c r="HL1700" s="601"/>
      <c r="HM1700" s="601"/>
      <c r="HN1700" s="601"/>
      <c r="HO1700" s="601"/>
      <c r="HP1700" s="601"/>
      <c r="HQ1700" s="601"/>
      <c r="HR1700" s="601"/>
      <c r="HS1700" s="601"/>
      <c r="HT1700" s="601"/>
      <c r="HU1700" s="601"/>
      <c r="HV1700" s="601"/>
      <c r="HW1700" s="601"/>
      <c r="HX1700" s="601"/>
      <c r="HY1700" s="601"/>
      <c r="HZ1700" s="601"/>
      <c r="IA1700" s="601"/>
      <c r="IB1700" s="601"/>
      <c r="IC1700" s="601"/>
      <c r="ID1700" s="601"/>
      <c r="IE1700" s="601"/>
      <c r="IF1700" s="601"/>
      <c r="IG1700" s="601"/>
      <c r="IH1700" s="601"/>
      <c r="II1700" s="601"/>
      <c r="IJ1700" s="601"/>
      <c r="IK1700" s="601"/>
      <c r="IL1700" s="601"/>
      <c r="IM1700" s="601"/>
      <c r="IN1700" s="601"/>
      <c r="IO1700" s="601"/>
      <c r="IP1700" s="601"/>
      <c r="IQ1700" s="601"/>
      <c r="IR1700" s="601"/>
      <c r="IS1700" s="601"/>
      <c r="IT1700" s="601"/>
      <c r="IU1700" s="601"/>
      <c r="IV1700" s="601"/>
      <c r="IW1700" s="601"/>
      <c r="IX1700" s="601"/>
      <c r="IY1700" s="601"/>
      <c r="IZ1700" s="601"/>
      <c r="JA1700" s="601"/>
      <c r="JB1700" s="601"/>
      <c r="JC1700" s="601"/>
      <c r="JD1700" s="601"/>
      <c r="JE1700" s="601"/>
      <c r="JF1700" s="601"/>
      <c r="JG1700" s="601"/>
      <c r="JH1700" s="601"/>
      <c r="JI1700" s="601"/>
      <c r="JJ1700" s="601"/>
      <c r="JK1700" s="601"/>
      <c r="JL1700" s="601"/>
      <c r="JM1700" s="601"/>
      <c r="JN1700" s="601"/>
      <c r="JO1700" s="601"/>
      <c r="JP1700" s="601"/>
      <c r="JQ1700" s="601"/>
      <c r="JR1700" s="601"/>
      <c r="JS1700" s="601"/>
      <c r="JT1700" s="601"/>
      <c r="JU1700" s="601"/>
      <c r="JV1700" s="601"/>
      <c r="JW1700" s="601"/>
      <c r="JX1700" s="601"/>
      <c r="JY1700" s="601"/>
      <c r="JZ1700" s="601"/>
      <c r="KA1700" s="601"/>
      <c r="KB1700" s="601"/>
      <c r="KC1700" s="601"/>
      <c r="KD1700" s="601"/>
      <c r="KE1700" s="601"/>
      <c r="KF1700" s="601"/>
      <c r="KG1700" s="601"/>
      <c r="KH1700" s="601"/>
      <c r="KI1700" s="601"/>
      <c r="KJ1700" s="601"/>
      <c r="KK1700" s="601"/>
      <c r="KL1700" s="601"/>
      <c r="KM1700" s="601"/>
      <c r="KN1700" s="601"/>
      <c r="KO1700" s="601"/>
      <c r="KP1700" s="601"/>
      <c r="KQ1700" s="601"/>
      <c r="KR1700" s="601"/>
      <c r="KS1700" s="601"/>
      <c r="KT1700" s="601"/>
      <c r="KU1700" s="601"/>
      <c r="KV1700" s="601"/>
      <c r="KW1700" s="601"/>
      <c r="KX1700" s="601"/>
      <c r="KY1700" s="601"/>
      <c r="KZ1700" s="601"/>
      <c r="LA1700" s="601"/>
      <c r="LB1700" s="601"/>
      <c r="LC1700" s="601"/>
      <c r="LD1700" s="601"/>
      <c r="LE1700" s="601"/>
      <c r="LF1700" s="601"/>
      <c r="LG1700" s="601"/>
      <c r="LH1700" s="601"/>
      <c r="LI1700" s="601"/>
      <c r="LJ1700" s="601"/>
    </row>
    <row r="1701" spans="1:322">
      <c r="A1701" s="697"/>
      <c r="B1701" s="558"/>
      <c r="C1701" s="558"/>
      <c r="D1701" s="676" t="s">
        <v>1067</v>
      </c>
      <c r="E1701" s="524"/>
      <c r="F1701" s="676" t="s">
        <v>87</v>
      </c>
      <c r="G1701" s="596">
        <v>2022</v>
      </c>
      <c r="H1701" s="596">
        <v>3</v>
      </c>
      <c r="I1701" s="687">
        <v>127263</v>
      </c>
      <c r="J1701" s="677">
        <v>44631</v>
      </c>
      <c r="K1701" s="676" t="s">
        <v>1586</v>
      </c>
      <c r="L1701" s="677" t="s">
        <v>1578</v>
      </c>
      <c r="M1701" s="677">
        <v>44568</v>
      </c>
      <c r="N1701" s="677">
        <v>44622</v>
      </c>
      <c r="O1701" s="677"/>
      <c r="P1701" s="597">
        <v>44623</v>
      </c>
      <c r="Q1701" s="597">
        <v>44627</v>
      </c>
      <c r="R1701" s="597">
        <v>44631</v>
      </c>
      <c r="S1701" s="596" t="s">
        <v>1580</v>
      </c>
      <c r="T1701" s="596">
        <v>72</v>
      </c>
      <c r="U1701" s="676" t="s">
        <v>1559</v>
      </c>
      <c r="V1701" s="596" t="s">
        <v>1235</v>
      </c>
      <c r="W1701" s="678">
        <v>475</v>
      </c>
      <c r="X1701" s="551">
        <v>638</v>
      </c>
      <c r="Y1701" s="693">
        <v>303050</v>
      </c>
      <c r="Z1701" s="598">
        <v>0.47</v>
      </c>
      <c r="AA1701" s="682">
        <f>Y1701*Z1701</f>
        <v>142433.5</v>
      </c>
      <c r="AB1701" s="521"/>
      <c r="AC1701" s="683">
        <v>0</v>
      </c>
      <c r="AD1701" s="676"/>
      <c r="AE1701" s="684"/>
      <c r="AF1701" s="695">
        <f>AA1701+AD1701+AE1701</f>
        <v>142433.5</v>
      </c>
      <c r="AG1701" s="596" t="s">
        <v>47</v>
      </c>
      <c r="AH1701" s="641"/>
      <c r="AI1701" s="676">
        <v>75</v>
      </c>
      <c r="AJ1701" s="638" t="s">
        <v>1583</v>
      </c>
      <c r="AK1701" s="638" t="s">
        <v>50</v>
      </c>
      <c r="AL1701" s="560" t="s">
        <v>1584</v>
      </c>
      <c r="AM1701" s="638" t="s">
        <v>52</v>
      </c>
      <c r="AN1701" s="638" t="s">
        <v>1089</v>
      </c>
      <c r="AO1701" s="596"/>
      <c r="AP1701" s="676" t="s">
        <v>92</v>
      </c>
      <c r="AQ1701" s="676" t="s">
        <v>37</v>
      </c>
      <c r="AR1701" s="676"/>
      <c r="AS1701" s="523" t="s">
        <v>1077</v>
      </c>
      <c r="AT1701" s="523"/>
      <c r="AU1701" s="523"/>
      <c r="AV1701" s="674"/>
      <c r="AW1701" s="673" t="str">
        <f>U1701</f>
        <v>30397571C</v>
      </c>
      <c r="AX1701" s="673" cm="1">
        <f t="array" ref="AX1701">SUM(MID(0&amp;AW1701,LARGE(INDEX(ISNUMBER(--MID(AW1701,ROW($1:$8),1))*ROW($1:$8),),ROW($1:$8))+1,1)*10^ROW($1:$8)/10)</f>
        <v>30397571</v>
      </c>
      <c r="AY1701" s="673" t="str">
        <f>VLOOKUP($AX1701,'Item Master Data'!$A:$F,3,FALSE)</f>
        <v>Q.PEAK DUO XL G10 BFG</v>
      </c>
      <c r="AZ1701" s="673">
        <f>VLOOKUP($AX1701,'Item Master Data'!$A:$F,6,FALSE)</f>
        <v>475</v>
      </c>
      <c r="BA1701" s="673">
        <f>X1701/BB1701</f>
        <v>22</v>
      </c>
      <c r="BB1701" s="673">
        <f>VLOOKUP(AX1701,'Item Master Data'!$A:$G,7,FALSE)</f>
        <v>29</v>
      </c>
      <c r="BC1701" s="673"/>
      <c r="BD1701" s="673">
        <f>W1701-AZ1701</f>
        <v>0</v>
      </c>
      <c r="BE1701" s="595"/>
      <c r="BF1701" s="595"/>
      <c r="BG1701" s="595"/>
      <c r="BH1701" s="595"/>
      <c r="BI1701" s="595"/>
      <c r="BJ1701" s="595"/>
      <c r="BK1701" s="595"/>
      <c r="BL1701" s="595"/>
      <c r="BM1701" s="595"/>
      <c r="BN1701" s="595"/>
      <c r="BO1701" s="595"/>
      <c r="BP1701" s="595"/>
      <c r="BQ1701" s="595"/>
      <c r="BR1701" s="595"/>
      <c r="BS1701" s="595"/>
      <c r="BT1701" s="595"/>
      <c r="BU1701" s="595"/>
      <c r="BV1701" s="595"/>
      <c r="BW1701" s="595"/>
      <c r="BX1701" s="595"/>
      <c r="BY1701" s="595"/>
      <c r="BZ1701" s="595"/>
      <c r="CA1701" s="595"/>
      <c r="CB1701" s="595"/>
      <c r="CC1701" s="595"/>
      <c r="CD1701" s="595"/>
      <c r="CE1701" s="595"/>
      <c r="CF1701" s="595"/>
      <c r="CG1701" s="595"/>
      <c r="CH1701" s="595"/>
      <c r="CI1701" s="595"/>
      <c r="CJ1701" s="595"/>
      <c r="CK1701" s="595"/>
      <c r="CL1701" s="595"/>
      <c r="CM1701" s="595"/>
      <c r="CN1701" s="595"/>
      <c r="CO1701" s="595"/>
      <c r="CP1701" s="595"/>
      <c r="CQ1701" s="595"/>
      <c r="CR1701" s="595"/>
      <c r="CS1701" s="595"/>
      <c r="CT1701" s="595"/>
      <c r="CU1701" s="595"/>
      <c r="CV1701" s="595"/>
      <c r="CW1701" s="595"/>
      <c r="CX1701" s="595"/>
      <c r="CY1701" s="595"/>
      <c r="CZ1701" s="595"/>
      <c r="DA1701" s="595"/>
      <c r="DB1701" s="595"/>
      <c r="DC1701" s="595"/>
      <c r="DD1701" s="595"/>
      <c r="DE1701" s="595"/>
      <c r="DF1701" s="595"/>
      <c r="DG1701" s="595"/>
      <c r="DH1701" s="595"/>
      <c r="DI1701" s="595"/>
      <c r="DJ1701" s="595"/>
      <c r="DK1701" s="595"/>
      <c r="DL1701" s="595"/>
      <c r="DM1701" s="595"/>
      <c r="DN1701" s="595"/>
      <c r="DO1701" s="595"/>
      <c r="DP1701" s="595"/>
      <c r="DQ1701" s="595"/>
      <c r="DR1701" s="595"/>
      <c r="DS1701" s="595"/>
      <c r="DT1701" s="595"/>
      <c r="DU1701" s="595"/>
      <c r="DV1701" s="595"/>
      <c r="DW1701" s="595"/>
      <c r="DX1701" s="595"/>
      <c r="DY1701" s="595"/>
      <c r="DZ1701" s="595"/>
      <c r="EA1701" s="595"/>
      <c r="EB1701" s="595"/>
      <c r="EC1701" s="595"/>
      <c r="ED1701" s="595"/>
      <c r="EE1701" s="595"/>
      <c r="EF1701" s="595"/>
      <c r="EG1701" s="595"/>
      <c r="EH1701" s="595"/>
      <c r="EI1701" s="595"/>
      <c r="EJ1701" s="595"/>
      <c r="EK1701" s="595"/>
      <c r="EL1701" s="595"/>
      <c r="EM1701" s="595"/>
      <c r="EN1701" s="595"/>
      <c r="EO1701" s="595"/>
      <c r="EP1701" s="595"/>
      <c r="EQ1701" s="595"/>
      <c r="ER1701" s="595"/>
      <c r="ES1701" s="595"/>
      <c r="ET1701" s="595"/>
      <c r="EU1701" s="595"/>
      <c r="EV1701" s="595"/>
      <c r="EW1701" s="595"/>
      <c r="EX1701" s="595"/>
      <c r="EY1701" s="595"/>
      <c r="EZ1701" s="595"/>
      <c r="FA1701" s="595"/>
      <c r="FB1701" s="595"/>
      <c r="FC1701" s="595"/>
      <c r="FD1701" s="595"/>
      <c r="FE1701" s="595"/>
      <c r="FF1701" s="595"/>
      <c r="FG1701" s="595"/>
      <c r="FH1701" s="595"/>
      <c r="FI1701" s="595"/>
      <c r="FJ1701" s="595"/>
      <c r="FK1701" s="595"/>
      <c r="FL1701" s="595"/>
      <c r="FM1701" s="595"/>
      <c r="FN1701" s="595"/>
      <c r="FO1701" s="595"/>
      <c r="FP1701" s="595"/>
      <c r="FQ1701" s="595"/>
      <c r="FR1701" s="595"/>
      <c r="FS1701" s="595"/>
      <c r="FT1701" s="595"/>
      <c r="FU1701" s="595"/>
      <c r="FV1701" s="595"/>
      <c r="FW1701" s="595"/>
      <c r="FX1701" s="595"/>
      <c r="FY1701" s="595"/>
      <c r="FZ1701" s="595"/>
      <c r="GA1701" s="595"/>
      <c r="GB1701" s="595"/>
      <c r="GC1701" s="595"/>
      <c r="GD1701" s="595"/>
      <c r="GE1701" s="595"/>
      <c r="GF1701" s="595"/>
      <c r="GG1701" s="595"/>
      <c r="GH1701" s="595"/>
      <c r="GI1701" s="595"/>
      <c r="GJ1701" s="595"/>
      <c r="GK1701" s="595"/>
      <c r="GL1701" s="595"/>
      <c r="GM1701" s="595"/>
      <c r="GN1701" s="595"/>
      <c r="GO1701" s="595"/>
      <c r="GP1701" s="595"/>
      <c r="GQ1701" s="595"/>
      <c r="GR1701" s="595"/>
      <c r="GS1701" s="595"/>
      <c r="GT1701" s="595"/>
      <c r="GU1701" s="595"/>
      <c r="GV1701" s="595"/>
      <c r="GW1701" s="595"/>
      <c r="GX1701" s="595"/>
      <c r="GY1701" s="595"/>
      <c r="GZ1701" s="595"/>
      <c r="HA1701" s="595"/>
      <c r="HB1701" s="595"/>
      <c r="HC1701" s="595"/>
      <c r="HD1701" s="595"/>
      <c r="HE1701" s="595"/>
      <c r="HF1701" s="595"/>
      <c r="HG1701" s="595"/>
      <c r="HH1701" s="595"/>
      <c r="HI1701" s="595"/>
      <c r="HJ1701" s="595"/>
      <c r="HK1701" s="595"/>
      <c r="HL1701" s="595"/>
      <c r="HM1701" s="595"/>
      <c r="HN1701" s="595"/>
      <c r="HO1701" s="595"/>
      <c r="HP1701" s="595"/>
      <c r="HQ1701" s="595"/>
      <c r="HR1701" s="595"/>
      <c r="HS1701" s="595"/>
      <c r="HT1701" s="595"/>
      <c r="HU1701" s="595"/>
      <c r="HV1701" s="595"/>
      <c r="HW1701" s="595"/>
      <c r="HX1701" s="595"/>
      <c r="HY1701" s="595"/>
      <c r="HZ1701" s="595"/>
      <c r="IA1701" s="595"/>
      <c r="IB1701" s="595"/>
      <c r="IC1701" s="595"/>
      <c r="ID1701" s="595"/>
      <c r="IE1701" s="595"/>
      <c r="IF1701" s="595"/>
      <c r="IG1701" s="595"/>
      <c r="IH1701" s="595"/>
      <c r="II1701" s="595"/>
      <c r="IJ1701" s="595"/>
      <c r="IK1701" s="595"/>
      <c r="IL1701" s="595"/>
      <c r="IM1701" s="595"/>
      <c r="IN1701" s="595"/>
      <c r="IO1701" s="595"/>
      <c r="IP1701" s="595"/>
      <c r="IQ1701" s="595"/>
      <c r="IR1701" s="595"/>
      <c r="IS1701" s="595"/>
      <c r="IT1701" s="595"/>
      <c r="IU1701" s="595"/>
      <c r="IV1701" s="595"/>
      <c r="IW1701" s="595"/>
      <c r="IX1701" s="595"/>
      <c r="IY1701" s="595"/>
      <c r="IZ1701" s="595"/>
      <c r="JA1701" s="595"/>
      <c r="JB1701" s="595"/>
      <c r="JC1701" s="595"/>
      <c r="JD1701" s="595"/>
      <c r="JE1701" s="595"/>
      <c r="JF1701" s="595"/>
      <c r="JG1701" s="595"/>
      <c r="JH1701" s="595"/>
      <c r="JI1701" s="595"/>
      <c r="JJ1701" s="595"/>
      <c r="JK1701" s="595"/>
      <c r="JL1701" s="595"/>
      <c r="JM1701" s="595"/>
      <c r="JN1701" s="595"/>
      <c r="JO1701" s="595"/>
      <c r="JP1701" s="595"/>
      <c r="JQ1701" s="595"/>
      <c r="JR1701" s="595"/>
      <c r="JS1701" s="595"/>
      <c r="JT1701" s="595"/>
      <c r="JU1701" s="595"/>
      <c r="JV1701" s="595"/>
      <c r="JW1701" s="595"/>
      <c r="JX1701" s="595"/>
      <c r="JY1701" s="595"/>
      <c r="JZ1701" s="595"/>
      <c r="KA1701" s="595"/>
      <c r="KB1701" s="595"/>
      <c r="KC1701" s="595"/>
      <c r="KD1701" s="595"/>
      <c r="KE1701" s="595"/>
      <c r="KF1701" s="595"/>
      <c r="KG1701" s="595"/>
      <c r="KH1701" s="595"/>
      <c r="KI1701" s="595"/>
      <c r="KJ1701" s="595"/>
      <c r="KK1701" s="595"/>
      <c r="KL1701" s="595"/>
      <c r="KM1701" s="595"/>
      <c r="KN1701" s="595"/>
      <c r="KO1701" s="595"/>
      <c r="KP1701" s="595"/>
      <c r="KQ1701" s="595"/>
      <c r="KR1701" s="595"/>
      <c r="KS1701" s="595"/>
      <c r="KT1701" s="595"/>
      <c r="KU1701" s="595"/>
      <c r="KV1701" s="595"/>
      <c r="KW1701" s="595"/>
      <c r="KX1701" s="595"/>
      <c r="KY1701" s="595"/>
      <c r="KZ1701" s="595"/>
      <c r="LA1701" s="595"/>
      <c r="LB1701" s="595"/>
      <c r="LC1701" s="595"/>
      <c r="LD1701" s="595"/>
      <c r="LE1701" s="595"/>
      <c r="LF1701" s="595"/>
      <c r="LG1701" s="595"/>
      <c r="LH1701" s="595"/>
      <c r="LI1701" s="595"/>
      <c r="LJ1701" s="595"/>
    </row>
    <row r="1702" spans="1:322">
      <c r="A1702" s="697"/>
      <c r="B1702" s="558"/>
      <c r="C1702" s="558"/>
      <c r="D1702" s="676" t="s">
        <v>1067</v>
      </c>
      <c r="E1702" s="524"/>
      <c r="F1702" s="676" t="s">
        <v>87</v>
      </c>
      <c r="G1702" s="596">
        <v>2022</v>
      </c>
      <c r="H1702" s="596">
        <v>3</v>
      </c>
      <c r="I1702" s="687">
        <v>127267</v>
      </c>
      <c r="J1702" s="597">
        <v>44631</v>
      </c>
      <c r="K1702" s="676" t="s">
        <v>1586</v>
      </c>
      <c r="L1702" s="677" t="s">
        <v>1578</v>
      </c>
      <c r="M1702" s="677">
        <v>44568</v>
      </c>
      <c r="N1702" s="677">
        <v>44622</v>
      </c>
      <c r="O1702" s="677"/>
      <c r="P1702" s="597">
        <v>44623</v>
      </c>
      <c r="Q1702" s="597">
        <v>44627</v>
      </c>
      <c r="R1702" s="597">
        <v>44631</v>
      </c>
      <c r="S1702" s="596" t="s">
        <v>1580</v>
      </c>
      <c r="T1702" s="596">
        <v>72</v>
      </c>
      <c r="U1702" s="676" t="s">
        <v>1559</v>
      </c>
      <c r="V1702" s="596" t="s">
        <v>1235</v>
      </c>
      <c r="W1702" s="678">
        <v>475</v>
      </c>
      <c r="X1702" s="551">
        <v>638</v>
      </c>
      <c r="Y1702" s="693">
        <v>303050</v>
      </c>
      <c r="Z1702" s="598">
        <v>0.47</v>
      </c>
      <c r="AA1702" s="682">
        <f>Y1702*Z1702</f>
        <v>142433.5</v>
      </c>
      <c r="AB1702" s="521"/>
      <c r="AC1702" s="683">
        <v>0</v>
      </c>
      <c r="AD1702" s="676"/>
      <c r="AE1702" s="684"/>
      <c r="AF1702" s="695">
        <f>AA1702+AD1702+AE1702</f>
        <v>142433.5</v>
      </c>
      <c r="AG1702" s="596" t="s">
        <v>47</v>
      </c>
      <c r="AH1702" s="641"/>
      <c r="AI1702" s="676">
        <v>75</v>
      </c>
      <c r="AJ1702" s="638" t="s">
        <v>1583</v>
      </c>
      <c r="AK1702" s="638" t="s">
        <v>50</v>
      </c>
      <c r="AL1702" s="560" t="s">
        <v>1584</v>
      </c>
      <c r="AM1702" s="638" t="s">
        <v>52</v>
      </c>
      <c r="AN1702" s="638" t="s">
        <v>1089</v>
      </c>
      <c r="AO1702" s="596"/>
      <c r="AP1702" s="676" t="s">
        <v>92</v>
      </c>
      <c r="AQ1702" s="676" t="s">
        <v>37</v>
      </c>
      <c r="AR1702" s="676"/>
      <c r="AS1702" s="523" t="s">
        <v>1077</v>
      </c>
      <c r="AT1702" s="523"/>
      <c r="AU1702" s="523"/>
      <c r="AV1702" s="674"/>
      <c r="AW1702" s="673" t="str">
        <f>U1702</f>
        <v>30397571C</v>
      </c>
      <c r="AX1702" s="673" cm="1">
        <f t="array" ref="AX1702">SUM(MID(0&amp;AW1702,LARGE(INDEX(ISNUMBER(--MID(AW1702,ROW($1:$8),1))*ROW($1:$8),),ROW($1:$8))+1,1)*10^ROW($1:$8)/10)</f>
        <v>30397571</v>
      </c>
      <c r="AY1702" s="673" t="str">
        <f>VLOOKUP($AX1702,'Item Master Data'!$A:$F,3,FALSE)</f>
        <v>Q.PEAK DUO XL G10 BFG</v>
      </c>
      <c r="AZ1702" s="673">
        <f>VLOOKUP($AX1702,'Item Master Data'!$A:$F,6,FALSE)</f>
        <v>475</v>
      </c>
      <c r="BA1702" s="673">
        <f>X1702/BB1702</f>
        <v>22</v>
      </c>
      <c r="BB1702" s="673">
        <f>VLOOKUP(AX1702,'Item Master Data'!$A:$G,7,FALSE)</f>
        <v>29</v>
      </c>
      <c r="BC1702" s="673"/>
      <c r="BD1702" s="673">
        <f>W1702-AZ1702</f>
        <v>0</v>
      </c>
      <c r="BE1702" s="595"/>
      <c r="BF1702" s="595"/>
      <c r="BG1702" s="595"/>
      <c r="BH1702" s="595"/>
      <c r="BI1702" s="595"/>
      <c r="BJ1702" s="595"/>
      <c r="BK1702" s="595"/>
      <c r="BL1702" s="595"/>
      <c r="BM1702" s="595"/>
      <c r="BN1702" s="595"/>
      <c r="BO1702" s="595"/>
      <c r="BP1702" s="595"/>
      <c r="BQ1702" s="595"/>
      <c r="BR1702" s="595"/>
      <c r="BS1702" s="595"/>
      <c r="BT1702" s="595"/>
      <c r="BU1702" s="595"/>
      <c r="BV1702" s="595"/>
      <c r="BW1702" s="595"/>
      <c r="BX1702" s="595"/>
      <c r="BY1702" s="595"/>
      <c r="BZ1702" s="595"/>
      <c r="CA1702" s="595"/>
      <c r="CB1702" s="595"/>
      <c r="CC1702" s="595"/>
      <c r="CD1702" s="595"/>
      <c r="CE1702" s="595"/>
      <c r="CF1702" s="595"/>
      <c r="CG1702" s="595"/>
      <c r="CH1702" s="595"/>
      <c r="CI1702" s="595"/>
      <c r="CJ1702" s="595"/>
      <c r="CK1702" s="595"/>
      <c r="CL1702" s="595"/>
      <c r="CM1702" s="595"/>
      <c r="CN1702" s="595"/>
      <c r="CO1702" s="595"/>
      <c r="CP1702" s="595"/>
      <c r="CQ1702" s="595"/>
      <c r="CR1702" s="595"/>
      <c r="CS1702" s="595"/>
      <c r="CT1702" s="595"/>
      <c r="CU1702" s="595"/>
      <c r="CV1702" s="595"/>
      <c r="CW1702" s="595"/>
      <c r="CX1702" s="595"/>
      <c r="CY1702" s="595"/>
      <c r="CZ1702" s="595"/>
      <c r="DA1702" s="595"/>
      <c r="DB1702" s="595"/>
      <c r="DC1702" s="595"/>
      <c r="DD1702" s="595"/>
      <c r="DE1702" s="595"/>
      <c r="DF1702" s="595"/>
      <c r="DG1702" s="595"/>
      <c r="DH1702" s="595"/>
      <c r="DI1702" s="595"/>
      <c r="DJ1702" s="595"/>
      <c r="DK1702" s="595"/>
      <c r="DL1702" s="595"/>
      <c r="DM1702" s="595"/>
      <c r="DN1702" s="595"/>
      <c r="DO1702" s="595"/>
      <c r="DP1702" s="595"/>
      <c r="DQ1702" s="595"/>
      <c r="DR1702" s="595"/>
      <c r="DS1702" s="595"/>
      <c r="DT1702" s="595"/>
      <c r="DU1702" s="595"/>
      <c r="DV1702" s="595"/>
      <c r="DW1702" s="595"/>
      <c r="DX1702" s="595"/>
      <c r="DY1702" s="595"/>
      <c r="DZ1702" s="595"/>
      <c r="EA1702" s="595"/>
      <c r="EB1702" s="595"/>
      <c r="EC1702" s="595"/>
      <c r="ED1702" s="595"/>
      <c r="EE1702" s="595"/>
      <c r="EF1702" s="595"/>
      <c r="EG1702" s="595"/>
      <c r="EH1702" s="595"/>
      <c r="EI1702" s="595"/>
      <c r="EJ1702" s="595"/>
      <c r="EK1702" s="595"/>
      <c r="EL1702" s="595"/>
      <c r="EM1702" s="595"/>
      <c r="EN1702" s="595"/>
      <c r="EO1702" s="595"/>
      <c r="EP1702" s="595"/>
      <c r="EQ1702" s="595"/>
      <c r="ER1702" s="595"/>
      <c r="ES1702" s="595"/>
      <c r="ET1702" s="595"/>
      <c r="EU1702" s="595"/>
      <c r="EV1702" s="595"/>
      <c r="EW1702" s="595"/>
      <c r="EX1702" s="595"/>
      <c r="EY1702" s="595"/>
      <c r="EZ1702" s="595"/>
      <c r="FA1702" s="595"/>
      <c r="FB1702" s="595"/>
      <c r="FC1702" s="595"/>
      <c r="FD1702" s="595"/>
      <c r="FE1702" s="595"/>
      <c r="FF1702" s="595"/>
      <c r="FG1702" s="595"/>
      <c r="FH1702" s="595"/>
      <c r="FI1702" s="595"/>
      <c r="FJ1702" s="595"/>
      <c r="FK1702" s="595"/>
      <c r="FL1702" s="595"/>
      <c r="FM1702" s="595"/>
      <c r="FN1702" s="595"/>
      <c r="FO1702" s="595"/>
      <c r="FP1702" s="595"/>
      <c r="FQ1702" s="595"/>
      <c r="FR1702" s="595"/>
      <c r="FS1702" s="595"/>
      <c r="FT1702" s="595"/>
      <c r="FU1702" s="595"/>
      <c r="FV1702" s="595"/>
      <c r="FW1702" s="595"/>
      <c r="FX1702" s="595"/>
      <c r="FY1702" s="595"/>
      <c r="FZ1702" s="595"/>
      <c r="GA1702" s="595"/>
      <c r="GB1702" s="595"/>
      <c r="GC1702" s="595"/>
      <c r="GD1702" s="595"/>
      <c r="GE1702" s="595"/>
      <c r="GF1702" s="595"/>
      <c r="GG1702" s="595"/>
      <c r="GH1702" s="595"/>
      <c r="GI1702" s="595"/>
      <c r="GJ1702" s="595"/>
      <c r="GK1702" s="595"/>
      <c r="GL1702" s="595"/>
      <c r="GM1702" s="595"/>
      <c r="GN1702" s="595"/>
      <c r="GO1702" s="595"/>
      <c r="GP1702" s="595"/>
      <c r="GQ1702" s="595"/>
      <c r="GR1702" s="595"/>
      <c r="GS1702" s="595"/>
      <c r="GT1702" s="595"/>
      <c r="GU1702" s="595"/>
      <c r="GV1702" s="595"/>
      <c r="GW1702" s="595"/>
      <c r="GX1702" s="595"/>
      <c r="GY1702" s="595"/>
      <c r="GZ1702" s="595"/>
      <c r="HA1702" s="595"/>
      <c r="HB1702" s="595"/>
      <c r="HC1702" s="595"/>
      <c r="HD1702" s="595"/>
      <c r="HE1702" s="595"/>
      <c r="HF1702" s="595"/>
      <c r="HG1702" s="595"/>
      <c r="HH1702" s="595"/>
      <c r="HI1702" s="595"/>
      <c r="HJ1702" s="595"/>
      <c r="HK1702" s="595"/>
      <c r="HL1702" s="595"/>
      <c r="HM1702" s="595"/>
      <c r="HN1702" s="595"/>
      <c r="HO1702" s="595"/>
      <c r="HP1702" s="595"/>
      <c r="HQ1702" s="595"/>
      <c r="HR1702" s="595"/>
      <c r="HS1702" s="595"/>
      <c r="HT1702" s="595"/>
      <c r="HU1702" s="595"/>
      <c r="HV1702" s="595"/>
      <c r="HW1702" s="595"/>
      <c r="HX1702" s="595"/>
      <c r="HY1702" s="595"/>
      <c r="HZ1702" s="595"/>
      <c r="IA1702" s="595"/>
      <c r="IB1702" s="595"/>
      <c r="IC1702" s="595"/>
      <c r="ID1702" s="595"/>
      <c r="IE1702" s="595"/>
      <c r="IF1702" s="595"/>
      <c r="IG1702" s="595"/>
      <c r="IH1702" s="595"/>
      <c r="II1702" s="595"/>
      <c r="IJ1702" s="595"/>
      <c r="IK1702" s="595"/>
      <c r="IL1702" s="595"/>
      <c r="IM1702" s="595"/>
      <c r="IN1702" s="595"/>
      <c r="IO1702" s="595"/>
      <c r="IP1702" s="595"/>
      <c r="IQ1702" s="595"/>
      <c r="IR1702" s="595"/>
      <c r="IS1702" s="595"/>
      <c r="IT1702" s="595"/>
      <c r="IU1702" s="595"/>
      <c r="IV1702" s="595"/>
      <c r="IW1702" s="595"/>
      <c r="IX1702" s="595"/>
      <c r="IY1702" s="595"/>
      <c r="IZ1702" s="595"/>
      <c r="JA1702" s="595"/>
      <c r="JB1702" s="595"/>
      <c r="JC1702" s="595"/>
      <c r="JD1702" s="595"/>
      <c r="JE1702" s="595"/>
      <c r="JF1702" s="595"/>
      <c r="JG1702" s="595"/>
      <c r="JH1702" s="595"/>
      <c r="JI1702" s="595"/>
      <c r="JJ1702" s="595"/>
      <c r="JK1702" s="595"/>
      <c r="JL1702" s="595"/>
      <c r="JM1702" s="595"/>
      <c r="JN1702" s="595"/>
      <c r="JO1702" s="595"/>
      <c r="JP1702" s="595"/>
      <c r="JQ1702" s="595"/>
      <c r="JR1702" s="595"/>
      <c r="JS1702" s="595"/>
      <c r="JT1702" s="595"/>
      <c r="JU1702" s="595"/>
      <c r="JV1702" s="595"/>
      <c r="JW1702" s="595"/>
      <c r="JX1702" s="595"/>
      <c r="JY1702" s="595"/>
      <c r="JZ1702" s="595"/>
      <c r="KA1702" s="595"/>
      <c r="KB1702" s="595"/>
      <c r="KC1702" s="595"/>
      <c r="KD1702" s="595"/>
      <c r="KE1702" s="595"/>
      <c r="KF1702" s="595"/>
      <c r="KG1702" s="595"/>
      <c r="KH1702" s="595"/>
      <c r="KI1702" s="595"/>
      <c r="KJ1702" s="595"/>
      <c r="KK1702" s="595"/>
      <c r="KL1702" s="595"/>
      <c r="KM1702" s="595"/>
      <c r="KN1702" s="595"/>
      <c r="KO1702" s="595"/>
      <c r="KP1702" s="595"/>
      <c r="KQ1702" s="595"/>
      <c r="KR1702" s="595"/>
      <c r="KS1702" s="595"/>
      <c r="KT1702" s="595"/>
      <c r="KU1702" s="595"/>
      <c r="KV1702" s="595"/>
      <c r="KW1702" s="595"/>
      <c r="KX1702" s="595"/>
      <c r="KY1702" s="595"/>
      <c r="KZ1702" s="595"/>
      <c r="LA1702" s="595"/>
      <c r="LB1702" s="595"/>
      <c r="LC1702" s="595"/>
      <c r="LD1702" s="595"/>
      <c r="LE1702" s="595"/>
      <c r="LF1702" s="595"/>
      <c r="LG1702" s="595"/>
      <c r="LH1702" s="595"/>
      <c r="LI1702" s="595"/>
      <c r="LJ1702" s="595"/>
    </row>
    <row r="1703" spans="1:322">
      <c r="A1703" s="697"/>
      <c r="B1703" s="558"/>
      <c r="C1703" s="558"/>
      <c r="D1703" s="676" t="s">
        <v>1067</v>
      </c>
      <c r="E1703" s="524"/>
      <c r="F1703" s="676" t="s">
        <v>87</v>
      </c>
      <c r="G1703" s="596">
        <v>2022</v>
      </c>
      <c r="H1703" s="596">
        <v>3</v>
      </c>
      <c r="I1703" s="687">
        <v>127264</v>
      </c>
      <c r="J1703" s="597">
        <v>44631</v>
      </c>
      <c r="K1703" s="676" t="s">
        <v>1586</v>
      </c>
      <c r="L1703" s="677" t="s">
        <v>1578</v>
      </c>
      <c r="M1703" s="677">
        <v>44568</v>
      </c>
      <c r="N1703" s="677">
        <v>44622</v>
      </c>
      <c r="O1703" s="677"/>
      <c r="P1703" s="597">
        <v>44623</v>
      </c>
      <c r="Q1703" s="597">
        <v>44627</v>
      </c>
      <c r="R1703" s="597">
        <v>44631</v>
      </c>
      <c r="S1703" s="596" t="s">
        <v>1580</v>
      </c>
      <c r="T1703" s="596">
        <v>72</v>
      </c>
      <c r="U1703" s="596" t="s">
        <v>1559</v>
      </c>
      <c r="V1703" s="596" t="s">
        <v>1235</v>
      </c>
      <c r="W1703" s="678">
        <v>475</v>
      </c>
      <c r="X1703" s="551">
        <v>638</v>
      </c>
      <c r="Y1703" s="693">
        <v>303050</v>
      </c>
      <c r="Z1703" s="598">
        <v>0.47</v>
      </c>
      <c r="AA1703" s="682">
        <f>Y1703*Z1703</f>
        <v>142433.5</v>
      </c>
      <c r="AB1703" s="521"/>
      <c r="AC1703" s="683">
        <v>0</v>
      </c>
      <c r="AD1703" s="676"/>
      <c r="AE1703" s="684"/>
      <c r="AF1703" s="695">
        <f>AA1703+AD1703+AE1703</f>
        <v>142433.5</v>
      </c>
      <c r="AG1703" s="596" t="s">
        <v>47</v>
      </c>
      <c r="AH1703" s="641"/>
      <c r="AI1703" s="676">
        <v>75</v>
      </c>
      <c r="AJ1703" s="638" t="s">
        <v>1583</v>
      </c>
      <c r="AK1703" s="638" t="s">
        <v>50</v>
      </c>
      <c r="AL1703" s="560" t="s">
        <v>1584</v>
      </c>
      <c r="AM1703" s="638" t="s">
        <v>52</v>
      </c>
      <c r="AN1703" s="638" t="s">
        <v>1089</v>
      </c>
      <c r="AO1703" s="596"/>
      <c r="AP1703" s="676" t="s">
        <v>92</v>
      </c>
      <c r="AQ1703" s="676" t="s">
        <v>37</v>
      </c>
      <c r="AR1703" s="676"/>
      <c r="AS1703" s="523" t="s">
        <v>1077</v>
      </c>
      <c r="AT1703" s="523"/>
      <c r="AU1703" s="523"/>
      <c r="AV1703" s="674"/>
      <c r="AW1703" s="673" t="str">
        <f>U1703</f>
        <v>30397571C</v>
      </c>
      <c r="AX1703" s="673" cm="1">
        <f t="array" ref="AX1703">SUM(MID(0&amp;AW1703,LARGE(INDEX(ISNUMBER(--MID(AW1703,ROW($1:$8),1))*ROW($1:$8),),ROW($1:$8))+1,1)*10^ROW($1:$8)/10)</f>
        <v>30397571</v>
      </c>
      <c r="AY1703" s="673" t="str">
        <f>VLOOKUP($AX1703,'Item Master Data'!$A:$F,3,FALSE)</f>
        <v>Q.PEAK DUO XL G10 BFG</v>
      </c>
      <c r="AZ1703" s="673">
        <f>VLOOKUP($AX1703,'Item Master Data'!$A:$F,6,FALSE)</f>
        <v>475</v>
      </c>
      <c r="BA1703" s="673">
        <f>X1703/BB1703</f>
        <v>22</v>
      </c>
      <c r="BB1703" s="673">
        <f>VLOOKUP(AX1703,'Item Master Data'!$A:$G,7,FALSE)</f>
        <v>29</v>
      </c>
      <c r="BC1703" s="673"/>
      <c r="BD1703" s="673">
        <f>W1703-AZ1703</f>
        <v>0</v>
      </c>
      <c r="BE1703" s="595"/>
      <c r="BF1703" s="595"/>
      <c r="BG1703" s="595"/>
      <c r="BH1703" s="595"/>
      <c r="BI1703" s="595"/>
      <c r="BJ1703" s="595"/>
      <c r="BK1703" s="595"/>
      <c r="BL1703" s="595"/>
      <c r="BM1703" s="595"/>
      <c r="BN1703" s="595"/>
      <c r="BO1703" s="595"/>
      <c r="BP1703" s="595"/>
      <c r="BQ1703" s="595"/>
      <c r="BR1703" s="595"/>
      <c r="BS1703" s="595"/>
      <c r="BT1703" s="595"/>
      <c r="BU1703" s="595"/>
      <c r="BV1703" s="595"/>
      <c r="BW1703" s="595"/>
      <c r="BX1703" s="595"/>
      <c r="BY1703" s="595"/>
      <c r="BZ1703" s="595"/>
      <c r="CA1703" s="595"/>
      <c r="CB1703" s="595"/>
      <c r="CC1703" s="595"/>
      <c r="CD1703" s="595"/>
      <c r="CE1703" s="595"/>
      <c r="CF1703" s="595"/>
      <c r="CG1703" s="595"/>
      <c r="CH1703" s="595"/>
      <c r="CI1703" s="595"/>
      <c r="CJ1703" s="595"/>
      <c r="CK1703" s="595"/>
      <c r="CL1703" s="595"/>
      <c r="CM1703" s="595"/>
      <c r="CN1703" s="595"/>
      <c r="CO1703" s="595"/>
      <c r="CP1703" s="595"/>
      <c r="CQ1703" s="595"/>
      <c r="CR1703" s="595"/>
      <c r="CS1703" s="595"/>
      <c r="CT1703" s="595"/>
      <c r="CU1703" s="595"/>
      <c r="CV1703" s="595"/>
      <c r="CW1703" s="595"/>
      <c r="CX1703" s="595"/>
      <c r="CY1703" s="595"/>
      <c r="CZ1703" s="595"/>
      <c r="DA1703" s="595"/>
      <c r="DB1703" s="595"/>
      <c r="DC1703" s="595"/>
      <c r="DD1703" s="595"/>
      <c r="DE1703" s="595"/>
      <c r="DF1703" s="595"/>
      <c r="DG1703" s="595"/>
      <c r="DH1703" s="595"/>
      <c r="DI1703" s="595"/>
      <c r="DJ1703" s="595"/>
      <c r="DK1703" s="595"/>
      <c r="DL1703" s="595"/>
      <c r="DM1703" s="595"/>
      <c r="DN1703" s="595"/>
      <c r="DO1703" s="595"/>
      <c r="DP1703" s="595"/>
      <c r="DQ1703" s="595"/>
      <c r="DR1703" s="595"/>
      <c r="DS1703" s="595"/>
      <c r="DT1703" s="595"/>
      <c r="DU1703" s="595"/>
      <c r="DV1703" s="595"/>
      <c r="DW1703" s="595"/>
      <c r="DX1703" s="595"/>
      <c r="DY1703" s="595"/>
      <c r="DZ1703" s="595"/>
      <c r="EA1703" s="595"/>
      <c r="EB1703" s="595"/>
      <c r="EC1703" s="595"/>
      <c r="ED1703" s="595"/>
      <c r="EE1703" s="595"/>
      <c r="EF1703" s="595"/>
      <c r="EG1703" s="595"/>
      <c r="EH1703" s="595"/>
      <c r="EI1703" s="595"/>
      <c r="EJ1703" s="595"/>
      <c r="EK1703" s="595"/>
      <c r="EL1703" s="595"/>
      <c r="EM1703" s="595"/>
      <c r="EN1703" s="595"/>
      <c r="EO1703" s="595"/>
      <c r="EP1703" s="595"/>
      <c r="EQ1703" s="595"/>
      <c r="ER1703" s="595"/>
      <c r="ES1703" s="595"/>
      <c r="ET1703" s="595"/>
      <c r="EU1703" s="595"/>
      <c r="EV1703" s="595"/>
      <c r="EW1703" s="595"/>
      <c r="EX1703" s="595"/>
      <c r="EY1703" s="595"/>
      <c r="EZ1703" s="595"/>
      <c r="FA1703" s="595"/>
      <c r="FB1703" s="595"/>
      <c r="FC1703" s="595"/>
      <c r="FD1703" s="595"/>
      <c r="FE1703" s="595"/>
      <c r="FF1703" s="595"/>
      <c r="FG1703" s="595"/>
      <c r="FH1703" s="595"/>
      <c r="FI1703" s="595"/>
      <c r="FJ1703" s="595"/>
      <c r="FK1703" s="595"/>
      <c r="FL1703" s="595"/>
      <c r="FM1703" s="595"/>
      <c r="FN1703" s="595"/>
      <c r="FO1703" s="595"/>
      <c r="FP1703" s="595"/>
      <c r="FQ1703" s="595"/>
      <c r="FR1703" s="595"/>
      <c r="FS1703" s="595"/>
      <c r="FT1703" s="595"/>
      <c r="FU1703" s="595"/>
      <c r="FV1703" s="595"/>
      <c r="FW1703" s="595"/>
      <c r="FX1703" s="595"/>
      <c r="FY1703" s="595"/>
      <c r="FZ1703" s="595"/>
      <c r="GA1703" s="595"/>
      <c r="GB1703" s="595"/>
      <c r="GC1703" s="595"/>
      <c r="GD1703" s="595"/>
      <c r="GE1703" s="595"/>
      <c r="GF1703" s="595"/>
      <c r="GG1703" s="595"/>
      <c r="GH1703" s="595"/>
      <c r="GI1703" s="595"/>
      <c r="GJ1703" s="595"/>
      <c r="GK1703" s="595"/>
      <c r="GL1703" s="595"/>
      <c r="GM1703" s="595"/>
      <c r="GN1703" s="595"/>
      <c r="GO1703" s="595"/>
      <c r="GP1703" s="595"/>
      <c r="GQ1703" s="595"/>
      <c r="GR1703" s="595"/>
      <c r="GS1703" s="595"/>
      <c r="GT1703" s="595"/>
      <c r="GU1703" s="595"/>
      <c r="GV1703" s="595"/>
      <c r="GW1703" s="595"/>
      <c r="GX1703" s="595"/>
      <c r="GY1703" s="595"/>
      <c r="GZ1703" s="595"/>
      <c r="HA1703" s="595"/>
      <c r="HB1703" s="595"/>
      <c r="HC1703" s="595"/>
      <c r="HD1703" s="595"/>
      <c r="HE1703" s="595"/>
      <c r="HF1703" s="595"/>
      <c r="HG1703" s="595"/>
      <c r="HH1703" s="595"/>
      <c r="HI1703" s="595"/>
      <c r="HJ1703" s="595"/>
      <c r="HK1703" s="595"/>
      <c r="HL1703" s="595"/>
      <c r="HM1703" s="595"/>
      <c r="HN1703" s="595"/>
      <c r="HO1703" s="595"/>
      <c r="HP1703" s="595"/>
      <c r="HQ1703" s="595"/>
      <c r="HR1703" s="595"/>
      <c r="HS1703" s="595"/>
      <c r="HT1703" s="595"/>
      <c r="HU1703" s="595"/>
      <c r="HV1703" s="595"/>
      <c r="HW1703" s="595"/>
      <c r="HX1703" s="595"/>
      <c r="HY1703" s="595"/>
      <c r="HZ1703" s="595"/>
      <c r="IA1703" s="595"/>
      <c r="IB1703" s="595"/>
      <c r="IC1703" s="595"/>
      <c r="ID1703" s="595"/>
      <c r="IE1703" s="595"/>
      <c r="IF1703" s="595"/>
      <c r="IG1703" s="595"/>
      <c r="IH1703" s="595"/>
      <c r="II1703" s="595"/>
      <c r="IJ1703" s="595"/>
      <c r="IK1703" s="595"/>
      <c r="IL1703" s="595"/>
      <c r="IM1703" s="595"/>
      <c r="IN1703" s="595"/>
      <c r="IO1703" s="595"/>
      <c r="IP1703" s="595"/>
      <c r="IQ1703" s="595"/>
      <c r="IR1703" s="595"/>
      <c r="IS1703" s="595"/>
      <c r="IT1703" s="595"/>
      <c r="IU1703" s="595"/>
      <c r="IV1703" s="595"/>
      <c r="IW1703" s="595"/>
      <c r="IX1703" s="595"/>
      <c r="IY1703" s="595"/>
      <c r="IZ1703" s="595"/>
      <c r="JA1703" s="595"/>
      <c r="JB1703" s="595"/>
      <c r="JC1703" s="595"/>
      <c r="JD1703" s="595"/>
      <c r="JE1703" s="595"/>
      <c r="JF1703" s="595"/>
      <c r="JG1703" s="595"/>
      <c r="JH1703" s="595"/>
      <c r="JI1703" s="595"/>
      <c r="JJ1703" s="595"/>
      <c r="JK1703" s="595"/>
      <c r="JL1703" s="595"/>
      <c r="JM1703" s="595"/>
      <c r="JN1703" s="595"/>
      <c r="JO1703" s="595"/>
      <c r="JP1703" s="595"/>
      <c r="JQ1703" s="595"/>
      <c r="JR1703" s="595"/>
      <c r="JS1703" s="595"/>
      <c r="JT1703" s="595"/>
      <c r="JU1703" s="595"/>
      <c r="JV1703" s="595"/>
      <c r="JW1703" s="595"/>
      <c r="JX1703" s="595"/>
      <c r="JY1703" s="595"/>
      <c r="JZ1703" s="595"/>
      <c r="KA1703" s="595"/>
      <c r="KB1703" s="595"/>
      <c r="KC1703" s="595"/>
      <c r="KD1703" s="595"/>
      <c r="KE1703" s="595"/>
      <c r="KF1703" s="595"/>
      <c r="KG1703" s="595"/>
      <c r="KH1703" s="595"/>
      <c r="KI1703" s="595"/>
      <c r="KJ1703" s="595"/>
      <c r="KK1703" s="595"/>
      <c r="KL1703" s="595"/>
      <c r="KM1703" s="595"/>
      <c r="KN1703" s="595"/>
      <c r="KO1703" s="595"/>
      <c r="KP1703" s="595"/>
      <c r="KQ1703" s="595"/>
      <c r="KR1703" s="595"/>
      <c r="KS1703" s="595"/>
      <c r="KT1703" s="595"/>
      <c r="KU1703" s="595"/>
      <c r="KV1703" s="595"/>
      <c r="KW1703" s="595"/>
      <c r="KX1703" s="595"/>
      <c r="KY1703" s="595"/>
      <c r="KZ1703" s="595"/>
      <c r="LA1703" s="595"/>
      <c r="LB1703" s="595"/>
      <c r="LC1703" s="595"/>
      <c r="LD1703" s="595"/>
      <c r="LE1703" s="595"/>
      <c r="LF1703" s="595"/>
      <c r="LG1703" s="595"/>
      <c r="LH1703" s="595"/>
      <c r="LI1703" s="595"/>
      <c r="LJ1703" s="595"/>
    </row>
    <row r="1704" spans="1:322">
      <c r="A1704" s="697"/>
      <c r="B1704" s="558"/>
      <c r="C1704" s="558"/>
      <c r="D1704" s="676" t="s">
        <v>1067</v>
      </c>
      <c r="E1704" s="524"/>
      <c r="F1704" s="676" t="s">
        <v>87</v>
      </c>
      <c r="G1704" s="596">
        <v>2022</v>
      </c>
      <c r="H1704" s="596">
        <v>3</v>
      </c>
      <c r="I1704" s="687">
        <v>127265</v>
      </c>
      <c r="J1704" s="597">
        <v>44631</v>
      </c>
      <c r="K1704" s="676" t="s">
        <v>1586</v>
      </c>
      <c r="L1704" s="677" t="s">
        <v>1578</v>
      </c>
      <c r="M1704" s="677">
        <v>44568</v>
      </c>
      <c r="N1704" s="677">
        <v>44622</v>
      </c>
      <c r="O1704" s="677"/>
      <c r="P1704" s="597">
        <v>44623</v>
      </c>
      <c r="Q1704" s="597">
        <v>44627</v>
      </c>
      <c r="R1704" s="597">
        <v>44631</v>
      </c>
      <c r="S1704" s="596" t="s">
        <v>1580</v>
      </c>
      <c r="T1704" s="596">
        <v>72</v>
      </c>
      <c r="U1704" s="676" t="s">
        <v>1559</v>
      </c>
      <c r="V1704" s="596" t="s">
        <v>1235</v>
      </c>
      <c r="W1704" s="678">
        <v>475</v>
      </c>
      <c r="X1704" s="551">
        <v>638</v>
      </c>
      <c r="Y1704" s="693">
        <v>303050</v>
      </c>
      <c r="Z1704" s="598">
        <v>0.47</v>
      </c>
      <c r="AA1704" s="682">
        <f>Y1704*Z1704</f>
        <v>142433.5</v>
      </c>
      <c r="AB1704" s="521"/>
      <c r="AC1704" s="683">
        <v>0</v>
      </c>
      <c r="AD1704" s="676"/>
      <c r="AE1704" s="684"/>
      <c r="AF1704" s="695">
        <f>AA1704+AD1704+AE1704</f>
        <v>142433.5</v>
      </c>
      <c r="AG1704" s="596" t="s">
        <v>47</v>
      </c>
      <c r="AH1704" s="641"/>
      <c r="AI1704" s="676">
        <v>75</v>
      </c>
      <c r="AJ1704" s="638" t="s">
        <v>1583</v>
      </c>
      <c r="AK1704" s="638" t="s">
        <v>50</v>
      </c>
      <c r="AL1704" s="560" t="s">
        <v>1584</v>
      </c>
      <c r="AM1704" s="638" t="s">
        <v>52</v>
      </c>
      <c r="AN1704" s="638" t="s">
        <v>1089</v>
      </c>
      <c r="AO1704" s="596"/>
      <c r="AP1704" s="676" t="s">
        <v>92</v>
      </c>
      <c r="AQ1704" s="676" t="s">
        <v>37</v>
      </c>
      <c r="AR1704" s="676"/>
      <c r="AS1704" s="523" t="s">
        <v>1077</v>
      </c>
      <c r="AT1704" s="523"/>
      <c r="AU1704" s="523"/>
      <c r="AV1704" s="674"/>
      <c r="AW1704" s="673" t="str">
        <f>U1704</f>
        <v>30397571C</v>
      </c>
      <c r="AX1704" s="673" cm="1">
        <f t="array" ref="AX1704">SUM(MID(0&amp;AW1704,LARGE(INDEX(ISNUMBER(--MID(AW1704,ROW($1:$8),1))*ROW($1:$8),),ROW($1:$8))+1,1)*10^ROW($1:$8)/10)</f>
        <v>30397571</v>
      </c>
      <c r="AY1704" s="673" t="str">
        <f>VLOOKUP($AX1704,'Item Master Data'!$A:$F,3,FALSE)</f>
        <v>Q.PEAK DUO XL G10 BFG</v>
      </c>
      <c r="AZ1704" s="673">
        <f>VLOOKUP($AX1704,'Item Master Data'!$A:$F,6,FALSE)</f>
        <v>475</v>
      </c>
      <c r="BA1704" s="673">
        <f>X1704/BB1704</f>
        <v>22</v>
      </c>
      <c r="BB1704" s="673">
        <f>VLOOKUP(AX1704,'Item Master Data'!$A:$G,7,FALSE)</f>
        <v>29</v>
      </c>
      <c r="BC1704" s="673"/>
      <c r="BD1704" s="673">
        <f>W1704-AZ1704</f>
        <v>0</v>
      </c>
      <c r="BE1704" s="595"/>
      <c r="BF1704" s="595"/>
      <c r="BG1704" s="595"/>
      <c r="BH1704" s="595"/>
      <c r="BI1704" s="595"/>
      <c r="BJ1704" s="595"/>
      <c r="BK1704" s="595"/>
      <c r="BL1704" s="595"/>
      <c r="BM1704" s="595"/>
      <c r="BN1704" s="595"/>
      <c r="BO1704" s="595"/>
      <c r="BP1704" s="595"/>
      <c r="BQ1704" s="595"/>
      <c r="BR1704" s="595"/>
      <c r="BS1704" s="595"/>
      <c r="BT1704" s="595"/>
      <c r="BU1704" s="595"/>
      <c r="BV1704" s="595"/>
      <c r="BW1704" s="595"/>
      <c r="BX1704" s="595"/>
      <c r="BY1704" s="595"/>
      <c r="BZ1704" s="595"/>
      <c r="CA1704" s="595"/>
      <c r="CB1704" s="595"/>
      <c r="CC1704" s="595"/>
      <c r="CD1704" s="595"/>
      <c r="CE1704" s="595"/>
      <c r="CF1704" s="595"/>
      <c r="CG1704" s="595"/>
      <c r="CH1704" s="595"/>
      <c r="CI1704" s="595"/>
      <c r="CJ1704" s="595"/>
      <c r="CK1704" s="595"/>
      <c r="CL1704" s="595"/>
      <c r="CM1704" s="595"/>
      <c r="CN1704" s="595"/>
      <c r="CO1704" s="595"/>
      <c r="CP1704" s="595"/>
      <c r="CQ1704" s="595"/>
      <c r="CR1704" s="595"/>
      <c r="CS1704" s="595"/>
      <c r="CT1704" s="595"/>
      <c r="CU1704" s="595"/>
      <c r="CV1704" s="595"/>
      <c r="CW1704" s="595"/>
      <c r="CX1704" s="595"/>
      <c r="CY1704" s="595"/>
      <c r="CZ1704" s="595"/>
      <c r="DA1704" s="595"/>
      <c r="DB1704" s="595"/>
      <c r="DC1704" s="595"/>
      <c r="DD1704" s="595"/>
      <c r="DE1704" s="595"/>
      <c r="DF1704" s="595"/>
      <c r="DG1704" s="595"/>
      <c r="DH1704" s="595"/>
      <c r="DI1704" s="595"/>
      <c r="DJ1704" s="595"/>
      <c r="DK1704" s="595"/>
      <c r="DL1704" s="595"/>
      <c r="DM1704" s="595"/>
      <c r="DN1704" s="595"/>
      <c r="DO1704" s="595"/>
      <c r="DP1704" s="595"/>
      <c r="DQ1704" s="595"/>
      <c r="DR1704" s="595"/>
      <c r="DS1704" s="595"/>
      <c r="DT1704" s="595"/>
      <c r="DU1704" s="595"/>
      <c r="DV1704" s="595"/>
      <c r="DW1704" s="595"/>
      <c r="DX1704" s="595"/>
      <c r="DY1704" s="595"/>
      <c r="DZ1704" s="595"/>
      <c r="EA1704" s="595"/>
      <c r="EB1704" s="595"/>
      <c r="EC1704" s="595"/>
      <c r="ED1704" s="595"/>
      <c r="EE1704" s="595"/>
      <c r="EF1704" s="595"/>
      <c r="EG1704" s="595"/>
      <c r="EH1704" s="595"/>
      <c r="EI1704" s="595"/>
      <c r="EJ1704" s="595"/>
      <c r="EK1704" s="595"/>
      <c r="EL1704" s="595"/>
      <c r="EM1704" s="595"/>
      <c r="EN1704" s="595"/>
      <c r="EO1704" s="595"/>
      <c r="EP1704" s="595"/>
      <c r="EQ1704" s="595"/>
      <c r="ER1704" s="595"/>
      <c r="ES1704" s="595"/>
      <c r="ET1704" s="595"/>
      <c r="EU1704" s="595"/>
      <c r="EV1704" s="595"/>
      <c r="EW1704" s="595"/>
      <c r="EX1704" s="595"/>
      <c r="EY1704" s="595"/>
      <c r="EZ1704" s="595"/>
      <c r="FA1704" s="595"/>
      <c r="FB1704" s="595"/>
      <c r="FC1704" s="595"/>
      <c r="FD1704" s="595"/>
      <c r="FE1704" s="595"/>
      <c r="FF1704" s="595"/>
      <c r="FG1704" s="595"/>
      <c r="FH1704" s="595"/>
      <c r="FI1704" s="595"/>
      <c r="FJ1704" s="595"/>
      <c r="FK1704" s="595"/>
      <c r="FL1704" s="595"/>
      <c r="FM1704" s="595"/>
      <c r="FN1704" s="595"/>
      <c r="FO1704" s="595"/>
      <c r="FP1704" s="595"/>
      <c r="FQ1704" s="595"/>
      <c r="FR1704" s="595"/>
      <c r="FS1704" s="595"/>
      <c r="FT1704" s="595"/>
      <c r="FU1704" s="595"/>
      <c r="FV1704" s="595"/>
      <c r="FW1704" s="595"/>
      <c r="FX1704" s="595"/>
      <c r="FY1704" s="595"/>
      <c r="FZ1704" s="595"/>
      <c r="GA1704" s="595"/>
      <c r="GB1704" s="595"/>
      <c r="GC1704" s="595"/>
      <c r="GD1704" s="595"/>
      <c r="GE1704" s="595"/>
      <c r="GF1704" s="595"/>
      <c r="GG1704" s="595"/>
      <c r="GH1704" s="595"/>
      <c r="GI1704" s="595"/>
      <c r="GJ1704" s="595"/>
      <c r="GK1704" s="595"/>
      <c r="GL1704" s="595"/>
      <c r="GM1704" s="595"/>
      <c r="GN1704" s="595"/>
      <c r="GO1704" s="595"/>
      <c r="GP1704" s="595"/>
      <c r="GQ1704" s="595"/>
      <c r="GR1704" s="595"/>
      <c r="GS1704" s="595"/>
      <c r="GT1704" s="595"/>
      <c r="GU1704" s="595"/>
      <c r="GV1704" s="595"/>
      <c r="GW1704" s="595"/>
      <c r="GX1704" s="595"/>
      <c r="GY1704" s="595"/>
      <c r="GZ1704" s="595"/>
      <c r="HA1704" s="595"/>
      <c r="HB1704" s="595"/>
      <c r="HC1704" s="595"/>
      <c r="HD1704" s="595"/>
      <c r="HE1704" s="595"/>
      <c r="HF1704" s="595"/>
      <c r="HG1704" s="595"/>
      <c r="HH1704" s="595"/>
      <c r="HI1704" s="595"/>
      <c r="HJ1704" s="595"/>
      <c r="HK1704" s="595"/>
      <c r="HL1704" s="595"/>
      <c r="HM1704" s="595"/>
      <c r="HN1704" s="595"/>
      <c r="HO1704" s="595"/>
      <c r="HP1704" s="595"/>
      <c r="HQ1704" s="595"/>
      <c r="HR1704" s="595"/>
      <c r="HS1704" s="595"/>
      <c r="HT1704" s="595"/>
      <c r="HU1704" s="595"/>
      <c r="HV1704" s="595"/>
      <c r="HW1704" s="595"/>
      <c r="HX1704" s="595"/>
      <c r="HY1704" s="595"/>
      <c r="HZ1704" s="595"/>
      <c r="IA1704" s="595"/>
      <c r="IB1704" s="595"/>
      <c r="IC1704" s="595"/>
      <c r="ID1704" s="595"/>
      <c r="IE1704" s="595"/>
      <c r="IF1704" s="595"/>
      <c r="IG1704" s="595"/>
      <c r="IH1704" s="595"/>
      <c r="II1704" s="595"/>
      <c r="IJ1704" s="595"/>
      <c r="IK1704" s="595"/>
      <c r="IL1704" s="595"/>
      <c r="IM1704" s="595"/>
      <c r="IN1704" s="595"/>
      <c r="IO1704" s="595"/>
      <c r="IP1704" s="595"/>
      <c r="IQ1704" s="595"/>
      <c r="IR1704" s="595"/>
      <c r="IS1704" s="595"/>
      <c r="IT1704" s="595"/>
      <c r="IU1704" s="595"/>
      <c r="IV1704" s="595"/>
      <c r="IW1704" s="595"/>
      <c r="IX1704" s="595"/>
      <c r="IY1704" s="595"/>
      <c r="IZ1704" s="595"/>
      <c r="JA1704" s="595"/>
      <c r="JB1704" s="595"/>
      <c r="JC1704" s="595"/>
      <c r="JD1704" s="595"/>
      <c r="JE1704" s="595"/>
      <c r="JF1704" s="595"/>
      <c r="JG1704" s="595"/>
      <c r="JH1704" s="595"/>
      <c r="JI1704" s="595"/>
      <c r="JJ1704" s="595"/>
      <c r="JK1704" s="595"/>
      <c r="JL1704" s="595"/>
      <c r="JM1704" s="595"/>
      <c r="JN1704" s="595"/>
      <c r="JO1704" s="595"/>
      <c r="JP1704" s="595"/>
      <c r="JQ1704" s="595"/>
      <c r="JR1704" s="595"/>
      <c r="JS1704" s="595"/>
      <c r="JT1704" s="595"/>
      <c r="JU1704" s="595"/>
      <c r="JV1704" s="595"/>
      <c r="JW1704" s="595"/>
      <c r="JX1704" s="595"/>
      <c r="JY1704" s="595"/>
      <c r="JZ1704" s="595"/>
      <c r="KA1704" s="595"/>
      <c r="KB1704" s="595"/>
      <c r="KC1704" s="595"/>
      <c r="KD1704" s="595"/>
      <c r="KE1704" s="595"/>
      <c r="KF1704" s="595"/>
      <c r="KG1704" s="595"/>
      <c r="KH1704" s="595"/>
      <c r="KI1704" s="595"/>
      <c r="KJ1704" s="595"/>
      <c r="KK1704" s="595"/>
      <c r="KL1704" s="595"/>
      <c r="KM1704" s="595"/>
      <c r="KN1704" s="595"/>
      <c r="KO1704" s="595"/>
      <c r="KP1704" s="595"/>
      <c r="KQ1704" s="595"/>
      <c r="KR1704" s="595"/>
      <c r="KS1704" s="595"/>
      <c r="KT1704" s="595"/>
      <c r="KU1704" s="595"/>
      <c r="KV1704" s="595"/>
      <c r="KW1704" s="595"/>
      <c r="KX1704" s="595"/>
      <c r="KY1704" s="595"/>
      <c r="KZ1704" s="595"/>
      <c r="LA1704" s="595"/>
      <c r="LB1704" s="595"/>
      <c r="LC1704" s="595"/>
      <c r="LD1704" s="595"/>
      <c r="LE1704" s="595"/>
      <c r="LF1704" s="595"/>
      <c r="LG1704" s="595"/>
      <c r="LH1704" s="595"/>
      <c r="LI1704" s="595"/>
      <c r="LJ1704" s="595"/>
    </row>
    <row r="1705" spans="1:322">
      <c r="A1705" s="697"/>
      <c r="B1705" s="558"/>
      <c r="C1705" s="558"/>
      <c r="D1705" s="676" t="s">
        <v>1067</v>
      </c>
      <c r="E1705" s="524"/>
      <c r="F1705" s="676" t="s">
        <v>87</v>
      </c>
      <c r="G1705" s="596">
        <v>2022</v>
      </c>
      <c r="H1705" s="596">
        <v>3</v>
      </c>
      <c r="I1705" s="687">
        <v>127266</v>
      </c>
      <c r="J1705" s="597">
        <v>44631</v>
      </c>
      <c r="K1705" s="676" t="s">
        <v>1586</v>
      </c>
      <c r="L1705" s="677" t="s">
        <v>1578</v>
      </c>
      <c r="M1705" s="677">
        <v>44568</v>
      </c>
      <c r="N1705" s="677">
        <v>44622</v>
      </c>
      <c r="O1705" s="677"/>
      <c r="P1705" s="597">
        <v>44623</v>
      </c>
      <c r="Q1705" s="597">
        <v>44627</v>
      </c>
      <c r="R1705" s="597">
        <v>44631</v>
      </c>
      <c r="S1705" s="596" t="s">
        <v>1580</v>
      </c>
      <c r="T1705" s="596">
        <v>72</v>
      </c>
      <c r="U1705" s="596" t="s">
        <v>1559</v>
      </c>
      <c r="V1705" s="596" t="s">
        <v>1235</v>
      </c>
      <c r="W1705" s="678">
        <v>475</v>
      </c>
      <c r="X1705" s="551">
        <v>638</v>
      </c>
      <c r="Y1705" s="693">
        <v>303050</v>
      </c>
      <c r="Z1705" s="598">
        <v>0.47</v>
      </c>
      <c r="AA1705" s="682">
        <f>Y1705*Z1705</f>
        <v>142433.5</v>
      </c>
      <c r="AB1705" s="521"/>
      <c r="AC1705" s="683">
        <v>0</v>
      </c>
      <c r="AD1705" s="676"/>
      <c r="AE1705" s="684"/>
      <c r="AF1705" s="695">
        <f>AA1705+AD1705+AE1705</f>
        <v>142433.5</v>
      </c>
      <c r="AG1705" s="596" t="s">
        <v>47</v>
      </c>
      <c r="AH1705" s="641"/>
      <c r="AI1705" s="676">
        <v>75</v>
      </c>
      <c r="AJ1705" s="638" t="s">
        <v>1583</v>
      </c>
      <c r="AK1705" s="638" t="s">
        <v>50</v>
      </c>
      <c r="AL1705" s="560" t="s">
        <v>1584</v>
      </c>
      <c r="AM1705" s="638" t="s">
        <v>52</v>
      </c>
      <c r="AN1705" s="638" t="s">
        <v>1089</v>
      </c>
      <c r="AO1705" s="596"/>
      <c r="AP1705" s="676" t="s">
        <v>92</v>
      </c>
      <c r="AQ1705" s="676" t="s">
        <v>37</v>
      </c>
      <c r="AR1705" s="676"/>
      <c r="AS1705" s="523" t="s">
        <v>1077</v>
      </c>
      <c r="AT1705" s="523"/>
      <c r="AU1705" s="523"/>
      <c r="AV1705" s="674"/>
      <c r="AW1705" s="673" t="str">
        <f>U1705</f>
        <v>30397571C</v>
      </c>
      <c r="AX1705" s="673" cm="1">
        <f t="array" ref="AX1705">SUM(MID(0&amp;AW1705,LARGE(INDEX(ISNUMBER(--MID(AW1705,ROW($1:$8),1))*ROW($1:$8),),ROW($1:$8))+1,1)*10^ROW($1:$8)/10)</f>
        <v>30397571</v>
      </c>
      <c r="AY1705" s="673" t="str">
        <f>VLOOKUP($AX1705,'Item Master Data'!$A:$F,3,FALSE)</f>
        <v>Q.PEAK DUO XL G10 BFG</v>
      </c>
      <c r="AZ1705" s="673">
        <f>VLOOKUP($AX1705,'Item Master Data'!$A:$F,6,FALSE)</f>
        <v>475</v>
      </c>
      <c r="BA1705" s="673">
        <f>X1705/BB1705</f>
        <v>22</v>
      </c>
      <c r="BB1705" s="673">
        <f>VLOOKUP(AX1705,'Item Master Data'!$A:$G,7,FALSE)</f>
        <v>29</v>
      </c>
      <c r="BC1705" s="673"/>
      <c r="BD1705" s="673">
        <f>W1705-AZ1705</f>
        <v>0</v>
      </c>
      <c r="BE1705" s="595"/>
      <c r="BF1705" s="595"/>
      <c r="BG1705" s="595"/>
      <c r="BH1705" s="595"/>
      <c r="BI1705" s="595"/>
      <c r="BJ1705" s="595"/>
      <c r="BK1705" s="595"/>
      <c r="BL1705" s="595"/>
      <c r="BM1705" s="595"/>
      <c r="BN1705" s="595"/>
      <c r="BO1705" s="595"/>
      <c r="BP1705" s="595"/>
      <c r="BQ1705" s="595"/>
      <c r="BR1705" s="595"/>
      <c r="BS1705" s="595"/>
      <c r="BT1705" s="595"/>
      <c r="BU1705" s="595"/>
      <c r="BV1705" s="595"/>
      <c r="BW1705" s="595"/>
      <c r="BX1705" s="595"/>
      <c r="BY1705" s="595"/>
      <c r="BZ1705" s="595"/>
      <c r="CA1705" s="595"/>
      <c r="CB1705" s="595"/>
      <c r="CC1705" s="595"/>
      <c r="CD1705" s="595"/>
      <c r="CE1705" s="595"/>
      <c r="CF1705" s="595"/>
      <c r="CG1705" s="595"/>
      <c r="CH1705" s="595"/>
      <c r="CI1705" s="595"/>
      <c r="CJ1705" s="595"/>
      <c r="CK1705" s="595"/>
      <c r="CL1705" s="595"/>
      <c r="CM1705" s="595"/>
      <c r="CN1705" s="595"/>
      <c r="CO1705" s="595"/>
      <c r="CP1705" s="595"/>
      <c r="CQ1705" s="595"/>
      <c r="CR1705" s="595"/>
      <c r="CS1705" s="595"/>
      <c r="CT1705" s="595"/>
      <c r="CU1705" s="595"/>
      <c r="CV1705" s="595"/>
      <c r="CW1705" s="595"/>
      <c r="CX1705" s="595"/>
      <c r="CY1705" s="595"/>
      <c r="CZ1705" s="595"/>
      <c r="DA1705" s="595"/>
      <c r="DB1705" s="595"/>
      <c r="DC1705" s="595"/>
      <c r="DD1705" s="595"/>
      <c r="DE1705" s="595"/>
      <c r="DF1705" s="595"/>
      <c r="DG1705" s="595"/>
      <c r="DH1705" s="595"/>
      <c r="DI1705" s="595"/>
      <c r="DJ1705" s="595"/>
      <c r="DK1705" s="595"/>
      <c r="DL1705" s="595"/>
      <c r="DM1705" s="595"/>
      <c r="DN1705" s="595"/>
      <c r="DO1705" s="595"/>
      <c r="DP1705" s="595"/>
      <c r="DQ1705" s="595"/>
      <c r="DR1705" s="595"/>
      <c r="DS1705" s="595"/>
      <c r="DT1705" s="595"/>
      <c r="DU1705" s="595"/>
      <c r="DV1705" s="595"/>
      <c r="DW1705" s="595"/>
      <c r="DX1705" s="595"/>
      <c r="DY1705" s="595"/>
      <c r="DZ1705" s="595"/>
      <c r="EA1705" s="595"/>
      <c r="EB1705" s="595"/>
      <c r="EC1705" s="595"/>
      <c r="ED1705" s="595"/>
      <c r="EE1705" s="595"/>
      <c r="EF1705" s="595"/>
      <c r="EG1705" s="595"/>
      <c r="EH1705" s="595"/>
      <c r="EI1705" s="595"/>
      <c r="EJ1705" s="595"/>
      <c r="EK1705" s="595"/>
      <c r="EL1705" s="595"/>
      <c r="EM1705" s="595"/>
      <c r="EN1705" s="595"/>
      <c r="EO1705" s="595"/>
      <c r="EP1705" s="595"/>
      <c r="EQ1705" s="595"/>
      <c r="ER1705" s="595"/>
      <c r="ES1705" s="595"/>
      <c r="ET1705" s="595"/>
      <c r="EU1705" s="595"/>
      <c r="EV1705" s="595"/>
      <c r="EW1705" s="595"/>
      <c r="EX1705" s="595"/>
      <c r="EY1705" s="595"/>
      <c r="EZ1705" s="595"/>
      <c r="FA1705" s="595"/>
      <c r="FB1705" s="595"/>
      <c r="FC1705" s="595"/>
      <c r="FD1705" s="595"/>
      <c r="FE1705" s="595"/>
      <c r="FF1705" s="595"/>
      <c r="FG1705" s="595"/>
      <c r="FH1705" s="595"/>
      <c r="FI1705" s="595"/>
      <c r="FJ1705" s="595"/>
      <c r="FK1705" s="595"/>
      <c r="FL1705" s="595"/>
      <c r="FM1705" s="595"/>
      <c r="FN1705" s="595"/>
      <c r="FO1705" s="595"/>
      <c r="FP1705" s="595"/>
      <c r="FQ1705" s="595"/>
      <c r="FR1705" s="595"/>
      <c r="FS1705" s="595"/>
      <c r="FT1705" s="595"/>
      <c r="FU1705" s="595"/>
      <c r="FV1705" s="595"/>
      <c r="FW1705" s="595"/>
      <c r="FX1705" s="595"/>
      <c r="FY1705" s="595"/>
      <c r="FZ1705" s="595"/>
      <c r="GA1705" s="595"/>
      <c r="GB1705" s="595"/>
      <c r="GC1705" s="595"/>
      <c r="GD1705" s="595"/>
      <c r="GE1705" s="595"/>
      <c r="GF1705" s="595"/>
      <c r="GG1705" s="595"/>
      <c r="GH1705" s="595"/>
      <c r="GI1705" s="595"/>
      <c r="GJ1705" s="595"/>
      <c r="GK1705" s="595"/>
      <c r="GL1705" s="595"/>
      <c r="GM1705" s="595"/>
      <c r="GN1705" s="595"/>
      <c r="GO1705" s="595"/>
      <c r="GP1705" s="595"/>
      <c r="GQ1705" s="595"/>
      <c r="GR1705" s="595"/>
      <c r="GS1705" s="595"/>
      <c r="GT1705" s="595"/>
      <c r="GU1705" s="595"/>
      <c r="GV1705" s="595"/>
      <c r="GW1705" s="595"/>
      <c r="GX1705" s="595"/>
      <c r="GY1705" s="595"/>
      <c r="GZ1705" s="595"/>
      <c r="HA1705" s="595"/>
      <c r="HB1705" s="595"/>
      <c r="HC1705" s="595"/>
      <c r="HD1705" s="595"/>
      <c r="HE1705" s="595"/>
      <c r="HF1705" s="595"/>
      <c r="HG1705" s="595"/>
      <c r="HH1705" s="595"/>
      <c r="HI1705" s="595"/>
      <c r="HJ1705" s="595"/>
      <c r="HK1705" s="595"/>
      <c r="HL1705" s="595"/>
      <c r="HM1705" s="595"/>
      <c r="HN1705" s="595"/>
      <c r="HO1705" s="595"/>
      <c r="HP1705" s="595"/>
      <c r="HQ1705" s="595"/>
      <c r="HR1705" s="595"/>
      <c r="HS1705" s="595"/>
      <c r="HT1705" s="595"/>
      <c r="HU1705" s="595"/>
      <c r="HV1705" s="595"/>
      <c r="HW1705" s="595"/>
      <c r="HX1705" s="595"/>
      <c r="HY1705" s="595"/>
      <c r="HZ1705" s="595"/>
      <c r="IA1705" s="595"/>
      <c r="IB1705" s="595"/>
      <c r="IC1705" s="595"/>
      <c r="ID1705" s="595"/>
      <c r="IE1705" s="595"/>
      <c r="IF1705" s="595"/>
      <c r="IG1705" s="595"/>
      <c r="IH1705" s="595"/>
      <c r="II1705" s="595"/>
      <c r="IJ1705" s="595"/>
      <c r="IK1705" s="595"/>
      <c r="IL1705" s="595"/>
      <c r="IM1705" s="595"/>
      <c r="IN1705" s="595"/>
      <c r="IO1705" s="595"/>
      <c r="IP1705" s="595"/>
      <c r="IQ1705" s="595"/>
      <c r="IR1705" s="595"/>
      <c r="IS1705" s="595"/>
      <c r="IT1705" s="595"/>
      <c r="IU1705" s="595"/>
      <c r="IV1705" s="595"/>
      <c r="IW1705" s="595"/>
      <c r="IX1705" s="595"/>
      <c r="IY1705" s="595"/>
      <c r="IZ1705" s="595"/>
      <c r="JA1705" s="595"/>
      <c r="JB1705" s="595"/>
      <c r="JC1705" s="595"/>
      <c r="JD1705" s="595"/>
      <c r="JE1705" s="595"/>
      <c r="JF1705" s="595"/>
      <c r="JG1705" s="595"/>
      <c r="JH1705" s="595"/>
      <c r="JI1705" s="595"/>
      <c r="JJ1705" s="595"/>
      <c r="JK1705" s="595"/>
      <c r="JL1705" s="595"/>
      <c r="JM1705" s="595"/>
      <c r="JN1705" s="595"/>
      <c r="JO1705" s="595"/>
      <c r="JP1705" s="595"/>
      <c r="JQ1705" s="595"/>
      <c r="JR1705" s="595"/>
      <c r="JS1705" s="595"/>
      <c r="JT1705" s="595"/>
      <c r="JU1705" s="595"/>
      <c r="JV1705" s="595"/>
      <c r="JW1705" s="595"/>
      <c r="JX1705" s="595"/>
      <c r="JY1705" s="595"/>
      <c r="JZ1705" s="595"/>
      <c r="KA1705" s="595"/>
      <c r="KB1705" s="595"/>
      <c r="KC1705" s="595"/>
      <c r="KD1705" s="595"/>
      <c r="KE1705" s="595"/>
      <c r="KF1705" s="595"/>
      <c r="KG1705" s="595"/>
      <c r="KH1705" s="595"/>
      <c r="KI1705" s="595"/>
      <c r="KJ1705" s="595"/>
      <c r="KK1705" s="595"/>
      <c r="KL1705" s="595"/>
      <c r="KM1705" s="595"/>
      <c r="KN1705" s="595"/>
      <c r="KO1705" s="595"/>
      <c r="KP1705" s="595"/>
      <c r="KQ1705" s="595"/>
      <c r="KR1705" s="595"/>
      <c r="KS1705" s="595"/>
      <c r="KT1705" s="595"/>
      <c r="KU1705" s="595"/>
      <c r="KV1705" s="595"/>
      <c r="KW1705" s="595"/>
      <c r="KX1705" s="595"/>
      <c r="KY1705" s="595"/>
      <c r="KZ1705" s="595"/>
      <c r="LA1705" s="595"/>
      <c r="LB1705" s="595"/>
      <c r="LC1705" s="595"/>
      <c r="LD1705" s="595"/>
      <c r="LE1705" s="595"/>
      <c r="LF1705" s="595"/>
      <c r="LG1705" s="595"/>
      <c r="LH1705" s="595"/>
      <c r="LI1705" s="595"/>
      <c r="LJ1705" s="595"/>
    </row>
    <row r="1706" spans="1:322">
      <c r="A1706" s="697"/>
      <c r="B1706" s="558"/>
      <c r="C1706" s="558"/>
      <c r="D1706" s="676" t="s">
        <v>1067</v>
      </c>
      <c r="E1706" s="524"/>
      <c r="F1706" s="676" t="s">
        <v>87</v>
      </c>
      <c r="G1706" s="596">
        <v>2022</v>
      </c>
      <c r="H1706" s="596">
        <v>3</v>
      </c>
      <c r="I1706" s="687">
        <v>127268</v>
      </c>
      <c r="J1706" s="597">
        <v>44634</v>
      </c>
      <c r="K1706" s="676" t="s">
        <v>1586</v>
      </c>
      <c r="L1706" s="677" t="s">
        <v>1578</v>
      </c>
      <c r="M1706" s="677">
        <v>44568</v>
      </c>
      <c r="N1706" s="677">
        <v>44622</v>
      </c>
      <c r="O1706" s="677"/>
      <c r="P1706" s="597">
        <v>44623</v>
      </c>
      <c r="Q1706" s="597">
        <v>44629</v>
      </c>
      <c r="R1706" s="597">
        <v>44634</v>
      </c>
      <c r="S1706" s="596" t="s">
        <v>1580</v>
      </c>
      <c r="T1706" s="596">
        <v>72</v>
      </c>
      <c r="U1706" s="596" t="s">
        <v>1559</v>
      </c>
      <c r="V1706" s="596" t="s">
        <v>1235</v>
      </c>
      <c r="W1706" s="678">
        <v>475</v>
      </c>
      <c r="X1706" s="551">
        <v>638</v>
      </c>
      <c r="Y1706" s="693">
        <v>303050</v>
      </c>
      <c r="Z1706" s="598">
        <v>0.47</v>
      </c>
      <c r="AA1706" s="682">
        <f>Y1706*Z1706</f>
        <v>142433.5</v>
      </c>
      <c r="AB1706" s="521"/>
      <c r="AC1706" s="683">
        <v>0</v>
      </c>
      <c r="AD1706" s="676"/>
      <c r="AE1706" s="684"/>
      <c r="AF1706" s="695">
        <f>AA1706+AD1706+AE1706</f>
        <v>142433.5</v>
      </c>
      <c r="AG1706" s="596" t="s">
        <v>47</v>
      </c>
      <c r="AH1706" s="641"/>
      <c r="AI1706" s="676">
        <v>75</v>
      </c>
      <c r="AJ1706" s="638" t="s">
        <v>1583</v>
      </c>
      <c r="AK1706" s="638" t="s">
        <v>50</v>
      </c>
      <c r="AL1706" s="560" t="s">
        <v>1584</v>
      </c>
      <c r="AM1706" s="638" t="s">
        <v>52</v>
      </c>
      <c r="AN1706" s="638" t="s">
        <v>1089</v>
      </c>
      <c r="AO1706" s="596"/>
      <c r="AP1706" s="676" t="s">
        <v>92</v>
      </c>
      <c r="AQ1706" s="676" t="s">
        <v>37</v>
      </c>
      <c r="AR1706" s="676"/>
      <c r="AS1706" s="523" t="s">
        <v>1077</v>
      </c>
      <c r="AT1706" s="523"/>
      <c r="AU1706" s="523"/>
      <c r="AV1706" s="674"/>
      <c r="AW1706" s="673" t="str">
        <f>U1706</f>
        <v>30397571C</v>
      </c>
      <c r="AX1706" s="673" cm="1">
        <f t="array" ref="AX1706">SUM(MID(0&amp;AW1706,LARGE(INDEX(ISNUMBER(--MID(AW1706,ROW($1:$8),1))*ROW($1:$8),),ROW($1:$8))+1,1)*10^ROW($1:$8)/10)</f>
        <v>30397571</v>
      </c>
      <c r="AY1706" s="673" t="str">
        <f>VLOOKUP($AX1706,'Item Master Data'!$A:$F,3,FALSE)</f>
        <v>Q.PEAK DUO XL G10 BFG</v>
      </c>
      <c r="AZ1706" s="673">
        <f>VLOOKUP($AX1706,'Item Master Data'!$A:$F,6,FALSE)</f>
        <v>475</v>
      </c>
      <c r="BA1706" s="673">
        <f>X1706/BB1706</f>
        <v>22</v>
      </c>
      <c r="BB1706" s="673">
        <f>VLOOKUP(AX1706,'Item Master Data'!$A:$G,7,FALSE)</f>
        <v>29</v>
      </c>
      <c r="BC1706" s="673"/>
      <c r="BD1706" s="673">
        <f>W1706-AZ1706</f>
        <v>0</v>
      </c>
      <c r="BE1706" s="595"/>
      <c r="BF1706" s="595"/>
      <c r="BG1706" s="595"/>
      <c r="BH1706" s="595"/>
      <c r="BI1706" s="595"/>
      <c r="BJ1706" s="595"/>
      <c r="BK1706" s="595"/>
      <c r="BL1706" s="595"/>
      <c r="BM1706" s="595"/>
      <c r="BN1706" s="595"/>
      <c r="BO1706" s="595"/>
      <c r="BP1706" s="595"/>
      <c r="BQ1706" s="595"/>
      <c r="BR1706" s="595"/>
      <c r="BS1706" s="595"/>
      <c r="BT1706" s="595"/>
      <c r="BU1706" s="595"/>
      <c r="BV1706" s="595"/>
      <c r="BW1706" s="595"/>
      <c r="BX1706" s="595"/>
      <c r="BY1706" s="595"/>
      <c r="BZ1706" s="595"/>
      <c r="CA1706" s="595"/>
      <c r="CB1706" s="595"/>
      <c r="CC1706" s="595"/>
      <c r="CD1706" s="595"/>
      <c r="CE1706" s="595"/>
      <c r="CF1706" s="595"/>
      <c r="CG1706" s="595"/>
      <c r="CH1706" s="595"/>
      <c r="CI1706" s="595"/>
      <c r="CJ1706" s="595"/>
      <c r="CK1706" s="595"/>
      <c r="CL1706" s="595"/>
      <c r="CM1706" s="595"/>
      <c r="CN1706" s="595"/>
      <c r="CO1706" s="595"/>
      <c r="CP1706" s="595"/>
      <c r="CQ1706" s="595"/>
      <c r="CR1706" s="595"/>
      <c r="CS1706" s="595"/>
      <c r="CT1706" s="595"/>
      <c r="CU1706" s="595"/>
      <c r="CV1706" s="595"/>
      <c r="CW1706" s="595"/>
      <c r="CX1706" s="595"/>
      <c r="CY1706" s="595"/>
      <c r="CZ1706" s="595"/>
      <c r="DA1706" s="595"/>
      <c r="DB1706" s="595"/>
      <c r="DC1706" s="595"/>
      <c r="DD1706" s="595"/>
      <c r="DE1706" s="595"/>
      <c r="DF1706" s="595"/>
      <c r="DG1706" s="595"/>
      <c r="DH1706" s="595"/>
      <c r="DI1706" s="595"/>
      <c r="DJ1706" s="595"/>
      <c r="DK1706" s="595"/>
      <c r="DL1706" s="595"/>
      <c r="DM1706" s="595"/>
      <c r="DN1706" s="595"/>
      <c r="DO1706" s="595"/>
      <c r="DP1706" s="595"/>
      <c r="DQ1706" s="595"/>
      <c r="DR1706" s="595"/>
      <c r="DS1706" s="595"/>
      <c r="DT1706" s="595"/>
      <c r="DU1706" s="595"/>
      <c r="DV1706" s="595"/>
      <c r="DW1706" s="595"/>
      <c r="DX1706" s="595"/>
      <c r="DY1706" s="595"/>
      <c r="DZ1706" s="595"/>
      <c r="EA1706" s="595"/>
      <c r="EB1706" s="595"/>
      <c r="EC1706" s="595"/>
      <c r="ED1706" s="595"/>
      <c r="EE1706" s="595"/>
      <c r="EF1706" s="595"/>
      <c r="EG1706" s="595"/>
      <c r="EH1706" s="595"/>
      <c r="EI1706" s="595"/>
      <c r="EJ1706" s="595"/>
      <c r="EK1706" s="595"/>
      <c r="EL1706" s="595"/>
      <c r="EM1706" s="595"/>
      <c r="EN1706" s="595"/>
      <c r="EO1706" s="595"/>
      <c r="EP1706" s="595"/>
      <c r="EQ1706" s="595"/>
      <c r="ER1706" s="595"/>
      <c r="ES1706" s="595"/>
      <c r="ET1706" s="595"/>
      <c r="EU1706" s="595"/>
      <c r="EV1706" s="595"/>
      <c r="EW1706" s="595"/>
      <c r="EX1706" s="595"/>
      <c r="EY1706" s="595"/>
      <c r="EZ1706" s="595"/>
      <c r="FA1706" s="595"/>
      <c r="FB1706" s="595"/>
      <c r="FC1706" s="595"/>
      <c r="FD1706" s="595"/>
      <c r="FE1706" s="595"/>
      <c r="FF1706" s="595"/>
      <c r="FG1706" s="595"/>
      <c r="FH1706" s="595"/>
      <c r="FI1706" s="595"/>
      <c r="FJ1706" s="595"/>
      <c r="FK1706" s="595"/>
      <c r="FL1706" s="595"/>
      <c r="FM1706" s="595"/>
      <c r="FN1706" s="595"/>
      <c r="FO1706" s="595"/>
      <c r="FP1706" s="595"/>
      <c r="FQ1706" s="595"/>
      <c r="FR1706" s="595"/>
      <c r="FS1706" s="595"/>
      <c r="FT1706" s="595"/>
      <c r="FU1706" s="595"/>
      <c r="FV1706" s="595"/>
      <c r="FW1706" s="595"/>
      <c r="FX1706" s="595"/>
      <c r="FY1706" s="595"/>
      <c r="FZ1706" s="595"/>
      <c r="GA1706" s="595"/>
      <c r="GB1706" s="595"/>
      <c r="GC1706" s="595"/>
      <c r="GD1706" s="595"/>
      <c r="GE1706" s="595"/>
      <c r="GF1706" s="595"/>
      <c r="GG1706" s="595"/>
      <c r="GH1706" s="595"/>
      <c r="GI1706" s="595"/>
      <c r="GJ1706" s="595"/>
      <c r="GK1706" s="595"/>
      <c r="GL1706" s="595"/>
      <c r="GM1706" s="595"/>
      <c r="GN1706" s="595"/>
      <c r="GO1706" s="595"/>
      <c r="GP1706" s="595"/>
      <c r="GQ1706" s="595"/>
      <c r="GR1706" s="595"/>
      <c r="GS1706" s="595"/>
      <c r="GT1706" s="595"/>
      <c r="GU1706" s="595"/>
      <c r="GV1706" s="595"/>
      <c r="GW1706" s="595"/>
      <c r="GX1706" s="595"/>
      <c r="GY1706" s="595"/>
      <c r="GZ1706" s="595"/>
      <c r="HA1706" s="595"/>
      <c r="HB1706" s="595"/>
      <c r="HC1706" s="595"/>
      <c r="HD1706" s="595"/>
      <c r="HE1706" s="595"/>
      <c r="HF1706" s="595"/>
      <c r="HG1706" s="595"/>
      <c r="HH1706" s="595"/>
      <c r="HI1706" s="595"/>
      <c r="HJ1706" s="595"/>
      <c r="HK1706" s="595"/>
      <c r="HL1706" s="595"/>
      <c r="HM1706" s="595"/>
      <c r="HN1706" s="595"/>
      <c r="HO1706" s="595"/>
      <c r="HP1706" s="595"/>
      <c r="HQ1706" s="595"/>
      <c r="HR1706" s="595"/>
      <c r="HS1706" s="595"/>
      <c r="HT1706" s="595"/>
      <c r="HU1706" s="595"/>
      <c r="HV1706" s="595"/>
      <c r="HW1706" s="595"/>
      <c r="HX1706" s="595"/>
      <c r="HY1706" s="595"/>
      <c r="HZ1706" s="595"/>
      <c r="IA1706" s="595"/>
      <c r="IB1706" s="595"/>
      <c r="IC1706" s="595"/>
      <c r="ID1706" s="595"/>
      <c r="IE1706" s="595"/>
      <c r="IF1706" s="595"/>
      <c r="IG1706" s="595"/>
      <c r="IH1706" s="595"/>
      <c r="II1706" s="595"/>
      <c r="IJ1706" s="595"/>
      <c r="IK1706" s="595"/>
      <c r="IL1706" s="595"/>
      <c r="IM1706" s="595"/>
      <c r="IN1706" s="595"/>
      <c r="IO1706" s="595"/>
      <c r="IP1706" s="595"/>
      <c r="IQ1706" s="595"/>
      <c r="IR1706" s="595"/>
      <c r="IS1706" s="595"/>
      <c r="IT1706" s="595"/>
      <c r="IU1706" s="595"/>
      <c r="IV1706" s="595"/>
      <c r="IW1706" s="595"/>
      <c r="IX1706" s="595"/>
      <c r="IY1706" s="595"/>
      <c r="IZ1706" s="595"/>
      <c r="JA1706" s="595"/>
      <c r="JB1706" s="595"/>
      <c r="JC1706" s="595"/>
      <c r="JD1706" s="595"/>
      <c r="JE1706" s="595"/>
      <c r="JF1706" s="595"/>
      <c r="JG1706" s="595"/>
      <c r="JH1706" s="595"/>
      <c r="JI1706" s="595"/>
      <c r="JJ1706" s="595"/>
      <c r="JK1706" s="595"/>
      <c r="JL1706" s="595"/>
      <c r="JM1706" s="595"/>
      <c r="JN1706" s="595"/>
      <c r="JO1706" s="595"/>
      <c r="JP1706" s="595"/>
      <c r="JQ1706" s="595"/>
      <c r="JR1706" s="595"/>
      <c r="JS1706" s="595"/>
      <c r="JT1706" s="595"/>
      <c r="JU1706" s="595"/>
      <c r="JV1706" s="595"/>
      <c r="JW1706" s="595"/>
      <c r="JX1706" s="595"/>
      <c r="JY1706" s="595"/>
      <c r="JZ1706" s="595"/>
      <c r="KA1706" s="595"/>
      <c r="KB1706" s="595"/>
      <c r="KC1706" s="595"/>
      <c r="KD1706" s="595"/>
      <c r="KE1706" s="595"/>
      <c r="KF1706" s="595"/>
      <c r="KG1706" s="595"/>
      <c r="KH1706" s="595"/>
      <c r="KI1706" s="595"/>
      <c r="KJ1706" s="595"/>
      <c r="KK1706" s="595"/>
      <c r="KL1706" s="595"/>
      <c r="KM1706" s="595"/>
      <c r="KN1706" s="595"/>
      <c r="KO1706" s="595"/>
      <c r="KP1706" s="595"/>
      <c r="KQ1706" s="595"/>
      <c r="KR1706" s="595"/>
      <c r="KS1706" s="595"/>
      <c r="KT1706" s="595"/>
      <c r="KU1706" s="595"/>
      <c r="KV1706" s="595"/>
      <c r="KW1706" s="595"/>
      <c r="KX1706" s="595"/>
      <c r="KY1706" s="595"/>
      <c r="KZ1706" s="595"/>
      <c r="LA1706" s="595"/>
      <c r="LB1706" s="595"/>
      <c r="LC1706" s="595"/>
      <c r="LD1706" s="595"/>
      <c r="LE1706" s="595"/>
      <c r="LF1706" s="595"/>
      <c r="LG1706" s="595"/>
      <c r="LH1706" s="595"/>
      <c r="LI1706" s="595"/>
      <c r="LJ1706" s="595"/>
    </row>
    <row r="1707" spans="1:322">
      <c r="A1707" s="697"/>
      <c r="B1707" s="558"/>
      <c r="C1707" s="558"/>
      <c r="D1707" s="676" t="s">
        <v>1067</v>
      </c>
      <c r="E1707" s="524"/>
      <c r="F1707" s="676" t="s">
        <v>87</v>
      </c>
      <c r="G1707" s="596">
        <v>2022</v>
      </c>
      <c r="H1707" s="596">
        <v>3</v>
      </c>
      <c r="I1707" s="687">
        <v>127272</v>
      </c>
      <c r="J1707" s="677">
        <v>44634</v>
      </c>
      <c r="K1707" s="676" t="s">
        <v>1586</v>
      </c>
      <c r="L1707" s="677" t="s">
        <v>1578</v>
      </c>
      <c r="M1707" s="677">
        <v>44568</v>
      </c>
      <c r="N1707" s="677">
        <v>44622</v>
      </c>
      <c r="O1707" s="677"/>
      <c r="P1707" s="597">
        <v>44623</v>
      </c>
      <c r="Q1707" s="597">
        <v>44629</v>
      </c>
      <c r="R1707" s="597">
        <v>44634</v>
      </c>
      <c r="S1707" s="596" t="s">
        <v>1580</v>
      </c>
      <c r="T1707" s="596">
        <v>72</v>
      </c>
      <c r="U1707" s="596" t="s">
        <v>1559</v>
      </c>
      <c r="V1707" s="596" t="s">
        <v>1235</v>
      </c>
      <c r="W1707" s="678">
        <v>475</v>
      </c>
      <c r="X1707" s="551">
        <v>174</v>
      </c>
      <c r="Y1707" s="693">
        <v>82650</v>
      </c>
      <c r="Z1707" s="598">
        <v>0.47</v>
      </c>
      <c r="AA1707" s="682">
        <f>Y1707*Z1707</f>
        <v>38845.5</v>
      </c>
      <c r="AB1707" s="521"/>
      <c r="AC1707" s="683">
        <v>0</v>
      </c>
      <c r="AD1707" s="676"/>
      <c r="AE1707" s="684"/>
      <c r="AF1707" s="695">
        <f>AA1707+AD1707+AE1707</f>
        <v>38845.5</v>
      </c>
      <c r="AG1707" s="596" t="s">
        <v>47</v>
      </c>
      <c r="AH1707" s="641"/>
      <c r="AI1707" s="676">
        <v>75</v>
      </c>
      <c r="AJ1707" s="638" t="s">
        <v>1583</v>
      </c>
      <c r="AK1707" s="638" t="s">
        <v>50</v>
      </c>
      <c r="AL1707" s="560" t="s">
        <v>1584</v>
      </c>
      <c r="AM1707" s="638" t="s">
        <v>52</v>
      </c>
      <c r="AN1707" s="638" t="s">
        <v>1089</v>
      </c>
      <c r="AO1707" s="596"/>
      <c r="AP1707" s="676" t="s">
        <v>92</v>
      </c>
      <c r="AQ1707" s="676" t="s">
        <v>37</v>
      </c>
      <c r="AR1707" s="676"/>
      <c r="AS1707" s="523" t="s">
        <v>1077</v>
      </c>
      <c r="AT1707" s="523"/>
      <c r="AU1707" s="523"/>
      <c r="AV1707" s="674"/>
      <c r="AW1707" s="673" t="str">
        <f>U1707</f>
        <v>30397571C</v>
      </c>
      <c r="AX1707" s="673" cm="1">
        <f t="array" ref="AX1707">SUM(MID(0&amp;AW1707,LARGE(INDEX(ISNUMBER(--MID(AW1707,ROW($1:$8),1))*ROW($1:$8),),ROW($1:$8))+1,1)*10^ROW($1:$8)/10)</f>
        <v>30397571</v>
      </c>
      <c r="AY1707" s="673" t="str">
        <f>VLOOKUP($AX1707,'Item Master Data'!$A:$F,3,FALSE)</f>
        <v>Q.PEAK DUO XL G10 BFG</v>
      </c>
      <c r="AZ1707" s="673">
        <f>VLOOKUP($AX1707,'Item Master Data'!$A:$F,6,FALSE)</f>
        <v>475</v>
      </c>
      <c r="BA1707" s="673">
        <f>X1707/BB1707</f>
        <v>6</v>
      </c>
      <c r="BB1707" s="673">
        <f>VLOOKUP(AX1707,'Item Master Data'!$A:$G,7,FALSE)</f>
        <v>29</v>
      </c>
      <c r="BC1707" s="673"/>
      <c r="BD1707" s="673">
        <f>W1707-AZ1707</f>
        <v>0</v>
      </c>
      <c r="BE1707" s="595"/>
      <c r="BF1707" s="595"/>
      <c r="BG1707" s="595"/>
      <c r="BH1707" s="595"/>
      <c r="BI1707" s="595"/>
      <c r="BJ1707" s="595"/>
      <c r="BK1707" s="595"/>
      <c r="BL1707" s="595"/>
      <c r="BM1707" s="595"/>
      <c r="BN1707" s="595"/>
      <c r="BO1707" s="595"/>
      <c r="BP1707" s="595"/>
      <c r="BQ1707" s="595"/>
      <c r="BR1707" s="595"/>
      <c r="BS1707" s="595"/>
      <c r="BT1707" s="595"/>
      <c r="BU1707" s="595"/>
      <c r="BV1707" s="595"/>
      <c r="BW1707" s="595"/>
      <c r="BX1707" s="595"/>
      <c r="BY1707" s="595"/>
      <c r="BZ1707" s="595"/>
      <c r="CA1707" s="595"/>
      <c r="CB1707" s="595"/>
      <c r="CC1707" s="595"/>
      <c r="CD1707" s="595"/>
      <c r="CE1707" s="595"/>
      <c r="CF1707" s="595"/>
      <c r="CG1707" s="595"/>
      <c r="CH1707" s="595"/>
      <c r="CI1707" s="595"/>
      <c r="CJ1707" s="595"/>
      <c r="CK1707" s="595"/>
      <c r="CL1707" s="595"/>
      <c r="CM1707" s="595"/>
      <c r="CN1707" s="595"/>
      <c r="CO1707" s="595"/>
      <c r="CP1707" s="595"/>
      <c r="CQ1707" s="595"/>
      <c r="CR1707" s="595"/>
      <c r="CS1707" s="595"/>
      <c r="CT1707" s="595"/>
      <c r="CU1707" s="595"/>
      <c r="CV1707" s="595"/>
      <c r="CW1707" s="595"/>
      <c r="CX1707" s="595"/>
      <c r="CY1707" s="595"/>
      <c r="CZ1707" s="595"/>
      <c r="DA1707" s="595"/>
      <c r="DB1707" s="595"/>
      <c r="DC1707" s="595"/>
      <c r="DD1707" s="595"/>
      <c r="DE1707" s="595"/>
      <c r="DF1707" s="595"/>
      <c r="DG1707" s="595"/>
      <c r="DH1707" s="595"/>
      <c r="DI1707" s="595"/>
      <c r="DJ1707" s="595"/>
      <c r="DK1707" s="595"/>
      <c r="DL1707" s="595"/>
      <c r="DM1707" s="595"/>
      <c r="DN1707" s="595"/>
      <c r="DO1707" s="595"/>
      <c r="DP1707" s="595"/>
      <c r="DQ1707" s="595"/>
      <c r="DR1707" s="595"/>
      <c r="DS1707" s="595"/>
      <c r="DT1707" s="595"/>
      <c r="DU1707" s="595"/>
      <c r="DV1707" s="595"/>
      <c r="DW1707" s="595"/>
      <c r="DX1707" s="595"/>
      <c r="DY1707" s="595"/>
      <c r="DZ1707" s="595"/>
      <c r="EA1707" s="595"/>
      <c r="EB1707" s="595"/>
      <c r="EC1707" s="595"/>
      <c r="ED1707" s="595"/>
      <c r="EE1707" s="595"/>
      <c r="EF1707" s="595"/>
      <c r="EG1707" s="595"/>
      <c r="EH1707" s="595"/>
      <c r="EI1707" s="595"/>
      <c r="EJ1707" s="595"/>
      <c r="EK1707" s="595"/>
      <c r="EL1707" s="595"/>
      <c r="EM1707" s="595"/>
      <c r="EN1707" s="595"/>
      <c r="EO1707" s="595"/>
      <c r="EP1707" s="595"/>
      <c r="EQ1707" s="595"/>
      <c r="ER1707" s="595"/>
      <c r="ES1707" s="595"/>
      <c r="ET1707" s="595"/>
      <c r="EU1707" s="595"/>
      <c r="EV1707" s="595"/>
      <c r="EW1707" s="595"/>
      <c r="EX1707" s="595"/>
      <c r="EY1707" s="595"/>
      <c r="EZ1707" s="595"/>
      <c r="FA1707" s="595"/>
      <c r="FB1707" s="595"/>
      <c r="FC1707" s="595"/>
      <c r="FD1707" s="595"/>
      <c r="FE1707" s="595"/>
      <c r="FF1707" s="595"/>
      <c r="FG1707" s="595"/>
      <c r="FH1707" s="595"/>
      <c r="FI1707" s="595"/>
      <c r="FJ1707" s="595"/>
      <c r="FK1707" s="595"/>
      <c r="FL1707" s="595"/>
      <c r="FM1707" s="595"/>
      <c r="FN1707" s="595"/>
      <c r="FO1707" s="595"/>
      <c r="FP1707" s="595"/>
      <c r="FQ1707" s="595"/>
      <c r="FR1707" s="595"/>
      <c r="FS1707" s="595"/>
      <c r="FT1707" s="595"/>
      <c r="FU1707" s="595"/>
      <c r="FV1707" s="595"/>
      <c r="FW1707" s="595"/>
      <c r="FX1707" s="595"/>
      <c r="FY1707" s="595"/>
      <c r="FZ1707" s="595"/>
      <c r="GA1707" s="595"/>
      <c r="GB1707" s="595"/>
      <c r="GC1707" s="595"/>
      <c r="GD1707" s="595"/>
      <c r="GE1707" s="595"/>
      <c r="GF1707" s="595"/>
      <c r="GG1707" s="595"/>
      <c r="GH1707" s="595"/>
      <c r="GI1707" s="595"/>
      <c r="GJ1707" s="595"/>
      <c r="GK1707" s="595"/>
      <c r="GL1707" s="595"/>
      <c r="GM1707" s="595"/>
      <c r="GN1707" s="595"/>
      <c r="GO1707" s="595"/>
      <c r="GP1707" s="595"/>
      <c r="GQ1707" s="595"/>
      <c r="GR1707" s="595"/>
      <c r="GS1707" s="595"/>
      <c r="GT1707" s="595"/>
      <c r="GU1707" s="595"/>
      <c r="GV1707" s="595"/>
      <c r="GW1707" s="595"/>
      <c r="GX1707" s="595"/>
      <c r="GY1707" s="595"/>
      <c r="GZ1707" s="595"/>
      <c r="HA1707" s="595"/>
      <c r="HB1707" s="595"/>
      <c r="HC1707" s="595"/>
      <c r="HD1707" s="595"/>
      <c r="HE1707" s="595"/>
      <c r="HF1707" s="595"/>
      <c r="HG1707" s="595"/>
      <c r="HH1707" s="595"/>
      <c r="HI1707" s="595"/>
      <c r="HJ1707" s="595"/>
      <c r="HK1707" s="595"/>
      <c r="HL1707" s="595"/>
      <c r="HM1707" s="595"/>
      <c r="HN1707" s="595"/>
      <c r="HO1707" s="595"/>
      <c r="HP1707" s="595"/>
      <c r="HQ1707" s="595"/>
      <c r="HR1707" s="595"/>
      <c r="HS1707" s="595"/>
      <c r="HT1707" s="595"/>
      <c r="HU1707" s="595"/>
      <c r="HV1707" s="595"/>
      <c r="HW1707" s="595"/>
      <c r="HX1707" s="595"/>
      <c r="HY1707" s="595"/>
      <c r="HZ1707" s="595"/>
      <c r="IA1707" s="595"/>
      <c r="IB1707" s="595"/>
      <c r="IC1707" s="595"/>
      <c r="ID1707" s="595"/>
      <c r="IE1707" s="595"/>
      <c r="IF1707" s="595"/>
      <c r="IG1707" s="595"/>
      <c r="IH1707" s="595"/>
      <c r="II1707" s="595"/>
      <c r="IJ1707" s="595"/>
      <c r="IK1707" s="595"/>
      <c r="IL1707" s="595"/>
      <c r="IM1707" s="595"/>
      <c r="IN1707" s="595"/>
      <c r="IO1707" s="595"/>
      <c r="IP1707" s="595"/>
      <c r="IQ1707" s="595"/>
      <c r="IR1707" s="595"/>
      <c r="IS1707" s="595"/>
      <c r="IT1707" s="595"/>
      <c r="IU1707" s="595"/>
      <c r="IV1707" s="595"/>
      <c r="IW1707" s="595"/>
      <c r="IX1707" s="595"/>
      <c r="IY1707" s="595"/>
      <c r="IZ1707" s="595"/>
      <c r="JA1707" s="595"/>
      <c r="JB1707" s="595"/>
      <c r="JC1707" s="595"/>
      <c r="JD1707" s="595"/>
      <c r="JE1707" s="595"/>
      <c r="JF1707" s="595"/>
      <c r="JG1707" s="595"/>
      <c r="JH1707" s="595"/>
      <c r="JI1707" s="595"/>
      <c r="JJ1707" s="595"/>
      <c r="JK1707" s="595"/>
      <c r="JL1707" s="595"/>
      <c r="JM1707" s="595"/>
      <c r="JN1707" s="595"/>
      <c r="JO1707" s="595"/>
      <c r="JP1707" s="595"/>
      <c r="JQ1707" s="595"/>
      <c r="JR1707" s="595"/>
      <c r="JS1707" s="595"/>
      <c r="JT1707" s="595"/>
      <c r="JU1707" s="595"/>
      <c r="JV1707" s="595"/>
      <c r="JW1707" s="595"/>
      <c r="JX1707" s="595"/>
      <c r="JY1707" s="595"/>
      <c r="JZ1707" s="595"/>
      <c r="KA1707" s="595"/>
      <c r="KB1707" s="595"/>
      <c r="KC1707" s="595"/>
      <c r="KD1707" s="595"/>
      <c r="KE1707" s="595"/>
      <c r="KF1707" s="595"/>
      <c r="KG1707" s="595"/>
      <c r="KH1707" s="595"/>
      <c r="KI1707" s="595"/>
      <c r="KJ1707" s="595"/>
      <c r="KK1707" s="595"/>
      <c r="KL1707" s="595"/>
      <c r="KM1707" s="595"/>
      <c r="KN1707" s="595"/>
      <c r="KO1707" s="595"/>
      <c r="KP1707" s="595"/>
      <c r="KQ1707" s="595"/>
      <c r="KR1707" s="595"/>
      <c r="KS1707" s="595"/>
      <c r="KT1707" s="595"/>
      <c r="KU1707" s="595"/>
      <c r="KV1707" s="595"/>
      <c r="KW1707" s="595"/>
      <c r="KX1707" s="595"/>
      <c r="KY1707" s="595"/>
      <c r="KZ1707" s="595"/>
      <c r="LA1707" s="595"/>
      <c r="LB1707" s="595"/>
      <c r="LC1707" s="595"/>
      <c r="LD1707" s="595"/>
      <c r="LE1707" s="595"/>
      <c r="LF1707" s="595"/>
      <c r="LG1707" s="595"/>
      <c r="LH1707" s="595"/>
      <c r="LI1707" s="595"/>
      <c r="LJ1707" s="595"/>
    </row>
    <row r="1708" spans="1:322">
      <c r="A1708" s="697"/>
      <c r="B1708" s="558"/>
      <c r="C1708" s="558"/>
      <c r="D1708" s="676" t="s">
        <v>1067</v>
      </c>
      <c r="E1708" s="524"/>
      <c r="F1708" s="596" t="s">
        <v>87</v>
      </c>
      <c r="G1708" s="596">
        <v>2022</v>
      </c>
      <c r="H1708" s="596">
        <v>3</v>
      </c>
      <c r="I1708" s="687">
        <v>127273</v>
      </c>
      <c r="J1708" s="677">
        <v>44634</v>
      </c>
      <c r="K1708" s="676" t="s">
        <v>1586</v>
      </c>
      <c r="L1708" s="677" t="s">
        <v>1578</v>
      </c>
      <c r="M1708" s="677">
        <v>44568</v>
      </c>
      <c r="N1708" s="677">
        <v>44622</v>
      </c>
      <c r="O1708" s="677"/>
      <c r="P1708" s="597">
        <v>44623</v>
      </c>
      <c r="Q1708" s="597">
        <v>44629</v>
      </c>
      <c r="R1708" s="597">
        <v>44634</v>
      </c>
      <c r="S1708" s="596" t="s">
        <v>1580</v>
      </c>
      <c r="T1708" s="596">
        <v>72</v>
      </c>
      <c r="U1708" s="596" t="s">
        <v>1559</v>
      </c>
      <c r="V1708" s="596" t="s">
        <v>1235</v>
      </c>
      <c r="W1708" s="678">
        <v>475</v>
      </c>
      <c r="X1708" s="551">
        <v>145</v>
      </c>
      <c r="Y1708" s="693">
        <v>68875</v>
      </c>
      <c r="Z1708" s="598">
        <v>0.47</v>
      </c>
      <c r="AA1708" s="682">
        <f>Y1708*Z1708</f>
        <v>32371.249999999996</v>
      </c>
      <c r="AB1708" s="521"/>
      <c r="AC1708" s="683">
        <v>0</v>
      </c>
      <c r="AD1708" s="676"/>
      <c r="AE1708" s="599"/>
      <c r="AF1708" s="695">
        <f>AA1708+AD1708+AE1708</f>
        <v>32371.249999999996</v>
      </c>
      <c r="AG1708" s="596" t="s">
        <v>47</v>
      </c>
      <c r="AH1708" s="641"/>
      <c r="AI1708" s="676">
        <v>75</v>
      </c>
      <c r="AJ1708" s="638" t="s">
        <v>1583</v>
      </c>
      <c r="AK1708" s="638" t="s">
        <v>50</v>
      </c>
      <c r="AL1708" s="560" t="s">
        <v>1584</v>
      </c>
      <c r="AM1708" s="638" t="s">
        <v>52</v>
      </c>
      <c r="AN1708" s="638" t="s">
        <v>1089</v>
      </c>
      <c r="AO1708" s="596"/>
      <c r="AP1708" s="676" t="s">
        <v>92</v>
      </c>
      <c r="AQ1708" s="676" t="s">
        <v>37</v>
      </c>
      <c r="AR1708" s="676"/>
      <c r="AS1708" s="523" t="s">
        <v>1077</v>
      </c>
      <c r="AT1708" s="523"/>
      <c r="AU1708" s="523"/>
      <c r="AV1708" s="674"/>
      <c r="AW1708" s="673" t="str">
        <f>U1708</f>
        <v>30397571C</v>
      </c>
      <c r="AX1708" s="673" cm="1">
        <f t="array" ref="AX1708">SUM(MID(0&amp;AW1708,LARGE(INDEX(ISNUMBER(--MID(AW1708,ROW($1:$8),1))*ROW($1:$8),),ROW($1:$8))+1,1)*10^ROW($1:$8)/10)</f>
        <v>30397571</v>
      </c>
      <c r="AY1708" s="673" t="str">
        <f>VLOOKUP($AX1708,'Item Master Data'!$A:$F,3,FALSE)</f>
        <v>Q.PEAK DUO XL G10 BFG</v>
      </c>
      <c r="AZ1708" s="673">
        <f>VLOOKUP($AX1708,'Item Master Data'!$A:$F,6,FALSE)</f>
        <v>475</v>
      </c>
      <c r="BA1708" s="673">
        <f>X1708/BB1708</f>
        <v>5</v>
      </c>
      <c r="BB1708" s="673">
        <f>VLOOKUP(AX1708,'Item Master Data'!$A:$G,7,FALSE)</f>
        <v>29</v>
      </c>
      <c r="BC1708" s="673"/>
      <c r="BD1708" s="673">
        <f>W1708-AZ1708</f>
        <v>0</v>
      </c>
      <c r="BE1708" s="601"/>
      <c r="BF1708" s="601"/>
      <c r="BG1708" s="601"/>
      <c r="BH1708" s="601"/>
      <c r="BI1708" s="601"/>
      <c r="BJ1708" s="601"/>
      <c r="BK1708" s="601"/>
      <c r="BL1708" s="601"/>
      <c r="BM1708" s="601"/>
      <c r="BN1708" s="601"/>
      <c r="BO1708" s="601"/>
      <c r="BP1708" s="601"/>
      <c r="BQ1708" s="601"/>
      <c r="BR1708" s="601"/>
      <c r="BS1708" s="601"/>
      <c r="BT1708" s="601"/>
      <c r="BU1708" s="601"/>
      <c r="BV1708" s="601"/>
      <c r="BW1708" s="601"/>
      <c r="BX1708" s="601"/>
      <c r="BY1708" s="601"/>
      <c r="BZ1708" s="601"/>
      <c r="CA1708" s="601"/>
      <c r="CB1708" s="601"/>
      <c r="CC1708" s="601"/>
      <c r="CD1708" s="601"/>
      <c r="CE1708" s="601"/>
      <c r="CF1708" s="601"/>
      <c r="CG1708" s="601"/>
      <c r="CH1708" s="601"/>
      <c r="CI1708" s="601"/>
      <c r="CJ1708" s="601"/>
      <c r="CK1708" s="601"/>
      <c r="CL1708" s="601"/>
      <c r="CM1708" s="601"/>
      <c r="CN1708" s="601"/>
      <c r="CO1708" s="601"/>
      <c r="CP1708" s="601"/>
      <c r="CQ1708" s="601"/>
      <c r="CR1708" s="601"/>
      <c r="CS1708" s="601"/>
      <c r="CT1708" s="601"/>
      <c r="CU1708" s="601"/>
      <c r="CV1708" s="601"/>
      <c r="CW1708" s="601"/>
      <c r="CX1708" s="601"/>
      <c r="CY1708" s="601"/>
      <c r="CZ1708" s="601"/>
      <c r="DA1708" s="601"/>
      <c r="DB1708" s="601"/>
      <c r="DC1708" s="601"/>
      <c r="DD1708" s="601"/>
      <c r="DE1708" s="601"/>
      <c r="DF1708" s="601"/>
      <c r="DG1708" s="601"/>
      <c r="DH1708" s="601"/>
      <c r="DI1708" s="601"/>
      <c r="DJ1708" s="601"/>
      <c r="DK1708" s="601"/>
      <c r="DL1708" s="601"/>
      <c r="DM1708" s="601"/>
      <c r="DN1708" s="601"/>
      <c r="DO1708" s="601"/>
      <c r="DP1708" s="601"/>
      <c r="DQ1708" s="601"/>
      <c r="DR1708" s="601"/>
      <c r="DS1708" s="601"/>
      <c r="DT1708" s="601"/>
      <c r="DU1708" s="601"/>
      <c r="DV1708" s="601"/>
      <c r="DW1708" s="601"/>
      <c r="DX1708" s="601"/>
      <c r="DY1708" s="601"/>
      <c r="DZ1708" s="601"/>
      <c r="EA1708" s="601"/>
      <c r="EB1708" s="601"/>
      <c r="EC1708" s="601"/>
      <c r="ED1708" s="601"/>
      <c r="EE1708" s="601"/>
      <c r="EF1708" s="601"/>
      <c r="EG1708" s="601"/>
      <c r="EH1708" s="601"/>
      <c r="EI1708" s="601"/>
      <c r="EJ1708" s="601"/>
      <c r="EK1708" s="601"/>
      <c r="EL1708" s="601"/>
      <c r="EM1708" s="601"/>
      <c r="EN1708" s="601"/>
      <c r="EO1708" s="601"/>
      <c r="EP1708" s="601"/>
      <c r="EQ1708" s="601"/>
      <c r="ER1708" s="601"/>
      <c r="ES1708" s="601"/>
      <c r="ET1708" s="601"/>
      <c r="EU1708" s="601"/>
      <c r="EV1708" s="601"/>
      <c r="EW1708" s="601"/>
      <c r="EX1708" s="601"/>
      <c r="EY1708" s="601"/>
      <c r="EZ1708" s="601"/>
      <c r="FA1708" s="601"/>
      <c r="FB1708" s="601"/>
      <c r="FC1708" s="601"/>
      <c r="FD1708" s="601"/>
      <c r="FE1708" s="601"/>
      <c r="FF1708" s="601"/>
      <c r="FG1708" s="601"/>
      <c r="FH1708" s="601"/>
      <c r="FI1708" s="601"/>
      <c r="FJ1708" s="601"/>
      <c r="FK1708" s="601"/>
      <c r="FL1708" s="601"/>
      <c r="FM1708" s="601"/>
      <c r="FN1708" s="601"/>
      <c r="FO1708" s="601"/>
      <c r="FP1708" s="601"/>
      <c r="FQ1708" s="601"/>
      <c r="FR1708" s="601"/>
      <c r="FS1708" s="601"/>
      <c r="FT1708" s="601"/>
      <c r="FU1708" s="601"/>
      <c r="FV1708" s="601"/>
      <c r="FW1708" s="601"/>
      <c r="FX1708" s="601"/>
      <c r="FY1708" s="601"/>
      <c r="FZ1708" s="601"/>
      <c r="GA1708" s="601"/>
      <c r="GB1708" s="601"/>
      <c r="GC1708" s="601"/>
      <c r="GD1708" s="601"/>
      <c r="GE1708" s="601"/>
      <c r="GF1708" s="601"/>
      <c r="GG1708" s="601"/>
      <c r="GH1708" s="601"/>
      <c r="GI1708" s="601"/>
      <c r="GJ1708" s="601"/>
      <c r="GK1708" s="601"/>
      <c r="GL1708" s="601"/>
      <c r="GM1708" s="601"/>
      <c r="GN1708" s="601"/>
      <c r="GO1708" s="601"/>
      <c r="GP1708" s="601"/>
      <c r="GQ1708" s="601"/>
      <c r="GR1708" s="601"/>
      <c r="GS1708" s="601"/>
      <c r="GT1708" s="601"/>
      <c r="GU1708" s="601"/>
      <c r="GV1708" s="601"/>
      <c r="GW1708" s="601"/>
      <c r="GX1708" s="601"/>
      <c r="GY1708" s="601"/>
      <c r="GZ1708" s="601"/>
      <c r="HA1708" s="601"/>
      <c r="HB1708" s="601"/>
      <c r="HC1708" s="601"/>
      <c r="HD1708" s="601"/>
      <c r="HE1708" s="601"/>
      <c r="HF1708" s="601"/>
      <c r="HG1708" s="601"/>
      <c r="HH1708" s="601"/>
      <c r="HI1708" s="601"/>
      <c r="HJ1708" s="601"/>
      <c r="HK1708" s="601"/>
      <c r="HL1708" s="601"/>
      <c r="HM1708" s="601"/>
      <c r="HN1708" s="601"/>
      <c r="HO1708" s="601"/>
      <c r="HP1708" s="601"/>
      <c r="HQ1708" s="601"/>
      <c r="HR1708" s="601"/>
      <c r="HS1708" s="601"/>
      <c r="HT1708" s="601"/>
      <c r="HU1708" s="601"/>
      <c r="HV1708" s="601"/>
      <c r="HW1708" s="601"/>
      <c r="HX1708" s="601"/>
      <c r="HY1708" s="601"/>
      <c r="HZ1708" s="601"/>
      <c r="IA1708" s="601"/>
      <c r="IB1708" s="601"/>
      <c r="IC1708" s="601"/>
      <c r="ID1708" s="601"/>
      <c r="IE1708" s="601"/>
      <c r="IF1708" s="601"/>
      <c r="IG1708" s="601"/>
      <c r="IH1708" s="601"/>
      <c r="II1708" s="601"/>
      <c r="IJ1708" s="601"/>
      <c r="IK1708" s="601"/>
      <c r="IL1708" s="601"/>
      <c r="IM1708" s="601"/>
      <c r="IN1708" s="601"/>
      <c r="IO1708" s="601"/>
      <c r="IP1708" s="601"/>
      <c r="IQ1708" s="601"/>
      <c r="IR1708" s="601"/>
      <c r="IS1708" s="601"/>
      <c r="IT1708" s="601"/>
      <c r="IU1708" s="601"/>
      <c r="IV1708" s="601"/>
      <c r="IW1708" s="601"/>
      <c r="IX1708" s="601"/>
      <c r="IY1708" s="601"/>
      <c r="IZ1708" s="601"/>
      <c r="JA1708" s="601"/>
      <c r="JB1708" s="601"/>
      <c r="JC1708" s="601"/>
      <c r="JD1708" s="601"/>
      <c r="JE1708" s="601"/>
      <c r="JF1708" s="601"/>
      <c r="JG1708" s="601"/>
      <c r="JH1708" s="601"/>
      <c r="JI1708" s="601"/>
      <c r="JJ1708" s="601"/>
      <c r="JK1708" s="601"/>
      <c r="JL1708" s="601"/>
      <c r="JM1708" s="601"/>
      <c r="JN1708" s="601"/>
      <c r="JO1708" s="601"/>
      <c r="JP1708" s="601"/>
      <c r="JQ1708" s="601"/>
      <c r="JR1708" s="601"/>
      <c r="JS1708" s="601"/>
      <c r="JT1708" s="601"/>
      <c r="JU1708" s="601"/>
      <c r="JV1708" s="601"/>
      <c r="JW1708" s="601"/>
      <c r="JX1708" s="601"/>
      <c r="JY1708" s="601"/>
      <c r="JZ1708" s="601"/>
      <c r="KA1708" s="601"/>
      <c r="KB1708" s="601"/>
      <c r="KC1708" s="601"/>
      <c r="KD1708" s="601"/>
      <c r="KE1708" s="601"/>
      <c r="KF1708" s="601"/>
      <c r="KG1708" s="601"/>
      <c r="KH1708" s="601"/>
      <c r="KI1708" s="601"/>
      <c r="KJ1708" s="601"/>
      <c r="KK1708" s="601"/>
      <c r="KL1708" s="601"/>
      <c r="KM1708" s="601"/>
      <c r="KN1708" s="601"/>
      <c r="KO1708" s="601"/>
      <c r="KP1708" s="601"/>
      <c r="KQ1708" s="601"/>
      <c r="KR1708" s="601"/>
      <c r="KS1708" s="601"/>
      <c r="KT1708" s="601"/>
      <c r="KU1708" s="601"/>
      <c r="KV1708" s="601"/>
      <c r="KW1708" s="601"/>
      <c r="KX1708" s="601"/>
      <c r="KY1708" s="601"/>
      <c r="KZ1708" s="601"/>
      <c r="LA1708" s="601"/>
      <c r="LB1708" s="601"/>
      <c r="LC1708" s="601"/>
      <c r="LD1708" s="601"/>
      <c r="LE1708" s="601"/>
      <c r="LF1708" s="601"/>
      <c r="LG1708" s="601"/>
      <c r="LH1708" s="601"/>
      <c r="LI1708" s="601"/>
      <c r="LJ1708" s="601"/>
    </row>
    <row r="1709" spans="1:322">
      <c r="A1709" s="697"/>
      <c r="B1709" s="558"/>
      <c r="C1709" s="558"/>
      <c r="D1709" s="676" t="s">
        <v>1067</v>
      </c>
      <c r="E1709" s="524"/>
      <c r="F1709" s="596" t="s">
        <v>87</v>
      </c>
      <c r="G1709" s="596">
        <v>2022</v>
      </c>
      <c r="H1709" s="596">
        <v>3</v>
      </c>
      <c r="I1709" s="687">
        <v>127269</v>
      </c>
      <c r="J1709" s="677">
        <v>44634</v>
      </c>
      <c r="K1709" s="676" t="s">
        <v>1586</v>
      </c>
      <c r="L1709" s="677" t="s">
        <v>1578</v>
      </c>
      <c r="M1709" s="677">
        <v>44568</v>
      </c>
      <c r="N1709" s="677">
        <v>44622</v>
      </c>
      <c r="O1709" s="677"/>
      <c r="P1709" s="597">
        <v>44623</v>
      </c>
      <c r="Q1709" s="597">
        <v>44629</v>
      </c>
      <c r="R1709" s="597">
        <v>44634</v>
      </c>
      <c r="S1709" s="596" t="s">
        <v>1580</v>
      </c>
      <c r="T1709" s="596">
        <v>72</v>
      </c>
      <c r="U1709" s="596" t="s">
        <v>1559</v>
      </c>
      <c r="V1709" s="596" t="s">
        <v>1235</v>
      </c>
      <c r="W1709" s="678">
        <v>475</v>
      </c>
      <c r="X1709" s="551">
        <v>638</v>
      </c>
      <c r="Y1709" s="693">
        <v>303050</v>
      </c>
      <c r="Z1709" s="598">
        <v>0.47</v>
      </c>
      <c r="AA1709" s="682">
        <f>Y1709*Z1709</f>
        <v>142433.5</v>
      </c>
      <c r="AB1709" s="521"/>
      <c r="AC1709" s="683">
        <v>0</v>
      </c>
      <c r="AD1709" s="676"/>
      <c r="AE1709" s="599"/>
      <c r="AF1709" s="695">
        <f>AA1709+AD1709+AE1709</f>
        <v>142433.5</v>
      </c>
      <c r="AG1709" s="596" t="s">
        <v>47</v>
      </c>
      <c r="AH1709" s="641"/>
      <c r="AI1709" s="676">
        <v>75</v>
      </c>
      <c r="AJ1709" s="638" t="s">
        <v>1583</v>
      </c>
      <c r="AK1709" s="638" t="s">
        <v>50</v>
      </c>
      <c r="AL1709" s="560" t="s">
        <v>1584</v>
      </c>
      <c r="AM1709" s="638" t="s">
        <v>52</v>
      </c>
      <c r="AN1709" s="638" t="s">
        <v>1089</v>
      </c>
      <c r="AO1709" s="596"/>
      <c r="AP1709" s="676" t="s">
        <v>92</v>
      </c>
      <c r="AQ1709" s="676" t="s">
        <v>37</v>
      </c>
      <c r="AR1709" s="676"/>
      <c r="AS1709" s="523" t="s">
        <v>1077</v>
      </c>
      <c r="AT1709" s="523"/>
      <c r="AU1709" s="523"/>
      <c r="AV1709" s="674"/>
      <c r="AW1709" s="673" t="str">
        <f>U1709</f>
        <v>30397571C</v>
      </c>
      <c r="AX1709" s="673" cm="1">
        <f t="array" ref="AX1709">SUM(MID(0&amp;AW1709,LARGE(INDEX(ISNUMBER(--MID(AW1709,ROW($1:$8),1))*ROW($1:$8),),ROW($1:$8))+1,1)*10^ROW($1:$8)/10)</f>
        <v>30397571</v>
      </c>
      <c r="AY1709" s="673" t="str">
        <f>VLOOKUP($AX1709,'Item Master Data'!$A:$F,3,FALSE)</f>
        <v>Q.PEAK DUO XL G10 BFG</v>
      </c>
      <c r="AZ1709" s="673">
        <f>VLOOKUP($AX1709,'Item Master Data'!$A:$F,6,FALSE)</f>
        <v>475</v>
      </c>
      <c r="BA1709" s="673">
        <f>X1709/BB1709</f>
        <v>22</v>
      </c>
      <c r="BB1709" s="673">
        <f>VLOOKUP(AX1709,'Item Master Data'!$A:$G,7,FALSE)</f>
        <v>29</v>
      </c>
      <c r="BC1709" s="673"/>
      <c r="BD1709" s="673">
        <f>W1709-AZ1709</f>
        <v>0</v>
      </c>
      <c r="BE1709" s="601"/>
      <c r="BF1709" s="601"/>
      <c r="BG1709" s="601"/>
      <c r="BH1709" s="601"/>
      <c r="BI1709" s="601"/>
      <c r="BJ1709" s="601"/>
      <c r="BK1709" s="601"/>
      <c r="BL1709" s="601"/>
      <c r="BM1709" s="601"/>
      <c r="BN1709" s="601"/>
      <c r="BO1709" s="601"/>
      <c r="BP1709" s="601"/>
      <c r="BQ1709" s="601"/>
      <c r="BR1709" s="601"/>
      <c r="BS1709" s="601"/>
      <c r="BT1709" s="601"/>
      <c r="BU1709" s="601"/>
      <c r="BV1709" s="601"/>
      <c r="BW1709" s="601"/>
      <c r="BX1709" s="601"/>
      <c r="BY1709" s="601"/>
      <c r="BZ1709" s="601"/>
      <c r="CA1709" s="601"/>
      <c r="CB1709" s="601"/>
      <c r="CC1709" s="601"/>
      <c r="CD1709" s="601"/>
      <c r="CE1709" s="601"/>
      <c r="CF1709" s="601"/>
      <c r="CG1709" s="601"/>
      <c r="CH1709" s="601"/>
      <c r="CI1709" s="601"/>
      <c r="CJ1709" s="601"/>
      <c r="CK1709" s="601"/>
      <c r="CL1709" s="601"/>
      <c r="CM1709" s="601"/>
      <c r="CN1709" s="601"/>
      <c r="CO1709" s="601"/>
      <c r="CP1709" s="601"/>
      <c r="CQ1709" s="601"/>
      <c r="CR1709" s="601"/>
      <c r="CS1709" s="601"/>
      <c r="CT1709" s="601"/>
      <c r="CU1709" s="601"/>
      <c r="CV1709" s="601"/>
      <c r="CW1709" s="601"/>
      <c r="CX1709" s="601"/>
      <c r="CY1709" s="601"/>
      <c r="CZ1709" s="601"/>
      <c r="DA1709" s="601"/>
      <c r="DB1709" s="601"/>
      <c r="DC1709" s="601"/>
      <c r="DD1709" s="601"/>
      <c r="DE1709" s="601"/>
      <c r="DF1709" s="601"/>
      <c r="DG1709" s="601"/>
      <c r="DH1709" s="601"/>
      <c r="DI1709" s="601"/>
      <c r="DJ1709" s="601"/>
      <c r="DK1709" s="601"/>
      <c r="DL1709" s="601"/>
      <c r="DM1709" s="601"/>
      <c r="DN1709" s="601"/>
      <c r="DO1709" s="601"/>
      <c r="DP1709" s="601"/>
      <c r="DQ1709" s="601"/>
      <c r="DR1709" s="601"/>
      <c r="DS1709" s="601"/>
      <c r="DT1709" s="601"/>
      <c r="DU1709" s="601"/>
      <c r="DV1709" s="601"/>
      <c r="DW1709" s="601"/>
      <c r="DX1709" s="601"/>
      <c r="DY1709" s="601"/>
      <c r="DZ1709" s="601"/>
      <c r="EA1709" s="601"/>
      <c r="EB1709" s="601"/>
      <c r="EC1709" s="601"/>
      <c r="ED1709" s="601"/>
      <c r="EE1709" s="601"/>
      <c r="EF1709" s="601"/>
      <c r="EG1709" s="601"/>
      <c r="EH1709" s="601"/>
      <c r="EI1709" s="601"/>
      <c r="EJ1709" s="601"/>
      <c r="EK1709" s="601"/>
      <c r="EL1709" s="601"/>
      <c r="EM1709" s="601"/>
      <c r="EN1709" s="601"/>
      <c r="EO1709" s="601"/>
      <c r="EP1709" s="601"/>
      <c r="EQ1709" s="601"/>
      <c r="ER1709" s="601"/>
      <c r="ES1709" s="601"/>
      <c r="ET1709" s="601"/>
      <c r="EU1709" s="601"/>
      <c r="EV1709" s="601"/>
      <c r="EW1709" s="601"/>
      <c r="EX1709" s="601"/>
      <c r="EY1709" s="601"/>
      <c r="EZ1709" s="601"/>
      <c r="FA1709" s="601"/>
      <c r="FB1709" s="601"/>
      <c r="FC1709" s="601"/>
      <c r="FD1709" s="601"/>
      <c r="FE1709" s="601"/>
      <c r="FF1709" s="601"/>
      <c r="FG1709" s="601"/>
      <c r="FH1709" s="601"/>
      <c r="FI1709" s="601"/>
      <c r="FJ1709" s="601"/>
      <c r="FK1709" s="601"/>
      <c r="FL1709" s="601"/>
      <c r="FM1709" s="601"/>
      <c r="FN1709" s="601"/>
      <c r="FO1709" s="601"/>
      <c r="FP1709" s="601"/>
      <c r="FQ1709" s="601"/>
      <c r="FR1709" s="601"/>
      <c r="FS1709" s="601"/>
      <c r="FT1709" s="601"/>
      <c r="FU1709" s="601"/>
      <c r="FV1709" s="601"/>
      <c r="FW1709" s="601"/>
      <c r="FX1709" s="601"/>
      <c r="FY1709" s="601"/>
      <c r="FZ1709" s="601"/>
      <c r="GA1709" s="601"/>
      <c r="GB1709" s="601"/>
      <c r="GC1709" s="601"/>
      <c r="GD1709" s="601"/>
      <c r="GE1709" s="601"/>
      <c r="GF1709" s="601"/>
      <c r="GG1709" s="601"/>
      <c r="GH1709" s="601"/>
      <c r="GI1709" s="601"/>
      <c r="GJ1709" s="601"/>
      <c r="GK1709" s="601"/>
      <c r="GL1709" s="601"/>
      <c r="GM1709" s="601"/>
      <c r="GN1709" s="601"/>
      <c r="GO1709" s="601"/>
      <c r="GP1709" s="601"/>
      <c r="GQ1709" s="601"/>
      <c r="GR1709" s="601"/>
      <c r="GS1709" s="601"/>
      <c r="GT1709" s="601"/>
      <c r="GU1709" s="601"/>
      <c r="GV1709" s="601"/>
      <c r="GW1709" s="601"/>
      <c r="GX1709" s="601"/>
      <c r="GY1709" s="601"/>
      <c r="GZ1709" s="601"/>
      <c r="HA1709" s="601"/>
      <c r="HB1709" s="601"/>
      <c r="HC1709" s="601"/>
      <c r="HD1709" s="601"/>
      <c r="HE1709" s="601"/>
      <c r="HF1709" s="601"/>
      <c r="HG1709" s="601"/>
      <c r="HH1709" s="601"/>
      <c r="HI1709" s="601"/>
      <c r="HJ1709" s="601"/>
      <c r="HK1709" s="601"/>
      <c r="HL1709" s="601"/>
      <c r="HM1709" s="601"/>
      <c r="HN1709" s="601"/>
      <c r="HO1709" s="601"/>
      <c r="HP1709" s="601"/>
      <c r="HQ1709" s="601"/>
      <c r="HR1709" s="601"/>
      <c r="HS1709" s="601"/>
      <c r="HT1709" s="601"/>
      <c r="HU1709" s="601"/>
      <c r="HV1709" s="601"/>
      <c r="HW1709" s="601"/>
      <c r="HX1709" s="601"/>
      <c r="HY1709" s="601"/>
      <c r="HZ1709" s="601"/>
      <c r="IA1709" s="601"/>
      <c r="IB1709" s="601"/>
      <c r="IC1709" s="601"/>
      <c r="ID1709" s="601"/>
      <c r="IE1709" s="601"/>
      <c r="IF1709" s="601"/>
      <c r="IG1709" s="601"/>
      <c r="IH1709" s="601"/>
      <c r="II1709" s="601"/>
      <c r="IJ1709" s="601"/>
      <c r="IK1709" s="601"/>
      <c r="IL1709" s="601"/>
      <c r="IM1709" s="601"/>
      <c r="IN1709" s="601"/>
      <c r="IO1709" s="601"/>
      <c r="IP1709" s="601"/>
      <c r="IQ1709" s="601"/>
      <c r="IR1709" s="601"/>
      <c r="IS1709" s="601"/>
      <c r="IT1709" s="601"/>
      <c r="IU1709" s="601"/>
      <c r="IV1709" s="601"/>
      <c r="IW1709" s="601"/>
      <c r="IX1709" s="601"/>
      <c r="IY1709" s="601"/>
      <c r="IZ1709" s="601"/>
      <c r="JA1709" s="601"/>
      <c r="JB1709" s="601"/>
      <c r="JC1709" s="601"/>
      <c r="JD1709" s="601"/>
      <c r="JE1709" s="601"/>
      <c r="JF1709" s="601"/>
      <c r="JG1709" s="601"/>
      <c r="JH1709" s="601"/>
      <c r="JI1709" s="601"/>
      <c r="JJ1709" s="601"/>
      <c r="JK1709" s="601"/>
      <c r="JL1709" s="601"/>
      <c r="JM1709" s="601"/>
      <c r="JN1709" s="601"/>
      <c r="JO1709" s="601"/>
      <c r="JP1709" s="601"/>
      <c r="JQ1709" s="601"/>
      <c r="JR1709" s="601"/>
      <c r="JS1709" s="601"/>
      <c r="JT1709" s="601"/>
      <c r="JU1709" s="601"/>
      <c r="JV1709" s="601"/>
      <c r="JW1709" s="601"/>
      <c r="JX1709" s="601"/>
      <c r="JY1709" s="601"/>
      <c r="JZ1709" s="601"/>
      <c r="KA1709" s="601"/>
      <c r="KB1709" s="601"/>
      <c r="KC1709" s="601"/>
      <c r="KD1709" s="601"/>
      <c r="KE1709" s="601"/>
      <c r="KF1709" s="601"/>
      <c r="KG1709" s="601"/>
      <c r="KH1709" s="601"/>
      <c r="KI1709" s="601"/>
      <c r="KJ1709" s="601"/>
      <c r="KK1709" s="601"/>
      <c r="KL1709" s="601"/>
      <c r="KM1709" s="601"/>
      <c r="KN1709" s="601"/>
      <c r="KO1709" s="601"/>
      <c r="KP1709" s="601"/>
      <c r="KQ1709" s="601"/>
      <c r="KR1709" s="601"/>
      <c r="KS1709" s="601"/>
      <c r="KT1709" s="601"/>
      <c r="KU1709" s="601"/>
      <c r="KV1709" s="601"/>
      <c r="KW1709" s="601"/>
      <c r="KX1709" s="601"/>
      <c r="KY1709" s="601"/>
      <c r="KZ1709" s="601"/>
      <c r="LA1709" s="601"/>
      <c r="LB1709" s="601"/>
      <c r="LC1709" s="601"/>
      <c r="LD1709" s="601"/>
      <c r="LE1709" s="601"/>
      <c r="LF1709" s="601"/>
      <c r="LG1709" s="601"/>
      <c r="LH1709" s="601"/>
      <c r="LI1709" s="601"/>
      <c r="LJ1709" s="601"/>
    </row>
    <row r="1710" spans="1:322">
      <c r="A1710" s="697"/>
      <c r="B1710" s="558"/>
      <c r="C1710" s="558"/>
      <c r="D1710" s="676" t="s">
        <v>1067</v>
      </c>
      <c r="E1710" s="524"/>
      <c r="F1710" s="676" t="s">
        <v>87</v>
      </c>
      <c r="G1710" s="676">
        <v>2022</v>
      </c>
      <c r="H1710" s="596">
        <v>3</v>
      </c>
      <c r="I1710" s="687">
        <v>127270</v>
      </c>
      <c r="J1710" s="677">
        <v>44634</v>
      </c>
      <c r="K1710" s="676" t="s">
        <v>1586</v>
      </c>
      <c r="L1710" s="677" t="s">
        <v>1578</v>
      </c>
      <c r="M1710" s="677">
        <v>44568</v>
      </c>
      <c r="N1710" s="677">
        <v>44622</v>
      </c>
      <c r="O1710" s="677"/>
      <c r="P1710" s="597">
        <v>44623</v>
      </c>
      <c r="Q1710" s="597">
        <v>44629</v>
      </c>
      <c r="R1710" s="597">
        <v>44634</v>
      </c>
      <c r="S1710" s="596" t="s">
        <v>1580</v>
      </c>
      <c r="T1710" s="596">
        <v>72</v>
      </c>
      <c r="U1710" s="676" t="s">
        <v>1559</v>
      </c>
      <c r="V1710" s="596" t="s">
        <v>1235</v>
      </c>
      <c r="W1710" s="678">
        <v>475</v>
      </c>
      <c r="X1710" s="551">
        <v>638</v>
      </c>
      <c r="Y1710" s="693">
        <v>303050</v>
      </c>
      <c r="Z1710" s="598">
        <v>0.47</v>
      </c>
      <c r="AA1710" s="682">
        <f>Y1710*Z1710</f>
        <v>142433.5</v>
      </c>
      <c r="AB1710" s="521"/>
      <c r="AC1710" s="683">
        <v>0</v>
      </c>
      <c r="AD1710" s="676"/>
      <c r="AE1710" s="684"/>
      <c r="AF1710" s="695">
        <f>AA1710+AD1710+AE1710</f>
        <v>142433.5</v>
      </c>
      <c r="AG1710" s="596" t="s">
        <v>47</v>
      </c>
      <c r="AH1710" s="641"/>
      <c r="AI1710" s="676">
        <v>75</v>
      </c>
      <c r="AJ1710" s="638" t="s">
        <v>1583</v>
      </c>
      <c r="AK1710" s="638" t="s">
        <v>50</v>
      </c>
      <c r="AL1710" s="560" t="s">
        <v>1584</v>
      </c>
      <c r="AM1710" s="638" t="s">
        <v>52</v>
      </c>
      <c r="AN1710" s="638" t="s">
        <v>1089</v>
      </c>
      <c r="AO1710" s="596"/>
      <c r="AP1710" s="676" t="s">
        <v>92</v>
      </c>
      <c r="AQ1710" s="676" t="s">
        <v>37</v>
      </c>
      <c r="AR1710" s="676"/>
      <c r="AS1710" s="523" t="s">
        <v>1077</v>
      </c>
      <c r="AT1710" s="523"/>
      <c r="AU1710" s="523"/>
      <c r="AV1710" s="674"/>
      <c r="AW1710" s="673" t="str">
        <f>U1710</f>
        <v>30397571C</v>
      </c>
      <c r="AX1710" s="673" cm="1">
        <f t="array" ref="AX1710">SUM(MID(0&amp;AW1710,LARGE(INDEX(ISNUMBER(--MID(AW1710,ROW($1:$8),1))*ROW($1:$8),),ROW($1:$8))+1,1)*10^ROW($1:$8)/10)</f>
        <v>30397571</v>
      </c>
      <c r="AY1710" s="673" t="str">
        <f>VLOOKUP($AX1710,'Item Master Data'!$A:$F,3,FALSE)</f>
        <v>Q.PEAK DUO XL G10 BFG</v>
      </c>
      <c r="AZ1710" s="673">
        <f>VLOOKUP($AX1710,'Item Master Data'!$A:$F,6,FALSE)</f>
        <v>475</v>
      </c>
      <c r="BA1710" s="673">
        <f>X1710/BB1710</f>
        <v>22</v>
      </c>
      <c r="BB1710" s="673">
        <f>VLOOKUP(AX1710,'Item Master Data'!$A:$G,7,FALSE)</f>
        <v>29</v>
      </c>
      <c r="BC1710" s="673"/>
      <c r="BD1710" s="673">
        <f>W1710-AZ1710</f>
        <v>0</v>
      </c>
      <c r="BE1710" s="595"/>
      <c r="BF1710" s="595"/>
      <c r="BG1710" s="595"/>
      <c r="BH1710" s="595"/>
      <c r="BI1710" s="595"/>
      <c r="BJ1710" s="595"/>
      <c r="BK1710" s="595"/>
      <c r="BL1710" s="595"/>
      <c r="BM1710" s="595"/>
      <c r="BN1710" s="595"/>
      <c r="BO1710" s="595"/>
      <c r="BP1710" s="595"/>
      <c r="BQ1710" s="595"/>
      <c r="BR1710" s="595"/>
      <c r="BS1710" s="595"/>
      <c r="BT1710" s="595"/>
      <c r="BU1710" s="595"/>
      <c r="BV1710" s="595"/>
      <c r="BW1710" s="595"/>
      <c r="BX1710" s="595"/>
      <c r="BY1710" s="595"/>
      <c r="BZ1710" s="595"/>
      <c r="CA1710" s="595"/>
      <c r="CB1710" s="595"/>
      <c r="CC1710" s="595"/>
      <c r="CD1710" s="595"/>
      <c r="CE1710" s="595"/>
      <c r="CF1710" s="595"/>
      <c r="CG1710" s="595"/>
      <c r="CH1710" s="595"/>
      <c r="CI1710" s="595"/>
      <c r="CJ1710" s="595"/>
      <c r="CK1710" s="595"/>
      <c r="CL1710" s="595"/>
      <c r="CM1710" s="595"/>
      <c r="CN1710" s="595"/>
      <c r="CO1710" s="595"/>
      <c r="CP1710" s="595"/>
      <c r="CQ1710" s="595"/>
      <c r="CR1710" s="595"/>
      <c r="CS1710" s="595"/>
      <c r="CT1710" s="595"/>
      <c r="CU1710" s="595"/>
      <c r="CV1710" s="595"/>
      <c r="CW1710" s="595"/>
      <c r="CX1710" s="595"/>
      <c r="CY1710" s="595"/>
      <c r="CZ1710" s="595"/>
      <c r="DA1710" s="595"/>
      <c r="DB1710" s="595"/>
      <c r="DC1710" s="595"/>
      <c r="DD1710" s="595"/>
      <c r="DE1710" s="595"/>
      <c r="DF1710" s="595"/>
      <c r="DG1710" s="595"/>
      <c r="DH1710" s="595"/>
      <c r="DI1710" s="595"/>
      <c r="DJ1710" s="595"/>
      <c r="DK1710" s="595"/>
      <c r="DL1710" s="595"/>
      <c r="DM1710" s="595"/>
      <c r="DN1710" s="595"/>
      <c r="DO1710" s="595"/>
      <c r="DP1710" s="595"/>
      <c r="DQ1710" s="595"/>
      <c r="DR1710" s="595"/>
      <c r="DS1710" s="595"/>
      <c r="DT1710" s="595"/>
      <c r="DU1710" s="595"/>
      <c r="DV1710" s="595"/>
      <c r="DW1710" s="595"/>
      <c r="DX1710" s="595"/>
      <c r="DY1710" s="595"/>
      <c r="DZ1710" s="595"/>
      <c r="EA1710" s="595"/>
      <c r="EB1710" s="595"/>
      <c r="EC1710" s="595"/>
      <c r="ED1710" s="595"/>
      <c r="EE1710" s="595"/>
      <c r="EF1710" s="595"/>
      <c r="EG1710" s="595"/>
      <c r="EH1710" s="595"/>
      <c r="EI1710" s="595"/>
      <c r="EJ1710" s="595"/>
      <c r="EK1710" s="595"/>
      <c r="EL1710" s="595"/>
      <c r="EM1710" s="595"/>
      <c r="EN1710" s="595"/>
      <c r="EO1710" s="595"/>
      <c r="EP1710" s="595"/>
      <c r="EQ1710" s="595"/>
      <c r="ER1710" s="595"/>
      <c r="ES1710" s="595"/>
      <c r="ET1710" s="595"/>
      <c r="EU1710" s="595"/>
      <c r="EV1710" s="595"/>
      <c r="EW1710" s="595"/>
      <c r="EX1710" s="595"/>
      <c r="EY1710" s="595"/>
      <c r="EZ1710" s="595"/>
      <c r="FA1710" s="595"/>
      <c r="FB1710" s="595"/>
      <c r="FC1710" s="595"/>
      <c r="FD1710" s="595"/>
      <c r="FE1710" s="595"/>
      <c r="FF1710" s="595"/>
      <c r="FG1710" s="595"/>
      <c r="FH1710" s="595"/>
      <c r="FI1710" s="595"/>
      <c r="FJ1710" s="595"/>
      <c r="FK1710" s="595"/>
      <c r="FL1710" s="595"/>
      <c r="FM1710" s="595"/>
      <c r="FN1710" s="595"/>
      <c r="FO1710" s="595"/>
      <c r="FP1710" s="595"/>
      <c r="FQ1710" s="595"/>
      <c r="FR1710" s="595"/>
      <c r="FS1710" s="595"/>
      <c r="FT1710" s="595"/>
      <c r="FU1710" s="595"/>
      <c r="FV1710" s="595"/>
      <c r="FW1710" s="595"/>
      <c r="FX1710" s="595"/>
      <c r="FY1710" s="595"/>
      <c r="FZ1710" s="595"/>
      <c r="GA1710" s="595"/>
      <c r="GB1710" s="595"/>
      <c r="GC1710" s="595"/>
      <c r="GD1710" s="595"/>
      <c r="GE1710" s="595"/>
      <c r="GF1710" s="595"/>
      <c r="GG1710" s="595"/>
      <c r="GH1710" s="595"/>
      <c r="GI1710" s="595"/>
      <c r="GJ1710" s="595"/>
      <c r="GK1710" s="595"/>
      <c r="GL1710" s="595"/>
      <c r="GM1710" s="595"/>
      <c r="GN1710" s="595"/>
      <c r="GO1710" s="595"/>
      <c r="GP1710" s="595"/>
      <c r="GQ1710" s="595"/>
      <c r="GR1710" s="595"/>
      <c r="GS1710" s="595"/>
      <c r="GT1710" s="595"/>
      <c r="GU1710" s="595"/>
      <c r="GV1710" s="595"/>
      <c r="GW1710" s="595"/>
      <c r="GX1710" s="595"/>
      <c r="GY1710" s="595"/>
      <c r="GZ1710" s="595"/>
      <c r="HA1710" s="595"/>
      <c r="HB1710" s="595"/>
      <c r="HC1710" s="595"/>
      <c r="HD1710" s="595"/>
      <c r="HE1710" s="595"/>
      <c r="HF1710" s="595"/>
      <c r="HG1710" s="595"/>
      <c r="HH1710" s="595"/>
      <c r="HI1710" s="595"/>
      <c r="HJ1710" s="595"/>
      <c r="HK1710" s="595"/>
      <c r="HL1710" s="595"/>
      <c r="HM1710" s="595"/>
      <c r="HN1710" s="595"/>
      <c r="HO1710" s="595"/>
      <c r="HP1710" s="595"/>
      <c r="HQ1710" s="595"/>
      <c r="HR1710" s="595"/>
      <c r="HS1710" s="595"/>
      <c r="HT1710" s="595"/>
      <c r="HU1710" s="595"/>
      <c r="HV1710" s="595"/>
      <c r="HW1710" s="595"/>
      <c r="HX1710" s="595"/>
      <c r="HY1710" s="595"/>
      <c r="HZ1710" s="595"/>
      <c r="IA1710" s="595"/>
      <c r="IB1710" s="595"/>
      <c r="IC1710" s="595"/>
      <c r="ID1710" s="595"/>
      <c r="IE1710" s="595"/>
      <c r="IF1710" s="595"/>
      <c r="IG1710" s="595"/>
      <c r="IH1710" s="595"/>
      <c r="II1710" s="595"/>
      <c r="IJ1710" s="595"/>
      <c r="IK1710" s="595"/>
      <c r="IL1710" s="595"/>
      <c r="IM1710" s="595"/>
      <c r="IN1710" s="595"/>
      <c r="IO1710" s="595"/>
      <c r="IP1710" s="595"/>
      <c r="IQ1710" s="595"/>
      <c r="IR1710" s="595"/>
      <c r="IS1710" s="595"/>
      <c r="IT1710" s="595"/>
      <c r="IU1710" s="595"/>
      <c r="IV1710" s="595"/>
      <c r="IW1710" s="595"/>
      <c r="IX1710" s="595"/>
      <c r="IY1710" s="595"/>
      <c r="IZ1710" s="595"/>
      <c r="JA1710" s="595"/>
      <c r="JB1710" s="595"/>
      <c r="JC1710" s="595"/>
      <c r="JD1710" s="595"/>
      <c r="JE1710" s="595"/>
      <c r="JF1710" s="595"/>
      <c r="JG1710" s="595"/>
      <c r="JH1710" s="595"/>
      <c r="JI1710" s="595"/>
      <c r="JJ1710" s="595"/>
      <c r="JK1710" s="595"/>
      <c r="JL1710" s="595"/>
      <c r="JM1710" s="595"/>
      <c r="JN1710" s="595"/>
      <c r="JO1710" s="595"/>
      <c r="JP1710" s="595"/>
      <c r="JQ1710" s="595"/>
      <c r="JR1710" s="595"/>
      <c r="JS1710" s="595"/>
      <c r="JT1710" s="595"/>
      <c r="JU1710" s="595"/>
      <c r="JV1710" s="595"/>
      <c r="JW1710" s="595"/>
      <c r="JX1710" s="595"/>
      <c r="JY1710" s="595"/>
      <c r="JZ1710" s="595"/>
      <c r="KA1710" s="595"/>
      <c r="KB1710" s="595"/>
      <c r="KC1710" s="595"/>
      <c r="KD1710" s="595"/>
      <c r="KE1710" s="595"/>
      <c r="KF1710" s="595"/>
      <c r="KG1710" s="595"/>
      <c r="KH1710" s="595"/>
      <c r="KI1710" s="595"/>
      <c r="KJ1710" s="595"/>
      <c r="KK1710" s="595"/>
      <c r="KL1710" s="595"/>
      <c r="KM1710" s="595"/>
      <c r="KN1710" s="595"/>
      <c r="KO1710" s="595"/>
      <c r="KP1710" s="595"/>
      <c r="KQ1710" s="595"/>
      <c r="KR1710" s="595"/>
      <c r="KS1710" s="595"/>
      <c r="KT1710" s="595"/>
      <c r="KU1710" s="595"/>
      <c r="KV1710" s="595"/>
      <c r="KW1710" s="595"/>
      <c r="KX1710" s="595"/>
      <c r="KY1710" s="595"/>
      <c r="KZ1710" s="595"/>
      <c r="LA1710" s="595"/>
      <c r="LB1710" s="595"/>
      <c r="LC1710" s="595"/>
      <c r="LD1710" s="595"/>
      <c r="LE1710" s="595"/>
      <c r="LF1710" s="595"/>
      <c r="LG1710" s="595"/>
      <c r="LH1710" s="595"/>
      <c r="LI1710" s="595"/>
      <c r="LJ1710" s="595"/>
    </row>
    <row r="1711" spans="1:322">
      <c r="A1711" s="697"/>
      <c r="B1711" s="558"/>
      <c r="C1711" s="558"/>
      <c r="D1711" s="676" t="s">
        <v>1067</v>
      </c>
      <c r="E1711" s="524"/>
      <c r="F1711" s="596" t="s">
        <v>87</v>
      </c>
      <c r="G1711" s="676">
        <v>2022</v>
      </c>
      <c r="H1711" s="596">
        <v>3</v>
      </c>
      <c r="I1711" s="687">
        <v>127271</v>
      </c>
      <c r="J1711" s="677">
        <v>44634</v>
      </c>
      <c r="K1711" s="676" t="s">
        <v>1586</v>
      </c>
      <c r="L1711" s="677" t="s">
        <v>1578</v>
      </c>
      <c r="M1711" s="677">
        <v>44568</v>
      </c>
      <c r="N1711" s="677">
        <v>44622</v>
      </c>
      <c r="O1711" s="677"/>
      <c r="P1711" s="597">
        <v>44623</v>
      </c>
      <c r="Q1711" s="597">
        <v>44629</v>
      </c>
      <c r="R1711" s="597">
        <v>44634</v>
      </c>
      <c r="S1711" s="596" t="s">
        <v>1580</v>
      </c>
      <c r="T1711" s="596">
        <v>72</v>
      </c>
      <c r="U1711" s="596" t="s">
        <v>1559</v>
      </c>
      <c r="V1711" s="596" t="s">
        <v>1235</v>
      </c>
      <c r="W1711" s="678">
        <v>475</v>
      </c>
      <c r="X1711" s="551">
        <v>638</v>
      </c>
      <c r="Y1711" s="693">
        <v>303050</v>
      </c>
      <c r="Z1711" s="598">
        <v>0.47</v>
      </c>
      <c r="AA1711" s="682">
        <f>Y1711*Z1711</f>
        <v>142433.5</v>
      </c>
      <c r="AB1711" s="521"/>
      <c r="AC1711" s="683">
        <v>0</v>
      </c>
      <c r="AD1711" s="676"/>
      <c r="AE1711" s="599"/>
      <c r="AF1711" s="695">
        <f>AA1711+AD1711+AE1711</f>
        <v>142433.5</v>
      </c>
      <c r="AG1711" s="596" t="s">
        <v>47</v>
      </c>
      <c r="AH1711" s="641"/>
      <c r="AI1711" s="676">
        <v>75</v>
      </c>
      <c r="AJ1711" s="638" t="s">
        <v>1583</v>
      </c>
      <c r="AK1711" s="638" t="s">
        <v>50</v>
      </c>
      <c r="AL1711" s="560" t="s">
        <v>1584</v>
      </c>
      <c r="AM1711" s="638" t="s">
        <v>52</v>
      </c>
      <c r="AN1711" s="638" t="s">
        <v>1089</v>
      </c>
      <c r="AO1711" s="596"/>
      <c r="AP1711" s="676" t="s">
        <v>92</v>
      </c>
      <c r="AQ1711" s="676" t="s">
        <v>37</v>
      </c>
      <c r="AR1711" s="676"/>
      <c r="AS1711" s="523" t="s">
        <v>1077</v>
      </c>
      <c r="AT1711" s="523"/>
      <c r="AU1711" s="523"/>
      <c r="AV1711" s="674"/>
      <c r="AW1711" s="673" t="str">
        <f>U1711</f>
        <v>30397571C</v>
      </c>
      <c r="AX1711" s="673" cm="1">
        <f t="array" ref="AX1711">SUM(MID(0&amp;AW1711,LARGE(INDEX(ISNUMBER(--MID(AW1711,ROW($1:$8),1))*ROW($1:$8),),ROW($1:$8))+1,1)*10^ROW($1:$8)/10)</f>
        <v>30397571</v>
      </c>
      <c r="AY1711" s="673" t="str">
        <f>VLOOKUP($AX1711,'Item Master Data'!$A:$F,3,FALSE)</f>
        <v>Q.PEAK DUO XL G10 BFG</v>
      </c>
      <c r="AZ1711" s="673">
        <f>VLOOKUP($AX1711,'Item Master Data'!$A:$F,6,FALSE)</f>
        <v>475</v>
      </c>
      <c r="BA1711" s="673">
        <f>X1711/BB1711</f>
        <v>22</v>
      </c>
      <c r="BB1711" s="673">
        <f>VLOOKUP(AX1711,'Item Master Data'!$A:$G,7,FALSE)</f>
        <v>29</v>
      </c>
      <c r="BC1711" s="673"/>
      <c r="BD1711" s="673">
        <f>W1711-AZ1711</f>
        <v>0</v>
      </c>
      <c r="BE1711" s="595"/>
      <c r="BF1711" s="595"/>
      <c r="BG1711" s="595"/>
      <c r="BH1711" s="595"/>
      <c r="BI1711" s="595"/>
      <c r="BJ1711" s="595"/>
      <c r="BK1711" s="595"/>
      <c r="BL1711" s="595"/>
      <c r="BM1711" s="595"/>
      <c r="BN1711" s="595"/>
      <c r="BO1711" s="595"/>
      <c r="BP1711" s="595"/>
      <c r="BQ1711" s="595"/>
      <c r="BR1711" s="595"/>
      <c r="BS1711" s="595"/>
      <c r="BT1711" s="595"/>
      <c r="BU1711" s="595"/>
      <c r="BV1711" s="595"/>
      <c r="BW1711" s="595"/>
      <c r="BX1711" s="595"/>
      <c r="BY1711" s="595"/>
      <c r="BZ1711" s="595"/>
      <c r="CA1711" s="595"/>
      <c r="CB1711" s="595"/>
      <c r="CC1711" s="595"/>
      <c r="CD1711" s="595"/>
      <c r="CE1711" s="595"/>
      <c r="CF1711" s="595"/>
      <c r="CG1711" s="595"/>
      <c r="CH1711" s="595"/>
      <c r="CI1711" s="595"/>
      <c r="CJ1711" s="595"/>
      <c r="CK1711" s="595"/>
      <c r="CL1711" s="595"/>
      <c r="CM1711" s="595"/>
      <c r="CN1711" s="595"/>
      <c r="CO1711" s="595"/>
      <c r="CP1711" s="595"/>
      <c r="CQ1711" s="595"/>
      <c r="CR1711" s="595"/>
      <c r="CS1711" s="595"/>
      <c r="CT1711" s="595"/>
      <c r="CU1711" s="595"/>
      <c r="CV1711" s="595"/>
      <c r="CW1711" s="595"/>
      <c r="CX1711" s="595"/>
      <c r="CY1711" s="595"/>
      <c r="CZ1711" s="595"/>
      <c r="DA1711" s="595"/>
      <c r="DB1711" s="595"/>
      <c r="DC1711" s="595"/>
      <c r="DD1711" s="595"/>
      <c r="DE1711" s="595"/>
      <c r="DF1711" s="595"/>
      <c r="DG1711" s="595"/>
      <c r="DH1711" s="595"/>
      <c r="DI1711" s="595"/>
      <c r="DJ1711" s="595"/>
      <c r="DK1711" s="595"/>
      <c r="DL1711" s="595"/>
      <c r="DM1711" s="595"/>
      <c r="DN1711" s="595"/>
      <c r="DO1711" s="595"/>
      <c r="DP1711" s="595"/>
      <c r="DQ1711" s="595"/>
      <c r="DR1711" s="595"/>
      <c r="DS1711" s="595"/>
      <c r="DT1711" s="595"/>
      <c r="DU1711" s="595"/>
      <c r="DV1711" s="595"/>
      <c r="DW1711" s="595"/>
      <c r="DX1711" s="595"/>
      <c r="DY1711" s="595"/>
      <c r="DZ1711" s="595"/>
      <c r="EA1711" s="595"/>
      <c r="EB1711" s="595"/>
      <c r="EC1711" s="595"/>
      <c r="ED1711" s="595"/>
      <c r="EE1711" s="595"/>
      <c r="EF1711" s="595"/>
      <c r="EG1711" s="595"/>
      <c r="EH1711" s="595"/>
      <c r="EI1711" s="595"/>
      <c r="EJ1711" s="595"/>
      <c r="EK1711" s="595"/>
      <c r="EL1711" s="595"/>
      <c r="EM1711" s="595"/>
      <c r="EN1711" s="595"/>
      <c r="EO1711" s="595"/>
      <c r="EP1711" s="595"/>
      <c r="EQ1711" s="595"/>
      <c r="ER1711" s="595"/>
      <c r="ES1711" s="595"/>
      <c r="ET1711" s="595"/>
      <c r="EU1711" s="595"/>
      <c r="EV1711" s="595"/>
      <c r="EW1711" s="595"/>
      <c r="EX1711" s="595"/>
      <c r="EY1711" s="595"/>
      <c r="EZ1711" s="595"/>
      <c r="FA1711" s="595"/>
      <c r="FB1711" s="595"/>
      <c r="FC1711" s="595"/>
      <c r="FD1711" s="595"/>
      <c r="FE1711" s="595"/>
      <c r="FF1711" s="595"/>
      <c r="FG1711" s="595"/>
      <c r="FH1711" s="595"/>
      <c r="FI1711" s="595"/>
      <c r="FJ1711" s="595"/>
      <c r="FK1711" s="595"/>
      <c r="FL1711" s="595"/>
      <c r="FM1711" s="595"/>
      <c r="FN1711" s="595"/>
      <c r="FO1711" s="595"/>
      <c r="FP1711" s="595"/>
      <c r="FQ1711" s="595"/>
      <c r="FR1711" s="595"/>
      <c r="FS1711" s="595"/>
      <c r="FT1711" s="595"/>
      <c r="FU1711" s="595"/>
      <c r="FV1711" s="595"/>
      <c r="FW1711" s="595"/>
      <c r="FX1711" s="595"/>
      <c r="FY1711" s="595"/>
      <c r="FZ1711" s="595"/>
      <c r="GA1711" s="595"/>
      <c r="GB1711" s="595"/>
      <c r="GC1711" s="595"/>
      <c r="GD1711" s="595"/>
      <c r="GE1711" s="595"/>
      <c r="GF1711" s="595"/>
      <c r="GG1711" s="595"/>
      <c r="GH1711" s="595"/>
      <c r="GI1711" s="595"/>
      <c r="GJ1711" s="595"/>
      <c r="GK1711" s="595"/>
      <c r="GL1711" s="595"/>
      <c r="GM1711" s="595"/>
      <c r="GN1711" s="595"/>
      <c r="GO1711" s="595"/>
      <c r="GP1711" s="595"/>
      <c r="GQ1711" s="595"/>
      <c r="GR1711" s="595"/>
      <c r="GS1711" s="595"/>
      <c r="GT1711" s="595"/>
      <c r="GU1711" s="595"/>
      <c r="GV1711" s="595"/>
      <c r="GW1711" s="595"/>
      <c r="GX1711" s="595"/>
      <c r="GY1711" s="595"/>
      <c r="GZ1711" s="595"/>
      <c r="HA1711" s="595"/>
      <c r="HB1711" s="595"/>
      <c r="HC1711" s="595"/>
      <c r="HD1711" s="595"/>
      <c r="HE1711" s="595"/>
      <c r="HF1711" s="595"/>
      <c r="HG1711" s="595"/>
      <c r="HH1711" s="595"/>
      <c r="HI1711" s="595"/>
      <c r="HJ1711" s="595"/>
      <c r="HK1711" s="595"/>
      <c r="HL1711" s="595"/>
      <c r="HM1711" s="595"/>
      <c r="HN1711" s="595"/>
      <c r="HO1711" s="595"/>
      <c r="HP1711" s="595"/>
      <c r="HQ1711" s="595"/>
      <c r="HR1711" s="595"/>
      <c r="HS1711" s="595"/>
      <c r="HT1711" s="595"/>
      <c r="HU1711" s="595"/>
      <c r="HV1711" s="595"/>
      <c r="HW1711" s="595"/>
      <c r="HX1711" s="595"/>
      <c r="HY1711" s="595"/>
      <c r="HZ1711" s="595"/>
      <c r="IA1711" s="595"/>
      <c r="IB1711" s="595"/>
      <c r="IC1711" s="595"/>
      <c r="ID1711" s="595"/>
      <c r="IE1711" s="595"/>
      <c r="IF1711" s="595"/>
      <c r="IG1711" s="595"/>
      <c r="IH1711" s="595"/>
      <c r="II1711" s="595"/>
      <c r="IJ1711" s="595"/>
      <c r="IK1711" s="595"/>
      <c r="IL1711" s="595"/>
      <c r="IM1711" s="595"/>
      <c r="IN1711" s="595"/>
      <c r="IO1711" s="595"/>
      <c r="IP1711" s="595"/>
      <c r="IQ1711" s="595"/>
      <c r="IR1711" s="595"/>
      <c r="IS1711" s="595"/>
      <c r="IT1711" s="595"/>
      <c r="IU1711" s="595"/>
      <c r="IV1711" s="595"/>
      <c r="IW1711" s="595"/>
      <c r="IX1711" s="595"/>
      <c r="IY1711" s="595"/>
      <c r="IZ1711" s="595"/>
      <c r="JA1711" s="595"/>
      <c r="JB1711" s="595"/>
      <c r="JC1711" s="595"/>
      <c r="JD1711" s="595"/>
      <c r="JE1711" s="595"/>
      <c r="JF1711" s="595"/>
      <c r="JG1711" s="595"/>
      <c r="JH1711" s="595"/>
      <c r="JI1711" s="595"/>
      <c r="JJ1711" s="595"/>
      <c r="JK1711" s="595"/>
      <c r="JL1711" s="595"/>
      <c r="JM1711" s="595"/>
      <c r="JN1711" s="595"/>
      <c r="JO1711" s="595"/>
      <c r="JP1711" s="595"/>
      <c r="JQ1711" s="595"/>
      <c r="JR1711" s="595"/>
      <c r="JS1711" s="595"/>
      <c r="JT1711" s="595"/>
      <c r="JU1711" s="595"/>
      <c r="JV1711" s="595"/>
      <c r="JW1711" s="595"/>
      <c r="JX1711" s="595"/>
      <c r="JY1711" s="595"/>
      <c r="JZ1711" s="595"/>
      <c r="KA1711" s="595"/>
      <c r="KB1711" s="595"/>
      <c r="KC1711" s="595"/>
      <c r="KD1711" s="595"/>
      <c r="KE1711" s="595"/>
      <c r="KF1711" s="595"/>
      <c r="KG1711" s="595"/>
      <c r="KH1711" s="595"/>
      <c r="KI1711" s="595"/>
      <c r="KJ1711" s="595"/>
      <c r="KK1711" s="595"/>
      <c r="KL1711" s="595"/>
      <c r="KM1711" s="595"/>
      <c r="KN1711" s="595"/>
      <c r="KO1711" s="595"/>
      <c r="KP1711" s="595"/>
      <c r="KQ1711" s="595"/>
      <c r="KR1711" s="595"/>
      <c r="KS1711" s="595"/>
      <c r="KT1711" s="595"/>
      <c r="KU1711" s="595"/>
      <c r="KV1711" s="595"/>
      <c r="KW1711" s="595"/>
      <c r="KX1711" s="595"/>
      <c r="KY1711" s="595"/>
      <c r="KZ1711" s="595"/>
      <c r="LA1711" s="595"/>
      <c r="LB1711" s="595"/>
      <c r="LC1711" s="595"/>
      <c r="LD1711" s="595"/>
      <c r="LE1711" s="595"/>
      <c r="LF1711" s="595"/>
      <c r="LG1711" s="595"/>
      <c r="LH1711" s="595"/>
      <c r="LI1711" s="595"/>
      <c r="LJ1711" s="595"/>
    </row>
    <row r="1712" spans="1:322">
      <c r="A1712" s="697"/>
      <c r="B1712" s="558"/>
      <c r="C1712" s="558"/>
      <c r="D1712" s="676" t="s">
        <v>1067</v>
      </c>
      <c r="E1712" s="524"/>
      <c r="F1712" s="596" t="s">
        <v>87</v>
      </c>
      <c r="G1712" s="676">
        <v>2022</v>
      </c>
      <c r="H1712" s="596">
        <v>3</v>
      </c>
      <c r="I1712" s="687">
        <v>127275</v>
      </c>
      <c r="J1712" s="677">
        <v>44635</v>
      </c>
      <c r="K1712" s="676" t="s">
        <v>1586</v>
      </c>
      <c r="L1712" s="677" t="s">
        <v>1578</v>
      </c>
      <c r="M1712" s="677">
        <v>44568</v>
      </c>
      <c r="N1712" s="677">
        <v>44622</v>
      </c>
      <c r="O1712" s="677"/>
      <c r="P1712" s="597">
        <v>44623</v>
      </c>
      <c r="Q1712" s="597">
        <v>44630</v>
      </c>
      <c r="R1712" s="597">
        <v>44635</v>
      </c>
      <c r="S1712" s="596" t="s">
        <v>1580</v>
      </c>
      <c r="T1712" s="596">
        <v>72</v>
      </c>
      <c r="U1712" s="596" t="s">
        <v>1559</v>
      </c>
      <c r="V1712" s="596" t="s">
        <v>1235</v>
      </c>
      <c r="W1712" s="678">
        <v>475</v>
      </c>
      <c r="X1712" s="551">
        <v>638</v>
      </c>
      <c r="Y1712" s="693">
        <v>303050</v>
      </c>
      <c r="Z1712" s="598">
        <v>0.47</v>
      </c>
      <c r="AA1712" s="682">
        <f>Y1712*Z1712</f>
        <v>142433.5</v>
      </c>
      <c r="AB1712" s="521"/>
      <c r="AC1712" s="683">
        <v>0</v>
      </c>
      <c r="AD1712" s="676"/>
      <c r="AE1712" s="599"/>
      <c r="AF1712" s="695">
        <f>AA1712+AD1712+AE1712</f>
        <v>142433.5</v>
      </c>
      <c r="AG1712" s="596" t="s">
        <v>47</v>
      </c>
      <c r="AH1712" s="641"/>
      <c r="AI1712" s="676">
        <v>75</v>
      </c>
      <c r="AJ1712" s="638" t="s">
        <v>1583</v>
      </c>
      <c r="AK1712" s="638" t="s">
        <v>50</v>
      </c>
      <c r="AL1712" s="560" t="s">
        <v>1584</v>
      </c>
      <c r="AM1712" s="638" t="s">
        <v>52</v>
      </c>
      <c r="AN1712" s="638" t="s">
        <v>1089</v>
      </c>
      <c r="AO1712" s="596"/>
      <c r="AP1712" s="676" t="s">
        <v>92</v>
      </c>
      <c r="AQ1712" s="676" t="s">
        <v>37</v>
      </c>
      <c r="AR1712" s="676"/>
      <c r="AS1712" s="523" t="s">
        <v>1077</v>
      </c>
      <c r="AT1712" s="523"/>
      <c r="AU1712" s="523"/>
      <c r="AV1712" s="674"/>
      <c r="AW1712" s="673" t="str">
        <f>U1712</f>
        <v>30397571C</v>
      </c>
      <c r="AX1712" s="673" cm="1">
        <f t="array" ref="AX1712">SUM(MID(0&amp;AW1712,LARGE(INDEX(ISNUMBER(--MID(AW1712,ROW($1:$8),1))*ROW($1:$8),),ROW($1:$8))+1,1)*10^ROW($1:$8)/10)</f>
        <v>30397571</v>
      </c>
      <c r="AY1712" s="673" t="str">
        <f>VLOOKUP($AX1712,'Item Master Data'!$A:$F,3,FALSE)</f>
        <v>Q.PEAK DUO XL G10 BFG</v>
      </c>
      <c r="AZ1712" s="673">
        <f>VLOOKUP($AX1712,'Item Master Data'!$A:$F,6,FALSE)</f>
        <v>475</v>
      </c>
      <c r="BA1712" s="673">
        <f>X1712/BB1712</f>
        <v>22</v>
      </c>
      <c r="BB1712" s="673">
        <f>VLOOKUP(AX1712,'Item Master Data'!$A:$G,7,FALSE)</f>
        <v>29</v>
      </c>
      <c r="BC1712" s="673"/>
      <c r="BD1712" s="673">
        <f>W1712-AZ1712</f>
        <v>0</v>
      </c>
      <c r="BE1712" s="595"/>
      <c r="BF1712" s="595"/>
      <c r="BG1712" s="595"/>
      <c r="BH1712" s="595"/>
      <c r="BI1712" s="595"/>
      <c r="BJ1712" s="595"/>
      <c r="BK1712" s="595"/>
      <c r="BL1712" s="595"/>
      <c r="BM1712" s="595"/>
      <c r="BN1712" s="595"/>
      <c r="BO1712" s="595"/>
      <c r="BP1712" s="595"/>
      <c r="BQ1712" s="595"/>
      <c r="BR1712" s="595"/>
      <c r="BS1712" s="595"/>
      <c r="BT1712" s="595"/>
      <c r="BU1712" s="595"/>
      <c r="BV1712" s="595"/>
      <c r="BW1712" s="595"/>
      <c r="BX1712" s="595"/>
      <c r="BY1712" s="595"/>
      <c r="BZ1712" s="595"/>
      <c r="CA1712" s="595"/>
      <c r="CB1712" s="595"/>
      <c r="CC1712" s="595"/>
      <c r="CD1712" s="595"/>
      <c r="CE1712" s="595"/>
      <c r="CF1712" s="595"/>
      <c r="CG1712" s="595"/>
      <c r="CH1712" s="595"/>
      <c r="CI1712" s="595"/>
      <c r="CJ1712" s="595"/>
      <c r="CK1712" s="595"/>
      <c r="CL1712" s="595"/>
      <c r="CM1712" s="595"/>
      <c r="CN1712" s="595"/>
      <c r="CO1712" s="595"/>
      <c r="CP1712" s="595"/>
      <c r="CQ1712" s="595"/>
      <c r="CR1712" s="595"/>
      <c r="CS1712" s="595"/>
      <c r="CT1712" s="595"/>
      <c r="CU1712" s="595"/>
      <c r="CV1712" s="595"/>
      <c r="CW1712" s="595"/>
      <c r="CX1712" s="595"/>
      <c r="CY1712" s="595"/>
      <c r="CZ1712" s="595"/>
      <c r="DA1712" s="595"/>
      <c r="DB1712" s="595"/>
      <c r="DC1712" s="595"/>
      <c r="DD1712" s="595"/>
      <c r="DE1712" s="595"/>
      <c r="DF1712" s="595"/>
      <c r="DG1712" s="595"/>
      <c r="DH1712" s="595"/>
      <c r="DI1712" s="595"/>
      <c r="DJ1712" s="595"/>
      <c r="DK1712" s="595"/>
      <c r="DL1712" s="595"/>
      <c r="DM1712" s="595"/>
      <c r="DN1712" s="595"/>
      <c r="DO1712" s="595"/>
      <c r="DP1712" s="595"/>
      <c r="DQ1712" s="595"/>
      <c r="DR1712" s="595"/>
      <c r="DS1712" s="595"/>
      <c r="DT1712" s="595"/>
      <c r="DU1712" s="595"/>
      <c r="DV1712" s="595"/>
      <c r="DW1712" s="595"/>
      <c r="DX1712" s="595"/>
      <c r="DY1712" s="595"/>
      <c r="DZ1712" s="595"/>
      <c r="EA1712" s="595"/>
      <c r="EB1712" s="595"/>
      <c r="EC1712" s="595"/>
      <c r="ED1712" s="595"/>
      <c r="EE1712" s="595"/>
      <c r="EF1712" s="595"/>
      <c r="EG1712" s="595"/>
      <c r="EH1712" s="595"/>
      <c r="EI1712" s="595"/>
      <c r="EJ1712" s="595"/>
      <c r="EK1712" s="595"/>
      <c r="EL1712" s="595"/>
      <c r="EM1712" s="595"/>
      <c r="EN1712" s="595"/>
      <c r="EO1712" s="595"/>
      <c r="EP1712" s="595"/>
      <c r="EQ1712" s="595"/>
      <c r="ER1712" s="595"/>
      <c r="ES1712" s="595"/>
      <c r="ET1712" s="595"/>
      <c r="EU1712" s="595"/>
      <c r="EV1712" s="595"/>
      <c r="EW1712" s="595"/>
      <c r="EX1712" s="595"/>
      <c r="EY1712" s="595"/>
      <c r="EZ1712" s="595"/>
      <c r="FA1712" s="595"/>
      <c r="FB1712" s="595"/>
      <c r="FC1712" s="595"/>
      <c r="FD1712" s="595"/>
      <c r="FE1712" s="595"/>
      <c r="FF1712" s="595"/>
      <c r="FG1712" s="595"/>
      <c r="FH1712" s="595"/>
      <c r="FI1712" s="595"/>
      <c r="FJ1712" s="595"/>
      <c r="FK1712" s="595"/>
      <c r="FL1712" s="595"/>
      <c r="FM1712" s="595"/>
      <c r="FN1712" s="595"/>
      <c r="FO1712" s="595"/>
      <c r="FP1712" s="595"/>
      <c r="FQ1712" s="595"/>
      <c r="FR1712" s="595"/>
      <c r="FS1712" s="595"/>
      <c r="FT1712" s="595"/>
      <c r="FU1712" s="595"/>
      <c r="FV1712" s="595"/>
      <c r="FW1712" s="595"/>
      <c r="FX1712" s="595"/>
      <c r="FY1712" s="595"/>
      <c r="FZ1712" s="595"/>
      <c r="GA1712" s="595"/>
      <c r="GB1712" s="595"/>
      <c r="GC1712" s="595"/>
      <c r="GD1712" s="595"/>
      <c r="GE1712" s="595"/>
      <c r="GF1712" s="595"/>
      <c r="GG1712" s="595"/>
      <c r="GH1712" s="595"/>
      <c r="GI1712" s="595"/>
      <c r="GJ1712" s="595"/>
      <c r="GK1712" s="595"/>
      <c r="GL1712" s="595"/>
      <c r="GM1712" s="595"/>
      <c r="GN1712" s="595"/>
      <c r="GO1712" s="595"/>
      <c r="GP1712" s="595"/>
      <c r="GQ1712" s="595"/>
      <c r="GR1712" s="595"/>
      <c r="GS1712" s="595"/>
      <c r="GT1712" s="595"/>
      <c r="GU1712" s="595"/>
      <c r="GV1712" s="595"/>
      <c r="GW1712" s="595"/>
      <c r="GX1712" s="595"/>
      <c r="GY1712" s="595"/>
      <c r="GZ1712" s="595"/>
      <c r="HA1712" s="595"/>
      <c r="HB1712" s="595"/>
      <c r="HC1712" s="595"/>
      <c r="HD1712" s="595"/>
      <c r="HE1712" s="595"/>
      <c r="HF1712" s="595"/>
      <c r="HG1712" s="595"/>
      <c r="HH1712" s="595"/>
      <c r="HI1712" s="595"/>
      <c r="HJ1712" s="595"/>
      <c r="HK1712" s="595"/>
      <c r="HL1712" s="595"/>
      <c r="HM1712" s="595"/>
      <c r="HN1712" s="595"/>
      <c r="HO1712" s="595"/>
      <c r="HP1712" s="595"/>
      <c r="HQ1712" s="595"/>
      <c r="HR1712" s="595"/>
      <c r="HS1712" s="595"/>
      <c r="HT1712" s="595"/>
      <c r="HU1712" s="595"/>
      <c r="HV1712" s="595"/>
      <c r="HW1712" s="595"/>
      <c r="HX1712" s="595"/>
      <c r="HY1712" s="595"/>
      <c r="HZ1712" s="595"/>
      <c r="IA1712" s="595"/>
      <c r="IB1712" s="595"/>
      <c r="IC1712" s="595"/>
      <c r="ID1712" s="595"/>
      <c r="IE1712" s="595"/>
      <c r="IF1712" s="595"/>
      <c r="IG1712" s="595"/>
      <c r="IH1712" s="595"/>
      <c r="II1712" s="595"/>
      <c r="IJ1712" s="595"/>
      <c r="IK1712" s="595"/>
      <c r="IL1712" s="595"/>
      <c r="IM1712" s="595"/>
      <c r="IN1712" s="595"/>
      <c r="IO1712" s="595"/>
      <c r="IP1712" s="595"/>
      <c r="IQ1712" s="595"/>
      <c r="IR1712" s="595"/>
      <c r="IS1712" s="595"/>
      <c r="IT1712" s="595"/>
      <c r="IU1712" s="595"/>
      <c r="IV1712" s="595"/>
      <c r="IW1712" s="595"/>
      <c r="IX1712" s="595"/>
      <c r="IY1712" s="595"/>
      <c r="IZ1712" s="595"/>
      <c r="JA1712" s="595"/>
      <c r="JB1712" s="595"/>
      <c r="JC1712" s="595"/>
      <c r="JD1712" s="595"/>
      <c r="JE1712" s="595"/>
      <c r="JF1712" s="595"/>
      <c r="JG1712" s="595"/>
      <c r="JH1712" s="595"/>
      <c r="JI1712" s="595"/>
      <c r="JJ1712" s="595"/>
      <c r="JK1712" s="595"/>
      <c r="JL1712" s="595"/>
      <c r="JM1712" s="595"/>
      <c r="JN1712" s="595"/>
      <c r="JO1712" s="595"/>
      <c r="JP1712" s="595"/>
      <c r="JQ1712" s="595"/>
      <c r="JR1712" s="595"/>
      <c r="JS1712" s="595"/>
      <c r="JT1712" s="595"/>
      <c r="JU1712" s="595"/>
      <c r="JV1712" s="595"/>
      <c r="JW1712" s="595"/>
      <c r="JX1712" s="595"/>
      <c r="JY1712" s="595"/>
      <c r="JZ1712" s="595"/>
      <c r="KA1712" s="595"/>
      <c r="KB1712" s="595"/>
      <c r="KC1712" s="595"/>
      <c r="KD1712" s="595"/>
      <c r="KE1712" s="595"/>
      <c r="KF1712" s="595"/>
      <c r="KG1712" s="595"/>
      <c r="KH1712" s="595"/>
      <c r="KI1712" s="595"/>
      <c r="KJ1712" s="595"/>
      <c r="KK1712" s="595"/>
      <c r="KL1712" s="595"/>
      <c r="KM1712" s="595"/>
      <c r="KN1712" s="595"/>
      <c r="KO1712" s="595"/>
      <c r="KP1712" s="595"/>
      <c r="KQ1712" s="595"/>
      <c r="KR1712" s="595"/>
      <c r="KS1712" s="595"/>
      <c r="KT1712" s="595"/>
      <c r="KU1712" s="595"/>
      <c r="KV1712" s="595"/>
      <c r="KW1712" s="595"/>
      <c r="KX1712" s="595"/>
      <c r="KY1712" s="595"/>
      <c r="KZ1712" s="595"/>
      <c r="LA1712" s="595"/>
      <c r="LB1712" s="595"/>
      <c r="LC1712" s="595"/>
      <c r="LD1712" s="595"/>
      <c r="LE1712" s="595"/>
      <c r="LF1712" s="595"/>
      <c r="LG1712" s="595"/>
      <c r="LH1712" s="595"/>
      <c r="LI1712" s="595"/>
      <c r="LJ1712" s="595"/>
    </row>
    <row r="1713" spans="1:322">
      <c r="A1713" s="697"/>
      <c r="B1713" s="558"/>
      <c r="C1713" s="558"/>
      <c r="D1713" s="676" t="s">
        <v>1067</v>
      </c>
      <c r="E1713" s="524"/>
      <c r="F1713" s="676" t="s">
        <v>87</v>
      </c>
      <c r="G1713" s="676">
        <v>2022</v>
      </c>
      <c r="H1713" s="596">
        <v>3</v>
      </c>
      <c r="I1713" s="687">
        <v>127274</v>
      </c>
      <c r="J1713" s="597">
        <v>44635</v>
      </c>
      <c r="K1713" s="676" t="s">
        <v>1586</v>
      </c>
      <c r="L1713" s="677" t="s">
        <v>1578</v>
      </c>
      <c r="M1713" s="677">
        <v>44568</v>
      </c>
      <c r="N1713" s="677">
        <v>44622</v>
      </c>
      <c r="O1713" s="677"/>
      <c r="P1713" s="597">
        <v>44623</v>
      </c>
      <c r="Q1713" s="597">
        <v>44630</v>
      </c>
      <c r="R1713" s="597">
        <v>44635</v>
      </c>
      <c r="S1713" s="596" t="s">
        <v>1580</v>
      </c>
      <c r="T1713" s="596">
        <v>72</v>
      </c>
      <c r="U1713" s="596" t="s">
        <v>1559</v>
      </c>
      <c r="V1713" s="596" t="s">
        <v>1235</v>
      </c>
      <c r="W1713" s="678">
        <v>475</v>
      </c>
      <c r="X1713" s="551">
        <v>638</v>
      </c>
      <c r="Y1713" s="693">
        <v>303050</v>
      </c>
      <c r="Z1713" s="598">
        <v>0.47</v>
      </c>
      <c r="AA1713" s="682">
        <f>Y1713*Z1713</f>
        <v>142433.5</v>
      </c>
      <c r="AB1713" s="521"/>
      <c r="AC1713" s="683">
        <v>0</v>
      </c>
      <c r="AD1713" s="676"/>
      <c r="AE1713" s="684"/>
      <c r="AF1713" s="695">
        <f>AA1713+AD1713+AE1713</f>
        <v>142433.5</v>
      </c>
      <c r="AG1713" s="596" t="s">
        <v>47</v>
      </c>
      <c r="AH1713" s="641"/>
      <c r="AI1713" s="676">
        <v>75</v>
      </c>
      <c r="AJ1713" s="638" t="s">
        <v>1583</v>
      </c>
      <c r="AK1713" s="638" t="s">
        <v>50</v>
      </c>
      <c r="AL1713" s="560" t="s">
        <v>1584</v>
      </c>
      <c r="AM1713" s="638" t="s">
        <v>52</v>
      </c>
      <c r="AN1713" s="638" t="s">
        <v>1089</v>
      </c>
      <c r="AO1713" s="596"/>
      <c r="AP1713" s="676" t="s">
        <v>92</v>
      </c>
      <c r="AQ1713" s="676" t="s">
        <v>37</v>
      </c>
      <c r="AR1713" s="676"/>
      <c r="AS1713" s="523" t="s">
        <v>1077</v>
      </c>
      <c r="AT1713" s="523"/>
      <c r="AU1713" s="523"/>
      <c r="AV1713" s="674"/>
      <c r="AW1713" s="673" t="str">
        <f>U1713</f>
        <v>30397571C</v>
      </c>
      <c r="AX1713" s="673" cm="1">
        <f t="array" ref="AX1713">SUM(MID(0&amp;AW1713,LARGE(INDEX(ISNUMBER(--MID(AW1713,ROW($1:$8),1))*ROW($1:$8),),ROW($1:$8))+1,1)*10^ROW($1:$8)/10)</f>
        <v>30397571</v>
      </c>
      <c r="AY1713" s="673" t="str">
        <f>VLOOKUP($AX1713,'Item Master Data'!$A:$F,3,FALSE)</f>
        <v>Q.PEAK DUO XL G10 BFG</v>
      </c>
      <c r="AZ1713" s="673">
        <f>VLOOKUP($AX1713,'Item Master Data'!$A:$F,6,FALSE)</f>
        <v>475</v>
      </c>
      <c r="BA1713" s="673">
        <f>X1713/BB1713</f>
        <v>22</v>
      </c>
      <c r="BB1713" s="673">
        <f>VLOOKUP(AX1713,'Item Master Data'!$A:$G,7,FALSE)</f>
        <v>29</v>
      </c>
      <c r="BC1713" s="673"/>
      <c r="BD1713" s="673">
        <f>W1713-AZ1713</f>
        <v>0</v>
      </c>
      <c r="BE1713" s="595"/>
      <c r="BF1713" s="595"/>
      <c r="BG1713" s="595"/>
      <c r="BH1713" s="595"/>
      <c r="BI1713" s="595"/>
      <c r="BJ1713" s="595"/>
      <c r="BK1713" s="595"/>
      <c r="BL1713" s="595"/>
      <c r="BM1713" s="595"/>
      <c r="BN1713" s="595"/>
      <c r="BO1713" s="595"/>
      <c r="BP1713" s="595"/>
      <c r="BQ1713" s="595"/>
      <c r="BR1713" s="595"/>
      <c r="BS1713" s="595"/>
      <c r="BT1713" s="595"/>
      <c r="BU1713" s="595"/>
      <c r="BV1713" s="595"/>
      <c r="BW1713" s="595"/>
      <c r="BX1713" s="595"/>
      <c r="BY1713" s="595"/>
      <c r="BZ1713" s="595"/>
      <c r="CA1713" s="595"/>
      <c r="CB1713" s="595"/>
      <c r="CC1713" s="595"/>
      <c r="CD1713" s="595"/>
      <c r="CE1713" s="595"/>
      <c r="CF1713" s="595"/>
      <c r="CG1713" s="595"/>
      <c r="CH1713" s="595"/>
      <c r="CI1713" s="595"/>
      <c r="CJ1713" s="595"/>
      <c r="CK1713" s="595"/>
      <c r="CL1713" s="595"/>
      <c r="CM1713" s="595"/>
      <c r="CN1713" s="595"/>
      <c r="CO1713" s="595"/>
      <c r="CP1713" s="595"/>
      <c r="CQ1713" s="595"/>
      <c r="CR1713" s="595"/>
      <c r="CS1713" s="595"/>
      <c r="CT1713" s="595"/>
      <c r="CU1713" s="595"/>
      <c r="CV1713" s="595"/>
      <c r="CW1713" s="595"/>
      <c r="CX1713" s="595"/>
      <c r="CY1713" s="595"/>
      <c r="CZ1713" s="595"/>
      <c r="DA1713" s="595"/>
      <c r="DB1713" s="595"/>
      <c r="DC1713" s="595"/>
      <c r="DD1713" s="595"/>
      <c r="DE1713" s="595"/>
      <c r="DF1713" s="595"/>
      <c r="DG1713" s="595"/>
      <c r="DH1713" s="595"/>
      <c r="DI1713" s="595"/>
      <c r="DJ1713" s="595"/>
      <c r="DK1713" s="595"/>
      <c r="DL1713" s="595"/>
      <c r="DM1713" s="595"/>
      <c r="DN1713" s="595"/>
      <c r="DO1713" s="595"/>
      <c r="DP1713" s="595"/>
      <c r="DQ1713" s="595"/>
      <c r="DR1713" s="595"/>
      <c r="DS1713" s="595"/>
      <c r="DT1713" s="595"/>
      <c r="DU1713" s="595"/>
      <c r="DV1713" s="595"/>
      <c r="DW1713" s="595"/>
      <c r="DX1713" s="595"/>
      <c r="DY1713" s="595"/>
      <c r="DZ1713" s="595"/>
      <c r="EA1713" s="595"/>
      <c r="EB1713" s="595"/>
      <c r="EC1713" s="595"/>
      <c r="ED1713" s="595"/>
      <c r="EE1713" s="595"/>
      <c r="EF1713" s="595"/>
      <c r="EG1713" s="595"/>
      <c r="EH1713" s="595"/>
      <c r="EI1713" s="595"/>
      <c r="EJ1713" s="595"/>
      <c r="EK1713" s="595"/>
      <c r="EL1713" s="595"/>
      <c r="EM1713" s="595"/>
      <c r="EN1713" s="595"/>
      <c r="EO1713" s="595"/>
      <c r="EP1713" s="595"/>
      <c r="EQ1713" s="595"/>
      <c r="ER1713" s="595"/>
      <c r="ES1713" s="595"/>
      <c r="ET1713" s="595"/>
      <c r="EU1713" s="595"/>
      <c r="EV1713" s="595"/>
      <c r="EW1713" s="595"/>
      <c r="EX1713" s="595"/>
      <c r="EY1713" s="595"/>
      <c r="EZ1713" s="595"/>
      <c r="FA1713" s="595"/>
      <c r="FB1713" s="595"/>
      <c r="FC1713" s="595"/>
      <c r="FD1713" s="595"/>
      <c r="FE1713" s="595"/>
      <c r="FF1713" s="595"/>
      <c r="FG1713" s="595"/>
      <c r="FH1713" s="595"/>
      <c r="FI1713" s="595"/>
      <c r="FJ1713" s="595"/>
      <c r="FK1713" s="595"/>
      <c r="FL1713" s="595"/>
      <c r="FM1713" s="595"/>
      <c r="FN1713" s="595"/>
      <c r="FO1713" s="595"/>
      <c r="FP1713" s="595"/>
      <c r="FQ1713" s="595"/>
      <c r="FR1713" s="595"/>
      <c r="FS1713" s="595"/>
      <c r="FT1713" s="595"/>
      <c r="FU1713" s="595"/>
      <c r="FV1713" s="595"/>
      <c r="FW1713" s="595"/>
      <c r="FX1713" s="595"/>
      <c r="FY1713" s="595"/>
      <c r="FZ1713" s="595"/>
      <c r="GA1713" s="595"/>
      <c r="GB1713" s="595"/>
      <c r="GC1713" s="595"/>
      <c r="GD1713" s="595"/>
      <c r="GE1713" s="595"/>
      <c r="GF1713" s="595"/>
      <c r="GG1713" s="595"/>
      <c r="GH1713" s="595"/>
      <c r="GI1713" s="595"/>
      <c r="GJ1713" s="595"/>
      <c r="GK1713" s="595"/>
      <c r="GL1713" s="595"/>
      <c r="GM1713" s="595"/>
      <c r="GN1713" s="595"/>
      <c r="GO1713" s="595"/>
      <c r="GP1713" s="595"/>
      <c r="GQ1713" s="595"/>
      <c r="GR1713" s="595"/>
      <c r="GS1713" s="595"/>
      <c r="GT1713" s="595"/>
      <c r="GU1713" s="595"/>
      <c r="GV1713" s="595"/>
      <c r="GW1713" s="595"/>
      <c r="GX1713" s="595"/>
      <c r="GY1713" s="595"/>
      <c r="GZ1713" s="595"/>
      <c r="HA1713" s="595"/>
      <c r="HB1713" s="595"/>
      <c r="HC1713" s="595"/>
      <c r="HD1713" s="595"/>
      <c r="HE1713" s="595"/>
      <c r="HF1713" s="595"/>
      <c r="HG1713" s="595"/>
      <c r="HH1713" s="595"/>
      <c r="HI1713" s="595"/>
      <c r="HJ1713" s="595"/>
      <c r="HK1713" s="595"/>
      <c r="HL1713" s="595"/>
      <c r="HM1713" s="595"/>
      <c r="HN1713" s="595"/>
      <c r="HO1713" s="595"/>
      <c r="HP1713" s="595"/>
      <c r="HQ1713" s="595"/>
      <c r="HR1713" s="595"/>
      <c r="HS1713" s="595"/>
      <c r="HT1713" s="595"/>
      <c r="HU1713" s="595"/>
      <c r="HV1713" s="595"/>
      <c r="HW1713" s="595"/>
      <c r="HX1713" s="595"/>
      <c r="HY1713" s="595"/>
      <c r="HZ1713" s="595"/>
      <c r="IA1713" s="595"/>
      <c r="IB1713" s="595"/>
      <c r="IC1713" s="595"/>
      <c r="ID1713" s="595"/>
      <c r="IE1713" s="595"/>
      <c r="IF1713" s="595"/>
      <c r="IG1713" s="595"/>
      <c r="IH1713" s="595"/>
      <c r="II1713" s="595"/>
      <c r="IJ1713" s="595"/>
      <c r="IK1713" s="595"/>
      <c r="IL1713" s="595"/>
      <c r="IM1713" s="595"/>
      <c r="IN1713" s="595"/>
      <c r="IO1713" s="595"/>
      <c r="IP1713" s="595"/>
      <c r="IQ1713" s="595"/>
      <c r="IR1713" s="595"/>
      <c r="IS1713" s="595"/>
      <c r="IT1713" s="595"/>
      <c r="IU1713" s="595"/>
      <c r="IV1713" s="595"/>
      <c r="IW1713" s="595"/>
      <c r="IX1713" s="595"/>
      <c r="IY1713" s="595"/>
      <c r="IZ1713" s="595"/>
      <c r="JA1713" s="595"/>
      <c r="JB1713" s="595"/>
      <c r="JC1713" s="595"/>
      <c r="JD1713" s="595"/>
      <c r="JE1713" s="595"/>
      <c r="JF1713" s="595"/>
      <c r="JG1713" s="595"/>
      <c r="JH1713" s="595"/>
      <c r="JI1713" s="595"/>
      <c r="JJ1713" s="595"/>
      <c r="JK1713" s="595"/>
      <c r="JL1713" s="595"/>
      <c r="JM1713" s="595"/>
      <c r="JN1713" s="595"/>
      <c r="JO1713" s="595"/>
      <c r="JP1713" s="595"/>
      <c r="JQ1713" s="595"/>
      <c r="JR1713" s="595"/>
      <c r="JS1713" s="595"/>
      <c r="JT1713" s="595"/>
      <c r="JU1713" s="595"/>
      <c r="JV1713" s="595"/>
      <c r="JW1713" s="595"/>
      <c r="JX1713" s="595"/>
      <c r="JY1713" s="595"/>
      <c r="JZ1713" s="595"/>
      <c r="KA1713" s="595"/>
      <c r="KB1713" s="595"/>
      <c r="KC1713" s="595"/>
      <c r="KD1713" s="595"/>
      <c r="KE1713" s="595"/>
      <c r="KF1713" s="595"/>
      <c r="KG1713" s="595"/>
      <c r="KH1713" s="595"/>
      <c r="KI1713" s="595"/>
      <c r="KJ1713" s="595"/>
      <c r="KK1713" s="595"/>
      <c r="KL1713" s="595"/>
      <c r="KM1713" s="595"/>
      <c r="KN1713" s="595"/>
      <c r="KO1713" s="595"/>
      <c r="KP1713" s="595"/>
      <c r="KQ1713" s="595"/>
      <c r="KR1713" s="595"/>
      <c r="KS1713" s="595"/>
      <c r="KT1713" s="595"/>
      <c r="KU1713" s="595"/>
      <c r="KV1713" s="595"/>
      <c r="KW1713" s="595"/>
      <c r="KX1713" s="595"/>
      <c r="KY1713" s="595"/>
      <c r="KZ1713" s="595"/>
      <c r="LA1713" s="595"/>
      <c r="LB1713" s="595"/>
      <c r="LC1713" s="595"/>
      <c r="LD1713" s="595"/>
      <c r="LE1713" s="595"/>
      <c r="LF1713" s="595"/>
      <c r="LG1713" s="595"/>
      <c r="LH1713" s="595"/>
      <c r="LI1713" s="595"/>
      <c r="LJ1713" s="595"/>
    </row>
    <row r="1714" spans="1:322">
      <c r="A1714" s="697"/>
      <c r="B1714" s="558"/>
      <c r="C1714" s="558"/>
      <c r="D1714" s="676" t="s">
        <v>1067</v>
      </c>
      <c r="E1714" s="524"/>
      <c r="F1714" s="596" t="s">
        <v>87</v>
      </c>
      <c r="G1714" s="676">
        <v>2022</v>
      </c>
      <c r="H1714" s="596">
        <v>3</v>
      </c>
      <c r="I1714" s="687">
        <v>127520</v>
      </c>
      <c r="J1714" s="677">
        <v>44643</v>
      </c>
      <c r="K1714" s="676" t="s">
        <v>1586</v>
      </c>
      <c r="L1714" s="677" t="s">
        <v>1578</v>
      </c>
      <c r="M1714" s="677">
        <v>44568</v>
      </c>
      <c r="N1714" s="677">
        <v>44622</v>
      </c>
      <c r="O1714" s="677"/>
      <c r="P1714" s="597">
        <v>44623</v>
      </c>
      <c r="Q1714" s="597">
        <v>44641</v>
      </c>
      <c r="R1714" s="597">
        <v>44643</v>
      </c>
      <c r="S1714" s="676" t="s">
        <v>1580</v>
      </c>
      <c r="T1714" s="596">
        <v>72</v>
      </c>
      <c r="U1714" s="596" t="s">
        <v>1559</v>
      </c>
      <c r="V1714" s="676" t="s">
        <v>1235</v>
      </c>
      <c r="W1714" s="678">
        <v>475</v>
      </c>
      <c r="X1714" s="551">
        <v>638</v>
      </c>
      <c r="Y1714" s="693">
        <v>303050</v>
      </c>
      <c r="Z1714" s="598">
        <v>0.47</v>
      </c>
      <c r="AA1714" s="682">
        <f>Y1714*Z1714</f>
        <v>142433.5</v>
      </c>
      <c r="AB1714" s="521"/>
      <c r="AC1714" s="683">
        <v>0</v>
      </c>
      <c r="AD1714" s="676"/>
      <c r="AE1714" s="599"/>
      <c r="AF1714" s="695">
        <f>AA1714+AD1714+AE1714</f>
        <v>142433.5</v>
      </c>
      <c r="AG1714" s="676" t="s">
        <v>47</v>
      </c>
      <c r="AH1714" s="641"/>
      <c r="AI1714" s="676">
        <v>75</v>
      </c>
      <c r="AJ1714" s="638" t="s">
        <v>1606</v>
      </c>
      <c r="AK1714" s="638" t="s">
        <v>1607</v>
      </c>
      <c r="AL1714" s="560">
        <v>38017</v>
      </c>
      <c r="AM1714" s="638" t="s">
        <v>52</v>
      </c>
      <c r="AN1714" s="638" t="s">
        <v>1089</v>
      </c>
      <c r="AO1714" s="596"/>
      <c r="AP1714" s="676" t="s">
        <v>92</v>
      </c>
      <c r="AQ1714" s="676" t="s">
        <v>37</v>
      </c>
      <c r="AR1714" s="676"/>
      <c r="AS1714" s="523" t="s">
        <v>1077</v>
      </c>
      <c r="AT1714" s="523"/>
      <c r="AU1714" s="523"/>
      <c r="AV1714" s="674"/>
      <c r="AW1714" s="673" t="str">
        <f>U1714</f>
        <v>30397571C</v>
      </c>
      <c r="AX1714" s="673" cm="1">
        <f t="array" ref="AX1714">SUM(MID(0&amp;AW1714,LARGE(INDEX(ISNUMBER(--MID(AW1714,ROW($1:$8),1))*ROW($1:$8),),ROW($1:$8))+1,1)*10^ROW($1:$8)/10)</f>
        <v>30397571</v>
      </c>
      <c r="AY1714" s="673" t="str">
        <f>VLOOKUP($AX1714,'Item Master Data'!$A:$F,3,FALSE)</f>
        <v>Q.PEAK DUO XL G10 BFG</v>
      </c>
      <c r="AZ1714" s="673">
        <f>VLOOKUP($AX1714,'Item Master Data'!$A:$F,6,FALSE)</f>
        <v>475</v>
      </c>
      <c r="BA1714" s="673">
        <f>X1714/BB1714</f>
        <v>22</v>
      </c>
      <c r="BB1714" s="673">
        <f>VLOOKUP(AX1714,'Item Master Data'!$A:$G,7,FALSE)</f>
        <v>29</v>
      </c>
      <c r="BC1714" s="673"/>
      <c r="BD1714" s="673">
        <f>W1714-AZ1714</f>
        <v>0</v>
      </c>
      <c r="BE1714" s="601"/>
      <c r="BF1714" s="601"/>
      <c r="BG1714" s="601"/>
      <c r="BH1714" s="601"/>
      <c r="BI1714" s="601"/>
      <c r="BJ1714" s="601"/>
      <c r="BK1714" s="601"/>
      <c r="BL1714" s="601"/>
      <c r="BM1714" s="601"/>
      <c r="BN1714" s="601"/>
      <c r="BO1714" s="601"/>
      <c r="BP1714" s="601"/>
      <c r="BQ1714" s="601"/>
      <c r="BR1714" s="601"/>
      <c r="BS1714" s="601"/>
      <c r="BT1714" s="601"/>
      <c r="BU1714" s="601"/>
      <c r="BV1714" s="601"/>
      <c r="BW1714" s="601"/>
      <c r="BX1714" s="601"/>
      <c r="BY1714" s="601"/>
      <c r="BZ1714" s="601"/>
      <c r="CA1714" s="601"/>
      <c r="CB1714" s="601"/>
      <c r="CC1714" s="601"/>
      <c r="CD1714" s="601"/>
      <c r="CE1714" s="601"/>
      <c r="CF1714" s="601"/>
      <c r="CG1714" s="601"/>
      <c r="CH1714" s="601"/>
      <c r="CI1714" s="601"/>
      <c r="CJ1714" s="601"/>
      <c r="CK1714" s="601"/>
      <c r="CL1714" s="601"/>
      <c r="CM1714" s="601"/>
      <c r="CN1714" s="601"/>
      <c r="CO1714" s="601"/>
      <c r="CP1714" s="601"/>
      <c r="CQ1714" s="601"/>
      <c r="CR1714" s="601"/>
      <c r="CS1714" s="601"/>
      <c r="CT1714" s="601"/>
      <c r="CU1714" s="601"/>
      <c r="CV1714" s="601"/>
      <c r="CW1714" s="601"/>
      <c r="CX1714" s="601"/>
      <c r="CY1714" s="601"/>
      <c r="CZ1714" s="601"/>
      <c r="DA1714" s="601"/>
      <c r="DB1714" s="601"/>
      <c r="DC1714" s="601"/>
      <c r="DD1714" s="601"/>
      <c r="DE1714" s="601"/>
      <c r="DF1714" s="601"/>
      <c r="DG1714" s="601"/>
      <c r="DH1714" s="601"/>
      <c r="DI1714" s="601"/>
      <c r="DJ1714" s="601"/>
      <c r="DK1714" s="601"/>
      <c r="DL1714" s="601"/>
      <c r="DM1714" s="601"/>
      <c r="DN1714" s="601"/>
      <c r="DO1714" s="601"/>
      <c r="DP1714" s="601"/>
      <c r="DQ1714" s="601"/>
      <c r="DR1714" s="601"/>
      <c r="DS1714" s="601"/>
      <c r="DT1714" s="601"/>
      <c r="DU1714" s="601"/>
      <c r="DV1714" s="601"/>
      <c r="DW1714" s="601"/>
      <c r="DX1714" s="601"/>
      <c r="DY1714" s="601"/>
      <c r="DZ1714" s="601"/>
      <c r="EA1714" s="601"/>
      <c r="EB1714" s="601"/>
      <c r="EC1714" s="601"/>
      <c r="ED1714" s="601"/>
      <c r="EE1714" s="601"/>
      <c r="EF1714" s="601"/>
      <c r="EG1714" s="601"/>
      <c r="EH1714" s="601"/>
      <c r="EI1714" s="601"/>
      <c r="EJ1714" s="601"/>
      <c r="EK1714" s="601"/>
      <c r="EL1714" s="601"/>
      <c r="EM1714" s="601"/>
      <c r="EN1714" s="601"/>
      <c r="EO1714" s="601"/>
      <c r="EP1714" s="601"/>
      <c r="EQ1714" s="601"/>
      <c r="ER1714" s="601"/>
      <c r="ES1714" s="601"/>
      <c r="ET1714" s="601"/>
      <c r="EU1714" s="601"/>
      <c r="EV1714" s="601"/>
      <c r="EW1714" s="601"/>
      <c r="EX1714" s="601"/>
      <c r="EY1714" s="601"/>
      <c r="EZ1714" s="601"/>
      <c r="FA1714" s="601"/>
      <c r="FB1714" s="601"/>
      <c r="FC1714" s="601"/>
      <c r="FD1714" s="601"/>
      <c r="FE1714" s="601"/>
      <c r="FF1714" s="601"/>
      <c r="FG1714" s="601"/>
      <c r="FH1714" s="601"/>
      <c r="FI1714" s="601"/>
      <c r="FJ1714" s="601"/>
      <c r="FK1714" s="601"/>
      <c r="FL1714" s="601"/>
      <c r="FM1714" s="601"/>
      <c r="FN1714" s="601"/>
      <c r="FO1714" s="601"/>
      <c r="FP1714" s="601"/>
      <c r="FQ1714" s="601"/>
      <c r="FR1714" s="601"/>
      <c r="FS1714" s="601"/>
      <c r="FT1714" s="601"/>
      <c r="FU1714" s="601"/>
      <c r="FV1714" s="601"/>
      <c r="FW1714" s="601"/>
      <c r="FX1714" s="601"/>
      <c r="FY1714" s="601"/>
      <c r="FZ1714" s="601"/>
      <c r="GA1714" s="601"/>
      <c r="GB1714" s="601"/>
      <c r="GC1714" s="601"/>
      <c r="GD1714" s="601"/>
      <c r="GE1714" s="601"/>
      <c r="GF1714" s="601"/>
      <c r="GG1714" s="601"/>
      <c r="GH1714" s="601"/>
      <c r="GI1714" s="601"/>
      <c r="GJ1714" s="601"/>
      <c r="GK1714" s="601"/>
      <c r="GL1714" s="601"/>
      <c r="GM1714" s="601"/>
      <c r="GN1714" s="601"/>
      <c r="GO1714" s="601"/>
      <c r="GP1714" s="601"/>
      <c r="GQ1714" s="601"/>
      <c r="GR1714" s="601"/>
      <c r="GS1714" s="601"/>
      <c r="GT1714" s="601"/>
      <c r="GU1714" s="601"/>
      <c r="GV1714" s="601"/>
      <c r="GW1714" s="601"/>
      <c r="GX1714" s="601"/>
      <c r="GY1714" s="601"/>
      <c r="GZ1714" s="601"/>
      <c r="HA1714" s="601"/>
      <c r="HB1714" s="601"/>
      <c r="HC1714" s="601"/>
      <c r="HD1714" s="601"/>
      <c r="HE1714" s="601"/>
      <c r="HF1714" s="601"/>
      <c r="HG1714" s="601"/>
      <c r="HH1714" s="601"/>
      <c r="HI1714" s="601"/>
      <c r="HJ1714" s="601"/>
      <c r="HK1714" s="601"/>
      <c r="HL1714" s="601"/>
      <c r="HM1714" s="601"/>
      <c r="HN1714" s="601"/>
      <c r="HO1714" s="601"/>
      <c r="HP1714" s="601"/>
      <c r="HQ1714" s="601"/>
      <c r="HR1714" s="601"/>
      <c r="HS1714" s="601"/>
      <c r="HT1714" s="601"/>
      <c r="HU1714" s="601"/>
      <c r="HV1714" s="601"/>
      <c r="HW1714" s="601"/>
      <c r="HX1714" s="601"/>
      <c r="HY1714" s="601"/>
      <c r="HZ1714" s="601"/>
      <c r="IA1714" s="601"/>
      <c r="IB1714" s="601"/>
      <c r="IC1714" s="601"/>
      <c r="ID1714" s="601"/>
      <c r="IE1714" s="601"/>
      <c r="IF1714" s="601"/>
      <c r="IG1714" s="601"/>
      <c r="IH1714" s="601"/>
      <c r="II1714" s="601"/>
      <c r="IJ1714" s="601"/>
      <c r="IK1714" s="601"/>
      <c r="IL1714" s="601"/>
      <c r="IM1714" s="601"/>
      <c r="IN1714" s="601"/>
      <c r="IO1714" s="601"/>
      <c r="IP1714" s="601"/>
      <c r="IQ1714" s="601"/>
      <c r="IR1714" s="601"/>
      <c r="IS1714" s="601"/>
      <c r="IT1714" s="601"/>
      <c r="IU1714" s="601"/>
      <c r="IV1714" s="601"/>
      <c r="IW1714" s="601"/>
      <c r="IX1714" s="601"/>
      <c r="IY1714" s="601"/>
      <c r="IZ1714" s="601"/>
      <c r="JA1714" s="601"/>
      <c r="JB1714" s="601"/>
      <c r="JC1714" s="601"/>
      <c r="JD1714" s="601"/>
      <c r="JE1714" s="601"/>
      <c r="JF1714" s="601"/>
      <c r="JG1714" s="601"/>
      <c r="JH1714" s="601"/>
      <c r="JI1714" s="601"/>
      <c r="JJ1714" s="601"/>
      <c r="JK1714" s="601"/>
      <c r="JL1714" s="601"/>
      <c r="JM1714" s="601"/>
      <c r="JN1714" s="601"/>
      <c r="JO1714" s="601"/>
      <c r="JP1714" s="601"/>
      <c r="JQ1714" s="601"/>
      <c r="JR1714" s="601"/>
      <c r="JS1714" s="601"/>
      <c r="JT1714" s="601"/>
      <c r="JU1714" s="601"/>
      <c r="JV1714" s="601"/>
      <c r="JW1714" s="601"/>
      <c r="JX1714" s="601"/>
      <c r="JY1714" s="601"/>
      <c r="JZ1714" s="601"/>
      <c r="KA1714" s="601"/>
      <c r="KB1714" s="601"/>
      <c r="KC1714" s="601"/>
      <c r="KD1714" s="601"/>
      <c r="KE1714" s="601"/>
      <c r="KF1714" s="601"/>
      <c r="KG1714" s="601"/>
      <c r="KH1714" s="601"/>
      <c r="KI1714" s="601"/>
      <c r="KJ1714" s="601"/>
      <c r="KK1714" s="601"/>
      <c r="KL1714" s="601"/>
      <c r="KM1714" s="601"/>
      <c r="KN1714" s="601"/>
      <c r="KO1714" s="601"/>
      <c r="KP1714" s="601"/>
      <c r="KQ1714" s="601"/>
      <c r="KR1714" s="601"/>
      <c r="KS1714" s="601"/>
      <c r="KT1714" s="601"/>
      <c r="KU1714" s="601"/>
      <c r="KV1714" s="601"/>
      <c r="KW1714" s="601"/>
      <c r="KX1714" s="601"/>
      <c r="KY1714" s="601"/>
      <c r="KZ1714" s="601"/>
      <c r="LA1714" s="601"/>
      <c r="LB1714" s="601"/>
      <c r="LC1714" s="601"/>
      <c r="LD1714" s="601"/>
      <c r="LE1714" s="601"/>
      <c r="LF1714" s="601"/>
      <c r="LG1714" s="601"/>
      <c r="LH1714" s="601"/>
      <c r="LI1714" s="601"/>
      <c r="LJ1714" s="601"/>
    </row>
    <row r="1715" spans="1:322">
      <c r="A1715" s="697"/>
      <c r="B1715" s="558"/>
      <c r="C1715" s="558"/>
      <c r="D1715" s="676" t="s">
        <v>1067</v>
      </c>
      <c r="E1715" s="524"/>
      <c r="F1715" s="596" t="s">
        <v>87</v>
      </c>
      <c r="G1715" s="676">
        <v>2022</v>
      </c>
      <c r="H1715" s="596">
        <v>3</v>
      </c>
      <c r="I1715" s="687">
        <v>127524</v>
      </c>
      <c r="J1715" s="677">
        <v>44644</v>
      </c>
      <c r="K1715" s="676" t="s">
        <v>1586</v>
      </c>
      <c r="L1715" s="677" t="s">
        <v>1578</v>
      </c>
      <c r="M1715" s="677">
        <v>44568</v>
      </c>
      <c r="N1715" s="677">
        <v>44622</v>
      </c>
      <c r="O1715" s="677"/>
      <c r="P1715" s="597">
        <v>44623</v>
      </c>
      <c r="Q1715" s="597">
        <v>44641</v>
      </c>
      <c r="R1715" s="597">
        <v>44644</v>
      </c>
      <c r="S1715" s="676" t="s">
        <v>1580</v>
      </c>
      <c r="T1715" s="596">
        <v>72</v>
      </c>
      <c r="U1715" s="596" t="s">
        <v>1559</v>
      </c>
      <c r="V1715" s="676" t="s">
        <v>1235</v>
      </c>
      <c r="W1715" s="678">
        <v>475</v>
      </c>
      <c r="X1715" s="551">
        <v>638</v>
      </c>
      <c r="Y1715" s="693">
        <v>303050</v>
      </c>
      <c r="Z1715" s="598">
        <v>0.47</v>
      </c>
      <c r="AA1715" s="682">
        <f>Y1715*Z1715</f>
        <v>142433.5</v>
      </c>
      <c r="AB1715" s="521"/>
      <c r="AC1715" s="683">
        <v>0</v>
      </c>
      <c r="AD1715" s="676"/>
      <c r="AE1715" s="599"/>
      <c r="AF1715" s="695">
        <f>AA1715+AD1715+AE1715</f>
        <v>142433.5</v>
      </c>
      <c r="AG1715" s="676" t="s">
        <v>47</v>
      </c>
      <c r="AH1715" s="641"/>
      <c r="AI1715" s="676">
        <v>75</v>
      </c>
      <c r="AJ1715" s="638" t="s">
        <v>1606</v>
      </c>
      <c r="AK1715" s="638" t="s">
        <v>1607</v>
      </c>
      <c r="AL1715" s="560">
        <v>38017</v>
      </c>
      <c r="AM1715" s="638" t="s">
        <v>52</v>
      </c>
      <c r="AN1715" s="638" t="s">
        <v>1089</v>
      </c>
      <c r="AO1715" s="596"/>
      <c r="AP1715" s="676" t="s">
        <v>92</v>
      </c>
      <c r="AQ1715" s="676" t="s">
        <v>37</v>
      </c>
      <c r="AR1715" s="676"/>
      <c r="AS1715" s="523" t="s">
        <v>1077</v>
      </c>
      <c r="AT1715" s="523"/>
      <c r="AU1715" s="523"/>
      <c r="AV1715" s="674"/>
      <c r="AW1715" s="673" t="str">
        <f>U1715</f>
        <v>30397571C</v>
      </c>
      <c r="AX1715" s="673" cm="1">
        <f t="array" ref="AX1715">SUM(MID(0&amp;AW1715,LARGE(INDEX(ISNUMBER(--MID(AW1715,ROW($1:$8),1))*ROW($1:$8),),ROW($1:$8))+1,1)*10^ROW($1:$8)/10)</f>
        <v>30397571</v>
      </c>
      <c r="AY1715" s="673" t="str">
        <f>VLOOKUP($AX1715,'Item Master Data'!$A:$F,3,FALSE)</f>
        <v>Q.PEAK DUO XL G10 BFG</v>
      </c>
      <c r="AZ1715" s="673">
        <f>VLOOKUP($AX1715,'Item Master Data'!$A:$F,6,FALSE)</f>
        <v>475</v>
      </c>
      <c r="BA1715" s="673">
        <f>X1715/BB1715</f>
        <v>22</v>
      </c>
      <c r="BB1715" s="673">
        <f>VLOOKUP(AX1715,'Item Master Data'!$A:$G,7,FALSE)</f>
        <v>29</v>
      </c>
      <c r="BC1715" s="673"/>
      <c r="BD1715" s="673">
        <f>W1715-AZ1715</f>
        <v>0</v>
      </c>
      <c r="BE1715" s="601"/>
      <c r="BF1715" s="601"/>
      <c r="BG1715" s="601"/>
      <c r="BH1715" s="601"/>
      <c r="BI1715" s="601"/>
      <c r="BJ1715" s="601"/>
      <c r="BK1715" s="601"/>
      <c r="BL1715" s="601"/>
      <c r="BM1715" s="601"/>
      <c r="BN1715" s="601"/>
      <c r="BO1715" s="601"/>
      <c r="BP1715" s="601"/>
      <c r="BQ1715" s="601"/>
      <c r="BR1715" s="601"/>
      <c r="BS1715" s="601"/>
      <c r="BT1715" s="601"/>
      <c r="BU1715" s="601"/>
      <c r="BV1715" s="601"/>
      <c r="BW1715" s="601"/>
      <c r="BX1715" s="601"/>
      <c r="BY1715" s="601"/>
      <c r="BZ1715" s="601"/>
      <c r="CA1715" s="601"/>
      <c r="CB1715" s="601"/>
      <c r="CC1715" s="601"/>
      <c r="CD1715" s="601"/>
      <c r="CE1715" s="601"/>
      <c r="CF1715" s="601"/>
      <c r="CG1715" s="601"/>
      <c r="CH1715" s="601"/>
      <c r="CI1715" s="601"/>
      <c r="CJ1715" s="601"/>
      <c r="CK1715" s="601"/>
      <c r="CL1715" s="601"/>
      <c r="CM1715" s="601"/>
      <c r="CN1715" s="601"/>
      <c r="CO1715" s="601"/>
      <c r="CP1715" s="601"/>
      <c r="CQ1715" s="601"/>
      <c r="CR1715" s="601"/>
      <c r="CS1715" s="601"/>
      <c r="CT1715" s="601"/>
      <c r="CU1715" s="601"/>
      <c r="CV1715" s="601"/>
      <c r="CW1715" s="601"/>
      <c r="CX1715" s="601"/>
      <c r="CY1715" s="601"/>
      <c r="CZ1715" s="601"/>
      <c r="DA1715" s="601"/>
      <c r="DB1715" s="601"/>
      <c r="DC1715" s="601"/>
      <c r="DD1715" s="601"/>
      <c r="DE1715" s="601"/>
      <c r="DF1715" s="601"/>
      <c r="DG1715" s="601"/>
      <c r="DH1715" s="601"/>
      <c r="DI1715" s="601"/>
      <c r="DJ1715" s="601"/>
      <c r="DK1715" s="601"/>
      <c r="DL1715" s="601"/>
      <c r="DM1715" s="601"/>
      <c r="DN1715" s="601"/>
      <c r="DO1715" s="601"/>
      <c r="DP1715" s="601"/>
      <c r="DQ1715" s="601"/>
      <c r="DR1715" s="601"/>
      <c r="DS1715" s="601"/>
      <c r="DT1715" s="601"/>
      <c r="DU1715" s="601"/>
      <c r="DV1715" s="601"/>
      <c r="DW1715" s="601"/>
      <c r="DX1715" s="601"/>
      <c r="DY1715" s="601"/>
      <c r="DZ1715" s="601"/>
      <c r="EA1715" s="601"/>
      <c r="EB1715" s="601"/>
      <c r="EC1715" s="601"/>
      <c r="ED1715" s="601"/>
      <c r="EE1715" s="601"/>
      <c r="EF1715" s="601"/>
      <c r="EG1715" s="601"/>
      <c r="EH1715" s="601"/>
      <c r="EI1715" s="601"/>
      <c r="EJ1715" s="601"/>
      <c r="EK1715" s="601"/>
      <c r="EL1715" s="601"/>
      <c r="EM1715" s="601"/>
      <c r="EN1715" s="601"/>
      <c r="EO1715" s="601"/>
      <c r="EP1715" s="601"/>
      <c r="EQ1715" s="601"/>
      <c r="ER1715" s="601"/>
      <c r="ES1715" s="601"/>
      <c r="ET1715" s="601"/>
      <c r="EU1715" s="601"/>
      <c r="EV1715" s="601"/>
      <c r="EW1715" s="601"/>
      <c r="EX1715" s="601"/>
      <c r="EY1715" s="601"/>
      <c r="EZ1715" s="601"/>
      <c r="FA1715" s="601"/>
      <c r="FB1715" s="601"/>
      <c r="FC1715" s="601"/>
      <c r="FD1715" s="601"/>
      <c r="FE1715" s="601"/>
      <c r="FF1715" s="601"/>
      <c r="FG1715" s="601"/>
      <c r="FH1715" s="601"/>
      <c r="FI1715" s="601"/>
      <c r="FJ1715" s="601"/>
      <c r="FK1715" s="601"/>
      <c r="FL1715" s="601"/>
      <c r="FM1715" s="601"/>
      <c r="FN1715" s="601"/>
      <c r="FO1715" s="601"/>
      <c r="FP1715" s="601"/>
      <c r="FQ1715" s="601"/>
      <c r="FR1715" s="601"/>
      <c r="FS1715" s="601"/>
      <c r="FT1715" s="601"/>
      <c r="FU1715" s="601"/>
      <c r="FV1715" s="601"/>
      <c r="FW1715" s="601"/>
      <c r="FX1715" s="601"/>
      <c r="FY1715" s="601"/>
      <c r="FZ1715" s="601"/>
      <c r="GA1715" s="601"/>
      <c r="GB1715" s="601"/>
      <c r="GC1715" s="601"/>
      <c r="GD1715" s="601"/>
      <c r="GE1715" s="601"/>
      <c r="GF1715" s="601"/>
      <c r="GG1715" s="601"/>
      <c r="GH1715" s="601"/>
      <c r="GI1715" s="601"/>
      <c r="GJ1715" s="601"/>
      <c r="GK1715" s="601"/>
      <c r="GL1715" s="601"/>
      <c r="GM1715" s="601"/>
      <c r="GN1715" s="601"/>
      <c r="GO1715" s="601"/>
      <c r="GP1715" s="601"/>
      <c r="GQ1715" s="601"/>
      <c r="GR1715" s="601"/>
      <c r="GS1715" s="601"/>
      <c r="GT1715" s="601"/>
      <c r="GU1715" s="601"/>
      <c r="GV1715" s="601"/>
      <c r="GW1715" s="601"/>
      <c r="GX1715" s="601"/>
      <c r="GY1715" s="601"/>
      <c r="GZ1715" s="601"/>
      <c r="HA1715" s="601"/>
      <c r="HB1715" s="601"/>
      <c r="HC1715" s="601"/>
      <c r="HD1715" s="601"/>
      <c r="HE1715" s="601"/>
      <c r="HF1715" s="601"/>
      <c r="HG1715" s="601"/>
      <c r="HH1715" s="601"/>
      <c r="HI1715" s="601"/>
      <c r="HJ1715" s="601"/>
      <c r="HK1715" s="601"/>
      <c r="HL1715" s="601"/>
      <c r="HM1715" s="601"/>
      <c r="HN1715" s="601"/>
      <c r="HO1715" s="601"/>
      <c r="HP1715" s="601"/>
      <c r="HQ1715" s="601"/>
      <c r="HR1715" s="601"/>
      <c r="HS1715" s="601"/>
      <c r="HT1715" s="601"/>
      <c r="HU1715" s="601"/>
      <c r="HV1715" s="601"/>
      <c r="HW1715" s="601"/>
      <c r="HX1715" s="601"/>
      <c r="HY1715" s="601"/>
      <c r="HZ1715" s="601"/>
      <c r="IA1715" s="601"/>
      <c r="IB1715" s="601"/>
      <c r="IC1715" s="601"/>
      <c r="ID1715" s="601"/>
      <c r="IE1715" s="601"/>
      <c r="IF1715" s="601"/>
      <c r="IG1715" s="601"/>
      <c r="IH1715" s="601"/>
      <c r="II1715" s="601"/>
      <c r="IJ1715" s="601"/>
      <c r="IK1715" s="601"/>
      <c r="IL1715" s="601"/>
      <c r="IM1715" s="601"/>
      <c r="IN1715" s="601"/>
      <c r="IO1715" s="601"/>
      <c r="IP1715" s="601"/>
      <c r="IQ1715" s="601"/>
      <c r="IR1715" s="601"/>
      <c r="IS1715" s="601"/>
      <c r="IT1715" s="601"/>
      <c r="IU1715" s="601"/>
      <c r="IV1715" s="601"/>
      <c r="IW1715" s="601"/>
      <c r="IX1715" s="601"/>
      <c r="IY1715" s="601"/>
      <c r="IZ1715" s="601"/>
      <c r="JA1715" s="601"/>
      <c r="JB1715" s="601"/>
      <c r="JC1715" s="601"/>
      <c r="JD1715" s="601"/>
      <c r="JE1715" s="601"/>
      <c r="JF1715" s="601"/>
      <c r="JG1715" s="601"/>
      <c r="JH1715" s="601"/>
      <c r="JI1715" s="601"/>
      <c r="JJ1715" s="601"/>
      <c r="JK1715" s="601"/>
      <c r="JL1715" s="601"/>
      <c r="JM1715" s="601"/>
      <c r="JN1715" s="601"/>
      <c r="JO1715" s="601"/>
      <c r="JP1715" s="601"/>
      <c r="JQ1715" s="601"/>
      <c r="JR1715" s="601"/>
      <c r="JS1715" s="601"/>
      <c r="JT1715" s="601"/>
      <c r="JU1715" s="601"/>
      <c r="JV1715" s="601"/>
      <c r="JW1715" s="601"/>
      <c r="JX1715" s="601"/>
      <c r="JY1715" s="601"/>
      <c r="JZ1715" s="601"/>
      <c r="KA1715" s="601"/>
      <c r="KB1715" s="601"/>
      <c r="KC1715" s="601"/>
      <c r="KD1715" s="601"/>
      <c r="KE1715" s="601"/>
      <c r="KF1715" s="601"/>
      <c r="KG1715" s="601"/>
      <c r="KH1715" s="601"/>
      <c r="KI1715" s="601"/>
      <c r="KJ1715" s="601"/>
      <c r="KK1715" s="601"/>
      <c r="KL1715" s="601"/>
      <c r="KM1715" s="601"/>
      <c r="KN1715" s="601"/>
      <c r="KO1715" s="601"/>
      <c r="KP1715" s="601"/>
      <c r="KQ1715" s="601"/>
      <c r="KR1715" s="601"/>
      <c r="KS1715" s="601"/>
      <c r="KT1715" s="601"/>
      <c r="KU1715" s="601"/>
      <c r="KV1715" s="601"/>
      <c r="KW1715" s="601"/>
      <c r="KX1715" s="601"/>
      <c r="KY1715" s="601"/>
      <c r="KZ1715" s="601"/>
      <c r="LA1715" s="601"/>
      <c r="LB1715" s="601"/>
      <c r="LC1715" s="601"/>
      <c r="LD1715" s="601"/>
      <c r="LE1715" s="601"/>
      <c r="LF1715" s="601"/>
      <c r="LG1715" s="601"/>
      <c r="LH1715" s="601"/>
      <c r="LI1715" s="601"/>
      <c r="LJ1715" s="601"/>
    </row>
    <row r="1716" spans="1:322">
      <c r="A1716" s="697"/>
      <c r="B1716" s="558"/>
      <c r="C1716" s="558"/>
      <c r="D1716" s="676" t="s">
        <v>1067</v>
      </c>
      <c r="E1716" s="524"/>
      <c r="F1716" s="596" t="s">
        <v>87</v>
      </c>
      <c r="G1716" s="676">
        <v>2022</v>
      </c>
      <c r="H1716" s="596">
        <v>3</v>
      </c>
      <c r="I1716" s="687">
        <v>127523</v>
      </c>
      <c r="J1716" s="677">
        <v>44644</v>
      </c>
      <c r="K1716" s="676" t="s">
        <v>1586</v>
      </c>
      <c r="L1716" s="677" t="s">
        <v>1578</v>
      </c>
      <c r="M1716" s="677">
        <v>44568</v>
      </c>
      <c r="N1716" s="677">
        <v>44622</v>
      </c>
      <c r="O1716" s="677"/>
      <c r="P1716" s="597">
        <v>44623</v>
      </c>
      <c r="Q1716" s="597">
        <v>44642</v>
      </c>
      <c r="R1716" s="597">
        <v>44644</v>
      </c>
      <c r="S1716" s="676" t="s">
        <v>1580</v>
      </c>
      <c r="T1716" s="596">
        <v>72</v>
      </c>
      <c r="U1716" s="596" t="s">
        <v>1559</v>
      </c>
      <c r="V1716" s="676" t="s">
        <v>1235</v>
      </c>
      <c r="W1716" s="678">
        <v>475</v>
      </c>
      <c r="X1716" s="551">
        <v>638</v>
      </c>
      <c r="Y1716" s="693">
        <v>303050</v>
      </c>
      <c r="Z1716" s="598">
        <v>0.47</v>
      </c>
      <c r="AA1716" s="682">
        <f>Y1716*Z1716</f>
        <v>142433.5</v>
      </c>
      <c r="AB1716" s="521"/>
      <c r="AC1716" s="683">
        <v>0</v>
      </c>
      <c r="AD1716" s="676"/>
      <c r="AE1716" s="599"/>
      <c r="AF1716" s="695">
        <f>AA1716+AD1716+AE1716</f>
        <v>142433.5</v>
      </c>
      <c r="AG1716" s="676" t="s">
        <v>47</v>
      </c>
      <c r="AH1716" s="641"/>
      <c r="AI1716" s="676">
        <v>75</v>
      </c>
      <c r="AJ1716" s="638" t="s">
        <v>1606</v>
      </c>
      <c r="AK1716" s="638" t="s">
        <v>1607</v>
      </c>
      <c r="AL1716" s="560">
        <v>38017</v>
      </c>
      <c r="AM1716" s="638" t="s">
        <v>52</v>
      </c>
      <c r="AN1716" s="638" t="s">
        <v>1089</v>
      </c>
      <c r="AO1716" s="596"/>
      <c r="AP1716" s="676" t="s">
        <v>92</v>
      </c>
      <c r="AQ1716" s="676" t="s">
        <v>37</v>
      </c>
      <c r="AR1716" s="676"/>
      <c r="AS1716" s="523" t="s">
        <v>1077</v>
      </c>
      <c r="AT1716" s="523"/>
      <c r="AU1716" s="523"/>
      <c r="AV1716" s="674"/>
      <c r="AW1716" s="673" t="str">
        <f>U1716</f>
        <v>30397571C</v>
      </c>
      <c r="AX1716" s="673" cm="1">
        <f t="array" ref="AX1716">SUM(MID(0&amp;AW1716,LARGE(INDEX(ISNUMBER(--MID(AW1716,ROW($1:$8),1))*ROW($1:$8),),ROW($1:$8))+1,1)*10^ROW($1:$8)/10)</f>
        <v>30397571</v>
      </c>
      <c r="AY1716" s="673" t="str">
        <f>VLOOKUP($AX1716,'Item Master Data'!$A:$F,3,FALSE)</f>
        <v>Q.PEAK DUO XL G10 BFG</v>
      </c>
      <c r="AZ1716" s="673">
        <f>VLOOKUP($AX1716,'Item Master Data'!$A:$F,6,FALSE)</f>
        <v>475</v>
      </c>
      <c r="BA1716" s="673">
        <f>X1716/BB1716</f>
        <v>22</v>
      </c>
      <c r="BB1716" s="673">
        <f>VLOOKUP(AX1716,'Item Master Data'!$A:$G,7,FALSE)</f>
        <v>29</v>
      </c>
      <c r="BC1716" s="673"/>
      <c r="BD1716" s="673">
        <f>W1716-AZ1716</f>
        <v>0</v>
      </c>
      <c r="BE1716" s="601"/>
      <c r="BF1716" s="601"/>
      <c r="BG1716" s="601"/>
      <c r="BH1716" s="601"/>
      <c r="BI1716" s="601"/>
      <c r="BJ1716" s="601"/>
      <c r="BK1716" s="601"/>
      <c r="BL1716" s="601"/>
      <c r="BM1716" s="601"/>
      <c r="BN1716" s="601"/>
      <c r="BO1716" s="601"/>
      <c r="BP1716" s="601"/>
      <c r="BQ1716" s="601"/>
      <c r="BR1716" s="601"/>
      <c r="BS1716" s="601"/>
      <c r="BT1716" s="601"/>
      <c r="BU1716" s="601"/>
      <c r="BV1716" s="601"/>
      <c r="BW1716" s="601"/>
      <c r="BX1716" s="601"/>
      <c r="BY1716" s="601"/>
      <c r="BZ1716" s="601"/>
      <c r="CA1716" s="601"/>
      <c r="CB1716" s="601"/>
      <c r="CC1716" s="601"/>
      <c r="CD1716" s="601"/>
      <c r="CE1716" s="601"/>
      <c r="CF1716" s="601"/>
      <c r="CG1716" s="601"/>
      <c r="CH1716" s="601"/>
      <c r="CI1716" s="601"/>
      <c r="CJ1716" s="601"/>
      <c r="CK1716" s="601"/>
      <c r="CL1716" s="601"/>
      <c r="CM1716" s="601"/>
      <c r="CN1716" s="601"/>
      <c r="CO1716" s="601"/>
      <c r="CP1716" s="601"/>
      <c r="CQ1716" s="601"/>
      <c r="CR1716" s="601"/>
      <c r="CS1716" s="601"/>
      <c r="CT1716" s="601"/>
      <c r="CU1716" s="601"/>
      <c r="CV1716" s="601"/>
      <c r="CW1716" s="601"/>
      <c r="CX1716" s="601"/>
      <c r="CY1716" s="601"/>
      <c r="CZ1716" s="601"/>
      <c r="DA1716" s="601"/>
      <c r="DB1716" s="601"/>
      <c r="DC1716" s="601"/>
      <c r="DD1716" s="601"/>
      <c r="DE1716" s="601"/>
      <c r="DF1716" s="601"/>
      <c r="DG1716" s="601"/>
      <c r="DH1716" s="601"/>
      <c r="DI1716" s="601"/>
      <c r="DJ1716" s="601"/>
      <c r="DK1716" s="601"/>
      <c r="DL1716" s="601"/>
      <c r="DM1716" s="601"/>
      <c r="DN1716" s="601"/>
      <c r="DO1716" s="601"/>
      <c r="DP1716" s="601"/>
      <c r="DQ1716" s="601"/>
      <c r="DR1716" s="601"/>
      <c r="DS1716" s="601"/>
      <c r="DT1716" s="601"/>
      <c r="DU1716" s="601"/>
      <c r="DV1716" s="601"/>
      <c r="DW1716" s="601"/>
      <c r="DX1716" s="601"/>
      <c r="DY1716" s="601"/>
      <c r="DZ1716" s="601"/>
      <c r="EA1716" s="601"/>
      <c r="EB1716" s="601"/>
      <c r="EC1716" s="601"/>
      <c r="ED1716" s="601"/>
      <c r="EE1716" s="601"/>
      <c r="EF1716" s="601"/>
      <c r="EG1716" s="601"/>
      <c r="EH1716" s="601"/>
      <c r="EI1716" s="601"/>
      <c r="EJ1716" s="601"/>
      <c r="EK1716" s="601"/>
      <c r="EL1716" s="601"/>
      <c r="EM1716" s="601"/>
      <c r="EN1716" s="601"/>
      <c r="EO1716" s="601"/>
      <c r="EP1716" s="601"/>
      <c r="EQ1716" s="601"/>
      <c r="ER1716" s="601"/>
      <c r="ES1716" s="601"/>
      <c r="ET1716" s="601"/>
      <c r="EU1716" s="601"/>
      <c r="EV1716" s="601"/>
      <c r="EW1716" s="601"/>
      <c r="EX1716" s="601"/>
      <c r="EY1716" s="601"/>
      <c r="EZ1716" s="601"/>
      <c r="FA1716" s="601"/>
      <c r="FB1716" s="601"/>
      <c r="FC1716" s="601"/>
      <c r="FD1716" s="601"/>
      <c r="FE1716" s="601"/>
      <c r="FF1716" s="601"/>
      <c r="FG1716" s="601"/>
      <c r="FH1716" s="601"/>
      <c r="FI1716" s="601"/>
      <c r="FJ1716" s="601"/>
      <c r="FK1716" s="601"/>
      <c r="FL1716" s="601"/>
      <c r="FM1716" s="601"/>
      <c r="FN1716" s="601"/>
      <c r="FO1716" s="601"/>
      <c r="FP1716" s="601"/>
      <c r="FQ1716" s="601"/>
      <c r="FR1716" s="601"/>
      <c r="FS1716" s="601"/>
      <c r="FT1716" s="601"/>
      <c r="FU1716" s="601"/>
      <c r="FV1716" s="601"/>
      <c r="FW1716" s="601"/>
      <c r="FX1716" s="601"/>
      <c r="FY1716" s="601"/>
      <c r="FZ1716" s="601"/>
      <c r="GA1716" s="601"/>
      <c r="GB1716" s="601"/>
      <c r="GC1716" s="601"/>
      <c r="GD1716" s="601"/>
      <c r="GE1716" s="601"/>
      <c r="GF1716" s="601"/>
      <c r="GG1716" s="601"/>
      <c r="GH1716" s="601"/>
      <c r="GI1716" s="601"/>
      <c r="GJ1716" s="601"/>
      <c r="GK1716" s="601"/>
      <c r="GL1716" s="601"/>
      <c r="GM1716" s="601"/>
      <c r="GN1716" s="601"/>
      <c r="GO1716" s="601"/>
      <c r="GP1716" s="601"/>
      <c r="GQ1716" s="601"/>
      <c r="GR1716" s="601"/>
      <c r="GS1716" s="601"/>
      <c r="GT1716" s="601"/>
      <c r="GU1716" s="601"/>
      <c r="GV1716" s="601"/>
      <c r="GW1716" s="601"/>
      <c r="GX1716" s="601"/>
      <c r="GY1716" s="601"/>
      <c r="GZ1716" s="601"/>
      <c r="HA1716" s="601"/>
      <c r="HB1716" s="601"/>
      <c r="HC1716" s="601"/>
      <c r="HD1716" s="601"/>
      <c r="HE1716" s="601"/>
      <c r="HF1716" s="601"/>
      <c r="HG1716" s="601"/>
      <c r="HH1716" s="601"/>
      <c r="HI1716" s="601"/>
      <c r="HJ1716" s="601"/>
      <c r="HK1716" s="601"/>
      <c r="HL1716" s="601"/>
      <c r="HM1716" s="601"/>
      <c r="HN1716" s="601"/>
      <c r="HO1716" s="601"/>
      <c r="HP1716" s="601"/>
      <c r="HQ1716" s="601"/>
      <c r="HR1716" s="601"/>
      <c r="HS1716" s="601"/>
      <c r="HT1716" s="601"/>
      <c r="HU1716" s="601"/>
      <c r="HV1716" s="601"/>
      <c r="HW1716" s="601"/>
      <c r="HX1716" s="601"/>
      <c r="HY1716" s="601"/>
      <c r="HZ1716" s="601"/>
      <c r="IA1716" s="601"/>
      <c r="IB1716" s="601"/>
      <c r="IC1716" s="601"/>
      <c r="ID1716" s="601"/>
      <c r="IE1716" s="601"/>
      <c r="IF1716" s="601"/>
      <c r="IG1716" s="601"/>
      <c r="IH1716" s="601"/>
      <c r="II1716" s="601"/>
      <c r="IJ1716" s="601"/>
      <c r="IK1716" s="601"/>
      <c r="IL1716" s="601"/>
      <c r="IM1716" s="601"/>
      <c r="IN1716" s="601"/>
      <c r="IO1716" s="601"/>
      <c r="IP1716" s="601"/>
      <c r="IQ1716" s="601"/>
      <c r="IR1716" s="601"/>
      <c r="IS1716" s="601"/>
      <c r="IT1716" s="601"/>
      <c r="IU1716" s="601"/>
      <c r="IV1716" s="601"/>
      <c r="IW1716" s="601"/>
      <c r="IX1716" s="601"/>
      <c r="IY1716" s="601"/>
      <c r="IZ1716" s="601"/>
      <c r="JA1716" s="601"/>
      <c r="JB1716" s="601"/>
      <c r="JC1716" s="601"/>
      <c r="JD1716" s="601"/>
      <c r="JE1716" s="601"/>
      <c r="JF1716" s="601"/>
      <c r="JG1716" s="601"/>
      <c r="JH1716" s="601"/>
      <c r="JI1716" s="601"/>
      <c r="JJ1716" s="601"/>
      <c r="JK1716" s="601"/>
      <c r="JL1716" s="601"/>
      <c r="JM1716" s="601"/>
      <c r="JN1716" s="601"/>
      <c r="JO1716" s="601"/>
      <c r="JP1716" s="601"/>
      <c r="JQ1716" s="601"/>
      <c r="JR1716" s="601"/>
      <c r="JS1716" s="601"/>
      <c r="JT1716" s="601"/>
      <c r="JU1716" s="601"/>
      <c r="JV1716" s="601"/>
      <c r="JW1716" s="601"/>
      <c r="JX1716" s="601"/>
      <c r="JY1716" s="601"/>
      <c r="JZ1716" s="601"/>
      <c r="KA1716" s="601"/>
      <c r="KB1716" s="601"/>
      <c r="KC1716" s="601"/>
      <c r="KD1716" s="601"/>
      <c r="KE1716" s="601"/>
      <c r="KF1716" s="601"/>
      <c r="KG1716" s="601"/>
      <c r="KH1716" s="601"/>
      <c r="KI1716" s="601"/>
      <c r="KJ1716" s="601"/>
      <c r="KK1716" s="601"/>
      <c r="KL1716" s="601"/>
      <c r="KM1716" s="601"/>
      <c r="KN1716" s="601"/>
      <c r="KO1716" s="601"/>
      <c r="KP1716" s="601"/>
      <c r="KQ1716" s="601"/>
      <c r="KR1716" s="601"/>
      <c r="KS1716" s="601"/>
      <c r="KT1716" s="601"/>
      <c r="KU1716" s="601"/>
      <c r="KV1716" s="601"/>
      <c r="KW1716" s="601"/>
      <c r="KX1716" s="601"/>
      <c r="KY1716" s="601"/>
      <c r="KZ1716" s="601"/>
      <c r="LA1716" s="601"/>
      <c r="LB1716" s="601"/>
      <c r="LC1716" s="601"/>
      <c r="LD1716" s="601"/>
      <c r="LE1716" s="601"/>
      <c r="LF1716" s="601"/>
      <c r="LG1716" s="601"/>
      <c r="LH1716" s="601"/>
      <c r="LI1716" s="601"/>
      <c r="LJ1716" s="601"/>
    </row>
    <row r="1717" spans="1:322">
      <c r="A1717" s="697"/>
      <c r="B1717" s="558"/>
      <c r="C1717" s="558"/>
      <c r="D1717" s="676" t="s">
        <v>1067</v>
      </c>
      <c r="E1717" s="524"/>
      <c r="F1717" s="596" t="s">
        <v>87</v>
      </c>
      <c r="G1717" s="676">
        <v>2022</v>
      </c>
      <c r="H1717" s="596">
        <v>3</v>
      </c>
      <c r="I1717" s="687">
        <v>127522</v>
      </c>
      <c r="J1717" s="677">
        <v>44644</v>
      </c>
      <c r="K1717" s="676" t="s">
        <v>1586</v>
      </c>
      <c r="L1717" s="677" t="s">
        <v>1578</v>
      </c>
      <c r="M1717" s="677">
        <v>44568</v>
      </c>
      <c r="N1717" s="677">
        <v>44622</v>
      </c>
      <c r="O1717" s="677"/>
      <c r="P1717" s="597">
        <v>44623</v>
      </c>
      <c r="Q1717" s="597">
        <v>44642</v>
      </c>
      <c r="R1717" s="597">
        <v>44644</v>
      </c>
      <c r="S1717" s="676" t="s">
        <v>1580</v>
      </c>
      <c r="T1717" s="596">
        <v>72</v>
      </c>
      <c r="U1717" s="596" t="s">
        <v>1559</v>
      </c>
      <c r="V1717" s="676" t="s">
        <v>1235</v>
      </c>
      <c r="W1717" s="678">
        <v>475</v>
      </c>
      <c r="X1717" s="551">
        <v>638</v>
      </c>
      <c r="Y1717" s="693">
        <v>303050</v>
      </c>
      <c r="Z1717" s="598">
        <v>0.47</v>
      </c>
      <c r="AA1717" s="682">
        <f>Y1717*Z1717</f>
        <v>142433.5</v>
      </c>
      <c r="AB1717" s="521"/>
      <c r="AC1717" s="683">
        <v>0</v>
      </c>
      <c r="AD1717" s="676"/>
      <c r="AE1717" s="599"/>
      <c r="AF1717" s="695">
        <f>AA1717+AD1717+AE1717</f>
        <v>142433.5</v>
      </c>
      <c r="AG1717" s="676" t="s">
        <v>47</v>
      </c>
      <c r="AH1717" s="641"/>
      <c r="AI1717" s="676">
        <v>75</v>
      </c>
      <c r="AJ1717" s="638" t="s">
        <v>1606</v>
      </c>
      <c r="AK1717" s="638" t="s">
        <v>1607</v>
      </c>
      <c r="AL1717" s="560">
        <v>38017</v>
      </c>
      <c r="AM1717" s="638" t="s">
        <v>52</v>
      </c>
      <c r="AN1717" s="638" t="s">
        <v>1089</v>
      </c>
      <c r="AO1717" s="596"/>
      <c r="AP1717" s="676" t="s">
        <v>92</v>
      </c>
      <c r="AQ1717" s="676" t="s">
        <v>37</v>
      </c>
      <c r="AR1717" s="676"/>
      <c r="AS1717" s="523" t="s">
        <v>1077</v>
      </c>
      <c r="AT1717" s="523"/>
      <c r="AU1717" s="523"/>
      <c r="AV1717" s="674"/>
      <c r="AW1717" s="673" t="str">
        <f>U1717</f>
        <v>30397571C</v>
      </c>
      <c r="AX1717" s="673" cm="1">
        <f t="array" ref="AX1717">SUM(MID(0&amp;AW1717,LARGE(INDEX(ISNUMBER(--MID(AW1717,ROW($1:$8),1))*ROW($1:$8),),ROW($1:$8))+1,1)*10^ROW($1:$8)/10)</f>
        <v>30397571</v>
      </c>
      <c r="AY1717" s="673" t="str">
        <f>VLOOKUP($AX1717,'Item Master Data'!$A:$F,3,FALSE)</f>
        <v>Q.PEAK DUO XL G10 BFG</v>
      </c>
      <c r="AZ1717" s="673">
        <f>VLOOKUP($AX1717,'Item Master Data'!$A:$F,6,FALSE)</f>
        <v>475</v>
      </c>
      <c r="BA1717" s="673">
        <f>X1717/BB1717</f>
        <v>22</v>
      </c>
      <c r="BB1717" s="673">
        <f>VLOOKUP(AX1717,'Item Master Data'!$A:$G,7,FALSE)</f>
        <v>29</v>
      </c>
      <c r="BC1717" s="673"/>
      <c r="BD1717" s="673">
        <f>W1717-AZ1717</f>
        <v>0</v>
      </c>
      <c r="BE1717" s="601"/>
      <c r="BF1717" s="601"/>
      <c r="BG1717" s="601"/>
      <c r="BH1717" s="601"/>
      <c r="BI1717" s="601"/>
      <c r="BJ1717" s="601"/>
      <c r="BK1717" s="601"/>
      <c r="BL1717" s="601"/>
      <c r="BM1717" s="601"/>
      <c r="BN1717" s="601"/>
      <c r="BO1717" s="601"/>
      <c r="BP1717" s="601"/>
      <c r="BQ1717" s="601"/>
      <c r="BR1717" s="601"/>
      <c r="BS1717" s="601"/>
      <c r="BT1717" s="601"/>
      <c r="BU1717" s="601"/>
      <c r="BV1717" s="601"/>
      <c r="BW1717" s="601"/>
      <c r="BX1717" s="601"/>
      <c r="BY1717" s="601"/>
      <c r="BZ1717" s="601"/>
      <c r="CA1717" s="601"/>
      <c r="CB1717" s="601"/>
      <c r="CC1717" s="601"/>
      <c r="CD1717" s="601"/>
      <c r="CE1717" s="601"/>
      <c r="CF1717" s="601"/>
      <c r="CG1717" s="601"/>
      <c r="CH1717" s="601"/>
      <c r="CI1717" s="601"/>
      <c r="CJ1717" s="601"/>
      <c r="CK1717" s="601"/>
      <c r="CL1717" s="601"/>
      <c r="CM1717" s="601"/>
      <c r="CN1717" s="601"/>
      <c r="CO1717" s="601"/>
      <c r="CP1717" s="601"/>
      <c r="CQ1717" s="601"/>
      <c r="CR1717" s="601"/>
      <c r="CS1717" s="601"/>
      <c r="CT1717" s="601"/>
      <c r="CU1717" s="601"/>
      <c r="CV1717" s="601"/>
      <c r="CW1717" s="601"/>
      <c r="CX1717" s="601"/>
      <c r="CY1717" s="601"/>
      <c r="CZ1717" s="601"/>
      <c r="DA1717" s="601"/>
      <c r="DB1717" s="601"/>
      <c r="DC1717" s="601"/>
      <c r="DD1717" s="601"/>
      <c r="DE1717" s="601"/>
      <c r="DF1717" s="601"/>
      <c r="DG1717" s="601"/>
      <c r="DH1717" s="601"/>
      <c r="DI1717" s="601"/>
      <c r="DJ1717" s="601"/>
      <c r="DK1717" s="601"/>
      <c r="DL1717" s="601"/>
      <c r="DM1717" s="601"/>
      <c r="DN1717" s="601"/>
      <c r="DO1717" s="601"/>
      <c r="DP1717" s="601"/>
      <c r="DQ1717" s="601"/>
      <c r="DR1717" s="601"/>
      <c r="DS1717" s="601"/>
      <c r="DT1717" s="601"/>
      <c r="DU1717" s="601"/>
      <c r="DV1717" s="601"/>
      <c r="DW1717" s="601"/>
      <c r="DX1717" s="601"/>
      <c r="DY1717" s="601"/>
      <c r="DZ1717" s="601"/>
      <c r="EA1717" s="601"/>
      <c r="EB1717" s="601"/>
      <c r="EC1717" s="601"/>
      <c r="ED1717" s="601"/>
      <c r="EE1717" s="601"/>
      <c r="EF1717" s="601"/>
      <c r="EG1717" s="601"/>
      <c r="EH1717" s="601"/>
      <c r="EI1717" s="601"/>
      <c r="EJ1717" s="601"/>
      <c r="EK1717" s="601"/>
      <c r="EL1717" s="601"/>
      <c r="EM1717" s="601"/>
      <c r="EN1717" s="601"/>
      <c r="EO1717" s="601"/>
      <c r="EP1717" s="601"/>
      <c r="EQ1717" s="601"/>
      <c r="ER1717" s="601"/>
      <c r="ES1717" s="601"/>
      <c r="ET1717" s="601"/>
      <c r="EU1717" s="601"/>
      <c r="EV1717" s="601"/>
      <c r="EW1717" s="601"/>
      <c r="EX1717" s="601"/>
      <c r="EY1717" s="601"/>
      <c r="EZ1717" s="601"/>
      <c r="FA1717" s="601"/>
      <c r="FB1717" s="601"/>
      <c r="FC1717" s="601"/>
      <c r="FD1717" s="601"/>
      <c r="FE1717" s="601"/>
      <c r="FF1717" s="601"/>
      <c r="FG1717" s="601"/>
      <c r="FH1717" s="601"/>
      <c r="FI1717" s="601"/>
      <c r="FJ1717" s="601"/>
      <c r="FK1717" s="601"/>
      <c r="FL1717" s="601"/>
      <c r="FM1717" s="601"/>
      <c r="FN1717" s="601"/>
      <c r="FO1717" s="601"/>
      <c r="FP1717" s="601"/>
      <c r="FQ1717" s="601"/>
      <c r="FR1717" s="601"/>
      <c r="FS1717" s="601"/>
      <c r="FT1717" s="601"/>
      <c r="FU1717" s="601"/>
      <c r="FV1717" s="601"/>
      <c r="FW1717" s="601"/>
      <c r="FX1717" s="601"/>
      <c r="FY1717" s="601"/>
      <c r="FZ1717" s="601"/>
      <c r="GA1717" s="601"/>
      <c r="GB1717" s="601"/>
      <c r="GC1717" s="601"/>
      <c r="GD1717" s="601"/>
      <c r="GE1717" s="601"/>
      <c r="GF1717" s="601"/>
      <c r="GG1717" s="601"/>
      <c r="GH1717" s="601"/>
      <c r="GI1717" s="601"/>
      <c r="GJ1717" s="601"/>
      <c r="GK1717" s="601"/>
      <c r="GL1717" s="601"/>
      <c r="GM1717" s="601"/>
      <c r="GN1717" s="601"/>
      <c r="GO1717" s="601"/>
      <c r="GP1717" s="601"/>
      <c r="GQ1717" s="601"/>
      <c r="GR1717" s="601"/>
      <c r="GS1717" s="601"/>
      <c r="GT1717" s="601"/>
      <c r="GU1717" s="601"/>
      <c r="GV1717" s="601"/>
      <c r="GW1717" s="601"/>
      <c r="GX1717" s="601"/>
      <c r="GY1717" s="601"/>
      <c r="GZ1717" s="601"/>
      <c r="HA1717" s="601"/>
      <c r="HB1717" s="601"/>
      <c r="HC1717" s="601"/>
      <c r="HD1717" s="601"/>
      <c r="HE1717" s="601"/>
      <c r="HF1717" s="601"/>
      <c r="HG1717" s="601"/>
      <c r="HH1717" s="601"/>
      <c r="HI1717" s="601"/>
      <c r="HJ1717" s="601"/>
      <c r="HK1717" s="601"/>
      <c r="HL1717" s="601"/>
      <c r="HM1717" s="601"/>
      <c r="HN1717" s="601"/>
      <c r="HO1717" s="601"/>
      <c r="HP1717" s="601"/>
      <c r="HQ1717" s="601"/>
      <c r="HR1717" s="601"/>
      <c r="HS1717" s="601"/>
      <c r="HT1717" s="601"/>
      <c r="HU1717" s="601"/>
      <c r="HV1717" s="601"/>
      <c r="HW1717" s="601"/>
      <c r="HX1717" s="601"/>
      <c r="HY1717" s="601"/>
      <c r="HZ1717" s="601"/>
      <c r="IA1717" s="601"/>
      <c r="IB1717" s="601"/>
      <c r="IC1717" s="601"/>
      <c r="ID1717" s="601"/>
      <c r="IE1717" s="601"/>
      <c r="IF1717" s="601"/>
      <c r="IG1717" s="601"/>
      <c r="IH1717" s="601"/>
      <c r="II1717" s="601"/>
      <c r="IJ1717" s="601"/>
      <c r="IK1717" s="601"/>
      <c r="IL1717" s="601"/>
      <c r="IM1717" s="601"/>
      <c r="IN1717" s="601"/>
      <c r="IO1717" s="601"/>
      <c r="IP1717" s="601"/>
      <c r="IQ1717" s="601"/>
      <c r="IR1717" s="601"/>
      <c r="IS1717" s="601"/>
      <c r="IT1717" s="601"/>
      <c r="IU1717" s="601"/>
      <c r="IV1717" s="601"/>
      <c r="IW1717" s="601"/>
      <c r="IX1717" s="601"/>
      <c r="IY1717" s="601"/>
      <c r="IZ1717" s="601"/>
      <c r="JA1717" s="601"/>
      <c r="JB1717" s="601"/>
      <c r="JC1717" s="601"/>
      <c r="JD1717" s="601"/>
      <c r="JE1717" s="601"/>
      <c r="JF1717" s="601"/>
      <c r="JG1717" s="601"/>
      <c r="JH1717" s="601"/>
      <c r="JI1717" s="601"/>
      <c r="JJ1717" s="601"/>
      <c r="JK1717" s="601"/>
      <c r="JL1717" s="601"/>
      <c r="JM1717" s="601"/>
      <c r="JN1717" s="601"/>
      <c r="JO1717" s="601"/>
      <c r="JP1717" s="601"/>
      <c r="JQ1717" s="601"/>
      <c r="JR1717" s="601"/>
      <c r="JS1717" s="601"/>
      <c r="JT1717" s="601"/>
      <c r="JU1717" s="601"/>
      <c r="JV1717" s="601"/>
      <c r="JW1717" s="601"/>
      <c r="JX1717" s="601"/>
      <c r="JY1717" s="601"/>
      <c r="JZ1717" s="601"/>
      <c r="KA1717" s="601"/>
      <c r="KB1717" s="601"/>
      <c r="KC1717" s="601"/>
      <c r="KD1717" s="601"/>
      <c r="KE1717" s="601"/>
      <c r="KF1717" s="601"/>
      <c r="KG1717" s="601"/>
      <c r="KH1717" s="601"/>
      <c r="KI1717" s="601"/>
      <c r="KJ1717" s="601"/>
      <c r="KK1717" s="601"/>
      <c r="KL1717" s="601"/>
      <c r="KM1717" s="601"/>
      <c r="KN1717" s="601"/>
      <c r="KO1717" s="601"/>
      <c r="KP1717" s="601"/>
      <c r="KQ1717" s="601"/>
      <c r="KR1717" s="601"/>
      <c r="KS1717" s="601"/>
      <c r="KT1717" s="601"/>
      <c r="KU1717" s="601"/>
      <c r="KV1717" s="601"/>
      <c r="KW1717" s="601"/>
      <c r="KX1717" s="601"/>
      <c r="KY1717" s="601"/>
      <c r="KZ1717" s="601"/>
      <c r="LA1717" s="601"/>
      <c r="LB1717" s="601"/>
      <c r="LC1717" s="601"/>
      <c r="LD1717" s="601"/>
      <c r="LE1717" s="601"/>
      <c r="LF1717" s="601"/>
      <c r="LG1717" s="601"/>
      <c r="LH1717" s="601"/>
      <c r="LI1717" s="601"/>
      <c r="LJ1717" s="601"/>
    </row>
    <row r="1718" spans="1:322">
      <c r="A1718" s="697"/>
      <c r="B1718" s="558"/>
      <c r="C1718" s="558"/>
      <c r="D1718" s="676" t="s">
        <v>1067</v>
      </c>
      <c r="E1718" s="524"/>
      <c r="F1718" s="596" t="s">
        <v>87</v>
      </c>
      <c r="G1718" s="676">
        <v>2022</v>
      </c>
      <c r="H1718" s="596">
        <v>3</v>
      </c>
      <c r="I1718" s="687">
        <v>127521</v>
      </c>
      <c r="J1718" s="677">
        <v>44644</v>
      </c>
      <c r="K1718" s="676" t="s">
        <v>1586</v>
      </c>
      <c r="L1718" s="677" t="s">
        <v>1578</v>
      </c>
      <c r="M1718" s="677">
        <v>44568</v>
      </c>
      <c r="N1718" s="677">
        <v>44622</v>
      </c>
      <c r="O1718" s="677"/>
      <c r="P1718" s="597">
        <v>44623</v>
      </c>
      <c r="Q1718" s="597">
        <v>44642</v>
      </c>
      <c r="R1718" s="597">
        <v>44644</v>
      </c>
      <c r="S1718" s="676" t="s">
        <v>1580</v>
      </c>
      <c r="T1718" s="596">
        <v>72</v>
      </c>
      <c r="U1718" s="596" t="s">
        <v>1559</v>
      </c>
      <c r="V1718" s="676" t="s">
        <v>1235</v>
      </c>
      <c r="W1718" s="678">
        <v>475</v>
      </c>
      <c r="X1718" s="551">
        <v>638</v>
      </c>
      <c r="Y1718" s="693">
        <v>303050</v>
      </c>
      <c r="Z1718" s="598">
        <v>0.47</v>
      </c>
      <c r="AA1718" s="682">
        <f>Y1718*Z1718</f>
        <v>142433.5</v>
      </c>
      <c r="AB1718" s="521"/>
      <c r="AC1718" s="683">
        <v>0</v>
      </c>
      <c r="AD1718" s="676"/>
      <c r="AE1718" s="599"/>
      <c r="AF1718" s="695">
        <f>AA1718+AD1718+AE1718</f>
        <v>142433.5</v>
      </c>
      <c r="AG1718" s="676" t="s">
        <v>47</v>
      </c>
      <c r="AH1718" s="641"/>
      <c r="AI1718" s="676">
        <v>75</v>
      </c>
      <c r="AJ1718" s="638" t="s">
        <v>1606</v>
      </c>
      <c r="AK1718" s="638" t="s">
        <v>1607</v>
      </c>
      <c r="AL1718" s="560">
        <v>38017</v>
      </c>
      <c r="AM1718" s="638" t="s">
        <v>52</v>
      </c>
      <c r="AN1718" s="638" t="s">
        <v>1089</v>
      </c>
      <c r="AO1718" s="596"/>
      <c r="AP1718" s="676" t="s">
        <v>92</v>
      </c>
      <c r="AQ1718" s="676" t="s">
        <v>37</v>
      </c>
      <c r="AR1718" s="676"/>
      <c r="AS1718" s="523" t="s">
        <v>1077</v>
      </c>
      <c r="AT1718" s="523"/>
      <c r="AU1718" s="523"/>
      <c r="AV1718" s="674"/>
      <c r="AW1718" s="673" t="str">
        <f>U1718</f>
        <v>30397571C</v>
      </c>
      <c r="AX1718" s="673" cm="1">
        <f t="array" ref="AX1718">SUM(MID(0&amp;AW1718,LARGE(INDEX(ISNUMBER(--MID(AW1718,ROW($1:$8),1))*ROW($1:$8),),ROW($1:$8))+1,1)*10^ROW($1:$8)/10)</f>
        <v>30397571</v>
      </c>
      <c r="AY1718" s="673" t="str">
        <f>VLOOKUP($AX1718,'Item Master Data'!$A:$F,3,FALSE)</f>
        <v>Q.PEAK DUO XL G10 BFG</v>
      </c>
      <c r="AZ1718" s="673">
        <f>VLOOKUP($AX1718,'Item Master Data'!$A:$F,6,FALSE)</f>
        <v>475</v>
      </c>
      <c r="BA1718" s="673">
        <f>X1718/BB1718</f>
        <v>22</v>
      </c>
      <c r="BB1718" s="673">
        <f>VLOOKUP(AX1718,'Item Master Data'!$A:$G,7,FALSE)</f>
        <v>29</v>
      </c>
      <c r="BC1718" s="673"/>
      <c r="BD1718" s="673">
        <f>W1718-AZ1718</f>
        <v>0</v>
      </c>
      <c r="BE1718" s="601"/>
      <c r="BF1718" s="601"/>
      <c r="BG1718" s="601"/>
      <c r="BH1718" s="601"/>
      <c r="BI1718" s="601"/>
      <c r="BJ1718" s="601"/>
      <c r="BK1718" s="601"/>
      <c r="BL1718" s="601"/>
      <c r="BM1718" s="601"/>
      <c r="BN1718" s="601"/>
      <c r="BO1718" s="601"/>
      <c r="BP1718" s="601"/>
      <c r="BQ1718" s="601"/>
      <c r="BR1718" s="601"/>
      <c r="BS1718" s="601"/>
      <c r="BT1718" s="601"/>
      <c r="BU1718" s="601"/>
      <c r="BV1718" s="601"/>
      <c r="BW1718" s="601"/>
      <c r="BX1718" s="601"/>
      <c r="BY1718" s="601"/>
      <c r="BZ1718" s="601"/>
      <c r="CA1718" s="601"/>
      <c r="CB1718" s="601"/>
      <c r="CC1718" s="601"/>
      <c r="CD1718" s="601"/>
      <c r="CE1718" s="601"/>
      <c r="CF1718" s="601"/>
      <c r="CG1718" s="601"/>
      <c r="CH1718" s="601"/>
      <c r="CI1718" s="601"/>
      <c r="CJ1718" s="601"/>
      <c r="CK1718" s="601"/>
      <c r="CL1718" s="601"/>
      <c r="CM1718" s="601"/>
      <c r="CN1718" s="601"/>
      <c r="CO1718" s="601"/>
      <c r="CP1718" s="601"/>
      <c r="CQ1718" s="601"/>
      <c r="CR1718" s="601"/>
      <c r="CS1718" s="601"/>
      <c r="CT1718" s="601"/>
      <c r="CU1718" s="601"/>
      <c r="CV1718" s="601"/>
      <c r="CW1718" s="601"/>
      <c r="CX1718" s="601"/>
      <c r="CY1718" s="601"/>
      <c r="CZ1718" s="601"/>
      <c r="DA1718" s="601"/>
      <c r="DB1718" s="601"/>
      <c r="DC1718" s="601"/>
      <c r="DD1718" s="601"/>
      <c r="DE1718" s="601"/>
      <c r="DF1718" s="601"/>
      <c r="DG1718" s="601"/>
      <c r="DH1718" s="601"/>
      <c r="DI1718" s="601"/>
      <c r="DJ1718" s="601"/>
      <c r="DK1718" s="601"/>
      <c r="DL1718" s="601"/>
      <c r="DM1718" s="601"/>
      <c r="DN1718" s="601"/>
      <c r="DO1718" s="601"/>
      <c r="DP1718" s="601"/>
      <c r="DQ1718" s="601"/>
      <c r="DR1718" s="601"/>
      <c r="DS1718" s="601"/>
      <c r="DT1718" s="601"/>
      <c r="DU1718" s="601"/>
      <c r="DV1718" s="601"/>
      <c r="DW1718" s="601"/>
      <c r="DX1718" s="601"/>
      <c r="DY1718" s="601"/>
      <c r="DZ1718" s="601"/>
      <c r="EA1718" s="601"/>
      <c r="EB1718" s="601"/>
      <c r="EC1718" s="601"/>
      <c r="ED1718" s="601"/>
      <c r="EE1718" s="601"/>
      <c r="EF1718" s="601"/>
      <c r="EG1718" s="601"/>
      <c r="EH1718" s="601"/>
      <c r="EI1718" s="601"/>
      <c r="EJ1718" s="601"/>
      <c r="EK1718" s="601"/>
      <c r="EL1718" s="601"/>
      <c r="EM1718" s="601"/>
      <c r="EN1718" s="601"/>
      <c r="EO1718" s="601"/>
      <c r="EP1718" s="601"/>
      <c r="EQ1718" s="601"/>
      <c r="ER1718" s="601"/>
      <c r="ES1718" s="601"/>
      <c r="ET1718" s="601"/>
      <c r="EU1718" s="601"/>
      <c r="EV1718" s="601"/>
      <c r="EW1718" s="601"/>
      <c r="EX1718" s="601"/>
      <c r="EY1718" s="601"/>
      <c r="EZ1718" s="601"/>
      <c r="FA1718" s="601"/>
      <c r="FB1718" s="601"/>
      <c r="FC1718" s="601"/>
      <c r="FD1718" s="601"/>
      <c r="FE1718" s="601"/>
      <c r="FF1718" s="601"/>
      <c r="FG1718" s="601"/>
      <c r="FH1718" s="601"/>
      <c r="FI1718" s="601"/>
      <c r="FJ1718" s="601"/>
      <c r="FK1718" s="601"/>
      <c r="FL1718" s="601"/>
      <c r="FM1718" s="601"/>
      <c r="FN1718" s="601"/>
      <c r="FO1718" s="601"/>
      <c r="FP1718" s="601"/>
      <c r="FQ1718" s="601"/>
      <c r="FR1718" s="601"/>
      <c r="FS1718" s="601"/>
      <c r="FT1718" s="601"/>
      <c r="FU1718" s="601"/>
      <c r="FV1718" s="601"/>
      <c r="FW1718" s="601"/>
      <c r="FX1718" s="601"/>
      <c r="FY1718" s="601"/>
      <c r="FZ1718" s="601"/>
      <c r="GA1718" s="601"/>
      <c r="GB1718" s="601"/>
      <c r="GC1718" s="601"/>
      <c r="GD1718" s="601"/>
      <c r="GE1718" s="601"/>
      <c r="GF1718" s="601"/>
      <c r="GG1718" s="601"/>
      <c r="GH1718" s="601"/>
      <c r="GI1718" s="601"/>
      <c r="GJ1718" s="601"/>
      <c r="GK1718" s="601"/>
      <c r="GL1718" s="601"/>
      <c r="GM1718" s="601"/>
      <c r="GN1718" s="601"/>
      <c r="GO1718" s="601"/>
      <c r="GP1718" s="601"/>
      <c r="GQ1718" s="601"/>
      <c r="GR1718" s="601"/>
      <c r="GS1718" s="601"/>
      <c r="GT1718" s="601"/>
      <c r="GU1718" s="601"/>
      <c r="GV1718" s="601"/>
      <c r="GW1718" s="601"/>
      <c r="GX1718" s="601"/>
      <c r="GY1718" s="601"/>
      <c r="GZ1718" s="601"/>
      <c r="HA1718" s="601"/>
      <c r="HB1718" s="601"/>
      <c r="HC1718" s="601"/>
      <c r="HD1718" s="601"/>
      <c r="HE1718" s="601"/>
      <c r="HF1718" s="601"/>
      <c r="HG1718" s="601"/>
      <c r="HH1718" s="601"/>
      <c r="HI1718" s="601"/>
      <c r="HJ1718" s="601"/>
      <c r="HK1718" s="601"/>
      <c r="HL1718" s="601"/>
      <c r="HM1718" s="601"/>
      <c r="HN1718" s="601"/>
      <c r="HO1718" s="601"/>
      <c r="HP1718" s="601"/>
      <c r="HQ1718" s="601"/>
      <c r="HR1718" s="601"/>
      <c r="HS1718" s="601"/>
      <c r="HT1718" s="601"/>
      <c r="HU1718" s="601"/>
      <c r="HV1718" s="601"/>
      <c r="HW1718" s="601"/>
      <c r="HX1718" s="601"/>
      <c r="HY1718" s="601"/>
      <c r="HZ1718" s="601"/>
      <c r="IA1718" s="601"/>
      <c r="IB1718" s="601"/>
      <c r="IC1718" s="601"/>
      <c r="ID1718" s="601"/>
      <c r="IE1718" s="601"/>
      <c r="IF1718" s="601"/>
      <c r="IG1718" s="601"/>
      <c r="IH1718" s="601"/>
      <c r="II1718" s="601"/>
      <c r="IJ1718" s="601"/>
      <c r="IK1718" s="601"/>
      <c r="IL1718" s="601"/>
      <c r="IM1718" s="601"/>
      <c r="IN1718" s="601"/>
      <c r="IO1718" s="601"/>
      <c r="IP1718" s="601"/>
      <c r="IQ1718" s="601"/>
      <c r="IR1718" s="601"/>
      <c r="IS1718" s="601"/>
      <c r="IT1718" s="601"/>
      <c r="IU1718" s="601"/>
      <c r="IV1718" s="601"/>
      <c r="IW1718" s="601"/>
      <c r="IX1718" s="601"/>
      <c r="IY1718" s="601"/>
      <c r="IZ1718" s="601"/>
      <c r="JA1718" s="601"/>
      <c r="JB1718" s="601"/>
      <c r="JC1718" s="601"/>
      <c r="JD1718" s="601"/>
      <c r="JE1718" s="601"/>
      <c r="JF1718" s="601"/>
      <c r="JG1718" s="601"/>
      <c r="JH1718" s="601"/>
      <c r="JI1718" s="601"/>
      <c r="JJ1718" s="601"/>
      <c r="JK1718" s="601"/>
      <c r="JL1718" s="601"/>
      <c r="JM1718" s="601"/>
      <c r="JN1718" s="601"/>
      <c r="JO1718" s="601"/>
      <c r="JP1718" s="601"/>
      <c r="JQ1718" s="601"/>
      <c r="JR1718" s="601"/>
      <c r="JS1718" s="601"/>
      <c r="JT1718" s="601"/>
      <c r="JU1718" s="601"/>
      <c r="JV1718" s="601"/>
      <c r="JW1718" s="601"/>
      <c r="JX1718" s="601"/>
      <c r="JY1718" s="601"/>
      <c r="JZ1718" s="601"/>
      <c r="KA1718" s="601"/>
      <c r="KB1718" s="601"/>
      <c r="KC1718" s="601"/>
      <c r="KD1718" s="601"/>
      <c r="KE1718" s="601"/>
      <c r="KF1718" s="601"/>
      <c r="KG1718" s="601"/>
      <c r="KH1718" s="601"/>
      <c r="KI1718" s="601"/>
      <c r="KJ1718" s="601"/>
      <c r="KK1718" s="601"/>
      <c r="KL1718" s="601"/>
      <c r="KM1718" s="601"/>
      <c r="KN1718" s="601"/>
      <c r="KO1718" s="601"/>
      <c r="KP1718" s="601"/>
      <c r="KQ1718" s="601"/>
      <c r="KR1718" s="601"/>
      <c r="KS1718" s="601"/>
      <c r="KT1718" s="601"/>
      <c r="KU1718" s="601"/>
      <c r="KV1718" s="601"/>
      <c r="KW1718" s="601"/>
      <c r="KX1718" s="601"/>
      <c r="KY1718" s="601"/>
      <c r="KZ1718" s="601"/>
      <c r="LA1718" s="601"/>
      <c r="LB1718" s="601"/>
      <c r="LC1718" s="601"/>
      <c r="LD1718" s="601"/>
      <c r="LE1718" s="601"/>
      <c r="LF1718" s="601"/>
      <c r="LG1718" s="601"/>
      <c r="LH1718" s="601"/>
      <c r="LI1718" s="601"/>
      <c r="LJ1718" s="601"/>
    </row>
    <row r="1719" spans="1:322">
      <c r="A1719" s="697"/>
      <c r="B1719" s="558"/>
      <c r="C1719" s="558"/>
      <c r="D1719" s="676" t="s">
        <v>1067</v>
      </c>
      <c r="E1719" s="524"/>
      <c r="F1719" s="596" t="s">
        <v>87</v>
      </c>
      <c r="G1719" s="676">
        <v>2022</v>
      </c>
      <c r="H1719" s="596">
        <v>3</v>
      </c>
      <c r="I1719" s="687">
        <v>127363</v>
      </c>
      <c r="J1719" s="677">
        <v>44635</v>
      </c>
      <c r="K1719" s="676" t="s">
        <v>1586</v>
      </c>
      <c r="L1719" s="677" t="s">
        <v>1578</v>
      </c>
      <c r="M1719" s="677">
        <v>44568</v>
      </c>
      <c r="N1719" s="677">
        <v>44622</v>
      </c>
      <c r="O1719" s="677"/>
      <c r="P1719" s="597">
        <v>44623</v>
      </c>
      <c r="Q1719" s="597">
        <v>44630</v>
      </c>
      <c r="R1719" s="597">
        <v>44635</v>
      </c>
      <c r="S1719" s="676" t="s">
        <v>1580</v>
      </c>
      <c r="T1719" s="596">
        <v>72</v>
      </c>
      <c r="U1719" s="596" t="s">
        <v>1559</v>
      </c>
      <c r="V1719" s="676" t="s">
        <v>1235</v>
      </c>
      <c r="W1719" s="678">
        <v>475</v>
      </c>
      <c r="X1719" s="551">
        <v>638</v>
      </c>
      <c r="Y1719" s="693">
        <v>303050</v>
      </c>
      <c r="Z1719" s="598">
        <v>0.47</v>
      </c>
      <c r="AA1719" s="682">
        <f>Y1719*Z1719</f>
        <v>142433.5</v>
      </c>
      <c r="AB1719" s="521"/>
      <c r="AC1719" s="683">
        <v>0</v>
      </c>
      <c r="AD1719" s="676"/>
      <c r="AE1719" s="599"/>
      <c r="AF1719" s="695">
        <f>AA1719+AD1719+AE1719</f>
        <v>142433.5</v>
      </c>
      <c r="AG1719" s="676" t="s">
        <v>47</v>
      </c>
      <c r="AH1719" s="641"/>
      <c r="AI1719" s="676">
        <v>75</v>
      </c>
      <c r="AJ1719" s="638" t="s">
        <v>1583</v>
      </c>
      <c r="AK1719" s="638" t="s">
        <v>50</v>
      </c>
      <c r="AL1719" s="560" t="s">
        <v>1584</v>
      </c>
      <c r="AM1719" s="638" t="s">
        <v>52</v>
      </c>
      <c r="AN1719" s="638" t="s">
        <v>1089</v>
      </c>
      <c r="AO1719" s="596"/>
      <c r="AP1719" s="676" t="s">
        <v>92</v>
      </c>
      <c r="AQ1719" s="676" t="s">
        <v>37</v>
      </c>
      <c r="AR1719" s="676"/>
      <c r="AS1719" s="523" t="s">
        <v>1077</v>
      </c>
      <c r="AT1719" s="523"/>
      <c r="AU1719" s="523"/>
      <c r="AV1719" s="674"/>
      <c r="AW1719" s="673" t="str">
        <f>U1719</f>
        <v>30397571C</v>
      </c>
      <c r="AX1719" s="673" cm="1">
        <f t="array" ref="AX1719">SUM(MID(0&amp;AW1719,LARGE(INDEX(ISNUMBER(--MID(AW1719,ROW($1:$8),1))*ROW($1:$8),),ROW($1:$8))+1,1)*10^ROW($1:$8)/10)</f>
        <v>30397571</v>
      </c>
      <c r="AY1719" s="673" t="str">
        <f>VLOOKUP($AX1719,'Item Master Data'!$A:$F,3,FALSE)</f>
        <v>Q.PEAK DUO XL G10 BFG</v>
      </c>
      <c r="AZ1719" s="673">
        <f>VLOOKUP($AX1719,'Item Master Data'!$A:$F,6,FALSE)</f>
        <v>475</v>
      </c>
      <c r="BA1719" s="673">
        <f>X1719/BB1719</f>
        <v>22</v>
      </c>
      <c r="BB1719" s="673">
        <f>VLOOKUP(AX1719,'Item Master Data'!$A:$G,7,FALSE)</f>
        <v>29</v>
      </c>
      <c r="BC1719" s="673"/>
      <c r="BD1719" s="673">
        <f>W1719-AZ1719</f>
        <v>0</v>
      </c>
      <c r="BE1719" s="601"/>
      <c r="BF1719" s="601"/>
      <c r="BG1719" s="601"/>
      <c r="BH1719" s="601"/>
      <c r="BI1719" s="601"/>
      <c r="BJ1719" s="601"/>
      <c r="BK1719" s="601"/>
      <c r="BL1719" s="601"/>
      <c r="BM1719" s="601"/>
      <c r="BN1719" s="601"/>
      <c r="BO1719" s="601"/>
      <c r="BP1719" s="601"/>
      <c r="BQ1719" s="601"/>
      <c r="BR1719" s="601"/>
      <c r="BS1719" s="601"/>
      <c r="BT1719" s="601"/>
      <c r="BU1719" s="601"/>
      <c r="BV1719" s="601"/>
      <c r="BW1719" s="601"/>
      <c r="BX1719" s="601"/>
      <c r="BY1719" s="601"/>
      <c r="BZ1719" s="601"/>
      <c r="CA1719" s="601"/>
      <c r="CB1719" s="601"/>
      <c r="CC1719" s="601"/>
      <c r="CD1719" s="601"/>
      <c r="CE1719" s="601"/>
      <c r="CF1719" s="601"/>
      <c r="CG1719" s="601"/>
      <c r="CH1719" s="601"/>
      <c r="CI1719" s="601"/>
      <c r="CJ1719" s="601"/>
      <c r="CK1719" s="601"/>
      <c r="CL1719" s="601"/>
      <c r="CM1719" s="601"/>
      <c r="CN1719" s="601"/>
      <c r="CO1719" s="601"/>
      <c r="CP1719" s="601"/>
      <c r="CQ1719" s="601"/>
      <c r="CR1719" s="601"/>
      <c r="CS1719" s="601"/>
      <c r="CT1719" s="601"/>
      <c r="CU1719" s="601"/>
      <c r="CV1719" s="601"/>
      <c r="CW1719" s="601"/>
      <c r="CX1719" s="601"/>
      <c r="CY1719" s="601"/>
      <c r="CZ1719" s="601"/>
      <c r="DA1719" s="601"/>
      <c r="DB1719" s="601"/>
      <c r="DC1719" s="601"/>
      <c r="DD1719" s="601"/>
      <c r="DE1719" s="601"/>
      <c r="DF1719" s="601"/>
      <c r="DG1719" s="601"/>
      <c r="DH1719" s="601"/>
      <c r="DI1719" s="601"/>
      <c r="DJ1719" s="601"/>
      <c r="DK1719" s="601"/>
      <c r="DL1719" s="601"/>
      <c r="DM1719" s="601"/>
      <c r="DN1719" s="601"/>
      <c r="DO1719" s="601"/>
      <c r="DP1719" s="601"/>
      <c r="DQ1719" s="601"/>
      <c r="DR1719" s="601"/>
      <c r="DS1719" s="601"/>
      <c r="DT1719" s="601"/>
      <c r="DU1719" s="601"/>
      <c r="DV1719" s="601"/>
      <c r="DW1719" s="601"/>
      <c r="DX1719" s="601"/>
      <c r="DY1719" s="601"/>
      <c r="DZ1719" s="601"/>
      <c r="EA1719" s="601"/>
      <c r="EB1719" s="601"/>
      <c r="EC1719" s="601"/>
      <c r="ED1719" s="601"/>
      <c r="EE1719" s="601"/>
      <c r="EF1719" s="601"/>
      <c r="EG1719" s="601"/>
      <c r="EH1719" s="601"/>
      <c r="EI1719" s="601"/>
      <c r="EJ1719" s="601"/>
      <c r="EK1719" s="601"/>
      <c r="EL1719" s="601"/>
      <c r="EM1719" s="601"/>
      <c r="EN1719" s="601"/>
      <c r="EO1719" s="601"/>
      <c r="EP1719" s="601"/>
      <c r="EQ1719" s="601"/>
      <c r="ER1719" s="601"/>
      <c r="ES1719" s="601"/>
      <c r="ET1719" s="601"/>
      <c r="EU1719" s="601"/>
      <c r="EV1719" s="601"/>
      <c r="EW1719" s="601"/>
      <c r="EX1719" s="601"/>
      <c r="EY1719" s="601"/>
      <c r="EZ1719" s="601"/>
      <c r="FA1719" s="601"/>
      <c r="FB1719" s="601"/>
      <c r="FC1719" s="601"/>
      <c r="FD1719" s="601"/>
      <c r="FE1719" s="601"/>
      <c r="FF1719" s="601"/>
      <c r="FG1719" s="601"/>
      <c r="FH1719" s="601"/>
      <c r="FI1719" s="601"/>
      <c r="FJ1719" s="601"/>
      <c r="FK1719" s="601"/>
      <c r="FL1719" s="601"/>
      <c r="FM1719" s="601"/>
      <c r="FN1719" s="601"/>
      <c r="FO1719" s="601"/>
      <c r="FP1719" s="601"/>
      <c r="FQ1719" s="601"/>
      <c r="FR1719" s="601"/>
      <c r="FS1719" s="601"/>
      <c r="FT1719" s="601"/>
      <c r="FU1719" s="601"/>
      <c r="FV1719" s="601"/>
      <c r="FW1719" s="601"/>
      <c r="FX1719" s="601"/>
      <c r="FY1719" s="601"/>
      <c r="FZ1719" s="601"/>
      <c r="GA1719" s="601"/>
      <c r="GB1719" s="601"/>
      <c r="GC1719" s="601"/>
      <c r="GD1719" s="601"/>
      <c r="GE1719" s="601"/>
      <c r="GF1719" s="601"/>
      <c r="GG1719" s="601"/>
      <c r="GH1719" s="601"/>
      <c r="GI1719" s="601"/>
      <c r="GJ1719" s="601"/>
      <c r="GK1719" s="601"/>
      <c r="GL1719" s="601"/>
      <c r="GM1719" s="601"/>
      <c r="GN1719" s="601"/>
      <c r="GO1719" s="601"/>
      <c r="GP1719" s="601"/>
      <c r="GQ1719" s="601"/>
      <c r="GR1719" s="601"/>
      <c r="GS1719" s="601"/>
      <c r="GT1719" s="601"/>
      <c r="GU1719" s="601"/>
      <c r="GV1719" s="601"/>
      <c r="GW1719" s="601"/>
      <c r="GX1719" s="601"/>
      <c r="GY1719" s="601"/>
      <c r="GZ1719" s="601"/>
      <c r="HA1719" s="601"/>
      <c r="HB1719" s="601"/>
      <c r="HC1719" s="601"/>
      <c r="HD1719" s="601"/>
      <c r="HE1719" s="601"/>
      <c r="HF1719" s="601"/>
      <c r="HG1719" s="601"/>
      <c r="HH1719" s="601"/>
      <c r="HI1719" s="601"/>
      <c r="HJ1719" s="601"/>
      <c r="HK1719" s="601"/>
      <c r="HL1719" s="601"/>
      <c r="HM1719" s="601"/>
      <c r="HN1719" s="601"/>
      <c r="HO1719" s="601"/>
      <c r="HP1719" s="601"/>
      <c r="HQ1719" s="601"/>
      <c r="HR1719" s="601"/>
      <c r="HS1719" s="601"/>
      <c r="HT1719" s="601"/>
      <c r="HU1719" s="601"/>
      <c r="HV1719" s="601"/>
      <c r="HW1719" s="601"/>
      <c r="HX1719" s="601"/>
      <c r="HY1719" s="601"/>
      <c r="HZ1719" s="601"/>
      <c r="IA1719" s="601"/>
      <c r="IB1719" s="601"/>
      <c r="IC1719" s="601"/>
      <c r="ID1719" s="601"/>
      <c r="IE1719" s="601"/>
      <c r="IF1719" s="601"/>
      <c r="IG1719" s="601"/>
      <c r="IH1719" s="601"/>
      <c r="II1719" s="601"/>
      <c r="IJ1719" s="601"/>
      <c r="IK1719" s="601"/>
      <c r="IL1719" s="601"/>
      <c r="IM1719" s="601"/>
      <c r="IN1719" s="601"/>
      <c r="IO1719" s="601"/>
      <c r="IP1719" s="601"/>
      <c r="IQ1719" s="601"/>
      <c r="IR1719" s="601"/>
      <c r="IS1719" s="601"/>
      <c r="IT1719" s="601"/>
      <c r="IU1719" s="601"/>
      <c r="IV1719" s="601"/>
      <c r="IW1719" s="601"/>
      <c r="IX1719" s="601"/>
      <c r="IY1719" s="601"/>
      <c r="IZ1719" s="601"/>
      <c r="JA1719" s="601"/>
      <c r="JB1719" s="601"/>
      <c r="JC1719" s="601"/>
      <c r="JD1719" s="601"/>
      <c r="JE1719" s="601"/>
      <c r="JF1719" s="601"/>
      <c r="JG1719" s="601"/>
      <c r="JH1719" s="601"/>
      <c r="JI1719" s="601"/>
      <c r="JJ1719" s="601"/>
      <c r="JK1719" s="601"/>
      <c r="JL1719" s="601"/>
      <c r="JM1719" s="601"/>
      <c r="JN1719" s="601"/>
      <c r="JO1719" s="601"/>
      <c r="JP1719" s="601"/>
      <c r="JQ1719" s="601"/>
      <c r="JR1719" s="601"/>
      <c r="JS1719" s="601"/>
      <c r="JT1719" s="601"/>
      <c r="JU1719" s="601"/>
      <c r="JV1719" s="601"/>
      <c r="JW1719" s="601"/>
      <c r="JX1719" s="601"/>
      <c r="JY1719" s="601"/>
      <c r="JZ1719" s="601"/>
      <c r="KA1719" s="601"/>
      <c r="KB1719" s="601"/>
      <c r="KC1719" s="601"/>
      <c r="KD1719" s="601"/>
      <c r="KE1719" s="601"/>
      <c r="KF1719" s="601"/>
      <c r="KG1719" s="601"/>
      <c r="KH1719" s="601"/>
      <c r="KI1719" s="601"/>
      <c r="KJ1719" s="601"/>
      <c r="KK1719" s="601"/>
      <c r="KL1719" s="601"/>
      <c r="KM1719" s="601"/>
      <c r="KN1719" s="601"/>
      <c r="KO1719" s="601"/>
      <c r="KP1719" s="601"/>
      <c r="KQ1719" s="601"/>
      <c r="KR1719" s="601"/>
      <c r="KS1719" s="601"/>
      <c r="KT1719" s="601"/>
      <c r="KU1719" s="601"/>
      <c r="KV1719" s="601"/>
      <c r="KW1719" s="601"/>
      <c r="KX1719" s="601"/>
      <c r="KY1719" s="601"/>
      <c r="KZ1719" s="601"/>
      <c r="LA1719" s="601"/>
      <c r="LB1719" s="601"/>
      <c r="LC1719" s="601"/>
      <c r="LD1719" s="601"/>
      <c r="LE1719" s="601"/>
      <c r="LF1719" s="601"/>
      <c r="LG1719" s="601"/>
      <c r="LH1719" s="601"/>
      <c r="LI1719" s="601"/>
      <c r="LJ1719" s="601"/>
    </row>
    <row r="1720" spans="1:322">
      <c r="A1720" s="697"/>
      <c r="B1720" s="558"/>
      <c r="C1720" s="558"/>
      <c r="D1720" s="676" t="s">
        <v>1067</v>
      </c>
      <c r="E1720" s="524"/>
      <c r="F1720" s="676" t="s">
        <v>87</v>
      </c>
      <c r="G1720" s="676">
        <v>2022</v>
      </c>
      <c r="H1720" s="596">
        <v>3</v>
      </c>
      <c r="I1720" s="687">
        <v>127362</v>
      </c>
      <c r="J1720" s="597">
        <v>44635</v>
      </c>
      <c r="K1720" s="676" t="s">
        <v>1586</v>
      </c>
      <c r="L1720" s="677" t="s">
        <v>1578</v>
      </c>
      <c r="M1720" s="677">
        <v>44568</v>
      </c>
      <c r="N1720" s="677">
        <v>44622</v>
      </c>
      <c r="O1720" s="677"/>
      <c r="P1720" s="597">
        <v>44623</v>
      </c>
      <c r="Q1720" s="597">
        <v>44631</v>
      </c>
      <c r="R1720" s="597">
        <v>44635</v>
      </c>
      <c r="S1720" s="596" t="s">
        <v>1580</v>
      </c>
      <c r="T1720" s="596">
        <v>72</v>
      </c>
      <c r="U1720" s="596" t="s">
        <v>1559</v>
      </c>
      <c r="V1720" s="596" t="s">
        <v>1235</v>
      </c>
      <c r="W1720" s="678">
        <v>475</v>
      </c>
      <c r="X1720" s="551">
        <v>638</v>
      </c>
      <c r="Y1720" s="693">
        <v>303050</v>
      </c>
      <c r="Z1720" s="598">
        <v>0.47</v>
      </c>
      <c r="AA1720" s="682">
        <f>Y1720*Z1720</f>
        <v>142433.5</v>
      </c>
      <c r="AB1720" s="521"/>
      <c r="AC1720" s="683">
        <v>0</v>
      </c>
      <c r="AD1720" s="676"/>
      <c r="AE1720" s="684"/>
      <c r="AF1720" s="695">
        <f>AA1720+AD1720+AE1720</f>
        <v>142433.5</v>
      </c>
      <c r="AG1720" s="676" t="s">
        <v>47</v>
      </c>
      <c r="AH1720" s="641"/>
      <c r="AI1720" s="676">
        <v>75</v>
      </c>
      <c r="AJ1720" s="638" t="s">
        <v>1583</v>
      </c>
      <c r="AK1720" s="638" t="s">
        <v>50</v>
      </c>
      <c r="AL1720" s="560" t="s">
        <v>1584</v>
      </c>
      <c r="AM1720" s="638" t="s">
        <v>52</v>
      </c>
      <c r="AN1720" s="638" t="s">
        <v>1089</v>
      </c>
      <c r="AO1720" s="596"/>
      <c r="AP1720" s="676" t="s">
        <v>92</v>
      </c>
      <c r="AQ1720" s="676" t="s">
        <v>37</v>
      </c>
      <c r="AR1720" s="676"/>
      <c r="AS1720" s="523" t="s">
        <v>1077</v>
      </c>
      <c r="AT1720" s="523"/>
      <c r="AU1720" s="523"/>
      <c r="AV1720" s="674"/>
      <c r="AW1720" s="673" t="str">
        <f>U1720</f>
        <v>30397571C</v>
      </c>
      <c r="AX1720" s="673" cm="1">
        <f t="array" ref="AX1720">SUM(MID(0&amp;AW1720,LARGE(INDEX(ISNUMBER(--MID(AW1720,ROW($1:$8),1))*ROW($1:$8),),ROW($1:$8))+1,1)*10^ROW($1:$8)/10)</f>
        <v>30397571</v>
      </c>
      <c r="AY1720" s="673" t="str">
        <f>VLOOKUP($AX1720,'Item Master Data'!$A:$F,3,FALSE)</f>
        <v>Q.PEAK DUO XL G10 BFG</v>
      </c>
      <c r="AZ1720" s="673">
        <f>VLOOKUP($AX1720,'Item Master Data'!$A:$F,6,FALSE)</f>
        <v>475</v>
      </c>
      <c r="BA1720" s="673">
        <f>X1720/BB1720</f>
        <v>22</v>
      </c>
      <c r="BB1720" s="673">
        <f>VLOOKUP(AX1720,'Item Master Data'!$A:$G,7,FALSE)</f>
        <v>29</v>
      </c>
      <c r="BC1720" s="673"/>
      <c r="BD1720" s="673">
        <f>W1720-AZ1720</f>
        <v>0</v>
      </c>
      <c r="BE1720" s="595"/>
      <c r="BF1720" s="595"/>
      <c r="BG1720" s="595"/>
      <c r="BH1720" s="595"/>
      <c r="BI1720" s="595"/>
      <c r="BJ1720" s="595"/>
      <c r="BK1720" s="595"/>
      <c r="BL1720" s="595"/>
      <c r="BM1720" s="595"/>
      <c r="BN1720" s="595"/>
      <c r="BO1720" s="595"/>
      <c r="BP1720" s="595"/>
      <c r="BQ1720" s="595"/>
      <c r="BR1720" s="595"/>
      <c r="BS1720" s="595"/>
      <c r="BT1720" s="595"/>
      <c r="BU1720" s="595"/>
      <c r="BV1720" s="595"/>
      <c r="BW1720" s="595"/>
      <c r="BX1720" s="595"/>
      <c r="BY1720" s="595"/>
      <c r="BZ1720" s="595"/>
      <c r="CA1720" s="595"/>
      <c r="CB1720" s="595"/>
      <c r="CC1720" s="595"/>
      <c r="CD1720" s="595"/>
      <c r="CE1720" s="595"/>
      <c r="CF1720" s="595"/>
      <c r="CG1720" s="595"/>
      <c r="CH1720" s="595"/>
      <c r="CI1720" s="595"/>
      <c r="CJ1720" s="595"/>
      <c r="CK1720" s="595"/>
      <c r="CL1720" s="595"/>
      <c r="CM1720" s="595"/>
      <c r="CN1720" s="595"/>
      <c r="CO1720" s="595"/>
      <c r="CP1720" s="595"/>
      <c r="CQ1720" s="595"/>
      <c r="CR1720" s="595"/>
      <c r="CS1720" s="595"/>
      <c r="CT1720" s="595"/>
      <c r="CU1720" s="595"/>
      <c r="CV1720" s="595"/>
      <c r="CW1720" s="595"/>
      <c r="CX1720" s="595"/>
      <c r="CY1720" s="595"/>
      <c r="CZ1720" s="595"/>
      <c r="DA1720" s="595"/>
      <c r="DB1720" s="595"/>
      <c r="DC1720" s="595"/>
      <c r="DD1720" s="595"/>
      <c r="DE1720" s="595"/>
      <c r="DF1720" s="595"/>
      <c r="DG1720" s="595"/>
      <c r="DH1720" s="595"/>
      <c r="DI1720" s="595"/>
      <c r="DJ1720" s="595"/>
      <c r="DK1720" s="595"/>
      <c r="DL1720" s="595"/>
      <c r="DM1720" s="595"/>
      <c r="DN1720" s="595"/>
      <c r="DO1720" s="595"/>
      <c r="DP1720" s="595"/>
      <c r="DQ1720" s="595"/>
      <c r="DR1720" s="595"/>
      <c r="DS1720" s="595"/>
      <c r="DT1720" s="595"/>
      <c r="DU1720" s="595"/>
      <c r="DV1720" s="595"/>
      <c r="DW1720" s="595"/>
      <c r="DX1720" s="595"/>
      <c r="DY1720" s="595"/>
      <c r="DZ1720" s="595"/>
      <c r="EA1720" s="595"/>
      <c r="EB1720" s="595"/>
      <c r="EC1720" s="595"/>
      <c r="ED1720" s="595"/>
      <c r="EE1720" s="595"/>
      <c r="EF1720" s="595"/>
      <c r="EG1720" s="595"/>
      <c r="EH1720" s="595"/>
      <c r="EI1720" s="595"/>
      <c r="EJ1720" s="595"/>
      <c r="EK1720" s="595"/>
      <c r="EL1720" s="595"/>
      <c r="EM1720" s="595"/>
      <c r="EN1720" s="595"/>
      <c r="EO1720" s="595"/>
      <c r="EP1720" s="595"/>
      <c r="EQ1720" s="595"/>
      <c r="ER1720" s="595"/>
      <c r="ES1720" s="595"/>
      <c r="ET1720" s="595"/>
      <c r="EU1720" s="595"/>
      <c r="EV1720" s="595"/>
      <c r="EW1720" s="595"/>
      <c r="EX1720" s="595"/>
      <c r="EY1720" s="595"/>
      <c r="EZ1720" s="595"/>
      <c r="FA1720" s="595"/>
      <c r="FB1720" s="595"/>
      <c r="FC1720" s="595"/>
      <c r="FD1720" s="595"/>
      <c r="FE1720" s="595"/>
      <c r="FF1720" s="595"/>
      <c r="FG1720" s="595"/>
      <c r="FH1720" s="595"/>
      <c r="FI1720" s="595"/>
      <c r="FJ1720" s="595"/>
      <c r="FK1720" s="595"/>
      <c r="FL1720" s="595"/>
      <c r="FM1720" s="595"/>
      <c r="FN1720" s="595"/>
      <c r="FO1720" s="595"/>
      <c r="FP1720" s="595"/>
      <c r="FQ1720" s="595"/>
      <c r="FR1720" s="595"/>
      <c r="FS1720" s="595"/>
      <c r="FT1720" s="595"/>
      <c r="FU1720" s="595"/>
      <c r="FV1720" s="595"/>
      <c r="FW1720" s="595"/>
      <c r="FX1720" s="595"/>
      <c r="FY1720" s="595"/>
      <c r="FZ1720" s="595"/>
      <c r="GA1720" s="595"/>
      <c r="GB1720" s="595"/>
      <c r="GC1720" s="595"/>
      <c r="GD1720" s="595"/>
      <c r="GE1720" s="595"/>
      <c r="GF1720" s="595"/>
      <c r="GG1720" s="595"/>
      <c r="GH1720" s="595"/>
      <c r="GI1720" s="595"/>
      <c r="GJ1720" s="595"/>
      <c r="GK1720" s="595"/>
      <c r="GL1720" s="595"/>
      <c r="GM1720" s="595"/>
      <c r="GN1720" s="595"/>
      <c r="GO1720" s="595"/>
      <c r="GP1720" s="595"/>
      <c r="GQ1720" s="595"/>
      <c r="GR1720" s="595"/>
      <c r="GS1720" s="595"/>
      <c r="GT1720" s="595"/>
      <c r="GU1720" s="595"/>
      <c r="GV1720" s="595"/>
      <c r="GW1720" s="595"/>
      <c r="GX1720" s="595"/>
      <c r="GY1720" s="595"/>
      <c r="GZ1720" s="595"/>
      <c r="HA1720" s="595"/>
      <c r="HB1720" s="595"/>
      <c r="HC1720" s="595"/>
      <c r="HD1720" s="595"/>
      <c r="HE1720" s="595"/>
      <c r="HF1720" s="595"/>
      <c r="HG1720" s="595"/>
      <c r="HH1720" s="595"/>
      <c r="HI1720" s="595"/>
      <c r="HJ1720" s="595"/>
      <c r="HK1720" s="595"/>
      <c r="HL1720" s="595"/>
      <c r="HM1720" s="595"/>
      <c r="HN1720" s="595"/>
      <c r="HO1720" s="595"/>
      <c r="HP1720" s="595"/>
      <c r="HQ1720" s="595"/>
      <c r="HR1720" s="595"/>
      <c r="HS1720" s="595"/>
      <c r="HT1720" s="595"/>
      <c r="HU1720" s="595"/>
      <c r="HV1720" s="595"/>
      <c r="HW1720" s="595"/>
      <c r="HX1720" s="595"/>
      <c r="HY1720" s="595"/>
      <c r="HZ1720" s="595"/>
      <c r="IA1720" s="595"/>
      <c r="IB1720" s="595"/>
      <c r="IC1720" s="595"/>
      <c r="ID1720" s="595"/>
      <c r="IE1720" s="595"/>
      <c r="IF1720" s="595"/>
      <c r="IG1720" s="595"/>
      <c r="IH1720" s="595"/>
      <c r="II1720" s="595"/>
      <c r="IJ1720" s="595"/>
      <c r="IK1720" s="595"/>
      <c r="IL1720" s="595"/>
      <c r="IM1720" s="595"/>
      <c r="IN1720" s="595"/>
      <c r="IO1720" s="595"/>
      <c r="IP1720" s="595"/>
      <c r="IQ1720" s="595"/>
      <c r="IR1720" s="595"/>
      <c r="IS1720" s="595"/>
      <c r="IT1720" s="595"/>
      <c r="IU1720" s="595"/>
      <c r="IV1720" s="595"/>
      <c r="IW1720" s="595"/>
      <c r="IX1720" s="595"/>
      <c r="IY1720" s="595"/>
      <c r="IZ1720" s="595"/>
      <c r="JA1720" s="595"/>
      <c r="JB1720" s="595"/>
      <c r="JC1720" s="595"/>
      <c r="JD1720" s="595"/>
      <c r="JE1720" s="595"/>
      <c r="JF1720" s="595"/>
      <c r="JG1720" s="595"/>
      <c r="JH1720" s="595"/>
      <c r="JI1720" s="595"/>
      <c r="JJ1720" s="595"/>
      <c r="JK1720" s="595"/>
      <c r="JL1720" s="595"/>
      <c r="JM1720" s="595"/>
      <c r="JN1720" s="595"/>
      <c r="JO1720" s="595"/>
      <c r="JP1720" s="595"/>
      <c r="JQ1720" s="595"/>
      <c r="JR1720" s="595"/>
      <c r="JS1720" s="595"/>
      <c r="JT1720" s="595"/>
      <c r="JU1720" s="595"/>
      <c r="JV1720" s="595"/>
      <c r="JW1720" s="595"/>
      <c r="JX1720" s="595"/>
      <c r="JY1720" s="595"/>
      <c r="JZ1720" s="595"/>
      <c r="KA1720" s="595"/>
      <c r="KB1720" s="595"/>
      <c r="KC1720" s="595"/>
      <c r="KD1720" s="595"/>
      <c r="KE1720" s="595"/>
      <c r="KF1720" s="595"/>
      <c r="KG1720" s="595"/>
      <c r="KH1720" s="595"/>
      <c r="KI1720" s="595"/>
      <c r="KJ1720" s="595"/>
      <c r="KK1720" s="595"/>
      <c r="KL1720" s="595"/>
      <c r="KM1720" s="595"/>
      <c r="KN1720" s="595"/>
      <c r="KO1720" s="595"/>
      <c r="KP1720" s="595"/>
      <c r="KQ1720" s="595"/>
      <c r="KR1720" s="595"/>
      <c r="KS1720" s="595"/>
      <c r="KT1720" s="595"/>
      <c r="KU1720" s="595"/>
      <c r="KV1720" s="595"/>
      <c r="KW1720" s="595"/>
      <c r="KX1720" s="595"/>
      <c r="KY1720" s="595"/>
      <c r="KZ1720" s="595"/>
      <c r="LA1720" s="595"/>
      <c r="LB1720" s="595"/>
      <c r="LC1720" s="595"/>
      <c r="LD1720" s="595"/>
      <c r="LE1720" s="595"/>
      <c r="LF1720" s="595"/>
      <c r="LG1720" s="595"/>
      <c r="LH1720" s="595"/>
      <c r="LI1720" s="595"/>
      <c r="LJ1720" s="595"/>
    </row>
    <row r="1721" spans="1:322">
      <c r="A1721" s="697"/>
      <c r="B1721" s="558"/>
      <c r="C1721" s="558"/>
      <c r="D1721" s="676" t="s">
        <v>1067</v>
      </c>
      <c r="E1721" s="524"/>
      <c r="F1721" s="596" t="s">
        <v>87</v>
      </c>
      <c r="G1721" s="676">
        <v>2022</v>
      </c>
      <c r="H1721" s="676">
        <v>3</v>
      </c>
      <c r="I1721" s="687">
        <v>127364</v>
      </c>
      <c r="J1721" s="677">
        <v>44635</v>
      </c>
      <c r="K1721" s="676" t="s">
        <v>1586</v>
      </c>
      <c r="L1721" s="677" t="s">
        <v>1578</v>
      </c>
      <c r="M1721" s="677">
        <v>44568</v>
      </c>
      <c r="N1721" s="677">
        <v>44622</v>
      </c>
      <c r="O1721" s="677"/>
      <c r="P1721" s="677">
        <v>44623</v>
      </c>
      <c r="Q1721" s="677">
        <v>44631</v>
      </c>
      <c r="R1721" s="677">
        <v>44635</v>
      </c>
      <c r="S1721" s="676" t="s">
        <v>1580</v>
      </c>
      <c r="T1721" s="676">
        <v>72</v>
      </c>
      <c r="U1721" s="676" t="s">
        <v>1559</v>
      </c>
      <c r="V1721" s="676" t="s">
        <v>1235</v>
      </c>
      <c r="W1721" s="678">
        <v>475</v>
      </c>
      <c r="X1721" s="551">
        <v>638</v>
      </c>
      <c r="Y1721" s="693">
        <v>303050</v>
      </c>
      <c r="Z1721" s="598">
        <v>0.47</v>
      </c>
      <c r="AA1721" s="682">
        <f>Y1721*Z1721</f>
        <v>142433.5</v>
      </c>
      <c r="AB1721" s="521"/>
      <c r="AC1721" s="683">
        <v>0</v>
      </c>
      <c r="AD1721" s="676"/>
      <c r="AE1721" s="599"/>
      <c r="AF1721" s="695">
        <f>AA1721+AD1721+AE1721</f>
        <v>142433.5</v>
      </c>
      <c r="AG1721" s="676" t="s">
        <v>47</v>
      </c>
      <c r="AH1721" s="641"/>
      <c r="AI1721" s="676">
        <v>75</v>
      </c>
      <c r="AJ1721" s="638" t="s">
        <v>1583</v>
      </c>
      <c r="AK1721" s="638" t="s">
        <v>50</v>
      </c>
      <c r="AL1721" s="560" t="s">
        <v>1584</v>
      </c>
      <c r="AM1721" s="638" t="s">
        <v>52</v>
      </c>
      <c r="AN1721" s="638" t="s">
        <v>1089</v>
      </c>
      <c r="AO1721" s="596"/>
      <c r="AP1721" s="676" t="s">
        <v>92</v>
      </c>
      <c r="AQ1721" s="676" t="s">
        <v>37</v>
      </c>
      <c r="AR1721" s="676"/>
      <c r="AS1721" s="523" t="s">
        <v>1077</v>
      </c>
      <c r="AT1721" s="523"/>
      <c r="AU1721" s="523"/>
      <c r="AV1721" s="674"/>
      <c r="AW1721" s="673" t="str">
        <f>U1721</f>
        <v>30397571C</v>
      </c>
      <c r="AX1721" s="673" cm="1">
        <f t="array" ref="AX1721">SUM(MID(0&amp;AW1721,LARGE(INDEX(ISNUMBER(--MID(AW1721,ROW($1:$8),1))*ROW($1:$8),),ROW($1:$8))+1,1)*10^ROW($1:$8)/10)</f>
        <v>30397571</v>
      </c>
      <c r="AY1721" s="673" t="str">
        <f>VLOOKUP($AX1721,'Item Master Data'!$A:$F,3,FALSE)</f>
        <v>Q.PEAK DUO XL G10 BFG</v>
      </c>
      <c r="AZ1721" s="673">
        <f>VLOOKUP($AX1721,'Item Master Data'!$A:$F,6,FALSE)</f>
        <v>475</v>
      </c>
      <c r="BA1721" s="673">
        <f>X1721/BB1721</f>
        <v>22</v>
      </c>
      <c r="BB1721" s="673">
        <f>VLOOKUP(AX1721,'Item Master Data'!$A:$G,7,FALSE)</f>
        <v>29</v>
      </c>
      <c r="BC1721" s="673"/>
      <c r="BD1721" s="673">
        <f>W1721-AZ1721</f>
        <v>0</v>
      </c>
      <c r="BE1721" s="601"/>
      <c r="BF1721" s="601"/>
      <c r="BG1721" s="601"/>
      <c r="BH1721" s="601"/>
      <c r="BI1721" s="601"/>
      <c r="BJ1721" s="601"/>
      <c r="BK1721" s="601"/>
      <c r="BL1721" s="601"/>
      <c r="BM1721" s="601"/>
      <c r="BN1721" s="601"/>
      <c r="BO1721" s="601"/>
      <c r="BP1721" s="601"/>
      <c r="BQ1721" s="601"/>
      <c r="BR1721" s="601"/>
      <c r="BS1721" s="601"/>
      <c r="BT1721" s="601"/>
      <c r="BU1721" s="601"/>
      <c r="BV1721" s="601"/>
      <c r="BW1721" s="601"/>
      <c r="BX1721" s="601"/>
      <c r="BY1721" s="601"/>
      <c r="BZ1721" s="601"/>
      <c r="CA1721" s="601"/>
      <c r="CB1721" s="601"/>
      <c r="CC1721" s="601"/>
      <c r="CD1721" s="601"/>
      <c r="CE1721" s="601"/>
      <c r="CF1721" s="601"/>
      <c r="CG1721" s="601"/>
      <c r="CH1721" s="601"/>
      <c r="CI1721" s="601"/>
      <c r="CJ1721" s="601"/>
      <c r="CK1721" s="601"/>
      <c r="CL1721" s="601"/>
      <c r="CM1721" s="601"/>
      <c r="CN1721" s="601"/>
      <c r="CO1721" s="601"/>
      <c r="CP1721" s="601"/>
      <c r="CQ1721" s="601"/>
      <c r="CR1721" s="601"/>
      <c r="CS1721" s="601"/>
      <c r="CT1721" s="601"/>
      <c r="CU1721" s="601"/>
      <c r="CV1721" s="601"/>
      <c r="CW1721" s="601"/>
      <c r="CX1721" s="601"/>
      <c r="CY1721" s="601"/>
      <c r="CZ1721" s="601"/>
      <c r="DA1721" s="601"/>
      <c r="DB1721" s="601"/>
      <c r="DC1721" s="601"/>
      <c r="DD1721" s="601"/>
      <c r="DE1721" s="601"/>
      <c r="DF1721" s="601"/>
      <c r="DG1721" s="601"/>
      <c r="DH1721" s="601"/>
      <c r="DI1721" s="601"/>
      <c r="DJ1721" s="601"/>
      <c r="DK1721" s="601"/>
      <c r="DL1721" s="601"/>
      <c r="DM1721" s="601"/>
      <c r="DN1721" s="601"/>
      <c r="DO1721" s="601"/>
      <c r="DP1721" s="601"/>
      <c r="DQ1721" s="601"/>
      <c r="DR1721" s="601"/>
      <c r="DS1721" s="601"/>
      <c r="DT1721" s="601"/>
      <c r="DU1721" s="601"/>
      <c r="DV1721" s="601"/>
      <c r="DW1721" s="601"/>
      <c r="DX1721" s="601"/>
      <c r="DY1721" s="601"/>
      <c r="DZ1721" s="601"/>
      <c r="EA1721" s="601"/>
      <c r="EB1721" s="601"/>
      <c r="EC1721" s="601"/>
      <c r="ED1721" s="601"/>
      <c r="EE1721" s="601"/>
      <c r="EF1721" s="601"/>
      <c r="EG1721" s="601"/>
      <c r="EH1721" s="601"/>
      <c r="EI1721" s="601"/>
      <c r="EJ1721" s="601"/>
      <c r="EK1721" s="601"/>
      <c r="EL1721" s="601"/>
      <c r="EM1721" s="601"/>
      <c r="EN1721" s="601"/>
      <c r="EO1721" s="601"/>
      <c r="EP1721" s="601"/>
      <c r="EQ1721" s="601"/>
      <c r="ER1721" s="601"/>
      <c r="ES1721" s="601"/>
      <c r="ET1721" s="601"/>
      <c r="EU1721" s="601"/>
      <c r="EV1721" s="601"/>
      <c r="EW1721" s="601"/>
      <c r="EX1721" s="601"/>
      <c r="EY1721" s="601"/>
      <c r="EZ1721" s="601"/>
      <c r="FA1721" s="601"/>
      <c r="FB1721" s="601"/>
      <c r="FC1721" s="601"/>
      <c r="FD1721" s="601"/>
      <c r="FE1721" s="601"/>
      <c r="FF1721" s="601"/>
      <c r="FG1721" s="601"/>
      <c r="FH1721" s="601"/>
      <c r="FI1721" s="601"/>
      <c r="FJ1721" s="601"/>
      <c r="FK1721" s="601"/>
      <c r="FL1721" s="601"/>
      <c r="FM1721" s="601"/>
      <c r="FN1721" s="601"/>
      <c r="FO1721" s="601"/>
      <c r="FP1721" s="601"/>
      <c r="FQ1721" s="601"/>
      <c r="FR1721" s="601"/>
      <c r="FS1721" s="601"/>
      <c r="FT1721" s="601"/>
      <c r="FU1721" s="601"/>
      <c r="FV1721" s="601"/>
      <c r="FW1721" s="601"/>
      <c r="FX1721" s="601"/>
      <c r="FY1721" s="601"/>
      <c r="FZ1721" s="601"/>
      <c r="GA1721" s="601"/>
      <c r="GB1721" s="601"/>
      <c r="GC1721" s="601"/>
      <c r="GD1721" s="601"/>
      <c r="GE1721" s="601"/>
      <c r="GF1721" s="601"/>
      <c r="GG1721" s="601"/>
      <c r="GH1721" s="601"/>
      <c r="GI1721" s="601"/>
      <c r="GJ1721" s="601"/>
      <c r="GK1721" s="601"/>
      <c r="GL1721" s="601"/>
      <c r="GM1721" s="601"/>
      <c r="GN1721" s="601"/>
      <c r="GO1721" s="601"/>
      <c r="GP1721" s="601"/>
      <c r="GQ1721" s="601"/>
      <c r="GR1721" s="601"/>
      <c r="GS1721" s="601"/>
      <c r="GT1721" s="601"/>
      <c r="GU1721" s="601"/>
      <c r="GV1721" s="601"/>
      <c r="GW1721" s="601"/>
      <c r="GX1721" s="601"/>
      <c r="GY1721" s="601"/>
      <c r="GZ1721" s="601"/>
      <c r="HA1721" s="601"/>
      <c r="HB1721" s="601"/>
      <c r="HC1721" s="601"/>
      <c r="HD1721" s="601"/>
      <c r="HE1721" s="601"/>
      <c r="HF1721" s="601"/>
      <c r="HG1721" s="601"/>
      <c r="HH1721" s="601"/>
      <c r="HI1721" s="601"/>
      <c r="HJ1721" s="601"/>
      <c r="HK1721" s="601"/>
      <c r="HL1721" s="601"/>
      <c r="HM1721" s="601"/>
      <c r="HN1721" s="601"/>
      <c r="HO1721" s="601"/>
      <c r="HP1721" s="601"/>
      <c r="HQ1721" s="601"/>
      <c r="HR1721" s="601"/>
      <c r="HS1721" s="601"/>
      <c r="HT1721" s="601"/>
      <c r="HU1721" s="601"/>
      <c r="HV1721" s="601"/>
      <c r="HW1721" s="601"/>
      <c r="HX1721" s="601"/>
      <c r="HY1721" s="601"/>
      <c r="HZ1721" s="601"/>
      <c r="IA1721" s="601"/>
      <c r="IB1721" s="601"/>
      <c r="IC1721" s="601"/>
      <c r="ID1721" s="601"/>
      <c r="IE1721" s="601"/>
      <c r="IF1721" s="601"/>
      <c r="IG1721" s="601"/>
      <c r="IH1721" s="601"/>
      <c r="II1721" s="601"/>
      <c r="IJ1721" s="601"/>
      <c r="IK1721" s="601"/>
      <c r="IL1721" s="601"/>
      <c r="IM1721" s="601"/>
      <c r="IN1721" s="601"/>
      <c r="IO1721" s="601"/>
      <c r="IP1721" s="601"/>
      <c r="IQ1721" s="601"/>
      <c r="IR1721" s="601"/>
      <c r="IS1721" s="601"/>
      <c r="IT1721" s="601"/>
      <c r="IU1721" s="601"/>
      <c r="IV1721" s="601"/>
      <c r="IW1721" s="601"/>
      <c r="IX1721" s="601"/>
      <c r="IY1721" s="601"/>
      <c r="IZ1721" s="601"/>
      <c r="JA1721" s="601"/>
      <c r="JB1721" s="601"/>
      <c r="JC1721" s="601"/>
      <c r="JD1721" s="601"/>
      <c r="JE1721" s="601"/>
      <c r="JF1721" s="601"/>
      <c r="JG1721" s="601"/>
      <c r="JH1721" s="601"/>
      <c r="JI1721" s="601"/>
      <c r="JJ1721" s="601"/>
      <c r="JK1721" s="601"/>
      <c r="JL1721" s="601"/>
      <c r="JM1721" s="601"/>
      <c r="JN1721" s="601"/>
      <c r="JO1721" s="601"/>
      <c r="JP1721" s="601"/>
      <c r="JQ1721" s="601"/>
      <c r="JR1721" s="601"/>
      <c r="JS1721" s="601"/>
      <c r="JT1721" s="601"/>
      <c r="JU1721" s="601"/>
      <c r="JV1721" s="601"/>
      <c r="JW1721" s="601"/>
      <c r="JX1721" s="601"/>
      <c r="JY1721" s="601"/>
      <c r="JZ1721" s="601"/>
      <c r="KA1721" s="601"/>
      <c r="KB1721" s="601"/>
      <c r="KC1721" s="601"/>
      <c r="KD1721" s="601"/>
      <c r="KE1721" s="601"/>
      <c r="KF1721" s="601"/>
      <c r="KG1721" s="601"/>
      <c r="KH1721" s="601"/>
      <c r="KI1721" s="601"/>
      <c r="KJ1721" s="601"/>
      <c r="KK1721" s="601"/>
      <c r="KL1721" s="601"/>
      <c r="KM1721" s="601"/>
      <c r="KN1721" s="601"/>
      <c r="KO1721" s="601"/>
      <c r="KP1721" s="601"/>
      <c r="KQ1721" s="601"/>
      <c r="KR1721" s="601"/>
      <c r="KS1721" s="601"/>
      <c r="KT1721" s="601"/>
      <c r="KU1721" s="601"/>
      <c r="KV1721" s="601"/>
      <c r="KW1721" s="601"/>
      <c r="KX1721" s="601"/>
      <c r="KY1721" s="601"/>
      <c r="KZ1721" s="601"/>
      <c r="LA1721" s="601"/>
      <c r="LB1721" s="601"/>
      <c r="LC1721" s="601"/>
      <c r="LD1721" s="601"/>
      <c r="LE1721" s="601"/>
      <c r="LF1721" s="601"/>
      <c r="LG1721" s="601"/>
      <c r="LH1721" s="601"/>
      <c r="LI1721" s="601"/>
      <c r="LJ1721" s="601"/>
    </row>
    <row r="1722" spans="1:322">
      <c r="A1722" s="697"/>
      <c r="B1722" s="558"/>
      <c r="C1722" s="558"/>
      <c r="D1722" s="676" t="s">
        <v>1067</v>
      </c>
      <c r="E1722" s="524"/>
      <c r="F1722" s="596" t="s">
        <v>87</v>
      </c>
      <c r="G1722" s="676">
        <v>2022</v>
      </c>
      <c r="H1722" s="596">
        <v>3</v>
      </c>
      <c r="I1722" s="687">
        <v>127755</v>
      </c>
      <c r="J1722" s="677">
        <v>44638</v>
      </c>
      <c r="K1722" s="676" t="s">
        <v>1586</v>
      </c>
      <c r="L1722" s="677" t="s">
        <v>1578</v>
      </c>
      <c r="M1722" s="677">
        <v>44568</v>
      </c>
      <c r="N1722" s="677">
        <v>44622</v>
      </c>
      <c r="O1722" s="677"/>
      <c r="P1722" s="597">
        <v>44623</v>
      </c>
      <c r="Q1722" s="597">
        <v>44634</v>
      </c>
      <c r="R1722" s="597">
        <v>44638</v>
      </c>
      <c r="S1722" s="596" t="s">
        <v>1580</v>
      </c>
      <c r="T1722" s="596">
        <v>72</v>
      </c>
      <c r="U1722" s="596" t="s">
        <v>1559</v>
      </c>
      <c r="V1722" s="596" t="s">
        <v>1235</v>
      </c>
      <c r="W1722" s="678">
        <v>475</v>
      </c>
      <c r="X1722" s="551">
        <v>638</v>
      </c>
      <c r="Y1722" s="693">
        <v>303050</v>
      </c>
      <c r="Z1722" s="598">
        <v>0.47</v>
      </c>
      <c r="AA1722" s="682">
        <f>Y1722*Z1722</f>
        <v>142433.5</v>
      </c>
      <c r="AB1722" s="521"/>
      <c r="AC1722" s="683">
        <v>0</v>
      </c>
      <c r="AD1722" s="676"/>
      <c r="AE1722" s="599"/>
      <c r="AF1722" s="695">
        <f>AA1722+AD1722+AE1722</f>
        <v>142433.5</v>
      </c>
      <c r="AG1722" s="676" t="s">
        <v>47</v>
      </c>
      <c r="AH1722" s="641"/>
      <c r="AI1722" s="676">
        <v>75</v>
      </c>
      <c r="AJ1722" s="638" t="s">
        <v>1606</v>
      </c>
      <c r="AK1722" s="638" t="s">
        <v>1607</v>
      </c>
      <c r="AL1722" s="560">
        <v>38017</v>
      </c>
      <c r="AM1722" s="638" t="s">
        <v>52</v>
      </c>
      <c r="AN1722" s="638" t="s">
        <v>1156</v>
      </c>
      <c r="AO1722" s="596"/>
      <c r="AP1722" s="676" t="s">
        <v>92</v>
      </c>
      <c r="AQ1722" s="676" t="s">
        <v>37</v>
      </c>
      <c r="AR1722" s="676"/>
      <c r="AS1722" s="523" t="s">
        <v>1077</v>
      </c>
      <c r="AT1722" s="523"/>
      <c r="AU1722" s="523"/>
      <c r="AV1722" s="674"/>
      <c r="AW1722" s="673" t="str">
        <f>U1722</f>
        <v>30397571C</v>
      </c>
      <c r="AX1722" s="673" cm="1">
        <f t="array" ref="AX1722">SUM(MID(0&amp;AW1722,LARGE(INDEX(ISNUMBER(--MID(AW1722,ROW($1:$8),1))*ROW($1:$8),),ROW($1:$8))+1,1)*10^ROW($1:$8)/10)</f>
        <v>30397571</v>
      </c>
      <c r="AY1722" s="673" t="str">
        <f>VLOOKUP($AX1722,'Item Master Data'!$A:$F,3,FALSE)</f>
        <v>Q.PEAK DUO XL G10 BFG</v>
      </c>
      <c r="AZ1722" s="673">
        <f>VLOOKUP($AX1722,'Item Master Data'!$A:$F,6,FALSE)</f>
        <v>475</v>
      </c>
      <c r="BA1722" s="673">
        <f>X1722/BB1722</f>
        <v>22</v>
      </c>
      <c r="BB1722" s="673">
        <f>VLOOKUP(AX1722,'Item Master Data'!$A:$G,7,FALSE)</f>
        <v>29</v>
      </c>
      <c r="BC1722" s="673"/>
      <c r="BD1722" s="673">
        <f>W1722-AZ1722</f>
        <v>0</v>
      </c>
      <c r="BE1722" s="601"/>
      <c r="BF1722" s="601"/>
      <c r="BG1722" s="601"/>
      <c r="BH1722" s="601"/>
      <c r="BI1722" s="601"/>
      <c r="BJ1722" s="601"/>
      <c r="BK1722" s="601"/>
      <c r="BL1722" s="601"/>
      <c r="BM1722" s="601"/>
      <c r="BN1722" s="601"/>
      <c r="BO1722" s="601"/>
      <c r="BP1722" s="601"/>
      <c r="BQ1722" s="601"/>
      <c r="BR1722" s="601"/>
      <c r="BS1722" s="601"/>
      <c r="BT1722" s="601"/>
      <c r="BU1722" s="601"/>
      <c r="BV1722" s="601"/>
      <c r="BW1722" s="601"/>
      <c r="BX1722" s="601"/>
      <c r="BY1722" s="601"/>
      <c r="BZ1722" s="601"/>
      <c r="CA1722" s="601"/>
      <c r="CB1722" s="601"/>
      <c r="CC1722" s="601"/>
      <c r="CD1722" s="601"/>
      <c r="CE1722" s="601"/>
      <c r="CF1722" s="601"/>
      <c r="CG1722" s="601"/>
      <c r="CH1722" s="601"/>
      <c r="CI1722" s="601"/>
      <c r="CJ1722" s="601"/>
      <c r="CK1722" s="601"/>
      <c r="CL1722" s="601"/>
      <c r="CM1722" s="601"/>
      <c r="CN1722" s="601"/>
      <c r="CO1722" s="601"/>
      <c r="CP1722" s="601"/>
      <c r="CQ1722" s="601"/>
      <c r="CR1722" s="601"/>
      <c r="CS1722" s="601"/>
      <c r="CT1722" s="601"/>
      <c r="CU1722" s="601"/>
      <c r="CV1722" s="601"/>
      <c r="CW1722" s="601"/>
      <c r="CX1722" s="601"/>
      <c r="CY1722" s="601"/>
      <c r="CZ1722" s="601"/>
      <c r="DA1722" s="601"/>
      <c r="DB1722" s="601"/>
      <c r="DC1722" s="601"/>
      <c r="DD1722" s="601"/>
      <c r="DE1722" s="601"/>
      <c r="DF1722" s="601"/>
      <c r="DG1722" s="601"/>
      <c r="DH1722" s="601"/>
      <c r="DI1722" s="601"/>
      <c r="DJ1722" s="601"/>
      <c r="DK1722" s="601"/>
      <c r="DL1722" s="601"/>
      <c r="DM1722" s="601"/>
      <c r="DN1722" s="601"/>
      <c r="DO1722" s="601"/>
      <c r="DP1722" s="601"/>
      <c r="DQ1722" s="601"/>
      <c r="DR1722" s="601"/>
      <c r="DS1722" s="601"/>
      <c r="DT1722" s="601"/>
      <c r="DU1722" s="601"/>
      <c r="DV1722" s="601"/>
      <c r="DW1722" s="601"/>
      <c r="DX1722" s="601"/>
      <c r="DY1722" s="601"/>
      <c r="DZ1722" s="601"/>
      <c r="EA1722" s="601"/>
      <c r="EB1722" s="601"/>
      <c r="EC1722" s="601"/>
      <c r="ED1722" s="601"/>
      <c r="EE1722" s="601"/>
      <c r="EF1722" s="601"/>
      <c r="EG1722" s="601"/>
      <c r="EH1722" s="601"/>
      <c r="EI1722" s="601"/>
      <c r="EJ1722" s="601"/>
      <c r="EK1722" s="601"/>
      <c r="EL1722" s="601"/>
      <c r="EM1722" s="601"/>
      <c r="EN1722" s="601"/>
      <c r="EO1722" s="601"/>
      <c r="EP1722" s="601"/>
      <c r="EQ1722" s="601"/>
      <c r="ER1722" s="601"/>
      <c r="ES1722" s="601"/>
      <c r="ET1722" s="601"/>
      <c r="EU1722" s="601"/>
      <c r="EV1722" s="601"/>
      <c r="EW1722" s="601"/>
      <c r="EX1722" s="601"/>
      <c r="EY1722" s="601"/>
      <c r="EZ1722" s="601"/>
      <c r="FA1722" s="601"/>
      <c r="FB1722" s="601"/>
      <c r="FC1722" s="601"/>
      <c r="FD1722" s="601"/>
      <c r="FE1722" s="601"/>
      <c r="FF1722" s="601"/>
      <c r="FG1722" s="601"/>
      <c r="FH1722" s="601"/>
      <c r="FI1722" s="601"/>
      <c r="FJ1722" s="601"/>
      <c r="FK1722" s="601"/>
      <c r="FL1722" s="601"/>
      <c r="FM1722" s="601"/>
      <c r="FN1722" s="601"/>
      <c r="FO1722" s="601"/>
      <c r="FP1722" s="601"/>
      <c r="FQ1722" s="601"/>
      <c r="FR1722" s="601"/>
      <c r="FS1722" s="601"/>
      <c r="FT1722" s="601"/>
      <c r="FU1722" s="601"/>
      <c r="FV1722" s="601"/>
      <c r="FW1722" s="601"/>
      <c r="FX1722" s="601"/>
      <c r="FY1722" s="601"/>
      <c r="FZ1722" s="601"/>
      <c r="GA1722" s="601"/>
      <c r="GB1722" s="601"/>
      <c r="GC1722" s="601"/>
      <c r="GD1722" s="601"/>
      <c r="GE1722" s="601"/>
      <c r="GF1722" s="601"/>
      <c r="GG1722" s="601"/>
      <c r="GH1722" s="601"/>
      <c r="GI1722" s="601"/>
      <c r="GJ1722" s="601"/>
      <c r="GK1722" s="601"/>
      <c r="GL1722" s="601"/>
      <c r="GM1722" s="601"/>
      <c r="GN1722" s="601"/>
      <c r="GO1722" s="601"/>
      <c r="GP1722" s="601"/>
      <c r="GQ1722" s="601"/>
      <c r="GR1722" s="601"/>
      <c r="GS1722" s="601"/>
      <c r="GT1722" s="601"/>
      <c r="GU1722" s="601"/>
      <c r="GV1722" s="601"/>
      <c r="GW1722" s="601"/>
      <c r="GX1722" s="601"/>
      <c r="GY1722" s="601"/>
      <c r="GZ1722" s="601"/>
      <c r="HA1722" s="601"/>
      <c r="HB1722" s="601"/>
      <c r="HC1722" s="601"/>
      <c r="HD1722" s="601"/>
      <c r="HE1722" s="601"/>
      <c r="HF1722" s="601"/>
      <c r="HG1722" s="601"/>
      <c r="HH1722" s="601"/>
      <c r="HI1722" s="601"/>
      <c r="HJ1722" s="601"/>
      <c r="HK1722" s="601"/>
      <c r="HL1722" s="601"/>
      <c r="HM1722" s="601"/>
      <c r="HN1722" s="601"/>
      <c r="HO1722" s="601"/>
      <c r="HP1722" s="601"/>
      <c r="HQ1722" s="601"/>
      <c r="HR1722" s="601"/>
      <c r="HS1722" s="601"/>
      <c r="HT1722" s="601"/>
      <c r="HU1722" s="601"/>
      <c r="HV1722" s="601"/>
      <c r="HW1722" s="601"/>
      <c r="HX1722" s="601"/>
      <c r="HY1722" s="601"/>
      <c r="HZ1722" s="601"/>
      <c r="IA1722" s="601"/>
      <c r="IB1722" s="601"/>
      <c r="IC1722" s="601"/>
      <c r="ID1722" s="601"/>
      <c r="IE1722" s="601"/>
      <c r="IF1722" s="601"/>
      <c r="IG1722" s="601"/>
      <c r="IH1722" s="601"/>
      <c r="II1722" s="601"/>
      <c r="IJ1722" s="601"/>
      <c r="IK1722" s="601"/>
      <c r="IL1722" s="601"/>
      <c r="IM1722" s="601"/>
      <c r="IN1722" s="601"/>
      <c r="IO1722" s="601"/>
      <c r="IP1722" s="601"/>
      <c r="IQ1722" s="601"/>
      <c r="IR1722" s="601"/>
      <c r="IS1722" s="601"/>
      <c r="IT1722" s="601"/>
      <c r="IU1722" s="601"/>
      <c r="IV1722" s="601"/>
      <c r="IW1722" s="601"/>
      <c r="IX1722" s="601"/>
      <c r="IY1722" s="601"/>
      <c r="IZ1722" s="601"/>
      <c r="JA1722" s="601"/>
      <c r="JB1722" s="601"/>
      <c r="JC1722" s="601"/>
      <c r="JD1722" s="601"/>
      <c r="JE1722" s="601"/>
      <c r="JF1722" s="601"/>
      <c r="JG1722" s="601"/>
      <c r="JH1722" s="601"/>
      <c r="JI1722" s="601"/>
      <c r="JJ1722" s="601"/>
      <c r="JK1722" s="601"/>
      <c r="JL1722" s="601"/>
      <c r="JM1722" s="601"/>
      <c r="JN1722" s="601"/>
      <c r="JO1722" s="601"/>
      <c r="JP1722" s="601"/>
      <c r="JQ1722" s="601"/>
      <c r="JR1722" s="601"/>
      <c r="JS1722" s="601"/>
      <c r="JT1722" s="601"/>
      <c r="JU1722" s="601"/>
      <c r="JV1722" s="601"/>
      <c r="JW1722" s="601"/>
      <c r="JX1722" s="601"/>
      <c r="JY1722" s="601"/>
      <c r="JZ1722" s="601"/>
      <c r="KA1722" s="601"/>
      <c r="KB1722" s="601"/>
      <c r="KC1722" s="601"/>
      <c r="KD1722" s="601"/>
      <c r="KE1722" s="601"/>
      <c r="KF1722" s="601"/>
      <c r="KG1722" s="601"/>
      <c r="KH1722" s="601"/>
      <c r="KI1722" s="601"/>
      <c r="KJ1722" s="601"/>
      <c r="KK1722" s="601"/>
      <c r="KL1722" s="601"/>
      <c r="KM1722" s="601"/>
      <c r="KN1722" s="601"/>
      <c r="KO1722" s="601"/>
      <c r="KP1722" s="601"/>
      <c r="KQ1722" s="601"/>
      <c r="KR1722" s="601"/>
      <c r="KS1722" s="601"/>
      <c r="KT1722" s="601"/>
      <c r="KU1722" s="601"/>
      <c r="KV1722" s="601"/>
      <c r="KW1722" s="601"/>
      <c r="KX1722" s="601"/>
      <c r="KY1722" s="601"/>
      <c r="KZ1722" s="601"/>
      <c r="LA1722" s="601"/>
      <c r="LB1722" s="601"/>
      <c r="LC1722" s="601"/>
      <c r="LD1722" s="601"/>
      <c r="LE1722" s="601"/>
      <c r="LF1722" s="601"/>
      <c r="LG1722" s="601"/>
      <c r="LH1722" s="601"/>
      <c r="LI1722" s="601"/>
      <c r="LJ1722" s="601"/>
    </row>
    <row r="1723" spans="1:322">
      <c r="A1723" s="697"/>
      <c r="B1723" s="558"/>
      <c r="C1723" s="558"/>
      <c r="D1723" s="676" t="s">
        <v>1067</v>
      </c>
      <c r="E1723" s="524"/>
      <c r="F1723" s="596" t="s">
        <v>87</v>
      </c>
      <c r="G1723" s="676">
        <v>2022</v>
      </c>
      <c r="H1723" s="596">
        <v>3</v>
      </c>
      <c r="I1723" s="687">
        <v>127749</v>
      </c>
      <c r="J1723" s="677">
        <v>44641</v>
      </c>
      <c r="K1723" s="676" t="s">
        <v>1586</v>
      </c>
      <c r="L1723" s="677" t="s">
        <v>1578</v>
      </c>
      <c r="M1723" s="677">
        <v>44568</v>
      </c>
      <c r="N1723" s="677">
        <v>44622</v>
      </c>
      <c r="O1723" s="677"/>
      <c r="P1723" s="677">
        <v>44623</v>
      </c>
      <c r="Q1723" s="597">
        <v>44638</v>
      </c>
      <c r="R1723" s="597">
        <v>44641</v>
      </c>
      <c r="S1723" s="596" t="s">
        <v>1580</v>
      </c>
      <c r="T1723" s="596">
        <v>72</v>
      </c>
      <c r="U1723" s="676" t="s">
        <v>1559</v>
      </c>
      <c r="V1723" s="676" t="s">
        <v>1235</v>
      </c>
      <c r="W1723" s="678">
        <v>475</v>
      </c>
      <c r="X1723" s="551">
        <v>203</v>
      </c>
      <c r="Y1723" s="693">
        <v>96425</v>
      </c>
      <c r="Z1723" s="598">
        <v>0.47</v>
      </c>
      <c r="AA1723" s="682">
        <f>Y1723*Z1723</f>
        <v>45319.75</v>
      </c>
      <c r="AB1723" s="521"/>
      <c r="AC1723" s="683">
        <v>0</v>
      </c>
      <c r="AD1723" s="676"/>
      <c r="AE1723" s="684"/>
      <c r="AF1723" s="695">
        <f>AA1723+AD1723+AE1723</f>
        <v>45319.75</v>
      </c>
      <c r="AG1723" s="676" t="s">
        <v>47</v>
      </c>
      <c r="AH1723" s="641"/>
      <c r="AI1723" s="676">
        <v>75</v>
      </c>
      <c r="AJ1723" s="638" t="s">
        <v>1606</v>
      </c>
      <c r="AK1723" s="638" t="s">
        <v>1607</v>
      </c>
      <c r="AL1723" s="560">
        <v>38017</v>
      </c>
      <c r="AM1723" s="638" t="s">
        <v>52</v>
      </c>
      <c r="AN1723" s="638" t="s">
        <v>1156</v>
      </c>
      <c r="AO1723" s="596"/>
      <c r="AP1723" s="676" t="s">
        <v>92</v>
      </c>
      <c r="AQ1723" s="676" t="s">
        <v>37</v>
      </c>
      <c r="AR1723" s="676"/>
      <c r="AS1723" s="523" t="s">
        <v>1077</v>
      </c>
      <c r="AT1723" s="523"/>
      <c r="AU1723" s="523"/>
      <c r="AV1723" s="674"/>
      <c r="AW1723" s="673" t="str">
        <f>U1723</f>
        <v>30397571C</v>
      </c>
      <c r="AX1723" s="673" cm="1">
        <f t="array" ref="AX1723">SUM(MID(0&amp;AW1723,LARGE(INDEX(ISNUMBER(--MID(AW1723,ROW($1:$8),1))*ROW($1:$8),),ROW($1:$8))+1,1)*10^ROW($1:$8)/10)</f>
        <v>30397571</v>
      </c>
      <c r="AY1723" s="673" t="str">
        <f>VLOOKUP($AX1723,'Item Master Data'!$A:$F,3,FALSE)</f>
        <v>Q.PEAK DUO XL G10 BFG</v>
      </c>
      <c r="AZ1723" s="673">
        <f>VLOOKUP($AX1723,'Item Master Data'!$A:$F,6,FALSE)</f>
        <v>475</v>
      </c>
      <c r="BA1723" s="673">
        <f>X1723/BB1723</f>
        <v>7</v>
      </c>
      <c r="BB1723" s="673">
        <f>VLOOKUP(AX1723,'Item Master Data'!$A:$G,7,FALSE)</f>
        <v>29</v>
      </c>
      <c r="BC1723" s="673"/>
      <c r="BD1723" s="673">
        <f>W1723-AZ1723</f>
        <v>0</v>
      </c>
      <c r="BE1723" s="601"/>
      <c r="BF1723" s="601"/>
      <c r="BG1723" s="601"/>
      <c r="BH1723" s="601"/>
      <c r="BI1723" s="601"/>
      <c r="BJ1723" s="601"/>
      <c r="BK1723" s="601"/>
      <c r="BL1723" s="601"/>
      <c r="BM1723" s="601"/>
      <c r="BN1723" s="601"/>
      <c r="BO1723" s="601"/>
      <c r="BP1723" s="601"/>
      <c r="BQ1723" s="601"/>
      <c r="BR1723" s="601"/>
      <c r="BS1723" s="601"/>
      <c r="BT1723" s="601"/>
      <c r="BU1723" s="601"/>
      <c r="BV1723" s="601"/>
      <c r="BW1723" s="601"/>
      <c r="BX1723" s="601"/>
      <c r="BY1723" s="601"/>
      <c r="BZ1723" s="601"/>
      <c r="CA1723" s="601"/>
      <c r="CB1723" s="601"/>
      <c r="CC1723" s="601"/>
      <c r="CD1723" s="601"/>
      <c r="CE1723" s="601"/>
      <c r="CF1723" s="601"/>
      <c r="CG1723" s="601"/>
      <c r="CH1723" s="601"/>
      <c r="CI1723" s="601"/>
      <c r="CJ1723" s="601"/>
      <c r="CK1723" s="601"/>
      <c r="CL1723" s="601"/>
      <c r="CM1723" s="601"/>
      <c r="CN1723" s="601"/>
      <c r="CO1723" s="601"/>
      <c r="CP1723" s="601"/>
      <c r="CQ1723" s="601"/>
      <c r="CR1723" s="601"/>
      <c r="CS1723" s="601"/>
      <c r="CT1723" s="601"/>
      <c r="CU1723" s="601"/>
      <c r="CV1723" s="601"/>
      <c r="CW1723" s="601"/>
      <c r="CX1723" s="601"/>
      <c r="CY1723" s="601"/>
      <c r="CZ1723" s="601"/>
      <c r="DA1723" s="601"/>
      <c r="DB1723" s="601"/>
      <c r="DC1723" s="601"/>
      <c r="DD1723" s="601"/>
      <c r="DE1723" s="601"/>
      <c r="DF1723" s="601"/>
      <c r="DG1723" s="601"/>
      <c r="DH1723" s="601"/>
      <c r="DI1723" s="601"/>
      <c r="DJ1723" s="601"/>
      <c r="DK1723" s="601"/>
      <c r="DL1723" s="601"/>
      <c r="DM1723" s="601"/>
      <c r="DN1723" s="601"/>
      <c r="DO1723" s="601"/>
      <c r="DP1723" s="601"/>
      <c r="DQ1723" s="601"/>
      <c r="DR1723" s="601"/>
      <c r="DS1723" s="601"/>
      <c r="DT1723" s="601"/>
      <c r="DU1723" s="601"/>
      <c r="DV1723" s="601"/>
      <c r="DW1723" s="601"/>
      <c r="DX1723" s="601"/>
      <c r="DY1723" s="601"/>
      <c r="DZ1723" s="601"/>
      <c r="EA1723" s="601"/>
      <c r="EB1723" s="601"/>
      <c r="EC1723" s="601"/>
      <c r="ED1723" s="601"/>
      <c r="EE1723" s="601"/>
      <c r="EF1723" s="601"/>
      <c r="EG1723" s="601"/>
      <c r="EH1723" s="601"/>
      <c r="EI1723" s="601"/>
      <c r="EJ1723" s="601"/>
      <c r="EK1723" s="601"/>
      <c r="EL1723" s="601"/>
      <c r="EM1723" s="601"/>
      <c r="EN1723" s="601"/>
      <c r="EO1723" s="601"/>
      <c r="EP1723" s="601"/>
      <c r="EQ1723" s="601"/>
      <c r="ER1723" s="601"/>
      <c r="ES1723" s="601"/>
      <c r="ET1723" s="601"/>
      <c r="EU1723" s="601"/>
      <c r="EV1723" s="601"/>
      <c r="EW1723" s="601"/>
      <c r="EX1723" s="601"/>
      <c r="EY1723" s="601"/>
      <c r="EZ1723" s="601"/>
      <c r="FA1723" s="601"/>
      <c r="FB1723" s="601"/>
      <c r="FC1723" s="601"/>
      <c r="FD1723" s="601"/>
      <c r="FE1723" s="601"/>
      <c r="FF1723" s="601"/>
      <c r="FG1723" s="601"/>
      <c r="FH1723" s="601"/>
      <c r="FI1723" s="601"/>
      <c r="FJ1723" s="601"/>
      <c r="FK1723" s="601"/>
      <c r="FL1723" s="601"/>
      <c r="FM1723" s="601"/>
      <c r="FN1723" s="601"/>
      <c r="FO1723" s="601"/>
      <c r="FP1723" s="601"/>
      <c r="FQ1723" s="601"/>
      <c r="FR1723" s="601"/>
      <c r="FS1723" s="601"/>
      <c r="FT1723" s="601"/>
      <c r="FU1723" s="601"/>
      <c r="FV1723" s="601"/>
      <c r="FW1723" s="601"/>
      <c r="FX1723" s="601"/>
      <c r="FY1723" s="601"/>
      <c r="FZ1723" s="601"/>
      <c r="GA1723" s="601"/>
      <c r="GB1723" s="601"/>
      <c r="GC1723" s="601"/>
      <c r="GD1723" s="601"/>
      <c r="GE1723" s="601"/>
      <c r="GF1723" s="601"/>
      <c r="GG1723" s="601"/>
      <c r="GH1723" s="601"/>
      <c r="GI1723" s="601"/>
      <c r="GJ1723" s="601"/>
      <c r="GK1723" s="601"/>
      <c r="GL1723" s="601"/>
      <c r="GM1723" s="601"/>
      <c r="GN1723" s="601"/>
      <c r="GO1723" s="601"/>
      <c r="GP1723" s="601"/>
      <c r="GQ1723" s="601"/>
      <c r="GR1723" s="601"/>
      <c r="GS1723" s="601"/>
      <c r="GT1723" s="601"/>
      <c r="GU1723" s="601"/>
      <c r="GV1723" s="601"/>
      <c r="GW1723" s="601"/>
      <c r="GX1723" s="601"/>
      <c r="GY1723" s="601"/>
      <c r="GZ1723" s="601"/>
      <c r="HA1723" s="601"/>
      <c r="HB1723" s="601"/>
      <c r="HC1723" s="601"/>
      <c r="HD1723" s="601"/>
      <c r="HE1723" s="601"/>
      <c r="HF1723" s="601"/>
      <c r="HG1723" s="601"/>
      <c r="HH1723" s="601"/>
      <c r="HI1723" s="601"/>
      <c r="HJ1723" s="601"/>
      <c r="HK1723" s="601"/>
      <c r="HL1723" s="601"/>
      <c r="HM1723" s="601"/>
      <c r="HN1723" s="601"/>
      <c r="HO1723" s="601"/>
      <c r="HP1723" s="601"/>
      <c r="HQ1723" s="601"/>
      <c r="HR1723" s="601"/>
      <c r="HS1723" s="601"/>
      <c r="HT1723" s="601"/>
      <c r="HU1723" s="601"/>
      <c r="HV1723" s="601"/>
      <c r="HW1723" s="601"/>
      <c r="HX1723" s="601"/>
      <c r="HY1723" s="601"/>
      <c r="HZ1723" s="601"/>
      <c r="IA1723" s="601"/>
      <c r="IB1723" s="601"/>
      <c r="IC1723" s="601"/>
      <c r="ID1723" s="601"/>
      <c r="IE1723" s="601"/>
      <c r="IF1723" s="601"/>
      <c r="IG1723" s="601"/>
      <c r="IH1723" s="601"/>
      <c r="II1723" s="601"/>
      <c r="IJ1723" s="601"/>
      <c r="IK1723" s="601"/>
      <c r="IL1723" s="601"/>
      <c r="IM1723" s="601"/>
      <c r="IN1723" s="601"/>
      <c r="IO1723" s="601"/>
      <c r="IP1723" s="601"/>
      <c r="IQ1723" s="601"/>
      <c r="IR1723" s="601"/>
      <c r="IS1723" s="601"/>
      <c r="IT1723" s="601"/>
      <c r="IU1723" s="601"/>
      <c r="IV1723" s="601"/>
      <c r="IW1723" s="601"/>
      <c r="IX1723" s="601"/>
      <c r="IY1723" s="601"/>
      <c r="IZ1723" s="601"/>
      <c r="JA1723" s="601"/>
      <c r="JB1723" s="601"/>
      <c r="JC1723" s="601"/>
      <c r="JD1723" s="601"/>
      <c r="JE1723" s="601"/>
      <c r="JF1723" s="601"/>
      <c r="JG1723" s="601"/>
      <c r="JH1723" s="601"/>
      <c r="JI1723" s="601"/>
      <c r="JJ1723" s="601"/>
      <c r="JK1723" s="601"/>
      <c r="JL1723" s="601"/>
      <c r="JM1723" s="601"/>
      <c r="JN1723" s="601"/>
      <c r="JO1723" s="601"/>
      <c r="JP1723" s="601"/>
      <c r="JQ1723" s="601"/>
      <c r="JR1723" s="601"/>
      <c r="JS1723" s="601"/>
      <c r="JT1723" s="601"/>
      <c r="JU1723" s="601"/>
      <c r="JV1723" s="601"/>
      <c r="JW1723" s="601"/>
      <c r="JX1723" s="601"/>
      <c r="JY1723" s="601"/>
      <c r="JZ1723" s="601"/>
      <c r="KA1723" s="601"/>
      <c r="KB1723" s="601"/>
      <c r="KC1723" s="601"/>
      <c r="KD1723" s="601"/>
      <c r="KE1723" s="601"/>
      <c r="KF1723" s="601"/>
      <c r="KG1723" s="601"/>
      <c r="KH1723" s="601"/>
      <c r="KI1723" s="601"/>
      <c r="KJ1723" s="601"/>
      <c r="KK1723" s="601"/>
      <c r="KL1723" s="601"/>
      <c r="KM1723" s="601"/>
      <c r="KN1723" s="601"/>
      <c r="KO1723" s="601"/>
      <c r="KP1723" s="601"/>
      <c r="KQ1723" s="601"/>
      <c r="KR1723" s="601"/>
      <c r="KS1723" s="601"/>
      <c r="KT1723" s="601"/>
      <c r="KU1723" s="601"/>
      <c r="KV1723" s="601"/>
      <c r="KW1723" s="601"/>
      <c r="KX1723" s="601"/>
      <c r="KY1723" s="601"/>
      <c r="KZ1723" s="601"/>
      <c r="LA1723" s="601"/>
      <c r="LB1723" s="601"/>
      <c r="LC1723" s="601"/>
      <c r="LD1723" s="601"/>
      <c r="LE1723" s="601"/>
      <c r="LF1723" s="601"/>
      <c r="LG1723" s="601"/>
      <c r="LH1723" s="601"/>
      <c r="LI1723" s="601"/>
      <c r="LJ1723" s="601"/>
    </row>
    <row r="1724" spans="1:322">
      <c r="A1724" s="697"/>
      <c r="B1724" s="558"/>
      <c r="C1724" s="558"/>
      <c r="D1724" s="676" t="s">
        <v>1067</v>
      </c>
      <c r="E1724" s="524"/>
      <c r="F1724" s="676" t="s">
        <v>87</v>
      </c>
      <c r="G1724" s="676">
        <v>2022</v>
      </c>
      <c r="H1724" s="676">
        <v>3</v>
      </c>
      <c r="I1724" s="687">
        <v>127750</v>
      </c>
      <c r="J1724" s="677">
        <v>44641</v>
      </c>
      <c r="K1724" s="676" t="s">
        <v>1586</v>
      </c>
      <c r="L1724" s="677" t="s">
        <v>1578</v>
      </c>
      <c r="M1724" s="677">
        <v>44568</v>
      </c>
      <c r="N1724" s="677">
        <v>44622</v>
      </c>
      <c r="O1724" s="677"/>
      <c r="P1724" s="677">
        <v>44623</v>
      </c>
      <c r="Q1724" s="677">
        <v>44638</v>
      </c>
      <c r="R1724" s="677">
        <v>44641</v>
      </c>
      <c r="S1724" s="676" t="s">
        <v>1580</v>
      </c>
      <c r="T1724" s="676">
        <v>72</v>
      </c>
      <c r="U1724" s="676" t="s">
        <v>1559</v>
      </c>
      <c r="V1724" s="676" t="s">
        <v>1235</v>
      </c>
      <c r="W1724" s="678">
        <v>475</v>
      </c>
      <c r="X1724" s="551">
        <v>638</v>
      </c>
      <c r="Y1724" s="693">
        <v>303050</v>
      </c>
      <c r="Z1724" s="680">
        <v>0.47</v>
      </c>
      <c r="AA1724" s="682">
        <f>Y1724*Z1724</f>
        <v>142433.5</v>
      </c>
      <c r="AB1724" s="521"/>
      <c r="AC1724" s="683">
        <v>0</v>
      </c>
      <c r="AD1724" s="676"/>
      <c r="AE1724" s="684"/>
      <c r="AF1724" s="695">
        <f>AA1724+AD1724+AE1724</f>
        <v>142433.5</v>
      </c>
      <c r="AG1724" s="676" t="s">
        <v>47</v>
      </c>
      <c r="AH1724" s="641"/>
      <c r="AI1724" s="676">
        <v>75</v>
      </c>
      <c r="AJ1724" s="638" t="s">
        <v>1606</v>
      </c>
      <c r="AK1724" s="638" t="s">
        <v>1607</v>
      </c>
      <c r="AL1724" s="560">
        <v>38017</v>
      </c>
      <c r="AM1724" s="638" t="s">
        <v>52</v>
      </c>
      <c r="AN1724" s="638" t="s">
        <v>1156</v>
      </c>
      <c r="AO1724" s="676"/>
      <c r="AP1724" s="676" t="s">
        <v>92</v>
      </c>
      <c r="AQ1724" s="676" t="s">
        <v>37</v>
      </c>
      <c r="AR1724" s="676"/>
      <c r="AS1724" s="523" t="s">
        <v>1077</v>
      </c>
      <c r="AT1724" s="523"/>
      <c r="AU1724" s="523"/>
      <c r="AV1724" s="674"/>
      <c r="AW1724" s="673" t="str">
        <f>U1724</f>
        <v>30397571C</v>
      </c>
      <c r="AX1724" s="673" cm="1">
        <f t="array" ref="AX1724">SUM(MID(0&amp;AW1724,LARGE(INDEX(ISNUMBER(--MID(AW1724,ROW($1:$8),1))*ROW($1:$8),),ROW($1:$8))+1,1)*10^ROW($1:$8)/10)</f>
        <v>30397571</v>
      </c>
      <c r="AY1724" s="673" t="str">
        <f>VLOOKUP($AX1724,'Item Master Data'!$A:$F,3,FALSE)</f>
        <v>Q.PEAK DUO XL G10 BFG</v>
      </c>
      <c r="AZ1724" s="673">
        <f>VLOOKUP($AX1724,'Item Master Data'!$A:$F,6,FALSE)</f>
        <v>475</v>
      </c>
      <c r="BA1724" s="673">
        <f>X1724/BB1724</f>
        <v>22</v>
      </c>
      <c r="BB1724" s="673">
        <f>VLOOKUP(AX1724,'Item Master Data'!$A:$G,7,FALSE)</f>
        <v>29</v>
      </c>
      <c r="BC1724" s="673"/>
      <c r="BD1724" s="673">
        <f>W1724-AZ1724</f>
        <v>0</v>
      </c>
      <c r="BE1724" s="601"/>
      <c r="BF1724" s="601"/>
      <c r="BG1724" s="601"/>
      <c r="BH1724" s="601"/>
      <c r="BI1724" s="601"/>
      <c r="BJ1724" s="601"/>
      <c r="BK1724" s="601"/>
      <c r="BL1724" s="601"/>
      <c r="BM1724" s="601"/>
      <c r="BN1724" s="601"/>
      <c r="BO1724" s="601"/>
      <c r="BP1724" s="601"/>
      <c r="BQ1724" s="601"/>
      <c r="BR1724" s="601"/>
      <c r="BS1724" s="601"/>
      <c r="BT1724" s="601"/>
      <c r="BU1724" s="601"/>
      <c r="BV1724" s="601"/>
      <c r="BW1724" s="601"/>
      <c r="BX1724" s="601"/>
      <c r="BY1724" s="601"/>
      <c r="BZ1724" s="601"/>
      <c r="CA1724" s="601"/>
      <c r="CB1724" s="601"/>
      <c r="CC1724" s="601"/>
      <c r="CD1724" s="601"/>
      <c r="CE1724" s="601"/>
      <c r="CF1724" s="601"/>
      <c r="CG1724" s="601"/>
      <c r="CH1724" s="601"/>
      <c r="CI1724" s="601"/>
      <c r="CJ1724" s="601"/>
      <c r="CK1724" s="601"/>
      <c r="CL1724" s="601"/>
      <c r="CM1724" s="601"/>
      <c r="CN1724" s="601"/>
      <c r="CO1724" s="601"/>
      <c r="CP1724" s="601"/>
      <c r="CQ1724" s="601"/>
      <c r="CR1724" s="601"/>
      <c r="CS1724" s="601"/>
      <c r="CT1724" s="601"/>
      <c r="CU1724" s="601"/>
      <c r="CV1724" s="601"/>
      <c r="CW1724" s="601"/>
      <c r="CX1724" s="601"/>
      <c r="CY1724" s="601"/>
      <c r="CZ1724" s="601"/>
      <c r="DA1724" s="601"/>
      <c r="DB1724" s="601"/>
      <c r="DC1724" s="601"/>
      <c r="DD1724" s="601"/>
      <c r="DE1724" s="601"/>
      <c r="DF1724" s="601"/>
      <c r="DG1724" s="601"/>
      <c r="DH1724" s="601"/>
      <c r="DI1724" s="601"/>
      <c r="DJ1724" s="601"/>
      <c r="DK1724" s="601"/>
      <c r="DL1724" s="601"/>
      <c r="DM1724" s="601"/>
      <c r="DN1724" s="601"/>
      <c r="DO1724" s="601"/>
      <c r="DP1724" s="601"/>
      <c r="DQ1724" s="601"/>
      <c r="DR1724" s="601"/>
      <c r="DS1724" s="601"/>
      <c r="DT1724" s="601"/>
      <c r="DU1724" s="601"/>
      <c r="DV1724" s="601"/>
      <c r="DW1724" s="601"/>
      <c r="DX1724" s="601"/>
      <c r="DY1724" s="601"/>
      <c r="DZ1724" s="601"/>
      <c r="EA1724" s="601"/>
      <c r="EB1724" s="601"/>
      <c r="EC1724" s="601"/>
      <c r="ED1724" s="601"/>
      <c r="EE1724" s="601"/>
      <c r="EF1724" s="601"/>
      <c r="EG1724" s="601"/>
      <c r="EH1724" s="601"/>
      <c r="EI1724" s="601"/>
      <c r="EJ1724" s="601"/>
      <c r="EK1724" s="601"/>
      <c r="EL1724" s="601"/>
      <c r="EM1724" s="601"/>
      <c r="EN1724" s="601"/>
      <c r="EO1724" s="601"/>
      <c r="EP1724" s="601"/>
      <c r="EQ1724" s="601"/>
      <c r="ER1724" s="601"/>
      <c r="ES1724" s="601"/>
      <c r="ET1724" s="601"/>
      <c r="EU1724" s="601"/>
      <c r="EV1724" s="601"/>
      <c r="EW1724" s="601"/>
      <c r="EX1724" s="601"/>
      <c r="EY1724" s="601"/>
      <c r="EZ1724" s="601"/>
      <c r="FA1724" s="601"/>
      <c r="FB1724" s="601"/>
      <c r="FC1724" s="601"/>
      <c r="FD1724" s="601"/>
      <c r="FE1724" s="601"/>
      <c r="FF1724" s="601"/>
      <c r="FG1724" s="601"/>
      <c r="FH1724" s="601"/>
      <c r="FI1724" s="601"/>
      <c r="FJ1724" s="601"/>
      <c r="FK1724" s="601"/>
      <c r="FL1724" s="601"/>
      <c r="FM1724" s="601"/>
      <c r="FN1724" s="601"/>
      <c r="FO1724" s="601"/>
      <c r="FP1724" s="601"/>
      <c r="FQ1724" s="601"/>
      <c r="FR1724" s="601"/>
      <c r="FS1724" s="601"/>
      <c r="FT1724" s="601"/>
      <c r="FU1724" s="601"/>
      <c r="FV1724" s="601"/>
      <c r="FW1724" s="601"/>
      <c r="FX1724" s="601"/>
      <c r="FY1724" s="601"/>
      <c r="FZ1724" s="601"/>
      <c r="GA1724" s="601"/>
      <c r="GB1724" s="601"/>
      <c r="GC1724" s="601"/>
      <c r="GD1724" s="601"/>
      <c r="GE1724" s="601"/>
      <c r="GF1724" s="601"/>
      <c r="GG1724" s="601"/>
      <c r="GH1724" s="601"/>
      <c r="GI1724" s="601"/>
      <c r="GJ1724" s="601"/>
      <c r="GK1724" s="601"/>
      <c r="GL1724" s="601"/>
      <c r="GM1724" s="601"/>
      <c r="GN1724" s="601"/>
      <c r="GO1724" s="601"/>
      <c r="GP1724" s="601"/>
      <c r="GQ1724" s="601"/>
      <c r="GR1724" s="601"/>
      <c r="GS1724" s="601"/>
      <c r="GT1724" s="601"/>
      <c r="GU1724" s="601"/>
      <c r="GV1724" s="601"/>
      <c r="GW1724" s="601"/>
      <c r="GX1724" s="601"/>
      <c r="GY1724" s="601"/>
      <c r="GZ1724" s="601"/>
      <c r="HA1724" s="601"/>
      <c r="HB1724" s="601"/>
      <c r="HC1724" s="601"/>
      <c r="HD1724" s="601"/>
      <c r="HE1724" s="601"/>
      <c r="HF1724" s="601"/>
      <c r="HG1724" s="601"/>
      <c r="HH1724" s="601"/>
      <c r="HI1724" s="601"/>
      <c r="HJ1724" s="601"/>
      <c r="HK1724" s="601"/>
      <c r="HL1724" s="601"/>
      <c r="HM1724" s="601"/>
      <c r="HN1724" s="601"/>
      <c r="HO1724" s="601"/>
      <c r="HP1724" s="601"/>
      <c r="HQ1724" s="601"/>
      <c r="HR1724" s="601"/>
      <c r="HS1724" s="601"/>
      <c r="HT1724" s="601"/>
      <c r="HU1724" s="601"/>
      <c r="HV1724" s="601"/>
      <c r="HW1724" s="601"/>
      <c r="HX1724" s="601"/>
      <c r="HY1724" s="601"/>
      <c r="HZ1724" s="601"/>
      <c r="IA1724" s="601"/>
      <c r="IB1724" s="601"/>
      <c r="IC1724" s="601"/>
      <c r="ID1724" s="601"/>
      <c r="IE1724" s="601"/>
      <c r="IF1724" s="601"/>
      <c r="IG1724" s="601"/>
      <c r="IH1724" s="601"/>
      <c r="II1724" s="601"/>
      <c r="IJ1724" s="601"/>
      <c r="IK1724" s="601"/>
      <c r="IL1724" s="601"/>
      <c r="IM1724" s="601"/>
      <c r="IN1724" s="601"/>
      <c r="IO1724" s="601"/>
      <c r="IP1724" s="601"/>
      <c r="IQ1724" s="601"/>
      <c r="IR1724" s="601"/>
      <c r="IS1724" s="601"/>
      <c r="IT1724" s="601"/>
      <c r="IU1724" s="601"/>
      <c r="IV1724" s="601"/>
      <c r="IW1724" s="601"/>
      <c r="IX1724" s="601"/>
      <c r="IY1724" s="601"/>
      <c r="IZ1724" s="601"/>
      <c r="JA1724" s="601"/>
      <c r="JB1724" s="601"/>
      <c r="JC1724" s="601"/>
      <c r="JD1724" s="601"/>
      <c r="JE1724" s="601"/>
      <c r="JF1724" s="601"/>
      <c r="JG1724" s="601"/>
      <c r="JH1724" s="601"/>
      <c r="JI1724" s="601"/>
      <c r="JJ1724" s="601"/>
      <c r="JK1724" s="601"/>
      <c r="JL1724" s="601"/>
      <c r="JM1724" s="601"/>
      <c r="JN1724" s="601"/>
      <c r="JO1724" s="601"/>
      <c r="JP1724" s="601"/>
      <c r="JQ1724" s="601"/>
      <c r="JR1724" s="601"/>
      <c r="JS1724" s="601"/>
      <c r="JT1724" s="601"/>
      <c r="JU1724" s="601"/>
      <c r="JV1724" s="601"/>
      <c r="JW1724" s="601"/>
      <c r="JX1724" s="601"/>
      <c r="JY1724" s="601"/>
      <c r="JZ1724" s="601"/>
      <c r="KA1724" s="601"/>
      <c r="KB1724" s="601"/>
      <c r="KC1724" s="601"/>
      <c r="KD1724" s="601"/>
      <c r="KE1724" s="601"/>
      <c r="KF1724" s="601"/>
      <c r="KG1724" s="601"/>
      <c r="KH1724" s="601"/>
      <c r="KI1724" s="601"/>
      <c r="KJ1724" s="601"/>
      <c r="KK1724" s="601"/>
      <c r="KL1724" s="601"/>
      <c r="KM1724" s="601"/>
      <c r="KN1724" s="601"/>
      <c r="KO1724" s="601"/>
      <c r="KP1724" s="601"/>
      <c r="KQ1724" s="601"/>
      <c r="KR1724" s="601"/>
      <c r="KS1724" s="601"/>
      <c r="KT1724" s="601"/>
      <c r="KU1724" s="601"/>
      <c r="KV1724" s="601"/>
      <c r="KW1724" s="601"/>
      <c r="KX1724" s="601"/>
      <c r="KY1724" s="601"/>
      <c r="KZ1724" s="601"/>
      <c r="LA1724" s="601"/>
      <c r="LB1724" s="601"/>
      <c r="LC1724" s="601"/>
      <c r="LD1724" s="601"/>
      <c r="LE1724" s="601"/>
      <c r="LF1724" s="601"/>
      <c r="LG1724" s="601"/>
      <c r="LH1724" s="601"/>
      <c r="LI1724" s="601"/>
      <c r="LJ1724" s="601"/>
    </row>
    <row r="1725" spans="1:322">
      <c r="A1725" s="697"/>
      <c r="B1725" s="558"/>
      <c r="C1725" s="558"/>
      <c r="D1725" s="676" t="s">
        <v>1067</v>
      </c>
      <c r="E1725" s="524"/>
      <c r="F1725" s="596" t="s">
        <v>87</v>
      </c>
      <c r="G1725" s="676">
        <v>2022</v>
      </c>
      <c r="H1725" s="596">
        <v>3</v>
      </c>
      <c r="I1725" s="687">
        <v>127751</v>
      </c>
      <c r="J1725" s="677">
        <v>44641</v>
      </c>
      <c r="K1725" s="676" t="s">
        <v>1586</v>
      </c>
      <c r="L1725" s="677" t="s">
        <v>1578</v>
      </c>
      <c r="M1725" s="677">
        <v>44568</v>
      </c>
      <c r="N1725" s="677">
        <v>44622</v>
      </c>
      <c r="O1725" s="677"/>
      <c r="P1725" s="597">
        <v>44623</v>
      </c>
      <c r="Q1725" s="597">
        <v>44638</v>
      </c>
      <c r="R1725" s="597">
        <v>44641</v>
      </c>
      <c r="S1725" s="596" t="s">
        <v>1580</v>
      </c>
      <c r="T1725" s="596">
        <v>72</v>
      </c>
      <c r="U1725" s="596" t="s">
        <v>1559</v>
      </c>
      <c r="V1725" s="596" t="s">
        <v>1235</v>
      </c>
      <c r="W1725" s="678">
        <v>475</v>
      </c>
      <c r="X1725" s="551">
        <v>638</v>
      </c>
      <c r="Y1725" s="693">
        <v>303050</v>
      </c>
      <c r="Z1725" s="598">
        <v>0.47</v>
      </c>
      <c r="AA1725" s="682">
        <f>Y1725*Z1725</f>
        <v>142433.5</v>
      </c>
      <c r="AB1725" s="521"/>
      <c r="AC1725" s="683">
        <v>0</v>
      </c>
      <c r="AD1725" s="676"/>
      <c r="AE1725" s="599"/>
      <c r="AF1725" s="695">
        <f>AA1725+AD1725+AE1725</f>
        <v>142433.5</v>
      </c>
      <c r="AG1725" s="676" t="s">
        <v>47</v>
      </c>
      <c r="AH1725" s="641"/>
      <c r="AI1725" s="676">
        <v>75</v>
      </c>
      <c r="AJ1725" s="638" t="s">
        <v>1606</v>
      </c>
      <c r="AK1725" s="638" t="s">
        <v>1607</v>
      </c>
      <c r="AL1725" s="560">
        <v>38017</v>
      </c>
      <c r="AM1725" s="638" t="s">
        <v>52</v>
      </c>
      <c r="AN1725" s="638" t="s">
        <v>1156</v>
      </c>
      <c r="AO1725" s="596"/>
      <c r="AP1725" s="676" t="s">
        <v>92</v>
      </c>
      <c r="AQ1725" s="676" t="s">
        <v>37</v>
      </c>
      <c r="AR1725" s="676"/>
      <c r="AS1725" s="523" t="s">
        <v>1077</v>
      </c>
      <c r="AT1725" s="523"/>
      <c r="AU1725" s="523"/>
      <c r="AV1725" s="674"/>
      <c r="AW1725" s="673" t="str">
        <f>U1725</f>
        <v>30397571C</v>
      </c>
      <c r="AX1725" s="673" cm="1">
        <f t="array" ref="AX1725">SUM(MID(0&amp;AW1725,LARGE(INDEX(ISNUMBER(--MID(AW1725,ROW($1:$8),1))*ROW($1:$8),),ROW($1:$8))+1,1)*10^ROW($1:$8)/10)</f>
        <v>30397571</v>
      </c>
      <c r="AY1725" s="673" t="str">
        <f>VLOOKUP($AX1725,'Item Master Data'!$A:$F,3,FALSE)</f>
        <v>Q.PEAK DUO XL G10 BFG</v>
      </c>
      <c r="AZ1725" s="673">
        <f>VLOOKUP($AX1725,'Item Master Data'!$A:$F,6,FALSE)</f>
        <v>475</v>
      </c>
      <c r="BA1725" s="673">
        <f>X1725/BB1725</f>
        <v>22</v>
      </c>
      <c r="BB1725" s="673">
        <f>VLOOKUP(AX1725,'Item Master Data'!$A:$G,7,FALSE)</f>
        <v>29</v>
      </c>
      <c r="BC1725" s="673"/>
      <c r="BD1725" s="673">
        <f>W1725-AZ1725</f>
        <v>0</v>
      </c>
      <c r="BE1725" s="601"/>
      <c r="BF1725" s="601"/>
      <c r="BG1725" s="601"/>
      <c r="BH1725" s="601"/>
      <c r="BI1725" s="601"/>
      <c r="BJ1725" s="601"/>
      <c r="BK1725" s="601"/>
      <c r="BL1725" s="601"/>
      <c r="BM1725" s="601"/>
      <c r="BN1725" s="601"/>
      <c r="BO1725" s="601"/>
      <c r="BP1725" s="601"/>
      <c r="BQ1725" s="601"/>
      <c r="BR1725" s="601"/>
      <c r="BS1725" s="601"/>
      <c r="BT1725" s="601"/>
      <c r="BU1725" s="601"/>
      <c r="BV1725" s="601"/>
      <c r="BW1725" s="601"/>
      <c r="BX1725" s="601"/>
      <c r="BY1725" s="601"/>
      <c r="BZ1725" s="601"/>
      <c r="CA1725" s="601"/>
      <c r="CB1725" s="601"/>
      <c r="CC1725" s="601"/>
      <c r="CD1725" s="601"/>
      <c r="CE1725" s="601"/>
      <c r="CF1725" s="601"/>
      <c r="CG1725" s="601"/>
      <c r="CH1725" s="601"/>
      <c r="CI1725" s="601"/>
      <c r="CJ1725" s="601"/>
      <c r="CK1725" s="601"/>
      <c r="CL1725" s="601"/>
      <c r="CM1725" s="601"/>
      <c r="CN1725" s="601"/>
      <c r="CO1725" s="601"/>
      <c r="CP1725" s="601"/>
      <c r="CQ1725" s="601"/>
      <c r="CR1725" s="601"/>
      <c r="CS1725" s="601"/>
      <c r="CT1725" s="601"/>
      <c r="CU1725" s="601"/>
      <c r="CV1725" s="601"/>
      <c r="CW1725" s="601"/>
      <c r="CX1725" s="601"/>
      <c r="CY1725" s="601"/>
      <c r="CZ1725" s="601"/>
      <c r="DA1725" s="601"/>
      <c r="DB1725" s="601"/>
      <c r="DC1725" s="601"/>
      <c r="DD1725" s="601"/>
      <c r="DE1725" s="601"/>
      <c r="DF1725" s="601"/>
      <c r="DG1725" s="601"/>
      <c r="DH1725" s="601"/>
      <c r="DI1725" s="601"/>
      <c r="DJ1725" s="601"/>
      <c r="DK1725" s="601"/>
      <c r="DL1725" s="601"/>
      <c r="DM1725" s="601"/>
      <c r="DN1725" s="601"/>
      <c r="DO1725" s="601"/>
      <c r="DP1725" s="601"/>
      <c r="DQ1725" s="601"/>
      <c r="DR1725" s="601"/>
      <c r="DS1725" s="601"/>
      <c r="DT1725" s="601"/>
      <c r="DU1725" s="601"/>
      <c r="DV1725" s="601"/>
      <c r="DW1725" s="601"/>
      <c r="DX1725" s="601"/>
      <c r="DY1725" s="601"/>
      <c r="DZ1725" s="601"/>
      <c r="EA1725" s="601"/>
      <c r="EB1725" s="601"/>
      <c r="EC1725" s="601"/>
      <c r="ED1725" s="601"/>
      <c r="EE1725" s="601"/>
      <c r="EF1725" s="601"/>
      <c r="EG1725" s="601"/>
      <c r="EH1725" s="601"/>
      <c r="EI1725" s="601"/>
      <c r="EJ1725" s="601"/>
      <c r="EK1725" s="601"/>
      <c r="EL1725" s="601"/>
      <c r="EM1725" s="601"/>
      <c r="EN1725" s="601"/>
      <c r="EO1725" s="601"/>
      <c r="EP1725" s="601"/>
      <c r="EQ1725" s="601"/>
      <c r="ER1725" s="601"/>
      <c r="ES1725" s="601"/>
      <c r="ET1725" s="601"/>
      <c r="EU1725" s="601"/>
      <c r="EV1725" s="601"/>
      <c r="EW1725" s="601"/>
      <c r="EX1725" s="601"/>
      <c r="EY1725" s="601"/>
      <c r="EZ1725" s="601"/>
      <c r="FA1725" s="601"/>
      <c r="FB1725" s="601"/>
      <c r="FC1725" s="601"/>
      <c r="FD1725" s="601"/>
      <c r="FE1725" s="601"/>
      <c r="FF1725" s="601"/>
      <c r="FG1725" s="601"/>
      <c r="FH1725" s="601"/>
      <c r="FI1725" s="601"/>
      <c r="FJ1725" s="601"/>
      <c r="FK1725" s="601"/>
      <c r="FL1725" s="601"/>
      <c r="FM1725" s="601"/>
      <c r="FN1725" s="601"/>
      <c r="FO1725" s="601"/>
      <c r="FP1725" s="601"/>
      <c r="FQ1725" s="601"/>
      <c r="FR1725" s="601"/>
      <c r="FS1725" s="601"/>
      <c r="FT1725" s="601"/>
      <c r="FU1725" s="601"/>
      <c r="FV1725" s="601"/>
      <c r="FW1725" s="601"/>
      <c r="FX1725" s="601"/>
      <c r="FY1725" s="601"/>
      <c r="FZ1725" s="601"/>
      <c r="GA1725" s="601"/>
      <c r="GB1725" s="601"/>
      <c r="GC1725" s="601"/>
      <c r="GD1725" s="601"/>
      <c r="GE1725" s="601"/>
      <c r="GF1725" s="601"/>
      <c r="GG1725" s="601"/>
      <c r="GH1725" s="601"/>
      <c r="GI1725" s="601"/>
      <c r="GJ1725" s="601"/>
      <c r="GK1725" s="601"/>
      <c r="GL1725" s="601"/>
      <c r="GM1725" s="601"/>
      <c r="GN1725" s="601"/>
      <c r="GO1725" s="601"/>
      <c r="GP1725" s="601"/>
      <c r="GQ1725" s="601"/>
      <c r="GR1725" s="601"/>
      <c r="GS1725" s="601"/>
      <c r="GT1725" s="601"/>
      <c r="GU1725" s="601"/>
      <c r="GV1725" s="601"/>
      <c r="GW1725" s="601"/>
      <c r="GX1725" s="601"/>
      <c r="GY1725" s="601"/>
      <c r="GZ1725" s="601"/>
      <c r="HA1725" s="601"/>
      <c r="HB1725" s="601"/>
      <c r="HC1725" s="601"/>
      <c r="HD1725" s="601"/>
      <c r="HE1725" s="601"/>
      <c r="HF1725" s="601"/>
      <c r="HG1725" s="601"/>
      <c r="HH1725" s="601"/>
      <c r="HI1725" s="601"/>
      <c r="HJ1725" s="601"/>
      <c r="HK1725" s="601"/>
      <c r="HL1725" s="601"/>
      <c r="HM1725" s="601"/>
      <c r="HN1725" s="601"/>
      <c r="HO1725" s="601"/>
      <c r="HP1725" s="601"/>
      <c r="HQ1725" s="601"/>
      <c r="HR1725" s="601"/>
      <c r="HS1725" s="601"/>
      <c r="HT1725" s="601"/>
      <c r="HU1725" s="601"/>
      <c r="HV1725" s="601"/>
      <c r="HW1725" s="601"/>
      <c r="HX1725" s="601"/>
      <c r="HY1725" s="601"/>
      <c r="HZ1725" s="601"/>
      <c r="IA1725" s="601"/>
      <c r="IB1725" s="601"/>
      <c r="IC1725" s="601"/>
      <c r="ID1725" s="601"/>
      <c r="IE1725" s="601"/>
      <c r="IF1725" s="601"/>
      <c r="IG1725" s="601"/>
      <c r="IH1725" s="601"/>
      <c r="II1725" s="601"/>
      <c r="IJ1725" s="601"/>
      <c r="IK1725" s="601"/>
      <c r="IL1725" s="601"/>
      <c r="IM1725" s="601"/>
      <c r="IN1725" s="601"/>
      <c r="IO1725" s="601"/>
      <c r="IP1725" s="601"/>
      <c r="IQ1725" s="601"/>
      <c r="IR1725" s="601"/>
      <c r="IS1725" s="601"/>
      <c r="IT1725" s="601"/>
      <c r="IU1725" s="601"/>
      <c r="IV1725" s="601"/>
      <c r="IW1725" s="601"/>
      <c r="IX1725" s="601"/>
      <c r="IY1725" s="601"/>
      <c r="IZ1725" s="601"/>
      <c r="JA1725" s="601"/>
      <c r="JB1725" s="601"/>
      <c r="JC1725" s="601"/>
      <c r="JD1725" s="601"/>
      <c r="JE1725" s="601"/>
      <c r="JF1725" s="601"/>
      <c r="JG1725" s="601"/>
      <c r="JH1725" s="601"/>
      <c r="JI1725" s="601"/>
      <c r="JJ1725" s="601"/>
      <c r="JK1725" s="601"/>
      <c r="JL1725" s="601"/>
      <c r="JM1725" s="601"/>
      <c r="JN1725" s="601"/>
      <c r="JO1725" s="601"/>
      <c r="JP1725" s="601"/>
      <c r="JQ1725" s="601"/>
      <c r="JR1725" s="601"/>
      <c r="JS1725" s="601"/>
      <c r="JT1725" s="601"/>
      <c r="JU1725" s="601"/>
      <c r="JV1725" s="601"/>
      <c r="JW1725" s="601"/>
      <c r="JX1725" s="601"/>
      <c r="JY1725" s="601"/>
      <c r="JZ1725" s="601"/>
      <c r="KA1725" s="601"/>
      <c r="KB1725" s="601"/>
      <c r="KC1725" s="601"/>
      <c r="KD1725" s="601"/>
      <c r="KE1725" s="601"/>
      <c r="KF1725" s="601"/>
      <c r="KG1725" s="601"/>
      <c r="KH1725" s="601"/>
      <c r="KI1725" s="601"/>
      <c r="KJ1725" s="601"/>
      <c r="KK1725" s="601"/>
      <c r="KL1725" s="601"/>
      <c r="KM1725" s="601"/>
      <c r="KN1725" s="601"/>
      <c r="KO1725" s="601"/>
      <c r="KP1725" s="601"/>
      <c r="KQ1725" s="601"/>
      <c r="KR1725" s="601"/>
      <c r="KS1725" s="601"/>
      <c r="KT1725" s="601"/>
      <c r="KU1725" s="601"/>
      <c r="KV1725" s="601"/>
      <c r="KW1725" s="601"/>
      <c r="KX1725" s="601"/>
      <c r="KY1725" s="601"/>
      <c r="KZ1725" s="601"/>
      <c r="LA1725" s="601"/>
      <c r="LB1725" s="601"/>
      <c r="LC1725" s="601"/>
      <c r="LD1725" s="601"/>
      <c r="LE1725" s="601"/>
      <c r="LF1725" s="601"/>
      <c r="LG1725" s="601"/>
      <c r="LH1725" s="601"/>
      <c r="LI1725" s="601"/>
      <c r="LJ1725" s="601"/>
    </row>
    <row r="1726" spans="1:322">
      <c r="A1726" s="697"/>
      <c r="B1726" s="558"/>
      <c r="C1726" s="558"/>
      <c r="D1726" s="676" t="s">
        <v>1067</v>
      </c>
      <c r="E1726" s="524"/>
      <c r="F1726" s="596" t="s">
        <v>87</v>
      </c>
      <c r="G1726" s="676">
        <v>2022</v>
      </c>
      <c r="H1726" s="596">
        <v>3</v>
      </c>
      <c r="I1726" s="687">
        <v>127752</v>
      </c>
      <c r="J1726" s="597">
        <v>44641</v>
      </c>
      <c r="K1726" s="676" t="s">
        <v>1586</v>
      </c>
      <c r="L1726" s="677" t="s">
        <v>1578</v>
      </c>
      <c r="M1726" s="677">
        <v>44568</v>
      </c>
      <c r="N1726" s="677">
        <v>44622</v>
      </c>
      <c r="O1726" s="677"/>
      <c r="P1726" s="597">
        <v>44623</v>
      </c>
      <c r="Q1726" s="597">
        <v>44638</v>
      </c>
      <c r="R1726" s="597">
        <v>44641</v>
      </c>
      <c r="S1726" s="596" t="s">
        <v>1580</v>
      </c>
      <c r="T1726" s="596">
        <v>72</v>
      </c>
      <c r="U1726" s="596" t="s">
        <v>1559</v>
      </c>
      <c r="V1726" s="596" t="s">
        <v>1235</v>
      </c>
      <c r="W1726" s="678">
        <v>475</v>
      </c>
      <c r="X1726" s="551">
        <v>638</v>
      </c>
      <c r="Y1726" s="693">
        <v>303050</v>
      </c>
      <c r="Z1726" s="598">
        <v>0.47</v>
      </c>
      <c r="AA1726" s="682">
        <f>Y1726*Z1726</f>
        <v>142433.5</v>
      </c>
      <c r="AB1726" s="521"/>
      <c r="AC1726" s="683">
        <v>0</v>
      </c>
      <c r="AD1726" s="676"/>
      <c r="AE1726" s="599"/>
      <c r="AF1726" s="695">
        <f>AA1726+AD1726+AE1726</f>
        <v>142433.5</v>
      </c>
      <c r="AG1726" s="676" t="s">
        <v>47</v>
      </c>
      <c r="AH1726" s="641"/>
      <c r="AI1726" s="676">
        <v>75</v>
      </c>
      <c r="AJ1726" s="638" t="s">
        <v>1606</v>
      </c>
      <c r="AK1726" s="638" t="s">
        <v>1607</v>
      </c>
      <c r="AL1726" s="560">
        <v>38017</v>
      </c>
      <c r="AM1726" s="638" t="s">
        <v>52</v>
      </c>
      <c r="AN1726" s="638" t="s">
        <v>1156</v>
      </c>
      <c r="AO1726" s="596"/>
      <c r="AP1726" s="676" t="s">
        <v>92</v>
      </c>
      <c r="AQ1726" s="676" t="s">
        <v>37</v>
      </c>
      <c r="AR1726" s="676"/>
      <c r="AS1726" s="523" t="s">
        <v>1077</v>
      </c>
      <c r="AT1726" s="523"/>
      <c r="AU1726" s="523"/>
      <c r="AV1726" s="674"/>
      <c r="AW1726" s="673" t="str">
        <f>U1726</f>
        <v>30397571C</v>
      </c>
      <c r="AX1726" s="673" cm="1">
        <f t="array" ref="AX1726">SUM(MID(0&amp;AW1726,LARGE(INDEX(ISNUMBER(--MID(AW1726,ROW($1:$8),1))*ROW($1:$8),),ROW($1:$8))+1,1)*10^ROW($1:$8)/10)</f>
        <v>30397571</v>
      </c>
      <c r="AY1726" s="673" t="str">
        <f>VLOOKUP($AX1726,'Item Master Data'!$A:$F,3,FALSE)</f>
        <v>Q.PEAK DUO XL G10 BFG</v>
      </c>
      <c r="AZ1726" s="673">
        <f>VLOOKUP($AX1726,'Item Master Data'!$A:$F,6,FALSE)</f>
        <v>475</v>
      </c>
      <c r="BA1726" s="673">
        <f>X1726/BB1726</f>
        <v>22</v>
      </c>
      <c r="BB1726" s="673">
        <f>VLOOKUP(AX1726,'Item Master Data'!$A:$G,7,FALSE)</f>
        <v>29</v>
      </c>
      <c r="BC1726" s="673"/>
      <c r="BD1726" s="673">
        <f>W1726-AZ1726</f>
        <v>0</v>
      </c>
      <c r="BE1726" s="601"/>
      <c r="BF1726" s="601"/>
      <c r="BG1726" s="601"/>
      <c r="BH1726" s="601"/>
      <c r="BI1726" s="601"/>
      <c r="BJ1726" s="601"/>
      <c r="BK1726" s="601"/>
      <c r="BL1726" s="601"/>
      <c r="BM1726" s="601"/>
      <c r="BN1726" s="601"/>
      <c r="BO1726" s="601"/>
      <c r="BP1726" s="601"/>
      <c r="BQ1726" s="601"/>
      <c r="BR1726" s="601"/>
      <c r="BS1726" s="601"/>
      <c r="BT1726" s="601"/>
      <c r="BU1726" s="601"/>
      <c r="BV1726" s="601"/>
      <c r="BW1726" s="601"/>
      <c r="BX1726" s="601"/>
      <c r="BY1726" s="601"/>
      <c r="BZ1726" s="601"/>
      <c r="CA1726" s="601"/>
      <c r="CB1726" s="601"/>
      <c r="CC1726" s="601"/>
      <c r="CD1726" s="601"/>
      <c r="CE1726" s="601"/>
      <c r="CF1726" s="601"/>
      <c r="CG1726" s="601"/>
      <c r="CH1726" s="601"/>
      <c r="CI1726" s="601"/>
      <c r="CJ1726" s="601"/>
      <c r="CK1726" s="601"/>
      <c r="CL1726" s="601"/>
      <c r="CM1726" s="601"/>
      <c r="CN1726" s="601"/>
      <c r="CO1726" s="601"/>
      <c r="CP1726" s="601"/>
      <c r="CQ1726" s="601"/>
      <c r="CR1726" s="601"/>
      <c r="CS1726" s="601"/>
      <c r="CT1726" s="601"/>
      <c r="CU1726" s="601"/>
      <c r="CV1726" s="601"/>
      <c r="CW1726" s="601"/>
      <c r="CX1726" s="601"/>
      <c r="CY1726" s="601"/>
      <c r="CZ1726" s="601"/>
      <c r="DA1726" s="601"/>
      <c r="DB1726" s="601"/>
      <c r="DC1726" s="601"/>
      <c r="DD1726" s="601"/>
      <c r="DE1726" s="601"/>
      <c r="DF1726" s="601"/>
      <c r="DG1726" s="601"/>
      <c r="DH1726" s="601"/>
      <c r="DI1726" s="601"/>
      <c r="DJ1726" s="601"/>
      <c r="DK1726" s="601"/>
      <c r="DL1726" s="601"/>
      <c r="DM1726" s="601"/>
      <c r="DN1726" s="601"/>
      <c r="DO1726" s="601"/>
      <c r="DP1726" s="601"/>
      <c r="DQ1726" s="601"/>
      <c r="DR1726" s="601"/>
      <c r="DS1726" s="601"/>
      <c r="DT1726" s="601"/>
      <c r="DU1726" s="601"/>
      <c r="DV1726" s="601"/>
      <c r="DW1726" s="601"/>
      <c r="DX1726" s="601"/>
      <c r="DY1726" s="601"/>
      <c r="DZ1726" s="601"/>
      <c r="EA1726" s="601"/>
      <c r="EB1726" s="601"/>
      <c r="EC1726" s="601"/>
      <c r="ED1726" s="601"/>
      <c r="EE1726" s="601"/>
      <c r="EF1726" s="601"/>
      <c r="EG1726" s="601"/>
      <c r="EH1726" s="601"/>
      <c r="EI1726" s="601"/>
      <c r="EJ1726" s="601"/>
      <c r="EK1726" s="601"/>
      <c r="EL1726" s="601"/>
      <c r="EM1726" s="601"/>
      <c r="EN1726" s="601"/>
      <c r="EO1726" s="601"/>
      <c r="EP1726" s="601"/>
      <c r="EQ1726" s="601"/>
      <c r="ER1726" s="601"/>
      <c r="ES1726" s="601"/>
      <c r="ET1726" s="601"/>
      <c r="EU1726" s="601"/>
      <c r="EV1726" s="601"/>
      <c r="EW1726" s="601"/>
      <c r="EX1726" s="601"/>
      <c r="EY1726" s="601"/>
      <c r="EZ1726" s="601"/>
      <c r="FA1726" s="601"/>
      <c r="FB1726" s="601"/>
      <c r="FC1726" s="601"/>
      <c r="FD1726" s="601"/>
      <c r="FE1726" s="601"/>
      <c r="FF1726" s="601"/>
      <c r="FG1726" s="601"/>
      <c r="FH1726" s="601"/>
      <c r="FI1726" s="601"/>
      <c r="FJ1726" s="601"/>
      <c r="FK1726" s="601"/>
      <c r="FL1726" s="601"/>
      <c r="FM1726" s="601"/>
      <c r="FN1726" s="601"/>
      <c r="FO1726" s="601"/>
      <c r="FP1726" s="601"/>
      <c r="FQ1726" s="601"/>
      <c r="FR1726" s="601"/>
      <c r="FS1726" s="601"/>
      <c r="FT1726" s="601"/>
      <c r="FU1726" s="601"/>
      <c r="FV1726" s="601"/>
      <c r="FW1726" s="601"/>
      <c r="FX1726" s="601"/>
      <c r="FY1726" s="601"/>
      <c r="FZ1726" s="601"/>
      <c r="GA1726" s="601"/>
      <c r="GB1726" s="601"/>
      <c r="GC1726" s="601"/>
      <c r="GD1726" s="601"/>
      <c r="GE1726" s="601"/>
      <c r="GF1726" s="601"/>
      <c r="GG1726" s="601"/>
      <c r="GH1726" s="601"/>
      <c r="GI1726" s="601"/>
      <c r="GJ1726" s="601"/>
      <c r="GK1726" s="601"/>
      <c r="GL1726" s="601"/>
      <c r="GM1726" s="601"/>
      <c r="GN1726" s="601"/>
      <c r="GO1726" s="601"/>
      <c r="GP1726" s="601"/>
      <c r="GQ1726" s="601"/>
      <c r="GR1726" s="601"/>
      <c r="GS1726" s="601"/>
      <c r="GT1726" s="601"/>
      <c r="GU1726" s="601"/>
      <c r="GV1726" s="601"/>
      <c r="GW1726" s="601"/>
      <c r="GX1726" s="601"/>
      <c r="GY1726" s="601"/>
      <c r="GZ1726" s="601"/>
      <c r="HA1726" s="601"/>
      <c r="HB1726" s="601"/>
      <c r="HC1726" s="601"/>
      <c r="HD1726" s="601"/>
      <c r="HE1726" s="601"/>
      <c r="HF1726" s="601"/>
      <c r="HG1726" s="601"/>
      <c r="HH1726" s="601"/>
      <c r="HI1726" s="601"/>
      <c r="HJ1726" s="601"/>
      <c r="HK1726" s="601"/>
      <c r="HL1726" s="601"/>
      <c r="HM1726" s="601"/>
      <c r="HN1726" s="601"/>
      <c r="HO1726" s="601"/>
      <c r="HP1726" s="601"/>
      <c r="HQ1726" s="601"/>
      <c r="HR1726" s="601"/>
      <c r="HS1726" s="601"/>
      <c r="HT1726" s="601"/>
      <c r="HU1726" s="601"/>
      <c r="HV1726" s="601"/>
      <c r="HW1726" s="601"/>
      <c r="HX1726" s="601"/>
      <c r="HY1726" s="601"/>
      <c r="HZ1726" s="601"/>
      <c r="IA1726" s="601"/>
      <c r="IB1726" s="601"/>
      <c r="IC1726" s="601"/>
      <c r="ID1726" s="601"/>
      <c r="IE1726" s="601"/>
      <c r="IF1726" s="601"/>
      <c r="IG1726" s="601"/>
      <c r="IH1726" s="601"/>
      <c r="II1726" s="601"/>
      <c r="IJ1726" s="601"/>
      <c r="IK1726" s="601"/>
      <c r="IL1726" s="601"/>
      <c r="IM1726" s="601"/>
      <c r="IN1726" s="601"/>
      <c r="IO1726" s="601"/>
      <c r="IP1726" s="601"/>
      <c r="IQ1726" s="601"/>
      <c r="IR1726" s="601"/>
      <c r="IS1726" s="601"/>
      <c r="IT1726" s="601"/>
      <c r="IU1726" s="601"/>
      <c r="IV1726" s="601"/>
      <c r="IW1726" s="601"/>
      <c r="IX1726" s="601"/>
      <c r="IY1726" s="601"/>
      <c r="IZ1726" s="601"/>
      <c r="JA1726" s="601"/>
      <c r="JB1726" s="601"/>
      <c r="JC1726" s="601"/>
      <c r="JD1726" s="601"/>
      <c r="JE1726" s="601"/>
      <c r="JF1726" s="601"/>
      <c r="JG1726" s="601"/>
      <c r="JH1726" s="601"/>
      <c r="JI1726" s="601"/>
      <c r="JJ1726" s="601"/>
      <c r="JK1726" s="601"/>
      <c r="JL1726" s="601"/>
      <c r="JM1726" s="601"/>
      <c r="JN1726" s="601"/>
      <c r="JO1726" s="601"/>
      <c r="JP1726" s="601"/>
      <c r="JQ1726" s="601"/>
      <c r="JR1726" s="601"/>
      <c r="JS1726" s="601"/>
      <c r="JT1726" s="601"/>
      <c r="JU1726" s="601"/>
      <c r="JV1726" s="601"/>
      <c r="JW1726" s="601"/>
      <c r="JX1726" s="601"/>
      <c r="JY1726" s="601"/>
      <c r="JZ1726" s="601"/>
      <c r="KA1726" s="601"/>
      <c r="KB1726" s="601"/>
      <c r="KC1726" s="601"/>
      <c r="KD1726" s="601"/>
      <c r="KE1726" s="601"/>
      <c r="KF1726" s="601"/>
      <c r="KG1726" s="601"/>
      <c r="KH1726" s="601"/>
      <c r="KI1726" s="601"/>
      <c r="KJ1726" s="601"/>
      <c r="KK1726" s="601"/>
      <c r="KL1726" s="601"/>
      <c r="KM1726" s="601"/>
      <c r="KN1726" s="601"/>
      <c r="KO1726" s="601"/>
      <c r="KP1726" s="601"/>
      <c r="KQ1726" s="601"/>
      <c r="KR1726" s="601"/>
      <c r="KS1726" s="601"/>
      <c r="KT1726" s="601"/>
      <c r="KU1726" s="601"/>
      <c r="KV1726" s="601"/>
      <c r="KW1726" s="601"/>
      <c r="KX1726" s="601"/>
      <c r="KY1726" s="601"/>
      <c r="KZ1726" s="601"/>
      <c r="LA1726" s="601"/>
      <c r="LB1726" s="601"/>
      <c r="LC1726" s="601"/>
      <c r="LD1726" s="601"/>
      <c r="LE1726" s="601"/>
      <c r="LF1726" s="601"/>
      <c r="LG1726" s="601"/>
      <c r="LH1726" s="601"/>
      <c r="LI1726" s="601"/>
      <c r="LJ1726" s="601"/>
    </row>
    <row r="1727" spans="1:322">
      <c r="A1727" s="697"/>
      <c r="B1727" s="558"/>
      <c r="C1727" s="558"/>
      <c r="D1727" s="676" t="s">
        <v>1067</v>
      </c>
      <c r="E1727" s="524"/>
      <c r="F1727" s="596" t="s">
        <v>87</v>
      </c>
      <c r="G1727" s="676">
        <v>2022</v>
      </c>
      <c r="H1727" s="596">
        <v>3</v>
      </c>
      <c r="I1727" s="687">
        <v>127509</v>
      </c>
      <c r="J1727" s="597">
        <v>44642</v>
      </c>
      <c r="K1727" s="676" t="s">
        <v>1586</v>
      </c>
      <c r="L1727" s="677" t="s">
        <v>1578</v>
      </c>
      <c r="M1727" s="677">
        <v>44568</v>
      </c>
      <c r="N1727" s="677">
        <v>44622</v>
      </c>
      <c r="O1727" s="677"/>
      <c r="P1727" s="597">
        <v>44623</v>
      </c>
      <c r="Q1727" s="597">
        <v>44641</v>
      </c>
      <c r="R1727" s="597">
        <v>44642</v>
      </c>
      <c r="S1727" s="596" t="s">
        <v>1580</v>
      </c>
      <c r="T1727" s="596">
        <v>72</v>
      </c>
      <c r="U1727" s="596" t="s">
        <v>1559</v>
      </c>
      <c r="V1727" s="596" t="s">
        <v>1235</v>
      </c>
      <c r="W1727" s="678">
        <v>475</v>
      </c>
      <c r="X1727" s="551">
        <v>638</v>
      </c>
      <c r="Y1727" s="693">
        <v>303050</v>
      </c>
      <c r="Z1727" s="598">
        <v>0.47</v>
      </c>
      <c r="AA1727" s="682">
        <f>Y1727*Z1727</f>
        <v>142433.5</v>
      </c>
      <c r="AB1727" s="521"/>
      <c r="AC1727" s="683">
        <v>0</v>
      </c>
      <c r="AD1727" s="676"/>
      <c r="AE1727" s="599"/>
      <c r="AF1727" s="695">
        <f>AA1727+AD1727+AE1727</f>
        <v>142433.5</v>
      </c>
      <c r="AG1727" s="676" t="s">
        <v>47</v>
      </c>
      <c r="AH1727" s="641"/>
      <c r="AI1727" s="676">
        <v>75</v>
      </c>
      <c r="AJ1727" s="638" t="s">
        <v>1606</v>
      </c>
      <c r="AK1727" s="638" t="s">
        <v>1607</v>
      </c>
      <c r="AL1727" s="560">
        <v>38017</v>
      </c>
      <c r="AM1727" s="638" t="s">
        <v>52</v>
      </c>
      <c r="AN1727" s="638" t="s">
        <v>1156</v>
      </c>
      <c r="AO1727" s="596"/>
      <c r="AP1727" s="676" t="s">
        <v>92</v>
      </c>
      <c r="AQ1727" s="676" t="s">
        <v>37</v>
      </c>
      <c r="AR1727" s="676"/>
      <c r="AS1727" s="523" t="s">
        <v>1077</v>
      </c>
      <c r="AT1727" s="523"/>
      <c r="AU1727" s="523"/>
      <c r="AV1727" s="674"/>
      <c r="AW1727" s="673" t="str">
        <f>U1727</f>
        <v>30397571C</v>
      </c>
      <c r="AX1727" s="673" cm="1">
        <f t="array" ref="AX1727">SUM(MID(0&amp;AW1727,LARGE(INDEX(ISNUMBER(--MID(AW1727,ROW($1:$8),1))*ROW($1:$8),),ROW($1:$8))+1,1)*10^ROW($1:$8)/10)</f>
        <v>30397571</v>
      </c>
      <c r="AY1727" s="673" t="str">
        <f>VLOOKUP($AX1727,'Item Master Data'!$A:$F,3,FALSE)</f>
        <v>Q.PEAK DUO XL G10 BFG</v>
      </c>
      <c r="AZ1727" s="673">
        <f>VLOOKUP($AX1727,'Item Master Data'!$A:$F,6,FALSE)</f>
        <v>475</v>
      </c>
      <c r="BA1727" s="673">
        <f>X1727/BB1727</f>
        <v>22</v>
      </c>
      <c r="BB1727" s="673">
        <f>VLOOKUP(AX1727,'Item Master Data'!$A:$G,7,FALSE)</f>
        <v>29</v>
      </c>
      <c r="BC1727" s="673"/>
      <c r="BD1727" s="673">
        <f>W1727-AZ1727</f>
        <v>0</v>
      </c>
      <c r="BE1727" s="601"/>
      <c r="BF1727" s="601"/>
      <c r="BG1727" s="601"/>
      <c r="BH1727" s="601"/>
      <c r="BI1727" s="601"/>
      <c r="BJ1727" s="601"/>
      <c r="BK1727" s="601"/>
      <c r="BL1727" s="601"/>
      <c r="BM1727" s="601"/>
      <c r="BN1727" s="601"/>
      <c r="BO1727" s="601"/>
      <c r="BP1727" s="601"/>
      <c r="BQ1727" s="601"/>
      <c r="BR1727" s="601"/>
      <c r="BS1727" s="601"/>
      <c r="BT1727" s="601"/>
      <c r="BU1727" s="601"/>
      <c r="BV1727" s="601"/>
      <c r="BW1727" s="601"/>
      <c r="BX1727" s="601"/>
      <c r="BY1727" s="601"/>
      <c r="BZ1727" s="601"/>
      <c r="CA1727" s="601"/>
      <c r="CB1727" s="601"/>
      <c r="CC1727" s="601"/>
      <c r="CD1727" s="601"/>
      <c r="CE1727" s="601"/>
      <c r="CF1727" s="601"/>
      <c r="CG1727" s="601"/>
      <c r="CH1727" s="601"/>
      <c r="CI1727" s="601"/>
      <c r="CJ1727" s="601"/>
      <c r="CK1727" s="601"/>
      <c r="CL1727" s="601"/>
      <c r="CM1727" s="601"/>
      <c r="CN1727" s="601"/>
      <c r="CO1727" s="601"/>
      <c r="CP1727" s="601"/>
      <c r="CQ1727" s="601"/>
      <c r="CR1727" s="601"/>
      <c r="CS1727" s="601"/>
      <c r="CT1727" s="601"/>
      <c r="CU1727" s="601"/>
      <c r="CV1727" s="601"/>
      <c r="CW1727" s="601"/>
      <c r="CX1727" s="601"/>
      <c r="CY1727" s="601"/>
      <c r="CZ1727" s="601"/>
      <c r="DA1727" s="601"/>
      <c r="DB1727" s="601"/>
      <c r="DC1727" s="601"/>
      <c r="DD1727" s="601"/>
      <c r="DE1727" s="601"/>
      <c r="DF1727" s="601"/>
      <c r="DG1727" s="601"/>
      <c r="DH1727" s="601"/>
      <c r="DI1727" s="601"/>
      <c r="DJ1727" s="601"/>
      <c r="DK1727" s="601"/>
      <c r="DL1727" s="601"/>
      <c r="DM1727" s="601"/>
      <c r="DN1727" s="601"/>
      <c r="DO1727" s="601"/>
      <c r="DP1727" s="601"/>
      <c r="DQ1727" s="601"/>
      <c r="DR1727" s="601"/>
      <c r="DS1727" s="601"/>
      <c r="DT1727" s="601"/>
      <c r="DU1727" s="601"/>
      <c r="DV1727" s="601"/>
      <c r="DW1727" s="601"/>
      <c r="DX1727" s="601"/>
      <c r="DY1727" s="601"/>
      <c r="DZ1727" s="601"/>
      <c r="EA1727" s="601"/>
      <c r="EB1727" s="601"/>
      <c r="EC1727" s="601"/>
      <c r="ED1727" s="601"/>
      <c r="EE1727" s="601"/>
      <c r="EF1727" s="601"/>
      <c r="EG1727" s="601"/>
      <c r="EH1727" s="601"/>
      <c r="EI1727" s="601"/>
      <c r="EJ1727" s="601"/>
      <c r="EK1727" s="601"/>
      <c r="EL1727" s="601"/>
      <c r="EM1727" s="601"/>
      <c r="EN1727" s="601"/>
      <c r="EO1727" s="601"/>
      <c r="EP1727" s="601"/>
      <c r="EQ1727" s="601"/>
      <c r="ER1727" s="601"/>
      <c r="ES1727" s="601"/>
      <c r="ET1727" s="601"/>
      <c r="EU1727" s="601"/>
      <c r="EV1727" s="601"/>
      <c r="EW1727" s="601"/>
      <c r="EX1727" s="601"/>
      <c r="EY1727" s="601"/>
      <c r="EZ1727" s="601"/>
      <c r="FA1727" s="601"/>
      <c r="FB1727" s="601"/>
      <c r="FC1727" s="601"/>
      <c r="FD1727" s="601"/>
      <c r="FE1727" s="601"/>
      <c r="FF1727" s="601"/>
      <c r="FG1727" s="601"/>
      <c r="FH1727" s="601"/>
      <c r="FI1727" s="601"/>
      <c r="FJ1727" s="601"/>
      <c r="FK1727" s="601"/>
      <c r="FL1727" s="601"/>
      <c r="FM1727" s="601"/>
      <c r="FN1727" s="601"/>
      <c r="FO1727" s="601"/>
      <c r="FP1727" s="601"/>
      <c r="FQ1727" s="601"/>
      <c r="FR1727" s="601"/>
      <c r="FS1727" s="601"/>
      <c r="FT1727" s="601"/>
      <c r="FU1727" s="601"/>
      <c r="FV1727" s="601"/>
      <c r="FW1727" s="601"/>
      <c r="FX1727" s="601"/>
      <c r="FY1727" s="601"/>
      <c r="FZ1727" s="601"/>
      <c r="GA1727" s="601"/>
      <c r="GB1727" s="601"/>
      <c r="GC1727" s="601"/>
      <c r="GD1727" s="601"/>
      <c r="GE1727" s="601"/>
      <c r="GF1727" s="601"/>
      <c r="GG1727" s="601"/>
      <c r="GH1727" s="601"/>
      <c r="GI1727" s="601"/>
      <c r="GJ1727" s="601"/>
      <c r="GK1727" s="601"/>
      <c r="GL1727" s="601"/>
      <c r="GM1727" s="601"/>
      <c r="GN1727" s="601"/>
      <c r="GO1727" s="601"/>
      <c r="GP1727" s="601"/>
      <c r="GQ1727" s="601"/>
      <c r="GR1727" s="601"/>
      <c r="GS1727" s="601"/>
      <c r="GT1727" s="601"/>
      <c r="GU1727" s="601"/>
      <c r="GV1727" s="601"/>
      <c r="GW1727" s="601"/>
      <c r="GX1727" s="601"/>
      <c r="GY1727" s="601"/>
      <c r="GZ1727" s="601"/>
      <c r="HA1727" s="601"/>
      <c r="HB1727" s="601"/>
      <c r="HC1727" s="601"/>
      <c r="HD1727" s="601"/>
      <c r="HE1727" s="601"/>
      <c r="HF1727" s="601"/>
      <c r="HG1727" s="601"/>
      <c r="HH1727" s="601"/>
      <c r="HI1727" s="601"/>
      <c r="HJ1727" s="601"/>
      <c r="HK1727" s="601"/>
      <c r="HL1727" s="601"/>
      <c r="HM1727" s="601"/>
      <c r="HN1727" s="601"/>
      <c r="HO1727" s="601"/>
      <c r="HP1727" s="601"/>
      <c r="HQ1727" s="601"/>
      <c r="HR1727" s="601"/>
      <c r="HS1727" s="601"/>
      <c r="HT1727" s="601"/>
      <c r="HU1727" s="601"/>
      <c r="HV1727" s="601"/>
      <c r="HW1727" s="601"/>
      <c r="HX1727" s="601"/>
      <c r="HY1727" s="601"/>
      <c r="HZ1727" s="601"/>
      <c r="IA1727" s="601"/>
      <c r="IB1727" s="601"/>
      <c r="IC1727" s="601"/>
      <c r="ID1727" s="601"/>
      <c r="IE1727" s="601"/>
      <c r="IF1727" s="601"/>
      <c r="IG1727" s="601"/>
      <c r="IH1727" s="601"/>
      <c r="II1727" s="601"/>
      <c r="IJ1727" s="601"/>
      <c r="IK1727" s="601"/>
      <c r="IL1727" s="601"/>
      <c r="IM1727" s="601"/>
      <c r="IN1727" s="601"/>
      <c r="IO1727" s="601"/>
      <c r="IP1727" s="601"/>
      <c r="IQ1727" s="601"/>
      <c r="IR1727" s="601"/>
      <c r="IS1727" s="601"/>
      <c r="IT1727" s="601"/>
      <c r="IU1727" s="601"/>
      <c r="IV1727" s="601"/>
      <c r="IW1727" s="601"/>
      <c r="IX1727" s="601"/>
      <c r="IY1727" s="601"/>
      <c r="IZ1727" s="601"/>
      <c r="JA1727" s="601"/>
      <c r="JB1727" s="601"/>
      <c r="JC1727" s="601"/>
      <c r="JD1727" s="601"/>
      <c r="JE1727" s="601"/>
      <c r="JF1727" s="601"/>
      <c r="JG1727" s="601"/>
      <c r="JH1727" s="601"/>
      <c r="JI1727" s="601"/>
      <c r="JJ1727" s="601"/>
      <c r="JK1727" s="601"/>
      <c r="JL1727" s="601"/>
      <c r="JM1727" s="601"/>
      <c r="JN1727" s="601"/>
      <c r="JO1727" s="601"/>
      <c r="JP1727" s="601"/>
      <c r="JQ1727" s="601"/>
      <c r="JR1727" s="601"/>
      <c r="JS1727" s="601"/>
      <c r="JT1727" s="601"/>
      <c r="JU1727" s="601"/>
      <c r="JV1727" s="601"/>
      <c r="JW1727" s="601"/>
      <c r="JX1727" s="601"/>
      <c r="JY1727" s="601"/>
      <c r="JZ1727" s="601"/>
      <c r="KA1727" s="601"/>
      <c r="KB1727" s="601"/>
      <c r="KC1727" s="601"/>
      <c r="KD1727" s="601"/>
      <c r="KE1727" s="601"/>
      <c r="KF1727" s="601"/>
      <c r="KG1727" s="601"/>
      <c r="KH1727" s="601"/>
      <c r="KI1727" s="601"/>
      <c r="KJ1727" s="601"/>
      <c r="KK1727" s="601"/>
      <c r="KL1727" s="601"/>
      <c r="KM1727" s="601"/>
      <c r="KN1727" s="601"/>
      <c r="KO1727" s="601"/>
      <c r="KP1727" s="601"/>
      <c r="KQ1727" s="601"/>
      <c r="KR1727" s="601"/>
      <c r="KS1727" s="601"/>
      <c r="KT1727" s="601"/>
      <c r="KU1727" s="601"/>
      <c r="KV1727" s="601"/>
      <c r="KW1727" s="601"/>
      <c r="KX1727" s="601"/>
      <c r="KY1727" s="601"/>
      <c r="KZ1727" s="601"/>
      <c r="LA1727" s="601"/>
      <c r="LB1727" s="601"/>
      <c r="LC1727" s="601"/>
      <c r="LD1727" s="601"/>
      <c r="LE1727" s="601"/>
      <c r="LF1727" s="601"/>
      <c r="LG1727" s="601"/>
      <c r="LH1727" s="601"/>
      <c r="LI1727" s="601"/>
      <c r="LJ1727" s="601"/>
    </row>
    <row r="1728" spans="1:322">
      <c r="A1728" s="697"/>
      <c r="B1728" s="558"/>
      <c r="C1728" s="558"/>
      <c r="D1728" s="676" t="s">
        <v>1067</v>
      </c>
      <c r="E1728" s="524"/>
      <c r="F1728" s="596" t="s">
        <v>87</v>
      </c>
      <c r="G1728" s="676">
        <v>2022</v>
      </c>
      <c r="H1728" s="676">
        <v>3</v>
      </c>
      <c r="I1728" s="687">
        <v>127510</v>
      </c>
      <c r="J1728" s="677">
        <v>44642</v>
      </c>
      <c r="K1728" s="676" t="s">
        <v>1586</v>
      </c>
      <c r="L1728" s="677" t="s">
        <v>1578</v>
      </c>
      <c r="M1728" s="677">
        <v>44568</v>
      </c>
      <c r="N1728" s="677">
        <v>44622</v>
      </c>
      <c r="O1728" s="677"/>
      <c r="P1728" s="677">
        <v>44623</v>
      </c>
      <c r="Q1728" s="677">
        <v>44641</v>
      </c>
      <c r="R1728" s="677">
        <v>44642</v>
      </c>
      <c r="S1728" s="676" t="s">
        <v>1580</v>
      </c>
      <c r="T1728" s="676">
        <v>72</v>
      </c>
      <c r="U1728" s="676" t="s">
        <v>1559</v>
      </c>
      <c r="V1728" s="676" t="s">
        <v>1235</v>
      </c>
      <c r="W1728" s="678">
        <v>475</v>
      </c>
      <c r="X1728" s="551">
        <v>377</v>
      </c>
      <c r="Y1728" s="693">
        <v>179075</v>
      </c>
      <c r="Z1728" s="598">
        <v>0.47</v>
      </c>
      <c r="AA1728" s="682">
        <f>Y1728*Z1728</f>
        <v>84165.25</v>
      </c>
      <c r="AB1728" s="521"/>
      <c r="AC1728" s="683">
        <v>0</v>
      </c>
      <c r="AD1728" s="676"/>
      <c r="AE1728" s="599"/>
      <c r="AF1728" s="695">
        <f>AA1728+AD1728+AE1728</f>
        <v>84165.25</v>
      </c>
      <c r="AG1728" s="676" t="s">
        <v>47</v>
      </c>
      <c r="AH1728" s="641"/>
      <c r="AI1728" s="676">
        <v>75</v>
      </c>
      <c r="AJ1728" s="638" t="s">
        <v>1606</v>
      </c>
      <c r="AK1728" s="638" t="s">
        <v>1607</v>
      </c>
      <c r="AL1728" s="560">
        <v>38017</v>
      </c>
      <c r="AM1728" s="638" t="s">
        <v>52</v>
      </c>
      <c r="AN1728" s="638" t="s">
        <v>1156</v>
      </c>
      <c r="AO1728" s="596"/>
      <c r="AP1728" s="676" t="s">
        <v>92</v>
      </c>
      <c r="AQ1728" s="676" t="s">
        <v>37</v>
      </c>
      <c r="AR1728" s="676"/>
      <c r="AS1728" s="523" t="s">
        <v>1077</v>
      </c>
      <c r="AT1728" s="523"/>
      <c r="AU1728" s="523"/>
      <c r="AV1728" s="674"/>
      <c r="AW1728" s="673" t="str">
        <f>U1728</f>
        <v>30397571C</v>
      </c>
      <c r="AX1728" s="673" cm="1">
        <f t="array" ref="AX1728">SUM(MID(0&amp;AW1728,LARGE(INDEX(ISNUMBER(--MID(AW1728,ROW($1:$8),1))*ROW($1:$8),),ROW($1:$8))+1,1)*10^ROW($1:$8)/10)</f>
        <v>30397571</v>
      </c>
      <c r="AY1728" s="673" t="str">
        <f>VLOOKUP($AX1728,'Item Master Data'!$A:$F,3,FALSE)</f>
        <v>Q.PEAK DUO XL G10 BFG</v>
      </c>
      <c r="AZ1728" s="673">
        <f>VLOOKUP($AX1728,'Item Master Data'!$A:$F,6,FALSE)</f>
        <v>475</v>
      </c>
      <c r="BA1728" s="673">
        <f>X1728/BB1728</f>
        <v>13</v>
      </c>
      <c r="BB1728" s="673">
        <f>VLOOKUP(AX1728,'Item Master Data'!$A:$G,7,FALSE)</f>
        <v>29</v>
      </c>
      <c r="BC1728" s="673"/>
      <c r="BD1728" s="673">
        <f>W1728-AZ1728</f>
        <v>0</v>
      </c>
      <c r="BE1728" s="601"/>
      <c r="BF1728" s="601"/>
      <c r="BG1728" s="601"/>
      <c r="BH1728" s="601"/>
      <c r="BI1728" s="601"/>
      <c r="BJ1728" s="601"/>
      <c r="BK1728" s="601"/>
      <c r="BL1728" s="601"/>
      <c r="BM1728" s="601"/>
      <c r="BN1728" s="601"/>
      <c r="BO1728" s="601"/>
      <c r="BP1728" s="601"/>
      <c r="BQ1728" s="601"/>
      <c r="BR1728" s="601"/>
      <c r="BS1728" s="601"/>
      <c r="BT1728" s="601"/>
      <c r="BU1728" s="601"/>
      <c r="BV1728" s="601"/>
      <c r="BW1728" s="601"/>
      <c r="BX1728" s="601"/>
      <c r="BY1728" s="601"/>
      <c r="BZ1728" s="601"/>
      <c r="CA1728" s="601"/>
      <c r="CB1728" s="601"/>
      <c r="CC1728" s="601"/>
      <c r="CD1728" s="601"/>
      <c r="CE1728" s="601"/>
      <c r="CF1728" s="601"/>
      <c r="CG1728" s="601"/>
      <c r="CH1728" s="601"/>
      <c r="CI1728" s="601"/>
      <c r="CJ1728" s="601"/>
      <c r="CK1728" s="601"/>
      <c r="CL1728" s="601"/>
      <c r="CM1728" s="601"/>
      <c r="CN1728" s="601"/>
      <c r="CO1728" s="601"/>
      <c r="CP1728" s="601"/>
      <c r="CQ1728" s="601"/>
      <c r="CR1728" s="601"/>
      <c r="CS1728" s="601"/>
      <c r="CT1728" s="601"/>
      <c r="CU1728" s="601"/>
      <c r="CV1728" s="601"/>
      <c r="CW1728" s="601"/>
      <c r="CX1728" s="601"/>
      <c r="CY1728" s="601"/>
      <c r="CZ1728" s="601"/>
      <c r="DA1728" s="601"/>
      <c r="DB1728" s="601"/>
      <c r="DC1728" s="601"/>
      <c r="DD1728" s="601"/>
      <c r="DE1728" s="601"/>
      <c r="DF1728" s="601"/>
      <c r="DG1728" s="601"/>
      <c r="DH1728" s="601"/>
      <c r="DI1728" s="601"/>
      <c r="DJ1728" s="601"/>
      <c r="DK1728" s="601"/>
      <c r="DL1728" s="601"/>
      <c r="DM1728" s="601"/>
      <c r="DN1728" s="601"/>
      <c r="DO1728" s="601"/>
      <c r="DP1728" s="601"/>
      <c r="DQ1728" s="601"/>
      <c r="DR1728" s="601"/>
      <c r="DS1728" s="601"/>
      <c r="DT1728" s="601"/>
      <c r="DU1728" s="601"/>
      <c r="DV1728" s="601"/>
      <c r="DW1728" s="601"/>
      <c r="DX1728" s="601"/>
      <c r="DY1728" s="601"/>
      <c r="DZ1728" s="601"/>
      <c r="EA1728" s="601"/>
      <c r="EB1728" s="601"/>
      <c r="EC1728" s="601"/>
      <c r="ED1728" s="601"/>
      <c r="EE1728" s="601"/>
      <c r="EF1728" s="601"/>
      <c r="EG1728" s="601"/>
      <c r="EH1728" s="601"/>
      <c r="EI1728" s="601"/>
      <c r="EJ1728" s="601"/>
      <c r="EK1728" s="601"/>
      <c r="EL1728" s="601"/>
      <c r="EM1728" s="601"/>
      <c r="EN1728" s="601"/>
      <c r="EO1728" s="601"/>
      <c r="EP1728" s="601"/>
      <c r="EQ1728" s="601"/>
      <c r="ER1728" s="601"/>
      <c r="ES1728" s="601"/>
      <c r="ET1728" s="601"/>
      <c r="EU1728" s="601"/>
      <c r="EV1728" s="601"/>
      <c r="EW1728" s="601"/>
      <c r="EX1728" s="601"/>
      <c r="EY1728" s="601"/>
      <c r="EZ1728" s="601"/>
      <c r="FA1728" s="601"/>
      <c r="FB1728" s="601"/>
      <c r="FC1728" s="601"/>
      <c r="FD1728" s="601"/>
      <c r="FE1728" s="601"/>
      <c r="FF1728" s="601"/>
      <c r="FG1728" s="601"/>
      <c r="FH1728" s="601"/>
      <c r="FI1728" s="601"/>
      <c r="FJ1728" s="601"/>
      <c r="FK1728" s="601"/>
      <c r="FL1728" s="601"/>
      <c r="FM1728" s="601"/>
      <c r="FN1728" s="601"/>
      <c r="FO1728" s="601"/>
      <c r="FP1728" s="601"/>
      <c r="FQ1728" s="601"/>
      <c r="FR1728" s="601"/>
      <c r="FS1728" s="601"/>
      <c r="FT1728" s="601"/>
      <c r="FU1728" s="601"/>
      <c r="FV1728" s="601"/>
      <c r="FW1728" s="601"/>
      <c r="FX1728" s="601"/>
      <c r="FY1728" s="601"/>
      <c r="FZ1728" s="601"/>
      <c r="GA1728" s="601"/>
      <c r="GB1728" s="601"/>
      <c r="GC1728" s="601"/>
      <c r="GD1728" s="601"/>
      <c r="GE1728" s="601"/>
      <c r="GF1728" s="601"/>
      <c r="GG1728" s="601"/>
      <c r="GH1728" s="601"/>
      <c r="GI1728" s="601"/>
      <c r="GJ1728" s="601"/>
      <c r="GK1728" s="601"/>
      <c r="GL1728" s="601"/>
      <c r="GM1728" s="601"/>
      <c r="GN1728" s="601"/>
      <c r="GO1728" s="601"/>
      <c r="GP1728" s="601"/>
      <c r="GQ1728" s="601"/>
      <c r="GR1728" s="601"/>
      <c r="GS1728" s="601"/>
      <c r="GT1728" s="601"/>
      <c r="GU1728" s="601"/>
      <c r="GV1728" s="601"/>
      <c r="GW1728" s="601"/>
      <c r="GX1728" s="601"/>
      <c r="GY1728" s="601"/>
      <c r="GZ1728" s="601"/>
      <c r="HA1728" s="601"/>
      <c r="HB1728" s="601"/>
      <c r="HC1728" s="601"/>
      <c r="HD1728" s="601"/>
      <c r="HE1728" s="601"/>
      <c r="HF1728" s="601"/>
      <c r="HG1728" s="601"/>
      <c r="HH1728" s="601"/>
      <c r="HI1728" s="601"/>
      <c r="HJ1728" s="601"/>
      <c r="HK1728" s="601"/>
      <c r="HL1728" s="601"/>
      <c r="HM1728" s="601"/>
      <c r="HN1728" s="601"/>
      <c r="HO1728" s="601"/>
      <c r="HP1728" s="601"/>
      <c r="HQ1728" s="601"/>
      <c r="HR1728" s="601"/>
      <c r="HS1728" s="601"/>
      <c r="HT1728" s="601"/>
      <c r="HU1728" s="601"/>
      <c r="HV1728" s="601"/>
      <c r="HW1728" s="601"/>
      <c r="HX1728" s="601"/>
      <c r="HY1728" s="601"/>
      <c r="HZ1728" s="601"/>
      <c r="IA1728" s="601"/>
      <c r="IB1728" s="601"/>
      <c r="IC1728" s="601"/>
      <c r="ID1728" s="601"/>
      <c r="IE1728" s="601"/>
      <c r="IF1728" s="601"/>
      <c r="IG1728" s="601"/>
      <c r="IH1728" s="601"/>
      <c r="II1728" s="601"/>
      <c r="IJ1728" s="601"/>
      <c r="IK1728" s="601"/>
      <c r="IL1728" s="601"/>
      <c r="IM1728" s="601"/>
      <c r="IN1728" s="601"/>
      <c r="IO1728" s="601"/>
      <c r="IP1728" s="601"/>
      <c r="IQ1728" s="601"/>
      <c r="IR1728" s="601"/>
      <c r="IS1728" s="601"/>
      <c r="IT1728" s="601"/>
      <c r="IU1728" s="601"/>
      <c r="IV1728" s="601"/>
      <c r="IW1728" s="601"/>
      <c r="IX1728" s="601"/>
      <c r="IY1728" s="601"/>
      <c r="IZ1728" s="601"/>
      <c r="JA1728" s="601"/>
      <c r="JB1728" s="601"/>
      <c r="JC1728" s="601"/>
      <c r="JD1728" s="601"/>
      <c r="JE1728" s="601"/>
      <c r="JF1728" s="601"/>
      <c r="JG1728" s="601"/>
      <c r="JH1728" s="601"/>
      <c r="JI1728" s="601"/>
      <c r="JJ1728" s="601"/>
      <c r="JK1728" s="601"/>
      <c r="JL1728" s="601"/>
      <c r="JM1728" s="601"/>
      <c r="JN1728" s="601"/>
      <c r="JO1728" s="601"/>
      <c r="JP1728" s="601"/>
      <c r="JQ1728" s="601"/>
      <c r="JR1728" s="601"/>
      <c r="JS1728" s="601"/>
      <c r="JT1728" s="601"/>
      <c r="JU1728" s="601"/>
      <c r="JV1728" s="601"/>
      <c r="JW1728" s="601"/>
      <c r="JX1728" s="601"/>
      <c r="JY1728" s="601"/>
      <c r="JZ1728" s="601"/>
      <c r="KA1728" s="601"/>
      <c r="KB1728" s="601"/>
      <c r="KC1728" s="601"/>
      <c r="KD1728" s="601"/>
      <c r="KE1728" s="601"/>
      <c r="KF1728" s="601"/>
      <c r="KG1728" s="601"/>
      <c r="KH1728" s="601"/>
      <c r="KI1728" s="601"/>
      <c r="KJ1728" s="601"/>
      <c r="KK1728" s="601"/>
      <c r="KL1728" s="601"/>
      <c r="KM1728" s="601"/>
      <c r="KN1728" s="601"/>
      <c r="KO1728" s="601"/>
      <c r="KP1728" s="601"/>
      <c r="KQ1728" s="601"/>
      <c r="KR1728" s="601"/>
      <c r="KS1728" s="601"/>
      <c r="KT1728" s="601"/>
      <c r="KU1728" s="601"/>
      <c r="KV1728" s="601"/>
      <c r="KW1728" s="601"/>
      <c r="KX1728" s="601"/>
      <c r="KY1728" s="601"/>
      <c r="KZ1728" s="601"/>
      <c r="LA1728" s="601"/>
      <c r="LB1728" s="601"/>
      <c r="LC1728" s="601"/>
      <c r="LD1728" s="601"/>
      <c r="LE1728" s="601"/>
      <c r="LF1728" s="601"/>
      <c r="LG1728" s="601"/>
      <c r="LH1728" s="601"/>
      <c r="LI1728" s="601"/>
      <c r="LJ1728" s="601"/>
    </row>
    <row r="1729" spans="1:322">
      <c r="A1729" s="697"/>
      <c r="B1729" s="558"/>
      <c r="C1729" s="558"/>
      <c r="D1729" s="676" t="s">
        <v>1067</v>
      </c>
      <c r="E1729" s="524"/>
      <c r="F1729" s="596" t="s">
        <v>87</v>
      </c>
      <c r="G1729" s="676">
        <v>2022</v>
      </c>
      <c r="H1729" s="676">
        <v>3</v>
      </c>
      <c r="I1729" s="687">
        <v>127511</v>
      </c>
      <c r="J1729" s="677">
        <v>44642</v>
      </c>
      <c r="K1729" s="676" t="s">
        <v>1586</v>
      </c>
      <c r="L1729" s="677" t="s">
        <v>1578</v>
      </c>
      <c r="M1729" s="677">
        <v>44568</v>
      </c>
      <c r="N1729" s="677">
        <v>44622</v>
      </c>
      <c r="O1729" s="677"/>
      <c r="P1729" s="677">
        <v>44623</v>
      </c>
      <c r="Q1729" s="677">
        <v>44641</v>
      </c>
      <c r="R1729" s="677">
        <v>44642</v>
      </c>
      <c r="S1729" s="676" t="s">
        <v>1580</v>
      </c>
      <c r="T1729" s="676">
        <v>72</v>
      </c>
      <c r="U1729" s="676" t="s">
        <v>1558</v>
      </c>
      <c r="V1729" s="676" t="s">
        <v>1235</v>
      </c>
      <c r="W1729" s="678">
        <v>475</v>
      </c>
      <c r="X1729" s="551">
        <v>261</v>
      </c>
      <c r="Y1729" s="693">
        <v>123975</v>
      </c>
      <c r="Z1729" s="598">
        <v>0.47</v>
      </c>
      <c r="AA1729" s="682">
        <f>Y1729*Z1729</f>
        <v>58268.25</v>
      </c>
      <c r="AB1729" s="521"/>
      <c r="AC1729" s="683">
        <v>0</v>
      </c>
      <c r="AD1729" s="676"/>
      <c r="AE1729" s="599"/>
      <c r="AF1729" s="695">
        <f>AA1729+AD1729+AE1729</f>
        <v>58268.25</v>
      </c>
      <c r="AG1729" s="676" t="s">
        <v>47</v>
      </c>
      <c r="AH1729" s="641"/>
      <c r="AI1729" s="676">
        <v>75</v>
      </c>
      <c r="AJ1729" s="638" t="s">
        <v>1606</v>
      </c>
      <c r="AK1729" s="638" t="s">
        <v>1607</v>
      </c>
      <c r="AL1729" s="560">
        <v>38017</v>
      </c>
      <c r="AM1729" s="638" t="s">
        <v>52</v>
      </c>
      <c r="AN1729" s="638" t="s">
        <v>1156</v>
      </c>
      <c r="AO1729" s="596"/>
      <c r="AP1729" s="676" t="s">
        <v>92</v>
      </c>
      <c r="AQ1729" s="676" t="s">
        <v>37</v>
      </c>
      <c r="AR1729" s="676"/>
      <c r="AS1729" s="523" t="s">
        <v>1077</v>
      </c>
      <c r="AT1729" s="523"/>
      <c r="AU1729" s="523"/>
      <c r="AV1729" s="674"/>
      <c r="AW1729" s="673" t="str">
        <f>U1729</f>
        <v>30397571F</v>
      </c>
      <c r="AX1729" s="673" cm="1">
        <f t="array" ref="AX1729">SUM(MID(0&amp;AW1729,LARGE(INDEX(ISNUMBER(--MID(AW1729,ROW($1:$8),1))*ROW($1:$8),),ROW($1:$8))+1,1)*10^ROW($1:$8)/10)</f>
        <v>30397571</v>
      </c>
      <c r="AY1729" s="673" t="str">
        <f>VLOOKUP($AX1729,'Item Master Data'!$A:$F,3,FALSE)</f>
        <v>Q.PEAK DUO XL G10 BFG</v>
      </c>
      <c r="AZ1729" s="673">
        <f>VLOOKUP($AX1729,'Item Master Data'!$A:$F,6,FALSE)</f>
        <v>475</v>
      </c>
      <c r="BA1729" s="673">
        <f>X1729/BB1729</f>
        <v>9</v>
      </c>
      <c r="BB1729" s="673">
        <f>VLOOKUP(AX1729,'Item Master Data'!$A:$G,7,FALSE)</f>
        <v>29</v>
      </c>
      <c r="BC1729" s="673"/>
      <c r="BD1729" s="673">
        <f>W1729-AZ1729</f>
        <v>0</v>
      </c>
      <c r="BE1729" s="601"/>
      <c r="BF1729" s="601"/>
      <c r="BG1729" s="601"/>
      <c r="BH1729" s="601"/>
      <c r="BI1729" s="601"/>
      <c r="BJ1729" s="601"/>
      <c r="BK1729" s="601"/>
      <c r="BL1729" s="601"/>
      <c r="BM1729" s="601"/>
      <c r="BN1729" s="601"/>
      <c r="BO1729" s="601"/>
      <c r="BP1729" s="601"/>
      <c r="BQ1729" s="601"/>
      <c r="BR1729" s="601"/>
      <c r="BS1729" s="601"/>
      <c r="BT1729" s="601"/>
      <c r="BU1729" s="601"/>
      <c r="BV1729" s="601"/>
      <c r="BW1729" s="601"/>
      <c r="BX1729" s="601"/>
      <c r="BY1729" s="601"/>
      <c r="BZ1729" s="601"/>
      <c r="CA1729" s="601"/>
      <c r="CB1729" s="601"/>
      <c r="CC1729" s="601"/>
      <c r="CD1729" s="601"/>
      <c r="CE1729" s="601"/>
      <c r="CF1729" s="601"/>
      <c r="CG1729" s="601"/>
      <c r="CH1729" s="601"/>
      <c r="CI1729" s="601"/>
      <c r="CJ1729" s="601"/>
      <c r="CK1729" s="601"/>
      <c r="CL1729" s="601"/>
      <c r="CM1729" s="601"/>
      <c r="CN1729" s="601"/>
      <c r="CO1729" s="601"/>
      <c r="CP1729" s="601"/>
      <c r="CQ1729" s="601"/>
      <c r="CR1729" s="601"/>
      <c r="CS1729" s="601"/>
      <c r="CT1729" s="601"/>
      <c r="CU1729" s="601"/>
      <c r="CV1729" s="601"/>
      <c r="CW1729" s="601"/>
      <c r="CX1729" s="601"/>
      <c r="CY1729" s="601"/>
      <c r="CZ1729" s="601"/>
      <c r="DA1729" s="601"/>
      <c r="DB1729" s="601"/>
      <c r="DC1729" s="601"/>
      <c r="DD1729" s="601"/>
      <c r="DE1729" s="601"/>
      <c r="DF1729" s="601"/>
      <c r="DG1729" s="601"/>
      <c r="DH1729" s="601"/>
      <c r="DI1729" s="601"/>
      <c r="DJ1729" s="601"/>
      <c r="DK1729" s="601"/>
      <c r="DL1729" s="601"/>
      <c r="DM1729" s="601"/>
      <c r="DN1729" s="601"/>
      <c r="DO1729" s="601"/>
      <c r="DP1729" s="601"/>
      <c r="DQ1729" s="601"/>
      <c r="DR1729" s="601"/>
      <c r="DS1729" s="601"/>
      <c r="DT1729" s="601"/>
      <c r="DU1729" s="601"/>
      <c r="DV1729" s="601"/>
      <c r="DW1729" s="601"/>
      <c r="DX1729" s="601"/>
      <c r="DY1729" s="601"/>
      <c r="DZ1729" s="601"/>
      <c r="EA1729" s="601"/>
      <c r="EB1729" s="601"/>
      <c r="EC1729" s="601"/>
      <c r="ED1729" s="601"/>
      <c r="EE1729" s="601"/>
      <c r="EF1729" s="601"/>
      <c r="EG1729" s="601"/>
      <c r="EH1729" s="601"/>
      <c r="EI1729" s="601"/>
      <c r="EJ1729" s="601"/>
      <c r="EK1729" s="601"/>
      <c r="EL1729" s="601"/>
      <c r="EM1729" s="601"/>
      <c r="EN1729" s="601"/>
      <c r="EO1729" s="601"/>
      <c r="EP1729" s="601"/>
      <c r="EQ1729" s="601"/>
      <c r="ER1729" s="601"/>
      <c r="ES1729" s="601"/>
      <c r="ET1729" s="601"/>
      <c r="EU1729" s="601"/>
      <c r="EV1729" s="601"/>
      <c r="EW1729" s="601"/>
      <c r="EX1729" s="601"/>
      <c r="EY1729" s="601"/>
      <c r="EZ1729" s="601"/>
      <c r="FA1729" s="601"/>
      <c r="FB1729" s="601"/>
      <c r="FC1729" s="601"/>
      <c r="FD1729" s="601"/>
      <c r="FE1729" s="601"/>
      <c r="FF1729" s="601"/>
      <c r="FG1729" s="601"/>
      <c r="FH1729" s="601"/>
      <c r="FI1729" s="601"/>
      <c r="FJ1729" s="601"/>
      <c r="FK1729" s="601"/>
      <c r="FL1729" s="601"/>
      <c r="FM1729" s="601"/>
      <c r="FN1729" s="601"/>
      <c r="FO1729" s="601"/>
      <c r="FP1729" s="601"/>
      <c r="FQ1729" s="601"/>
      <c r="FR1729" s="601"/>
      <c r="FS1729" s="601"/>
      <c r="FT1729" s="601"/>
      <c r="FU1729" s="601"/>
      <c r="FV1729" s="601"/>
      <c r="FW1729" s="601"/>
      <c r="FX1729" s="601"/>
      <c r="FY1729" s="601"/>
      <c r="FZ1729" s="601"/>
      <c r="GA1729" s="601"/>
      <c r="GB1729" s="601"/>
      <c r="GC1729" s="601"/>
      <c r="GD1729" s="601"/>
      <c r="GE1729" s="601"/>
      <c r="GF1729" s="601"/>
      <c r="GG1729" s="601"/>
      <c r="GH1729" s="601"/>
      <c r="GI1729" s="601"/>
      <c r="GJ1729" s="601"/>
      <c r="GK1729" s="601"/>
      <c r="GL1729" s="601"/>
      <c r="GM1729" s="601"/>
      <c r="GN1729" s="601"/>
      <c r="GO1729" s="601"/>
      <c r="GP1729" s="601"/>
      <c r="GQ1729" s="601"/>
      <c r="GR1729" s="601"/>
      <c r="GS1729" s="601"/>
      <c r="GT1729" s="601"/>
      <c r="GU1729" s="601"/>
      <c r="GV1729" s="601"/>
      <c r="GW1729" s="601"/>
      <c r="GX1729" s="601"/>
      <c r="GY1729" s="601"/>
      <c r="GZ1729" s="601"/>
      <c r="HA1729" s="601"/>
      <c r="HB1729" s="601"/>
      <c r="HC1729" s="601"/>
      <c r="HD1729" s="601"/>
      <c r="HE1729" s="601"/>
      <c r="HF1729" s="601"/>
      <c r="HG1729" s="601"/>
      <c r="HH1729" s="601"/>
      <c r="HI1729" s="601"/>
      <c r="HJ1729" s="601"/>
      <c r="HK1729" s="601"/>
      <c r="HL1729" s="601"/>
      <c r="HM1729" s="601"/>
      <c r="HN1729" s="601"/>
      <c r="HO1729" s="601"/>
      <c r="HP1729" s="601"/>
      <c r="HQ1729" s="601"/>
      <c r="HR1729" s="601"/>
      <c r="HS1729" s="601"/>
      <c r="HT1729" s="601"/>
      <c r="HU1729" s="601"/>
      <c r="HV1729" s="601"/>
      <c r="HW1729" s="601"/>
      <c r="HX1729" s="601"/>
      <c r="HY1729" s="601"/>
      <c r="HZ1729" s="601"/>
      <c r="IA1729" s="601"/>
      <c r="IB1729" s="601"/>
      <c r="IC1729" s="601"/>
      <c r="ID1729" s="601"/>
      <c r="IE1729" s="601"/>
      <c r="IF1729" s="601"/>
      <c r="IG1729" s="601"/>
      <c r="IH1729" s="601"/>
      <c r="II1729" s="601"/>
      <c r="IJ1729" s="601"/>
      <c r="IK1729" s="601"/>
      <c r="IL1729" s="601"/>
      <c r="IM1729" s="601"/>
      <c r="IN1729" s="601"/>
      <c r="IO1729" s="601"/>
      <c r="IP1729" s="601"/>
      <c r="IQ1729" s="601"/>
      <c r="IR1729" s="601"/>
      <c r="IS1729" s="601"/>
      <c r="IT1729" s="601"/>
      <c r="IU1729" s="601"/>
      <c r="IV1729" s="601"/>
      <c r="IW1729" s="601"/>
      <c r="IX1729" s="601"/>
      <c r="IY1729" s="601"/>
      <c r="IZ1729" s="601"/>
      <c r="JA1729" s="601"/>
      <c r="JB1729" s="601"/>
      <c r="JC1729" s="601"/>
      <c r="JD1729" s="601"/>
      <c r="JE1729" s="601"/>
      <c r="JF1729" s="601"/>
      <c r="JG1729" s="601"/>
      <c r="JH1729" s="601"/>
      <c r="JI1729" s="601"/>
      <c r="JJ1729" s="601"/>
      <c r="JK1729" s="601"/>
      <c r="JL1729" s="601"/>
      <c r="JM1729" s="601"/>
      <c r="JN1729" s="601"/>
      <c r="JO1729" s="601"/>
      <c r="JP1729" s="601"/>
      <c r="JQ1729" s="601"/>
      <c r="JR1729" s="601"/>
      <c r="JS1729" s="601"/>
      <c r="JT1729" s="601"/>
      <c r="JU1729" s="601"/>
      <c r="JV1729" s="601"/>
      <c r="JW1729" s="601"/>
      <c r="JX1729" s="601"/>
      <c r="JY1729" s="601"/>
      <c r="JZ1729" s="601"/>
      <c r="KA1729" s="601"/>
      <c r="KB1729" s="601"/>
      <c r="KC1729" s="601"/>
      <c r="KD1729" s="601"/>
      <c r="KE1729" s="601"/>
      <c r="KF1729" s="601"/>
      <c r="KG1729" s="601"/>
      <c r="KH1729" s="601"/>
      <c r="KI1729" s="601"/>
      <c r="KJ1729" s="601"/>
      <c r="KK1729" s="601"/>
      <c r="KL1729" s="601"/>
      <c r="KM1729" s="601"/>
      <c r="KN1729" s="601"/>
      <c r="KO1729" s="601"/>
      <c r="KP1729" s="601"/>
      <c r="KQ1729" s="601"/>
      <c r="KR1729" s="601"/>
      <c r="KS1729" s="601"/>
      <c r="KT1729" s="601"/>
      <c r="KU1729" s="601"/>
      <c r="KV1729" s="601"/>
      <c r="KW1729" s="601"/>
      <c r="KX1729" s="601"/>
      <c r="KY1729" s="601"/>
      <c r="KZ1729" s="601"/>
      <c r="LA1729" s="601"/>
      <c r="LB1729" s="601"/>
      <c r="LC1729" s="601"/>
      <c r="LD1729" s="601"/>
      <c r="LE1729" s="601"/>
      <c r="LF1729" s="601"/>
      <c r="LG1729" s="601"/>
      <c r="LH1729" s="601"/>
      <c r="LI1729" s="601"/>
      <c r="LJ1729" s="601"/>
    </row>
    <row r="1730" spans="1:322">
      <c r="A1730" s="697"/>
      <c r="B1730" s="558"/>
      <c r="C1730" s="558"/>
      <c r="D1730" s="676" t="s">
        <v>1067</v>
      </c>
      <c r="E1730" s="524"/>
      <c r="F1730" s="596" t="s">
        <v>87</v>
      </c>
      <c r="G1730" s="676">
        <v>2022</v>
      </c>
      <c r="H1730" s="596">
        <v>3</v>
      </c>
      <c r="I1730" s="687">
        <v>127512</v>
      </c>
      <c r="J1730" s="677">
        <v>44642</v>
      </c>
      <c r="K1730" s="676" t="s">
        <v>1586</v>
      </c>
      <c r="L1730" s="677" t="s">
        <v>1578</v>
      </c>
      <c r="M1730" s="677">
        <v>44568</v>
      </c>
      <c r="N1730" s="677">
        <v>44622</v>
      </c>
      <c r="O1730" s="677"/>
      <c r="P1730" s="597">
        <v>44623</v>
      </c>
      <c r="Q1730" s="597">
        <v>44641</v>
      </c>
      <c r="R1730" s="597">
        <v>44642</v>
      </c>
      <c r="S1730" s="596" t="s">
        <v>1580</v>
      </c>
      <c r="T1730" s="596">
        <v>72</v>
      </c>
      <c r="U1730" s="596" t="s">
        <v>1559</v>
      </c>
      <c r="V1730" s="596" t="s">
        <v>1235</v>
      </c>
      <c r="W1730" s="678">
        <v>475</v>
      </c>
      <c r="X1730" s="551">
        <v>551</v>
      </c>
      <c r="Y1730" s="693">
        <v>261725</v>
      </c>
      <c r="Z1730" s="598">
        <v>0.47</v>
      </c>
      <c r="AA1730" s="682">
        <f>Y1730*Z1730</f>
        <v>123010.75</v>
      </c>
      <c r="AB1730" s="521"/>
      <c r="AC1730" s="683">
        <v>0</v>
      </c>
      <c r="AD1730" s="676"/>
      <c r="AE1730" s="599"/>
      <c r="AF1730" s="695">
        <f>AA1730+AD1730+AE1730</f>
        <v>123010.75</v>
      </c>
      <c r="AG1730" s="676" t="s">
        <v>47</v>
      </c>
      <c r="AH1730" s="641"/>
      <c r="AI1730" s="676">
        <v>75</v>
      </c>
      <c r="AJ1730" s="638" t="s">
        <v>1606</v>
      </c>
      <c r="AK1730" s="638" t="s">
        <v>1607</v>
      </c>
      <c r="AL1730" s="560">
        <v>38017</v>
      </c>
      <c r="AM1730" s="638" t="s">
        <v>52</v>
      </c>
      <c r="AN1730" s="638" t="s">
        <v>1156</v>
      </c>
      <c r="AO1730" s="596"/>
      <c r="AP1730" s="676" t="s">
        <v>92</v>
      </c>
      <c r="AQ1730" s="676" t="s">
        <v>37</v>
      </c>
      <c r="AR1730" s="676"/>
      <c r="AS1730" s="523" t="s">
        <v>1077</v>
      </c>
      <c r="AT1730" s="523"/>
      <c r="AU1730" s="523"/>
      <c r="AV1730" s="674"/>
      <c r="AW1730" s="673" t="str">
        <f>U1730</f>
        <v>30397571C</v>
      </c>
      <c r="AX1730" s="673" cm="1">
        <f t="array" ref="AX1730">SUM(MID(0&amp;AW1730,LARGE(INDEX(ISNUMBER(--MID(AW1730,ROW($1:$8),1))*ROW($1:$8),),ROW($1:$8))+1,1)*10^ROW($1:$8)/10)</f>
        <v>30397571</v>
      </c>
      <c r="AY1730" s="673" t="str">
        <f>VLOOKUP($AX1730,'Item Master Data'!$A:$F,3,FALSE)</f>
        <v>Q.PEAK DUO XL G10 BFG</v>
      </c>
      <c r="AZ1730" s="673">
        <f>VLOOKUP($AX1730,'Item Master Data'!$A:$F,6,FALSE)</f>
        <v>475</v>
      </c>
      <c r="BA1730" s="673">
        <f>X1730/BB1730</f>
        <v>19</v>
      </c>
      <c r="BB1730" s="673">
        <f>VLOOKUP(AX1730,'Item Master Data'!$A:$G,7,FALSE)</f>
        <v>29</v>
      </c>
      <c r="BC1730" s="673"/>
      <c r="BD1730" s="673">
        <f>W1730-AZ1730</f>
        <v>0</v>
      </c>
      <c r="BE1730" s="601"/>
      <c r="BF1730" s="601"/>
      <c r="BG1730" s="601"/>
      <c r="BH1730" s="601"/>
      <c r="BI1730" s="601"/>
      <c r="BJ1730" s="601"/>
      <c r="BK1730" s="601"/>
      <c r="BL1730" s="601"/>
      <c r="BM1730" s="601"/>
      <c r="BN1730" s="601"/>
      <c r="BO1730" s="601"/>
      <c r="BP1730" s="601"/>
      <c r="BQ1730" s="601"/>
      <c r="BR1730" s="601"/>
      <c r="BS1730" s="601"/>
      <c r="BT1730" s="601"/>
      <c r="BU1730" s="601"/>
      <c r="BV1730" s="601"/>
      <c r="BW1730" s="601"/>
      <c r="BX1730" s="601"/>
      <c r="BY1730" s="601"/>
      <c r="BZ1730" s="601"/>
      <c r="CA1730" s="601"/>
      <c r="CB1730" s="601"/>
      <c r="CC1730" s="601"/>
      <c r="CD1730" s="601"/>
      <c r="CE1730" s="601"/>
      <c r="CF1730" s="601"/>
      <c r="CG1730" s="601"/>
      <c r="CH1730" s="601"/>
      <c r="CI1730" s="601"/>
      <c r="CJ1730" s="601"/>
      <c r="CK1730" s="601"/>
      <c r="CL1730" s="601"/>
      <c r="CM1730" s="601"/>
      <c r="CN1730" s="601"/>
      <c r="CO1730" s="601"/>
      <c r="CP1730" s="601"/>
      <c r="CQ1730" s="601"/>
      <c r="CR1730" s="601"/>
      <c r="CS1730" s="601"/>
      <c r="CT1730" s="601"/>
      <c r="CU1730" s="601"/>
      <c r="CV1730" s="601"/>
      <c r="CW1730" s="601"/>
      <c r="CX1730" s="601"/>
      <c r="CY1730" s="601"/>
      <c r="CZ1730" s="601"/>
      <c r="DA1730" s="601"/>
      <c r="DB1730" s="601"/>
      <c r="DC1730" s="601"/>
      <c r="DD1730" s="601"/>
      <c r="DE1730" s="601"/>
      <c r="DF1730" s="601"/>
      <c r="DG1730" s="601"/>
      <c r="DH1730" s="601"/>
      <c r="DI1730" s="601"/>
      <c r="DJ1730" s="601"/>
      <c r="DK1730" s="601"/>
      <c r="DL1730" s="601"/>
      <c r="DM1730" s="601"/>
      <c r="DN1730" s="601"/>
      <c r="DO1730" s="601"/>
      <c r="DP1730" s="601"/>
      <c r="DQ1730" s="601"/>
      <c r="DR1730" s="601"/>
      <c r="DS1730" s="601"/>
      <c r="DT1730" s="601"/>
      <c r="DU1730" s="601"/>
      <c r="DV1730" s="601"/>
      <c r="DW1730" s="601"/>
      <c r="DX1730" s="601"/>
      <c r="DY1730" s="601"/>
      <c r="DZ1730" s="601"/>
      <c r="EA1730" s="601"/>
      <c r="EB1730" s="601"/>
      <c r="EC1730" s="601"/>
      <c r="ED1730" s="601"/>
      <c r="EE1730" s="601"/>
      <c r="EF1730" s="601"/>
      <c r="EG1730" s="601"/>
      <c r="EH1730" s="601"/>
      <c r="EI1730" s="601"/>
      <c r="EJ1730" s="601"/>
      <c r="EK1730" s="601"/>
      <c r="EL1730" s="601"/>
      <c r="EM1730" s="601"/>
      <c r="EN1730" s="601"/>
      <c r="EO1730" s="601"/>
      <c r="EP1730" s="601"/>
      <c r="EQ1730" s="601"/>
      <c r="ER1730" s="601"/>
      <c r="ES1730" s="601"/>
      <c r="ET1730" s="601"/>
      <c r="EU1730" s="601"/>
      <c r="EV1730" s="601"/>
      <c r="EW1730" s="601"/>
      <c r="EX1730" s="601"/>
      <c r="EY1730" s="601"/>
      <c r="EZ1730" s="601"/>
      <c r="FA1730" s="601"/>
      <c r="FB1730" s="601"/>
      <c r="FC1730" s="601"/>
      <c r="FD1730" s="601"/>
      <c r="FE1730" s="601"/>
      <c r="FF1730" s="601"/>
      <c r="FG1730" s="601"/>
      <c r="FH1730" s="601"/>
      <c r="FI1730" s="601"/>
      <c r="FJ1730" s="601"/>
      <c r="FK1730" s="601"/>
      <c r="FL1730" s="601"/>
      <c r="FM1730" s="601"/>
      <c r="FN1730" s="601"/>
      <c r="FO1730" s="601"/>
      <c r="FP1730" s="601"/>
      <c r="FQ1730" s="601"/>
      <c r="FR1730" s="601"/>
      <c r="FS1730" s="601"/>
      <c r="FT1730" s="601"/>
      <c r="FU1730" s="601"/>
      <c r="FV1730" s="601"/>
      <c r="FW1730" s="601"/>
      <c r="FX1730" s="601"/>
      <c r="FY1730" s="601"/>
      <c r="FZ1730" s="601"/>
      <c r="GA1730" s="601"/>
      <c r="GB1730" s="601"/>
      <c r="GC1730" s="601"/>
      <c r="GD1730" s="601"/>
      <c r="GE1730" s="601"/>
      <c r="GF1730" s="601"/>
      <c r="GG1730" s="601"/>
      <c r="GH1730" s="601"/>
      <c r="GI1730" s="601"/>
      <c r="GJ1730" s="601"/>
      <c r="GK1730" s="601"/>
      <c r="GL1730" s="601"/>
      <c r="GM1730" s="601"/>
      <c r="GN1730" s="601"/>
      <c r="GO1730" s="601"/>
      <c r="GP1730" s="601"/>
      <c r="GQ1730" s="601"/>
      <c r="GR1730" s="601"/>
      <c r="GS1730" s="601"/>
      <c r="GT1730" s="601"/>
      <c r="GU1730" s="601"/>
      <c r="GV1730" s="601"/>
      <c r="GW1730" s="601"/>
      <c r="GX1730" s="601"/>
      <c r="GY1730" s="601"/>
      <c r="GZ1730" s="601"/>
      <c r="HA1730" s="601"/>
      <c r="HB1730" s="601"/>
      <c r="HC1730" s="601"/>
      <c r="HD1730" s="601"/>
      <c r="HE1730" s="601"/>
      <c r="HF1730" s="601"/>
      <c r="HG1730" s="601"/>
      <c r="HH1730" s="601"/>
      <c r="HI1730" s="601"/>
      <c r="HJ1730" s="601"/>
      <c r="HK1730" s="601"/>
      <c r="HL1730" s="601"/>
      <c r="HM1730" s="601"/>
      <c r="HN1730" s="601"/>
      <c r="HO1730" s="601"/>
      <c r="HP1730" s="601"/>
      <c r="HQ1730" s="601"/>
      <c r="HR1730" s="601"/>
      <c r="HS1730" s="601"/>
      <c r="HT1730" s="601"/>
      <c r="HU1730" s="601"/>
      <c r="HV1730" s="601"/>
      <c r="HW1730" s="601"/>
      <c r="HX1730" s="601"/>
      <c r="HY1730" s="601"/>
      <c r="HZ1730" s="601"/>
      <c r="IA1730" s="601"/>
      <c r="IB1730" s="601"/>
      <c r="IC1730" s="601"/>
      <c r="ID1730" s="601"/>
      <c r="IE1730" s="601"/>
      <c r="IF1730" s="601"/>
      <c r="IG1730" s="601"/>
      <c r="IH1730" s="601"/>
      <c r="II1730" s="601"/>
      <c r="IJ1730" s="601"/>
      <c r="IK1730" s="601"/>
      <c r="IL1730" s="601"/>
      <c r="IM1730" s="601"/>
      <c r="IN1730" s="601"/>
      <c r="IO1730" s="601"/>
      <c r="IP1730" s="601"/>
      <c r="IQ1730" s="601"/>
      <c r="IR1730" s="601"/>
      <c r="IS1730" s="601"/>
      <c r="IT1730" s="601"/>
      <c r="IU1730" s="601"/>
      <c r="IV1730" s="601"/>
      <c r="IW1730" s="601"/>
      <c r="IX1730" s="601"/>
      <c r="IY1730" s="601"/>
      <c r="IZ1730" s="601"/>
      <c r="JA1730" s="601"/>
      <c r="JB1730" s="601"/>
      <c r="JC1730" s="601"/>
      <c r="JD1730" s="601"/>
      <c r="JE1730" s="601"/>
      <c r="JF1730" s="601"/>
      <c r="JG1730" s="601"/>
      <c r="JH1730" s="601"/>
      <c r="JI1730" s="601"/>
      <c r="JJ1730" s="601"/>
      <c r="JK1730" s="601"/>
      <c r="JL1730" s="601"/>
      <c r="JM1730" s="601"/>
      <c r="JN1730" s="601"/>
      <c r="JO1730" s="601"/>
      <c r="JP1730" s="601"/>
      <c r="JQ1730" s="601"/>
      <c r="JR1730" s="601"/>
      <c r="JS1730" s="601"/>
      <c r="JT1730" s="601"/>
      <c r="JU1730" s="601"/>
      <c r="JV1730" s="601"/>
      <c r="JW1730" s="601"/>
      <c r="JX1730" s="601"/>
      <c r="JY1730" s="601"/>
      <c r="JZ1730" s="601"/>
      <c r="KA1730" s="601"/>
      <c r="KB1730" s="601"/>
      <c r="KC1730" s="601"/>
      <c r="KD1730" s="601"/>
      <c r="KE1730" s="601"/>
      <c r="KF1730" s="601"/>
      <c r="KG1730" s="601"/>
      <c r="KH1730" s="601"/>
      <c r="KI1730" s="601"/>
      <c r="KJ1730" s="601"/>
      <c r="KK1730" s="601"/>
      <c r="KL1730" s="601"/>
      <c r="KM1730" s="601"/>
      <c r="KN1730" s="601"/>
      <c r="KO1730" s="601"/>
      <c r="KP1730" s="601"/>
      <c r="KQ1730" s="601"/>
      <c r="KR1730" s="601"/>
      <c r="KS1730" s="601"/>
      <c r="KT1730" s="601"/>
      <c r="KU1730" s="601"/>
      <c r="KV1730" s="601"/>
      <c r="KW1730" s="601"/>
      <c r="KX1730" s="601"/>
      <c r="KY1730" s="601"/>
      <c r="KZ1730" s="601"/>
      <c r="LA1730" s="601"/>
      <c r="LB1730" s="601"/>
      <c r="LC1730" s="601"/>
      <c r="LD1730" s="601"/>
      <c r="LE1730" s="601"/>
      <c r="LF1730" s="601"/>
      <c r="LG1730" s="601"/>
      <c r="LH1730" s="601"/>
      <c r="LI1730" s="601"/>
      <c r="LJ1730" s="601"/>
    </row>
    <row r="1731" spans="1:322">
      <c r="A1731" s="697"/>
      <c r="B1731" s="558"/>
      <c r="C1731" s="558"/>
      <c r="D1731" s="676" t="s">
        <v>1067</v>
      </c>
      <c r="E1731" s="524"/>
      <c r="F1731" s="596" t="s">
        <v>87</v>
      </c>
      <c r="G1731" s="676">
        <v>2022</v>
      </c>
      <c r="H1731" s="596">
        <v>3</v>
      </c>
      <c r="I1731" s="687">
        <v>127513</v>
      </c>
      <c r="J1731" s="597">
        <v>44642</v>
      </c>
      <c r="K1731" s="676" t="s">
        <v>1586</v>
      </c>
      <c r="L1731" s="677" t="s">
        <v>1578</v>
      </c>
      <c r="M1731" s="677">
        <v>44568</v>
      </c>
      <c r="N1731" s="677">
        <v>44622</v>
      </c>
      <c r="O1731" s="677"/>
      <c r="P1731" s="597">
        <v>44623</v>
      </c>
      <c r="Q1731" s="597">
        <v>44641</v>
      </c>
      <c r="R1731" s="597">
        <v>44642</v>
      </c>
      <c r="S1731" s="596" t="s">
        <v>1580</v>
      </c>
      <c r="T1731" s="596">
        <v>72</v>
      </c>
      <c r="U1731" s="596" t="s">
        <v>1558</v>
      </c>
      <c r="V1731" s="596" t="s">
        <v>1235</v>
      </c>
      <c r="W1731" s="678">
        <v>475</v>
      </c>
      <c r="X1731" s="551">
        <v>87</v>
      </c>
      <c r="Y1731" s="693">
        <v>41325</v>
      </c>
      <c r="Z1731" s="598">
        <v>0.47</v>
      </c>
      <c r="AA1731" s="682">
        <f>Y1731*Z1731</f>
        <v>19422.75</v>
      </c>
      <c r="AB1731" s="521"/>
      <c r="AC1731" s="683">
        <v>0</v>
      </c>
      <c r="AD1731" s="676"/>
      <c r="AE1731" s="599"/>
      <c r="AF1731" s="695">
        <f>AA1731+AD1731+AE1731</f>
        <v>19422.75</v>
      </c>
      <c r="AG1731" s="676" t="s">
        <v>47</v>
      </c>
      <c r="AH1731" s="641"/>
      <c r="AI1731" s="676">
        <v>75</v>
      </c>
      <c r="AJ1731" s="638" t="s">
        <v>1606</v>
      </c>
      <c r="AK1731" s="638" t="s">
        <v>1607</v>
      </c>
      <c r="AL1731" s="560">
        <v>38017</v>
      </c>
      <c r="AM1731" s="638" t="s">
        <v>52</v>
      </c>
      <c r="AN1731" s="638" t="s">
        <v>1156</v>
      </c>
      <c r="AO1731" s="596"/>
      <c r="AP1731" s="676" t="s">
        <v>92</v>
      </c>
      <c r="AQ1731" s="676" t="s">
        <v>37</v>
      </c>
      <c r="AR1731" s="676"/>
      <c r="AS1731" s="523" t="s">
        <v>1077</v>
      </c>
      <c r="AT1731" s="523"/>
      <c r="AU1731" s="523"/>
      <c r="AV1731" s="674"/>
      <c r="AW1731" s="673" t="str">
        <f>U1731</f>
        <v>30397571F</v>
      </c>
      <c r="AX1731" s="673" cm="1">
        <f t="array" ref="AX1731">SUM(MID(0&amp;AW1731,LARGE(INDEX(ISNUMBER(--MID(AW1731,ROW($1:$8),1))*ROW($1:$8),),ROW($1:$8))+1,1)*10^ROW($1:$8)/10)</f>
        <v>30397571</v>
      </c>
      <c r="AY1731" s="673" t="str">
        <f>VLOOKUP($AX1731,'Item Master Data'!$A:$F,3,FALSE)</f>
        <v>Q.PEAK DUO XL G10 BFG</v>
      </c>
      <c r="AZ1731" s="673">
        <f>VLOOKUP($AX1731,'Item Master Data'!$A:$F,6,FALSE)</f>
        <v>475</v>
      </c>
      <c r="BA1731" s="673">
        <f>X1731/BB1731</f>
        <v>3</v>
      </c>
      <c r="BB1731" s="673">
        <f>VLOOKUP(AX1731,'Item Master Data'!$A:$G,7,FALSE)</f>
        <v>29</v>
      </c>
      <c r="BC1731" s="673"/>
      <c r="BD1731" s="673">
        <f>W1731-AZ1731</f>
        <v>0</v>
      </c>
      <c r="BE1731" s="601"/>
      <c r="BF1731" s="601"/>
      <c r="BG1731" s="601"/>
      <c r="BH1731" s="601"/>
      <c r="BI1731" s="601"/>
      <c r="BJ1731" s="601"/>
      <c r="BK1731" s="601"/>
      <c r="BL1731" s="601"/>
      <c r="BM1731" s="601"/>
      <c r="BN1731" s="601"/>
      <c r="BO1731" s="601"/>
      <c r="BP1731" s="601"/>
      <c r="BQ1731" s="601"/>
      <c r="BR1731" s="601"/>
      <c r="BS1731" s="601"/>
      <c r="BT1731" s="601"/>
      <c r="BU1731" s="601"/>
      <c r="BV1731" s="601"/>
      <c r="BW1731" s="601"/>
      <c r="BX1731" s="601"/>
      <c r="BY1731" s="601"/>
      <c r="BZ1731" s="601"/>
      <c r="CA1731" s="601"/>
      <c r="CB1731" s="601"/>
      <c r="CC1731" s="601"/>
      <c r="CD1731" s="601"/>
      <c r="CE1731" s="601"/>
      <c r="CF1731" s="601"/>
      <c r="CG1731" s="601"/>
      <c r="CH1731" s="601"/>
      <c r="CI1731" s="601"/>
      <c r="CJ1731" s="601"/>
      <c r="CK1731" s="601"/>
      <c r="CL1731" s="601"/>
      <c r="CM1731" s="601"/>
      <c r="CN1731" s="601"/>
      <c r="CO1731" s="601"/>
      <c r="CP1731" s="601"/>
      <c r="CQ1731" s="601"/>
      <c r="CR1731" s="601"/>
      <c r="CS1731" s="601"/>
      <c r="CT1731" s="601"/>
      <c r="CU1731" s="601"/>
      <c r="CV1731" s="601"/>
      <c r="CW1731" s="601"/>
      <c r="CX1731" s="601"/>
      <c r="CY1731" s="601"/>
      <c r="CZ1731" s="601"/>
      <c r="DA1731" s="601"/>
      <c r="DB1731" s="601"/>
      <c r="DC1731" s="601"/>
      <c r="DD1731" s="601"/>
      <c r="DE1731" s="601"/>
      <c r="DF1731" s="601"/>
      <c r="DG1731" s="601"/>
      <c r="DH1731" s="601"/>
      <c r="DI1731" s="601"/>
      <c r="DJ1731" s="601"/>
      <c r="DK1731" s="601"/>
      <c r="DL1731" s="601"/>
      <c r="DM1731" s="601"/>
      <c r="DN1731" s="601"/>
      <c r="DO1731" s="601"/>
      <c r="DP1731" s="601"/>
      <c r="DQ1731" s="601"/>
      <c r="DR1731" s="601"/>
      <c r="DS1731" s="601"/>
      <c r="DT1731" s="601"/>
      <c r="DU1731" s="601"/>
      <c r="DV1731" s="601"/>
      <c r="DW1731" s="601"/>
      <c r="DX1731" s="601"/>
      <c r="DY1731" s="601"/>
      <c r="DZ1731" s="601"/>
      <c r="EA1731" s="601"/>
      <c r="EB1731" s="601"/>
      <c r="EC1731" s="601"/>
      <c r="ED1731" s="601"/>
      <c r="EE1731" s="601"/>
      <c r="EF1731" s="601"/>
      <c r="EG1731" s="601"/>
      <c r="EH1731" s="601"/>
      <c r="EI1731" s="601"/>
      <c r="EJ1731" s="601"/>
      <c r="EK1731" s="601"/>
      <c r="EL1731" s="601"/>
      <c r="EM1731" s="601"/>
      <c r="EN1731" s="601"/>
      <c r="EO1731" s="601"/>
      <c r="EP1731" s="601"/>
      <c r="EQ1731" s="601"/>
      <c r="ER1731" s="601"/>
      <c r="ES1731" s="601"/>
      <c r="ET1731" s="601"/>
      <c r="EU1731" s="601"/>
      <c r="EV1731" s="601"/>
      <c r="EW1731" s="601"/>
      <c r="EX1731" s="601"/>
      <c r="EY1731" s="601"/>
      <c r="EZ1731" s="601"/>
      <c r="FA1731" s="601"/>
      <c r="FB1731" s="601"/>
      <c r="FC1731" s="601"/>
      <c r="FD1731" s="601"/>
      <c r="FE1731" s="601"/>
      <c r="FF1731" s="601"/>
      <c r="FG1731" s="601"/>
      <c r="FH1731" s="601"/>
      <c r="FI1731" s="601"/>
      <c r="FJ1731" s="601"/>
      <c r="FK1731" s="601"/>
      <c r="FL1731" s="601"/>
      <c r="FM1731" s="601"/>
      <c r="FN1731" s="601"/>
      <c r="FO1731" s="601"/>
      <c r="FP1731" s="601"/>
      <c r="FQ1731" s="601"/>
      <c r="FR1731" s="601"/>
      <c r="FS1731" s="601"/>
      <c r="FT1731" s="601"/>
      <c r="FU1731" s="601"/>
      <c r="FV1731" s="601"/>
      <c r="FW1731" s="601"/>
      <c r="FX1731" s="601"/>
      <c r="FY1731" s="601"/>
      <c r="FZ1731" s="601"/>
      <c r="GA1731" s="601"/>
      <c r="GB1731" s="601"/>
      <c r="GC1731" s="601"/>
      <c r="GD1731" s="601"/>
      <c r="GE1731" s="601"/>
      <c r="GF1731" s="601"/>
      <c r="GG1731" s="601"/>
      <c r="GH1731" s="601"/>
      <c r="GI1731" s="601"/>
      <c r="GJ1731" s="601"/>
      <c r="GK1731" s="601"/>
      <c r="GL1731" s="601"/>
      <c r="GM1731" s="601"/>
      <c r="GN1731" s="601"/>
      <c r="GO1731" s="601"/>
      <c r="GP1731" s="601"/>
      <c r="GQ1731" s="601"/>
      <c r="GR1731" s="601"/>
      <c r="GS1731" s="601"/>
      <c r="GT1731" s="601"/>
      <c r="GU1731" s="601"/>
      <c r="GV1731" s="601"/>
      <c r="GW1731" s="601"/>
      <c r="GX1731" s="601"/>
      <c r="GY1731" s="601"/>
      <c r="GZ1731" s="601"/>
      <c r="HA1731" s="601"/>
      <c r="HB1731" s="601"/>
      <c r="HC1731" s="601"/>
      <c r="HD1731" s="601"/>
      <c r="HE1731" s="601"/>
      <c r="HF1731" s="601"/>
      <c r="HG1731" s="601"/>
      <c r="HH1731" s="601"/>
      <c r="HI1731" s="601"/>
      <c r="HJ1731" s="601"/>
      <c r="HK1731" s="601"/>
      <c r="HL1731" s="601"/>
      <c r="HM1731" s="601"/>
      <c r="HN1731" s="601"/>
      <c r="HO1731" s="601"/>
      <c r="HP1731" s="601"/>
      <c r="HQ1731" s="601"/>
      <c r="HR1731" s="601"/>
      <c r="HS1731" s="601"/>
      <c r="HT1731" s="601"/>
      <c r="HU1731" s="601"/>
      <c r="HV1731" s="601"/>
      <c r="HW1731" s="601"/>
      <c r="HX1731" s="601"/>
      <c r="HY1731" s="601"/>
      <c r="HZ1731" s="601"/>
      <c r="IA1731" s="601"/>
      <c r="IB1731" s="601"/>
      <c r="IC1731" s="601"/>
      <c r="ID1731" s="601"/>
      <c r="IE1731" s="601"/>
      <c r="IF1731" s="601"/>
      <c r="IG1731" s="601"/>
      <c r="IH1731" s="601"/>
      <c r="II1731" s="601"/>
      <c r="IJ1731" s="601"/>
      <c r="IK1731" s="601"/>
      <c r="IL1731" s="601"/>
      <c r="IM1731" s="601"/>
      <c r="IN1731" s="601"/>
      <c r="IO1731" s="601"/>
      <c r="IP1731" s="601"/>
      <c r="IQ1731" s="601"/>
      <c r="IR1731" s="601"/>
      <c r="IS1731" s="601"/>
      <c r="IT1731" s="601"/>
      <c r="IU1731" s="601"/>
      <c r="IV1731" s="601"/>
      <c r="IW1731" s="601"/>
      <c r="IX1731" s="601"/>
      <c r="IY1731" s="601"/>
      <c r="IZ1731" s="601"/>
      <c r="JA1731" s="601"/>
      <c r="JB1731" s="601"/>
      <c r="JC1731" s="601"/>
      <c r="JD1731" s="601"/>
      <c r="JE1731" s="601"/>
      <c r="JF1731" s="601"/>
      <c r="JG1731" s="601"/>
      <c r="JH1731" s="601"/>
      <c r="JI1731" s="601"/>
      <c r="JJ1731" s="601"/>
      <c r="JK1731" s="601"/>
      <c r="JL1731" s="601"/>
      <c r="JM1731" s="601"/>
      <c r="JN1731" s="601"/>
      <c r="JO1731" s="601"/>
      <c r="JP1731" s="601"/>
      <c r="JQ1731" s="601"/>
      <c r="JR1731" s="601"/>
      <c r="JS1731" s="601"/>
      <c r="JT1731" s="601"/>
      <c r="JU1731" s="601"/>
      <c r="JV1731" s="601"/>
      <c r="JW1731" s="601"/>
      <c r="JX1731" s="601"/>
      <c r="JY1731" s="601"/>
      <c r="JZ1731" s="601"/>
      <c r="KA1731" s="601"/>
      <c r="KB1731" s="601"/>
      <c r="KC1731" s="601"/>
      <c r="KD1731" s="601"/>
      <c r="KE1731" s="601"/>
      <c r="KF1731" s="601"/>
      <c r="KG1731" s="601"/>
      <c r="KH1731" s="601"/>
      <c r="KI1731" s="601"/>
      <c r="KJ1731" s="601"/>
      <c r="KK1731" s="601"/>
      <c r="KL1731" s="601"/>
      <c r="KM1731" s="601"/>
      <c r="KN1731" s="601"/>
      <c r="KO1731" s="601"/>
      <c r="KP1731" s="601"/>
      <c r="KQ1731" s="601"/>
      <c r="KR1731" s="601"/>
      <c r="KS1731" s="601"/>
      <c r="KT1731" s="601"/>
      <c r="KU1731" s="601"/>
      <c r="KV1731" s="601"/>
      <c r="KW1731" s="601"/>
      <c r="KX1731" s="601"/>
      <c r="KY1731" s="601"/>
      <c r="KZ1731" s="601"/>
      <c r="LA1731" s="601"/>
      <c r="LB1731" s="601"/>
      <c r="LC1731" s="601"/>
      <c r="LD1731" s="601"/>
      <c r="LE1731" s="601"/>
      <c r="LF1731" s="601"/>
      <c r="LG1731" s="601"/>
      <c r="LH1731" s="601"/>
      <c r="LI1731" s="601"/>
      <c r="LJ1731" s="601"/>
    </row>
    <row r="1732" spans="1:322">
      <c r="A1732" s="697"/>
      <c r="B1732" s="558"/>
      <c r="C1732" s="558"/>
      <c r="D1732" s="676" t="s">
        <v>1067</v>
      </c>
      <c r="E1732" s="524"/>
      <c r="F1732" s="596" t="s">
        <v>87</v>
      </c>
      <c r="G1732" s="676">
        <v>2022</v>
      </c>
      <c r="H1732" s="596">
        <v>3</v>
      </c>
      <c r="I1732" s="687">
        <v>127516</v>
      </c>
      <c r="J1732" s="677">
        <v>44643</v>
      </c>
      <c r="K1732" s="676" t="s">
        <v>1586</v>
      </c>
      <c r="L1732" s="677" t="s">
        <v>1578</v>
      </c>
      <c r="M1732" s="677">
        <v>44568</v>
      </c>
      <c r="N1732" s="677">
        <v>44622</v>
      </c>
      <c r="O1732" s="677"/>
      <c r="P1732" s="597">
        <v>44623</v>
      </c>
      <c r="Q1732" s="597">
        <v>44641</v>
      </c>
      <c r="R1732" s="597">
        <v>44643</v>
      </c>
      <c r="S1732" s="596" t="s">
        <v>1580</v>
      </c>
      <c r="T1732" s="596">
        <v>72</v>
      </c>
      <c r="U1732" s="596" t="s">
        <v>1559</v>
      </c>
      <c r="V1732" s="596" t="s">
        <v>1235</v>
      </c>
      <c r="W1732" s="678">
        <v>475</v>
      </c>
      <c r="X1732" s="551">
        <v>464</v>
      </c>
      <c r="Y1732" s="693">
        <v>220400</v>
      </c>
      <c r="Z1732" s="598">
        <v>0.47</v>
      </c>
      <c r="AA1732" s="682">
        <f>Y1732*Z1732</f>
        <v>103588</v>
      </c>
      <c r="AB1732" s="521"/>
      <c r="AC1732" s="683">
        <v>0</v>
      </c>
      <c r="AD1732" s="676"/>
      <c r="AE1732" s="599"/>
      <c r="AF1732" s="695">
        <f>AA1732+AD1732+AE1732</f>
        <v>103588</v>
      </c>
      <c r="AG1732" s="596" t="s">
        <v>47</v>
      </c>
      <c r="AH1732" s="641"/>
      <c r="AI1732" s="676">
        <v>75</v>
      </c>
      <c r="AJ1732" s="638" t="s">
        <v>1606</v>
      </c>
      <c r="AK1732" s="638" t="s">
        <v>1607</v>
      </c>
      <c r="AL1732" s="560">
        <v>38017</v>
      </c>
      <c r="AM1732" s="638" t="s">
        <v>52</v>
      </c>
      <c r="AN1732" s="638" t="s">
        <v>1156</v>
      </c>
      <c r="AO1732" s="596"/>
      <c r="AP1732" s="676" t="s">
        <v>92</v>
      </c>
      <c r="AQ1732" s="676" t="s">
        <v>37</v>
      </c>
      <c r="AR1732" s="676"/>
      <c r="AS1732" s="523" t="s">
        <v>1077</v>
      </c>
      <c r="AT1732" s="523"/>
      <c r="AU1732" s="523"/>
      <c r="AV1732" s="674"/>
      <c r="AW1732" s="673" t="str">
        <f>U1732</f>
        <v>30397571C</v>
      </c>
      <c r="AX1732" s="673" cm="1">
        <f t="array" ref="AX1732">SUM(MID(0&amp;AW1732,LARGE(INDEX(ISNUMBER(--MID(AW1732,ROW($1:$8),1))*ROW($1:$8),),ROW($1:$8))+1,1)*10^ROW($1:$8)/10)</f>
        <v>30397571</v>
      </c>
      <c r="AY1732" s="673" t="str">
        <f>VLOOKUP($AX1732,'Item Master Data'!$A:$F,3,FALSE)</f>
        <v>Q.PEAK DUO XL G10 BFG</v>
      </c>
      <c r="AZ1732" s="673">
        <f>VLOOKUP($AX1732,'Item Master Data'!$A:$F,6,FALSE)</f>
        <v>475</v>
      </c>
      <c r="BA1732" s="673">
        <f>X1732/BB1732</f>
        <v>16</v>
      </c>
      <c r="BB1732" s="673">
        <f>VLOOKUP(AX1732,'Item Master Data'!$A:$G,7,FALSE)</f>
        <v>29</v>
      </c>
      <c r="BC1732" s="673"/>
      <c r="BD1732" s="673">
        <f>W1732-AZ1732</f>
        <v>0</v>
      </c>
      <c r="BE1732" s="601"/>
      <c r="BF1732" s="601"/>
      <c r="BG1732" s="601"/>
      <c r="BH1732" s="601"/>
      <c r="BI1732" s="601"/>
      <c r="BJ1732" s="601"/>
      <c r="BK1732" s="601"/>
      <c r="BL1732" s="601"/>
      <c r="BM1732" s="601"/>
      <c r="BN1732" s="601"/>
      <c r="BO1732" s="601"/>
      <c r="BP1732" s="601"/>
      <c r="BQ1732" s="601"/>
      <c r="BR1732" s="601"/>
      <c r="BS1732" s="601"/>
      <c r="BT1732" s="601"/>
      <c r="BU1732" s="601"/>
      <c r="BV1732" s="601"/>
      <c r="BW1732" s="601"/>
      <c r="BX1732" s="601"/>
      <c r="BY1732" s="601"/>
      <c r="BZ1732" s="601"/>
      <c r="CA1732" s="601"/>
      <c r="CB1732" s="601"/>
      <c r="CC1732" s="601"/>
      <c r="CD1732" s="601"/>
      <c r="CE1732" s="601"/>
      <c r="CF1732" s="601"/>
      <c r="CG1732" s="601"/>
      <c r="CH1732" s="601"/>
      <c r="CI1732" s="601"/>
      <c r="CJ1732" s="601"/>
      <c r="CK1732" s="601"/>
      <c r="CL1732" s="601"/>
      <c r="CM1732" s="601"/>
      <c r="CN1732" s="601"/>
      <c r="CO1732" s="601"/>
      <c r="CP1732" s="601"/>
      <c r="CQ1732" s="601"/>
      <c r="CR1732" s="601"/>
      <c r="CS1732" s="601"/>
      <c r="CT1732" s="601"/>
      <c r="CU1732" s="601"/>
      <c r="CV1732" s="601"/>
      <c r="CW1732" s="601"/>
      <c r="CX1732" s="601"/>
      <c r="CY1732" s="601"/>
      <c r="CZ1732" s="601"/>
      <c r="DA1732" s="601"/>
      <c r="DB1732" s="601"/>
      <c r="DC1732" s="601"/>
      <c r="DD1732" s="601"/>
      <c r="DE1732" s="601"/>
      <c r="DF1732" s="601"/>
      <c r="DG1732" s="601"/>
      <c r="DH1732" s="601"/>
      <c r="DI1732" s="601"/>
      <c r="DJ1732" s="601"/>
      <c r="DK1732" s="601"/>
      <c r="DL1732" s="601"/>
      <c r="DM1732" s="601"/>
      <c r="DN1732" s="601"/>
      <c r="DO1732" s="601"/>
      <c r="DP1732" s="601"/>
      <c r="DQ1732" s="601"/>
      <c r="DR1732" s="601"/>
      <c r="DS1732" s="601"/>
      <c r="DT1732" s="601"/>
      <c r="DU1732" s="601"/>
      <c r="DV1732" s="601"/>
      <c r="DW1732" s="601"/>
      <c r="DX1732" s="601"/>
      <c r="DY1732" s="601"/>
      <c r="DZ1732" s="601"/>
      <c r="EA1732" s="601"/>
      <c r="EB1732" s="601"/>
      <c r="EC1732" s="601"/>
      <c r="ED1732" s="601"/>
      <c r="EE1732" s="601"/>
      <c r="EF1732" s="601"/>
      <c r="EG1732" s="601"/>
      <c r="EH1732" s="601"/>
      <c r="EI1732" s="601"/>
      <c r="EJ1732" s="601"/>
      <c r="EK1732" s="601"/>
      <c r="EL1732" s="601"/>
      <c r="EM1732" s="601"/>
      <c r="EN1732" s="601"/>
      <c r="EO1732" s="601"/>
      <c r="EP1732" s="601"/>
      <c r="EQ1732" s="601"/>
      <c r="ER1732" s="601"/>
      <c r="ES1732" s="601"/>
      <c r="ET1732" s="601"/>
      <c r="EU1732" s="601"/>
      <c r="EV1732" s="601"/>
      <c r="EW1732" s="601"/>
      <c r="EX1732" s="601"/>
      <c r="EY1732" s="601"/>
      <c r="EZ1732" s="601"/>
      <c r="FA1732" s="601"/>
      <c r="FB1732" s="601"/>
      <c r="FC1732" s="601"/>
      <c r="FD1732" s="601"/>
      <c r="FE1732" s="601"/>
      <c r="FF1732" s="601"/>
      <c r="FG1732" s="601"/>
      <c r="FH1732" s="601"/>
      <c r="FI1732" s="601"/>
      <c r="FJ1732" s="601"/>
      <c r="FK1732" s="601"/>
      <c r="FL1732" s="601"/>
      <c r="FM1732" s="601"/>
      <c r="FN1732" s="601"/>
      <c r="FO1732" s="601"/>
      <c r="FP1732" s="601"/>
      <c r="FQ1732" s="601"/>
      <c r="FR1732" s="601"/>
      <c r="FS1732" s="601"/>
      <c r="FT1732" s="601"/>
      <c r="FU1732" s="601"/>
      <c r="FV1732" s="601"/>
      <c r="FW1732" s="601"/>
      <c r="FX1732" s="601"/>
      <c r="FY1732" s="601"/>
      <c r="FZ1732" s="601"/>
      <c r="GA1732" s="601"/>
      <c r="GB1732" s="601"/>
      <c r="GC1732" s="601"/>
      <c r="GD1732" s="601"/>
      <c r="GE1732" s="601"/>
      <c r="GF1732" s="601"/>
      <c r="GG1732" s="601"/>
      <c r="GH1732" s="601"/>
      <c r="GI1732" s="601"/>
      <c r="GJ1732" s="601"/>
      <c r="GK1732" s="601"/>
      <c r="GL1732" s="601"/>
      <c r="GM1732" s="601"/>
      <c r="GN1732" s="601"/>
      <c r="GO1732" s="601"/>
      <c r="GP1732" s="601"/>
      <c r="GQ1732" s="601"/>
      <c r="GR1732" s="601"/>
      <c r="GS1732" s="601"/>
      <c r="GT1732" s="601"/>
      <c r="GU1732" s="601"/>
      <c r="GV1732" s="601"/>
      <c r="GW1732" s="601"/>
      <c r="GX1732" s="601"/>
      <c r="GY1732" s="601"/>
      <c r="GZ1732" s="601"/>
      <c r="HA1732" s="601"/>
      <c r="HB1732" s="601"/>
      <c r="HC1732" s="601"/>
      <c r="HD1732" s="601"/>
      <c r="HE1732" s="601"/>
      <c r="HF1732" s="601"/>
      <c r="HG1732" s="601"/>
      <c r="HH1732" s="601"/>
      <c r="HI1732" s="601"/>
      <c r="HJ1732" s="601"/>
      <c r="HK1732" s="601"/>
      <c r="HL1732" s="601"/>
      <c r="HM1732" s="601"/>
      <c r="HN1732" s="601"/>
      <c r="HO1732" s="601"/>
      <c r="HP1732" s="601"/>
      <c r="HQ1732" s="601"/>
      <c r="HR1732" s="601"/>
      <c r="HS1732" s="601"/>
      <c r="HT1732" s="601"/>
      <c r="HU1732" s="601"/>
      <c r="HV1732" s="601"/>
      <c r="HW1732" s="601"/>
      <c r="HX1732" s="601"/>
      <c r="HY1732" s="601"/>
      <c r="HZ1732" s="601"/>
      <c r="IA1732" s="601"/>
      <c r="IB1732" s="601"/>
      <c r="IC1732" s="601"/>
      <c r="ID1732" s="601"/>
      <c r="IE1732" s="601"/>
      <c r="IF1732" s="601"/>
      <c r="IG1732" s="601"/>
      <c r="IH1732" s="601"/>
      <c r="II1732" s="601"/>
      <c r="IJ1732" s="601"/>
      <c r="IK1732" s="601"/>
      <c r="IL1732" s="601"/>
      <c r="IM1732" s="601"/>
      <c r="IN1732" s="601"/>
      <c r="IO1732" s="601"/>
      <c r="IP1732" s="601"/>
      <c r="IQ1732" s="601"/>
      <c r="IR1732" s="601"/>
      <c r="IS1732" s="601"/>
      <c r="IT1732" s="601"/>
      <c r="IU1732" s="601"/>
      <c r="IV1732" s="601"/>
      <c r="IW1732" s="601"/>
      <c r="IX1732" s="601"/>
      <c r="IY1732" s="601"/>
      <c r="IZ1732" s="601"/>
      <c r="JA1732" s="601"/>
      <c r="JB1732" s="601"/>
      <c r="JC1732" s="601"/>
      <c r="JD1732" s="601"/>
      <c r="JE1732" s="601"/>
      <c r="JF1732" s="601"/>
      <c r="JG1732" s="601"/>
      <c r="JH1732" s="601"/>
      <c r="JI1732" s="601"/>
      <c r="JJ1732" s="601"/>
      <c r="JK1732" s="601"/>
      <c r="JL1732" s="601"/>
      <c r="JM1732" s="601"/>
      <c r="JN1732" s="601"/>
      <c r="JO1732" s="601"/>
      <c r="JP1732" s="601"/>
      <c r="JQ1732" s="601"/>
      <c r="JR1732" s="601"/>
      <c r="JS1732" s="601"/>
      <c r="JT1732" s="601"/>
      <c r="JU1732" s="601"/>
      <c r="JV1732" s="601"/>
      <c r="JW1732" s="601"/>
      <c r="JX1732" s="601"/>
      <c r="JY1732" s="601"/>
      <c r="JZ1732" s="601"/>
      <c r="KA1732" s="601"/>
      <c r="KB1732" s="601"/>
      <c r="KC1732" s="601"/>
      <c r="KD1732" s="601"/>
      <c r="KE1732" s="601"/>
      <c r="KF1732" s="601"/>
      <c r="KG1732" s="601"/>
      <c r="KH1732" s="601"/>
      <c r="KI1732" s="601"/>
      <c r="KJ1732" s="601"/>
      <c r="KK1732" s="601"/>
      <c r="KL1732" s="601"/>
      <c r="KM1732" s="601"/>
      <c r="KN1732" s="601"/>
      <c r="KO1732" s="601"/>
      <c r="KP1732" s="601"/>
      <c r="KQ1732" s="601"/>
      <c r="KR1732" s="601"/>
      <c r="KS1732" s="601"/>
      <c r="KT1732" s="601"/>
      <c r="KU1732" s="601"/>
      <c r="KV1732" s="601"/>
      <c r="KW1732" s="601"/>
      <c r="KX1732" s="601"/>
      <c r="KY1732" s="601"/>
      <c r="KZ1732" s="601"/>
      <c r="LA1732" s="601"/>
      <c r="LB1732" s="601"/>
      <c r="LC1732" s="601"/>
      <c r="LD1732" s="601"/>
      <c r="LE1732" s="601"/>
      <c r="LF1732" s="601"/>
      <c r="LG1732" s="601"/>
      <c r="LH1732" s="601"/>
      <c r="LI1732" s="601"/>
      <c r="LJ1732" s="601"/>
    </row>
    <row r="1733" spans="1:322">
      <c r="A1733" s="697"/>
      <c r="B1733" s="558"/>
      <c r="C1733" s="558"/>
      <c r="D1733" s="676" t="s">
        <v>1067</v>
      </c>
      <c r="E1733" s="524"/>
      <c r="F1733" s="596" t="s">
        <v>87</v>
      </c>
      <c r="G1733" s="676">
        <v>2022</v>
      </c>
      <c r="H1733" s="596">
        <v>3</v>
      </c>
      <c r="I1733" s="687">
        <v>127517</v>
      </c>
      <c r="J1733" s="677">
        <v>44643</v>
      </c>
      <c r="K1733" s="676" t="s">
        <v>1586</v>
      </c>
      <c r="L1733" s="677" t="s">
        <v>1578</v>
      </c>
      <c r="M1733" s="677">
        <v>44568</v>
      </c>
      <c r="N1733" s="677">
        <v>44622</v>
      </c>
      <c r="O1733" s="677"/>
      <c r="P1733" s="597">
        <v>44623</v>
      </c>
      <c r="Q1733" s="597">
        <v>44641</v>
      </c>
      <c r="R1733" s="597">
        <v>44643</v>
      </c>
      <c r="S1733" s="596" t="s">
        <v>1580</v>
      </c>
      <c r="T1733" s="596">
        <v>72</v>
      </c>
      <c r="U1733" s="596" t="s">
        <v>1558</v>
      </c>
      <c r="V1733" s="596" t="s">
        <v>1235</v>
      </c>
      <c r="W1733" s="678">
        <v>475</v>
      </c>
      <c r="X1733" s="551">
        <v>174</v>
      </c>
      <c r="Y1733" s="693">
        <v>82650</v>
      </c>
      <c r="Z1733" s="598">
        <v>0.47</v>
      </c>
      <c r="AA1733" s="682">
        <f>Y1733*Z1733</f>
        <v>38845.5</v>
      </c>
      <c r="AB1733" s="521"/>
      <c r="AC1733" s="683">
        <v>0</v>
      </c>
      <c r="AD1733" s="676"/>
      <c r="AE1733" s="599"/>
      <c r="AF1733" s="695">
        <f>AA1733+AD1733+AE1733</f>
        <v>38845.5</v>
      </c>
      <c r="AG1733" s="596" t="s">
        <v>47</v>
      </c>
      <c r="AH1733" s="641"/>
      <c r="AI1733" s="676">
        <v>75</v>
      </c>
      <c r="AJ1733" s="638" t="s">
        <v>1606</v>
      </c>
      <c r="AK1733" s="638" t="s">
        <v>1607</v>
      </c>
      <c r="AL1733" s="560">
        <v>38017</v>
      </c>
      <c r="AM1733" s="638" t="s">
        <v>52</v>
      </c>
      <c r="AN1733" s="638" t="s">
        <v>1156</v>
      </c>
      <c r="AO1733" s="596"/>
      <c r="AP1733" s="676" t="s">
        <v>92</v>
      </c>
      <c r="AQ1733" s="676" t="s">
        <v>37</v>
      </c>
      <c r="AR1733" s="676"/>
      <c r="AS1733" s="523" t="s">
        <v>1077</v>
      </c>
      <c r="AT1733" s="523"/>
      <c r="AU1733" s="523"/>
      <c r="AV1733" s="674"/>
      <c r="AW1733" s="673" t="str">
        <f>U1733</f>
        <v>30397571F</v>
      </c>
      <c r="AX1733" s="673" cm="1">
        <f t="array" ref="AX1733">SUM(MID(0&amp;AW1733,LARGE(INDEX(ISNUMBER(--MID(AW1733,ROW($1:$8),1))*ROW($1:$8),),ROW($1:$8))+1,1)*10^ROW($1:$8)/10)</f>
        <v>30397571</v>
      </c>
      <c r="AY1733" s="673" t="str">
        <f>VLOOKUP($AX1733,'Item Master Data'!$A:$F,3,FALSE)</f>
        <v>Q.PEAK DUO XL G10 BFG</v>
      </c>
      <c r="AZ1733" s="673">
        <f>VLOOKUP($AX1733,'Item Master Data'!$A:$F,6,FALSE)</f>
        <v>475</v>
      </c>
      <c r="BA1733" s="673">
        <f>X1733/BB1733</f>
        <v>6</v>
      </c>
      <c r="BB1733" s="673">
        <f>VLOOKUP(AX1733,'Item Master Data'!$A:$G,7,FALSE)</f>
        <v>29</v>
      </c>
      <c r="BC1733" s="673"/>
      <c r="BD1733" s="673">
        <f>W1733-AZ1733</f>
        <v>0</v>
      </c>
      <c r="BE1733" s="601"/>
      <c r="BF1733" s="601"/>
      <c r="BG1733" s="601"/>
      <c r="BH1733" s="601"/>
      <c r="BI1733" s="601"/>
      <c r="BJ1733" s="601"/>
      <c r="BK1733" s="601"/>
      <c r="BL1733" s="601"/>
      <c r="BM1733" s="601"/>
      <c r="BN1733" s="601"/>
      <c r="BO1733" s="601"/>
      <c r="BP1733" s="601"/>
      <c r="BQ1733" s="601"/>
      <c r="BR1733" s="601"/>
      <c r="BS1733" s="601"/>
      <c r="BT1733" s="601"/>
      <c r="BU1733" s="601"/>
      <c r="BV1733" s="601"/>
      <c r="BW1733" s="601"/>
      <c r="BX1733" s="601"/>
      <c r="BY1733" s="601"/>
      <c r="BZ1733" s="601"/>
      <c r="CA1733" s="601"/>
      <c r="CB1733" s="601"/>
      <c r="CC1733" s="601"/>
      <c r="CD1733" s="601"/>
      <c r="CE1733" s="601"/>
      <c r="CF1733" s="601"/>
      <c r="CG1733" s="601"/>
      <c r="CH1733" s="601"/>
      <c r="CI1733" s="601"/>
      <c r="CJ1733" s="601"/>
      <c r="CK1733" s="601"/>
      <c r="CL1733" s="601"/>
      <c r="CM1733" s="601"/>
      <c r="CN1733" s="601"/>
      <c r="CO1733" s="601"/>
      <c r="CP1733" s="601"/>
      <c r="CQ1733" s="601"/>
      <c r="CR1733" s="601"/>
      <c r="CS1733" s="601"/>
      <c r="CT1733" s="601"/>
      <c r="CU1733" s="601"/>
      <c r="CV1733" s="601"/>
      <c r="CW1733" s="601"/>
      <c r="CX1733" s="601"/>
      <c r="CY1733" s="601"/>
      <c r="CZ1733" s="601"/>
      <c r="DA1733" s="601"/>
      <c r="DB1733" s="601"/>
      <c r="DC1733" s="601"/>
      <c r="DD1733" s="601"/>
      <c r="DE1733" s="601"/>
      <c r="DF1733" s="601"/>
      <c r="DG1733" s="601"/>
      <c r="DH1733" s="601"/>
      <c r="DI1733" s="601"/>
      <c r="DJ1733" s="601"/>
      <c r="DK1733" s="601"/>
      <c r="DL1733" s="601"/>
      <c r="DM1733" s="601"/>
      <c r="DN1733" s="601"/>
      <c r="DO1733" s="601"/>
      <c r="DP1733" s="601"/>
      <c r="DQ1733" s="601"/>
      <c r="DR1733" s="601"/>
      <c r="DS1733" s="601"/>
      <c r="DT1733" s="601"/>
      <c r="DU1733" s="601"/>
      <c r="DV1733" s="601"/>
      <c r="DW1733" s="601"/>
      <c r="DX1733" s="601"/>
      <c r="DY1733" s="601"/>
      <c r="DZ1733" s="601"/>
      <c r="EA1733" s="601"/>
      <c r="EB1733" s="601"/>
      <c r="EC1733" s="601"/>
      <c r="ED1733" s="601"/>
      <c r="EE1733" s="601"/>
      <c r="EF1733" s="601"/>
      <c r="EG1733" s="601"/>
      <c r="EH1733" s="601"/>
      <c r="EI1733" s="601"/>
      <c r="EJ1733" s="601"/>
      <c r="EK1733" s="601"/>
      <c r="EL1733" s="601"/>
      <c r="EM1733" s="601"/>
      <c r="EN1733" s="601"/>
      <c r="EO1733" s="601"/>
      <c r="EP1733" s="601"/>
      <c r="EQ1733" s="601"/>
      <c r="ER1733" s="601"/>
      <c r="ES1733" s="601"/>
      <c r="ET1733" s="601"/>
      <c r="EU1733" s="601"/>
      <c r="EV1733" s="601"/>
      <c r="EW1733" s="601"/>
      <c r="EX1733" s="601"/>
      <c r="EY1733" s="601"/>
      <c r="EZ1733" s="601"/>
      <c r="FA1733" s="601"/>
      <c r="FB1733" s="601"/>
      <c r="FC1733" s="601"/>
      <c r="FD1733" s="601"/>
      <c r="FE1733" s="601"/>
      <c r="FF1733" s="601"/>
      <c r="FG1733" s="601"/>
      <c r="FH1733" s="601"/>
      <c r="FI1733" s="601"/>
      <c r="FJ1733" s="601"/>
      <c r="FK1733" s="601"/>
      <c r="FL1733" s="601"/>
      <c r="FM1733" s="601"/>
      <c r="FN1733" s="601"/>
      <c r="FO1733" s="601"/>
      <c r="FP1733" s="601"/>
      <c r="FQ1733" s="601"/>
      <c r="FR1733" s="601"/>
      <c r="FS1733" s="601"/>
      <c r="FT1733" s="601"/>
      <c r="FU1733" s="601"/>
      <c r="FV1733" s="601"/>
      <c r="FW1733" s="601"/>
      <c r="FX1733" s="601"/>
      <c r="FY1733" s="601"/>
      <c r="FZ1733" s="601"/>
      <c r="GA1733" s="601"/>
      <c r="GB1733" s="601"/>
      <c r="GC1733" s="601"/>
      <c r="GD1733" s="601"/>
      <c r="GE1733" s="601"/>
      <c r="GF1733" s="601"/>
      <c r="GG1733" s="601"/>
      <c r="GH1733" s="601"/>
      <c r="GI1733" s="601"/>
      <c r="GJ1733" s="601"/>
      <c r="GK1733" s="601"/>
      <c r="GL1733" s="601"/>
      <c r="GM1733" s="601"/>
      <c r="GN1733" s="601"/>
      <c r="GO1733" s="601"/>
      <c r="GP1733" s="601"/>
      <c r="GQ1733" s="601"/>
      <c r="GR1733" s="601"/>
      <c r="GS1733" s="601"/>
      <c r="GT1733" s="601"/>
      <c r="GU1733" s="601"/>
      <c r="GV1733" s="601"/>
      <c r="GW1733" s="601"/>
      <c r="GX1733" s="601"/>
      <c r="GY1733" s="601"/>
      <c r="GZ1733" s="601"/>
      <c r="HA1733" s="601"/>
      <c r="HB1733" s="601"/>
      <c r="HC1733" s="601"/>
      <c r="HD1733" s="601"/>
      <c r="HE1733" s="601"/>
      <c r="HF1733" s="601"/>
      <c r="HG1733" s="601"/>
      <c r="HH1733" s="601"/>
      <c r="HI1733" s="601"/>
      <c r="HJ1733" s="601"/>
      <c r="HK1733" s="601"/>
      <c r="HL1733" s="601"/>
      <c r="HM1733" s="601"/>
      <c r="HN1733" s="601"/>
      <c r="HO1733" s="601"/>
      <c r="HP1733" s="601"/>
      <c r="HQ1733" s="601"/>
      <c r="HR1733" s="601"/>
      <c r="HS1733" s="601"/>
      <c r="HT1733" s="601"/>
      <c r="HU1733" s="601"/>
      <c r="HV1733" s="601"/>
      <c r="HW1733" s="601"/>
      <c r="HX1733" s="601"/>
      <c r="HY1733" s="601"/>
      <c r="HZ1733" s="601"/>
      <c r="IA1733" s="601"/>
      <c r="IB1733" s="601"/>
      <c r="IC1733" s="601"/>
      <c r="ID1733" s="601"/>
      <c r="IE1733" s="601"/>
      <c r="IF1733" s="601"/>
      <c r="IG1733" s="601"/>
      <c r="IH1733" s="601"/>
      <c r="II1733" s="601"/>
      <c r="IJ1733" s="601"/>
      <c r="IK1733" s="601"/>
      <c r="IL1733" s="601"/>
      <c r="IM1733" s="601"/>
      <c r="IN1733" s="601"/>
      <c r="IO1733" s="601"/>
      <c r="IP1733" s="601"/>
      <c r="IQ1733" s="601"/>
      <c r="IR1733" s="601"/>
      <c r="IS1733" s="601"/>
      <c r="IT1733" s="601"/>
      <c r="IU1733" s="601"/>
      <c r="IV1733" s="601"/>
      <c r="IW1733" s="601"/>
      <c r="IX1733" s="601"/>
      <c r="IY1733" s="601"/>
      <c r="IZ1733" s="601"/>
      <c r="JA1733" s="601"/>
      <c r="JB1733" s="601"/>
      <c r="JC1733" s="601"/>
      <c r="JD1733" s="601"/>
      <c r="JE1733" s="601"/>
      <c r="JF1733" s="601"/>
      <c r="JG1733" s="601"/>
      <c r="JH1733" s="601"/>
      <c r="JI1733" s="601"/>
      <c r="JJ1733" s="601"/>
      <c r="JK1733" s="601"/>
      <c r="JL1733" s="601"/>
      <c r="JM1733" s="601"/>
      <c r="JN1733" s="601"/>
      <c r="JO1733" s="601"/>
      <c r="JP1733" s="601"/>
      <c r="JQ1733" s="601"/>
      <c r="JR1733" s="601"/>
      <c r="JS1733" s="601"/>
      <c r="JT1733" s="601"/>
      <c r="JU1733" s="601"/>
      <c r="JV1733" s="601"/>
      <c r="JW1733" s="601"/>
      <c r="JX1733" s="601"/>
      <c r="JY1733" s="601"/>
      <c r="JZ1733" s="601"/>
      <c r="KA1733" s="601"/>
      <c r="KB1733" s="601"/>
      <c r="KC1733" s="601"/>
      <c r="KD1733" s="601"/>
      <c r="KE1733" s="601"/>
      <c r="KF1733" s="601"/>
      <c r="KG1733" s="601"/>
      <c r="KH1733" s="601"/>
      <c r="KI1733" s="601"/>
      <c r="KJ1733" s="601"/>
      <c r="KK1733" s="601"/>
      <c r="KL1733" s="601"/>
      <c r="KM1733" s="601"/>
      <c r="KN1733" s="601"/>
      <c r="KO1733" s="601"/>
      <c r="KP1733" s="601"/>
      <c r="KQ1733" s="601"/>
      <c r="KR1733" s="601"/>
      <c r="KS1733" s="601"/>
      <c r="KT1733" s="601"/>
      <c r="KU1733" s="601"/>
      <c r="KV1733" s="601"/>
      <c r="KW1733" s="601"/>
      <c r="KX1733" s="601"/>
      <c r="KY1733" s="601"/>
      <c r="KZ1733" s="601"/>
      <c r="LA1733" s="601"/>
      <c r="LB1733" s="601"/>
      <c r="LC1733" s="601"/>
      <c r="LD1733" s="601"/>
      <c r="LE1733" s="601"/>
      <c r="LF1733" s="601"/>
      <c r="LG1733" s="601"/>
      <c r="LH1733" s="601"/>
      <c r="LI1733" s="601"/>
      <c r="LJ1733" s="601"/>
    </row>
    <row r="1734" spans="1:322">
      <c r="A1734" s="697"/>
      <c r="B1734" s="558"/>
      <c r="C1734" s="558"/>
      <c r="D1734" s="676" t="s">
        <v>1067</v>
      </c>
      <c r="E1734" s="524"/>
      <c r="F1734" s="596" t="s">
        <v>87</v>
      </c>
      <c r="G1734" s="676">
        <v>2022</v>
      </c>
      <c r="H1734" s="676">
        <v>3</v>
      </c>
      <c r="I1734" s="687">
        <v>127518</v>
      </c>
      <c r="J1734" s="597">
        <v>44643</v>
      </c>
      <c r="K1734" s="676" t="s">
        <v>1586</v>
      </c>
      <c r="L1734" s="677" t="s">
        <v>1578</v>
      </c>
      <c r="M1734" s="677">
        <v>44568</v>
      </c>
      <c r="N1734" s="677">
        <v>44622</v>
      </c>
      <c r="O1734" s="677"/>
      <c r="P1734" s="597">
        <v>44623</v>
      </c>
      <c r="Q1734" s="597">
        <v>44642</v>
      </c>
      <c r="R1734" s="597">
        <v>44643</v>
      </c>
      <c r="S1734" s="596" t="s">
        <v>1580</v>
      </c>
      <c r="T1734" s="596">
        <v>72</v>
      </c>
      <c r="U1734" s="596" t="s">
        <v>1559</v>
      </c>
      <c r="V1734" s="596" t="s">
        <v>1235</v>
      </c>
      <c r="W1734" s="678">
        <v>475</v>
      </c>
      <c r="X1734" s="551">
        <v>232</v>
      </c>
      <c r="Y1734" s="693">
        <v>110200</v>
      </c>
      <c r="Z1734" s="598">
        <v>0.47</v>
      </c>
      <c r="AA1734" s="682">
        <f>Y1734*Z1734</f>
        <v>51794</v>
      </c>
      <c r="AB1734" s="521"/>
      <c r="AC1734" s="683">
        <v>0</v>
      </c>
      <c r="AD1734" s="676"/>
      <c r="AE1734" s="599"/>
      <c r="AF1734" s="695">
        <f>AA1734+AD1734+AE1734</f>
        <v>51794</v>
      </c>
      <c r="AG1734" s="596" t="s">
        <v>47</v>
      </c>
      <c r="AH1734" s="641"/>
      <c r="AI1734" s="676">
        <v>75</v>
      </c>
      <c r="AJ1734" s="638" t="s">
        <v>1606</v>
      </c>
      <c r="AK1734" s="638" t="s">
        <v>1607</v>
      </c>
      <c r="AL1734" s="560">
        <v>38017</v>
      </c>
      <c r="AM1734" s="638" t="s">
        <v>52</v>
      </c>
      <c r="AN1734" s="638" t="s">
        <v>1156</v>
      </c>
      <c r="AO1734" s="596"/>
      <c r="AP1734" s="676" t="s">
        <v>92</v>
      </c>
      <c r="AQ1734" s="676" t="s">
        <v>37</v>
      </c>
      <c r="AR1734" s="676"/>
      <c r="AS1734" s="523" t="s">
        <v>1077</v>
      </c>
      <c r="AT1734" s="523"/>
      <c r="AU1734" s="523"/>
      <c r="AV1734" s="674"/>
      <c r="AW1734" s="673" t="str">
        <f>U1734</f>
        <v>30397571C</v>
      </c>
      <c r="AX1734" s="673" cm="1">
        <f t="array" ref="AX1734">SUM(MID(0&amp;AW1734,LARGE(INDEX(ISNUMBER(--MID(AW1734,ROW($1:$8),1))*ROW($1:$8),),ROW($1:$8))+1,1)*10^ROW($1:$8)/10)</f>
        <v>30397571</v>
      </c>
      <c r="AY1734" s="673" t="str">
        <f>VLOOKUP($AX1734,'Item Master Data'!$A:$F,3,FALSE)</f>
        <v>Q.PEAK DUO XL G10 BFG</v>
      </c>
      <c r="AZ1734" s="673">
        <f>VLOOKUP($AX1734,'Item Master Data'!$A:$F,6,FALSE)</f>
        <v>475</v>
      </c>
      <c r="BA1734" s="673">
        <f>X1734/BB1734</f>
        <v>8</v>
      </c>
      <c r="BB1734" s="673">
        <f>VLOOKUP(AX1734,'Item Master Data'!$A:$G,7,FALSE)</f>
        <v>29</v>
      </c>
      <c r="BC1734" s="673"/>
      <c r="BD1734" s="673">
        <f>W1734-AZ1734</f>
        <v>0</v>
      </c>
      <c r="BE1734" s="601"/>
      <c r="BF1734" s="601"/>
      <c r="BG1734" s="601"/>
      <c r="BH1734" s="601"/>
      <c r="BI1734" s="601"/>
      <c r="BJ1734" s="601"/>
      <c r="BK1734" s="601"/>
      <c r="BL1734" s="601"/>
      <c r="BM1734" s="601"/>
      <c r="BN1734" s="601"/>
      <c r="BO1734" s="601"/>
      <c r="BP1734" s="601"/>
      <c r="BQ1734" s="601"/>
      <c r="BR1734" s="601"/>
      <c r="BS1734" s="601"/>
      <c r="BT1734" s="601"/>
      <c r="BU1734" s="601"/>
      <c r="BV1734" s="601"/>
      <c r="BW1734" s="601"/>
      <c r="BX1734" s="601"/>
      <c r="BY1734" s="601"/>
      <c r="BZ1734" s="601"/>
      <c r="CA1734" s="601"/>
      <c r="CB1734" s="601"/>
      <c r="CC1734" s="601"/>
      <c r="CD1734" s="601"/>
      <c r="CE1734" s="601"/>
      <c r="CF1734" s="601"/>
      <c r="CG1734" s="601"/>
      <c r="CH1734" s="601"/>
      <c r="CI1734" s="601"/>
      <c r="CJ1734" s="601"/>
      <c r="CK1734" s="601"/>
      <c r="CL1734" s="601"/>
      <c r="CM1734" s="601"/>
      <c r="CN1734" s="601"/>
      <c r="CO1734" s="601"/>
      <c r="CP1734" s="601"/>
      <c r="CQ1734" s="601"/>
      <c r="CR1734" s="601"/>
      <c r="CS1734" s="601"/>
      <c r="CT1734" s="601"/>
      <c r="CU1734" s="601"/>
      <c r="CV1734" s="601"/>
      <c r="CW1734" s="601"/>
      <c r="CX1734" s="601"/>
      <c r="CY1734" s="601"/>
      <c r="CZ1734" s="601"/>
      <c r="DA1734" s="601"/>
      <c r="DB1734" s="601"/>
      <c r="DC1734" s="601"/>
      <c r="DD1734" s="601"/>
      <c r="DE1734" s="601"/>
      <c r="DF1734" s="601"/>
      <c r="DG1734" s="601"/>
      <c r="DH1734" s="601"/>
      <c r="DI1734" s="601"/>
      <c r="DJ1734" s="601"/>
      <c r="DK1734" s="601"/>
      <c r="DL1734" s="601"/>
      <c r="DM1734" s="601"/>
      <c r="DN1734" s="601"/>
      <c r="DO1734" s="601"/>
      <c r="DP1734" s="601"/>
      <c r="DQ1734" s="601"/>
      <c r="DR1734" s="601"/>
      <c r="DS1734" s="601"/>
      <c r="DT1734" s="601"/>
      <c r="DU1734" s="601"/>
      <c r="DV1734" s="601"/>
      <c r="DW1734" s="601"/>
      <c r="DX1734" s="601"/>
      <c r="DY1734" s="601"/>
      <c r="DZ1734" s="601"/>
      <c r="EA1734" s="601"/>
      <c r="EB1734" s="601"/>
      <c r="EC1734" s="601"/>
      <c r="ED1734" s="601"/>
      <c r="EE1734" s="601"/>
      <c r="EF1734" s="601"/>
      <c r="EG1734" s="601"/>
      <c r="EH1734" s="601"/>
      <c r="EI1734" s="601"/>
      <c r="EJ1734" s="601"/>
      <c r="EK1734" s="601"/>
      <c r="EL1734" s="601"/>
      <c r="EM1734" s="601"/>
      <c r="EN1734" s="601"/>
      <c r="EO1734" s="601"/>
      <c r="EP1734" s="601"/>
      <c r="EQ1734" s="601"/>
      <c r="ER1734" s="601"/>
      <c r="ES1734" s="601"/>
      <c r="ET1734" s="601"/>
      <c r="EU1734" s="601"/>
      <c r="EV1734" s="601"/>
      <c r="EW1734" s="601"/>
      <c r="EX1734" s="601"/>
      <c r="EY1734" s="601"/>
      <c r="EZ1734" s="601"/>
      <c r="FA1734" s="601"/>
      <c r="FB1734" s="601"/>
      <c r="FC1734" s="601"/>
      <c r="FD1734" s="601"/>
      <c r="FE1734" s="601"/>
      <c r="FF1734" s="601"/>
      <c r="FG1734" s="601"/>
      <c r="FH1734" s="601"/>
      <c r="FI1734" s="601"/>
      <c r="FJ1734" s="601"/>
      <c r="FK1734" s="601"/>
      <c r="FL1734" s="601"/>
      <c r="FM1734" s="601"/>
      <c r="FN1734" s="601"/>
      <c r="FO1734" s="601"/>
      <c r="FP1734" s="601"/>
      <c r="FQ1734" s="601"/>
      <c r="FR1734" s="601"/>
      <c r="FS1734" s="601"/>
      <c r="FT1734" s="601"/>
      <c r="FU1734" s="601"/>
      <c r="FV1734" s="601"/>
      <c r="FW1734" s="601"/>
      <c r="FX1734" s="601"/>
      <c r="FY1734" s="601"/>
      <c r="FZ1734" s="601"/>
      <c r="GA1734" s="601"/>
      <c r="GB1734" s="601"/>
      <c r="GC1734" s="601"/>
      <c r="GD1734" s="601"/>
      <c r="GE1734" s="601"/>
      <c r="GF1734" s="601"/>
      <c r="GG1734" s="601"/>
      <c r="GH1734" s="601"/>
      <c r="GI1734" s="601"/>
      <c r="GJ1734" s="601"/>
      <c r="GK1734" s="601"/>
      <c r="GL1734" s="601"/>
      <c r="GM1734" s="601"/>
      <c r="GN1734" s="601"/>
      <c r="GO1734" s="601"/>
      <c r="GP1734" s="601"/>
      <c r="GQ1734" s="601"/>
      <c r="GR1734" s="601"/>
      <c r="GS1734" s="601"/>
      <c r="GT1734" s="601"/>
      <c r="GU1734" s="601"/>
      <c r="GV1734" s="601"/>
      <c r="GW1734" s="601"/>
      <c r="GX1734" s="601"/>
      <c r="GY1734" s="601"/>
      <c r="GZ1734" s="601"/>
      <c r="HA1734" s="601"/>
      <c r="HB1734" s="601"/>
      <c r="HC1734" s="601"/>
      <c r="HD1734" s="601"/>
      <c r="HE1734" s="601"/>
      <c r="HF1734" s="601"/>
      <c r="HG1734" s="601"/>
      <c r="HH1734" s="601"/>
      <c r="HI1734" s="601"/>
      <c r="HJ1734" s="601"/>
      <c r="HK1734" s="601"/>
      <c r="HL1734" s="601"/>
      <c r="HM1734" s="601"/>
      <c r="HN1734" s="601"/>
      <c r="HO1734" s="601"/>
      <c r="HP1734" s="601"/>
      <c r="HQ1734" s="601"/>
      <c r="HR1734" s="601"/>
      <c r="HS1734" s="601"/>
      <c r="HT1734" s="601"/>
      <c r="HU1734" s="601"/>
      <c r="HV1734" s="601"/>
      <c r="HW1734" s="601"/>
      <c r="HX1734" s="601"/>
      <c r="HY1734" s="601"/>
      <c r="HZ1734" s="601"/>
      <c r="IA1734" s="601"/>
      <c r="IB1734" s="601"/>
      <c r="IC1734" s="601"/>
      <c r="ID1734" s="601"/>
      <c r="IE1734" s="601"/>
      <c r="IF1734" s="601"/>
      <c r="IG1734" s="601"/>
      <c r="IH1734" s="601"/>
      <c r="II1734" s="601"/>
      <c r="IJ1734" s="601"/>
      <c r="IK1734" s="601"/>
      <c r="IL1734" s="601"/>
      <c r="IM1734" s="601"/>
      <c r="IN1734" s="601"/>
      <c r="IO1734" s="601"/>
      <c r="IP1734" s="601"/>
      <c r="IQ1734" s="601"/>
      <c r="IR1734" s="601"/>
      <c r="IS1734" s="601"/>
      <c r="IT1734" s="601"/>
      <c r="IU1734" s="601"/>
      <c r="IV1734" s="601"/>
      <c r="IW1734" s="601"/>
      <c r="IX1734" s="601"/>
      <c r="IY1734" s="601"/>
      <c r="IZ1734" s="601"/>
      <c r="JA1734" s="601"/>
      <c r="JB1734" s="601"/>
      <c r="JC1734" s="601"/>
      <c r="JD1734" s="601"/>
      <c r="JE1734" s="601"/>
      <c r="JF1734" s="601"/>
      <c r="JG1734" s="601"/>
      <c r="JH1734" s="601"/>
      <c r="JI1734" s="601"/>
      <c r="JJ1734" s="601"/>
      <c r="JK1734" s="601"/>
      <c r="JL1734" s="601"/>
      <c r="JM1734" s="601"/>
      <c r="JN1734" s="601"/>
      <c r="JO1734" s="601"/>
      <c r="JP1734" s="601"/>
      <c r="JQ1734" s="601"/>
      <c r="JR1734" s="601"/>
      <c r="JS1734" s="601"/>
      <c r="JT1734" s="601"/>
      <c r="JU1734" s="601"/>
      <c r="JV1734" s="601"/>
      <c r="JW1734" s="601"/>
      <c r="JX1734" s="601"/>
      <c r="JY1734" s="601"/>
      <c r="JZ1734" s="601"/>
      <c r="KA1734" s="601"/>
      <c r="KB1734" s="601"/>
      <c r="KC1734" s="601"/>
      <c r="KD1734" s="601"/>
      <c r="KE1734" s="601"/>
      <c r="KF1734" s="601"/>
      <c r="KG1734" s="601"/>
      <c r="KH1734" s="601"/>
      <c r="KI1734" s="601"/>
      <c r="KJ1734" s="601"/>
      <c r="KK1734" s="601"/>
      <c r="KL1734" s="601"/>
      <c r="KM1734" s="601"/>
      <c r="KN1734" s="601"/>
      <c r="KO1734" s="601"/>
      <c r="KP1734" s="601"/>
      <c r="KQ1734" s="601"/>
      <c r="KR1734" s="601"/>
      <c r="KS1734" s="601"/>
      <c r="KT1734" s="601"/>
      <c r="KU1734" s="601"/>
      <c r="KV1734" s="601"/>
      <c r="KW1734" s="601"/>
      <c r="KX1734" s="601"/>
      <c r="KY1734" s="601"/>
      <c r="KZ1734" s="601"/>
      <c r="LA1734" s="601"/>
      <c r="LB1734" s="601"/>
      <c r="LC1734" s="601"/>
      <c r="LD1734" s="601"/>
      <c r="LE1734" s="601"/>
      <c r="LF1734" s="601"/>
      <c r="LG1734" s="601"/>
      <c r="LH1734" s="601"/>
      <c r="LI1734" s="601"/>
      <c r="LJ1734" s="601"/>
    </row>
    <row r="1735" spans="1:322">
      <c r="A1735" s="697"/>
      <c r="B1735" s="558"/>
      <c r="C1735" s="558"/>
      <c r="D1735" s="676" t="s">
        <v>1067</v>
      </c>
      <c r="E1735" s="524"/>
      <c r="F1735" s="596" t="s">
        <v>87</v>
      </c>
      <c r="G1735" s="676">
        <v>2022</v>
      </c>
      <c r="H1735" s="596">
        <v>3</v>
      </c>
      <c r="I1735" s="687">
        <v>127519</v>
      </c>
      <c r="J1735" s="597">
        <v>44643</v>
      </c>
      <c r="K1735" s="676" t="s">
        <v>1586</v>
      </c>
      <c r="L1735" s="677" t="s">
        <v>1578</v>
      </c>
      <c r="M1735" s="677">
        <v>44568</v>
      </c>
      <c r="N1735" s="677">
        <v>44622</v>
      </c>
      <c r="O1735" s="677"/>
      <c r="P1735" s="597">
        <v>44623</v>
      </c>
      <c r="Q1735" s="597">
        <v>44642</v>
      </c>
      <c r="R1735" s="597">
        <v>44643</v>
      </c>
      <c r="S1735" s="596" t="s">
        <v>1580</v>
      </c>
      <c r="T1735" s="596">
        <v>72</v>
      </c>
      <c r="U1735" s="596" t="s">
        <v>1558</v>
      </c>
      <c r="V1735" s="596" t="s">
        <v>1235</v>
      </c>
      <c r="W1735" s="678">
        <v>475</v>
      </c>
      <c r="X1735" s="551">
        <v>145</v>
      </c>
      <c r="Y1735" s="693">
        <v>68875</v>
      </c>
      <c r="Z1735" s="598">
        <v>0.47</v>
      </c>
      <c r="AA1735" s="682">
        <f>Y1735*Z1735</f>
        <v>32371.249999999996</v>
      </c>
      <c r="AB1735" s="521"/>
      <c r="AC1735" s="683">
        <v>0</v>
      </c>
      <c r="AD1735" s="676"/>
      <c r="AE1735" s="599"/>
      <c r="AF1735" s="695">
        <f>AA1735+AD1735+AE1735</f>
        <v>32371.249999999996</v>
      </c>
      <c r="AG1735" s="596" t="s">
        <v>47</v>
      </c>
      <c r="AH1735" s="641"/>
      <c r="AI1735" s="676">
        <v>75</v>
      </c>
      <c r="AJ1735" s="638" t="s">
        <v>1606</v>
      </c>
      <c r="AK1735" s="638" t="s">
        <v>1607</v>
      </c>
      <c r="AL1735" s="560">
        <v>38017</v>
      </c>
      <c r="AM1735" s="638" t="s">
        <v>52</v>
      </c>
      <c r="AN1735" s="638" t="s">
        <v>1156</v>
      </c>
      <c r="AO1735" s="596"/>
      <c r="AP1735" s="676" t="s">
        <v>92</v>
      </c>
      <c r="AQ1735" s="676" t="s">
        <v>37</v>
      </c>
      <c r="AR1735" s="676"/>
      <c r="AS1735" s="523" t="s">
        <v>1077</v>
      </c>
      <c r="AT1735" s="523"/>
      <c r="AU1735" s="523"/>
      <c r="AV1735" s="674"/>
      <c r="AW1735" s="673" t="str">
        <f>U1735</f>
        <v>30397571F</v>
      </c>
      <c r="AX1735" s="673" cm="1">
        <f t="array" ref="AX1735">SUM(MID(0&amp;AW1735,LARGE(INDEX(ISNUMBER(--MID(AW1735,ROW($1:$8),1))*ROW($1:$8),),ROW($1:$8))+1,1)*10^ROW($1:$8)/10)</f>
        <v>30397571</v>
      </c>
      <c r="AY1735" s="673" t="str">
        <f>VLOOKUP($AX1735,'Item Master Data'!$A:$F,3,FALSE)</f>
        <v>Q.PEAK DUO XL G10 BFG</v>
      </c>
      <c r="AZ1735" s="673">
        <f>VLOOKUP($AX1735,'Item Master Data'!$A:$F,6,FALSE)</f>
        <v>475</v>
      </c>
      <c r="BA1735" s="673">
        <f>X1735/BB1735</f>
        <v>5</v>
      </c>
      <c r="BB1735" s="673">
        <f>VLOOKUP(AX1735,'Item Master Data'!$A:$G,7,FALSE)</f>
        <v>29</v>
      </c>
      <c r="BC1735" s="673"/>
      <c r="BD1735" s="673">
        <f>W1735-AZ1735</f>
        <v>0</v>
      </c>
      <c r="BE1735" s="601"/>
      <c r="BF1735" s="601"/>
      <c r="BG1735" s="601"/>
      <c r="BH1735" s="601"/>
      <c r="BI1735" s="601"/>
      <c r="BJ1735" s="601"/>
      <c r="BK1735" s="601"/>
      <c r="BL1735" s="601"/>
      <c r="BM1735" s="601"/>
      <c r="BN1735" s="601"/>
      <c r="BO1735" s="601"/>
      <c r="BP1735" s="601"/>
      <c r="BQ1735" s="601"/>
      <c r="BR1735" s="601"/>
      <c r="BS1735" s="601"/>
      <c r="BT1735" s="601"/>
      <c r="BU1735" s="601"/>
      <c r="BV1735" s="601"/>
      <c r="BW1735" s="601"/>
      <c r="BX1735" s="601"/>
      <c r="BY1735" s="601"/>
      <c r="BZ1735" s="601"/>
      <c r="CA1735" s="601"/>
      <c r="CB1735" s="601"/>
      <c r="CC1735" s="601"/>
      <c r="CD1735" s="601"/>
      <c r="CE1735" s="601"/>
      <c r="CF1735" s="601"/>
      <c r="CG1735" s="601"/>
      <c r="CH1735" s="601"/>
      <c r="CI1735" s="601"/>
      <c r="CJ1735" s="601"/>
      <c r="CK1735" s="601"/>
      <c r="CL1735" s="601"/>
      <c r="CM1735" s="601"/>
      <c r="CN1735" s="601"/>
      <c r="CO1735" s="601"/>
      <c r="CP1735" s="601"/>
      <c r="CQ1735" s="601"/>
      <c r="CR1735" s="601"/>
      <c r="CS1735" s="601"/>
      <c r="CT1735" s="601"/>
      <c r="CU1735" s="601"/>
      <c r="CV1735" s="601"/>
      <c r="CW1735" s="601"/>
      <c r="CX1735" s="601"/>
      <c r="CY1735" s="601"/>
      <c r="CZ1735" s="601"/>
      <c r="DA1735" s="601"/>
      <c r="DB1735" s="601"/>
      <c r="DC1735" s="601"/>
      <c r="DD1735" s="601"/>
      <c r="DE1735" s="601"/>
      <c r="DF1735" s="601"/>
      <c r="DG1735" s="601"/>
      <c r="DH1735" s="601"/>
      <c r="DI1735" s="601"/>
      <c r="DJ1735" s="601"/>
      <c r="DK1735" s="601"/>
      <c r="DL1735" s="601"/>
      <c r="DM1735" s="601"/>
      <c r="DN1735" s="601"/>
      <c r="DO1735" s="601"/>
      <c r="DP1735" s="601"/>
      <c r="DQ1735" s="601"/>
      <c r="DR1735" s="601"/>
      <c r="DS1735" s="601"/>
      <c r="DT1735" s="601"/>
      <c r="DU1735" s="601"/>
      <c r="DV1735" s="601"/>
      <c r="DW1735" s="601"/>
      <c r="DX1735" s="601"/>
      <c r="DY1735" s="601"/>
      <c r="DZ1735" s="601"/>
      <c r="EA1735" s="601"/>
      <c r="EB1735" s="601"/>
      <c r="EC1735" s="601"/>
      <c r="ED1735" s="601"/>
      <c r="EE1735" s="601"/>
      <c r="EF1735" s="601"/>
      <c r="EG1735" s="601"/>
      <c r="EH1735" s="601"/>
      <c r="EI1735" s="601"/>
      <c r="EJ1735" s="601"/>
      <c r="EK1735" s="601"/>
      <c r="EL1735" s="601"/>
      <c r="EM1735" s="601"/>
      <c r="EN1735" s="601"/>
      <c r="EO1735" s="601"/>
      <c r="EP1735" s="601"/>
      <c r="EQ1735" s="601"/>
      <c r="ER1735" s="601"/>
      <c r="ES1735" s="601"/>
      <c r="ET1735" s="601"/>
      <c r="EU1735" s="601"/>
      <c r="EV1735" s="601"/>
      <c r="EW1735" s="601"/>
      <c r="EX1735" s="601"/>
      <c r="EY1735" s="601"/>
      <c r="EZ1735" s="601"/>
      <c r="FA1735" s="601"/>
      <c r="FB1735" s="601"/>
      <c r="FC1735" s="601"/>
      <c r="FD1735" s="601"/>
      <c r="FE1735" s="601"/>
      <c r="FF1735" s="601"/>
      <c r="FG1735" s="601"/>
      <c r="FH1735" s="601"/>
      <c r="FI1735" s="601"/>
      <c r="FJ1735" s="601"/>
      <c r="FK1735" s="601"/>
      <c r="FL1735" s="601"/>
      <c r="FM1735" s="601"/>
      <c r="FN1735" s="601"/>
      <c r="FO1735" s="601"/>
      <c r="FP1735" s="601"/>
      <c r="FQ1735" s="601"/>
      <c r="FR1735" s="601"/>
      <c r="FS1735" s="601"/>
      <c r="FT1735" s="601"/>
      <c r="FU1735" s="601"/>
      <c r="FV1735" s="601"/>
      <c r="FW1735" s="601"/>
      <c r="FX1735" s="601"/>
      <c r="FY1735" s="601"/>
      <c r="FZ1735" s="601"/>
      <c r="GA1735" s="601"/>
      <c r="GB1735" s="601"/>
      <c r="GC1735" s="601"/>
      <c r="GD1735" s="601"/>
      <c r="GE1735" s="601"/>
      <c r="GF1735" s="601"/>
      <c r="GG1735" s="601"/>
      <c r="GH1735" s="601"/>
      <c r="GI1735" s="601"/>
      <c r="GJ1735" s="601"/>
      <c r="GK1735" s="601"/>
      <c r="GL1735" s="601"/>
      <c r="GM1735" s="601"/>
      <c r="GN1735" s="601"/>
      <c r="GO1735" s="601"/>
      <c r="GP1735" s="601"/>
      <c r="GQ1735" s="601"/>
      <c r="GR1735" s="601"/>
      <c r="GS1735" s="601"/>
      <c r="GT1735" s="601"/>
      <c r="GU1735" s="601"/>
      <c r="GV1735" s="601"/>
      <c r="GW1735" s="601"/>
      <c r="GX1735" s="601"/>
      <c r="GY1735" s="601"/>
      <c r="GZ1735" s="601"/>
      <c r="HA1735" s="601"/>
      <c r="HB1735" s="601"/>
      <c r="HC1735" s="601"/>
      <c r="HD1735" s="601"/>
      <c r="HE1735" s="601"/>
      <c r="HF1735" s="601"/>
      <c r="HG1735" s="601"/>
      <c r="HH1735" s="601"/>
      <c r="HI1735" s="601"/>
      <c r="HJ1735" s="601"/>
      <c r="HK1735" s="601"/>
      <c r="HL1735" s="601"/>
      <c r="HM1735" s="601"/>
      <c r="HN1735" s="601"/>
      <c r="HO1735" s="601"/>
      <c r="HP1735" s="601"/>
      <c r="HQ1735" s="601"/>
      <c r="HR1735" s="601"/>
      <c r="HS1735" s="601"/>
      <c r="HT1735" s="601"/>
      <c r="HU1735" s="601"/>
      <c r="HV1735" s="601"/>
      <c r="HW1735" s="601"/>
      <c r="HX1735" s="601"/>
      <c r="HY1735" s="601"/>
      <c r="HZ1735" s="601"/>
      <c r="IA1735" s="601"/>
      <c r="IB1735" s="601"/>
      <c r="IC1735" s="601"/>
      <c r="ID1735" s="601"/>
      <c r="IE1735" s="601"/>
      <c r="IF1735" s="601"/>
      <c r="IG1735" s="601"/>
      <c r="IH1735" s="601"/>
      <c r="II1735" s="601"/>
      <c r="IJ1735" s="601"/>
      <c r="IK1735" s="601"/>
      <c r="IL1735" s="601"/>
      <c r="IM1735" s="601"/>
      <c r="IN1735" s="601"/>
      <c r="IO1735" s="601"/>
      <c r="IP1735" s="601"/>
      <c r="IQ1735" s="601"/>
      <c r="IR1735" s="601"/>
      <c r="IS1735" s="601"/>
      <c r="IT1735" s="601"/>
      <c r="IU1735" s="601"/>
      <c r="IV1735" s="601"/>
      <c r="IW1735" s="601"/>
      <c r="IX1735" s="601"/>
      <c r="IY1735" s="601"/>
      <c r="IZ1735" s="601"/>
      <c r="JA1735" s="601"/>
      <c r="JB1735" s="601"/>
      <c r="JC1735" s="601"/>
      <c r="JD1735" s="601"/>
      <c r="JE1735" s="601"/>
      <c r="JF1735" s="601"/>
      <c r="JG1735" s="601"/>
      <c r="JH1735" s="601"/>
      <c r="JI1735" s="601"/>
      <c r="JJ1735" s="601"/>
      <c r="JK1735" s="601"/>
      <c r="JL1735" s="601"/>
      <c r="JM1735" s="601"/>
      <c r="JN1735" s="601"/>
      <c r="JO1735" s="601"/>
      <c r="JP1735" s="601"/>
      <c r="JQ1735" s="601"/>
      <c r="JR1735" s="601"/>
      <c r="JS1735" s="601"/>
      <c r="JT1735" s="601"/>
      <c r="JU1735" s="601"/>
      <c r="JV1735" s="601"/>
      <c r="JW1735" s="601"/>
      <c r="JX1735" s="601"/>
      <c r="JY1735" s="601"/>
      <c r="JZ1735" s="601"/>
      <c r="KA1735" s="601"/>
      <c r="KB1735" s="601"/>
      <c r="KC1735" s="601"/>
      <c r="KD1735" s="601"/>
      <c r="KE1735" s="601"/>
      <c r="KF1735" s="601"/>
      <c r="KG1735" s="601"/>
      <c r="KH1735" s="601"/>
      <c r="KI1735" s="601"/>
      <c r="KJ1735" s="601"/>
      <c r="KK1735" s="601"/>
      <c r="KL1735" s="601"/>
      <c r="KM1735" s="601"/>
      <c r="KN1735" s="601"/>
      <c r="KO1735" s="601"/>
      <c r="KP1735" s="601"/>
      <c r="KQ1735" s="601"/>
      <c r="KR1735" s="601"/>
      <c r="KS1735" s="601"/>
      <c r="KT1735" s="601"/>
      <c r="KU1735" s="601"/>
      <c r="KV1735" s="601"/>
      <c r="KW1735" s="601"/>
      <c r="KX1735" s="601"/>
      <c r="KY1735" s="601"/>
      <c r="KZ1735" s="601"/>
      <c r="LA1735" s="601"/>
      <c r="LB1735" s="601"/>
      <c r="LC1735" s="601"/>
      <c r="LD1735" s="601"/>
      <c r="LE1735" s="601"/>
      <c r="LF1735" s="601"/>
      <c r="LG1735" s="601"/>
      <c r="LH1735" s="601"/>
      <c r="LI1735" s="601"/>
      <c r="LJ1735" s="601"/>
    </row>
    <row r="1736" spans="1:322">
      <c r="A1736" s="697"/>
      <c r="B1736" s="558"/>
      <c r="C1736" s="558"/>
      <c r="D1736" s="676" t="s">
        <v>1067</v>
      </c>
      <c r="E1736" s="524"/>
      <c r="F1736" s="676" t="s">
        <v>87</v>
      </c>
      <c r="G1736" s="676">
        <v>2022</v>
      </c>
      <c r="H1736" s="676">
        <v>3</v>
      </c>
      <c r="I1736" s="687">
        <v>127514</v>
      </c>
      <c r="J1736" s="677">
        <v>44645</v>
      </c>
      <c r="K1736" s="676" t="s">
        <v>1586</v>
      </c>
      <c r="L1736" s="677" t="s">
        <v>1578</v>
      </c>
      <c r="M1736" s="677">
        <v>44568</v>
      </c>
      <c r="N1736" s="677">
        <v>44622</v>
      </c>
      <c r="O1736" s="677"/>
      <c r="P1736" s="677">
        <v>44623</v>
      </c>
      <c r="Q1736" s="677">
        <v>44642</v>
      </c>
      <c r="R1736" s="677">
        <v>44645</v>
      </c>
      <c r="S1736" s="676" t="s">
        <v>1580</v>
      </c>
      <c r="T1736" s="676">
        <v>72</v>
      </c>
      <c r="U1736" s="676" t="s">
        <v>1559</v>
      </c>
      <c r="V1736" s="676" t="s">
        <v>1235</v>
      </c>
      <c r="W1736" s="678">
        <v>475</v>
      </c>
      <c r="X1736" s="551">
        <v>464</v>
      </c>
      <c r="Y1736" s="693">
        <v>220400</v>
      </c>
      <c r="Z1736" s="598">
        <v>0.47</v>
      </c>
      <c r="AA1736" s="682">
        <f>Y1736*Z1736</f>
        <v>103588</v>
      </c>
      <c r="AB1736" s="521"/>
      <c r="AC1736" s="683">
        <v>0</v>
      </c>
      <c r="AD1736" s="676"/>
      <c r="AE1736" s="684"/>
      <c r="AF1736" s="695">
        <f>AA1736+AD1736+AE1736</f>
        <v>103588</v>
      </c>
      <c r="AG1736" s="596" t="s">
        <v>47</v>
      </c>
      <c r="AH1736" s="641"/>
      <c r="AI1736" s="676">
        <v>75</v>
      </c>
      <c r="AJ1736" s="638" t="s">
        <v>1606</v>
      </c>
      <c r="AK1736" s="638" t="s">
        <v>1607</v>
      </c>
      <c r="AL1736" s="560">
        <v>38017</v>
      </c>
      <c r="AM1736" s="638" t="s">
        <v>52</v>
      </c>
      <c r="AN1736" s="638" t="s">
        <v>1156</v>
      </c>
      <c r="AO1736" s="596"/>
      <c r="AP1736" s="676" t="s">
        <v>92</v>
      </c>
      <c r="AQ1736" s="676" t="s">
        <v>37</v>
      </c>
      <c r="AR1736" s="676"/>
      <c r="AS1736" s="523" t="s">
        <v>1077</v>
      </c>
      <c r="AT1736" s="523"/>
      <c r="AU1736" s="523"/>
      <c r="AV1736" s="674"/>
      <c r="AW1736" s="673" t="str">
        <f>U1736</f>
        <v>30397571C</v>
      </c>
      <c r="AX1736" s="673" cm="1">
        <f t="array" ref="AX1736">SUM(MID(0&amp;AW1736,LARGE(INDEX(ISNUMBER(--MID(AW1736,ROW($1:$8),1))*ROW($1:$8),),ROW($1:$8))+1,1)*10^ROW($1:$8)/10)</f>
        <v>30397571</v>
      </c>
      <c r="AY1736" s="673" t="str">
        <f>VLOOKUP($AX1736,'Item Master Data'!$A:$F,3,FALSE)</f>
        <v>Q.PEAK DUO XL G10 BFG</v>
      </c>
      <c r="AZ1736" s="673">
        <f>VLOOKUP($AX1736,'Item Master Data'!$A:$F,6,FALSE)</f>
        <v>475</v>
      </c>
      <c r="BA1736" s="673">
        <f>X1736/BB1736</f>
        <v>16</v>
      </c>
      <c r="BB1736" s="673">
        <f>VLOOKUP(AX1736,'Item Master Data'!$A:$G,7,FALSE)</f>
        <v>29</v>
      </c>
      <c r="BC1736" s="673"/>
      <c r="BD1736" s="673">
        <f>W1736-AZ1736</f>
        <v>0</v>
      </c>
      <c r="BE1736" s="601"/>
      <c r="BF1736" s="601"/>
      <c r="BG1736" s="601"/>
      <c r="BH1736" s="601"/>
      <c r="BI1736" s="601"/>
      <c r="BJ1736" s="601"/>
      <c r="BK1736" s="601"/>
      <c r="BL1736" s="601"/>
      <c r="BM1736" s="601"/>
      <c r="BN1736" s="601"/>
      <c r="BO1736" s="601"/>
      <c r="BP1736" s="601"/>
      <c r="BQ1736" s="601"/>
      <c r="BR1736" s="601"/>
      <c r="BS1736" s="601"/>
      <c r="BT1736" s="601"/>
      <c r="BU1736" s="601"/>
      <c r="BV1736" s="601"/>
      <c r="BW1736" s="601"/>
      <c r="BX1736" s="601"/>
      <c r="BY1736" s="601"/>
      <c r="BZ1736" s="601"/>
      <c r="CA1736" s="601"/>
      <c r="CB1736" s="601"/>
      <c r="CC1736" s="601"/>
      <c r="CD1736" s="601"/>
      <c r="CE1736" s="601"/>
      <c r="CF1736" s="601"/>
      <c r="CG1736" s="601"/>
      <c r="CH1736" s="601"/>
      <c r="CI1736" s="601"/>
      <c r="CJ1736" s="601"/>
      <c r="CK1736" s="601"/>
      <c r="CL1736" s="601"/>
      <c r="CM1736" s="601"/>
      <c r="CN1736" s="601"/>
      <c r="CO1736" s="601"/>
      <c r="CP1736" s="601"/>
      <c r="CQ1736" s="601"/>
      <c r="CR1736" s="601"/>
      <c r="CS1736" s="601"/>
      <c r="CT1736" s="601"/>
      <c r="CU1736" s="601"/>
      <c r="CV1736" s="601"/>
      <c r="CW1736" s="601"/>
      <c r="CX1736" s="601"/>
      <c r="CY1736" s="601"/>
      <c r="CZ1736" s="601"/>
      <c r="DA1736" s="601"/>
      <c r="DB1736" s="601"/>
      <c r="DC1736" s="601"/>
      <c r="DD1736" s="601"/>
      <c r="DE1736" s="601"/>
      <c r="DF1736" s="601"/>
      <c r="DG1736" s="601"/>
      <c r="DH1736" s="601"/>
      <c r="DI1736" s="601"/>
      <c r="DJ1736" s="601"/>
      <c r="DK1736" s="601"/>
      <c r="DL1736" s="601"/>
      <c r="DM1736" s="601"/>
      <c r="DN1736" s="601"/>
      <c r="DO1736" s="601"/>
      <c r="DP1736" s="601"/>
      <c r="DQ1736" s="601"/>
      <c r="DR1736" s="601"/>
      <c r="DS1736" s="601"/>
      <c r="DT1736" s="601"/>
      <c r="DU1736" s="601"/>
      <c r="DV1736" s="601"/>
      <c r="DW1736" s="601"/>
      <c r="DX1736" s="601"/>
      <c r="DY1736" s="601"/>
      <c r="DZ1736" s="601"/>
      <c r="EA1736" s="601"/>
      <c r="EB1736" s="601"/>
      <c r="EC1736" s="601"/>
      <c r="ED1736" s="601"/>
      <c r="EE1736" s="601"/>
      <c r="EF1736" s="601"/>
      <c r="EG1736" s="601"/>
      <c r="EH1736" s="601"/>
      <c r="EI1736" s="601"/>
      <c r="EJ1736" s="601"/>
      <c r="EK1736" s="601"/>
      <c r="EL1736" s="601"/>
      <c r="EM1736" s="601"/>
      <c r="EN1736" s="601"/>
      <c r="EO1736" s="601"/>
      <c r="EP1736" s="601"/>
      <c r="EQ1736" s="601"/>
      <c r="ER1736" s="601"/>
      <c r="ES1736" s="601"/>
      <c r="ET1736" s="601"/>
      <c r="EU1736" s="601"/>
      <c r="EV1736" s="601"/>
      <c r="EW1736" s="601"/>
      <c r="EX1736" s="601"/>
      <c r="EY1736" s="601"/>
      <c r="EZ1736" s="601"/>
      <c r="FA1736" s="601"/>
      <c r="FB1736" s="601"/>
      <c r="FC1736" s="601"/>
      <c r="FD1736" s="601"/>
      <c r="FE1736" s="601"/>
      <c r="FF1736" s="601"/>
      <c r="FG1736" s="601"/>
      <c r="FH1736" s="601"/>
      <c r="FI1736" s="601"/>
      <c r="FJ1736" s="601"/>
      <c r="FK1736" s="601"/>
      <c r="FL1736" s="601"/>
      <c r="FM1736" s="601"/>
      <c r="FN1736" s="601"/>
      <c r="FO1736" s="601"/>
      <c r="FP1736" s="601"/>
      <c r="FQ1736" s="601"/>
      <c r="FR1736" s="601"/>
      <c r="FS1736" s="601"/>
      <c r="FT1736" s="601"/>
      <c r="FU1736" s="601"/>
      <c r="FV1736" s="601"/>
      <c r="FW1736" s="601"/>
      <c r="FX1736" s="601"/>
      <c r="FY1736" s="601"/>
      <c r="FZ1736" s="601"/>
      <c r="GA1736" s="601"/>
      <c r="GB1736" s="601"/>
      <c r="GC1736" s="601"/>
      <c r="GD1736" s="601"/>
      <c r="GE1736" s="601"/>
      <c r="GF1736" s="601"/>
      <c r="GG1736" s="601"/>
      <c r="GH1736" s="601"/>
      <c r="GI1736" s="601"/>
      <c r="GJ1736" s="601"/>
      <c r="GK1736" s="601"/>
      <c r="GL1736" s="601"/>
      <c r="GM1736" s="601"/>
      <c r="GN1736" s="601"/>
      <c r="GO1736" s="601"/>
      <c r="GP1736" s="601"/>
      <c r="GQ1736" s="601"/>
      <c r="GR1736" s="601"/>
      <c r="GS1736" s="601"/>
      <c r="GT1736" s="601"/>
      <c r="GU1736" s="601"/>
      <c r="GV1736" s="601"/>
      <c r="GW1736" s="601"/>
      <c r="GX1736" s="601"/>
      <c r="GY1736" s="601"/>
      <c r="GZ1736" s="601"/>
      <c r="HA1736" s="601"/>
      <c r="HB1736" s="601"/>
      <c r="HC1736" s="601"/>
      <c r="HD1736" s="601"/>
      <c r="HE1736" s="601"/>
      <c r="HF1736" s="601"/>
      <c r="HG1736" s="601"/>
      <c r="HH1736" s="601"/>
      <c r="HI1736" s="601"/>
      <c r="HJ1736" s="601"/>
      <c r="HK1736" s="601"/>
      <c r="HL1736" s="601"/>
      <c r="HM1736" s="601"/>
      <c r="HN1736" s="601"/>
      <c r="HO1736" s="601"/>
      <c r="HP1736" s="601"/>
      <c r="HQ1736" s="601"/>
      <c r="HR1736" s="601"/>
      <c r="HS1736" s="601"/>
      <c r="HT1736" s="601"/>
      <c r="HU1736" s="601"/>
      <c r="HV1736" s="601"/>
      <c r="HW1736" s="601"/>
      <c r="HX1736" s="601"/>
      <c r="HY1736" s="601"/>
      <c r="HZ1736" s="601"/>
      <c r="IA1736" s="601"/>
      <c r="IB1736" s="601"/>
      <c r="IC1736" s="601"/>
      <c r="ID1736" s="601"/>
      <c r="IE1736" s="601"/>
      <c r="IF1736" s="601"/>
      <c r="IG1736" s="601"/>
      <c r="IH1736" s="601"/>
      <c r="II1736" s="601"/>
      <c r="IJ1736" s="601"/>
      <c r="IK1736" s="601"/>
      <c r="IL1736" s="601"/>
      <c r="IM1736" s="601"/>
      <c r="IN1736" s="601"/>
      <c r="IO1736" s="601"/>
      <c r="IP1736" s="601"/>
      <c r="IQ1736" s="601"/>
      <c r="IR1736" s="601"/>
      <c r="IS1736" s="601"/>
      <c r="IT1736" s="601"/>
      <c r="IU1736" s="601"/>
      <c r="IV1736" s="601"/>
      <c r="IW1736" s="601"/>
      <c r="IX1736" s="601"/>
      <c r="IY1736" s="601"/>
      <c r="IZ1736" s="601"/>
      <c r="JA1736" s="601"/>
      <c r="JB1736" s="601"/>
      <c r="JC1736" s="601"/>
      <c r="JD1736" s="601"/>
      <c r="JE1736" s="601"/>
      <c r="JF1736" s="601"/>
      <c r="JG1736" s="601"/>
      <c r="JH1736" s="601"/>
      <c r="JI1736" s="601"/>
      <c r="JJ1736" s="601"/>
      <c r="JK1736" s="601"/>
      <c r="JL1736" s="601"/>
      <c r="JM1736" s="601"/>
      <c r="JN1736" s="601"/>
      <c r="JO1736" s="601"/>
      <c r="JP1736" s="601"/>
      <c r="JQ1736" s="601"/>
      <c r="JR1736" s="601"/>
      <c r="JS1736" s="601"/>
      <c r="JT1736" s="601"/>
      <c r="JU1736" s="601"/>
      <c r="JV1736" s="601"/>
      <c r="JW1736" s="601"/>
      <c r="JX1736" s="601"/>
      <c r="JY1736" s="601"/>
      <c r="JZ1736" s="601"/>
      <c r="KA1736" s="601"/>
      <c r="KB1736" s="601"/>
      <c r="KC1736" s="601"/>
      <c r="KD1736" s="601"/>
      <c r="KE1736" s="601"/>
      <c r="KF1736" s="601"/>
      <c r="KG1736" s="601"/>
      <c r="KH1736" s="601"/>
      <c r="KI1736" s="601"/>
      <c r="KJ1736" s="601"/>
      <c r="KK1736" s="601"/>
      <c r="KL1736" s="601"/>
      <c r="KM1736" s="601"/>
      <c r="KN1736" s="601"/>
      <c r="KO1736" s="601"/>
      <c r="KP1736" s="601"/>
      <c r="KQ1736" s="601"/>
      <c r="KR1736" s="601"/>
      <c r="KS1736" s="601"/>
      <c r="KT1736" s="601"/>
      <c r="KU1736" s="601"/>
      <c r="KV1736" s="601"/>
      <c r="KW1736" s="601"/>
      <c r="KX1736" s="601"/>
      <c r="KY1736" s="601"/>
      <c r="KZ1736" s="601"/>
      <c r="LA1736" s="601"/>
      <c r="LB1736" s="601"/>
      <c r="LC1736" s="601"/>
      <c r="LD1736" s="601"/>
      <c r="LE1736" s="601"/>
      <c r="LF1736" s="601"/>
      <c r="LG1736" s="601"/>
      <c r="LH1736" s="601"/>
      <c r="LI1736" s="601"/>
      <c r="LJ1736" s="601"/>
    </row>
    <row r="1737" spans="1:322">
      <c r="A1737" s="697"/>
      <c r="B1737" s="558"/>
      <c r="C1737" s="558"/>
      <c r="D1737" s="676" t="s">
        <v>1067</v>
      </c>
      <c r="E1737" s="524"/>
      <c r="F1737" s="676" t="s">
        <v>87</v>
      </c>
      <c r="G1737" s="676">
        <v>2022</v>
      </c>
      <c r="H1737" s="676">
        <v>3</v>
      </c>
      <c r="I1737" s="687">
        <v>127754</v>
      </c>
      <c r="J1737" s="597">
        <v>44638</v>
      </c>
      <c r="K1737" s="676" t="s">
        <v>1586</v>
      </c>
      <c r="L1737" s="677" t="s">
        <v>1578</v>
      </c>
      <c r="M1737" s="677">
        <v>44568</v>
      </c>
      <c r="N1737" s="677">
        <v>44622</v>
      </c>
      <c r="O1737" s="677"/>
      <c r="P1737" s="597">
        <v>44623</v>
      </c>
      <c r="Q1737" s="597">
        <v>44634</v>
      </c>
      <c r="R1737" s="597">
        <v>44638</v>
      </c>
      <c r="S1737" s="596" t="s">
        <v>1580</v>
      </c>
      <c r="T1737" s="596">
        <v>72</v>
      </c>
      <c r="U1737" s="676" t="s">
        <v>1559</v>
      </c>
      <c r="V1737" s="596" t="s">
        <v>1235</v>
      </c>
      <c r="W1737" s="678">
        <v>475</v>
      </c>
      <c r="X1737" s="551">
        <v>638</v>
      </c>
      <c r="Y1737" s="693">
        <v>303050</v>
      </c>
      <c r="Z1737" s="598">
        <v>0.47</v>
      </c>
      <c r="AA1737" s="682">
        <f>Y1737*Z1737</f>
        <v>142433.5</v>
      </c>
      <c r="AB1737" s="521"/>
      <c r="AC1737" s="683">
        <v>0</v>
      </c>
      <c r="AD1737" s="676"/>
      <c r="AE1737" s="684"/>
      <c r="AF1737" s="695">
        <f>AA1737+AD1737+AE1737</f>
        <v>142433.5</v>
      </c>
      <c r="AG1737" s="596" t="s">
        <v>47</v>
      </c>
      <c r="AH1737" s="641"/>
      <c r="AI1737" s="676">
        <v>75</v>
      </c>
      <c r="AJ1737" s="638" t="s">
        <v>1606</v>
      </c>
      <c r="AK1737" s="638" t="s">
        <v>1607</v>
      </c>
      <c r="AL1737" s="560">
        <v>38017</v>
      </c>
      <c r="AM1737" s="638" t="s">
        <v>52</v>
      </c>
      <c r="AN1737" s="638" t="s">
        <v>1156</v>
      </c>
      <c r="AO1737" s="596"/>
      <c r="AP1737" s="676" t="s">
        <v>92</v>
      </c>
      <c r="AQ1737" s="676" t="s">
        <v>37</v>
      </c>
      <c r="AR1737" s="676"/>
      <c r="AS1737" s="523" t="s">
        <v>1077</v>
      </c>
      <c r="AT1737" s="523"/>
      <c r="AU1737" s="523"/>
      <c r="AV1737" s="674"/>
      <c r="AW1737" s="673" t="str">
        <f>U1737</f>
        <v>30397571C</v>
      </c>
      <c r="AX1737" s="673" cm="1">
        <f t="array" ref="AX1737">SUM(MID(0&amp;AW1737,LARGE(INDEX(ISNUMBER(--MID(AW1737,ROW($1:$8),1))*ROW($1:$8),),ROW($1:$8))+1,1)*10^ROW($1:$8)/10)</f>
        <v>30397571</v>
      </c>
      <c r="AY1737" s="673" t="str">
        <f>VLOOKUP($AX1737,'Item Master Data'!$A:$F,3,FALSE)</f>
        <v>Q.PEAK DUO XL G10 BFG</v>
      </c>
      <c r="AZ1737" s="673">
        <f>VLOOKUP($AX1737,'Item Master Data'!$A:$F,6,FALSE)</f>
        <v>475</v>
      </c>
      <c r="BA1737" s="673">
        <f>X1737/BB1737</f>
        <v>22</v>
      </c>
      <c r="BB1737" s="673">
        <f>VLOOKUP(AX1737,'Item Master Data'!$A:$G,7,FALSE)</f>
        <v>29</v>
      </c>
      <c r="BC1737" s="673"/>
      <c r="BD1737" s="673">
        <f>W1737-AZ1737</f>
        <v>0</v>
      </c>
      <c r="BE1737" s="601"/>
      <c r="BF1737" s="601"/>
      <c r="BG1737" s="601"/>
      <c r="BH1737" s="601"/>
      <c r="BI1737" s="601"/>
      <c r="BJ1737" s="601"/>
      <c r="BK1737" s="601"/>
      <c r="BL1737" s="601"/>
      <c r="BM1737" s="601"/>
      <c r="BN1737" s="601"/>
      <c r="BO1737" s="601"/>
      <c r="BP1737" s="601"/>
      <c r="BQ1737" s="601"/>
      <c r="BR1737" s="601"/>
      <c r="BS1737" s="601"/>
      <c r="BT1737" s="601"/>
      <c r="BU1737" s="601"/>
      <c r="BV1737" s="601"/>
      <c r="BW1737" s="601"/>
      <c r="BX1737" s="601"/>
      <c r="BY1737" s="601"/>
      <c r="BZ1737" s="601"/>
      <c r="CA1737" s="601"/>
      <c r="CB1737" s="601"/>
      <c r="CC1737" s="601"/>
      <c r="CD1737" s="601"/>
      <c r="CE1737" s="601"/>
      <c r="CF1737" s="601"/>
      <c r="CG1737" s="601"/>
      <c r="CH1737" s="601"/>
      <c r="CI1737" s="601"/>
      <c r="CJ1737" s="601"/>
      <c r="CK1737" s="601"/>
      <c r="CL1737" s="601"/>
      <c r="CM1737" s="601"/>
      <c r="CN1737" s="601"/>
      <c r="CO1737" s="601"/>
      <c r="CP1737" s="601"/>
      <c r="CQ1737" s="601"/>
      <c r="CR1737" s="601"/>
      <c r="CS1737" s="601"/>
      <c r="CT1737" s="601"/>
      <c r="CU1737" s="601"/>
      <c r="CV1737" s="601"/>
      <c r="CW1737" s="601"/>
      <c r="CX1737" s="601"/>
      <c r="CY1737" s="601"/>
      <c r="CZ1737" s="601"/>
      <c r="DA1737" s="601"/>
      <c r="DB1737" s="601"/>
      <c r="DC1737" s="601"/>
      <c r="DD1737" s="601"/>
      <c r="DE1737" s="601"/>
      <c r="DF1737" s="601"/>
      <c r="DG1737" s="601"/>
      <c r="DH1737" s="601"/>
      <c r="DI1737" s="601"/>
      <c r="DJ1737" s="601"/>
      <c r="DK1737" s="601"/>
      <c r="DL1737" s="601"/>
      <c r="DM1737" s="601"/>
      <c r="DN1737" s="601"/>
      <c r="DO1737" s="601"/>
      <c r="DP1737" s="601"/>
      <c r="DQ1737" s="601"/>
      <c r="DR1737" s="601"/>
      <c r="DS1737" s="601"/>
      <c r="DT1737" s="601"/>
      <c r="DU1737" s="601"/>
      <c r="DV1737" s="601"/>
      <c r="DW1737" s="601"/>
      <c r="DX1737" s="601"/>
      <c r="DY1737" s="601"/>
      <c r="DZ1737" s="601"/>
      <c r="EA1737" s="601"/>
      <c r="EB1737" s="601"/>
      <c r="EC1737" s="601"/>
      <c r="ED1737" s="601"/>
      <c r="EE1737" s="601"/>
      <c r="EF1737" s="601"/>
      <c r="EG1737" s="601"/>
      <c r="EH1737" s="601"/>
      <c r="EI1737" s="601"/>
      <c r="EJ1737" s="601"/>
      <c r="EK1737" s="601"/>
      <c r="EL1737" s="601"/>
      <c r="EM1737" s="601"/>
      <c r="EN1737" s="601"/>
      <c r="EO1737" s="601"/>
      <c r="EP1737" s="601"/>
      <c r="EQ1737" s="601"/>
      <c r="ER1737" s="601"/>
      <c r="ES1737" s="601"/>
      <c r="ET1737" s="601"/>
      <c r="EU1737" s="601"/>
      <c r="EV1737" s="601"/>
      <c r="EW1737" s="601"/>
      <c r="EX1737" s="601"/>
      <c r="EY1737" s="601"/>
      <c r="EZ1737" s="601"/>
      <c r="FA1737" s="601"/>
      <c r="FB1737" s="601"/>
      <c r="FC1737" s="601"/>
      <c r="FD1737" s="601"/>
      <c r="FE1737" s="601"/>
      <c r="FF1737" s="601"/>
      <c r="FG1737" s="601"/>
      <c r="FH1737" s="601"/>
      <c r="FI1737" s="601"/>
      <c r="FJ1737" s="601"/>
      <c r="FK1737" s="601"/>
      <c r="FL1737" s="601"/>
      <c r="FM1737" s="601"/>
      <c r="FN1737" s="601"/>
      <c r="FO1737" s="601"/>
      <c r="FP1737" s="601"/>
      <c r="FQ1737" s="601"/>
      <c r="FR1737" s="601"/>
      <c r="FS1737" s="601"/>
      <c r="FT1737" s="601"/>
      <c r="FU1737" s="601"/>
      <c r="FV1737" s="601"/>
      <c r="FW1737" s="601"/>
      <c r="FX1737" s="601"/>
      <c r="FY1737" s="601"/>
      <c r="FZ1737" s="601"/>
      <c r="GA1737" s="601"/>
      <c r="GB1737" s="601"/>
      <c r="GC1737" s="601"/>
      <c r="GD1737" s="601"/>
      <c r="GE1737" s="601"/>
      <c r="GF1737" s="601"/>
      <c r="GG1737" s="601"/>
      <c r="GH1737" s="601"/>
      <c r="GI1737" s="601"/>
      <c r="GJ1737" s="601"/>
      <c r="GK1737" s="601"/>
      <c r="GL1737" s="601"/>
      <c r="GM1737" s="601"/>
      <c r="GN1737" s="601"/>
      <c r="GO1737" s="601"/>
      <c r="GP1737" s="601"/>
      <c r="GQ1737" s="601"/>
      <c r="GR1737" s="601"/>
      <c r="GS1737" s="601"/>
      <c r="GT1737" s="601"/>
      <c r="GU1737" s="601"/>
      <c r="GV1737" s="601"/>
      <c r="GW1737" s="601"/>
      <c r="GX1737" s="601"/>
      <c r="GY1737" s="601"/>
      <c r="GZ1737" s="601"/>
      <c r="HA1737" s="601"/>
      <c r="HB1737" s="601"/>
      <c r="HC1737" s="601"/>
      <c r="HD1737" s="601"/>
      <c r="HE1737" s="601"/>
      <c r="HF1737" s="601"/>
      <c r="HG1737" s="601"/>
      <c r="HH1737" s="601"/>
      <c r="HI1737" s="601"/>
      <c r="HJ1737" s="601"/>
      <c r="HK1737" s="601"/>
      <c r="HL1737" s="601"/>
      <c r="HM1737" s="601"/>
      <c r="HN1737" s="601"/>
      <c r="HO1737" s="601"/>
      <c r="HP1737" s="601"/>
      <c r="HQ1737" s="601"/>
      <c r="HR1737" s="601"/>
      <c r="HS1737" s="601"/>
      <c r="HT1737" s="601"/>
      <c r="HU1737" s="601"/>
      <c r="HV1737" s="601"/>
      <c r="HW1737" s="601"/>
      <c r="HX1737" s="601"/>
      <c r="HY1737" s="601"/>
      <c r="HZ1737" s="601"/>
      <c r="IA1737" s="601"/>
      <c r="IB1737" s="601"/>
      <c r="IC1737" s="601"/>
      <c r="ID1737" s="601"/>
      <c r="IE1737" s="601"/>
      <c r="IF1737" s="601"/>
      <c r="IG1737" s="601"/>
      <c r="IH1737" s="601"/>
      <c r="II1737" s="601"/>
      <c r="IJ1737" s="601"/>
      <c r="IK1737" s="601"/>
      <c r="IL1737" s="601"/>
      <c r="IM1737" s="601"/>
      <c r="IN1737" s="601"/>
      <c r="IO1737" s="601"/>
      <c r="IP1737" s="601"/>
      <c r="IQ1737" s="601"/>
      <c r="IR1737" s="601"/>
      <c r="IS1737" s="601"/>
      <c r="IT1737" s="601"/>
      <c r="IU1737" s="601"/>
      <c r="IV1737" s="601"/>
      <c r="IW1737" s="601"/>
      <c r="IX1737" s="601"/>
      <c r="IY1737" s="601"/>
      <c r="IZ1737" s="601"/>
      <c r="JA1737" s="601"/>
      <c r="JB1737" s="601"/>
      <c r="JC1737" s="601"/>
      <c r="JD1737" s="601"/>
      <c r="JE1737" s="601"/>
      <c r="JF1737" s="601"/>
      <c r="JG1737" s="601"/>
      <c r="JH1737" s="601"/>
      <c r="JI1737" s="601"/>
      <c r="JJ1737" s="601"/>
      <c r="JK1737" s="601"/>
      <c r="JL1737" s="601"/>
      <c r="JM1737" s="601"/>
      <c r="JN1737" s="601"/>
      <c r="JO1737" s="601"/>
      <c r="JP1737" s="601"/>
      <c r="JQ1737" s="601"/>
      <c r="JR1737" s="601"/>
      <c r="JS1737" s="601"/>
      <c r="JT1737" s="601"/>
      <c r="JU1737" s="601"/>
      <c r="JV1737" s="601"/>
      <c r="JW1737" s="601"/>
      <c r="JX1737" s="601"/>
      <c r="JY1737" s="601"/>
      <c r="JZ1737" s="601"/>
      <c r="KA1737" s="601"/>
      <c r="KB1737" s="601"/>
      <c r="KC1737" s="601"/>
      <c r="KD1737" s="601"/>
      <c r="KE1737" s="601"/>
      <c r="KF1737" s="601"/>
      <c r="KG1737" s="601"/>
      <c r="KH1737" s="601"/>
      <c r="KI1737" s="601"/>
      <c r="KJ1737" s="601"/>
      <c r="KK1737" s="601"/>
      <c r="KL1737" s="601"/>
      <c r="KM1737" s="601"/>
      <c r="KN1737" s="601"/>
      <c r="KO1737" s="601"/>
      <c r="KP1737" s="601"/>
      <c r="KQ1737" s="601"/>
      <c r="KR1737" s="601"/>
      <c r="KS1737" s="601"/>
      <c r="KT1737" s="601"/>
      <c r="KU1737" s="601"/>
      <c r="KV1737" s="601"/>
      <c r="KW1737" s="601"/>
      <c r="KX1737" s="601"/>
      <c r="KY1737" s="601"/>
      <c r="KZ1737" s="601"/>
      <c r="LA1737" s="601"/>
      <c r="LB1737" s="601"/>
      <c r="LC1737" s="601"/>
      <c r="LD1737" s="601"/>
      <c r="LE1737" s="601"/>
      <c r="LF1737" s="601"/>
      <c r="LG1737" s="601"/>
      <c r="LH1737" s="601"/>
      <c r="LI1737" s="601"/>
      <c r="LJ1737" s="601"/>
    </row>
    <row r="1738" spans="1:322">
      <c r="A1738" s="697"/>
      <c r="B1738" s="558"/>
      <c r="C1738" s="558"/>
      <c r="D1738" s="676" t="s">
        <v>1067</v>
      </c>
      <c r="E1738" s="524"/>
      <c r="F1738" s="676" t="s">
        <v>87</v>
      </c>
      <c r="G1738" s="676">
        <v>2022</v>
      </c>
      <c r="H1738" s="676">
        <v>3</v>
      </c>
      <c r="I1738" s="687">
        <v>127753</v>
      </c>
      <c r="J1738" s="597">
        <v>44638</v>
      </c>
      <c r="K1738" s="676" t="s">
        <v>1586</v>
      </c>
      <c r="L1738" s="677" t="s">
        <v>1578</v>
      </c>
      <c r="M1738" s="677">
        <v>44568</v>
      </c>
      <c r="N1738" s="677">
        <v>44622</v>
      </c>
      <c r="O1738" s="677"/>
      <c r="P1738" s="597">
        <v>44623</v>
      </c>
      <c r="Q1738" s="597">
        <v>44634</v>
      </c>
      <c r="R1738" s="597">
        <v>44638</v>
      </c>
      <c r="S1738" s="676" t="s">
        <v>1580</v>
      </c>
      <c r="T1738" s="596">
        <v>72</v>
      </c>
      <c r="U1738" s="676" t="s">
        <v>1559</v>
      </c>
      <c r="V1738" s="596" t="s">
        <v>1235</v>
      </c>
      <c r="W1738" s="678">
        <v>475</v>
      </c>
      <c r="X1738" s="551">
        <v>638</v>
      </c>
      <c r="Y1738" s="693">
        <v>303050</v>
      </c>
      <c r="Z1738" s="598">
        <v>0.47</v>
      </c>
      <c r="AA1738" s="682">
        <f>Y1738*Z1738</f>
        <v>142433.5</v>
      </c>
      <c r="AB1738" s="521"/>
      <c r="AC1738" s="683">
        <v>0</v>
      </c>
      <c r="AD1738" s="676"/>
      <c r="AE1738" s="684"/>
      <c r="AF1738" s="695">
        <f>AA1738+AD1738+AE1738</f>
        <v>142433.5</v>
      </c>
      <c r="AG1738" s="676" t="s">
        <v>47</v>
      </c>
      <c r="AH1738" s="641"/>
      <c r="AI1738" s="676">
        <v>75</v>
      </c>
      <c r="AJ1738" s="638" t="s">
        <v>1606</v>
      </c>
      <c r="AK1738" s="638" t="s">
        <v>1607</v>
      </c>
      <c r="AL1738" s="560">
        <v>38017</v>
      </c>
      <c r="AM1738" s="638" t="s">
        <v>52</v>
      </c>
      <c r="AN1738" s="638" t="s">
        <v>1156</v>
      </c>
      <c r="AO1738" s="596"/>
      <c r="AP1738" s="676" t="s">
        <v>92</v>
      </c>
      <c r="AQ1738" s="676" t="s">
        <v>37</v>
      </c>
      <c r="AR1738" s="676"/>
      <c r="AS1738" s="523" t="s">
        <v>1077</v>
      </c>
      <c r="AT1738" s="523"/>
      <c r="AU1738" s="523"/>
      <c r="AV1738" s="674"/>
      <c r="AW1738" s="673" t="str">
        <f>U1738</f>
        <v>30397571C</v>
      </c>
      <c r="AX1738" s="673" cm="1">
        <f t="array" ref="AX1738">SUM(MID(0&amp;AW1738,LARGE(INDEX(ISNUMBER(--MID(AW1738,ROW($1:$8),1))*ROW($1:$8),),ROW($1:$8))+1,1)*10^ROW($1:$8)/10)</f>
        <v>30397571</v>
      </c>
      <c r="AY1738" s="673" t="str">
        <f>VLOOKUP($AX1738,'Item Master Data'!$A:$F,3,FALSE)</f>
        <v>Q.PEAK DUO XL G10 BFG</v>
      </c>
      <c r="AZ1738" s="673">
        <f>VLOOKUP($AX1738,'Item Master Data'!$A:$F,6,FALSE)</f>
        <v>475</v>
      </c>
      <c r="BA1738" s="673">
        <f>X1738/BB1738</f>
        <v>22</v>
      </c>
      <c r="BB1738" s="673">
        <f>VLOOKUP(AX1738,'Item Master Data'!$A:$G,7,FALSE)</f>
        <v>29</v>
      </c>
      <c r="BC1738" s="673"/>
      <c r="BD1738" s="673">
        <f>W1738-AZ1738</f>
        <v>0</v>
      </c>
      <c r="BE1738" s="601"/>
      <c r="BF1738" s="601"/>
      <c r="BG1738" s="601"/>
      <c r="BH1738" s="601"/>
      <c r="BI1738" s="601"/>
      <c r="BJ1738" s="601"/>
      <c r="BK1738" s="601"/>
      <c r="BL1738" s="601"/>
      <c r="BM1738" s="601"/>
      <c r="BN1738" s="601"/>
      <c r="BO1738" s="601"/>
      <c r="BP1738" s="601"/>
      <c r="BQ1738" s="601"/>
      <c r="BR1738" s="601"/>
      <c r="BS1738" s="601"/>
      <c r="BT1738" s="601"/>
      <c r="BU1738" s="601"/>
      <c r="BV1738" s="601"/>
      <c r="BW1738" s="601"/>
      <c r="BX1738" s="601"/>
      <c r="BY1738" s="601"/>
      <c r="BZ1738" s="601"/>
      <c r="CA1738" s="601"/>
      <c r="CB1738" s="601"/>
      <c r="CC1738" s="601"/>
      <c r="CD1738" s="601"/>
      <c r="CE1738" s="601"/>
      <c r="CF1738" s="601"/>
      <c r="CG1738" s="601"/>
      <c r="CH1738" s="601"/>
      <c r="CI1738" s="601"/>
      <c r="CJ1738" s="601"/>
      <c r="CK1738" s="601"/>
      <c r="CL1738" s="601"/>
      <c r="CM1738" s="601"/>
      <c r="CN1738" s="601"/>
      <c r="CO1738" s="601"/>
      <c r="CP1738" s="601"/>
      <c r="CQ1738" s="601"/>
      <c r="CR1738" s="601"/>
      <c r="CS1738" s="601"/>
      <c r="CT1738" s="601"/>
      <c r="CU1738" s="601"/>
      <c r="CV1738" s="601"/>
      <c r="CW1738" s="601"/>
      <c r="CX1738" s="601"/>
      <c r="CY1738" s="601"/>
      <c r="CZ1738" s="601"/>
      <c r="DA1738" s="601"/>
      <c r="DB1738" s="601"/>
      <c r="DC1738" s="601"/>
      <c r="DD1738" s="601"/>
      <c r="DE1738" s="601"/>
      <c r="DF1738" s="601"/>
      <c r="DG1738" s="601"/>
      <c r="DH1738" s="601"/>
      <c r="DI1738" s="601"/>
      <c r="DJ1738" s="601"/>
      <c r="DK1738" s="601"/>
      <c r="DL1738" s="601"/>
      <c r="DM1738" s="601"/>
      <c r="DN1738" s="601"/>
      <c r="DO1738" s="601"/>
      <c r="DP1738" s="601"/>
      <c r="DQ1738" s="601"/>
      <c r="DR1738" s="601"/>
      <c r="DS1738" s="601"/>
      <c r="DT1738" s="601"/>
      <c r="DU1738" s="601"/>
      <c r="DV1738" s="601"/>
      <c r="DW1738" s="601"/>
      <c r="DX1738" s="601"/>
      <c r="DY1738" s="601"/>
      <c r="DZ1738" s="601"/>
      <c r="EA1738" s="601"/>
      <c r="EB1738" s="601"/>
      <c r="EC1738" s="601"/>
      <c r="ED1738" s="601"/>
      <c r="EE1738" s="601"/>
      <c r="EF1738" s="601"/>
      <c r="EG1738" s="601"/>
      <c r="EH1738" s="601"/>
      <c r="EI1738" s="601"/>
      <c r="EJ1738" s="601"/>
      <c r="EK1738" s="601"/>
      <c r="EL1738" s="601"/>
      <c r="EM1738" s="601"/>
      <c r="EN1738" s="601"/>
      <c r="EO1738" s="601"/>
      <c r="EP1738" s="601"/>
      <c r="EQ1738" s="601"/>
      <c r="ER1738" s="601"/>
      <c r="ES1738" s="601"/>
      <c r="ET1738" s="601"/>
      <c r="EU1738" s="601"/>
      <c r="EV1738" s="601"/>
      <c r="EW1738" s="601"/>
      <c r="EX1738" s="601"/>
      <c r="EY1738" s="601"/>
      <c r="EZ1738" s="601"/>
      <c r="FA1738" s="601"/>
      <c r="FB1738" s="601"/>
      <c r="FC1738" s="601"/>
      <c r="FD1738" s="601"/>
      <c r="FE1738" s="601"/>
      <c r="FF1738" s="601"/>
      <c r="FG1738" s="601"/>
      <c r="FH1738" s="601"/>
      <c r="FI1738" s="601"/>
      <c r="FJ1738" s="601"/>
      <c r="FK1738" s="601"/>
      <c r="FL1738" s="601"/>
      <c r="FM1738" s="601"/>
      <c r="FN1738" s="601"/>
      <c r="FO1738" s="601"/>
      <c r="FP1738" s="601"/>
      <c r="FQ1738" s="601"/>
      <c r="FR1738" s="601"/>
      <c r="FS1738" s="601"/>
      <c r="FT1738" s="601"/>
      <c r="FU1738" s="601"/>
      <c r="FV1738" s="601"/>
      <c r="FW1738" s="601"/>
      <c r="FX1738" s="601"/>
      <c r="FY1738" s="601"/>
      <c r="FZ1738" s="601"/>
      <c r="GA1738" s="601"/>
      <c r="GB1738" s="601"/>
      <c r="GC1738" s="601"/>
      <c r="GD1738" s="601"/>
      <c r="GE1738" s="601"/>
      <c r="GF1738" s="601"/>
      <c r="GG1738" s="601"/>
      <c r="GH1738" s="601"/>
      <c r="GI1738" s="601"/>
      <c r="GJ1738" s="601"/>
      <c r="GK1738" s="601"/>
      <c r="GL1738" s="601"/>
      <c r="GM1738" s="601"/>
      <c r="GN1738" s="601"/>
      <c r="GO1738" s="601"/>
      <c r="GP1738" s="601"/>
      <c r="GQ1738" s="601"/>
      <c r="GR1738" s="601"/>
      <c r="GS1738" s="601"/>
      <c r="GT1738" s="601"/>
      <c r="GU1738" s="601"/>
      <c r="GV1738" s="601"/>
      <c r="GW1738" s="601"/>
      <c r="GX1738" s="601"/>
      <c r="GY1738" s="601"/>
      <c r="GZ1738" s="601"/>
      <c r="HA1738" s="601"/>
      <c r="HB1738" s="601"/>
      <c r="HC1738" s="601"/>
      <c r="HD1738" s="601"/>
      <c r="HE1738" s="601"/>
      <c r="HF1738" s="601"/>
      <c r="HG1738" s="601"/>
      <c r="HH1738" s="601"/>
      <c r="HI1738" s="601"/>
      <c r="HJ1738" s="601"/>
      <c r="HK1738" s="601"/>
      <c r="HL1738" s="601"/>
      <c r="HM1738" s="601"/>
      <c r="HN1738" s="601"/>
      <c r="HO1738" s="601"/>
      <c r="HP1738" s="601"/>
      <c r="HQ1738" s="601"/>
      <c r="HR1738" s="601"/>
      <c r="HS1738" s="601"/>
      <c r="HT1738" s="601"/>
      <c r="HU1738" s="601"/>
      <c r="HV1738" s="601"/>
      <c r="HW1738" s="601"/>
      <c r="HX1738" s="601"/>
      <c r="HY1738" s="601"/>
      <c r="HZ1738" s="601"/>
      <c r="IA1738" s="601"/>
      <c r="IB1738" s="601"/>
      <c r="IC1738" s="601"/>
      <c r="ID1738" s="601"/>
      <c r="IE1738" s="601"/>
      <c r="IF1738" s="601"/>
      <c r="IG1738" s="601"/>
      <c r="IH1738" s="601"/>
      <c r="II1738" s="601"/>
      <c r="IJ1738" s="601"/>
      <c r="IK1738" s="601"/>
      <c r="IL1738" s="601"/>
      <c r="IM1738" s="601"/>
      <c r="IN1738" s="601"/>
      <c r="IO1738" s="601"/>
      <c r="IP1738" s="601"/>
      <c r="IQ1738" s="601"/>
      <c r="IR1738" s="601"/>
      <c r="IS1738" s="601"/>
      <c r="IT1738" s="601"/>
      <c r="IU1738" s="601"/>
      <c r="IV1738" s="601"/>
      <c r="IW1738" s="601"/>
      <c r="IX1738" s="601"/>
      <c r="IY1738" s="601"/>
      <c r="IZ1738" s="601"/>
      <c r="JA1738" s="601"/>
      <c r="JB1738" s="601"/>
      <c r="JC1738" s="601"/>
      <c r="JD1738" s="601"/>
      <c r="JE1738" s="601"/>
      <c r="JF1738" s="601"/>
      <c r="JG1738" s="601"/>
      <c r="JH1738" s="601"/>
      <c r="JI1738" s="601"/>
      <c r="JJ1738" s="601"/>
      <c r="JK1738" s="601"/>
      <c r="JL1738" s="601"/>
      <c r="JM1738" s="601"/>
      <c r="JN1738" s="601"/>
      <c r="JO1738" s="601"/>
      <c r="JP1738" s="601"/>
      <c r="JQ1738" s="601"/>
      <c r="JR1738" s="601"/>
      <c r="JS1738" s="601"/>
      <c r="JT1738" s="601"/>
      <c r="JU1738" s="601"/>
      <c r="JV1738" s="601"/>
      <c r="JW1738" s="601"/>
      <c r="JX1738" s="601"/>
      <c r="JY1738" s="601"/>
      <c r="JZ1738" s="601"/>
      <c r="KA1738" s="601"/>
      <c r="KB1738" s="601"/>
      <c r="KC1738" s="601"/>
      <c r="KD1738" s="601"/>
      <c r="KE1738" s="601"/>
      <c r="KF1738" s="601"/>
      <c r="KG1738" s="601"/>
      <c r="KH1738" s="601"/>
      <c r="KI1738" s="601"/>
      <c r="KJ1738" s="601"/>
      <c r="KK1738" s="601"/>
      <c r="KL1738" s="601"/>
      <c r="KM1738" s="601"/>
      <c r="KN1738" s="601"/>
      <c r="KO1738" s="601"/>
      <c r="KP1738" s="601"/>
      <c r="KQ1738" s="601"/>
      <c r="KR1738" s="601"/>
      <c r="KS1738" s="601"/>
      <c r="KT1738" s="601"/>
      <c r="KU1738" s="601"/>
      <c r="KV1738" s="601"/>
      <c r="KW1738" s="601"/>
      <c r="KX1738" s="601"/>
      <c r="KY1738" s="601"/>
      <c r="KZ1738" s="601"/>
      <c r="LA1738" s="601"/>
      <c r="LB1738" s="601"/>
      <c r="LC1738" s="601"/>
      <c r="LD1738" s="601"/>
      <c r="LE1738" s="601"/>
      <c r="LF1738" s="601"/>
      <c r="LG1738" s="601"/>
      <c r="LH1738" s="601"/>
      <c r="LI1738" s="601"/>
      <c r="LJ1738" s="601"/>
    </row>
    <row r="1739" spans="1:322">
      <c r="A1739" s="697"/>
      <c r="B1739" s="558"/>
      <c r="C1739" s="558"/>
      <c r="D1739" s="676" t="s">
        <v>1067</v>
      </c>
      <c r="E1739" s="524"/>
      <c r="F1739" s="676" t="s">
        <v>87</v>
      </c>
      <c r="G1739" s="676">
        <v>2022</v>
      </c>
      <c r="H1739" s="676">
        <v>3</v>
      </c>
      <c r="I1739" s="687">
        <v>127756</v>
      </c>
      <c r="J1739" s="677">
        <v>44638</v>
      </c>
      <c r="K1739" s="676" t="s">
        <v>1586</v>
      </c>
      <c r="L1739" s="677" t="s">
        <v>1578</v>
      </c>
      <c r="M1739" s="677">
        <v>44568</v>
      </c>
      <c r="N1739" s="677">
        <v>44622</v>
      </c>
      <c r="O1739" s="677"/>
      <c r="P1739" s="597">
        <v>44623</v>
      </c>
      <c r="Q1739" s="597">
        <v>44634</v>
      </c>
      <c r="R1739" s="597">
        <v>44638</v>
      </c>
      <c r="S1739" s="596" t="s">
        <v>1580</v>
      </c>
      <c r="T1739" s="596">
        <v>72</v>
      </c>
      <c r="U1739" s="676" t="s">
        <v>1559</v>
      </c>
      <c r="V1739" s="596" t="s">
        <v>1235</v>
      </c>
      <c r="W1739" s="678">
        <v>475</v>
      </c>
      <c r="X1739" s="551">
        <v>638</v>
      </c>
      <c r="Y1739" s="693">
        <v>303050</v>
      </c>
      <c r="Z1739" s="598">
        <v>0.47</v>
      </c>
      <c r="AA1739" s="682">
        <f>Y1739*Z1739</f>
        <v>142433.5</v>
      </c>
      <c r="AB1739" s="521"/>
      <c r="AC1739" s="683">
        <v>0</v>
      </c>
      <c r="AD1739" s="676"/>
      <c r="AE1739" s="684"/>
      <c r="AF1739" s="695">
        <f>AA1739+AD1739+AE1739</f>
        <v>142433.5</v>
      </c>
      <c r="AG1739" s="676" t="s">
        <v>47</v>
      </c>
      <c r="AH1739" s="641"/>
      <c r="AI1739" s="676">
        <v>75</v>
      </c>
      <c r="AJ1739" s="638" t="s">
        <v>1606</v>
      </c>
      <c r="AK1739" s="638" t="s">
        <v>1607</v>
      </c>
      <c r="AL1739" s="560">
        <v>38017</v>
      </c>
      <c r="AM1739" s="638" t="s">
        <v>52</v>
      </c>
      <c r="AN1739" s="638" t="s">
        <v>1156</v>
      </c>
      <c r="AO1739" s="596"/>
      <c r="AP1739" s="676" t="s">
        <v>92</v>
      </c>
      <c r="AQ1739" s="676" t="s">
        <v>37</v>
      </c>
      <c r="AR1739" s="676"/>
      <c r="AS1739" s="523" t="s">
        <v>1077</v>
      </c>
      <c r="AT1739" s="523"/>
      <c r="AU1739" s="523"/>
      <c r="AV1739" s="674"/>
      <c r="AW1739" s="673" t="str">
        <f>U1739</f>
        <v>30397571C</v>
      </c>
      <c r="AX1739" s="673" cm="1">
        <f t="array" ref="AX1739">SUM(MID(0&amp;AW1739,LARGE(INDEX(ISNUMBER(--MID(AW1739,ROW($1:$8),1))*ROW($1:$8),),ROW($1:$8))+1,1)*10^ROW($1:$8)/10)</f>
        <v>30397571</v>
      </c>
      <c r="AY1739" s="673" t="str">
        <f>VLOOKUP($AX1739,'Item Master Data'!$A:$F,3,FALSE)</f>
        <v>Q.PEAK DUO XL G10 BFG</v>
      </c>
      <c r="AZ1739" s="673">
        <f>VLOOKUP($AX1739,'Item Master Data'!$A:$F,6,FALSE)</f>
        <v>475</v>
      </c>
      <c r="BA1739" s="673">
        <f>X1739/BB1739</f>
        <v>22</v>
      </c>
      <c r="BB1739" s="673">
        <f>VLOOKUP(AX1739,'Item Master Data'!$A:$G,7,FALSE)</f>
        <v>29</v>
      </c>
      <c r="BC1739" s="673"/>
      <c r="BD1739" s="673">
        <f>W1739-AZ1739</f>
        <v>0</v>
      </c>
      <c r="BE1739" s="601"/>
      <c r="BF1739" s="601"/>
      <c r="BG1739" s="601"/>
      <c r="BH1739" s="601"/>
      <c r="BI1739" s="601"/>
      <c r="BJ1739" s="601"/>
      <c r="BK1739" s="601"/>
      <c r="BL1739" s="601"/>
      <c r="BM1739" s="601"/>
      <c r="BN1739" s="601"/>
      <c r="BO1739" s="601"/>
      <c r="BP1739" s="601"/>
      <c r="BQ1739" s="601"/>
      <c r="BR1739" s="601"/>
      <c r="BS1739" s="601"/>
      <c r="BT1739" s="601"/>
      <c r="BU1739" s="601"/>
      <c r="BV1739" s="601"/>
      <c r="BW1739" s="601"/>
      <c r="BX1739" s="601"/>
      <c r="BY1739" s="601"/>
      <c r="BZ1739" s="601"/>
      <c r="CA1739" s="601"/>
      <c r="CB1739" s="601"/>
      <c r="CC1739" s="601"/>
      <c r="CD1739" s="601"/>
      <c r="CE1739" s="601"/>
      <c r="CF1739" s="601"/>
      <c r="CG1739" s="601"/>
      <c r="CH1739" s="601"/>
      <c r="CI1739" s="601"/>
      <c r="CJ1739" s="601"/>
      <c r="CK1739" s="601"/>
      <c r="CL1739" s="601"/>
      <c r="CM1739" s="601"/>
      <c r="CN1739" s="601"/>
      <c r="CO1739" s="601"/>
      <c r="CP1739" s="601"/>
      <c r="CQ1739" s="601"/>
      <c r="CR1739" s="601"/>
      <c r="CS1739" s="601"/>
      <c r="CT1739" s="601"/>
      <c r="CU1739" s="601"/>
      <c r="CV1739" s="601"/>
      <c r="CW1739" s="601"/>
      <c r="CX1739" s="601"/>
      <c r="CY1739" s="601"/>
      <c r="CZ1739" s="601"/>
      <c r="DA1739" s="601"/>
      <c r="DB1739" s="601"/>
      <c r="DC1739" s="601"/>
      <c r="DD1739" s="601"/>
      <c r="DE1739" s="601"/>
      <c r="DF1739" s="601"/>
      <c r="DG1739" s="601"/>
      <c r="DH1739" s="601"/>
      <c r="DI1739" s="601"/>
      <c r="DJ1739" s="601"/>
      <c r="DK1739" s="601"/>
      <c r="DL1739" s="601"/>
      <c r="DM1739" s="601"/>
      <c r="DN1739" s="601"/>
      <c r="DO1739" s="601"/>
      <c r="DP1739" s="601"/>
      <c r="DQ1739" s="601"/>
      <c r="DR1739" s="601"/>
      <c r="DS1739" s="601"/>
      <c r="DT1739" s="601"/>
      <c r="DU1739" s="601"/>
      <c r="DV1739" s="601"/>
      <c r="DW1739" s="601"/>
      <c r="DX1739" s="601"/>
      <c r="DY1739" s="601"/>
      <c r="DZ1739" s="601"/>
      <c r="EA1739" s="601"/>
      <c r="EB1739" s="601"/>
      <c r="EC1739" s="601"/>
      <c r="ED1739" s="601"/>
      <c r="EE1739" s="601"/>
      <c r="EF1739" s="601"/>
      <c r="EG1739" s="601"/>
      <c r="EH1739" s="601"/>
      <c r="EI1739" s="601"/>
      <c r="EJ1739" s="601"/>
      <c r="EK1739" s="601"/>
      <c r="EL1739" s="601"/>
      <c r="EM1739" s="601"/>
      <c r="EN1739" s="601"/>
      <c r="EO1739" s="601"/>
      <c r="EP1739" s="601"/>
      <c r="EQ1739" s="601"/>
      <c r="ER1739" s="601"/>
      <c r="ES1739" s="601"/>
      <c r="ET1739" s="601"/>
      <c r="EU1739" s="601"/>
      <c r="EV1739" s="601"/>
      <c r="EW1739" s="601"/>
      <c r="EX1739" s="601"/>
      <c r="EY1739" s="601"/>
      <c r="EZ1739" s="601"/>
      <c r="FA1739" s="601"/>
      <c r="FB1739" s="601"/>
      <c r="FC1739" s="601"/>
      <c r="FD1739" s="601"/>
      <c r="FE1739" s="601"/>
      <c r="FF1739" s="601"/>
      <c r="FG1739" s="601"/>
      <c r="FH1739" s="601"/>
      <c r="FI1739" s="601"/>
      <c r="FJ1739" s="601"/>
      <c r="FK1739" s="601"/>
      <c r="FL1739" s="601"/>
      <c r="FM1739" s="601"/>
      <c r="FN1739" s="601"/>
      <c r="FO1739" s="601"/>
      <c r="FP1739" s="601"/>
      <c r="FQ1739" s="601"/>
      <c r="FR1739" s="601"/>
      <c r="FS1739" s="601"/>
      <c r="FT1739" s="601"/>
      <c r="FU1739" s="601"/>
      <c r="FV1739" s="601"/>
      <c r="FW1739" s="601"/>
      <c r="FX1739" s="601"/>
      <c r="FY1739" s="601"/>
      <c r="FZ1739" s="601"/>
      <c r="GA1739" s="601"/>
      <c r="GB1739" s="601"/>
      <c r="GC1739" s="601"/>
      <c r="GD1739" s="601"/>
      <c r="GE1739" s="601"/>
      <c r="GF1739" s="601"/>
      <c r="GG1739" s="601"/>
      <c r="GH1739" s="601"/>
      <c r="GI1739" s="601"/>
      <c r="GJ1739" s="601"/>
      <c r="GK1739" s="601"/>
      <c r="GL1739" s="601"/>
      <c r="GM1739" s="601"/>
      <c r="GN1739" s="601"/>
      <c r="GO1739" s="601"/>
      <c r="GP1739" s="601"/>
      <c r="GQ1739" s="601"/>
      <c r="GR1739" s="601"/>
      <c r="GS1739" s="601"/>
      <c r="GT1739" s="601"/>
      <c r="GU1739" s="601"/>
      <c r="GV1739" s="601"/>
      <c r="GW1739" s="601"/>
      <c r="GX1739" s="601"/>
      <c r="GY1739" s="601"/>
      <c r="GZ1739" s="601"/>
      <c r="HA1739" s="601"/>
      <c r="HB1739" s="601"/>
      <c r="HC1739" s="601"/>
      <c r="HD1739" s="601"/>
      <c r="HE1739" s="601"/>
      <c r="HF1739" s="601"/>
      <c r="HG1739" s="601"/>
      <c r="HH1739" s="601"/>
      <c r="HI1739" s="601"/>
      <c r="HJ1739" s="601"/>
      <c r="HK1739" s="601"/>
      <c r="HL1739" s="601"/>
      <c r="HM1739" s="601"/>
      <c r="HN1739" s="601"/>
      <c r="HO1739" s="601"/>
      <c r="HP1739" s="601"/>
      <c r="HQ1739" s="601"/>
      <c r="HR1739" s="601"/>
      <c r="HS1739" s="601"/>
      <c r="HT1739" s="601"/>
      <c r="HU1739" s="601"/>
      <c r="HV1739" s="601"/>
      <c r="HW1739" s="601"/>
      <c r="HX1739" s="601"/>
      <c r="HY1739" s="601"/>
      <c r="HZ1739" s="601"/>
      <c r="IA1739" s="601"/>
      <c r="IB1739" s="601"/>
      <c r="IC1739" s="601"/>
      <c r="ID1739" s="601"/>
      <c r="IE1739" s="601"/>
      <c r="IF1739" s="601"/>
      <c r="IG1739" s="601"/>
      <c r="IH1739" s="601"/>
      <c r="II1739" s="601"/>
      <c r="IJ1739" s="601"/>
      <c r="IK1739" s="601"/>
      <c r="IL1739" s="601"/>
      <c r="IM1739" s="601"/>
      <c r="IN1739" s="601"/>
      <c r="IO1739" s="601"/>
      <c r="IP1739" s="601"/>
      <c r="IQ1739" s="601"/>
      <c r="IR1739" s="601"/>
      <c r="IS1739" s="601"/>
      <c r="IT1739" s="601"/>
      <c r="IU1739" s="601"/>
      <c r="IV1739" s="601"/>
      <c r="IW1739" s="601"/>
      <c r="IX1739" s="601"/>
      <c r="IY1739" s="601"/>
      <c r="IZ1739" s="601"/>
      <c r="JA1739" s="601"/>
      <c r="JB1739" s="601"/>
      <c r="JC1739" s="601"/>
      <c r="JD1739" s="601"/>
      <c r="JE1739" s="601"/>
      <c r="JF1739" s="601"/>
      <c r="JG1739" s="601"/>
      <c r="JH1739" s="601"/>
      <c r="JI1739" s="601"/>
      <c r="JJ1739" s="601"/>
      <c r="JK1739" s="601"/>
      <c r="JL1739" s="601"/>
      <c r="JM1739" s="601"/>
      <c r="JN1739" s="601"/>
      <c r="JO1739" s="601"/>
      <c r="JP1739" s="601"/>
      <c r="JQ1739" s="601"/>
      <c r="JR1739" s="601"/>
      <c r="JS1739" s="601"/>
      <c r="JT1739" s="601"/>
      <c r="JU1739" s="601"/>
      <c r="JV1739" s="601"/>
      <c r="JW1739" s="601"/>
      <c r="JX1739" s="601"/>
      <c r="JY1739" s="601"/>
      <c r="JZ1739" s="601"/>
      <c r="KA1739" s="601"/>
      <c r="KB1739" s="601"/>
      <c r="KC1739" s="601"/>
      <c r="KD1739" s="601"/>
      <c r="KE1739" s="601"/>
      <c r="KF1739" s="601"/>
      <c r="KG1739" s="601"/>
      <c r="KH1739" s="601"/>
      <c r="KI1739" s="601"/>
      <c r="KJ1739" s="601"/>
      <c r="KK1739" s="601"/>
      <c r="KL1739" s="601"/>
      <c r="KM1739" s="601"/>
      <c r="KN1739" s="601"/>
      <c r="KO1739" s="601"/>
      <c r="KP1739" s="601"/>
      <c r="KQ1739" s="601"/>
      <c r="KR1739" s="601"/>
      <c r="KS1739" s="601"/>
      <c r="KT1739" s="601"/>
      <c r="KU1739" s="601"/>
      <c r="KV1739" s="601"/>
      <c r="KW1739" s="601"/>
      <c r="KX1739" s="601"/>
      <c r="KY1739" s="601"/>
      <c r="KZ1739" s="601"/>
      <c r="LA1739" s="601"/>
      <c r="LB1739" s="601"/>
      <c r="LC1739" s="601"/>
      <c r="LD1739" s="601"/>
      <c r="LE1739" s="601"/>
      <c r="LF1739" s="601"/>
      <c r="LG1739" s="601"/>
      <c r="LH1739" s="601"/>
      <c r="LI1739" s="601"/>
      <c r="LJ1739" s="601"/>
    </row>
    <row r="1740" spans="1:322">
      <c r="A1740" s="697"/>
      <c r="B1740" s="558"/>
      <c r="C1740" s="558"/>
      <c r="D1740" s="676" t="s">
        <v>1067</v>
      </c>
      <c r="E1740" s="524"/>
      <c r="F1740" s="676" t="s">
        <v>87</v>
      </c>
      <c r="G1740" s="676">
        <v>2022</v>
      </c>
      <c r="H1740" s="596">
        <v>3</v>
      </c>
      <c r="I1740" s="687">
        <v>127515</v>
      </c>
      <c r="J1740" s="677">
        <v>44645</v>
      </c>
      <c r="K1740" s="676" t="s">
        <v>1586</v>
      </c>
      <c r="L1740" s="677" t="s">
        <v>1578</v>
      </c>
      <c r="M1740" s="677">
        <v>44568</v>
      </c>
      <c r="N1740" s="677">
        <v>44622</v>
      </c>
      <c r="O1740" s="677"/>
      <c r="P1740" s="597">
        <v>44623</v>
      </c>
      <c r="Q1740" s="597">
        <v>44642</v>
      </c>
      <c r="R1740" s="597">
        <v>44645</v>
      </c>
      <c r="S1740" s="596" t="s">
        <v>1580</v>
      </c>
      <c r="T1740" s="596">
        <v>72</v>
      </c>
      <c r="U1740" s="676" t="s">
        <v>1558</v>
      </c>
      <c r="V1740" s="596" t="s">
        <v>1235</v>
      </c>
      <c r="W1740" s="678">
        <v>475</v>
      </c>
      <c r="X1740" s="551">
        <v>174</v>
      </c>
      <c r="Y1740" s="693">
        <v>82650</v>
      </c>
      <c r="Z1740" s="598">
        <v>0.47</v>
      </c>
      <c r="AA1740" s="682">
        <f>Y1740*Z1740</f>
        <v>38845.5</v>
      </c>
      <c r="AB1740" s="521"/>
      <c r="AC1740" s="683">
        <v>0</v>
      </c>
      <c r="AD1740" s="676"/>
      <c r="AE1740" s="684"/>
      <c r="AF1740" s="695">
        <f>AA1740+AD1740+AE1740</f>
        <v>38845.5</v>
      </c>
      <c r="AG1740" s="676" t="s">
        <v>47</v>
      </c>
      <c r="AH1740" s="641"/>
      <c r="AI1740" s="676">
        <v>75</v>
      </c>
      <c r="AJ1740" s="638" t="s">
        <v>1606</v>
      </c>
      <c r="AK1740" s="638" t="s">
        <v>1607</v>
      </c>
      <c r="AL1740" s="560">
        <v>38017</v>
      </c>
      <c r="AM1740" s="638" t="s">
        <v>52</v>
      </c>
      <c r="AN1740" s="638" t="s">
        <v>1156</v>
      </c>
      <c r="AO1740" s="596"/>
      <c r="AP1740" s="676" t="s">
        <v>92</v>
      </c>
      <c r="AQ1740" s="676" t="s">
        <v>37</v>
      </c>
      <c r="AR1740" s="676"/>
      <c r="AS1740" s="523" t="s">
        <v>1077</v>
      </c>
      <c r="AT1740" s="523"/>
      <c r="AU1740" s="523"/>
      <c r="AV1740" s="674"/>
      <c r="AW1740" s="673" t="str">
        <f>U1740</f>
        <v>30397571F</v>
      </c>
      <c r="AX1740" s="673" cm="1">
        <f t="array" ref="AX1740">SUM(MID(0&amp;AW1740,LARGE(INDEX(ISNUMBER(--MID(AW1740,ROW($1:$8),1))*ROW($1:$8),),ROW($1:$8))+1,1)*10^ROW($1:$8)/10)</f>
        <v>30397571</v>
      </c>
      <c r="AY1740" s="673" t="str">
        <f>VLOOKUP($AX1740,'Item Master Data'!$A:$F,3,FALSE)</f>
        <v>Q.PEAK DUO XL G10 BFG</v>
      </c>
      <c r="AZ1740" s="673">
        <f>VLOOKUP($AX1740,'Item Master Data'!$A:$F,6,FALSE)</f>
        <v>475</v>
      </c>
      <c r="BA1740" s="673">
        <f>X1740/BB1740</f>
        <v>6</v>
      </c>
      <c r="BB1740" s="673">
        <f>VLOOKUP(AX1740,'Item Master Data'!$A:$G,7,FALSE)</f>
        <v>29</v>
      </c>
      <c r="BC1740" s="673"/>
      <c r="BD1740" s="673">
        <f>W1740-AZ1740</f>
        <v>0</v>
      </c>
      <c r="BE1740" s="601"/>
      <c r="BF1740" s="601"/>
      <c r="BG1740" s="601"/>
      <c r="BH1740" s="601"/>
      <c r="BI1740" s="601"/>
      <c r="BJ1740" s="601"/>
      <c r="BK1740" s="601"/>
      <c r="BL1740" s="601"/>
      <c r="BM1740" s="601"/>
      <c r="BN1740" s="601"/>
      <c r="BO1740" s="601"/>
      <c r="BP1740" s="601"/>
      <c r="BQ1740" s="601"/>
      <c r="BR1740" s="601"/>
      <c r="BS1740" s="601"/>
      <c r="BT1740" s="601"/>
      <c r="BU1740" s="601"/>
      <c r="BV1740" s="601"/>
      <c r="BW1740" s="601"/>
      <c r="BX1740" s="601"/>
      <c r="BY1740" s="601"/>
      <c r="BZ1740" s="601"/>
      <c r="CA1740" s="601"/>
      <c r="CB1740" s="601"/>
      <c r="CC1740" s="601"/>
      <c r="CD1740" s="601"/>
      <c r="CE1740" s="601"/>
      <c r="CF1740" s="601"/>
      <c r="CG1740" s="601"/>
      <c r="CH1740" s="601"/>
      <c r="CI1740" s="601"/>
      <c r="CJ1740" s="601"/>
      <c r="CK1740" s="601"/>
      <c r="CL1740" s="601"/>
      <c r="CM1740" s="601"/>
      <c r="CN1740" s="601"/>
      <c r="CO1740" s="601"/>
      <c r="CP1740" s="601"/>
      <c r="CQ1740" s="601"/>
      <c r="CR1740" s="601"/>
      <c r="CS1740" s="601"/>
      <c r="CT1740" s="601"/>
      <c r="CU1740" s="601"/>
      <c r="CV1740" s="601"/>
      <c r="CW1740" s="601"/>
      <c r="CX1740" s="601"/>
      <c r="CY1740" s="601"/>
      <c r="CZ1740" s="601"/>
      <c r="DA1740" s="601"/>
      <c r="DB1740" s="601"/>
      <c r="DC1740" s="601"/>
      <c r="DD1740" s="601"/>
      <c r="DE1740" s="601"/>
      <c r="DF1740" s="601"/>
      <c r="DG1740" s="601"/>
      <c r="DH1740" s="601"/>
      <c r="DI1740" s="601"/>
      <c r="DJ1740" s="601"/>
      <c r="DK1740" s="601"/>
      <c r="DL1740" s="601"/>
      <c r="DM1740" s="601"/>
      <c r="DN1740" s="601"/>
      <c r="DO1740" s="601"/>
      <c r="DP1740" s="601"/>
      <c r="DQ1740" s="601"/>
      <c r="DR1740" s="601"/>
      <c r="DS1740" s="601"/>
      <c r="DT1740" s="601"/>
      <c r="DU1740" s="601"/>
      <c r="DV1740" s="601"/>
      <c r="DW1740" s="601"/>
      <c r="DX1740" s="601"/>
      <c r="DY1740" s="601"/>
      <c r="DZ1740" s="601"/>
      <c r="EA1740" s="601"/>
      <c r="EB1740" s="601"/>
      <c r="EC1740" s="601"/>
      <c r="ED1740" s="601"/>
      <c r="EE1740" s="601"/>
      <c r="EF1740" s="601"/>
      <c r="EG1740" s="601"/>
      <c r="EH1740" s="601"/>
      <c r="EI1740" s="601"/>
      <c r="EJ1740" s="601"/>
      <c r="EK1740" s="601"/>
      <c r="EL1740" s="601"/>
      <c r="EM1740" s="601"/>
      <c r="EN1740" s="601"/>
      <c r="EO1740" s="601"/>
      <c r="EP1740" s="601"/>
      <c r="EQ1740" s="601"/>
      <c r="ER1740" s="601"/>
      <c r="ES1740" s="601"/>
      <c r="ET1740" s="601"/>
      <c r="EU1740" s="601"/>
      <c r="EV1740" s="601"/>
      <c r="EW1740" s="601"/>
      <c r="EX1740" s="601"/>
      <c r="EY1740" s="601"/>
      <c r="EZ1740" s="601"/>
      <c r="FA1740" s="601"/>
      <c r="FB1740" s="601"/>
      <c r="FC1740" s="601"/>
      <c r="FD1740" s="601"/>
      <c r="FE1740" s="601"/>
      <c r="FF1740" s="601"/>
      <c r="FG1740" s="601"/>
      <c r="FH1740" s="601"/>
      <c r="FI1740" s="601"/>
      <c r="FJ1740" s="601"/>
      <c r="FK1740" s="601"/>
      <c r="FL1740" s="601"/>
      <c r="FM1740" s="601"/>
      <c r="FN1740" s="601"/>
      <c r="FO1740" s="601"/>
      <c r="FP1740" s="601"/>
      <c r="FQ1740" s="601"/>
      <c r="FR1740" s="601"/>
      <c r="FS1740" s="601"/>
      <c r="FT1740" s="601"/>
      <c r="FU1740" s="601"/>
      <c r="FV1740" s="601"/>
      <c r="FW1740" s="601"/>
      <c r="FX1740" s="601"/>
      <c r="FY1740" s="601"/>
      <c r="FZ1740" s="601"/>
      <c r="GA1740" s="601"/>
      <c r="GB1740" s="601"/>
      <c r="GC1740" s="601"/>
      <c r="GD1740" s="601"/>
      <c r="GE1740" s="601"/>
      <c r="GF1740" s="601"/>
      <c r="GG1740" s="601"/>
      <c r="GH1740" s="601"/>
      <c r="GI1740" s="601"/>
      <c r="GJ1740" s="601"/>
      <c r="GK1740" s="601"/>
      <c r="GL1740" s="601"/>
      <c r="GM1740" s="601"/>
      <c r="GN1740" s="601"/>
      <c r="GO1740" s="601"/>
      <c r="GP1740" s="601"/>
      <c r="GQ1740" s="601"/>
      <c r="GR1740" s="601"/>
      <c r="GS1740" s="601"/>
      <c r="GT1740" s="601"/>
      <c r="GU1740" s="601"/>
      <c r="GV1740" s="601"/>
      <c r="GW1740" s="601"/>
      <c r="GX1740" s="601"/>
      <c r="GY1740" s="601"/>
      <c r="GZ1740" s="601"/>
      <c r="HA1740" s="601"/>
      <c r="HB1740" s="601"/>
      <c r="HC1740" s="601"/>
      <c r="HD1740" s="601"/>
      <c r="HE1740" s="601"/>
      <c r="HF1740" s="601"/>
      <c r="HG1740" s="601"/>
      <c r="HH1740" s="601"/>
      <c r="HI1740" s="601"/>
      <c r="HJ1740" s="601"/>
      <c r="HK1740" s="601"/>
      <c r="HL1740" s="601"/>
      <c r="HM1740" s="601"/>
      <c r="HN1740" s="601"/>
      <c r="HO1740" s="601"/>
      <c r="HP1740" s="601"/>
      <c r="HQ1740" s="601"/>
      <c r="HR1740" s="601"/>
      <c r="HS1740" s="601"/>
      <c r="HT1740" s="601"/>
      <c r="HU1740" s="601"/>
      <c r="HV1740" s="601"/>
      <c r="HW1740" s="601"/>
      <c r="HX1740" s="601"/>
      <c r="HY1740" s="601"/>
      <c r="HZ1740" s="601"/>
      <c r="IA1740" s="601"/>
      <c r="IB1740" s="601"/>
      <c r="IC1740" s="601"/>
      <c r="ID1740" s="601"/>
      <c r="IE1740" s="601"/>
      <c r="IF1740" s="601"/>
      <c r="IG1740" s="601"/>
      <c r="IH1740" s="601"/>
      <c r="II1740" s="601"/>
      <c r="IJ1740" s="601"/>
      <c r="IK1740" s="601"/>
      <c r="IL1740" s="601"/>
      <c r="IM1740" s="601"/>
      <c r="IN1740" s="601"/>
      <c r="IO1740" s="601"/>
      <c r="IP1740" s="601"/>
      <c r="IQ1740" s="601"/>
      <c r="IR1740" s="601"/>
      <c r="IS1740" s="601"/>
      <c r="IT1740" s="601"/>
      <c r="IU1740" s="601"/>
      <c r="IV1740" s="601"/>
      <c r="IW1740" s="601"/>
      <c r="IX1740" s="601"/>
      <c r="IY1740" s="601"/>
      <c r="IZ1740" s="601"/>
      <c r="JA1740" s="601"/>
      <c r="JB1740" s="601"/>
      <c r="JC1740" s="601"/>
      <c r="JD1740" s="601"/>
      <c r="JE1740" s="601"/>
      <c r="JF1740" s="601"/>
      <c r="JG1740" s="601"/>
      <c r="JH1740" s="601"/>
      <c r="JI1740" s="601"/>
      <c r="JJ1740" s="601"/>
      <c r="JK1740" s="601"/>
      <c r="JL1740" s="601"/>
      <c r="JM1740" s="601"/>
      <c r="JN1740" s="601"/>
      <c r="JO1740" s="601"/>
      <c r="JP1740" s="601"/>
      <c r="JQ1740" s="601"/>
      <c r="JR1740" s="601"/>
      <c r="JS1740" s="601"/>
      <c r="JT1740" s="601"/>
      <c r="JU1740" s="601"/>
      <c r="JV1740" s="601"/>
      <c r="JW1740" s="601"/>
      <c r="JX1740" s="601"/>
      <c r="JY1740" s="601"/>
      <c r="JZ1740" s="601"/>
      <c r="KA1740" s="601"/>
      <c r="KB1740" s="601"/>
      <c r="KC1740" s="601"/>
      <c r="KD1740" s="601"/>
      <c r="KE1740" s="601"/>
      <c r="KF1740" s="601"/>
      <c r="KG1740" s="601"/>
      <c r="KH1740" s="601"/>
      <c r="KI1740" s="601"/>
      <c r="KJ1740" s="601"/>
      <c r="KK1740" s="601"/>
      <c r="KL1740" s="601"/>
      <c r="KM1740" s="601"/>
      <c r="KN1740" s="601"/>
      <c r="KO1740" s="601"/>
      <c r="KP1740" s="601"/>
      <c r="KQ1740" s="601"/>
      <c r="KR1740" s="601"/>
      <c r="KS1740" s="601"/>
      <c r="KT1740" s="601"/>
      <c r="KU1740" s="601"/>
      <c r="KV1740" s="601"/>
      <c r="KW1740" s="601"/>
      <c r="KX1740" s="601"/>
      <c r="KY1740" s="601"/>
      <c r="KZ1740" s="601"/>
      <c r="LA1740" s="601"/>
      <c r="LB1740" s="601"/>
      <c r="LC1740" s="601"/>
      <c r="LD1740" s="601"/>
      <c r="LE1740" s="601"/>
      <c r="LF1740" s="601"/>
      <c r="LG1740" s="601"/>
      <c r="LH1740" s="601"/>
      <c r="LI1740" s="601"/>
      <c r="LJ1740" s="601"/>
    </row>
    <row r="1741" spans="1:322">
      <c r="A1741" s="697"/>
      <c r="B1741" s="558"/>
      <c r="C1741" s="558"/>
      <c r="D1741" s="676" t="s">
        <v>1067</v>
      </c>
      <c r="E1741" s="524" t="s">
        <v>1122</v>
      </c>
      <c r="F1741" s="676" t="s">
        <v>1152</v>
      </c>
      <c r="G1741" s="676">
        <v>2022</v>
      </c>
      <c r="H1741" s="596">
        <v>3</v>
      </c>
      <c r="I1741" s="687">
        <v>127246</v>
      </c>
      <c r="J1741" s="677">
        <v>44627</v>
      </c>
      <c r="K1741" s="676" t="s">
        <v>1595</v>
      </c>
      <c r="L1741" s="677" t="s">
        <v>1578</v>
      </c>
      <c r="M1741" s="677">
        <v>44468</v>
      </c>
      <c r="N1741" s="677" t="s">
        <v>1588</v>
      </c>
      <c r="O1741" s="677"/>
      <c r="P1741" s="597">
        <v>44620</v>
      </c>
      <c r="Q1741" s="597">
        <v>44630</v>
      </c>
      <c r="R1741" s="597">
        <v>44627</v>
      </c>
      <c r="S1741" s="596" t="s">
        <v>1580</v>
      </c>
      <c r="T1741" s="596">
        <v>60</v>
      </c>
      <c r="U1741" s="676" t="s">
        <v>1596</v>
      </c>
      <c r="V1741" s="596" t="s">
        <v>1582</v>
      </c>
      <c r="W1741" s="678">
        <v>395</v>
      </c>
      <c r="X1741" s="551">
        <v>624</v>
      </c>
      <c r="Y1741" s="693">
        <v>246480</v>
      </c>
      <c r="Z1741" s="598">
        <v>0.44</v>
      </c>
      <c r="AA1741" s="682">
        <f>Y1741*Z1741</f>
        <v>108451.2</v>
      </c>
      <c r="AB1741" s="521"/>
      <c r="AC1741" s="683">
        <v>0</v>
      </c>
      <c r="AD1741" s="676"/>
      <c r="AE1741" s="684"/>
      <c r="AF1741" s="695">
        <f>AA1741+AD1741+AE1741</f>
        <v>108451.2</v>
      </c>
      <c r="AG1741" s="703" t="s">
        <v>47</v>
      </c>
      <c r="AH1741" s="561"/>
      <c r="AI1741" s="703">
        <v>75</v>
      </c>
      <c r="AJ1741" s="703" t="s">
        <v>1597</v>
      </c>
      <c r="AK1741" s="703" t="s">
        <v>1075</v>
      </c>
      <c r="AL1741" s="711">
        <v>21075</v>
      </c>
      <c r="AM1741" s="703" t="s">
        <v>52</v>
      </c>
      <c r="AN1741" s="703" t="s">
        <v>50</v>
      </c>
      <c r="AO1741" s="596"/>
      <c r="AP1741" s="676" t="s">
        <v>92</v>
      </c>
      <c r="AQ1741" s="676" t="s">
        <v>37</v>
      </c>
      <c r="AR1741" s="676"/>
      <c r="AS1741" s="523" t="s">
        <v>1077</v>
      </c>
      <c r="AT1741" s="523"/>
      <c r="AU1741" s="523"/>
      <c r="AV1741" s="674"/>
      <c r="AW1741" s="673" t="str">
        <f>U1741</f>
        <v>30390255C+</v>
      </c>
      <c r="AX1741" s="673" cm="1">
        <f t="array" ref="AX1741">SUM(MID(0&amp;AW1741,LARGE(INDEX(ISNUMBER(--MID(AW1741,ROW($1:$8),1))*ROW($1:$8),),ROW($1:$8))+1,1)*10^ROW($1:$8)/10)</f>
        <v>30390255</v>
      </c>
      <c r="AY1741" s="673" t="str">
        <f>VLOOKUP($AX1741,'Item Master Data'!$A:$F,3,FALSE)</f>
        <v>T395H</v>
      </c>
      <c r="AZ1741" s="673">
        <f>VLOOKUP($AX1741,'Item Master Data'!$A:$F,6,FALSE)</f>
        <v>395</v>
      </c>
      <c r="BA1741" s="673">
        <f>X1741/BB1741</f>
        <v>24</v>
      </c>
      <c r="BB1741" s="673">
        <f>VLOOKUP(AX1741,'Item Master Data'!$A:$G,7,FALSE)</f>
        <v>26</v>
      </c>
      <c r="BC1741" s="673"/>
      <c r="BD1741" s="673">
        <f>W1741-AZ1741</f>
        <v>0</v>
      </c>
      <c r="BE1741" s="601"/>
      <c r="BF1741" s="601"/>
      <c r="BG1741" s="601"/>
      <c r="BH1741" s="601"/>
      <c r="BI1741" s="601"/>
      <c r="BJ1741" s="601"/>
      <c r="BK1741" s="601"/>
      <c r="BL1741" s="601"/>
      <c r="BM1741" s="601"/>
      <c r="BN1741" s="601"/>
      <c r="BO1741" s="601"/>
      <c r="BP1741" s="601"/>
      <c r="BQ1741" s="601"/>
      <c r="BR1741" s="601"/>
      <c r="BS1741" s="601"/>
      <c r="BT1741" s="601"/>
      <c r="BU1741" s="601"/>
      <c r="BV1741" s="601"/>
      <c r="BW1741" s="601"/>
      <c r="BX1741" s="601"/>
      <c r="BY1741" s="601"/>
      <c r="BZ1741" s="601"/>
      <c r="CA1741" s="601"/>
      <c r="CB1741" s="601"/>
      <c r="CC1741" s="601"/>
      <c r="CD1741" s="601"/>
      <c r="CE1741" s="601"/>
      <c r="CF1741" s="601"/>
      <c r="CG1741" s="601"/>
      <c r="CH1741" s="601"/>
      <c r="CI1741" s="601"/>
      <c r="CJ1741" s="601"/>
      <c r="CK1741" s="601"/>
      <c r="CL1741" s="601"/>
      <c r="CM1741" s="601"/>
      <c r="CN1741" s="601"/>
      <c r="CO1741" s="601"/>
      <c r="CP1741" s="601"/>
      <c r="CQ1741" s="601"/>
      <c r="CR1741" s="601"/>
      <c r="CS1741" s="601"/>
      <c r="CT1741" s="601"/>
      <c r="CU1741" s="601"/>
      <c r="CV1741" s="601"/>
      <c r="CW1741" s="601"/>
      <c r="CX1741" s="601"/>
      <c r="CY1741" s="601"/>
      <c r="CZ1741" s="601"/>
      <c r="DA1741" s="601"/>
      <c r="DB1741" s="601"/>
      <c r="DC1741" s="601"/>
      <c r="DD1741" s="601"/>
      <c r="DE1741" s="601"/>
      <c r="DF1741" s="601"/>
      <c r="DG1741" s="601"/>
      <c r="DH1741" s="601"/>
      <c r="DI1741" s="601"/>
      <c r="DJ1741" s="601"/>
      <c r="DK1741" s="601"/>
      <c r="DL1741" s="601"/>
      <c r="DM1741" s="601"/>
      <c r="DN1741" s="601"/>
      <c r="DO1741" s="601"/>
      <c r="DP1741" s="601"/>
      <c r="DQ1741" s="601"/>
      <c r="DR1741" s="601"/>
      <c r="DS1741" s="601"/>
      <c r="DT1741" s="601"/>
      <c r="DU1741" s="601"/>
      <c r="DV1741" s="601"/>
      <c r="DW1741" s="601"/>
      <c r="DX1741" s="601"/>
      <c r="DY1741" s="601"/>
      <c r="DZ1741" s="601"/>
      <c r="EA1741" s="601"/>
      <c r="EB1741" s="601"/>
      <c r="EC1741" s="601"/>
      <c r="ED1741" s="601"/>
      <c r="EE1741" s="601"/>
      <c r="EF1741" s="601"/>
      <c r="EG1741" s="601"/>
      <c r="EH1741" s="601"/>
      <c r="EI1741" s="601"/>
      <c r="EJ1741" s="601"/>
      <c r="EK1741" s="601"/>
      <c r="EL1741" s="601"/>
      <c r="EM1741" s="601"/>
      <c r="EN1741" s="601"/>
      <c r="EO1741" s="601"/>
      <c r="EP1741" s="601"/>
      <c r="EQ1741" s="601"/>
      <c r="ER1741" s="601"/>
      <c r="ES1741" s="601"/>
      <c r="ET1741" s="601"/>
      <c r="EU1741" s="601"/>
      <c r="EV1741" s="601"/>
      <c r="EW1741" s="601"/>
      <c r="EX1741" s="601"/>
      <c r="EY1741" s="601"/>
      <c r="EZ1741" s="601"/>
      <c r="FA1741" s="601"/>
      <c r="FB1741" s="601"/>
      <c r="FC1741" s="601"/>
      <c r="FD1741" s="601"/>
      <c r="FE1741" s="601"/>
      <c r="FF1741" s="601"/>
      <c r="FG1741" s="601"/>
      <c r="FH1741" s="601"/>
      <c r="FI1741" s="601"/>
      <c r="FJ1741" s="601"/>
      <c r="FK1741" s="601"/>
      <c r="FL1741" s="601"/>
      <c r="FM1741" s="601"/>
      <c r="FN1741" s="601"/>
      <c r="FO1741" s="601"/>
      <c r="FP1741" s="601"/>
      <c r="FQ1741" s="601"/>
      <c r="FR1741" s="601"/>
      <c r="FS1741" s="601"/>
      <c r="FT1741" s="601"/>
      <c r="FU1741" s="601"/>
      <c r="FV1741" s="601"/>
      <c r="FW1741" s="601"/>
      <c r="FX1741" s="601"/>
      <c r="FY1741" s="601"/>
      <c r="FZ1741" s="601"/>
      <c r="GA1741" s="601"/>
      <c r="GB1741" s="601"/>
      <c r="GC1741" s="601"/>
      <c r="GD1741" s="601"/>
      <c r="GE1741" s="601"/>
      <c r="GF1741" s="601"/>
      <c r="GG1741" s="601"/>
      <c r="GH1741" s="601"/>
      <c r="GI1741" s="601"/>
      <c r="GJ1741" s="601"/>
      <c r="GK1741" s="601"/>
      <c r="GL1741" s="601"/>
      <c r="GM1741" s="601"/>
      <c r="GN1741" s="601"/>
      <c r="GO1741" s="601"/>
      <c r="GP1741" s="601"/>
      <c r="GQ1741" s="601"/>
      <c r="GR1741" s="601"/>
      <c r="GS1741" s="601"/>
      <c r="GT1741" s="601"/>
      <c r="GU1741" s="601"/>
      <c r="GV1741" s="601"/>
      <c r="GW1741" s="601"/>
      <c r="GX1741" s="601"/>
      <c r="GY1741" s="601"/>
      <c r="GZ1741" s="601"/>
      <c r="HA1741" s="601"/>
      <c r="HB1741" s="601"/>
      <c r="HC1741" s="601"/>
      <c r="HD1741" s="601"/>
      <c r="HE1741" s="601"/>
      <c r="HF1741" s="601"/>
      <c r="HG1741" s="601"/>
      <c r="HH1741" s="601"/>
      <c r="HI1741" s="601"/>
      <c r="HJ1741" s="601"/>
      <c r="HK1741" s="601"/>
      <c r="HL1741" s="601"/>
      <c r="HM1741" s="601"/>
      <c r="HN1741" s="601"/>
      <c r="HO1741" s="601"/>
      <c r="HP1741" s="601"/>
      <c r="HQ1741" s="601"/>
      <c r="HR1741" s="601"/>
      <c r="HS1741" s="601"/>
      <c r="HT1741" s="601"/>
      <c r="HU1741" s="601"/>
      <c r="HV1741" s="601"/>
      <c r="HW1741" s="601"/>
      <c r="HX1741" s="601"/>
      <c r="HY1741" s="601"/>
      <c r="HZ1741" s="601"/>
      <c r="IA1741" s="601"/>
      <c r="IB1741" s="601"/>
      <c r="IC1741" s="601"/>
      <c r="ID1741" s="601"/>
      <c r="IE1741" s="601"/>
      <c r="IF1741" s="601"/>
      <c r="IG1741" s="601"/>
      <c r="IH1741" s="601"/>
      <c r="II1741" s="601"/>
      <c r="IJ1741" s="601"/>
      <c r="IK1741" s="601"/>
      <c r="IL1741" s="601"/>
      <c r="IM1741" s="601"/>
      <c r="IN1741" s="601"/>
      <c r="IO1741" s="601"/>
      <c r="IP1741" s="601"/>
      <c r="IQ1741" s="601"/>
      <c r="IR1741" s="601"/>
      <c r="IS1741" s="601"/>
      <c r="IT1741" s="601"/>
      <c r="IU1741" s="601"/>
      <c r="IV1741" s="601"/>
      <c r="IW1741" s="601"/>
      <c r="IX1741" s="601"/>
      <c r="IY1741" s="601"/>
      <c r="IZ1741" s="601"/>
      <c r="JA1741" s="601"/>
      <c r="JB1741" s="601"/>
      <c r="JC1741" s="601"/>
      <c r="JD1741" s="601"/>
      <c r="JE1741" s="601"/>
      <c r="JF1741" s="601"/>
      <c r="JG1741" s="601"/>
      <c r="JH1741" s="601"/>
      <c r="JI1741" s="601"/>
      <c r="JJ1741" s="601"/>
      <c r="JK1741" s="601"/>
      <c r="JL1741" s="601"/>
      <c r="JM1741" s="601"/>
      <c r="JN1741" s="601"/>
      <c r="JO1741" s="601"/>
      <c r="JP1741" s="601"/>
      <c r="JQ1741" s="601"/>
      <c r="JR1741" s="601"/>
      <c r="JS1741" s="601"/>
      <c r="JT1741" s="601"/>
      <c r="JU1741" s="601"/>
      <c r="JV1741" s="601"/>
      <c r="JW1741" s="601"/>
      <c r="JX1741" s="601"/>
      <c r="JY1741" s="601"/>
      <c r="JZ1741" s="601"/>
      <c r="KA1741" s="601"/>
      <c r="KB1741" s="601"/>
      <c r="KC1741" s="601"/>
      <c r="KD1741" s="601"/>
      <c r="KE1741" s="601"/>
      <c r="KF1741" s="601"/>
      <c r="KG1741" s="601"/>
      <c r="KH1741" s="601"/>
      <c r="KI1741" s="601"/>
      <c r="KJ1741" s="601"/>
      <c r="KK1741" s="601"/>
      <c r="KL1741" s="601"/>
      <c r="KM1741" s="601"/>
      <c r="KN1741" s="601"/>
      <c r="KO1741" s="601"/>
      <c r="KP1741" s="601"/>
      <c r="KQ1741" s="601"/>
      <c r="KR1741" s="601"/>
      <c r="KS1741" s="601"/>
      <c r="KT1741" s="601"/>
      <c r="KU1741" s="601"/>
      <c r="KV1741" s="601"/>
      <c r="KW1741" s="601"/>
      <c r="KX1741" s="601"/>
      <c r="KY1741" s="601"/>
      <c r="KZ1741" s="601"/>
      <c r="LA1741" s="601"/>
      <c r="LB1741" s="601"/>
      <c r="LC1741" s="601"/>
      <c r="LD1741" s="601"/>
      <c r="LE1741" s="601"/>
      <c r="LF1741" s="601"/>
      <c r="LG1741" s="601"/>
      <c r="LH1741" s="601"/>
      <c r="LI1741" s="601"/>
      <c r="LJ1741" s="601"/>
    </row>
    <row r="1742" spans="1:322">
      <c r="A1742" s="697"/>
      <c r="B1742" s="558"/>
      <c r="C1742" s="558"/>
      <c r="D1742" s="676" t="s">
        <v>1067</v>
      </c>
      <c r="E1742" s="524"/>
      <c r="F1742" s="676" t="s">
        <v>1152</v>
      </c>
      <c r="G1742" s="676">
        <v>2022</v>
      </c>
      <c r="H1742" s="596">
        <v>3</v>
      </c>
      <c r="I1742" s="687">
        <v>127483</v>
      </c>
      <c r="J1742" s="677">
        <v>44643</v>
      </c>
      <c r="K1742" s="676" t="s">
        <v>1599</v>
      </c>
      <c r="L1742" s="677" t="s">
        <v>1578</v>
      </c>
      <c r="M1742" s="677">
        <v>44468</v>
      </c>
      <c r="N1742" s="677" t="s">
        <v>1588</v>
      </c>
      <c r="O1742" s="677"/>
      <c r="P1742" s="597">
        <v>44636</v>
      </c>
      <c r="Q1742" s="597">
        <v>44641</v>
      </c>
      <c r="R1742" s="597">
        <v>44643</v>
      </c>
      <c r="S1742" s="596" t="s">
        <v>1580</v>
      </c>
      <c r="T1742" s="596">
        <v>60</v>
      </c>
      <c r="U1742" s="676" t="s">
        <v>1600</v>
      </c>
      <c r="V1742" s="596" t="s">
        <v>1582</v>
      </c>
      <c r="W1742" s="678">
        <v>395</v>
      </c>
      <c r="X1742" s="551">
        <v>624</v>
      </c>
      <c r="Y1742" s="693">
        <v>246480</v>
      </c>
      <c r="Z1742" s="598">
        <v>0.44</v>
      </c>
      <c r="AA1742" s="682">
        <f>Y1742*Z1742</f>
        <v>108451.2</v>
      </c>
      <c r="AB1742" s="521"/>
      <c r="AC1742" s="683">
        <v>0</v>
      </c>
      <c r="AD1742" s="676"/>
      <c r="AE1742" s="684"/>
      <c r="AF1742" s="695">
        <f>AA1742+AD1742+AE1742</f>
        <v>108451.2</v>
      </c>
      <c r="AG1742" s="703" t="s">
        <v>47</v>
      </c>
      <c r="AH1742" s="561"/>
      <c r="AI1742" s="703">
        <v>75</v>
      </c>
      <c r="AJ1742" s="703" t="s">
        <v>1597</v>
      </c>
      <c r="AK1742" s="703" t="s">
        <v>1075</v>
      </c>
      <c r="AL1742" s="711">
        <v>21075</v>
      </c>
      <c r="AM1742" s="703" t="s">
        <v>52</v>
      </c>
      <c r="AN1742" s="703" t="s">
        <v>1089</v>
      </c>
      <c r="AO1742" s="596"/>
      <c r="AP1742" s="676" t="s">
        <v>92</v>
      </c>
      <c r="AQ1742" s="676" t="s">
        <v>37</v>
      </c>
      <c r="AR1742" s="676"/>
      <c r="AS1742" s="523" t="s">
        <v>1077</v>
      </c>
      <c r="AT1742" s="523"/>
      <c r="AU1742" s="523"/>
      <c r="AV1742" s="674"/>
      <c r="AW1742" s="673" t="str">
        <f>U1742</f>
        <v>30390255H</v>
      </c>
      <c r="AX1742" s="673" cm="1">
        <f t="array" ref="AX1742">SUM(MID(0&amp;AW1742,LARGE(INDEX(ISNUMBER(--MID(AW1742,ROW($1:$8),1))*ROW($1:$8),),ROW($1:$8))+1,1)*10^ROW($1:$8)/10)</f>
        <v>30390255</v>
      </c>
      <c r="AY1742" s="673" t="str">
        <f>VLOOKUP($AX1742,'Item Master Data'!$A:$F,3,FALSE)</f>
        <v>T395H</v>
      </c>
      <c r="AZ1742" s="673">
        <f>VLOOKUP($AX1742,'Item Master Data'!$A:$F,6,FALSE)</f>
        <v>395</v>
      </c>
      <c r="BA1742" s="673">
        <f>X1742/BB1742</f>
        <v>24</v>
      </c>
      <c r="BB1742" s="673">
        <f>VLOOKUP(AX1742,'Item Master Data'!$A:$G,7,FALSE)</f>
        <v>26</v>
      </c>
      <c r="BC1742" s="673"/>
      <c r="BD1742" s="673">
        <f>W1742-AZ1742</f>
        <v>0</v>
      </c>
      <c r="BE1742" s="601"/>
      <c r="BF1742" s="601"/>
      <c r="BG1742" s="601"/>
      <c r="BH1742" s="601"/>
      <c r="BI1742" s="601"/>
      <c r="BJ1742" s="601"/>
      <c r="BK1742" s="601"/>
      <c r="BL1742" s="601"/>
      <c r="BM1742" s="601"/>
      <c r="BN1742" s="601"/>
      <c r="BO1742" s="601"/>
      <c r="BP1742" s="601"/>
      <c r="BQ1742" s="601"/>
      <c r="BR1742" s="601"/>
      <c r="BS1742" s="601"/>
      <c r="BT1742" s="601"/>
      <c r="BU1742" s="601"/>
      <c r="BV1742" s="601"/>
      <c r="BW1742" s="601"/>
      <c r="BX1742" s="601"/>
      <c r="BY1742" s="601"/>
      <c r="BZ1742" s="601"/>
      <c r="CA1742" s="601"/>
      <c r="CB1742" s="601"/>
      <c r="CC1742" s="601"/>
      <c r="CD1742" s="601"/>
      <c r="CE1742" s="601"/>
      <c r="CF1742" s="601"/>
      <c r="CG1742" s="601"/>
      <c r="CH1742" s="601"/>
      <c r="CI1742" s="601"/>
      <c r="CJ1742" s="601"/>
      <c r="CK1742" s="601"/>
      <c r="CL1742" s="601"/>
      <c r="CM1742" s="601"/>
      <c r="CN1742" s="601"/>
      <c r="CO1742" s="601"/>
      <c r="CP1742" s="601"/>
      <c r="CQ1742" s="601"/>
      <c r="CR1742" s="601"/>
      <c r="CS1742" s="601"/>
      <c r="CT1742" s="601"/>
      <c r="CU1742" s="601"/>
      <c r="CV1742" s="601"/>
      <c r="CW1742" s="601"/>
      <c r="CX1742" s="601"/>
      <c r="CY1742" s="601"/>
      <c r="CZ1742" s="601"/>
      <c r="DA1742" s="601"/>
      <c r="DB1742" s="601"/>
      <c r="DC1742" s="601"/>
      <c r="DD1742" s="601"/>
      <c r="DE1742" s="601"/>
      <c r="DF1742" s="601"/>
      <c r="DG1742" s="601"/>
      <c r="DH1742" s="601"/>
      <c r="DI1742" s="601"/>
      <c r="DJ1742" s="601"/>
      <c r="DK1742" s="601"/>
      <c r="DL1742" s="601"/>
      <c r="DM1742" s="601"/>
      <c r="DN1742" s="601"/>
      <c r="DO1742" s="601"/>
      <c r="DP1742" s="601"/>
      <c r="DQ1742" s="601"/>
      <c r="DR1742" s="601"/>
      <c r="DS1742" s="601"/>
      <c r="DT1742" s="601"/>
      <c r="DU1742" s="601"/>
      <c r="DV1742" s="601"/>
      <c r="DW1742" s="601"/>
      <c r="DX1742" s="601"/>
      <c r="DY1742" s="601"/>
      <c r="DZ1742" s="601"/>
      <c r="EA1742" s="601"/>
      <c r="EB1742" s="601"/>
      <c r="EC1742" s="601"/>
      <c r="ED1742" s="601"/>
      <c r="EE1742" s="601"/>
      <c r="EF1742" s="601"/>
      <c r="EG1742" s="601"/>
      <c r="EH1742" s="601"/>
      <c r="EI1742" s="601"/>
      <c r="EJ1742" s="601"/>
      <c r="EK1742" s="601"/>
      <c r="EL1742" s="601"/>
      <c r="EM1742" s="601"/>
      <c r="EN1742" s="601"/>
      <c r="EO1742" s="601"/>
      <c r="EP1742" s="601"/>
      <c r="EQ1742" s="601"/>
      <c r="ER1742" s="601"/>
      <c r="ES1742" s="601"/>
      <c r="ET1742" s="601"/>
      <c r="EU1742" s="601"/>
      <c r="EV1742" s="601"/>
      <c r="EW1742" s="601"/>
      <c r="EX1742" s="601"/>
      <c r="EY1742" s="601"/>
      <c r="EZ1742" s="601"/>
      <c r="FA1742" s="601"/>
      <c r="FB1742" s="601"/>
      <c r="FC1742" s="601"/>
      <c r="FD1742" s="601"/>
      <c r="FE1742" s="601"/>
      <c r="FF1742" s="601"/>
      <c r="FG1742" s="601"/>
      <c r="FH1742" s="601"/>
      <c r="FI1742" s="601"/>
      <c r="FJ1742" s="601"/>
      <c r="FK1742" s="601"/>
      <c r="FL1742" s="601"/>
      <c r="FM1742" s="601"/>
      <c r="FN1742" s="601"/>
      <c r="FO1742" s="601"/>
      <c r="FP1742" s="601"/>
      <c r="FQ1742" s="601"/>
      <c r="FR1742" s="601"/>
      <c r="FS1742" s="601"/>
      <c r="FT1742" s="601"/>
      <c r="FU1742" s="601"/>
      <c r="FV1742" s="601"/>
      <c r="FW1742" s="601"/>
      <c r="FX1742" s="601"/>
      <c r="FY1742" s="601"/>
      <c r="FZ1742" s="601"/>
      <c r="GA1742" s="601"/>
      <c r="GB1742" s="601"/>
      <c r="GC1742" s="601"/>
      <c r="GD1742" s="601"/>
      <c r="GE1742" s="601"/>
      <c r="GF1742" s="601"/>
      <c r="GG1742" s="601"/>
      <c r="GH1742" s="601"/>
      <c r="GI1742" s="601"/>
      <c r="GJ1742" s="601"/>
      <c r="GK1742" s="601"/>
      <c r="GL1742" s="601"/>
      <c r="GM1742" s="601"/>
      <c r="GN1742" s="601"/>
      <c r="GO1742" s="601"/>
      <c r="GP1742" s="601"/>
      <c r="GQ1742" s="601"/>
      <c r="GR1742" s="601"/>
      <c r="GS1742" s="601"/>
      <c r="GT1742" s="601"/>
      <c r="GU1742" s="601"/>
      <c r="GV1742" s="601"/>
      <c r="GW1742" s="601"/>
      <c r="GX1742" s="601"/>
      <c r="GY1742" s="601"/>
      <c r="GZ1742" s="601"/>
      <c r="HA1742" s="601"/>
      <c r="HB1742" s="601"/>
      <c r="HC1742" s="601"/>
      <c r="HD1742" s="601"/>
      <c r="HE1742" s="601"/>
      <c r="HF1742" s="601"/>
      <c r="HG1742" s="601"/>
      <c r="HH1742" s="601"/>
      <c r="HI1742" s="601"/>
      <c r="HJ1742" s="601"/>
      <c r="HK1742" s="601"/>
      <c r="HL1742" s="601"/>
      <c r="HM1742" s="601"/>
      <c r="HN1742" s="601"/>
      <c r="HO1742" s="601"/>
      <c r="HP1742" s="601"/>
      <c r="HQ1742" s="601"/>
      <c r="HR1742" s="601"/>
      <c r="HS1742" s="601"/>
      <c r="HT1742" s="601"/>
      <c r="HU1742" s="601"/>
      <c r="HV1742" s="601"/>
      <c r="HW1742" s="601"/>
      <c r="HX1742" s="601"/>
      <c r="HY1742" s="601"/>
      <c r="HZ1742" s="601"/>
      <c r="IA1742" s="601"/>
      <c r="IB1742" s="601"/>
      <c r="IC1742" s="601"/>
      <c r="ID1742" s="601"/>
      <c r="IE1742" s="601"/>
      <c r="IF1742" s="601"/>
      <c r="IG1742" s="601"/>
      <c r="IH1742" s="601"/>
      <c r="II1742" s="601"/>
      <c r="IJ1742" s="601"/>
      <c r="IK1742" s="601"/>
      <c r="IL1742" s="601"/>
      <c r="IM1742" s="601"/>
      <c r="IN1742" s="601"/>
      <c r="IO1742" s="601"/>
      <c r="IP1742" s="601"/>
      <c r="IQ1742" s="601"/>
      <c r="IR1742" s="601"/>
      <c r="IS1742" s="601"/>
      <c r="IT1742" s="601"/>
      <c r="IU1742" s="601"/>
      <c r="IV1742" s="601"/>
      <c r="IW1742" s="601"/>
      <c r="IX1742" s="601"/>
      <c r="IY1742" s="601"/>
      <c r="IZ1742" s="601"/>
      <c r="JA1742" s="601"/>
      <c r="JB1742" s="601"/>
      <c r="JC1742" s="601"/>
      <c r="JD1742" s="601"/>
      <c r="JE1742" s="601"/>
      <c r="JF1742" s="601"/>
      <c r="JG1742" s="601"/>
      <c r="JH1742" s="601"/>
      <c r="JI1742" s="601"/>
      <c r="JJ1742" s="601"/>
      <c r="JK1742" s="601"/>
      <c r="JL1742" s="601"/>
      <c r="JM1742" s="601"/>
      <c r="JN1742" s="601"/>
      <c r="JO1742" s="601"/>
      <c r="JP1742" s="601"/>
      <c r="JQ1742" s="601"/>
      <c r="JR1742" s="601"/>
      <c r="JS1742" s="601"/>
      <c r="JT1742" s="601"/>
      <c r="JU1742" s="601"/>
      <c r="JV1742" s="601"/>
      <c r="JW1742" s="601"/>
      <c r="JX1742" s="601"/>
      <c r="JY1742" s="601"/>
      <c r="JZ1742" s="601"/>
      <c r="KA1742" s="601"/>
      <c r="KB1742" s="601"/>
      <c r="KC1742" s="601"/>
      <c r="KD1742" s="601"/>
      <c r="KE1742" s="601"/>
      <c r="KF1742" s="601"/>
      <c r="KG1742" s="601"/>
      <c r="KH1742" s="601"/>
      <c r="KI1742" s="601"/>
      <c r="KJ1742" s="601"/>
      <c r="KK1742" s="601"/>
      <c r="KL1742" s="601"/>
      <c r="KM1742" s="601"/>
      <c r="KN1742" s="601"/>
      <c r="KO1742" s="601"/>
      <c r="KP1742" s="601"/>
      <c r="KQ1742" s="601"/>
      <c r="KR1742" s="601"/>
      <c r="KS1742" s="601"/>
      <c r="KT1742" s="601"/>
      <c r="KU1742" s="601"/>
      <c r="KV1742" s="601"/>
      <c r="KW1742" s="601"/>
      <c r="KX1742" s="601"/>
      <c r="KY1742" s="601"/>
      <c r="KZ1742" s="601"/>
      <c r="LA1742" s="601"/>
      <c r="LB1742" s="601"/>
      <c r="LC1742" s="601"/>
      <c r="LD1742" s="601"/>
      <c r="LE1742" s="601"/>
      <c r="LF1742" s="601"/>
      <c r="LG1742" s="601"/>
      <c r="LH1742" s="601"/>
      <c r="LI1742" s="601"/>
      <c r="LJ1742" s="601"/>
    </row>
    <row r="1743" spans="1:322">
      <c r="A1743" s="697"/>
      <c r="B1743" s="558"/>
      <c r="C1743" s="558"/>
      <c r="D1743" s="676" t="s">
        <v>1067</v>
      </c>
      <c r="E1743" s="524"/>
      <c r="F1743" s="676" t="s">
        <v>1152</v>
      </c>
      <c r="G1743" s="676">
        <v>2022</v>
      </c>
      <c r="H1743" s="596">
        <v>3</v>
      </c>
      <c r="I1743" s="687">
        <v>127482</v>
      </c>
      <c r="J1743" s="677">
        <v>44643</v>
      </c>
      <c r="K1743" s="676" t="s">
        <v>1599</v>
      </c>
      <c r="L1743" s="677" t="s">
        <v>1578</v>
      </c>
      <c r="M1743" s="677">
        <v>44468</v>
      </c>
      <c r="N1743" s="677" t="s">
        <v>1588</v>
      </c>
      <c r="O1743" s="677"/>
      <c r="P1743" s="597">
        <v>44636</v>
      </c>
      <c r="Q1743" s="597">
        <v>44641</v>
      </c>
      <c r="R1743" s="597">
        <v>44643</v>
      </c>
      <c r="S1743" s="596" t="s">
        <v>1580</v>
      </c>
      <c r="T1743" s="596">
        <v>60</v>
      </c>
      <c r="U1743" s="676" t="s">
        <v>1600</v>
      </c>
      <c r="V1743" s="596" t="s">
        <v>1582</v>
      </c>
      <c r="W1743" s="678">
        <v>395</v>
      </c>
      <c r="X1743" s="551">
        <v>624</v>
      </c>
      <c r="Y1743" s="693">
        <v>246480</v>
      </c>
      <c r="Z1743" s="598">
        <v>0.44</v>
      </c>
      <c r="AA1743" s="682">
        <f>Y1743*Z1743</f>
        <v>108451.2</v>
      </c>
      <c r="AB1743" s="521"/>
      <c r="AC1743" s="683">
        <v>0</v>
      </c>
      <c r="AD1743" s="676"/>
      <c r="AE1743" s="684"/>
      <c r="AF1743" s="695">
        <f>AA1743+AD1743+AE1743</f>
        <v>108451.2</v>
      </c>
      <c r="AG1743" s="703" t="s">
        <v>47</v>
      </c>
      <c r="AH1743" s="561"/>
      <c r="AI1743" s="703">
        <v>75</v>
      </c>
      <c r="AJ1743" s="703" t="s">
        <v>1597</v>
      </c>
      <c r="AK1743" s="703" t="s">
        <v>1075</v>
      </c>
      <c r="AL1743" s="711">
        <v>21075</v>
      </c>
      <c r="AM1743" s="703" t="s">
        <v>52</v>
      </c>
      <c r="AN1743" s="703" t="s">
        <v>1089</v>
      </c>
      <c r="AO1743" s="596"/>
      <c r="AP1743" s="676" t="s">
        <v>92</v>
      </c>
      <c r="AQ1743" s="676" t="s">
        <v>37</v>
      </c>
      <c r="AR1743" s="676"/>
      <c r="AS1743" s="523" t="s">
        <v>1077</v>
      </c>
      <c r="AT1743" s="523"/>
      <c r="AU1743" s="523"/>
      <c r="AV1743" s="674"/>
      <c r="AW1743" s="673" t="str">
        <f>U1743</f>
        <v>30390255H</v>
      </c>
      <c r="AX1743" s="673" cm="1">
        <f t="array" ref="AX1743">SUM(MID(0&amp;AW1743,LARGE(INDEX(ISNUMBER(--MID(AW1743,ROW($1:$8),1))*ROW($1:$8),),ROW($1:$8))+1,1)*10^ROW($1:$8)/10)</f>
        <v>30390255</v>
      </c>
      <c r="AY1743" s="673" t="str">
        <f>VLOOKUP($AX1743,'Item Master Data'!$A:$F,3,FALSE)</f>
        <v>T395H</v>
      </c>
      <c r="AZ1743" s="673">
        <f>VLOOKUP($AX1743,'Item Master Data'!$A:$F,6,FALSE)</f>
        <v>395</v>
      </c>
      <c r="BA1743" s="673">
        <f>X1743/BB1743</f>
        <v>24</v>
      </c>
      <c r="BB1743" s="673">
        <f>VLOOKUP(AX1743,'Item Master Data'!$A:$G,7,FALSE)</f>
        <v>26</v>
      </c>
      <c r="BC1743" s="673"/>
      <c r="BD1743" s="673">
        <f>W1743-AZ1743</f>
        <v>0</v>
      </c>
      <c r="BE1743" s="601"/>
      <c r="BF1743" s="601"/>
      <c r="BG1743" s="601"/>
      <c r="BH1743" s="601"/>
      <c r="BI1743" s="601"/>
      <c r="BJ1743" s="601"/>
      <c r="BK1743" s="601"/>
      <c r="BL1743" s="601"/>
      <c r="BM1743" s="601"/>
      <c r="BN1743" s="601"/>
      <c r="BO1743" s="601"/>
      <c r="BP1743" s="601"/>
      <c r="BQ1743" s="601"/>
      <c r="BR1743" s="601"/>
      <c r="BS1743" s="601"/>
      <c r="BT1743" s="601"/>
      <c r="BU1743" s="601"/>
      <c r="BV1743" s="601"/>
      <c r="BW1743" s="601"/>
      <c r="BX1743" s="601"/>
      <c r="BY1743" s="601"/>
      <c r="BZ1743" s="601"/>
      <c r="CA1743" s="601"/>
      <c r="CB1743" s="601"/>
      <c r="CC1743" s="601"/>
      <c r="CD1743" s="601"/>
      <c r="CE1743" s="601"/>
      <c r="CF1743" s="601"/>
      <c r="CG1743" s="601"/>
      <c r="CH1743" s="601"/>
      <c r="CI1743" s="601"/>
      <c r="CJ1743" s="601"/>
      <c r="CK1743" s="601"/>
      <c r="CL1743" s="601"/>
      <c r="CM1743" s="601"/>
      <c r="CN1743" s="601"/>
      <c r="CO1743" s="601"/>
      <c r="CP1743" s="601"/>
      <c r="CQ1743" s="601"/>
      <c r="CR1743" s="601"/>
      <c r="CS1743" s="601"/>
      <c r="CT1743" s="601"/>
      <c r="CU1743" s="601"/>
      <c r="CV1743" s="601"/>
      <c r="CW1743" s="601"/>
      <c r="CX1743" s="601"/>
      <c r="CY1743" s="601"/>
      <c r="CZ1743" s="601"/>
      <c r="DA1743" s="601"/>
      <c r="DB1743" s="601"/>
      <c r="DC1743" s="601"/>
      <c r="DD1743" s="601"/>
      <c r="DE1743" s="601"/>
      <c r="DF1743" s="601"/>
      <c r="DG1743" s="601"/>
      <c r="DH1743" s="601"/>
      <c r="DI1743" s="601"/>
      <c r="DJ1743" s="601"/>
      <c r="DK1743" s="601"/>
      <c r="DL1743" s="601"/>
      <c r="DM1743" s="601"/>
      <c r="DN1743" s="601"/>
      <c r="DO1743" s="601"/>
      <c r="DP1743" s="601"/>
      <c r="DQ1743" s="601"/>
      <c r="DR1743" s="601"/>
      <c r="DS1743" s="601"/>
      <c r="DT1743" s="601"/>
      <c r="DU1743" s="601"/>
      <c r="DV1743" s="601"/>
      <c r="DW1743" s="601"/>
      <c r="DX1743" s="601"/>
      <c r="DY1743" s="601"/>
      <c r="DZ1743" s="601"/>
      <c r="EA1743" s="601"/>
      <c r="EB1743" s="601"/>
      <c r="EC1743" s="601"/>
      <c r="ED1743" s="601"/>
      <c r="EE1743" s="601"/>
      <c r="EF1743" s="601"/>
      <c r="EG1743" s="601"/>
      <c r="EH1743" s="601"/>
      <c r="EI1743" s="601"/>
      <c r="EJ1743" s="601"/>
      <c r="EK1743" s="601"/>
      <c r="EL1743" s="601"/>
      <c r="EM1743" s="601"/>
      <c r="EN1743" s="601"/>
      <c r="EO1743" s="601"/>
      <c r="EP1743" s="601"/>
      <c r="EQ1743" s="601"/>
      <c r="ER1743" s="601"/>
      <c r="ES1743" s="601"/>
      <c r="ET1743" s="601"/>
      <c r="EU1743" s="601"/>
      <c r="EV1743" s="601"/>
      <c r="EW1743" s="601"/>
      <c r="EX1743" s="601"/>
      <c r="EY1743" s="601"/>
      <c r="EZ1743" s="601"/>
      <c r="FA1743" s="601"/>
      <c r="FB1743" s="601"/>
      <c r="FC1743" s="601"/>
      <c r="FD1743" s="601"/>
      <c r="FE1743" s="601"/>
      <c r="FF1743" s="601"/>
      <c r="FG1743" s="601"/>
      <c r="FH1743" s="601"/>
      <c r="FI1743" s="601"/>
      <c r="FJ1743" s="601"/>
      <c r="FK1743" s="601"/>
      <c r="FL1743" s="601"/>
      <c r="FM1743" s="601"/>
      <c r="FN1743" s="601"/>
      <c r="FO1743" s="601"/>
      <c r="FP1743" s="601"/>
      <c r="FQ1743" s="601"/>
      <c r="FR1743" s="601"/>
      <c r="FS1743" s="601"/>
      <c r="FT1743" s="601"/>
      <c r="FU1743" s="601"/>
      <c r="FV1743" s="601"/>
      <c r="FW1743" s="601"/>
      <c r="FX1743" s="601"/>
      <c r="FY1743" s="601"/>
      <c r="FZ1743" s="601"/>
      <c r="GA1743" s="601"/>
      <c r="GB1743" s="601"/>
      <c r="GC1743" s="601"/>
      <c r="GD1743" s="601"/>
      <c r="GE1743" s="601"/>
      <c r="GF1743" s="601"/>
      <c r="GG1743" s="601"/>
      <c r="GH1743" s="601"/>
      <c r="GI1743" s="601"/>
      <c r="GJ1743" s="601"/>
      <c r="GK1743" s="601"/>
      <c r="GL1743" s="601"/>
      <c r="GM1743" s="601"/>
      <c r="GN1743" s="601"/>
      <c r="GO1743" s="601"/>
      <c r="GP1743" s="601"/>
      <c r="GQ1743" s="601"/>
      <c r="GR1743" s="601"/>
      <c r="GS1743" s="601"/>
      <c r="GT1743" s="601"/>
      <c r="GU1743" s="601"/>
      <c r="GV1743" s="601"/>
      <c r="GW1743" s="601"/>
      <c r="GX1743" s="601"/>
      <c r="GY1743" s="601"/>
      <c r="GZ1743" s="601"/>
      <c r="HA1743" s="601"/>
      <c r="HB1743" s="601"/>
      <c r="HC1743" s="601"/>
      <c r="HD1743" s="601"/>
      <c r="HE1743" s="601"/>
      <c r="HF1743" s="601"/>
      <c r="HG1743" s="601"/>
      <c r="HH1743" s="601"/>
      <c r="HI1743" s="601"/>
      <c r="HJ1743" s="601"/>
      <c r="HK1743" s="601"/>
      <c r="HL1743" s="601"/>
      <c r="HM1743" s="601"/>
      <c r="HN1743" s="601"/>
      <c r="HO1743" s="601"/>
      <c r="HP1743" s="601"/>
      <c r="HQ1743" s="601"/>
      <c r="HR1743" s="601"/>
      <c r="HS1743" s="601"/>
      <c r="HT1743" s="601"/>
      <c r="HU1743" s="601"/>
      <c r="HV1743" s="601"/>
      <c r="HW1743" s="601"/>
      <c r="HX1743" s="601"/>
      <c r="HY1743" s="601"/>
      <c r="HZ1743" s="601"/>
      <c r="IA1743" s="601"/>
      <c r="IB1743" s="601"/>
      <c r="IC1743" s="601"/>
      <c r="ID1743" s="601"/>
      <c r="IE1743" s="601"/>
      <c r="IF1743" s="601"/>
      <c r="IG1743" s="601"/>
      <c r="IH1743" s="601"/>
      <c r="II1743" s="601"/>
      <c r="IJ1743" s="601"/>
      <c r="IK1743" s="601"/>
      <c r="IL1743" s="601"/>
      <c r="IM1743" s="601"/>
      <c r="IN1743" s="601"/>
      <c r="IO1743" s="601"/>
      <c r="IP1743" s="601"/>
      <c r="IQ1743" s="601"/>
      <c r="IR1743" s="601"/>
      <c r="IS1743" s="601"/>
      <c r="IT1743" s="601"/>
      <c r="IU1743" s="601"/>
      <c r="IV1743" s="601"/>
      <c r="IW1743" s="601"/>
      <c r="IX1743" s="601"/>
      <c r="IY1743" s="601"/>
      <c r="IZ1743" s="601"/>
      <c r="JA1743" s="601"/>
      <c r="JB1743" s="601"/>
      <c r="JC1743" s="601"/>
      <c r="JD1743" s="601"/>
      <c r="JE1743" s="601"/>
      <c r="JF1743" s="601"/>
      <c r="JG1743" s="601"/>
      <c r="JH1743" s="601"/>
      <c r="JI1743" s="601"/>
      <c r="JJ1743" s="601"/>
      <c r="JK1743" s="601"/>
      <c r="JL1743" s="601"/>
      <c r="JM1743" s="601"/>
      <c r="JN1743" s="601"/>
      <c r="JO1743" s="601"/>
      <c r="JP1743" s="601"/>
      <c r="JQ1743" s="601"/>
      <c r="JR1743" s="601"/>
      <c r="JS1743" s="601"/>
      <c r="JT1743" s="601"/>
      <c r="JU1743" s="601"/>
      <c r="JV1743" s="601"/>
      <c r="JW1743" s="601"/>
      <c r="JX1743" s="601"/>
      <c r="JY1743" s="601"/>
      <c r="JZ1743" s="601"/>
      <c r="KA1743" s="601"/>
      <c r="KB1743" s="601"/>
      <c r="KC1743" s="601"/>
      <c r="KD1743" s="601"/>
      <c r="KE1743" s="601"/>
      <c r="KF1743" s="601"/>
      <c r="KG1743" s="601"/>
      <c r="KH1743" s="601"/>
      <c r="KI1743" s="601"/>
      <c r="KJ1743" s="601"/>
      <c r="KK1743" s="601"/>
      <c r="KL1743" s="601"/>
      <c r="KM1743" s="601"/>
      <c r="KN1743" s="601"/>
      <c r="KO1743" s="601"/>
      <c r="KP1743" s="601"/>
      <c r="KQ1743" s="601"/>
      <c r="KR1743" s="601"/>
      <c r="KS1743" s="601"/>
      <c r="KT1743" s="601"/>
      <c r="KU1743" s="601"/>
      <c r="KV1743" s="601"/>
      <c r="KW1743" s="601"/>
      <c r="KX1743" s="601"/>
      <c r="KY1743" s="601"/>
      <c r="KZ1743" s="601"/>
      <c r="LA1743" s="601"/>
      <c r="LB1743" s="601"/>
      <c r="LC1743" s="601"/>
      <c r="LD1743" s="601"/>
      <c r="LE1743" s="601"/>
      <c r="LF1743" s="601"/>
      <c r="LG1743" s="601"/>
      <c r="LH1743" s="601"/>
      <c r="LI1743" s="601"/>
      <c r="LJ1743" s="601"/>
    </row>
    <row r="1744" spans="1:322">
      <c r="A1744" s="697"/>
      <c r="B1744" s="558"/>
      <c r="C1744" s="558"/>
      <c r="D1744" s="676" t="s">
        <v>1067</v>
      </c>
      <c r="E1744" s="524"/>
      <c r="F1744" s="676" t="s">
        <v>1152</v>
      </c>
      <c r="G1744" s="676">
        <v>2022</v>
      </c>
      <c r="H1744" s="596">
        <v>3</v>
      </c>
      <c r="I1744" s="687">
        <v>127484</v>
      </c>
      <c r="J1744" s="677">
        <v>44643</v>
      </c>
      <c r="K1744" s="676" t="s">
        <v>1599</v>
      </c>
      <c r="L1744" s="677" t="s">
        <v>1578</v>
      </c>
      <c r="M1744" s="677">
        <v>44468</v>
      </c>
      <c r="N1744" s="677" t="s">
        <v>1588</v>
      </c>
      <c r="O1744" s="677"/>
      <c r="P1744" s="597">
        <v>44636</v>
      </c>
      <c r="Q1744" s="597">
        <v>44641</v>
      </c>
      <c r="R1744" s="597">
        <v>44643</v>
      </c>
      <c r="S1744" s="596" t="s">
        <v>1580</v>
      </c>
      <c r="T1744" s="596">
        <v>60</v>
      </c>
      <c r="U1744" s="676" t="s">
        <v>1600</v>
      </c>
      <c r="V1744" s="596" t="s">
        <v>1582</v>
      </c>
      <c r="W1744" s="678">
        <v>395</v>
      </c>
      <c r="X1744" s="551">
        <v>624</v>
      </c>
      <c r="Y1744" s="693">
        <v>246480</v>
      </c>
      <c r="Z1744" s="598">
        <v>0.44</v>
      </c>
      <c r="AA1744" s="682">
        <f>Y1744*Z1744</f>
        <v>108451.2</v>
      </c>
      <c r="AB1744" s="521"/>
      <c r="AC1744" s="683">
        <v>0</v>
      </c>
      <c r="AD1744" s="676"/>
      <c r="AE1744" s="684"/>
      <c r="AF1744" s="695">
        <f>AA1744+AD1744+AE1744</f>
        <v>108451.2</v>
      </c>
      <c r="AG1744" s="703" t="s">
        <v>47</v>
      </c>
      <c r="AH1744" s="561"/>
      <c r="AI1744" s="703">
        <v>75</v>
      </c>
      <c r="AJ1744" s="703" t="s">
        <v>1597</v>
      </c>
      <c r="AK1744" s="703" t="s">
        <v>1075</v>
      </c>
      <c r="AL1744" s="711">
        <v>21075</v>
      </c>
      <c r="AM1744" s="703" t="s">
        <v>52</v>
      </c>
      <c r="AN1744" s="703" t="s">
        <v>1089</v>
      </c>
      <c r="AO1744" s="596"/>
      <c r="AP1744" s="676" t="s">
        <v>92</v>
      </c>
      <c r="AQ1744" s="676" t="s">
        <v>37</v>
      </c>
      <c r="AR1744" s="676"/>
      <c r="AS1744" s="523" t="s">
        <v>1077</v>
      </c>
      <c r="AT1744" s="523"/>
      <c r="AU1744" s="523"/>
      <c r="AV1744" s="674"/>
      <c r="AW1744" s="673" t="str">
        <f>U1744</f>
        <v>30390255H</v>
      </c>
      <c r="AX1744" s="673" cm="1">
        <f t="array" ref="AX1744">SUM(MID(0&amp;AW1744,LARGE(INDEX(ISNUMBER(--MID(AW1744,ROW($1:$8),1))*ROW($1:$8),),ROW($1:$8))+1,1)*10^ROW($1:$8)/10)</f>
        <v>30390255</v>
      </c>
      <c r="AY1744" s="673" t="str">
        <f>VLOOKUP($AX1744,'Item Master Data'!$A:$F,3,FALSE)</f>
        <v>T395H</v>
      </c>
      <c r="AZ1744" s="673">
        <f>VLOOKUP($AX1744,'Item Master Data'!$A:$F,6,FALSE)</f>
        <v>395</v>
      </c>
      <c r="BA1744" s="673">
        <f>X1744/BB1744</f>
        <v>24</v>
      </c>
      <c r="BB1744" s="673">
        <f>VLOOKUP(AX1744,'Item Master Data'!$A:$G,7,FALSE)</f>
        <v>26</v>
      </c>
      <c r="BC1744" s="673"/>
      <c r="BD1744" s="673">
        <f>W1744-AZ1744</f>
        <v>0</v>
      </c>
      <c r="BE1744" s="601"/>
      <c r="BF1744" s="601"/>
      <c r="BG1744" s="601"/>
      <c r="BH1744" s="601"/>
      <c r="BI1744" s="601"/>
      <c r="BJ1744" s="601"/>
      <c r="BK1744" s="601"/>
      <c r="BL1744" s="601"/>
      <c r="BM1744" s="601"/>
      <c r="BN1744" s="601"/>
      <c r="BO1744" s="601"/>
      <c r="BP1744" s="601"/>
      <c r="BQ1744" s="601"/>
      <c r="BR1744" s="601"/>
      <c r="BS1744" s="601"/>
      <c r="BT1744" s="601"/>
      <c r="BU1744" s="601"/>
      <c r="BV1744" s="601"/>
      <c r="BW1744" s="601"/>
      <c r="BX1744" s="601"/>
      <c r="BY1744" s="601"/>
      <c r="BZ1744" s="601"/>
      <c r="CA1744" s="601"/>
      <c r="CB1744" s="601"/>
      <c r="CC1744" s="601"/>
      <c r="CD1744" s="601"/>
      <c r="CE1744" s="601"/>
      <c r="CF1744" s="601"/>
      <c r="CG1744" s="601"/>
      <c r="CH1744" s="601"/>
      <c r="CI1744" s="601"/>
      <c r="CJ1744" s="601"/>
      <c r="CK1744" s="601"/>
      <c r="CL1744" s="601"/>
      <c r="CM1744" s="601"/>
      <c r="CN1744" s="601"/>
      <c r="CO1744" s="601"/>
      <c r="CP1744" s="601"/>
      <c r="CQ1744" s="601"/>
      <c r="CR1744" s="601"/>
      <c r="CS1744" s="601"/>
      <c r="CT1744" s="601"/>
      <c r="CU1744" s="601"/>
      <c r="CV1744" s="601"/>
      <c r="CW1744" s="601"/>
      <c r="CX1744" s="601"/>
      <c r="CY1744" s="601"/>
      <c r="CZ1744" s="601"/>
      <c r="DA1744" s="601"/>
      <c r="DB1744" s="601"/>
      <c r="DC1744" s="601"/>
      <c r="DD1744" s="601"/>
      <c r="DE1744" s="601"/>
      <c r="DF1744" s="601"/>
      <c r="DG1744" s="601"/>
      <c r="DH1744" s="601"/>
      <c r="DI1744" s="601"/>
      <c r="DJ1744" s="601"/>
      <c r="DK1744" s="601"/>
      <c r="DL1744" s="601"/>
      <c r="DM1744" s="601"/>
      <c r="DN1744" s="601"/>
      <c r="DO1744" s="601"/>
      <c r="DP1744" s="601"/>
      <c r="DQ1744" s="601"/>
      <c r="DR1744" s="601"/>
      <c r="DS1744" s="601"/>
      <c r="DT1744" s="601"/>
      <c r="DU1744" s="601"/>
      <c r="DV1744" s="601"/>
      <c r="DW1744" s="601"/>
      <c r="DX1744" s="601"/>
      <c r="DY1744" s="601"/>
      <c r="DZ1744" s="601"/>
      <c r="EA1744" s="601"/>
      <c r="EB1744" s="601"/>
      <c r="EC1744" s="601"/>
      <c r="ED1744" s="601"/>
      <c r="EE1744" s="601"/>
      <c r="EF1744" s="601"/>
      <c r="EG1744" s="601"/>
      <c r="EH1744" s="601"/>
      <c r="EI1744" s="601"/>
      <c r="EJ1744" s="601"/>
      <c r="EK1744" s="601"/>
      <c r="EL1744" s="601"/>
      <c r="EM1744" s="601"/>
      <c r="EN1744" s="601"/>
      <c r="EO1744" s="601"/>
      <c r="EP1744" s="601"/>
      <c r="EQ1744" s="601"/>
      <c r="ER1744" s="601"/>
      <c r="ES1744" s="601"/>
      <c r="ET1744" s="601"/>
      <c r="EU1744" s="601"/>
      <c r="EV1744" s="601"/>
      <c r="EW1744" s="601"/>
      <c r="EX1744" s="601"/>
      <c r="EY1744" s="601"/>
      <c r="EZ1744" s="601"/>
      <c r="FA1744" s="601"/>
      <c r="FB1744" s="601"/>
      <c r="FC1744" s="601"/>
      <c r="FD1744" s="601"/>
      <c r="FE1744" s="601"/>
      <c r="FF1744" s="601"/>
      <c r="FG1744" s="601"/>
      <c r="FH1744" s="601"/>
      <c r="FI1744" s="601"/>
      <c r="FJ1744" s="601"/>
      <c r="FK1744" s="601"/>
      <c r="FL1744" s="601"/>
      <c r="FM1744" s="601"/>
      <c r="FN1744" s="601"/>
      <c r="FO1744" s="601"/>
      <c r="FP1744" s="601"/>
      <c r="FQ1744" s="601"/>
      <c r="FR1744" s="601"/>
      <c r="FS1744" s="601"/>
      <c r="FT1744" s="601"/>
      <c r="FU1744" s="601"/>
      <c r="FV1744" s="601"/>
      <c r="FW1744" s="601"/>
      <c r="FX1744" s="601"/>
      <c r="FY1744" s="601"/>
      <c r="FZ1744" s="601"/>
      <c r="GA1744" s="601"/>
      <c r="GB1744" s="601"/>
      <c r="GC1744" s="601"/>
      <c r="GD1744" s="601"/>
      <c r="GE1744" s="601"/>
      <c r="GF1744" s="601"/>
      <c r="GG1744" s="601"/>
      <c r="GH1744" s="601"/>
      <c r="GI1744" s="601"/>
      <c r="GJ1744" s="601"/>
      <c r="GK1744" s="601"/>
      <c r="GL1744" s="601"/>
      <c r="GM1744" s="601"/>
      <c r="GN1744" s="601"/>
      <c r="GO1744" s="601"/>
      <c r="GP1744" s="601"/>
      <c r="GQ1744" s="601"/>
      <c r="GR1744" s="601"/>
      <c r="GS1744" s="601"/>
      <c r="GT1744" s="601"/>
      <c r="GU1744" s="601"/>
      <c r="GV1744" s="601"/>
      <c r="GW1744" s="601"/>
      <c r="GX1744" s="601"/>
      <c r="GY1744" s="601"/>
      <c r="GZ1744" s="601"/>
      <c r="HA1744" s="601"/>
      <c r="HB1744" s="601"/>
      <c r="HC1744" s="601"/>
      <c r="HD1744" s="601"/>
      <c r="HE1744" s="601"/>
      <c r="HF1744" s="601"/>
      <c r="HG1744" s="601"/>
      <c r="HH1744" s="601"/>
      <c r="HI1744" s="601"/>
      <c r="HJ1744" s="601"/>
      <c r="HK1744" s="601"/>
      <c r="HL1744" s="601"/>
      <c r="HM1744" s="601"/>
      <c r="HN1744" s="601"/>
      <c r="HO1744" s="601"/>
      <c r="HP1744" s="601"/>
      <c r="HQ1744" s="601"/>
      <c r="HR1744" s="601"/>
      <c r="HS1744" s="601"/>
      <c r="HT1744" s="601"/>
      <c r="HU1744" s="601"/>
      <c r="HV1744" s="601"/>
      <c r="HW1744" s="601"/>
      <c r="HX1744" s="601"/>
      <c r="HY1744" s="601"/>
      <c r="HZ1744" s="601"/>
      <c r="IA1744" s="601"/>
      <c r="IB1744" s="601"/>
      <c r="IC1744" s="601"/>
      <c r="ID1744" s="601"/>
      <c r="IE1744" s="601"/>
      <c r="IF1744" s="601"/>
      <c r="IG1744" s="601"/>
      <c r="IH1744" s="601"/>
      <c r="II1744" s="601"/>
      <c r="IJ1744" s="601"/>
      <c r="IK1744" s="601"/>
      <c r="IL1744" s="601"/>
      <c r="IM1744" s="601"/>
      <c r="IN1744" s="601"/>
      <c r="IO1744" s="601"/>
      <c r="IP1744" s="601"/>
      <c r="IQ1744" s="601"/>
      <c r="IR1744" s="601"/>
      <c r="IS1744" s="601"/>
      <c r="IT1744" s="601"/>
      <c r="IU1744" s="601"/>
      <c r="IV1744" s="601"/>
      <c r="IW1744" s="601"/>
      <c r="IX1744" s="601"/>
      <c r="IY1744" s="601"/>
      <c r="IZ1744" s="601"/>
      <c r="JA1744" s="601"/>
      <c r="JB1744" s="601"/>
      <c r="JC1744" s="601"/>
      <c r="JD1744" s="601"/>
      <c r="JE1744" s="601"/>
      <c r="JF1744" s="601"/>
      <c r="JG1744" s="601"/>
      <c r="JH1744" s="601"/>
      <c r="JI1744" s="601"/>
      <c r="JJ1744" s="601"/>
      <c r="JK1744" s="601"/>
      <c r="JL1744" s="601"/>
      <c r="JM1744" s="601"/>
      <c r="JN1744" s="601"/>
      <c r="JO1744" s="601"/>
      <c r="JP1744" s="601"/>
      <c r="JQ1744" s="601"/>
      <c r="JR1744" s="601"/>
      <c r="JS1744" s="601"/>
      <c r="JT1744" s="601"/>
      <c r="JU1744" s="601"/>
      <c r="JV1744" s="601"/>
      <c r="JW1744" s="601"/>
      <c r="JX1744" s="601"/>
      <c r="JY1744" s="601"/>
      <c r="JZ1744" s="601"/>
      <c r="KA1744" s="601"/>
      <c r="KB1744" s="601"/>
      <c r="KC1744" s="601"/>
      <c r="KD1744" s="601"/>
      <c r="KE1744" s="601"/>
      <c r="KF1744" s="601"/>
      <c r="KG1744" s="601"/>
      <c r="KH1744" s="601"/>
      <c r="KI1744" s="601"/>
      <c r="KJ1744" s="601"/>
      <c r="KK1744" s="601"/>
      <c r="KL1744" s="601"/>
      <c r="KM1744" s="601"/>
      <c r="KN1744" s="601"/>
      <c r="KO1744" s="601"/>
      <c r="KP1744" s="601"/>
      <c r="KQ1744" s="601"/>
      <c r="KR1744" s="601"/>
      <c r="KS1744" s="601"/>
      <c r="KT1744" s="601"/>
      <c r="KU1744" s="601"/>
      <c r="KV1744" s="601"/>
      <c r="KW1744" s="601"/>
      <c r="KX1744" s="601"/>
      <c r="KY1744" s="601"/>
      <c r="KZ1744" s="601"/>
      <c r="LA1744" s="601"/>
      <c r="LB1744" s="601"/>
      <c r="LC1744" s="601"/>
      <c r="LD1744" s="601"/>
      <c r="LE1744" s="601"/>
      <c r="LF1744" s="601"/>
      <c r="LG1744" s="601"/>
      <c r="LH1744" s="601"/>
      <c r="LI1744" s="601"/>
      <c r="LJ1744" s="601"/>
    </row>
    <row r="1745" spans="1:322">
      <c r="A1745" s="697"/>
      <c r="B1745" s="558"/>
      <c r="C1745" s="558"/>
      <c r="D1745" s="676" t="s">
        <v>1067</v>
      </c>
      <c r="E1745" s="677" t="s">
        <v>1126</v>
      </c>
      <c r="F1745" s="676" t="s">
        <v>1152</v>
      </c>
      <c r="G1745" s="676">
        <v>2022</v>
      </c>
      <c r="H1745" s="676">
        <v>3</v>
      </c>
      <c r="I1745" s="687">
        <v>127636</v>
      </c>
      <c r="J1745" s="677">
        <v>44649</v>
      </c>
      <c r="K1745" s="676" t="s">
        <v>1598</v>
      </c>
      <c r="L1745" s="677" t="s">
        <v>1578</v>
      </c>
      <c r="M1745" s="677">
        <v>44468</v>
      </c>
      <c r="N1745" s="677" t="s">
        <v>1588</v>
      </c>
      <c r="O1745" s="677"/>
      <c r="P1745" s="597">
        <v>44596</v>
      </c>
      <c r="Q1745" s="597">
        <v>44644</v>
      </c>
      <c r="R1745" s="597">
        <v>44649</v>
      </c>
      <c r="S1745" s="596" t="s">
        <v>1580</v>
      </c>
      <c r="T1745" s="596">
        <v>60</v>
      </c>
      <c r="U1745" s="676" t="s">
        <v>1590</v>
      </c>
      <c r="V1745" s="596" t="s">
        <v>1591</v>
      </c>
      <c r="W1745" s="678">
        <v>400</v>
      </c>
      <c r="X1745" s="551">
        <v>624</v>
      </c>
      <c r="Y1745" s="693">
        <v>249600</v>
      </c>
      <c r="Z1745" s="598">
        <v>0.44</v>
      </c>
      <c r="AA1745" s="682">
        <f>Y1745*Z1745</f>
        <v>109824</v>
      </c>
      <c r="AB1745" s="521"/>
      <c r="AC1745" s="683">
        <v>0</v>
      </c>
      <c r="AD1745" s="676"/>
      <c r="AE1745" s="684"/>
      <c r="AF1745" s="695">
        <f>AA1745+AD1745+AE1745</f>
        <v>109824</v>
      </c>
      <c r="AG1745" s="596" t="s">
        <v>47</v>
      </c>
      <c r="AH1745" s="641"/>
      <c r="AI1745" s="676">
        <v>75</v>
      </c>
      <c r="AJ1745" s="676" t="s">
        <v>1597</v>
      </c>
      <c r="AK1745" s="676" t="s">
        <v>1075</v>
      </c>
      <c r="AL1745" s="696">
        <v>21075</v>
      </c>
      <c r="AM1745" s="596" t="s">
        <v>52</v>
      </c>
      <c r="AN1745" s="676" t="s">
        <v>1585</v>
      </c>
      <c r="AO1745" s="596"/>
      <c r="AP1745" s="676" t="s">
        <v>92</v>
      </c>
      <c r="AQ1745" s="676" t="s">
        <v>37</v>
      </c>
      <c r="AR1745" s="676"/>
      <c r="AS1745" s="523" t="s">
        <v>1077</v>
      </c>
      <c r="AT1745" s="523"/>
      <c r="AU1745" s="523"/>
      <c r="AV1745" s="674"/>
      <c r="AW1745" s="673" t="str">
        <f>U1745</f>
        <v>30390256C</v>
      </c>
      <c r="AX1745" s="673" cm="1">
        <f t="array" ref="AX1745">SUM(MID(0&amp;AW1745,LARGE(INDEX(ISNUMBER(--MID(AW1745,ROW($1:$8),1))*ROW($1:$8),),ROW($1:$8))+1,1)*10^ROW($1:$8)/10)</f>
        <v>30390256</v>
      </c>
      <c r="AY1745" s="673" t="str">
        <f>VLOOKUP($AX1745,'Item Master Data'!$A:$F,3,FALSE)</f>
        <v>T400H</v>
      </c>
      <c r="AZ1745" s="673">
        <f>VLOOKUP($AX1745,'Item Master Data'!$A:$F,6,FALSE)</f>
        <v>400</v>
      </c>
      <c r="BA1745" s="673">
        <f>X1745/BB1745</f>
        <v>24</v>
      </c>
      <c r="BB1745" s="673">
        <f>VLOOKUP(AX1745,'Item Master Data'!$A:$G,7,FALSE)</f>
        <v>26</v>
      </c>
      <c r="BC1745" s="673"/>
      <c r="BD1745" s="673">
        <f>W1745-AZ1745</f>
        <v>0</v>
      </c>
      <c r="BE1745" s="601"/>
      <c r="BF1745" s="601"/>
      <c r="BG1745" s="601"/>
      <c r="BH1745" s="601"/>
      <c r="BI1745" s="601"/>
      <c r="BJ1745" s="601"/>
      <c r="BK1745" s="601"/>
      <c r="BL1745" s="601"/>
      <c r="BM1745" s="601"/>
      <c r="BN1745" s="601"/>
      <c r="BO1745" s="601"/>
      <c r="BP1745" s="601"/>
      <c r="BQ1745" s="601"/>
      <c r="BR1745" s="601"/>
      <c r="BS1745" s="601"/>
      <c r="BT1745" s="601"/>
      <c r="BU1745" s="601"/>
      <c r="BV1745" s="601"/>
      <c r="BW1745" s="601"/>
      <c r="BX1745" s="601"/>
      <c r="BY1745" s="601"/>
      <c r="BZ1745" s="601"/>
      <c r="CA1745" s="601"/>
      <c r="CB1745" s="601"/>
      <c r="CC1745" s="601"/>
      <c r="CD1745" s="601"/>
      <c r="CE1745" s="601"/>
      <c r="CF1745" s="601"/>
      <c r="CG1745" s="601"/>
      <c r="CH1745" s="601"/>
      <c r="CI1745" s="601"/>
      <c r="CJ1745" s="601"/>
      <c r="CK1745" s="601"/>
      <c r="CL1745" s="601"/>
      <c r="CM1745" s="601"/>
      <c r="CN1745" s="601"/>
      <c r="CO1745" s="601"/>
      <c r="CP1745" s="601"/>
      <c r="CQ1745" s="601"/>
      <c r="CR1745" s="601"/>
      <c r="CS1745" s="601"/>
      <c r="CT1745" s="601"/>
      <c r="CU1745" s="601"/>
      <c r="CV1745" s="601"/>
      <c r="CW1745" s="601"/>
      <c r="CX1745" s="601"/>
      <c r="CY1745" s="601"/>
      <c r="CZ1745" s="601"/>
      <c r="DA1745" s="601"/>
      <c r="DB1745" s="601"/>
      <c r="DC1745" s="601"/>
      <c r="DD1745" s="601"/>
      <c r="DE1745" s="601"/>
      <c r="DF1745" s="601"/>
      <c r="DG1745" s="601"/>
      <c r="DH1745" s="601"/>
      <c r="DI1745" s="601"/>
      <c r="DJ1745" s="601"/>
      <c r="DK1745" s="601"/>
      <c r="DL1745" s="601"/>
      <c r="DM1745" s="601"/>
      <c r="DN1745" s="601"/>
      <c r="DO1745" s="601"/>
      <c r="DP1745" s="601"/>
      <c r="DQ1745" s="601"/>
      <c r="DR1745" s="601"/>
      <c r="DS1745" s="601"/>
      <c r="DT1745" s="601"/>
      <c r="DU1745" s="601"/>
      <c r="DV1745" s="601"/>
      <c r="DW1745" s="601"/>
      <c r="DX1745" s="601"/>
      <c r="DY1745" s="601"/>
      <c r="DZ1745" s="601"/>
      <c r="EA1745" s="601"/>
      <c r="EB1745" s="601"/>
      <c r="EC1745" s="601"/>
      <c r="ED1745" s="601"/>
      <c r="EE1745" s="601"/>
      <c r="EF1745" s="601"/>
      <c r="EG1745" s="601"/>
      <c r="EH1745" s="601"/>
      <c r="EI1745" s="601"/>
      <c r="EJ1745" s="601"/>
      <c r="EK1745" s="601"/>
      <c r="EL1745" s="601"/>
      <c r="EM1745" s="601"/>
      <c r="EN1745" s="601"/>
      <c r="EO1745" s="601"/>
      <c r="EP1745" s="601"/>
      <c r="EQ1745" s="601"/>
      <c r="ER1745" s="601"/>
      <c r="ES1745" s="601"/>
      <c r="ET1745" s="601"/>
      <c r="EU1745" s="601"/>
      <c r="EV1745" s="601"/>
      <c r="EW1745" s="601"/>
      <c r="EX1745" s="601"/>
      <c r="EY1745" s="601"/>
      <c r="EZ1745" s="601"/>
      <c r="FA1745" s="601"/>
      <c r="FB1745" s="601"/>
      <c r="FC1745" s="601"/>
      <c r="FD1745" s="601"/>
      <c r="FE1745" s="601"/>
      <c r="FF1745" s="601"/>
      <c r="FG1745" s="601"/>
      <c r="FH1745" s="601"/>
      <c r="FI1745" s="601"/>
      <c r="FJ1745" s="601"/>
      <c r="FK1745" s="601"/>
      <c r="FL1745" s="601"/>
      <c r="FM1745" s="601"/>
      <c r="FN1745" s="601"/>
      <c r="FO1745" s="601"/>
      <c r="FP1745" s="601"/>
      <c r="FQ1745" s="601"/>
      <c r="FR1745" s="601"/>
      <c r="FS1745" s="601"/>
      <c r="FT1745" s="601"/>
      <c r="FU1745" s="601"/>
      <c r="FV1745" s="601"/>
      <c r="FW1745" s="601"/>
      <c r="FX1745" s="601"/>
      <c r="FY1745" s="601"/>
      <c r="FZ1745" s="601"/>
      <c r="GA1745" s="601"/>
      <c r="GB1745" s="601"/>
      <c r="GC1745" s="601"/>
      <c r="GD1745" s="601"/>
      <c r="GE1745" s="601"/>
      <c r="GF1745" s="601"/>
      <c r="GG1745" s="601"/>
      <c r="GH1745" s="601"/>
      <c r="GI1745" s="601"/>
      <c r="GJ1745" s="601"/>
      <c r="GK1745" s="601"/>
      <c r="GL1745" s="601"/>
      <c r="GM1745" s="601"/>
      <c r="GN1745" s="601"/>
      <c r="GO1745" s="601"/>
      <c r="GP1745" s="601"/>
      <c r="GQ1745" s="601"/>
      <c r="GR1745" s="601"/>
      <c r="GS1745" s="601"/>
      <c r="GT1745" s="601"/>
      <c r="GU1745" s="601"/>
      <c r="GV1745" s="601"/>
      <c r="GW1745" s="601"/>
      <c r="GX1745" s="601"/>
      <c r="GY1745" s="601"/>
      <c r="GZ1745" s="601"/>
      <c r="HA1745" s="601"/>
      <c r="HB1745" s="601"/>
      <c r="HC1745" s="601"/>
      <c r="HD1745" s="601"/>
      <c r="HE1745" s="601"/>
      <c r="HF1745" s="601"/>
      <c r="HG1745" s="601"/>
      <c r="HH1745" s="601"/>
      <c r="HI1745" s="601"/>
      <c r="HJ1745" s="601"/>
      <c r="HK1745" s="601"/>
      <c r="HL1745" s="601"/>
      <c r="HM1745" s="601"/>
      <c r="HN1745" s="601"/>
      <c r="HO1745" s="601"/>
      <c r="HP1745" s="601"/>
      <c r="HQ1745" s="601"/>
      <c r="HR1745" s="601"/>
      <c r="HS1745" s="601"/>
      <c r="HT1745" s="601"/>
      <c r="HU1745" s="601"/>
      <c r="HV1745" s="601"/>
      <c r="HW1745" s="601"/>
      <c r="HX1745" s="601"/>
      <c r="HY1745" s="601"/>
      <c r="HZ1745" s="601"/>
      <c r="IA1745" s="601"/>
      <c r="IB1745" s="601"/>
      <c r="IC1745" s="601"/>
      <c r="ID1745" s="601"/>
      <c r="IE1745" s="601"/>
      <c r="IF1745" s="601"/>
      <c r="IG1745" s="601"/>
      <c r="IH1745" s="601"/>
      <c r="II1745" s="601"/>
      <c r="IJ1745" s="601"/>
      <c r="IK1745" s="601"/>
      <c r="IL1745" s="601"/>
      <c r="IM1745" s="601"/>
      <c r="IN1745" s="601"/>
      <c r="IO1745" s="601"/>
      <c r="IP1745" s="601"/>
      <c r="IQ1745" s="601"/>
      <c r="IR1745" s="601"/>
      <c r="IS1745" s="601"/>
      <c r="IT1745" s="601"/>
      <c r="IU1745" s="601"/>
      <c r="IV1745" s="601"/>
      <c r="IW1745" s="601"/>
      <c r="IX1745" s="601"/>
      <c r="IY1745" s="601"/>
      <c r="IZ1745" s="601"/>
      <c r="JA1745" s="601"/>
      <c r="JB1745" s="601"/>
      <c r="JC1745" s="601"/>
      <c r="JD1745" s="601"/>
      <c r="JE1745" s="601"/>
      <c r="JF1745" s="601"/>
      <c r="JG1745" s="601"/>
      <c r="JH1745" s="601"/>
      <c r="JI1745" s="601"/>
      <c r="JJ1745" s="601"/>
      <c r="JK1745" s="601"/>
      <c r="JL1745" s="601"/>
      <c r="JM1745" s="601"/>
      <c r="JN1745" s="601"/>
      <c r="JO1745" s="601"/>
      <c r="JP1745" s="601"/>
      <c r="JQ1745" s="601"/>
      <c r="JR1745" s="601"/>
      <c r="JS1745" s="601"/>
      <c r="JT1745" s="601"/>
      <c r="JU1745" s="601"/>
      <c r="JV1745" s="601"/>
      <c r="JW1745" s="601"/>
      <c r="JX1745" s="601"/>
      <c r="JY1745" s="601"/>
      <c r="JZ1745" s="601"/>
      <c r="KA1745" s="601"/>
      <c r="KB1745" s="601"/>
      <c r="KC1745" s="601"/>
      <c r="KD1745" s="601"/>
      <c r="KE1745" s="601"/>
      <c r="KF1745" s="601"/>
      <c r="KG1745" s="601"/>
      <c r="KH1745" s="601"/>
      <c r="KI1745" s="601"/>
      <c r="KJ1745" s="601"/>
      <c r="KK1745" s="601"/>
      <c r="KL1745" s="601"/>
      <c r="KM1745" s="601"/>
      <c r="KN1745" s="601"/>
      <c r="KO1745" s="601"/>
      <c r="KP1745" s="601"/>
      <c r="KQ1745" s="601"/>
      <c r="KR1745" s="601"/>
      <c r="KS1745" s="601"/>
      <c r="KT1745" s="601"/>
      <c r="KU1745" s="601"/>
      <c r="KV1745" s="601"/>
      <c r="KW1745" s="601"/>
      <c r="KX1745" s="601"/>
      <c r="KY1745" s="601"/>
      <c r="KZ1745" s="601"/>
      <c r="LA1745" s="601"/>
      <c r="LB1745" s="601"/>
      <c r="LC1745" s="601"/>
      <c r="LD1745" s="601"/>
      <c r="LE1745" s="601"/>
      <c r="LF1745" s="601"/>
      <c r="LG1745" s="601"/>
      <c r="LH1745" s="601"/>
      <c r="LI1745" s="601"/>
      <c r="LJ1745" s="601"/>
    </row>
    <row r="1746" spans="1:322">
      <c r="A1746" s="697"/>
      <c r="B1746" s="558"/>
      <c r="C1746" s="558"/>
      <c r="D1746" s="676" t="s">
        <v>1067</v>
      </c>
      <c r="E1746" s="677" t="s">
        <v>1126</v>
      </c>
      <c r="F1746" s="676" t="s">
        <v>1152</v>
      </c>
      <c r="G1746" s="676">
        <v>2022</v>
      </c>
      <c r="H1746" s="676">
        <v>3</v>
      </c>
      <c r="I1746" s="687">
        <v>127635</v>
      </c>
      <c r="J1746" s="677">
        <v>44649</v>
      </c>
      <c r="K1746" s="676" t="s">
        <v>1598</v>
      </c>
      <c r="L1746" s="677" t="s">
        <v>1578</v>
      </c>
      <c r="M1746" s="677">
        <v>44468</v>
      </c>
      <c r="N1746" s="677" t="s">
        <v>1588</v>
      </c>
      <c r="O1746" s="677"/>
      <c r="P1746" s="597">
        <v>44596</v>
      </c>
      <c r="Q1746" s="597">
        <v>44644</v>
      </c>
      <c r="R1746" s="597">
        <v>44649</v>
      </c>
      <c r="S1746" s="596" t="s">
        <v>1580</v>
      </c>
      <c r="T1746" s="596">
        <v>60</v>
      </c>
      <c r="U1746" s="676" t="s">
        <v>1590</v>
      </c>
      <c r="V1746" s="596" t="s">
        <v>1591</v>
      </c>
      <c r="W1746" s="678">
        <v>400</v>
      </c>
      <c r="X1746" s="551">
        <v>624</v>
      </c>
      <c r="Y1746" s="693">
        <v>249600</v>
      </c>
      <c r="Z1746" s="598">
        <v>0.44</v>
      </c>
      <c r="AA1746" s="682">
        <f>Y1746*Z1746</f>
        <v>109824</v>
      </c>
      <c r="AB1746" s="521"/>
      <c r="AC1746" s="683">
        <v>0</v>
      </c>
      <c r="AD1746" s="676"/>
      <c r="AE1746" s="684"/>
      <c r="AF1746" s="695">
        <f>AA1746+AD1746+AE1746</f>
        <v>109824</v>
      </c>
      <c r="AG1746" s="596" t="s">
        <v>47</v>
      </c>
      <c r="AH1746" s="641"/>
      <c r="AI1746" s="676">
        <v>75</v>
      </c>
      <c r="AJ1746" s="676" t="s">
        <v>1597</v>
      </c>
      <c r="AK1746" s="676" t="s">
        <v>1075</v>
      </c>
      <c r="AL1746" s="696">
        <v>21075</v>
      </c>
      <c r="AM1746" s="596" t="s">
        <v>52</v>
      </c>
      <c r="AN1746" s="676" t="s">
        <v>1585</v>
      </c>
      <c r="AO1746" s="596"/>
      <c r="AP1746" s="676" t="s">
        <v>92</v>
      </c>
      <c r="AQ1746" s="676" t="s">
        <v>37</v>
      </c>
      <c r="AR1746" s="676"/>
      <c r="AS1746" s="523" t="s">
        <v>1077</v>
      </c>
      <c r="AT1746" s="523"/>
      <c r="AU1746" s="523"/>
      <c r="AV1746" s="674"/>
      <c r="AW1746" s="673" t="str">
        <f>U1746</f>
        <v>30390256C</v>
      </c>
      <c r="AX1746" s="673" cm="1">
        <f t="array" ref="AX1746">SUM(MID(0&amp;AW1746,LARGE(INDEX(ISNUMBER(--MID(AW1746,ROW($1:$8),1))*ROW($1:$8),),ROW($1:$8))+1,1)*10^ROW($1:$8)/10)</f>
        <v>30390256</v>
      </c>
      <c r="AY1746" s="673" t="str">
        <f>VLOOKUP($AX1746,'Item Master Data'!$A:$F,3,FALSE)</f>
        <v>T400H</v>
      </c>
      <c r="AZ1746" s="673">
        <f>VLOOKUP($AX1746,'Item Master Data'!$A:$F,6,FALSE)</f>
        <v>400</v>
      </c>
      <c r="BA1746" s="673">
        <f>X1746/BB1746</f>
        <v>24</v>
      </c>
      <c r="BB1746" s="673">
        <f>VLOOKUP(AX1746,'Item Master Data'!$A:$G,7,FALSE)</f>
        <v>26</v>
      </c>
      <c r="BC1746" s="673"/>
      <c r="BD1746" s="673">
        <f>W1746-AZ1746</f>
        <v>0</v>
      </c>
      <c r="BE1746" s="601"/>
      <c r="BF1746" s="601"/>
      <c r="BG1746" s="601"/>
      <c r="BH1746" s="601"/>
      <c r="BI1746" s="601"/>
      <c r="BJ1746" s="601"/>
      <c r="BK1746" s="601"/>
      <c r="BL1746" s="601"/>
      <c r="BM1746" s="601"/>
      <c r="BN1746" s="601"/>
      <c r="BO1746" s="601"/>
      <c r="BP1746" s="601"/>
      <c r="BQ1746" s="601"/>
      <c r="BR1746" s="601"/>
      <c r="BS1746" s="601"/>
      <c r="BT1746" s="601"/>
      <c r="BU1746" s="601"/>
      <c r="BV1746" s="601"/>
      <c r="BW1746" s="601"/>
      <c r="BX1746" s="601"/>
      <c r="BY1746" s="601"/>
      <c r="BZ1746" s="601"/>
      <c r="CA1746" s="601"/>
      <c r="CB1746" s="601"/>
      <c r="CC1746" s="601"/>
      <c r="CD1746" s="601"/>
      <c r="CE1746" s="601"/>
      <c r="CF1746" s="601"/>
      <c r="CG1746" s="601"/>
      <c r="CH1746" s="601"/>
      <c r="CI1746" s="601"/>
      <c r="CJ1746" s="601"/>
      <c r="CK1746" s="601"/>
      <c r="CL1746" s="601"/>
      <c r="CM1746" s="601"/>
      <c r="CN1746" s="601"/>
      <c r="CO1746" s="601"/>
      <c r="CP1746" s="601"/>
      <c r="CQ1746" s="601"/>
      <c r="CR1746" s="601"/>
      <c r="CS1746" s="601"/>
      <c r="CT1746" s="601"/>
      <c r="CU1746" s="601"/>
      <c r="CV1746" s="601"/>
      <c r="CW1746" s="601"/>
      <c r="CX1746" s="601"/>
      <c r="CY1746" s="601"/>
      <c r="CZ1746" s="601"/>
      <c r="DA1746" s="601"/>
      <c r="DB1746" s="601"/>
      <c r="DC1746" s="601"/>
      <c r="DD1746" s="601"/>
      <c r="DE1746" s="601"/>
      <c r="DF1746" s="601"/>
      <c r="DG1746" s="601"/>
      <c r="DH1746" s="601"/>
      <c r="DI1746" s="601"/>
      <c r="DJ1746" s="601"/>
      <c r="DK1746" s="601"/>
      <c r="DL1746" s="601"/>
      <c r="DM1746" s="601"/>
      <c r="DN1746" s="601"/>
      <c r="DO1746" s="601"/>
      <c r="DP1746" s="601"/>
      <c r="DQ1746" s="601"/>
      <c r="DR1746" s="601"/>
      <c r="DS1746" s="601"/>
      <c r="DT1746" s="601"/>
      <c r="DU1746" s="601"/>
      <c r="DV1746" s="601"/>
      <c r="DW1746" s="601"/>
      <c r="DX1746" s="601"/>
      <c r="DY1746" s="601"/>
      <c r="DZ1746" s="601"/>
      <c r="EA1746" s="601"/>
      <c r="EB1746" s="601"/>
      <c r="EC1746" s="601"/>
      <c r="ED1746" s="601"/>
      <c r="EE1746" s="601"/>
      <c r="EF1746" s="601"/>
      <c r="EG1746" s="601"/>
      <c r="EH1746" s="601"/>
      <c r="EI1746" s="601"/>
      <c r="EJ1746" s="601"/>
      <c r="EK1746" s="601"/>
      <c r="EL1746" s="601"/>
      <c r="EM1746" s="601"/>
      <c r="EN1746" s="601"/>
      <c r="EO1746" s="601"/>
      <c r="EP1746" s="601"/>
      <c r="EQ1746" s="601"/>
      <c r="ER1746" s="601"/>
      <c r="ES1746" s="601"/>
      <c r="ET1746" s="601"/>
      <c r="EU1746" s="601"/>
      <c r="EV1746" s="601"/>
      <c r="EW1746" s="601"/>
      <c r="EX1746" s="601"/>
      <c r="EY1746" s="601"/>
      <c r="EZ1746" s="601"/>
      <c r="FA1746" s="601"/>
      <c r="FB1746" s="601"/>
      <c r="FC1746" s="601"/>
      <c r="FD1746" s="601"/>
      <c r="FE1746" s="601"/>
      <c r="FF1746" s="601"/>
      <c r="FG1746" s="601"/>
      <c r="FH1746" s="601"/>
      <c r="FI1746" s="601"/>
      <c r="FJ1746" s="601"/>
      <c r="FK1746" s="601"/>
      <c r="FL1746" s="601"/>
      <c r="FM1746" s="601"/>
      <c r="FN1746" s="601"/>
      <c r="FO1746" s="601"/>
      <c r="FP1746" s="601"/>
      <c r="FQ1746" s="601"/>
      <c r="FR1746" s="601"/>
      <c r="FS1746" s="601"/>
      <c r="FT1746" s="601"/>
      <c r="FU1746" s="601"/>
      <c r="FV1746" s="601"/>
      <c r="FW1746" s="601"/>
      <c r="FX1746" s="601"/>
      <c r="FY1746" s="601"/>
      <c r="FZ1746" s="601"/>
      <c r="GA1746" s="601"/>
      <c r="GB1746" s="601"/>
      <c r="GC1746" s="601"/>
      <c r="GD1746" s="601"/>
      <c r="GE1746" s="601"/>
      <c r="GF1746" s="601"/>
      <c r="GG1746" s="601"/>
      <c r="GH1746" s="601"/>
      <c r="GI1746" s="601"/>
      <c r="GJ1746" s="601"/>
      <c r="GK1746" s="601"/>
      <c r="GL1746" s="601"/>
      <c r="GM1746" s="601"/>
      <c r="GN1746" s="601"/>
      <c r="GO1746" s="601"/>
      <c r="GP1746" s="601"/>
      <c r="GQ1746" s="601"/>
      <c r="GR1746" s="601"/>
      <c r="GS1746" s="601"/>
      <c r="GT1746" s="601"/>
      <c r="GU1746" s="601"/>
      <c r="GV1746" s="601"/>
      <c r="GW1746" s="601"/>
      <c r="GX1746" s="601"/>
      <c r="GY1746" s="601"/>
      <c r="GZ1746" s="601"/>
      <c r="HA1746" s="601"/>
      <c r="HB1746" s="601"/>
      <c r="HC1746" s="601"/>
      <c r="HD1746" s="601"/>
      <c r="HE1746" s="601"/>
      <c r="HF1746" s="601"/>
      <c r="HG1746" s="601"/>
      <c r="HH1746" s="601"/>
      <c r="HI1746" s="601"/>
      <c r="HJ1746" s="601"/>
      <c r="HK1746" s="601"/>
      <c r="HL1746" s="601"/>
      <c r="HM1746" s="601"/>
      <c r="HN1746" s="601"/>
      <c r="HO1746" s="601"/>
      <c r="HP1746" s="601"/>
      <c r="HQ1746" s="601"/>
      <c r="HR1746" s="601"/>
      <c r="HS1746" s="601"/>
      <c r="HT1746" s="601"/>
      <c r="HU1746" s="601"/>
      <c r="HV1746" s="601"/>
      <c r="HW1746" s="601"/>
      <c r="HX1746" s="601"/>
      <c r="HY1746" s="601"/>
      <c r="HZ1746" s="601"/>
      <c r="IA1746" s="601"/>
      <c r="IB1746" s="601"/>
      <c r="IC1746" s="601"/>
      <c r="ID1746" s="601"/>
      <c r="IE1746" s="601"/>
      <c r="IF1746" s="601"/>
      <c r="IG1746" s="601"/>
      <c r="IH1746" s="601"/>
      <c r="II1746" s="601"/>
      <c r="IJ1746" s="601"/>
      <c r="IK1746" s="601"/>
      <c r="IL1746" s="601"/>
      <c r="IM1746" s="601"/>
      <c r="IN1746" s="601"/>
      <c r="IO1746" s="601"/>
      <c r="IP1746" s="601"/>
      <c r="IQ1746" s="601"/>
      <c r="IR1746" s="601"/>
      <c r="IS1746" s="601"/>
      <c r="IT1746" s="601"/>
      <c r="IU1746" s="601"/>
      <c r="IV1746" s="601"/>
      <c r="IW1746" s="601"/>
      <c r="IX1746" s="601"/>
      <c r="IY1746" s="601"/>
      <c r="IZ1746" s="601"/>
      <c r="JA1746" s="601"/>
      <c r="JB1746" s="601"/>
      <c r="JC1746" s="601"/>
      <c r="JD1746" s="601"/>
      <c r="JE1746" s="601"/>
      <c r="JF1746" s="601"/>
      <c r="JG1746" s="601"/>
      <c r="JH1746" s="601"/>
      <c r="JI1746" s="601"/>
      <c r="JJ1746" s="601"/>
      <c r="JK1746" s="601"/>
      <c r="JL1746" s="601"/>
      <c r="JM1746" s="601"/>
      <c r="JN1746" s="601"/>
      <c r="JO1746" s="601"/>
      <c r="JP1746" s="601"/>
      <c r="JQ1746" s="601"/>
      <c r="JR1746" s="601"/>
      <c r="JS1746" s="601"/>
      <c r="JT1746" s="601"/>
      <c r="JU1746" s="601"/>
      <c r="JV1746" s="601"/>
      <c r="JW1746" s="601"/>
      <c r="JX1746" s="601"/>
      <c r="JY1746" s="601"/>
      <c r="JZ1746" s="601"/>
      <c r="KA1746" s="601"/>
      <c r="KB1746" s="601"/>
      <c r="KC1746" s="601"/>
      <c r="KD1746" s="601"/>
      <c r="KE1746" s="601"/>
      <c r="KF1746" s="601"/>
      <c r="KG1746" s="601"/>
      <c r="KH1746" s="601"/>
      <c r="KI1746" s="601"/>
      <c r="KJ1746" s="601"/>
      <c r="KK1746" s="601"/>
      <c r="KL1746" s="601"/>
      <c r="KM1746" s="601"/>
      <c r="KN1746" s="601"/>
      <c r="KO1746" s="601"/>
      <c r="KP1746" s="601"/>
      <c r="KQ1746" s="601"/>
      <c r="KR1746" s="601"/>
      <c r="KS1746" s="601"/>
      <c r="KT1746" s="601"/>
      <c r="KU1746" s="601"/>
      <c r="KV1746" s="601"/>
      <c r="KW1746" s="601"/>
      <c r="KX1746" s="601"/>
      <c r="KY1746" s="601"/>
      <c r="KZ1746" s="601"/>
      <c r="LA1746" s="601"/>
      <c r="LB1746" s="601"/>
      <c r="LC1746" s="601"/>
      <c r="LD1746" s="601"/>
      <c r="LE1746" s="601"/>
      <c r="LF1746" s="601"/>
      <c r="LG1746" s="601"/>
      <c r="LH1746" s="601"/>
      <c r="LI1746" s="601"/>
      <c r="LJ1746" s="601"/>
    </row>
    <row r="1747" spans="1:322">
      <c r="A1747" s="697"/>
      <c r="B1747" s="558"/>
      <c r="C1747" s="558"/>
      <c r="D1747" s="676" t="s">
        <v>1067</v>
      </c>
      <c r="E1747" s="677" t="s">
        <v>1126</v>
      </c>
      <c r="F1747" s="676" t="s">
        <v>1152</v>
      </c>
      <c r="G1747" s="676">
        <v>2022</v>
      </c>
      <c r="H1747" s="676">
        <v>3</v>
      </c>
      <c r="I1747" s="687">
        <v>127634</v>
      </c>
      <c r="J1747" s="677">
        <v>44649</v>
      </c>
      <c r="K1747" s="676" t="s">
        <v>1598</v>
      </c>
      <c r="L1747" s="677" t="s">
        <v>1578</v>
      </c>
      <c r="M1747" s="677">
        <v>44468</v>
      </c>
      <c r="N1747" s="677" t="s">
        <v>1588</v>
      </c>
      <c r="O1747" s="677"/>
      <c r="P1747" s="597">
        <v>44596</v>
      </c>
      <c r="Q1747" s="597">
        <v>44644</v>
      </c>
      <c r="R1747" s="597">
        <v>44649</v>
      </c>
      <c r="S1747" s="596" t="s">
        <v>1580</v>
      </c>
      <c r="T1747" s="596">
        <v>60</v>
      </c>
      <c r="U1747" s="676" t="s">
        <v>1590</v>
      </c>
      <c r="V1747" s="596" t="s">
        <v>1591</v>
      </c>
      <c r="W1747" s="678">
        <v>400</v>
      </c>
      <c r="X1747" s="551">
        <v>624</v>
      </c>
      <c r="Y1747" s="693">
        <v>249600</v>
      </c>
      <c r="Z1747" s="598">
        <v>0.44</v>
      </c>
      <c r="AA1747" s="682">
        <f>Y1747*Z1747</f>
        <v>109824</v>
      </c>
      <c r="AB1747" s="521"/>
      <c r="AC1747" s="683">
        <v>0</v>
      </c>
      <c r="AD1747" s="676"/>
      <c r="AE1747" s="684"/>
      <c r="AF1747" s="695">
        <f>AA1747+AD1747+AE1747</f>
        <v>109824</v>
      </c>
      <c r="AG1747" s="596" t="s">
        <v>47</v>
      </c>
      <c r="AH1747" s="641"/>
      <c r="AI1747" s="676">
        <v>75</v>
      </c>
      <c r="AJ1747" s="676" t="s">
        <v>1597</v>
      </c>
      <c r="AK1747" s="676" t="s">
        <v>1075</v>
      </c>
      <c r="AL1747" s="696">
        <v>21075</v>
      </c>
      <c r="AM1747" s="596" t="s">
        <v>52</v>
      </c>
      <c r="AN1747" s="676" t="s">
        <v>1585</v>
      </c>
      <c r="AO1747" s="596"/>
      <c r="AP1747" s="676" t="s">
        <v>92</v>
      </c>
      <c r="AQ1747" s="676" t="s">
        <v>37</v>
      </c>
      <c r="AR1747" s="676"/>
      <c r="AS1747" s="523" t="s">
        <v>1077</v>
      </c>
      <c r="AT1747" s="523"/>
      <c r="AU1747" s="523"/>
      <c r="AV1747" s="674"/>
      <c r="AW1747" s="673" t="str">
        <f>U1747</f>
        <v>30390256C</v>
      </c>
      <c r="AX1747" s="673" cm="1">
        <f t="array" ref="AX1747">SUM(MID(0&amp;AW1747,LARGE(INDEX(ISNUMBER(--MID(AW1747,ROW($1:$8),1))*ROW($1:$8),),ROW($1:$8))+1,1)*10^ROW($1:$8)/10)</f>
        <v>30390256</v>
      </c>
      <c r="AY1747" s="673" t="str">
        <f>VLOOKUP($AX1747,'Item Master Data'!$A:$F,3,FALSE)</f>
        <v>T400H</v>
      </c>
      <c r="AZ1747" s="673">
        <f>VLOOKUP($AX1747,'Item Master Data'!$A:$F,6,FALSE)</f>
        <v>400</v>
      </c>
      <c r="BA1747" s="673">
        <f>X1747/BB1747</f>
        <v>24</v>
      </c>
      <c r="BB1747" s="673">
        <f>VLOOKUP(AX1747,'Item Master Data'!$A:$G,7,FALSE)</f>
        <v>26</v>
      </c>
      <c r="BC1747" s="673"/>
      <c r="BD1747" s="673">
        <f>W1747-AZ1747</f>
        <v>0</v>
      </c>
      <c r="BE1747" s="601"/>
      <c r="BF1747" s="601"/>
      <c r="BG1747" s="601"/>
      <c r="BH1747" s="601"/>
      <c r="BI1747" s="601"/>
      <c r="BJ1747" s="601"/>
      <c r="BK1747" s="601"/>
      <c r="BL1747" s="601"/>
      <c r="BM1747" s="601"/>
      <c r="BN1747" s="601"/>
      <c r="BO1747" s="601"/>
      <c r="BP1747" s="601"/>
      <c r="BQ1747" s="601"/>
      <c r="BR1747" s="601"/>
      <c r="BS1747" s="601"/>
      <c r="BT1747" s="601"/>
      <c r="BU1747" s="601"/>
      <c r="BV1747" s="601"/>
      <c r="BW1747" s="601"/>
      <c r="BX1747" s="601"/>
      <c r="BY1747" s="601"/>
      <c r="BZ1747" s="601"/>
      <c r="CA1747" s="601"/>
      <c r="CB1747" s="601"/>
      <c r="CC1747" s="601"/>
      <c r="CD1747" s="601"/>
      <c r="CE1747" s="601"/>
      <c r="CF1747" s="601"/>
      <c r="CG1747" s="601"/>
      <c r="CH1747" s="601"/>
      <c r="CI1747" s="601"/>
      <c r="CJ1747" s="601"/>
      <c r="CK1747" s="601"/>
      <c r="CL1747" s="601"/>
      <c r="CM1747" s="601"/>
      <c r="CN1747" s="601"/>
      <c r="CO1747" s="601"/>
      <c r="CP1747" s="601"/>
      <c r="CQ1747" s="601"/>
      <c r="CR1747" s="601"/>
      <c r="CS1747" s="601"/>
      <c r="CT1747" s="601"/>
      <c r="CU1747" s="601"/>
      <c r="CV1747" s="601"/>
      <c r="CW1747" s="601"/>
      <c r="CX1747" s="601"/>
      <c r="CY1747" s="601"/>
      <c r="CZ1747" s="601"/>
      <c r="DA1747" s="601"/>
      <c r="DB1747" s="601"/>
      <c r="DC1747" s="601"/>
      <c r="DD1747" s="601"/>
      <c r="DE1747" s="601"/>
      <c r="DF1747" s="601"/>
      <c r="DG1747" s="601"/>
      <c r="DH1747" s="601"/>
      <c r="DI1747" s="601"/>
      <c r="DJ1747" s="601"/>
      <c r="DK1747" s="601"/>
      <c r="DL1747" s="601"/>
      <c r="DM1747" s="601"/>
      <c r="DN1747" s="601"/>
      <c r="DO1747" s="601"/>
      <c r="DP1747" s="601"/>
      <c r="DQ1747" s="601"/>
      <c r="DR1747" s="601"/>
      <c r="DS1747" s="601"/>
      <c r="DT1747" s="601"/>
      <c r="DU1747" s="601"/>
      <c r="DV1747" s="601"/>
      <c r="DW1747" s="601"/>
      <c r="DX1747" s="601"/>
      <c r="DY1747" s="601"/>
      <c r="DZ1747" s="601"/>
      <c r="EA1747" s="601"/>
      <c r="EB1747" s="601"/>
      <c r="EC1747" s="601"/>
      <c r="ED1747" s="601"/>
      <c r="EE1747" s="601"/>
      <c r="EF1747" s="601"/>
      <c r="EG1747" s="601"/>
      <c r="EH1747" s="601"/>
      <c r="EI1747" s="601"/>
      <c r="EJ1747" s="601"/>
      <c r="EK1747" s="601"/>
      <c r="EL1747" s="601"/>
      <c r="EM1747" s="601"/>
      <c r="EN1747" s="601"/>
      <c r="EO1747" s="601"/>
      <c r="EP1747" s="601"/>
      <c r="EQ1747" s="601"/>
      <c r="ER1747" s="601"/>
      <c r="ES1747" s="601"/>
      <c r="ET1747" s="601"/>
      <c r="EU1747" s="601"/>
      <c r="EV1747" s="601"/>
      <c r="EW1747" s="601"/>
      <c r="EX1747" s="601"/>
      <c r="EY1747" s="601"/>
      <c r="EZ1747" s="601"/>
      <c r="FA1747" s="601"/>
      <c r="FB1747" s="601"/>
      <c r="FC1747" s="601"/>
      <c r="FD1747" s="601"/>
      <c r="FE1747" s="601"/>
      <c r="FF1747" s="601"/>
      <c r="FG1747" s="601"/>
      <c r="FH1747" s="601"/>
      <c r="FI1747" s="601"/>
      <c r="FJ1747" s="601"/>
      <c r="FK1747" s="601"/>
      <c r="FL1747" s="601"/>
      <c r="FM1747" s="601"/>
      <c r="FN1747" s="601"/>
      <c r="FO1747" s="601"/>
      <c r="FP1747" s="601"/>
      <c r="FQ1747" s="601"/>
      <c r="FR1747" s="601"/>
      <c r="FS1747" s="601"/>
      <c r="FT1747" s="601"/>
      <c r="FU1747" s="601"/>
      <c r="FV1747" s="601"/>
      <c r="FW1747" s="601"/>
      <c r="FX1747" s="601"/>
      <c r="FY1747" s="601"/>
      <c r="FZ1747" s="601"/>
      <c r="GA1747" s="601"/>
      <c r="GB1747" s="601"/>
      <c r="GC1747" s="601"/>
      <c r="GD1747" s="601"/>
      <c r="GE1747" s="601"/>
      <c r="GF1747" s="601"/>
      <c r="GG1747" s="601"/>
      <c r="GH1747" s="601"/>
      <c r="GI1747" s="601"/>
      <c r="GJ1747" s="601"/>
      <c r="GK1747" s="601"/>
      <c r="GL1747" s="601"/>
      <c r="GM1747" s="601"/>
      <c r="GN1747" s="601"/>
      <c r="GO1747" s="601"/>
      <c r="GP1747" s="601"/>
      <c r="GQ1747" s="601"/>
      <c r="GR1747" s="601"/>
      <c r="GS1747" s="601"/>
      <c r="GT1747" s="601"/>
      <c r="GU1747" s="601"/>
      <c r="GV1747" s="601"/>
      <c r="GW1747" s="601"/>
      <c r="GX1747" s="601"/>
      <c r="GY1747" s="601"/>
      <c r="GZ1747" s="601"/>
      <c r="HA1747" s="601"/>
      <c r="HB1747" s="601"/>
      <c r="HC1747" s="601"/>
      <c r="HD1747" s="601"/>
      <c r="HE1747" s="601"/>
      <c r="HF1747" s="601"/>
      <c r="HG1747" s="601"/>
      <c r="HH1747" s="601"/>
      <c r="HI1747" s="601"/>
      <c r="HJ1747" s="601"/>
      <c r="HK1747" s="601"/>
      <c r="HL1747" s="601"/>
      <c r="HM1747" s="601"/>
      <c r="HN1747" s="601"/>
      <c r="HO1747" s="601"/>
      <c r="HP1747" s="601"/>
      <c r="HQ1747" s="601"/>
      <c r="HR1747" s="601"/>
      <c r="HS1747" s="601"/>
      <c r="HT1747" s="601"/>
      <c r="HU1747" s="601"/>
      <c r="HV1747" s="601"/>
      <c r="HW1747" s="601"/>
      <c r="HX1747" s="601"/>
      <c r="HY1747" s="601"/>
      <c r="HZ1747" s="601"/>
      <c r="IA1747" s="601"/>
      <c r="IB1747" s="601"/>
      <c r="IC1747" s="601"/>
      <c r="ID1747" s="601"/>
      <c r="IE1747" s="601"/>
      <c r="IF1747" s="601"/>
      <c r="IG1747" s="601"/>
      <c r="IH1747" s="601"/>
      <c r="II1747" s="601"/>
      <c r="IJ1747" s="601"/>
      <c r="IK1747" s="601"/>
      <c r="IL1747" s="601"/>
      <c r="IM1747" s="601"/>
      <c r="IN1747" s="601"/>
      <c r="IO1747" s="601"/>
      <c r="IP1747" s="601"/>
      <c r="IQ1747" s="601"/>
      <c r="IR1747" s="601"/>
      <c r="IS1747" s="601"/>
      <c r="IT1747" s="601"/>
      <c r="IU1747" s="601"/>
      <c r="IV1747" s="601"/>
      <c r="IW1747" s="601"/>
      <c r="IX1747" s="601"/>
      <c r="IY1747" s="601"/>
      <c r="IZ1747" s="601"/>
      <c r="JA1747" s="601"/>
      <c r="JB1747" s="601"/>
      <c r="JC1747" s="601"/>
      <c r="JD1747" s="601"/>
      <c r="JE1747" s="601"/>
      <c r="JF1747" s="601"/>
      <c r="JG1747" s="601"/>
      <c r="JH1747" s="601"/>
      <c r="JI1747" s="601"/>
      <c r="JJ1747" s="601"/>
      <c r="JK1747" s="601"/>
      <c r="JL1747" s="601"/>
      <c r="JM1747" s="601"/>
      <c r="JN1747" s="601"/>
      <c r="JO1747" s="601"/>
      <c r="JP1747" s="601"/>
      <c r="JQ1747" s="601"/>
      <c r="JR1747" s="601"/>
      <c r="JS1747" s="601"/>
      <c r="JT1747" s="601"/>
      <c r="JU1747" s="601"/>
      <c r="JV1747" s="601"/>
      <c r="JW1747" s="601"/>
      <c r="JX1747" s="601"/>
      <c r="JY1747" s="601"/>
      <c r="JZ1747" s="601"/>
      <c r="KA1747" s="601"/>
      <c r="KB1747" s="601"/>
      <c r="KC1747" s="601"/>
      <c r="KD1747" s="601"/>
      <c r="KE1747" s="601"/>
      <c r="KF1747" s="601"/>
      <c r="KG1747" s="601"/>
      <c r="KH1747" s="601"/>
      <c r="KI1747" s="601"/>
      <c r="KJ1747" s="601"/>
      <c r="KK1747" s="601"/>
      <c r="KL1747" s="601"/>
      <c r="KM1747" s="601"/>
      <c r="KN1747" s="601"/>
      <c r="KO1747" s="601"/>
      <c r="KP1747" s="601"/>
      <c r="KQ1747" s="601"/>
      <c r="KR1747" s="601"/>
      <c r="KS1747" s="601"/>
      <c r="KT1747" s="601"/>
      <c r="KU1747" s="601"/>
      <c r="KV1747" s="601"/>
      <c r="KW1747" s="601"/>
      <c r="KX1747" s="601"/>
      <c r="KY1747" s="601"/>
      <c r="KZ1747" s="601"/>
      <c r="LA1747" s="601"/>
      <c r="LB1747" s="601"/>
      <c r="LC1747" s="601"/>
      <c r="LD1747" s="601"/>
      <c r="LE1747" s="601"/>
      <c r="LF1747" s="601"/>
      <c r="LG1747" s="601"/>
      <c r="LH1747" s="601"/>
      <c r="LI1747" s="601"/>
      <c r="LJ1747" s="601"/>
    </row>
    <row r="1748" spans="1:322">
      <c r="A1748" s="697"/>
      <c r="B1748" s="558"/>
      <c r="C1748" s="558"/>
      <c r="D1748" s="676" t="s">
        <v>1067</v>
      </c>
      <c r="E1748" s="677" t="s">
        <v>1126</v>
      </c>
      <c r="F1748" s="596" t="s">
        <v>1152</v>
      </c>
      <c r="G1748" s="676">
        <v>2022</v>
      </c>
      <c r="H1748" s="596">
        <v>3</v>
      </c>
      <c r="I1748" s="687">
        <v>127633</v>
      </c>
      <c r="J1748" s="677">
        <v>44649</v>
      </c>
      <c r="K1748" s="676" t="s">
        <v>1598</v>
      </c>
      <c r="L1748" s="677" t="s">
        <v>1578</v>
      </c>
      <c r="M1748" s="677">
        <v>44468</v>
      </c>
      <c r="N1748" s="677" t="s">
        <v>1588</v>
      </c>
      <c r="O1748" s="677"/>
      <c r="P1748" s="597">
        <v>44596</v>
      </c>
      <c r="Q1748" s="597">
        <v>44644</v>
      </c>
      <c r="R1748" s="597">
        <v>44649</v>
      </c>
      <c r="S1748" s="596" t="s">
        <v>1580</v>
      </c>
      <c r="T1748" s="596">
        <v>60</v>
      </c>
      <c r="U1748" s="596" t="s">
        <v>1590</v>
      </c>
      <c r="V1748" s="596" t="s">
        <v>1591</v>
      </c>
      <c r="W1748" s="678">
        <v>400</v>
      </c>
      <c r="X1748" s="551">
        <v>624</v>
      </c>
      <c r="Y1748" s="693">
        <v>249600</v>
      </c>
      <c r="Z1748" s="598">
        <v>0.44</v>
      </c>
      <c r="AA1748" s="682">
        <f>Y1748*Z1748</f>
        <v>109824</v>
      </c>
      <c r="AB1748" s="521"/>
      <c r="AC1748" s="683">
        <v>0</v>
      </c>
      <c r="AD1748" s="676"/>
      <c r="AE1748" s="599"/>
      <c r="AF1748" s="695">
        <f>AA1748+AD1748+AE1748</f>
        <v>109824</v>
      </c>
      <c r="AG1748" s="596" t="s">
        <v>47</v>
      </c>
      <c r="AH1748" s="641"/>
      <c r="AI1748" s="676">
        <v>75</v>
      </c>
      <c r="AJ1748" s="676" t="s">
        <v>1597</v>
      </c>
      <c r="AK1748" s="676" t="s">
        <v>1075</v>
      </c>
      <c r="AL1748" s="696">
        <v>21075</v>
      </c>
      <c r="AM1748" s="596" t="s">
        <v>52</v>
      </c>
      <c r="AN1748" s="596" t="s">
        <v>1585</v>
      </c>
      <c r="AO1748" s="596"/>
      <c r="AP1748" s="676" t="s">
        <v>92</v>
      </c>
      <c r="AQ1748" s="676" t="s">
        <v>37</v>
      </c>
      <c r="AR1748" s="676"/>
      <c r="AS1748" s="523" t="s">
        <v>1077</v>
      </c>
      <c r="AT1748" s="523"/>
      <c r="AU1748" s="523"/>
      <c r="AV1748" s="674"/>
      <c r="AW1748" s="673" t="str">
        <f>U1748</f>
        <v>30390256C</v>
      </c>
      <c r="AX1748" s="673" cm="1">
        <f t="array" ref="AX1748">SUM(MID(0&amp;AW1748,LARGE(INDEX(ISNUMBER(--MID(AW1748,ROW($1:$8),1))*ROW($1:$8),),ROW($1:$8))+1,1)*10^ROW($1:$8)/10)</f>
        <v>30390256</v>
      </c>
      <c r="AY1748" s="673" t="str">
        <f>VLOOKUP($AX1748,'Item Master Data'!$A:$F,3,FALSE)</f>
        <v>T400H</v>
      </c>
      <c r="AZ1748" s="673">
        <f>VLOOKUP($AX1748,'Item Master Data'!$A:$F,6,FALSE)</f>
        <v>400</v>
      </c>
      <c r="BA1748" s="673">
        <f>X1748/BB1748</f>
        <v>24</v>
      </c>
      <c r="BB1748" s="673">
        <f>VLOOKUP(AX1748,'Item Master Data'!$A:$G,7,FALSE)</f>
        <v>26</v>
      </c>
      <c r="BC1748" s="673"/>
      <c r="BD1748" s="673">
        <f>W1748-AZ1748</f>
        <v>0</v>
      </c>
      <c r="BE1748" s="601"/>
      <c r="BF1748" s="601"/>
      <c r="BG1748" s="601"/>
      <c r="BH1748" s="601"/>
      <c r="BI1748" s="601"/>
      <c r="BJ1748" s="601"/>
      <c r="BK1748" s="601"/>
      <c r="BL1748" s="601"/>
      <c r="BM1748" s="601"/>
      <c r="BN1748" s="601"/>
      <c r="BO1748" s="601"/>
      <c r="BP1748" s="601"/>
      <c r="BQ1748" s="601"/>
      <c r="BR1748" s="601"/>
      <c r="BS1748" s="601"/>
      <c r="BT1748" s="601"/>
      <c r="BU1748" s="601"/>
      <c r="BV1748" s="601"/>
      <c r="BW1748" s="601"/>
      <c r="BX1748" s="601"/>
      <c r="BY1748" s="601"/>
      <c r="BZ1748" s="601"/>
      <c r="CA1748" s="601"/>
      <c r="CB1748" s="601"/>
      <c r="CC1748" s="601"/>
      <c r="CD1748" s="601"/>
      <c r="CE1748" s="601"/>
      <c r="CF1748" s="601"/>
      <c r="CG1748" s="601"/>
      <c r="CH1748" s="601"/>
      <c r="CI1748" s="601"/>
      <c r="CJ1748" s="601"/>
      <c r="CK1748" s="601"/>
      <c r="CL1748" s="601"/>
      <c r="CM1748" s="601"/>
      <c r="CN1748" s="601"/>
      <c r="CO1748" s="601"/>
      <c r="CP1748" s="601"/>
      <c r="CQ1748" s="601"/>
      <c r="CR1748" s="601"/>
      <c r="CS1748" s="601"/>
      <c r="CT1748" s="601"/>
      <c r="CU1748" s="601"/>
      <c r="CV1748" s="601"/>
      <c r="CW1748" s="601"/>
      <c r="CX1748" s="601"/>
      <c r="CY1748" s="601"/>
      <c r="CZ1748" s="601"/>
      <c r="DA1748" s="601"/>
      <c r="DB1748" s="601"/>
      <c r="DC1748" s="601"/>
      <c r="DD1748" s="601"/>
      <c r="DE1748" s="601"/>
      <c r="DF1748" s="601"/>
      <c r="DG1748" s="601"/>
      <c r="DH1748" s="601"/>
      <c r="DI1748" s="601"/>
      <c r="DJ1748" s="601"/>
      <c r="DK1748" s="601"/>
      <c r="DL1748" s="601"/>
      <c r="DM1748" s="601"/>
      <c r="DN1748" s="601"/>
      <c r="DO1748" s="601"/>
      <c r="DP1748" s="601"/>
      <c r="DQ1748" s="601"/>
      <c r="DR1748" s="601"/>
      <c r="DS1748" s="601"/>
      <c r="DT1748" s="601"/>
      <c r="DU1748" s="601"/>
      <c r="DV1748" s="601"/>
      <c r="DW1748" s="601"/>
      <c r="DX1748" s="601"/>
      <c r="DY1748" s="601"/>
      <c r="DZ1748" s="601"/>
      <c r="EA1748" s="601"/>
      <c r="EB1748" s="601"/>
      <c r="EC1748" s="601"/>
      <c r="ED1748" s="601"/>
      <c r="EE1748" s="601"/>
      <c r="EF1748" s="601"/>
      <c r="EG1748" s="601"/>
      <c r="EH1748" s="601"/>
      <c r="EI1748" s="601"/>
      <c r="EJ1748" s="601"/>
      <c r="EK1748" s="601"/>
      <c r="EL1748" s="601"/>
      <c r="EM1748" s="601"/>
      <c r="EN1748" s="601"/>
      <c r="EO1748" s="601"/>
      <c r="EP1748" s="601"/>
      <c r="EQ1748" s="601"/>
      <c r="ER1748" s="601"/>
      <c r="ES1748" s="601"/>
      <c r="ET1748" s="601"/>
      <c r="EU1748" s="601"/>
      <c r="EV1748" s="601"/>
      <c r="EW1748" s="601"/>
      <c r="EX1748" s="601"/>
      <c r="EY1748" s="601"/>
      <c r="EZ1748" s="601"/>
      <c r="FA1748" s="601"/>
      <c r="FB1748" s="601"/>
      <c r="FC1748" s="601"/>
      <c r="FD1748" s="601"/>
      <c r="FE1748" s="601"/>
      <c r="FF1748" s="601"/>
      <c r="FG1748" s="601"/>
      <c r="FH1748" s="601"/>
      <c r="FI1748" s="601"/>
      <c r="FJ1748" s="601"/>
      <c r="FK1748" s="601"/>
      <c r="FL1748" s="601"/>
      <c r="FM1748" s="601"/>
      <c r="FN1748" s="601"/>
      <c r="FO1748" s="601"/>
      <c r="FP1748" s="601"/>
      <c r="FQ1748" s="601"/>
      <c r="FR1748" s="601"/>
      <c r="FS1748" s="601"/>
      <c r="FT1748" s="601"/>
      <c r="FU1748" s="601"/>
      <c r="FV1748" s="601"/>
      <c r="FW1748" s="601"/>
      <c r="FX1748" s="601"/>
      <c r="FY1748" s="601"/>
      <c r="FZ1748" s="601"/>
      <c r="GA1748" s="601"/>
      <c r="GB1748" s="601"/>
      <c r="GC1748" s="601"/>
      <c r="GD1748" s="601"/>
      <c r="GE1748" s="601"/>
      <c r="GF1748" s="601"/>
      <c r="GG1748" s="601"/>
      <c r="GH1748" s="601"/>
      <c r="GI1748" s="601"/>
      <c r="GJ1748" s="601"/>
      <c r="GK1748" s="601"/>
      <c r="GL1748" s="601"/>
      <c r="GM1748" s="601"/>
      <c r="GN1748" s="601"/>
      <c r="GO1748" s="601"/>
      <c r="GP1748" s="601"/>
      <c r="GQ1748" s="601"/>
      <c r="GR1748" s="601"/>
      <c r="GS1748" s="601"/>
      <c r="GT1748" s="601"/>
      <c r="GU1748" s="601"/>
      <c r="GV1748" s="601"/>
      <c r="GW1748" s="601"/>
      <c r="GX1748" s="601"/>
      <c r="GY1748" s="601"/>
      <c r="GZ1748" s="601"/>
      <c r="HA1748" s="601"/>
      <c r="HB1748" s="601"/>
      <c r="HC1748" s="601"/>
      <c r="HD1748" s="601"/>
      <c r="HE1748" s="601"/>
      <c r="HF1748" s="601"/>
      <c r="HG1748" s="601"/>
      <c r="HH1748" s="601"/>
      <c r="HI1748" s="601"/>
      <c r="HJ1748" s="601"/>
      <c r="HK1748" s="601"/>
      <c r="HL1748" s="601"/>
      <c r="HM1748" s="601"/>
      <c r="HN1748" s="601"/>
      <c r="HO1748" s="601"/>
      <c r="HP1748" s="601"/>
      <c r="HQ1748" s="601"/>
      <c r="HR1748" s="601"/>
      <c r="HS1748" s="601"/>
      <c r="HT1748" s="601"/>
      <c r="HU1748" s="601"/>
      <c r="HV1748" s="601"/>
      <c r="HW1748" s="601"/>
      <c r="HX1748" s="601"/>
      <c r="HY1748" s="601"/>
      <c r="HZ1748" s="601"/>
      <c r="IA1748" s="601"/>
      <c r="IB1748" s="601"/>
      <c r="IC1748" s="601"/>
      <c r="ID1748" s="601"/>
      <c r="IE1748" s="601"/>
      <c r="IF1748" s="601"/>
      <c r="IG1748" s="601"/>
      <c r="IH1748" s="601"/>
      <c r="II1748" s="601"/>
      <c r="IJ1748" s="601"/>
      <c r="IK1748" s="601"/>
      <c r="IL1748" s="601"/>
      <c r="IM1748" s="601"/>
      <c r="IN1748" s="601"/>
      <c r="IO1748" s="601"/>
      <c r="IP1748" s="601"/>
      <c r="IQ1748" s="601"/>
      <c r="IR1748" s="601"/>
      <c r="IS1748" s="601"/>
      <c r="IT1748" s="601"/>
      <c r="IU1748" s="601"/>
      <c r="IV1748" s="601"/>
      <c r="IW1748" s="601"/>
      <c r="IX1748" s="601"/>
      <c r="IY1748" s="601"/>
      <c r="IZ1748" s="601"/>
      <c r="JA1748" s="601"/>
      <c r="JB1748" s="601"/>
      <c r="JC1748" s="601"/>
      <c r="JD1748" s="601"/>
      <c r="JE1748" s="601"/>
      <c r="JF1748" s="601"/>
      <c r="JG1748" s="601"/>
      <c r="JH1748" s="601"/>
      <c r="JI1748" s="601"/>
      <c r="JJ1748" s="601"/>
      <c r="JK1748" s="601"/>
      <c r="JL1748" s="601"/>
      <c r="JM1748" s="601"/>
      <c r="JN1748" s="601"/>
      <c r="JO1748" s="601"/>
      <c r="JP1748" s="601"/>
      <c r="JQ1748" s="601"/>
      <c r="JR1748" s="601"/>
      <c r="JS1748" s="601"/>
      <c r="JT1748" s="601"/>
      <c r="JU1748" s="601"/>
      <c r="JV1748" s="601"/>
      <c r="JW1748" s="601"/>
      <c r="JX1748" s="601"/>
      <c r="JY1748" s="601"/>
      <c r="JZ1748" s="601"/>
      <c r="KA1748" s="601"/>
      <c r="KB1748" s="601"/>
      <c r="KC1748" s="601"/>
      <c r="KD1748" s="601"/>
      <c r="KE1748" s="601"/>
      <c r="KF1748" s="601"/>
      <c r="KG1748" s="601"/>
      <c r="KH1748" s="601"/>
      <c r="KI1748" s="601"/>
      <c r="KJ1748" s="601"/>
      <c r="KK1748" s="601"/>
      <c r="KL1748" s="601"/>
      <c r="KM1748" s="601"/>
      <c r="KN1748" s="601"/>
      <c r="KO1748" s="601"/>
      <c r="KP1748" s="601"/>
      <c r="KQ1748" s="601"/>
      <c r="KR1748" s="601"/>
      <c r="KS1748" s="601"/>
      <c r="KT1748" s="601"/>
      <c r="KU1748" s="601"/>
      <c r="KV1748" s="601"/>
      <c r="KW1748" s="601"/>
      <c r="KX1748" s="601"/>
      <c r="KY1748" s="601"/>
      <c r="KZ1748" s="601"/>
      <c r="LA1748" s="601"/>
      <c r="LB1748" s="601"/>
      <c r="LC1748" s="601"/>
      <c r="LD1748" s="601"/>
      <c r="LE1748" s="601"/>
      <c r="LF1748" s="601"/>
      <c r="LG1748" s="601"/>
      <c r="LH1748" s="601"/>
      <c r="LI1748" s="601"/>
      <c r="LJ1748" s="601"/>
    </row>
    <row r="1749" spans="1:322">
      <c r="A1749" s="697"/>
      <c r="B1749" s="558"/>
      <c r="C1749" s="558"/>
      <c r="D1749" s="676" t="s">
        <v>1067</v>
      </c>
      <c r="E1749" s="677" t="s">
        <v>1126</v>
      </c>
      <c r="F1749" s="676" t="s">
        <v>1152</v>
      </c>
      <c r="G1749" s="676">
        <v>2022</v>
      </c>
      <c r="H1749" s="596">
        <v>3</v>
      </c>
      <c r="I1749" s="687">
        <v>127632</v>
      </c>
      <c r="J1749" s="677">
        <v>44649</v>
      </c>
      <c r="K1749" s="676" t="s">
        <v>1598</v>
      </c>
      <c r="L1749" s="677" t="s">
        <v>1578</v>
      </c>
      <c r="M1749" s="677">
        <v>44468</v>
      </c>
      <c r="N1749" s="677" t="s">
        <v>1588</v>
      </c>
      <c r="O1749" s="677"/>
      <c r="P1749" s="597">
        <v>44596</v>
      </c>
      <c r="Q1749" s="597">
        <v>44644</v>
      </c>
      <c r="R1749" s="597">
        <v>44649</v>
      </c>
      <c r="S1749" s="596" t="s">
        <v>1580</v>
      </c>
      <c r="T1749" s="596">
        <v>60</v>
      </c>
      <c r="U1749" s="676" t="s">
        <v>1590</v>
      </c>
      <c r="V1749" s="596" t="s">
        <v>1591</v>
      </c>
      <c r="W1749" s="678">
        <v>400</v>
      </c>
      <c r="X1749" s="551">
        <v>624</v>
      </c>
      <c r="Y1749" s="693">
        <v>249600</v>
      </c>
      <c r="Z1749" s="680">
        <v>0.44</v>
      </c>
      <c r="AA1749" s="682">
        <f>Y1749*Z1749</f>
        <v>109824</v>
      </c>
      <c r="AB1749" s="521"/>
      <c r="AC1749" s="683">
        <v>0</v>
      </c>
      <c r="AD1749" s="676"/>
      <c r="AE1749" s="684"/>
      <c r="AF1749" s="695">
        <f>AA1749+AD1749+AE1749</f>
        <v>109824</v>
      </c>
      <c r="AG1749" s="596" t="s">
        <v>47</v>
      </c>
      <c r="AH1749" s="641"/>
      <c r="AI1749" s="676">
        <v>75</v>
      </c>
      <c r="AJ1749" s="676" t="s">
        <v>1597</v>
      </c>
      <c r="AK1749" s="676" t="s">
        <v>1075</v>
      </c>
      <c r="AL1749" s="696">
        <v>21075</v>
      </c>
      <c r="AM1749" s="596" t="s">
        <v>52</v>
      </c>
      <c r="AN1749" s="676" t="s">
        <v>1585</v>
      </c>
      <c r="AO1749" s="596"/>
      <c r="AP1749" s="676" t="s">
        <v>92</v>
      </c>
      <c r="AQ1749" s="676" t="s">
        <v>37</v>
      </c>
      <c r="AR1749" s="676"/>
      <c r="AS1749" s="523" t="s">
        <v>1077</v>
      </c>
      <c r="AT1749" s="523"/>
      <c r="AU1749" s="523"/>
      <c r="AV1749" s="674"/>
      <c r="AW1749" s="673" t="str">
        <f>U1749</f>
        <v>30390256C</v>
      </c>
      <c r="AX1749" s="673" cm="1">
        <f t="array" ref="AX1749">SUM(MID(0&amp;AW1749,LARGE(INDEX(ISNUMBER(--MID(AW1749,ROW($1:$8),1))*ROW($1:$8),),ROW($1:$8))+1,1)*10^ROW($1:$8)/10)</f>
        <v>30390256</v>
      </c>
      <c r="AY1749" s="673" t="str">
        <f>VLOOKUP($AX1749,'Item Master Data'!$A:$F,3,FALSE)</f>
        <v>T400H</v>
      </c>
      <c r="AZ1749" s="673">
        <f>VLOOKUP($AX1749,'Item Master Data'!$A:$F,6,FALSE)</f>
        <v>400</v>
      </c>
      <c r="BA1749" s="673">
        <f>X1749/BB1749</f>
        <v>24</v>
      </c>
      <c r="BB1749" s="673">
        <f>VLOOKUP(AX1749,'Item Master Data'!$A:$G,7,FALSE)</f>
        <v>26</v>
      </c>
      <c r="BC1749" s="673"/>
      <c r="BD1749" s="673">
        <f>W1749-AZ1749</f>
        <v>0</v>
      </c>
      <c r="BE1749" s="601"/>
      <c r="BF1749" s="601"/>
      <c r="BG1749" s="601"/>
      <c r="BH1749" s="601"/>
      <c r="BI1749" s="601"/>
      <c r="BJ1749" s="601"/>
      <c r="BK1749" s="601"/>
      <c r="BL1749" s="601"/>
      <c r="BM1749" s="601"/>
      <c r="BN1749" s="601"/>
      <c r="BO1749" s="601"/>
      <c r="BP1749" s="601"/>
      <c r="BQ1749" s="601"/>
      <c r="BR1749" s="601"/>
      <c r="BS1749" s="601"/>
      <c r="BT1749" s="601"/>
      <c r="BU1749" s="601"/>
      <c r="BV1749" s="601"/>
      <c r="BW1749" s="601"/>
      <c r="BX1749" s="601"/>
      <c r="BY1749" s="601"/>
      <c r="BZ1749" s="601"/>
      <c r="CA1749" s="601"/>
      <c r="CB1749" s="601"/>
      <c r="CC1749" s="601"/>
      <c r="CD1749" s="601"/>
      <c r="CE1749" s="601"/>
      <c r="CF1749" s="601"/>
      <c r="CG1749" s="601"/>
      <c r="CH1749" s="601"/>
      <c r="CI1749" s="601"/>
      <c r="CJ1749" s="601"/>
      <c r="CK1749" s="601"/>
      <c r="CL1749" s="601"/>
      <c r="CM1749" s="601"/>
      <c r="CN1749" s="601"/>
      <c r="CO1749" s="601"/>
      <c r="CP1749" s="601"/>
      <c r="CQ1749" s="601"/>
      <c r="CR1749" s="601"/>
      <c r="CS1749" s="601"/>
      <c r="CT1749" s="601"/>
      <c r="CU1749" s="601"/>
      <c r="CV1749" s="601"/>
      <c r="CW1749" s="601"/>
      <c r="CX1749" s="601"/>
      <c r="CY1749" s="601"/>
      <c r="CZ1749" s="601"/>
      <c r="DA1749" s="601"/>
      <c r="DB1749" s="601"/>
      <c r="DC1749" s="601"/>
      <c r="DD1749" s="601"/>
      <c r="DE1749" s="601"/>
      <c r="DF1749" s="601"/>
      <c r="DG1749" s="601"/>
      <c r="DH1749" s="601"/>
      <c r="DI1749" s="601"/>
      <c r="DJ1749" s="601"/>
      <c r="DK1749" s="601"/>
      <c r="DL1749" s="601"/>
      <c r="DM1749" s="601"/>
      <c r="DN1749" s="601"/>
      <c r="DO1749" s="601"/>
      <c r="DP1749" s="601"/>
      <c r="DQ1749" s="601"/>
      <c r="DR1749" s="601"/>
      <c r="DS1749" s="601"/>
      <c r="DT1749" s="601"/>
      <c r="DU1749" s="601"/>
      <c r="DV1749" s="601"/>
      <c r="DW1749" s="601"/>
      <c r="DX1749" s="601"/>
      <c r="DY1749" s="601"/>
      <c r="DZ1749" s="601"/>
      <c r="EA1749" s="601"/>
      <c r="EB1749" s="601"/>
      <c r="EC1749" s="601"/>
      <c r="ED1749" s="601"/>
      <c r="EE1749" s="601"/>
      <c r="EF1749" s="601"/>
      <c r="EG1749" s="601"/>
      <c r="EH1749" s="601"/>
      <c r="EI1749" s="601"/>
      <c r="EJ1749" s="601"/>
      <c r="EK1749" s="601"/>
      <c r="EL1749" s="601"/>
      <c r="EM1749" s="601"/>
      <c r="EN1749" s="601"/>
      <c r="EO1749" s="601"/>
      <c r="EP1749" s="601"/>
      <c r="EQ1749" s="601"/>
      <c r="ER1749" s="601"/>
      <c r="ES1749" s="601"/>
      <c r="ET1749" s="601"/>
      <c r="EU1749" s="601"/>
      <c r="EV1749" s="601"/>
      <c r="EW1749" s="601"/>
      <c r="EX1749" s="601"/>
      <c r="EY1749" s="601"/>
      <c r="EZ1749" s="601"/>
      <c r="FA1749" s="601"/>
      <c r="FB1749" s="601"/>
      <c r="FC1749" s="601"/>
      <c r="FD1749" s="601"/>
      <c r="FE1749" s="601"/>
      <c r="FF1749" s="601"/>
      <c r="FG1749" s="601"/>
      <c r="FH1749" s="601"/>
      <c r="FI1749" s="601"/>
      <c r="FJ1749" s="601"/>
      <c r="FK1749" s="601"/>
      <c r="FL1749" s="601"/>
      <c r="FM1749" s="601"/>
      <c r="FN1749" s="601"/>
      <c r="FO1749" s="601"/>
      <c r="FP1749" s="601"/>
      <c r="FQ1749" s="601"/>
      <c r="FR1749" s="601"/>
      <c r="FS1749" s="601"/>
      <c r="FT1749" s="601"/>
      <c r="FU1749" s="601"/>
      <c r="FV1749" s="601"/>
      <c r="FW1749" s="601"/>
      <c r="FX1749" s="601"/>
      <c r="FY1749" s="601"/>
      <c r="FZ1749" s="601"/>
      <c r="GA1749" s="601"/>
      <c r="GB1749" s="601"/>
      <c r="GC1749" s="601"/>
      <c r="GD1749" s="601"/>
      <c r="GE1749" s="601"/>
      <c r="GF1749" s="601"/>
      <c r="GG1749" s="601"/>
      <c r="GH1749" s="601"/>
      <c r="GI1749" s="601"/>
      <c r="GJ1749" s="601"/>
      <c r="GK1749" s="601"/>
      <c r="GL1749" s="601"/>
      <c r="GM1749" s="601"/>
      <c r="GN1749" s="601"/>
      <c r="GO1749" s="601"/>
      <c r="GP1749" s="601"/>
      <c r="GQ1749" s="601"/>
      <c r="GR1749" s="601"/>
      <c r="GS1749" s="601"/>
      <c r="GT1749" s="601"/>
      <c r="GU1749" s="601"/>
      <c r="GV1749" s="601"/>
      <c r="GW1749" s="601"/>
      <c r="GX1749" s="601"/>
      <c r="GY1749" s="601"/>
      <c r="GZ1749" s="601"/>
      <c r="HA1749" s="601"/>
      <c r="HB1749" s="601"/>
      <c r="HC1749" s="601"/>
      <c r="HD1749" s="601"/>
      <c r="HE1749" s="601"/>
      <c r="HF1749" s="601"/>
      <c r="HG1749" s="601"/>
      <c r="HH1749" s="601"/>
      <c r="HI1749" s="601"/>
      <c r="HJ1749" s="601"/>
      <c r="HK1749" s="601"/>
      <c r="HL1749" s="601"/>
      <c r="HM1749" s="601"/>
      <c r="HN1749" s="601"/>
      <c r="HO1749" s="601"/>
      <c r="HP1749" s="601"/>
      <c r="HQ1749" s="601"/>
      <c r="HR1749" s="601"/>
      <c r="HS1749" s="601"/>
      <c r="HT1749" s="601"/>
      <c r="HU1749" s="601"/>
      <c r="HV1749" s="601"/>
      <c r="HW1749" s="601"/>
      <c r="HX1749" s="601"/>
      <c r="HY1749" s="601"/>
      <c r="HZ1749" s="601"/>
      <c r="IA1749" s="601"/>
      <c r="IB1749" s="601"/>
      <c r="IC1749" s="601"/>
      <c r="ID1749" s="601"/>
      <c r="IE1749" s="601"/>
      <c r="IF1749" s="601"/>
      <c r="IG1749" s="601"/>
      <c r="IH1749" s="601"/>
      <c r="II1749" s="601"/>
      <c r="IJ1749" s="601"/>
      <c r="IK1749" s="601"/>
      <c r="IL1749" s="601"/>
      <c r="IM1749" s="601"/>
      <c r="IN1749" s="601"/>
      <c r="IO1749" s="601"/>
      <c r="IP1749" s="601"/>
      <c r="IQ1749" s="601"/>
      <c r="IR1749" s="601"/>
      <c r="IS1749" s="601"/>
      <c r="IT1749" s="601"/>
      <c r="IU1749" s="601"/>
      <c r="IV1749" s="601"/>
      <c r="IW1749" s="601"/>
      <c r="IX1749" s="601"/>
      <c r="IY1749" s="601"/>
      <c r="IZ1749" s="601"/>
      <c r="JA1749" s="601"/>
      <c r="JB1749" s="601"/>
      <c r="JC1749" s="601"/>
      <c r="JD1749" s="601"/>
      <c r="JE1749" s="601"/>
      <c r="JF1749" s="601"/>
      <c r="JG1749" s="601"/>
      <c r="JH1749" s="601"/>
      <c r="JI1749" s="601"/>
      <c r="JJ1749" s="601"/>
      <c r="JK1749" s="601"/>
      <c r="JL1749" s="601"/>
      <c r="JM1749" s="601"/>
      <c r="JN1749" s="601"/>
      <c r="JO1749" s="601"/>
      <c r="JP1749" s="601"/>
      <c r="JQ1749" s="601"/>
      <c r="JR1749" s="601"/>
      <c r="JS1749" s="601"/>
      <c r="JT1749" s="601"/>
      <c r="JU1749" s="601"/>
      <c r="JV1749" s="601"/>
      <c r="JW1749" s="601"/>
      <c r="JX1749" s="601"/>
      <c r="JY1749" s="601"/>
      <c r="JZ1749" s="601"/>
      <c r="KA1749" s="601"/>
      <c r="KB1749" s="601"/>
      <c r="KC1749" s="601"/>
      <c r="KD1749" s="601"/>
      <c r="KE1749" s="601"/>
      <c r="KF1749" s="601"/>
      <c r="KG1749" s="601"/>
      <c r="KH1749" s="601"/>
      <c r="KI1749" s="601"/>
      <c r="KJ1749" s="601"/>
      <c r="KK1749" s="601"/>
      <c r="KL1749" s="601"/>
      <c r="KM1749" s="601"/>
      <c r="KN1749" s="601"/>
      <c r="KO1749" s="601"/>
      <c r="KP1749" s="601"/>
      <c r="KQ1749" s="601"/>
      <c r="KR1749" s="601"/>
      <c r="KS1749" s="601"/>
      <c r="KT1749" s="601"/>
      <c r="KU1749" s="601"/>
      <c r="KV1749" s="601"/>
      <c r="KW1749" s="601"/>
      <c r="KX1749" s="601"/>
      <c r="KY1749" s="601"/>
      <c r="KZ1749" s="601"/>
      <c r="LA1749" s="601"/>
      <c r="LB1749" s="601"/>
      <c r="LC1749" s="601"/>
      <c r="LD1749" s="601"/>
      <c r="LE1749" s="601"/>
      <c r="LF1749" s="601"/>
      <c r="LG1749" s="601"/>
      <c r="LH1749" s="601"/>
      <c r="LI1749" s="601"/>
      <c r="LJ1749" s="601"/>
    </row>
    <row r="1750" spans="1:322">
      <c r="A1750" s="697"/>
      <c r="B1750" s="558"/>
      <c r="C1750" s="558"/>
      <c r="D1750" s="676" t="s">
        <v>1067</v>
      </c>
      <c r="E1750" s="677" t="s">
        <v>1126</v>
      </c>
      <c r="F1750" s="596" t="s">
        <v>1152</v>
      </c>
      <c r="G1750" s="676">
        <v>2022</v>
      </c>
      <c r="H1750" s="596">
        <v>3</v>
      </c>
      <c r="I1750" s="687">
        <v>127637</v>
      </c>
      <c r="J1750" s="677">
        <v>44649</v>
      </c>
      <c r="K1750" s="676" t="s">
        <v>1598</v>
      </c>
      <c r="L1750" s="677" t="s">
        <v>1578</v>
      </c>
      <c r="M1750" s="677">
        <v>44468</v>
      </c>
      <c r="N1750" s="677" t="s">
        <v>1588</v>
      </c>
      <c r="O1750" s="677"/>
      <c r="P1750" s="597">
        <v>44596</v>
      </c>
      <c r="Q1750" s="597">
        <v>44644</v>
      </c>
      <c r="R1750" s="597">
        <v>44649</v>
      </c>
      <c r="S1750" s="596" t="s">
        <v>1580</v>
      </c>
      <c r="T1750" s="596">
        <v>60</v>
      </c>
      <c r="U1750" s="596" t="s">
        <v>1590</v>
      </c>
      <c r="V1750" s="596" t="s">
        <v>1591</v>
      </c>
      <c r="W1750" s="678">
        <v>400</v>
      </c>
      <c r="X1750" s="551">
        <v>624</v>
      </c>
      <c r="Y1750" s="693">
        <v>249600</v>
      </c>
      <c r="Z1750" s="598">
        <v>0.44</v>
      </c>
      <c r="AA1750" s="682">
        <f>Y1750*Z1750</f>
        <v>109824</v>
      </c>
      <c r="AB1750" s="521"/>
      <c r="AC1750" s="683">
        <v>0</v>
      </c>
      <c r="AD1750" s="676"/>
      <c r="AE1750" s="599"/>
      <c r="AF1750" s="695">
        <f>AA1750+AD1750+AE1750</f>
        <v>109824</v>
      </c>
      <c r="AG1750" s="596" t="s">
        <v>47</v>
      </c>
      <c r="AH1750" s="641"/>
      <c r="AI1750" s="676">
        <v>75</v>
      </c>
      <c r="AJ1750" s="676" t="s">
        <v>1597</v>
      </c>
      <c r="AK1750" s="676" t="s">
        <v>1075</v>
      </c>
      <c r="AL1750" s="696">
        <v>21075</v>
      </c>
      <c r="AM1750" s="596" t="s">
        <v>52</v>
      </c>
      <c r="AN1750" s="596" t="s">
        <v>1585</v>
      </c>
      <c r="AO1750" s="596"/>
      <c r="AP1750" s="676" t="s">
        <v>92</v>
      </c>
      <c r="AQ1750" s="676" t="s">
        <v>37</v>
      </c>
      <c r="AR1750" s="676"/>
      <c r="AS1750" s="523" t="s">
        <v>1077</v>
      </c>
      <c r="AT1750" s="523"/>
      <c r="AU1750" s="523"/>
      <c r="AV1750" s="674"/>
      <c r="AW1750" s="673" t="str">
        <f>U1750</f>
        <v>30390256C</v>
      </c>
      <c r="AX1750" s="673" cm="1">
        <f t="array" ref="AX1750">SUM(MID(0&amp;AW1750,LARGE(INDEX(ISNUMBER(--MID(AW1750,ROW($1:$8),1))*ROW($1:$8),),ROW($1:$8))+1,1)*10^ROW($1:$8)/10)</f>
        <v>30390256</v>
      </c>
      <c r="AY1750" s="673" t="str">
        <f>VLOOKUP($AX1750,'Item Master Data'!$A:$F,3,FALSE)</f>
        <v>T400H</v>
      </c>
      <c r="AZ1750" s="673">
        <f>VLOOKUP($AX1750,'Item Master Data'!$A:$F,6,FALSE)</f>
        <v>400</v>
      </c>
      <c r="BA1750" s="673">
        <f>X1750/BB1750</f>
        <v>24</v>
      </c>
      <c r="BB1750" s="673">
        <f>VLOOKUP(AX1750,'Item Master Data'!$A:$G,7,FALSE)</f>
        <v>26</v>
      </c>
      <c r="BC1750" s="673"/>
      <c r="BD1750" s="673">
        <f>W1750-AZ1750</f>
        <v>0</v>
      </c>
      <c r="BE1750" s="601"/>
      <c r="BF1750" s="601"/>
      <c r="BG1750" s="601"/>
      <c r="BH1750" s="601"/>
      <c r="BI1750" s="601"/>
      <c r="BJ1750" s="601"/>
      <c r="BK1750" s="601"/>
      <c r="BL1750" s="601"/>
      <c r="BM1750" s="601"/>
      <c r="BN1750" s="601"/>
      <c r="BO1750" s="601"/>
      <c r="BP1750" s="601"/>
      <c r="BQ1750" s="601"/>
      <c r="BR1750" s="601"/>
      <c r="BS1750" s="601"/>
      <c r="BT1750" s="601"/>
      <c r="BU1750" s="601"/>
      <c r="BV1750" s="601"/>
      <c r="BW1750" s="601"/>
      <c r="BX1750" s="601"/>
      <c r="BY1750" s="601"/>
      <c r="BZ1750" s="601"/>
      <c r="CA1750" s="601"/>
      <c r="CB1750" s="601"/>
      <c r="CC1750" s="601"/>
      <c r="CD1750" s="601"/>
      <c r="CE1750" s="601"/>
      <c r="CF1750" s="601"/>
      <c r="CG1750" s="601"/>
      <c r="CH1750" s="601"/>
      <c r="CI1750" s="601"/>
      <c r="CJ1750" s="601"/>
      <c r="CK1750" s="601"/>
      <c r="CL1750" s="601"/>
      <c r="CM1750" s="601"/>
      <c r="CN1750" s="601"/>
      <c r="CO1750" s="601"/>
      <c r="CP1750" s="601"/>
      <c r="CQ1750" s="601"/>
      <c r="CR1750" s="601"/>
      <c r="CS1750" s="601"/>
      <c r="CT1750" s="601"/>
      <c r="CU1750" s="601"/>
      <c r="CV1750" s="601"/>
      <c r="CW1750" s="601"/>
      <c r="CX1750" s="601"/>
      <c r="CY1750" s="601"/>
      <c r="CZ1750" s="601"/>
      <c r="DA1750" s="601"/>
      <c r="DB1750" s="601"/>
      <c r="DC1750" s="601"/>
      <c r="DD1750" s="601"/>
      <c r="DE1750" s="601"/>
      <c r="DF1750" s="601"/>
      <c r="DG1750" s="601"/>
      <c r="DH1750" s="601"/>
      <c r="DI1750" s="601"/>
      <c r="DJ1750" s="601"/>
      <c r="DK1750" s="601"/>
      <c r="DL1750" s="601"/>
      <c r="DM1750" s="601"/>
      <c r="DN1750" s="601"/>
      <c r="DO1750" s="601"/>
      <c r="DP1750" s="601"/>
      <c r="DQ1750" s="601"/>
      <c r="DR1750" s="601"/>
      <c r="DS1750" s="601"/>
      <c r="DT1750" s="601"/>
      <c r="DU1750" s="601"/>
      <c r="DV1750" s="601"/>
      <c r="DW1750" s="601"/>
      <c r="DX1750" s="601"/>
      <c r="DY1750" s="601"/>
      <c r="DZ1750" s="601"/>
      <c r="EA1750" s="601"/>
      <c r="EB1750" s="601"/>
      <c r="EC1750" s="601"/>
      <c r="ED1750" s="601"/>
      <c r="EE1750" s="601"/>
      <c r="EF1750" s="601"/>
      <c r="EG1750" s="601"/>
      <c r="EH1750" s="601"/>
      <c r="EI1750" s="601"/>
      <c r="EJ1750" s="601"/>
      <c r="EK1750" s="601"/>
      <c r="EL1750" s="601"/>
      <c r="EM1750" s="601"/>
      <c r="EN1750" s="601"/>
      <c r="EO1750" s="601"/>
      <c r="EP1750" s="601"/>
      <c r="EQ1750" s="601"/>
      <c r="ER1750" s="601"/>
      <c r="ES1750" s="601"/>
      <c r="ET1750" s="601"/>
      <c r="EU1750" s="601"/>
      <c r="EV1750" s="601"/>
      <c r="EW1750" s="601"/>
      <c r="EX1750" s="601"/>
      <c r="EY1750" s="601"/>
      <c r="EZ1750" s="601"/>
      <c r="FA1750" s="601"/>
      <c r="FB1750" s="601"/>
      <c r="FC1750" s="601"/>
      <c r="FD1750" s="601"/>
      <c r="FE1750" s="601"/>
      <c r="FF1750" s="601"/>
      <c r="FG1750" s="601"/>
      <c r="FH1750" s="601"/>
      <c r="FI1750" s="601"/>
      <c r="FJ1750" s="601"/>
      <c r="FK1750" s="601"/>
      <c r="FL1750" s="601"/>
      <c r="FM1750" s="601"/>
      <c r="FN1750" s="601"/>
      <c r="FO1750" s="601"/>
      <c r="FP1750" s="601"/>
      <c r="FQ1750" s="601"/>
      <c r="FR1750" s="601"/>
      <c r="FS1750" s="601"/>
      <c r="FT1750" s="601"/>
      <c r="FU1750" s="601"/>
      <c r="FV1750" s="601"/>
      <c r="FW1750" s="601"/>
      <c r="FX1750" s="601"/>
      <c r="FY1750" s="601"/>
      <c r="FZ1750" s="601"/>
      <c r="GA1750" s="601"/>
      <c r="GB1750" s="601"/>
      <c r="GC1750" s="601"/>
      <c r="GD1750" s="601"/>
      <c r="GE1750" s="601"/>
      <c r="GF1750" s="601"/>
      <c r="GG1750" s="601"/>
      <c r="GH1750" s="601"/>
      <c r="GI1750" s="601"/>
      <c r="GJ1750" s="601"/>
      <c r="GK1750" s="601"/>
      <c r="GL1750" s="601"/>
      <c r="GM1750" s="601"/>
      <c r="GN1750" s="601"/>
      <c r="GO1750" s="601"/>
      <c r="GP1750" s="601"/>
      <c r="GQ1750" s="601"/>
      <c r="GR1750" s="601"/>
      <c r="GS1750" s="601"/>
      <c r="GT1750" s="601"/>
      <c r="GU1750" s="601"/>
      <c r="GV1750" s="601"/>
      <c r="GW1750" s="601"/>
      <c r="GX1750" s="601"/>
      <c r="GY1750" s="601"/>
      <c r="GZ1750" s="601"/>
      <c r="HA1750" s="601"/>
      <c r="HB1750" s="601"/>
      <c r="HC1750" s="601"/>
      <c r="HD1750" s="601"/>
      <c r="HE1750" s="601"/>
      <c r="HF1750" s="601"/>
      <c r="HG1750" s="601"/>
      <c r="HH1750" s="601"/>
      <c r="HI1750" s="601"/>
      <c r="HJ1750" s="601"/>
      <c r="HK1750" s="601"/>
      <c r="HL1750" s="601"/>
      <c r="HM1750" s="601"/>
      <c r="HN1750" s="601"/>
      <c r="HO1750" s="601"/>
      <c r="HP1750" s="601"/>
      <c r="HQ1750" s="601"/>
      <c r="HR1750" s="601"/>
      <c r="HS1750" s="601"/>
      <c r="HT1750" s="601"/>
      <c r="HU1750" s="601"/>
      <c r="HV1750" s="601"/>
      <c r="HW1750" s="601"/>
      <c r="HX1750" s="601"/>
      <c r="HY1750" s="601"/>
      <c r="HZ1750" s="601"/>
      <c r="IA1750" s="601"/>
      <c r="IB1750" s="601"/>
      <c r="IC1750" s="601"/>
      <c r="ID1750" s="601"/>
      <c r="IE1750" s="601"/>
      <c r="IF1750" s="601"/>
      <c r="IG1750" s="601"/>
      <c r="IH1750" s="601"/>
      <c r="II1750" s="601"/>
      <c r="IJ1750" s="601"/>
      <c r="IK1750" s="601"/>
      <c r="IL1750" s="601"/>
      <c r="IM1750" s="601"/>
      <c r="IN1750" s="601"/>
      <c r="IO1750" s="601"/>
      <c r="IP1750" s="601"/>
      <c r="IQ1750" s="601"/>
      <c r="IR1750" s="601"/>
      <c r="IS1750" s="601"/>
      <c r="IT1750" s="601"/>
      <c r="IU1750" s="601"/>
      <c r="IV1750" s="601"/>
      <c r="IW1750" s="601"/>
      <c r="IX1750" s="601"/>
      <c r="IY1750" s="601"/>
      <c r="IZ1750" s="601"/>
      <c r="JA1750" s="601"/>
      <c r="JB1750" s="601"/>
      <c r="JC1750" s="601"/>
      <c r="JD1750" s="601"/>
      <c r="JE1750" s="601"/>
      <c r="JF1750" s="601"/>
      <c r="JG1750" s="601"/>
      <c r="JH1750" s="601"/>
      <c r="JI1750" s="601"/>
      <c r="JJ1750" s="601"/>
      <c r="JK1750" s="601"/>
      <c r="JL1750" s="601"/>
      <c r="JM1750" s="601"/>
      <c r="JN1750" s="601"/>
      <c r="JO1750" s="601"/>
      <c r="JP1750" s="601"/>
      <c r="JQ1750" s="601"/>
      <c r="JR1750" s="601"/>
      <c r="JS1750" s="601"/>
      <c r="JT1750" s="601"/>
      <c r="JU1750" s="601"/>
      <c r="JV1750" s="601"/>
      <c r="JW1750" s="601"/>
      <c r="JX1750" s="601"/>
      <c r="JY1750" s="601"/>
      <c r="JZ1750" s="601"/>
      <c r="KA1750" s="601"/>
      <c r="KB1750" s="601"/>
      <c r="KC1750" s="601"/>
      <c r="KD1750" s="601"/>
      <c r="KE1750" s="601"/>
      <c r="KF1750" s="601"/>
      <c r="KG1750" s="601"/>
      <c r="KH1750" s="601"/>
      <c r="KI1750" s="601"/>
      <c r="KJ1750" s="601"/>
      <c r="KK1750" s="601"/>
      <c r="KL1750" s="601"/>
      <c r="KM1750" s="601"/>
      <c r="KN1750" s="601"/>
      <c r="KO1750" s="601"/>
      <c r="KP1750" s="601"/>
      <c r="KQ1750" s="601"/>
      <c r="KR1750" s="601"/>
      <c r="KS1750" s="601"/>
      <c r="KT1750" s="601"/>
      <c r="KU1750" s="601"/>
      <c r="KV1750" s="601"/>
      <c r="KW1750" s="601"/>
      <c r="KX1750" s="601"/>
      <c r="KY1750" s="601"/>
      <c r="KZ1750" s="601"/>
      <c r="LA1750" s="601"/>
      <c r="LB1750" s="601"/>
      <c r="LC1750" s="601"/>
      <c r="LD1750" s="601"/>
      <c r="LE1750" s="601"/>
      <c r="LF1750" s="601"/>
      <c r="LG1750" s="601"/>
      <c r="LH1750" s="601"/>
      <c r="LI1750" s="601"/>
      <c r="LJ1750" s="601"/>
    </row>
    <row r="1751" spans="1:322">
      <c r="A1751" s="697"/>
      <c r="B1751" s="558"/>
      <c r="C1751" s="558"/>
      <c r="D1751" s="676" t="s">
        <v>1067</v>
      </c>
      <c r="E1751" s="524" t="s">
        <v>1126</v>
      </c>
      <c r="F1751" s="676" t="s">
        <v>1152</v>
      </c>
      <c r="G1751" s="676">
        <v>2022</v>
      </c>
      <c r="H1751" s="596">
        <v>3</v>
      </c>
      <c r="I1751" s="687">
        <v>127291</v>
      </c>
      <c r="J1751" s="677">
        <v>44634</v>
      </c>
      <c r="K1751" s="676" t="s">
        <v>1598</v>
      </c>
      <c r="L1751" s="677" t="s">
        <v>1578</v>
      </c>
      <c r="M1751" s="677">
        <v>44468</v>
      </c>
      <c r="N1751" s="677" t="s">
        <v>1588</v>
      </c>
      <c r="O1751" s="677"/>
      <c r="P1751" s="597">
        <v>44596</v>
      </c>
      <c r="Q1751" s="597">
        <v>44629</v>
      </c>
      <c r="R1751" s="597">
        <v>44634</v>
      </c>
      <c r="S1751" s="596" t="s">
        <v>1580</v>
      </c>
      <c r="T1751" s="596">
        <v>60</v>
      </c>
      <c r="U1751" s="596" t="s">
        <v>1590</v>
      </c>
      <c r="V1751" s="596" t="s">
        <v>1591</v>
      </c>
      <c r="W1751" s="678">
        <v>400</v>
      </c>
      <c r="X1751" s="551">
        <v>624</v>
      </c>
      <c r="Y1751" s="693">
        <v>249600</v>
      </c>
      <c r="Z1751" s="598">
        <v>0.44</v>
      </c>
      <c r="AA1751" s="682">
        <f>Y1751*Z1751</f>
        <v>109824</v>
      </c>
      <c r="AB1751" s="521"/>
      <c r="AC1751" s="683">
        <v>0</v>
      </c>
      <c r="AD1751" s="676"/>
      <c r="AE1751" s="684"/>
      <c r="AF1751" s="695">
        <f>AA1751+AD1751+AE1751</f>
        <v>109824</v>
      </c>
      <c r="AG1751" s="596" t="s">
        <v>47</v>
      </c>
      <c r="AH1751" s="641"/>
      <c r="AI1751" s="676">
        <v>75</v>
      </c>
      <c r="AJ1751" s="676" t="s">
        <v>1597</v>
      </c>
      <c r="AK1751" s="676" t="s">
        <v>1075</v>
      </c>
      <c r="AL1751" s="696">
        <v>21075</v>
      </c>
      <c r="AM1751" s="596" t="s">
        <v>52</v>
      </c>
      <c r="AN1751" s="596" t="s">
        <v>1585</v>
      </c>
      <c r="AO1751" s="596"/>
      <c r="AP1751" s="676" t="s">
        <v>92</v>
      </c>
      <c r="AQ1751" s="676" t="s">
        <v>37</v>
      </c>
      <c r="AR1751" s="676"/>
      <c r="AS1751" s="523" t="s">
        <v>1077</v>
      </c>
      <c r="AT1751" s="523"/>
      <c r="AU1751" s="523"/>
      <c r="AV1751" s="674"/>
      <c r="AW1751" s="673" t="str">
        <f>U1751</f>
        <v>30390256C</v>
      </c>
      <c r="AX1751" s="673" cm="1">
        <f t="array" ref="AX1751">SUM(MID(0&amp;AW1751,LARGE(INDEX(ISNUMBER(--MID(AW1751,ROW($1:$8),1))*ROW($1:$8),),ROW($1:$8))+1,1)*10^ROW($1:$8)/10)</f>
        <v>30390256</v>
      </c>
      <c r="AY1751" s="673" t="str">
        <f>VLOOKUP($AX1751,'Item Master Data'!$A:$F,3,FALSE)</f>
        <v>T400H</v>
      </c>
      <c r="AZ1751" s="673">
        <f>VLOOKUP($AX1751,'Item Master Data'!$A:$F,6,FALSE)</f>
        <v>400</v>
      </c>
      <c r="BA1751" s="673">
        <f>X1751/BB1751</f>
        <v>24</v>
      </c>
      <c r="BB1751" s="673">
        <f>VLOOKUP(AX1751,'Item Master Data'!$A:$G,7,FALSE)</f>
        <v>26</v>
      </c>
      <c r="BC1751" s="673"/>
      <c r="BD1751" s="673">
        <f>W1751-AZ1751</f>
        <v>0</v>
      </c>
      <c r="BE1751" s="595"/>
      <c r="BF1751" s="595"/>
      <c r="BG1751" s="595"/>
      <c r="BH1751" s="595"/>
      <c r="BI1751" s="595"/>
      <c r="BJ1751" s="595"/>
      <c r="BK1751" s="595"/>
      <c r="BL1751" s="595"/>
      <c r="BM1751" s="595"/>
      <c r="BN1751" s="595"/>
      <c r="BO1751" s="595"/>
      <c r="BP1751" s="595"/>
      <c r="BQ1751" s="595"/>
      <c r="BR1751" s="595"/>
      <c r="BS1751" s="595"/>
      <c r="BT1751" s="595"/>
      <c r="BU1751" s="595"/>
      <c r="BV1751" s="595"/>
      <c r="BW1751" s="595"/>
      <c r="BX1751" s="595"/>
      <c r="BY1751" s="595"/>
      <c r="BZ1751" s="595"/>
      <c r="CA1751" s="595"/>
      <c r="CB1751" s="595"/>
      <c r="CC1751" s="595"/>
      <c r="CD1751" s="595"/>
      <c r="CE1751" s="595"/>
      <c r="CF1751" s="595"/>
      <c r="CG1751" s="595"/>
      <c r="CH1751" s="595"/>
      <c r="CI1751" s="595"/>
      <c r="CJ1751" s="595"/>
      <c r="CK1751" s="595"/>
      <c r="CL1751" s="595"/>
      <c r="CM1751" s="595"/>
      <c r="CN1751" s="595"/>
      <c r="CO1751" s="595"/>
      <c r="CP1751" s="595"/>
      <c r="CQ1751" s="595"/>
      <c r="CR1751" s="595"/>
      <c r="CS1751" s="595"/>
      <c r="CT1751" s="595"/>
      <c r="CU1751" s="595"/>
      <c r="CV1751" s="595"/>
      <c r="CW1751" s="595"/>
      <c r="CX1751" s="595"/>
      <c r="CY1751" s="595"/>
      <c r="CZ1751" s="595"/>
      <c r="DA1751" s="595"/>
      <c r="DB1751" s="595"/>
      <c r="DC1751" s="595"/>
      <c r="DD1751" s="595"/>
      <c r="DE1751" s="595"/>
      <c r="DF1751" s="595"/>
      <c r="DG1751" s="595"/>
      <c r="DH1751" s="595"/>
      <c r="DI1751" s="595"/>
      <c r="DJ1751" s="595"/>
      <c r="DK1751" s="595"/>
      <c r="DL1751" s="595"/>
      <c r="DM1751" s="595"/>
      <c r="DN1751" s="595"/>
      <c r="DO1751" s="595"/>
      <c r="DP1751" s="595"/>
      <c r="DQ1751" s="595"/>
      <c r="DR1751" s="595"/>
      <c r="DS1751" s="595"/>
      <c r="DT1751" s="595"/>
      <c r="DU1751" s="595"/>
      <c r="DV1751" s="595"/>
      <c r="DW1751" s="595"/>
      <c r="DX1751" s="595"/>
      <c r="DY1751" s="595"/>
      <c r="DZ1751" s="595"/>
      <c r="EA1751" s="595"/>
      <c r="EB1751" s="595"/>
      <c r="EC1751" s="595"/>
      <c r="ED1751" s="595"/>
      <c r="EE1751" s="595"/>
      <c r="EF1751" s="595"/>
      <c r="EG1751" s="595"/>
      <c r="EH1751" s="595"/>
      <c r="EI1751" s="595"/>
      <c r="EJ1751" s="595"/>
      <c r="EK1751" s="595"/>
      <c r="EL1751" s="595"/>
      <c r="EM1751" s="595"/>
      <c r="EN1751" s="595"/>
      <c r="EO1751" s="595"/>
      <c r="EP1751" s="595"/>
      <c r="EQ1751" s="595"/>
      <c r="ER1751" s="595"/>
      <c r="ES1751" s="595"/>
      <c r="ET1751" s="595"/>
      <c r="EU1751" s="595"/>
      <c r="EV1751" s="595"/>
      <c r="EW1751" s="595"/>
      <c r="EX1751" s="595"/>
      <c r="EY1751" s="595"/>
      <c r="EZ1751" s="595"/>
      <c r="FA1751" s="595"/>
      <c r="FB1751" s="595"/>
      <c r="FC1751" s="595"/>
      <c r="FD1751" s="595"/>
      <c r="FE1751" s="595"/>
      <c r="FF1751" s="595"/>
      <c r="FG1751" s="595"/>
      <c r="FH1751" s="595"/>
      <c r="FI1751" s="595"/>
      <c r="FJ1751" s="595"/>
      <c r="FK1751" s="595"/>
      <c r="FL1751" s="595"/>
      <c r="FM1751" s="595"/>
      <c r="FN1751" s="595"/>
      <c r="FO1751" s="595"/>
      <c r="FP1751" s="595"/>
      <c r="FQ1751" s="595"/>
      <c r="FR1751" s="595"/>
      <c r="FS1751" s="595"/>
      <c r="FT1751" s="595"/>
      <c r="FU1751" s="595"/>
      <c r="FV1751" s="595"/>
      <c r="FW1751" s="595"/>
      <c r="FX1751" s="595"/>
      <c r="FY1751" s="595"/>
      <c r="FZ1751" s="595"/>
      <c r="GA1751" s="595"/>
      <c r="GB1751" s="595"/>
      <c r="GC1751" s="595"/>
      <c r="GD1751" s="595"/>
      <c r="GE1751" s="595"/>
      <c r="GF1751" s="595"/>
      <c r="GG1751" s="595"/>
      <c r="GH1751" s="595"/>
      <c r="GI1751" s="595"/>
      <c r="GJ1751" s="595"/>
      <c r="GK1751" s="595"/>
      <c r="GL1751" s="595"/>
      <c r="GM1751" s="595"/>
      <c r="GN1751" s="595"/>
      <c r="GO1751" s="595"/>
      <c r="GP1751" s="595"/>
      <c r="GQ1751" s="595"/>
      <c r="GR1751" s="595"/>
      <c r="GS1751" s="595"/>
      <c r="GT1751" s="595"/>
      <c r="GU1751" s="595"/>
      <c r="GV1751" s="595"/>
      <c r="GW1751" s="595"/>
      <c r="GX1751" s="595"/>
      <c r="GY1751" s="595"/>
      <c r="GZ1751" s="595"/>
      <c r="HA1751" s="595"/>
      <c r="HB1751" s="595"/>
      <c r="HC1751" s="595"/>
      <c r="HD1751" s="595"/>
      <c r="HE1751" s="595"/>
      <c r="HF1751" s="595"/>
      <c r="HG1751" s="595"/>
      <c r="HH1751" s="595"/>
      <c r="HI1751" s="595"/>
      <c r="HJ1751" s="595"/>
      <c r="HK1751" s="595"/>
      <c r="HL1751" s="595"/>
      <c r="HM1751" s="595"/>
      <c r="HN1751" s="595"/>
      <c r="HO1751" s="595"/>
      <c r="HP1751" s="595"/>
      <c r="HQ1751" s="595"/>
      <c r="HR1751" s="595"/>
      <c r="HS1751" s="595"/>
      <c r="HT1751" s="595"/>
      <c r="HU1751" s="595"/>
      <c r="HV1751" s="595"/>
      <c r="HW1751" s="595"/>
      <c r="HX1751" s="595"/>
      <c r="HY1751" s="595"/>
      <c r="HZ1751" s="595"/>
      <c r="IA1751" s="595"/>
      <c r="IB1751" s="595"/>
      <c r="IC1751" s="595"/>
      <c r="ID1751" s="595"/>
      <c r="IE1751" s="595"/>
      <c r="IF1751" s="595"/>
      <c r="IG1751" s="595"/>
      <c r="IH1751" s="595"/>
      <c r="II1751" s="595"/>
      <c r="IJ1751" s="595"/>
      <c r="IK1751" s="595"/>
      <c r="IL1751" s="595"/>
      <c r="IM1751" s="595"/>
      <c r="IN1751" s="595"/>
      <c r="IO1751" s="595"/>
      <c r="IP1751" s="595"/>
      <c r="IQ1751" s="595"/>
      <c r="IR1751" s="595"/>
      <c r="IS1751" s="595"/>
      <c r="IT1751" s="595"/>
      <c r="IU1751" s="595"/>
      <c r="IV1751" s="595"/>
      <c r="IW1751" s="595"/>
      <c r="IX1751" s="595"/>
      <c r="IY1751" s="595"/>
      <c r="IZ1751" s="595"/>
      <c r="JA1751" s="595"/>
      <c r="JB1751" s="595"/>
      <c r="JC1751" s="595"/>
      <c r="JD1751" s="595"/>
      <c r="JE1751" s="595"/>
      <c r="JF1751" s="595"/>
      <c r="JG1751" s="595"/>
      <c r="JH1751" s="595"/>
      <c r="JI1751" s="595"/>
      <c r="JJ1751" s="595"/>
      <c r="JK1751" s="595"/>
      <c r="JL1751" s="595"/>
      <c r="JM1751" s="595"/>
      <c r="JN1751" s="595"/>
      <c r="JO1751" s="595"/>
      <c r="JP1751" s="595"/>
      <c r="JQ1751" s="595"/>
      <c r="JR1751" s="595"/>
      <c r="JS1751" s="595"/>
      <c r="JT1751" s="595"/>
      <c r="JU1751" s="595"/>
      <c r="JV1751" s="595"/>
      <c r="JW1751" s="595"/>
      <c r="JX1751" s="595"/>
      <c r="JY1751" s="595"/>
      <c r="JZ1751" s="595"/>
      <c r="KA1751" s="595"/>
      <c r="KB1751" s="595"/>
      <c r="KC1751" s="595"/>
      <c r="KD1751" s="595"/>
      <c r="KE1751" s="595"/>
      <c r="KF1751" s="595"/>
      <c r="KG1751" s="595"/>
      <c r="KH1751" s="595"/>
      <c r="KI1751" s="595"/>
      <c r="KJ1751" s="595"/>
      <c r="KK1751" s="595"/>
      <c r="KL1751" s="595"/>
      <c r="KM1751" s="595"/>
      <c r="KN1751" s="595"/>
      <c r="KO1751" s="595"/>
      <c r="KP1751" s="595"/>
      <c r="KQ1751" s="595"/>
      <c r="KR1751" s="595"/>
      <c r="KS1751" s="595"/>
      <c r="KT1751" s="595"/>
      <c r="KU1751" s="595"/>
      <c r="KV1751" s="595"/>
      <c r="KW1751" s="595"/>
      <c r="KX1751" s="595"/>
      <c r="KY1751" s="595"/>
      <c r="KZ1751" s="595"/>
      <c r="LA1751" s="595"/>
      <c r="LB1751" s="595"/>
      <c r="LC1751" s="595"/>
      <c r="LD1751" s="595"/>
      <c r="LE1751" s="595"/>
      <c r="LF1751" s="595"/>
      <c r="LG1751" s="595"/>
      <c r="LH1751" s="595"/>
      <c r="LI1751" s="595"/>
      <c r="LJ1751" s="595"/>
    </row>
    <row r="1752" spans="1:322">
      <c r="A1752" s="697"/>
      <c r="B1752" s="558"/>
      <c r="C1752" s="558"/>
      <c r="D1752" s="676" t="s">
        <v>1067</v>
      </c>
      <c r="E1752" s="524" t="s">
        <v>1608</v>
      </c>
      <c r="F1752" s="676" t="s">
        <v>1152</v>
      </c>
      <c r="G1752" s="676">
        <v>2022</v>
      </c>
      <c r="H1752" s="596">
        <v>3</v>
      </c>
      <c r="I1752" s="687">
        <v>127850</v>
      </c>
      <c r="J1752" s="677">
        <v>44641</v>
      </c>
      <c r="K1752" s="676" t="s">
        <v>1598</v>
      </c>
      <c r="L1752" s="677" t="s">
        <v>1578</v>
      </c>
      <c r="M1752" s="677">
        <v>44468</v>
      </c>
      <c r="N1752" s="677" t="s">
        <v>1588</v>
      </c>
      <c r="O1752" s="677"/>
      <c r="P1752" s="597">
        <v>44596</v>
      </c>
      <c r="Q1752" s="597">
        <v>44636</v>
      </c>
      <c r="R1752" s="597">
        <v>44641</v>
      </c>
      <c r="S1752" s="596" t="s">
        <v>1580</v>
      </c>
      <c r="T1752" s="596">
        <v>60</v>
      </c>
      <c r="U1752" s="676" t="s">
        <v>1590</v>
      </c>
      <c r="V1752" s="596" t="s">
        <v>1591</v>
      </c>
      <c r="W1752" s="678">
        <v>400</v>
      </c>
      <c r="X1752" s="551">
        <v>624</v>
      </c>
      <c r="Y1752" s="693">
        <v>249600</v>
      </c>
      <c r="Z1752" s="598">
        <v>0.44</v>
      </c>
      <c r="AA1752" s="682">
        <f>Y1752*Z1752</f>
        <v>109824</v>
      </c>
      <c r="AB1752" s="521"/>
      <c r="AC1752" s="683">
        <v>0</v>
      </c>
      <c r="AD1752" s="676"/>
      <c r="AE1752" s="684"/>
      <c r="AF1752" s="695">
        <f>AA1752+AD1752+AE1752</f>
        <v>109824</v>
      </c>
      <c r="AG1752" s="596" t="s">
        <v>47</v>
      </c>
      <c r="AH1752" s="641"/>
      <c r="AI1752" s="676">
        <v>75</v>
      </c>
      <c r="AJ1752" s="676" t="s">
        <v>1597</v>
      </c>
      <c r="AK1752" s="676" t="s">
        <v>1075</v>
      </c>
      <c r="AL1752" s="696">
        <v>21075</v>
      </c>
      <c r="AM1752" s="596" t="s">
        <v>52</v>
      </c>
      <c r="AN1752" s="676" t="s">
        <v>1585</v>
      </c>
      <c r="AO1752" s="596"/>
      <c r="AP1752" s="676" t="s">
        <v>92</v>
      </c>
      <c r="AQ1752" s="676" t="s">
        <v>37</v>
      </c>
      <c r="AR1752" s="676"/>
      <c r="AS1752" s="523" t="s">
        <v>1077</v>
      </c>
      <c r="AT1752" s="523"/>
      <c r="AU1752" s="523"/>
      <c r="AV1752" s="674"/>
      <c r="AW1752" s="673" t="str">
        <f>U1752</f>
        <v>30390256C</v>
      </c>
      <c r="AX1752" s="673" cm="1">
        <f t="array" ref="AX1752">SUM(MID(0&amp;AW1752,LARGE(INDEX(ISNUMBER(--MID(AW1752,ROW($1:$8),1))*ROW($1:$8),),ROW($1:$8))+1,1)*10^ROW($1:$8)/10)</f>
        <v>30390256</v>
      </c>
      <c r="AY1752" s="673" t="str">
        <f>VLOOKUP($AX1752,'Item Master Data'!$A:$F,3,FALSE)</f>
        <v>T400H</v>
      </c>
      <c r="AZ1752" s="673">
        <f>VLOOKUP($AX1752,'Item Master Data'!$A:$F,6,FALSE)</f>
        <v>400</v>
      </c>
      <c r="BA1752" s="673">
        <f>X1752/BB1752</f>
        <v>24</v>
      </c>
      <c r="BB1752" s="673">
        <f>VLOOKUP(AX1752,'Item Master Data'!$A:$G,7,FALSE)</f>
        <v>26</v>
      </c>
      <c r="BC1752" s="673"/>
      <c r="BD1752" s="673">
        <f>W1752-AZ1752</f>
        <v>0</v>
      </c>
      <c r="BE1752" s="595"/>
      <c r="BF1752" s="595"/>
      <c r="BG1752" s="595"/>
      <c r="BH1752" s="595"/>
      <c r="BI1752" s="595"/>
      <c r="BJ1752" s="595"/>
      <c r="BK1752" s="595"/>
      <c r="BL1752" s="595"/>
      <c r="BM1752" s="595"/>
      <c r="BN1752" s="595"/>
      <c r="BO1752" s="595"/>
      <c r="BP1752" s="595"/>
      <c r="BQ1752" s="595"/>
      <c r="BR1752" s="595"/>
      <c r="BS1752" s="595"/>
      <c r="BT1752" s="595"/>
      <c r="BU1752" s="595"/>
      <c r="BV1752" s="595"/>
      <c r="BW1752" s="595"/>
      <c r="BX1752" s="595"/>
      <c r="BY1752" s="595"/>
      <c r="BZ1752" s="595"/>
      <c r="CA1752" s="595"/>
      <c r="CB1752" s="595"/>
      <c r="CC1752" s="595"/>
      <c r="CD1752" s="595"/>
      <c r="CE1752" s="595"/>
      <c r="CF1752" s="595"/>
      <c r="CG1752" s="595"/>
      <c r="CH1752" s="595"/>
      <c r="CI1752" s="595"/>
      <c r="CJ1752" s="595"/>
      <c r="CK1752" s="595"/>
      <c r="CL1752" s="595"/>
      <c r="CM1752" s="595"/>
      <c r="CN1752" s="595"/>
      <c r="CO1752" s="595"/>
      <c r="CP1752" s="595"/>
      <c r="CQ1752" s="595"/>
      <c r="CR1752" s="595"/>
      <c r="CS1752" s="595"/>
      <c r="CT1752" s="595"/>
      <c r="CU1752" s="595"/>
      <c r="CV1752" s="595"/>
      <c r="CW1752" s="595"/>
      <c r="CX1752" s="595"/>
      <c r="CY1752" s="595"/>
      <c r="CZ1752" s="595"/>
      <c r="DA1752" s="595"/>
      <c r="DB1752" s="595"/>
      <c r="DC1752" s="595"/>
      <c r="DD1752" s="595"/>
      <c r="DE1752" s="595"/>
      <c r="DF1752" s="595"/>
      <c r="DG1752" s="595"/>
      <c r="DH1752" s="595"/>
      <c r="DI1752" s="595"/>
      <c r="DJ1752" s="595"/>
      <c r="DK1752" s="595"/>
      <c r="DL1752" s="595"/>
      <c r="DM1752" s="595"/>
      <c r="DN1752" s="595"/>
      <c r="DO1752" s="595"/>
      <c r="DP1752" s="595"/>
      <c r="DQ1752" s="595"/>
      <c r="DR1752" s="595"/>
      <c r="DS1752" s="595"/>
      <c r="DT1752" s="595"/>
      <c r="DU1752" s="595"/>
      <c r="DV1752" s="595"/>
      <c r="DW1752" s="595"/>
      <c r="DX1752" s="595"/>
      <c r="DY1752" s="595"/>
      <c r="DZ1752" s="595"/>
      <c r="EA1752" s="595"/>
      <c r="EB1752" s="595"/>
      <c r="EC1752" s="595"/>
      <c r="ED1752" s="595"/>
      <c r="EE1752" s="595"/>
      <c r="EF1752" s="595"/>
      <c r="EG1752" s="595"/>
      <c r="EH1752" s="595"/>
      <c r="EI1752" s="595"/>
      <c r="EJ1752" s="595"/>
      <c r="EK1752" s="595"/>
      <c r="EL1752" s="595"/>
      <c r="EM1752" s="595"/>
      <c r="EN1752" s="595"/>
      <c r="EO1752" s="595"/>
      <c r="EP1752" s="595"/>
      <c r="EQ1752" s="595"/>
      <c r="ER1752" s="595"/>
      <c r="ES1752" s="595"/>
      <c r="ET1752" s="595"/>
      <c r="EU1752" s="595"/>
      <c r="EV1752" s="595"/>
      <c r="EW1752" s="595"/>
      <c r="EX1752" s="595"/>
      <c r="EY1752" s="595"/>
      <c r="EZ1752" s="595"/>
      <c r="FA1752" s="595"/>
      <c r="FB1752" s="595"/>
      <c r="FC1752" s="595"/>
      <c r="FD1752" s="595"/>
      <c r="FE1752" s="595"/>
      <c r="FF1752" s="595"/>
      <c r="FG1752" s="595"/>
      <c r="FH1752" s="595"/>
      <c r="FI1752" s="595"/>
      <c r="FJ1752" s="595"/>
      <c r="FK1752" s="595"/>
      <c r="FL1752" s="595"/>
      <c r="FM1752" s="595"/>
      <c r="FN1752" s="595"/>
      <c r="FO1752" s="595"/>
      <c r="FP1752" s="595"/>
      <c r="FQ1752" s="595"/>
      <c r="FR1752" s="595"/>
      <c r="FS1752" s="595"/>
      <c r="FT1752" s="595"/>
      <c r="FU1752" s="595"/>
      <c r="FV1752" s="595"/>
      <c r="FW1752" s="595"/>
      <c r="FX1752" s="595"/>
      <c r="FY1752" s="595"/>
      <c r="FZ1752" s="595"/>
      <c r="GA1752" s="595"/>
      <c r="GB1752" s="595"/>
      <c r="GC1752" s="595"/>
      <c r="GD1752" s="595"/>
      <c r="GE1752" s="595"/>
      <c r="GF1752" s="595"/>
      <c r="GG1752" s="595"/>
      <c r="GH1752" s="595"/>
      <c r="GI1752" s="595"/>
      <c r="GJ1752" s="595"/>
      <c r="GK1752" s="595"/>
      <c r="GL1752" s="595"/>
      <c r="GM1752" s="595"/>
      <c r="GN1752" s="595"/>
      <c r="GO1752" s="595"/>
      <c r="GP1752" s="595"/>
      <c r="GQ1752" s="595"/>
      <c r="GR1752" s="595"/>
      <c r="GS1752" s="595"/>
      <c r="GT1752" s="595"/>
      <c r="GU1752" s="595"/>
      <c r="GV1752" s="595"/>
      <c r="GW1752" s="595"/>
      <c r="GX1752" s="595"/>
      <c r="GY1752" s="595"/>
      <c r="GZ1752" s="595"/>
      <c r="HA1752" s="595"/>
      <c r="HB1752" s="595"/>
      <c r="HC1752" s="595"/>
      <c r="HD1752" s="595"/>
      <c r="HE1752" s="595"/>
      <c r="HF1752" s="595"/>
      <c r="HG1752" s="595"/>
      <c r="HH1752" s="595"/>
      <c r="HI1752" s="595"/>
      <c r="HJ1752" s="595"/>
      <c r="HK1752" s="595"/>
      <c r="HL1752" s="595"/>
      <c r="HM1752" s="595"/>
      <c r="HN1752" s="595"/>
      <c r="HO1752" s="595"/>
      <c r="HP1752" s="595"/>
      <c r="HQ1752" s="595"/>
      <c r="HR1752" s="595"/>
      <c r="HS1752" s="595"/>
      <c r="HT1752" s="595"/>
      <c r="HU1752" s="595"/>
      <c r="HV1752" s="595"/>
      <c r="HW1752" s="595"/>
      <c r="HX1752" s="595"/>
      <c r="HY1752" s="595"/>
      <c r="HZ1752" s="595"/>
      <c r="IA1752" s="595"/>
      <c r="IB1752" s="595"/>
      <c r="IC1752" s="595"/>
      <c r="ID1752" s="595"/>
      <c r="IE1752" s="595"/>
      <c r="IF1752" s="595"/>
      <c r="IG1752" s="595"/>
      <c r="IH1752" s="595"/>
      <c r="II1752" s="595"/>
      <c r="IJ1752" s="595"/>
      <c r="IK1752" s="595"/>
      <c r="IL1752" s="595"/>
      <c r="IM1752" s="595"/>
      <c r="IN1752" s="595"/>
      <c r="IO1752" s="595"/>
      <c r="IP1752" s="595"/>
      <c r="IQ1752" s="595"/>
      <c r="IR1752" s="595"/>
      <c r="IS1752" s="595"/>
      <c r="IT1752" s="595"/>
      <c r="IU1752" s="595"/>
      <c r="IV1752" s="595"/>
      <c r="IW1752" s="595"/>
      <c r="IX1752" s="595"/>
      <c r="IY1752" s="595"/>
      <c r="IZ1752" s="595"/>
      <c r="JA1752" s="595"/>
      <c r="JB1752" s="595"/>
      <c r="JC1752" s="595"/>
      <c r="JD1752" s="595"/>
      <c r="JE1752" s="595"/>
      <c r="JF1752" s="595"/>
      <c r="JG1752" s="595"/>
      <c r="JH1752" s="595"/>
      <c r="JI1752" s="595"/>
      <c r="JJ1752" s="595"/>
      <c r="JK1752" s="595"/>
      <c r="JL1752" s="595"/>
      <c r="JM1752" s="595"/>
      <c r="JN1752" s="595"/>
      <c r="JO1752" s="595"/>
      <c r="JP1752" s="595"/>
      <c r="JQ1752" s="595"/>
      <c r="JR1752" s="595"/>
      <c r="JS1752" s="595"/>
      <c r="JT1752" s="595"/>
      <c r="JU1752" s="595"/>
      <c r="JV1752" s="595"/>
      <c r="JW1752" s="595"/>
      <c r="JX1752" s="595"/>
      <c r="JY1752" s="595"/>
      <c r="JZ1752" s="595"/>
      <c r="KA1752" s="595"/>
      <c r="KB1752" s="595"/>
      <c r="KC1752" s="595"/>
      <c r="KD1752" s="595"/>
      <c r="KE1752" s="595"/>
      <c r="KF1752" s="595"/>
      <c r="KG1752" s="595"/>
      <c r="KH1752" s="595"/>
      <c r="KI1752" s="595"/>
      <c r="KJ1752" s="595"/>
      <c r="KK1752" s="595"/>
      <c r="KL1752" s="595"/>
      <c r="KM1752" s="595"/>
      <c r="KN1752" s="595"/>
      <c r="KO1752" s="595"/>
      <c r="KP1752" s="595"/>
      <c r="KQ1752" s="595"/>
      <c r="KR1752" s="595"/>
      <c r="KS1752" s="595"/>
      <c r="KT1752" s="595"/>
      <c r="KU1752" s="595"/>
      <c r="KV1752" s="595"/>
      <c r="KW1752" s="595"/>
      <c r="KX1752" s="595"/>
      <c r="KY1752" s="595"/>
      <c r="KZ1752" s="595"/>
      <c r="LA1752" s="595"/>
      <c r="LB1752" s="595"/>
      <c r="LC1752" s="595"/>
      <c r="LD1752" s="595"/>
      <c r="LE1752" s="595"/>
      <c r="LF1752" s="595"/>
      <c r="LG1752" s="595"/>
      <c r="LH1752" s="595"/>
      <c r="LI1752" s="595"/>
      <c r="LJ1752" s="595"/>
    </row>
    <row r="1753" spans="1:322">
      <c r="A1753" s="697"/>
      <c r="B1753" s="558"/>
      <c r="C1753" s="558"/>
      <c r="D1753" s="676" t="s">
        <v>1067</v>
      </c>
      <c r="E1753" s="524" t="s">
        <v>1608</v>
      </c>
      <c r="F1753" s="676" t="s">
        <v>1152</v>
      </c>
      <c r="G1753" s="676">
        <v>2022</v>
      </c>
      <c r="H1753" s="676">
        <v>3</v>
      </c>
      <c r="I1753" s="687">
        <v>127470</v>
      </c>
      <c r="J1753" s="677">
        <v>44643</v>
      </c>
      <c r="K1753" s="676" t="s">
        <v>1598</v>
      </c>
      <c r="L1753" s="677" t="s">
        <v>1578</v>
      </c>
      <c r="M1753" s="677">
        <v>44468</v>
      </c>
      <c r="N1753" s="677" t="s">
        <v>1588</v>
      </c>
      <c r="O1753" s="677"/>
      <c r="P1753" s="677">
        <v>44596</v>
      </c>
      <c r="Q1753" s="677">
        <v>44638</v>
      </c>
      <c r="R1753" s="677">
        <v>44643</v>
      </c>
      <c r="S1753" s="676" t="s">
        <v>1580</v>
      </c>
      <c r="T1753" s="676">
        <v>60</v>
      </c>
      <c r="U1753" s="596" t="s">
        <v>1590</v>
      </c>
      <c r="V1753" s="676" t="s">
        <v>1591</v>
      </c>
      <c r="W1753" s="678">
        <v>400</v>
      </c>
      <c r="X1753" s="551">
        <v>624</v>
      </c>
      <c r="Y1753" s="693">
        <v>249600</v>
      </c>
      <c r="Z1753" s="680">
        <v>0.44</v>
      </c>
      <c r="AA1753" s="682">
        <f>Y1753*Z1753</f>
        <v>109824</v>
      </c>
      <c r="AB1753" s="521"/>
      <c r="AC1753" s="683">
        <v>0</v>
      </c>
      <c r="AD1753" s="676"/>
      <c r="AE1753" s="684"/>
      <c r="AF1753" s="695">
        <f>AA1753+AD1753+AE1753</f>
        <v>109824</v>
      </c>
      <c r="AG1753" s="676" t="s">
        <v>47</v>
      </c>
      <c r="AH1753" s="641"/>
      <c r="AI1753" s="676">
        <v>75</v>
      </c>
      <c r="AJ1753" s="676" t="s">
        <v>1597</v>
      </c>
      <c r="AK1753" s="676" t="s">
        <v>1075</v>
      </c>
      <c r="AL1753" s="696">
        <v>21075</v>
      </c>
      <c r="AM1753" s="676" t="s">
        <v>52</v>
      </c>
      <c r="AN1753" s="596" t="s">
        <v>1585</v>
      </c>
      <c r="AO1753" s="676"/>
      <c r="AP1753" s="676" t="s">
        <v>92</v>
      </c>
      <c r="AQ1753" s="676" t="s">
        <v>37</v>
      </c>
      <c r="AR1753" s="676"/>
      <c r="AS1753" s="523" t="s">
        <v>1077</v>
      </c>
      <c r="AT1753" s="523"/>
      <c r="AU1753" s="523"/>
      <c r="AV1753" s="674"/>
      <c r="AW1753" s="673" t="str">
        <f>U1753</f>
        <v>30390256C</v>
      </c>
      <c r="AX1753" s="673" cm="1">
        <f t="array" ref="AX1753">SUM(MID(0&amp;AW1753,LARGE(INDEX(ISNUMBER(--MID(AW1753,ROW($1:$8),1))*ROW($1:$8),),ROW($1:$8))+1,1)*10^ROW($1:$8)/10)</f>
        <v>30390256</v>
      </c>
      <c r="AY1753" s="673" t="str">
        <f>VLOOKUP($AX1753,'Item Master Data'!$A:$F,3,FALSE)</f>
        <v>T400H</v>
      </c>
      <c r="AZ1753" s="673">
        <f>VLOOKUP($AX1753,'Item Master Data'!$A:$F,6,FALSE)</f>
        <v>400</v>
      </c>
      <c r="BA1753" s="673">
        <f>X1753/BB1753</f>
        <v>24</v>
      </c>
      <c r="BB1753" s="673">
        <f>VLOOKUP(AX1753,'Item Master Data'!$A:$G,7,FALSE)</f>
        <v>26</v>
      </c>
      <c r="BC1753" s="673"/>
      <c r="BD1753" s="673">
        <f>W1753-AZ1753</f>
        <v>0</v>
      </c>
      <c r="BE1753" s="595"/>
      <c r="BF1753" s="595"/>
      <c r="BG1753" s="595"/>
      <c r="BH1753" s="595"/>
      <c r="BI1753" s="595"/>
      <c r="BJ1753" s="595"/>
      <c r="BK1753" s="595"/>
      <c r="BL1753" s="595"/>
      <c r="BM1753" s="595"/>
      <c r="BN1753" s="595"/>
      <c r="BO1753" s="595"/>
      <c r="BP1753" s="595"/>
      <c r="BQ1753" s="595"/>
      <c r="BR1753" s="595"/>
      <c r="BS1753" s="595"/>
      <c r="BT1753" s="595"/>
      <c r="BU1753" s="595"/>
      <c r="BV1753" s="595"/>
      <c r="BW1753" s="595"/>
      <c r="BX1753" s="595"/>
      <c r="BY1753" s="595"/>
      <c r="BZ1753" s="595"/>
      <c r="CA1753" s="595"/>
      <c r="CB1753" s="595"/>
      <c r="CC1753" s="595"/>
      <c r="CD1753" s="595"/>
      <c r="CE1753" s="595"/>
      <c r="CF1753" s="595"/>
      <c r="CG1753" s="595"/>
      <c r="CH1753" s="595"/>
      <c r="CI1753" s="595"/>
      <c r="CJ1753" s="595"/>
      <c r="CK1753" s="595"/>
      <c r="CL1753" s="595"/>
      <c r="CM1753" s="595"/>
      <c r="CN1753" s="595"/>
      <c r="CO1753" s="595"/>
      <c r="CP1753" s="595"/>
      <c r="CQ1753" s="595"/>
      <c r="CR1753" s="595"/>
      <c r="CS1753" s="595"/>
      <c r="CT1753" s="595"/>
      <c r="CU1753" s="595"/>
      <c r="CV1753" s="595"/>
      <c r="CW1753" s="595"/>
      <c r="CX1753" s="595"/>
      <c r="CY1753" s="595"/>
      <c r="CZ1753" s="595"/>
      <c r="DA1753" s="595"/>
      <c r="DB1753" s="595"/>
      <c r="DC1753" s="595"/>
      <c r="DD1753" s="595"/>
      <c r="DE1753" s="595"/>
      <c r="DF1753" s="595"/>
      <c r="DG1753" s="595"/>
      <c r="DH1753" s="595"/>
      <c r="DI1753" s="595"/>
      <c r="DJ1753" s="595"/>
      <c r="DK1753" s="595"/>
      <c r="DL1753" s="595"/>
      <c r="DM1753" s="595"/>
      <c r="DN1753" s="595"/>
      <c r="DO1753" s="595"/>
      <c r="DP1753" s="595"/>
      <c r="DQ1753" s="595"/>
      <c r="DR1753" s="595"/>
      <c r="DS1753" s="595"/>
      <c r="DT1753" s="595"/>
      <c r="DU1753" s="595"/>
      <c r="DV1753" s="595"/>
      <c r="DW1753" s="595"/>
      <c r="DX1753" s="595"/>
      <c r="DY1753" s="595"/>
      <c r="DZ1753" s="595"/>
      <c r="EA1753" s="595"/>
      <c r="EB1753" s="595"/>
      <c r="EC1753" s="595"/>
      <c r="ED1753" s="595"/>
      <c r="EE1753" s="595"/>
      <c r="EF1753" s="595"/>
      <c r="EG1753" s="595"/>
      <c r="EH1753" s="595"/>
      <c r="EI1753" s="595"/>
      <c r="EJ1753" s="595"/>
      <c r="EK1753" s="595"/>
      <c r="EL1753" s="595"/>
      <c r="EM1753" s="595"/>
      <c r="EN1753" s="595"/>
      <c r="EO1753" s="595"/>
      <c r="EP1753" s="595"/>
      <c r="EQ1753" s="595"/>
      <c r="ER1753" s="595"/>
      <c r="ES1753" s="595"/>
      <c r="ET1753" s="595"/>
      <c r="EU1753" s="595"/>
      <c r="EV1753" s="595"/>
      <c r="EW1753" s="595"/>
      <c r="EX1753" s="595"/>
      <c r="EY1753" s="595"/>
      <c r="EZ1753" s="595"/>
      <c r="FA1753" s="595"/>
      <c r="FB1753" s="595"/>
      <c r="FC1753" s="595"/>
      <c r="FD1753" s="595"/>
      <c r="FE1753" s="595"/>
      <c r="FF1753" s="595"/>
      <c r="FG1753" s="595"/>
      <c r="FH1753" s="595"/>
      <c r="FI1753" s="595"/>
      <c r="FJ1753" s="595"/>
      <c r="FK1753" s="595"/>
      <c r="FL1753" s="595"/>
      <c r="FM1753" s="595"/>
      <c r="FN1753" s="595"/>
      <c r="FO1753" s="595"/>
      <c r="FP1753" s="595"/>
      <c r="FQ1753" s="595"/>
      <c r="FR1753" s="595"/>
      <c r="FS1753" s="595"/>
      <c r="FT1753" s="595"/>
      <c r="FU1753" s="595"/>
      <c r="FV1753" s="595"/>
      <c r="FW1753" s="595"/>
      <c r="FX1753" s="595"/>
      <c r="FY1753" s="595"/>
      <c r="FZ1753" s="595"/>
      <c r="GA1753" s="595"/>
      <c r="GB1753" s="595"/>
      <c r="GC1753" s="595"/>
      <c r="GD1753" s="595"/>
      <c r="GE1753" s="595"/>
      <c r="GF1753" s="595"/>
      <c r="GG1753" s="595"/>
      <c r="GH1753" s="595"/>
      <c r="GI1753" s="595"/>
      <c r="GJ1753" s="595"/>
      <c r="GK1753" s="595"/>
      <c r="GL1753" s="595"/>
      <c r="GM1753" s="595"/>
      <c r="GN1753" s="595"/>
      <c r="GO1753" s="595"/>
      <c r="GP1753" s="595"/>
      <c r="GQ1753" s="595"/>
      <c r="GR1753" s="595"/>
      <c r="GS1753" s="595"/>
      <c r="GT1753" s="595"/>
      <c r="GU1753" s="595"/>
      <c r="GV1753" s="595"/>
      <c r="GW1753" s="595"/>
      <c r="GX1753" s="595"/>
      <c r="GY1753" s="595"/>
      <c r="GZ1753" s="595"/>
      <c r="HA1753" s="595"/>
      <c r="HB1753" s="595"/>
      <c r="HC1753" s="595"/>
      <c r="HD1753" s="595"/>
      <c r="HE1753" s="595"/>
      <c r="HF1753" s="595"/>
      <c r="HG1753" s="595"/>
      <c r="HH1753" s="595"/>
      <c r="HI1753" s="595"/>
      <c r="HJ1753" s="595"/>
      <c r="HK1753" s="595"/>
      <c r="HL1753" s="595"/>
      <c r="HM1753" s="595"/>
      <c r="HN1753" s="595"/>
      <c r="HO1753" s="595"/>
      <c r="HP1753" s="595"/>
      <c r="HQ1753" s="595"/>
      <c r="HR1753" s="595"/>
      <c r="HS1753" s="595"/>
      <c r="HT1753" s="595"/>
      <c r="HU1753" s="595"/>
      <c r="HV1753" s="595"/>
      <c r="HW1753" s="595"/>
      <c r="HX1753" s="595"/>
      <c r="HY1753" s="595"/>
      <c r="HZ1753" s="595"/>
      <c r="IA1753" s="595"/>
      <c r="IB1753" s="595"/>
      <c r="IC1753" s="595"/>
      <c r="ID1753" s="595"/>
      <c r="IE1753" s="595"/>
      <c r="IF1753" s="595"/>
      <c r="IG1753" s="595"/>
      <c r="IH1753" s="595"/>
      <c r="II1753" s="595"/>
      <c r="IJ1753" s="595"/>
      <c r="IK1753" s="595"/>
      <c r="IL1753" s="595"/>
      <c r="IM1753" s="595"/>
      <c r="IN1753" s="595"/>
      <c r="IO1753" s="595"/>
      <c r="IP1753" s="595"/>
      <c r="IQ1753" s="595"/>
      <c r="IR1753" s="595"/>
      <c r="IS1753" s="595"/>
      <c r="IT1753" s="595"/>
      <c r="IU1753" s="595"/>
      <c r="IV1753" s="595"/>
      <c r="IW1753" s="595"/>
      <c r="IX1753" s="595"/>
      <c r="IY1753" s="595"/>
      <c r="IZ1753" s="595"/>
      <c r="JA1753" s="595"/>
      <c r="JB1753" s="595"/>
      <c r="JC1753" s="595"/>
      <c r="JD1753" s="595"/>
      <c r="JE1753" s="595"/>
      <c r="JF1753" s="595"/>
      <c r="JG1753" s="595"/>
      <c r="JH1753" s="595"/>
      <c r="JI1753" s="595"/>
      <c r="JJ1753" s="595"/>
      <c r="JK1753" s="595"/>
      <c r="JL1753" s="595"/>
      <c r="JM1753" s="595"/>
      <c r="JN1753" s="595"/>
      <c r="JO1753" s="595"/>
      <c r="JP1753" s="595"/>
      <c r="JQ1753" s="595"/>
      <c r="JR1753" s="595"/>
      <c r="JS1753" s="595"/>
      <c r="JT1753" s="595"/>
      <c r="JU1753" s="595"/>
      <c r="JV1753" s="595"/>
      <c r="JW1753" s="595"/>
      <c r="JX1753" s="595"/>
      <c r="JY1753" s="595"/>
      <c r="JZ1753" s="595"/>
      <c r="KA1753" s="595"/>
      <c r="KB1753" s="595"/>
      <c r="KC1753" s="595"/>
      <c r="KD1753" s="595"/>
      <c r="KE1753" s="595"/>
      <c r="KF1753" s="595"/>
      <c r="KG1753" s="595"/>
      <c r="KH1753" s="595"/>
      <c r="KI1753" s="595"/>
      <c r="KJ1753" s="595"/>
      <c r="KK1753" s="595"/>
      <c r="KL1753" s="595"/>
      <c r="KM1753" s="595"/>
      <c r="KN1753" s="595"/>
      <c r="KO1753" s="595"/>
      <c r="KP1753" s="595"/>
      <c r="KQ1753" s="595"/>
      <c r="KR1753" s="595"/>
      <c r="KS1753" s="595"/>
      <c r="KT1753" s="595"/>
      <c r="KU1753" s="595"/>
      <c r="KV1753" s="595"/>
      <c r="KW1753" s="595"/>
      <c r="KX1753" s="595"/>
      <c r="KY1753" s="595"/>
      <c r="KZ1753" s="595"/>
      <c r="LA1753" s="595"/>
      <c r="LB1753" s="595"/>
      <c r="LC1753" s="595"/>
      <c r="LD1753" s="595"/>
      <c r="LE1753" s="595"/>
      <c r="LF1753" s="595"/>
      <c r="LG1753" s="595"/>
      <c r="LH1753" s="595"/>
      <c r="LI1753" s="595"/>
      <c r="LJ1753" s="595"/>
    </row>
    <row r="1754" spans="1:322">
      <c r="A1754" s="697"/>
      <c r="B1754" s="558"/>
      <c r="C1754" s="558"/>
      <c r="D1754" s="676" t="s">
        <v>1067</v>
      </c>
      <c r="E1754" s="524"/>
      <c r="F1754" s="676" t="s">
        <v>1152</v>
      </c>
      <c r="G1754" s="676">
        <v>2022</v>
      </c>
      <c r="H1754" s="676">
        <v>3</v>
      </c>
      <c r="I1754" s="687">
        <v>127616</v>
      </c>
      <c r="J1754" s="677">
        <v>44650</v>
      </c>
      <c r="K1754" s="676" t="s">
        <v>1645</v>
      </c>
      <c r="L1754" s="677" t="s">
        <v>1578</v>
      </c>
      <c r="M1754" s="677">
        <v>44468</v>
      </c>
      <c r="N1754" s="677" t="s">
        <v>1603</v>
      </c>
      <c r="O1754" s="677"/>
      <c r="P1754" s="677">
        <v>44636</v>
      </c>
      <c r="Q1754" s="677">
        <v>44649</v>
      </c>
      <c r="R1754" s="677">
        <v>44650</v>
      </c>
      <c r="S1754" s="676" t="s">
        <v>1580</v>
      </c>
      <c r="T1754" s="676">
        <v>60</v>
      </c>
      <c r="U1754" s="676" t="s">
        <v>1612</v>
      </c>
      <c r="V1754" s="676" t="s">
        <v>1591</v>
      </c>
      <c r="W1754" s="678">
        <v>400</v>
      </c>
      <c r="X1754" s="551">
        <v>624</v>
      </c>
      <c r="Y1754" s="693">
        <v>249600</v>
      </c>
      <c r="Z1754" s="680">
        <v>0.44</v>
      </c>
      <c r="AA1754" s="682">
        <f>Y1754*Z1754</f>
        <v>109824</v>
      </c>
      <c r="AB1754" s="521"/>
      <c r="AC1754" s="683">
        <v>0</v>
      </c>
      <c r="AD1754" s="676"/>
      <c r="AE1754" s="684"/>
      <c r="AF1754" s="695">
        <f>AA1754+AD1754+AE1754</f>
        <v>109824</v>
      </c>
      <c r="AG1754" s="676" t="s">
        <v>47</v>
      </c>
      <c r="AH1754" s="641"/>
      <c r="AI1754" s="676">
        <v>75</v>
      </c>
      <c r="AJ1754" s="676" t="s">
        <v>1597</v>
      </c>
      <c r="AK1754" s="676" t="s">
        <v>1075</v>
      </c>
      <c r="AL1754" s="696">
        <v>21075</v>
      </c>
      <c r="AM1754" s="676" t="s">
        <v>52</v>
      </c>
      <c r="AN1754" s="676" t="s">
        <v>1089</v>
      </c>
      <c r="AO1754" s="676"/>
      <c r="AP1754" s="676" t="s">
        <v>92</v>
      </c>
      <c r="AQ1754" s="676" t="s">
        <v>37</v>
      </c>
      <c r="AR1754" s="676"/>
      <c r="AS1754" s="523" t="s">
        <v>1077</v>
      </c>
      <c r="AT1754" s="523"/>
      <c r="AU1754" s="523"/>
      <c r="AV1754" s="674"/>
      <c r="AW1754" s="673" t="str">
        <f>U1754</f>
        <v>30390256H</v>
      </c>
      <c r="AX1754" s="673" cm="1">
        <f t="array" ref="AX1754">SUM(MID(0&amp;AW1754,LARGE(INDEX(ISNUMBER(--MID(AW1754,ROW($1:$8),1))*ROW($1:$8),),ROW($1:$8))+1,1)*10^ROW($1:$8)/10)</f>
        <v>30390256</v>
      </c>
      <c r="AY1754" s="673" t="str">
        <f>VLOOKUP($AX1754,'Item Master Data'!$A:$F,3,FALSE)</f>
        <v>T400H</v>
      </c>
      <c r="AZ1754" s="673">
        <f>VLOOKUP($AX1754,'Item Master Data'!$A:$F,6,FALSE)</f>
        <v>400</v>
      </c>
      <c r="BA1754" s="673">
        <f>X1754/BB1754</f>
        <v>24</v>
      </c>
      <c r="BB1754" s="673">
        <f>VLOOKUP(AX1754,'Item Master Data'!$A:$G,7,FALSE)</f>
        <v>26</v>
      </c>
      <c r="BC1754" s="673"/>
      <c r="BD1754" s="673">
        <f>W1754-AZ1754</f>
        <v>0</v>
      </c>
      <c r="BE1754" s="595"/>
      <c r="BF1754" s="595"/>
      <c r="BG1754" s="595"/>
      <c r="BH1754" s="595"/>
      <c r="BI1754" s="595"/>
      <c r="BJ1754" s="595"/>
      <c r="BK1754" s="595"/>
      <c r="BL1754" s="595"/>
      <c r="BM1754" s="595"/>
      <c r="BN1754" s="595"/>
      <c r="BO1754" s="595"/>
      <c r="BP1754" s="595"/>
      <c r="BQ1754" s="595"/>
      <c r="BR1754" s="595"/>
      <c r="BS1754" s="595"/>
      <c r="BT1754" s="595"/>
      <c r="BU1754" s="595"/>
      <c r="BV1754" s="595"/>
      <c r="BW1754" s="595"/>
      <c r="BX1754" s="595"/>
      <c r="BY1754" s="595"/>
      <c r="BZ1754" s="595"/>
      <c r="CA1754" s="595"/>
      <c r="CB1754" s="595"/>
      <c r="CC1754" s="595"/>
      <c r="CD1754" s="595"/>
      <c r="CE1754" s="595"/>
      <c r="CF1754" s="595"/>
      <c r="CG1754" s="595"/>
      <c r="CH1754" s="595"/>
      <c r="CI1754" s="595"/>
      <c r="CJ1754" s="595"/>
      <c r="CK1754" s="595"/>
      <c r="CL1754" s="595"/>
      <c r="CM1754" s="595"/>
      <c r="CN1754" s="595"/>
      <c r="CO1754" s="595"/>
      <c r="CP1754" s="595"/>
      <c r="CQ1754" s="595"/>
      <c r="CR1754" s="595"/>
      <c r="CS1754" s="595"/>
      <c r="CT1754" s="595"/>
      <c r="CU1754" s="595"/>
      <c r="CV1754" s="595"/>
      <c r="CW1754" s="595"/>
      <c r="CX1754" s="595"/>
      <c r="CY1754" s="595"/>
      <c r="CZ1754" s="595"/>
      <c r="DA1754" s="595"/>
      <c r="DB1754" s="595"/>
      <c r="DC1754" s="595"/>
      <c r="DD1754" s="595"/>
      <c r="DE1754" s="595"/>
      <c r="DF1754" s="595"/>
      <c r="DG1754" s="595"/>
      <c r="DH1754" s="595"/>
      <c r="DI1754" s="595"/>
      <c r="DJ1754" s="595"/>
      <c r="DK1754" s="595"/>
      <c r="DL1754" s="595"/>
      <c r="DM1754" s="595"/>
      <c r="DN1754" s="595"/>
      <c r="DO1754" s="595"/>
      <c r="DP1754" s="595"/>
      <c r="DQ1754" s="595"/>
      <c r="DR1754" s="595"/>
      <c r="DS1754" s="595"/>
      <c r="DT1754" s="595"/>
      <c r="DU1754" s="595"/>
      <c r="DV1754" s="595"/>
      <c r="DW1754" s="595"/>
      <c r="DX1754" s="595"/>
      <c r="DY1754" s="595"/>
      <c r="DZ1754" s="595"/>
      <c r="EA1754" s="595"/>
      <c r="EB1754" s="595"/>
      <c r="EC1754" s="595"/>
      <c r="ED1754" s="595"/>
      <c r="EE1754" s="595"/>
      <c r="EF1754" s="595"/>
      <c r="EG1754" s="595"/>
      <c r="EH1754" s="595"/>
      <c r="EI1754" s="595"/>
      <c r="EJ1754" s="595"/>
      <c r="EK1754" s="595"/>
      <c r="EL1754" s="595"/>
      <c r="EM1754" s="595"/>
      <c r="EN1754" s="595"/>
      <c r="EO1754" s="595"/>
      <c r="EP1754" s="595"/>
      <c r="EQ1754" s="595"/>
      <c r="ER1754" s="595"/>
      <c r="ES1754" s="595"/>
      <c r="ET1754" s="595"/>
      <c r="EU1754" s="595"/>
      <c r="EV1754" s="595"/>
      <c r="EW1754" s="595"/>
      <c r="EX1754" s="595"/>
      <c r="EY1754" s="595"/>
      <c r="EZ1754" s="595"/>
      <c r="FA1754" s="595"/>
      <c r="FB1754" s="595"/>
      <c r="FC1754" s="595"/>
      <c r="FD1754" s="595"/>
      <c r="FE1754" s="595"/>
      <c r="FF1754" s="595"/>
      <c r="FG1754" s="595"/>
      <c r="FH1754" s="595"/>
      <c r="FI1754" s="595"/>
      <c r="FJ1754" s="595"/>
      <c r="FK1754" s="595"/>
      <c r="FL1754" s="595"/>
      <c r="FM1754" s="595"/>
      <c r="FN1754" s="595"/>
      <c r="FO1754" s="595"/>
      <c r="FP1754" s="595"/>
      <c r="FQ1754" s="595"/>
      <c r="FR1754" s="595"/>
      <c r="FS1754" s="595"/>
      <c r="FT1754" s="595"/>
      <c r="FU1754" s="595"/>
      <c r="FV1754" s="595"/>
      <c r="FW1754" s="595"/>
      <c r="FX1754" s="595"/>
      <c r="FY1754" s="595"/>
      <c r="FZ1754" s="595"/>
      <c r="GA1754" s="595"/>
      <c r="GB1754" s="595"/>
      <c r="GC1754" s="595"/>
      <c r="GD1754" s="595"/>
      <c r="GE1754" s="595"/>
      <c r="GF1754" s="595"/>
      <c r="GG1754" s="595"/>
      <c r="GH1754" s="595"/>
      <c r="GI1754" s="595"/>
      <c r="GJ1754" s="595"/>
      <c r="GK1754" s="595"/>
      <c r="GL1754" s="595"/>
      <c r="GM1754" s="595"/>
      <c r="GN1754" s="595"/>
      <c r="GO1754" s="595"/>
      <c r="GP1754" s="595"/>
      <c r="GQ1754" s="595"/>
      <c r="GR1754" s="595"/>
      <c r="GS1754" s="595"/>
      <c r="GT1754" s="595"/>
      <c r="GU1754" s="595"/>
      <c r="GV1754" s="595"/>
      <c r="GW1754" s="595"/>
      <c r="GX1754" s="595"/>
      <c r="GY1754" s="595"/>
      <c r="GZ1754" s="595"/>
      <c r="HA1754" s="595"/>
      <c r="HB1754" s="595"/>
      <c r="HC1754" s="595"/>
      <c r="HD1754" s="595"/>
      <c r="HE1754" s="595"/>
      <c r="HF1754" s="595"/>
      <c r="HG1754" s="595"/>
      <c r="HH1754" s="595"/>
      <c r="HI1754" s="595"/>
      <c r="HJ1754" s="595"/>
      <c r="HK1754" s="595"/>
      <c r="HL1754" s="595"/>
      <c r="HM1754" s="595"/>
      <c r="HN1754" s="595"/>
      <c r="HO1754" s="595"/>
      <c r="HP1754" s="595"/>
      <c r="HQ1754" s="595"/>
      <c r="HR1754" s="595"/>
      <c r="HS1754" s="595"/>
      <c r="HT1754" s="595"/>
      <c r="HU1754" s="595"/>
      <c r="HV1754" s="595"/>
      <c r="HW1754" s="595"/>
      <c r="HX1754" s="595"/>
      <c r="HY1754" s="595"/>
      <c r="HZ1754" s="595"/>
      <c r="IA1754" s="595"/>
      <c r="IB1754" s="595"/>
      <c r="IC1754" s="595"/>
      <c r="ID1754" s="595"/>
      <c r="IE1754" s="595"/>
      <c r="IF1754" s="595"/>
      <c r="IG1754" s="595"/>
      <c r="IH1754" s="595"/>
      <c r="II1754" s="595"/>
      <c r="IJ1754" s="595"/>
      <c r="IK1754" s="595"/>
      <c r="IL1754" s="595"/>
      <c r="IM1754" s="595"/>
      <c r="IN1754" s="595"/>
      <c r="IO1754" s="595"/>
      <c r="IP1754" s="595"/>
      <c r="IQ1754" s="595"/>
      <c r="IR1754" s="595"/>
      <c r="IS1754" s="595"/>
      <c r="IT1754" s="595"/>
      <c r="IU1754" s="595"/>
      <c r="IV1754" s="595"/>
      <c r="IW1754" s="595"/>
      <c r="IX1754" s="595"/>
      <c r="IY1754" s="595"/>
      <c r="IZ1754" s="595"/>
      <c r="JA1754" s="595"/>
      <c r="JB1754" s="595"/>
      <c r="JC1754" s="595"/>
      <c r="JD1754" s="595"/>
      <c r="JE1754" s="595"/>
      <c r="JF1754" s="595"/>
      <c r="JG1754" s="595"/>
      <c r="JH1754" s="595"/>
      <c r="JI1754" s="595"/>
      <c r="JJ1754" s="595"/>
      <c r="JK1754" s="595"/>
      <c r="JL1754" s="595"/>
      <c r="JM1754" s="595"/>
      <c r="JN1754" s="595"/>
      <c r="JO1754" s="595"/>
      <c r="JP1754" s="595"/>
      <c r="JQ1754" s="595"/>
      <c r="JR1754" s="595"/>
      <c r="JS1754" s="595"/>
      <c r="JT1754" s="595"/>
      <c r="JU1754" s="595"/>
      <c r="JV1754" s="595"/>
      <c r="JW1754" s="595"/>
      <c r="JX1754" s="595"/>
      <c r="JY1754" s="595"/>
      <c r="JZ1754" s="595"/>
      <c r="KA1754" s="595"/>
      <c r="KB1754" s="595"/>
      <c r="KC1754" s="595"/>
      <c r="KD1754" s="595"/>
      <c r="KE1754" s="595"/>
      <c r="KF1754" s="595"/>
      <c r="KG1754" s="595"/>
      <c r="KH1754" s="595"/>
      <c r="KI1754" s="595"/>
      <c r="KJ1754" s="595"/>
      <c r="KK1754" s="595"/>
      <c r="KL1754" s="595"/>
      <c r="KM1754" s="595"/>
      <c r="KN1754" s="595"/>
      <c r="KO1754" s="595"/>
      <c r="KP1754" s="595"/>
      <c r="KQ1754" s="595"/>
      <c r="KR1754" s="595"/>
      <c r="KS1754" s="595"/>
      <c r="KT1754" s="595"/>
      <c r="KU1754" s="595"/>
      <c r="KV1754" s="595"/>
      <c r="KW1754" s="595"/>
      <c r="KX1754" s="595"/>
      <c r="KY1754" s="595"/>
      <c r="KZ1754" s="595"/>
      <c r="LA1754" s="595"/>
      <c r="LB1754" s="595"/>
      <c r="LC1754" s="595"/>
      <c r="LD1754" s="595"/>
      <c r="LE1754" s="595"/>
      <c r="LF1754" s="595"/>
      <c r="LG1754" s="595"/>
      <c r="LH1754" s="595"/>
      <c r="LI1754" s="595"/>
      <c r="LJ1754" s="595"/>
    </row>
    <row r="1755" spans="1:322">
      <c r="A1755" s="697"/>
      <c r="B1755" s="558"/>
      <c r="C1755" s="558"/>
      <c r="D1755" s="676" t="s">
        <v>1067</v>
      </c>
      <c r="E1755" s="524"/>
      <c r="F1755" s="676" t="s">
        <v>1152</v>
      </c>
      <c r="G1755" s="676">
        <v>2022</v>
      </c>
      <c r="H1755" s="676">
        <v>3</v>
      </c>
      <c r="I1755" s="687">
        <v>127615</v>
      </c>
      <c r="J1755" s="677">
        <v>44650</v>
      </c>
      <c r="K1755" s="676" t="s">
        <v>1645</v>
      </c>
      <c r="L1755" s="677" t="s">
        <v>1578</v>
      </c>
      <c r="M1755" s="677">
        <v>44468</v>
      </c>
      <c r="N1755" s="677" t="s">
        <v>1603</v>
      </c>
      <c r="O1755" s="677"/>
      <c r="P1755" s="677">
        <v>44636</v>
      </c>
      <c r="Q1755" s="677">
        <v>44649</v>
      </c>
      <c r="R1755" s="677">
        <v>44650</v>
      </c>
      <c r="S1755" s="676" t="s">
        <v>1580</v>
      </c>
      <c r="T1755" s="676">
        <v>60</v>
      </c>
      <c r="U1755" s="676" t="s">
        <v>1612</v>
      </c>
      <c r="V1755" s="676" t="s">
        <v>1591</v>
      </c>
      <c r="W1755" s="678">
        <v>400</v>
      </c>
      <c r="X1755" s="551">
        <v>624</v>
      </c>
      <c r="Y1755" s="693">
        <v>249600</v>
      </c>
      <c r="Z1755" s="680">
        <v>0.44</v>
      </c>
      <c r="AA1755" s="682">
        <f>Y1755*Z1755</f>
        <v>109824</v>
      </c>
      <c r="AB1755" s="521"/>
      <c r="AC1755" s="683">
        <v>0</v>
      </c>
      <c r="AD1755" s="676"/>
      <c r="AE1755" s="684"/>
      <c r="AF1755" s="695">
        <f>AA1755+AD1755+AE1755</f>
        <v>109824</v>
      </c>
      <c r="AG1755" s="676" t="s">
        <v>47</v>
      </c>
      <c r="AH1755" s="641"/>
      <c r="AI1755" s="676">
        <v>75</v>
      </c>
      <c r="AJ1755" s="676" t="s">
        <v>1597</v>
      </c>
      <c r="AK1755" s="676" t="s">
        <v>1075</v>
      </c>
      <c r="AL1755" s="696">
        <v>21075</v>
      </c>
      <c r="AM1755" s="676" t="s">
        <v>52</v>
      </c>
      <c r="AN1755" s="676" t="s">
        <v>1089</v>
      </c>
      <c r="AO1755" s="676"/>
      <c r="AP1755" s="676" t="s">
        <v>92</v>
      </c>
      <c r="AQ1755" s="676" t="s">
        <v>37</v>
      </c>
      <c r="AR1755" s="676"/>
      <c r="AS1755" s="523" t="s">
        <v>1077</v>
      </c>
      <c r="AT1755" s="523"/>
      <c r="AU1755" s="523"/>
      <c r="AV1755" s="674"/>
      <c r="AW1755" s="673" t="str">
        <f>U1755</f>
        <v>30390256H</v>
      </c>
      <c r="AX1755" s="673" cm="1">
        <f t="array" ref="AX1755">SUM(MID(0&amp;AW1755,LARGE(INDEX(ISNUMBER(--MID(AW1755,ROW($1:$8),1))*ROW($1:$8),),ROW($1:$8))+1,1)*10^ROW($1:$8)/10)</f>
        <v>30390256</v>
      </c>
      <c r="AY1755" s="673" t="str">
        <f>VLOOKUP($AX1755,'Item Master Data'!$A:$F,3,FALSE)</f>
        <v>T400H</v>
      </c>
      <c r="AZ1755" s="673">
        <f>VLOOKUP($AX1755,'Item Master Data'!$A:$F,6,FALSE)</f>
        <v>400</v>
      </c>
      <c r="BA1755" s="673">
        <f>X1755/BB1755</f>
        <v>24</v>
      </c>
      <c r="BB1755" s="673">
        <f>VLOOKUP(AX1755,'Item Master Data'!$A:$G,7,FALSE)</f>
        <v>26</v>
      </c>
      <c r="BC1755" s="673"/>
      <c r="BD1755" s="673">
        <f>W1755-AZ1755</f>
        <v>0</v>
      </c>
      <c r="BE1755" s="595"/>
      <c r="BF1755" s="595"/>
      <c r="BG1755" s="595"/>
      <c r="BH1755" s="595"/>
      <c r="BI1755" s="595"/>
      <c r="BJ1755" s="595"/>
      <c r="BK1755" s="595"/>
      <c r="BL1755" s="595"/>
      <c r="BM1755" s="595"/>
      <c r="BN1755" s="595"/>
      <c r="BO1755" s="595"/>
      <c r="BP1755" s="595"/>
      <c r="BQ1755" s="595"/>
      <c r="BR1755" s="595"/>
      <c r="BS1755" s="595"/>
      <c r="BT1755" s="595"/>
      <c r="BU1755" s="595"/>
      <c r="BV1755" s="595"/>
      <c r="BW1755" s="595"/>
      <c r="BX1755" s="595"/>
      <c r="BY1755" s="595"/>
      <c r="BZ1755" s="595"/>
      <c r="CA1755" s="595"/>
      <c r="CB1755" s="595"/>
      <c r="CC1755" s="595"/>
      <c r="CD1755" s="595"/>
      <c r="CE1755" s="595"/>
      <c r="CF1755" s="595"/>
      <c r="CG1755" s="595"/>
      <c r="CH1755" s="595"/>
      <c r="CI1755" s="595"/>
      <c r="CJ1755" s="595"/>
      <c r="CK1755" s="595"/>
      <c r="CL1755" s="595"/>
      <c r="CM1755" s="595"/>
      <c r="CN1755" s="595"/>
      <c r="CO1755" s="595"/>
      <c r="CP1755" s="595"/>
      <c r="CQ1755" s="595"/>
      <c r="CR1755" s="595"/>
      <c r="CS1755" s="595"/>
      <c r="CT1755" s="595"/>
      <c r="CU1755" s="595"/>
      <c r="CV1755" s="595"/>
      <c r="CW1755" s="595"/>
      <c r="CX1755" s="595"/>
      <c r="CY1755" s="595"/>
      <c r="CZ1755" s="595"/>
      <c r="DA1755" s="595"/>
      <c r="DB1755" s="595"/>
      <c r="DC1755" s="595"/>
      <c r="DD1755" s="595"/>
      <c r="DE1755" s="595"/>
      <c r="DF1755" s="595"/>
      <c r="DG1755" s="595"/>
      <c r="DH1755" s="595"/>
      <c r="DI1755" s="595"/>
      <c r="DJ1755" s="595"/>
      <c r="DK1755" s="595"/>
      <c r="DL1755" s="595"/>
      <c r="DM1755" s="595"/>
      <c r="DN1755" s="595"/>
      <c r="DO1755" s="595"/>
      <c r="DP1755" s="595"/>
      <c r="DQ1755" s="595"/>
      <c r="DR1755" s="595"/>
      <c r="DS1755" s="595"/>
      <c r="DT1755" s="595"/>
      <c r="DU1755" s="595"/>
      <c r="DV1755" s="595"/>
      <c r="DW1755" s="595"/>
      <c r="DX1755" s="595"/>
      <c r="DY1755" s="595"/>
      <c r="DZ1755" s="595"/>
      <c r="EA1755" s="595"/>
      <c r="EB1755" s="595"/>
      <c r="EC1755" s="595"/>
      <c r="ED1755" s="595"/>
      <c r="EE1755" s="595"/>
      <c r="EF1755" s="595"/>
      <c r="EG1755" s="595"/>
      <c r="EH1755" s="595"/>
      <c r="EI1755" s="595"/>
      <c r="EJ1755" s="595"/>
      <c r="EK1755" s="595"/>
      <c r="EL1755" s="595"/>
      <c r="EM1755" s="595"/>
      <c r="EN1755" s="595"/>
      <c r="EO1755" s="595"/>
      <c r="EP1755" s="595"/>
      <c r="EQ1755" s="595"/>
      <c r="ER1755" s="595"/>
      <c r="ES1755" s="595"/>
      <c r="ET1755" s="595"/>
      <c r="EU1755" s="595"/>
      <c r="EV1755" s="595"/>
      <c r="EW1755" s="595"/>
      <c r="EX1755" s="595"/>
      <c r="EY1755" s="595"/>
      <c r="EZ1755" s="595"/>
      <c r="FA1755" s="595"/>
      <c r="FB1755" s="595"/>
      <c r="FC1755" s="595"/>
      <c r="FD1755" s="595"/>
      <c r="FE1755" s="595"/>
      <c r="FF1755" s="595"/>
      <c r="FG1755" s="595"/>
      <c r="FH1755" s="595"/>
      <c r="FI1755" s="595"/>
      <c r="FJ1755" s="595"/>
      <c r="FK1755" s="595"/>
      <c r="FL1755" s="595"/>
      <c r="FM1755" s="595"/>
      <c r="FN1755" s="595"/>
      <c r="FO1755" s="595"/>
      <c r="FP1755" s="595"/>
      <c r="FQ1755" s="595"/>
      <c r="FR1755" s="595"/>
      <c r="FS1755" s="595"/>
      <c r="FT1755" s="595"/>
      <c r="FU1755" s="595"/>
      <c r="FV1755" s="595"/>
      <c r="FW1755" s="595"/>
      <c r="FX1755" s="595"/>
      <c r="FY1755" s="595"/>
      <c r="FZ1755" s="595"/>
      <c r="GA1755" s="595"/>
      <c r="GB1755" s="595"/>
      <c r="GC1755" s="595"/>
      <c r="GD1755" s="595"/>
      <c r="GE1755" s="595"/>
      <c r="GF1755" s="595"/>
      <c r="GG1755" s="595"/>
      <c r="GH1755" s="595"/>
      <c r="GI1755" s="595"/>
      <c r="GJ1755" s="595"/>
      <c r="GK1755" s="595"/>
      <c r="GL1755" s="595"/>
      <c r="GM1755" s="595"/>
      <c r="GN1755" s="595"/>
      <c r="GO1755" s="595"/>
      <c r="GP1755" s="595"/>
      <c r="GQ1755" s="595"/>
      <c r="GR1755" s="595"/>
      <c r="GS1755" s="595"/>
      <c r="GT1755" s="595"/>
      <c r="GU1755" s="595"/>
      <c r="GV1755" s="595"/>
      <c r="GW1755" s="595"/>
      <c r="GX1755" s="595"/>
      <c r="GY1755" s="595"/>
      <c r="GZ1755" s="595"/>
      <c r="HA1755" s="595"/>
      <c r="HB1755" s="595"/>
      <c r="HC1755" s="595"/>
      <c r="HD1755" s="595"/>
      <c r="HE1755" s="595"/>
      <c r="HF1755" s="595"/>
      <c r="HG1755" s="595"/>
      <c r="HH1755" s="595"/>
      <c r="HI1755" s="595"/>
      <c r="HJ1755" s="595"/>
      <c r="HK1755" s="595"/>
      <c r="HL1755" s="595"/>
      <c r="HM1755" s="595"/>
      <c r="HN1755" s="595"/>
      <c r="HO1755" s="595"/>
      <c r="HP1755" s="595"/>
      <c r="HQ1755" s="595"/>
      <c r="HR1755" s="595"/>
      <c r="HS1755" s="595"/>
      <c r="HT1755" s="595"/>
      <c r="HU1755" s="595"/>
      <c r="HV1755" s="595"/>
      <c r="HW1755" s="595"/>
      <c r="HX1755" s="595"/>
      <c r="HY1755" s="595"/>
      <c r="HZ1755" s="595"/>
      <c r="IA1755" s="595"/>
      <c r="IB1755" s="595"/>
      <c r="IC1755" s="595"/>
      <c r="ID1755" s="595"/>
      <c r="IE1755" s="595"/>
      <c r="IF1755" s="595"/>
      <c r="IG1755" s="595"/>
      <c r="IH1755" s="595"/>
      <c r="II1755" s="595"/>
      <c r="IJ1755" s="595"/>
      <c r="IK1755" s="595"/>
      <c r="IL1755" s="595"/>
      <c r="IM1755" s="595"/>
      <c r="IN1755" s="595"/>
      <c r="IO1755" s="595"/>
      <c r="IP1755" s="595"/>
      <c r="IQ1755" s="595"/>
      <c r="IR1755" s="595"/>
      <c r="IS1755" s="595"/>
      <c r="IT1755" s="595"/>
      <c r="IU1755" s="595"/>
      <c r="IV1755" s="595"/>
      <c r="IW1755" s="595"/>
      <c r="IX1755" s="595"/>
      <c r="IY1755" s="595"/>
      <c r="IZ1755" s="595"/>
      <c r="JA1755" s="595"/>
      <c r="JB1755" s="595"/>
      <c r="JC1755" s="595"/>
      <c r="JD1755" s="595"/>
      <c r="JE1755" s="595"/>
      <c r="JF1755" s="595"/>
      <c r="JG1755" s="595"/>
      <c r="JH1755" s="595"/>
      <c r="JI1755" s="595"/>
      <c r="JJ1755" s="595"/>
      <c r="JK1755" s="595"/>
      <c r="JL1755" s="595"/>
      <c r="JM1755" s="595"/>
      <c r="JN1755" s="595"/>
      <c r="JO1755" s="595"/>
      <c r="JP1755" s="595"/>
      <c r="JQ1755" s="595"/>
      <c r="JR1755" s="595"/>
      <c r="JS1755" s="595"/>
      <c r="JT1755" s="595"/>
      <c r="JU1755" s="595"/>
      <c r="JV1755" s="595"/>
      <c r="JW1755" s="595"/>
      <c r="JX1755" s="595"/>
      <c r="JY1755" s="595"/>
      <c r="JZ1755" s="595"/>
      <c r="KA1755" s="595"/>
      <c r="KB1755" s="595"/>
      <c r="KC1755" s="595"/>
      <c r="KD1755" s="595"/>
      <c r="KE1755" s="595"/>
      <c r="KF1755" s="595"/>
      <c r="KG1755" s="595"/>
      <c r="KH1755" s="595"/>
      <c r="KI1755" s="595"/>
      <c r="KJ1755" s="595"/>
      <c r="KK1755" s="595"/>
      <c r="KL1755" s="595"/>
      <c r="KM1755" s="595"/>
      <c r="KN1755" s="595"/>
      <c r="KO1755" s="595"/>
      <c r="KP1755" s="595"/>
      <c r="KQ1755" s="595"/>
      <c r="KR1755" s="595"/>
      <c r="KS1755" s="595"/>
      <c r="KT1755" s="595"/>
      <c r="KU1755" s="595"/>
      <c r="KV1755" s="595"/>
      <c r="KW1755" s="595"/>
      <c r="KX1755" s="595"/>
      <c r="KY1755" s="595"/>
      <c r="KZ1755" s="595"/>
      <c r="LA1755" s="595"/>
      <c r="LB1755" s="595"/>
      <c r="LC1755" s="595"/>
      <c r="LD1755" s="595"/>
      <c r="LE1755" s="595"/>
      <c r="LF1755" s="595"/>
      <c r="LG1755" s="595"/>
      <c r="LH1755" s="595"/>
      <c r="LI1755" s="595"/>
      <c r="LJ1755" s="595"/>
    </row>
    <row r="1756" spans="1:322">
      <c r="A1756" s="697"/>
      <c r="B1756" s="558"/>
      <c r="C1756" s="558"/>
      <c r="D1756" s="676" t="s">
        <v>1067</v>
      </c>
      <c r="E1756" s="524"/>
      <c r="F1756" s="676" t="s">
        <v>1152</v>
      </c>
      <c r="G1756" s="676">
        <v>2022</v>
      </c>
      <c r="H1756" s="676">
        <v>3</v>
      </c>
      <c r="I1756" s="687">
        <v>127621</v>
      </c>
      <c r="J1756" s="677">
        <v>44650</v>
      </c>
      <c r="K1756" s="676" t="s">
        <v>1645</v>
      </c>
      <c r="L1756" s="677" t="s">
        <v>1578</v>
      </c>
      <c r="M1756" s="677">
        <v>44468</v>
      </c>
      <c r="N1756" s="677" t="s">
        <v>1603</v>
      </c>
      <c r="O1756" s="677"/>
      <c r="P1756" s="677">
        <v>44636</v>
      </c>
      <c r="Q1756" s="677">
        <v>44649</v>
      </c>
      <c r="R1756" s="677">
        <v>44650</v>
      </c>
      <c r="S1756" s="676" t="s">
        <v>1580</v>
      </c>
      <c r="T1756" s="676">
        <v>60</v>
      </c>
      <c r="U1756" s="676" t="s">
        <v>1612</v>
      </c>
      <c r="V1756" s="676" t="s">
        <v>1591</v>
      </c>
      <c r="W1756" s="678">
        <v>400</v>
      </c>
      <c r="X1756" s="551">
        <v>624</v>
      </c>
      <c r="Y1756" s="600">
        <v>249600</v>
      </c>
      <c r="Z1756" s="680">
        <v>0.44</v>
      </c>
      <c r="AA1756" s="682">
        <f>Y1756*Z1756</f>
        <v>109824</v>
      </c>
      <c r="AB1756" s="521"/>
      <c r="AC1756" s="683">
        <v>0</v>
      </c>
      <c r="AD1756" s="676"/>
      <c r="AE1756" s="684"/>
      <c r="AF1756" s="695">
        <f>AA1756+AD1756+AE1756</f>
        <v>109824</v>
      </c>
      <c r="AG1756" s="676" t="s">
        <v>47</v>
      </c>
      <c r="AH1756" s="641"/>
      <c r="AI1756" s="676">
        <v>75</v>
      </c>
      <c r="AJ1756" s="676" t="s">
        <v>1597</v>
      </c>
      <c r="AK1756" s="676" t="s">
        <v>1075</v>
      </c>
      <c r="AL1756" s="696">
        <v>21075</v>
      </c>
      <c r="AM1756" s="676" t="s">
        <v>52</v>
      </c>
      <c r="AN1756" s="676" t="s">
        <v>1089</v>
      </c>
      <c r="AO1756" s="676"/>
      <c r="AP1756" s="676" t="s">
        <v>92</v>
      </c>
      <c r="AQ1756" s="676" t="s">
        <v>37</v>
      </c>
      <c r="AR1756" s="676"/>
      <c r="AS1756" s="523" t="s">
        <v>1077</v>
      </c>
      <c r="AT1756" s="523"/>
      <c r="AU1756" s="523"/>
      <c r="AV1756" s="674"/>
      <c r="AW1756" s="673" t="str">
        <f>U1756</f>
        <v>30390256H</v>
      </c>
      <c r="AX1756" s="673" cm="1">
        <f t="array" ref="AX1756">SUM(MID(0&amp;AW1756,LARGE(INDEX(ISNUMBER(--MID(AW1756,ROW($1:$8),1))*ROW($1:$8),),ROW($1:$8))+1,1)*10^ROW($1:$8)/10)</f>
        <v>30390256</v>
      </c>
      <c r="AY1756" s="673" t="str">
        <f>VLOOKUP($AX1756,'Item Master Data'!$A:$F,3,FALSE)</f>
        <v>T400H</v>
      </c>
      <c r="AZ1756" s="673">
        <f>VLOOKUP($AX1756,'Item Master Data'!$A:$F,6,FALSE)</f>
        <v>400</v>
      </c>
      <c r="BA1756" s="673">
        <f>X1756/BB1756</f>
        <v>24</v>
      </c>
      <c r="BB1756" s="673">
        <f>VLOOKUP(AX1756,'Item Master Data'!$A:$G,7,FALSE)</f>
        <v>26</v>
      </c>
      <c r="BC1756" s="673"/>
      <c r="BD1756" s="673">
        <f>W1756-AZ1756</f>
        <v>0</v>
      </c>
      <c r="BE1756" s="601"/>
      <c r="BF1756" s="601"/>
      <c r="BG1756" s="601"/>
      <c r="BH1756" s="601"/>
      <c r="BI1756" s="601"/>
      <c r="BJ1756" s="601"/>
      <c r="BK1756" s="601"/>
      <c r="BL1756" s="601"/>
      <c r="BM1756" s="601"/>
      <c r="BN1756" s="601"/>
      <c r="BO1756" s="601"/>
      <c r="BP1756" s="601"/>
      <c r="BQ1756" s="601"/>
      <c r="BR1756" s="601"/>
      <c r="BS1756" s="601"/>
      <c r="BT1756" s="601"/>
      <c r="BU1756" s="601"/>
      <c r="BV1756" s="601"/>
      <c r="BW1756" s="601"/>
      <c r="BX1756" s="601"/>
      <c r="BY1756" s="601"/>
      <c r="BZ1756" s="601"/>
      <c r="CA1756" s="601"/>
      <c r="CB1756" s="601"/>
      <c r="CC1756" s="601"/>
      <c r="CD1756" s="601"/>
      <c r="CE1756" s="601"/>
      <c r="CF1756" s="601"/>
      <c r="CG1756" s="601"/>
      <c r="CH1756" s="601"/>
      <c r="CI1756" s="601"/>
      <c r="CJ1756" s="601"/>
      <c r="CK1756" s="601"/>
      <c r="CL1756" s="601"/>
      <c r="CM1756" s="601"/>
      <c r="CN1756" s="601"/>
      <c r="CO1756" s="601"/>
      <c r="CP1756" s="601"/>
      <c r="CQ1756" s="601"/>
      <c r="CR1756" s="601"/>
      <c r="CS1756" s="601"/>
      <c r="CT1756" s="601"/>
      <c r="CU1756" s="601"/>
      <c r="CV1756" s="601"/>
      <c r="CW1756" s="601"/>
      <c r="CX1756" s="601"/>
      <c r="CY1756" s="601"/>
      <c r="CZ1756" s="601"/>
      <c r="DA1756" s="601"/>
      <c r="DB1756" s="601"/>
      <c r="DC1756" s="601"/>
      <c r="DD1756" s="601"/>
      <c r="DE1756" s="601"/>
      <c r="DF1756" s="601"/>
      <c r="DG1756" s="601"/>
      <c r="DH1756" s="601"/>
      <c r="DI1756" s="601"/>
      <c r="DJ1756" s="601"/>
      <c r="DK1756" s="601"/>
      <c r="DL1756" s="601"/>
      <c r="DM1756" s="601"/>
      <c r="DN1756" s="601"/>
      <c r="DO1756" s="601"/>
      <c r="DP1756" s="601"/>
      <c r="DQ1756" s="601"/>
      <c r="DR1756" s="601"/>
      <c r="DS1756" s="601"/>
      <c r="DT1756" s="601"/>
      <c r="DU1756" s="601"/>
      <c r="DV1756" s="601"/>
      <c r="DW1756" s="601"/>
      <c r="DX1756" s="601"/>
      <c r="DY1756" s="601"/>
      <c r="DZ1756" s="601"/>
      <c r="EA1756" s="601"/>
      <c r="EB1756" s="601"/>
      <c r="EC1756" s="601"/>
      <c r="ED1756" s="601"/>
      <c r="EE1756" s="601"/>
      <c r="EF1756" s="601"/>
      <c r="EG1756" s="601"/>
      <c r="EH1756" s="601"/>
      <c r="EI1756" s="601"/>
      <c r="EJ1756" s="601"/>
      <c r="EK1756" s="601"/>
      <c r="EL1756" s="601"/>
      <c r="EM1756" s="601"/>
      <c r="EN1756" s="601"/>
      <c r="EO1756" s="601"/>
      <c r="EP1756" s="601"/>
      <c r="EQ1756" s="601"/>
      <c r="ER1756" s="601"/>
      <c r="ES1756" s="601"/>
      <c r="ET1756" s="601"/>
      <c r="EU1756" s="601"/>
      <c r="EV1756" s="601"/>
      <c r="EW1756" s="601"/>
      <c r="EX1756" s="601"/>
      <c r="EY1756" s="601"/>
      <c r="EZ1756" s="601"/>
      <c r="FA1756" s="601"/>
      <c r="FB1756" s="601"/>
      <c r="FC1756" s="601"/>
      <c r="FD1756" s="601"/>
      <c r="FE1756" s="601"/>
      <c r="FF1756" s="601"/>
      <c r="FG1756" s="601"/>
      <c r="FH1756" s="601"/>
      <c r="FI1756" s="601"/>
      <c r="FJ1756" s="601"/>
      <c r="FK1756" s="601"/>
      <c r="FL1756" s="601"/>
      <c r="FM1756" s="601"/>
      <c r="FN1756" s="601"/>
      <c r="FO1756" s="601"/>
      <c r="FP1756" s="601"/>
      <c r="FQ1756" s="601"/>
      <c r="FR1756" s="601"/>
      <c r="FS1756" s="601"/>
      <c r="FT1756" s="601"/>
      <c r="FU1756" s="601"/>
      <c r="FV1756" s="601"/>
      <c r="FW1756" s="601"/>
      <c r="FX1756" s="601"/>
      <c r="FY1756" s="601"/>
      <c r="FZ1756" s="601"/>
      <c r="GA1756" s="601"/>
      <c r="GB1756" s="601"/>
      <c r="GC1756" s="601"/>
      <c r="GD1756" s="601"/>
      <c r="GE1756" s="601"/>
      <c r="GF1756" s="601"/>
      <c r="GG1756" s="601"/>
      <c r="GH1756" s="601"/>
      <c r="GI1756" s="601"/>
      <c r="GJ1756" s="601"/>
      <c r="GK1756" s="601"/>
      <c r="GL1756" s="601"/>
      <c r="GM1756" s="601"/>
      <c r="GN1756" s="601"/>
      <c r="GO1756" s="601"/>
      <c r="GP1756" s="601"/>
      <c r="GQ1756" s="601"/>
      <c r="GR1756" s="601"/>
      <c r="GS1756" s="601"/>
      <c r="GT1756" s="601"/>
      <c r="GU1756" s="601"/>
      <c r="GV1756" s="601"/>
      <c r="GW1756" s="601"/>
      <c r="GX1756" s="601"/>
      <c r="GY1756" s="601"/>
      <c r="GZ1756" s="601"/>
      <c r="HA1756" s="601"/>
      <c r="HB1756" s="601"/>
      <c r="HC1756" s="601"/>
      <c r="HD1756" s="601"/>
      <c r="HE1756" s="601"/>
      <c r="HF1756" s="601"/>
      <c r="HG1756" s="601"/>
      <c r="HH1756" s="601"/>
      <c r="HI1756" s="601"/>
      <c r="HJ1756" s="601"/>
      <c r="HK1756" s="601"/>
      <c r="HL1756" s="601"/>
      <c r="HM1756" s="601"/>
      <c r="HN1756" s="601"/>
      <c r="HO1756" s="601"/>
      <c r="HP1756" s="601"/>
      <c r="HQ1756" s="601"/>
      <c r="HR1756" s="601"/>
      <c r="HS1756" s="601"/>
      <c r="HT1756" s="601"/>
      <c r="HU1756" s="601"/>
      <c r="HV1756" s="601"/>
      <c r="HW1756" s="601"/>
      <c r="HX1756" s="601"/>
      <c r="HY1756" s="601"/>
      <c r="HZ1756" s="601"/>
      <c r="IA1756" s="601"/>
      <c r="IB1756" s="601"/>
      <c r="IC1756" s="601"/>
      <c r="ID1756" s="601"/>
      <c r="IE1756" s="601"/>
      <c r="IF1756" s="601"/>
      <c r="IG1756" s="601"/>
      <c r="IH1756" s="601"/>
      <c r="II1756" s="601"/>
      <c r="IJ1756" s="601"/>
      <c r="IK1756" s="601"/>
      <c r="IL1756" s="601"/>
      <c r="IM1756" s="601"/>
      <c r="IN1756" s="601"/>
      <c r="IO1756" s="601"/>
      <c r="IP1756" s="601"/>
      <c r="IQ1756" s="601"/>
      <c r="IR1756" s="601"/>
      <c r="IS1756" s="601"/>
      <c r="IT1756" s="601"/>
      <c r="IU1756" s="601"/>
      <c r="IV1756" s="601"/>
      <c r="IW1756" s="601"/>
      <c r="IX1756" s="601"/>
      <c r="IY1756" s="601"/>
      <c r="IZ1756" s="601"/>
      <c r="JA1756" s="601"/>
      <c r="JB1756" s="601"/>
      <c r="JC1756" s="601"/>
      <c r="JD1756" s="601"/>
      <c r="JE1756" s="601"/>
      <c r="JF1756" s="601"/>
      <c r="JG1756" s="601"/>
      <c r="JH1756" s="601"/>
      <c r="JI1756" s="601"/>
      <c r="JJ1756" s="601"/>
      <c r="JK1756" s="601"/>
      <c r="JL1756" s="601"/>
      <c r="JM1756" s="601"/>
      <c r="JN1756" s="601"/>
      <c r="JO1756" s="601"/>
      <c r="JP1756" s="601"/>
      <c r="JQ1756" s="601"/>
      <c r="JR1756" s="601"/>
      <c r="JS1756" s="601"/>
      <c r="JT1756" s="601"/>
      <c r="JU1756" s="601"/>
      <c r="JV1756" s="601"/>
      <c r="JW1756" s="601"/>
      <c r="JX1756" s="601"/>
      <c r="JY1756" s="601"/>
      <c r="JZ1756" s="601"/>
      <c r="KA1756" s="601"/>
      <c r="KB1756" s="601"/>
      <c r="KC1756" s="601"/>
      <c r="KD1756" s="601"/>
      <c r="KE1756" s="601"/>
      <c r="KF1756" s="601"/>
      <c r="KG1756" s="601"/>
      <c r="KH1756" s="601"/>
      <c r="KI1756" s="601"/>
      <c r="KJ1756" s="601"/>
      <c r="KK1756" s="601"/>
      <c r="KL1756" s="601"/>
      <c r="KM1756" s="601"/>
      <c r="KN1756" s="601"/>
      <c r="KO1756" s="601"/>
      <c r="KP1756" s="601"/>
      <c r="KQ1756" s="601"/>
      <c r="KR1756" s="601"/>
      <c r="KS1756" s="601"/>
      <c r="KT1756" s="601"/>
      <c r="KU1756" s="601"/>
      <c r="KV1756" s="601"/>
      <c r="KW1756" s="601"/>
      <c r="KX1756" s="601"/>
      <c r="KY1756" s="601"/>
      <c r="KZ1756" s="601"/>
      <c r="LA1756" s="601"/>
      <c r="LB1756" s="601"/>
      <c r="LC1756" s="601"/>
      <c r="LD1756" s="601"/>
      <c r="LE1756" s="601"/>
      <c r="LF1756" s="601"/>
      <c r="LG1756" s="601"/>
      <c r="LH1756" s="601"/>
      <c r="LI1756" s="601"/>
      <c r="LJ1756" s="601"/>
    </row>
    <row r="1757" spans="1:322">
      <c r="A1757" s="697"/>
      <c r="B1757" s="558"/>
      <c r="C1757" s="558"/>
      <c r="D1757" s="676" t="s">
        <v>1067</v>
      </c>
      <c r="E1757" s="524"/>
      <c r="F1757" s="676" t="s">
        <v>1152</v>
      </c>
      <c r="G1757" s="676">
        <v>2022</v>
      </c>
      <c r="H1757" s="676">
        <v>3</v>
      </c>
      <c r="I1757" s="687">
        <v>127620</v>
      </c>
      <c r="J1757" s="677">
        <v>44650</v>
      </c>
      <c r="K1757" s="676" t="s">
        <v>1645</v>
      </c>
      <c r="L1757" s="677" t="s">
        <v>1578</v>
      </c>
      <c r="M1757" s="677">
        <v>44468</v>
      </c>
      <c r="N1757" s="677" t="s">
        <v>1603</v>
      </c>
      <c r="O1757" s="677"/>
      <c r="P1757" s="677">
        <v>44636</v>
      </c>
      <c r="Q1757" s="677">
        <v>44649</v>
      </c>
      <c r="R1757" s="677">
        <v>44650</v>
      </c>
      <c r="S1757" s="676" t="s">
        <v>1580</v>
      </c>
      <c r="T1757" s="676">
        <v>60</v>
      </c>
      <c r="U1757" s="676" t="s">
        <v>1612</v>
      </c>
      <c r="V1757" s="676" t="s">
        <v>1591</v>
      </c>
      <c r="W1757" s="678">
        <v>400</v>
      </c>
      <c r="X1757" s="551">
        <v>624</v>
      </c>
      <c r="Y1757" s="693">
        <v>249600</v>
      </c>
      <c r="Z1757" s="680">
        <v>0.44</v>
      </c>
      <c r="AA1757" s="682">
        <f>Y1757*Z1757</f>
        <v>109824</v>
      </c>
      <c r="AB1757" s="521"/>
      <c r="AC1757" s="683">
        <v>0</v>
      </c>
      <c r="AD1757" s="676"/>
      <c r="AE1757" s="684"/>
      <c r="AF1757" s="695">
        <f>AA1757+AD1757+AE1757</f>
        <v>109824</v>
      </c>
      <c r="AG1757" s="676" t="s">
        <v>47</v>
      </c>
      <c r="AH1757" s="641"/>
      <c r="AI1757" s="676">
        <v>75</v>
      </c>
      <c r="AJ1757" s="676" t="s">
        <v>1597</v>
      </c>
      <c r="AK1757" s="676" t="s">
        <v>1075</v>
      </c>
      <c r="AL1757" s="696">
        <v>21075</v>
      </c>
      <c r="AM1757" s="676" t="s">
        <v>52</v>
      </c>
      <c r="AN1757" s="676" t="s">
        <v>1089</v>
      </c>
      <c r="AO1757" s="676"/>
      <c r="AP1757" s="676" t="s">
        <v>92</v>
      </c>
      <c r="AQ1757" s="676" t="s">
        <v>37</v>
      </c>
      <c r="AR1757" s="676"/>
      <c r="AS1757" s="523" t="s">
        <v>1077</v>
      </c>
      <c r="AT1757" s="523"/>
      <c r="AU1757" s="523"/>
      <c r="AV1757" s="674"/>
      <c r="AW1757" s="673" t="str">
        <f>U1757</f>
        <v>30390256H</v>
      </c>
      <c r="AX1757" s="673" cm="1">
        <f t="array" ref="AX1757">SUM(MID(0&amp;AW1757,LARGE(INDEX(ISNUMBER(--MID(AW1757,ROW($1:$8),1))*ROW($1:$8),),ROW($1:$8))+1,1)*10^ROW($1:$8)/10)</f>
        <v>30390256</v>
      </c>
      <c r="AY1757" s="673" t="str">
        <f>VLOOKUP($AX1757,'Item Master Data'!$A:$F,3,FALSE)</f>
        <v>T400H</v>
      </c>
      <c r="AZ1757" s="673">
        <f>VLOOKUP($AX1757,'Item Master Data'!$A:$F,6,FALSE)</f>
        <v>400</v>
      </c>
      <c r="BA1757" s="673">
        <f>X1757/BB1757</f>
        <v>24</v>
      </c>
      <c r="BB1757" s="673">
        <f>VLOOKUP(AX1757,'Item Master Data'!$A:$G,7,FALSE)</f>
        <v>26</v>
      </c>
      <c r="BC1757" s="673"/>
      <c r="BD1757" s="673">
        <f>W1757-AZ1757</f>
        <v>0</v>
      </c>
      <c r="BE1757" s="601"/>
      <c r="BF1757" s="601"/>
      <c r="BG1757" s="601"/>
      <c r="BH1757" s="601"/>
      <c r="BI1757" s="601"/>
      <c r="BJ1757" s="601"/>
      <c r="BK1757" s="601"/>
      <c r="BL1757" s="601"/>
      <c r="BM1757" s="601"/>
      <c r="BN1757" s="601"/>
      <c r="BO1757" s="601"/>
      <c r="BP1757" s="601"/>
      <c r="BQ1757" s="601"/>
      <c r="BR1757" s="601"/>
      <c r="BS1757" s="601"/>
      <c r="BT1757" s="601"/>
      <c r="BU1757" s="601"/>
      <c r="BV1757" s="601"/>
      <c r="BW1757" s="601"/>
      <c r="BX1757" s="601"/>
      <c r="BY1757" s="601"/>
      <c r="BZ1757" s="601"/>
      <c r="CA1757" s="601"/>
      <c r="CB1757" s="601"/>
      <c r="CC1757" s="601"/>
      <c r="CD1757" s="601"/>
      <c r="CE1757" s="601"/>
      <c r="CF1757" s="601"/>
      <c r="CG1757" s="601"/>
      <c r="CH1757" s="601"/>
      <c r="CI1757" s="601"/>
      <c r="CJ1757" s="601"/>
      <c r="CK1757" s="601"/>
      <c r="CL1757" s="601"/>
      <c r="CM1757" s="601"/>
      <c r="CN1757" s="601"/>
      <c r="CO1757" s="601"/>
      <c r="CP1757" s="601"/>
      <c r="CQ1757" s="601"/>
      <c r="CR1757" s="601"/>
      <c r="CS1757" s="601"/>
      <c r="CT1757" s="601"/>
      <c r="CU1757" s="601"/>
      <c r="CV1757" s="601"/>
      <c r="CW1757" s="601"/>
      <c r="CX1757" s="601"/>
      <c r="CY1757" s="601"/>
      <c r="CZ1757" s="601"/>
      <c r="DA1757" s="601"/>
      <c r="DB1757" s="601"/>
      <c r="DC1757" s="601"/>
      <c r="DD1757" s="601"/>
      <c r="DE1757" s="601"/>
      <c r="DF1757" s="601"/>
      <c r="DG1757" s="601"/>
      <c r="DH1757" s="601"/>
      <c r="DI1757" s="601"/>
      <c r="DJ1757" s="601"/>
      <c r="DK1757" s="601"/>
      <c r="DL1757" s="601"/>
      <c r="DM1757" s="601"/>
      <c r="DN1757" s="601"/>
      <c r="DO1757" s="601"/>
      <c r="DP1757" s="601"/>
      <c r="DQ1757" s="601"/>
      <c r="DR1757" s="601"/>
      <c r="DS1757" s="601"/>
      <c r="DT1757" s="601"/>
      <c r="DU1757" s="601"/>
      <c r="DV1757" s="601"/>
      <c r="DW1757" s="601"/>
      <c r="DX1757" s="601"/>
      <c r="DY1757" s="601"/>
      <c r="DZ1757" s="601"/>
      <c r="EA1757" s="601"/>
      <c r="EB1757" s="601"/>
      <c r="EC1757" s="601"/>
      <c r="ED1757" s="601"/>
      <c r="EE1757" s="601"/>
      <c r="EF1757" s="601"/>
      <c r="EG1757" s="601"/>
      <c r="EH1757" s="601"/>
      <c r="EI1757" s="601"/>
      <c r="EJ1757" s="601"/>
      <c r="EK1757" s="601"/>
      <c r="EL1757" s="601"/>
      <c r="EM1757" s="601"/>
      <c r="EN1757" s="601"/>
      <c r="EO1757" s="601"/>
      <c r="EP1757" s="601"/>
      <c r="EQ1757" s="601"/>
      <c r="ER1757" s="601"/>
      <c r="ES1757" s="601"/>
      <c r="ET1757" s="601"/>
      <c r="EU1757" s="601"/>
      <c r="EV1757" s="601"/>
      <c r="EW1757" s="601"/>
      <c r="EX1757" s="601"/>
      <c r="EY1757" s="601"/>
      <c r="EZ1757" s="601"/>
      <c r="FA1757" s="601"/>
      <c r="FB1757" s="601"/>
      <c r="FC1757" s="601"/>
      <c r="FD1757" s="601"/>
      <c r="FE1757" s="601"/>
      <c r="FF1757" s="601"/>
      <c r="FG1757" s="601"/>
      <c r="FH1757" s="601"/>
      <c r="FI1757" s="601"/>
      <c r="FJ1757" s="601"/>
      <c r="FK1757" s="601"/>
      <c r="FL1757" s="601"/>
      <c r="FM1757" s="601"/>
      <c r="FN1757" s="601"/>
      <c r="FO1757" s="601"/>
      <c r="FP1757" s="601"/>
      <c r="FQ1757" s="601"/>
      <c r="FR1757" s="601"/>
      <c r="FS1757" s="601"/>
      <c r="FT1757" s="601"/>
      <c r="FU1757" s="601"/>
      <c r="FV1757" s="601"/>
      <c r="FW1757" s="601"/>
      <c r="FX1757" s="601"/>
      <c r="FY1757" s="601"/>
      <c r="FZ1757" s="601"/>
      <c r="GA1757" s="601"/>
      <c r="GB1757" s="601"/>
      <c r="GC1757" s="601"/>
      <c r="GD1757" s="601"/>
      <c r="GE1757" s="601"/>
      <c r="GF1757" s="601"/>
      <c r="GG1757" s="601"/>
      <c r="GH1757" s="601"/>
      <c r="GI1757" s="601"/>
      <c r="GJ1757" s="601"/>
      <c r="GK1757" s="601"/>
      <c r="GL1757" s="601"/>
      <c r="GM1757" s="601"/>
      <c r="GN1757" s="601"/>
      <c r="GO1757" s="601"/>
      <c r="GP1757" s="601"/>
      <c r="GQ1757" s="601"/>
      <c r="GR1757" s="601"/>
      <c r="GS1757" s="601"/>
      <c r="GT1757" s="601"/>
      <c r="GU1757" s="601"/>
      <c r="GV1757" s="601"/>
      <c r="GW1757" s="601"/>
      <c r="GX1757" s="601"/>
      <c r="GY1757" s="601"/>
      <c r="GZ1757" s="601"/>
      <c r="HA1757" s="601"/>
      <c r="HB1757" s="601"/>
      <c r="HC1757" s="601"/>
      <c r="HD1757" s="601"/>
      <c r="HE1757" s="601"/>
      <c r="HF1757" s="601"/>
      <c r="HG1757" s="601"/>
      <c r="HH1757" s="601"/>
      <c r="HI1757" s="601"/>
      <c r="HJ1757" s="601"/>
      <c r="HK1757" s="601"/>
      <c r="HL1757" s="601"/>
      <c r="HM1757" s="601"/>
      <c r="HN1757" s="601"/>
      <c r="HO1757" s="601"/>
      <c r="HP1757" s="601"/>
      <c r="HQ1757" s="601"/>
      <c r="HR1757" s="601"/>
      <c r="HS1757" s="601"/>
      <c r="HT1757" s="601"/>
      <c r="HU1757" s="601"/>
      <c r="HV1757" s="601"/>
      <c r="HW1757" s="601"/>
      <c r="HX1757" s="601"/>
      <c r="HY1757" s="601"/>
      <c r="HZ1757" s="601"/>
      <c r="IA1757" s="601"/>
      <c r="IB1757" s="601"/>
      <c r="IC1757" s="601"/>
      <c r="ID1757" s="601"/>
      <c r="IE1757" s="601"/>
      <c r="IF1757" s="601"/>
      <c r="IG1757" s="601"/>
      <c r="IH1757" s="601"/>
      <c r="II1757" s="601"/>
      <c r="IJ1757" s="601"/>
      <c r="IK1757" s="601"/>
      <c r="IL1757" s="601"/>
      <c r="IM1757" s="601"/>
      <c r="IN1757" s="601"/>
      <c r="IO1757" s="601"/>
      <c r="IP1757" s="601"/>
      <c r="IQ1757" s="601"/>
      <c r="IR1757" s="601"/>
      <c r="IS1757" s="601"/>
      <c r="IT1757" s="601"/>
      <c r="IU1757" s="601"/>
      <c r="IV1757" s="601"/>
      <c r="IW1757" s="601"/>
      <c r="IX1757" s="601"/>
      <c r="IY1757" s="601"/>
      <c r="IZ1757" s="601"/>
      <c r="JA1757" s="601"/>
      <c r="JB1757" s="601"/>
      <c r="JC1757" s="601"/>
      <c r="JD1757" s="601"/>
      <c r="JE1757" s="601"/>
      <c r="JF1757" s="601"/>
      <c r="JG1757" s="601"/>
      <c r="JH1757" s="601"/>
      <c r="JI1757" s="601"/>
      <c r="JJ1757" s="601"/>
      <c r="JK1757" s="601"/>
      <c r="JL1757" s="601"/>
      <c r="JM1757" s="601"/>
      <c r="JN1757" s="601"/>
      <c r="JO1757" s="601"/>
      <c r="JP1757" s="601"/>
      <c r="JQ1757" s="601"/>
      <c r="JR1757" s="601"/>
      <c r="JS1757" s="601"/>
      <c r="JT1757" s="601"/>
      <c r="JU1757" s="601"/>
      <c r="JV1757" s="601"/>
      <c r="JW1757" s="601"/>
      <c r="JX1757" s="601"/>
      <c r="JY1757" s="601"/>
      <c r="JZ1757" s="601"/>
      <c r="KA1757" s="601"/>
      <c r="KB1757" s="601"/>
      <c r="KC1757" s="601"/>
      <c r="KD1757" s="601"/>
      <c r="KE1757" s="601"/>
      <c r="KF1757" s="601"/>
      <c r="KG1757" s="601"/>
      <c r="KH1757" s="601"/>
      <c r="KI1757" s="601"/>
      <c r="KJ1757" s="601"/>
      <c r="KK1757" s="601"/>
      <c r="KL1757" s="601"/>
      <c r="KM1757" s="601"/>
      <c r="KN1757" s="601"/>
      <c r="KO1757" s="601"/>
      <c r="KP1757" s="601"/>
      <c r="KQ1757" s="601"/>
      <c r="KR1757" s="601"/>
      <c r="KS1757" s="601"/>
      <c r="KT1757" s="601"/>
      <c r="KU1757" s="601"/>
      <c r="KV1757" s="601"/>
      <c r="KW1757" s="601"/>
      <c r="KX1757" s="601"/>
      <c r="KY1757" s="601"/>
      <c r="KZ1757" s="601"/>
      <c r="LA1757" s="601"/>
      <c r="LB1757" s="601"/>
      <c r="LC1757" s="601"/>
      <c r="LD1757" s="601"/>
      <c r="LE1757" s="601"/>
      <c r="LF1757" s="601"/>
      <c r="LG1757" s="601"/>
      <c r="LH1757" s="601"/>
      <c r="LI1757" s="601"/>
      <c r="LJ1757" s="601"/>
    </row>
    <row r="1758" spans="1:322">
      <c r="A1758" s="697"/>
      <c r="B1758" s="558"/>
      <c r="C1758" s="558"/>
      <c r="D1758" s="676" t="s">
        <v>1067</v>
      </c>
      <c r="E1758" s="524"/>
      <c r="F1758" s="676" t="s">
        <v>1152</v>
      </c>
      <c r="G1758" s="676">
        <v>2022</v>
      </c>
      <c r="H1758" s="676">
        <v>3</v>
      </c>
      <c r="I1758" s="687">
        <v>127619</v>
      </c>
      <c r="J1758" s="677">
        <v>44650</v>
      </c>
      <c r="K1758" s="676" t="s">
        <v>1645</v>
      </c>
      <c r="L1758" s="677" t="s">
        <v>1578</v>
      </c>
      <c r="M1758" s="677">
        <v>44468</v>
      </c>
      <c r="N1758" s="677" t="s">
        <v>1603</v>
      </c>
      <c r="O1758" s="677"/>
      <c r="P1758" s="677">
        <v>44636</v>
      </c>
      <c r="Q1758" s="677">
        <v>44649</v>
      </c>
      <c r="R1758" s="677">
        <v>44650</v>
      </c>
      <c r="S1758" s="676" t="s">
        <v>1580</v>
      </c>
      <c r="T1758" s="676">
        <v>60</v>
      </c>
      <c r="U1758" s="676" t="s">
        <v>1612</v>
      </c>
      <c r="V1758" s="676" t="s">
        <v>1591</v>
      </c>
      <c r="W1758" s="678">
        <v>400</v>
      </c>
      <c r="X1758" s="551">
        <v>624</v>
      </c>
      <c r="Y1758" s="693">
        <v>249600</v>
      </c>
      <c r="Z1758" s="680">
        <v>0.44</v>
      </c>
      <c r="AA1758" s="682">
        <f>Y1758*Z1758</f>
        <v>109824</v>
      </c>
      <c r="AB1758" s="521"/>
      <c r="AC1758" s="683">
        <v>0</v>
      </c>
      <c r="AD1758" s="676"/>
      <c r="AE1758" s="684"/>
      <c r="AF1758" s="695">
        <f>AA1758+AD1758+AE1758</f>
        <v>109824</v>
      </c>
      <c r="AG1758" s="676" t="s">
        <v>47</v>
      </c>
      <c r="AH1758" s="641"/>
      <c r="AI1758" s="676">
        <v>75</v>
      </c>
      <c r="AJ1758" s="676" t="s">
        <v>1597</v>
      </c>
      <c r="AK1758" s="676" t="s">
        <v>1075</v>
      </c>
      <c r="AL1758" s="696">
        <v>21075</v>
      </c>
      <c r="AM1758" s="676" t="s">
        <v>52</v>
      </c>
      <c r="AN1758" s="676" t="s">
        <v>1089</v>
      </c>
      <c r="AO1758" s="676"/>
      <c r="AP1758" s="676" t="s">
        <v>92</v>
      </c>
      <c r="AQ1758" s="676" t="s">
        <v>37</v>
      </c>
      <c r="AR1758" s="676"/>
      <c r="AS1758" s="523" t="s">
        <v>1077</v>
      </c>
      <c r="AT1758" s="523"/>
      <c r="AU1758" s="523"/>
      <c r="AV1758" s="674"/>
      <c r="AW1758" s="673" t="str">
        <f>U1758</f>
        <v>30390256H</v>
      </c>
      <c r="AX1758" s="673" cm="1">
        <f t="array" ref="AX1758">SUM(MID(0&amp;AW1758,LARGE(INDEX(ISNUMBER(--MID(AW1758,ROW($1:$8),1))*ROW($1:$8),),ROW($1:$8))+1,1)*10^ROW($1:$8)/10)</f>
        <v>30390256</v>
      </c>
      <c r="AY1758" s="673" t="str">
        <f>VLOOKUP($AX1758,'Item Master Data'!$A:$F,3,FALSE)</f>
        <v>T400H</v>
      </c>
      <c r="AZ1758" s="673">
        <f>VLOOKUP($AX1758,'Item Master Data'!$A:$F,6,FALSE)</f>
        <v>400</v>
      </c>
      <c r="BA1758" s="673">
        <f>X1758/BB1758</f>
        <v>24</v>
      </c>
      <c r="BB1758" s="673">
        <f>VLOOKUP(AX1758,'Item Master Data'!$A:$G,7,FALSE)</f>
        <v>26</v>
      </c>
      <c r="BC1758" s="673"/>
      <c r="BD1758" s="673">
        <f>W1758-AZ1758</f>
        <v>0</v>
      </c>
      <c r="BE1758" s="601"/>
      <c r="BF1758" s="601"/>
      <c r="BG1758" s="601"/>
      <c r="BH1758" s="601"/>
      <c r="BI1758" s="601"/>
      <c r="BJ1758" s="601"/>
      <c r="BK1758" s="601"/>
      <c r="BL1758" s="601"/>
      <c r="BM1758" s="601"/>
      <c r="BN1758" s="601"/>
      <c r="BO1758" s="601"/>
      <c r="BP1758" s="601"/>
      <c r="BQ1758" s="601"/>
      <c r="BR1758" s="601"/>
      <c r="BS1758" s="601"/>
      <c r="BT1758" s="601"/>
      <c r="BU1758" s="601"/>
      <c r="BV1758" s="601"/>
      <c r="BW1758" s="601"/>
      <c r="BX1758" s="601"/>
      <c r="BY1758" s="601"/>
      <c r="BZ1758" s="601"/>
      <c r="CA1758" s="601"/>
      <c r="CB1758" s="601"/>
      <c r="CC1758" s="601"/>
      <c r="CD1758" s="601"/>
      <c r="CE1758" s="601"/>
      <c r="CF1758" s="601"/>
      <c r="CG1758" s="601"/>
      <c r="CH1758" s="601"/>
      <c r="CI1758" s="601"/>
      <c r="CJ1758" s="601"/>
      <c r="CK1758" s="601"/>
      <c r="CL1758" s="601"/>
      <c r="CM1758" s="601"/>
      <c r="CN1758" s="601"/>
      <c r="CO1758" s="601"/>
      <c r="CP1758" s="601"/>
      <c r="CQ1758" s="601"/>
      <c r="CR1758" s="601"/>
      <c r="CS1758" s="601"/>
      <c r="CT1758" s="601"/>
      <c r="CU1758" s="601"/>
      <c r="CV1758" s="601"/>
      <c r="CW1758" s="601"/>
      <c r="CX1758" s="601"/>
      <c r="CY1758" s="601"/>
      <c r="CZ1758" s="601"/>
      <c r="DA1758" s="601"/>
      <c r="DB1758" s="601"/>
      <c r="DC1758" s="601"/>
      <c r="DD1758" s="601"/>
      <c r="DE1758" s="601"/>
      <c r="DF1758" s="601"/>
      <c r="DG1758" s="601"/>
      <c r="DH1758" s="601"/>
      <c r="DI1758" s="601"/>
      <c r="DJ1758" s="601"/>
      <c r="DK1758" s="601"/>
      <c r="DL1758" s="601"/>
      <c r="DM1758" s="601"/>
      <c r="DN1758" s="601"/>
      <c r="DO1758" s="601"/>
      <c r="DP1758" s="601"/>
      <c r="DQ1758" s="601"/>
      <c r="DR1758" s="601"/>
      <c r="DS1758" s="601"/>
      <c r="DT1758" s="601"/>
      <c r="DU1758" s="601"/>
      <c r="DV1758" s="601"/>
      <c r="DW1758" s="601"/>
      <c r="DX1758" s="601"/>
      <c r="DY1758" s="601"/>
      <c r="DZ1758" s="601"/>
      <c r="EA1758" s="601"/>
      <c r="EB1758" s="601"/>
      <c r="EC1758" s="601"/>
      <c r="ED1758" s="601"/>
      <c r="EE1758" s="601"/>
      <c r="EF1758" s="601"/>
      <c r="EG1758" s="601"/>
      <c r="EH1758" s="601"/>
      <c r="EI1758" s="601"/>
      <c r="EJ1758" s="601"/>
      <c r="EK1758" s="601"/>
      <c r="EL1758" s="601"/>
      <c r="EM1758" s="601"/>
      <c r="EN1758" s="601"/>
      <c r="EO1758" s="601"/>
      <c r="EP1758" s="601"/>
      <c r="EQ1758" s="601"/>
      <c r="ER1758" s="601"/>
      <c r="ES1758" s="601"/>
      <c r="ET1758" s="601"/>
      <c r="EU1758" s="601"/>
      <c r="EV1758" s="601"/>
      <c r="EW1758" s="601"/>
      <c r="EX1758" s="601"/>
      <c r="EY1758" s="601"/>
      <c r="EZ1758" s="601"/>
      <c r="FA1758" s="601"/>
      <c r="FB1758" s="601"/>
      <c r="FC1758" s="601"/>
      <c r="FD1758" s="601"/>
      <c r="FE1758" s="601"/>
      <c r="FF1758" s="601"/>
      <c r="FG1758" s="601"/>
      <c r="FH1758" s="601"/>
      <c r="FI1758" s="601"/>
      <c r="FJ1758" s="601"/>
      <c r="FK1758" s="601"/>
      <c r="FL1758" s="601"/>
      <c r="FM1758" s="601"/>
      <c r="FN1758" s="601"/>
      <c r="FO1758" s="601"/>
      <c r="FP1758" s="601"/>
      <c r="FQ1758" s="601"/>
      <c r="FR1758" s="601"/>
      <c r="FS1758" s="601"/>
      <c r="FT1758" s="601"/>
      <c r="FU1758" s="601"/>
      <c r="FV1758" s="601"/>
      <c r="FW1758" s="601"/>
      <c r="FX1758" s="601"/>
      <c r="FY1758" s="601"/>
      <c r="FZ1758" s="601"/>
      <c r="GA1758" s="601"/>
      <c r="GB1758" s="601"/>
      <c r="GC1758" s="601"/>
      <c r="GD1758" s="601"/>
      <c r="GE1758" s="601"/>
      <c r="GF1758" s="601"/>
      <c r="GG1758" s="601"/>
      <c r="GH1758" s="601"/>
      <c r="GI1758" s="601"/>
      <c r="GJ1758" s="601"/>
      <c r="GK1758" s="601"/>
      <c r="GL1758" s="601"/>
      <c r="GM1758" s="601"/>
      <c r="GN1758" s="601"/>
      <c r="GO1758" s="601"/>
      <c r="GP1758" s="601"/>
      <c r="GQ1758" s="601"/>
      <c r="GR1758" s="601"/>
      <c r="GS1758" s="601"/>
      <c r="GT1758" s="601"/>
      <c r="GU1758" s="601"/>
      <c r="GV1758" s="601"/>
      <c r="GW1758" s="601"/>
      <c r="GX1758" s="601"/>
      <c r="GY1758" s="601"/>
      <c r="GZ1758" s="601"/>
      <c r="HA1758" s="601"/>
      <c r="HB1758" s="601"/>
      <c r="HC1758" s="601"/>
      <c r="HD1758" s="601"/>
      <c r="HE1758" s="601"/>
      <c r="HF1758" s="601"/>
      <c r="HG1758" s="601"/>
      <c r="HH1758" s="601"/>
      <c r="HI1758" s="601"/>
      <c r="HJ1758" s="601"/>
      <c r="HK1758" s="601"/>
      <c r="HL1758" s="601"/>
      <c r="HM1758" s="601"/>
      <c r="HN1758" s="601"/>
      <c r="HO1758" s="601"/>
      <c r="HP1758" s="601"/>
      <c r="HQ1758" s="601"/>
      <c r="HR1758" s="601"/>
      <c r="HS1758" s="601"/>
      <c r="HT1758" s="601"/>
      <c r="HU1758" s="601"/>
      <c r="HV1758" s="601"/>
      <c r="HW1758" s="601"/>
      <c r="HX1758" s="601"/>
      <c r="HY1758" s="601"/>
      <c r="HZ1758" s="601"/>
      <c r="IA1758" s="601"/>
      <c r="IB1758" s="601"/>
      <c r="IC1758" s="601"/>
      <c r="ID1758" s="601"/>
      <c r="IE1758" s="601"/>
      <c r="IF1758" s="601"/>
      <c r="IG1758" s="601"/>
      <c r="IH1758" s="601"/>
      <c r="II1758" s="601"/>
      <c r="IJ1758" s="601"/>
      <c r="IK1758" s="601"/>
      <c r="IL1758" s="601"/>
      <c r="IM1758" s="601"/>
      <c r="IN1758" s="601"/>
      <c r="IO1758" s="601"/>
      <c r="IP1758" s="601"/>
      <c r="IQ1758" s="601"/>
      <c r="IR1758" s="601"/>
      <c r="IS1758" s="601"/>
      <c r="IT1758" s="601"/>
      <c r="IU1758" s="601"/>
      <c r="IV1758" s="601"/>
      <c r="IW1758" s="601"/>
      <c r="IX1758" s="601"/>
      <c r="IY1758" s="601"/>
      <c r="IZ1758" s="601"/>
      <c r="JA1758" s="601"/>
      <c r="JB1758" s="601"/>
      <c r="JC1758" s="601"/>
      <c r="JD1758" s="601"/>
      <c r="JE1758" s="601"/>
      <c r="JF1758" s="601"/>
      <c r="JG1758" s="601"/>
      <c r="JH1758" s="601"/>
      <c r="JI1758" s="601"/>
      <c r="JJ1758" s="601"/>
      <c r="JK1758" s="601"/>
      <c r="JL1758" s="601"/>
      <c r="JM1758" s="601"/>
      <c r="JN1758" s="601"/>
      <c r="JO1758" s="601"/>
      <c r="JP1758" s="601"/>
      <c r="JQ1758" s="601"/>
      <c r="JR1758" s="601"/>
      <c r="JS1758" s="601"/>
      <c r="JT1758" s="601"/>
      <c r="JU1758" s="601"/>
      <c r="JV1758" s="601"/>
      <c r="JW1758" s="601"/>
      <c r="JX1758" s="601"/>
      <c r="JY1758" s="601"/>
      <c r="JZ1758" s="601"/>
      <c r="KA1758" s="601"/>
      <c r="KB1758" s="601"/>
      <c r="KC1758" s="601"/>
      <c r="KD1758" s="601"/>
      <c r="KE1758" s="601"/>
      <c r="KF1758" s="601"/>
      <c r="KG1758" s="601"/>
      <c r="KH1758" s="601"/>
      <c r="KI1758" s="601"/>
      <c r="KJ1758" s="601"/>
      <c r="KK1758" s="601"/>
      <c r="KL1758" s="601"/>
      <c r="KM1758" s="601"/>
      <c r="KN1758" s="601"/>
      <c r="KO1758" s="601"/>
      <c r="KP1758" s="601"/>
      <c r="KQ1758" s="601"/>
      <c r="KR1758" s="601"/>
      <c r="KS1758" s="601"/>
      <c r="KT1758" s="601"/>
      <c r="KU1758" s="601"/>
      <c r="KV1758" s="601"/>
      <c r="KW1758" s="601"/>
      <c r="KX1758" s="601"/>
      <c r="KY1758" s="601"/>
      <c r="KZ1758" s="601"/>
      <c r="LA1758" s="601"/>
      <c r="LB1758" s="601"/>
      <c r="LC1758" s="601"/>
      <c r="LD1758" s="601"/>
      <c r="LE1758" s="601"/>
      <c r="LF1758" s="601"/>
      <c r="LG1758" s="601"/>
      <c r="LH1758" s="601"/>
      <c r="LI1758" s="601"/>
      <c r="LJ1758" s="601"/>
    </row>
    <row r="1759" spans="1:322">
      <c r="A1759" s="697"/>
      <c r="B1759" s="558"/>
      <c r="C1759" s="558"/>
      <c r="D1759" s="676" t="s">
        <v>1067</v>
      </c>
      <c r="E1759" s="524"/>
      <c r="F1759" s="676" t="s">
        <v>1152</v>
      </c>
      <c r="G1759" s="676">
        <v>2022</v>
      </c>
      <c r="H1759" s="676">
        <v>3</v>
      </c>
      <c r="I1759" s="687">
        <v>127618</v>
      </c>
      <c r="J1759" s="677">
        <v>44650</v>
      </c>
      <c r="K1759" s="676" t="s">
        <v>1645</v>
      </c>
      <c r="L1759" s="677" t="s">
        <v>1578</v>
      </c>
      <c r="M1759" s="677">
        <v>44468</v>
      </c>
      <c r="N1759" s="677" t="s">
        <v>1603</v>
      </c>
      <c r="O1759" s="677"/>
      <c r="P1759" s="597">
        <v>44636</v>
      </c>
      <c r="Q1759" s="597">
        <v>44649</v>
      </c>
      <c r="R1759" s="597">
        <v>44650</v>
      </c>
      <c r="S1759" s="596" t="s">
        <v>1580</v>
      </c>
      <c r="T1759" s="596">
        <v>60</v>
      </c>
      <c r="U1759" s="676" t="s">
        <v>1612</v>
      </c>
      <c r="V1759" s="596" t="s">
        <v>1591</v>
      </c>
      <c r="W1759" s="678">
        <v>400</v>
      </c>
      <c r="X1759" s="551">
        <v>624</v>
      </c>
      <c r="Y1759" s="693">
        <v>249600</v>
      </c>
      <c r="Z1759" s="598">
        <v>0.44</v>
      </c>
      <c r="AA1759" s="682">
        <f>Y1759*Z1759</f>
        <v>109824</v>
      </c>
      <c r="AB1759" s="521"/>
      <c r="AC1759" s="683">
        <v>0</v>
      </c>
      <c r="AD1759" s="676"/>
      <c r="AE1759" s="684"/>
      <c r="AF1759" s="695">
        <f>AA1759+AD1759+AE1759</f>
        <v>109824</v>
      </c>
      <c r="AG1759" s="596" t="s">
        <v>47</v>
      </c>
      <c r="AH1759" s="641"/>
      <c r="AI1759" s="676">
        <v>75</v>
      </c>
      <c r="AJ1759" s="676" t="s">
        <v>1597</v>
      </c>
      <c r="AK1759" s="676" t="s">
        <v>1075</v>
      </c>
      <c r="AL1759" s="696">
        <v>21075</v>
      </c>
      <c r="AM1759" s="596" t="s">
        <v>52</v>
      </c>
      <c r="AN1759" s="676" t="s">
        <v>1089</v>
      </c>
      <c r="AO1759" s="596"/>
      <c r="AP1759" s="676" t="s">
        <v>92</v>
      </c>
      <c r="AQ1759" s="676" t="s">
        <v>37</v>
      </c>
      <c r="AR1759" s="676"/>
      <c r="AS1759" s="523" t="s">
        <v>1077</v>
      </c>
      <c r="AT1759" s="523"/>
      <c r="AU1759" s="523"/>
      <c r="AV1759" s="674"/>
      <c r="AW1759" s="673" t="str">
        <f>U1759</f>
        <v>30390256H</v>
      </c>
      <c r="AX1759" s="673" cm="1">
        <f t="array" ref="AX1759">SUM(MID(0&amp;AW1759,LARGE(INDEX(ISNUMBER(--MID(AW1759,ROW($1:$8),1))*ROW($1:$8),),ROW($1:$8))+1,1)*10^ROW($1:$8)/10)</f>
        <v>30390256</v>
      </c>
      <c r="AY1759" s="673" t="str">
        <f>VLOOKUP($AX1759,'Item Master Data'!$A:$F,3,FALSE)</f>
        <v>T400H</v>
      </c>
      <c r="AZ1759" s="673">
        <f>VLOOKUP($AX1759,'Item Master Data'!$A:$F,6,FALSE)</f>
        <v>400</v>
      </c>
      <c r="BA1759" s="673">
        <f>X1759/BB1759</f>
        <v>24</v>
      </c>
      <c r="BB1759" s="673">
        <f>VLOOKUP(AX1759,'Item Master Data'!$A:$G,7,FALSE)</f>
        <v>26</v>
      </c>
      <c r="BC1759" s="673"/>
      <c r="BD1759" s="673">
        <f>W1759-AZ1759</f>
        <v>0</v>
      </c>
      <c r="BE1759" s="601"/>
      <c r="BF1759" s="601"/>
      <c r="BG1759" s="601"/>
      <c r="BH1759" s="601"/>
      <c r="BI1759" s="601"/>
      <c r="BJ1759" s="601"/>
      <c r="BK1759" s="601"/>
      <c r="BL1759" s="601"/>
      <c r="BM1759" s="601"/>
      <c r="BN1759" s="601"/>
      <c r="BO1759" s="601"/>
      <c r="BP1759" s="601"/>
      <c r="BQ1759" s="601"/>
      <c r="BR1759" s="601"/>
      <c r="BS1759" s="601"/>
      <c r="BT1759" s="601"/>
      <c r="BU1759" s="601"/>
      <c r="BV1759" s="601"/>
      <c r="BW1759" s="601"/>
      <c r="BX1759" s="601"/>
      <c r="BY1759" s="601"/>
      <c r="BZ1759" s="601"/>
      <c r="CA1759" s="601"/>
      <c r="CB1759" s="601"/>
      <c r="CC1759" s="601"/>
      <c r="CD1759" s="601"/>
      <c r="CE1759" s="601"/>
      <c r="CF1759" s="601"/>
      <c r="CG1759" s="601"/>
      <c r="CH1759" s="601"/>
      <c r="CI1759" s="601"/>
      <c r="CJ1759" s="601"/>
      <c r="CK1759" s="601"/>
      <c r="CL1759" s="601"/>
      <c r="CM1759" s="601"/>
      <c r="CN1759" s="601"/>
      <c r="CO1759" s="601"/>
      <c r="CP1759" s="601"/>
      <c r="CQ1759" s="601"/>
      <c r="CR1759" s="601"/>
      <c r="CS1759" s="601"/>
      <c r="CT1759" s="601"/>
      <c r="CU1759" s="601"/>
      <c r="CV1759" s="601"/>
      <c r="CW1759" s="601"/>
      <c r="CX1759" s="601"/>
      <c r="CY1759" s="601"/>
      <c r="CZ1759" s="601"/>
      <c r="DA1759" s="601"/>
      <c r="DB1759" s="601"/>
      <c r="DC1759" s="601"/>
      <c r="DD1759" s="601"/>
      <c r="DE1759" s="601"/>
      <c r="DF1759" s="601"/>
      <c r="DG1759" s="601"/>
      <c r="DH1759" s="601"/>
      <c r="DI1759" s="601"/>
      <c r="DJ1759" s="601"/>
      <c r="DK1759" s="601"/>
      <c r="DL1759" s="601"/>
      <c r="DM1759" s="601"/>
      <c r="DN1759" s="601"/>
      <c r="DO1759" s="601"/>
      <c r="DP1759" s="601"/>
      <c r="DQ1759" s="601"/>
      <c r="DR1759" s="601"/>
      <c r="DS1759" s="601"/>
      <c r="DT1759" s="601"/>
      <c r="DU1759" s="601"/>
      <c r="DV1759" s="601"/>
      <c r="DW1759" s="601"/>
      <c r="DX1759" s="601"/>
      <c r="DY1759" s="601"/>
      <c r="DZ1759" s="601"/>
      <c r="EA1759" s="601"/>
      <c r="EB1759" s="601"/>
      <c r="EC1759" s="601"/>
      <c r="ED1759" s="601"/>
      <c r="EE1759" s="601"/>
      <c r="EF1759" s="601"/>
      <c r="EG1759" s="601"/>
      <c r="EH1759" s="601"/>
      <c r="EI1759" s="601"/>
      <c r="EJ1759" s="601"/>
      <c r="EK1759" s="601"/>
      <c r="EL1759" s="601"/>
      <c r="EM1759" s="601"/>
      <c r="EN1759" s="601"/>
      <c r="EO1759" s="601"/>
      <c r="EP1759" s="601"/>
      <c r="EQ1759" s="601"/>
      <c r="ER1759" s="601"/>
      <c r="ES1759" s="601"/>
      <c r="ET1759" s="601"/>
      <c r="EU1759" s="601"/>
      <c r="EV1759" s="601"/>
      <c r="EW1759" s="601"/>
      <c r="EX1759" s="601"/>
      <c r="EY1759" s="601"/>
      <c r="EZ1759" s="601"/>
      <c r="FA1759" s="601"/>
      <c r="FB1759" s="601"/>
      <c r="FC1759" s="601"/>
      <c r="FD1759" s="601"/>
      <c r="FE1759" s="601"/>
      <c r="FF1759" s="601"/>
      <c r="FG1759" s="601"/>
      <c r="FH1759" s="601"/>
      <c r="FI1759" s="601"/>
      <c r="FJ1759" s="601"/>
      <c r="FK1759" s="601"/>
      <c r="FL1759" s="601"/>
      <c r="FM1759" s="601"/>
      <c r="FN1759" s="601"/>
      <c r="FO1759" s="601"/>
      <c r="FP1759" s="601"/>
      <c r="FQ1759" s="601"/>
      <c r="FR1759" s="601"/>
      <c r="FS1759" s="601"/>
      <c r="FT1759" s="601"/>
      <c r="FU1759" s="601"/>
      <c r="FV1759" s="601"/>
      <c r="FW1759" s="601"/>
      <c r="FX1759" s="601"/>
      <c r="FY1759" s="601"/>
      <c r="FZ1759" s="601"/>
      <c r="GA1759" s="601"/>
      <c r="GB1759" s="601"/>
      <c r="GC1759" s="601"/>
      <c r="GD1759" s="601"/>
      <c r="GE1759" s="601"/>
      <c r="GF1759" s="601"/>
      <c r="GG1759" s="601"/>
      <c r="GH1759" s="601"/>
      <c r="GI1759" s="601"/>
      <c r="GJ1759" s="601"/>
      <c r="GK1759" s="601"/>
      <c r="GL1759" s="601"/>
      <c r="GM1759" s="601"/>
      <c r="GN1759" s="601"/>
      <c r="GO1759" s="601"/>
      <c r="GP1759" s="601"/>
      <c r="GQ1759" s="601"/>
      <c r="GR1759" s="601"/>
      <c r="GS1759" s="601"/>
      <c r="GT1759" s="601"/>
      <c r="GU1759" s="601"/>
      <c r="GV1759" s="601"/>
      <c r="GW1759" s="601"/>
      <c r="GX1759" s="601"/>
      <c r="GY1759" s="601"/>
      <c r="GZ1759" s="601"/>
      <c r="HA1759" s="601"/>
      <c r="HB1759" s="601"/>
      <c r="HC1759" s="601"/>
      <c r="HD1759" s="601"/>
      <c r="HE1759" s="601"/>
      <c r="HF1759" s="601"/>
      <c r="HG1759" s="601"/>
      <c r="HH1759" s="601"/>
      <c r="HI1759" s="601"/>
      <c r="HJ1759" s="601"/>
      <c r="HK1759" s="601"/>
      <c r="HL1759" s="601"/>
      <c r="HM1759" s="601"/>
      <c r="HN1759" s="601"/>
      <c r="HO1759" s="601"/>
      <c r="HP1759" s="601"/>
      <c r="HQ1759" s="601"/>
      <c r="HR1759" s="601"/>
      <c r="HS1759" s="601"/>
      <c r="HT1759" s="601"/>
      <c r="HU1759" s="601"/>
      <c r="HV1759" s="601"/>
      <c r="HW1759" s="601"/>
      <c r="HX1759" s="601"/>
      <c r="HY1759" s="601"/>
      <c r="HZ1759" s="601"/>
      <c r="IA1759" s="601"/>
      <c r="IB1759" s="601"/>
      <c r="IC1759" s="601"/>
      <c r="ID1759" s="601"/>
      <c r="IE1759" s="601"/>
      <c r="IF1759" s="601"/>
      <c r="IG1759" s="601"/>
      <c r="IH1759" s="601"/>
      <c r="II1759" s="601"/>
      <c r="IJ1759" s="601"/>
      <c r="IK1759" s="601"/>
      <c r="IL1759" s="601"/>
      <c r="IM1759" s="601"/>
      <c r="IN1759" s="601"/>
      <c r="IO1759" s="601"/>
      <c r="IP1759" s="601"/>
      <c r="IQ1759" s="601"/>
      <c r="IR1759" s="601"/>
      <c r="IS1759" s="601"/>
      <c r="IT1759" s="601"/>
      <c r="IU1759" s="601"/>
      <c r="IV1759" s="601"/>
      <c r="IW1759" s="601"/>
      <c r="IX1759" s="601"/>
      <c r="IY1759" s="601"/>
      <c r="IZ1759" s="601"/>
      <c r="JA1759" s="601"/>
      <c r="JB1759" s="601"/>
      <c r="JC1759" s="601"/>
      <c r="JD1759" s="601"/>
      <c r="JE1759" s="601"/>
      <c r="JF1759" s="601"/>
      <c r="JG1759" s="601"/>
      <c r="JH1759" s="601"/>
      <c r="JI1759" s="601"/>
      <c r="JJ1759" s="601"/>
      <c r="JK1759" s="601"/>
      <c r="JL1759" s="601"/>
      <c r="JM1759" s="601"/>
      <c r="JN1759" s="601"/>
      <c r="JO1759" s="601"/>
      <c r="JP1759" s="601"/>
      <c r="JQ1759" s="601"/>
      <c r="JR1759" s="601"/>
      <c r="JS1759" s="601"/>
      <c r="JT1759" s="601"/>
      <c r="JU1759" s="601"/>
      <c r="JV1759" s="601"/>
      <c r="JW1759" s="601"/>
      <c r="JX1759" s="601"/>
      <c r="JY1759" s="601"/>
      <c r="JZ1759" s="601"/>
      <c r="KA1759" s="601"/>
      <c r="KB1759" s="601"/>
      <c r="KC1759" s="601"/>
      <c r="KD1759" s="601"/>
      <c r="KE1759" s="601"/>
      <c r="KF1759" s="601"/>
      <c r="KG1759" s="601"/>
      <c r="KH1759" s="601"/>
      <c r="KI1759" s="601"/>
      <c r="KJ1759" s="601"/>
      <c r="KK1759" s="601"/>
      <c r="KL1759" s="601"/>
      <c r="KM1759" s="601"/>
      <c r="KN1759" s="601"/>
      <c r="KO1759" s="601"/>
      <c r="KP1759" s="601"/>
      <c r="KQ1759" s="601"/>
      <c r="KR1759" s="601"/>
      <c r="KS1759" s="601"/>
      <c r="KT1759" s="601"/>
      <c r="KU1759" s="601"/>
      <c r="KV1759" s="601"/>
      <c r="KW1759" s="601"/>
      <c r="KX1759" s="601"/>
      <c r="KY1759" s="601"/>
      <c r="KZ1759" s="601"/>
      <c r="LA1759" s="601"/>
      <c r="LB1759" s="601"/>
      <c r="LC1759" s="601"/>
      <c r="LD1759" s="601"/>
      <c r="LE1759" s="601"/>
      <c r="LF1759" s="601"/>
      <c r="LG1759" s="601"/>
      <c r="LH1759" s="601"/>
      <c r="LI1759" s="601"/>
      <c r="LJ1759" s="601"/>
    </row>
    <row r="1760" spans="1:322">
      <c r="A1760" s="697"/>
      <c r="B1760" s="558"/>
      <c r="C1760" s="558"/>
      <c r="D1760" s="676" t="s">
        <v>1067</v>
      </c>
      <c r="E1760" s="524"/>
      <c r="F1760" s="676" t="s">
        <v>1152</v>
      </c>
      <c r="G1760" s="676">
        <v>2022</v>
      </c>
      <c r="H1760" s="676">
        <v>3</v>
      </c>
      <c r="I1760" s="687">
        <v>127617</v>
      </c>
      <c r="J1760" s="677">
        <v>44650</v>
      </c>
      <c r="K1760" s="676" t="s">
        <v>1645</v>
      </c>
      <c r="L1760" s="677" t="s">
        <v>1578</v>
      </c>
      <c r="M1760" s="677">
        <v>44468</v>
      </c>
      <c r="N1760" s="677" t="s">
        <v>1603</v>
      </c>
      <c r="O1760" s="677"/>
      <c r="P1760" s="597">
        <v>44636</v>
      </c>
      <c r="Q1760" s="597">
        <v>44649</v>
      </c>
      <c r="R1760" s="597">
        <v>44650</v>
      </c>
      <c r="S1760" s="596" t="s">
        <v>1580</v>
      </c>
      <c r="T1760" s="596">
        <v>60</v>
      </c>
      <c r="U1760" s="676" t="s">
        <v>1612</v>
      </c>
      <c r="V1760" s="676" t="s">
        <v>1591</v>
      </c>
      <c r="W1760" s="678">
        <v>400</v>
      </c>
      <c r="X1760" s="551">
        <v>624</v>
      </c>
      <c r="Y1760" s="693">
        <v>249600</v>
      </c>
      <c r="Z1760" s="598">
        <v>0.44</v>
      </c>
      <c r="AA1760" s="682">
        <f>Y1760*Z1760</f>
        <v>109824</v>
      </c>
      <c r="AB1760" s="521"/>
      <c r="AC1760" s="683">
        <v>0</v>
      </c>
      <c r="AD1760" s="676"/>
      <c r="AE1760" s="684"/>
      <c r="AF1760" s="695">
        <f>AA1760+AD1760+AE1760</f>
        <v>109824</v>
      </c>
      <c r="AG1760" s="596" t="s">
        <v>47</v>
      </c>
      <c r="AH1760" s="641"/>
      <c r="AI1760" s="676">
        <v>75</v>
      </c>
      <c r="AJ1760" s="676" t="s">
        <v>1597</v>
      </c>
      <c r="AK1760" s="676" t="s">
        <v>1075</v>
      </c>
      <c r="AL1760" s="696">
        <v>21075</v>
      </c>
      <c r="AM1760" s="596" t="s">
        <v>52</v>
      </c>
      <c r="AN1760" s="676" t="s">
        <v>1089</v>
      </c>
      <c r="AO1760" s="596"/>
      <c r="AP1760" s="676" t="s">
        <v>92</v>
      </c>
      <c r="AQ1760" s="676" t="s">
        <v>37</v>
      </c>
      <c r="AR1760" s="676"/>
      <c r="AS1760" s="523" t="s">
        <v>1077</v>
      </c>
      <c r="AT1760" s="523"/>
      <c r="AU1760" s="523"/>
      <c r="AV1760" s="674"/>
      <c r="AW1760" s="673" t="str">
        <f>U1760</f>
        <v>30390256H</v>
      </c>
      <c r="AX1760" s="673" cm="1">
        <f t="array" ref="AX1760">SUM(MID(0&amp;AW1760,LARGE(INDEX(ISNUMBER(--MID(AW1760,ROW($1:$8),1))*ROW($1:$8),),ROW($1:$8))+1,1)*10^ROW($1:$8)/10)</f>
        <v>30390256</v>
      </c>
      <c r="AY1760" s="673" t="str">
        <f>VLOOKUP($AX1760,'Item Master Data'!$A:$F,3,FALSE)</f>
        <v>T400H</v>
      </c>
      <c r="AZ1760" s="673">
        <f>VLOOKUP($AX1760,'Item Master Data'!$A:$F,6,FALSE)</f>
        <v>400</v>
      </c>
      <c r="BA1760" s="673">
        <f>X1760/BB1760</f>
        <v>24</v>
      </c>
      <c r="BB1760" s="673">
        <f>VLOOKUP(AX1760,'Item Master Data'!$A:$G,7,FALSE)</f>
        <v>26</v>
      </c>
      <c r="BC1760" s="673"/>
      <c r="BD1760" s="673">
        <f>W1760-AZ1760</f>
        <v>0</v>
      </c>
      <c r="BE1760" s="595"/>
      <c r="BF1760" s="595"/>
      <c r="BG1760" s="595"/>
      <c r="BH1760" s="595"/>
      <c r="BI1760" s="595"/>
      <c r="BJ1760" s="595"/>
      <c r="BK1760" s="595"/>
      <c r="BL1760" s="595"/>
      <c r="BM1760" s="595"/>
      <c r="BN1760" s="595"/>
      <c r="BO1760" s="595"/>
      <c r="BP1760" s="595"/>
      <c r="BQ1760" s="595"/>
      <c r="BR1760" s="595"/>
      <c r="BS1760" s="595"/>
      <c r="BT1760" s="595"/>
      <c r="BU1760" s="595"/>
      <c r="BV1760" s="595"/>
      <c r="BW1760" s="595"/>
      <c r="BX1760" s="595"/>
      <c r="BY1760" s="595"/>
      <c r="BZ1760" s="595"/>
      <c r="CA1760" s="595"/>
      <c r="CB1760" s="595"/>
      <c r="CC1760" s="595"/>
      <c r="CD1760" s="595"/>
      <c r="CE1760" s="595"/>
      <c r="CF1760" s="595"/>
      <c r="CG1760" s="595"/>
      <c r="CH1760" s="595"/>
      <c r="CI1760" s="595"/>
      <c r="CJ1760" s="595"/>
      <c r="CK1760" s="595"/>
      <c r="CL1760" s="595"/>
      <c r="CM1760" s="595"/>
      <c r="CN1760" s="595"/>
      <c r="CO1760" s="595"/>
      <c r="CP1760" s="595"/>
      <c r="CQ1760" s="595"/>
      <c r="CR1760" s="595"/>
      <c r="CS1760" s="595"/>
      <c r="CT1760" s="595"/>
      <c r="CU1760" s="595"/>
      <c r="CV1760" s="595"/>
      <c r="CW1760" s="595"/>
      <c r="CX1760" s="595"/>
      <c r="CY1760" s="595"/>
      <c r="CZ1760" s="595"/>
      <c r="DA1760" s="595"/>
      <c r="DB1760" s="595"/>
      <c r="DC1760" s="595"/>
      <c r="DD1760" s="595"/>
      <c r="DE1760" s="595"/>
      <c r="DF1760" s="595"/>
      <c r="DG1760" s="595"/>
      <c r="DH1760" s="595"/>
      <c r="DI1760" s="595"/>
      <c r="DJ1760" s="595"/>
      <c r="DK1760" s="595"/>
      <c r="DL1760" s="595"/>
      <c r="DM1760" s="595"/>
      <c r="DN1760" s="595"/>
      <c r="DO1760" s="595"/>
      <c r="DP1760" s="595"/>
      <c r="DQ1760" s="595"/>
      <c r="DR1760" s="595"/>
      <c r="DS1760" s="595"/>
      <c r="DT1760" s="595"/>
      <c r="DU1760" s="595"/>
      <c r="DV1760" s="595"/>
      <c r="DW1760" s="595"/>
      <c r="DX1760" s="595"/>
      <c r="DY1760" s="595"/>
      <c r="DZ1760" s="595"/>
      <c r="EA1760" s="595"/>
      <c r="EB1760" s="595"/>
      <c r="EC1760" s="595"/>
      <c r="ED1760" s="595"/>
      <c r="EE1760" s="595"/>
      <c r="EF1760" s="595"/>
      <c r="EG1760" s="595"/>
      <c r="EH1760" s="595"/>
      <c r="EI1760" s="595"/>
      <c r="EJ1760" s="595"/>
      <c r="EK1760" s="595"/>
      <c r="EL1760" s="595"/>
      <c r="EM1760" s="595"/>
      <c r="EN1760" s="595"/>
      <c r="EO1760" s="595"/>
      <c r="EP1760" s="595"/>
      <c r="EQ1760" s="595"/>
      <c r="ER1760" s="595"/>
      <c r="ES1760" s="595"/>
      <c r="ET1760" s="595"/>
      <c r="EU1760" s="595"/>
      <c r="EV1760" s="595"/>
      <c r="EW1760" s="595"/>
      <c r="EX1760" s="595"/>
      <c r="EY1760" s="595"/>
      <c r="EZ1760" s="595"/>
      <c r="FA1760" s="595"/>
      <c r="FB1760" s="595"/>
      <c r="FC1760" s="595"/>
      <c r="FD1760" s="595"/>
      <c r="FE1760" s="595"/>
      <c r="FF1760" s="595"/>
      <c r="FG1760" s="595"/>
      <c r="FH1760" s="595"/>
      <c r="FI1760" s="595"/>
      <c r="FJ1760" s="595"/>
      <c r="FK1760" s="595"/>
      <c r="FL1760" s="595"/>
      <c r="FM1760" s="595"/>
      <c r="FN1760" s="595"/>
      <c r="FO1760" s="595"/>
      <c r="FP1760" s="595"/>
      <c r="FQ1760" s="595"/>
      <c r="FR1760" s="595"/>
      <c r="FS1760" s="595"/>
      <c r="FT1760" s="595"/>
      <c r="FU1760" s="595"/>
      <c r="FV1760" s="595"/>
      <c r="FW1760" s="595"/>
      <c r="FX1760" s="595"/>
      <c r="FY1760" s="595"/>
      <c r="FZ1760" s="595"/>
      <c r="GA1760" s="595"/>
      <c r="GB1760" s="595"/>
      <c r="GC1760" s="595"/>
      <c r="GD1760" s="595"/>
      <c r="GE1760" s="595"/>
      <c r="GF1760" s="595"/>
      <c r="GG1760" s="595"/>
      <c r="GH1760" s="595"/>
      <c r="GI1760" s="595"/>
      <c r="GJ1760" s="595"/>
      <c r="GK1760" s="595"/>
      <c r="GL1760" s="595"/>
      <c r="GM1760" s="595"/>
      <c r="GN1760" s="595"/>
      <c r="GO1760" s="595"/>
      <c r="GP1760" s="595"/>
      <c r="GQ1760" s="595"/>
      <c r="GR1760" s="595"/>
      <c r="GS1760" s="595"/>
      <c r="GT1760" s="595"/>
      <c r="GU1760" s="595"/>
      <c r="GV1760" s="595"/>
      <c r="GW1760" s="595"/>
      <c r="GX1760" s="595"/>
      <c r="GY1760" s="595"/>
      <c r="GZ1760" s="595"/>
      <c r="HA1760" s="595"/>
      <c r="HB1760" s="595"/>
      <c r="HC1760" s="595"/>
      <c r="HD1760" s="595"/>
      <c r="HE1760" s="595"/>
      <c r="HF1760" s="595"/>
      <c r="HG1760" s="595"/>
      <c r="HH1760" s="595"/>
      <c r="HI1760" s="595"/>
      <c r="HJ1760" s="595"/>
      <c r="HK1760" s="595"/>
      <c r="HL1760" s="595"/>
      <c r="HM1760" s="595"/>
      <c r="HN1760" s="595"/>
      <c r="HO1760" s="595"/>
      <c r="HP1760" s="595"/>
      <c r="HQ1760" s="595"/>
      <c r="HR1760" s="595"/>
      <c r="HS1760" s="595"/>
      <c r="HT1760" s="595"/>
      <c r="HU1760" s="595"/>
      <c r="HV1760" s="595"/>
      <c r="HW1760" s="595"/>
      <c r="HX1760" s="595"/>
      <c r="HY1760" s="595"/>
      <c r="HZ1760" s="595"/>
      <c r="IA1760" s="595"/>
      <c r="IB1760" s="595"/>
      <c r="IC1760" s="595"/>
      <c r="ID1760" s="595"/>
      <c r="IE1760" s="595"/>
      <c r="IF1760" s="595"/>
      <c r="IG1760" s="595"/>
      <c r="IH1760" s="595"/>
      <c r="II1760" s="595"/>
      <c r="IJ1760" s="595"/>
      <c r="IK1760" s="595"/>
      <c r="IL1760" s="595"/>
      <c r="IM1760" s="595"/>
      <c r="IN1760" s="595"/>
      <c r="IO1760" s="595"/>
      <c r="IP1760" s="595"/>
      <c r="IQ1760" s="595"/>
      <c r="IR1760" s="595"/>
      <c r="IS1760" s="595"/>
      <c r="IT1760" s="595"/>
      <c r="IU1760" s="595"/>
      <c r="IV1760" s="595"/>
      <c r="IW1760" s="595"/>
      <c r="IX1760" s="595"/>
      <c r="IY1760" s="595"/>
      <c r="IZ1760" s="595"/>
      <c r="JA1760" s="595"/>
      <c r="JB1760" s="595"/>
      <c r="JC1760" s="595"/>
      <c r="JD1760" s="595"/>
      <c r="JE1760" s="595"/>
      <c r="JF1760" s="595"/>
      <c r="JG1760" s="595"/>
      <c r="JH1760" s="595"/>
      <c r="JI1760" s="595"/>
      <c r="JJ1760" s="595"/>
      <c r="JK1760" s="595"/>
      <c r="JL1760" s="595"/>
      <c r="JM1760" s="595"/>
      <c r="JN1760" s="595"/>
      <c r="JO1760" s="595"/>
      <c r="JP1760" s="595"/>
      <c r="JQ1760" s="595"/>
      <c r="JR1760" s="595"/>
      <c r="JS1760" s="595"/>
      <c r="JT1760" s="595"/>
      <c r="JU1760" s="595"/>
      <c r="JV1760" s="595"/>
      <c r="JW1760" s="595"/>
      <c r="JX1760" s="595"/>
      <c r="JY1760" s="595"/>
      <c r="JZ1760" s="595"/>
      <c r="KA1760" s="595"/>
      <c r="KB1760" s="595"/>
      <c r="KC1760" s="595"/>
      <c r="KD1760" s="595"/>
      <c r="KE1760" s="595"/>
      <c r="KF1760" s="595"/>
      <c r="KG1760" s="595"/>
      <c r="KH1760" s="595"/>
      <c r="KI1760" s="595"/>
      <c r="KJ1760" s="595"/>
      <c r="KK1760" s="595"/>
      <c r="KL1760" s="595"/>
      <c r="KM1760" s="595"/>
      <c r="KN1760" s="595"/>
      <c r="KO1760" s="595"/>
      <c r="KP1760" s="595"/>
      <c r="KQ1760" s="595"/>
      <c r="KR1760" s="595"/>
      <c r="KS1760" s="595"/>
      <c r="KT1760" s="595"/>
      <c r="KU1760" s="595"/>
      <c r="KV1760" s="595"/>
      <c r="KW1760" s="595"/>
      <c r="KX1760" s="595"/>
      <c r="KY1760" s="595"/>
      <c r="KZ1760" s="595"/>
      <c r="LA1760" s="595"/>
      <c r="LB1760" s="595"/>
      <c r="LC1760" s="595"/>
      <c r="LD1760" s="595"/>
      <c r="LE1760" s="595"/>
      <c r="LF1760" s="595"/>
      <c r="LG1760" s="595"/>
      <c r="LH1760" s="595"/>
      <c r="LI1760" s="595"/>
      <c r="LJ1760" s="595"/>
    </row>
    <row r="1761" spans="1:322">
      <c r="A1761" s="697"/>
      <c r="B1761" s="558"/>
      <c r="C1761" s="558"/>
      <c r="D1761" s="676" t="s">
        <v>1067</v>
      </c>
      <c r="E1761" s="524"/>
      <c r="F1761" s="676" t="s">
        <v>1152</v>
      </c>
      <c r="G1761" s="676">
        <v>2022</v>
      </c>
      <c r="H1761" s="596">
        <v>3</v>
      </c>
      <c r="I1761" s="687">
        <v>127217</v>
      </c>
      <c r="J1761" s="677">
        <v>44624</v>
      </c>
      <c r="K1761" s="676" t="s">
        <v>1589</v>
      </c>
      <c r="L1761" s="677" t="s">
        <v>1578</v>
      </c>
      <c r="M1761" s="677">
        <v>44468</v>
      </c>
      <c r="N1761" s="677" t="s">
        <v>1579</v>
      </c>
      <c r="O1761" s="677"/>
      <c r="P1761" s="677">
        <v>44575</v>
      </c>
      <c r="Q1761" s="677">
        <v>44634</v>
      </c>
      <c r="R1761" s="677">
        <v>44627</v>
      </c>
      <c r="S1761" s="596" t="s">
        <v>1580</v>
      </c>
      <c r="T1761" s="676">
        <v>60</v>
      </c>
      <c r="U1761" s="676" t="s">
        <v>1590</v>
      </c>
      <c r="V1761" s="676" t="s">
        <v>1591</v>
      </c>
      <c r="W1761" s="678">
        <v>400</v>
      </c>
      <c r="X1761" s="551">
        <v>624</v>
      </c>
      <c r="Y1761" s="693">
        <v>249600</v>
      </c>
      <c r="Z1761" s="598">
        <v>0.44</v>
      </c>
      <c r="AA1761" s="682">
        <f>Y1761*Z1761</f>
        <v>109824</v>
      </c>
      <c r="AB1761" s="521"/>
      <c r="AC1761" s="683">
        <v>0</v>
      </c>
      <c r="AD1761" s="676"/>
      <c r="AE1761" s="684"/>
      <c r="AF1761" s="695">
        <f>AA1761+AD1761+AE1761</f>
        <v>109824</v>
      </c>
      <c r="AG1761" s="676" t="s">
        <v>47</v>
      </c>
      <c r="AH1761" s="641"/>
      <c r="AI1761" s="676">
        <v>75</v>
      </c>
      <c r="AJ1761" s="676" t="s">
        <v>1592</v>
      </c>
      <c r="AK1761" s="676" t="s">
        <v>50</v>
      </c>
      <c r="AL1761" s="696">
        <v>94544</v>
      </c>
      <c r="AM1761" s="676" t="s">
        <v>52</v>
      </c>
      <c r="AN1761" s="676" t="s">
        <v>50</v>
      </c>
      <c r="AO1761" s="676"/>
      <c r="AP1761" s="676" t="s">
        <v>92</v>
      </c>
      <c r="AQ1761" s="676" t="s">
        <v>37</v>
      </c>
      <c r="AR1761" s="676"/>
      <c r="AS1761" s="523" t="s">
        <v>1077</v>
      </c>
      <c r="AT1761" s="523"/>
      <c r="AU1761" s="523"/>
      <c r="AV1761" s="674"/>
      <c r="AW1761" s="673" t="str">
        <f>U1761</f>
        <v>30390256C</v>
      </c>
      <c r="AX1761" s="673" cm="1">
        <f t="array" ref="AX1761">SUM(MID(0&amp;AW1761,LARGE(INDEX(ISNUMBER(--MID(AW1761,ROW($1:$8),1))*ROW($1:$8),),ROW($1:$8))+1,1)*10^ROW($1:$8)/10)</f>
        <v>30390256</v>
      </c>
      <c r="AY1761" s="673" t="str">
        <f>VLOOKUP($AX1761,'Item Master Data'!$A:$F,3,FALSE)</f>
        <v>T400H</v>
      </c>
      <c r="AZ1761" s="673">
        <f>VLOOKUP($AX1761,'Item Master Data'!$A:$F,6,FALSE)</f>
        <v>400</v>
      </c>
      <c r="BA1761" s="673">
        <f>X1761/BB1761</f>
        <v>24</v>
      </c>
      <c r="BB1761" s="673">
        <f>VLOOKUP(AX1761,'Item Master Data'!$A:$G,7,FALSE)</f>
        <v>26</v>
      </c>
      <c r="BC1761" s="673"/>
      <c r="BD1761" s="673">
        <f>W1761-AZ1761</f>
        <v>0</v>
      </c>
      <c r="BE1761" s="601"/>
      <c r="BF1761" s="601"/>
      <c r="BG1761" s="601"/>
      <c r="BH1761" s="601"/>
      <c r="BI1761" s="601"/>
      <c r="BJ1761" s="601"/>
      <c r="BK1761" s="601"/>
      <c r="BL1761" s="601"/>
      <c r="BM1761" s="601"/>
      <c r="BN1761" s="601"/>
      <c r="BO1761" s="601"/>
      <c r="BP1761" s="601"/>
      <c r="BQ1761" s="601"/>
      <c r="BR1761" s="601"/>
      <c r="BS1761" s="601"/>
      <c r="BT1761" s="601"/>
      <c r="BU1761" s="601"/>
      <c r="BV1761" s="601"/>
      <c r="BW1761" s="601"/>
      <c r="BX1761" s="601"/>
      <c r="BY1761" s="601"/>
      <c r="BZ1761" s="601"/>
      <c r="CA1761" s="601"/>
      <c r="CB1761" s="601"/>
      <c r="CC1761" s="601"/>
      <c r="CD1761" s="601"/>
      <c r="CE1761" s="601"/>
      <c r="CF1761" s="601"/>
      <c r="CG1761" s="601"/>
      <c r="CH1761" s="601"/>
      <c r="CI1761" s="601"/>
      <c r="CJ1761" s="601"/>
      <c r="CK1761" s="601"/>
      <c r="CL1761" s="601"/>
      <c r="CM1761" s="601"/>
      <c r="CN1761" s="601"/>
      <c r="CO1761" s="601"/>
      <c r="CP1761" s="601"/>
      <c r="CQ1761" s="601"/>
      <c r="CR1761" s="601"/>
      <c r="CS1761" s="601"/>
      <c r="CT1761" s="601"/>
      <c r="CU1761" s="601"/>
      <c r="CV1761" s="601"/>
      <c r="CW1761" s="601"/>
      <c r="CX1761" s="601"/>
      <c r="CY1761" s="601"/>
      <c r="CZ1761" s="601"/>
      <c r="DA1761" s="601"/>
      <c r="DB1761" s="601"/>
      <c r="DC1761" s="601"/>
      <c r="DD1761" s="601"/>
      <c r="DE1761" s="601"/>
      <c r="DF1761" s="601"/>
      <c r="DG1761" s="601"/>
      <c r="DH1761" s="601"/>
      <c r="DI1761" s="601"/>
      <c r="DJ1761" s="601"/>
      <c r="DK1761" s="601"/>
      <c r="DL1761" s="601"/>
      <c r="DM1761" s="601"/>
      <c r="DN1761" s="601"/>
      <c r="DO1761" s="601"/>
      <c r="DP1761" s="601"/>
      <c r="DQ1761" s="601"/>
      <c r="DR1761" s="601"/>
      <c r="DS1761" s="601"/>
      <c r="DT1761" s="601"/>
      <c r="DU1761" s="601"/>
      <c r="DV1761" s="601"/>
      <c r="DW1761" s="601"/>
      <c r="DX1761" s="601"/>
      <c r="DY1761" s="601"/>
      <c r="DZ1761" s="601"/>
      <c r="EA1761" s="601"/>
      <c r="EB1761" s="601"/>
      <c r="EC1761" s="601"/>
      <c r="ED1761" s="601"/>
      <c r="EE1761" s="601"/>
      <c r="EF1761" s="601"/>
      <c r="EG1761" s="601"/>
      <c r="EH1761" s="601"/>
      <c r="EI1761" s="601"/>
      <c r="EJ1761" s="601"/>
      <c r="EK1761" s="601"/>
      <c r="EL1761" s="601"/>
      <c r="EM1761" s="601"/>
      <c r="EN1761" s="601"/>
      <c r="EO1761" s="601"/>
      <c r="EP1761" s="601"/>
      <c r="EQ1761" s="601"/>
      <c r="ER1761" s="601"/>
      <c r="ES1761" s="601"/>
      <c r="ET1761" s="601"/>
      <c r="EU1761" s="601"/>
      <c r="EV1761" s="601"/>
      <c r="EW1761" s="601"/>
      <c r="EX1761" s="601"/>
      <c r="EY1761" s="601"/>
      <c r="EZ1761" s="601"/>
      <c r="FA1761" s="601"/>
      <c r="FB1761" s="601"/>
      <c r="FC1761" s="601"/>
      <c r="FD1761" s="601"/>
      <c r="FE1761" s="601"/>
      <c r="FF1761" s="601"/>
      <c r="FG1761" s="601"/>
      <c r="FH1761" s="601"/>
      <c r="FI1761" s="601"/>
      <c r="FJ1761" s="601"/>
      <c r="FK1761" s="601"/>
      <c r="FL1761" s="601"/>
      <c r="FM1761" s="601"/>
      <c r="FN1761" s="601"/>
      <c r="FO1761" s="601"/>
      <c r="FP1761" s="601"/>
      <c r="FQ1761" s="601"/>
      <c r="FR1761" s="601"/>
      <c r="FS1761" s="601"/>
      <c r="FT1761" s="601"/>
      <c r="FU1761" s="601"/>
      <c r="FV1761" s="601"/>
      <c r="FW1761" s="601"/>
      <c r="FX1761" s="601"/>
      <c r="FY1761" s="601"/>
      <c r="FZ1761" s="601"/>
      <c r="GA1761" s="601"/>
      <c r="GB1761" s="601"/>
      <c r="GC1761" s="601"/>
      <c r="GD1761" s="601"/>
      <c r="GE1761" s="601"/>
      <c r="GF1761" s="601"/>
      <c r="GG1761" s="601"/>
      <c r="GH1761" s="601"/>
      <c r="GI1761" s="601"/>
      <c r="GJ1761" s="601"/>
      <c r="GK1761" s="601"/>
      <c r="GL1761" s="601"/>
      <c r="GM1761" s="601"/>
      <c r="GN1761" s="601"/>
      <c r="GO1761" s="601"/>
      <c r="GP1761" s="601"/>
      <c r="GQ1761" s="601"/>
      <c r="GR1761" s="601"/>
      <c r="GS1761" s="601"/>
      <c r="GT1761" s="601"/>
      <c r="GU1761" s="601"/>
      <c r="GV1761" s="601"/>
      <c r="GW1761" s="601"/>
      <c r="GX1761" s="601"/>
      <c r="GY1761" s="601"/>
      <c r="GZ1761" s="601"/>
      <c r="HA1761" s="601"/>
      <c r="HB1761" s="601"/>
      <c r="HC1761" s="601"/>
      <c r="HD1761" s="601"/>
      <c r="HE1761" s="601"/>
      <c r="HF1761" s="601"/>
      <c r="HG1761" s="601"/>
      <c r="HH1761" s="601"/>
      <c r="HI1761" s="601"/>
      <c r="HJ1761" s="601"/>
      <c r="HK1761" s="601"/>
      <c r="HL1761" s="601"/>
      <c r="HM1761" s="601"/>
      <c r="HN1761" s="601"/>
      <c r="HO1761" s="601"/>
      <c r="HP1761" s="601"/>
      <c r="HQ1761" s="601"/>
      <c r="HR1761" s="601"/>
      <c r="HS1761" s="601"/>
      <c r="HT1761" s="601"/>
      <c r="HU1761" s="601"/>
      <c r="HV1761" s="601"/>
      <c r="HW1761" s="601"/>
      <c r="HX1761" s="601"/>
      <c r="HY1761" s="601"/>
      <c r="HZ1761" s="601"/>
      <c r="IA1761" s="601"/>
      <c r="IB1761" s="601"/>
      <c r="IC1761" s="601"/>
      <c r="ID1761" s="601"/>
      <c r="IE1761" s="601"/>
      <c r="IF1761" s="601"/>
      <c r="IG1761" s="601"/>
      <c r="IH1761" s="601"/>
      <c r="II1761" s="601"/>
      <c r="IJ1761" s="601"/>
      <c r="IK1761" s="601"/>
      <c r="IL1761" s="601"/>
      <c r="IM1761" s="601"/>
      <c r="IN1761" s="601"/>
      <c r="IO1761" s="601"/>
      <c r="IP1761" s="601"/>
      <c r="IQ1761" s="601"/>
      <c r="IR1761" s="601"/>
      <c r="IS1761" s="601"/>
      <c r="IT1761" s="601"/>
      <c r="IU1761" s="601"/>
      <c r="IV1761" s="601"/>
      <c r="IW1761" s="601"/>
      <c r="IX1761" s="601"/>
      <c r="IY1761" s="601"/>
      <c r="IZ1761" s="601"/>
      <c r="JA1761" s="601"/>
      <c r="JB1761" s="601"/>
      <c r="JC1761" s="601"/>
      <c r="JD1761" s="601"/>
      <c r="JE1761" s="601"/>
      <c r="JF1761" s="601"/>
      <c r="JG1761" s="601"/>
      <c r="JH1761" s="601"/>
      <c r="JI1761" s="601"/>
      <c r="JJ1761" s="601"/>
      <c r="JK1761" s="601"/>
      <c r="JL1761" s="601"/>
      <c r="JM1761" s="601"/>
      <c r="JN1761" s="601"/>
      <c r="JO1761" s="601"/>
      <c r="JP1761" s="601"/>
      <c r="JQ1761" s="601"/>
      <c r="JR1761" s="601"/>
      <c r="JS1761" s="601"/>
      <c r="JT1761" s="601"/>
      <c r="JU1761" s="601"/>
      <c r="JV1761" s="601"/>
      <c r="JW1761" s="601"/>
      <c r="JX1761" s="601"/>
      <c r="JY1761" s="601"/>
      <c r="JZ1761" s="601"/>
      <c r="KA1761" s="601"/>
      <c r="KB1761" s="601"/>
      <c r="KC1761" s="601"/>
      <c r="KD1761" s="601"/>
      <c r="KE1761" s="601"/>
      <c r="KF1761" s="601"/>
      <c r="KG1761" s="601"/>
      <c r="KH1761" s="601"/>
      <c r="KI1761" s="601"/>
      <c r="KJ1761" s="601"/>
      <c r="KK1761" s="601"/>
      <c r="KL1761" s="601"/>
      <c r="KM1761" s="601"/>
      <c r="KN1761" s="601"/>
      <c r="KO1761" s="601"/>
      <c r="KP1761" s="601"/>
      <c r="KQ1761" s="601"/>
      <c r="KR1761" s="601"/>
      <c r="KS1761" s="601"/>
      <c r="KT1761" s="601"/>
      <c r="KU1761" s="601"/>
      <c r="KV1761" s="601"/>
      <c r="KW1761" s="601"/>
      <c r="KX1761" s="601"/>
      <c r="KY1761" s="601"/>
      <c r="KZ1761" s="601"/>
      <c r="LA1761" s="601"/>
      <c r="LB1761" s="601"/>
      <c r="LC1761" s="601"/>
      <c r="LD1761" s="601"/>
      <c r="LE1761" s="601"/>
      <c r="LF1761" s="601"/>
      <c r="LG1761" s="601"/>
      <c r="LH1761" s="601"/>
      <c r="LI1761" s="601"/>
      <c r="LJ1761" s="601"/>
    </row>
    <row r="1762" spans="1:322">
      <c r="A1762" s="697"/>
      <c r="B1762" s="558"/>
      <c r="C1762" s="558"/>
      <c r="D1762" s="676" t="s">
        <v>1067</v>
      </c>
      <c r="E1762" s="524" t="s">
        <v>1126</v>
      </c>
      <c r="F1762" s="676" t="s">
        <v>1152</v>
      </c>
      <c r="G1762" s="676">
        <v>2022</v>
      </c>
      <c r="H1762" s="676">
        <v>3</v>
      </c>
      <c r="I1762" s="687">
        <v>127299</v>
      </c>
      <c r="J1762" s="677">
        <v>44624</v>
      </c>
      <c r="K1762" s="676" t="s">
        <v>1601</v>
      </c>
      <c r="L1762" s="677" t="s">
        <v>1578</v>
      </c>
      <c r="M1762" s="677">
        <v>44468</v>
      </c>
      <c r="N1762" s="677" t="s">
        <v>1588</v>
      </c>
      <c r="O1762" s="677"/>
      <c r="P1762" s="597">
        <v>44596</v>
      </c>
      <c r="Q1762" s="597">
        <v>44622</v>
      </c>
      <c r="R1762" s="597">
        <v>44624</v>
      </c>
      <c r="S1762" s="596" t="s">
        <v>1580</v>
      </c>
      <c r="T1762" s="596">
        <v>60</v>
      </c>
      <c r="U1762" s="676" t="s">
        <v>1590</v>
      </c>
      <c r="V1762" s="596" t="s">
        <v>1591</v>
      </c>
      <c r="W1762" s="678">
        <v>400</v>
      </c>
      <c r="X1762" s="551">
        <v>624</v>
      </c>
      <c r="Y1762" s="693">
        <v>249600</v>
      </c>
      <c r="Z1762" s="598">
        <v>0.44</v>
      </c>
      <c r="AA1762" s="682">
        <f>Y1762*Z1762</f>
        <v>109824</v>
      </c>
      <c r="AB1762" s="521"/>
      <c r="AC1762" s="683">
        <v>0</v>
      </c>
      <c r="AD1762" s="676"/>
      <c r="AE1762" s="684"/>
      <c r="AF1762" s="695">
        <f>AA1762+AD1762+AE1762</f>
        <v>109824</v>
      </c>
      <c r="AG1762" s="596" t="s">
        <v>47</v>
      </c>
      <c r="AH1762" s="641"/>
      <c r="AI1762" s="676">
        <v>75</v>
      </c>
      <c r="AJ1762" s="676" t="s">
        <v>1592</v>
      </c>
      <c r="AK1762" s="676" t="s">
        <v>50</v>
      </c>
      <c r="AL1762" s="696">
        <v>94544</v>
      </c>
      <c r="AM1762" s="596" t="s">
        <v>52</v>
      </c>
      <c r="AN1762" s="676" t="s">
        <v>1585</v>
      </c>
      <c r="AO1762" s="596"/>
      <c r="AP1762" s="676" t="s">
        <v>92</v>
      </c>
      <c r="AQ1762" s="676" t="s">
        <v>37</v>
      </c>
      <c r="AR1762" s="676"/>
      <c r="AS1762" s="523" t="s">
        <v>1077</v>
      </c>
      <c r="AT1762" s="523"/>
      <c r="AU1762" s="523"/>
      <c r="AV1762" s="674"/>
      <c r="AW1762" s="673" t="str">
        <f>U1762</f>
        <v>30390256C</v>
      </c>
      <c r="AX1762" s="673" cm="1">
        <f t="array" ref="AX1762">SUM(MID(0&amp;AW1762,LARGE(INDEX(ISNUMBER(--MID(AW1762,ROW($1:$8),1))*ROW($1:$8),),ROW($1:$8))+1,1)*10^ROW($1:$8)/10)</f>
        <v>30390256</v>
      </c>
      <c r="AY1762" s="673" t="str">
        <f>VLOOKUP($AX1762,'Item Master Data'!$A:$F,3,FALSE)</f>
        <v>T400H</v>
      </c>
      <c r="AZ1762" s="673">
        <f>VLOOKUP($AX1762,'Item Master Data'!$A:$F,6,FALSE)</f>
        <v>400</v>
      </c>
      <c r="BA1762" s="673">
        <f>X1762/BB1762</f>
        <v>24</v>
      </c>
      <c r="BB1762" s="673">
        <f>VLOOKUP(AX1762,'Item Master Data'!$A:$G,7,FALSE)</f>
        <v>26</v>
      </c>
      <c r="BC1762" s="673"/>
      <c r="BD1762" s="673">
        <f>W1762-AZ1762</f>
        <v>0</v>
      </c>
      <c r="BE1762" s="601"/>
      <c r="BF1762" s="601"/>
      <c r="BG1762" s="601"/>
      <c r="BH1762" s="601"/>
      <c r="BI1762" s="601"/>
      <c r="BJ1762" s="601"/>
      <c r="BK1762" s="601"/>
      <c r="BL1762" s="601"/>
      <c r="BM1762" s="601"/>
      <c r="BN1762" s="601"/>
      <c r="BO1762" s="601"/>
      <c r="BP1762" s="601"/>
      <c r="BQ1762" s="601"/>
      <c r="BR1762" s="601"/>
      <c r="BS1762" s="601"/>
      <c r="BT1762" s="601"/>
      <c r="BU1762" s="601"/>
      <c r="BV1762" s="601"/>
      <c r="BW1762" s="601"/>
      <c r="BX1762" s="601"/>
      <c r="BY1762" s="601"/>
      <c r="BZ1762" s="601"/>
      <c r="CA1762" s="601"/>
      <c r="CB1762" s="601"/>
      <c r="CC1762" s="601"/>
      <c r="CD1762" s="601"/>
      <c r="CE1762" s="601"/>
      <c r="CF1762" s="601"/>
      <c r="CG1762" s="601"/>
      <c r="CH1762" s="601"/>
      <c r="CI1762" s="601"/>
      <c r="CJ1762" s="601"/>
      <c r="CK1762" s="601"/>
      <c r="CL1762" s="601"/>
      <c r="CM1762" s="601"/>
      <c r="CN1762" s="601"/>
      <c r="CO1762" s="601"/>
      <c r="CP1762" s="601"/>
      <c r="CQ1762" s="601"/>
      <c r="CR1762" s="601"/>
      <c r="CS1762" s="601"/>
      <c r="CT1762" s="601"/>
      <c r="CU1762" s="601"/>
      <c r="CV1762" s="601"/>
      <c r="CW1762" s="601"/>
      <c r="CX1762" s="601"/>
      <c r="CY1762" s="601"/>
      <c r="CZ1762" s="601"/>
      <c r="DA1762" s="601"/>
      <c r="DB1762" s="601"/>
      <c r="DC1762" s="601"/>
      <c r="DD1762" s="601"/>
      <c r="DE1762" s="601"/>
      <c r="DF1762" s="601"/>
      <c r="DG1762" s="601"/>
      <c r="DH1762" s="601"/>
      <c r="DI1762" s="601"/>
      <c r="DJ1762" s="601"/>
      <c r="DK1762" s="601"/>
      <c r="DL1762" s="601"/>
      <c r="DM1762" s="601"/>
      <c r="DN1762" s="601"/>
      <c r="DO1762" s="601"/>
      <c r="DP1762" s="601"/>
      <c r="DQ1762" s="601"/>
      <c r="DR1762" s="601"/>
      <c r="DS1762" s="601"/>
      <c r="DT1762" s="601"/>
      <c r="DU1762" s="601"/>
      <c r="DV1762" s="601"/>
      <c r="DW1762" s="601"/>
      <c r="DX1762" s="601"/>
      <c r="DY1762" s="601"/>
      <c r="DZ1762" s="601"/>
      <c r="EA1762" s="601"/>
      <c r="EB1762" s="601"/>
      <c r="EC1762" s="601"/>
      <c r="ED1762" s="601"/>
      <c r="EE1762" s="601"/>
      <c r="EF1762" s="601"/>
      <c r="EG1762" s="601"/>
      <c r="EH1762" s="601"/>
      <c r="EI1762" s="601"/>
      <c r="EJ1762" s="601"/>
      <c r="EK1762" s="601"/>
      <c r="EL1762" s="601"/>
      <c r="EM1762" s="601"/>
      <c r="EN1762" s="601"/>
      <c r="EO1762" s="601"/>
      <c r="EP1762" s="601"/>
      <c r="EQ1762" s="601"/>
      <c r="ER1762" s="601"/>
      <c r="ES1762" s="601"/>
      <c r="ET1762" s="601"/>
      <c r="EU1762" s="601"/>
      <c r="EV1762" s="601"/>
      <c r="EW1762" s="601"/>
      <c r="EX1762" s="601"/>
      <c r="EY1762" s="601"/>
      <c r="EZ1762" s="601"/>
      <c r="FA1762" s="601"/>
      <c r="FB1762" s="601"/>
      <c r="FC1762" s="601"/>
      <c r="FD1762" s="601"/>
      <c r="FE1762" s="601"/>
      <c r="FF1762" s="601"/>
      <c r="FG1762" s="601"/>
      <c r="FH1762" s="601"/>
      <c r="FI1762" s="601"/>
      <c r="FJ1762" s="601"/>
      <c r="FK1762" s="601"/>
      <c r="FL1762" s="601"/>
      <c r="FM1762" s="601"/>
      <c r="FN1762" s="601"/>
      <c r="FO1762" s="601"/>
      <c r="FP1762" s="601"/>
      <c r="FQ1762" s="601"/>
      <c r="FR1762" s="601"/>
      <c r="FS1762" s="601"/>
      <c r="FT1762" s="601"/>
      <c r="FU1762" s="601"/>
      <c r="FV1762" s="601"/>
      <c r="FW1762" s="601"/>
      <c r="FX1762" s="601"/>
      <c r="FY1762" s="601"/>
      <c r="FZ1762" s="601"/>
      <c r="GA1762" s="601"/>
      <c r="GB1762" s="601"/>
      <c r="GC1762" s="601"/>
      <c r="GD1762" s="601"/>
      <c r="GE1762" s="601"/>
      <c r="GF1762" s="601"/>
      <c r="GG1762" s="601"/>
      <c r="GH1762" s="601"/>
      <c r="GI1762" s="601"/>
      <c r="GJ1762" s="601"/>
      <c r="GK1762" s="601"/>
      <c r="GL1762" s="601"/>
      <c r="GM1762" s="601"/>
      <c r="GN1762" s="601"/>
      <c r="GO1762" s="601"/>
      <c r="GP1762" s="601"/>
      <c r="GQ1762" s="601"/>
      <c r="GR1762" s="601"/>
      <c r="GS1762" s="601"/>
      <c r="GT1762" s="601"/>
      <c r="GU1762" s="601"/>
      <c r="GV1762" s="601"/>
      <c r="GW1762" s="601"/>
      <c r="GX1762" s="601"/>
      <c r="GY1762" s="601"/>
      <c r="GZ1762" s="601"/>
      <c r="HA1762" s="601"/>
      <c r="HB1762" s="601"/>
      <c r="HC1762" s="601"/>
      <c r="HD1762" s="601"/>
      <c r="HE1762" s="601"/>
      <c r="HF1762" s="601"/>
      <c r="HG1762" s="601"/>
      <c r="HH1762" s="601"/>
      <c r="HI1762" s="601"/>
      <c r="HJ1762" s="601"/>
      <c r="HK1762" s="601"/>
      <c r="HL1762" s="601"/>
      <c r="HM1762" s="601"/>
      <c r="HN1762" s="601"/>
      <c r="HO1762" s="601"/>
      <c r="HP1762" s="601"/>
      <c r="HQ1762" s="601"/>
      <c r="HR1762" s="601"/>
      <c r="HS1762" s="601"/>
      <c r="HT1762" s="601"/>
      <c r="HU1762" s="601"/>
      <c r="HV1762" s="601"/>
      <c r="HW1762" s="601"/>
      <c r="HX1762" s="601"/>
      <c r="HY1762" s="601"/>
      <c r="HZ1762" s="601"/>
      <c r="IA1762" s="601"/>
      <c r="IB1762" s="601"/>
      <c r="IC1762" s="601"/>
      <c r="ID1762" s="601"/>
      <c r="IE1762" s="601"/>
      <c r="IF1762" s="601"/>
      <c r="IG1762" s="601"/>
      <c r="IH1762" s="601"/>
      <c r="II1762" s="601"/>
      <c r="IJ1762" s="601"/>
      <c r="IK1762" s="601"/>
      <c r="IL1762" s="601"/>
      <c r="IM1762" s="601"/>
      <c r="IN1762" s="601"/>
      <c r="IO1762" s="601"/>
      <c r="IP1762" s="601"/>
      <c r="IQ1762" s="601"/>
      <c r="IR1762" s="601"/>
      <c r="IS1762" s="601"/>
      <c r="IT1762" s="601"/>
      <c r="IU1762" s="601"/>
      <c r="IV1762" s="601"/>
      <c r="IW1762" s="601"/>
      <c r="IX1762" s="601"/>
      <c r="IY1762" s="601"/>
      <c r="IZ1762" s="601"/>
      <c r="JA1762" s="601"/>
      <c r="JB1762" s="601"/>
      <c r="JC1762" s="601"/>
      <c r="JD1762" s="601"/>
      <c r="JE1762" s="601"/>
      <c r="JF1762" s="601"/>
      <c r="JG1762" s="601"/>
      <c r="JH1762" s="601"/>
      <c r="JI1762" s="601"/>
      <c r="JJ1762" s="601"/>
      <c r="JK1762" s="601"/>
      <c r="JL1762" s="601"/>
      <c r="JM1762" s="601"/>
      <c r="JN1762" s="601"/>
      <c r="JO1762" s="601"/>
      <c r="JP1762" s="601"/>
      <c r="JQ1762" s="601"/>
      <c r="JR1762" s="601"/>
      <c r="JS1762" s="601"/>
      <c r="JT1762" s="601"/>
      <c r="JU1762" s="601"/>
      <c r="JV1762" s="601"/>
      <c r="JW1762" s="601"/>
      <c r="JX1762" s="601"/>
      <c r="JY1762" s="601"/>
      <c r="JZ1762" s="601"/>
      <c r="KA1762" s="601"/>
      <c r="KB1762" s="601"/>
      <c r="KC1762" s="601"/>
      <c r="KD1762" s="601"/>
      <c r="KE1762" s="601"/>
      <c r="KF1762" s="601"/>
      <c r="KG1762" s="601"/>
      <c r="KH1762" s="601"/>
      <c r="KI1762" s="601"/>
      <c r="KJ1762" s="601"/>
      <c r="KK1762" s="601"/>
      <c r="KL1762" s="601"/>
      <c r="KM1762" s="601"/>
      <c r="KN1762" s="601"/>
      <c r="KO1762" s="601"/>
      <c r="KP1762" s="601"/>
      <c r="KQ1762" s="601"/>
      <c r="KR1762" s="601"/>
      <c r="KS1762" s="601"/>
      <c r="KT1762" s="601"/>
      <c r="KU1762" s="601"/>
      <c r="KV1762" s="601"/>
      <c r="KW1762" s="601"/>
      <c r="KX1762" s="601"/>
      <c r="KY1762" s="601"/>
      <c r="KZ1762" s="601"/>
      <c r="LA1762" s="601"/>
      <c r="LB1762" s="601"/>
      <c r="LC1762" s="601"/>
      <c r="LD1762" s="601"/>
      <c r="LE1762" s="601"/>
      <c r="LF1762" s="601"/>
      <c r="LG1762" s="601"/>
      <c r="LH1762" s="601"/>
      <c r="LI1762" s="601"/>
      <c r="LJ1762" s="601"/>
    </row>
    <row r="1763" spans="1:322">
      <c r="A1763" s="697"/>
      <c r="B1763" s="558"/>
      <c r="C1763" s="558"/>
      <c r="D1763" s="676" t="s">
        <v>1067</v>
      </c>
      <c r="E1763" s="677" t="s">
        <v>1126</v>
      </c>
      <c r="F1763" s="596" t="s">
        <v>1152</v>
      </c>
      <c r="G1763" s="676">
        <v>2022</v>
      </c>
      <c r="H1763" s="676">
        <v>3</v>
      </c>
      <c r="I1763" s="687">
        <v>127385</v>
      </c>
      <c r="J1763" s="677">
        <v>44638</v>
      </c>
      <c r="K1763" s="676" t="s">
        <v>1601</v>
      </c>
      <c r="L1763" s="677" t="s">
        <v>1578</v>
      </c>
      <c r="M1763" s="677">
        <v>44468</v>
      </c>
      <c r="N1763" s="677" t="s">
        <v>1588</v>
      </c>
      <c r="O1763" s="677"/>
      <c r="P1763" s="677">
        <v>44596</v>
      </c>
      <c r="Q1763" s="677">
        <v>44636</v>
      </c>
      <c r="R1763" s="677">
        <v>44638</v>
      </c>
      <c r="S1763" s="596" t="s">
        <v>1580</v>
      </c>
      <c r="T1763" s="676">
        <v>60</v>
      </c>
      <c r="U1763" s="596" t="s">
        <v>1590</v>
      </c>
      <c r="V1763" s="676" t="s">
        <v>1591</v>
      </c>
      <c r="W1763" s="678">
        <v>400</v>
      </c>
      <c r="X1763" s="551">
        <v>624</v>
      </c>
      <c r="Y1763" s="693">
        <v>249600</v>
      </c>
      <c r="Z1763" s="598">
        <v>0.44</v>
      </c>
      <c r="AA1763" s="682">
        <f>Y1763*Z1763</f>
        <v>109824</v>
      </c>
      <c r="AB1763" s="521"/>
      <c r="AC1763" s="683">
        <v>0</v>
      </c>
      <c r="AD1763" s="676"/>
      <c r="AE1763" s="599"/>
      <c r="AF1763" s="695">
        <f>AA1763+AD1763+AE1763</f>
        <v>109824</v>
      </c>
      <c r="AG1763" s="596" t="s">
        <v>47</v>
      </c>
      <c r="AH1763" s="641"/>
      <c r="AI1763" s="676">
        <v>75</v>
      </c>
      <c r="AJ1763" s="676" t="s">
        <v>1592</v>
      </c>
      <c r="AK1763" s="676" t="s">
        <v>50</v>
      </c>
      <c r="AL1763" s="696">
        <v>94544</v>
      </c>
      <c r="AM1763" s="596" t="s">
        <v>52</v>
      </c>
      <c r="AN1763" s="676" t="s">
        <v>1585</v>
      </c>
      <c r="AO1763" s="596"/>
      <c r="AP1763" s="676" t="s">
        <v>92</v>
      </c>
      <c r="AQ1763" s="676" t="s">
        <v>37</v>
      </c>
      <c r="AR1763" s="676"/>
      <c r="AS1763" s="523" t="s">
        <v>1077</v>
      </c>
      <c r="AT1763" s="523"/>
      <c r="AU1763" s="523"/>
      <c r="AV1763" s="674"/>
      <c r="AW1763" s="673" t="str">
        <f>U1763</f>
        <v>30390256C</v>
      </c>
      <c r="AX1763" s="673" cm="1">
        <f t="array" ref="AX1763">SUM(MID(0&amp;AW1763,LARGE(INDEX(ISNUMBER(--MID(AW1763,ROW($1:$8),1))*ROW($1:$8),),ROW($1:$8))+1,1)*10^ROW($1:$8)/10)</f>
        <v>30390256</v>
      </c>
      <c r="AY1763" s="673" t="str">
        <f>VLOOKUP($AX1763,'Item Master Data'!$A:$F,3,FALSE)</f>
        <v>T400H</v>
      </c>
      <c r="AZ1763" s="673">
        <f>VLOOKUP($AX1763,'Item Master Data'!$A:$F,6,FALSE)</f>
        <v>400</v>
      </c>
      <c r="BA1763" s="673">
        <f>X1763/BB1763</f>
        <v>24</v>
      </c>
      <c r="BB1763" s="673">
        <f>VLOOKUP(AX1763,'Item Master Data'!$A:$G,7,FALSE)</f>
        <v>26</v>
      </c>
      <c r="BC1763" s="673"/>
      <c r="BD1763" s="673">
        <f>W1763-AZ1763</f>
        <v>0</v>
      </c>
      <c r="BE1763" s="601"/>
      <c r="BF1763" s="601"/>
      <c r="BG1763" s="601"/>
      <c r="BH1763" s="601"/>
      <c r="BI1763" s="601"/>
      <c r="BJ1763" s="601"/>
      <c r="BK1763" s="601"/>
      <c r="BL1763" s="601"/>
      <c r="BM1763" s="601"/>
      <c r="BN1763" s="601"/>
      <c r="BO1763" s="601"/>
      <c r="BP1763" s="601"/>
      <c r="BQ1763" s="601"/>
      <c r="BR1763" s="601"/>
      <c r="BS1763" s="601"/>
      <c r="BT1763" s="601"/>
      <c r="BU1763" s="601"/>
      <c r="BV1763" s="601"/>
      <c r="BW1763" s="601"/>
      <c r="BX1763" s="601"/>
      <c r="BY1763" s="601"/>
      <c r="BZ1763" s="601"/>
      <c r="CA1763" s="601"/>
      <c r="CB1763" s="601"/>
      <c r="CC1763" s="601"/>
      <c r="CD1763" s="601"/>
      <c r="CE1763" s="601"/>
      <c r="CF1763" s="601"/>
      <c r="CG1763" s="601"/>
      <c r="CH1763" s="601"/>
      <c r="CI1763" s="601"/>
      <c r="CJ1763" s="601"/>
      <c r="CK1763" s="601"/>
      <c r="CL1763" s="601"/>
      <c r="CM1763" s="601"/>
      <c r="CN1763" s="601"/>
      <c r="CO1763" s="601"/>
      <c r="CP1763" s="601"/>
      <c r="CQ1763" s="601"/>
      <c r="CR1763" s="601"/>
      <c r="CS1763" s="601"/>
      <c r="CT1763" s="601"/>
      <c r="CU1763" s="601"/>
      <c r="CV1763" s="601"/>
      <c r="CW1763" s="601"/>
      <c r="CX1763" s="601"/>
      <c r="CY1763" s="601"/>
      <c r="CZ1763" s="601"/>
      <c r="DA1763" s="601"/>
      <c r="DB1763" s="601"/>
      <c r="DC1763" s="601"/>
      <c r="DD1763" s="601"/>
      <c r="DE1763" s="601"/>
      <c r="DF1763" s="601"/>
      <c r="DG1763" s="601"/>
      <c r="DH1763" s="601"/>
      <c r="DI1763" s="601"/>
      <c r="DJ1763" s="601"/>
      <c r="DK1763" s="601"/>
      <c r="DL1763" s="601"/>
      <c r="DM1763" s="601"/>
      <c r="DN1763" s="601"/>
      <c r="DO1763" s="601"/>
      <c r="DP1763" s="601"/>
      <c r="DQ1763" s="601"/>
      <c r="DR1763" s="601"/>
      <c r="DS1763" s="601"/>
      <c r="DT1763" s="601"/>
      <c r="DU1763" s="601"/>
      <c r="DV1763" s="601"/>
      <c r="DW1763" s="601"/>
      <c r="DX1763" s="601"/>
      <c r="DY1763" s="601"/>
      <c r="DZ1763" s="601"/>
      <c r="EA1763" s="601"/>
      <c r="EB1763" s="601"/>
      <c r="EC1763" s="601"/>
      <c r="ED1763" s="601"/>
      <c r="EE1763" s="601"/>
      <c r="EF1763" s="601"/>
      <c r="EG1763" s="601"/>
      <c r="EH1763" s="601"/>
      <c r="EI1763" s="601"/>
      <c r="EJ1763" s="601"/>
      <c r="EK1763" s="601"/>
      <c r="EL1763" s="601"/>
      <c r="EM1763" s="601"/>
      <c r="EN1763" s="601"/>
      <c r="EO1763" s="601"/>
      <c r="EP1763" s="601"/>
      <c r="EQ1763" s="601"/>
      <c r="ER1763" s="601"/>
      <c r="ES1763" s="601"/>
      <c r="ET1763" s="601"/>
      <c r="EU1763" s="601"/>
      <c r="EV1763" s="601"/>
      <c r="EW1763" s="601"/>
      <c r="EX1763" s="601"/>
      <c r="EY1763" s="601"/>
      <c r="EZ1763" s="601"/>
      <c r="FA1763" s="601"/>
      <c r="FB1763" s="601"/>
      <c r="FC1763" s="601"/>
      <c r="FD1763" s="601"/>
      <c r="FE1763" s="601"/>
      <c r="FF1763" s="601"/>
      <c r="FG1763" s="601"/>
      <c r="FH1763" s="601"/>
      <c r="FI1763" s="601"/>
      <c r="FJ1763" s="601"/>
      <c r="FK1763" s="601"/>
      <c r="FL1763" s="601"/>
      <c r="FM1763" s="601"/>
      <c r="FN1763" s="601"/>
      <c r="FO1763" s="601"/>
      <c r="FP1763" s="601"/>
      <c r="FQ1763" s="601"/>
      <c r="FR1763" s="601"/>
      <c r="FS1763" s="601"/>
      <c r="FT1763" s="601"/>
      <c r="FU1763" s="601"/>
      <c r="FV1763" s="601"/>
      <c r="FW1763" s="601"/>
      <c r="FX1763" s="601"/>
      <c r="FY1763" s="601"/>
      <c r="FZ1763" s="601"/>
      <c r="GA1763" s="601"/>
      <c r="GB1763" s="601"/>
      <c r="GC1763" s="601"/>
      <c r="GD1763" s="601"/>
      <c r="GE1763" s="601"/>
      <c r="GF1763" s="601"/>
      <c r="GG1763" s="601"/>
      <c r="GH1763" s="601"/>
      <c r="GI1763" s="601"/>
      <c r="GJ1763" s="601"/>
      <c r="GK1763" s="601"/>
      <c r="GL1763" s="601"/>
      <c r="GM1763" s="601"/>
      <c r="GN1763" s="601"/>
      <c r="GO1763" s="601"/>
      <c r="GP1763" s="601"/>
      <c r="GQ1763" s="601"/>
      <c r="GR1763" s="601"/>
      <c r="GS1763" s="601"/>
      <c r="GT1763" s="601"/>
      <c r="GU1763" s="601"/>
      <c r="GV1763" s="601"/>
      <c r="GW1763" s="601"/>
      <c r="GX1763" s="601"/>
      <c r="GY1763" s="601"/>
      <c r="GZ1763" s="601"/>
      <c r="HA1763" s="601"/>
      <c r="HB1763" s="601"/>
      <c r="HC1763" s="601"/>
      <c r="HD1763" s="601"/>
      <c r="HE1763" s="601"/>
      <c r="HF1763" s="601"/>
      <c r="HG1763" s="601"/>
      <c r="HH1763" s="601"/>
      <c r="HI1763" s="601"/>
      <c r="HJ1763" s="601"/>
      <c r="HK1763" s="601"/>
      <c r="HL1763" s="601"/>
      <c r="HM1763" s="601"/>
      <c r="HN1763" s="601"/>
      <c r="HO1763" s="601"/>
      <c r="HP1763" s="601"/>
      <c r="HQ1763" s="601"/>
      <c r="HR1763" s="601"/>
      <c r="HS1763" s="601"/>
      <c r="HT1763" s="601"/>
      <c r="HU1763" s="601"/>
      <c r="HV1763" s="601"/>
      <c r="HW1763" s="601"/>
      <c r="HX1763" s="601"/>
      <c r="HY1763" s="601"/>
      <c r="HZ1763" s="601"/>
      <c r="IA1763" s="601"/>
      <c r="IB1763" s="601"/>
      <c r="IC1763" s="601"/>
      <c r="ID1763" s="601"/>
      <c r="IE1763" s="601"/>
      <c r="IF1763" s="601"/>
      <c r="IG1763" s="601"/>
      <c r="IH1763" s="601"/>
      <c r="II1763" s="601"/>
      <c r="IJ1763" s="601"/>
      <c r="IK1763" s="601"/>
      <c r="IL1763" s="601"/>
      <c r="IM1763" s="601"/>
      <c r="IN1763" s="601"/>
      <c r="IO1763" s="601"/>
      <c r="IP1763" s="601"/>
      <c r="IQ1763" s="601"/>
      <c r="IR1763" s="601"/>
      <c r="IS1763" s="601"/>
      <c r="IT1763" s="601"/>
      <c r="IU1763" s="601"/>
      <c r="IV1763" s="601"/>
      <c r="IW1763" s="601"/>
      <c r="IX1763" s="601"/>
      <c r="IY1763" s="601"/>
      <c r="IZ1763" s="601"/>
      <c r="JA1763" s="601"/>
      <c r="JB1763" s="601"/>
      <c r="JC1763" s="601"/>
      <c r="JD1763" s="601"/>
      <c r="JE1763" s="601"/>
      <c r="JF1763" s="601"/>
      <c r="JG1763" s="601"/>
      <c r="JH1763" s="601"/>
      <c r="JI1763" s="601"/>
      <c r="JJ1763" s="601"/>
      <c r="JK1763" s="601"/>
      <c r="JL1763" s="601"/>
      <c r="JM1763" s="601"/>
      <c r="JN1763" s="601"/>
      <c r="JO1763" s="601"/>
      <c r="JP1763" s="601"/>
      <c r="JQ1763" s="601"/>
      <c r="JR1763" s="601"/>
      <c r="JS1763" s="601"/>
      <c r="JT1763" s="601"/>
      <c r="JU1763" s="601"/>
      <c r="JV1763" s="601"/>
      <c r="JW1763" s="601"/>
      <c r="JX1763" s="601"/>
      <c r="JY1763" s="601"/>
      <c r="JZ1763" s="601"/>
      <c r="KA1763" s="601"/>
      <c r="KB1763" s="601"/>
      <c r="KC1763" s="601"/>
      <c r="KD1763" s="601"/>
      <c r="KE1763" s="601"/>
      <c r="KF1763" s="601"/>
      <c r="KG1763" s="601"/>
      <c r="KH1763" s="601"/>
      <c r="KI1763" s="601"/>
      <c r="KJ1763" s="601"/>
      <c r="KK1763" s="601"/>
      <c r="KL1763" s="601"/>
      <c r="KM1763" s="601"/>
      <c r="KN1763" s="601"/>
      <c r="KO1763" s="601"/>
      <c r="KP1763" s="601"/>
      <c r="KQ1763" s="601"/>
      <c r="KR1763" s="601"/>
      <c r="KS1763" s="601"/>
      <c r="KT1763" s="601"/>
      <c r="KU1763" s="601"/>
      <c r="KV1763" s="601"/>
      <c r="KW1763" s="601"/>
      <c r="KX1763" s="601"/>
      <c r="KY1763" s="601"/>
      <c r="KZ1763" s="601"/>
      <c r="LA1763" s="601"/>
      <c r="LB1763" s="601"/>
      <c r="LC1763" s="601"/>
      <c r="LD1763" s="601"/>
      <c r="LE1763" s="601"/>
      <c r="LF1763" s="601"/>
      <c r="LG1763" s="601"/>
      <c r="LH1763" s="601"/>
      <c r="LI1763" s="601"/>
      <c r="LJ1763" s="601"/>
    </row>
    <row r="1764" spans="1:322">
      <c r="A1764" s="697"/>
      <c r="B1764" s="558"/>
      <c r="C1764" s="558"/>
      <c r="D1764" s="676" t="s">
        <v>1067</v>
      </c>
      <c r="E1764" s="524" t="s">
        <v>1126</v>
      </c>
      <c r="F1764" s="676" t="s">
        <v>1152</v>
      </c>
      <c r="G1764" s="676">
        <v>2022</v>
      </c>
      <c r="H1764" s="676">
        <v>3</v>
      </c>
      <c r="I1764" s="687">
        <v>127384</v>
      </c>
      <c r="J1764" s="677">
        <v>44636</v>
      </c>
      <c r="K1764" s="676" t="s">
        <v>1601</v>
      </c>
      <c r="L1764" s="677" t="s">
        <v>1578</v>
      </c>
      <c r="M1764" s="677">
        <v>44468</v>
      </c>
      <c r="N1764" s="677" t="s">
        <v>1588</v>
      </c>
      <c r="O1764" s="677"/>
      <c r="P1764" s="597">
        <v>44596</v>
      </c>
      <c r="Q1764" s="597">
        <v>44634</v>
      </c>
      <c r="R1764" s="597">
        <v>44636</v>
      </c>
      <c r="S1764" s="596" t="s">
        <v>1580</v>
      </c>
      <c r="T1764" s="596">
        <v>60</v>
      </c>
      <c r="U1764" s="676" t="s">
        <v>1590</v>
      </c>
      <c r="V1764" s="596" t="s">
        <v>1591</v>
      </c>
      <c r="W1764" s="678">
        <v>400</v>
      </c>
      <c r="X1764" s="551">
        <v>624</v>
      </c>
      <c r="Y1764" s="693">
        <v>249600</v>
      </c>
      <c r="Z1764" s="598">
        <v>0.44</v>
      </c>
      <c r="AA1764" s="682">
        <f>Y1764*Z1764</f>
        <v>109824</v>
      </c>
      <c r="AB1764" s="521"/>
      <c r="AC1764" s="683">
        <v>0</v>
      </c>
      <c r="AD1764" s="676"/>
      <c r="AE1764" s="684"/>
      <c r="AF1764" s="695">
        <f>AA1764+AD1764+AE1764</f>
        <v>109824</v>
      </c>
      <c r="AG1764" s="596" t="s">
        <v>47</v>
      </c>
      <c r="AH1764" s="641"/>
      <c r="AI1764" s="676">
        <v>75</v>
      </c>
      <c r="AJ1764" s="676" t="s">
        <v>1592</v>
      </c>
      <c r="AK1764" s="676" t="s">
        <v>50</v>
      </c>
      <c r="AL1764" s="696">
        <v>94544</v>
      </c>
      <c r="AM1764" s="596" t="s">
        <v>52</v>
      </c>
      <c r="AN1764" s="676" t="s">
        <v>1585</v>
      </c>
      <c r="AO1764" s="596"/>
      <c r="AP1764" s="676" t="s">
        <v>92</v>
      </c>
      <c r="AQ1764" s="676" t="s">
        <v>37</v>
      </c>
      <c r="AR1764" s="676"/>
      <c r="AS1764" s="523" t="s">
        <v>1077</v>
      </c>
      <c r="AT1764" s="523"/>
      <c r="AU1764" s="523"/>
      <c r="AV1764" s="674"/>
      <c r="AW1764" s="673" t="str">
        <f>U1764</f>
        <v>30390256C</v>
      </c>
      <c r="AX1764" s="673" cm="1">
        <f t="array" ref="AX1764">SUM(MID(0&amp;AW1764,LARGE(INDEX(ISNUMBER(--MID(AW1764,ROW($1:$8),1))*ROW($1:$8),),ROW($1:$8))+1,1)*10^ROW($1:$8)/10)</f>
        <v>30390256</v>
      </c>
      <c r="AY1764" s="673" t="str">
        <f>VLOOKUP($AX1764,'Item Master Data'!$A:$F,3,FALSE)</f>
        <v>T400H</v>
      </c>
      <c r="AZ1764" s="673">
        <f>VLOOKUP($AX1764,'Item Master Data'!$A:$F,6,FALSE)</f>
        <v>400</v>
      </c>
      <c r="BA1764" s="673">
        <f>X1764/BB1764</f>
        <v>24</v>
      </c>
      <c r="BB1764" s="673">
        <f>VLOOKUP(AX1764,'Item Master Data'!$A:$G,7,FALSE)</f>
        <v>26</v>
      </c>
      <c r="BC1764" s="673"/>
      <c r="BD1764" s="673">
        <f>W1764-AZ1764</f>
        <v>0</v>
      </c>
      <c r="BE1764" s="601"/>
      <c r="BF1764" s="601"/>
      <c r="BG1764" s="601"/>
      <c r="BH1764" s="601"/>
      <c r="BI1764" s="601"/>
      <c r="BJ1764" s="601"/>
      <c r="BK1764" s="601"/>
      <c r="BL1764" s="601"/>
      <c r="BM1764" s="601"/>
      <c r="BN1764" s="601"/>
      <c r="BO1764" s="601"/>
      <c r="BP1764" s="601"/>
      <c r="BQ1764" s="601"/>
      <c r="BR1764" s="601"/>
      <c r="BS1764" s="601"/>
      <c r="BT1764" s="601"/>
      <c r="BU1764" s="601"/>
      <c r="BV1764" s="601"/>
      <c r="BW1764" s="601"/>
      <c r="BX1764" s="601"/>
      <c r="BY1764" s="601"/>
      <c r="BZ1764" s="601"/>
      <c r="CA1764" s="601"/>
      <c r="CB1764" s="601"/>
      <c r="CC1764" s="601"/>
      <c r="CD1764" s="601"/>
      <c r="CE1764" s="601"/>
      <c r="CF1764" s="601"/>
      <c r="CG1764" s="601"/>
      <c r="CH1764" s="601"/>
      <c r="CI1764" s="601"/>
      <c r="CJ1764" s="601"/>
      <c r="CK1764" s="601"/>
      <c r="CL1764" s="601"/>
      <c r="CM1764" s="601"/>
      <c r="CN1764" s="601"/>
      <c r="CO1764" s="601"/>
      <c r="CP1764" s="601"/>
      <c r="CQ1764" s="601"/>
      <c r="CR1764" s="601"/>
      <c r="CS1764" s="601"/>
      <c r="CT1764" s="601"/>
      <c r="CU1764" s="601"/>
      <c r="CV1764" s="601"/>
      <c r="CW1764" s="601"/>
      <c r="CX1764" s="601"/>
      <c r="CY1764" s="601"/>
      <c r="CZ1764" s="601"/>
      <c r="DA1764" s="601"/>
      <c r="DB1764" s="601"/>
      <c r="DC1764" s="601"/>
      <c r="DD1764" s="601"/>
      <c r="DE1764" s="601"/>
      <c r="DF1764" s="601"/>
      <c r="DG1764" s="601"/>
      <c r="DH1764" s="601"/>
      <c r="DI1764" s="601"/>
      <c r="DJ1764" s="601"/>
      <c r="DK1764" s="601"/>
      <c r="DL1764" s="601"/>
      <c r="DM1764" s="601"/>
      <c r="DN1764" s="601"/>
      <c r="DO1764" s="601"/>
      <c r="DP1764" s="601"/>
      <c r="DQ1764" s="601"/>
      <c r="DR1764" s="601"/>
      <c r="DS1764" s="601"/>
      <c r="DT1764" s="601"/>
      <c r="DU1764" s="601"/>
      <c r="DV1764" s="601"/>
      <c r="DW1764" s="601"/>
      <c r="DX1764" s="601"/>
      <c r="DY1764" s="601"/>
      <c r="DZ1764" s="601"/>
      <c r="EA1764" s="601"/>
      <c r="EB1764" s="601"/>
      <c r="EC1764" s="601"/>
      <c r="ED1764" s="601"/>
      <c r="EE1764" s="601"/>
      <c r="EF1764" s="601"/>
      <c r="EG1764" s="601"/>
      <c r="EH1764" s="601"/>
      <c r="EI1764" s="601"/>
      <c r="EJ1764" s="601"/>
      <c r="EK1764" s="601"/>
      <c r="EL1764" s="601"/>
      <c r="EM1764" s="601"/>
      <c r="EN1764" s="601"/>
      <c r="EO1764" s="601"/>
      <c r="EP1764" s="601"/>
      <c r="EQ1764" s="601"/>
      <c r="ER1764" s="601"/>
      <c r="ES1764" s="601"/>
      <c r="ET1764" s="601"/>
      <c r="EU1764" s="601"/>
      <c r="EV1764" s="601"/>
      <c r="EW1764" s="601"/>
      <c r="EX1764" s="601"/>
      <c r="EY1764" s="601"/>
      <c r="EZ1764" s="601"/>
      <c r="FA1764" s="601"/>
      <c r="FB1764" s="601"/>
      <c r="FC1764" s="601"/>
      <c r="FD1764" s="601"/>
      <c r="FE1764" s="601"/>
      <c r="FF1764" s="601"/>
      <c r="FG1764" s="601"/>
      <c r="FH1764" s="601"/>
      <c r="FI1764" s="601"/>
      <c r="FJ1764" s="601"/>
      <c r="FK1764" s="601"/>
      <c r="FL1764" s="601"/>
      <c r="FM1764" s="601"/>
      <c r="FN1764" s="601"/>
      <c r="FO1764" s="601"/>
      <c r="FP1764" s="601"/>
      <c r="FQ1764" s="601"/>
      <c r="FR1764" s="601"/>
      <c r="FS1764" s="601"/>
      <c r="FT1764" s="601"/>
      <c r="FU1764" s="601"/>
      <c r="FV1764" s="601"/>
      <c r="FW1764" s="601"/>
      <c r="FX1764" s="601"/>
      <c r="FY1764" s="601"/>
      <c r="FZ1764" s="601"/>
      <c r="GA1764" s="601"/>
      <c r="GB1764" s="601"/>
      <c r="GC1764" s="601"/>
      <c r="GD1764" s="601"/>
      <c r="GE1764" s="601"/>
      <c r="GF1764" s="601"/>
      <c r="GG1764" s="601"/>
      <c r="GH1764" s="601"/>
      <c r="GI1764" s="601"/>
      <c r="GJ1764" s="601"/>
      <c r="GK1764" s="601"/>
      <c r="GL1764" s="601"/>
      <c r="GM1764" s="601"/>
      <c r="GN1764" s="601"/>
      <c r="GO1764" s="601"/>
      <c r="GP1764" s="601"/>
      <c r="GQ1764" s="601"/>
      <c r="GR1764" s="601"/>
      <c r="GS1764" s="601"/>
      <c r="GT1764" s="601"/>
      <c r="GU1764" s="601"/>
      <c r="GV1764" s="601"/>
      <c r="GW1764" s="601"/>
      <c r="GX1764" s="601"/>
      <c r="GY1764" s="601"/>
      <c r="GZ1764" s="601"/>
      <c r="HA1764" s="601"/>
      <c r="HB1764" s="601"/>
      <c r="HC1764" s="601"/>
      <c r="HD1764" s="601"/>
      <c r="HE1764" s="601"/>
      <c r="HF1764" s="601"/>
      <c r="HG1764" s="601"/>
      <c r="HH1764" s="601"/>
      <c r="HI1764" s="601"/>
      <c r="HJ1764" s="601"/>
      <c r="HK1764" s="601"/>
      <c r="HL1764" s="601"/>
      <c r="HM1764" s="601"/>
      <c r="HN1764" s="601"/>
      <c r="HO1764" s="601"/>
      <c r="HP1764" s="601"/>
      <c r="HQ1764" s="601"/>
      <c r="HR1764" s="601"/>
      <c r="HS1764" s="601"/>
      <c r="HT1764" s="601"/>
      <c r="HU1764" s="601"/>
      <c r="HV1764" s="601"/>
      <c r="HW1764" s="601"/>
      <c r="HX1764" s="601"/>
      <c r="HY1764" s="601"/>
      <c r="HZ1764" s="601"/>
      <c r="IA1764" s="601"/>
      <c r="IB1764" s="601"/>
      <c r="IC1764" s="601"/>
      <c r="ID1764" s="601"/>
      <c r="IE1764" s="601"/>
      <c r="IF1764" s="601"/>
      <c r="IG1764" s="601"/>
      <c r="IH1764" s="601"/>
      <c r="II1764" s="601"/>
      <c r="IJ1764" s="601"/>
      <c r="IK1764" s="601"/>
      <c r="IL1764" s="601"/>
      <c r="IM1764" s="601"/>
      <c r="IN1764" s="601"/>
      <c r="IO1764" s="601"/>
      <c r="IP1764" s="601"/>
      <c r="IQ1764" s="601"/>
      <c r="IR1764" s="601"/>
      <c r="IS1764" s="601"/>
      <c r="IT1764" s="601"/>
      <c r="IU1764" s="601"/>
      <c r="IV1764" s="601"/>
      <c r="IW1764" s="601"/>
      <c r="IX1764" s="601"/>
      <c r="IY1764" s="601"/>
      <c r="IZ1764" s="601"/>
      <c r="JA1764" s="601"/>
      <c r="JB1764" s="601"/>
      <c r="JC1764" s="601"/>
      <c r="JD1764" s="601"/>
      <c r="JE1764" s="601"/>
      <c r="JF1764" s="601"/>
      <c r="JG1764" s="601"/>
      <c r="JH1764" s="601"/>
      <c r="JI1764" s="601"/>
      <c r="JJ1764" s="601"/>
      <c r="JK1764" s="601"/>
      <c r="JL1764" s="601"/>
      <c r="JM1764" s="601"/>
      <c r="JN1764" s="601"/>
      <c r="JO1764" s="601"/>
      <c r="JP1764" s="601"/>
      <c r="JQ1764" s="601"/>
      <c r="JR1764" s="601"/>
      <c r="JS1764" s="601"/>
      <c r="JT1764" s="601"/>
      <c r="JU1764" s="601"/>
      <c r="JV1764" s="601"/>
      <c r="JW1764" s="601"/>
      <c r="JX1764" s="601"/>
      <c r="JY1764" s="601"/>
      <c r="JZ1764" s="601"/>
      <c r="KA1764" s="601"/>
      <c r="KB1764" s="601"/>
      <c r="KC1764" s="601"/>
      <c r="KD1764" s="601"/>
      <c r="KE1764" s="601"/>
      <c r="KF1764" s="601"/>
      <c r="KG1764" s="601"/>
      <c r="KH1764" s="601"/>
      <c r="KI1764" s="601"/>
      <c r="KJ1764" s="601"/>
      <c r="KK1764" s="601"/>
      <c r="KL1764" s="601"/>
      <c r="KM1764" s="601"/>
      <c r="KN1764" s="601"/>
      <c r="KO1764" s="601"/>
      <c r="KP1764" s="601"/>
      <c r="KQ1764" s="601"/>
      <c r="KR1764" s="601"/>
      <c r="KS1764" s="601"/>
      <c r="KT1764" s="601"/>
      <c r="KU1764" s="601"/>
      <c r="KV1764" s="601"/>
      <c r="KW1764" s="601"/>
      <c r="KX1764" s="601"/>
      <c r="KY1764" s="601"/>
      <c r="KZ1764" s="601"/>
      <c r="LA1764" s="601"/>
      <c r="LB1764" s="601"/>
      <c r="LC1764" s="601"/>
      <c r="LD1764" s="601"/>
      <c r="LE1764" s="601"/>
      <c r="LF1764" s="601"/>
      <c r="LG1764" s="601"/>
      <c r="LH1764" s="601"/>
      <c r="LI1764" s="601"/>
      <c r="LJ1764" s="601"/>
    </row>
    <row r="1765" spans="1:322">
      <c r="A1765" s="697"/>
      <c r="B1765" s="558"/>
      <c r="C1765" s="558"/>
      <c r="D1765" s="676" t="s">
        <v>1067</v>
      </c>
      <c r="E1765" s="524" t="s">
        <v>1126</v>
      </c>
      <c r="F1765" s="676" t="s">
        <v>1152</v>
      </c>
      <c r="G1765" s="676">
        <v>2022</v>
      </c>
      <c r="H1765" s="596">
        <v>3</v>
      </c>
      <c r="I1765" s="687">
        <v>127383</v>
      </c>
      <c r="J1765" s="677">
        <v>44636</v>
      </c>
      <c r="K1765" s="676" t="s">
        <v>1601</v>
      </c>
      <c r="L1765" s="677" t="s">
        <v>1578</v>
      </c>
      <c r="M1765" s="677">
        <v>44468</v>
      </c>
      <c r="N1765" s="677" t="s">
        <v>1588</v>
      </c>
      <c r="O1765" s="677"/>
      <c r="P1765" s="597">
        <v>44596</v>
      </c>
      <c r="Q1765" s="597">
        <v>44634</v>
      </c>
      <c r="R1765" s="597">
        <v>44636</v>
      </c>
      <c r="S1765" s="596" t="s">
        <v>1580</v>
      </c>
      <c r="T1765" s="596">
        <v>60</v>
      </c>
      <c r="U1765" s="676" t="s">
        <v>1590</v>
      </c>
      <c r="V1765" s="596" t="s">
        <v>1591</v>
      </c>
      <c r="W1765" s="678">
        <v>400</v>
      </c>
      <c r="X1765" s="551">
        <v>624</v>
      </c>
      <c r="Y1765" s="693">
        <v>249600</v>
      </c>
      <c r="Z1765" s="598">
        <v>0.44</v>
      </c>
      <c r="AA1765" s="682">
        <f>Y1765*Z1765</f>
        <v>109824</v>
      </c>
      <c r="AB1765" s="521"/>
      <c r="AC1765" s="683">
        <v>0</v>
      </c>
      <c r="AD1765" s="676"/>
      <c r="AE1765" s="684"/>
      <c r="AF1765" s="695">
        <f>AA1765+AD1765+AE1765</f>
        <v>109824</v>
      </c>
      <c r="AG1765" s="596" t="s">
        <v>47</v>
      </c>
      <c r="AH1765" s="641"/>
      <c r="AI1765" s="676">
        <v>75</v>
      </c>
      <c r="AJ1765" s="676" t="s">
        <v>1592</v>
      </c>
      <c r="AK1765" s="676" t="s">
        <v>50</v>
      </c>
      <c r="AL1765" s="696">
        <v>94544</v>
      </c>
      <c r="AM1765" s="596" t="s">
        <v>52</v>
      </c>
      <c r="AN1765" s="676" t="s">
        <v>1585</v>
      </c>
      <c r="AO1765" s="596"/>
      <c r="AP1765" s="676" t="s">
        <v>92</v>
      </c>
      <c r="AQ1765" s="676" t="s">
        <v>37</v>
      </c>
      <c r="AR1765" s="676"/>
      <c r="AS1765" s="523" t="s">
        <v>1077</v>
      </c>
      <c r="AT1765" s="523"/>
      <c r="AU1765" s="523"/>
      <c r="AV1765" s="674"/>
      <c r="AW1765" s="673" t="str">
        <f>U1765</f>
        <v>30390256C</v>
      </c>
      <c r="AX1765" s="673" cm="1">
        <f t="array" ref="AX1765">SUM(MID(0&amp;AW1765,LARGE(INDEX(ISNUMBER(--MID(AW1765,ROW($1:$8),1))*ROW($1:$8),),ROW($1:$8))+1,1)*10^ROW($1:$8)/10)</f>
        <v>30390256</v>
      </c>
      <c r="AY1765" s="673" t="str">
        <f>VLOOKUP($AX1765,'Item Master Data'!$A:$F,3,FALSE)</f>
        <v>T400H</v>
      </c>
      <c r="AZ1765" s="673">
        <f>VLOOKUP($AX1765,'Item Master Data'!$A:$F,6,FALSE)</f>
        <v>400</v>
      </c>
      <c r="BA1765" s="673">
        <f>X1765/BB1765</f>
        <v>24</v>
      </c>
      <c r="BB1765" s="673">
        <f>VLOOKUP(AX1765,'Item Master Data'!$A:$G,7,FALSE)</f>
        <v>26</v>
      </c>
      <c r="BC1765" s="673"/>
      <c r="BD1765" s="673">
        <f>W1765-AZ1765</f>
        <v>0</v>
      </c>
      <c r="BE1765" s="601"/>
      <c r="BF1765" s="601"/>
      <c r="BG1765" s="601"/>
      <c r="BH1765" s="601"/>
      <c r="BI1765" s="601"/>
      <c r="BJ1765" s="601"/>
      <c r="BK1765" s="601"/>
      <c r="BL1765" s="601"/>
      <c r="BM1765" s="601"/>
      <c r="BN1765" s="601"/>
      <c r="BO1765" s="601"/>
      <c r="BP1765" s="601"/>
      <c r="BQ1765" s="601"/>
      <c r="BR1765" s="601"/>
      <c r="BS1765" s="601"/>
      <c r="BT1765" s="601"/>
      <c r="BU1765" s="601"/>
      <c r="BV1765" s="601"/>
      <c r="BW1765" s="601"/>
      <c r="BX1765" s="601"/>
      <c r="BY1765" s="601"/>
      <c r="BZ1765" s="601"/>
      <c r="CA1765" s="601"/>
      <c r="CB1765" s="601"/>
      <c r="CC1765" s="601"/>
      <c r="CD1765" s="601"/>
      <c r="CE1765" s="601"/>
      <c r="CF1765" s="601"/>
      <c r="CG1765" s="601"/>
      <c r="CH1765" s="601"/>
      <c r="CI1765" s="601"/>
      <c r="CJ1765" s="601"/>
      <c r="CK1765" s="601"/>
      <c r="CL1765" s="601"/>
      <c r="CM1765" s="601"/>
      <c r="CN1765" s="601"/>
      <c r="CO1765" s="601"/>
      <c r="CP1765" s="601"/>
      <c r="CQ1765" s="601"/>
      <c r="CR1765" s="601"/>
      <c r="CS1765" s="601"/>
      <c r="CT1765" s="601"/>
      <c r="CU1765" s="601"/>
      <c r="CV1765" s="601"/>
      <c r="CW1765" s="601"/>
      <c r="CX1765" s="601"/>
      <c r="CY1765" s="601"/>
      <c r="CZ1765" s="601"/>
      <c r="DA1765" s="601"/>
      <c r="DB1765" s="601"/>
      <c r="DC1765" s="601"/>
      <c r="DD1765" s="601"/>
      <c r="DE1765" s="601"/>
      <c r="DF1765" s="601"/>
      <c r="DG1765" s="601"/>
      <c r="DH1765" s="601"/>
      <c r="DI1765" s="601"/>
      <c r="DJ1765" s="601"/>
      <c r="DK1765" s="601"/>
      <c r="DL1765" s="601"/>
      <c r="DM1765" s="601"/>
      <c r="DN1765" s="601"/>
      <c r="DO1765" s="601"/>
      <c r="DP1765" s="601"/>
      <c r="DQ1765" s="601"/>
      <c r="DR1765" s="601"/>
      <c r="DS1765" s="601"/>
      <c r="DT1765" s="601"/>
      <c r="DU1765" s="601"/>
      <c r="DV1765" s="601"/>
      <c r="DW1765" s="601"/>
      <c r="DX1765" s="601"/>
      <c r="DY1765" s="601"/>
      <c r="DZ1765" s="601"/>
      <c r="EA1765" s="601"/>
      <c r="EB1765" s="601"/>
      <c r="EC1765" s="601"/>
      <c r="ED1765" s="601"/>
      <c r="EE1765" s="601"/>
      <c r="EF1765" s="601"/>
      <c r="EG1765" s="601"/>
      <c r="EH1765" s="601"/>
      <c r="EI1765" s="601"/>
      <c r="EJ1765" s="601"/>
      <c r="EK1765" s="601"/>
      <c r="EL1765" s="601"/>
      <c r="EM1765" s="601"/>
      <c r="EN1765" s="601"/>
      <c r="EO1765" s="601"/>
      <c r="EP1765" s="601"/>
      <c r="EQ1765" s="601"/>
      <c r="ER1765" s="601"/>
      <c r="ES1765" s="601"/>
      <c r="ET1765" s="601"/>
      <c r="EU1765" s="601"/>
      <c r="EV1765" s="601"/>
      <c r="EW1765" s="601"/>
      <c r="EX1765" s="601"/>
      <c r="EY1765" s="601"/>
      <c r="EZ1765" s="601"/>
      <c r="FA1765" s="601"/>
      <c r="FB1765" s="601"/>
      <c r="FC1765" s="601"/>
      <c r="FD1765" s="601"/>
      <c r="FE1765" s="601"/>
      <c r="FF1765" s="601"/>
      <c r="FG1765" s="601"/>
      <c r="FH1765" s="601"/>
      <c r="FI1765" s="601"/>
      <c r="FJ1765" s="601"/>
      <c r="FK1765" s="601"/>
      <c r="FL1765" s="601"/>
      <c r="FM1765" s="601"/>
      <c r="FN1765" s="601"/>
      <c r="FO1765" s="601"/>
      <c r="FP1765" s="601"/>
      <c r="FQ1765" s="601"/>
      <c r="FR1765" s="601"/>
      <c r="FS1765" s="601"/>
      <c r="FT1765" s="601"/>
      <c r="FU1765" s="601"/>
      <c r="FV1765" s="601"/>
      <c r="FW1765" s="601"/>
      <c r="FX1765" s="601"/>
      <c r="FY1765" s="601"/>
      <c r="FZ1765" s="601"/>
      <c r="GA1765" s="601"/>
      <c r="GB1765" s="601"/>
      <c r="GC1765" s="601"/>
      <c r="GD1765" s="601"/>
      <c r="GE1765" s="601"/>
      <c r="GF1765" s="601"/>
      <c r="GG1765" s="601"/>
      <c r="GH1765" s="601"/>
      <c r="GI1765" s="601"/>
      <c r="GJ1765" s="601"/>
      <c r="GK1765" s="601"/>
      <c r="GL1765" s="601"/>
      <c r="GM1765" s="601"/>
      <c r="GN1765" s="601"/>
      <c r="GO1765" s="601"/>
      <c r="GP1765" s="601"/>
      <c r="GQ1765" s="601"/>
      <c r="GR1765" s="601"/>
      <c r="GS1765" s="601"/>
      <c r="GT1765" s="601"/>
      <c r="GU1765" s="601"/>
      <c r="GV1765" s="601"/>
      <c r="GW1765" s="601"/>
      <c r="GX1765" s="601"/>
      <c r="GY1765" s="601"/>
      <c r="GZ1765" s="601"/>
      <c r="HA1765" s="601"/>
      <c r="HB1765" s="601"/>
      <c r="HC1765" s="601"/>
      <c r="HD1765" s="601"/>
      <c r="HE1765" s="601"/>
      <c r="HF1765" s="601"/>
      <c r="HG1765" s="601"/>
      <c r="HH1765" s="601"/>
      <c r="HI1765" s="601"/>
      <c r="HJ1765" s="601"/>
      <c r="HK1765" s="601"/>
      <c r="HL1765" s="601"/>
      <c r="HM1765" s="601"/>
      <c r="HN1765" s="601"/>
      <c r="HO1765" s="601"/>
      <c r="HP1765" s="601"/>
      <c r="HQ1765" s="601"/>
      <c r="HR1765" s="601"/>
      <c r="HS1765" s="601"/>
      <c r="HT1765" s="601"/>
      <c r="HU1765" s="601"/>
      <c r="HV1765" s="601"/>
      <c r="HW1765" s="601"/>
      <c r="HX1765" s="601"/>
      <c r="HY1765" s="601"/>
      <c r="HZ1765" s="601"/>
      <c r="IA1765" s="601"/>
      <c r="IB1765" s="601"/>
      <c r="IC1765" s="601"/>
      <c r="ID1765" s="601"/>
      <c r="IE1765" s="601"/>
      <c r="IF1765" s="601"/>
      <c r="IG1765" s="601"/>
      <c r="IH1765" s="601"/>
      <c r="II1765" s="601"/>
      <c r="IJ1765" s="601"/>
      <c r="IK1765" s="601"/>
      <c r="IL1765" s="601"/>
      <c r="IM1765" s="601"/>
      <c r="IN1765" s="601"/>
      <c r="IO1765" s="601"/>
      <c r="IP1765" s="601"/>
      <c r="IQ1765" s="601"/>
      <c r="IR1765" s="601"/>
      <c r="IS1765" s="601"/>
      <c r="IT1765" s="601"/>
      <c r="IU1765" s="601"/>
      <c r="IV1765" s="601"/>
      <c r="IW1765" s="601"/>
      <c r="IX1765" s="601"/>
      <c r="IY1765" s="601"/>
      <c r="IZ1765" s="601"/>
      <c r="JA1765" s="601"/>
      <c r="JB1765" s="601"/>
      <c r="JC1765" s="601"/>
      <c r="JD1765" s="601"/>
      <c r="JE1765" s="601"/>
      <c r="JF1765" s="601"/>
      <c r="JG1765" s="601"/>
      <c r="JH1765" s="601"/>
      <c r="JI1765" s="601"/>
      <c r="JJ1765" s="601"/>
      <c r="JK1765" s="601"/>
      <c r="JL1765" s="601"/>
      <c r="JM1765" s="601"/>
      <c r="JN1765" s="601"/>
      <c r="JO1765" s="601"/>
      <c r="JP1765" s="601"/>
      <c r="JQ1765" s="601"/>
      <c r="JR1765" s="601"/>
      <c r="JS1765" s="601"/>
      <c r="JT1765" s="601"/>
      <c r="JU1765" s="601"/>
      <c r="JV1765" s="601"/>
      <c r="JW1765" s="601"/>
      <c r="JX1765" s="601"/>
      <c r="JY1765" s="601"/>
      <c r="JZ1765" s="601"/>
      <c r="KA1765" s="601"/>
      <c r="KB1765" s="601"/>
      <c r="KC1765" s="601"/>
      <c r="KD1765" s="601"/>
      <c r="KE1765" s="601"/>
      <c r="KF1765" s="601"/>
      <c r="KG1765" s="601"/>
      <c r="KH1765" s="601"/>
      <c r="KI1765" s="601"/>
      <c r="KJ1765" s="601"/>
      <c r="KK1765" s="601"/>
      <c r="KL1765" s="601"/>
      <c r="KM1765" s="601"/>
      <c r="KN1765" s="601"/>
      <c r="KO1765" s="601"/>
      <c r="KP1765" s="601"/>
      <c r="KQ1765" s="601"/>
      <c r="KR1765" s="601"/>
      <c r="KS1765" s="601"/>
      <c r="KT1765" s="601"/>
      <c r="KU1765" s="601"/>
      <c r="KV1765" s="601"/>
      <c r="KW1765" s="601"/>
      <c r="KX1765" s="601"/>
      <c r="KY1765" s="601"/>
      <c r="KZ1765" s="601"/>
      <c r="LA1765" s="601"/>
      <c r="LB1765" s="601"/>
      <c r="LC1765" s="601"/>
      <c r="LD1765" s="601"/>
      <c r="LE1765" s="601"/>
      <c r="LF1765" s="601"/>
      <c r="LG1765" s="601"/>
      <c r="LH1765" s="601"/>
      <c r="LI1765" s="601"/>
      <c r="LJ1765" s="601"/>
    </row>
    <row r="1766" spans="1:322">
      <c r="A1766" s="697"/>
      <c r="B1766" s="558"/>
      <c r="C1766" s="558"/>
      <c r="D1766" s="676" t="s">
        <v>1067</v>
      </c>
      <c r="E1766" s="524" t="s">
        <v>1126</v>
      </c>
      <c r="F1766" s="676" t="s">
        <v>1152</v>
      </c>
      <c r="G1766" s="676">
        <v>2022</v>
      </c>
      <c r="H1766" s="596">
        <v>3</v>
      </c>
      <c r="I1766" s="687">
        <v>127381</v>
      </c>
      <c r="J1766" s="677">
        <v>44636</v>
      </c>
      <c r="K1766" s="676" t="s">
        <v>1601</v>
      </c>
      <c r="L1766" s="677" t="s">
        <v>1578</v>
      </c>
      <c r="M1766" s="677">
        <v>44468</v>
      </c>
      <c r="N1766" s="677" t="s">
        <v>1588</v>
      </c>
      <c r="O1766" s="677"/>
      <c r="P1766" s="597">
        <v>44596</v>
      </c>
      <c r="Q1766" s="597">
        <v>44634</v>
      </c>
      <c r="R1766" s="597">
        <v>44636</v>
      </c>
      <c r="S1766" s="596" t="s">
        <v>1580</v>
      </c>
      <c r="T1766" s="596">
        <v>60</v>
      </c>
      <c r="U1766" s="676" t="s">
        <v>1590</v>
      </c>
      <c r="V1766" s="596" t="s">
        <v>1591</v>
      </c>
      <c r="W1766" s="678">
        <v>400</v>
      </c>
      <c r="X1766" s="551">
        <v>624</v>
      </c>
      <c r="Y1766" s="693">
        <v>249600</v>
      </c>
      <c r="Z1766" s="598">
        <v>0.44</v>
      </c>
      <c r="AA1766" s="682">
        <f>Y1766*Z1766</f>
        <v>109824</v>
      </c>
      <c r="AB1766" s="521"/>
      <c r="AC1766" s="683">
        <v>0</v>
      </c>
      <c r="AD1766" s="676"/>
      <c r="AE1766" s="684"/>
      <c r="AF1766" s="695">
        <f>AA1766+AD1766+AE1766</f>
        <v>109824</v>
      </c>
      <c r="AG1766" s="596" t="s">
        <v>47</v>
      </c>
      <c r="AH1766" s="641"/>
      <c r="AI1766" s="676">
        <v>75</v>
      </c>
      <c r="AJ1766" s="676" t="s">
        <v>1592</v>
      </c>
      <c r="AK1766" s="676" t="s">
        <v>50</v>
      </c>
      <c r="AL1766" s="696">
        <v>94544</v>
      </c>
      <c r="AM1766" s="596" t="s">
        <v>52</v>
      </c>
      <c r="AN1766" s="676" t="s">
        <v>1585</v>
      </c>
      <c r="AO1766" s="596"/>
      <c r="AP1766" s="676" t="s">
        <v>92</v>
      </c>
      <c r="AQ1766" s="676" t="s">
        <v>37</v>
      </c>
      <c r="AR1766" s="676"/>
      <c r="AS1766" s="523" t="s">
        <v>1077</v>
      </c>
      <c r="AT1766" s="523"/>
      <c r="AU1766" s="523"/>
      <c r="AV1766" s="674"/>
      <c r="AW1766" s="673" t="str">
        <f>U1766</f>
        <v>30390256C</v>
      </c>
      <c r="AX1766" s="673" cm="1">
        <f t="array" ref="AX1766">SUM(MID(0&amp;AW1766,LARGE(INDEX(ISNUMBER(--MID(AW1766,ROW($1:$8),1))*ROW($1:$8),),ROW($1:$8))+1,1)*10^ROW($1:$8)/10)</f>
        <v>30390256</v>
      </c>
      <c r="AY1766" s="673" t="str">
        <f>VLOOKUP($AX1766,'Item Master Data'!$A:$F,3,FALSE)</f>
        <v>T400H</v>
      </c>
      <c r="AZ1766" s="673">
        <f>VLOOKUP($AX1766,'Item Master Data'!$A:$F,6,FALSE)</f>
        <v>400</v>
      </c>
      <c r="BA1766" s="673">
        <f>X1766/BB1766</f>
        <v>24</v>
      </c>
      <c r="BB1766" s="673">
        <f>VLOOKUP(AX1766,'Item Master Data'!$A:$G,7,FALSE)</f>
        <v>26</v>
      </c>
      <c r="BC1766" s="673"/>
      <c r="BD1766" s="673">
        <f>W1766-AZ1766</f>
        <v>0</v>
      </c>
      <c r="BE1766" s="601"/>
      <c r="BF1766" s="601"/>
      <c r="BG1766" s="601"/>
      <c r="BH1766" s="601"/>
      <c r="BI1766" s="601"/>
      <c r="BJ1766" s="601"/>
      <c r="BK1766" s="601"/>
      <c r="BL1766" s="601"/>
      <c r="BM1766" s="601"/>
      <c r="BN1766" s="601"/>
      <c r="BO1766" s="601"/>
      <c r="BP1766" s="601"/>
      <c r="BQ1766" s="601"/>
      <c r="BR1766" s="601"/>
      <c r="BS1766" s="601"/>
      <c r="BT1766" s="601"/>
      <c r="BU1766" s="601"/>
      <c r="BV1766" s="601"/>
      <c r="BW1766" s="601"/>
      <c r="BX1766" s="601"/>
      <c r="BY1766" s="601"/>
      <c r="BZ1766" s="601"/>
      <c r="CA1766" s="601"/>
      <c r="CB1766" s="601"/>
      <c r="CC1766" s="601"/>
      <c r="CD1766" s="601"/>
      <c r="CE1766" s="601"/>
      <c r="CF1766" s="601"/>
      <c r="CG1766" s="601"/>
      <c r="CH1766" s="601"/>
      <c r="CI1766" s="601"/>
      <c r="CJ1766" s="601"/>
      <c r="CK1766" s="601"/>
      <c r="CL1766" s="601"/>
      <c r="CM1766" s="601"/>
      <c r="CN1766" s="601"/>
      <c r="CO1766" s="601"/>
      <c r="CP1766" s="601"/>
      <c r="CQ1766" s="601"/>
      <c r="CR1766" s="601"/>
      <c r="CS1766" s="601"/>
      <c r="CT1766" s="601"/>
      <c r="CU1766" s="601"/>
      <c r="CV1766" s="601"/>
      <c r="CW1766" s="601"/>
      <c r="CX1766" s="601"/>
      <c r="CY1766" s="601"/>
      <c r="CZ1766" s="601"/>
      <c r="DA1766" s="601"/>
      <c r="DB1766" s="601"/>
      <c r="DC1766" s="601"/>
      <c r="DD1766" s="601"/>
      <c r="DE1766" s="601"/>
      <c r="DF1766" s="601"/>
      <c r="DG1766" s="601"/>
      <c r="DH1766" s="601"/>
      <c r="DI1766" s="601"/>
      <c r="DJ1766" s="601"/>
      <c r="DK1766" s="601"/>
      <c r="DL1766" s="601"/>
      <c r="DM1766" s="601"/>
      <c r="DN1766" s="601"/>
      <c r="DO1766" s="601"/>
      <c r="DP1766" s="601"/>
      <c r="DQ1766" s="601"/>
      <c r="DR1766" s="601"/>
      <c r="DS1766" s="601"/>
      <c r="DT1766" s="601"/>
      <c r="DU1766" s="601"/>
      <c r="DV1766" s="601"/>
      <c r="DW1766" s="601"/>
      <c r="DX1766" s="601"/>
      <c r="DY1766" s="601"/>
      <c r="DZ1766" s="601"/>
      <c r="EA1766" s="601"/>
      <c r="EB1766" s="601"/>
      <c r="EC1766" s="601"/>
      <c r="ED1766" s="601"/>
      <c r="EE1766" s="601"/>
      <c r="EF1766" s="601"/>
      <c r="EG1766" s="601"/>
      <c r="EH1766" s="601"/>
      <c r="EI1766" s="601"/>
      <c r="EJ1766" s="601"/>
      <c r="EK1766" s="601"/>
      <c r="EL1766" s="601"/>
      <c r="EM1766" s="601"/>
      <c r="EN1766" s="601"/>
      <c r="EO1766" s="601"/>
      <c r="EP1766" s="601"/>
      <c r="EQ1766" s="601"/>
      <c r="ER1766" s="601"/>
      <c r="ES1766" s="601"/>
      <c r="ET1766" s="601"/>
      <c r="EU1766" s="601"/>
      <c r="EV1766" s="601"/>
      <c r="EW1766" s="601"/>
      <c r="EX1766" s="601"/>
      <c r="EY1766" s="601"/>
      <c r="EZ1766" s="601"/>
      <c r="FA1766" s="601"/>
      <c r="FB1766" s="601"/>
      <c r="FC1766" s="601"/>
      <c r="FD1766" s="601"/>
      <c r="FE1766" s="601"/>
      <c r="FF1766" s="601"/>
      <c r="FG1766" s="601"/>
      <c r="FH1766" s="601"/>
      <c r="FI1766" s="601"/>
      <c r="FJ1766" s="601"/>
      <c r="FK1766" s="601"/>
      <c r="FL1766" s="601"/>
      <c r="FM1766" s="601"/>
      <c r="FN1766" s="601"/>
      <c r="FO1766" s="601"/>
      <c r="FP1766" s="601"/>
      <c r="FQ1766" s="601"/>
      <c r="FR1766" s="601"/>
      <c r="FS1766" s="601"/>
      <c r="FT1766" s="601"/>
      <c r="FU1766" s="601"/>
      <c r="FV1766" s="601"/>
      <c r="FW1766" s="601"/>
      <c r="FX1766" s="601"/>
      <c r="FY1766" s="601"/>
      <c r="FZ1766" s="601"/>
      <c r="GA1766" s="601"/>
      <c r="GB1766" s="601"/>
      <c r="GC1766" s="601"/>
      <c r="GD1766" s="601"/>
      <c r="GE1766" s="601"/>
      <c r="GF1766" s="601"/>
      <c r="GG1766" s="601"/>
      <c r="GH1766" s="601"/>
      <c r="GI1766" s="601"/>
      <c r="GJ1766" s="601"/>
      <c r="GK1766" s="601"/>
      <c r="GL1766" s="601"/>
      <c r="GM1766" s="601"/>
      <c r="GN1766" s="601"/>
      <c r="GO1766" s="601"/>
      <c r="GP1766" s="601"/>
      <c r="GQ1766" s="601"/>
      <c r="GR1766" s="601"/>
      <c r="GS1766" s="601"/>
      <c r="GT1766" s="601"/>
      <c r="GU1766" s="601"/>
      <c r="GV1766" s="601"/>
      <c r="GW1766" s="601"/>
      <c r="GX1766" s="601"/>
      <c r="GY1766" s="601"/>
      <c r="GZ1766" s="601"/>
      <c r="HA1766" s="601"/>
      <c r="HB1766" s="601"/>
      <c r="HC1766" s="601"/>
      <c r="HD1766" s="601"/>
      <c r="HE1766" s="601"/>
      <c r="HF1766" s="601"/>
      <c r="HG1766" s="601"/>
      <c r="HH1766" s="601"/>
      <c r="HI1766" s="601"/>
      <c r="HJ1766" s="601"/>
      <c r="HK1766" s="601"/>
      <c r="HL1766" s="601"/>
      <c r="HM1766" s="601"/>
      <c r="HN1766" s="601"/>
      <c r="HO1766" s="601"/>
      <c r="HP1766" s="601"/>
      <c r="HQ1766" s="601"/>
      <c r="HR1766" s="601"/>
      <c r="HS1766" s="601"/>
      <c r="HT1766" s="601"/>
      <c r="HU1766" s="601"/>
      <c r="HV1766" s="601"/>
      <c r="HW1766" s="601"/>
      <c r="HX1766" s="601"/>
      <c r="HY1766" s="601"/>
      <c r="HZ1766" s="601"/>
      <c r="IA1766" s="601"/>
      <c r="IB1766" s="601"/>
      <c r="IC1766" s="601"/>
      <c r="ID1766" s="601"/>
      <c r="IE1766" s="601"/>
      <c r="IF1766" s="601"/>
      <c r="IG1766" s="601"/>
      <c r="IH1766" s="601"/>
      <c r="II1766" s="601"/>
      <c r="IJ1766" s="601"/>
      <c r="IK1766" s="601"/>
      <c r="IL1766" s="601"/>
      <c r="IM1766" s="601"/>
      <c r="IN1766" s="601"/>
      <c r="IO1766" s="601"/>
      <c r="IP1766" s="601"/>
      <c r="IQ1766" s="601"/>
      <c r="IR1766" s="601"/>
      <c r="IS1766" s="601"/>
      <c r="IT1766" s="601"/>
      <c r="IU1766" s="601"/>
      <c r="IV1766" s="601"/>
      <c r="IW1766" s="601"/>
      <c r="IX1766" s="601"/>
      <c r="IY1766" s="601"/>
      <c r="IZ1766" s="601"/>
      <c r="JA1766" s="601"/>
      <c r="JB1766" s="601"/>
      <c r="JC1766" s="601"/>
      <c r="JD1766" s="601"/>
      <c r="JE1766" s="601"/>
      <c r="JF1766" s="601"/>
      <c r="JG1766" s="601"/>
      <c r="JH1766" s="601"/>
      <c r="JI1766" s="601"/>
      <c r="JJ1766" s="601"/>
      <c r="JK1766" s="601"/>
      <c r="JL1766" s="601"/>
      <c r="JM1766" s="601"/>
      <c r="JN1766" s="601"/>
      <c r="JO1766" s="601"/>
      <c r="JP1766" s="601"/>
      <c r="JQ1766" s="601"/>
      <c r="JR1766" s="601"/>
      <c r="JS1766" s="601"/>
      <c r="JT1766" s="601"/>
      <c r="JU1766" s="601"/>
      <c r="JV1766" s="601"/>
      <c r="JW1766" s="601"/>
      <c r="JX1766" s="601"/>
      <c r="JY1766" s="601"/>
      <c r="JZ1766" s="601"/>
      <c r="KA1766" s="601"/>
      <c r="KB1766" s="601"/>
      <c r="KC1766" s="601"/>
      <c r="KD1766" s="601"/>
      <c r="KE1766" s="601"/>
      <c r="KF1766" s="601"/>
      <c r="KG1766" s="601"/>
      <c r="KH1766" s="601"/>
      <c r="KI1766" s="601"/>
      <c r="KJ1766" s="601"/>
      <c r="KK1766" s="601"/>
      <c r="KL1766" s="601"/>
      <c r="KM1766" s="601"/>
      <c r="KN1766" s="601"/>
      <c r="KO1766" s="601"/>
      <c r="KP1766" s="601"/>
      <c r="KQ1766" s="601"/>
      <c r="KR1766" s="601"/>
      <c r="KS1766" s="601"/>
      <c r="KT1766" s="601"/>
      <c r="KU1766" s="601"/>
      <c r="KV1766" s="601"/>
      <c r="KW1766" s="601"/>
      <c r="KX1766" s="601"/>
      <c r="KY1766" s="601"/>
      <c r="KZ1766" s="601"/>
      <c r="LA1766" s="601"/>
      <c r="LB1766" s="601"/>
      <c r="LC1766" s="601"/>
      <c r="LD1766" s="601"/>
      <c r="LE1766" s="601"/>
      <c r="LF1766" s="601"/>
      <c r="LG1766" s="601"/>
      <c r="LH1766" s="601"/>
      <c r="LI1766" s="601"/>
      <c r="LJ1766" s="601"/>
    </row>
    <row r="1767" spans="1:322">
      <c r="A1767" s="697"/>
      <c r="B1767" s="558"/>
      <c r="C1767" s="558"/>
      <c r="D1767" s="676" t="s">
        <v>1067</v>
      </c>
      <c r="E1767" s="524" t="s">
        <v>1126</v>
      </c>
      <c r="F1767" s="676" t="s">
        <v>1152</v>
      </c>
      <c r="G1767" s="676">
        <v>2022</v>
      </c>
      <c r="H1767" s="596">
        <v>3</v>
      </c>
      <c r="I1767" s="687">
        <v>127382</v>
      </c>
      <c r="J1767" s="677">
        <v>44636</v>
      </c>
      <c r="K1767" s="676" t="s">
        <v>1601</v>
      </c>
      <c r="L1767" s="677" t="s">
        <v>1578</v>
      </c>
      <c r="M1767" s="677">
        <v>44468</v>
      </c>
      <c r="N1767" s="677" t="s">
        <v>1588</v>
      </c>
      <c r="O1767" s="677"/>
      <c r="P1767" s="597">
        <v>44596</v>
      </c>
      <c r="Q1767" s="597">
        <v>44634</v>
      </c>
      <c r="R1767" s="597">
        <v>44636</v>
      </c>
      <c r="S1767" s="596" t="s">
        <v>1580</v>
      </c>
      <c r="T1767" s="596">
        <v>60</v>
      </c>
      <c r="U1767" s="676" t="s">
        <v>1590</v>
      </c>
      <c r="V1767" s="596" t="s">
        <v>1591</v>
      </c>
      <c r="W1767" s="678">
        <v>400</v>
      </c>
      <c r="X1767" s="551">
        <v>624</v>
      </c>
      <c r="Y1767" s="693">
        <v>249600</v>
      </c>
      <c r="Z1767" s="598">
        <v>0.44</v>
      </c>
      <c r="AA1767" s="682">
        <f>Y1767*Z1767</f>
        <v>109824</v>
      </c>
      <c r="AB1767" s="521"/>
      <c r="AC1767" s="683">
        <v>0</v>
      </c>
      <c r="AD1767" s="676"/>
      <c r="AE1767" s="684"/>
      <c r="AF1767" s="695">
        <f>AA1767+AD1767+AE1767</f>
        <v>109824</v>
      </c>
      <c r="AG1767" s="596" t="s">
        <v>47</v>
      </c>
      <c r="AH1767" s="641"/>
      <c r="AI1767" s="676">
        <v>75</v>
      </c>
      <c r="AJ1767" s="676" t="s">
        <v>1592</v>
      </c>
      <c r="AK1767" s="676" t="s">
        <v>50</v>
      </c>
      <c r="AL1767" s="696">
        <v>94544</v>
      </c>
      <c r="AM1767" s="596" t="s">
        <v>52</v>
      </c>
      <c r="AN1767" s="676" t="s">
        <v>1585</v>
      </c>
      <c r="AO1767" s="596"/>
      <c r="AP1767" s="676" t="s">
        <v>92</v>
      </c>
      <c r="AQ1767" s="676" t="s">
        <v>37</v>
      </c>
      <c r="AR1767" s="676"/>
      <c r="AS1767" s="523" t="s">
        <v>1077</v>
      </c>
      <c r="AT1767" s="523"/>
      <c r="AU1767" s="523"/>
      <c r="AV1767" s="674"/>
      <c r="AW1767" s="673" t="str">
        <f>U1767</f>
        <v>30390256C</v>
      </c>
      <c r="AX1767" s="673" cm="1">
        <f t="array" ref="AX1767">SUM(MID(0&amp;AW1767,LARGE(INDEX(ISNUMBER(--MID(AW1767,ROW($1:$8),1))*ROW($1:$8),),ROW($1:$8))+1,1)*10^ROW($1:$8)/10)</f>
        <v>30390256</v>
      </c>
      <c r="AY1767" s="673" t="str">
        <f>VLOOKUP($AX1767,'Item Master Data'!$A:$F,3,FALSE)</f>
        <v>T400H</v>
      </c>
      <c r="AZ1767" s="673">
        <f>VLOOKUP($AX1767,'Item Master Data'!$A:$F,6,FALSE)</f>
        <v>400</v>
      </c>
      <c r="BA1767" s="673">
        <f>X1767/BB1767</f>
        <v>24</v>
      </c>
      <c r="BB1767" s="673">
        <f>VLOOKUP(AX1767,'Item Master Data'!$A:$G,7,FALSE)</f>
        <v>26</v>
      </c>
      <c r="BC1767" s="673"/>
      <c r="BD1767" s="673">
        <f>W1767-AZ1767</f>
        <v>0</v>
      </c>
      <c r="BE1767" s="601"/>
      <c r="BF1767" s="601"/>
      <c r="BG1767" s="601"/>
      <c r="BH1767" s="601"/>
      <c r="BI1767" s="601"/>
      <c r="BJ1767" s="601"/>
      <c r="BK1767" s="601"/>
      <c r="BL1767" s="601"/>
      <c r="BM1767" s="601"/>
      <c r="BN1767" s="601"/>
      <c r="BO1767" s="601"/>
      <c r="BP1767" s="601"/>
      <c r="BQ1767" s="601"/>
      <c r="BR1767" s="601"/>
      <c r="BS1767" s="601"/>
      <c r="BT1767" s="601"/>
      <c r="BU1767" s="601"/>
      <c r="BV1767" s="601"/>
      <c r="BW1767" s="601"/>
      <c r="BX1767" s="601"/>
      <c r="BY1767" s="601"/>
      <c r="BZ1767" s="601"/>
      <c r="CA1767" s="601"/>
      <c r="CB1767" s="601"/>
      <c r="CC1767" s="601"/>
      <c r="CD1767" s="601"/>
      <c r="CE1767" s="601"/>
      <c r="CF1767" s="601"/>
      <c r="CG1767" s="601"/>
      <c r="CH1767" s="601"/>
      <c r="CI1767" s="601"/>
      <c r="CJ1767" s="601"/>
      <c r="CK1767" s="601"/>
      <c r="CL1767" s="601"/>
      <c r="CM1767" s="601"/>
      <c r="CN1767" s="601"/>
      <c r="CO1767" s="601"/>
      <c r="CP1767" s="601"/>
      <c r="CQ1767" s="601"/>
      <c r="CR1767" s="601"/>
      <c r="CS1767" s="601"/>
      <c r="CT1767" s="601"/>
      <c r="CU1767" s="601"/>
      <c r="CV1767" s="601"/>
      <c r="CW1767" s="601"/>
      <c r="CX1767" s="601"/>
      <c r="CY1767" s="601"/>
      <c r="CZ1767" s="601"/>
      <c r="DA1767" s="601"/>
      <c r="DB1767" s="601"/>
      <c r="DC1767" s="601"/>
      <c r="DD1767" s="601"/>
      <c r="DE1767" s="601"/>
      <c r="DF1767" s="601"/>
      <c r="DG1767" s="601"/>
      <c r="DH1767" s="601"/>
      <c r="DI1767" s="601"/>
      <c r="DJ1767" s="601"/>
      <c r="DK1767" s="601"/>
      <c r="DL1767" s="601"/>
      <c r="DM1767" s="601"/>
      <c r="DN1767" s="601"/>
      <c r="DO1767" s="601"/>
      <c r="DP1767" s="601"/>
      <c r="DQ1767" s="601"/>
      <c r="DR1767" s="601"/>
      <c r="DS1767" s="601"/>
      <c r="DT1767" s="601"/>
      <c r="DU1767" s="601"/>
      <c r="DV1767" s="601"/>
      <c r="DW1767" s="601"/>
      <c r="DX1767" s="601"/>
      <c r="DY1767" s="601"/>
      <c r="DZ1767" s="601"/>
      <c r="EA1767" s="601"/>
      <c r="EB1767" s="601"/>
      <c r="EC1767" s="601"/>
      <c r="ED1767" s="601"/>
      <c r="EE1767" s="601"/>
      <c r="EF1767" s="601"/>
      <c r="EG1767" s="601"/>
      <c r="EH1767" s="601"/>
      <c r="EI1767" s="601"/>
      <c r="EJ1767" s="601"/>
      <c r="EK1767" s="601"/>
      <c r="EL1767" s="601"/>
      <c r="EM1767" s="601"/>
      <c r="EN1767" s="601"/>
      <c r="EO1767" s="601"/>
      <c r="EP1767" s="601"/>
      <c r="EQ1767" s="601"/>
      <c r="ER1767" s="601"/>
      <c r="ES1767" s="601"/>
      <c r="ET1767" s="601"/>
      <c r="EU1767" s="601"/>
      <c r="EV1767" s="601"/>
      <c r="EW1767" s="601"/>
      <c r="EX1767" s="601"/>
      <c r="EY1767" s="601"/>
      <c r="EZ1767" s="601"/>
      <c r="FA1767" s="601"/>
      <c r="FB1767" s="601"/>
      <c r="FC1767" s="601"/>
      <c r="FD1767" s="601"/>
      <c r="FE1767" s="601"/>
      <c r="FF1767" s="601"/>
      <c r="FG1767" s="601"/>
      <c r="FH1767" s="601"/>
      <c r="FI1767" s="601"/>
      <c r="FJ1767" s="601"/>
      <c r="FK1767" s="601"/>
      <c r="FL1767" s="601"/>
      <c r="FM1767" s="601"/>
      <c r="FN1767" s="601"/>
      <c r="FO1767" s="601"/>
      <c r="FP1767" s="601"/>
      <c r="FQ1767" s="601"/>
      <c r="FR1767" s="601"/>
      <c r="FS1767" s="601"/>
      <c r="FT1767" s="601"/>
      <c r="FU1767" s="601"/>
      <c r="FV1767" s="601"/>
      <c r="FW1767" s="601"/>
      <c r="FX1767" s="601"/>
      <c r="FY1767" s="601"/>
      <c r="FZ1767" s="601"/>
      <c r="GA1767" s="601"/>
      <c r="GB1767" s="601"/>
      <c r="GC1767" s="601"/>
      <c r="GD1767" s="601"/>
      <c r="GE1767" s="601"/>
      <c r="GF1767" s="601"/>
      <c r="GG1767" s="601"/>
      <c r="GH1767" s="601"/>
      <c r="GI1767" s="601"/>
      <c r="GJ1767" s="601"/>
      <c r="GK1767" s="601"/>
      <c r="GL1767" s="601"/>
      <c r="GM1767" s="601"/>
      <c r="GN1767" s="601"/>
      <c r="GO1767" s="601"/>
      <c r="GP1767" s="601"/>
      <c r="GQ1767" s="601"/>
      <c r="GR1767" s="601"/>
      <c r="GS1767" s="601"/>
      <c r="GT1767" s="601"/>
      <c r="GU1767" s="601"/>
      <c r="GV1767" s="601"/>
      <c r="GW1767" s="601"/>
      <c r="GX1767" s="601"/>
      <c r="GY1767" s="601"/>
      <c r="GZ1767" s="601"/>
      <c r="HA1767" s="601"/>
      <c r="HB1767" s="601"/>
      <c r="HC1767" s="601"/>
      <c r="HD1767" s="601"/>
      <c r="HE1767" s="601"/>
      <c r="HF1767" s="601"/>
      <c r="HG1767" s="601"/>
      <c r="HH1767" s="601"/>
      <c r="HI1767" s="601"/>
      <c r="HJ1767" s="601"/>
      <c r="HK1767" s="601"/>
      <c r="HL1767" s="601"/>
      <c r="HM1767" s="601"/>
      <c r="HN1767" s="601"/>
      <c r="HO1767" s="601"/>
      <c r="HP1767" s="601"/>
      <c r="HQ1767" s="601"/>
      <c r="HR1767" s="601"/>
      <c r="HS1767" s="601"/>
      <c r="HT1767" s="601"/>
      <c r="HU1767" s="601"/>
      <c r="HV1767" s="601"/>
      <c r="HW1767" s="601"/>
      <c r="HX1767" s="601"/>
      <c r="HY1767" s="601"/>
      <c r="HZ1767" s="601"/>
      <c r="IA1767" s="601"/>
      <c r="IB1767" s="601"/>
      <c r="IC1767" s="601"/>
      <c r="ID1767" s="601"/>
      <c r="IE1767" s="601"/>
      <c r="IF1767" s="601"/>
      <c r="IG1767" s="601"/>
      <c r="IH1767" s="601"/>
      <c r="II1767" s="601"/>
      <c r="IJ1767" s="601"/>
      <c r="IK1767" s="601"/>
      <c r="IL1767" s="601"/>
      <c r="IM1767" s="601"/>
      <c r="IN1767" s="601"/>
      <c r="IO1767" s="601"/>
      <c r="IP1767" s="601"/>
      <c r="IQ1767" s="601"/>
      <c r="IR1767" s="601"/>
      <c r="IS1767" s="601"/>
      <c r="IT1767" s="601"/>
      <c r="IU1767" s="601"/>
      <c r="IV1767" s="601"/>
      <c r="IW1767" s="601"/>
      <c r="IX1767" s="601"/>
      <c r="IY1767" s="601"/>
      <c r="IZ1767" s="601"/>
      <c r="JA1767" s="601"/>
      <c r="JB1767" s="601"/>
      <c r="JC1767" s="601"/>
      <c r="JD1767" s="601"/>
      <c r="JE1767" s="601"/>
      <c r="JF1767" s="601"/>
      <c r="JG1767" s="601"/>
      <c r="JH1767" s="601"/>
      <c r="JI1767" s="601"/>
      <c r="JJ1767" s="601"/>
      <c r="JK1767" s="601"/>
      <c r="JL1767" s="601"/>
      <c r="JM1767" s="601"/>
      <c r="JN1767" s="601"/>
      <c r="JO1767" s="601"/>
      <c r="JP1767" s="601"/>
      <c r="JQ1767" s="601"/>
      <c r="JR1767" s="601"/>
      <c r="JS1767" s="601"/>
      <c r="JT1767" s="601"/>
      <c r="JU1767" s="601"/>
      <c r="JV1767" s="601"/>
      <c r="JW1767" s="601"/>
      <c r="JX1767" s="601"/>
      <c r="JY1767" s="601"/>
      <c r="JZ1767" s="601"/>
      <c r="KA1767" s="601"/>
      <c r="KB1767" s="601"/>
      <c r="KC1767" s="601"/>
      <c r="KD1767" s="601"/>
      <c r="KE1767" s="601"/>
      <c r="KF1767" s="601"/>
      <c r="KG1767" s="601"/>
      <c r="KH1767" s="601"/>
      <c r="KI1767" s="601"/>
      <c r="KJ1767" s="601"/>
      <c r="KK1767" s="601"/>
      <c r="KL1767" s="601"/>
      <c r="KM1767" s="601"/>
      <c r="KN1767" s="601"/>
      <c r="KO1767" s="601"/>
      <c r="KP1767" s="601"/>
      <c r="KQ1767" s="601"/>
      <c r="KR1767" s="601"/>
      <c r="KS1767" s="601"/>
      <c r="KT1767" s="601"/>
      <c r="KU1767" s="601"/>
      <c r="KV1767" s="601"/>
      <c r="KW1767" s="601"/>
      <c r="KX1767" s="601"/>
      <c r="KY1767" s="601"/>
      <c r="KZ1767" s="601"/>
      <c r="LA1767" s="601"/>
      <c r="LB1767" s="601"/>
      <c r="LC1767" s="601"/>
      <c r="LD1767" s="601"/>
      <c r="LE1767" s="601"/>
      <c r="LF1767" s="601"/>
      <c r="LG1767" s="601"/>
      <c r="LH1767" s="601"/>
      <c r="LI1767" s="601"/>
      <c r="LJ1767" s="601"/>
    </row>
    <row r="1768" spans="1:322">
      <c r="A1768" s="697"/>
      <c r="B1768" s="558"/>
      <c r="C1768" s="558"/>
      <c r="D1768" s="676" t="s">
        <v>1067</v>
      </c>
      <c r="E1768" s="524" t="s">
        <v>1126</v>
      </c>
      <c r="F1768" s="596" t="s">
        <v>1152</v>
      </c>
      <c r="G1768" s="676">
        <v>2022</v>
      </c>
      <c r="H1768" s="596">
        <v>3</v>
      </c>
      <c r="I1768" s="687">
        <v>127387</v>
      </c>
      <c r="J1768" s="677">
        <v>44638</v>
      </c>
      <c r="K1768" s="676" t="s">
        <v>1601</v>
      </c>
      <c r="L1768" s="677" t="s">
        <v>1578</v>
      </c>
      <c r="M1768" s="677">
        <v>44468</v>
      </c>
      <c r="N1768" s="677" t="s">
        <v>1588</v>
      </c>
      <c r="O1768" s="677"/>
      <c r="P1768" s="597">
        <v>44596</v>
      </c>
      <c r="Q1768" s="597">
        <v>44637</v>
      </c>
      <c r="R1768" s="597">
        <v>44638</v>
      </c>
      <c r="S1768" s="596" t="s">
        <v>1580</v>
      </c>
      <c r="T1768" s="596">
        <v>60</v>
      </c>
      <c r="U1768" s="596" t="s">
        <v>1590</v>
      </c>
      <c r="V1768" s="676" t="s">
        <v>1591</v>
      </c>
      <c r="W1768" s="678">
        <v>400</v>
      </c>
      <c r="X1768" s="551">
        <v>624</v>
      </c>
      <c r="Y1768" s="693">
        <v>249600</v>
      </c>
      <c r="Z1768" s="598">
        <v>0.44</v>
      </c>
      <c r="AA1768" s="682">
        <f>Y1768*Z1768</f>
        <v>109824</v>
      </c>
      <c r="AB1768" s="521"/>
      <c r="AC1768" s="683">
        <v>0</v>
      </c>
      <c r="AD1768" s="676"/>
      <c r="AE1768" s="599"/>
      <c r="AF1768" s="695">
        <f>AA1768+AD1768+AE1768</f>
        <v>109824</v>
      </c>
      <c r="AG1768" s="596" t="s">
        <v>47</v>
      </c>
      <c r="AH1768" s="641"/>
      <c r="AI1768" s="676">
        <v>75</v>
      </c>
      <c r="AJ1768" s="676" t="s">
        <v>1592</v>
      </c>
      <c r="AK1768" s="676" t="s">
        <v>50</v>
      </c>
      <c r="AL1768" s="696">
        <v>94544</v>
      </c>
      <c r="AM1768" s="596" t="s">
        <v>52</v>
      </c>
      <c r="AN1768" s="676" t="s">
        <v>1585</v>
      </c>
      <c r="AO1768" s="596"/>
      <c r="AP1768" s="676" t="s">
        <v>92</v>
      </c>
      <c r="AQ1768" s="676" t="s">
        <v>37</v>
      </c>
      <c r="AR1768" s="676"/>
      <c r="AS1768" s="523" t="s">
        <v>1077</v>
      </c>
      <c r="AT1768" s="523"/>
      <c r="AU1768" s="523"/>
      <c r="AV1768" s="674"/>
      <c r="AW1768" s="673" t="str">
        <f>U1768</f>
        <v>30390256C</v>
      </c>
      <c r="AX1768" s="673" cm="1">
        <f t="array" ref="AX1768">SUM(MID(0&amp;AW1768,LARGE(INDEX(ISNUMBER(--MID(AW1768,ROW($1:$8),1))*ROW($1:$8),),ROW($1:$8))+1,1)*10^ROW($1:$8)/10)</f>
        <v>30390256</v>
      </c>
      <c r="AY1768" s="673" t="str">
        <f>VLOOKUP($AX1768,'Item Master Data'!$A:$F,3,FALSE)</f>
        <v>T400H</v>
      </c>
      <c r="AZ1768" s="673">
        <f>VLOOKUP($AX1768,'Item Master Data'!$A:$F,6,FALSE)</f>
        <v>400</v>
      </c>
      <c r="BA1768" s="673">
        <f>X1768/BB1768</f>
        <v>24</v>
      </c>
      <c r="BB1768" s="673">
        <f>VLOOKUP(AX1768,'Item Master Data'!$A:$G,7,FALSE)</f>
        <v>26</v>
      </c>
      <c r="BC1768" s="673"/>
      <c r="BD1768" s="673">
        <f>W1768-AZ1768</f>
        <v>0</v>
      </c>
      <c r="BE1768" s="601"/>
      <c r="BF1768" s="601"/>
      <c r="BG1768" s="601"/>
      <c r="BH1768" s="601"/>
      <c r="BI1768" s="601"/>
      <c r="BJ1768" s="601"/>
      <c r="BK1768" s="601"/>
      <c r="BL1768" s="601"/>
      <c r="BM1768" s="601"/>
      <c r="BN1768" s="601"/>
      <c r="BO1768" s="601"/>
      <c r="BP1768" s="601"/>
      <c r="BQ1768" s="601"/>
      <c r="BR1768" s="601"/>
      <c r="BS1768" s="601"/>
      <c r="BT1768" s="601"/>
      <c r="BU1768" s="601"/>
      <c r="BV1768" s="601"/>
      <c r="BW1768" s="601"/>
      <c r="BX1768" s="601"/>
      <c r="BY1768" s="601"/>
      <c r="BZ1768" s="601"/>
      <c r="CA1768" s="601"/>
      <c r="CB1768" s="601"/>
      <c r="CC1768" s="601"/>
      <c r="CD1768" s="601"/>
      <c r="CE1768" s="601"/>
      <c r="CF1768" s="601"/>
      <c r="CG1768" s="601"/>
      <c r="CH1768" s="601"/>
      <c r="CI1768" s="601"/>
      <c r="CJ1768" s="601"/>
      <c r="CK1768" s="601"/>
      <c r="CL1768" s="601"/>
      <c r="CM1768" s="601"/>
      <c r="CN1768" s="601"/>
      <c r="CO1768" s="601"/>
      <c r="CP1768" s="601"/>
      <c r="CQ1768" s="601"/>
      <c r="CR1768" s="601"/>
      <c r="CS1768" s="601"/>
      <c r="CT1768" s="601"/>
      <c r="CU1768" s="601"/>
      <c r="CV1768" s="601"/>
      <c r="CW1768" s="601"/>
      <c r="CX1768" s="601"/>
      <c r="CY1768" s="601"/>
      <c r="CZ1768" s="601"/>
      <c r="DA1768" s="601"/>
      <c r="DB1768" s="601"/>
      <c r="DC1768" s="601"/>
      <c r="DD1768" s="601"/>
      <c r="DE1768" s="601"/>
      <c r="DF1768" s="601"/>
      <c r="DG1768" s="601"/>
      <c r="DH1768" s="601"/>
      <c r="DI1768" s="601"/>
      <c r="DJ1768" s="601"/>
      <c r="DK1768" s="601"/>
      <c r="DL1768" s="601"/>
      <c r="DM1768" s="601"/>
      <c r="DN1768" s="601"/>
      <c r="DO1768" s="601"/>
      <c r="DP1768" s="601"/>
      <c r="DQ1768" s="601"/>
      <c r="DR1768" s="601"/>
      <c r="DS1768" s="601"/>
      <c r="DT1768" s="601"/>
      <c r="DU1768" s="601"/>
      <c r="DV1768" s="601"/>
      <c r="DW1768" s="601"/>
      <c r="DX1768" s="601"/>
      <c r="DY1768" s="601"/>
      <c r="DZ1768" s="601"/>
      <c r="EA1768" s="601"/>
      <c r="EB1768" s="601"/>
      <c r="EC1768" s="601"/>
      <c r="ED1768" s="601"/>
      <c r="EE1768" s="601"/>
      <c r="EF1768" s="601"/>
      <c r="EG1768" s="601"/>
      <c r="EH1768" s="601"/>
      <c r="EI1768" s="601"/>
      <c r="EJ1768" s="601"/>
      <c r="EK1768" s="601"/>
      <c r="EL1768" s="601"/>
      <c r="EM1768" s="601"/>
      <c r="EN1768" s="601"/>
      <c r="EO1768" s="601"/>
      <c r="EP1768" s="601"/>
      <c r="EQ1768" s="601"/>
      <c r="ER1768" s="601"/>
      <c r="ES1768" s="601"/>
      <c r="ET1768" s="601"/>
      <c r="EU1768" s="601"/>
      <c r="EV1768" s="601"/>
      <c r="EW1768" s="601"/>
      <c r="EX1768" s="601"/>
      <c r="EY1768" s="601"/>
      <c r="EZ1768" s="601"/>
      <c r="FA1768" s="601"/>
      <c r="FB1768" s="601"/>
      <c r="FC1768" s="601"/>
      <c r="FD1768" s="601"/>
      <c r="FE1768" s="601"/>
      <c r="FF1768" s="601"/>
      <c r="FG1768" s="601"/>
      <c r="FH1768" s="601"/>
      <c r="FI1768" s="601"/>
      <c r="FJ1768" s="601"/>
      <c r="FK1768" s="601"/>
      <c r="FL1768" s="601"/>
      <c r="FM1768" s="601"/>
      <c r="FN1768" s="601"/>
      <c r="FO1768" s="601"/>
      <c r="FP1768" s="601"/>
      <c r="FQ1768" s="601"/>
      <c r="FR1768" s="601"/>
      <c r="FS1768" s="601"/>
      <c r="FT1768" s="601"/>
      <c r="FU1768" s="601"/>
      <c r="FV1768" s="601"/>
      <c r="FW1768" s="601"/>
      <c r="FX1768" s="601"/>
      <c r="FY1768" s="601"/>
      <c r="FZ1768" s="601"/>
      <c r="GA1768" s="601"/>
      <c r="GB1768" s="601"/>
      <c r="GC1768" s="601"/>
      <c r="GD1768" s="601"/>
      <c r="GE1768" s="601"/>
      <c r="GF1768" s="601"/>
      <c r="GG1768" s="601"/>
      <c r="GH1768" s="601"/>
      <c r="GI1768" s="601"/>
      <c r="GJ1768" s="601"/>
      <c r="GK1768" s="601"/>
      <c r="GL1768" s="601"/>
      <c r="GM1768" s="601"/>
      <c r="GN1768" s="601"/>
      <c r="GO1768" s="601"/>
      <c r="GP1768" s="601"/>
      <c r="GQ1768" s="601"/>
      <c r="GR1768" s="601"/>
      <c r="GS1768" s="601"/>
      <c r="GT1768" s="601"/>
      <c r="GU1768" s="601"/>
      <c r="GV1768" s="601"/>
      <c r="GW1768" s="601"/>
      <c r="GX1768" s="601"/>
      <c r="GY1768" s="601"/>
      <c r="GZ1768" s="601"/>
      <c r="HA1768" s="601"/>
      <c r="HB1768" s="601"/>
      <c r="HC1768" s="601"/>
      <c r="HD1768" s="601"/>
      <c r="HE1768" s="601"/>
      <c r="HF1768" s="601"/>
      <c r="HG1768" s="601"/>
      <c r="HH1768" s="601"/>
      <c r="HI1768" s="601"/>
      <c r="HJ1768" s="601"/>
      <c r="HK1768" s="601"/>
      <c r="HL1768" s="601"/>
      <c r="HM1768" s="601"/>
      <c r="HN1768" s="601"/>
      <c r="HO1768" s="601"/>
      <c r="HP1768" s="601"/>
      <c r="HQ1768" s="601"/>
      <c r="HR1768" s="601"/>
      <c r="HS1768" s="601"/>
      <c r="HT1768" s="601"/>
      <c r="HU1768" s="601"/>
      <c r="HV1768" s="601"/>
      <c r="HW1768" s="601"/>
      <c r="HX1768" s="601"/>
      <c r="HY1768" s="601"/>
      <c r="HZ1768" s="601"/>
      <c r="IA1768" s="601"/>
      <c r="IB1768" s="601"/>
      <c r="IC1768" s="601"/>
      <c r="ID1768" s="601"/>
      <c r="IE1768" s="601"/>
      <c r="IF1768" s="601"/>
      <c r="IG1768" s="601"/>
      <c r="IH1768" s="601"/>
      <c r="II1768" s="601"/>
      <c r="IJ1768" s="601"/>
      <c r="IK1768" s="601"/>
      <c r="IL1768" s="601"/>
      <c r="IM1768" s="601"/>
      <c r="IN1768" s="601"/>
      <c r="IO1768" s="601"/>
      <c r="IP1768" s="601"/>
      <c r="IQ1768" s="601"/>
      <c r="IR1768" s="601"/>
      <c r="IS1768" s="601"/>
      <c r="IT1768" s="601"/>
      <c r="IU1768" s="601"/>
      <c r="IV1768" s="601"/>
      <c r="IW1768" s="601"/>
      <c r="IX1768" s="601"/>
      <c r="IY1768" s="601"/>
      <c r="IZ1768" s="601"/>
      <c r="JA1768" s="601"/>
      <c r="JB1768" s="601"/>
      <c r="JC1768" s="601"/>
      <c r="JD1768" s="601"/>
      <c r="JE1768" s="601"/>
      <c r="JF1768" s="601"/>
      <c r="JG1768" s="601"/>
      <c r="JH1768" s="601"/>
      <c r="JI1768" s="601"/>
      <c r="JJ1768" s="601"/>
      <c r="JK1768" s="601"/>
      <c r="JL1768" s="601"/>
      <c r="JM1768" s="601"/>
      <c r="JN1768" s="601"/>
      <c r="JO1768" s="601"/>
      <c r="JP1768" s="601"/>
      <c r="JQ1768" s="601"/>
      <c r="JR1768" s="601"/>
      <c r="JS1768" s="601"/>
      <c r="JT1768" s="601"/>
      <c r="JU1768" s="601"/>
      <c r="JV1768" s="601"/>
      <c r="JW1768" s="601"/>
      <c r="JX1768" s="601"/>
      <c r="JY1768" s="601"/>
      <c r="JZ1768" s="601"/>
      <c r="KA1768" s="601"/>
      <c r="KB1768" s="601"/>
      <c r="KC1768" s="601"/>
      <c r="KD1768" s="601"/>
      <c r="KE1768" s="601"/>
      <c r="KF1768" s="601"/>
      <c r="KG1768" s="601"/>
      <c r="KH1768" s="601"/>
      <c r="KI1768" s="601"/>
      <c r="KJ1768" s="601"/>
      <c r="KK1768" s="601"/>
      <c r="KL1768" s="601"/>
      <c r="KM1768" s="601"/>
      <c r="KN1768" s="601"/>
      <c r="KO1768" s="601"/>
      <c r="KP1768" s="601"/>
      <c r="KQ1768" s="601"/>
      <c r="KR1768" s="601"/>
      <c r="KS1768" s="601"/>
      <c r="KT1768" s="601"/>
      <c r="KU1768" s="601"/>
      <c r="KV1768" s="601"/>
      <c r="KW1768" s="601"/>
      <c r="KX1768" s="601"/>
      <c r="KY1768" s="601"/>
      <c r="KZ1768" s="601"/>
      <c r="LA1768" s="601"/>
      <c r="LB1768" s="601"/>
      <c r="LC1768" s="601"/>
      <c r="LD1768" s="601"/>
      <c r="LE1768" s="601"/>
      <c r="LF1768" s="601"/>
      <c r="LG1768" s="601"/>
      <c r="LH1768" s="601"/>
      <c r="LI1768" s="601"/>
      <c r="LJ1768" s="601"/>
    </row>
    <row r="1769" spans="1:322">
      <c r="A1769" s="697"/>
      <c r="B1769" s="558"/>
      <c r="C1769" s="558"/>
      <c r="D1769" s="676" t="s">
        <v>1067</v>
      </c>
      <c r="E1769" s="524" t="s">
        <v>1126</v>
      </c>
      <c r="F1769" s="676" t="s">
        <v>1152</v>
      </c>
      <c r="G1769" s="676">
        <v>2022</v>
      </c>
      <c r="H1769" s="596">
        <v>3</v>
      </c>
      <c r="I1769" s="687">
        <v>127386</v>
      </c>
      <c r="J1769" s="677">
        <v>44638</v>
      </c>
      <c r="K1769" s="676" t="s">
        <v>1601</v>
      </c>
      <c r="L1769" s="677" t="s">
        <v>1578</v>
      </c>
      <c r="M1769" s="677">
        <v>44468</v>
      </c>
      <c r="N1769" s="677" t="s">
        <v>1588</v>
      </c>
      <c r="O1769" s="677"/>
      <c r="P1769" s="597">
        <v>44596</v>
      </c>
      <c r="Q1769" s="597">
        <v>44636</v>
      </c>
      <c r="R1769" s="597">
        <v>44638</v>
      </c>
      <c r="S1769" s="596" t="s">
        <v>1580</v>
      </c>
      <c r="T1769" s="596">
        <v>60</v>
      </c>
      <c r="U1769" s="676" t="s">
        <v>1590</v>
      </c>
      <c r="V1769" s="596" t="s">
        <v>1591</v>
      </c>
      <c r="W1769" s="678">
        <v>400</v>
      </c>
      <c r="X1769" s="551">
        <v>624</v>
      </c>
      <c r="Y1769" s="693">
        <v>249600</v>
      </c>
      <c r="Z1769" s="598">
        <v>0.44</v>
      </c>
      <c r="AA1769" s="682">
        <f>Y1769*Z1769</f>
        <v>109824</v>
      </c>
      <c r="AB1769" s="521"/>
      <c r="AC1769" s="683">
        <v>0</v>
      </c>
      <c r="AD1769" s="676"/>
      <c r="AE1769" s="684"/>
      <c r="AF1769" s="695">
        <f>AA1769+AD1769+AE1769</f>
        <v>109824</v>
      </c>
      <c r="AG1769" s="596" t="s">
        <v>47</v>
      </c>
      <c r="AH1769" s="641"/>
      <c r="AI1769" s="676">
        <v>75</v>
      </c>
      <c r="AJ1769" s="676" t="s">
        <v>1592</v>
      </c>
      <c r="AK1769" s="676" t="s">
        <v>50</v>
      </c>
      <c r="AL1769" s="696">
        <v>94544</v>
      </c>
      <c r="AM1769" s="596" t="s">
        <v>52</v>
      </c>
      <c r="AN1769" s="676" t="s">
        <v>1585</v>
      </c>
      <c r="AO1769" s="596"/>
      <c r="AP1769" s="676" t="s">
        <v>92</v>
      </c>
      <c r="AQ1769" s="676" t="s">
        <v>37</v>
      </c>
      <c r="AR1769" s="676"/>
      <c r="AS1769" s="523" t="s">
        <v>1077</v>
      </c>
      <c r="AT1769" s="523"/>
      <c r="AU1769" s="523"/>
      <c r="AV1769" s="674"/>
      <c r="AW1769" s="673" t="str">
        <f>U1769</f>
        <v>30390256C</v>
      </c>
      <c r="AX1769" s="673" cm="1">
        <f t="array" ref="AX1769">SUM(MID(0&amp;AW1769,LARGE(INDEX(ISNUMBER(--MID(AW1769,ROW($1:$8),1))*ROW($1:$8),),ROW($1:$8))+1,1)*10^ROW($1:$8)/10)</f>
        <v>30390256</v>
      </c>
      <c r="AY1769" s="673" t="str">
        <f>VLOOKUP($AX1769,'Item Master Data'!$A:$F,3,FALSE)</f>
        <v>T400H</v>
      </c>
      <c r="AZ1769" s="673">
        <f>VLOOKUP($AX1769,'Item Master Data'!$A:$F,6,FALSE)</f>
        <v>400</v>
      </c>
      <c r="BA1769" s="673">
        <f>X1769/BB1769</f>
        <v>24</v>
      </c>
      <c r="BB1769" s="673">
        <f>VLOOKUP(AX1769,'Item Master Data'!$A:$G,7,FALSE)</f>
        <v>26</v>
      </c>
      <c r="BC1769" s="673"/>
      <c r="BD1769" s="673">
        <f>W1769-AZ1769</f>
        <v>0</v>
      </c>
      <c r="BE1769" s="601"/>
      <c r="BF1769" s="601"/>
      <c r="BG1769" s="601"/>
      <c r="BH1769" s="601"/>
      <c r="BI1769" s="601"/>
      <c r="BJ1769" s="601"/>
      <c r="BK1769" s="601"/>
      <c r="BL1769" s="601"/>
      <c r="BM1769" s="601"/>
      <c r="BN1769" s="601"/>
      <c r="BO1769" s="601"/>
      <c r="BP1769" s="601"/>
      <c r="BQ1769" s="601"/>
      <c r="BR1769" s="601"/>
      <c r="BS1769" s="601"/>
      <c r="BT1769" s="601"/>
      <c r="BU1769" s="601"/>
      <c r="BV1769" s="601"/>
      <c r="BW1769" s="601"/>
      <c r="BX1769" s="601"/>
      <c r="BY1769" s="601"/>
      <c r="BZ1769" s="601"/>
      <c r="CA1769" s="601"/>
      <c r="CB1769" s="601"/>
      <c r="CC1769" s="601"/>
      <c r="CD1769" s="601"/>
      <c r="CE1769" s="601"/>
      <c r="CF1769" s="601"/>
      <c r="CG1769" s="601"/>
      <c r="CH1769" s="601"/>
      <c r="CI1769" s="601"/>
      <c r="CJ1769" s="601"/>
      <c r="CK1769" s="601"/>
      <c r="CL1769" s="601"/>
      <c r="CM1769" s="601"/>
      <c r="CN1769" s="601"/>
      <c r="CO1769" s="601"/>
      <c r="CP1769" s="601"/>
      <c r="CQ1769" s="601"/>
      <c r="CR1769" s="601"/>
      <c r="CS1769" s="601"/>
      <c r="CT1769" s="601"/>
      <c r="CU1769" s="601"/>
      <c r="CV1769" s="601"/>
      <c r="CW1769" s="601"/>
      <c r="CX1769" s="601"/>
      <c r="CY1769" s="601"/>
      <c r="CZ1769" s="601"/>
      <c r="DA1769" s="601"/>
      <c r="DB1769" s="601"/>
      <c r="DC1769" s="601"/>
      <c r="DD1769" s="601"/>
      <c r="DE1769" s="601"/>
      <c r="DF1769" s="601"/>
      <c r="DG1769" s="601"/>
      <c r="DH1769" s="601"/>
      <c r="DI1769" s="601"/>
      <c r="DJ1769" s="601"/>
      <c r="DK1769" s="601"/>
      <c r="DL1769" s="601"/>
      <c r="DM1769" s="601"/>
      <c r="DN1769" s="601"/>
      <c r="DO1769" s="601"/>
      <c r="DP1769" s="601"/>
      <c r="DQ1769" s="601"/>
      <c r="DR1769" s="601"/>
      <c r="DS1769" s="601"/>
      <c r="DT1769" s="601"/>
      <c r="DU1769" s="601"/>
      <c r="DV1769" s="601"/>
      <c r="DW1769" s="601"/>
      <c r="DX1769" s="601"/>
      <c r="DY1769" s="601"/>
      <c r="DZ1769" s="601"/>
      <c r="EA1769" s="601"/>
      <c r="EB1769" s="601"/>
      <c r="EC1769" s="601"/>
      <c r="ED1769" s="601"/>
      <c r="EE1769" s="601"/>
      <c r="EF1769" s="601"/>
      <c r="EG1769" s="601"/>
      <c r="EH1769" s="601"/>
      <c r="EI1769" s="601"/>
      <c r="EJ1769" s="601"/>
      <c r="EK1769" s="601"/>
      <c r="EL1769" s="601"/>
      <c r="EM1769" s="601"/>
      <c r="EN1769" s="601"/>
      <c r="EO1769" s="601"/>
      <c r="EP1769" s="601"/>
      <c r="EQ1769" s="601"/>
      <c r="ER1769" s="601"/>
      <c r="ES1769" s="601"/>
      <c r="ET1769" s="601"/>
      <c r="EU1769" s="601"/>
      <c r="EV1769" s="601"/>
      <c r="EW1769" s="601"/>
      <c r="EX1769" s="601"/>
      <c r="EY1769" s="601"/>
      <c r="EZ1769" s="601"/>
      <c r="FA1769" s="601"/>
      <c r="FB1769" s="601"/>
      <c r="FC1769" s="601"/>
      <c r="FD1769" s="601"/>
      <c r="FE1769" s="601"/>
      <c r="FF1769" s="601"/>
      <c r="FG1769" s="601"/>
      <c r="FH1769" s="601"/>
      <c r="FI1769" s="601"/>
      <c r="FJ1769" s="601"/>
      <c r="FK1769" s="601"/>
      <c r="FL1769" s="601"/>
      <c r="FM1769" s="601"/>
      <c r="FN1769" s="601"/>
      <c r="FO1769" s="601"/>
      <c r="FP1769" s="601"/>
      <c r="FQ1769" s="601"/>
      <c r="FR1769" s="601"/>
      <c r="FS1769" s="601"/>
      <c r="FT1769" s="601"/>
      <c r="FU1769" s="601"/>
      <c r="FV1769" s="601"/>
      <c r="FW1769" s="601"/>
      <c r="FX1769" s="601"/>
      <c r="FY1769" s="601"/>
      <c r="FZ1769" s="601"/>
      <c r="GA1769" s="601"/>
      <c r="GB1769" s="601"/>
      <c r="GC1769" s="601"/>
      <c r="GD1769" s="601"/>
      <c r="GE1769" s="601"/>
      <c r="GF1769" s="601"/>
      <c r="GG1769" s="601"/>
      <c r="GH1769" s="601"/>
      <c r="GI1769" s="601"/>
      <c r="GJ1769" s="601"/>
      <c r="GK1769" s="601"/>
      <c r="GL1769" s="601"/>
      <c r="GM1769" s="601"/>
      <c r="GN1769" s="601"/>
      <c r="GO1769" s="601"/>
      <c r="GP1769" s="601"/>
      <c r="GQ1769" s="601"/>
      <c r="GR1769" s="601"/>
      <c r="GS1769" s="601"/>
      <c r="GT1769" s="601"/>
      <c r="GU1769" s="601"/>
      <c r="GV1769" s="601"/>
      <c r="GW1769" s="601"/>
      <c r="GX1769" s="601"/>
      <c r="GY1769" s="601"/>
      <c r="GZ1769" s="601"/>
      <c r="HA1769" s="601"/>
      <c r="HB1769" s="601"/>
      <c r="HC1769" s="601"/>
      <c r="HD1769" s="601"/>
      <c r="HE1769" s="601"/>
      <c r="HF1769" s="601"/>
      <c r="HG1769" s="601"/>
      <c r="HH1769" s="601"/>
      <c r="HI1769" s="601"/>
      <c r="HJ1769" s="601"/>
      <c r="HK1769" s="601"/>
      <c r="HL1769" s="601"/>
      <c r="HM1769" s="601"/>
      <c r="HN1769" s="601"/>
      <c r="HO1769" s="601"/>
      <c r="HP1769" s="601"/>
      <c r="HQ1769" s="601"/>
      <c r="HR1769" s="601"/>
      <c r="HS1769" s="601"/>
      <c r="HT1769" s="601"/>
      <c r="HU1769" s="601"/>
      <c r="HV1769" s="601"/>
      <c r="HW1769" s="601"/>
      <c r="HX1769" s="601"/>
      <c r="HY1769" s="601"/>
      <c r="HZ1769" s="601"/>
      <c r="IA1769" s="601"/>
      <c r="IB1769" s="601"/>
      <c r="IC1769" s="601"/>
      <c r="ID1769" s="601"/>
      <c r="IE1769" s="601"/>
      <c r="IF1769" s="601"/>
      <c r="IG1769" s="601"/>
      <c r="IH1769" s="601"/>
      <c r="II1769" s="601"/>
      <c r="IJ1769" s="601"/>
      <c r="IK1769" s="601"/>
      <c r="IL1769" s="601"/>
      <c r="IM1769" s="601"/>
      <c r="IN1769" s="601"/>
      <c r="IO1769" s="601"/>
      <c r="IP1769" s="601"/>
      <c r="IQ1769" s="601"/>
      <c r="IR1769" s="601"/>
      <c r="IS1769" s="601"/>
      <c r="IT1769" s="601"/>
      <c r="IU1769" s="601"/>
      <c r="IV1769" s="601"/>
      <c r="IW1769" s="601"/>
      <c r="IX1769" s="601"/>
      <c r="IY1769" s="601"/>
      <c r="IZ1769" s="601"/>
      <c r="JA1769" s="601"/>
      <c r="JB1769" s="601"/>
      <c r="JC1769" s="601"/>
      <c r="JD1769" s="601"/>
      <c r="JE1769" s="601"/>
      <c r="JF1769" s="601"/>
      <c r="JG1769" s="601"/>
      <c r="JH1769" s="601"/>
      <c r="JI1769" s="601"/>
      <c r="JJ1769" s="601"/>
      <c r="JK1769" s="601"/>
      <c r="JL1769" s="601"/>
      <c r="JM1769" s="601"/>
      <c r="JN1769" s="601"/>
      <c r="JO1769" s="601"/>
      <c r="JP1769" s="601"/>
      <c r="JQ1769" s="601"/>
      <c r="JR1769" s="601"/>
      <c r="JS1769" s="601"/>
      <c r="JT1769" s="601"/>
      <c r="JU1769" s="601"/>
      <c r="JV1769" s="601"/>
      <c r="JW1769" s="601"/>
      <c r="JX1769" s="601"/>
      <c r="JY1769" s="601"/>
      <c r="JZ1769" s="601"/>
      <c r="KA1769" s="601"/>
      <c r="KB1769" s="601"/>
      <c r="KC1769" s="601"/>
      <c r="KD1769" s="601"/>
      <c r="KE1769" s="601"/>
      <c r="KF1769" s="601"/>
      <c r="KG1769" s="601"/>
      <c r="KH1769" s="601"/>
      <c r="KI1769" s="601"/>
      <c r="KJ1769" s="601"/>
      <c r="KK1769" s="601"/>
      <c r="KL1769" s="601"/>
      <c r="KM1769" s="601"/>
      <c r="KN1769" s="601"/>
      <c r="KO1769" s="601"/>
      <c r="KP1769" s="601"/>
      <c r="KQ1769" s="601"/>
      <c r="KR1769" s="601"/>
      <c r="KS1769" s="601"/>
      <c r="KT1769" s="601"/>
      <c r="KU1769" s="601"/>
      <c r="KV1769" s="601"/>
      <c r="KW1769" s="601"/>
      <c r="KX1769" s="601"/>
      <c r="KY1769" s="601"/>
      <c r="KZ1769" s="601"/>
      <c r="LA1769" s="601"/>
      <c r="LB1769" s="601"/>
      <c r="LC1769" s="601"/>
      <c r="LD1769" s="601"/>
      <c r="LE1769" s="601"/>
      <c r="LF1769" s="601"/>
      <c r="LG1769" s="601"/>
      <c r="LH1769" s="601"/>
      <c r="LI1769" s="601"/>
      <c r="LJ1769" s="601"/>
    </row>
    <row r="1770" spans="1:322">
      <c r="A1770" s="697"/>
      <c r="B1770" s="558"/>
      <c r="C1770" s="558"/>
      <c r="D1770" s="676" t="s">
        <v>1067</v>
      </c>
      <c r="E1770" s="524" t="s">
        <v>1126</v>
      </c>
      <c r="F1770" s="676" t="s">
        <v>1152</v>
      </c>
      <c r="G1770" s="676">
        <v>2022</v>
      </c>
      <c r="H1770" s="596">
        <v>3</v>
      </c>
      <c r="I1770" s="687">
        <v>127390</v>
      </c>
      <c r="J1770" s="677">
        <v>44641</v>
      </c>
      <c r="K1770" s="676" t="s">
        <v>1601</v>
      </c>
      <c r="L1770" s="677" t="s">
        <v>1578</v>
      </c>
      <c r="M1770" s="677">
        <v>44468</v>
      </c>
      <c r="N1770" s="677" t="s">
        <v>1588</v>
      </c>
      <c r="O1770" s="677"/>
      <c r="P1770" s="597">
        <v>44596</v>
      </c>
      <c r="Q1770" s="597">
        <v>44638</v>
      </c>
      <c r="R1770" s="597">
        <v>44641</v>
      </c>
      <c r="S1770" s="596" t="s">
        <v>1580</v>
      </c>
      <c r="T1770" s="596">
        <v>60</v>
      </c>
      <c r="U1770" s="676" t="s">
        <v>1590</v>
      </c>
      <c r="V1770" s="596" t="s">
        <v>1591</v>
      </c>
      <c r="W1770" s="678">
        <v>400</v>
      </c>
      <c r="X1770" s="551">
        <v>624</v>
      </c>
      <c r="Y1770" s="693">
        <v>249600</v>
      </c>
      <c r="Z1770" s="598">
        <v>0.44</v>
      </c>
      <c r="AA1770" s="682">
        <f>Y1770*Z1770</f>
        <v>109824</v>
      </c>
      <c r="AB1770" s="521"/>
      <c r="AC1770" s="683">
        <v>0</v>
      </c>
      <c r="AD1770" s="676"/>
      <c r="AE1770" s="684"/>
      <c r="AF1770" s="695">
        <f>AA1770+AD1770+AE1770</f>
        <v>109824</v>
      </c>
      <c r="AG1770" s="596" t="s">
        <v>47</v>
      </c>
      <c r="AH1770" s="641"/>
      <c r="AI1770" s="676">
        <v>75</v>
      </c>
      <c r="AJ1770" s="676" t="s">
        <v>1592</v>
      </c>
      <c r="AK1770" s="676" t="s">
        <v>50</v>
      </c>
      <c r="AL1770" s="696">
        <v>94544</v>
      </c>
      <c r="AM1770" s="596" t="s">
        <v>52</v>
      </c>
      <c r="AN1770" s="676" t="s">
        <v>1585</v>
      </c>
      <c r="AO1770" s="596"/>
      <c r="AP1770" s="676" t="s">
        <v>92</v>
      </c>
      <c r="AQ1770" s="676" t="s">
        <v>37</v>
      </c>
      <c r="AR1770" s="676"/>
      <c r="AS1770" s="523" t="s">
        <v>1077</v>
      </c>
      <c r="AT1770" s="523"/>
      <c r="AU1770" s="523"/>
      <c r="AV1770" s="674"/>
      <c r="AW1770" s="673" t="str">
        <f>U1770</f>
        <v>30390256C</v>
      </c>
      <c r="AX1770" s="673" cm="1">
        <f t="array" ref="AX1770">SUM(MID(0&amp;AW1770,LARGE(INDEX(ISNUMBER(--MID(AW1770,ROW($1:$8),1))*ROW($1:$8),),ROW($1:$8))+1,1)*10^ROW($1:$8)/10)</f>
        <v>30390256</v>
      </c>
      <c r="AY1770" s="673" t="str">
        <f>VLOOKUP($AX1770,'Item Master Data'!$A:$F,3,FALSE)</f>
        <v>T400H</v>
      </c>
      <c r="AZ1770" s="673">
        <f>VLOOKUP($AX1770,'Item Master Data'!$A:$F,6,FALSE)</f>
        <v>400</v>
      </c>
      <c r="BA1770" s="673">
        <f>X1770/BB1770</f>
        <v>24</v>
      </c>
      <c r="BB1770" s="673">
        <f>VLOOKUP(AX1770,'Item Master Data'!$A:$G,7,FALSE)</f>
        <v>26</v>
      </c>
      <c r="BC1770" s="673"/>
      <c r="BD1770" s="673">
        <f>W1770-AZ1770</f>
        <v>0</v>
      </c>
      <c r="BE1770" s="601"/>
      <c r="BF1770" s="601"/>
      <c r="BG1770" s="601"/>
      <c r="BH1770" s="601"/>
      <c r="BI1770" s="601"/>
      <c r="BJ1770" s="601"/>
      <c r="BK1770" s="601"/>
      <c r="BL1770" s="601"/>
      <c r="BM1770" s="601"/>
      <c r="BN1770" s="601"/>
      <c r="BO1770" s="601"/>
      <c r="BP1770" s="601"/>
      <c r="BQ1770" s="601"/>
      <c r="BR1770" s="601"/>
      <c r="BS1770" s="601"/>
      <c r="BT1770" s="601"/>
      <c r="BU1770" s="601"/>
      <c r="BV1770" s="601"/>
      <c r="BW1770" s="601"/>
      <c r="BX1770" s="601"/>
      <c r="BY1770" s="601"/>
      <c r="BZ1770" s="601"/>
      <c r="CA1770" s="601"/>
      <c r="CB1770" s="601"/>
      <c r="CC1770" s="601"/>
      <c r="CD1770" s="601"/>
      <c r="CE1770" s="601"/>
      <c r="CF1770" s="601"/>
      <c r="CG1770" s="601"/>
      <c r="CH1770" s="601"/>
      <c r="CI1770" s="601"/>
      <c r="CJ1770" s="601"/>
      <c r="CK1770" s="601"/>
      <c r="CL1770" s="601"/>
      <c r="CM1770" s="601"/>
      <c r="CN1770" s="601"/>
      <c r="CO1770" s="601"/>
      <c r="CP1770" s="601"/>
      <c r="CQ1770" s="601"/>
      <c r="CR1770" s="601"/>
      <c r="CS1770" s="601"/>
      <c r="CT1770" s="601"/>
      <c r="CU1770" s="601"/>
      <c r="CV1770" s="601"/>
      <c r="CW1770" s="601"/>
      <c r="CX1770" s="601"/>
      <c r="CY1770" s="601"/>
      <c r="CZ1770" s="601"/>
      <c r="DA1770" s="601"/>
      <c r="DB1770" s="601"/>
      <c r="DC1770" s="601"/>
      <c r="DD1770" s="601"/>
      <c r="DE1770" s="601"/>
      <c r="DF1770" s="601"/>
      <c r="DG1770" s="601"/>
      <c r="DH1770" s="601"/>
      <c r="DI1770" s="601"/>
      <c r="DJ1770" s="601"/>
      <c r="DK1770" s="601"/>
      <c r="DL1770" s="601"/>
      <c r="DM1770" s="601"/>
      <c r="DN1770" s="601"/>
      <c r="DO1770" s="601"/>
      <c r="DP1770" s="601"/>
      <c r="DQ1770" s="601"/>
      <c r="DR1770" s="601"/>
      <c r="DS1770" s="601"/>
      <c r="DT1770" s="601"/>
      <c r="DU1770" s="601"/>
      <c r="DV1770" s="601"/>
      <c r="DW1770" s="601"/>
      <c r="DX1770" s="601"/>
      <c r="DY1770" s="601"/>
      <c r="DZ1770" s="601"/>
      <c r="EA1770" s="601"/>
      <c r="EB1770" s="601"/>
      <c r="EC1770" s="601"/>
      <c r="ED1770" s="601"/>
      <c r="EE1770" s="601"/>
      <c r="EF1770" s="601"/>
      <c r="EG1770" s="601"/>
      <c r="EH1770" s="601"/>
      <c r="EI1770" s="601"/>
      <c r="EJ1770" s="601"/>
      <c r="EK1770" s="601"/>
      <c r="EL1770" s="601"/>
      <c r="EM1770" s="601"/>
      <c r="EN1770" s="601"/>
      <c r="EO1770" s="601"/>
      <c r="EP1770" s="601"/>
      <c r="EQ1770" s="601"/>
      <c r="ER1770" s="601"/>
      <c r="ES1770" s="601"/>
      <c r="ET1770" s="601"/>
      <c r="EU1770" s="601"/>
      <c r="EV1770" s="601"/>
      <c r="EW1770" s="601"/>
      <c r="EX1770" s="601"/>
      <c r="EY1770" s="601"/>
      <c r="EZ1770" s="601"/>
      <c r="FA1770" s="601"/>
      <c r="FB1770" s="601"/>
      <c r="FC1770" s="601"/>
      <c r="FD1770" s="601"/>
      <c r="FE1770" s="601"/>
      <c r="FF1770" s="601"/>
      <c r="FG1770" s="601"/>
      <c r="FH1770" s="601"/>
      <c r="FI1770" s="601"/>
      <c r="FJ1770" s="601"/>
      <c r="FK1770" s="601"/>
      <c r="FL1770" s="601"/>
      <c r="FM1770" s="601"/>
      <c r="FN1770" s="601"/>
      <c r="FO1770" s="601"/>
      <c r="FP1770" s="601"/>
      <c r="FQ1770" s="601"/>
      <c r="FR1770" s="601"/>
      <c r="FS1770" s="601"/>
      <c r="FT1770" s="601"/>
      <c r="FU1770" s="601"/>
      <c r="FV1770" s="601"/>
      <c r="FW1770" s="601"/>
      <c r="FX1770" s="601"/>
      <c r="FY1770" s="601"/>
      <c r="FZ1770" s="601"/>
      <c r="GA1770" s="601"/>
      <c r="GB1770" s="601"/>
      <c r="GC1770" s="601"/>
      <c r="GD1770" s="601"/>
      <c r="GE1770" s="601"/>
      <c r="GF1770" s="601"/>
      <c r="GG1770" s="601"/>
      <c r="GH1770" s="601"/>
      <c r="GI1770" s="601"/>
      <c r="GJ1770" s="601"/>
      <c r="GK1770" s="601"/>
      <c r="GL1770" s="601"/>
      <c r="GM1770" s="601"/>
      <c r="GN1770" s="601"/>
      <c r="GO1770" s="601"/>
      <c r="GP1770" s="601"/>
      <c r="GQ1770" s="601"/>
      <c r="GR1770" s="601"/>
      <c r="GS1770" s="601"/>
      <c r="GT1770" s="601"/>
      <c r="GU1770" s="601"/>
      <c r="GV1770" s="601"/>
      <c r="GW1770" s="601"/>
      <c r="GX1770" s="601"/>
      <c r="GY1770" s="601"/>
      <c r="GZ1770" s="601"/>
      <c r="HA1770" s="601"/>
      <c r="HB1770" s="601"/>
      <c r="HC1770" s="601"/>
      <c r="HD1770" s="601"/>
      <c r="HE1770" s="601"/>
      <c r="HF1770" s="601"/>
      <c r="HG1770" s="601"/>
      <c r="HH1770" s="601"/>
      <c r="HI1770" s="601"/>
      <c r="HJ1770" s="601"/>
      <c r="HK1770" s="601"/>
      <c r="HL1770" s="601"/>
      <c r="HM1770" s="601"/>
      <c r="HN1770" s="601"/>
      <c r="HO1770" s="601"/>
      <c r="HP1770" s="601"/>
      <c r="HQ1770" s="601"/>
      <c r="HR1770" s="601"/>
      <c r="HS1770" s="601"/>
      <c r="HT1770" s="601"/>
      <c r="HU1770" s="601"/>
      <c r="HV1770" s="601"/>
      <c r="HW1770" s="601"/>
      <c r="HX1770" s="601"/>
      <c r="HY1770" s="601"/>
      <c r="HZ1770" s="601"/>
      <c r="IA1770" s="601"/>
      <c r="IB1770" s="601"/>
      <c r="IC1770" s="601"/>
      <c r="ID1770" s="601"/>
      <c r="IE1770" s="601"/>
      <c r="IF1770" s="601"/>
      <c r="IG1770" s="601"/>
      <c r="IH1770" s="601"/>
      <c r="II1770" s="601"/>
      <c r="IJ1770" s="601"/>
      <c r="IK1770" s="601"/>
      <c r="IL1770" s="601"/>
      <c r="IM1770" s="601"/>
      <c r="IN1770" s="601"/>
      <c r="IO1770" s="601"/>
      <c r="IP1770" s="601"/>
      <c r="IQ1770" s="601"/>
      <c r="IR1770" s="601"/>
      <c r="IS1770" s="601"/>
      <c r="IT1770" s="601"/>
      <c r="IU1770" s="601"/>
      <c r="IV1770" s="601"/>
      <c r="IW1770" s="601"/>
      <c r="IX1770" s="601"/>
      <c r="IY1770" s="601"/>
      <c r="IZ1770" s="601"/>
      <c r="JA1770" s="601"/>
      <c r="JB1770" s="601"/>
      <c r="JC1770" s="601"/>
      <c r="JD1770" s="601"/>
      <c r="JE1770" s="601"/>
      <c r="JF1770" s="601"/>
      <c r="JG1770" s="601"/>
      <c r="JH1770" s="601"/>
      <c r="JI1770" s="601"/>
      <c r="JJ1770" s="601"/>
      <c r="JK1770" s="601"/>
      <c r="JL1770" s="601"/>
      <c r="JM1770" s="601"/>
      <c r="JN1770" s="601"/>
      <c r="JO1770" s="601"/>
      <c r="JP1770" s="601"/>
      <c r="JQ1770" s="601"/>
      <c r="JR1770" s="601"/>
      <c r="JS1770" s="601"/>
      <c r="JT1770" s="601"/>
      <c r="JU1770" s="601"/>
      <c r="JV1770" s="601"/>
      <c r="JW1770" s="601"/>
      <c r="JX1770" s="601"/>
      <c r="JY1770" s="601"/>
      <c r="JZ1770" s="601"/>
      <c r="KA1770" s="601"/>
      <c r="KB1770" s="601"/>
      <c r="KC1770" s="601"/>
      <c r="KD1770" s="601"/>
      <c r="KE1770" s="601"/>
      <c r="KF1770" s="601"/>
      <c r="KG1770" s="601"/>
      <c r="KH1770" s="601"/>
      <c r="KI1770" s="601"/>
      <c r="KJ1770" s="601"/>
      <c r="KK1770" s="601"/>
      <c r="KL1770" s="601"/>
      <c r="KM1770" s="601"/>
      <c r="KN1770" s="601"/>
      <c r="KO1770" s="601"/>
      <c r="KP1770" s="601"/>
      <c r="KQ1770" s="601"/>
      <c r="KR1770" s="601"/>
      <c r="KS1770" s="601"/>
      <c r="KT1770" s="601"/>
      <c r="KU1770" s="601"/>
      <c r="KV1770" s="601"/>
      <c r="KW1770" s="601"/>
      <c r="KX1770" s="601"/>
      <c r="KY1770" s="601"/>
      <c r="KZ1770" s="601"/>
      <c r="LA1770" s="601"/>
      <c r="LB1770" s="601"/>
      <c r="LC1770" s="601"/>
      <c r="LD1770" s="601"/>
      <c r="LE1770" s="601"/>
      <c r="LF1770" s="601"/>
      <c r="LG1770" s="601"/>
      <c r="LH1770" s="601"/>
      <c r="LI1770" s="601"/>
      <c r="LJ1770" s="601"/>
    </row>
    <row r="1771" spans="1:322">
      <c r="A1771" s="697"/>
      <c r="B1771" s="558"/>
      <c r="C1771" s="558"/>
      <c r="D1771" s="676" t="s">
        <v>1067</v>
      </c>
      <c r="E1771" s="524" t="s">
        <v>1126</v>
      </c>
      <c r="F1771" s="596" t="s">
        <v>1152</v>
      </c>
      <c r="G1771" s="676">
        <v>2022</v>
      </c>
      <c r="H1771" s="596">
        <v>3</v>
      </c>
      <c r="I1771" s="687">
        <v>127388</v>
      </c>
      <c r="J1771" s="677">
        <v>44641</v>
      </c>
      <c r="K1771" s="676" t="s">
        <v>1601</v>
      </c>
      <c r="L1771" s="677" t="s">
        <v>1578</v>
      </c>
      <c r="M1771" s="677">
        <v>44468</v>
      </c>
      <c r="N1771" s="677" t="s">
        <v>1588</v>
      </c>
      <c r="O1771" s="677"/>
      <c r="P1771" s="677">
        <v>44596</v>
      </c>
      <c r="Q1771" s="677">
        <v>44638</v>
      </c>
      <c r="R1771" s="677">
        <v>44641</v>
      </c>
      <c r="S1771" s="596" t="s">
        <v>1580</v>
      </c>
      <c r="T1771" s="676">
        <v>60</v>
      </c>
      <c r="U1771" s="596" t="s">
        <v>1590</v>
      </c>
      <c r="V1771" s="676" t="s">
        <v>1591</v>
      </c>
      <c r="W1771" s="678">
        <v>400</v>
      </c>
      <c r="X1771" s="551">
        <v>624</v>
      </c>
      <c r="Y1771" s="693">
        <v>249600</v>
      </c>
      <c r="Z1771" s="598">
        <v>0.44</v>
      </c>
      <c r="AA1771" s="682">
        <f>Y1771*Z1771</f>
        <v>109824</v>
      </c>
      <c r="AB1771" s="521"/>
      <c r="AC1771" s="683">
        <v>0</v>
      </c>
      <c r="AD1771" s="676"/>
      <c r="AE1771" s="599"/>
      <c r="AF1771" s="695">
        <f>AA1771+AD1771+AE1771</f>
        <v>109824</v>
      </c>
      <c r="AG1771" s="596" t="s">
        <v>47</v>
      </c>
      <c r="AH1771" s="641"/>
      <c r="AI1771" s="676">
        <v>75</v>
      </c>
      <c r="AJ1771" s="676" t="s">
        <v>1592</v>
      </c>
      <c r="AK1771" s="676" t="s">
        <v>50</v>
      </c>
      <c r="AL1771" s="696">
        <v>94544</v>
      </c>
      <c r="AM1771" s="596" t="s">
        <v>52</v>
      </c>
      <c r="AN1771" s="676" t="s">
        <v>1585</v>
      </c>
      <c r="AO1771" s="596"/>
      <c r="AP1771" s="676" t="s">
        <v>92</v>
      </c>
      <c r="AQ1771" s="676" t="s">
        <v>37</v>
      </c>
      <c r="AR1771" s="676"/>
      <c r="AS1771" s="523" t="s">
        <v>1077</v>
      </c>
      <c r="AT1771" s="523"/>
      <c r="AU1771" s="523"/>
      <c r="AV1771" s="674"/>
      <c r="AW1771" s="673" t="str">
        <f>U1771</f>
        <v>30390256C</v>
      </c>
      <c r="AX1771" s="673" cm="1">
        <f t="array" ref="AX1771">SUM(MID(0&amp;AW1771,LARGE(INDEX(ISNUMBER(--MID(AW1771,ROW($1:$8),1))*ROW($1:$8),),ROW($1:$8))+1,1)*10^ROW($1:$8)/10)</f>
        <v>30390256</v>
      </c>
      <c r="AY1771" s="673" t="str">
        <f>VLOOKUP($AX1771,'Item Master Data'!$A:$F,3,FALSE)</f>
        <v>T400H</v>
      </c>
      <c r="AZ1771" s="673">
        <f>VLOOKUP($AX1771,'Item Master Data'!$A:$F,6,FALSE)</f>
        <v>400</v>
      </c>
      <c r="BA1771" s="673">
        <f>X1771/BB1771</f>
        <v>24</v>
      </c>
      <c r="BB1771" s="673">
        <f>VLOOKUP(AX1771,'Item Master Data'!$A:$G,7,FALSE)</f>
        <v>26</v>
      </c>
      <c r="BC1771" s="673"/>
      <c r="BD1771" s="673">
        <f>W1771-AZ1771</f>
        <v>0</v>
      </c>
      <c r="BE1771" s="601"/>
      <c r="BF1771" s="601"/>
      <c r="BG1771" s="601"/>
      <c r="BH1771" s="601"/>
      <c r="BI1771" s="601"/>
      <c r="BJ1771" s="601"/>
      <c r="BK1771" s="601"/>
      <c r="BL1771" s="601"/>
      <c r="BM1771" s="601"/>
      <c r="BN1771" s="601"/>
      <c r="BO1771" s="601"/>
      <c r="BP1771" s="601"/>
      <c r="BQ1771" s="601"/>
      <c r="BR1771" s="601"/>
      <c r="BS1771" s="601"/>
      <c r="BT1771" s="601"/>
      <c r="BU1771" s="601"/>
      <c r="BV1771" s="601"/>
      <c r="BW1771" s="601"/>
      <c r="BX1771" s="601"/>
      <c r="BY1771" s="601"/>
      <c r="BZ1771" s="601"/>
      <c r="CA1771" s="601"/>
      <c r="CB1771" s="601"/>
      <c r="CC1771" s="601"/>
      <c r="CD1771" s="601"/>
      <c r="CE1771" s="601"/>
      <c r="CF1771" s="601"/>
      <c r="CG1771" s="601"/>
      <c r="CH1771" s="601"/>
      <c r="CI1771" s="601"/>
      <c r="CJ1771" s="601"/>
      <c r="CK1771" s="601"/>
      <c r="CL1771" s="601"/>
      <c r="CM1771" s="601"/>
      <c r="CN1771" s="601"/>
      <c r="CO1771" s="601"/>
      <c r="CP1771" s="601"/>
      <c r="CQ1771" s="601"/>
      <c r="CR1771" s="601"/>
      <c r="CS1771" s="601"/>
      <c r="CT1771" s="601"/>
      <c r="CU1771" s="601"/>
      <c r="CV1771" s="601"/>
      <c r="CW1771" s="601"/>
      <c r="CX1771" s="601"/>
      <c r="CY1771" s="601"/>
      <c r="CZ1771" s="601"/>
      <c r="DA1771" s="601"/>
      <c r="DB1771" s="601"/>
      <c r="DC1771" s="601"/>
      <c r="DD1771" s="601"/>
      <c r="DE1771" s="601"/>
      <c r="DF1771" s="601"/>
      <c r="DG1771" s="601"/>
      <c r="DH1771" s="601"/>
      <c r="DI1771" s="601"/>
      <c r="DJ1771" s="601"/>
      <c r="DK1771" s="601"/>
      <c r="DL1771" s="601"/>
      <c r="DM1771" s="601"/>
      <c r="DN1771" s="601"/>
      <c r="DO1771" s="601"/>
      <c r="DP1771" s="601"/>
      <c r="DQ1771" s="601"/>
      <c r="DR1771" s="601"/>
      <c r="DS1771" s="601"/>
      <c r="DT1771" s="601"/>
      <c r="DU1771" s="601"/>
      <c r="DV1771" s="601"/>
      <c r="DW1771" s="601"/>
      <c r="DX1771" s="601"/>
      <c r="DY1771" s="601"/>
      <c r="DZ1771" s="601"/>
      <c r="EA1771" s="601"/>
      <c r="EB1771" s="601"/>
      <c r="EC1771" s="601"/>
      <c r="ED1771" s="601"/>
      <c r="EE1771" s="601"/>
      <c r="EF1771" s="601"/>
      <c r="EG1771" s="601"/>
      <c r="EH1771" s="601"/>
      <c r="EI1771" s="601"/>
      <c r="EJ1771" s="601"/>
      <c r="EK1771" s="601"/>
      <c r="EL1771" s="601"/>
      <c r="EM1771" s="601"/>
      <c r="EN1771" s="601"/>
      <c r="EO1771" s="601"/>
      <c r="EP1771" s="601"/>
      <c r="EQ1771" s="601"/>
      <c r="ER1771" s="601"/>
      <c r="ES1771" s="601"/>
      <c r="ET1771" s="601"/>
      <c r="EU1771" s="601"/>
      <c r="EV1771" s="601"/>
      <c r="EW1771" s="601"/>
      <c r="EX1771" s="601"/>
      <c r="EY1771" s="601"/>
      <c r="EZ1771" s="601"/>
      <c r="FA1771" s="601"/>
      <c r="FB1771" s="601"/>
      <c r="FC1771" s="601"/>
      <c r="FD1771" s="601"/>
      <c r="FE1771" s="601"/>
      <c r="FF1771" s="601"/>
      <c r="FG1771" s="601"/>
      <c r="FH1771" s="601"/>
      <c r="FI1771" s="601"/>
      <c r="FJ1771" s="601"/>
      <c r="FK1771" s="601"/>
      <c r="FL1771" s="601"/>
      <c r="FM1771" s="601"/>
      <c r="FN1771" s="601"/>
      <c r="FO1771" s="601"/>
      <c r="FP1771" s="601"/>
      <c r="FQ1771" s="601"/>
      <c r="FR1771" s="601"/>
      <c r="FS1771" s="601"/>
      <c r="FT1771" s="601"/>
      <c r="FU1771" s="601"/>
      <c r="FV1771" s="601"/>
      <c r="FW1771" s="601"/>
      <c r="FX1771" s="601"/>
      <c r="FY1771" s="601"/>
      <c r="FZ1771" s="601"/>
      <c r="GA1771" s="601"/>
      <c r="GB1771" s="601"/>
      <c r="GC1771" s="601"/>
      <c r="GD1771" s="601"/>
      <c r="GE1771" s="601"/>
      <c r="GF1771" s="601"/>
      <c r="GG1771" s="601"/>
      <c r="GH1771" s="601"/>
      <c r="GI1771" s="601"/>
      <c r="GJ1771" s="601"/>
      <c r="GK1771" s="601"/>
      <c r="GL1771" s="601"/>
      <c r="GM1771" s="601"/>
      <c r="GN1771" s="601"/>
      <c r="GO1771" s="601"/>
      <c r="GP1771" s="601"/>
      <c r="GQ1771" s="601"/>
      <c r="GR1771" s="601"/>
      <c r="GS1771" s="601"/>
      <c r="GT1771" s="601"/>
      <c r="GU1771" s="601"/>
      <c r="GV1771" s="601"/>
      <c r="GW1771" s="601"/>
      <c r="GX1771" s="601"/>
      <c r="GY1771" s="601"/>
      <c r="GZ1771" s="601"/>
      <c r="HA1771" s="601"/>
      <c r="HB1771" s="601"/>
      <c r="HC1771" s="601"/>
      <c r="HD1771" s="601"/>
      <c r="HE1771" s="601"/>
      <c r="HF1771" s="601"/>
      <c r="HG1771" s="601"/>
      <c r="HH1771" s="601"/>
      <c r="HI1771" s="601"/>
      <c r="HJ1771" s="601"/>
      <c r="HK1771" s="601"/>
      <c r="HL1771" s="601"/>
      <c r="HM1771" s="601"/>
      <c r="HN1771" s="601"/>
      <c r="HO1771" s="601"/>
      <c r="HP1771" s="601"/>
      <c r="HQ1771" s="601"/>
      <c r="HR1771" s="601"/>
      <c r="HS1771" s="601"/>
      <c r="HT1771" s="601"/>
      <c r="HU1771" s="601"/>
      <c r="HV1771" s="601"/>
      <c r="HW1771" s="601"/>
      <c r="HX1771" s="601"/>
      <c r="HY1771" s="601"/>
      <c r="HZ1771" s="601"/>
      <c r="IA1771" s="601"/>
      <c r="IB1771" s="601"/>
      <c r="IC1771" s="601"/>
      <c r="ID1771" s="601"/>
      <c r="IE1771" s="601"/>
      <c r="IF1771" s="601"/>
      <c r="IG1771" s="601"/>
      <c r="IH1771" s="601"/>
      <c r="II1771" s="601"/>
      <c r="IJ1771" s="601"/>
      <c r="IK1771" s="601"/>
      <c r="IL1771" s="601"/>
      <c r="IM1771" s="601"/>
      <c r="IN1771" s="601"/>
      <c r="IO1771" s="601"/>
      <c r="IP1771" s="601"/>
      <c r="IQ1771" s="601"/>
      <c r="IR1771" s="601"/>
      <c r="IS1771" s="601"/>
      <c r="IT1771" s="601"/>
      <c r="IU1771" s="601"/>
      <c r="IV1771" s="601"/>
      <c r="IW1771" s="601"/>
      <c r="IX1771" s="601"/>
      <c r="IY1771" s="601"/>
      <c r="IZ1771" s="601"/>
      <c r="JA1771" s="601"/>
      <c r="JB1771" s="601"/>
      <c r="JC1771" s="601"/>
      <c r="JD1771" s="601"/>
      <c r="JE1771" s="601"/>
      <c r="JF1771" s="601"/>
      <c r="JG1771" s="601"/>
      <c r="JH1771" s="601"/>
      <c r="JI1771" s="601"/>
      <c r="JJ1771" s="601"/>
      <c r="JK1771" s="601"/>
      <c r="JL1771" s="601"/>
      <c r="JM1771" s="601"/>
      <c r="JN1771" s="601"/>
      <c r="JO1771" s="601"/>
      <c r="JP1771" s="601"/>
      <c r="JQ1771" s="601"/>
      <c r="JR1771" s="601"/>
      <c r="JS1771" s="601"/>
      <c r="JT1771" s="601"/>
      <c r="JU1771" s="601"/>
      <c r="JV1771" s="601"/>
      <c r="JW1771" s="601"/>
      <c r="JX1771" s="601"/>
      <c r="JY1771" s="601"/>
      <c r="JZ1771" s="601"/>
      <c r="KA1771" s="601"/>
      <c r="KB1771" s="601"/>
      <c r="KC1771" s="601"/>
      <c r="KD1771" s="601"/>
      <c r="KE1771" s="601"/>
      <c r="KF1771" s="601"/>
      <c r="KG1771" s="601"/>
      <c r="KH1771" s="601"/>
      <c r="KI1771" s="601"/>
      <c r="KJ1771" s="601"/>
      <c r="KK1771" s="601"/>
      <c r="KL1771" s="601"/>
      <c r="KM1771" s="601"/>
      <c r="KN1771" s="601"/>
      <c r="KO1771" s="601"/>
      <c r="KP1771" s="601"/>
      <c r="KQ1771" s="601"/>
      <c r="KR1771" s="601"/>
      <c r="KS1771" s="601"/>
      <c r="KT1771" s="601"/>
      <c r="KU1771" s="601"/>
      <c r="KV1771" s="601"/>
      <c r="KW1771" s="601"/>
      <c r="KX1771" s="601"/>
      <c r="KY1771" s="601"/>
      <c r="KZ1771" s="601"/>
      <c r="LA1771" s="601"/>
      <c r="LB1771" s="601"/>
      <c r="LC1771" s="601"/>
      <c r="LD1771" s="601"/>
      <c r="LE1771" s="601"/>
      <c r="LF1771" s="601"/>
      <c r="LG1771" s="601"/>
      <c r="LH1771" s="601"/>
      <c r="LI1771" s="601"/>
      <c r="LJ1771" s="601"/>
    </row>
    <row r="1772" spans="1:322">
      <c r="A1772" s="697"/>
      <c r="B1772" s="558"/>
      <c r="C1772" s="558"/>
      <c r="D1772" s="676" t="s">
        <v>1067</v>
      </c>
      <c r="E1772" s="524" t="s">
        <v>1126</v>
      </c>
      <c r="F1772" s="676" t="s">
        <v>1152</v>
      </c>
      <c r="G1772" s="596">
        <v>2022</v>
      </c>
      <c r="H1772" s="596">
        <v>3</v>
      </c>
      <c r="I1772" s="687">
        <v>127389</v>
      </c>
      <c r="J1772" s="677">
        <v>44641</v>
      </c>
      <c r="K1772" s="676" t="s">
        <v>1601</v>
      </c>
      <c r="L1772" s="677" t="s">
        <v>1578</v>
      </c>
      <c r="M1772" s="677">
        <v>44468</v>
      </c>
      <c r="N1772" s="677" t="s">
        <v>1588</v>
      </c>
      <c r="O1772" s="677"/>
      <c r="P1772" s="677">
        <v>44596</v>
      </c>
      <c r="Q1772" s="597">
        <v>44638</v>
      </c>
      <c r="R1772" s="597">
        <v>44641</v>
      </c>
      <c r="S1772" s="596" t="s">
        <v>1580</v>
      </c>
      <c r="T1772" s="596">
        <v>60</v>
      </c>
      <c r="U1772" s="676" t="s">
        <v>1590</v>
      </c>
      <c r="V1772" s="596" t="s">
        <v>1591</v>
      </c>
      <c r="W1772" s="678">
        <v>400</v>
      </c>
      <c r="X1772" s="551">
        <v>624</v>
      </c>
      <c r="Y1772" s="693">
        <v>249600</v>
      </c>
      <c r="Z1772" s="598">
        <v>0.44</v>
      </c>
      <c r="AA1772" s="682">
        <f>Y1772*Z1772</f>
        <v>109824</v>
      </c>
      <c r="AB1772" s="521"/>
      <c r="AC1772" s="683">
        <v>0</v>
      </c>
      <c r="AD1772" s="676"/>
      <c r="AE1772" s="684"/>
      <c r="AF1772" s="695">
        <f>AA1772+AD1772+AE1772</f>
        <v>109824</v>
      </c>
      <c r="AG1772" s="596" t="s">
        <v>47</v>
      </c>
      <c r="AH1772" s="641"/>
      <c r="AI1772" s="676">
        <v>75</v>
      </c>
      <c r="AJ1772" s="676" t="s">
        <v>1592</v>
      </c>
      <c r="AK1772" s="676" t="s">
        <v>50</v>
      </c>
      <c r="AL1772" s="696">
        <v>94544</v>
      </c>
      <c r="AM1772" s="596" t="s">
        <v>52</v>
      </c>
      <c r="AN1772" s="676" t="s">
        <v>1585</v>
      </c>
      <c r="AO1772" s="596"/>
      <c r="AP1772" s="676" t="s">
        <v>92</v>
      </c>
      <c r="AQ1772" s="676" t="s">
        <v>37</v>
      </c>
      <c r="AR1772" s="676"/>
      <c r="AS1772" s="523" t="s">
        <v>1077</v>
      </c>
      <c r="AT1772" s="523"/>
      <c r="AU1772" s="523"/>
      <c r="AV1772" s="674"/>
      <c r="AW1772" s="673" t="str">
        <f>U1772</f>
        <v>30390256C</v>
      </c>
      <c r="AX1772" s="673" cm="1">
        <f t="array" ref="AX1772">SUM(MID(0&amp;AW1772,LARGE(INDEX(ISNUMBER(--MID(AW1772,ROW($1:$8),1))*ROW($1:$8),),ROW($1:$8))+1,1)*10^ROW($1:$8)/10)</f>
        <v>30390256</v>
      </c>
      <c r="AY1772" s="673" t="str">
        <f>VLOOKUP($AX1772,'Item Master Data'!$A:$F,3,FALSE)</f>
        <v>T400H</v>
      </c>
      <c r="AZ1772" s="673">
        <f>VLOOKUP($AX1772,'Item Master Data'!$A:$F,6,FALSE)</f>
        <v>400</v>
      </c>
      <c r="BA1772" s="673">
        <f>X1772/BB1772</f>
        <v>24</v>
      </c>
      <c r="BB1772" s="673">
        <f>VLOOKUP(AX1772,'Item Master Data'!$A:$G,7,FALSE)</f>
        <v>26</v>
      </c>
      <c r="BC1772" s="673"/>
      <c r="BD1772" s="673">
        <f>W1772-AZ1772</f>
        <v>0</v>
      </c>
      <c r="BE1772" s="601"/>
      <c r="BF1772" s="601"/>
      <c r="BG1772" s="601"/>
      <c r="BH1772" s="601"/>
      <c r="BI1772" s="601"/>
      <c r="BJ1772" s="601"/>
      <c r="BK1772" s="601"/>
      <c r="BL1772" s="601"/>
      <c r="BM1772" s="601"/>
      <c r="BN1772" s="601"/>
      <c r="BO1772" s="601"/>
      <c r="BP1772" s="601"/>
      <c r="BQ1772" s="601"/>
      <c r="BR1772" s="601"/>
      <c r="BS1772" s="601"/>
      <c r="BT1772" s="601"/>
      <c r="BU1772" s="601"/>
      <c r="BV1772" s="601"/>
      <c r="BW1772" s="601"/>
      <c r="BX1772" s="601"/>
      <c r="BY1772" s="601"/>
      <c r="BZ1772" s="601"/>
      <c r="CA1772" s="601"/>
      <c r="CB1772" s="601"/>
      <c r="CC1772" s="601"/>
      <c r="CD1772" s="601"/>
      <c r="CE1772" s="601"/>
      <c r="CF1772" s="601"/>
      <c r="CG1772" s="601"/>
      <c r="CH1772" s="601"/>
      <c r="CI1772" s="601"/>
      <c r="CJ1772" s="601"/>
      <c r="CK1772" s="601"/>
      <c r="CL1772" s="601"/>
      <c r="CM1772" s="601"/>
      <c r="CN1772" s="601"/>
      <c r="CO1772" s="601"/>
      <c r="CP1772" s="601"/>
      <c r="CQ1772" s="601"/>
      <c r="CR1772" s="601"/>
      <c r="CS1772" s="601"/>
      <c r="CT1772" s="601"/>
      <c r="CU1772" s="601"/>
      <c r="CV1772" s="601"/>
      <c r="CW1772" s="601"/>
      <c r="CX1772" s="601"/>
      <c r="CY1772" s="601"/>
      <c r="CZ1772" s="601"/>
      <c r="DA1772" s="601"/>
      <c r="DB1772" s="601"/>
      <c r="DC1772" s="601"/>
      <c r="DD1772" s="601"/>
      <c r="DE1772" s="601"/>
      <c r="DF1772" s="601"/>
      <c r="DG1772" s="601"/>
      <c r="DH1772" s="601"/>
      <c r="DI1772" s="601"/>
      <c r="DJ1772" s="601"/>
      <c r="DK1772" s="601"/>
      <c r="DL1772" s="601"/>
      <c r="DM1772" s="601"/>
      <c r="DN1772" s="601"/>
      <c r="DO1772" s="601"/>
      <c r="DP1772" s="601"/>
      <c r="DQ1772" s="601"/>
      <c r="DR1772" s="601"/>
      <c r="DS1772" s="601"/>
      <c r="DT1772" s="601"/>
      <c r="DU1772" s="601"/>
      <c r="DV1772" s="601"/>
      <c r="DW1772" s="601"/>
      <c r="DX1772" s="601"/>
      <c r="DY1772" s="601"/>
      <c r="DZ1772" s="601"/>
      <c r="EA1772" s="601"/>
      <c r="EB1772" s="601"/>
      <c r="EC1772" s="601"/>
      <c r="ED1772" s="601"/>
      <c r="EE1772" s="601"/>
      <c r="EF1772" s="601"/>
      <c r="EG1772" s="601"/>
      <c r="EH1772" s="601"/>
      <c r="EI1772" s="601"/>
      <c r="EJ1772" s="601"/>
      <c r="EK1772" s="601"/>
      <c r="EL1772" s="601"/>
      <c r="EM1772" s="601"/>
      <c r="EN1772" s="601"/>
      <c r="EO1772" s="601"/>
      <c r="EP1772" s="601"/>
      <c r="EQ1772" s="601"/>
      <c r="ER1772" s="601"/>
      <c r="ES1772" s="601"/>
      <c r="ET1772" s="601"/>
      <c r="EU1772" s="601"/>
      <c r="EV1772" s="601"/>
      <c r="EW1772" s="601"/>
      <c r="EX1772" s="601"/>
      <c r="EY1772" s="601"/>
      <c r="EZ1772" s="601"/>
      <c r="FA1772" s="601"/>
      <c r="FB1772" s="601"/>
      <c r="FC1772" s="601"/>
      <c r="FD1772" s="601"/>
      <c r="FE1772" s="601"/>
      <c r="FF1772" s="601"/>
      <c r="FG1772" s="601"/>
      <c r="FH1772" s="601"/>
      <c r="FI1772" s="601"/>
      <c r="FJ1772" s="601"/>
      <c r="FK1772" s="601"/>
      <c r="FL1772" s="601"/>
      <c r="FM1772" s="601"/>
      <c r="FN1772" s="601"/>
      <c r="FO1772" s="601"/>
      <c r="FP1772" s="601"/>
      <c r="FQ1772" s="601"/>
      <c r="FR1772" s="601"/>
      <c r="FS1772" s="601"/>
      <c r="FT1772" s="601"/>
      <c r="FU1772" s="601"/>
      <c r="FV1772" s="601"/>
      <c r="FW1772" s="601"/>
      <c r="FX1772" s="601"/>
      <c r="FY1772" s="601"/>
      <c r="FZ1772" s="601"/>
      <c r="GA1772" s="601"/>
      <c r="GB1772" s="601"/>
      <c r="GC1772" s="601"/>
      <c r="GD1772" s="601"/>
      <c r="GE1772" s="601"/>
      <c r="GF1772" s="601"/>
      <c r="GG1772" s="601"/>
      <c r="GH1772" s="601"/>
      <c r="GI1772" s="601"/>
      <c r="GJ1772" s="601"/>
      <c r="GK1772" s="601"/>
      <c r="GL1772" s="601"/>
      <c r="GM1772" s="601"/>
      <c r="GN1772" s="601"/>
      <c r="GO1772" s="601"/>
      <c r="GP1772" s="601"/>
      <c r="GQ1772" s="601"/>
      <c r="GR1772" s="601"/>
      <c r="GS1772" s="601"/>
      <c r="GT1772" s="601"/>
      <c r="GU1772" s="601"/>
      <c r="GV1772" s="601"/>
      <c r="GW1772" s="601"/>
      <c r="GX1772" s="601"/>
      <c r="GY1772" s="601"/>
      <c r="GZ1772" s="601"/>
      <c r="HA1772" s="601"/>
      <c r="HB1772" s="601"/>
      <c r="HC1772" s="601"/>
      <c r="HD1772" s="601"/>
      <c r="HE1772" s="601"/>
      <c r="HF1772" s="601"/>
      <c r="HG1772" s="601"/>
      <c r="HH1772" s="601"/>
      <c r="HI1772" s="601"/>
      <c r="HJ1772" s="601"/>
      <c r="HK1772" s="601"/>
      <c r="HL1772" s="601"/>
      <c r="HM1772" s="601"/>
      <c r="HN1772" s="601"/>
      <c r="HO1772" s="601"/>
      <c r="HP1772" s="601"/>
      <c r="HQ1772" s="601"/>
      <c r="HR1772" s="601"/>
      <c r="HS1772" s="601"/>
      <c r="HT1772" s="601"/>
      <c r="HU1772" s="601"/>
      <c r="HV1772" s="601"/>
      <c r="HW1772" s="601"/>
      <c r="HX1772" s="601"/>
      <c r="HY1772" s="601"/>
      <c r="HZ1772" s="601"/>
      <c r="IA1772" s="601"/>
      <c r="IB1772" s="601"/>
      <c r="IC1772" s="601"/>
      <c r="ID1772" s="601"/>
      <c r="IE1772" s="601"/>
      <c r="IF1772" s="601"/>
      <c r="IG1772" s="601"/>
      <c r="IH1772" s="601"/>
      <c r="II1772" s="601"/>
      <c r="IJ1772" s="601"/>
      <c r="IK1772" s="601"/>
      <c r="IL1772" s="601"/>
      <c r="IM1772" s="601"/>
      <c r="IN1772" s="601"/>
      <c r="IO1772" s="601"/>
      <c r="IP1772" s="601"/>
      <c r="IQ1772" s="601"/>
      <c r="IR1772" s="601"/>
      <c r="IS1772" s="601"/>
      <c r="IT1772" s="601"/>
      <c r="IU1772" s="601"/>
      <c r="IV1772" s="601"/>
      <c r="IW1772" s="601"/>
      <c r="IX1772" s="601"/>
      <c r="IY1772" s="601"/>
      <c r="IZ1772" s="601"/>
      <c r="JA1772" s="601"/>
      <c r="JB1772" s="601"/>
      <c r="JC1772" s="601"/>
      <c r="JD1772" s="601"/>
      <c r="JE1772" s="601"/>
      <c r="JF1772" s="601"/>
      <c r="JG1772" s="601"/>
      <c r="JH1772" s="601"/>
      <c r="JI1772" s="601"/>
      <c r="JJ1772" s="601"/>
      <c r="JK1772" s="601"/>
      <c r="JL1772" s="601"/>
      <c r="JM1772" s="601"/>
      <c r="JN1772" s="601"/>
      <c r="JO1772" s="601"/>
      <c r="JP1772" s="601"/>
      <c r="JQ1772" s="601"/>
      <c r="JR1772" s="601"/>
      <c r="JS1772" s="601"/>
      <c r="JT1772" s="601"/>
      <c r="JU1772" s="601"/>
      <c r="JV1772" s="601"/>
      <c r="JW1772" s="601"/>
      <c r="JX1772" s="601"/>
      <c r="JY1772" s="601"/>
      <c r="JZ1772" s="601"/>
      <c r="KA1772" s="601"/>
      <c r="KB1772" s="601"/>
      <c r="KC1772" s="601"/>
      <c r="KD1772" s="601"/>
      <c r="KE1772" s="601"/>
      <c r="KF1772" s="601"/>
      <c r="KG1772" s="601"/>
      <c r="KH1772" s="601"/>
      <c r="KI1772" s="601"/>
      <c r="KJ1772" s="601"/>
      <c r="KK1772" s="601"/>
      <c r="KL1772" s="601"/>
      <c r="KM1772" s="601"/>
      <c r="KN1772" s="601"/>
      <c r="KO1772" s="601"/>
      <c r="KP1772" s="601"/>
      <c r="KQ1772" s="601"/>
      <c r="KR1772" s="601"/>
      <c r="KS1772" s="601"/>
      <c r="KT1772" s="601"/>
      <c r="KU1772" s="601"/>
      <c r="KV1772" s="601"/>
      <c r="KW1772" s="601"/>
      <c r="KX1772" s="601"/>
      <c r="KY1772" s="601"/>
      <c r="KZ1772" s="601"/>
      <c r="LA1772" s="601"/>
      <c r="LB1772" s="601"/>
      <c r="LC1772" s="601"/>
      <c r="LD1772" s="601"/>
      <c r="LE1772" s="601"/>
      <c r="LF1772" s="601"/>
      <c r="LG1772" s="601"/>
      <c r="LH1772" s="601"/>
      <c r="LI1772" s="601"/>
      <c r="LJ1772" s="601"/>
    </row>
    <row r="1773" spans="1:322">
      <c r="A1773" s="697"/>
      <c r="B1773" s="558"/>
      <c r="C1773" s="558"/>
      <c r="D1773" s="676" t="s">
        <v>1067</v>
      </c>
      <c r="E1773" s="524" t="s">
        <v>1126</v>
      </c>
      <c r="F1773" s="676" t="s">
        <v>1152</v>
      </c>
      <c r="G1773" s="676">
        <v>2022</v>
      </c>
      <c r="H1773" s="676">
        <v>3</v>
      </c>
      <c r="I1773" s="687">
        <v>127300</v>
      </c>
      <c r="J1773" s="677">
        <v>44630</v>
      </c>
      <c r="K1773" s="676" t="s">
        <v>1601</v>
      </c>
      <c r="L1773" s="677" t="s">
        <v>1578</v>
      </c>
      <c r="M1773" s="677">
        <v>44468</v>
      </c>
      <c r="N1773" s="677" t="s">
        <v>1588</v>
      </c>
      <c r="O1773" s="677"/>
      <c r="P1773" s="677">
        <v>44596</v>
      </c>
      <c r="Q1773" s="677">
        <v>44628</v>
      </c>
      <c r="R1773" s="677">
        <v>44630</v>
      </c>
      <c r="S1773" s="676" t="s">
        <v>1580</v>
      </c>
      <c r="T1773" s="676">
        <v>60</v>
      </c>
      <c r="U1773" s="676" t="s">
        <v>1590</v>
      </c>
      <c r="V1773" s="676" t="s">
        <v>1591</v>
      </c>
      <c r="W1773" s="678">
        <v>400</v>
      </c>
      <c r="X1773" s="551">
        <v>624</v>
      </c>
      <c r="Y1773" s="693">
        <v>249600</v>
      </c>
      <c r="Z1773" s="680">
        <v>0.44</v>
      </c>
      <c r="AA1773" s="682">
        <f>Y1773*Z1773</f>
        <v>109824</v>
      </c>
      <c r="AB1773" s="521"/>
      <c r="AC1773" s="683">
        <v>0</v>
      </c>
      <c r="AD1773" s="676"/>
      <c r="AE1773" s="684"/>
      <c r="AF1773" s="695">
        <f>AA1773+AD1773+AE1773</f>
        <v>109824</v>
      </c>
      <c r="AG1773" s="676" t="s">
        <v>47</v>
      </c>
      <c r="AH1773" s="641"/>
      <c r="AI1773" s="676">
        <v>75</v>
      </c>
      <c r="AJ1773" s="676" t="s">
        <v>1592</v>
      </c>
      <c r="AK1773" s="676" t="s">
        <v>50</v>
      </c>
      <c r="AL1773" s="696">
        <v>94544</v>
      </c>
      <c r="AM1773" s="676" t="s">
        <v>52</v>
      </c>
      <c r="AN1773" s="676" t="s">
        <v>1585</v>
      </c>
      <c r="AO1773" s="676"/>
      <c r="AP1773" s="676" t="s">
        <v>92</v>
      </c>
      <c r="AQ1773" s="676" t="s">
        <v>37</v>
      </c>
      <c r="AR1773" s="676"/>
      <c r="AS1773" s="523" t="s">
        <v>1077</v>
      </c>
      <c r="AT1773" s="523"/>
      <c r="AU1773" s="523"/>
      <c r="AV1773" s="674"/>
      <c r="AW1773" s="673" t="str">
        <f>U1773</f>
        <v>30390256C</v>
      </c>
      <c r="AX1773" s="673" cm="1">
        <f t="array" ref="AX1773">SUM(MID(0&amp;AW1773,LARGE(INDEX(ISNUMBER(--MID(AW1773,ROW($1:$8),1))*ROW($1:$8),),ROW($1:$8))+1,1)*10^ROW($1:$8)/10)</f>
        <v>30390256</v>
      </c>
      <c r="AY1773" s="673" t="str">
        <f>VLOOKUP($AX1773,'Item Master Data'!$A:$F,3,FALSE)</f>
        <v>T400H</v>
      </c>
      <c r="AZ1773" s="673">
        <f>VLOOKUP($AX1773,'Item Master Data'!$A:$F,6,FALSE)</f>
        <v>400</v>
      </c>
      <c r="BA1773" s="673">
        <f>X1773/BB1773</f>
        <v>24</v>
      </c>
      <c r="BB1773" s="673">
        <f>VLOOKUP(AX1773,'Item Master Data'!$A:$G,7,FALSE)</f>
        <v>26</v>
      </c>
      <c r="BC1773" s="673"/>
      <c r="BD1773" s="673">
        <f>W1773-AZ1773</f>
        <v>0</v>
      </c>
      <c r="BE1773" s="601"/>
      <c r="BF1773" s="601"/>
      <c r="BG1773" s="601"/>
      <c r="BH1773" s="601"/>
      <c r="BI1773" s="601"/>
      <c r="BJ1773" s="601"/>
      <c r="BK1773" s="601"/>
      <c r="BL1773" s="601"/>
      <c r="BM1773" s="601"/>
      <c r="BN1773" s="601"/>
      <c r="BO1773" s="601"/>
      <c r="BP1773" s="601"/>
      <c r="BQ1773" s="601"/>
      <c r="BR1773" s="601"/>
      <c r="BS1773" s="601"/>
      <c r="BT1773" s="601"/>
      <c r="BU1773" s="601"/>
      <c r="BV1773" s="601"/>
      <c r="BW1773" s="601"/>
      <c r="BX1773" s="601"/>
      <c r="BY1773" s="601"/>
      <c r="BZ1773" s="601"/>
      <c r="CA1773" s="601"/>
      <c r="CB1773" s="601"/>
      <c r="CC1773" s="601"/>
      <c r="CD1773" s="601"/>
      <c r="CE1773" s="601"/>
      <c r="CF1773" s="601"/>
      <c r="CG1773" s="601"/>
      <c r="CH1773" s="601"/>
      <c r="CI1773" s="601"/>
      <c r="CJ1773" s="601"/>
      <c r="CK1773" s="601"/>
      <c r="CL1773" s="601"/>
      <c r="CM1773" s="601"/>
      <c r="CN1773" s="601"/>
      <c r="CO1773" s="601"/>
      <c r="CP1773" s="601"/>
      <c r="CQ1773" s="601"/>
      <c r="CR1773" s="601"/>
      <c r="CS1773" s="601"/>
      <c r="CT1773" s="601"/>
      <c r="CU1773" s="601"/>
      <c r="CV1773" s="601"/>
      <c r="CW1773" s="601"/>
      <c r="CX1773" s="601"/>
      <c r="CY1773" s="601"/>
      <c r="CZ1773" s="601"/>
      <c r="DA1773" s="601"/>
      <c r="DB1773" s="601"/>
      <c r="DC1773" s="601"/>
      <c r="DD1773" s="601"/>
      <c r="DE1773" s="601"/>
      <c r="DF1773" s="601"/>
      <c r="DG1773" s="601"/>
      <c r="DH1773" s="601"/>
      <c r="DI1773" s="601"/>
      <c r="DJ1773" s="601"/>
      <c r="DK1773" s="601"/>
      <c r="DL1773" s="601"/>
      <c r="DM1773" s="601"/>
      <c r="DN1773" s="601"/>
      <c r="DO1773" s="601"/>
      <c r="DP1773" s="601"/>
      <c r="DQ1773" s="601"/>
      <c r="DR1773" s="601"/>
      <c r="DS1773" s="601"/>
      <c r="DT1773" s="601"/>
      <c r="DU1773" s="601"/>
      <c r="DV1773" s="601"/>
      <c r="DW1773" s="601"/>
      <c r="DX1773" s="601"/>
      <c r="DY1773" s="601"/>
      <c r="DZ1773" s="601"/>
      <c r="EA1773" s="601"/>
      <c r="EB1773" s="601"/>
      <c r="EC1773" s="601"/>
      <c r="ED1773" s="601"/>
      <c r="EE1773" s="601"/>
      <c r="EF1773" s="601"/>
      <c r="EG1773" s="601"/>
      <c r="EH1773" s="601"/>
      <c r="EI1773" s="601"/>
      <c r="EJ1773" s="601"/>
      <c r="EK1773" s="601"/>
      <c r="EL1773" s="601"/>
      <c r="EM1773" s="601"/>
      <c r="EN1773" s="601"/>
      <c r="EO1773" s="601"/>
      <c r="EP1773" s="601"/>
      <c r="EQ1773" s="601"/>
      <c r="ER1773" s="601"/>
      <c r="ES1773" s="601"/>
      <c r="ET1773" s="601"/>
      <c r="EU1773" s="601"/>
      <c r="EV1773" s="601"/>
      <c r="EW1773" s="601"/>
      <c r="EX1773" s="601"/>
      <c r="EY1773" s="601"/>
      <c r="EZ1773" s="601"/>
      <c r="FA1773" s="601"/>
      <c r="FB1773" s="601"/>
      <c r="FC1773" s="601"/>
      <c r="FD1773" s="601"/>
      <c r="FE1773" s="601"/>
      <c r="FF1773" s="601"/>
      <c r="FG1773" s="601"/>
      <c r="FH1773" s="601"/>
      <c r="FI1773" s="601"/>
      <c r="FJ1773" s="601"/>
      <c r="FK1773" s="601"/>
      <c r="FL1773" s="601"/>
      <c r="FM1773" s="601"/>
      <c r="FN1773" s="601"/>
      <c r="FO1773" s="601"/>
      <c r="FP1773" s="601"/>
      <c r="FQ1773" s="601"/>
      <c r="FR1773" s="601"/>
      <c r="FS1773" s="601"/>
      <c r="FT1773" s="601"/>
      <c r="FU1773" s="601"/>
      <c r="FV1773" s="601"/>
      <c r="FW1773" s="601"/>
      <c r="FX1773" s="601"/>
      <c r="FY1773" s="601"/>
      <c r="FZ1773" s="601"/>
      <c r="GA1773" s="601"/>
      <c r="GB1773" s="601"/>
      <c r="GC1773" s="601"/>
      <c r="GD1773" s="601"/>
      <c r="GE1773" s="601"/>
      <c r="GF1773" s="601"/>
      <c r="GG1773" s="601"/>
      <c r="GH1773" s="601"/>
      <c r="GI1773" s="601"/>
      <c r="GJ1773" s="601"/>
      <c r="GK1773" s="601"/>
      <c r="GL1773" s="601"/>
      <c r="GM1773" s="601"/>
      <c r="GN1773" s="601"/>
      <c r="GO1773" s="601"/>
      <c r="GP1773" s="601"/>
      <c r="GQ1773" s="601"/>
      <c r="GR1773" s="601"/>
      <c r="GS1773" s="601"/>
      <c r="GT1773" s="601"/>
      <c r="GU1773" s="601"/>
      <c r="GV1773" s="601"/>
      <c r="GW1773" s="601"/>
      <c r="GX1773" s="601"/>
      <c r="GY1773" s="601"/>
      <c r="GZ1773" s="601"/>
      <c r="HA1773" s="601"/>
      <c r="HB1773" s="601"/>
      <c r="HC1773" s="601"/>
      <c r="HD1773" s="601"/>
      <c r="HE1773" s="601"/>
      <c r="HF1773" s="601"/>
      <c r="HG1773" s="601"/>
      <c r="HH1773" s="601"/>
      <c r="HI1773" s="601"/>
      <c r="HJ1773" s="601"/>
      <c r="HK1773" s="601"/>
      <c r="HL1773" s="601"/>
      <c r="HM1773" s="601"/>
      <c r="HN1773" s="601"/>
      <c r="HO1773" s="601"/>
      <c r="HP1773" s="601"/>
      <c r="HQ1773" s="601"/>
      <c r="HR1773" s="601"/>
      <c r="HS1773" s="601"/>
      <c r="HT1773" s="601"/>
      <c r="HU1773" s="601"/>
      <c r="HV1773" s="601"/>
      <c r="HW1773" s="601"/>
      <c r="HX1773" s="601"/>
      <c r="HY1773" s="601"/>
      <c r="HZ1773" s="601"/>
      <c r="IA1773" s="601"/>
      <c r="IB1773" s="601"/>
      <c r="IC1773" s="601"/>
      <c r="ID1773" s="601"/>
      <c r="IE1773" s="601"/>
      <c r="IF1773" s="601"/>
      <c r="IG1773" s="601"/>
      <c r="IH1773" s="601"/>
      <c r="II1773" s="601"/>
      <c r="IJ1773" s="601"/>
      <c r="IK1773" s="601"/>
      <c r="IL1773" s="601"/>
      <c r="IM1773" s="601"/>
      <c r="IN1773" s="601"/>
      <c r="IO1773" s="601"/>
      <c r="IP1773" s="601"/>
      <c r="IQ1773" s="601"/>
      <c r="IR1773" s="601"/>
      <c r="IS1773" s="601"/>
      <c r="IT1773" s="601"/>
      <c r="IU1773" s="601"/>
      <c r="IV1773" s="601"/>
      <c r="IW1773" s="601"/>
      <c r="IX1773" s="601"/>
      <c r="IY1773" s="601"/>
      <c r="IZ1773" s="601"/>
      <c r="JA1773" s="601"/>
      <c r="JB1773" s="601"/>
      <c r="JC1773" s="601"/>
      <c r="JD1773" s="601"/>
      <c r="JE1773" s="601"/>
      <c r="JF1773" s="601"/>
      <c r="JG1773" s="601"/>
      <c r="JH1773" s="601"/>
      <c r="JI1773" s="601"/>
      <c r="JJ1773" s="601"/>
      <c r="JK1773" s="601"/>
      <c r="JL1773" s="601"/>
      <c r="JM1773" s="601"/>
      <c r="JN1773" s="601"/>
      <c r="JO1773" s="601"/>
      <c r="JP1773" s="601"/>
      <c r="JQ1773" s="601"/>
      <c r="JR1773" s="601"/>
      <c r="JS1773" s="601"/>
      <c r="JT1773" s="601"/>
      <c r="JU1773" s="601"/>
      <c r="JV1773" s="601"/>
      <c r="JW1773" s="601"/>
      <c r="JX1773" s="601"/>
      <c r="JY1773" s="601"/>
      <c r="JZ1773" s="601"/>
      <c r="KA1773" s="601"/>
      <c r="KB1773" s="601"/>
      <c r="KC1773" s="601"/>
      <c r="KD1773" s="601"/>
      <c r="KE1773" s="601"/>
      <c r="KF1773" s="601"/>
      <c r="KG1773" s="601"/>
      <c r="KH1773" s="601"/>
      <c r="KI1773" s="601"/>
      <c r="KJ1773" s="601"/>
      <c r="KK1773" s="601"/>
      <c r="KL1773" s="601"/>
      <c r="KM1773" s="601"/>
      <c r="KN1773" s="601"/>
      <c r="KO1773" s="601"/>
      <c r="KP1773" s="601"/>
      <c r="KQ1773" s="601"/>
      <c r="KR1773" s="601"/>
      <c r="KS1773" s="601"/>
      <c r="KT1773" s="601"/>
      <c r="KU1773" s="601"/>
      <c r="KV1773" s="601"/>
      <c r="KW1773" s="601"/>
      <c r="KX1773" s="601"/>
      <c r="KY1773" s="601"/>
      <c r="KZ1773" s="601"/>
      <c r="LA1773" s="601"/>
      <c r="LB1773" s="601"/>
      <c r="LC1773" s="601"/>
      <c r="LD1773" s="601"/>
      <c r="LE1773" s="601"/>
      <c r="LF1773" s="601"/>
      <c r="LG1773" s="601"/>
      <c r="LH1773" s="601"/>
      <c r="LI1773" s="601"/>
      <c r="LJ1773" s="601"/>
    </row>
    <row r="1774" spans="1:322">
      <c r="A1774" s="697"/>
      <c r="B1774" s="558"/>
      <c r="C1774" s="558"/>
      <c r="D1774" s="676" t="s">
        <v>1067</v>
      </c>
      <c r="E1774" s="524" t="s">
        <v>1126</v>
      </c>
      <c r="F1774" s="676" t="s">
        <v>1152</v>
      </c>
      <c r="G1774" s="596">
        <v>2022</v>
      </c>
      <c r="H1774" s="596">
        <v>3</v>
      </c>
      <c r="I1774" s="687">
        <v>127304</v>
      </c>
      <c r="J1774" s="677">
        <v>44631</v>
      </c>
      <c r="K1774" s="676" t="s">
        <v>1601</v>
      </c>
      <c r="L1774" s="677" t="s">
        <v>1578</v>
      </c>
      <c r="M1774" s="677">
        <v>44468</v>
      </c>
      <c r="N1774" s="677" t="s">
        <v>1588</v>
      </c>
      <c r="O1774" s="677"/>
      <c r="P1774" s="597">
        <v>44596</v>
      </c>
      <c r="Q1774" s="597">
        <v>44630</v>
      </c>
      <c r="R1774" s="597">
        <v>44631</v>
      </c>
      <c r="S1774" s="596" t="s">
        <v>1580</v>
      </c>
      <c r="T1774" s="596">
        <v>60</v>
      </c>
      <c r="U1774" s="676" t="s">
        <v>1590</v>
      </c>
      <c r="V1774" s="596" t="s">
        <v>1591</v>
      </c>
      <c r="W1774" s="678">
        <v>400</v>
      </c>
      <c r="X1774" s="551">
        <v>624</v>
      </c>
      <c r="Y1774" s="693">
        <v>249600</v>
      </c>
      <c r="Z1774" s="598">
        <v>0.44</v>
      </c>
      <c r="AA1774" s="682">
        <f>Y1774*Z1774</f>
        <v>109824</v>
      </c>
      <c r="AB1774" s="521"/>
      <c r="AC1774" s="683">
        <v>0</v>
      </c>
      <c r="AD1774" s="676"/>
      <c r="AE1774" s="684"/>
      <c r="AF1774" s="695">
        <f>AA1774+AD1774+AE1774</f>
        <v>109824</v>
      </c>
      <c r="AG1774" s="596" t="s">
        <v>47</v>
      </c>
      <c r="AH1774" s="641"/>
      <c r="AI1774" s="676">
        <v>75</v>
      </c>
      <c r="AJ1774" s="676" t="s">
        <v>1592</v>
      </c>
      <c r="AK1774" s="676" t="s">
        <v>50</v>
      </c>
      <c r="AL1774" s="696">
        <v>94544</v>
      </c>
      <c r="AM1774" s="596" t="s">
        <v>52</v>
      </c>
      <c r="AN1774" s="676" t="s">
        <v>1585</v>
      </c>
      <c r="AO1774" s="596"/>
      <c r="AP1774" s="676" t="s">
        <v>92</v>
      </c>
      <c r="AQ1774" s="676" t="s">
        <v>37</v>
      </c>
      <c r="AR1774" s="676"/>
      <c r="AS1774" s="523" t="s">
        <v>1077</v>
      </c>
      <c r="AT1774" s="523"/>
      <c r="AU1774" s="523"/>
      <c r="AV1774" s="674"/>
      <c r="AW1774" s="673" t="str">
        <f>U1774</f>
        <v>30390256C</v>
      </c>
      <c r="AX1774" s="673" cm="1">
        <f t="array" ref="AX1774">SUM(MID(0&amp;AW1774,LARGE(INDEX(ISNUMBER(--MID(AW1774,ROW($1:$8),1))*ROW($1:$8),),ROW($1:$8))+1,1)*10^ROW($1:$8)/10)</f>
        <v>30390256</v>
      </c>
      <c r="AY1774" s="673" t="str">
        <f>VLOOKUP($AX1774,'Item Master Data'!$A:$F,3,FALSE)</f>
        <v>T400H</v>
      </c>
      <c r="AZ1774" s="673">
        <f>VLOOKUP($AX1774,'Item Master Data'!$A:$F,6,FALSE)</f>
        <v>400</v>
      </c>
      <c r="BA1774" s="673">
        <f>X1774/BB1774</f>
        <v>24</v>
      </c>
      <c r="BB1774" s="673">
        <f>VLOOKUP(AX1774,'Item Master Data'!$A:$G,7,FALSE)</f>
        <v>26</v>
      </c>
      <c r="BC1774" s="673"/>
      <c r="BD1774" s="673">
        <f>W1774-AZ1774</f>
        <v>0</v>
      </c>
      <c r="BE1774" s="601"/>
      <c r="BF1774" s="601"/>
      <c r="BG1774" s="601"/>
      <c r="BH1774" s="601"/>
      <c r="BI1774" s="601"/>
      <c r="BJ1774" s="601"/>
      <c r="BK1774" s="601"/>
      <c r="BL1774" s="601"/>
      <c r="BM1774" s="601"/>
      <c r="BN1774" s="601"/>
      <c r="BO1774" s="601"/>
      <c r="BP1774" s="601"/>
      <c r="BQ1774" s="601"/>
      <c r="BR1774" s="601"/>
      <c r="BS1774" s="601"/>
      <c r="BT1774" s="601"/>
      <c r="BU1774" s="601"/>
      <c r="BV1774" s="601"/>
      <c r="BW1774" s="601"/>
      <c r="BX1774" s="601"/>
      <c r="BY1774" s="601"/>
      <c r="BZ1774" s="601"/>
      <c r="CA1774" s="601"/>
      <c r="CB1774" s="601"/>
      <c r="CC1774" s="601"/>
      <c r="CD1774" s="601"/>
      <c r="CE1774" s="601"/>
      <c r="CF1774" s="601"/>
      <c r="CG1774" s="601"/>
      <c r="CH1774" s="601"/>
      <c r="CI1774" s="601"/>
      <c r="CJ1774" s="601"/>
      <c r="CK1774" s="601"/>
      <c r="CL1774" s="601"/>
      <c r="CM1774" s="601"/>
      <c r="CN1774" s="601"/>
      <c r="CO1774" s="601"/>
      <c r="CP1774" s="601"/>
      <c r="CQ1774" s="601"/>
      <c r="CR1774" s="601"/>
      <c r="CS1774" s="601"/>
      <c r="CT1774" s="601"/>
      <c r="CU1774" s="601"/>
      <c r="CV1774" s="601"/>
      <c r="CW1774" s="601"/>
      <c r="CX1774" s="601"/>
      <c r="CY1774" s="601"/>
      <c r="CZ1774" s="601"/>
      <c r="DA1774" s="601"/>
      <c r="DB1774" s="601"/>
      <c r="DC1774" s="601"/>
      <c r="DD1774" s="601"/>
      <c r="DE1774" s="601"/>
      <c r="DF1774" s="601"/>
      <c r="DG1774" s="601"/>
      <c r="DH1774" s="601"/>
      <c r="DI1774" s="601"/>
      <c r="DJ1774" s="601"/>
      <c r="DK1774" s="601"/>
      <c r="DL1774" s="601"/>
      <c r="DM1774" s="601"/>
      <c r="DN1774" s="601"/>
      <c r="DO1774" s="601"/>
      <c r="DP1774" s="601"/>
      <c r="DQ1774" s="601"/>
      <c r="DR1774" s="601"/>
      <c r="DS1774" s="601"/>
      <c r="DT1774" s="601"/>
      <c r="DU1774" s="601"/>
      <c r="DV1774" s="601"/>
      <c r="DW1774" s="601"/>
      <c r="DX1774" s="601"/>
      <c r="DY1774" s="601"/>
      <c r="DZ1774" s="601"/>
      <c r="EA1774" s="601"/>
      <c r="EB1774" s="601"/>
      <c r="EC1774" s="601"/>
      <c r="ED1774" s="601"/>
      <c r="EE1774" s="601"/>
      <c r="EF1774" s="601"/>
      <c r="EG1774" s="601"/>
      <c r="EH1774" s="601"/>
      <c r="EI1774" s="601"/>
      <c r="EJ1774" s="601"/>
      <c r="EK1774" s="601"/>
      <c r="EL1774" s="601"/>
      <c r="EM1774" s="601"/>
      <c r="EN1774" s="601"/>
      <c r="EO1774" s="601"/>
      <c r="EP1774" s="601"/>
      <c r="EQ1774" s="601"/>
      <c r="ER1774" s="601"/>
      <c r="ES1774" s="601"/>
      <c r="ET1774" s="601"/>
      <c r="EU1774" s="601"/>
      <c r="EV1774" s="601"/>
      <c r="EW1774" s="601"/>
      <c r="EX1774" s="601"/>
      <c r="EY1774" s="601"/>
      <c r="EZ1774" s="601"/>
      <c r="FA1774" s="601"/>
      <c r="FB1774" s="601"/>
      <c r="FC1774" s="601"/>
      <c r="FD1774" s="601"/>
      <c r="FE1774" s="601"/>
      <c r="FF1774" s="601"/>
      <c r="FG1774" s="601"/>
      <c r="FH1774" s="601"/>
      <c r="FI1774" s="601"/>
      <c r="FJ1774" s="601"/>
      <c r="FK1774" s="601"/>
      <c r="FL1774" s="601"/>
      <c r="FM1774" s="601"/>
      <c r="FN1774" s="601"/>
      <c r="FO1774" s="601"/>
      <c r="FP1774" s="601"/>
      <c r="FQ1774" s="601"/>
      <c r="FR1774" s="601"/>
      <c r="FS1774" s="601"/>
      <c r="FT1774" s="601"/>
      <c r="FU1774" s="601"/>
      <c r="FV1774" s="601"/>
      <c r="FW1774" s="601"/>
      <c r="FX1774" s="601"/>
      <c r="FY1774" s="601"/>
      <c r="FZ1774" s="601"/>
      <c r="GA1774" s="601"/>
      <c r="GB1774" s="601"/>
      <c r="GC1774" s="601"/>
      <c r="GD1774" s="601"/>
      <c r="GE1774" s="601"/>
      <c r="GF1774" s="601"/>
      <c r="GG1774" s="601"/>
      <c r="GH1774" s="601"/>
      <c r="GI1774" s="601"/>
      <c r="GJ1774" s="601"/>
      <c r="GK1774" s="601"/>
      <c r="GL1774" s="601"/>
      <c r="GM1774" s="601"/>
      <c r="GN1774" s="601"/>
      <c r="GO1774" s="601"/>
      <c r="GP1774" s="601"/>
      <c r="GQ1774" s="601"/>
      <c r="GR1774" s="601"/>
      <c r="GS1774" s="601"/>
      <c r="GT1774" s="601"/>
      <c r="GU1774" s="601"/>
      <c r="GV1774" s="601"/>
      <c r="GW1774" s="601"/>
      <c r="GX1774" s="601"/>
      <c r="GY1774" s="601"/>
      <c r="GZ1774" s="601"/>
      <c r="HA1774" s="601"/>
      <c r="HB1774" s="601"/>
      <c r="HC1774" s="601"/>
      <c r="HD1774" s="601"/>
      <c r="HE1774" s="601"/>
      <c r="HF1774" s="601"/>
      <c r="HG1774" s="601"/>
      <c r="HH1774" s="601"/>
      <c r="HI1774" s="601"/>
      <c r="HJ1774" s="601"/>
      <c r="HK1774" s="601"/>
      <c r="HL1774" s="601"/>
      <c r="HM1774" s="601"/>
      <c r="HN1774" s="601"/>
      <c r="HO1774" s="601"/>
      <c r="HP1774" s="601"/>
      <c r="HQ1774" s="601"/>
      <c r="HR1774" s="601"/>
      <c r="HS1774" s="601"/>
      <c r="HT1774" s="601"/>
      <c r="HU1774" s="601"/>
      <c r="HV1774" s="601"/>
      <c r="HW1774" s="601"/>
      <c r="HX1774" s="601"/>
      <c r="HY1774" s="601"/>
      <c r="HZ1774" s="601"/>
      <c r="IA1774" s="601"/>
      <c r="IB1774" s="601"/>
      <c r="IC1774" s="601"/>
      <c r="ID1774" s="601"/>
      <c r="IE1774" s="601"/>
      <c r="IF1774" s="601"/>
      <c r="IG1774" s="601"/>
      <c r="IH1774" s="601"/>
      <c r="II1774" s="601"/>
      <c r="IJ1774" s="601"/>
      <c r="IK1774" s="601"/>
      <c r="IL1774" s="601"/>
      <c r="IM1774" s="601"/>
      <c r="IN1774" s="601"/>
      <c r="IO1774" s="601"/>
      <c r="IP1774" s="601"/>
      <c r="IQ1774" s="601"/>
      <c r="IR1774" s="601"/>
      <c r="IS1774" s="601"/>
      <c r="IT1774" s="601"/>
      <c r="IU1774" s="601"/>
      <c r="IV1774" s="601"/>
      <c r="IW1774" s="601"/>
      <c r="IX1774" s="601"/>
      <c r="IY1774" s="601"/>
      <c r="IZ1774" s="601"/>
      <c r="JA1774" s="601"/>
      <c r="JB1774" s="601"/>
      <c r="JC1774" s="601"/>
      <c r="JD1774" s="601"/>
      <c r="JE1774" s="601"/>
      <c r="JF1774" s="601"/>
      <c r="JG1774" s="601"/>
      <c r="JH1774" s="601"/>
      <c r="JI1774" s="601"/>
      <c r="JJ1774" s="601"/>
      <c r="JK1774" s="601"/>
      <c r="JL1774" s="601"/>
      <c r="JM1774" s="601"/>
      <c r="JN1774" s="601"/>
      <c r="JO1774" s="601"/>
      <c r="JP1774" s="601"/>
      <c r="JQ1774" s="601"/>
      <c r="JR1774" s="601"/>
      <c r="JS1774" s="601"/>
      <c r="JT1774" s="601"/>
      <c r="JU1774" s="601"/>
      <c r="JV1774" s="601"/>
      <c r="JW1774" s="601"/>
      <c r="JX1774" s="601"/>
      <c r="JY1774" s="601"/>
      <c r="JZ1774" s="601"/>
      <c r="KA1774" s="601"/>
      <c r="KB1774" s="601"/>
      <c r="KC1774" s="601"/>
      <c r="KD1774" s="601"/>
      <c r="KE1774" s="601"/>
      <c r="KF1774" s="601"/>
      <c r="KG1774" s="601"/>
      <c r="KH1774" s="601"/>
      <c r="KI1774" s="601"/>
      <c r="KJ1774" s="601"/>
      <c r="KK1774" s="601"/>
      <c r="KL1774" s="601"/>
      <c r="KM1774" s="601"/>
      <c r="KN1774" s="601"/>
      <c r="KO1774" s="601"/>
      <c r="KP1774" s="601"/>
      <c r="KQ1774" s="601"/>
      <c r="KR1774" s="601"/>
      <c r="KS1774" s="601"/>
      <c r="KT1774" s="601"/>
      <c r="KU1774" s="601"/>
      <c r="KV1774" s="601"/>
      <c r="KW1774" s="601"/>
      <c r="KX1774" s="601"/>
      <c r="KY1774" s="601"/>
      <c r="KZ1774" s="601"/>
      <c r="LA1774" s="601"/>
      <c r="LB1774" s="601"/>
      <c r="LC1774" s="601"/>
      <c r="LD1774" s="601"/>
      <c r="LE1774" s="601"/>
      <c r="LF1774" s="601"/>
      <c r="LG1774" s="601"/>
      <c r="LH1774" s="601"/>
      <c r="LI1774" s="601"/>
      <c r="LJ1774" s="601"/>
    </row>
    <row r="1775" spans="1:322">
      <c r="A1775" s="697"/>
      <c r="B1775" s="558"/>
      <c r="C1775" s="558"/>
      <c r="D1775" s="676" t="s">
        <v>1067</v>
      </c>
      <c r="E1775" s="524" t="s">
        <v>1126</v>
      </c>
      <c r="F1775" s="676" t="s">
        <v>1152</v>
      </c>
      <c r="G1775" s="596">
        <v>2022</v>
      </c>
      <c r="H1775" s="596">
        <v>3</v>
      </c>
      <c r="I1775" s="687">
        <v>127303</v>
      </c>
      <c r="J1775" s="677">
        <v>44631</v>
      </c>
      <c r="K1775" s="676" t="s">
        <v>1601</v>
      </c>
      <c r="L1775" s="677" t="s">
        <v>1578</v>
      </c>
      <c r="M1775" s="677">
        <v>44468</v>
      </c>
      <c r="N1775" s="677" t="s">
        <v>1588</v>
      </c>
      <c r="O1775" s="677"/>
      <c r="P1775" s="597">
        <v>44596</v>
      </c>
      <c r="Q1775" s="597">
        <v>44629</v>
      </c>
      <c r="R1775" s="677">
        <v>44631</v>
      </c>
      <c r="S1775" s="596" t="s">
        <v>1580</v>
      </c>
      <c r="T1775" s="596">
        <v>60</v>
      </c>
      <c r="U1775" s="596" t="s">
        <v>1590</v>
      </c>
      <c r="V1775" s="596" t="s">
        <v>1591</v>
      </c>
      <c r="W1775" s="678">
        <v>400</v>
      </c>
      <c r="X1775" s="551">
        <v>624</v>
      </c>
      <c r="Y1775" s="693">
        <v>249600</v>
      </c>
      <c r="Z1775" s="598">
        <v>0.44</v>
      </c>
      <c r="AA1775" s="682">
        <f>Y1775*Z1775</f>
        <v>109824</v>
      </c>
      <c r="AB1775" s="521"/>
      <c r="AC1775" s="683">
        <v>0</v>
      </c>
      <c r="AD1775" s="676"/>
      <c r="AE1775" s="684"/>
      <c r="AF1775" s="695">
        <f>AA1775+AD1775+AE1775</f>
        <v>109824</v>
      </c>
      <c r="AG1775" s="596" t="s">
        <v>47</v>
      </c>
      <c r="AH1775" s="641"/>
      <c r="AI1775" s="676">
        <v>75</v>
      </c>
      <c r="AJ1775" s="676" t="s">
        <v>1592</v>
      </c>
      <c r="AK1775" s="676" t="s">
        <v>50</v>
      </c>
      <c r="AL1775" s="696">
        <v>94544</v>
      </c>
      <c r="AM1775" s="596" t="s">
        <v>52</v>
      </c>
      <c r="AN1775" s="676" t="s">
        <v>1585</v>
      </c>
      <c r="AO1775" s="596"/>
      <c r="AP1775" s="676" t="s">
        <v>92</v>
      </c>
      <c r="AQ1775" s="676" t="s">
        <v>37</v>
      </c>
      <c r="AR1775" s="676"/>
      <c r="AS1775" s="523" t="s">
        <v>1077</v>
      </c>
      <c r="AT1775" s="523"/>
      <c r="AU1775" s="523"/>
      <c r="AV1775" s="674"/>
      <c r="AW1775" s="673" t="str">
        <f>U1775</f>
        <v>30390256C</v>
      </c>
      <c r="AX1775" s="673" cm="1">
        <f t="array" ref="AX1775">SUM(MID(0&amp;AW1775,LARGE(INDEX(ISNUMBER(--MID(AW1775,ROW($1:$8),1))*ROW($1:$8),),ROW($1:$8))+1,1)*10^ROW($1:$8)/10)</f>
        <v>30390256</v>
      </c>
      <c r="AY1775" s="673" t="str">
        <f>VLOOKUP($AX1775,'Item Master Data'!$A:$F,3,FALSE)</f>
        <v>T400H</v>
      </c>
      <c r="AZ1775" s="673">
        <f>VLOOKUP($AX1775,'Item Master Data'!$A:$F,6,FALSE)</f>
        <v>400</v>
      </c>
      <c r="BA1775" s="673">
        <f>X1775/BB1775</f>
        <v>24</v>
      </c>
      <c r="BB1775" s="673">
        <f>VLOOKUP(AX1775,'Item Master Data'!$A:$G,7,FALSE)</f>
        <v>26</v>
      </c>
      <c r="BC1775" s="673"/>
      <c r="BD1775" s="673">
        <f>W1775-AZ1775</f>
        <v>0</v>
      </c>
      <c r="BE1775" s="601"/>
      <c r="BF1775" s="601"/>
      <c r="BG1775" s="601"/>
      <c r="BH1775" s="601"/>
      <c r="BI1775" s="601"/>
      <c r="BJ1775" s="601"/>
      <c r="BK1775" s="601"/>
      <c r="BL1775" s="601"/>
      <c r="BM1775" s="601"/>
      <c r="BN1775" s="601"/>
      <c r="BO1775" s="601"/>
      <c r="BP1775" s="601"/>
      <c r="BQ1775" s="601"/>
      <c r="BR1775" s="601"/>
      <c r="BS1775" s="601"/>
      <c r="BT1775" s="601"/>
      <c r="BU1775" s="601"/>
      <c r="BV1775" s="601"/>
      <c r="BW1775" s="601"/>
      <c r="BX1775" s="601"/>
      <c r="BY1775" s="601"/>
      <c r="BZ1775" s="601"/>
      <c r="CA1775" s="601"/>
      <c r="CB1775" s="601"/>
      <c r="CC1775" s="601"/>
      <c r="CD1775" s="601"/>
      <c r="CE1775" s="601"/>
      <c r="CF1775" s="601"/>
      <c r="CG1775" s="601"/>
      <c r="CH1775" s="601"/>
      <c r="CI1775" s="601"/>
      <c r="CJ1775" s="601"/>
      <c r="CK1775" s="601"/>
      <c r="CL1775" s="601"/>
      <c r="CM1775" s="601"/>
      <c r="CN1775" s="601"/>
      <c r="CO1775" s="601"/>
      <c r="CP1775" s="601"/>
      <c r="CQ1775" s="601"/>
      <c r="CR1775" s="601"/>
      <c r="CS1775" s="601"/>
      <c r="CT1775" s="601"/>
      <c r="CU1775" s="601"/>
      <c r="CV1775" s="601"/>
      <c r="CW1775" s="601"/>
      <c r="CX1775" s="601"/>
      <c r="CY1775" s="601"/>
      <c r="CZ1775" s="601"/>
      <c r="DA1775" s="601"/>
      <c r="DB1775" s="601"/>
      <c r="DC1775" s="601"/>
      <c r="DD1775" s="601"/>
      <c r="DE1775" s="601"/>
      <c r="DF1775" s="601"/>
      <c r="DG1775" s="601"/>
      <c r="DH1775" s="601"/>
      <c r="DI1775" s="601"/>
      <c r="DJ1775" s="601"/>
      <c r="DK1775" s="601"/>
      <c r="DL1775" s="601"/>
      <c r="DM1775" s="601"/>
      <c r="DN1775" s="601"/>
      <c r="DO1775" s="601"/>
      <c r="DP1775" s="601"/>
      <c r="DQ1775" s="601"/>
      <c r="DR1775" s="601"/>
      <c r="DS1775" s="601"/>
      <c r="DT1775" s="601"/>
      <c r="DU1775" s="601"/>
      <c r="DV1775" s="601"/>
      <c r="DW1775" s="601"/>
      <c r="DX1775" s="601"/>
      <c r="DY1775" s="601"/>
      <c r="DZ1775" s="601"/>
      <c r="EA1775" s="601"/>
      <c r="EB1775" s="601"/>
      <c r="EC1775" s="601"/>
      <c r="ED1775" s="601"/>
      <c r="EE1775" s="601"/>
      <c r="EF1775" s="601"/>
      <c r="EG1775" s="601"/>
      <c r="EH1775" s="601"/>
      <c r="EI1775" s="601"/>
      <c r="EJ1775" s="601"/>
      <c r="EK1775" s="601"/>
      <c r="EL1775" s="601"/>
      <c r="EM1775" s="601"/>
      <c r="EN1775" s="601"/>
      <c r="EO1775" s="601"/>
      <c r="EP1775" s="601"/>
      <c r="EQ1775" s="601"/>
      <c r="ER1775" s="601"/>
      <c r="ES1775" s="601"/>
      <c r="ET1775" s="601"/>
      <c r="EU1775" s="601"/>
      <c r="EV1775" s="601"/>
      <c r="EW1775" s="601"/>
      <c r="EX1775" s="601"/>
      <c r="EY1775" s="601"/>
      <c r="EZ1775" s="601"/>
      <c r="FA1775" s="601"/>
      <c r="FB1775" s="601"/>
      <c r="FC1775" s="601"/>
      <c r="FD1775" s="601"/>
      <c r="FE1775" s="601"/>
      <c r="FF1775" s="601"/>
      <c r="FG1775" s="601"/>
      <c r="FH1775" s="601"/>
      <c r="FI1775" s="601"/>
      <c r="FJ1775" s="601"/>
      <c r="FK1775" s="601"/>
      <c r="FL1775" s="601"/>
      <c r="FM1775" s="601"/>
      <c r="FN1775" s="601"/>
      <c r="FO1775" s="601"/>
      <c r="FP1775" s="601"/>
      <c r="FQ1775" s="601"/>
      <c r="FR1775" s="601"/>
      <c r="FS1775" s="601"/>
      <c r="FT1775" s="601"/>
      <c r="FU1775" s="601"/>
      <c r="FV1775" s="601"/>
      <c r="FW1775" s="601"/>
      <c r="FX1775" s="601"/>
      <c r="FY1775" s="601"/>
      <c r="FZ1775" s="601"/>
      <c r="GA1775" s="601"/>
      <c r="GB1775" s="601"/>
      <c r="GC1775" s="601"/>
      <c r="GD1775" s="601"/>
      <c r="GE1775" s="601"/>
      <c r="GF1775" s="601"/>
      <c r="GG1775" s="601"/>
      <c r="GH1775" s="601"/>
      <c r="GI1775" s="601"/>
      <c r="GJ1775" s="601"/>
      <c r="GK1775" s="601"/>
      <c r="GL1775" s="601"/>
      <c r="GM1775" s="601"/>
      <c r="GN1775" s="601"/>
      <c r="GO1775" s="601"/>
      <c r="GP1775" s="601"/>
      <c r="GQ1775" s="601"/>
      <c r="GR1775" s="601"/>
      <c r="GS1775" s="601"/>
      <c r="GT1775" s="601"/>
      <c r="GU1775" s="601"/>
      <c r="GV1775" s="601"/>
      <c r="GW1775" s="601"/>
      <c r="GX1775" s="601"/>
      <c r="GY1775" s="601"/>
      <c r="GZ1775" s="601"/>
      <c r="HA1775" s="601"/>
      <c r="HB1775" s="601"/>
      <c r="HC1775" s="601"/>
      <c r="HD1775" s="601"/>
      <c r="HE1775" s="601"/>
      <c r="HF1775" s="601"/>
      <c r="HG1775" s="601"/>
      <c r="HH1775" s="601"/>
      <c r="HI1775" s="601"/>
      <c r="HJ1775" s="601"/>
      <c r="HK1775" s="601"/>
      <c r="HL1775" s="601"/>
      <c r="HM1775" s="601"/>
      <c r="HN1775" s="601"/>
      <c r="HO1775" s="601"/>
      <c r="HP1775" s="601"/>
      <c r="HQ1775" s="601"/>
      <c r="HR1775" s="601"/>
      <c r="HS1775" s="601"/>
      <c r="HT1775" s="601"/>
      <c r="HU1775" s="601"/>
      <c r="HV1775" s="601"/>
      <c r="HW1775" s="601"/>
      <c r="HX1775" s="601"/>
      <c r="HY1775" s="601"/>
      <c r="HZ1775" s="601"/>
      <c r="IA1775" s="601"/>
      <c r="IB1775" s="601"/>
      <c r="IC1775" s="601"/>
      <c r="ID1775" s="601"/>
      <c r="IE1775" s="601"/>
      <c r="IF1775" s="601"/>
      <c r="IG1775" s="601"/>
      <c r="IH1775" s="601"/>
      <c r="II1775" s="601"/>
      <c r="IJ1775" s="601"/>
      <c r="IK1775" s="601"/>
      <c r="IL1775" s="601"/>
      <c r="IM1775" s="601"/>
      <c r="IN1775" s="601"/>
      <c r="IO1775" s="601"/>
      <c r="IP1775" s="601"/>
      <c r="IQ1775" s="601"/>
      <c r="IR1775" s="601"/>
      <c r="IS1775" s="601"/>
      <c r="IT1775" s="601"/>
      <c r="IU1775" s="601"/>
      <c r="IV1775" s="601"/>
      <c r="IW1775" s="601"/>
      <c r="IX1775" s="601"/>
      <c r="IY1775" s="601"/>
      <c r="IZ1775" s="601"/>
      <c r="JA1775" s="601"/>
      <c r="JB1775" s="601"/>
      <c r="JC1775" s="601"/>
      <c r="JD1775" s="601"/>
      <c r="JE1775" s="601"/>
      <c r="JF1775" s="601"/>
      <c r="JG1775" s="601"/>
      <c r="JH1775" s="601"/>
      <c r="JI1775" s="601"/>
      <c r="JJ1775" s="601"/>
      <c r="JK1775" s="601"/>
      <c r="JL1775" s="601"/>
      <c r="JM1775" s="601"/>
      <c r="JN1775" s="601"/>
      <c r="JO1775" s="601"/>
      <c r="JP1775" s="601"/>
      <c r="JQ1775" s="601"/>
      <c r="JR1775" s="601"/>
      <c r="JS1775" s="601"/>
      <c r="JT1775" s="601"/>
      <c r="JU1775" s="601"/>
      <c r="JV1775" s="601"/>
      <c r="JW1775" s="601"/>
      <c r="JX1775" s="601"/>
      <c r="JY1775" s="601"/>
      <c r="JZ1775" s="601"/>
      <c r="KA1775" s="601"/>
      <c r="KB1775" s="601"/>
      <c r="KC1775" s="601"/>
      <c r="KD1775" s="601"/>
      <c r="KE1775" s="601"/>
      <c r="KF1775" s="601"/>
      <c r="KG1775" s="601"/>
      <c r="KH1775" s="601"/>
      <c r="KI1775" s="601"/>
      <c r="KJ1775" s="601"/>
      <c r="KK1775" s="601"/>
      <c r="KL1775" s="601"/>
      <c r="KM1775" s="601"/>
      <c r="KN1775" s="601"/>
      <c r="KO1775" s="601"/>
      <c r="KP1775" s="601"/>
      <c r="KQ1775" s="601"/>
      <c r="KR1775" s="601"/>
      <c r="KS1775" s="601"/>
      <c r="KT1775" s="601"/>
      <c r="KU1775" s="601"/>
      <c r="KV1775" s="601"/>
      <c r="KW1775" s="601"/>
      <c r="KX1775" s="601"/>
      <c r="KY1775" s="601"/>
      <c r="KZ1775" s="601"/>
      <c r="LA1775" s="601"/>
      <c r="LB1775" s="601"/>
      <c r="LC1775" s="601"/>
      <c r="LD1775" s="601"/>
      <c r="LE1775" s="601"/>
      <c r="LF1775" s="601"/>
      <c r="LG1775" s="601"/>
      <c r="LH1775" s="601"/>
      <c r="LI1775" s="601"/>
      <c r="LJ1775" s="601"/>
    </row>
    <row r="1776" spans="1:322">
      <c r="A1776" s="697"/>
      <c r="B1776" s="558"/>
      <c r="C1776" s="558"/>
      <c r="D1776" s="676" t="s">
        <v>1067</v>
      </c>
      <c r="E1776" s="524" t="s">
        <v>1126</v>
      </c>
      <c r="F1776" s="676" t="s">
        <v>1152</v>
      </c>
      <c r="G1776" s="596">
        <v>2022</v>
      </c>
      <c r="H1776" s="596">
        <v>3</v>
      </c>
      <c r="I1776" s="687">
        <v>127302</v>
      </c>
      <c r="J1776" s="677">
        <v>44631</v>
      </c>
      <c r="K1776" s="676" t="s">
        <v>1601</v>
      </c>
      <c r="L1776" s="677" t="s">
        <v>1578</v>
      </c>
      <c r="M1776" s="677">
        <v>44468</v>
      </c>
      <c r="N1776" s="677" t="s">
        <v>1588</v>
      </c>
      <c r="O1776" s="677"/>
      <c r="P1776" s="597">
        <v>44596</v>
      </c>
      <c r="Q1776" s="597">
        <v>44629</v>
      </c>
      <c r="R1776" s="597">
        <v>44631</v>
      </c>
      <c r="S1776" s="596" t="s">
        <v>1580</v>
      </c>
      <c r="T1776" s="596">
        <v>60</v>
      </c>
      <c r="U1776" s="676" t="s">
        <v>1590</v>
      </c>
      <c r="V1776" s="596" t="s">
        <v>1591</v>
      </c>
      <c r="W1776" s="678">
        <v>400</v>
      </c>
      <c r="X1776" s="551">
        <v>624</v>
      </c>
      <c r="Y1776" s="693">
        <v>249600</v>
      </c>
      <c r="Z1776" s="598">
        <v>0.44</v>
      </c>
      <c r="AA1776" s="682">
        <f>Y1776*Z1776</f>
        <v>109824</v>
      </c>
      <c r="AB1776" s="521"/>
      <c r="AC1776" s="683">
        <v>0</v>
      </c>
      <c r="AD1776" s="676"/>
      <c r="AE1776" s="684"/>
      <c r="AF1776" s="695">
        <f>AA1776+AD1776+AE1776</f>
        <v>109824</v>
      </c>
      <c r="AG1776" s="676" t="s">
        <v>47</v>
      </c>
      <c r="AH1776" s="641"/>
      <c r="AI1776" s="676">
        <v>75</v>
      </c>
      <c r="AJ1776" s="676" t="s">
        <v>1592</v>
      </c>
      <c r="AK1776" s="676" t="s">
        <v>50</v>
      </c>
      <c r="AL1776" s="696">
        <v>94544</v>
      </c>
      <c r="AM1776" s="676" t="s">
        <v>52</v>
      </c>
      <c r="AN1776" s="676" t="s">
        <v>1585</v>
      </c>
      <c r="AO1776" s="596"/>
      <c r="AP1776" s="676" t="s">
        <v>92</v>
      </c>
      <c r="AQ1776" s="676" t="s">
        <v>37</v>
      </c>
      <c r="AR1776" s="676"/>
      <c r="AS1776" s="523" t="s">
        <v>1077</v>
      </c>
      <c r="AT1776" s="523"/>
      <c r="AU1776" s="523"/>
      <c r="AV1776" s="674"/>
      <c r="AW1776" s="673" t="str">
        <f>U1776</f>
        <v>30390256C</v>
      </c>
      <c r="AX1776" s="673" cm="1">
        <f t="array" ref="AX1776">SUM(MID(0&amp;AW1776,LARGE(INDEX(ISNUMBER(--MID(AW1776,ROW($1:$8),1))*ROW($1:$8),),ROW($1:$8))+1,1)*10^ROW($1:$8)/10)</f>
        <v>30390256</v>
      </c>
      <c r="AY1776" s="673" t="str">
        <f>VLOOKUP($AX1776,'Item Master Data'!$A:$F,3,FALSE)</f>
        <v>T400H</v>
      </c>
      <c r="AZ1776" s="673">
        <f>VLOOKUP($AX1776,'Item Master Data'!$A:$F,6,FALSE)</f>
        <v>400</v>
      </c>
      <c r="BA1776" s="673">
        <f>X1776/BB1776</f>
        <v>24</v>
      </c>
      <c r="BB1776" s="673">
        <f>VLOOKUP(AX1776,'Item Master Data'!$A:$G,7,FALSE)</f>
        <v>26</v>
      </c>
      <c r="BC1776" s="673"/>
      <c r="BD1776" s="673">
        <f>W1776-AZ1776</f>
        <v>0</v>
      </c>
      <c r="BE1776" s="601"/>
      <c r="BF1776" s="601"/>
      <c r="BG1776" s="601"/>
      <c r="BH1776" s="601"/>
      <c r="BI1776" s="601"/>
      <c r="BJ1776" s="601"/>
      <c r="BK1776" s="601"/>
      <c r="BL1776" s="601"/>
      <c r="BM1776" s="601"/>
      <c r="BN1776" s="601"/>
      <c r="BO1776" s="601"/>
      <c r="BP1776" s="601"/>
      <c r="BQ1776" s="601"/>
      <c r="BR1776" s="601"/>
      <c r="BS1776" s="601"/>
      <c r="BT1776" s="601"/>
      <c r="BU1776" s="601"/>
      <c r="BV1776" s="601"/>
      <c r="BW1776" s="601"/>
      <c r="BX1776" s="601"/>
      <c r="BY1776" s="601"/>
      <c r="BZ1776" s="601"/>
      <c r="CA1776" s="601"/>
      <c r="CB1776" s="601"/>
      <c r="CC1776" s="601"/>
      <c r="CD1776" s="601"/>
      <c r="CE1776" s="601"/>
      <c r="CF1776" s="601"/>
      <c r="CG1776" s="601"/>
      <c r="CH1776" s="601"/>
      <c r="CI1776" s="601"/>
      <c r="CJ1776" s="601"/>
      <c r="CK1776" s="601"/>
      <c r="CL1776" s="601"/>
      <c r="CM1776" s="601"/>
      <c r="CN1776" s="601"/>
      <c r="CO1776" s="601"/>
      <c r="CP1776" s="601"/>
      <c r="CQ1776" s="601"/>
      <c r="CR1776" s="601"/>
      <c r="CS1776" s="601"/>
      <c r="CT1776" s="601"/>
      <c r="CU1776" s="601"/>
      <c r="CV1776" s="601"/>
      <c r="CW1776" s="601"/>
      <c r="CX1776" s="601"/>
      <c r="CY1776" s="601"/>
      <c r="CZ1776" s="601"/>
      <c r="DA1776" s="601"/>
      <c r="DB1776" s="601"/>
      <c r="DC1776" s="601"/>
      <c r="DD1776" s="601"/>
      <c r="DE1776" s="601"/>
      <c r="DF1776" s="601"/>
      <c r="DG1776" s="601"/>
      <c r="DH1776" s="601"/>
      <c r="DI1776" s="601"/>
      <c r="DJ1776" s="601"/>
      <c r="DK1776" s="601"/>
      <c r="DL1776" s="601"/>
      <c r="DM1776" s="601"/>
      <c r="DN1776" s="601"/>
      <c r="DO1776" s="601"/>
      <c r="DP1776" s="601"/>
      <c r="DQ1776" s="601"/>
      <c r="DR1776" s="601"/>
      <c r="DS1776" s="601"/>
      <c r="DT1776" s="601"/>
      <c r="DU1776" s="601"/>
      <c r="DV1776" s="601"/>
      <c r="DW1776" s="601"/>
      <c r="DX1776" s="601"/>
      <c r="DY1776" s="601"/>
      <c r="DZ1776" s="601"/>
      <c r="EA1776" s="601"/>
      <c r="EB1776" s="601"/>
      <c r="EC1776" s="601"/>
      <c r="ED1776" s="601"/>
      <c r="EE1776" s="601"/>
      <c r="EF1776" s="601"/>
      <c r="EG1776" s="601"/>
      <c r="EH1776" s="601"/>
      <c r="EI1776" s="601"/>
      <c r="EJ1776" s="601"/>
      <c r="EK1776" s="601"/>
      <c r="EL1776" s="601"/>
      <c r="EM1776" s="601"/>
      <c r="EN1776" s="601"/>
      <c r="EO1776" s="601"/>
      <c r="EP1776" s="601"/>
      <c r="EQ1776" s="601"/>
      <c r="ER1776" s="601"/>
      <c r="ES1776" s="601"/>
      <c r="ET1776" s="601"/>
      <c r="EU1776" s="601"/>
      <c r="EV1776" s="601"/>
      <c r="EW1776" s="601"/>
      <c r="EX1776" s="601"/>
      <c r="EY1776" s="601"/>
      <c r="EZ1776" s="601"/>
      <c r="FA1776" s="601"/>
      <c r="FB1776" s="601"/>
      <c r="FC1776" s="601"/>
      <c r="FD1776" s="601"/>
      <c r="FE1776" s="601"/>
      <c r="FF1776" s="601"/>
      <c r="FG1776" s="601"/>
      <c r="FH1776" s="601"/>
      <c r="FI1776" s="601"/>
      <c r="FJ1776" s="601"/>
      <c r="FK1776" s="601"/>
      <c r="FL1776" s="601"/>
      <c r="FM1776" s="601"/>
      <c r="FN1776" s="601"/>
      <c r="FO1776" s="601"/>
      <c r="FP1776" s="601"/>
      <c r="FQ1776" s="601"/>
      <c r="FR1776" s="601"/>
      <c r="FS1776" s="601"/>
      <c r="FT1776" s="601"/>
      <c r="FU1776" s="601"/>
      <c r="FV1776" s="601"/>
      <c r="FW1776" s="601"/>
      <c r="FX1776" s="601"/>
      <c r="FY1776" s="601"/>
      <c r="FZ1776" s="601"/>
      <c r="GA1776" s="601"/>
      <c r="GB1776" s="601"/>
      <c r="GC1776" s="601"/>
      <c r="GD1776" s="601"/>
      <c r="GE1776" s="601"/>
      <c r="GF1776" s="601"/>
      <c r="GG1776" s="601"/>
      <c r="GH1776" s="601"/>
      <c r="GI1776" s="601"/>
      <c r="GJ1776" s="601"/>
      <c r="GK1776" s="601"/>
      <c r="GL1776" s="601"/>
      <c r="GM1776" s="601"/>
      <c r="GN1776" s="601"/>
      <c r="GO1776" s="601"/>
      <c r="GP1776" s="601"/>
      <c r="GQ1776" s="601"/>
      <c r="GR1776" s="601"/>
      <c r="GS1776" s="601"/>
      <c r="GT1776" s="601"/>
      <c r="GU1776" s="601"/>
      <c r="GV1776" s="601"/>
      <c r="GW1776" s="601"/>
      <c r="GX1776" s="601"/>
      <c r="GY1776" s="601"/>
      <c r="GZ1776" s="601"/>
      <c r="HA1776" s="601"/>
      <c r="HB1776" s="601"/>
      <c r="HC1776" s="601"/>
      <c r="HD1776" s="601"/>
      <c r="HE1776" s="601"/>
      <c r="HF1776" s="601"/>
      <c r="HG1776" s="601"/>
      <c r="HH1776" s="601"/>
      <c r="HI1776" s="601"/>
      <c r="HJ1776" s="601"/>
      <c r="HK1776" s="601"/>
      <c r="HL1776" s="601"/>
      <c r="HM1776" s="601"/>
      <c r="HN1776" s="601"/>
      <c r="HO1776" s="601"/>
      <c r="HP1776" s="601"/>
      <c r="HQ1776" s="601"/>
      <c r="HR1776" s="601"/>
      <c r="HS1776" s="601"/>
      <c r="HT1776" s="601"/>
      <c r="HU1776" s="601"/>
      <c r="HV1776" s="601"/>
      <c r="HW1776" s="601"/>
      <c r="HX1776" s="601"/>
      <c r="HY1776" s="601"/>
      <c r="HZ1776" s="601"/>
      <c r="IA1776" s="601"/>
      <c r="IB1776" s="601"/>
      <c r="IC1776" s="601"/>
      <c r="ID1776" s="601"/>
      <c r="IE1776" s="601"/>
      <c r="IF1776" s="601"/>
      <c r="IG1776" s="601"/>
      <c r="IH1776" s="601"/>
      <c r="II1776" s="601"/>
      <c r="IJ1776" s="601"/>
      <c r="IK1776" s="601"/>
      <c r="IL1776" s="601"/>
      <c r="IM1776" s="601"/>
      <c r="IN1776" s="601"/>
      <c r="IO1776" s="601"/>
      <c r="IP1776" s="601"/>
      <c r="IQ1776" s="601"/>
      <c r="IR1776" s="601"/>
      <c r="IS1776" s="601"/>
      <c r="IT1776" s="601"/>
      <c r="IU1776" s="601"/>
      <c r="IV1776" s="601"/>
      <c r="IW1776" s="601"/>
      <c r="IX1776" s="601"/>
      <c r="IY1776" s="601"/>
      <c r="IZ1776" s="601"/>
      <c r="JA1776" s="601"/>
      <c r="JB1776" s="601"/>
      <c r="JC1776" s="601"/>
      <c r="JD1776" s="601"/>
      <c r="JE1776" s="601"/>
      <c r="JF1776" s="601"/>
      <c r="JG1776" s="601"/>
      <c r="JH1776" s="601"/>
      <c r="JI1776" s="601"/>
      <c r="JJ1776" s="601"/>
      <c r="JK1776" s="601"/>
      <c r="JL1776" s="601"/>
      <c r="JM1776" s="601"/>
      <c r="JN1776" s="601"/>
      <c r="JO1776" s="601"/>
      <c r="JP1776" s="601"/>
      <c r="JQ1776" s="601"/>
      <c r="JR1776" s="601"/>
      <c r="JS1776" s="601"/>
      <c r="JT1776" s="601"/>
      <c r="JU1776" s="601"/>
      <c r="JV1776" s="601"/>
      <c r="JW1776" s="601"/>
      <c r="JX1776" s="601"/>
      <c r="JY1776" s="601"/>
      <c r="JZ1776" s="601"/>
      <c r="KA1776" s="601"/>
      <c r="KB1776" s="601"/>
      <c r="KC1776" s="601"/>
      <c r="KD1776" s="601"/>
      <c r="KE1776" s="601"/>
      <c r="KF1776" s="601"/>
      <c r="KG1776" s="601"/>
      <c r="KH1776" s="601"/>
      <c r="KI1776" s="601"/>
      <c r="KJ1776" s="601"/>
      <c r="KK1776" s="601"/>
      <c r="KL1776" s="601"/>
      <c r="KM1776" s="601"/>
      <c r="KN1776" s="601"/>
      <c r="KO1776" s="601"/>
      <c r="KP1776" s="601"/>
      <c r="KQ1776" s="601"/>
      <c r="KR1776" s="601"/>
      <c r="KS1776" s="601"/>
      <c r="KT1776" s="601"/>
      <c r="KU1776" s="601"/>
      <c r="KV1776" s="601"/>
      <c r="KW1776" s="601"/>
      <c r="KX1776" s="601"/>
      <c r="KY1776" s="601"/>
      <c r="KZ1776" s="601"/>
      <c r="LA1776" s="601"/>
      <c r="LB1776" s="601"/>
      <c r="LC1776" s="601"/>
      <c r="LD1776" s="601"/>
      <c r="LE1776" s="601"/>
      <c r="LF1776" s="601"/>
      <c r="LG1776" s="601"/>
      <c r="LH1776" s="601"/>
      <c r="LI1776" s="601"/>
      <c r="LJ1776" s="601"/>
    </row>
    <row r="1777" spans="1:322">
      <c r="A1777" s="697"/>
      <c r="B1777" s="558"/>
      <c r="C1777" s="558"/>
      <c r="D1777" s="676" t="s">
        <v>1067</v>
      </c>
      <c r="E1777" s="524" t="s">
        <v>1126</v>
      </c>
      <c r="F1777" s="676" t="s">
        <v>1152</v>
      </c>
      <c r="G1777" s="596">
        <v>2022</v>
      </c>
      <c r="H1777" s="596">
        <v>3</v>
      </c>
      <c r="I1777" s="687">
        <v>127301</v>
      </c>
      <c r="J1777" s="677">
        <v>44631</v>
      </c>
      <c r="K1777" s="676" t="s">
        <v>1601</v>
      </c>
      <c r="L1777" s="677" t="s">
        <v>1578</v>
      </c>
      <c r="M1777" s="677">
        <v>44468</v>
      </c>
      <c r="N1777" s="677" t="s">
        <v>1588</v>
      </c>
      <c r="O1777" s="677"/>
      <c r="P1777" s="597">
        <v>44596</v>
      </c>
      <c r="Q1777" s="597">
        <v>44630</v>
      </c>
      <c r="R1777" s="597">
        <v>44631</v>
      </c>
      <c r="S1777" s="596" t="s">
        <v>1580</v>
      </c>
      <c r="T1777" s="596">
        <v>60</v>
      </c>
      <c r="U1777" s="676" t="s">
        <v>1590</v>
      </c>
      <c r="V1777" s="596" t="s">
        <v>1591</v>
      </c>
      <c r="W1777" s="678">
        <v>400</v>
      </c>
      <c r="X1777" s="551">
        <v>624</v>
      </c>
      <c r="Y1777" s="693">
        <v>249600</v>
      </c>
      <c r="Z1777" s="598">
        <v>0.44</v>
      </c>
      <c r="AA1777" s="682">
        <f>Y1777*Z1777</f>
        <v>109824</v>
      </c>
      <c r="AB1777" s="521"/>
      <c r="AC1777" s="683">
        <v>0</v>
      </c>
      <c r="AD1777" s="676"/>
      <c r="AE1777" s="684"/>
      <c r="AF1777" s="695">
        <f>AA1777+AD1777+AE1777</f>
        <v>109824</v>
      </c>
      <c r="AG1777" s="676" t="s">
        <v>47</v>
      </c>
      <c r="AH1777" s="641"/>
      <c r="AI1777" s="676">
        <v>75</v>
      </c>
      <c r="AJ1777" s="676" t="s">
        <v>1592</v>
      </c>
      <c r="AK1777" s="676" t="s">
        <v>50</v>
      </c>
      <c r="AL1777" s="696">
        <v>94544</v>
      </c>
      <c r="AM1777" s="676" t="s">
        <v>52</v>
      </c>
      <c r="AN1777" s="676" t="s">
        <v>1585</v>
      </c>
      <c r="AO1777" s="596"/>
      <c r="AP1777" s="676" t="s">
        <v>92</v>
      </c>
      <c r="AQ1777" s="676" t="s">
        <v>37</v>
      </c>
      <c r="AR1777" s="676"/>
      <c r="AS1777" s="523" t="s">
        <v>1077</v>
      </c>
      <c r="AT1777" s="523"/>
      <c r="AU1777" s="523"/>
      <c r="AV1777" s="674"/>
      <c r="AW1777" s="673" t="str">
        <f>U1777</f>
        <v>30390256C</v>
      </c>
      <c r="AX1777" s="673" cm="1">
        <f t="array" ref="AX1777">SUM(MID(0&amp;AW1777,LARGE(INDEX(ISNUMBER(--MID(AW1777,ROW($1:$8),1))*ROW($1:$8),),ROW($1:$8))+1,1)*10^ROW($1:$8)/10)</f>
        <v>30390256</v>
      </c>
      <c r="AY1777" s="673" t="str">
        <f>VLOOKUP($AX1777,'Item Master Data'!$A:$F,3,FALSE)</f>
        <v>T400H</v>
      </c>
      <c r="AZ1777" s="673">
        <f>VLOOKUP($AX1777,'Item Master Data'!$A:$F,6,FALSE)</f>
        <v>400</v>
      </c>
      <c r="BA1777" s="673">
        <f>X1777/BB1777</f>
        <v>24</v>
      </c>
      <c r="BB1777" s="673">
        <f>VLOOKUP(AX1777,'Item Master Data'!$A:$G,7,FALSE)</f>
        <v>26</v>
      </c>
      <c r="BC1777" s="673"/>
      <c r="BD1777" s="673">
        <f>W1777-AZ1777</f>
        <v>0</v>
      </c>
      <c r="BE1777" s="601"/>
      <c r="BF1777" s="601"/>
      <c r="BG1777" s="601"/>
      <c r="BH1777" s="601"/>
      <c r="BI1777" s="601"/>
      <c r="BJ1777" s="601"/>
      <c r="BK1777" s="601"/>
      <c r="BL1777" s="601"/>
      <c r="BM1777" s="601"/>
      <c r="BN1777" s="601"/>
      <c r="BO1777" s="601"/>
      <c r="BP1777" s="601"/>
      <c r="BQ1777" s="601"/>
      <c r="BR1777" s="601"/>
      <c r="BS1777" s="601"/>
      <c r="BT1777" s="601"/>
      <c r="BU1777" s="601"/>
      <c r="BV1777" s="601"/>
      <c r="BW1777" s="601"/>
      <c r="BX1777" s="601"/>
      <c r="BY1777" s="601"/>
      <c r="BZ1777" s="601"/>
      <c r="CA1777" s="601"/>
      <c r="CB1777" s="601"/>
      <c r="CC1777" s="601"/>
      <c r="CD1777" s="601"/>
      <c r="CE1777" s="601"/>
      <c r="CF1777" s="601"/>
      <c r="CG1777" s="601"/>
      <c r="CH1777" s="601"/>
      <c r="CI1777" s="601"/>
      <c r="CJ1777" s="601"/>
      <c r="CK1777" s="601"/>
      <c r="CL1777" s="601"/>
      <c r="CM1777" s="601"/>
      <c r="CN1777" s="601"/>
      <c r="CO1777" s="601"/>
      <c r="CP1777" s="601"/>
      <c r="CQ1777" s="601"/>
      <c r="CR1777" s="601"/>
      <c r="CS1777" s="601"/>
      <c r="CT1777" s="601"/>
      <c r="CU1777" s="601"/>
      <c r="CV1777" s="601"/>
      <c r="CW1777" s="601"/>
      <c r="CX1777" s="601"/>
      <c r="CY1777" s="601"/>
      <c r="CZ1777" s="601"/>
      <c r="DA1777" s="601"/>
      <c r="DB1777" s="601"/>
      <c r="DC1777" s="601"/>
      <c r="DD1777" s="601"/>
      <c r="DE1777" s="601"/>
      <c r="DF1777" s="601"/>
      <c r="DG1777" s="601"/>
      <c r="DH1777" s="601"/>
      <c r="DI1777" s="601"/>
      <c r="DJ1777" s="601"/>
      <c r="DK1777" s="601"/>
      <c r="DL1777" s="601"/>
      <c r="DM1777" s="601"/>
      <c r="DN1777" s="601"/>
      <c r="DO1777" s="601"/>
      <c r="DP1777" s="601"/>
      <c r="DQ1777" s="601"/>
      <c r="DR1777" s="601"/>
      <c r="DS1777" s="601"/>
      <c r="DT1777" s="601"/>
      <c r="DU1777" s="601"/>
      <c r="DV1777" s="601"/>
      <c r="DW1777" s="601"/>
      <c r="DX1777" s="601"/>
      <c r="DY1777" s="601"/>
      <c r="DZ1777" s="601"/>
      <c r="EA1777" s="601"/>
      <c r="EB1777" s="601"/>
      <c r="EC1777" s="601"/>
      <c r="ED1777" s="601"/>
      <c r="EE1777" s="601"/>
      <c r="EF1777" s="601"/>
      <c r="EG1777" s="601"/>
      <c r="EH1777" s="601"/>
      <c r="EI1777" s="601"/>
      <c r="EJ1777" s="601"/>
      <c r="EK1777" s="601"/>
      <c r="EL1777" s="601"/>
      <c r="EM1777" s="601"/>
      <c r="EN1777" s="601"/>
      <c r="EO1777" s="601"/>
      <c r="EP1777" s="601"/>
      <c r="EQ1777" s="601"/>
      <c r="ER1777" s="601"/>
      <c r="ES1777" s="601"/>
      <c r="ET1777" s="601"/>
      <c r="EU1777" s="601"/>
      <c r="EV1777" s="601"/>
      <c r="EW1777" s="601"/>
      <c r="EX1777" s="601"/>
      <c r="EY1777" s="601"/>
      <c r="EZ1777" s="601"/>
      <c r="FA1777" s="601"/>
      <c r="FB1777" s="601"/>
      <c r="FC1777" s="601"/>
      <c r="FD1777" s="601"/>
      <c r="FE1777" s="601"/>
      <c r="FF1777" s="601"/>
      <c r="FG1777" s="601"/>
      <c r="FH1777" s="601"/>
      <c r="FI1777" s="601"/>
      <c r="FJ1777" s="601"/>
      <c r="FK1777" s="601"/>
      <c r="FL1777" s="601"/>
      <c r="FM1777" s="601"/>
      <c r="FN1777" s="601"/>
      <c r="FO1777" s="601"/>
      <c r="FP1777" s="601"/>
      <c r="FQ1777" s="601"/>
      <c r="FR1777" s="601"/>
      <c r="FS1777" s="601"/>
      <c r="FT1777" s="601"/>
      <c r="FU1777" s="601"/>
      <c r="FV1777" s="601"/>
      <c r="FW1777" s="601"/>
      <c r="FX1777" s="601"/>
      <c r="FY1777" s="601"/>
      <c r="FZ1777" s="601"/>
      <c r="GA1777" s="601"/>
      <c r="GB1777" s="601"/>
      <c r="GC1777" s="601"/>
      <c r="GD1777" s="601"/>
      <c r="GE1777" s="601"/>
      <c r="GF1777" s="601"/>
      <c r="GG1777" s="601"/>
      <c r="GH1777" s="601"/>
      <c r="GI1777" s="601"/>
      <c r="GJ1777" s="601"/>
      <c r="GK1777" s="601"/>
      <c r="GL1777" s="601"/>
      <c r="GM1777" s="601"/>
      <c r="GN1777" s="601"/>
      <c r="GO1777" s="601"/>
      <c r="GP1777" s="601"/>
      <c r="GQ1777" s="601"/>
      <c r="GR1777" s="601"/>
      <c r="GS1777" s="601"/>
      <c r="GT1777" s="601"/>
      <c r="GU1777" s="601"/>
      <c r="GV1777" s="601"/>
      <c r="GW1777" s="601"/>
      <c r="GX1777" s="601"/>
      <c r="GY1777" s="601"/>
      <c r="GZ1777" s="601"/>
      <c r="HA1777" s="601"/>
      <c r="HB1777" s="601"/>
      <c r="HC1777" s="601"/>
      <c r="HD1777" s="601"/>
      <c r="HE1777" s="601"/>
      <c r="HF1777" s="601"/>
      <c r="HG1777" s="601"/>
      <c r="HH1777" s="601"/>
      <c r="HI1777" s="601"/>
      <c r="HJ1777" s="601"/>
      <c r="HK1777" s="601"/>
      <c r="HL1777" s="601"/>
      <c r="HM1777" s="601"/>
      <c r="HN1777" s="601"/>
      <c r="HO1777" s="601"/>
      <c r="HP1777" s="601"/>
      <c r="HQ1777" s="601"/>
      <c r="HR1777" s="601"/>
      <c r="HS1777" s="601"/>
      <c r="HT1777" s="601"/>
      <c r="HU1777" s="601"/>
      <c r="HV1777" s="601"/>
      <c r="HW1777" s="601"/>
      <c r="HX1777" s="601"/>
      <c r="HY1777" s="601"/>
      <c r="HZ1777" s="601"/>
      <c r="IA1777" s="601"/>
      <c r="IB1777" s="601"/>
      <c r="IC1777" s="601"/>
      <c r="ID1777" s="601"/>
      <c r="IE1777" s="601"/>
      <c r="IF1777" s="601"/>
      <c r="IG1777" s="601"/>
      <c r="IH1777" s="601"/>
      <c r="II1777" s="601"/>
      <c r="IJ1777" s="601"/>
      <c r="IK1777" s="601"/>
      <c r="IL1777" s="601"/>
      <c r="IM1777" s="601"/>
      <c r="IN1777" s="601"/>
      <c r="IO1777" s="601"/>
      <c r="IP1777" s="601"/>
      <c r="IQ1777" s="601"/>
      <c r="IR1777" s="601"/>
      <c r="IS1777" s="601"/>
      <c r="IT1777" s="601"/>
      <c r="IU1777" s="601"/>
      <c r="IV1777" s="601"/>
      <c r="IW1777" s="601"/>
      <c r="IX1777" s="601"/>
      <c r="IY1777" s="601"/>
      <c r="IZ1777" s="601"/>
      <c r="JA1777" s="601"/>
      <c r="JB1777" s="601"/>
      <c r="JC1777" s="601"/>
      <c r="JD1777" s="601"/>
      <c r="JE1777" s="601"/>
      <c r="JF1777" s="601"/>
      <c r="JG1777" s="601"/>
      <c r="JH1777" s="601"/>
      <c r="JI1777" s="601"/>
      <c r="JJ1777" s="601"/>
      <c r="JK1777" s="601"/>
      <c r="JL1777" s="601"/>
      <c r="JM1777" s="601"/>
      <c r="JN1777" s="601"/>
      <c r="JO1777" s="601"/>
      <c r="JP1777" s="601"/>
      <c r="JQ1777" s="601"/>
      <c r="JR1777" s="601"/>
      <c r="JS1777" s="601"/>
      <c r="JT1777" s="601"/>
      <c r="JU1777" s="601"/>
      <c r="JV1777" s="601"/>
      <c r="JW1777" s="601"/>
      <c r="JX1777" s="601"/>
      <c r="JY1777" s="601"/>
      <c r="JZ1777" s="601"/>
      <c r="KA1777" s="601"/>
      <c r="KB1777" s="601"/>
      <c r="KC1777" s="601"/>
      <c r="KD1777" s="601"/>
      <c r="KE1777" s="601"/>
      <c r="KF1777" s="601"/>
      <c r="KG1777" s="601"/>
      <c r="KH1777" s="601"/>
      <c r="KI1777" s="601"/>
      <c r="KJ1777" s="601"/>
      <c r="KK1777" s="601"/>
      <c r="KL1777" s="601"/>
      <c r="KM1777" s="601"/>
      <c r="KN1777" s="601"/>
      <c r="KO1777" s="601"/>
      <c r="KP1777" s="601"/>
      <c r="KQ1777" s="601"/>
      <c r="KR1777" s="601"/>
      <c r="KS1777" s="601"/>
      <c r="KT1777" s="601"/>
      <c r="KU1777" s="601"/>
      <c r="KV1777" s="601"/>
      <c r="KW1777" s="601"/>
      <c r="KX1777" s="601"/>
      <c r="KY1777" s="601"/>
      <c r="KZ1777" s="601"/>
      <c r="LA1777" s="601"/>
      <c r="LB1777" s="601"/>
      <c r="LC1777" s="601"/>
      <c r="LD1777" s="601"/>
      <c r="LE1777" s="601"/>
      <c r="LF1777" s="601"/>
      <c r="LG1777" s="601"/>
      <c r="LH1777" s="601"/>
      <c r="LI1777" s="601"/>
      <c r="LJ1777" s="601"/>
    </row>
    <row r="1778" spans="1:322">
      <c r="A1778" s="697"/>
      <c r="B1778" s="558"/>
      <c r="C1778" s="558"/>
      <c r="D1778" s="676" t="s">
        <v>1067</v>
      </c>
      <c r="E1778" s="524" t="s">
        <v>1126</v>
      </c>
      <c r="F1778" s="676" t="s">
        <v>1152</v>
      </c>
      <c r="G1778" s="596">
        <v>2022</v>
      </c>
      <c r="H1778" s="596">
        <v>3</v>
      </c>
      <c r="I1778" s="687">
        <v>127305</v>
      </c>
      <c r="J1778" s="677">
        <v>44634</v>
      </c>
      <c r="K1778" s="676" t="s">
        <v>1601</v>
      </c>
      <c r="L1778" s="677" t="s">
        <v>1578</v>
      </c>
      <c r="M1778" s="677">
        <v>44468</v>
      </c>
      <c r="N1778" s="677" t="s">
        <v>1588</v>
      </c>
      <c r="O1778" s="677"/>
      <c r="P1778" s="597">
        <v>44596</v>
      </c>
      <c r="Q1778" s="597">
        <v>44631</v>
      </c>
      <c r="R1778" s="597">
        <v>44634</v>
      </c>
      <c r="S1778" s="596" t="s">
        <v>1580</v>
      </c>
      <c r="T1778" s="596">
        <v>60</v>
      </c>
      <c r="U1778" s="676" t="s">
        <v>1590</v>
      </c>
      <c r="V1778" s="596" t="s">
        <v>1591</v>
      </c>
      <c r="W1778" s="678">
        <v>400</v>
      </c>
      <c r="X1778" s="551">
        <v>624</v>
      </c>
      <c r="Y1778" s="693">
        <v>249600</v>
      </c>
      <c r="Z1778" s="598">
        <v>0.44</v>
      </c>
      <c r="AA1778" s="682">
        <f>Y1778*Z1778</f>
        <v>109824</v>
      </c>
      <c r="AB1778" s="521"/>
      <c r="AC1778" s="683">
        <v>0</v>
      </c>
      <c r="AD1778" s="676"/>
      <c r="AE1778" s="684"/>
      <c r="AF1778" s="695">
        <f>AA1778+AD1778+AE1778</f>
        <v>109824</v>
      </c>
      <c r="AG1778" s="676" t="s">
        <v>47</v>
      </c>
      <c r="AH1778" s="641"/>
      <c r="AI1778" s="676">
        <v>75</v>
      </c>
      <c r="AJ1778" s="676" t="s">
        <v>1592</v>
      </c>
      <c r="AK1778" s="676" t="s">
        <v>50</v>
      </c>
      <c r="AL1778" s="696">
        <v>94544</v>
      </c>
      <c r="AM1778" s="676" t="s">
        <v>52</v>
      </c>
      <c r="AN1778" s="676" t="s">
        <v>1585</v>
      </c>
      <c r="AO1778" s="596"/>
      <c r="AP1778" s="676" t="s">
        <v>92</v>
      </c>
      <c r="AQ1778" s="676" t="s">
        <v>37</v>
      </c>
      <c r="AR1778" s="676"/>
      <c r="AS1778" s="523" t="s">
        <v>1077</v>
      </c>
      <c r="AT1778" s="523"/>
      <c r="AU1778" s="523"/>
      <c r="AV1778" s="674"/>
      <c r="AW1778" s="673" t="str">
        <f>U1778</f>
        <v>30390256C</v>
      </c>
      <c r="AX1778" s="673" cm="1">
        <f t="array" ref="AX1778">SUM(MID(0&amp;AW1778,LARGE(INDEX(ISNUMBER(--MID(AW1778,ROW($1:$8),1))*ROW($1:$8),),ROW($1:$8))+1,1)*10^ROW($1:$8)/10)</f>
        <v>30390256</v>
      </c>
      <c r="AY1778" s="673" t="str">
        <f>VLOOKUP($AX1778,'Item Master Data'!$A:$F,3,FALSE)</f>
        <v>T400H</v>
      </c>
      <c r="AZ1778" s="673">
        <f>VLOOKUP($AX1778,'Item Master Data'!$A:$F,6,FALSE)</f>
        <v>400</v>
      </c>
      <c r="BA1778" s="673">
        <f>X1778/BB1778</f>
        <v>24</v>
      </c>
      <c r="BB1778" s="673">
        <f>VLOOKUP(AX1778,'Item Master Data'!$A:$G,7,FALSE)</f>
        <v>26</v>
      </c>
      <c r="BC1778" s="673"/>
      <c r="BD1778" s="673">
        <f>W1778-AZ1778</f>
        <v>0</v>
      </c>
      <c r="BE1778" s="601"/>
      <c r="BF1778" s="601"/>
      <c r="BG1778" s="601"/>
      <c r="BH1778" s="601"/>
      <c r="BI1778" s="601"/>
      <c r="BJ1778" s="601"/>
      <c r="BK1778" s="601"/>
      <c r="BL1778" s="601"/>
      <c r="BM1778" s="601"/>
      <c r="BN1778" s="601"/>
      <c r="BO1778" s="601"/>
      <c r="BP1778" s="601"/>
      <c r="BQ1778" s="601"/>
      <c r="BR1778" s="601"/>
      <c r="BS1778" s="601"/>
      <c r="BT1778" s="601"/>
      <c r="BU1778" s="601"/>
      <c r="BV1778" s="601"/>
      <c r="BW1778" s="601"/>
      <c r="BX1778" s="601"/>
      <c r="BY1778" s="601"/>
      <c r="BZ1778" s="601"/>
      <c r="CA1778" s="601"/>
      <c r="CB1778" s="601"/>
      <c r="CC1778" s="601"/>
      <c r="CD1778" s="601"/>
      <c r="CE1778" s="601"/>
      <c r="CF1778" s="601"/>
      <c r="CG1778" s="601"/>
      <c r="CH1778" s="601"/>
      <c r="CI1778" s="601"/>
      <c r="CJ1778" s="601"/>
      <c r="CK1778" s="601"/>
      <c r="CL1778" s="601"/>
      <c r="CM1778" s="601"/>
      <c r="CN1778" s="601"/>
      <c r="CO1778" s="601"/>
      <c r="CP1778" s="601"/>
      <c r="CQ1778" s="601"/>
      <c r="CR1778" s="601"/>
      <c r="CS1778" s="601"/>
      <c r="CT1778" s="601"/>
      <c r="CU1778" s="601"/>
      <c r="CV1778" s="601"/>
      <c r="CW1778" s="601"/>
      <c r="CX1778" s="601"/>
      <c r="CY1778" s="601"/>
      <c r="CZ1778" s="601"/>
      <c r="DA1778" s="601"/>
      <c r="DB1778" s="601"/>
      <c r="DC1778" s="601"/>
      <c r="DD1778" s="601"/>
      <c r="DE1778" s="601"/>
      <c r="DF1778" s="601"/>
      <c r="DG1778" s="601"/>
      <c r="DH1778" s="601"/>
      <c r="DI1778" s="601"/>
      <c r="DJ1778" s="601"/>
      <c r="DK1778" s="601"/>
      <c r="DL1778" s="601"/>
      <c r="DM1778" s="601"/>
      <c r="DN1778" s="601"/>
      <c r="DO1778" s="601"/>
      <c r="DP1778" s="601"/>
      <c r="DQ1778" s="601"/>
      <c r="DR1778" s="601"/>
      <c r="DS1778" s="601"/>
      <c r="DT1778" s="601"/>
      <c r="DU1778" s="601"/>
      <c r="DV1778" s="601"/>
      <c r="DW1778" s="601"/>
      <c r="DX1778" s="601"/>
      <c r="DY1778" s="601"/>
      <c r="DZ1778" s="601"/>
      <c r="EA1778" s="601"/>
      <c r="EB1778" s="601"/>
      <c r="EC1778" s="601"/>
      <c r="ED1778" s="601"/>
      <c r="EE1778" s="601"/>
      <c r="EF1778" s="601"/>
      <c r="EG1778" s="601"/>
      <c r="EH1778" s="601"/>
      <c r="EI1778" s="601"/>
      <c r="EJ1778" s="601"/>
      <c r="EK1778" s="601"/>
      <c r="EL1778" s="601"/>
      <c r="EM1778" s="601"/>
      <c r="EN1778" s="601"/>
      <c r="EO1778" s="601"/>
      <c r="EP1778" s="601"/>
      <c r="EQ1778" s="601"/>
      <c r="ER1778" s="601"/>
      <c r="ES1778" s="601"/>
      <c r="ET1778" s="601"/>
      <c r="EU1778" s="601"/>
      <c r="EV1778" s="601"/>
      <c r="EW1778" s="601"/>
      <c r="EX1778" s="601"/>
      <c r="EY1778" s="601"/>
      <c r="EZ1778" s="601"/>
      <c r="FA1778" s="601"/>
      <c r="FB1778" s="601"/>
      <c r="FC1778" s="601"/>
      <c r="FD1778" s="601"/>
      <c r="FE1778" s="601"/>
      <c r="FF1778" s="601"/>
      <c r="FG1778" s="601"/>
      <c r="FH1778" s="601"/>
      <c r="FI1778" s="601"/>
      <c r="FJ1778" s="601"/>
      <c r="FK1778" s="601"/>
      <c r="FL1778" s="601"/>
      <c r="FM1778" s="601"/>
      <c r="FN1778" s="601"/>
      <c r="FO1778" s="601"/>
      <c r="FP1778" s="601"/>
      <c r="FQ1778" s="601"/>
      <c r="FR1778" s="601"/>
      <c r="FS1778" s="601"/>
      <c r="FT1778" s="601"/>
      <c r="FU1778" s="601"/>
      <c r="FV1778" s="601"/>
      <c r="FW1778" s="601"/>
      <c r="FX1778" s="601"/>
      <c r="FY1778" s="601"/>
      <c r="FZ1778" s="601"/>
      <c r="GA1778" s="601"/>
      <c r="GB1778" s="601"/>
      <c r="GC1778" s="601"/>
      <c r="GD1778" s="601"/>
      <c r="GE1778" s="601"/>
      <c r="GF1778" s="601"/>
      <c r="GG1778" s="601"/>
      <c r="GH1778" s="601"/>
      <c r="GI1778" s="601"/>
      <c r="GJ1778" s="601"/>
      <c r="GK1778" s="601"/>
      <c r="GL1778" s="601"/>
      <c r="GM1778" s="601"/>
      <c r="GN1778" s="601"/>
      <c r="GO1778" s="601"/>
      <c r="GP1778" s="601"/>
      <c r="GQ1778" s="601"/>
      <c r="GR1778" s="601"/>
      <c r="GS1778" s="601"/>
      <c r="GT1778" s="601"/>
      <c r="GU1778" s="601"/>
      <c r="GV1778" s="601"/>
      <c r="GW1778" s="601"/>
      <c r="GX1778" s="601"/>
      <c r="GY1778" s="601"/>
      <c r="GZ1778" s="601"/>
      <c r="HA1778" s="601"/>
      <c r="HB1778" s="601"/>
      <c r="HC1778" s="601"/>
      <c r="HD1778" s="601"/>
      <c r="HE1778" s="601"/>
      <c r="HF1778" s="601"/>
      <c r="HG1778" s="601"/>
      <c r="HH1778" s="601"/>
      <c r="HI1778" s="601"/>
      <c r="HJ1778" s="601"/>
      <c r="HK1778" s="601"/>
      <c r="HL1778" s="601"/>
      <c r="HM1778" s="601"/>
      <c r="HN1778" s="601"/>
      <c r="HO1778" s="601"/>
      <c r="HP1778" s="601"/>
      <c r="HQ1778" s="601"/>
      <c r="HR1778" s="601"/>
      <c r="HS1778" s="601"/>
      <c r="HT1778" s="601"/>
      <c r="HU1778" s="601"/>
      <c r="HV1778" s="601"/>
      <c r="HW1778" s="601"/>
      <c r="HX1778" s="601"/>
      <c r="HY1778" s="601"/>
      <c r="HZ1778" s="601"/>
      <c r="IA1778" s="601"/>
      <c r="IB1778" s="601"/>
      <c r="IC1778" s="601"/>
      <c r="ID1778" s="601"/>
      <c r="IE1778" s="601"/>
      <c r="IF1778" s="601"/>
      <c r="IG1778" s="601"/>
      <c r="IH1778" s="601"/>
      <c r="II1778" s="601"/>
      <c r="IJ1778" s="601"/>
      <c r="IK1778" s="601"/>
      <c r="IL1778" s="601"/>
      <c r="IM1778" s="601"/>
      <c r="IN1778" s="601"/>
      <c r="IO1778" s="601"/>
      <c r="IP1778" s="601"/>
      <c r="IQ1778" s="601"/>
      <c r="IR1778" s="601"/>
      <c r="IS1778" s="601"/>
      <c r="IT1778" s="601"/>
      <c r="IU1778" s="601"/>
      <c r="IV1778" s="601"/>
      <c r="IW1778" s="601"/>
      <c r="IX1778" s="601"/>
      <c r="IY1778" s="601"/>
      <c r="IZ1778" s="601"/>
      <c r="JA1778" s="601"/>
      <c r="JB1778" s="601"/>
      <c r="JC1778" s="601"/>
      <c r="JD1778" s="601"/>
      <c r="JE1778" s="601"/>
      <c r="JF1778" s="601"/>
      <c r="JG1778" s="601"/>
      <c r="JH1778" s="601"/>
      <c r="JI1778" s="601"/>
      <c r="JJ1778" s="601"/>
      <c r="JK1778" s="601"/>
      <c r="JL1778" s="601"/>
      <c r="JM1778" s="601"/>
      <c r="JN1778" s="601"/>
      <c r="JO1778" s="601"/>
      <c r="JP1778" s="601"/>
      <c r="JQ1778" s="601"/>
      <c r="JR1778" s="601"/>
      <c r="JS1778" s="601"/>
      <c r="JT1778" s="601"/>
      <c r="JU1778" s="601"/>
      <c r="JV1778" s="601"/>
      <c r="JW1778" s="601"/>
      <c r="JX1778" s="601"/>
      <c r="JY1778" s="601"/>
      <c r="JZ1778" s="601"/>
      <c r="KA1778" s="601"/>
      <c r="KB1778" s="601"/>
      <c r="KC1778" s="601"/>
      <c r="KD1778" s="601"/>
      <c r="KE1778" s="601"/>
      <c r="KF1778" s="601"/>
      <c r="KG1778" s="601"/>
      <c r="KH1778" s="601"/>
      <c r="KI1778" s="601"/>
      <c r="KJ1778" s="601"/>
      <c r="KK1778" s="601"/>
      <c r="KL1778" s="601"/>
      <c r="KM1778" s="601"/>
      <c r="KN1778" s="601"/>
      <c r="KO1778" s="601"/>
      <c r="KP1778" s="601"/>
      <c r="KQ1778" s="601"/>
      <c r="KR1778" s="601"/>
      <c r="KS1778" s="601"/>
      <c r="KT1778" s="601"/>
      <c r="KU1778" s="601"/>
      <c r="KV1778" s="601"/>
      <c r="KW1778" s="601"/>
      <c r="KX1778" s="601"/>
      <c r="KY1778" s="601"/>
      <c r="KZ1778" s="601"/>
      <c r="LA1778" s="601"/>
      <c r="LB1778" s="601"/>
      <c r="LC1778" s="601"/>
      <c r="LD1778" s="601"/>
      <c r="LE1778" s="601"/>
      <c r="LF1778" s="601"/>
      <c r="LG1778" s="601"/>
      <c r="LH1778" s="601"/>
      <c r="LI1778" s="601"/>
      <c r="LJ1778" s="601"/>
    </row>
    <row r="1779" spans="1:322">
      <c r="A1779" s="715"/>
      <c r="B1779" s="564"/>
      <c r="C1779" s="564"/>
      <c r="D1779" s="676" t="s">
        <v>1067</v>
      </c>
      <c r="E1779" s="524"/>
      <c r="F1779" s="596" t="s">
        <v>1152</v>
      </c>
      <c r="G1779" s="596">
        <v>2022</v>
      </c>
      <c r="H1779" s="596">
        <v>3</v>
      </c>
      <c r="I1779" s="687">
        <v>127525</v>
      </c>
      <c r="J1779" s="677">
        <v>44644</v>
      </c>
      <c r="K1779" s="676" t="s">
        <v>1611</v>
      </c>
      <c r="L1779" s="677" t="s">
        <v>1578</v>
      </c>
      <c r="M1779" s="677">
        <v>44468</v>
      </c>
      <c r="N1779" s="677" t="s">
        <v>1603</v>
      </c>
      <c r="O1779" s="677"/>
      <c r="P1779" s="597">
        <v>44623</v>
      </c>
      <c r="Q1779" s="597">
        <v>44643</v>
      </c>
      <c r="R1779" s="597">
        <v>44644</v>
      </c>
      <c r="S1779" s="596" t="s">
        <v>1580</v>
      </c>
      <c r="T1779" s="596">
        <v>60</v>
      </c>
      <c r="U1779" s="596" t="s">
        <v>1612</v>
      </c>
      <c r="V1779" s="596" t="s">
        <v>1591</v>
      </c>
      <c r="W1779" s="678">
        <v>400</v>
      </c>
      <c r="X1779" s="551">
        <v>624</v>
      </c>
      <c r="Y1779" s="693">
        <v>249600</v>
      </c>
      <c r="Z1779" s="598">
        <v>0.44</v>
      </c>
      <c r="AA1779" s="682">
        <f>Y1779*Z1779</f>
        <v>109824</v>
      </c>
      <c r="AB1779" s="521"/>
      <c r="AC1779" s="683">
        <v>0</v>
      </c>
      <c r="AD1779" s="676"/>
      <c r="AE1779" s="599"/>
      <c r="AF1779" s="695">
        <f>AA1779+AD1779+AE1779</f>
        <v>109824</v>
      </c>
      <c r="AG1779" s="703" t="s">
        <v>47</v>
      </c>
      <c r="AH1779" s="561"/>
      <c r="AI1779" s="703">
        <v>75</v>
      </c>
      <c r="AJ1779" s="703" t="s">
        <v>1592</v>
      </c>
      <c r="AK1779" s="703" t="s">
        <v>50</v>
      </c>
      <c r="AL1779" s="711">
        <v>94544</v>
      </c>
      <c r="AM1779" s="703" t="s">
        <v>52</v>
      </c>
      <c r="AN1779" s="703" t="s">
        <v>50</v>
      </c>
      <c r="AO1779" s="596"/>
      <c r="AP1779" s="676" t="s">
        <v>92</v>
      </c>
      <c r="AQ1779" s="676" t="s">
        <v>37</v>
      </c>
      <c r="AR1779" s="676"/>
      <c r="AS1779" s="523" t="s">
        <v>1077</v>
      </c>
      <c r="AT1779" s="523"/>
      <c r="AU1779" s="523"/>
      <c r="AV1779" s="674"/>
      <c r="AW1779" s="673" t="str">
        <f>U1779</f>
        <v>30390256H</v>
      </c>
      <c r="AX1779" s="673" cm="1">
        <f t="array" ref="AX1779">SUM(MID(0&amp;AW1779,LARGE(INDEX(ISNUMBER(--MID(AW1779,ROW($1:$8),1))*ROW($1:$8),),ROW($1:$8))+1,1)*10^ROW($1:$8)/10)</f>
        <v>30390256</v>
      </c>
      <c r="AY1779" s="673" t="str">
        <f>VLOOKUP($AX1779,'Item Master Data'!$A:$F,3,FALSE)</f>
        <v>T400H</v>
      </c>
      <c r="AZ1779" s="673">
        <f>VLOOKUP($AX1779,'Item Master Data'!$A:$F,6,FALSE)</f>
        <v>400</v>
      </c>
      <c r="BA1779" s="673">
        <f>X1779/BB1779</f>
        <v>24</v>
      </c>
      <c r="BB1779" s="673">
        <f>VLOOKUP(AX1779,'Item Master Data'!$A:$G,7,FALSE)</f>
        <v>26</v>
      </c>
      <c r="BC1779" s="673"/>
      <c r="BD1779" s="673">
        <f>W1779-AZ1779</f>
        <v>0</v>
      </c>
      <c r="BE1779" s="601"/>
      <c r="BF1779" s="601"/>
      <c r="BG1779" s="601"/>
      <c r="BH1779" s="601"/>
      <c r="BI1779" s="601"/>
      <c r="BJ1779" s="601"/>
      <c r="BK1779" s="601"/>
      <c r="BL1779" s="601"/>
      <c r="BM1779" s="601"/>
      <c r="BN1779" s="601"/>
      <c r="BO1779" s="601"/>
      <c r="BP1779" s="601"/>
      <c r="BQ1779" s="601"/>
      <c r="BR1779" s="601"/>
      <c r="BS1779" s="601"/>
      <c r="BT1779" s="601"/>
      <c r="BU1779" s="601"/>
      <c r="BV1779" s="601"/>
      <c r="BW1779" s="601"/>
      <c r="BX1779" s="601"/>
      <c r="BY1779" s="601"/>
      <c r="BZ1779" s="601"/>
      <c r="CA1779" s="601"/>
      <c r="CB1779" s="601"/>
      <c r="CC1779" s="601"/>
      <c r="CD1779" s="601"/>
      <c r="CE1779" s="601"/>
      <c r="CF1779" s="601"/>
      <c r="CG1779" s="601"/>
      <c r="CH1779" s="601"/>
      <c r="CI1779" s="601"/>
      <c r="CJ1779" s="601"/>
      <c r="CK1779" s="601"/>
      <c r="CL1779" s="601"/>
      <c r="CM1779" s="601"/>
      <c r="CN1779" s="601"/>
      <c r="CO1779" s="601"/>
      <c r="CP1779" s="601"/>
      <c r="CQ1779" s="601"/>
      <c r="CR1779" s="601"/>
      <c r="CS1779" s="601"/>
      <c r="CT1779" s="601"/>
      <c r="CU1779" s="601"/>
      <c r="CV1779" s="601"/>
      <c r="CW1779" s="601"/>
      <c r="CX1779" s="601"/>
      <c r="CY1779" s="601"/>
      <c r="CZ1779" s="601"/>
      <c r="DA1779" s="601"/>
      <c r="DB1779" s="601"/>
      <c r="DC1779" s="601"/>
      <c r="DD1779" s="601"/>
      <c r="DE1779" s="601"/>
      <c r="DF1779" s="601"/>
      <c r="DG1779" s="601"/>
      <c r="DH1779" s="601"/>
      <c r="DI1779" s="601"/>
      <c r="DJ1779" s="601"/>
      <c r="DK1779" s="601"/>
      <c r="DL1779" s="601"/>
      <c r="DM1779" s="601"/>
      <c r="DN1779" s="601"/>
      <c r="DO1779" s="601"/>
      <c r="DP1779" s="601"/>
      <c r="DQ1779" s="601"/>
      <c r="DR1779" s="601"/>
      <c r="DS1779" s="601"/>
      <c r="DT1779" s="601"/>
      <c r="DU1779" s="601"/>
      <c r="DV1779" s="601"/>
      <c r="DW1779" s="601"/>
      <c r="DX1779" s="601"/>
      <c r="DY1779" s="601"/>
      <c r="DZ1779" s="601"/>
      <c r="EA1779" s="601"/>
      <c r="EB1779" s="601"/>
      <c r="EC1779" s="601"/>
      <c r="ED1779" s="601"/>
      <c r="EE1779" s="601"/>
      <c r="EF1779" s="601"/>
      <c r="EG1779" s="601"/>
      <c r="EH1779" s="601"/>
      <c r="EI1779" s="601"/>
      <c r="EJ1779" s="601"/>
      <c r="EK1779" s="601"/>
      <c r="EL1779" s="601"/>
      <c r="EM1779" s="601"/>
      <c r="EN1779" s="601"/>
      <c r="EO1779" s="601"/>
      <c r="EP1779" s="601"/>
      <c r="EQ1779" s="601"/>
      <c r="ER1779" s="601"/>
      <c r="ES1779" s="601"/>
      <c r="ET1779" s="601"/>
      <c r="EU1779" s="601"/>
      <c r="EV1779" s="601"/>
      <c r="EW1779" s="601"/>
      <c r="EX1779" s="601"/>
      <c r="EY1779" s="601"/>
      <c r="EZ1779" s="601"/>
      <c r="FA1779" s="601"/>
      <c r="FB1779" s="601"/>
      <c r="FC1779" s="601"/>
      <c r="FD1779" s="601"/>
      <c r="FE1779" s="601"/>
      <c r="FF1779" s="601"/>
      <c r="FG1779" s="601"/>
      <c r="FH1779" s="601"/>
      <c r="FI1779" s="601"/>
      <c r="FJ1779" s="601"/>
      <c r="FK1779" s="601"/>
      <c r="FL1779" s="601"/>
      <c r="FM1779" s="601"/>
      <c r="FN1779" s="601"/>
      <c r="FO1779" s="601"/>
      <c r="FP1779" s="601"/>
      <c r="FQ1779" s="601"/>
      <c r="FR1779" s="601"/>
      <c r="FS1779" s="601"/>
      <c r="FT1779" s="601"/>
      <c r="FU1779" s="601"/>
      <c r="FV1779" s="601"/>
      <c r="FW1779" s="601"/>
      <c r="FX1779" s="601"/>
      <c r="FY1779" s="601"/>
      <c r="FZ1779" s="601"/>
      <c r="GA1779" s="601"/>
      <c r="GB1779" s="601"/>
      <c r="GC1779" s="601"/>
      <c r="GD1779" s="601"/>
      <c r="GE1779" s="601"/>
      <c r="GF1779" s="601"/>
      <c r="GG1779" s="601"/>
      <c r="GH1779" s="601"/>
      <c r="GI1779" s="601"/>
      <c r="GJ1779" s="601"/>
      <c r="GK1779" s="601"/>
      <c r="GL1779" s="601"/>
      <c r="GM1779" s="601"/>
      <c r="GN1779" s="601"/>
      <c r="GO1779" s="601"/>
      <c r="GP1779" s="601"/>
      <c r="GQ1779" s="601"/>
      <c r="GR1779" s="601"/>
      <c r="GS1779" s="601"/>
      <c r="GT1779" s="601"/>
      <c r="GU1779" s="601"/>
      <c r="GV1779" s="601"/>
      <c r="GW1779" s="601"/>
      <c r="GX1779" s="601"/>
      <c r="GY1779" s="601"/>
      <c r="GZ1779" s="601"/>
      <c r="HA1779" s="601"/>
      <c r="HB1779" s="601"/>
      <c r="HC1779" s="601"/>
      <c r="HD1779" s="601"/>
      <c r="HE1779" s="601"/>
      <c r="HF1779" s="601"/>
      <c r="HG1779" s="601"/>
      <c r="HH1779" s="601"/>
      <c r="HI1779" s="601"/>
      <c r="HJ1779" s="601"/>
      <c r="HK1779" s="601"/>
      <c r="HL1779" s="601"/>
      <c r="HM1779" s="601"/>
      <c r="HN1779" s="601"/>
      <c r="HO1779" s="601"/>
      <c r="HP1779" s="601"/>
      <c r="HQ1779" s="601"/>
      <c r="HR1779" s="601"/>
      <c r="HS1779" s="601"/>
      <c r="HT1779" s="601"/>
      <c r="HU1779" s="601"/>
      <c r="HV1779" s="601"/>
      <c r="HW1779" s="601"/>
      <c r="HX1779" s="601"/>
      <c r="HY1779" s="601"/>
      <c r="HZ1779" s="601"/>
      <c r="IA1779" s="601"/>
      <c r="IB1779" s="601"/>
      <c r="IC1779" s="601"/>
      <c r="ID1779" s="601"/>
      <c r="IE1779" s="601"/>
      <c r="IF1779" s="601"/>
      <c r="IG1779" s="601"/>
      <c r="IH1779" s="601"/>
      <c r="II1779" s="601"/>
      <c r="IJ1779" s="601"/>
      <c r="IK1779" s="601"/>
      <c r="IL1779" s="601"/>
      <c r="IM1779" s="601"/>
      <c r="IN1779" s="601"/>
      <c r="IO1779" s="601"/>
      <c r="IP1779" s="601"/>
      <c r="IQ1779" s="601"/>
      <c r="IR1779" s="601"/>
      <c r="IS1779" s="601"/>
      <c r="IT1779" s="601"/>
      <c r="IU1779" s="601"/>
      <c r="IV1779" s="601"/>
      <c r="IW1779" s="601"/>
      <c r="IX1779" s="601"/>
      <c r="IY1779" s="601"/>
      <c r="IZ1779" s="601"/>
      <c r="JA1779" s="601"/>
      <c r="JB1779" s="601"/>
      <c r="JC1779" s="601"/>
      <c r="JD1779" s="601"/>
      <c r="JE1779" s="601"/>
      <c r="JF1779" s="601"/>
      <c r="JG1779" s="601"/>
      <c r="JH1779" s="601"/>
      <c r="JI1779" s="601"/>
      <c r="JJ1779" s="601"/>
      <c r="JK1779" s="601"/>
      <c r="JL1779" s="601"/>
      <c r="JM1779" s="601"/>
      <c r="JN1779" s="601"/>
      <c r="JO1779" s="601"/>
      <c r="JP1779" s="601"/>
      <c r="JQ1779" s="601"/>
      <c r="JR1779" s="601"/>
      <c r="JS1779" s="601"/>
      <c r="JT1779" s="601"/>
      <c r="JU1779" s="601"/>
      <c r="JV1779" s="601"/>
      <c r="JW1779" s="601"/>
      <c r="JX1779" s="601"/>
      <c r="JY1779" s="601"/>
      <c r="JZ1779" s="601"/>
      <c r="KA1779" s="601"/>
      <c r="KB1779" s="601"/>
      <c r="KC1779" s="601"/>
      <c r="KD1779" s="601"/>
      <c r="KE1779" s="601"/>
      <c r="KF1779" s="601"/>
      <c r="KG1779" s="601"/>
      <c r="KH1779" s="601"/>
      <c r="KI1779" s="601"/>
      <c r="KJ1779" s="601"/>
      <c r="KK1779" s="601"/>
      <c r="KL1779" s="601"/>
      <c r="KM1779" s="601"/>
      <c r="KN1779" s="601"/>
      <c r="KO1779" s="601"/>
      <c r="KP1779" s="601"/>
      <c r="KQ1779" s="601"/>
      <c r="KR1779" s="601"/>
      <c r="KS1779" s="601"/>
      <c r="KT1779" s="601"/>
      <c r="KU1779" s="601"/>
      <c r="KV1779" s="601"/>
      <c r="KW1779" s="601"/>
      <c r="KX1779" s="601"/>
      <c r="KY1779" s="601"/>
      <c r="KZ1779" s="601"/>
      <c r="LA1779" s="601"/>
      <c r="LB1779" s="601"/>
      <c r="LC1779" s="601"/>
      <c r="LD1779" s="601"/>
      <c r="LE1779" s="601"/>
      <c r="LF1779" s="601"/>
      <c r="LG1779" s="601"/>
      <c r="LH1779" s="601"/>
      <c r="LI1779" s="601"/>
      <c r="LJ1779" s="601"/>
    </row>
    <row r="1780" spans="1:322">
      <c r="A1780" s="715"/>
      <c r="B1780" s="564"/>
      <c r="C1780" s="564"/>
      <c r="D1780" s="676" t="s">
        <v>1067</v>
      </c>
      <c r="E1780" s="524"/>
      <c r="F1780" s="676" t="s">
        <v>1152</v>
      </c>
      <c r="G1780" s="676">
        <v>2022</v>
      </c>
      <c r="H1780" s="676">
        <v>3</v>
      </c>
      <c r="I1780" s="687">
        <v>127526</v>
      </c>
      <c r="J1780" s="677">
        <v>44644</v>
      </c>
      <c r="K1780" s="676" t="s">
        <v>1611</v>
      </c>
      <c r="L1780" s="677" t="s">
        <v>1578</v>
      </c>
      <c r="M1780" s="677">
        <v>44468</v>
      </c>
      <c r="N1780" s="677" t="s">
        <v>1603</v>
      </c>
      <c r="O1780" s="677"/>
      <c r="P1780" s="597">
        <v>44623</v>
      </c>
      <c r="Q1780" s="597">
        <v>44643</v>
      </c>
      <c r="R1780" s="597">
        <v>44644</v>
      </c>
      <c r="S1780" s="596" t="s">
        <v>1580</v>
      </c>
      <c r="T1780" s="596">
        <v>60</v>
      </c>
      <c r="U1780" s="676" t="s">
        <v>1612</v>
      </c>
      <c r="V1780" s="596" t="s">
        <v>1591</v>
      </c>
      <c r="W1780" s="678">
        <v>400</v>
      </c>
      <c r="X1780" s="551">
        <v>624</v>
      </c>
      <c r="Y1780" s="693">
        <v>249600</v>
      </c>
      <c r="Z1780" s="598">
        <v>0.44</v>
      </c>
      <c r="AA1780" s="682">
        <f>Y1780*Z1780</f>
        <v>109824</v>
      </c>
      <c r="AB1780" s="521"/>
      <c r="AC1780" s="683">
        <v>0</v>
      </c>
      <c r="AD1780" s="676"/>
      <c r="AE1780" s="684"/>
      <c r="AF1780" s="695">
        <f>AA1780+AD1780+AE1780</f>
        <v>109824</v>
      </c>
      <c r="AG1780" s="703" t="s">
        <v>47</v>
      </c>
      <c r="AH1780" s="561"/>
      <c r="AI1780" s="703">
        <v>75</v>
      </c>
      <c r="AJ1780" s="703" t="s">
        <v>1592</v>
      </c>
      <c r="AK1780" s="703" t="s">
        <v>50</v>
      </c>
      <c r="AL1780" s="711">
        <v>94544</v>
      </c>
      <c r="AM1780" s="703" t="s">
        <v>52</v>
      </c>
      <c r="AN1780" s="703" t="s">
        <v>50</v>
      </c>
      <c r="AO1780" s="596"/>
      <c r="AP1780" s="676" t="s">
        <v>92</v>
      </c>
      <c r="AQ1780" s="676" t="s">
        <v>37</v>
      </c>
      <c r="AR1780" s="676"/>
      <c r="AS1780" s="523" t="s">
        <v>1077</v>
      </c>
      <c r="AT1780" s="523"/>
      <c r="AU1780" s="523"/>
      <c r="AV1780" s="674"/>
      <c r="AW1780" s="673" t="str">
        <f>U1780</f>
        <v>30390256H</v>
      </c>
      <c r="AX1780" s="673" cm="1">
        <f t="array" ref="AX1780">SUM(MID(0&amp;AW1780,LARGE(INDEX(ISNUMBER(--MID(AW1780,ROW($1:$8),1))*ROW($1:$8),),ROW($1:$8))+1,1)*10^ROW($1:$8)/10)</f>
        <v>30390256</v>
      </c>
      <c r="AY1780" s="673" t="str">
        <f>VLOOKUP($AX1780,'Item Master Data'!$A:$F,3,FALSE)</f>
        <v>T400H</v>
      </c>
      <c r="AZ1780" s="673">
        <f>VLOOKUP($AX1780,'Item Master Data'!$A:$F,6,FALSE)</f>
        <v>400</v>
      </c>
      <c r="BA1780" s="673">
        <f>X1780/BB1780</f>
        <v>24</v>
      </c>
      <c r="BB1780" s="673">
        <f>VLOOKUP(AX1780,'Item Master Data'!$A:$G,7,FALSE)</f>
        <v>26</v>
      </c>
      <c r="BC1780" s="673"/>
      <c r="BD1780" s="673">
        <f>W1780-AZ1780</f>
        <v>0</v>
      </c>
      <c r="BE1780" s="601"/>
      <c r="BF1780" s="601"/>
      <c r="BG1780" s="601"/>
      <c r="BH1780" s="601"/>
      <c r="BI1780" s="601"/>
      <c r="BJ1780" s="601"/>
      <c r="BK1780" s="601"/>
      <c r="BL1780" s="601"/>
      <c r="BM1780" s="601"/>
      <c r="BN1780" s="601"/>
      <c r="BO1780" s="601"/>
      <c r="BP1780" s="601"/>
      <c r="BQ1780" s="601"/>
      <c r="BR1780" s="601"/>
      <c r="BS1780" s="601"/>
      <c r="BT1780" s="601"/>
      <c r="BU1780" s="601"/>
      <c r="BV1780" s="601"/>
      <c r="BW1780" s="601"/>
      <c r="BX1780" s="601"/>
      <c r="BY1780" s="601"/>
      <c r="BZ1780" s="601"/>
      <c r="CA1780" s="601"/>
      <c r="CB1780" s="601"/>
      <c r="CC1780" s="601"/>
      <c r="CD1780" s="601"/>
      <c r="CE1780" s="601"/>
      <c r="CF1780" s="601"/>
      <c r="CG1780" s="601"/>
      <c r="CH1780" s="601"/>
      <c r="CI1780" s="601"/>
      <c r="CJ1780" s="601"/>
      <c r="CK1780" s="601"/>
      <c r="CL1780" s="601"/>
      <c r="CM1780" s="601"/>
      <c r="CN1780" s="601"/>
      <c r="CO1780" s="601"/>
      <c r="CP1780" s="601"/>
      <c r="CQ1780" s="601"/>
      <c r="CR1780" s="601"/>
      <c r="CS1780" s="601"/>
      <c r="CT1780" s="601"/>
      <c r="CU1780" s="601"/>
      <c r="CV1780" s="601"/>
      <c r="CW1780" s="601"/>
      <c r="CX1780" s="601"/>
      <c r="CY1780" s="601"/>
      <c r="CZ1780" s="601"/>
      <c r="DA1780" s="601"/>
      <c r="DB1780" s="601"/>
      <c r="DC1780" s="601"/>
      <c r="DD1780" s="601"/>
      <c r="DE1780" s="601"/>
      <c r="DF1780" s="601"/>
      <c r="DG1780" s="601"/>
      <c r="DH1780" s="601"/>
      <c r="DI1780" s="601"/>
      <c r="DJ1780" s="601"/>
      <c r="DK1780" s="601"/>
      <c r="DL1780" s="601"/>
      <c r="DM1780" s="601"/>
      <c r="DN1780" s="601"/>
      <c r="DO1780" s="601"/>
      <c r="DP1780" s="601"/>
      <c r="DQ1780" s="601"/>
      <c r="DR1780" s="601"/>
      <c r="DS1780" s="601"/>
      <c r="DT1780" s="601"/>
      <c r="DU1780" s="601"/>
      <c r="DV1780" s="601"/>
      <c r="DW1780" s="601"/>
      <c r="DX1780" s="601"/>
      <c r="DY1780" s="601"/>
      <c r="DZ1780" s="601"/>
      <c r="EA1780" s="601"/>
      <c r="EB1780" s="601"/>
      <c r="EC1780" s="601"/>
      <c r="ED1780" s="601"/>
      <c r="EE1780" s="601"/>
      <c r="EF1780" s="601"/>
      <c r="EG1780" s="601"/>
      <c r="EH1780" s="601"/>
      <c r="EI1780" s="601"/>
      <c r="EJ1780" s="601"/>
      <c r="EK1780" s="601"/>
      <c r="EL1780" s="601"/>
      <c r="EM1780" s="601"/>
      <c r="EN1780" s="601"/>
      <c r="EO1780" s="601"/>
      <c r="EP1780" s="601"/>
      <c r="EQ1780" s="601"/>
      <c r="ER1780" s="601"/>
      <c r="ES1780" s="601"/>
      <c r="ET1780" s="601"/>
      <c r="EU1780" s="601"/>
      <c r="EV1780" s="601"/>
      <c r="EW1780" s="601"/>
      <c r="EX1780" s="601"/>
      <c r="EY1780" s="601"/>
      <c r="EZ1780" s="601"/>
      <c r="FA1780" s="601"/>
      <c r="FB1780" s="601"/>
      <c r="FC1780" s="601"/>
      <c r="FD1780" s="601"/>
      <c r="FE1780" s="601"/>
      <c r="FF1780" s="601"/>
      <c r="FG1780" s="601"/>
      <c r="FH1780" s="601"/>
      <c r="FI1780" s="601"/>
      <c r="FJ1780" s="601"/>
      <c r="FK1780" s="601"/>
      <c r="FL1780" s="601"/>
      <c r="FM1780" s="601"/>
      <c r="FN1780" s="601"/>
      <c r="FO1780" s="601"/>
      <c r="FP1780" s="601"/>
      <c r="FQ1780" s="601"/>
      <c r="FR1780" s="601"/>
      <c r="FS1780" s="601"/>
      <c r="FT1780" s="601"/>
      <c r="FU1780" s="601"/>
      <c r="FV1780" s="601"/>
      <c r="FW1780" s="601"/>
      <c r="FX1780" s="601"/>
      <c r="FY1780" s="601"/>
      <c r="FZ1780" s="601"/>
      <c r="GA1780" s="601"/>
      <c r="GB1780" s="601"/>
      <c r="GC1780" s="601"/>
      <c r="GD1780" s="601"/>
      <c r="GE1780" s="601"/>
      <c r="GF1780" s="601"/>
      <c r="GG1780" s="601"/>
      <c r="GH1780" s="601"/>
      <c r="GI1780" s="601"/>
      <c r="GJ1780" s="601"/>
      <c r="GK1780" s="601"/>
      <c r="GL1780" s="601"/>
      <c r="GM1780" s="601"/>
      <c r="GN1780" s="601"/>
      <c r="GO1780" s="601"/>
      <c r="GP1780" s="601"/>
      <c r="GQ1780" s="601"/>
      <c r="GR1780" s="601"/>
      <c r="GS1780" s="601"/>
      <c r="GT1780" s="601"/>
      <c r="GU1780" s="601"/>
      <c r="GV1780" s="601"/>
      <c r="GW1780" s="601"/>
      <c r="GX1780" s="601"/>
      <c r="GY1780" s="601"/>
      <c r="GZ1780" s="601"/>
      <c r="HA1780" s="601"/>
      <c r="HB1780" s="601"/>
      <c r="HC1780" s="601"/>
      <c r="HD1780" s="601"/>
      <c r="HE1780" s="601"/>
      <c r="HF1780" s="601"/>
      <c r="HG1780" s="601"/>
      <c r="HH1780" s="601"/>
      <c r="HI1780" s="601"/>
      <c r="HJ1780" s="601"/>
      <c r="HK1780" s="601"/>
      <c r="HL1780" s="601"/>
      <c r="HM1780" s="601"/>
      <c r="HN1780" s="601"/>
      <c r="HO1780" s="601"/>
      <c r="HP1780" s="601"/>
      <c r="HQ1780" s="601"/>
      <c r="HR1780" s="601"/>
      <c r="HS1780" s="601"/>
      <c r="HT1780" s="601"/>
      <c r="HU1780" s="601"/>
      <c r="HV1780" s="601"/>
      <c r="HW1780" s="601"/>
      <c r="HX1780" s="601"/>
      <c r="HY1780" s="601"/>
      <c r="HZ1780" s="601"/>
      <c r="IA1780" s="601"/>
      <c r="IB1780" s="601"/>
      <c r="IC1780" s="601"/>
      <c r="ID1780" s="601"/>
      <c r="IE1780" s="601"/>
      <c r="IF1780" s="601"/>
      <c r="IG1780" s="601"/>
      <c r="IH1780" s="601"/>
      <c r="II1780" s="601"/>
      <c r="IJ1780" s="601"/>
      <c r="IK1780" s="601"/>
      <c r="IL1780" s="601"/>
      <c r="IM1780" s="601"/>
      <c r="IN1780" s="601"/>
      <c r="IO1780" s="601"/>
      <c r="IP1780" s="601"/>
      <c r="IQ1780" s="601"/>
      <c r="IR1780" s="601"/>
      <c r="IS1780" s="601"/>
      <c r="IT1780" s="601"/>
      <c r="IU1780" s="601"/>
      <c r="IV1780" s="601"/>
      <c r="IW1780" s="601"/>
      <c r="IX1780" s="601"/>
      <c r="IY1780" s="601"/>
      <c r="IZ1780" s="601"/>
      <c r="JA1780" s="601"/>
      <c r="JB1780" s="601"/>
      <c r="JC1780" s="601"/>
      <c r="JD1780" s="601"/>
      <c r="JE1780" s="601"/>
      <c r="JF1780" s="601"/>
      <c r="JG1780" s="601"/>
      <c r="JH1780" s="601"/>
      <c r="JI1780" s="601"/>
      <c r="JJ1780" s="601"/>
      <c r="JK1780" s="601"/>
      <c r="JL1780" s="601"/>
      <c r="JM1780" s="601"/>
      <c r="JN1780" s="601"/>
      <c r="JO1780" s="601"/>
      <c r="JP1780" s="601"/>
      <c r="JQ1780" s="601"/>
      <c r="JR1780" s="601"/>
      <c r="JS1780" s="601"/>
      <c r="JT1780" s="601"/>
      <c r="JU1780" s="601"/>
      <c r="JV1780" s="601"/>
      <c r="JW1780" s="601"/>
      <c r="JX1780" s="601"/>
      <c r="JY1780" s="601"/>
      <c r="JZ1780" s="601"/>
      <c r="KA1780" s="601"/>
      <c r="KB1780" s="601"/>
      <c r="KC1780" s="601"/>
      <c r="KD1780" s="601"/>
      <c r="KE1780" s="601"/>
      <c r="KF1780" s="601"/>
      <c r="KG1780" s="601"/>
      <c r="KH1780" s="601"/>
      <c r="KI1780" s="601"/>
      <c r="KJ1780" s="601"/>
      <c r="KK1780" s="601"/>
      <c r="KL1780" s="601"/>
      <c r="KM1780" s="601"/>
      <c r="KN1780" s="601"/>
      <c r="KO1780" s="601"/>
      <c r="KP1780" s="601"/>
      <c r="KQ1780" s="601"/>
      <c r="KR1780" s="601"/>
      <c r="KS1780" s="601"/>
      <c r="KT1780" s="601"/>
      <c r="KU1780" s="601"/>
      <c r="KV1780" s="601"/>
      <c r="KW1780" s="601"/>
      <c r="KX1780" s="601"/>
      <c r="KY1780" s="601"/>
      <c r="KZ1780" s="601"/>
      <c r="LA1780" s="601"/>
      <c r="LB1780" s="601"/>
      <c r="LC1780" s="601"/>
      <c r="LD1780" s="601"/>
      <c r="LE1780" s="601"/>
      <c r="LF1780" s="601"/>
      <c r="LG1780" s="601"/>
      <c r="LH1780" s="601"/>
      <c r="LI1780" s="601"/>
      <c r="LJ1780" s="601"/>
    </row>
    <row r="1781" spans="1:322">
      <c r="A1781" s="715"/>
      <c r="B1781" s="564"/>
      <c r="C1781" s="564"/>
      <c r="D1781" s="676" t="s">
        <v>1067</v>
      </c>
      <c r="E1781" s="524"/>
      <c r="F1781" s="676" t="s">
        <v>1152</v>
      </c>
      <c r="G1781" s="676">
        <v>2022</v>
      </c>
      <c r="H1781" s="676">
        <v>3</v>
      </c>
      <c r="I1781" s="687">
        <v>127361</v>
      </c>
      <c r="J1781" s="677">
        <v>44637</v>
      </c>
      <c r="K1781" s="676" t="s">
        <v>1611</v>
      </c>
      <c r="L1781" s="677" t="s">
        <v>1578</v>
      </c>
      <c r="M1781" s="677">
        <v>44468</v>
      </c>
      <c r="N1781" s="677" t="s">
        <v>1603</v>
      </c>
      <c r="O1781" s="677"/>
      <c r="P1781" s="597">
        <v>44623</v>
      </c>
      <c r="Q1781" s="597">
        <v>44637</v>
      </c>
      <c r="R1781" s="597">
        <v>44637</v>
      </c>
      <c r="S1781" s="596" t="s">
        <v>1580</v>
      </c>
      <c r="T1781" s="596">
        <v>60</v>
      </c>
      <c r="U1781" s="676" t="s">
        <v>1612</v>
      </c>
      <c r="V1781" s="596" t="s">
        <v>1591</v>
      </c>
      <c r="W1781" s="678">
        <v>400</v>
      </c>
      <c r="X1781" s="551">
        <v>624</v>
      </c>
      <c r="Y1781" s="693">
        <v>249600</v>
      </c>
      <c r="Z1781" s="598">
        <v>0.44</v>
      </c>
      <c r="AA1781" s="682">
        <f>Y1781*Z1781</f>
        <v>109824</v>
      </c>
      <c r="AB1781" s="521"/>
      <c r="AC1781" s="683">
        <v>0</v>
      </c>
      <c r="AD1781" s="676"/>
      <c r="AE1781" s="684"/>
      <c r="AF1781" s="695">
        <f>AA1781+AD1781+AE1781</f>
        <v>109824</v>
      </c>
      <c r="AG1781" s="703" t="s">
        <v>47</v>
      </c>
      <c r="AH1781" s="561"/>
      <c r="AI1781" s="703">
        <v>75</v>
      </c>
      <c r="AJ1781" s="703" t="s">
        <v>1592</v>
      </c>
      <c r="AK1781" s="703" t="s">
        <v>50</v>
      </c>
      <c r="AL1781" s="711">
        <v>94544</v>
      </c>
      <c r="AM1781" s="703" t="s">
        <v>52</v>
      </c>
      <c r="AN1781" s="703" t="s">
        <v>50</v>
      </c>
      <c r="AO1781" s="596"/>
      <c r="AP1781" s="676" t="s">
        <v>92</v>
      </c>
      <c r="AQ1781" s="676" t="s">
        <v>37</v>
      </c>
      <c r="AR1781" s="676"/>
      <c r="AS1781" s="523" t="s">
        <v>1077</v>
      </c>
      <c r="AT1781" s="523"/>
      <c r="AU1781" s="523"/>
      <c r="AV1781" s="674"/>
      <c r="AW1781" s="673" t="str">
        <f>U1781</f>
        <v>30390256H</v>
      </c>
      <c r="AX1781" s="673" cm="1">
        <f t="array" ref="AX1781">SUM(MID(0&amp;AW1781,LARGE(INDEX(ISNUMBER(--MID(AW1781,ROW($1:$8),1))*ROW($1:$8),),ROW($1:$8))+1,1)*10^ROW($1:$8)/10)</f>
        <v>30390256</v>
      </c>
      <c r="AY1781" s="673" t="str">
        <f>VLOOKUP($AX1781,'Item Master Data'!$A:$F,3,FALSE)</f>
        <v>T400H</v>
      </c>
      <c r="AZ1781" s="673">
        <f>VLOOKUP($AX1781,'Item Master Data'!$A:$F,6,FALSE)</f>
        <v>400</v>
      </c>
      <c r="BA1781" s="673">
        <f>X1781/BB1781</f>
        <v>24</v>
      </c>
      <c r="BB1781" s="673">
        <f>VLOOKUP(AX1781,'Item Master Data'!$A:$G,7,FALSE)</f>
        <v>26</v>
      </c>
      <c r="BC1781" s="673"/>
      <c r="BD1781" s="673">
        <f>W1781-AZ1781</f>
        <v>0</v>
      </c>
      <c r="BE1781" s="601"/>
      <c r="BF1781" s="601"/>
      <c r="BG1781" s="601"/>
      <c r="BH1781" s="601"/>
      <c r="BI1781" s="601"/>
      <c r="BJ1781" s="601"/>
      <c r="BK1781" s="601"/>
      <c r="BL1781" s="601"/>
      <c r="BM1781" s="601"/>
      <c r="BN1781" s="601"/>
      <c r="BO1781" s="601"/>
      <c r="BP1781" s="601"/>
      <c r="BQ1781" s="601"/>
      <c r="BR1781" s="601"/>
      <c r="BS1781" s="601"/>
      <c r="BT1781" s="601"/>
      <c r="BU1781" s="601"/>
      <c r="BV1781" s="601"/>
      <c r="BW1781" s="601"/>
      <c r="BX1781" s="601"/>
      <c r="BY1781" s="601"/>
      <c r="BZ1781" s="601"/>
      <c r="CA1781" s="601"/>
      <c r="CB1781" s="601"/>
      <c r="CC1781" s="601"/>
      <c r="CD1781" s="601"/>
      <c r="CE1781" s="601"/>
      <c r="CF1781" s="601"/>
      <c r="CG1781" s="601"/>
      <c r="CH1781" s="601"/>
      <c r="CI1781" s="601"/>
      <c r="CJ1781" s="601"/>
      <c r="CK1781" s="601"/>
      <c r="CL1781" s="601"/>
      <c r="CM1781" s="601"/>
      <c r="CN1781" s="601"/>
      <c r="CO1781" s="601"/>
      <c r="CP1781" s="601"/>
      <c r="CQ1781" s="601"/>
      <c r="CR1781" s="601"/>
      <c r="CS1781" s="601"/>
      <c r="CT1781" s="601"/>
      <c r="CU1781" s="601"/>
      <c r="CV1781" s="601"/>
      <c r="CW1781" s="601"/>
      <c r="CX1781" s="601"/>
      <c r="CY1781" s="601"/>
      <c r="CZ1781" s="601"/>
      <c r="DA1781" s="601"/>
      <c r="DB1781" s="601"/>
      <c r="DC1781" s="601"/>
      <c r="DD1781" s="601"/>
      <c r="DE1781" s="601"/>
      <c r="DF1781" s="601"/>
      <c r="DG1781" s="601"/>
      <c r="DH1781" s="601"/>
      <c r="DI1781" s="601"/>
      <c r="DJ1781" s="601"/>
      <c r="DK1781" s="601"/>
      <c r="DL1781" s="601"/>
      <c r="DM1781" s="601"/>
      <c r="DN1781" s="601"/>
      <c r="DO1781" s="601"/>
      <c r="DP1781" s="601"/>
      <c r="DQ1781" s="601"/>
      <c r="DR1781" s="601"/>
      <c r="DS1781" s="601"/>
      <c r="DT1781" s="601"/>
      <c r="DU1781" s="601"/>
      <c r="DV1781" s="601"/>
      <c r="DW1781" s="601"/>
      <c r="DX1781" s="601"/>
      <c r="DY1781" s="601"/>
      <c r="DZ1781" s="601"/>
      <c r="EA1781" s="601"/>
      <c r="EB1781" s="601"/>
      <c r="EC1781" s="601"/>
      <c r="ED1781" s="601"/>
      <c r="EE1781" s="601"/>
      <c r="EF1781" s="601"/>
      <c r="EG1781" s="601"/>
      <c r="EH1781" s="601"/>
      <c r="EI1781" s="601"/>
      <c r="EJ1781" s="601"/>
      <c r="EK1781" s="601"/>
      <c r="EL1781" s="601"/>
      <c r="EM1781" s="601"/>
      <c r="EN1781" s="601"/>
      <c r="EO1781" s="601"/>
      <c r="EP1781" s="601"/>
      <c r="EQ1781" s="601"/>
      <c r="ER1781" s="601"/>
      <c r="ES1781" s="601"/>
      <c r="ET1781" s="601"/>
      <c r="EU1781" s="601"/>
      <c r="EV1781" s="601"/>
      <c r="EW1781" s="601"/>
      <c r="EX1781" s="601"/>
      <c r="EY1781" s="601"/>
      <c r="EZ1781" s="601"/>
      <c r="FA1781" s="601"/>
      <c r="FB1781" s="601"/>
      <c r="FC1781" s="601"/>
      <c r="FD1781" s="601"/>
      <c r="FE1781" s="601"/>
      <c r="FF1781" s="601"/>
      <c r="FG1781" s="601"/>
      <c r="FH1781" s="601"/>
      <c r="FI1781" s="601"/>
      <c r="FJ1781" s="601"/>
      <c r="FK1781" s="601"/>
      <c r="FL1781" s="601"/>
      <c r="FM1781" s="601"/>
      <c r="FN1781" s="601"/>
      <c r="FO1781" s="601"/>
      <c r="FP1781" s="601"/>
      <c r="FQ1781" s="601"/>
      <c r="FR1781" s="601"/>
      <c r="FS1781" s="601"/>
      <c r="FT1781" s="601"/>
      <c r="FU1781" s="601"/>
      <c r="FV1781" s="601"/>
      <c r="FW1781" s="601"/>
      <c r="FX1781" s="601"/>
      <c r="FY1781" s="601"/>
      <c r="FZ1781" s="601"/>
      <c r="GA1781" s="601"/>
      <c r="GB1781" s="601"/>
      <c r="GC1781" s="601"/>
      <c r="GD1781" s="601"/>
      <c r="GE1781" s="601"/>
      <c r="GF1781" s="601"/>
      <c r="GG1781" s="601"/>
      <c r="GH1781" s="601"/>
      <c r="GI1781" s="601"/>
      <c r="GJ1781" s="601"/>
      <c r="GK1781" s="601"/>
      <c r="GL1781" s="601"/>
      <c r="GM1781" s="601"/>
      <c r="GN1781" s="601"/>
      <c r="GO1781" s="601"/>
      <c r="GP1781" s="601"/>
      <c r="GQ1781" s="601"/>
      <c r="GR1781" s="601"/>
      <c r="GS1781" s="601"/>
      <c r="GT1781" s="601"/>
      <c r="GU1781" s="601"/>
      <c r="GV1781" s="601"/>
      <c r="GW1781" s="601"/>
      <c r="GX1781" s="601"/>
      <c r="GY1781" s="601"/>
      <c r="GZ1781" s="601"/>
      <c r="HA1781" s="601"/>
      <c r="HB1781" s="601"/>
      <c r="HC1781" s="601"/>
      <c r="HD1781" s="601"/>
      <c r="HE1781" s="601"/>
      <c r="HF1781" s="601"/>
      <c r="HG1781" s="601"/>
      <c r="HH1781" s="601"/>
      <c r="HI1781" s="601"/>
      <c r="HJ1781" s="601"/>
      <c r="HK1781" s="601"/>
      <c r="HL1781" s="601"/>
      <c r="HM1781" s="601"/>
      <c r="HN1781" s="601"/>
      <c r="HO1781" s="601"/>
      <c r="HP1781" s="601"/>
      <c r="HQ1781" s="601"/>
      <c r="HR1781" s="601"/>
      <c r="HS1781" s="601"/>
      <c r="HT1781" s="601"/>
      <c r="HU1781" s="601"/>
      <c r="HV1781" s="601"/>
      <c r="HW1781" s="601"/>
      <c r="HX1781" s="601"/>
      <c r="HY1781" s="601"/>
      <c r="HZ1781" s="601"/>
      <c r="IA1781" s="601"/>
      <c r="IB1781" s="601"/>
      <c r="IC1781" s="601"/>
      <c r="ID1781" s="601"/>
      <c r="IE1781" s="601"/>
      <c r="IF1781" s="601"/>
      <c r="IG1781" s="601"/>
      <c r="IH1781" s="601"/>
      <c r="II1781" s="601"/>
      <c r="IJ1781" s="601"/>
      <c r="IK1781" s="601"/>
      <c r="IL1781" s="601"/>
      <c r="IM1781" s="601"/>
      <c r="IN1781" s="601"/>
      <c r="IO1781" s="601"/>
      <c r="IP1781" s="601"/>
      <c r="IQ1781" s="601"/>
      <c r="IR1781" s="601"/>
      <c r="IS1781" s="601"/>
      <c r="IT1781" s="601"/>
      <c r="IU1781" s="601"/>
      <c r="IV1781" s="601"/>
      <c r="IW1781" s="601"/>
      <c r="IX1781" s="601"/>
      <c r="IY1781" s="601"/>
      <c r="IZ1781" s="601"/>
      <c r="JA1781" s="601"/>
      <c r="JB1781" s="601"/>
      <c r="JC1781" s="601"/>
      <c r="JD1781" s="601"/>
      <c r="JE1781" s="601"/>
      <c r="JF1781" s="601"/>
      <c r="JG1781" s="601"/>
      <c r="JH1781" s="601"/>
      <c r="JI1781" s="601"/>
      <c r="JJ1781" s="601"/>
      <c r="JK1781" s="601"/>
      <c r="JL1781" s="601"/>
      <c r="JM1781" s="601"/>
      <c r="JN1781" s="601"/>
      <c r="JO1781" s="601"/>
      <c r="JP1781" s="601"/>
      <c r="JQ1781" s="601"/>
      <c r="JR1781" s="601"/>
      <c r="JS1781" s="601"/>
      <c r="JT1781" s="601"/>
      <c r="JU1781" s="601"/>
      <c r="JV1781" s="601"/>
      <c r="JW1781" s="601"/>
      <c r="JX1781" s="601"/>
      <c r="JY1781" s="601"/>
      <c r="JZ1781" s="601"/>
      <c r="KA1781" s="601"/>
      <c r="KB1781" s="601"/>
      <c r="KC1781" s="601"/>
      <c r="KD1781" s="601"/>
      <c r="KE1781" s="601"/>
      <c r="KF1781" s="601"/>
      <c r="KG1781" s="601"/>
      <c r="KH1781" s="601"/>
      <c r="KI1781" s="601"/>
      <c r="KJ1781" s="601"/>
      <c r="KK1781" s="601"/>
      <c r="KL1781" s="601"/>
      <c r="KM1781" s="601"/>
      <c r="KN1781" s="601"/>
      <c r="KO1781" s="601"/>
      <c r="KP1781" s="601"/>
      <c r="KQ1781" s="601"/>
      <c r="KR1781" s="601"/>
      <c r="KS1781" s="601"/>
      <c r="KT1781" s="601"/>
      <c r="KU1781" s="601"/>
      <c r="KV1781" s="601"/>
      <c r="KW1781" s="601"/>
      <c r="KX1781" s="601"/>
      <c r="KY1781" s="601"/>
      <c r="KZ1781" s="601"/>
      <c r="LA1781" s="601"/>
      <c r="LB1781" s="601"/>
      <c r="LC1781" s="601"/>
      <c r="LD1781" s="601"/>
      <c r="LE1781" s="601"/>
      <c r="LF1781" s="601"/>
      <c r="LG1781" s="601"/>
      <c r="LH1781" s="601"/>
      <c r="LI1781" s="601"/>
      <c r="LJ1781" s="601"/>
    </row>
    <row r="1782" spans="1:322">
      <c r="A1782" s="715"/>
      <c r="B1782" s="564"/>
      <c r="C1782" s="564"/>
      <c r="D1782" s="676" t="s">
        <v>1067</v>
      </c>
      <c r="E1782" s="524"/>
      <c r="F1782" s="676" t="s">
        <v>1152</v>
      </c>
      <c r="G1782" s="676">
        <v>2022</v>
      </c>
      <c r="H1782" s="596">
        <v>3</v>
      </c>
      <c r="I1782" s="687">
        <v>127360</v>
      </c>
      <c r="J1782" s="677">
        <v>44638</v>
      </c>
      <c r="K1782" s="676" t="s">
        <v>1611</v>
      </c>
      <c r="L1782" s="677" t="s">
        <v>1578</v>
      </c>
      <c r="M1782" s="677">
        <v>44468</v>
      </c>
      <c r="N1782" s="677" t="s">
        <v>1603</v>
      </c>
      <c r="O1782" s="677"/>
      <c r="P1782" s="597">
        <v>44623</v>
      </c>
      <c r="Q1782" s="597">
        <v>44637</v>
      </c>
      <c r="R1782" s="597">
        <v>44638</v>
      </c>
      <c r="S1782" s="596" t="s">
        <v>1580</v>
      </c>
      <c r="T1782" s="596">
        <v>60</v>
      </c>
      <c r="U1782" s="676" t="s">
        <v>1612</v>
      </c>
      <c r="V1782" s="596" t="s">
        <v>1591</v>
      </c>
      <c r="W1782" s="678">
        <v>400</v>
      </c>
      <c r="X1782" s="551">
        <v>624</v>
      </c>
      <c r="Y1782" s="693">
        <v>249600</v>
      </c>
      <c r="Z1782" s="598">
        <v>0.44</v>
      </c>
      <c r="AA1782" s="682">
        <f>Y1782*Z1782</f>
        <v>109824</v>
      </c>
      <c r="AB1782" s="521"/>
      <c r="AC1782" s="683">
        <v>0</v>
      </c>
      <c r="AD1782" s="676"/>
      <c r="AE1782" s="684"/>
      <c r="AF1782" s="695">
        <f>AA1782+AD1782+AE1782</f>
        <v>109824</v>
      </c>
      <c r="AG1782" s="703" t="s">
        <v>47</v>
      </c>
      <c r="AH1782" s="561"/>
      <c r="AI1782" s="703">
        <v>75</v>
      </c>
      <c r="AJ1782" s="703" t="s">
        <v>1592</v>
      </c>
      <c r="AK1782" s="703" t="s">
        <v>50</v>
      </c>
      <c r="AL1782" s="711">
        <v>94544</v>
      </c>
      <c r="AM1782" s="703" t="s">
        <v>52</v>
      </c>
      <c r="AN1782" s="703" t="s">
        <v>50</v>
      </c>
      <c r="AO1782" s="596"/>
      <c r="AP1782" s="676" t="s">
        <v>92</v>
      </c>
      <c r="AQ1782" s="676" t="s">
        <v>37</v>
      </c>
      <c r="AR1782" s="676"/>
      <c r="AS1782" s="523" t="s">
        <v>1077</v>
      </c>
      <c r="AT1782" s="523"/>
      <c r="AU1782" s="523"/>
      <c r="AV1782" s="674"/>
      <c r="AW1782" s="673" t="str">
        <f>U1782</f>
        <v>30390256H</v>
      </c>
      <c r="AX1782" s="673" cm="1">
        <f t="array" ref="AX1782">SUM(MID(0&amp;AW1782,LARGE(INDEX(ISNUMBER(--MID(AW1782,ROW($1:$8),1))*ROW($1:$8),),ROW($1:$8))+1,1)*10^ROW($1:$8)/10)</f>
        <v>30390256</v>
      </c>
      <c r="AY1782" s="673" t="str">
        <f>VLOOKUP($AX1782,'Item Master Data'!$A:$F,3,FALSE)</f>
        <v>T400H</v>
      </c>
      <c r="AZ1782" s="673">
        <f>VLOOKUP($AX1782,'Item Master Data'!$A:$F,6,FALSE)</f>
        <v>400</v>
      </c>
      <c r="BA1782" s="673">
        <f>X1782/BB1782</f>
        <v>24</v>
      </c>
      <c r="BB1782" s="673">
        <f>VLOOKUP(AX1782,'Item Master Data'!$A:$G,7,FALSE)</f>
        <v>26</v>
      </c>
      <c r="BC1782" s="673"/>
      <c r="BD1782" s="673">
        <f>W1782-AZ1782</f>
        <v>0</v>
      </c>
      <c r="BE1782" s="601"/>
      <c r="BF1782" s="601"/>
      <c r="BG1782" s="601"/>
      <c r="BH1782" s="601"/>
      <c r="BI1782" s="601"/>
      <c r="BJ1782" s="601"/>
      <c r="BK1782" s="601"/>
      <c r="BL1782" s="601"/>
      <c r="BM1782" s="601"/>
      <c r="BN1782" s="601"/>
      <c r="BO1782" s="601"/>
      <c r="BP1782" s="601"/>
      <c r="BQ1782" s="601"/>
      <c r="BR1782" s="601"/>
      <c r="BS1782" s="601"/>
      <c r="BT1782" s="601"/>
      <c r="BU1782" s="601"/>
      <c r="BV1782" s="601"/>
      <c r="BW1782" s="601"/>
      <c r="BX1782" s="601"/>
      <c r="BY1782" s="601"/>
      <c r="BZ1782" s="601"/>
      <c r="CA1782" s="601"/>
      <c r="CB1782" s="601"/>
      <c r="CC1782" s="601"/>
      <c r="CD1782" s="601"/>
      <c r="CE1782" s="601"/>
      <c r="CF1782" s="601"/>
      <c r="CG1782" s="601"/>
      <c r="CH1782" s="601"/>
      <c r="CI1782" s="601"/>
      <c r="CJ1782" s="601"/>
      <c r="CK1782" s="601"/>
      <c r="CL1782" s="601"/>
      <c r="CM1782" s="601"/>
      <c r="CN1782" s="601"/>
      <c r="CO1782" s="601"/>
      <c r="CP1782" s="601"/>
      <c r="CQ1782" s="601"/>
      <c r="CR1782" s="601"/>
      <c r="CS1782" s="601"/>
      <c r="CT1782" s="601"/>
      <c r="CU1782" s="601"/>
      <c r="CV1782" s="601"/>
      <c r="CW1782" s="601"/>
      <c r="CX1782" s="601"/>
      <c r="CY1782" s="601"/>
      <c r="CZ1782" s="601"/>
      <c r="DA1782" s="601"/>
      <c r="DB1782" s="601"/>
      <c r="DC1782" s="601"/>
      <c r="DD1782" s="601"/>
      <c r="DE1782" s="601"/>
      <c r="DF1782" s="601"/>
      <c r="DG1782" s="601"/>
      <c r="DH1782" s="601"/>
      <c r="DI1782" s="601"/>
      <c r="DJ1782" s="601"/>
      <c r="DK1782" s="601"/>
      <c r="DL1782" s="601"/>
      <c r="DM1782" s="601"/>
      <c r="DN1782" s="601"/>
      <c r="DO1782" s="601"/>
      <c r="DP1782" s="601"/>
      <c r="DQ1782" s="601"/>
      <c r="DR1782" s="601"/>
      <c r="DS1782" s="601"/>
      <c r="DT1782" s="601"/>
      <c r="DU1782" s="601"/>
      <c r="DV1782" s="601"/>
      <c r="DW1782" s="601"/>
      <c r="DX1782" s="601"/>
      <c r="DY1782" s="601"/>
      <c r="DZ1782" s="601"/>
      <c r="EA1782" s="601"/>
      <c r="EB1782" s="601"/>
      <c r="EC1782" s="601"/>
      <c r="ED1782" s="601"/>
      <c r="EE1782" s="601"/>
      <c r="EF1782" s="601"/>
      <c r="EG1782" s="601"/>
      <c r="EH1782" s="601"/>
      <c r="EI1782" s="601"/>
      <c r="EJ1782" s="601"/>
      <c r="EK1782" s="601"/>
      <c r="EL1782" s="601"/>
      <c r="EM1782" s="601"/>
      <c r="EN1782" s="601"/>
      <c r="EO1782" s="601"/>
      <c r="EP1782" s="601"/>
      <c r="EQ1782" s="601"/>
      <c r="ER1782" s="601"/>
      <c r="ES1782" s="601"/>
      <c r="ET1782" s="601"/>
      <c r="EU1782" s="601"/>
      <c r="EV1782" s="601"/>
      <c r="EW1782" s="601"/>
      <c r="EX1782" s="601"/>
      <c r="EY1782" s="601"/>
      <c r="EZ1782" s="601"/>
      <c r="FA1782" s="601"/>
      <c r="FB1782" s="601"/>
      <c r="FC1782" s="601"/>
      <c r="FD1782" s="601"/>
      <c r="FE1782" s="601"/>
      <c r="FF1782" s="601"/>
      <c r="FG1782" s="601"/>
      <c r="FH1782" s="601"/>
      <c r="FI1782" s="601"/>
      <c r="FJ1782" s="601"/>
      <c r="FK1782" s="601"/>
      <c r="FL1782" s="601"/>
      <c r="FM1782" s="601"/>
      <c r="FN1782" s="601"/>
      <c r="FO1782" s="601"/>
      <c r="FP1782" s="601"/>
      <c r="FQ1782" s="601"/>
      <c r="FR1782" s="601"/>
      <c r="FS1782" s="601"/>
      <c r="FT1782" s="601"/>
      <c r="FU1782" s="601"/>
      <c r="FV1782" s="601"/>
      <c r="FW1782" s="601"/>
      <c r="FX1782" s="601"/>
      <c r="FY1782" s="601"/>
      <c r="FZ1782" s="601"/>
      <c r="GA1782" s="601"/>
      <c r="GB1782" s="601"/>
      <c r="GC1782" s="601"/>
      <c r="GD1782" s="601"/>
      <c r="GE1782" s="601"/>
      <c r="GF1782" s="601"/>
      <c r="GG1782" s="601"/>
      <c r="GH1782" s="601"/>
      <c r="GI1782" s="601"/>
      <c r="GJ1782" s="601"/>
      <c r="GK1782" s="601"/>
      <c r="GL1782" s="601"/>
      <c r="GM1782" s="601"/>
      <c r="GN1782" s="601"/>
      <c r="GO1782" s="601"/>
      <c r="GP1782" s="601"/>
      <c r="GQ1782" s="601"/>
      <c r="GR1782" s="601"/>
      <c r="GS1782" s="601"/>
      <c r="GT1782" s="601"/>
      <c r="GU1782" s="601"/>
      <c r="GV1782" s="601"/>
      <c r="GW1782" s="601"/>
      <c r="GX1782" s="601"/>
      <c r="GY1782" s="601"/>
      <c r="GZ1782" s="601"/>
      <c r="HA1782" s="601"/>
      <c r="HB1782" s="601"/>
      <c r="HC1782" s="601"/>
      <c r="HD1782" s="601"/>
      <c r="HE1782" s="601"/>
      <c r="HF1782" s="601"/>
      <c r="HG1782" s="601"/>
      <c r="HH1782" s="601"/>
      <c r="HI1782" s="601"/>
      <c r="HJ1782" s="601"/>
      <c r="HK1782" s="601"/>
      <c r="HL1782" s="601"/>
      <c r="HM1782" s="601"/>
      <c r="HN1782" s="601"/>
      <c r="HO1782" s="601"/>
      <c r="HP1782" s="601"/>
      <c r="HQ1782" s="601"/>
      <c r="HR1782" s="601"/>
      <c r="HS1782" s="601"/>
      <c r="HT1782" s="601"/>
      <c r="HU1782" s="601"/>
      <c r="HV1782" s="601"/>
      <c r="HW1782" s="601"/>
      <c r="HX1782" s="601"/>
      <c r="HY1782" s="601"/>
      <c r="HZ1782" s="601"/>
      <c r="IA1782" s="601"/>
      <c r="IB1782" s="601"/>
      <c r="IC1782" s="601"/>
      <c r="ID1782" s="601"/>
      <c r="IE1782" s="601"/>
      <c r="IF1782" s="601"/>
      <c r="IG1782" s="601"/>
      <c r="IH1782" s="601"/>
      <c r="II1782" s="601"/>
      <c r="IJ1782" s="601"/>
      <c r="IK1782" s="601"/>
      <c r="IL1782" s="601"/>
      <c r="IM1782" s="601"/>
      <c r="IN1782" s="601"/>
      <c r="IO1782" s="601"/>
      <c r="IP1782" s="601"/>
      <c r="IQ1782" s="601"/>
      <c r="IR1782" s="601"/>
      <c r="IS1782" s="601"/>
      <c r="IT1782" s="601"/>
      <c r="IU1782" s="601"/>
      <c r="IV1782" s="601"/>
      <c r="IW1782" s="601"/>
      <c r="IX1782" s="601"/>
      <c r="IY1782" s="601"/>
      <c r="IZ1782" s="601"/>
      <c r="JA1782" s="601"/>
      <c r="JB1782" s="601"/>
      <c r="JC1782" s="601"/>
      <c r="JD1782" s="601"/>
      <c r="JE1782" s="601"/>
      <c r="JF1782" s="601"/>
      <c r="JG1782" s="601"/>
      <c r="JH1782" s="601"/>
      <c r="JI1782" s="601"/>
      <c r="JJ1782" s="601"/>
      <c r="JK1782" s="601"/>
      <c r="JL1782" s="601"/>
      <c r="JM1782" s="601"/>
      <c r="JN1782" s="601"/>
      <c r="JO1782" s="601"/>
      <c r="JP1782" s="601"/>
      <c r="JQ1782" s="601"/>
      <c r="JR1782" s="601"/>
      <c r="JS1782" s="601"/>
      <c r="JT1782" s="601"/>
      <c r="JU1782" s="601"/>
      <c r="JV1782" s="601"/>
      <c r="JW1782" s="601"/>
      <c r="JX1782" s="601"/>
      <c r="JY1782" s="601"/>
      <c r="JZ1782" s="601"/>
      <c r="KA1782" s="601"/>
      <c r="KB1782" s="601"/>
      <c r="KC1782" s="601"/>
      <c r="KD1782" s="601"/>
      <c r="KE1782" s="601"/>
      <c r="KF1782" s="601"/>
      <c r="KG1782" s="601"/>
      <c r="KH1782" s="601"/>
      <c r="KI1782" s="601"/>
      <c r="KJ1782" s="601"/>
      <c r="KK1782" s="601"/>
      <c r="KL1782" s="601"/>
      <c r="KM1782" s="601"/>
      <c r="KN1782" s="601"/>
      <c r="KO1782" s="601"/>
      <c r="KP1782" s="601"/>
      <c r="KQ1782" s="601"/>
      <c r="KR1782" s="601"/>
      <c r="KS1782" s="601"/>
      <c r="KT1782" s="601"/>
      <c r="KU1782" s="601"/>
      <c r="KV1782" s="601"/>
      <c r="KW1782" s="601"/>
      <c r="KX1782" s="601"/>
      <c r="KY1782" s="601"/>
      <c r="KZ1782" s="601"/>
      <c r="LA1782" s="601"/>
      <c r="LB1782" s="601"/>
      <c r="LC1782" s="601"/>
      <c r="LD1782" s="601"/>
      <c r="LE1782" s="601"/>
      <c r="LF1782" s="601"/>
      <c r="LG1782" s="601"/>
      <c r="LH1782" s="601"/>
      <c r="LI1782" s="601"/>
      <c r="LJ1782" s="601"/>
    </row>
    <row r="1783" spans="1:322">
      <c r="A1783" s="715"/>
      <c r="B1783" s="564"/>
      <c r="C1783" s="564"/>
      <c r="D1783" s="676" t="s">
        <v>1067</v>
      </c>
      <c r="E1783" s="524"/>
      <c r="F1783" s="676" t="s">
        <v>1152</v>
      </c>
      <c r="G1783" s="676">
        <v>2022</v>
      </c>
      <c r="H1783" s="676">
        <v>3</v>
      </c>
      <c r="I1783" s="687">
        <v>127359</v>
      </c>
      <c r="J1783" s="677">
        <v>44638</v>
      </c>
      <c r="K1783" s="676" t="s">
        <v>1611</v>
      </c>
      <c r="L1783" s="677" t="s">
        <v>1578</v>
      </c>
      <c r="M1783" s="677">
        <v>44468</v>
      </c>
      <c r="N1783" s="677" t="s">
        <v>1603</v>
      </c>
      <c r="O1783" s="677"/>
      <c r="P1783" s="597">
        <v>44623</v>
      </c>
      <c r="Q1783" s="597">
        <v>44638</v>
      </c>
      <c r="R1783" s="677">
        <v>44638</v>
      </c>
      <c r="S1783" s="596" t="s">
        <v>1580</v>
      </c>
      <c r="T1783" s="596">
        <v>60</v>
      </c>
      <c r="U1783" s="676" t="s">
        <v>1612</v>
      </c>
      <c r="V1783" s="596" t="s">
        <v>1591</v>
      </c>
      <c r="W1783" s="678">
        <v>400</v>
      </c>
      <c r="X1783" s="551">
        <v>624</v>
      </c>
      <c r="Y1783" s="693">
        <v>249600</v>
      </c>
      <c r="Z1783" s="598">
        <v>0.44</v>
      </c>
      <c r="AA1783" s="682">
        <f>Y1783*Z1783</f>
        <v>109824</v>
      </c>
      <c r="AB1783" s="521"/>
      <c r="AC1783" s="683">
        <v>0</v>
      </c>
      <c r="AD1783" s="676"/>
      <c r="AE1783" s="684"/>
      <c r="AF1783" s="695">
        <f>AA1783+AD1783+AE1783</f>
        <v>109824</v>
      </c>
      <c r="AG1783" s="703" t="s">
        <v>47</v>
      </c>
      <c r="AH1783" s="561"/>
      <c r="AI1783" s="703">
        <v>75</v>
      </c>
      <c r="AJ1783" s="703" t="s">
        <v>1592</v>
      </c>
      <c r="AK1783" s="703" t="s">
        <v>50</v>
      </c>
      <c r="AL1783" s="711">
        <v>94544</v>
      </c>
      <c r="AM1783" s="703" t="s">
        <v>52</v>
      </c>
      <c r="AN1783" s="703" t="s">
        <v>50</v>
      </c>
      <c r="AO1783" s="596"/>
      <c r="AP1783" s="676" t="s">
        <v>92</v>
      </c>
      <c r="AQ1783" s="676" t="s">
        <v>37</v>
      </c>
      <c r="AR1783" s="676"/>
      <c r="AS1783" s="523" t="s">
        <v>1077</v>
      </c>
      <c r="AT1783" s="523"/>
      <c r="AU1783" s="523"/>
      <c r="AV1783" s="674"/>
      <c r="AW1783" s="673" t="str">
        <f>U1783</f>
        <v>30390256H</v>
      </c>
      <c r="AX1783" s="673" cm="1">
        <f t="array" ref="AX1783">SUM(MID(0&amp;AW1783,LARGE(INDEX(ISNUMBER(--MID(AW1783,ROW($1:$8),1))*ROW($1:$8),),ROW($1:$8))+1,1)*10^ROW($1:$8)/10)</f>
        <v>30390256</v>
      </c>
      <c r="AY1783" s="673" t="str">
        <f>VLOOKUP($AX1783,'Item Master Data'!$A:$F,3,FALSE)</f>
        <v>T400H</v>
      </c>
      <c r="AZ1783" s="673">
        <f>VLOOKUP($AX1783,'Item Master Data'!$A:$F,6,FALSE)</f>
        <v>400</v>
      </c>
      <c r="BA1783" s="673">
        <f>X1783/BB1783</f>
        <v>24</v>
      </c>
      <c r="BB1783" s="673">
        <f>VLOOKUP(AX1783,'Item Master Data'!$A:$G,7,FALSE)</f>
        <v>26</v>
      </c>
      <c r="BC1783" s="673"/>
      <c r="BD1783" s="673">
        <f>W1783-AZ1783</f>
        <v>0</v>
      </c>
      <c r="BE1783" s="601"/>
      <c r="BF1783" s="601"/>
      <c r="BG1783" s="601"/>
      <c r="BH1783" s="601"/>
      <c r="BI1783" s="601"/>
      <c r="BJ1783" s="601"/>
      <c r="BK1783" s="601"/>
      <c r="BL1783" s="601"/>
      <c r="BM1783" s="601"/>
      <c r="BN1783" s="601"/>
      <c r="BO1783" s="601"/>
      <c r="BP1783" s="601"/>
      <c r="BQ1783" s="601"/>
      <c r="BR1783" s="601"/>
      <c r="BS1783" s="601"/>
      <c r="BT1783" s="601"/>
      <c r="BU1783" s="601"/>
      <c r="BV1783" s="601"/>
      <c r="BW1783" s="601"/>
      <c r="BX1783" s="601"/>
      <c r="BY1783" s="601"/>
      <c r="BZ1783" s="601"/>
      <c r="CA1783" s="601"/>
      <c r="CB1783" s="601"/>
      <c r="CC1783" s="601"/>
      <c r="CD1783" s="601"/>
      <c r="CE1783" s="601"/>
      <c r="CF1783" s="601"/>
      <c r="CG1783" s="601"/>
      <c r="CH1783" s="601"/>
      <c r="CI1783" s="601"/>
      <c r="CJ1783" s="601"/>
      <c r="CK1783" s="601"/>
      <c r="CL1783" s="601"/>
      <c r="CM1783" s="601"/>
      <c r="CN1783" s="601"/>
      <c r="CO1783" s="601"/>
      <c r="CP1783" s="601"/>
      <c r="CQ1783" s="601"/>
      <c r="CR1783" s="601"/>
      <c r="CS1783" s="601"/>
      <c r="CT1783" s="601"/>
      <c r="CU1783" s="601"/>
      <c r="CV1783" s="601"/>
      <c r="CW1783" s="601"/>
      <c r="CX1783" s="601"/>
      <c r="CY1783" s="601"/>
      <c r="CZ1783" s="601"/>
      <c r="DA1783" s="601"/>
      <c r="DB1783" s="601"/>
      <c r="DC1783" s="601"/>
      <c r="DD1783" s="601"/>
      <c r="DE1783" s="601"/>
      <c r="DF1783" s="601"/>
      <c r="DG1783" s="601"/>
      <c r="DH1783" s="601"/>
      <c r="DI1783" s="601"/>
      <c r="DJ1783" s="601"/>
      <c r="DK1783" s="601"/>
      <c r="DL1783" s="601"/>
      <c r="DM1783" s="601"/>
      <c r="DN1783" s="601"/>
      <c r="DO1783" s="601"/>
      <c r="DP1783" s="601"/>
      <c r="DQ1783" s="601"/>
      <c r="DR1783" s="601"/>
      <c r="DS1783" s="601"/>
      <c r="DT1783" s="601"/>
      <c r="DU1783" s="601"/>
      <c r="DV1783" s="601"/>
      <c r="DW1783" s="601"/>
      <c r="DX1783" s="601"/>
      <c r="DY1783" s="601"/>
      <c r="DZ1783" s="601"/>
      <c r="EA1783" s="601"/>
      <c r="EB1783" s="601"/>
      <c r="EC1783" s="601"/>
      <c r="ED1783" s="601"/>
      <c r="EE1783" s="601"/>
      <c r="EF1783" s="601"/>
      <c r="EG1783" s="601"/>
      <c r="EH1783" s="601"/>
      <c r="EI1783" s="601"/>
      <c r="EJ1783" s="601"/>
      <c r="EK1783" s="601"/>
      <c r="EL1783" s="601"/>
      <c r="EM1783" s="601"/>
      <c r="EN1783" s="601"/>
      <c r="EO1783" s="601"/>
      <c r="EP1783" s="601"/>
      <c r="EQ1783" s="601"/>
      <c r="ER1783" s="601"/>
      <c r="ES1783" s="601"/>
      <c r="ET1783" s="601"/>
      <c r="EU1783" s="601"/>
      <c r="EV1783" s="601"/>
      <c r="EW1783" s="601"/>
      <c r="EX1783" s="601"/>
      <c r="EY1783" s="601"/>
      <c r="EZ1783" s="601"/>
      <c r="FA1783" s="601"/>
      <c r="FB1783" s="601"/>
      <c r="FC1783" s="601"/>
      <c r="FD1783" s="601"/>
      <c r="FE1783" s="601"/>
      <c r="FF1783" s="601"/>
      <c r="FG1783" s="601"/>
      <c r="FH1783" s="601"/>
      <c r="FI1783" s="601"/>
      <c r="FJ1783" s="601"/>
      <c r="FK1783" s="601"/>
      <c r="FL1783" s="601"/>
      <c r="FM1783" s="601"/>
      <c r="FN1783" s="601"/>
      <c r="FO1783" s="601"/>
      <c r="FP1783" s="601"/>
      <c r="FQ1783" s="601"/>
      <c r="FR1783" s="601"/>
      <c r="FS1783" s="601"/>
      <c r="FT1783" s="601"/>
      <c r="FU1783" s="601"/>
      <c r="FV1783" s="601"/>
      <c r="FW1783" s="601"/>
      <c r="FX1783" s="601"/>
      <c r="FY1783" s="601"/>
      <c r="FZ1783" s="601"/>
      <c r="GA1783" s="601"/>
      <c r="GB1783" s="601"/>
      <c r="GC1783" s="601"/>
      <c r="GD1783" s="601"/>
      <c r="GE1783" s="601"/>
      <c r="GF1783" s="601"/>
      <c r="GG1783" s="601"/>
      <c r="GH1783" s="601"/>
      <c r="GI1783" s="601"/>
      <c r="GJ1783" s="601"/>
      <c r="GK1783" s="601"/>
      <c r="GL1783" s="601"/>
      <c r="GM1783" s="601"/>
      <c r="GN1783" s="601"/>
      <c r="GO1783" s="601"/>
      <c r="GP1783" s="601"/>
      <c r="GQ1783" s="601"/>
      <c r="GR1783" s="601"/>
      <c r="GS1783" s="601"/>
      <c r="GT1783" s="601"/>
      <c r="GU1783" s="601"/>
      <c r="GV1783" s="601"/>
      <c r="GW1783" s="601"/>
      <c r="GX1783" s="601"/>
      <c r="GY1783" s="601"/>
      <c r="GZ1783" s="601"/>
      <c r="HA1783" s="601"/>
      <c r="HB1783" s="601"/>
      <c r="HC1783" s="601"/>
      <c r="HD1783" s="601"/>
      <c r="HE1783" s="601"/>
      <c r="HF1783" s="601"/>
      <c r="HG1783" s="601"/>
      <c r="HH1783" s="601"/>
      <c r="HI1783" s="601"/>
      <c r="HJ1783" s="601"/>
      <c r="HK1783" s="601"/>
      <c r="HL1783" s="601"/>
      <c r="HM1783" s="601"/>
      <c r="HN1783" s="601"/>
      <c r="HO1783" s="601"/>
      <c r="HP1783" s="601"/>
      <c r="HQ1783" s="601"/>
      <c r="HR1783" s="601"/>
      <c r="HS1783" s="601"/>
      <c r="HT1783" s="601"/>
      <c r="HU1783" s="601"/>
      <c r="HV1783" s="601"/>
      <c r="HW1783" s="601"/>
      <c r="HX1783" s="601"/>
      <c r="HY1783" s="601"/>
      <c r="HZ1783" s="601"/>
      <c r="IA1783" s="601"/>
      <c r="IB1783" s="601"/>
      <c r="IC1783" s="601"/>
      <c r="ID1783" s="601"/>
      <c r="IE1783" s="601"/>
      <c r="IF1783" s="601"/>
      <c r="IG1783" s="601"/>
      <c r="IH1783" s="601"/>
      <c r="II1783" s="601"/>
      <c r="IJ1783" s="601"/>
      <c r="IK1783" s="601"/>
      <c r="IL1783" s="601"/>
      <c r="IM1783" s="601"/>
      <c r="IN1783" s="601"/>
      <c r="IO1783" s="601"/>
      <c r="IP1783" s="601"/>
      <c r="IQ1783" s="601"/>
      <c r="IR1783" s="601"/>
      <c r="IS1783" s="601"/>
      <c r="IT1783" s="601"/>
      <c r="IU1783" s="601"/>
      <c r="IV1783" s="601"/>
      <c r="IW1783" s="601"/>
      <c r="IX1783" s="601"/>
      <c r="IY1783" s="601"/>
      <c r="IZ1783" s="601"/>
      <c r="JA1783" s="601"/>
      <c r="JB1783" s="601"/>
      <c r="JC1783" s="601"/>
      <c r="JD1783" s="601"/>
      <c r="JE1783" s="601"/>
      <c r="JF1783" s="601"/>
      <c r="JG1783" s="601"/>
      <c r="JH1783" s="601"/>
      <c r="JI1783" s="601"/>
      <c r="JJ1783" s="601"/>
      <c r="JK1783" s="601"/>
      <c r="JL1783" s="601"/>
      <c r="JM1783" s="601"/>
      <c r="JN1783" s="601"/>
      <c r="JO1783" s="601"/>
      <c r="JP1783" s="601"/>
      <c r="JQ1783" s="601"/>
      <c r="JR1783" s="601"/>
      <c r="JS1783" s="601"/>
      <c r="JT1783" s="601"/>
      <c r="JU1783" s="601"/>
      <c r="JV1783" s="601"/>
      <c r="JW1783" s="601"/>
      <c r="JX1783" s="601"/>
      <c r="JY1783" s="601"/>
      <c r="JZ1783" s="601"/>
      <c r="KA1783" s="601"/>
      <c r="KB1783" s="601"/>
      <c r="KC1783" s="601"/>
      <c r="KD1783" s="601"/>
      <c r="KE1783" s="601"/>
      <c r="KF1783" s="601"/>
      <c r="KG1783" s="601"/>
      <c r="KH1783" s="601"/>
      <c r="KI1783" s="601"/>
      <c r="KJ1783" s="601"/>
      <c r="KK1783" s="601"/>
      <c r="KL1783" s="601"/>
      <c r="KM1783" s="601"/>
      <c r="KN1783" s="601"/>
      <c r="KO1783" s="601"/>
      <c r="KP1783" s="601"/>
      <c r="KQ1783" s="601"/>
      <c r="KR1783" s="601"/>
      <c r="KS1783" s="601"/>
      <c r="KT1783" s="601"/>
      <c r="KU1783" s="601"/>
      <c r="KV1783" s="601"/>
      <c r="KW1783" s="601"/>
      <c r="KX1783" s="601"/>
      <c r="KY1783" s="601"/>
      <c r="KZ1783" s="601"/>
      <c r="LA1783" s="601"/>
      <c r="LB1783" s="601"/>
      <c r="LC1783" s="601"/>
      <c r="LD1783" s="601"/>
      <c r="LE1783" s="601"/>
      <c r="LF1783" s="601"/>
      <c r="LG1783" s="601"/>
      <c r="LH1783" s="601"/>
      <c r="LI1783" s="601"/>
      <c r="LJ1783" s="601"/>
    </row>
    <row r="1784" spans="1:322">
      <c r="A1784" s="715"/>
      <c r="B1784" s="564"/>
      <c r="C1784" s="564"/>
      <c r="D1784" s="676" t="s">
        <v>1067</v>
      </c>
      <c r="E1784" s="524"/>
      <c r="F1784" s="676" t="s">
        <v>1152</v>
      </c>
      <c r="G1784" s="676">
        <v>2022</v>
      </c>
      <c r="H1784" s="596">
        <v>3</v>
      </c>
      <c r="I1784" s="687">
        <v>127358</v>
      </c>
      <c r="J1784" s="677">
        <v>44638</v>
      </c>
      <c r="K1784" s="676" t="s">
        <v>1611</v>
      </c>
      <c r="L1784" s="677" t="s">
        <v>1578</v>
      </c>
      <c r="M1784" s="677">
        <v>44468</v>
      </c>
      <c r="N1784" s="677" t="s">
        <v>1603</v>
      </c>
      <c r="O1784" s="677"/>
      <c r="P1784" s="597">
        <v>44623</v>
      </c>
      <c r="Q1784" s="597">
        <v>44638</v>
      </c>
      <c r="R1784" s="597">
        <v>44638</v>
      </c>
      <c r="S1784" s="596" t="s">
        <v>1580</v>
      </c>
      <c r="T1784" s="596">
        <v>60</v>
      </c>
      <c r="U1784" s="676" t="s">
        <v>1612</v>
      </c>
      <c r="V1784" s="596" t="s">
        <v>1591</v>
      </c>
      <c r="W1784" s="678">
        <v>400</v>
      </c>
      <c r="X1784" s="551">
        <v>624</v>
      </c>
      <c r="Y1784" s="693">
        <v>249600</v>
      </c>
      <c r="Z1784" s="598">
        <v>0.44</v>
      </c>
      <c r="AA1784" s="682">
        <f>Y1784*Z1784</f>
        <v>109824</v>
      </c>
      <c r="AB1784" s="521"/>
      <c r="AC1784" s="683">
        <v>0</v>
      </c>
      <c r="AD1784" s="676"/>
      <c r="AE1784" s="684"/>
      <c r="AF1784" s="695">
        <f>AA1784+AD1784+AE1784</f>
        <v>109824</v>
      </c>
      <c r="AG1784" s="703" t="s">
        <v>47</v>
      </c>
      <c r="AH1784" s="561"/>
      <c r="AI1784" s="703">
        <v>75</v>
      </c>
      <c r="AJ1784" s="703" t="s">
        <v>1592</v>
      </c>
      <c r="AK1784" s="703" t="s">
        <v>50</v>
      </c>
      <c r="AL1784" s="711">
        <v>94544</v>
      </c>
      <c r="AM1784" s="703" t="s">
        <v>52</v>
      </c>
      <c r="AN1784" s="703" t="s">
        <v>50</v>
      </c>
      <c r="AO1784" s="596"/>
      <c r="AP1784" s="676" t="s">
        <v>92</v>
      </c>
      <c r="AQ1784" s="676" t="s">
        <v>37</v>
      </c>
      <c r="AR1784" s="676"/>
      <c r="AS1784" s="523" t="s">
        <v>1077</v>
      </c>
      <c r="AT1784" s="523"/>
      <c r="AU1784" s="523"/>
      <c r="AV1784" s="674"/>
      <c r="AW1784" s="673" t="str">
        <f>U1784</f>
        <v>30390256H</v>
      </c>
      <c r="AX1784" s="673" cm="1">
        <f t="array" ref="AX1784">SUM(MID(0&amp;AW1784,LARGE(INDEX(ISNUMBER(--MID(AW1784,ROW($1:$8),1))*ROW($1:$8),),ROW($1:$8))+1,1)*10^ROW($1:$8)/10)</f>
        <v>30390256</v>
      </c>
      <c r="AY1784" s="673" t="str">
        <f>VLOOKUP($AX1784,'Item Master Data'!$A:$F,3,FALSE)</f>
        <v>T400H</v>
      </c>
      <c r="AZ1784" s="673">
        <f>VLOOKUP($AX1784,'Item Master Data'!$A:$F,6,FALSE)</f>
        <v>400</v>
      </c>
      <c r="BA1784" s="673">
        <f>X1784/BB1784</f>
        <v>24</v>
      </c>
      <c r="BB1784" s="673">
        <f>VLOOKUP(AX1784,'Item Master Data'!$A:$G,7,FALSE)</f>
        <v>26</v>
      </c>
      <c r="BC1784" s="673"/>
      <c r="BD1784" s="673">
        <f>W1784-AZ1784</f>
        <v>0</v>
      </c>
      <c r="BE1784" s="601"/>
      <c r="BF1784" s="601"/>
      <c r="BG1784" s="601"/>
      <c r="BH1784" s="601"/>
      <c r="BI1784" s="601"/>
      <c r="BJ1784" s="601"/>
      <c r="BK1784" s="601"/>
      <c r="BL1784" s="601"/>
      <c r="BM1784" s="601"/>
      <c r="BN1784" s="601"/>
      <c r="BO1784" s="601"/>
      <c r="BP1784" s="601"/>
      <c r="BQ1784" s="601"/>
      <c r="BR1784" s="601"/>
      <c r="BS1784" s="601"/>
      <c r="BT1784" s="601"/>
      <c r="BU1784" s="601"/>
      <c r="BV1784" s="601"/>
      <c r="BW1784" s="601"/>
      <c r="BX1784" s="601"/>
      <c r="BY1784" s="601"/>
      <c r="BZ1784" s="601"/>
      <c r="CA1784" s="601"/>
      <c r="CB1784" s="601"/>
      <c r="CC1784" s="601"/>
      <c r="CD1784" s="601"/>
      <c r="CE1784" s="601"/>
      <c r="CF1784" s="601"/>
      <c r="CG1784" s="601"/>
      <c r="CH1784" s="601"/>
      <c r="CI1784" s="601"/>
      <c r="CJ1784" s="601"/>
      <c r="CK1784" s="601"/>
      <c r="CL1784" s="601"/>
      <c r="CM1784" s="601"/>
      <c r="CN1784" s="601"/>
      <c r="CO1784" s="601"/>
      <c r="CP1784" s="601"/>
      <c r="CQ1784" s="601"/>
      <c r="CR1784" s="601"/>
      <c r="CS1784" s="601"/>
      <c r="CT1784" s="601"/>
      <c r="CU1784" s="601"/>
      <c r="CV1784" s="601"/>
      <c r="CW1784" s="601"/>
      <c r="CX1784" s="601"/>
      <c r="CY1784" s="601"/>
      <c r="CZ1784" s="601"/>
      <c r="DA1784" s="601"/>
      <c r="DB1784" s="601"/>
      <c r="DC1784" s="601"/>
      <c r="DD1784" s="601"/>
      <c r="DE1784" s="601"/>
      <c r="DF1784" s="601"/>
      <c r="DG1784" s="601"/>
      <c r="DH1784" s="601"/>
      <c r="DI1784" s="601"/>
      <c r="DJ1784" s="601"/>
      <c r="DK1784" s="601"/>
      <c r="DL1784" s="601"/>
      <c r="DM1784" s="601"/>
      <c r="DN1784" s="601"/>
      <c r="DO1784" s="601"/>
      <c r="DP1784" s="601"/>
      <c r="DQ1784" s="601"/>
      <c r="DR1784" s="601"/>
      <c r="DS1784" s="601"/>
      <c r="DT1784" s="601"/>
      <c r="DU1784" s="601"/>
      <c r="DV1784" s="601"/>
      <c r="DW1784" s="601"/>
      <c r="DX1784" s="601"/>
      <c r="DY1784" s="601"/>
      <c r="DZ1784" s="601"/>
      <c r="EA1784" s="601"/>
      <c r="EB1784" s="601"/>
      <c r="EC1784" s="601"/>
      <c r="ED1784" s="601"/>
      <c r="EE1784" s="601"/>
      <c r="EF1784" s="601"/>
      <c r="EG1784" s="601"/>
      <c r="EH1784" s="601"/>
      <c r="EI1784" s="601"/>
      <c r="EJ1784" s="601"/>
      <c r="EK1784" s="601"/>
      <c r="EL1784" s="601"/>
      <c r="EM1784" s="601"/>
      <c r="EN1784" s="601"/>
      <c r="EO1784" s="601"/>
      <c r="EP1784" s="601"/>
      <c r="EQ1784" s="601"/>
      <c r="ER1784" s="601"/>
      <c r="ES1784" s="601"/>
      <c r="ET1784" s="601"/>
      <c r="EU1784" s="601"/>
      <c r="EV1784" s="601"/>
      <c r="EW1784" s="601"/>
      <c r="EX1784" s="601"/>
      <c r="EY1784" s="601"/>
      <c r="EZ1784" s="601"/>
      <c r="FA1784" s="601"/>
      <c r="FB1784" s="601"/>
      <c r="FC1784" s="601"/>
      <c r="FD1784" s="601"/>
      <c r="FE1784" s="601"/>
      <c r="FF1784" s="601"/>
      <c r="FG1784" s="601"/>
      <c r="FH1784" s="601"/>
      <c r="FI1784" s="601"/>
      <c r="FJ1784" s="601"/>
      <c r="FK1784" s="601"/>
      <c r="FL1784" s="601"/>
      <c r="FM1784" s="601"/>
      <c r="FN1784" s="601"/>
      <c r="FO1784" s="601"/>
      <c r="FP1784" s="601"/>
      <c r="FQ1784" s="601"/>
      <c r="FR1784" s="601"/>
      <c r="FS1784" s="601"/>
      <c r="FT1784" s="601"/>
      <c r="FU1784" s="601"/>
      <c r="FV1784" s="601"/>
      <c r="FW1784" s="601"/>
      <c r="FX1784" s="601"/>
      <c r="FY1784" s="601"/>
      <c r="FZ1784" s="601"/>
      <c r="GA1784" s="601"/>
      <c r="GB1784" s="601"/>
      <c r="GC1784" s="601"/>
      <c r="GD1784" s="601"/>
      <c r="GE1784" s="601"/>
      <c r="GF1784" s="601"/>
      <c r="GG1784" s="601"/>
      <c r="GH1784" s="601"/>
      <c r="GI1784" s="601"/>
      <c r="GJ1784" s="601"/>
      <c r="GK1784" s="601"/>
      <c r="GL1784" s="601"/>
      <c r="GM1784" s="601"/>
      <c r="GN1784" s="601"/>
      <c r="GO1784" s="601"/>
      <c r="GP1784" s="601"/>
      <c r="GQ1784" s="601"/>
      <c r="GR1784" s="601"/>
      <c r="GS1784" s="601"/>
      <c r="GT1784" s="601"/>
      <c r="GU1784" s="601"/>
      <c r="GV1784" s="601"/>
      <c r="GW1784" s="601"/>
      <c r="GX1784" s="601"/>
      <c r="GY1784" s="601"/>
      <c r="GZ1784" s="601"/>
      <c r="HA1784" s="601"/>
      <c r="HB1784" s="601"/>
      <c r="HC1784" s="601"/>
      <c r="HD1784" s="601"/>
      <c r="HE1784" s="601"/>
      <c r="HF1784" s="601"/>
      <c r="HG1784" s="601"/>
      <c r="HH1784" s="601"/>
      <c r="HI1784" s="601"/>
      <c r="HJ1784" s="601"/>
      <c r="HK1784" s="601"/>
      <c r="HL1784" s="601"/>
      <c r="HM1784" s="601"/>
      <c r="HN1784" s="601"/>
      <c r="HO1784" s="601"/>
      <c r="HP1784" s="601"/>
      <c r="HQ1784" s="601"/>
      <c r="HR1784" s="601"/>
      <c r="HS1784" s="601"/>
      <c r="HT1784" s="601"/>
      <c r="HU1784" s="601"/>
      <c r="HV1784" s="601"/>
      <c r="HW1784" s="601"/>
      <c r="HX1784" s="601"/>
      <c r="HY1784" s="601"/>
      <c r="HZ1784" s="601"/>
      <c r="IA1784" s="601"/>
      <c r="IB1784" s="601"/>
      <c r="IC1784" s="601"/>
      <c r="ID1784" s="601"/>
      <c r="IE1784" s="601"/>
      <c r="IF1784" s="601"/>
      <c r="IG1784" s="601"/>
      <c r="IH1784" s="601"/>
      <c r="II1784" s="601"/>
      <c r="IJ1784" s="601"/>
      <c r="IK1784" s="601"/>
      <c r="IL1784" s="601"/>
      <c r="IM1784" s="601"/>
      <c r="IN1784" s="601"/>
      <c r="IO1784" s="601"/>
      <c r="IP1784" s="601"/>
      <c r="IQ1784" s="601"/>
      <c r="IR1784" s="601"/>
      <c r="IS1784" s="601"/>
      <c r="IT1784" s="601"/>
      <c r="IU1784" s="601"/>
      <c r="IV1784" s="601"/>
      <c r="IW1784" s="601"/>
      <c r="IX1784" s="601"/>
      <c r="IY1784" s="601"/>
      <c r="IZ1784" s="601"/>
      <c r="JA1784" s="601"/>
      <c r="JB1784" s="601"/>
      <c r="JC1784" s="601"/>
      <c r="JD1784" s="601"/>
      <c r="JE1784" s="601"/>
      <c r="JF1784" s="601"/>
      <c r="JG1784" s="601"/>
      <c r="JH1784" s="601"/>
      <c r="JI1784" s="601"/>
      <c r="JJ1784" s="601"/>
      <c r="JK1784" s="601"/>
      <c r="JL1784" s="601"/>
      <c r="JM1784" s="601"/>
      <c r="JN1784" s="601"/>
      <c r="JO1784" s="601"/>
      <c r="JP1784" s="601"/>
      <c r="JQ1784" s="601"/>
      <c r="JR1784" s="601"/>
      <c r="JS1784" s="601"/>
      <c r="JT1784" s="601"/>
      <c r="JU1784" s="601"/>
      <c r="JV1784" s="601"/>
      <c r="JW1784" s="601"/>
      <c r="JX1784" s="601"/>
      <c r="JY1784" s="601"/>
      <c r="JZ1784" s="601"/>
      <c r="KA1784" s="601"/>
      <c r="KB1784" s="601"/>
      <c r="KC1784" s="601"/>
      <c r="KD1784" s="601"/>
      <c r="KE1784" s="601"/>
      <c r="KF1784" s="601"/>
      <c r="KG1784" s="601"/>
      <c r="KH1784" s="601"/>
      <c r="KI1784" s="601"/>
      <c r="KJ1784" s="601"/>
      <c r="KK1784" s="601"/>
      <c r="KL1784" s="601"/>
      <c r="KM1784" s="601"/>
      <c r="KN1784" s="601"/>
      <c r="KO1784" s="601"/>
      <c r="KP1784" s="601"/>
      <c r="KQ1784" s="601"/>
      <c r="KR1784" s="601"/>
      <c r="KS1784" s="601"/>
      <c r="KT1784" s="601"/>
      <c r="KU1784" s="601"/>
      <c r="KV1784" s="601"/>
      <c r="KW1784" s="601"/>
      <c r="KX1784" s="601"/>
      <c r="KY1784" s="601"/>
      <c r="KZ1784" s="601"/>
      <c r="LA1784" s="601"/>
      <c r="LB1784" s="601"/>
      <c r="LC1784" s="601"/>
      <c r="LD1784" s="601"/>
      <c r="LE1784" s="601"/>
      <c r="LF1784" s="601"/>
      <c r="LG1784" s="601"/>
      <c r="LH1784" s="601"/>
      <c r="LI1784" s="601"/>
      <c r="LJ1784" s="601"/>
    </row>
    <row r="1785" spans="1:322">
      <c r="A1785" s="715"/>
      <c r="B1785" s="564"/>
      <c r="C1785" s="564"/>
      <c r="D1785" s="676" t="s">
        <v>1067</v>
      </c>
      <c r="E1785" s="524"/>
      <c r="F1785" s="676" t="s">
        <v>1152</v>
      </c>
      <c r="G1785" s="676">
        <v>2022</v>
      </c>
      <c r="H1785" s="596">
        <v>3</v>
      </c>
      <c r="I1785" s="687">
        <v>127357</v>
      </c>
      <c r="J1785" s="677">
        <v>44638</v>
      </c>
      <c r="K1785" s="676" t="s">
        <v>1611</v>
      </c>
      <c r="L1785" s="677" t="s">
        <v>1578</v>
      </c>
      <c r="M1785" s="677">
        <v>44468</v>
      </c>
      <c r="N1785" s="677" t="s">
        <v>1603</v>
      </c>
      <c r="O1785" s="677"/>
      <c r="P1785" s="597">
        <v>44623</v>
      </c>
      <c r="Q1785" s="597">
        <v>44638</v>
      </c>
      <c r="R1785" s="597">
        <v>44638</v>
      </c>
      <c r="S1785" s="596" t="s">
        <v>1580</v>
      </c>
      <c r="T1785" s="596">
        <v>60</v>
      </c>
      <c r="U1785" s="676" t="s">
        <v>1612</v>
      </c>
      <c r="V1785" s="596" t="s">
        <v>1591</v>
      </c>
      <c r="W1785" s="678">
        <v>400</v>
      </c>
      <c r="X1785" s="551">
        <v>624</v>
      </c>
      <c r="Y1785" s="693">
        <v>249600</v>
      </c>
      <c r="Z1785" s="598">
        <v>0.44</v>
      </c>
      <c r="AA1785" s="682">
        <f>Y1785*Z1785</f>
        <v>109824</v>
      </c>
      <c r="AB1785" s="521"/>
      <c r="AC1785" s="683">
        <v>0</v>
      </c>
      <c r="AD1785" s="676"/>
      <c r="AE1785" s="684"/>
      <c r="AF1785" s="695">
        <f>AA1785+AD1785+AE1785</f>
        <v>109824</v>
      </c>
      <c r="AG1785" s="703" t="s">
        <v>47</v>
      </c>
      <c r="AH1785" s="561"/>
      <c r="AI1785" s="703">
        <v>75</v>
      </c>
      <c r="AJ1785" s="703" t="s">
        <v>1592</v>
      </c>
      <c r="AK1785" s="703" t="s">
        <v>50</v>
      </c>
      <c r="AL1785" s="711">
        <v>94544</v>
      </c>
      <c r="AM1785" s="703" t="s">
        <v>52</v>
      </c>
      <c r="AN1785" s="703" t="s">
        <v>50</v>
      </c>
      <c r="AO1785" s="596"/>
      <c r="AP1785" s="676" t="s">
        <v>92</v>
      </c>
      <c r="AQ1785" s="676" t="s">
        <v>37</v>
      </c>
      <c r="AR1785" s="676"/>
      <c r="AS1785" s="523" t="s">
        <v>1077</v>
      </c>
      <c r="AT1785" s="523"/>
      <c r="AU1785" s="523"/>
      <c r="AV1785" s="674"/>
      <c r="AW1785" s="673" t="str">
        <f>U1785</f>
        <v>30390256H</v>
      </c>
      <c r="AX1785" s="673" cm="1">
        <f t="array" ref="AX1785">SUM(MID(0&amp;AW1785,LARGE(INDEX(ISNUMBER(--MID(AW1785,ROW($1:$8),1))*ROW($1:$8),),ROW($1:$8))+1,1)*10^ROW($1:$8)/10)</f>
        <v>30390256</v>
      </c>
      <c r="AY1785" s="673" t="str">
        <f>VLOOKUP($AX1785,'Item Master Data'!$A:$F,3,FALSE)</f>
        <v>T400H</v>
      </c>
      <c r="AZ1785" s="673">
        <f>VLOOKUP($AX1785,'Item Master Data'!$A:$F,6,FALSE)</f>
        <v>400</v>
      </c>
      <c r="BA1785" s="673">
        <f>X1785/BB1785</f>
        <v>24</v>
      </c>
      <c r="BB1785" s="673">
        <f>VLOOKUP(AX1785,'Item Master Data'!$A:$G,7,FALSE)</f>
        <v>26</v>
      </c>
      <c r="BC1785" s="673"/>
      <c r="BD1785" s="673">
        <f>W1785-AZ1785</f>
        <v>0</v>
      </c>
      <c r="BE1785" s="601"/>
      <c r="BF1785" s="601"/>
      <c r="BG1785" s="601"/>
      <c r="BH1785" s="601"/>
      <c r="BI1785" s="601"/>
      <c r="BJ1785" s="601"/>
      <c r="BK1785" s="601"/>
      <c r="BL1785" s="601"/>
      <c r="BM1785" s="601"/>
      <c r="BN1785" s="601"/>
      <c r="BO1785" s="601"/>
      <c r="BP1785" s="601"/>
      <c r="BQ1785" s="601"/>
      <c r="BR1785" s="601"/>
      <c r="BS1785" s="601"/>
      <c r="BT1785" s="601"/>
      <c r="BU1785" s="601"/>
      <c r="BV1785" s="601"/>
      <c r="BW1785" s="601"/>
      <c r="BX1785" s="601"/>
      <c r="BY1785" s="601"/>
      <c r="BZ1785" s="601"/>
      <c r="CA1785" s="601"/>
      <c r="CB1785" s="601"/>
      <c r="CC1785" s="601"/>
      <c r="CD1785" s="601"/>
      <c r="CE1785" s="601"/>
      <c r="CF1785" s="601"/>
      <c r="CG1785" s="601"/>
      <c r="CH1785" s="601"/>
      <c r="CI1785" s="601"/>
      <c r="CJ1785" s="601"/>
      <c r="CK1785" s="601"/>
      <c r="CL1785" s="601"/>
      <c r="CM1785" s="601"/>
      <c r="CN1785" s="601"/>
      <c r="CO1785" s="601"/>
      <c r="CP1785" s="601"/>
      <c r="CQ1785" s="601"/>
      <c r="CR1785" s="601"/>
      <c r="CS1785" s="601"/>
      <c r="CT1785" s="601"/>
      <c r="CU1785" s="601"/>
      <c r="CV1785" s="601"/>
      <c r="CW1785" s="601"/>
      <c r="CX1785" s="601"/>
      <c r="CY1785" s="601"/>
      <c r="CZ1785" s="601"/>
      <c r="DA1785" s="601"/>
      <c r="DB1785" s="601"/>
      <c r="DC1785" s="601"/>
      <c r="DD1785" s="601"/>
      <c r="DE1785" s="601"/>
      <c r="DF1785" s="601"/>
      <c r="DG1785" s="601"/>
      <c r="DH1785" s="601"/>
      <c r="DI1785" s="601"/>
      <c r="DJ1785" s="601"/>
      <c r="DK1785" s="601"/>
      <c r="DL1785" s="601"/>
      <c r="DM1785" s="601"/>
      <c r="DN1785" s="601"/>
      <c r="DO1785" s="601"/>
      <c r="DP1785" s="601"/>
      <c r="DQ1785" s="601"/>
      <c r="DR1785" s="601"/>
      <c r="DS1785" s="601"/>
      <c r="DT1785" s="601"/>
      <c r="DU1785" s="601"/>
      <c r="DV1785" s="601"/>
      <c r="DW1785" s="601"/>
      <c r="DX1785" s="601"/>
      <c r="DY1785" s="601"/>
      <c r="DZ1785" s="601"/>
      <c r="EA1785" s="601"/>
      <c r="EB1785" s="601"/>
      <c r="EC1785" s="601"/>
      <c r="ED1785" s="601"/>
      <c r="EE1785" s="601"/>
      <c r="EF1785" s="601"/>
      <c r="EG1785" s="601"/>
      <c r="EH1785" s="601"/>
      <c r="EI1785" s="601"/>
      <c r="EJ1785" s="601"/>
      <c r="EK1785" s="601"/>
      <c r="EL1785" s="601"/>
      <c r="EM1785" s="601"/>
      <c r="EN1785" s="601"/>
      <c r="EO1785" s="601"/>
      <c r="EP1785" s="601"/>
      <c r="EQ1785" s="601"/>
      <c r="ER1785" s="601"/>
      <c r="ES1785" s="601"/>
      <c r="ET1785" s="601"/>
      <c r="EU1785" s="601"/>
      <c r="EV1785" s="601"/>
      <c r="EW1785" s="601"/>
      <c r="EX1785" s="601"/>
      <c r="EY1785" s="601"/>
      <c r="EZ1785" s="601"/>
      <c r="FA1785" s="601"/>
      <c r="FB1785" s="601"/>
      <c r="FC1785" s="601"/>
      <c r="FD1785" s="601"/>
      <c r="FE1785" s="601"/>
      <c r="FF1785" s="601"/>
      <c r="FG1785" s="601"/>
      <c r="FH1785" s="601"/>
      <c r="FI1785" s="601"/>
      <c r="FJ1785" s="601"/>
      <c r="FK1785" s="601"/>
      <c r="FL1785" s="601"/>
      <c r="FM1785" s="601"/>
      <c r="FN1785" s="601"/>
      <c r="FO1785" s="601"/>
      <c r="FP1785" s="601"/>
      <c r="FQ1785" s="601"/>
      <c r="FR1785" s="601"/>
      <c r="FS1785" s="601"/>
      <c r="FT1785" s="601"/>
      <c r="FU1785" s="601"/>
      <c r="FV1785" s="601"/>
      <c r="FW1785" s="601"/>
      <c r="FX1785" s="601"/>
      <c r="FY1785" s="601"/>
      <c r="FZ1785" s="601"/>
      <c r="GA1785" s="601"/>
      <c r="GB1785" s="601"/>
      <c r="GC1785" s="601"/>
      <c r="GD1785" s="601"/>
      <c r="GE1785" s="601"/>
      <c r="GF1785" s="601"/>
      <c r="GG1785" s="601"/>
      <c r="GH1785" s="601"/>
      <c r="GI1785" s="601"/>
      <c r="GJ1785" s="601"/>
      <c r="GK1785" s="601"/>
      <c r="GL1785" s="601"/>
      <c r="GM1785" s="601"/>
      <c r="GN1785" s="601"/>
      <c r="GO1785" s="601"/>
      <c r="GP1785" s="601"/>
      <c r="GQ1785" s="601"/>
      <c r="GR1785" s="601"/>
      <c r="GS1785" s="601"/>
      <c r="GT1785" s="601"/>
      <c r="GU1785" s="601"/>
      <c r="GV1785" s="601"/>
      <c r="GW1785" s="601"/>
      <c r="GX1785" s="601"/>
      <c r="GY1785" s="601"/>
      <c r="GZ1785" s="601"/>
      <c r="HA1785" s="601"/>
      <c r="HB1785" s="601"/>
      <c r="HC1785" s="601"/>
      <c r="HD1785" s="601"/>
      <c r="HE1785" s="601"/>
      <c r="HF1785" s="601"/>
      <c r="HG1785" s="601"/>
      <c r="HH1785" s="601"/>
      <c r="HI1785" s="601"/>
      <c r="HJ1785" s="601"/>
      <c r="HK1785" s="601"/>
      <c r="HL1785" s="601"/>
      <c r="HM1785" s="601"/>
      <c r="HN1785" s="601"/>
      <c r="HO1785" s="601"/>
      <c r="HP1785" s="601"/>
      <c r="HQ1785" s="601"/>
      <c r="HR1785" s="601"/>
      <c r="HS1785" s="601"/>
      <c r="HT1785" s="601"/>
      <c r="HU1785" s="601"/>
      <c r="HV1785" s="601"/>
      <c r="HW1785" s="601"/>
      <c r="HX1785" s="601"/>
      <c r="HY1785" s="601"/>
      <c r="HZ1785" s="601"/>
      <c r="IA1785" s="601"/>
      <c r="IB1785" s="601"/>
      <c r="IC1785" s="601"/>
      <c r="ID1785" s="601"/>
      <c r="IE1785" s="601"/>
      <c r="IF1785" s="601"/>
      <c r="IG1785" s="601"/>
      <c r="IH1785" s="601"/>
      <c r="II1785" s="601"/>
      <c r="IJ1785" s="601"/>
      <c r="IK1785" s="601"/>
      <c r="IL1785" s="601"/>
      <c r="IM1785" s="601"/>
      <c r="IN1785" s="601"/>
      <c r="IO1785" s="601"/>
      <c r="IP1785" s="601"/>
      <c r="IQ1785" s="601"/>
      <c r="IR1785" s="601"/>
      <c r="IS1785" s="601"/>
      <c r="IT1785" s="601"/>
      <c r="IU1785" s="601"/>
      <c r="IV1785" s="601"/>
      <c r="IW1785" s="601"/>
      <c r="IX1785" s="601"/>
      <c r="IY1785" s="601"/>
      <c r="IZ1785" s="601"/>
      <c r="JA1785" s="601"/>
      <c r="JB1785" s="601"/>
      <c r="JC1785" s="601"/>
      <c r="JD1785" s="601"/>
      <c r="JE1785" s="601"/>
      <c r="JF1785" s="601"/>
      <c r="JG1785" s="601"/>
      <c r="JH1785" s="601"/>
      <c r="JI1785" s="601"/>
      <c r="JJ1785" s="601"/>
      <c r="JK1785" s="601"/>
      <c r="JL1785" s="601"/>
      <c r="JM1785" s="601"/>
      <c r="JN1785" s="601"/>
      <c r="JO1785" s="601"/>
      <c r="JP1785" s="601"/>
      <c r="JQ1785" s="601"/>
      <c r="JR1785" s="601"/>
      <c r="JS1785" s="601"/>
      <c r="JT1785" s="601"/>
      <c r="JU1785" s="601"/>
      <c r="JV1785" s="601"/>
      <c r="JW1785" s="601"/>
      <c r="JX1785" s="601"/>
      <c r="JY1785" s="601"/>
      <c r="JZ1785" s="601"/>
      <c r="KA1785" s="601"/>
      <c r="KB1785" s="601"/>
      <c r="KC1785" s="601"/>
      <c r="KD1785" s="601"/>
      <c r="KE1785" s="601"/>
      <c r="KF1785" s="601"/>
      <c r="KG1785" s="601"/>
      <c r="KH1785" s="601"/>
      <c r="KI1785" s="601"/>
      <c r="KJ1785" s="601"/>
      <c r="KK1785" s="601"/>
      <c r="KL1785" s="601"/>
      <c r="KM1785" s="601"/>
      <c r="KN1785" s="601"/>
      <c r="KO1785" s="601"/>
      <c r="KP1785" s="601"/>
      <c r="KQ1785" s="601"/>
      <c r="KR1785" s="601"/>
      <c r="KS1785" s="601"/>
      <c r="KT1785" s="601"/>
      <c r="KU1785" s="601"/>
      <c r="KV1785" s="601"/>
      <c r="KW1785" s="601"/>
      <c r="KX1785" s="601"/>
      <c r="KY1785" s="601"/>
      <c r="KZ1785" s="601"/>
      <c r="LA1785" s="601"/>
      <c r="LB1785" s="601"/>
      <c r="LC1785" s="601"/>
      <c r="LD1785" s="601"/>
      <c r="LE1785" s="601"/>
      <c r="LF1785" s="601"/>
      <c r="LG1785" s="601"/>
      <c r="LH1785" s="601"/>
      <c r="LI1785" s="601"/>
      <c r="LJ1785" s="601"/>
    </row>
    <row r="1786" spans="1:322">
      <c r="A1786" s="715"/>
      <c r="B1786" s="564"/>
      <c r="C1786" s="564"/>
      <c r="D1786" s="676" t="s">
        <v>1067</v>
      </c>
      <c r="E1786" s="524"/>
      <c r="F1786" s="676" t="s">
        <v>1152</v>
      </c>
      <c r="G1786" s="676">
        <v>2022</v>
      </c>
      <c r="H1786" s="596">
        <v>3</v>
      </c>
      <c r="I1786" s="687">
        <v>127219</v>
      </c>
      <c r="J1786" s="677">
        <v>44628</v>
      </c>
      <c r="K1786" s="676" t="s">
        <v>1611</v>
      </c>
      <c r="L1786" s="677" t="s">
        <v>1578</v>
      </c>
      <c r="M1786" s="677">
        <v>44468</v>
      </c>
      <c r="N1786" s="677" t="s">
        <v>1603</v>
      </c>
      <c r="O1786" s="677"/>
      <c r="P1786" s="597">
        <v>44623</v>
      </c>
      <c r="Q1786" s="597">
        <v>44627</v>
      </c>
      <c r="R1786" s="597">
        <v>44628</v>
      </c>
      <c r="S1786" s="596" t="s">
        <v>1580</v>
      </c>
      <c r="T1786" s="596">
        <v>60</v>
      </c>
      <c r="U1786" s="676" t="s">
        <v>1590</v>
      </c>
      <c r="V1786" s="596" t="s">
        <v>1591</v>
      </c>
      <c r="W1786" s="678">
        <v>400</v>
      </c>
      <c r="X1786" s="551">
        <v>624</v>
      </c>
      <c r="Y1786" s="693">
        <v>249600</v>
      </c>
      <c r="Z1786" s="598">
        <v>0.44</v>
      </c>
      <c r="AA1786" s="682">
        <f>Y1786*Z1786</f>
        <v>109824</v>
      </c>
      <c r="AB1786" s="521"/>
      <c r="AC1786" s="683">
        <v>0</v>
      </c>
      <c r="AD1786" s="676"/>
      <c r="AE1786" s="684"/>
      <c r="AF1786" s="695">
        <f>AA1786+AD1786+AE1786</f>
        <v>109824</v>
      </c>
      <c r="AG1786" s="703" t="s">
        <v>47</v>
      </c>
      <c r="AH1786" s="561"/>
      <c r="AI1786" s="703">
        <v>75</v>
      </c>
      <c r="AJ1786" s="703" t="s">
        <v>1592</v>
      </c>
      <c r="AK1786" s="703" t="s">
        <v>50</v>
      </c>
      <c r="AL1786" s="711">
        <v>94544</v>
      </c>
      <c r="AM1786" s="703" t="s">
        <v>52</v>
      </c>
      <c r="AN1786" s="703" t="s">
        <v>50</v>
      </c>
      <c r="AO1786" s="596"/>
      <c r="AP1786" s="676" t="s">
        <v>92</v>
      </c>
      <c r="AQ1786" s="676" t="s">
        <v>37</v>
      </c>
      <c r="AR1786" s="676"/>
      <c r="AS1786" s="523" t="s">
        <v>1077</v>
      </c>
      <c r="AT1786" s="523"/>
      <c r="AU1786" s="523"/>
      <c r="AV1786" s="674"/>
      <c r="AW1786" s="673" t="str">
        <f>U1786</f>
        <v>30390256C</v>
      </c>
      <c r="AX1786" s="673" cm="1">
        <f t="array" ref="AX1786">SUM(MID(0&amp;AW1786,LARGE(INDEX(ISNUMBER(--MID(AW1786,ROW($1:$8),1))*ROW($1:$8),),ROW($1:$8))+1,1)*10^ROW($1:$8)/10)</f>
        <v>30390256</v>
      </c>
      <c r="AY1786" s="673" t="str">
        <f>VLOOKUP($AX1786,'Item Master Data'!$A:$F,3,FALSE)</f>
        <v>T400H</v>
      </c>
      <c r="AZ1786" s="673">
        <f>VLOOKUP($AX1786,'Item Master Data'!$A:$F,6,FALSE)</f>
        <v>400</v>
      </c>
      <c r="BA1786" s="673">
        <f>X1786/BB1786</f>
        <v>24</v>
      </c>
      <c r="BB1786" s="673">
        <f>VLOOKUP(AX1786,'Item Master Data'!$A:$G,7,FALSE)</f>
        <v>26</v>
      </c>
      <c r="BC1786" s="673"/>
      <c r="BD1786" s="673">
        <f>W1786-AZ1786</f>
        <v>0</v>
      </c>
      <c r="BE1786" s="601"/>
      <c r="BF1786" s="601"/>
      <c r="BG1786" s="601"/>
      <c r="BH1786" s="601"/>
      <c r="BI1786" s="601"/>
      <c r="BJ1786" s="601"/>
      <c r="BK1786" s="601"/>
      <c r="BL1786" s="601"/>
      <c r="BM1786" s="601"/>
      <c r="BN1786" s="601"/>
      <c r="BO1786" s="601"/>
      <c r="BP1786" s="601"/>
      <c r="BQ1786" s="601"/>
      <c r="BR1786" s="601"/>
      <c r="BS1786" s="601"/>
      <c r="BT1786" s="601"/>
      <c r="BU1786" s="601"/>
      <c r="BV1786" s="601"/>
      <c r="BW1786" s="601"/>
      <c r="BX1786" s="601"/>
      <c r="BY1786" s="601"/>
      <c r="BZ1786" s="601"/>
      <c r="CA1786" s="601"/>
      <c r="CB1786" s="601"/>
      <c r="CC1786" s="601"/>
      <c r="CD1786" s="601"/>
      <c r="CE1786" s="601"/>
      <c r="CF1786" s="601"/>
      <c r="CG1786" s="601"/>
      <c r="CH1786" s="601"/>
      <c r="CI1786" s="601"/>
      <c r="CJ1786" s="601"/>
      <c r="CK1786" s="601"/>
      <c r="CL1786" s="601"/>
      <c r="CM1786" s="601"/>
      <c r="CN1786" s="601"/>
      <c r="CO1786" s="601"/>
      <c r="CP1786" s="601"/>
      <c r="CQ1786" s="601"/>
      <c r="CR1786" s="601"/>
      <c r="CS1786" s="601"/>
      <c r="CT1786" s="601"/>
      <c r="CU1786" s="601"/>
      <c r="CV1786" s="601"/>
      <c r="CW1786" s="601"/>
      <c r="CX1786" s="601"/>
      <c r="CY1786" s="601"/>
      <c r="CZ1786" s="601"/>
      <c r="DA1786" s="601"/>
      <c r="DB1786" s="601"/>
      <c r="DC1786" s="601"/>
      <c r="DD1786" s="601"/>
      <c r="DE1786" s="601"/>
      <c r="DF1786" s="601"/>
      <c r="DG1786" s="601"/>
      <c r="DH1786" s="601"/>
      <c r="DI1786" s="601"/>
      <c r="DJ1786" s="601"/>
      <c r="DK1786" s="601"/>
      <c r="DL1786" s="601"/>
      <c r="DM1786" s="601"/>
      <c r="DN1786" s="601"/>
      <c r="DO1786" s="601"/>
      <c r="DP1786" s="601"/>
      <c r="DQ1786" s="601"/>
      <c r="DR1786" s="601"/>
      <c r="DS1786" s="601"/>
      <c r="DT1786" s="601"/>
      <c r="DU1786" s="601"/>
      <c r="DV1786" s="601"/>
      <c r="DW1786" s="601"/>
      <c r="DX1786" s="601"/>
      <c r="DY1786" s="601"/>
      <c r="DZ1786" s="601"/>
      <c r="EA1786" s="601"/>
      <c r="EB1786" s="601"/>
      <c r="EC1786" s="601"/>
      <c r="ED1786" s="601"/>
      <c r="EE1786" s="601"/>
      <c r="EF1786" s="601"/>
      <c r="EG1786" s="601"/>
      <c r="EH1786" s="601"/>
      <c r="EI1786" s="601"/>
      <c r="EJ1786" s="601"/>
      <c r="EK1786" s="601"/>
      <c r="EL1786" s="601"/>
      <c r="EM1786" s="601"/>
      <c r="EN1786" s="601"/>
      <c r="EO1786" s="601"/>
      <c r="EP1786" s="601"/>
      <c r="EQ1786" s="601"/>
      <c r="ER1786" s="601"/>
      <c r="ES1786" s="601"/>
      <c r="ET1786" s="601"/>
      <c r="EU1786" s="601"/>
      <c r="EV1786" s="601"/>
      <c r="EW1786" s="601"/>
      <c r="EX1786" s="601"/>
      <c r="EY1786" s="601"/>
      <c r="EZ1786" s="601"/>
      <c r="FA1786" s="601"/>
      <c r="FB1786" s="601"/>
      <c r="FC1786" s="601"/>
      <c r="FD1786" s="601"/>
      <c r="FE1786" s="601"/>
      <c r="FF1786" s="601"/>
      <c r="FG1786" s="601"/>
      <c r="FH1786" s="601"/>
      <c r="FI1786" s="601"/>
      <c r="FJ1786" s="601"/>
      <c r="FK1786" s="601"/>
      <c r="FL1786" s="601"/>
      <c r="FM1786" s="601"/>
      <c r="FN1786" s="601"/>
      <c r="FO1786" s="601"/>
      <c r="FP1786" s="601"/>
      <c r="FQ1786" s="601"/>
      <c r="FR1786" s="601"/>
      <c r="FS1786" s="601"/>
      <c r="FT1786" s="601"/>
      <c r="FU1786" s="601"/>
      <c r="FV1786" s="601"/>
      <c r="FW1786" s="601"/>
      <c r="FX1786" s="601"/>
      <c r="FY1786" s="601"/>
      <c r="FZ1786" s="601"/>
      <c r="GA1786" s="601"/>
      <c r="GB1786" s="601"/>
      <c r="GC1786" s="601"/>
      <c r="GD1786" s="601"/>
      <c r="GE1786" s="601"/>
      <c r="GF1786" s="601"/>
      <c r="GG1786" s="601"/>
      <c r="GH1786" s="601"/>
      <c r="GI1786" s="601"/>
      <c r="GJ1786" s="601"/>
      <c r="GK1786" s="601"/>
      <c r="GL1786" s="601"/>
      <c r="GM1786" s="601"/>
      <c r="GN1786" s="601"/>
      <c r="GO1786" s="601"/>
      <c r="GP1786" s="601"/>
      <c r="GQ1786" s="601"/>
      <c r="GR1786" s="601"/>
      <c r="GS1786" s="601"/>
      <c r="GT1786" s="601"/>
      <c r="GU1786" s="601"/>
      <c r="GV1786" s="601"/>
      <c r="GW1786" s="601"/>
      <c r="GX1786" s="601"/>
      <c r="GY1786" s="601"/>
      <c r="GZ1786" s="601"/>
      <c r="HA1786" s="601"/>
      <c r="HB1786" s="601"/>
      <c r="HC1786" s="601"/>
      <c r="HD1786" s="601"/>
      <c r="HE1786" s="601"/>
      <c r="HF1786" s="601"/>
      <c r="HG1786" s="601"/>
      <c r="HH1786" s="601"/>
      <c r="HI1786" s="601"/>
      <c r="HJ1786" s="601"/>
      <c r="HK1786" s="601"/>
      <c r="HL1786" s="601"/>
      <c r="HM1786" s="601"/>
      <c r="HN1786" s="601"/>
      <c r="HO1786" s="601"/>
      <c r="HP1786" s="601"/>
      <c r="HQ1786" s="601"/>
      <c r="HR1786" s="601"/>
      <c r="HS1786" s="601"/>
      <c r="HT1786" s="601"/>
      <c r="HU1786" s="601"/>
      <c r="HV1786" s="601"/>
      <c r="HW1786" s="601"/>
      <c r="HX1786" s="601"/>
      <c r="HY1786" s="601"/>
      <c r="HZ1786" s="601"/>
      <c r="IA1786" s="601"/>
      <c r="IB1786" s="601"/>
      <c r="IC1786" s="601"/>
      <c r="ID1786" s="601"/>
      <c r="IE1786" s="601"/>
      <c r="IF1786" s="601"/>
      <c r="IG1786" s="601"/>
      <c r="IH1786" s="601"/>
      <c r="II1786" s="601"/>
      <c r="IJ1786" s="601"/>
      <c r="IK1786" s="601"/>
      <c r="IL1786" s="601"/>
      <c r="IM1786" s="601"/>
      <c r="IN1786" s="601"/>
      <c r="IO1786" s="601"/>
      <c r="IP1786" s="601"/>
      <c r="IQ1786" s="601"/>
      <c r="IR1786" s="601"/>
      <c r="IS1786" s="601"/>
      <c r="IT1786" s="601"/>
      <c r="IU1786" s="601"/>
      <c r="IV1786" s="601"/>
      <c r="IW1786" s="601"/>
      <c r="IX1786" s="601"/>
      <c r="IY1786" s="601"/>
      <c r="IZ1786" s="601"/>
      <c r="JA1786" s="601"/>
      <c r="JB1786" s="601"/>
      <c r="JC1786" s="601"/>
      <c r="JD1786" s="601"/>
      <c r="JE1786" s="601"/>
      <c r="JF1786" s="601"/>
      <c r="JG1786" s="601"/>
      <c r="JH1786" s="601"/>
      <c r="JI1786" s="601"/>
      <c r="JJ1786" s="601"/>
      <c r="JK1786" s="601"/>
      <c r="JL1786" s="601"/>
      <c r="JM1786" s="601"/>
      <c r="JN1786" s="601"/>
      <c r="JO1786" s="601"/>
      <c r="JP1786" s="601"/>
      <c r="JQ1786" s="601"/>
      <c r="JR1786" s="601"/>
      <c r="JS1786" s="601"/>
      <c r="JT1786" s="601"/>
      <c r="JU1786" s="601"/>
      <c r="JV1786" s="601"/>
      <c r="JW1786" s="601"/>
      <c r="JX1786" s="601"/>
      <c r="JY1786" s="601"/>
      <c r="JZ1786" s="601"/>
      <c r="KA1786" s="601"/>
      <c r="KB1786" s="601"/>
      <c r="KC1786" s="601"/>
      <c r="KD1786" s="601"/>
      <c r="KE1786" s="601"/>
      <c r="KF1786" s="601"/>
      <c r="KG1786" s="601"/>
      <c r="KH1786" s="601"/>
      <c r="KI1786" s="601"/>
      <c r="KJ1786" s="601"/>
      <c r="KK1786" s="601"/>
      <c r="KL1786" s="601"/>
      <c r="KM1786" s="601"/>
      <c r="KN1786" s="601"/>
      <c r="KO1786" s="601"/>
      <c r="KP1786" s="601"/>
      <c r="KQ1786" s="601"/>
      <c r="KR1786" s="601"/>
      <c r="KS1786" s="601"/>
      <c r="KT1786" s="601"/>
      <c r="KU1786" s="601"/>
      <c r="KV1786" s="601"/>
      <c r="KW1786" s="601"/>
      <c r="KX1786" s="601"/>
      <c r="KY1786" s="601"/>
      <c r="KZ1786" s="601"/>
      <c r="LA1786" s="601"/>
      <c r="LB1786" s="601"/>
      <c r="LC1786" s="601"/>
      <c r="LD1786" s="601"/>
      <c r="LE1786" s="601"/>
      <c r="LF1786" s="601"/>
      <c r="LG1786" s="601"/>
      <c r="LH1786" s="601"/>
      <c r="LI1786" s="601"/>
      <c r="LJ1786" s="601"/>
    </row>
    <row r="1787" spans="1:322">
      <c r="A1787" s="715"/>
      <c r="B1787" s="564"/>
      <c r="C1787" s="564"/>
      <c r="D1787" s="676" t="s">
        <v>1067</v>
      </c>
      <c r="E1787" s="524"/>
      <c r="F1787" s="676" t="s">
        <v>1152</v>
      </c>
      <c r="G1787" s="676">
        <v>2022</v>
      </c>
      <c r="H1787" s="596">
        <v>3</v>
      </c>
      <c r="I1787" s="687">
        <v>127241</v>
      </c>
      <c r="J1787" s="677">
        <v>44630</v>
      </c>
      <c r="K1787" s="676" t="s">
        <v>1611</v>
      </c>
      <c r="L1787" s="677" t="s">
        <v>1578</v>
      </c>
      <c r="M1787" s="677">
        <v>44468</v>
      </c>
      <c r="N1787" s="677" t="s">
        <v>1603</v>
      </c>
      <c r="O1787" s="677"/>
      <c r="P1787" s="597">
        <v>44623</v>
      </c>
      <c r="Q1787" s="597">
        <v>44629</v>
      </c>
      <c r="R1787" s="597">
        <v>44630</v>
      </c>
      <c r="S1787" s="676" t="s">
        <v>1580</v>
      </c>
      <c r="T1787" s="596">
        <v>60</v>
      </c>
      <c r="U1787" s="676" t="s">
        <v>1590</v>
      </c>
      <c r="V1787" s="596" t="s">
        <v>1591</v>
      </c>
      <c r="W1787" s="678">
        <v>400</v>
      </c>
      <c r="X1787" s="551">
        <v>624</v>
      </c>
      <c r="Y1787" s="693">
        <v>249600</v>
      </c>
      <c r="Z1787" s="598">
        <v>0.44</v>
      </c>
      <c r="AA1787" s="682">
        <f>Y1787*Z1787</f>
        <v>109824</v>
      </c>
      <c r="AB1787" s="521"/>
      <c r="AC1787" s="683">
        <v>0</v>
      </c>
      <c r="AD1787" s="676"/>
      <c r="AE1787" s="684"/>
      <c r="AF1787" s="695">
        <f>AA1787+AD1787+AE1787</f>
        <v>109824</v>
      </c>
      <c r="AG1787" s="703" t="s">
        <v>47</v>
      </c>
      <c r="AH1787" s="561"/>
      <c r="AI1787" s="703">
        <v>75</v>
      </c>
      <c r="AJ1787" s="703" t="s">
        <v>1592</v>
      </c>
      <c r="AK1787" s="703" t="s">
        <v>50</v>
      </c>
      <c r="AL1787" s="711">
        <v>94544</v>
      </c>
      <c r="AM1787" s="703" t="s">
        <v>52</v>
      </c>
      <c r="AN1787" s="703" t="s">
        <v>50</v>
      </c>
      <c r="AO1787" s="596"/>
      <c r="AP1787" s="676" t="s">
        <v>92</v>
      </c>
      <c r="AQ1787" s="676" t="s">
        <v>37</v>
      </c>
      <c r="AR1787" s="676"/>
      <c r="AS1787" s="523" t="s">
        <v>1077</v>
      </c>
      <c r="AT1787" s="523"/>
      <c r="AU1787" s="523"/>
      <c r="AV1787" s="674"/>
      <c r="AW1787" s="673" t="str">
        <f>U1787</f>
        <v>30390256C</v>
      </c>
      <c r="AX1787" s="673" cm="1">
        <f t="array" ref="AX1787">SUM(MID(0&amp;AW1787,LARGE(INDEX(ISNUMBER(--MID(AW1787,ROW($1:$8),1))*ROW($1:$8),),ROW($1:$8))+1,1)*10^ROW($1:$8)/10)</f>
        <v>30390256</v>
      </c>
      <c r="AY1787" s="673" t="str">
        <f>VLOOKUP($AX1787,'Item Master Data'!$A:$F,3,FALSE)</f>
        <v>T400H</v>
      </c>
      <c r="AZ1787" s="673">
        <f>VLOOKUP($AX1787,'Item Master Data'!$A:$F,6,FALSE)</f>
        <v>400</v>
      </c>
      <c r="BA1787" s="673">
        <f>X1787/BB1787</f>
        <v>24</v>
      </c>
      <c r="BB1787" s="673">
        <f>VLOOKUP(AX1787,'Item Master Data'!$A:$G,7,FALSE)</f>
        <v>26</v>
      </c>
      <c r="BC1787" s="673"/>
      <c r="BD1787" s="673">
        <f>W1787-AZ1787</f>
        <v>0</v>
      </c>
      <c r="BE1787" s="601"/>
      <c r="BF1787" s="601"/>
      <c r="BG1787" s="601"/>
      <c r="BH1787" s="601"/>
      <c r="BI1787" s="601"/>
      <c r="BJ1787" s="601"/>
      <c r="BK1787" s="601"/>
      <c r="BL1787" s="601"/>
      <c r="BM1787" s="601"/>
      <c r="BN1787" s="601"/>
      <c r="BO1787" s="601"/>
      <c r="BP1787" s="601"/>
      <c r="BQ1787" s="601"/>
      <c r="BR1787" s="601"/>
      <c r="BS1787" s="601"/>
      <c r="BT1787" s="601"/>
      <c r="BU1787" s="601"/>
      <c r="BV1787" s="601"/>
      <c r="BW1787" s="601"/>
      <c r="BX1787" s="601"/>
      <c r="BY1787" s="601"/>
      <c r="BZ1787" s="601"/>
      <c r="CA1787" s="601"/>
      <c r="CB1787" s="601"/>
      <c r="CC1787" s="601"/>
      <c r="CD1787" s="601"/>
      <c r="CE1787" s="601"/>
      <c r="CF1787" s="601"/>
      <c r="CG1787" s="601"/>
      <c r="CH1787" s="601"/>
      <c r="CI1787" s="601"/>
      <c r="CJ1787" s="601"/>
      <c r="CK1787" s="601"/>
      <c r="CL1787" s="601"/>
      <c r="CM1787" s="601"/>
      <c r="CN1787" s="601"/>
      <c r="CO1787" s="601"/>
      <c r="CP1787" s="601"/>
      <c r="CQ1787" s="601"/>
      <c r="CR1787" s="601"/>
      <c r="CS1787" s="601"/>
      <c r="CT1787" s="601"/>
      <c r="CU1787" s="601"/>
      <c r="CV1787" s="601"/>
      <c r="CW1787" s="601"/>
      <c r="CX1787" s="601"/>
      <c r="CY1787" s="601"/>
      <c r="CZ1787" s="601"/>
      <c r="DA1787" s="601"/>
      <c r="DB1787" s="601"/>
      <c r="DC1787" s="601"/>
      <c r="DD1787" s="601"/>
      <c r="DE1787" s="601"/>
      <c r="DF1787" s="601"/>
      <c r="DG1787" s="601"/>
      <c r="DH1787" s="601"/>
      <c r="DI1787" s="601"/>
      <c r="DJ1787" s="601"/>
      <c r="DK1787" s="601"/>
      <c r="DL1787" s="601"/>
      <c r="DM1787" s="601"/>
      <c r="DN1787" s="601"/>
      <c r="DO1787" s="601"/>
      <c r="DP1787" s="601"/>
      <c r="DQ1787" s="601"/>
      <c r="DR1787" s="601"/>
      <c r="DS1787" s="601"/>
      <c r="DT1787" s="601"/>
      <c r="DU1787" s="601"/>
      <c r="DV1787" s="601"/>
      <c r="DW1787" s="601"/>
      <c r="DX1787" s="601"/>
      <c r="DY1787" s="601"/>
      <c r="DZ1787" s="601"/>
      <c r="EA1787" s="601"/>
      <c r="EB1787" s="601"/>
      <c r="EC1787" s="601"/>
      <c r="ED1787" s="601"/>
      <c r="EE1787" s="601"/>
      <c r="EF1787" s="601"/>
      <c r="EG1787" s="601"/>
      <c r="EH1787" s="601"/>
      <c r="EI1787" s="601"/>
      <c r="EJ1787" s="601"/>
      <c r="EK1787" s="601"/>
      <c r="EL1787" s="601"/>
      <c r="EM1787" s="601"/>
      <c r="EN1787" s="601"/>
      <c r="EO1787" s="601"/>
      <c r="EP1787" s="601"/>
      <c r="EQ1787" s="601"/>
      <c r="ER1787" s="601"/>
      <c r="ES1787" s="601"/>
      <c r="ET1787" s="601"/>
      <c r="EU1787" s="601"/>
      <c r="EV1787" s="601"/>
      <c r="EW1787" s="601"/>
      <c r="EX1787" s="601"/>
      <c r="EY1787" s="601"/>
      <c r="EZ1787" s="601"/>
      <c r="FA1787" s="601"/>
      <c r="FB1787" s="601"/>
      <c r="FC1787" s="601"/>
      <c r="FD1787" s="601"/>
      <c r="FE1787" s="601"/>
      <c r="FF1787" s="601"/>
      <c r="FG1787" s="601"/>
      <c r="FH1787" s="601"/>
      <c r="FI1787" s="601"/>
      <c r="FJ1787" s="601"/>
      <c r="FK1787" s="601"/>
      <c r="FL1787" s="601"/>
      <c r="FM1787" s="601"/>
      <c r="FN1787" s="601"/>
      <c r="FO1787" s="601"/>
      <c r="FP1787" s="601"/>
      <c r="FQ1787" s="601"/>
      <c r="FR1787" s="601"/>
      <c r="FS1787" s="601"/>
      <c r="FT1787" s="601"/>
      <c r="FU1787" s="601"/>
      <c r="FV1787" s="601"/>
      <c r="FW1787" s="601"/>
      <c r="FX1787" s="601"/>
      <c r="FY1787" s="601"/>
      <c r="FZ1787" s="601"/>
      <c r="GA1787" s="601"/>
      <c r="GB1787" s="601"/>
      <c r="GC1787" s="601"/>
      <c r="GD1787" s="601"/>
      <c r="GE1787" s="601"/>
      <c r="GF1787" s="601"/>
      <c r="GG1787" s="601"/>
      <c r="GH1787" s="601"/>
      <c r="GI1787" s="601"/>
      <c r="GJ1787" s="601"/>
      <c r="GK1787" s="601"/>
      <c r="GL1787" s="601"/>
      <c r="GM1787" s="601"/>
      <c r="GN1787" s="601"/>
      <c r="GO1787" s="601"/>
      <c r="GP1787" s="601"/>
      <c r="GQ1787" s="601"/>
      <c r="GR1787" s="601"/>
      <c r="GS1787" s="601"/>
      <c r="GT1787" s="601"/>
      <c r="GU1787" s="601"/>
      <c r="GV1787" s="601"/>
      <c r="GW1787" s="601"/>
      <c r="GX1787" s="601"/>
      <c r="GY1787" s="601"/>
      <c r="GZ1787" s="601"/>
      <c r="HA1787" s="601"/>
      <c r="HB1787" s="601"/>
      <c r="HC1787" s="601"/>
      <c r="HD1787" s="601"/>
      <c r="HE1787" s="601"/>
      <c r="HF1787" s="601"/>
      <c r="HG1787" s="601"/>
      <c r="HH1787" s="601"/>
      <c r="HI1787" s="601"/>
      <c r="HJ1787" s="601"/>
      <c r="HK1787" s="601"/>
      <c r="HL1787" s="601"/>
      <c r="HM1787" s="601"/>
      <c r="HN1787" s="601"/>
      <c r="HO1787" s="601"/>
      <c r="HP1787" s="601"/>
      <c r="HQ1787" s="601"/>
      <c r="HR1787" s="601"/>
      <c r="HS1787" s="601"/>
      <c r="HT1787" s="601"/>
      <c r="HU1787" s="601"/>
      <c r="HV1787" s="601"/>
      <c r="HW1787" s="601"/>
      <c r="HX1787" s="601"/>
      <c r="HY1787" s="601"/>
      <c r="HZ1787" s="601"/>
      <c r="IA1787" s="601"/>
      <c r="IB1787" s="601"/>
      <c r="IC1787" s="601"/>
      <c r="ID1787" s="601"/>
      <c r="IE1787" s="601"/>
      <c r="IF1787" s="601"/>
      <c r="IG1787" s="601"/>
      <c r="IH1787" s="601"/>
      <c r="II1787" s="601"/>
      <c r="IJ1787" s="601"/>
      <c r="IK1787" s="601"/>
      <c r="IL1787" s="601"/>
      <c r="IM1787" s="601"/>
      <c r="IN1787" s="601"/>
      <c r="IO1787" s="601"/>
      <c r="IP1787" s="601"/>
      <c r="IQ1787" s="601"/>
      <c r="IR1787" s="601"/>
      <c r="IS1787" s="601"/>
      <c r="IT1787" s="601"/>
      <c r="IU1787" s="601"/>
      <c r="IV1787" s="601"/>
      <c r="IW1787" s="601"/>
      <c r="IX1787" s="601"/>
      <c r="IY1787" s="601"/>
      <c r="IZ1787" s="601"/>
      <c r="JA1787" s="601"/>
      <c r="JB1787" s="601"/>
      <c r="JC1787" s="601"/>
      <c r="JD1787" s="601"/>
      <c r="JE1787" s="601"/>
      <c r="JF1787" s="601"/>
      <c r="JG1787" s="601"/>
      <c r="JH1787" s="601"/>
      <c r="JI1787" s="601"/>
      <c r="JJ1787" s="601"/>
      <c r="JK1787" s="601"/>
      <c r="JL1787" s="601"/>
      <c r="JM1787" s="601"/>
      <c r="JN1787" s="601"/>
      <c r="JO1787" s="601"/>
      <c r="JP1787" s="601"/>
      <c r="JQ1787" s="601"/>
      <c r="JR1787" s="601"/>
      <c r="JS1787" s="601"/>
      <c r="JT1787" s="601"/>
      <c r="JU1787" s="601"/>
      <c r="JV1787" s="601"/>
      <c r="JW1787" s="601"/>
      <c r="JX1787" s="601"/>
      <c r="JY1787" s="601"/>
      <c r="JZ1787" s="601"/>
      <c r="KA1787" s="601"/>
      <c r="KB1787" s="601"/>
      <c r="KC1787" s="601"/>
      <c r="KD1787" s="601"/>
      <c r="KE1787" s="601"/>
      <c r="KF1787" s="601"/>
      <c r="KG1787" s="601"/>
      <c r="KH1787" s="601"/>
      <c r="KI1787" s="601"/>
      <c r="KJ1787" s="601"/>
      <c r="KK1787" s="601"/>
      <c r="KL1787" s="601"/>
      <c r="KM1787" s="601"/>
      <c r="KN1787" s="601"/>
      <c r="KO1787" s="601"/>
      <c r="KP1787" s="601"/>
      <c r="KQ1787" s="601"/>
      <c r="KR1787" s="601"/>
      <c r="KS1787" s="601"/>
      <c r="KT1787" s="601"/>
      <c r="KU1787" s="601"/>
      <c r="KV1787" s="601"/>
      <c r="KW1787" s="601"/>
      <c r="KX1787" s="601"/>
      <c r="KY1787" s="601"/>
      <c r="KZ1787" s="601"/>
      <c r="LA1787" s="601"/>
      <c r="LB1787" s="601"/>
      <c r="LC1787" s="601"/>
      <c r="LD1787" s="601"/>
      <c r="LE1787" s="601"/>
      <c r="LF1787" s="601"/>
      <c r="LG1787" s="601"/>
      <c r="LH1787" s="601"/>
      <c r="LI1787" s="601"/>
      <c r="LJ1787" s="601"/>
    </row>
    <row r="1788" spans="1:322">
      <c r="A1788" s="715"/>
      <c r="B1788" s="564"/>
      <c r="C1788" s="564"/>
      <c r="D1788" s="676" t="s">
        <v>1067</v>
      </c>
      <c r="E1788" s="524"/>
      <c r="F1788" s="676" t="s">
        <v>1152</v>
      </c>
      <c r="G1788" s="676">
        <v>2022</v>
      </c>
      <c r="H1788" s="596">
        <v>3</v>
      </c>
      <c r="I1788" s="687">
        <v>127486</v>
      </c>
      <c r="J1788" s="677">
        <v>44643</v>
      </c>
      <c r="K1788" s="676" t="s">
        <v>1613</v>
      </c>
      <c r="L1788" s="677" t="s">
        <v>1578</v>
      </c>
      <c r="M1788" s="677">
        <v>44468</v>
      </c>
      <c r="N1788" s="677" t="s">
        <v>1603</v>
      </c>
      <c r="O1788" s="677"/>
      <c r="P1788" s="597">
        <v>44630</v>
      </c>
      <c r="Q1788" s="597">
        <v>44641</v>
      </c>
      <c r="R1788" s="597">
        <v>44643</v>
      </c>
      <c r="S1788" s="596" t="s">
        <v>1580</v>
      </c>
      <c r="T1788" s="596">
        <v>60</v>
      </c>
      <c r="U1788" s="676" t="s">
        <v>1612</v>
      </c>
      <c r="V1788" s="596" t="s">
        <v>1591</v>
      </c>
      <c r="W1788" s="678">
        <v>400</v>
      </c>
      <c r="X1788" s="551">
        <v>624</v>
      </c>
      <c r="Y1788" s="693">
        <v>249600</v>
      </c>
      <c r="Z1788" s="598">
        <v>0.44</v>
      </c>
      <c r="AA1788" s="682">
        <f>Y1788*Z1788</f>
        <v>109824</v>
      </c>
      <c r="AB1788" s="521"/>
      <c r="AC1788" s="683">
        <v>0</v>
      </c>
      <c r="AD1788" s="676"/>
      <c r="AE1788" s="684"/>
      <c r="AF1788" s="695">
        <f>AA1788+AD1788+AE1788</f>
        <v>109824</v>
      </c>
      <c r="AG1788" s="596" t="s">
        <v>47</v>
      </c>
      <c r="AH1788" s="641"/>
      <c r="AI1788" s="676">
        <v>75</v>
      </c>
      <c r="AJ1788" s="676" t="s">
        <v>1592</v>
      </c>
      <c r="AK1788" s="676" t="s">
        <v>50</v>
      </c>
      <c r="AL1788" s="696">
        <v>94544</v>
      </c>
      <c r="AM1788" s="596" t="s">
        <v>52</v>
      </c>
      <c r="AN1788" s="676" t="s">
        <v>1585</v>
      </c>
      <c r="AO1788" s="596"/>
      <c r="AP1788" s="676" t="s">
        <v>92</v>
      </c>
      <c r="AQ1788" s="676" t="s">
        <v>37</v>
      </c>
      <c r="AR1788" s="676"/>
      <c r="AS1788" s="523" t="s">
        <v>1077</v>
      </c>
      <c r="AT1788" s="523"/>
      <c r="AU1788" s="523"/>
      <c r="AV1788" s="674"/>
      <c r="AW1788" s="673" t="str">
        <f>U1788</f>
        <v>30390256H</v>
      </c>
      <c r="AX1788" s="673" cm="1">
        <f t="array" ref="AX1788">SUM(MID(0&amp;AW1788,LARGE(INDEX(ISNUMBER(--MID(AW1788,ROW($1:$8),1))*ROW($1:$8),),ROW($1:$8))+1,1)*10^ROW($1:$8)/10)</f>
        <v>30390256</v>
      </c>
      <c r="AY1788" s="673" t="str">
        <f>VLOOKUP($AX1788,'Item Master Data'!$A:$F,3,FALSE)</f>
        <v>T400H</v>
      </c>
      <c r="AZ1788" s="673">
        <f>VLOOKUP($AX1788,'Item Master Data'!$A:$F,6,FALSE)</f>
        <v>400</v>
      </c>
      <c r="BA1788" s="673">
        <f>X1788/BB1788</f>
        <v>24</v>
      </c>
      <c r="BB1788" s="673">
        <f>VLOOKUP(AX1788,'Item Master Data'!$A:$G,7,FALSE)</f>
        <v>26</v>
      </c>
      <c r="BC1788" s="673"/>
      <c r="BD1788" s="673">
        <f>W1788-AZ1788</f>
        <v>0</v>
      </c>
      <c r="BE1788" s="601"/>
      <c r="BF1788" s="601"/>
      <c r="BG1788" s="601"/>
      <c r="BH1788" s="601"/>
      <c r="BI1788" s="601"/>
      <c r="BJ1788" s="601"/>
      <c r="BK1788" s="601"/>
      <c r="BL1788" s="601"/>
      <c r="BM1788" s="601"/>
      <c r="BN1788" s="601"/>
      <c r="BO1788" s="601"/>
      <c r="BP1788" s="601"/>
      <c r="BQ1788" s="601"/>
      <c r="BR1788" s="601"/>
      <c r="BS1788" s="601"/>
      <c r="BT1788" s="601"/>
      <c r="BU1788" s="601"/>
      <c r="BV1788" s="601"/>
      <c r="BW1788" s="601"/>
      <c r="BX1788" s="601"/>
      <c r="BY1788" s="601"/>
      <c r="BZ1788" s="601"/>
      <c r="CA1788" s="601"/>
      <c r="CB1788" s="601"/>
      <c r="CC1788" s="601"/>
      <c r="CD1788" s="601"/>
      <c r="CE1788" s="601"/>
      <c r="CF1788" s="601"/>
      <c r="CG1788" s="601"/>
      <c r="CH1788" s="601"/>
      <c r="CI1788" s="601"/>
      <c r="CJ1788" s="601"/>
      <c r="CK1788" s="601"/>
      <c r="CL1788" s="601"/>
      <c r="CM1788" s="601"/>
      <c r="CN1788" s="601"/>
      <c r="CO1788" s="601"/>
      <c r="CP1788" s="601"/>
      <c r="CQ1788" s="601"/>
      <c r="CR1788" s="601"/>
      <c r="CS1788" s="601"/>
      <c r="CT1788" s="601"/>
      <c r="CU1788" s="601"/>
      <c r="CV1788" s="601"/>
      <c r="CW1788" s="601"/>
      <c r="CX1788" s="601"/>
      <c r="CY1788" s="601"/>
      <c r="CZ1788" s="601"/>
      <c r="DA1788" s="601"/>
      <c r="DB1788" s="601"/>
      <c r="DC1788" s="601"/>
      <c r="DD1788" s="601"/>
      <c r="DE1788" s="601"/>
      <c r="DF1788" s="601"/>
      <c r="DG1788" s="601"/>
      <c r="DH1788" s="601"/>
      <c r="DI1788" s="601"/>
      <c r="DJ1788" s="601"/>
      <c r="DK1788" s="601"/>
      <c r="DL1788" s="601"/>
      <c r="DM1788" s="601"/>
      <c r="DN1788" s="601"/>
      <c r="DO1788" s="601"/>
      <c r="DP1788" s="601"/>
      <c r="DQ1788" s="601"/>
      <c r="DR1788" s="601"/>
      <c r="DS1788" s="601"/>
      <c r="DT1788" s="601"/>
      <c r="DU1788" s="601"/>
      <c r="DV1788" s="601"/>
      <c r="DW1788" s="601"/>
      <c r="DX1788" s="601"/>
      <c r="DY1788" s="601"/>
      <c r="DZ1788" s="601"/>
      <c r="EA1788" s="601"/>
      <c r="EB1788" s="601"/>
      <c r="EC1788" s="601"/>
      <c r="ED1788" s="601"/>
      <c r="EE1788" s="601"/>
      <c r="EF1788" s="601"/>
      <c r="EG1788" s="601"/>
      <c r="EH1788" s="601"/>
      <c r="EI1788" s="601"/>
      <c r="EJ1788" s="601"/>
      <c r="EK1788" s="601"/>
      <c r="EL1788" s="601"/>
      <c r="EM1788" s="601"/>
      <c r="EN1788" s="601"/>
      <c r="EO1788" s="601"/>
      <c r="EP1788" s="601"/>
      <c r="EQ1788" s="601"/>
      <c r="ER1788" s="601"/>
      <c r="ES1788" s="601"/>
      <c r="ET1788" s="601"/>
      <c r="EU1788" s="601"/>
      <c r="EV1788" s="601"/>
      <c r="EW1788" s="601"/>
      <c r="EX1788" s="601"/>
      <c r="EY1788" s="601"/>
      <c r="EZ1788" s="601"/>
      <c r="FA1788" s="601"/>
      <c r="FB1788" s="601"/>
      <c r="FC1788" s="601"/>
      <c r="FD1788" s="601"/>
      <c r="FE1788" s="601"/>
      <c r="FF1788" s="601"/>
      <c r="FG1788" s="601"/>
      <c r="FH1788" s="601"/>
      <c r="FI1788" s="601"/>
      <c r="FJ1788" s="601"/>
      <c r="FK1788" s="601"/>
      <c r="FL1788" s="601"/>
      <c r="FM1788" s="601"/>
      <c r="FN1788" s="601"/>
      <c r="FO1788" s="601"/>
      <c r="FP1788" s="601"/>
      <c r="FQ1788" s="601"/>
      <c r="FR1788" s="601"/>
      <c r="FS1788" s="601"/>
      <c r="FT1788" s="601"/>
      <c r="FU1788" s="601"/>
      <c r="FV1788" s="601"/>
      <c r="FW1788" s="601"/>
      <c r="FX1788" s="601"/>
      <c r="FY1788" s="601"/>
      <c r="FZ1788" s="601"/>
      <c r="GA1788" s="601"/>
      <c r="GB1788" s="601"/>
      <c r="GC1788" s="601"/>
      <c r="GD1788" s="601"/>
      <c r="GE1788" s="601"/>
      <c r="GF1788" s="601"/>
      <c r="GG1788" s="601"/>
      <c r="GH1788" s="601"/>
      <c r="GI1788" s="601"/>
      <c r="GJ1788" s="601"/>
      <c r="GK1788" s="601"/>
      <c r="GL1788" s="601"/>
      <c r="GM1788" s="601"/>
      <c r="GN1788" s="601"/>
      <c r="GO1788" s="601"/>
      <c r="GP1788" s="601"/>
      <c r="GQ1788" s="601"/>
      <c r="GR1788" s="601"/>
      <c r="GS1788" s="601"/>
      <c r="GT1788" s="601"/>
      <c r="GU1788" s="601"/>
      <c r="GV1788" s="601"/>
      <c r="GW1788" s="601"/>
      <c r="GX1788" s="601"/>
      <c r="GY1788" s="601"/>
      <c r="GZ1788" s="601"/>
      <c r="HA1788" s="601"/>
      <c r="HB1788" s="601"/>
      <c r="HC1788" s="601"/>
      <c r="HD1788" s="601"/>
      <c r="HE1788" s="601"/>
      <c r="HF1788" s="601"/>
      <c r="HG1788" s="601"/>
      <c r="HH1788" s="601"/>
      <c r="HI1788" s="601"/>
      <c r="HJ1788" s="601"/>
      <c r="HK1788" s="601"/>
      <c r="HL1788" s="601"/>
      <c r="HM1788" s="601"/>
      <c r="HN1788" s="601"/>
      <c r="HO1788" s="601"/>
      <c r="HP1788" s="601"/>
      <c r="HQ1788" s="601"/>
      <c r="HR1788" s="601"/>
      <c r="HS1788" s="601"/>
      <c r="HT1788" s="601"/>
      <c r="HU1788" s="601"/>
      <c r="HV1788" s="601"/>
      <c r="HW1788" s="601"/>
      <c r="HX1788" s="601"/>
      <c r="HY1788" s="601"/>
      <c r="HZ1788" s="601"/>
      <c r="IA1788" s="601"/>
      <c r="IB1788" s="601"/>
      <c r="IC1788" s="601"/>
      <c r="ID1788" s="601"/>
      <c r="IE1788" s="601"/>
      <c r="IF1788" s="601"/>
      <c r="IG1788" s="601"/>
      <c r="IH1788" s="601"/>
      <c r="II1788" s="601"/>
      <c r="IJ1788" s="601"/>
      <c r="IK1788" s="601"/>
      <c r="IL1788" s="601"/>
      <c r="IM1788" s="601"/>
      <c r="IN1788" s="601"/>
      <c r="IO1788" s="601"/>
      <c r="IP1788" s="601"/>
      <c r="IQ1788" s="601"/>
      <c r="IR1788" s="601"/>
      <c r="IS1788" s="601"/>
      <c r="IT1788" s="601"/>
      <c r="IU1788" s="601"/>
      <c r="IV1788" s="601"/>
      <c r="IW1788" s="601"/>
      <c r="IX1788" s="601"/>
      <c r="IY1788" s="601"/>
      <c r="IZ1788" s="601"/>
      <c r="JA1788" s="601"/>
      <c r="JB1788" s="601"/>
      <c r="JC1788" s="601"/>
      <c r="JD1788" s="601"/>
      <c r="JE1788" s="601"/>
      <c r="JF1788" s="601"/>
      <c r="JG1788" s="601"/>
      <c r="JH1788" s="601"/>
      <c r="JI1788" s="601"/>
      <c r="JJ1788" s="601"/>
      <c r="JK1788" s="601"/>
      <c r="JL1788" s="601"/>
      <c r="JM1788" s="601"/>
      <c r="JN1788" s="601"/>
      <c r="JO1788" s="601"/>
      <c r="JP1788" s="601"/>
      <c r="JQ1788" s="601"/>
      <c r="JR1788" s="601"/>
      <c r="JS1788" s="601"/>
      <c r="JT1788" s="601"/>
      <c r="JU1788" s="601"/>
      <c r="JV1788" s="601"/>
      <c r="JW1788" s="601"/>
      <c r="JX1788" s="601"/>
      <c r="JY1788" s="601"/>
      <c r="JZ1788" s="601"/>
      <c r="KA1788" s="601"/>
      <c r="KB1788" s="601"/>
      <c r="KC1788" s="601"/>
      <c r="KD1788" s="601"/>
      <c r="KE1788" s="601"/>
      <c r="KF1788" s="601"/>
      <c r="KG1788" s="601"/>
      <c r="KH1788" s="601"/>
      <c r="KI1788" s="601"/>
      <c r="KJ1788" s="601"/>
      <c r="KK1788" s="601"/>
      <c r="KL1788" s="601"/>
      <c r="KM1788" s="601"/>
      <c r="KN1788" s="601"/>
      <c r="KO1788" s="601"/>
      <c r="KP1788" s="601"/>
      <c r="KQ1788" s="601"/>
      <c r="KR1788" s="601"/>
      <c r="KS1788" s="601"/>
      <c r="KT1788" s="601"/>
      <c r="KU1788" s="601"/>
      <c r="KV1788" s="601"/>
      <c r="KW1788" s="601"/>
      <c r="KX1788" s="601"/>
      <c r="KY1788" s="601"/>
      <c r="KZ1788" s="601"/>
      <c r="LA1788" s="601"/>
      <c r="LB1788" s="601"/>
      <c r="LC1788" s="601"/>
      <c r="LD1788" s="601"/>
      <c r="LE1788" s="601"/>
      <c r="LF1788" s="601"/>
      <c r="LG1788" s="601"/>
      <c r="LH1788" s="601"/>
      <c r="LI1788" s="601"/>
      <c r="LJ1788" s="601"/>
    </row>
    <row r="1789" spans="1:322">
      <c r="A1789" s="715"/>
      <c r="B1789" s="564"/>
      <c r="C1789" s="564"/>
      <c r="D1789" s="676" t="s">
        <v>1067</v>
      </c>
      <c r="E1789" s="524"/>
      <c r="F1789" s="676" t="s">
        <v>1152</v>
      </c>
      <c r="G1789" s="676">
        <v>2022</v>
      </c>
      <c r="H1789" s="676">
        <v>3</v>
      </c>
      <c r="I1789" s="687">
        <v>127489</v>
      </c>
      <c r="J1789" s="677">
        <v>44643</v>
      </c>
      <c r="K1789" s="676" t="s">
        <v>1613</v>
      </c>
      <c r="L1789" s="677" t="s">
        <v>1578</v>
      </c>
      <c r="M1789" s="677">
        <v>44468</v>
      </c>
      <c r="N1789" s="677" t="s">
        <v>1603</v>
      </c>
      <c r="O1789" s="677"/>
      <c r="P1789" s="677">
        <v>44630</v>
      </c>
      <c r="Q1789" s="677">
        <v>44641</v>
      </c>
      <c r="R1789" s="677">
        <v>44643</v>
      </c>
      <c r="S1789" s="676" t="s">
        <v>1580</v>
      </c>
      <c r="T1789" s="676">
        <v>60</v>
      </c>
      <c r="U1789" s="676" t="s">
        <v>1612</v>
      </c>
      <c r="V1789" s="676" t="s">
        <v>1591</v>
      </c>
      <c r="W1789" s="678">
        <v>400</v>
      </c>
      <c r="X1789" s="551">
        <v>624</v>
      </c>
      <c r="Y1789" s="693">
        <v>249600</v>
      </c>
      <c r="Z1789" s="680">
        <v>0.44</v>
      </c>
      <c r="AA1789" s="682">
        <f>Y1789*Z1789</f>
        <v>109824</v>
      </c>
      <c r="AB1789" s="521"/>
      <c r="AC1789" s="683">
        <v>0</v>
      </c>
      <c r="AD1789" s="676"/>
      <c r="AE1789" s="684"/>
      <c r="AF1789" s="695">
        <f>AA1789+AD1789+AE1789</f>
        <v>109824</v>
      </c>
      <c r="AG1789" s="676" t="s">
        <v>47</v>
      </c>
      <c r="AH1789" s="641"/>
      <c r="AI1789" s="676">
        <v>75</v>
      </c>
      <c r="AJ1789" s="676" t="s">
        <v>1592</v>
      </c>
      <c r="AK1789" s="676" t="s">
        <v>50</v>
      </c>
      <c r="AL1789" s="696">
        <v>94544</v>
      </c>
      <c r="AM1789" s="676" t="s">
        <v>52</v>
      </c>
      <c r="AN1789" s="676" t="s">
        <v>1585</v>
      </c>
      <c r="AO1789" s="676"/>
      <c r="AP1789" s="676" t="s">
        <v>92</v>
      </c>
      <c r="AQ1789" s="676" t="s">
        <v>37</v>
      </c>
      <c r="AR1789" s="676"/>
      <c r="AS1789" s="523" t="s">
        <v>1077</v>
      </c>
      <c r="AT1789" s="523"/>
      <c r="AU1789" s="523"/>
      <c r="AV1789" s="674"/>
      <c r="AW1789" s="673" t="str">
        <f>U1789</f>
        <v>30390256H</v>
      </c>
      <c r="AX1789" s="673" cm="1">
        <f t="array" ref="AX1789">SUM(MID(0&amp;AW1789,LARGE(INDEX(ISNUMBER(--MID(AW1789,ROW($1:$8),1))*ROW($1:$8),),ROW($1:$8))+1,1)*10^ROW($1:$8)/10)</f>
        <v>30390256</v>
      </c>
      <c r="AY1789" s="673" t="str">
        <f>VLOOKUP($AX1789,'Item Master Data'!$A:$F,3,FALSE)</f>
        <v>T400H</v>
      </c>
      <c r="AZ1789" s="673">
        <f>VLOOKUP($AX1789,'Item Master Data'!$A:$F,6,FALSE)</f>
        <v>400</v>
      </c>
      <c r="BA1789" s="673">
        <f>X1789/BB1789</f>
        <v>24</v>
      </c>
      <c r="BB1789" s="673">
        <f>VLOOKUP(AX1789,'Item Master Data'!$A:$G,7,FALSE)</f>
        <v>26</v>
      </c>
      <c r="BC1789" s="673"/>
      <c r="BD1789" s="673">
        <f>W1789-AZ1789</f>
        <v>0</v>
      </c>
      <c r="BE1789" s="601"/>
      <c r="BF1789" s="601"/>
      <c r="BG1789" s="601"/>
      <c r="BH1789" s="601"/>
      <c r="BI1789" s="601"/>
      <c r="BJ1789" s="601"/>
      <c r="BK1789" s="601"/>
      <c r="BL1789" s="601"/>
      <c r="BM1789" s="601"/>
      <c r="BN1789" s="601"/>
      <c r="BO1789" s="601"/>
      <c r="BP1789" s="601"/>
      <c r="BQ1789" s="601"/>
      <c r="BR1789" s="601"/>
      <c r="BS1789" s="601"/>
      <c r="BT1789" s="601"/>
      <c r="BU1789" s="601"/>
      <c r="BV1789" s="601"/>
      <c r="BW1789" s="601"/>
      <c r="BX1789" s="601"/>
      <c r="BY1789" s="601"/>
      <c r="BZ1789" s="601"/>
      <c r="CA1789" s="601"/>
      <c r="CB1789" s="601"/>
      <c r="CC1789" s="601"/>
      <c r="CD1789" s="601"/>
      <c r="CE1789" s="601"/>
      <c r="CF1789" s="601"/>
      <c r="CG1789" s="601"/>
      <c r="CH1789" s="601"/>
      <c r="CI1789" s="601"/>
      <c r="CJ1789" s="601"/>
      <c r="CK1789" s="601"/>
      <c r="CL1789" s="601"/>
      <c r="CM1789" s="601"/>
      <c r="CN1789" s="601"/>
      <c r="CO1789" s="601"/>
      <c r="CP1789" s="601"/>
      <c r="CQ1789" s="601"/>
      <c r="CR1789" s="601"/>
      <c r="CS1789" s="601"/>
      <c r="CT1789" s="601"/>
      <c r="CU1789" s="601"/>
      <c r="CV1789" s="601"/>
      <c r="CW1789" s="601"/>
      <c r="CX1789" s="601"/>
      <c r="CY1789" s="601"/>
      <c r="CZ1789" s="601"/>
      <c r="DA1789" s="601"/>
      <c r="DB1789" s="601"/>
      <c r="DC1789" s="601"/>
      <c r="DD1789" s="601"/>
      <c r="DE1789" s="601"/>
      <c r="DF1789" s="601"/>
      <c r="DG1789" s="601"/>
      <c r="DH1789" s="601"/>
      <c r="DI1789" s="601"/>
      <c r="DJ1789" s="601"/>
      <c r="DK1789" s="601"/>
      <c r="DL1789" s="601"/>
      <c r="DM1789" s="601"/>
      <c r="DN1789" s="601"/>
      <c r="DO1789" s="601"/>
      <c r="DP1789" s="601"/>
      <c r="DQ1789" s="601"/>
      <c r="DR1789" s="601"/>
      <c r="DS1789" s="601"/>
      <c r="DT1789" s="601"/>
      <c r="DU1789" s="601"/>
      <c r="DV1789" s="601"/>
      <c r="DW1789" s="601"/>
      <c r="DX1789" s="601"/>
      <c r="DY1789" s="601"/>
      <c r="DZ1789" s="601"/>
      <c r="EA1789" s="601"/>
      <c r="EB1789" s="601"/>
      <c r="EC1789" s="601"/>
      <c r="ED1789" s="601"/>
      <c r="EE1789" s="601"/>
      <c r="EF1789" s="601"/>
      <c r="EG1789" s="601"/>
      <c r="EH1789" s="601"/>
      <c r="EI1789" s="601"/>
      <c r="EJ1789" s="601"/>
      <c r="EK1789" s="601"/>
      <c r="EL1789" s="601"/>
      <c r="EM1789" s="601"/>
      <c r="EN1789" s="601"/>
      <c r="EO1789" s="601"/>
      <c r="EP1789" s="601"/>
      <c r="EQ1789" s="601"/>
      <c r="ER1789" s="601"/>
      <c r="ES1789" s="601"/>
      <c r="ET1789" s="601"/>
      <c r="EU1789" s="601"/>
      <c r="EV1789" s="601"/>
      <c r="EW1789" s="601"/>
      <c r="EX1789" s="601"/>
      <c r="EY1789" s="601"/>
      <c r="EZ1789" s="601"/>
      <c r="FA1789" s="601"/>
      <c r="FB1789" s="601"/>
      <c r="FC1789" s="601"/>
      <c r="FD1789" s="601"/>
      <c r="FE1789" s="601"/>
      <c r="FF1789" s="601"/>
      <c r="FG1789" s="601"/>
      <c r="FH1789" s="601"/>
      <c r="FI1789" s="601"/>
      <c r="FJ1789" s="601"/>
      <c r="FK1789" s="601"/>
      <c r="FL1789" s="601"/>
      <c r="FM1789" s="601"/>
      <c r="FN1789" s="601"/>
      <c r="FO1789" s="601"/>
      <c r="FP1789" s="601"/>
      <c r="FQ1789" s="601"/>
      <c r="FR1789" s="601"/>
      <c r="FS1789" s="601"/>
      <c r="FT1789" s="601"/>
      <c r="FU1789" s="601"/>
      <c r="FV1789" s="601"/>
      <c r="FW1789" s="601"/>
      <c r="FX1789" s="601"/>
      <c r="FY1789" s="601"/>
      <c r="FZ1789" s="601"/>
      <c r="GA1789" s="601"/>
      <c r="GB1789" s="601"/>
      <c r="GC1789" s="601"/>
      <c r="GD1789" s="601"/>
      <c r="GE1789" s="601"/>
      <c r="GF1789" s="601"/>
      <c r="GG1789" s="601"/>
      <c r="GH1789" s="601"/>
      <c r="GI1789" s="601"/>
      <c r="GJ1789" s="601"/>
      <c r="GK1789" s="601"/>
      <c r="GL1789" s="601"/>
      <c r="GM1789" s="601"/>
      <c r="GN1789" s="601"/>
      <c r="GO1789" s="601"/>
      <c r="GP1789" s="601"/>
      <c r="GQ1789" s="601"/>
      <c r="GR1789" s="601"/>
      <c r="GS1789" s="601"/>
      <c r="GT1789" s="601"/>
      <c r="GU1789" s="601"/>
      <c r="GV1789" s="601"/>
      <c r="GW1789" s="601"/>
      <c r="GX1789" s="601"/>
      <c r="GY1789" s="601"/>
      <c r="GZ1789" s="601"/>
      <c r="HA1789" s="601"/>
      <c r="HB1789" s="601"/>
      <c r="HC1789" s="601"/>
      <c r="HD1789" s="601"/>
      <c r="HE1789" s="601"/>
      <c r="HF1789" s="601"/>
      <c r="HG1789" s="601"/>
      <c r="HH1789" s="601"/>
      <c r="HI1789" s="601"/>
      <c r="HJ1789" s="601"/>
      <c r="HK1789" s="601"/>
      <c r="HL1789" s="601"/>
      <c r="HM1789" s="601"/>
      <c r="HN1789" s="601"/>
      <c r="HO1789" s="601"/>
      <c r="HP1789" s="601"/>
      <c r="HQ1789" s="601"/>
      <c r="HR1789" s="601"/>
      <c r="HS1789" s="601"/>
      <c r="HT1789" s="601"/>
      <c r="HU1789" s="601"/>
      <c r="HV1789" s="601"/>
      <c r="HW1789" s="601"/>
      <c r="HX1789" s="601"/>
      <c r="HY1789" s="601"/>
      <c r="HZ1789" s="601"/>
      <c r="IA1789" s="601"/>
      <c r="IB1789" s="601"/>
      <c r="IC1789" s="601"/>
      <c r="ID1789" s="601"/>
      <c r="IE1789" s="601"/>
      <c r="IF1789" s="601"/>
      <c r="IG1789" s="601"/>
      <c r="IH1789" s="601"/>
      <c r="II1789" s="601"/>
      <c r="IJ1789" s="601"/>
      <c r="IK1789" s="601"/>
      <c r="IL1789" s="601"/>
      <c r="IM1789" s="601"/>
      <c r="IN1789" s="601"/>
      <c r="IO1789" s="601"/>
      <c r="IP1789" s="601"/>
      <c r="IQ1789" s="601"/>
      <c r="IR1789" s="601"/>
      <c r="IS1789" s="601"/>
      <c r="IT1789" s="601"/>
      <c r="IU1789" s="601"/>
      <c r="IV1789" s="601"/>
      <c r="IW1789" s="601"/>
      <c r="IX1789" s="601"/>
      <c r="IY1789" s="601"/>
      <c r="IZ1789" s="601"/>
      <c r="JA1789" s="601"/>
      <c r="JB1789" s="601"/>
      <c r="JC1789" s="601"/>
      <c r="JD1789" s="601"/>
      <c r="JE1789" s="601"/>
      <c r="JF1789" s="601"/>
      <c r="JG1789" s="601"/>
      <c r="JH1789" s="601"/>
      <c r="JI1789" s="601"/>
      <c r="JJ1789" s="601"/>
      <c r="JK1789" s="601"/>
      <c r="JL1789" s="601"/>
      <c r="JM1789" s="601"/>
      <c r="JN1789" s="601"/>
      <c r="JO1789" s="601"/>
      <c r="JP1789" s="601"/>
      <c r="JQ1789" s="601"/>
      <c r="JR1789" s="601"/>
      <c r="JS1789" s="601"/>
      <c r="JT1789" s="601"/>
      <c r="JU1789" s="601"/>
      <c r="JV1789" s="601"/>
      <c r="JW1789" s="601"/>
      <c r="JX1789" s="601"/>
      <c r="JY1789" s="601"/>
      <c r="JZ1789" s="601"/>
      <c r="KA1789" s="601"/>
      <c r="KB1789" s="601"/>
      <c r="KC1789" s="601"/>
      <c r="KD1789" s="601"/>
      <c r="KE1789" s="601"/>
      <c r="KF1789" s="601"/>
      <c r="KG1789" s="601"/>
      <c r="KH1789" s="601"/>
      <c r="KI1789" s="601"/>
      <c r="KJ1789" s="601"/>
      <c r="KK1789" s="601"/>
      <c r="KL1789" s="601"/>
      <c r="KM1789" s="601"/>
      <c r="KN1789" s="601"/>
      <c r="KO1789" s="601"/>
      <c r="KP1789" s="601"/>
      <c r="KQ1789" s="601"/>
      <c r="KR1789" s="601"/>
      <c r="KS1789" s="601"/>
      <c r="KT1789" s="601"/>
      <c r="KU1789" s="601"/>
      <c r="KV1789" s="601"/>
      <c r="KW1789" s="601"/>
      <c r="KX1789" s="601"/>
      <c r="KY1789" s="601"/>
      <c r="KZ1789" s="601"/>
      <c r="LA1789" s="601"/>
      <c r="LB1789" s="601"/>
      <c r="LC1789" s="601"/>
      <c r="LD1789" s="601"/>
      <c r="LE1789" s="601"/>
      <c r="LF1789" s="601"/>
      <c r="LG1789" s="601"/>
      <c r="LH1789" s="601"/>
      <c r="LI1789" s="601"/>
      <c r="LJ1789" s="601"/>
    </row>
    <row r="1790" spans="1:322">
      <c r="A1790" s="715"/>
      <c r="B1790" s="564"/>
      <c r="C1790" s="564"/>
      <c r="D1790" s="676" t="s">
        <v>1067</v>
      </c>
      <c r="E1790" s="524"/>
      <c r="F1790" s="676" t="s">
        <v>1152</v>
      </c>
      <c r="G1790" s="676">
        <v>2022</v>
      </c>
      <c r="H1790" s="596">
        <v>3</v>
      </c>
      <c r="I1790" s="687">
        <v>127488</v>
      </c>
      <c r="J1790" s="677">
        <v>44643</v>
      </c>
      <c r="K1790" s="676" t="s">
        <v>1613</v>
      </c>
      <c r="L1790" s="677" t="s">
        <v>1578</v>
      </c>
      <c r="M1790" s="677">
        <v>44468</v>
      </c>
      <c r="N1790" s="677" t="s">
        <v>1603</v>
      </c>
      <c r="O1790" s="677"/>
      <c r="P1790" s="597">
        <v>44630</v>
      </c>
      <c r="Q1790" s="597">
        <v>44641</v>
      </c>
      <c r="R1790" s="597">
        <v>44643</v>
      </c>
      <c r="S1790" s="596" t="s">
        <v>1580</v>
      </c>
      <c r="T1790" s="596">
        <v>60</v>
      </c>
      <c r="U1790" s="676" t="s">
        <v>1612</v>
      </c>
      <c r="V1790" s="596" t="s">
        <v>1591</v>
      </c>
      <c r="W1790" s="678">
        <v>400</v>
      </c>
      <c r="X1790" s="551">
        <v>624</v>
      </c>
      <c r="Y1790" s="693">
        <v>249600</v>
      </c>
      <c r="Z1790" s="598">
        <v>0.44</v>
      </c>
      <c r="AA1790" s="682">
        <f>Y1790*Z1790</f>
        <v>109824</v>
      </c>
      <c r="AB1790" s="521"/>
      <c r="AC1790" s="683">
        <v>0</v>
      </c>
      <c r="AD1790" s="676"/>
      <c r="AE1790" s="684"/>
      <c r="AF1790" s="695">
        <f>AA1790+AD1790+AE1790</f>
        <v>109824</v>
      </c>
      <c r="AG1790" s="596" t="s">
        <v>47</v>
      </c>
      <c r="AH1790" s="641"/>
      <c r="AI1790" s="676">
        <v>75</v>
      </c>
      <c r="AJ1790" s="676" t="s">
        <v>1592</v>
      </c>
      <c r="AK1790" s="676" t="s">
        <v>50</v>
      </c>
      <c r="AL1790" s="696">
        <v>94544</v>
      </c>
      <c r="AM1790" s="596" t="s">
        <v>52</v>
      </c>
      <c r="AN1790" s="676" t="s">
        <v>1585</v>
      </c>
      <c r="AO1790" s="596"/>
      <c r="AP1790" s="676" t="s">
        <v>92</v>
      </c>
      <c r="AQ1790" s="676" t="s">
        <v>37</v>
      </c>
      <c r="AR1790" s="676"/>
      <c r="AS1790" s="523" t="s">
        <v>1077</v>
      </c>
      <c r="AT1790" s="523"/>
      <c r="AU1790" s="523"/>
      <c r="AV1790" s="674"/>
      <c r="AW1790" s="673" t="str">
        <f>U1790</f>
        <v>30390256H</v>
      </c>
      <c r="AX1790" s="673" cm="1">
        <f t="array" ref="AX1790">SUM(MID(0&amp;AW1790,LARGE(INDEX(ISNUMBER(--MID(AW1790,ROW($1:$8),1))*ROW($1:$8),),ROW($1:$8))+1,1)*10^ROW($1:$8)/10)</f>
        <v>30390256</v>
      </c>
      <c r="AY1790" s="673" t="str">
        <f>VLOOKUP($AX1790,'Item Master Data'!$A:$F,3,FALSE)</f>
        <v>T400H</v>
      </c>
      <c r="AZ1790" s="673">
        <f>VLOOKUP($AX1790,'Item Master Data'!$A:$F,6,FALSE)</f>
        <v>400</v>
      </c>
      <c r="BA1790" s="673">
        <f>X1790/BB1790</f>
        <v>24</v>
      </c>
      <c r="BB1790" s="673">
        <f>VLOOKUP(AX1790,'Item Master Data'!$A:$G,7,FALSE)</f>
        <v>26</v>
      </c>
      <c r="BC1790" s="673"/>
      <c r="BD1790" s="673">
        <f>W1790-AZ1790</f>
        <v>0</v>
      </c>
      <c r="BE1790" s="601"/>
      <c r="BF1790" s="601"/>
      <c r="BG1790" s="601"/>
      <c r="BH1790" s="601"/>
      <c r="BI1790" s="601"/>
      <c r="BJ1790" s="601"/>
      <c r="BK1790" s="601"/>
      <c r="BL1790" s="601"/>
      <c r="BM1790" s="601"/>
      <c r="BN1790" s="601"/>
      <c r="BO1790" s="601"/>
      <c r="BP1790" s="601"/>
      <c r="BQ1790" s="601"/>
      <c r="BR1790" s="601"/>
      <c r="BS1790" s="601"/>
      <c r="BT1790" s="601"/>
      <c r="BU1790" s="601"/>
      <c r="BV1790" s="601"/>
      <c r="BW1790" s="601"/>
      <c r="BX1790" s="601"/>
      <c r="BY1790" s="601"/>
      <c r="BZ1790" s="601"/>
      <c r="CA1790" s="601"/>
      <c r="CB1790" s="601"/>
      <c r="CC1790" s="601"/>
      <c r="CD1790" s="601"/>
      <c r="CE1790" s="601"/>
      <c r="CF1790" s="601"/>
      <c r="CG1790" s="601"/>
      <c r="CH1790" s="601"/>
      <c r="CI1790" s="601"/>
      <c r="CJ1790" s="601"/>
      <c r="CK1790" s="601"/>
      <c r="CL1790" s="601"/>
      <c r="CM1790" s="601"/>
      <c r="CN1790" s="601"/>
      <c r="CO1790" s="601"/>
      <c r="CP1790" s="601"/>
      <c r="CQ1790" s="601"/>
      <c r="CR1790" s="601"/>
      <c r="CS1790" s="601"/>
      <c r="CT1790" s="601"/>
      <c r="CU1790" s="601"/>
      <c r="CV1790" s="601"/>
      <c r="CW1790" s="601"/>
      <c r="CX1790" s="601"/>
      <c r="CY1790" s="601"/>
      <c r="CZ1790" s="601"/>
      <c r="DA1790" s="601"/>
      <c r="DB1790" s="601"/>
      <c r="DC1790" s="601"/>
      <c r="DD1790" s="601"/>
      <c r="DE1790" s="601"/>
      <c r="DF1790" s="601"/>
      <c r="DG1790" s="601"/>
      <c r="DH1790" s="601"/>
      <c r="DI1790" s="601"/>
      <c r="DJ1790" s="601"/>
      <c r="DK1790" s="601"/>
      <c r="DL1790" s="601"/>
      <c r="DM1790" s="601"/>
      <c r="DN1790" s="601"/>
      <c r="DO1790" s="601"/>
      <c r="DP1790" s="601"/>
      <c r="DQ1790" s="601"/>
      <c r="DR1790" s="601"/>
      <c r="DS1790" s="601"/>
      <c r="DT1790" s="601"/>
      <c r="DU1790" s="601"/>
      <c r="DV1790" s="601"/>
      <c r="DW1790" s="601"/>
      <c r="DX1790" s="601"/>
      <c r="DY1790" s="601"/>
      <c r="DZ1790" s="601"/>
      <c r="EA1790" s="601"/>
      <c r="EB1790" s="601"/>
      <c r="EC1790" s="601"/>
      <c r="ED1790" s="601"/>
      <c r="EE1790" s="601"/>
      <c r="EF1790" s="601"/>
      <c r="EG1790" s="601"/>
      <c r="EH1790" s="601"/>
      <c r="EI1790" s="601"/>
      <c r="EJ1790" s="601"/>
      <c r="EK1790" s="601"/>
      <c r="EL1790" s="601"/>
      <c r="EM1790" s="601"/>
      <c r="EN1790" s="601"/>
      <c r="EO1790" s="601"/>
      <c r="EP1790" s="601"/>
      <c r="EQ1790" s="601"/>
      <c r="ER1790" s="601"/>
      <c r="ES1790" s="601"/>
      <c r="ET1790" s="601"/>
      <c r="EU1790" s="601"/>
      <c r="EV1790" s="601"/>
      <c r="EW1790" s="601"/>
      <c r="EX1790" s="601"/>
      <c r="EY1790" s="601"/>
      <c r="EZ1790" s="601"/>
      <c r="FA1790" s="601"/>
      <c r="FB1790" s="601"/>
      <c r="FC1790" s="601"/>
      <c r="FD1790" s="601"/>
      <c r="FE1790" s="601"/>
      <c r="FF1790" s="601"/>
      <c r="FG1790" s="601"/>
      <c r="FH1790" s="601"/>
      <c r="FI1790" s="601"/>
      <c r="FJ1790" s="601"/>
      <c r="FK1790" s="601"/>
      <c r="FL1790" s="601"/>
      <c r="FM1790" s="601"/>
      <c r="FN1790" s="601"/>
      <c r="FO1790" s="601"/>
      <c r="FP1790" s="601"/>
      <c r="FQ1790" s="601"/>
      <c r="FR1790" s="601"/>
      <c r="FS1790" s="601"/>
      <c r="FT1790" s="601"/>
      <c r="FU1790" s="601"/>
      <c r="FV1790" s="601"/>
      <c r="FW1790" s="601"/>
      <c r="FX1790" s="601"/>
      <c r="FY1790" s="601"/>
      <c r="FZ1790" s="601"/>
      <c r="GA1790" s="601"/>
      <c r="GB1790" s="601"/>
      <c r="GC1790" s="601"/>
      <c r="GD1790" s="601"/>
      <c r="GE1790" s="601"/>
      <c r="GF1790" s="601"/>
      <c r="GG1790" s="601"/>
      <c r="GH1790" s="601"/>
      <c r="GI1790" s="601"/>
      <c r="GJ1790" s="601"/>
      <c r="GK1790" s="601"/>
      <c r="GL1790" s="601"/>
      <c r="GM1790" s="601"/>
      <c r="GN1790" s="601"/>
      <c r="GO1790" s="601"/>
      <c r="GP1790" s="601"/>
      <c r="GQ1790" s="601"/>
      <c r="GR1790" s="601"/>
      <c r="GS1790" s="601"/>
      <c r="GT1790" s="601"/>
      <c r="GU1790" s="601"/>
      <c r="GV1790" s="601"/>
      <c r="GW1790" s="601"/>
      <c r="GX1790" s="601"/>
      <c r="GY1790" s="601"/>
      <c r="GZ1790" s="601"/>
      <c r="HA1790" s="601"/>
      <c r="HB1790" s="601"/>
      <c r="HC1790" s="601"/>
      <c r="HD1790" s="601"/>
      <c r="HE1790" s="601"/>
      <c r="HF1790" s="601"/>
      <c r="HG1790" s="601"/>
      <c r="HH1790" s="601"/>
      <c r="HI1790" s="601"/>
      <c r="HJ1790" s="601"/>
      <c r="HK1790" s="601"/>
      <c r="HL1790" s="601"/>
      <c r="HM1790" s="601"/>
      <c r="HN1790" s="601"/>
      <c r="HO1790" s="601"/>
      <c r="HP1790" s="601"/>
      <c r="HQ1790" s="601"/>
      <c r="HR1790" s="601"/>
      <c r="HS1790" s="601"/>
      <c r="HT1790" s="601"/>
      <c r="HU1790" s="601"/>
      <c r="HV1790" s="601"/>
      <c r="HW1790" s="601"/>
      <c r="HX1790" s="601"/>
      <c r="HY1790" s="601"/>
      <c r="HZ1790" s="601"/>
      <c r="IA1790" s="601"/>
      <c r="IB1790" s="601"/>
      <c r="IC1790" s="601"/>
      <c r="ID1790" s="601"/>
      <c r="IE1790" s="601"/>
      <c r="IF1790" s="601"/>
      <c r="IG1790" s="601"/>
      <c r="IH1790" s="601"/>
      <c r="II1790" s="601"/>
      <c r="IJ1790" s="601"/>
      <c r="IK1790" s="601"/>
      <c r="IL1790" s="601"/>
      <c r="IM1790" s="601"/>
      <c r="IN1790" s="601"/>
      <c r="IO1790" s="601"/>
      <c r="IP1790" s="601"/>
      <c r="IQ1790" s="601"/>
      <c r="IR1790" s="601"/>
      <c r="IS1790" s="601"/>
      <c r="IT1790" s="601"/>
      <c r="IU1790" s="601"/>
      <c r="IV1790" s="601"/>
      <c r="IW1790" s="601"/>
      <c r="IX1790" s="601"/>
      <c r="IY1790" s="601"/>
      <c r="IZ1790" s="601"/>
      <c r="JA1790" s="601"/>
      <c r="JB1790" s="601"/>
      <c r="JC1790" s="601"/>
      <c r="JD1790" s="601"/>
      <c r="JE1790" s="601"/>
      <c r="JF1790" s="601"/>
      <c r="JG1790" s="601"/>
      <c r="JH1790" s="601"/>
      <c r="JI1790" s="601"/>
      <c r="JJ1790" s="601"/>
      <c r="JK1790" s="601"/>
      <c r="JL1790" s="601"/>
      <c r="JM1790" s="601"/>
      <c r="JN1790" s="601"/>
      <c r="JO1790" s="601"/>
      <c r="JP1790" s="601"/>
      <c r="JQ1790" s="601"/>
      <c r="JR1790" s="601"/>
      <c r="JS1790" s="601"/>
      <c r="JT1790" s="601"/>
      <c r="JU1790" s="601"/>
      <c r="JV1790" s="601"/>
      <c r="JW1790" s="601"/>
      <c r="JX1790" s="601"/>
      <c r="JY1790" s="601"/>
      <c r="JZ1790" s="601"/>
      <c r="KA1790" s="601"/>
      <c r="KB1790" s="601"/>
      <c r="KC1790" s="601"/>
      <c r="KD1790" s="601"/>
      <c r="KE1790" s="601"/>
      <c r="KF1790" s="601"/>
      <c r="KG1790" s="601"/>
      <c r="KH1790" s="601"/>
      <c r="KI1790" s="601"/>
      <c r="KJ1790" s="601"/>
      <c r="KK1790" s="601"/>
      <c r="KL1790" s="601"/>
      <c r="KM1790" s="601"/>
      <c r="KN1790" s="601"/>
      <c r="KO1790" s="601"/>
      <c r="KP1790" s="601"/>
      <c r="KQ1790" s="601"/>
      <c r="KR1790" s="601"/>
      <c r="KS1790" s="601"/>
      <c r="KT1790" s="601"/>
      <c r="KU1790" s="601"/>
      <c r="KV1790" s="601"/>
      <c r="KW1790" s="601"/>
      <c r="KX1790" s="601"/>
      <c r="KY1790" s="601"/>
      <c r="KZ1790" s="601"/>
      <c r="LA1790" s="601"/>
      <c r="LB1790" s="601"/>
      <c r="LC1790" s="601"/>
      <c r="LD1790" s="601"/>
      <c r="LE1790" s="601"/>
      <c r="LF1790" s="601"/>
      <c r="LG1790" s="601"/>
      <c r="LH1790" s="601"/>
      <c r="LI1790" s="601"/>
      <c r="LJ1790" s="601"/>
    </row>
    <row r="1791" spans="1:322">
      <c r="A1791" s="715"/>
      <c r="B1791" s="564"/>
      <c r="C1791" s="564"/>
      <c r="D1791" s="676" t="s">
        <v>1067</v>
      </c>
      <c r="E1791" s="524"/>
      <c r="F1791" s="676" t="s">
        <v>1152</v>
      </c>
      <c r="G1791" s="676">
        <v>2022</v>
      </c>
      <c r="H1791" s="596">
        <v>3</v>
      </c>
      <c r="I1791" s="687">
        <v>127487</v>
      </c>
      <c r="J1791" s="677">
        <v>44643</v>
      </c>
      <c r="K1791" s="676" t="s">
        <v>1613</v>
      </c>
      <c r="L1791" s="677" t="s">
        <v>1578</v>
      </c>
      <c r="M1791" s="677">
        <v>44468</v>
      </c>
      <c r="N1791" s="677" t="s">
        <v>1603</v>
      </c>
      <c r="O1791" s="677"/>
      <c r="P1791" s="597">
        <v>44630</v>
      </c>
      <c r="Q1791" s="597">
        <v>44641</v>
      </c>
      <c r="R1791" s="597">
        <v>44643</v>
      </c>
      <c r="S1791" s="596" t="s">
        <v>1580</v>
      </c>
      <c r="T1791" s="596">
        <v>60</v>
      </c>
      <c r="U1791" s="676" t="s">
        <v>1612</v>
      </c>
      <c r="V1791" s="596" t="s">
        <v>1591</v>
      </c>
      <c r="W1791" s="678">
        <v>400</v>
      </c>
      <c r="X1791" s="551">
        <v>624</v>
      </c>
      <c r="Y1791" s="693">
        <v>249600</v>
      </c>
      <c r="Z1791" s="598">
        <v>0.44</v>
      </c>
      <c r="AA1791" s="682">
        <f>Y1791*Z1791</f>
        <v>109824</v>
      </c>
      <c r="AB1791" s="521"/>
      <c r="AC1791" s="683">
        <v>0</v>
      </c>
      <c r="AD1791" s="676"/>
      <c r="AE1791" s="684"/>
      <c r="AF1791" s="695">
        <f>AA1791+AD1791+AE1791</f>
        <v>109824</v>
      </c>
      <c r="AG1791" s="596" t="s">
        <v>47</v>
      </c>
      <c r="AH1791" s="641"/>
      <c r="AI1791" s="676">
        <v>75</v>
      </c>
      <c r="AJ1791" s="676" t="s">
        <v>1592</v>
      </c>
      <c r="AK1791" s="676" t="s">
        <v>50</v>
      </c>
      <c r="AL1791" s="696">
        <v>94544</v>
      </c>
      <c r="AM1791" s="596" t="s">
        <v>52</v>
      </c>
      <c r="AN1791" s="676" t="s">
        <v>1585</v>
      </c>
      <c r="AO1791" s="596"/>
      <c r="AP1791" s="676" t="s">
        <v>92</v>
      </c>
      <c r="AQ1791" s="676" t="s">
        <v>37</v>
      </c>
      <c r="AR1791" s="676"/>
      <c r="AS1791" s="523" t="s">
        <v>1077</v>
      </c>
      <c r="AT1791" s="523"/>
      <c r="AU1791" s="523"/>
      <c r="AV1791" s="674"/>
      <c r="AW1791" s="673" t="str">
        <f>U1791</f>
        <v>30390256H</v>
      </c>
      <c r="AX1791" s="673" cm="1">
        <f t="array" ref="AX1791">SUM(MID(0&amp;AW1791,LARGE(INDEX(ISNUMBER(--MID(AW1791,ROW($1:$8),1))*ROW($1:$8),),ROW($1:$8))+1,1)*10^ROW($1:$8)/10)</f>
        <v>30390256</v>
      </c>
      <c r="AY1791" s="673" t="str">
        <f>VLOOKUP($AX1791,'Item Master Data'!$A:$F,3,FALSE)</f>
        <v>T400H</v>
      </c>
      <c r="AZ1791" s="673">
        <f>VLOOKUP($AX1791,'Item Master Data'!$A:$F,6,FALSE)</f>
        <v>400</v>
      </c>
      <c r="BA1791" s="673">
        <f>X1791/BB1791</f>
        <v>24</v>
      </c>
      <c r="BB1791" s="673">
        <f>VLOOKUP(AX1791,'Item Master Data'!$A:$G,7,FALSE)</f>
        <v>26</v>
      </c>
      <c r="BC1791" s="673"/>
      <c r="BD1791" s="673">
        <f>W1791-AZ1791</f>
        <v>0</v>
      </c>
      <c r="BE1791" s="601"/>
      <c r="BF1791" s="601"/>
      <c r="BG1791" s="601"/>
      <c r="BH1791" s="601"/>
      <c r="BI1791" s="601"/>
      <c r="BJ1791" s="601"/>
      <c r="BK1791" s="601"/>
      <c r="BL1791" s="601"/>
      <c r="BM1791" s="601"/>
      <c r="BN1791" s="601"/>
      <c r="BO1791" s="601"/>
      <c r="BP1791" s="601"/>
      <c r="BQ1791" s="601"/>
      <c r="BR1791" s="601"/>
      <c r="BS1791" s="601"/>
      <c r="BT1791" s="601"/>
      <c r="BU1791" s="601"/>
      <c r="BV1791" s="601"/>
      <c r="BW1791" s="601"/>
      <c r="BX1791" s="601"/>
      <c r="BY1791" s="601"/>
      <c r="BZ1791" s="601"/>
      <c r="CA1791" s="601"/>
      <c r="CB1791" s="601"/>
      <c r="CC1791" s="601"/>
      <c r="CD1791" s="601"/>
      <c r="CE1791" s="601"/>
      <c r="CF1791" s="601"/>
      <c r="CG1791" s="601"/>
      <c r="CH1791" s="601"/>
      <c r="CI1791" s="601"/>
      <c r="CJ1791" s="601"/>
      <c r="CK1791" s="601"/>
      <c r="CL1791" s="601"/>
      <c r="CM1791" s="601"/>
      <c r="CN1791" s="601"/>
      <c r="CO1791" s="601"/>
      <c r="CP1791" s="601"/>
      <c r="CQ1791" s="601"/>
      <c r="CR1791" s="601"/>
      <c r="CS1791" s="601"/>
      <c r="CT1791" s="601"/>
      <c r="CU1791" s="601"/>
      <c r="CV1791" s="601"/>
      <c r="CW1791" s="601"/>
      <c r="CX1791" s="601"/>
      <c r="CY1791" s="601"/>
      <c r="CZ1791" s="601"/>
      <c r="DA1791" s="601"/>
      <c r="DB1791" s="601"/>
      <c r="DC1791" s="601"/>
      <c r="DD1791" s="601"/>
      <c r="DE1791" s="601"/>
      <c r="DF1791" s="601"/>
      <c r="DG1791" s="601"/>
      <c r="DH1791" s="601"/>
      <c r="DI1791" s="601"/>
      <c r="DJ1791" s="601"/>
      <c r="DK1791" s="601"/>
      <c r="DL1791" s="601"/>
      <c r="DM1791" s="601"/>
      <c r="DN1791" s="601"/>
      <c r="DO1791" s="601"/>
      <c r="DP1791" s="601"/>
      <c r="DQ1791" s="601"/>
      <c r="DR1791" s="601"/>
      <c r="DS1791" s="601"/>
      <c r="DT1791" s="601"/>
      <c r="DU1791" s="601"/>
      <c r="DV1791" s="601"/>
      <c r="DW1791" s="601"/>
      <c r="DX1791" s="601"/>
      <c r="DY1791" s="601"/>
      <c r="DZ1791" s="601"/>
      <c r="EA1791" s="601"/>
      <c r="EB1791" s="601"/>
      <c r="EC1791" s="601"/>
      <c r="ED1791" s="601"/>
      <c r="EE1791" s="601"/>
      <c r="EF1791" s="601"/>
      <c r="EG1791" s="601"/>
      <c r="EH1791" s="601"/>
      <c r="EI1791" s="601"/>
      <c r="EJ1791" s="601"/>
      <c r="EK1791" s="601"/>
      <c r="EL1791" s="601"/>
      <c r="EM1791" s="601"/>
      <c r="EN1791" s="601"/>
      <c r="EO1791" s="601"/>
      <c r="EP1791" s="601"/>
      <c r="EQ1791" s="601"/>
      <c r="ER1791" s="601"/>
      <c r="ES1791" s="601"/>
      <c r="ET1791" s="601"/>
      <c r="EU1791" s="601"/>
      <c r="EV1791" s="601"/>
      <c r="EW1791" s="601"/>
      <c r="EX1791" s="601"/>
      <c r="EY1791" s="601"/>
      <c r="EZ1791" s="601"/>
      <c r="FA1791" s="601"/>
      <c r="FB1791" s="601"/>
      <c r="FC1791" s="601"/>
      <c r="FD1791" s="601"/>
      <c r="FE1791" s="601"/>
      <c r="FF1791" s="601"/>
      <c r="FG1791" s="601"/>
      <c r="FH1791" s="601"/>
      <c r="FI1791" s="601"/>
      <c r="FJ1791" s="601"/>
      <c r="FK1791" s="601"/>
      <c r="FL1791" s="601"/>
      <c r="FM1791" s="601"/>
      <c r="FN1791" s="601"/>
      <c r="FO1791" s="601"/>
      <c r="FP1791" s="601"/>
      <c r="FQ1791" s="601"/>
      <c r="FR1791" s="601"/>
      <c r="FS1791" s="601"/>
      <c r="FT1791" s="601"/>
      <c r="FU1791" s="601"/>
      <c r="FV1791" s="601"/>
      <c r="FW1791" s="601"/>
      <c r="FX1791" s="601"/>
      <c r="FY1791" s="601"/>
      <c r="FZ1791" s="601"/>
      <c r="GA1791" s="601"/>
      <c r="GB1791" s="601"/>
      <c r="GC1791" s="601"/>
      <c r="GD1791" s="601"/>
      <c r="GE1791" s="601"/>
      <c r="GF1791" s="601"/>
      <c r="GG1791" s="601"/>
      <c r="GH1791" s="601"/>
      <c r="GI1791" s="601"/>
      <c r="GJ1791" s="601"/>
      <c r="GK1791" s="601"/>
      <c r="GL1791" s="601"/>
      <c r="GM1791" s="601"/>
      <c r="GN1791" s="601"/>
      <c r="GO1791" s="601"/>
      <c r="GP1791" s="601"/>
      <c r="GQ1791" s="601"/>
      <c r="GR1791" s="601"/>
      <c r="GS1791" s="601"/>
      <c r="GT1791" s="601"/>
      <c r="GU1791" s="601"/>
      <c r="GV1791" s="601"/>
      <c r="GW1791" s="601"/>
      <c r="GX1791" s="601"/>
      <c r="GY1791" s="601"/>
      <c r="GZ1791" s="601"/>
      <c r="HA1791" s="601"/>
      <c r="HB1791" s="601"/>
      <c r="HC1791" s="601"/>
      <c r="HD1791" s="601"/>
      <c r="HE1791" s="601"/>
      <c r="HF1791" s="601"/>
      <c r="HG1791" s="601"/>
      <c r="HH1791" s="601"/>
      <c r="HI1791" s="601"/>
      <c r="HJ1791" s="601"/>
      <c r="HK1791" s="601"/>
      <c r="HL1791" s="601"/>
      <c r="HM1791" s="601"/>
      <c r="HN1791" s="601"/>
      <c r="HO1791" s="601"/>
      <c r="HP1791" s="601"/>
      <c r="HQ1791" s="601"/>
      <c r="HR1791" s="601"/>
      <c r="HS1791" s="601"/>
      <c r="HT1791" s="601"/>
      <c r="HU1791" s="601"/>
      <c r="HV1791" s="601"/>
      <c r="HW1791" s="601"/>
      <c r="HX1791" s="601"/>
      <c r="HY1791" s="601"/>
      <c r="HZ1791" s="601"/>
      <c r="IA1791" s="601"/>
      <c r="IB1791" s="601"/>
      <c r="IC1791" s="601"/>
      <c r="ID1791" s="601"/>
      <c r="IE1791" s="601"/>
      <c r="IF1791" s="601"/>
      <c r="IG1791" s="601"/>
      <c r="IH1791" s="601"/>
      <c r="II1791" s="601"/>
      <c r="IJ1791" s="601"/>
      <c r="IK1791" s="601"/>
      <c r="IL1791" s="601"/>
      <c r="IM1791" s="601"/>
      <c r="IN1791" s="601"/>
      <c r="IO1791" s="601"/>
      <c r="IP1791" s="601"/>
      <c r="IQ1791" s="601"/>
      <c r="IR1791" s="601"/>
      <c r="IS1791" s="601"/>
      <c r="IT1791" s="601"/>
      <c r="IU1791" s="601"/>
      <c r="IV1791" s="601"/>
      <c r="IW1791" s="601"/>
      <c r="IX1791" s="601"/>
      <c r="IY1791" s="601"/>
      <c r="IZ1791" s="601"/>
      <c r="JA1791" s="601"/>
      <c r="JB1791" s="601"/>
      <c r="JC1791" s="601"/>
      <c r="JD1791" s="601"/>
      <c r="JE1791" s="601"/>
      <c r="JF1791" s="601"/>
      <c r="JG1791" s="601"/>
      <c r="JH1791" s="601"/>
      <c r="JI1791" s="601"/>
      <c r="JJ1791" s="601"/>
      <c r="JK1791" s="601"/>
      <c r="JL1791" s="601"/>
      <c r="JM1791" s="601"/>
      <c r="JN1791" s="601"/>
      <c r="JO1791" s="601"/>
      <c r="JP1791" s="601"/>
      <c r="JQ1791" s="601"/>
      <c r="JR1791" s="601"/>
      <c r="JS1791" s="601"/>
      <c r="JT1791" s="601"/>
      <c r="JU1791" s="601"/>
      <c r="JV1791" s="601"/>
      <c r="JW1791" s="601"/>
      <c r="JX1791" s="601"/>
      <c r="JY1791" s="601"/>
      <c r="JZ1791" s="601"/>
      <c r="KA1791" s="601"/>
      <c r="KB1791" s="601"/>
      <c r="KC1791" s="601"/>
      <c r="KD1791" s="601"/>
      <c r="KE1791" s="601"/>
      <c r="KF1791" s="601"/>
      <c r="KG1791" s="601"/>
      <c r="KH1791" s="601"/>
      <c r="KI1791" s="601"/>
      <c r="KJ1791" s="601"/>
      <c r="KK1791" s="601"/>
      <c r="KL1791" s="601"/>
      <c r="KM1791" s="601"/>
      <c r="KN1791" s="601"/>
      <c r="KO1791" s="601"/>
      <c r="KP1791" s="601"/>
      <c r="KQ1791" s="601"/>
      <c r="KR1791" s="601"/>
      <c r="KS1791" s="601"/>
      <c r="KT1791" s="601"/>
      <c r="KU1791" s="601"/>
      <c r="KV1791" s="601"/>
      <c r="KW1791" s="601"/>
      <c r="KX1791" s="601"/>
      <c r="KY1791" s="601"/>
      <c r="KZ1791" s="601"/>
      <c r="LA1791" s="601"/>
      <c r="LB1791" s="601"/>
      <c r="LC1791" s="601"/>
      <c r="LD1791" s="601"/>
      <c r="LE1791" s="601"/>
      <c r="LF1791" s="601"/>
      <c r="LG1791" s="601"/>
      <c r="LH1791" s="601"/>
      <c r="LI1791" s="601"/>
      <c r="LJ1791" s="601"/>
    </row>
    <row r="1792" spans="1:322">
      <c r="A1792" s="715"/>
      <c r="B1792" s="564"/>
      <c r="C1792" s="564"/>
      <c r="D1792" s="676" t="s">
        <v>1067</v>
      </c>
      <c r="E1792" s="524"/>
      <c r="F1792" s="676" t="s">
        <v>1152</v>
      </c>
      <c r="G1792" s="676">
        <v>2022</v>
      </c>
      <c r="H1792" s="596">
        <v>3</v>
      </c>
      <c r="I1792" s="687">
        <v>127490</v>
      </c>
      <c r="J1792" s="677">
        <v>44643</v>
      </c>
      <c r="K1792" s="676" t="s">
        <v>1613</v>
      </c>
      <c r="L1792" s="677" t="s">
        <v>1578</v>
      </c>
      <c r="M1792" s="677">
        <v>44468</v>
      </c>
      <c r="N1792" s="677" t="s">
        <v>1603</v>
      </c>
      <c r="O1792" s="677"/>
      <c r="P1792" s="597">
        <v>44630</v>
      </c>
      <c r="Q1792" s="597">
        <v>44641</v>
      </c>
      <c r="R1792" s="597">
        <v>44643</v>
      </c>
      <c r="S1792" s="596" t="s">
        <v>1580</v>
      </c>
      <c r="T1792" s="596">
        <v>60</v>
      </c>
      <c r="U1792" s="676" t="s">
        <v>1612</v>
      </c>
      <c r="V1792" s="596" t="s">
        <v>1591</v>
      </c>
      <c r="W1792" s="678">
        <v>400</v>
      </c>
      <c r="X1792" s="551">
        <v>624</v>
      </c>
      <c r="Y1792" s="693">
        <v>249600</v>
      </c>
      <c r="Z1792" s="598">
        <v>0.44</v>
      </c>
      <c r="AA1792" s="682">
        <f>Y1792*Z1792</f>
        <v>109824</v>
      </c>
      <c r="AB1792" s="521"/>
      <c r="AC1792" s="683">
        <v>0</v>
      </c>
      <c r="AD1792" s="676"/>
      <c r="AE1792" s="684"/>
      <c r="AF1792" s="695">
        <f>AA1792+AD1792+AE1792</f>
        <v>109824</v>
      </c>
      <c r="AG1792" s="596" t="s">
        <v>47</v>
      </c>
      <c r="AH1792" s="641"/>
      <c r="AI1792" s="676">
        <v>75</v>
      </c>
      <c r="AJ1792" s="676" t="s">
        <v>1592</v>
      </c>
      <c r="AK1792" s="676" t="s">
        <v>50</v>
      </c>
      <c r="AL1792" s="696">
        <v>94544</v>
      </c>
      <c r="AM1792" s="596" t="s">
        <v>52</v>
      </c>
      <c r="AN1792" s="676" t="s">
        <v>1585</v>
      </c>
      <c r="AO1792" s="596"/>
      <c r="AP1792" s="676" t="s">
        <v>92</v>
      </c>
      <c r="AQ1792" s="676" t="s">
        <v>37</v>
      </c>
      <c r="AR1792" s="676"/>
      <c r="AS1792" s="523" t="s">
        <v>1077</v>
      </c>
      <c r="AT1792" s="523"/>
      <c r="AU1792" s="523"/>
      <c r="AV1792" s="674"/>
      <c r="AW1792" s="673" t="str">
        <f>U1792</f>
        <v>30390256H</v>
      </c>
      <c r="AX1792" s="673" cm="1">
        <f t="array" ref="AX1792">SUM(MID(0&amp;AW1792,LARGE(INDEX(ISNUMBER(--MID(AW1792,ROW($1:$8),1))*ROW($1:$8),),ROW($1:$8))+1,1)*10^ROW($1:$8)/10)</f>
        <v>30390256</v>
      </c>
      <c r="AY1792" s="673" t="str">
        <f>VLOOKUP($AX1792,'Item Master Data'!$A:$F,3,FALSE)</f>
        <v>T400H</v>
      </c>
      <c r="AZ1792" s="673">
        <f>VLOOKUP($AX1792,'Item Master Data'!$A:$F,6,FALSE)</f>
        <v>400</v>
      </c>
      <c r="BA1792" s="673">
        <f>X1792/BB1792</f>
        <v>24</v>
      </c>
      <c r="BB1792" s="673">
        <f>VLOOKUP(AX1792,'Item Master Data'!$A:$G,7,FALSE)</f>
        <v>26</v>
      </c>
      <c r="BC1792" s="673"/>
      <c r="BD1792" s="673">
        <f>W1792-AZ1792</f>
        <v>0</v>
      </c>
      <c r="BE1792" s="601"/>
      <c r="BF1792" s="601"/>
      <c r="BG1792" s="601"/>
      <c r="BH1792" s="601"/>
      <c r="BI1792" s="601"/>
      <c r="BJ1792" s="601"/>
      <c r="BK1792" s="601"/>
      <c r="BL1792" s="601"/>
      <c r="BM1792" s="601"/>
      <c r="BN1792" s="601"/>
      <c r="BO1792" s="601"/>
      <c r="BP1792" s="601"/>
      <c r="BQ1792" s="601"/>
      <c r="BR1792" s="601"/>
      <c r="BS1792" s="601"/>
      <c r="BT1792" s="601"/>
      <c r="BU1792" s="601"/>
      <c r="BV1792" s="601"/>
      <c r="BW1792" s="601"/>
      <c r="BX1792" s="601"/>
      <c r="BY1792" s="601"/>
      <c r="BZ1792" s="601"/>
      <c r="CA1792" s="601"/>
      <c r="CB1792" s="601"/>
      <c r="CC1792" s="601"/>
      <c r="CD1792" s="601"/>
      <c r="CE1792" s="601"/>
      <c r="CF1792" s="601"/>
      <c r="CG1792" s="601"/>
      <c r="CH1792" s="601"/>
      <c r="CI1792" s="601"/>
      <c r="CJ1792" s="601"/>
      <c r="CK1792" s="601"/>
      <c r="CL1792" s="601"/>
      <c r="CM1792" s="601"/>
      <c r="CN1792" s="601"/>
      <c r="CO1792" s="601"/>
      <c r="CP1792" s="601"/>
      <c r="CQ1792" s="601"/>
      <c r="CR1792" s="601"/>
      <c r="CS1792" s="601"/>
      <c r="CT1792" s="601"/>
      <c r="CU1792" s="601"/>
      <c r="CV1792" s="601"/>
      <c r="CW1792" s="601"/>
      <c r="CX1792" s="601"/>
      <c r="CY1792" s="601"/>
      <c r="CZ1792" s="601"/>
      <c r="DA1792" s="601"/>
      <c r="DB1792" s="601"/>
      <c r="DC1792" s="601"/>
      <c r="DD1792" s="601"/>
      <c r="DE1792" s="601"/>
      <c r="DF1792" s="601"/>
      <c r="DG1792" s="601"/>
      <c r="DH1792" s="601"/>
      <c r="DI1792" s="601"/>
      <c r="DJ1792" s="601"/>
      <c r="DK1792" s="601"/>
      <c r="DL1792" s="601"/>
      <c r="DM1792" s="601"/>
      <c r="DN1792" s="601"/>
      <c r="DO1792" s="601"/>
      <c r="DP1792" s="601"/>
      <c r="DQ1792" s="601"/>
      <c r="DR1792" s="601"/>
      <c r="DS1792" s="601"/>
      <c r="DT1792" s="601"/>
      <c r="DU1792" s="601"/>
      <c r="DV1792" s="601"/>
      <c r="DW1792" s="601"/>
      <c r="DX1792" s="601"/>
      <c r="DY1792" s="601"/>
      <c r="DZ1792" s="601"/>
      <c r="EA1792" s="601"/>
      <c r="EB1792" s="601"/>
      <c r="EC1792" s="601"/>
      <c r="ED1792" s="601"/>
      <c r="EE1792" s="601"/>
      <c r="EF1792" s="601"/>
      <c r="EG1792" s="601"/>
      <c r="EH1792" s="601"/>
      <c r="EI1792" s="601"/>
      <c r="EJ1792" s="601"/>
      <c r="EK1792" s="601"/>
      <c r="EL1792" s="601"/>
      <c r="EM1792" s="601"/>
      <c r="EN1792" s="601"/>
      <c r="EO1792" s="601"/>
      <c r="EP1792" s="601"/>
      <c r="EQ1792" s="601"/>
      <c r="ER1792" s="601"/>
      <c r="ES1792" s="601"/>
      <c r="ET1792" s="601"/>
      <c r="EU1792" s="601"/>
      <c r="EV1792" s="601"/>
      <c r="EW1792" s="601"/>
      <c r="EX1792" s="601"/>
      <c r="EY1792" s="601"/>
      <c r="EZ1792" s="601"/>
      <c r="FA1792" s="601"/>
      <c r="FB1792" s="601"/>
      <c r="FC1792" s="601"/>
      <c r="FD1792" s="601"/>
      <c r="FE1792" s="601"/>
      <c r="FF1792" s="601"/>
      <c r="FG1792" s="601"/>
      <c r="FH1792" s="601"/>
      <c r="FI1792" s="601"/>
      <c r="FJ1792" s="601"/>
      <c r="FK1792" s="601"/>
      <c r="FL1792" s="601"/>
      <c r="FM1792" s="601"/>
      <c r="FN1792" s="601"/>
      <c r="FO1792" s="601"/>
      <c r="FP1792" s="601"/>
      <c r="FQ1792" s="601"/>
      <c r="FR1792" s="601"/>
      <c r="FS1792" s="601"/>
      <c r="FT1792" s="601"/>
      <c r="FU1792" s="601"/>
      <c r="FV1792" s="601"/>
      <c r="FW1792" s="601"/>
      <c r="FX1792" s="601"/>
      <c r="FY1792" s="601"/>
      <c r="FZ1792" s="601"/>
      <c r="GA1792" s="601"/>
      <c r="GB1792" s="601"/>
      <c r="GC1792" s="601"/>
      <c r="GD1792" s="601"/>
      <c r="GE1792" s="601"/>
      <c r="GF1792" s="601"/>
      <c r="GG1792" s="601"/>
      <c r="GH1792" s="601"/>
      <c r="GI1792" s="601"/>
      <c r="GJ1792" s="601"/>
      <c r="GK1792" s="601"/>
      <c r="GL1792" s="601"/>
      <c r="GM1792" s="601"/>
      <c r="GN1792" s="601"/>
      <c r="GO1792" s="601"/>
      <c r="GP1792" s="601"/>
      <c r="GQ1792" s="601"/>
      <c r="GR1792" s="601"/>
      <c r="GS1792" s="601"/>
      <c r="GT1792" s="601"/>
      <c r="GU1792" s="601"/>
      <c r="GV1792" s="601"/>
      <c r="GW1792" s="601"/>
      <c r="GX1792" s="601"/>
      <c r="GY1792" s="601"/>
      <c r="GZ1792" s="601"/>
      <c r="HA1792" s="601"/>
      <c r="HB1792" s="601"/>
      <c r="HC1792" s="601"/>
      <c r="HD1792" s="601"/>
      <c r="HE1792" s="601"/>
      <c r="HF1792" s="601"/>
      <c r="HG1792" s="601"/>
      <c r="HH1792" s="601"/>
      <c r="HI1792" s="601"/>
      <c r="HJ1792" s="601"/>
      <c r="HK1792" s="601"/>
      <c r="HL1792" s="601"/>
      <c r="HM1792" s="601"/>
      <c r="HN1792" s="601"/>
      <c r="HO1792" s="601"/>
      <c r="HP1792" s="601"/>
      <c r="HQ1792" s="601"/>
      <c r="HR1792" s="601"/>
      <c r="HS1792" s="601"/>
      <c r="HT1792" s="601"/>
      <c r="HU1792" s="601"/>
      <c r="HV1792" s="601"/>
      <c r="HW1792" s="601"/>
      <c r="HX1792" s="601"/>
      <c r="HY1792" s="601"/>
      <c r="HZ1792" s="601"/>
      <c r="IA1792" s="601"/>
      <c r="IB1792" s="601"/>
      <c r="IC1792" s="601"/>
      <c r="ID1792" s="601"/>
      <c r="IE1792" s="601"/>
      <c r="IF1792" s="601"/>
      <c r="IG1792" s="601"/>
      <c r="IH1792" s="601"/>
      <c r="II1792" s="601"/>
      <c r="IJ1792" s="601"/>
      <c r="IK1792" s="601"/>
      <c r="IL1792" s="601"/>
      <c r="IM1792" s="601"/>
      <c r="IN1792" s="601"/>
      <c r="IO1792" s="601"/>
      <c r="IP1792" s="601"/>
      <c r="IQ1792" s="601"/>
      <c r="IR1792" s="601"/>
      <c r="IS1792" s="601"/>
      <c r="IT1792" s="601"/>
      <c r="IU1792" s="601"/>
      <c r="IV1792" s="601"/>
      <c r="IW1792" s="601"/>
      <c r="IX1792" s="601"/>
      <c r="IY1792" s="601"/>
      <c r="IZ1792" s="601"/>
      <c r="JA1792" s="601"/>
      <c r="JB1792" s="601"/>
      <c r="JC1792" s="601"/>
      <c r="JD1792" s="601"/>
      <c r="JE1792" s="601"/>
      <c r="JF1792" s="601"/>
      <c r="JG1792" s="601"/>
      <c r="JH1792" s="601"/>
      <c r="JI1792" s="601"/>
      <c r="JJ1792" s="601"/>
      <c r="JK1792" s="601"/>
      <c r="JL1792" s="601"/>
      <c r="JM1792" s="601"/>
      <c r="JN1792" s="601"/>
      <c r="JO1792" s="601"/>
      <c r="JP1792" s="601"/>
      <c r="JQ1792" s="601"/>
      <c r="JR1792" s="601"/>
      <c r="JS1792" s="601"/>
      <c r="JT1792" s="601"/>
      <c r="JU1792" s="601"/>
      <c r="JV1792" s="601"/>
      <c r="JW1792" s="601"/>
      <c r="JX1792" s="601"/>
      <c r="JY1792" s="601"/>
      <c r="JZ1792" s="601"/>
      <c r="KA1792" s="601"/>
      <c r="KB1792" s="601"/>
      <c r="KC1792" s="601"/>
      <c r="KD1792" s="601"/>
      <c r="KE1792" s="601"/>
      <c r="KF1792" s="601"/>
      <c r="KG1792" s="601"/>
      <c r="KH1792" s="601"/>
      <c r="KI1792" s="601"/>
      <c r="KJ1792" s="601"/>
      <c r="KK1792" s="601"/>
      <c r="KL1792" s="601"/>
      <c r="KM1792" s="601"/>
      <c r="KN1792" s="601"/>
      <c r="KO1792" s="601"/>
      <c r="KP1792" s="601"/>
      <c r="KQ1792" s="601"/>
      <c r="KR1792" s="601"/>
      <c r="KS1792" s="601"/>
      <c r="KT1792" s="601"/>
      <c r="KU1792" s="601"/>
      <c r="KV1792" s="601"/>
      <c r="KW1792" s="601"/>
      <c r="KX1792" s="601"/>
      <c r="KY1792" s="601"/>
      <c r="KZ1792" s="601"/>
      <c r="LA1792" s="601"/>
      <c r="LB1792" s="601"/>
      <c r="LC1792" s="601"/>
      <c r="LD1792" s="601"/>
      <c r="LE1792" s="601"/>
      <c r="LF1792" s="601"/>
      <c r="LG1792" s="601"/>
      <c r="LH1792" s="601"/>
      <c r="LI1792" s="601"/>
      <c r="LJ1792" s="601"/>
    </row>
    <row r="1793" spans="1:322">
      <c r="A1793" s="715"/>
      <c r="B1793" s="564"/>
      <c r="C1793" s="564"/>
      <c r="D1793" s="676" t="s">
        <v>1067</v>
      </c>
      <c r="E1793" s="524" t="s">
        <v>1126</v>
      </c>
      <c r="F1793" s="676" t="s">
        <v>1152</v>
      </c>
      <c r="G1793" s="676">
        <v>2022</v>
      </c>
      <c r="H1793" s="596">
        <v>3</v>
      </c>
      <c r="I1793" s="687">
        <v>127630</v>
      </c>
      <c r="J1793" s="677">
        <v>44648</v>
      </c>
      <c r="K1793" s="676" t="s">
        <v>1613</v>
      </c>
      <c r="L1793" s="677" t="s">
        <v>1578</v>
      </c>
      <c r="M1793" s="597">
        <v>44468</v>
      </c>
      <c r="N1793" s="597" t="s">
        <v>1603</v>
      </c>
      <c r="O1793" s="597"/>
      <c r="P1793" s="597">
        <v>44630</v>
      </c>
      <c r="Q1793" s="597">
        <v>44645</v>
      </c>
      <c r="R1793" s="597">
        <v>44648</v>
      </c>
      <c r="S1793" s="596" t="s">
        <v>1580</v>
      </c>
      <c r="T1793" s="596">
        <v>60</v>
      </c>
      <c r="U1793" s="676" t="s">
        <v>1612</v>
      </c>
      <c r="V1793" s="596" t="s">
        <v>1591</v>
      </c>
      <c r="W1793" s="678">
        <v>400</v>
      </c>
      <c r="X1793" s="551">
        <v>624</v>
      </c>
      <c r="Y1793" s="693">
        <v>249600</v>
      </c>
      <c r="Z1793" s="598">
        <v>0.44</v>
      </c>
      <c r="AA1793" s="682">
        <f>Y1793*Z1793</f>
        <v>109824</v>
      </c>
      <c r="AB1793" s="521"/>
      <c r="AC1793" s="683">
        <v>0</v>
      </c>
      <c r="AD1793" s="676"/>
      <c r="AE1793" s="684"/>
      <c r="AF1793" s="695">
        <f>AA1793+AD1793+AE1793</f>
        <v>109824</v>
      </c>
      <c r="AG1793" s="596" t="s">
        <v>47</v>
      </c>
      <c r="AH1793" s="641"/>
      <c r="AI1793" s="596">
        <v>75</v>
      </c>
      <c r="AJ1793" s="676" t="s">
        <v>1592</v>
      </c>
      <c r="AK1793" s="676" t="s">
        <v>50</v>
      </c>
      <c r="AL1793" s="696">
        <v>94544</v>
      </c>
      <c r="AM1793" s="596" t="s">
        <v>52</v>
      </c>
      <c r="AN1793" s="676" t="s">
        <v>1585</v>
      </c>
      <c r="AO1793" s="596"/>
      <c r="AP1793" s="676" t="s">
        <v>92</v>
      </c>
      <c r="AQ1793" s="676" t="s">
        <v>37</v>
      </c>
      <c r="AR1793" s="676"/>
      <c r="AS1793" s="523" t="s">
        <v>1077</v>
      </c>
      <c r="AT1793" s="523"/>
      <c r="AU1793" s="523"/>
      <c r="AV1793" s="674"/>
      <c r="AW1793" s="673" t="str">
        <f>U1793</f>
        <v>30390256H</v>
      </c>
      <c r="AX1793" s="673" cm="1">
        <f t="array" ref="AX1793">SUM(MID(0&amp;AW1793,LARGE(INDEX(ISNUMBER(--MID(AW1793,ROW($1:$8),1))*ROW($1:$8),),ROW($1:$8))+1,1)*10^ROW($1:$8)/10)</f>
        <v>30390256</v>
      </c>
      <c r="AY1793" s="673" t="str">
        <f>VLOOKUP($AX1793,'Item Master Data'!$A:$F,3,FALSE)</f>
        <v>T400H</v>
      </c>
      <c r="AZ1793" s="673">
        <f>VLOOKUP($AX1793,'Item Master Data'!$A:$F,6,FALSE)</f>
        <v>400</v>
      </c>
      <c r="BA1793" s="673">
        <f>X1793/BB1793</f>
        <v>24</v>
      </c>
      <c r="BB1793" s="673">
        <f>VLOOKUP(AX1793,'Item Master Data'!$A:$G,7,FALSE)</f>
        <v>26</v>
      </c>
      <c r="BC1793" s="673"/>
      <c r="BD1793" s="673">
        <f>W1793-AZ1793</f>
        <v>0</v>
      </c>
      <c r="BE1793" s="601"/>
      <c r="BF1793" s="601"/>
      <c r="BG1793" s="601"/>
      <c r="BH1793" s="601"/>
      <c r="BI1793" s="601"/>
      <c r="BJ1793" s="601"/>
      <c r="BK1793" s="601"/>
      <c r="BL1793" s="601"/>
      <c r="BM1793" s="601"/>
      <c r="BN1793" s="601"/>
      <c r="BO1793" s="601"/>
      <c r="BP1793" s="601"/>
      <c r="BQ1793" s="601"/>
      <c r="BR1793" s="601"/>
      <c r="BS1793" s="601"/>
      <c r="BT1793" s="601"/>
      <c r="BU1793" s="601"/>
      <c r="BV1793" s="601"/>
      <c r="BW1793" s="601"/>
      <c r="BX1793" s="601"/>
      <c r="BY1793" s="601"/>
      <c r="BZ1793" s="601"/>
      <c r="CA1793" s="601"/>
      <c r="CB1793" s="601"/>
      <c r="CC1793" s="601"/>
      <c r="CD1793" s="601"/>
      <c r="CE1793" s="601"/>
      <c r="CF1793" s="601"/>
      <c r="CG1793" s="601"/>
      <c r="CH1793" s="601"/>
      <c r="CI1793" s="601"/>
      <c r="CJ1793" s="601"/>
      <c r="CK1793" s="601"/>
      <c r="CL1793" s="601"/>
      <c r="CM1793" s="601"/>
      <c r="CN1793" s="601"/>
      <c r="CO1793" s="601"/>
      <c r="CP1793" s="601"/>
      <c r="CQ1793" s="601"/>
      <c r="CR1793" s="601"/>
      <c r="CS1793" s="601"/>
      <c r="CT1793" s="601"/>
      <c r="CU1793" s="601"/>
      <c r="CV1793" s="601"/>
      <c r="CW1793" s="601"/>
      <c r="CX1793" s="601"/>
      <c r="CY1793" s="601"/>
      <c r="CZ1793" s="601"/>
      <c r="DA1793" s="601"/>
      <c r="DB1793" s="601"/>
      <c r="DC1793" s="601"/>
      <c r="DD1793" s="601"/>
      <c r="DE1793" s="601"/>
      <c r="DF1793" s="601"/>
      <c r="DG1793" s="601"/>
      <c r="DH1793" s="601"/>
      <c r="DI1793" s="601"/>
      <c r="DJ1793" s="601"/>
      <c r="DK1793" s="601"/>
      <c r="DL1793" s="601"/>
      <c r="DM1793" s="601"/>
      <c r="DN1793" s="601"/>
      <c r="DO1793" s="601"/>
      <c r="DP1793" s="601"/>
      <c r="DQ1793" s="601"/>
      <c r="DR1793" s="601"/>
      <c r="DS1793" s="601"/>
      <c r="DT1793" s="601"/>
      <c r="DU1793" s="601"/>
      <c r="DV1793" s="601"/>
      <c r="DW1793" s="601"/>
      <c r="DX1793" s="601"/>
      <c r="DY1793" s="601"/>
      <c r="DZ1793" s="601"/>
      <c r="EA1793" s="601"/>
      <c r="EB1793" s="601"/>
      <c r="EC1793" s="601"/>
      <c r="ED1793" s="601"/>
      <c r="EE1793" s="601"/>
      <c r="EF1793" s="601"/>
      <c r="EG1793" s="601"/>
      <c r="EH1793" s="601"/>
      <c r="EI1793" s="601"/>
      <c r="EJ1793" s="601"/>
      <c r="EK1793" s="601"/>
      <c r="EL1793" s="601"/>
      <c r="EM1793" s="601"/>
      <c r="EN1793" s="601"/>
      <c r="EO1793" s="601"/>
      <c r="EP1793" s="601"/>
      <c r="EQ1793" s="601"/>
      <c r="ER1793" s="601"/>
      <c r="ES1793" s="601"/>
      <c r="ET1793" s="601"/>
      <c r="EU1793" s="601"/>
      <c r="EV1793" s="601"/>
      <c r="EW1793" s="601"/>
      <c r="EX1793" s="601"/>
      <c r="EY1793" s="601"/>
      <c r="EZ1793" s="601"/>
      <c r="FA1793" s="601"/>
      <c r="FB1793" s="601"/>
      <c r="FC1793" s="601"/>
      <c r="FD1793" s="601"/>
      <c r="FE1793" s="601"/>
      <c r="FF1793" s="601"/>
      <c r="FG1793" s="601"/>
      <c r="FH1793" s="601"/>
      <c r="FI1793" s="601"/>
      <c r="FJ1793" s="601"/>
      <c r="FK1793" s="601"/>
      <c r="FL1793" s="601"/>
      <c r="FM1793" s="601"/>
      <c r="FN1793" s="601"/>
      <c r="FO1793" s="601"/>
      <c r="FP1793" s="601"/>
      <c r="FQ1793" s="601"/>
      <c r="FR1793" s="601"/>
      <c r="FS1793" s="601"/>
      <c r="FT1793" s="601"/>
      <c r="FU1793" s="601"/>
      <c r="FV1793" s="601"/>
      <c r="FW1793" s="601"/>
      <c r="FX1793" s="601"/>
      <c r="FY1793" s="601"/>
      <c r="FZ1793" s="601"/>
      <c r="GA1793" s="601"/>
      <c r="GB1793" s="601"/>
      <c r="GC1793" s="601"/>
      <c r="GD1793" s="601"/>
      <c r="GE1793" s="601"/>
      <c r="GF1793" s="601"/>
      <c r="GG1793" s="601"/>
      <c r="GH1793" s="601"/>
      <c r="GI1793" s="601"/>
      <c r="GJ1793" s="601"/>
      <c r="GK1793" s="601"/>
      <c r="GL1793" s="601"/>
      <c r="GM1793" s="601"/>
      <c r="GN1793" s="601"/>
      <c r="GO1793" s="601"/>
      <c r="GP1793" s="601"/>
      <c r="GQ1793" s="601"/>
      <c r="GR1793" s="601"/>
      <c r="GS1793" s="601"/>
      <c r="GT1793" s="601"/>
      <c r="GU1793" s="601"/>
      <c r="GV1793" s="601"/>
      <c r="GW1793" s="601"/>
      <c r="GX1793" s="601"/>
      <c r="GY1793" s="601"/>
      <c r="GZ1793" s="601"/>
      <c r="HA1793" s="601"/>
      <c r="HB1793" s="601"/>
      <c r="HC1793" s="601"/>
      <c r="HD1793" s="601"/>
      <c r="HE1793" s="601"/>
      <c r="HF1793" s="601"/>
      <c r="HG1793" s="601"/>
      <c r="HH1793" s="601"/>
      <c r="HI1793" s="601"/>
      <c r="HJ1793" s="601"/>
      <c r="HK1793" s="601"/>
      <c r="HL1793" s="601"/>
      <c r="HM1793" s="601"/>
      <c r="HN1793" s="601"/>
      <c r="HO1793" s="601"/>
      <c r="HP1793" s="601"/>
      <c r="HQ1793" s="601"/>
      <c r="HR1793" s="601"/>
      <c r="HS1793" s="601"/>
      <c r="HT1793" s="601"/>
      <c r="HU1793" s="601"/>
      <c r="HV1793" s="601"/>
      <c r="HW1793" s="601"/>
      <c r="HX1793" s="601"/>
      <c r="HY1793" s="601"/>
      <c r="HZ1793" s="601"/>
      <c r="IA1793" s="601"/>
      <c r="IB1793" s="601"/>
      <c r="IC1793" s="601"/>
      <c r="ID1793" s="601"/>
      <c r="IE1793" s="601"/>
      <c r="IF1793" s="601"/>
      <c r="IG1793" s="601"/>
      <c r="IH1793" s="601"/>
      <c r="II1793" s="601"/>
      <c r="IJ1793" s="601"/>
      <c r="IK1793" s="601"/>
      <c r="IL1793" s="601"/>
      <c r="IM1793" s="601"/>
      <c r="IN1793" s="601"/>
      <c r="IO1793" s="601"/>
      <c r="IP1793" s="601"/>
      <c r="IQ1793" s="601"/>
      <c r="IR1793" s="601"/>
      <c r="IS1793" s="601"/>
      <c r="IT1793" s="601"/>
      <c r="IU1793" s="601"/>
      <c r="IV1793" s="601"/>
      <c r="IW1793" s="601"/>
      <c r="IX1793" s="601"/>
      <c r="IY1793" s="601"/>
      <c r="IZ1793" s="601"/>
      <c r="JA1793" s="601"/>
      <c r="JB1793" s="601"/>
      <c r="JC1793" s="601"/>
      <c r="JD1793" s="601"/>
      <c r="JE1793" s="601"/>
      <c r="JF1793" s="601"/>
      <c r="JG1793" s="601"/>
      <c r="JH1793" s="601"/>
      <c r="JI1793" s="601"/>
      <c r="JJ1793" s="601"/>
      <c r="JK1793" s="601"/>
      <c r="JL1793" s="601"/>
      <c r="JM1793" s="601"/>
      <c r="JN1793" s="601"/>
      <c r="JO1793" s="601"/>
      <c r="JP1793" s="601"/>
      <c r="JQ1793" s="601"/>
      <c r="JR1793" s="601"/>
      <c r="JS1793" s="601"/>
      <c r="JT1793" s="601"/>
      <c r="JU1793" s="601"/>
      <c r="JV1793" s="601"/>
      <c r="JW1793" s="601"/>
      <c r="JX1793" s="601"/>
      <c r="JY1793" s="601"/>
      <c r="JZ1793" s="601"/>
      <c r="KA1793" s="601"/>
      <c r="KB1793" s="601"/>
      <c r="KC1793" s="601"/>
      <c r="KD1793" s="601"/>
      <c r="KE1793" s="601"/>
      <c r="KF1793" s="601"/>
      <c r="KG1793" s="601"/>
      <c r="KH1793" s="601"/>
      <c r="KI1793" s="601"/>
      <c r="KJ1793" s="601"/>
      <c r="KK1793" s="601"/>
      <c r="KL1793" s="601"/>
      <c r="KM1793" s="601"/>
      <c r="KN1793" s="601"/>
      <c r="KO1793" s="601"/>
      <c r="KP1793" s="601"/>
      <c r="KQ1793" s="601"/>
      <c r="KR1793" s="601"/>
      <c r="KS1793" s="601"/>
      <c r="KT1793" s="601"/>
      <c r="KU1793" s="601"/>
      <c r="KV1793" s="601"/>
      <c r="KW1793" s="601"/>
      <c r="KX1793" s="601"/>
      <c r="KY1793" s="601"/>
      <c r="KZ1793" s="601"/>
      <c r="LA1793" s="601"/>
      <c r="LB1793" s="601"/>
      <c r="LC1793" s="601"/>
      <c r="LD1793" s="601"/>
      <c r="LE1793" s="601"/>
      <c r="LF1793" s="601"/>
      <c r="LG1793" s="601"/>
      <c r="LH1793" s="601"/>
      <c r="LI1793" s="601"/>
      <c r="LJ1793" s="601"/>
    </row>
    <row r="1794" spans="1:322">
      <c r="A1794" s="715"/>
      <c r="B1794" s="564"/>
      <c r="C1794" s="564"/>
      <c r="D1794" s="676" t="s">
        <v>1067</v>
      </c>
      <c r="E1794" s="524"/>
      <c r="F1794" s="676" t="s">
        <v>1152</v>
      </c>
      <c r="G1794" s="676">
        <v>2022</v>
      </c>
      <c r="H1794" s="596">
        <v>3</v>
      </c>
      <c r="I1794" s="687">
        <v>127625</v>
      </c>
      <c r="J1794" s="677">
        <v>44649</v>
      </c>
      <c r="K1794" s="676" t="s">
        <v>1613</v>
      </c>
      <c r="L1794" s="677" t="s">
        <v>1578</v>
      </c>
      <c r="M1794" s="597">
        <v>44468</v>
      </c>
      <c r="N1794" s="597" t="s">
        <v>1603</v>
      </c>
      <c r="O1794" s="597"/>
      <c r="P1794" s="597">
        <v>44630</v>
      </c>
      <c r="Q1794" s="597">
        <v>44648</v>
      </c>
      <c r="R1794" s="597">
        <v>44649</v>
      </c>
      <c r="S1794" s="596" t="s">
        <v>1580</v>
      </c>
      <c r="T1794" s="596">
        <v>60</v>
      </c>
      <c r="U1794" s="676" t="s">
        <v>1612</v>
      </c>
      <c r="V1794" s="596" t="s">
        <v>1591</v>
      </c>
      <c r="W1794" s="678">
        <v>400</v>
      </c>
      <c r="X1794" s="551">
        <v>624</v>
      </c>
      <c r="Y1794" s="693">
        <v>249600</v>
      </c>
      <c r="Z1794" s="598">
        <v>0.44</v>
      </c>
      <c r="AA1794" s="682">
        <f>Y1794*Z1794</f>
        <v>109824</v>
      </c>
      <c r="AB1794" s="521"/>
      <c r="AC1794" s="683">
        <v>0</v>
      </c>
      <c r="AD1794" s="676"/>
      <c r="AE1794" s="684"/>
      <c r="AF1794" s="695">
        <f>AA1794+AD1794+AE1794</f>
        <v>109824</v>
      </c>
      <c r="AG1794" s="596" t="s">
        <v>47</v>
      </c>
      <c r="AH1794" s="641"/>
      <c r="AI1794" s="596">
        <v>75</v>
      </c>
      <c r="AJ1794" s="676" t="s">
        <v>1592</v>
      </c>
      <c r="AK1794" s="676" t="s">
        <v>50</v>
      </c>
      <c r="AL1794" s="696">
        <v>94544</v>
      </c>
      <c r="AM1794" s="596" t="s">
        <v>52</v>
      </c>
      <c r="AN1794" s="676" t="s">
        <v>50</v>
      </c>
      <c r="AO1794" s="596"/>
      <c r="AP1794" s="676" t="s">
        <v>92</v>
      </c>
      <c r="AQ1794" s="676" t="s">
        <v>37</v>
      </c>
      <c r="AR1794" s="676"/>
      <c r="AS1794" s="523" t="s">
        <v>1077</v>
      </c>
      <c r="AT1794" s="523"/>
      <c r="AU1794" s="523"/>
      <c r="AV1794" s="674"/>
      <c r="AW1794" s="673" t="str">
        <f>U1794</f>
        <v>30390256H</v>
      </c>
      <c r="AX1794" s="673" cm="1">
        <f t="array" ref="AX1794">SUM(MID(0&amp;AW1794,LARGE(INDEX(ISNUMBER(--MID(AW1794,ROW($1:$8),1))*ROW($1:$8),),ROW($1:$8))+1,1)*10^ROW($1:$8)/10)</f>
        <v>30390256</v>
      </c>
      <c r="AY1794" s="673" t="str">
        <f>VLOOKUP($AX1794,'Item Master Data'!$A:$F,3,FALSE)</f>
        <v>T400H</v>
      </c>
      <c r="AZ1794" s="673">
        <f>VLOOKUP($AX1794,'Item Master Data'!$A:$F,6,FALSE)</f>
        <v>400</v>
      </c>
      <c r="BA1794" s="673">
        <f>X1794/BB1794</f>
        <v>24</v>
      </c>
      <c r="BB1794" s="673">
        <f>VLOOKUP(AX1794,'Item Master Data'!$A:$G,7,FALSE)</f>
        <v>26</v>
      </c>
      <c r="BC1794" s="673"/>
      <c r="BD1794" s="673">
        <f>W1794-AZ1794</f>
        <v>0</v>
      </c>
      <c r="BE1794" s="601"/>
      <c r="BF1794" s="601"/>
      <c r="BG1794" s="601"/>
      <c r="BH1794" s="601"/>
      <c r="BI1794" s="601"/>
      <c r="BJ1794" s="601"/>
      <c r="BK1794" s="601"/>
      <c r="BL1794" s="601"/>
      <c r="BM1794" s="601"/>
      <c r="BN1794" s="601"/>
      <c r="BO1794" s="601"/>
      <c r="BP1794" s="601"/>
      <c r="BQ1794" s="601"/>
      <c r="BR1794" s="601"/>
      <c r="BS1794" s="601"/>
      <c r="BT1794" s="601"/>
      <c r="BU1794" s="601"/>
      <c r="BV1794" s="601"/>
      <c r="BW1794" s="601"/>
      <c r="BX1794" s="601"/>
      <c r="BY1794" s="601"/>
      <c r="BZ1794" s="601"/>
      <c r="CA1794" s="601"/>
      <c r="CB1794" s="601"/>
      <c r="CC1794" s="601"/>
      <c r="CD1794" s="601"/>
      <c r="CE1794" s="601"/>
      <c r="CF1794" s="601"/>
      <c r="CG1794" s="601"/>
      <c r="CH1794" s="601"/>
      <c r="CI1794" s="601"/>
      <c r="CJ1794" s="601"/>
      <c r="CK1794" s="601"/>
      <c r="CL1794" s="601"/>
      <c r="CM1794" s="601"/>
      <c r="CN1794" s="601"/>
      <c r="CO1794" s="601"/>
      <c r="CP1794" s="601"/>
      <c r="CQ1794" s="601"/>
      <c r="CR1794" s="601"/>
      <c r="CS1794" s="601"/>
      <c r="CT1794" s="601"/>
      <c r="CU1794" s="601"/>
      <c r="CV1794" s="601"/>
      <c r="CW1794" s="601"/>
      <c r="CX1794" s="601"/>
      <c r="CY1794" s="601"/>
      <c r="CZ1794" s="601"/>
      <c r="DA1794" s="601"/>
      <c r="DB1794" s="601"/>
      <c r="DC1794" s="601"/>
      <c r="DD1794" s="601"/>
      <c r="DE1794" s="601"/>
      <c r="DF1794" s="601"/>
      <c r="DG1794" s="601"/>
      <c r="DH1794" s="601"/>
      <c r="DI1794" s="601"/>
      <c r="DJ1794" s="601"/>
      <c r="DK1794" s="601"/>
      <c r="DL1794" s="601"/>
      <c r="DM1794" s="601"/>
      <c r="DN1794" s="601"/>
      <c r="DO1794" s="601"/>
      <c r="DP1794" s="601"/>
      <c r="DQ1794" s="601"/>
      <c r="DR1794" s="601"/>
      <c r="DS1794" s="601"/>
      <c r="DT1794" s="601"/>
      <c r="DU1794" s="601"/>
      <c r="DV1794" s="601"/>
      <c r="DW1794" s="601"/>
      <c r="DX1794" s="601"/>
      <c r="DY1794" s="601"/>
      <c r="DZ1794" s="601"/>
      <c r="EA1794" s="601"/>
      <c r="EB1794" s="601"/>
      <c r="EC1794" s="601"/>
      <c r="ED1794" s="601"/>
      <c r="EE1794" s="601"/>
      <c r="EF1794" s="601"/>
      <c r="EG1794" s="601"/>
      <c r="EH1794" s="601"/>
      <c r="EI1794" s="601"/>
      <c r="EJ1794" s="601"/>
      <c r="EK1794" s="601"/>
      <c r="EL1794" s="601"/>
      <c r="EM1794" s="601"/>
      <c r="EN1794" s="601"/>
      <c r="EO1794" s="601"/>
      <c r="EP1794" s="601"/>
      <c r="EQ1794" s="601"/>
      <c r="ER1794" s="601"/>
      <c r="ES1794" s="601"/>
      <c r="ET1794" s="601"/>
      <c r="EU1794" s="601"/>
      <c r="EV1794" s="601"/>
      <c r="EW1794" s="601"/>
      <c r="EX1794" s="601"/>
      <c r="EY1794" s="601"/>
      <c r="EZ1794" s="601"/>
      <c r="FA1794" s="601"/>
      <c r="FB1794" s="601"/>
      <c r="FC1794" s="601"/>
      <c r="FD1794" s="601"/>
      <c r="FE1794" s="601"/>
      <c r="FF1794" s="601"/>
      <c r="FG1794" s="601"/>
      <c r="FH1794" s="601"/>
      <c r="FI1794" s="601"/>
      <c r="FJ1794" s="601"/>
      <c r="FK1794" s="601"/>
      <c r="FL1794" s="601"/>
      <c r="FM1794" s="601"/>
      <c r="FN1794" s="601"/>
      <c r="FO1794" s="601"/>
      <c r="FP1794" s="601"/>
      <c r="FQ1794" s="601"/>
      <c r="FR1794" s="601"/>
      <c r="FS1794" s="601"/>
      <c r="FT1794" s="601"/>
      <c r="FU1794" s="601"/>
      <c r="FV1794" s="601"/>
      <c r="FW1794" s="601"/>
      <c r="FX1794" s="601"/>
      <c r="FY1794" s="601"/>
      <c r="FZ1794" s="601"/>
      <c r="GA1794" s="601"/>
      <c r="GB1794" s="601"/>
      <c r="GC1794" s="601"/>
      <c r="GD1794" s="601"/>
      <c r="GE1794" s="601"/>
      <c r="GF1794" s="601"/>
      <c r="GG1794" s="601"/>
      <c r="GH1794" s="601"/>
      <c r="GI1794" s="601"/>
      <c r="GJ1794" s="601"/>
      <c r="GK1794" s="601"/>
      <c r="GL1794" s="601"/>
      <c r="GM1794" s="601"/>
      <c r="GN1794" s="601"/>
      <c r="GO1794" s="601"/>
      <c r="GP1794" s="601"/>
      <c r="GQ1794" s="601"/>
      <c r="GR1794" s="601"/>
      <c r="GS1794" s="601"/>
      <c r="GT1794" s="601"/>
      <c r="GU1794" s="601"/>
      <c r="GV1794" s="601"/>
      <c r="GW1794" s="601"/>
      <c r="GX1794" s="601"/>
      <c r="GY1794" s="601"/>
      <c r="GZ1794" s="601"/>
      <c r="HA1794" s="601"/>
      <c r="HB1794" s="601"/>
      <c r="HC1794" s="601"/>
      <c r="HD1794" s="601"/>
      <c r="HE1794" s="601"/>
      <c r="HF1794" s="601"/>
      <c r="HG1794" s="601"/>
      <c r="HH1794" s="601"/>
      <c r="HI1794" s="601"/>
      <c r="HJ1794" s="601"/>
      <c r="HK1794" s="601"/>
      <c r="HL1794" s="601"/>
      <c r="HM1794" s="601"/>
      <c r="HN1794" s="601"/>
      <c r="HO1794" s="601"/>
      <c r="HP1794" s="601"/>
      <c r="HQ1794" s="601"/>
      <c r="HR1794" s="601"/>
      <c r="HS1794" s="601"/>
      <c r="HT1794" s="601"/>
      <c r="HU1794" s="601"/>
      <c r="HV1794" s="601"/>
      <c r="HW1794" s="601"/>
      <c r="HX1794" s="601"/>
      <c r="HY1794" s="601"/>
      <c r="HZ1794" s="601"/>
      <c r="IA1794" s="601"/>
      <c r="IB1794" s="601"/>
      <c r="IC1794" s="601"/>
      <c r="ID1794" s="601"/>
      <c r="IE1794" s="601"/>
      <c r="IF1794" s="601"/>
      <c r="IG1794" s="601"/>
      <c r="IH1794" s="601"/>
      <c r="II1794" s="601"/>
      <c r="IJ1794" s="601"/>
      <c r="IK1794" s="601"/>
      <c r="IL1794" s="601"/>
      <c r="IM1794" s="601"/>
      <c r="IN1794" s="601"/>
      <c r="IO1794" s="601"/>
      <c r="IP1794" s="601"/>
      <c r="IQ1794" s="601"/>
      <c r="IR1794" s="601"/>
      <c r="IS1794" s="601"/>
      <c r="IT1794" s="601"/>
      <c r="IU1794" s="601"/>
      <c r="IV1794" s="601"/>
      <c r="IW1794" s="601"/>
      <c r="IX1794" s="601"/>
      <c r="IY1794" s="601"/>
      <c r="IZ1794" s="601"/>
      <c r="JA1794" s="601"/>
      <c r="JB1794" s="601"/>
      <c r="JC1794" s="601"/>
      <c r="JD1794" s="601"/>
      <c r="JE1794" s="601"/>
      <c r="JF1794" s="601"/>
      <c r="JG1794" s="601"/>
      <c r="JH1794" s="601"/>
      <c r="JI1794" s="601"/>
      <c r="JJ1794" s="601"/>
      <c r="JK1794" s="601"/>
      <c r="JL1794" s="601"/>
      <c r="JM1794" s="601"/>
      <c r="JN1794" s="601"/>
      <c r="JO1794" s="601"/>
      <c r="JP1794" s="601"/>
      <c r="JQ1794" s="601"/>
      <c r="JR1794" s="601"/>
      <c r="JS1794" s="601"/>
      <c r="JT1794" s="601"/>
      <c r="JU1794" s="601"/>
      <c r="JV1794" s="601"/>
      <c r="JW1794" s="601"/>
      <c r="JX1794" s="601"/>
      <c r="JY1794" s="601"/>
      <c r="JZ1794" s="601"/>
      <c r="KA1794" s="601"/>
      <c r="KB1794" s="601"/>
      <c r="KC1794" s="601"/>
      <c r="KD1794" s="601"/>
      <c r="KE1794" s="601"/>
      <c r="KF1794" s="601"/>
      <c r="KG1794" s="601"/>
      <c r="KH1794" s="601"/>
      <c r="KI1794" s="601"/>
      <c r="KJ1794" s="601"/>
      <c r="KK1794" s="601"/>
      <c r="KL1794" s="601"/>
      <c r="KM1794" s="601"/>
      <c r="KN1794" s="601"/>
      <c r="KO1794" s="601"/>
      <c r="KP1794" s="601"/>
      <c r="KQ1794" s="601"/>
      <c r="KR1794" s="601"/>
      <c r="KS1794" s="601"/>
      <c r="KT1794" s="601"/>
      <c r="KU1794" s="601"/>
      <c r="KV1794" s="601"/>
      <c r="KW1794" s="601"/>
      <c r="KX1794" s="601"/>
      <c r="KY1794" s="601"/>
      <c r="KZ1794" s="601"/>
      <c r="LA1794" s="601"/>
      <c r="LB1794" s="601"/>
      <c r="LC1794" s="601"/>
      <c r="LD1794" s="601"/>
      <c r="LE1794" s="601"/>
      <c r="LF1794" s="601"/>
      <c r="LG1794" s="601"/>
      <c r="LH1794" s="601"/>
      <c r="LI1794" s="601"/>
      <c r="LJ1794" s="601"/>
    </row>
    <row r="1795" spans="1:322">
      <c r="A1795" s="715"/>
      <c r="B1795" s="564"/>
      <c r="C1795" s="564"/>
      <c r="D1795" s="676" t="s">
        <v>1067</v>
      </c>
      <c r="E1795" s="524"/>
      <c r="F1795" s="676" t="s">
        <v>1152</v>
      </c>
      <c r="G1795" s="676">
        <v>2022</v>
      </c>
      <c r="H1795" s="596">
        <v>3</v>
      </c>
      <c r="I1795" s="687">
        <v>127626</v>
      </c>
      <c r="J1795" s="677">
        <v>44649</v>
      </c>
      <c r="K1795" s="676" t="s">
        <v>1613</v>
      </c>
      <c r="L1795" s="677" t="s">
        <v>1578</v>
      </c>
      <c r="M1795" s="677">
        <v>44468</v>
      </c>
      <c r="N1795" s="677" t="s">
        <v>1603</v>
      </c>
      <c r="O1795" s="677"/>
      <c r="P1795" s="597">
        <v>44630</v>
      </c>
      <c r="Q1795" s="597">
        <v>44648</v>
      </c>
      <c r="R1795" s="597">
        <v>44649</v>
      </c>
      <c r="S1795" s="596" t="s">
        <v>1580</v>
      </c>
      <c r="T1795" s="596">
        <v>60</v>
      </c>
      <c r="U1795" s="676" t="s">
        <v>1612</v>
      </c>
      <c r="V1795" s="596" t="s">
        <v>1591</v>
      </c>
      <c r="W1795" s="678">
        <v>400</v>
      </c>
      <c r="X1795" s="551">
        <v>624</v>
      </c>
      <c r="Y1795" s="693">
        <v>249600</v>
      </c>
      <c r="Z1795" s="680">
        <v>0.44</v>
      </c>
      <c r="AA1795" s="682">
        <f>Y1795*Z1795</f>
        <v>109824</v>
      </c>
      <c r="AB1795" s="521"/>
      <c r="AC1795" s="683">
        <v>0</v>
      </c>
      <c r="AD1795" s="676"/>
      <c r="AE1795" s="684"/>
      <c r="AF1795" s="695">
        <f>AA1795+AD1795+AE1795</f>
        <v>109824</v>
      </c>
      <c r="AG1795" s="596" t="s">
        <v>47</v>
      </c>
      <c r="AH1795" s="641"/>
      <c r="AI1795" s="676">
        <v>75</v>
      </c>
      <c r="AJ1795" s="676" t="s">
        <v>1592</v>
      </c>
      <c r="AK1795" s="676" t="s">
        <v>50</v>
      </c>
      <c r="AL1795" s="696">
        <v>94544</v>
      </c>
      <c r="AM1795" s="596" t="s">
        <v>52</v>
      </c>
      <c r="AN1795" s="676" t="s">
        <v>50</v>
      </c>
      <c r="AO1795" s="596"/>
      <c r="AP1795" s="676" t="s">
        <v>92</v>
      </c>
      <c r="AQ1795" s="676" t="s">
        <v>37</v>
      </c>
      <c r="AR1795" s="676"/>
      <c r="AS1795" s="523" t="s">
        <v>1077</v>
      </c>
      <c r="AT1795" s="523"/>
      <c r="AU1795" s="523"/>
      <c r="AV1795" s="674"/>
      <c r="AW1795" s="673" t="str">
        <f>U1795</f>
        <v>30390256H</v>
      </c>
      <c r="AX1795" s="673" cm="1">
        <f t="array" ref="AX1795">SUM(MID(0&amp;AW1795,LARGE(INDEX(ISNUMBER(--MID(AW1795,ROW($1:$8),1))*ROW($1:$8),),ROW($1:$8))+1,1)*10^ROW($1:$8)/10)</f>
        <v>30390256</v>
      </c>
      <c r="AY1795" s="673" t="str">
        <f>VLOOKUP($AX1795,'Item Master Data'!$A:$F,3,FALSE)</f>
        <v>T400H</v>
      </c>
      <c r="AZ1795" s="673">
        <f>VLOOKUP($AX1795,'Item Master Data'!$A:$F,6,FALSE)</f>
        <v>400</v>
      </c>
      <c r="BA1795" s="673">
        <f>X1795/BB1795</f>
        <v>24</v>
      </c>
      <c r="BB1795" s="673">
        <f>VLOOKUP(AX1795,'Item Master Data'!$A:$G,7,FALSE)</f>
        <v>26</v>
      </c>
      <c r="BC1795" s="673"/>
      <c r="BD1795" s="673">
        <f>W1795-AZ1795</f>
        <v>0</v>
      </c>
      <c r="BE1795" s="601"/>
      <c r="BF1795" s="601"/>
      <c r="BG1795" s="601"/>
      <c r="BH1795" s="601"/>
      <c r="BI1795" s="601"/>
      <c r="BJ1795" s="601"/>
      <c r="BK1795" s="601"/>
      <c r="BL1795" s="601"/>
      <c r="BM1795" s="601"/>
      <c r="BN1795" s="601"/>
      <c r="BO1795" s="601"/>
      <c r="BP1795" s="601"/>
      <c r="BQ1795" s="601"/>
      <c r="BR1795" s="601"/>
      <c r="BS1795" s="601"/>
      <c r="BT1795" s="601"/>
      <c r="BU1795" s="601"/>
      <c r="BV1795" s="601"/>
      <c r="BW1795" s="601"/>
      <c r="BX1795" s="601"/>
      <c r="BY1795" s="601"/>
      <c r="BZ1795" s="601"/>
      <c r="CA1795" s="601"/>
      <c r="CB1795" s="601"/>
      <c r="CC1795" s="601"/>
      <c r="CD1795" s="601"/>
      <c r="CE1795" s="601"/>
      <c r="CF1795" s="601"/>
      <c r="CG1795" s="601"/>
      <c r="CH1795" s="601"/>
      <c r="CI1795" s="601"/>
      <c r="CJ1795" s="601"/>
      <c r="CK1795" s="601"/>
      <c r="CL1795" s="601"/>
      <c r="CM1795" s="601"/>
      <c r="CN1795" s="601"/>
      <c r="CO1795" s="601"/>
      <c r="CP1795" s="601"/>
      <c r="CQ1795" s="601"/>
      <c r="CR1795" s="601"/>
      <c r="CS1795" s="601"/>
      <c r="CT1795" s="601"/>
      <c r="CU1795" s="601"/>
      <c r="CV1795" s="601"/>
      <c r="CW1795" s="601"/>
      <c r="CX1795" s="601"/>
      <c r="CY1795" s="601"/>
      <c r="CZ1795" s="601"/>
      <c r="DA1795" s="601"/>
      <c r="DB1795" s="601"/>
      <c r="DC1795" s="601"/>
      <c r="DD1795" s="601"/>
      <c r="DE1795" s="601"/>
      <c r="DF1795" s="601"/>
      <c r="DG1795" s="601"/>
      <c r="DH1795" s="601"/>
      <c r="DI1795" s="601"/>
      <c r="DJ1795" s="601"/>
      <c r="DK1795" s="601"/>
      <c r="DL1795" s="601"/>
      <c r="DM1795" s="601"/>
      <c r="DN1795" s="601"/>
      <c r="DO1795" s="601"/>
      <c r="DP1795" s="601"/>
      <c r="DQ1795" s="601"/>
      <c r="DR1795" s="601"/>
      <c r="DS1795" s="601"/>
      <c r="DT1795" s="601"/>
      <c r="DU1795" s="601"/>
      <c r="DV1795" s="601"/>
      <c r="DW1795" s="601"/>
      <c r="DX1795" s="601"/>
      <c r="DY1795" s="601"/>
      <c r="DZ1795" s="601"/>
      <c r="EA1795" s="601"/>
      <c r="EB1795" s="601"/>
      <c r="EC1795" s="601"/>
      <c r="ED1795" s="601"/>
      <c r="EE1795" s="601"/>
      <c r="EF1795" s="601"/>
      <c r="EG1795" s="601"/>
      <c r="EH1795" s="601"/>
      <c r="EI1795" s="601"/>
      <c r="EJ1795" s="601"/>
      <c r="EK1795" s="601"/>
      <c r="EL1795" s="601"/>
      <c r="EM1795" s="601"/>
      <c r="EN1795" s="601"/>
      <c r="EO1795" s="601"/>
      <c r="EP1795" s="601"/>
      <c r="EQ1795" s="601"/>
      <c r="ER1795" s="601"/>
      <c r="ES1795" s="601"/>
      <c r="ET1795" s="601"/>
      <c r="EU1795" s="601"/>
      <c r="EV1795" s="601"/>
      <c r="EW1795" s="601"/>
      <c r="EX1795" s="601"/>
      <c r="EY1795" s="601"/>
      <c r="EZ1795" s="601"/>
      <c r="FA1795" s="601"/>
      <c r="FB1795" s="601"/>
      <c r="FC1795" s="601"/>
      <c r="FD1795" s="601"/>
      <c r="FE1795" s="601"/>
      <c r="FF1795" s="601"/>
      <c r="FG1795" s="601"/>
      <c r="FH1795" s="601"/>
      <c r="FI1795" s="601"/>
      <c r="FJ1795" s="601"/>
      <c r="FK1795" s="601"/>
      <c r="FL1795" s="601"/>
      <c r="FM1795" s="601"/>
      <c r="FN1795" s="601"/>
      <c r="FO1795" s="601"/>
      <c r="FP1795" s="601"/>
      <c r="FQ1795" s="601"/>
      <c r="FR1795" s="601"/>
      <c r="FS1795" s="601"/>
      <c r="FT1795" s="601"/>
      <c r="FU1795" s="601"/>
      <c r="FV1795" s="601"/>
      <c r="FW1795" s="601"/>
      <c r="FX1795" s="601"/>
      <c r="FY1795" s="601"/>
      <c r="FZ1795" s="601"/>
      <c r="GA1795" s="601"/>
      <c r="GB1795" s="601"/>
      <c r="GC1795" s="601"/>
      <c r="GD1795" s="601"/>
      <c r="GE1795" s="601"/>
      <c r="GF1795" s="601"/>
      <c r="GG1795" s="601"/>
      <c r="GH1795" s="601"/>
      <c r="GI1795" s="601"/>
      <c r="GJ1795" s="601"/>
      <c r="GK1795" s="601"/>
      <c r="GL1795" s="601"/>
      <c r="GM1795" s="601"/>
      <c r="GN1795" s="601"/>
      <c r="GO1795" s="601"/>
      <c r="GP1795" s="601"/>
      <c r="GQ1795" s="601"/>
      <c r="GR1795" s="601"/>
      <c r="GS1795" s="601"/>
      <c r="GT1795" s="601"/>
      <c r="GU1795" s="601"/>
      <c r="GV1795" s="601"/>
      <c r="GW1795" s="601"/>
      <c r="GX1795" s="601"/>
      <c r="GY1795" s="601"/>
      <c r="GZ1795" s="601"/>
      <c r="HA1795" s="601"/>
      <c r="HB1795" s="601"/>
      <c r="HC1795" s="601"/>
      <c r="HD1795" s="601"/>
      <c r="HE1795" s="601"/>
      <c r="HF1795" s="601"/>
      <c r="HG1795" s="601"/>
      <c r="HH1795" s="601"/>
      <c r="HI1795" s="601"/>
      <c r="HJ1795" s="601"/>
      <c r="HK1795" s="601"/>
      <c r="HL1795" s="601"/>
      <c r="HM1795" s="601"/>
      <c r="HN1795" s="601"/>
      <c r="HO1795" s="601"/>
      <c r="HP1795" s="601"/>
      <c r="HQ1795" s="601"/>
      <c r="HR1795" s="601"/>
      <c r="HS1795" s="601"/>
      <c r="HT1795" s="601"/>
      <c r="HU1795" s="601"/>
      <c r="HV1795" s="601"/>
      <c r="HW1795" s="601"/>
      <c r="HX1795" s="601"/>
      <c r="HY1795" s="601"/>
      <c r="HZ1795" s="601"/>
      <c r="IA1795" s="601"/>
      <c r="IB1795" s="601"/>
      <c r="IC1795" s="601"/>
      <c r="ID1795" s="601"/>
      <c r="IE1795" s="601"/>
      <c r="IF1795" s="601"/>
      <c r="IG1795" s="601"/>
      <c r="IH1795" s="601"/>
      <c r="II1795" s="601"/>
      <c r="IJ1795" s="601"/>
      <c r="IK1795" s="601"/>
      <c r="IL1795" s="601"/>
      <c r="IM1795" s="601"/>
      <c r="IN1795" s="601"/>
      <c r="IO1795" s="601"/>
      <c r="IP1795" s="601"/>
      <c r="IQ1795" s="601"/>
      <c r="IR1795" s="601"/>
      <c r="IS1795" s="601"/>
      <c r="IT1795" s="601"/>
      <c r="IU1795" s="601"/>
      <c r="IV1795" s="601"/>
      <c r="IW1795" s="601"/>
      <c r="IX1795" s="601"/>
      <c r="IY1795" s="601"/>
      <c r="IZ1795" s="601"/>
      <c r="JA1795" s="601"/>
      <c r="JB1795" s="601"/>
      <c r="JC1795" s="601"/>
      <c r="JD1795" s="601"/>
      <c r="JE1795" s="601"/>
      <c r="JF1795" s="601"/>
      <c r="JG1795" s="601"/>
      <c r="JH1795" s="601"/>
      <c r="JI1795" s="601"/>
      <c r="JJ1795" s="601"/>
      <c r="JK1795" s="601"/>
      <c r="JL1795" s="601"/>
      <c r="JM1795" s="601"/>
      <c r="JN1795" s="601"/>
      <c r="JO1795" s="601"/>
      <c r="JP1795" s="601"/>
      <c r="JQ1795" s="601"/>
      <c r="JR1795" s="601"/>
      <c r="JS1795" s="601"/>
      <c r="JT1795" s="601"/>
      <c r="JU1795" s="601"/>
      <c r="JV1795" s="601"/>
      <c r="JW1795" s="601"/>
      <c r="JX1795" s="601"/>
      <c r="JY1795" s="601"/>
      <c r="JZ1795" s="601"/>
      <c r="KA1795" s="601"/>
      <c r="KB1795" s="601"/>
      <c r="KC1795" s="601"/>
      <c r="KD1795" s="601"/>
      <c r="KE1795" s="601"/>
      <c r="KF1795" s="601"/>
      <c r="KG1795" s="601"/>
      <c r="KH1795" s="601"/>
      <c r="KI1795" s="601"/>
      <c r="KJ1795" s="601"/>
      <c r="KK1795" s="601"/>
      <c r="KL1795" s="601"/>
      <c r="KM1795" s="601"/>
      <c r="KN1795" s="601"/>
      <c r="KO1795" s="601"/>
      <c r="KP1795" s="601"/>
      <c r="KQ1795" s="601"/>
      <c r="KR1795" s="601"/>
      <c r="KS1795" s="601"/>
      <c r="KT1795" s="601"/>
      <c r="KU1795" s="601"/>
      <c r="KV1795" s="601"/>
      <c r="KW1795" s="601"/>
      <c r="KX1795" s="601"/>
      <c r="KY1795" s="601"/>
      <c r="KZ1795" s="601"/>
      <c r="LA1795" s="601"/>
      <c r="LB1795" s="601"/>
      <c r="LC1795" s="601"/>
      <c r="LD1795" s="601"/>
      <c r="LE1795" s="601"/>
      <c r="LF1795" s="601"/>
      <c r="LG1795" s="601"/>
      <c r="LH1795" s="601"/>
      <c r="LI1795" s="601"/>
      <c r="LJ1795" s="601"/>
    </row>
    <row r="1796" spans="1:322">
      <c r="A1796" s="715"/>
      <c r="B1796" s="564"/>
      <c r="C1796" s="564"/>
      <c r="D1796" s="676" t="s">
        <v>1067</v>
      </c>
      <c r="E1796" s="524"/>
      <c r="F1796" s="676" t="s">
        <v>1152</v>
      </c>
      <c r="G1796" s="676">
        <v>2022</v>
      </c>
      <c r="H1796" s="596">
        <v>3</v>
      </c>
      <c r="I1796" s="687">
        <v>127627</v>
      </c>
      <c r="J1796" s="677">
        <v>44649</v>
      </c>
      <c r="K1796" s="676" t="s">
        <v>1613</v>
      </c>
      <c r="L1796" s="677" t="s">
        <v>1578</v>
      </c>
      <c r="M1796" s="677">
        <v>44468</v>
      </c>
      <c r="N1796" s="677" t="s">
        <v>1603</v>
      </c>
      <c r="O1796" s="677"/>
      <c r="P1796" s="597">
        <v>44630</v>
      </c>
      <c r="Q1796" s="597">
        <v>44648</v>
      </c>
      <c r="R1796" s="597">
        <v>44649</v>
      </c>
      <c r="S1796" s="596" t="s">
        <v>1580</v>
      </c>
      <c r="T1796" s="596">
        <v>60</v>
      </c>
      <c r="U1796" s="676" t="s">
        <v>1612</v>
      </c>
      <c r="V1796" s="596" t="s">
        <v>1591</v>
      </c>
      <c r="W1796" s="678">
        <v>400</v>
      </c>
      <c r="X1796" s="551">
        <v>624</v>
      </c>
      <c r="Y1796" s="693">
        <v>249600</v>
      </c>
      <c r="Z1796" s="680">
        <v>0.44</v>
      </c>
      <c r="AA1796" s="682">
        <f>Y1796*Z1796</f>
        <v>109824</v>
      </c>
      <c r="AB1796" s="521"/>
      <c r="AC1796" s="683">
        <v>0</v>
      </c>
      <c r="AD1796" s="676"/>
      <c r="AE1796" s="684"/>
      <c r="AF1796" s="695">
        <f>AA1796+AD1796+AE1796</f>
        <v>109824</v>
      </c>
      <c r="AG1796" s="596" t="s">
        <v>47</v>
      </c>
      <c r="AH1796" s="641"/>
      <c r="AI1796" s="676">
        <v>75</v>
      </c>
      <c r="AJ1796" s="676" t="s">
        <v>1592</v>
      </c>
      <c r="AK1796" s="676" t="s">
        <v>50</v>
      </c>
      <c r="AL1796" s="696">
        <v>94544</v>
      </c>
      <c r="AM1796" s="596" t="s">
        <v>52</v>
      </c>
      <c r="AN1796" s="676" t="s">
        <v>50</v>
      </c>
      <c r="AO1796" s="596"/>
      <c r="AP1796" s="676" t="s">
        <v>92</v>
      </c>
      <c r="AQ1796" s="676" t="s">
        <v>37</v>
      </c>
      <c r="AR1796" s="676"/>
      <c r="AS1796" s="523" t="s">
        <v>1077</v>
      </c>
      <c r="AT1796" s="523"/>
      <c r="AU1796" s="523"/>
      <c r="AV1796" s="674"/>
      <c r="AW1796" s="673" t="str">
        <f>U1796</f>
        <v>30390256H</v>
      </c>
      <c r="AX1796" s="673" cm="1">
        <f t="array" ref="AX1796">SUM(MID(0&amp;AW1796,LARGE(INDEX(ISNUMBER(--MID(AW1796,ROW($1:$8),1))*ROW($1:$8),),ROW($1:$8))+1,1)*10^ROW($1:$8)/10)</f>
        <v>30390256</v>
      </c>
      <c r="AY1796" s="673" t="str">
        <f>VLOOKUP($AX1796,'Item Master Data'!$A:$F,3,FALSE)</f>
        <v>T400H</v>
      </c>
      <c r="AZ1796" s="673">
        <f>VLOOKUP($AX1796,'Item Master Data'!$A:$F,6,FALSE)</f>
        <v>400</v>
      </c>
      <c r="BA1796" s="673">
        <f>X1796/BB1796</f>
        <v>24</v>
      </c>
      <c r="BB1796" s="673">
        <f>VLOOKUP(AX1796,'Item Master Data'!$A:$G,7,FALSE)</f>
        <v>26</v>
      </c>
      <c r="BC1796" s="673"/>
      <c r="BD1796" s="673">
        <f>W1796-AZ1796</f>
        <v>0</v>
      </c>
      <c r="BE1796" s="601"/>
      <c r="BF1796" s="601"/>
      <c r="BG1796" s="601"/>
      <c r="BH1796" s="601"/>
      <c r="BI1796" s="601"/>
      <c r="BJ1796" s="601"/>
      <c r="BK1796" s="601"/>
      <c r="BL1796" s="601"/>
      <c r="BM1796" s="601"/>
      <c r="BN1796" s="601"/>
      <c r="BO1796" s="601"/>
      <c r="BP1796" s="601"/>
      <c r="BQ1796" s="601"/>
      <c r="BR1796" s="601"/>
      <c r="BS1796" s="601"/>
      <c r="BT1796" s="601"/>
      <c r="BU1796" s="601"/>
      <c r="BV1796" s="601"/>
      <c r="BW1796" s="601"/>
      <c r="BX1796" s="601"/>
      <c r="BY1796" s="601"/>
      <c r="BZ1796" s="601"/>
      <c r="CA1796" s="601"/>
      <c r="CB1796" s="601"/>
      <c r="CC1796" s="601"/>
      <c r="CD1796" s="601"/>
      <c r="CE1796" s="601"/>
      <c r="CF1796" s="601"/>
      <c r="CG1796" s="601"/>
      <c r="CH1796" s="601"/>
      <c r="CI1796" s="601"/>
      <c r="CJ1796" s="601"/>
      <c r="CK1796" s="601"/>
      <c r="CL1796" s="601"/>
      <c r="CM1796" s="601"/>
      <c r="CN1796" s="601"/>
      <c r="CO1796" s="601"/>
      <c r="CP1796" s="601"/>
      <c r="CQ1796" s="601"/>
      <c r="CR1796" s="601"/>
      <c r="CS1796" s="601"/>
      <c r="CT1796" s="601"/>
      <c r="CU1796" s="601"/>
      <c r="CV1796" s="601"/>
      <c r="CW1796" s="601"/>
      <c r="CX1796" s="601"/>
      <c r="CY1796" s="601"/>
      <c r="CZ1796" s="601"/>
      <c r="DA1796" s="601"/>
      <c r="DB1796" s="601"/>
      <c r="DC1796" s="601"/>
      <c r="DD1796" s="601"/>
      <c r="DE1796" s="601"/>
      <c r="DF1796" s="601"/>
      <c r="DG1796" s="601"/>
      <c r="DH1796" s="601"/>
      <c r="DI1796" s="601"/>
      <c r="DJ1796" s="601"/>
      <c r="DK1796" s="601"/>
      <c r="DL1796" s="601"/>
      <c r="DM1796" s="601"/>
      <c r="DN1796" s="601"/>
      <c r="DO1796" s="601"/>
      <c r="DP1796" s="601"/>
      <c r="DQ1796" s="601"/>
      <c r="DR1796" s="601"/>
      <c r="DS1796" s="601"/>
      <c r="DT1796" s="601"/>
      <c r="DU1796" s="601"/>
      <c r="DV1796" s="601"/>
      <c r="DW1796" s="601"/>
      <c r="DX1796" s="601"/>
      <c r="DY1796" s="601"/>
      <c r="DZ1796" s="601"/>
      <c r="EA1796" s="601"/>
      <c r="EB1796" s="601"/>
      <c r="EC1796" s="601"/>
      <c r="ED1796" s="601"/>
      <c r="EE1796" s="601"/>
      <c r="EF1796" s="601"/>
      <c r="EG1796" s="601"/>
      <c r="EH1796" s="601"/>
      <c r="EI1796" s="601"/>
      <c r="EJ1796" s="601"/>
      <c r="EK1796" s="601"/>
      <c r="EL1796" s="601"/>
      <c r="EM1796" s="601"/>
      <c r="EN1796" s="601"/>
      <c r="EO1796" s="601"/>
      <c r="EP1796" s="601"/>
      <c r="EQ1796" s="601"/>
      <c r="ER1796" s="601"/>
      <c r="ES1796" s="601"/>
      <c r="ET1796" s="601"/>
      <c r="EU1796" s="601"/>
      <c r="EV1796" s="601"/>
      <c r="EW1796" s="601"/>
      <c r="EX1796" s="601"/>
      <c r="EY1796" s="601"/>
      <c r="EZ1796" s="601"/>
      <c r="FA1796" s="601"/>
      <c r="FB1796" s="601"/>
      <c r="FC1796" s="601"/>
      <c r="FD1796" s="601"/>
      <c r="FE1796" s="601"/>
      <c r="FF1796" s="601"/>
      <c r="FG1796" s="601"/>
      <c r="FH1796" s="601"/>
      <c r="FI1796" s="601"/>
      <c r="FJ1796" s="601"/>
      <c r="FK1796" s="601"/>
      <c r="FL1796" s="601"/>
      <c r="FM1796" s="601"/>
      <c r="FN1796" s="601"/>
      <c r="FO1796" s="601"/>
      <c r="FP1796" s="601"/>
      <c r="FQ1796" s="601"/>
      <c r="FR1796" s="601"/>
      <c r="FS1796" s="601"/>
      <c r="FT1796" s="601"/>
      <c r="FU1796" s="601"/>
      <c r="FV1796" s="601"/>
      <c r="FW1796" s="601"/>
      <c r="FX1796" s="601"/>
      <c r="FY1796" s="601"/>
      <c r="FZ1796" s="601"/>
      <c r="GA1796" s="601"/>
      <c r="GB1796" s="601"/>
      <c r="GC1796" s="601"/>
      <c r="GD1796" s="601"/>
      <c r="GE1796" s="601"/>
      <c r="GF1796" s="601"/>
      <c r="GG1796" s="601"/>
      <c r="GH1796" s="601"/>
      <c r="GI1796" s="601"/>
      <c r="GJ1796" s="601"/>
      <c r="GK1796" s="601"/>
      <c r="GL1796" s="601"/>
      <c r="GM1796" s="601"/>
      <c r="GN1796" s="601"/>
      <c r="GO1796" s="601"/>
      <c r="GP1796" s="601"/>
      <c r="GQ1796" s="601"/>
      <c r="GR1796" s="601"/>
      <c r="GS1796" s="601"/>
      <c r="GT1796" s="601"/>
      <c r="GU1796" s="601"/>
      <c r="GV1796" s="601"/>
      <c r="GW1796" s="601"/>
      <c r="GX1796" s="601"/>
      <c r="GY1796" s="601"/>
      <c r="GZ1796" s="601"/>
      <c r="HA1796" s="601"/>
      <c r="HB1796" s="601"/>
      <c r="HC1796" s="601"/>
      <c r="HD1796" s="601"/>
      <c r="HE1796" s="601"/>
      <c r="HF1796" s="601"/>
      <c r="HG1796" s="601"/>
      <c r="HH1796" s="601"/>
      <c r="HI1796" s="601"/>
      <c r="HJ1796" s="601"/>
      <c r="HK1796" s="601"/>
      <c r="HL1796" s="601"/>
      <c r="HM1796" s="601"/>
      <c r="HN1796" s="601"/>
      <c r="HO1796" s="601"/>
      <c r="HP1796" s="601"/>
      <c r="HQ1796" s="601"/>
      <c r="HR1796" s="601"/>
      <c r="HS1796" s="601"/>
      <c r="HT1796" s="601"/>
      <c r="HU1796" s="601"/>
      <c r="HV1796" s="601"/>
      <c r="HW1796" s="601"/>
      <c r="HX1796" s="601"/>
      <c r="HY1796" s="601"/>
      <c r="HZ1796" s="601"/>
      <c r="IA1796" s="601"/>
      <c r="IB1796" s="601"/>
      <c r="IC1796" s="601"/>
      <c r="ID1796" s="601"/>
      <c r="IE1796" s="601"/>
      <c r="IF1796" s="601"/>
      <c r="IG1796" s="601"/>
      <c r="IH1796" s="601"/>
      <c r="II1796" s="601"/>
      <c r="IJ1796" s="601"/>
      <c r="IK1796" s="601"/>
      <c r="IL1796" s="601"/>
      <c r="IM1796" s="601"/>
      <c r="IN1796" s="601"/>
      <c r="IO1796" s="601"/>
      <c r="IP1796" s="601"/>
      <c r="IQ1796" s="601"/>
      <c r="IR1796" s="601"/>
      <c r="IS1796" s="601"/>
      <c r="IT1796" s="601"/>
      <c r="IU1796" s="601"/>
      <c r="IV1796" s="601"/>
      <c r="IW1796" s="601"/>
      <c r="IX1796" s="601"/>
      <c r="IY1796" s="601"/>
      <c r="IZ1796" s="601"/>
      <c r="JA1796" s="601"/>
      <c r="JB1796" s="601"/>
      <c r="JC1796" s="601"/>
      <c r="JD1796" s="601"/>
      <c r="JE1796" s="601"/>
      <c r="JF1796" s="601"/>
      <c r="JG1796" s="601"/>
      <c r="JH1796" s="601"/>
      <c r="JI1796" s="601"/>
      <c r="JJ1796" s="601"/>
      <c r="JK1796" s="601"/>
      <c r="JL1796" s="601"/>
      <c r="JM1796" s="601"/>
      <c r="JN1796" s="601"/>
      <c r="JO1796" s="601"/>
      <c r="JP1796" s="601"/>
      <c r="JQ1796" s="601"/>
      <c r="JR1796" s="601"/>
      <c r="JS1796" s="601"/>
      <c r="JT1796" s="601"/>
      <c r="JU1796" s="601"/>
      <c r="JV1796" s="601"/>
      <c r="JW1796" s="601"/>
      <c r="JX1796" s="601"/>
      <c r="JY1796" s="601"/>
      <c r="JZ1796" s="601"/>
      <c r="KA1796" s="601"/>
      <c r="KB1796" s="601"/>
      <c r="KC1796" s="601"/>
      <c r="KD1796" s="601"/>
      <c r="KE1796" s="601"/>
      <c r="KF1796" s="601"/>
      <c r="KG1796" s="601"/>
      <c r="KH1796" s="601"/>
      <c r="KI1796" s="601"/>
      <c r="KJ1796" s="601"/>
      <c r="KK1796" s="601"/>
      <c r="KL1796" s="601"/>
      <c r="KM1796" s="601"/>
      <c r="KN1796" s="601"/>
      <c r="KO1796" s="601"/>
      <c r="KP1796" s="601"/>
      <c r="KQ1796" s="601"/>
      <c r="KR1796" s="601"/>
      <c r="KS1796" s="601"/>
      <c r="KT1796" s="601"/>
      <c r="KU1796" s="601"/>
      <c r="KV1796" s="601"/>
      <c r="KW1796" s="601"/>
      <c r="KX1796" s="601"/>
      <c r="KY1796" s="601"/>
      <c r="KZ1796" s="601"/>
      <c r="LA1796" s="601"/>
      <c r="LB1796" s="601"/>
      <c r="LC1796" s="601"/>
      <c r="LD1796" s="601"/>
      <c r="LE1796" s="601"/>
      <c r="LF1796" s="601"/>
      <c r="LG1796" s="601"/>
      <c r="LH1796" s="601"/>
      <c r="LI1796" s="601"/>
      <c r="LJ1796" s="601"/>
    </row>
    <row r="1797" spans="1:322">
      <c r="A1797" s="715"/>
      <c r="B1797" s="564"/>
      <c r="C1797" s="564"/>
      <c r="D1797" s="676" t="s">
        <v>1067</v>
      </c>
      <c r="E1797" s="524"/>
      <c r="F1797" s="676" t="s">
        <v>1152</v>
      </c>
      <c r="G1797" s="676">
        <v>2022</v>
      </c>
      <c r="H1797" s="596">
        <v>3</v>
      </c>
      <c r="I1797" s="687">
        <v>127624</v>
      </c>
      <c r="J1797" s="677">
        <v>44650</v>
      </c>
      <c r="K1797" s="676" t="s">
        <v>1613</v>
      </c>
      <c r="L1797" s="677" t="s">
        <v>1578</v>
      </c>
      <c r="M1797" s="597">
        <v>44468</v>
      </c>
      <c r="N1797" s="597" t="s">
        <v>1603</v>
      </c>
      <c r="O1797" s="597"/>
      <c r="P1797" s="597">
        <v>44630</v>
      </c>
      <c r="Q1797" s="597">
        <v>44649</v>
      </c>
      <c r="R1797" s="597">
        <v>44650</v>
      </c>
      <c r="S1797" s="596" t="s">
        <v>1580</v>
      </c>
      <c r="T1797" s="596">
        <v>60</v>
      </c>
      <c r="U1797" s="676" t="s">
        <v>1612</v>
      </c>
      <c r="V1797" s="596" t="s">
        <v>1591</v>
      </c>
      <c r="W1797" s="678">
        <v>400</v>
      </c>
      <c r="X1797" s="551">
        <v>624</v>
      </c>
      <c r="Y1797" s="693">
        <v>249600</v>
      </c>
      <c r="Z1797" s="680">
        <v>0.44</v>
      </c>
      <c r="AA1797" s="682">
        <f>Y1797*Z1797</f>
        <v>109824</v>
      </c>
      <c r="AB1797" s="521"/>
      <c r="AC1797" s="683">
        <v>0</v>
      </c>
      <c r="AD1797" s="676"/>
      <c r="AE1797" s="684"/>
      <c r="AF1797" s="695">
        <f>AA1797+AD1797+AE1797</f>
        <v>109824</v>
      </c>
      <c r="AG1797" s="596" t="s">
        <v>47</v>
      </c>
      <c r="AH1797" s="641"/>
      <c r="AI1797" s="596">
        <v>75</v>
      </c>
      <c r="AJ1797" s="676" t="s">
        <v>1592</v>
      </c>
      <c r="AK1797" s="676" t="s">
        <v>50</v>
      </c>
      <c r="AL1797" s="696">
        <v>94544</v>
      </c>
      <c r="AM1797" s="596" t="s">
        <v>52</v>
      </c>
      <c r="AN1797" s="676" t="s">
        <v>50</v>
      </c>
      <c r="AO1797" s="596"/>
      <c r="AP1797" s="676" t="s">
        <v>92</v>
      </c>
      <c r="AQ1797" s="676" t="s">
        <v>37</v>
      </c>
      <c r="AR1797" s="676"/>
      <c r="AS1797" s="523" t="s">
        <v>1077</v>
      </c>
      <c r="AT1797" s="523"/>
      <c r="AU1797" s="523"/>
      <c r="AV1797" s="674"/>
      <c r="AW1797" s="673" t="str">
        <f>U1797</f>
        <v>30390256H</v>
      </c>
      <c r="AX1797" s="673" cm="1">
        <f t="array" ref="AX1797">SUM(MID(0&amp;AW1797,LARGE(INDEX(ISNUMBER(--MID(AW1797,ROW($1:$8),1))*ROW($1:$8),),ROW($1:$8))+1,1)*10^ROW($1:$8)/10)</f>
        <v>30390256</v>
      </c>
      <c r="AY1797" s="673" t="str">
        <f>VLOOKUP($AX1797,'Item Master Data'!$A:$F,3,FALSE)</f>
        <v>T400H</v>
      </c>
      <c r="AZ1797" s="673">
        <f>VLOOKUP($AX1797,'Item Master Data'!$A:$F,6,FALSE)</f>
        <v>400</v>
      </c>
      <c r="BA1797" s="673">
        <f>X1797/BB1797</f>
        <v>24</v>
      </c>
      <c r="BB1797" s="673">
        <f>VLOOKUP(AX1797,'Item Master Data'!$A:$G,7,FALSE)</f>
        <v>26</v>
      </c>
      <c r="BC1797" s="673"/>
      <c r="BD1797" s="673">
        <f>W1797-AZ1797</f>
        <v>0</v>
      </c>
      <c r="BE1797" s="601"/>
      <c r="BF1797" s="601"/>
      <c r="BG1797" s="601"/>
      <c r="BH1797" s="601"/>
      <c r="BI1797" s="601"/>
      <c r="BJ1797" s="601"/>
      <c r="BK1797" s="601"/>
      <c r="BL1797" s="601"/>
      <c r="BM1797" s="601"/>
      <c r="BN1797" s="601"/>
      <c r="BO1797" s="601"/>
      <c r="BP1797" s="601"/>
      <c r="BQ1797" s="601"/>
      <c r="BR1797" s="601"/>
      <c r="BS1797" s="601"/>
      <c r="BT1797" s="601"/>
      <c r="BU1797" s="601"/>
      <c r="BV1797" s="601"/>
      <c r="BW1797" s="601"/>
      <c r="BX1797" s="601"/>
      <c r="BY1797" s="601"/>
      <c r="BZ1797" s="601"/>
      <c r="CA1797" s="601"/>
      <c r="CB1797" s="601"/>
      <c r="CC1797" s="601"/>
      <c r="CD1797" s="601"/>
      <c r="CE1797" s="601"/>
      <c r="CF1797" s="601"/>
      <c r="CG1797" s="601"/>
      <c r="CH1797" s="601"/>
      <c r="CI1797" s="601"/>
      <c r="CJ1797" s="601"/>
      <c r="CK1797" s="601"/>
      <c r="CL1797" s="601"/>
      <c r="CM1797" s="601"/>
      <c r="CN1797" s="601"/>
      <c r="CO1797" s="601"/>
      <c r="CP1797" s="601"/>
      <c r="CQ1797" s="601"/>
      <c r="CR1797" s="601"/>
      <c r="CS1797" s="601"/>
      <c r="CT1797" s="601"/>
      <c r="CU1797" s="601"/>
      <c r="CV1797" s="601"/>
      <c r="CW1797" s="601"/>
      <c r="CX1797" s="601"/>
      <c r="CY1797" s="601"/>
      <c r="CZ1797" s="601"/>
      <c r="DA1797" s="601"/>
      <c r="DB1797" s="601"/>
      <c r="DC1797" s="601"/>
      <c r="DD1797" s="601"/>
      <c r="DE1797" s="601"/>
      <c r="DF1797" s="601"/>
      <c r="DG1797" s="601"/>
      <c r="DH1797" s="601"/>
      <c r="DI1797" s="601"/>
      <c r="DJ1797" s="601"/>
      <c r="DK1797" s="601"/>
      <c r="DL1797" s="601"/>
      <c r="DM1797" s="601"/>
      <c r="DN1797" s="601"/>
      <c r="DO1797" s="601"/>
      <c r="DP1797" s="601"/>
      <c r="DQ1797" s="601"/>
      <c r="DR1797" s="601"/>
      <c r="DS1797" s="601"/>
      <c r="DT1797" s="601"/>
      <c r="DU1797" s="601"/>
      <c r="DV1797" s="601"/>
      <c r="DW1797" s="601"/>
      <c r="DX1797" s="601"/>
      <c r="DY1797" s="601"/>
      <c r="DZ1797" s="601"/>
      <c r="EA1797" s="601"/>
      <c r="EB1797" s="601"/>
      <c r="EC1797" s="601"/>
      <c r="ED1797" s="601"/>
      <c r="EE1797" s="601"/>
      <c r="EF1797" s="601"/>
      <c r="EG1797" s="601"/>
      <c r="EH1797" s="601"/>
      <c r="EI1797" s="601"/>
      <c r="EJ1797" s="601"/>
      <c r="EK1797" s="601"/>
      <c r="EL1797" s="601"/>
      <c r="EM1797" s="601"/>
      <c r="EN1797" s="601"/>
      <c r="EO1797" s="601"/>
      <c r="EP1797" s="601"/>
      <c r="EQ1797" s="601"/>
      <c r="ER1797" s="601"/>
      <c r="ES1797" s="601"/>
      <c r="ET1797" s="601"/>
      <c r="EU1797" s="601"/>
      <c r="EV1797" s="601"/>
      <c r="EW1797" s="601"/>
      <c r="EX1797" s="601"/>
      <c r="EY1797" s="601"/>
      <c r="EZ1797" s="601"/>
      <c r="FA1797" s="601"/>
      <c r="FB1797" s="601"/>
      <c r="FC1797" s="601"/>
      <c r="FD1797" s="601"/>
      <c r="FE1797" s="601"/>
      <c r="FF1797" s="601"/>
      <c r="FG1797" s="601"/>
      <c r="FH1797" s="601"/>
      <c r="FI1797" s="601"/>
      <c r="FJ1797" s="601"/>
      <c r="FK1797" s="601"/>
      <c r="FL1797" s="601"/>
      <c r="FM1797" s="601"/>
      <c r="FN1797" s="601"/>
      <c r="FO1797" s="601"/>
      <c r="FP1797" s="601"/>
      <c r="FQ1797" s="601"/>
      <c r="FR1797" s="601"/>
      <c r="FS1797" s="601"/>
      <c r="FT1797" s="601"/>
      <c r="FU1797" s="601"/>
      <c r="FV1797" s="601"/>
      <c r="FW1797" s="601"/>
      <c r="FX1797" s="601"/>
      <c r="FY1797" s="601"/>
      <c r="FZ1797" s="601"/>
      <c r="GA1797" s="601"/>
      <c r="GB1797" s="601"/>
      <c r="GC1797" s="601"/>
      <c r="GD1797" s="601"/>
      <c r="GE1797" s="601"/>
      <c r="GF1797" s="601"/>
      <c r="GG1797" s="601"/>
      <c r="GH1797" s="601"/>
      <c r="GI1797" s="601"/>
      <c r="GJ1797" s="601"/>
      <c r="GK1797" s="601"/>
      <c r="GL1797" s="601"/>
      <c r="GM1797" s="601"/>
      <c r="GN1797" s="601"/>
      <c r="GO1797" s="601"/>
      <c r="GP1797" s="601"/>
      <c r="GQ1797" s="601"/>
      <c r="GR1797" s="601"/>
      <c r="GS1797" s="601"/>
      <c r="GT1797" s="601"/>
      <c r="GU1797" s="601"/>
      <c r="GV1797" s="601"/>
      <c r="GW1797" s="601"/>
      <c r="GX1797" s="601"/>
      <c r="GY1797" s="601"/>
      <c r="GZ1797" s="601"/>
      <c r="HA1797" s="601"/>
      <c r="HB1797" s="601"/>
      <c r="HC1797" s="601"/>
      <c r="HD1797" s="601"/>
      <c r="HE1797" s="601"/>
      <c r="HF1797" s="601"/>
      <c r="HG1797" s="601"/>
      <c r="HH1797" s="601"/>
      <c r="HI1797" s="601"/>
      <c r="HJ1797" s="601"/>
      <c r="HK1797" s="601"/>
      <c r="HL1797" s="601"/>
      <c r="HM1797" s="601"/>
      <c r="HN1797" s="601"/>
      <c r="HO1797" s="601"/>
      <c r="HP1797" s="601"/>
      <c r="HQ1797" s="601"/>
      <c r="HR1797" s="601"/>
      <c r="HS1797" s="601"/>
      <c r="HT1797" s="601"/>
      <c r="HU1797" s="601"/>
      <c r="HV1797" s="601"/>
      <c r="HW1797" s="601"/>
      <c r="HX1797" s="601"/>
      <c r="HY1797" s="601"/>
      <c r="HZ1797" s="601"/>
      <c r="IA1797" s="601"/>
      <c r="IB1797" s="601"/>
      <c r="IC1797" s="601"/>
      <c r="ID1797" s="601"/>
      <c r="IE1797" s="601"/>
      <c r="IF1797" s="601"/>
      <c r="IG1797" s="601"/>
      <c r="IH1797" s="601"/>
      <c r="II1797" s="601"/>
      <c r="IJ1797" s="601"/>
      <c r="IK1797" s="601"/>
      <c r="IL1797" s="601"/>
      <c r="IM1797" s="601"/>
      <c r="IN1797" s="601"/>
      <c r="IO1797" s="601"/>
      <c r="IP1797" s="601"/>
      <c r="IQ1797" s="601"/>
      <c r="IR1797" s="601"/>
      <c r="IS1797" s="601"/>
      <c r="IT1797" s="601"/>
      <c r="IU1797" s="601"/>
      <c r="IV1797" s="601"/>
      <c r="IW1797" s="601"/>
      <c r="IX1797" s="601"/>
      <c r="IY1797" s="601"/>
      <c r="IZ1797" s="601"/>
      <c r="JA1797" s="601"/>
      <c r="JB1797" s="601"/>
      <c r="JC1797" s="601"/>
      <c r="JD1797" s="601"/>
      <c r="JE1797" s="601"/>
      <c r="JF1797" s="601"/>
      <c r="JG1797" s="601"/>
      <c r="JH1797" s="601"/>
      <c r="JI1797" s="601"/>
      <c r="JJ1797" s="601"/>
      <c r="JK1797" s="601"/>
      <c r="JL1797" s="601"/>
      <c r="JM1797" s="601"/>
      <c r="JN1797" s="601"/>
      <c r="JO1797" s="601"/>
      <c r="JP1797" s="601"/>
      <c r="JQ1797" s="601"/>
      <c r="JR1797" s="601"/>
      <c r="JS1797" s="601"/>
      <c r="JT1797" s="601"/>
      <c r="JU1797" s="601"/>
      <c r="JV1797" s="601"/>
      <c r="JW1797" s="601"/>
      <c r="JX1797" s="601"/>
      <c r="JY1797" s="601"/>
      <c r="JZ1797" s="601"/>
      <c r="KA1797" s="601"/>
      <c r="KB1797" s="601"/>
      <c r="KC1797" s="601"/>
      <c r="KD1797" s="601"/>
      <c r="KE1797" s="601"/>
      <c r="KF1797" s="601"/>
      <c r="KG1797" s="601"/>
      <c r="KH1797" s="601"/>
      <c r="KI1797" s="601"/>
      <c r="KJ1797" s="601"/>
      <c r="KK1797" s="601"/>
      <c r="KL1797" s="601"/>
      <c r="KM1797" s="601"/>
      <c r="KN1797" s="601"/>
      <c r="KO1797" s="601"/>
      <c r="KP1797" s="601"/>
      <c r="KQ1797" s="601"/>
      <c r="KR1797" s="601"/>
      <c r="KS1797" s="601"/>
      <c r="KT1797" s="601"/>
      <c r="KU1797" s="601"/>
      <c r="KV1797" s="601"/>
      <c r="KW1797" s="601"/>
      <c r="KX1797" s="601"/>
      <c r="KY1797" s="601"/>
      <c r="KZ1797" s="601"/>
      <c r="LA1797" s="601"/>
      <c r="LB1797" s="601"/>
      <c r="LC1797" s="601"/>
      <c r="LD1797" s="601"/>
      <c r="LE1797" s="601"/>
      <c r="LF1797" s="601"/>
      <c r="LG1797" s="601"/>
      <c r="LH1797" s="601"/>
      <c r="LI1797" s="601"/>
      <c r="LJ1797" s="601"/>
    </row>
    <row r="1798" spans="1:322">
      <c r="A1798" s="715"/>
      <c r="B1798" s="564"/>
      <c r="C1798" s="564"/>
      <c r="D1798" s="676" t="s">
        <v>1067</v>
      </c>
      <c r="E1798" s="524"/>
      <c r="F1798" s="676" t="s">
        <v>1152</v>
      </c>
      <c r="G1798" s="676">
        <v>2022</v>
      </c>
      <c r="H1798" s="676">
        <v>3</v>
      </c>
      <c r="I1798" s="687">
        <v>127622</v>
      </c>
      <c r="J1798" s="677">
        <v>44650</v>
      </c>
      <c r="K1798" s="676" t="s">
        <v>1613</v>
      </c>
      <c r="L1798" s="677" t="s">
        <v>1578</v>
      </c>
      <c r="M1798" s="597">
        <v>44468</v>
      </c>
      <c r="N1798" s="597" t="s">
        <v>1603</v>
      </c>
      <c r="O1798" s="597"/>
      <c r="P1798" s="677">
        <v>44630</v>
      </c>
      <c r="Q1798" s="597">
        <v>44649</v>
      </c>
      <c r="R1798" s="597">
        <v>44650</v>
      </c>
      <c r="S1798" s="596" t="s">
        <v>1580</v>
      </c>
      <c r="T1798" s="596">
        <v>60</v>
      </c>
      <c r="U1798" s="676" t="s">
        <v>1612</v>
      </c>
      <c r="V1798" s="676" t="s">
        <v>1591</v>
      </c>
      <c r="W1798" s="678">
        <v>400</v>
      </c>
      <c r="X1798" s="551">
        <v>624</v>
      </c>
      <c r="Y1798" s="693">
        <v>249600</v>
      </c>
      <c r="Z1798" s="598">
        <v>0.44</v>
      </c>
      <c r="AA1798" s="682">
        <f>Y1798*Z1798</f>
        <v>109824</v>
      </c>
      <c r="AB1798" s="521"/>
      <c r="AC1798" s="683">
        <v>0</v>
      </c>
      <c r="AD1798" s="676"/>
      <c r="AE1798" s="684"/>
      <c r="AF1798" s="695">
        <f>AA1798+AD1798+AE1798</f>
        <v>109824</v>
      </c>
      <c r="AG1798" s="596" t="s">
        <v>47</v>
      </c>
      <c r="AH1798" s="641"/>
      <c r="AI1798" s="596">
        <v>75</v>
      </c>
      <c r="AJ1798" s="676" t="s">
        <v>1592</v>
      </c>
      <c r="AK1798" s="676" t="s">
        <v>50</v>
      </c>
      <c r="AL1798" s="696">
        <v>94544</v>
      </c>
      <c r="AM1798" s="596" t="s">
        <v>52</v>
      </c>
      <c r="AN1798" s="676" t="s">
        <v>50</v>
      </c>
      <c r="AO1798" s="596"/>
      <c r="AP1798" s="676" t="s">
        <v>92</v>
      </c>
      <c r="AQ1798" s="676" t="s">
        <v>37</v>
      </c>
      <c r="AR1798" s="676"/>
      <c r="AS1798" s="523" t="s">
        <v>1077</v>
      </c>
      <c r="AT1798" s="523"/>
      <c r="AU1798" s="523"/>
      <c r="AV1798" s="674"/>
      <c r="AW1798" s="673" t="str">
        <f>U1798</f>
        <v>30390256H</v>
      </c>
      <c r="AX1798" s="673" cm="1">
        <f t="array" ref="AX1798">SUM(MID(0&amp;AW1798,LARGE(INDEX(ISNUMBER(--MID(AW1798,ROW($1:$8),1))*ROW($1:$8),),ROW($1:$8))+1,1)*10^ROW($1:$8)/10)</f>
        <v>30390256</v>
      </c>
      <c r="AY1798" s="673" t="str">
        <f>VLOOKUP($AX1798,'Item Master Data'!$A:$F,3,FALSE)</f>
        <v>T400H</v>
      </c>
      <c r="AZ1798" s="673">
        <f>VLOOKUP($AX1798,'Item Master Data'!$A:$F,6,FALSE)</f>
        <v>400</v>
      </c>
      <c r="BA1798" s="673">
        <f>X1798/BB1798</f>
        <v>24</v>
      </c>
      <c r="BB1798" s="673">
        <f>VLOOKUP(AX1798,'Item Master Data'!$A:$G,7,FALSE)</f>
        <v>26</v>
      </c>
      <c r="BC1798" s="673"/>
      <c r="BD1798" s="673">
        <f>W1798-AZ1798</f>
        <v>0</v>
      </c>
      <c r="BE1798" s="601"/>
      <c r="BF1798" s="601"/>
      <c r="BG1798" s="601"/>
      <c r="BH1798" s="601"/>
      <c r="BI1798" s="601"/>
      <c r="BJ1798" s="601"/>
      <c r="BK1798" s="601"/>
      <c r="BL1798" s="601"/>
      <c r="BM1798" s="601"/>
      <c r="BN1798" s="601"/>
      <c r="BO1798" s="601"/>
      <c r="BP1798" s="601"/>
      <c r="BQ1798" s="601"/>
      <c r="BR1798" s="601"/>
      <c r="BS1798" s="601"/>
      <c r="BT1798" s="601"/>
      <c r="BU1798" s="601"/>
      <c r="BV1798" s="601"/>
      <c r="BW1798" s="601"/>
      <c r="BX1798" s="601"/>
      <c r="BY1798" s="601"/>
      <c r="BZ1798" s="601"/>
      <c r="CA1798" s="601"/>
      <c r="CB1798" s="601"/>
      <c r="CC1798" s="601"/>
      <c r="CD1798" s="601"/>
      <c r="CE1798" s="601"/>
      <c r="CF1798" s="601"/>
      <c r="CG1798" s="601"/>
      <c r="CH1798" s="601"/>
      <c r="CI1798" s="601"/>
      <c r="CJ1798" s="601"/>
      <c r="CK1798" s="601"/>
      <c r="CL1798" s="601"/>
      <c r="CM1798" s="601"/>
      <c r="CN1798" s="601"/>
      <c r="CO1798" s="601"/>
      <c r="CP1798" s="601"/>
      <c r="CQ1798" s="601"/>
      <c r="CR1798" s="601"/>
      <c r="CS1798" s="601"/>
      <c r="CT1798" s="601"/>
      <c r="CU1798" s="601"/>
      <c r="CV1798" s="601"/>
      <c r="CW1798" s="601"/>
      <c r="CX1798" s="601"/>
      <c r="CY1798" s="601"/>
      <c r="CZ1798" s="601"/>
      <c r="DA1798" s="601"/>
      <c r="DB1798" s="601"/>
      <c r="DC1798" s="601"/>
      <c r="DD1798" s="601"/>
      <c r="DE1798" s="601"/>
      <c r="DF1798" s="601"/>
      <c r="DG1798" s="601"/>
      <c r="DH1798" s="601"/>
      <c r="DI1798" s="601"/>
      <c r="DJ1798" s="601"/>
      <c r="DK1798" s="601"/>
      <c r="DL1798" s="601"/>
      <c r="DM1798" s="601"/>
      <c r="DN1798" s="601"/>
      <c r="DO1798" s="601"/>
      <c r="DP1798" s="601"/>
      <c r="DQ1798" s="601"/>
      <c r="DR1798" s="601"/>
      <c r="DS1798" s="601"/>
      <c r="DT1798" s="601"/>
      <c r="DU1798" s="601"/>
      <c r="DV1798" s="601"/>
      <c r="DW1798" s="601"/>
      <c r="DX1798" s="601"/>
      <c r="DY1798" s="601"/>
      <c r="DZ1798" s="601"/>
      <c r="EA1798" s="601"/>
      <c r="EB1798" s="601"/>
      <c r="EC1798" s="601"/>
      <c r="ED1798" s="601"/>
      <c r="EE1798" s="601"/>
      <c r="EF1798" s="601"/>
      <c r="EG1798" s="601"/>
      <c r="EH1798" s="601"/>
      <c r="EI1798" s="601"/>
      <c r="EJ1798" s="601"/>
      <c r="EK1798" s="601"/>
      <c r="EL1798" s="601"/>
      <c r="EM1798" s="601"/>
      <c r="EN1798" s="601"/>
      <c r="EO1798" s="601"/>
      <c r="EP1798" s="601"/>
      <c r="EQ1798" s="601"/>
      <c r="ER1798" s="601"/>
      <c r="ES1798" s="601"/>
      <c r="ET1798" s="601"/>
      <c r="EU1798" s="601"/>
      <c r="EV1798" s="601"/>
      <c r="EW1798" s="601"/>
      <c r="EX1798" s="601"/>
      <c r="EY1798" s="601"/>
      <c r="EZ1798" s="601"/>
      <c r="FA1798" s="601"/>
      <c r="FB1798" s="601"/>
      <c r="FC1798" s="601"/>
      <c r="FD1798" s="601"/>
      <c r="FE1798" s="601"/>
      <c r="FF1798" s="601"/>
      <c r="FG1798" s="601"/>
      <c r="FH1798" s="601"/>
      <c r="FI1798" s="601"/>
      <c r="FJ1798" s="601"/>
      <c r="FK1798" s="601"/>
      <c r="FL1798" s="601"/>
      <c r="FM1798" s="601"/>
      <c r="FN1798" s="601"/>
      <c r="FO1798" s="601"/>
      <c r="FP1798" s="601"/>
      <c r="FQ1798" s="601"/>
      <c r="FR1798" s="601"/>
      <c r="FS1798" s="601"/>
      <c r="FT1798" s="601"/>
      <c r="FU1798" s="601"/>
      <c r="FV1798" s="601"/>
      <c r="FW1798" s="601"/>
      <c r="FX1798" s="601"/>
      <c r="FY1798" s="601"/>
      <c r="FZ1798" s="601"/>
      <c r="GA1798" s="601"/>
      <c r="GB1798" s="601"/>
      <c r="GC1798" s="601"/>
      <c r="GD1798" s="601"/>
      <c r="GE1798" s="601"/>
      <c r="GF1798" s="601"/>
      <c r="GG1798" s="601"/>
      <c r="GH1798" s="601"/>
      <c r="GI1798" s="601"/>
      <c r="GJ1798" s="601"/>
      <c r="GK1798" s="601"/>
      <c r="GL1798" s="601"/>
      <c r="GM1798" s="601"/>
      <c r="GN1798" s="601"/>
      <c r="GO1798" s="601"/>
      <c r="GP1798" s="601"/>
      <c r="GQ1798" s="601"/>
      <c r="GR1798" s="601"/>
      <c r="GS1798" s="601"/>
      <c r="GT1798" s="601"/>
      <c r="GU1798" s="601"/>
      <c r="GV1798" s="601"/>
      <c r="GW1798" s="601"/>
      <c r="GX1798" s="601"/>
      <c r="GY1798" s="601"/>
      <c r="GZ1798" s="601"/>
      <c r="HA1798" s="601"/>
      <c r="HB1798" s="601"/>
      <c r="HC1798" s="601"/>
      <c r="HD1798" s="601"/>
      <c r="HE1798" s="601"/>
      <c r="HF1798" s="601"/>
      <c r="HG1798" s="601"/>
      <c r="HH1798" s="601"/>
      <c r="HI1798" s="601"/>
      <c r="HJ1798" s="601"/>
      <c r="HK1798" s="601"/>
      <c r="HL1798" s="601"/>
      <c r="HM1798" s="601"/>
      <c r="HN1798" s="601"/>
      <c r="HO1798" s="601"/>
      <c r="HP1798" s="601"/>
      <c r="HQ1798" s="601"/>
      <c r="HR1798" s="601"/>
      <c r="HS1798" s="601"/>
      <c r="HT1798" s="601"/>
      <c r="HU1798" s="601"/>
      <c r="HV1798" s="601"/>
      <c r="HW1798" s="601"/>
      <c r="HX1798" s="601"/>
      <c r="HY1798" s="601"/>
      <c r="HZ1798" s="601"/>
      <c r="IA1798" s="601"/>
      <c r="IB1798" s="601"/>
      <c r="IC1798" s="601"/>
      <c r="ID1798" s="601"/>
      <c r="IE1798" s="601"/>
      <c r="IF1798" s="601"/>
      <c r="IG1798" s="601"/>
      <c r="IH1798" s="601"/>
      <c r="II1798" s="601"/>
      <c r="IJ1798" s="601"/>
      <c r="IK1798" s="601"/>
      <c r="IL1798" s="601"/>
      <c r="IM1798" s="601"/>
      <c r="IN1798" s="601"/>
      <c r="IO1798" s="601"/>
      <c r="IP1798" s="601"/>
      <c r="IQ1798" s="601"/>
      <c r="IR1798" s="601"/>
      <c r="IS1798" s="601"/>
      <c r="IT1798" s="601"/>
      <c r="IU1798" s="601"/>
      <c r="IV1798" s="601"/>
      <c r="IW1798" s="601"/>
      <c r="IX1798" s="601"/>
      <c r="IY1798" s="601"/>
      <c r="IZ1798" s="601"/>
      <c r="JA1798" s="601"/>
      <c r="JB1798" s="601"/>
      <c r="JC1798" s="601"/>
      <c r="JD1798" s="601"/>
      <c r="JE1798" s="601"/>
      <c r="JF1798" s="601"/>
      <c r="JG1798" s="601"/>
      <c r="JH1798" s="601"/>
      <c r="JI1798" s="601"/>
      <c r="JJ1798" s="601"/>
      <c r="JK1798" s="601"/>
      <c r="JL1798" s="601"/>
      <c r="JM1798" s="601"/>
      <c r="JN1798" s="601"/>
      <c r="JO1798" s="601"/>
      <c r="JP1798" s="601"/>
      <c r="JQ1798" s="601"/>
      <c r="JR1798" s="601"/>
      <c r="JS1798" s="601"/>
      <c r="JT1798" s="601"/>
      <c r="JU1798" s="601"/>
      <c r="JV1798" s="601"/>
      <c r="JW1798" s="601"/>
      <c r="JX1798" s="601"/>
      <c r="JY1798" s="601"/>
      <c r="JZ1798" s="601"/>
      <c r="KA1798" s="601"/>
      <c r="KB1798" s="601"/>
      <c r="KC1798" s="601"/>
      <c r="KD1798" s="601"/>
      <c r="KE1798" s="601"/>
      <c r="KF1798" s="601"/>
      <c r="KG1798" s="601"/>
      <c r="KH1798" s="601"/>
      <c r="KI1798" s="601"/>
      <c r="KJ1798" s="601"/>
      <c r="KK1798" s="601"/>
      <c r="KL1798" s="601"/>
      <c r="KM1798" s="601"/>
      <c r="KN1798" s="601"/>
      <c r="KO1798" s="601"/>
      <c r="KP1798" s="601"/>
      <c r="KQ1798" s="601"/>
      <c r="KR1798" s="601"/>
      <c r="KS1798" s="601"/>
      <c r="KT1798" s="601"/>
      <c r="KU1798" s="601"/>
      <c r="KV1798" s="601"/>
      <c r="KW1798" s="601"/>
      <c r="KX1798" s="601"/>
      <c r="KY1798" s="601"/>
      <c r="KZ1798" s="601"/>
      <c r="LA1798" s="601"/>
      <c r="LB1798" s="601"/>
      <c r="LC1798" s="601"/>
      <c r="LD1798" s="601"/>
      <c r="LE1798" s="601"/>
      <c r="LF1798" s="601"/>
      <c r="LG1798" s="601"/>
      <c r="LH1798" s="601"/>
      <c r="LI1798" s="601"/>
      <c r="LJ1798" s="601"/>
    </row>
    <row r="1799" spans="1:322">
      <c r="A1799" s="715"/>
      <c r="B1799" s="564"/>
      <c r="C1799" s="564"/>
      <c r="D1799" s="676" t="s">
        <v>1067</v>
      </c>
      <c r="E1799" s="524"/>
      <c r="F1799" s="596" t="s">
        <v>1152</v>
      </c>
      <c r="G1799" s="676">
        <v>2022</v>
      </c>
      <c r="H1799" s="676">
        <v>3</v>
      </c>
      <c r="I1799" s="687">
        <v>127623</v>
      </c>
      <c r="J1799" s="677">
        <v>44650</v>
      </c>
      <c r="K1799" s="676" t="s">
        <v>1613</v>
      </c>
      <c r="L1799" s="677" t="s">
        <v>1578</v>
      </c>
      <c r="M1799" s="597">
        <v>44468</v>
      </c>
      <c r="N1799" s="597" t="s">
        <v>1603</v>
      </c>
      <c r="O1799" s="597"/>
      <c r="P1799" s="677">
        <v>44630</v>
      </c>
      <c r="Q1799" s="597">
        <v>44649</v>
      </c>
      <c r="R1799" s="597">
        <v>44650</v>
      </c>
      <c r="S1799" s="596" t="s">
        <v>1580</v>
      </c>
      <c r="T1799" s="596">
        <v>60</v>
      </c>
      <c r="U1799" s="596" t="s">
        <v>1612</v>
      </c>
      <c r="V1799" s="596" t="s">
        <v>1591</v>
      </c>
      <c r="W1799" s="678">
        <v>400</v>
      </c>
      <c r="X1799" s="551">
        <v>624</v>
      </c>
      <c r="Y1799" s="693">
        <v>249600</v>
      </c>
      <c r="Z1799" s="598">
        <v>0.44</v>
      </c>
      <c r="AA1799" s="682">
        <f>Y1799*Z1799</f>
        <v>109824</v>
      </c>
      <c r="AB1799" s="521"/>
      <c r="AC1799" s="683">
        <v>0</v>
      </c>
      <c r="AD1799" s="676"/>
      <c r="AE1799" s="684"/>
      <c r="AF1799" s="695">
        <f>AA1799+AD1799+AE1799</f>
        <v>109824</v>
      </c>
      <c r="AG1799" s="596" t="s">
        <v>47</v>
      </c>
      <c r="AH1799" s="641"/>
      <c r="AI1799" s="596">
        <v>75</v>
      </c>
      <c r="AJ1799" s="676" t="s">
        <v>1592</v>
      </c>
      <c r="AK1799" s="676" t="s">
        <v>50</v>
      </c>
      <c r="AL1799" s="696">
        <v>94544</v>
      </c>
      <c r="AM1799" s="596" t="s">
        <v>52</v>
      </c>
      <c r="AN1799" s="676" t="s">
        <v>50</v>
      </c>
      <c r="AO1799" s="596"/>
      <c r="AP1799" s="676" t="s">
        <v>92</v>
      </c>
      <c r="AQ1799" s="676" t="s">
        <v>37</v>
      </c>
      <c r="AR1799" s="676"/>
      <c r="AS1799" s="523" t="s">
        <v>1077</v>
      </c>
      <c r="AT1799" s="523"/>
      <c r="AU1799" s="523"/>
      <c r="AV1799" s="674"/>
      <c r="AW1799" s="673" t="str">
        <f>U1799</f>
        <v>30390256H</v>
      </c>
      <c r="AX1799" s="673" cm="1">
        <f t="array" ref="AX1799">SUM(MID(0&amp;AW1799,LARGE(INDEX(ISNUMBER(--MID(AW1799,ROW($1:$8),1))*ROW($1:$8),),ROW($1:$8))+1,1)*10^ROW($1:$8)/10)</f>
        <v>30390256</v>
      </c>
      <c r="AY1799" s="673" t="str">
        <f>VLOOKUP($AX1799,'Item Master Data'!$A:$F,3,FALSE)</f>
        <v>T400H</v>
      </c>
      <c r="AZ1799" s="673">
        <f>VLOOKUP($AX1799,'Item Master Data'!$A:$F,6,FALSE)</f>
        <v>400</v>
      </c>
      <c r="BA1799" s="673">
        <f>X1799/BB1799</f>
        <v>24</v>
      </c>
      <c r="BB1799" s="673">
        <f>VLOOKUP(AX1799,'Item Master Data'!$A:$G,7,FALSE)</f>
        <v>26</v>
      </c>
      <c r="BC1799" s="673"/>
      <c r="BD1799" s="673">
        <f>W1799-AZ1799</f>
        <v>0</v>
      </c>
      <c r="BE1799" s="601"/>
      <c r="BF1799" s="601"/>
      <c r="BG1799" s="601"/>
      <c r="BH1799" s="601"/>
      <c r="BI1799" s="601"/>
      <c r="BJ1799" s="601"/>
      <c r="BK1799" s="601"/>
      <c r="BL1799" s="601"/>
      <c r="BM1799" s="601"/>
      <c r="BN1799" s="601"/>
      <c r="BO1799" s="601"/>
      <c r="BP1799" s="601"/>
      <c r="BQ1799" s="601"/>
      <c r="BR1799" s="601"/>
      <c r="BS1799" s="601"/>
      <c r="BT1799" s="601"/>
      <c r="BU1799" s="601"/>
      <c r="BV1799" s="601"/>
      <c r="BW1799" s="601"/>
      <c r="BX1799" s="601"/>
      <c r="BY1799" s="601"/>
      <c r="BZ1799" s="601"/>
      <c r="CA1799" s="601"/>
      <c r="CB1799" s="601"/>
      <c r="CC1799" s="601"/>
      <c r="CD1799" s="601"/>
      <c r="CE1799" s="601"/>
      <c r="CF1799" s="601"/>
      <c r="CG1799" s="601"/>
      <c r="CH1799" s="601"/>
      <c r="CI1799" s="601"/>
      <c r="CJ1799" s="601"/>
      <c r="CK1799" s="601"/>
      <c r="CL1799" s="601"/>
      <c r="CM1799" s="601"/>
      <c r="CN1799" s="601"/>
      <c r="CO1799" s="601"/>
      <c r="CP1799" s="601"/>
      <c r="CQ1799" s="601"/>
      <c r="CR1799" s="601"/>
      <c r="CS1799" s="601"/>
      <c r="CT1799" s="601"/>
      <c r="CU1799" s="601"/>
      <c r="CV1799" s="601"/>
      <c r="CW1799" s="601"/>
      <c r="CX1799" s="601"/>
      <c r="CY1799" s="601"/>
      <c r="CZ1799" s="601"/>
      <c r="DA1799" s="601"/>
      <c r="DB1799" s="601"/>
      <c r="DC1799" s="601"/>
      <c r="DD1799" s="601"/>
      <c r="DE1799" s="601"/>
      <c r="DF1799" s="601"/>
      <c r="DG1799" s="601"/>
      <c r="DH1799" s="601"/>
      <c r="DI1799" s="601"/>
      <c r="DJ1799" s="601"/>
      <c r="DK1799" s="601"/>
      <c r="DL1799" s="601"/>
      <c r="DM1799" s="601"/>
      <c r="DN1799" s="601"/>
      <c r="DO1799" s="601"/>
      <c r="DP1799" s="601"/>
      <c r="DQ1799" s="601"/>
      <c r="DR1799" s="601"/>
      <c r="DS1799" s="601"/>
      <c r="DT1799" s="601"/>
      <c r="DU1799" s="601"/>
      <c r="DV1799" s="601"/>
      <c r="DW1799" s="601"/>
      <c r="DX1799" s="601"/>
      <c r="DY1799" s="601"/>
      <c r="DZ1799" s="601"/>
      <c r="EA1799" s="601"/>
      <c r="EB1799" s="601"/>
      <c r="EC1799" s="601"/>
      <c r="ED1799" s="601"/>
      <c r="EE1799" s="601"/>
      <c r="EF1799" s="601"/>
      <c r="EG1799" s="601"/>
      <c r="EH1799" s="601"/>
      <c r="EI1799" s="601"/>
      <c r="EJ1799" s="601"/>
      <c r="EK1799" s="601"/>
      <c r="EL1799" s="601"/>
      <c r="EM1799" s="601"/>
      <c r="EN1799" s="601"/>
      <c r="EO1799" s="601"/>
      <c r="EP1799" s="601"/>
      <c r="EQ1799" s="601"/>
      <c r="ER1799" s="601"/>
      <c r="ES1799" s="601"/>
      <c r="ET1799" s="601"/>
      <c r="EU1799" s="601"/>
      <c r="EV1799" s="601"/>
      <c r="EW1799" s="601"/>
      <c r="EX1799" s="601"/>
      <c r="EY1799" s="601"/>
      <c r="EZ1799" s="601"/>
      <c r="FA1799" s="601"/>
      <c r="FB1799" s="601"/>
      <c r="FC1799" s="601"/>
      <c r="FD1799" s="601"/>
      <c r="FE1799" s="601"/>
      <c r="FF1799" s="601"/>
      <c r="FG1799" s="601"/>
      <c r="FH1799" s="601"/>
      <c r="FI1799" s="601"/>
      <c r="FJ1799" s="601"/>
      <c r="FK1799" s="601"/>
      <c r="FL1799" s="601"/>
      <c r="FM1799" s="601"/>
      <c r="FN1799" s="601"/>
      <c r="FO1799" s="601"/>
      <c r="FP1799" s="601"/>
      <c r="FQ1799" s="601"/>
      <c r="FR1799" s="601"/>
      <c r="FS1799" s="601"/>
      <c r="FT1799" s="601"/>
      <c r="FU1799" s="601"/>
      <c r="FV1799" s="601"/>
      <c r="FW1799" s="601"/>
      <c r="FX1799" s="601"/>
      <c r="FY1799" s="601"/>
      <c r="FZ1799" s="601"/>
      <c r="GA1799" s="601"/>
      <c r="GB1799" s="601"/>
      <c r="GC1799" s="601"/>
      <c r="GD1799" s="601"/>
      <c r="GE1799" s="601"/>
      <c r="GF1799" s="601"/>
      <c r="GG1799" s="601"/>
      <c r="GH1799" s="601"/>
      <c r="GI1799" s="601"/>
      <c r="GJ1799" s="601"/>
      <c r="GK1799" s="601"/>
      <c r="GL1799" s="601"/>
      <c r="GM1799" s="601"/>
      <c r="GN1799" s="601"/>
      <c r="GO1799" s="601"/>
      <c r="GP1799" s="601"/>
      <c r="GQ1799" s="601"/>
      <c r="GR1799" s="601"/>
      <c r="GS1799" s="601"/>
      <c r="GT1799" s="601"/>
      <c r="GU1799" s="601"/>
      <c r="GV1799" s="601"/>
      <c r="GW1799" s="601"/>
      <c r="GX1799" s="601"/>
      <c r="GY1799" s="601"/>
      <c r="GZ1799" s="601"/>
      <c r="HA1799" s="601"/>
      <c r="HB1799" s="601"/>
      <c r="HC1799" s="601"/>
      <c r="HD1799" s="601"/>
      <c r="HE1799" s="601"/>
      <c r="HF1799" s="601"/>
      <c r="HG1799" s="601"/>
      <c r="HH1799" s="601"/>
      <c r="HI1799" s="601"/>
      <c r="HJ1799" s="601"/>
      <c r="HK1799" s="601"/>
      <c r="HL1799" s="601"/>
      <c r="HM1799" s="601"/>
      <c r="HN1799" s="601"/>
      <c r="HO1799" s="601"/>
      <c r="HP1799" s="601"/>
      <c r="HQ1799" s="601"/>
      <c r="HR1799" s="601"/>
      <c r="HS1799" s="601"/>
      <c r="HT1799" s="601"/>
      <c r="HU1799" s="601"/>
      <c r="HV1799" s="601"/>
      <c r="HW1799" s="601"/>
      <c r="HX1799" s="601"/>
      <c r="HY1799" s="601"/>
      <c r="HZ1799" s="601"/>
      <c r="IA1799" s="601"/>
      <c r="IB1799" s="601"/>
      <c r="IC1799" s="601"/>
      <c r="ID1799" s="601"/>
      <c r="IE1799" s="601"/>
      <c r="IF1799" s="601"/>
      <c r="IG1799" s="601"/>
      <c r="IH1799" s="601"/>
      <c r="II1799" s="601"/>
      <c r="IJ1799" s="601"/>
      <c r="IK1799" s="601"/>
      <c r="IL1799" s="601"/>
      <c r="IM1799" s="601"/>
      <c r="IN1799" s="601"/>
      <c r="IO1799" s="601"/>
      <c r="IP1799" s="601"/>
      <c r="IQ1799" s="601"/>
      <c r="IR1799" s="601"/>
      <c r="IS1799" s="601"/>
      <c r="IT1799" s="601"/>
      <c r="IU1799" s="601"/>
      <c r="IV1799" s="601"/>
      <c r="IW1799" s="601"/>
      <c r="IX1799" s="601"/>
      <c r="IY1799" s="601"/>
      <c r="IZ1799" s="601"/>
      <c r="JA1799" s="601"/>
      <c r="JB1799" s="601"/>
      <c r="JC1799" s="601"/>
      <c r="JD1799" s="601"/>
      <c r="JE1799" s="601"/>
      <c r="JF1799" s="601"/>
      <c r="JG1799" s="601"/>
      <c r="JH1799" s="601"/>
      <c r="JI1799" s="601"/>
      <c r="JJ1799" s="601"/>
      <c r="JK1799" s="601"/>
      <c r="JL1799" s="601"/>
      <c r="JM1799" s="601"/>
      <c r="JN1799" s="601"/>
      <c r="JO1799" s="601"/>
      <c r="JP1799" s="601"/>
      <c r="JQ1799" s="601"/>
      <c r="JR1799" s="601"/>
      <c r="JS1799" s="601"/>
      <c r="JT1799" s="601"/>
      <c r="JU1799" s="601"/>
      <c r="JV1799" s="601"/>
      <c r="JW1799" s="601"/>
      <c r="JX1799" s="601"/>
      <c r="JY1799" s="601"/>
      <c r="JZ1799" s="601"/>
      <c r="KA1799" s="601"/>
      <c r="KB1799" s="601"/>
      <c r="KC1799" s="601"/>
      <c r="KD1799" s="601"/>
      <c r="KE1799" s="601"/>
      <c r="KF1799" s="601"/>
      <c r="KG1799" s="601"/>
      <c r="KH1799" s="601"/>
      <c r="KI1799" s="601"/>
      <c r="KJ1799" s="601"/>
      <c r="KK1799" s="601"/>
      <c r="KL1799" s="601"/>
      <c r="KM1799" s="601"/>
      <c r="KN1799" s="601"/>
      <c r="KO1799" s="601"/>
      <c r="KP1799" s="601"/>
      <c r="KQ1799" s="601"/>
      <c r="KR1799" s="601"/>
      <c r="KS1799" s="601"/>
      <c r="KT1799" s="601"/>
      <c r="KU1799" s="601"/>
      <c r="KV1799" s="601"/>
      <c r="KW1799" s="601"/>
      <c r="KX1799" s="601"/>
      <c r="KY1799" s="601"/>
      <c r="KZ1799" s="601"/>
      <c r="LA1799" s="601"/>
      <c r="LB1799" s="601"/>
      <c r="LC1799" s="601"/>
      <c r="LD1799" s="601"/>
      <c r="LE1799" s="601"/>
      <c r="LF1799" s="601"/>
      <c r="LG1799" s="601"/>
      <c r="LH1799" s="601"/>
      <c r="LI1799" s="601"/>
      <c r="LJ1799" s="601"/>
    </row>
    <row r="1800" spans="1:322">
      <c r="A1800" s="715"/>
      <c r="B1800" s="564"/>
      <c r="C1800" s="564"/>
      <c r="D1800" s="676" t="s">
        <v>1067</v>
      </c>
      <c r="E1800" s="524" t="s">
        <v>50</v>
      </c>
      <c r="F1800" s="596" t="s">
        <v>1152</v>
      </c>
      <c r="G1800" s="676">
        <v>2022</v>
      </c>
      <c r="H1800" s="676">
        <v>3</v>
      </c>
      <c r="I1800" s="687">
        <v>127528</v>
      </c>
      <c r="J1800" s="677">
        <v>44645</v>
      </c>
      <c r="K1800" s="676" t="s">
        <v>1613</v>
      </c>
      <c r="L1800" s="677" t="s">
        <v>1578</v>
      </c>
      <c r="M1800" s="597">
        <v>44468</v>
      </c>
      <c r="N1800" s="597" t="s">
        <v>1603</v>
      </c>
      <c r="O1800" s="597"/>
      <c r="P1800" s="677">
        <v>44630</v>
      </c>
      <c r="Q1800" s="597">
        <v>44644</v>
      </c>
      <c r="R1800" s="597">
        <v>44645</v>
      </c>
      <c r="S1800" s="596" t="s">
        <v>1580</v>
      </c>
      <c r="T1800" s="596">
        <v>60</v>
      </c>
      <c r="U1800" s="596" t="s">
        <v>1612</v>
      </c>
      <c r="V1800" s="676" t="s">
        <v>1591</v>
      </c>
      <c r="W1800" s="678">
        <v>400</v>
      </c>
      <c r="X1800" s="551">
        <v>624</v>
      </c>
      <c r="Y1800" s="693">
        <v>249600</v>
      </c>
      <c r="Z1800" s="598">
        <v>0.44</v>
      </c>
      <c r="AA1800" s="682">
        <f>Y1800*Z1800</f>
        <v>109824</v>
      </c>
      <c r="AB1800" s="521"/>
      <c r="AC1800" s="683">
        <v>0</v>
      </c>
      <c r="AD1800" s="676"/>
      <c r="AE1800" s="684"/>
      <c r="AF1800" s="695">
        <f>AA1800+AD1800+AE1800</f>
        <v>109824</v>
      </c>
      <c r="AG1800" s="596" t="s">
        <v>47</v>
      </c>
      <c r="AH1800" s="641"/>
      <c r="AI1800" s="596">
        <v>75</v>
      </c>
      <c r="AJ1800" s="676" t="s">
        <v>1592</v>
      </c>
      <c r="AK1800" s="676" t="s">
        <v>50</v>
      </c>
      <c r="AL1800" s="696">
        <v>94544</v>
      </c>
      <c r="AM1800" s="596" t="s">
        <v>52</v>
      </c>
      <c r="AN1800" s="676" t="s">
        <v>50</v>
      </c>
      <c r="AO1800" s="596"/>
      <c r="AP1800" s="676" t="s">
        <v>92</v>
      </c>
      <c r="AQ1800" s="676" t="s">
        <v>37</v>
      </c>
      <c r="AR1800" s="676"/>
      <c r="AS1800" s="523" t="s">
        <v>1077</v>
      </c>
      <c r="AT1800" s="523"/>
      <c r="AU1800" s="523"/>
      <c r="AV1800" s="674"/>
      <c r="AW1800" s="673" t="str">
        <f>U1800</f>
        <v>30390256H</v>
      </c>
      <c r="AX1800" s="673" cm="1">
        <f t="array" ref="AX1800">SUM(MID(0&amp;AW1800,LARGE(INDEX(ISNUMBER(--MID(AW1800,ROW($1:$8),1))*ROW($1:$8),),ROW($1:$8))+1,1)*10^ROW($1:$8)/10)</f>
        <v>30390256</v>
      </c>
      <c r="AY1800" s="673" t="str">
        <f>VLOOKUP($AX1800,'Item Master Data'!$A:$F,3,FALSE)</f>
        <v>T400H</v>
      </c>
      <c r="AZ1800" s="673">
        <f>VLOOKUP($AX1800,'Item Master Data'!$A:$F,6,FALSE)</f>
        <v>400</v>
      </c>
      <c r="BA1800" s="673">
        <f>X1800/BB1800</f>
        <v>24</v>
      </c>
      <c r="BB1800" s="673">
        <f>VLOOKUP(AX1800,'Item Master Data'!$A:$G,7,FALSE)</f>
        <v>26</v>
      </c>
      <c r="BC1800" s="673"/>
      <c r="BD1800" s="673">
        <f>W1800-AZ1800</f>
        <v>0</v>
      </c>
      <c r="BE1800" s="601"/>
      <c r="BF1800" s="601"/>
      <c r="BG1800" s="601"/>
      <c r="BH1800" s="601"/>
      <c r="BI1800" s="601"/>
      <c r="BJ1800" s="601"/>
      <c r="BK1800" s="601"/>
      <c r="BL1800" s="601"/>
      <c r="BM1800" s="601"/>
      <c r="BN1800" s="601"/>
      <c r="BO1800" s="601"/>
      <c r="BP1800" s="601"/>
      <c r="BQ1800" s="601"/>
      <c r="BR1800" s="601"/>
      <c r="BS1800" s="601"/>
      <c r="BT1800" s="601"/>
      <c r="BU1800" s="601"/>
      <c r="BV1800" s="601"/>
      <c r="BW1800" s="601"/>
      <c r="BX1800" s="601"/>
      <c r="BY1800" s="601"/>
      <c r="BZ1800" s="601"/>
      <c r="CA1800" s="601"/>
      <c r="CB1800" s="601"/>
      <c r="CC1800" s="601"/>
      <c r="CD1800" s="601"/>
      <c r="CE1800" s="601"/>
      <c r="CF1800" s="601"/>
      <c r="CG1800" s="601"/>
      <c r="CH1800" s="601"/>
      <c r="CI1800" s="601"/>
      <c r="CJ1800" s="601"/>
      <c r="CK1800" s="601"/>
      <c r="CL1800" s="601"/>
      <c r="CM1800" s="601"/>
      <c r="CN1800" s="601"/>
      <c r="CO1800" s="601"/>
      <c r="CP1800" s="601"/>
      <c r="CQ1800" s="601"/>
      <c r="CR1800" s="601"/>
      <c r="CS1800" s="601"/>
      <c r="CT1800" s="601"/>
      <c r="CU1800" s="601"/>
      <c r="CV1800" s="601"/>
      <c r="CW1800" s="601"/>
      <c r="CX1800" s="601"/>
      <c r="CY1800" s="601"/>
      <c r="CZ1800" s="601"/>
      <c r="DA1800" s="601"/>
      <c r="DB1800" s="601"/>
      <c r="DC1800" s="601"/>
      <c r="DD1800" s="601"/>
      <c r="DE1800" s="601"/>
      <c r="DF1800" s="601"/>
      <c r="DG1800" s="601"/>
      <c r="DH1800" s="601"/>
      <c r="DI1800" s="601"/>
      <c r="DJ1800" s="601"/>
      <c r="DK1800" s="601"/>
      <c r="DL1800" s="601"/>
      <c r="DM1800" s="601"/>
      <c r="DN1800" s="601"/>
      <c r="DO1800" s="601"/>
      <c r="DP1800" s="601"/>
      <c r="DQ1800" s="601"/>
      <c r="DR1800" s="601"/>
      <c r="DS1800" s="601"/>
      <c r="DT1800" s="601"/>
      <c r="DU1800" s="601"/>
      <c r="DV1800" s="601"/>
      <c r="DW1800" s="601"/>
      <c r="DX1800" s="601"/>
      <c r="DY1800" s="601"/>
      <c r="DZ1800" s="601"/>
      <c r="EA1800" s="601"/>
      <c r="EB1800" s="601"/>
      <c r="EC1800" s="601"/>
      <c r="ED1800" s="601"/>
      <c r="EE1800" s="601"/>
      <c r="EF1800" s="601"/>
      <c r="EG1800" s="601"/>
      <c r="EH1800" s="601"/>
      <c r="EI1800" s="601"/>
      <c r="EJ1800" s="601"/>
      <c r="EK1800" s="601"/>
      <c r="EL1800" s="601"/>
      <c r="EM1800" s="601"/>
      <c r="EN1800" s="601"/>
      <c r="EO1800" s="601"/>
      <c r="EP1800" s="601"/>
      <c r="EQ1800" s="601"/>
      <c r="ER1800" s="601"/>
      <c r="ES1800" s="601"/>
      <c r="ET1800" s="601"/>
      <c r="EU1800" s="601"/>
      <c r="EV1800" s="601"/>
      <c r="EW1800" s="601"/>
      <c r="EX1800" s="601"/>
      <c r="EY1800" s="601"/>
      <c r="EZ1800" s="601"/>
      <c r="FA1800" s="601"/>
      <c r="FB1800" s="601"/>
      <c r="FC1800" s="601"/>
      <c r="FD1800" s="601"/>
      <c r="FE1800" s="601"/>
      <c r="FF1800" s="601"/>
      <c r="FG1800" s="601"/>
      <c r="FH1800" s="601"/>
      <c r="FI1800" s="601"/>
      <c r="FJ1800" s="601"/>
      <c r="FK1800" s="601"/>
      <c r="FL1800" s="601"/>
      <c r="FM1800" s="601"/>
      <c r="FN1800" s="601"/>
      <c r="FO1800" s="601"/>
      <c r="FP1800" s="601"/>
      <c r="FQ1800" s="601"/>
      <c r="FR1800" s="601"/>
      <c r="FS1800" s="601"/>
      <c r="FT1800" s="601"/>
      <c r="FU1800" s="601"/>
      <c r="FV1800" s="601"/>
      <c r="FW1800" s="601"/>
      <c r="FX1800" s="601"/>
      <c r="FY1800" s="601"/>
      <c r="FZ1800" s="601"/>
      <c r="GA1800" s="601"/>
      <c r="GB1800" s="601"/>
      <c r="GC1800" s="601"/>
      <c r="GD1800" s="601"/>
      <c r="GE1800" s="601"/>
      <c r="GF1800" s="601"/>
      <c r="GG1800" s="601"/>
      <c r="GH1800" s="601"/>
      <c r="GI1800" s="601"/>
      <c r="GJ1800" s="601"/>
      <c r="GK1800" s="601"/>
      <c r="GL1800" s="601"/>
      <c r="GM1800" s="601"/>
      <c r="GN1800" s="601"/>
      <c r="GO1800" s="601"/>
      <c r="GP1800" s="601"/>
      <c r="GQ1800" s="601"/>
      <c r="GR1800" s="601"/>
      <c r="GS1800" s="601"/>
      <c r="GT1800" s="601"/>
      <c r="GU1800" s="601"/>
      <c r="GV1800" s="601"/>
      <c r="GW1800" s="601"/>
      <c r="GX1800" s="601"/>
      <c r="GY1800" s="601"/>
      <c r="GZ1800" s="601"/>
      <c r="HA1800" s="601"/>
      <c r="HB1800" s="601"/>
      <c r="HC1800" s="601"/>
      <c r="HD1800" s="601"/>
      <c r="HE1800" s="601"/>
      <c r="HF1800" s="601"/>
      <c r="HG1800" s="601"/>
      <c r="HH1800" s="601"/>
      <c r="HI1800" s="601"/>
      <c r="HJ1800" s="601"/>
      <c r="HK1800" s="601"/>
      <c r="HL1800" s="601"/>
      <c r="HM1800" s="601"/>
      <c r="HN1800" s="601"/>
      <c r="HO1800" s="601"/>
      <c r="HP1800" s="601"/>
      <c r="HQ1800" s="601"/>
      <c r="HR1800" s="601"/>
      <c r="HS1800" s="601"/>
      <c r="HT1800" s="601"/>
      <c r="HU1800" s="601"/>
      <c r="HV1800" s="601"/>
      <c r="HW1800" s="601"/>
      <c r="HX1800" s="601"/>
      <c r="HY1800" s="601"/>
      <c r="HZ1800" s="601"/>
      <c r="IA1800" s="601"/>
      <c r="IB1800" s="601"/>
      <c r="IC1800" s="601"/>
      <c r="ID1800" s="601"/>
      <c r="IE1800" s="601"/>
      <c r="IF1800" s="601"/>
      <c r="IG1800" s="601"/>
      <c r="IH1800" s="601"/>
      <c r="II1800" s="601"/>
      <c r="IJ1800" s="601"/>
      <c r="IK1800" s="601"/>
      <c r="IL1800" s="601"/>
      <c r="IM1800" s="601"/>
      <c r="IN1800" s="601"/>
      <c r="IO1800" s="601"/>
      <c r="IP1800" s="601"/>
      <c r="IQ1800" s="601"/>
      <c r="IR1800" s="601"/>
      <c r="IS1800" s="601"/>
      <c r="IT1800" s="601"/>
      <c r="IU1800" s="601"/>
      <c r="IV1800" s="601"/>
      <c r="IW1800" s="601"/>
      <c r="IX1800" s="601"/>
      <c r="IY1800" s="601"/>
      <c r="IZ1800" s="601"/>
      <c r="JA1800" s="601"/>
      <c r="JB1800" s="601"/>
      <c r="JC1800" s="601"/>
      <c r="JD1800" s="601"/>
      <c r="JE1800" s="601"/>
      <c r="JF1800" s="601"/>
      <c r="JG1800" s="601"/>
      <c r="JH1800" s="601"/>
      <c r="JI1800" s="601"/>
      <c r="JJ1800" s="601"/>
      <c r="JK1800" s="601"/>
      <c r="JL1800" s="601"/>
      <c r="JM1800" s="601"/>
      <c r="JN1800" s="601"/>
      <c r="JO1800" s="601"/>
      <c r="JP1800" s="601"/>
      <c r="JQ1800" s="601"/>
      <c r="JR1800" s="601"/>
      <c r="JS1800" s="601"/>
      <c r="JT1800" s="601"/>
      <c r="JU1800" s="601"/>
      <c r="JV1800" s="601"/>
      <c r="JW1800" s="601"/>
      <c r="JX1800" s="601"/>
      <c r="JY1800" s="601"/>
      <c r="JZ1800" s="601"/>
      <c r="KA1800" s="601"/>
      <c r="KB1800" s="601"/>
      <c r="KC1800" s="601"/>
      <c r="KD1800" s="601"/>
      <c r="KE1800" s="601"/>
      <c r="KF1800" s="601"/>
      <c r="KG1800" s="601"/>
      <c r="KH1800" s="601"/>
      <c r="KI1800" s="601"/>
      <c r="KJ1800" s="601"/>
      <c r="KK1800" s="601"/>
      <c r="KL1800" s="601"/>
      <c r="KM1800" s="601"/>
      <c r="KN1800" s="601"/>
      <c r="KO1800" s="601"/>
      <c r="KP1800" s="601"/>
      <c r="KQ1800" s="601"/>
      <c r="KR1800" s="601"/>
      <c r="KS1800" s="601"/>
      <c r="KT1800" s="601"/>
      <c r="KU1800" s="601"/>
      <c r="KV1800" s="601"/>
      <c r="KW1800" s="601"/>
      <c r="KX1800" s="601"/>
      <c r="KY1800" s="601"/>
      <c r="KZ1800" s="601"/>
      <c r="LA1800" s="601"/>
      <c r="LB1800" s="601"/>
      <c r="LC1800" s="601"/>
      <c r="LD1800" s="601"/>
      <c r="LE1800" s="601"/>
      <c r="LF1800" s="601"/>
      <c r="LG1800" s="601"/>
      <c r="LH1800" s="601"/>
      <c r="LI1800" s="601"/>
      <c r="LJ1800" s="601"/>
    </row>
    <row r="1801" spans="1:322">
      <c r="A1801" s="715"/>
      <c r="B1801" s="564"/>
      <c r="C1801" s="564"/>
      <c r="D1801" s="676" t="s">
        <v>1067</v>
      </c>
      <c r="E1801" s="524" t="s">
        <v>50</v>
      </c>
      <c r="F1801" s="596" t="s">
        <v>1152</v>
      </c>
      <c r="G1801" s="676">
        <v>2022</v>
      </c>
      <c r="H1801" s="676">
        <v>3</v>
      </c>
      <c r="I1801" s="687">
        <v>127527</v>
      </c>
      <c r="J1801" s="677">
        <v>44645</v>
      </c>
      <c r="K1801" s="676" t="s">
        <v>1613</v>
      </c>
      <c r="L1801" s="677" t="s">
        <v>1578</v>
      </c>
      <c r="M1801" s="597">
        <v>44468</v>
      </c>
      <c r="N1801" s="597" t="s">
        <v>1603</v>
      </c>
      <c r="O1801" s="597"/>
      <c r="P1801" s="677">
        <v>44630</v>
      </c>
      <c r="Q1801" s="597">
        <v>44644</v>
      </c>
      <c r="R1801" s="597">
        <v>44645</v>
      </c>
      <c r="S1801" s="596" t="s">
        <v>1580</v>
      </c>
      <c r="T1801" s="596">
        <v>60</v>
      </c>
      <c r="U1801" s="596" t="s">
        <v>1612</v>
      </c>
      <c r="V1801" s="596" t="s">
        <v>1591</v>
      </c>
      <c r="W1801" s="678">
        <v>400</v>
      </c>
      <c r="X1801" s="551">
        <v>624</v>
      </c>
      <c r="Y1801" s="693">
        <v>249600</v>
      </c>
      <c r="Z1801" s="598">
        <v>0.44</v>
      </c>
      <c r="AA1801" s="682">
        <f>Y1801*Z1801</f>
        <v>109824</v>
      </c>
      <c r="AB1801" s="521"/>
      <c r="AC1801" s="683">
        <v>0</v>
      </c>
      <c r="AD1801" s="676"/>
      <c r="AE1801" s="684"/>
      <c r="AF1801" s="695">
        <f>AA1801+AD1801+AE1801</f>
        <v>109824</v>
      </c>
      <c r="AG1801" s="596" t="s">
        <v>47</v>
      </c>
      <c r="AH1801" s="641"/>
      <c r="AI1801" s="596">
        <v>75</v>
      </c>
      <c r="AJ1801" s="676" t="s">
        <v>1592</v>
      </c>
      <c r="AK1801" s="676" t="s">
        <v>50</v>
      </c>
      <c r="AL1801" s="696">
        <v>94544</v>
      </c>
      <c r="AM1801" s="596" t="s">
        <v>52</v>
      </c>
      <c r="AN1801" s="676" t="s">
        <v>50</v>
      </c>
      <c r="AO1801" s="596"/>
      <c r="AP1801" s="676" t="s">
        <v>92</v>
      </c>
      <c r="AQ1801" s="676" t="s">
        <v>37</v>
      </c>
      <c r="AR1801" s="676"/>
      <c r="AS1801" s="523" t="s">
        <v>1077</v>
      </c>
      <c r="AT1801" s="523"/>
      <c r="AU1801" s="523"/>
      <c r="AV1801" s="674"/>
      <c r="AW1801" s="673" t="str">
        <f>U1801</f>
        <v>30390256H</v>
      </c>
      <c r="AX1801" s="673" cm="1">
        <f t="array" ref="AX1801">SUM(MID(0&amp;AW1801,LARGE(INDEX(ISNUMBER(--MID(AW1801,ROW($1:$8),1))*ROW($1:$8),),ROW($1:$8))+1,1)*10^ROW($1:$8)/10)</f>
        <v>30390256</v>
      </c>
      <c r="AY1801" s="673" t="str">
        <f>VLOOKUP($AX1801,'Item Master Data'!$A:$F,3,FALSE)</f>
        <v>T400H</v>
      </c>
      <c r="AZ1801" s="673">
        <f>VLOOKUP($AX1801,'Item Master Data'!$A:$F,6,FALSE)</f>
        <v>400</v>
      </c>
      <c r="BA1801" s="673">
        <f>X1801/BB1801</f>
        <v>24</v>
      </c>
      <c r="BB1801" s="673">
        <f>VLOOKUP(AX1801,'Item Master Data'!$A:$G,7,FALSE)</f>
        <v>26</v>
      </c>
      <c r="BC1801" s="673"/>
      <c r="BD1801" s="673">
        <f>W1801-AZ1801</f>
        <v>0</v>
      </c>
      <c r="BE1801" s="601"/>
      <c r="BF1801" s="601"/>
      <c r="BG1801" s="601"/>
      <c r="BH1801" s="601"/>
      <c r="BI1801" s="601"/>
      <c r="BJ1801" s="601"/>
      <c r="BK1801" s="601"/>
      <c r="BL1801" s="601"/>
      <c r="BM1801" s="601"/>
      <c r="BN1801" s="601"/>
      <c r="BO1801" s="601"/>
      <c r="BP1801" s="601"/>
      <c r="BQ1801" s="601"/>
      <c r="BR1801" s="601"/>
      <c r="BS1801" s="601"/>
      <c r="BT1801" s="601"/>
      <c r="BU1801" s="601"/>
      <c r="BV1801" s="601"/>
      <c r="BW1801" s="601"/>
      <c r="BX1801" s="601"/>
      <c r="BY1801" s="601"/>
      <c r="BZ1801" s="601"/>
      <c r="CA1801" s="601"/>
      <c r="CB1801" s="601"/>
      <c r="CC1801" s="601"/>
      <c r="CD1801" s="601"/>
      <c r="CE1801" s="601"/>
      <c r="CF1801" s="601"/>
      <c r="CG1801" s="601"/>
      <c r="CH1801" s="601"/>
      <c r="CI1801" s="601"/>
      <c r="CJ1801" s="601"/>
      <c r="CK1801" s="601"/>
      <c r="CL1801" s="601"/>
      <c r="CM1801" s="601"/>
      <c r="CN1801" s="601"/>
      <c r="CO1801" s="601"/>
      <c r="CP1801" s="601"/>
      <c r="CQ1801" s="601"/>
      <c r="CR1801" s="601"/>
      <c r="CS1801" s="601"/>
      <c r="CT1801" s="601"/>
      <c r="CU1801" s="601"/>
      <c r="CV1801" s="601"/>
      <c r="CW1801" s="601"/>
      <c r="CX1801" s="601"/>
      <c r="CY1801" s="601"/>
      <c r="CZ1801" s="601"/>
      <c r="DA1801" s="601"/>
      <c r="DB1801" s="601"/>
      <c r="DC1801" s="601"/>
      <c r="DD1801" s="601"/>
      <c r="DE1801" s="601"/>
      <c r="DF1801" s="601"/>
      <c r="DG1801" s="601"/>
      <c r="DH1801" s="601"/>
      <c r="DI1801" s="601"/>
      <c r="DJ1801" s="601"/>
      <c r="DK1801" s="601"/>
      <c r="DL1801" s="601"/>
      <c r="DM1801" s="601"/>
      <c r="DN1801" s="601"/>
      <c r="DO1801" s="601"/>
      <c r="DP1801" s="601"/>
      <c r="DQ1801" s="601"/>
      <c r="DR1801" s="601"/>
      <c r="DS1801" s="601"/>
      <c r="DT1801" s="601"/>
      <c r="DU1801" s="601"/>
      <c r="DV1801" s="601"/>
      <c r="DW1801" s="601"/>
      <c r="DX1801" s="601"/>
      <c r="DY1801" s="601"/>
      <c r="DZ1801" s="601"/>
      <c r="EA1801" s="601"/>
      <c r="EB1801" s="601"/>
      <c r="EC1801" s="601"/>
      <c r="ED1801" s="601"/>
      <c r="EE1801" s="601"/>
      <c r="EF1801" s="601"/>
      <c r="EG1801" s="601"/>
      <c r="EH1801" s="601"/>
      <c r="EI1801" s="601"/>
      <c r="EJ1801" s="601"/>
      <c r="EK1801" s="601"/>
      <c r="EL1801" s="601"/>
      <c r="EM1801" s="601"/>
      <c r="EN1801" s="601"/>
      <c r="EO1801" s="601"/>
      <c r="EP1801" s="601"/>
      <c r="EQ1801" s="601"/>
      <c r="ER1801" s="601"/>
      <c r="ES1801" s="601"/>
      <c r="ET1801" s="601"/>
      <c r="EU1801" s="601"/>
      <c r="EV1801" s="601"/>
      <c r="EW1801" s="601"/>
      <c r="EX1801" s="601"/>
      <c r="EY1801" s="601"/>
      <c r="EZ1801" s="601"/>
      <c r="FA1801" s="601"/>
      <c r="FB1801" s="601"/>
      <c r="FC1801" s="601"/>
      <c r="FD1801" s="601"/>
      <c r="FE1801" s="601"/>
      <c r="FF1801" s="601"/>
      <c r="FG1801" s="601"/>
      <c r="FH1801" s="601"/>
      <c r="FI1801" s="601"/>
      <c r="FJ1801" s="601"/>
      <c r="FK1801" s="601"/>
      <c r="FL1801" s="601"/>
      <c r="FM1801" s="601"/>
      <c r="FN1801" s="601"/>
      <c r="FO1801" s="601"/>
      <c r="FP1801" s="601"/>
      <c r="FQ1801" s="601"/>
      <c r="FR1801" s="601"/>
      <c r="FS1801" s="601"/>
      <c r="FT1801" s="601"/>
      <c r="FU1801" s="601"/>
      <c r="FV1801" s="601"/>
      <c r="FW1801" s="601"/>
      <c r="FX1801" s="601"/>
      <c r="FY1801" s="601"/>
      <c r="FZ1801" s="601"/>
      <c r="GA1801" s="601"/>
      <c r="GB1801" s="601"/>
      <c r="GC1801" s="601"/>
      <c r="GD1801" s="601"/>
      <c r="GE1801" s="601"/>
      <c r="GF1801" s="601"/>
      <c r="GG1801" s="601"/>
      <c r="GH1801" s="601"/>
      <c r="GI1801" s="601"/>
      <c r="GJ1801" s="601"/>
      <c r="GK1801" s="601"/>
      <c r="GL1801" s="601"/>
      <c r="GM1801" s="601"/>
      <c r="GN1801" s="601"/>
      <c r="GO1801" s="601"/>
      <c r="GP1801" s="601"/>
      <c r="GQ1801" s="601"/>
      <c r="GR1801" s="601"/>
      <c r="GS1801" s="601"/>
      <c r="GT1801" s="601"/>
      <c r="GU1801" s="601"/>
      <c r="GV1801" s="601"/>
      <c r="GW1801" s="601"/>
      <c r="GX1801" s="601"/>
      <c r="GY1801" s="601"/>
      <c r="GZ1801" s="601"/>
      <c r="HA1801" s="601"/>
      <c r="HB1801" s="601"/>
      <c r="HC1801" s="601"/>
      <c r="HD1801" s="601"/>
      <c r="HE1801" s="601"/>
      <c r="HF1801" s="601"/>
      <c r="HG1801" s="601"/>
      <c r="HH1801" s="601"/>
      <c r="HI1801" s="601"/>
      <c r="HJ1801" s="601"/>
      <c r="HK1801" s="601"/>
      <c r="HL1801" s="601"/>
      <c r="HM1801" s="601"/>
      <c r="HN1801" s="601"/>
      <c r="HO1801" s="601"/>
      <c r="HP1801" s="601"/>
      <c r="HQ1801" s="601"/>
      <c r="HR1801" s="601"/>
      <c r="HS1801" s="601"/>
      <c r="HT1801" s="601"/>
      <c r="HU1801" s="601"/>
      <c r="HV1801" s="601"/>
      <c r="HW1801" s="601"/>
      <c r="HX1801" s="601"/>
      <c r="HY1801" s="601"/>
      <c r="HZ1801" s="601"/>
      <c r="IA1801" s="601"/>
      <c r="IB1801" s="601"/>
      <c r="IC1801" s="601"/>
      <c r="ID1801" s="601"/>
      <c r="IE1801" s="601"/>
      <c r="IF1801" s="601"/>
      <c r="IG1801" s="601"/>
      <c r="IH1801" s="601"/>
      <c r="II1801" s="601"/>
      <c r="IJ1801" s="601"/>
      <c r="IK1801" s="601"/>
      <c r="IL1801" s="601"/>
      <c r="IM1801" s="601"/>
      <c r="IN1801" s="601"/>
      <c r="IO1801" s="601"/>
      <c r="IP1801" s="601"/>
      <c r="IQ1801" s="601"/>
      <c r="IR1801" s="601"/>
      <c r="IS1801" s="601"/>
      <c r="IT1801" s="601"/>
      <c r="IU1801" s="601"/>
      <c r="IV1801" s="601"/>
      <c r="IW1801" s="601"/>
      <c r="IX1801" s="601"/>
      <c r="IY1801" s="601"/>
      <c r="IZ1801" s="601"/>
      <c r="JA1801" s="601"/>
      <c r="JB1801" s="601"/>
      <c r="JC1801" s="601"/>
      <c r="JD1801" s="601"/>
      <c r="JE1801" s="601"/>
      <c r="JF1801" s="601"/>
      <c r="JG1801" s="601"/>
      <c r="JH1801" s="601"/>
      <c r="JI1801" s="601"/>
      <c r="JJ1801" s="601"/>
      <c r="JK1801" s="601"/>
      <c r="JL1801" s="601"/>
      <c r="JM1801" s="601"/>
      <c r="JN1801" s="601"/>
      <c r="JO1801" s="601"/>
      <c r="JP1801" s="601"/>
      <c r="JQ1801" s="601"/>
      <c r="JR1801" s="601"/>
      <c r="JS1801" s="601"/>
      <c r="JT1801" s="601"/>
      <c r="JU1801" s="601"/>
      <c r="JV1801" s="601"/>
      <c r="JW1801" s="601"/>
      <c r="JX1801" s="601"/>
      <c r="JY1801" s="601"/>
      <c r="JZ1801" s="601"/>
      <c r="KA1801" s="601"/>
      <c r="KB1801" s="601"/>
      <c r="KC1801" s="601"/>
      <c r="KD1801" s="601"/>
      <c r="KE1801" s="601"/>
      <c r="KF1801" s="601"/>
      <c r="KG1801" s="601"/>
      <c r="KH1801" s="601"/>
      <c r="KI1801" s="601"/>
      <c r="KJ1801" s="601"/>
      <c r="KK1801" s="601"/>
      <c r="KL1801" s="601"/>
      <c r="KM1801" s="601"/>
      <c r="KN1801" s="601"/>
      <c r="KO1801" s="601"/>
      <c r="KP1801" s="601"/>
      <c r="KQ1801" s="601"/>
      <c r="KR1801" s="601"/>
      <c r="KS1801" s="601"/>
      <c r="KT1801" s="601"/>
      <c r="KU1801" s="601"/>
      <c r="KV1801" s="601"/>
      <c r="KW1801" s="601"/>
      <c r="KX1801" s="601"/>
      <c r="KY1801" s="601"/>
      <c r="KZ1801" s="601"/>
      <c r="LA1801" s="601"/>
      <c r="LB1801" s="601"/>
      <c r="LC1801" s="601"/>
      <c r="LD1801" s="601"/>
      <c r="LE1801" s="601"/>
      <c r="LF1801" s="601"/>
      <c r="LG1801" s="601"/>
      <c r="LH1801" s="601"/>
      <c r="LI1801" s="601"/>
      <c r="LJ1801" s="601"/>
    </row>
    <row r="1802" spans="1:322">
      <c r="A1802" s="715"/>
      <c r="B1802" s="564"/>
      <c r="C1802" s="564"/>
      <c r="D1802" s="676" t="s">
        <v>1067</v>
      </c>
      <c r="E1802" s="524" t="s">
        <v>50</v>
      </c>
      <c r="F1802" s="676" t="s">
        <v>1152</v>
      </c>
      <c r="G1802" s="676">
        <v>2022</v>
      </c>
      <c r="H1802" s="676">
        <v>3</v>
      </c>
      <c r="I1802" s="687">
        <v>127545</v>
      </c>
      <c r="J1802" s="677">
        <v>44645</v>
      </c>
      <c r="K1802" s="676" t="s">
        <v>1613</v>
      </c>
      <c r="L1802" s="677" t="s">
        <v>1578</v>
      </c>
      <c r="M1802" s="677">
        <v>44468</v>
      </c>
      <c r="N1802" s="677" t="s">
        <v>1603</v>
      </c>
      <c r="O1802" s="677"/>
      <c r="P1802" s="677">
        <v>44630</v>
      </c>
      <c r="Q1802" s="677">
        <v>44644</v>
      </c>
      <c r="R1802" s="677">
        <v>44645</v>
      </c>
      <c r="S1802" s="596" t="s">
        <v>1580</v>
      </c>
      <c r="T1802" s="676">
        <v>60</v>
      </c>
      <c r="U1802" s="676" t="s">
        <v>1612</v>
      </c>
      <c r="V1802" s="676" t="s">
        <v>1591</v>
      </c>
      <c r="W1802" s="678">
        <v>400</v>
      </c>
      <c r="X1802" s="551">
        <v>624</v>
      </c>
      <c r="Y1802" s="693">
        <v>249600</v>
      </c>
      <c r="Z1802" s="598">
        <v>0.44</v>
      </c>
      <c r="AA1802" s="682">
        <f>Y1802*Z1802</f>
        <v>109824</v>
      </c>
      <c r="AB1802" s="521"/>
      <c r="AC1802" s="683">
        <v>0</v>
      </c>
      <c r="AD1802" s="676"/>
      <c r="AE1802" s="684"/>
      <c r="AF1802" s="695">
        <f>AA1802+AD1802+AE1802</f>
        <v>109824</v>
      </c>
      <c r="AG1802" s="676" t="s">
        <v>47</v>
      </c>
      <c r="AH1802" s="641"/>
      <c r="AI1802" s="676">
        <v>75</v>
      </c>
      <c r="AJ1802" s="676" t="s">
        <v>1592</v>
      </c>
      <c r="AK1802" s="676" t="s">
        <v>50</v>
      </c>
      <c r="AL1802" s="696">
        <v>94544</v>
      </c>
      <c r="AM1802" s="676" t="s">
        <v>52</v>
      </c>
      <c r="AN1802" s="676" t="s">
        <v>50</v>
      </c>
      <c r="AO1802" s="676"/>
      <c r="AP1802" s="676" t="s">
        <v>92</v>
      </c>
      <c r="AQ1802" s="676" t="s">
        <v>37</v>
      </c>
      <c r="AR1802" s="676"/>
      <c r="AS1802" s="523" t="s">
        <v>1077</v>
      </c>
      <c r="AT1802" s="523"/>
      <c r="AU1802" s="523"/>
      <c r="AV1802" s="674"/>
      <c r="AW1802" s="673" t="str">
        <f>U1802</f>
        <v>30390256H</v>
      </c>
      <c r="AX1802" s="673" cm="1">
        <f t="array" ref="AX1802">SUM(MID(0&amp;AW1802,LARGE(INDEX(ISNUMBER(--MID(AW1802,ROW($1:$8),1))*ROW($1:$8),),ROW($1:$8))+1,1)*10^ROW($1:$8)/10)</f>
        <v>30390256</v>
      </c>
      <c r="AY1802" s="673" t="str">
        <f>VLOOKUP($AX1802,'Item Master Data'!$A:$F,3,FALSE)</f>
        <v>T400H</v>
      </c>
      <c r="AZ1802" s="673">
        <f>VLOOKUP($AX1802,'Item Master Data'!$A:$F,6,FALSE)</f>
        <v>400</v>
      </c>
      <c r="BA1802" s="673">
        <f>X1802/BB1802</f>
        <v>24</v>
      </c>
      <c r="BB1802" s="673">
        <f>VLOOKUP(AX1802,'Item Master Data'!$A:$G,7,FALSE)</f>
        <v>26</v>
      </c>
      <c r="BC1802" s="673"/>
      <c r="BD1802" s="673">
        <f>W1802-AZ1802</f>
        <v>0</v>
      </c>
      <c r="BE1802" s="601"/>
      <c r="BF1802" s="601"/>
      <c r="BG1802" s="601"/>
      <c r="BH1802" s="601"/>
      <c r="BI1802" s="601"/>
      <c r="BJ1802" s="601"/>
      <c r="BK1802" s="601"/>
      <c r="BL1802" s="601"/>
      <c r="BM1802" s="601"/>
      <c r="BN1802" s="601"/>
      <c r="BO1802" s="601"/>
      <c r="BP1802" s="601"/>
      <c r="BQ1802" s="601"/>
      <c r="BR1802" s="601"/>
      <c r="BS1802" s="601"/>
      <c r="BT1802" s="601"/>
      <c r="BU1802" s="601"/>
      <c r="BV1802" s="601"/>
      <c r="BW1802" s="601"/>
      <c r="BX1802" s="601"/>
      <c r="BY1802" s="601"/>
      <c r="BZ1802" s="601"/>
      <c r="CA1802" s="601"/>
      <c r="CB1802" s="601"/>
      <c r="CC1802" s="601"/>
      <c r="CD1802" s="601"/>
      <c r="CE1802" s="601"/>
      <c r="CF1802" s="601"/>
      <c r="CG1802" s="601"/>
      <c r="CH1802" s="601"/>
      <c r="CI1802" s="601"/>
      <c r="CJ1802" s="601"/>
      <c r="CK1802" s="601"/>
      <c r="CL1802" s="601"/>
      <c r="CM1802" s="601"/>
      <c r="CN1802" s="601"/>
      <c r="CO1802" s="601"/>
      <c r="CP1802" s="601"/>
      <c r="CQ1802" s="601"/>
      <c r="CR1802" s="601"/>
      <c r="CS1802" s="601"/>
      <c r="CT1802" s="601"/>
      <c r="CU1802" s="601"/>
      <c r="CV1802" s="601"/>
      <c r="CW1802" s="601"/>
      <c r="CX1802" s="601"/>
      <c r="CY1802" s="601"/>
      <c r="CZ1802" s="601"/>
      <c r="DA1802" s="601"/>
      <c r="DB1802" s="601"/>
      <c r="DC1802" s="601"/>
      <c r="DD1802" s="601"/>
      <c r="DE1802" s="601"/>
      <c r="DF1802" s="601"/>
      <c r="DG1802" s="601"/>
      <c r="DH1802" s="601"/>
      <c r="DI1802" s="601"/>
      <c r="DJ1802" s="601"/>
      <c r="DK1802" s="601"/>
      <c r="DL1802" s="601"/>
      <c r="DM1802" s="601"/>
      <c r="DN1802" s="601"/>
      <c r="DO1802" s="601"/>
      <c r="DP1802" s="601"/>
      <c r="DQ1802" s="601"/>
      <c r="DR1802" s="601"/>
      <c r="DS1802" s="601"/>
      <c r="DT1802" s="601"/>
      <c r="DU1802" s="601"/>
      <c r="DV1802" s="601"/>
      <c r="DW1802" s="601"/>
      <c r="DX1802" s="601"/>
      <c r="DY1802" s="601"/>
      <c r="DZ1802" s="601"/>
      <c r="EA1802" s="601"/>
      <c r="EB1802" s="601"/>
      <c r="EC1802" s="601"/>
      <c r="ED1802" s="601"/>
      <c r="EE1802" s="601"/>
      <c r="EF1802" s="601"/>
      <c r="EG1802" s="601"/>
      <c r="EH1802" s="601"/>
      <c r="EI1802" s="601"/>
      <c r="EJ1802" s="601"/>
      <c r="EK1802" s="601"/>
      <c r="EL1802" s="601"/>
      <c r="EM1802" s="601"/>
      <c r="EN1802" s="601"/>
      <c r="EO1802" s="601"/>
      <c r="EP1802" s="601"/>
      <c r="EQ1802" s="601"/>
      <c r="ER1802" s="601"/>
      <c r="ES1802" s="601"/>
      <c r="ET1802" s="601"/>
      <c r="EU1802" s="601"/>
      <c r="EV1802" s="601"/>
      <c r="EW1802" s="601"/>
      <c r="EX1802" s="601"/>
      <c r="EY1802" s="601"/>
      <c r="EZ1802" s="601"/>
      <c r="FA1802" s="601"/>
      <c r="FB1802" s="601"/>
      <c r="FC1802" s="601"/>
      <c r="FD1802" s="601"/>
      <c r="FE1802" s="601"/>
      <c r="FF1802" s="601"/>
      <c r="FG1802" s="601"/>
      <c r="FH1802" s="601"/>
      <c r="FI1802" s="601"/>
      <c r="FJ1802" s="601"/>
      <c r="FK1802" s="601"/>
      <c r="FL1802" s="601"/>
      <c r="FM1802" s="601"/>
      <c r="FN1802" s="601"/>
      <c r="FO1802" s="601"/>
      <c r="FP1802" s="601"/>
      <c r="FQ1802" s="601"/>
      <c r="FR1802" s="601"/>
      <c r="FS1802" s="601"/>
      <c r="FT1802" s="601"/>
      <c r="FU1802" s="601"/>
      <c r="FV1802" s="601"/>
      <c r="FW1802" s="601"/>
      <c r="FX1802" s="601"/>
      <c r="FY1802" s="601"/>
      <c r="FZ1802" s="601"/>
      <c r="GA1802" s="601"/>
      <c r="GB1802" s="601"/>
      <c r="GC1802" s="601"/>
      <c r="GD1802" s="601"/>
      <c r="GE1802" s="601"/>
      <c r="GF1802" s="601"/>
      <c r="GG1802" s="601"/>
      <c r="GH1802" s="601"/>
      <c r="GI1802" s="601"/>
      <c r="GJ1802" s="601"/>
      <c r="GK1802" s="601"/>
      <c r="GL1802" s="601"/>
      <c r="GM1802" s="601"/>
      <c r="GN1802" s="601"/>
      <c r="GO1802" s="601"/>
      <c r="GP1802" s="601"/>
      <c r="GQ1802" s="601"/>
      <c r="GR1802" s="601"/>
      <c r="GS1802" s="601"/>
      <c r="GT1802" s="601"/>
      <c r="GU1802" s="601"/>
      <c r="GV1802" s="601"/>
      <c r="GW1802" s="601"/>
      <c r="GX1802" s="601"/>
      <c r="GY1802" s="601"/>
      <c r="GZ1802" s="601"/>
      <c r="HA1802" s="601"/>
      <c r="HB1802" s="601"/>
      <c r="HC1802" s="601"/>
      <c r="HD1802" s="601"/>
      <c r="HE1802" s="601"/>
      <c r="HF1802" s="601"/>
      <c r="HG1802" s="601"/>
      <c r="HH1802" s="601"/>
      <c r="HI1802" s="601"/>
      <c r="HJ1802" s="601"/>
      <c r="HK1802" s="601"/>
      <c r="HL1802" s="601"/>
      <c r="HM1802" s="601"/>
      <c r="HN1802" s="601"/>
      <c r="HO1802" s="601"/>
      <c r="HP1802" s="601"/>
      <c r="HQ1802" s="601"/>
      <c r="HR1802" s="601"/>
      <c r="HS1802" s="601"/>
      <c r="HT1802" s="601"/>
      <c r="HU1802" s="601"/>
      <c r="HV1802" s="601"/>
      <c r="HW1802" s="601"/>
      <c r="HX1802" s="601"/>
      <c r="HY1802" s="601"/>
      <c r="HZ1802" s="601"/>
      <c r="IA1802" s="601"/>
      <c r="IB1802" s="601"/>
      <c r="IC1802" s="601"/>
      <c r="ID1802" s="601"/>
      <c r="IE1802" s="601"/>
      <c r="IF1802" s="601"/>
      <c r="IG1802" s="601"/>
      <c r="IH1802" s="601"/>
      <c r="II1802" s="601"/>
      <c r="IJ1802" s="601"/>
      <c r="IK1802" s="601"/>
      <c r="IL1802" s="601"/>
      <c r="IM1802" s="601"/>
      <c r="IN1802" s="601"/>
      <c r="IO1802" s="601"/>
      <c r="IP1802" s="601"/>
      <c r="IQ1802" s="601"/>
      <c r="IR1802" s="601"/>
      <c r="IS1802" s="601"/>
      <c r="IT1802" s="601"/>
      <c r="IU1802" s="601"/>
      <c r="IV1802" s="601"/>
      <c r="IW1802" s="601"/>
      <c r="IX1802" s="601"/>
      <c r="IY1802" s="601"/>
      <c r="IZ1802" s="601"/>
      <c r="JA1802" s="601"/>
      <c r="JB1802" s="601"/>
      <c r="JC1802" s="601"/>
      <c r="JD1802" s="601"/>
      <c r="JE1802" s="601"/>
      <c r="JF1802" s="601"/>
      <c r="JG1802" s="601"/>
      <c r="JH1802" s="601"/>
      <c r="JI1802" s="601"/>
      <c r="JJ1802" s="601"/>
      <c r="JK1802" s="601"/>
      <c r="JL1802" s="601"/>
      <c r="JM1802" s="601"/>
      <c r="JN1802" s="601"/>
      <c r="JO1802" s="601"/>
      <c r="JP1802" s="601"/>
      <c r="JQ1802" s="601"/>
      <c r="JR1802" s="601"/>
      <c r="JS1802" s="601"/>
      <c r="JT1802" s="601"/>
      <c r="JU1802" s="601"/>
      <c r="JV1802" s="601"/>
      <c r="JW1802" s="601"/>
      <c r="JX1802" s="601"/>
      <c r="JY1802" s="601"/>
      <c r="JZ1802" s="601"/>
      <c r="KA1802" s="601"/>
      <c r="KB1802" s="601"/>
      <c r="KC1802" s="601"/>
      <c r="KD1802" s="601"/>
      <c r="KE1802" s="601"/>
      <c r="KF1802" s="601"/>
      <c r="KG1802" s="601"/>
      <c r="KH1802" s="601"/>
      <c r="KI1802" s="601"/>
      <c r="KJ1802" s="601"/>
      <c r="KK1802" s="601"/>
      <c r="KL1802" s="601"/>
      <c r="KM1802" s="601"/>
      <c r="KN1802" s="601"/>
      <c r="KO1802" s="601"/>
      <c r="KP1802" s="601"/>
      <c r="KQ1802" s="601"/>
      <c r="KR1802" s="601"/>
      <c r="KS1802" s="601"/>
      <c r="KT1802" s="601"/>
      <c r="KU1802" s="601"/>
      <c r="KV1802" s="601"/>
      <c r="KW1802" s="601"/>
      <c r="KX1802" s="601"/>
      <c r="KY1802" s="601"/>
      <c r="KZ1802" s="601"/>
      <c r="LA1802" s="601"/>
      <c r="LB1802" s="601"/>
      <c r="LC1802" s="601"/>
      <c r="LD1802" s="601"/>
      <c r="LE1802" s="601"/>
      <c r="LF1802" s="601"/>
      <c r="LG1802" s="601"/>
      <c r="LH1802" s="601"/>
      <c r="LI1802" s="601"/>
      <c r="LJ1802" s="601"/>
    </row>
    <row r="1803" spans="1:322">
      <c r="A1803" s="715"/>
      <c r="B1803" s="564"/>
      <c r="C1803" s="564"/>
      <c r="D1803" s="676" t="s">
        <v>1067</v>
      </c>
      <c r="E1803" s="524" t="s">
        <v>50</v>
      </c>
      <c r="F1803" s="596" t="s">
        <v>1152</v>
      </c>
      <c r="G1803" s="676">
        <v>2022</v>
      </c>
      <c r="H1803" s="676">
        <v>3</v>
      </c>
      <c r="I1803" s="687">
        <v>127546</v>
      </c>
      <c r="J1803" s="677">
        <v>44645</v>
      </c>
      <c r="K1803" s="676" t="s">
        <v>1613</v>
      </c>
      <c r="L1803" s="677" t="s">
        <v>1578</v>
      </c>
      <c r="M1803" s="597">
        <v>44468</v>
      </c>
      <c r="N1803" s="597" t="s">
        <v>1603</v>
      </c>
      <c r="O1803" s="597"/>
      <c r="P1803" s="677">
        <v>44630</v>
      </c>
      <c r="Q1803" s="597">
        <v>44644</v>
      </c>
      <c r="R1803" s="597">
        <v>44645</v>
      </c>
      <c r="S1803" s="596" t="s">
        <v>1580</v>
      </c>
      <c r="T1803" s="596">
        <v>60</v>
      </c>
      <c r="U1803" s="596" t="s">
        <v>1612</v>
      </c>
      <c r="V1803" s="596" t="s">
        <v>1591</v>
      </c>
      <c r="W1803" s="678">
        <v>400</v>
      </c>
      <c r="X1803" s="551">
        <v>624</v>
      </c>
      <c r="Y1803" s="693">
        <v>249600</v>
      </c>
      <c r="Z1803" s="598">
        <v>0.44</v>
      </c>
      <c r="AA1803" s="682">
        <f>Y1803*Z1803</f>
        <v>109824</v>
      </c>
      <c r="AB1803" s="521"/>
      <c r="AC1803" s="683">
        <v>0</v>
      </c>
      <c r="AD1803" s="676"/>
      <c r="AE1803" s="684"/>
      <c r="AF1803" s="695">
        <f>AA1803+AD1803+AE1803</f>
        <v>109824</v>
      </c>
      <c r="AG1803" s="596" t="s">
        <v>47</v>
      </c>
      <c r="AH1803" s="641"/>
      <c r="AI1803" s="596">
        <v>75</v>
      </c>
      <c r="AJ1803" s="676" t="s">
        <v>1592</v>
      </c>
      <c r="AK1803" s="676" t="s">
        <v>50</v>
      </c>
      <c r="AL1803" s="696">
        <v>94544</v>
      </c>
      <c r="AM1803" s="596" t="s">
        <v>52</v>
      </c>
      <c r="AN1803" s="676" t="s">
        <v>50</v>
      </c>
      <c r="AO1803" s="596"/>
      <c r="AP1803" s="676" t="s">
        <v>92</v>
      </c>
      <c r="AQ1803" s="676" t="s">
        <v>37</v>
      </c>
      <c r="AR1803" s="676"/>
      <c r="AS1803" s="523" t="s">
        <v>1077</v>
      </c>
      <c r="AT1803" s="523"/>
      <c r="AU1803" s="523"/>
      <c r="AV1803" s="674"/>
      <c r="AW1803" s="673" t="str">
        <f>U1803</f>
        <v>30390256H</v>
      </c>
      <c r="AX1803" s="673" cm="1">
        <f t="array" ref="AX1803">SUM(MID(0&amp;AW1803,LARGE(INDEX(ISNUMBER(--MID(AW1803,ROW($1:$8),1))*ROW($1:$8),),ROW($1:$8))+1,1)*10^ROW($1:$8)/10)</f>
        <v>30390256</v>
      </c>
      <c r="AY1803" s="673" t="str">
        <f>VLOOKUP($AX1803,'Item Master Data'!$A:$F,3,FALSE)</f>
        <v>T400H</v>
      </c>
      <c r="AZ1803" s="673">
        <f>VLOOKUP($AX1803,'Item Master Data'!$A:$F,6,FALSE)</f>
        <v>400</v>
      </c>
      <c r="BA1803" s="673">
        <f>X1803/BB1803</f>
        <v>24</v>
      </c>
      <c r="BB1803" s="673">
        <f>VLOOKUP(AX1803,'Item Master Data'!$A:$G,7,FALSE)</f>
        <v>26</v>
      </c>
      <c r="BC1803" s="673"/>
      <c r="BD1803" s="673">
        <f>W1803-AZ1803</f>
        <v>0</v>
      </c>
      <c r="BE1803" s="601"/>
      <c r="BF1803" s="601"/>
      <c r="BG1803" s="601"/>
      <c r="BH1803" s="601"/>
      <c r="BI1803" s="601"/>
      <c r="BJ1803" s="601"/>
      <c r="BK1803" s="601"/>
      <c r="BL1803" s="601"/>
      <c r="BM1803" s="601"/>
      <c r="BN1803" s="601"/>
      <c r="BO1803" s="601"/>
      <c r="BP1803" s="601"/>
      <c r="BQ1803" s="601"/>
      <c r="BR1803" s="601"/>
      <c r="BS1803" s="601"/>
      <c r="BT1803" s="601"/>
      <c r="BU1803" s="601"/>
      <c r="BV1803" s="601"/>
      <c r="BW1803" s="601"/>
      <c r="BX1803" s="601"/>
      <c r="BY1803" s="601"/>
      <c r="BZ1803" s="601"/>
      <c r="CA1803" s="601"/>
      <c r="CB1803" s="601"/>
      <c r="CC1803" s="601"/>
      <c r="CD1803" s="601"/>
      <c r="CE1803" s="601"/>
      <c r="CF1803" s="601"/>
      <c r="CG1803" s="601"/>
      <c r="CH1803" s="601"/>
      <c r="CI1803" s="601"/>
      <c r="CJ1803" s="601"/>
      <c r="CK1803" s="601"/>
      <c r="CL1803" s="601"/>
      <c r="CM1803" s="601"/>
      <c r="CN1803" s="601"/>
      <c r="CO1803" s="601"/>
      <c r="CP1803" s="601"/>
      <c r="CQ1803" s="601"/>
      <c r="CR1803" s="601"/>
      <c r="CS1803" s="601"/>
      <c r="CT1803" s="601"/>
      <c r="CU1803" s="601"/>
      <c r="CV1803" s="601"/>
      <c r="CW1803" s="601"/>
      <c r="CX1803" s="601"/>
      <c r="CY1803" s="601"/>
      <c r="CZ1803" s="601"/>
      <c r="DA1803" s="601"/>
      <c r="DB1803" s="601"/>
      <c r="DC1803" s="601"/>
      <c r="DD1803" s="601"/>
      <c r="DE1803" s="601"/>
      <c r="DF1803" s="601"/>
      <c r="DG1803" s="601"/>
      <c r="DH1803" s="601"/>
      <c r="DI1803" s="601"/>
      <c r="DJ1803" s="601"/>
      <c r="DK1803" s="601"/>
      <c r="DL1803" s="601"/>
      <c r="DM1803" s="601"/>
      <c r="DN1803" s="601"/>
      <c r="DO1803" s="601"/>
      <c r="DP1803" s="601"/>
      <c r="DQ1803" s="601"/>
      <c r="DR1803" s="601"/>
      <c r="DS1803" s="601"/>
      <c r="DT1803" s="601"/>
      <c r="DU1803" s="601"/>
      <c r="DV1803" s="601"/>
      <c r="DW1803" s="601"/>
      <c r="DX1803" s="601"/>
      <c r="DY1803" s="601"/>
      <c r="DZ1803" s="601"/>
      <c r="EA1803" s="601"/>
      <c r="EB1803" s="601"/>
      <c r="EC1803" s="601"/>
      <c r="ED1803" s="601"/>
      <c r="EE1803" s="601"/>
      <c r="EF1803" s="601"/>
      <c r="EG1803" s="601"/>
      <c r="EH1803" s="601"/>
      <c r="EI1803" s="601"/>
      <c r="EJ1803" s="601"/>
      <c r="EK1803" s="601"/>
      <c r="EL1803" s="601"/>
      <c r="EM1803" s="601"/>
      <c r="EN1803" s="601"/>
      <c r="EO1803" s="601"/>
      <c r="EP1803" s="601"/>
      <c r="EQ1803" s="601"/>
      <c r="ER1803" s="601"/>
      <c r="ES1803" s="601"/>
      <c r="ET1803" s="601"/>
      <c r="EU1803" s="601"/>
      <c r="EV1803" s="601"/>
      <c r="EW1803" s="601"/>
      <c r="EX1803" s="601"/>
      <c r="EY1803" s="601"/>
      <c r="EZ1803" s="601"/>
      <c r="FA1803" s="601"/>
      <c r="FB1803" s="601"/>
      <c r="FC1803" s="601"/>
      <c r="FD1803" s="601"/>
      <c r="FE1803" s="601"/>
      <c r="FF1803" s="601"/>
      <c r="FG1803" s="601"/>
      <c r="FH1803" s="601"/>
      <c r="FI1803" s="601"/>
      <c r="FJ1803" s="601"/>
      <c r="FK1803" s="601"/>
      <c r="FL1803" s="601"/>
      <c r="FM1803" s="601"/>
      <c r="FN1803" s="601"/>
      <c r="FO1803" s="601"/>
      <c r="FP1803" s="601"/>
      <c r="FQ1803" s="601"/>
      <c r="FR1803" s="601"/>
      <c r="FS1803" s="601"/>
      <c r="FT1803" s="601"/>
      <c r="FU1803" s="601"/>
      <c r="FV1803" s="601"/>
      <c r="FW1803" s="601"/>
      <c r="FX1803" s="601"/>
      <c r="FY1803" s="601"/>
      <c r="FZ1803" s="601"/>
      <c r="GA1803" s="601"/>
      <c r="GB1803" s="601"/>
      <c r="GC1803" s="601"/>
      <c r="GD1803" s="601"/>
      <c r="GE1803" s="601"/>
      <c r="GF1803" s="601"/>
      <c r="GG1803" s="601"/>
      <c r="GH1803" s="601"/>
      <c r="GI1803" s="601"/>
      <c r="GJ1803" s="601"/>
      <c r="GK1803" s="601"/>
      <c r="GL1803" s="601"/>
      <c r="GM1803" s="601"/>
      <c r="GN1803" s="601"/>
      <c r="GO1803" s="601"/>
      <c r="GP1803" s="601"/>
      <c r="GQ1803" s="601"/>
      <c r="GR1803" s="601"/>
      <c r="GS1803" s="601"/>
      <c r="GT1803" s="601"/>
      <c r="GU1803" s="601"/>
      <c r="GV1803" s="601"/>
      <c r="GW1803" s="601"/>
      <c r="GX1803" s="601"/>
      <c r="GY1803" s="601"/>
      <c r="GZ1803" s="601"/>
      <c r="HA1803" s="601"/>
      <c r="HB1803" s="601"/>
      <c r="HC1803" s="601"/>
      <c r="HD1803" s="601"/>
      <c r="HE1803" s="601"/>
      <c r="HF1803" s="601"/>
      <c r="HG1803" s="601"/>
      <c r="HH1803" s="601"/>
      <c r="HI1803" s="601"/>
      <c r="HJ1803" s="601"/>
      <c r="HK1803" s="601"/>
      <c r="HL1803" s="601"/>
      <c r="HM1803" s="601"/>
      <c r="HN1803" s="601"/>
      <c r="HO1803" s="601"/>
      <c r="HP1803" s="601"/>
      <c r="HQ1803" s="601"/>
      <c r="HR1803" s="601"/>
      <c r="HS1803" s="601"/>
      <c r="HT1803" s="601"/>
      <c r="HU1803" s="601"/>
      <c r="HV1803" s="601"/>
      <c r="HW1803" s="601"/>
      <c r="HX1803" s="601"/>
      <c r="HY1803" s="601"/>
      <c r="HZ1803" s="601"/>
      <c r="IA1803" s="601"/>
      <c r="IB1803" s="601"/>
      <c r="IC1803" s="601"/>
      <c r="ID1803" s="601"/>
      <c r="IE1803" s="601"/>
      <c r="IF1803" s="601"/>
      <c r="IG1803" s="601"/>
      <c r="IH1803" s="601"/>
      <c r="II1803" s="601"/>
      <c r="IJ1803" s="601"/>
      <c r="IK1803" s="601"/>
      <c r="IL1803" s="601"/>
      <c r="IM1803" s="601"/>
      <c r="IN1803" s="601"/>
      <c r="IO1803" s="601"/>
      <c r="IP1803" s="601"/>
      <c r="IQ1803" s="601"/>
      <c r="IR1803" s="601"/>
      <c r="IS1803" s="601"/>
      <c r="IT1803" s="601"/>
      <c r="IU1803" s="601"/>
      <c r="IV1803" s="601"/>
      <c r="IW1803" s="601"/>
      <c r="IX1803" s="601"/>
      <c r="IY1803" s="601"/>
      <c r="IZ1803" s="601"/>
      <c r="JA1803" s="601"/>
      <c r="JB1803" s="601"/>
      <c r="JC1803" s="601"/>
      <c r="JD1803" s="601"/>
      <c r="JE1803" s="601"/>
      <c r="JF1803" s="601"/>
      <c r="JG1803" s="601"/>
      <c r="JH1803" s="601"/>
      <c r="JI1803" s="601"/>
      <c r="JJ1803" s="601"/>
      <c r="JK1803" s="601"/>
      <c r="JL1803" s="601"/>
      <c r="JM1803" s="601"/>
      <c r="JN1803" s="601"/>
      <c r="JO1803" s="601"/>
      <c r="JP1803" s="601"/>
      <c r="JQ1803" s="601"/>
      <c r="JR1803" s="601"/>
      <c r="JS1803" s="601"/>
      <c r="JT1803" s="601"/>
      <c r="JU1803" s="601"/>
      <c r="JV1803" s="601"/>
      <c r="JW1803" s="601"/>
      <c r="JX1803" s="601"/>
      <c r="JY1803" s="601"/>
      <c r="JZ1803" s="601"/>
      <c r="KA1803" s="601"/>
      <c r="KB1803" s="601"/>
      <c r="KC1803" s="601"/>
      <c r="KD1803" s="601"/>
      <c r="KE1803" s="601"/>
      <c r="KF1803" s="601"/>
      <c r="KG1803" s="601"/>
      <c r="KH1803" s="601"/>
      <c r="KI1803" s="601"/>
      <c r="KJ1803" s="601"/>
      <c r="KK1803" s="601"/>
      <c r="KL1803" s="601"/>
      <c r="KM1803" s="601"/>
      <c r="KN1803" s="601"/>
      <c r="KO1803" s="601"/>
      <c r="KP1803" s="601"/>
      <c r="KQ1803" s="601"/>
      <c r="KR1803" s="601"/>
      <c r="KS1803" s="601"/>
      <c r="KT1803" s="601"/>
      <c r="KU1803" s="601"/>
      <c r="KV1803" s="601"/>
      <c r="KW1803" s="601"/>
      <c r="KX1803" s="601"/>
      <c r="KY1803" s="601"/>
      <c r="KZ1803" s="601"/>
      <c r="LA1803" s="601"/>
      <c r="LB1803" s="601"/>
      <c r="LC1803" s="601"/>
      <c r="LD1803" s="601"/>
      <c r="LE1803" s="601"/>
      <c r="LF1803" s="601"/>
      <c r="LG1803" s="601"/>
      <c r="LH1803" s="601"/>
      <c r="LI1803" s="601"/>
      <c r="LJ1803" s="601"/>
    </row>
    <row r="1804" spans="1:322">
      <c r="A1804" s="697"/>
      <c r="B1804" s="558"/>
      <c r="C1804" s="558"/>
      <c r="D1804" s="676" t="s">
        <v>1067</v>
      </c>
      <c r="E1804" s="524"/>
      <c r="F1804" s="596" t="s">
        <v>1152</v>
      </c>
      <c r="G1804" s="676">
        <v>2022</v>
      </c>
      <c r="H1804" s="676">
        <v>3</v>
      </c>
      <c r="I1804" s="687">
        <v>127216</v>
      </c>
      <c r="J1804" s="677">
        <v>44627</v>
      </c>
      <c r="K1804" s="676" t="s">
        <v>1593</v>
      </c>
      <c r="L1804" s="677" t="s">
        <v>1578</v>
      </c>
      <c r="M1804" s="677">
        <v>44468</v>
      </c>
      <c r="N1804" s="677" t="s">
        <v>1579</v>
      </c>
      <c r="O1804" s="677"/>
      <c r="P1804" s="677">
        <v>44575</v>
      </c>
      <c r="Q1804" s="597">
        <v>44628</v>
      </c>
      <c r="R1804" s="597">
        <v>44627</v>
      </c>
      <c r="S1804" s="596" t="s">
        <v>1580</v>
      </c>
      <c r="T1804" s="596">
        <v>60</v>
      </c>
      <c r="U1804" s="596" t="s">
        <v>1590</v>
      </c>
      <c r="V1804" s="676" t="s">
        <v>1591</v>
      </c>
      <c r="W1804" s="678">
        <v>400</v>
      </c>
      <c r="X1804" s="551">
        <v>624</v>
      </c>
      <c r="Y1804" s="693">
        <v>249600</v>
      </c>
      <c r="Z1804" s="598">
        <v>0.44</v>
      </c>
      <c r="AA1804" s="682">
        <f>Y1804*Z1804</f>
        <v>109824</v>
      </c>
      <c r="AB1804" s="521"/>
      <c r="AC1804" s="683">
        <v>0</v>
      </c>
      <c r="AD1804" s="676"/>
      <c r="AE1804" s="684"/>
      <c r="AF1804" s="695">
        <f>AA1804+AD1804+AE1804</f>
        <v>109824</v>
      </c>
      <c r="AG1804" s="596" t="s">
        <v>47</v>
      </c>
      <c r="AH1804" s="641"/>
      <c r="AI1804" s="676">
        <v>75</v>
      </c>
      <c r="AJ1804" s="676" t="s">
        <v>1594</v>
      </c>
      <c r="AK1804" s="676" t="s">
        <v>50</v>
      </c>
      <c r="AL1804" s="696">
        <v>92407</v>
      </c>
      <c r="AM1804" s="596" t="s">
        <v>52</v>
      </c>
      <c r="AN1804" s="676" t="s">
        <v>50</v>
      </c>
      <c r="AO1804" s="596"/>
      <c r="AP1804" s="676" t="s">
        <v>92</v>
      </c>
      <c r="AQ1804" s="676" t="s">
        <v>37</v>
      </c>
      <c r="AR1804" s="676"/>
      <c r="AS1804" s="523" t="s">
        <v>1077</v>
      </c>
      <c r="AT1804" s="523"/>
      <c r="AU1804" s="523"/>
      <c r="AV1804" s="674"/>
      <c r="AW1804" s="673" t="str">
        <f>U1804</f>
        <v>30390256C</v>
      </c>
      <c r="AX1804" s="673" cm="1">
        <f t="array" ref="AX1804">SUM(MID(0&amp;AW1804,LARGE(INDEX(ISNUMBER(--MID(AW1804,ROW($1:$8),1))*ROW($1:$8),),ROW($1:$8))+1,1)*10^ROW($1:$8)/10)</f>
        <v>30390256</v>
      </c>
      <c r="AY1804" s="673" t="str">
        <f>VLOOKUP($AX1804,'Item Master Data'!$A:$F,3,FALSE)</f>
        <v>T400H</v>
      </c>
      <c r="AZ1804" s="673">
        <f>VLOOKUP($AX1804,'Item Master Data'!$A:$F,6,FALSE)</f>
        <v>400</v>
      </c>
      <c r="BA1804" s="673">
        <f>X1804/BB1804</f>
        <v>24</v>
      </c>
      <c r="BB1804" s="673">
        <f>VLOOKUP(AX1804,'Item Master Data'!$A:$G,7,FALSE)</f>
        <v>26</v>
      </c>
      <c r="BC1804" s="673"/>
      <c r="BD1804" s="673">
        <f>W1804-AZ1804</f>
        <v>0</v>
      </c>
      <c r="BE1804" s="601"/>
      <c r="BF1804" s="601"/>
      <c r="BG1804" s="601"/>
      <c r="BH1804" s="601"/>
      <c r="BI1804" s="601"/>
      <c r="BJ1804" s="601"/>
      <c r="BK1804" s="601"/>
      <c r="BL1804" s="601"/>
      <c r="BM1804" s="601"/>
      <c r="BN1804" s="601"/>
      <c r="BO1804" s="601"/>
      <c r="BP1804" s="601"/>
      <c r="BQ1804" s="601"/>
      <c r="BR1804" s="601"/>
      <c r="BS1804" s="601"/>
      <c r="BT1804" s="601"/>
      <c r="BU1804" s="601"/>
      <c r="BV1804" s="601"/>
      <c r="BW1804" s="601"/>
      <c r="BX1804" s="601"/>
      <c r="BY1804" s="601"/>
      <c r="BZ1804" s="601"/>
      <c r="CA1804" s="601"/>
      <c r="CB1804" s="601"/>
      <c r="CC1804" s="601"/>
      <c r="CD1804" s="601"/>
      <c r="CE1804" s="601"/>
      <c r="CF1804" s="601"/>
      <c r="CG1804" s="601"/>
      <c r="CH1804" s="601"/>
      <c r="CI1804" s="601"/>
      <c r="CJ1804" s="601"/>
      <c r="CK1804" s="601"/>
      <c r="CL1804" s="601"/>
      <c r="CM1804" s="601"/>
      <c r="CN1804" s="601"/>
      <c r="CO1804" s="601"/>
      <c r="CP1804" s="601"/>
      <c r="CQ1804" s="601"/>
      <c r="CR1804" s="601"/>
      <c r="CS1804" s="601"/>
      <c r="CT1804" s="601"/>
      <c r="CU1804" s="601"/>
      <c r="CV1804" s="601"/>
      <c r="CW1804" s="601"/>
      <c r="CX1804" s="601"/>
      <c r="CY1804" s="601"/>
      <c r="CZ1804" s="601"/>
      <c r="DA1804" s="601"/>
      <c r="DB1804" s="601"/>
      <c r="DC1804" s="601"/>
      <c r="DD1804" s="601"/>
      <c r="DE1804" s="601"/>
      <c r="DF1804" s="601"/>
      <c r="DG1804" s="601"/>
      <c r="DH1804" s="601"/>
      <c r="DI1804" s="601"/>
      <c r="DJ1804" s="601"/>
      <c r="DK1804" s="601"/>
      <c r="DL1804" s="601"/>
      <c r="DM1804" s="601"/>
      <c r="DN1804" s="601"/>
      <c r="DO1804" s="601"/>
      <c r="DP1804" s="601"/>
      <c r="DQ1804" s="601"/>
      <c r="DR1804" s="601"/>
      <c r="DS1804" s="601"/>
      <c r="DT1804" s="601"/>
      <c r="DU1804" s="601"/>
      <c r="DV1804" s="601"/>
      <c r="DW1804" s="601"/>
      <c r="DX1804" s="601"/>
      <c r="DY1804" s="601"/>
      <c r="DZ1804" s="601"/>
      <c r="EA1804" s="601"/>
      <c r="EB1804" s="601"/>
      <c r="EC1804" s="601"/>
      <c r="ED1804" s="601"/>
      <c r="EE1804" s="601"/>
      <c r="EF1804" s="601"/>
      <c r="EG1804" s="601"/>
      <c r="EH1804" s="601"/>
      <c r="EI1804" s="601"/>
      <c r="EJ1804" s="601"/>
      <c r="EK1804" s="601"/>
      <c r="EL1804" s="601"/>
      <c r="EM1804" s="601"/>
      <c r="EN1804" s="601"/>
      <c r="EO1804" s="601"/>
      <c r="EP1804" s="601"/>
      <c r="EQ1804" s="601"/>
      <c r="ER1804" s="601"/>
      <c r="ES1804" s="601"/>
      <c r="ET1804" s="601"/>
      <c r="EU1804" s="601"/>
      <c r="EV1804" s="601"/>
      <c r="EW1804" s="601"/>
      <c r="EX1804" s="601"/>
      <c r="EY1804" s="601"/>
      <c r="EZ1804" s="601"/>
      <c r="FA1804" s="601"/>
      <c r="FB1804" s="601"/>
      <c r="FC1804" s="601"/>
      <c r="FD1804" s="601"/>
      <c r="FE1804" s="601"/>
      <c r="FF1804" s="601"/>
      <c r="FG1804" s="601"/>
      <c r="FH1804" s="601"/>
      <c r="FI1804" s="601"/>
      <c r="FJ1804" s="601"/>
      <c r="FK1804" s="601"/>
      <c r="FL1804" s="601"/>
      <c r="FM1804" s="601"/>
      <c r="FN1804" s="601"/>
      <c r="FO1804" s="601"/>
      <c r="FP1804" s="601"/>
      <c r="FQ1804" s="601"/>
      <c r="FR1804" s="601"/>
      <c r="FS1804" s="601"/>
      <c r="FT1804" s="601"/>
      <c r="FU1804" s="601"/>
      <c r="FV1804" s="601"/>
      <c r="FW1804" s="601"/>
      <c r="FX1804" s="601"/>
      <c r="FY1804" s="601"/>
      <c r="FZ1804" s="601"/>
      <c r="GA1804" s="601"/>
      <c r="GB1804" s="601"/>
      <c r="GC1804" s="601"/>
      <c r="GD1804" s="601"/>
      <c r="GE1804" s="601"/>
      <c r="GF1804" s="601"/>
      <c r="GG1804" s="601"/>
      <c r="GH1804" s="601"/>
      <c r="GI1804" s="601"/>
      <c r="GJ1804" s="601"/>
      <c r="GK1804" s="601"/>
      <c r="GL1804" s="601"/>
      <c r="GM1804" s="601"/>
      <c r="GN1804" s="601"/>
      <c r="GO1804" s="601"/>
      <c r="GP1804" s="601"/>
      <c r="GQ1804" s="601"/>
      <c r="GR1804" s="601"/>
      <c r="GS1804" s="601"/>
      <c r="GT1804" s="601"/>
      <c r="GU1804" s="601"/>
      <c r="GV1804" s="601"/>
      <c r="GW1804" s="601"/>
      <c r="GX1804" s="601"/>
      <c r="GY1804" s="601"/>
      <c r="GZ1804" s="601"/>
      <c r="HA1804" s="601"/>
      <c r="HB1804" s="601"/>
      <c r="HC1804" s="601"/>
      <c r="HD1804" s="601"/>
      <c r="HE1804" s="601"/>
      <c r="HF1804" s="601"/>
      <c r="HG1804" s="601"/>
      <c r="HH1804" s="601"/>
      <c r="HI1804" s="601"/>
      <c r="HJ1804" s="601"/>
      <c r="HK1804" s="601"/>
      <c r="HL1804" s="601"/>
      <c r="HM1804" s="601"/>
      <c r="HN1804" s="601"/>
      <c r="HO1804" s="601"/>
      <c r="HP1804" s="601"/>
      <c r="HQ1804" s="601"/>
      <c r="HR1804" s="601"/>
      <c r="HS1804" s="601"/>
      <c r="HT1804" s="601"/>
      <c r="HU1804" s="601"/>
      <c r="HV1804" s="601"/>
      <c r="HW1804" s="601"/>
      <c r="HX1804" s="601"/>
      <c r="HY1804" s="601"/>
      <c r="HZ1804" s="601"/>
      <c r="IA1804" s="601"/>
      <c r="IB1804" s="601"/>
      <c r="IC1804" s="601"/>
      <c r="ID1804" s="601"/>
      <c r="IE1804" s="601"/>
      <c r="IF1804" s="601"/>
      <c r="IG1804" s="601"/>
      <c r="IH1804" s="601"/>
      <c r="II1804" s="601"/>
      <c r="IJ1804" s="601"/>
      <c r="IK1804" s="601"/>
      <c r="IL1804" s="601"/>
      <c r="IM1804" s="601"/>
      <c r="IN1804" s="601"/>
      <c r="IO1804" s="601"/>
      <c r="IP1804" s="601"/>
      <c r="IQ1804" s="601"/>
      <c r="IR1804" s="601"/>
      <c r="IS1804" s="601"/>
      <c r="IT1804" s="601"/>
      <c r="IU1804" s="601"/>
      <c r="IV1804" s="601"/>
      <c r="IW1804" s="601"/>
      <c r="IX1804" s="601"/>
      <c r="IY1804" s="601"/>
      <c r="IZ1804" s="601"/>
      <c r="JA1804" s="601"/>
      <c r="JB1804" s="601"/>
      <c r="JC1804" s="601"/>
      <c r="JD1804" s="601"/>
      <c r="JE1804" s="601"/>
      <c r="JF1804" s="601"/>
      <c r="JG1804" s="601"/>
      <c r="JH1804" s="601"/>
      <c r="JI1804" s="601"/>
      <c r="JJ1804" s="601"/>
      <c r="JK1804" s="601"/>
      <c r="JL1804" s="601"/>
      <c r="JM1804" s="601"/>
      <c r="JN1804" s="601"/>
      <c r="JO1804" s="601"/>
      <c r="JP1804" s="601"/>
      <c r="JQ1804" s="601"/>
      <c r="JR1804" s="601"/>
      <c r="JS1804" s="601"/>
      <c r="JT1804" s="601"/>
      <c r="JU1804" s="601"/>
      <c r="JV1804" s="601"/>
      <c r="JW1804" s="601"/>
      <c r="JX1804" s="601"/>
      <c r="JY1804" s="601"/>
      <c r="JZ1804" s="601"/>
      <c r="KA1804" s="601"/>
      <c r="KB1804" s="601"/>
      <c r="KC1804" s="601"/>
      <c r="KD1804" s="601"/>
      <c r="KE1804" s="601"/>
      <c r="KF1804" s="601"/>
      <c r="KG1804" s="601"/>
      <c r="KH1804" s="601"/>
      <c r="KI1804" s="601"/>
      <c r="KJ1804" s="601"/>
      <c r="KK1804" s="601"/>
      <c r="KL1804" s="601"/>
      <c r="KM1804" s="601"/>
      <c r="KN1804" s="601"/>
      <c r="KO1804" s="601"/>
      <c r="KP1804" s="601"/>
      <c r="KQ1804" s="601"/>
      <c r="KR1804" s="601"/>
      <c r="KS1804" s="601"/>
      <c r="KT1804" s="601"/>
      <c r="KU1804" s="601"/>
      <c r="KV1804" s="601"/>
      <c r="KW1804" s="601"/>
      <c r="KX1804" s="601"/>
      <c r="KY1804" s="601"/>
      <c r="KZ1804" s="601"/>
      <c r="LA1804" s="601"/>
      <c r="LB1804" s="601"/>
      <c r="LC1804" s="601"/>
      <c r="LD1804" s="601"/>
      <c r="LE1804" s="601"/>
      <c r="LF1804" s="601"/>
      <c r="LG1804" s="601"/>
      <c r="LH1804" s="601"/>
      <c r="LI1804" s="601"/>
      <c r="LJ1804" s="601"/>
    </row>
    <row r="1805" spans="1:322">
      <c r="A1805" s="697"/>
      <c r="B1805" s="558"/>
      <c r="C1805" s="558"/>
      <c r="D1805" s="676" t="s">
        <v>1067</v>
      </c>
      <c r="E1805" s="524" t="s">
        <v>1126</v>
      </c>
      <c r="F1805" s="596" t="s">
        <v>1152</v>
      </c>
      <c r="G1805" s="676">
        <v>2022</v>
      </c>
      <c r="H1805" s="676">
        <v>3</v>
      </c>
      <c r="I1805" s="687">
        <v>127373</v>
      </c>
      <c r="J1805" s="677">
        <v>44638</v>
      </c>
      <c r="K1805" s="676" t="s">
        <v>1614</v>
      </c>
      <c r="L1805" s="677" t="s">
        <v>1578</v>
      </c>
      <c r="M1805" s="677">
        <v>44468</v>
      </c>
      <c r="N1805" s="677" t="s">
        <v>1588</v>
      </c>
      <c r="O1805" s="677"/>
      <c r="P1805" s="677">
        <v>44596</v>
      </c>
      <c r="Q1805" s="597">
        <v>44636</v>
      </c>
      <c r="R1805" s="597">
        <v>44638</v>
      </c>
      <c r="S1805" s="596" t="s">
        <v>1580</v>
      </c>
      <c r="T1805" s="596">
        <v>60</v>
      </c>
      <c r="U1805" s="596" t="s">
        <v>1590</v>
      </c>
      <c r="V1805" s="596" t="s">
        <v>1591</v>
      </c>
      <c r="W1805" s="678">
        <v>400</v>
      </c>
      <c r="X1805" s="551">
        <v>624</v>
      </c>
      <c r="Y1805" s="693">
        <v>249600</v>
      </c>
      <c r="Z1805" s="598">
        <v>0.44</v>
      </c>
      <c r="AA1805" s="682">
        <f>Y1805*Z1805</f>
        <v>109824</v>
      </c>
      <c r="AB1805" s="521"/>
      <c r="AC1805" s="683">
        <v>0</v>
      </c>
      <c r="AD1805" s="676"/>
      <c r="AE1805" s="684"/>
      <c r="AF1805" s="695">
        <f>AA1805+AD1805+AE1805</f>
        <v>109824</v>
      </c>
      <c r="AG1805" s="596" t="s">
        <v>47</v>
      </c>
      <c r="AH1805" s="641"/>
      <c r="AI1805" s="676">
        <v>75</v>
      </c>
      <c r="AJ1805" s="676" t="s">
        <v>1594</v>
      </c>
      <c r="AK1805" s="676" t="s">
        <v>50</v>
      </c>
      <c r="AL1805" s="696">
        <v>92407</v>
      </c>
      <c r="AM1805" s="596" t="s">
        <v>52</v>
      </c>
      <c r="AN1805" s="676" t="s">
        <v>1585</v>
      </c>
      <c r="AO1805" s="596"/>
      <c r="AP1805" s="676" t="s">
        <v>92</v>
      </c>
      <c r="AQ1805" s="676" t="s">
        <v>37</v>
      </c>
      <c r="AR1805" s="676"/>
      <c r="AS1805" s="523" t="s">
        <v>1077</v>
      </c>
      <c r="AT1805" s="523"/>
      <c r="AU1805" s="523"/>
      <c r="AV1805" s="674"/>
      <c r="AW1805" s="673" t="str">
        <f>U1805</f>
        <v>30390256C</v>
      </c>
      <c r="AX1805" s="673" cm="1">
        <f t="array" ref="AX1805">SUM(MID(0&amp;AW1805,LARGE(INDEX(ISNUMBER(--MID(AW1805,ROW($1:$8),1))*ROW($1:$8),),ROW($1:$8))+1,1)*10^ROW($1:$8)/10)</f>
        <v>30390256</v>
      </c>
      <c r="AY1805" s="673" t="str">
        <f>VLOOKUP($AX1805,'Item Master Data'!$A:$F,3,FALSE)</f>
        <v>T400H</v>
      </c>
      <c r="AZ1805" s="673">
        <f>VLOOKUP($AX1805,'Item Master Data'!$A:$F,6,FALSE)</f>
        <v>400</v>
      </c>
      <c r="BA1805" s="673">
        <f>X1805/BB1805</f>
        <v>24</v>
      </c>
      <c r="BB1805" s="673">
        <f>VLOOKUP(AX1805,'Item Master Data'!$A:$G,7,FALSE)</f>
        <v>26</v>
      </c>
      <c r="BC1805" s="673"/>
      <c r="BD1805" s="673">
        <f>W1805-AZ1805</f>
        <v>0</v>
      </c>
      <c r="BE1805" s="601"/>
      <c r="BF1805" s="601"/>
      <c r="BG1805" s="601"/>
      <c r="BH1805" s="601"/>
      <c r="BI1805" s="601"/>
      <c r="BJ1805" s="601"/>
      <c r="BK1805" s="601"/>
      <c r="BL1805" s="601"/>
      <c r="BM1805" s="601"/>
      <c r="BN1805" s="601"/>
      <c r="BO1805" s="601"/>
      <c r="BP1805" s="601"/>
      <c r="BQ1805" s="601"/>
      <c r="BR1805" s="601"/>
      <c r="BS1805" s="601"/>
      <c r="BT1805" s="601"/>
      <c r="BU1805" s="601"/>
      <c r="BV1805" s="601"/>
      <c r="BW1805" s="601"/>
      <c r="BX1805" s="601"/>
      <c r="BY1805" s="601"/>
      <c r="BZ1805" s="601"/>
      <c r="CA1805" s="601"/>
      <c r="CB1805" s="601"/>
      <c r="CC1805" s="601"/>
      <c r="CD1805" s="601"/>
      <c r="CE1805" s="601"/>
      <c r="CF1805" s="601"/>
      <c r="CG1805" s="601"/>
      <c r="CH1805" s="601"/>
      <c r="CI1805" s="601"/>
      <c r="CJ1805" s="601"/>
      <c r="CK1805" s="601"/>
      <c r="CL1805" s="601"/>
      <c r="CM1805" s="601"/>
      <c r="CN1805" s="601"/>
      <c r="CO1805" s="601"/>
      <c r="CP1805" s="601"/>
      <c r="CQ1805" s="601"/>
      <c r="CR1805" s="601"/>
      <c r="CS1805" s="601"/>
      <c r="CT1805" s="601"/>
      <c r="CU1805" s="601"/>
      <c r="CV1805" s="601"/>
      <c r="CW1805" s="601"/>
      <c r="CX1805" s="601"/>
      <c r="CY1805" s="601"/>
      <c r="CZ1805" s="601"/>
      <c r="DA1805" s="601"/>
      <c r="DB1805" s="601"/>
      <c r="DC1805" s="601"/>
      <c r="DD1805" s="601"/>
      <c r="DE1805" s="601"/>
      <c r="DF1805" s="601"/>
      <c r="DG1805" s="601"/>
      <c r="DH1805" s="601"/>
      <c r="DI1805" s="601"/>
      <c r="DJ1805" s="601"/>
      <c r="DK1805" s="601"/>
      <c r="DL1805" s="601"/>
      <c r="DM1805" s="601"/>
      <c r="DN1805" s="601"/>
      <c r="DO1805" s="601"/>
      <c r="DP1805" s="601"/>
      <c r="DQ1805" s="601"/>
      <c r="DR1805" s="601"/>
      <c r="DS1805" s="601"/>
      <c r="DT1805" s="601"/>
      <c r="DU1805" s="601"/>
      <c r="DV1805" s="601"/>
      <c r="DW1805" s="601"/>
      <c r="DX1805" s="601"/>
      <c r="DY1805" s="601"/>
      <c r="DZ1805" s="601"/>
      <c r="EA1805" s="601"/>
      <c r="EB1805" s="601"/>
      <c r="EC1805" s="601"/>
      <c r="ED1805" s="601"/>
      <c r="EE1805" s="601"/>
      <c r="EF1805" s="601"/>
      <c r="EG1805" s="601"/>
      <c r="EH1805" s="601"/>
      <c r="EI1805" s="601"/>
      <c r="EJ1805" s="601"/>
      <c r="EK1805" s="601"/>
      <c r="EL1805" s="601"/>
      <c r="EM1805" s="601"/>
      <c r="EN1805" s="601"/>
      <c r="EO1805" s="601"/>
      <c r="EP1805" s="601"/>
      <c r="EQ1805" s="601"/>
      <c r="ER1805" s="601"/>
      <c r="ES1805" s="601"/>
      <c r="ET1805" s="601"/>
      <c r="EU1805" s="601"/>
      <c r="EV1805" s="601"/>
      <c r="EW1805" s="601"/>
      <c r="EX1805" s="601"/>
      <c r="EY1805" s="601"/>
      <c r="EZ1805" s="601"/>
      <c r="FA1805" s="601"/>
      <c r="FB1805" s="601"/>
      <c r="FC1805" s="601"/>
      <c r="FD1805" s="601"/>
      <c r="FE1805" s="601"/>
      <c r="FF1805" s="601"/>
      <c r="FG1805" s="601"/>
      <c r="FH1805" s="601"/>
      <c r="FI1805" s="601"/>
      <c r="FJ1805" s="601"/>
      <c r="FK1805" s="601"/>
      <c r="FL1805" s="601"/>
      <c r="FM1805" s="601"/>
      <c r="FN1805" s="601"/>
      <c r="FO1805" s="601"/>
      <c r="FP1805" s="601"/>
      <c r="FQ1805" s="601"/>
      <c r="FR1805" s="601"/>
      <c r="FS1805" s="601"/>
      <c r="FT1805" s="601"/>
      <c r="FU1805" s="601"/>
      <c r="FV1805" s="601"/>
      <c r="FW1805" s="601"/>
      <c r="FX1805" s="601"/>
      <c r="FY1805" s="601"/>
      <c r="FZ1805" s="601"/>
      <c r="GA1805" s="601"/>
      <c r="GB1805" s="601"/>
      <c r="GC1805" s="601"/>
      <c r="GD1805" s="601"/>
      <c r="GE1805" s="601"/>
      <c r="GF1805" s="601"/>
      <c r="GG1805" s="601"/>
      <c r="GH1805" s="601"/>
      <c r="GI1805" s="601"/>
      <c r="GJ1805" s="601"/>
      <c r="GK1805" s="601"/>
      <c r="GL1805" s="601"/>
      <c r="GM1805" s="601"/>
      <c r="GN1805" s="601"/>
      <c r="GO1805" s="601"/>
      <c r="GP1805" s="601"/>
      <c r="GQ1805" s="601"/>
      <c r="GR1805" s="601"/>
      <c r="GS1805" s="601"/>
      <c r="GT1805" s="601"/>
      <c r="GU1805" s="601"/>
      <c r="GV1805" s="601"/>
      <c r="GW1805" s="601"/>
      <c r="GX1805" s="601"/>
      <c r="GY1805" s="601"/>
      <c r="GZ1805" s="601"/>
      <c r="HA1805" s="601"/>
      <c r="HB1805" s="601"/>
      <c r="HC1805" s="601"/>
      <c r="HD1805" s="601"/>
      <c r="HE1805" s="601"/>
      <c r="HF1805" s="601"/>
      <c r="HG1805" s="601"/>
      <c r="HH1805" s="601"/>
      <c r="HI1805" s="601"/>
      <c r="HJ1805" s="601"/>
      <c r="HK1805" s="601"/>
      <c r="HL1805" s="601"/>
      <c r="HM1805" s="601"/>
      <c r="HN1805" s="601"/>
      <c r="HO1805" s="601"/>
      <c r="HP1805" s="601"/>
      <c r="HQ1805" s="601"/>
      <c r="HR1805" s="601"/>
      <c r="HS1805" s="601"/>
      <c r="HT1805" s="601"/>
      <c r="HU1805" s="601"/>
      <c r="HV1805" s="601"/>
      <c r="HW1805" s="601"/>
      <c r="HX1805" s="601"/>
      <c r="HY1805" s="601"/>
      <c r="HZ1805" s="601"/>
      <c r="IA1805" s="601"/>
      <c r="IB1805" s="601"/>
      <c r="IC1805" s="601"/>
      <c r="ID1805" s="601"/>
      <c r="IE1805" s="601"/>
      <c r="IF1805" s="601"/>
      <c r="IG1805" s="601"/>
      <c r="IH1805" s="601"/>
      <c r="II1805" s="601"/>
      <c r="IJ1805" s="601"/>
      <c r="IK1805" s="601"/>
      <c r="IL1805" s="601"/>
      <c r="IM1805" s="601"/>
      <c r="IN1805" s="601"/>
      <c r="IO1805" s="601"/>
      <c r="IP1805" s="601"/>
      <c r="IQ1805" s="601"/>
      <c r="IR1805" s="601"/>
      <c r="IS1805" s="601"/>
      <c r="IT1805" s="601"/>
      <c r="IU1805" s="601"/>
      <c r="IV1805" s="601"/>
      <c r="IW1805" s="601"/>
      <c r="IX1805" s="601"/>
      <c r="IY1805" s="601"/>
      <c r="IZ1805" s="601"/>
      <c r="JA1805" s="601"/>
      <c r="JB1805" s="601"/>
      <c r="JC1805" s="601"/>
      <c r="JD1805" s="601"/>
      <c r="JE1805" s="601"/>
      <c r="JF1805" s="601"/>
      <c r="JG1805" s="601"/>
      <c r="JH1805" s="601"/>
      <c r="JI1805" s="601"/>
      <c r="JJ1805" s="601"/>
      <c r="JK1805" s="601"/>
      <c r="JL1805" s="601"/>
      <c r="JM1805" s="601"/>
      <c r="JN1805" s="601"/>
      <c r="JO1805" s="601"/>
      <c r="JP1805" s="601"/>
      <c r="JQ1805" s="601"/>
      <c r="JR1805" s="601"/>
      <c r="JS1805" s="601"/>
      <c r="JT1805" s="601"/>
      <c r="JU1805" s="601"/>
      <c r="JV1805" s="601"/>
      <c r="JW1805" s="601"/>
      <c r="JX1805" s="601"/>
      <c r="JY1805" s="601"/>
      <c r="JZ1805" s="601"/>
      <c r="KA1805" s="601"/>
      <c r="KB1805" s="601"/>
      <c r="KC1805" s="601"/>
      <c r="KD1805" s="601"/>
      <c r="KE1805" s="601"/>
      <c r="KF1805" s="601"/>
      <c r="KG1805" s="601"/>
      <c r="KH1805" s="601"/>
      <c r="KI1805" s="601"/>
      <c r="KJ1805" s="601"/>
      <c r="KK1805" s="601"/>
      <c r="KL1805" s="601"/>
      <c r="KM1805" s="601"/>
      <c r="KN1805" s="601"/>
      <c r="KO1805" s="601"/>
      <c r="KP1805" s="601"/>
      <c r="KQ1805" s="601"/>
      <c r="KR1805" s="601"/>
      <c r="KS1805" s="601"/>
      <c r="KT1805" s="601"/>
      <c r="KU1805" s="601"/>
      <c r="KV1805" s="601"/>
      <c r="KW1805" s="601"/>
      <c r="KX1805" s="601"/>
      <c r="KY1805" s="601"/>
      <c r="KZ1805" s="601"/>
      <c r="LA1805" s="601"/>
      <c r="LB1805" s="601"/>
      <c r="LC1805" s="601"/>
      <c r="LD1805" s="601"/>
      <c r="LE1805" s="601"/>
      <c r="LF1805" s="601"/>
      <c r="LG1805" s="601"/>
      <c r="LH1805" s="601"/>
      <c r="LI1805" s="601"/>
      <c r="LJ1805" s="601"/>
    </row>
    <row r="1806" spans="1:322">
      <c r="A1806" s="697"/>
      <c r="B1806" s="558"/>
      <c r="C1806" s="558"/>
      <c r="D1806" s="676" t="s">
        <v>1067</v>
      </c>
      <c r="E1806" s="524" t="s">
        <v>1615</v>
      </c>
      <c r="F1806" s="596" t="s">
        <v>1152</v>
      </c>
      <c r="G1806" s="676">
        <v>2022</v>
      </c>
      <c r="H1806" s="596">
        <v>3</v>
      </c>
      <c r="I1806" s="687">
        <v>127463</v>
      </c>
      <c r="J1806" s="677">
        <v>44638</v>
      </c>
      <c r="K1806" s="676" t="s">
        <v>1614</v>
      </c>
      <c r="L1806" s="677" t="s">
        <v>1578</v>
      </c>
      <c r="M1806" s="677">
        <v>44468</v>
      </c>
      <c r="N1806" s="677" t="s">
        <v>1588</v>
      </c>
      <c r="O1806" s="677"/>
      <c r="P1806" s="677">
        <v>44596</v>
      </c>
      <c r="Q1806" s="597">
        <v>44636</v>
      </c>
      <c r="R1806" s="597">
        <v>44638</v>
      </c>
      <c r="S1806" s="676" t="s">
        <v>1580</v>
      </c>
      <c r="T1806" s="596">
        <v>60</v>
      </c>
      <c r="U1806" s="596" t="s">
        <v>1590</v>
      </c>
      <c r="V1806" s="676" t="s">
        <v>1591</v>
      </c>
      <c r="W1806" s="678">
        <v>400</v>
      </c>
      <c r="X1806" s="551">
        <v>624</v>
      </c>
      <c r="Y1806" s="693">
        <v>249600</v>
      </c>
      <c r="Z1806" s="598">
        <v>0.44</v>
      </c>
      <c r="AA1806" s="682">
        <f>Y1806*Z1806</f>
        <v>109824</v>
      </c>
      <c r="AB1806" s="521"/>
      <c r="AC1806" s="683">
        <v>0</v>
      </c>
      <c r="AD1806" s="676"/>
      <c r="AE1806" s="684"/>
      <c r="AF1806" s="695">
        <f>AA1806+AD1806+AE1806</f>
        <v>109824</v>
      </c>
      <c r="AG1806" s="596" t="s">
        <v>47</v>
      </c>
      <c r="AH1806" s="641"/>
      <c r="AI1806" s="676">
        <v>75</v>
      </c>
      <c r="AJ1806" s="676" t="s">
        <v>1594</v>
      </c>
      <c r="AK1806" s="676" t="s">
        <v>50</v>
      </c>
      <c r="AL1806" s="696">
        <v>92407</v>
      </c>
      <c r="AM1806" s="596" t="s">
        <v>52</v>
      </c>
      <c r="AN1806" s="676" t="s">
        <v>1585</v>
      </c>
      <c r="AO1806" s="596"/>
      <c r="AP1806" s="676" t="s">
        <v>92</v>
      </c>
      <c r="AQ1806" s="676" t="s">
        <v>37</v>
      </c>
      <c r="AR1806" s="676"/>
      <c r="AS1806" s="523" t="s">
        <v>1077</v>
      </c>
      <c r="AT1806" s="523"/>
      <c r="AU1806" s="523"/>
      <c r="AV1806" s="674"/>
      <c r="AW1806" s="673" t="str">
        <f>U1806</f>
        <v>30390256C</v>
      </c>
      <c r="AX1806" s="673" cm="1">
        <f t="array" ref="AX1806">SUM(MID(0&amp;AW1806,LARGE(INDEX(ISNUMBER(--MID(AW1806,ROW($1:$8),1))*ROW($1:$8),),ROW($1:$8))+1,1)*10^ROW($1:$8)/10)</f>
        <v>30390256</v>
      </c>
      <c r="AY1806" s="673" t="str">
        <f>VLOOKUP($AX1806,'Item Master Data'!$A:$F,3,FALSE)</f>
        <v>T400H</v>
      </c>
      <c r="AZ1806" s="673">
        <f>VLOOKUP($AX1806,'Item Master Data'!$A:$F,6,FALSE)</f>
        <v>400</v>
      </c>
      <c r="BA1806" s="673">
        <f>X1806/BB1806</f>
        <v>24</v>
      </c>
      <c r="BB1806" s="673">
        <f>VLOOKUP(AX1806,'Item Master Data'!$A:$G,7,FALSE)</f>
        <v>26</v>
      </c>
      <c r="BC1806" s="673"/>
      <c r="BD1806" s="673">
        <f>W1806-AZ1806</f>
        <v>0</v>
      </c>
      <c r="BE1806" s="601"/>
      <c r="BF1806" s="601"/>
      <c r="BG1806" s="601"/>
      <c r="BH1806" s="601"/>
      <c r="BI1806" s="601"/>
      <c r="BJ1806" s="601"/>
      <c r="BK1806" s="601"/>
      <c r="BL1806" s="601"/>
      <c r="BM1806" s="601"/>
      <c r="BN1806" s="601"/>
      <c r="BO1806" s="601"/>
      <c r="BP1806" s="601"/>
      <c r="BQ1806" s="601"/>
      <c r="BR1806" s="601"/>
      <c r="BS1806" s="601"/>
      <c r="BT1806" s="601"/>
      <c r="BU1806" s="601"/>
      <c r="BV1806" s="601"/>
      <c r="BW1806" s="601"/>
      <c r="BX1806" s="601"/>
      <c r="BY1806" s="601"/>
      <c r="BZ1806" s="601"/>
      <c r="CA1806" s="601"/>
      <c r="CB1806" s="601"/>
      <c r="CC1806" s="601"/>
      <c r="CD1806" s="601"/>
      <c r="CE1806" s="601"/>
      <c r="CF1806" s="601"/>
      <c r="CG1806" s="601"/>
      <c r="CH1806" s="601"/>
      <c r="CI1806" s="601"/>
      <c r="CJ1806" s="601"/>
      <c r="CK1806" s="601"/>
      <c r="CL1806" s="601"/>
      <c r="CM1806" s="601"/>
      <c r="CN1806" s="601"/>
      <c r="CO1806" s="601"/>
      <c r="CP1806" s="601"/>
      <c r="CQ1806" s="601"/>
      <c r="CR1806" s="601"/>
      <c r="CS1806" s="601"/>
      <c r="CT1806" s="601"/>
      <c r="CU1806" s="601"/>
      <c r="CV1806" s="601"/>
      <c r="CW1806" s="601"/>
      <c r="CX1806" s="601"/>
      <c r="CY1806" s="601"/>
      <c r="CZ1806" s="601"/>
      <c r="DA1806" s="601"/>
      <c r="DB1806" s="601"/>
      <c r="DC1806" s="601"/>
      <c r="DD1806" s="601"/>
      <c r="DE1806" s="601"/>
      <c r="DF1806" s="601"/>
      <c r="DG1806" s="601"/>
      <c r="DH1806" s="601"/>
      <c r="DI1806" s="601"/>
      <c r="DJ1806" s="601"/>
      <c r="DK1806" s="601"/>
      <c r="DL1806" s="601"/>
      <c r="DM1806" s="601"/>
      <c r="DN1806" s="601"/>
      <c r="DO1806" s="601"/>
      <c r="DP1806" s="601"/>
      <c r="DQ1806" s="601"/>
      <c r="DR1806" s="601"/>
      <c r="DS1806" s="601"/>
      <c r="DT1806" s="601"/>
      <c r="DU1806" s="601"/>
      <c r="DV1806" s="601"/>
      <c r="DW1806" s="601"/>
      <c r="DX1806" s="601"/>
      <c r="DY1806" s="601"/>
      <c r="DZ1806" s="601"/>
      <c r="EA1806" s="601"/>
      <c r="EB1806" s="601"/>
      <c r="EC1806" s="601"/>
      <c r="ED1806" s="601"/>
      <c r="EE1806" s="601"/>
      <c r="EF1806" s="601"/>
      <c r="EG1806" s="601"/>
      <c r="EH1806" s="601"/>
      <c r="EI1806" s="601"/>
      <c r="EJ1806" s="601"/>
      <c r="EK1806" s="601"/>
      <c r="EL1806" s="601"/>
      <c r="EM1806" s="601"/>
      <c r="EN1806" s="601"/>
      <c r="EO1806" s="601"/>
      <c r="EP1806" s="601"/>
      <c r="EQ1806" s="601"/>
      <c r="ER1806" s="601"/>
      <c r="ES1806" s="601"/>
      <c r="ET1806" s="601"/>
      <c r="EU1806" s="601"/>
      <c r="EV1806" s="601"/>
      <c r="EW1806" s="601"/>
      <c r="EX1806" s="601"/>
      <c r="EY1806" s="601"/>
      <c r="EZ1806" s="601"/>
      <c r="FA1806" s="601"/>
      <c r="FB1806" s="601"/>
      <c r="FC1806" s="601"/>
      <c r="FD1806" s="601"/>
      <c r="FE1806" s="601"/>
      <c r="FF1806" s="601"/>
      <c r="FG1806" s="601"/>
      <c r="FH1806" s="601"/>
      <c r="FI1806" s="601"/>
      <c r="FJ1806" s="601"/>
      <c r="FK1806" s="601"/>
      <c r="FL1806" s="601"/>
      <c r="FM1806" s="601"/>
      <c r="FN1806" s="601"/>
      <c r="FO1806" s="601"/>
      <c r="FP1806" s="601"/>
      <c r="FQ1806" s="601"/>
      <c r="FR1806" s="601"/>
      <c r="FS1806" s="601"/>
      <c r="FT1806" s="601"/>
      <c r="FU1806" s="601"/>
      <c r="FV1806" s="601"/>
      <c r="FW1806" s="601"/>
      <c r="FX1806" s="601"/>
      <c r="FY1806" s="601"/>
      <c r="FZ1806" s="601"/>
      <c r="GA1806" s="601"/>
      <c r="GB1806" s="601"/>
      <c r="GC1806" s="601"/>
      <c r="GD1806" s="601"/>
      <c r="GE1806" s="601"/>
      <c r="GF1806" s="601"/>
      <c r="GG1806" s="601"/>
      <c r="GH1806" s="601"/>
      <c r="GI1806" s="601"/>
      <c r="GJ1806" s="601"/>
      <c r="GK1806" s="601"/>
      <c r="GL1806" s="601"/>
      <c r="GM1806" s="601"/>
      <c r="GN1806" s="601"/>
      <c r="GO1806" s="601"/>
      <c r="GP1806" s="601"/>
      <c r="GQ1806" s="601"/>
      <c r="GR1806" s="601"/>
      <c r="GS1806" s="601"/>
      <c r="GT1806" s="601"/>
      <c r="GU1806" s="601"/>
      <c r="GV1806" s="601"/>
      <c r="GW1806" s="601"/>
      <c r="GX1806" s="601"/>
      <c r="GY1806" s="601"/>
      <c r="GZ1806" s="601"/>
      <c r="HA1806" s="601"/>
      <c r="HB1806" s="601"/>
      <c r="HC1806" s="601"/>
      <c r="HD1806" s="601"/>
      <c r="HE1806" s="601"/>
      <c r="HF1806" s="601"/>
      <c r="HG1806" s="601"/>
      <c r="HH1806" s="601"/>
      <c r="HI1806" s="601"/>
      <c r="HJ1806" s="601"/>
      <c r="HK1806" s="601"/>
      <c r="HL1806" s="601"/>
      <c r="HM1806" s="601"/>
      <c r="HN1806" s="601"/>
      <c r="HO1806" s="601"/>
      <c r="HP1806" s="601"/>
      <c r="HQ1806" s="601"/>
      <c r="HR1806" s="601"/>
      <c r="HS1806" s="601"/>
      <c r="HT1806" s="601"/>
      <c r="HU1806" s="601"/>
      <c r="HV1806" s="601"/>
      <c r="HW1806" s="601"/>
      <c r="HX1806" s="601"/>
      <c r="HY1806" s="601"/>
      <c r="HZ1806" s="601"/>
      <c r="IA1806" s="601"/>
      <c r="IB1806" s="601"/>
      <c r="IC1806" s="601"/>
      <c r="ID1806" s="601"/>
      <c r="IE1806" s="601"/>
      <c r="IF1806" s="601"/>
      <c r="IG1806" s="601"/>
      <c r="IH1806" s="601"/>
      <c r="II1806" s="601"/>
      <c r="IJ1806" s="601"/>
      <c r="IK1806" s="601"/>
      <c r="IL1806" s="601"/>
      <c r="IM1806" s="601"/>
      <c r="IN1806" s="601"/>
      <c r="IO1806" s="601"/>
      <c r="IP1806" s="601"/>
      <c r="IQ1806" s="601"/>
      <c r="IR1806" s="601"/>
      <c r="IS1806" s="601"/>
      <c r="IT1806" s="601"/>
      <c r="IU1806" s="601"/>
      <c r="IV1806" s="601"/>
      <c r="IW1806" s="601"/>
      <c r="IX1806" s="601"/>
      <c r="IY1806" s="601"/>
      <c r="IZ1806" s="601"/>
      <c r="JA1806" s="601"/>
      <c r="JB1806" s="601"/>
      <c r="JC1806" s="601"/>
      <c r="JD1806" s="601"/>
      <c r="JE1806" s="601"/>
      <c r="JF1806" s="601"/>
      <c r="JG1806" s="601"/>
      <c r="JH1806" s="601"/>
      <c r="JI1806" s="601"/>
      <c r="JJ1806" s="601"/>
      <c r="JK1806" s="601"/>
      <c r="JL1806" s="601"/>
      <c r="JM1806" s="601"/>
      <c r="JN1806" s="601"/>
      <c r="JO1806" s="601"/>
      <c r="JP1806" s="601"/>
      <c r="JQ1806" s="601"/>
      <c r="JR1806" s="601"/>
      <c r="JS1806" s="601"/>
      <c r="JT1806" s="601"/>
      <c r="JU1806" s="601"/>
      <c r="JV1806" s="601"/>
      <c r="JW1806" s="601"/>
      <c r="JX1806" s="601"/>
      <c r="JY1806" s="601"/>
      <c r="JZ1806" s="601"/>
      <c r="KA1806" s="601"/>
      <c r="KB1806" s="601"/>
      <c r="KC1806" s="601"/>
      <c r="KD1806" s="601"/>
      <c r="KE1806" s="601"/>
      <c r="KF1806" s="601"/>
      <c r="KG1806" s="601"/>
      <c r="KH1806" s="601"/>
      <c r="KI1806" s="601"/>
      <c r="KJ1806" s="601"/>
      <c r="KK1806" s="601"/>
      <c r="KL1806" s="601"/>
      <c r="KM1806" s="601"/>
      <c r="KN1806" s="601"/>
      <c r="KO1806" s="601"/>
      <c r="KP1806" s="601"/>
      <c r="KQ1806" s="601"/>
      <c r="KR1806" s="601"/>
      <c r="KS1806" s="601"/>
      <c r="KT1806" s="601"/>
      <c r="KU1806" s="601"/>
      <c r="KV1806" s="601"/>
      <c r="KW1806" s="601"/>
      <c r="KX1806" s="601"/>
      <c r="KY1806" s="601"/>
      <c r="KZ1806" s="601"/>
      <c r="LA1806" s="601"/>
      <c r="LB1806" s="601"/>
      <c r="LC1806" s="601"/>
      <c r="LD1806" s="601"/>
      <c r="LE1806" s="601"/>
      <c r="LF1806" s="601"/>
      <c r="LG1806" s="601"/>
      <c r="LH1806" s="601"/>
      <c r="LI1806" s="601"/>
      <c r="LJ1806" s="601"/>
    </row>
    <row r="1807" spans="1:322">
      <c r="A1807" s="697"/>
      <c r="B1807" s="558"/>
      <c r="C1807" s="558"/>
      <c r="D1807" s="676" t="s">
        <v>1067</v>
      </c>
      <c r="E1807" s="524" t="s">
        <v>1126</v>
      </c>
      <c r="F1807" s="596" t="s">
        <v>1152</v>
      </c>
      <c r="G1807" s="676">
        <v>2022</v>
      </c>
      <c r="H1807" s="596">
        <v>3</v>
      </c>
      <c r="I1807" s="687">
        <v>127374</v>
      </c>
      <c r="J1807" s="677">
        <v>44638</v>
      </c>
      <c r="K1807" s="676" t="s">
        <v>1614</v>
      </c>
      <c r="L1807" s="677" t="s">
        <v>1578</v>
      </c>
      <c r="M1807" s="677">
        <v>44468</v>
      </c>
      <c r="N1807" s="677" t="s">
        <v>1588</v>
      </c>
      <c r="O1807" s="677"/>
      <c r="P1807" s="677">
        <v>44596</v>
      </c>
      <c r="Q1807" s="597">
        <v>44636</v>
      </c>
      <c r="R1807" s="597">
        <v>44638</v>
      </c>
      <c r="S1807" s="676" t="s">
        <v>1580</v>
      </c>
      <c r="T1807" s="596">
        <v>60</v>
      </c>
      <c r="U1807" s="596" t="s">
        <v>1590</v>
      </c>
      <c r="V1807" s="596" t="s">
        <v>1591</v>
      </c>
      <c r="W1807" s="678">
        <v>400</v>
      </c>
      <c r="X1807" s="551">
        <v>624</v>
      </c>
      <c r="Y1807" s="693">
        <v>249600</v>
      </c>
      <c r="Z1807" s="598">
        <v>0.44</v>
      </c>
      <c r="AA1807" s="682">
        <f>Y1807*Z1807</f>
        <v>109824</v>
      </c>
      <c r="AB1807" s="521"/>
      <c r="AC1807" s="683">
        <v>0</v>
      </c>
      <c r="AD1807" s="676"/>
      <c r="AE1807" s="684"/>
      <c r="AF1807" s="695">
        <f>AA1807+AD1807+AE1807</f>
        <v>109824</v>
      </c>
      <c r="AG1807" s="596" t="s">
        <v>47</v>
      </c>
      <c r="AH1807" s="641"/>
      <c r="AI1807" s="676">
        <v>75</v>
      </c>
      <c r="AJ1807" s="676" t="s">
        <v>1594</v>
      </c>
      <c r="AK1807" s="676" t="s">
        <v>50</v>
      </c>
      <c r="AL1807" s="696">
        <v>92407</v>
      </c>
      <c r="AM1807" s="596" t="s">
        <v>52</v>
      </c>
      <c r="AN1807" s="676" t="s">
        <v>1585</v>
      </c>
      <c r="AO1807" s="596"/>
      <c r="AP1807" s="676" t="s">
        <v>92</v>
      </c>
      <c r="AQ1807" s="676" t="s">
        <v>37</v>
      </c>
      <c r="AR1807" s="676"/>
      <c r="AS1807" s="523" t="s">
        <v>1077</v>
      </c>
      <c r="AT1807" s="523"/>
      <c r="AU1807" s="523"/>
      <c r="AV1807" s="674"/>
      <c r="AW1807" s="673" t="str">
        <f>U1807</f>
        <v>30390256C</v>
      </c>
      <c r="AX1807" s="673" cm="1">
        <f t="array" ref="AX1807">SUM(MID(0&amp;AW1807,LARGE(INDEX(ISNUMBER(--MID(AW1807,ROW($1:$8),1))*ROW($1:$8),),ROW($1:$8))+1,1)*10^ROW($1:$8)/10)</f>
        <v>30390256</v>
      </c>
      <c r="AY1807" s="673" t="str">
        <f>VLOOKUP($AX1807,'Item Master Data'!$A:$F,3,FALSE)</f>
        <v>T400H</v>
      </c>
      <c r="AZ1807" s="673">
        <f>VLOOKUP($AX1807,'Item Master Data'!$A:$F,6,FALSE)</f>
        <v>400</v>
      </c>
      <c r="BA1807" s="673">
        <f>X1807/BB1807</f>
        <v>24</v>
      </c>
      <c r="BB1807" s="673">
        <f>VLOOKUP(AX1807,'Item Master Data'!$A:$G,7,FALSE)</f>
        <v>26</v>
      </c>
      <c r="BC1807" s="673"/>
      <c r="BD1807" s="673">
        <f>W1807-AZ1807</f>
        <v>0</v>
      </c>
      <c r="BE1807" s="601"/>
      <c r="BF1807" s="601"/>
      <c r="BG1807" s="601"/>
      <c r="BH1807" s="601"/>
      <c r="BI1807" s="601"/>
      <c r="BJ1807" s="601"/>
      <c r="BK1807" s="601"/>
      <c r="BL1807" s="601"/>
      <c r="BM1807" s="601"/>
      <c r="BN1807" s="601"/>
      <c r="BO1807" s="601"/>
      <c r="BP1807" s="601"/>
      <c r="BQ1807" s="601"/>
      <c r="BR1807" s="601"/>
      <c r="BS1807" s="601"/>
      <c r="BT1807" s="601"/>
      <c r="BU1807" s="601"/>
      <c r="BV1807" s="601"/>
      <c r="BW1807" s="601"/>
      <c r="BX1807" s="601"/>
      <c r="BY1807" s="601"/>
      <c r="BZ1807" s="601"/>
      <c r="CA1807" s="601"/>
      <c r="CB1807" s="601"/>
      <c r="CC1807" s="601"/>
      <c r="CD1807" s="601"/>
      <c r="CE1807" s="601"/>
      <c r="CF1807" s="601"/>
      <c r="CG1807" s="601"/>
      <c r="CH1807" s="601"/>
      <c r="CI1807" s="601"/>
      <c r="CJ1807" s="601"/>
      <c r="CK1807" s="601"/>
      <c r="CL1807" s="601"/>
      <c r="CM1807" s="601"/>
      <c r="CN1807" s="601"/>
      <c r="CO1807" s="601"/>
      <c r="CP1807" s="601"/>
      <c r="CQ1807" s="601"/>
      <c r="CR1807" s="601"/>
      <c r="CS1807" s="601"/>
      <c r="CT1807" s="601"/>
      <c r="CU1807" s="601"/>
      <c r="CV1807" s="601"/>
      <c r="CW1807" s="601"/>
      <c r="CX1807" s="601"/>
      <c r="CY1807" s="601"/>
      <c r="CZ1807" s="601"/>
      <c r="DA1807" s="601"/>
      <c r="DB1807" s="601"/>
      <c r="DC1807" s="601"/>
      <c r="DD1807" s="601"/>
      <c r="DE1807" s="601"/>
      <c r="DF1807" s="601"/>
      <c r="DG1807" s="601"/>
      <c r="DH1807" s="601"/>
      <c r="DI1807" s="601"/>
      <c r="DJ1807" s="601"/>
      <c r="DK1807" s="601"/>
      <c r="DL1807" s="601"/>
      <c r="DM1807" s="601"/>
      <c r="DN1807" s="601"/>
      <c r="DO1807" s="601"/>
      <c r="DP1807" s="601"/>
      <c r="DQ1807" s="601"/>
      <c r="DR1807" s="601"/>
      <c r="DS1807" s="601"/>
      <c r="DT1807" s="601"/>
      <c r="DU1807" s="601"/>
      <c r="DV1807" s="601"/>
      <c r="DW1807" s="601"/>
      <c r="DX1807" s="601"/>
      <c r="DY1807" s="601"/>
      <c r="DZ1807" s="601"/>
      <c r="EA1807" s="601"/>
      <c r="EB1807" s="601"/>
      <c r="EC1807" s="601"/>
      <c r="ED1807" s="601"/>
      <c r="EE1807" s="601"/>
      <c r="EF1807" s="601"/>
      <c r="EG1807" s="601"/>
      <c r="EH1807" s="601"/>
      <c r="EI1807" s="601"/>
      <c r="EJ1807" s="601"/>
      <c r="EK1807" s="601"/>
      <c r="EL1807" s="601"/>
      <c r="EM1807" s="601"/>
      <c r="EN1807" s="601"/>
      <c r="EO1807" s="601"/>
      <c r="EP1807" s="601"/>
      <c r="EQ1807" s="601"/>
      <c r="ER1807" s="601"/>
      <c r="ES1807" s="601"/>
      <c r="ET1807" s="601"/>
      <c r="EU1807" s="601"/>
      <c r="EV1807" s="601"/>
      <c r="EW1807" s="601"/>
      <c r="EX1807" s="601"/>
      <c r="EY1807" s="601"/>
      <c r="EZ1807" s="601"/>
      <c r="FA1807" s="601"/>
      <c r="FB1807" s="601"/>
      <c r="FC1807" s="601"/>
      <c r="FD1807" s="601"/>
      <c r="FE1807" s="601"/>
      <c r="FF1807" s="601"/>
      <c r="FG1807" s="601"/>
      <c r="FH1807" s="601"/>
      <c r="FI1807" s="601"/>
      <c r="FJ1807" s="601"/>
      <c r="FK1807" s="601"/>
      <c r="FL1807" s="601"/>
      <c r="FM1807" s="601"/>
      <c r="FN1807" s="601"/>
      <c r="FO1807" s="601"/>
      <c r="FP1807" s="601"/>
      <c r="FQ1807" s="601"/>
      <c r="FR1807" s="601"/>
      <c r="FS1807" s="601"/>
      <c r="FT1807" s="601"/>
      <c r="FU1807" s="601"/>
      <c r="FV1807" s="601"/>
      <c r="FW1807" s="601"/>
      <c r="FX1807" s="601"/>
      <c r="FY1807" s="601"/>
      <c r="FZ1807" s="601"/>
      <c r="GA1807" s="601"/>
      <c r="GB1807" s="601"/>
      <c r="GC1807" s="601"/>
      <c r="GD1807" s="601"/>
      <c r="GE1807" s="601"/>
      <c r="GF1807" s="601"/>
      <c r="GG1807" s="601"/>
      <c r="GH1807" s="601"/>
      <c r="GI1807" s="601"/>
      <c r="GJ1807" s="601"/>
      <c r="GK1807" s="601"/>
      <c r="GL1807" s="601"/>
      <c r="GM1807" s="601"/>
      <c r="GN1807" s="601"/>
      <c r="GO1807" s="601"/>
      <c r="GP1807" s="601"/>
      <c r="GQ1807" s="601"/>
      <c r="GR1807" s="601"/>
      <c r="GS1807" s="601"/>
      <c r="GT1807" s="601"/>
      <c r="GU1807" s="601"/>
      <c r="GV1807" s="601"/>
      <c r="GW1807" s="601"/>
      <c r="GX1807" s="601"/>
      <c r="GY1807" s="601"/>
      <c r="GZ1807" s="601"/>
      <c r="HA1807" s="601"/>
      <c r="HB1807" s="601"/>
      <c r="HC1807" s="601"/>
      <c r="HD1807" s="601"/>
      <c r="HE1807" s="601"/>
      <c r="HF1807" s="601"/>
      <c r="HG1807" s="601"/>
      <c r="HH1807" s="601"/>
      <c r="HI1807" s="601"/>
      <c r="HJ1807" s="601"/>
      <c r="HK1807" s="601"/>
      <c r="HL1807" s="601"/>
      <c r="HM1807" s="601"/>
      <c r="HN1807" s="601"/>
      <c r="HO1807" s="601"/>
      <c r="HP1807" s="601"/>
      <c r="HQ1807" s="601"/>
      <c r="HR1807" s="601"/>
      <c r="HS1807" s="601"/>
      <c r="HT1807" s="601"/>
      <c r="HU1807" s="601"/>
      <c r="HV1807" s="601"/>
      <c r="HW1807" s="601"/>
      <c r="HX1807" s="601"/>
      <c r="HY1807" s="601"/>
      <c r="HZ1807" s="601"/>
      <c r="IA1807" s="601"/>
      <c r="IB1807" s="601"/>
      <c r="IC1807" s="601"/>
      <c r="ID1807" s="601"/>
      <c r="IE1807" s="601"/>
      <c r="IF1807" s="601"/>
      <c r="IG1807" s="601"/>
      <c r="IH1807" s="601"/>
      <c r="II1807" s="601"/>
      <c r="IJ1807" s="601"/>
      <c r="IK1807" s="601"/>
      <c r="IL1807" s="601"/>
      <c r="IM1807" s="601"/>
      <c r="IN1807" s="601"/>
      <c r="IO1807" s="601"/>
      <c r="IP1807" s="601"/>
      <c r="IQ1807" s="601"/>
      <c r="IR1807" s="601"/>
      <c r="IS1807" s="601"/>
      <c r="IT1807" s="601"/>
      <c r="IU1807" s="601"/>
      <c r="IV1807" s="601"/>
      <c r="IW1807" s="601"/>
      <c r="IX1807" s="601"/>
      <c r="IY1807" s="601"/>
      <c r="IZ1807" s="601"/>
      <c r="JA1807" s="601"/>
      <c r="JB1807" s="601"/>
      <c r="JC1807" s="601"/>
      <c r="JD1807" s="601"/>
      <c r="JE1807" s="601"/>
      <c r="JF1807" s="601"/>
      <c r="JG1807" s="601"/>
      <c r="JH1807" s="601"/>
      <c r="JI1807" s="601"/>
      <c r="JJ1807" s="601"/>
      <c r="JK1807" s="601"/>
      <c r="JL1807" s="601"/>
      <c r="JM1807" s="601"/>
      <c r="JN1807" s="601"/>
      <c r="JO1807" s="601"/>
      <c r="JP1807" s="601"/>
      <c r="JQ1807" s="601"/>
      <c r="JR1807" s="601"/>
      <c r="JS1807" s="601"/>
      <c r="JT1807" s="601"/>
      <c r="JU1807" s="601"/>
      <c r="JV1807" s="601"/>
      <c r="JW1807" s="601"/>
      <c r="JX1807" s="601"/>
      <c r="JY1807" s="601"/>
      <c r="JZ1807" s="601"/>
      <c r="KA1807" s="601"/>
      <c r="KB1807" s="601"/>
      <c r="KC1807" s="601"/>
      <c r="KD1807" s="601"/>
      <c r="KE1807" s="601"/>
      <c r="KF1807" s="601"/>
      <c r="KG1807" s="601"/>
      <c r="KH1807" s="601"/>
      <c r="KI1807" s="601"/>
      <c r="KJ1807" s="601"/>
      <c r="KK1807" s="601"/>
      <c r="KL1807" s="601"/>
      <c r="KM1807" s="601"/>
      <c r="KN1807" s="601"/>
      <c r="KO1807" s="601"/>
      <c r="KP1807" s="601"/>
      <c r="KQ1807" s="601"/>
      <c r="KR1807" s="601"/>
      <c r="KS1807" s="601"/>
      <c r="KT1807" s="601"/>
      <c r="KU1807" s="601"/>
      <c r="KV1807" s="601"/>
      <c r="KW1807" s="601"/>
      <c r="KX1807" s="601"/>
      <c r="KY1807" s="601"/>
      <c r="KZ1807" s="601"/>
      <c r="LA1807" s="601"/>
      <c r="LB1807" s="601"/>
      <c r="LC1807" s="601"/>
      <c r="LD1807" s="601"/>
      <c r="LE1807" s="601"/>
      <c r="LF1807" s="601"/>
      <c r="LG1807" s="601"/>
      <c r="LH1807" s="601"/>
      <c r="LI1807" s="601"/>
      <c r="LJ1807" s="601"/>
    </row>
    <row r="1808" spans="1:322">
      <c r="A1808" s="697"/>
      <c r="B1808" s="558"/>
      <c r="C1808" s="564"/>
      <c r="D1808" s="676" t="s">
        <v>1067</v>
      </c>
      <c r="E1808" s="524" t="s">
        <v>1126</v>
      </c>
      <c r="F1808" s="596" t="s">
        <v>1152</v>
      </c>
      <c r="G1808" s="676">
        <v>2022</v>
      </c>
      <c r="H1808" s="596">
        <v>3</v>
      </c>
      <c r="I1808" s="687">
        <v>127293</v>
      </c>
      <c r="J1808" s="677">
        <v>44624</v>
      </c>
      <c r="K1808" s="676" t="s">
        <v>1614</v>
      </c>
      <c r="L1808" s="677" t="s">
        <v>1578</v>
      </c>
      <c r="M1808" s="597">
        <v>44468</v>
      </c>
      <c r="N1808" s="597" t="s">
        <v>1588</v>
      </c>
      <c r="O1808" s="597"/>
      <c r="P1808" s="677">
        <v>44596</v>
      </c>
      <c r="Q1808" s="597">
        <v>44622</v>
      </c>
      <c r="R1808" s="597">
        <v>44624</v>
      </c>
      <c r="S1808" s="676" t="s">
        <v>1580</v>
      </c>
      <c r="T1808" s="596">
        <v>60</v>
      </c>
      <c r="U1808" s="596" t="s">
        <v>1590</v>
      </c>
      <c r="V1808" s="676" t="s">
        <v>1591</v>
      </c>
      <c r="W1808" s="678">
        <v>400</v>
      </c>
      <c r="X1808" s="551">
        <v>624</v>
      </c>
      <c r="Y1808" s="693">
        <v>249600</v>
      </c>
      <c r="Z1808" s="598">
        <v>0.44</v>
      </c>
      <c r="AA1808" s="682">
        <f>Y1808*Z1808</f>
        <v>109824</v>
      </c>
      <c r="AB1808" s="521"/>
      <c r="AC1808" s="683">
        <v>0</v>
      </c>
      <c r="AD1808" s="676"/>
      <c r="AE1808" s="684"/>
      <c r="AF1808" s="695">
        <f>AA1808+AD1808+AE1808</f>
        <v>109824</v>
      </c>
      <c r="AG1808" s="596" t="s">
        <v>47</v>
      </c>
      <c r="AH1808" s="641"/>
      <c r="AI1808" s="596">
        <v>75</v>
      </c>
      <c r="AJ1808" s="676" t="s">
        <v>1594</v>
      </c>
      <c r="AK1808" s="676" t="s">
        <v>50</v>
      </c>
      <c r="AL1808" s="696">
        <v>92407</v>
      </c>
      <c r="AM1808" s="596" t="s">
        <v>52</v>
      </c>
      <c r="AN1808" s="676" t="s">
        <v>1585</v>
      </c>
      <c r="AO1808" s="596"/>
      <c r="AP1808" s="676" t="s">
        <v>92</v>
      </c>
      <c r="AQ1808" s="676" t="s">
        <v>37</v>
      </c>
      <c r="AR1808" s="676"/>
      <c r="AS1808" s="523" t="s">
        <v>1077</v>
      </c>
      <c r="AT1808" s="523"/>
      <c r="AU1808" s="523"/>
      <c r="AV1808" s="674"/>
      <c r="AW1808" s="673" t="str">
        <f>U1808</f>
        <v>30390256C</v>
      </c>
      <c r="AX1808" s="673" cm="1">
        <f t="array" ref="AX1808">SUM(MID(0&amp;AW1808,LARGE(INDEX(ISNUMBER(--MID(AW1808,ROW($1:$8),1))*ROW($1:$8),),ROW($1:$8))+1,1)*10^ROW($1:$8)/10)</f>
        <v>30390256</v>
      </c>
      <c r="AY1808" s="673" t="str">
        <f>VLOOKUP($AX1808,'Item Master Data'!$A:$F,3,FALSE)</f>
        <v>T400H</v>
      </c>
      <c r="AZ1808" s="673">
        <f>VLOOKUP($AX1808,'Item Master Data'!$A:$F,6,FALSE)</f>
        <v>400</v>
      </c>
      <c r="BA1808" s="673">
        <f>X1808/BB1808</f>
        <v>24</v>
      </c>
      <c r="BB1808" s="673">
        <f>VLOOKUP(AX1808,'Item Master Data'!$A:$G,7,FALSE)</f>
        <v>26</v>
      </c>
      <c r="BC1808" s="673"/>
      <c r="BD1808" s="673">
        <f>W1808-AZ1808</f>
        <v>0</v>
      </c>
      <c r="BE1808" s="601"/>
      <c r="BF1808" s="601"/>
      <c r="BG1808" s="601"/>
      <c r="BH1808" s="601"/>
      <c r="BI1808" s="601"/>
      <c r="BJ1808" s="601"/>
      <c r="BK1808" s="601"/>
      <c r="BL1808" s="601"/>
      <c r="BM1808" s="601"/>
      <c r="BN1808" s="601"/>
      <c r="BO1808" s="601"/>
      <c r="BP1808" s="601"/>
      <c r="BQ1808" s="601"/>
      <c r="BR1808" s="601"/>
      <c r="BS1808" s="601"/>
      <c r="BT1808" s="601"/>
      <c r="BU1808" s="601"/>
      <c r="BV1808" s="601"/>
      <c r="BW1808" s="601"/>
      <c r="BX1808" s="601"/>
      <c r="BY1808" s="601"/>
      <c r="BZ1808" s="601"/>
      <c r="CA1808" s="601"/>
      <c r="CB1808" s="601"/>
      <c r="CC1808" s="601"/>
      <c r="CD1808" s="601"/>
      <c r="CE1808" s="601"/>
      <c r="CF1808" s="601"/>
      <c r="CG1808" s="601"/>
      <c r="CH1808" s="601"/>
      <c r="CI1808" s="601"/>
      <c r="CJ1808" s="601"/>
      <c r="CK1808" s="601"/>
      <c r="CL1808" s="601"/>
      <c r="CM1808" s="601"/>
      <c r="CN1808" s="601"/>
      <c r="CO1808" s="601"/>
      <c r="CP1808" s="601"/>
      <c r="CQ1808" s="601"/>
      <c r="CR1808" s="601"/>
      <c r="CS1808" s="601"/>
      <c r="CT1808" s="601"/>
      <c r="CU1808" s="601"/>
      <c r="CV1808" s="601"/>
      <c r="CW1808" s="601"/>
      <c r="CX1808" s="601"/>
      <c r="CY1808" s="601"/>
      <c r="CZ1808" s="601"/>
      <c r="DA1808" s="601"/>
      <c r="DB1808" s="601"/>
      <c r="DC1808" s="601"/>
      <c r="DD1808" s="601"/>
      <c r="DE1808" s="601"/>
      <c r="DF1808" s="601"/>
      <c r="DG1808" s="601"/>
      <c r="DH1808" s="601"/>
      <c r="DI1808" s="601"/>
      <c r="DJ1808" s="601"/>
      <c r="DK1808" s="601"/>
      <c r="DL1808" s="601"/>
      <c r="DM1808" s="601"/>
      <c r="DN1808" s="601"/>
      <c r="DO1808" s="601"/>
      <c r="DP1808" s="601"/>
      <c r="DQ1808" s="601"/>
      <c r="DR1808" s="601"/>
      <c r="DS1808" s="601"/>
      <c r="DT1808" s="601"/>
      <c r="DU1808" s="601"/>
      <c r="DV1808" s="601"/>
      <c r="DW1808" s="601"/>
      <c r="DX1808" s="601"/>
      <c r="DY1808" s="601"/>
      <c r="DZ1808" s="601"/>
      <c r="EA1808" s="601"/>
      <c r="EB1808" s="601"/>
      <c r="EC1808" s="601"/>
      <c r="ED1808" s="601"/>
      <c r="EE1808" s="601"/>
      <c r="EF1808" s="601"/>
      <c r="EG1808" s="601"/>
      <c r="EH1808" s="601"/>
      <c r="EI1808" s="601"/>
      <c r="EJ1808" s="601"/>
      <c r="EK1808" s="601"/>
      <c r="EL1808" s="601"/>
      <c r="EM1808" s="601"/>
      <c r="EN1808" s="601"/>
      <c r="EO1808" s="601"/>
      <c r="EP1808" s="601"/>
      <c r="EQ1808" s="601"/>
      <c r="ER1808" s="601"/>
      <c r="ES1808" s="601"/>
      <c r="ET1808" s="601"/>
      <c r="EU1808" s="601"/>
      <c r="EV1808" s="601"/>
      <c r="EW1808" s="601"/>
      <c r="EX1808" s="601"/>
      <c r="EY1808" s="601"/>
      <c r="EZ1808" s="601"/>
      <c r="FA1808" s="601"/>
      <c r="FB1808" s="601"/>
      <c r="FC1808" s="601"/>
      <c r="FD1808" s="601"/>
      <c r="FE1808" s="601"/>
      <c r="FF1808" s="601"/>
      <c r="FG1808" s="601"/>
      <c r="FH1808" s="601"/>
      <c r="FI1808" s="601"/>
      <c r="FJ1808" s="601"/>
      <c r="FK1808" s="601"/>
      <c r="FL1808" s="601"/>
      <c r="FM1808" s="601"/>
      <c r="FN1808" s="601"/>
      <c r="FO1808" s="601"/>
      <c r="FP1808" s="601"/>
      <c r="FQ1808" s="601"/>
      <c r="FR1808" s="601"/>
      <c r="FS1808" s="601"/>
      <c r="FT1808" s="601"/>
      <c r="FU1808" s="601"/>
      <c r="FV1808" s="601"/>
      <c r="FW1808" s="601"/>
      <c r="FX1808" s="601"/>
      <c r="FY1808" s="601"/>
      <c r="FZ1808" s="601"/>
      <c r="GA1808" s="601"/>
      <c r="GB1808" s="601"/>
      <c r="GC1808" s="601"/>
      <c r="GD1808" s="601"/>
      <c r="GE1808" s="601"/>
      <c r="GF1808" s="601"/>
      <c r="GG1808" s="601"/>
      <c r="GH1808" s="601"/>
      <c r="GI1808" s="601"/>
      <c r="GJ1808" s="601"/>
      <c r="GK1808" s="601"/>
      <c r="GL1808" s="601"/>
      <c r="GM1808" s="601"/>
      <c r="GN1808" s="601"/>
      <c r="GO1808" s="601"/>
      <c r="GP1808" s="601"/>
      <c r="GQ1808" s="601"/>
      <c r="GR1808" s="601"/>
      <c r="GS1808" s="601"/>
      <c r="GT1808" s="601"/>
      <c r="GU1808" s="601"/>
      <c r="GV1808" s="601"/>
      <c r="GW1808" s="601"/>
      <c r="GX1808" s="601"/>
      <c r="GY1808" s="601"/>
      <c r="GZ1808" s="601"/>
      <c r="HA1808" s="601"/>
      <c r="HB1808" s="601"/>
      <c r="HC1808" s="601"/>
      <c r="HD1808" s="601"/>
      <c r="HE1808" s="601"/>
      <c r="HF1808" s="601"/>
      <c r="HG1808" s="601"/>
      <c r="HH1808" s="601"/>
      <c r="HI1808" s="601"/>
      <c r="HJ1808" s="601"/>
      <c r="HK1808" s="601"/>
      <c r="HL1808" s="601"/>
      <c r="HM1808" s="601"/>
      <c r="HN1808" s="601"/>
      <c r="HO1808" s="601"/>
      <c r="HP1808" s="601"/>
      <c r="HQ1808" s="601"/>
      <c r="HR1808" s="601"/>
      <c r="HS1808" s="601"/>
      <c r="HT1808" s="601"/>
      <c r="HU1808" s="601"/>
      <c r="HV1808" s="601"/>
      <c r="HW1808" s="601"/>
      <c r="HX1808" s="601"/>
      <c r="HY1808" s="601"/>
      <c r="HZ1808" s="601"/>
      <c r="IA1808" s="601"/>
      <c r="IB1808" s="601"/>
      <c r="IC1808" s="601"/>
      <c r="ID1808" s="601"/>
      <c r="IE1808" s="601"/>
      <c r="IF1808" s="601"/>
      <c r="IG1808" s="601"/>
      <c r="IH1808" s="601"/>
      <c r="II1808" s="601"/>
      <c r="IJ1808" s="601"/>
      <c r="IK1808" s="601"/>
      <c r="IL1808" s="601"/>
      <c r="IM1808" s="601"/>
      <c r="IN1808" s="601"/>
      <c r="IO1808" s="601"/>
      <c r="IP1808" s="601"/>
      <c r="IQ1808" s="601"/>
      <c r="IR1808" s="601"/>
      <c r="IS1808" s="601"/>
      <c r="IT1808" s="601"/>
      <c r="IU1808" s="601"/>
      <c r="IV1808" s="601"/>
      <c r="IW1808" s="601"/>
      <c r="IX1808" s="601"/>
      <c r="IY1808" s="601"/>
      <c r="IZ1808" s="601"/>
      <c r="JA1808" s="601"/>
      <c r="JB1808" s="601"/>
      <c r="JC1808" s="601"/>
      <c r="JD1808" s="601"/>
      <c r="JE1808" s="601"/>
      <c r="JF1808" s="601"/>
      <c r="JG1808" s="601"/>
      <c r="JH1808" s="601"/>
      <c r="JI1808" s="601"/>
      <c r="JJ1808" s="601"/>
      <c r="JK1808" s="601"/>
      <c r="JL1808" s="601"/>
      <c r="JM1808" s="601"/>
      <c r="JN1808" s="601"/>
      <c r="JO1808" s="601"/>
      <c r="JP1808" s="601"/>
      <c r="JQ1808" s="601"/>
      <c r="JR1808" s="601"/>
      <c r="JS1808" s="601"/>
      <c r="JT1808" s="601"/>
      <c r="JU1808" s="601"/>
      <c r="JV1808" s="601"/>
      <c r="JW1808" s="601"/>
      <c r="JX1808" s="601"/>
      <c r="JY1808" s="601"/>
      <c r="JZ1808" s="601"/>
      <c r="KA1808" s="601"/>
      <c r="KB1808" s="601"/>
      <c r="KC1808" s="601"/>
      <c r="KD1808" s="601"/>
      <c r="KE1808" s="601"/>
      <c r="KF1808" s="601"/>
      <c r="KG1808" s="601"/>
      <c r="KH1808" s="601"/>
      <c r="KI1808" s="601"/>
      <c r="KJ1808" s="601"/>
      <c r="KK1808" s="601"/>
      <c r="KL1808" s="601"/>
      <c r="KM1808" s="601"/>
      <c r="KN1808" s="601"/>
      <c r="KO1808" s="601"/>
      <c r="KP1808" s="601"/>
      <c r="KQ1808" s="601"/>
      <c r="KR1808" s="601"/>
      <c r="KS1808" s="601"/>
      <c r="KT1808" s="601"/>
      <c r="KU1808" s="601"/>
      <c r="KV1808" s="601"/>
      <c r="KW1808" s="601"/>
      <c r="KX1808" s="601"/>
      <c r="KY1808" s="601"/>
      <c r="KZ1808" s="601"/>
      <c r="LA1808" s="601"/>
      <c r="LB1808" s="601"/>
      <c r="LC1808" s="601"/>
      <c r="LD1808" s="601"/>
      <c r="LE1808" s="601"/>
      <c r="LF1808" s="601"/>
      <c r="LG1808" s="601"/>
      <c r="LH1808" s="601"/>
      <c r="LI1808" s="601"/>
      <c r="LJ1808" s="601"/>
    </row>
    <row r="1809" spans="1:322">
      <c r="A1809" s="697"/>
      <c r="B1809" s="558"/>
      <c r="C1809" s="558"/>
      <c r="D1809" s="676" t="s">
        <v>1067</v>
      </c>
      <c r="E1809" s="524" t="s">
        <v>1126</v>
      </c>
      <c r="F1809" s="596" t="s">
        <v>1152</v>
      </c>
      <c r="G1809" s="676">
        <v>2022</v>
      </c>
      <c r="H1809" s="676">
        <v>3</v>
      </c>
      <c r="I1809" s="687">
        <v>127292</v>
      </c>
      <c r="J1809" s="677">
        <v>44624</v>
      </c>
      <c r="K1809" s="676" t="s">
        <v>1614</v>
      </c>
      <c r="L1809" s="677" t="s">
        <v>1578</v>
      </c>
      <c r="M1809" s="597">
        <v>44468</v>
      </c>
      <c r="N1809" s="597" t="s">
        <v>1588</v>
      </c>
      <c r="O1809" s="597"/>
      <c r="P1809" s="677">
        <v>44596</v>
      </c>
      <c r="Q1809" s="597">
        <v>44622</v>
      </c>
      <c r="R1809" s="597">
        <v>44624</v>
      </c>
      <c r="S1809" s="596" t="s">
        <v>1580</v>
      </c>
      <c r="T1809" s="596">
        <v>60</v>
      </c>
      <c r="U1809" s="596" t="s">
        <v>1590</v>
      </c>
      <c r="V1809" s="596" t="s">
        <v>1591</v>
      </c>
      <c r="W1809" s="678">
        <v>400</v>
      </c>
      <c r="X1809" s="551">
        <v>624</v>
      </c>
      <c r="Y1809" s="693">
        <v>249600</v>
      </c>
      <c r="Z1809" s="598">
        <v>0.44</v>
      </c>
      <c r="AA1809" s="682">
        <f>Y1809*Z1809</f>
        <v>109824</v>
      </c>
      <c r="AB1809" s="521"/>
      <c r="AC1809" s="683">
        <v>0</v>
      </c>
      <c r="AD1809" s="676"/>
      <c r="AE1809" s="684"/>
      <c r="AF1809" s="695">
        <f>AA1809+AD1809+AE1809</f>
        <v>109824</v>
      </c>
      <c r="AG1809" s="596" t="s">
        <v>47</v>
      </c>
      <c r="AH1809" s="641"/>
      <c r="AI1809" s="596">
        <v>75</v>
      </c>
      <c r="AJ1809" s="676" t="s">
        <v>1594</v>
      </c>
      <c r="AK1809" s="676" t="s">
        <v>50</v>
      </c>
      <c r="AL1809" s="696">
        <v>92407</v>
      </c>
      <c r="AM1809" s="596" t="s">
        <v>52</v>
      </c>
      <c r="AN1809" s="676" t="s">
        <v>1585</v>
      </c>
      <c r="AO1809" s="596"/>
      <c r="AP1809" s="676" t="s">
        <v>92</v>
      </c>
      <c r="AQ1809" s="676" t="s">
        <v>37</v>
      </c>
      <c r="AR1809" s="676"/>
      <c r="AS1809" s="523" t="s">
        <v>1077</v>
      </c>
      <c r="AT1809" s="523"/>
      <c r="AU1809" s="523"/>
      <c r="AV1809" s="674"/>
      <c r="AW1809" s="673" t="str">
        <f>U1809</f>
        <v>30390256C</v>
      </c>
      <c r="AX1809" s="673" cm="1">
        <f t="array" ref="AX1809">SUM(MID(0&amp;AW1809,LARGE(INDEX(ISNUMBER(--MID(AW1809,ROW($1:$8),1))*ROW($1:$8),),ROW($1:$8))+1,1)*10^ROW($1:$8)/10)</f>
        <v>30390256</v>
      </c>
      <c r="AY1809" s="673" t="str">
        <f>VLOOKUP($AX1809,'Item Master Data'!$A:$F,3,FALSE)</f>
        <v>T400H</v>
      </c>
      <c r="AZ1809" s="673">
        <f>VLOOKUP($AX1809,'Item Master Data'!$A:$F,6,FALSE)</f>
        <v>400</v>
      </c>
      <c r="BA1809" s="673">
        <f>X1809/BB1809</f>
        <v>24</v>
      </c>
      <c r="BB1809" s="673">
        <f>VLOOKUP(AX1809,'Item Master Data'!$A:$G,7,FALSE)</f>
        <v>26</v>
      </c>
      <c r="BC1809" s="673"/>
      <c r="BD1809" s="673">
        <f>W1809-AZ1809</f>
        <v>0</v>
      </c>
      <c r="BE1809" s="601"/>
      <c r="BF1809" s="601"/>
      <c r="BG1809" s="601"/>
      <c r="BH1809" s="601"/>
      <c r="BI1809" s="601"/>
      <c r="BJ1809" s="601"/>
      <c r="BK1809" s="601"/>
      <c r="BL1809" s="601"/>
      <c r="BM1809" s="601"/>
      <c r="BN1809" s="601"/>
      <c r="BO1809" s="601"/>
      <c r="BP1809" s="601"/>
      <c r="BQ1809" s="601"/>
      <c r="BR1809" s="601"/>
      <c r="BS1809" s="601"/>
      <c r="BT1809" s="601"/>
      <c r="BU1809" s="601"/>
      <c r="BV1809" s="601"/>
      <c r="BW1809" s="601"/>
      <c r="BX1809" s="601"/>
      <c r="BY1809" s="601"/>
      <c r="BZ1809" s="601"/>
      <c r="CA1809" s="601"/>
      <c r="CB1809" s="601"/>
      <c r="CC1809" s="601"/>
      <c r="CD1809" s="601"/>
      <c r="CE1809" s="601"/>
      <c r="CF1809" s="601"/>
      <c r="CG1809" s="601"/>
      <c r="CH1809" s="601"/>
      <c r="CI1809" s="601"/>
      <c r="CJ1809" s="601"/>
      <c r="CK1809" s="601"/>
      <c r="CL1809" s="601"/>
      <c r="CM1809" s="601"/>
      <c r="CN1809" s="601"/>
      <c r="CO1809" s="601"/>
      <c r="CP1809" s="601"/>
      <c r="CQ1809" s="601"/>
      <c r="CR1809" s="601"/>
      <c r="CS1809" s="601"/>
      <c r="CT1809" s="601"/>
      <c r="CU1809" s="601"/>
      <c r="CV1809" s="601"/>
      <c r="CW1809" s="601"/>
      <c r="CX1809" s="601"/>
      <c r="CY1809" s="601"/>
      <c r="CZ1809" s="601"/>
      <c r="DA1809" s="601"/>
      <c r="DB1809" s="601"/>
      <c r="DC1809" s="601"/>
      <c r="DD1809" s="601"/>
      <c r="DE1809" s="601"/>
      <c r="DF1809" s="601"/>
      <c r="DG1809" s="601"/>
      <c r="DH1809" s="601"/>
      <c r="DI1809" s="601"/>
      <c r="DJ1809" s="601"/>
      <c r="DK1809" s="601"/>
      <c r="DL1809" s="601"/>
      <c r="DM1809" s="601"/>
      <c r="DN1809" s="601"/>
      <c r="DO1809" s="601"/>
      <c r="DP1809" s="601"/>
      <c r="DQ1809" s="601"/>
      <c r="DR1809" s="601"/>
      <c r="DS1809" s="601"/>
      <c r="DT1809" s="601"/>
      <c r="DU1809" s="601"/>
      <c r="DV1809" s="601"/>
      <c r="DW1809" s="601"/>
      <c r="DX1809" s="601"/>
      <c r="DY1809" s="601"/>
      <c r="DZ1809" s="601"/>
      <c r="EA1809" s="601"/>
      <c r="EB1809" s="601"/>
      <c r="EC1809" s="601"/>
      <c r="ED1809" s="601"/>
      <c r="EE1809" s="601"/>
      <c r="EF1809" s="601"/>
      <c r="EG1809" s="601"/>
      <c r="EH1809" s="601"/>
      <c r="EI1809" s="601"/>
      <c r="EJ1809" s="601"/>
      <c r="EK1809" s="601"/>
      <c r="EL1809" s="601"/>
      <c r="EM1809" s="601"/>
      <c r="EN1809" s="601"/>
      <c r="EO1809" s="601"/>
      <c r="EP1809" s="601"/>
      <c r="EQ1809" s="601"/>
      <c r="ER1809" s="601"/>
      <c r="ES1809" s="601"/>
      <c r="ET1809" s="601"/>
      <c r="EU1809" s="601"/>
      <c r="EV1809" s="601"/>
      <c r="EW1809" s="601"/>
      <c r="EX1809" s="601"/>
      <c r="EY1809" s="601"/>
      <c r="EZ1809" s="601"/>
      <c r="FA1809" s="601"/>
      <c r="FB1809" s="601"/>
      <c r="FC1809" s="601"/>
      <c r="FD1809" s="601"/>
      <c r="FE1809" s="601"/>
      <c r="FF1809" s="601"/>
      <c r="FG1809" s="601"/>
      <c r="FH1809" s="601"/>
      <c r="FI1809" s="601"/>
      <c r="FJ1809" s="601"/>
      <c r="FK1809" s="601"/>
      <c r="FL1809" s="601"/>
      <c r="FM1809" s="601"/>
      <c r="FN1809" s="601"/>
      <c r="FO1809" s="601"/>
      <c r="FP1809" s="601"/>
      <c r="FQ1809" s="601"/>
      <c r="FR1809" s="601"/>
      <c r="FS1809" s="601"/>
      <c r="FT1809" s="601"/>
      <c r="FU1809" s="601"/>
      <c r="FV1809" s="601"/>
      <c r="FW1809" s="601"/>
      <c r="FX1809" s="601"/>
      <c r="FY1809" s="601"/>
      <c r="FZ1809" s="601"/>
      <c r="GA1809" s="601"/>
      <c r="GB1809" s="601"/>
      <c r="GC1809" s="601"/>
      <c r="GD1809" s="601"/>
      <c r="GE1809" s="601"/>
      <c r="GF1809" s="601"/>
      <c r="GG1809" s="601"/>
      <c r="GH1809" s="601"/>
      <c r="GI1809" s="601"/>
      <c r="GJ1809" s="601"/>
      <c r="GK1809" s="601"/>
      <c r="GL1809" s="601"/>
      <c r="GM1809" s="601"/>
      <c r="GN1809" s="601"/>
      <c r="GO1809" s="601"/>
      <c r="GP1809" s="601"/>
      <c r="GQ1809" s="601"/>
      <c r="GR1809" s="601"/>
      <c r="GS1809" s="601"/>
      <c r="GT1809" s="601"/>
      <c r="GU1809" s="601"/>
      <c r="GV1809" s="601"/>
      <c r="GW1809" s="601"/>
      <c r="GX1809" s="601"/>
      <c r="GY1809" s="601"/>
      <c r="GZ1809" s="601"/>
      <c r="HA1809" s="601"/>
      <c r="HB1809" s="601"/>
      <c r="HC1809" s="601"/>
      <c r="HD1809" s="601"/>
      <c r="HE1809" s="601"/>
      <c r="HF1809" s="601"/>
      <c r="HG1809" s="601"/>
      <c r="HH1809" s="601"/>
      <c r="HI1809" s="601"/>
      <c r="HJ1809" s="601"/>
      <c r="HK1809" s="601"/>
      <c r="HL1809" s="601"/>
      <c r="HM1809" s="601"/>
      <c r="HN1809" s="601"/>
      <c r="HO1809" s="601"/>
      <c r="HP1809" s="601"/>
      <c r="HQ1809" s="601"/>
      <c r="HR1809" s="601"/>
      <c r="HS1809" s="601"/>
      <c r="HT1809" s="601"/>
      <c r="HU1809" s="601"/>
      <c r="HV1809" s="601"/>
      <c r="HW1809" s="601"/>
      <c r="HX1809" s="601"/>
      <c r="HY1809" s="601"/>
      <c r="HZ1809" s="601"/>
      <c r="IA1809" s="601"/>
      <c r="IB1809" s="601"/>
      <c r="IC1809" s="601"/>
      <c r="ID1809" s="601"/>
      <c r="IE1809" s="601"/>
      <c r="IF1809" s="601"/>
      <c r="IG1809" s="601"/>
      <c r="IH1809" s="601"/>
      <c r="II1809" s="601"/>
      <c r="IJ1809" s="601"/>
      <c r="IK1809" s="601"/>
      <c r="IL1809" s="601"/>
      <c r="IM1809" s="601"/>
      <c r="IN1809" s="601"/>
      <c r="IO1809" s="601"/>
      <c r="IP1809" s="601"/>
      <c r="IQ1809" s="601"/>
      <c r="IR1809" s="601"/>
      <c r="IS1809" s="601"/>
      <c r="IT1809" s="601"/>
      <c r="IU1809" s="601"/>
      <c r="IV1809" s="601"/>
      <c r="IW1809" s="601"/>
      <c r="IX1809" s="601"/>
      <c r="IY1809" s="601"/>
      <c r="IZ1809" s="601"/>
      <c r="JA1809" s="601"/>
      <c r="JB1809" s="601"/>
      <c r="JC1809" s="601"/>
      <c r="JD1809" s="601"/>
      <c r="JE1809" s="601"/>
      <c r="JF1809" s="601"/>
      <c r="JG1809" s="601"/>
      <c r="JH1809" s="601"/>
      <c r="JI1809" s="601"/>
      <c r="JJ1809" s="601"/>
      <c r="JK1809" s="601"/>
      <c r="JL1809" s="601"/>
      <c r="JM1809" s="601"/>
      <c r="JN1809" s="601"/>
      <c r="JO1809" s="601"/>
      <c r="JP1809" s="601"/>
      <c r="JQ1809" s="601"/>
      <c r="JR1809" s="601"/>
      <c r="JS1809" s="601"/>
      <c r="JT1809" s="601"/>
      <c r="JU1809" s="601"/>
      <c r="JV1809" s="601"/>
      <c r="JW1809" s="601"/>
      <c r="JX1809" s="601"/>
      <c r="JY1809" s="601"/>
      <c r="JZ1809" s="601"/>
      <c r="KA1809" s="601"/>
      <c r="KB1809" s="601"/>
      <c r="KC1809" s="601"/>
      <c r="KD1809" s="601"/>
      <c r="KE1809" s="601"/>
      <c r="KF1809" s="601"/>
      <c r="KG1809" s="601"/>
      <c r="KH1809" s="601"/>
      <c r="KI1809" s="601"/>
      <c r="KJ1809" s="601"/>
      <c r="KK1809" s="601"/>
      <c r="KL1809" s="601"/>
      <c r="KM1809" s="601"/>
      <c r="KN1809" s="601"/>
      <c r="KO1809" s="601"/>
      <c r="KP1809" s="601"/>
      <c r="KQ1809" s="601"/>
      <c r="KR1809" s="601"/>
      <c r="KS1809" s="601"/>
      <c r="KT1809" s="601"/>
      <c r="KU1809" s="601"/>
      <c r="KV1809" s="601"/>
      <c r="KW1809" s="601"/>
      <c r="KX1809" s="601"/>
      <c r="KY1809" s="601"/>
      <c r="KZ1809" s="601"/>
      <c r="LA1809" s="601"/>
      <c r="LB1809" s="601"/>
      <c r="LC1809" s="601"/>
      <c r="LD1809" s="601"/>
      <c r="LE1809" s="601"/>
      <c r="LF1809" s="601"/>
      <c r="LG1809" s="601"/>
      <c r="LH1809" s="601"/>
      <c r="LI1809" s="601"/>
      <c r="LJ1809" s="601"/>
    </row>
    <row r="1810" spans="1:322">
      <c r="A1810" s="697"/>
      <c r="B1810" s="558"/>
      <c r="C1810" s="558"/>
      <c r="D1810" s="676" t="s">
        <v>1067</v>
      </c>
      <c r="E1810" s="524" t="s">
        <v>1126</v>
      </c>
      <c r="F1810" s="676" t="s">
        <v>1152</v>
      </c>
      <c r="G1810" s="676">
        <v>2022</v>
      </c>
      <c r="H1810" s="676">
        <v>3</v>
      </c>
      <c r="I1810" s="687">
        <v>127316</v>
      </c>
      <c r="J1810" s="677">
        <v>44636</v>
      </c>
      <c r="K1810" s="676" t="s">
        <v>1614</v>
      </c>
      <c r="L1810" s="677" t="s">
        <v>1578</v>
      </c>
      <c r="M1810" s="597">
        <v>44468</v>
      </c>
      <c r="N1810" s="597" t="s">
        <v>1588</v>
      </c>
      <c r="O1810" s="597"/>
      <c r="P1810" s="677">
        <v>44596</v>
      </c>
      <c r="Q1810" s="597">
        <v>44634</v>
      </c>
      <c r="R1810" s="597">
        <v>44636</v>
      </c>
      <c r="S1810" s="596" t="s">
        <v>1580</v>
      </c>
      <c r="T1810" s="596">
        <v>60</v>
      </c>
      <c r="U1810" s="596" t="s">
        <v>1590</v>
      </c>
      <c r="V1810" s="596" t="s">
        <v>1591</v>
      </c>
      <c r="W1810" s="678">
        <v>400</v>
      </c>
      <c r="X1810" s="551">
        <v>624</v>
      </c>
      <c r="Y1810" s="693">
        <v>249600</v>
      </c>
      <c r="Z1810" s="598">
        <v>0.44</v>
      </c>
      <c r="AA1810" s="682">
        <f>Y1810*Z1810</f>
        <v>109824</v>
      </c>
      <c r="AB1810" s="521"/>
      <c r="AC1810" s="683">
        <v>0</v>
      </c>
      <c r="AD1810" s="676"/>
      <c r="AE1810" s="684"/>
      <c r="AF1810" s="695">
        <f>AA1810+AD1810+AE1810</f>
        <v>109824</v>
      </c>
      <c r="AG1810" s="596" t="s">
        <v>47</v>
      </c>
      <c r="AH1810" s="641"/>
      <c r="AI1810" s="596">
        <v>60</v>
      </c>
      <c r="AJ1810" s="676" t="s">
        <v>1594</v>
      </c>
      <c r="AK1810" s="676" t="s">
        <v>50</v>
      </c>
      <c r="AL1810" s="696">
        <v>92407</v>
      </c>
      <c r="AM1810" s="596" t="s">
        <v>52</v>
      </c>
      <c r="AN1810" s="676" t="s">
        <v>1585</v>
      </c>
      <c r="AO1810" s="596"/>
      <c r="AP1810" s="676" t="s">
        <v>92</v>
      </c>
      <c r="AQ1810" s="676" t="s">
        <v>37</v>
      </c>
      <c r="AR1810" s="676"/>
      <c r="AS1810" s="523" t="s">
        <v>1077</v>
      </c>
      <c r="AT1810" s="523"/>
      <c r="AU1810" s="523"/>
      <c r="AV1810" s="674"/>
      <c r="AW1810" s="673" t="str">
        <f>U1810</f>
        <v>30390256C</v>
      </c>
      <c r="AX1810" s="673" cm="1">
        <f t="array" ref="AX1810">SUM(MID(0&amp;AW1810,LARGE(INDEX(ISNUMBER(--MID(AW1810,ROW($1:$8),1))*ROW($1:$8),),ROW($1:$8))+1,1)*10^ROW($1:$8)/10)</f>
        <v>30390256</v>
      </c>
      <c r="AY1810" s="673" t="str">
        <f>VLOOKUP($AX1810,'Item Master Data'!$A:$F,3,FALSE)</f>
        <v>T400H</v>
      </c>
      <c r="AZ1810" s="673">
        <f>VLOOKUP($AX1810,'Item Master Data'!$A:$F,6,FALSE)</f>
        <v>400</v>
      </c>
      <c r="BA1810" s="673">
        <f>X1810/BB1810</f>
        <v>24</v>
      </c>
      <c r="BB1810" s="673">
        <f>VLOOKUP(AX1810,'Item Master Data'!$A:$G,7,FALSE)</f>
        <v>26</v>
      </c>
      <c r="BC1810" s="673"/>
      <c r="BD1810" s="673">
        <f>W1810-AZ1810</f>
        <v>0</v>
      </c>
      <c r="BE1810" s="601"/>
      <c r="BF1810" s="601"/>
      <c r="BG1810" s="601"/>
      <c r="BH1810" s="601"/>
      <c r="BI1810" s="601"/>
      <c r="BJ1810" s="601"/>
      <c r="BK1810" s="601"/>
      <c r="BL1810" s="601"/>
      <c r="BM1810" s="601"/>
      <c r="BN1810" s="601"/>
      <c r="BO1810" s="601"/>
      <c r="BP1810" s="601"/>
      <c r="BQ1810" s="601"/>
      <c r="BR1810" s="601"/>
      <c r="BS1810" s="601"/>
      <c r="BT1810" s="601"/>
      <c r="BU1810" s="601"/>
      <c r="BV1810" s="601"/>
      <c r="BW1810" s="601"/>
      <c r="BX1810" s="601"/>
      <c r="BY1810" s="601"/>
      <c r="BZ1810" s="601"/>
      <c r="CA1810" s="601"/>
      <c r="CB1810" s="601"/>
      <c r="CC1810" s="601"/>
      <c r="CD1810" s="601"/>
      <c r="CE1810" s="601"/>
      <c r="CF1810" s="601"/>
      <c r="CG1810" s="601"/>
      <c r="CH1810" s="601"/>
      <c r="CI1810" s="601"/>
      <c r="CJ1810" s="601"/>
      <c r="CK1810" s="601"/>
      <c r="CL1810" s="601"/>
      <c r="CM1810" s="601"/>
      <c r="CN1810" s="601"/>
      <c r="CO1810" s="601"/>
      <c r="CP1810" s="601"/>
      <c r="CQ1810" s="601"/>
      <c r="CR1810" s="601"/>
      <c r="CS1810" s="601"/>
      <c r="CT1810" s="601"/>
      <c r="CU1810" s="601"/>
      <c r="CV1810" s="601"/>
      <c r="CW1810" s="601"/>
      <c r="CX1810" s="601"/>
      <c r="CY1810" s="601"/>
      <c r="CZ1810" s="601"/>
      <c r="DA1810" s="601"/>
      <c r="DB1810" s="601"/>
      <c r="DC1810" s="601"/>
      <c r="DD1810" s="601"/>
      <c r="DE1810" s="601"/>
      <c r="DF1810" s="601"/>
      <c r="DG1810" s="601"/>
      <c r="DH1810" s="601"/>
      <c r="DI1810" s="601"/>
      <c r="DJ1810" s="601"/>
      <c r="DK1810" s="601"/>
      <c r="DL1810" s="601"/>
      <c r="DM1810" s="601"/>
      <c r="DN1810" s="601"/>
      <c r="DO1810" s="601"/>
      <c r="DP1810" s="601"/>
      <c r="DQ1810" s="601"/>
      <c r="DR1810" s="601"/>
      <c r="DS1810" s="601"/>
      <c r="DT1810" s="601"/>
      <c r="DU1810" s="601"/>
      <c r="DV1810" s="601"/>
      <c r="DW1810" s="601"/>
      <c r="DX1810" s="601"/>
      <c r="DY1810" s="601"/>
      <c r="DZ1810" s="601"/>
      <c r="EA1810" s="601"/>
      <c r="EB1810" s="601"/>
      <c r="EC1810" s="601"/>
      <c r="ED1810" s="601"/>
      <c r="EE1810" s="601"/>
      <c r="EF1810" s="601"/>
      <c r="EG1810" s="601"/>
      <c r="EH1810" s="601"/>
      <c r="EI1810" s="601"/>
      <c r="EJ1810" s="601"/>
      <c r="EK1810" s="601"/>
      <c r="EL1810" s="601"/>
      <c r="EM1810" s="601"/>
      <c r="EN1810" s="601"/>
      <c r="EO1810" s="601"/>
      <c r="EP1810" s="601"/>
      <c r="EQ1810" s="601"/>
      <c r="ER1810" s="601"/>
      <c r="ES1810" s="601"/>
      <c r="ET1810" s="601"/>
      <c r="EU1810" s="601"/>
      <c r="EV1810" s="601"/>
      <c r="EW1810" s="601"/>
      <c r="EX1810" s="601"/>
      <c r="EY1810" s="601"/>
      <c r="EZ1810" s="601"/>
      <c r="FA1810" s="601"/>
      <c r="FB1810" s="601"/>
      <c r="FC1810" s="601"/>
      <c r="FD1810" s="601"/>
      <c r="FE1810" s="601"/>
      <c r="FF1810" s="601"/>
      <c r="FG1810" s="601"/>
      <c r="FH1810" s="601"/>
      <c r="FI1810" s="601"/>
      <c r="FJ1810" s="601"/>
      <c r="FK1810" s="601"/>
      <c r="FL1810" s="601"/>
      <c r="FM1810" s="601"/>
      <c r="FN1810" s="601"/>
      <c r="FO1810" s="601"/>
      <c r="FP1810" s="601"/>
      <c r="FQ1810" s="601"/>
      <c r="FR1810" s="601"/>
      <c r="FS1810" s="601"/>
      <c r="FT1810" s="601"/>
      <c r="FU1810" s="601"/>
      <c r="FV1810" s="601"/>
      <c r="FW1810" s="601"/>
      <c r="FX1810" s="601"/>
      <c r="FY1810" s="601"/>
      <c r="FZ1810" s="601"/>
      <c r="GA1810" s="601"/>
      <c r="GB1810" s="601"/>
      <c r="GC1810" s="601"/>
      <c r="GD1810" s="601"/>
      <c r="GE1810" s="601"/>
      <c r="GF1810" s="601"/>
      <c r="GG1810" s="601"/>
      <c r="GH1810" s="601"/>
      <c r="GI1810" s="601"/>
      <c r="GJ1810" s="601"/>
      <c r="GK1810" s="601"/>
      <c r="GL1810" s="601"/>
      <c r="GM1810" s="601"/>
      <c r="GN1810" s="601"/>
      <c r="GO1810" s="601"/>
      <c r="GP1810" s="601"/>
      <c r="GQ1810" s="601"/>
      <c r="GR1810" s="601"/>
      <c r="GS1810" s="601"/>
      <c r="GT1810" s="601"/>
      <c r="GU1810" s="601"/>
      <c r="GV1810" s="601"/>
      <c r="GW1810" s="601"/>
      <c r="GX1810" s="601"/>
      <c r="GY1810" s="601"/>
      <c r="GZ1810" s="601"/>
      <c r="HA1810" s="601"/>
      <c r="HB1810" s="601"/>
      <c r="HC1810" s="601"/>
      <c r="HD1810" s="601"/>
      <c r="HE1810" s="601"/>
      <c r="HF1810" s="601"/>
      <c r="HG1810" s="601"/>
      <c r="HH1810" s="601"/>
      <c r="HI1810" s="601"/>
      <c r="HJ1810" s="601"/>
      <c r="HK1810" s="601"/>
      <c r="HL1810" s="601"/>
      <c r="HM1810" s="601"/>
      <c r="HN1810" s="601"/>
      <c r="HO1810" s="601"/>
      <c r="HP1810" s="601"/>
      <c r="HQ1810" s="601"/>
      <c r="HR1810" s="601"/>
      <c r="HS1810" s="601"/>
      <c r="HT1810" s="601"/>
      <c r="HU1810" s="601"/>
      <c r="HV1810" s="601"/>
      <c r="HW1810" s="601"/>
      <c r="HX1810" s="601"/>
      <c r="HY1810" s="601"/>
      <c r="HZ1810" s="601"/>
      <c r="IA1810" s="601"/>
      <c r="IB1810" s="601"/>
      <c r="IC1810" s="601"/>
      <c r="ID1810" s="601"/>
      <c r="IE1810" s="601"/>
      <c r="IF1810" s="601"/>
      <c r="IG1810" s="601"/>
      <c r="IH1810" s="601"/>
      <c r="II1810" s="601"/>
      <c r="IJ1810" s="601"/>
      <c r="IK1810" s="601"/>
      <c r="IL1810" s="601"/>
      <c r="IM1810" s="601"/>
      <c r="IN1810" s="601"/>
      <c r="IO1810" s="601"/>
      <c r="IP1810" s="601"/>
      <c r="IQ1810" s="601"/>
      <c r="IR1810" s="601"/>
      <c r="IS1810" s="601"/>
      <c r="IT1810" s="601"/>
      <c r="IU1810" s="601"/>
      <c r="IV1810" s="601"/>
      <c r="IW1810" s="601"/>
      <c r="IX1810" s="601"/>
      <c r="IY1810" s="601"/>
      <c r="IZ1810" s="601"/>
      <c r="JA1810" s="601"/>
      <c r="JB1810" s="601"/>
      <c r="JC1810" s="601"/>
      <c r="JD1810" s="601"/>
      <c r="JE1810" s="601"/>
      <c r="JF1810" s="601"/>
      <c r="JG1810" s="601"/>
      <c r="JH1810" s="601"/>
      <c r="JI1810" s="601"/>
      <c r="JJ1810" s="601"/>
      <c r="JK1810" s="601"/>
      <c r="JL1810" s="601"/>
      <c r="JM1810" s="601"/>
      <c r="JN1810" s="601"/>
      <c r="JO1810" s="601"/>
      <c r="JP1810" s="601"/>
      <c r="JQ1810" s="601"/>
      <c r="JR1810" s="601"/>
      <c r="JS1810" s="601"/>
      <c r="JT1810" s="601"/>
      <c r="JU1810" s="601"/>
      <c r="JV1810" s="601"/>
      <c r="JW1810" s="601"/>
      <c r="JX1810" s="601"/>
      <c r="JY1810" s="601"/>
      <c r="JZ1810" s="601"/>
      <c r="KA1810" s="601"/>
      <c r="KB1810" s="601"/>
      <c r="KC1810" s="601"/>
      <c r="KD1810" s="601"/>
      <c r="KE1810" s="601"/>
      <c r="KF1810" s="601"/>
      <c r="KG1810" s="601"/>
      <c r="KH1810" s="601"/>
      <c r="KI1810" s="601"/>
      <c r="KJ1810" s="601"/>
      <c r="KK1810" s="601"/>
      <c r="KL1810" s="601"/>
      <c r="KM1810" s="601"/>
      <c r="KN1810" s="601"/>
      <c r="KO1810" s="601"/>
      <c r="KP1810" s="601"/>
      <c r="KQ1810" s="601"/>
      <c r="KR1810" s="601"/>
      <c r="KS1810" s="601"/>
      <c r="KT1810" s="601"/>
      <c r="KU1810" s="601"/>
      <c r="KV1810" s="601"/>
      <c r="KW1810" s="601"/>
      <c r="KX1810" s="601"/>
      <c r="KY1810" s="601"/>
      <c r="KZ1810" s="601"/>
      <c r="LA1810" s="601"/>
      <c r="LB1810" s="601"/>
      <c r="LC1810" s="601"/>
      <c r="LD1810" s="601"/>
      <c r="LE1810" s="601"/>
      <c r="LF1810" s="601"/>
      <c r="LG1810" s="601"/>
      <c r="LH1810" s="601"/>
      <c r="LI1810" s="601"/>
      <c r="LJ1810" s="601"/>
    </row>
    <row r="1811" spans="1:322">
      <c r="A1811" s="697"/>
      <c r="B1811" s="558"/>
      <c r="C1811" s="558"/>
      <c r="D1811" s="676" t="s">
        <v>1067</v>
      </c>
      <c r="E1811" s="524" t="s">
        <v>1126</v>
      </c>
      <c r="F1811" s="596" t="s">
        <v>1152</v>
      </c>
      <c r="G1811" s="596">
        <v>2022</v>
      </c>
      <c r="H1811" s="596">
        <v>3</v>
      </c>
      <c r="I1811" s="687">
        <v>127314</v>
      </c>
      <c r="J1811" s="677">
        <v>44636</v>
      </c>
      <c r="K1811" s="676" t="s">
        <v>1614</v>
      </c>
      <c r="L1811" s="677" t="s">
        <v>1578</v>
      </c>
      <c r="M1811" s="597">
        <v>44468</v>
      </c>
      <c r="N1811" s="597" t="s">
        <v>1588</v>
      </c>
      <c r="O1811" s="597"/>
      <c r="P1811" s="597">
        <v>44596</v>
      </c>
      <c r="Q1811" s="597">
        <v>44634</v>
      </c>
      <c r="R1811" s="597">
        <v>44636</v>
      </c>
      <c r="S1811" s="596" t="s">
        <v>1580</v>
      </c>
      <c r="T1811" s="596">
        <v>60</v>
      </c>
      <c r="U1811" s="596" t="s">
        <v>1590</v>
      </c>
      <c r="V1811" s="596" t="s">
        <v>1591</v>
      </c>
      <c r="W1811" s="678">
        <v>400</v>
      </c>
      <c r="X1811" s="551">
        <v>624</v>
      </c>
      <c r="Y1811" s="600">
        <v>249600</v>
      </c>
      <c r="Z1811" s="598">
        <v>0.44</v>
      </c>
      <c r="AA1811" s="682">
        <f>Y1811*Z1811</f>
        <v>109824</v>
      </c>
      <c r="AB1811" s="521"/>
      <c r="AC1811" s="683">
        <v>0</v>
      </c>
      <c r="AD1811" s="676"/>
      <c r="AE1811" s="599"/>
      <c r="AF1811" s="695">
        <f>AA1811+AD1811+AE1811</f>
        <v>109824</v>
      </c>
      <c r="AG1811" s="596" t="s">
        <v>47</v>
      </c>
      <c r="AH1811" s="641"/>
      <c r="AI1811" s="596">
        <v>60</v>
      </c>
      <c r="AJ1811" s="676" t="s">
        <v>1594</v>
      </c>
      <c r="AK1811" s="676" t="s">
        <v>50</v>
      </c>
      <c r="AL1811" s="696">
        <v>92407</v>
      </c>
      <c r="AM1811" s="596" t="s">
        <v>52</v>
      </c>
      <c r="AN1811" s="596" t="s">
        <v>1585</v>
      </c>
      <c r="AO1811" s="596"/>
      <c r="AP1811" s="676" t="s">
        <v>92</v>
      </c>
      <c r="AQ1811" s="676" t="s">
        <v>37</v>
      </c>
      <c r="AR1811" s="676"/>
      <c r="AS1811" s="523" t="s">
        <v>1077</v>
      </c>
      <c r="AT1811" s="523"/>
      <c r="AU1811" s="523"/>
      <c r="AV1811" s="674"/>
      <c r="AW1811" s="673" t="str">
        <f>U1811</f>
        <v>30390256C</v>
      </c>
      <c r="AX1811" s="673" cm="1">
        <f t="array" ref="AX1811">SUM(MID(0&amp;AW1811,LARGE(INDEX(ISNUMBER(--MID(AW1811,ROW($1:$8),1))*ROW($1:$8),),ROW($1:$8))+1,1)*10^ROW($1:$8)/10)</f>
        <v>30390256</v>
      </c>
      <c r="AY1811" s="673" t="str">
        <f>VLOOKUP($AX1811,'Item Master Data'!$A:$F,3,FALSE)</f>
        <v>T400H</v>
      </c>
      <c r="AZ1811" s="673">
        <f>VLOOKUP($AX1811,'Item Master Data'!$A:$F,6,FALSE)</f>
        <v>400</v>
      </c>
      <c r="BA1811" s="673">
        <f>X1811/BB1811</f>
        <v>24</v>
      </c>
      <c r="BB1811" s="673">
        <f>VLOOKUP(AX1811,'Item Master Data'!$A:$G,7,FALSE)</f>
        <v>26</v>
      </c>
      <c r="BC1811" s="673"/>
      <c r="BD1811" s="673">
        <f>W1811-AZ1811</f>
        <v>0</v>
      </c>
      <c r="BE1811" s="601"/>
      <c r="BF1811" s="601"/>
      <c r="BG1811" s="601"/>
      <c r="BH1811" s="601"/>
      <c r="BI1811" s="601"/>
      <c r="BJ1811" s="601"/>
      <c r="BK1811" s="601"/>
      <c r="BL1811" s="601"/>
      <c r="BM1811" s="601"/>
      <c r="BN1811" s="601"/>
      <c r="BO1811" s="601"/>
      <c r="BP1811" s="601"/>
      <c r="BQ1811" s="601"/>
      <c r="BR1811" s="601"/>
      <c r="BS1811" s="601"/>
      <c r="BT1811" s="601"/>
      <c r="BU1811" s="601"/>
      <c r="BV1811" s="601"/>
      <c r="BW1811" s="601"/>
      <c r="BX1811" s="601"/>
      <c r="BY1811" s="601"/>
      <c r="BZ1811" s="601"/>
      <c r="CA1811" s="601"/>
      <c r="CB1811" s="601"/>
      <c r="CC1811" s="601"/>
      <c r="CD1811" s="601"/>
      <c r="CE1811" s="601"/>
      <c r="CF1811" s="601"/>
      <c r="CG1811" s="601"/>
      <c r="CH1811" s="601"/>
      <c r="CI1811" s="601"/>
      <c r="CJ1811" s="601"/>
      <c r="CK1811" s="601"/>
      <c r="CL1811" s="601"/>
      <c r="CM1811" s="601"/>
      <c r="CN1811" s="601"/>
      <c r="CO1811" s="601"/>
      <c r="CP1811" s="601"/>
      <c r="CQ1811" s="601"/>
      <c r="CR1811" s="601"/>
      <c r="CS1811" s="601"/>
      <c r="CT1811" s="601"/>
      <c r="CU1811" s="601"/>
      <c r="CV1811" s="601"/>
      <c r="CW1811" s="601"/>
      <c r="CX1811" s="601"/>
      <c r="CY1811" s="601"/>
      <c r="CZ1811" s="601"/>
      <c r="DA1811" s="601"/>
      <c r="DB1811" s="601"/>
      <c r="DC1811" s="601"/>
      <c r="DD1811" s="601"/>
      <c r="DE1811" s="601"/>
      <c r="DF1811" s="601"/>
      <c r="DG1811" s="601"/>
      <c r="DH1811" s="601"/>
      <c r="DI1811" s="601"/>
      <c r="DJ1811" s="601"/>
      <c r="DK1811" s="601"/>
      <c r="DL1811" s="601"/>
      <c r="DM1811" s="601"/>
      <c r="DN1811" s="601"/>
      <c r="DO1811" s="601"/>
      <c r="DP1811" s="601"/>
      <c r="DQ1811" s="601"/>
      <c r="DR1811" s="601"/>
      <c r="DS1811" s="601"/>
      <c r="DT1811" s="601"/>
      <c r="DU1811" s="601"/>
      <c r="DV1811" s="601"/>
      <c r="DW1811" s="601"/>
      <c r="DX1811" s="601"/>
      <c r="DY1811" s="601"/>
      <c r="DZ1811" s="601"/>
      <c r="EA1811" s="601"/>
      <c r="EB1811" s="601"/>
      <c r="EC1811" s="601"/>
      <c r="ED1811" s="601"/>
      <c r="EE1811" s="601"/>
      <c r="EF1811" s="601"/>
      <c r="EG1811" s="601"/>
      <c r="EH1811" s="601"/>
      <c r="EI1811" s="601"/>
      <c r="EJ1811" s="601"/>
      <c r="EK1811" s="601"/>
      <c r="EL1811" s="601"/>
      <c r="EM1811" s="601"/>
      <c r="EN1811" s="601"/>
      <c r="EO1811" s="601"/>
      <c r="EP1811" s="601"/>
      <c r="EQ1811" s="601"/>
      <c r="ER1811" s="601"/>
      <c r="ES1811" s="601"/>
      <c r="ET1811" s="601"/>
      <c r="EU1811" s="601"/>
      <c r="EV1811" s="601"/>
      <c r="EW1811" s="601"/>
      <c r="EX1811" s="601"/>
      <c r="EY1811" s="601"/>
      <c r="EZ1811" s="601"/>
      <c r="FA1811" s="601"/>
      <c r="FB1811" s="601"/>
      <c r="FC1811" s="601"/>
      <c r="FD1811" s="601"/>
      <c r="FE1811" s="601"/>
      <c r="FF1811" s="601"/>
      <c r="FG1811" s="601"/>
      <c r="FH1811" s="601"/>
      <c r="FI1811" s="601"/>
      <c r="FJ1811" s="601"/>
      <c r="FK1811" s="601"/>
      <c r="FL1811" s="601"/>
      <c r="FM1811" s="601"/>
      <c r="FN1811" s="601"/>
      <c r="FO1811" s="601"/>
      <c r="FP1811" s="601"/>
      <c r="FQ1811" s="601"/>
      <c r="FR1811" s="601"/>
      <c r="FS1811" s="601"/>
      <c r="FT1811" s="601"/>
      <c r="FU1811" s="601"/>
      <c r="FV1811" s="601"/>
      <c r="FW1811" s="601"/>
      <c r="FX1811" s="601"/>
      <c r="FY1811" s="601"/>
      <c r="FZ1811" s="601"/>
      <c r="GA1811" s="601"/>
      <c r="GB1811" s="601"/>
      <c r="GC1811" s="601"/>
      <c r="GD1811" s="601"/>
      <c r="GE1811" s="601"/>
      <c r="GF1811" s="601"/>
      <c r="GG1811" s="601"/>
      <c r="GH1811" s="601"/>
      <c r="GI1811" s="601"/>
      <c r="GJ1811" s="601"/>
      <c r="GK1811" s="601"/>
      <c r="GL1811" s="601"/>
      <c r="GM1811" s="601"/>
      <c r="GN1811" s="601"/>
      <c r="GO1811" s="601"/>
      <c r="GP1811" s="601"/>
      <c r="GQ1811" s="601"/>
      <c r="GR1811" s="601"/>
      <c r="GS1811" s="601"/>
      <c r="GT1811" s="601"/>
      <c r="GU1811" s="601"/>
      <c r="GV1811" s="601"/>
      <c r="GW1811" s="601"/>
      <c r="GX1811" s="601"/>
      <c r="GY1811" s="601"/>
      <c r="GZ1811" s="601"/>
      <c r="HA1811" s="601"/>
      <c r="HB1811" s="601"/>
      <c r="HC1811" s="601"/>
      <c r="HD1811" s="601"/>
      <c r="HE1811" s="601"/>
      <c r="HF1811" s="601"/>
      <c r="HG1811" s="601"/>
      <c r="HH1811" s="601"/>
      <c r="HI1811" s="601"/>
      <c r="HJ1811" s="601"/>
      <c r="HK1811" s="601"/>
      <c r="HL1811" s="601"/>
      <c r="HM1811" s="601"/>
      <c r="HN1811" s="601"/>
      <c r="HO1811" s="601"/>
      <c r="HP1811" s="601"/>
      <c r="HQ1811" s="601"/>
      <c r="HR1811" s="601"/>
      <c r="HS1811" s="601"/>
      <c r="HT1811" s="601"/>
      <c r="HU1811" s="601"/>
      <c r="HV1811" s="601"/>
      <c r="HW1811" s="601"/>
      <c r="HX1811" s="601"/>
      <c r="HY1811" s="601"/>
      <c r="HZ1811" s="601"/>
      <c r="IA1811" s="601"/>
      <c r="IB1811" s="601"/>
      <c r="IC1811" s="601"/>
      <c r="ID1811" s="601"/>
      <c r="IE1811" s="601"/>
      <c r="IF1811" s="601"/>
      <c r="IG1811" s="601"/>
      <c r="IH1811" s="601"/>
      <c r="II1811" s="601"/>
      <c r="IJ1811" s="601"/>
      <c r="IK1811" s="601"/>
      <c r="IL1811" s="601"/>
      <c r="IM1811" s="601"/>
      <c r="IN1811" s="601"/>
      <c r="IO1811" s="601"/>
      <c r="IP1811" s="601"/>
      <c r="IQ1811" s="601"/>
      <c r="IR1811" s="601"/>
      <c r="IS1811" s="601"/>
      <c r="IT1811" s="601"/>
      <c r="IU1811" s="601"/>
      <c r="IV1811" s="601"/>
      <c r="IW1811" s="601"/>
      <c r="IX1811" s="601"/>
      <c r="IY1811" s="601"/>
      <c r="IZ1811" s="601"/>
      <c r="JA1811" s="601"/>
      <c r="JB1811" s="601"/>
      <c r="JC1811" s="601"/>
      <c r="JD1811" s="601"/>
      <c r="JE1811" s="601"/>
      <c r="JF1811" s="601"/>
      <c r="JG1811" s="601"/>
      <c r="JH1811" s="601"/>
      <c r="JI1811" s="601"/>
      <c r="JJ1811" s="601"/>
      <c r="JK1811" s="601"/>
      <c r="JL1811" s="601"/>
      <c r="JM1811" s="601"/>
      <c r="JN1811" s="601"/>
      <c r="JO1811" s="601"/>
      <c r="JP1811" s="601"/>
      <c r="JQ1811" s="601"/>
      <c r="JR1811" s="601"/>
      <c r="JS1811" s="601"/>
      <c r="JT1811" s="601"/>
      <c r="JU1811" s="601"/>
      <c r="JV1811" s="601"/>
      <c r="JW1811" s="601"/>
      <c r="JX1811" s="601"/>
      <c r="JY1811" s="601"/>
      <c r="JZ1811" s="601"/>
      <c r="KA1811" s="601"/>
      <c r="KB1811" s="601"/>
      <c r="KC1811" s="601"/>
      <c r="KD1811" s="601"/>
      <c r="KE1811" s="601"/>
      <c r="KF1811" s="601"/>
      <c r="KG1811" s="601"/>
      <c r="KH1811" s="601"/>
      <c r="KI1811" s="601"/>
      <c r="KJ1811" s="601"/>
      <c r="KK1811" s="601"/>
      <c r="KL1811" s="601"/>
      <c r="KM1811" s="601"/>
      <c r="KN1811" s="601"/>
      <c r="KO1811" s="601"/>
      <c r="KP1811" s="601"/>
      <c r="KQ1811" s="601"/>
      <c r="KR1811" s="601"/>
      <c r="KS1811" s="601"/>
      <c r="KT1811" s="601"/>
      <c r="KU1811" s="601"/>
      <c r="KV1811" s="601"/>
      <c r="KW1811" s="601"/>
      <c r="KX1811" s="601"/>
      <c r="KY1811" s="601"/>
      <c r="KZ1811" s="601"/>
      <c r="LA1811" s="601"/>
      <c r="LB1811" s="601"/>
      <c r="LC1811" s="601"/>
      <c r="LD1811" s="601"/>
      <c r="LE1811" s="601"/>
      <c r="LF1811" s="601"/>
      <c r="LG1811" s="601"/>
      <c r="LH1811" s="601"/>
      <c r="LI1811" s="601"/>
      <c r="LJ1811" s="601"/>
    </row>
    <row r="1812" spans="1:322">
      <c r="A1812" s="697"/>
      <c r="B1812" s="558"/>
      <c r="C1812" s="558"/>
      <c r="D1812" s="676" t="s">
        <v>1067</v>
      </c>
      <c r="E1812" s="524" t="s">
        <v>1126</v>
      </c>
      <c r="F1812" s="676" t="s">
        <v>1152</v>
      </c>
      <c r="G1812" s="676">
        <v>2022</v>
      </c>
      <c r="H1812" s="596">
        <v>3</v>
      </c>
      <c r="I1812" s="687">
        <v>127315</v>
      </c>
      <c r="J1812" s="677">
        <v>44636</v>
      </c>
      <c r="K1812" s="676" t="s">
        <v>1614</v>
      </c>
      <c r="L1812" s="677" t="s">
        <v>1578</v>
      </c>
      <c r="M1812" s="677">
        <v>44468</v>
      </c>
      <c r="N1812" s="677" t="s">
        <v>1588</v>
      </c>
      <c r="O1812" s="677"/>
      <c r="P1812" s="597">
        <v>44596</v>
      </c>
      <c r="Q1812" s="597">
        <v>44634</v>
      </c>
      <c r="R1812" s="597">
        <v>44636</v>
      </c>
      <c r="S1812" s="596" t="s">
        <v>1580</v>
      </c>
      <c r="T1812" s="596">
        <v>60</v>
      </c>
      <c r="U1812" s="676" t="s">
        <v>1590</v>
      </c>
      <c r="V1812" s="596" t="s">
        <v>1591</v>
      </c>
      <c r="W1812" s="678">
        <v>400</v>
      </c>
      <c r="X1812" s="551">
        <v>624</v>
      </c>
      <c r="Y1812" s="693">
        <v>249600</v>
      </c>
      <c r="Z1812" s="598">
        <v>0.44</v>
      </c>
      <c r="AA1812" s="682">
        <f>Y1812*Z1812</f>
        <v>109824</v>
      </c>
      <c r="AB1812" s="521"/>
      <c r="AC1812" s="683">
        <v>0</v>
      </c>
      <c r="AD1812" s="676"/>
      <c r="AE1812" s="684"/>
      <c r="AF1812" s="695">
        <f>AA1812+AD1812+AE1812</f>
        <v>109824</v>
      </c>
      <c r="AG1812" s="596" t="s">
        <v>47</v>
      </c>
      <c r="AH1812" s="641"/>
      <c r="AI1812" s="676">
        <v>60</v>
      </c>
      <c r="AJ1812" s="676" t="s">
        <v>1594</v>
      </c>
      <c r="AK1812" s="676" t="s">
        <v>50</v>
      </c>
      <c r="AL1812" s="696">
        <v>92407</v>
      </c>
      <c r="AM1812" s="596" t="s">
        <v>52</v>
      </c>
      <c r="AN1812" s="676" t="s">
        <v>1585</v>
      </c>
      <c r="AO1812" s="596"/>
      <c r="AP1812" s="676" t="s">
        <v>92</v>
      </c>
      <c r="AQ1812" s="676" t="s">
        <v>37</v>
      </c>
      <c r="AR1812" s="676"/>
      <c r="AS1812" s="523" t="s">
        <v>1077</v>
      </c>
      <c r="AT1812" s="523"/>
      <c r="AU1812" s="523"/>
      <c r="AV1812" s="674"/>
      <c r="AW1812" s="673" t="str">
        <f>U1812</f>
        <v>30390256C</v>
      </c>
      <c r="AX1812" s="673" cm="1">
        <f t="array" ref="AX1812">SUM(MID(0&amp;AW1812,LARGE(INDEX(ISNUMBER(--MID(AW1812,ROW($1:$8),1))*ROW($1:$8),),ROW($1:$8))+1,1)*10^ROW($1:$8)/10)</f>
        <v>30390256</v>
      </c>
      <c r="AY1812" s="673" t="str">
        <f>VLOOKUP($AX1812,'Item Master Data'!$A:$F,3,FALSE)</f>
        <v>T400H</v>
      </c>
      <c r="AZ1812" s="673">
        <f>VLOOKUP($AX1812,'Item Master Data'!$A:$F,6,FALSE)</f>
        <v>400</v>
      </c>
      <c r="BA1812" s="673">
        <f>X1812/BB1812</f>
        <v>24</v>
      </c>
      <c r="BB1812" s="673">
        <f>VLOOKUP(AX1812,'Item Master Data'!$A:$G,7,FALSE)</f>
        <v>26</v>
      </c>
      <c r="BC1812" s="673"/>
      <c r="BD1812" s="673">
        <f>W1812-AZ1812</f>
        <v>0</v>
      </c>
      <c r="BE1812" s="601"/>
      <c r="BF1812" s="601"/>
      <c r="BG1812" s="601"/>
      <c r="BH1812" s="601"/>
      <c r="BI1812" s="601"/>
      <c r="BJ1812" s="601"/>
      <c r="BK1812" s="601"/>
      <c r="BL1812" s="601"/>
      <c r="BM1812" s="601"/>
      <c r="BN1812" s="601"/>
      <c r="BO1812" s="601"/>
      <c r="BP1812" s="601"/>
      <c r="BQ1812" s="601"/>
      <c r="BR1812" s="601"/>
      <c r="BS1812" s="601"/>
      <c r="BT1812" s="601"/>
      <c r="BU1812" s="601"/>
      <c r="BV1812" s="601"/>
      <c r="BW1812" s="601"/>
      <c r="BX1812" s="601"/>
      <c r="BY1812" s="601"/>
      <c r="BZ1812" s="601"/>
      <c r="CA1812" s="601"/>
      <c r="CB1812" s="601"/>
      <c r="CC1812" s="601"/>
      <c r="CD1812" s="601"/>
      <c r="CE1812" s="601"/>
      <c r="CF1812" s="601"/>
      <c r="CG1812" s="601"/>
      <c r="CH1812" s="601"/>
      <c r="CI1812" s="601"/>
      <c r="CJ1812" s="601"/>
      <c r="CK1812" s="601"/>
      <c r="CL1812" s="601"/>
      <c r="CM1812" s="601"/>
      <c r="CN1812" s="601"/>
      <c r="CO1812" s="601"/>
      <c r="CP1812" s="601"/>
      <c r="CQ1812" s="601"/>
      <c r="CR1812" s="601"/>
      <c r="CS1812" s="601"/>
      <c r="CT1812" s="601"/>
      <c r="CU1812" s="601"/>
      <c r="CV1812" s="601"/>
      <c r="CW1812" s="601"/>
      <c r="CX1812" s="601"/>
      <c r="CY1812" s="601"/>
      <c r="CZ1812" s="601"/>
      <c r="DA1812" s="601"/>
      <c r="DB1812" s="601"/>
      <c r="DC1812" s="601"/>
      <c r="DD1812" s="601"/>
      <c r="DE1812" s="601"/>
      <c r="DF1812" s="601"/>
      <c r="DG1812" s="601"/>
      <c r="DH1812" s="601"/>
      <c r="DI1812" s="601"/>
      <c r="DJ1812" s="601"/>
      <c r="DK1812" s="601"/>
      <c r="DL1812" s="601"/>
      <c r="DM1812" s="601"/>
      <c r="DN1812" s="601"/>
      <c r="DO1812" s="601"/>
      <c r="DP1812" s="601"/>
      <c r="DQ1812" s="601"/>
      <c r="DR1812" s="601"/>
      <c r="DS1812" s="601"/>
      <c r="DT1812" s="601"/>
      <c r="DU1812" s="601"/>
      <c r="DV1812" s="601"/>
      <c r="DW1812" s="601"/>
      <c r="DX1812" s="601"/>
      <c r="DY1812" s="601"/>
      <c r="DZ1812" s="601"/>
      <c r="EA1812" s="601"/>
      <c r="EB1812" s="601"/>
      <c r="EC1812" s="601"/>
      <c r="ED1812" s="601"/>
      <c r="EE1812" s="601"/>
      <c r="EF1812" s="601"/>
      <c r="EG1812" s="601"/>
      <c r="EH1812" s="601"/>
      <c r="EI1812" s="601"/>
      <c r="EJ1812" s="601"/>
      <c r="EK1812" s="601"/>
      <c r="EL1812" s="601"/>
      <c r="EM1812" s="601"/>
      <c r="EN1812" s="601"/>
      <c r="EO1812" s="601"/>
      <c r="EP1812" s="601"/>
      <c r="EQ1812" s="601"/>
      <c r="ER1812" s="601"/>
      <c r="ES1812" s="601"/>
      <c r="ET1812" s="601"/>
      <c r="EU1812" s="601"/>
      <c r="EV1812" s="601"/>
      <c r="EW1812" s="601"/>
      <c r="EX1812" s="601"/>
      <c r="EY1812" s="601"/>
      <c r="EZ1812" s="601"/>
      <c r="FA1812" s="601"/>
      <c r="FB1812" s="601"/>
      <c r="FC1812" s="601"/>
      <c r="FD1812" s="601"/>
      <c r="FE1812" s="601"/>
      <c r="FF1812" s="601"/>
      <c r="FG1812" s="601"/>
      <c r="FH1812" s="601"/>
      <c r="FI1812" s="601"/>
      <c r="FJ1812" s="601"/>
      <c r="FK1812" s="601"/>
      <c r="FL1812" s="601"/>
      <c r="FM1812" s="601"/>
      <c r="FN1812" s="601"/>
      <c r="FO1812" s="601"/>
      <c r="FP1812" s="601"/>
      <c r="FQ1812" s="601"/>
      <c r="FR1812" s="601"/>
      <c r="FS1812" s="601"/>
      <c r="FT1812" s="601"/>
      <c r="FU1812" s="601"/>
      <c r="FV1812" s="601"/>
      <c r="FW1812" s="601"/>
      <c r="FX1812" s="601"/>
      <c r="FY1812" s="601"/>
      <c r="FZ1812" s="601"/>
      <c r="GA1812" s="601"/>
      <c r="GB1812" s="601"/>
      <c r="GC1812" s="601"/>
      <c r="GD1812" s="601"/>
      <c r="GE1812" s="601"/>
      <c r="GF1812" s="601"/>
      <c r="GG1812" s="601"/>
      <c r="GH1812" s="601"/>
      <c r="GI1812" s="601"/>
      <c r="GJ1812" s="601"/>
      <c r="GK1812" s="601"/>
      <c r="GL1812" s="601"/>
      <c r="GM1812" s="601"/>
      <c r="GN1812" s="601"/>
      <c r="GO1812" s="601"/>
      <c r="GP1812" s="601"/>
      <c r="GQ1812" s="601"/>
      <c r="GR1812" s="601"/>
      <c r="GS1812" s="601"/>
      <c r="GT1812" s="601"/>
      <c r="GU1812" s="601"/>
      <c r="GV1812" s="601"/>
      <c r="GW1812" s="601"/>
      <c r="GX1812" s="601"/>
      <c r="GY1812" s="601"/>
      <c r="GZ1812" s="601"/>
      <c r="HA1812" s="601"/>
      <c r="HB1812" s="601"/>
      <c r="HC1812" s="601"/>
      <c r="HD1812" s="601"/>
      <c r="HE1812" s="601"/>
      <c r="HF1812" s="601"/>
      <c r="HG1812" s="601"/>
      <c r="HH1812" s="601"/>
      <c r="HI1812" s="601"/>
      <c r="HJ1812" s="601"/>
      <c r="HK1812" s="601"/>
      <c r="HL1812" s="601"/>
      <c r="HM1812" s="601"/>
      <c r="HN1812" s="601"/>
      <c r="HO1812" s="601"/>
      <c r="HP1812" s="601"/>
      <c r="HQ1812" s="601"/>
      <c r="HR1812" s="601"/>
      <c r="HS1812" s="601"/>
      <c r="HT1812" s="601"/>
      <c r="HU1812" s="601"/>
      <c r="HV1812" s="601"/>
      <c r="HW1812" s="601"/>
      <c r="HX1812" s="601"/>
      <c r="HY1812" s="601"/>
      <c r="HZ1812" s="601"/>
      <c r="IA1812" s="601"/>
      <c r="IB1812" s="601"/>
      <c r="IC1812" s="601"/>
      <c r="ID1812" s="601"/>
      <c r="IE1812" s="601"/>
      <c r="IF1812" s="601"/>
      <c r="IG1812" s="601"/>
      <c r="IH1812" s="601"/>
      <c r="II1812" s="601"/>
      <c r="IJ1812" s="601"/>
      <c r="IK1812" s="601"/>
      <c r="IL1812" s="601"/>
      <c r="IM1812" s="601"/>
      <c r="IN1812" s="601"/>
      <c r="IO1812" s="601"/>
      <c r="IP1812" s="601"/>
      <c r="IQ1812" s="601"/>
      <c r="IR1812" s="601"/>
      <c r="IS1812" s="601"/>
      <c r="IT1812" s="601"/>
      <c r="IU1812" s="601"/>
      <c r="IV1812" s="601"/>
      <c r="IW1812" s="601"/>
      <c r="IX1812" s="601"/>
      <c r="IY1812" s="601"/>
      <c r="IZ1812" s="601"/>
      <c r="JA1812" s="601"/>
      <c r="JB1812" s="601"/>
      <c r="JC1812" s="601"/>
      <c r="JD1812" s="601"/>
      <c r="JE1812" s="601"/>
      <c r="JF1812" s="601"/>
      <c r="JG1812" s="601"/>
      <c r="JH1812" s="601"/>
      <c r="JI1812" s="601"/>
      <c r="JJ1812" s="601"/>
      <c r="JK1812" s="601"/>
      <c r="JL1812" s="601"/>
      <c r="JM1812" s="601"/>
      <c r="JN1812" s="601"/>
      <c r="JO1812" s="601"/>
      <c r="JP1812" s="601"/>
      <c r="JQ1812" s="601"/>
      <c r="JR1812" s="601"/>
      <c r="JS1812" s="601"/>
      <c r="JT1812" s="601"/>
      <c r="JU1812" s="601"/>
      <c r="JV1812" s="601"/>
      <c r="JW1812" s="601"/>
      <c r="JX1812" s="601"/>
      <c r="JY1812" s="601"/>
      <c r="JZ1812" s="601"/>
      <c r="KA1812" s="601"/>
      <c r="KB1812" s="601"/>
      <c r="KC1812" s="601"/>
      <c r="KD1812" s="601"/>
      <c r="KE1812" s="601"/>
      <c r="KF1812" s="601"/>
      <c r="KG1812" s="601"/>
      <c r="KH1812" s="601"/>
      <c r="KI1812" s="601"/>
      <c r="KJ1812" s="601"/>
      <c r="KK1812" s="601"/>
      <c r="KL1812" s="601"/>
      <c r="KM1812" s="601"/>
      <c r="KN1812" s="601"/>
      <c r="KO1812" s="601"/>
      <c r="KP1812" s="601"/>
      <c r="KQ1812" s="601"/>
      <c r="KR1812" s="601"/>
      <c r="KS1812" s="601"/>
      <c r="KT1812" s="601"/>
      <c r="KU1812" s="601"/>
      <c r="KV1812" s="601"/>
      <c r="KW1812" s="601"/>
      <c r="KX1812" s="601"/>
      <c r="KY1812" s="601"/>
      <c r="KZ1812" s="601"/>
      <c r="LA1812" s="601"/>
      <c r="LB1812" s="601"/>
      <c r="LC1812" s="601"/>
      <c r="LD1812" s="601"/>
      <c r="LE1812" s="601"/>
      <c r="LF1812" s="601"/>
      <c r="LG1812" s="601"/>
      <c r="LH1812" s="601"/>
      <c r="LI1812" s="601"/>
      <c r="LJ1812" s="601"/>
    </row>
    <row r="1813" spans="1:322">
      <c r="A1813" s="697"/>
      <c r="B1813" s="558"/>
      <c r="C1813" s="558"/>
      <c r="D1813" s="676" t="s">
        <v>1067</v>
      </c>
      <c r="E1813" s="524" t="s">
        <v>1126</v>
      </c>
      <c r="F1813" s="676" t="s">
        <v>1152</v>
      </c>
      <c r="G1813" s="676">
        <v>2022</v>
      </c>
      <c r="H1813" s="596">
        <v>3</v>
      </c>
      <c r="I1813" s="687">
        <v>127295</v>
      </c>
      <c r="J1813" s="677">
        <v>44630</v>
      </c>
      <c r="K1813" s="676" t="s">
        <v>1614</v>
      </c>
      <c r="L1813" s="677" t="s">
        <v>1578</v>
      </c>
      <c r="M1813" s="677">
        <v>44468</v>
      </c>
      <c r="N1813" s="677" t="s">
        <v>1588</v>
      </c>
      <c r="O1813" s="677"/>
      <c r="P1813" s="597">
        <v>44596</v>
      </c>
      <c r="Q1813" s="597">
        <v>44628</v>
      </c>
      <c r="R1813" s="597">
        <v>44630</v>
      </c>
      <c r="S1813" s="596" t="s">
        <v>1580</v>
      </c>
      <c r="T1813" s="596">
        <v>60</v>
      </c>
      <c r="U1813" s="676" t="s">
        <v>1590</v>
      </c>
      <c r="V1813" s="676" t="s">
        <v>1591</v>
      </c>
      <c r="W1813" s="678">
        <v>400</v>
      </c>
      <c r="X1813" s="551">
        <v>624</v>
      </c>
      <c r="Y1813" s="693">
        <v>249600</v>
      </c>
      <c r="Z1813" s="598">
        <v>0.44</v>
      </c>
      <c r="AA1813" s="682">
        <f>Y1813*Z1813</f>
        <v>109824</v>
      </c>
      <c r="AB1813" s="521"/>
      <c r="AC1813" s="683">
        <v>0</v>
      </c>
      <c r="AD1813" s="676"/>
      <c r="AE1813" s="684"/>
      <c r="AF1813" s="695">
        <f>AA1813+AD1813+AE1813</f>
        <v>109824</v>
      </c>
      <c r="AG1813" s="676" t="s">
        <v>47</v>
      </c>
      <c r="AH1813" s="641"/>
      <c r="AI1813" s="676">
        <v>75</v>
      </c>
      <c r="AJ1813" s="676" t="s">
        <v>1594</v>
      </c>
      <c r="AK1813" s="676" t="s">
        <v>50</v>
      </c>
      <c r="AL1813" s="696">
        <v>92407</v>
      </c>
      <c r="AM1813" s="676" t="s">
        <v>52</v>
      </c>
      <c r="AN1813" s="676" t="s">
        <v>1585</v>
      </c>
      <c r="AO1813" s="596"/>
      <c r="AP1813" s="676" t="s">
        <v>92</v>
      </c>
      <c r="AQ1813" s="676" t="s">
        <v>37</v>
      </c>
      <c r="AR1813" s="676"/>
      <c r="AS1813" s="523" t="s">
        <v>1077</v>
      </c>
      <c r="AT1813" s="523"/>
      <c r="AU1813" s="523"/>
      <c r="AV1813" s="674"/>
      <c r="AW1813" s="673" t="str">
        <f>U1813</f>
        <v>30390256C</v>
      </c>
      <c r="AX1813" s="673" cm="1">
        <f t="array" ref="AX1813">SUM(MID(0&amp;AW1813,LARGE(INDEX(ISNUMBER(--MID(AW1813,ROW($1:$8),1))*ROW($1:$8),),ROW($1:$8))+1,1)*10^ROW($1:$8)/10)</f>
        <v>30390256</v>
      </c>
      <c r="AY1813" s="673" t="str">
        <f>VLOOKUP($AX1813,'Item Master Data'!$A:$F,3,FALSE)</f>
        <v>T400H</v>
      </c>
      <c r="AZ1813" s="673">
        <f>VLOOKUP($AX1813,'Item Master Data'!$A:$F,6,FALSE)</f>
        <v>400</v>
      </c>
      <c r="BA1813" s="673">
        <f>X1813/BB1813</f>
        <v>24</v>
      </c>
      <c r="BB1813" s="673">
        <f>VLOOKUP(AX1813,'Item Master Data'!$A:$G,7,FALSE)</f>
        <v>26</v>
      </c>
      <c r="BC1813" s="673"/>
      <c r="BD1813" s="673">
        <f>W1813-AZ1813</f>
        <v>0</v>
      </c>
      <c r="BE1813" s="601"/>
      <c r="BF1813" s="601"/>
      <c r="BG1813" s="601"/>
      <c r="BH1813" s="601"/>
      <c r="BI1813" s="601"/>
      <c r="BJ1813" s="601"/>
      <c r="BK1813" s="601"/>
      <c r="BL1813" s="601"/>
      <c r="BM1813" s="601"/>
      <c r="BN1813" s="601"/>
      <c r="BO1813" s="601"/>
      <c r="BP1813" s="601"/>
      <c r="BQ1813" s="601"/>
      <c r="BR1813" s="601"/>
      <c r="BS1813" s="601"/>
      <c r="BT1813" s="601"/>
      <c r="BU1813" s="601"/>
      <c r="BV1813" s="601"/>
      <c r="BW1813" s="601"/>
      <c r="BX1813" s="601"/>
      <c r="BY1813" s="601"/>
      <c r="BZ1813" s="601"/>
      <c r="CA1813" s="601"/>
      <c r="CB1813" s="601"/>
      <c r="CC1813" s="601"/>
      <c r="CD1813" s="601"/>
      <c r="CE1813" s="601"/>
      <c r="CF1813" s="601"/>
      <c r="CG1813" s="601"/>
      <c r="CH1813" s="601"/>
      <c r="CI1813" s="601"/>
      <c r="CJ1813" s="601"/>
      <c r="CK1813" s="601"/>
      <c r="CL1813" s="601"/>
      <c r="CM1813" s="601"/>
      <c r="CN1813" s="601"/>
      <c r="CO1813" s="601"/>
      <c r="CP1813" s="601"/>
      <c r="CQ1813" s="601"/>
      <c r="CR1813" s="601"/>
      <c r="CS1813" s="601"/>
      <c r="CT1813" s="601"/>
      <c r="CU1813" s="601"/>
      <c r="CV1813" s="601"/>
      <c r="CW1813" s="601"/>
      <c r="CX1813" s="601"/>
      <c r="CY1813" s="601"/>
      <c r="CZ1813" s="601"/>
      <c r="DA1813" s="601"/>
      <c r="DB1813" s="601"/>
      <c r="DC1813" s="601"/>
      <c r="DD1813" s="601"/>
      <c r="DE1813" s="601"/>
      <c r="DF1813" s="601"/>
      <c r="DG1813" s="601"/>
      <c r="DH1813" s="601"/>
      <c r="DI1813" s="601"/>
      <c r="DJ1813" s="601"/>
      <c r="DK1813" s="601"/>
      <c r="DL1813" s="601"/>
      <c r="DM1813" s="601"/>
      <c r="DN1813" s="601"/>
      <c r="DO1813" s="601"/>
      <c r="DP1813" s="601"/>
      <c r="DQ1813" s="601"/>
      <c r="DR1813" s="601"/>
      <c r="DS1813" s="601"/>
      <c r="DT1813" s="601"/>
      <c r="DU1813" s="601"/>
      <c r="DV1813" s="601"/>
      <c r="DW1813" s="601"/>
      <c r="DX1813" s="601"/>
      <c r="DY1813" s="601"/>
      <c r="DZ1813" s="601"/>
      <c r="EA1813" s="601"/>
      <c r="EB1813" s="601"/>
      <c r="EC1813" s="601"/>
      <c r="ED1813" s="601"/>
      <c r="EE1813" s="601"/>
      <c r="EF1813" s="601"/>
      <c r="EG1813" s="601"/>
      <c r="EH1813" s="601"/>
      <c r="EI1813" s="601"/>
      <c r="EJ1813" s="601"/>
      <c r="EK1813" s="601"/>
      <c r="EL1813" s="601"/>
      <c r="EM1813" s="601"/>
      <c r="EN1813" s="601"/>
      <c r="EO1813" s="601"/>
      <c r="EP1813" s="601"/>
      <c r="EQ1813" s="601"/>
      <c r="ER1813" s="601"/>
      <c r="ES1813" s="601"/>
      <c r="ET1813" s="601"/>
      <c r="EU1813" s="601"/>
      <c r="EV1813" s="601"/>
      <c r="EW1813" s="601"/>
      <c r="EX1813" s="601"/>
      <c r="EY1813" s="601"/>
      <c r="EZ1813" s="601"/>
      <c r="FA1813" s="601"/>
      <c r="FB1813" s="601"/>
      <c r="FC1813" s="601"/>
      <c r="FD1813" s="601"/>
      <c r="FE1813" s="601"/>
      <c r="FF1813" s="601"/>
      <c r="FG1813" s="601"/>
      <c r="FH1813" s="601"/>
      <c r="FI1813" s="601"/>
      <c r="FJ1813" s="601"/>
      <c r="FK1813" s="601"/>
      <c r="FL1813" s="601"/>
      <c r="FM1813" s="601"/>
      <c r="FN1813" s="601"/>
      <c r="FO1813" s="601"/>
      <c r="FP1813" s="601"/>
      <c r="FQ1813" s="601"/>
      <c r="FR1813" s="601"/>
      <c r="FS1813" s="601"/>
      <c r="FT1813" s="601"/>
      <c r="FU1813" s="601"/>
      <c r="FV1813" s="601"/>
      <c r="FW1813" s="601"/>
      <c r="FX1813" s="601"/>
      <c r="FY1813" s="601"/>
      <c r="FZ1813" s="601"/>
      <c r="GA1813" s="601"/>
      <c r="GB1813" s="601"/>
      <c r="GC1813" s="601"/>
      <c r="GD1813" s="601"/>
      <c r="GE1813" s="601"/>
      <c r="GF1813" s="601"/>
      <c r="GG1813" s="601"/>
      <c r="GH1813" s="601"/>
      <c r="GI1813" s="601"/>
      <c r="GJ1813" s="601"/>
      <c r="GK1813" s="601"/>
      <c r="GL1813" s="601"/>
      <c r="GM1813" s="601"/>
      <c r="GN1813" s="601"/>
      <c r="GO1813" s="601"/>
      <c r="GP1813" s="601"/>
      <c r="GQ1813" s="601"/>
      <c r="GR1813" s="601"/>
      <c r="GS1813" s="601"/>
      <c r="GT1813" s="601"/>
      <c r="GU1813" s="601"/>
      <c r="GV1813" s="601"/>
      <c r="GW1813" s="601"/>
      <c r="GX1813" s="601"/>
      <c r="GY1813" s="601"/>
      <c r="GZ1813" s="601"/>
      <c r="HA1813" s="601"/>
      <c r="HB1813" s="601"/>
      <c r="HC1813" s="601"/>
      <c r="HD1813" s="601"/>
      <c r="HE1813" s="601"/>
      <c r="HF1813" s="601"/>
      <c r="HG1813" s="601"/>
      <c r="HH1813" s="601"/>
      <c r="HI1813" s="601"/>
      <c r="HJ1813" s="601"/>
      <c r="HK1813" s="601"/>
      <c r="HL1813" s="601"/>
      <c r="HM1813" s="601"/>
      <c r="HN1813" s="601"/>
      <c r="HO1813" s="601"/>
      <c r="HP1813" s="601"/>
      <c r="HQ1813" s="601"/>
      <c r="HR1813" s="601"/>
      <c r="HS1813" s="601"/>
      <c r="HT1813" s="601"/>
      <c r="HU1813" s="601"/>
      <c r="HV1813" s="601"/>
      <c r="HW1813" s="601"/>
      <c r="HX1813" s="601"/>
      <c r="HY1813" s="601"/>
      <c r="HZ1813" s="601"/>
      <c r="IA1813" s="601"/>
      <c r="IB1813" s="601"/>
      <c r="IC1813" s="601"/>
      <c r="ID1813" s="601"/>
      <c r="IE1813" s="601"/>
      <c r="IF1813" s="601"/>
      <c r="IG1813" s="601"/>
      <c r="IH1813" s="601"/>
      <c r="II1813" s="601"/>
      <c r="IJ1813" s="601"/>
      <c r="IK1813" s="601"/>
      <c r="IL1813" s="601"/>
      <c r="IM1813" s="601"/>
      <c r="IN1813" s="601"/>
      <c r="IO1813" s="601"/>
      <c r="IP1813" s="601"/>
      <c r="IQ1813" s="601"/>
      <c r="IR1813" s="601"/>
      <c r="IS1813" s="601"/>
      <c r="IT1813" s="601"/>
      <c r="IU1813" s="601"/>
      <c r="IV1813" s="601"/>
      <c r="IW1813" s="601"/>
      <c r="IX1813" s="601"/>
      <c r="IY1813" s="601"/>
      <c r="IZ1813" s="601"/>
      <c r="JA1813" s="601"/>
      <c r="JB1813" s="601"/>
      <c r="JC1813" s="601"/>
      <c r="JD1813" s="601"/>
      <c r="JE1813" s="601"/>
      <c r="JF1813" s="601"/>
      <c r="JG1813" s="601"/>
      <c r="JH1813" s="601"/>
      <c r="JI1813" s="601"/>
      <c r="JJ1813" s="601"/>
      <c r="JK1813" s="601"/>
      <c r="JL1813" s="601"/>
      <c r="JM1813" s="601"/>
      <c r="JN1813" s="601"/>
      <c r="JO1813" s="601"/>
      <c r="JP1813" s="601"/>
      <c r="JQ1813" s="601"/>
      <c r="JR1813" s="601"/>
      <c r="JS1813" s="601"/>
      <c r="JT1813" s="601"/>
      <c r="JU1813" s="601"/>
      <c r="JV1813" s="601"/>
      <c r="JW1813" s="601"/>
      <c r="JX1813" s="601"/>
      <c r="JY1813" s="601"/>
      <c r="JZ1813" s="601"/>
      <c r="KA1813" s="601"/>
      <c r="KB1813" s="601"/>
      <c r="KC1813" s="601"/>
      <c r="KD1813" s="601"/>
      <c r="KE1813" s="601"/>
      <c r="KF1813" s="601"/>
      <c r="KG1813" s="601"/>
      <c r="KH1813" s="601"/>
      <c r="KI1813" s="601"/>
      <c r="KJ1813" s="601"/>
      <c r="KK1813" s="601"/>
      <c r="KL1813" s="601"/>
      <c r="KM1813" s="601"/>
      <c r="KN1813" s="601"/>
      <c r="KO1813" s="601"/>
      <c r="KP1813" s="601"/>
      <c r="KQ1813" s="601"/>
      <c r="KR1813" s="601"/>
      <c r="KS1813" s="601"/>
      <c r="KT1813" s="601"/>
      <c r="KU1813" s="601"/>
      <c r="KV1813" s="601"/>
      <c r="KW1813" s="601"/>
      <c r="KX1813" s="601"/>
      <c r="KY1813" s="601"/>
      <c r="KZ1813" s="601"/>
      <c r="LA1813" s="601"/>
      <c r="LB1813" s="601"/>
      <c r="LC1813" s="601"/>
      <c r="LD1813" s="601"/>
      <c r="LE1813" s="601"/>
      <c r="LF1813" s="601"/>
      <c r="LG1813" s="601"/>
      <c r="LH1813" s="601"/>
      <c r="LI1813" s="601"/>
      <c r="LJ1813" s="601"/>
    </row>
    <row r="1814" spans="1:322">
      <c r="A1814" s="697"/>
      <c r="B1814" s="558"/>
      <c r="C1814" s="558"/>
      <c r="D1814" s="676" t="s">
        <v>1067</v>
      </c>
      <c r="E1814" s="524" t="s">
        <v>1126</v>
      </c>
      <c r="F1814" s="676" t="s">
        <v>1152</v>
      </c>
      <c r="G1814" s="676">
        <v>2022</v>
      </c>
      <c r="H1814" s="596">
        <v>3</v>
      </c>
      <c r="I1814" s="687">
        <v>127298</v>
      </c>
      <c r="J1814" s="677">
        <v>44631</v>
      </c>
      <c r="K1814" s="676" t="s">
        <v>1614</v>
      </c>
      <c r="L1814" s="677" t="s">
        <v>1578</v>
      </c>
      <c r="M1814" s="677">
        <v>44468</v>
      </c>
      <c r="N1814" s="677" t="s">
        <v>1588</v>
      </c>
      <c r="O1814" s="677"/>
      <c r="P1814" s="597">
        <v>44596</v>
      </c>
      <c r="Q1814" s="597">
        <v>44628</v>
      </c>
      <c r="R1814" s="597">
        <v>44631</v>
      </c>
      <c r="S1814" s="596" t="s">
        <v>1580</v>
      </c>
      <c r="T1814" s="596">
        <v>60</v>
      </c>
      <c r="U1814" s="676" t="s">
        <v>1590</v>
      </c>
      <c r="V1814" s="676" t="s">
        <v>1591</v>
      </c>
      <c r="W1814" s="678">
        <v>400</v>
      </c>
      <c r="X1814" s="551">
        <v>624</v>
      </c>
      <c r="Y1814" s="693">
        <v>249600</v>
      </c>
      <c r="Z1814" s="598">
        <v>0.44</v>
      </c>
      <c r="AA1814" s="682">
        <f>Y1814*Z1814</f>
        <v>109824</v>
      </c>
      <c r="AB1814" s="521"/>
      <c r="AC1814" s="683">
        <v>0</v>
      </c>
      <c r="AD1814" s="676"/>
      <c r="AE1814" s="684"/>
      <c r="AF1814" s="695">
        <f>AA1814+AD1814+AE1814</f>
        <v>109824</v>
      </c>
      <c r="AG1814" s="676" t="s">
        <v>47</v>
      </c>
      <c r="AH1814" s="641"/>
      <c r="AI1814" s="676">
        <v>75</v>
      </c>
      <c r="AJ1814" s="676" t="s">
        <v>1594</v>
      </c>
      <c r="AK1814" s="676" t="s">
        <v>50</v>
      </c>
      <c r="AL1814" s="696">
        <v>92407</v>
      </c>
      <c r="AM1814" s="676" t="s">
        <v>52</v>
      </c>
      <c r="AN1814" s="676" t="s">
        <v>1585</v>
      </c>
      <c r="AO1814" s="596"/>
      <c r="AP1814" s="676" t="s">
        <v>92</v>
      </c>
      <c r="AQ1814" s="676" t="s">
        <v>37</v>
      </c>
      <c r="AR1814" s="676"/>
      <c r="AS1814" s="523" t="s">
        <v>1077</v>
      </c>
      <c r="AT1814" s="523"/>
      <c r="AU1814" s="523"/>
      <c r="AV1814" s="674"/>
      <c r="AW1814" s="673" t="str">
        <f>U1814</f>
        <v>30390256C</v>
      </c>
      <c r="AX1814" s="673" cm="1">
        <f t="array" ref="AX1814">SUM(MID(0&amp;AW1814,LARGE(INDEX(ISNUMBER(--MID(AW1814,ROW($1:$8),1))*ROW($1:$8),),ROW($1:$8))+1,1)*10^ROW($1:$8)/10)</f>
        <v>30390256</v>
      </c>
      <c r="AY1814" s="673" t="str">
        <f>VLOOKUP($AX1814,'Item Master Data'!$A:$F,3,FALSE)</f>
        <v>T400H</v>
      </c>
      <c r="AZ1814" s="673">
        <f>VLOOKUP($AX1814,'Item Master Data'!$A:$F,6,FALSE)</f>
        <v>400</v>
      </c>
      <c r="BA1814" s="673">
        <f>X1814/BB1814</f>
        <v>24</v>
      </c>
      <c r="BB1814" s="673">
        <f>VLOOKUP(AX1814,'Item Master Data'!$A:$G,7,FALSE)</f>
        <v>26</v>
      </c>
      <c r="BC1814" s="673"/>
      <c r="BD1814" s="673">
        <f>W1814-AZ1814</f>
        <v>0</v>
      </c>
      <c r="BE1814" s="601"/>
      <c r="BF1814" s="601"/>
      <c r="BG1814" s="601"/>
      <c r="BH1814" s="601"/>
      <c r="BI1814" s="601"/>
      <c r="BJ1814" s="601"/>
      <c r="BK1814" s="601"/>
      <c r="BL1814" s="601"/>
      <c r="BM1814" s="601"/>
      <c r="BN1814" s="601"/>
      <c r="BO1814" s="601"/>
      <c r="BP1814" s="601"/>
      <c r="BQ1814" s="601"/>
      <c r="BR1814" s="601"/>
      <c r="BS1814" s="601"/>
      <c r="BT1814" s="601"/>
      <c r="BU1814" s="601"/>
      <c r="BV1814" s="601"/>
      <c r="BW1814" s="601"/>
      <c r="BX1814" s="601"/>
      <c r="BY1814" s="601"/>
      <c r="BZ1814" s="601"/>
      <c r="CA1814" s="601"/>
      <c r="CB1814" s="601"/>
      <c r="CC1814" s="601"/>
      <c r="CD1814" s="601"/>
      <c r="CE1814" s="601"/>
      <c r="CF1814" s="601"/>
      <c r="CG1814" s="601"/>
      <c r="CH1814" s="601"/>
      <c r="CI1814" s="601"/>
      <c r="CJ1814" s="601"/>
      <c r="CK1814" s="601"/>
      <c r="CL1814" s="601"/>
      <c r="CM1814" s="601"/>
      <c r="CN1814" s="601"/>
      <c r="CO1814" s="601"/>
      <c r="CP1814" s="601"/>
      <c r="CQ1814" s="601"/>
      <c r="CR1814" s="601"/>
      <c r="CS1814" s="601"/>
      <c r="CT1814" s="601"/>
      <c r="CU1814" s="601"/>
      <c r="CV1814" s="601"/>
      <c r="CW1814" s="601"/>
      <c r="CX1814" s="601"/>
      <c r="CY1814" s="601"/>
      <c r="CZ1814" s="601"/>
      <c r="DA1814" s="601"/>
      <c r="DB1814" s="601"/>
      <c r="DC1814" s="601"/>
      <c r="DD1814" s="601"/>
      <c r="DE1814" s="601"/>
      <c r="DF1814" s="601"/>
      <c r="DG1814" s="601"/>
      <c r="DH1814" s="601"/>
      <c r="DI1814" s="601"/>
      <c r="DJ1814" s="601"/>
      <c r="DK1814" s="601"/>
      <c r="DL1814" s="601"/>
      <c r="DM1814" s="601"/>
      <c r="DN1814" s="601"/>
      <c r="DO1814" s="601"/>
      <c r="DP1814" s="601"/>
      <c r="DQ1814" s="601"/>
      <c r="DR1814" s="601"/>
      <c r="DS1814" s="601"/>
      <c r="DT1814" s="601"/>
      <c r="DU1814" s="601"/>
      <c r="DV1814" s="601"/>
      <c r="DW1814" s="601"/>
      <c r="DX1814" s="601"/>
      <c r="DY1814" s="601"/>
      <c r="DZ1814" s="601"/>
      <c r="EA1814" s="601"/>
      <c r="EB1814" s="601"/>
      <c r="EC1814" s="601"/>
      <c r="ED1814" s="601"/>
      <c r="EE1814" s="601"/>
      <c r="EF1814" s="601"/>
      <c r="EG1814" s="601"/>
      <c r="EH1814" s="601"/>
      <c r="EI1814" s="601"/>
      <c r="EJ1814" s="601"/>
      <c r="EK1814" s="601"/>
      <c r="EL1814" s="601"/>
      <c r="EM1814" s="601"/>
      <c r="EN1814" s="601"/>
      <c r="EO1814" s="601"/>
      <c r="EP1814" s="601"/>
      <c r="EQ1814" s="601"/>
      <c r="ER1814" s="601"/>
      <c r="ES1814" s="601"/>
      <c r="ET1814" s="601"/>
      <c r="EU1814" s="601"/>
      <c r="EV1814" s="601"/>
      <c r="EW1814" s="601"/>
      <c r="EX1814" s="601"/>
      <c r="EY1814" s="601"/>
      <c r="EZ1814" s="601"/>
      <c r="FA1814" s="601"/>
      <c r="FB1814" s="601"/>
      <c r="FC1814" s="601"/>
      <c r="FD1814" s="601"/>
      <c r="FE1814" s="601"/>
      <c r="FF1814" s="601"/>
      <c r="FG1814" s="601"/>
      <c r="FH1814" s="601"/>
      <c r="FI1814" s="601"/>
      <c r="FJ1814" s="601"/>
      <c r="FK1814" s="601"/>
      <c r="FL1814" s="601"/>
      <c r="FM1814" s="601"/>
      <c r="FN1814" s="601"/>
      <c r="FO1814" s="601"/>
      <c r="FP1814" s="601"/>
      <c r="FQ1814" s="601"/>
      <c r="FR1814" s="601"/>
      <c r="FS1814" s="601"/>
      <c r="FT1814" s="601"/>
      <c r="FU1814" s="601"/>
      <c r="FV1814" s="601"/>
      <c r="FW1814" s="601"/>
      <c r="FX1814" s="601"/>
      <c r="FY1814" s="601"/>
      <c r="FZ1814" s="601"/>
      <c r="GA1814" s="601"/>
      <c r="GB1814" s="601"/>
      <c r="GC1814" s="601"/>
      <c r="GD1814" s="601"/>
      <c r="GE1814" s="601"/>
      <c r="GF1814" s="601"/>
      <c r="GG1814" s="601"/>
      <c r="GH1814" s="601"/>
      <c r="GI1814" s="601"/>
      <c r="GJ1814" s="601"/>
      <c r="GK1814" s="601"/>
      <c r="GL1814" s="601"/>
      <c r="GM1814" s="601"/>
      <c r="GN1814" s="601"/>
      <c r="GO1814" s="601"/>
      <c r="GP1814" s="601"/>
      <c r="GQ1814" s="601"/>
      <c r="GR1814" s="601"/>
      <c r="GS1814" s="601"/>
      <c r="GT1814" s="601"/>
      <c r="GU1814" s="601"/>
      <c r="GV1814" s="601"/>
      <c r="GW1814" s="601"/>
      <c r="GX1814" s="601"/>
      <c r="GY1814" s="601"/>
      <c r="GZ1814" s="601"/>
      <c r="HA1814" s="601"/>
      <c r="HB1814" s="601"/>
      <c r="HC1814" s="601"/>
      <c r="HD1814" s="601"/>
      <c r="HE1814" s="601"/>
      <c r="HF1814" s="601"/>
      <c r="HG1814" s="601"/>
      <c r="HH1814" s="601"/>
      <c r="HI1814" s="601"/>
      <c r="HJ1814" s="601"/>
      <c r="HK1814" s="601"/>
      <c r="HL1814" s="601"/>
      <c r="HM1814" s="601"/>
      <c r="HN1814" s="601"/>
      <c r="HO1814" s="601"/>
      <c r="HP1814" s="601"/>
      <c r="HQ1814" s="601"/>
      <c r="HR1814" s="601"/>
      <c r="HS1814" s="601"/>
      <c r="HT1814" s="601"/>
      <c r="HU1814" s="601"/>
      <c r="HV1814" s="601"/>
      <c r="HW1814" s="601"/>
      <c r="HX1814" s="601"/>
      <c r="HY1814" s="601"/>
      <c r="HZ1814" s="601"/>
      <c r="IA1814" s="601"/>
      <c r="IB1814" s="601"/>
      <c r="IC1814" s="601"/>
      <c r="ID1814" s="601"/>
      <c r="IE1814" s="601"/>
      <c r="IF1814" s="601"/>
      <c r="IG1814" s="601"/>
      <c r="IH1814" s="601"/>
      <c r="II1814" s="601"/>
      <c r="IJ1814" s="601"/>
      <c r="IK1814" s="601"/>
      <c r="IL1814" s="601"/>
      <c r="IM1814" s="601"/>
      <c r="IN1814" s="601"/>
      <c r="IO1814" s="601"/>
      <c r="IP1814" s="601"/>
      <c r="IQ1814" s="601"/>
      <c r="IR1814" s="601"/>
      <c r="IS1814" s="601"/>
      <c r="IT1814" s="601"/>
      <c r="IU1814" s="601"/>
      <c r="IV1814" s="601"/>
      <c r="IW1814" s="601"/>
      <c r="IX1814" s="601"/>
      <c r="IY1814" s="601"/>
      <c r="IZ1814" s="601"/>
      <c r="JA1814" s="601"/>
      <c r="JB1814" s="601"/>
      <c r="JC1814" s="601"/>
      <c r="JD1814" s="601"/>
      <c r="JE1814" s="601"/>
      <c r="JF1814" s="601"/>
      <c r="JG1814" s="601"/>
      <c r="JH1814" s="601"/>
      <c r="JI1814" s="601"/>
      <c r="JJ1814" s="601"/>
      <c r="JK1814" s="601"/>
      <c r="JL1814" s="601"/>
      <c r="JM1814" s="601"/>
      <c r="JN1814" s="601"/>
      <c r="JO1814" s="601"/>
      <c r="JP1814" s="601"/>
      <c r="JQ1814" s="601"/>
      <c r="JR1814" s="601"/>
      <c r="JS1814" s="601"/>
      <c r="JT1814" s="601"/>
      <c r="JU1814" s="601"/>
      <c r="JV1814" s="601"/>
      <c r="JW1814" s="601"/>
      <c r="JX1814" s="601"/>
      <c r="JY1814" s="601"/>
      <c r="JZ1814" s="601"/>
      <c r="KA1814" s="601"/>
      <c r="KB1814" s="601"/>
      <c r="KC1814" s="601"/>
      <c r="KD1814" s="601"/>
      <c r="KE1814" s="601"/>
      <c r="KF1814" s="601"/>
      <c r="KG1814" s="601"/>
      <c r="KH1814" s="601"/>
      <c r="KI1814" s="601"/>
      <c r="KJ1814" s="601"/>
      <c r="KK1814" s="601"/>
      <c r="KL1814" s="601"/>
      <c r="KM1814" s="601"/>
      <c r="KN1814" s="601"/>
      <c r="KO1814" s="601"/>
      <c r="KP1814" s="601"/>
      <c r="KQ1814" s="601"/>
      <c r="KR1814" s="601"/>
      <c r="KS1814" s="601"/>
      <c r="KT1814" s="601"/>
      <c r="KU1814" s="601"/>
      <c r="KV1814" s="601"/>
      <c r="KW1814" s="601"/>
      <c r="KX1814" s="601"/>
      <c r="KY1814" s="601"/>
      <c r="KZ1814" s="601"/>
      <c r="LA1814" s="601"/>
      <c r="LB1814" s="601"/>
      <c r="LC1814" s="601"/>
      <c r="LD1814" s="601"/>
      <c r="LE1814" s="601"/>
      <c r="LF1814" s="601"/>
      <c r="LG1814" s="601"/>
      <c r="LH1814" s="601"/>
      <c r="LI1814" s="601"/>
      <c r="LJ1814" s="601"/>
    </row>
    <row r="1815" spans="1:322">
      <c r="A1815" s="697"/>
      <c r="B1815" s="558"/>
      <c r="C1815" s="558"/>
      <c r="D1815" s="676" t="s">
        <v>1067</v>
      </c>
      <c r="E1815" s="524" t="s">
        <v>1126</v>
      </c>
      <c r="F1815" s="676" t="s">
        <v>1152</v>
      </c>
      <c r="G1815" s="676">
        <v>2022</v>
      </c>
      <c r="H1815" s="596">
        <v>3</v>
      </c>
      <c r="I1815" s="687">
        <v>127297</v>
      </c>
      <c r="J1815" s="677">
        <v>44631</v>
      </c>
      <c r="K1815" s="676" t="s">
        <v>1614</v>
      </c>
      <c r="L1815" s="677" t="s">
        <v>1578</v>
      </c>
      <c r="M1815" s="677">
        <v>44468</v>
      </c>
      <c r="N1815" s="677" t="s">
        <v>1588</v>
      </c>
      <c r="O1815" s="677"/>
      <c r="P1815" s="597">
        <v>44596</v>
      </c>
      <c r="Q1815" s="597">
        <v>44629</v>
      </c>
      <c r="R1815" s="597">
        <v>44631</v>
      </c>
      <c r="S1815" s="596" t="s">
        <v>1580</v>
      </c>
      <c r="T1815" s="596">
        <v>60</v>
      </c>
      <c r="U1815" s="676" t="s">
        <v>1590</v>
      </c>
      <c r="V1815" s="676" t="s">
        <v>1591</v>
      </c>
      <c r="W1815" s="678">
        <v>400</v>
      </c>
      <c r="X1815" s="551">
        <v>624</v>
      </c>
      <c r="Y1815" s="693">
        <v>249600</v>
      </c>
      <c r="Z1815" s="598">
        <v>0.44</v>
      </c>
      <c r="AA1815" s="682">
        <f>Y1815*Z1815</f>
        <v>109824</v>
      </c>
      <c r="AB1815" s="521"/>
      <c r="AC1815" s="683">
        <v>0</v>
      </c>
      <c r="AD1815" s="676"/>
      <c r="AE1815" s="684"/>
      <c r="AF1815" s="695">
        <f>AA1815+AD1815+AE1815</f>
        <v>109824</v>
      </c>
      <c r="AG1815" s="676" t="s">
        <v>47</v>
      </c>
      <c r="AH1815" s="641"/>
      <c r="AI1815" s="676">
        <v>75</v>
      </c>
      <c r="AJ1815" s="676" t="s">
        <v>1594</v>
      </c>
      <c r="AK1815" s="676" t="s">
        <v>50</v>
      </c>
      <c r="AL1815" s="696">
        <v>92407</v>
      </c>
      <c r="AM1815" s="676" t="s">
        <v>52</v>
      </c>
      <c r="AN1815" s="676" t="s">
        <v>1585</v>
      </c>
      <c r="AO1815" s="596"/>
      <c r="AP1815" s="676" t="s">
        <v>92</v>
      </c>
      <c r="AQ1815" s="676" t="s">
        <v>37</v>
      </c>
      <c r="AR1815" s="676"/>
      <c r="AS1815" s="523" t="s">
        <v>1077</v>
      </c>
      <c r="AT1815" s="523"/>
      <c r="AU1815" s="523"/>
      <c r="AV1815" s="674"/>
      <c r="AW1815" s="673" t="str">
        <f>U1815</f>
        <v>30390256C</v>
      </c>
      <c r="AX1815" s="673" cm="1">
        <f t="array" ref="AX1815">SUM(MID(0&amp;AW1815,LARGE(INDEX(ISNUMBER(--MID(AW1815,ROW($1:$8),1))*ROW($1:$8),),ROW($1:$8))+1,1)*10^ROW($1:$8)/10)</f>
        <v>30390256</v>
      </c>
      <c r="AY1815" s="673" t="str">
        <f>VLOOKUP($AX1815,'Item Master Data'!$A:$F,3,FALSE)</f>
        <v>T400H</v>
      </c>
      <c r="AZ1815" s="673">
        <f>VLOOKUP($AX1815,'Item Master Data'!$A:$F,6,FALSE)</f>
        <v>400</v>
      </c>
      <c r="BA1815" s="673">
        <f>X1815/BB1815</f>
        <v>24</v>
      </c>
      <c r="BB1815" s="673">
        <f>VLOOKUP(AX1815,'Item Master Data'!$A:$G,7,FALSE)</f>
        <v>26</v>
      </c>
      <c r="BC1815" s="673"/>
      <c r="BD1815" s="673">
        <f>W1815-AZ1815</f>
        <v>0</v>
      </c>
      <c r="BE1815" s="601"/>
      <c r="BF1815" s="601"/>
      <c r="BG1815" s="601"/>
      <c r="BH1815" s="601"/>
      <c r="BI1815" s="601"/>
      <c r="BJ1815" s="601"/>
      <c r="BK1815" s="601"/>
      <c r="BL1815" s="601"/>
      <c r="BM1815" s="601"/>
      <c r="BN1815" s="601"/>
      <c r="BO1815" s="601"/>
      <c r="BP1815" s="601"/>
      <c r="BQ1815" s="601"/>
      <c r="BR1815" s="601"/>
      <c r="BS1815" s="601"/>
      <c r="BT1815" s="601"/>
      <c r="BU1815" s="601"/>
      <c r="BV1815" s="601"/>
      <c r="BW1815" s="601"/>
      <c r="BX1815" s="601"/>
      <c r="BY1815" s="601"/>
      <c r="BZ1815" s="601"/>
      <c r="CA1815" s="601"/>
      <c r="CB1815" s="601"/>
      <c r="CC1815" s="601"/>
      <c r="CD1815" s="601"/>
      <c r="CE1815" s="601"/>
      <c r="CF1815" s="601"/>
      <c r="CG1815" s="601"/>
      <c r="CH1815" s="601"/>
      <c r="CI1815" s="601"/>
      <c r="CJ1815" s="601"/>
      <c r="CK1815" s="601"/>
      <c r="CL1815" s="601"/>
      <c r="CM1815" s="601"/>
      <c r="CN1815" s="601"/>
      <c r="CO1815" s="601"/>
      <c r="CP1815" s="601"/>
      <c r="CQ1815" s="601"/>
      <c r="CR1815" s="601"/>
      <c r="CS1815" s="601"/>
      <c r="CT1815" s="601"/>
      <c r="CU1815" s="601"/>
      <c r="CV1815" s="601"/>
      <c r="CW1815" s="601"/>
      <c r="CX1815" s="601"/>
      <c r="CY1815" s="601"/>
      <c r="CZ1815" s="601"/>
      <c r="DA1815" s="601"/>
      <c r="DB1815" s="601"/>
      <c r="DC1815" s="601"/>
      <c r="DD1815" s="601"/>
      <c r="DE1815" s="601"/>
      <c r="DF1815" s="601"/>
      <c r="DG1815" s="601"/>
      <c r="DH1815" s="601"/>
      <c r="DI1815" s="601"/>
      <c r="DJ1815" s="601"/>
      <c r="DK1815" s="601"/>
      <c r="DL1815" s="601"/>
      <c r="DM1815" s="601"/>
      <c r="DN1815" s="601"/>
      <c r="DO1815" s="601"/>
      <c r="DP1815" s="601"/>
      <c r="DQ1815" s="601"/>
      <c r="DR1815" s="601"/>
      <c r="DS1815" s="601"/>
      <c r="DT1815" s="601"/>
      <c r="DU1815" s="601"/>
      <c r="DV1815" s="601"/>
      <c r="DW1815" s="601"/>
      <c r="DX1815" s="601"/>
      <c r="DY1815" s="601"/>
      <c r="DZ1815" s="601"/>
      <c r="EA1815" s="601"/>
      <c r="EB1815" s="601"/>
      <c r="EC1815" s="601"/>
      <c r="ED1815" s="601"/>
      <c r="EE1815" s="601"/>
      <c r="EF1815" s="601"/>
      <c r="EG1815" s="601"/>
      <c r="EH1815" s="601"/>
      <c r="EI1815" s="601"/>
      <c r="EJ1815" s="601"/>
      <c r="EK1815" s="601"/>
      <c r="EL1815" s="601"/>
      <c r="EM1815" s="601"/>
      <c r="EN1815" s="601"/>
      <c r="EO1815" s="601"/>
      <c r="EP1815" s="601"/>
      <c r="EQ1815" s="601"/>
      <c r="ER1815" s="601"/>
      <c r="ES1815" s="601"/>
      <c r="ET1815" s="601"/>
      <c r="EU1815" s="601"/>
      <c r="EV1815" s="601"/>
      <c r="EW1815" s="601"/>
      <c r="EX1815" s="601"/>
      <c r="EY1815" s="601"/>
      <c r="EZ1815" s="601"/>
      <c r="FA1815" s="601"/>
      <c r="FB1815" s="601"/>
      <c r="FC1815" s="601"/>
      <c r="FD1815" s="601"/>
      <c r="FE1815" s="601"/>
      <c r="FF1815" s="601"/>
      <c r="FG1815" s="601"/>
      <c r="FH1815" s="601"/>
      <c r="FI1815" s="601"/>
      <c r="FJ1815" s="601"/>
      <c r="FK1815" s="601"/>
      <c r="FL1815" s="601"/>
      <c r="FM1815" s="601"/>
      <c r="FN1815" s="601"/>
      <c r="FO1815" s="601"/>
      <c r="FP1815" s="601"/>
      <c r="FQ1815" s="601"/>
      <c r="FR1815" s="601"/>
      <c r="FS1815" s="601"/>
      <c r="FT1815" s="601"/>
      <c r="FU1815" s="601"/>
      <c r="FV1815" s="601"/>
      <c r="FW1815" s="601"/>
      <c r="FX1815" s="601"/>
      <c r="FY1815" s="601"/>
      <c r="FZ1815" s="601"/>
      <c r="GA1815" s="601"/>
      <c r="GB1815" s="601"/>
      <c r="GC1815" s="601"/>
      <c r="GD1815" s="601"/>
      <c r="GE1815" s="601"/>
      <c r="GF1815" s="601"/>
      <c r="GG1815" s="601"/>
      <c r="GH1815" s="601"/>
      <c r="GI1815" s="601"/>
      <c r="GJ1815" s="601"/>
      <c r="GK1815" s="601"/>
      <c r="GL1815" s="601"/>
      <c r="GM1815" s="601"/>
      <c r="GN1815" s="601"/>
      <c r="GO1815" s="601"/>
      <c r="GP1815" s="601"/>
      <c r="GQ1815" s="601"/>
      <c r="GR1815" s="601"/>
      <c r="GS1815" s="601"/>
      <c r="GT1815" s="601"/>
      <c r="GU1815" s="601"/>
      <c r="GV1815" s="601"/>
      <c r="GW1815" s="601"/>
      <c r="GX1815" s="601"/>
      <c r="GY1815" s="601"/>
      <c r="GZ1815" s="601"/>
      <c r="HA1815" s="601"/>
      <c r="HB1815" s="601"/>
      <c r="HC1815" s="601"/>
      <c r="HD1815" s="601"/>
      <c r="HE1815" s="601"/>
      <c r="HF1815" s="601"/>
      <c r="HG1815" s="601"/>
      <c r="HH1815" s="601"/>
      <c r="HI1815" s="601"/>
      <c r="HJ1815" s="601"/>
      <c r="HK1815" s="601"/>
      <c r="HL1815" s="601"/>
      <c r="HM1815" s="601"/>
      <c r="HN1815" s="601"/>
      <c r="HO1815" s="601"/>
      <c r="HP1815" s="601"/>
      <c r="HQ1815" s="601"/>
      <c r="HR1815" s="601"/>
      <c r="HS1815" s="601"/>
      <c r="HT1815" s="601"/>
      <c r="HU1815" s="601"/>
      <c r="HV1815" s="601"/>
      <c r="HW1815" s="601"/>
      <c r="HX1815" s="601"/>
      <c r="HY1815" s="601"/>
      <c r="HZ1815" s="601"/>
      <c r="IA1815" s="601"/>
      <c r="IB1815" s="601"/>
      <c r="IC1815" s="601"/>
      <c r="ID1815" s="601"/>
      <c r="IE1815" s="601"/>
      <c r="IF1815" s="601"/>
      <c r="IG1815" s="601"/>
      <c r="IH1815" s="601"/>
      <c r="II1815" s="601"/>
      <c r="IJ1815" s="601"/>
      <c r="IK1815" s="601"/>
      <c r="IL1815" s="601"/>
      <c r="IM1815" s="601"/>
      <c r="IN1815" s="601"/>
      <c r="IO1815" s="601"/>
      <c r="IP1815" s="601"/>
      <c r="IQ1815" s="601"/>
      <c r="IR1815" s="601"/>
      <c r="IS1815" s="601"/>
      <c r="IT1815" s="601"/>
      <c r="IU1815" s="601"/>
      <c r="IV1815" s="601"/>
      <c r="IW1815" s="601"/>
      <c r="IX1815" s="601"/>
      <c r="IY1815" s="601"/>
      <c r="IZ1815" s="601"/>
      <c r="JA1815" s="601"/>
      <c r="JB1815" s="601"/>
      <c r="JC1815" s="601"/>
      <c r="JD1815" s="601"/>
      <c r="JE1815" s="601"/>
      <c r="JF1815" s="601"/>
      <c r="JG1815" s="601"/>
      <c r="JH1815" s="601"/>
      <c r="JI1815" s="601"/>
      <c r="JJ1815" s="601"/>
      <c r="JK1815" s="601"/>
      <c r="JL1815" s="601"/>
      <c r="JM1815" s="601"/>
      <c r="JN1815" s="601"/>
      <c r="JO1815" s="601"/>
      <c r="JP1815" s="601"/>
      <c r="JQ1815" s="601"/>
      <c r="JR1815" s="601"/>
      <c r="JS1815" s="601"/>
      <c r="JT1815" s="601"/>
      <c r="JU1815" s="601"/>
      <c r="JV1815" s="601"/>
      <c r="JW1815" s="601"/>
      <c r="JX1815" s="601"/>
      <c r="JY1815" s="601"/>
      <c r="JZ1815" s="601"/>
      <c r="KA1815" s="601"/>
      <c r="KB1815" s="601"/>
      <c r="KC1815" s="601"/>
      <c r="KD1815" s="601"/>
      <c r="KE1815" s="601"/>
      <c r="KF1815" s="601"/>
      <c r="KG1815" s="601"/>
      <c r="KH1815" s="601"/>
      <c r="KI1815" s="601"/>
      <c r="KJ1815" s="601"/>
      <c r="KK1815" s="601"/>
      <c r="KL1815" s="601"/>
      <c r="KM1815" s="601"/>
      <c r="KN1815" s="601"/>
      <c r="KO1815" s="601"/>
      <c r="KP1815" s="601"/>
      <c r="KQ1815" s="601"/>
      <c r="KR1815" s="601"/>
      <c r="KS1815" s="601"/>
      <c r="KT1815" s="601"/>
      <c r="KU1815" s="601"/>
      <c r="KV1815" s="601"/>
      <c r="KW1815" s="601"/>
      <c r="KX1815" s="601"/>
      <c r="KY1815" s="601"/>
      <c r="KZ1815" s="601"/>
      <c r="LA1815" s="601"/>
      <c r="LB1815" s="601"/>
      <c r="LC1815" s="601"/>
      <c r="LD1815" s="601"/>
      <c r="LE1815" s="601"/>
      <c r="LF1815" s="601"/>
      <c r="LG1815" s="601"/>
      <c r="LH1815" s="601"/>
      <c r="LI1815" s="601"/>
      <c r="LJ1815" s="601"/>
    </row>
    <row r="1816" spans="1:322">
      <c r="A1816" s="697"/>
      <c r="B1816" s="558"/>
      <c r="C1816" s="558"/>
      <c r="D1816" s="676" t="s">
        <v>1067</v>
      </c>
      <c r="E1816" s="524" t="s">
        <v>1126</v>
      </c>
      <c r="F1816" s="676" t="s">
        <v>1152</v>
      </c>
      <c r="G1816" s="596">
        <v>2022</v>
      </c>
      <c r="H1816" s="596">
        <v>3</v>
      </c>
      <c r="I1816" s="687">
        <v>127296</v>
      </c>
      <c r="J1816" s="677">
        <v>44631</v>
      </c>
      <c r="K1816" s="676" t="s">
        <v>1614</v>
      </c>
      <c r="L1816" s="677" t="s">
        <v>1578</v>
      </c>
      <c r="M1816" s="677">
        <v>44468</v>
      </c>
      <c r="N1816" s="677" t="s">
        <v>1588</v>
      </c>
      <c r="O1816" s="677"/>
      <c r="P1816" s="597">
        <v>44596</v>
      </c>
      <c r="Q1816" s="597">
        <v>44629</v>
      </c>
      <c r="R1816" s="597">
        <v>44631</v>
      </c>
      <c r="S1816" s="596" t="s">
        <v>1580</v>
      </c>
      <c r="T1816" s="596">
        <v>60</v>
      </c>
      <c r="U1816" s="596" t="s">
        <v>1590</v>
      </c>
      <c r="V1816" s="596" t="s">
        <v>1591</v>
      </c>
      <c r="W1816" s="678">
        <v>400</v>
      </c>
      <c r="X1816" s="551">
        <v>624</v>
      </c>
      <c r="Y1816" s="693">
        <v>249600</v>
      </c>
      <c r="Z1816" s="598">
        <v>0.44</v>
      </c>
      <c r="AA1816" s="682">
        <f>Y1816*Z1816</f>
        <v>109824</v>
      </c>
      <c r="AB1816" s="521"/>
      <c r="AC1816" s="683">
        <v>0</v>
      </c>
      <c r="AD1816" s="676"/>
      <c r="AE1816" s="599"/>
      <c r="AF1816" s="695">
        <f>AA1816+AD1816+AE1816</f>
        <v>109824</v>
      </c>
      <c r="AG1816" s="676" t="s">
        <v>47</v>
      </c>
      <c r="AH1816" s="641"/>
      <c r="AI1816" s="676">
        <v>75</v>
      </c>
      <c r="AJ1816" s="676" t="s">
        <v>1594</v>
      </c>
      <c r="AK1816" s="676" t="s">
        <v>50</v>
      </c>
      <c r="AL1816" s="696">
        <v>92407</v>
      </c>
      <c r="AM1816" s="676" t="s">
        <v>52</v>
      </c>
      <c r="AN1816" s="676" t="s">
        <v>1585</v>
      </c>
      <c r="AO1816" s="596"/>
      <c r="AP1816" s="676" t="s">
        <v>92</v>
      </c>
      <c r="AQ1816" s="676" t="s">
        <v>37</v>
      </c>
      <c r="AR1816" s="676"/>
      <c r="AS1816" s="523" t="s">
        <v>1077</v>
      </c>
      <c r="AT1816" s="523"/>
      <c r="AU1816" s="523"/>
      <c r="AV1816" s="674"/>
      <c r="AW1816" s="673" t="str">
        <f>U1816</f>
        <v>30390256C</v>
      </c>
      <c r="AX1816" s="673" cm="1">
        <f t="array" ref="AX1816">SUM(MID(0&amp;AW1816,LARGE(INDEX(ISNUMBER(--MID(AW1816,ROW($1:$8),1))*ROW($1:$8),),ROW($1:$8))+1,1)*10^ROW($1:$8)/10)</f>
        <v>30390256</v>
      </c>
      <c r="AY1816" s="673" t="str">
        <f>VLOOKUP($AX1816,'Item Master Data'!$A:$F,3,FALSE)</f>
        <v>T400H</v>
      </c>
      <c r="AZ1816" s="673">
        <f>VLOOKUP($AX1816,'Item Master Data'!$A:$F,6,FALSE)</f>
        <v>400</v>
      </c>
      <c r="BA1816" s="673">
        <f>X1816/BB1816</f>
        <v>24</v>
      </c>
      <c r="BB1816" s="673">
        <f>VLOOKUP(AX1816,'Item Master Data'!$A:$G,7,FALSE)</f>
        <v>26</v>
      </c>
      <c r="BC1816" s="673"/>
      <c r="BD1816" s="673">
        <f>W1816-AZ1816</f>
        <v>0</v>
      </c>
      <c r="BE1816" s="601"/>
      <c r="BF1816" s="601"/>
      <c r="BG1816" s="601"/>
      <c r="BH1816" s="601"/>
      <c r="BI1816" s="601"/>
      <c r="BJ1816" s="601"/>
      <c r="BK1816" s="601"/>
      <c r="BL1816" s="601"/>
      <c r="BM1816" s="601"/>
      <c r="BN1816" s="601"/>
      <c r="BO1816" s="601"/>
      <c r="BP1816" s="601"/>
      <c r="BQ1816" s="601"/>
      <c r="BR1816" s="601"/>
      <c r="BS1816" s="601"/>
      <c r="BT1816" s="601"/>
      <c r="BU1816" s="601"/>
      <c r="BV1816" s="601"/>
      <c r="BW1816" s="601"/>
      <c r="BX1816" s="601"/>
      <c r="BY1816" s="601"/>
      <c r="BZ1816" s="601"/>
      <c r="CA1816" s="601"/>
      <c r="CB1816" s="601"/>
      <c r="CC1816" s="601"/>
      <c r="CD1816" s="601"/>
      <c r="CE1816" s="601"/>
      <c r="CF1816" s="601"/>
      <c r="CG1816" s="601"/>
      <c r="CH1816" s="601"/>
      <c r="CI1816" s="601"/>
      <c r="CJ1816" s="601"/>
      <c r="CK1816" s="601"/>
      <c r="CL1816" s="601"/>
      <c r="CM1816" s="601"/>
      <c r="CN1816" s="601"/>
      <c r="CO1816" s="601"/>
      <c r="CP1816" s="601"/>
      <c r="CQ1816" s="601"/>
      <c r="CR1816" s="601"/>
      <c r="CS1816" s="601"/>
      <c r="CT1816" s="601"/>
      <c r="CU1816" s="601"/>
      <c r="CV1816" s="601"/>
      <c r="CW1816" s="601"/>
      <c r="CX1816" s="601"/>
      <c r="CY1816" s="601"/>
      <c r="CZ1816" s="601"/>
      <c r="DA1816" s="601"/>
      <c r="DB1816" s="601"/>
      <c r="DC1816" s="601"/>
      <c r="DD1816" s="601"/>
      <c r="DE1816" s="601"/>
      <c r="DF1816" s="601"/>
      <c r="DG1816" s="601"/>
      <c r="DH1816" s="601"/>
      <c r="DI1816" s="601"/>
      <c r="DJ1816" s="601"/>
      <c r="DK1816" s="601"/>
      <c r="DL1816" s="601"/>
      <c r="DM1816" s="601"/>
      <c r="DN1816" s="601"/>
      <c r="DO1816" s="601"/>
      <c r="DP1816" s="601"/>
      <c r="DQ1816" s="601"/>
      <c r="DR1816" s="601"/>
      <c r="DS1816" s="601"/>
      <c r="DT1816" s="601"/>
      <c r="DU1816" s="601"/>
      <c r="DV1816" s="601"/>
      <c r="DW1816" s="601"/>
      <c r="DX1816" s="601"/>
      <c r="DY1816" s="601"/>
      <c r="DZ1816" s="601"/>
      <c r="EA1816" s="601"/>
      <c r="EB1816" s="601"/>
      <c r="EC1816" s="601"/>
      <c r="ED1816" s="601"/>
      <c r="EE1816" s="601"/>
      <c r="EF1816" s="601"/>
      <c r="EG1816" s="601"/>
      <c r="EH1816" s="601"/>
      <c r="EI1816" s="601"/>
      <c r="EJ1816" s="601"/>
      <c r="EK1816" s="601"/>
      <c r="EL1816" s="601"/>
      <c r="EM1816" s="601"/>
      <c r="EN1816" s="601"/>
      <c r="EO1816" s="601"/>
      <c r="EP1816" s="601"/>
      <c r="EQ1816" s="601"/>
      <c r="ER1816" s="601"/>
      <c r="ES1816" s="601"/>
      <c r="ET1816" s="601"/>
      <c r="EU1816" s="601"/>
      <c r="EV1816" s="601"/>
      <c r="EW1816" s="601"/>
      <c r="EX1816" s="601"/>
      <c r="EY1816" s="601"/>
      <c r="EZ1816" s="601"/>
      <c r="FA1816" s="601"/>
      <c r="FB1816" s="601"/>
      <c r="FC1816" s="601"/>
      <c r="FD1816" s="601"/>
      <c r="FE1816" s="601"/>
      <c r="FF1816" s="601"/>
      <c r="FG1816" s="601"/>
      <c r="FH1816" s="601"/>
      <c r="FI1816" s="601"/>
      <c r="FJ1816" s="601"/>
      <c r="FK1816" s="601"/>
      <c r="FL1816" s="601"/>
      <c r="FM1816" s="601"/>
      <c r="FN1816" s="601"/>
      <c r="FO1816" s="601"/>
      <c r="FP1816" s="601"/>
      <c r="FQ1816" s="601"/>
      <c r="FR1816" s="601"/>
      <c r="FS1816" s="601"/>
      <c r="FT1816" s="601"/>
      <c r="FU1816" s="601"/>
      <c r="FV1816" s="601"/>
      <c r="FW1816" s="601"/>
      <c r="FX1816" s="601"/>
      <c r="FY1816" s="601"/>
      <c r="FZ1816" s="601"/>
      <c r="GA1816" s="601"/>
      <c r="GB1816" s="601"/>
      <c r="GC1816" s="601"/>
      <c r="GD1816" s="601"/>
      <c r="GE1816" s="601"/>
      <c r="GF1816" s="601"/>
      <c r="GG1816" s="601"/>
      <c r="GH1816" s="601"/>
      <c r="GI1816" s="601"/>
      <c r="GJ1816" s="601"/>
      <c r="GK1816" s="601"/>
      <c r="GL1816" s="601"/>
      <c r="GM1816" s="601"/>
      <c r="GN1816" s="601"/>
      <c r="GO1816" s="601"/>
      <c r="GP1816" s="601"/>
      <c r="GQ1816" s="601"/>
      <c r="GR1816" s="601"/>
      <c r="GS1816" s="601"/>
      <c r="GT1816" s="601"/>
      <c r="GU1816" s="601"/>
      <c r="GV1816" s="601"/>
      <c r="GW1816" s="601"/>
      <c r="GX1816" s="601"/>
      <c r="GY1816" s="601"/>
      <c r="GZ1816" s="601"/>
      <c r="HA1816" s="601"/>
      <c r="HB1816" s="601"/>
      <c r="HC1816" s="601"/>
      <c r="HD1816" s="601"/>
      <c r="HE1816" s="601"/>
      <c r="HF1816" s="601"/>
      <c r="HG1816" s="601"/>
      <c r="HH1816" s="601"/>
      <c r="HI1816" s="601"/>
      <c r="HJ1816" s="601"/>
      <c r="HK1816" s="601"/>
      <c r="HL1816" s="601"/>
      <c r="HM1816" s="601"/>
      <c r="HN1816" s="601"/>
      <c r="HO1816" s="601"/>
      <c r="HP1816" s="601"/>
      <c r="HQ1816" s="601"/>
      <c r="HR1816" s="601"/>
      <c r="HS1816" s="601"/>
      <c r="HT1816" s="601"/>
      <c r="HU1816" s="601"/>
      <c r="HV1816" s="601"/>
      <c r="HW1816" s="601"/>
      <c r="HX1816" s="601"/>
      <c r="HY1816" s="601"/>
      <c r="HZ1816" s="601"/>
      <c r="IA1816" s="601"/>
      <c r="IB1816" s="601"/>
      <c r="IC1816" s="601"/>
      <c r="ID1816" s="601"/>
      <c r="IE1816" s="601"/>
      <c r="IF1816" s="601"/>
      <c r="IG1816" s="601"/>
      <c r="IH1816" s="601"/>
      <c r="II1816" s="601"/>
      <c r="IJ1816" s="601"/>
      <c r="IK1816" s="601"/>
      <c r="IL1816" s="601"/>
      <c r="IM1816" s="601"/>
      <c r="IN1816" s="601"/>
      <c r="IO1816" s="601"/>
      <c r="IP1816" s="601"/>
      <c r="IQ1816" s="601"/>
      <c r="IR1816" s="601"/>
      <c r="IS1816" s="601"/>
      <c r="IT1816" s="601"/>
      <c r="IU1816" s="601"/>
      <c r="IV1816" s="601"/>
      <c r="IW1816" s="601"/>
      <c r="IX1816" s="601"/>
      <c r="IY1816" s="601"/>
      <c r="IZ1816" s="601"/>
      <c r="JA1816" s="601"/>
      <c r="JB1816" s="601"/>
      <c r="JC1816" s="601"/>
      <c r="JD1816" s="601"/>
      <c r="JE1816" s="601"/>
      <c r="JF1816" s="601"/>
      <c r="JG1816" s="601"/>
      <c r="JH1816" s="601"/>
      <c r="JI1816" s="601"/>
      <c r="JJ1816" s="601"/>
      <c r="JK1816" s="601"/>
      <c r="JL1816" s="601"/>
      <c r="JM1816" s="601"/>
      <c r="JN1816" s="601"/>
      <c r="JO1816" s="601"/>
      <c r="JP1816" s="601"/>
      <c r="JQ1816" s="601"/>
      <c r="JR1816" s="601"/>
      <c r="JS1816" s="601"/>
      <c r="JT1816" s="601"/>
      <c r="JU1816" s="601"/>
      <c r="JV1816" s="601"/>
      <c r="JW1816" s="601"/>
      <c r="JX1816" s="601"/>
      <c r="JY1816" s="601"/>
      <c r="JZ1816" s="601"/>
      <c r="KA1816" s="601"/>
      <c r="KB1816" s="601"/>
      <c r="KC1816" s="601"/>
      <c r="KD1816" s="601"/>
      <c r="KE1816" s="601"/>
      <c r="KF1816" s="601"/>
      <c r="KG1816" s="601"/>
      <c r="KH1816" s="601"/>
      <c r="KI1816" s="601"/>
      <c r="KJ1816" s="601"/>
      <c r="KK1816" s="601"/>
      <c r="KL1816" s="601"/>
      <c r="KM1816" s="601"/>
      <c r="KN1816" s="601"/>
      <c r="KO1816" s="601"/>
      <c r="KP1816" s="601"/>
      <c r="KQ1816" s="601"/>
      <c r="KR1816" s="601"/>
      <c r="KS1816" s="601"/>
      <c r="KT1816" s="601"/>
      <c r="KU1816" s="601"/>
      <c r="KV1816" s="601"/>
      <c r="KW1816" s="601"/>
      <c r="KX1816" s="601"/>
      <c r="KY1816" s="601"/>
      <c r="KZ1816" s="601"/>
      <c r="LA1816" s="601"/>
      <c r="LB1816" s="601"/>
      <c r="LC1816" s="601"/>
      <c r="LD1816" s="601"/>
      <c r="LE1816" s="601"/>
      <c r="LF1816" s="601"/>
      <c r="LG1816" s="601"/>
      <c r="LH1816" s="601"/>
      <c r="LI1816" s="601"/>
      <c r="LJ1816" s="601"/>
    </row>
    <row r="1817" spans="1:322">
      <c r="A1817" s="697"/>
      <c r="B1817" s="558"/>
      <c r="C1817" s="558"/>
      <c r="D1817" s="676" t="s">
        <v>1067</v>
      </c>
      <c r="E1817" s="524" t="s">
        <v>1126</v>
      </c>
      <c r="F1817" s="676" t="s">
        <v>1152</v>
      </c>
      <c r="G1817" s="596">
        <v>2022</v>
      </c>
      <c r="H1817" s="596">
        <v>3</v>
      </c>
      <c r="I1817" s="687">
        <v>127294</v>
      </c>
      <c r="J1817" s="677">
        <v>44631</v>
      </c>
      <c r="K1817" s="676" t="s">
        <v>1614</v>
      </c>
      <c r="L1817" s="677" t="s">
        <v>1578</v>
      </c>
      <c r="M1817" s="677">
        <v>44468</v>
      </c>
      <c r="N1817" s="677" t="s">
        <v>1588</v>
      </c>
      <c r="O1817" s="677"/>
      <c r="P1817" s="597">
        <v>44596</v>
      </c>
      <c r="Q1817" s="597">
        <v>44629</v>
      </c>
      <c r="R1817" s="597">
        <v>44631</v>
      </c>
      <c r="S1817" s="596" t="s">
        <v>1580</v>
      </c>
      <c r="T1817" s="596">
        <v>60</v>
      </c>
      <c r="U1817" s="596" t="s">
        <v>1590</v>
      </c>
      <c r="V1817" s="596" t="s">
        <v>1591</v>
      </c>
      <c r="W1817" s="678">
        <v>400</v>
      </c>
      <c r="X1817" s="551">
        <v>624</v>
      </c>
      <c r="Y1817" s="693">
        <v>249600</v>
      </c>
      <c r="Z1817" s="598">
        <v>0.44</v>
      </c>
      <c r="AA1817" s="682">
        <f>Y1817*Z1817</f>
        <v>109824</v>
      </c>
      <c r="AB1817" s="521"/>
      <c r="AC1817" s="683">
        <v>0</v>
      </c>
      <c r="AD1817" s="676"/>
      <c r="AE1817" s="599"/>
      <c r="AF1817" s="695">
        <f>AA1817+AD1817+AE1817</f>
        <v>109824</v>
      </c>
      <c r="AG1817" s="676" t="s">
        <v>47</v>
      </c>
      <c r="AH1817" s="641"/>
      <c r="AI1817" s="676">
        <v>75</v>
      </c>
      <c r="AJ1817" s="676" t="s">
        <v>1594</v>
      </c>
      <c r="AK1817" s="676" t="s">
        <v>50</v>
      </c>
      <c r="AL1817" s="696">
        <v>92407</v>
      </c>
      <c r="AM1817" s="676" t="s">
        <v>52</v>
      </c>
      <c r="AN1817" s="676" t="s">
        <v>1585</v>
      </c>
      <c r="AO1817" s="596"/>
      <c r="AP1817" s="676" t="s">
        <v>92</v>
      </c>
      <c r="AQ1817" s="676" t="s">
        <v>37</v>
      </c>
      <c r="AR1817" s="676"/>
      <c r="AS1817" s="523" t="s">
        <v>1077</v>
      </c>
      <c r="AT1817" s="523"/>
      <c r="AU1817" s="523"/>
      <c r="AV1817" s="674"/>
      <c r="AW1817" s="673" t="str">
        <f>U1817</f>
        <v>30390256C</v>
      </c>
      <c r="AX1817" s="673" cm="1">
        <f t="array" ref="AX1817">SUM(MID(0&amp;AW1817,LARGE(INDEX(ISNUMBER(--MID(AW1817,ROW($1:$8),1))*ROW($1:$8),),ROW($1:$8))+1,1)*10^ROW($1:$8)/10)</f>
        <v>30390256</v>
      </c>
      <c r="AY1817" s="673" t="str">
        <f>VLOOKUP($AX1817,'Item Master Data'!$A:$F,3,FALSE)</f>
        <v>T400H</v>
      </c>
      <c r="AZ1817" s="673">
        <f>VLOOKUP($AX1817,'Item Master Data'!$A:$F,6,FALSE)</f>
        <v>400</v>
      </c>
      <c r="BA1817" s="673">
        <f>X1817/BB1817</f>
        <v>24</v>
      </c>
      <c r="BB1817" s="673">
        <f>VLOOKUP(AX1817,'Item Master Data'!$A:$G,7,FALSE)</f>
        <v>26</v>
      </c>
      <c r="BC1817" s="673"/>
      <c r="BD1817" s="673">
        <f>W1817-AZ1817</f>
        <v>0</v>
      </c>
      <c r="BE1817" s="601"/>
      <c r="BF1817" s="601"/>
      <c r="BG1817" s="601"/>
      <c r="BH1817" s="601"/>
      <c r="BI1817" s="601"/>
      <c r="BJ1817" s="601"/>
      <c r="BK1817" s="601"/>
      <c r="BL1817" s="601"/>
      <c r="BM1817" s="601"/>
      <c r="BN1817" s="601"/>
      <c r="BO1817" s="601"/>
      <c r="BP1817" s="601"/>
      <c r="BQ1817" s="601"/>
      <c r="BR1817" s="601"/>
      <c r="BS1817" s="601"/>
      <c r="BT1817" s="601"/>
      <c r="BU1817" s="601"/>
      <c r="BV1817" s="601"/>
      <c r="BW1817" s="601"/>
      <c r="BX1817" s="601"/>
      <c r="BY1817" s="601"/>
      <c r="BZ1817" s="601"/>
      <c r="CA1817" s="601"/>
      <c r="CB1817" s="601"/>
      <c r="CC1817" s="601"/>
      <c r="CD1817" s="601"/>
      <c r="CE1817" s="601"/>
      <c r="CF1817" s="601"/>
      <c r="CG1817" s="601"/>
      <c r="CH1817" s="601"/>
      <c r="CI1817" s="601"/>
      <c r="CJ1817" s="601"/>
      <c r="CK1817" s="601"/>
      <c r="CL1817" s="601"/>
      <c r="CM1817" s="601"/>
      <c r="CN1817" s="601"/>
      <c r="CO1817" s="601"/>
      <c r="CP1817" s="601"/>
      <c r="CQ1817" s="601"/>
      <c r="CR1817" s="601"/>
      <c r="CS1817" s="601"/>
      <c r="CT1817" s="601"/>
      <c r="CU1817" s="601"/>
      <c r="CV1817" s="601"/>
      <c r="CW1817" s="601"/>
      <c r="CX1817" s="601"/>
      <c r="CY1817" s="601"/>
      <c r="CZ1817" s="601"/>
      <c r="DA1817" s="601"/>
      <c r="DB1817" s="601"/>
      <c r="DC1817" s="601"/>
      <c r="DD1817" s="601"/>
      <c r="DE1817" s="601"/>
      <c r="DF1817" s="601"/>
      <c r="DG1817" s="601"/>
      <c r="DH1817" s="601"/>
      <c r="DI1817" s="601"/>
      <c r="DJ1817" s="601"/>
      <c r="DK1817" s="601"/>
      <c r="DL1817" s="601"/>
      <c r="DM1817" s="601"/>
      <c r="DN1817" s="601"/>
      <c r="DO1817" s="601"/>
      <c r="DP1817" s="601"/>
      <c r="DQ1817" s="601"/>
      <c r="DR1817" s="601"/>
      <c r="DS1817" s="601"/>
      <c r="DT1817" s="601"/>
      <c r="DU1817" s="601"/>
      <c r="DV1817" s="601"/>
      <c r="DW1817" s="601"/>
      <c r="DX1817" s="601"/>
      <c r="DY1817" s="601"/>
      <c r="DZ1817" s="601"/>
      <c r="EA1817" s="601"/>
      <c r="EB1817" s="601"/>
      <c r="EC1817" s="601"/>
      <c r="ED1817" s="601"/>
      <c r="EE1817" s="601"/>
      <c r="EF1817" s="601"/>
      <c r="EG1817" s="601"/>
      <c r="EH1817" s="601"/>
      <c r="EI1817" s="601"/>
      <c r="EJ1817" s="601"/>
      <c r="EK1817" s="601"/>
      <c r="EL1817" s="601"/>
      <c r="EM1817" s="601"/>
      <c r="EN1817" s="601"/>
      <c r="EO1817" s="601"/>
      <c r="EP1817" s="601"/>
      <c r="EQ1817" s="601"/>
      <c r="ER1817" s="601"/>
      <c r="ES1817" s="601"/>
      <c r="ET1817" s="601"/>
      <c r="EU1817" s="601"/>
      <c r="EV1817" s="601"/>
      <c r="EW1817" s="601"/>
      <c r="EX1817" s="601"/>
      <c r="EY1817" s="601"/>
      <c r="EZ1817" s="601"/>
      <c r="FA1817" s="601"/>
      <c r="FB1817" s="601"/>
      <c r="FC1817" s="601"/>
      <c r="FD1817" s="601"/>
      <c r="FE1817" s="601"/>
      <c r="FF1817" s="601"/>
      <c r="FG1817" s="601"/>
      <c r="FH1817" s="601"/>
      <c r="FI1817" s="601"/>
      <c r="FJ1817" s="601"/>
      <c r="FK1817" s="601"/>
      <c r="FL1817" s="601"/>
      <c r="FM1817" s="601"/>
      <c r="FN1817" s="601"/>
      <c r="FO1817" s="601"/>
      <c r="FP1817" s="601"/>
      <c r="FQ1817" s="601"/>
      <c r="FR1817" s="601"/>
      <c r="FS1817" s="601"/>
      <c r="FT1817" s="601"/>
      <c r="FU1817" s="601"/>
      <c r="FV1817" s="601"/>
      <c r="FW1817" s="601"/>
      <c r="FX1817" s="601"/>
      <c r="FY1817" s="601"/>
      <c r="FZ1817" s="601"/>
      <c r="GA1817" s="601"/>
      <c r="GB1817" s="601"/>
      <c r="GC1817" s="601"/>
      <c r="GD1817" s="601"/>
      <c r="GE1817" s="601"/>
      <c r="GF1817" s="601"/>
      <c r="GG1817" s="601"/>
      <c r="GH1817" s="601"/>
      <c r="GI1817" s="601"/>
      <c r="GJ1817" s="601"/>
      <c r="GK1817" s="601"/>
      <c r="GL1817" s="601"/>
      <c r="GM1817" s="601"/>
      <c r="GN1817" s="601"/>
      <c r="GO1817" s="601"/>
      <c r="GP1817" s="601"/>
      <c r="GQ1817" s="601"/>
      <c r="GR1817" s="601"/>
      <c r="GS1817" s="601"/>
      <c r="GT1817" s="601"/>
      <c r="GU1817" s="601"/>
      <c r="GV1817" s="601"/>
      <c r="GW1817" s="601"/>
      <c r="GX1817" s="601"/>
      <c r="GY1817" s="601"/>
      <c r="GZ1817" s="601"/>
      <c r="HA1817" s="601"/>
      <c r="HB1817" s="601"/>
      <c r="HC1817" s="601"/>
      <c r="HD1817" s="601"/>
      <c r="HE1817" s="601"/>
      <c r="HF1817" s="601"/>
      <c r="HG1817" s="601"/>
      <c r="HH1817" s="601"/>
      <c r="HI1817" s="601"/>
      <c r="HJ1817" s="601"/>
      <c r="HK1817" s="601"/>
      <c r="HL1817" s="601"/>
      <c r="HM1817" s="601"/>
      <c r="HN1817" s="601"/>
      <c r="HO1817" s="601"/>
      <c r="HP1817" s="601"/>
      <c r="HQ1817" s="601"/>
      <c r="HR1817" s="601"/>
      <c r="HS1817" s="601"/>
      <c r="HT1817" s="601"/>
      <c r="HU1817" s="601"/>
      <c r="HV1817" s="601"/>
      <c r="HW1817" s="601"/>
      <c r="HX1817" s="601"/>
      <c r="HY1817" s="601"/>
      <c r="HZ1817" s="601"/>
      <c r="IA1817" s="601"/>
      <c r="IB1817" s="601"/>
      <c r="IC1817" s="601"/>
      <c r="ID1817" s="601"/>
      <c r="IE1817" s="601"/>
      <c r="IF1817" s="601"/>
      <c r="IG1817" s="601"/>
      <c r="IH1817" s="601"/>
      <c r="II1817" s="601"/>
      <c r="IJ1817" s="601"/>
      <c r="IK1817" s="601"/>
      <c r="IL1817" s="601"/>
      <c r="IM1817" s="601"/>
      <c r="IN1817" s="601"/>
      <c r="IO1817" s="601"/>
      <c r="IP1817" s="601"/>
      <c r="IQ1817" s="601"/>
      <c r="IR1817" s="601"/>
      <c r="IS1817" s="601"/>
      <c r="IT1817" s="601"/>
      <c r="IU1817" s="601"/>
      <c r="IV1817" s="601"/>
      <c r="IW1817" s="601"/>
      <c r="IX1817" s="601"/>
      <c r="IY1817" s="601"/>
      <c r="IZ1817" s="601"/>
      <c r="JA1817" s="601"/>
      <c r="JB1817" s="601"/>
      <c r="JC1817" s="601"/>
      <c r="JD1817" s="601"/>
      <c r="JE1817" s="601"/>
      <c r="JF1817" s="601"/>
      <c r="JG1817" s="601"/>
      <c r="JH1817" s="601"/>
      <c r="JI1817" s="601"/>
      <c r="JJ1817" s="601"/>
      <c r="JK1817" s="601"/>
      <c r="JL1817" s="601"/>
      <c r="JM1817" s="601"/>
      <c r="JN1817" s="601"/>
      <c r="JO1817" s="601"/>
      <c r="JP1817" s="601"/>
      <c r="JQ1817" s="601"/>
      <c r="JR1817" s="601"/>
      <c r="JS1817" s="601"/>
      <c r="JT1817" s="601"/>
      <c r="JU1817" s="601"/>
      <c r="JV1817" s="601"/>
      <c r="JW1817" s="601"/>
      <c r="JX1817" s="601"/>
      <c r="JY1817" s="601"/>
      <c r="JZ1817" s="601"/>
      <c r="KA1817" s="601"/>
      <c r="KB1817" s="601"/>
      <c r="KC1817" s="601"/>
      <c r="KD1817" s="601"/>
      <c r="KE1817" s="601"/>
      <c r="KF1817" s="601"/>
      <c r="KG1817" s="601"/>
      <c r="KH1817" s="601"/>
      <c r="KI1817" s="601"/>
      <c r="KJ1817" s="601"/>
      <c r="KK1817" s="601"/>
      <c r="KL1817" s="601"/>
      <c r="KM1817" s="601"/>
      <c r="KN1817" s="601"/>
      <c r="KO1817" s="601"/>
      <c r="KP1817" s="601"/>
      <c r="KQ1817" s="601"/>
      <c r="KR1817" s="601"/>
      <c r="KS1817" s="601"/>
      <c r="KT1817" s="601"/>
      <c r="KU1817" s="601"/>
      <c r="KV1817" s="601"/>
      <c r="KW1817" s="601"/>
      <c r="KX1817" s="601"/>
      <c r="KY1817" s="601"/>
      <c r="KZ1817" s="601"/>
      <c r="LA1817" s="601"/>
      <c r="LB1817" s="601"/>
      <c r="LC1817" s="601"/>
      <c r="LD1817" s="601"/>
      <c r="LE1817" s="601"/>
      <c r="LF1817" s="601"/>
      <c r="LG1817" s="601"/>
      <c r="LH1817" s="601"/>
      <c r="LI1817" s="601"/>
      <c r="LJ1817" s="601"/>
    </row>
    <row r="1818" spans="1:322">
      <c r="A1818" s="715"/>
      <c r="B1818" s="564"/>
      <c r="C1818" s="564"/>
      <c r="D1818" s="676" t="s">
        <v>1067</v>
      </c>
      <c r="E1818" s="524"/>
      <c r="F1818" s="676" t="s">
        <v>1152</v>
      </c>
      <c r="G1818" s="596">
        <v>2022</v>
      </c>
      <c r="H1818" s="596">
        <v>3</v>
      </c>
      <c r="I1818" s="687">
        <v>127356</v>
      </c>
      <c r="J1818" s="677">
        <v>44637</v>
      </c>
      <c r="K1818" s="676" t="s">
        <v>1617</v>
      </c>
      <c r="L1818" s="677" t="s">
        <v>1578</v>
      </c>
      <c r="M1818" s="677">
        <v>44468</v>
      </c>
      <c r="N1818" s="677" t="s">
        <v>1603</v>
      </c>
      <c r="O1818" s="677"/>
      <c r="P1818" s="597">
        <v>44623</v>
      </c>
      <c r="Q1818" s="597">
        <v>44637</v>
      </c>
      <c r="R1818" s="597">
        <v>44637</v>
      </c>
      <c r="S1818" s="596" t="s">
        <v>1580</v>
      </c>
      <c r="T1818" s="596">
        <v>60</v>
      </c>
      <c r="U1818" s="596" t="s">
        <v>1612</v>
      </c>
      <c r="V1818" s="596" t="s">
        <v>1591</v>
      </c>
      <c r="W1818" s="678">
        <v>400</v>
      </c>
      <c r="X1818" s="551">
        <v>624</v>
      </c>
      <c r="Y1818" s="693">
        <v>249600</v>
      </c>
      <c r="Z1818" s="598">
        <v>0.44</v>
      </c>
      <c r="AA1818" s="682">
        <f>Y1818*Z1818</f>
        <v>109824</v>
      </c>
      <c r="AB1818" s="521"/>
      <c r="AC1818" s="683">
        <v>0</v>
      </c>
      <c r="AD1818" s="676"/>
      <c r="AE1818" s="599"/>
      <c r="AF1818" s="695">
        <f>AA1818+AD1818+AE1818</f>
        <v>109824</v>
      </c>
      <c r="AG1818" s="703" t="s">
        <v>47</v>
      </c>
      <c r="AH1818" s="561"/>
      <c r="AI1818" s="703">
        <v>75</v>
      </c>
      <c r="AJ1818" s="703" t="s">
        <v>1594</v>
      </c>
      <c r="AK1818" s="703" t="s">
        <v>50</v>
      </c>
      <c r="AL1818" s="711">
        <v>92407</v>
      </c>
      <c r="AM1818" s="703" t="s">
        <v>52</v>
      </c>
      <c r="AN1818" s="703" t="s">
        <v>50</v>
      </c>
      <c r="AO1818" s="596"/>
      <c r="AP1818" s="676" t="s">
        <v>92</v>
      </c>
      <c r="AQ1818" s="676" t="s">
        <v>37</v>
      </c>
      <c r="AR1818" s="676"/>
      <c r="AS1818" s="523" t="s">
        <v>1077</v>
      </c>
      <c r="AT1818" s="523"/>
      <c r="AU1818" s="523"/>
      <c r="AV1818" s="674"/>
      <c r="AW1818" s="673" t="str">
        <f>U1818</f>
        <v>30390256H</v>
      </c>
      <c r="AX1818" s="673" cm="1">
        <f t="array" ref="AX1818">SUM(MID(0&amp;AW1818,LARGE(INDEX(ISNUMBER(--MID(AW1818,ROW($1:$8),1))*ROW($1:$8),),ROW($1:$8))+1,1)*10^ROW($1:$8)/10)</f>
        <v>30390256</v>
      </c>
      <c r="AY1818" s="673" t="str">
        <f>VLOOKUP($AX1818,'Item Master Data'!$A:$F,3,FALSE)</f>
        <v>T400H</v>
      </c>
      <c r="AZ1818" s="673">
        <f>VLOOKUP($AX1818,'Item Master Data'!$A:$F,6,FALSE)</f>
        <v>400</v>
      </c>
      <c r="BA1818" s="673">
        <f>X1818/BB1818</f>
        <v>24</v>
      </c>
      <c r="BB1818" s="673">
        <f>VLOOKUP(AX1818,'Item Master Data'!$A:$G,7,FALSE)</f>
        <v>26</v>
      </c>
      <c r="BC1818" s="673"/>
      <c r="BD1818" s="673">
        <f>W1818-AZ1818</f>
        <v>0</v>
      </c>
      <c r="BE1818" s="601"/>
      <c r="BF1818" s="601"/>
      <c r="BG1818" s="601"/>
      <c r="BH1818" s="601"/>
      <c r="BI1818" s="601"/>
      <c r="BJ1818" s="601"/>
      <c r="BK1818" s="601"/>
      <c r="BL1818" s="601"/>
      <c r="BM1818" s="601"/>
      <c r="BN1818" s="601"/>
      <c r="BO1818" s="601"/>
      <c r="BP1818" s="601"/>
      <c r="BQ1818" s="601"/>
      <c r="BR1818" s="601"/>
      <c r="BS1818" s="601"/>
      <c r="BT1818" s="601"/>
      <c r="BU1818" s="601"/>
      <c r="BV1818" s="601"/>
      <c r="BW1818" s="601"/>
      <c r="BX1818" s="601"/>
      <c r="BY1818" s="601"/>
      <c r="BZ1818" s="601"/>
      <c r="CA1818" s="601"/>
      <c r="CB1818" s="601"/>
      <c r="CC1818" s="601"/>
      <c r="CD1818" s="601"/>
      <c r="CE1818" s="601"/>
      <c r="CF1818" s="601"/>
      <c r="CG1818" s="601"/>
      <c r="CH1818" s="601"/>
      <c r="CI1818" s="601"/>
      <c r="CJ1818" s="601"/>
      <c r="CK1818" s="601"/>
      <c r="CL1818" s="601"/>
      <c r="CM1818" s="601"/>
      <c r="CN1818" s="601"/>
      <c r="CO1818" s="601"/>
      <c r="CP1818" s="601"/>
      <c r="CQ1818" s="601"/>
      <c r="CR1818" s="601"/>
      <c r="CS1818" s="601"/>
      <c r="CT1818" s="601"/>
      <c r="CU1818" s="601"/>
      <c r="CV1818" s="601"/>
      <c r="CW1818" s="601"/>
      <c r="CX1818" s="601"/>
      <c r="CY1818" s="601"/>
      <c r="CZ1818" s="601"/>
      <c r="DA1818" s="601"/>
      <c r="DB1818" s="601"/>
      <c r="DC1818" s="601"/>
      <c r="DD1818" s="601"/>
      <c r="DE1818" s="601"/>
      <c r="DF1818" s="601"/>
      <c r="DG1818" s="601"/>
      <c r="DH1818" s="601"/>
      <c r="DI1818" s="601"/>
      <c r="DJ1818" s="601"/>
      <c r="DK1818" s="601"/>
      <c r="DL1818" s="601"/>
      <c r="DM1818" s="601"/>
      <c r="DN1818" s="601"/>
      <c r="DO1818" s="601"/>
      <c r="DP1818" s="601"/>
      <c r="DQ1818" s="601"/>
      <c r="DR1818" s="601"/>
      <c r="DS1818" s="601"/>
      <c r="DT1818" s="601"/>
      <c r="DU1818" s="601"/>
      <c r="DV1818" s="601"/>
      <c r="DW1818" s="601"/>
      <c r="DX1818" s="601"/>
      <c r="DY1818" s="601"/>
      <c r="DZ1818" s="601"/>
      <c r="EA1818" s="601"/>
      <c r="EB1818" s="601"/>
      <c r="EC1818" s="601"/>
      <c r="ED1818" s="601"/>
      <c r="EE1818" s="601"/>
      <c r="EF1818" s="601"/>
      <c r="EG1818" s="601"/>
      <c r="EH1818" s="601"/>
      <c r="EI1818" s="601"/>
      <c r="EJ1818" s="601"/>
      <c r="EK1818" s="601"/>
      <c r="EL1818" s="601"/>
      <c r="EM1818" s="601"/>
      <c r="EN1818" s="601"/>
      <c r="EO1818" s="601"/>
      <c r="EP1818" s="601"/>
      <c r="EQ1818" s="601"/>
      <c r="ER1818" s="601"/>
      <c r="ES1818" s="601"/>
      <c r="ET1818" s="601"/>
      <c r="EU1818" s="601"/>
      <c r="EV1818" s="601"/>
      <c r="EW1818" s="601"/>
      <c r="EX1818" s="601"/>
      <c r="EY1818" s="601"/>
      <c r="EZ1818" s="601"/>
      <c r="FA1818" s="601"/>
      <c r="FB1818" s="601"/>
      <c r="FC1818" s="601"/>
      <c r="FD1818" s="601"/>
      <c r="FE1818" s="601"/>
      <c r="FF1818" s="601"/>
      <c r="FG1818" s="601"/>
      <c r="FH1818" s="601"/>
      <c r="FI1818" s="601"/>
      <c r="FJ1818" s="601"/>
      <c r="FK1818" s="601"/>
      <c r="FL1818" s="601"/>
      <c r="FM1818" s="601"/>
      <c r="FN1818" s="601"/>
      <c r="FO1818" s="601"/>
      <c r="FP1818" s="601"/>
      <c r="FQ1818" s="601"/>
      <c r="FR1818" s="601"/>
      <c r="FS1818" s="601"/>
      <c r="FT1818" s="601"/>
      <c r="FU1818" s="601"/>
      <c r="FV1818" s="601"/>
      <c r="FW1818" s="601"/>
      <c r="FX1818" s="601"/>
      <c r="FY1818" s="601"/>
      <c r="FZ1818" s="601"/>
      <c r="GA1818" s="601"/>
      <c r="GB1818" s="601"/>
      <c r="GC1818" s="601"/>
      <c r="GD1818" s="601"/>
      <c r="GE1818" s="601"/>
      <c r="GF1818" s="601"/>
      <c r="GG1818" s="601"/>
      <c r="GH1818" s="601"/>
      <c r="GI1818" s="601"/>
      <c r="GJ1818" s="601"/>
      <c r="GK1818" s="601"/>
      <c r="GL1818" s="601"/>
      <c r="GM1818" s="601"/>
      <c r="GN1818" s="601"/>
      <c r="GO1818" s="601"/>
      <c r="GP1818" s="601"/>
      <c r="GQ1818" s="601"/>
      <c r="GR1818" s="601"/>
      <c r="GS1818" s="601"/>
      <c r="GT1818" s="601"/>
      <c r="GU1818" s="601"/>
      <c r="GV1818" s="601"/>
      <c r="GW1818" s="601"/>
      <c r="GX1818" s="601"/>
      <c r="GY1818" s="601"/>
      <c r="GZ1818" s="601"/>
      <c r="HA1818" s="601"/>
      <c r="HB1818" s="601"/>
      <c r="HC1818" s="601"/>
      <c r="HD1818" s="601"/>
      <c r="HE1818" s="601"/>
      <c r="HF1818" s="601"/>
      <c r="HG1818" s="601"/>
      <c r="HH1818" s="601"/>
      <c r="HI1818" s="601"/>
      <c r="HJ1818" s="601"/>
      <c r="HK1818" s="601"/>
      <c r="HL1818" s="601"/>
      <c r="HM1818" s="601"/>
      <c r="HN1818" s="601"/>
      <c r="HO1818" s="601"/>
      <c r="HP1818" s="601"/>
      <c r="HQ1818" s="601"/>
      <c r="HR1818" s="601"/>
      <c r="HS1818" s="601"/>
      <c r="HT1818" s="601"/>
      <c r="HU1818" s="601"/>
      <c r="HV1818" s="601"/>
      <c r="HW1818" s="601"/>
      <c r="HX1818" s="601"/>
      <c r="HY1818" s="601"/>
      <c r="HZ1818" s="601"/>
      <c r="IA1818" s="601"/>
      <c r="IB1818" s="601"/>
      <c r="IC1818" s="601"/>
      <c r="ID1818" s="601"/>
      <c r="IE1818" s="601"/>
      <c r="IF1818" s="601"/>
      <c r="IG1818" s="601"/>
      <c r="IH1818" s="601"/>
      <c r="II1818" s="601"/>
      <c r="IJ1818" s="601"/>
      <c r="IK1818" s="601"/>
      <c r="IL1818" s="601"/>
      <c r="IM1818" s="601"/>
      <c r="IN1818" s="601"/>
      <c r="IO1818" s="601"/>
      <c r="IP1818" s="601"/>
      <c r="IQ1818" s="601"/>
      <c r="IR1818" s="601"/>
      <c r="IS1818" s="601"/>
      <c r="IT1818" s="601"/>
      <c r="IU1818" s="601"/>
      <c r="IV1818" s="601"/>
      <c r="IW1818" s="601"/>
      <c r="IX1818" s="601"/>
      <c r="IY1818" s="601"/>
      <c r="IZ1818" s="601"/>
      <c r="JA1818" s="601"/>
      <c r="JB1818" s="601"/>
      <c r="JC1818" s="601"/>
      <c r="JD1818" s="601"/>
      <c r="JE1818" s="601"/>
      <c r="JF1818" s="601"/>
      <c r="JG1818" s="601"/>
      <c r="JH1818" s="601"/>
      <c r="JI1818" s="601"/>
      <c r="JJ1818" s="601"/>
      <c r="JK1818" s="601"/>
      <c r="JL1818" s="601"/>
      <c r="JM1818" s="601"/>
      <c r="JN1818" s="601"/>
      <c r="JO1818" s="601"/>
      <c r="JP1818" s="601"/>
      <c r="JQ1818" s="601"/>
      <c r="JR1818" s="601"/>
      <c r="JS1818" s="601"/>
      <c r="JT1818" s="601"/>
      <c r="JU1818" s="601"/>
      <c r="JV1818" s="601"/>
      <c r="JW1818" s="601"/>
      <c r="JX1818" s="601"/>
      <c r="JY1818" s="601"/>
      <c r="JZ1818" s="601"/>
      <c r="KA1818" s="601"/>
      <c r="KB1818" s="601"/>
      <c r="KC1818" s="601"/>
      <c r="KD1818" s="601"/>
      <c r="KE1818" s="601"/>
      <c r="KF1818" s="601"/>
      <c r="KG1818" s="601"/>
      <c r="KH1818" s="601"/>
      <c r="KI1818" s="601"/>
      <c r="KJ1818" s="601"/>
      <c r="KK1818" s="601"/>
      <c r="KL1818" s="601"/>
      <c r="KM1818" s="601"/>
      <c r="KN1818" s="601"/>
      <c r="KO1818" s="601"/>
      <c r="KP1818" s="601"/>
      <c r="KQ1818" s="601"/>
      <c r="KR1818" s="601"/>
      <c r="KS1818" s="601"/>
      <c r="KT1818" s="601"/>
      <c r="KU1818" s="601"/>
      <c r="KV1818" s="601"/>
      <c r="KW1818" s="601"/>
      <c r="KX1818" s="601"/>
      <c r="KY1818" s="601"/>
      <c r="KZ1818" s="601"/>
      <c r="LA1818" s="601"/>
      <c r="LB1818" s="601"/>
      <c r="LC1818" s="601"/>
      <c r="LD1818" s="601"/>
      <c r="LE1818" s="601"/>
      <c r="LF1818" s="601"/>
      <c r="LG1818" s="601"/>
      <c r="LH1818" s="601"/>
      <c r="LI1818" s="601"/>
      <c r="LJ1818" s="601"/>
    </row>
    <row r="1819" spans="1:322">
      <c r="A1819" s="715"/>
      <c r="B1819" s="564"/>
      <c r="C1819" s="564"/>
      <c r="D1819" s="676" t="s">
        <v>1067</v>
      </c>
      <c r="E1819" s="524"/>
      <c r="F1819" s="596" t="s">
        <v>1152</v>
      </c>
      <c r="G1819" s="596">
        <v>2022</v>
      </c>
      <c r="H1819" s="596">
        <v>3</v>
      </c>
      <c r="I1819" s="687">
        <v>127218</v>
      </c>
      <c r="J1819" s="677">
        <v>44627</v>
      </c>
      <c r="K1819" s="676" t="s">
        <v>1617</v>
      </c>
      <c r="L1819" s="677" t="s">
        <v>1578</v>
      </c>
      <c r="M1819" s="677">
        <v>44468</v>
      </c>
      <c r="N1819" s="677" t="s">
        <v>1603</v>
      </c>
      <c r="O1819" s="677"/>
      <c r="P1819" s="597">
        <v>44623</v>
      </c>
      <c r="Q1819" s="597">
        <v>44627</v>
      </c>
      <c r="R1819" s="597">
        <v>44627</v>
      </c>
      <c r="S1819" s="596" t="s">
        <v>1580</v>
      </c>
      <c r="T1819" s="596">
        <v>60</v>
      </c>
      <c r="U1819" s="596" t="s">
        <v>1590</v>
      </c>
      <c r="V1819" s="596" t="s">
        <v>1591</v>
      </c>
      <c r="W1819" s="678">
        <v>400</v>
      </c>
      <c r="X1819" s="551">
        <v>624</v>
      </c>
      <c r="Y1819" s="693">
        <v>249600</v>
      </c>
      <c r="Z1819" s="598">
        <v>0.44</v>
      </c>
      <c r="AA1819" s="682">
        <f>Y1819*Z1819</f>
        <v>109824</v>
      </c>
      <c r="AB1819" s="521"/>
      <c r="AC1819" s="683">
        <v>0</v>
      </c>
      <c r="AD1819" s="676"/>
      <c r="AE1819" s="599"/>
      <c r="AF1819" s="695">
        <f>AA1819+AD1819+AE1819</f>
        <v>109824</v>
      </c>
      <c r="AG1819" s="703" t="s">
        <v>47</v>
      </c>
      <c r="AH1819" s="561"/>
      <c r="AI1819" s="703">
        <v>75</v>
      </c>
      <c r="AJ1819" s="703" t="s">
        <v>1594</v>
      </c>
      <c r="AK1819" s="703" t="s">
        <v>50</v>
      </c>
      <c r="AL1819" s="711">
        <v>92407</v>
      </c>
      <c r="AM1819" s="703" t="s">
        <v>52</v>
      </c>
      <c r="AN1819" s="703" t="s">
        <v>50</v>
      </c>
      <c r="AO1819" s="596"/>
      <c r="AP1819" s="676" t="s">
        <v>92</v>
      </c>
      <c r="AQ1819" s="676" t="s">
        <v>37</v>
      </c>
      <c r="AR1819" s="676"/>
      <c r="AS1819" s="523" t="s">
        <v>1077</v>
      </c>
      <c r="AT1819" s="523"/>
      <c r="AU1819" s="523"/>
      <c r="AV1819" s="674"/>
      <c r="AW1819" s="673" t="str">
        <f>U1819</f>
        <v>30390256C</v>
      </c>
      <c r="AX1819" s="673" cm="1">
        <f t="array" ref="AX1819">SUM(MID(0&amp;AW1819,LARGE(INDEX(ISNUMBER(--MID(AW1819,ROW($1:$8),1))*ROW($1:$8),),ROW($1:$8))+1,1)*10^ROW($1:$8)/10)</f>
        <v>30390256</v>
      </c>
      <c r="AY1819" s="673" t="str">
        <f>VLOOKUP($AX1819,'Item Master Data'!$A:$F,3,FALSE)</f>
        <v>T400H</v>
      </c>
      <c r="AZ1819" s="673">
        <f>VLOOKUP($AX1819,'Item Master Data'!$A:$F,6,FALSE)</f>
        <v>400</v>
      </c>
      <c r="BA1819" s="673">
        <f>X1819/BB1819</f>
        <v>24</v>
      </c>
      <c r="BB1819" s="673">
        <f>VLOOKUP(AX1819,'Item Master Data'!$A:$G,7,FALSE)</f>
        <v>26</v>
      </c>
      <c r="BC1819" s="673"/>
      <c r="BD1819" s="673">
        <f>W1819-AZ1819</f>
        <v>0</v>
      </c>
      <c r="BE1819" s="601"/>
      <c r="BF1819" s="601"/>
      <c r="BG1819" s="601"/>
      <c r="BH1819" s="601"/>
      <c r="BI1819" s="601"/>
      <c r="BJ1819" s="601"/>
      <c r="BK1819" s="601"/>
      <c r="BL1819" s="601"/>
      <c r="BM1819" s="601"/>
      <c r="BN1819" s="601"/>
      <c r="BO1819" s="601"/>
      <c r="BP1819" s="601"/>
      <c r="BQ1819" s="601"/>
      <c r="BR1819" s="601"/>
      <c r="BS1819" s="601"/>
      <c r="BT1819" s="601"/>
      <c r="BU1819" s="601"/>
      <c r="BV1819" s="601"/>
      <c r="BW1819" s="601"/>
      <c r="BX1819" s="601"/>
      <c r="BY1819" s="601"/>
      <c r="BZ1819" s="601"/>
      <c r="CA1819" s="601"/>
      <c r="CB1819" s="601"/>
      <c r="CC1819" s="601"/>
      <c r="CD1819" s="601"/>
      <c r="CE1819" s="601"/>
      <c r="CF1819" s="601"/>
      <c r="CG1819" s="601"/>
      <c r="CH1819" s="601"/>
      <c r="CI1819" s="601"/>
      <c r="CJ1819" s="601"/>
      <c r="CK1819" s="601"/>
      <c r="CL1819" s="601"/>
      <c r="CM1819" s="601"/>
      <c r="CN1819" s="601"/>
      <c r="CO1819" s="601"/>
      <c r="CP1819" s="601"/>
      <c r="CQ1819" s="601"/>
      <c r="CR1819" s="601"/>
      <c r="CS1819" s="601"/>
      <c r="CT1819" s="601"/>
      <c r="CU1819" s="601"/>
      <c r="CV1819" s="601"/>
      <c r="CW1819" s="601"/>
      <c r="CX1819" s="601"/>
      <c r="CY1819" s="601"/>
      <c r="CZ1819" s="601"/>
      <c r="DA1819" s="601"/>
      <c r="DB1819" s="601"/>
      <c r="DC1819" s="601"/>
      <c r="DD1819" s="601"/>
      <c r="DE1819" s="601"/>
      <c r="DF1819" s="601"/>
      <c r="DG1819" s="601"/>
      <c r="DH1819" s="601"/>
      <c r="DI1819" s="601"/>
      <c r="DJ1819" s="601"/>
      <c r="DK1819" s="601"/>
      <c r="DL1819" s="601"/>
      <c r="DM1819" s="601"/>
      <c r="DN1819" s="601"/>
      <c r="DO1819" s="601"/>
      <c r="DP1819" s="601"/>
      <c r="DQ1819" s="601"/>
      <c r="DR1819" s="601"/>
      <c r="DS1819" s="601"/>
      <c r="DT1819" s="601"/>
      <c r="DU1819" s="601"/>
      <c r="DV1819" s="601"/>
      <c r="DW1819" s="601"/>
      <c r="DX1819" s="601"/>
      <c r="DY1819" s="601"/>
      <c r="DZ1819" s="601"/>
      <c r="EA1819" s="601"/>
      <c r="EB1819" s="601"/>
      <c r="EC1819" s="601"/>
      <c r="ED1819" s="601"/>
      <c r="EE1819" s="601"/>
      <c r="EF1819" s="601"/>
      <c r="EG1819" s="601"/>
      <c r="EH1819" s="601"/>
      <c r="EI1819" s="601"/>
      <c r="EJ1819" s="601"/>
      <c r="EK1819" s="601"/>
      <c r="EL1819" s="601"/>
      <c r="EM1819" s="601"/>
      <c r="EN1819" s="601"/>
      <c r="EO1819" s="601"/>
      <c r="EP1819" s="601"/>
      <c r="EQ1819" s="601"/>
      <c r="ER1819" s="601"/>
      <c r="ES1819" s="601"/>
      <c r="ET1819" s="601"/>
      <c r="EU1819" s="601"/>
      <c r="EV1819" s="601"/>
      <c r="EW1819" s="601"/>
      <c r="EX1819" s="601"/>
      <c r="EY1819" s="601"/>
      <c r="EZ1819" s="601"/>
      <c r="FA1819" s="601"/>
      <c r="FB1819" s="601"/>
      <c r="FC1819" s="601"/>
      <c r="FD1819" s="601"/>
      <c r="FE1819" s="601"/>
      <c r="FF1819" s="601"/>
      <c r="FG1819" s="601"/>
      <c r="FH1819" s="601"/>
      <c r="FI1819" s="601"/>
      <c r="FJ1819" s="601"/>
      <c r="FK1819" s="601"/>
      <c r="FL1819" s="601"/>
      <c r="FM1819" s="601"/>
      <c r="FN1819" s="601"/>
      <c r="FO1819" s="601"/>
      <c r="FP1819" s="601"/>
      <c r="FQ1819" s="601"/>
      <c r="FR1819" s="601"/>
      <c r="FS1819" s="601"/>
      <c r="FT1819" s="601"/>
      <c r="FU1819" s="601"/>
      <c r="FV1819" s="601"/>
      <c r="FW1819" s="601"/>
      <c r="FX1819" s="601"/>
      <c r="FY1819" s="601"/>
      <c r="FZ1819" s="601"/>
      <c r="GA1819" s="601"/>
      <c r="GB1819" s="601"/>
      <c r="GC1819" s="601"/>
      <c r="GD1819" s="601"/>
      <c r="GE1819" s="601"/>
      <c r="GF1819" s="601"/>
      <c r="GG1819" s="601"/>
      <c r="GH1819" s="601"/>
      <c r="GI1819" s="601"/>
      <c r="GJ1819" s="601"/>
      <c r="GK1819" s="601"/>
      <c r="GL1819" s="601"/>
      <c r="GM1819" s="601"/>
      <c r="GN1819" s="601"/>
      <c r="GO1819" s="601"/>
      <c r="GP1819" s="601"/>
      <c r="GQ1819" s="601"/>
      <c r="GR1819" s="601"/>
      <c r="GS1819" s="601"/>
      <c r="GT1819" s="601"/>
      <c r="GU1819" s="601"/>
      <c r="GV1819" s="601"/>
      <c r="GW1819" s="601"/>
      <c r="GX1819" s="601"/>
      <c r="GY1819" s="601"/>
      <c r="GZ1819" s="601"/>
      <c r="HA1819" s="601"/>
      <c r="HB1819" s="601"/>
      <c r="HC1819" s="601"/>
      <c r="HD1819" s="601"/>
      <c r="HE1819" s="601"/>
      <c r="HF1819" s="601"/>
      <c r="HG1819" s="601"/>
      <c r="HH1819" s="601"/>
      <c r="HI1819" s="601"/>
      <c r="HJ1819" s="601"/>
      <c r="HK1819" s="601"/>
      <c r="HL1819" s="601"/>
      <c r="HM1819" s="601"/>
      <c r="HN1819" s="601"/>
      <c r="HO1819" s="601"/>
      <c r="HP1819" s="601"/>
      <c r="HQ1819" s="601"/>
      <c r="HR1819" s="601"/>
      <c r="HS1819" s="601"/>
      <c r="HT1819" s="601"/>
      <c r="HU1819" s="601"/>
      <c r="HV1819" s="601"/>
      <c r="HW1819" s="601"/>
      <c r="HX1819" s="601"/>
      <c r="HY1819" s="601"/>
      <c r="HZ1819" s="601"/>
      <c r="IA1819" s="601"/>
      <c r="IB1819" s="601"/>
      <c r="IC1819" s="601"/>
      <c r="ID1819" s="601"/>
      <c r="IE1819" s="601"/>
      <c r="IF1819" s="601"/>
      <c r="IG1819" s="601"/>
      <c r="IH1819" s="601"/>
      <c r="II1819" s="601"/>
      <c r="IJ1819" s="601"/>
      <c r="IK1819" s="601"/>
      <c r="IL1819" s="601"/>
      <c r="IM1819" s="601"/>
      <c r="IN1819" s="601"/>
      <c r="IO1819" s="601"/>
      <c r="IP1819" s="601"/>
      <c r="IQ1819" s="601"/>
      <c r="IR1819" s="601"/>
      <c r="IS1819" s="601"/>
      <c r="IT1819" s="601"/>
      <c r="IU1819" s="601"/>
      <c r="IV1819" s="601"/>
      <c r="IW1819" s="601"/>
      <c r="IX1819" s="601"/>
      <c r="IY1819" s="601"/>
      <c r="IZ1819" s="601"/>
      <c r="JA1819" s="601"/>
      <c r="JB1819" s="601"/>
      <c r="JC1819" s="601"/>
      <c r="JD1819" s="601"/>
      <c r="JE1819" s="601"/>
      <c r="JF1819" s="601"/>
      <c r="JG1819" s="601"/>
      <c r="JH1819" s="601"/>
      <c r="JI1819" s="601"/>
      <c r="JJ1819" s="601"/>
      <c r="JK1819" s="601"/>
      <c r="JL1819" s="601"/>
      <c r="JM1819" s="601"/>
      <c r="JN1819" s="601"/>
      <c r="JO1819" s="601"/>
      <c r="JP1819" s="601"/>
      <c r="JQ1819" s="601"/>
      <c r="JR1819" s="601"/>
      <c r="JS1819" s="601"/>
      <c r="JT1819" s="601"/>
      <c r="JU1819" s="601"/>
      <c r="JV1819" s="601"/>
      <c r="JW1819" s="601"/>
      <c r="JX1819" s="601"/>
      <c r="JY1819" s="601"/>
      <c r="JZ1819" s="601"/>
      <c r="KA1819" s="601"/>
      <c r="KB1819" s="601"/>
      <c r="KC1819" s="601"/>
      <c r="KD1819" s="601"/>
      <c r="KE1819" s="601"/>
      <c r="KF1819" s="601"/>
      <c r="KG1819" s="601"/>
      <c r="KH1819" s="601"/>
      <c r="KI1819" s="601"/>
      <c r="KJ1819" s="601"/>
      <c r="KK1819" s="601"/>
      <c r="KL1819" s="601"/>
      <c r="KM1819" s="601"/>
      <c r="KN1819" s="601"/>
      <c r="KO1819" s="601"/>
      <c r="KP1819" s="601"/>
      <c r="KQ1819" s="601"/>
      <c r="KR1819" s="601"/>
      <c r="KS1819" s="601"/>
      <c r="KT1819" s="601"/>
      <c r="KU1819" s="601"/>
      <c r="KV1819" s="601"/>
      <c r="KW1819" s="601"/>
      <c r="KX1819" s="601"/>
      <c r="KY1819" s="601"/>
      <c r="KZ1819" s="601"/>
      <c r="LA1819" s="601"/>
      <c r="LB1819" s="601"/>
      <c r="LC1819" s="601"/>
      <c r="LD1819" s="601"/>
      <c r="LE1819" s="601"/>
      <c r="LF1819" s="601"/>
      <c r="LG1819" s="601"/>
      <c r="LH1819" s="601"/>
      <c r="LI1819" s="601"/>
      <c r="LJ1819" s="601"/>
    </row>
    <row r="1820" spans="1:322">
      <c r="A1820" s="715"/>
      <c r="B1820" s="564"/>
      <c r="C1820" s="564"/>
      <c r="D1820" s="676" t="s">
        <v>1067</v>
      </c>
      <c r="E1820" s="524"/>
      <c r="F1820" s="676" t="s">
        <v>1152</v>
      </c>
      <c r="G1820" s="596">
        <v>2022</v>
      </c>
      <c r="H1820" s="596">
        <v>3</v>
      </c>
      <c r="I1820" s="687">
        <v>127239</v>
      </c>
      <c r="J1820" s="677">
        <v>44629</v>
      </c>
      <c r="K1820" s="676" t="s">
        <v>1617</v>
      </c>
      <c r="L1820" s="677" t="s">
        <v>1578</v>
      </c>
      <c r="M1820" s="677">
        <v>44468</v>
      </c>
      <c r="N1820" s="677" t="s">
        <v>1603</v>
      </c>
      <c r="O1820" s="677"/>
      <c r="P1820" s="597">
        <v>44623</v>
      </c>
      <c r="Q1820" s="597">
        <v>44629</v>
      </c>
      <c r="R1820" s="597">
        <v>44629</v>
      </c>
      <c r="S1820" s="596" t="s">
        <v>1580</v>
      </c>
      <c r="T1820" s="596">
        <v>60</v>
      </c>
      <c r="U1820" s="676" t="s">
        <v>1590</v>
      </c>
      <c r="V1820" s="596" t="s">
        <v>1591</v>
      </c>
      <c r="W1820" s="678">
        <v>400</v>
      </c>
      <c r="X1820" s="551">
        <v>624</v>
      </c>
      <c r="Y1820" s="693">
        <v>249600</v>
      </c>
      <c r="Z1820" s="598">
        <v>0.44</v>
      </c>
      <c r="AA1820" s="682">
        <f>Y1820*Z1820</f>
        <v>109824</v>
      </c>
      <c r="AB1820" s="521"/>
      <c r="AC1820" s="683">
        <v>0</v>
      </c>
      <c r="AD1820" s="676"/>
      <c r="AE1820" s="684"/>
      <c r="AF1820" s="695">
        <f>AA1820+AD1820+AE1820</f>
        <v>109824</v>
      </c>
      <c r="AG1820" s="703" t="s">
        <v>47</v>
      </c>
      <c r="AH1820" s="561"/>
      <c r="AI1820" s="703">
        <v>75</v>
      </c>
      <c r="AJ1820" s="703" t="s">
        <v>1594</v>
      </c>
      <c r="AK1820" s="703" t="s">
        <v>50</v>
      </c>
      <c r="AL1820" s="711">
        <v>92407</v>
      </c>
      <c r="AM1820" s="703" t="s">
        <v>52</v>
      </c>
      <c r="AN1820" s="703" t="s">
        <v>50</v>
      </c>
      <c r="AO1820" s="596"/>
      <c r="AP1820" s="676" t="s">
        <v>92</v>
      </c>
      <c r="AQ1820" s="676" t="s">
        <v>37</v>
      </c>
      <c r="AR1820" s="676"/>
      <c r="AS1820" s="523" t="s">
        <v>1077</v>
      </c>
      <c r="AT1820" s="523"/>
      <c r="AU1820" s="523"/>
      <c r="AV1820" s="674"/>
      <c r="AW1820" s="673" t="str">
        <f>U1820</f>
        <v>30390256C</v>
      </c>
      <c r="AX1820" s="673" cm="1">
        <f t="array" ref="AX1820">SUM(MID(0&amp;AW1820,LARGE(INDEX(ISNUMBER(--MID(AW1820,ROW($1:$8),1))*ROW($1:$8),),ROW($1:$8))+1,1)*10^ROW($1:$8)/10)</f>
        <v>30390256</v>
      </c>
      <c r="AY1820" s="673" t="str">
        <f>VLOOKUP($AX1820,'Item Master Data'!$A:$F,3,FALSE)</f>
        <v>T400H</v>
      </c>
      <c r="AZ1820" s="673">
        <f>VLOOKUP($AX1820,'Item Master Data'!$A:$F,6,FALSE)</f>
        <v>400</v>
      </c>
      <c r="BA1820" s="673">
        <f>X1820/BB1820</f>
        <v>24</v>
      </c>
      <c r="BB1820" s="673">
        <f>VLOOKUP(AX1820,'Item Master Data'!$A:$G,7,FALSE)</f>
        <v>26</v>
      </c>
      <c r="BC1820" s="673"/>
      <c r="BD1820" s="673">
        <f>W1820-AZ1820</f>
        <v>0</v>
      </c>
      <c r="BE1820" s="601"/>
      <c r="BF1820" s="601"/>
      <c r="BG1820" s="601"/>
      <c r="BH1820" s="601"/>
      <c r="BI1820" s="601"/>
      <c r="BJ1820" s="601"/>
      <c r="BK1820" s="601"/>
      <c r="BL1820" s="601"/>
      <c r="BM1820" s="601"/>
      <c r="BN1820" s="601"/>
      <c r="BO1820" s="601"/>
      <c r="BP1820" s="601"/>
      <c r="BQ1820" s="601"/>
      <c r="BR1820" s="601"/>
      <c r="BS1820" s="601"/>
      <c r="BT1820" s="601"/>
      <c r="BU1820" s="601"/>
      <c r="BV1820" s="601"/>
      <c r="BW1820" s="601"/>
      <c r="BX1820" s="601"/>
      <c r="BY1820" s="601"/>
      <c r="BZ1820" s="601"/>
      <c r="CA1820" s="601"/>
      <c r="CB1820" s="601"/>
      <c r="CC1820" s="601"/>
      <c r="CD1820" s="601"/>
      <c r="CE1820" s="601"/>
      <c r="CF1820" s="601"/>
      <c r="CG1820" s="601"/>
      <c r="CH1820" s="601"/>
      <c r="CI1820" s="601"/>
      <c r="CJ1820" s="601"/>
      <c r="CK1820" s="601"/>
      <c r="CL1820" s="601"/>
      <c r="CM1820" s="601"/>
      <c r="CN1820" s="601"/>
      <c r="CO1820" s="601"/>
      <c r="CP1820" s="601"/>
      <c r="CQ1820" s="601"/>
      <c r="CR1820" s="601"/>
      <c r="CS1820" s="601"/>
      <c r="CT1820" s="601"/>
      <c r="CU1820" s="601"/>
      <c r="CV1820" s="601"/>
      <c r="CW1820" s="601"/>
      <c r="CX1820" s="601"/>
      <c r="CY1820" s="601"/>
      <c r="CZ1820" s="601"/>
      <c r="DA1820" s="601"/>
      <c r="DB1820" s="601"/>
      <c r="DC1820" s="601"/>
      <c r="DD1820" s="601"/>
      <c r="DE1820" s="601"/>
      <c r="DF1820" s="601"/>
      <c r="DG1820" s="601"/>
      <c r="DH1820" s="601"/>
      <c r="DI1820" s="601"/>
      <c r="DJ1820" s="601"/>
      <c r="DK1820" s="601"/>
      <c r="DL1820" s="601"/>
      <c r="DM1820" s="601"/>
      <c r="DN1820" s="601"/>
      <c r="DO1820" s="601"/>
      <c r="DP1820" s="601"/>
      <c r="DQ1820" s="601"/>
      <c r="DR1820" s="601"/>
      <c r="DS1820" s="601"/>
      <c r="DT1820" s="601"/>
      <c r="DU1820" s="601"/>
      <c r="DV1820" s="601"/>
      <c r="DW1820" s="601"/>
      <c r="DX1820" s="601"/>
      <c r="DY1820" s="601"/>
      <c r="DZ1820" s="601"/>
      <c r="EA1820" s="601"/>
      <c r="EB1820" s="601"/>
      <c r="EC1820" s="601"/>
      <c r="ED1820" s="601"/>
      <c r="EE1820" s="601"/>
      <c r="EF1820" s="601"/>
      <c r="EG1820" s="601"/>
      <c r="EH1820" s="601"/>
      <c r="EI1820" s="601"/>
      <c r="EJ1820" s="601"/>
      <c r="EK1820" s="601"/>
      <c r="EL1820" s="601"/>
      <c r="EM1820" s="601"/>
      <c r="EN1820" s="601"/>
      <c r="EO1820" s="601"/>
      <c r="EP1820" s="601"/>
      <c r="EQ1820" s="601"/>
      <c r="ER1820" s="601"/>
      <c r="ES1820" s="601"/>
      <c r="ET1820" s="601"/>
      <c r="EU1820" s="601"/>
      <c r="EV1820" s="601"/>
      <c r="EW1820" s="601"/>
      <c r="EX1820" s="601"/>
      <c r="EY1820" s="601"/>
      <c r="EZ1820" s="601"/>
      <c r="FA1820" s="601"/>
      <c r="FB1820" s="601"/>
      <c r="FC1820" s="601"/>
      <c r="FD1820" s="601"/>
      <c r="FE1820" s="601"/>
      <c r="FF1820" s="601"/>
      <c r="FG1820" s="601"/>
      <c r="FH1820" s="601"/>
      <c r="FI1820" s="601"/>
      <c r="FJ1820" s="601"/>
      <c r="FK1820" s="601"/>
      <c r="FL1820" s="601"/>
      <c r="FM1820" s="601"/>
      <c r="FN1820" s="601"/>
      <c r="FO1820" s="601"/>
      <c r="FP1820" s="601"/>
      <c r="FQ1820" s="601"/>
      <c r="FR1820" s="601"/>
      <c r="FS1820" s="601"/>
      <c r="FT1820" s="601"/>
      <c r="FU1820" s="601"/>
      <c r="FV1820" s="601"/>
      <c r="FW1820" s="601"/>
      <c r="FX1820" s="601"/>
      <c r="FY1820" s="601"/>
      <c r="FZ1820" s="601"/>
      <c r="GA1820" s="601"/>
      <c r="GB1820" s="601"/>
      <c r="GC1820" s="601"/>
      <c r="GD1820" s="601"/>
      <c r="GE1820" s="601"/>
      <c r="GF1820" s="601"/>
      <c r="GG1820" s="601"/>
      <c r="GH1820" s="601"/>
      <c r="GI1820" s="601"/>
      <c r="GJ1820" s="601"/>
      <c r="GK1820" s="601"/>
      <c r="GL1820" s="601"/>
      <c r="GM1820" s="601"/>
      <c r="GN1820" s="601"/>
      <c r="GO1820" s="601"/>
      <c r="GP1820" s="601"/>
      <c r="GQ1820" s="601"/>
      <c r="GR1820" s="601"/>
      <c r="GS1820" s="601"/>
      <c r="GT1820" s="601"/>
      <c r="GU1820" s="601"/>
      <c r="GV1820" s="601"/>
      <c r="GW1820" s="601"/>
      <c r="GX1820" s="601"/>
      <c r="GY1820" s="601"/>
      <c r="GZ1820" s="601"/>
      <c r="HA1820" s="601"/>
      <c r="HB1820" s="601"/>
      <c r="HC1820" s="601"/>
      <c r="HD1820" s="601"/>
      <c r="HE1820" s="601"/>
      <c r="HF1820" s="601"/>
      <c r="HG1820" s="601"/>
      <c r="HH1820" s="601"/>
      <c r="HI1820" s="601"/>
      <c r="HJ1820" s="601"/>
      <c r="HK1820" s="601"/>
      <c r="HL1820" s="601"/>
      <c r="HM1820" s="601"/>
      <c r="HN1820" s="601"/>
      <c r="HO1820" s="601"/>
      <c r="HP1820" s="601"/>
      <c r="HQ1820" s="601"/>
      <c r="HR1820" s="601"/>
      <c r="HS1820" s="601"/>
      <c r="HT1820" s="601"/>
      <c r="HU1820" s="601"/>
      <c r="HV1820" s="601"/>
      <c r="HW1820" s="601"/>
      <c r="HX1820" s="601"/>
      <c r="HY1820" s="601"/>
      <c r="HZ1820" s="601"/>
      <c r="IA1820" s="601"/>
      <c r="IB1820" s="601"/>
      <c r="IC1820" s="601"/>
      <c r="ID1820" s="601"/>
      <c r="IE1820" s="601"/>
      <c r="IF1820" s="601"/>
      <c r="IG1820" s="601"/>
      <c r="IH1820" s="601"/>
      <c r="II1820" s="601"/>
      <c r="IJ1820" s="601"/>
      <c r="IK1820" s="601"/>
      <c r="IL1820" s="601"/>
      <c r="IM1820" s="601"/>
      <c r="IN1820" s="601"/>
      <c r="IO1820" s="601"/>
      <c r="IP1820" s="601"/>
      <c r="IQ1820" s="601"/>
      <c r="IR1820" s="601"/>
      <c r="IS1820" s="601"/>
      <c r="IT1820" s="601"/>
      <c r="IU1820" s="601"/>
      <c r="IV1820" s="601"/>
      <c r="IW1820" s="601"/>
      <c r="IX1820" s="601"/>
      <c r="IY1820" s="601"/>
      <c r="IZ1820" s="601"/>
      <c r="JA1820" s="601"/>
      <c r="JB1820" s="601"/>
      <c r="JC1820" s="601"/>
      <c r="JD1820" s="601"/>
      <c r="JE1820" s="601"/>
      <c r="JF1820" s="601"/>
      <c r="JG1820" s="601"/>
      <c r="JH1820" s="601"/>
      <c r="JI1820" s="601"/>
      <c r="JJ1820" s="601"/>
      <c r="JK1820" s="601"/>
      <c r="JL1820" s="601"/>
      <c r="JM1820" s="601"/>
      <c r="JN1820" s="601"/>
      <c r="JO1820" s="601"/>
      <c r="JP1820" s="601"/>
      <c r="JQ1820" s="601"/>
      <c r="JR1820" s="601"/>
      <c r="JS1820" s="601"/>
      <c r="JT1820" s="601"/>
      <c r="JU1820" s="601"/>
      <c r="JV1820" s="601"/>
      <c r="JW1820" s="601"/>
      <c r="JX1820" s="601"/>
      <c r="JY1820" s="601"/>
      <c r="JZ1820" s="601"/>
      <c r="KA1820" s="601"/>
      <c r="KB1820" s="601"/>
      <c r="KC1820" s="601"/>
      <c r="KD1820" s="601"/>
      <c r="KE1820" s="601"/>
      <c r="KF1820" s="601"/>
      <c r="KG1820" s="601"/>
      <c r="KH1820" s="601"/>
      <c r="KI1820" s="601"/>
      <c r="KJ1820" s="601"/>
      <c r="KK1820" s="601"/>
      <c r="KL1820" s="601"/>
      <c r="KM1820" s="601"/>
      <c r="KN1820" s="601"/>
      <c r="KO1820" s="601"/>
      <c r="KP1820" s="601"/>
      <c r="KQ1820" s="601"/>
      <c r="KR1820" s="601"/>
      <c r="KS1820" s="601"/>
      <c r="KT1820" s="601"/>
      <c r="KU1820" s="601"/>
      <c r="KV1820" s="601"/>
      <c r="KW1820" s="601"/>
      <c r="KX1820" s="601"/>
      <c r="KY1820" s="601"/>
      <c r="KZ1820" s="601"/>
      <c r="LA1820" s="601"/>
      <c r="LB1820" s="601"/>
      <c r="LC1820" s="601"/>
      <c r="LD1820" s="601"/>
      <c r="LE1820" s="601"/>
      <c r="LF1820" s="601"/>
      <c r="LG1820" s="601"/>
      <c r="LH1820" s="601"/>
      <c r="LI1820" s="601"/>
      <c r="LJ1820" s="601"/>
    </row>
    <row r="1821" spans="1:322">
      <c r="A1821" s="715"/>
      <c r="B1821" s="564"/>
      <c r="C1821" s="564"/>
      <c r="D1821" s="676" t="s">
        <v>1067</v>
      </c>
      <c r="E1821" s="524"/>
      <c r="F1821" s="596" t="s">
        <v>1152</v>
      </c>
      <c r="G1821" s="596">
        <v>2022</v>
      </c>
      <c r="H1821" s="596">
        <v>3</v>
      </c>
      <c r="I1821" s="687">
        <v>127240</v>
      </c>
      <c r="J1821" s="677">
        <v>44629</v>
      </c>
      <c r="K1821" s="676" t="s">
        <v>1617</v>
      </c>
      <c r="L1821" s="677" t="s">
        <v>1578</v>
      </c>
      <c r="M1821" s="677">
        <v>44468</v>
      </c>
      <c r="N1821" s="677" t="s">
        <v>1603</v>
      </c>
      <c r="O1821" s="677"/>
      <c r="P1821" s="597">
        <v>44623</v>
      </c>
      <c r="Q1821" s="597">
        <v>44629</v>
      </c>
      <c r="R1821" s="597">
        <v>44629</v>
      </c>
      <c r="S1821" s="596" t="s">
        <v>1580</v>
      </c>
      <c r="T1821" s="596">
        <v>60</v>
      </c>
      <c r="U1821" s="596" t="s">
        <v>1590</v>
      </c>
      <c r="V1821" s="676" t="s">
        <v>1591</v>
      </c>
      <c r="W1821" s="678">
        <v>400</v>
      </c>
      <c r="X1821" s="551">
        <v>624</v>
      </c>
      <c r="Y1821" s="693">
        <v>249600</v>
      </c>
      <c r="Z1821" s="598">
        <v>0.44</v>
      </c>
      <c r="AA1821" s="682">
        <f>Y1821*Z1821</f>
        <v>109824</v>
      </c>
      <c r="AB1821" s="521"/>
      <c r="AC1821" s="683">
        <v>0</v>
      </c>
      <c r="AD1821" s="676"/>
      <c r="AE1821" s="599"/>
      <c r="AF1821" s="695">
        <f>AA1821+AD1821+AE1821</f>
        <v>109824</v>
      </c>
      <c r="AG1821" s="703" t="s">
        <v>47</v>
      </c>
      <c r="AH1821" s="561"/>
      <c r="AI1821" s="703">
        <v>75</v>
      </c>
      <c r="AJ1821" s="703" t="s">
        <v>1594</v>
      </c>
      <c r="AK1821" s="703" t="s">
        <v>50</v>
      </c>
      <c r="AL1821" s="711">
        <v>92407</v>
      </c>
      <c r="AM1821" s="703" t="s">
        <v>52</v>
      </c>
      <c r="AN1821" s="703" t="s">
        <v>50</v>
      </c>
      <c r="AO1821" s="596"/>
      <c r="AP1821" s="676" t="s">
        <v>92</v>
      </c>
      <c r="AQ1821" s="676" t="s">
        <v>37</v>
      </c>
      <c r="AR1821" s="676"/>
      <c r="AS1821" s="523" t="s">
        <v>1077</v>
      </c>
      <c r="AT1821" s="523"/>
      <c r="AU1821" s="523"/>
      <c r="AV1821" s="674"/>
      <c r="AW1821" s="673" t="str">
        <f>U1821</f>
        <v>30390256C</v>
      </c>
      <c r="AX1821" s="673" cm="1">
        <f t="array" ref="AX1821">SUM(MID(0&amp;AW1821,LARGE(INDEX(ISNUMBER(--MID(AW1821,ROW($1:$8),1))*ROW($1:$8),),ROW($1:$8))+1,1)*10^ROW($1:$8)/10)</f>
        <v>30390256</v>
      </c>
      <c r="AY1821" s="673" t="str">
        <f>VLOOKUP($AX1821,'Item Master Data'!$A:$F,3,FALSE)</f>
        <v>T400H</v>
      </c>
      <c r="AZ1821" s="673">
        <f>VLOOKUP($AX1821,'Item Master Data'!$A:$F,6,FALSE)</f>
        <v>400</v>
      </c>
      <c r="BA1821" s="673">
        <f>X1821/BB1821</f>
        <v>24</v>
      </c>
      <c r="BB1821" s="673">
        <f>VLOOKUP(AX1821,'Item Master Data'!$A:$G,7,FALSE)</f>
        <v>26</v>
      </c>
      <c r="BC1821" s="673"/>
      <c r="BD1821" s="673">
        <f>W1821-AZ1821</f>
        <v>0</v>
      </c>
      <c r="BE1821" s="601"/>
      <c r="BF1821" s="601"/>
      <c r="BG1821" s="601"/>
      <c r="BH1821" s="601"/>
      <c r="BI1821" s="601"/>
      <c r="BJ1821" s="601"/>
      <c r="BK1821" s="601"/>
      <c r="BL1821" s="601"/>
      <c r="BM1821" s="601"/>
      <c r="BN1821" s="601"/>
      <c r="BO1821" s="601"/>
      <c r="BP1821" s="601"/>
      <c r="BQ1821" s="601"/>
      <c r="BR1821" s="601"/>
      <c r="BS1821" s="601"/>
      <c r="BT1821" s="601"/>
      <c r="BU1821" s="601"/>
      <c r="BV1821" s="601"/>
      <c r="BW1821" s="601"/>
      <c r="BX1821" s="601"/>
      <c r="BY1821" s="601"/>
      <c r="BZ1821" s="601"/>
      <c r="CA1821" s="601"/>
      <c r="CB1821" s="601"/>
      <c r="CC1821" s="601"/>
      <c r="CD1821" s="601"/>
      <c r="CE1821" s="601"/>
      <c r="CF1821" s="601"/>
      <c r="CG1821" s="601"/>
      <c r="CH1821" s="601"/>
      <c r="CI1821" s="601"/>
      <c r="CJ1821" s="601"/>
      <c r="CK1821" s="601"/>
      <c r="CL1821" s="601"/>
      <c r="CM1821" s="601"/>
      <c r="CN1821" s="601"/>
      <c r="CO1821" s="601"/>
      <c r="CP1821" s="601"/>
      <c r="CQ1821" s="601"/>
      <c r="CR1821" s="601"/>
      <c r="CS1821" s="601"/>
      <c r="CT1821" s="601"/>
      <c r="CU1821" s="601"/>
      <c r="CV1821" s="601"/>
      <c r="CW1821" s="601"/>
      <c r="CX1821" s="601"/>
      <c r="CY1821" s="601"/>
      <c r="CZ1821" s="601"/>
      <c r="DA1821" s="601"/>
      <c r="DB1821" s="601"/>
      <c r="DC1821" s="601"/>
      <c r="DD1821" s="601"/>
      <c r="DE1821" s="601"/>
      <c r="DF1821" s="601"/>
      <c r="DG1821" s="601"/>
      <c r="DH1821" s="601"/>
      <c r="DI1821" s="601"/>
      <c r="DJ1821" s="601"/>
      <c r="DK1821" s="601"/>
      <c r="DL1821" s="601"/>
      <c r="DM1821" s="601"/>
      <c r="DN1821" s="601"/>
      <c r="DO1821" s="601"/>
      <c r="DP1821" s="601"/>
      <c r="DQ1821" s="601"/>
      <c r="DR1821" s="601"/>
      <c r="DS1821" s="601"/>
      <c r="DT1821" s="601"/>
      <c r="DU1821" s="601"/>
      <c r="DV1821" s="601"/>
      <c r="DW1821" s="601"/>
      <c r="DX1821" s="601"/>
      <c r="DY1821" s="601"/>
      <c r="DZ1821" s="601"/>
      <c r="EA1821" s="601"/>
      <c r="EB1821" s="601"/>
      <c r="EC1821" s="601"/>
      <c r="ED1821" s="601"/>
      <c r="EE1821" s="601"/>
      <c r="EF1821" s="601"/>
      <c r="EG1821" s="601"/>
      <c r="EH1821" s="601"/>
      <c r="EI1821" s="601"/>
      <c r="EJ1821" s="601"/>
      <c r="EK1821" s="601"/>
      <c r="EL1821" s="601"/>
      <c r="EM1821" s="601"/>
      <c r="EN1821" s="601"/>
      <c r="EO1821" s="601"/>
      <c r="EP1821" s="601"/>
      <c r="EQ1821" s="601"/>
      <c r="ER1821" s="601"/>
      <c r="ES1821" s="601"/>
      <c r="ET1821" s="601"/>
      <c r="EU1821" s="601"/>
      <c r="EV1821" s="601"/>
      <c r="EW1821" s="601"/>
      <c r="EX1821" s="601"/>
      <c r="EY1821" s="601"/>
      <c r="EZ1821" s="601"/>
      <c r="FA1821" s="601"/>
      <c r="FB1821" s="601"/>
      <c r="FC1821" s="601"/>
      <c r="FD1821" s="601"/>
      <c r="FE1821" s="601"/>
      <c r="FF1821" s="601"/>
      <c r="FG1821" s="601"/>
      <c r="FH1821" s="601"/>
      <c r="FI1821" s="601"/>
      <c r="FJ1821" s="601"/>
      <c r="FK1821" s="601"/>
      <c r="FL1821" s="601"/>
      <c r="FM1821" s="601"/>
      <c r="FN1821" s="601"/>
      <c r="FO1821" s="601"/>
      <c r="FP1821" s="601"/>
      <c r="FQ1821" s="601"/>
      <c r="FR1821" s="601"/>
      <c r="FS1821" s="601"/>
      <c r="FT1821" s="601"/>
      <c r="FU1821" s="601"/>
      <c r="FV1821" s="601"/>
      <c r="FW1821" s="601"/>
      <c r="FX1821" s="601"/>
      <c r="FY1821" s="601"/>
      <c r="FZ1821" s="601"/>
      <c r="GA1821" s="601"/>
      <c r="GB1821" s="601"/>
      <c r="GC1821" s="601"/>
      <c r="GD1821" s="601"/>
      <c r="GE1821" s="601"/>
      <c r="GF1821" s="601"/>
      <c r="GG1821" s="601"/>
      <c r="GH1821" s="601"/>
      <c r="GI1821" s="601"/>
      <c r="GJ1821" s="601"/>
      <c r="GK1821" s="601"/>
      <c r="GL1821" s="601"/>
      <c r="GM1821" s="601"/>
      <c r="GN1821" s="601"/>
      <c r="GO1821" s="601"/>
      <c r="GP1821" s="601"/>
      <c r="GQ1821" s="601"/>
      <c r="GR1821" s="601"/>
      <c r="GS1821" s="601"/>
      <c r="GT1821" s="601"/>
      <c r="GU1821" s="601"/>
      <c r="GV1821" s="601"/>
      <c r="GW1821" s="601"/>
      <c r="GX1821" s="601"/>
      <c r="GY1821" s="601"/>
      <c r="GZ1821" s="601"/>
      <c r="HA1821" s="601"/>
      <c r="HB1821" s="601"/>
      <c r="HC1821" s="601"/>
      <c r="HD1821" s="601"/>
      <c r="HE1821" s="601"/>
      <c r="HF1821" s="601"/>
      <c r="HG1821" s="601"/>
      <c r="HH1821" s="601"/>
      <c r="HI1821" s="601"/>
      <c r="HJ1821" s="601"/>
      <c r="HK1821" s="601"/>
      <c r="HL1821" s="601"/>
      <c r="HM1821" s="601"/>
      <c r="HN1821" s="601"/>
      <c r="HO1821" s="601"/>
      <c r="HP1821" s="601"/>
      <c r="HQ1821" s="601"/>
      <c r="HR1821" s="601"/>
      <c r="HS1821" s="601"/>
      <c r="HT1821" s="601"/>
      <c r="HU1821" s="601"/>
      <c r="HV1821" s="601"/>
      <c r="HW1821" s="601"/>
      <c r="HX1821" s="601"/>
      <c r="HY1821" s="601"/>
      <c r="HZ1821" s="601"/>
      <c r="IA1821" s="601"/>
      <c r="IB1821" s="601"/>
      <c r="IC1821" s="601"/>
      <c r="ID1821" s="601"/>
      <c r="IE1821" s="601"/>
      <c r="IF1821" s="601"/>
      <c r="IG1821" s="601"/>
      <c r="IH1821" s="601"/>
      <c r="II1821" s="601"/>
      <c r="IJ1821" s="601"/>
      <c r="IK1821" s="601"/>
      <c r="IL1821" s="601"/>
      <c r="IM1821" s="601"/>
      <c r="IN1821" s="601"/>
      <c r="IO1821" s="601"/>
      <c r="IP1821" s="601"/>
      <c r="IQ1821" s="601"/>
      <c r="IR1821" s="601"/>
      <c r="IS1821" s="601"/>
      <c r="IT1821" s="601"/>
      <c r="IU1821" s="601"/>
      <c r="IV1821" s="601"/>
      <c r="IW1821" s="601"/>
      <c r="IX1821" s="601"/>
      <c r="IY1821" s="601"/>
      <c r="IZ1821" s="601"/>
      <c r="JA1821" s="601"/>
      <c r="JB1821" s="601"/>
      <c r="JC1821" s="601"/>
      <c r="JD1821" s="601"/>
      <c r="JE1821" s="601"/>
      <c r="JF1821" s="601"/>
      <c r="JG1821" s="601"/>
      <c r="JH1821" s="601"/>
      <c r="JI1821" s="601"/>
      <c r="JJ1821" s="601"/>
      <c r="JK1821" s="601"/>
      <c r="JL1821" s="601"/>
      <c r="JM1821" s="601"/>
      <c r="JN1821" s="601"/>
      <c r="JO1821" s="601"/>
      <c r="JP1821" s="601"/>
      <c r="JQ1821" s="601"/>
      <c r="JR1821" s="601"/>
      <c r="JS1821" s="601"/>
      <c r="JT1821" s="601"/>
      <c r="JU1821" s="601"/>
      <c r="JV1821" s="601"/>
      <c r="JW1821" s="601"/>
      <c r="JX1821" s="601"/>
      <c r="JY1821" s="601"/>
      <c r="JZ1821" s="601"/>
      <c r="KA1821" s="601"/>
      <c r="KB1821" s="601"/>
      <c r="KC1821" s="601"/>
      <c r="KD1821" s="601"/>
      <c r="KE1821" s="601"/>
      <c r="KF1821" s="601"/>
      <c r="KG1821" s="601"/>
      <c r="KH1821" s="601"/>
      <c r="KI1821" s="601"/>
      <c r="KJ1821" s="601"/>
      <c r="KK1821" s="601"/>
      <c r="KL1821" s="601"/>
      <c r="KM1821" s="601"/>
      <c r="KN1821" s="601"/>
      <c r="KO1821" s="601"/>
      <c r="KP1821" s="601"/>
      <c r="KQ1821" s="601"/>
      <c r="KR1821" s="601"/>
      <c r="KS1821" s="601"/>
      <c r="KT1821" s="601"/>
      <c r="KU1821" s="601"/>
      <c r="KV1821" s="601"/>
      <c r="KW1821" s="601"/>
      <c r="KX1821" s="601"/>
      <c r="KY1821" s="601"/>
      <c r="KZ1821" s="601"/>
      <c r="LA1821" s="601"/>
      <c r="LB1821" s="601"/>
      <c r="LC1821" s="601"/>
      <c r="LD1821" s="601"/>
      <c r="LE1821" s="601"/>
      <c r="LF1821" s="601"/>
      <c r="LG1821" s="601"/>
      <c r="LH1821" s="601"/>
      <c r="LI1821" s="601"/>
      <c r="LJ1821" s="601"/>
    </row>
    <row r="1822" spans="1:322">
      <c r="A1822" s="715"/>
      <c r="B1822" s="564"/>
      <c r="C1822" s="564"/>
      <c r="D1822" s="676" t="s">
        <v>1067</v>
      </c>
      <c r="E1822" s="524"/>
      <c r="F1822" s="596" t="s">
        <v>1152</v>
      </c>
      <c r="G1822" s="596">
        <v>2022</v>
      </c>
      <c r="H1822" s="596">
        <v>3</v>
      </c>
      <c r="I1822" s="687">
        <v>127355</v>
      </c>
      <c r="J1822" s="677">
        <v>44637</v>
      </c>
      <c r="K1822" s="676" t="s">
        <v>1617</v>
      </c>
      <c r="L1822" s="677" t="s">
        <v>1578</v>
      </c>
      <c r="M1822" s="677">
        <v>44468</v>
      </c>
      <c r="N1822" s="677" t="s">
        <v>1603</v>
      </c>
      <c r="O1822" s="677"/>
      <c r="P1822" s="597">
        <v>44623</v>
      </c>
      <c r="Q1822" s="597">
        <v>44637</v>
      </c>
      <c r="R1822" s="597">
        <v>44637</v>
      </c>
      <c r="S1822" s="596" t="s">
        <v>1580</v>
      </c>
      <c r="T1822" s="596">
        <v>60</v>
      </c>
      <c r="U1822" s="596" t="s">
        <v>1612</v>
      </c>
      <c r="V1822" s="676" t="s">
        <v>1591</v>
      </c>
      <c r="W1822" s="678">
        <v>400</v>
      </c>
      <c r="X1822" s="551">
        <v>624</v>
      </c>
      <c r="Y1822" s="693">
        <v>249600</v>
      </c>
      <c r="Z1822" s="598">
        <v>0.44</v>
      </c>
      <c r="AA1822" s="682">
        <f>Y1822*Z1822</f>
        <v>109824</v>
      </c>
      <c r="AB1822" s="521"/>
      <c r="AC1822" s="683">
        <v>0</v>
      </c>
      <c r="AD1822" s="676"/>
      <c r="AE1822" s="599"/>
      <c r="AF1822" s="695">
        <f>AA1822+AD1822+AE1822</f>
        <v>109824</v>
      </c>
      <c r="AG1822" s="703" t="s">
        <v>47</v>
      </c>
      <c r="AH1822" s="561"/>
      <c r="AI1822" s="703">
        <v>75</v>
      </c>
      <c r="AJ1822" s="703" t="s">
        <v>1594</v>
      </c>
      <c r="AK1822" s="703" t="s">
        <v>50</v>
      </c>
      <c r="AL1822" s="711">
        <v>92407</v>
      </c>
      <c r="AM1822" s="703" t="s">
        <v>52</v>
      </c>
      <c r="AN1822" s="703" t="s">
        <v>50</v>
      </c>
      <c r="AO1822" s="596"/>
      <c r="AP1822" s="676" t="s">
        <v>92</v>
      </c>
      <c r="AQ1822" s="676" t="s">
        <v>37</v>
      </c>
      <c r="AR1822" s="676"/>
      <c r="AS1822" s="523" t="s">
        <v>1077</v>
      </c>
      <c r="AT1822" s="523"/>
      <c r="AU1822" s="523"/>
      <c r="AV1822" s="674"/>
      <c r="AW1822" s="673" t="str">
        <f>U1822</f>
        <v>30390256H</v>
      </c>
      <c r="AX1822" s="673" cm="1">
        <f t="array" ref="AX1822">SUM(MID(0&amp;AW1822,LARGE(INDEX(ISNUMBER(--MID(AW1822,ROW($1:$8),1))*ROW($1:$8),),ROW($1:$8))+1,1)*10^ROW($1:$8)/10)</f>
        <v>30390256</v>
      </c>
      <c r="AY1822" s="673" t="str">
        <f>VLOOKUP($AX1822,'Item Master Data'!$A:$F,3,FALSE)</f>
        <v>T400H</v>
      </c>
      <c r="AZ1822" s="673">
        <f>VLOOKUP($AX1822,'Item Master Data'!$A:$F,6,FALSE)</f>
        <v>400</v>
      </c>
      <c r="BA1822" s="673">
        <f>X1822/BB1822</f>
        <v>24</v>
      </c>
      <c r="BB1822" s="673">
        <f>VLOOKUP(AX1822,'Item Master Data'!$A:$G,7,FALSE)</f>
        <v>26</v>
      </c>
      <c r="BC1822" s="673"/>
      <c r="BD1822" s="673">
        <f>W1822-AZ1822</f>
        <v>0</v>
      </c>
      <c r="BE1822" s="601"/>
      <c r="BF1822" s="601"/>
      <c r="BG1822" s="601"/>
      <c r="BH1822" s="601"/>
      <c r="BI1822" s="601"/>
      <c r="BJ1822" s="601"/>
      <c r="BK1822" s="601"/>
      <c r="BL1822" s="601"/>
      <c r="BM1822" s="601"/>
      <c r="BN1822" s="601"/>
      <c r="BO1822" s="601"/>
      <c r="BP1822" s="601"/>
      <c r="BQ1822" s="601"/>
      <c r="BR1822" s="601"/>
      <c r="BS1822" s="601"/>
      <c r="BT1822" s="601"/>
      <c r="BU1822" s="601"/>
      <c r="BV1822" s="601"/>
      <c r="BW1822" s="601"/>
      <c r="BX1822" s="601"/>
      <c r="BY1822" s="601"/>
      <c r="BZ1822" s="601"/>
      <c r="CA1822" s="601"/>
      <c r="CB1822" s="601"/>
      <c r="CC1822" s="601"/>
      <c r="CD1822" s="601"/>
      <c r="CE1822" s="601"/>
      <c r="CF1822" s="601"/>
      <c r="CG1822" s="601"/>
      <c r="CH1822" s="601"/>
      <c r="CI1822" s="601"/>
      <c r="CJ1822" s="601"/>
      <c r="CK1822" s="601"/>
      <c r="CL1822" s="601"/>
      <c r="CM1822" s="601"/>
      <c r="CN1822" s="601"/>
      <c r="CO1822" s="601"/>
      <c r="CP1822" s="601"/>
      <c r="CQ1822" s="601"/>
      <c r="CR1822" s="601"/>
      <c r="CS1822" s="601"/>
      <c r="CT1822" s="601"/>
      <c r="CU1822" s="601"/>
      <c r="CV1822" s="601"/>
      <c r="CW1822" s="601"/>
      <c r="CX1822" s="601"/>
      <c r="CY1822" s="601"/>
      <c r="CZ1822" s="601"/>
      <c r="DA1822" s="601"/>
      <c r="DB1822" s="601"/>
      <c r="DC1822" s="601"/>
      <c r="DD1822" s="601"/>
      <c r="DE1822" s="601"/>
      <c r="DF1822" s="601"/>
      <c r="DG1822" s="601"/>
      <c r="DH1822" s="601"/>
      <c r="DI1822" s="601"/>
      <c r="DJ1822" s="601"/>
      <c r="DK1822" s="601"/>
      <c r="DL1822" s="601"/>
      <c r="DM1822" s="601"/>
      <c r="DN1822" s="601"/>
      <c r="DO1822" s="601"/>
      <c r="DP1822" s="601"/>
      <c r="DQ1822" s="601"/>
      <c r="DR1822" s="601"/>
      <c r="DS1822" s="601"/>
      <c r="DT1822" s="601"/>
      <c r="DU1822" s="601"/>
      <c r="DV1822" s="601"/>
      <c r="DW1822" s="601"/>
      <c r="DX1822" s="601"/>
      <c r="DY1822" s="601"/>
      <c r="DZ1822" s="601"/>
      <c r="EA1822" s="601"/>
      <c r="EB1822" s="601"/>
      <c r="EC1822" s="601"/>
      <c r="ED1822" s="601"/>
      <c r="EE1822" s="601"/>
      <c r="EF1822" s="601"/>
      <c r="EG1822" s="601"/>
      <c r="EH1822" s="601"/>
      <c r="EI1822" s="601"/>
      <c r="EJ1822" s="601"/>
      <c r="EK1822" s="601"/>
      <c r="EL1822" s="601"/>
      <c r="EM1822" s="601"/>
      <c r="EN1822" s="601"/>
      <c r="EO1822" s="601"/>
      <c r="EP1822" s="601"/>
      <c r="EQ1822" s="601"/>
      <c r="ER1822" s="601"/>
      <c r="ES1822" s="601"/>
      <c r="ET1822" s="601"/>
      <c r="EU1822" s="601"/>
      <c r="EV1822" s="601"/>
      <c r="EW1822" s="601"/>
      <c r="EX1822" s="601"/>
      <c r="EY1822" s="601"/>
      <c r="EZ1822" s="601"/>
      <c r="FA1822" s="601"/>
      <c r="FB1822" s="601"/>
      <c r="FC1822" s="601"/>
      <c r="FD1822" s="601"/>
      <c r="FE1822" s="601"/>
      <c r="FF1822" s="601"/>
      <c r="FG1822" s="601"/>
      <c r="FH1822" s="601"/>
      <c r="FI1822" s="601"/>
      <c r="FJ1822" s="601"/>
      <c r="FK1822" s="601"/>
      <c r="FL1822" s="601"/>
      <c r="FM1822" s="601"/>
      <c r="FN1822" s="601"/>
      <c r="FO1822" s="601"/>
      <c r="FP1822" s="601"/>
      <c r="FQ1822" s="601"/>
      <c r="FR1822" s="601"/>
      <c r="FS1822" s="601"/>
      <c r="FT1822" s="601"/>
      <c r="FU1822" s="601"/>
      <c r="FV1822" s="601"/>
      <c r="FW1822" s="601"/>
      <c r="FX1822" s="601"/>
      <c r="FY1822" s="601"/>
      <c r="FZ1822" s="601"/>
      <c r="GA1822" s="601"/>
      <c r="GB1822" s="601"/>
      <c r="GC1822" s="601"/>
      <c r="GD1822" s="601"/>
      <c r="GE1822" s="601"/>
      <c r="GF1822" s="601"/>
      <c r="GG1822" s="601"/>
      <c r="GH1822" s="601"/>
      <c r="GI1822" s="601"/>
      <c r="GJ1822" s="601"/>
      <c r="GK1822" s="601"/>
      <c r="GL1822" s="601"/>
      <c r="GM1822" s="601"/>
      <c r="GN1822" s="601"/>
      <c r="GO1822" s="601"/>
      <c r="GP1822" s="601"/>
      <c r="GQ1822" s="601"/>
      <c r="GR1822" s="601"/>
      <c r="GS1822" s="601"/>
      <c r="GT1822" s="601"/>
      <c r="GU1822" s="601"/>
      <c r="GV1822" s="601"/>
      <c r="GW1822" s="601"/>
      <c r="GX1822" s="601"/>
      <c r="GY1822" s="601"/>
      <c r="GZ1822" s="601"/>
      <c r="HA1822" s="601"/>
      <c r="HB1822" s="601"/>
      <c r="HC1822" s="601"/>
      <c r="HD1822" s="601"/>
      <c r="HE1822" s="601"/>
      <c r="HF1822" s="601"/>
      <c r="HG1822" s="601"/>
      <c r="HH1822" s="601"/>
      <c r="HI1822" s="601"/>
      <c r="HJ1822" s="601"/>
      <c r="HK1822" s="601"/>
      <c r="HL1822" s="601"/>
      <c r="HM1822" s="601"/>
      <c r="HN1822" s="601"/>
      <c r="HO1822" s="601"/>
      <c r="HP1822" s="601"/>
      <c r="HQ1822" s="601"/>
      <c r="HR1822" s="601"/>
      <c r="HS1822" s="601"/>
      <c r="HT1822" s="601"/>
      <c r="HU1822" s="601"/>
      <c r="HV1822" s="601"/>
      <c r="HW1822" s="601"/>
      <c r="HX1822" s="601"/>
      <c r="HY1822" s="601"/>
      <c r="HZ1822" s="601"/>
      <c r="IA1822" s="601"/>
      <c r="IB1822" s="601"/>
      <c r="IC1822" s="601"/>
      <c r="ID1822" s="601"/>
      <c r="IE1822" s="601"/>
      <c r="IF1822" s="601"/>
      <c r="IG1822" s="601"/>
      <c r="IH1822" s="601"/>
      <c r="II1822" s="601"/>
      <c r="IJ1822" s="601"/>
      <c r="IK1822" s="601"/>
      <c r="IL1822" s="601"/>
      <c r="IM1822" s="601"/>
      <c r="IN1822" s="601"/>
      <c r="IO1822" s="601"/>
      <c r="IP1822" s="601"/>
      <c r="IQ1822" s="601"/>
      <c r="IR1822" s="601"/>
      <c r="IS1822" s="601"/>
      <c r="IT1822" s="601"/>
      <c r="IU1822" s="601"/>
      <c r="IV1822" s="601"/>
      <c r="IW1822" s="601"/>
      <c r="IX1822" s="601"/>
      <c r="IY1822" s="601"/>
      <c r="IZ1822" s="601"/>
      <c r="JA1822" s="601"/>
      <c r="JB1822" s="601"/>
      <c r="JC1822" s="601"/>
      <c r="JD1822" s="601"/>
      <c r="JE1822" s="601"/>
      <c r="JF1822" s="601"/>
      <c r="JG1822" s="601"/>
      <c r="JH1822" s="601"/>
      <c r="JI1822" s="601"/>
      <c r="JJ1822" s="601"/>
      <c r="JK1822" s="601"/>
      <c r="JL1822" s="601"/>
      <c r="JM1822" s="601"/>
      <c r="JN1822" s="601"/>
      <c r="JO1822" s="601"/>
      <c r="JP1822" s="601"/>
      <c r="JQ1822" s="601"/>
      <c r="JR1822" s="601"/>
      <c r="JS1822" s="601"/>
      <c r="JT1822" s="601"/>
      <c r="JU1822" s="601"/>
      <c r="JV1822" s="601"/>
      <c r="JW1822" s="601"/>
      <c r="JX1822" s="601"/>
      <c r="JY1822" s="601"/>
      <c r="JZ1822" s="601"/>
      <c r="KA1822" s="601"/>
      <c r="KB1822" s="601"/>
      <c r="KC1822" s="601"/>
      <c r="KD1822" s="601"/>
      <c r="KE1822" s="601"/>
      <c r="KF1822" s="601"/>
      <c r="KG1822" s="601"/>
      <c r="KH1822" s="601"/>
      <c r="KI1822" s="601"/>
      <c r="KJ1822" s="601"/>
      <c r="KK1822" s="601"/>
      <c r="KL1822" s="601"/>
      <c r="KM1822" s="601"/>
      <c r="KN1822" s="601"/>
      <c r="KO1822" s="601"/>
      <c r="KP1822" s="601"/>
      <c r="KQ1822" s="601"/>
      <c r="KR1822" s="601"/>
      <c r="KS1822" s="601"/>
      <c r="KT1822" s="601"/>
      <c r="KU1822" s="601"/>
      <c r="KV1822" s="601"/>
      <c r="KW1822" s="601"/>
      <c r="KX1822" s="601"/>
      <c r="KY1822" s="601"/>
      <c r="KZ1822" s="601"/>
      <c r="LA1822" s="601"/>
      <c r="LB1822" s="601"/>
      <c r="LC1822" s="601"/>
      <c r="LD1822" s="601"/>
      <c r="LE1822" s="601"/>
      <c r="LF1822" s="601"/>
      <c r="LG1822" s="601"/>
      <c r="LH1822" s="601"/>
      <c r="LI1822" s="601"/>
      <c r="LJ1822" s="601"/>
    </row>
    <row r="1823" spans="1:322">
      <c r="A1823" s="715"/>
      <c r="B1823" s="564"/>
      <c r="C1823" s="564"/>
      <c r="D1823" s="676" t="s">
        <v>1067</v>
      </c>
      <c r="E1823" s="524"/>
      <c r="F1823" s="596" t="s">
        <v>1152</v>
      </c>
      <c r="G1823" s="596">
        <v>2022</v>
      </c>
      <c r="H1823" s="596">
        <v>3</v>
      </c>
      <c r="I1823" s="687">
        <v>127352</v>
      </c>
      <c r="J1823" s="677">
        <v>44637</v>
      </c>
      <c r="K1823" s="676" t="s">
        <v>1617</v>
      </c>
      <c r="L1823" s="677" t="s">
        <v>1578</v>
      </c>
      <c r="M1823" s="677">
        <v>44468</v>
      </c>
      <c r="N1823" s="677" t="s">
        <v>1603</v>
      </c>
      <c r="O1823" s="677"/>
      <c r="P1823" s="677">
        <v>44623</v>
      </c>
      <c r="Q1823" s="677">
        <v>44637</v>
      </c>
      <c r="R1823" s="677">
        <v>44637</v>
      </c>
      <c r="S1823" s="676" t="s">
        <v>1580</v>
      </c>
      <c r="T1823" s="676">
        <v>60</v>
      </c>
      <c r="U1823" s="676" t="s">
        <v>1612</v>
      </c>
      <c r="V1823" s="676" t="s">
        <v>1591</v>
      </c>
      <c r="W1823" s="678">
        <v>400</v>
      </c>
      <c r="X1823" s="551">
        <v>624</v>
      </c>
      <c r="Y1823" s="693">
        <v>249600</v>
      </c>
      <c r="Z1823" s="598">
        <v>0.44</v>
      </c>
      <c r="AA1823" s="682">
        <f>Y1823*Z1823</f>
        <v>109824</v>
      </c>
      <c r="AB1823" s="521"/>
      <c r="AC1823" s="683">
        <v>0</v>
      </c>
      <c r="AD1823" s="676"/>
      <c r="AE1823" s="599"/>
      <c r="AF1823" s="695">
        <f>AA1823+AD1823+AE1823</f>
        <v>109824</v>
      </c>
      <c r="AG1823" s="703" t="s">
        <v>47</v>
      </c>
      <c r="AH1823" s="561"/>
      <c r="AI1823" s="703">
        <v>75</v>
      </c>
      <c r="AJ1823" s="703" t="s">
        <v>1594</v>
      </c>
      <c r="AK1823" s="703" t="s">
        <v>50</v>
      </c>
      <c r="AL1823" s="711">
        <v>92407</v>
      </c>
      <c r="AM1823" s="703" t="s">
        <v>52</v>
      </c>
      <c r="AN1823" s="703" t="s">
        <v>50</v>
      </c>
      <c r="AO1823" s="596"/>
      <c r="AP1823" s="676" t="s">
        <v>92</v>
      </c>
      <c r="AQ1823" s="676" t="s">
        <v>37</v>
      </c>
      <c r="AR1823" s="676"/>
      <c r="AS1823" s="523" t="s">
        <v>1077</v>
      </c>
      <c r="AT1823" s="523"/>
      <c r="AU1823" s="523"/>
      <c r="AV1823" s="674"/>
      <c r="AW1823" s="673" t="str">
        <f>U1823</f>
        <v>30390256H</v>
      </c>
      <c r="AX1823" s="673" cm="1">
        <f t="array" ref="AX1823">SUM(MID(0&amp;AW1823,LARGE(INDEX(ISNUMBER(--MID(AW1823,ROW($1:$8),1))*ROW($1:$8),),ROW($1:$8))+1,1)*10^ROW($1:$8)/10)</f>
        <v>30390256</v>
      </c>
      <c r="AY1823" s="673" t="str">
        <f>VLOOKUP($AX1823,'Item Master Data'!$A:$F,3,FALSE)</f>
        <v>T400H</v>
      </c>
      <c r="AZ1823" s="673">
        <f>VLOOKUP($AX1823,'Item Master Data'!$A:$F,6,FALSE)</f>
        <v>400</v>
      </c>
      <c r="BA1823" s="673">
        <f>X1823/BB1823</f>
        <v>24</v>
      </c>
      <c r="BB1823" s="673">
        <f>VLOOKUP(AX1823,'Item Master Data'!$A:$G,7,FALSE)</f>
        <v>26</v>
      </c>
      <c r="BC1823" s="673"/>
      <c r="BD1823" s="673">
        <f>W1823-AZ1823</f>
        <v>0</v>
      </c>
      <c r="BE1823" s="601"/>
      <c r="BF1823" s="601"/>
      <c r="BG1823" s="601"/>
      <c r="BH1823" s="601"/>
      <c r="BI1823" s="601"/>
      <c r="BJ1823" s="601"/>
      <c r="BK1823" s="601"/>
      <c r="BL1823" s="601"/>
      <c r="BM1823" s="601"/>
      <c r="BN1823" s="601"/>
      <c r="BO1823" s="601"/>
      <c r="BP1823" s="601"/>
      <c r="BQ1823" s="601"/>
      <c r="BR1823" s="601"/>
      <c r="BS1823" s="601"/>
      <c r="BT1823" s="601"/>
      <c r="BU1823" s="601"/>
      <c r="BV1823" s="601"/>
      <c r="BW1823" s="601"/>
      <c r="BX1823" s="601"/>
      <c r="BY1823" s="601"/>
      <c r="BZ1823" s="601"/>
      <c r="CA1823" s="601"/>
      <c r="CB1823" s="601"/>
      <c r="CC1823" s="601"/>
      <c r="CD1823" s="601"/>
      <c r="CE1823" s="601"/>
      <c r="CF1823" s="601"/>
      <c r="CG1823" s="601"/>
      <c r="CH1823" s="601"/>
      <c r="CI1823" s="601"/>
      <c r="CJ1823" s="601"/>
      <c r="CK1823" s="601"/>
      <c r="CL1823" s="601"/>
      <c r="CM1823" s="601"/>
      <c r="CN1823" s="601"/>
      <c r="CO1823" s="601"/>
      <c r="CP1823" s="601"/>
      <c r="CQ1823" s="601"/>
      <c r="CR1823" s="601"/>
      <c r="CS1823" s="601"/>
      <c r="CT1823" s="601"/>
      <c r="CU1823" s="601"/>
      <c r="CV1823" s="601"/>
      <c r="CW1823" s="601"/>
      <c r="CX1823" s="601"/>
      <c r="CY1823" s="601"/>
      <c r="CZ1823" s="601"/>
      <c r="DA1823" s="601"/>
      <c r="DB1823" s="601"/>
      <c r="DC1823" s="601"/>
      <c r="DD1823" s="601"/>
      <c r="DE1823" s="601"/>
      <c r="DF1823" s="601"/>
      <c r="DG1823" s="601"/>
      <c r="DH1823" s="601"/>
      <c r="DI1823" s="601"/>
      <c r="DJ1823" s="601"/>
      <c r="DK1823" s="601"/>
      <c r="DL1823" s="601"/>
      <c r="DM1823" s="601"/>
      <c r="DN1823" s="601"/>
      <c r="DO1823" s="601"/>
      <c r="DP1823" s="601"/>
      <c r="DQ1823" s="601"/>
      <c r="DR1823" s="601"/>
      <c r="DS1823" s="601"/>
      <c r="DT1823" s="601"/>
      <c r="DU1823" s="601"/>
      <c r="DV1823" s="601"/>
      <c r="DW1823" s="601"/>
      <c r="DX1823" s="601"/>
      <c r="DY1823" s="601"/>
      <c r="DZ1823" s="601"/>
      <c r="EA1823" s="601"/>
      <c r="EB1823" s="601"/>
      <c r="EC1823" s="601"/>
      <c r="ED1823" s="601"/>
      <c r="EE1823" s="601"/>
      <c r="EF1823" s="601"/>
      <c r="EG1823" s="601"/>
      <c r="EH1823" s="601"/>
      <c r="EI1823" s="601"/>
      <c r="EJ1823" s="601"/>
      <c r="EK1823" s="601"/>
      <c r="EL1823" s="601"/>
      <c r="EM1823" s="601"/>
      <c r="EN1823" s="601"/>
      <c r="EO1823" s="601"/>
      <c r="EP1823" s="601"/>
      <c r="EQ1823" s="601"/>
      <c r="ER1823" s="601"/>
      <c r="ES1823" s="601"/>
      <c r="ET1823" s="601"/>
      <c r="EU1823" s="601"/>
      <c r="EV1823" s="601"/>
      <c r="EW1823" s="601"/>
      <c r="EX1823" s="601"/>
      <c r="EY1823" s="601"/>
      <c r="EZ1823" s="601"/>
      <c r="FA1823" s="601"/>
      <c r="FB1823" s="601"/>
      <c r="FC1823" s="601"/>
      <c r="FD1823" s="601"/>
      <c r="FE1823" s="601"/>
      <c r="FF1823" s="601"/>
      <c r="FG1823" s="601"/>
      <c r="FH1823" s="601"/>
      <c r="FI1823" s="601"/>
      <c r="FJ1823" s="601"/>
      <c r="FK1823" s="601"/>
      <c r="FL1823" s="601"/>
      <c r="FM1823" s="601"/>
      <c r="FN1823" s="601"/>
      <c r="FO1823" s="601"/>
      <c r="FP1823" s="601"/>
      <c r="FQ1823" s="601"/>
      <c r="FR1823" s="601"/>
      <c r="FS1823" s="601"/>
      <c r="FT1823" s="601"/>
      <c r="FU1823" s="601"/>
      <c r="FV1823" s="601"/>
      <c r="FW1823" s="601"/>
      <c r="FX1823" s="601"/>
      <c r="FY1823" s="601"/>
      <c r="FZ1823" s="601"/>
      <c r="GA1823" s="601"/>
      <c r="GB1823" s="601"/>
      <c r="GC1823" s="601"/>
      <c r="GD1823" s="601"/>
      <c r="GE1823" s="601"/>
      <c r="GF1823" s="601"/>
      <c r="GG1823" s="601"/>
      <c r="GH1823" s="601"/>
      <c r="GI1823" s="601"/>
      <c r="GJ1823" s="601"/>
      <c r="GK1823" s="601"/>
      <c r="GL1823" s="601"/>
      <c r="GM1823" s="601"/>
      <c r="GN1823" s="601"/>
      <c r="GO1823" s="601"/>
      <c r="GP1823" s="601"/>
      <c r="GQ1823" s="601"/>
      <c r="GR1823" s="601"/>
      <c r="GS1823" s="601"/>
      <c r="GT1823" s="601"/>
      <c r="GU1823" s="601"/>
      <c r="GV1823" s="601"/>
      <c r="GW1823" s="601"/>
      <c r="GX1823" s="601"/>
      <c r="GY1823" s="601"/>
      <c r="GZ1823" s="601"/>
      <c r="HA1823" s="601"/>
      <c r="HB1823" s="601"/>
      <c r="HC1823" s="601"/>
      <c r="HD1823" s="601"/>
      <c r="HE1823" s="601"/>
      <c r="HF1823" s="601"/>
      <c r="HG1823" s="601"/>
      <c r="HH1823" s="601"/>
      <c r="HI1823" s="601"/>
      <c r="HJ1823" s="601"/>
      <c r="HK1823" s="601"/>
      <c r="HL1823" s="601"/>
      <c r="HM1823" s="601"/>
      <c r="HN1823" s="601"/>
      <c r="HO1823" s="601"/>
      <c r="HP1823" s="601"/>
      <c r="HQ1823" s="601"/>
      <c r="HR1823" s="601"/>
      <c r="HS1823" s="601"/>
      <c r="HT1823" s="601"/>
      <c r="HU1823" s="601"/>
      <c r="HV1823" s="601"/>
      <c r="HW1823" s="601"/>
      <c r="HX1823" s="601"/>
      <c r="HY1823" s="601"/>
      <c r="HZ1823" s="601"/>
      <c r="IA1823" s="601"/>
      <c r="IB1823" s="601"/>
      <c r="IC1823" s="601"/>
      <c r="ID1823" s="601"/>
      <c r="IE1823" s="601"/>
      <c r="IF1823" s="601"/>
      <c r="IG1823" s="601"/>
      <c r="IH1823" s="601"/>
      <c r="II1823" s="601"/>
      <c r="IJ1823" s="601"/>
      <c r="IK1823" s="601"/>
      <c r="IL1823" s="601"/>
      <c r="IM1823" s="601"/>
      <c r="IN1823" s="601"/>
      <c r="IO1823" s="601"/>
      <c r="IP1823" s="601"/>
      <c r="IQ1823" s="601"/>
      <c r="IR1823" s="601"/>
      <c r="IS1823" s="601"/>
      <c r="IT1823" s="601"/>
      <c r="IU1823" s="601"/>
      <c r="IV1823" s="601"/>
      <c r="IW1823" s="601"/>
      <c r="IX1823" s="601"/>
      <c r="IY1823" s="601"/>
      <c r="IZ1823" s="601"/>
      <c r="JA1823" s="601"/>
      <c r="JB1823" s="601"/>
      <c r="JC1823" s="601"/>
      <c r="JD1823" s="601"/>
      <c r="JE1823" s="601"/>
      <c r="JF1823" s="601"/>
      <c r="JG1823" s="601"/>
      <c r="JH1823" s="601"/>
      <c r="JI1823" s="601"/>
      <c r="JJ1823" s="601"/>
      <c r="JK1823" s="601"/>
      <c r="JL1823" s="601"/>
      <c r="JM1823" s="601"/>
      <c r="JN1823" s="601"/>
      <c r="JO1823" s="601"/>
      <c r="JP1823" s="601"/>
      <c r="JQ1823" s="601"/>
      <c r="JR1823" s="601"/>
      <c r="JS1823" s="601"/>
      <c r="JT1823" s="601"/>
      <c r="JU1823" s="601"/>
      <c r="JV1823" s="601"/>
      <c r="JW1823" s="601"/>
      <c r="JX1823" s="601"/>
      <c r="JY1823" s="601"/>
      <c r="JZ1823" s="601"/>
      <c r="KA1823" s="601"/>
      <c r="KB1823" s="601"/>
      <c r="KC1823" s="601"/>
      <c r="KD1823" s="601"/>
      <c r="KE1823" s="601"/>
      <c r="KF1823" s="601"/>
      <c r="KG1823" s="601"/>
      <c r="KH1823" s="601"/>
      <c r="KI1823" s="601"/>
      <c r="KJ1823" s="601"/>
      <c r="KK1823" s="601"/>
      <c r="KL1823" s="601"/>
      <c r="KM1823" s="601"/>
      <c r="KN1823" s="601"/>
      <c r="KO1823" s="601"/>
      <c r="KP1823" s="601"/>
      <c r="KQ1823" s="601"/>
      <c r="KR1823" s="601"/>
      <c r="KS1823" s="601"/>
      <c r="KT1823" s="601"/>
      <c r="KU1823" s="601"/>
      <c r="KV1823" s="601"/>
      <c r="KW1823" s="601"/>
      <c r="KX1823" s="601"/>
      <c r="KY1823" s="601"/>
      <c r="KZ1823" s="601"/>
      <c r="LA1823" s="601"/>
      <c r="LB1823" s="601"/>
      <c r="LC1823" s="601"/>
      <c r="LD1823" s="601"/>
      <c r="LE1823" s="601"/>
      <c r="LF1823" s="601"/>
      <c r="LG1823" s="601"/>
      <c r="LH1823" s="601"/>
      <c r="LI1823" s="601"/>
      <c r="LJ1823" s="601"/>
    </row>
    <row r="1824" spans="1:322">
      <c r="A1824" s="715"/>
      <c r="B1824" s="564"/>
      <c r="C1824" s="564"/>
      <c r="D1824" s="676" t="s">
        <v>1067</v>
      </c>
      <c r="E1824" s="524"/>
      <c r="F1824" s="596" t="s">
        <v>1152</v>
      </c>
      <c r="G1824" s="596">
        <v>2022</v>
      </c>
      <c r="H1824" s="596">
        <v>3</v>
      </c>
      <c r="I1824" s="687">
        <v>127351</v>
      </c>
      <c r="J1824" s="677">
        <v>44638</v>
      </c>
      <c r="K1824" s="676" t="s">
        <v>1617</v>
      </c>
      <c r="L1824" s="677" t="s">
        <v>1578</v>
      </c>
      <c r="M1824" s="677">
        <v>44468</v>
      </c>
      <c r="N1824" s="677" t="s">
        <v>1603</v>
      </c>
      <c r="O1824" s="677"/>
      <c r="P1824" s="597">
        <v>44623</v>
      </c>
      <c r="Q1824" s="597">
        <v>44637</v>
      </c>
      <c r="R1824" s="597">
        <v>44638</v>
      </c>
      <c r="S1824" s="596" t="s">
        <v>1580</v>
      </c>
      <c r="T1824" s="596">
        <v>60</v>
      </c>
      <c r="U1824" s="596" t="s">
        <v>1612</v>
      </c>
      <c r="V1824" s="676" t="s">
        <v>1591</v>
      </c>
      <c r="W1824" s="678">
        <v>400</v>
      </c>
      <c r="X1824" s="551">
        <v>624</v>
      </c>
      <c r="Y1824" s="693">
        <v>249600</v>
      </c>
      <c r="Z1824" s="598">
        <v>0.44</v>
      </c>
      <c r="AA1824" s="682">
        <f>Y1824*Z1824</f>
        <v>109824</v>
      </c>
      <c r="AB1824" s="521"/>
      <c r="AC1824" s="683">
        <v>0</v>
      </c>
      <c r="AD1824" s="676"/>
      <c r="AE1824" s="599"/>
      <c r="AF1824" s="695">
        <f>AA1824+AD1824+AE1824</f>
        <v>109824</v>
      </c>
      <c r="AG1824" s="703" t="s">
        <v>47</v>
      </c>
      <c r="AH1824" s="561"/>
      <c r="AI1824" s="703">
        <v>75</v>
      </c>
      <c r="AJ1824" s="703" t="s">
        <v>1594</v>
      </c>
      <c r="AK1824" s="703" t="s">
        <v>50</v>
      </c>
      <c r="AL1824" s="711">
        <v>92407</v>
      </c>
      <c r="AM1824" s="703" t="s">
        <v>52</v>
      </c>
      <c r="AN1824" s="703" t="s">
        <v>50</v>
      </c>
      <c r="AO1824" s="596"/>
      <c r="AP1824" s="676" t="s">
        <v>92</v>
      </c>
      <c r="AQ1824" s="676" t="s">
        <v>37</v>
      </c>
      <c r="AR1824" s="676"/>
      <c r="AS1824" s="523" t="s">
        <v>1077</v>
      </c>
      <c r="AT1824" s="523"/>
      <c r="AU1824" s="523"/>
      <c r="AV1824" s="674"/>
      <c r="AW1824" s="673" t="str">
        <f>U1824</f>
        <v>30390256H</v>
      </c>
      <c r="AX1824" s="673" cm="1">
        <f t="array" ref="AX1824">SUM(MID(0&amp;AW1824,LARGE(INDEX(ISNUMBER(--MID(AW1824,ROW($1:$8),1))*ROW($1:$8),),ROW($1:$8))+1,1)*10^ROW($1:$8)/10)</f>
        <v>30390256</v>
      </c>
      <c r="AY1824" s="673" t="str">
        <f>VLOOKUP($AX1824,'Item Master Data'!$A:$F,3,FALSE)</f>
        <v>T400H</v>
      </c>
      <c r="AZ1824" s="673">
        <f>VLOOKUP($AX1824,'Item Master Data'!$A:$F,6,FALSE)</f>
        <v>400</v>
      </c>
      <c r="BA1824" s="673">
        <f>X1824/BB1824</f>
        <v>24</v>
      </c>
      <c r="BB1824" s="673">
        <f>VLOOKUP(AX1824,'Item Master Data'!$A:$G,7,FALSE)</f>
        <v>26</v>
      </c>
      <c r="BC1824" s="673"/>
      <c r="BD1824" s="673">
        <f>W1824-AZ1824</f>
        <v>0</v>
      </c>
      <c r="BE1824" s="601"/>
      <c r="BF1824" s="601"/>
      <c r="BG1824" s="601"/>
      <c r="BH1824" s="601"/>
      <c r="BI1824" s="601"/>
      <c r="BJ1824" s="601"/>
      <c r="BK1824" s="601"/>
      <c r="BL1824" s="601"/>
      <c r="BM1824" s="601"/>
      <c r="BN1824" s="601"/>
      <c r="BO1824" s="601"/>
      <c r="BP1824" s="601"/>
      <c r="BQ1824" s="601"/>
      <c r="BR1824" s="601"/>
      <c r="BS1824" s="601"/>
      <c r="BT1824" s="601"/>
      <c r="BU1824" s="601"/>
      <c r="BV1824" s="601"/>
      <c r="BW1824" s="601"/>
      <c r="BX1824" s="601"/>
      <c r="BY1824" s="601"/>
      <c r="BZ1824" s="601"/>
      <c r="CA1824" s="601"/>
      <c r="CB1824" s="601"/>
      <c r="CC1824" s="601"/>
      <c r="CD1824" s="601"/>
      <c r="CE1824" s="601"/>
      <c r="CF1824" s="601"/>
      <c r="CG1824" s="601"/>
      <c r="CH1824" s="601"/>
      <c r="CI1824" s="601"/>
      <c r="CJ1824" s="601"/>
      <c r="CK1824" s="601"/>
      <c r="CL1824" s="601"/>
      <c r="CM1824" s="601"/>
      <c r="CN1824" s="601"/>
      <c r="CO1824" s="601"/>
      <c r="CP1824" s="601"/>
      <c r="CQ1824" s="601"/>
      <c r="CR1824" s="601"/>
      <c r="CS1824" s="601"/>
      <c r="CT1824" s="601"/>
      <c r="CU1824" s="601"/>
      <c r="CV1824" s="601"/>
      <c r="CW1824" s="601"/>
      <c r="CX1824" s="601"/>
      <c r="CY1824" s="601"/>
      <c r="CZ1824" s="601"/>
      <c r="DA1824" s="601"/>
      <c r="DB1824" s="601"/>
      <c r="DC1824" s="601"/>
      <c r="DD1824" s="601"/>
      <c r="DE1824" s="601"/>
      <c r="DF1824" s="601"/>
      <c r="DG1824" s="601"/>
      <c r="DH1824" s="601"/>
      <c r="DI1824" s="601"/>
      <c r="DJ1824" s="601"/>
      <c r="DK1824" s="601"/>
      <c r="DL1824" s="601"/>
      <c r="DM1824" s="601"/>
      <c r="DN1824" s="601"/>
      <c r="DO1824" s="601"/>
      <c r="DP1824" s="601"/>
      <c r="DQ1824" s="601"/>
      <c r="DR1824" s="601"/>
      <c r="DS1824" s="601"/>
      <c r="DT1824" s="601"/>
      <c r="DU1824" s="601"/>
      <c r="DV1824" s="601"/>
      <c r="DW1824" s="601"/>
      <c r="DX1824" s="601"/>
      <c r="DY1824" s="601"/>
      <c r="DZ1824" s="601"/>
      <c r="EA1824" s="601"/>
      <c r="EB1824" s="601"/>
      <c r="EC1824" s="601"/>
      <c r="ED1824" s="601"/>
      <c r="EE1824" s="601"/>
      <c r="EF1824" s="601"/>
      <c r="EG1824" s="601"/>
      <c r="EH1824" s="601"/>
      <c r="EI1824" s="601"/>
      <c r="EJ1824" s="601"/>
      <c r="EK1824" s="601"/>
      <c r="EL1824" s="601"/>
      <c r="EM1824" s="601"/>
      <c r="EN1824" s="601"/>
      <c r="EO1824" s="601"/>
      <c r="EP1824" s="601"/>
      <c r="EQ1824" s="601"/>
      <c r="ER1824" s="601"/>
      <c r="ES1824" s="601"/>
      <c r="ET1824" s="601"/>
      <c r="EU1824" s="601"/>
      <c r="EV1824" s="601"/>
      <c r="EW1824" s="601"/>
      <c r="EX1824" s="601"/>
      <c r="EY1824" s="601"/>
      <c r="EZ1824" s="601"/>
      <c r="FA1824" s="601"/>
      <c r="FB1824" s="601"/>
      <c r="FC1824" s="601"/>
      <c r="FD1824" s="601"/>
      <c r="FE1824" s="601"/>
      <c r="FF1824" s="601"/>
      <c r="FG1824" s="601"/>
      <c r="FH1824" s="601"/>
      <c r="FI1824" s="601"/>
      <c r="FJ1824" s="601"/>
      <c r="FK1824" s="601"/>
      <c r="FL1824" s="601"/>
      <c r="FM1824" s="601"/>
      <c r="FN1824" s="601"/>
      <c r="FO1824" s="601"/>
      <c r="FP1824" s="601"/>
      <c r="FQ1824" s="601"/>
      <c r="FR1824" s="601"/>
      <c r="FS1824" s="601"/>
      <c r="FT1824" s="601"/>
      <c r="FU1824" s="601"/>
      <c r="FV1824" s="601"/>
      <c r="FW1824" s="601"/>
      <c r="FX1824" s="601"/>
      <c r="FY1824" s="601"/>
      <c r="FZ1824" s="601"/>
      <c r="GA1824" s="601"/>
      <c r="GB1824" s="601"/>
      <c r="GC1824" s="601"/>
      <c r="GD1824" s="601"/>
      <c r="GE1824" s="601"/>
      <c r="GF1824" s="601"/>
      <c r="GG1824" s="601"/>
      <c r="GH1824" s="601"/>
      <c r="GI1824" s="601"/>
      <c r="GJ1824" s="601"/>
      <c r="GK1824" s="601"/>
      <c r="GL1824" s="601"/>
      <c r="GM1824" s="601"/>
      <c r="GN1824" s="601"/>
      <c r="GO1824" s="601"/>
      <c r="GP1824" s="601"/>
      <c r="GQ1824" s="601"/>
      <c r="GR1824" s="601"/>
      <c r="GS1824" s="601"/>
      <c r="GT1824" s="601"/>
      <c r="GU1824" s="601"/>
      <c r="GV1824" s="601"/>
      <c r="GW1824" s="601"/>
      <c r="GX1824" s="601"/>
      <c r="GY1824" s="601"/>
      <c r="GZ1824" s="601"/>
      <c r="HA1824" s="601"/>
      <c r="HB1824" s="601"/>
      <c r="HC1824" s="601"/>
      <c r="HD1824" s="601"/>
      <c r="HE1824" s="601"/>
      <c r="HF1824" s="601"/>
      <c r="HG1824" s="601"/>
      <c r="HH1824" s="601"/>
      <c r="HI1824" s="601"/>
      <c r="HJ1824" s="601"/>
      <c r="HK1824" s="601"/>
      <c r="HL1824" s="601"/>
      <c r="HM1824" s="601"/>
      <c r="HN1824" s="601"/>
      <c r="HO1824" s="601"/>
      <c r="HP1824" s="601"/>
      <c r="HQ1824" s="601"/>
      <c r="HR1824" s="601"/>
      <c r="HS1824" s="601"/>
      <c r="HT1824" s="601"/>
      <c r="HU1824" s="601"/>
      <c r="HV1824" s="601"/>
      <c r="HW1824" s="601"/>
      <c r="HX1824" s="601"/>
      <c r="HY1824" s="601"/>
      <c r="HZ1824" s="601"/>
      <c r="IA1824" s="601"/>
      <c r="IB1824" s="601"/>
      <c r="IC1824" s="601"/>
      <c r="ID1824" s="601"/>
      <c r="IE1824" s="601"/>
      <c r="IF1824" s="601"/>
      <c r="IG1824" s="601"/>
      <c r="IH1824" s="601"/>
      <c r="II1824" s="601"/>
      <c r="IJ1824" s="601"/>
      <c r="IK1824" s="601"/>
      <c r="IL1824" s="601"/>
      <c r="IM1824" s="601"/>
      <c r="IN1824" s="601"/>
      <c r="IO1824" s="601"/>
      <c r="IP1824" s="601"/>
      <c r="IQ1824" s="601"/>
      <c r="IR1824" s="601"/>
      <c r="IS1824" s="601"/>
      <c r="IT1824" s="601"/>
      <c r="IU1824" s="601"/>
      <c r="IV1824" s="601"/>
      <c r="IW1824" s="601"/>
      <c r="IX1824" s="601"/>
      <c r="IY1824" s="601"/>
      <c r="IZ1824" s="601"/>
      <c r="JA1824" s="601"/>
      <c r="JB1824" s="601"/>
      <c r="JC1824" s="601"/>
      <c r="JD1824" s="601"/>
      <c r="JE1824" s="601"/>
      <c r="JF1824" s="601"/>
      <c r="JG1824" s="601"/>
      <c r="JH1824" s="601"/>
      <c r="JI1824" s="601"/>
      <c r="JJ1824" s="601"/>
      <c r="JK1824" s="601"/>
      <c r="JL1824" s="601"/>
      <c r="JM1824" s="601"/>
      <c r="JN1824" s="601"/>
      <c r="JO1824" s="601"/>
      <c r="JP1824" s="601"/>
      <c r="JQ1824" s="601"/>
      <c r="JR1824" s="601"/>
      <c r="JS1824" s="601"/>
      <c r="JT1824" s="601"/>
      <c r="JU1824" s="601"/>
      <c r="JV1824" s="601"/>
      <c r="JW1824" s="601"/>
      <c r="JX1824" s="601"/>
      <c r="JY1824" s="601"/>
      <c r="JZ1824" s="601"/>
      <c r="KA1824" s="601"/>
      <c r="KB1824" s="601"/>
      <c r="KC1824" s="601"/>
      <c r="KD1824" s="601"/>
      <c r="KE1824" s="601"/>
      <c r="KF1824" s="601"/>
      <c r="KG1824" s="601"/>
      <c r="KH1824" s="601"/>
      <c r="KI1824" s="601"/>
      <c r="KJ1824" s="601"/>
      <c r="KK1824" s="601"/>
      <c r="KL1824" s="601"/>
      <c r="KM1824" s="601"/>
      <c r="KN1824" s="601"/>
      <c r="KO1824" s="601"/>
      <c r="KP1824" s="601"/>
      <c r="KQ1824" s="601"/>
      <c r="KR1824" s="601"/>
      <c r="KS1824" s="601"/>
      <c r="KT1824" s="601"/>
      <c r="KU1824" s="601"/>
      <c r="KV1824" s="601"/>
      <c r="KW1824" s="601"/>
      <c r="KX1824" s="601"/>
      <c r="KY1824" s="601"/>
      <c r="KZ1824" s="601"/>
      <c r="LA1824" s="601"/>
      <c r="LB1824" s="601"/>
      <c r="LC1824" s="601"/>
      <c r="LD1824" s="601"/>
      <c r="LE1824" s="601"/>
      <c r="LF1824" s="601"/>
      <c r="LG1824" s="601"/>
      <c r="LH1824" s="601"/>
      <c r="LI1824" s="601"/>
      <c r="LJ1824" s="601"/>
    </row>
    <row r="1825" spans="1:322">
      <c r="A1825" s="715"/>
      <c r="B1825" s="564"/>
      <c r="C1825" s="564"/>
      <c r="D1825" s="676" t="s">
        <v>1067</v>
      </c>
      <c r="E1825" s="524"/>
      <c r="F1825" s="596" t="s">
        <v>1152</v>
      </c>
      <c r="G1825" s="596">
        <v>2022</v>
      </c>
      <c r="H1825" s="596">
        <v>3</v>
      </c>
      <c r="I1825" s="687">
        <v>127290</v>
      </c>
      <c r="J1825" s="677">
        <v>44631</v>
      </c>
      <c r="K1825" s="676" t="s">
        <v>1617</v>
      </c>
      <c r="L1825" s="677" t="s">
        <v>1578</v>
      </c>
      <c r="M1825" s="677">
        <v>44468</v>
      </c>
      <c r="N1825" s="677" t="s">
        <v>1603</v>
      </c>
      <c r="O1825" s="677"/>
      <c r="P1825" s="597">
        <v>44623</v>
      </c>
      <c r="Q1825" s="597">
        <v>44631</v>
      </c>
      <c r="R1825" s="597">
        <v>44631</v>
      </c>
      <c r="S1825" s="596" t="s">
        <v>1580</v>
      </c>
      <c r="T1825" s="596">
        <v>60</v>
      </c>
      <c r="U1825" s="596" t="s">
        <v>1612</v>
      </c>
      <c r="V1825" s="676" t="s">
        <v>1591</v>
      </c>
      <c r="W1825" s="678">
        <v>400</v>
      </c>
      <c r="X1825" s="551">
        <v>624</v>
      </c>
      <c r="Y1825" s="693">
        <v>249600</v>
      </c>
      <c r="Z1825" s="598">
        <v>0.44</v>
      </c>
      <c r="AA1825" s="682">
        <f>Y1825*Z1825</f>
        <v>109824</v>
      </c>
      <c r="AB1825" s="521"/>
      <c r="AC1825" s="683">
        <v>0</v>
      </c>
      <c r="AD1825" s="676"/>
      <c r="AE1825" s="599"/>
      <c r="AF1825" s="695">
        <f>AA1825+AD1825+AE1825</f>
        <v>109824</v>
      </c>
      <c r="AG1825" s="703" t="s">
        <v>47</v>
      </c>
      <c r="AH1825" s="561"/>
      <c r="AI1825" s="703">
        <v>75</v>
      </c>
      <c r="AJ1825" s="703" t="s">
        <v>1594</v>
      </c>
      <c r="AK1825" s="703" t="s">
        <v>50</v>
      </c>
      <c r="AL1825" s="711">
        <v>92407</v>
      </c>
      <c r="AM1825" s="703" t="s">
        <v>52</v>
      </c>
      <c r="AN1825" s="703" t="s">
        <v>50</v>
      </c>
      <c r="AO1825" s="596"/>
      <c r="AP1825" s="676" t="s">
        <v>92</v>
      </c>
      <c r="AQ1825" s="676" t="s">
        <v>37</v>
      </c>
      <c r="AR1825" s="676"/>
      <c r="AS1825" s="523" t="s">
        <v>1077</v>
      </c>
      <c r="AT1825" s="523"/>
      <c r="AU1825" s="523"/>
      <c r="AV1825" s="674"/>
      <c r="AW1825" s="673" t="str">
        <f>U1825</f>
        <v>30390256H</v>
      </c>
      <c r="AX1825" s="673" cm="1">
        <f t="array" ref="AX1825">SUM(MID(0&amp;AW1825,LARGE(INDEX(ISNUMBER(--MID(AW1825,ROW($1:$8),1))*ROW($1:$8),),ROW($1:$8))+1,1)*10^ROW($1:$8)/10)</f>
        <v>30390256</v>
      </c>
      <c r="AY1825" s="673" t="str">
        <f>VLOOKUP($AX1825,'Item Master Data'!$A:$F,3,FALSE)</f>
        <v>T400H</v>
      </c>
      <c r="AZ1825" s="673">
        <f>VLOOKUP($AX1825,'Item Master Data'!$A:$F,6,FALSE)</f>
        <v>400</v>
      </c>
      <c r="BA1825" s="673">
        <f>X1825/BB1825</f>
        <v>24</v>
      </c>
      <c r="BB1825" s="673">
        <f>VLOOKUP(AX1825,'Item Master Data'!$A:$G,7,FALSE)</f>
        <v>26</v>
      </c>
      <c r="BC1825" s="673"/>
      <c r="BD1825" s="673">
        <f>W1825-AZ1825</f>
        <v>0</v>
      </c>
      <c r="BE1825" s="601"/>
      <c r="BF1825" s="601"/>
      <c r="BG1825" s="601"/>
      <c r="BH1825" s="601"/>
      <c r="BI1825" s="601"/>
      <c r="BJ1825" s="601"/>
      <c r="BK1825" s="601"/>
      <c r="BL1825" s="601"/>
      <c r="BM1825" s="601"/>
      <c r="BN1825" s="601"/>
      <c r="BO1825" s="601"/>
      <c r="BP1825" s="601"/>
      <c r="BQ1825" s="601"/>
      <c r="BR1825" s="601"/>
      <c r="BS1825" s="601"/>
      <c r="BT1825" s="601"/>
      <c r="BU1825" s="601"/>
      <c r="BV1825" s="601"/>
      <c r="BW1825" s="601"/>
      <c r="BX1825" s="601"/>
      <c r="BY1825" s="601"/>
      <c r="BZ1825" s="601"/>
      <c r="CA1825" s="601"/>
      <c r="CB1825" s="601"/>
      <c r="CC1825" s="601"/>
      <c r="CD1825" s="601"/>
      <c r="CE1825" s="601"/>
      <c r="CF1825" s="601"/>
      <c r="CG1825" s="601"/>
      <c r="CH1825" s="601"/>
      <c r="CI1825" s="601"/>
      <c r="CJ1825" s="601"/>
      <c r="CK1825" s="601"/>
      <c r="CL1825" s="601"/>
      <c r="CM1825" s="601"/>
      <c r="CN1825" s="601"/>
      <c r="CO1825" s="601"/>
      <c r="CP1825" s="601"/>
      <c r="CQ1825" s="601"/>
      <c r="CR1825" s="601"/>
      <c r="CS1825" s="601"/>
      <c r="CT1825" s="601"/>
      <c r="CU1825" s="601"/>
      <c r="CV1825" s="601"/>
      <c r="CW1825" s="601"/>
      <c r="CX1825" s="601"/>
      <c r="CY1825" s="601"/>
      <c r="CZ1825" s="601"/>
      <c r="DA1825" s="601"/>
      <c r="DB1825" s="601"/>
      <c r="DC1825" s="601"/>
      <c r="DD1825" s="601"/>
      <c r="DE1825" s="601"/>
      <c r="DF1825" s="601"/>
      <c r="DG1825" s="601"/>
      <c r="DH1825" s="601"/>
      <c r="DI1825" s="601"/>
      <c r="DJ1825" s="601"/>
      <c r="DK1825" s="601"/>
      <c r="DL1825" s="601"/>
      <c r="DM1825" s="601"/>
      <c r="DN1825" s="601"/>
      <c r="DO1825" s="601"/>
      <c r="DP1825" s="601"/>
      <c r="DQ1825" s="601"/>
      <c r="DR1825" s="601"/>
      <c r="DS1825" s="601"/>
      <c r="DT1825" s="601"/>
      <c r="DU1825" s="601"/>
      <c r="DV1825" s="601"/>
      <c r="DW1825" s="601"/>
      <c r="DX1825" s="601"/>
      <c r="DY1825" s="601"/>
      <c r="DZ1825" s="601"/>
      <c r="EA1825" s="601"/>
      <c r="EB1825" s="601"/>
      <c r="EC1825" s="601"/>
      <c r="ED1825" s="601"/>
      <c r="EE1825" s="601"/>
      <c r="EF1825" s="601"/>
      <c r="EG1825" s="601"/>
      <c r="EH1825" s="601"/>
      <c r="EI1825" s="601"/>
      <c r="EJ1825" s="601"/>
      <c r="EK1825" s="601"/>
      <c r="EL1825" s="601"/>
      <c r="EM1825" s="601"/>
      <c r="EN1825" s="601"/>
      <c r="EO1825" s="601"/>
      <c r="EP1825" s="601"/>
      <c r="EQ1825" s="601"/>
      <c r="ER1825" s="601"/>
      <c r="ES1825" s="601"/>
      <c r="ET1825" s="601"/>
      <c r="EU1825" s="601"/>
      <c r="EV1825" s="601"/>
      <c r="EW1825" s="601"/>
      <c r="EX1825" s="601"/>
      <c r="EY1825" s="601"/>
      <c r="EZ1825" s="601"/>
      <c r="FA1825" s="601"/>
      <c r="FB1825" s="601"/>
      <c r="FC1825" s="601"/>
      <c r="FD1825" s="601"/>
      <c r="FE1825" s="601"/>
      <c r="FF1825" s="601"/>
      <c r="FG1825" s="601"/>
      <c r="FH1825" s="601"/>
      <c r="FI1825" s="601"/>
      <c r="FJ1825" s="601"/>
      <c r="FK1825" s="601"/>
      <c r="FL1825" s="601"/>
      <c r="FM1825" s="601"/>
      <c r="FN1825" s="601"/>
      <c r="FO1825" s="601"/>
      <c r="FP1825" s="601"/>
      <c r="FQ1825" s="601"/>
      <c r="FR1825" s="601"/>
      <c r="FS1825" s="601"/>
      <c r="FT1825" s="601"/>
      <c r="FU1825" s="601"/>
      <c r="FV1825" s="601"/>
      <c r="FW1825" s="601"/>
      <c r="FX1825" s="601"/>
      <c r="FY1825" s="601"/>
      <c r="FZ1825" s="601"/>
      <c r="GA1825" s="601"/>
      <c r="GB1825" s="601"/>
      <c r="GC1825" s="601"/>
      <c r="GD1825" s="601"/>
      <c r="GE1825" s="601"/>
      <c r="GF1825" s="601"/>
      <c r="GG1825" s="601"/>
      <c r="GH1825" s="601"/>
      <c r="GI1825" s="601"/>
      <c r="GJ1825" s="601"/>
      <c r="GK1825" s="601"/>
      <c r="GL1825" s="601"/>
      <c r="GM1825" s="601"/>
      <c r="GN1825" s="601"/>
      <c r="GO1825" s="601"/>
      <c r="GP1825" s="601"/>
      <c r="GQ1825" s="601"/>
      <c r="GR1825" s="601"/>
      <c r="GS1825" s="601"/>
      <c r="GT1825" s="601"/>
      <c r="GU1825" s="601"/>
      <c r="GV1825" s="601"/>
      <c r="GW1825" s="601"/>
      <c r="GX1825" s="601"/>
      <c r="GY1825" s="601"/>
      <c r="GZ1825" s="601"/>
      <c r="HA1825" s="601"/>
      <c r="HB1825" s="601"/>
      <c r="HC1825" s="601"/>
      <c r="HD1825" s="601"/>
      <c r="HE1825" s="601"/>
      <c r="HF1825" s="601"/>
      <c r="HG1825" s="601"/>
      <c r="HH1825" s="601"/>
      <c r="HI1825" s="601"/>
      <c r="HJ1825" s="601"/>
      <c r="HK1825" s="601"/>
      <c r="HL1825" s="601"/>
      <c r="HM1825" s="601"/>
      <c r="HN1825" s="601"/>
      <c r="HO1825" s="601"/>
      <c r="HP1825" s="601"/>
      <c r="HQ1825" s="601"/>
      <c r="HR1825" s="601"/>
      <c r="HS1825" s="601"/>
      <c r="HT1825" s="601"/>
      <c r="HU1825" s="601"/>
      <c r="HV1825" s="601"/>
      <c r="HW1825" s="601"/>
      <c r="HX1825" s="601"/>
      <c r="HY1825" s="601"/>
      <c r="HZ1825" s="601"/>
      <c r="IA1825" s="601"/>
      <c r="IB1825" s="601"/>
      <c r="IC1825" s="601"/>
      <c r="ID1825" s="601"/>
      <c r="IE1825" s="601"/>
      <c r="IF1825" s="601"/>
      <c r="IG1825" s="601"/>
      <c r="IH1825" s="601"/>
      <c r="II1825" s="601"/>
      <c r="IJ1825" s="601"/>
      <c r="IK1825" s="601"/>
      <c r="IL1825" s="601"/>
      <c r="IM1825" s="601"/>
      <c r="IN1825" s="601"/>
      <c r="IO1825" s="601"/>
      <c r="IP1825" s="601"/>
      <c r="IQ1825" s="601"/>
      <c r="IR1825" s="601"/>
      <c r="IS1825" s="601"/>
      <c r="IT1825" s="601"/>
      <c r="IU1825" s="601"/>
      <c r="IV1825" s="601"/>
      <c r="IW1825" s="601"/>
      <c r="IX1825" s="601"/>
      <c r="IY1825" s="601"/>
      <c r="IZ1825" s="601"/>
      <c r="JA1825" s="601"/>
      <c r="JB1825" s="601"/>
      <c r="JC1825" s="601"/>
      <c r="JD1825" s="601"/>
      <c r="JE1825" s="601"/>
      <c r="JF1825" s="601"/>
      <c r="JG1825" s="601"/>
      <c r="JH1825" s="601"/>
      <c r="JI1825" s="601"/>
      <c r="JJ1825" s="601"/>
      <c r="JK1825" s="601"/>
      <c r="JL1825" s="601"/>
      <c r="JM1825" s="601"/>
      <c r="JN1825" s="601"/>
      <c r="JO1825" s="601"/>
      <c r="JP1825" s="601"/>
      <c r="JQ1825" s="601"/>
      <c r="JR1825" s="601"/>
      <c r="JS1825" s="601"/>
      <c r="JT1825" s="601"/>
      <c r="JU1825" s="601"/>
      <c r="JV1825" s="601"/>
      <c r="JW1825" s="601"/>
      <c r="JX1825" s="601"/>
      <c r="JY1825" s="601"/>
      <c r="JZ1825" s="601"/>
      <c r="KA1825" s="601"/>
      <c r="KB1825" s="601"/>
      <c r="KC1825" s="601"/>
      <c r="KD1825" s="601"/>
      <c r="KE1825" s="601"/>
      <c r="KF1825" s="601"/>
      <c r="KG1825" s="601"/>
      <c r="KH1825" s="601"/>
      <c r="KI1825" s="601"/>
      <c r="KJ1825" s="601"/>
      <c r="KK1825" s="601"/>
      <c r="KL1825" s="601"/>
      <c r="KM1825" s="601"/>
      <c r="KN1825" s="601"/>
      <c r="KO1825" s="601"/>
      <c r="KP1825" s="601"/>
      <c r="KQ1825" s="601"/>
      <c r="KR1825" s="601"/>
      <c r="KS1825" s="601"/>
      <c r="KT1825" s="601"/>
      <c r="KU1825" s="601"/>
      <c r="KV1825" s="601"/>
      <c r="KW1825" s="601"/>
      <c r="KX1825" s="601"/>
      <c r="KY1825" s="601"/>
      <c r="KZ1825" s="601"/>
      <c r="LA1825" s="601"/>
      <c r="LB1825" s="601"/>
      <c r="LC1825" s="601"/>
      <c r="LD1825" s="601"/>
      <c r="LE1825" s="601"/>
      <c r="LF1825" s="601"/>
      <c r="LG1825" s="601"/>
      <c r="LH1825" s="601"/>
      <c r="LI1825" s="601"/>
      <c r="LJ1825" s="601"/>
    </row>
    <row r="1826" spans="1:322">
      <c r="A1826" s="715"/>
      <c r="B1826" s="564"/>
      <c r="C1826" s="564"/>
      <c r="D1826" s="676" t="s">
        <v>1067</v>
      </c>
      <c r="E1826" s="524"/>
      <c r="F1826" s="596" t="s">
        <v>1152</v>
      </c>
      <c r="G1826" s="596">
        <v>2022</v>
      </c>
      <c r="H1826" s="596">
        <v>3</v>
      </c>
      <c r="I1826" s="687">
        <v>127350</v>
      </c>
      <c r="J1826" s="677">
        <v>44638</v>
      </c>
      <c r="K1826" s="676" t="s">
        <v>1617</v>
      </c>
      <c r="L1826" s="677" t="s">
        <v>1578</v>
      </c>
      <c r="M1826" s="677">
        <v>44468</v>
      </c>
      <c r="N1826" s="677" t="s">
        <v>1603</v>
      </c>
      <c r="O1826" s="677"/>
      <c r="P1826" s="597">
        <v>44623</v>
      </c>
      <c r="Q1826" s="597">
        <v>44637</v>
      </c>
      <c r="R1826" s="597">
        <v>44638</v>
      </c>
      <c r="S1826" s="596" t="s">
        <v>1580</v>
      </c>
      <c r="T1826" s="596">
        <v>60</v>
      </c>
      <c r="U1826" s="596" t="s">
        <v>1612</v>
      </c>
      <c r="V1826" s="596" t="s">
        <v>1591</v>
      </c>
      <c r="W1826" s="678">
        <v>400</v>
      </c>
      <c r="X1826" s="551">
        <v>624</v>
      </c>
      <c r="Y1826" s="693">
        <v>249600</v>
      </c>
      <c r="Z1826" s="598">
        <v>0.44</v>
      </c>
      <c r="AA1826" s="682">
        <f>Y1826*Z1826</f>
        <v>109824</v>
      </c>
      <c r="AB1826" s="521"/>
      <c r="AC1826" s="683">
        <v>0</v>
      </c>
      <c r="AD1826" s="676"/>
      <c r="AE1826" s="599"/>
      <c r="AF1826" s="695">
        <f>AA1826+AD1826+AE1826</f>
        <v>109824</v>
      </c>
      <c r="AG1826" s="703" t="s">
        <v>47</v>
      </c>
      <c r="AH1826" s="561"/>
      <c r="AI1826" s="703">
        <v>75</v>
      </c>
      <c r="AJ1826" s="703" t="s">
        <v>1594</v>
      </c>
      <c r="AK1826" s="703" t="s">
        <v>50</v>
      </c>
      <c r="AL1826" s="711">
        <v>92407</v>
      </c>
      <c r="AM1826" s="703" t="s">
        <v>52</v>
      </c>
      <c r="AN1826" s="703" t="s">
        <v>50</v>
      </c>
      <c r="AO1826" s="596"/>
      <c r="AP1826" s="676" t="s">
        <v>92</v>
      </c>
      <c r="AQ1826" s="676" t="s">
        <v>37</v>
      </c>
      <c r="AR1826" s="676"/>
      <c r="AS1826" s="523" t="s">
        <v>1077</v>
      </c>
      <c r="AT1826" s="523"/>
      <c r="AU1826" s="523"/>
      <c r="AV1826" s="674"/>
      <c r="AW1826" s="673" t="str">
        <f>U1826</f>
        <v>30390256H</v>
      </c>
      <c r="AX1826" s="673" cm="1">
        <f t="array" ref="AX1826">SUM(MID(0&amp;AW1826,LARGE(INDEX(ISNUMBER(--MID(AW1826,ROW($1:$8),1))*ROW($1:$8),),ROW($1:$8))+1,1)*10^ROW($1:$8)/10)</f>
        <v>30390256</v>
      </c>
      <c r="AY1826" s="673" t="str">
        <f>VLOOKUP($AX1826,'Item Master Data'!$A:$F,3,FALSE)</f>
        <v>T400H</v>
      </c>
      <c r="AZ1826" s="673">
        <f>VLOOKUP($AX1826,'Item Master Data'!$A:$F,6,FALSE)</f>
        <v>400</v>
      </c>
      <c r="BA1826" s="673">
        <f>X1826/BB1826</f>
        <v>24</v>
      </c>
      <c r="BB1826" s="673">
        <f>VLOOKUP(AX1826,'Item Master Data'!$A:$G,7,FALSE)</f>
        <v>26</v>
      </c>
      <c r="BC1826" s="673"/>
      <c r="BD1826" s="673">
        <f>W1826-AZ1826</f>
        <v>0</v>
      </c>
      <c r="BE1826" s="601"/>
      <c r="BF1826" s="601"/>
      <c r="BG1826" s="601"/>
      <c r="BH1826" s="601"/>
      <c r="BI1826" s="601"/>
      <c r="BJ1826" s="601"/>
      <c r="BK1826" s="601"/>
      <c r="BL1826" s="601"/>
      <c r="BM1826" s="601"/>
      <c r="BN1826" s="601"/>
      <c r="BO1826" s="601"/>
      <c r="BP1826" s="601"/>
      <c r="BQ1826" s="601"/>
      <c r="BR1826" s="601"/>
      <c r="BS1826" s="601"/>
      <c r="BT1826" s="601"/>
      <c r="BU1826" s="601"/>
      <c r="BV1826" s="601"/>
      <c r="BW1826" s="601"/>
      <c r="BX1826" s="601"/>
      <c r="BY1826" s="601"/>
      <c r="BZ1826" s="601"/>
      <c r="CA1826" s="601"/>
      <c r="CB1826" s="601"/>
      <c r="CC1826" s="601"/>
      <c r="CD1826" s="601"/>
      <c r="CE1826" s="601"/>
      <c r="CF1826" s="601"/>
      <c r="CG1826" s="601"/>
      <c r="CH1826" s="601"/>
      <c r="CI1826" s="601"/>
      <c r="CJ1826" s="601"/>
      <c r="CK1826" s="601"/>
      <c r="CL1826" s="601"/>
      <c r="CM1826" s="601"/>
      <c r="CN1826" s="601"/>
      <c r="CO1826" s="601"/>
      <c r="CP1826" s="601"/>
      <c r="CQ1826" s="601"/>
      <c r="CR1826" s="601"/>
      <c r="CS1826" s="601"/>
      <c r="CT1826" s="601"/>
      <c r="CU1826" s="601"/>
      <c r="CV1826" s="601"/>
      <c r="CW1826" s="601"/>
      <c r="CX1826" s="601"/>
      <c r="CY1826" s="601"/>
      <c r="CZ1826" s="601"/>
      <c r="DA1826" s="601"/>
      <c r="DB1826" s="601"/>
      <c r="DC1826" s="601"/>
      <c r="DD1826" s="601"/>
      <c r="DE1826" s="601"/>
      <c r="DF1826" s="601"/>
      <c r="DG1826" s="601"/>
      <c r="DH1826" s="601"/>
      <c r="DI1826" s="601"/>
      <c r="DJ1826" s="601"/>
      <c r="DK1826" s="601"/>
      <c r="DL1826" s="601"/>
      <c r="DM1826" s="601"/>
      <c r="DN1826" s="601"/>
      <c r="DO1826" s="601"/>
      <c r="DP1826" s="601"/>
      <c r="DQ1826" s="601"/>
      <c r="DR1826" s="601"/>
      <c r="DS1826" s="601"/>
      <c r="DT1826" s="601"/>
      <c r="DU1826" s="601"/>
      <c r="DV1826" s="601"/>
      <c r="DW1826" s="601"/>
      <c r="DX1826" s="601"/>
      <c r="DY1826" s="601"/>
      <c r="DZ1826" s="601"/>
      <c r="EA1826" s="601"/>
      <c r="EB1826" s="601"/>
      <c r="EC1826" s="601"/>
      <c r="ED1826" s="601"/>
      <c r="EE1826" s="601"/>
      <c r="EF1826" s="601"/>
      <c r="EG1826" s="601"/>
      <c r="EH1826" s="601"/>
      <c r="EI1826" s="601"/>
      <c r="EJ1826" s="601"/>
      <c r="EK1826" s="601"/>
      <c r="EL1826" s="601"/>
      <c r="EM1826" s="601"/>
      <c r="EN1826" s="601"/>
      <c r="EO1826" s="601"/>
      <c r="EP1826" s="601"/>
      <c r="EQ1826" s="601"/>
      <c r="ER1826" s="601"/>
      <c r="ES1826" s="601"/>
      <c r="ET1826" s="601"/>
      <c r="EU1826" s="601"/>
      <c r="EV1826" s="601"/>
      <c r="EW1826" s="601"/>
      <c r="EX1826" s="601"/>
      <c r="EY1826" s="601"/>
      <c r="EZ1826" s="601"/>
      <c r="FA1826" s="601"/>
      <c r="FB1826" s="601"/>
      <c r="FC1826" s="601"/>
      <c r="FD1826" s="601"/>
      <c r="FE1826" s="601"/>
      <c r="FF1826" s="601"/>
      <c r="FG1826" s="601"/>
      <c r="FH1826" s="601"/>
      <c r="FI1826" s="601"/>
      <c r="FJ1826" s="601"/>
      <c r="FK1826" s="601"/>
      <c r="FL1826" s="601"/>
      <c r="FM1826" s="601"/>
      <c r="FN1826" s="601"/>
      <c r="FO1826" s="601"/>
      <c r="FP1826" s="601"/>
      <c r="FQ1826" s="601"/>
      <c r="FR1826" s="601"/>
      <c r="FS1826" s="601"/>
      <c r="FT1826" s="601"/>
      <c r="FU1826" s="601"/>
      <c r="FV1826" s="601"/>
      <c r="FW1826" s="601"/>
      <c r="FX1826" s="601"/>
      <c r="FY1826" s="601"/>
      <c r="FZ1826" s="601"/>
      <c r="GA1826" s="601"/>
      <c r="GB1826" s="601"/>
      <c r="GC1826" s="601"/>
      <c r="GD1826" s="601"/>
      <c r="GE1826" s="601"/>
      <c r="GF1826" s="601"/>
      <c r="GG1826" s="601"/>
      <c r="GH1826" s="601"/>
      <c r="GI1826" s="601"/>
      <c r="GJ1826" s="601"/>
      <c r="GK1826" s="601"/>
      <c r="GL1826" s="601"/>
      <c r="GM1826" s="601"/>
      <c r="GN1826" s="601"/>
      <c r="GO1826" s="601"/>
      <c r="GP1826" s="601"/>
      <c r="GQ1826" s="601"/>
      <c r="GR1826" s="601"/>
      <c r="GS1826" s="601"/>
      <c r="GT1826" s="601"/>
      <c r="GU1826" s="601"/>
      <c r="GV1826" s="601"/>
      <c r="GW1826" s="601"/>
      <c r="GX1826" s="601"/>
      <c r="GY1826" s="601"/>
      <c r="GZ1826" s="601"/>
      <c r="HA1826" s="601"/>
      <c r="HB1826" s="601"/>
      <c r="HC1826" s="601"/>
      <c r="HD1826" s="601"/>
      <c r="HE1826" s="601"/>
      <c r="HF1826" s="601"/>
      <c r="HG1826" s="601"/>
      <c r="HH1826" s="601"/>
      <c r="HI1826" s="601"/>
      <c r="HJ1826" s="601"/>
      <c r="HK1826" s="601"/>
      <c r="HL1826" s="601"/>
      <c r="HM1826" s="601"/>
      <c r="HN1826" s="601"/>
      <c r="HO1826" s="601"/>
      <c r="HP1826" s="601"/>
      <c r="HQ1826" s="601"/>
      <c r="HR1826" s="601"/>
      <c r="HS1826" s="601"/>
      <c r="HT1826" s="601"/>
      <c r="HU1826" s="601"/>
      <c r="HV1826" s="601"/>
      <c r="HW1826" s="601"/>
      <c r="HX1826" s="601"/>
      <c r="HY1826" s="601"/>
      <c r="HZ1826" s="601"/>
      <c r="IA1826" s="601"/>
      <c r="IB1826" s="601"/>
      <c r="IC1826" s="601"/>
      <c r="ID1826" s="601"/>
      <c r="IE1826" s="601"/>
      <c r="IF1826" s="601"/>
      <c r="IG1826" s="601"/>
      <c r="IH1826" s="601"/>
      <c r="II1826" s="601"/>
      <c r="IJ1826" s="601"/>
      <c r="IK1826" s="601"/>
      <c r="IL1826" s="601"/>
      <c r="IM1826" s="601"/>
      <c r="IN1826" s="601"/>
      <c r="IO1826" s="601"/>
      <c r="IP1826" s="601"/>
      <c r="IQ1826" s="601"/>
      <c r="IR1826" s="601"/>
      <c r="IS1826" s="601"/>
      <c r="IT1826" s="601"/>
      <c r="IU1826" s="601"/>
      <c r="IV1826" s="601"/>
      <c r="IW1826" s="601"/>
      <c r="IX1826" s="601"/>
      <c r="IY1826" s="601"/>
      <c r="IZ1826" s="601"/>
      <c r="JA1826" s="601"/>
      <c r="JB1826" s="601"/>
      <c r="JC1826" s="601"/>
      <c r="JD1826" s="601"/>
      <c r="JE1826" s="601"/>
      <c r="JF1826" s="601"/>
      <c r="JG1826" s="601"/>
      <c r="JH1826" s="601"/>
      <c r="JI1826" s="601"/>
      <c r="JJ1826" s="601"/>
      <c r="JK1826" s="601"/>
      <c r="JL1826" s="601"/>
      <c r="JM1826" s="601"/>
      <c r="JN1826" s="601"/>
      <c r="JO1826" s="601"/>
      <c r="JP1826" s="601"/>
      <c r="JQ1826" s="601"/>
      <c r="JR1826" s="601"/>
      <c r="JS1826" s="601"/>
      <c r="JT1826" s="601"/>
      <c r="JU1826" s="601"/>
      <c r="JV1826" s="601"/>
      <c r="JW1826" s="601"/>
      <c r="JX1826" s="601"/>
      <c r="JY1826" s="601"/>
      <c r="JZ1826" s="601"/>
      <c r="KA1826" s="601"/>
      <c r="KB1826" s="601"/>
      <c r="KC1826" s="601"/>
      <c r="KD1826" s="601"/>
      <c r="KE1826" s="601"/>
      <c r="KF1826" s="601"/>
      <c r="KG1826" s="601"/>
      <c r="KH1826" s="601"/>
      <c r="KI1826" s="601"/>
      <c r="KJ1826" s="601"/>
      <c r="KK1826" s="601"/>
      <c r="KL1826" s="601"/>
      <c r="KM1826" s="601"/>
      <c r="KN1826" s="601"/>
      <c r="KO1826" s="601"/>
      <c r="KP1826" s="601"/>
      <c r="KQ1826" s="601"/>
      <c r="KR1826" s="601"/>
      <c r="KS1826" s="601"/>
      <c r="KT1826" s="601"/>
      <c r="KU1826" s="601"/>
      <c r="KV1826" s="601"/>
      <c r="KW1826" s="601"/>
      <c r="KX1826" s="601"/>
      <c r="KY1826" s="601"/>
      <c r="KZ1826" s="601"/>
      <c r="LA1826" s="601"/>
      <c r="LB1826" s="601"/>
      <c r="LC1826" s="601"/>
      <c r="LD1826" s="601"/>
      <c r="LE1826" s="601"/>
      <c r="LF1826" s="601"/>
      <c r="LG1826" s="601"/>
      <c r="LH1826" s="601"/>
      <c r="LI1826" s="601"/>
      <c r="LJ1826" s="601"/>
    </row>
    <row r="1827" spans="1:322">
      <c r="A1827" s="715"/>
      <c r="B1827" s="564"/>
      <c r="C1827" s="564"/>
      <c r="D1827" s="676" t="s">
        <v>1067</v>
      </c>
      <c r="E1827" s="524"/>
      <c r="F1827" s="596" t="s">
        <v>1152</v>
      </c>
      <c r="G1827" s="596">
        <v>2022</v>
      </c>
      <c r="H1827" s="596">
        <v>3</v>
      </c>
      <c r="I1827" s="687">
        <v>127289</v>
      </c>
      <c r="J1827" s="677">
        <v>44634</v>
      </c>
      <c r="K1827" s="676" t="s">
        <v>1617</v>
      </c>
      <c r="L1827" s="677" t="s">
        <v>1578</v>
      </c>
      <c r="M1827" s="677">
        <v>44468</v>
      </c>
      <c r="N1827" s="677" t="s">
        <v>1603</v>
      </c>
      <c r="O1827" s="677"/>
      <c r="P1827" s="597">
        <v>44623</v>
      </c>
      <c r="Q1827" s="597">
        <v>44634</v>
      </c>
      <c r="R1827" s="597">
        <v>44634</v>
      </c>
      <c r="S1827" s="596" t="s">
        <v>1580</v>
      </c>
      <c r="T1827" s="596">
        <v>60</v>
      </c>
      <c r="U1827" s="596" t="s">
        <v>1612</v>
      </c>
      <c r="V1827" s="596" t="s">
        <v>1591</v>
      </c>
      <c r="W1827" s="678">
        <v>400</v>
      </c>
      <c r="X1827" s="551">
        <v>624</v>
      </c>
      <c r="Y1827" s="693">
        <v>249600</v>
      </c>
      <c r="Z1827" s="598">
        <v>0.44</v>
      </c>
      <c r="AA1827" s="682">
        <f>Y1827*Z1827</f>
        <v>109824</v>
      </c>
      <c r="AB1827" s="521"/>
      <c r="AC1827" s="683">
        <v>0</v>
      </c>
      <c r="AD1827" s="676"/>
      <c r="AE1827" s="599"/>
      <c r="AF1827" s="695">
        <f>AA1827+AD1827+AE1827</f>
        <v>109824</v>
      </c>
      <c r="AG1827" s="703" t="s">
        <v>47</v>
      </c>
      <c r="AH1827" s="561"/>
      <c r="AI1827" s="703">
        <v>75</v>
      </c>
      <c r="AJ1827" s="703" t="s">
        <v>1594</v>
      </c>
      <c r="AK1827" s="703" t="s">
        <v>50</v>
      </c>
      <c r="AL1827" s="711">
        <v>92407</v>
      </c>
      <c r="AM1827" s="703" t="s">
        <v>52</v>
      </c>
      <c r="AN1827" s="703" t="s">
        <v>50</v>
      </c>
      <c r="AO1827" s="596"/>
      <c r="AP1827" s="676" t="s">
        <v>92</v>
      </c>
      <c r="AQ1827" s="676" t="s">
        <v>37</v>
      </c>
      <c r="AR1827" s="676"/>
      <c r="AS1827" s="523" t="s">
        <v>1077</v>
      </c>
      <c r="AT1827" s="523"/>
      <c r="AU1827" s="523"/>
      <c r="AV1827" s="674"/>
      <c r="AW1827" s="673" t="str">
        <f>U1827</f>
        <v>30390256H</v>
      </c>
      <c r="AX1827" s="673" cm="1">
        <f t="array" ref="AX1827">SUM(MID(0&amp;AW1827,LARGE(INDEX(ISNUMBER(--MID(AW1827,ROW($1:$8),1))*ROW($1:$8),),ROW($1:$8))+1,1)*10^ROW($1:$8)/10)</f>
        <v>30390256</v>
      </c>
      <c r="AY1827" s="673" t="str">
        <f>VLOOKUP($AX1827,'Item Master Data'!$A:$F,3,FALSE)</f>
        <v>T400H</v>
      </c>
      <c r="AZ1827" s="673">
        <f>VLOOKUP($AX1827,'Item Master Data'!$A:$F,6,FALSE)</f>
        <v>400</v>
      </c>
      <c r="BA1827" s="673">
        <f>X1827/BB1827</f>
        <v>24</v>
      </c>
      <c r="BB1827" s="673">
        <f>VLOOKUP(AX1827,'Item Master Data'!$A:$G,7,FALSE)</f>
        <v>26</v>
      </c>
      <c r="BC1827" s="673"/>
      <c r="BD1827" s="673">
        <f>W1827-AZ1827</f>
        <v>0</v>
      </c>
      <c r="BE1827" s="601"/>
      <c r="BF1827" s="601"/>
      <c r="BG1827" s="601"/>
      <c r="BH1827" s="601"/>
      <c r="BI1827" s="601"/>
      <c r="BJ1827" s="601"/>
      <c r="BK1827" s="601"/>
      <c r="BL1827" s="601"/>
      <c r="BM1827" s="601"/>
      <c r="BN1827" s="601"/>
      <c r="BO1827" s="601"/>
      <c r="BP1827" s="601"/>
      <c r="BQ1827" s="601"/>
      <c r="BR1827" s="601"/>
      <c r="BS1827" s="601"/>
      <c r="BT1827" s="601"/>
      <c r="BU1827" s="601"/>
      <c r="BV1827" s="601"/>
      <c r="BW1827" s="601"/>
      <c r="BX1827" s="601"/>
      <c r="BY1827" s="601"/>
      <c r="BZ1827" s="601"/>
      <c r="CA1827" s="601"/>
      <c r="CB1827" s="601"/>
      <c r="CC1827" s="601"/>
      <c r="CD1827" s="601"/>
      <c r="CE1827" s="601"/>
      <c r="CF1827" s="601"/>
      <c r="CG1827" s="601"/>
      <c r="CH1827" s="601"/>
      <c r="CI1827" s="601"/>
      <c r="CJ1827" s="601"/>
      <c r="CK1827" s="601"/>
      <c r="CL1827" s="601"/>
      <c r="CM1827" s="601"/>
      <c r="CN1827" s="601"/>
      <c r="CO1827" s="601"/>
      <c r="CP1827" s="601"/>
      <c r="CQ1827" s="601"/>
      <c r="CR1827" s="601"/>
      <c r="CS1827" s="601"/>
      <c r="CT1827" s="601"/>
      <c r="CU1827" s="601"/>
      <c r="CV1827" s="601"/>
      <c r="CW1827" s="601"/>
      <c r="CX1827" s="601"/>
      <c r="CY1827" s="601"/>
      <c r="CZ1827" s="601"/>
      <c r="DA1827" s="601"/>
      <c r="DB1827" s="601"/>
      <c r="DC1827" s="601"/>
      <c r="DD1827" s="601"/>
      <c r="DE1827" s="601"/>
      <c r="DF1827" s="601"/>
      <c r="DG1827" s="601"/>
      <c r="DH1827" s="601"/>
      <c r="DI1827" s="601"/>
      <c r="DJ1827" s="601"/>
      <c r="DK1827" s="601"/>
      <c r="DL1827" s="601"/>
      <c r="DM1827" s="601"/>
      <c r="DN1827" s="601"/>
      <c r="DO1827" s="601"/>
      <c r="DP1827" s="601"/>
      <c r="DQ1827" s="601"/>
      <c r="DR1827" s="601"/>
      <c r="DS1827" s="601"/>
      <c r="DT1827" s="601"/>
      <c r="DU1827" s="601"/>
      <c r="DV1827" s="601"/>
      <c r="DW1827" s="601"/>
      <c r="DX1827" s="601"/>
      <c r="DY1827" s="601"/>
      <c r="DZ1827" s="601"/>
      <c r="EA1827" s="601"/>
      <c r="EB1827" s="601"/>
      <c r="EC1827" s="601"/>
      <c r="ED1827" s="601"/>
      <c r="EE1827" s="601"/>
      <c r="EF1827" s="601"/>
      <c r="EG1827" s="601"/>
      <c r="EH1827" s="601"/>
      <c r="EI1827" s="601"/>
      <c r="EJ1827" s="601"/>
      <c r="EK1827" s="601"/>
      <c r="EL1827" s="601"/>
      <c r="EM1827" s="601"/>
      <c r="EN1827" s="601"/>
      <c r="EO1827" s="601"/>
      <c r="EP1827" s="601"/>
      <c r="EQ1827" s="601"/>
      <c r="ER1827" s="601"/>
      <c r="ES1827" s="601"/>
      <c r="ET1827" s="601"/>
      <c r="EU1827" s="601"/>
      <c r="EV1827" s="601"/>
      <c r="EW1827" s="601"/>
      <c r="EX1827" s="601"/>
      <c r="EY1827" s="601"/>
      <c r="EZ1827" s="601"/>
      <c r="FA1827" s="601"/>
      <c r="FB1827" s="601"/>
      <c r="FC1827" s="601"/>
      <c r="FD1827" s="601"/>
      <c r="FE1827" s="601"/>
      <c r="FF1827" s="601"/>
      <c r="FG1827" s="601"/>
      <c r="FH1827" s="601"/>
      <c r="FI1827" s="601"/>
      <c r="FJ1827" s="601"/>
      <c r="FK1827" s="601"/>
      <c r="FL1827" s="601"/>
      <c r="FM1827" s="601"/>
      <c r="FN1827" s="601"/>
      <c r="FO1827" s="601"/>
      <c r="FP1827" s="601"/>
      <c r="FQ1827" s="601"/>
      <c r="FR1827" s="601"/>
      <c r="FS1827" s="601"/>
      <c r="FT1827" s="601"/>
      <c r="FU1827" s="601"/>
      <c r="FV1827" s="601"/>
      <c r="FW1827" s="601"/>
      <c r="FX1827" s="601"/>
      <c r="FY1827" s="601"/>
      <c r="FZ1827" s="601"/>
      <c r="GA1827" s="601"/>
      <c r="GB1827" s="601"/>
      <c r="GC1827" s="601"/>
      <c r="GD1827" s="601"/>
      <c r="GE1827" s="601"/>
      <c r="GF1827" s="601"/>
      <c r="GG1827" s="601"/>
      <c r="GH1827" s="601"/>
      <c r="GI1827" s="601"/>
      <c r="GJ1827" s="601"/>
      <c r="GK1827" s="601"/>
      <c r="GL1827" s="601"/>
      <c r="GM1827" s="601"/>
      <c r="GN1827" s="601"/>
      <c r="GO1827" s="601"/>
      <c r="GP1827" s="601"/>
      <c r="GQ1827" s="601"/>
      <c r="GR1827" s="601"/>
      <c r="GS1827" s="601"/>
      <c r="GT1827" s="601"/>
      <c r="GU1827" s="601"/>
      <c r="GV1827" s="601"/>
      <c r="GW1827" s="601"/>
      <c r="GX1827" s="601"/>
      <c r="GY1827" s="601"/>
      <c r="GZ1827" s="601"/>
      <c r="HA1827" s="601"/>
      <c r="HB1827" s="601"/>
      <c r="HC1827" s="601"/>
      <c r="HD1827" s="601"/>
      <c r="HE1827" s="601"/>
      <c r="HF1827" s="601"/>
      <c r="HG1827" s="601"/>
      <c r="HH1827" s="601"/>
      <c r="HI1827" s="601"/>
      <c r="HJ1827" s="601"/>
      <c r="HK1827" s="601"/>
      <c r="HL1827" s="601"/>
      <c r="HM1827" s="601"/>
      <c r="HN1827" s="601"/>
      <c r="HO1827" s="601"/>
      <c r="HP1827" s="601"/>
      <c r="HQ1827" s="601"/>
      <c r="HR1827" s="601"/>
      <c r="HS1827" s="601"/>
      <c r="HT1827" s="601"/>
      <c r="HU1827" s="601"/>
      <c r="HV1827" s="601"/>
      <c r="HW1827" s="601"/>
      <c r="HX1827" s="601"/>
      <c r="HY1827" s="601"/>
      <c r="HZ1827" s="601"/>
      <c r="IA1827" s="601"/>
      <c r="IB1827" s="601"/>
      <c r="IC1827" s="601"/>
      <c r="ID1827" s="601"/>
      <c r="IE1827" s="601"/>
      <c r="IF1827" s="601"/>
      <c r="IG1827" s="601"/>
      <c r="IH1827" s="601"/>
      <c r="II1827" s="601"/>
      <c r="IJ1827" s="601"/>
      <c r="IK1827" s="601"/>
      <c r="IL1827" s="601"/>
      <c r="IM1827" s="601"/>
      <c r="IN1827" s="601"/>
      <c r="IO1827" s="601"/>
      <c r="IP1827" s="601"/>
      <c r="IQ1827" s="601"/>
      <c r="IR1827" s="601"/>
      <c r="IS1827" s="601"/>
      <c r="IT1827" s="601"/>
      <c r="IU1827" s="601"/>
      <c r="IV1827" s="601"/>
      <c r="IW1827" s="601"/>
      <c r="IX1827" s="601"/>
      <c r="IY1827" s="601"/>
      <c r="IZ1827" s="601"/>
      <c r="JA1827" s="601"/>
      <c r="JB1827" s="601"/>
      <c r="JC1827" s="601"/>
      <c r="JD1827" s="601"/>
      <c r="JE1827" s="601"/>
      <c r="JF1827" s="601"/>
      <c r="JG1827" s="601"/>
      <c r="JH1827" s="601"/>
      <c r="JI1827" s="601"/>
      <c r="JJ1827" s="601"/>
      <c r="JK1827" s="601"/>
      <c r="JL1827" s="601"/>
      <c r="JM1827" s="601"/>
      <c r="JN1827" s="601"/>
      <c r="JO1827" s="601"/>
      <c r="JP1827" s="601"/>
      <c r="JQ1827" s="601"/>
      <c r="JR1827" s="601"/>
      <c r="JS1827" s="601"/>
      <c r="JT1827" s="601"/>
      <c r="JU1827" s="601"/>
      <c r="JV1827" s="601"/>
      <c r="JW1827" s="601"/>
      <c r="JX1827" s="601"/>
      <c r="JY1827" s="601"/>
      <c r="JZ1827" s="601"/>
      <c r="KA1827" s="601"/>
      <c r="KB1827" s="601"/>
      <c r="KC1827" s="601"/>
      <c r="KD1827" s="601"/>
      <c r="KE1827" s="601"/>
      <c r="KF1827" s="601"/>
      <c r="KG1827" s="601"/>
      <c r="KH1827" s="601"/>
      <c r="KI1827" s="601"/>
      <c r="KJ1827" s="601"/>
      <c r="KK1827" s="601"/>
      <c r="KL1827" s="601"/>
      <c r="KM1827" s="601"/>
      <c r="KN1827" s="601"/>
      <c r="KO1827" s="601"/>
      <c r="KP1827" s="601"/>
      <c r="KQ1827" s="601"/>
      <c r="KR1827" s="601"/>
      <c r="KS1827" s="601"/>
      <c r="KT1827" s="601"/>
      <c r="KU1827" s="601"/>
      <c r="KV1827" s="601"/>
      <c r="KW1827" s="601"/>
      <c r="KX1827" s="601"/>
      <c r="KY1827" s="601"/>
      <c r="KZ1827" s="601"/>
      <c r="LA1827" s="601"/>
      <c r="LB1827" s="601"/>
      <c r="LC1827" s="601"/>
      <c r="LD1827" s="601"/>
      <c r="LE1827" s="601"/>
      <c r="LF1827" s="601"/>
      <c r="LG1827" s="601"/>
      <c r="LH1827" s="601"/>
      <c r="LI1827" s="601"/>
      <c r="LJ1827" s="601"/>
    </row>
    <row r="1828" spans="1:322">
      <c r="A1828" s="715"/>
      <c r="B1828" s="564"/>
      <c r="C1828" s="564"/>
      <c r="D1828" s="676" t="s">
        <v>1067</v>
      </c>
      <c r="E1828" s="524"/>
      <c r="F1828" s="676" t="s">
        <v>1152</v>
      </c>
      <c r="G1828" s="596">
        <v>2022</v>
      </c>
      <c r="H1828" s="596">
        <v>3</v>
      </c>
      <c r="I1828" s="687">
        <v>127345</v>
      </c>
      <c r="J1828" s="677">
        <v>44637</v>
      </c>
      <c r="K1828" s="676" t="s">
        <v>1616</v>
      </c>
      <c r="L1828" s="677" t="s">
        <v>1578</v>
      </c>
      <c r="M1828" s="677">
        <v>44468</v>
      </c>
      <c r="N1828" s="677" t="s">
        <v>1603</v>
      </c>
      <c r="O1828" s="677"/>
      <c r="P1828" s="597">
        <v>44630</v>
      </c>
      <c r="Q1828" s="597">
        <v>44637</v>
      </c>
      <c r="R1828" s="597">
        <v>44637</v>
      </c>
      <c r="S1828" s="596" t="s">
        <v>1580</v>
      </c>
      <c r="T1828" s="596">
        <v>60</v>
      </c>
      <c r="U1828" s="676" t="s">
        <v>1612</v>
      </c>
      <c r="V1828" s="596" t="s">
        <v>1591</v>
      </c>
      <c r="W1828" s="678">
        <v>400</v>
      </c>
      <c r="X1828" s="551">
        <v>624</v>
      </c>
      <c r="Y1828" s="693">
        <v>249600</v>
      </c>
      <c r="Z1828" s="598">
        <v>0.44</v>
      </c>
      <c r="AA1828" s="682">
        <f>Y1828*Z1828</f>
        <v>109824</v>
      </c>
      <c r="AB1828" s="521"/>
      <c r="AC1828" s="683">
        <v>0</v>
      </c>
      <c r="AD1828" s="676"/>
      <c r="AE1828" s="684"/>
      <c r="AF1828" s="695">
        <f>AA1828+AD1828+AE1828</f>
        <v>109824</v>
      </c>
      <c r="AG1828" s="596" t="s">
        <v>47</v>
      </c>
      <c r="AH1828" s="641"/>
      <c r="AI1828" s="676">
        <v>75</v>
      </c>
      <c r="AJ1828" s="676" t="s">
        <v>1594</v>
      </c>
      <c r="AK1828" s="676" t="s">
        <v>50</v>
      </c>
      <c r="AL1828" s="696">
        <v>92407</v>
      </c>
      <c r="AM1828" s="596" t="s">
        <v>52</v>
      </c>
      <c r="AN1828" s="676" t="s">
        <v>50</v>
      </c>
      <c r="AO1828" s="596"/>
      <c r="AP1828" s="676" t="s">
        <v>92</v>
      </c>
      <c r="AQ1828" s="676" t="s">
        <v>37</v>
      </c>
      <c r="AR1828" s="676"/>
      <c r="AS1828" s="523" t="s">
        <v>1077</v>
      </c>
      <c r="AT1828" s="523"/>
      <c r="AU1828" s="523"/>
      <c r="AV1828" s="674"/>
      <c r="AW1828" s="673" t="str">
        <f>U1828</f>
        <v>30390256H</v>
      </c>
      <c r="AX1828" s="673" cm="1">
        <f t="array" ref="AX1828">SUM(MID(0&amp;AW1828,LARGE(INDEX(ISNUMBER(--MID(AW1828,ROW($1:$8),1))*ROW($1:$8),),ROW($1:$8))+1,1)*10^ROW($1:$8)/10)</f>
        <v>30390256</v>
      </c>
      <c r="AY1828" s="673" t="str">
        <f>VLOOKUP($AX1828,'Item Master Data'!$A:$F,3,FALSE)</f>
        <v>T400H</v>
      </c>
      <c r="AZ1828" s="673">
        <f>VLOOKUP($AX1828,'Item Master Data'!$A:$F,6,FALSE)</f>
        <v>400</v>
      </c>
      <c r="BA1828" s="673">
        <f>X1828/BB1828</f>
        <v>24</v>
      </c>
      <c r="BB1828" s="673">
        <f>VLOOKUP(AX1828,'Item Master Data'!$A:$G,7,FALSE)</f>
        <v>26</v>
      </c>
      <c r="BC1828" s="673"/>
      <c r="BD1828" s="673">
        <f>W1828-AZ1828</f>
        <v>0</v>
      </c>
      <c r="BE1828" s="601"/>
      <c r="BF1828" s="601"/>
      <c r="BG1828" s="601"/>
      <c r="BH1828" s="601"/>
      <c r="BI1828" s="601"/>
      <c r="BJ1828" s="601"/>
      <c r="BK1828" s="601"/>
      <c r="BL1828" s="601"/>
      <c r="BM1828" s="601"/>
      <c r="BN1828" s="601"/>
      <c r="BO1828" s="601"/>
      <c r="BP1828" s="601"/>
      <c r="BQ1828" s="601"/>
      <c r="BR1828" s="601"/>
      <c r="BS1828" s="601"/>
      <c r="BT1828" s="601"/>
      <c r="BU1828" s="601"/>
      <c r="BV1828" s="601"/>
      <c r="BW1828" s="601"/>
      <c r="BX1828" s="601"/>
      <c r="BY1828" s="601"/>
      <c r="BZ1828" s="601"/>
      <c r="CA1828" s="601"/>
      <c r="CB1828" s="601"/>
      <c r="CC1828" s="601"/>
      <c r="CD1828" s="601"/>
      <c r="CE1828" s="601"/>
      <c r="CF1828" s="601"/>
      <c r="CG1828" s="601"/>
      <c r="CH1828" s="601"/>
      <c r="CI1828" s="601"/>
      <c r="CJ1828" s="601"/>
      <c r="CK1828" s="601"/>
      <c r="CL1828" s="601"/>
      <c r="CM1828" s="601"/>
      <c r="CN1828" s="601"/>
      <c r="CO1828" s="601"/>
      <c r="CP1828" s="601"/>
      <c r="CQ1828" s="601"/>
      <c r="CR1828" s="601"/>
      <c r="CS1828" s="601"/>
      <c r="CT1828" s="601"/>
      <c r="CU1828" s="601"/>
      <c r="CV1828" s="601"/>
      <c r="CW1828" s="601"/>
      <c r="CX1828" s="601"/>
      <c r="CY1828" s="601"/>
      <c r="CZ1828" s="601"/>
      <c r="DA1828" s="601"/>
      <c r="DB1828" s="601"/>
      <c r="DC1828" s="601"/>
      <c r="DD1828" s="601"/>
      <c r="DE1828" s="601"/>
      <c r="DF1828" s="601"/>
      <c r="DG1828" s="601"/>
      <c r="DH1828" s="601"/>
      <c r="DI1828" s="601"/>
      <c r="DJ1828" s="601"/>
      <c r="DK1828" s="601"/>
      <c r="DL1828" s="601"/>
      <c r="DM1828" s="601"/>
      <c r="DN1828" s="601"/>
      <c r="DO1828" s="601"/>
      <c r="DP1828" s="601"/>
      <c r="DQ1828" s="601"/>
      <c r="DR1828" s="601"/>
      <c r="DS1828" s="601"/>
      <c r="DT1828" s="601"/>
      <c r="DU1828" s="601"/>
      <c r="DV1828" s="601"/>
      <c r="DW1828" s="601"/>
      <c r="DX1828" s="601"/>
      <c r="DY1828" s="601"/>
      <c r="DZ1828" s="601"/>
      <c r="EA1828" s="601"/>
      <c r="EB1828" s="601"/>
      <c r="EC1828" s="601"/>
      <c r="ED1828" s="601"/>
      <c r="EE1828" s="601"/>
      <c r="EF1828" s="601"/>
      <c r="EG1828" s="601"/>
      <c r="EH1828" s="601"/>
      <c r="EI1828" s="601"/>
      <c r="EJ1828" s="601"/>
      <c r="EK1828" s="601"/>
      <c r="EL1828" s="601"/>
      <c r="EM1828" s="601"/>
      <c r="EN1828" s="601"/>
      <c r="EO1828" s="601"/>
      <c r="EP1828" s="601"/>
      <c r="EQ1828" s="601"/>
      <c r="ER1828" s="601"/>
      <c r="ES1828" s="601"/>
      <c r="ET1828" s="601"/>
      <c r="EU1828" s="601"/>
      <c r="EV1828" s="601"/>
      <c r="EW1828" s="601"/>
      <c r="EX1828" s="601"/>
      <c r="EY1828" s="601"/>
      <c r="EZ1828" s="601"/>
      <c r="FA1828" s="601"/>
      <c r="FB1828" s="601"/>
      <c r="FC1828" s="601"/>
      <c r="FD1828" s="601"/>
      <c r="FE1828" s="601"/>
      <c r="FF1828" s="601"/>
      <c r="FG1828" s="601"/>
      <c r="FH1828" s="601"/>
      <c r="FI1828" s="601"/>
      <c r="FJ1828" s="601"/>
      <c r="FK1828" s="601"/>
      <c r="FL1828" s="601"/>
      <c r="FM1828" s="601"/>
      <c r="FN1828" s="601"/>
      <c r="FO1828" s="601"/>
      <c r="FP1828" s="601"/>
      <c r="FQ1828" s="601"/>
      <c r="FR1828" s="601"/>
      <c r="FS1828" s="601"/>
      <c r="FT1828" s="601"/>
      <c r="FU1828" s="601"/>
      <c r="FV1828" s="601"/>
      <c r="FW1828" s="601"/>
      <c r="FX1828" s="601"/>
      <c r="FY1828" s="601"/>
      <c r="FZ1828" s="601"/>
      <c r="GA1828" s="601"/>
      <c r="GB1828" s="601"/>
      <c r="GC1828" s="601"/>
      <c r="GD1828" s="601"/>
      <c r="GE1828" s="601"/>
      <c r="GF1828" s="601"/>
      <c r="GG1828" s="601"/>
      <c r="GH1828" s="601"/>
      <c r="GI1828" s="601"/>
      <c r="GJ1828" s="601"/>
      <c r="GK1828" s="601"/>
      <c r="GL1828" s="601"/>
      <c r="GM1828" s="601"/>
      <c r="GN1828" s="601"/>
      <c r="GO1828" s="601"/>
      <c r="GP1828" s="601"/>
      <c r="GQ1828" s="601"/>
      <c r="GR1828" s="601"/>
      <c r="GS1828" s="601"/>
      <c r="GT1828" s="601"/>
      <c r="GU1828" s="601"/>
      <c r="GV1828" s="601"/>
      <c r="GW1828" s="601"/>
      <c r="GX1828" s="601"/>
      <c r="GY1828" s="601"/>
      <c r="GZ1828" s="601"/>
      <c r="HA1828" s="601"/>
      <c r="HB1828" s="601"/>
      <c r="HC1828" s="601"/>
      <c r="HD1828" s="601"/>
      <c r="HE1828" s="601"/>
      <c r="HF1828" s="601"/>
      <c r="HG1828" s="601"/>
      <c r="HH1828" s="601"/>
      <c r="HI1828" s="601"/>
      <c r="HJ1828" s="601"/>
      <c r="HK1828" s="601"/>
      <c r="HL1828" s="601"/>
      <c r="HM1828" s="601"/>
      <c r="HN1828" s="601"/>
      <c r="HO1828" s="601"/>
      <c r="HP1828" s="601"/>
      <c r="HQ1828" s="601"/>
      <c r="HR1828" s="601"/>
      <c r="HS1828" s="601"/>
      <c r="HT1828" s="601"/>
      <c r="HU1828" s="601"/>
      <c r="HV1828" s="601"/>
      <c r="HW1828" s="601"/>
      <c r="HX1828" s="601"/>
      <c r="HY1828" s="601"/>
      <c r="HZ1828" s="601"/>
      <c r="IA1828" s="601"/>
      <c r="IB1828" s="601"/>
      <c r="IC1828" s="601"/>
      <c r="ID1828" s="601"/>
      <c r="IE1828" s="601"/>
      <c r="IF1828" s="601"/>
      <c r="IG1828" s="601"/>
      <c r="IH1828" s="601"/>
      <c r="II1828" s="601"/>
      <c r="IJ1828" s="601"/>
      <c r="IK1828" s="601"/>
      <c r="IL1828" s="601"/>
      <c r="IM1828" s="601"/>
      <c r="IN1828" s="601"/>
      <c r="IO1828" s="601"/>
      <c r="IP1828" s="601"/>
      <c r="IQ1828" s="601"/>
      <c r="IR1828" s="601"/>
      <c r="IS1828" s="601"/>
      <c r="IT1828" s="601"/>
      <c r="IU1828" s="601"/>
      <c r="IV1828" s="601"/>
      <c r="IW1828" s="601"/>
      <c r="IX1828" s="601"/>
      <c r="IY1828" s="601"/>
      <c r="IZ1828" s="601"/>
      <c r="JA1828" s="601"/>
      <c r="JB1828" s="601"/>
      <c r="JC1828" s="601"/>
      <c r="JD1828" s="601"/>
      <c r="JE1828" s="601"/>
      <c r="JF1828" s="601"/>
      <c r="JG1828" s="601"/>
      <c r="JH1828" s="601"/>
      <c r="JI1828" s="601"/>
      <c r="JJ1828" s="601"/>
      <c r="JK1828" s="601"/>
      <c r="JL1828" s="601"/>
      <c r="JM1828" s="601"/>
      <c r="JN1828" s="601"/>
      <c r="JO1828" s="601"/>
      <c r="JP1828" s="601"/>
      <c r="JQ1828" s="601"/>
      <c r="JR1828" s="601"/>
      <c r="JS1828" s="601"/>
      <c r="JT1828" s="601"/>
      <c r="JU1828" s="601"/>
      <c r="JV1828" s="601"/>
      <c r="JW1828" s="601"/>
      <c r="JX1828" s="601"/>
      <c r="JY1828" s="601"/>
      <c r="JZ1828" s="601"/>
      <c r="KA1828" s="601"/>
      <c r="KB1828" s="601"/>
      <c r="KC1828" s="601"/>
      <c r="KD1828" s="601"/>
      <c r="KE1828" s="601"/>
      <c r="KF1828" s="601"/>
      <c r="KG1828" s="601"/>
      <c r="KH1828" s="601"/>
      <c r="KI1828" s="601"/>
      <c r="KJ1828" s="601"/>
      <c r="KK1828" s="601"/>
      <c r="KL1828" s="601"/>
      <c r="KM1828" s="601"/>
      <c r="KN1828" s="601"/>
      <c r="KO1828" s="601"/>
      <c r="KP1828" s="601"/>
      <c r="KQ1828" s="601"/>
      <c r="KR1828" s="601"/>
      <c r="KS1828" s="601"/>
      <c r="KT1828" s="601"/>
      <c r="KU1828" s="601"/>
      <c r="KV1828" s="601"/>
      <c r="KW1828" s="601"/>
      <c r="KX1828" s="601"/>
      <c r="KY1828" s="601"/>
      <c r="KZ1828" s="601"/>
      <c r="LA1828" s="601"/>
      <c r="LB1828" s="601"/>
      <c r="LC1828" s="601"/>
      <c r="LD1828" s="601"/>
      <c r="LE1828" s="601"/>
      <c r="LF1828" s="601"/>
      <c r="LG1828" s="601"/>
      <c r="LH1828" s="601"/>
      <c r="LI1828" s="601"/>
      <c r="LJ1828" s="601"/>
    </row>
    <row r="1829" spans="1:322">
      <c r="A1829" s="715"/>
      <c r="B1829" s="564"/>
      <c r="C1829" s="564"/>
      <c r="D1829" s="676" t="s">
        <v>1067</v>
      </c>
      <c r="E1829" s="524"/>
      <c r="F1829" s="676" t="s">
        <v>1152</v>
      </c>
      <c r="G1829" s="596">
        <v>2022</v>
      </c>
      <c r="H1829" s="596">
        <v>3</v>
      </c>
      <c r="I1829" s="687">
        <v>127344</v>
      </c>
      <c r="J1829" s="677">
        <v>44637</v>
      </c>
      <c r="K1829" s="676" t="s">
        <v>1616</v>
      </c>
      <c r="L1829" s="677" t="s">
        <v>1578</v>
      </c>
      <c r="M1829" s="677">
        <v>44468</v>
      </c>
      <c r="N1829" s="677" t="s">
        <v>1603</v>
      </c>
      <c r="O1829" s="677"/>
      <c r="P1829" s="597">
        <v>44630</v>
      </c>
      <c r="Q1829" s="597">
        <v>44637</v>
      </c>
      <c r="R1829" s="597">
        <v>44637</v>
      </c>
      <c r="S1829" s="596" t="s">
        <v>1580</v>
      </c>
      <c r="T1829" s="596">
        <v>60</v>
      </c>
      <c r="U1829" s="676" t="s">
        <v>1612</v>
      </c>
      <c r="V1829" s="596" t="s">
        <v>1591</v>
      </c>
      <c r="W1829" s="678">
        <v>400</v>
      </c>
      <c r="X1829" s="551">
        <v>624</v>
      </c>
      <c r="Y1829" s="693">
        <v>249600</v>
      </c>
      <c r="Z1829" s="598">
        <v>0.44</v>
      </c>
      <c r="AA1829" s="682">
        <f>Y1829*Z1829</f>
        <v>109824</v>
      </c>
      <c r="AB1829" s="521"/>
      <c r="AC1829" s="683">
        <v>0</v>
      </c>
      <c r="AD1829" s="676"/>
      <c r="AE1829" s="684"/>
      <c r="AF1829" s="695">
        <f>AA1829+AD1829+AE1829</f>
        <v>109824</v>
      </c>
      <c r="AG1829" s="596" t="s">
        <v>47</v>
      </c>
      <c r="AH1829" s="641"/>
      <c r="AI1829" s="676">
        <v>75</v>
      </c>
      <c r="AJ1829" s="676" t="s">
        <v>1594</v>
      </c>
      <c r="AK1829" s="676" t="s">
        <v>50</v>
      </c>
      <c r="AL1829" s="696">
        <v>92407</v>
      </c>
      <c r="AM1829" s="596" t="s">
        <v>52</v>
      </c>
      <c r="AN1829" s="676" t="s">
        <v>50</v>
      </c>
      <c r="AO1829" s="596"/>
      <c r="AP1829" s="676" t="s">
        <v>92</v>
      </c>
      <c r="AQ1829" s="676" t="s">
        <v>37</v>
      </c>
      <c r="AR1829" s="676"/>
      <c r="AS1829" s="523" t="s">
        <v>1077</v>
      </c>
      <c r="AT1829" s="523"/>
      <c r="AU1829" s="523"/>
      <c r="AV1829" s="674"/>
      <c r="AW1829" s="673" t="str">
        <f>U1829</f>
        <v>30390256H</v>
      </c>
      <c r="AX1829" s="673" cm="1">
        <f t="array" ref="AX1829">SUM(MID(0&amp;AW1829,LARGE(INDEX(ISNUMBER(--MID(AW1829,ROW($1:$8),1))*ROW($1:$8),),ROW($1:$8))+1,1)*10^ROW($1:$8)/10)</f>
        <v>30390256</v>
      </c>
      <c r="AY1829" s="673" t="str">
        <f>VLOOKUP($AX1829,'Item Master Data'!$A:$F,3,FALSE)</f>
        <v>T400H</v>
      </c>
      <c r="AZ1829" s="673">
        <f>VLOOKUP($AX1829,'Item Master Data'!$A:$F,6,FALSE)</f>
        <v>400</v>
      </c>
      <c r="BA1829" s="673">
        <f>X1829/BB1829</f>
        <v>24</v>
      </c>
      <c r="BB1829" s="673">
        <f>VLOOKUP(AX1829,'Item Master Data'!$A:$G,7,FALSE)</f>
        <v>26</v>
      </c>
      <c r="BC1829" s="673"/>
      <c r="BD1829" s="673">
        <f>W1829-AZ1829</f>
        <v>0</v>
      </c>
      <c r="BE1829" s="595"/>
      <c r="BF1829" s="595"/>
      <c r="BG1829" s="595"/>
      <c r="BH1829" s="595"/>
      <c r="BI1829" s="595"/>
      <c r="BJ1829" s="595"/>
      <c r="BK1829" s="595"/>
      <c r="BL1829" s="595"/>
      <c r="BM1829" s="595"/>
      <c r="BN1829" s="595"/>
      <c r="BO1829" s="595"/>
      <c r="BP1829" s="595"/>
      <c r="BQ1829" s="595"/>
      <c r="BR1829" s="595"/>
      <c r="BS1829" s="595"/>
      <c r="BT1829" s="595"/>
      <c r="BU1829" s="595"/>
      <c r="BV1829" s="595"/>
      <c r="BW1829" s="595"/>
      <c r="BX1829" s="595"/>
      <c r="BY1829" s="595"/>
      <c r="BZ1829" s="595"/>
      <c r="CA1829" s="595"/>
      <c r="CB1829" s="595"/>
      <c r="CC1829" s="595"/>
      <c r="CD1829" s="595"/>
      <c r="CE1829" s="595"/>
      <c r="CF1829" s="595"/>
      <c r="CG1829" s="595"/>
      <c r="CH1829" s="595"/>
      <c r="CI1829" s="595"/>
      <c r="CJ1829" s="595"/>
      <c r="CK1829" s="595"/>
      <c r="CL1829" s="595"/>
      <c r="CM1829" s="595"/>
      <c r="CN1829" s="595"/>
      <c r="CO1829" s="595"/>
      <c r="CP1829" s="595"/>
      <c r="CQ1829" s="595"/>
      <c r="CR1829" s="595"/>
      <c r="CS1829" s="595"/>
      <c r="CT1829" s="595"/>
      <c r="CU1829" s="595"/>
      <c r="CV1829" s="595"/>
      <c r="CW1829" s="595"/>
      <c r="CX1829" s="595"/>
      <c r="CY1829" s="595"/>
      <c r="CZ1829" s="595"/>
      <c r="DA1829" s="595"/>
      <c r="DB1829" s="595"/>
      <c r="DC1829" s="595"/>
      <c r="DD1829" s="595"/>
      <c r="DE1829" s="595"/>
      <c r="DF1829" s="595"/>
      <c r="DG1829" s="595"/>
      <c r="DH1829" s="595"/>
      <c r="DI1829" s="595"/>
      <c r="DJ1829" s="595"/>
      <c r="DK1829" s="595"/>
      <c r="DL1829" s="595"/>
      <c r="DM1829" s="595"/>
      <c r="DN1829" s="595"/>
      <c r="DO1829" s="595"/>
      <c r="DP1829" s="595"/>
      <c r="DQ1829" s="595"/>
      <c r="DR1829" s="595"/>
      <c r="DS1829" s="595"/>
      <c r="DT1829" s="595"/>
      <c r="DU1829" s="595"/>
      <c r="DV1829" s="595"/>
      <c r="DW1829" s="595"/>
      <c r="DX1829" s="595"/>
      <c r="DY1829" s="595"/>
      <c r="DZ1829" s="595"/>
      <c r="EA1829" s="595"/>
      <c r="EB1829" s="595"/>
      <c r="EC1829" s="595"/>
      <c r="ED1829" s="595"/>
      <c r="EE1829" s="595"/>
      <c r="EF1829" s="595"/>
      <c r="EG1829" s="595"/>
      <c r="EH1829" s="595"/>
      <c r="EI1829" s="595"/>
      <c r="EJ1829" s="595"/>
      <c r="EK1829" s="595"/>
      <c r="EL1829" s="595"/>
      <c r="EM1829" s="595"/>
      <c r="EN1829" s="595"/>
      <c r="EO1829" s="595"/>
      <c r="EP1829" s="595"/>
      <c r="EQ1829" s="595"/>
      <c r="ER1829" s="595"/>
      <c r="ES1829" s="595"/>
      <c r="ET1829" s="595"/>
      <c r="EU1829" s="595"/>
      <c r="EV1829" s="595"/>
      <c r="EW1829" s="595"/>
      <c r="EX1829" s="595"/>
      <c r="EY1829" s="595"/>
      <c r="EZ1829" s="595"/>
      <c r="FA1829" s="595"/>
      <c r="FB1829" s="595"/>
      <c r="FC1829" s="595"/>
      <c r="FD1829" s="595"/>
      <c r="FE1829" s="595"/>
      <c r="FF1829" s="595"/>
      <c r="FG1829" s="595"/>
      <c r="FH1829" s="595"/>
      <c r="FI1829" s="595"/>
      <c r="FJ1829" s="595"/>
      <c r="FK1829" s="595"/>
      <c r="FL1829" s="595"/>
      <c r="FM1829" s="595"/>
      <c r="FN1829" s="595"/>
      <c r="FO1829" s="595"/>
      <c r="FP1829" s="595"/>
      <c r="FQ1829" s="595"/>
      <c r="FR1829" s="595"/>
      <c r="FS1829" s="595"/>
      <c r="FT1829" s="595"/>
      <c r="FU1829" s="595"/>
      <c r="FV1829" s="595"/>
      <c r="FW1829" s="595"/>
      <c r="FX1829" s="595"/>
      <c r="FY1829" s="595"/>
      <c r="FZ1829" s="595"/>
      <c r="GA1829" s="595"/>
      <c r="GB1829" s="595"/>
      <c r="GC1829" s="595"/>
      <c r="GD1829" s="595"/>
      <c r="GE1829" s="595"/>
      <c r="GF1829" s="595"/>
      <c r="GG1829" s="595"/>
      <c r="GH1829" s="595"/>
      <c r="GI1829" s="595"/>
      <c r="GJ1829" s="595"/>
      <c r="GK1829" s="595"/>
      <c r="GL1829" s="595"/>
      <c r="GM1829" s="595"/>
      <c r="GN1829" s="595"/>
      <c r="GO1829" s="595"/>
      <c r="GP1829" s="595"/>
      <c r="GQ1829" s="595"/>
      <c r="GR1829" s="595"/>
      <c r="GS1829" s="595"/>
      <c r="GT1829" s="595"/>
      <c r="GU1829" s="595"/>
      <c r="GV1829" s="595"/>
      <c r="GW1829" s="595"/>
      <c r="GX1829" s="595"/>
      <c r="GY1829" s="595"/>
      <c r="GZ1829" s="595"/>
      <c r="HA1829" s="595"/>
      <c r="HB1829" s="595"/>
      <c r="HC1829" s="595"/>
      <c r="HD1829" s="595"/>
      <c r="HE1829" s="595"/>
      <c r="HF1829" s="595"/>
      <c r="HG1829" s="595"/>
      <c r="HH1829" s="595"/>
      <c r="HI1829" s="595"/>
      <c r="HJ1829" s="595"/>
      <c r="HK1829" s="595"/>
      <c r="HL1829" s="595"/>
      <c r="HM1829" s="595"/>
      <c r="HN1829" s="595"/>
      <c r="HO1829" s="595"/>
      <c r="HP1829" s="595"/>
      <c r="HQ1829" s="595"/>
      <c r="HR1829" s="595"/>
      <c r="HS1829" s="595"/>
      <c r="HT1829" s="595"/>
      <c r="HU1829" s="595"/>
      <c r="HV1829" s="595"/>
      <c r="HW1829" s="595"/>
      <c r="HX1829" s="595"/>
      <c r="HY1829" s="595"/>
      <c r="HZ1829" s="595"/>
      <c r="IA1829" s="595"/>
      <c r="IB1829" s="595"/>
      <c r="IC1829" s="595"/>
      <c r="ID1829" s="595"/>
      <c r="IE1829" s="595"/>
      <c r="IF1829" s="595"/>
      <c r="IG1829" s="595"/>
      <c r="IH1829" s="595"/>
      <c r="II1829" s="595"/>
      <c r="IJ1829" s="595"/>
      <c r="IK1829" s="595"/>
      <c r="IL1829" s="595"/>
      <c r="IM1829" s="595"/>
      <c r="IN1829" s="595"/>
      <c r="IO1829" s="595"/>
      <c r="IP1829" s="595"/>
      <c r="IQ1829" s="595"/>
      <c r="IR1829" s="595"/>
      <c r="IS1829" s="595"/>
      <c r="IT1829" s="595"/>
      <c r="IU1829" s="595"/>
      <c r="IV1829" s="595"/>
      <c r="IW1829" s="595"/>
      <c r="IX1829" s="595"/>
      <c r="IY1829" s="595"/>
      <c r="IZ1829" s="595"/>
      <c r="JA1829" s="595"/>
      <c r="JB1829" s="595"/>
      <c r="JC1829" s="595"/>
      <c r="JD1829" s="595"/>
      <c r="JE1829" s="595"/>
      <c r="JF1829" s="595"/>
      <c r="JG1829" s="595"/>
      <c r="JH1829" s="595"/>
      <c r="JI1829" s="595"/>
      <c r="JJ1829" s="595"/>
      <c r="JK1829" s="595"/>
      <c r="JL1829" s="595"/>
      <c r="JM1829" s="595"/>
      <c r="JN1829" s="595"/>
      <c r="JO1829" s="595"/>
      <c r="JP1829" s="595"/>
      <c r="JQ1829" s="595"/>
      <c r="JR1829" s="595"/>
      <c r="JS1829" s="595"/>
      <c r="JT1829" s="595"/>
      <c r="JU1829" s="595"/>
      <c r="JV1829" s="595"/>
      <c r="JW1829" s="595"/>
      <c r="JX1829" s="595"/>
      <c r="JY1829" s="595"/>
      <c r="JZ1829" s="595"/>
      <c r="KA1829" s="595"/>
      <c r="KB1829" s="595"/>
      <c r="KC1829" s="595"/>
      <c r="KD1829" s="595"/>
      <c r="KE1829" s="595"/>
      <c r="KF1829" s="595"/>
      <c r="KG1829" s="595"/>
      <c r="KH1829" s="595"/>
      <c r="KI1829" s="595"/>
      <c r="KJ1829" s="595"/>
      <c r="KK1829" s="595"/>
      <c r="KL1829" s="595"/>
      <c r="KM1829" s="595"/>
      <c r="KN1829" s="595"/>
      <c r="KO1829" s="595"/>
      <c r="KP1829" s="595"/>
      <c r="KQ1829" s="595"/>
      <c r="KR1829" s="595"/>
      <c r="KS1829" s="595"/>
      <c r="KT1829" s="595"/>
      <c r="KU1829" s="595"/>
      <c r="KV1829" s="595"/>
      <c r="KW1829" s="595"/>
      <c r="KX1829" s="595"/>
      <c r="KY1829" s="595"/>
      <c r="KZ1829" s="595"/>
      <c r="LA1829" s="595"/>
      <c r="LB1829" s="595"/>
      <c r="LC1829" s="595"/>
      <c r="LD1829" s="595"/>
      <c r="LE1829" s="595"/>
      <c r="LF1829" s="595"/>
      <c r="LG1829" s="595"/>
      <c r="LH1829" s="595"/>
      <c r="LI1829" s="595"/>
      <c r="LJ1829" s="595"/>
    </row>
    <row r="1830" spans="1:322">
      <c r="A1830" s="715"/>
      <c r="B1830" s="564"/>
      <c r="C1830" s="564"/>
      <c r="D1830" s="676" t="s">
        <v>1067</v>
      </c>
      <c r="E1830" s="524"/>
      <c r="F1830" s="596" t="s">
        <v>1152</v>
      </c>
      <c r="G1830" s="596">
        <v>2022</v>
      </c>
      <c r="H1830" s="596">
        <v>3</v>
      </c>
      <c r="I1830" s="687">
        <v>127343</v>
      </c>
      <c r="J1830" s="597">
        <v>44637</v>
      </c>
      <c r="K1830" s="676" t="s">
        <v>1616</v>
      </c>
      <c r="L1830" s="677" t="s">
        <v>1578</v>
      </c>
      <c r="M1830" s="677">
        <v>44468</v>
      </c>
      <c r="N1830" s="677" t="s">
        <v>1603</v>
      </c>
      <c r="O1830" s="677"/>
      <c r="P1830" s="597">
        <v>44630</v>
      </c>
      <c r="Q1830" s="597">
        <v>44637</v>
      </c>
      <c r="R1830" s="597">
        <v>44637</v>
      </c>
      <c r="S1830" s="596" t="s">
        <v>1580</v>
      </c>
      <c r="T1830" s="596">
        <v>60</v>
      </c>
      <c r="U1830" s="596" t="s">
        <v>1612</v>
      </c>
      <c r="V1830" s="596" t="s">
        <v>1591</v>
      </c>
      <c r="W1830" s="678">
        <v>400</v>
      </c>
      <c r="X1830" s="551">
        <v>624</v>
      </c>
      <c r="Y1830" s="693">
        <v>249600</v>
      </c>
      <c r="Z1830" s="598">
        <v>0.44</v>
      </c>
      <c r="AA1830" s="682">
        <f>Y1830*Z1830</f>
        <v>109824</v>
      </c>
      <c r="AB1830" s="521"/>
      <c r="AC1830" s="683">
        <v>0</v>
      </c>
      <c r="AD1830" s="676"/>
      <c r="AE1830" s="684"/>
      <c r="AF1830" s="695">
        <f>AA1830+AD1830+AE1830</f>
        <v>109824</v>
      </c>
      <c r="AG1830" s="596" t="s">
        <v>47</v>
      </c>
      <c r="AH1830" s="641"/>
      <c r="AI1830" s="676">
        <v>75</v>
      </c>
      <c r="AJ1830" s="676" t="s">
        <v>1594</v>
      </c>
      <c r="AK1830" s="676" t="s">
        <v>50</v>
      </c>
      <c r="AL1830" s="696">
        <v>92407</v>
      </c>
      <c r="AM1830" s="596" t="s">
        <v>52</v>
      </c>
      <c r="AN1830" s="596" t="s">
        <v>50</v>
      </c>
      <c r="AO1830" s="596"/>
      <c r="AP1830" s="676" t="s">
        <v>92</v>
      </c>
      <c r="AQ1830" s="676" t="s">
        <v>37</v>
      </c>
      <c r="AR1830" s="676"/>
      <c r="AS1830" s="523" t="s">
        <v>1077</v>
      </c>
      <c r="AT1830" s="523"/>
      <c r="AU1830" s="523"/>
      <c r="AV1830" s="674"/>
      <c r="AW1830" s="673" t="str">
        <f>U1830</f>
        <v>30390256H</v>
      </c>
      <c r="AX1830" s="673" cm="1">
        <f t="array" ref="AX1830">SUM(MID(0&amp;AW1830,LARGE(INDEX(ISNUMBER(--MID(AW1830,ROW($1:$8),1))*ROW($1:$8),),ROW($1:$8))+1,1)*10^ROW($1:$8)/10)</f>
        <v>30390256</v>
      </c>
      <c r="AY1830" s="673" t="str">
        <f>VLOOKUP($AX1830,'Item Master Data'!$A:$F,3,FALSE)</f>
        <v>T400H</v>
      </c>
      <c r="AZ1830" s="673">
        <f>VLOOKUP($AX1830,'Item Master Data'!$A:$F,6,FALSE)</f>
        <v>400</v>
      </c>
      <c r="BA1830" s="673">
        <f>X1830/BB1830</f>
        <v>24</v>
      </c>
      <c r="BB1830" s="673">
        <f>VLOOKUP(AX1830,'Item Master Data'!$A:$G,7,FALSE)</f>
        <v>26</v>
      </c>
      <c r="BC1830" s="673"/>
      <c r="BD1830" s="673">
        <f>W1830-AZ1830</f>
        <v>0</v>
      </c>
      <c r="BE1830" s="595"/>
      <c r="BF1830" s="595"/>
      <c r="BG1830" s="595"/>
      <c r="BH1830" s="595"/>
      <c r="BI1830" s="595"/>
      <c r="BJ1830" s="595"/>
      <c r="BK1830" s="595"/>
      <c r="BL1830" s="595"/>
      <c r="BM1830" s="595"/>
      <c r="BN1830" s="595"/>
      <c r="BO1830" s="595"/>
      <c r="BP1830" s="595"/>
      <c r="BQ1830" s="595"/>
      <c r="BR1830" s="595"/>
      <c r="BS1830" s="595"/>
      <c r="BT1830" s="595"/>
      <c r="BU1830" s="595"/>
      <c r="BV1830" s="595"/>
      <c r="BW1830" s="595"/>
      <c r="BX1830" s="595"/>
      <c r="BY1830" s="595"/>
      <c r="BZ1830" s="595"/>
      <c r="CA1830" s="595"/>
      <c r="CB1830" s="595"/>
      <c r="CC1830" s="595"/>
      <c r="CD1830" s="595"/>
      <c r="CE1830" s="595"/>
      <c r="CF1830" s="595"/>
      <c r="CG1830" s="595"/>
      <c r="CH1830" s="595"/>
      <c r="CI1830" s="595"/>
      <c r="CJ1830" s="595"/>
      <c r="CK1830" s="595"/>
      <c r="CL1830" s="595"/>
      <c r="CM1830" s="595"/>
      <c r="CN1830" s="595"/>
      <c r="CO1830" s="595"/>
      <c r="CP1830" s="595"/>
      <c r="CQ1830" s="595"/>
      <c r="CR1830" s="595"/>
      <c r="CS1830" s="595"/>
      <c r="CT1830" s="595"/>
      <c r="CU1830" s="595"/>
      <c r="CV1830" s="595"/>
      <c r="CW1830" s="595"/>
      <c r="CX1830" s="595"/>
      <c r="CY1830" s="595"/>
      <c r="CZ1830" s="595"/>
      <c r="DA1830" s="595"/>
      <c r="DB1830" s="595"/>
      <c r="DC1830" s="595"/>
      <c r="DD1830" s="595"/>
      <c r="DE1830" s="595"/>
      <c r="DF1830" s="595"/>
      <c r="DG1830" s="595"/>
      <c r="DH1830" s="595"/>
      <c r="DI1830" s="595"/>
      <c r="DJ1830" s="595"/>
      <c r="DK1830" s="595"/>
      <c r="DL1830" s="595"/>
      <c r="DM1830" s="595"/>
      <c r="DN1830" s="595"/>
      <c r="DO1830" s="595"/>
      <c r="DP1830" s="595"/>
      <c r="DQ1830" s="595"/>
      <c r="DR1830" s="595"/>
      <c r="DS1830" s="595"/>
      <c r="DT1830" s="595"/>
      <c r="DU1830" s="595"/>
      <c r="DV1830" s="595"/>
      <c r="DW1830" s="595"/>
      <c r="DX1830" s="595"/>
      <c r="DY1830" s="595"/>
      <c r="DZ1830" s="595"/>
      <c r="EA1830" s="595"/>
      <c r="EB1830" s="595"/>
      <c r="EC1830" s="595"/>
      <c r="ED1830" s="595"/>
      <c r="EE1830" s="595"/>
      <c r="EF1830" s="595"/>
      <c r="EG1830" s="595"/>
      <c r="EH1830" s="595"/>
      <c r="EI1830" s="595"/>
      <c r="EJ1830" s="595"/>
      <c r="EK1830" s="595"/>
      <c r="EL1830" s="595"/>
      <c r="EM1830" s="595"/>
      <c r="EN1830" s="595"/>
      <c r="EO1830" s="595"/>
      <c r="EP1830" s="595"/>
      <c r="EQ1830" s="595"/>
      <c r="ER1830" s="595"/>
      <c r="ES1830" s="595"/>
      <c r="ET1830" s="595"/>
      <c r="EU1830" s="595"/>
      <c r="EV1830" s="595"/>
      <c r="EW1830" s="595"/>
      <c r="EX1830" s="595"/>
      <c r="EY1830" s="595"/>
      <c r="EZ1830" s="595"/>
      <c r="FA1830" s="595"/>
      <c r="FB1830" s="595"/>
      <c r="FC1830" s="595"/>
      <c r="FD1830" s="595"/>
      <c r="FE1830" s="595"/>
      <c r="FF1830" s="595"/>
      <c r="FG1830" s="595"/>
      <c r="FH1830" s="595"/>
      <c r="FI1830" s="595"/>
      <c r="FJ1830" s="595"/>
      <c r="FK1830" s="595"/>
      <c r="FL1830" s="595"/>
      <c r="FM1830" s="595"/>
      <c r="FN1830" s="595"/>
      <c r="FO1830" s="595"/>
      <c r="FP1830" s="595"/>
      <c r="FQ1830" s="595"/>
      <c r="FR1830" s="595"/>
      <c r="FS1830" s="595"/>
      <c r="FT1830" s="595"/>
      <c r="FU1830" s="595"/>
      <c r="FV1830" s="595"/>
      <c r="FW1830" s="595"/>
      <c r="FX1830" s="595"/>
      <c r="FY1830" s="595"/>
      <c r="FZ1830" s="595"/>
      <c r="GA1830" s="595"/>
      <c r="GB1830" s="595"/>
      <c r="GC1830" s="595"/>
      <c r="GD1830" s="595"/>
      <c r="GE1830" s="595"/>
      <c r="GF1830" s="595"/>
      <c r="GG1830" s="595"/>
      <c r="GH1830" s="595"/>
      <c r="GI1830" s="595"/>
      <c r="GJ1830" s="595"/>
      <c r="GK1830" s="595"/>
      <c r="GL1830" s="595"/>
      <c r="GM1830" s="595"/>
      <c r="GN1830" s="595"/>
      <c r="GO1830" s="595"/>
      <c r="GP1830" s="595"/>
      <c r="GQ1830" s="595"/>
      <c r="GR1830" s="595"/>
      <c r="GS1830" s="595"/>
      <c r="GT1830" s="595"/>
      <c r="GU1830" s="595"/>
      <c r="GV1830" s="595"/>
      <c r="GW1830" s="595"/>
      <c r="GX1830" s="595"/>
      <c r="GY1830" s="595"/>
      <c r="GZ1830" s="595"/>
      <c r="HA1830" s="595"/>
      <c r="HB1830" s="595"/>
      <c r="HC1830" s="595"/>
      <c r="HD1830" s="595"/>
      <c r="HE1830" s="595"/>
      <c r="HF1830" s="595"/>
      <c r="HG1830" s="595"/>
      <c r="HH1830" s="595"/>
      <c r="HI1830" s="595"/>
      <c r="HJ1830" s="595"/>
      <c r="HK1830" s="595"/>
      <c r="HL1830" s="595"/>
      <c r="HM1830" s="595"/>
      <c r="HN1830" s="595"/>
      <c r="HO1830" s="595"/>
      <c r="HP1830" s="595"/>
      <c r="HQ1830" s="595"/>
      <c r="HR1830" s="595"/>
      <c r="HS1830" s="595"/>
      <c r="HT1830" s="595"/>
      <c r="HU1830" s="595"/>
      <c r="HV1830" s="595"/>
      <c r="HW1830" s="595"/>
      <c r="HX1830" s="595"/>
      <c r="HY1830" s="595"/>
      <c r="HZ1830" s="595"/>
      <c r="IA1830" s="595"/>
      <c r="IB1830" s="595"/>
      <c r="IC1830" s="595"/>
      <c r="ID1830" s="595"/>
      <c r="IE1830" s="595"/>
      <c r="IF1830" s="595"/>
      <c r="IG1830" s="595"/>
      <c r="IH1830" s="595"/>
      <c r="II1830" s="595"/>
      <c r="IJ1830" s="595"/>
      <c r="IK1830" s="595"/>
      <c r="IL1830" s="595"/>
      <c r="IM1830" s="595"/>
      <c r="IN1830" s="595"/>
      <c r="IO1830" s="595"/>
      <c r="IP1830" s="595"/>
      <c r="IQ1830" s="595"/>
      <c r="IR1830" s="595"/>
      <c r="IS1830" s="595"/>
      <c r="IT1830" s="595"/>
      <c r="IU1830" s="595"/>
      <c r="IV1830" s="595"/>
      <c r="IW1830" s="595"/>
      <c r="IX1830" s="595"/>
      <c r="IY1830" s="595"/>
      <c r="IZ1830" s="595"/>
      <c r="JA1830" s="595"/>
      <c r="JB1830" s="595"/>
      <c r="JC1830" s="595"/>
      <c r="JD1830" s="595"/>
      <c r="JE1830" s="595"/>
      <c r="JF1830" s="595"/>
      <c r="JG1830" s="595"/>
      <c r="JH1830" s="595"/>
      <c r="JI1830" s="595"/>
      <c r="JJ1830" s="595"/>
      <c r="JK1830" s="595"/>
      <c r="JL1830" s="595"/>
      <c r="JM1830" s="595"/>
      <c r="JN1830" s="595"/>
      <c r="JO1830" s="595"/>
      <c r="JP1830" s="595"/>
      <c r="JQ1830" s="595"/>
      <c r="JR1830" s="595"/>
      <c r="JS1830" s="595"/>
      <c r="JT1830" s="595"/>
      <c r="JU1830" s="595"/>
      <c r="JV1830" s="595"/>
      <c r="JW1830" s="595"/>
      <c r="JX1830" s="595"/>
      <c r="JY1830" s="595"/>
      <c r="JZ1830" s="595"/>
      <c r="KA1830" s="595"/>
      <c r="KB1830" s="595"/>
      <c r="KC1830" s="595"/>
      <c r="KD1830" s="595"/>
      <c r="KE1830" s="595"/>
      <c r="KF1830" s="595"/>
      <c r="KG1830" s="595"/>
      <c r="KH1830" s="595"/>
      <c r="KI1830" s="595"/>
      <c r="KJ1830" s="595"/>
      <c r="KK1830" s="595"/>
      <c r="KL1830" s="595"/>
      <c r="KM1830" s="595"/>
      <c r="KN1830" s="595"/>
      <c r="KO1830" s="595"/>
      <c r="KP1830" s="595"/>
      <c r="KQ1830" s="595"/>
      <c r="KR1830" s="595"/>
      <c r="KS1830" s="595"/>
      <c r="KT1830" s="595"/>
      <c r="KU1830" s="595"/>
      <c r="KV1830" s="595"/>
      <c r="KW1830" s="595"/>
      <c r="KX1830" s="595"/>
      <c r="KY1830" s="595"/>
      <c r="KZ1830" s="595"/>
      <c r="LA1830" s="595"/>
      <c r="LB1830" s="595"/>
      <c r="LC1830" s="595"/>
      <c r="LD1830" s="595"/>
      <c r="LE1830" s="595"/>
      <c r="LF1830" s="595"/>
      <c r="LG1830" s="595"/>
      <c r="LH1830" s="595"/>
      <c r="LI1830" s="595"/>
      <c r="LJ1830" s="595"/>
    </row>
    <row r="1831" spans="1:322">
      <c r="A1831" s="715"/>
      <c r="B1831" s="564"/>
      <c r="C1831" s="564"/>
      <c r="D1831" s="676" t="s">
        <v>1067</v>
      </c>
      <c r="E1831" s="524"/>
      <c r="F1831" s="596" t="s">
        <v>1152</v>
      </c>
      <c r="G1831" s="596">
        <v>2022</v>
      </c>
      <c r="H1831" s="596">
        <v>3</v>
      </c>
      <c r="I1831" s="687">
        <v>127349</v>
      </c>
      <c r="J1831" s="597">
        <v>44638</v>
      </c>
      <c r="K1831" s="676" t="s">
        <v>1616</v>
      </c>
      <c r="L1831" s="677" t="s">
        <v>1578</v>
      </c>
      <c r="M1831" s="677">
        <v>44468</v>
      </c>
      <c r="N1831" s="677" t="s">
        <v>1603</v>
      </c>
      <c r="O1831" s="677"/>
      <c r="P1831" s="677">
        <v>44630</v>
      </c>
      <c r="Q1831" s="677">
        <v>44637</v>
      </c>
      <c r="R1831" s="677">
        <v>44638</v>
      </c>
      <c r="S1831" s="676" t="s">
        <v>1580</v>
      </c>
      <c r="T1831" s="676">
        <v>60</v>
      </c>
      <c r="U1831" s="676" t="s">
        <v>1612</v>
      </c>
      <c r="V1831" s="676" t="s">
        <v>1591</v>
      </c>
      <c r="W1831" s="678">
        <v>400</v>
      </c>
      <c r="X1831" s="551">
        <v>624</v>
      </c>
      <c r="Y1831" s="693">
        <v>249600</v>
      </c>
      <c r="Z1831" s="598">
        <v>0.44</v>
      </c>
      <c r="AA1831" s="682">
        <f>Y1831*Z1831</f>
        <v>109824</v>
      </c>
      <c r="AB1831" s="521"/>
      <c r="AC1831" s="683">
        <v>0</v>
      </c>
      <c r="AD1831" s="676"/>
      <c r="AE1831" s="599"/>
      <c r="AF1831" s="695">
        <f>AA1831+AD1831+AE1831</f>
        <v>109824</v>
      </c>
      <c r="AG1831" s="596" t="s">
        <v>47</v>
      </c>
      <c r="AH1831" s="641"/>
      <c r="AI1831" s="676">
        <v>75</v>
      </c>
      <c r="AJ1831" s="676" t="s">
        <v>1594</v>
      </c>
      <c r="AK1831" s="676" t="s">
        <v>50</v>
      </c>
      <c r="AL1831" s="696">
        <v>92407</v>
      </c>
      <c r="AM1831" s="596" t="s">
        <v>52</v>
      </c>
      <c r="AN1831" s="596" t="s">
        <v>50</v>
      </c>
      <c r="AO1831" s="596"/>
      <c r="AP1831" s="676" t="s">
        <v>92</v>
      </c>
      <c r="AQ1831" s="676" t="s">
        <v>37</v>
      </c>
      <c r="AR1831" s="676"/>
      <c r="AS1831" s="523" t="s">
        <v>1077</v>
      </c>
      <c r="AT1831" s="523"/>
      <c r="AU1831" s="523"/>
      <c r="AV1831" s="674"/>
      <c r="AW1831" s="673" t="str">
        <f>U1831</f>
        <v>30390256H</v>
      </c>
      <c r="AX1831" s="673" cm="1">
        <f t="array" ref="AX1831">SUM(MID(0&amp;AW1831,LARGE(INDEX(ISNUMBER(--MID(AW1831,ROW($1:$8),1))*ROW($1:$8),),ROW($1:$8))+1,1)*10^ROW($1:$8)/10)</f>
        <v>30390256</v>
      </c>
      <c r="AY1831" s="673" t="str">
        <f>VLOOKUP($AX1831,'Item Master Data'!$A:$F,3,FALSE)</f>
        <v>T400H</v>
      </c>
      <c r="AZ1831" s="673">
        <f>VLOOKUP($AX1831,'Item Master Data'!$A:$F,6,FALSE)</f>
        <v>400</v>
      </c>
      <c r="BA1831" s="673">
        <f>X1831/BB1831</f>
        <v>24</v>
      </c>
      <c r="BB1831" s="673">
        <f>VLOOKUP(AX1831,'Item Master Data'!$A:$G,7,FALSE)</f>
        <v>26</v>
      </c>
      <c r="BC1831" s="673"/>
      <c r="BD1831" s="673">
        <f>W1831-AZ1831</f>
        <v>0</v>
      </c>
      <c r="BE1831" s="601"/>
      <c r="BF1831" s="601"/>
      <c r="BG1831" s="601"/>
      <c r="BH1831" s="601"/>
      <c r="BI1831" s="601"/>
      <c r="BJ1831" s="601"/>
      <c r="BK1831" s="601"/>
      <c r="BL1831" s="601"/>
      <c r="BM1831" s="601"/>
      <c r="BN1831" s="601"/>
      <c r="BO1831" s="601"/>
      <c r="BP1831" s="601"/>
      <c r="BQ1831" s="601"/>
      <c r="BR1831" s="601"/>
      <c r="BS1831" s="601"/>
      <c r="BT1831" s="601"/>
      <c r="BU1831" s="601"/>
      <c r="BV1831" s="601"/>
      <c r="BW1831" s="601"/>
      <c r="BX1831" s="601"/>
      <c r="BY1831" s="601"/>
      <c r="BZ1831" s="601"/>
      <c r="CA1831" s="601"/>
      <c r="CB1831" s="601"/>
      <c r="CC1831" s="601"/>
      <c r="CD1831" s="601"/>
      <c r="CE1831" s="601"/>
      <c r="CF1831" s="601"/>
      <c r="CG1831" s="601"/>
      <c r="CH1831" s="601"/>
      <c r="CI1831" s="601"/>
      <c r="CJ1831" s="601"/>
      <c r="CK1831" s="601"/>
      <c r="CL1831" s="601"/>
      <c r="CM1831" s="601"/>
      <c r="CN1831" s="601"/>
      <c r="CO1831" s="601"/>
      <c r="CP1831" s="601"/>
      <c r="CQ1831" s="601"/>
      <c r="CR1831" s="601"/>
      <c r="CS1831" s="601"/>
      <c r="CT1831" s="601"/>
      <c r="CU1831" s="601"/>
      <c r="CV1831" s="601"/>
      <c r="CW1831" s="601"/>
      <c r="CX1831" s="601"/>
      <c r="CY1831" s="601"/>
      <c r="CZ1831" s="601"/>
      <c r="DA1831" s="601"/>
      <c r="DB1831" s="601"/>
      <c r="DC1831" s="601"/>
      <c r="DD1831" s="601"/>
      <c r="DE1831" s="601"/>
      <c r="DF1831" s="601"/>
      <c r="DG1831" s="601"/>
      <c r="DH1831" s="601"/>
      <c r="DI1831" s="601"/>
      <c r="DJ1831" s="601"/>
      <c r="DK1831" s="601"/>
      <c r="DL1831" s="601"/>
      <c r="DM1831" s="601"/>
      <c r="DN1831" s="601"/>
      <c r="DO1831" s="601"/>
      <c r="DP1831" s="601"/>
      <c r="DQ1831" s="601"/>
      <c r="DR1831" s="601"/>
      <c r="DS1831" s="601"/>
      <c r="DT1831" s="601"/>
      <c r="DU1831" s="601"/>
      <c r="DV1831" s="601"/>
      <c r="DW1831" s="601"/>
      <c r="DX1831" s="601"/>
      <c r="DY1831" s="601"/>
      <c r="DZ1831" s="601"/>
      <c r="EA1831" s="601"/>
      <c r="EB1831" s="601"/>
      <c r="EC1831" s="601"/>
      <c r="ED1831" s="601"/>
      <c r="EE1831" s="601"/>
      <c r="EF1831" s="601"/>
      <c r="EG1831" s="601"/>
      <c r="EH1831" s="601"/>
      <c r="EI1831" s="601"/>
      <c r="EJ1831" s="601"/>
      <c r="EK1831" s="601"/>
      <c r="EL1831" s="601"/>
      <c r="EM1831" s="601"/>
      <c r="EN1831" s="601"/>
      <c r="EO1831" s="601"/>
      <c r="EP1831" s="601"/>
      <c r="EQ1831" s="601"/>
      <c r="ER1831" s="601"/>
      <c r="ES1831" s="601"/>
      <c r="ET1831" s="601"/>
      <c r="EU1831" s="601"/>
      <c r="EV1831" s="601"/>
      <c r="EW1831" s="601"/>
      <c r="EX1831" s="601"/>
      <c r="EY1831" s="601"/>
      <c r="EZ1831" s="601"/>
      <c r="FA1831" s="601"/>
      <c r="FB1831" s="601"/>
      <c r="FC1831" s="601"/>
      <c r="FD1831" s="601"/>
      <c r="FE1831" s="601"/>
      <c r="FF1831" s="601"/>
      <c r="FG1831" s="601"/>
      <c r="FH1831" s="601"/>
      <c r="FI1831" s="601"/>
      <c r="FJ1831" s="601"/>
      <c r="FK1831" s="601"/>
      <c r="FL1831" s="601"/>
      <c r="FM1831" s="601"/>
      <c r="FN1831" s="601"/>
      <c r="FO1831" s="601"/>
      <c r="FP1831" s="601"/>
      <c r="FQ1831" s="601"/>
      <c r="FR1831" s="601"/>
      <c r="FS1831" s="601"/>
      <c r="FT1831" s="601"/>
      <c r="FU1831" s="601"/>
      <c r="FV1831" s="601"/>
      <c r="FW1831" s="601"/>
      <c r="FX1831" s="601"/>
      <c r="FY1831" s="601"/>
      <c r="FZ1831" s="601"/>
      <c r="GA1831" s="601"/>
      <c r="GB1831" s="601"/>
      <c r="GC1831" s="601"/>
      <c r="GD1831" s="601"/>
      <c r="GE1831" s="601"/>
      <c r="GF1831" s="601"/>
      <c r="GG1831" s="601"/>
      <c r="GH1831" s="601"/>
      <c r="GI1831" s="601"/>
      <c r="GJ1831" s="601"/>
      <c r="GK1831" s="601"/>
      <c r="GL1831" s="601"/>
      <c r="GM1831" s="601"/>
      <c r="GN1831" s="601"/>
      <c r="GO1831" s="601"/>
      <c r="GP1831" s="601"/>
      <c r="GQ1831" s="601"/>
      <c r="GR1831" s="601"/>
      <c r="GS1831" s="601"/>
      <c r="GT1831" s="601"/>
      <c r="GU1831" s="601"/>
      <c r="GV1831" s="601"/>
      <c r="GW1831" s="601"/>
      <c r="GX1831" s="601"/>
      <c r="GY1831" s="601"/>
      <c r="GZ1831" s="601"/>
      <c r="HA1831" s="601"/>
      <c r="HB1831" s="601"/>
      <c r="HC1831" s="601"/>
      <c r="HD1831" s="601"/>
      <c r="HE1831" s="601"/>
      <c r="HF1831" s="601"/>
      <c r="HG1831" s="601"/>
      <c r="HH1831" s="601"/>
      <c r="HI1831" s="601"/>
      <c r="HJ1831" s="601"/>
      <c r="HK1831" s="601"/>
      <c r="HL1831" s="601"/>
      <c r="HM1831" s="601"/>
      <c r="HN1831" s="601"/>
      <c r="HO1831" s="601"/>
      <c r="HP1831" s="601"/>
      <c r="HQ1831" s="601"/>
      <c r="HR1831" s="601"/>
      <c r="HS1831" s="601"/>
      <c r="HT1831" s="601"/>
      <c r="HU1831" s="601"/>
      <c r="HV1831" s="601"/>
      <c r="HW1831" s="601"/>
      <c r="HX1831" s="601"/>
      <c r="HY1831" s="601"/>
      <c r="HZ1831" s="601"/>
      <c r="IA1831" s="601"/>
      <c r="IB1831" s="601"/>
      <c r="IC1831" s="601"/>
      <c r="ID1831" s="601"/>
      <c r="IE1831" s="601"/>
      <c r="IF1831" s="601"/>
      <c r="IG1831" s="601"/>
      <c r="IH1831" s="601"/>
      <c r="II1831" s="601"/>
      <c r="IJ1831" s="601"/>
      <c r="IK1831" s="601"/>
      <c r="IL1831" s="601"/>
      <c r="IM1831" s="601"/>
      <c r="IN1831" s="601"/>
      <c r="IO1831" s="601"/>
      <c r="IP1831" s="601"/>
      <c r="IQ1831" s="601"/>
      <c r="IR1831" s="601"/>
      <c r="IS1831" s="601"/>
      <c r="IT1831" s="601"/>
      <c r="IU1831" s="601"/>
      <c r="IV1831" s="601"/>
      <c r="IW1831" s="601"/>
      <c r="IX1831" s="601"/>
      <c r="IY1831" s="601"/>
      <c r="IZ1831" s="601"/>
      <c r="JA1831" s="601"/>
      <c r="JB1831" s="601"/>
      <c r="JC1831" s="601"/>
      <c r="JD1831" s="601"/>
      <c r="JE1831" s="601"/>
      <c r="JF1831" s="601"/>
      <c r="JG1831" s="601"/>
      <c r="JH1831" s="601"/>
      <c r="JI1831" s="601"/>
      <c r="JJ1831" s="601"/>
      <c r="JK1831" s="601"/>
      <c r="JL1831" s="601"/>
      <c r="JM1831" s="601"/>
      <c r="JN1831" s="601"/>
      <c r="JO1831" s="601"/>
      <c r="JP1831" s="601"/>
      <c r="JQ1831" s="601"/>
      <c r="JR1831" s="601"/>
      <c r="JS1831" s="601"/>
      <c r="JT1831" s="601"/>
      <c r="JU1831" s="601"/>
      <c r="JV1831" s="601"/>
      <c r="JW1831" s="601"/>
      <c r="JX1831" s="601"/>
      <c r="JY1831" s="601"/>
      <c r="JZ1831" s="601"/>
      <c r="KA1831" s="601"/>
      <c r="KB1831" s="601"/>
      <c r="KC1831" s="601"/>
      <c r="KD1831" s="601"/>
      <c r="KE1831" s="601"/>
      <c r="KF1831" s="601"/>
      <c r="KG1831" s="601"/>
      <c r="KH1831" s="601"/>
      <c r="KI1831" s="601"/>
      <c r="KJ1831" s="601"/>
      <c r="KK1831" s="601"/>
      <c r="KL1831" s="601"/>
      <c r="KM1831" s="601"/>
      <c r="KN1831" s="601"/>
      <c r="KO1831" s="601"/>
      <c r="KP1831" s="601"/>
      <c r="KQ1831" s="601"/>
      <c r="KR1831" s="601"/>
      <c r="KS1831" s="601"/>
      <c r="KT1831" s="601"/>
      <c r="KU1831" s="601"/>
      <c r="KV1831" s="601"/>
      <c r="KW1831" s="601"/>
      <c r="KX1831" s="601"/>
      <c r="KY1831" s="601"/>
      <c r="KZ1831" s="601"/>
      <c r="LA1831" s="601"/>
      <c r="LB1831" s="601"/>
      <c r="LC1831" s="601"/>
      <c r="LD1831" s="601"/>
      <c r="LE1831" s="601"/>
      <c r="LF1831" s="601"/>
      <c r="LG1831" s="601"/>
      <c r="LH1831" s="601"/>
      <c r="LI1831" s="601"/>
      <c r="LJ1831" s="601"/>
    </row>
    <row r="1832" spans="1:322">
      <c r="A1832" s="715"/>
      <c r="B1832" s="564"/>
      <c r="C1832" s="564"/>
      <c r="D1832" s="676" t="s">
        <v>1067</v>
      </c>
      <c r="E1832" s="524"/>
      <c r="F1832" s="596" t="s">
        <v>1152</v>
      </c>
      <c r="G1832" s="596">
        <v>2022</v>
      </c>
      <c r="H1832" s="596">
        <v>3</v>
      </c>
      <c r="I1832" s="687">
        <v>127348</v>
      </c>
      <c r="J1832" s="677">
        <v>44638</v>
      </c>
      <c r="K1832" s="676" t="s">
        <v>1616</v>
      </c>
      <c r="L1832" s="677" t="s">
        <v>1578</v>
      </c>
      <c r="M1832" s="677">
        <v>44468</v>
      </c>
      <c r="N1832" s="677" t="s">
        <v>1603</v>
      </c>
      <c r="O1832" s="677"/>
      <c r="P1832" s="597">
        <v>44630</v>
      </c>
      <c r="Q1832" s="597">
        <v>44637</v>
      </c>
      <c r="R1832" s="597">
        <v>44638</v>
      </c>
      <c r="S1832" s="596" t="s">
        <v>1580</v>
      </c>
      <c r="T1832" s="596">
        <v>60</v>
      </c>
      <c r="U1832" s="596" t="s">
        <v>1612</v>
      </c>
      <c r="V1832" s="676" t="s">
        <v>1591</v>
      </c>
      <c r="W1832" s="678">
        <v>400</v>
      </c>
      <c r="X1832" s="551">
        <v>624</v>
      </c>
      <c r="Y1832" s="693">
        <v>249600</v>
      </c>
      <c r="Z1832" s="598">
        <v>0.44</v>
      </c>
      <c r="AA1832" s="682">
        <f>Y1832*Z1832</f>
        <v>109824</v>
      </c>
      <c r="AB1832" s="521"/>
      <c r="AC1832" s="683">
        <v>0</v>
      </c>
      <c r="AD1832" s="676"/>
      <c r="AE1832" s="599"/>
      <c r="AF1832" s="695">
        <f>AA1832+AD1832+AE1832</f>
        <v>109824</v>
      </c>
      <c r="AG1832" s="676" t="s">
        <v>47</v>
      </c>
      <c r="AH1832" s="641"/>
      <c r="AI1832" s="676">
        <v>75</v>
      </c>
      <c r="AJ1832" s="676" t="s">
        <v>1594</v>
      </c>
      <c r="AK1832" s="676" t="s">
        <v>50</v>
      </c>
      <c r="AL1832" s="696">
        <v>92407</v>
      </c>
      <c r="AM1832" s="676" t="s">
        <v>52</v>
      </c>
      <c r="AN1832" s="676" t="s">
        <v>50</v>
      </c>
      <c r="AO1832" s="596"/>
      <c r="AP1832" s="676" t="s">
        <v>92</v>
      </c>
      <c r="AQ1832" s="676" t="s">
        <v>37</v>
      </c>
      <c r="AR1832" s="676"/>
      <c r="AS1832" s="523" t="s">
        <v>1077</v>
      </c>
      <c r="AT1832" s="523"/>
      <c r="AU1832" s="523"/>
      <c r="AV1832" s="674"/>
      <c r="AW1832" s="673" t="str">
        <f>U1832</f>
        <v>30390256H</v>
      </c>
      <c r="AX1832" s="673" cm="1">
        <f t="array" ref="AX1832">SUM(MID(0&amp;AW1832,LARGE(INDEX(ISNUMBER(--MID(AW1832,ROW($1:$8),1))*ROW($1:$8),),ROW($1:$8))+1,1)*10^ROW($1:$8)/10)</f>
        <v>30390256</v>
      </c>
      <c r="AY1832" s="673" t="str">
        <f>VLOOKUP($AX1832,'Item Master Data'!$A:$F,3,FALSE)</f>
        <v>T400H</v>
      </c>
      <c r="AZ1832" s="673">
        <f>VLOOKUP($AX1832,'Item Master Data'!$A:$F,6,FALSE)</f>
        <v>400</v>
      </c>
      <c r="BA1832" s="673">
        <f>X1832/BB1832</f>
        <v>24</v>
      </c>
      <c r="BB1832" s="673">
        <f>VLOOKUP(AX1832,'Item Master Data'!$A:$G,7,FALSE)</f>
        <v>26</v>
      </c>
      <c r="BC1832" s="673"/>
      <c r="BD1832" s="673">
        <f>W1832-AZ1832</f>
        <v>0</v>
      </c>
      <c r="BE1832" s="601"/>
      <c r="BF1832" s="601"/>
      <c r="BG1832" s="601"/>
      <c r="BH1832" s="601"/>
      <c r="BI1832" s="601"/>
      <c r="BJ1832" s="601"/>
      <c r="BK1832" s="601"/>
      <c r="BL1832" s="601"/>
      <c r="BM1832" s="601"/>
      <c r="BN1832" s="601"/>
      <c r="BO1832" s="601"/>
      <c r="BP1832" s="601"/>
      <c r="BQ1832" s="601"/>
      <c r="BR1832" s="601"/>
      <c r="BS1832" s="601"/>
      <c r="BT1832" s="601"/>
      <c r="BU1832" s="601"/>
      <c r="BV1832" s="601"/>
      <c r="BW1832" s="601"/>
      <c r="BX1832" s="601"/>
      <c r="BY1832" s="601"/>
      <c r="BZ1832" s="601"/>
      <c r="CA1832" s="601"/>
      <c r="CB1832" s="601"/>
      <c r="CC1832" s="601"/>
      <c r="CD1832" s="601"/>
      <c r="CE1832" s="601"/>
      <c r="CF1832" s="601"/>
      <c r="CG1832" s="601"/>
      <c r="CH1832" s="601"/>
      <c r="CI1832" s="601"/>
      <c r="CJ1832" s="601"/>
      <c r="CK1832" s="601"/>
      <c r="CL1832" s="601"/>
      <c r="CM1832" s="601"/>
      <c r="CN1832" s="601"/>
      <c r="CO1832" s="601"/>
      <c r="CP1832" s="601"/>
      <c r="CQ1832" s="601"/>
      <c r="CR1832" s="601"/>
      <c r="CS1832" s="601"/>
      <c r="CT1832" s="601"/>
      <c r="CU1832" s="601"/>
      <c r="CV1832" s="601"/>
      <c r="CW1832" s="601"/>
      <c r="CX1832" s="601"/>
      <c r="CY1832" s="601"/>
      <c r="CZ1832" s="601"/>
      <c r="DA1832" s="601"/>
      <c r="DB1832" s="601"/>
      <c r="DC1832" s="601"/>
      <c r="DD1832" s="601"/>
      <c r="DE1832" s="601"/>
      <c r="DF1832" s="601"/>
      <c r="DG1832" s="601"/>
      <c r="DH1832" s="601"/>
      <c r="DI1832" s="601"/>
      <c r="DJ1832" s="601"/>
      <c r="DK1832" s="601"/>
      <c r="DL1832" s="601"/>
      <c r="DM1832" s="601"/>
      <c r="DN1832" s="601"/>
      <c r="DO1832" s="601"/>
      <c r="DP1832" s="601"/>
      <c r="DQ1832" s="601"/>
      <c r="DR1832" s="601"/>
      <c r="DS1832" s="601"/>
      <c r="DT1832" s="601"/>
      <c r="DU1832" s="601"/>
      <c r="DV1832" s="601"/>
      <c r="DW1832" s="601"/>
      <c r="DX1832" s="601"/>
      <c r="DY1832" s="601"/>
      <c r="DZ1832" s="601"/>
      <c r="EA1832" s="601"/>
      <c r="EB1832" s="601"/>
      <c r="EC1832" s="601"/>
      <c r="ED1832" s="601"/>
      <c r="EE1832" s="601"/>
      <c r="EF1832" s="601"/>
      <c r="EG1832" s="601"/>
      <c r="EH1832" s="601"/>
      <c r="EI1832" s="601"/>
      <c r="EJ1832" s="601"/>
      <c r="EK1832" s="601"/>
      <c r="EL1832" s="601"/>
      <c r="EM1832" s="601"/>
      <c r="EN1832" s="601"/>
      <c r="EO1832" s="601"/>
      <c r="EP1832" s="601"/>
      <c r="EQ1832" s="601"/>
      <c r="ER1832" s="601"/>
      <c r="ES1832" s="601"/>
      <c r="ET1832" s="601"/>
      <c r="EU1832" s="601"/>
      <c r="EV1832" s="601"/>
      <c r="EW1832" s="601"/>
      <c r="EX1832" s="601"/>
      <c r="EY1832" s="601"/>
      <c r="EZ1832" s="601"/>
      <c r="FA1832" s="601"/>
      <c r="FB1832" s="601"/>
      <c r="FC1832" s="601"/>
      <c r="FD1832" s="601"/>
      <c r="FE1832" s="601"/>
      <c r="FF1832" s="601"/>
      <c r="FG1832" s="601"/>
      <c r="FH1832" s="601"/>
      <c r="FI1832" s="601"/>
      <c r="FJ1832" s="601"/>
      <c r="FK1832" s="601"/>
      <c r="FL1832" s="601"/>
      <c r="FM1832" s="601"/>
      <c r="FN1832" s="601"/>
      <c r="FO1832" s="601"/>
      <c r="FP1832" s="601"/>
      <c r="FQ1832" s="601"/>
      <c r="FR1832" s="601"/>
      <c r="FS1832" s="601"/>
      <c r="FT1832" s="601"/>
      <c r="FU1832" s="601"/>
      <c r="FV1832" s="601"/>
      <c r="FW1832" s="601"/>
      <c r="FX1832" s="601"/>
      <c r="FY1832" s="601"/>
      <c r="FZ1832" s="601"/>
      <c r="GA1832" s="601"/>
      <c r="GB1832" s="601"/>
      <c r="GC1832" s="601"/>
      <c r="GD1832" s="601"/>
      <c r="GE1832" s="601"/>
      <c r="GF1832" s="601"/>
      <c r="GG1832" s="601"/>
      <c r="GH1832" s="601"/>
      <c r="GI1832" s="601"/>
      <c r="GJ1832" s="601"/>
      <c r="GK1832" s="601"/>
      <c r="GL1832" s="601"/>
      <c r="GM1832" s="601"/>
      <c r="GN1832" s="601"/>
      <c r="GO1832" s="601"/>
      <c r="GP1832" s="601"/>
      <c r="GQ1832" s="601"/>
      <c r="GR1832" s="601"/>
      <c r="GS1832" s="601"/>
      <c r="GT1832" s="601"/>
      <c r="GU1832" s="601"/>
      <c r="GV1832" s="601"/>
      <c r="GW1832" s="601"/>
      <c r="GX1832" s="601"/>
      <c r="GY1832" s="601"/>
      <c r="GZ1832" s="601"/>
      <c r="HA1832" s="601"/>
      <c r="HB1832" s="601"/>
      <c r="HC1832" s="601"/>
      <c r="HD1832" s="601"/>
      <c r="HE1832" s="601"/>
      <c r="HF1832" s="601"/>
      <c r="HG1832" s="601"/>
      <c r="HH1832" s="601"/>
      <c r="HI1832" s="601"/>
      <c r="HJ1832" s="601"/>
      <c r="HK1832" s="601"/>
      <c r="HL1832" s="601"/>
      <c r="HM1832" s="601"/>
      <c r="HN1832" s="601"/>
      <c r="HO1832" s="601"/>
      <c r="HP1832" s="601"/>
      <c r="HQ1832" s="601"/>
      <c r="HR1832" s="601"/>
      <c r="HS1832" s="601"/>
      <c r="HT1832" s="601"/>
      <c r="HU1832" s="601"/>
      <c r="HV1832" s="601"/>
      <c r="HW1832" s="601"/>
      <c r="HX1832" s="601"/>
      <c r="HY1832" s="601"/>
      <c r="HZ1832" s="601"/>
      <c r="IA1832" s="601"/>
      <c r="IB1832" s="601"/>
      <c r="IC1832" s="601"/>
      <c r="ID1832" s="601"/>
      <c r="IE1832" s="601"/>
      <c r="IF1832" s="601"/>
      <c r="IG1832" s="601"/>
      <c r="IH1832" s="601"/>
      <c r="II1832" s="601"/>
      <c r="IJ1832" s="601"/>
      <c r="IK1832" s="601"/>
      <c r="IL1832" s="601"/>
      <c r="IM1832" s="601"/>
      <c r="IN1832" s="601"/>
      <c r="IO1832" s="601"/>
      <c r="IP1832" s="601"/>
      <c r="IQ1832" s="601"/>
      <c r="IR1832" s="601"/>
      <c r="IS1832" s="601"/>
      <c r="IT1832" s="601"/>
      <c r="IU1832" s="601"/>
      <c r="IV1832" s="601"/>
      <c r="IW1832" s="601"/>
      <c r="IX1832" s="601"/>
      <c r="IY1832" s="601"/>
      <c r="IZ1832" s="601"/>
      <c r="JA1832" s="601"/>
      <c r="JB1832" s="601"/>
      <c r="JC1832" s="601"/>
      <c r="JD1832" s="601"/>
      <c r="JE1832" s="601"/>
      <c r="JF1832" s="601"/>
      <c r="JG1832" s="601"/>
      <c r="JH1832" s="601"/>
      <c r="JI1832" s="601"/>
      <c r="JJ1832" s="601"/>
      <c r="JK1832" s="601"/>
      <c r="JL1832" s="601"/>
      <c r="JM1832" s="601"/>
      <c r="JN1832" s="601"/>
      <c r="JO1832" s="601"/>
      <c r="JP1832" s="601"/>
      <c r="JQ1832" s="601"/>
      <c r="JR1832" s="601"/>
      <c r="JS1832" s="601"/>
      <c r="JT1832" s="601"/>
      <c r="JU1832" s="601"/>
      <c r="JV1832" s="601"/>
      <c r="JW1832" s="601"/>
      <c r="JX1832" s="601"/>
      <c r="JY1832" s="601"/>
      <c r="JZ1832" s="601"/>
      <c r="KA1832" s="601"/>
      <c r="KB1832" s="601"/>
      <c r="KC1832" s="601"/>
      <c r="KD1832" s="601"/>
      <c r="KE1832" s="601"/>
      <c r="KF1832" s="601"/>
      <c r="KG1832" s="601"/>
      <c r="KH1832" s="601"/>
      <c r="KI1832" s="601"/>
      <c r="KJ1832" s="601"/>
      <c r="KK1832" s="601"/>
      <c r="KL1832" s="601"/>
      <c r="KM1832" s="601"/>
      <c r="KN1832" s="601"/>
      <c r="KO1832" s="601"/>
      <c r="KP1832" s="601"/>
      <c r="KQ1832" s="601"/>
      <c r="KR1832" s="601"/>
      <c r="KS1832" s="601"/>
      <c r="KT1832" s="601"/>
      <c r="KU1832" s="601"/>
      <c r="KV1832" s="601"/>
      <c r="KW1832" s="601"/>
      <c r="KX1832" s="601"/>
      <c r="KY1832" s="601"/>
      <c r="KZ1832" s="601"/>
      <c r="LA1832" s="601"/>
      <c r="LB1832" s="601"/>
      <c r="LC1832" s="601"/>
      <c r="LD1832" s="601"/>
      <c r="LE1832" s="601"/>
      <c r="LF1832" s="601"/>
      <c r="LG1832" s="601"/>
      <c r="LH1832" s="601"/>
      <c r="LI1832" s="601"/>
      <c r="LJ1832" s="601"/>
    </row>
    <row r="1833" spans="1:322">
      <c r="A1833" s="715"/>
      <c r="B1833" s="564"/>
      <c r="C1833" s="564"/>
      <c r="D1833" s="676" t="s">
        <v>1067</v>
      </c>
      <c r="E1833" s="524"/>
      <c r="F1833" s="596" t="s">
        <v>1152</v>
      </c>
      <c r="G1833" s="596">
        <v>2022</v>
      </c>
      <c r="H1833" s="596">
        <v>3</v>
      </c>
      <c r="I1833" s="687">
        <v>127347</v>
      </c>
      <c r="J1833" s="597">
        <v>44638</v>
      </c>
      <c r="K1833" s="676" t="s">
        <v>1616</v>
      </c>
      <c r="L1833" s="677" t="s">
        <v>1578</v>
      </c>
      <c r="M1833" s="677">
        <v>44468</v>
      </c>
      <c r="N1833" s="677" t="s">
        <v>1603</v>
      </c>
      <c r="O1833" s="677"/>
      <c r="P1833" s="597">
        <v>44630</v>
      </c>
      <c r="Q1833" s="597">
        <v>44637</v>
      </c>
      <c r="R1833" s="597">
        <v>44638</v>
      </c>
      <c r="S1833" s="596" t="s">
        <v>1580</v>
      </c>
      <c r="T1833" s="596">
        <v>60</v>
      </c>
      <c r="U1833" s="596" t="s">
        <v>1612</v>
      </c>
      <c r="V1833" s="676" t="s">
        <v>1591</v>
      </c>
      <c r="W1833" s="678">
        <v>400</v>
      </c>
      <c r="X1833" s="551">
        <v>624</v>
      </c>
      <c r="Y1833" s="693">
        <v>249600</v>
      </c>
      <c r="Z1833" s="598">
        <v>0.44</v>
      </c>
      <c r="AA1833" s="682">
        <f>Y1833*Z1833</f>
        <v>109824</v>
      </c>
      <c r="AB1833" s="521"/>
      <c r="AC1833" s="683">
        <v>0</v>
      </c>
      <c r="AD1833" s="676"/>
      <c r="AE1833" s="599"/>
      <c r="AF1833" s="695">
        <f>AA1833+AD1833+AE1833</f>
        <v>109824</v>
      </c>
      <c r="AG1833" s="676" t="s">
        <v>47</v>
      </c>
      <c r="AH1833" s="641"/>
      <c r="AI1833" s="676">
        <v>75</v>
      </c>
      <c r="AJ1833" s="676" t="s">
        <v>1594</v>
      </c>
      <c r="AK1833" s="676" t="s">
        <v>50</v>
      </c>
      <c r="AL1833" s="696">
        <v>92407</v>
      </c>
      <c r="AM1833" s="676" t="s">
        <v>52</v>
      </c>
      <c r="AN1833" s="676" t="s">
        <v>50</v>
      </c>
      <c r="AO1833" s="596"/>
      <c r="AP1833" s="676" t="s">
        <v>92</v>
      </c>
      <c r="AQ1833" s="676" t="s">
        <v>37</v>
      </c>
      <c r="AR1833" s="676"/>
      <c r="AS1833" s="523" t="s">
        <v>1077</v>
      </c>
      <c r="AT1833" s="523"/>
      <c r="AU1833" s="523"/>
      <c r="AV1833" s="674"/>
      <c r="AW1833" s="673" t="str">
        <f>U1833</f>
        <v>30390256H</v>
      </c>
      <c r="AX1833" s="673" cm="1">
        <f t="array" ref="AX1833">SUM(MID(0&amp;AW1833,LARGE(INDEX(ISNUMBER(--MID(AW1833,ROW($1:$8),1))*ROW($1:$8),),ROW($1:$8))+1,1)*10^ROW($1:$8)/10)</f>
        <v>30390256</v>
      </c>
      <c r="AY1833" s="673" t="str">
        <f>VLOOKUP($AX1833,'Item Master Data'!$A:$F,3,FALSE)</f>
        <v>T400H</v>
      </c>
      <c r="AZ1833" s="673">
        <f>VLOOKUP($AX1833,'Item Master Data'!$A:$F,6,FALSE)</f>
        <v>400</v>
      </c>
      <c r="BA1833" s="673">
        <f>X1833/BB1833</f>
        <v>24</v>
      </c>
      <c r="BB1833" s="673">
        <f>VLOOKUP(AX1833,'Item Master Data'!$A:$G,7,FALSE)</f>
        <v>26</v>
      </c>
      <c r="BC1833" s="673"/>
      <c r="BD1833" s="673">
        <f>W1833-AZ1833</f>
        <v>0</v>
      </c>
      <c r="BE1833" s="601"/>
      <c r="BF1833" s="601"/>
      <c r="BG1833" s="601"/>
      <c r="BH1833" s="601"/>
      <c r="BI1833" s="601"/>
      <c r="BJ1833" s="601"/>
      <c r="BK1833" s="601"/>
      <c r="BL1833" s="601"/>
      <c r="BM1833" s="601"/>
      <c r="BN1833" s="601"/>
      <c r="BO1833" s="601"/>
      <c r="BP1833" s="601"/>
      <c r="BQ1833" s="601"/>
      <c r="BR1833" s="601"/>
      <c r="BS1833" s="601"/>
      <c r="BT1833" s="601"/>
      <c r="BU1833" s="601"/>
      <c r="BV1833" s="601"/>
      <c r="BW1833" s="601"/>
      <c r="BX1833" s="601"/>
      <c r="BY1833" s="601"/>
      <c r="BZ1833" s="601"/>
      <c r="CA1833" s="601"/>
      <c r="CB1833" s="601"/>
      <c r="CC1833" s="601"/>
      <c r="CD1833" s="601"/>
      <c r="CE1833" s="601"/>
      <c r="CF1833" s="601"/>
      <c r="CG1833" s="601"/>
      <c r="CH1833" s="601"/>
      <c r="CI1833" s="601"/>
      <c r="CJ1833" s="601"/>
      <c r="CK1833" s="601"/>
      <c r="CL1833" s="601"/>
      <c r="CM1833" s="601"/>
      <c r="CN1833" s="601"/>
      <c r="CO1833" s="601"/>
      <c r="CP1833" s="601"/>
      <c r="CQ1833" s="601"/>
      <c r="CR1833" s="601"/>
      <c r="CS1833" s="601"/>
      <c r="CT1833" s="601"/>
      <c r="CU1833" s="601"/>
      <c r="CV1833" s="601"/>
      <c r="CW1833" s="601"/>
      <c r="CX1833" s="601"/>
      <c r="CY1833" s="601"/>
      <c r="CZ1833" s="601"/>
      <c r="DA1833" s="601"/>
      <c r="DB1833" s="601"/>
      <c r="DC1833" s="601"/>
      <c r="DD1833" s="601"/>
      <c r="DE1833" s="601"/>
      <c r="DF1833" s="601"/>
      <c r="DG1833" s="601"/>
      <c r="DH1833" s="601"/>
      <c r="DI1833" s="601"/>
      <c r="DJ1833" s="601"/>
      <c r="DK1833" s="601"/>
      <c r="DL1833" s="601"/>
      <c r="DM1833" s="601"/>
      <c r="DN1833" s="601"/>
      <c r="DO1833" s="601"/>
      <c r="DP1833" s="601"/>
      <c r="DQ1833" s="601"/>
      <c r="DR1833" s="601"/>
      <c r="DS1833" s="601"/>
      <c r="DT1833" s="601"/>
      <c r="DU1833" s="601"/>
      <c r="DV1833" s="601"/>
      <c r="DW1833" s="601"/>
      <c r="DX1833" s="601"/>
      <c r="DY1833" s="601"/>
      <c r="DZ1833" s="601"/>
      <c r="EA1833" s="601"/>
      <c r="EB1833" s="601"/>
      <c r="EC1833" s="601"/>
      <c r="ED1833" s="601"/>
      <c r="EE1833" s="601"/>
      <c r="EF1833" s="601"/>
      <c r="EG1833" s="601"/>
      <c r="EH1833" s="601"/>
      <c r="EI1833" s="601"/>
      <c r="EJ1833" s="601"/>
      <c r="EK1833" s="601"/>
      <c r="EL1833" s="601"/>
      <c r="EM1833" s="601"/>
      <c r="EN1833" s="601"/>
      <c r="EO1833" s="601"/>
      <c r="EP1833" s="601"/>
      <c r="EQ1833" s="601"/>
      <c r="ER1833" s="601"/>
      <c r="ES1833" s="601"/>
      <c r="ET1833" s="601"/>
      <c r="EU1833" s="601"/>
      <c r="EV1833" s="601"/>
      <c r="EW1833" s="601"/>
      <c r="EX1833" s="601"/>
      <c r="EY1833" s="601"/>
      <c r="EZ1833" s="601"/>
      <c r="FA1833" s="601"/>
      <c r="FB1833" s="601"/>
      <c r="FC1833" s="601"/>
      <c r="FD1833" s="601"/>
      <c r="FE1833" s="601"/>
      <c r="FF1833" s="601"/>
      <c r="FG1833" s="601"/>
      <c r="FH1833" s="601"/>
      <c r="FI1833" s="601"/>
      <c r="FJ1833" s="601"/>
      <c r="FK1833" s="601"/>
      <c r="FL1833" s="601"/>
      <c r="FM1833" s="601"/>
      <c r="FN1833" s="601"/>
      <c r="FO1833" s="601"/>
      <c r="FP1833" s="601"/>
      <c r="FQ1833" s="601"/>
      <c r="FR1833" s="601"/>
      <c r="FS1833" s="601"/>
      <c r="FT1833" s="601"/>
      <c r="FU1833" s="601"/>
      <c r="FV1833" s="601"/>
      <c r="FW1833" s="601"/>
      <c r="FX1833" s="601"/>
      <c r="FY1833" s="601"/>
      <c r="FZ1833" s="601"/>
      <c r="GA1833" s="601"/>
      <c r="GB1833" s="601"/>
      <c r="GC1833" s="601"/>
      <c r="GD1833" s="601"/>
      <c r="GE1833" s="601"/>
      <c r="GF1833" s="601"/>
      <c r="GG1833" s="601"/>
      <c r="GH1833" s="601"/>
      <c r="GI1833" s="601"/>
      <c r="GJ1833" s="601"/>
      <c r="GK1833" s="601"/>
      <c r="GL1833" s="601"/>
      <c r="GM1833" s="601"/>
      <c r="GN1833" s="601"/>
      <c r="GO1833" s="601"/>
      <c r="GP1833" s="601"/>
      <c r="GQ1833" s="601"/>
      <c r="GR1833" s="601"/>
      <c r="GS1833" s="601"/>
      <c r="GT1833" s="601"/>
      <c r="GU1833" s="601"/>
      <c r="GV1833" s="601"/>
      <c r="GW1833" s="601"/>
      <c r="GX1833" s="601"/>
      <c r="GY1833" s="601"/>
      <c r="GZ1833" s="601"/>
      <c r="HA1833" s="601"/>
      <c r="HB1833" s="601"/>
      <c r="HC1833" s="601"/>
      <c r="HD1833" s="601"/>
      <c r="HE1833" s="601"/>
      <c r="HF1833" s="601"/>
      <c r="HG1833" s="601"/>
      <c r="HH1833" s="601"/>
      <c r="HI1833" s="601"/>
      <c r="HJ1833" s="601"/>
      <c r="HK1833" s="601"/>
      <c r="HL1833" s="601"/>
      <c r="HM1833" s="601"/>
      <c r="HN1833" s="601"/>
      <c r="HO1833" s="601"/>
      <c r="HP1833" s="601"/>
      <c r="HQ1833" s="601"/>
      <c r="HR1833" s="601"/>
      <c r="HS1833" s="601"/>
      <c r="HT1833" s="601"/>
      <c r="HU1833" s="601"/>
      <c r="HV1833" s="601"/>
      <c r="HW1833" s="601"/>
      <c r="HX1833" s="601"/>
      <c r="HY1833" s="601"/>
      <c r="HZ1833" s="601"/>
      <c r="IA1833" s="601"/>
      <c r="IB1833" s="601"/>
      <c r="IC1833" s="601"/>
      <c r="ID1833" s="601"/>
      <c r="IE1833" s="601"/>
      <c r="IF1833" s="601"/>
      <c r="IG1833" s="601"/>
      <c r="IH1833" s="601"/>
      <c r="II1833" s="601"/>
      <c r="IJ1833" s="601"/>
      <c r="IK1833" s="601"/>
      <c r="IL1833" s="601"/>
      <c r="IM1833" s="601"/>
      <c r="IN1833" s="601"/>
      <c r="IO1833" s="601"/>
      <c r="IP1833" s="601"/>
      <c r="IQ1833" s="601"/>
      <c r="IR1833" s="601"/>
      <c r="IS1833" s="601"/>
      <c r="IT1833" s="601"/>
      <c r="IU1833" s="601"/>
      <c r="IV1833" s="601"/>
      <c r="IW1833" s="601"/>
      <c r="IX1833" s="601"/>
      <c r="IY1833" s="601"/>
      <c r="IZ1833" s="601"/>
      <c r="JA1833" s="601"/>
      <c r="JB1833" s="601"/>
      <c r="JC1833" s="601"/>
      <c r="JD1833" s="601"/>
      <c r="JE1833" s="601"/>
      <c r="JF1833" s="601"/>
      <c r="JG1833" s="601"/>
      <c r="JH1833" s="601"/>
      <c r="JI1833" s="601"/>
      <c r="JJ1833" s="601"/>
      <c r="JK1833" s="601"/>
      <c r="JL1833" s="601"/>
      <c r="JM1833" s="601"/>
      <c r="JN1833" s="601"/>
      <c r="JO1833" s="601"/>
      <c r="JP1833" s="601"/>
      <c r="JQ1833" s="601"/>
      <c r="JR1833" s="601"/>
      <c r="JS1833" s="601"/>
      <c r="JT1833" s="601"/>
      <c r="JU1833" s="601"/>
      <c r="JV1833" s="601"/>
      <c r="JW1833" s="601"/>
      <c r="JX1833" s="601"/>
      <c r="JY1833" s="601"/>
      <c r="JZ1833" s="601"/>
      <c r="KA1833" s="601"/>
      <c r="KB1833" s="601"/>
      <c r="KC1833" s="601"/>
      <c r="KD1833" s="601"/>
      <c r="KE1833" s="601"/>
      <c r="KF1833" s="601"/>
      <c r="KG1833" s="601"/>
      <c r="KH1833" s="601"/>
      <c r="KI1833" s="601"/>
      <c r="KJ1833" s="601"/>
      <c r="KK1833" s="601"/>
      <c r="KL1833" s="601"/>
      <c r="KM1833" s="601"/>
      <c r="KN1833" s="601"/>
      <c r="KO1833" s="601"/>
      <c r="KP1833" s="601"/>
      <c r="KQ1833" s="601"/>
      <c r="KR1833" s="601"/>
      <c r="KS1833" s="601"/>
      <c r="KT1833" s="601"/>
      <c r="KU1833" s="601"/>
      <c r="KV1833" s="601"/>
      <c r="KW1833" s="601"/>
      <c r="KX1833" s="601"/>
      <c r="KY1833" s="601"/>
      <c r="KZ1833" s="601"/>
      <c r="LA1833" s="601"/>
      <c r="LB1833" s="601"/>
      <c r="LC1833" s="601"/>
      <c r="LD1833" s="601"/>
      <c r="LE1833" s="601"/>
      <c r="LF1833" s="601"/>
      <c r="LG1833" s="601"/>
      <c r="LH1833" s="601"/>
      <c r="LI1833" s="601"/>
      <c r="LJ1833" s="601"/>
    </row>
    <row r="1834" spans="1:322">
      <c r="A1834" s="715"/>
      <c r="B1834" s="564"/>
      <c r="C1834" s="564"/>
      <c r="D1834" s="676" t="s">
        <v>1067</v>
      </c>
      <c r="E1834" s="524"/>
      <c r="F1834" s="596" t="s">
        <v>1152</v>
      </c>
      <c r="G1834" s="596">
        <v>2022</v>
      </c>
      <c r="H1834" s="596">
        <v>3</v>
      </c>
      <c r="I1834" s="687">
        <v>127346</v>
      </c>
      <c r="J1834" s="597">
        <v>44638</v>
      </c>
      <c r="K1834" s="676" t="s">
        <v>1616</v>
      </c>
      <c r="L1834" s="677" t="s">
        <v>1578</v>
      </c>
      <c r="M1834" s="677">
        <v>44468</v>
      </c>
      <c r="N1834" s="677" t="s">
        <v>1603</v>
      </c>
      <c r="O1834" s="677"/>
      <c r="P1834" s="597">
        <v>44630</v>
      </c>
      <c r="Q1834" s="597">
        <v>44637</v>
      </c>
      <c r="R1834" s="597">
        <v>44638</v>
      </c>
      <c r="S1834" s="596" t="s">
        <v>1580</v>
      </c>
      <c r="T1834" s="596">
        <v>60</v>
      </c>
      <c r="U1834" s="596" t="s">
        <v>1612</v>
      </c>
      <c r="V1834" s="676" t="s">
        <v>1591</v>
      </c>
      <c r="W1834" s="678">
        <v>400</v>
      </c>
      <c r="X1834" s="551">
        <v>624</v>
      </c>
      <c r="Y1834" s="693">
        <v>249600</v>
      </c>
      <c r="Z1834" s="598">
        <v>0.44</v>
      </c>
      <c r="AA1834" s="682">
        <f>Y1834*Z1834</f>
        <v>109824</v>
      </c>
      <c r="AB1834" s="521"/>
      <c r="AC1834" s="683">
        <v>0</v>
      </c>
      <c r="AD1834" s="676"/>
      <c r="AE1834" s="599"/>
      <c r="AF1834" s="695">
        <f>AA1834+AD1834+AE1834</f>
        <v>109824</v>
      </c>
      <c r="AG1834" s="596" t="s">
        <v>47</v>
      </c>
      <c r="AH1834" s="641"/>
      <c r="AI1834" s="676">
        <v>75</v>
      </c>
      <c r="AJ1834" s="676" t="s">
        <v>1594</v>
      </c>
      <c r="AK1834" s="676" t="s">
        <v>50</v>
      </c>
      <c r="AL1834" s="696">
        <v>92407</v>
      </c>
      <c r="AM1834" s="596" t="s">
        <v>52</v>
      </c>
      <c r="AN1834" s="596" t="s">
        <v>50</v>
      </c>
      <c r="AO1834" s="596"/>
      <c r="AP1834" s="676" t="s">
        <v>92</v>
      </c>
      <c r="AQ1834" s="676" t="s">
        <v>37</v>
      </c>
      <c r="AR1834" s="676"/>
      <c r="AS1834" s="523" t="s">
        <v>1077</v>
      </c>
      <c r="AT1834" s="523"/>
      <c r="AU1834" s="523"/>
      <c r="AV1834" s="533"/>
      <c r="AW1834" s="673" t="str">
        <f>U1834</f>
        <v>30390256H</v>
      </c>
      <c r="AX1834" s="673" cm="1">
        <f t="array" ref="AX1834">SUM(MID(0&amp;AW1834,LARGE(INDEX(ISNUMBER(--MID(AW1834,ROW($1:$8),1))*ROW($1:$8),),ROW($1:$8))+1,1)*10^ROW($1:$8)/10)</f>
        <v>30390256</v>
      </c>
      <c r="AY1834" s="673" t="str">
        <f>VLOOKUP($AX1834,'Item Master Data'!$A:$F,3,FALSE)</f>
        <v>T400H</v>
      </c>
      <c r="AZ1834" s="673">
        <f>VLOOKUP($AX1834,'Item Master Data'!$A:$F,6,FALSE)</f>
        <v>400</v>
      </c>
      <c r="BA1834" s="673">
        <f>X1834/BB1834</f>
        <v>24</v>
      </c>
      <c r="BB1834" s="673">
        <f>VLOOKUP(AX1834,'Item Master Data'!$A:$G,7,FALSE)</f>
        <v>26</v>
      </c>
      <c r="BC1834" s="673"/>
      <c r="BD1834" s="673">
        <f>W1834-AZ1834</f>
        <v>0</v>
      </c>
      <c r="BE1834" s="601"/>
      <c r="BF1834" s="601"/>
      <c r="BG1834" s="601"/>
      <c r="BH1834" s="601"/>
      <c r="BI1834" s="601"/>
      <c r="BJ1834" s="601"/>
      <c r="BK1834" s="601"/>
      <c r="BL1834" s="601"/>
      <c r="BM1834" s="601"/>
      <c r="BN1834" s="601"/>
      <c r="BO1834" s="601"/>
      <c r="BP1834" s="601"/>
      <c r="BQ1834" s="601"/>
      <c r="BR1834" s="601"/>
      <c r="BS1834" s="601"/>
      <c r="BT1834" s="601"/>
      <c r="BU1834" s="601"/>
      <c r="BV1834" s="601"/>
      <c r="BW1834" s="601"/>
      <c r="BX1834" s="601"/>
      <c r="BY1834" s="601"/>
      <c r="BZ1834" s="601"/>
      <c r="CA1834" s="601"/>
      <c r="CB1834" s="601"/>
      <c r="CC1834" s="601"/>
      <c r="CD1834" s="601"/>
      <c r="CE1834" s="601"/>
      <c r="CF1834" s="601"/>
      <c r="CG1834" s="601"/>
      <c r="CH1834" s="601"/>
      <c r="CI1834" s="601"/>
      <c r="CJ1834" s="601"/>
      <c r="CK1834" s="601"/>
      <c r="CL1834" s="601"/>
      <c r="CM1834" s="601"/>
      <c r="CN1834" s="601"/>
      <c r="CO1834" s="601"/>
      <c r="CP1834" s="601"/>
      <c r="CQ1834" s="601"/>
      <c r="CR1834" s="601"/>
      <c r="CS1834" s="601"/>
      <c r="CT1834" s="601"/>
      <c r="CU1834" s="601"/>
      <c r="CV1834" s="601"/>
      <c r="CW1834" s="601"/>
      <c r="CX1834" s="601"/>
      <c r="CY1834" s="601"/>
      <c r="CZ1834" s="601"/>
      <c r="DA1834" s="601"/>
      <c r="DB1834" s="601"/>
      <c r="DC1834" s="601"/>
      <c r="DD1834" s="601"/>
      <c r="DE1834" s="601"/>
      <c r="DF1834" s="601"/>
      <c r="DG1834" s="601"/>
      <c r="DH1834" s="601"/>
      <c r="DI1834" s="601"/>
      <c r="DJ1834" s="601"/>
      <c r="DK1834" s="601"/>
      <c r="DL1834" s="601"/>
      <c r="DM1834" s="601"/>
      <c r="DN1834" s="601"/>
      <c r="DO1834" s="601"/>
      <c r="DP1834" s="601"/>
      <c r="DQ1834" s="601"/>
      <c r="DR1834" s="601"/>
      <c r="DS1834" s="601"/>
      <c r="DT1834" s="601"/>
      <c r="DU1834" s="601"/>
      <c r="DV1834" s="601"/>
      <c r="DW1834" s="601"/>
      <c r="DX1834" s="601"/>
      <c r="DY1834" s="601"/>
      <c r="DZ1834" s="601"/>
      <c r="EA1834" s="601"/>
      <c r="EB1834" s="601"/>
      <c r="EC1834" s="601"/>
      <c r="ED1834" s="601"/>
      <c r="EE1834" s="601"/>
      <c r="EF1834" s="601"/>
      <c r="EG1834" s="601"/>
      <c r="EH1834" s="601"/>
      <c r="EI1834" s="601"/>
      <c r="EJ1834" s="601"/>
      <c r="EK1834" s="601"/>
      <c r="EL1834" s="601"/>
      <c r="EM1834" s="601"/>
      <c r="EN1834" s="601"/>
      <c r="EO1834" s="601"/>
      <c r="EP1834" s="601"/>
      <c r="EQ1834" s="601"/>
      <c r="ER1834" s="601"/>
      <c r="ES1834" s="601"/>
      <c r="ET1834" s="601"/>
      <c r="EU1834" s="601"/>
      <c r="EV1834" s="601"/>
      <c r="EW1834" s="601"/>
      <c r="EX1834" s="601"/>
      <c r="EY1834" s="601"/>
      <c r="EZ1834" s="601"/>
      <c r="FA1834" s="601"/>
      <c r="FB1834" s="601"/>
      <c r="FC1834" s="601"/>
      <c r="FD1834" s="601"/>
      <c r="FE1834" s="601"/>
      <c r="FF1834" s="601"/>
      <c r="FG1834" s="601"/>
      <c r="FH1834" s="601"/>
      <c r="FI1834" s="601"/>
      <c r="FJ1834" s="601"/>
      <c r="FK1834" s="601"/>
      <c r="FL1834" s="601"/>
      <c r="FM1834" s="601"/>
      <c r="FN1834" s="601"/>
      <c r="FO1834" s="601"/>
      <c r="FP1834" s="601"/>
      <c r="FQ1834" s="601"/>
      <c r="FR1834" s="601"/>
      <c r="FS1834" s="601"/>
      <c r="FT1834" s="601"/>
      <c r="FU1834" s="601"/>
      <c r="FV1834" s="601"/>
      <c r="FW1834" s="601"/>
      <c r="FX1834" s="601"/>
      <c r="FY1834" s="601"/>
      <c r="FZ1834" s="601"/>
      <c r="GA1834" s="601"/>
      <c r="GB1834" s="601"/>
      <c r="GC1834" s="601"/>
      <c r="GD1834" s="601"/>
      <c r="GE1834" s="601"/>
      <c r="GF1834" s="601"/>
      <c r="GG1834" s="601"/>
      <c r="GH1834" s="601"/>
      <c r="GI1834" s="601"/>
      <c r="GJ1834" s="601"/>
      <c r="GK1834" s="601"/>
      <c r="GL1834" s="601"/>
      <c r="GM1834" s="601"/>
      <c r="GN1834" s="601"/>
      <c r="GO1834" s="601"/>
      <c r="GP1834" s="601"/>
      <c r="GQ1834" s="601"/>
      <c r="GR1834" s="601"/>
      <c r="GS1834" s="601"/>
      <c r="GT1834" s="601"/>
      <c r="GU1834" s="601"/>
      <c r="GV1834" s="601"/>
      <c r="GW1834" s="601"/>
      <c r="GX1834" s="601"/>
      <c r="GY1834" s="601"/>
      <c r="GZ1834" s="601"/>
      <c r="HA1834" s="601"/>
      <c r="HB1834" s="601"/>
      <c r="HC1834" s="601"/>
      <c r="HD1834" s="601"/>
      <c r="HE1834" s="601"/>
      <c r="HF1834" s="601"/>
      <c r="HG1834" s="601"/>
      <c r="HH1834" s="601"/>
      <c r="HI1834" s="601"/>
      <c r="HJ1834" s="601"/>
      <c r="HK1834" s="601"/>
      <c r="HL1834" s="601"/>
      <c r="HM1834" s="601"/>
      <c r="HN1834" s="601"/>
      <c r="HO1834" s="601"/>
      <c r="HP1834" s="601"/>
      <c r="HQ1834" s="601"/>
      <c r="HR1834" s="601"/>
      <c r="HS1834" s="601"/>
      <c r="HT1834" s="601"/>
      <c r="HU1834" s="601"/>
      <c r="HV1834" s="601"/>
      <c r="HW1834" s="601"/>
      <c r="HX1834" s="601"/>
      <c r="HY1834" s="601"/>
      <c r="HZ1834" s="601"/>
      <c r="IA1834" s="601"/>
      <c r="IB1834" s="601"/>
      <c r="IC1834" s="601"/>
      <c r="ID1834" s="601"/>
      <c r="IE1834" s="601"/>
      <c r="IF1834" s="601"/>
      <c r="IG1834" s="601"/>
      <c r="IH1834" s="601"/>
      <c r="II1834" s="601"/>
      <c r="IJ1834" s="601"/>
      <c r="IK1834" s="601"/>
      <c r="IL1834" s="601"/>
      <c r="IM1834" s="601"/>
      <c r="IN1834" s="601"/>
      <c r="IO1834" s="601"/>
      <c r="IP1834" s="601"/>
      <c r="IQ1834" s="601"/>
      <c r="IR1834" s="601"/>
      <c r="IS1834" s="601"/>
      <c r="IT1834" s="601"/>
      <c r="IU1834" s="601"/>
      <c r="IV1834" s="601"/>
      <c r="IW1834" s="601"/>
      <c r="IX1834" s="601"/>
      <c r="IY1834" s="601"/>
      <c r="IZ1834" s="601"/>
      <c r="JA1834" s="601"/>
      <c r="JB1834" s="601"/>
      <c r="JC1834" s="601"/>
      <c r="JD1834" s="601"/>
      <c r="JE1834" s="601"/>
      <c r="JF1834" s="601"/>
      <c r="JG1834" s="601"/>
      <c r="JH1834" s="601"/>
      <c r="JI1834" s="601"/>
      <c r="JJ1834" s="601"/>
      <c r="JK1834" s="601"/>
      <c r="JL1834" s="601"/>
      <c r="JM1834" s="601"/>
      <c r="JN1834" s="601"/>
      <c r="JO1834" s="601"/>
      <c r="JP1834" s="601"/>
      <c r="JQ1834" s="601"/>
      <c r="JR1834" s="601"/>
      <c r="JS1834" s="601"/>
      <c r="JT1834" s="601"/>
      <c r="JU1834" s="601"/>
      <c r="JV1834" s="601"/>
      <c r="JW1834" s="601"/>
      <c r="JX1834" s="601"/>
      <c r="JY1834" s="601"/>
      <c r="JZ1834" s="601"/>
      <c r="KA1834" s="601"/>
      <c r="KB1834" s="601"/>
      <c r="KC1834" s="601"/>
      <c r="KD1834" s="601"/>
      <c r="KE1834" s="601"/>
      <c r="KF1834" s="601"/>
      <c r="KG1834" s="601"/>
      <c r="KH1834" s="601"/>
      <c r="KI1834" s="601"/>
      <c r="KJ1834" s="601"/>
      <c r="KK1834" s="601"/>
      <c r="KL1834" s="601"/>
      <c r="KM1834" s="601"/>
      <c r="KN1834" s="601"/>
      <c r="KO1834" s="601"/>
      <c r="KP1834" s="601"/>
      <c r="KQ1834" s="601"/>
      <c r="KR1834" s="601"/>
      <c r="KS1834" s="601"/>
      <c r="KT1834" s="601"/>
      <c r="KU1834" s="601"/>
      <c r="KV1834" s="601"/>
      <c r="KW1834" s="601"/>
      <c r="KX1834" s="601"/>
      <c r="KY1834" s="601"/>
      <c r="KZ1834" s="601"/>
      <c r="LA1834" s="601"/>
      <c r="LB1834" s="601"/>
      <c r="LC1834" s="601"/>
      <c r="LD1834" s="601"/>
      <c r="LE1834" s="601"/>
      <c r="LF1834" s="601"/>
      <c r="LG1834" s="601"/>
      <c r="LH1834" s="601"/>
      <c r="LI1834" s="601"/>
      <c r="LJ1834" s="601"/>
    </row>
    <row r="1835" spans="1:322">
      <c r="A1835" s="715"/>
      <c r="B1835" s="564"/>
      <c r="C1835" s="564"/>
      <c r="D1835" s="676" t="s">
        <v>1067</v>
      </c>
      <c r="E1835" s="524"/>
      <c r="F1835" s="596" t="s">
        <v>1152</v>
      </c>
      <c r="G1835" s="596">
        <v>2022</v>
      </c>
      <c r="H1835" s="596">
        <v>3</v>
      </c>
      <c r="I1835" s="687">
        <v>127427</v>
      </c>
      <c r="J1835" s="677">
        <v>44641</v>
      </c>
      <c r="K1835" s="676" t="s">
        <v>1616</v>
      </c>
      <c r="L1835" s="677" t="s">
        <v>1578</v>
      </c>
      <c r="M1835" s="677">
        <v>44468</v>
      </c>
      <c r="N1835" s="677" t="s">
        <v>1603</v>
      </c>
      <c r="O1835" s="677"/>
      <c r="P1835" s="597">
        <v>44630</v>
      </c>
      <c r="Q1835" s="597">
        <v>44641</v>
      </c>
      <c r="R1835" s="597">
        <v>44641</v>
      </c>
      <c r="S1835" s="596" t="s">
        <v>1580</v>
      </c>
      <c r="T1835" s="596">
        <v>60</v>
      </c>
      <c r="U1835" s="596" t="s">
        <v>1590</v>
      </c>
      <c r="V1835" s="596" t="s">
        <v>1591</v>
      </c>
      <c r="W1835" s="678">
        <v>400</v>
      </c>
      <c r="X1835" s="551">
        <v>624</v>
      </c>
      <c r="Y1835" s="693">
        <v>249600</v>
      </c>
      <c r="Z1835" s="598">
        <v>0.44</v>
      </c>
      <c r="AA1835" s="682">
        <f>Y1835*Z1835</f>
        <v>109824</v>
      </c>
      <c r="AB1835" s="521"/>
      <c r="AC1835" s="683">
        <v>0</v>
      </c>
      <c r="AD1835" s="676"/>
      <c r="AE1835" s="599"/>
      <c r="AF1835" s="695">
        <f>AA1835+AD1835+AE1835</f>
        <v>109824</v>
      </c>
      <c r="AG1835" s="596" t="s">
        <v>47</v>
      </c>
      <c r="AH1835" s="641"/>
      <c r="AI1835" s="676">
        <v>75</v>
      </c>
      <c r="AJ1835" s="676" t="s">
        <v>1594</v>
      </c>
      <c r="AK1835" s="676" t="s">
        <v>50</v>
      </c>
      <c r="AL1835" s="696">
        <v>92407</v>
      </c>
      <c r="AM1835" s="596" t="s">
        <v>52</v>
      </c>
      <c r="AN1835" s="676" t="s">
        <v>50</v>
      </c>
      <c r="AO1835" s="596"/>
      <c r="AP1835" s="676" t="s">
        <v>92</v>
      </c>
      <c r="AQ1835" s="676" t="s">
        <v>37</v>
      </c>
      <c r="AR1835" s="676"/>
      <c r="AS1835" s="523" t="s">
        <v>1077</v>
      </c>
      <c r="AT1835" s="523"/>
      <c r="AU1835" s="523"/>
      <c r="AV1835" s="674"/>
      <c r="AW1835" s="673" t="str">
        <f>U1835</f>
        <v>30390256C</v>
      </c>
      <c r="AX1835" s="673" cm="1">
        <f t="array" ref="AX1835">SUM(MID(0&amp;AW1835,LARGE(INDEX(ISNUMBER(--MID(AW1835,ROW($1:$8),1))*ROW($1:$8),),ROW($1:$8))+1,1)*10^ROW($1:$8)/10)</f>
        <v>30390256</v>
      </c>
      <c r="AY1835" s="673" t="str">
        <f>VLOOKUP($AX1835,'Item Master Data'!$A:$F,3,FALSE)</f>
        <v>T400H</v>
      </c>
      <c r="AZ1835" s="673">
        <f>VLOOKUP($AX1835,'Item Master Data'!$A:$F,6,FALSE)</f>
        <v>400</v>
      </c>
      <c r="BA1835" s="673">
        <f>X1835/BB1835</f>
        <v>24</v>
      </c>
      <c r="BB1835" s="673">
        <f>VLOOKUP(AX1835,'Item Master Data'!$A:$G,7,FALSE)</f>
        <v>26</v>
      </c>
      <c r="BC1835" s="673"/>
      <c r="BD1835" s="673">
        <f>W1835-AZ1835</f>
        <v>0</v>
      </c>
      <c r="BE1835" s="601"/>
      <c r="BF1835" s="601"/>
      <c r="BG1835" s="601"/>
      <c r="BH1835" s="601"/>
      <c r="BI1835" s="601"/>
      <c r="BJ1835" s="601"/>
      <c r="BK1835" s="601"/>
      <c r="BL1835" s="601"/>
      <c r="BM1835" s="601"/>
      <c r="BN1835" s="601"/>
      <c r="BO1835" s="601"/>
      <c r="BP1835" s="601"/>
      <c r="BQ1835" s="601"/>
      <c r="BR1835" s="601"/>
      <c r="BS1835" s="601"/>
      <c r="BT1835" s="601"/>
      <c r="BU1835" s="601"/>
      <c r="BV1835" s="601"/>
      <c r="BW1835" s="601"/>
      <c r="BX1835" s="601"/>
      <c r="BY1835" s="601"/>
      <c r="BZ1835" s="601"/>
      <c r="CA1835" s="601"/>
      <c r="CB1835" s="601"/>
      <c r="CC1835" s="601"/>
      <c r="CD1835" s="601"/>
      <c r="CE1835" s="601"/>
      <c r="CF1835" s="601"/>
      <c r="CG1835" s="601"/>
      <c r="CH1835" s="601"/>
      <c r="CI1835" s="601"/>
      <c r="CJ1835" s="601"/>
      <c r="CK1835" s="601"/>
      <c r="CL1835" s="601"/>
      <c r="CM1835" s="601"/>
      <c r="CN1835" s="601"/>
      <c r="CO1835" s="601"/>
      <c r="CP1835" s="601"/>
      <c r="CQ1835" s="601"/>
      <c r="CR1835" s="601"/>
      <c r="CS1835" s="601"/>
      <c r="CT1835" s="601"/>
      <c r="CU1835" s="601"/>
      <c r="CV1835" s="601"/>
      <c r="CW1835" s="601"/>
      <c r="CX1835" s="601"/>
      <c r="CY1835" s="601"/>
      <c r="CZ1835" s="601"/>
      <c r="DA1835" s="601"/>
      <c r="DB1835" s="601"/>
      <c r="DC1835" s="601"/>
      <c r="DD1835" s="601"/>
      <c r="DE1835" s="601"/>
      <c r="DF1835" s="601"/>
      <c r="DG1835" s="601"/>
      <c r="DH1835" s="601"/>
      <c r="DI1835" s="601"/>
      <c r="DJ1835" s="601"/>
      <c r="DK1835" s="601"/>
      <c r="DL1835" s="601"/>
      <c r="DM1835" s="601"/>
      <c r="DN1835" s="601"/>
      <c r="DO1835" s="601"/>
      <c r="DP1835" s="601"/>
      <c r="DQ1835" s="601"/>
      <c r="DR1835" s="601"/>
      <c r="DS1835" s="601"/>
      <c r="DT1835" s="601"/>
      <c r="DU1835" s="601"/>
      <c r="DV1835" s="601"/>
      <c r="DW1835" s="601"/>
      <c r="DX1835" s="601"/>
      <c r="DY1835" s="601"/>
      <c r="DZ1835" s="601"/>
      <c r="EA1835" s="601"/>
      <c r="EB1835" s="601"/>
      <c r="EC1835" s="601"/>
      <c r="ED1835" s="601"/>
      <c r="EE1835" s="601"/>
      <c r="EF1835" s="601"/>
      <c r="EG1835" s="601"/>
      <c r="EH1835" s="601"/>
      <c r="EI1835" s="601"/>
      <c r="EJ1835" s="601"/>
      <c r="EK1835" s="601"/>
      <c r="EL1835" s="601"/>
      <c r="EM1835" s="601"/>
      <c r="EN1835" s="601"/>
      <c r="EO1835" s="601"/>
      <c r="EP1835" s="601"/>
      <c r="EQ1835" s="601"/>
      <c r="ER1835" s="601"/>
      <c r="ES1835" s="601"/>
      <c r="ET1835" s="601"/>
      <c r="EU1835" s="601"/>
      <c r="EV1835" s="601"/>
      <c r="EW1835" s="601"/>
      <c r="EX1835" s="601"/>
      <c r="EY1835" s="601"/>
      <c r="EZ1835" s="601"/>
      <c r="FA1835" s="601"/>
      <c r="FB1835" s="601"/>
      <c r="FC1835" s="601"/>
      <c r="FD1835" s="601"/>
      <c r="FE1835" s="601"/>
      <c r="FF1835" s="601"/>
      <c r="FG1835" s="601"/>
      <c r="FH1835" s="601"/>
      <c r="FI1835" s="601"/>
      <c r="FJ1835" s="601"/>
      <c r="FK1835" s="601"/>
      <c r="FL1835" s="601"/>
      <c r="FM1835" s="601"/>
      <c r="FN1835" s="601"/>
      <c r="FO1835" s="601"/>
      <c r="FP1835" s="601"/>
      <c r="FQ1835" s="601"/>
      <c r="FR1835" s="601"/>
      <c r="FS1835" s="601"/>
      <c r="FT1835" s="601"/>
      <c r="FU1835" s="601"/>
      <c r="FV1835" s="601"/>
      <c r="FW1835" s="601"/>
      <c r="FX1835" s="601"/>
      <c r="FY1835" s="601"/>
      <c r="FZ1835" s="601"/>
      <c r="GA1835" s="601"/>
      <c r="GB1835" s="601"/>
      <c r="GC1835" s="601"/>
      <c r="GD1835" s="601"/>
      <c r="GE1835" s="601"/>
      <c r="GF1835" s="601"/>
      <c r="GG1835" s="601"/>
      <c r="GH1835" s="601"/>
      <c r="GI1835" s="601"/>
      <c r="GJ1835" s="601"/>
      <c r="GK1835" s="601"/>
      <c r="GL1835" s="601"/>
      <c r="GM1835" s="601"/>
      <c r="GN1835" s="601"/>
      <c r="GO1835" s="601"/>
      <c r="GP1835" s="601"/>
      <c r="GQ1835" s="601"/>
      <c r="GR1835" s="601"/>
      <c r="GS1835" s="601"/>
      <c r="GT1835" s="601"/>
      <c r="GU1835" s="601"/>
      <c r="GV1835" s="601"/>
      <c r="GW1835" s="601"/>
      <c r="GX1835" s="601"/>
      <c r="GY1835" s="601"/>
      <c r="GZ1835" s="601"/>
      <c r="HA1835" s="601"/>
      <c r="HB1835" s="601"/>
      <c r="HC1835" s="601"/>
      <c r="HD1835" s="601"/>
      <c r="HE1835" s="601"/>
      <c r="HF1835" s="601"/>
      <c r="HG1835" s="601"/>
      <c r="HH1835" s="601"/>
      <c r="HI1835" s="601"/>
      <c r="HJ1835" s="601"/>
      <c r="HK1835" s="601"/>
      <c r="HL1835" s="601"/>
      <c r="HM1835" s="601"/>
      <c r="HN1835" s="601"/>
      <c r="HO1835" s="601"/>
      <c r="HP1835" s="601"/>
      <c r="HQ1835" s="601"/>
      <c r="HR1835" s="601"/>
      <c r="HS1835" s="601"/>
      <c r="HT1835" s="601"/>
      <c r="HU1835" s="601"/>
      <c r="HV1835" s="601"/>
      <c r="HW1835" s="601"/>
      <c r="HX1835" s="601"/>
      <c r="HY1835" s="601"/>
      <c r="HZ1835" s="601"/>
      <c r="IA1835" s="601"/>
      <c r="IB1835" s="601"/>
      <c r="IC1835" s="601"/>
      <c r="ID1835" s="601"/>
      <c r="IE1835" s="601"/>
      <c r="IF1835" s="601"/>
      <c r="IG1835" s="601"/>
      <c r="IH1835" s="601"/>
      <c r="II1835" s="601"/>
      <c r="IJ1835" s="601"/>
      <c r="IK1835" s="601"/>
      <c r="IL1835" s="601"/>
      <c r="IM1835" s="601"/>
      <c r="IN1835" s="601"/>
      <c r="IO1835" s="601"/>
      <c r="IP1835" s="601"/>
      <c r="IQ1835" s="601"/>
      <c r="IR1835" s="601"/>
      <c r="IS1835" s="601"/>
      <c r="IT1835" s="601"/>
      <c r="IU1835" s="601"/>
      <c r="IV1835" s="601"/>
      <c r="IW1835" s="601"/>
      <c r="IX1835" s="601"/>
      <c r="IY1835" s="601"/>
      <c r="IZ1835" s="601"/>
      <c r="JA1835" s="601"/>
      <c r="JB1835" s="601"/>
      <c r="JC1835" s="601"/>
      <c r="JD1835" s="601"/>
      <c r="JE1835" s="601"/>
      <c r="JF1835" s="601"/>
      <c r="JG1835" s="601"/>
      <c r="JH1835" s="601"/>
      <c r="JI1835" s="601"/>
      <c r="JJ1835" s="601"/>
      <c r="JK1835" s="601"/>
      <c r="JL1835" s="601"/>
      <c r="JM1835" s="601"/>
      <c r="JN1835" s="601"/>
      <c r="JO1835" s="601"/>
      <c r="JP1835" s="601"/>
      <c r="JQ1835" s="601"/>
      <c r="JR1835" s="601"/>
      <c r="JS1835" s="601"/>
      <c r="JT1835" s="601"/>
      <c r="JU1835" s="601"/>
      <c r="JV1835" s="601"/>
      <c r="JW1835" s="601"/>
      <c r="JX1835" s="601"/>
      <c r="JY1835" s="601"/>
      <c r="JZ1835" s="601"/>
      <c r="KA1835" s="601"/>
      <c r="KB1835" s="601"/>
      <c r="KC1835" s="601"/>
      <c r="KD1835" s="601"/>
      <c r="KE1835" s="601"/>
      <c r="KF1835" s="601"/>
      <c r="KG1835" s="601"/>
      <c r="KH1835" s="601"/>
      <c r="KI1835" s="601"/>
      <c r="KJ1835" s="601"/>
      <c r="KK1835" s="601"/>
      <c r="KL1835" s="601"/>
      <c r="KM1835" s="601"/>
      <c r="KN1835" s="601"/>
      <c r="KO1835" s="601"/>
      <c r="KP1835" s="601"/>
      <c r="KQ1835" s="601"/>
      <c r="KR1835" s="601"/>
      <c r="KS1835" s="601"/>
      <c r="KT1835" s="601"/>
      <c r="KU1835" s="601"/>
      <c r="KV1835" s="601"/>
      <c r="KW1835" s="601"/>
      <c r="KX1835" s="601"/>
      <c r="KY1835" s="601"/>
      <c r="KZ1835" s="601"/>
      <c r="LA1835" s="601"/>
      <c r="LB1835" s="601"/>
      <c r="LC1835" s="601"/>
      <c r="LD1835" s="601"/>
      <c r="LE1835" s="601"/>
      <c r="LF1835" s="601"/>
      <c r="LG1835" s="601"/>
      <c r="LH1835" s="601"/>
      <c r="LI1835" s="601"/>
      <c r="LJ1835" s="601"/>
    </row>
    <row r="1836" spans="1:322">
      <c r="A1836" s="715"/>
      <c r="B1836" s="564"/>
      <c r="C1836" s="564"/>
      <c r="D1836" s="676" t="s">
        <v>1067</v>
      </c>
      <c r="E1836" s="524"/>
      <c r="F1836" s="676" t="s">
        <v>1152</v>
      </c>
      <c r="G1836" s="596">
        <v>2022</v>
      </c>
      <c r="H1836" s="596">
        <v>3</v>
      </c>
      <c r="I1836" s="687">
        <v>127426</v>
      </c>
      <c r="J1836" s="677">
        <v>44641</v>
      </c>
      <c r="K1836" s="676" t="s">
        <v>1616</v>
      </c>
      <c r="L1836" s="677" t="s">
        <v>1578</v>
      </c>
      <c r="M1836" s="677">
        <v>44468</v>
      </c>
      <c r="N1836" s="677" t="s">
        <v>1603</v>
      </c>
      <c r="O1836" s="677"/>
      <c r="P1836" s="597">
        <v>44630</v>
      </c>
      <c r="Q1836" s="597">
        <v>44641</v>
      </c>
      <c r="R1836" s="597">
        <v>44641</v>
      </c>
      <c r="S1836" s="596" t="s">
        <v>1580</v>
      </c>
      <c r="T1836" s="596">
        <v>60</v>
      </c>
      <c r="U1836" s="676" t="s">
        <v>1590</v>
      </c>
      <c r="V1836" s="596" t="s">
        <v>1591</v>
      </c>
      <c r="W1836" s="678">
        <v>400</v>
      </c>
      <c r="X1836" s="551">
        <v>624</v>
      </c>
      <c r="Y1836" s="693">
        <v>249600</v>
      </c>
      <c r="Z1836" s="598">
        <v>0.44</v>
      </c>
      <c r="AA1836" s="682">
        <f>Y1836*Z1836</f>
        <v>109824</v>
      </c>
      <c r="AB1836" s="521"/>
      <c r="AC1836" s="683">
        <v>0</v>
      </c>
      <c r="AD1836" s="676"/>
      <c r="AE1836" s="684"/>
      <c r="AF1836" s="695">
        <f>AA1836+AD1836+AE1836</f>
        <v>109824</v>
      </c>
      <c r="AG1836" s="596" t="s">
        <v>47</v>
      </c>
      <c r="AH1836" s="641"/>
      <c r="AI1836" s="676">
        <v>75</v>
      </c>
      <c r="AJ1836" s="676" t="s">
        <v>1594</v>
      </c>
      <c r="AK1836" s="676" t="s">
        <v>50</v>
      </c>
      <c r="AL1836" s="696">
        <v>92407</v>
      </c>
      <c r="AM1836" s="596" t="s">
        <v>52</v>
      </c>
      <c r="AN1836" s="676" t="s">
        <v>50</v>
      </c>
      <c r="AO1836" s="596"/>
      <c r="AP1836" s="676" t="s">
        <v>92</v>
      </c>
      <c r="AQ1836" s="676" t="s">
        <v>37</v>
      </c>
      <c r="AR1836" s="676"/>
      <c r="AS1836" s="523" t="s">
        <v>1077</v>
      </c>
      <c r="AT1836" s="523"/>
      <c r="AU1836" s="523"/>
      <c r="AV1836" s="674"/>
      <c r="AW1836" s="673" t="str">
        <f>U1836</f>
        <v>30390256C</v>
      </c>
      <c r="AX1836" s="673" cm="1">
        <f t="array" ref="AX1836">SUM(MID(0&amp;AW1836,LARGE(INDEX(ISNUMBER(--MID(AW1836,ROW($1:$8),1))*ROW($1:$8),),ROW($1:$8))+1,1)*10^ROW($1:$8)/10)</f>
        <v>30390256</v>
      </c>
      <c r="AY1836" s="673" t="str">
        <f>VLOOKUP($AX1836,'Item Master Data'!$A:$F,3,FALSE)</f>
        <v>T400H</v>
      </c>
      <c r="AZ1836" s="673">
        <f>VLOOKUP($AX1836,'Item Master Data'!$A:$F,6,FALSE)</f>
        <v>400</v>
      </c>
      <c r="BA1836" s="673">
        <f>X1836/BB1836</f>
        <v>24</v>
      </c>
      <c r="BB1836" s="673">
        <f>VLOOKUP(AX1836,'Item Master Data'!$A:$G,7,FALSE)</f>
        <v>26</v>
      </c>
      <c r="BC1836" s="673"/>
      <c r="BD1836" s="673">
        <f>W1836-AZ1836</f>
        <v>0</v>
      </c>
      <c r="BE1836" s="601"/>
      <c r="BF1836" s="601"/>
      <c r="BG1836" s="601"/>
      <c r="BH1836" s="601"/>
      <c r="BI1836" s="601"/>
      <c r="BJ1836" s="601"/>
      <c r="BK1836" s="601"/>
      <c r="BL1836" s="601"/>
      <c r="BM1836" s="601"/>
      <c r="BN1836" s="601"/>
      <c r="BO1836" s="601"/>
      <c r="BP1836" s="601"/>
      <c r="BQ1836" s="601"/>
      <c r="BR1836" s="601"/>
      <c r="BS1836" s="601"/>
      <c r="BT1836" s="601"/>
      <c r="BU1836" s="601"/>
      <c r="BV1836" s="601"/>
      <c r="BW1836" s="601"/>
      <c r="BX1836" s="601"/>
      <c r="BY1836" s="601"/>
      <c r="BZ1836" s="601"/>
      <c r="CA1836" s="601"/>
      <c r="CB1836" s="601"/>
      <c r="CC1836" s="601"/>
      <c r="CD1836" s="601"/>
      <c r="CE1836" s="601"/>
      <c r="CF1836" s="601"/>
      <c r="CG1836" s="601"/>
      <c r="CH1836" s="601"/>
      <c r="CI1836" s="601"/>
      <c r="CJ1836" s="601"/>
      <c r="CK1836" s="601"/>
      <c r="CL1836" s="601"/>
      <c r="CM1836" s="601"/>
      <c r="CN1836" s="601"/>
      <c r="CO1836" s="601"/>
      <c r="CP1836" s="601"/>
      <c r="CQ1836" s="601"/>
      <c r="CR1836" s="601"/>
      <c r="CS1836" s="601"/>
      <c r="CT1836" s="601"/>
      <c r="CU1836" s="601"/>
      <c r="CV1836" s="601"/>
      <c r="CW1836" s="601"/>
      <c r="CX1836" s="601"/>
      <c r="CY1836" s="601"/>
      <c r="CZ1836" s="601"/>
      <c r="DA1836" s="601"/>
      <c r="DB1836" s="601"/>
      <c r="DC1836" s="601"/>
      <c r="DD1836" s="601"/>
      <c r="DE1836" s="601"/>
      <c r="DF1836" s="601"/>
      <c r="DG1836" s="601"/>
      <c r="DH1836" s="601"/>
      <c r="DI1836" s="601"/>
      <c r="DJ1836" s="601"/>
      <c r="DK1836" s="601"/>
      <c r="DL1836" s="601"/>
      <c r="DM1836" s="601"/>
      <c r="DN1836" s="601"/>
      <c r="DO1836" s="601"/>
      <c r="DP1836" s="601"/>
      <c r="DQ1836" s="601"/>
      <c r="DR1836" s="601"/>
      <c r="DS1836" s="601"/>
      <c r="DT1836" s="601"/>
      <c r="DU1836" s="601"/>
      <c r="DV1836" s="601"/>
      <c r="DW1836" s="601"/>
      <c r="DX1836" s="601"/>
      <c r="DY1836" s="601"/>
      <c r="DZ1836" s="601"/>
      <c r="EA1836" s="601"/>
      <c r="EB1836" s="601"/>
      <c r="EC1836" s="601"/>
      <c r="ED1836" s="601"/>
      <c r="EE1836" s="601"/>
      <c r="EF1836" s="601"/>
      <c r="EG1836" s="601"/>
      <c r="EH1836" s="601"/>
      <c r="EI1836" s="601"/>
      <c r="EJ1836" s="601"/>
      <c r="EK1836" s="601"/>
      <c r="EL1836" s="601"/>
      <c r="EM1836" s="601"/>
      <c r="EN1836" s="601"/>
      <c r="EO1836" s="601"/>
      <c r="EP1836" s="601"/>
      <c r="EQ1836" s="601"/>
      <c r="ER1836" s="601"/>
      <c r="ES1836" s="601"/>
      <c r="ET1836" s="601"/>
      <c r="EU1836" s="601"/>
      <c r="EV1836" s="601"/>
      <c r="EW1836" s="601"/>
      <c r="EX1836" s="601"/>
      <c r="EY1836" s="601"/>
      <c r="EZ1836" s="601"/>
      <c r="FA1836" s="601"/>
      <c r="FB1836" s="601"/>
      <c r="FC1836" s="601"/>
      <c r="FD1836" s="601"/>
      <c r="FE1836" s="601"/>
      <c r="FF1836" s="601"/>
      <c r="FG1836" s="601"/>
      <c r="FH1836" s="601"/>
      <c r="FI1836" s="601"/>
      <c r="FJ1836" s="601"/>
      <c r="FK1836" s="601"/>
      <c r="FL1836" s="601"/>
      <c r="FM1836" s="601"/>
      <c r="FN1836" s="601"/>
      <c r="FO1836" s="601"/>
      <c r="FP1836" s="601"/>
      <c r="FQ1836" s="601"/>
      <c r="FR1836" s="601"/>
      <c r="FS1836" s="601"/>
      <c r="FT1836" s="601"/>
      <c r="FU1836" s="601"/>
      <c r="FV1836" s="601"/>
      <c r="FW1836" s="601"/>
      <c r="FX1836" s="601"/>
      <c r="FY1836" s="601"/>
      <c r="FZ1836" s="601"/>
      <c r="GA1836" s="601"/>
      <c r="GB1836" s="601"/>
      <c r="GC1836" s="601"/>
      <c r="GD1836" s="601"/>
      <c r="GE1836" s="601"/>
      <c r="GF1836" s="601"/>
      <c r="GG1836" s="601"/>
      <c r="GH1836" s="601"/>
      <c r="GI1836" s="601"/>
      <c r="GJ1836" s="601"/>
      <c r="GK1836" s="601"/>
      <c r="GL1836" s="601"/>
      <c r="GM1836" s="601"/>
      <c r="GN1836" s="601"/>
      <c r="GO1836" s="601"/>
      <c r="GP1836" s="601"/>
      <c r="GQ1836" s="601"/>
      <c r="GR1836" s="601"/>
      <c r="GS1836" s="601"/>
      <c r="GT1836" s="601"/>
      <c r="GU1836" s="601"/>
      <c r="GV1836" s="601"/>
      <c r="GW1836" s="601"/>
      <c r="GX1836" s="601"/>
      <c r="GY1836" s="601"/>
      <c r="GZ1836" s="601"/>
      <c r="HA1836" s="601"/>
      <c r="HB1836" s="601"/>
      <c r="HC1836" s="601"/>
      <c r="HD1836" s="601"/>
      <c r="HE1836" s="601"/>
      <c r="HF1836" s="601"/>
      <c r="HG1836" s="601"/>
      <c r="HH1836" s="601"/>
      <c r="HI1836" s="601"/>
      <c r="HJ1836" s="601"/>
      <c r="HK1836" s="601"/>
      <c r="HL1836" s="601"/>
      <c r="HM1836" s="601"/>
      <c r="HN1836" s="601"/>
      <c r="HO1836" s="601"/>
      <c r="HP1836" s="601"/>
      <c r="HQ1836" s="601"/>
      <c r="HR1836" s="601"/>
      <c r="HS1836" s="601"/>
      <c r="HT1836" s="601"/>
      <c r="HU1836" s="601"/>
      <c r="HV1836" s="601"/>
      <c r="HW1836" s="601"/>
      <c r="HX1836" s="601"/>
      <c r="HY1836" s="601"/>
      <c r="HZ1836" s="601"/>
      <c r="IA1836" s="601"/>
      <c r="IB1836" s="601"/>
      <c r="IC1836" s="601"/>
      <c r="ID1836" s="601"/>
      <c r="IE1836" s="601"/>
      <c r="IF1836" s="601"/>
      <c r="IG1836" s="601"/>
      <c r="IH1836" s="601"/>
      <c r="II1836" s="601"/>
      <c r="IJ1836" s="601"/>
      <c r="IK1836" s="601"/>
      <c r="IL1836" s="601"/>
      <c r="IM1836" s="601"/>
      <c r="IN1836" s="601"/>
      <c r="IO1836" s="601"/>
      <c r="IP1836" s="601"/>
      <c r="IQ1836" s="601"/>
      <c r="IR1836" s="601"/>
      <c r="IS1836" s="601"/>
      <c r="IT1836" s="601"/>
      <c r="IU1836" s="601"/>
      <c r="IV1836" s="601"/>
      <c r="IW1836" s="601"/>
      <c r="IX1836" s="601"/>
      <c r="IY1836" s="601"/>
      <c r="IZ1836" s="601"/>
      <c r="JA1836" s="601"/>
      <c r="JB1836" s="601"/>
      <c r="JC1836" s="601"/>
      <c r="JD1836" s="601"/>
      <c r="JE1836" s="601"/>
      <c r="JF1836" s="601"/>
      <c r="JG1836" s="601"/>
      <c r="JH1836" s="601"/>
      <c r="JI1836" s="601"/>
      <c r="JJ1836" s="601"/>
      <c r="JK1836" s="601"/>
      <c r="JL1836" s="601"/>
      <c r="JM1836" s="601"/>
      <c r="JN1836" s="601"/>
      <c r="JO1836" s="601"/>
      <c r="JP1836" s="601"/>
      <c r="JQ1836" s="601"/>
      <c r="JR1836" s="601"/>
      <c r="JS1836" s="601"/>
      <c r="JT1836" s="601"/>
      <c r="JU1836" s="601"/>
      <c r="JV1836" s="601"/>
      <c r="JW1836" s="601"/>
      <c r="JX1836" s="601"/>
      <c r="JY1836" s="601"/>
      <c r="JZ1836" s="601"/>
      <c r="KA1836" s="601"/>
      <c r="KB1836" s="601"/>
      <c r="KC1836" s="601"/>
      <c r="KD1836" s="601"/>
      <c r="KE1836" s="601"/>
      <c r="KF1836" s="601"/>
      <c r="KG1836" s="601"/>
      <c r="KH1836" s="601"/>
      <c r="KI1836" s="601"/>
      <c r="KJ1836" s="601"/>
      <c r="KK1836" s="601"/>
      <c r="KL1836" s="601"/>
      <c r="KM1836" s="601"/>
      <c r="KN1836" s="601"/>
      <c r="KO1836" s="601"/>
      <c r="KP1836" s="601"/>
      <c r="KQ1836" s="601"/>
      <c r="KR1836" s="601"/>
      <c r="KS1836" s="601"/>
      <c r="KT1836" s="601"/>
      <c r="KU1836" s="601"/>
      <c r="KV1836" s="601"/>
      <c r="KW1836" s="601"/>
      <c r="KX1836" s="601"/>
      <c r="KY1836" s="601"/>
      <c r="KZ1836" s="601"/>
      <c r="LA1836" s="601"/>
      <c r="LB1836" s="601"/>
      <c r="LC1836" s="601"/>
      <c r="LD1836" s="601"/>
      <c r="LE1836" s="601"/>
      <c r="LF1836" s="601"/>
      <c r="LG1836" s="601"/>
      <c r="LH1836" s="601"/>
      <c r="LI1836" s="601"/>
      <c r="LJ1836" s="601"/>
    </row>
    <row r="1837" spans="1:322">
      <c r="A1837" s="715"/>
      <c r="B1837" s="564"/>
      <c r="C1837" s="564"/>
      <c r="D1837" s="676" t="s">
        <v>1067</v>
      </c>
      <c r="E1837" s="524"/>
      <c r="F1837" s="676" t="s">
        <v>1152</v>
      </c>
      <c r="G1837" s="596">
        <v>2022</v>
      </c>
      <c r="H1837" s="596">
        <v>3</v>
      </c>
      <c r="I1837" s="687">
        <v>127425</v>
      </c>
      <c r="J1837" s="677">
        <v>44641</v>
      </c>
      <c r="K1837" s="676" t="s">
        <v>1616</v>
      </c>
      <c r="L1837" s="677" t="s">
        <v>1578</v>
      </c>
      <c r="M1837" s="677">
        <v>44468</v>
      </c>
      <c r="N1837" s="677" t="s">
        <v>1603</v>
      </c>
      <c r="O1837" s="677"/>
      <c r="P1837" s="597">
        <v>44630</v>
      </c>
      <c r="Q1837" s="597">
        <v>44641</v>
      </c>
      <c r="R1837" s="597">
        <v>44641</v>
      </c>
      <c r="S1837" s="596" t="s">
        <v>1580</v>
      </c>
      <c r="T1837" s="596">
        <v>60</v>
      </c>
      <c r="U1837" s="676" t="s">
        <v>1590</v>
      </c>
      <c r="V1837" s="676" t="s">
        <v>1591</v>
      </c>
      <c r="W1837" s="678">
        <v>400</v>
      </c>
      <c r="X1837" s="551">
        <v>624</v>
      </c>
      <c r="Y1837" s="693">
        <v>249600</v>
      </c>
      <c r="Z1837" s="680">
        <v>0.44</v>
      </c>
      <c r="AA1837" s="682">
        <f>Y1837*Z1837</f>
        <v>109824</v>
      </c>
      <c r="AB1837" s="521"/>
      <c r="AC1837" s="683">
        <v>0</v>
      </c>
      <c r="AD1837" s="676"/>
      <c r="AE1837" s="684"/>
      <c r="AF1837" s="695">
        <f>AA1837+AD1837+AE1837</f>
        <v>109824</v>
      </c>
      <c r="AG1837" s="676" t="s">
        <v>47</v>
      </c>
      <c r="AH1837" s="641"/>
      <c r="AI1837" s="676">
        <v>75</v>
      </c>
      <c r="AJ1837" s="676" t="s">
        <v>1594</v>
      </c>
      <c r="AK1837" s="676" t="s">
        <v>50</v>
      </c>
      <c r="AL1837" s="696">
        <v>92407</v>
      </c>
      <c r="AM1837" s="676" t="s">
        <v>52</v>
      </c>
      <c r="AN1837" s="676" t="s">
        <v>50</v>
      </c>
      <c r="AO1837" s="596"/>
      <c r="AP1837" s="676" t="s">
        <v>92</v>
      </c>
      <c r="AQ1837" s="676" t="s">
        <v>37</v>
      </c>
      <c r="AR1837" s="676"/>
      <c r="AS1837" s="523" t="s">
        <v>1077</v>
      </c>
      <c r="AT1837" s="523"/>
      <c r="AU1837" s="523"/>
      <c r="AV1837" s="674"/>
      <c r="AW1837" s="673" t="str">
        <f>U1837</f>
        <v>30390256C</v>
      </c>
      <c r="AX1837" s="673" cm="1">
        <f t="array" ref="AX1837">SUM(MID(0&amp;AW1837,LARGE(INDEX(ISNUMBER(--MID(AW1837,ROW($1:$8),1))*ROW($1:$8),),ROW($1:$8))+1,1)*10^ROW($1:$8)/10)</f>
        <v>30390256</v>
      </c>
      <c r="AY1837" s="673" t="str">
        <f>VLOOKUP($AX1837,'Item Master Data'!$A:$F,3,FALSE)</f>
        <v>T400H</v>
      </c>
      <c r="AZ1837" s="673">
        <f>VLOOKUP($AX1837,'Item Master Data'!$A:$F,6,FALSE)</f>
        <v>400</v>
      </c>
      <c r="BA1837" s="673">
        <f>X1837/BB1837</f>
        <v>24</v>
      </c>
      <c r="BB1837" s="673">
        <f>VLOOKUP(AX1837,'Item Master Data'!$A:$G,7,FALSE)</f>
        <v>26</v>
      </c>
      <c r="BC1837" s="673"/>
      <c r="BD1837" s="673">
        <f>W1837-AZ1837</f>
        <v>0</v>
      </c>
      <c r="BE1837" s="601"/>
      <c r="BF1837" s="601"/>
      <c r="BG1837" s="601"/>
      <c r="BH1837" s="601"/>
      <c r="BI1837" s="601"/>
      <c r="BJ1837" s="601"/>
      <c r="BK1837" s="601"/>
      <c r="BL1837" s="601"/>
      <c r="BM1837" s="601"/>
      <c r="BN1837" s="601"/>
      <c r="BO1837" s="601"/>
      <c r="BP1837" s="601"/>
      <c r="BQ1837" s="601"/>
      <c r="BR1837" s="601"/>
      <c r="BS1837" s="601"/>
      <c r="BT1837" s="601"/>
      <c r="BU1837" s="601"/>
      <c r="BV1837" s="601"/>
      <c r="BW1837" s="601"/>
      <c r="BX1837" s="601"/>
      <c r="BY1837" s="601"/>
      <c r="BZ1837" s="601"/>
      <c r="CA1837" s="601"/>
      <c r="CB1837" s="601"/>
      <c r="CC1837" s="601"/>
      <c r="CD1837" s="601"/>
      <c r="CE1837" s="601"/>
      <c r="CF1837" s="601"/>
      <c r="CG1837" s="601"/>
      <c r="CH1837" s="601"/>
      <c r="CI1837" s="601"/>
      <c r="CJ1837" s="601"/>
      <c r="CK1837" s="601"/>
      <c r="CL1837" s="601"/>
      <c r="CM1837" s="601"/>
      <c r="CN1837" s="601"/>
      <c r="CO1837" s="601"/>
      <c r="CP1837" s="601"/>
      <c r="CQ1837" s="601"/>
      <c r="CR1837" s="601"/>
      <c r="CS1837" s="601"/>
      <c r="CT1837" s="601"/>
      <c r="CU1837" s="601"/>
      <c r="CV1837" s="601"/>
      <c r="CW1837" s="601"/>
      <c r="CX1837" s="601"/>
      <c r="CY1837" s="601"/>
      <c r="CZ1837" s="601"/>
      <c r="DA1837" s="601"/>
      <c r="DB1837" s="601"/>
      <c r="DC1837" s="601"/>
      <c r="DD1837" s="601"/>
      <c r="DE1837" s="601"/>
      <c r="DF1837" s="601"/>
      <c r="DG1837" s="601"/>
      <c r="DH1837" s="601"/>
      <c r="DI1837" s="601"/>
      <c r="DJ1837" s="601"/>
      <c r="DK1837" s="601"/>
      <c r="DL1837" s="601"/>
      <c r="DM1837" s="601"/>
      <c r="DN1837" s="601"/>
      <c r="DO1837" s="601"/>
      <c r="DP1837" s="601"/>
      <c r="DQ1837" s="601"/>
      <c r="DR1837" s="601"/>
      <c r="DS1837" s="601"/>
      <c r="DT1837" s="601"/>
      <c r="DU1837" s="601"/>
      <c r="DV1837" s="601"/>
      <c r="DW1837" s="601"/>
      <c r="DX1837" s="601"/>
      <c r="DY1837" s="601"/>
      <c r="DZ1837" s="601"/>
      <c r="EA1837" s="601"/>
      <c r="EB1837" s="601"/>
      <c r="EC1837" s="601"/>
      <c r="ED1837" s="601"/>
      <c r="EE1837" s="601"/>
      <c r="EF1837" s="601"/>
      <c r="EG1837" s="601"/>
      <c r="EH1837" s="601"/>
      <c r="EI1837" s="601"/>
      <c r="EJ1837" s="601"/>
      <c r="EK1837" s="601"/>
      <c r="EL1837" s="601"/>
      <c r="EM1837" s="601"/>
      <c r="EN1837" s="601"/>
      <c r="EO1837" s="601"/>
      <c r="EP1837" s="601"/>
      <c r="EQ1837" s="601"/>
      <c r="ER1837" s="601"/>
      <c r="ES1837" s="601"/>
      <c r="ET1837" s="601"/>
      <c r="EU1837" s="601"/>
      <c r="EV1837" s="601"/>
      <c r="EW1837" s="601"/>
      <c r="EX1837" s="601"/>
      <c r="EY1837" s="601"/>
      <c r="EZ1837" s="601"/>
      <c r="FA1837" s="601"/>
      <c r="FB1837" s="601"/>
      <c r="FC1837" s="601"/>
      <c r="FD1837" s="601"/>
      <c r="FE1837" s="601"/>
      <c r="FF1837" s="601"/>
      <c r="FG1837" s="601"/>
      <c r="FH1837" s="601"/>
      <c r="FI1837" s="601"/>
      <c r="FJ1837" s="601"/>
      <c r="FK1837" s="601"/>
      <c r="FL1837" s="601"/>
      <c r="FM1837" s="601"/>
      <c r="FN1837" s="601"/>
      <c r="FO1837" s="601"/>
      <c r="FP1837" s="601"/>
      <c r="FQ1837" s="601"/>
      <c r="FR1837" s="601"/>
      <c r="FS1837" s="601"/>
      <c r="FT1837" s="601"/>
      <c r="FU1837" s="601"/>
      <c r="FV1837" s="601"/>
      <c r="FW1837" s="601"/>
      <c r="FX1837" s="601"/>
      <c r="FY1837" s="601"/>
      <c r="FZ1837" s="601"/>
      <c r="GA1837" s="601"/>
      <c r="GB1837" s="601"/>
      <c r="GC1837" s="601"/>
      <c r="GD1837" s="601"/>
      <c r="GE1837" s="601"/>
      <c r="GF1837" s="601"/>
      <c r="GG1837" s="601"/>
      <c r="GH1837" s="601"/>
      <c r="GI1837" s="601"/>
      <c r="GJ1837" s="601"/>
      <c r="GK1837" s="601"/>
      <c r="GL1837" s="601"/>
      <c r="GM1837" s="601"/>
      <c r="GN1837" s="601"/>
      <c r="GO1837" s="601"/>
      <c r="GP1837" s="601"/>
      <c r="GQ1837" s="601"/>
      <c r="GR1837" s="601"/>
      <c r="GS1837" s="601"/>
      <c r="GT1837" s="601"/>
      <c r="GU1837" s="601"/>
      <c r="GV1837" s="601"/>
      <c r="GW1837" s="601"/>
      <c r="GX1837" s="601"/>
      <c r="GY1837" s="601"/>
      <c r="GZ1837" s="601"/>
      <c r="HA1837" s="601"/>
      <c r="HB1837" s="601"/>
      <c r="HC1837" s="601"/>
      <c r="HD1837" s="601"/>
      <c r="HE1837" s="601"/>
      <c r="HF1837" s="601"/>
      <c r="HG1837" s="601"/>
      <c r="HH1837" s="601"/>
      <c r="HI1837" s="601"/>
      <c r="HJ1837" s="601"/>
      <c r="HK1837" s="601"/>
      <c r="HL1837" s="601"/>
      <c r="HM1837" s="601"/>
      <c r="HN1837" s="601"/>
      <c r="HO1837" s="601"/>
      <c r="HP1837" s="601"/>
      <c r="HQ1837" s="601"/>
      <c r="HR1837" s="601"/>
      <c r="HS1837" s="601"/>
      <c r="HT1837" s="601"/>
      <c r="HU1837" s="601"/>
      <c r="HV1837" s="601"/>
      <c r="HW1837" s="601"/>
      <c r="HX1837" s="601"/>
      <c r="HY1837" s="601"/>
      <c r="HZ1837" s="601"/>
      <c r="IA1837" s="601"/>
      <c r="IB1837" s="601"/>
      <c r="IC1837" s="601"/>
      <c r="ID1837" s="601"/>
      <c r="IE1837" s="601"/>
      <c r="IF1837" s="601"/>
      <c r="IG1837" s="601"/>
      <c r="IH1837" s="601"/>
      <c r="II1837" s="601"/>
      <c r="IJ1837" s="601"/>
      <c r="IK1837" s="601"/>
      <c r="IL1837" s="601"/>
      <c r="IM1837" s="601"/>
      <c r="IN1837" s="601"/>
      <c r="IO1837" s="601"/>
      <c r="IP1837" s="601"/>
      <c r="IQ1837" s="601"/>
      <c r="IR1837" s="601"/>
      <c r="IS1837" s="601"/>
      <c r="IT1837" s="601"/>
      <c r="IU1837" s="601"/>
      <c r="IV1837" s="601"/>
      <c r="IW1837" s="601"/>
      <c r="IX1837" s="601"/>
      <c r="IY1837" s="601"/>
      <c r="IZ1837" s="601"/>
      <c r="JA1837" s="601"/>
      <c r="JB1837" s="601"/>
      <c r="JC1837" s="601"/>
      <c r="JD1837" s="601"/>
      <c r="JE1837" s="601"/>
      <c r="JF1837" s="601"/>
      <c r="JG1837" s="601"/>
      <c r="JH1837" s="601"/>
      <c r="JI1837" s="601"/>
      <c r="JJ1837" s="601"/>
      <c r="JK1837" s="601"/>
      <c r="JL1837" s="601"/>
      <c r="JM1837" s="601"/>
      <c r="JN1837" s="601"/>
      <c r="JO1837" s="601"/>
      <c r="JP1837" s="601"/>
      <c r="JQ1837" s="601"/>
      <c r="JR1837" s="601"/>
      <c r="JS1837" s="601"/>
      <c r="JT1837" s="601"/>
      <c r="JU1837" s="601"/>
      <c r="JV1837" s="601"/>
      <c r="JW1837" s="601"/>
      <c r="JX1837" s="601"/>
      <c r="JY1837" s="601"/>
      <c r="JZ1837" s="601"/>
      <c r="KA1837" s="601"/>
      <c r="KB1837" s="601"/>
      <c r="KC1837" s="601"/>
      <c r="KD1837" s="601"/>
      <c r="KE1837" s="601"/>
      <c r="KF1837" s="601"/>
      <c r="KG1837" s="601"/>
      <c r="KH1837" s="601"/>
      <c r="KI1837" s="601"/>
      <c r="KJ1837" s="601"/>
      <c r="KK1837" s="601"/>
      <c r="KL1837" s="601"/>
      <c r="KM1837" s="601"/>
      <c r="KN1837" s="601"/>
      <c r="KO1837" s="601"/>
      <c r="KP1837" s="601"/>
      <c r="KQ1837" s="601"/>
      <c r="KR1837" s="601"/>
      <c r="KS1837" s="601"/>
      <c r="KT1837" s="601"/>
      <c r="KU1837" s="601"/>
      <c r="KV1837" s="601"/>
      <c r="KW1837" s="601"/>
      <c r="KX1837" s="601"/>
      <c r="KY1837" s="601"/>
      <c r="KZ1837" s="601"/>
      <c r="LA1837" s="601"/>
      <c r="LB1837" s="601"/>
      <c r="LC1837" s="601"/>
      <c r="LD1837" s="601"/>
      <c r="LE1837" s="601"/>
      <c r="LF1837" s="601"/>
      <c r="LG1837" s="601"/>
      <c r="LH1837" s="601"/>
      <c r="LI1837" s="601"/>
      <c r="LJ1837" s="601"/>
    </row>
    <row r="1838" spans="1:322">
      <c r="A1838" s="715"/>
      <c r="B1838" s="564"/>
      <c r="C1838" s="564"/>
      <c r="D1838" s="676" t="s">
        <v>1067</v>
      </c>
      <c r="E1838" s="524"/>
      <c r="F1838" s="676" t="s">
        <v>1152</v>
      </c>
      <c r="G1838" s="596">
        <v>2022</v>
      </c>
      <c r="H1838" s="596">
        <v>3</v>
      </c>
      <c r="I1838" s="687">
        <v>127424</v>
      </c>
      <c r="J1838" s="677">
        <v>44641</v>
      </c>
      <c r="K1838" s="676" t="s">
        <v>1616</v>
      </c>
      <c r="L1838" s="677" t="s">
        <v>1578</v>
      </c>
      <c r="M1838" s="677">
        <v>44468</v>
      </c>
      <c r="N1838" s="677" t="s">
        <v>1603</v>
      </c>
      <c r="O1838" s="677"/>
      <c r="P1838" s="597">
        <v>44630</v>
      </c>
      <c r="Q1838" s="597">
        <v>44641</v>
      </c>
      <c r="R1838" s="597">
        <v>44641</v>
      </c>
      <c r="S1838" s="596" t="s">
        <v>1580</v>
      </c>
      <c r="T1838" s="596">
        <v>60</v>
      </c>
      <c r="U1838" s="676" t="s">
        <v>1590</v>
      </c>
      <c r="V1838" s="596" t="s">
        <v>1591</v>
      </c>
      <c r="W1838" s="678">
        <v>400</v>
      </c>
      <c r="X1838" s="551">
        <v>624</v>
      </c>
      <c r="Y1838" s="693">
        <v>249600</v>
      </c>
      <c r="Z1838" s="598">
        <v>0.44</v>
      </c>
      <c r="AA1838" s="682">
        <f>Y1838*Z1838</f>
        <v>109824</v>
      </c>
      <c r="AB1838" s="521"/>
      <c r="AC1838" s="683">
        <v>0</v>
      </c>
      <c r="AD1838" s="676"/>
      <c r="AE1838" s="684"/>
      <c r="AF1838" s="695">
        <f>AA1838+AD1838+AE1838</f>
        <v>109824</v>
      </c>
      <c r="AG1838" s="596" t="s">
        <v>47</v>
      </c>
      <c r="AH1838" s="641"/>
      <c r="AI1838" s="676">
        <v>75</v>
      </c>
      <c r="AJ1838" s="676" t="s">
        <v>1594</v>
      </c>
      <c r="AK1838" s="676" t="s">
        <v>50</v>
      </c>
      <c r="AL1838" s="696">
        <v>92407</v>
      </c>
      <c r="AM1838" s="596" t="s">
        <v>52</v>
      </c>
      <c r="AN1838" s="676" t="s">
        <v>50</v>
      </c>
      <c r="AO1838" s="596"/>
      <c r="AP1838" s="676" t="s">
        <v>92</v>
      </c>
      <c r="AQ1838" s="676" t="s">
        <v>37</v>
      </c>
      <c r="AR1838" s="676"/>
      <c r="AS1838" s="523" t="s">
        <v>1077</v>
      </c>
      <c r="AT1838" s="523"/>
      <c r="AU1838" s="523"/>
      <c r="AV1838" s="674"/>
      <c r="AW1838" s="673" t="str">
        <f>U1838</f>
        <v>30390256C</v>
      </c>
      <c r="AX1838" s="673" cm="1">
        <f t="array" ref="AX1838">SUM(MID(0&amp;AW1838,LARGE(INDEX(ISNUMBER(--MID(AW1838,ROW($1:$8),1))*ROW($1:$8),),ROW($1:$8))+1,1)*10^ROW($1:$8)/10)</f>
        <v>30390256</v>
      </c>
      <c r="AY1838" s="673" t="str">
        <f>VLOOKUP($AX1838,'Item Master Data'!$A:$F,3,FALSE)</f>
        <v>T400H</v>
      </c>
      <c r="AZ1838" s="673">
        <f>VLOOKUP($AX1838,'Item Master Data'!$A:$F,6,FALSE)</f>
        <v>400</v>
      </c>
      <c r="BA1838" s="673">
        <f>X1838/BB1838</f>
        <v>24</v>
      </c>
      <c r="BB1838" s="673">
        <f>VLOOKUP(AX1838,'Item Master Data'!$A:$G,7,FALSE)</f>
        <v>26</v>
      </c>
      <c r="BC1838" s="673"/>
      <c r="BD1838" s="673">
        <f>W1838-AZ1838</f>
        <v>0</v>
      </c>
      <c r="BE1838" s="601"/>
      <c r="BF1838" s="601"/>
      <c r="BG1838" s="601"/>
      <c r="BH1838" s="601"/>
      <c r="BI1838" s="601"/>
      <c r="BJ1838" s="601"/>
      <c r="BK1838" s="601"/>
      <c r="BL1838" s="601"/>
      <c r="BM1838" s="601"/>
      <c r="BN1838" s="601"/>
      <c r="BO1838" s="601"/>
      <c r="BP1838" s="601"/>
      <c r="BQ1838" s="601"/>
      <c r="BR1838" s="601"/>
      <c r="BS1838" s="601"/>
      <c r="BT1838" s="601"/>
      <c r="BU1838" s="601"/>
      <c r="BV1838" s="601"/>
      <c r="BW1838" s="601"/>
      <c r="BX1838" s="601"/>
      <c r="BY1838" s="601"/>
      <c r="BZ1838" s="601"/>
      <c r="CA1838" s="601"/>
      <c r="CB1838" s="601"/>
      <c r="CC1838" s="601"/>
      <c r="CD1838" s="601"/>
      <c r="CE1838" s="601"/>
      <c r="CF1838" s="601"/>
      <c r="CG1838" s="601"/>
      <c r="CH1838" s="601"/>
      <c r="CI1838" s="601"/>
      <c r="CJ1838" s="601"/>
      <c r="CK1838" s="601"/>
      <c r="CL1838" s="601"/>
      <c r="CM1838" s="601"/>
      <c r="CN1838" s="601"/>
      <c r="CO1838" s="601"/>
      <c r="CP1838" s="601"/>
      <c r="CQ1838" s="601"/>
      <c r="CR1838" s="601"/>
      <c r="CS1838" s="601"/>
      <c r="CT1838" s="601"/>
      <c r="CU1838" s="601"/>
      <c r="CV1838" s="601"/>
      <c r="CW1838" s="601"/>
      <c r="CX1838" s="601"/>
      <c r="CY1838" s="601"/>
      <c r="CZ1838" s="601"/>
      <c r="DA1838" s="601"/>
      <c r="DB1838" s="601"/>
      <c r="DC1838" s="601"/>
      <c r="DD1838" s="601"/>
      <c r="DE1838" s="601"/>
      <c r="DF1838" s="601"/>
      <c r="DG1838" s="601"/>
      <c r="DH1838" s="601"/>
      <c r="DI1838" s="601"/>
      <c r="DJ1838" s="601"/>
      <c r="DK1838" s="601"/>
      <c r="DL1838" s="601"/>
      <c r="DM1838" s="601"/>
      <c r="DN1838" s="601"/>
      <c r="DO1838" s="601"/>
      <c r="DP1838" s="601"/>
      <c r="DQ1838" s="601"/>
      <c r="DR1838" s="601"/>
      <c r="DS1838" s="601"/>
      <c r="DT1838" s="601"/>
      <c r="DU1838" s="601"/>
      <c r="DV1838" s="601"/>
      <c r="DW1838" s="601"/>
      <c r="DX1838" s="601"/>
      <c r="DY1838" s="601"/>
      <c r="DZ1838" s="601"/>
      <c r="EA1838" s="601"/>
      <c r="EB1838" s="601"/>
      <c r="EC1838" s="601"/>
      <c r="ED1838" s="601"/>
      <c r="EE1838" s="601"/>
      <c r="EF1838" s="601"/>
      <c r="EG1838" s="601"/>
      <c r="EH1838" s="601"/>
      <c r="EI1838" s="601"/>
      <c r="EJ1838" s="601"/>
      <c r="EK1838" s="601"/>
      <c r="EL1838" s="601"/>
      <c r="EM1838" s="601"/>
      <c r="EN1838" s="601"/>
      <c r="EO1838" s="601"/>
      <c r="EP1838" s="601"/>
      <c r="EQ1838" s="601"/>
      <c r="ER1838" s="601"/>
      <c r="ES1838" s="601"/>
      <c r="ET1838" s="601"/>
      <c r="EU1838" s="601"/>
      <c r="EV1838" s="601"/>
      <c r="EW1838" s="601"/>
      <c r="EX1838" s="601"/>
      <c r="EY1838" s="601"/>
      <c r="EZ1838" s="601"/>
      <c r="FA1838" s="601"/>
      <c r="FB1838" s="601"/>
      <c r="FC1838" s="601"/>
      <c r="FD1838" s="601"/>
      <c r="FE1838" s="601"/>
      <c r="FF1838" s="601"/>
      <c r="FG1838" s="601"/>
      <c r="FH1838" s="601"/>
      <c r="FI1838" s="601"/>
      <c r="FJ1838" s="601"/>
      <c r="FK1838" s="601"/>
      <c r="FL1838" s="601"/>
      <c r="FM1838" s="601"/>
      <c r="FN1838" s="601"/>
      <c r="FO1838" s="601"/>
      <c r="FP1838" s="601"/>
      <c r="FQ1838" s="601"/>
      <c r="FR1838" s="601"/>
      <c r="FS1838" s="601"/>
      <c r="FT1838" s="601"/>
      <c r="FU1838" s="601"/>
      <c r="FV1838" s="601"/>
      <c r="FW1838" s="601"/>
      <c r="FX1838" s="601"/>
      <c r="FY1838" s="601"/>
      <c r="FZ1838" s="601"/>
      <c r="GA1838" s="601"/>
      <c r="GB1838" s="601"/>
      <c r="GC1838" s="601"/>
      <c r="GD1838" s="601"/>
      <c r="GE1838" s="601"/>
      <c r="GF1838" s="601"/>
      <c r="GG1838" s="601"/>
      <c r="GH1838" s="601"/>
      <c r="GI1838" s="601"/>
      <c r="GJ1838" s="601"/>
      <c r="GK1838" s="601"/>
      <c r="GL1838" s="601"/>
      <c r="GM1838" s="601"/>
      <c r="GN1838" s="601"/>
      <c r="GO1838" s="601"/>
      <c r="GP1838" s="601"/>
      <c r="GQ1838" s="601"/>
      <c r="GR1838" s="601"/>
      <c r="GS1838" s="601"/>
      <c r="GT1838" s="601"/>
      <c r="GU1838" s="601"/>
      <c r="GV1838" s="601"/>
      <c r="GW1838" s="601"/>
      <c r="GX1838" s="601"/>
      <c r="GY1838" s="601"/>
      <c r="GZ1838" s="601"/>
      <c r="HA1838" s="601"/>
      <c r="HB1838" s="601"/>
      <c r="HC1838" s="601"/>
      <c r="HD1838" s="601"/>
      <c r="HE1838" s="601"/>
      <c r="HF1838" s="601"/>
      <c r="HG1838" s="601"/>
      <c r="HH1838" s="601"/>
      <c r="HI1838" s="601"/>
      <c r="HJ1838" s="601"/>
      <c r="HK1838" s="601"/>
      <c r="HL1838" s="601"/>
      <c r="HM1838" s="601"/>
      <c r="HN1838" s="601"/>
      <c r="HO1838" s="601"/>
      <c r="HP1838" s="601"/>
      <c r="HQ1838" s="601"/>
      <c r="HR1838" s="601"/>
      <c r="HS1838" s="601"/>
      <c r="HT1838" s="601"/>
      <c r="HU1838" s="601"/>
      <c r="HV1838" s="601"/>
      <c r="HW1838" s="601"/>
      <c r="HX1838" s="601"/>
      <c r="HY1838" s="601"/>
      <c r="HZ1838" s="601"/>
      <c r="IA1838" s="601"/>
      <c r="IB1838" s="601"/>
      <c r="IC1838" s="601"/>
      <c r="ID1838" s="601"/>
      <c r="IE1838" s="601"/>
      <c r="IF1838" s="601"/>
      <c r="IG1838" s="601"/>
      <c r="IH1838" s="601"/>
      <c r="II1838" s="601"/>
      <c r="IJ1838" s="601"/>
      <c r="IK1838" s="601"/>
      <c r="IL1838" s="601"/>
      <c r="IM1838" s="601"/>
      <c r="IN1838" s="601"/>
      <c r="IO1838" s="601"/>
      <c r="IP1838" s="601"/>
      <c r="IQ1838" s="601"/>
      <c r="IR1838" s="601"/>
      <c r="IS1838" s="601"/>
      <c r="IT1838" s="601"/>
      <c r="IU1838" s="601"/>
      <c r="IV1838" s="601"/>
      <c r="IW1838" s="601"/>
      <c r="IX1838" s="601"/>
      <c r="IY1838" s="601"/>
      <c r="IZ1838" s="601"/>
      <c r="JA1838" s="601"/>
      <c r="JB1838" s="601"/>
      <c r="JC1838" s="601"/>
      <c r="JD1838" s="601"/>
      <c r="JE1838" s="601"/>
      <c r="JF1838" s="601"/>
      <c r="JG1838" s="601"/>
      <c r="JH1838" s="601"/>
      <c r="JI1838" s="601"/>
      <c r="JJ1838" s="601"/>
      <c r="JK1838" s="601"/>
      <c r="JL1838" s="601"/>
      <c r="JM1838" s="601"/>
      <c r="JN1838" s="601"/>
      <c r="JO1838" s="601"/>
      <c r="JP1838" s="601"/>
      <c r="JQ1838" s="601"/>
      <c r="JR1838" s="601"/>
      <c r="JS1838" s="601"/>
      <c r="JT1838" s="601"/>
      <c r="JU1838" s="601"/>
      <c r="JV1838" s="601"/>
      <c r="JW1838" s="601"/>
      <c r="JX1838" s="601"/>
      <c r="JY1838" s="601"/>
      <c r="JZ1838" s="601"/>
      <c r="KA1838" s="601"/>
      <c r="KB1838" s="601"/>
      <c r="KC1838" s="601"/>
      <c r="KD1838" s="601"/>
      <c r="KE1838" s="601"/>
      <c r="KF1838" s="601"/>
      <c r="KG1838" s="601"/>
      <c r="KH1838" s="601"/>
      <c r="KI1838" s="601"/>
      <c r="KJ1838" s="601"/>
      <c r="KK1838" s="601"/>
      <c r="KL1838" s="601"/>
      <c r="KM1838" s="601"/>
      <c r="KN1838" s="601"/>
      <c r="KO1838" s="601"/>
      <c r="KP1838" s="601"/>
      <c r="KQ1838" s="601"/>
      <c r="KR1838" s="601"/>
      <c r="KS1838" s="601"/>
      <c r="KT1838" s="601"/>
      <c r="KU1838" s="601"/>
      <c r="KV1838" s="601"/>
      <c r="KW1838" s="601"/>
      <c r="KX1838" s="601"/>
      <c r="KY1838" s="601"/>
      <c r="KZ1838" s="601"/>
      <c r="LA1838" s="601"/>
      <c r="LB1838" s="601"/>
      <c r="LC1838" s="601"/>
      <c r="LD1838" s="601"/>
      <c r="LE1838" s="601"/>
      <c r="LF1838" s="601"/>
      <c r="LG1838" s="601"/>
      <c r="LH1838" s="601"/>
      <c r="LI1838" s="601"/>
      <c r="LJ1838" s="601"/>
    </row>
    <row r="1839" spans="1:322">
      <c r="A1839" s="715"/>
      <c r="B1839" s="564"/>
      <c r="C1839" s="564"/>
      <c r="D1839" s="676" t="s">
        <v>1067</v>
      </c>
      <c r="E1839" s="524" t="s">
        <v>1126</v>
      </c>
      <c r="F1839" s="596" t="s">
        <v>1152</v>
      </c>
      <c r="G1839" s="596">
        <v>2022</v>
      </c>
      <c r="H1839" s="596">
        <v>3</v>
      </c>
      <c r="I1839" s="687">
        <v>127423</v>
      </c>
      <c r="J1839" s="677">
        <v>44641</v>
      </c>
      <c r="K1839" s="676" t="s">
        <v>1616</v>
      </c>
      <c r="L1839" s="677" t="s">
        <v>1578</v>
      </c>
      <c r="M1839" s="677">
        <v>44468</v>
      </c>
      <c r="N1839" s="677" t="s">
        <v>1603</v>
      </c>
      <c r="O1839" s="677"/>
      <c r="P1839" s="597">
        <v>44630</v>
      </c>
      <c r="Q1839" s="597">
        <v>44638</v>
      </c>
      <c r="R1839" s="677">
        <v>44641</v>
      </c>
      <c r="S1839" s="596" t="s">
        <v>1580</v>
      </c>
      <c r="T1839" s="596">
        <v>60</v>
      </c>
      <c r="U1839" s="596" t="s">
        <v>1590</v>
      </c>
      <c r="V1839" s="596" t="s">
        <v>1591</v>
      </c>
      <c r="W1839" s="678">
        <v>400</v>
      </c>
      <c r="X1839" s="551">
        <v>624</v>
      </c>
      <c r="Y1839" s="693">
        <v>249600</v>
      </c>
      <c r="Z1839" s="598">
        <v>0.44</v>
      </c>
      <c r="AA1839" s="682">
        <f>Y1839*Z1839</f>
        <v>109824</v>
      </c>
      <c r="AB1839" s="521"/>
      <c r="AC1839" s="683">
        <v>0</v>
      </c>
      <c r="AD1839" s="676"/>
      <c r="AE1839" s="684"/>
      <c r="AF1839" s="695">
        <f>AA1839+AD1839+AE1839</f>
        <v>109824</v>
      </c>
      <c r="AG1839" s="596" t="s">
        <v>47</v>
      </c>
      <c r="AH1839" s="641"/>
      <c r="AI1839" s="676">
        <v>75</v>
      </c>
      <c r="AJ1839" s="676" t="s">
        <v>1594</v>
      </c>
      <c r="AK1839" s="676" t="s">
        <v>50</v>
      </c>
      <c r="AL1839" s="696">
        <v>92407</v>
      </c>
      <c r="AM1839" s="596" t="s">
        <v>52</v>
      </c>
      <c r="AN1839" s="676" t="s">
        <v>1585</v>
      </c>
      <c r="AO1839" s="596"/>
      <c r="AP1839" s="676" t="s">
        <v>92</v>
      </c>
      <c r="AQ1839" s="676" t="s">
        <v>37</v>
      </c>
      <c r="AR1839" s="676"/>
      <c r="AS1839" s="523" t="s">
        <v>1077</v>
      </c>
      <c r="AT1839" s="523"/>
      <c r="AU1839" s="523"/>
      <c r="AV1839" s="674"/>
      <c r="AW1839" s="673" t="str">
        <f>U1839</f>
        <v>30390256C</v>
      </c>
      <c r="AX1839" s="673" cm="1">
        <f t="array" ref="AX1839">SUM(MID(0&amp;AW1839,LARGE(INDEX(ISNUMBER(--MID(AW1839,ROW($1:$8),1))*ROW($1:$8),),ROW($1:$8))+1,1)*10^ROW($1:$8)/10)</f>
        <v>30390256</v>
      </c>
      <c r="AY1839" s="673" t="str">
        <f>VLOOKUP($AX1839,'Item Master Data'!$A:$F,3,FALSE)</f>
        <v>T400H</v>
      </c>
      <c r="AZ1839" s="673">
        <f>VLOOKUP($AX1839,'Item Master Data'!$A:$F,6,FALSE)</f>
        <v>400</v>
      </c>
      <c r="BA1839" s="673">
        <f>X1839/BB1839</f>
        <v>24</v>
      </c>
      <c r="BB1839" s="673">
        <f>VLOOKUP(AX1839,'Item Master Data'!$A:$G,7,FALSE)</f>
        <v>26</v>
      </c>
      <c r="BC1839" s="673"/>
      <c r="BD1839" s="673">
        <f>W1839-AZ1839</f>
        <v>0</v>
      </c>
      <c r="BE1839" s="601"/>
      <c r="BF1839" s="601"/>
      <c r="BG1839" s="601"/>
      <c r="BH1839" s="601"/>
      <c r="BI1839" s="601"/>
      <c r="BJ1839" s="601"/>
      <c r="BK1839" s="601"/>
      <c r="BL1839" s="601"/>
      <c r="BM1839" s="601"/>
      <c r="BN1839" s="601"/>
      <c r="BO1839" s="601"/>
      <c r="BP1839" s="601"/>
      <c r="BQ1839" s="601"/>
      <c r="BR1839" s="601"/>
      <c r="BS1839" s="601"/>
      <c r="BT1839" s="601"/>
      <c r="BU1839" s="601"/>
      <c r="BV1839" s="601"/>
      <c r="BW1839" s="601"/>
      <c r="BX1839" s="601"/>
      <c r="BY1839" s="601"/>
      <c r="BZ1839" s="601"/>
      <c r="CA1839" s="601"/>
      <c r="CB1839" s="601"/>
      <c r="CC1839" s="601"/>
      <c r="CD1839" s="601"/>
      <c r="CE1839" s="601"/>
      <c r="CF1839" s="601"/>
      <c r="CG1839" s="601"/>
      <c r="CH1839" s="601"/>
      <c r="CI1839" s="601"/>
      <c r="CJ1839" s="601"/>
      <c r="CK1839" s="601"/>
      <c r="CL1839" s="601"/>
      <c r="CM1839" s="601"/>
      <c r="CN1839" s="601"/>
      <c r="CO1839" s="601"/>
      <c r="CP1839" s="601"/>
      <c r="CQ1839" s="601"/>
      <c r="CR1839" s="601"/>
      <c r="CS1839" s="601"/>
      <c r="CT1839" s="601"/>
      <c r="CU1839" s="601"/>
      <c r="CV1839" s="601"/>
      <c r="CW1839" s="601"/>
      <c r="CX1839" s="601"/>
      <c r="CY1839" s="601"/>
      <c r="CZ1839" s="601"/>
      <c r="DA1839" s="601"/>
      <c r="DB1839" s="601"/>
      <c r="DC1839" s="601"/>
      <c r="DD1839" s="601"/>
      <c r="DE1839" s="601"/>
      <c r="DF1839" s="601"/>
      <c r="DG1839" s="601"/>
      <c r="DH1839" s="601"/>
      <c r="DI1839" s="601"/>
      <c r="DJ1839" s="601"/>
      <c r="DK1839" s="601"/>
      <c r="DL1839" s="601"/>
      <c r="DM1839" s="601"/>
      <c r="DN1839" s="601"/>
      <c r="DO1839" s="601"/>
      <c r="DP1839" s="601"/>
      <c r="DQ1839" s="601"/>
      <c r="DR1839" s="601"/>
      <c r="DS1839" s="601"/>
      <c r="DT1839" s="601"/>
      <c r="DU1839" s="601"/>
      <c r="DV1839" s="601"/>
      <c r="DW1839" s="601"/>
      <c r="DX1839" s="601"/>
      <c r="DY1839" s="601"/>
      <c r="DZ1839" s="601"/>
      <c r="EA1839" s="601"/>
      <c r="EB1839" s="601"/>
      <c r="EC1839" s="601"/>
      <c r="ED1839" s="601"/>
      <c r="EE1839" s="601"/>
      <c r="EF1839" s="601"/>
      <c r="EG1839" s="601"/>
      <c r="EH1839" s="601"/>
      <c r="EI1839" s="601"/>
      <c r="EJ1839" s="601"/>
      <c r="EK1839" s="601"/>
      <c r="EL1839" s="601"/>
      <c r="EM1839" s="601"/>
      <c r="EN1839" s="601"/>
      <c r="EO1839" s="601"/>
      <c r="EP1839" s="601"/>
      <c r="EQ1839" s="601"/>
      <c r="ER1839" s="601"/>
      <c r="ES1839" s="601"/>
      <c r="ET1839" s="601"/>
      <c r="EU1839" s="601"/>
      <c r="EV1839" s="601"/>
      <c r="EW1839" s="601"/>
      <c r="EX1839" s="601"/>
      <c r="EY1839" s="601"/>
      <c r="EZ1839" s="601"/>
      <c r="FA1839" s="601"/>
      <c r="FB1839" s="601"/>
      <c r="FC1839" s="601"/>
      <c r="FD1839" s="601"/>
      <c r="FE1839" s="601"/>
      <c r="FF1839" s="601"/>
      <c r="FG1839" s="601"/>
      <c r="FH1839" s="601"/>
      <c r="FI1839" s="601"/>
      <c r="FJ1839" s="601"/>
      <c r="FK1839" s="601"/>
      <c r="FL1839" s="601"/>
      <c r="FM1839" s="601"/>
      <c r="FN1839" s="601"/>
      <c r="FO1839" s="601"/>
      <c r="FP1839" s="601"/>
      <c r="FQ1839" s="601"/>
      <c r="FR1839" s="601"/>
      <c r="FS1839" s="601"/>
      <c r="FT1839" s="601"/>
      <c r="FU1839" s="601"/>
      <c r="FV1839" s="601"/>
      <c r="FW1839" s="601"/>
      <c r="FX1839" s="601"/>
      <c r="FY1839" s="601"/>
      <c r="FZ1839" s="601"/>
      <c r="GA1839" s="601"/>
      <c r="GB1839" s="601"/>
      <c r="GC1839" s="601"/>
      <c r="GD1839" s="601"/>
      <c r="GE1839" s="601"/>
      <c r="GF1839" s="601"/>
      <c r="GG1839" s="601"/>
      <c r="GH1839" s="601"/>
      <c r="GI1839" s="601"/>
      <c r="GJ1839" s="601"/>
      <c r="GK1839" s="601"/>
      <c r="GL1839" s="601"/>
      <c r="GM1839" s="601"/>
      <c r="GN1839" s="601"/>
      <c r="GO1839" s="601"/>
      <c r="GP1839" s="601"/>
      <c r="GQ1839" s="601"/>
      <c r="GR1839" s="601"/>
      <c r="GS1839" s="601"/>
      <c r="GT1839" s="601"/>
      <c r="GU1839" s="601"/>
      <c r="GV1839" s="601"/>
      <c r="GW1839" s="601"/>
      <c r="GX1839" s="601"/>
      <c r="GY1839" s="601"/>
      <c r="GZ1839" s="601"/>
      <c r="HA1839" s="601"/>
      <c r="HB1839" s="601"/>
      <c r="HC1839" s="601"/>
      <c r="HD1839" s="601"/>
      <c r="HE1839" s="601"/>
      <c r="HF1839" s="601"/>
      <c r="HG1839" s="601"/>
      <c r="HH1839" s="601"/>
      <c r="HI1839" s="601"/>
      <c r="HJ1839" s="601"/>
      <c r="HK1839" s="601"/>
      <c r="HL1839" s="601"/>
      <c r="HM1839" s="601"/>
      <c r="HN1839" s="601"/>
      <c r="HO1839" s="601"/>
      <c r="HP1839" s="601"/>
      <c r="HQ1839" s="601"/>
      <c r="HR1839" s="601"/>
      <c r="HS1839" s="601"/>
      <c r="HT1839" s="601"/>
      <c r="HU1839" s="601"/>
      <c r="HV1839" s="601"/>
      <c r="HW1839" s="601"/>
      <c r="HX1839" s="601"/>
      <c r="HY1839" s="601"/>
      <c r="HZ1839" s="601"/>
      <c r="IA1839" s="601"/>
      <c r="IB1839" s="601"/>
      <c r="IC1839" s="601"/>
      <c r="ID1839" s="601"/>
      <c r="IE1839" s="601"/>
      <c r="IF1839" s="601"/>
      <c r="IG1839" s="601"/>
      <c r="IH1839" s="601"/>
      <c r="II1839" s="601"/>
      <c r="IJ1839" s="601"/>
      <c r="IK1839" s="601"/>
      <c r="IL1839" s="601"/>
      <c r="IM1839" s="601"/>
      <c r="IN1839" s="601"/>
      <c r="IO1839" s="601"/>
      <c r="IP1839" s="601"/>
      <c r="IQ1839" s="601"/>
      <c r="IR1839" s="601"/>
      <c r="IS1839" s="601"/>
      <c r="IT1839" s="601"/>
      <c r="IU1839" s="601"/>
      <c r="IV1839" s="601"/>
      <c r="IW1839" s="601"/>
      <c r="IX1839" s="601"/>
      <c r="IY1839" s="601"/>
      <c r="IZ1839" s="601"/>
      <c r="JA1839" s="601"/>
      <c r="JB1839" s="601"/>
      <c r="JC1839" s="601"/>
      <c r="JD1839" s="601"/>
      <c r="JE1839" s="601"/>
      <c r="JF1839" s="601"/>
      <c r="JG1839" s="601"/>
      <c r="JH1839" s="601"/>
      <c r="JI1839" s="601"/>
      <c r="JJ1839" s="601"/>
      <c r="JK1839" s="601"/>
      <c r="JL1839" s="601"/>
      <c r="JM1839" s="601"/>
      <c r="JN1839" s="601"/>
      <c r="JO1839" s="601"/>
      <c r="JP1839" s="601"/>
      <c r="JQ1839" s="601"/>
      <c r="JR1839" s="601"/>
      <c r="JS1839" s="601"/>
      <c r="JT1839" s="601"/>
      <c r="JU1839" s="601"/>
      <c r="JV1839" s="601"/>
      <c r="JW1839" s="601"/>
      <c r="JX1839" s="601"/>
      <c r="JY1839" s="601"/>
      <c r="JZ1839" s="601"/>
      <c r="KA1839" s="601"/>
      <c r="KB1839" s="601"/>
      <c r="KC1839" s="601"/>
      <c r="KD1839" s="601"/>
      <c r="KE1839" s="601"/>
      <c r="KF1839" s="601"/>
      <c r="KG1839" s="601"/>
      <c r="KH1839" s="601"/>
      <c r="KI1839" s="601"/>
      <c r="KJ1839" s="601"/>
      <c r="KK1839" s="601"/>
      <c r="KL1839" s="601"/>
      <c r="KM1839" s="601"/>
      <c r="KN1839" s="601"/>
      <c r="KO1839" s="601"/>
      <c r="KP1839" s="601"/>
      <c r="KQ1839" s="601"/>
      <c r="KR1839" s="601"/>
      <c r="KS1839" s="601"/>
      <c r="KT1839" s="601"/>
      <c r="KU1839" s="601"/>
      <c r="KV1839" s="601"/>
      <c r="KW1839" s="601"/>
      <c r="KX1839" s="601"/>
      <c r="KY1839" s="601"/>
      <c r="KZ1839" s="601"/>
      <c r="LA1839" s="601"/>
      <c r="LB1839" s="601"/>
      <c r="LC1839" s="601"/>
      <c r="LD1839" s="601"/>
      <c r="LE1839" s="601"/>
      <c r="LF1839" s="601"/>
      <c r="LG1839" s="601"/>
      <c r="LH1839" s="601"/>
      <c r="LI1839" s="601"/>
      <c r="LJ1839" s="601"/>
    </row>
    <row r="1840" spans="1:322">
      <c r="A1840" s="715"/>
      <c r="B1840" s="564"/>
      <c r="C1840" s="564"/>
      <c r="D1840" s="676" t="s">
        <v>1067</v>
      </c>
      <c r="E1840" s="677" t="s">
        <v>1126</v>
      </c>
      <c r="F1840" s="676" t="s">
        <v>1152</v>
      </c>
      <c r="G1840" s="596">
        <v>2022</v>
      </c>
      <c r="H1840" s="596">
        <v>3</v>
      </c>
      <c r="I1840" s="687">
        <v>127469</v>
      </c>
      <c r="J1840" s="677">
        <v>44643</v>
      </c>
      <c r="K1840" s="676" t="s">
        <v>1616</v>
      </c>
      <c r="L1840" s="677" t="s">
        <v>1578</v>
      </c>
      <c r="M1840" s="677">
        <v>44468</v>
      </c>
      <c r="N1840" s="677" t="s">
        <v>1603</v>
      </c>
      <c r="O1840" s="677"/>
      <c r="P1840" s="597">
        <v>44630</v>
      </c>
      <c r="Q1840" s="597">
        <v>44641</v>
      </c>
      <c r="R1840" s="597">
        <v>44643</v>
      </c>
      <c r="S1840" s="596" t="s">
        <v>1580</v>
      </c>
      <c r="T1840" s="596">
        <v>60</v>
      </c>
      <c r="U1840" s="676" t="s">
        <v>1590</v>
      </c>
      <c r="V1840" s="596" t="s">
        <v>1591</v>
      </c>
      <c r="W1840" s="678">
        <v>400</v>
      </c>
      <c r="X1840" s="551">
        <v>624</v>
      </c>
      <c r="Y1840" s="693">
        <v>249600</v>
      </c>
      <c r="Z1840" s="598">
        <v>0.44</v>
      </c>
      <c r="AA1840" s="682">
        <f>Y1840*Z1840</f>
        <v>109824</v>
      </c>
      <c r="AB1840" s="521"/>
      <c r="AC1840" s="683">
        <v>0</v>
      </c>
      <c r="AD1840" s="676"/>
      <c r="AE1840" s="684"/>
      <c r="AF1840" s="695">
        <f>AA1840+AD1840+AE1840</f>
        <v>109824</v>
      </c>
      <c r="AG1840" s="596" t="s">
        <v>47</v>
      </c>
      <c r="AH1840" s="641"/>
      <c r="AI1840" s="676">
        <v>75</v>
      </c>
      <c r="AJ1840" s="676" t="s">
        <v>1594</v>
      </c>
      <c r="AK1840" s="676" t="s">
        <v>50</v>
      </c>
      <c r="AL1840" s="696">
        <v>92407</v>
      </c>
      <c r="AM1840" s="596" t="s">
        <v>52</v>
      </c>
      <c r="AN1840" s="676" t="s">
        <v>1585</v>
      </c>
      <c r="AO1840" s="596"/>
      <c r="AP1840" s="676" t="s">
        <v>92</v>
      </c>
      <c r="AQ1840" s="676" t="s">
        <v>37</v>
      </c>
      <c r="AR1840" s="676"/>
      <c r="AS1840" s="523" t="s">
        <v>1077</v>
      </c>
      <c r="AT1840" s="523"/>
      <c r="AU1840" s="523"/>
      <c r="AV1840" s="674"/>
      <c r="AW1840" s="673" t="str">
        <f>U1840</f>
        <v>30390256C</v>
      </c>
      <c r="AX1840" s="673" cm="1">
        <f t="array" ref="AX1840">SUM(MID(0&amp;AW1840,LARGE(INDEX(ISNUMBER(--MID(AW1840,ROW($1:$8),1))*ROW($1:$8),),ROW($1:$8))+1,1)*10^ROW($1:$8)/10)</f>
        <v>30390256</v>
      </c>
      <c r="AY1840" s="673" t="str">
        <f>VLOOKUP($AX1840,'Item Master Data'!$A:$F,3,FALSE)</f>
        <v>T400H</v>
      </c>
      <c r="AZ1840" s="673">
        <f>VLOOKUP($AX1840,'Item Master Data'!$A:$F,6,FALSE)</f>
        <v>400</v>
      </c>
      <c r="BA1840" s="673">
        <f>X1840/BB1840</f>
        <v>24</v>
      </c>
      <c r="BB1840" s="673">
        <f>VLOOKUP(AX1840,'Item Master Data'!$A:$G,7,FALSE)</f>
        <v>26</v>
      </c>
      <c r="BC1840" s="673"/>
      <c r="BD1840" s="673">
        <f>W1840-AZ1840</f>
        <v>0</v>
      </c>
      <c r="BE1840" s="601"/>
      <c r="BF1840" s="601"/>
      <c r="BG1840" s="601"/>
      <c r="BH1840" s="601"/>
      <c r="BI1840" s="601"/>
      <c r="BJ1840" s="601"/>
      <c r="BK1840" s="601"/>
      <c r="BL1840" s="601"/>
      <c r="BM1840" s="601"/>
      <c r="BN1840" s="601"/>
      <c r="BO1840" s="601"/>
      <c r="BP1840" s="601"/>
      <c r="BQ1840" s="601"/>
      <c r="BR1840" s="601"/>
      <c r="BS1840" s="601"/>
      <c r="BT1840" s="601"/>
      <c r="BU1840" s="601"/>
      <c r="BV1840" s="601"/>
      <c r="BW1840" s="601"/>
      <c r="BX1840" s="601"/>
      <c r="BY1840" s="601"/>
      <c r="BZ1840" s="601"/>
      <c r="CA1840" s="601"/>
      <c r="CB1840" s="601"/>
      <c r="CC1840" s="601"/>
      <c r="CD1840" s="601"/>
      <c r="CE1840" s="601"/>
      <c r="CF1840" s="601"/>
      <c r="CG1840" s="601"/>
      <c r="CH1840" s="601"/>
      <c r="CI1840" s="601"/>
      <c r="CJ1840" s="601"/>
      <c r="CK1840" s="601"/>
      <c r="CL1840" s="601"/>
      <c r="CM1840" s="601"/>
      <c r="CN1840" s="601"/>
      <c r="CO1840" s="601"/>
      <c r="CP1840" s="601"/>
      <c r="CQ1840" s="601"/>
      <c r="CR1840" s="601"/>
      <c r="CS1840" s="601"/>
      <c r="CT1840" s="601"/>
      <c r="CU1840" s="601"/>
      <c r="CV1840" s="601"/>
      <c r="CW1840" s="601"/>
      <c r="CX1840" s="601"/>
      <c r="CY1840" s="601"/>
      <c r="CZ1840" s="601"/>
      <c r="DA1840" s="601"/>
      <c r="DB1840" s="601"/>
      <c r="DC1840" s="601"/>
      <c r="DD1840" s="601"/>
      <c r="DE1840" s="601"/>
      <c r="DF1840" s="601"/>
      <c r="DG1840" s="601"/>
      <c r="DH1840" s="601"/>
      <c r="DI1840" s="601"/>
      <c r="DJ1840" s="601"/>
      <c r="DK1840" s="601"/>
      <c r="DL1840" s="601"/>
      <c r="DM1840" s="601"/>
      <c r="DN1840" s="601"/>
      <c r="DO1840" s="601"/>
      <c r="DP1840" s="601"/>
      <c r="DQ1840" s="601"/>
      <c r="DR1840" s="601"/>
      <c r="DS1840" s="601"/>
      <c r="DT1840" s="601"/>
      <c r="DU1840" s="601"/>
      <c r="DV1840" s="601"/>
      <c r="DW1840" s="601"/>
      <c r="DX1840" s="601"/>
      <c r="DY1840" s="601"/>
      <c r="DZ1840" s="601"/>
      <c r="EA1840" s="601"/>
      <c r="EB1840" s="601"/>
      <c r="EC1840" s="601"/>
      <c r="ED1840" s="601"/>
      <c r="EE1840" s="601"/>
      <c r="EF1840" s="601"/>
      <c r="EG1840" s="601"/>
      <c r="EH1840" s="601"/>
      <c r="EI1840" s="601"/>
      <c r="EJ1840" s="601"/>
      <c r="EK1840" s="601"/>
      <c r="EL1840" s="601"/>
      <c r="EM1840" s="601"/>
      <c r="EN1840" s="601"/>
      <c r="EO1840" s="601"/>
      <c r="EP1840" s="601"/>
      <c r="EQ1840" s="601"/>
      <c r="ER1840" s="601"/>
      <c r="ES1840" s="601"/>
      <c r="ET1840" s="601"/>
      <c r="EU1840" s="601"/>
      <c r="EV1840" s="601"/>
      <c r="EW1840" s="601"/>
      <c r="EX1840" s="601"/>
      <c r="EY1840" s="601"/>
      <c r="EZ1840" s="601"/>
      <c r="FA1840" s="601"/>
      <c r="FB1840" s="601"/>
      <c r="FC1840" s="601"/>
      <c r="FD1840" s="601"/>
      <c r="FE1840" s="601"/>
      <c r="FF1840" s="601"/>
      <c r="FG1840" s="601"/>
      <c r="FH1840" s="601"/>
      <c r="FI1840" s="601"/>
      <c r="FJ1840" s="601"/>
      <c r="FK1840" s="601"/>
      <c r="FL1840" s="601"/>
      <c r="FM1840" s="601"/>
      <c r="FN1840" s="601"/>
      <c r="FO1840" s="601"/>
      <c r="FP1840" s="601"/>
      <c r="FQ1840" s="601"/>
      <c r="FR1840" s="601"/>
      <c r="FS1840" s="601"/>
      <c r="FT1840" s="601"/>
      <c r="FU1840" s="601"/>
      <c r="FV1840" s="601"/>
      <c r="FW1840" s="601"/>
      <c r="FX1840" s="601"/>
      <c r="FY1840" s="601"/>
      <c r="FZ1840" s="601"/>
      <c r="GA1840" s="601"/>
      <c r="GB1840" s="601"/>
      <c r="GC1840" s="601"/>
      <c r="GD1840" s="601"/>
      <c r="GE1840" s="601"/>
      <c r="GF1840" s="601"/>
      <c r="GG1840" s="601"/>
      <c r="GH1840" s="601"/>
      <c r="GI1840" s="601"/>
      <c r="GJ1840" s="601"/>
      <c r="GK1840" s="601"/>
      <c r="GL1840" s="601"/>
      <c r="GM1840" s="601"/>
      <c r="GN1840" s="601"/>
      <c r="GO1840" s="601"/>
      <c r="GP1840" s="601"/>
      <c r="GQ1840" s="601"/>
      <c r="GR1840" s="601"/>
      <c r="GS1840" s="601"/>
      <c r="GT1840" s="601"/>
      <c r="GU1840" s="601"/>
      <c r="GV1840" s="601"/>
      <c r="GW1840" s="601"/>
      <c r="GX1840" s="601"/>
      <c r="GY1840" s="601"/>
      <c r="GZ1840" s="601"/>
      <c r="HA1840" s="601"/>
      <c r="HB1840" s="601"/>
      <c r="HC1840" s="601"/>
      <c r="HD1840" s="601"/>
      <c r="HE1840" s="601"/>
      <c r="HF1840" s="601"/>
      <c r="HG1840" s="601"/>
      <c r="HH1840" s="601"/>
      <c r="HI1840" s="601"/>
      <c r="HJ1840" s="601"/>
      <c r="HK1840" s="601"/>
      <c r="HL1840" s="601"/>
      <c r="HM1840" s="601"/>
      <c r="HN1840" s="601"/>
      <c r="HO1840" s="601"/>
      <c r="HP1840" s="601"/>
      <c r="HQ1840" s="601"/>
      <c r="HR1840" s="601"/>
      <c r="HS1840" s="601"/>
      <c r="HT1840" s="601"/>
      <c r="HU1840" s="601"/>
      <c r="HV1840" s="601"/>
      <c r="HW1840" s="601"/>
      <c r="HX1840" s="601"/>
      <c r="HY1840" s="601"/>
      <c r="HZ1840" s="601"/>
      <c r="IA1840" s="601"/>
      <c r="IB1840" s="601"/>
      <c r="IC1840" s="601"/>
      <c r="ID1840" s="601"/>
      <c r="IE1840" s="601"/>
      <c r="IF1840" s="601"/>
      <c r="IG1840" s="601"/>
      <c r="IH1840" s="601"/>
      <c r="II1840" s="601"/>
      <c r="IJ1840" s="601"/>
      <c r="IK1840" s="601"/>
      <c r="IL1840" s="601"/>
      <c r="IM1840" s="601"/>
      <c r="IN1840" s="601"/>
      <c r="IO1840" s="601"/>
      <c r="IP1840" s="601"/>
      <c r="IQ1840" s="601"/>
      <c r="IR1840" s="601"/>
      <c r="IS1840" s="601"/>
      <c r="IT1840" s="601"/>
      <c r="IU1840" s="601"/>
      <c r="IV1840" s="601"/>
      <c r="IW1840" s="601"/>
      <c r="IX1840" s="601"/>
      <c r="IY1840" s="601"/>
      <c r="IZ1840" s="601"/>
      <c r="JA1840" s="601"/>
      <c r="JB1840" s="601"/>
      <c r="JC1840" s="601"/>
      <c r="JD1840" s="601"/>
      <c r="JE1840" s="601"/>
      <c r="JF1840" s="601"/>
      <c r="JG1840" s="601"/>
      <c r="JH1840" s="601"/>
      <c r="JI1840" s="601"/>
      <c r="JJ1840" s="601"/>
      <c r="JK1840" s="601"/>
      <c r="JL1840" s="601"/>
      <c r="JM1840" s="601"/>
      <c r="JN1840" s="601"/>
      <c r="JO1840" s="601"/>
      <c r="JP1840" s="601"/>
      <c r="JQ1840" s="601"/>
      <c r="JR1840" s="601"/>
      <c r="JS1840" s="601"/>
      <c r="JT1840" s="601"/>
      <c r="JU1840" s="601"/>
      <c r="JV1840" s="601"/>
      <c r="JW1840" s="601"/>
      <c r="JX1840" s="601"/>
      <c r="JY1840" s="601"/>
      <c r="JZ1840" s="601"/>
      <c r="KA1840" s="601"/>
      <c r="KB1840" s="601"/>
      <c r="KC1840" s="601"/>
      <c r="KD1840" s="601"/>
      <c r="KE1840" s="601"/>
      <c r="KF1840" s="601"/>
      <c r="KG1840" s="601"/>
      <c r="KH1840" s="601"/>
      <c r="KI1840" s="601"/>
      <c r="KJ1840" s="601"/>
      <c r="KK1840" s="601"/>
      <c r="KL1840" s="601"/>
      <c r="KM1840" s="601"/>
      <c r="KN1840" s="601"/>
      <c r="KO1840" s="601"/>
      <c r="KP1840" s="601"/>
      <c r="KQ1840" s="601"/>
      <c r="KR1840" s="601"/>
      <c r="KS1840" s="601"/>
      <c r="KT1840" s="601"/>
      <c r="KU1840" s="601"/>
      <c r="KV1840" s="601"/>
      <c r="KW1840" s="601"/>
      <c r="KX1840" s="601"/>
      <c r="KY1840" s="601"/>
      <c r="KZ1840" s="601"/>
      <c r="LA1840" s="601"/>
      <c r="LB1840" s="601"/>
      <c r="LC1840" s="601"/>
      <c r="LD1840" s="601"/>
      <c r="LE1840" s="601"/>
      <c r="LF1840" s="601"/>
      <c r="LG1840" s="601"/>
      <c r="LH1840" s="601"/>
      <c r="LI1840" s="601"/>
      <c r="LJ1840" s="601"/>
    </row>
    <row r="1841" spans="1:322">
      <c r="A1841" s="715"/>
      <c r="B1841" s="564"/>
      <c r="C1841" s="564"/>
      <c r="D1841" s="676" t="s">
        <v>1067</v>
      </c>
      <c r="E1841" s="677" t="s">
        <v>1126</v>
      </c>
      <c r="F1841" s="596" t="s">
        <v>1152</v>
      </c>
      <c r="G1841" s="596">
        <v>2022</v>
      </c>
      <c r="H1841" s="596">
        <v>3</v>
      </c>
      <c r="I1841" s="687">
        <v>127468</v>
      </c>
      <c r="J1841" s="677">
        <v>44643</v>
      </c>
      <c r="K1841" s="676" t="s">
        <v>1616</v>
      </c>
      <c r="L1841" s="677" t="s">
        <v>1578</v>
      </c>
      <c r="M1841" s="677">
        <v>44468</v>
      </c>
      <c r="N1841" s="677" t="s">
        <v>1603</v>
      </c>
      <c r="O1841" s="677"/>
      <c r="P1841" s="597">
        <v>44630</v>
      </c>
      <c r="Q1841" s="597">
        <v>44641</v>
      </c>
      <c r="R1841" s="597">
        <v>44643</v>
      </c>
      <c r="S1841" s="596" t="s">
        <v>1580</v>
      </c>
      <c r="T1841" s="596">
        <v>60</v>
      </c>
      <c r="U1841" s="596" t="s">
        <v>1590</v>
      </c>
      <c r="V1841" s="596" t="s">
        <v>1591</v>
      </c>
      <c r="W1841" s="678">
        <v>400</v>
      </c>
      <c r="X1841" s="551">
        <v>624</v>
      </c>
      <c r="Y1841" s="693">
        <v>249600</v>
      </c>
      <c r="Z1841" s="598">
        <v>0.44</v>
      </c>
      <c r="AA1841" s="682">
        <f>Y1841*Z1841</f>
        <v>109824</v>
      </c>
      <c r="AB1841" s="521"/>
      <c r="AC1841" s="683">
        <v>0</v>
      </c>
      <c r="AD1841" s="676"/>
      <c r="AE1841" s="599"/>
      <c r="AF1841" s="695">
        <f>AA1841+AD1841+AE1841</f>
        <v>109824</v>
      </c>
      <c r="AG1841" s="596" t="s">
        <v>47</v>
      </c>
      <c r="AH1841" s="641"/>
      <c r="AI1841" s="676">
        <v>75</v>
      </c>
      <c r="AJ1841" s="676" t="s">
        <v>1594</v>
      </c>
      <c r="AK1841" s="676" t="s">
        <v>50</v>
      </c>
      <c r="AL1841" s="696">
        <v>92407</v>
      </c>
      <c r="AM1841" s="596" t="s">
        <v>52</v>
      </c>
      <c r="AN1841" s="596" t="s">
        <v>1585</v>
      </c>
      <c r="AO1841" s="596"/>
      <c r="AP1841" s="676" t="s">
        <v>92</v>
      </c>
      <c r="AQ1841" s="676" t="s">
        <v>37</v>
      </c>
      <c r="AR1841" s="676"/>
      <c r="AS1841" s="523" t="s">
        <v>1077</v>
      </c>
      <c r="AT1841" s="523"/>
      <c r="AU1841" s="523"/>
      <c r="AV1841" s="674"/>
      <c r="AW1841" s="673" t="str">
        <f>U1841</f>
        <v>30390256C</v>
      </c>
      <c r="AX1841" s="673" cm="1">
        <f t="array" ref="AX1841">SUM(MID(0&amp;AW1841,LARGE(INDEX(ISNUMBER(--MID(AW1841,ROW($1:$8),1))*ROW($1:$8),),ROW($1:$8))+1,1)*10^ROW($1:$8)/10)</f>
        <v>30390256</v>
      </c>
      <c r="AY1841" s="673" t="str">
        <f>VLOOKUP($AX1841,'Item Master Data'!$A:$F,3,FALSE)</f>
        <v>T400H</v>
      </c>
      <c r="AZ1841" s="673">
        <f>VLOOKUP($AX1841,'Item Master Data'!$A:$F,6,FALSE)</f>
        <v>400</v>
      </c>
      <c r="BA1841" s="673">
        <f>X1841/BB1841</f>
        <v>24</v>
      </c>
      <c r="BB1841" s="673">
        <f>VLOOKUP(AX1841,'Item Master Data'!$A:$G,7,FALSE)</f>
        <v>26</v>
      </c>
      <c r="BC1841" s="673"/>
      <c r="BD1841" s="673">
        <f>W1841-AZ1841</f>
        <v>0</v>
      </c>
      <c r="BE1841" s="601"/>
      <c r="BF1841" s="601"/>
      <c r="BG1841" s="601"/>
      <c r="BH1841" s="601"/>
      <c r="BI1841" s="601"/>
      <c r="BJ1841" s="601"/>
      <c r="BK1841" s="601"/>
      <c r="BL1841" s="601"/>
      <c r="BM1841" s="601"/>
      <c r="BN1841" s="601"/>
      <c r="BO1841" s="601"/>
      <c r="BP1841" s="601"/>
      <c r="BQ1841" s="601"/>
      <c r="BR1841" s="601"/>
      <c r="BS1841" s="601"/>
      <c r="BT1841" s="601"/>
      <c r="BU1841" s="601"/>
      <c r="BV1841" s="601"/>
      <c r="BW1841" s="601"/>
      <c r="BX1841" s="601"/>
      <c r="BY1841" s="601"/>
      <c r="BZ1841" s="601"/>
      <c r="CA1841" s="601"/>
      <c r="CB1841" s="601"/>
      <c r="CC1841" s="601"/>
      <c r="CD1841" s="601"/>
      <c r="CE1841" s="601"/>
      <c r="CF1841" s="601"/>
      <c r="CG1841" s="601"/>
      <c r="CH1841" s="601"/>
      <c r="CI1841" s="601"/>
      <c r="CJ1841" s="601"/>
      <c r="CK1841" s="601"/>
      <c r="CL1841" s="601"/>
      <c r="CM1841" s="601"/>
      <c r="CN1841" s="601"/>
      <c r="CO1841" s="601"/>
      <c r="CP1841" s="601"/>
      <c r="CQ1841" s="601"/>
      <c r="CR1841" s="601"/>
      <c r="CS1841" s="601"/>
      <c r="CT1841" s="601"/>
      <c r="CU1841" s="601"/>
      <c r="CV1841" s="601"/>
      <c r="CW1841" s="601"/>
      <c r="CX1841" s="601"/>
      <c r="CY1841" s="601"/>
      <c r="CZ1841" s="601"/>
      <c r="DA1841" s="601"/>
      <c r="DB1841" s="601"/>
      <c r="DC1841" s="601"/>
      <c r="DD1841" s="601"/>
      <c r="DE1841" s="601"/>
      <c r="DF1841" s="601"/>
      <c r="DG1841" s="601"/>
      <c r="DH1841" s="601"/>
      <c r="DI1841" s="601"/>
      <c r="DJ1841" s="601"/>
      <c r="DK1841" s="601"/>
      <c r="DL1841" s="601"/>
      <c r="DM1841" s="601"/>
      <c r="DN1841" s="601"/>
      <c r="DO1841" s="601"/>
      <c r="DP1841" s="601"/>
      <c r="DQ1841" s="601"/>
      <c r="DR1841" s="601"/>
      <c r="DS1841" s="601"/>
      <c r="DT1841" s="601"/>
      <c r="DU1841" s="601"/>
      <c r="DV1841" s="601"/>
      <c r="DW1841" s="601"/>
      <c r="DX1841" s="601"/>
      <c r="DY1841" s="601"/>
      <c r="DZ1841" s="601"/>
      <c r="EA1841" s="601"/>
      <c r="EB1841" s="601"/>
      <c r="EC1841" s="601"/>
      <c r="ED1841" s="601"/>
      <c r="EE1841" s="601"/>
      <c r="EF1841" s="601"/>
      <c r="EG1841" s="601"/>
      <c r="EH1841" s="601"/>
      <c r="EI1841" s="601"/>
      <c r="EJ1841" s="601"/>
      <c r="EK1841" s="601"/>
      <c r="EL1841" s="601"/>
      <c r="EM1841" s="601"/>
      <c r="EN1841" s="601"/>
      <c r="EO1841" s="601"/>
      <c r="EP1841" s="601"/>
      <c r="EQ1841" s="601"/>
      <c r="ER1841" s="601"/>
      <c r="ES1841" s="601"/>
      <c r="ET1841" s="601"/>
      <c r="EU1841" s="601"/>
      <c r="EV1841" s="601"/>
      <c r="EW1841" s="601"/>
      <c r="EX1841" s="601"/>
      <c r="EY1841" s="601"/>
      <c r="EZ1841" s="601"/>
      <c r="FA1841" s="601"/>
      <c r="FB1841" s="601"/>
      <c r="FC1841" s="601"/>
      <c r="FD1841" s="601"/>
      <c r="FE1841" s="601"/>
      <c r="FF1841" s="601"/>
      <c r="FG1841" s="601"/>
      <c r="FH1841" s="601"/>
      <c r="FI1841" s="601"/>
      <c r="FJ1841" s="601"/>
      <c r="FK1841" s="601"/>
      <c r="FL1841" s="601"/>
      <c r="FM1841" s="601"/>
      <c r="FN1841" s="601"/>
      <c r="FO1841" s="601"/>
      <c r="FP1841" s="601"/>
      <c r="FQ1841" s="601"/>
      <c r="FR1841" s="601"/>
      <c r="FS1841" s="601"/>
      <c r="FT1841" s="601"/>
      <c r="FU1841" s="601"/>
      <c r="FV1841" s="601"/>
      <c r="FW1841" s="601"/>
      <c r="FX1841" s="601"/>
      <c r="FY1841" s="601"/>
      <c r="FZ1841" s="601"/>
      <c r="GA1841" s="601"/>
      <c r="GB1841" s="601"/>
      <c r="GC1841" s="601"/>
      <c r="GD1841" s="601"/>
      <c r="GE1841" s="601"/>
      <c r="GF1841" s="601"/>
      <c r="GG1841" s="601"/>
      <c r="GH1841" s="601"/>
      <c r="GI1841" s="601"/>
      <c r="GJ1841" s="601"/>
      <c r="GK1841" s="601"/>
      <c r="GL1841" s="601"/>
      <c r="GM1841" s="601"/>
      <c r="GN1841" s="601"/>
      <c r="GO1841" s="601"/>
      <c r="GP1841" s="601"/>
      <c r="GQ1841" s="601"/>
      <c r="GR1841" s="601"/>
      <c r="GS1841" s="601"/>
      <c r="GT1841" s="601"/>
      <c r="GU1841" s="601"/>
      <c r="GV1841" s="601"/>
      <c r="GW1841" s="601"/>
      <c r="GX1841" s="601"/>
      <c r="GY1841" s="601"/>
      <c r="GZ1841" s="601"/>
      <c r="HA1841" s="601"/>
      <c r="HB1841" s="601"/>
      <c r="HC1841" s="601"/>
      <c r="HD1841" s="601"/>
      <c r="HE1841" s="601"/>
      <c r="HF1841" s="601"/>
      <c r="HG1841" s="601"/>
      <c r="HH1841" s="601"/>
      <c r="HI1841" s="601"/>
      <c r="HJ1841" s="601"/>
      <c r="HK1841" s="601"/>
      <c r="HL1841" s="601"/>
      <c r="HM1841" s="601"/>
      <c r="HN1841" s="601"/>
      <c r="HO1841" s="601"/>
      <c r="HP1841" s="601"/>
      <c r="HQ1841" s="601"/>
      <c r="HR1841" s="601"/>
      <c r="HS1841" s="601"/>
      <c r="HT1841" s="601"/>
      <c r="HU1841" s="601"/>
      <c r="HV1841" s="601"/>
      <c r="HW1841" s="601"/>
      <c r="HX1841" s="601"/>
      <c r="HY1841" s="601"/>
      <c r="HZ1841" s="601"/>
      <c r="IA1841" s="601"/>
      <c r="IB1841" s="601"/>
      <c r="IC1841" s="601"/>
      <c r="ID1841" s="601"/>
      <c r="IE1841" s="601"/>
      <c r="IF1841" s="601"/>
      <c r="IG1841" s="601"/>
      <c r="IH1841" s="601"/>
      <c r="II1841" s="601"/>
      <c r="IJ1841" s="601"/>
      <c r="IK1841" s="601"/>
      <c r="IL1841" s="601"/>
      <c r="IM1841" s="601"/>
      <c r="IN1841" s="601"/>
      <c r="IO1841" s="601"/>
      <c r="IP1841" s="601"/>
      <c r="IQ1841" s="601"/>
      <c r="IR1841" s="601"/>
      <c r="IS1841" s="601"/>
      <c r="IT1841" s="601"/>
      <c r="IU1841" s="601"/>
      <c r="IV1841" s="601"/>
      <c r="IW1841" s="601"/>
      <c r="IX1841" s="601"/>
      <c r="IY1841" s="601"/>
      <c r="IZ1841" s="601"/>
      <c r="JA1841" s="601"/>
      <c r="JB1841" s="601"/>
      <c r="JC1841" s="601"/>
      <c r="JD1841" s="601"/>
      <c r="JE1841" s="601"/>
      <c r="JF1841" s="601"/>
      <c r="JG1841" s="601"/>
      <c r="JH1841" s="601"/>
      <c r="JI1841" s="601"/>
      <c r="JJ1841" s="601"/>
      <c r="JK1841" s="601"/>
      <c r="JL1841" s="601"/>
      <c r="JM1841" s="601"/>
      <c r="JN1841" s="601"/>
      <c r="JO1841" s="601"/>
      <c r="JP1841" s="601"/>
      <c r="JQ1841" s="601"/>
      <c r="JR1841" s="601"/>
      <c r="JS1841" s="601"/>
      <c r="JT1841" s="601"/>
      <c r="JU1841" s="601"/>
      <c r="JV1841" s="601"/>
      <c r="JW1841" s="601"/>
      <c r="JX1841" s="601"/>
      <c r="JY1841" s="601"/>
      <c r="JZ1841" s="601"/>
      <c r="KA1841" s="601"/>
      <c r="KB1841" s="601"/>
      <c r="KC1841" s="601"/>
      <c r="KD1841" s="601"/>
      <c r="KE1841" s="601"/>
      <c r="KF1841" s="601"/>
      <c r="KG1841" s="601"/>
      <c r="KH1841" s="601"/>
      <c r="KI1841" s="601"/>
      <c r="KJ1841" s="601"/>
      <c r="KK1841" s="601"/>
      <c r="KL1841" s="601"/>
      <c r="KM1841" s="601"/>
      <c r="KN1841" s="601"/>
      <c r="KO1841" s="601"/>
      <c r="KP1841" s="601"/>
      <c r="KQ1841" s="601"/>
      <c r="KR1841" s="601"/>
      <c r="KS1841" s="601"/>
      <c r="KT1841" s="601"/>
      <c r="KU1841" s="601"/>
      <c r="KV1841" s="601"/>
      <c r="KW1841" s="601"/>
      <c r="KX1841" s="601"/>
      <c r="KY1841" s="601"/>
      <c r="KZ1841" s="601"/>
      <c r="LA1841" s="601"/>
      <c r="LB1841" s="601"/>
      <c r="LC1841" s="601"/>
      <c r="LD1841" s="601"/>
      <c r="LE1841" s="601"/>
      <c r="LF1841" s="601"/>
      <c r="LG1841" s="601"/>
      <c r="LH1841" s="601"/>
      <c r="LI1841" s="601"/>
      <c r="LJ1841" s="601"/>
    </row>
    <row r="1842" spans="1:322">
      <c r="A1842" s="715"/>
      <c r="B1842" s="564"/>
      <c r="C1842" s="564"/>
      <c r="D1842" s="676" t="s">
        <v>1067</v>
      </c>
      <c r="E1842" s="677" t="s">
        <v>1126</v>
      </c>
      <c r="F1842" s="596" t="s">
        <v>1152</v>
      </c>
      <c r="G1842" s="596">
        <v>2022</v>
      </c>
      <c r="H1842" s="596">
        <v>3</v>
      </c>
      <c r="I1842" s="687">
        <v>127465</v>
      </c>
      <c r="J1842" s="677">
        <v>44643</v>
      </c>
      <c r="K1842" s="676" t="s">
        <v>1616</v>
      </c>
      <c r="L1842" s="677" t="s">
        <v>1578</v>
      </c>
      <c r="M1842" s="677">
        <v>44468</v>
      </c>
      <c r="N1842" s="677" t="s">
        <v>1603</v>
      </c>
      <c r="O1842" s="677"/>
      <c r="P1842" s="597">
        <v>44630</v>
      </c>
      <c r="Q1842" s="597">
        <v>44641</v>
      </c>
      <c r="R1842" s="597">
        <v>44643</v>
      </c>
      <c r="S1842" s="596" t="s">
        <v>1580</v>
      </c>
      <c r="T1842" s="596">
        <v>60</v>
      </c>
      <c r="U1842" s="596" t="s">
        <v>1590</v>
      </c>
      <c r="V1842" s="676" t="s">
        <v>1591</v>
      </c>
      <c r="W1842" s="678">
        <v>400</v>
      </c>
      <c r="X1842" s="551">
        <v>624</v>
      </c>
      <c r="Y1842" s="693">
        <v>249600</v>
      </c>
      <c r="Z1842" s="598">
        <v>0.44</v>
      </c>
      <c r="AA1842" s="682">
        <f>Y1842*Z1842</f>
        <v>109824</v>
      </c>
      <c r="AB1842" s="521"/>
      <c r="AC1842" s="683">
        <v>0</v>
      </c>
      <c r="AD1842" s="676"/>
      <c r="AE1842" s="599"/>
      <c r="AF1842" s="695">
        <f>AA1842+AD1842+AE1842</f>
        <v>109824</v>
      </c>
      <c r="AG1842" s="596" t="s">
        <v>47</v>
      </c>
      <c r="AH1842" s="641"/>
      <c r="AI1842" s="676">
        <v>75</v>
      </c>
      <c r="AJ1842" s="676" t="s">
        <v>1594</v>
      </c>
      <c r="AK1842" s="676" t="s">
        <v>50</v>
      </c>
      <c r="AL1842" s="696">
        <v>92407</v>
      </c>
      <c r="AM1842" s="596" t="s">
        <v>52</v>
      </c>
      <c r="AN1842" s="596" t="s">
        <v>1585</v>
      </c>
      <c r="AO1842" s="596"/>
      <c r="AP1842" s="676" t="s">
        <v>92</v>
      </c>
      <c r="AQ1842" s="676" t="s">
        <v>37</v>
      </c>
      <c r="AR1842" s="676"/>
      <c r="AS1842" s="523" t="s">
        <v>1077</v>
      </c>
      <c r="AT1842" s="523"/>
      <c r="AU1842" s="523"/>
      <c r="AV1842" s="674"/>
      <c r="AW1842" s="673" t="str">
        <f>U1842</f>
        <v>30390256C</v>
      </c>
      <c r="AX1842" s="673" cm="1">
        <f t="array" ref="AX1842">SUM(MID(0&amp;AW1842,LARGE(INDEX(ISNUMBER(--MID(AW1842,ROW($1:$8),1))*ROW($1:$8),),ROW($1:$8))+1,1)*10^ROW($1:$8)/10)</f>
        <v>30390256</v>
      </c>
      <c r="AY1842" s="673" t="str">
        <f>VLOOKUP($AX1842,'Item Master Data'!$A:$F,3,FALSE)</f>
        <v>T400H</v>
      </c>
      <c r="AZ1842" s="673">
        <f>VLOOKUP($AX1842,'Item Master Data'!$A:$F,6,FALSE)</f>
        <v>400</v>
      </c>
      <c r="BA1842" s="673">
        <f>X1842/BB1842</f>
        <v>24</v>
      </c>
      <c r="BB1842" s="673">
        <f>VLOOKUP(AX1842,'Item Master Data'!$A:$G,7,FALSE)</f>
        <v>26</v>
      </c>
      <c r="BC1842" s="673"/>
      <c r="BD1842" s="673">
        <f>W1842-AZ1842</f>
        <v>0</v>
      </c>
      <c r="BE1842" s="601"/>
      <c r="BF1842" s="601"/>
      <c r="BG1842" s="601"/>
      <c r="BH1842" s="601"/>
      <c r="BI1842" s="601"/>
      <c r="BJ1842" s="601"/>
      <c r="BK1842" s="601"/>
      <c r="BL1842" s="601"/>
      <c r="BM1842" s="601"/>
      <c r="BN1842" s="601"/>
      <c r="BO1842" s="601"/>
      <c r="BP1842" s="601"/>
      <c r="BQ1842" s="601"/>
      <c r="BR1842" s="601"/>
      <c r="BS1842" s="601"/>
      <c r="BT1842" s="601"/>
      <c r="BU1842" s="601"/>
      <c r="BV1842" s="601"/>
      <c r="BW1842" s="601"/>
      <c r="BX1842" s="601"/>
      <c r="BY1842" s="601"/>
      <c r="BZ1842" s="601"/>
      <c r="CA1842" s="601"/>
      <c r="CB1842" s="601"/>
      <c r="CC1842" s="601"/>
      <c r="CD1842" s="601"/>
      <c r="CE1842" s="601"/>
      <c r="CF1842" s="601"/>
      <c r="CG1842" s="601"/>
      <c r="CH1842" s="601"/>
      <c r="CI1842" s="601"/>
      <c r="CJ1842" s="601"/>
      <c r="CK1842" s="601"/>
      <c r="CL1842" s="601"/>
      <c r="CM1842" s="601"/>
      <c r="CN1842" s="601"/>
      <c r="CO1842" s="601"/>
      <c r="CP1842" s="601"/>
      <c r="CQ1842" s="601"/>
      <c r="CR1842" s="601"/>
      <c r="CS1842" s="601"/>
      <c r="CT1842" s="601"/>
      <c r="CU1842" s="601"/>
      <c r="CV1842" s="601"/>
      <c r="CW1842" s="601"/>
      <c r="CX1842" s="601"/>
      <c r="CY1842" s="601"/>
      <c r="CZ1842" s="601"/>
      <c r="DA1842" s="601"/>
      <c r="DB1842" s="601"/>
      <c r="DC1842" s="601"/>
      <c r="DD1842" s="601"/>
      <c r="DE1842" s="601"/>
      <c r="DF1842" s="601"/>
      <c r="DG1842" s="601"/>
      <c r="DH1842" s="601"/>
      <c r="DI1842" s="601"/>
      <c r="DJ1842" s="601"/>
      <c r="DK1842" s="601"/>
      <c r="DL1842" s="601"/>
      <c r="DM1842" s="601"/>
      <c r="DN1842" s="601"/>
      <c r="DO1842" s="601"/>
      <c r="DP1842" s="601"/>
      <c r="DQ1842" s="601"/>
      <c r="DR1842" s="601"/>
      <c r="DS1842" s="601"/>
      <c r="DT1842" s="601"/>
      <c r="DU1842" s="601"/>
      <c r="DV1842" s="601"/>
      <c r="DW1842" s="601"/>
      <c r="DX1842" s="601"/>
      <c r="DY1842" s="601"/>
      <c r="DZ1842" s="601"/>
      <c r="EA1842" s="601"/>
      <c r="EB1842" s="601"/>
      <c r="EC1842" s="601"/>
      <c r="ED1842" s="601"/>
      <c r="EE1842" s="601"/>
      <c r="EF1842" s="601"/>
      <c r="EG1842" s="601"/>
      <c r="EH1842" s="601"/>
      <c r="EI1842" s="601"/>
      <c r="EJ1842" s="601"/>
      <c r="EK1842" s="601"/>
      <c r="EL1842" s="601"/>
      <c r="EM1842" s="601"/>
      <c r="EN1842" s="601"/>
      <c r="EO1842" s="601"/>
      <c r="EP1842" s="601"/>
      <c r="EQ1842" s="601"/>
      <c r="ER1842" s="601"/>
      <c r="ES1842" s="601"/>
      <c r="ET1842" s="601"/>
      <c r="EU1842" s="601"/>
      <c r="EV1842" s="601"/>
      <c r="EW1842" s="601"/>
      <c r="EX1842" s="601"/>
      <c r="EY1842" s="601"/>
      <c r="EZ1842" s="601"/>
      <c r="FA1842" s="601"/>
      <c r="FB1842" s="601"/>
      <c r="FC1842" s="601"/>
      <c r="FD1842" s="601"/>
      <c r="FE1842" s="601"/>
      <c r="FF1842" s="601"/>
      <c r="FG1842" s="601"/>
      <c r="FH1842" s="601"/>
      <c r="FI1842" s="601"/>
      <c r="FJ1842" s="601"/>
      <c r="FK1842" s="601"/>
      <c r="FL1842" s="601"/>
      <c r="FM1842" s="601"/>
      <c r="FN1842" s="601"/>
      <c r="FO1842" s="601"/>
      <c r="FP1842" s="601"/>
      <c r="FQ1842" s="601"/>
      <c r="FR1842" s="601"/>
      <c r="FS1842" s="601"/>
      <c r="FT1842" s="601"/>
      <c r="FU1842" s="601"/>
      <c r="FV1842" s="601"/>
      <c r="FW1842" s="601"/>
      <c r="FX1842" s="601"/>
      <c r="FY1842" s="601"/>
      <c r="FZ1842" s="601"/>
      <c r="GA1842" s="601"/>
      <c r="GB1842" s="601"/>
      <c r="GC1842" s="601"/>
      <c r="GD1842" s="601"/>
      <c r="GE1842" s="601"/>
      <c r="GF1842" s="601"/>
      <c r="GG1842" s="601"/>
      <c r="GH1842" s="601"/>
      <c r="GI1842" s="601"/>
      <c r="GJ1842" s="601"/>
      <c r="GK1842" s="601"/>
      <c r="GL1842" s="601"/>
      <c r="GM1842" s="601"/>
      <c r="GN1842" s="601"/>
      <c r="GO1842" s="601"/>
      <c r="GP1842" s="601"/>
      <c r="GQ1842" s="601"/>
      <c r="GR1842" s="601"/>
      <c r="GS1842" s="601"/>
      <c r="GT1842" s="601"/>
      <c r="GU1842" s="601"/>
      <c r="GV1842" s="601"/>
      <c r="GW1842" s="601"/>
      <c r="GX1842" s="601"/>
      <c r="GY1842" s="601"/>
      <c r="GZ1842" s="601"/>
      <c r="HA1842" s="601"/>
      <c r="HB1842" s="601"/>
      <c r="HC1842" s="601"/>
      <c r="HD1842" s="601"/>
      <c r="HE1842" s="601"/>
      <c r="HF1842" s="601"/>
      <c r="HG1842" s="601"/>
      <c r="HH1842" s="601"/>
      <c r="HI1842" s="601"/>
      <c r="HJ1842" s="601"/>
      <c r="HK1842" s="601"/>
      <c r="HL1842" s="601"/>
      <c r="HM1842" s="601"/>
      <c r="HN1842" s="601"/>
      <c r="HO1842" s="601"/>
      <c r="HP1842" s="601"/>
      <c r="HQ1842" s="601"/>
      <c r="HR1842" s="601"/>
      <c r="HS1842" s="601"/>
      <c r="HT1842" s="601"/>
      <c r="HU1842" s="601"/>
      <c r="HV1842" s="601"/>
      <c r="HW1842" s="601"/>
      <c r="HX1842" s="601"/>
      <c r="HY1842" s="601"/>
      <c r="HZ1842" s="601"/>
      <c r="IA1842" s="601"/>
      <c r="IB1842" s="601"/>
      <c r="IC1842" s="601"/>
      <c r="ID1842" s="601"/>
      <c r="IE1842" s="601"/>
      <c r="IF1842" s="601"/>
      <c r="IG1842" s="601"/>
      <c r="IH1842" s="601"/>
      <c r="II1842" s="601"/>
      <c r="IJ1842" s="601"/>
      <c r="IK1842" s="601"/>
      <c r="IL1842" s="601"/>
      <c r="IM1842" s="601"/>
      <c r="IN1842" s="601"/>
      <c r="IO1842" s="601"/>
      <c r="IP1842" s="601"/>
      <c r="IQ1842" s="601"/>
      <c r="IR1842" s="601"/>
      <c r="IS1842" s="601"/>
      <c r="IT1842" s="601"/>
      <c r="IU1842" s="601"/>
      <c r="IV1842" s="601"/>
      <c r="IW1842" s="601"/>
      <c r="IX1842" s="601"/>
      <c r="IY1842" s="601"/>
      <c r="IZ1842" s="601"/>
      <c r="JA1842" s="601"/>
      <c r="JB1842" s="601"/>
      <c r="JC1842" s="601"/>
      <c r="JD1842" s="601"/>
      <c r="JE1842" s="601"/>
      <c r="JF1842" s="601"/>
      <c r="JG1842" s="601"/>
      <c r="JH1842" s="601"/>
      <c r="JI1842" s="601"/>
      <c r="JJ1842" s="601"/>
      <c r="JK1842" s="601"/>
      <c r="JL1842" s="601"/>
      <c r="JM1842" s="601"/>
      <c r="JN1842" s="601"/>
      <c r="JO1842" s="601"/>
      <c r="JP1842" s="601"/>
      <c r="JQ1842" s="601"/>
      <c r="JR1842" s="601"/>
      <c r="JS1842" s="601"/>
      <c r="JT1842" s="601"/>
      <c r="JU1842" s="601"/>
      <c r="JV1842" s="601"/>
      <c r="JW1842" s="601"/>
      <c r="JX1842" s="601"/>
      <c r="JY1842" s="601"/>
      <c r="JZ1842" s="601"/>
      <c r="KA1842" s="601"/>
      <c r="KB1842" s="601"/>
      <c r="KC1842" s="601"/>
      <c r="KD1842" s="601"/>
      <c r="KE1842" s="601"/>
      <c r="KF1842" s="601"/>
      <c r="KG1842" s="601"/>
      <c r="KH1842" s="601"/>
      <c r="KI1842" s="601"/>
      <c r="KJ1842" s="601"/>
      <c r="KK1842" s="601"/>
      <c r="KL1842" s="601"/>
      <c r="KM1842" s="601"/>
      <c r="KN1842" s="601"/>
      <c r="KO1842" s="601"/>
      <c r="KP1842" s="601"/>
      <c r="KQ1842" s="601"/>
      <c r="KR1842" s="601"/>
      <c r="KS1842" s="601"/>
      <c r="KT1842" s="601"/>
      <c r="KU1842" s="601"/>
      <c r="KV1842" s="601"/>
      <c r="KW1842" s="601"/>
      <c r="KX1842" s="601"/>
      <c r="KY1842" s="601"/>
      <c r="KZ1842" s="601"/>
      <c r="LA1842" s="601"/>
      <c r="LB1842" s="601"/>
      <c r="LC1842" s="601"/>
      <c r="LD1842" s="601"/>
      <c r="LE1842" s="601"/>
      <c r="LF1842" s="601"/>
      <c r="LG1842" s="601"/>
      <c r="LH1842" s="601"/>
      <c r="LI1842" s="601"/>
      <c r="LJ1842" s="601"/>
    </row>
    <row r="1843" spans="1:322">
      <c r="A1843" s="715"/>
      <c r="B1843" s="564"/>
      <c r="C1843" s="564"/>
      <c r="D1843" s="676" t="s">
        <v>1067</v>
      </c>
      <c r="E1843" s="677" t="s">
        <v>1126</v>
      </c>
      <c r="F1843" s="596" t="s">
        <v>1152</v>
      </c>
      <c r="G1843" s="596">
        <v>2022</v>
      </c>
      <c r="H1843" s="596">
        <v>3</v>
      </c>
      <c r="I1843" s="687">
        <v>127579</v>
      </c>
      <c r="J1843" s="677">
        <v>44644</v>
      </c>
      <c r="K1843" s="676" t="s">
        <v>1616</v>
      </c>
      <c r="L1843" s="677" t="s">
        <v>1578</v>
      </c>
      <c r="M1843" s="677">
        <v>44468</v>
      </c>
      <c r="N1843" s="677" t="s">
        <v>1603</v>
      </c>
      <c r="O1843" s="677"/>
      <c r="P1843" s="597">
        <v>44630</v>
      </c>
      <c r="Q1843" s="597">
        <v>44641</v>
      </c>
      <c r="R1843" s="597">
        <v>44644</v>
      </c>
      <c r="S1843" s="596" t="s">
        <v>1580</v>
      </c>
      <c r="T1843" s="596">
        <v>60</v>
      </c>
      <c r="U1843" s="596" t="s">
        <v>1612</v>
      </c>
      <c r="V1843" s="596" t="s">
        <v>1591</v>
      </c>
      <c r="W1843" s="678">
        <v>400</v>
      </c>
      <c r="X1843" s="551">
        <v>624</v>
      </c>
      <c r="Y1843" s="693">
        <v>249600</v>
      </c>
      <c r="Z1843" s="598">
        <v>0.44</v>
      </c>
      <c r="AA1843" s="682">
        <f>Y1843*Z1843</f>
        <v>109824</v>
      </c>
      <c r="AB1843" s="521"/>
      <c r="AC1843" s="683">
        <v>0</v>
      </c>
      <c r="AD1843" s="676"/>
      <c r="AE1843" s="684"/>
      <c r="AF1843" s="695">
        <f>AA1843+AD1843+AE1843</f>
        <v>109824</v>
      </c>
      <c r="AG1843" s="596" t="s">
        <v>47</v>
      </c>
      <c r="AH1843" s="641"/>
      <c r="AI1843" s="676">
        <v>75</v>
      </c>
      <c r="AJ1843" s="676" t="s">
        <v>1594</v>
      </c>
      <c r="AK1843" s="676" t="s">
        <v>50</v>
      </c>
      <c r="AL1843" s="696">
        <v>92407</v>
      </c>
      <c r="AM1843" s="596" t="s">
        <v>52</v>
      </c>
      <c r="AN1843" s="596" t="s">
        <v>1585</v>
      </c>
      <c r="AO1843" s="596"/>
      <c r="AP1843" s="676" t="s">
        <v>92</v>
      </c>
      <c r="AQ1843" s="676" t="s">
        <v>37</v>
      </c>
      <c r="AR1843" s="676"/>
      <c r="AS1843" s="523" t="s">
        <v>1077</v>
      </c>
      <c r="AT1843" s="523"/>
      <c r="AU1843" s="523"/>
      <c r="AV1843" s="674"/>
      <c r="AW1843" s="673" t="str">
        <f>U1843</f>
        <v>30390256H</v>
      </c>
      <c r="AX1843" s="673" cm="1">
        <f t="array" ref="AX1843">SUM(MID(0&amp;AW1843,LARGE(INDEX(ISNUMBER(--MID(AW1843,ROW($1:$8),1))*ROW($1:$8),),ROW($1:$8))+1,1)*10^ROW($1:$8)/10)</f>
        <v>30390256</v>
      </c>
      <c r="AY1843" s="673" t="str">
        <f>VLOOKUP($AX1843,'Item Master Data'!$A:$F,3,FALSE)</f>
        <v>T400H</v>
      </c>
      <c r="AZ1843" s="673">
        <f>VLOOKUP($AX1843,'Item Master Data'!$A:$F,6,FALSE)</f>
        <v>400</v>
      </c>
      <c r="BA1843" s="673">
        <f>X1843/BB1843</f>
        <v>24</v>
      </c>
      <c r="BB1843" s="673">
        <f>VLOOKUP(AX1843,'Item Master Data'!$A:$G,7,FALSE)</f>
        <v>26</v>
      </c>
      <c r="BC1843" s="673"/>
      <c r="BD1843" s="673">
        <f>W1843-AZ1843</f>
        <v>0</v>
      </c>
      <c r="BE1843" s="595"/>
      <c r="BF1843" s="595"/>
      <c r="BG1843" s="595"/>
      <c r="BH1843" s="595"/>
      <c r="BI1843" s="595"/>
      <c r="BJ1843" s="595"/>
      <c r="BK1843" s="595"/>
      <c r="BL1843" s="595"/>
      <c r="BM1843" s="595"/>
      <c r="BN1843" s="595"/>
      <c r="BO1843" s="595"/>
      <c r="BP1843" s="595"/>
      <c r="BQ1843" s="595"/>
      <c r="BR1843" s="595"/>
      <c r="BS1843" s="595"/>
      <c r="BT1843" s="595"/>
      <c r="BU1843" s="595"/>
      <c r="BV1843" s="595"/>
      <c r="BW1843" s="595"/>
      <c r="BX1843" s="595"/>
      <c r="BY1843" s="595"/>
      <c r="BZ1843" s="595"/>
      <c r="CA1843" s="595"/>
      <c r="CB1843" s="595"/>
      <c r="CC1843" s="595"/>
      <c r="CD1843" s="595"/>
      <c r="CE1843" s="595"/>
      <c r="CF1843" s="595"/>
      <c r="CG1843" s="595"/>
      <c r="CH1843" s="595"/>
      <c r="CI1843" s="595"/>
      <c r="CJ1843" s="595"/>
      <c r="CK1843" s="595"/>
      <c r="CL1843" s="595"/>
      <c r="CM1843" s="595"/>
      <c r="CN1843" s="595"/>
      <c r="CO1843" s="595"/>
      <c r="CP1843" s="595"/>
      <c r="CQ1843" s="595"/>
      <c r="CR1843" s="595"/>
      <c r="CS1843" s="595"/>
      <c r="CT1843" s="595"/>
      <c r="CU1843" s="595"/>
      <c r="CV1843" s="595"/>
      <c r="CW1843" s="595"/>
      <c r="CX1843" s="595"/>
      <c r="CY1843" s="595"/>
      <c r="CZ1843" s="595"/>
      <c r="DA1843" s="595"/>
      <c r="DB1843" s="595"/>
      <c r="DC1843" s="595"/>
      <c r="DD1843" s="595"/>
      <c r="DE1843" s="595"/>
      <c r="DF1843" s="595"/>
      <c r="DG1843" s="595"/>
      <c r="DH1843" s="595"/>
      <c r="DI1843" s="595"/>
      <c r="DJ1843" s="595"/>
      <c r="DK1843" s="595"/>
      <c r="DL1843" s="595"/>
      <c r="DM1843" s="595"/>
      <c r="DN1843" s="595"/>
      <c r="DO1843" s="595"/>
      <c r="DP1843" s="595"/>
      <c r="DQ1843" s="595"/>
      <c r="DR1843" s="595"/>
      <c r="DS1843" s="595"/>
      <c r="DT1843" s="595"/>
      <c r="DU1843" s="595"/>
      <c r="DV1843" s="595"/>
      <c r="DW1843" s="595"/>
      <c r="DX1843" s="595"/>
      <c r="DY1843" s="595"/>
      <c r="DZ1843" s="595"/>
      <c r="EA1843" s="595"/>
      <c r="EB1843" s="595"/>
      <c r="EC1843" s="595"/>
      <c r="ED1843" s="595"/>
      <c r="EE1843" s="595"/>
      <c r="EF1843" s="595"/>
      <c r="EG1843" s="595"/>
      <c r="EH1843" s="595"/>
      <c r="EI1843" s="595"/>
      <c r="EJ1843" s="595"/>
      <c r="EK1843" s="595"/>
      <c r="EL1843" s="595"/>
      <c r="EM1843" s="595"/>
      <c r="EN1843" s="595"/>
      <c r="EO1843" s="595"/>
      <c r="EP1843" s="595"/>
      <c r="EQ1843" s="595"/>
      <c r="ER1843" s="595"/>
      <c r="ES1843" s="595"/>
      <c r="ET1843" s="595"/>
      <c r="EU1843" s="595"/>
      <c r="EV1843" s="595"/>
      <c r="EW1843" s="595"/>
      <c r="EX1843" s="595"/>
      <c r="EY1843" s="595"/>
      <c r="EZ1843" s="595"/>
      <c r="FA1843" s="595"/>
      <c r="FB1843" s="595"/>
      <c r="FC1843" s="595"/>
      <c r="FD1843" s="595"/>
      <c r="FE1843" s="595"/>
      <c r="FF1843" s="595"/>
      <c r="FG1843" s="595"/>
      <c r="FH1843" s="595"/>
      <c r="FI1843" s="595"/>
      <c r="FJ1843" s="595"/>
      <c r="FK1843" s="595"/>
      <c r="FL1843" s="595"/>
      <c r="FM1843" s="595"/>
      <c r="FN1843" s="595"/>
      <c r="FO1843" s="595"/>
      <c r="FP1843" s="595"/>
      <c r="FQ1843" s="595"/>
      <c r="FR1843" s="595"/>
      <c r="FS1843" s="595"/>
      <c r="FT1843" s="595"/>
      <c r="FU1843" s="595"/>
      <c r="FV1843" s="595"/>
      <c r="FW1843" s="595"/>
      <c r="FX1843" s="595"/>
      <c r="FY1843" s="595"/>
      <c r="FZ1843" s="595"/>
      <c r="GA1843" s="595"/>
      <c r="GB1843" s="595"/>
      <c r="GC1843" s="595"/>
      <c r="GD1843" s="595"/>
      <c r="GE1843" s="595"/>
      <c r="GF1843" s="595"/>
      <c r="GG1843" s="595"/>
      <c r="GH1843" s="595"/>
      <c r="GI1843" s="595"/>
      <c r="GJ1843" s="595"/>
      <c r="GK1843" s="595"/>
      <c r="GL1843" s="595"/>
      <c r="GM1843" s="595"/>
      <c r="GN1843" s="595"/>
      <c r="GO1843" s="595"/>
      <c r="GP1843" s="595"/>
      <c r="GQ1843" s="595"/>
      <c r="GR1843" s="595"/>
      <c r="GS1843" s="595"/>
      <c r="GT1843" s="595"/>
      <c r="GU1843" s="595"/>
      <c r="GV1843" s="595"/>
      <c r="GW1843" s="595"/>
      <c r="GX1843" s="595"/>
      <c r="GY1843" s="595"/>
      <c r="GZ1843" s="595"/>
      <c r="HA1843" s="595"/>
      <c r="HB1843" s="595"/>
      <c r="HC1843" s="595"/>
      <c r="HD1843" s="595"/>
      <c r="HE1843" s="595"/>
      <c r="HF1843" s="595"/>
      <c r="HG1843" s="595"/>
      <c r="HH1843" s="595"/>
      <c r="HI1843" s="595"/>
      <c r="HJ1843" s="595"/>
      <c r="HK1843" s="595"/>
      <c r="HL1843" s="595"/>
      <c r="HM1843" s="595"/>
      <c r="HN1843" s="595"/>
      <c r="HO1843" s="595"/>
      <c r="HP1843" s="595"/>
      <c r="HQ1843" s="595"/>
      <c r="HR1843" s="595"/>
      <c r="HS1843" s="595"/>
      <c r="HT1843" s="595"/>
      <c r="HU1843" s="595"/>
      <c r="HV1843" s="595"/>
      <c r="HW1843" s="595"/>
      <c r="HX1843" s="595"/>
      <c r="HY1843" s="595"/>
      <c r="HZ1843" s="595"/>
      <c r="IA1843" s="595"/>
      <c r="IB1843" s="595"/>
      <c r="IC1843" s="595"/>
      <c r="ID1843" s="595"/>
      <c r="IE1843" s="595"/>
      <c r="IF1843" s="595"/>
      <c r="IG1843" s="595"/>
      <c r="IH1843" s="595"/>
      <c r="II1843" s="595"/>
      <c r="IJ1843" s="595"/>
      <c r="IK1843" s="595"/>
      <c r="IL1843" s="595"/>
      <c r="IM1843" s="595"/>
      <c r="IN1843" s="595"/>
      <c r="IO1843" s="595"/>
      <c r="IP1843" s="595"/>
      <c r="IQ1843" s="595"/>
      <c r="IR1843" s="595"/>
      <c r="IS1843" s="595"/>
      <c r="IT1843" s="595"/>
      <c r="IU1843" s="595"/>
      <c r="IV1843" s="595"/>
      <c r="IW1843" s="595"/>
      <c r="IX1843" s="595"/>
      <c r="IY1843" s="595"/>
      <c r="IZ1843" s="595"/>
      <c r="JA1843" s="595"/>
      <c r="JB1843" s="595"/>
      <c r="JC1843" s="595"/>
      <c r="JD1843" s="595"/>
      <c r="JE1843" s="595"/>
      <c r="JF1843" s="595"/>
      <c r="JG1843" s="595"/>
      <c r="JH1843" s="595"/>
      <c r="JI1843" s="595"/>
      <c r="JJ1843" s="595"/>
      <c r="JK1843" s="595"/>
      <c r="JL1843" s="595"/>
      <c r="JM1843" s="595"/>
      <c r="JN1843" s="595"/>
      <c r="JO1843" s="595"/>
      <c r="JP1843" s="595"/>
      <c r="JQ1843" s="595"/>
      <c r="JR1843" s="595"/>
      <c r="JS1843" s="595"/>
      <c r="JT1843" s="595"/>
      <c r="JU1843" s="595"/>
      <c r="JV1843" s="595"/>
      <c r="JW1843" s="595"/>
      <c r="JX1843" s="595"/>
      <c r="JY1843" s="595"/>
      <c r="JZ1843" s="595"/>
      <c r="KA1843" s="595"/>
      <c r="KB1843" s="595"/>
      <c r="KC1843" s="595"/>
      <c r="KD1843" s="595"/>
      <c r="KE1843" s="595"/>
      <c r="KF1843" s="595"/>
      <c r="KG1843" s="595"/>
      <c r="KH1843" s="595"/>
      <c r="KI1843" s="595"/>
      <c r="KJ1843" s="595"/>
      <c r="KK1843" s="595"/>
      <c r="KL1843" s="595"/>
      <c r="KM1843" s="595"/>
      <c r="KN1843" s="595"/>
      <c r="KO1843" s="595"/>
      <c r="KP1843" s="595"/>
      <c r="KQ1843" s="595"/>
      <c r="KR1843" s="595"/>
      <c r="KS1843" s="595"/>
      <c r="KT1843" s="595"/>
      <c r="KU1843" s="595"/>
      <c r="KV1843" s="595"/>
      <c r="KW1843" s="595"/>
      <c r="KX1843" s="595"/>
      <c r="KY1843" s="595"/>
      <c r="KZ1843" s="595"/>
      <c r="LA1843" s="595"/>
      <c r="LB1843" s="595"/>
      <c r="LC1843" s="595"/>
      <c r="LD1843" s="595"/>
      <c r="LE1843" s="595"/>
      <c r="LF1843" s="595"/>
      <c r="LG1843" s="595"/>
      <c r="LH1843" s="595"/>
      <c r="LI1843" s="595"/>
      <c r="LJ1843" s="595"/>
    </row>
    <row r="1844" spans="1:322">
      <c r="A1844" s="715"/>
      <c r="B1844" s="564"/>
      <c r="C1844" s="564"/>
      <c r="D1844" s="676" t="s">
        <v>1067</v>
      </c>
      <c r="E1844" s="677" t="s">
        <v>1126</v>
      </c>
      <c r="F1844" s="676" t="s">
        <v>1152</v>
      </c>
      <c r="G1844" s="596">
        <v>2022</v>
      </c>
      <c r="H1844" s="596">
        <v>3</v>
      </c>
      <c r="I1844" s="687">
        <v>127464</v>
      </c>
      <c r="J1844" s="677">
        <v>44643</v>
      </c>
      <c r="K1844" s="676" t="s">
        <v>1616</v>
      </c>
      <c r="L1844" s="677" t="s">
        <v>1578</v>
      </c>
      <c r="M1844" s="677">
        <v>44468</v>
      </c>
      <c r="N1844" s="677" t="s">
        <v>1603</v>
      </c>
      <c r="O1844" s="677"/>
      <c r="P1844" s="597">
        <v>44630</v>
      </c>
      <c r="Q1844" s="597">
        <v>44641</v>
      </c>
      <c r="R1844" s="597">
        <v>44643</v>
      </c>
      <c r="S1844" s="596" t="s">
        <v>1580</v>
      </c>
      <c r="T1844" s="596">
        <v>60</v>
      </c>
      <c r="U1844" s="676" t="s">
        <v>1590</v>
      </c>
      <c r="V1844" s="596" t="s">
        <v>1591</v>
      </c>
      <c r="W1844" s="678">
        <v>400</v>
      </c>
      <c r="X1844" s="551">
        <v>624</v>
      </c>
      <c r="Y1844" s="693">
        <v>249600</v>
      </c>
      <c r="Z1844" s="598">
        <v>0.44</v>
      </c>
      <c r="AA1844" s="682">
        <f>Y1844*Z1844</f>
        <v>109824</v>
      </c>
      <c r="AB1844" s="521"/>
      <c r="AC1844" s="683">
        <v>0</v>
      </c>
      <c r="AD1844" s="676"/>
      <c r="AE1844" s="684"/>
      <c r="AF1844" s="695">
        <f>AA1844+AD1844+AE1844</f>
        <v>109824</v>
      </c>
      <c r="AG1844" s="596" t="s">
        <v>47</v>
      </c>
      <c r="AH1844" s="641"/>
      <c r="AI1844" s="676">
        <v>75</v>
      </c>
      <c r="AJ1844" s="676" t="s">
        <v>1594</v>
      </c>
      <c r="AK1844" s="676" t="s">
        <v>50</v>
      </c>
      <c r="AL1844" s="696">
        <v>92407</v>
      </c>
      <c r="AM1844" s="596" t="s">
        <v>52</v>
      </c>
      <c r="AN1844" s="676" t="s">
        <v>1585</v>
      </c>
      <c r="AO1844" s="596"/>
      <c r="AP1844" s="676" t="s">
        <v>92</v>
      </c>
      <c r="AQ1844" s="676" t="s">
        <v>37</v>
      </c>
      <c r="AR1844" s="676"/>
      <c r="AS1844" s="523" t="s">
        <v>1077</v>
      </c>
      <c r="AT1844" s="523"/>
      <c r="AU1844" s="523"/>
      <c r="AV1844" s="674"/>
      <c r="AW1844" s="673" t="str">
        <f>U1844</f>
        <v>30390256C</v>
      </c>
      <c r="AX1844" s="673" cm="1">
        <f t="array" ref="AX1844">SUM(MID(0&amp;AW1844,LARGE(INDEX(ISNUMBER(--MID(AW1844,ROW($1:$8),1))*ROW($1:$8),),ROW($1:$8))+1,1)*10^ROW($1:$8)/10)</f>
        <v>30390256</v>
      </c>
      <c r="AY1844" s="673" t="str">
        <f>VLOOKUP($AX1844,'Item Master Data'!$A:$F,3,FALSE)</f>
        <v>T400H</v>
      </c>
      <c r="AZ1844" s="673">
        <f>VLOOKUP($AX1844,'Item Master Data'!$A:$F,6,FALSE)</f>
        <v>400</v>
      </c>
      <c r="BA1844" s="673">
        <f>X1844/BB1844</f>
        <v>24</v>
      </c>
      <c r="BB1844" s="673">
        <f>VLOOKUP(AX1844,'Item Master Data'!$A:$G,7,FALSE)</f>
        <v>26</v>
      </c>
      <c r="BC1844" s="673"/>
      <c r="BD1844" s="673">
        <f>W1844-AZ1844</f>
        <v>0</v>
      </c>
      <c r="BE1844" s="595"/>
      <c r="BF1844" s="595"/>
      <c r="BG1844" s="595"/>
      <c r="BH1844" s="595"/>
      <c r="BI1844" s="595"/>
      <c r="BJ1844" s="595"/>
      <c r="BK1844" s="595"/>
      <c r="BL1844" s="595"/>
      <c r="BM1844" s="595"/>
      <c r="BN1844" s="595"/>
      <c r="BO1844" s="595"/>
      <c r="BP1844" s="595"/>
      <c r="BQ1844" s="595"/>
      <c r="BR1844" s="595"/>
      <c r="BS1844" s="595"/>
      <c r="BT1844" s="595"/>
      <c r="BU1844" s="595"/>
      <c r="BV1844" s="595"/>
      <c r="BW1844" s="595"/>
      <c r="BX1844" s="595"/>
      <c r="BY1844" s="595"/>
      <c r="BZ1844" s="595"/>
      <c r="CA1844" s="595"/>
      <c r="CB1844" s="595"/>
      <c r="CC1844" s="595"/>
      <c r="CD1844" s="595"/>
      <c r="CE1844" s="595"/>
      <c r="CF1844" s="595"/>
      <c r="CG1844" s="595"/>
      <c r="CH1844" s="595"/>
      <c r="CI1844" s="595"/>
      <c r="CJ1844" s="595"/>
      <c r="CK1844" s="595"/>
      <c r="CL1844" s="595"/>
      <c r="CM1844" s="595"/>
      <c r="CN1844" s="595"/>
      <c r="CO1844" s="595"/>
      <c r="CP1844" s="595"/>
      <c r="CQ1844" s="595"/>
      <c r="CR1844" s="595"/>
      <c r="CS1844" s="595"/>
      <c r="CT1844" s="595"/>
      <c r="CU1844" s="595"/>
      <c r="CV1844" s="595"/>
      <c r="CW1844" s="595"/>
      <c r="CX1844" s="595"/>
      <c r="CY1844" s="595"/>
      <c r="CZ1844" s="595"/>
      <c r="DA1844" s="595"/>
      <c r="DB1844" s="595"/>
      <c r="DC1844" s="595"/>
      <c r="DD1844" s="595"/>
      <c r="DE1844" s="595"/>
      <c r="DF1844" s="595"/>
      <c r="DG1844" s="595"/>
      <c r="DH1844" s="595"/>
      <c r="DI1844" s="595"/>
      <c r="DJ1844" s="595"/>
      <c r="DK1844" s="595"/>
      <c r="DL1844" s="595"/>
      <c r="DM1844" s="595"/>
      <c r="DN1844" s="595"/>
      <c r="DO1844" s="595"/>
      <c r="DP1844" s="595"/>
      <c r="DQ1844" s="595"/>
      <c r="DR1844" s="595"/>
      <c r="DS1844" s="595"/>
      <c r="DT1844" s="595"/>
      <c r="DU1844" s="595"/>
      <c r="DV1844" s="595"/>
      <c r="DW1844" s="595"/>
      <c r="DX1844" s="595"/>
      <c r="DY1844" s="595"/>
      <c r="DZ1844" s="595"/>
      <c r="EA1844" s="595"/>
      <c r="EB1844" s="595"/>
      <c r="EC1844" s="595"/>
      <c r="ED1844" s="595"/>
      <c r="EE1844" s="595"/>
      <c r="EF1844" s="595"/>
      <c r="EG1844" s="595"/>
      <c r="EH1844" s="595"/>
      <c r="EI1844" s="595"/>
      <c r="EJ1844" s="595"/>
      <c r="EK1844" s="595"/>
      <c r="EL1844" s="595"/>
      <c r="EM1844" s="595"/>
      <c r="EN1844" s="595"/>
      <c r="EO1844" s="595"/>
      <c r="EP1844" s="595"/>
      <c r="EQ1844" s="595"/>
      <c r="ER1844" s="595"/>
      <c r="ES1844" s="595"/>
      <c r="ET1844" s="595"/>
      <c r="EU1844" s="595"/>
      <c r="EV1844" s="595"/>
      <c r="EW1844" s="595"/>
      <c r="EX1844" s="595"/>
      <c r="EY1844" s="595"/>
      <c r="EZ1844" s="595"/>
      <c r="FA1844" s="595"/>
      <c r="FB1844" s="595"/>
      <c r="FC1844" s="595"/>
      <c r="FD1844" s="595"/>
      <c r="FE1844" s="595"/>
      <c r="FF1844" s="595"/>
      <c r="FG1844" s="595"/>
      <c r="FH1844" s="595"/>
      <c r="FI1844" s="595"/>
      <c r="FJ1844" s="595"/>
      <c r="FK1844" s="595"/>
      <c r="FL1844" s="595"/>
      <c r="FM1844" s="595"/>
      <c r="FN1844" s="595"/>
      <c r="FO1844" s="595"/>
      <c r="FP1844" s="595"/>
      <c r="FQ1844" s="595"/>
      <c r="FR1844" s="595"/>
      <c r="FS1844" s="595"/>
      <c r="FT1844" s="595"/>
      <c r="FU1844" s="595"/>
      <c r="FV1844" s="595"/>
      <c r="FW1844" s="595"/>
      <c r="FX1844" s="595"/>
      <c r="FY1844" s="595"/>
      <c r="FZ1844" s="595"/>
      <c r="GA1844" s="595"/>
      <c r="GB1844" s="595"/>
      <c r="GC1844" s="595"/>
      <c r="GD1844" s="595"/>
      <c r="GE1844" s="595"/>
      <c r="GF1844" s="595"/>
      <c r="GG1844" s="595"/>
      <c r="GH1844" s="595"/>
      <c r="GI1844" s="595"/>
      <c r="GJ1844" s="595"/>
      <c r="GK1844" s="595"/>
      <c r="GL1844" s="595"/>
      <c r="GM1844" s="595"/>
      <c r="GN1844" s="595"/>
      <c r="GO1844" s="595"/>
      <c r="GP1844" s="595"/>
      <c r="GQ1844" s="595"/>
      <c r="GR1844" s="595"/>
      <c r="GS1844" s="595"/>
      <c r="GT1844" s="595"/>
      <c r="GU1844" s="595"/>
      <c r="GV1844" s="595"/>
      <c r="GW1844" s="595"/>
      <c r="GX1844" s="595"/>
      <c r="GY1844" s="595"/>
      <c r="GZ1844" s="595"/>
      <c r="HA1844" s="595"/>
      <c r="HB1844" s="595"/>
      <c r="HC1844" s="595"/>
      <c r="HD1844" s="595"/>
      <c r="HE1844" s="595"/>
      <c r="HF1844" s="595"/>
      <c r="HG1844" s="595"/>
      <c r="HH1844" s="595"/>
      <c r="HI1844" s="595"/>
      <c r="HJ1844" s="595"/>
      <c r="HK1844" s="595"/>
      <c r="HL1844" s="595"/>
      <c r="HM1844" s="595"/>
      <c r="HN1844" s="595"/>
      <c r="HO1844" s="595"/>
      <c r="HP1844" s="595"/>
      <c r="HQ1844" s="595"/>
      <c r="HR1844" s="595"/>
      <c r="HS1844" s="595"/>
      <c r="HT1844" s="595"/>
      <c r="HU1844" s="595"/>
      <c r="HV1844" s="595"/>
      <c r="HW1844" s="595"/>
      <c r="HX1844" s="595"/>
      <c r="HY1844" s="595"/>
      <c r="HZ1844" s="595"/>
      <c r="IA1844" s="595"/>
      <c r="IB1844" s="595"/>
      <c r="IC1844" s="595"/>
      <c r="ID1844" s="595"/>
      <c r="IE1844" s="595"/>
      <c r="IF1844" s="595"/>
      <c r="IG1844" s="595"/>
      <c r="IH1844" s="595"/>
      <c r="II1844" s="595"/>
      <c r="IJ1844" s="595"/>
      <c r="IK1844" s="595"/>
      <c r="IL1844" s="595"/>
      <c r="IM1844" s="595"/>
      <c r="IN1844" s="595"/>
      <c r="IO1844" s="595"/>
      <c r="IP1844" s="595"/>
      <c r="IQ1844" s="595"/>
      <c r="IR1844" s="595"/>
      <c r="IS1844" s="595"/>
      <c r="IT1844" s="595"/>
      <c r="IU1844" s="595"/>
      <c r="IV1844" s="595"/>
      <c r="IW1844" s="595"/>
      <c r="IX1844" s="595"/>
      <c r="IY1844" s="595"/>
      <c r="IZ1844" s="595"/>
      <c r="JA1844" s="595"/>
      <c r="JB1844" s="595"/>
      <c r="JC1844" s="595"/>
      <c r="JD1844" s="595"/>
      <c r="JE1844" s="595"/>
      <c r="JF1844" s="595"/>
      <c r="JG1844" s="595"/>
      <c r="JH1844" s="595"/>
      <c r="JI1844" s="595"/>
      <c r="JJ1844" s="595"/>
      <c r="JK1844" s="595"/>
      <c r="JL1844" s="595"/>
      <c r="JM1844" s="595"/>
      <c r="JN1844" s="595"/>
      <c r="JO1844" s="595"/>
      <c r="JP1844" s="595"/>
      <c r="JQ1844" s="595"/>
      <c r="JR1844" s="595"/>
      <c r="JS1844" s="595"/>
      <c r="JT1844" s="595"/>
      <c r="JU1844" s="595"/>
      <c r="JV1844" s="595"/>
      <c r="JW1844" s="595"/>
      <c r="JX1844" s="595"/>
      <c r="JY1844" s="595"/>
      <c r="JZ1844" s="595"/>
      <c r="KA1844" s="595"/>
      <c r="KB1844" s="595"/>
      <c r="KC1844" s="595"/>
      <c r="KD1844" s="595"/>
      <c r="KE1844" s="595"/>
      <c r="KF1844" s="595"/>
      <c r="KG1844" s="595"/>
      <c r="KH1844" s="595"/>
      <c r="KI1844" s="595"/>
      <c r="KJ1844" s="595"/>
      <c r="KK1844" s="595"/>
      <c r="KL1844" s="595"/>
      <c r="KM1844" s="595"/>
      <c r="KN1844" s="595"/>
      <c r="KO1844" s="595"/>
      <c r="KP1844" s="595"/>
      <c r="KQ1844" s="595"/>
      <c r="KR1844" s="595"/>
      <c r="KS1844" s="595"/>
      <c r="KT1844" s="595"/>
      <c r="KU1844" s="595"/>
      <c r="KV1844" s="595"/>
      <c r="KW1844" s="595"/>
      <c r="KX1844" s="595"/>
      <c r="KY1844" s="595"/>
      <c r="KZ1844" s="595"/>
      <c r="LA1844" s="595"/>
      <c r="LB1844" s="595"/>
      <c r="LC1844" s="595"/>
      <c r="LD1844" s="595"/>
      <c r="LE1844" s="595"/>
      <c r="LF1844" s="595"/>
      <c r="LG1844" s="595"/>
      <c r="LH1844" s="595"/>
      <c r="LI1844" s="595"/>
      <c r="LJ1844" s="595"/>
    </row>
    <row r="1845" spans="1:322">
      <c r="A1845" s="715"/>
      <c r="B1845" s="564"/>
      <c r="C1845" s="564"/>
      <c r="D1845" s="676" t="s">
        <v>1067</v>
      </c>
      <c r="E1845" s="677"/>
      <c r="F1845" s="676" t="s">
        <v>1152</v>
      </c>
      <c r="G1845" s="676">
        <v>2022</v>
      </c>
      <c r="H1845" s="596">
        <v>3</v>
      </c>
      <c r="I1845" s="687">
        <v>127613</v>
      </c>
      <c r="J1845" s="597">
        <v>44648</v>
      </c>
      <c r="K1845" s="676" t="s">
        <v>1616</v>
      </c>
      <c r="L1845" s="677" t="s">
        <v>1578</v>
      </c>
      <c r="M1845" s="677">
        <v>44468</v>
      </c>
      <c r="N1845" s="677" t="s">
        <v>1603</v>
      </c>
      <c r="O1845" s="677"/>
      <c r="P1845" s="597">
        <v>44630</v>
      </c>
      <c r="Q1845" s="597">
        <v>44648</v>
      </c>
      <c r="R1845" s="597">
        <v>44648</v>
      </c>
      <c r="S1845" s="596" t="s">
        <v>1580</v>
      </c>
      <c r="T1845" s="596">
        <v>60</v>
      </c>
      <c r="U1845" s="676" t="s">
        <v>1612</v>
      </c>
      <c r="V1845" s="676" t="s">
        <v>1591</v>
      </c>
      <c r="W1845" s="678">
        <v>400</v>
      </c>
      <c r="X1845" s="551">
        <v>624</v>
      </c>
      <c r="Y1845" s="693">
        <v>249600</v>
      </c>
      <c r="Z1845" s="680">
        <v>0.44</v>
      </c>
      <c r="AA1845" s="682">
        <f>Y1845*Z1845</f>
        <v>109824</v>
      </c>
      <c r="AB1845" s="521"/>
      <c r="AC1845" s="683">
        <v>0</v>
      </c>
      <c r="AD1845" s="676"/>
      <c r="AE1845" s="684"/>
      <c r="AF1845" s="695">
        <f>AA1845+AD1845+AE1845</f>
        <v>109824</v>
      </c>
      <c r="AG1845" s="676" t="s">
        <v>47</v>
      </c>
      <c r="AH1845" s="641"/>
      <c r="AI1845" s="676">
        <v>75</v>
      </c>
      <c r="AJ1845" s="676" t="s">
        <v>1594</v>
      </c>
      <c r="AK1845" s="676" t="s">
        <v>50</v>
      </c>
      <c r="AL1845" s="696">
        <v>92407</v>
      </c>
      <c r="AM1845" s="676" t="s">
        <v>52</v>
      </c>
      <c r="AN1845" s="676" t="s">
        <v>50</v>
      </c>
      <c r="AO1845" s="596"/>
      <c r="AP1845" s="676" t="s">
        <v>92</v>
      </c>
      <c r="AQ1845" s="676" t="s">
        <v>37</v>
      </c>
      <c r="AR1845" s="676"/>
      <c r="AS1845" s="523" t="s">
        <v>1077</v>
      </c>
      <c r="AT1845" s="523"/>
      <c r="AU1845" s="523"/>
      <c r="AV1845" s="674"/>
      <c r="AW1845" s="673" t="str">
        <f>U1845</f>
        <v>30390256H</v>
      </c>
      <c r="AX1845" s="673" cm="1">
        <f t="array" ref="AX1845">SUM(MID(0&amp;AW1845,LARGE(INDEX(ISNUMBER(--MID(AW1845,ROW($1:$8),1))*ROW($1:$8),),ROW($1:$8))+1,1)*10^ROW($1:$8)/10)</f>
        <v>30390256</v>
      </c>
      <c r="AY1845" s="673" t="str">
        <f>VLOOKUP($AX1845,'Item Master Data'!$A:$F,3,FALSE)</f>
        <v>T400H</v>
      </c>
      <c r="AZ1845" s="673">
        <f>VLOOKUP($AX1845,'Item Master Data'!$A:$F,6,FALSE)</f>
        <v>400</v>
      </c>
      <c r="BA1845" s="673">
        <f>X1845/BB1845</f>
        <v>24</v>
      </c>
      <c r="BB1845" s="673">
        <f>VLOOKUP(AX1845,'Item Master Data'!$A:$G,7,FALSE)</f>
        <v>26</v>
      </c>
      <c r="BC1845" s="673"/>
      <c r="BD1845" s="673">
        <f>W1845-AZ1845</f>
        <v>0</v>
      </c>
      <c r="BE1845" s="595"/>
      <c r="BF1845" s="595"/>
      <c r="BG1845" s="595"/>
      <c r="BH1845" s="595"/>
      <c r="BI1845" s="595"/>
      <c r="BJ1845" s="595"/>
      <c r="BK1845" s="595"/>
      <c r="BL1845" s="595"/>
      <c r="BM1845" s="595"/>
      <c r="BN1845" s="595"/>
      <c r="BO1845" s="595"/>
      <c r="BP1845" s="595"/>
      <c r="BQ1845" s="595"/>
      <c r="BR1845" s="595"/>
      <c r="BS1845" s="595"/>
      <c r="BT1845" s="595"/>
      <c r="BU1845" s="595"/>
      <c r="BV1845" s="595"/>
      <c r="BW1845" s="595"/>
      <c r="BX1845" s="595"/>
      <c r="BY1845" s="595"/>
      <c r="BZ1845" s="595"/>
      <c r="CA1845" s="595"/>
      <c r="CB1845" s="595"/>
      <c r="CC1845" s="595"/>
      <c r="CD1845" s="595"/>
      <c r="CE1845" s="595"/>
      <c r="CF1845" s="595"/>
      <c r="CG1845" s="595"/>
      <c r="CH1845" s="595"/>
      <c r="CI1845" s="595"/>
      <c r="CJ1845" s="595"/>
      <c r="CK1845" s="595"/>
      <c r="CL1845" s="595"/>
      <c r="CM1845" s="595"/>
      <c r="CN1845" s="595"/>
      <c r="CO1845" s="595"/>
      <c r="CP1845" s="595"/>
      <c r="CQ1845" s="595"/>
      <c r="CR1845" s="595"/>
      <c r="CS1845" s="595"/>
      <c r="CT1845" s="595"/>
      <c r="CU1845" s="595"/>
      <c r="CV1845" s="595"/>
      <c r="CW1845" s="595"/>
      <c r="CX1845" s="595"/>
      <c r="CY1845" s="595"/>
      <c r="CZ1845" s="595"/>
      <c r="DA1845" s="595"/>
      <c r="DB1845" s="595"/>
      <c r="DC1845" s="595"/>
      <c r="DD1845" s="595"/>
      <c r="DE1845" s="595"/>
      <c r="DF1845" s="595"/>
      <c r="DG1845" s="595"/>
      <c r="DH1845" s="595"/>
      <c r="DI1845" s="595"/>
      <c r="DJ1845" s="595"/>
      <c r="DK1845" s="595"/>
      <c r="DL1845" s="595"/>
      <c r="DM1845" s="595"/>
      <c r="DN1845" s="595"/>
      <c r="DO1845" s="595"/>
      <c r="DP1845" s="595"/>
      <c r="DQ1845" s="595"/>
      <c r="DR1845" s="595"/>
      <c r="DS1845" s="595"/>
      <c r="DT1845" s="595"/>
      <c r="DU1845" s="595"/>
      <c r="DV1845" s="595"/>
      <c r="DW1845" s="595"/>
      <c r="DX1845" s="595"/>
      <c r="DY1845" s="595"/>
      <c r="DZ1845" s="595"/>
      <c r="EA1845" s="595"/>
      <c r="EB1845" s="595"/>
      <c r="EC1845" s="595"/>
      <c r="ED1845" s="595"/>
      <c r="EE1845" s="595"/>
      <c r="EF1845" s="595"/>
      <c r="EG1845" s="595"/>
      <c r="EH1845" s="595"/>
      <c r="EI1845" s="595"/>
      <c r="EJ1845" s="595"/>
      <c r="EK1845" s="595"/>
      <c r="EL1845" s="595"/>
      <c r="EM1845" s="595"/>
      <c r="EN1845" s="595"/>
      <c r="EO1845" s="595"/>
      <c r="EP1845" s="595"/>
      <c r="EQ1845" s="595"/>
      <c r="ER1845" s="595"/>
      <c r="ES1845" s="595"/>
      <c r="ET1845" s="595"/>
      <c r="EU1845" s="595"/>
      <c r="EV1845" s="595"/>
      <c r="EW1845" s="595"/>
      <c r="EX1845" s="595"/>
      <c r="EY1845" s="595"/>
      <c r="EZ1845" s="595"/>
      <c r="FA1845" s="595"/>
      <c r="FB1845" s="595"/>
      <c r="FC1845" s="595"/>
      <c r="FD1845" s="595"/>
      <c r="FE1845" s="595"/>
      <c r="FF1845" s="595"/>
      <c r="FG1845" s="595"/>
      <c r="FH1845" s="595"/>
      <c r="FI1845" s="595"/>
      <c r="FJ1845" s="595"/>
      <c r="FK1845" s="595"/>
      <c r="FL1845" s="595"/>
      <c r="FM1845" s="595"/>
      <c r="FN1845" s="595"/>
      <c r="FO1845" s="595"/>
      <c r="FP1845" s="595"/>
      <c r="FQ1845" s="595"/>
      <c r="FR1845" s="595"/>
      <c r="FS1845" s="595"/>
      <c r="FT1845" s="595"/>
      <c r="FU1845" s="595"/>
      <c r="FV1845" s="595"/>
      <c r="FW1845" s="595"/>
      <c r="FX1845" s="595"/>
      <c r="FY1845" s="595"/>
      <c r="FZ1845" s="595"/>
      <c r="GA1845" s="595"/>
      <c r="GB1845" s="595"/>
      <c r="GC1845" s="595"/>
      <c r="GD1845" s="595"/>
      <c r="GE1845" s="595"/>
      <c r="GF1845" s="595"/>
      <c r="GG1845" s="595"/>
      <c r="GH1845" s="595"/>
      <c r="GI1845" s="595"/>
      <c r="GJ1845" s="595"/>
      <c r="GK1845" s="595"/>
      <c r="GL1845" s="595"/>
      <c r="GM1845" s="595"/>
      <c r="GN1845" s="595"/>
      <c r="GO1845" s="595"/>
      <c r="GP1845" s="595"/>
      <c r="GQ1845" s="595"/>
      <c r="GR1845" s="595"/>
      <c r="GS1845" s="595"/>
      <c r="GT1845" s="595"/>
      <c r="GU1845" s="595"/>
      <c r="GV1845" s="595"/>
      <c r="GW1845" s="595"/>
      <c r="GX1845" s="595"/>
      <c r="GY1845" s="595"/>
      <c r="GZ1845" s="595"/>
      <c r="HA1845" s="595"/>
      <c r="HB1845" s="595"/>
      <c r="HC1845" s="595"/>
      <c r="HD1845" s="595"/>
      <c r="HE1845" s="595"/>
      <c r="HF1845" s="595"/>
      <c r="HG1845" s="595"/>
      <c r="HH1845" s="595"/>
      <c r="HI1845" s="595"/>
      <c r="HJ1845" s="595"/>
      <c r="HK1845" s="595"/>
      <c r="HL1845" s="595"/>
      <c r="HM1845" s="595"/>
      <c r="HN1845" s="595"/>
      <c r="HO1845" s="595"/>
      <c r="HP1845" s="595"/>
      <c r="HQ1845" s="595"/>
      <c r="HR1845" s="595"/>
      <c r="HS1845" s="595"/>
      <c r="HT1845" s="595"/>
      <c r="HU1845" s="595"/>
      <c r="HV1845" s="595"/>
      <c r="HW1845" s="595"/>
      <c r="HX1845" s="595"/>
      <c r="HY1845" s="595"/>
      <c r="HZ1845" s="595"/>
      <c r="IA1845" s="595"/>
      <c r="IB1845" s="595"/>
      <c r="IC1845" s="595"/>
      <c r="ID1845" s="595"/>
      <c r="IE1845" s="595"/>
      <c r="IF1845" s="595"/>
      <c r="IG1845" s="595"/>
      <c r="IH1845" s="595"/>
      <c r="II1845" s="595"/>
      <c r="IJ1845" s="595"/>
      <c r="IK1845" s="595"/>
      <c r="IL1845" s="595"/>
      <c r="IM1845" s="595"/>
      <c r="IN1845" s="595"/>
      <c r="IO1845" s="595"/>
      <c r="IP1845" s="595"/>
      <c r="IQ1845" s="595"/>
      <c r="IR1845" s="595"/>
      <c r="IS1845" s="595"/>
      <c r="IT1845" s="595"/>
      <c r="IU1845" s="595"/>
      <c r="IV1845" s="595"/>
      <c r="IW1845" s="595"/>
      <c r="IX1845" s="595"/>
      <c r="IY1845" s="595"/>
      <c r="IZ1845" s="595"/>
      <c r="JA1845" s="595"/>
      <c r="JB1845" s="595"/>
      <c r="JC1845" s="595"/>
      <c r="JD1845" s="595"/>
      <c r="JE1845" s="595"/>
      <c r="JF1845" s="595"/>
      <c r="JG1845" s="595"/>
      <c r="JH1845" s="595"/>
      <c r="JI1845" s="595"/>
      <c r="JJ1845" s="595"/>
      <c r="JK1845" s="595"/>
      <c r="JL1845" s="595"/>
      <c r="JM1845" s="595"/>
      <c r="JN1845" s="595"/>
      <c r="JO1845" s="595"/>
      <c r="JP1845" s="595"/>
      <c r="JQ1845" s="595"/>
      <c r="JR1845" s="595"/>
      <c r="JS1845" s="595"/>
      <c r="JT1845" s="595"/>
      <c r="JU1845" s="595"/>
      <c r="JV1845" s="595"/>
      <c r="JW1845" s="595"/>
      <c r="JX1845" s="595"/>
      <c r="JY1845" s="595"/>
      <c r="JZ1845" s="595"/>
      <c r="KA1845" s="595"/>
      <c r="KB1845" s="595"/>
      <c r="KC1845" s="595"/>
      <c r="KD1845" s="595"/>
      <c r="KE1845" s="595"/>
      <c r="KF1845" s="595"/>
      <c r="KG1845" s="595"/>
      <c r="KH1845" s="595"/>
      <c r="KI1845" s="595"/>
      <c r="KJ1845" s="595"/>
      <c r="KK1845" s="595"/>
      <c r="KL1845" s="595"/>
      <c r="KM1845" s="595"/>
      <c r="KN1845" s="595"/>
      <c r="KO1845" s="595"/>
      <c r="KP1845" s="595"/>
      <c r="KQ1845" s="595"/>
      <c r="KR1845" s="595"/>
      <c r="KS1845" s="595"/>
      <c r="KT1845" s="595"/>
      <c r="KU1845" s="595"/>
      <c r="KV1845" s="595"/>
      <c r="KW1845" s="595"/>
      <c r="KX1845" s="595"/>
      <c r="KY1845" s="595"/>
      <c r="KZ1845" s="595"/>
      <c r="LA1845" s="595"/>
      <c r="LB1845" s="595"/>
      <c r="LC1845" s="595"/>
      <c r="LD1845" s="595"/>
      <c r="LE1845" s="595"/>
      <c r="LF1845" s="595"/>
      <c r="LG1845" s="595"/>
      <c r="LH1845" s="595"/>
      <c r="LI1845" s="595"/>
      <c r="LJ1845" s="595"/>
    </row>
    <row r="1846" spans="1:322">
      <c r="A1846" s="715"/>
      <c r="B1846" s="564"/>
      <c r="C1846" s="564"/>
      <c r="D1846" s="676" t="s">
        <v>1067</v>
      </c>
      <c r="E1846" s="677"/>
      <c r="F1846" s="676" t="s">
        <v>1152</v>
      </c>
      <c r="G1846" s="676">
        <v>2022</v>
      </c>
      <c r="H1846" s="596">
        <v>3</v>
      </c>
      <c r="I1846" s="687">
        <v>127614</v>
      </c>
      <c r="J1846" s="597">
        <v>44648</v>
      </c>
      <c r="K1846" s="676" t="s">
        <v>1616</v>
      </c>
      <c r="L1846" s="677" t="s">
        <v>1578</v>
      </c>
      <c r="M1846" s="677">
        <v>44468</v>
      </c>
      <c r="N1846" s="677" t="s">
        <v>1603</v>
      </c>
      <c r="O1846" s="677"/>
      <c r="P1846" s="597">
        <v>44630</v>
      </c>
      <c r="Q1846" s="597">
        <v>44648</v>
      </c>
      <c r="R1846" s="597">
        <v>44648</v>
      </c>
      <c r="S1846" s="596" t="s">
        <v>1580</v>
      </c>
      <c r="T1846" s="596">
        <v>60</v>
      </c>
      <c r="U1846" s="676" t="s">
        <v>1612</v>
      </c>
      <c r="V1846" s="596" t="s">
        <v>1591</v>
      </c>
      <c r="W1846" s="678">
        <v>400</v>
      </c>
      <c r="X1846" s="551">
        <v>624</v>
      </c>
      <c r="Y1846" s="693">
        <v>249600</v>
      </c>
      <c r="Z1846" s="598">
        <v>0.44</v>
      </c>
      <c r="AA1846" s="682">
        <f>Y1846*Z1846</f>
        <v>109824</v>
      </c>
      <c r="AB1846" s="521"/>
      <c r="AC1846" s="683">
        <v>0</v>
      </c>
      <c r="AD1846" s="676"/>
      <c r="AE1846" s="684"/>
      <c r="AF1846" s="695">
        <f>AA1846+AD1846+AE1846</f>
        <v>109824</v>
      </c>
      <c r="AG1846" s="676" t="s">
        <v>47</v>
      </c>
      <c r="AH1846" s="641"/>
      <c r="AI1846" s="676">
        <v>75</v>
      </c>
      <c r="AJ1846" s="676" t="s">
        <v>1594</v>
      </c>
      <c r="AK1846" s="676" t="s">
        <v>50</v>
      </c>
      <c r="AL1846" s="696">
        <v>92407</v>
      </c>
      <c r="AM1846" s="676" t="s">
        <v>52</v>
      </c>
      <c r="AN1846" s="676" t="s">
        <v>50</v>
      </c>
      <c r="AO1846" s="596"/>
      <c r="AP1846" s="676" t="s">
        <v>92</v>
      </c>
      <c r="AQ1846" s="676" t="s">
        <v>37</v>
      </c>
      <c r="AR1846" s="676"/>
      <c r="AS1846" s="523" t="s">
        <v>1077</v>
      </c>
      <c r="AT1846" s="523"/>
      <c r="AU1846" s="523"/>
      <c r="AV1846" s="674"/>
      <c r="AW1846" s="673" t="str">
        <f>U1846</f>
        <v>30390256H</v>
      </c>
      <c r="AX1846" s="673" cm="1">
        <f t="array" ref="AX1846">SUM(MID(0&amp;AW1846,LARGE(INDEX(ISNUMBER(--MID(AW1846,ROW($1:$8),1))*ROW($1:$8),),ROW($1:$8))+1,1)*10^ROW($1:$8)/10)</f>
        <v>30390256</v>
      </c>
      <c r="AY1846" s="673" t="str">
        <f>VLOOKUP($AX1846,'Item Master Data'!$A:$F,3,FALSE)</f>
        <v>T400H</v>
      </c>
      <c r="AZ1846" s="673">
        <f>VLOOKUP($AX1846,'Item Master Data'!$A:$F,6,FALSE)</f>
        <v>400</v>
      </c>
      <c r="BA1846" s="673">
        <f>X1846/BB1846</f>
        <v>24</v>
      </c>
      <c r="BB1846" s="673">
        <f>VLOOKUP(AX1846,'Item Master Data'!$A:$G,7,FALSE)</f>
        <v>26</v>
      </c>
      <c r="BC1846" s="673"/>
      <c r="BD1846" s="673">
        <f>W1846-AZ1846</f>
        <v>0</v>
      </c>
      <c r="BE1846" s="595"/>
      <c r="BF1846" s="595"/>
      <c r="BG1846" s="595"/>
      <c r="BH1846" s="595"/>
      <c r="BI1846" s="595"/>
      <c r="BJ1846" s="595"/>
      <c r="BK1846" s="595"/>
      <c r="BL1846" s="595"/>
      <c r="BM1846" s="595"/>
      <c r="BN1846" s="595"/>
      <c r="BO1846" s="595"/>
      <c r="BP1846" s="595"/>
      <c r="BQ1846" s="595"/>
      <c r="BR1846" s="595"/>
      <c r="BS1846" s="595"/>
      <c r="BT1846" s="595"/>
      <c r="BU1846" s="595"/>
      <c r="BV1846" s="595"/>
      <c r="BW1846" s="595"/>
      <c r="BX1846" s="595"/>
      <c r="BY1846" s="595"/>
      <c r="BZ1846" s="595"/>
      <c r="CA1846" s="595"/>
      <c r="CB1846" s="595"/>
      <c r="CC1846" s="595"/>
      <c r="CD1846" s="595"/>
      <c r="CE1846" s="595"/>
      <c r="CF1846" s="595"/>
      <c r="CG1846" s="595"/>
      <c r="CH1846" s="595"/>
      <c r="CI1846" s="595"/>
      <c r="CJ1846" s="595"/>
      <c r="CK1846" s="595"/>
      <c r="CL1846" s="595"/>
      <c r="CM1846" s="595"/>
      <c r="CN1846" s="595"/>
      <c r="CO1846" s="595"/>
      <c r="CP1846" s="595"/>
      <c r="CQ1846" s="595"/>
      <c r="CR1846" s="595"/>
      <c r="CS1846" s="595"/>
      <c r="CT1846" s="595"/>
      <c r="CU1846" s="595"/>
      <c r="CV1846" s="595"/>
      <c r="CW1846" s="595"/>
      <c r="CX1846" s="595"/>
      <c r="CY1846" s="595"/>
      <c r="CZ1846" s="595"/>
      <c r="DA1846" s="595"/>
      <c r="DB1846" s="595"/>
      <c r="DC1846" s="595"/>
      <c r="DD1846" s="595"/>
      <c r="DE1846" s="595"/>
      <c r="DF1846" s="595"/>
      <c r="DG1846" s="595"/>
      <c r="DH1846" s="595"/>
      <c r="DI1846" s="595"/>
      <c r="DJ1846" s="595"/>
      <c r="DK1846" s="595"/>
      <c r="DL1846" s="595"/>
      <c r="DM1846" s="595"/>
      <c r="DN1846" s="595"/>
      <c r="DO1846" s="595"/>
      <c r="DP1846" s="595"/>
      <c r="DQ1846" s="595"/>
      <c r="DR1846" s="595"/>
      <c r="DS1846" s="595"/>
      <c r="DT1846" s="595"/>
      <c r="DU1846" s="595"/>
      <c r="DV1846" s="595"/>
      <c r="DW1846" s="595"/>
      <c r="DX1846" s="595"/>
      <c r="DY1846" s="595"/>
      <c r="DZ1846" s="595"/>
      <c r="EA1846" s="595"/>
      <c r="EB1846" s="595"/>
      <c r="EC1846" s="595"/>
      <c r="ED1846" s="595"/>
      <c r="EE1846" s="595"/>
      <c r="EF1846" s="595"/>
      <c r="EG1846" s="595"/>
      <c r="EH1846" s="595"/>
      <c r="EI1846" s="595"/>
      <c r="EJ1846" s="595"/>
      <c r="EK1846" s="595"/>
      <c r="EL1846" s="595"/>
      <c r="EM1846" s="595"/>
      <c r="EN1846" s="595"/>
      <c r="EO1846" s="595"/>
      <c r="EP1846" s="595"/>
      <c r="EQ1846" s="595"/>
      <c r="ER1846" s="595"/>
      <c r="ES1846" s="595"/>
      <c r="ET1846" s="595"/>
      <c r="EU1846" s="595"/>
      <c r="EV1846" s="595"/>
      <c r="EW1846" s="595"/>
      <c r="EX1846" s="595"/>
      <c r="EY1846" s="595"/>
      <c r="EZ1846" s="595"/>
      <c r="FA1846" s="595"/>
      <c r="FB1846" s="595"/>
      <c r="FC1846" s="595"/>
      <c r="FD1846" s="595"/>
      <c r="FE1846" s="595"/>
      <c r="FF1846" s="595"/>
      <c r="FG1846" s="595"/>
      <c r="FH1846" s="595"/>
      <c r="FI1846" s="595"/>
      <c r="FJ1846" s="595"/>
      <c r="FK1846" s="595"/>
      <c r="FL1846" s="595"/>
      <c r="FM1846" s="595"/>
      <c r="FN1846" s="595"/>
      <c r="FO1846" s="595"/>
      <c r="FP1846" s="595"/>
      <c r="FQ1846" s="595"/>
      <c r="FR1846" s="595"/>
      <c r="FS1846" s="595"/>
      <c r="FT1846" s="595"/>
      <c r="FU1846" s="595"/>
      <c r="FV1846" s="595"/>
      <c r="FW1846" s="595"/>
      <c r="FX1846" s="595"/>
      <c r="FY1846" s="595"/>
      <c r="FZ1846" s="595"/>
      <c r="GA1846" s="595"/>
      <c r="GB1846" s="595"/>
      <c r="GC1846" s="595"/>
      <c r="GD1846" s="595"/>
      <c r="GE1846" s="595"/>
      <c r="GF1846" s="595"/>
      <c r="GG1846" s="595"/>
      <c r="GH1846" s="595"/>
      <c r="GI1846" s="595"/>
      <c r="GJ1846" s="595"/>
      <c r="GK1846" s="595"/>
      <c r="GL1846" s="595"/>
      <c r="GM1846" s="595"/>
      <c r="GN1846" s="595"/>
      <c r="GO1846" s="595"/>
      <c r="GP1846" s="595"/>
      <c r="GQ1846" s="595"/>
      <c r="GR1846" s="595"/>
      <c r="GS1846" s="595"/>
      <c r="GT1846" s="595"/>
      <c r="GU1846" s="595"/>
      <c r="GV1846" s="595"/>
      <c r="GW1846" s="595"/>
      <c r="GX1846" s="595"/>
      <c r="GY1846" s="595"/>
      <c r="GZ1846" s="595"/>
      <c r="HA1846" s="595"/>
      <c r="HB1846" s="595"/>
      <c r="HC1846" s="595"/>
      <c r="HD1846" s="595"/>
      <c r="HE1846" s="595"/>
      <c r="HF1846" s="595"/>
      <c r="HG1846" s="595"/>
      <c r="HH1846" s="595"/>
      <c r="HI1846" s="595"/>
      <c r="HJ1846" s="595"/>
      <c r="HK1846" s="595"/>
      <c r="HL1846" s="595"/>
      <c r="HM1846" s="595"/>
      <c r="HN1846" s="595"/>
      <c r="HO1846" s="595"/>
      <c r="HP1846" s="595"/>
      <c r="HQ1846" s="595"/>
      <c r="HR1846" s="595"/>
      <c r="HS1846" s="595"/>
      <c r="HT1846" s="595"/>
      <c r="HU1846" s="595"/>
      <c r="HV1846" s="595"/>
      <c r="HW1846" s="595"/>
      <c r="HX1846" s="595"/>
      <c r="HY1846" s="595"/>
      <c r="HZ1846" s="595"/>
      <c r="IA1846" s="595"/>
      <c r="IB1846" s="595"/>
      <c r="IC1846" s="595"/>
      <c r="ID1846" s="595"/>
      <c r="IE1846" s="595"/>
      <c r="IF1846" s="595"/>
      <c r="IG1846" s="595"/>
      <c r="IH1846" s="595"/>
      <c r="II1846" s="595"/>
      <c r="IJ1846" s="595"/>
      <c r="IK1846" s="595"/>
      <c r="IL1846" s="595"/>
      <c r="IM1846" s="595"/>
      <c r="IN1846" s="595"/>
      <c r="IO1846" s="595"/>
      <c r="IP1846" s="595"/>
      <c r="IQ1846" s="595"/>
      <c r="IR1846" s="595"/>
      <c r="IS1846" s="595"/>
      <c r="IT1846" s="595"/>
      <c r="IU1846" s="595"/>
      <c r="IV1846" s="595"/>
      <c r="IW1846" s="595"/>
      <c r="IX1846" s="595"/>
      <c r="IY1846" s="595"/>
      <c r="IZ1846" s="595"/>
      <c r="JA1846" s="595"/>
      <c r="JB1846" s="595"/>
      <c r="JC1846" s="595"/>
      <c r="JD1846" s="595"/>
      <c r="JE1846" s="595"/>
      <c r="JF1846" s="595"/>
      <c r="JG1846" s="595"/>
      <c r="JH1846" s="595"/>
      <c r="JI1846" s="595"/>
      <c r="JJ1846" s="595"/>
      <c r="JK1846" s="595"/>
      <c r="JL1846" s="595"/>
      <c r="JM1846" s="595"/>
      <c r="JN1846" s="595"/>
      <c r="JO1846" s="595"/>
      <c r="JP1846" s="595"/>
      <c r="JQ1846" s="595"/>
      <c r="JR1846" s="595"/>
      <c r="JS1846" s="595"/>
      <c r="JT1846" s="595"/>
      <c r="JU1846" s="595"/>
      <c r="JV1846" s="595"/>
      <c r="JW1846" s="595"/>
      <c r="JX1846" s="595"/>
      <c r="JY1846" s="595"/>
      <c r="JZ1846" s="595"/>
      <c r="KA1846" s="595"/>
      <c r="KB1846" s="595"/>
      <c r="KC1846" s="595"/>
      <c r="KD1846" s="595"/>
      <c r="KE1846" s="595"/>
      <c r="KF1846" s="595"/>
      <c r="KG1846" s="595"/>
      <c r="KH1846" s="595"/>
      <c r="KI1846" s="595"/>
      <c r="KJ1846" s="595"/>
      <c r="KK1846" s="595"/>
      <c r="KL1846" s="595"/>
      <c r="KM1846" s="595"/>
      <c r="KN1846" s="595"/>
      <c r="KO1846" s="595"/>
      <c r="KP1846" s="595"/>
      <c r="KQ1846" s="595"/>
      <c r="KR1846" s="595"/>
      <c r="KS1846" s="595"/>
      <c r="KT1846" s="595"/>
      <c r="KU1846" s="595"/>
      <c r="KV1846" s="595"/>
      <c r="KW1846" s="595"/>
      <c r="KX1846" s="595"/>
      <c r="KY1846" s="595"/>
      <c r="KZ1846" s="595"/>
      <c r="LA1846" s="595"/>
      <c r="LB1846" s="595"/>
      <c r="LC1846" s="595"/>
      <c r="LD1846" s="595"/>
      <c r="LE1846" s="595"/>
      <c r="LF1846" s="595"/>
      <c r="LG1846" s="595"/>
      <c r="LH1846" s="595"/>
      <c r="LI1846" s="595"/>
      <c r="LJ1846" s="595"/>
    </row>
    <row r="1847" spans="1:322">
      <c r="A1847" s="715"/>
      <c r="B1847" s="564"/>
      <c r="C1847" s="564"/>
      <c r="D1847" s="676" t="s">
        <v>1067</v>
      </c>
      <c r="E1847" s="677"/>
      <c r="F1847" s="676" t="s">
        <v>1152</v>
      </c>
      <c r="G1847" s="676">
        <v>2022</v>
      </c>
      <c r="H1847" s="596">
        <v>3</v>
      </c>
      <c r="I1847" s="687">
        <v>127658</v>
      </c>
      <c r="J1847" s="677">
        <v>44649</v>
      </c>
      <c r="K1847" s="676" t="s">
        <v>1616</v>
      </c>
      <c r="L1847" s="677" t="s">
        <v>1578</v>
      </c>
      <c r="M1847" s="677">
        <v>44468</v>
      </c>
      <c r="N1847" s="677" t="s">
        <v>1603</v>
      </c>
      <c r="O1847" s="677"/>
      <c r="P1847" s="597">
        <v>44630</v>
      </c>
      <c r="Q1847" s="597">
        <v>44648</v>
      </c>
      <c r="R1847" s="677">
        <v>44649</v>
      </c>
      <c r="S1847" s="596" t="s">
        <v>1580</v>
      </c>
      <c r="T1847" s="596">
        <v>60</v>
      </c>
      <c r="U1847" s="676" t="s">
        <v>1612</v>
      </c>
      <c r="V1847" s="596" t="s">
        <v>1591</v>
      </c>
      <c r="W1847" s="678">
        <v>400</v>
      </c>
      <c r="X1847" s="551">
        <v>624</v>
      </c>
      <c r="Y1847" s="693">
        <v>249600</v>
      </c>
      <c r="Z1847" s="598">
        <v>0.44</v>
      </c>
      <c r="AA1847" s="682">
        <f>Y1847*Z1847</f>
        <v>109824</v>
      </c>
      <c r="AB1847" s="521"/>
      <c r="AC1847" s="683">
        <v>0</v>
      </c>
      <c r="AD1847" s="676"/>
      <c r="AE1847" s="684"/>
      <c r="AF1847" s="695">
        <f>AA1847+AD1847+AE1847</f>
        <v>109824</v>
      </c>
      <c r="AG1847" s="676" t="s">
        <v>47</v>
      </c>
      <c r="AH1847" s="641"/>
      <c r="AI1847" s="676">
        <v>75</v>
      </c>
      <c r="AJ1847" s="676" t="s">
        <v>1594</v>
      </c>
      <c r="AK1847" s="676" t="s">
        <v>50</v>
      </c>
      <c r="AL1847" s="696">
        <v>92407</v>
      </c>
      <c r="AM1847" s="676" t="s">
        <v>52</v>
      </c>
      <c r="AN1847" s="676" t="s">
        <v>50</v>
      </c>
      <c r="AO1847" s="596"/>
      <c r="AP1847" s="676" t="s">
        <v>92</v>
      </c>
      <c r="AQ1847" s="676" t="s">
        <v>37</v>
      </c>
      <c r="AR1847" s="676"/>
      <c r="AS1847" s="523" t="s">
        <v>1077</v>
      </c>
      <c r="AT1847" s="523"/>
      <c r="AU1847" s="523"/>
      <c r="AV1847" s="674"/>
      <c r="AW1847" s="673" t="str">
        <f>U1847</f>
        <v>30390256H</v>
      </c>
      <c r="AX1847" s="673" cm="1">
        <f t="array" ref="AX1847">SUM(MID(0&amp;AW1847,LARGE(INDEX(ISNUMBER(--MID(AW1847,ROW($1:$8),1))*ROW($1:$8),),ROW($1:$8))+1,1)*10^ROW($1:$8)/10)</f>
        <v>30390256</v>
      </c>
      <c r="AY1847" s="673" t="str">
        <f>VLOOKUP($AX1847,'Item Master Data'!$A:$F,3,FALSE)</f>
        <v>T400H</v>
      </c>
      <c r="AZ1847" s="673">
        <f>VLOOKUP($AX1847,'Item Master Data'!$A:$F,6,FALSE)</f>
        <v>400</v>
      </c>
      <c r="BA1847" s="673">
        <f>X1847/BB1847</f>
        <v>24</v>
      </c>
      <c r="BB1847" s="673">
        <f>VLOOKUP(AX1847,'Item Master Data'!$A:$G,7,FALSE)</f>
        <v>26</v>
      </c>
      <c r="BC1847" s="673"/>
      <c r="BD1847" s="673">
        <f>W1847-AZ1847</f>
        <v>0</v>
      </c>
      <c r="BE1847" s="601"/>
      <c r="BF1847" s="601"/>
      <c r="BG1847" s="601"/>
      <c r="BH1847" s="601"/>
      <c r="BI1847" s="601"/>
      <c r="BJ1847" s="601"/>
      <c r="BK1847" s="601"/>
      <c r="BL1847" s="601"/>
      <c r="BM1847" s="601"/>
      <c r="BN1847" s="601"/>
      <c r="BO1847" s="601"/>
      <c r="BP1847" s="601"/>
      <c r="BQ1847" s="601"/>
      <c r="BR1847" s="601"/>
      <c r="BS1847" s="601"/>
      <c r="BT1847" s="601"/>
      <c r="BU1847" s="601"/>
      <c r="BV1847" s="601"/>
      <c r="BW1847" s="601"/>
      <c r="BX1847" s="601"/>
      <c r="BY1847" s="601"/>
      <c r="BZ1847" s="601"/>
      <c r="CA1847" s="601"/>
      <c r="CB1847" s="601"/>
      <c r="CC1847" s="601"/>
      <c r="CD1847" s="601"/>
      <c r="CE1847" s="601"/>
      <c r="CF1847" s="601"/>
      <c r="CG1847" s="601"/>
      <c r="CH1847" s="601"/>
      <c r="CI1847" s="601"/>
      <c r="CJ1847" s="601"/>
      <c r="CK1847" s="601"/>
      <c r="CL1847" s="601"/>
      <c r="CM1847" s="601"/>
      <c r="CN1847" s="601"/>
      <c r="CO1847" s="601"/>
      <c r="CP1847" s="601"/>
      <c r="CQ1847" s="601"/>
      <c r="CR1847" s="601"/>
      <c r="CS1847" s="601"/>
      <c r="CT1847" s="601"/>
      <c r="CU1847" s="601"/>
      <c r="CV1847" s="601"/>
      <c r="CW1847" s="601"/>
      <c r="CX1847" s="601"/>
      <c r="CY1847" s="601"/>
      <c r="CZ1847" s="601"/>
      <c r="DA1847" s="601"/>
      <c r="DB1847" s="601"/>
      <c r="DC1847" s="601"/>
      <c r="DD1847" s="601"/>
      <c r="DE1847" s="601"/>
      <c r="DF1847" s="601"/>
      <c r="DG1847" s="601"/>
      <c r="DH1847" s="601"/>
      <c r="DI1847" s="601"/>
      <c r="DJ1847" s="601"/>
      <c r="DK1847" s="601"/>
      <c r="DL1847" s="601"/>
      <c r="DM1847" s="601"/>
      <c r="DN1847" s="601"/>
      <c r="DO1847" s="601"/>
      <c r="DP1847" s="601"/>
      <c r="DQ1847" s="601"/>
      <c r="DR1847" s="601"/>
      <c r="DS1847" s="601"/>
      <c r="DT1847" s="601"/>
      <c r="DU1847" s="601"/>
      <c r="DV1847" s="601"/>
      <c r="DW1847" s="601"/>
      <c r="DX1847" s="601"/>
      <c r="DY1847" s="601"/>
      <c r="DZ1847" s="601"/>
      <c r="EA1847" s="601"/>
      <c r="EB1847" s="601"/>
      <c r="EC1847" s="601"/>
      <c r="ED1847" s="601"/>
      <c r="EE1847" s="601"/>
      <c r="EF1847" s="601"/>
      <c r="EG1847" s="601"/>
      <c r="EH1847" s="601"/>
      <c r="EI1847" s="601"/>
      <c r="EJ1847" s="601"/>
      <c r="EK1847" s="601"/>
      <c r="EL1847" s="601"/>
      <c r="EM1847" s="601"/>
      <c r="EN1847" s="601"/>
      <c r="EO1847" s="601"/>
      <c r="EP1847" s="601"/>
      <c r="EQ1847" s="601"/>
      <c r="ER1847" s="601"/>
      <c r="ES1847" s="601"/>
      <c r="ET1847" s="601"/>
      <c r="EU1847" s="601"/>
      <c r="EV1847" s="601"/>
      <c r="EW1847" s="601"/>
      <c r="EX1847" s="601"/>
      <c r="EY1847" s="601"/>
      <c r="EZ1847" s="601"/>
      <c r="FA1847" s="601"/>
      <c r="FB1847" s="601"/>
      <c r="FC1847" s="601"/>
      <c r="FD1847" s="601"/>
      <c r="FE1847" s="601"/>
      <c r="FF1847" s="601"/>
      <c r="FG1847" s="601"/>
      <c r="FH1847" s="601"/>
      <c r="FI1847" s="601"/>
      <c r="FJ1847" s="601"/>
      <c r="FK1847" s="601"/>
      <c r="FL1847" s="601"/>
      <c r="FM1847" s="601"/>
      <c r="FN1847" s="601"/>
      <c r="FO1847" s="601"/>
      <c r="FP1847" s="601"/>
      <c r="FQ1847" s="601"/>
      <c r="FR1847" s="601"/>
      <c r="FS1847" s="601"/>
      <c r="FT1847" s="601"/>
      <c r="FU1847" s="601"/>
      <c r="FV1847" s="601"/>
      <c r="FW1847" s="601"/>
      <c r="FX1847" s="601"/>
      <c r="FY1847" s="601"/>
      <c r="FZ1847" s="601"/>
      <c r="GA1847" s="601"/>
      <c r="GB1847" s="601"/>
      <c r="GC1847" s="601"/>
      <c r="GD1847" s="601"/>
      <c r="GE1847" s="601"/>
      <c r="GF1847" s="601"/>
      <c r="GG1847" s="601"/>
      <c r="GH1847" s="601"/>
      <c r="GI1847" s="601"/>
      <c r="GJ1847" s="601"/>
      <c r="GK1847" s="601"/>
      <c r="GL1847" s="601"/>
      <c r="GM1847" s="601"/>
      <c r="GN1847" s="601"/>
      <c r="GO1847" s="601"/>
      <c r="GP1847" s="601"/>
      <c r="GQ1847" s="601"/>
      <c r="GR1847" s="601"/>
      <c r="GS1847" s="601"/>
      <c r="GT1847" s="601"/>
      <c r="GU1847" s="601"/>
      <c r="GV1847" s="601"/>
      <c r="GW1847" s="601"/>
      <c r="GX1847" s="601"/>
      <c r="GY1847" s="601"/>
      <c r="GZ1847" s="601"/>
      <c r="HA1847" s="601"/>
      <c r="HB1847" s="601"/>
      <c r="HC1847" s="601"/>
      <c r="HD1847" s="601"/>
      <c r="HE1847" s="601"/>
      <c r="HF1847" s="601"/>
      <c r="HG1847" s="601"/>
      <c r="HH1847" s="601"/>
      <c r="HI1847" s="601"/>
      <c r="HJ1847" s="601"/>
      <c r="HK1847" s="601"/>
      <c r="HL1847" s="601"/>
      <c r="HM1847" s="601"/>
      <c r="HN1847" s="601"/>
      <c r="HO1847" s="601"/>
      <c r="HP1847" s="601"/>
      <c r="HQ1847" s="601"/>
      <c r="HR1847" s="601"/>
      <c r="HS1847" s="601"/>
      <c r="HT1847" s="601"/>
      <c r="HU1847" s="601"/>
      <c r="HV1847" s="601"/>
      <c r="HW1847" s="601"/>
      <c r="HX1847" s="601"/>
      <c r="HY1847" s="601"/>
      <c r="HZ1847" s="601"/>
      <c r="IA1847" s="601"/>
      <c r="IB1847" s="601"/>
      <c r="IC1847" s="601"/>
      <c r="ID1847" s="601"/>
      <c r="IE1847" s="601"/>
      <c r="IF1847" s="601"/>
      <c r="IG1847" s="601"/>
      <c r="IH1847" s="601"/>
      <c r="II1847" s="601"/>
      <c r="IJ1847" s="601"/>
      <c r="IK1847" s="601"/>
      <c r="IL1847" s="601"/>
      <c r="IM1847" s="601"/>
      <c r="IN1847" s="601"/>
      <c r="IO1847" s="601"/>
      <c r="IP1847" s="601"/>
      <c r="IQ1847" s="601"/>
      <c r="IR1847" s="601"/>
      <c r="IS1847" s="601"/>
      <c r="IT1847" s="601"/>
      <c r="IU1847" s="601"/>
      <c r="IV1847" s="601"/>
      <c r="IW1847" s="601"/>
      <c r="IX1847" s="601"/>
      <c r="IY1847" s="601"/>
      <c r="IZ1847" s="601"/>
      <c r="JA1847" s="601"/>
      <c r="JB1847" s="601"/>
      <c r="JC1847" s="601"/>
      <c r="JD1847" s="601"/>
      <c r="JE1847" s="601"/>
      <c r="JF1847" s="601"/>
      <c r="JG1847" s="601"/>
      <c r="JH1847" s="601"/>
      <c r="JI1847" s="601"/>
      <c r="JJ1847" s="601"/>
      <c r="JK1847" s="601"/>
      <c r="JL1847" s="601"/>
      <c r="JM1847" s="601"/>
      <c r="JN1847" s="601"/>
      <c r="JO1847" s="601"/>
      <c r="JP1847" s="601"/>
      <c r="JQ1847" s="601"/>
      <c r="JR1847" s="601"/>
      <c r="JS1847" s="601"/>
      <c r="JT1847" s="601"/>
      <c r="JU1847" s="601"/>
      <c r="JV1847" s="601"/>
      <c r="JW1847" s="601"/>
      <c r="JX1847" s="601"/>
      <c r="JY1847" s="601"/>
      <c r="JZ1847" s="601"/>
      <c r="KA1847" s="601"/>
      <c r="KB1847" s="601"/>
      <c r="KC1847" s="601"/>
      <c r="KD1847" s="601"/>
      <c r="KE1847" s="601"/>
      <c r="KF1847" s="601"/>
      <c r="KG1847" s="601"/>
      <c r="KH1847" s="601"/>
      <c r="KI1847" s="601"/>
      <c r="KJ1847" s="601"/>
      <c r="KK1847" s="601"/>
      <c r="KL1847" s="601"/>
      <c r="KM1847" s="601"/>
      <c r="KN1847" s="601"/>
      <c r="KO1847" s="601"/>
      <c r="KP1847" s="601"/>
      <c r="KQ1847" s="601"/>
      <c r="KR1847" s="601"/>
      <c r="KS1847" s="601"/>
      <c r="KT1847" s="601"/>
      <c r="KU1847" s="601"/>
      <c r="KV1847" s="601"/>
      <c r="KW1847" s="601"/>
      <c r="KX1847" s="601"/>
      <c r="KY1847" s="601"/>
      <c r="KZ1847" s="601"/>
      <c r="LA1847" s="601"/>
      <c r="LB1847" s="601"/>
      <c r="LC1847" s="601"/>
      <c r="LD1847" s="601"/>
      <c r="LE1847" s="601"/>
      <c r="LF1847" s="601"/>
      <c r="LG1847" s="601"/>
      <c r="LH1847" s="601"/>
      <c r="LI1847" s="601"/>
      <c r="LJ1847" s="601"/>
    </row>
    <row r="1848" spans="1:322">
      <c r="A1848" s="715"/>
      <c r="B1848" s="564"/>
      <c r="C1848" s="564"/>
      <c r="D1848" s="676" t="s">
        <v>1067</v>
      </c>
      <c r="E1848" s="677"/>
      <c r="F1848" s="676" t="s">
        <v>1152</v>
      </c>
      <c r="G1848" s="676">
        <v>2022</v>
      </c>
      <c r="H1848" s="596">
        <v>3</v>
      </c>
      <c r="I1848" s="687">
        <v>127657</v>
      </c>
      <c r="J1848" s="597">
        <v>44650</v>
      </c>
      <c r="K1848" s="676" t="s">
        <v>1616</v>
      </c>
      <c r="L1848" s="677" t="s">
        <v>1578</v>
      </c>
      <c r="M1848" s="677">
        <v>44468</v>
      </c>
      <c r="N1848" s="677" t="s">
        <v>1603</v>
      </c>
      <c r="O1848" s="677"/>
      <c r="P1848" s="677">
        <v>44630</v>
      </c>
      <c r="Q1848" s="597">
        <v>44648</v>
      </c>
      <c r="R1848" s="597">
        <v>44650</v>
      </c>
      <c r="S1848" s="596" t="s">
        <v>1580</v>
      </c>
      <c r="T1848" s="596">
        <v>60</v>
      </c>
      <c r="U1848" s="676" t="s">
        <v>1612</v>
      </c>
      <c r="V1848" s="596" t="s">
        <v>1591</v>
      </c>
      <c r="W1848" s="678">
        <v>400</v>
      </c>
      <c r="X1848" s="551">
        <v>624</v>
      </c>
      <c r="Y1848" s="693">
        <v>249600</v>
      </c>
      <c r="Z1848" s="598">
        <v>0.44</v>
      </c>
      <c r="AA1848" s="682">
        <f>Y1848*Z1848</f>
        <v>109824</v>
      </c>
      <c r="AB1848" s="521"/>
      <c r="AC1848" s="683">
        <v>0</v>
      </c>
      <c r="AD1848" s="676"/>
      <c r="AE1848" s="684"/>
      <c r="AF1848" s="695">
        <f>AA1848+AD1848+AE1848</f>
        <v>109824</v>
      </c>
      <c r="AG1848" s="676" t="s">
        <v>47</v>
      </c>
      <c r="AH1848" s="641"/>
      <c r="AI1848" s="676">
        <v>75</v>
      </c>
      <c r="AJ1848" s="676" t="s">
        <v>1594</v>
      </c>
      <c r="AK1848" s="676" t="s">
        <v>50</v>
      </c>
      <c r="AL1848" s="696">
        <v>92407</v>
      </c>
      <c r="AM1848" s="676" t="s">
        <v>52</v>
      </c>
      <c r="AN1848" s="676" t="s">
        <v>50</v>
      </c>
      <c r="AO1848" s="596"/>
      <c r="AP1848" s="676" t="s">
        <v>92</v>
      </c>
      <c r="AQ1848" s="676" t="s">
        <v>37</v>
      </c>
      <c r="AR1848" s="676"/>
      <c r="AS1848" s="523" t="s">
        <v>1077</v>
      </c>
      <c r="AT1848" s="523"/>
      <c r="AU1848" s="523"/>
      <c r="AV1848" s="674"/>
      <c r="AW1848" s="673" t="str">
        <f>U1848</f>
        <v>30390256H</v>
      </c>
      <c r="AX1848" s="673" cm="1">
        <f t="array" ref="AX1848">SUM(MID(0&amp;AW1848,LARGE(INDEX(ISNUMBER(--MID(AW1848,ROW($1:$8),1))*ROW($1:$8),),ROW($1:$8))+1,1)*10^ROW($1:$8)/10)</f>
        <v>30390256</v>
      </c>
      <c r="AY1848" s="673" t="str">
        <f>VLOOKUP($AX1848,'Item Master Data'!$A:$F,3,FALSE)</f>
        <v>T400H</v>
      </c>
      <c r="AZ1848" s="673">
        <f>VLOOKUP($AX1848,'Item Master Data'!$A:$F,6,FALSE)</f>
        <v>400</v>
      </c>
      <c r="BA1848" s="673">
        <f>X1848/BB1848</f>
        <v>24</v>
      </c>
      <c r="BB1848" s="673">
        <f>VLOOKUP(AX1848,'Item Master Data'!$A:$G,7,FALSE)</f>
        <v>26</v>
      </c>
      <c r="BC1848" s="673"/>
      <c r="BD1848" s="673">
        <f>W1848-AZ1848</f>
        <v>0</v>
      </c>
      <c r="BE1848" s="595"/>
      <c r="BF1848" s="595"/>
      <c r="BG1848" s="595"/>
      <c r="BH1848" s="595"/>
      <c r="BI1848" s="595"/>
      <c r="BJ1848" s="595"/>
      <c r="BK1848" s="595"/>
      <c r="BL1848" s="595"/>
      <c r="BM1848" s="595"/>
      <c r="BN1848" s="595"/>
      <c r="BO1848" s="595"/>
      <c r="BP1848" s="595"/>
      <c r="BQ1848" s="595"/>
      <c r="BR1848" s="595"/>
      <c r="BS1848" s="595"/>
      <c r="BT1848" s="595"/>
      <c r="BU1848" s="595"/>
      <c r="BV1848" s="595"/>
      <c r="BW1848" s="595"/>
      <c r="BX1848" s="595"/>
      <c r="BY1848" s="595"/>
      <c r="BZ1848" s="595"/>
      <c r="CA1848" s="595"/>
      <c r="CB1848" s="595"/>
      <c r="CC1848" s="595"/>
      <c r="CD1848" s="595"/>
      <c r="CE1848" s="595"/>
      <c r="CF1848" s="595"/>
      <c r="CG1848" s="595"/>
      <c r="CH1848" s="595"/>
      <c r="CI1848" s="595"/>
      <c r="CJ1848" s="595"/>
      <c r="CK1848" s="595"/>
      <c r="CL1848" s="595"/>
      <c r="CM1848" s="595"/>
      <c r="CN1848" s="595"/>
      <c r="CO1848" s="595"/>
      <c r="CP1848" s="595"/>
      <c r="CQ1848" s="595"/>
      <c r="CR1848" s="595"/>
      <c r="CS1848" s="595"/>
      <c r="CT1848" s="595"/>
      <c r="CU1848" s="595"/>
      <c r="CV1848" s="595"/>
      <c r="CW1848" s="595"/>
      <c r="CX1848" s="595"/>
      <c r="CY1848" s="595"/>
      <c r="CZ1848" s="595"/>
      <c r="DA1848" s="595"/>
      <c r="DB1848" s="595"/>
      <c r="DC1848" s="595"/>
      <c r="DD1848" s="595"/>
      <c r="DE1848" s="595"/>
      <c r="DF1848" s="595"/>
      <c r="DG1848" s="595"/>
      <c r="DH1848" s="595"/>
      <c r="DI1848" s="595"/>
      <c r="DJ1848" s="595"/>
      <c r="DK1848" s="595"/>
      <c r="DL1848" s="595"/>
      <c r="DM1848" s="595"/>
      <c r="DN1848" s="595"/>
      <c r="DO1848" s="595"/>
      <c r="DP1848" s="595"/>
      <c r="DQ1848" s="595"/>
      <c r="DR1848" s="595"/>
      <c r="DS1848" s="595"/>
      <c r="DT1848" s="595"/>
      <c r="DU1848" s="595"/>
      <c r="DV1848" s="595"/>
      <c r="DW1848" s="595"/>
      <c r="DX1848" s="595"/>
      <c r="DY1848" s="595"/>
      <c r="DZ1848" s="595"/>
      <c r="EA1848" s="595"/>
      <c r="EB1848" s="595"/>
      <c r="EC1848" s="595"/>
      <c r="ED1848" s="595"/>
      <c r="EE1848" s="595"/>
      <c r="EF1848" s="595"/>
      <c r="EG1848" s="595"/>
      <c r="EH1848" s="595"/>
      <c r="EI1848" s="595"/>
      <c r="EJ1848" s="595"/>
      <c r="EK1848" s="595"/>
      <c r="EL1848" s="595"/>
      <c r="EM1848" s="595"/>
      <c r="EN1848" s="595"/>
      <c r="EO1848" s="595"/>
      <c r="EP1848" s="595"/>
      <c r="EQ1848" s="595"/>
      <c r="ER1848" s="595"/>
      <c r="ES1848" s="595"/>
      <c r="ET1848" s="595"/>
      <c r="EU1848" s="595"/>
      <c r="EV1848" s="595"/>
      <c r="EW1848" s="595"/>
      <c r="EX1848" s="595"/>
      <c r="EY1848" s="595"/>
      <c r="EZ1848" s="595"/>
      <c r="FA1848" s="595"/>
      <c r="FB1848" s="595"/>
      <c r="FC1848" s="595"/>
      <c r="FD1848" s="595"/>
      <c r="FE1848" s="595"/>
      <c r="FF1848" s="595"/>
      <c r="FG1848" s="595"/>
      <c r="FH1848" s="595"/>
      <c r="FI1848" s="595"/>
      <c r="FJ1848" s="595"/>
      <c r="FK1848" s="595"/>
      <c r="FL1848" s="595"/>
      <c r="FM1848" s="595"/>
      <c r="FN1848" s="595"/>
      <c r="FO1848" s="595"/>
      <c r="FP1848" s="595"/>
      <c r="FQ1848" s="595"/>
      <c r="FR1848" s="595"/>
      <c r="FS1848" s="595"/>
      <c r="FT1848" s="595"/>
      <c r="FU1848" s="595"/>
      <c r="FV1848" s="595"/>
      <c r="FW1848" s="595"/>
      <c r="FX1848" s="595"/>
      <c r="FY1848" s="595"/>
      <c r="FZ1848" s="595"/>
      <c r="GA1848" s="595"/>
      <c r="GB1848" s="595"/>
      <c r="GC1848" s="595"/>
      <c r="GD1848" s="595"/>
      <c r="GE1848" s="595"/>
      <c r="GF1848" s="595"/>
      <c r="GG1848" s="595"/>
      <c r="GH1848" s="595"/>
      <c r="GI1848" s="595"/>
      <c r="GJ1848" s="595"/>
      <c r="GK1848" s="595"/>
      <c r="GL1848" s="595"/>
      <c r="GM1848" s="595"/>
      <c r="GN1848" s="595"/>
      <c r="GO1848" s="595"/>
      <c r="GP1848" s="595"/>
      <c r="GQ1848" s="595"/>
      <c r="GR1848" s="595"/>
      <c r="GS1848" s="595"/>
      <c r="GT1848" s="595"/>
      <c r="GU1848" s="595"/>
      <c r="GV1848" s="595"/>
      <c r="GW1848" s="595"/>
      <c r="GX1848" s="595"/>
      <c r="GY1848" s="595"/>
      <c r="GZ1848" s="595"/>
      <c r="HA1848" s="595"/>
      <c r="HB1848" s="595"/>
      <c r="HC1848" s="595"/>
      <c r="HD1848" s="595"/>
      <c r="HE1848" s="595"/>
      <c r="HF1848" s="595"/>
      <c r="HG1848" s="595"/>
      <c r="HH1848" s="595"/>
      <c r="HI1848" s="595"/>
      <c r="HJ1848" s="595"/>
      <c r="HK1848" s="595"/>
      <c r="HL1848" s="595"/>
      <c r="HM1848" s="595"/>
      <c r="HN1848" s="595"/>
      <c r="HO1848" s="595"/>
      <c r="HP1848" s="595"/>
      <c r="HQ1848" s="595"/>
      <c r="HR1848" s="595"/>
      <c r="HS1848" s="595"/>
      <c r="HT1848" s="595"/>
      <c r="HU1848" s="595"/>
      <c r="HV1848" s="595"/>
      <c r="HW1848" s="595"/>
      <c r="HX1848" s="595"/>
      <c r="HY1848" s="595"/>
      <c r="HZ1848" s="595"/>
      <c r="IA1848" s="595"/>
      <c r="IB1848" s="595"/>
      <c r="IC1848" s="595"/>
      <c r="ID1848" s="595"/>
      <c r="IE1848" s="595"/>
      <c r="IF1848" s="595"/>
      <c r="IG1848" s="595"/>
      <c r="IH1848" s="595"/>
      <c r="II1848" s="595"/>
      <c r="IJ1848" s="595"/>
      <c r="IK1848" s="595"/>
      <c r="IL1848" s="595"/>
      <c r="IM1848" s="595"/>
      <c r="IN1848" s="595"/>
      <c r="IO1848" s="595"/>
      <c r="IP1848" s="595"/>
      <c r="IQ1848" s="595"/>
      <c r="IR1848" s="595"/>
      <c r="IS1848" s="595"/>
      <c r="IT1848" s="595"/>
      <c r="IU1848" s="595"/>
      <c r="IV1848" s="595"/>
      <c r="IW1848" s="595"/>
      <c r="IX1848" s="595"/>
      <c r="IY1848" s="595"/>
      <c r="IZ1848" s="595"/>
      <c r="JA1848" s="595"/>
      <c r="JB1848" s="595"/>
      <c r="JC1848" s="595"/>
      <c r="JD1848" s="595"/>
      <c r="JE1848" s="595"/>
      <c r="JF1848" s="595"/>
      <c r="JG1848" s="595"/>
      <c r="JH1848" s="595"/>
      <c r="JI1848" s="595"/>
      <c r="JJ1848" s="595"/>
      <c r="JK1848" s="595"/>
      <c r="JL1848" s="595"/>
      <c r="JM1848" s="595"/>
      <c r="JN1848" s="595"/>
      <c r="JO1848" s="595"/>
      <c r="JP1848" s="595"/>
      <c r="JQ1848" s="595"/>
      <c r="JR1848" s="595"/>
      <c r="JS1848" s="595"/>
      <c r="JT1848" s="595"/>
      <c r="JU1848" s="595"/>
      <c r="JV1848" s="595"/>
      <c r="JW1848" s="595"/>
      <c r="JX1848" s="595"/>
      <c r="JY1848" s="595"/>
      <c r="JZ1848" s="595"/>
      <c r="KA1848" s="595"/>
      <c r="KB1848" s="595"/>
      <c r="KC1848" s="595"/>
      <c r="KD1848" s="595"/>
      <c r="KE1848" s="595"/>
      <c r="KF1848" s="595"/>
      <c r="KG1848" s="595"/>
      <c r="KH1848" s="595"/>
      <c r="KI1848" s="595"/>
      <c r="KJ1848" s="595"/>
      <c r="KK1848" s="595"/>
      <c r="KL1848" s="595"/>
      <c r="KM1848" s="595"/>
      <c r="KN1848" s="595"/>
      <c r="KO1848" s="595"/>
      <c r="KP1848" s="595"/>
      <c r="KQ1848" s="595"/>
      <c r="KR1848" s="595"/>
      <c r="KS1848" s="595"/>
      <c r="KT1848" s="595"/>
      <c r="KU1848" s="595"/>
      <c r="KV1848" s="595"/>
      <c r="KW1848" s="595"/>
      <c r="KX1848" s="595"/>
      <c r="KY1848" s="595"/>
      <c r="KZ1848" s="595"/>
      <c r="LA1848" s="595"/>
      <c r="LB1848" s="595"/>
      <c r="LC1848" s="595"/>
      <c r="LD1848" s="595"/>
      <c r="LE1848" s="595"/>
      <c r="LF1848" s="595"/>
      <c r="LG1848" s="595"/>
      <c r="LH1848" s="595"/>
      <c r="LI1848" s="595"/>
      <c r="LJ1848" s="595"/>
    </row>
    <row r="1849" spans="1:322">
      <c r="A1849" s="697"/>
      <c r="B1849" s="558"/>
      <c r="C1849" s="558"/>
      <c r="D1849" s="676" t="s">
        <v>1067</v>
      </c>
      <c r="E1849" s="524" t="s">
        <v>1122</v>
      </c>
      <c r="F1849" s="676" t="s">
        <v>87</v>
      </c>
      <c r="G1849" s="676">
        <v>2022</v>
      </c>
      <c r="H1849" s="596">
        <v>3</v>
      </c>
      <c r="I1849" s="687">
        <v>127220</v>
      </c>
      <c r="J1849" s="677">
        <v>44621</v>
      </c>
      <c r="K1849" s="676" t="s">
        <v>1609</v>
      </c>
      <c r="L1849" s="677" t="s">
        <v>1578</v>
      </c>
      <c r="M1849" s="677">
        <v>44592</v>
      </c>
      <c r="N1849" s="677">
        <v>44596</v>
      </c>
      <c r="O1849" s="677"/>
      <c r="P1849" s="677">
        <v>44606</v>
      </c>
      <c r="Q1849" s="597">
        <v>44617</v>
      </c>
      <c r="R1849" s="597">
        <v>44621</v>
      </c>
      <c r="S1849" s="596" t="s">
        <v>1580</v>
      </c>
      <c r="T1849" s="596">
        <v>72</v>
      </c>
      <c r="U1849" s="676" t="s">
        <v>1558</v>
      </c>
      <c r="V1849" s="596" t="s">
        <v>1072</v>
      </c>
      <c r="W1849" s="678">
        <v>475</v>
      </c>
      <c r="X1849" s="551">
        <v>638</v>
      </c>
      <c r="Y1849" s="693">
        <v>303050</v>
      </c>
      <c r="Z1849" s="598">
        <v>0.47</v>
      </c>
      <c r="AA1849" s="682">
        <f>Y1849*Z1849</f>
        <v>142433.5</v>
      </c>
      <c r="AB1849" s="521"/>
      <c r="AC1849" s="683">
        <v>0</v>
      </c>
      <c r="AD1849" s="676"/>
      <c r="AE1849" s="684"/>
      <c r="AF1849" s="695">
        <f>AA1849+AD1849+AE1849</f>
        <v>142433.5</v>
      </c>
      <c r="AG1849" s="703" t="s">
        <v>47</v>
      </c>
      <c r="AH1849" s="561"/>
      <c r="AI1849" s="703">
        <v>60</v>
      </c>
      <c r="AJ1849" s="703" t="s">
        <v>1610</v>
      </c>
      <c r="AK1849" s="703" t="s">
        <v>1149</v>
      </c>
      <c r="AL1849" s="711">
        <v>78725</v>
      </c>
      <c r="AM1849" s="703" t="s">
        <v>52</v>
      </c>
      <c r="AN1849" s="703" t="s">
        <v>1089</v>
      </c>
      <c r="AO1849" s="596"/>
      <c r="AP1849" s="676" t="s">
        <v>92</v>
      </c>
      <c r="AQ1849" s="676" t="s">
        <v>37</v>
      </c>
      <c r="AR1849" s="676"/>
      <c r="AS1849" s="523" t="s">
        <v>1077</v>
      </c>
      <c r="AT1849" s="523"/>
      <c r="AU1849" s="523"/>
      <c r="AV1849" s="674"/>
      <c r="AW1849" s="673" t="str">
        <f>U1849</f>
        <v>30397571F</v>
      </c>
      <c r="AX1849" s="673" cm="1">
        <f t="array" ref="AX1849">SUM(MID(0&amp;AW1849,LARGE(INDEX(ISNUMBER(--MID(AW1849,ROW($1:$8),1))*ROW($1:$8),),ROW($1:$8))+1,1)*10^ROW($1:$8)/10)</f>
        <v>30397571</v>
      </c>
      <c r="AY1849" s="673" t="str">
        <f>VLOOKUP($AX1849,'Item Master Data'!$A:$F,3,FALSE)</f>
        <v>Q.PEAK DUO XL G10 BFG</v>
      </c>
      <c r="AZ1849" s="673">
        <f>VLOOKUP($AX1849,'Item Master Data'!$A:$F,6,FALSE)</f>
        <v>475</v>
      </c>
      <c r="BA1849" s="673">
        <f>X1849/BB1849</f>
        <v>22</v>
      </c>
      <c r="BB1849" s="673">
        <f>VLOOKUP(AX1849,'Item Master Data'!$A:$G,7,FALSE)</f>
        <v>29</v>
      </c>
      <c r="BC1849" s="673"/>
      <c r="BD1849" s="673">
        <f>W1849-AZ1849</f>
        <v>0</v>
      </c>
      <c r="BE1849" s="601"/>
      <c r="BF1849" s="601"/>
      <c r="BG1849" s="601"/>
      <c r="BH1849" s="601"/>
      <c r="BI1849" s="601"/>
      <c r="BJ1849" s="601"/>
      <c r="BK1849" s="601"/>
      <c r="BL1849" s="601"/>
      <c r="BM1849" s="601"/>
      <c r="BN1849" s="601"/>
      <c r="BO1849" s="601"/>
      <c r="BP1849" s="601"/>
      <c r="BQ1849" s="601"/>
      <c r="BR1849" s="601"/>
      <c r="BS1849" s="601"/>
      <c r="BT1849" s="601"/>
      <c r="BU1849" s="601"/>
      <c r="BV1849" s="601"/>
      <c r="BW1849" s="601"/>
      <c r="BX1849" s="601"/>
      <c r="BY1849" s="601"/>
      <c r="BZ1849" s="601"/>
      <c r="CA1849" s="601"/>
      <c r="CB1849" s="601"/>
      <c r="CC1849" s="601"/>
      <c r="CD1849" s="601"/>
      <c r="CE1849" s="601"/>
      <c r="CF1849" s="601"/>
      <c r="CG1849" s="601"/>
      <c r="CH1849" s="601"/>
      <c r="CI1849" s="601"/>
      <c r="CJ1849" s="601"/>
      <c r="CK1849" s="601"/>
      <c r="CL1849" s="601"/>
      <c r="CM1849" s="601"/>
      <c r="CN1849" s="601"/>
      <c r="CO1849" s="601"/>
      <c r="CP1849" s="601"/>
      <c r="CQ1849" s="601"/>
      <c r="CR1849" s="601"/>
      <c r="CS1849" s="601"/>
      <c r="CT1849" s="601"/>
      <c r="CU1849" s="601"/>
      <c r="CV1849" s="601"/>
      <c r="CW1849" s="601"/>
      <c r="CX1849" s="601"/>
      <c r="CY1849" s="601"/>
      <c r="CZ1849" s="601"/>
      <c r="DA1849" s="601"/>
      <c r="DB1849" s="601"/>
      <c r="DC1849" s="601"/>
      <c r="DD1849" s="601"/>
      <c r="DE1849" s="601"/>
      <c r="DF1849" s="601"/>
      <c r="DG1849" s="601"/>
      <c r="DH1849" s="601"/>
      <c r="DI1849" s="601"/>
      <c r="DJ1849" s="601"/>
      <c r="DK1849" s="601"/>
      <c r="DL1849" s="601"/>
      <c r="DM1849" s="601"/>
      <c r="DN1849" s="601"/>
      <c r="DO1849" s="601"/>
      <c r="DP1849" s="601"/>
      <c r="DQ1849" s="601"/>
      <c r="DR1849" s="601"/>
      <c r="DS1849" s="601"/>
      <c r="DT1849" s="601"/>
      <c r="DU1849" s="601"/>
      <c r="DV1849" s="601"/>
      <c r="DW1849" s="601"/>
      <c r="DX1849" s="601"/>
      <c r="DY1849" s="601"/>
      <c r="DZ1849" s="601"/>
      <c r="EA1849" s="601"/>
      <c r="EB1849" s="601"/>
      <c r="EC1849" s="601"/>
      <c r="ED1849" s="601"/>
      <c r="EE1849" s="601"/>
      <c r="EF1849" s="601"/>
      <c r="EG1849" s="601"/>
      <c r="EH1849" s="601"/>
      <c r="EI1849" s="601"/>
      <c r="EJ1849" s="601"/>
      <c r="EK1849" s="601"/>
      <c r="EL1849" s="601"/>
      <c r="EM1849" s="601"/>
      <c r="EN1849" s="601"/>
      <c r="EO1849" s="601"/>
      <c r="EP1849" s="601"/>
      <c r="EQ1849" s="601"/>
      <c r="ER1849" s="601"/>
      <c r="ES1849" s="601"/>
      <c r="ET1849" s="601"/>
      <c r="EU1849" s="601"/>
      <c r="EV1849" s="601"/>
      <c r="EW1849" s="601"/>
      <c r="EX1849" s="601"/>
      <c r="EY1849" s="601"/>
      <c r="EZ1849" s="601"/>
      <c r="FA1849" s="601"/>
      <c r="FB1849" s="601"/>
      <c r="FC1849" s="601"/>
      <c r="FD1849" s="601"/>
      <c r="FE1849" s="601"/>
      <c r="FF1849" s="601"/>
      <c r="FG1849" s="601"/>
      <c r="FH1849" s="601"/>
      <c r="FI1849" s="601"/>
      <c r="FJ1849" s="601"/>
      <c r="FK1849" s="601"/>
      <c r="FL1849" s="601"/>
      <c r="FM1849" s="601"/>
      <c r="FN1849" s="601"/>
      <c r="FO1849" s="601"/>
      <c r="FP1849" s="601"/>
      <c r="FQ1849" s="601"/>
      <c r="FR1849" s="601"/>
      <c r="FS1849" s="601"/>
      <c r="FT1849" s="601"/>
      <c r="FU1849" s="601"/>
      <c r="FV1849" s="601"/>
      <c r="FW1849" s="601"/>
      <c r="FX1849" s="601"/>
      <c r="FY1849" s="601"/>
      <c r="FZ1849" s="601"/>
      <c r="GA1849" s="601"/>
      <c r="GB1849" s="601"/>
      <c r="GC1849" s="601"/>
      <c r="GD1849" s="601"/>
      <c r="GE1849" s="601"/>
      <c r="GF1849" s="601"/>
      <c r="GG1849" s="601"/>
      <c r="GH1849" s="601"/>
      <c r="GI1849" s="601"/>
      <c r="GJ1849" s="601"/>
      <c r="GK1849" s="601"/>
      <c r="GL1849" s="601"/>
      <c r="GM1849" s="601"/>
      <c r="GN1849" s="601"/>
      <c r="GO1849" s="601"/>
      <c r="GP1849" s="601"/>
      <c r="GQ1849" s="601"/>
      <c r="GR1849" s="601"/>
      <c r="GS1849" s="601"/>
      <c r="GT1849" s="601"/>
      <c r="GU1849" s="601"/>
      <c r="GV1849" s="601"/>
      <c r="GW1849" s="601"/>
      <c r="GX1849" s="601"/>
      <c r="GY1849" s="601"/>
      <c r="GZ1849" s="601"/>
      <c r="HA1849" s="601"/>
      <c r="HB1849" s="601"/>
      <c r="HC1849" s="601"/>
      <c r="HD1849" s="601"/>
      <c r="HE1849" s="601"/>
      <c r="HF1849" s="601"/>
      <c r="HG1849" s="601"/>
      <c r="HH1849" s="601"/>
      <c r="HI1849" s="601"/>
      <c r="HJ1849" s="601"/>
      <c r="HK1849" s="601"/>
      <c r="HL1849" s="601"/>
      <c r="HM1849" s="601"/>
      <c r="HN1849" s="601"/>
      <c r="HO1849" s="601"/>
      <c r="HP1849" s="601"/>
      <c r="HQ1849" s="601"/>
      <c r="HR1849" s="601"/>
      <c r="HS1849" s="601"/>
      <c r="HT1849" s="601"/>
      <c r="HU1849" s="601"/>
      <c r="HV1849" s="601"/>
      <c r="HW1849" s="601"/>
      <c r="HX1849" s="601"/>
      <c r="HY1849" s="601"/>
      <c r="HZ1849" s="601"/>
      <c r="IA1849" s="601"/>
      <c r="IB1849" s="601"/>
      <c r="IC1849" s="601"/>
      <c r="ID1849" s="601"/>
      <c r="IE1849" s="601"/>
      <c r="IF1849" s="601"/>
      <c r="IG1849" s="601"/>
      <c r="IH1849" s="601"/>
      <c r="II1849" s="601"/>
      <c r="IJ1849" s="601"/>
      <c r="IK1849" s="601"/>
      <c r="IL1849" s="601"/>
      <c r="IM1849" s="601"/>
      <c r="IN1849" s="601"/>
      <c r="IO1849" s="601"/>
      <c r="IP1849" s="601"/>
      <c r="IQ1849" s="601"/>
      <c r="IR1849" s="601"/>
      <c r="IS1849" s="601"/>
      <c r="IT1849" s="601"/>
      <c r="IU1849" s="601"/>
      <c r="IV1849" s="601"/>
      <c r="IW1849" s="601"/>
      <c r="IX1849" s="601"/>
      <c r="IY1849" s="601"/>
      <c r="IZ1849" s="601"/>
      <c r="JA1849" s="601"/>
      <c r="JB1849" s="601"/>
      <c r="JC1849" s="601"/>
      <c r="JD1849" s="601"/>
      <c r="JE1849" s="601"/>
      <c r="JF1849" s="601"/>
      <c r="JG1849" s="601"/>
      <c r="JH1849" s="601"/>
      <c r="JI1849" s="601"/>
      <c r="JJ1849" s="601"/>
      <c r="JK1849" s="601"/>
      <c r="JL1849" s="601"/>
      <c r="JM1849" s="601"/>
      <c r="JN1849" s="601"/>
      <c r="JO1849" s="601"/>
      <c r="JP1849" s="601"/>
      <c r="JQ1849" s="601"/>
      <c r="JR1849" s="601"/>
      <c r="JS1849" s="601"/>
      <c r="JT1849" s="601"/>
      <c r="JU1849" s="601"/>
      <c r="JV1849" s="601"/>
      <c r="JW1849" s="601"/>
      <c r="JX1849" s="601"/>
      <c r="JY1849" s="601"/>
      <c r="JZ1849" s="601"/>
      <c r="KA1849" s="601"/>
      <c r="KB1849" s="601"/>
      <c r="KC1849" s="601"/>
      <c r="KD1849" s="601"/>
      <c r="KE1849" s="601"/>
      <c r="KF1849" s="601"/>
      <c r="KG1849" s="601"/>
      <c r="KH1849" s="601"/>
      <c r="KI1849" s="601"/>
      <c r="KJ1849" s="601"/>
      <c r="KK1849" s="601"/>
      <c r="KL1849" s="601"/>
      <c r="KM1849" s="601"/>
      <c r="KN1849" s="601"/>
      <c r="KO1849" s="601"/>
      <c r="KP1849" s="601"/>
      <c r="KQ1849" s="601"/>
      <c r="KR1849" s="601"/>
      <c r="KS1849" s="601"/>
      <c r="KT1849" s="601"/>
      <c r="KU1849" s="601"/>
      <c r="KV1849" s="601"/>
      <c r="KW1849" s="601"/>
      <c r="KX1849" s="601"/>
      <c r="KY1849" s="601"/>
      <c r="KZ1849" s="601"/>
      <c r="LA1849" s="601"/>
      <c r="LB1849" s="601"/>
      <c r="LC1849" s="601"/>
      <c r="LD1849" s="601"/>
      <c r="LE1849" s="601"/>
      <c r="LF1849" s="601"/>
      <c r="LG1849" s="601"/>
      <c r="LH1849" s="601"/>
      <c r="LI1849" s="601"/>
      <c r="LJ1849" s="601"/>
    </row>
    <row r="1850" spans="1:322">
      <c r="A1850" s="697"/>
      <c r="B1850" s="558"/>
      <c r="C1850" s="558"/>
      <c r="D1850" s="676" t="s">
        <v>1067</v>
      </c>
      <c r="E1850" s="524" t="s">
        <v>1122</v>
      </c>
      <c r="F1850" s="596" t="s">
        <v>87</v>
      </c>
      <c r="G1850" s="676">
        <v>2022</v>
      </c>
      <c r="H1850" s="596">
        <v>3</v>
      </c>
      <c r="I1850" s="687">
        <v>127221</v>
      </c>
      <c r="J1850" s="677">
        <v>44623</v>
      </c>
      <c r="K1850" s="676" t="s">
        <v>1609</v>
      </c>
      <c r="L1850" s="677" t="s">
        <v>1578</v>
      </c>
      <c r="M1850" s="677">
        <v>44592</v>
      </c>
      <c r="N1850" s="677">
        <v>44596</v>
      </c>
      <c r="O1850" s="677"/>
      <c r="P1850" s="597">
        <v>44606</v>
      </c>
      <c r="Q1850" s="597">
        <v>44620</v>
      </c>
      <c r="R1850" s="597">
        <v>44623</v>
      </c>
      <c r="S1850" s="596" t="s">
        <v>1580</v>
      </c>
      <c r="T1850" s="596">
        <v>72</v>
      </c>
      <c r="U1850" s="596" t="s">
        <v>1558</v>
      </c>
      <c r="V1850" s="676" t="s">
        <v>1072</v>
      </c>
      <c r="W1850" s="678">
        <v>475</v>
      </c>
      <c r="X1850" s="551">
        <v>406</v>
      </c>
      <c r="Y1850" s="693">
        <v>192850</v>
      </c>
      <c r="Z1850" s="598">
        <v>0.47</v>
      </c>
      <c r="AA1850" s="682">
        <f>Y1850*Z1850</f>
        <v>90639.5</v>
      </c>
      <c r="AB1850" s="521"/>
      <c r="AC1850" s="683">
        <v>0</v>
      </c>
      <c r="AD1850" s="676"/>
      <c r="AE1850" s="684"/>
      <c r="AF1850" s="695">
        <f>AA1850+AD1850+AE1850</f>
        <v>90639.5</v>
      </c>
      <c r="AG1850" s="703" t="s">
        <v>47</v>
      </c>
      <c r="AH1850" s="561"/>
      <c r="AI1850" s="703">
        <v>60</v>
      </c>
      <c r="AJ1850" s="703" t="s">
        <v>1610</v>
      </c>
      <c r="AK1850" s="703" t="s">
        <v>1149</v>
      </c>
      <c r="AL1850" s="711">
        <v>78725</v>
      </c>
      <c r="AM1850" s="703" t="s">
        <v>52</v>
      </c>
      <c r="AN1850" s="703" t="s">
        <v>1089</v>
      </c>
      <c r="AO1850" s="596"/>
      <c r="AP1850" s="676" t="s">
        <v>92</v>
      </c>
      <c r="AQ1850" s="676" t="s">
        <v>37</v>
      </c>
      <c r="AR1850" s="676"/>
      <c r="AS1850" s="523" t="s">
        <v>1077</v>
      </c>
      <c r="AT1850" s="523"/>
      <c r="AU1850" s="523"/>
      <c r="AV1850" s="674"/>
      <c r="AW1850" s="673" t="str">
        <f>U1850</f>
        <v>30397571F</v>
      </c>
      <c r="AX1850" s="673" cm="1">
        <f t="array" ref="AX1850">SUM(MID(0&amp;AW1850,LARGE(INDEX(ISNUMBER(--MID(AW1850,ROW($1:$8),1))*ROW($1:$8),),ROW($1:$8))+1,1)*10^ROW($1:$8)/10)</f>
        <v>30397571</v>
      </c>
      <c r="AY1850" s="673" t="str">
        <f>VLOOKUP($AX1850,'Item Master Data'!$A:$F,3,FALSE)</f>
        <v>Q.PEAK DUO XL G10 BFG</v>
      </c>
      <c r="AZ1850" s="673">
        <f>VLOOKUP($AX1850,'Item Master Data'!$A:$F,6,FALSE)</f>
        <v>475</v>
      </c>
      <c r="BA1850" s="673">
        <f>X1850/BB1850</f>
        <v>14</v>
      </c>
      <c r="BB1850" s="673">
        <f>VLOOKUP(AX1850,'Item Master Data'!$A:$G,7,FALSE)</f>
        <v>29</v>
      </c>
      <c r="BC1850" s="673"/>
      <c r="BD1850" s="673">
        <f>W1850-AZ1850</f>
        <v>0</v>
      </c>
      <c r="BE1850" s="595"/>
      <c r="BF1850" s="595"/>
      <c r="BG1850" s="595"/>
      <c r="BH1850" s="595"/>
      <c r="BI1850" s="595"/>
      <c r="BJ1850" s="595"/>
      <c r="BK1850" s="595"/>
      <c r="BL1850" s="595"/>
      <c r="BM1850" s="595"/>
      <c r="BN1850" s="595"/>
      <c r="BO1850" s="595"/>
      <c r="BP1850" s="595"/>
      <c r="BQ1850" s="595"/>
      <c r="BR1850" s="595"/>
      <c r="BS1850" s="595"/>
      <c r="BT1850" s="595"/>
      <c r="BU1850" s="595"/>
      <c r="BV1850" s="595"/>
      <c r="BW1850" s="595"/>
      <c r="BX1850" s="595"/>
      <c r="BY1850" s="595"/>
      <c r="BZ1850" s="595"/>
      <c r="CA1850" s="595"/>
      <c r="CB1850" s="595"/>
      <c r="CC1850" s="595"/>
      <c r="CD1850" s="595"/>
      <c r="CE1850" s="595"/>
      <c r="CF1850" s="595"/>
      <c r="CG1850" s="595"/>
      <c r="CH1850" s="595"/>
      <c r="CI1850" s="595"/>
      <c r="CJ1850" s="595"/>
      <c r="CK1850" s="595"/>
      <c r="CL1850" s="595"/>
      <c r="CM1850" s="595"/>
      <c r="CN1850" s="595"/>
      <c r="CO1850" s="595"/>
      <c r="CP1850" s="595"/>
      <c r="CQ1850" s="595"/>
      <c r="CR1850" s="595"/>
      <c r="CS1850" s="595"/>
      <c r="CT1850" s="595"/>
      <c r="CU1850" s="595"/>
      <c r="CV1850" s="595"/>
      <c r="CW1850" s="595"/>
      <c r="CX1850" s="595"/>
      <c r="CY1850" s="595"/>
      <c r="CZ1850" s="595"/>
      <c r="DA1850" s="595"/>
      <c r="DB1850" s="595"/>
      <c r="DC1850" s="595"/>
      <c r="DD1850" s="595"/>
      <c r="DE1850" s="595"/>
      <c r="DF1850" s="595"/>
      <c r="DG1850" s="595"/>
      <c r="DH1850" s="595"/>
      <c r="DI1850" s="595"/>
      <c r="DJ1850" s="595"/>
      <c r="DK1850" s="595"/>
      <c r="DL1850" s="595"/>
      <c r="DM1850" s="595"/>
      <c r="DN1850" s="595"/>
      <c r="DO1850" s="595"/>
      <c r="DP1850" s="595"/>
      <c r="DQ1850" s="595"/>
      <c r="DR1850" s="595"/>
      <c r="DS1850" s="595"/>
      <c r="DT1850" s="595"/>
      <c r="DU1850" s="595"/>
      <c r="DV1850" s="595"/>
      <c r="DW1850" s="595"/>
      <c r="DX1850" s="595"/>
      <c r="DY1850" s="595"/>
      <c r="DZ1850" s="595"/>
      <c r="EA1850" s="595"/>
      <c r="EB1850" s="595"/>
      <c r="EC1850" s="595"/>
      <c r="ED1850" s="595"/>
      <c r="EE1850" s="595"/>
      <c r="EF1850" s="595"/>
      <c r="EG1850" s="595"/>
      <c r="EH1850" s="595"/>
      <c r="EI1850" s="595"/>
      <c r="EJ1850" s="595"/>
      <c r="EK1850" s="595"/>
      <c r="EL1850" s="595"/>
      <c r="EM1850" s="595"/>
      <c r="EN1850" s="595"/>
      <c r="EO1850" s="595"/>
      <c r="EP1850" s="595"/>
      <c r="EQ1850" s="595"/>
      <c r="ER1850" s="595"/>
      <c r="ES1850" s="595"/>
      <c r="ET1850" s="595"/>
      <c r="EU1850" s="595"/>
      <c r="EV1850" s="595"/>
      <c r="EW1850" s="595"/>
      <c r="EX1850" s="595"/>
      <c r="EY1850" s="595"/>
      <c r="EZ1850" s="595"/>
      <c r="FA1850" s="595"/>
      <c r="FB1850" s="595"/>
      <c r="FC1850" s="595"/>
      <c r="FD1850" s="595"/>
      <c r="FE1850" s="595"/>
      <c r="FF1850" s="595"/>
      <c r="FG1850" s="595"/>
      <c r="FH1850" s="595"/>
      <c r="FI1850" s="595"/>
      <c r="FJ1850" s="595"/>
      <c r="FK1850" s="595"/>
      <c r="FL1850" s="595"/>
      <c r="FM1850" s="595"/>
      <c r="FN1850" s="595"/>
      <c r="FO1850" s="595"/>
      <c r="FP1850" s="595"/>
      <c r="FQ1850" s="595"/>
      <c r="FR1850" s="595"/>
      <c r="FS1850" s="595"/>
      <c r="FT1850" s="595"/>
      <c r="FU1850" s="595"/>
      <c r="FV1850" s="595"/>
      <c r="FW1850" s="595"/>
      <c r="FX1850" s="595"/>
      <c r="FY1850" s="595"/>
      <c r="FZ1850" s="595"/>
      <c r="GA1850" s="595"/>
      <c r="GB1850" s="595"/>
      <c r="GC1850" s="595"/>
      <c r="GD1850" s="595"/>
      <c r="GE1850" s="595"/>
      <c r="GF1850" s="595"/>
      <c r="GG1850" s="595"/>
      <c r="GH1850" s="595"/>
      <c r="GI1850" s="595"/>
      <c r="GJ1850" s="595"/>
      <c r="GK1850" s="595"/>
      <c r="GL1850" s="595"/>
      <c r="GM1850" s="595"/>
      <c r="GN1850" s="595"/>
      <c r="GO1850" s="595"/>
      <c r="GP1850" s="595"/>
      <c r="GQ1850" s="595"/>
      <c r="GR1850" s="595"/>
      <c r="GS1850" s="595"/>
      <c r="GT1850" s="595"/>
      <c r="GU1850" s="595"/>
      <c r="GV1850" s="595"/>
      <c r="GW1850" s="595"/>
      <c r="GX1850" s="595"/>
      <c r="GY1850" s="595"/>
      <c r="GZ1850" s="595"/>
      <c r="HA1850" s="595"/>
      <c r="HB1850" s="595"/>
      <c r="HC1850" s="595"/>
      <c r="HD1850" s="595"/>
      <c r="HE1850" s="595"/>
      <c r="HF1850" s="595"/>
      <c r="HG1850" s="595"/>
      <c r="HH1850" s="595"/>
      <c r="HI1850" s="595"/>
      <c r="HJ1850" s="595"/>
      <c r="HK1850" s="595"/>
      <c r="HL1850" s="595"/>
      <c r="HM1850" s="595"/>
      <c r="HN1850" s="595"/>
      <c r="HO1850" s="595"/>
      <c r="HP1850" s="595"/>
      <c r="HQ1850" s="595"/>
      <c r="HR1850" s="595"/>
      <c r="HS1850" s="595"/>
      <c r="HT1850" s="595"/>
      <c r="HU1850" s="595"/>
      <c r="HV1850" s="595"/>
      <c r="HW1850" s="595"/>
      <c r="HX1850" s="595"/>
      <c r="HY1850" s="595"/>
      <c r="HZ1850" s="595"/>
      <c r="IA1850" s="595"/>
      <c r="IB1850" s="595"/>
      <c r="IC1850" s="595"/>
      <c r="ID1850" s="595"/>
      <c r="IE1850" s="595"/>
      <c r="IF1850" s="595"/>
      <c r="IG1850" s="595"/>
      <c r="IH1850" s="595"/>
      <c r="II1850" s="595"/>
      <c r="IJ1850" s="595"/>
      <c r="IK1850" s="595"/>
      <c r="IL1850" s="595"/>
      <c r="IM1850" s="595"/>
      <c r="IN1850" s="595"/>
      <c r="IO1850" s="595"/>
      <c r="IP1850" s="595"/>
      <c r="IQ1850" s="595"/>
      <c r="IR1850" s="595"/>
      <c r="IS1850" s="595"/>
      <c r="IT1850" s="595"/>
      <c r="IU1850" s="595"/>
      <c r="IV1850" s="595"/>
      <c r="IW1850" s="595"/>
      <c r="IX1850" s="595"/>
      <c r="IY1850" s="595"/>
      <c r="IZ1850" s="595"/>
      <c r="JA1850" s="595"/>
      <c r="JB1850" s="595"/>
      <c r="JC1850" s="595"/>
      <c r="JD1850" s="595"/>
      <c r="JE1850" s="595"/>
      <c r="JF1850" s="595"/>
      <c r="JG1850" s="595"/>
      <c r="JH1850" s="595"/>
      <c r="JI1850" s="595"/>
      <c r="JJ1850" s="595"/>
      <c r="JK1850" s="595"/>
      <c r="JL1850" s="595"/>
      <c r="JM1850" s="595"/>
      <c r="JN1850" s="595"/>
      <c r="JO1850" s="595"/>
      <c r="JP1850" s="595"/>
      <c r="JQ1850" s="595"/>
      <c r="JR1850" s="595"/>
      <c r="JS1850" s="595"/>
      <c r="JT1850" s="595"/>
      <c r="JU1850" s="595"/>
      <c r="JV1850" s="595"/>
      <c r="JW1850" s="595"/>
      <c r="JX1850" s="595"/>
      <c r="JY1850" s="595"/>
      <c r="JZ1850" s="595"/>
      <c r="KA1850" s="595"/>
      <c r="KB1850" s="595"/>
      <c r="KC1850" s="595"/>
      <c r="KD1850" s="595"/>
      <c r="KE1850" s="595"/>
      <c r="KF1850" s="595"/>
      <c r="KG1850" s="595"/>
      <c r="KH1850" s="595"/>
      <c r="KI1850" s="595"/>
      <c r="KJ1850" s="595"/>
      <c r="KK1850" s="595"/>
      <c r="KL1850" s="595"/>
      <c r="KM1850" s="595"/>
      <c r="KN1850" s="595"/>
      <c r="KO1850" s="595"/>
      <c r="KP1850" s="595"/>
      <c r="KQ1850" s="595"/>
      <c r="KR1850" s="595"/>
      <c r="KS1850" s="595"/>
      <c r="KT1850" s="595"/>
      <c r="KU1850" s="595"/>
      <c r="KV1850" s="595"/>
      <c r="KW1850" s="595"/>
      <c r="KX1850" s="595"/>
      <c r="KY1850" s="595"/>
      <c r="KZ1850" s="595"/>
      <c r="LA1850" s="595"/>
      <c r="LB1850" s="595"/>
      <c r="LC1850" s="595"/>
      <c r="LD1850" s="595"/>
      <c r="LE1850" s="595"/>
      <c r="LF1850" s="595"/>
      <c r="LG1850" s="595"/>
      <c r="LH1850" s="595"/>
      <c r="LI1850" s="595"/>
      <c r="LJ1850" s="595"/>
    </row>
    <row r="1851" spans="1:322">
      <c r="A1851" s="697"/>
      <c r="B1851" s="558"/>
      <c r="C1851" s="558"/>
      <c r="D1851" s="676" t="s">
        <v>1067</v>
      </c>
      <c r="E1851" s="524" t="s">
        <v>1122</v>
      </c>
      <c r="F1851" s="596" t="s">
        <v>87</v>
      </c>
      <c r="G1851" s="676">
        <v>2022</v>
      </c>
      <c r="H1851" s="596">
        <v>3</v>
      </c>
      <c r="I1851" s="687">
        <v>127222</v>
      </c>
      <c r="J1851" s="677">
        <v>44624</v>
      </c>
      <c r="K1851" s="676" t="s">
        <v>1609</v>
      </c>
      <c r="L1851" s="677" t="s">
        <v>1578</v>
      </c>
      <c r="M1851" s="677">
        <v>44592</v>
      </c>
      <c r="N1851" s="677">
        <v>44596</v>
      </c>
      <c r="O1851" s="677"/>
      <c r="P1851" s="677">
        <v>44606</v>
      </c>
      <c r="Q1851" s="597">
        <v>44621</v>
      </c>
      <c r="R1851" s="597">
        <v>44624</v>
      </c>
      <c r="S1851" s="596" t="s">
        <v>1580</v>
      </c>
      <c r="T1851" s="596">
        <v>72</v>
      </c>
      <c r="U1851" s="596" t="s">
        <v>1558</v>
      </c>
      <c r="V1851" s="676" t="s">
        <v>1072</v>
      </c>
      <c r="W1851" s="678">
        <v>475</v>
      </c>
      <c r="X1851" s="551">
        <v>638</v>
      </c>
      <c r="Y1851" s="693">
        <v>303050</v>
      </c>
      <c r="Z1851" s="598">
        <v>0.47</v>
      </c>
      <c r="AA1851" s="682">
        <f>Y1851*Z1851</f>
        <v>142433.5</v>
      </c>
      <c r="AB1851" s="521"/>
      <c r="AC1851" s="683">
        <v>0</v>
      </c>
      <c r="AD1851" s="676"/>
      <c r="AE1851" s="599"/>
      <c r="AF1851" s="695">
        <f>AA1851+AD1851+AE1851</f>
        <v>142433.5</v>
      </c>
      <c r="AG1851" s="703" t="s">
        <v>47</v>
      </c>
      <c r="AH1851" s="561"/>
      <c r="AI1851" s="703">
        <v>60</v>
      </c>
      <c r="AJ1851" s="703" t="s">
        <v>1610</v>
      </c>
      <c r="AK1851" s="703" t="s">
        <v>1149</v>
      </c>
      <c r="AL1851" s="711">
        <v>78725</v>
      </c>
      <c r="AM1851" s="703" t="s">
        <v>52</v>
      </c>
      <c r="AN1851" s="703" t="s">
        <v>1089</v>
      </c>
      <c r="AO1851" s="596"/>
      <c r="AP1851" s="676" t="s">
        <v>92</v>
      </c>
      <c r="AQ1851" s="676" t="s">
        <v>37</v>
      </c>
      <c r="AR1851" s="676"/>
      <c r="AS1851" s="523" t="s">
        <v>1077</v>
      </c>
      <c r="AT1851" s="523"/>
      <c r="AU1851" s="523"/>
      <c r="AV1851" s="674"/>
      <c r="AW1851" s="673" t="str">
        <f>U1851</f>
        <v>30397571F</v>
      </c>
      <c r="AX1851" s="673" cm="1">
        <f t="array" ref="AX1851">SUM(MID(0&amp;AW1851,LARGE(INDEX(ISNUMBER(--MID(AW1851,ROW($1:$8),1))*ROW($1:$8),),ROW($1:$8))+1,1)*10^ROW($1:$8)/10)</f>
        <v>30397571</v>
      </c>
      <c r="AY1851" s="673" t="str">
        <f>VLOOKUP($AX1851,'Item Master Data'!$A:$F,3,FALSE)</f>
        <v>Q.PEAK DUO XL G10 BFG</v>
      </c>
      <c r="AZ1851" s="673">
        <f>VLOOKUP($AX1851,'Item Master Data'!$A:$F,6,FALSE)</f>
        <v>475</v>
      </c>
      <c r="BA1851" s="673">
        <f>X1851/BB1851</f>
        <v>22</v>
      </c>
      <c r="BB1851" s="673">
        <f>VLOOKUP(AX1851,'Item Master Data'!$A:$G,7,FALSE)</f>
        <v>29</v>
      </c>
      <c r="BC1851" s="673"/>
      <c r="BD1851" s="673">
        <f>W1851-AZ1851</f>
        <v>0</v>
      </c>
      <c r="BE1851" s="601"/>
      <c r="BF1851" s="601"/>
      <c r="BG1851" s="601"/>
      <c r="BH1851" s="601"/>
      <c r="BI1851" s="601"/>
      <c r="BJ1851" s="601"/>
      <c r="BK1851" s="601"/>
      <c r="BL1851" s="601"/>
      <c r="BM1851" s="601"/>
      <c r="BN1851" s="601"/>
      <c r="BO1851" s="601"/>
      <c r="BP1851" s="601"/>
      <c r="BQ1851" s="601"/>
      <c r="BR1851" s="601"/>
      <c r="BS1851" s="601"/>
      <c r="BT1851" s="601"/>
      <c r="BU1851" s="601"/>
      <c r="BV1851" s="601"/>
      <c r="BW1851" s="601"/>
      <c r="BX1851" s="601"/>
      <c r="BY1851" s="601"/>
      <c r="BZ1851" s="601"/>
      <c r="CA1851" s="601"/>
      <c r="CB1851" s="601"/>
      <c r="CC1851" s="601"/>
      <c r="CD1851" s="601"/>
      <c r="CE1851" s="601"/>
      <c r="CF1851" s="601"/>
      <c r="CG1851" s="601"/>
      <c r="CH1851" s="601"/>
      <c r="CI1851" s="601"/>
      <c r="CJ1851" s="601"/>
      <c r="CK1851" s="601"/>
      <c r="CL1851" s="601"/>
      <c r="CM1851" s="601"/>
      <c r="CN1851" s="601"/>
      <c r="CO1851" s="601"/>
      <c r="CP1851" s="601"/>
      <c r="CQ1851" s="601"/>
      <c r="CR1851" s="601"/>
      <c r="CS1851" s="601"/>
      <c r="CT1851" s="601"/>
      <c r="CU1851" s="601"/>
      <c r="CV1851" s="601"/>
      <c r="CW1851" s="601"/>
      <c r="CX1851" s="601"/>
      <c r="CY1851" s="601"/>
      <c r="CZ1851" s="601"/>
      <c r="DA1851" s="601"/>
      <c r="DB1851" s="601"/>
      <c r="DC1851" s="601"/>
      <c r="DD1851" s="601"/>
      <c r="DE1851" s="601"/>
      <c r="DF1851" s="601"/>
      <c r="DG1851" s="601"/>
      <c r="DH1851" s="601"/>
      <c r="DI1851" s="601"/>
      <c r="DJ1851" s="601"/>
      <c r="DK1851" s="601"/>
      <c r="DL1851" s="601"/>
      <c r="DM1851" s="601"/>
      <c r="DN1851" s="601"/>
      <c r="DO1851" s="601"/>
      <c r="DP1851" s="601"/>
      <c r="DQ1851" s="601"/>
      <c r="DR1851" s="601"/>
      <c r="DS1851" s="601"/>
      <c r="DT1851" s="601"/>
      <c r="DU1851" s="601"/>
      <c r="DV1851" s="601"/>
      <c r="DW1851" s="601"/>
      <c r="DX1851" s="601"/>
      <c r="DY1851" s="601"/>
      <c r="DZ1851" s="601"/>
      <c r="EA1851" s="601"/>
      <c r="EB1851" s="601"/>
      <c r="EC1851" s="601"/>
      <c r="ED1851" s="601"/>
      <c r="EE1851" s="601"/>
      <c r="EF1851" s="601"/>
      <c r="EG1851" s="601"/>
      <c r="EH1851" s="601"/>
      <c r="EI1851" s="601"/>
      <c r="EJ1851" s="601"/>
      <c r="EK1851" s="601"/>
      <c r="EL1851" s="601"/>
      <c r="EM1851" s="601"/>
      <c r="EN1851" s="601"/>
      <c r="EO1851" s="601"/>
      <c r="EP1851" s="601"/>
      <c r="EQ1851" s="601"/>
      <c r="ER1851" s="601"/>
      <c r="ES1851" s="601"/>
      <c r="ET1851" s="601"/>
      <c r="EU1851" s="601"/>
      <c r="EV1851" s="601"/>
      <c r="EW1851" s="601"/>
      <c r="EX1851" s="601"/>
      <c r="EY1851" s="601"/>
      <c r="EZ1851" s="601"/>
      <c r="FA1851" s="601"/>
      <c r="FB1851" s="601"/>
      <c r="FC1851" s="601"/>
      <c r="FD1851" s="601"/>
      <c r="FE1851" s="601"/>
      <c r="FF1851" s="601"/>
      <c r="FG1851" s="601"/>
      <c r="FH1851" s="601"/>
      <c r="FI1851" s="601"/>
      <c r="FJ1851" s="601"/>
      <c r="FK1851" s="601"/>
      <c r="FL1851" s="601"/>
      <c r="FM1851" s="601"/>
      <c r="FN1851" s="601"/>
      <c r="FO1851" s="601"/>
      <c r="FP1851" s="601"/>
      <c r="FQ1851" s="601"/>
      <c r="FR1851" s="601"/>
      <c r="FS1851" s="601"/>
      <c r="FT1851" s="601"/>
      <c r="FU1851" s="601"/>
      <c r="FV1851" s="601"/>
      <c r="FW1851" s="601"/>
      <c r="FX1851" s="601"/>
      <c r="FY1851" s="601"/>
      <c r="FZ1851" s="601"/>
      <c r="GA1851" s="601"/>
      <c r="GB1851" s="601"/>
      <c r="GC1851" s="601"/>
      <c r="GD1851" s="601"/>
      <c r="GE1851" s="601"/>
      <c r="GF1851" s="601"/>
      <c r="GG1851" s="601"/>
      <c r="GH1851" s="601"/>
      <c r="GI1851" s="601"/>
      <c r="GJ1851" s="601"/>
      <c r="GK1851" s="601"/>
      <c r="GL1851" s="601"/>
      <c r="GM1851" s="601"/>
      <c r="GN1851" s="601"/>
      <c r="GO1851" s="601"/>
      <c r="GP1851" s="601"/>
      <c r="GQ1851" s="601"/>
      <c r="GR1851" s="601"/>
      <c r="GS1851" s="601"/>
      <c r="GT1851" s="601"/>
      <c r="GU1851" s="601"/>
      <c r="GV1851" s="601"/>
      <c r="GW1851" s="601"/>
      <c r="GX1851" s="601"/>
      <c r="GY1851" s="601"/>
      <c r="GZ1851" s="601"/>
      <c r="HA1851" s="601"/>
      <c r="HB1851" s="601"/>
      <c r="HC1851" s="601"/>
      <c r="HD1851" s="601"/>
      <c r="HE1851" s="601"/>
      <c r="HF1851" s="601"/>
      <c r="HG1851" s="601"/>
      <c r="HH1851" s="601"/>
      <c r="HI1851" s="601"/>
      <c r="HJ1851" s="601"/>
      <c r="HK1851" s="601"/>
      <c r="HL1851" s="601"/>
      <c r="HM1851" s="601"/>
      <c r="HN1851" s="601"/>
      <c r="HO1851" s="601"/>
      <c r="HP1851" s="601"/>
      <c r="HQ1851" s="601"/>
      <c r="HR1851" s="601"/>
      <c r="HS1851" s="601"/>
      <c r="HT1851" s="601"/>
      <c r="HU1851" s="601"/>
      <c r="HV1851" s="601"/>
      <c r="HW1851" s="601"/>
      <c r="HX1851" s="601"/>
      <c r="HY1851" s="601"/>
      <c r="HZ1851" s="601"/>
      <c r="IA1851" s="601"/>
      <c r="IB1851" s="601"/>
      <c r="IC1851" s="601"/>
      <c r="ID1851" s="601"/>
      <c r="IE1851" s="601"/>
      <c r="IF1851" s="601"/>
      <c r="IG1851" s="601"/>
      <c r="IH1851" s="601"/>
      <c r="II1851" s="601"/>
      <c r="IJ1851" s="601"/>
      <c r="IK1851" s="601"/>
      <c r="IL1851" s="601"/>
      <c r="IM1851" s="601"/>
      <c r="IN1851" s="601"/>
      <c r="IO1851" s="601"/>
      <c r="IP1851" s="601"/>
      <c r="IQ1851" s="601"/>
      <c r="IR1851" s="601"/>
      <c r="IS1851" s="601"/>
      <c r="IT1851" s="601"/>
      <c r="IU1851" s="601"/>
      <c r="IV1851" s="601"/>
      <c r="IW1851" s="601"/>
      <c r="IX1851" s="601"/>
      <c r="IY1851" s="601"/>
      <c r="IZ1851" s="601"/>
      <c r="JA1851" s="601"/>
      <c r="JB1851" s="601"/>
      <c r="JC1851" s="601"/>
      <c r="JD1851" s="601"/>
      <c r="JE1851" s="601"/>
      <c r="JF1851" s="601"/>
      <c r="JG1851" s="601"/>
      <c r="JH1851" s="601"/>
      <c r="JI1851" s="601"/>
      <c r="JJ1851" s="601"/>
      <c r="JK1851" s="601"/>
      <c r="JL1851" s="601"/>
      <c r="JM1851" s="601"/>
      <c r="JN1851" s="601"/>
      <c r="JO1851" s="601"/>
      <c r="JP1851" s="601"/>
      <c r="JQ1851" s="601"/>
      <c r="JR1851" s="601"/>
      <c r="JS1851" s="601"/>
      <c r="JT1851" s="601"/>
      <c r="JU1851" s="601"/>
      <c r="JV1851" s="601"/>
      <c r="JW1851" s="601"/>
      <c r="JX1851" s="601"/>
      <c r="JY1851" s="601"/>
      <c r="JZ1851" s="601"/>
      <c r="KA1851" s="601"/>
      <c r="KB1851" s="601"/>
      <c r="KC1851" s="601"/>
      <c r="KD1851" s="601"/>
      <c r="KE1851" s="601"/>
      <c r="KF1851" s="601"/>
      <c r="KG1851" s="601"/>
      <c r="KH1851" s="601"/>
      <c r="KI1851" s="601"/>
      <c r="KJ1851" s="601"/>
      <c r="KK1851" s="601"/>
      <c r="KL1851" s="601"/>
      <c r="KM1851" s="601"/>
      <c r="KN1851" s="601"/>
      <c r="KO1851" s="601"/>
      <c r="KP1851" s="601"/>
      <c r="KQ1851" s="601"/>
      <c r="KR1851" s="601"/>
      <c r="KS1851" s="601"/>
      <c r="KT1851" s="601"/>
      <c r="KU1851" s="601"/>
      <c r="KV1851" s="601"/>
      <c r="KW1851" s="601"/>
      <c r="KX1851" s="601"/>
      <c r="KY1851" s="601"/>
      <c r="KZ1851" s="601"/>
      <c r="LA1851" s="601"/>
      <c r="LB1851" s="601"/>
      <c r="LC1851" s="601"/>
      <c r="LD1851" s="601"/>
      <c r="LE1851" s="601"/>
      <c r="LF1851" s="601"/>
      <c r="LG1851" s="601"/>
      <c r="LH1851" s="601"/>
      <c r="LI1851" s="601"/>
      <c r="LJ1851" s="601"/>
    </row>
    <row r="1852" spans="1:322">
      <c r="A1852" s="697"/>
      <c r="B1852" s="558"/>
      <c r="C1852" s="558"/>
      <c r="D1852" s="676" t="s">
        <v>1067</v>
      </c>
      <c r="E1852" s="524" t="s">
        <v>1122</v>
      </c>
      <c r="F1852" s="676" t="s">
        <v>87</v>
      </c>
      <c r="G1852" s="676">
        <v>2022</v>
      </c>
      <c r="H1852" s="596">
        <v>3</v>
      </c>
      <c r="I1852" s="687">
        <v>127223</v>
      </c>
      <c r="J1852" s="677">
        <v>44627</v>
      </c>
      <c r="K1852" s="676" t="s">
        <v>1609</v>
      </c>
      <c r="L1852" s="677" t="s">
        <v>1578</v>
      </c>
      <c r="M1852" s="677">
        <v>44592</v>
      </c>
      <c r="N1852" s="677">
        <v>44596</v>
      </c>
      <c r="O1852" s="677"/>
      <c r="P1852" s="597">
        <v>44606</v>
      </c>
      <c r="Q1852" s="597">
        <v>44624</v>
      </c>
      <c r="R1852" s="597">
        <v>44627</v>
      </c>
      <c r="S1852" s="596" t="s">
        <v>1580</v>
      </c>
      <c r="T1852" s="596">
        <v>72</v>
      </c>
      <c r="U1852" s="676" t="s">
        <v>1558</v>
      </c>
      <c r="V1852" s="596" t="s">
        <v>1072</v>
      </c>
      <c r="W1852" s="678">
        <v>475</v>
      </c>
      <c r="X1852" s="551">
        <v>638</v>
      </c>
      <c r="Y1852" s="693">
        <v>303050</v>
      </c>
      <c r="Z1852" s="598">
        <v>0.47</v>
      </c>
      <c r="AA1852" s="682">
        <f>Y1852*Z1852</f>
        <v>142433.5</v>
      </c>
      <c r="AB1852" s="521"/>
      <c r="AC1852" s="683">
        <v>0</v>
      </c>
      <c r="AD1852" s="676"/>
      <c r="AE1852" s="684"/>
      <c r="AF1852" s="695">
        <f>AA1852+AD1852+AE1852</f>
        <v>142433.5</v>
      </c>
      <c r="AG1852" s="703" t="s">
        <v>47</v>
      </c>
      <c r="AH1852" s="561"/>
      <c r="AI1852" s="703">
        <v>60</v>
      </c>
      <c r="AJ1852" s="703" t="s">
        <v>1610</v>
      </c>
      <c r="AK1852" s="703" t="s">
        <v>1149</v>
      </c>
      <c r="AL1852" s="711">
        <v>78725</v>
      </c>
      <c r="AM1852" s="703" t="s">
        <v>52</v>
      </c>
      <c r="AN1852" s="703" t="s">
        <v>1089</v>
      </c>
      <c r="AO1852" s="596"/>
      <c r="AP1852" s="676" t="s">
        <v>92</v>
      </c>
      <c r="AQ1852" s="676" t="s">
        <v>37</v>
      </c>
      <c r="AR1852" s="676"/>
      <c r="AS1852" s="523" t="s">
        <v>1077</v>
      </c>
      <c r="AT1852" s="523"/>
      <c r="AU1852" s="523"/>
      <c r="AV1852" s="674"/>
      <c r="AW1852" s="673" t="str">
        <f>U1852</f>
        <v>30397571F</v>
      </c>
      <c r="AX1852" s="673" cm="1">
        <f t="array" ref="AX1852">SUM(MID(0&amp;AW1852,LARGE(INDEX(ISNUMBER(--MID(AW1852,ROW($1:$8),1))*ROW($1:$8),),ROW($1:$8))+1,1)*10^ROW($1:$8)/10)</f>
        <v>30397571</v>
      </c>
      <c r="AY1852" s="673" t="str">
        <f>VLOOKUP($AX1852,'Item Master Data'!$A:$F,3,FALSE)</f>
        <v>Q.PEAK DUO XL G10 BFG</v>
      </c>
      <c r="AZ1852" s="673">
        <f>VLOOKUP($AX1852,'Item Master Data'!$A:$F,6,FALSE)</f>
        <v>475</v>
      </c>
      <c r="BA1852" s="673">
        <f>X1852/BB1852</f>
        <v>22</v>
      </c>
      <c r="BB1852" s="673">
        <f>VLOOKUP(AX1852,'Item Master Data'!$A:$G,7,FALSE)</f>
        <v>29</v>
      </c>
      <c r="BC1852" s="673"/>
      <c r="BD1852" s="673">
        <f>W1852-AZ1852</f>
        <v>0</v>
      </c>
      <c r="BE1852" s="595"/>
      <c r="BF1852" s="595"/>
      <c r="BG1852" s="595"/>
      <c r="BH1852" s="595"/>
      <c r="BI1852" s="595"/>
      <c r="BJ1852" s="595"/>
      <c r="BK1852" s="595"/>
      <c r="BL1852" s="595"/>
      <c r="BM1852" s="595"/>
      <c r="BN1852" s="595"/>
      <c r="BO1852" s="595"/>
      <c r="BP1852" s="595"/>
      <c r="BQ1852" s="595"/>
      <c r="BR1852" s="595"/>
      <c r="BS1852" s="595"/>
      <c r="BT1852" s="595"/>
      <c r="BU1852" s="595"/>
      <c r="BV1852" s="595"/>
      <c r="BW1852" s="595"/>
      <c r="BX1852" s="595"/>
      <c r="BY1852" s="595"/>
      <c r="BZ1852" s="595"/>
      <c r="CA1852" s="595"/>
      <c r="CB1852" s="595"/>
      <c r="CC1852" s="595"/>
      <c r="CD1852" s="595"/>
      <c r="CE1852" s="595"/>
      <c r="CF1852" s="595"/>
      <c r="CG1852" s="595"/>
      <c r="CH1852" s="595"/>
      <c r="CI1852" s="595"/>
      <c r="CJ1852" s="595"/>
      <c r="CK1852" s="595"/>
      <c r="CL1852" s="595"/>
      <c r="CM1852" s="595"/>
      <c r="CN1852" s="595"/>
      <c r="CO1852" s="595"/>
      <c r="CP1852" s="595"/>
      <c r="CQ1852" s="595"/>
      <c r="CR1852" s="595"/>
      <c r="CS1852" s="595"/>
      <c r="CT1852" s="595"/>
      <c r="CU1852" s="595"/>
      <c r="CV1852" s="595"/>
      <c r="CW1852" s="595"/>
      <c r="CX1852" s="595"/>
      <c r="CY1852" s="595"/>
      <c r="CZ1852" s="595"/>
      <c r="DA1852" s="595"/>
      <c r="DB1852" s="595"/>
      <c r="DC1852" s="595"/>
      <c r="DD1852" s="595"/>
      <c r="DE1852" s="595"/>
      <c r="DF1852" s="595"/>
      <c r="DG1852" s="595"/>
      <c r="DH1852" s="595"/>
      <c r="DI1852" s="595"/>
      <c r="DJ1852" s="595"/>
      <c r="DK1852" s="595"/>
      <c r="DL1852" s="595"/>
      <c r="DM1852" s="595"/>
      <c r="DN1852" s="595"/>
      <c r="DO1852" s="595"/>
      <c r="DP1852" s="595"/>
      <c r="DQ1852" s="595"/>
      <c r="DR1852" s="595"/>
      <c r="DS1852" s="595"/>
      <c r="DT1852" s="595"/>
      <c r="DU1852" s="595"/>
      <c r="DV1852" s="595"/>
      <c r="DW1852" s="595"/>
      <c r="DX1852" s="595"/>
      <c r="DY1852" s="595"/>
      <c r="DZ1852" s="595"/>
      <c r="EA1852" s="595"/>
      <c r="EB1852" s="595"/>
      <c r="EC1852" s="595"/>
      <c r="ED1852" s="595"/>
      <c r="EE1852" s="595"/>
      <c r="EF1852" s="595"/>
      <c r="EG1852" s="595"/>
      <c r="EH1852" s="595"/>
      <c r="EI1852" s="595"/>
      <c r="EJ1852" s="595"/>
      <c r="EK1852" s="595"/>
      <c r="EL1852" s="595"/>
      <c r="EM1852" s="595"/>
      <c r="EN1852" s="595"/>
      <c r="EO1852" s="595"/>
      <c r="EP1852" s="595"/>
      <c r="EQ1852" s="595"/>
      <c r="ER1852" s="595"/>
      <c r="ES1852" s="595"/>
      <c r="ET1852" s="595"/>
      <c r="EU1852" s="595"/>
      <c r="EV1852" s="595"/>
      <c r="EW1852" s="595"/>
      <c r="EX1852" s="595"/>
      <c r="EY1852" s="595"/>
      <c r="EZ1852" s="595"/>
      <c r="FA1852" s="595"/>
      <c r="FB1852" s="595"/>
      <c r="FC1852" s="595"/>
      <c r="FD1852" s="595"/>
      <c r="FE1852" s="595"/>
      <c r="FF1852" s="595"/>
      <c r="FG1852" s="595"/>
      <c r="FH1852" s="595"/>
      <c r="FI1852" s="595"/>
      <c r="FJ1852" s="595"/>
      <c r="FK1852" s="595"/>
      <c r="FL1852" s="595"/>
      <c r="FM1852" s="595"/>
      <c r="FN1852" s="595"/>
      <c r="FO1852" s="595"/>
      <c r="FP1852" s="595"/>
      <c r="FQ1852" s="595"/>
      <c r="FR1852" s="595"/>
      <c r="FS1852" s="595"/>
      <c r="FT1852" s="595"/>
      <c r="FU1852" s="595"/>
      <c r="FV1852" s="595"/>
      <c r="FW1852" s="595"/>
      <c r="FX1852" s="595"/>
      <c r="FY1852" s="595"/>
      <c r="FZ1852" s="595"/>
      <c r="GA1852" s="595"/>
      <c r="GB1852" s="595"/>
      <c r="GC1852" s="595"/>
      <c r="GD1852" s="595"/>
      <c r="GE1852" s="595"/>
      <c r="GF1852" s="595"/>
      <c r="GG1852" s="595"/>
      <c r="GH1852" s="595"/>
      <c r="GI1852" s="595"/>
      <c r="GJ1852" s="595"/>
      <c r="GK1852" s="595"/>
      <c r="GL1852" s="595"/>
      <c r="GM1852" s="595"/>
      <c r="GN1852" s="595"/>
      <c r="GO1852" s="595"/>
      <c r="GP1852" s="595"/>
      <c r="GQ1852" s="595"/>
      <c r="GR1852" s="595"/>
      <c r="GS1852" s="595"/>
      <c r="GT1852" s="595"/>
      <c r="GU1852" s="595"/>
      <c r="GV1852" s="595"/>
      <c r="GW1852" s="595"/>
      <c r="GX1852" s="595"/>
      <c r="GY1852" s="595"/>
      <c r="GZ1852" s="595"/>
      <c r="HA1852" s="595"/>
      <c r="HB1852" s="595"/>
      <c r="HC1852" s="595"/>
      <c r="HD1852" s="595"/>
      <c r="HE1852" s="595"/>
      <c r="HF1852" s="595"/>
      <c r="HG1852" s="595"/>
      <c r="HH1852" s="595"/>
      <c r="HI1852" s="595"/>
      <c r="HJ1852" s="595"/>
      <c r="HK1852" s="595"/>
      <c r="HL1852" s="595"/>
      <c r="HM1852" s="595"/>
      <c r="HN1852" s="595"/>
      <c r="HO1852" s="595"/>
      <c r="HP1852" s="595"/>
      <c r="HQ1852" s="595"/>
      <c r="HR1852" s="595"/>
      <c r="HS1852" s="595"/>
      <c r="HT1852" s="595"/>
      <c r="HU1852" s="595"/>
      <c r="HV1852" s="595"/>
      <c r="HW1852" s="595"/>
      <c r="HX1852" s="595"/>
      <c r="HY1852" s="595"/>
      <c r="HZ1852" s="595"/>
      <c r="IA1852" s="595"/>
      <c r="IB1852" s="595"/>
      <c r="IC1852" s="595"/>
      <c r="ID1852" s="595"/>
      <c r="IE1852" s="595"/>
      <c r="IF1852" s="595"/>
      <c r="IG1852" s="595"/>
      <c r="IH1852" s="595"/>
      <c r="II1852" s="595"/>
      <c r="IJ1852" s="595"/>
      <c r="IK1852" s="595"/>
      <c r="IL1852" s="595"/>
      <c r="IM1852" s="595"/>
      <c r="IN1852" s="595"/>
      <c r="IO1852" s="595"/>
      <c r="IP1852" s="595"/>
      <c r="IQ1852" s="595"/>
      <c r="IR1852" s="595"/>
      <c r="IS1852" s="595"/>
      <c r="IT1852" s="595"/>
      <c r="IU1852" s="595"/>
      <c r="IV1852" s="595"/>
      <c r="IW1852" s="595"/>
      <c r="IX1852" s="595"/>
      <c r="IY1852" s="595"/>
      <c r="IZ1852" s="595"/>
      <c r="JA1852" s="595"/>
      <c r="JB1852" s="595"/>
      <c r="JC1852" s="595"/>
      <c r="JD1852" s="595"/>
      <c r="JE1852" s="595"/>
      <c r="JF1852" s="595"/>
      <c r="JG1852" s="595"/>
      <c r="JH1852" s="595"/>
      <c r="JI1852" s="595"/>
      <c r="JJ1852" s="595"/>
      <c r="JK1852" s="595"/>
      <c r="JL1852" s="595"/>
      <c r="JM1852" s="595"/>
      <c r="JN1852" s="595"/>
      <c r="JO1852" s="595"/>
      <c r="JP1852" s="595"/>
      <c r="JQ1852" s="595"/>
      <c r="JR1852" s="595"/>
      <c r="JS1852" s="595"/>
      <c r="JT1852" s="595"/>
      <c r="JU1852" s="595"/>
      <c r="JV1852" s="595"/>
      <c r="JW1852" s="595"/>
      <c r="JX1852" s="595"/>
      <c r="JY1852" s="595"/>
      <c r="JZ1852" s="595"/>
      <c r="KA1852" s="595"/>
      <c r="KB1852" s="595"/>
      <c r="KC1852" s="595"/>
      <c r="KD1852" s="595"/>
      <c r="KE1852" s="595"/>
      <c r="KF1852" s="595"/>
      <c r="KG1852" s="595"/>
      <c r="KH1852" s="595"/>
      <c r="KI1852" s="595"/>
      <c r="KJ1852" s="595"/>
      <c r="KK1852" s="595"/>
      <c r="KL1852" s="595"/>
      <c r="KM1852" s="595"/>
      <c r="KN1852" s="595"/>
      <c r="KO1852" s="595"/>
      <c r="KP1852" s="595"/>
      <c r="KQ1852" s="595"/>
      <c r="KR1852" s="595"/>
      <c r="KS1852" s="595"/>
      <c r="KT1852" s="595"/>
      <c r="KU1852" s="595"/>
      <c r="KV1852" s="595"/>
      <c r="KW1852" s="595"/>
      <c r="KX1852" s="595"/>
      <c r="KY1852" s="595"/>
      <c r="KZ1852" s="595"/>
      <c r="LA1852" s="595"/>
      <c r="LB1852" s="595"/>
      <c r="LC1852" s="595"/>
      <c r="LD1852" s="595"/>
      <c r="LE1852" s="595"/>
      <c r="LF1852" s="595"/>
      <c r="LG1852" s="595"/>
      <c r="LH1852" s="595"/>
      <c r="LI1852" s="595"/>
      <c r="LJ1852" s="595"/>
    </row>
    <row r="1853" spans="1:322">
      <c r="A1853" s="697"/>
      <c r="B1853" s="558"/>
      <c r="C1853" s="558"/>
      <c r="D1853" s="676" t="s">
        <v>1067</v>
      </c>
      <c r="E1853" s="524"/>
      <c r="F1853" s="596" t="s">
        <v>87</v>
      </c>
      <c r="G1853" s="676">
        <v>2022</v>
      </c>
      <c r="H1853" s="596">
        <v>3</v>
      </c>
      <c r="I1853" s="687">
        <v>127334</v>
      </c>
      <c r="J1853" s="597">
        <v>44628</v>
      </c>
      <c r="K1853" s="676" t="s">
        <v>1609</v>
      </c>
      <c r="L1853" s="677" t="s">
        <v>1578</v>
      </c>
      <c r="M1853" s="677">
        <v>44592</v>
      </c>
      <c r="N1853" s="677">
        <v>44596</v>
      </c>
      <c r="O1853" s="677"/>
      <c r="P1853" s="597">
        <v>44606</v>
      </c>
      <c r="Q1853" s="597">
        <v>44624</v>
      </c>
      <c r="R1853" s="597">
        <v>44628</v>
      </c>
      <c r="S1853" s="596" t="s">
        <v>1580</v>
      </c>
      <c r="T1853" s="596">
        <v>72</v>
      </c>
      <c r="U1853" s="596" t="s">
        <v>1559</v>
      </c>
      <c r="V1853" s="676" t="s">
        <v>1072</v>
      </c>
      <c r="W1853" s="678">
        <v>475</v>
      </c>
      <c r="X1853" s="551">
        <v>638</v>
      </c>
      <c r="Y1853" s="693">
        <v>303050</v>
      </c>
      <c r="Z1853" s="598">
        <v>0.47</v>
      </c>
      <c r="AA1853" s="682">
        <f>Y1853*Z1853</f>
        <v>142433.5</v>
      </c>
      <c r="AB1853" s="521"/>
      <c r="AC1853" s="683">
        <v>0</v>
      </c>
      <c r="AD1853" s="676"/>
      <c r="AE1853" s="599"/>
      <c r="AF1853" s="695">
        <f>AA1853+AD1853+AE1853</f>
        <v>142433.5</v>
      </c>
      <c r="AG1853" s="703" t="s">
        <v>47</v>
      </c>
      <c r="AH1853" s="561"/>
      <c r="AI1853" s="703">
        <v>60</v>
      </c>
      <c r="AJ1853" s="703" t="s">
        <v>1610</v>
      </c>
      <c r="AK1853" s="703" t="s">
        <v>1149</v>
      </c>
      <c r="AL1853" s="711">
        <v>78725</v>
      </c>
      <c r="AM1853" s="703" t="s">
        <v>52</v>
      </c>
      <c r="AN1853" s="703" t="s">
        <v>1089</v>
      </c>
      <c r="AO1853" s="596"/>
      <c r="AP1853" s="676" t="s">
        <v>92</v>
      </c>
      <c r="AQ1853" s="676" t="s">
        <v>37</v>
      </c>
      <c r="AR1853" s="676"/>
      <c r="AS1853" s="523" t="s">
        <v>1077</v>
      </c>
      <c r="AT1853" s="523"/>
      <c r="AU1853" s="523"/>
      <c r="AV1853" s="674"/>
      <c r="AW1853" s="673" t="str">
        <f>U1853</f>
        <v>30397571C</v>
      </c>
      <c r="AX1853" s="673" cm="1">
        <f t="array" ref="AX1853">SUM(MID(0&amp;AW1853,LARGE(INDEX(ISNUMBER(--MID(AW1853,ROW($1:$8),1))*ROW($1:$8),),ROW($1:$8))+1,1)*10^ROW($1:$8)/10)</f>
        <v>30397571</v>
      </c>
      <c r="AY1853" s="673" t="str">
        <f>VLOOKUP($AX1853,'Item Master Data'!$A:$F,3,FALSE)</f>
        <v>Q.PEAK DUO XL G10 BFG</v>
      </c>
      <c r="AZ1853" s="673">
        <f>VLOOKUP($AX1853,'Item Master Data'!$A:$F,6,FALSE)</f>
        <v>475</v>
      </c>
      <c r="BA1853" s="673">
        <f>X1853/BB1853</f>
        <v>22</v>
      </c>
      <c r="BB1853" s="673">
        <f>VLOOKUP(AX1853,'Item Master Data'!$A:$G,7,FALSE)</f>
        <v>29</v>
      </c>
      <c r="BC1853" s="673"/>
      <c r="BD1853" s="673">
        <f>W1853-AZ1853</f>
        <v>0</v>
      </c>
      <c r="BE1853" s="601"/>
      <c r="BF1853" s="601"/>
      <c r="BG1853" s="601"/>
      <c r="BH1853" s="601"/>
      <c r="BI1853" s="601"/>
      <c r="BJ1853" s="601"/>
      <c r="BK1853" s="601"/>
      <c r="BL1853" s="601"/>
      <c r="BM1853" s="601"/>
      <c r="BN1853" s="601"/>
      <c r="BO1853" s="601"/>
      <c r="BP1853" s="601"/>
      <c r="BQ1853" s="601"/>
      <c r="BR1853" s="601"/>
      <c r="BS1853" s="601"/>
      <c r="BT1853" s="601"/>
      <c r="BU1853" s="601"/>
      <c r="BV1853" s="601"/>
      <c r="BW1853" s="601"/>
      <c r="BX1853" s="601"/>
      <c r="BY1853" s="601"/>
      <c r="BZ1853" s="601"/>
      <c r="CA1853" s="601"/>
      <c r="CB1853" s="601"/>
      <c r="CC1853" s="601"/>
      <c r="CD1853" s="601"/>
      <c r="CE1853" s="601"/>
      <c r="CF1853" s="601"/>
      <c r="CG1853" s="601"/>
      <c r="CH1853" s="601"/>
      <c r="CI1853" s="601"/>
      <c r="CJ1853" s="601"/>
      <c r="CK1853" s="601"/>
      <c r="CL1853" s="601"/>
      <c r="CM1853" s="601"/>
      <c r="CN1853" s="601"/>
      <c r="CO1853" s="601"/>
      <c r="CP1853" s="601"/>
      <c r="CQ1853" s="601"/>
      <c r="CR1853" s="601"/>
      <c r="CS1853" s="601"/>
      <c r="CT1853" s="601"/>
      <c r="CU1853" s="601"/>
      <c r="CV1853" s="601"/>
      <c r="CW1853" s="601"/>
      <c r="CX1853" s="601"/>
      <c r="CY1853" s="601"/>
      <c r="CZ1853" s="601"/>
      <c r="DA1853" s="601"/>
      <c r="DB1853" s="601"/>
      <c r="DC1853" s="601"/>
      <c r="DD1853" s="601"/>
      <c r="DE1853" s="601"/>
      <c r="DF1853" s="601"/>
      <c r="DG1853" s="601"/>
      <c r="DH1853" s="601"/>
      <c r="DI1853" s="601"/>
      <c r="DJ1853" s="601"/>
      <c r="DK1853" s="601"/>
      <c r="DL1853" s="601"/>
      <c r="DM1853" s="601"/>
      <c r="DN1853" s="601"/>
      <c r="DO1853" s="601"/>
      <c r="DP1853" s="601"/>
      <c r="DQ1853" s="601"/>
      <c r="DR1853" s="601"/>
      <c r="DS1853" s="601"/>
      <c r="DT1853" s="601"/>
      <c r="DU1853" s="601"/>
      <c r="DV1853" s="601"/>
      <c r="DW1853" s="601"/>
      <c r="DX1853" s="601"/>
      <c r="DY1853" s="601"/>
      <c r="DZ1853" s="601"/>
      <c r="EA1853" s="601"/>
      <c r="EB1853" s="601"/>
      <c r="EC1853" s="601"/>
      <c r="ED1853" s="601"/>
      <c r="EE1853" s="601"/>
      <c r="EF1853" s="601"/>
      <c r="EG1853" s="601"/>
      <c r="EH1853" s="601"/>
      <c r="EI1853" s="601"/>
      <c r="EJ1853" s="601"/>
      <c r="EK1853" s="601"/>
      <c r="EL1853" s="601"/>
      <c r="EM1853" s="601"/>
      <c r="EN1853" s="601"/>
      <c r="EO1853" s="601"/>
      <c r="EP1853" s="601"/>
      <c r="EQ1853" s="601"/>
      <c r="ER1853" s="601"/>
      <c r="ES1853" s="601"/>
      <c r="ET1853" s="601"/>
      <c r="EU1853" s="601"/>
      <c r="EV1853" s="601"/>
      <c r="EW1853" s="601"/>
      <c r="EX1853" s="601"/>
      <c r="EY1853" s="601"/>
      <c r="EZ1853" s="601"/>
      <c r="FA1853" s="601"/>
      <c r="FB1853" s="601"/>
      <c r="FC1853" s="601"/>
      <c r="FD1853" s="601"/>
      <c r="FE1853" s="601"/>
      <c r="FF1853" s="601"/>
      <c r="FG1853" s="601"/>
      <c r="FH1853" s="601"/>
      <c r="FI1853" s="601"/>
      <c r="FJ1853" s="601"/>
      <c r="FK1853" s="601"/>
      <c r="FL1853" s="601"/>
      <c r="FM1853" s="601"/>
      <c r="FN1853" s="601"/>
      <c r="FO1853" s="601"/>
      <c r="FP1853" s="601"/>
      <c r="FQ1853" s="601"/>
      <c r="FR1853" s="601"/>
      <c r="FS1853" s="601"/>
      <c r="FT1853" s="601"/>
      <c r="FU1853" s="601"/>
      <c r="FV1853" s="601"/>
      <c r="FW1853" s="601"/>
      <c r="FX1853" s="601"/>
      <c r="FY1853" s="601"/>
      <c r="FZ1853" s="601"/>
      <c r="GA1853" s="601"/>
      <c r="GB1853" s="601"/>
      <c r="GC1853" s="601"/>
      <c r="GD1853" s="601"/>
      <c r="GE1853" s="601"/>
      <c r="GF1853" s="601"/>
      <c r="GG1853" s="601"/>
      <c r="GH1853" s="601"/>
      <c r="GI1853" s="601"/>
      <c r="GJ1853" s="601"/>
      <c r="GK1853" s="601"/>
      <c r="GL1853" s="601"/>
      <c r="GM1853" s="601"/>
      <c r="GN1853" s="601"/>
      <c r="GO1853" s="601"/>
      <c r="GP1853" s="601"/>
      <c r="GQ1853" s="601"/>
      <c r="GR1853" s="601"/>
      <c r="GS1853" s="601"/>
      <c r="GT1853" s="601"/>
      <c r="GU1853" s="601"/>
      <c r="GV1853" s="601"/>
      <c r="GW1853" s="601"/>
      <c r="GX1853" s="601"/>
      <c r="GY1853" s="601"/>
      <c r="GZ1853" s="601"/>
      <c r="HA1853" s="601"/>
      <c r="HB1853" s="601"/>
      <c r="HC1853" s="601"/>
      <c r="HD1853" s="601"/>
      <c r="HE1853" s="601"/>
      <c r="HF1853" s="601"/>
      <c r="HG1853" s="601"/>
      <c r="HH1853" s="601"/>
      <c r="HI1853" s="601"/>
      <c r="HJ1853" s="601"/>
      <c r="HK1853" s="601"/>
      <c r="HL1853" s="601"/>
      <c r="HM1853" s="601"/>
      <c r="HN1853" s="601"/>
      <c r="HO1853" s="601"/>
      <c r="HP1853" s="601"/>
      <c r="HQ1853" s="601"/>
      <c r="HR1853" s="601"/>
      <c r="HS1853" s="601"/>
      <c r="HT1853" s="601"/>
      <c r="HU1853" s="601"/>
      <c r="HV1853" s="601"/>
      <c r="HW1853" s="601"/>
      <c r="HX1853" s="601"/>
      <c r="HY1853" s="601"/>
      <c r="HZ1853" s="601"/>
      <c r="IA1853" s="601"/>
      <c r="IB1853" s="601"/>
      <c r="IC1853" s="601"/>
      <c r="ID1853" s="601"/>
      <c r="IE1853" s="601"/>
      <c r="IF1853" s="601"/>
      <c r="IG1853" s="601"/>
      <c r="IH1853" s="601"/>
      <c r="II1853" s="601"/>
      <c r="IJ1853" s="601"/>
      <c r="IK1853" s="601"/>
      <c r="IL1853" s="601"/>
      <c r="IM1853" s="601"/>
      <c r="IN1853" s="601"/>
      <c r="IO1853" s="601"/>
      <c r="IP1853" s="601"/>
      <c r="IQ1853" s="601"/>
      <c r="IR1853" s="601"/>
      <c r="IS1853" s="601"/>
      <c r="IT1853" s="601"/>
      <c r="IU1853" s="601"/>
      <c r="IV1853" s="601"/>
      <c r="IW1853" s="601"/>
      <c r="IX1853" s="601"/>
      <c r="IY1853" s="601"/>
      <c r="IZ1853" s="601"/>
      <c r="JA1853" s="601"/>
      <c r="JB1853" s="601"/>
      <c r="JC1853" s="601"/>
      <c r="JD1853" s="601"/>
      <c r="JE1853" s="601"/>
      <c r="JF1853" s="601"/>
      <c r="JG1853" s="601"/>
      <c r="JH1853" s="601"/>
      <c r="JI1853" s="601"/>
      <c r="JJ1853" s="601"/>
      <c r="JK1853" s="601"/>
      <c r="JL1853" s="601"/>
      <c r="JM1853" s="601"/>
      <c r="JN1853" s="601"/>
      <c r="JO1853" s="601"/>
      <c r="JP1853" s="601"/>
      <c r="JQ1853" s="601"/>
      <c r="JR1853" s="601"/>
      <c r="JS1853" s="601"/>
      <c r="JT1853" s="601"/>
      <c r="JU1853" s="601"/>
      <c r="JV1853" s="601"/>
      <c r="JW1853" s="601"/>
      <c r="JX1853" s="601"/>
      <c r="JY1853" s="601"/>
      <c r="JZ1853" s="601"/>
      <c r="KA1853" s="601"/>
      <c r="KB1853" s="601"/>
      <c r="KC1853" s="601"/>
      <c r="KD1853" s="601"/>
      <c r="KE1853" s="601"/>
      <c r="KF1853" s="601"/>
      <c r="KG1853" s="601"/>
      <c r="KH1853" s="601"/>
      <c r="KI1853" s="601"/>
      <c r="KJ1853" s="601"/>
      <c r="KK1853" s="601"/>
      <c r="KL1853" s="601"/>
      <c r="KM1853" s="601"/>
      <c r="KN1853" s="601"/>
      <c r="KO1853" s="601"/>
      <c r="KP1853" s="601"/>
      <c r="KQ1853" s="601"/>
      <c r="KR1853" s="601"/>
      <c r="KS1853" s="601"/>
      <c r="KT1853" s="601"/>
      <c r="KU1853" s="601"/>
      <c r="KV1853" s="601"/>
      <c r="KW1853" s="601"/>
      <c r="KX1853" s="601"/>
      <c r="KY1853" s="601"/>
      <c r="KZ1853" s="601"/>
      <c r="LA1853" s="601"/>
      <c r="LB1853" s="601"/>
      <c r="LC1853" s="601"/>
      <c r="LD1853" s="601"/>
      <c r="LE1853" s="601"/>
      <c r="LF1853" s="601"/>
      <c r="LG1853" s="601"/>
      <c r="LH1853" s="601"/>
      <c r="LI1853" s="601"/>
      <c r="LJ1853" s="601"/>
    </row>
    <row r="1854" spans="1:322">
      <c r="A1854" s="697"/>
      <c r="B1854" s="558"/>
      <c r="C1854" s="558"/>
      <c r="D1854" s="676" t="s">
        <v>1067</v>
      </c>
      <c r="E1854" s="524" t="s">
        <v>1122</v>
      </c>
      <c r="F1854" s="676" t="s">
        <v>87</v>
      </c>
      <c r="G1854" s="676">
        <v>2022</v>
      </c>
      <c r="H1854" s="665">
        <v>3</v>
      </c>
      <c r="I1854" s="687">
        <v>127242</v>
      </c>
      <c r="J1854" s="666">
        <v>44630</v>
      </c>
      <c r="K1854" s="676" t="s">
        <v>1609</v>
      </c>
      <c r="L1854" s="677" t="s">
        <v>1578</v>
      </c>
      <c r="M1854" s="677">
        <v>44592</v>
      </c>
      <c r="N1854" s="677">
        <v>44596</v>
      </c>
      <c r="O1854" s="677"/>
      <c r="P1854" s="666">
        <v>44606</v>
      </c>
      <c r="Q1854" s="666">
        <v>44627</v>
      </c>
      <c r="R1854" s="666">
        <v>44630</v>
      </c>
      <c r="S1854" s="665" t="s">
        <v>1580</v>
      </c>
      <c r="T1854" s="665">
        <v>72</v>
      </c>
      <c r="U1854" s="676" t="s">
        <v>1558</v>
      </c>
      <c r="V1854" s="665" t="s">
        <v>1072</v>
      </c>
      <c r="W1854" s="678">
        <v>475</v>
      </c>
      <c r="X1854" s="551">
        <v>638</v>
      </c>
      <c r="Y1854" s="693">
        <v>303050</v>
      </c>
      <c r="Z1854" s="667">
        <v>0.47</v>
      </c>
      <c r="AA1854" s="682">
        <f>Y1854*Z1854</f>
        <v>142433.5</v>
      </c>
      <c r="AB1854" s="521"/>
      <c r="AC1854" s="668">
        <v>0</v>
      </c>
      <c r="AD1854" s="676"/>
      <c r="AE1854" s="684"/>
      <c r="AF1854" s="695">
        <f>AA1854+AD1854+AE1854</f>
        <v>142433.5</v>
      </c>
      <c r="AG1854" s="703" t="s">
        <v>47</v>
      </c>
      <c r="AH1854" s="561"/>
      <c r="AI1854" s="703">
        <v>60</v>
      </c>
      <c r="AJ1854" s="703" t="s">
        <v>1610</v>
      </c>
      <c r="AK1854" s="703" t="s">
        <v>1149</v>
      </c>
      <c r="AL1854" s="711">
        <v>78725</v>
      </c>
      <c r="AM1854" s="703" t="s">
        <v>52</v>
      </c>
      <c r="AN1854" s="703" t="s">
        <v>1089</v>
      </c>
      <c r="AO1854" s="665"/>
      <c r="AP1854" s="676" t="s">
        <v>92</v>
      </c>
      <c r="AQ1854" s="676" t="s">
        <v>37</v>
      </c>
      <c r="AR1854" s="676"/>
      <c r="AS1854" s="523" t="s">
        <v>1077</v>
      </c>
      <c r="AT1854" s="523"/>
      <c r="AU1854" s="523"/>
      <c r="AV1854" s="674"/>
      <c r="AW1854" s="673" t="str">
        <f>U1854</f>
        <v>30397571F</v>
      </c>
      <c r="AX1854" s="673" cm="1">
        <f t="array" ref="AX1854">SUM(MID(0&amp;AW1854,LARGE(INDEX(ISNUMBER(--MID(AW1854,ROW($1:$8),1))*ROW($1:$8),),ROW($1:$8))+1,1)*10^ROW($1:$8)/10)</f>
        <v>30397571</v>
      </c>
      <c r="AY1854" s="673" t="str">
        <f>VLOOKUP($AX1854,'Item Master Data'!$A:$F,3,FALSE)</f>
        <v>Q.PEAK DUO XL G10 BFG</v>
      </c>
      <c r="AZ1854" s="673">
        <f>VLOOKUP($AX1854,'Item Master Data'!$A:$F,6,FALSE)</f>
        <v>475</v>
      </c>
      <c r="BA1854" s="673">
        <f>X1854/BB1854</f>
        <v>22</v>
      </c>
      <c r="BB1854" s="673">
        <f>VLOOKUP(AX1854,'Item Master Data'!$A:$G,7,FALSE)</f>
        <v>29</v>
      </c>
      <c r="BC1854" s="673"/>
      <c r="BD1854" s="673">
        <f>W1854-AZ1854</f>
        <v>0</v>
      </c>
    </row>
    <row r="1855" spans="1:322">
      <c r="A1855" s="697"/>
      <c r="B1855" s="558"/>
      <c r="C1855" s="558"/>
      <c r="D1855" s="676" t="s">
        <v>1067</v>
      </c>
      <c r="E1855" s="524" t="s">
        <v>1122</v>
      </c>
      <c r="F1855" s="676" t="s">
        <v>87</v>
      </c>
      <c r="G1855" s="676">
        <v>2022</v>
      </c>
      <c r="H1855" s="665">
        <v>3</v>
      </c>
      <c r="I1855" s="687">
        <v>127243</v>
      </c>
      <c r="J1855" s="677">
        <v>44631</v>
      </c>
      <c r="K1855" s="676" t="s">
        <v>1609</v>
      </c>
      <c r="L1855" s="677" t="s">
        <v>1578</v>
      </c>
      <c r="M1855" s="677">
        <v>44592</v>
      </c>
      <c r="N1855" s="677">
        <v>44596</v>
      </c>
      <c r="O1855" s="677"/>
      <c r="P1855" s="666">
        <v>44606</v>
      </c>
      <c r="Q1855" s="666">
        <v>44628</v>
      </c>
      <c r="R1855" s="666">
        <v>44631</v>
      </c>
      <c r="S1855" s="665" t="s">
        <v>1580</v>
      </c>
      <c r="T1855" s="665">
        <v>72</v>
      </c>
      <c r="U1855" s="676" t="s">
        <v>1558</v>
      </c>
      <c r="V1855" s="665" t="s">
        <v>1072</v>
      </c>
      <c r="W1855" s="678">
        <v>475</v>
      </c>
      <c r="X1855" s="551">
        <v>638</v>
      </c>
      <c r="Y1855" s="693">
        <v>303050</v>
      </c>
      <c r="Z1855" s="667">
        <v>0.47</v>
      </c>
      <c r="AA1855" s="682">
        <f>Y1855*Z1855</f>
        <v>142433.5</v>
      </c>
      <c r="AB1855" s="521"/>
      <c r="AC1855" s="668">
        <v>0</v>
      </c>
      <c r="AD1855" s="676"/>
      <c r="AE1855" s="684"/>
      <c r="AF1855" s="695">
        <f>AA1855+AD1855+AE1855</f>
        <v>142433.5</v>
      </c>
      <c r="AG1855" s="703" t="s">
        <v>47</v>
      </c>
      <c r="AH1855" s="561"/>
      <c r="AI1855" s="703">
        <v>60</v>
      </c>
      <c r="AJ1855" s="703" t="s">
        <v>1610</v>
      </c>
      <c r="AK1855" s="703" t="s">
        <v>1149</v>
      </c>
      <c r="AL1855" s="711">
        <v>78725</v>
      </c>
      <c r="AM1855" s="703" t="s">
        <v>52</v>
      </c>
      <c r="AN1855" s="703" t="s">
        <v>1089</v>
      </c>
      <c r="AO1855" s="665"/>
      <c r="AP1855" s="676" t="s">
        <v>92</v>
      </c>
      <c r="AQ1855" s="676" t="s">
        <v>37</v>
      </c>
      <c r="AR1855" s="676"/>
      <c r="AS1855" s="523" t="s">
        <v>1077</v>
      </c>
      <c r="AT1855" s="523"/>
      <c r="AU1855" s="523"/>
      <c r="AV1855" s="674"/>
      <c r="AW1855" s="673" t="str">
        <f>U1855</f>
        <v>30397571F</v>
      </c>
      <c r="AX1855" s="673" cm="1">
        <f t="array" ref="AX1855">SUM(MID(0&amp;AW1855,LARGE(INDEX(ISNUMBER(--MID(AW1855,ROW($1:$8),1))*ROW($1:$8),),ROW($1:$8))+1,1)*10^ROW($1:$8)/10)</f>
        <v>30397571</v>
      </c>
      <c r="AY1855" s="673" t="str">
        <f>VLOOKUP($AX1855,'Item Master Data'!$A:$F,3,FALSE)</f>
        <v>Q.PEAK DUO XL G10 BFG</v>
      </c>
      <c r="AZ1855" s="673">
        <f>VLOOKUP($AX1855,'Item Master Data'!$A:$F,6,FALSE)</f>
        <v>475</v>
      </c>
      <c r="BA1855" s="673">
        <f>X1855/BB1855</f>
        <v>22</v>
      </c>
      <c r="BB1855" s="673">
        <f>VLOOKUP(AX1855,'Item Master Data'!$A:$G,7,FALSE)</f>
        <v>29</v>
      </c>
      <c r="BC1855" s="673"/>
      <c r="BD1855" s="673">
        <f>W1855-AZ1855</f>
        <v>0</v>
      </c>
    </row>
    <row r="1856" spans="1:322">
      <c r="A1856" s="697"/>
      <c r="B1856" s="558"/>
      <c r="C1856" s="558"/>
      <c r="D1856" s="676" t="s">
        <v>1067</v>
      </c>
      <c r="E1856" s="524"/>
      <c r="F1856" s="676" t="s">
        <v>87</v>
      </c>
      <c r="G1856" s="676">
        <v>2022</v>
      </c>
      <c r="H1856" s="676">
        <v>3</v>
      </c>
      <c r="I1856" s="687">
        <v>127332</v>
      </c>
      <c r="J1856" s="666">
        <v>44634</v>
      </c>
      <c r="K1856" s="676" t="s">
        <v>1609</v>
      </c>
      <c r="L1856" s="677" t="s">
        <v>1578</v>
      </c>
      <c r="M1856" s="677">
        <v>44592</v>
      </c>
      <c r="N1856" s="677">
        <v>44596</v>
      </c>
      <c r="O1856" s="677"/>
      <c r="P1856" s="677">
        <v>44606</v>
      </c>
      <c r="Q1856" s="666">
        <v>44631</v>
      </c>
      <c r="R1856" s="666">
        <v>44634</v>
      </c>
      <c r="S1856" s="665" t="s">
        <v>1580</v>
      </c>
      <c r="T1856" s="665">
        <v>72</v>
      </c>
      <c r="U1856" s="676" t="s">
        <v>1559</v>
      </c>
      <c r="V1856" s="665" t="s">
        <v>1072</v>
      </c>
      <c r="W1856" s="678">
        <v>475</v>
      </c>
      <c r="X1856" s="551">
        <v>638</v>
      </c>
      <c r="Y1856" s="693">
        <v>303050</v>
      </c>
      <c r="Z1856" s="667">
        <v>0.47</v>
      </c>
      <c r="AA1856" s="682">
        <f>Y1856*Z1856</f>
        <v>142433.5</v>
      </c>
      <c r="AB1856" s="521"/>
      <c r="AC1856" s="668">
        <v>0</v>
      </c>
      <c r="AD1856" s="676"/>
      <c r="AE1856" s="684"/>
      <c r="AF1856" s="695">
        <f>AA1856+AD1856+AE1856</f>
        <v>142433.5</v>
      </c>
      <c r="AG1856" s="703" t="s">
        <v>47</v>
      </c>
      <c r="AH1856" s="561"/>
      <c r="AI1856" s="703">
        <v>60</v>
      </c>
      <c r="AJ1856" s="703" t="s">
        <v>1610</v>
      </c>
      <c r="AK1856" s="703" t="s">
        <v>1149</v>
      </c>
      <c r="AL1856" s="711">
        <v>78725</v>
      </c>
      <c r="AM1856" s="703" t="s">
        <v>52</v>
      </c>
      <c r="AN1856" s="703" t="s">
        <v>1089</v>
      </c>
      <c r="AO1856" s="665"/>
      <c r="AP1856" s="676" t="s">
        <v>92</v>
      </c>
      <c r="AQ1856" s="676" t="s">
        <v>37</v>
      </c>
      <c r="AR1856" s="676"/>
      <c r="AS1856" s="523" t="s">
        <v>1077</v>
      </c>
      <c r="AT1856" s="523"/>
      <c r="AU1856" s="523"/>
      <c r="AV1856" s="674"/>
      <c r="AW1856" s="673" t="str">
        <f>U1856</f>
        <v>30397571C</v>
      </c>
      <c r="AX1856" s="673" cm="1">
        <f t="array" ref="AX1856">SUM(MID(0&amp;AW1856,LARGE(INDEX(ISNUMBER(--MID(AW1856,ROW($1:$8),1))*ROW($1:$8),),ROW($1:$8))+1,1)*10^ROW($1:$8)/10)</f>
        <v>30397571</v>
      </c>
      <c r="AY1856" s="673" t="str">
        <f>VLOOKUP($AX1856,'Item Master Data'!$A:$F,3,FALSE)</f>
        <v>Q.PEAK DUO XL G10 BFG</v>
      </c>
      <c r="AZ1856" s="673">
        <f>VLOOKUP($AX1856,'Item Master Data'!$A:$F,6,FALSE)</f>
        <v>475</v>
      </c>
      <c r="BA1856" s="673">
        <f>X1856/BB1856</f>
        <v>22</v>
      </c>
      <c r="BB1856" s="673">
        <f>VLOOKUP(AX1856,'Item Master Data'!$A:$G,7,FALSE)</f>
        <v>29</v>
      </c>
      <c r="BC1856" s="673"/>
      <c r="BD1856" s="673">
        <f>W1856-AZ1856</f>
        <v>0</v>
      </c>
    </row>
    <row r="1857" spans="1:56">
      <c r="A1857" s="697"/>
      <c r="B1857" s="558"/>
      <c r="C1857" s="558"/>
      <c r="D1857" s="676" t="s">
        <v>1067</v>
      </c>
      <c r="E1857" s="524"/>
      <c r="F1857" s="676" t="s">
        <v>87</v>
      </c>
      <c r="G1857" s="676">
        <v>2022</v>
      </c>
      <c r="H1857" s="665">
        <v>3</v>
      </c>
      <c r="I1857" s="687">
        <v>127333</v>
      </c>
      <c r="J1857" s="666">
        <v>44635</v>
      </c>
      <c r="K1857" s="676" t="s">
        <v>1609</v>
      </c>
      <c r="L1857" s="677" t="s">
        <v>1578</v>
      </c>
      <c r="M1857" s="677">
        <v>44592</v>
      </c>
      <c r="N1857" s="677">
        <v>44596</v>
      </c>
      <c r="O1857" s="677"/>
      <c r="P1857" s="666">
        <v>44606</v>
      </c>
      <c r="Q1857" s="666">
        <v>44631</v>
      </c>
      <c r="R1857" s="666">
        <v>44635</v>
      </c>
      <c r="S1857" s="665" t="s">
        <v>1580</v>
      </c>
      <c r="T1857" s="665">
        <v>72</v>
      </c>
      <c r="U1857" s="676" t="s">
        <v>1559</v>
      </c>
      <c r="V1857" s="665" t="s">
        <v>1072</v>
      </c>
      <c r="W1857" s="678">
        <v>475</v>
      </c>
      <c r="X1857" s="551">
        <v>638</v>
      </c>
      <c r="Y1857" s="693">
        <v>303050</v>
      </c>
      <c r="Z1857" s="667">
        <v>0.47</v>
      </c>
      <c r="AA1857" s="682">
        <f>Y1857*Z1857</f>
        <v>142433.5</v>
      </c>
      <c r="AB1857" s="521"/>
      <c r="AC1857" s="668">
        <v>0</v>
      </c>
      <c r="AD1857" s="676"/>
      <c r="AE1857" s="684"/>
      <c r="AF1857" s="695">
        <f>AA1857+AD1857+AE1857</f>
        <v>142433.5</v>
      </c>
      <c r="AG1857" s="703" t="s">
        <v>47</v>
      </c>
      <c r="AH1857" s="561"/>
      <c r="AI1857" s="703">
        <v>60</v>
      </c>
      <c r="AJ1857" s="703" t="s">
        <v>1610</v>
      </c>
      <c r="AK1857" s="703" t="s">
        <v>1149</v>
      </c>
      <c r="AL1857" s="711">
        <v>78725</v>
      </c>
      <c r="AM1857" s="703" t="s">
        <v>52</v>
      </c>
      <c r="AN1857" s="703" t="s">
        <v>1089</v>
      </c>
      <c r="AO1857" s="665"/>
      <c r="AP1857" s="676" t="s">
        <v>92</v>
      </c>
      <c r="AQ1857" s="676" t="s">
        <v>37</v>
      </c>
      <c r="AR1857" s="676"/>
      <c r="AS1857" s="523" t="s">
        <v>1077</v>
      </c>
      <c r="AT1857" s="523"/>
      <c r="AU1857" s="523"/>
      <c r="AV1857" s="674"/>
      <c r="AW1857" s="673" t="str">
        <f>U1857</f>
        <v>30397571C</v>
      </c>
      <c r="AX1857" s="673" cm="1">
        <f t="array" ref="AX1857">SUM(MID(0&amp;AW1857,LARGE(INDEX(ISNUMBER(--MID(AW1857,ROW($1:$8),1))*ROW($1:$8),),ROW($1:$8))+1,1)*10^ROW($1:$8)/10)</f>
        <v>30397571</v>
      </c>
      <c r="AY1857" s="673" t="str">
        <f>VLOOKUP($AX1857,'Item Master Data'!$A:$F,3,FALSE)</f>
        <v>Q.PEAK DUO XL G10 BFG</v>
      </c>
      <c r="AZ1857" s="673">
        <f>VLOOKUP($AX1857,'Item Master Data'!$A:$F,6,FALSE)</f>
        <v>475</v>
      </c>
      <c r="BA1857" s="673">
        <f>X1857/BB1857</f>
        <v>22</v>
      </c>
      <c r="BB1857" s="673">
        <f>VLOOKUP(AX1857,'Item Master Data'!$A:$G,7,FALSE)</f>
        <v>29</v>
      </c>
      <c r="BC1857" s="673"/>
      <c r="BD1857" s="673">
        <f>W1857-AZ1857</f>
        <v>0</v>
      </c>
    </row>
    <row r="1858" spans="1:56">
      <c r="A1858" s="697"/>
      <c r="B1858" s="558"/>
      <c r="C1858" s="558"/>
      <c r="D1858" s="676" t="s">
        <v>1067</v>
      </c>
      <c r="E1858" s="524"/>
      <c r="F1858" s="676" t="s">
        <v>87</v>
      </c>
      <c r="G1858" s="676">
        <v>2022</v>
      </c>
      <c r="H1858" s="665">
        <v>3</v>
      </c>
      <c r="I1858" s="687">
        <v>127395</v>
      </c>
      <c r="J1858" s="666">
        <v>44637</v>
      </c>
      <c r="K1858" s="676" t="s">
        <v>1609</v>
      </c>
      <c r="L1858" s="677" t="s">
        <v>1578</v>
      </c>
      <c r="M1858" s="677">
        <v>44592</v>
      </c>
      <c r="N1858" s="677">
        <v>44596</v>
      </c>
      <c r="O1858" s="677"/>
      <c r="P1858" s="666">
        <v>44606</v>
      </c>
      <c r="Q1858" s="666">
        <v>44634</v>
      </c>
      <c r="R1858" s="666">
        <v>44637</v>
      </c>
      <c r="S1858" s="665" t="s">
        <v>1580</v>
      </c>
      <c r="T1858" s="665">
        <v>72</v>
      </c>
      <c r="U1858" s="676" t="s">
        <v>1559</v>
      </c>
      <c r="V1858" s="665" t="s">
        <v>1072</v>
      </c>
      <c r="W1858" s="678">
        <v>475</v>
      </c>
      <c r="X1858" s="551">
        <v>638</v>
      </c>
      <c r="Y1858" s="693">
        <v>303050</v>
      </c>
      <c r="Z1858" s="667">
        <v>0.47</v>
      </c>
      <c r="AA1858" s="682">
        <f>Y1858*Z1858</f>
        <v>142433.5</v>
      </c>
      <c r="AB1858" s="521"/>
      <c r="AC1858" s="668">
        <v>0</v>
      </c>
      <c r="AD1858" s="676"/>
      <c r="AE1858" s="684"/>
      <c r="AF1858" s="695">
        <f>AA1858+AD1858+AE1858</f>
        <v>142433.5</v>
      </c>
      <c r="AG1858" s="703" t="s">
        <v>47</v>
      </c>
      <c r="AH1858" s="561"/>
      <c r="AI1858" s="703">
        <v>60</v>
      </c>
      <c r="AJ1858" s="703" t="s">
        <v>1610</v>
      </c>
      <c r="AK1858" s="703" t="s">
        <v>1149</v>
      </c>
      <c r="AL1858" s="711">
        <v>78725</v>
      </c>
      <c r="AM1858" s="703" t="s">
        <v>52</v>
      </c>
      <c r="AN1858" s="703" t="s">
        <v>1089</v>
      </c>
      <c r="AO1858" s="665"/>
      <c r="AP1858" s="676" t="s">
        <v>92</v>
      </c>
      <c r="AQ1858" s="676" t="s">
        <v>37</v>
      </c>
      <c r="AR1858" s="676"/>
      <c r="AS1858" s="523" t="s">
        <v>1077</v>
      </c>
      <c r="AT1858" s="523"/>
      <c r="AU1858" s="523"/>
      <c r="AV1858" s="674"/>
      <c r="AW1858" s="673" t="str">
        <f>U1858</f>
        <v>30397571C</v>
      </c>
      <c r="AX1858" s="673" cm="1">
        <f t="array" ref="AX1858">SUM(MID(0&amp;AW1858,LARGE(INDEX(ISNUMBER(--MID(AW1858,ROW($1:$8),1))*ROW($1:$8),),ROW($1:$8))+1,1)*10^ROW($1:$8)/10)</f>
        <v>30397571</v>
      </c>
      <c r="AY1858" s="673" t="str">
        <f>VLOOKUP($AX1858,'Item Master Data'!$A:$F,3,FALSE)</f>
        <v>Q.PEAK DUO XL G10 BFG</v>
      </c>
      <c r="AZ1858" s="673">
        <f>VLOOKUP($AX1858,'Item Master Data'!$A:$F,6,FALSE)</f>
        <v>475</v>
      </c>
      <c r="BA1858" s="673">
        <f>X1858/BB1858</f>
        <v>22</v>
      </c>
      <c r="BB1858" s="673">
        <f>VLOOKUP(AX1858,'Item Master Data'!$A:$G,7,FALSE)</f>
        <v>29</v>
      </c>
      <c r="BC1858" s="673"/>
      <c r="BD1858" s="673">
        <f>W1858-AZ1858</f>
        <v>0</v>
      </c>
    </row>
    <row r="1859" spans="1:56">
      <c r="A1859" s="697"/>
      <c r="B1859" s="558"/>
      <c r="C1859" s="558"/>
      <c r="D1859" s="676" t="s">
        <v>1067</v>
      </c>
      <c r="E1859" s="524"/>
      <c r="F1859" s="676" t="s">
        <v>87</v>
      </c>
      <c r="G1859" s="676">
        <v>2022</v>
      </c>
      <c r="H1859" s="665">
        <v>3</v>
      </c>
      <c r="I1859" s="687">
        <v>127394</v>
      </c>
      <c r="J1859" s="666">
        <v>44639</v>
      </c>
      <c r="K1859" s="676" t="s">
        <v>1609</v>
      </c>
      <c r="L1859" s="677" t="s">
        <v>1578</v>
      </c>
      <c r="M1859" s="677">
        <v>44592</v>
      </c>
      <c r="N1859" s="677">
        <v>44596</v>
      </c>
      <c r="O1859" s="677"/>
      <c r="P1859" s="666">
        <v>44606</v>
      </c>
      <c r="Q1859" s="666">
        <v>44635</v>
      </c>
      <c r="R1859" s="666">
        <v>44639</v>
      </c>
      <c r="S1859" s="665" t="s">
        <v>1580</v>
      </c>
      <c r="T1859" s="665">
        <v>72</v>
      </c>
      <c r="U1859" s="676" t="s">
        <v>1559</v>
      </c>
      <c r="V1859" s="665" t="s">
        <v>1072</v>
      </c>
      <c r="W1859" s="678">
        <v>475</v>
      </c>
      <c r="X1859" s="551">
        <v>638</v>
      </c>
      <c r="Y1859" s="693">
        <v>303050</v>
      </c>
      <c r="Z1859" s="667">
        <v>0.47</v>
      </c>
      <c r="AA1859" s="682">
        <f>Y1859*Z1859</f>
        <v>142433.5</v>
      </c>
      <c r="AB1859" s="521"/>
      <c r="AC1859" s="668">
        <v>0</v>
      </c>
      <c r="AD1859" s="676"/>
      <c r="AE1859" s="684"/>
      <c r="AF1859" s="695">
        <f>AA1859+AD1859+AE1859</f>
        <v>142433.5</v>
      </c>
      <c r="AG1859" s="703" t="s">
        <v>47</v>
      </c>
      <c r="AH1859" s="561"/>
      <c r="AI1859" s="703">
        <v>60</v>
      </c>
      <c r="AJ1859" s="703" t="s">
        <v>1610</v>
      </c>
      <c r="AK1859" s="703" t="s">
        <v>1149</v>
      </c>
      <c r="AL1859" s="711">
        <v>78725</v>
      </c>
      <c r="AM1859" s="703" t="s">
        <v>52</v>
      </c>
      <c r="AN1859" s="703" t="s">
        <v>1089</v>
      </c>
      <c r="AO1859" s="665"/>
      <c r="AP1859" s="676" t="s">
        <v>92</v>
      </c>
      <c r="AQ1859" s="676" t="s">
        <v>37</v>
      </c>
      <c r="AR1859" s="676"/>
      <c r="AS1859" s="523" t="s">
        <v>1077</v>
      </c>
      <c r="AT1859" s="523"/>
      <c r="AU1859" s="523"/>
      <c r="AV1859" s="674"/>
      <c r="AW1859" s="673" t="str">
        <f>U1859</f>
        <v>30397571C</v>
      </c>
      <c r="AX1859" s="673" cm="1">
        <f t="array" ref="AX1859">SUM(MID(0&amp;AW1859,LARGE(INDEX(ISNUMBER(--MID(AW1859,ROW($1:$8),1))*ROW($1:$8),),ROW($1:$8))+1,1)*10^ROW($1:$8)/10)</f>
        <v>30397571</v>
      </c>
      <c r="AY1859" s="673" t="str">
        <f>VLOOKUP($AX1859,'Item Master Data'!$A:$F,3,FALSE)</f>
        <v>Q.PEAK DUO XL G10 BFG</v>
      </c>
      <c r="AZ1859" s="673">
        <f>VLOOKUP($AX1859,'Item Master Data'!$A:$F,6,FALSE)</f>
        <v>475</v>
      </c>
      <c r="BA1859" s="673">
        <f>X1859/BB1859</f>
        <v>22</v>
      </c>
      <c r="BB1859" s="673">
        <f>VLOOKUP(AX1859,'Item Master Data'!$A:$G,7,FALSE)</f>
        <v>29</v>
      </c>
      <c r="BC1859" s="673"/>
      <c r="BD1859" s="673">
        <f>W1859-AZ1859</f>
        <v>0</v>
      </c>
    </row>
    <row r="1860" spans="1:56">
      <c r="A1860" s="697"/>
      <c r="B1860" s="558"/>
      <c r="C1860" s="558"/>
      <c r="D1860" s="676" t="s">
        <v>1067</v>
      </c>
      <c r="E1860" s="524"/>
      <c r="F1860" s="676" t="s">
        <v>87</v>
      </c>
      <c r="G1860" s="676">
        <v>2022</v>
      </c>
      <c r="H1860" s="665">
        <v>3</v>
      </c>
      <c r="I1860" s="687">
        <v>127393</v>
      </c>
      <c r="J1860" s="666">
        <v>44641</v>
      </c>
      <c r="K1860" s="676" t="s">
        <v>1609</v>
      </c>
      <c r="L1860" s="677" t="s">
        <v>1578</v>
      </c>
      <c r="M1860" s="677">
        <v>44592</v>
      </c>
      <c r="N1860" s="677">
        <v>44596</v>
      </c>
      <c r="O1860" s="677"/>
      <c r="P1860" s="677">
        <v>44606</v>
      </c>
      <c r="Q1860" s="666">
        <v>44638</v>
      </c>
      <c r="R1860" s="666">
        <v>44641</v>
      </c>
      <c r="S1860" s="665" t="s">
        <v>1580</v>
      </c>
      <c r="T1860" s="665">
        <v>72</v>
      </c>
      <c r="U1860" s="676" t="s">
        <v>1559</v>
      </c>
      <c r="V1860" s="665" t="s">
        <v>1072</v>
      </c>
      <c r="W1860" s="678">
        <v>475</v>
      </c>
      <c r="X1860" s="551">
        <v>638</v>
      </c>
      <c r="Y1860" s="693">
        <v>303050</v>
      </c>
      <c r="Z1860" s="667">
        <v>0.47</v>
      </c>
      <c r="AA1860" s="682">
        <f>Y1860*Z1860</f>
        <v>142433.5</v>
      </c>
      <c r="AB1860" s="521"/>
      <c r="AC1860" s="668">
        <v>0</v>
      </c>
      <c r="AD1860" s="676"/>
      <c r="AE1860" s="684"/>
      <c r="AF1860" s="695">
        <f>AA1860+AD1860+AE1860</f>
        <v>142433.5</v>
      </c>
      <c r="AG1860" s="703" t="s">
        <v>47</v>
      </c>
      <c r="AH1860" s="561"/>
      <c r="AI1860" s="703">
        <v>60</v>
      </c>
      <c r="AJ1860" s="703" t="s">
        <v>1610</v>
      </c>
      <c r="AK1860" s="703" t="s">
        <v>1149</v>
      </c>
      <c r="AL1860" s="711">
        <v>78725</v>
      </c>
      <c r="AM1860" s="703" t="s">
        <v>52</v>
      </c>
      <c r="AN1860" s="703" t="s">
        <v>1089</v>
      </c>
      <c r="AO1860" s="665"/>
      <c r="AP1860" s="676" t="s">
        <v>92</v>
      </c>
      <c r="AQ1860" s="676" t="s">
        <v>37</v>
      </c>
      <c r="AR1860" s="676"/>
      <c r="AS1860" s="523" t="s">
        <v>1077</v>
      </c>
      <c r="AT1860" s="523"/>
      <c r="AU1860" s="523"/>
      <c r="AV1860" s="674"/>
      <c r="AW1860" s="673" t="str">
        <f>U1860</f>
        <v>30397571C</v>
      </c>
      <c r="AX1860" s="673" cm="1">
        <f t="array" ref="AX1860">SUM(MID(0&amp;AW1860,LARGE(INDEX(ISNUMBER(--MID(AW1860,ROW($1:$8),1))*ROW($1:$8),),ROW($1:$8))+1,1)*10^ROW($1:$8)/10)</f>
        <v>30397571</v>
      </c>
      <c r="AY1860" s="673" t="str">
        <f>VLOOKUP($AX1860,'Item Master Data'!$A:$F,3,FALSE)</f>
        <v>Q.PEAK DUO XL G10 BFG</v>
      </c>
      <c r="AZ1860" s="673">
        <f>VLOOKUP($AX1860,'Item Master Data'!$A:$F,6,FALSE)</f>
        <v>475</v>
      </c>
      <c r="BA1860" s="673">
        <f>X1860/BB1860</f>
        <v>22</v>
      </c>
      <c r="BB1860" s="673">
        <f>VLOOKUP(AX1860,'Item Master Data'!$A:$G,7,FALSE)</f>
        <v>29</v>
      </c>
      <c r="BC1860" s="673"/>
      <c r="BD1860" s="673">
        <f>W1860-AZ1860</f>
        <v>0</v>
      </c>
    </row>
    <row r="1861" spans="1:56">
      <c r="A1861" s="697"/>
      <c r="B1861" s="558"/>
      <c r="C1861" s="558"/>
      <c r="D1861" s="676" t="s">
        <v>1067</v>
      </c>
      <c r="E1861" s="524"/>
      <c r="F1861" s="676" t="s">
        <v>87</v>
      </c>
      <c r="G1861" s="676">
        <v>2022</v>
      </c>
      <c r="H1861" s="676">
        <v>3</v>
      </c>
      <c r="I1861" s="687">
        <v>127392</v>
      </c>
      <c r="J1861" s="677">
        <v>44642</v>
      </c>
      <c r="K1861" s="676" t="s">
        <v>1609</v>
      </c>
      <c r="L1861" s="677" t="s">
        <v>1578</v>
      </c>
      <c r="M1861" s="677">
        <v>44592</v>
      </c>
      <c r="N1861" s="677">
        <v>44596</v>
      </c>
      <c r="O1861" s="677"/>
      <c r="P1861" s="677">
        <v>44606</v>
      </c>
      <c r="Q1861" s="677">
        <v>44638</v>
      </c>
      <c r="R1861" s="677">
        <v>44642</v>
      </c>
      <c r="S1861" s="676" t="s">
        <v>1580</v>
      </c>
      <c r="T1861" s="676">
        <v>72</v>
      </c>
      <c r="U1861" s="676" t="s">
        <v>1559</v>
      </c>
      <c r="V1861" s="676" t="s">
        <v>1072</v>
      </c>
      <c r="W1861" s="678">
        <v>475</v>
      </c>
      <c r="X1861" s="551">
        <v>638</v>
      </c>
      <c r="Y1861" s="693">
        <v>303050</v>
      </c>
      <c r="Z1861" s="680">
        <v>0.47</v>
      </c>
      <c r="AA1861" s="682">
        <f>Y1861*Z1861</f>
        <v>142433.5</v>
      </c>
      <c r="AB1861" s="521"/>
      <c r="AC1861" s="683">
        <v>0</v>
      </c>
      <c r="AD1861" s="676"/>
      <c r="AE1861" s="684"/>
      <c r="AF1861" s="695">
        <f>AA1861+AD1861+AE1861</f>
        <v>142433.5</v>
      </c>
      <c r="AG1861" s="703" t="s">
        <v>47</v>
      </c>
      <c r="AH1861" s="561"/>
      <c r="AI1861" s="703">
        <v>60</v>
      </c>
      <c r="AJ1861" s="703" t="s">
        <v>1610</v>
      </c>
      <c r="AK1861" s="703" t="s">
        <v>1149</v>
      </c>
      <c r="AL1861" s="711">
        <v>78725</v>
      </c>
      <c r="AM1861" s="703" t="s">
        <v>52</v>
      </c>
      <c r="AN1861" s="703" t="s">
        <v>1089</v>
      </c>
      <c r="AO1861" s="676"/>
      <c r="AP1861" s="676" t="s">
        <v>92</v>
      </c>
      <c r="AQ1861" s="676" t="s">
        <v>37</v>
      </c>
      <c r="AR1861" s="676"/>
      <c r="AS1861" s="523" t="s">
        <v>1077</v>
      </c>
      <c r="AT1861" s="523"/>
      <c r="AU1861" s="523"/>
      <c r="AV1861" s="674"/>
      <c r="AW1861" s="673" t="str">
        <f>U1861</f>
        <v>30397571C</v>
      </c>
      <c r="AX1861" s="673" cm="1">
        <f t="array" ref="AX1861">SUM(MID(0&amp;AW1861,LARGE(INDEX(ISNUMBER(--MID(AW1861,ROW($1:$8),1))*ROW($1:$8),),ROW($1:$8))+1,1)*10^ROW($1:$8)/10)</f>
        <v>30397571</v>
      </c>
      <c r="AY1861" s="673" t="str">
        <f>VLOOKUP($AX1861,'Item Master Data'!$A:$F,3,FALSE)</f>
        <v>Q.PEAK DUO XL G10 BFG</v>
      </c>
      <c r="AZ1861" s="673">
        <f>VLOOKUP($AX1861,'Item Master Data'!$A:$F,6,FALSE)</f>
        <v>475</v>
      </c>
      <c r="BA1861" s="673">
        <f>X1861/BB1861</f>
        <v>22</v>
      </c>
      <c r="BB1861" s="673">
        <f>VLOOKUP(AX1861,'Item Master Data'!$A:$G,7,FALSE)</f>
        <v>29</v>
      </c>
      <c r="BC1861" s="673"/>
      <c r="BD1861" s="673">
        <f>W1861-AZ1861</f>
        <v>0</v>
      </c>
    </row>
    <row r="1862" spans="1:56">
      <c r="A1862" s="697"/>
      <c r="B1862" s="558"/>
      <c r="C1862" s="558"/>
      <c r="D1862" s="676" t="s">
        <v>1067</v>
      </c>
      <c r="E1862" s="524"/>
      <c r="F1862" s="676" t="s">
        <v>87</v>
      </c>
      <c r="G1862" s="676">
        <v>2022</v>
      </c>
      <c r="H1862" s="665">
        <v>3</v>
      </c>
      <c r="I1862" s="687">
        <v>127548</v>
      </c>
      <c r="J1862" s="677">
        <v>44645</v>
      </c>
      <c r="K1862" s="676" t="s">
        <v>1609</v>
      </c>
      <c r="L1862" s="677" t="s">
        <v>1578</v>
      </c>
      <c r="M1862" s="677">
        <v>44592</v>
      </c>
      <c r="N1862" s="677">
        <v>44596</v>
      </c>
      <c r="O1862" s="677"/>
      <c r="P1862" s="666">
        <v>44606</v>
      </c>
      <c r="Q1862" s="666">
        <v>44642</v>
      </c>
      <c r="R1862" s="666">
        <v>44645</v>
      </c>
      <c r="S1862" s="665" t="s">
        <v>1580</v>
      </c>
      <c r="T1862" s="665">
        <v>72</v>
      </c>
      <c r="U1862" s="676" t="s">
        <v>1559</v>
      </c>
      <c r="V1862" s="665" t="s">
        <v>1072</v>
      </c>
      <c r="W1862" s="678">
        <v>475</v>
      </c>
      <c r="X1862" s="551">
        <v>638</v>
      </c>
      <c r="Y1862" s="693">
        <v>303050</v>
      </c>
      <c r="Z1862" s="667">
        <v>0.47</v>
      </c>
      <c r="AA1862" s="682">
        <f>Y1862*Z1862</f>
        <v>142433.5</v>
      </c>
      <c r="AB1862" s="521"/>
      <c r="AC1862" s="683">
        <v>0</v>
      </c>
      <c r="AD1862" s="676"/>
      <c r="AE1862" s="684"/>
      <c r="AF1862" s="695">
        <f>AA1862+AD1862+AE1862</f>
        <v>142433.5</v>
      </c>
      <c r="AG1862" s="703" t="s">
        <v>47</v>
      </c>
      <c r="AH1862" s="561"/>
      <c r="AI1862" s="703">
        <v>60</v>
      </c>
      <c r="AJ1862" s="703" t="s">
        <v>1610</v>
      </c>
      <c r="AK1862" s="703" t="s">
        <v>1149</v>
      </c>
      <c r="AL1862" s="711">
        <v>78725</v>
      </c>
      <c r="AM1862" s="703" t="s">
        <v>52</v>
      </c>
      <c r="AN1862" s="703" t="s">
        <v>1089</v>
      </c>
      <c r="AO1862" s="665"/>
      <c r="AP1862" s="676" t="s">
        <v>92</v>
      </c>
      <c r="AQ1862" s="676" t="s">
        <v>37</v>
      </c>
      <c r="AR1862" s="676"/>
      <c r="AS1862" s="523" t="s">
        <v>1077</v>
      </c>
      <c r="AT1862" s="523"/>
      <c r="AU1862" s="523"/>
      <c r="AV1862" s="674"/>
      <c r="AW1862" s="673" t="str">
        <f>U1862</f>
        <v>30397571C</v>
      </c>
      <c r="AX1862" s="673" cm="1">
        <f t="array" ref="AX1862">SUM(MID(0&amp;AW1862,LARGE(INDEX(ISNUMBER(--MID(AW1862,ROW($1:$8),1))*ROW($1:$8),),ROW($1:$8))+1,1)*10^ROW($1:$8)/10)</f>
        <v>30397571</v>
      </c>
      <c r="AY1862" s="673" t="str">
        <f>VLOOKUP($AX1862,'Item Master Data'!$A:$F,3,FALSE)</f>
        <v>Q.PEAK DUO XL G10 BFG</v>
      </c>
      <c r="AZ1862" s="673">
        <f>VLOOKUP($AX1862,'Item Master Data'!$A:$F,6,FALSE)</f>
        <v>475</v>
      </c>
      <c r="BA1862" s="673">
        <f>X1862/BB1862</f>
        <v>22</v>
      </c>
      <c r="BB1862" s="673">
        <f>VLOOKUP(AX1862,'Item Master Data'!$A:$G,7,FALSE)</f>
        <v>29</v>
      </c>
      <c r="BC1862" s="673"/>
      <c r="BD1862" s="673">
        <f>W1862-AZ1862</f>
        <v>0</v>
      </c>
    </row>
    <row r="1863" spans="1:56">
      <c r="A1863" s="697"/>
      <c r="B1863" s="558"/>
      <c r="C1863" s="558"/>
      <c r="D1863" s="676" t="s">
        <v>1067</v>
      </c>
      <c r="E1863" s="524"/>
      <c r="F1863" s="676" t="s">
        <v>87</v>
      </c>
      <c r="G1863" s="676">
        <v>2022</v>
      </c>
      <c r="H1863" s="665">
        <v>3</v>
      </c>
      <c r="I1863" s="687">
        <v>127532</v>
      </c>
      <c r="J1863" s="677">
        <v>44645</v>
      </c>
      <c r="K1863" s="676" t="s">
        <v>1609</v>
      </c>
      <c r="L1863" s="677" t="s">
        <v>1578</v>
      </c>
      <c r="M1863" s="677">
        <v>44592</v>
      </c>
      <c r="N1863" s="677">
        <v>44596</v>
      </c>
      <c r="O1863" s="677"/>
      <c r="P1863" s="677">
        <v>44606</v>
      </c>
      <c r="Q1863" s="677">
        <v>44641</v>
      </c>
      <c r="R1863" s="677">
        <v>44645</v>
      </c>
      <c r="S1863" s="676" t="s">
        <v>1580</v>
      </c>
      <c r="T1863" s="676">
        <v>72</v>
      </c>
      <c r="U1863" s="676" t="s">
        <v>1559</v>
      </c>
      <c r="V1863" s="676" t="s">
        <v>1072</v>
      </c>
      <c r="W1863" s="678">
        <v>475</v>
      </c>
      <c r="X1863" s="551">
        <v>638</v>
      </c>
      <c r="Y1863" s="693">
        <v>303050</v>
      </c>
      <c r="Z1863" s="680">
        <v>0.47</v>
      </c>
      <c r="AA1863" s="682">
        <f>Y1863*Z1863</f>
        <v>142433.5</v>
      </c>
      <c r="AB1863" s="521"/>
      <c r="AC1863" s="683">
        <v>0</v>
      </c>
      <c r="AD1863" s="676"/>
      <c r="AE1863" s="684"/>
      <c r="AF1863" s="695">
        <f>AA1863+AD1863+AE1863</f>
        <v>142433.5</v>
      </c>
      <c r="AG1863" s="703" t="s">
        <v>47</v>
      </c>
      <c r="AH1863" s="561"/>
      <c r="AI1863" s="703">
        <v>60</v>
      </c>
      <c r="AJ1863" s="703" t="s">
        <v>1610</v>
      </c>
      <c r="AK1863" s="703" t="s">
        <v>1149</v>
      </c>
      <c r="AL1863" s="711">
        <v>78725</v>
      </c>
      <c r="AM1863" s="703" t="s">
        <v>52</v>
      </c>
      <c r="AN1863" s="703" t="s">
        <v>1089</v>
      </c>
      <c r="AO1863" s="676"/>
      <c r="AP1863" s="676" t="s">
        <v>92</v>
      </c>
      <c r="AQ1863" s="676" t="s">
        <v>37</v>
      </c>
      <c r="AR1863" s="676"/>
      <c r="AS1863" s="523" t="s">
        <v>1077</v>
      </c>
      <c r="AT1863" s="523"/>
      <c r="AU1863" s="523"/>
      <c r="AV1863" s="674"/>
      <c r="AW1863" s="673" t="str">
        <f>U1863</f>
        <v>30397571C</v>
      </c>
      <c r="AX1863" s="673" cm="1">
        <f t="array" ref="AX1863">SUM(MID(0&amp;AW1863,LARGE(INDEX(ISNUMBER(--MID(AW1863,ROW($1:$8),1))*ROW($1:$8),),ROW($1:$8))+1,1)*10^ROW($1:$8)/10)</f>
        <v>30397571</v>
      </c>
      <c r="AY1863" s="673" t="str">
        <f>VLOOKUP($AX1863,'Item Master Data'!$A:$F,3,FALSE)</f>
        <v>Q.PEAK DUO XL G10 BFG</v>
      </c>
      <c r="AZ1863" s="673">
        <f>VLOOKUP($AX1863,'Item Master Data'!$A:$F,6,FALSE)</f>
        <v>475</v>
      </c>
      <c r="BA1863" s="673">
        <f>X1863/BB1863</f>
        <v>22</v>
      </c>
      <c r="BB1863" s="673">
        <f>VLOOKUP(AX1863,'Item Master Data'!$A:$G,7,FALSE)</f>
        <v>29</v>
      </c>
      <c r="BC1863" s="673"/>
      <c r="BD1863" s="673">
        <f>W1863-AZ1863</f>
        <v>0</v>
      </c>
    </row>
    <row r="1864" spans="1:56">
      <c r="A1864" s="697"/>
      <c r="B1864" s="558"/>
      <c r="C1864" s="558"/>
      <c r="D1864" s="676" t="s">
        <v>1067</v>
      </c>
      <c r="E1864" s="524"/>
      <c r="F1864" s="676" t="s">
        <v>87</v>
      </c>
      <c r="G1864" s="665">
        <v>2022</v>
      </c>
      <c r="H1864" s="665">
        <v>3</v>
      </c>
      <c r="I1864" s="687">
        <v>127531</v>
      </c>
      <c r="J1864" s="677">
        <v>44648</v>
      </c>
      <c r="K1864" s="676" t="s">
        <v>1609</v>
      </c>
      <c r="L1864" s="677" t="s">
        <v>1578</v>
      </c>
      <c r="M1864" s="677">
        <v>44592</v>
      </c>
      <c r="N1864" s="677">
        <v>44596</v>
      </c>
      <c r="O1864" s="677"/>
      <c r="P1864" s="666">
        <v>44606</v>
      </c>
      <c r="Q1864" s="666">
        <v>44645</v>
      </c>
      <c r="R1864" s="666">
        <v>44648</v>
      </c>
      <c r="S1864" s="665" t="s">
        <v>1580</v>
      </c>
      <c r="T1864" s="665">
        <v>72</v>
      </c>
      <c r="U1864" s="676" t="s">
        <v>1559</v>
      </c>
      <c r="V1864" s="665" t="s">
        <v>1072</v>
      </c>
      <c r="W1864" s="678">
        <v>475</v>
      </c>
      <c r="X1864" s="551">
        <v>638</v>
      </c>
      <c r="Y1864" s="693">
        <v>303050</v>
      </c>
      <c r="Z1864" s="667">
        <v>0.47</v>
      </c>
      <c r="AA1864" s="682">
        <f>Y1864*Z1864</f>
        <v>142433.5</v>
      </c>
      <c r="AB1864" s="521"/>
      <c r="AC1864" s="683">
        <v>0</v>
      </c>
      <c r="AD1864" s="676"/>
      <c r="AE1864" s="684"/>
      <c r="AF1864" s="695">
        <f>AA1864+AD1864+AE1864</f>
        <v>142433.5</v>
      </c>
      <c r="AG1864" s="703" t="s">
        <v>47</v>
      </c>
      <c r="AH1864" s="561"/>
      <c r="AI1864" s="703">
        <v>60</v>
      </c>
      <c r="AJ1864" s="703" t="s">
        <v>1610</v>
      </c>
      <c r="AK1864" s="703" t="s">
        <v>1149</v>
      </c>
      <c r="AL1864" s="711">
        <v>78725</v>
      </c>
      <c r="AM1864" s="703" t="s">
        <v>52</v>
      </c>
      <c r="AN1864" s="703" t="s">
        <v>1089</v>
      </c>
      <c r="AO1864" s="665"/>
      <c r="AP1864" s="676" t="s">
        <v>92</v>
      </c>
      <c r="AQ1864" s="676" t="s">
        <v>37</v>
      </c>
      <c r="AR1864" s="676"/>
      <c r="AS1864" s="523" t="s">
        <v>1077</v>
      </c>
      <c r="AT1864" s="523"/>
      <c r="AU1864" s="523"/>
      <c r="AV1864" s="674"/>
      <c r="AW1864" s="673" t="str">
        <f>U1864</f>
        <v>30397571C</v>
      </c>
      <c r="AX1864" s="673" cm="1">
        <f t="array" ref="AX1864">SUM(MID(0&amp;AW1864,LARGE(INDEX(ISNUMBER(--MID(AW1864,ROW($1:$8),1))*ROW($1:$8),),ROW($1:$8))+1,1)*10^ROW($1:$8)/10)</f>
        <v>30397571</v>
      </c>
      <c r="AY1864" s="673" t="str">
        <f>VLOOKUP($AX1864,'Item Master Data'!$A:$F,3,FALSE)</f>
        <v>Q.PEAK DUO XL G10 BFG</v>
      </c>
      <c r="AZ1864" s="673">
        <f>VLOOKUP($AX1864,'Item Master Data'!$A:$F,6,FALSE)</f>
        <v>475</v>
      </c>
      <c r="BA1864" s="673">
        <f>X1864/BB1864</f>
        <v>22</v>
      </c>
      <c r="BB1864" s="673">
        <f>VLOOKUP(AX1864,'Item Master Data'!$A:$G,7,FALSE)</f>
        <v>29</v>
      </c>
      <c r="BC1864" s="673"/>
      <c r="BD1864" s="673">
        <f>W1864-AZ1864</f>
        <v>0</v>
      </c>
    </row>
    <row r="1865" spans="1:56">
      <c r="A1865" s="697"/>
      <c r="B1865" s="558"/>
      <c r="C1865" s="558"/>
      <c r="D1865" s="676" t="s">
        <v>1067</v>
      </c>
      <c r="E1865" s="524"/>
      <c r="F1865" s="665" t="s">
        <v>87</v>
      </c>
      <c r="G1865" s="665">
        <v>2022</v>
      </c>
      <c r="H1865" s="665">
        <v>3</v>
      </c>
      <c r="I1865" s="687">
        <v>127530</v>
      </c>
      <c r="J1865" s="666">
        <v>44648</v>
      </c>
      <c r="K1865" s="676" t="s">
        <v>1609</v>
      </c>
      <c r="L1865" s="677" t="s">
        <v>1578</v>
      </c>
      <c r="M1865" s="677">
        <v>44592</v>
      </c>
      <c r="N1865" s="677">
        <v>44596</v>
      </c>
      <c r="O1865" s="677"/>
      <c r="P1865" s="666">
        <v>44606</v>
      </c>
      <c r="Q1865" s="666">
        <v>44645</v>
      </c>
      <c r="R1865" s="666">
        <v>44648</v>
      </c>
      <c r="S1865" s="665" t="s">
        <v>1580</v>
      </c>
      <c r="T1865" s="665">
        <v>72</v>
      </c>
      <c r="U1865" s="665" t="s">
        <v>1559</v>
      </c>
      <c r="V1865" s="665" t="s">
        <v>1072</v>
      </c>
      <c r="W1865" s="678">
        <v>475</v>
      </c>
      <c r="X1865" s="551">
        <v>638</v>
      </c>
      <c r="Y1865" s="693">
        <v>303050</v>
      </c>
      <c r="Z1865" s="667">
        <v>0.47</v>
      </c>
      <c r="AA1865" s="682">
        <f>Y1865*Z1865</f>
        <v>142433.5</v>
      </c>
      <c r="AB1865" s="521"/>
      <c r="AC1865" s="668">
        <v>0</v>
      </c>
      <c r="AD1865" s="676"/>
      <c r="AE1865" s="669"/>
      <c r="AF1865" s="695">
        <f>AA1865+AD1865+AE1865</f>
        <v>142433.5</v>
      </c>
      <c r="AG1865" s="703" t="s">
        <v>47</v>
      </c>
      <c r="AH1865" s="561"/>
      <c r="AI1865" s="703">
        <v>60</v>
      </c>
      <c r="AJ1865" s="703" t="s">
        <v>1610</v>
      </c>
      <c r="AK1865" s="703" t="s">
        <v>1149</v>
      </c>
      <c r="AL1865" s="711">
        <v>78725</v>
      </c>
      <c r="AM1865" s="703" t="s">
        <v>52</v>
      </c>
      <c r="AN1865" s="703" t="s">
        <v>1089</v>
      </c>
      <c r="AO1865" s="665"/>
      <c r="AP1865" s="676" t="s">
        <v>92</v>
      </c>
      <c r="AQ1865" s="676" t="s">
        <v>37</v>
      </c>
      <c r="AR1865" s="676"/>
      <c r="AS1865" s="523" t="s">
        <v>1077</v>
      </c>
      <c r="AT1865" s="523"/>
      <c r="AU1865" s="523"/>
      <c r="AV1865" s="674"/>
      <c r="AW1865" s="673" t="str">
        <f>U1865</f>
        <v>30397571C</v>
      </c>
      <c r="AX1865" s="673" cm="1">
        <f t="array" ref="AX1865">SUM(MID(0&amp;AW1865,LARGE(INDEX(ISNUMBER(--MID(AW1865,ROW($1:$8),1))*ROW($1:$8),),ROW($1:$8))+1,1)*10^ROW($1:$8)/10)</f>
        <v>30397571</v>
      </c>
      <c r="AY1865" s="673" t="str">
        <f>VLOOKUP($AX1865,'Item Master Data'!$A:$F,3,FALSE)</f>
        <v>Q.PEAK DUO XL G10 BFG</v>
      </c>
      <c r="AZ1865" s="673">
        <f>VLOOKUP($AX1865,'Item Master Data'!$A:$F,6,FALSE)</f>
        <v>475</v>
      </c>
      <c r="BA1865" s="673">
        <f>X1865/BB1865</f>
        <v>22</v>
      </c>
      <c r="BB1865" s="673">
        <f>VLOOKUP(AX1865,'Item Master Data'!$A:$G,7,FALSE)</f>
        <v>29</v>
      </c>
      <c r="BC1865" s="673"/>
      <c r="BD1865" s="673">
        <f>W1865-AZ1865</f>
        <v>0</v>
      </c>
    </row>
    <row r="1866" spans="1:56">
      <c r="A1866" s="715"/>
      <c r="B1866" s="564"/>
      <c r="C1866" s="564"/>
      <c r="D1866" s="676" t="s">
        <v>1067</v>
      </c>
      <c r="E1866" s="524" t="s">
        <v>1122</v>
      </c>
      <c r="F1866" s="665" t="s">
        <v>1080</v>
      </c>
      <c r="G1866" s="665">
        <v>2022</v>
      </c>
      <c r="H1866" s="676">
        <v>3</v>
      </c>
      <c r="I1866" s="687">
        <v>127655</v>
      </c>
      <c r="J1866" s="677">
        <v>44650</v>
      </c>
      <c r="K1866" s="676" t="s">
        <v>1658</v>
      </c>
      <c r="L1866" s="677" t="s">
        <v>1659</v>
      </c>
      <c r="M1866" s="677">
        <v>44489</v>
      </c>
      <c r="N1866" s="677">
        <v>44489</v>
      </c>
      <c r="O1866" s="677"/>
      <c r="P1866" s="666">
        <v>44635</v>
      </c>
      <c r="Q1866" s="666">
        <v>44650</v>
      </c>
      <c r="R1866" s="666">
        <v>44651</v>
      </c>
      <c r="S1866" s="665" t="s">
        <v>1106</v>
      </c>
      <c r="T1866" s="665">
        <v>72</v>
      </c>
      <c r="U1866" s="665" t="s">
        <v>1660</v>
      </c>
      <c r="V1866" s="665" t="s">
        <v>1194</v>
      </c>
      <c r="W1866" s="678">
        <v>425</v>
      </c>
      <c r="X1866" s="551">
        <v>638</v>
      </c>
      <c r="Y1866" s="693">
        <v>271150</v>
      </c>
      <c r="Z1866" s="667">
        <v>0.44</v>
      </c>
      <c r="AA1866" s="682">
        <f>Y1866*Z1866</f>
        <v>119306</v>
      </c>
      <c r="AB1866" s="521"/>
      <c r="AC1866" s="668">
        <v>0</v>
      </c>
      <c r="AD1866" s="676"/>
      <c r="AE1866" s="669"/>
      <c r="AF1866" s="695">
        <f>AA1866+AD1866+AE1866</f>
        <v>119306</v>
      </c>
      <c r="AG1866" s="665" t="s">
        <v>1073</v>
      </c>
      <c r="AH1866" s="641">
        <v>100</v>
      </c>
      <c r="AI1866" s="676">
        <v>0</v>
      </c>
      <c r="AJ1866" s="665" t="s">
        <v>1661</v>
      </c>
      <c r="AK1866" s="676" t="s">
        <v>1089</v>
      </c>
      <c r="AL1866" s="696">
        <v>8071</v>
      </c>
      <c r="AM1866" s="665" t="s">
        <v>52</v>
      </c>
      <c r="AN1866" s="665" t="s">
        <v>1089</v>
      </c>
      <c r="AO1866" s="665"/>
      <c r="AP1866" s="676" t="s">
        <v>38</v>
      </c>
      <c r="AQ1866" s="676" t="s">
        <v>37</v>
      </c>
      <c r="AR1866" s="676"/>
      <c r="AS1866" s="523" t="s">
        <v>1077</v>
      </c>
      <c r="AT1866" s="523" t="s">
        <v>1078</v>
      </c>
      <c r="AU1866" s="523" t="s">
        <v>1078</v>
      </c>
      <c r="AV1866" s="674"/>
      <c r="AW1866" s="673" t="str">
        <f>U1866</f>
        <v>30384561F</v>
      </c>
      <c r="AX1866" s="673" cm="1">
        <f t="array" ref="AX1866">SUM(MID(0&amp;AW1866,LARGE(INDEX(ISNUMBER(--MID(AW1866,ROW($1:$8),1))*ROW($1:$8),),ROW($1:$8))+1,1)*10^ROW($1:$8)/10)</f>
        <v>30384561</v>
      </c>
      <c r="AY1866" s="673" t="str">
        <f>VLOOKUP($AX1866,'Item Master Data'!$A:$F,3,FALSE)</f>
        <v xml:space="preserve">Q.PEAK DUO L G6 </v>
      </c>
      <c r="AZ1866" s="673">
        <f>VLOOKUP($AX1866,'Item Master Data'!$A:$F,6,FALSE)</f>
        <v>425</v>
      </c>
      <c r="BA1866" s="673">
        <f>X1866/BB1866</f>
        <v>22</v>
      </c>
      <c r="BB1866" s="673">
        <f>VLOOKUP(AX1866,'Item Master Data'!$A:$G,7,FALSE)</f>
        <v>29</v>
      </c>
      <c r="BC1866" s="673"/>
      <c r="BD1866" s="673">
        <f>W1866-AZ1866</f>
        <v>0</v>
      </c>
    </row>
    <row r="1867" spans="1:56">
      <c r="A1867" s="715"/>
      <c r="B1867" s="564"/>
      <c r="C1867" s="564"/>
      <c r="D1867" s="676" t="s">
        <v>1067</v>
      </c>
      <c r="E1867" s="524"/>
      <c r="F1867" s="665" t="s">
        <v>1080</v>
      </c>
      <c r="G1867" s="665">
        <v>2022</v>
      </c>
      <c r="H1867" s="665">
        <v>3</v>
      </c>
      <c r="I1867" s="687">
        <v>127609</v>
      </c>
      <c r="J1867" s="666">
        <v>44648</v>
      </c>
      <c r="K1867" s="676" t="s">
        <v>1671</v>
      </c>
      <c r="L1867" s="677" t="s">
        <v>1664</v>
      </c>
      <c r="M1867" s="677">
        <v>44510</v>
      </c>
      <c r="N1867" s="677">
        <v>44602</v>
      </c>
      <c r="O1867" s="677"/>
      <c r="P1867" s="666">
        <v>44637</v>
      </c>
      <c r="Q1867" s="666">
        <v>44648</v>
      </c>
      <c r="R1867" s="666">
        <v>44649</v>
      </c>
      <c r="S1867" s="665" t="s">
        <v>1071</v>
      </c>
      <c r="T1867" s="665">
        <v>72</v>
      </c>
      <c r="U1867" s="665" t="s">
        <v>1086</v>
      </c>
      <c r="V1867" s="665" t="s">
        <v>995</v>
      </c>
      <c r="W1867" s="678">
        <v>475</v>
      </c>
      <c r="X1867" s="551">
        <v>638</v>
      </c>
      <c r="Y1867" s="693">
        <v>303050</v>
      </c>
      <c r="Z1867" s="667">
        <v>0.46500000000000002</v>
      </c>
      <c r="AA1867" s="682">
        <f>Y1867*Z1867</f>
        <v>140918.25</v>
      </c>
      <c r="AB1867" s="521"/>
      <c r="AC1867" s="668">
        <v>0</v>
      </c>
      <c r="AD1867" s="676"/>
      <c r="AE1867" s="669"/>
      <c r="AF1867" s="695">
        <f>AA1867+AD1867+AE1867</f>
        <v>140918.25</v>
      </c>
      <c r="AG1867" s="665" t="s">
        <v>1073</v>
      </c>
      <c r="AH1867" s="641">
        <v>10</v>
      </c>
      <c r="AI1867" s="676">
        <v>30</v>
      </c>
      <c r="AJ1867" s="665" t="s">
        <v>1672</v>
      </c>
      <c r="AK1867" s="676" t="s">
        <v>1100</v>
      </c>
      <c r="AL1867" s="696">
        <v>1532</v>
      </c>
      <c r="AM1867" s="665" t="s">
        <v>52</v>
      </c>
      <c r="AN1867" s="665" t="s">
        <v>1089</v>
      </c>
      <c r="AO1867" s="665"/>
      <c r="AP1867" s="676" t="s">
        <v>92</v>
      </c>
      <c r="AQ1867" s="676" t="s">
        <v>1090</v>
      </c>
      <c r="AR1867" s="676"/>
      <c r="AS1867" s="523" t="s">
        <v>1077</v>
      </c>
      <c r="AT1867" s="523" t="s">
        <v>1091</v>
      </c>
      <c r="AU1867" s="523" t="s">
        <v>1078</v>
      </c>
      <c r="AV1867" s="674"/>
      <c r="AW1867" s="673" t="str">
        <f>U1867</f>
        <v>12005833C</v>
      </c>
      <c r="AX1867" s="673" cm="1">
        <f t="array" ref="AX1867">SUM(MID(0&amp;AW1867,LARGE(INDEX(ISNUMBER(--MID(AW1867,ROW($1:$8),1))*ROW($1:$8),),ROW($1:$8))+1,1)*10^ROW($1:$8)/10)</f>
        <v>12005833</v>
      </c>
      <c r="AY1867" s="673" t="str">
        <f>VLOOKUP($AX1867,'Item Master Data'!$A:$F,3,FALSE)</f>
        <v>Q.PEAK DUO XL G10 BFG</v>
      </c>
      <c r="AZ1867" s="673">
        <f>VLOOKUP($AX1867,'Item Master Data'!$A:$F,6,FALSE)</f>
        <v>475</v>
      </c>
      <c r="BA1867" s="673" t="e">
        <f>X1867/BB1867</f>
        <v>#VALUE!</v>
      </c>
      <c r="BB1867" s="673" t="str">
        <f>VLOOKUP(AX1867,'Item Master Data'!$A:$G,7,FALSE)</f>
        <v> 30</v>
      </c>
      <c r="BC1867" s="673"/>
      <c r="BD1867" s="673">
        <f>W1867-AZ1867</f>
        <v>0</v>
      </c>
    </row>
    <row r="1868" spans="1:56">
      <c r="A1868" s="715"/>
      <c r="B1868" s="564"/>
      <c r="C1868" s="564"/>
      <c r="D1868" s="676" t="s">
        <v>1067</v>
      </c>
      <c r="E1868" s="524"/>
      <c r="F1868" s="676" t="s">
        <v>1080</v>
      </c>
      <c r="G1868" s="665">
        <v>2022</v>
      </c>
      <c r="H1868" s="665">
        <v>3</v>
      </c>
      <c r="I1868" s="687">
        <v>127826</v>
      </c>
      <c r="J1868" s="666">
        <v>44651</v>
      </c>
      <c r="K1868" s="676">
        <v>2111420</v>
      </c>
      <c r="L1868" s="677" t="s">
        <v>1678</v>
      </c>
      <c r="M1868" s="677">
        <v>44490</v>
      </c>
      <c r="N1868" s="677">
        <v>44287</v>
      </c>
      <c r="O1868" s="677"/>
      <c r="P1868" s="666">
        <v>44644</v>
      </c>
      <c r="Q1868" s="666">
        <v>44651</v>
      </c>
      <c r="R1868" s="666">
        <v>44653</v>
      </c>
      <c r="S1868" s="665" t="s">
        <v>1106</v>
      </c>
      <c r="T1868" s="665">
        <v>72</v>
      </c>
      <c r="U1868" s="676">
        <v>49303156</v>
      </c>
      <c r="V1868" s="665" t="s">
        <v>1072</v>
      </c>
      <c r="W1868" s="678">
        <v>480</v>
      </c>
      <c r="X1868" s="551">
        <v>4002</v>
      </c>
      <c r="Y1868" s="693">
        <v>1920960</v>
      </c>
      <c r="Z1868" s="667">
        <v>0.42</v>
      </c>
      <c r="AA1868" s="682">
        <f>Y1868*Z1868</f>
        <v>806803.2</v>
      </c>
      <c r="AB1868" s="559"/>
      <c r="AC1868" s="668">
        <v>0</v>
      </c>
      <c r="AD1868" s="676"/>
      <c r="AE1868" s="684"/>
      <c r="AF1868" s="695">
        <f>AA1868+AD1868+AE1868</f>
        <v>806803.2</v>
      </c>
      <c r="AG1868" s="665" t="s">
        <v>1073</v>
      </c>
      <c r="AH1868" s="641">
        <v>3</v>
      </c>
      <c r="AI1868" s="676">
        <v>60</v>
      </c>
      <c r="AJ1868" s="676" t="s">
        <v>1681</v>
      </c>
      <c r="AK1868" s="676" t="s">
        <v>1143</v>
      </c>
      <c r="AL1868" s="696" t="s">
        <v>1682</v>
      </c>
      <c r="AM1868" s="665" t="s">
        <v>52</v>
      </c>
      <c r="AN1868" s="676" t="s">
        <v>1076</v>
      </c>
      <c r="AO1868" s="665"/>
      <c r="AP1868" s="676"/>
      <c r="AQ1868" s="676" t="s">
        <v>1090</v>
      </c>
      <c r="AR1868" s="676"/>
      <c r="AS1868" s="523" t="s">
        <v>1077</v>
      </c>
      <c r="AT1868" s="523" t="s">
        <v>1091</v>
      </c>
      <c r="AU1868" s="523" t="s">
        <v>1078</v>
      </c>
      <c r="AV1868" s="674"/>
      <c r="AW1868" s="673">
        <f>U1868</f>
        <v>49303156</v>
      </c>
      <c r="AX1868" s="673" cm="1">
        <f t="array" ref="AX1868">SUM(MID(0&amp;AW1868,LARGE(INDEX(ISNUMBER(--MID(AW1868,ROW($1:$8),1))*ROW($1:$8),),ROW($1:$8))+1,1)*10^ROW($1:$8)/10)</f>
        <v>49303156</v>
      </c>
      <c r="AY1868" s="673" t="str">
        <f>VLOOKUP($AX1868,'Item Master Data'!$A:$F,3,FALSE)</f>
        <v>Q.PEAK DUO XL G10 BFG</v>
      </c>
      <c r="AZ1868" s="673">
        <f>VLOOKUP($AX1868,'Item Master Data'!$A:$F,6,FALSE)</f>
        <v>480</v>
      </c>
      <c r="BA1868" s="673">
        <f>X1868/BB1868</f>
        <v>138</v>
      </c>
      <c r="BB1868" s="673">
        <f>VLOOKUP(AX1868,'Item Master Data'!$A:$G,7,FALSE)</f>
        <v>29</v>
      </c>
      <c r="BC1868" s="673"/>
      <c r="BD1868" s="673">
        <f>W1868-AZ1868</f>
        <v>0</v>
      </c>
    </row>
    <row r="1869" spans="1:56">
      <c r="A1869" s="715"/>
      <c r="B1869" s="564"/>
      <c r="C1869" s="564"/>
      <c r="D1869" s="676" t="s">
        <v>1067</v>
      </c>
      <c r="E1869" s="524" t="s">
        <v>1683</v>
      </c>
      <c r="F1869" s="676" t="s">
        <v>1080</v>
      </c>
      <c r="G1869" s="665">
        <v>2022</v>
      </c>
      <c r="H1869" s="734">
        <v>3</v>
      </c>
      <c r="I1869" s="570">
        <v>127885</v>
      </c>
      <c r="J1869" s="750">
        <v>44651</v>
      </c>
      <c r="K1869" s="734">
        <v>2111420</v>
      </c>
      <c r="L1869" s="750" t="s">
        <v>1678</v>
      </c>
      <c r="M1869" s="677">
        <v>44490</v>
      </c>
      <c r="N1869" s="677">
        <v>44287</v>
      </c>
      <c r="O1869" s="677"/>
      <c r="P1869" s="666">
        <v>44644</v>
      </c>
      <c r="Q1869" s="666">
        <v>44651</v>
      </c>
      <c r="R1869" s="666">
        <v>44653</v>
      </c>
      <c r="S1869" s="665" t="s">
        <v>1106</v>
      </c>
      <c r="T1869" s="665">
        <v>72</v>
      </c>
      <c r="U1869" s="676">
        <v>49303156</v>
      </c>
      <c r="V1869" s="665" t="s">
        <v>1072</v>
      </c>
      <c r="W1869" s="678">
        <v>480</v>
      </c>
      <c r="X1869" s="551">
        <v>1044</v>
      </c>
      <c r="Y1869" s="693">
        <v>501120</v>
      </c>
      <c r="Z1869" s="667">
        <v>0.42</v>
      </c>
      <c r="AA1869" s="682">
        <f>Y1869*Z1869</f>
        <v>210470.39999999999</v>
      </c>
      <c r="AB1869" s="559"/>
      <c r="AC1869" s="683">
        <v>0</v>
      </c>
      <c r="AD1869" s="676"/>
      <c r="AE1869" s="684"/>
      <c r="AF1869" s="695">
        <f>AA1869+AD1869+AE1869</f>
        <v>210470.39999999999</v>
      </c>
      <c r="AG1869" s="665" t="s">
        <v>1073</v>
      </c>
      <c r="AH1869" s="641">
        <v>3</v>
      </c>
      <c r="AI1869" s="676">
        <v>60</v>
      </c>
      <c r="AJ1869" s="676" t="s">
        <v>1681</v>
      </c>
      <c r="AK1869" s="676" t="s">
        <v>1143</v>
      </c>
      <c r="AL1869" s="696" t="s">
        <v>1682</v>
      </c>
      <c r="AM1869" s="665" t="s">
        <v>52</v>
      </c>
      <c r="AN1869" s="676" t="s">
        <v>1076</v>
      </c>
      <c r="AO1869" s="665"/>
      <c r="AP1869" s="676"/>
      <c r="AQ1869" s="676" t="s">
        <v>1090</v>
      </c>
      <c r="AR1869" s="676"/>
      <c r="AS1869" s="523" t="s">
        <v>1077</v>
      </c>
      <c r="AT1869" s="523" t="s">
        <v>1091</v>
      </c>
      <c r="AU1869" s="523" t="s">
        <v>1078</v>
      </c>
      <c r="AV1869" s="674"/>
      <c r="AW1869" s="673">
        <f>U1869</f>
        <v>49303156</v>
      </c>
      <c r="AX1869" s="673" cm="1">
        <f t="array" ref="AX1869">SUM(MID(0&amp;AW1869,LARGE(INDEX(ISNUMBER(--MID(AW1869,ROW($1:$8),1))*ROW($1:$8),),ROW($1:$8))+1,1)*10^ROW($1:$8)/10)</f>
        <v>49303156</v>
      </c>
      <c r="AY1869" s="673" t="str">
        <f>VLOOKUP($AX1869,'Item Master Data'!$A:$F,3,FALSE)</f>
        <v>Q.PEAK DUO XL G10 BFG</v>
      </c>
      <c r="AZ1869" s="673">
        <f>VLOOKUP($AX1869,'Item Master Data'!$A:$F,6,FALSE)</f>
        <v>480</v>
      </c>
      <c r="BA1869" s="673">
        <f>X1869/BB1869</f>
        <v>36</v>
      </c>
      <c r="BB1869" s="673">
        <f>VLOOKUP(AX1869,'Item Master Data'!$A:$G,7,FALSE)</f>
        <v>29</v>
      </c>
      <c r="BC1869" s="673"/>
      <c r="BD1869" s="673">
        <f>W1869-AZ1869</f>
        <v>0</v>
      </c>
    </row>
    <row r="1870" spans="1:56">
      <c r="A1870" s="715"/>
      <c r="B1870" s="564"/>
      <c r="C1870" s="564"/>
      <c r="D1870" s="676" t="s">
        <v>1067</v>
      </c>
      <c r="E1870" s="524"/>
      <c r="F1870" s="665" t="s">
        <v>1080</v>
      </c>
      <c r="G1870" s="665">
        <v>2022</v>
      </c>
      <c r="H1870" s="676">
        <v>3</v>
      </c>
      <c r="I1870" s="687">
        <v>127654</v>
      </c>
      <c r="J1870" s="677">
        <v>44650</v>
      </c>
      <c r="K1870" s="676" t="s">
        <v>1684</v>
      </c>
      <c r="L1870" s="677" t="s">
        <v>1678</v>
      </c>
      <c r="M1870" s="677">
        <v>44490</v>
      </c>
      <c r="N1870" s="677">
        <v>44287</v>
      </c>
      <c r="O1870" s="677"/>
      <c r="P1870" s="677">
        <v>44641</v>
      </c>
      <c r="Q1870" s="666">
        <v>44650</v>
      </c>
      <c r="R1870" s="666">
        <v>44651</v>
      </c>
      <c r="S1870" s="665" t="s">
        <v>1106</v>
      </c>
      <c r="T1870" s="665">
        <v>72</v>
      </c>
      <c r="U1870" s="665" t="s">
        <v>1402</v>
      </c>
      <c r="V1870" s="676" t="s">
        <v>1072</v>
      </c>
      <c r="W1870" s="678">
        <v>475</v>
      </c>
      <c r="X1870" s="551">
        <v>4380</v>
      </c>
      <c r="Y1870" s="693">
        <v>2080500</v>
      </c>
      <c r="Z1870" s="667">
        <v>0.42</v>
      </c>
      <c r="AA1870" s="682">
        <f>Y1870*Z1870</f>
        <v>873810</v>
      </c>
      <c r="AB1870" s="559"/>
      <c r="AC1870" s="683">
        <v>0</v>
      </c>
      <c r="AD1870" s="676"/>
      <c r="AE1870" s="684"/>
      <c r="AF1870" s="695">
        <f>AA1870+AD1870+AE1870</f>
        <v>873810</v>
      </c>
      <c r="AG1870" s="665" t="s">
        <v>1073</v>
      </c>
      <c r="AH1870" s="641">
        <v>3</v>
      </c>
      <c r="AI1870" s="676">
        <v>60</v>
      </c>
      <c r="AJ1870" s="676" t="s">
        <v>1685</v>
      </c>
      <c r="AK1870" s="676" t="s">
        <v>1143</v>
      </c>
      <c r="AL1870" s="696">
        <v>12534</v>
      </c>
      <c r="AM1870" s="665" t="s">
        <v>52</v>
      </c>
      <c r="AN1870" s="676" t="s">
        <v>1089</v>
      </c>
      <c r="AO1870" s="665"/>
      <c r="AP1870" s="676" t="s">
        <v>38</v>
      </c>
      <c r="AQ1870" s="676" t="s">
        <v>1090</v>
      </c>
      <c r="AR1870" s="676"/>
      <c r="AS1870" s="523" t="s">
        <v>1077</v>
      </c>
      <c r="AT1870" s="523" t="s">
        <v>1091</v>
      </c>
      <c r="AU1870" s="523" t="s">
        <v>1078</v>
      </c>
      <c r="AV1870" s="674"/>
      <c r="AW1870" s="673" t="str">
        <f>U1870</f>
        <v>12005833F</v>
      </c>
      <c r="AX1870" s="673" cm="1">
        <f t="array" ref="AX1870">SUM(MID(0&amp;AW1870,LARGE(INDEX(ISNUMBER(--MID(AW1870,ROW($1:$8),1))*ROW($1:$8),),ROW($1:$8))+1,1)*10^ROW($1:$8)/10)</f>
        <v>12005833</v>
      </c>
      <c r="AY1870" s="673" t="str">
        <f>VLOOKUP($AX1870,'Item Master Data'!$A:$F,3,FALSE)</f>
        <v>Q.PEAK DUO XL G10 BFG</v>
      </c>
      <c r="AZ1870" s="673">
        <f>VLOOKUP($AX1870,'Item Master Data'!$A:$F,6,FALSE)</f>
        <v>475</v>
      </c>
      <c r="BA1870" s="673" t="e">
        <f>X1870/BB1870</f>
        <v>#VALUE!</v>
      </c>
      <c r="BB1870" s="673" t="str">
        <f>VLOOKUP(AX1870,'Item Master Data'!$A:$G,7,FALSE)</f>
        <v> 30</v>
      </c>
      <c r="BC1870" s="673"/>
      <c r="BD1870" s="673">
        <f>W1870-AZ1870</f>
        <v>0</v>
      </c>
    </row>
    <row r="1871" spans="1:56">
      <c r="A1871" s="715"/>
      <c r="B1871" s="564"/>
      <c r="C1871" s="564"/>
      <c r="D1871" s="676" t="s">
        <v>1067</v>
      </c>
      <c r="E1871" s="524" t="s">
        <v>5331</v>
      </c>
      <c r="F1871" s="665" t="s">
        <v>87</v>
      </c>
      <c r="G1871" s="665">
        <v>2022</v>
      </c>
      <c r="H1871" s="665">
        <v>4</v>
      </c>
      <c r="I1871" s="687" t="s">
        <v>1068</v>
      </c>
      <c r="J1871" s="677">
        <v>44662</v>
      </c>
      <c r="K1871" s="676" t="s">
        <v>1069</v>
      </c>
      <c r="L1871" s="677" t="s">
        <v>1070</v>
      </c>
      <c r="M1871" s="677">
        <v>44551</v>
      </c>
      <c r="N1871" s="677">
        <v>44627</v>
      </c>
      <c r="O1871" s="677"/>
      <c r="P1871" s="677">
        <v>44630</v>
      </c>
      <c r="Q1871" s="666">
        <v>44662</v>
      </c>
      <c r="R1871" s="666">
        <v>44664</v>
      </c>
      <c r="S1871" s="665" t="s">
        <v>1071</v>
      </c>
      <c r="T1871" s="665">
        <v>72</v>
      </c>
      <c r="U1871" s="665">
        <v>49303156</v>
      </c>
      <c r="V1871" s="676" t="s">
        <v>1072</v>
      </c>
      <c r="W1871" s="678">
        <v>480</v>
      </c>
      <c r="X1871" s="551">
        <v>2494</v>
      </c>
      <c r="Y1871" s="693">
        <v>1197120</v>
      </c>
      <c r="Z1871" s="667">
        <v>0.49</v>
      </c>
      <c r="AA1871" s="682">
        <f>Y1871*Z1871</f>
        <v>586588.80000000005</v>
      </c>
      <c r="AB1871" s="521"/>
      <c r="AC1871" s="683">
        <v>0</v>
      </c>
      <c r="AD1871" s="676"/>
      <c r="AE1871" s="684"/>
      <c r="AF1871" s="695">
        <f>AA1871+AD1871+AE1871</f>
        <v>586588.80000000005</v>
      </c>
      <c r="AG1871" s="665" t="s">
        <v>1073</v>
      </c>
      <c r="AH1871" s="641">
        <v>10</v>
      </c>
      <c r="AI1871" s="676">
        <v>30</v>
      </c>
      <c r="AJ1871" s="676" t="s">
        <v>1074</v>
      </c>
      <c r="AK1871" s="676" t="s">
        <v>1075</v>
      </c>
      <c r="AL1871" s="696">
        <v>21222</v>
      </c>
      <c r="AM1871" s="665" t="s">
        <v>52</v>
      </c>
      <c r="AN1871" s="676" t="s">
        <v>1076</v>
      </c>
      <c r="AO1871" s="665"/>
      <c r="AP1871" s="676"/>
      <c r="AQ1871" s="676"/>
      <c r="AR1871" s="676"/>
      <c r="AS1871" s="523" t="s">
        <v>1077</v>
      </c>
      <c r="AT1871" s="523"/>
      <c r="AU1871" s="523" t="s">
        <v>1078</v>
      </c>
      <c r="AV1871" s="674"/>
      <c r="AW1871" s="673">
        <f>U1871</f>
        <v>49303156</v>
      </c>
      <c r="AX1871" s="673" cm="1">
        <f t="array" ref="AX1871">SUM(MID(0&amp;AW1871,LARGE(INDEX(ISNUMBER(--MID(AW1871,ROW($1:$8),1))*ROW($1:$8),),ROW($1:$8))+1,1)*10^ROW($1:$8)/10)</f>
        <v>49303156</v>
      </c>
      <c r="AY1871" s="673" t="str">
        <f>VLOOKUP($AX1871,'Item Master Data'!$A:$F,3,FALSE)</f>
        <v>Q.PEAK DUO XL G10 BFG</v>
      </c>
      <c r="AZ1871" s="673">
        <f>VLOOKUP($AX1871,'Item Master Data'!$A:$F,6,FALSE)</f>
        <v>480</v>
      </c>
      <c r="BA1871" s="673">
        <f>X1871/BB1871</f>
        <v>86</v>
      </c>
      <c r="BB1871" s="673">
        <f>VLOOKUP(AX1871,'Item Master Data'!$A:$G,7,FALSE)</f>
        <v>29</v>
      </c>
      <c r="BC1871" s="673"/>
      <c r="BD1871" s="673">
        <f>W1871-AZ1871</f>
        <v>0</v>
      </c>
    </row>
    <row r="1872" spans="1:56">
      <c r="A1872" s="715"/>
      <c r="B1872" s="564"/>
      <c r="C1872" s="564"/>
      <c r="D1872" s="676" t="s">
        <v>1067</v>
      </c>
      <c r="E1872" s="524"/>
      <c r="F1872" s="665" t="s">
        <v>87</v>
      </c>
      <c r="G1872" s="665">
        <v>2022</v>
      </c>
      <c r="H1872" s="665">
        <v>4</v>
      </c>
      <c r="I1872" s="687"/>
      <c r="J1872" s="677"/>
      <c r="K1872" s="676">
        <v>177272</v>
      </c>
      <c r="L1872" s="677" t="s">
        <v>1105</v>
      </c>
      <c r="M1872" s="677">
        <v>44428</v>
      </c>
      <c r="N1872" s="677">
        <v>44470</v>
      </c>
      <c r="O1872" s="677"/>
      <c r="P1872" s="677">
        <v>44665</v>
      </c>
      <c r="Q1872" s="666">
        <v>44669</v>
      </c>
      <c r="R1872" s="666">
        <v>44671</v>
      </c>
      <c r="S1872" s="665" t="s">
        <v>1106</v>
      </c>
      <c r="T1872" s="665">
        <v>72</v>
      </c>
      <c r="U1872" s="665">
        <v>49301156</v>
      </c>
      <c r="V1872" s="676" t="s">
        <v>1108</v>
      </c>
      <c r="W1872" s="678">
        <v>480</v>
      </c>
      <c r="X1872" s="551">
        <v>270</v>
      </c>
      <c r="Y1872" s="693">
        <v>129600</v>
      </c>
      <c r="Z1872" s="667">
        <v>0.44</v>
      </c>
      <c r="AA1872" s="682">
        <f>Y1872*Z1872</f>
        <v>57024</v>
      </c>
      <c r="AB1872" s="521"/>
      <c r="AC1872" s="683">
        <v>0</v>
      </c>
      <c r="AD1872" s="676"/>
      <c r="AE1872" s="684"/>
      <c r="AF1872" s="695">
        <f>AA1872+AD1872+AE1872</f>
        <v>57024</v>
      </c>
      <c r="AG1872" s="665" t="s">
        <v>1073</v>
      </c>
      <c r="AH1872" s="641">
        <v>10</v>
      </c>
      <c r="AI1872" s="676">
        <v>30</v>
      </c>
      <c r="AJ1872" s="676" t="s">
        <v>1109</v>
      </c>
      <c r="AK1872" s="676" t="s">
        <v>1089</v>
      </c>
      <c r="AL1872" s="696">
        <v>8562</v>
      </c>
      <c r="AM1872" s="665" t="s">
        <v>52</v>
      </c>
      <c r="AN1872" s="676" t="s">
        <v>1076</v>
      </c>
      <c r="AO1872" s="665"/>
      <c r="AP1872" s="676"/>
      <c r="AQ1872" s="676" t="s">
        <v>1090</v>
      </c>
      <c r="AR1872" s="676"/>
      <c r="AS1872" s="523" t="s">
        <v>1077</v>
      </c>
      <c r="AT1872" s="523" t="s">
        <v>1077</v>
      </c>
      <c r="AU1872" s="523" t="s">
        <v>1077</v>
      </c>
      <c r="AV1872" s="674"/>
      <c r="AW1872" s="673">
        <f>U1872</f>
        <v>49301156</v>
      </c>
      <c r="AX1872" s="673" cm="1">
        <f t="array" ref="AX1872">SUM(MID(0&amp;AW1872,LARGE(INDEX(ISNUMBER(--MID(AW1872,ROW($1:$8),1))*ROW($1:$8),),ROW($1:$8))+1,1)*10^ROW($1:$8)/10)</f>
        <v>49301156</v>
      </c>
      <c r="AY1872" s="673" t="str">
        <f>VLOOKUP($AX1872,'Item Master Data'!$A:$F,3,FALSE)</f>
        <v>Q.PEAK DUO XL G10</v>
      </c>
      <c r="AZ1872" s="673">
        <f>VLOOKUP($AX1872,'Item Master Data'!$A:$F,6,FALSE)</f>
        <v>480</v>
      </c>
      <c r="BA1872" s="673">
        <f>X1872/BB1872</f>
        <v>9.3103448275862064</v>
      </c>
      <c r="BB1872" s="673">
        <f>VLOOKUP(AX1872,'Item Master Data'!$A:$G,7,FALSE)</f>
        <v>29</v>
      </c>
      <c r="BC1872" s="673"/>
      <c r="BD1872" s="673">
        <f>W1872-AZ1872</f>
        <v>0</v>
      </c>
    </row>
    <row r="1873" spans="1:56">
      <c r="A1873" s="715"/>
      <c r="B1873" s="564"/>
      <c r="C1873" s="564"/>
      <c r="D1873" s="676" t="s">
        <v>1067</v>
      </c>
      <c r="E1873" s="524"/>
      <c r="F1873" s="665" t="s">
        <v>87</v>
      </c>
      <c r="G1873" s="665">
        <v>2022</v>
      </c>
      <c r="H1873" s="665">
        <v>4</v>
      </c>
      <c r="I1873" s="687"/>
      <c r="J1873" s="666"/>
      <c r="K1873" s="676">
        <v>177272</v>
      </c>
      <c r="L1873" s="677" t="s">
        <v>1105</v>
      </c>
      <c r="M1873" s="677">
        <v>44428</v>
      </c>
      <c r="N1873" s="677">
        <v>44470</v>
      </c>
      <c r="O1873" s="677"/>
      <c r="P1873" s="677">
        <v>44665</v>
      </c>
      <c r="Q1873" s="666">
        <v>44669</v>
      </c>
      <c r="R1873" s="666">
        <v>44671</v>
      </c>
      <c r="S1873" s="665" t="s">
        <v>1106</v>
      </c>
      <c r="T1873" s="665">
        <v>72</v>
      </c>
      <c r="U1873" s="665">
        <v>49302156</v>
      </c>
      <c r="V1873" s="676" t="s">
        <v>1108</v>
      </c>
      <c r="W1873" s="678">
        <v>480</v>
      </c>
      <c r="X1873" s="551">
        <v>204</v>
      </c>
      <c r="Y1873" s="693">
        <v>97920</v>
      </c>
      <c r="Z1873" s="667">
        <v>0.44</v>
      </c>
      <c r="AA1873" s="682">
        <f>Y1873*Z1873</f>
        <v>43084.800000000003</v>
      </c>
      <c r="AB1873" s="521"/>
      <c r="AC1873" s="668">
        <v>0</v>
      </c>
      <c r="AD1873" s="676"/>
      <c r="AE1873" s="684"/>
      <c r="AF1873" s="695">
        <f>AA1873+AD1873+AE1873</f>
        <v>43084.800000000003</v>
      </c>
      <c r="AG1873" s="665" t="s">
        <v>1073</v>
      </c>
      <c r="AH1873" s="641">
        <v>10</v>
      </c>
      <c r="AI1873" s="676">
        <v>30</v>
      </c>
      <c r="AJ1873" s="676" t="s">
        <v>1109</v>
      </c>
      <c r="AK1873" s="676" t="s">
        <v>1089</v>
      </c>
      <c r="AL1873" s="696">
        <v>8562</v>
      </c>
      <c r="AM1873" s="665" t="s">
        <v>52</v>
      </c>
      <c r="AN1873" s="676" t="s">
        <v>1076</v>
      </c>
      <c r="AO1873" s="665"/>
      <c r="AP1873" s="676"/>
      <c r="AQ1873" s="676" t="s">
        <v>1090</v>
      </c>
      <c r="AR1873" s="676"/>
      <c r="AS1873" s="523" t="s">
        <v>1077</v>
      </c>
      <c r="AT1873" s="523" t="s">
        <v>1077</v>
      </c>
      <c r="AU1873" s="523" t="s">
        <v>1077</v>
      </c>
      <c r="AV1873" s="674"/>
      <c r="AW1873" s="673">
        <f>U1873</f>
        <v>49302156</v>
      </c>
      <c r="AX1873" s="673" cm="1">
        <f t="array" ref="AX1873">SUM(MID(0&amp;AW1873,LARGE(INDEX(ISNUMBER(--MID(AW1873,ROW($1:$8),1))*ROW($1:$8),),ROW($1:$8))+1,1)*10^ROW($1:$8)/10)</f>
        <v>49302156</v>
      </c>
      <c r="AY1873" s="673" t="str">
        <f>VLOOKUP($AX1873,'Item Master Data'!$A:$F,3,FALSE)</f>
        <v>Q.PEAK DUO XL G10</v>
      </c>
      <c r="AZ1873" s="673">
        <f>VLOOKUP($AX1873,'Item Master Data'!$A:$F,6,FALSE)</f>
        <v>480</v>
      </c>
      <c r="BA1873" s="673">
        <f>X1873/BB1873</f>
        <v>7.0344827586206895</v>
      </c>
      <c r="BB1873" s="673">
        <f>VLOOKUP(AX1873,'Item Master Data'!$A:$G,7,FALSE)</f>
        <v>29</v>
      </c>
      <c r="BC1873" s="673"/>
      <c r="BD1873" s="673">
        <f>W1873-AZ1873</f>
        <v>0</v>
      </c>
    </row>
    <row r="1874" spans="1:56">
      <c r="A1874" s="715"/>
      <c r="B1874" s="564"/>
      <c r="C1874" s="564"/>
      <c r="D1874" s="676" t="s">
        <v>1067</v>
      </c>
      <c r="E1874" s="524"/>
      <c r="F1874" s="665" t="s">
        <v>87</v>
      </c>
      <c r="G1874" s="665">
        <v>2022</v>
      </c>
      <c r="H1874" s="665">
        <v>4</v>
      </c>
      <c r="I1874" s="687"/>
      <c r="J1874" s="666"/>
      <c r="K1874" s="676">
        <v>177272</v>
      </c>
      <c r="L1874" s="677" t="s">
        <v>1105</v>
      </c>
      <c r="M1874" s="677">
        <v>44428</v>
      </c>
      <c r="N1874" s="677">
        <v>44470</v>
      </c>
      <c r="O1874" s="677"/>
      <c r="P1874" s="677">
        <v>44665</v>
      </c>
      <c r="Q1874" s="666">
        <v>44669</v>
      </c>
      <c r="R1874" s="666">
        <v>44670</v>
      </c>
      <c r="S1874" s="665" t="s">
        <v>1106</v>
      </c>
      <c r="T1874" s="665">
        <v>72</v>
      </c>
      <c r="U1874" s="665" t="s">
        <v>1107</v>
      </c>
      <c r="V1874" s="676" t="s">
        <v>1108</v>
      </c>
      <c r="W1874" s="678">
        <v>480</v>
      </c>
      <c r="X1874" s="551">
        <v>106</v>
      </c>
      <c r="Y1874" s="693">
        <v>50880</v>
      </c>
      <c r="Z1874" s="667">
        <v>0.44</v>
      </c>
      <c r="AA1874" s="682">
        <f>Y1874*Z1874</f>
        <v>22387.200000000001</v>
      </c>
      <c r="AB1874" s="521"/>
      <c r="AC1874" s="668">
        <v>0</v>
      </c>
      <c r="AD1874" s="676"/>
      <c r="AE1874" s="684"/>
      <c r="AF1874" s="695">
        <f>AA1874+AD1874+AE1874</f>
        <v>22387.200000000001</v>
      </c>
      <c r="AG1874" s="665" t="s">
        <v>1073</v>
      </c>
      <c r="AH1874" s="641">
        <v>10</v>
      </c>
      <c r="AI1874" s="676">
        <v>30</v>
      </c>
      <c r="AJ1874" s="676" t="s">
        <v>1109</v>
      </c>
      <c r="AK1874" s="676" t="s">
        <v>1089</v>
      </c>
      <c r="AL1874" s="696">
        <v>8562</v>
      </c>
      <c r="AM1874" s="665" t="s">
        <v>52</v>
      </c>
      <c r="AN1874" s="676" t="s">
        <v>1089</v>
      </c>
      <c r="AO1874" s="665"/>
      <c r="AP1874" s="676" t="s">
        <v>92</v>
      </c>
      <c r="AQ1874" s="676" t="s">
        <v>1090</v>
      </c>
      <c r="AR1874" s="676"/>
      <c r="AS1874" s="523" t="s">
        <v>1077</v>
      </c>
      <c r="AT1874" s="523" t="s">
        <v>1077</v>
      </c>
      <c r="AU1874" s="523" t="s">
        <v>1077</v>
      </c>
      <c r="AV1874" s="674"/>
      <c r="AW1874" s="673" t="str">
        <f>U1874</f>
        <v>30397472F</v>
      </c>
      <c r="AX1874" s="673" cm="1">
        <f t="array" ref="AX1874">SUM(MID(0&amp;AW1874,LARGE(INDEX(ISNUMBER(--MID(AW1874,ROW($1:$8),1))*ROW($1:$8),),ROW($1:$8))+1,1)*10^ROW($1:$8)/10)</f>
        <v>30397472</v>
      </c>
      <c r="AY1874" s="673" t="str">
        <f>VLOOKUP($AX1874,'Item Master Data'!$A:$F,3,FALSE)</f>
        <v>Q.PEAK DUO XL G10</v>
      </c>
      <c r="AZ1874" s="673">
        <f>VLOOKUP($AX1874,'Item Master Data'!$A:$F,6,FALSE)</f>
        <v>480</v>
      </c>
      <c r="BA1874" s="673">
        <f>X1874/BB1874</f>
        <v>3.6551724137931036</v>
      </c>
      <c r="BB1874" s="673">
        <f>VLOOKUP(AX1874,'Item Master Data'!$A:$G,7,FALSE)</f>
        <v>29</v>
      </c>
      <c r="BC1874" s="673"/>
      <c r="BD1874" s="673">
        <f>W1874-AZ1874</f>
        <v>0</v>
      </c>
    </row>
    <row r="1875" spans="1:56">
      <c r="A1875" s="697"/>
      <c r="B1875" s="558"/>
      <c r="C1875" s="558"/>
      <c r="D1875" s="676" t="s">
        <v>1067</v>
      </c>
      <c r="E1875" s="524"/>
      <c r="F1875" s="665" t="s">
        <v>87</v>
      </c>
      <c r="G1875" s="665">
        <v>2022</v>
      </c>
      <c r="H1875" s="665">
        <v>4</v>
      </c>
      <c r="I1875" s="687" t="s">
        <v>1095</v>
      </c>
      <c r="J1875" s="666"/>
      <c r="K1875" s="676" t="s">
        <v>1169</v>
      </c>
      <c r="L1875" s="677" t="s">
        <v>1170</v>
      </c>
      <c r="M1875" s="677">
        <v>44434</v>
      </c>
      <c r="N1875" s="677">
        <v>44620</v>
      </c>
      <c r="O1875" s="677"/>
      <c r="P1875" s="677">
        <v>44635</v>
      </c>
      <c r="Q1875" s="666">
        <v>44651</v>
      </c>
      <c r="R1875" s="666">
        <v>44664</v>
      </c>
      <c r="S1875" s="665" t="s">
        <v>1106</v>
      </c>
      <c r="T1875" s="665">
        <v>72</v>
      </c>
      <c r="U1875" s="665">
        <v>49303156</v>
      </c>
      <c r="V1875" s="676" t="s">
        <v>1072</v>
      </c>
      <c r="W1875" s="678">
        <v>480</v>
      </c>
      <c r="X1875" s="551">
        <v>19459</v>
      </c>
      <c r="Y1875" s="693">
        <v>9340320</v>
      </c>
      <c r="Z1875" s="667">
        <v>0.42</v>
      </c>
      <c r="AA1875" s="682">
        <f>Y1875*Z1875</f>
        <v>3922934.4</v>
      </c>
      <c r="AB1875" s="521"/>
      <c r="AC1875" s="668">
        <v>0</v>
      </c>
      <c r="AD1875" s="676"/>
      <c r="AE1875" s="684"/>
      <c r="AF1875" s="695">
        <f>AA1875+AD1875+AE1875</f>
        <v>3922934.4</v>
      </c>
      <c r="AG1875" s="665" t="s">
        <v>47</v>
      </c>
      <c r="AH1875" s="641">
        <v>10</v>
      </c>
      <c r="AI1875" s="676">
        <v>30</v>
      </c>
      <c r="AJ1875" s="676" t="s">
        <v>1171</v>
      </c>
      <c r="AK1875" s="676" t="s">
        <v>1075</v>
      </c>
      <c r="AL1875" s="696" t="s">
        <v>1172</v>
      </c>
      <c r="AM1875" s="665" t="s">
        <v>52</v>
      </c>
      <c r="AN1875" s="676" t="s">
        <v>1110</v>
      </c>
      <c r="AO1875" s="665"/>
      <c r="AP1875" s="676"/>
      <c r="AQ1875" s="676" t="s">
        <v>1090</v>
      </c>
      <c r="AR1875" s="676"/>
      <c r="AS1875" s="523" t="s">
        <v>1173</v>
      </c>
      <c r="AT1875" s="523" t="s">
        <v>1091</v>
      </c>
      <c r="AU1875" s="523" t="s">
        <v>1078</v>
      </c>
      <c r="AV1875" s="674"/>
      <c r="AW1875" s="673">
        <f>U1875</f>
        <v>49303156</v>
      </c>
      <c r="AX1875" s="673" cm="1">
        <f t="array" ref="AX1875">SUM(MID(0&amp;AW1875,LARGE(INDEX(ISNUMBER(--MID(AW1875,ROW($1:$8),1))*ROW($1:$8),),ROW($1:$8))+1,1)*10^ROW($1:$8)/10)</f>
        <v>49303156</v>
      </c>
      <c r="AY1875" s="673" t="str">
        <f>VLOOKUP($AX1875,'Item Master Data'!$A:$F,3,FALSE)</f>
        <v>Q.PEAK DUO XL G10 BFG</v>
      </c>
      <c r="AZ1875" s="673">
        <f>VLOOKUP($AX1875,'Item Master Data'!$A:$F,6,FALSE)</f>
        <v>480</v>
      </c>
      <c r="BA1875" s="673">
        <f>X1875/BB1875</f>
        <v>671</v>
      </c>
      <c r="BB1875" s="673">
        <f>VLOOKUP(AX1875,'Item Master Data'!$A:$G,7,FALSE)</f>
        <v>29</v>
      </c>
      <c r="BC1875" s="673"/>
      <c r="BD1875" s="673">
        <f>W1875-AZ1875</f>
        <v>0</v>
      </c>
    </row>
    <row r="1876" spans="1:56">
      <c r="A1876" s="697"/>
      <c r="B1876" s="558"/>
      <c r="C1876" s="558"/>
      <c r="D1876" s="676" t="s">
        <v>1067</v>
      </c>
      <c r="E1876" s="524" t="s">
        <v>1176</v>
      </c>
      <c r="F1876" s="676" t="s">
        <v>87</v>
      </c>
      <c r="G1876" s="665">
        <v>2022</v>
      </c>
      <c r="H1876" s="665">
        <v>4</v>
      </c>
      <c r="I1876" s="687" t="s">
        <v>1095</v>
      </c>
      <c r="J1876" s="666"/>
      <c r="K1876" s="676" t="s">
        <v>1169</v>
      </c>
      <c r="L1876" s="677" t="s">
        <v>1170</v>
      </c>
      <c r="M1876" s="677">
        <v>44434</v>
      </c>
      <c r="N1876" s="677">
        <v>44620</v>
      </c>
      <c r="O1876" s="677"/>
      <c r="P1876" s="677">
        <v>44635</v>
      </c>
      <c r="Q1876" s="666">
        <v>44651</v>
      </c>
      <c r="R1876" s="666">
        <v>44664</v>
      </c>
      <c r="S1876" s="665" t="s">
        <v>1106</v>
      </c>
      <c r="T1876" s="665">
        <v>72</v>
      </c>
      <c r="U1876" s="676">
        <v>49303156</v>
      </c>
      <c r="V1876" s="676" t="s">
        <v>1072</v>
      </c>
      <c r="W1876" s="678">
        <v>480</v>
      </c>
      <c r="X1876" s="551">
        <v>8497</v>
      </c>
      <c r="Y1876" s="693">
        <v>4078560</v>
      </c>
      <c r="Z1876" s="667">
        <v>0.42</v>
      </c>
      <c r="AA1876" s="682">
        <f>Y1876*Z1876</f>
        <v>1712995.2</v>
      </c>
      <c r="AB1876" s="521"/>
      <c r="AC1876" s="668">
        <v>0</v>
      </c>
      <c r="AD1876" s="676"/>
      <c r="AE1876" s="684"/>
      <c r="AF1876" s="695">
        <f>AA1876+AD1876+AE1876</f>
        <v>1712995.2</v>
      </c>
      <c r="AG1876" s="665" t="s">
        <v>47</v>
      </c>
      <c r="AH1876" s="641">
        <v>10</v>
      </c>
      <c r="AI1876" s="676">
        <v>30</v>
      </c>
      <c r="AJ1876" s="676" t="s">
        <v>1171</v>
      </c>
      <c r="AK1876" s="676" t="s">
        <v>1075</v>
      </c>
      <c r="AL1876" s="696" t="s">
        <v>1172</v>
      </c>
      <c r="AM1876" s="665" t="s">
        <v>52</v>
      </c>
      <c r="AN1876" s="676" t="s">
        <v>1110</v>
      </c>
      <c r="AO1876" s="665"/>
      <c r="AP1876" s="676"/>
      <c r="AQ1876" s="676" t="s">
        <v>1090</v>
      </c>
      <c r="AR1876" s="676"/>
      <c r="AS1876" s="523" t="s">
        <v>1173</v>
      </c>
      <c r="AT1876" s="523" t="s">
        <v>1091</v>
      </c>
      <c r="AU1876" s="523" t="s">
        <v>1078</v>
      </c>
      <c r="AV1876" s="674"/>
      <c r="AW1876" s="673">
        <f>U1876</f>
        <v>49303156</v>
      </c>
      <c r="AX1876" s="673" cm="1">
        <f t="array" ref="AX1876">SUM(MID(0&amp;AW1876,LARGE(INDEX(ISNUMBER(--MID(AW1876,ROW($1:$8),1))*ROW($1:$8),),ROW($1:$8))+1,1)*10^ROW($1:$8)/10)</f>
        <v>49303156</v>
      </c>
      <c r="AY1876" s="673" t="str">
        <f>VLOOKUP($AX1876,'Item Master Data'!$A:$F,3,FALSE)</f>
        <v>Q.PEAK DUO XL G10 BFG</v>
      </c>
      <c r="AZ1876" s="673">
        <f>VLOOKUP($AX1876,'Item Master Data'!$A:$F,6,FALSE)</f>
        <v>480</v>
      </c>
      <c r="BA1876" s="673">
        <f>X1876/BB1876</f>
        <v>293</v>
      </c>
      <c r="BB1876" s="673">
        <f>VLOOKUP(AX1876,'Item Master Data'!$A:$G,7,FALSE)</f>
        <v>29</v>
      </c>
      <c r="BC1876" s="673"/>
      <c r="BD1876" s="673">
        <f>W1876-AZ1876</f>
        <v>0</v>
      </c>
    </row>
    <row r="1877" spans="1:56">
      <c r="A1877" s="697"/>
      <c r="B1877" s="558">
        <v>44631</v>
      </c>
      <c r="C1877" s="558">
        <v>44631</v>
      </c>
      <c r="D1877" s="676" t="s">
        <v>1067</v>
      </c>
      <c r="E1877" s="524" t="s">
        <v>1228</v>
      </c>
      <c r="F1877" s="676"/>
      <c r="G1877" s="665">
        <v>2022</v>
      </c>
      <c r="H1877" s="665">
        <v>4</v>
      </c>
      <c r="I1877" s="687"/>
      <c r="J1877" s="666"/>
      <c r="K1877" s="676" t="s">
        <v>1229</v>
      </c>
      <c r="L1877" s="677" t="s">
        <v>1225</v>
      </c>
      <c r="M1877" s="677">
        <v>44516</v>
      </c>
      <c r="N1877" s="677">
        <v>44585</v>
      </c>
      <c r="O1877" s="677"/>
      <c r="P1877" s="677" t="s">
        <v>1230</v>
      </c>
      <c r="Q1877" s="666"/>
      <c r="R1877" s="666"/>
      <c r="S1877" s="665" t="s">
        <v>1118</v>
      </c>
      <c r="T1877" s="665">
        <v>60</v>
      </c>
      <c r="U1877" s="676">
        <v>49202132</v>
      </c>
      <c r="V1877" s="676" t="s">
        <v>1231</v>
      </c>
      <c r="W1877" s="678">
        <v>360</v>
      </c>
      <c r="X1877" s="551">
        <v>676</v>
      </c>
      <c r="Y1877" s="693">
        <v>243360</v>
      </c>
      <c r="Z1877" s="667">
        <v>0.83</v>
      </c>
      <c r="AA1877" s="682">
        <f>Y1877*Z1877</f>
        <v>201988.8</v>
      </c>
      <c r="AB1877" s="521"/>
      <c r="AC1877" s="668">
        <v>0</v>
      </c>
      <c r="AD1877" s="676"/>
      <c r="AE1877" s="684"/>
      <c r="AF1877" s="695">
        <f>AA1877+AD1877+AE1877</f>
        <v>201988.8</v>
      </c>
      <c r="AG1877" s="665" t="s">
        <v>1073</v>
      </c>
      <c r="AH1877" s="641">
        <v>0</v>
      </c>
      <c r="AI1877" s="676">
        <v>60</v>
      </c>
      <c r="AJ1877" s="676" t="s">
        <v>1226</v>
      </c>
      <c r="AK1877" s="676" t="s">
        <v>1227</v>
      </c>
      <c r="AL1877" s="696">
        <v>43125</v>
      </c>
      <c r="AM1877" s="665" t="s">
        <v>52</v>
      </c>
      <c r="AN1877" s="676" t="s">
        <v>1076</v>
      </c>
      <c r="AO1877" s="665"/>
      <c r="AP1877" s="676"/>
      <c r="AQ1877" s="676" t="s">
        <v>1090</v>
      </c>
      <c r="AR1877" s="676"/>
      <c r="AS1877" s="523" t="s">
        <v>1077</v>
      </c>
      <c r="AT1877" s="523" t="s">
        <v>1091</v>
      </c>
      <c r="AU1877" s="523" t="s">
        <v>1078</v>
      </c>
      <c r="AV1877" s="674"/>
      <c r="AW1877" s="673">
        <f>U1877</f>
        <v>49202132</v>
      </c>
      <c r="AX1877" s="673" cm="1">
        <f t="array" ref="AX1877">SUM(MID(0&amp;AW1877,LARGE(INDEX(ISNUMBER(--MID(AW1877,ROW($1:$8),1))*ROW($1:$8),),ROW($1:$8))+1,1)*10^ROW($1:$8)/10)</f>
        <v>49202132</v>
      </c>
      <c r="AY1877" s="673" t="str">
        <f>VLOOKUP($AX1877,'Item Master Data'!$A:$F,3,FALSE)</f>
        <v>Q.PEAK DUO BLK G10+/AC</v>
      </c>
      <c r="AZ1877" s="673">
        <f>VLOOKUP($AX1877,'Item Master Data'!$A:$F,6,FALSE)</f>
        <v>360</v>
      </c>
      <c r="BA1877" s="673">
        <f>X1877/BB1877</f>
        <v>26</v>
      </c>
      <c r="BB1877" s="673">
        <f>VLOOKUP(AX1877,'Item Master Data'!$A:$G,7,FALSE)</f>
        <v>26</v>
      </c>
      <c r="BC1877" s="673"/>
      <c r="BD1877" s="673">
        <f>W1877-AZ1877</f>
        <v>0</v>
      </c>
    </row>
    <row r="1878" spans="1:56">
      <c r="A1878" s="697"/>
      <c r="B1878" s="558"/>
      <c r="C1878" s="558"/>
      <c r="D1878" s="676" t="s">
        <v>1067</v>
      </c>
      <c r="E1878" s="524"/>
      <c r="F1878" s="665"/>
      <c r="G1878" s="665">
        <v>2022</v>
      </c>
      <c r="H1878" s="665">
        <v>4</v>
      </c>
      <c r="I1878" s="687"/>
      <c r="J1878" s="666"/>
      <c r="K1878" s="676" t="s">
        <v>1260</v>
      </c>
      <c r="L1878" s="677" t="s">
        <v>1251</v>
      </c>
      <c r="M1878" s="677">
        <v>44496</v>
      </c>
      <c r="N1878" s="677">
        <v>44634</v>
      </c>
      <c r="O1878" s="677"/>
      <c r="P1878" s="677">
        <v>44663</v>
      </c>
      <c r="Q1878" s="666"/>
      <c r="R1878" s="666"/>
      <c r="S1878" s="665" t="s">
        <v>1118</v>
      </c>
      <c r="T1878" s="665">
        <v>60</v>
      </c>
      <c r="U1878" s="665">
        <v>49203132</v>
      </c>
      <c r="V1878" s="676" t="s">
        <v>986</v>
      </c>
      <c r="W1878" s="678">
        <v>360</v>
      </c>
      <c r="X1878" s="551">
        <v>832</v>
      </c>
      <c r="Y1878" s="693">
        <v>299520</v>
      </c>
      <c r="Z1878" s="667">
        <v>0.53</v>
      </c>
      <c r="AA1878" s="682">
        <f>Y1878*Z1878</f>
        <v>158745.60000000001</v>
      </c>
      <c r="AB1878" s="521"/>
      <c r="AC1878" s="668">
        <v>0</v>
      </c>
      <c r="AD1878" s="676"/>
      <c r="AE1878" s="684"/>
      <c r="AF1878" s="695">
        <f>AA1878+AD1878+AE1878</f>
        <v>158745.60000000001</v>
      </c>
      <c r="AG1878" s="665" t="s">
        <v>1073</v>
      </c>
      <c r="AH1878" s="641">
        <v>0</v>
      </c>
      <c r="AI1878" s="676">
        <v>60</v>
      </c>
      <c r="AJ1878" s="676" t="s">
        <v>1252</v>
      </c>
      <c r="AK1878" s="676" t="s">
        <v>1253</v>
      </c>
      <c r="AL1878" s="696" t="s">
        <v>1254</v>
      </c>
      <c r="AM1878" s="665" t="s">
        <v>52</v>
      </c>
      <c r="AN1878" s="676" t="s">
        <v>1076</v>
      </c>
      <c r="AO1878" s="665"/>
      <c r="AP1878" s="676"/>
      <c r="AQ1878" s="676" t="s">
        <v>1090</v>
      </c>
      <c r="AR1878" s="676"/>
      <c r="AS1878" s="523" t="s">
        <v>1157</v>
      </c>
      <c r="AT1878" s="523" t="s">
        <v>1078</v>
      </c>
      <c r="AU1878" s="523" t="s">
        <v>1078</v>
      </c>
      <c r="AV1878" s="674"/>
      <c r="AW1878" s="673">
        <f>U1878</f>
        <v>49203132</v>
      </c>
      <c r="AX1878" s="673" cm="1">
        <f t="array" ref="AX1878">SUM(MID(0&amp;AW1878,LARGE(INDEX(ISNUMBER(--MID(AW1878,ROW($1:$8),1))*ROW($1:$8),),ROW($1:$8))+1,1)*10^ROW($1:$8)/10)</f>
        <v>49203132</v>
      </c>
      <c r="AY1878" s="673" t="str">
        <f>VLOOKUP($AX1878,'Item Master Data'!$A:$F,3,FALSE)</f>
        <v>Q.PEAK DUO BLK G10+</v>
      </c>
      <c r="AZ1878" s="673">
        <f>VLOOKUP($AX1878,'Item Master Data'!$A:$F,6,FALSE)</f>
        <v>360</v>
      </c>
      <c r="BA1878" s="673">
        <f>X1878/BB1878</f>
        <v>26</v>
      </c>
      <c r="BB1878" s="673">
        <f>VLOOKUP(AX1878,'Item Master Data'!$A:$G,7,FALSE)</f>
        <v>32</v>
      </c>
      <c r="BC1878" s="673"/>
      <c r="BD1878" s="673">
        <f>W1878-AZ1878</f>
        <v>0</v>
      </c>
    </row>
    <row r="1879" spans="1:56">
      <c r="A1879" s="697"/>
      <c r="B1879" s="558">
        <v>44574</v>
      </c>
      <c r="C1879" s="558">
        <v>44574</v>
      </c>
      <c r="D1879" s="676" t="s">
        <v>1067</v>
      </c>
      <c r="E1879" s="524" t="s">
        <v>1177</v>
      </c>
      <c r="F1879" s="676"/>
      <c r="G1879" s="665">
        <v>2022</v>
      </c>
      <c r="H1879" s="665">
        <v>4</v>
      </c>
      <c r="I1879" s="687"/>
      <c r="J1879" s="666"/>
      <c r="K1879" s="676" t="s">
        <v>1261</v>
      </c>
      <c r="L1879" s="677" t="s">
        <v>1251</v>
      </c>
      <c r="M1879" s="677">
        <v>44502</v>
      </c>
      <c r="N1879" s="677">
        <v>44627</v>
      </c>
      <c r="O1879" s="677"/>
      <c r="P1879" s="677">
        <v>44664</v>
      </c>
      <c r="Q1879" s="666">
        <v>44669</v>
      </c>
      <c r="R1879" s="666">
        <v>44673</v>
      </c>
      <c r="S1879" s="665" t="s">
        <v>1118</v>
      </c>
      <c r="T1879" s="665">
        <v>60</v>
      </c>
      <c r="U1879" s="665">
        <v>49401140</v>
      </c>
      <c r="V1879" s="676" t="s">
        <v>973</v>
      </c>
      <c r="W1879" s="678">
        <v>400</v>
      </c>
      <c r="X1879" s="551">
        <v>1536</v>
      </c>
      <c r="Y1879" s="693">
        <v>614400</v>
      </c>
      <c r="Z1879" s="667">
        <v>0.55000000000000004</v>
      </c>
      <c r="AA1879" s="682">
        <f>Y1879*Z1879</f>
        <v>337920</v>
      </c>
      <c r="AB1879" s="521"/>
      <c r="AC1879" s="668">
        <v>0</v>
      </c>
      <c r="AD1879" s="676"/>
      <c r="AE1879" s="684"/>
      <c r="AF1879" s="695">
        <f>AA1879+AD1879+AE1879</f>
        <v>337920</v>
      </c>
      <c r="AG1879" s="665" t="s">
        <v>1073</v>
      </c>
      <c r="AH1879" s="641">
        <v>0</v>
      </c>
      <c r="AI1879" s="676">
        <v>60</v>
      </c>
      <c r="AJ1879" s="676" t="s">
        <v>1252</v>
      </c>
      <c r="AK1879" s="676" t="s">
        <v>1253</v>
      </c>
      <c r="AL1879" s="696" t="s">
        <v>1254</v>
      </c>
      <c r="AM1879" s="665" t="s">
        <v>52</v>
      </c>
      <c r="AN1879" s="676" t="s">
        <v>1076</v>
      </c>
      <c r="AO1879" s="665"/>
      <c r="AP1879" s="676"/>
      <c r="AQ1879" s="676" t="s">
        <v>1090</v>
      </c>
      <c r="AR1879" s="676" t="s">
        <v>1257</v>
      </c>
      <c r="AS1879" s="523" t="s">
        <v>1157</v>
      </c>
      <c r="AT1879" s="523" t="s">
        <v>1078</v>
      </c>
      <c r="AU1879" s="523" t="s">
        <v>1078</v>
      </c>
      <c r="AV1879" s="674">
        <v>0.52</v>
      </c>
      <c r="AW1879" s="673">
        <f>U1879</f>
        <v>49401140</v>
      </c>
      <c r="AX1879" s="673" cm="1">
        <f t="array" ref="AX1879">SUM(MID(0&amp;AW1879,LARGE(INDEX(ISNUMBER(--MID(AW1879,ROW($1:$8),1))*ROW($1:$8),),ROW($1:$8))+1,1)*10^ROW($1:$8)/10)</f>
        <v>49401140</v>
      </c>
      <c r="AY1879" s="673" t="str">
        <f>VLOOKUP($AX1879,'Item Master Data'!$A:$F,3,FALSE)</f>
        <v>Q.PEAK DUO BLK ML G10.a+</v>
      </c>
      <c r="AZ1879" s="673">
        <f>VLOOKUP($AX1879,'Item Master Data'!$A:$F,6,FALSE)</f>
        <v>400</v>
      </c>
      <c r="BA1879" s="673">
        <f>X1879/BB1879</f>
        <v>48</v>
      </c>
      <c r="BB1879" s="673">
        <f>VLOOKUP(AX1879,'Item Master Data'!$A:$G,7,FALSE)</f>
        <v>32</v>
      </c>
      <c r="BC1879" s="673"/>
      <c r="BD1879" s="673">
        <f>W1879-AZ1879</f>
        <v>0</v>
      </c>
    </row>
    <row r="1880" spans="1:56">
      <c r="A1880" s="697">
        <v>10</v>
      </c>
      <c r="B1880" s="558"/>
      <c r="C1880" s="558"/>
      <c r="D1880" s="676" t="s">
        <v>1067</v>
      </c>
      <c r="E1880" s="524"/>
      <c r="F1880" s="665"/>
      <c r="G1880" s="665">
        <v>2022</v>
      </c>
      <c r="H1880" s="665">
        <v>4</v>
      </c>
      <c r="I1880" s="687"/>
      <c r="J1880" s="666"/>
      <c r="K1880" s="676" t="s">
        <v>1282</v>
      </c>
      <c r="L1880" s="677" t="s">
        <v>1283</v>
      </c>
      <c r="M1880" s="677">
        <v>44497</v>
      </c>
      <c r="N1880" s="677">
        <v>44594</v>
      </c>
      <c r="O1880" s="677" t="s">
        <v>1289</v>
      </c>
      <c r="P1880" s="677">
        <v>44628</v>
      </c>
      <c r="Q1880" s="666"/>
      <c r="R1880" s="666"/>
      <c r="S1880" s="665" t="s">
        <v>1118</v>
      </c>
      <c r="T1880" s="665">
        <v>60</v>
      </c>
      <c r="U1880" s="665" t="s">
        <v>1290</v>
      </c>
      <c r="V1880" s="676" t="s">
        <v>973</v>
      </c>
      <c r="W1880" s="678">
        <v>400</v>
      </c>
      <c r="X1880" s="551">
        <v>2496</v>
      </c>
      <c r="Y1880" s="693">
        <v>998400</v>
      </c>
      <c r="Z1880" s="667">
        <v>0.55000000000000004</v>
      </c>
      <c r="AA1880" s="682">
        <f>Y1880*Z1880</f>
        <v>549120</v>
      </c>
      <c r="AB1880" s="521"/>
      <c r="AC1880" s="668">
        <v>0</v>
      </c>
      <c r="AD1880" s="676"/>
      <c r="AE1880" s="684"/>
      <c r="AF1880" s="695">
        <f>AA1880+AD1880+AE1880</f>
        <v>549120</v>
      </c>
      <c r="AG1880" s="665" t="s">
        <v>1073</v>
      </c>
      <c r="AH1880" s="641"/>
      <c r="AI1880" s="676">
        <v>60</v>
      </c>
      <c r="AJ1880" s="676" t="s">
        <v>1284</v>
      </c>
      <c r="AK1880" s="676" t="s">
        <v>1285</v>
      </c>
      <c r="AL1880" s="696" t="s">
        <v>1286</v>
      </c>
      <c r="AM1880" s="665" t="s">
        <v>52</v>
      </c>
      <c r="AN1880" s="676" t="s">
        <v>50</v>
      </c>
      <c r="AO1880" s="665"/>
      <c r="AP1880" s="676" t="s">
        <v>38</v>
      </c>
      <c r="AQ1880" s="676"/>
      <c r="AR1880" s="676"/>
      <c r="AS1880" s="523"/>
      <c r="AT1880" s="523"/>
      <c r="AU1880" s="523"/>
      <c r="AV1880" s="674"/>
      <c r="AW1880" s="673" t="str">
        <f>U1880</f>
        <v>30390456H</v>
      </c>
      <c r="AX1880" s="673" cm="1">
        <f t="array" ref="AX1880">SUM(MID(0&amp;AW1880,LARGE(INDEX(ISNUMBER(--MID(AW1880,ROW($1:$8),1))*ROW($1:$8),),ROW($1:$8))+1,1)*10^ROW($1:$8)/10)</f>
        <v>30390456</v>
      </c>
      <c r="AY1880" s="673" t="str">
        <f>VLOOKUP($AX1880,'Item Master Data'!$A:$F,3,FALSE)</f>
        <v>Q.PEAK DUO BLK ML G10+</v>
      </c>
      <c r="AZ1880" s="673">
        <f>VLOOKUP($AX1880,'Item Master Data'!$A:$F,6,FALSE)</f>
        <v>400</v>
      </c>
      <c r="BA1880" s="673">
        <f>X1880/BB1880</f>
        <v>78</v>
      </c>
      <c r="BB1880" s="673">
        <f>VLOOKUP(AX1880,'Item Master Data'!$A:$G,7,FALSE)</f>
        <v>32</v>
      </c>
      <c r="BC1880" s="673"/>
      <c r="BD1880" s="673">
        <f>W1880-AZ1880</f>
        <v>0</v>
      </c>
    </row>
    <row r="1881" spans="1:56">
      <c r="A1881" s="697"/>
      <c r="B1881" s="558"/>
      <c r="C1881" s="558"/>
      <c r="D1881" s="676" t="s">
        <v>1067</v>
      </c>
      <c r="E1881" s="524" t="s">
        <v>5331</v>
      </c>
      <c r="F1881" s="676"/>
      <c r="G1881" s="665">
        <v>2022</v>
      </c>
      <c r="H1881" s="665">
        <v>4</v>
      </c>
      <c r="I1881" s="687" t="s">
        <v>1068</v>
      </c>
      <c r="J1881" s="666">
        <v>44655</v>
      </c>
      <c r="K1881" s="676" t="s">
        <v>1282</v>
      </c>
      <c r="L1881" s="677" t="s">
        <v>1283</v>
      </c>
      <c r="M1881" s="677">
        <v>44497</v>
      </c>
      <c r="N1881" s="677">
        <v>44594</v>
      </c>
      <c r="O1881" s="677"/>
      <c r="P1881" s="677">
        <v>44629</v>
      </c>
      <c r="Q1881" s="666">
        <v>44655</v>
      </c>
      <c r="R1881" s="666">
        <v>44656</v>
      </c>
      <c r="S1881" s="665" t="s">
        <v>1118</v>
      </c>
      <c r="T1881" s="665">
        <v>60</v>
      </c>
      <c r="U1881" s="676">
        <v>49201132</v>
      </c>
      <c r="V1881" s="676" t="s">
        <v>986</v>
      </c>
      <c r="W1881" s="678">
        <v>360</v>
      </c>
      <c r="X1881" s="551">
        <v>832</v>
      </c>
      <c r="Y1881" s="693">
        <v>299520</v>
      </c>
      <c r="Z1881" s="667">
        <v>0.53</v>
      </c>
      <c r="AA1881" s="682">
        <f>Y1881*Z1881</f>
        <v>158745.60000000001</v>
      </c>
      <c r="AB1881" s="521"/>
      <c r="AC1881" s="668">
        <v>0</v>
      </c>
      <c r="AD1881" s="676"/>
      <c r="AE1881" s="684"/>
      <c r="AF1881" s="695">
        <f>AA1881+AD1881+AE1881</f>
        <v>158745.60000000001</v>
      </c>
      <c r="AG1881" s="665" t="s">
        <v>1073</v>
      </c>
      <c r="AH1881" s="641"/>
      <c r="AI1881" s="676">
        <v>60</v>
      </c>
      <c r="AJ1881" s="676" t="s">
        <v>1291</v>
      </c>
      <c r="AK1881" s="676" t="s">
        <v>1285</v>
      </c>
      <c r="AL1881" s="696">
        <v>63134</v>
      </c>
      <c r="AM1881" s="665" t="s">
        <v>52</v>
      </c>
      <c r="AN1881" s="676" t="s">
        <v>1076</v>
      </c>
      <c r="AO1881" s="665"/>
      <c r="AP1881" s="676"/>
      <c r="AQ1881" s="676"/>
      <c r="AR1881" s="676"/>
      <c r="AS1881" s="523"/>
      <c r="AT1881" s="523"/>
      <c r="AU1881" s="523"/>
      <c r="AV1881" s="674"/>
      <c r="AW1881" s="673">
        <f>U1881</f>
        <v>49201132</v>
      </c>
      <c r="AX1881" s="673" cm="1">
        <f t="array" ref="AX1881">SUM(MID(0&amp;AW1881,LARGE(INDEX(ISNUMBER(--MID(AW1881,ROW($1:$8),1))*ROW($1:$8),),ROW($1:$8))+1,1)*10^ROW($1:$8)/10)</f>
        <v>49201132</v>
      </c>
      <c r="AY1881" s="673" t="str">
        <f>VLOOKUP($AX1881,'Item Master Data'!$A:$F,3,FALSE)</f>
        <v>Q.PEAK DUO BLK G10+</v>
      </c>
      <c r="AZ1881" s="673">
        <f>VLOOKUP($AX1881,'Item Master Data'!$A:$F,6,FALSE)</f>
        <v>360</v>
      </c>
      <c r="BA1881" s="673">
        <f>X1881/BB1881</f>
        <v>26</v>
      </c>
      <c r="BB1881" s="673">
        <f>VLOOKUP(AX1881,'Item Master Data'!$A:$G,7,FALSE)</f>
        <v>32</v>
      </c>
      <c r="BC1881" s="673"/>
      <c r="BD1881" s="673">
        <f>W1881-AZ1881</f>
        <v>0</v>
      </c>
    </row>
    <row r="1882" spans="1:56">
      <c r="A1882" s="697"/>
      <c r="B1882" s="697" t="s">
        <v>1217</v>
      </c>
      <c r="C1882" s="697" t="s">
        <v>1217</v>
      </c>
      <c r="D1882" s="676" t="s">
        <v>1067</v>
      </c>
      <c r="E1882" s="535" t="s">
        <v>1292</v>
      </c>
      <c r="F1882" s="676"/>
      <c r="G1882" s="665">
        <v>2022</v>
      </c>
      <c r="H1882" s="665">
        <v>4</v>
      </c>
      <c r="I1882" s="676"/>
      <c r="J1882" s="666">
        <v>44664</v>
      </c>
      <c r="K1882" s="676" t="s">
        <v>1293</v>
      </c>
      <c r="L1882" s="676" t="s">
        <v>1283</v>
      </c>
      <c r="M1882" s="677">
        <v>44517</v>
      </c>
      <c r="N1882" s="677">
        <v>44652</v>
      </c>
      <c r="O1882" s="677"/>
      <c r="P1882" s="677">
        <v>44630</v>
      </c>
      <c r="Q1882" s="666">
        <v>44664</v>
      </c>
      <c r="R1882" s="666">
        <v>44667</v>
      </c>
      <c r="S1882" s="665" t="s">
        <v>1118</v>
      </c>
      <c r="T1882" s="665">
        <v>60</v>
      </c>
      <c r="U1882" s="665">
        <v>49203132</v>
      </c>
      <c r="V1882" s="676" t="s">
        <v>986</v>
      </c>
      <c r="W1882" s="676">
        <v>360</v>
      </c>
      <c r="X1882" s="557">
        <v>832</v>
      </c>
      <c r="Y1882" s="679">
        <v>299520</v>
      </c>
      <c r="Z1882" s="667">
        <v>0.53</v>
      </c>
      <c r="AA1882" s="682">
        <f>Y1882*Z1882</f>
        <v>158745.60000000001</v>
      </c>
      <c r="AB1882" s="521"/>
      <c r="AC1882" s="668">
        <v>0</v>
      </c>
      <c r="AD1882" s="676"/>
      <c r="AE1882" s="684"/>
      <c r="AF1882" s="695">
        <f>AA1882+AD1882+AE1882</f>
        <v>158745.60000000001</v>
      </c>
      <c r="AG1882" s="665" t="s">
        <v>1073</v>
      </c>
      <c r="AH1882" s="641"/>
      <c r="AI1882" s="676">
        <v>60</v>
      </c>
      <c r="AJ1882" s="676" t="s">
        <v>1284</v>
      </c>
      <c r="AK1882" s="676" t="s">
        <v>1285</v>
      </c>
      <c r="AL1882" s="696" t="s">
        <v>1286</v>
      </c>
      <c r="AM1882" s="665" t="s">
        <v>52</v>
      </c>
      <c r="AN1882" s="676" t="s">
        <v>1076</v>
      </c>
      <c r="AO1882" s="665"/>
      <c r="AP1882" s="676"/>
      <c r="AQ1882" s="676"/>
      <c r="AR1882" s="676" t="s">
        <v>1222</v>
      </c>
      <c r="AS1882" s="523"/>
      <c r="AT1882" s="523"/>
      <c r="AU1882" s="523"/>
      <c r="AV1882" s="674"/>
      <c r="AW1882" s="673">
        <f>U1882</f>
        <v>49203132</v>
      </c>
      <c r="AX1882" s="673" cm="1">
        <f t="array" ref="AX1882">SUM(MID(0&amp;AW1882,LARGE(INDEX(ISNUMBER(--MID(AW1882,ROW($1:$8),1))*ROW($1:$8),),ROW($1:$8))+1,1)*10^ROW($1:$8)/10)</f>
        <v>49203132</v>
      </c>
      <c r="AY1882" s="673" t="str">
        <f>VLOOKUP($AX1882,'Item Master Data'!$A:$F,3,FALSE)</f>
        <v>Q.PEAK DUO BLK G10+</v>
      </c>
      <c r="AZ1882" s="673">
        <f>VLOOKUP($AX1882,'Item Master Data'!$A:$F,6,FALSE)</f>
        <v>360</v>
      </c>
      <c r="BA1882" s="673">
        <f>X1882/BB1882</f>
        <v>26</v>
      </c>
      <c r="BB1882" s="673">
        <f>VLOOKUP(AX1882,'Item Master Data'!$A:$G,7,FALSE)</f>
        <v>32</v>
      </c>
      <c r="BC1882" s="673"/>
      <c r="BD1882" s="673">
        <f>W1882-AZ1882</f>
        <v>0</v>
      </c>
    </row>
    <row r="1883" spans="1:56">
      <c r="A1883" s="697"/>
      <c r="B1883" s="558"/>
      <c r="C1883" s="558"/>
      <c r="D1883" s="676" t="s">
        <v>1067</v>
      </c>
      <c r="E1883" s="535"/>
      <c r="F1883" s="676"/>
      <c r="G1883" s="665">
        <v>2022</v>
      </c>
      <c r="H1883" s="665">
        <v>4</v>
      </c>
      <c r="I1883" s="687" t="s">
        <v>1068</v>
      </c>
      <c r="J1883" s="666">
        <v>44652</v>
      </c>
      <c r="K1883" s="676" t="s">
        <v>1326</v>
      </c>
      <c r="L1883" s="677" t="s">
        <v>1323</v>
      </c>
      <c r="M1883" s="677">
        <v>44496</v>
      </c>
      <c r="N1883" s="677">
        <v>44634</v>
      </c>
      <c r="O1883" s="677"/>
      <c r="P1883" s="677">
        <v>44628</v>
      </c>
      <c r="Q1883" s="666">
        <v>44650</v>
      </c>
      <c r="R1883" s="666">
        <v>44652</v>
      </c>
      <c r="S1883" s="665" t="s">
        <v>1118</v>
      </c>
      <c r="T1883" s="665">
        <v>60</v>
      </c>
      <c r="U1883" s="676">
        <v>49201132</v>
      </c>
      <c r="V1883" s="676" t="s">
        <v>986</v>
      </c>
      <c r="W1883" s="678">
        <v>360</v>
      </c>
      <c r="X1883" s="551">
        <v>832</v>
      </c>
      <c r="Y1883" s="693">
        <v>299520</v>
      </c>
      <c r="Z1883" s="680">
        <v>0.53</v>
      </c>
      <c r="AA1883" s="682">
        <f>Y1883*Z1883</f>
        <v>158745.60000000001</v>
      </c>
      <c r="AB1883" s="521"/>
      <c r="AC1883" s="668">
        <v>0</v>
      </c>
      <c r="AD1883" s="676"/>
      <c r="AE1883" s="684"/>
      <c r="AF1883" s="695">
        <f>AA1883+AD1883+AE1883</f>
        <v>158745.60000000001</v>
      </c>
      <c r="AG1883" s="665" t="s">
        <v>1073</v>
      </c>
      <c r="AH1883" s="641"/>
      <c r="AI1883" s="676">
        <v>60</v>
      </c>
      <c r="AJ1883" s="676" t="s">
        <v>1324</v>
      </c>
      <c r="AK1883" s="676" t="s">
        <v>1129</v>
      </c>
      <c r="AL1883" s="696" t="s">
        <v>1325</v>
      </c>
      <c r="AM1883" s="665" t="s">
        <v>52</v>
      </c>
      <c r="AN1883" s="676" t="s">
        <v>1076</v>
      </c>
      <c r="AO1883" s="665"/>
      <c r="AP1883" s="676"/>
      <c r="AQ1883" s="676" t="s">
        <v>37</v>
      </c>
      <c r="AR1883" s="676"/>
      <c r="AS1883" s="523" t="s">
        <v>1078</v>
      </c>
      <c r="AT1883" s="523"/>
      <c r="AU1883" s="523"/>
      <c r="AV1883" s="674"/>
      <c r="AW1883" s="673">
        <f>U1883</f>
        <v>49201132</v>
      </c>
      <c r="AX1883" s="673" cm="1">
        <f t="array" ref="AX1883">SUM(MID(0&amp;AW1883,LARGE(INDEX(ISNUMBER(--MID(AW1883,ROW($1:$8),1))*ROW($1:$8),),ROW($1:$8))+1,1)*10^ROW($1:$8)/10)</f>
        <v>49201132</v>
      </c>
      <c r="AY1883" s="673" t="str">
        <f>VLOOKUP($AX1883,'Item Master Data'!$A:$F,3,FALSE)</f>
        <v>Q.PEAK DUO BLK G10+</v>
      </c>
      <c r="AZ1883" s="673">
        <f>VLOOKUP($AX1883,'Item Master Data'!$A:$F,6,FALSE)</f>
        <v>360</v>
      </c>
      <c r="BA1883" s="673">
        <f>X1883/BB1883</f>
        <v>26</v>
      </c>
      <c r="BB1883" s="673">
        <f>VLOOKUP(AX1883,'Item Master Data'!$A:$G,7,FALSE)</f>
        <v>32</v>
      </c>
      <c r="BC1883" s="673"/>
      <c r="BD1883" s="673">
        <f>W1883-AZ1883</f>
        <v>0</v>
      </c>
    </row>
    <row r="1884" spans="1:56">
      <c r="A1884" s="697"/>
      <c r="B1884" s="558"/>
      <c r="C1884" s="558"/>
      <c r="D1884" s="676" t="s">
        <v>1067</v>
      </c>
      <c r="E1884" s="535"/>
      <c r="F1884" s="676"/>
      <c r="G1884" s="665">
        <v>2022</v>
      </c>
      <c r="H1884" s="665">
        <v>4</v>
      </c>
      <c r="I1884" s="687" t="s">
        <v>1068</v>
      </c>
      <c r="J1884" s="666">
        <v>44652</v>
      </c>
      <c r="K1884" s="676" t="s">
        <v>1326</v>
      </c>
      <c r="L1884" s="677" t="s">
        <v>1323</v>
      </c>
      <c r="M1884" s="677">
        <v>44496</v>
      </c>
      <c r="N1884" s="677">
        <v>44634</v>
      </c>
      <c r="O1884" s="677"/>
      <c r="P1884" s="677">
        <v>44628</v>
      </c>
      <c r="Q1884" s="666">
        <v>44652</v>
      </c>
      <c r="R1884" s="666">
        <v>44655</v>
      </c>
      <c r="S1884" s="665" t="s">
        <v>1118</v>
      </c>
      <c r="T1884" s="665">
        <v>60</v>
      </c>
      <c r="U1884" s="676">
        <v>49201132</v>
      </c>
      <c r="V1884" s="676" t="s">
        <v>986</v>
      </c>
      <c r="W1884" s="678">
        <v>360</v>
      </c>
      <c r="X1884" s="551">
        <v>832</v>
      </c>
      <c r="Y1884" s="693">
        <v>299520</v>
      </c>
      <c r="Z1884" s="680">
        <v>0.53</v>
      </c>
      <c r="AA1884" s="682">
        <f>Y1884*Z1884</f>
        <v>158745.60000000001</v>
      </c>
      <c r="AB1884" s="521"/>
      <c r="AC1884" s="668">
        <v>0</v>
      </c>
      <c r="AD1884" s="676"/>
      <c r="AE1884" s="684"/>
      <c r="AF1884" s="695">
        <f>AA1884+AD1884+AE1884</f>
        <v>158745.60000000001</v>
      </c>
      <c r="AG1884" s="665" t="s">
        <v>1073</v>
      </c>
      <c r="AH1884" s="641"/>
      <c r="AI1884" s="676">
        <v>60</v>
      </c>
      <c r="AJ1884" s="676" t="s">
        <v>1324</v>
      </c>
      <c r="AK1884" s="676" t="s">
        <v>1129</v>
      </c>
      <c r="AL1884" s="696" t="s">
        <v>1325</v>
      </c>
      <c r="AM1884" s="665" t="s">
        <v>52</v>
      </c>
      <c r="AN1884" s="676" t="s">
        <v>1076</v>
      </c>
      <c r="AO1884" s="665"/>
      <c r="AP1884" s="676"/>
      <c r="AQ1884" s="676" t="s">
        <v>37</v>
      </c>
      <c r="AR1884" s="676"/>
      <c r="AS1884" s="523" t="s">
        <v>1078</v>
      </c>
      <c r="AT1884" s="523"/>
      <c r="AU1884" s="523"/>
      <c r="AV1884" s="674"/>
      <c r="AW1884" s="673">
        <f>U1884</f>
        <v>49201132</v>
      </c>
      <c r="AX1884" s="673" cm="1">
        <f t="array" ref="AX1884">SUM(MID(0&amp;AW1884,LARGE(INDEX(ISNUMBER(--MID(AW1884,ROW($1:$8),1))*ROW($1:$8),),ROW($1:$8))+1,1)*10^ROW($1:$8)/10)</f>
        <v>49201132</v>
      </c>
      <c r="AY1884" s="673" t="str">
        <f>VLOOKUP($AX1884,'Item Master Data'!$A:$F,3,FALSE)</f>
        <v>Q.PEAK DUO BLK G10+</v>
      </c>
      <c r="AZ1884" s="673">
        <f>VLOOKUP($AX1884,'Item Master Data'!$A:$F,6,FALSE)</f>
        <v>360</v>
      </c>
      <c r="BA1884" s="673">
        <f>X1884/BB1884</f>
        <v>26</v>
      </c>
      <c r="BB1884" s="673">
        <f>VLOOKUP(AX1884,'Item Master Data'!$A:$G,7,FALSE)</f>
        <v>32</v>
      </c>
      <c r="BC1884" s="673"/>
      <c r="BD1884" s="673">
        <f>W1884-AZ1884</f>
        <v>0</v>
      </c>
    </row>
    <row r="1885" spans="1:56">
      <c r="A1885" s="697"/>
      <c r="B1885" s="558"/>
      <c r="C1885" s="558"/>
      <c r="D1885" s="676" t="s">
        <v>1067</v>
      </c>
      <c r="E1885" s="524"/>
      <c r="F1885" s="676"/>
      <c r="G1885" s="665">
        <v>2022</v>
      </c>
      <c r="H1885" s="665">
        <v>4</v>
      </c>
      <c r="I1885" s="687"/>
      <c r="J1885" s="666"/>
      <c r="K1885" s="676" t="s">
        <v>1334</v>
      </c>
      <c r="L1885" s="677" t="s">
        <v>1323</v>
      </c>
      <c r="M1885" s="677">
        <v>44496</v>
      </c>
      <c r="N1885" s="677">
        <v>44665</v>
      </c>
      <c r="O1885" s="677"/>
      <c r="P1885" s="677">
        <v>44663</v>
      </c>
      <c r="Q1885" s="666"/>
      <c r="R1885" s="666"/>
      <c r="S1885" s="665" t="s">
        <v>1118</v>
      </c>
      <c r="T1885" s="665">
        <v>60</v>
      </c>
      <c r="U1885" s="676">
        <v>49203132</v>
      </c>
      <c r="V1885" s="676" t="s">
        <v>986</v>
      </c>
      <c r="W1885" s="678">
        <v>360</v>
      </c>
      <c r="X1885" s="551">
        <v>2496</v>
      </c>
      <c r="Y1885" s="693">
        <v>898560</v>
      </c>
      <c r="Z1885" s="680">
        <v>0.5</v>
      </c>
      <c r="AA1885" s="682">
        <f>Y1885*Z1885</f>
        <v>449280</v>
      </c>
      <c r="AB1885" s="521"/>
      <c r="AC1885" s="668">
        <v>0</v>
      </c>
      <c r="AD1885" s="676"/>
      <c r="AE1885" s="684"/>
      <c r="AF1885" s="695">
        <f>AA1885+AD1885+AE1885</f>
        <v>449280</v>
      </c>
      <c r="AG1885" s="665" t="s">
        <v>1073</v>
      </c>
      <c r="AH1885" s="641"/>
      <c r="AI1885" s="676">
        <v>60</v>
      </c>
      <c r="AJ1885" s="676" t="s">
        <v>1324</v>
      </c>
      <c r="AK1885" s="676" t="s">
        <v>1129</v>
      </c>
      <c r="AL1885" s="696" t="s">
        <v>1325</v>
      </c>
      <c r="AM1885" s="665" t="s">
        <v>52</v>
      </c>
      <c r="AN1885" s="676" t="s">
        <v>1076</v>
      </c>
      <c r="AO1885" s="665"/>
      <c r="AP1885" s="676"/>
      <c r="AQ1885" s="676" t="s">
        <v>37</v>
      </c>
      <c r="AR1885" s="676"/>
      <c r="AS1885" s="523" t="s">
        <v>1078</v>
      </c>
      <c r="AT1885" s="523"/>
      <c r="AU1885" s="523"/>
      <c r="AV1885" s="674"/>
      <c r="AW1885" s="673">
        <f>U1885</f>
        <v>49203132</v>
      </c>
      <c r="AX1885" s="673" cm="1">
        <f t="array" ref="AX1885">SUM(MID(0&amp;AW1885,LARGE(INDEX(ISNUMBER(--MID(AW1885,ROW($1:$8),1))*ROW($1:$8),),ROW($1:$8))+1,1)*10^ROW($1:$8)/10)</f>
        <v>49203132</v>
      </c>
      <c r="AY1885" s="673" t="str">
        <f>VLOOKUP($AX1885,'Item Master Data'!$A:$F,3,FALSE)</f>
        <v>Q.PEAK DUO BLK G10+</v>
      </c>
      <c r="AZ1885" s="673">
        <f>VLOOKUP($AX1885,'Item Master Data'!$A:$F,6,FALSE)</f>
        <v>360</v>
      </c>
      <c r="BA1885" s="673">
        <f>X1885/BB1885</f>
        <v>78</v>
      </c>
      <c r="BB1885" s="673">
        <f>VLOOKUP(AX1885,'Item Master Data'!$A:$G,7,FALSE)</f>
        <v>32</v>
      </c>
      <c r="BC1885" s="673"/>
      <c r="BD1885" s="673">
        <f>W1885-AZ1885</f>
        <v>0</v>
      </c>
    </row>
    <row r="1886" spans="1:56">
      <c r="A1886" s="697">
        <v>10</v>
      </c>
      <c r="B1886" s="558"/>
      <c r="C1886" s="558"/>
      <c r="D1886" s="676" t="s">
        <v>1067</v>
      </c>
      <c r="E1886" s="535" t="s">
        <v>1330</v>
      </c>
      <c r="F1886" s="676"/>
      <c r="G1886" s="665">
        <v>2022</v>
      </c>
      <c r="H1886" s="665">
        <v>4</v>
      </c>
      <c r="I1886" s="687"/>
      <c r="J1886" s="666"/>
      <c r="K1886" s="676" t="s">
        <v>1329</v>
      </c>
      <c r="L1886" s="677" t="s">
        <v>1323</v>
      </c>
      <c r="M1886" s="677">
        <v>44501</v>
      </c>
      <c r="N1886" s="677">
        <v>44621</v>
      </c>
      <c r="O1886" s="677"/>
      <c r="P1886" s="677">
        <v>44630</v>
      </c>
      <c r="Q1886" s="666">
        <v>44666</v>
      </c>
      <c r="R1886" s="666">
        <v>44669</v>
      </c>
      <c r="S1886" s="665" t="s">
        <v>1118</v>
      </c>
      <c r="T1886" s="665">
        <v>60</v>
      </c>
      <c r="U1886" s="676" t="s">
        <v>1290</v>
      </c>
      <c r="V1886" s="676" t="s">
        <v>973</v>
      </c>
      <c r="W1886" s="678">
        <v>400</v>
      </c>
      <c r="X1886" s="551">
        <v>2304</v>
      </c>
      <c r="Y1886" s="693">
        <v>921600</v>
      </c>
      <c r="Z1886" s="667">
        <v>0.55000000000000004</v>
      </c>
      <c r="AA1886" s="682">
        <f>Y1886*Z1886</f>
        <v>506880.00000000006</v>
      </c>
      <c r="AB1886" s="521"/>
      <c r="AC1886" s="668">
        <v>0</v>
      </c>
      <c r="AD1886" s="676"/>
      <c r="AE1886" s="684"/>
      <c r="AF1886" s="695">
        <f>AA1886+AD1886+AE1886</f>
        <v>506880.00000000006</v>
      </c>
      <c r="AG1886" s="665" t="s">
        <v>1073</v>
      </c>
      <c r="AH1886" s="641"/>
      <c r="AI1886" s="676">
        <v>60</v>
      </c>
      <c r="AJ1886" s="676" t="s">
        <v>1324</v>
      </c>
      <c r="AK1886" s="676" t="s">
        <v>1129</v>
      </c>
      <c r="AL1886" s="696" t="s">
        <v>1325</v>
      </c>
      <c r="AM1886" s="665" t="s">
        <v>52</v>
      </c>
      <c r="AN1886" s="676" t="s">
        <v>50</v>
      </c>
      <c r="AO1886" s="665"/>
      <c r="AP1886" s="676" t="s">
        <v>38</v>
      </c>
      <c r="AQ1886" s="676" t="s">
        <v>37</v>
      </c>
      <c r="AR1886" s="676"/>
      <c r="AS1886" s="523" t="s">
        <v>1078</v>
      </c>
      <c r="AT1886" s="523"/>
      <c r="AU1886" s="523"/>
      <c r="AV1886" s="674"/>
      <c r="AW1886" s="673" t="str">
        <f>U1886</f>
        <v>30390456H</v>
      </c>
      <c r="AX1886" s="673" cm="1">
        <f t="array" ref="AX1886">SUM(MID(0&amp;AW1886,LARGE(INDEX(ISNUMBER(--MID(AW1886,ROW($1:$8),1))*ROW($1:$8),),ROW($1:$8))+1,1)*10^ROW($1:$8)/10)</f>
        <v>30390456</v>
      </c>
      <c r="AY1886" s="673" t="str">
        <f>VLOOKUP($AX1886,'Item Master Data'!$A:$F,3,FALSE)</f>
        <v>Q.PEAK DUO BLK ML G10+</v>
      </c>
      <c r="AZ1886" s="673">
        <f>VLOOKUP($AX1886,'Item Master Data'!$A:$F,6,FALSE)</f>
        <v>400</v>
      </c>
      <c r="BA1886" s="673">
        <f>X1886/BB1886</f>
        <v>72</v>
      </c>
      <c r="BB1886" s="673">
        <f>VLOOKUP(AX1886,'Item Master Data'!$A:$G,7,FALSE)</f>
        <v>32</v>
      </c>
      <c r="BC1886" s="673"/>
      <c r="BD1886" s="673">
        <f>W1886-AZ1886</f>
        <v>0</v>
      </c>
    </row>
    <row r="1887" spans="1:56">
      <c r="A1887" s="697"/>
      <c r="B1887" s="558"/>
      <c r="C1887" s="558"/>
      <c r="D1887" s="676" t="s">
        <v>1067</v>
      </c>
      <c r="E1887" s="535" t="s">
        <v>1331</v>
      </c>
      <c r="F1887" s="676" t="s">
        <v>87</v>
      </c>
      <c r="G1887" s="676">
        <v>2022</v>
      </c>
      <c r="H1887" s="665">
        <v>4</v>
      </c>
      <c r="I1887" s="687"/>
      <c r="J1887" s="666"/>
      <c r="K1887" s="676" t="s">
        <v>1332</v>
      </c>
      <c r="L1887" s="677" t="s">
        <v>1323</v>
      </c>
      <c r="M1887" s="677">
        <v>44501</v>
      </c>
      <c r="N1887" s="677">
        <v>44634</v>
      </c>
      <c r="O1887" s="677"/>
      <c r="P1887" s="677">
        <v>44620</v>
      </c>
      <c r="Q1887" s="666"/>
      <c r="R1887" s="666"/>
      <c r="S1887" s="665" t="s">
        <v>1118</v>
      </c>
      <c r="T1887" s="665">
        <v>72</v>
      </c>
      <c r="U1887" s="676">
        <v>49303156</v>
      </c>
      <c r="V1887" s="676" t="s">
        <v>1072</v>
      </c>
      <c r="W1887" s="678">
        <v>480</v>
      </c>
      <c r="X1887" s="551">
        <v>2436</v>
      </c>
      <c r="Y1887" s="693">
        <v>1169280</v>
      </c>
      <c r="Z1887" s="680">
        <v>0.48</v>
      </c>
      <c r="AA1887" s="682">
        <f>Y1887*Z1887</f>
        <v>561254.40000000002</v>
      </c>
      <c r="AB1887" s="521"/>
      <c r="AC1887" s="668">
        <v>0</v>
      </c>
      <c r="AD1887" s="676"/>
      <c r="AE1887" s="684"/>
      <c r="AF1887" s="695">
        <f>AA1887+AD1887+AE1887</f>
        <v>561254.40000000002</v>
      </c>
      <c r="AG1887" s="665" t="s">
        <v>1073</v>
      </c>
      <c r="AH1887" s="641"/>
      <c r="AI1887" s="676">
        <v>60</v>
      </c>
      <c r="AJ1887" s="676" t="s">
        <v>1324</v>
      </c>
      <c r="AK1887" s="676" t="s">
        <v>1129</v>
      </c>
      <c r="AL1887" s="696" t="s">
        <v>1325</v>
      </c>
      <c r="AM1887" s="665" t="s">
        <v>52</v>
      </c>
      <c r="AN1887" s="676" t="s">
        <v>1076</v>
      </c>
      <c r="AO1887" s="665"/>
      <c r="AP1887" s="676" t="s">
        <v>92</v>
      </c>
      <c r="AQ1887" s="676" t="s">
        <v>37</v>
      </c>
      <c r="AR1887" s="676"/>
      <c r="AS1887" s="523" t="s">
        <v>1078</v>
      </c>
      <c r="AT1887" s="523"/>
      <c r="AU1887" s="523"/>
      <c r="AV1887" s="674"/>
      <c r="AW1887" s="673">
        <f>U1887</f>
        <v>49303156</v>
      </c>
      <c r="AX1887" s="673" cm="1">
        <f t="array" ref="AX1887">SUM(MID(0&amp;AW1887,LARGE(INDEX(ISNUMBER(--MID(AW1887,ROW($1:$8),1))*ROW($1:$8),),ROW($1:$8))+1,1)*10^ROW($1:$8)/10)</f>
        <v>49303156</v>
      </c>
      <c r="AY1887" s="673" t="str">
        <f>VLOOKUP($AX1887,'Item Master Data'!$A:$F,3,FALSE)</f>
        <v>Q.PEAK DUO XL G10 BFG</v>
      </c>
      <c r="AZ1887" s="673">
        <f>VLOOKUP($AX1887,'Item Master Data'!$A:$F,6,FALSE)</f>
        <v>480</v>
      </c>
      <c r="BA1887" s="673">
        <f>X1887/BB1887</f>
        <v>84</v>
      </c>
      <c r="BB1887" s="673">
        <f>VLOOKUP(AX1887,'Item Master Data'!$A:$G,7,FALSE)</f>
        <v>29</v>
      </c>
      <c r="BC1887" s="673"/>
      <c r="BD1887" s="673">
        <f>W1887-AZ1887</f>
        <v>0</v>
      </c>
    </row>
    <row r="1888" spans="1:56">
      <c r="A1888" s="697"/>
      <c r="B1888" s="558"/>
      <c r="C1888" s="558"/>
      <c r="D1888" s="676" t="s">
        <v>1067</v>
      </c>
      <c r="E1888" s="524"/>
      <c r="F1888" s="676" t="s">
        <v>87</v>
      </c>
      <c r="G1888" s="676">
        <v>2022</v>
      </c>
      <c r="H1888" s="665">
        <v>4</v>
      </c>
      <c r="I1888" s="687"/>
      <c r="J1888" s="666"/>
      <c r="K1888" s="676" t="s">
        <v>1361</v>
      </c>
      <c r="L1888" s="677" t="s">
        <v>1352</v>
      </c>
      <c r="M1888" s="677">
        <v>44509</v>
      </c>
      <c r="N1888" s="677">
        <v>44593</v>
      </c>
      <c r="O1888" s="677"/>
      <c r="P1888" s="677">
        <v>44666</v>
      </c>
      <c r="Q1888" s="666"/>
      <c r="R1888" s="666"/>
      <c r="S1888" s="665" t="s">
        <v>1106</v>
      </c>
      <c r="T1888" s="665">
        <v>72</v>
      </c>
      <c r="U1888" s="676">
        <v>49303556</v>
      </c>
      <c r="V1888" s="676" t="s">
        <v>1072</v>
      </c>
      <c r="W1888" s="678">
        <v>480</v>
      </c>
      <c r="X1888" s="551">
        <v>1276</v>
      </c>
      <c r="Y1888" s="693">
        <v>612480</v>
      </c>
      <c r="Z1888" s="667">
        <v>0.47</v>
      </c>
      <c r="AA1888" s="682">
        <f>Y1888*Z1888</f>
        <v>287865.59999999998</v>
      </c>
      <c r="AB1888" s="521"/>
      <c r="AC1888" s="668">
        <v>0</v>
      </c>
      <c r="AD1888" s="676"/>
      <c r="AE1888" s="684"/>
      <c r="AF1888" s="695">
        <f>AA1888+AD1888+AE1888</f>
        <v>287865.59999999998</v>
      </c>
      <c r="AG1888" s="665" t="s">
        <v>1073</v>
      </c>
      <c r="AH1888" s="641"/>
      <c r="AI1888" s="676">
        <v>60</v>
      </c>
      <c r="AJ1888" s="676" t="s">
        <v>1354</v>
      </c>
      <c r="AK1888" s="676" t="s">
        <v>1089</v>
      </c>
      <c r="AL1888" s="696">
        <v>8110</v>
      </c>
      <c r="AM1888" s="665" t="s">
        <v>52</v>
      </c>
      <c r="AN1888" s="676" t="s">
        <v>1076</v>
      </c>
      <c r="AO1888" s="665"/>
      <c r="AP1888" s="676"/>
      <c r="AQ1888" s="676" t="s">
        <v>37</v>
      </c>
      <c r="AR1888" s="676"/>
      <c r="AS1888" s="523" t="s">
        <v>1077</v>
      </c>
      <c r="AT1888" s="523"/>
      <c r="AU1888" s="523"/>
      <c r="AV1888" s="674"/>
      <c r="AW1888" s="673">
        <f>U1888</f>
        <v>49303556</v>
      </c>
      <c r="AX1888" s="673" cm="1">
        <f t="array" ref="AX1888">SUM(MID(0&amp;AW1888,LARGE(INDEX(ISNUMBER(--MID(AW1888,ROW($1:$8),1))*ROW($1:$8),),ROW($1:$8))+1,1)*10^ROW($1:$8)/10)</f>
        <v>49303556</v>
      </c>
      <c r="AY1888" s="673" t="str">
        <f>VLOOKUP($AX1888,'Item Master Data'!$A:$F,3,FALSE)</f>
        <v>Q.PEAK DUO XL G10 BFG</v>
      </c>
      <c r="AZ1888" s="673">
        <f>VLOOKUP($AX1888,'Item Master Data'!$A:$F,6,FALSE)</f>
        <v>480</v>
      </c>
      <c r="BA1888" s="673">
        <f>X1888/BB1888</f>
        <v>44</v>
      </c>
      <c r="BB1888" s="673">
        <f>VLOOKUP(AX1888,'Item Master Data'!$A:$G,7,FALSE)</f>
        <v>29</v>
      </c>
      <c r="BC1888" s="673"/>
      <c r="BD1888" s="673">
        <f>W1888-AZ1888</f>
        <v>0</v>
      </c>
    </row>
    <row r="1889" spans="1:1259">
      <c r="A1889" s="697"/>
      <c r="B1889" s="558"/>
      <c r="C1889" s="558"/>
      <c r="D1889" s="676" t="s">
        <v>1067</v>
      </c>
      <c r="E1889" s="524"/>
      <c r="F1889" s="676" t="s">
        <v>87</v>
      </c>
      <c r="G1889" s="676">
        <v>2022</v>
      </c>
      <c r="H1889" s="665">
        <v>4</v>
      </c>
      <c r="I1889" s="687"/>
      <c r="J1889" s="666"/>
      <c r="K1889" s="676" t="s">
        <v>1361</v>
      </c>
      <c r="L1889" s="677" t="s">
        <v>1352</v>
      </c>
      <c r="M1889" s="677">
        <v>44509</v>
      </c>
      <c r="N1889" s="677">
        <v>44593</v>
      </c>
      <c r="O1889" s="677"/>
      <c r="P1889" s="666">
        <v>44666</v>
      </c>
      <c r="Q1889" s="666"/>
      <c r="R1889" s="666"/>
      <c r="S1889" s="665" t="s">
        <v>1106</v>
      </c>
      <c r="T1889" s="665">
        <v>72</v>
      </c>
      <c r="U1889" s="676">
        <v>49303556</v>
      </c>
      <c r="V1889" s="665" t="s">
        <v>1072</v>
      </c>
      <c r="W1889" s="678">
        <v>480</v>
      </c>
      <c r="X1889" s="551">
        <v>2552</v>
      </c>
      <c r="Y1889" s="693">
        <v>1224960</v>
      </c>
      <c r="Z1889" s="667">
        <v>0.47</v>
      </c>
      <c r="AA1889" s="682">
        <f>Y1889*Z1889</f>
        <v>575731.19999999995</v>
      </c>
      <c r="AB1889" s="521"/>
      <c r="AC1889" s="668">
        <v>0</v>
      </c>
      <c r="AD1889" s="676"/>
      <c r="AE1889" s="684"/>
      <c r="AF1889" s="695">
        <f>AA1889+AD1889+AE1889</f>
        <v>575731.19999999995</v>
      </c>
      <c r="AG1889" s="665" t="s">
        <v>1073</v>
      </c>
      <c r="AH1889" s="641"/>
      <c r="AI1889" s="676">
        <v>60</v>
      </c>
      <c r="AJ1889" s="676" t="s">
        <v>1358</v>
      </c>
      <c r="AK1889" s="676" t="s">
        <v>1359</v>
      </c>
      <c r="AL1889" s="696">
        <v>18301</v>
      </c>
      <c r="AM1889" s="665" t="s">
        <v>52</v>
      </c>
      <c r="AN1889" s="676" t="s">
        <v>1076</v>
      </c>
      <c r="AO1889" s="665"/>
      <c r="AP1889" s="676"/>
      <c r="AQ1889" s="676" t="s">
        <v>37</v>
      </c>
      <c r="AR1889" s="676"/>
      <c r="AS1889" s="523" t="s">
        <v>1077</v>
      </c>
      <c r="AT1889" s="523"/>
      <c r="AU1889" s="523"/>
      <c r="AV1889" s="674"/>
      <c r="AW1889" s="673">
        <f>U1889</f>
        <v>49303556</v>
      </c>
      <c r="AX1889" s="673" cm="1">
        <f t="array" ref="AX1889">SUM(MID(0&amp;AW1889,LARGE(INDEX(ISNUMBER(--MID(AW1889,ROW($1:$8),1))*ROW($1:$8),),ROW($1:$8))+1,1)*10^ROW($1:$8)/10)</f>
        <v>49303556</v>
      </c>
      <c r="AY1889" s="673" t="str">
        <f>VLOOKUP($AX1889,'Item Master Data'!$A:$F,3,FALSE)</f>
        <v>Q.PEAK DUO XL G10 BFG</v>
      </c>
      <c r="AZ1889" s="673">
        <f>VLOOKUP($AX1889,'Item Master Data'!$A:$F,6,FALSE)</f>
        <v>480</v>
      </c>
      <c r="BA1889" s="673">
        <f>X1889/BB1889</f>
        <v>88</v>
      </c>
      <c r="BB1889" s="673">
        <f>VLOOKUP(AX1889,'Item Master Data'!$A:$G,7,FALSE)</f>
        <v>29</v>
      </c>
      <c r="BC1889" s="673"/>
      <c r="BD1889" s="673">
        <f>W1889-AZ1889</f>
        <v>0</v>
      </c>
    </row>
    <row r="1890" spans="1:1259">
      <c r="A1890" s="697"/>
      <c r="B1890" s="558"/>
      <c r="C1890" s="558"/>
      <c r="D1890" s="676" t="s">
        <v>1067</v>
      </c>
      <c r="E1890" s="524"/>
      <c r="F1890" s="676" t="s">
        <v>87</v>
      </c>
      <c r="G1890" s="676">
        <v>2022</v>
      </c>
      <c r="H1890" s="665">
        <v>4</v>
      </c>
      <c r="I1890" s="687"/>
      <c r="J1890" s="666"/>
      <c r="K1890" s="676" t="s">
        <v>1362</v>
      </c>
      <c r="L1890" s="677" t="s">
        <v>1352</v>
      </c>
      <c r="M1890" s="677">
        <v>44568</v>
      </c>
      <c r="N1890" s="677">
        <v>44641</v>
      </c>
      <c r="O1890" s="677"/>
      <c r="P1890" s="677">
        <v>44666</v>
      </c>
      <c r="Q1890" s="666"/>
      <c r="R1890" s="666"/>
      <c r="S1890" s="665" t="s">
        <v>1106</v>
      </c>
      <c r="T1890" s="665">
        <v>72</v>
      </c>
      <c r="U1890" s="676">
        <v>49303556</v>
      </c>
      <c r="V1890" s="676" t="s">
        <v>1072</v>
      </c>
      <c r="W1890" s="678">
        <v>480</v>
      </c>
      <c r="X1890" s="551">
        <v>3828</v>
      </c>
      <c r="Y1890" s="693">
        <v>1837440</v>
      </c>
      <c r="Z1890" s="667">
        <v>0.47</v>
      </c>
      <c r="AA1890" s="682">
        <f>Y1890*Z1890</f>
        <v>863596.79999999993</v>
      </c>
      <c r="AB1890" s="521"/>
      <c r="AC1890" s="668">
        <v>0</v>
      </c>
      <c r="AD1890" s="676"/>
      <c r="AE1890" s="684"/>
      <c r="AF1890" s="695">
        <f>AA1890+AD1890+AE1890</f>
        <v>863596.79999999993</v>
      </c>
      <c r="AG1890" s="665" t="s">
        <v>1073</v>
      </c>
      <c r="AH1890" s="641"/>
      <c r="AI1890" s="676">
        <v>60</v>
      </c>
      <c r="AJ1890" s="676" t="s">
        <v>1354</v>
      </c>
      <c r="AK1890" s="676" t="s">
        <v>1089</v>
      </c>
      <c r="AL1890" s="696">
        <v>8110</v>
      </c>
      <c r="AM1890" s="665" t="s">
        <v>52</v>
      </c>
      <c r="AN1890" s="676" t="s">
        <v>1076</v>
      </c>
      <c r="AO1890" s="665"/>
      <c r="AP1890" s="676"/>
      <c r="AQ1890" s="676" t="s">
        <v>37</v>
      </c>
      <c r="AR1890" s="676"/>
      <c r="AS1890" s="523" t="s">
        <v>1077</v>
      </c>
      <c r="AT1890" s="523"/>
      <c r="AU1890" s="523"/>
      <c r="AV1890" s="674"/>
      <c r="AW1890" s="673">
        <f>U1890</f>
        <v>49303556</v>
      </c>
      <c r="AX1890" s="673" cm="1">
        <f t="array" ref="AX1890">SUM(MID(0&amp;AW1890,LARGE(INDEX(ISNUMBER(--MID(AW1890,ROW($1:$8),1))*ROW($1:$8),),ROW($1:$8))+1,1)*10^ROW($1:$8)/10)</f>
        <v>49303556</v>
      </c>
      <c r="AY1890" s="673" t="str">
        <f>VLOOKUP($AX1890,'Item Master Data'!$A:$F,3,FALSE)</f>
        <v>Q.PEAK DUO XL G10 BFG</v>
      </c>
      <c r="AZ1890" s="673">
        <f>VLOOKUP($AX1890,'Item Master Data'!$A:$F,6,FALSE)</f>
        <v>480</v>
      </c>
      <c r="BA1890" s="673">
        <f>X1890/BB1890</f>
        <v>132</v>
      </c>
      <c r="BB1890" s="673">
        <f>VLOOKUP(AX1890,'Item Master Data'!$A:$G,7,FALSE)</f>
        <v>29</v>
      </c>
      <c r="BC1890" s="673"/>
      <c r="BD1890" s="673">
        <f>W1890-AZ1890</f>
        <v>0</v>
      </c>
    </row>
    <row r="1891" spans="1:1259">
      <c r="A1891" s="697"/>
      <c r="B1891" s="558"/>
      <c r="C1891" s="558"/>
      <c r="D1891" s="676" t="s">
        <v>1067</v>
      </c>
      <c r="E1891" s="524"/>
      <c r="F1891" s="676" t="s">
        <v>87</v>
      </c>
      <c r="G1891" s="676">
        <v>2022</v>
      </c>
      <c r="H1891" s="665">
        <v>4</v>
      </c>
      <c r="I1891" s="687"/>
      <c r="J1891" s="677"/>
      <c r="K1891" s="676" t="s">
        <v>1363</v>
      </c>
      <c r="L1891" s="677" t="s">
        <v>1352</v>
      </c>
      <c r="M1891" s="677">
        <v>44568</v>
      </c>
      <c r="N1891" s="677">
        <v>44568</v>
      </c>
      <c r="O1891" s="677"/>
      <c r="P1891" s="666">
        <v>44666</v>
      </c>
      <c r="Q1891" s="666"/>
      <c r="R1891" s="666"/>
      <c r="S1891" s="676" t="s">
        <v>1106</v>
      </c>
      <c r="T1891" s="665">
        <v>72</v>
      </c>
      <c r="U1891" s="676">
        <v>49303556</v>
      </c>
      <c r="V1891" s="665" t="s">
        <v>1072</v>
      </c>
      <c r="W1891" s="678">
        <v>480</v>
      </c>
      <c r="X1891" s="551">
        <v>3828</v>
      </c>
      <c r="Y1891" s="693">
        <v>1837440</v>
      </c>
      <c r="Z1891" s="680">
        <v>0.47</v>
      </c>
      <c r="AA1891" s="682">
        <f>Y1891*Z1891</f>
        <v>863596.79999999993</v>
      </c>
      <c r="AB1891" s="521"/>
      <c r="AC1891" s="683">
        <v>0</v>
      </c>
      <c r="AD1891" s="676"/>
      <c r="AE1891" s="684"/>
      <c r="AF1891" s="695">
        <f>AA1891+AD1891+AE1891</f>
        <v>863596.79999999993</v>
      </c>
      <c r="AG1891" s="665" t="s">
        <v>1073</v>
      </c>
      <c r="AH1891" s="641"/>
      <c r="AI1891" s="676">
        <v>60</v>
      </c>
      <c r="AJ1891" s="676" t="s">
        <v>1354</v>
      </c>
      <c r="AK1891" s="676" t="s">
        <v>1089</v>
      </c>
      <c r="AL1891" s="696">
        <v>8110</v>
      </c>
      <c r="AM1891" s="665" t="s">
        <v>52</v>
      </c>
      <c r="AN1891" s="676" t="s">
        <v>1076</v>
      </c>
      <c r="AO1891" s="665"/>
      <c r="AP1891" s="676"/>
      <c r="AQ1891" s="676" t="s">
        <v>37</v>
      </c>
      <c r="AR1891" s="676"/>
      <c r="AS1891" s="523" t="s">
        <v>1077</v>
      </c>
      <c r="AT1891" s="523"/>
      <c r="AU1891" s="523"/>
      <c r="AV1891" s="674"/>
      <c r="AW1891" s="673">
        <f>U1891</f>
        <v>49303556</v>
      </c>
      <c r="AX1891" s="673" cm="1">
        <f t="array" ref="AX1891">SUM(MID(0&amp;AW1891,LARGE(INDEX(ISNUMBER(--MID(AW1891,ROW($1:$8),1))*ROW($1:$8),),ROW($1:$8))+1,1)*10^ROW($1:$8)/10)</f>
        <v>49303556</v>
      </c>
      <c r="AY1891" s="673" t="str">
        <f>VLOOKUP($AX1891,'Item Master Data'!$A:$F,3,FALSE)</f>
        <v>Q.PEAK DUO XL G10 BFG</v>
      </c>
      <c r="AZ1891" s="673">
        <f>VLOOKUP($AX1891,'Item Master Data'!$A:$F,6,FALSE)</f>
        <v>480</v>
      </c>
      <c r="BA1891" s="673">
        <f>X1891/BB1891</f>
        <v>132</v>
      </c>
      <c r="BB1891" s="673">
        <f>VLOOKUP(AX1891,'Item Master Data'!$A:$G,7,FALSE)</f>
        <v>29</v>
      </c>
      <c r="BC1891" s="673"/>
      <c r="BD1891" s="673">
        <f>W1891-AZ1891</f>
        <v>0</v>
      </c>
    </row>
    <row r="1892" spans="1:1259">
      <c r="A1892" s="697"/>
      <c r="B1892" s="558"/>
      <c r="C1892" s="558"/>
      <c r="D1892" s="676" t="s">
        <v>1067</v>
      </c>
      <c r="E1892" s="524"/>
      <c r="F1892" s="676"/>
      <c r="G1892" s="676">
        <v>2022</v>
      </c>
      <c r="H1892" s="665">
        <v>4</v>
      </c>
      <c r="I1892" s="687" t="s">
        <v>1068</v>
      </c>
      <c r="J1892" s="677">
        <v>44656</v>
      </c>
      <c r="K1892" s="676" t="s">
        <v>1369</v>
      </c>
      <c r="L1892" s="677" t="s">
        <v>1370</v>
      </c>
      <c r="M1892" s="677">
        <v>44496</v>
      </c>
      <c r="N1892" s="677">
        <v>44562</v>
      </c>
      <c r="O1892" s="677">
        <v>44621</v>
      </c>
      <c r="P1892" s="666">
        <v>44628</v>
      </c>
      <c r="Q1892" s="666">
        <v>44656</v>
      </c>
      <c r="R1892" s="666">
        <v>44657</v>
      </c>
      <c r="S1892" s="665" t="s">
        <v>1118</v>
      </c>
      <c r="T1892" s="665">
        <v>60</v>
      </c>
      <c r="U1892" s="676">
        <v>49201132</v>
      </c>
      <c r="V1892" s="665" t="s">
        <v>986</v>
      </c>
      <c r="W1892" s="678">
        <v>360</v>
      </c>
      <c r="X1892" s="551">
        <v>832</v>
      </c>
      <c r="Y1892" s="693">
        <v>299520</v>
      </c>
      <c r="Z1892" s="680">
        <v>0.53</v>
      </c>
      <c r="AA1892" s="682">
        <f>Y1892*Z1892</f>
        <v>158745.60000000001</v>
      </c>
      <c r="AB1892" s="521"/>
      <c r="AC1892" s="683">
        <v>0</v>
      </c>
      <c r="AD1892" s="676"/>
      <c r="AE1892" s="684"/>
      <c r="AF1892" s="695">
        <f>AA1892+AD1892+AE1892</f>
        <v>158745.60000000001</v>
      </c>
      <c r="AG1892" s="665" t="s">
        <v>1073</v>
      </c>
      <c r="AH1892" s="641"/>
      <c r="AI1892" s="676">
        <v>60</v>
      </c>
      <c r="AJ1892" s="676" t="s">
        <v>1291</v>
      </c>
      <c r="AK1892" s="676" t="s">
        <v>1285</v>
      </c>
      <c r="AL1892" s="696">
        <v>63134</v>
      </c>
      <c r="AM1892" s="665" t="s">
        <v>52</v>
      </c>
      <c r="AN1892" s="676" t="s">
        <v>1076</v>
      </c>
      <c r="AO1892" s="665"/>
      <c r="AP1892" s="676"/>
      <c r="AQ1892" s="676"/>
      <c r="AR1892" s="676"/>
      <c r="AS1892" s="523" t="s">
        <v>1077</v>
      </c>
      <c r="AT1892" s="523"/>
      <c r="AU1892" s="523" t="s">
        <v>1078</v>
      </c>
      <c r="AV1892" s="674"/>
      <c r="AW1892" s="673">
        <f>U1892</f>
        <v>49201132</v>
      </c>
      <c r="AX1892" s="673" cm="1">
        <f t="array" ref="AX1892">SUM(MID(0&amp;AW1892,LARGE(INDEX(ISNUMBER(--MID(AW1892,ROW($1:$8),1))*ROW($1:$8),),ROW($1:$8))+1,1)*10^ROW($1:$8)/10)</f>
        <v>49201132</v>
      </c>
      <c r="AY1892" s="673" t="str">
        <f>VLOOKUP($AX1892,'Item Master Data'!$A:$F,3,FALSE)</f>
        <v>Q.PEAK DUO BLK G10+</v>
      </c>
      <c r="AZ1892" s="673">
        <f>VLOOKUP($AX1892,'Item Master Data'!$A:$F,6,FALSE)</f>
        <v>360</v>
      </c>
      <c r="BA1892" s="673">
        <f>X1892/BB1892</f>
        <v>26</v>
      </c>
      <c r="BB1892" s="673">
        <f>VLOOKUP(AX1892,'Item Master Data'!$A:$G,7,FALSE)</f>
        <v>32</v>
      </c>
      <c r="BC1892" s="673"/>
      <c r="BD1892" s="673">
        <f>W1892-AZ1892</f>
        <v>0</v>
      </c>
    </row>
    <row r="1893" spans="1:1259">
      <c r="A1893" s="697"/>
      <c r="B1893" s="558"/>
      <c r="C1893" s="558"/>
      <c r="D1893" s="676" t="s">
        <v>1067</v>
      </c>
      <c r="E1893" s="524"/>
      <c r="F1893" s="676"/>
      <c r="G1893" s="676">
        <v>2022</v>
      </c>
      <c r="H1893" s="676">
        <v>4</v>
      </c>
      <c r="I1893" s="687"/>
      <c r="J1893" s="677"/>
      <c r="K1893" s="676" t="s">
        <v>1371</v>
      </c>
      <c r="L1893" s="677" t="s">
        <v>1370</v>
      </c>
      <c r="M1893" s="677">
        <v>44574</v>
      </c>
      <c r="N1893" s="677">
        <v>44652</v>
      </c>
      <c r="O1893" s="677"/>
      <c r="P1893" s="666">
        <v>44665</v>
      </c>
      <c r="Q1893" s="666"/>
      <c r="R1893" s="666"/>
      <c r="S1893" s="665" t="s">
        <v>1118</v>
      </c>
      <c r="T1893" s="665">
        <v>72</v>
      </c>
      <c r="U1893" s="676">
        <v>49303156</v>
      </c>
      <c r="V1893" s="665" t="s">
        <v>1072</v>
      </c>
      <c r="W1893" s="678">
        <v>480</v>
      </c>
      <c r="X1893" s="551">
        <v>580</v>
      </c>
      <c r="Y1893" s="693">
        <v>278400</v>
      </c>
      <c r="Z1893" s="680">
        <v>0.47</v>
      </c>
      <c r="AA1893" s="682">
        <f>Y1893*Z1893</f>
        <v>130847.99999999999</v>
      </c>
      <c r="AB1893" s="521"/>
      <c r="AC1893" s="683">
        <v>0</v>
      </c>
      <c r="AD1893" s="676"/>
      <c r="AE1893" s="684"/>
      <c r="AF1893" s="695">
        <f>AA1893+AD1893+AE1893</f>
        <v>130847.99999999999</v>
      </c>
      <c r="AG1893" s="665" t="s">
        <v>1073</v>
      </c>
      <c r="AH1893" s="641"/>
      <c r="AI1893" s="676">
        <v>60</v>
      </c>
      <c r="AJ1893" s="676" t="s">
        <v>1291</v>
      </c>
      <c r="AK1893" s="676" t="s">
        <v>1285</v>
      </c>
      <c r="AL1893" s="696">
        <v>63134</v>
      </c>
      <c r="AM1893" s="665" t="s">
        <v>52</v>
      </c>
      <c r="AN1893" s="676" t="s">
        <v>1076</v>
      </c>
      <c r="AO1893" s="665"/>
      <c r="AP1893" s="676"/>
      <c r="AQ1893" s="676"/>
      <c r="AR1893" s="676"/>
      <c r="AS1893" s="523" t="s">
        <v>1077</v>
      </c>
      <c r="AT1893" s="523"/>
      <c r="AU1893" s="523" t="s">
        <v>1078</v>
      </c>
      <c r="AV1893" s="674"/>
      <c r="AW1893" s="673">
        <f>U1893</f>
        <v>49303156</v>
      </c>
      <c r="AX1893" s="673" cm="1">
        <f t="array" ref="AX1893">SUM(MID(0&amp;AW1893,LARGE(INDEX(ISNUMBER(--MID(AW1893,ROW($1:$8),1))*ROW($1:$8),),ROW($1:$8))+1,1)*10^ROW($1:$8)/10)</f>
        <v>49303156</v>
      </c>
      <c r="AY1893" s="673" t="str">
        <f>VLOOKUP($AX1893,'Item Master Data'!$A:$F,3,FALSE)</f>
        <v>Q.PEAK DUO XL G10 BFG</v>
      </c>
      <c r="AZ1893" s="673">
        <f>VLOOKUP($AX1893,'Item Master Data'!$A:$F,6,FALSE)</f>
        <v>480</v>
      </c>
      <c r="BA1893" s="673">
        <f>X1893/BB1893</f>
        <v>20</v>
      </c>
      <c r="BB1893" s="673">
        <f>VLOOKUP(AX1893,'Item Master Data'!$A:$G,7,FALSE)</f>
        <v>29</v>
      </c>
      <c r="BC1893" s="673"/>
      <c r="BD1893" s="673">
        <f>W1893-AZ1893</f>
        <v>0</v>
      </c>
    </row>
    <row r="1894" spans="1:1259">
      <c r="A1894" s="697"/>
      <c r="B1894" s="558">
        <v>44650</v>
      </c>
      <c r="C1894" s="558">
        <v>44650</v>
      </c>
      <c r="D1894" s="676" t="s">
        <v>1067</v>
      </c>
      <c r="E1894" s="524"/>
      <c r="F1894" s="676" t="s">
        <v>87</v>
      </c>
      <c r="G1894" s="676">
        <v>2022</v>
      </c>
      <c r="H1894" s="665">
        <v>4</v>
      </c>
      <c r="I1894" s="687" t="s">
        <v>1377</v>
      </c>
      <c r="J1894" s="677">
        <v>44658</v>
      </c>
      <c r="K1894" s="676" t="s">
        <v>1378</v>
      </c>
      <c r="L1894" s="677" t="s">
        <v>1379</v>
      </c>
      <c r="M1894" s="677">
        <v>44573</v>
      </c>
      <c r="N1894" s="677">
        <v>44713</v>
      </c>
      <c r="O1894" s="677"/>
      <c r="P1894" s="666">
        <v>44650</v>
      </c>
      <c r="Q1894" s="666">
        <v>44658</v>
      </c>
      <c r="R1894" s="666">
        <v>44662</v>
      </c>
      <c r="S1894" s="665" t="s">
        <v>1106</v>
      </c>
      <c r="T1894" s="665">
        <v>72</v>
      </c>
      <c r="U1894" s="676">
        <v>49303156</v>
      </c>
      <c r="V1894" s="665" t="s">
        <v>1072</v>
      </c>
      <c r="W1894" s="678">
        <v>480</v>
      </c>
      <c r="X1894" s="551">
        <v>2146</v>
      </c>
      <c r="Y1894" s="693">
        <v>1030080</v>
      </c>
      <c r="Z1894" s="667">
        <v>0.47</v>
      </c>
      <c r="AA1894" s="682">
        <f>Y1894*Z1894</f>
        <v>484137.6</v>
      </c>
      <c r="AB1894" s="521"/>
      <c r="AC1894" s="683">
        <v>0</v>
      </c>
      <c r="AD1894" s="676"/>
      <c r="AE1894" s="684"/>
      <c r="AF1894" s="695">
        <f>AA1894+AD1894+AE1894</f>
        <v>484137.6</v>
      </c>
      <c r="AG1894" s="676" t="s">
        <v>1073</v>
      </c>
      <c r="AH1894" s="641"/>
      <c r="AI1894" s="676">
        <v>60</v>
      </c>
      <c r="AJ1894" s="676" t="s">
        <v>1354</v>
      </c>
      <c r="AK1894" s="676" t="s">
        <v>1089</v>
      </c>
      <c r="AL1894" s="696">
        <v>18360</v>
      </c>
      <c r="AM1894" s="676" t="s">
        <v>52</v>
      </c>
      <c r="AN1894" s="676" t="s">
        <v>1076</v>
      </c>
      <c r="AO1894" s="665"/>
      <c r="AP1894" s="676"/>
      <c r="AQ1894" s="676" t="s">
        <v>37</v>
      </c>
      <c r="AR1894" s="676"/>
      <c r="AS1894" s="523" t="s">
        <v>1077</v>
      </c>
      <c r="AT1894" s="523" t="s">
        <v>1078</v>
      </c>
      <c r="AU1894" s="523" t="s">
        <v>1078</v>
      </c>
      <c r="AV1894" s="674"/>
      <c r="AW1894" s="673">
        <f>U1894</f>
        <v>49303156</v>
      </c>
      <c r="AX1894" s="673" cm="1">
        <f t="array" ref="AX1894">SUM(MID(0&amp;AW1894,LARGE(INDEX(ISNUMBER(--MID(AW1894,ROW($1:$8),1))*ROW($1:$8),),ROW($1:$8))+1,1)*10^ROW($1:$8)/10)</f>
        <v>49303156</v>
      </c>
      <c r="AY1894" s="673" t="str">
        <f>VLOOKUP($AX1894,'Item Master Data'!$A:$F,3,FALSE)</f>
        <v>Q.PEAK DUO XL G10 BFG</v>
      </c>
      <c r="AZ1894" s="673">
        <f>VLOOKUP($AX1894,'Item Master Data'!$A:$F,6,FALSE)</f>
        <v>480</v>
      </c>
      <c r="BA1894" s="673">
        <f>X1894/BB1894</f>
        <v>74</v>
      </c>
      <c r="BB1894" s="673">
        <f>VLOOKUP(AX1894,'Item Master Data'!$A:$G,7,FALSE)</f>
        <v>29</v>
      </c>
      <c r="BC1894" s="673"/>
      <c r="BD1894" s="673">
        <f>W1894-AZ1894</f>
        <v>0</v>
      </c>
    </row>
    <row r="1895" spans="1:1259">
      <c r="A1895" s="697"/>
      <c r="B1895" s="558">
        <v>44650</v>
      </c>
      <c r="C1895" s="558">
        <v>44650</v>
      </c>
      <c r="D1895" s="676" t="s">
        <v>1067</v>
      </c>
      <c r="E1895" s="524"/>
      <c r="F1895" s="676" t="s">
        <v>87</v>
      </c>
      <c r="G1895" s="676">
        <v>2022</v>
      </c>
      <c r="H1895" s="665">
        <v>4</v>
      </c>
      <c r="I1895" s="687" t="s">
        <v>1377</v>
      </c>
      <c r="J1895" s="677">
        <v>44658</v>
      </c>
      <c r="K1895" s="676" t="s">
        <v>1378</v>
      </c>
      <c r="L1895" s="677" t="s">
        <v>1379</v>
      </c>
      <c r="M1895" s="677">
        <v>44573</v>
      </c>
      <c r="N1895" s="677">
        <v>44713</v>
      </c>
      <c r="O1895" s="677"/>
      <c r="P1895" s="666">
        <v>44650</v>
      </c>
      <c r="Q1895" s="666">
        <v>44657</v>
      </c>
      <c r="R1895" s="666">
        <v>44659</v>
      </c>
      <c r="S1895" s="665" t="s">
        <v>1106</v>
      </c>
      <c r="T1895" s="665">
        <v>72</v>
      </c>
      <c r="U1895" s="676">
        <v>49303156</v>
      </c>
      <c r="V1895" s="665" t="s">
        <v>1072</v>
      </c>
      <c r="W1895" s="678">
        <v>480</v>
      </c>
      <c r="X1895" s="551">
        <v>8294</v>
      </c>
      <c r="Y1895" s="693">
        <v>3981120</v>
      </c>
      <c r="Z1895" s="667">
        <v>0.47</v>
      </c>
      <c r="AA1895" s="682">
        <f>Y1895*Z1895</f>
        <v>1871126.4</v>
      </c>
      <c r="AB1895" s="521"/>
      <c r="AC1895" s="683">
        <v>0</v>
      </c>
      <c r="AD1895" s="676"/>
      <c r="AE1895" s="684"/>
      <c r="AF1895" s="695">
        <f>AA1895+AD1895+AE1895</f>
        <v>1871126.4</v>
      </c>
      <c r="AG1895" s="676" t="s">
        <v>1073</v>
      </c>
      <c r="AH1895" s="641"/>
      <c r="AI1895" s="676">
        <v>60</v>
      </c>
      <c r="AJ1895" s="676" t="s">
        <v>1358</v>
      </c>
      <c r="AK1895" s="676" t="s">
        <v>1359</v>
      </c>
      <c r="AL1895" s="696">
        <v>18360</v>
      </c>
      <c r="AM1895" s="676" t="s">
        <v>52</v>
      </c>
      <c r="AN1895" s="676" t="s">
        <v>1076</v>
      </c>
      <c r="AO1895" s="665"/>
      <c r="AP1895" s="676"/>
      <c r="AQ1895" s="676" t="s">
        <v>37</v>
      </c>
      <c r="AR1895" s="676"/>
      <c r="AS1895" s="523" t="s">
        <v>1077</v>
      </c>
      <c r="AT1895" s="523" t="s">
        <v>1078</v>
      </c>
      <c r="AU1895" s="523" t="s">
        <v>1078</v>
      </c>
      <c r="AV1895" s="674"/>
      <c r="AW1895" s="673">
        <f>U1895</f>
        <v>49303156</v>
      </c>
      <c r="AX1895" s="673" cm="1">
        <f t="array" ref="AX1895">SUM(MID(0&amp;AW1895,LARGE(INDEX(ISNUMBER(--MID(AW1895,ROW($1:$8),1))*ROW($1:$8),),ROW($1:$8))+1,1)*10^ROW($1:$8)/10)</f>
        <v>49303156</v>
      </c>
      <c r="AY1895" s="673" t="str">
        <f>VLOOKUP($AX1895,'Item Master Data'!$A:$F,3,FALSE)</f>
        <v>Q.PEAK DUO XL G10 BFG</v>
      </c>
      <c r="AZ1895" s="673">
        <f>VLOOKUP($AX1895,'Item Master Data'!$A:$F,6,FALSE)</f>
        <v>480</v>
      </c>
      <c r="BA1895" s="673">
        <f>X1895/BB1895</f>
        <v>286</v>
      </c>
      <c r="BB1895" s="673">
        <f>VLOOKUP(AX1895,'Item Master Data'!$A:$G,7,FALSE)</f>
        <v>29</v>
      </c>
      <c r="BC1895" s="673"/>
      <c r="BD1895" s="673">
        <f>W1895-AZ1895</f>
        <v>0</v>
      </c>
    </row>
    <row r="1896" spans="1:1259">
      <c r="A1896" s="715"/>
      <c r="B1896" s="564"/>
      <c r="C1896" s="564"/>
      <c r="D1896" s="676" t="s">
        <v>1067</v>
      </c>
      <c r="E1896" s="524" t="s">
        <v>1292</v>
      </c>
      <c r="F1896" s="676" t="s">
        <v>1080</v>
      </c>
      <c r="G1896" s="676">
        <v>2022</v>
      </c>
      <c r="H1896" s="665">
        <v>4</v>
      </c>
      <c r="I1896" s="687"/>
      <c r="J1896" s="666"/>
      <c r="K1896" s="685" t="s">
        <v>1385</v>
      </c>
      <c r="L1896" s="677" t="s">
        <v>1386</v>
      </c>
      <c r="M1896" s="677">
        <v>44655</v>
      </c>
      <c r="N1896" s="677">
        <v>44655</v>
      </c>
      <c r="O1896" s="677"/>
      <c r="P1896" s="666">
        <v>44663</v>
      </c>
      <c r="Q1896" s="666"/>
      <c r="R1896" s="666"/>
      <c r="S1896" s="676" t="s">
        <v>1106</v>
      </c>
      <c r="T1896" s="665">
        <v>72</v>
      </c>
      <c r="U1896" s="676">
        <v>49303556</v>
      </c>
      <c r="V1896" s="676" t="s">
        <v>1072</v>
      </c>
      <c r="W1896" s="678">
        <v>480</v>
      </c>
      <c r="X1896" s="551">
        <v>10556</v>
      </c>
      <c r="Y1896" s="693">
        <v>5066880</v>
      </c>
      <c r="Z1896" s="667">
        <v>0.505</v>
      </c>
      <c r="AA1896" s="682">
        <f>Y1896*Z1896</f>
        <v>2558774.4</v>
      </c>
      <c r="AB1896" s="559"/>
      <c r="AC1896" s="668">
        <v>0</v>
      </c>
      <c r="AD1896" s="676"/>
      <c r="AE1896" s="684"/>
      <c r="AF1896" s="695">
        <f>AA1896+AD1896+AE1896</f>
        <v>2558774.4</v>
      </c>
      <c r="AG1896" s="676" t="s">
        <v>1073</v>
      </c>
      <c r="AH1896" s="641">
        <v>0</v>
      </c>
      <c r="AI1896" s="676">
        <v>60</v>
      </c>
      <c r="AJ1896" s="676" t="s">
        <v>1387</v>
      </c>
      <c r="AK1896" s="676" t="s">
        <v>1388</v>
      </c>
      <c r="AL1896" s="696">
        <v>23222</v>
      </c>
      <c r="AM1896" s="676" t="s">
        <v>52</v>
      </c>
      <c r="AN1896" s="676" t="s">
        <v>1076</v>
      </c>
      <c r="AO1896" s="665"/>
      <c r="AP1896" s="676"/>
      <c r="AQ1896" s="676" t="s">
        <v>1090</v>
      </c>
      <c r="AR1896" s="676"/>
      <c r="AS1896" s="523" t="s">
        <v>1077</v>
      </c>
      <c r="AT1896" s="523" t="s">
        <v>1091</v>
      </c>
      <c r="AU1896" s="523" t="s">
        <v>1078</v>
      </c>
      <c r="AV1896" s="674"/>
      <c r="AW1896" s="673">
        <f>U1896</f>
        <v>49303556</v>
      </c>
      <c r="AX1896" s="673" cm="1">
        <f t="array" ref="AX1896">SUM(MID(0&amp;AW1896,LARGE(INDEX(ISNUMBER(--MID(AW1896,ROW($1:$8),1))*ROW($1:$8),),ROW($1:$8))+1,1)*10^ROW($1:$8)/10)</f>
        <v>49303556</v>
      </c>
      <c r="AY1896" s="673" t="str">
        <f>VLOOKUP($AX1896,'Item Master Data'!$A:$F,3,FALSE)</f>
        <v>Q.PEAK DUO XL G10 BFG</v>
      </c>
      <c r="AZ1896" s="673">
        <f>VLOOKUP($AX1896,'Item Master Data'!$A:$F,6,FALSE)</f>
        <v>480</v>
      </c>
      <c r="BA1896" s="673">
        <f>X1896/BB1896</f>
        <v>364</v>
      </c>
      <c r="BB1896" s="673">
        <f>VLOOKUP(AX1896,'Item Master Data'!$A:$G,7,FALSE)</f>
        <v>29</v>
      </c>
      <c r="BC1896" s="673"/>
      <c r="BD1896" s="673">
        <f>W1896-AZ1896</f>
        <v>0</v>
      </c>
    </row>
    <row r="1897" spans="1:1259">
      <c r="A1897" s="697"/>
      <c r="B1897" s="558" t="s">
        <v>1217</v>
      </c>
      <c r="C1897" s="558">
        <v>44573</v>
      </c>
      <c r="D1897" s="676" t="s">
        <v>1067</v>
      </c>
      <c r="E1897" s="568">
        <v>22200</v>
      </c>
      <c r="F1897" s="676" t="s">
        <v>1389</v>
      </c>
      <c r="G1897" s="676">
        <v>2022</v>
      </c>
      <c r="H1897" s="665">
        <v>4</v>
      </c>
      <c r="I1897" s="687"/>
      <c r="J1897" s="666" t="s">
        <v>50</v>
      </c>
      <c r="K1897" s="676" t="s">
        <v>1395</v>
      </c>
      <c r="L1897" s="676" t="s">
        <v>1391</v>
      </c>
      <c r="M1897" s="677">
        <v>44246</v>
      </c>
      <c r="N1897" s="677">
        <v>44498</v>
      </c>
      <c r="O1897" s="677"/>
      <c r="P1897" s="666">
        <v>44623</v>
      </c>
      <c r="Q1897" s="666">
        <v>44662</v>
      </c>
      <c r="R1897" s="666">
        <v>44670</v>
      </c>
      <c r="S1897" s="665" t="s">
        <v>1106</v>
      </c>
      <c r="T1897" s="665">
        <v>72</v>
      </c>
      <c r="U1897" s="676">
        <v>12005832</v>
      </c>
      <c r="V1897" s="665" t="s">
        <v>1072</v>
      </c>
      <c r="W1897" s="676">
        <v>480</v>
      </c>
      <c r="X1897" s="585">
        <v>22800</v>
      </c>
      <c r="Y1897" s="679">
        <v>10944000</v>
      </c>
      <c r="Z1897" s="667">
        <v>0.38159999999999999</v>
      </c>
      <c r="AA1897" s="682">
        <f>Y1897*Z1897</f>
        <v>4176230.3999999999</v>
      </c>
      <c r="AB1897" s="521"/>
      <c r="AC1897" s="668">
        <v>0</v>
      </c>
      <c r="AD1897" s="676"/>
      <c r="AE1897" s="684"/>
      <c r="AF1897" s="695">
        <f>AA1897+AD1897+AE1897</f>
        <v>4176230.3999999999</v>
      </c>
      <c r="AG1897" s="703" t="s">
        <v>47</v>
      </c>
      <c r="AH1897" s="561">
        <v>5</v>
      </c>
      <c r="AI1897" s="703">
        <v>30</v>
      </c>
      <c r="AJ1897" s="703" t="s">
        <v>1393</v>
      </c>
      <c r="AK1897" s="703" t="s">
        <v>1149</v>
      </c>
      <c r="AL1897" s="711">
        <v>76904</v>
      </c>
      <c r="AM1897" s="703" t="s">
        <v>52</v>
      </c>
      <c r="AN1897" s="703" t="s">
        <v>50</v>
      </c>
      <c r="AO1897" s="665"/>
      <c r="AP1897" s="676" t="s">
        <v>38</v>
      </c>
      <c r="AQ1897" s="676" t="s">
        <v>1090</v>
      </c>
      <c r="AR1897" s="676"/>
      <c r="AS1897" s="523" t="s">
        <v>1173</v>
      </c>
      <c r="AT1897" s="523" t="s">
        <v>1091</v>
      </c>
      <c r="AU1897" s="523" t="s">
        <v>1078</v>
      </c>
      <c r="AV1897" s="674"/>
      <c r="AW1897" s="673">
        <f>U1897</f>
        <v>12005832</v>
      </c>
      <c r="AX1897" s="673" cm="1">
        <f t="array" ref="AX1897">SUM(MID(0&amp;AW1897,LARGE(INDEX(ISNUMBER(--MID(AW1897,ROW($1:$8),1))*ROW($1:$8),),ROW($1:$8))+1,1)*10^ROW($1:$8)/10)</f>
        <v>12005832</v>
      </c>
      <c r="AY1897" s="673" t="str">
        <f>VLOOKUP($AX1897,'Item Master Data'!$A:$F,3,FALSE)</f>
        <v>Q.PEAK DUO XL G10 BFG</v>
      </c>
      <c r="AZ1897" s="673">
        <f>VLOOKUP($AX1897,'Item Master Data'!$A:$F,6,FALSE)</f>
        <v>480</v>
      </c>
      <c r="BA1897" s="673" t="e">
        <f>X1897/BB1897</f>
        <v>#VALUE!</v>
      </c>
      <c r="BB1897" s="673" t="str">
        <f>VLOOKUP(AX1897,'Item Master Data'!$A:$G,7,FALSE)</f>
        <v> 30</v>
      </c>
      <c r="BC1897" s="673"/>
      <c r="BD1897" s="673">
        <f>W1897-AZ1897</f>
        <v>0</v>
      </c>
    </row>
    <row r="1898" spans="1:1259">
      <c r="A1898" s="697"/>
      <c r="B1898" s="558" t="s">
        <v>1217</v>
      </c>
      <c r="C1898" s="558">
        <v>44573</v>
      </c>
      <c r="D1898" s="676" t="s">
        <v>1067</v>
      </c>
      <c r="E1898" s="587">
        <v>24000</v>
      </c>
      <c r="F1898" s="665" t="s">
        <v>1389</v>
      </c>
      <c r="G1898" s="665">
        <v>2022</v>
      </c>
      <c r="H1898" s="665">
        <v>4</v>
      </c>
      <c r="I1898" s="687"/>
      <c r="J1898" s="677" t="s">
        <v>1149</v>
      </c>
      <c r="K1898" s="676" t="s">
        <v>1395</v>
      </c>
      <c r="L1898" s="677" t="s">
        <v>1391</v>
      </c>
      <c r="M1898" s="677">
        <v>44246</v>
      </c>
      <c r="N1898" s="677">
        <v>44498</v>
      </c>
      <c r="O1898" s="677"/>
      <c r="P1898" s="666">
        <v>44623</v>
      </c>
      <c r="Q1898" s="666">
        <v>44676</v>
      </c>
      <c r="R1898" s="666">
        <v>44677</v>
      </c>
      <c r="S1898" s="665" t="s">
        <v>1106</v>
      </c>
      <c r="T1898" s="665">
        <v>72</v>
      </c>
      <c r="U1898" s="665">
        <v>12005832</v>
      </c>
      <c r="V1898" s="665" t="s">
        <v>1072</v>
      </c>
      <c r="W1898" s="678">
        <v>480</v>
      </c>
      <c r="X1898" s="566">
        <v>29400</v>
      </c>
      <c r="Y1898" s="693">
        <v>14112000</v>
      </c>
      <c r="Z1898" s="667">
        <v>0.38159999999999999</v>
      </c>
      <c r="AA1898" s="682">
        <f>Y1898*Z1898</f>
        <v>5385139.2000000002</v>
      </c>
      <c r="AB1898" s="521"/>
      <c r="AC1898" s="683">
        <v>0</v>
      </c>
      <c r="AD1898" s="676"/>
      <c r="AE1898" s="669"/>
      <c r="AF1898" s="695">
        <f>AA1898+AD1898+AE1898</f>
        <v>5385139.2000000002</v>
      </c>
      <c r="AG1898" s="703" t="s">
        <v>47</v>
      </c>
      <c r="AH1898" s="561">
        <v>5</v>
      </c>
      <c r="AI1898" s="703">
        <v>30</v>
      </c>
      <c r="AJ1898" s="703" t="s">
        <v>1393</v>
      </c>
      <c r="AK1898" s="703" t="s">
        <v>1149</v>
      </c>
      <c r="AL1898" s="711">
        <v>76904</v>
      </c>
      <c r="AM1898" s="703" t="s">
        <v>52</v>
      </c>
      <c r="AN1898" s="703" t="s">
        <v>1397</v>
      </c>
      <c r="AO1898" s="665"/>
      <c r="AP1898" s="676" t="s">
        <v>38</v>
      </c>
      <c r="AQ1898" s="676" t="s">
        <v>1090</v>
      </c>
      <c r="AR1898" s="676"/>
      <c r="AS1898" s="523" t="s">
        <v>1173</v>
      </c>
      <c r="AT1898" s="523" t="s">
        <v>1091</v>
      </c>
      <c r="AU1898" s="523" t="s">
        <v>1078</v>
      </c>
      <c r="AV1898" s="674"/>
      <c r="AW1898" s="673">
        <f>U1898</f>
        <v>12005832</v>
      </c>
      <c r="AX1898" s="673" cm="1">
        <f t="array" ref="AX1898">SUM(MID(0&amp;AW1898,LARGE(INDEX(ISNUMBER(--MID(AW1898,ROW($1:$8),1))*ROW($1:$8),),ROW($1:$8))+1,1)*10^ROW($1:$8)/10)</f>
        <v>12005832</v>
      </c>
      <c r="AY1898" s="673" t="str">
        <f>VLOOKUP($AX1898,'Item Master Data'!$A:$F,3,FALSE)</f>
        <v>Q.PEAK DUO XL G10 BFG</v>
      </c>
      <c r="AZ1898" s="673">
        <f>VLOOKUP($AX1898,'Item Master Data'!$A:$F,6,FALSE)</f>
        <v>480</v>
      </c>
      <c r="BA1898" s="673" t="e">
        <f>X1898/BB1898</f>
        <v>#VALUE!</v>
      </c>
      <c r="BB1898" s="673" t="str">
        <f>VLOOKUP(AX1898,'Item Master Data'!$A:$G,7,FALSE)</f>
        <v> 30</v>
      </c>
      <c r="BC1898" s="673"/>
      <c r="BD1898" s="673">
        <f>W1898-AZ1898</f>
        <v>0</v>
      </c>
    </row>
    <row r="1899" spans="1:1259">
      <c r="A1899" s="697"/>
      <c r="B1899" s="558" t="s">
        <v>1217</v>
      </c>
      <c r="C1899" s="558">
        <v>44573</v>
      </c>
      <c r="D1899" s="676" t="s">
        <v>1067</v>
      </c>
      <c r="E1899" s="587">
        <v>3714</v>
      </c>
      <c r="F1899" s="665" t="s">
        <v>1389</v>
      </c>
      <c r="G1899" s="665">
        <v>2022</v>
      </c>
      <c r="H1899" s="676">
        <v>4</v>
      </c>
      <c r="I1899" s="687"/>
      <c r="J1899" s="677" t="s">
        <v>1149</v>
      </c>
      <c r="K1899" s="676" t="s">
        <v>1395</v>
      </c>
      <c r="L1899" s="677" t="s">
        <v>1391</v>
      </c>
      <c r="M1899" s="677">
        <v>44246</v>
      </c>
      <c r="N1899" s="677">
        <v>44498</v>
      </c>
      <c r="O1899" s="677"/>
      <c r="P1899" s="666">
        <v>44623</v>
      </c>
      <c r="Q1899" s="666">
        <v>44676</v>
      </c>
      <c r="R1899" s="666">
        <v>44677</v>
      </c>
      <c r="S1899" s="665" t="s">
        <v>1106</v>
      </c>
      <c r="T1899" s="665">
        <v>72</v>
      </c>
      <c r="U1899" s="665">
        <v>30397572</v>
      </c>
      <c r="V1899" s="665" t="s">
        <v>1072</v>
      </c>
      <c r="W1899" s="678">
        <v>480</v>
      </c>
      <c r="X1899" s="566">
        <v>27958</v>
      </c>
      <c r="Y1899" s="693">
        <v>13419840</v>
      </c>
      <c r="Z1899" s="667">
        <v>0.38159999999999999</v>
      </c>
      <c r="AA1899" s="682">
        <f>Y1899*Z1899</f>
        <v>5121010.9440000001</v>
      </c>
      <c r="AB1899" s="521"/>
      <c r="AC1899" s="683">
        <v>0</v>
      </c>
      <c r="AD1899" s="676"/>
      <c r="AE1899" s="669"/>
      <c r="AF1899" s="695">
        <f>AA1899+AD1899+AE1899</f>
        <v>5121010.9440000001</v>
      </c>
      <c r="AG1899" s="703" t="s">
        <v>47</v>
      </c>
      <c r="AH1899" s="561">
        <v>5</v>
      </c>
      <c r="AI1899" s="703">
        <v>30</v>
      </c>
      <c r="AJ1899" s="703" t="s">
        <v>1393</v>
      </c>
      <c r="AK1899" s="703" t="s">
        <v>1149</v>
      </c>
      <c r="AL1899" s="711">
        <v>76904</v>
      </c>
      <c r="AM1899" s="703" t="s">
        <v>52</v>
      </c>
      <c r="AN1899" s="703" t="s">
        <v>1397</v>
      </c>
      <c r="AO1899" s="665"/>
      <c r="AP1899" s="676" t="s">
        <v>38</v>
      </c>
      <c r="AQ1899" s="676" t="s">
        <v>1090</v>
      </c>
      <c r="AR1899" s="676"/>
      <c r="AS1899" s="523" t="s">
        <v>1173</v>
      </c>
      <c r="AT1899" s="523" t="s">
        <v>1091</v>
      </c>
      <c r="AU1899" s="523" t="s">
        <v>1078</v>
      </c>
      <c r="AV1899" s="674"/>
      <c r="AW1899" s="673">
        <f>U1899</f>
        <v>30397572</v>
      </c>
      <c r="AX1899" s="673" cm="1">
        <f t="array" ref="AX1899">SUM(MID(0&amp;AW1899,LARGE(INDEX(ISNUMBER(--MID(AW1899,ROW($1:$8),1))*ROW($1:$8),),ROW($1:$8))+1,1)*10^ROW($1:$8)/10)</f>
        <v>30397572</v>
      </c>
      <c r="AY1899" s="673" t="str">
        <f>VLOOKUP($AX1899,'Item Master Data'!$A:$F,3,FALSE)</f>
        <v>Q.PEAK DUO XL G10 BFG</v>
      </c>
      <c r="AZ1899" s="673">
        <f>VLOOKUP($AX1899,'Item Master Data'!$A:$F,6,FALSE)</f>
        <v>480</v>
      </c>
      <c r="BA1899" s="673">
        <f>X1899/BB1899</f>
        <v>964.06896551724139</v>
      </c>
      <c r="BB1899" s="673">
        <f>VLOOKUP(AX1899,'Item Master Data'!$A:$G,7,FALSE)</f>
        <v>29</v>
      </c>
      <c r="BC1899" s="673"/>
      <c r="BD1899" s="673">
        <f>W1899-AZ1899</f>
        <v>0</v>
      </c>
    </row>
    <row r="1900" spans="1:1259">
      <c r="A1900" s="697"/>
      <c r="B1900" s="558" t="s">
        <v>1217</v>
      </c>
      <c r="C1900" s="558">
        <v>44573</v>
      </c>
      <c r="D1900" s="676" t="s">
        <v>1067</v>
      </c>
      <c r="E1900" s="587">
        <v>1508</v>
      </c>
      <c r="F1900" s="665" t="s">
        <v>1389</v>
      </c>
      <c r="G1900" s="665">
        <v>2022</v>
      </c>
      <c r="H1900" s="665">
        <v>4</v>
      </c>
      <c r="I1900" s="687"/>
      <c r="J1900" s="677" t="s">
        <v>1149</v>
      </c>
      <c r="K1900" s="676" t="s">
        <v>1395</v>
      </c>
      <c r="L1900" s="677" t="s">
        <v>1391</v>
      </c>
      <c r="M1900" s="677">
        <v>44246</v>
      </c>
      <c r="N1900" s="677">
        <v>44498</v>
      </c>
      <c r="O1900" s="677"/>
      <c r="P1900" s="666">
        <v>44623</v>
      </c>
      <c r="Q1900" s="666">
        <v>44670</v>
      </c>
      <c r="R1900" s="666">
        <v>44671</v>
      </c>
      <c r="S1900" s="665" t="s">
        <v>1106</v>
      </c>
      <c r="T1900" s="665">
        <v>72</v>
      </c>
      <c r="U1900" s="665">
        <v>30390372</v>
      </c>
      <c r="V1900" s="665" t="s">
        <v>1072</v>
      </c>
      <c r="W1900" s="678">
        <v>480</v>
      </c>
      <c r="X1900" s="566">
        <v>4698</v>
      </c>
      <c r="Y1900" s="693">
        <v>2255040</v>
      </c>
      <c r="Z1900" s="667">
        <v>0.38159999999999999</v>
      </c>
      <c r="AA1900" s="682">
        <f>Y1900*Z1900</f>
        <v>860523.26399999997</v>
      </c>
      <c r="AB1900" s="521"/>
      <c r="AC1900" s="683">
        <v>0</v>
      </c>
      <c r="AD1900" s="676"/>
      <c r="AE1900" s="669"/>
      <c r="AF1900" s="695">
        <f>AA1900+AD1900+AE1900</f>
        <v>860523.26399999997</v>
      </c>
      <c r="AG1900" s="703" t="s">
        <v>47</v>
      </c>
      <c r="AH1900" s="561">
        <v>5</v>
      </c>
      <c r="AI1900" s="703">
        <v>30</v>
      </c>
      <c r="AJ1900" s="703" t="s">
        <v>1393</v>
      </c>
      <c r="AK1900" s="703" t="s">
        <v>1149</v>
      </c>
      <c r="AL1900" s="711">
        <v>76904</v>
      </c>
      <c r="AM1900" s="703" t="s">
        <v>52</v>
      </c>
      <c r="AN1900" s="703" t="s">
        <v>1397</v>
      </c>
      <c r="AO1900" s="665"/>
      <c r="AP1900" s="676" t="s">
        <v>38</v>
      </c>
      <c r="AQ1900" s="676" t="s">
        <v>1090</v>
      </c>
      <c r="AR1900" s="676"/>
      <c r="AS1900" s="523" t="s">
        <v>1173</v>
      </c>
      <c r="AT1900" s="523" t="s">
        <v>1091</v>
      </c>
      <c r="AU1900" s="523" t="s">
        <v>1078</v>
      </c>
      <c r="AV1900" s="674"/>
      <c r="AW1900" s="673">
        <f>U1900</f>
        <v>30390372</v>
      </c>
      <c r="AX1900" s="673" cm="1">
        <f t="array" ref="AX1900">SUM(MID(0&amp;AW1900,LARGE(INDEX(ISNUMBER(--MID(AW1900,ROW($1:$8),1))*ROW($1:$8),),ROW($1:$8))+1,1)*10^ROW($1:$8)/10)</f>
        <v>30390372</v>
      </c>
      <c r="AY1900" s="673" t="str">
        <f>VLOOKUP($AX1900,'Item Master Data'!$A:$F,3,FALSE)</f>
        <v>Q.PEAK DUO XL G10 BFG</v>
      </c>
      <c r="AZ1900" s="673">
        <f>VLOOKUP($AX1900,'Item Master Data'!$A:$F,6,FALSE)</f>
        <v>480</v>
      </c>
      <c r="BA1900" s="673">
        <f>X1900/BB1900</f>
        <v>162</v>
      </c>
      <c r="BB1900" s="673">
        <f>VLOOKUP(AX1900,'Item Master Data'!$A:$G,7,FALSE)</f>
        <v>29</v>
      </c>
      <c r="BC1900" s="673"/>
      <c r="BD1900" s="673">
        <f>W1900-AZ1900</f>
        <v>0</v>
      </c>
      <c r="BE1900" s="593"/>
      <c r="BF1900" s="593"/>
      <c r="BG1900" s="593"/>
      <c r="BH1900" s="593"/>
      <c r="BI1900" s="593"/>
      <c r="BJ1900" s="593"/>
      <c r="BK1900" s="593"/>
      <c r="BL1900" s="593"/>
      <c r="BM1900" s="593"/>
      <c r="BN1900" s="593"/>
      <c r="BO1900" s="593"/>
      <c r="BP1900" s="593"/>
      <c r="BQ1900" s="593"/>
      <c r="BR1900" s="593"/>
      <c r="BS1900" s="593"/>
      <c r="BT1900" s="593"/>
      <c r="BU1900" s="593"/>
      <c r="BV1900" s="593"/>
      <c r="BW1900" s="593"/>
      <c r="BX1900" s="593"/>
      <c r="BY1900" s="593"/>
      <c r="BZ1900" s="593"/>
      <c r="CA1900" s="593"/>
      <c r="CB1900" s="593"/>
      <c r="CC1900" s="593"/>
      <c r="CD1900" s="593"/>
      <c r="CE1900" s="593"/>
      <c r="CF1900" s="593"/>
      <c r="CG1900" s="593"/>
      <c r="CH1900" s="593"/>
      <c r="CI1900" s="593"/>
      <c r="CJ1900" s="593"/>
      <c r="CK1900" s="593"/>
      <c r="CL1900" s="593"/>
      <c r="CM1900" s="593"/>
      <c r="CN1900" s="593"/>
      <c r="CO1900" s="593"/>
      <c r="CP1900" s="593"/>
      <c r="CQ1900" s="593"/>
      <c r="CR1900" s="593"/>
      <c r="CS1900" s="593"/>
      <c r="CT1900" s="593"/>
      <c r="CU1900" s="593"/>
      <c r="CV1900" s="593"/>
      <c r="CW1900" s="593"/>
      <c r="CX1900" s="593"/>
      <c r="CY1900" s="593"/>
      <c r="CZ1900" s="593"/>
      <c r="DA1900" s="593"/>
      <c r="DB1900" s="593"/>
      <c r="DC1900" s="593"/>
      <c r="DD1900" s="593"/>
      <c r="DE1900" s="593"/>
      <c r="DF1900" s="593"/>
      <c r="DG1900" s="593"/>
      <c r="DH1900" s="593"/>
      <c r="DI1900" s="593"/>
      <c r="DJ1900" s="593"/>
      <c r="DK1900" s="593"/>
      <c r="DL1900" s="593"/>
      <c r="DM1900" s="593"/>
      <c r="DN1900" s="593"/>
      <c r="DO1900" s="593"/>
      <c r="DP1900" s="593"/>
      <c r="DQ1900" s="593"/>
      <c r="DR1900" s="593"/>
      <c r="DS1900" s="593"/>
      <c r="DT1900" s="593"/>
      <c r="DU1900" s="593"/>
      <c r="DV1900" s="593"/>
      <c r="DW1900" s="593"/>
      <c r="DX1900" s="593"/>
      <c r="DY1900" s="593"/>
      <c r="DZ1900" s="593"/>
      <c r="EA1900" s="593"/>
      <c r="EB1900" s="593"/>
      <c r="EC1900" s="593"/>
      <c r="ED1900" s="593"/>
      <c r="EE1900" s="593"/>
      <c r="EF1900" s="593"/>
      <c r="EG1900" s="593"/>
      <c r="EH1900" s="593"/>
      <c r="EI1900" s="593"/>
      <c r="EJ1900" s="593"/>
      <c r="EK1900" s="593"/>
      <c r="EL1900" s="593"/>
      <c r="EM1900" s="593"/>
      <c r="EN1900" s="593"/>
      <c r="EO1900" s="593"/>
      <c r="EP1900" s="593"/>
      <c r="EQ1900" s="593"/>
      <c r="ER1900" s="593"/>
      <c r="ES1900" s="593"/>
      <c r="ET1900" s="593"/>
      <c r="EU1900" s="593"/>
      <c r="EV1900" s="593"/>
      <c r="EW1900" s="593"/>
      <c r="EX1900" s="593"/>
      <c r="EY1900" s="593"/>
      <c r="EZ1900" s="593"/>
      <c r="FA1900" s="593"/>
      <c r="FB1900" s="593"/>
      <c r="FC1900" s="593"/>
      <c r="FD1900" s="593"/>
      <c r="FE1900" s="593"/>
      <c r="FF1900" s="593"/>
      <c r="FG1900" s="593"/>
      <c r="FH1900" s="593"/>
      <c r="FI1900" s="593"/>
      <c r="FJ1900" s="593"/>
      <c r="FK1900" s="593"/>
      <c r="FL1900" s="593"/>
      <c r="FM1900" s="593"/>
      <c r="FN1900" s="593"/>
      <c r="FO1900" s="593"/>
      <c r="FP1900" s="593"/>
      <c r="FQ1900" s="593"/>
      <c r="FR1900" s="593"/>
      <c r="FS1900" s="593"/>
      <c r="FT1900" s="593"/>
      <c r="FU1900" s="593"/>
      <c r="FV1900" s="593"/>
      <c r="FW1900" s="593"/>
      <c r="FX1900" s="593"/>
      <c r="FY1900" s="593"/>
      <c r="FZ1900" s="593"/>
      <c r="GA1900" s="593"/>
      <c r="GB1900" s="593"/>
      <c r="GC1900" s="593"/>
      <c r="GD1900" s="593"/>
      <c r="GE1900" s="593"/>
      <c r="GF1900" s="593"/>
      <c r="GG1900" s="593"/>
      <c r="GH1900" s="593"/>
      <c r="GI1900" s="593"/>
      <c r="GJ1900" s="593"/>
      <c r="GK1900" s="593"/>
      <c r="GL1900" s="593"/>
      <c r="GM1900" s="593"/>
      <c r="GN1900" s="593"/>
      <c r="GO1900" s="593"/>
      <c r="GP1900" s="593"/>
      <c r="GQ1900" s="593"/>
      <c r="GR1900" s="593"/>
      <c r="GS1900" s="593"/>
      <c r="GT1900" s="593"/>
      <c r="GU1900" s="593"/>
      <c r="GV1900" s="593"/>
      <c r="GW1900" s="593"/>
      <c r="GX1900" s="593"/>
      <c r="GY1900" s="593"/>
      <c r="GZ1900" s="593"/>
      <c r="HA1900" s="593"/>
      <c r="HB1900" s="593"/>
      <c r="HC1900" s="593"/>
      <c r="HD1900" s="593"/>
      <c r="HE1900" s="593"/>
      <c r="HF1900" s="593"/>
      <c r="HG1900" s="593"/>
      <c r="HH1900" s="593"/>
      <c r="HI1900" s="593"/>
      <c r="HJ1900" s="593"/>
      <c r="HK1900" s="593"/>
      <c r="HL1900" s="593"/>
      <c r="HM1900" s="593"/>
      <c r="HN1900" s="593"/>
      <c r="HO1900" s="593"/>
      <c r="HP1900" s="593"/>
      <c r="HQ1900" s="593"/>
      <c r="HR1900" s="593"/>
      <c r="HS1900" s="593"/>
      <c r="HT1900" s="593"/>
      <c r="HU1900" s="593"/>
      <c r="HV1900" s="593"/>
      <c r="HW1900" s="593"/>
      <c r="HX1900" s="593"/>
      <c r="HY1900" s="593"/>
      <c r="HZ1900" s="593"/>
      <c r="IA1900" s="593"/>
      <c r="IB1900" s="593"/>
      <c r="IC1900" s="593"/>
      <c r="ID1900" s="593"/>
      <c r="IE1900" s="593"/>
      <c r="IF1900" s="593"/>
      <c r="IG1900" s="593"/>
      <c r="IH1900" s="593"/>
      <c r="II1900" s="593"/>
      <c r="IJ1900" s="593"/>
      <c r="IK1900" s="593"/>
      <c r="IL1900" s="593"/>
      <c r="IM1900" s="593"/>
      <c r="IN1900" s="593"/>
      <c r="IO1900" s="593"/>
      <c r="IP1900" s="593"/>
      <c r="IQ1900" s="593"/>
      <c r="IR1900" s="593"/>
      <c r="IS1900" s="593"/>
      <c r="IT1900" s="593"/>
      <c r="IU1900" s="593"/>
      <c r="IV1900" s="593"/>
      <c r="IW1900" s="593"/>
      <c r="IX1900" s="593"/>
      <c r="IY1900" s="593"/>
      <c r="IZ1900" s="593"/>
      <c r="JA1900" s="593"/>
      <c r="JB1900" s="593"/>
      <c r="JC1900" s="593"/>
      <c r="JD1900" s="593"/>
      <c r="JE1900" s="593"/>
      <c r="JF1900" s="593"/>
      <c r="JG1900" s="593"/>
      <c r="JH1900" s="593"/>
      <c r="JI1900" s="593"/>
      <c r="JJ1900" s="593"/>
      <c r="JK1900" s="593"/>
      <c r="JL1900" s="593"/>
      <c r="JM1900" s="593"/>
      <c r="JN1900" s="593"/>
      <c r="JO1900" s="593"/>
      <c r="JP1900" s="593"/>
      <c r="JQ1900" s="593"/>
      <c r="JR1900" s="593"/>
      <c r="JS1900" s="593"/>
      <c r="JT1900" s="593"/>
      <c r="JU1900" s="593"/>
      <c r="JV1900" s="593"/>
      <c r="JW1900" s="593"/>
      <c r="JX1900" s="593"/>
      <c r="JY1900" s="593"/>
      <c r="JZ1900" s="593"/>
      <c r="KA1900" s="593"/>
      <c r="KB1900" s="593"/>
      <c r="KC1900" s="593"/>
      <c r="KD1900" s="593"/>
      <c r="KE1900" s="593"/>
      <c r="KF1900" s="593"/>
      <c r="KG1900" s="593"/>
      <c r="KH1900" s="593"/>
      <c r="KI1900" s="593"/>
      <c r="KJ1900" s="593"/>
      <c r="KK1900" s="593"/>
      <c r="KL1900" s="593"/>
      <c r="KM1900" s="593"/>
      <c r="KN1900" s="593"/>
      <c r="KO1900" s="593"/>
      <c r="KP1900" s="593"/>
      <c r="KQ1900" s="593"/>
      <c r="KR1900" s="593"/>
      <c r="KS1900" s="593"/>
      <c r="KT1900" s="593"/>
      <c r="KU1900" s="593"/>
      <c r="KV1900" s="593"/>
      <c r="KW1900" s="593"/>
      <c r="KX1900" s="593"/>
      <c r="KY1900" s="593"/>
      <c r="KZ1900" s="593"/>
      <c r="LA1900" s="593"/>
      <c r="LB1900" s="593"/>
      <c r="LC1900" s="593"/>
      <c r="LD1900" s="593"/>
      <c r="LE1900" s="593"/>
      <c r="LF1900" s="593"/>
      <c r="LG1900" s="593"/>
      <c r="LH1900" s="593"/>
      <c r="LI1900" s="593"/>
      <c r="LJ1900" s="593"/>
      <c r="LK1900" s="593"/>
      <c r="LL1900" s="593"/>
      <c r="LM1900" s="593"/>
      <c r="LN1900" s="593"/>
      <c r="LO1900" s="593"/>
      <c r="LP1900" s="593"/>
      <c r="LQ1900" s="593"/>
      <c r="LR1900" s="593"/>
      <c r="LS1900" s="593"/>
      <c r="LT1900" s="593"/>
      <c r="LU1900" s="593"/>
      <c r="LV1900" s="593"/>
      <c r="LW1900" s="593"/>
      <c r="LX1900" s="593"/>
      <c r="LY1900" s="593"/>
      <c r="LZ1900" s="593"/>
      <c r="MA1900" s="593"/>
      <c r="MB1900" s="593"/>
      <c r="MC1900" s="593"/>
      <c r="MD1900" s="593"/>
      <c r="ME1900" s="593"/>
      <c r="MF1900" s="593"/>
      <c r="MG1900" s="593"/>
      <c r="MH1900" s="593"/>
      <c r="MI1900" s="593"/>
      <c r="MJ1900" s="593"/>
      <c r="MK1900" s="593"/>
      <c r="ML1900" s="593"/>
      <c r="MM1900" s="593"/>
      <c r="MN1900" s="593"/>
      <c r="MO1900" s="593"/>
      <c r="MP1900" s="593"/>
      <c r="MQ1900" s="593"/>
      <c r="MR1900" s="593"/>
      <c r="MS1900" s="593"/>
      <c r="MT1900" s="593"/>
      <c r="MU1900" s="593"/>
      <c r="MV1900" s="593"/>
      <c r="MW1900" s="593"/>
      <c r="MX1900" s="593"/>
      <c r="MY1900" s="593"/>
      <c r="MZ1900" s="593"/>
      <c r="NA1900" s="593"/>
      <c r="NB1900" s="593"/>
      <c r="NC1900" s="593"/>
      <c r="ND1900" s="593"/>
      <c r="NE1900" s="593"/>
      <c r="NF1900" s="593"/>
      <c r="NG1900" s="593"/>
      <c r="NH1900" s="593"/>
      <c r="NI1900" s="593"/>
      <c r="NJ1900" s="593"/>
      <c r="NK1900" s="593"/>
      <c r="NL1900" s="593"/>
      <c r="NM1900" s="593"/>
      <c r="NN1900" s="593"/>
      <c r="NO1900" s="593"/>
      <c r="NP1900" s="593"/>
      <c r="NQ1900" s="593"/>
      <c r="NR1900" s="593"/>
      <c r="NS1900" s="593"/>
      <c r="NT1900" s="593"/>
      <c r="NU1900" s="593"/>
      <c r="NV1900" s="593"/>
      <c r="NW1900" s="593"/>
      <c r="NX1900" s="593"/>
      <c r="NY1900" s="593"/>
      <c r="NZ1900" s="593"/>
      <c r="OA1900" s="593"/>
      <c r="OB1900" s="593"/>
      <c r="OC1900" s="593"/>
      <c r="OD1900" s="593"/>
      <c r="OE1900" s="593"/>
      <c r="OF1900" s="593"/>
      <c r="OG1900" s="593"/>
      <c r="OH1900" s="593"/>
      <c r="OI1900" s="593"/>
      <c r="OJ1900" s="593"/>
      <c r="OK1900" s="593"/>
      <c r="OL1900" s="593"/>
      <c r="OM1900" s="593"/>
      <c r="ON1900" s="593"/>
      <c r="OO1900" s="593"/>
      <c r="OP1900" s="593"/>
      <c r="OQ1900" s="593"/>
      <c r="OR1900" s="593"/>
      <c r="OS1900" s="593"/>
      <c r="OT1900" s="593"/>
      <c r="OU1900" s="593"/>
      <c r="OV1900" s="593"/>
      <c r="OW1900" s="593"/>
      <c r="OX1900" s="593"/>
      <c r="OY1900" s="593"/>
      <c r="OZ1900" s="593"/>
      <c r="PA1900" s="593"/>
      <c r="PB1900" s="593"/>
      <c r="PC1900" s="593"/>
      <c r="PD1900" s="593"/>
      <c r="PE1900" s="593"/>
      <c r="PF1900" s="593"/>
      <c r="PG1900" s="593"/>
      <c r="PH1900" s="593"/>
      <c r="PI1900" s="593"/>
      <c r="PJ1900" s="593"/>
      <c r="PK1900" s="593"/>
      <c r="PL1900" s="593"/>
      <c r="PM1900" s="593"/>
      <c r="PN1900" s="593"/>
      <c r="PO1900" s="593"/>
      <c r="PP1900" s="593"/>
      <c r="PQ1900" s="593"/>
      <c r="PR1900" s="593"/>
      <c r="PS1900" s="593"/>
      <c r="PT1900" s="593"/>
      <c r="PU1900" s="593"/>
      <c r="PV1900" s="593"/>
      <c r="PW1900" s="593"/>
      <c r="PX1900" s="593"/>
      <c r="PY1900" s="593"/>
      <c r="PZ1900" s="593"/>
      <c r="QA1900" s="593"/>
      <c r="QB1900" s="593"/>
      <c r="QC1900" s="593"/>
      <c r="QD1900" s="593"/>
      <c r="QE1900" s="593"/>
      <c r="QF1900" s="593"/>
      <c r="QG1900" s="593"/>
      <c r="QH1900" s="593"/>
      <c r="QI1900" s="593"/>
      <c r="QJ1900" s="593"/>
      <c r="QK1900" s="593"/>
      <c r="QL1900" s="593"/>
      <c r="QM1900" s="593"/>
      <c r="QN1900" s="593"/>
      <c r="QO1900" s="593"/>
      <c r="QP1900" s="593"/>
      <c r="QQ1900" s="593"/>
      <c r="QR1900" s="593"/>
      <c r="QS1900" s="593"/>
      <c r="QT1900" s="593"/>
      <c r="QU1900" s="593"/>
      <c r="QV1900" s="593"/>
      <c r="QW1900" s="593"/>
      <c r="QX1900" s="593"/>
      <c r="QY1900" s="593"/>
      <c r="QZ1900" s="593"/>
      <c r="RA1900" s="593"/>
      <c r="RB1900" s="593"/>
      <c r="RC1900" s="593"/>
      <c r="RD1900" s="593"/>
      <c r="RE1900" s="593"/>
      <c r="RF1900" s="593"/>
      <c r="RG1900" s="593"/>
      <c r="RH1900" s="593"/>
      <c r="RI1900" s="593"/>
      <c r="RJ1900" s="593"/>
      <c r="RK1900" s="593"/>
      <c r="RL1900" s="593"/>
      <c r="RM1900" s="593"/>
      <c r="RN1900" s="593"/>
      <c r="RO1900" s="593"/>
      <c r="RP1900" s="593"/>
      <c r="RQ1900" s="593"/>
      <c r="RR1900" s="593"/>
      <c r="RS1900" s="593"/>
      <c r="RT1900" s="593"/>
      <c r="RU1900" s="593"/>
      <c r="RV1900" s="593"/>
      <c r="RW1900" s="593"/>
      <c r="RX1900" s="593"/>
      <c r="RY1900" s="593"/>
      <c r="RZ1900" s="593"/>
      <c r="SA1900" s="593"/>
      <c r="SB1900" s="593"/>
      <c r="SC1900" s="593"/>
      <c r="SD1900" s="593"/>
      <c r="SE1900" s="593"/>
      <c r="SF1900" s="593"/>
      <c r="SG1900" s="593"/>
      <c r="SH1900" s="593"/>
      <c r="SI1900" s="593"/>
      <c r="SJ1900" s="593"/>
      <c r="SK1900" s="593"/>
      <c r="SL1900" s="593"/>
      <c r="SM1900" s="593"/>
      <c r="SN1900" s="593"/>
      <c r="SO1900" s="593"/>
      <c r="SP1900" s="593"/>
      <c r="SQ1900" s="593"/>
      <c r="SR1900" s="593"/>
      <c r="SS1900" s="593"/>
      <c r="ST1900" s="593"/>
      <c r="SU1900" s="593"/>
      <c r="SV1900" s="593"/>
      <c r="SW1900" s="593"/>
      <c r="SX1900" s="593"/>
      <c r="SY1900" s="593"/>
      <c r="SZ1900" s="593"/>
      <c r="TA1900" s="593"/>
      <c r="TB1900" s="593"/>
      <c r="TC1900" s="593"/>
      <c r="TD1900" s="593"/>
      <c r="TE1900" s="593"/>
      <c r="TF1900" s="593"/>
      <c r="TG1900" s="593"/>
      <c r="TH1900" s="593"/>
      <c r="TI1900" s="593"/>
      <c r="TJ1900" s="593"/>
      <c r="TK1900" s="593"/>
      <c r="TL1900" s="593"/>
      <c r="TM1900" s="593"/>
      <c r="TN1900" s="593"/>
      <c r="TO1900" s="593"/>
      <c r="TP1900" s="593"/>
      <c r="TQ1900" s="593"/>
      <c r="TR1900" s="593"/>
      <c r="TS1900" s="593"/>
      <c r="TT1900" s="593"/>
      <c r="TU1900" s="593"/>
      <c r="TV1900" s="593"/>
      <c r="TW1900" s="593"/>
      <c r="TX1900" s="593"/>
      <c r="TY1900" s="593"/>
      <c r="TZ1900" s="593"/>
      <c r="UA1900" s="593"/>
      <c r="UB1900" s="593"/>
      <c r="UC1900" s="593"/>
      <c r="UD1900" s="593"/>
      <c r="UE1900" s="593"/>
      <c r="UF1900" s="593"/>
      <c r="UG1900" s="593"/>
      <c r="UH1900" s="593"/>
      <c r="UI1900" s="593"/>
      <c r="UJ1900" s="593"/>
      <c r="UK1900" s="593"/>
      <c r="UL1900" s="593"/>
      <c r="UM1900" s="593"/>
      <c r="UN1900" s="593"/>
      <c r="UO1900" s="593"/>
      <c r="UP1900" s="593"/>
      <c r="UQ1900" s="593"/>
      <c r="UR1900" s="593"/>
      <c r="US1900" s="593"/>
      <c r="UT1900" s="593"/>
      <c r="UU1900" s="593"/>
      <c r="UV1900" s="593"/>
      <c r="UW1900" s="593"/>
      <c r="UX1900" s="593"/>
      <c r="UY1900" s="593"/>
      <c r="UZ1900" s="593"/>
      <c r="VA1900" s="593"/>
      <c r="VB1900" s="593"/>
      <c r="VC1900" s="593"/>
      <c r="VD1900" s="593"/>
      <c r="VE1900" s="593"/>
      <c r="VF1900" s="593"/>
      <c r="VG1900" s="593"/>
      <c r="VH1900" s="593"/>
      <c r="VI1900" s="593"/>
      <c r="VJ1900" s="593"/>
      <c r="VK1900" s="593"/>
      <c r="VL1900" s="593"/>
      <c r="VM1900" s="593"/>
      <c r="VN1900" s="593"/>
      <c r="VO1900" s="593"/>
      <c r="VP1900" s="593"/>
      <c r="VQ1900" s="593"/>
      <c r="VR1900" s="593"/>
      <c r="VS1900" s="593"/>
      <c r="VT1900" s="593"/>
      <c r="VU1900" s="593"/>
      <c r="VV1900" s="593"/>
      <c r="VW1900" s="593"/>
      <c r="VX1900" s="593"/>
      <c r="VY1900" s="593"/>
      <c r="VZ1900" s="593"/>
      <c r="WA1900" s="593"/>
      <c r="WB1900" s="593"/>
      <c r="WC1900" s="593"/>
      <c r="WD1900" s="593"/>
      <c r="WE1900" s="593"/>
      <c r="WF1900" s="593"/>
      <c r="WG1900" s="593"/>
      <c r="WH1900" s="593"/>
      <c r="WI1900" s="593"/>
      <c r="WJ1900" s="593"/>
      <c r="WK1900" s="593"/>
      <c r="WL1900" s="593"/>
      <c r="WM1900" s="593"/>
      <c r="WN1900" s="593"/>
      <c r="WO1900" s="593"/>
      <c r="WP1900" s="593"/>
      <c r="WQ1900" s="593"/>
      <c r="WR1900" s="593"/>
      <c r="WS1900" s="593"/>
      <c r="WT1900" s="593"/>
      <c r="WU1900" s="593"/>
      <c r="WV1900" s="593"/>
      <c r="WW1900" s="593"/>
      <c r="WX1900" s="593"/>
      <c r="WY1900" s="593"/>
      <c r="WZ1900" s="593"/>
      <c r="XA1900" s="593"/>
      <c r="XB1900" s="593"/>
      <c r="XC1900" s="593"/>
      <c r="XD1900" s="593"/>
      <c r="XE1900" s="593"/>
      <c r="XF1900" s="593"/>
      <c r="XG1900" s="593"/>
      <c r="XH1900" s="593"/>
      <c r="XI1900" s="593"/>
      <c r="XJ1900" s="593"/>
      <c r="XK1900" s="593"/>
      <c r="XL1900" s="593"/>
      <c r="XM1900" s="593"/>
      <c r="XN1900" s="593"/>
      <c r="XO1900" s="593"/>
      <c r="XP1900" s="593"/>
      <c r="XQ1900" s="593"/>
      <c r="XR1900" s="593"/>
      <c r="XS1900" s="593"/>
      <c r="XT1900" s="593"/>
      <c r="XU1900" s="593"/>
      <c r="XV1900" s="593"/>
      <c r="XW1900" s="593"/>
      <c r="XX1900" s="593"/>
      <c r="XY1900" s="593"/>
      <c r="XZ1900" s="593"/>
      <c r="YA1900" s="593"/>
      <c r="YB1900" s="593"/>
      <c r="YC1900" s="593"/>
      <c r="YD1900" s="593"/>
      <c r="YE1900" s="593"/>
      <c r="YF1900" s="593"/>
      <c r="YG1900" s="593"/>
      <c r="YH1900" s="593"/>
      <c r="YI1900" s="593"/>
      <c r="YJ1900" s="593"/>
      <c r="YK1900" s="593"/>
      <c r="YL1900" s="593"/>
      <c r="YM1900" s="593"/>
      <c r="YN1900" s="593"/>
      <c r="YO1900" s="593"/>
      <c r="YP1900" s="593"/>
      <c r="YQ1900" s="593"/>
      <c r="YR1900" s="593"/>
      <c r="YS1900" s="593"/>
      <c r="YT1900" s="593"/>
      <c r="YU1900" s="593"/>
      <c r="YV1900" s="593"/>
      <c r="YW1900" s="593"/>
      <c r="YX1900" s="593"/>
      <c r="YY1900" s="593"/>
      <c r="YZ1900" s="593"/>
      <c r="ZA1900" s="593"/>
      <c r="ZB1900" s="593"/>
      <c r="ZC1900" s="593"/>
      <c r="ZD1900" s="593"/>
      <c r="ZE1900" s="593"/>
      <c r="ZF1900" s="593"/>
      <c r="ZG1900" s="593"/>
      <c r="ZH1900" s="593"/>
      <c r="ZI1900" s="593"/>
      <c r="ZJ1900" s="593"/>
      <c r="ZK1900" s="593"/>
      <c r="ZL1900" s="593"/>
      <c r="ZM1900" s="593"/>
      <c r="ZN1900" s="593"/>
      <c r="ZO1900" s="593"/>
      <c r="ZP1900" s="593"/>
      <c r="ZQ1900" s="593"/>
      <c r="ZR1900" s="593"/>
      <c r="ZS1900" s="593"/>
      <c r="ZT1900" s="593"/>
      <c r="ZU1900" s="593"/>
      <c r="ZV1900" s="593"/>
      <c r="ZW1900" s="593"/>
      <c r="ZX1900" s="593"/>
      <c r="ZY1900" s="593"/>
      <c r="ZZ1900" s="593"/>
      <c r="AAA1900" s="593"/>
      <c r="AAB1900" s="593"/>
      <c r="AAC1900" s="593"/>
      <c r="AAD1900" s="593"/>
      <c r="AAE1900" s="593"/>
      <c r="AAF1900" s="593"/>
      <c r="AAG1900" s="593"/>
      <c r="AAH1900" s="593"/>
      <c r="AAI1900" s="593"/>
      <c r="AAJ1900" s="593"/>
      <c r="AAK1900" s="593"/>
      <c r="AAL1900" s="593"/>
      <c r="AAM1900" s="593"/>
      <c r="AAN1900" s="593"/>
      <c r="AAO1900" s="593"/>
      <c r="AAP1900" s="593"/>
      <c r="AAQ1900" s="593"/>
      <c r="AAR1900" s="593"/>
      <c r="AAS1900" s="593"/>
      <c r="AAT1900" s="593"/>
      <c r="AAU1900" s="593"/>
      <c r="AAV1900" s="593"/>
      <c r="AAW1900" s="593"/>
      <c r="AAX1900" s="593"/>
      <c r="AAY1900" s="593"/>
      <c r="AAZ1900" s="593"/>
      <c r="ABA1900" s="593"/>
      <c r="ABB1900" s="593"/>
      <c r="ABC1900" s="593"/>
      <c r="ABD1900" s="593"/>
      <c r="ABE1900" s="593"/>
      <c r="ABF1900" s="593"/>
      <c r="ABG1900" s="593"/>
      <c r="ABH1900" s="593"/>
      <c r="ABI1900" s="593"/>
      <c r="ABJ1900" s="593"/>
      <c r="ABK1900" s="593"/>
      <c r="ABL1900" s="593"/>
      <c r="ABM1900" s="593"/>
      <c r="ABN1900" s="593"/>
      <c r="ABO1900" s="593"/>
      <c r="ABP1900" s="593"/>
      <c r="ABQ1900" s="593"/>
      <c r="ABR1900" s="593"/>
      <c r="ABS1900" s="593"/>
      <c r="ABT1900" s="593"/>
      <c r="ABU1900" s="593"/>
      <c r="ABV1900" s="593"/>
      <c r="ABW1900" s="593"/>
      <c r="ABX1900" s="593"/>
      <c r="ABY1900" s="593"/>
      <c r="ABZ1900" s="593"/>
      <c r="ACA1900" s="593"/>
      <c r="ACB1900" s="593"/>
      <c r="ACC1900" s="593"/>
      <c r="ACD1900" s="593"/>
      <c r="ACE1900" s="593"/>
      <c r="ACF1900" s="593"/>
      <c r="ACG1900" s="593"/>
      <c r="ACH1900" s="593"/>
      <c r="ACI1900" s="593"/>
      <c r="ACJ1900" s="593"/>
      <c r="ACK1900" s="593"/>
      <c r="ACL1900" s="593"/>
      <c r="ACM1900" s="593"/>
      <c r="ACN1900" s="593"/>
      <c r="ACO1900" s="593"/>
      <c r="ACP1900" s="593"/>
      <c r="ACQ1900" s="593"/>
      <c r="ACR1900" s="593"/>
      <c r="ACS1900" s="593"/>
      <c r="ACT1900" s="593"/>
      <c r="ACU1900" s="593"/>
      <c r="ACV1900" s="593"/>
      <c r="ACW1900" s="593"/>
      <c r="ACX1900" s="593"/>
      <c r="ACY1900" s="593"/>
      <c r="ACZ1900" s="593"/>
      <c r="ADA1900" s="593"/>
      <c r="ADB1900" s="593"/>
      <c r="ADC1900" s="593"/>
      <c r="ADD1900" s="593"/>
      <c r="ADE1900" s="593"/>
      <c r="ADF1900" s="593"/>
      <c r="ADG1900" s="593"/>
      <c r="ADH1900" s="593"/>
      <c r="ADI1900" s="593"/>
      <c r="ADJ1900" s="593"/>
      <c r="ADK1900" s="593"/>
      <c r="ADL1900" s="593"/>
      <c r="ADM1900" s="593"/>
      <c r="ADN1900" s="593"/>
      <c r="ADO1900" s="593"/>
      <c r="ADP1900" s="593"/>
      <c r="ADQ1900" s="593"/>
      <c r="ADR1900" s="593"/>
      <c r="ADS1900" s="593"/>
      <c r="ADT1900" s="593"/>
      <c r="ADU1900" s="593"/>
      <c r="ADV1900" s="593"/>
      <c r="ADW1900" s="593"/>
      <c r="ADX1900" s="593"/>
      <c r="ADY1900" s="593"/>
      <c r="ADZ1900" s="593"/>
      <c r="AEA1900" s="593"/>
      <c r="AEB1900" s="593"/>
      <c r="AEC1900" s="593"/>
      <c r="AED1900" s="593"/>
      <c r="AEE1900" s="593"/>
      <c r="AEF1900" s="593"/>
      <c r="AEG1900" s="593"/>
      <c r="AEH1900" s="593"/>
      <c r="AEI1900" s="593"/>
      <c r="AEJ1900" s="593"/>
      <c r="AEK1900" s="593"/>
      <c r="AEL1900" s="593"/>
      <c r="AEM1900" s="593"/>
      <c r="AEN1900" s="593"/>
      <c r="AEO1900" s="593"/>
      <c r="AEP1900" s="593"/>
      <c r="AEQ1900" s="593"/>
      <c r="AER1900" s="593"/>
      <c r="AES1900" s="593"/>
      <c r="AET1900" s="593"/>
      <c r="AEU1900" s="593"/>
      <c r="AEV1900" s="593"/>
      <c r="AEW1900" s="593"/>
      <c r="AEX1900" s="593"/>
      <c r="AEY1900" s="593"/>
      <c r="AEZ1900" s="593"/>
      <c r="AFA1900" s="593"/>
      <c r="AFB1900" s="593"/>
      <c r="AFC1900" s="593"/>
      <c r="AFD1900" s="593"/>
      <c r="AFE1900" s="593"/>
      <c r="AFF1900" s="593"/>
      <c r="AFG1900" s="593"/>
      <c r="AFH1900" s="593"/>
      <c r="AFI1900" s="593"/>
      <c r="AFJ1900" s="593"/>
      <c r="AFK1900" s="593"/>
      <c r="AFL1900" s="593"/>
      <c r="AFM1900" s="593"/>
      <c r="AFN1900" s="593"/>
      <c r="AFO1900" s="593"/>
      <c r="AFP1900" s="593"/>
      <c r="AFQ1900" s="593"/>
      <c r="AFR1900" s="593"/>
      <c r="AFS1900" s="593"/>
      <c r="AFT1900" s="593"/>
      <c r="AFU1900" s="593"/>
      <c r="AFV1900" s="593"/>
      <c r="AFW1900" s="593"/>
      <c r="AFX1900" s="593"/>
      <c r="AFY1900" s="593"/>
      <c r="AFZ1900" s="593"/>
      <c r="AGA1900" s="593"/>
      <c r="AGB1900" s="593"/>
      <c r="AGC1900" s="593"/>
      <c r="AGD1900" s="593"/>
      <c r="AGE1900" s="593"/>
      <c r="AGF1900" s="593"/>
      <c r="AGG1900" s="593"/>
      <c r="AGH1900" s="593"/>
      <c r="AGI1900" s="593"/>
      <c r="AGJ1900" s="593"/>
      <c r="AGK1900" s="593"/>
      <c r="AGL1900" s="593"/>
      <c r="AGM1900" s="593"/>
      <c r="AGN1900" s="593"/>
      <c r="AGO1900" s="593"/>
      <c r="AGP1900" s="593"/>
      <c r="AGQ1900" s="593"/>
      <c r="AGR1900" s="593"/>
      <c r="AGS1900" s="593"/>
      <c r="AGT1900" s="593"/>
      <c r="AGU1900" s="593"/>
      <c r="AGV1900" s="593"/>
      <c r="AGW1900" s="593"/>
      <c r="AGX1900" s="593"/>
      <c r="AGY1900" s="593"/>
      <c r="AGZ1900" s="593"/>
      <c r="AHA1900" s="593"/>
      <c r="AHB1900" s="593"/>
      <c r="AHC1900" s="593"/>
      <c r="AHD1900" s="593"/>
      <c r="AHE1900" s="593"/>
      <c r="AHF1900" s="593"/>
      <c r="AHG1900" s="593"/>
      <c r="AHH1900" s="593"/>
      <c r="AHI1900" s="593"/>
      <c r="AHJ1900" s="593"/>
      <c r="AHK1900" s="593"/>
      <c r="AHL1900" s="593"/>
      <c r="AHM1900" s="593"/>
      <c r="AHN1900" s="593"/>
      <c r="AHO1900" s="593"/>
      <c r="AHP1900" s="593"/>
      <c r="AHQ1900" s="593"/>
      <c r="AHR1900" s="593"/>
      <c r="AHS1900" s="593"/>
      <c r="AHT1900" s="593"/>
      <c r="AHU1900" s="593"/>
      <c r="AHV1900" s="593"/>
      <c r="AHW1900" s="593"/>
      <c r="AHX1900" s="593"/>
      <c r="AHY1900" s="593"/>
      <c r="AHZ1900" s="593"/>
      <c r="AIA1900" s="593"/>
      <c r="AIB1900" s="593"/>
      <c r="AIC1900" s="593"/>
      <c r="AID1900" s="593"/>
      <c r="AIE1900" s="593"/>
      <c r="AIF1900" s="593"/>
      <c r="AIG1900" s="593"/>
      <c r="AIH1900" s="593"/>
      <c r="AII1900" s="593"/>
      <c r="AIJ1900" s="593"/>
      <c r="AIK1900" s="593"/>
      <c r="AIL1900" s="593"/>
      <c r="AIM1900" s="593"/>
      <c r="AIN1900" s="593"/>
      <c r="AIO1900" s="593"/>
      <c r="AIP1900" s="593"/>
      <c r="AIQ1900" s="593"/>
      <c r="AIR1900" s="593"/>
      <c r="AIS1900" s="593"/>
      <c r="AIT1900" s="593"/>
      <c r="AIU1900" s="593"/>
      <c r="AIV1900" s="593"/>
      <c r="AIW1900" s="593"/>
      <c r="AIX1900" s="593"/>
      <c r="AIY1900" s="593"/>
      <c r="AIZ1900" s="593"/>
      <c r="AJA1900" s="593"/>
      <c r="AJB1900" s="593"/>
      <c r="AJC1900" s="593"/>
      <c r="AJD1900" s="593"/>
      <c r="AJE1900" s="593"/>
      <c r="AJF1900" s="593"/>
      <c r="AJG1900" s="593"/>
      <c r="AJH1900" s="593"/>
      <c r="AJI1900" s="593"/>
      <c r="AJJ1900" s="593"/>
      <c r="AJK1900" s="593"/>
      <c r="AJL1900" s="593"/>
      <c r="AJM1900" s="593"/>
      <c r="AJN1900" s="593"/>
      <c r="AJO1900" s="593"/>
      <c r="AJP1900" s="593"/>
      <c r="AJQ1900" s="593"/>
      <c r="AJR1900" s="593"/>
      <c r="AJS1900" s="593"/>
      <c r="AJT1900" s="593"/>
      <c r="AJU1900" s="593"/>
      <c r="AJV1900" s="593"/>
      <c r="AJW1900" s="593"/>
      <c r="AJX1900" s="593"/>
      <c r="AJY1900" s="593"/>
      <c r="AJZ1900" s="593"/>
      <c r="AKA1900" s="593"/>
      <c r="AKB1900" s="593"/>
      <c r="AKC1900" s="593"/>
      <c r="AKD1900" s="593"/>
      <c r="AKE1900" s="593"/>
      <c r="AKF1900" s="593"/>
      <c r="AKG1900" s="593"/>
      <c r="AKH1900" s="593"/>
      <c r="AKI1900" s="593"/>
      <c r="AKJ1900" s="593"/>
      <c r="AKK1900" s="593"/>
      <c r="AKL1900" s="593"/>
      <c r="AKM1900" s="593"/>
      <c r="AKN1900" s="593"/>
      <c r="AKO1900" s="593"/>
      <c r="AKP1900" s="593"/>
      <c r="AKQ1900" s="593"/>
      <c r="AKR1900" s="593"/>
      <c r="AKS1900" s="593"/>
      <c r="AKT1900" s="593"/>
      <c r="AKU1900" s="593"/>
      <c r="AKV1900" s="593"/>
      <c r="AKW1900" s="593"/>
      <c r="AKX1900" s="593"/>
      <c r="AKY1900" s="593"/>
      <c r="AKZ1900" s="593"/>
      <c r="ALA1900" s="593"/>
      <c r="ALB1900" s="593"/>
      <c r="ALC1900" s="593"/>
      <c r="ALD1900" s="593"/>
      <c r="ALE1900" s="593"/>
      <c r="ALF1900" s="593"/>
      <c r="ALG1900" s="593"/>
      <c r="ALH1900" s="593"/>
      <c r="ALI1900" s="593"/>
      <c r="ALJ1900" s="593"/>
      <c r="ALK1900" s="593"/>
      <c r="ALL1900" s="593"/>
      <c r="ALM1900" s="593"/>
      <c r="ALN1900" s="593"/>
      <c r="ALO1900" s="593"/>
      <c r="ALP1900" s="593"/>
      <c r="ALQ1900" s="593"/>
      <c r="ALR1900" s="593"/>
      <c r="ALS1900" s="593"/>
      <c r="ALT1900" s="593"/>
      <c r="ALU1900" s="593"/>
      <c r="ALV1900" s="593"/>
      <c r="ALW1900" s="593"/>
      <c r="ALX1900" s="593"/>
      <c r="ALY1900" s="593"/>
      <c r="ALZ1900" s="593"/>
      <c r="AMA1900" s="593"/>
      <c r="AMB1900" s="593"/>
      <c r="AMC1900" s="593"/>
      <c r="AMD1900" s="593"/>
      <c r="AME1900" s="593"/>
      <c r="AMF1900" s="593"/>
      <c r="AMG1900" s="593"/>
      <c r="AMH1900" s="593"/>
      <c r="AMI1900" s="593"/>
      <c r="AMJ1900" s="593"/>
      <c r="AMK1900" s="593"/>
      <c r="AML1900" s="593"/>
      <c r="AMM1900" s="593"/>
      <c r="AMN1900" s="593"/>
      <c r="AMO1900" s="593"/>
      <c r="AMP1900" s="593"/>
      <c r="AMQ1900" s="593"/>
      <c r="AMR1900" s="593"/>
      <c r="AMS1900" s="593"/>
      <c r="AMT1900" s="593"/>
      <c r="AMU1900" s="593"/>
      <c r="AMV1900" s="593"/>
      <c r="AMW1900" s="593"/>
      <c r="AMX1900" s="593"/>
      <c r="AMY1900" s="593"/>
      <c r="AMZ1900" s="593"/>
      <c r="ANA1900" s="593"/>
      <c r="ANB1900" s="593"/>
      <c r="ANC1900" s="593"/>
      <c r="AND1900" s="593"/>
      <c r="ANE1900" s="593"/>
      <c r="ANF1900" s="593"/>
      <c r="ANG1900" s="593"/>
      <c r="ANH1900" s="593"/>
      <c r="ANI1900" s="593"/>
      <c r="ANJ1900" s="593"/>
      <c r="ANK1900" s="593"/>
      <c r="ANL1900" s="593"/>
      <c r="ANM1900" s="593"/>
      <c r="ANN1900" s="593"/>
      <c r="ANO1900" s="593"/>
      <c r="ANP1900" s="593"/>
      <c r="ANQ1900" s="593"/>
      <c r="ANR1900" s="593"/>
      <c r="ANS1900" s="593"/>
      <c r="ANT1900" s="593"/>
      <c r="ANU1900" s="593"/>
      <c r="ANV1900" s="593"/>
      <c r="ANW1900" s="593"/>
      <c r="ANX1900" s="593"/>
      <c r="ANY1900" s="593"/>
      <c r="ANZ1900" s="593"/>
      <c r="AOA1900" s="593"/>
      <c r="AOB1900" s="593"/>
      <c r="AOC1900" s="593"/>
      <c r="AOD1900" s="593"/>
      <c r="AOE1900" s="593"/>
      <c r="AOF1900" s="593"/>
      <c r="AOG1900" s="593"/>
      <c r="AOH1900" s="593"/>
      <c r="AOI1900" s="593"/>
      <c r="AOJ1900" s="593"/>
      <c r="AOK1900" s="593"/>
      <c r="AOL1900" s="593"/>
      <c r="AOM1900" s="593"/>
      <c r="AON1900" s="593"/>
      <c r="AOO1900" s="593"/>
      <c r="AOP1900" s="593"/>
      <c r="AOQ1900" s="593"/>
      <c r="AOR1900" s="593"/>
      <c r="AOS1900" s="593"/>
      <c r="AOT1900" s="593"/>
      <c r="AOU1900" s="593"/>
      <c r="AOV1900" s="593"/>
      <c r="AOW1900" s="593"/>
      <c r="AOX1900" s="593"/>
      <c r="AOY1900" s="593"/>
      <c r="AOZ1900" s="593"/>
      <c r="APA1900" s="593"/>
      <c r="APB1900" s="593"/>
      <c r="APC1900" s="593"/>
      <c r="APD1900" s="593"/>
      <c r="APE1900" s="593"/>
      <c r="APF1900" s="593"/>
      <c r="APG1900" s="593"/>
      <c r="APH1900" s="593"/>
      <c r="API1900" s="593"/>
      <c r="APJ1900" s="593"/>
      <c r="APK1900" s="593"/>
      <c r="APL1900" s="593"/>
      <c r="APM1900" s="593"/>
      <c r="APN1900" s="593"/>
      <c r="APO1900" s="593"/>
      <c r="APP1900" s="593"/>
      <c r="APQ1900" s="593"/>
      <c r="APR1900" s="593"/>
      <c r="APS1900" s="593"/>
      <c r="APT1900" s="593"/>
      <c r="APU1900" s="593"/>
      <c r="APV1900" s="593"/>
      <c r="APW1900" s="593"/>
      <c r="APX1900" s="593"/>
      <c r="APY1900" s="593"/>
      <c r="APZ1900" s="593"/>
      <c r="AQA1900" s="593"/>
      <c r="AQB1900" s="593"/>
      <c r="AQC1900" s="593"/>
      <c r="AQD1900" s="593"/>
      <c r="AQE1900" s="593"/>
      <c r="AQF1900" s="593"/>
      <c r="AQG1900" s="593"/>
      <c r="AQH1900" s="593"/>
      <c r="AQI1900" s="593"/>
      <c r="AQJ1900" s="593"/>
      <c r="AQK1900" s="593"/>
      <c r="AQL1900" s="593"/>
      <c r="AQM1900" s="593"/>
      <c r="AQN1900" s="593"/>
      <c r="AQO1900" s="593"/>
      <c r="AQP1900" s="593"/>
      <c r="AQQ1900" s="593"/>
      <c r="AQR1900" s="593"/>
      <c r="AQS1900" s="593"/>
      <c r="AQT1900" s="593"/>
      <c r="AQU1900" s="593"/>
      <c r="AQV1900" s="593"/>
      <c r="AQW1900" s="593"/>
      <c r="AQX1900" s="593"/>
      <c r="AQY1900" s="593"/>
      <c r="AQZ1900" s="593"/>
      <c r="ARA1900" s="593"/>
      <c r="ARB1900" s="593"/>
      <c r="ARC1900" s="593"/>
      <c r="ARD1900" s="593"/>
      <c r="ARE1900" s="593"/>
      <c r="ARF1900" s="593"/>
      <c r="ARG1900" s="593"/>
      <c r="ARH1900" s="593"/>
      <c r="ARI1900" s="593"/>
      <c r="ARJ1900" s="593"/>
      <c r="ARK1900" s="593"/>
      <c r="ARL1900" s="593"/>
      <c r="ARM1900" s="593"/>
      <c r="ARN1900" s="593"/>
      <c r="ARO1900" s="593"/>
      <c r="ARP1900" s="593"/>
      <c r="ARQ1900" s="593"/>
      <c r="ARR1900" s="593"/>
      <c r="ARS1900" s="593"/>
      <c r="ART1900" s="593"/>
      <c r="ARU1900" s="593"/>
      <c r="ARV1900" s="593"/>
      <c r="ARW1900" s="593"/>
      <c r="ARX1900" s="593"/>
      <c r="ARY1900" s="593"/>
      <c r="ARZ1900" s="593"/>
      <c r="ASA1900" s="593"/>
      <c r="ASB1900" s="593"/>
      <c r="ASC1900" s="593"/>
      <c r="ASD1900" s="593"/>
      <c r="ASE1900" s="593"/>
      <c r="ASF1900" s="593"/>
      <c r="ASG1900" s="593"/>
      <c r="ASH1900" s="593"/>
      <c r="ASI1900" s="593"/>
      <c r="ASJ1900" s="593"/>
      <c r="ASK1900" s="593"/>
      <c r="ASL1900" s="593"/>
      <c r="ASM1900" s="593"/>
      <c r="ASN1900" s="593"/>
      <c r="ASO1900" s="593"/>
      <c r="ASP1900" s="593"/>
      <c r="ASQ1900" s="593"/>
      <c r="ASR1900" s="593"/>
      <c r="ASS1900" s="593"/>
      <c r="AST1900" s="593"/>
      <c r="ASU1900" s="593"/>
      <c r="ASV1900" s="593"/>
      <c r="ASW1900" s="593"/>
      <c r="ASX1900" s="593"/>
      <c r="ASY1900" s="593"/>
      <c r="ASZ1900" s="593"/>
      <c r="ATA1900" s="593"/>
      <c r="ATB1900" s="593"/>
      <c r="ATC1900" s="593"/>
      <c r="ATD1900" s="593"/>
      <c r="ATE1900" s="593"/>
      <c r="ATF1900" s="593"/>
      <c r="ATG1900" s="593"/>
      <c r="ATH1900" s="593"/>
      <c r="ATI1900" s="593"/>
      <c r="ATJ1900" s="593"/>
      <c r="ATK1900" s="593"/>
      <c r="ATL1900" s="593"/>
      <c r="ATM1900" s="593"/>
      <c r="ATN1900" s="593"/>
      <c r="ATO1900" s="593"/>
      <c r="ATP1900" s="593"/>
      <c r="ATQ1900" s="593"/>
      <c r="ATR1900" s="593"/>
      <c r="ATS1900" s="593"/>
      <c r="ATT1900" s="593"/>
      <c r="ATU1900" s="593"/>
      <c r="ATV1900" s="593"/>
      <c r="ATW1900" s="593"/>
      <c r="ATX1900" s="593"/>
      <c r="ATY1900" s="593"/>
      <c r="ATZ1900" s="593"/>
      <c r="AUA1900" s="593"/>
      <c r="AUB1900" s="593"/>
      <c r="AUC1900" s="593"/>
      <c r="AUD1900" s="593"/>
      <c r="AUE1900" s="593"/>
      <c r="AUF1900" s="593"/>
      <c r="AUG1900" s="593"/>
      <c r="AUH1900" s="593"/>
      <c r="AUI1900" s="593"/>
      <c r="AUJ1900" s="593"/>
      <c r="AUK1900" s="593"/>
      <c r="AUL1900" s="593"/>
      <c r="AUM1900" s="593"/>
      <c r="AUN1900" s="593"/>
      <c r="AUO1900" s="593"/>
      <c r="AUP1900" s="593"/>
      <c r="AUQ1900" s="593"/>
      <c r="AUR1900" s="593"/>
      <c r="AUS1900" s="593"/>
      <c r="AUT1900" s="593"/>
      <c r="AUU1900" s="593"/>
      <c r="AUV1900" s="593"/>
      <c r="AUW1900" s="593"/>
      <c r="AUX1900" s="593"/>
      <c r="AUY1900" s="593"/>
      <c r="AUZ1900" s="593"/>
      <c r="AVA1900" s="593"/>
      <c r="AVB1900" s="593"/>
      <c r="AVC1900" s="593"/>
      <c r="AVD1900" s="593"/>
      <c r="AVE1900" s="593"/>
      <c r="AVF1900" s="593"/>
      <c r="AVG1900" s="593"/>
      <c r="AVH1900" s="593"/>
      <c r="AVI1900" s="593"/>
      <c r="AVJ1900" s="593"/>
      <c r="AVK1900" s="593"/>
    </row>
    <row r="1901" spans="1:1259">
      <c r="A1901" s="697"/>
      <c r="B1901" s="558" t="s">
        <v>1217</v>
      </c>
      <c r="C1901" s="558">
        <v>44573</v>
      </c>
      <c r="D1901" s="676" t="s">
        <v>1067</v>
      </c>
      <c r="E1901" s="587">
        <v>19800</v>
      </c>
      <c r="F1901" s="665" t="s">
        <v>1389</v>
      </c>
      <c r="G1901" s="665">
        <v>2022</v>
      </c>
      <c r="H1901" s="665">
        <v>4</v>
      </c>
      <c r="I1901" s="687"/>
      <c r="J1901" s="677" t="s">
        <v>1089</v>
      </c>
      <c r="K1901" s="676" t="s">
        <v>1395</v>
      </c>
      <c r="L1901" s="677" t="s">
        <v>1391</v>
      </c>
      <c r="M1901" s="677">
        <v>44246</v>
      </c>
      <c r="N1901" s="677">
        <v>44498</v>
      </c>
      <c r="O1901" s="677"/>
      <c r="P1901" s="666">
        <v>44623</v>
      </c>
      <c r="Q1901" s="666">
        <v>44671</v>
      </c>
      <c r="R1901" s="666">
        <v>44674</v>
      </c>
      <c r="S1901" s="665" t="s">
        <v>1106</v>
      </c>
      <c r="T1901" s="665">
        <v>72</v>
      </c>
      <c r="U1901" s="665">
        <v>12005832</v>
      </c>
      <c r="V1901" s="665" t="s">
        <v>1072</v>
      </c>
      <c r="W1901" s="678">
        <v>480</v>
      </c>
      <c r="X1901" s="566">
        <v>31800</v>
      </c>
      <c r="Y1901" s="693">
        <v>15264000</v>
      </c>
      <c r="Z1901" s="667">
        <v>0.38159999999999999</v>
      </c>
      <c r="AA1901" s="682">
        <f>Y1901*Z1901</f>
        <v>5824742.4000000004</v>
      </c>
      <c r="AB1901" s="521"/>
      <c r="AC1901" s="683">
        <v>0</v>
      </c>
      <c r="AD1901" s="676"/>
      <c r="AE1901" s="669"/>
      <c r="AF1901" s="695">
        <f>AA1901+AD1901+AE1901</f>
        <v>5824742.4000000004</v>
      </c>
      <c r="AG1901" s="703" t="s">
        <v>47</v>
      </c>
      <c r="AH1901" s="561">
        <v>5</v>
      </c>
      <c r="AI1901" s="703">
        <v>30</v>
      </c>
      <c r="AJ1901" s="703" t="s">
        <v>1393</v>
      </c>
      <c r="AK1901" s="703" t="s">
        <v>1149</v>
      </c>
      <c r="AL1901" s="711">
        <v>76904</v>
      </c>
      <c r="AM1901" s="703" t="s">
        <v>52</v>
      </c>
      <c r="AN1901" s="703" t="s">
        <v>1089</v>
      </c>
      <c r="AO1901" s="665"/>
      <c r="AP1901" s="676" t="s">
        <v>38</v>
      </c>
      <c r="AQ1901" s="676" t="s">
        <v>1090</v>
      </c>
      <c r="AR1901" s="676"/>
      <c r="AS1901" s="523" t="s">
        <v>1173</v>
      </c>
      <c r="AT1901" s="523" t="s">
        <v>1091</v>
      </c>
      <c r="AU1901" s="523" t="s">
        <v>1078</v>
      </c>
      <c r="AV1901" s="674"/>
      <c r="AW1901" s="673">
        <f>U1901</f>
        <v>12005832</v>
      </c>
      <c r="AX1901" s="673" cm="1">
        <f t="array" ref="AX1901">SUM(MID(0&amp;AW1901,LARGE(INDEX(ISNUMBER(--MID(AW1901,ROW($1:$8),1))*ROW($1:$8),),ROW($1:$8))+1,1)*10^ROW($1:$8)/10)</f>
        <v>12005832</v>
      </c>
      <c r="AY1901" s="673" t="str">
        <f>VLOOKUP($AX1901,'Item Master Data'!$A:$F,3,FALSE)</f>
        <v>Q.PEAK DUO XL G10 BFG</v>
      </c>
      <c r="AZ1901" s="673">
        <f>VLOOKUP($AX1901,'Item Master Data'!$A:$F,6,FALSE)</f>
        <v>480</v>
      </c>
      <c r="BA1901" s="673" t="e">
        <f>X1901/BB1901</f>
        <v>#VALUE!</v>
      </c>
      <c r="BB1901" s="673" t="str">
        <f>VLOOKUP(AX1901,'Item Master Data'!$A:$G,7,FALSE)</f>
        <v> 30</v>
      </c>
      <c r="BC1901" s="673"/>
      <c r="BD1901" s="673">
        <f>W1901-AZ1901</f>
        <v>0</v>
      </c>
      <c r="BE1901" s="593"/>
      <c r="BF1901" s="593"/>
      <c r="BG1901" s="593"/>
      <c r="BH1901" s="593"/>
      <c r="BI1901" s="593"/>
      <c r="BJ1901" s="593"/>
      <c r="BK1901" s="593"/>
      <c r="BL1901" s="593"/>
      <c r="BM1901" s="593"/>
      <c r="BN1901" s="593"/>
      <c r="BO1901" s="593"/>
      <c r="BP1901" s="593"/>
      <c r="BQ1901" s="593"/>
      <c r="BR1901" s="593"/>
      <c r="BS1901" s="593"/>
      <c r="BT1901" s="593"/>
      <c r="BU1901" s="593"/>
      <c r="BV1901" s="593"/>
      <c r="BW1901" s="593"/>
      <c r="BX1901" s="593"/>
      <c r="BY1901" s="593"/>
      <c r="BZ1901" s="593"/>
      <c r="CA1901" s="593"/>
      <c r="CB1901" s="593"/>
      <c r="CC1901" s="593"/>
      <c r="CD1901" s="593"/>
      <c r="CE1901" s="593"/>
      <c r="CF1901" s="593"/>
      <c r="CG1901" s="593"/>
      <c r="CH1901" s="593"/>
      <c r="CI1901" s="593"/>
      <c r="CJ1901" s="593"/>
      <c r="CK1901" s="593"/>
      <c r="CL1901" s="593"/>
      <c r="CM1901" s="593"/>
      <c r="CN1901" s="593"/>
      <c r="CO1901" s="593"/>
      <c r="CP1901" s="593"/>
      <c r="CQ1901" s="593"/>
      <c r="CR1901" s="593"/>
      <c r="CS1901" s="593"/>
      <c r="CT1901" s="593"/>
      <c r="CU1901" s="593"/>
      <c r="CV1901" s="593"/>
      <c r="CW1901" s="593"/>
      <c r="CX1901" s="593"/>
      <c r="CY1901" s="593"/>
      <c r="CZ1901" s="593"/>
      <c r="DA1901" s="593"/>
      <c r="DB1901" s="593"/>
      <c r="DC1901" s="593"/>
      <c r="DD1901" s="593"/>
      <c r="DE1901" s="593"/>
      <c r="DF1901" s="593"/>
      <c r="DG1901" s="593"/>
      <c r="DH1901" s="593"/>
      <c r="DI1901" s="593"/>
      <c r="DJ1901" s="593"/>
      <c r="DK1901" s="593"/>
      <c r="DL1901" s="593"/>
      <c r="DM1901" s="593"/>
      <c r="DN1901" s="593"/>
      <c r="DO1901" s="593"/>
      <c r="DP1901" s="593"/>
      <c r="DQ1901" s="593"/>
      <c r="DR1901" s="593"/>
      <c r="DS1901" s="593"/>
      <c r="DT1901" s="593"/>
      <c r="DU1901" s="593"/>
      <c r="DV1901" s="593"/>
      <c r="DW1901" s="593"/>
      <c r="DX1901" s="593"/>
      <c r="DY1901" s="593"/>
      <c r="DZ1901" s="593"/>
      <c r="EA1901" s="593"/>
      <c r="EB1901" s="593"/>
      <c r="EC1901" s="593"/>
      <c r="ED1901" s="593"/>
      <c r="EE1901" s="593"/>
      <c r="EF1901" s="593"/>
      <c r="EG1901" s="593"/>
      <c r="EH1901" s="593"/>
      <c r="EI1901" s="593"/>
      <c r="EJ1901" s="593"/>
      <c r="EK1901" s="593"/>
      <c r="EL1901" s="593"/>
      <c r="EM1901" s="593"/>
      <c r="EN1901" s="593"/>
      <c r="EO1901" s="593"/>
      <c r="EP1901" s="593"/>
      <c r="EQ1901" s="593"/>
      <c r="ER1901" s="593"/>
      <c r="ES1901" s="593"/>
      <c r="ET1901" s="593"/>
      <c r="EU1901" s="593"/>
      <c r="EV1901" s="593"/>
      <c r="EW1901" s="593"/>
      <c r="EX1901" s="593"/>
      <c r="EY1901" s="593"/>
      <c r="EZ1901" s="593"/>
      <c r="FA1901" s="593"/>
      <c r="FB1901" s="593"/>
      <c r="FC1901" s="593"/>
      <c r="FD1901" s="593"/>
      <c r="FE1901" s="593"/>
      <c r="FF1901" s="593"/>
      <c r="FG1901" s="593"/>
      <c r="FH1901" s="593"/>
      <c r="FI1901" s="593"/>
      <c r="FJ1901" s="593"/>
      <c r="FK1901" s="593"/>
      <c r="FL1901" s="593"/>
      <c r="FM1901" s="593"/>
      <c r="FN1901" s="593"/>
      <c r="FO1901" s="593"/>
      <c r="FP1901" s="593"/>
      <c r="FQ1901" s="593"/>
      <c r="FR1901" s="593"/>
      <c r="FS1901" s="593"/>
      <c r="FT1901" s="593"/>
      <c r="FU1901" s="593"/>
      <c r="FV1901" s="593"/>
      <c r="FW1901" s="593"/>
      <c r="FX1901" s="593"/>
      <c r="FY1901" s="593"/>
      <c r="FZ1901" s="593"/>
      <c r="GA1901" s="593"/>
      <c r="GB1901" s="593"/>
      <c r="GC1901" s="593"/>
      <c r="GD1901" s="593"/>
      <c r="GE1901" s="593"/>
      <c r="GF1901" s="593"/>
      <c r="GG1901" s="593"/>
      <c r="GH1901" s="593"/>
      <c r="GI1901" s="593"/>
      <c r="GJ1901" s="593"/>
      <c r="GK1901" s="593"/>
      <c r="GL1901" s="593"/>
      <c r="GM1901" s="593"/>
      <c r="GN1901" s="593"/>
      <c r="GO1901" s="593"/>
      <c r="GP1901" s="593"/>
      <c r="GQ1901" s="593"/>
      <c r="GR1901" s="593"/>
      <c r="GS1901" s="593"/>
      <c r="GT1901" s="593"/>
      <c r="GU1901" s="593"/>
      <c r="GV1901" s="593"/>
      <c r="GW1901" s="593"/>
      <c r="GX1901" s="593"/>
      <c r="GY1901" s="593"/>
      <c r="GZ1901" s="593"/>
      <c r="HA1901" s="593"/>
      <c r="HB1901" s="593"/>
      <c r="HC1901" s="593"/>
      <c r="HD1901" s="593"/>
      <c r="HE1901" s="593"/>
      <c r="HF1901" s="593"/>
      <c r="HG1901" s="593"/>
      <c r="HH1901" s="593"/>
      <c r="HI1901" s="593"/>
      <c r="HJ1901" s="593"/>
      <c r="HK1901" s="593"/>
      <c r="HL1901" s="593"/>
      <c r="HM1901" s="593"/>
      <c r="HN1901" s="593"/>
      <c r="HO1901" s="593"/>
      <c r="HP1901" s="593"/>
      <c r="HQ1901" s="593"/>
      <c r="HR1901" s="593"/>
      <c r="HS1901" s="593"/>
      <c r="HT1901" s="593"/>
      <c r="HU1901" s="593"/>
      <c r="HV1901" s="593"/>
      <c r="HW1901" s="593"/>
      <c r="HX1901" s="593"/>
      <c r="HY1901" s="593"/>
      <c r="HZ1901" s="593"/>
      <c r="IA1901" s="593"/>
      <c r="IB1901" s="593"/>
      <c r="IC1901" s="593"/>
      <c r="ID1901" s="593"/>
      <c r="IE1901" s="593"/>
      <c r="IF1901" s="593"/>
      <c r="IG1901" s="593"/>
      <c r="IH1901" s="593"/>
      <c r="II1901" s="593"/>
      <c r="IJ1901" s="593"/>
      <c r="IK1901" s="593"/>
      <c r="IL1901" s="593"/>
      <c r="IM1901" s="593"/>
      <c r="IN1901" s="593"/>
      <c r="IO1901" s="593"/>
      <c r="IP1901" s="593"/>
      <c r="IQ1901" s="593"/>
      <c r="IR1901" s="593"/>
      <c r="IS1901" s="593"/>
      <c r="IT1901" s="593"/>
      <c r="IU1901" s="593"/>
      <c r="IV1901" s="593"/>
      <c r="IW1901" s="593"/>
      <c r="IX1901" s="593"/>
      <c r="IY1901" s="593"/>
      <c r="IZ1901" s="593"/>
      <c r="JA1901" s="593"/>
      <c r="JB1901" s="593"/>
      <c r="JC1901" s="593"/>
      <c r="JD1901" s="593"/>
      <c r="JE1901" s="593"/>
      <c r="JF1901" s="593"/>
      <c r="JG1901" s="593"/>
      <c r="JH1901" s="593"/>
      <c r="JI1901" s="593"/>
      <c r="JJ1901" s="593"/>
      <c r="JK1901" s="593"/>
      <c r="JL1901" s="593"/>
      <c r="JM1901" s="593"/>
      <c r="JN1901" s="593"/>
      <c r="JO1901" s="593"/>
      <c r="JP1901" s="593"/>
      <c r="JQ1901" s="593"/>
      <c r="JR1901" s="593"/>
      <c r="JS1901" s="593"/>
      <c r="JT1901" s="593"/>
      <c r="JU1901" s="593"/>
      <c r="JV1901" s="593"/>
      <c r="JW1901" s="593"/>
      <c r="JX1901" s="593"/>
      <c r="JY1901" s="593"/>
      <c r="JZ1901" s="593"/>
      <c r="KA1901" s="593"/>
      <c r="KB1901" s="593"/>
      <c r="KC1901" s="593"/>
      <c r="KD1901" s="593"/>
      <c r="KE1901" s="593"/>
      <c r="KF1901" s="593"/>
      <c r="KG1901" s="593"/>
      <c r="KH1901" s="593"/>
      <c r="KI1901" s="593"/>
      <c r="KJ1901" s="593"/>
      <c r="KK1901" s="593"/>
      <c r="KL1901" s="593"/>
      <c r="KM1901" s="593"/>
      <c r="KN1901" s="593"/>
      <c r="KO1901" s="593"/>
      <c r="KP1901" s="593"/>
      <c r="KQ1901" s="593"/>
      <c r="KR1901" s="593"/>
      <c r="KS1901" s="593"/>
      <c r="KT1901" s="593"/>
      <c r="KU1901" s="593"/>
      <c r="KV1901" s="593"/>
      <c r="KW1901" s="593"/>
      <c r="KX1901" s="593"/>
      <c r="KY1901" s="593"/>
      <c r="KZ1901" s="593"/>
      <c r="LA1901" s="593"/>
      <c r="LB1901" s="593"/>
      <c r="LC1901" s="593"/>
      <c r="LD1901" s="593"/>
      <c r="LE1901" s="593"/>
      <c r="LF1901" s="593"/>
      <c r="LG1901" s="593"/>
      <c r="LH1901" s="593"/>
      <c r="LI1901" s="593"/>
      <c r="LJ1901" s="593"/>
      <c r="LK1901" s="593"/>
      <c r="LL1901" s="593"/>
      <c r="LM1901" s="593"/>
      <c r="LN1901" s="593"/>
      <c r="LO1901" s="593"/>
      <c r="LP1901" s="593"/>
      <c r="LQ1901" s="593"/>
      <c r="LR1901" s="593"/>
      <c r="LS1901" s="593"/>
      <c r="LT1901" s="593"/>
      <c r="LU1901" s="593"/>
      <c r="LV1901" s="593"/>
      <c r="LW1901" s="593"/>
      <c r="LX1901" s="593"/>
      <c r="LY1901" s="593"/>
      <c r="LZ1901" s="593"/>
      <c r="MA1901" s="593"/>
      <c r="MB1901" s="593"/>
      <c r="MC1901" s="593"/>
      <c r="MD1901" s="593"/>
      <c r="ME1901" s="593"/>
      <c r="MF1901" s="593"/>
      <c r="MG1901" s="593"/>
      <c r="MH1901" s="593"/>
      <c r="MI1901" s="593"/>
      <c r="MJ1901" s="593"/>
      <c r="MK1901" s="593"/>
      <c r="ML1901" s="593"/>
      <c r="MM1901" s="593"/>
      <c r="MN1901" s="593"/>
      <c r="MO1901" s="593"/>
      <c r="MP1901" s="593"/>
      <c r="MQ1901" s="593"/>
      <c r="MR1901" s="593"/>
      <c r="MS1901" s="593"/>
      <c r="MT1901" s="593"/>
      <c r="MU1901" s="593"/>
      <c r="MV1901" s="593"/>
      <c r="MW1901" s="593"/>
      <c r="MX1901" s="593"/>
      <c r="MY1901" s="593"/>
      <c r="MZ1901" s="593"/>
      <c r="NA1901" s="593"/>
      <c r="NB1901" s="593"/>
      <c r="NC1901" s="593"/>
      <c r="ND1901" s="593"/>
      <c r="NE1901" s="593"/>
      <c r="NF1901" s="593"/>
      <c r="NG1901" s="593"/>
      <c r="NH1901" s="593"/>
      <c r="NI1901" s="593"/>
      <c r="NJ1901" s="593"/>
      <c r="NK1901" s="593"/>
      <c r="NL1901" s="593"/>
      <c r="NM1901" s="593"/>
      <c r="NN1901" s="593"/>
      <c r="NO1901" s="593"/>
      <c r="NP1901" s="593"/>
      <c r="NQ1901" s="593"/>
      <c r="NR1901" s="593"/>
      <c r="NS1901" s="593"/>
      <c r="NT1901" s="593"/>
      <c r="NU1901" s="593"/>
      <c r="NV1901" s="593"/>
      <c r="NW1901" s="593"/>
      <c r="NX1901" s="593"/>
      <c r="NY1901" s="593"/>
      <c r="NZ1901" s="593"/>
      <c r="OA1901" s="593"/>
      <c r="OB1901" s="593"/>
      <c r="OC1901" s="593"/>
      <c r="OD1901" s="593"/>
      <c r="OE1901" s="593"/>
      <c r="OF1901" s="593"/>
      <c r="OG1901" s="593"/>
      <c r="OH1901" s="593"/>
      <c r="OI1901" s="593"/>
      <c r="OJ1901" s="593"/>
      <c r="OK1901" s="593"/>
      <c r="OL1901" s="593"/>
      <c r="OM1901" s="593"/>
      <c r="ON1901" s="593"/>
      <c r="OO1901" s="593"/>
      <c r="OP1901" s="593"/>
      <c r="OQ1901" s="593"/>
      <c r="OR1901" s="593"/>
      <c r="OS1901" s="593"/>
      <c r="OT1901" s="593"/>
      <c r="OU1901" s="593"/>
      <c r="OV1901" s="593"/>
      <c r="OW1901" s="593"/>
      <c r="OX1901" s="593"/>
      <c r="OY1901" s="593"/>
      <c r="OZ1901" s="593"/>
      <c r="PA1901" s="593"/>
      <c r="PB1901" s="593"/>
      <c r="PC1901" s="593"/>
      <c r="PD1901" s="593"/>
      <c r="PE1901" s="593"/>
      <c r="PF1901" s="593"/>
      <c r="PG1901" s="593"/>
      <c r="PH1901" s="593"/>
      <c r="PI1901" s="593"/>
      <c r="PJ1901" s="593"/>
      <c r="PK1901" s="593"/>
      <c r="PL1901" s="593"/>
      <c r="PM1901" s="593"/>
      <c r="PN1901" s="593"/>
      <c r="PO1901" s="593"/>
      <c r="PP1901" s="593"/>
      <c r="PQ1901" s="593"/>
      <c r="PR1901" s="593"/>
      <c r="PS1901" s="593"/>
      <c r="PT1901" s="593"/>
      <c r="PU1901" s="593"/>
      <c r="PV1901" s="593"/>
      <c r="PW1901" s="593"/>
      <c r="PX1901" s="593"/>
      <c r="PY1901" s="593"/>
      <c r="PZ1901" s="593"/>
      <c r="QA1901" s="593"/>
      <c r="QB1901" s="593"/>
      <c r="QC1901" s="593"/>
      <c r="QD1901" s="593"/>
      <c r="QE1901" s="593"/>
      <c r="QF1901" s="593"/>
      <c r="QG1901" s="593"/>
      <c r="QH1901" s="593"/>
      <c r="QI1901" s="593"/>
      <c r="QJ1901" s="593"/>
      <c r="QK1901" s="593"/>
      <c r="QL1901" s="593"/>
      <c r="QM1901" s="593"/>
      <c r="QN1901" s="593"/>
      <c r="QO1901" s="593"/>
      <c r="QP1901" s="593"/>
      <c r="QQ1901" s="593"/>
      <c r="QR1901" s="593"/>
      <c r="QS1901" s="593"/>
      <c r="QT1901" s="593"/>
      <c r="QU1901" s="593"/>
      <c r="QV1901" s="593"/>
      <c r="QW1901" s="593"/>
      <c r="QX1901" s="593"/>
      <c r="QY1901" s="593"/>
      <c r="QZ1901" s="593"/>
      <c r="RA1901" s="593"/>
      <c r="RB1901" s="593"/>
      <c r="RC1901" s="593"/>
      <c r="RD1901" s="593"/>
      <c r="RE1901" s="593"/>
      <c r="RF1901" s="593"/>
      <c r="RG1901" s="593"/>
      <c r="RH1901" s="593"/>
      <c r="RI1901" s="593"/>
      <c r="RJ1901" s="593"/>
      <c r="RK1901" s="593"/>
      <c r="RL1901" s="593"/>
      <c r="RM1901" s="593"/>
      <c r="RN1901" s="593"/>
      <c r="RO1901" s="593"/>
      <c r="RP1901" s="593"/>
      <c r="RQ1901" s="593"/>
      <c r="RR1901" s="593"/>
      <c r="RS1901" s="593"/>
      <c r="RT1901" s="593"/>
      <c r="RU1901" s="593"/>
      <c r="RV1901" s="593"/>
      <c r="RW1901" s="593"/>
      <c r="RX1901" s="593"/>
      <c r="RY1901" s="593"/>
      <c r="RZ1901" s="593"/>
      <c r="SA1901" s="593"/>
      <c r="SB1901" s="593"/>
      <c r="SC1901" s="593"/>
      <c r="SD1901" s="593"/>
      <c r="SE1901" s="593"/>
      <c r="SF1901" s="593"/>
      <c r="SG1901" s="593"/>
      <c r="SH1901" s="593"/>
      <c r="SI1901" s="593"/>
      <c r="SJ1901" s="593"/>
      <c r="SK1901" s="593"/>
      <c r="SL1901" s="593"/>
      <c r="SM1901" s="593"/>
      <c r="SN1901" s="593"/>
      <c r="SO1901" s="593"/>
      <c r="SP1901" s="593"/>
      <c r="SQ1901" s="593"/>
      <c r="SR1901" s="593"/>
      <c r="SS1901" s="593"/>
      <c r="ST1901" s="593"/>
      <c r="SU1901" s="593"/>
      <c r="SV1901" s="593"/>
      <c r="SW1901" s="593"/>
      <c r="SX1901" s="593"/>
      <c r="SY1901" s="593"/>
      <c r="SZ1901" s="593"/>
      <c r="TA1901" s="593"/>
      <c r="TB1901" s="593"/>
      <c r="TC1901" s="593"/>
      <c r="TD1901" s="593"/>
      <c r="TE1901" s="593"/>
      <c r="TF1901" s="593"/>
      <c r="TG1901" s="593"/>
      <c r="TH1901" s="593"/>
      <c r="TI1901" s="593"/>
      <c r="TJ1901" s="593"/>
      <c r="TK1901" s="593"/>
      <c r="TL1901" s="593"/>
      <c r="TM1901" s="593"/>
      <c r="TN1901" s="593"/>
      <c r="TO1901" s="593"/>
      <c r="TP1901" s="593"/>
      <c r="TQ1901" s="593"/>
      <c r="TR1901" s="593"/>
      <c r="TS1901" s="593"/>
      <c r="TT1901" s="593"/>
      <c r="TU1901" s="593"/>
      <c r="TV1901" s="593"/>
      <c r="TW1901" s="593"/>
      <c r="TX1901" s="593"/>
      <c r="TY1901" s="593"/>
      <c r="TZ1901" s="593"/>
      <c r="UA1901" s="593"/>
      <c r="UB1901" s="593"/>
      <c r="UC1901" s="593"/>
      <c r="UD1901" s="593"/>
      <c r="UE1901" s="593"/>
      <c r="UF1901" s="593"/>
      <c r="UG1901" s="593"/>
      <c r="UH1901" s="593"/>
      <c r="UI1901" s="593"/>
      <c r="UJ1901" s="593"/>
      <c r="UK1901" s="593"/>
      <c r="UL1901" s="593"/>
      <c r="UM1901" s="593"/>
      <c r="UN1901" s="593"/>
      <c r="UO1901" s="593"/>
      <c r="UP1901" s="593"/>
      <c r="UQ1901" s="593"/>
      <c r="UR1901" s="593"/>
      <c r="US1901" s="593"/>
      <c r="UT1901" s="593"/>
      <c r="UU1901" s="593"/>
      <c r="UV1901" s="593"/>
      <c r="UW1901" s="593"/>
      <c r="UX1901" s="593"/>
      <c r="UY1901" s="593"/>
      <c r="UZ1901" s="593"/>
      <c r="VA1901" s="593"/>
      <c r="VB1901" s="593"/>
      <c r="VC1901" s="593"/>
      <c r="VD1901" s="593"/>
      <c r="VE1901" s="593"/>
      <c r="VF1901" s="593"/>
      <c r="VG1901" s="593"/>
      <c r="VH1901" s="593"/>
      <c r="VI1901" s="593"/>
      <c r="VJ1901" s="593"/>
      <c r="VK1901" s="593"/>
      <c r="VL1901" s="593"/>
      <c r="VM1901" s="593"/>
      <c r="VN1901" s="593"/>
      <c r="VO1901" s="593"/>
      <c r="VP1901" s="593"/>
      <c r="VQ1901" s="593"/>
      <c r="VR1901" s="593"/>
      <c r="VS1901" s="593"/>
      <c r="VT1901" s="593"/>
      <c r="VU1901" s="593"/>
      <c r="VV1901" s="593"/>
      <c r="VW1901" s="593"/>
      <c r="VX1901" s="593"/>
      <c r="VY1901" s="593"/>
      <c r="VZ1901" s="593"/>
      <c r="WA1901" s="593"/>
      <c r="WB1901" s="593"/>
      <c r="WC1901" s="593"/>
      <c r="WD1901" s="593"/>
      <c r="WE1901" s="593"/>
      <c r="WF1901" s="593"/>
      <c r="WG1901" s="593"/>
      <c r="WH1901" s="593"/>
      <c r="WI1901" s="593"/>
      <c r="WJ1901" s="593"/>
      <c r="WK1901" s="593"/>
      <c r="WL1901" s="593"/>
      <c r="WM1901" s="593"/>
      <c r="WN1901" s="593"/>
      <c r="WO1901" s="593"/>
      <c r="WP1901" s="593"/>
      <c r="WQ1901" s="593"/>
      <c r="WR1901" s="593"/>
      <c r="WS1901" s="593"/>
      <c r="WT1901" s="593"/>
      <c r="WU1901" s="593"/>
      <c r="WV1901" s="593"/>
      <c r="WW1901" s="593"/>
      <c r="WX1901" s="593"/>
      <c r="WY1901" s="593"/>
      <c r="WZ1901" s="593"/>
      <c r="XA1901" s="593"/>
      <c r="XB1901" s="593"/>
      <c r="XC1901" s="593"/>
      <c r="XD1901" s="593"/>
      <c r="XE1901" s="593"/>
      <c r="XF1901" s="593"/>
      <c r="XG1901" s="593"/>
      <c r="XH1901" s="593"/>
      <c r="XI1901" s="593"/>
      <c r="XJ1901" s="593"/>
      <c r="XK1901" s="593"/>
      <c r="XL1901" s="593"/>
      <c r="XM1901" s="593"/>
      <c r="XN1901" s="593"/>
      <c r="XO1901" s="593"/>
      <c r="XP1901" s="593"/>
      <c r="XQ1901" s="593"/>
      <c r="XR1901" s="593"/>
      <c r="XS1901" s="593"/>
      <c r="XT1901" s="593"/>
      <c r="XU1901" s="593"/>
      <c r="XV1901" s="593"/>
      <c r="XW1901" s="593"/>
      <c r="XX1901" s="593"/>
      <c r="XY1901" s="593"/>
      <c r="XZ1901" s="593"/>
      <c r="YA1901" s="593"/>
      <c r="YB1901" s="593"/>
      <c r="YC1901" s="593"/>
      <c r="YD1901" s="593"/>
      <c r="YE1901" s="593"/>
      <c r="YF1901" s="593"/>
      <c r="YG1901" s="593"/>
      <c r="YH1901" s="593"/>
      <c r="YI1901" s="593"/>
      <c r="YJ1901" s="593"/>
      <c r="YK1901" s="593"/>
      <c r="YL1901" s="593"/>
      <c r="YM1901" s="593"/>
      <c r="YN1901" s="593"/>
      <c r="YO1901" s="593"/>
      <c r="YP1901" s="593"/>
      <c r="YQ1901" s="593"/>
      <c r="YR1901" s="593"/>
      <c r="YS1901" s="593"/>
      <c r="YT1901" s="593"/>
      <c r="YU1901" s="593"/>
      <c r="YV1901" s="593"/>
      <c r="YW1901" s="593"/>
      <c r="YX1901" s="593"/>
      <c r="YY1901" s="593"/>
      <c r="YZ1901" s="593"/>
      <c r="ZA1901" s="593"/>
      <c r="ZB1901" s="593"/>
      <c r="ZC1901" s="593"/>
      <c r="ZD1901" s="593"/>
      <c r="ZE1901" s="593"/>
      <c r="ZF1901" s="593"/>
      <c r="ZG1901" s="593"/>
      <c r="ZH1901" s="593"/>
      <c r="ZI1901" s="593"/>
      <c r="ZJ1901" s="593"/>
      <c r="ZK1901" s="593"/>
      <c r="ZL1901" s="593"/>
      <c r="ZM1901" s="593"/>
      <c r="ZN1901" s="593"/>
      <c r="ZO1901" s="593"/>
      <c r="ZP1901" s="593"/>
      <c r="ZQ1901" s="593"/>
      <c r="ZR1901" s="593"/>
      <c r="ZS1901" s="593"/>
      <c r="ZT1901" s="593"/>
      <c r="ZU1901" s="593"/>
      <c r="ZV1901" s="593"/>
      <c r="ZW1901" s="593"/>
      <c r="ZX1901" s="593"/>
      <c r="ZY1901" s="593"/>
      <c r="ZZ1901" s="593"/>
      <c r="AAA1901" s="593"/>
      <c r="AAB1901" s="593"/>
      <c r="AAC1901" s="593"/>
      <c r="AAD1901" s="593"/>
      <c r="AAE1901" s="593"/>
      <c r="AAF1901" s="593"/>
      <c r="AAG1901" s="593"/>
      <c r="AAH1901" s="593"/>
      <c r="AAI1901" s="593"/>
      <c r="AAJ1901" s="593"/>
      <c r="AAK1901" s="593"/>
      <c r="AAL1901" s="593"/>
      <c r="AAM1901" s="593"/>
      <c r="AAN1901" s="593"/>
      <c r="AAO1901" s="593"/>
      <c r="AAP1901" s="593"/>
      <c r="AAQ1901" s="593"/>
      <c r="AAR1901" s="593"/>
      <c r="AAS1901" s="593"/>
      <c r="AAT1901" s="593"/>
      <c r="AAU1901" s="593"/>
      <c r="AAV1901" s="593"/>
      <c r="AAW1901" s="593"/>
      <c r="AAX1901" s="593"/>
      <c r="AAY1901" s="593"/>
      <c r="AAZ1901" s="593"/>
      <c r="ABA1901" s="593"/>
      <c r="ABB1901" s="593"/>
      <c r="ABC1901" s="593"/>
      <c r="ABD1901" s="593"/>
      <c r="ABE1901" s="593"/>
      <c r="ABF1901" s="593"/>
      <c r="ABG1901" s="593"/>
      <c r="ABH1901" s="593"/>
      <c r="ABI1901" s="593"/>
      <c r="ABJ1901" s="593"/>
      <c r="ABK1901" s="593"/>
      <c r="ABL1901" s="593"/>
      <c r="ABM1901" s="593"/>
      <c r="ABN1901" s="593"/>
      <c r="ABO1901" s="593"/>
      <c r="ABP1901" s="593"/>
      <c r="ABQ1901" s="593"/>
      <c r="ABR1901" s="593"/>
      <c r="ABS1901" s="593"/>
      <c r="ABT1901" s="593"/>
      <c r="ABU1901" s="593"/>
      <c r="ABV1901" s="593"/>
      <c r="ABW1901" s="593"/>
      <c r="ABX1901" s="593"/>
      <c r="ABY1901" s="593"/>
      <c r="ABZ1901" s="593"/>
      <c r="ACA1901" s="593"/>
      <c r="ACB1901" s="593"/>
      <c r="ACC1901" s="593"/>
      <c r="ACD1901" s="593"/>
      <c r="ACE1901" s="593"/>
      <c r="ACF1901" s="593"/>
      <c r="ACG1901" s="593"/>
      <c r="ACH1901" s="593"/>
      <c r="ACI1901" s="593"/>
      <c r="ACJ1901" s="593"/>
      <c r="ACK1901" s="593"/>
      <c r="ACL1901" s="593"/>
      <c r="ACM1901" s="593"/>
      <c r="ACN1901" s="593"/>
      <c r="ACO1901" s="593"/>
      <c r="ACP1901" s="593"/>
      <c r="ACQ1901" s="593"/>
      <c r="ACR1901" s="593"/>
      <c r="ACS1901" s="593"/>
      <c r="ACT1901" s="593"/>
      <c r="ACU1901" s="593"/>
      <c r="ACV1901" s="593"/>
      <c r="ACW1901" s="593"/>
      <c r="ACX1901" s="593"/>
      <c r="ACY1901" s="593"/>
      <c r="ACZ1901" s="593"/>
      <c r="ADA1901" s="593"/>
      <c r="ADB1901" s="593"/>
      <c r="ADC1901" s="593"/>
      <c r="ADD1901" s="593"/>
      <c r="ADE1901" s="593"/>
      <c r="ADF1901" s="593"/>
      <c r="ADG1901" s="593"/>
      <c r="ADH1901" s="593"/>
      <c r="ADI1901" s="593"/>
      <c r="ADJ1901" s="593"/>
      <c r="ADK1901" s="593"/>
      <c r="ADL1901" s="593"/>
      <c r="ADM1901" s="593"/>
      <c r="ADN1901" s="593"/>
      <c r="ADO1901" s="593"/>
      <c r="ADP1901" s="593"/>
      <c r="ADQ1901" s="593"/>
      <c r="ADR1901" s="593"/>
      <c r="ADS1901" s="593"/>
      <c r="ADT1901" s="593"/>
      <c r="ADU1901" s="593"/>
      <c r="ADV1901" s="593"/>
      <c r="ADW1901" s="593"/>
      <c r="ADX1901" s="593"/>
      <c r="ADY1901" s="593"/>
      <c r="ADZ1901" s="593"/>
      <c r="AEA1901" s="593"/>
      <c r="AEB1901" s="593"/>
      <c r="AEC1901" s="593"/>
      <c r="AED1901" s="593"/>
      <c r="AEE1901" s="593"/>
      <c r="AEF1901" s="593"/>
      <c r="AEG1901" s="593"/>
      <c r="AEH1901" s="593"/>
      <c r="AEI1901" s="593"/>
      <c r="AEJ1901" s="593"/>
      <c r="AEK1901" s="593"/>
      <c r="AEL1901" s="593"/>
      <c r="AEM1901" s="593"/>
      <c r="AEN1901" s="593"/>
      <c r="AEO1901" s="593"/>
      <c r="AEP1901" s="593"/>
      <c r="AEQ1901" s="593"/>
      <c r="AER1901" s="593"/>
      <c r="AES1901" s="593"/>
      <c r="AET1901" s="593"/>
      <c r="AEU1901" s="593"/>
      <c r="AEV1901" s="593"/>
      <c r="AEW1901" s="593"/>
      <c r="AEX1901" s="593"/>
      <c r="AEY1901" s="593"/>
      <c r="AEZ1901" s="593"/>
      <c r="AFA1901" s="593"/>
      <c r="AFB1901" s="593"/>
      <c r="AFC1901" s="593"/>
      <c r="AFD1901" s="593"/>
      <c r="AFE1901" s="593"/>
      <c r="AFF1901" s="593"/>
      <c r="AFG1901" s="593"/>
      <c r="AFH1901" s="593"/>
      <c r="AFI1901" s="593"/>
      <c r="AFJ1901" s="593"/>
      <c r="AFK1901" s="593"/>
      <c r="AFL1901" s="593"/>
      <c r="AFM1901" s="593"/>
      <c r="AFN1901" s="593"/>
      <c r="AFO1901" s="593"/>
      <c r="AFP1901" s="593"/>
      <c r="AFQ1901" s="593"/>
      <c r="AFR1901" s="593"/>
      <c r="AFS1901" s="593"/>
      <c r="AFT1901" s="593"/>
      <c r="AFU1901" s="593"/>
      <c r="AFV1901" s="593"/>
      <c r="AFW1901" s="593"/>
      <c r="AFX1901" s="593"/>
      <c r="AFY1901" s="593"/>
      <c r="AFZ1901" s="593"/>
      <c r="AGA1901" s="593"/>
      <c r="AGB1901" s="593"/>
      <c r="AGC1901" s="593"/>
      <c r="AGD1901" s="593"/>
      <c r="AGE1901" s="593"/>
      <c r="AGF1901" s="593"/>
      <c r="AGG1901" s="593"/>
      <c r="AGH1901" s="593"/>
      <c r="AGI1901" s="593"/>
      <c r="AGJ1901" s="593"/>
      <c r="AGK1901" s="593"/>
      <c r="AGL1901" s="593"/>
      <c r="AGM1901" s="593"/>
      <c r="AGN1901" s="593"/>
      <c r="AGO1901" s="593"/>
      <c r="AGP1901" s="593"/>
      <c r="AGQ1901" s="593"/>
      <c r="AGR1901" s="593"/>
      <c r="AGS1901" s="593"/>
      <c r="AGT1901" s="593"/>
      <c r="AGU1901" s="593"/>
      <c r="AGV1901" s="593"/>
      <c r="AGW1901" s="593"/>
      <c r="AGX1901" s="593"/>
      <c r="AGY1901" s="593"/>
      <c r="AGZ1901" s="593"/>
      <c r="AHA1901" s="593"/>
      <c r="AHB1901" s="593"/>
      <c r="AHC1901" s="593"/>
      <c r="AHD1901" s="593"/>
      <c r="AHE1901" s="593"/>
      <c r="AHF1901" s="593"/>
      <c r="AHG1901" s="593"/>
      <c r="AHH1901" s="593"/>
      <c r="AHI1901" s="593"/>
      <c r="AHJ1901" s="593"/>
      <c r="AHK1901" s="593"/>
      <c r="AHL1901" s="593"/>
      <c r="AHM1901" s="593"/>
      <c r="AHN1901" s="593"/>
      <c r="AHO1901" s="593"/>
      <c r="AHP1901" s="593"/>
      <c r="AHQ1901" s="593"/>
      <c r="AHR1901" s="593"/>
      <c r="AHS1901" s="593"/>
      <c r="AHT1901" s="593"/>
      <c r="AHU1901" s="593"/>
      <c r="AHV1901" s="593"/>
      <c r="AHW1901" s="593"/>
      <c r="AHX1901" s="593"/>
      <c r="AHY1901" s="593"/>
      <c r="AHZ1901" s="593"/>
      <c r="AIA1901" s="593"/>
      <c r="AIB1901" s="593"/>
      <c r="AIC1901" s="593"/>
      <c r="AID1901" s="593"/>
      <c r="AIE1901" s="593"/>
      <c r="AIF1901" s="593"/>
      <c r="AIG1901" s="593"/>
      <c r="AIH1901" s="593"/>
      <c r="AII1901" s="593"/>
      <c r="AIJ1901" s="593"/>
      <c r="AIK1901" s="593"/>
      <c r="AIL1901" s="593"/>
      <c r="AIM1901" s="593"/>
      <c r="AIN1901" s="593"/>
      <c r="AIO1901" s="593"/>
      <c r="AIP1901" s="593"/>
      <c r="AIQ1901" s="593"/>
      <c r="AIR1901" s="593"/>
      <c r="AIS1901" s="593"/>
      <c r="AIT1901" s="593"/>
      <c r="AIU1901" s="593"/>
      <c r="AIV1901" s="593"/>
      <c r="AIW1901" s="593"/>
      <c r="AIX1901" s="593"/>
      <c r="AIY1901" s="593"/>
      <c r="AIZ1901" s="593"/>
      <c r="AJA1901" s="593"/>
      <c r="AJB1901" s="593"/>
      <c r="AJC1901" s="593"/>
      <c r="AJD1901" s="593"/>
      <c r="AJE1901" s="593"/>
      <c r="AJF1901" s="593"/>
      <c r="AJG1901" s="593"/>
      <c r="AJH1901" s="593"/>
      <c r="AJI1901" s="593"/>
      <c r="AJJ1901" s="593"/>
      <c r="AJK1901" s="593"/>
      <c r="AJL1901" s="593"/>
      <c r="AJM1901" s="593"/>
      <c r="AJN1901" s="593"/>
      <c r="AJO1901" s="593"/>
      <c r="AJP1901" s="593"/>
      <c r="AJQ1901" s="593"/>
      <c r="AJR1901" s="593"/>
      <c r="AJS1901" s="593"/>
      <c r="AJT1901" s="593"/>
      <c r="AJU1901" s="593"/>
      <c r="AJV1901" s="593"/>
      <c r="AJW1901" s="593"/>
      <c r="AJX1901" s="593"/>
      <c r="AJY1901" s="593"/>
      <c r="AJZ1901" s="593"/>
      <c r="AKA1901" s="593"/>
      <c r="AKB1901" s="593"/>
      <c r="AKC1901" s="593"/>
      <c r="AKD1901" s="593"/>
      <c r="AKE1901" s="593"/>
      <c r="AKF1901" s="593"/>
      <c r="AKG1901" s="593"/>
      <c r="AKH1901" s="593"/>
      <c r="AKI1901" s="593"/>
      <c r="AKJ1901" s="593"/>
      <c r="AKK1901" s="593"/>
      <c r="AKL1901" s="593"/>
      <c r="AKM1901" s="593"/>
      <c r="AKN1901" s="593"/>
      <c r="AKO1901" s="593"/>
      <c r="AKP1901" s="593"/>
      <c r="AKQ1901" s="593"/>
      <c r="AKR1901" s="593"/>
      <c r="AKS1901" s="593"/>
      <c r="AKT1901" s="593"/>
      <c r="AKU1901" s="593"/>
      <c r="AKV1901" s="593"/>
      <c r="AKW1901" s="593"/>
      <c r="AKX1901" s="593"/>
      <c r="AKY1901" s="593"/>
      <c r="AKZ1901" s="593"/>
      <c r="ALA1901" s="593"/>
      <c r="ALB1901" s="593"/>
      <c r="ALC1901" s="593"/>
      <c r="ALD1901" s="593"/>
      <c r="ALE1901" s="593"/>
      <c r="ALF1901" s="593"/>
      <c r="ALG1901" s="593"/>
      <c r="ALH1901" s="593"/>
      <c r="ALI1901" s="593"/>
      <c r="ALJ1901" s="593"/>
      <c r="ALK1901" s="593"/>
      <c r="ALL1901" s="593"/>
      <c r="ALM1901" s="593"/>
      <c r="ALN1901" s="593"/>
      <c r="ALO1901" s="593"/>
      <c r="ALP1901" s="593"/>
      <c r="ALQ1901" s="593"/>
      <c r="ALR1901" s="593"/>
      <c r="ALS1901" s="593"/>
      <c r="ALT1901" s="593"/>
      <c r="ALU1901" s="593"/>
      <c r="ALV1901" s="593"/>
      <c r="ALW1901" s="593"/>
      <c r="ALX1901" s="593"/>
      <c r="ALY1901" s="593"/>
      <c r="ALZ1901" s="593"/>
      <c r="AMA1901" s="593"/>
      <c r="AMB1901" s="593"/>
      <c r="AMC1901" s="593"/>
      <c r="AMD1901" s="593"/>
      <c r="AME1901" s="593"/>
      <c r="AMF1901" s="593"/>
      <c r="AMG1901" s="593"/>
      <c r="AMH1901" s="593"/>
      <c r="AMI1901" s="593"/>
      <c r="AMJ1901" s="593"/>
      <c r="AMK1901" s="593"/>
      <c r="AML1901" s="593"/>
      <c r="AMM1901" s="593"/>
      <c r="AMN1901" s="593"/>
      <c r="AMO1901" s="593"/>
      <c r="AMP1901" s="593"/>
      <c r="AMQ1901" s="593"/>
      <c r="AMR1901" s="593"/>
      <c r="AMS1901" s="593"/>
      <c r="AMT1901" s="593"/>
      <c r="AMU1901" s="593"/>
      <c r="AMV1901" s="593"/>
      <c r="AMW1901" s="593"/>
      <c r="AMX1901" s="593"/>
      <c r="AMY1901" s="593"/>
      <c r="AMZ1901" s="593"/>
      <c r="ANA1901" s="593"/>
      <c r="ANB1901" s="593"/>
      <c r="ANC1901" s="593"/>
      <c r="AND1901" s="593"/>
      <c r="ANE1901" s="593"/>
      <c r="ANF1901" s="593"/>
      <c r="ANG1901" s="593"/>
      <c r="ANH1901" s="593"/>
      <c r="ANI1901" s="593"/>
      <c r="ANJ1901" s="593"/>
      <c r="ANK1901" s="593"/>
      <c r="ANL1901" s="593"/>
      <c r="ANM1901" s="593"/>
      <c r="ANN1901" s="593"/>
      <c r="ANO1901" s="593"/>
      <c r="ANP1901" s="593"/>
      <c r="ANQ1901" s="593"/>
      <c r="ANR1901" s="593"/>
      <c r="ANS1901" s="593"/>
      <c r="ANT1901" s="593"/>
      <c r="ANU1901" s="593"/>
      <c r="ANV1901" s="593"/>
      <c r="ANW1901" s="593"/>
      <c r="ANX1901" s="593"/>
      <c r="ANY1901" s="593"/>
      <c r="ANZ1901" s="593"/>
      <c r="AOA1901" s="593"/>
      <c r="AOB1901" s="593"/>
      <c r="AOC1901" s="593"/>
      <c r="AOD1901" s="593"/>
      <c r="AOE1901" s="593"/>
      <c r="AOF1901" s="593"/>
      <c r="AOG1901" s="593"/>
      <c r="AOH1901" s="593"/>
      <c r="AOI1901" s="593"/>
      <c r="AOJ1901" s="593"/>
      <c r="AOK1901" s="593"/>
      <c r="AOL1901" s="593"/>
      <c r="AOM1901" s="593"/>
      <c r="AON1901" s="593"/>
      <c r="AOO1901" s="593"/>
      <c r="AOP1901" s="593"/>
      <c r="AOQ1901" s="593"/>
      <c r="AOR1901" s="593"/>
      <c r="AOS1901" s="593"/>
      <c r="AOT1901" s="593"/>
      <c r="AOU1901" s="593"/>
      <c r="AOV1901" s="593"/>
      <c r="AOW1901" s="593"/>
      <c r="AOX1901" s="593"/>
      <c r="AOY1901" s="593"/>
      <c r="AOZ1901" s="593"/>
      <c r="APA1901" s="593"/>
      <c r="APB1901" s="593"/>
      <c r="APC1901" s="593"/>
      <c r="APD1901" s="593"/>
      <c r="APE1901" s="593"/>
      <c r="APF1901" s="593"/>
      <c r="APG1901" s="593"/>
      <c r="APH1901" s="593"/>
      <c r="API1901" s="593"/>
      <c r="APJ1901" s="593"/>
      <c r="APK1901" s="593"/>
      <c r="APL1901" s="593"/>
      <c r="APM1901" s="593"/>
      <c r="APN1901" s="593"/>
      <c r="APO1901" s="593"/>
      <c r="APP1901" s="593"/>
      <c r="APQ1901" s="593"/>
      <c r="APR1901" s="593"/>
      <c r="APS1901" s="593"/>
      <c r="APT1901" s="593"/>
      <c r="APU1901" s="593"/>
      <c r="APV1901" s="593"/>
      <c r="APW1901" s="593"/>
      <c r="APX1901" s="593"/>
      <c r="APY1901" s="593"/>
      <c r="APZ1901" s="593"/>
      <c r="AQA1901" s="593"/>
      <c r="AQB1901" s="593"/>
      <c r="AQC1901" s="593"/>
      <c r="AQD1901" s="593"/>
      <c r="AQE1901" s="593"/>
      <c r="AQF1901" s="593"/>
      <c r="AQG1901" s="593"/>
      <c r="AQH1901" s="593"/>
      <c r="AQI1901" s="593"/>
      <c r="AQJ1901" s="593"/>
      <c r="AQK1901" s="593"/>
      <c r="AQL1901" s="593"/>
      <c r="AQM1901" s="593"/>
      <c r="AQN1901" s="593"/>
      <c r="AQO1901" s="593"/>
      <c r="AQP1901" s="593"/>
      <c r="AQQ1901" s="593"/>
      <c r="AQR1901" s="593"/>
      <c r="AQS1901" s="593"/>
      <c r="AQT1901" s="593"/>
      <c r="AQU1901" s="593"/>
      <c r="AQV1901" s="593"/>
      <c r="AQW1901" s="593"/>
      <c r="AQX1901" s="593"/>
      <c r="AQY1901" s="593"/>
      <c r="AQZ1901" s="593"/>
      <c r="ARA1901" s="593"/>
      <c r="ARB1901" s="593"/>
      <c r="ARC1901" s="593"/>
      <c r="ARD1901" s="593"/>
      <c r="ARE1901" s="593"/>
      <c r="ARF1901" s="593"/>
      <c r="ARG1901" s="593"/>
      <c r="ARH1901" s="593"/>
      <c r="ARI1901" s="593"/>
      <c r="ARJ1901" s="593"/>
      <c r="ARK1901" s="593"/>
      <c r="ARL1901" s="593"/>
      <c r="ARM1901" s="593"/>
      <c r="ARN1901" s="593"/>
      <c r="ARO1901" s="593"/>
      <c r="ARP1901" s="593"/>
      <c r="ARQ1901" s="593"/>
      <c r="ARR1901" s="593"/>
      <c r="ARS1901" s="593"/>
      <c r="ART1901" s="593"/>
      <c r="ARU1901" s="593"/>
      <c r="ARV1901" s="593"/>
      <c r="ARW1901" s="593"/>
      <c r="ARX1901" s="593"/>
      <c r="ARY1901" s="593"/>
      <c r="ARZ1901" s="593"/>
      <c r="ASA1901" s="593"/>
      <c r="ASB1901" s="593"/>
      <c r="ASC1901" s="593"/>
      <c r="ASD1901" s="593"/>
      <c r="ASE1901" s="593"/>
      <c r="ASF1901" s="593"/>
      <c r="ASG1901" s="593"/>
      <c r="ASH1901" s="593"/>
      <c r="ASI1901" s="593"/>
      <c r="ASJ1901" s="593"/>
      <c r="ASK1901" s="593"/>
      <c r="ASL1901" s="593"/>
      <c r="ASM1901" s="593"/>
      <c r="ASN1901" s="593"/>
      <c r="ASO1901" s="593"/>
      <c r="ASP1901" s="593"/>
      <c r="ASQ1901" s="593"/>
      <c r="ASR1901" s="593"/>
      <c r="ASS1901" s="593"/>
      <c r="AST1901" s="593"/>
      <c r="ASU1901" s="593"/>
      <c r="ASV1901" s="593"/>
      <c r="ASW1901" s="593"/>
      <c r="ASX1901" s="593"/>
      <c r="ASY1901" s="593"/>
      <c r="ASZ1901" s="593"/>
      <c r="ATA1901" s="593"/>
      <c r="ATB1901" s="593"/>
      <c r="ATC1901" s="593"/>
      <c r="ATD1901" s="593"/>
      <c r="ATE1901" s="593"/>
      <c r="ATF1901" s="593"/>
      <c r="ATG1901" s="593"/>
      <c r="ATH1901" s="593"/>
      <c r="ATI1901" s="593"/>
      <c r="ATJ1901" s="593"/>
      <c r="ATK1901" s="593"/>
      <c r="ATL1901" s="593"/>
      <c r="ATM1901" s="593"/>
      <c r="ATN1901" s="593"/>
      <c r="ATO1901" s="593"/>
      <c r="ATP1901" s="593"/>
      <c r="ATQ1901" s="593"/>
      <c r="ATR1901" s="593"/>
      <c r="ATS1901" s="593"/>
      <c r="ATT1901" s="593"/>
      <c r="ATU1901" s="593"/>
      <c r="ATV1901" s="593"/>
      <c r="ATW1901" s="593"/>
      <c r="ATX1901" s="593"/>
      <c r="ATY1901" s="593"/>
      <c r="ATZ1901" s="593"/>
      <c r="AUA1901" s="593"/>
      <c r="AUB1901" s="593"/>
      <c r="AUC1901" s="593"/>
      <c r="AUD1901" s="593"/>
      <c r="AUE1901" s="593"/>
      <c r="AUF1901" s="593"/>
      <c r="AUG1901" s="593"/>
      <c r="AUH1901" s="593"/>
      <c r="AUI1901" s="593"/>
      <c r="AUJ1901" s="593"/>
      <c r="AUK1901" s="593"/>
      <c r="AUL1901" s="593"/>
      <c r="AUM1901" s="593"/>
      <c r="AUN1901" s="593"/>
      <c r="AUO1901" s="593"/>
      <c r="AUP1901" s="593"/>
      <c r="AUQ1901" s="593"/>
      <c r="AUR1901" s="593"/>
      <c r="AUS1901" s="593"/>
      <c r="AUT1901" s="593"/>
      <c r="AUU1901" s="593"/>
      <c r="AUV1901" s="593"/>
      <c r="AUW1901" s="593"/>
      <c r="AUX1901" s="593"/>
      <c r="AUY1901" s="593"/>
      <c r="AUZ1901" s="593"/>
      <c r="AVA1901" s="593"/>
      <c r="AVB1901" s="593"/>
      <c r="AVC1901" s="593"/>
      <c r="AVD1901" s="593"/>
      <c r="AVE1901" s="593"/>
      <c r="AVF1901" s="593"/>
      <c r="AVG1901" s="593"/>
      <c r="AVH1901" s="593"/>
      <c r="AVI1901" s="593"/>
      <c r="AVJ1901" s="593"/>
      <c r="AVK1901" s="593"/>
    </row>
    <row r="1902" spans="1:1259">
      <c r="A1902" s="697"/>
      <c r="B1902" s="558" t="s">
        <v>1217</v>
      </c>
      <c r="C1902" s="558">
        <v>44573</v>
      </c>
      <c r="D1902" s="676" t="s">
        <v>1067</v>
      </c>
      <c r="E1902" s="587">
        <v>4930</v>
      </c>
      <c r="F1902" s="676" t="s">
        <v>1389</v>
      </c>
      <c r="G1902" s="676">
        <v>2022</v>
      </c>
      <c r="H1902" s="676">
        <v>4</v>
      </c>
      <c r="I1902" s="687" t="s">
        <v>5335</v>
      </c>
      <c r="J1902" s="677" t="s">
        <v>1089</v>
      </c>
      <c r="K1902" s="676" t="s">
        <v>1395</v>
      </c>
      <c r="L1902" s="677" t="s">
        <v>1391</v>
      </c>
      <c r="M1902" s="677">
        <v>44246</v>
      </c>
      <c r="N1902" s="677">
        <v>44498</v>
      </c>
      <c r="O1902" s="677"/>
      <c r="P1902" s="677">
        <v>44623</v>
      </c>
      <c r="Q1902" s="677">
        <v>44656</v>
      </c>
      <c r="R1902" s="677">
        <v>44659</v>
      </c>
      <c r="S1902" s="676" t="s">
        <v>1106</v>
      </c>
      <c r="T1902" s="676">
        <v>72</v>
      </c>
      <c r="U1902" s="676">
        <v>30390372</v>
      </c>
      <c r="V1902" s="676" t="s">
        <v>1072</v>
      </c>
      <c r="W1902" s="678">
        <v>480</v>
      </c>
      <c r="X1902" s="566">
        <v>4930</v>
      </c>
      <c r="Y1902" s="693">
        <v>2366400</v>
      </c>
      <c r="Z1902" s="680">
        <v>0.38159999999999999</v>
      </c>
      <c r="AA1902" s="682">
        <f>Y1902*Z1902</f>
        <v>903018.24</v>
      </c>
      <c r="AB1902" s="521"/>
      <c r="AC1902" s="683">
        <v>0</v>
      </c>
      <c r="AD1902" s="676"/>
      <c r="AE1902" s="684"/>
      <c r="AF1902" s="695">
        <f>AA1902+AD1902+AE1902</f>
        <v>903018.24</v>
      </c>
      <c r="AG1902" s="703" t="s">
        <v>47</v>
      </c>
      <c r="AH1902" s="561">
        <v>5</v>
      </c>
      <c r="AI1902" s="703">
        <v>30</v>
      </c>
      <c r="AJ1902" s="703" t="s">
        <v>1393</v>
      </c>
      <c r="AK1902" s="703" t="s">
        <v>1149</v>
      </c>
      <c r="AL1902" s="711">
        <v>76904</v>
      </c>
      <c r="AM1902" s="703" t="s">
        <v>52</v>
      </c>
      <c r="AN1902" s="703" t="s">
        <v>1089</v>
      </c>
      <c r="AO1902" s="676"/>
      <c r="AP1902" s="676" t="s">
        <v>38</v>
      </c>
      <c r="AQ1902" s="676" t="s">
        <v>1090</v>
      </c>
      <c r="AR1902" s="676"/>
      <c r="AS1902" s="523" t="s">
        <v>1173</v>
      </c>
      <c r="AT1902" s="523" t="s">
        <v>1091</v>
      </c>
      <c r="AU1902" s="523" t="s">
        <v>1078</v>
      </c>
      <c r="AV1902" s="674"/>
      <c r="AW1902" s="673">
        <f>U1902</f>
        <v>30390372</v>
      </c>
      <c r="AX1902" s="673" cm="1">
        <f t="array" ref="AX1902">SUM(MID(0&amp;AW1902,LARGE(INDEX(ISNUMBER(--MID(AW1902,ROW($1:$8),1))*ROW($1:$8),),ROW($1:$8))+1,1)*10^ROW($1:$8)/10)</f>
        <v>30390372</v>
      </c>
      <c r="AY1902" s="673" t="str">
        <f>VLOOKUP($AX1902,'Item Master Data'!$A:$F,3,FALSE)</f>
        <v>Q.PEAK DUO XL G10 BFG</v>
      </c>
      <c r="AZ1902" s="673">
        <f>VLOOKUP($AX1902,'Item Master Data'!$A:$F,6,FALSE)</f>
        <v>480</v>
      </c>
      <c r="BA1902" s="673">
        <f>X1902/BB1902</f>
        <v>170</v>
      </c>
      <c r="BB1902" s="673">
        <f>VLOOKUP(AX1902,'Item Master Data'!$A:$G,7,FALSE)</f>
        <v>29</v>
      </c>
      <c r="BC1902" s="673"/>
      <c r="BD1902" s="673">
        <f>W1902-AZ1902</f>
        <v>0</v>
      </c>
      <c r="BE1902" s="593"/>
      <c r="BF1902" s="593"/>
      <c r="BG1902" s="593"/>
      <c r="BH1902" s="593"/>
      <c r="BI1902" s="593"/>
      <c r="BJ1902" s="593"/>
      <c r="BK1902" s="593"/>
      <c r="BL1902" s="593"/>
      <c r="BM1902" s="593"/>
      <c r="BN1902" s="593"/>
      <c r="BO1902" s="593"/>
      <c r="BP1902" s="593"/>
      <c r="BQ1902" s="593"/>
      <c r="BR1902" s="593"/>
      <c r="BS1902" s="593"/>
      <c r="BT1902" s="593"/>
      <c r="BU1902" s="593"/>
      <c r="BV1902" s="593"/>
      <c r="BW1902" s="593"/>
      <c r="BX1902" s="593"/>
      <c r="BY1902" s="593"/>
      <c r="BZ1902" s="593"/>
      <c r="CA1902" s="593"/>
      <c r="CB1902" s="593"/>
      <c r="CC1902" s="593"/>
      <c r="CD1902" s="593"/>
      <c r="CE1902" s="593"/>
      <c r="CF1902" s="593"/>
      <c r="CG1902" s="593"/>
      <c r="CH1902" s="593"/>
      <c r="CI1902" s="593"/>
      <c r="CJ1902" s="593"/>
      <c r="CK1902" s="593"/>
      <c r="CL1902" s="593"/>
      <c r="CM1902" s="593"/>
      <c r="CN1902" s="593"/>
      <c r="CO1902" s="593"/>
      <c r="CP1902" s="593"/>
      <c r="CQ1902" s="593"/>
      <c r="CR1902" s="593"/>
      <c r="CS1902" s="593"/>
      <c r="CT1902" s="593"/>
      <c r="CU1902" s="593"/>
      <c r="CV1902" s="593"/>
      <c r="CW1902" s="593"/>
      <c r="CX1902" s="593"/>
      <c r="CY1902" s="593"/>
      <c r="CZ1902" s="593"/>
      <c r="DA1902" s="593"/>
      <c r="DB1902" s="593"/>
      <c r="DC1902" s="593"/>
      <c r="DD1902" s="593"/>
      <c r="DE1902" s="593"/>
      <c r="DF1902" s="593"/>
      <c r="DG1902" s="593"/>
      <c r="DH1902" s="593"/>
      <c r="DI1902" s="593"/>
      <c r="DJ1902" s="593"/>
      <c r="DK1902" s="593"/>
      <c r="DL1902" s="593"/>
      <c r="DM1902" s="593"/>
      <c r="DN1902" s="593"/>
      <c r="DO1902" s="593"/>
      <c r="DP1902" s="593"/>
      <c r="DQ1902" s="593"/>
      <c r="DR1902" s="593"/>
      <c r="DS1902" s="593"/>
      <c r="DT1902" s="593"/>
      <c r="DU1902" s="593"/>
      <c r="DV1902" s="593"/>
      <c r="DW1902" s="593"/>
      <c r="DX1902" s="593"/>
      <c r="DY1902" s="593"/>
      <c r="DZ1902" s="593"/>
      <c r="EA1902" s="593"/>
      <c r="EB1902" s="593"/>
      <c r="EC1902" s="593"/>
      <c r="ED1902" s="593"/>
      <c r="EE1902" s="593"/>
      <c r="EF1902" s="593"/>
      <c r="EG1902" s="593"/>
      <c r="EH1902" s="593"/>
      <c r="EI1902" s="593"/>
      <c r="EJ1902" s="593"/>
      <c r="EK1902" s="593"/>
      <c r="EL1902" s="593"/>
      <c r="EM1902" s="593"/>
      <c r="EN1902" s="593"/>
      <c r="EO1902" s="593"/>
      <c r="EP1902" s="593"/>
      <c r="EQ1902" s="593"/>
      <c r="ER1902" s="593"/>
      <c r="ES1902" s="593"/>
      <c r="ET1902" s="593"/>
      <c r="EU1902" s="593"/>
      <c r="EV1902" s="593"/>
      <c r="EW1902" s="593"/>
      <c r="EX1902" s="593"/>
      <c r="EY1902" s="593"/>
      <c r="EZ1902" s="593"/>
      <c r="FA1902" s="593"/>
      <c r="FB1902" s="593"/>
      <c r="FC1902" s="593"/>
      <c r="FD1902" s="593"/>
      <c r="FE1902" s="593"/>
      <c r="FF1902" s="593"/>
      <c r="FG1902" s="593"/>
      <c r="FH1902" s="593"/>
      <c r="FI1902" s="593"/>
      <c r="FJ1902" s="593"/>
      <c r="FK1902" s="593"/>
      <c r="FL1902" s="593"/>
      <c r="FM1902" s="593"/>
      <c r="FN1902" s="593"/>
      <c r="FO1902" s="593"/>
      <c r="FP1902" s="593"/>
      <c r="FQ1902" s="593"/>
      <c r="FR1902" s="593"/>
      <c r="FS1902" s="593"/>
      <c r="FT1902" s="593"/>
      <c r="FU1902" s="593"/>
      <c r="FV1902" s="593"/>
      <c r="FW1902" s="593"/>
      <c r="FX1902" s="593"/>
      <c r="FY1902" s="593"/>
      <c r="FZ1902" s="593"/>
      <c r="GA1902" s="593"/>
      <c r="GB1902" s="593"/>
      <c r="GC1902" s="593"/>
      <c r="GD1902" s="593"/>
      <c r="GE1902" s="593"/>
      <c r="GF1902" s="593"/>
      <c r="GG1902" s="593"/>
      <c r="GH1902" s="593"/>
      <c r="GI1902" s="593"/>
      <c r="GJ1902" s="593"/>
      <c r="GK1902" s="593"/>
      <c r="GL1902" s="593"/>
      <c r="GM1902" s="593"/>
      <c r="GN1902" s="593"/>
      <c r="GO1902" s="593"/>
      <c r="GP1902" s="593"/>
      <c r="GQ1902" s="593"/>
      <c r="GR1902" s="593"/>
      <c r="GS1902" s="593"/>
      <c r="GT1902" s="593"/>
      <c r="GU1902" s="593"/>
      <c r="GV1902" s="593"/>
      <c r="GW1902" s="593"/>
      <c r="GX1902" s="593"/>
      <c r="GY1902" s="593"/>
      <c r="GZ1902" s="593"/>
      <c r="HA1902" s="593"/>
      <c r="HB1902" s="593"/>
      <c r="HC1902" s="593"/>
      <c r="HD1902" s="593"/>
      <c r="HE1902" s="593"/>
      <c r="HF1902" s="593"/>
      <c r="HG1902" s="593"/>
      <c r="HH1902" s="593"/>
      <c r="HI1902" s="593"/>
      <c r="HJ1902" s="593"/>
      <c r="HK1902" s="593"/>
      <c r="HL1902" s="593"/>
      <c r="HM1902" s="593"/>
      <c r="HN1902" s="593"/>
      <c r="HO1902" s="593"/>
      <c r="HP1902" s="593"/>
      <c r="HQ1902" s="593"/>
      <c r="HR1902" s="593"/>
      <c r="HS1902" s="593"/>
      <c r="HT1902" s="593"/>
      <c r="HU1902" s="593"/>
      <c r="HV1902" s="593"/>
      <c r="HW1902" s="593"/>
      <c r="HX1902" s="593"/>
      <c r="HY1902" s="593"/>
      <c r="HZ1902" s="593"/>
      <c r="IA1902" s="593"/>
      <c r="IB1902" s="593"/>
      <c r="IC1902" s="593"/>
      <c r="ID1902" s="593"/>
      <c r="IE1902" s="593"/>
      <c r="IF1902" s="593"/>
      <c r="IG1902" s="593"/>
      <c r="IH1902" s="593"/>
      <c r="II1902" s="593"/>
      <c r="IJ1902" s="593"/>
      <c r="IK1902" s="593"/>
      <c r="IL1902" s="593"/>
      <c r="IM1902" s="593"/>
      <c r="IN1902" s="593"/>
      <c r="IO1902" s="593"/>
      <c r="IP1902" s="593"/>
      <c r="IQ1902" s="593"/>
      <c r="IR1902" s="593"/>
      <c r="IS1902" s="593"/>
      <c r="IT1902" s="593"/>
      <c r="IU1902" s="593"/>
      <c r="IV1902" s="593"/>
      <c r="IW1902" s="593"/>
      <c r="IX1902" s="593"/>
      <c r="IY1902" s="593"/>
      <c r="IZ1902" s="593"/>
      <c r="JA1902" s="593"/>
      <c r="JB1902" s="593"/>
      <c r="JC1902" s="593"/>
      <c r="JD1902" s="593"/>
      <c r="JE1902" s="593"/>
      <c r="JF1902" s="593"/>
      <c r="JG1902" s="593"/>
      <c r="JH1902" s="593"/>
      <c r="JI1902" s="593"/>
      <c r="JJ1902" s="593"/>
      <c r="JK1902" s="593"/>
      <c r="JL1902" s="593"/>
      <c r="JM1902" s="593"/>
      <c r="JN1902" s="593"/>
      <c r="JO1902" s="593"/>
      <c r="JP1902" s="593"/>
      <c r="JQ1902" s="593"/>
      <c r="JR1902" s="593"/>
      <c r="JS1902" s="593"/>
      <c r="JT1902" s="593"/>
      <c r="JU1902" s="593"/>
      <c r="JV1902" s="593"/>
      <c r="JW1902" s="593"/>
      <c r="JX1902" s="593"/>
      <c r="JY1902" s="593"/>
      <c r="JZ1902" s="593"/>
      <c r="KA1902" s="593"/>
      <c r="KB1902" s="593"/>
      <c r="KC1902" s="593"/>
      <c r="KD1902" s="593"/>
      <c r="KE1902" s="593"/>
      <c r="KF1902" s="593"/>
      <c r="KG1902" s="593"/>
      <c r="KH1902" s="593"/>
      <c r="KI1902" s="593"/>
      <c r="KJ1902" s="593"/>
      <c r="KK1902" s="593"/>
      <c r="KL1902" s="593"/>
      <c r="KM1902" s="593"/>
      <c r="KN1902" s="593"/>
      <c r="KO1902" s="593"/>
      <c r="KP1902" s="593"/>
      <c r="KQ1902" s="593"/>
      <c r="KR1902" s="593"/>
      <c r="KS1902" s="593"/>
      <c r="KT1902" s="593"/>
      <c r="KU1902" s="593"/>
      <c r="KV1902" s="593"/>
      <c r="KW1902" s="593"/>
      <c r="KX1902" s="593"/>
      <c r="KY1902" s="593"/>
      <c r="KZ1902" s="593"/>
      <c r="LA1902" s="593"/>
      <c r="LB1902" s="593"/>
      <c r="LC1902" s="593"/>
      <c r="LD1902" s="593"/>
      <c r="LE1902" s="593"/>
      <c r="LF1902" s="593"/>
      <c r="LG1902" s="593"/>
      <c r="LH1902" s="593"/>
      <c r="LI1902" s="593"/>
      <c r="LJ1902" s="593"/>
      <c r="LK1902" s="593"/>
      <c r="LL1902" s="593"/>
      <c r="LM1902" s="593"/>
      <c r="LN1902" s="593"/>
      <c r="LO1902" s="593"/>
      <c r="LP1902" s="593"/>
      <c r="LQ1902" s="593"/>
      <c r="LR1902" s="593"/>
      <c r="LS1902" s="593"/>
      <c r="LT1902" s="593"/>
      <c r="LU1902" s="593"/>
      <c r="LV1902" s="593"/>
      <c r="LW1902" s="593"/>
      <c r="LX1902" s="593"/>
      <c r="LY1902" s="593"/>
      <c r="LZ1902" s="593"/>
      <c r="MA1902" s="593"/>
      <c r="MB1902" s="593"/>
      <c r="MC1902" s="593"/>
      <c r="MD1902" s="593"/>
      <c r="ME1902" s="593"/>
      <c r="MF1902" s="593"/>
      <c r="MG1902" s="593"/>
      <c r="MH1902" s="593"/>
      <c r="MI1902" s="593"/>
      <c r="MJ1902" s="593"/>
      <c r="MK1902" s="593"/>
      <c r="ML1902" s="593"/>
      <c r="MM1902" s="593"/>
      <c r="MN1902" s="593"/>
      <c r="MO1902" s="593"/>
      <c r="MP1902" s="593"/>
      <c r="MQ1902" s="593"/>
      <c r="MR1902" s="593"/>
      <c r="MS1902" s="593"/>
      <c r="MT1902" s="593"/>
      <c r="MU1902" s="593"/>
      <c r="MV1902" s="593"/>
      <c r="MW1902" s="593"/>
      <c r="MX1902" s="593"/>
      <c r="MY1902" s="593"/>
      <c r="MZ1902" s="593"/>
      <c r="NA1902" s="593"/>
      <c r="NB1902" s="593"/>
      <c r="NC1902" s="593"/>
      <c r="ND1902" s="593"/>
      <c r="NE1902" s="593"/>
      <c r="NF1902" s="593"/>
      <c r="NG1902" s="593"/>
      <c r="NH1902" s="593"/>
      <c r="NI1902" s="593"/>
      <c r="NJ1902" s="593"/>
      <c r="NK1902" s="593"/>
      <c r="NL1902" s="593"/>
      <c r="NM1902" s="593"/>
      <c r="NN1902" s="593"/>
      <c r="NO1902" s="593"/>
      <c r="NP1902" s="593"/>
      <c r="NQ1902" s="593"/>
      <c r="NR1902" s="593"/>
      <c r="NS1902" s="593"/>
      <c r="NT1902" s="593"/>
      <c r="NU1902" s="593"/>
      <c r="NV1902" s="593"/>
      <c r="NW1902" s="593"/>
      <c r="NX1902" s="593"/>
      <c r="NY1902" s="593"/>
      <c r="NZ1902" s="593"/>
      <c r="OA1902" s="593"/>
      <c r="OB1902" s="593"/>
      <c r="OC1902" s="593"/>
      <c r="OD1902" s="593"/>
      <c r="OE1902" s="593"/>
      <c r="OF1902" s="593"/>
      <c r="OG1902" s="593"/>
      <c r="OH1902" s="593"/>
      <c r="OI1902" s="593"/>
      <c r="OJ1902" s="593"/>
      <c r="OK1902" s="593"/>
      <c r="OL1902" s="593"/>
      <c r="OM1902" s="593"/>
      <c r="ON1902" s="593"/>
      <c r="OO1902" s="593"/>
      <c r="OP1902" s="593"/>
      <c r="OQ1902" s="593"/>
      <c r="OR1902" s="593"/>
      <c r="OS1902" s="593"/>
      <c r="OT1902" s="593"/>
      <c r="OU1902" s="593"/>
      <c r="OV1902" s="593"/>
      <c r="OW1902" s="593"/>
      <c r="OX1902" s="593"/>
      <c r="OY1902" s="593"/>
      <c r="OZ1902" s="593"/>
      <c r="PA1902" s="593"/>
      <c r="PB1902" s="593"/>
      <c r="PC1902" s="593"/>
      <c r="PD1902" s="593"/>
      <c r="PE1902" s="593"/>
      <c r="PF1902" s="593"/>
      <c r="PG1902" s="593"/>
      <c r="PH1902" s="593"/>
      <c r="PI1902" s="593"/>
      <c r="PJ1902" s="593"/>
      <c r="PK1902" s="593"/>
      <c r="PL1902" s="593"/>
      <c r="PM1902" s="593"/>
      <c r="PN1902" s="593"/>
      <c r="PO1902" s="593"/>
      <c r="PP1902" s="593"/>
      <c r="PQ1902" s="593"/>
      <c r="PR1902" s="593"/>
      <c r="PS1902" s="593"/>
      <c r="PT1902" s="593"/>
      <c r="PU1902" s="593"/>
      <c r="PV1902" s="593"/>
      <c r="PW1902" s="593"/>
      <c r="PX1902" s="593"/>
      <c r="PY1902" s="593"/>
      <c r="PZ1902" s="593"/>
      <c r="QA1902" s="593"/>
      <c r="QB1902" s="593"/>
      <c r="QC1902" s="593"/>
      <c r="QD1902" s="593"/>
      <c r="QE1902" s="593"/>
      <c r="QF1902" s="593"/>
      <c r="QG1902" s="593"/>
      <c r="QH1902" s="593"/>
      <c r="QI1902" s="593"/>
      <c r="QJ1902" s="593"/>
      <c r="QK1902" s="593"/>
      <c r="QL1902" s="593"/>
      <c r="QM1902" s="593"/>
      <c r="QN1902" s="593"/>
      <c r="QO1902" s="593"/>
      <c r="QP1902" s="593"/>
      <c r="QQ1902" s="593"/>
      <c r="QR1902" s="593"/>
      <c r="QS1902" s="593"/>
      <c r="QT1902" s="593"/>
      <c r="QU1902" s="593"/>
      <c r="QV1902" s="593"/>
      <c r="QW1902" s="593"/>
      <c r="QX1902" s="593"/>
      <c r="QY1902" s="593"/>
      <c r="QZ1902" s="593"/>
      <c r="RA1902" s="593"/>
      <c r="RB1902" s="593"/>
      <c r="RC1902" s="593"/>
      <c r="RD1902" s="593"/>
      <c r="RE1902" s="593"/>
      <c r="RF1902" s="593"/>
      <c r="RG1902" s="593"/>
      <c r="RH1902" s="593"/>
      <c r="RI1902" s="593"/>
      <c r="RJ1902" s="593"/>
      <c r="RK1902" s="593"/>
      <c r="RL1902" s="593"/>
      <c r="RM1902" s="593"/>
      <c r="RN1902" s="593"/>
      <c r="RO1902" s="593"/>
      <c r="RP1902" s="593"/>
      <c r="RQ1902" s="593"/>
      <c r="RR1902" s="593"/>
      <c r="RS1902" s="593"/>
      <c r="RT1902" s="593"/>
      <c r="RU1902" s="593"/>
      <c r="RV1902" s="593"/>
      <c r="RW1902" s="593"/>
      <c r="RX1902" s="593"/>
      <c r="RY1902" s="593"/>
      <c r="RZ1902" s="593"/>
      <c r="SA1902" s="593"/>
      <c r="SB1902" s="593"/>
      <c r="SC1902" s="593"/>
      <c r="SD1902" s="593"/>
      <c r="SE1902" s="593"/>
      <c r="SF1902" s="593"/>
      <c r="SG1902" s="593"/>
      <c r="SH1902" s="593"/>
      <c r="SI1902" s="593"/>
      <c r="SJ1902" s="593"/>
      <c r="SK1902" s="593"/>
      <c r="SL1902" s="593"/>
      <c r="SM1902" s="593"/>
      <c r="SN1902" s="593"/>
      <c r="SO1902" s="593"/>
      <c r="SP1902" s="593"/>
      <c r="SQ1902" s="593"/>
      <c r="SR1902" s="593"/>
      <c r="SS1902" s="593"/>
      <c r="ST1902" s="593"/>
      <c r="SU1902" s="593"/>
      <c r="SV1902" s="593"/>
      <c r="SW1902" s="593"/>
      <c r="SX1902" s="593"/>
      <c r="SY1902" s="593"/>
      <c r="SZ1902" s="593"/>
      <c r="TA1902" s="593"/>
      <c r="TB1902" s="593"/>
      <c r="TC1902" s="593"/>
      <c r="TD1902" s="593"/>
      <c r="TE1902" s="593"/>
      <c r="TF1902" s="593"/>
      <c r="TG1902" s="593"/>
      <c r="TH1902" s="593"/>
      <c r="TI1902" s="593"/>
      <c r="TJ1902" s="593"/>
      <c r="TK1902" s="593"/>
      <c r="TL1902" s="593"/>
      <c r="TM1902" s="593"/>
      <c r="TN1902" s="593"/>
      <c r="TO1902" s="593"/>
      <c r="TP1902" s="593"/>
      <c r="TQ1902" s="593"/>
      <c r="TR1902" s="593"/>
      <c r="TS1902" s="593"/>
      <c r="TT1902" s="593"/>
      <c r="TU1902" s="593"/>
      <c r="TV1902" s="593"/>
      <c r="TW1902" s="593"/>
      <c r="TX1902" s="593"/>
      <c r="TY1902" s="593"/>
      <c r="TZ1902" s="593"/>
      <c r="UA1902" s="593"/>
      <c r="UB1902" s="593"/>
      <c r="UC1902" s="593"/>
      <c r="UD1902" s="593"/>
      <c r="UE1902" s="593"/>
      <c r="UF1902" s="593"/>
      <c r="UG1902" s="593"/>
      <c r="UH1902" s="593"/>
      <c r="UI1902" s="593"/>
      <c r="UJ1902" s="593"/>
      <c r="UK1902" s="593"/>
      <c r="UL1902" s="593"/>
      <c r="UM1902" s="593"/>
      <c r="UN1902" s="593"/>
      <c r="UO1902" s="593"/>
      <c r="UP1902" s="593"/>
      <c r="UQ1902" s="593"/>
      <c r="UR1902" s="593"/>
      <c r="US1902" s="593"/>
      <c r="UT1902" s="593"/>
      <c r="UU1902" s="593"/>
      <c r="UV1902" s="593"/>
      <c r="UW1902" s="593"/>
      <c r="UX1902" s="593"/>
      <c r="UY1902" s="593"/>
      <c r="UZ1902" s="593"/>
      <c r="VA1902" s="593"/>
      <c r="VB1902" s="593"/>
      <c r="VC1902" s="593"/>
      <c r="VD1902" s="593"/>
      <c r="VE1902" s="593"/>
      <c r="VF1902" s="593"/>
      <c r="VG1902" s="593"/>
      <c r="VH1902" s="593"/>
      <c r="VI1902" s="593"/>
      <c r="VJ1902" s="593"/>
      <c r="VK1902" s="593"/>
      <c r="VL1902" s="593"/>
      <c r="VM1902" s="593"/>
      <c r="VN1902" s="593"/>
      <c r="VO1902" s="593"/>
      <c r="VP1902" s="593"/>
      <c r="VQ1902" s="593"/>
      <c r="VR1902" s="593"/>
      <c r="VS1902" s="593"/>
      <c r="VT1902" s="593"/>
      <c r="VU1902" s="593"/>
      <c r="VV1902" s="593"/>
      <c r="VW1902" s="593"/>
      <c r="VX1902" s="593"/>
      <c r="VY1902" s="593"/>
      <c r="VZ1902" s="593"/>
      <c r="WA1902" s="593"/>
      <c r="WB1902" s="593"/>
      <c r="WC1902" s="593"/>
      <c r="WD1902" s="593"/>
      <c r="WE1902" s="593"/>
      <c r="WF1902" s="593"/>
      <c r="WG1902" s="593"/>
      <c r="WH1902" s="593"/>
      <c r="WI1902" s="593"/>
      <c r="WJ1902" s="593"/>
      <c r="WK1902" s="593"/>
      <c r="WL1902" s="593"/>
      <c r="WM1902" s="593"/>
      <c r="WN1902" s="593"/>
      <c r="WO1902" s="593"/>
      <c r="WP1902" s="593"/>
      <c r="WQ1902" s="593"/>
      <c r="WR1902" s="593"/>
      <c r="WS1902" s="593"/>
      <c r="WT1902" s="593"/>
      <c r="WU1902" s="593"/>
      <c r="WV1902" s="593"/>
      <c r="WW1902" s="593"/>
      <c r="WX1902" s="593"/>
      <c r="WY1902" s="593"/>
      <c r="WZ1902" s="593"/>
      <c r="XA1902" s="593"/>
      <c r="XB1902" s="593"/>
      <c r="XC1902" s="593"/>
      <c r="XD1902" s="593"/>
      <c r="XE1902" s="593"/>
      <c r="XF1902" s="593"/>
      <c r="XG1902" s="593"/>
      <c r="XH1902" s="593"/>
      <c r="XI1902" s="593"/>
      <c r="XJ1902" s="593"/>
      <c r="XK1902" s="593"/>
      <c r="XL1902" s="593"/>
      <c r="XM1902" s="593"/>
      <c r="XN1902" s="593"/>
      <c r="XO1902" s="593"/>
      <c r="XP1902" s="593"/>
      <c r="XQ1902" s="593"/>
      <c r="XR1902" s="593"/>
      <c r="XS1902" s="593"/>
      <c r="XT1902" s="593"/>
      <c r="XU1902" s="593"/>
      <c r="XV1902" s="593"/>
      <c r="XW1902" s="593"/>
      <c r="XX1902" s="593"/>
      <c r="XY1902" s="593"/>
      <c r="XZ1902" s="593"/>
      <c r="YA1902" s="593"/>
      <c r="YB1902" s="593"/>
      <c r="YC1902" s="593"/>
      <c r="YD1902" s="593"/>
      <c r="YE1902" s="593"/>
      <c r="YF1902" s="593"/>
      <c r="YG1902" s="593"/>
      <c r="YH1902" s="593"/>
      <c r="YI1902" s="593"/>
      <c r="YJ1902" s="593"/>
      <c r="YK1902" s="593"/>
      <c r="YL1902" s="593"/>
      <c r="YM1902" s="593"/>
      <c r="YN1902" s="593"/>
      <c r="YO1902" s="593"/>
      <c r="YP1902" s="593"/>
      <c r="YQ1902" s="593"/>
      <c r="YR1902" s="593"/>
      <c r="YS1902" s="593"/>
      <c r="YT1902" s="593"/>
      <c r="YU1902" s="593"/>
      <c r="YV1902" s="593"/>
      <c r="YW1902" s="593"/>
      <c r="YX1902" s="593"/>
      <c r="YY1902" s="593"/>
      <c r="YZ1902" s="593"/>
      <c r="ZA1902" s="593"/>
      <c r="ZB1902" s="593"/>
      <c r="ZC1902" s="593"/>
      <c r="ZD1902" s="593"/>
      <c r="ZE1902" s="593"/>
      <c r="ZF1902" s="593"/>
      <c r="ZG1902" s="593"/>
      <c r="ZH1902" s="593"/>
      <c r="ZI1902" s="593"/>
      <c r="ZJ1902" s="593"/>
      <c r="ZK1902" s="593"/>
      <c r="ZL1902" s="593"/>
      <c r="ZM1902" s="593"/>
      <c r="ZN1902" s="593"/>
      <c r="ZO1902" s="593"/>
      <c r="ZP1902" s="593"/>
      <c r="ZQ1902" s="593"/>
      <c r="ZR1902" s="593"/>
      <c r="ZS1902" s="593"/>
      <c r="ZT1902" s="593"/>
      <c r="ZU1902" s="593"/>
      <c r="ZV1902" s="593"/>
      <c r="ZW1902" s="593"/>
      <c r="ZX1902" s="593"/>
      <c r="ZY1902" s="593"/>
      <c r="ZZ1902" s="593"/>
      <c r="AAA1902" s="593"/>
      <c r="AAB1902" s="593"/>
      <c r="AAC1902" s="593"/>
      <c r="AAD1902" s="593"/>
      <c r="AAE1902" s="593"/>
      <c r="AAF1902" s="593"/>
      <c r="AAG1902" s="593"/>
      <c r="AAH1902" s="593"/>
      <c r="AAI1902" s="593"/>
      <c r="AAJ1902" s="593"/>
      <c r="AAK1902" s="593"/>
      <c r="AAL1902" s="593"/>
      <c r="AAM1902" s="593"/>
      <c r="AAN1902" s="593"/>
      <c r="AAO1902" s="593"/>
      <c r="AAP1902" s="593"/>
      <c r="AAQ1902" s="593"/>
      <c r="AAR1902" s="593"/>
      <c r="AAS1902" s="593"/>
      <c r="AAT1902" s="593"/>
      <c r="AAU1902" s="593"/>
      <c r="AAV1902" s="593"/>
      <c r="AAW1902" s="593"/>
      <c r="AAX1902" s="593"/>
      <c r="AAY1902" s="593"/>
      <c r="AAZ1902" s="593"/>
      <c r="ABA1902" s="593"/>
      <c r="ABB1902" s="593"/>
      <c r="ABC1902" s="593"/>
      <c r="ABD1902" s="593"/>
      <c r="ABE1902" s="593"/>
      <c r="ABF1902" s="593"/>
      <c r="ABG1902" s="593"/>
      <c r="ABH1902" s="593"/>
      <c r="ABI1902" s="593"/>
      <c r="ABJ1902" s="593"/>
      <c r="ABK1902" s="593"/>
      <c r="ABL1902" s="593"/>
      <c r="ABM1902" s="593"/>
      <c r="ABN1902" s="593"/>
      <c r="ABO1902" s="593"/>
      <c r="ABP1902" s="593"/>
      <c r="ABQ1902" s="593"/>
      <c r="ABR1902" s="593"/>
      <c r="ABS1902" s="593"/>
      <c r="ABT1902" s="593"/>
      <c r="ABU1902" s="593"/>
      <c r="ABV1902" s="593"/>
      <c r="ABW1902" s="593"/>
      <c r="ABX1902" s="593"/>
      <c r="ABY1902" s="593"/>
      <c r="ABZ1902" s="593"/>
      <c r="ACA1902" s="593"/>
      <c r="ACB1902" s="593"/>
      <c r="ACC1902" s="593"/>
      <c r="ACD1902" s="593"/>
      <c r="ACE1902" s="593"/>
      <c r="ACF1902" s="593"/>
      <c r="ACG1902" s="593"/>
      <c r="ACH1902" s="593"/>
      <c r="ACI1902" s="593"/>
      <c r="ACJ1902" s="593"/>
      <c r="ACK1902" s="593"/>
      <c r="ACL1902" s="593"/>
      <c r="ACM1902" s="593"/>
      <c r="ACN1902" s="593"/>
      <c r="ACO1902" s="593"/>
      <c r="ACP1902" s="593"/>
      <c r="ACQ1902" s="593"/>
      <c r="ACR1902" s="593"/>
      <c r="ACS1902" s="593"/>
      <c r="ACT1902" s="593"/>
      <c r="ACU1902" s="593"/>
      <c r="ACV1902" s="593"/>
      <c r="ACW1902" s="593"/>
      <c r="ACX1902" s="593"/>
      <c r="ACY1902" s="593"/>
      <c r="ACZ1902" s="593"/>
      <c r="ADA1902" s="593"/>
      <c r="ADB1902" s="593"/>
      <c r="ADC1902" s="593"/>
      <c r="ADD1902" s="593"/>
      <c r="ADE1902" s="593"/>
      <c r="ADF1902" s="593"/>
      <c r="ADG1902" s="593"/>
      <c r="ADH1902" s="593"/>
      <c r="ADI1902" s="593"/>
      <c r="ADJ1902" s="593"/>
      <c r="ADK1902" s="593"/>
      <c r="ADL1902" s="593"/>
      <c r="ADM1902" s="593"/>
      <c r="ADN1902" s="593"/>
      <c r="ADO1902" s="593"/>
      <c r="ADP1902" s="593"/>
      <c r="ADQ1902" s="593"/>
      <c r="ADR1902" s="593"/>
      <c r="ADS1902" s="593"/>
      <c r="ADT1902" s="593"/>
      <c r="ADU1902" s="593"/>
      <c r="ADV1902" s="593"/>
      <c r="ADW1902" s="593"/>
      <c r="ADX1902" s="593"/>
      <c r="ADY1902" s="593"/>
      <c r="ADZ1902" s="593"/>
      <c r="AEA1902" s="593"/>
      <c r="AEB1902" s="593"/>
      <c r="AEC1902" s="593"/>
      <c r="AED1902" s="593"/>
      <c r="AEE1902" s="593"/>
      <c r="AEF1902" s="593"/>
      <c r="AEG1902" s="593"/>
      <c r="AEH1902" s="593"/>
      <c r="AEI1902" s="593"/>
      <c r="AEJ1902" s="593"/>
      <c r="AEK1902" s="593"/>
      <c r="AEL1902" s="593"/>
      <c r="AEM1902" s="593"/>
      <c r="AEN1902" s="593"/>
      <c r="AEO1902" s="593"/>
      <c r="AEP1902" s="593"/>
      <c r="AEQ1902" s="593"/>
      <c r="AER1902" s="593"/>
      <c r="AES1902" s="593"/>
      <c r="AET1902" s="593"/>
      <c r="AEU1902" s="593"/>
      <c r="AEV1902" s="593"/>
      <c r="AEW1902" s="593"/>
      <c r="AEX1902" s="593"/>
      <c r="AEY1902" s="593"/>
      <c r="AEZ1902" s="593"/>
      <c r="AFA1902" s="593"/>
      <c r="AFB1902" s="593"/>
      <c r="AFC1902" s="593"/>
      <c r="AFD1902" s="593"/>
      <c r="AFE1902" s="593"/>
      <c r="AFF1902" s="593"/>
      <c r="AFG1902" s="593"/>
      <c r="AFH1902" s="593"/>
      <c r="AFI1902" s="593"/>
      <c r="AFJ1902" s="593"/>
      <c r="AFK1902" s="593"/>
      <c r="AFL1902" s="593"/>
      <c r="AFM1902" s="593"/>
      <c r="AFN1902" s="593"/>
      <c r="AFO1902" s="593"/>
      <c r="AFP1902" s="593"/>
      <c r="AFQ1902" s="593"/>
      <c r="AFR1902" s="593"/>
      <c r="AFS1902" s="593"/>
      <c r="AFT1902" s="593"/>
      <c r="AFU1902" s="593"/>
      <c r="AFV1902" s="593"/>
      <c r="AFW1902" s="593"/>
      <c r="AFX1902" s="593"/>
      <c r="AFY1902" s="593"/>
      <c r="AFZ1902" s="593"/>
      <c r="AGA1902" s="593"/>
      <c r="AGB1902" s="593"/>
      <c r="AGC1902" s="593"/>
      <c r="AGD1902" s="593"/>
      <c r="AGE1902" s="593"/>
      <c r="AGF1902" s="593"/>
      <c r="AGG1902" s="593"/>
      <c r="AGH1902" s="593"/>
      <c r="AGI1902" s="593"/>
      <c r="AGJ1902" s="593"/>
      <c r="AGK1902" s="593"/>
      <c r="AGL1902" s="593"/>
      <c r="AGM1902" s="593"/>
      <c r="AGN1902" s="593"/>
      <c r="AGO1902" s="593"/>
      <c r="AGP1902" s="593"/>
      <c r="AGQ1902" s="593"/>
      <c r="AGR1902" s="593"/>
      <c r="AGS1902" s="593"/>
      <c r="AGT1902" s="593"/>
      <c r="AGU1902" s="593"/>
      <c r="AGV1902" s="593"/>
      <c r="AGW1902" s="593"/>
      <c r="AGX1902" s="593"/>
      <c r="AGY1902" s="593"/>
      <c r="AGZ1902" s="593"/>
      <c r="AHA1902" s="593"/>
      <c r="AHB1902" s="593"/>
      <c r="AHC1902" s="593"/>
      <c r="AHD1902" s="593"/>
      <c r="AHE1902" s="593"/>
      <c r="AHF1902" s="593"/>
      <c r="AHG1902" s="593"/>
      <c r="AHH1902" s="593"/>
      <c r="AHI1902" s="593"/>
      <c r="AHJ1902" s="593"/>
      <c r="AHK1902" s="593"/>
      <c r="AHL1902" s="593"/>
      <c r="AHM1902" s="593"/>
      <c r="AHN1902" s="593"/>
      <c r="AHO1902" s="593"/>
      <c r="AHP1902" s="593"/>
      <c r="AHQ1902" s="593"/>
      <c r="AHR1902" s="593"/>
      <c r="AHS1902" s="593"/>
      <c r="AHT1902" s="593"/>
      <c r="AHU1902" s="593"/>
      <c r="AHV1902" s="593"/>
      <c r="AHW1902" s="593"/>
      <c r="AHX1902" s="593"/>
      <c r="AHY1902" s="593"/>
      <c r="AHZ1902" s="593"/>
      <c r="AIA1902" s="593"/>
      <c r="AIB1902" s="593"/>
      <c r="AIC1902" s="593"/>
      <c r="AID1902" s="593"/>
      <c r="AIE1902" s="593"/>
      <c r="AIF1902" s="593"/>
      <c r="AIG1902" s="593"/>
      <c r="AIH1902" s="593"/>
      <c r="AII1902" s="593"/>
      <c r="AIJ1902" s="593"/>
      <c r="AIK1902" s="593"/>
      <c r="AIL1902" s="593"/>
      <c r="AIM1902" s="593"/>
      <c r="AIN1902" s="593"/>
      <c r="AIO1902" s="593"/>
      <c r="AIP1902" s="593"/>
      <c r="AIQ1902" s="593"/>
      <c r="AIR1902" s="593"/>
      <c r="AIS1902" s="593"/>
      <c r="AIT1902" s="593"/>
      <c r="AIU1902" s="593"/>
      <c r="AIV1902" s="593"/>
      <c r="AIW1902" s="593"/>
      <c r="AIX1902" s="593"/>
      <c r="AIY1902" s="593"/>
      <c r="AIZ1902" s="593"/>
      <c r="AJA1902" s="593"/>
      <c r="AJB1902" s="593"/>
      <c r="AJC1902" s="593"/>
      <c r="AJD1902" s="593"/>
      <c r="AJE1902" s="593"/>
      <c r="AJF1902" s="593"/>
      <c r="AJG1902" s="593"/>
      <c r="AJH1902" s="593"/>
      <c r="AJI1902" s="593"/>
      <c r="AJJ1902" s="593"/>
      <c r="AJK1902" s="593"/>
      <c r="AJL1902" s="593"/>
      <c r="AJM1902" s="593"/>
      <c r="AJN1902" s="593"/>
      <c r="AJO1902" s="593"/>
      <c r="AJP1902" s="593"/>
      <c r="AJQ1902" s="593"/>
      <c r="AJR1902" s="593"/>
      <c r="AJS1902" s="593"/>
      <c r="AJT1902" s="593"/>
      <c r="AJU1902" s="593"/>
      <c r="AJV1902" s="593"/>
      <c r="AJW1902" s="593"/>
      <c r="AJX1902" s="593"/>
      <c r="AJY1902" s="593"/>
      <c r="AJZ1902" s="593"/>
      <c r="AKA1902" s="593"/>
      <c r="AKB1902" s="593"/>
      <c r="AKC1902" s="593"/>
      <c r="AKD1902" s="593"/>
      <c r="AKE1902" s="593"/>
      <c r="AKF1902" s="593"/>
      <c r="AKG1902" s="593"/>
      <c r="AKH1902" s="593"/>
      <c r="AKI1902" s="593"/>
      <c r="AKJ1902" s="593"/>
      <c r="AKK1902" s="593"/>
      <c r="AKL1902" s="593"/>
      <c r="AKM1902" s="593"/>
      <c r="AKN1902" s="593"/>
      <c r="AKO1902" s="593"/>
      <c r="AKP1902" s="593"/>
      <c r="AKQ1902" s="593"/>
      <c r="AKR1902" s="593"/>
      <c r="AKS1902" s="593"/>
      <c r="AKT1902" s="593"/>
      <c r="AKU1902" s="593"/>
      <c r="AKV1902" s="593"/>
      <c r="AKW1902" s="593"/>
      <c r="AKX1902" s="593"/>
      <c r="AKY1902" s="593"/>
      <c r="AKZ1902" s="593"/>
      <c r="ALA1902" s="593"/>
      <c r="ALB1902" s="593"/>
      <c r="ALC1902" s="593"/>
      <c r="ALD1902" s="593"/>
      <c r="ALE1902" s="593"/>
      <c r="ALF1902" s="593"/>
      <c r="ALG1902" s="593"/>
      <c r="ALH1902" s="593"/>
      <c r="ALI1902" s="593"/>
      <c r="ALJ1902" s="593"/>
      <c r="ALK1902" s="593"/>
      <c r="ALL1902" s="593"/>
      <c r="ALM1902" s="593"/>
      <c r="ALN1902" s="593"/>
      <c r="ALO1902" s="593"/>
      <c r="ALP1902" s="593"/>
      <c r="ALQ1902" s="593"/>
      <c r="ALR1902" s="593"/>
      <c r="ALS1902" s="593"/>
      <c r="ALT1902" s="593"/>
      <c r="ALU1902" s="593"/>
      <c r="ALV1902" s="593"/>
      <c r="ALW1902" s="593"/>
      <c r="ALX1902" s="593"/>
      <c r="ALY1902" s="593"/>
      <c r="ALZ1902" s="593"/>
      <c r="AMA1902" s="593"/>
      <c r="AMB1902" s="593"/>
      <c r="AMC1902" s="593"/>
      <c r="AMD1902" s="593"/>
      <c r="AME1902" s="593"/>
      <c r="AMF1902" s="593"/>
      <c r="AMG1902" s="593"/>
      <c r="AMH1902" s="593"/>
      <c r="AMI1902" s="593"/>
      <c r="AMJ1902" s="593"/>
      <c r="AMK1902" s="593"/>
      <c r="AML1902" s="593"/>
      <c r="AMM1902" s="593"/>
      <c r="AMN1902" s="593"/>
      <c r="AMO1902" s="593"/>
      <c r="AMP1902" s="593"/>
      <c r="AMQ1902" s="593"/>
      <c r="AMR1902" s="593"/>
      <c r="AMS1902" s="593"/>
      <c r="AMT1902" s="593"/>
      <c r="AMU1902" s="593"/>
      <c r="AMV1902" s="593"/>
      <c r="AMW1902" s="593"/>
      <c r="AMX1902" s="593"/>
      <c r="AMY1902" s="593"/>
      <c r="AMZ1902" s="593"/>
      <c r="ANA1902" s="593"/>
      <c r="ANB1902" s="593"/>
      <c r="ANC1902" s="593"/>
      <c r="AND1902" s="593"/>
      <c r="ANE1902" s="593"/>
      <c r="ANF1902" s="593"/>
      <c r="ANG1902" s="593"/>
      <c r="ANH1902" s="593"/>
      <c r="ANI1902" s="593"/>
      <c r="ANJ1902" s="593"/>
      <c r="ANK1902" s="593"/>
      <c r="ANL1902" s="593"/>
      <c r="ANM1902" s="593"/>
      <c r="ANN1902" s="593"/>
      <c r="ANO1902" s="593"/>
      <c r="ANP1902" s="593"/>
      <c r="ANQ1902" s="593"/>
      <c r="ANR1902" s="593"/>
      <c r="ANS1902" s="593"/>
      <c r="ANT1902" s="593"/>
      <c r="ANU1902" s="593"/>
      <c r="ANV1902" s="593"/>
      <c r="ANW1902" s="593"/>
      <c r="ANX1902" s="593"/>
      <c r="ANY1902" s="593"/>
      <c r="ANZ1902" s="593"/>
      <c r="AOA1902" s="593"/>
      <c r="AOB1902" s="593"/>
      <c r="AOC1902" s="593"/>
      <c r="AOD1902" s="593"/>
      <c r="AOE1902" s="593"/>
      <c r="AOF1902" s="593"/>
      <c r="AOG1902" s="593"/>
      <c r="AOH1902" s="593"/>
      <c r="AOI1902" s="593"/>
      <c r="AOJ1902" s="593"/>
      <c r="AOK1902" s="593"/>
      <c r="AOL1902" s="593"/>
      <c r="AOM1902" s="593"/>
      <c r="AON1902" s="593"/>
      <c r="AOO1902" s="593"/>
      <c r="AOP1902" s="593"/>
      <c r="AOQ1902" s="593"/>
      <c r="AOR1902" s="593"/>
      <c r="AOS1902" s="593"/>
      <c r="AOT1902" s="593"/>
      <c r="AOU1902" s="593"/>
      <c r="AOV1902" s="593"/>
      <c r="AOW1902" s="593"/>
      <c r="AOX1902" s="593"/>
      <c r="AOY1902" s="593"/>
      <c r="AOZ1902" s="593"/>
      <c r="APA1902" s="593"/>
      <c r="APB1902" s="593"/>
      <c r="APC1902" s="593"/>
      <c r="APD1902" s="593"/>
      <c r="APE1902" s="593"/>
      <c r="APF1902" s="593"/>
      <c r="APG1902" s="593"/>
      <c r="APH1902" s="593"/>
      <c r="API1902" s="593"/>
      <c r="APJ1902" s="593"/>
      <c r="APK1902" s="593"/>
      <c r="APL1902" s="593"/>
      <c r="APM1902" s="593"/>
      <c r="APN1902" s="593"/>
      <c r="APO1902" s="593"/>
      <c r="APP1902" s="593"/>
      <c r="APQ1902" s="593"/>
      <c r="APR1902" s="593"/>
      <c r="APS1902" s="593"/>
      <c r="APT1902" s="593"/>
      <c r="APU1902" s="593"/>
      <c r="APV1902" s="593"/>
      <c r="APW1902" s="593"/>
      <c r="APX1902" s="593"/>
      <c r="APY1902" s="593"/>
      <c r="APZ1902" s="593"/>
      <c r="AQA1902" s="593"/>
      <c r="AQB1902" s="593"/>
      <c r="AQC1902" s="593"/>
      <c r="AQD1902" s="593"/>
      <c r="AQE1902" s="593"/>
      <c r="AQF1902" s="593"/>
      <c r="AQG1902" s="593"/>
      <c r="AQH1902" s="593"/>
      <c r="AQI1902" s="593"/>
      <c r="AQJ1902" s="593"/>
      <c r="AQK1902" s="593"/>
      <c r="AQL1902" s="593"/>
      <c r="AQM1902" s="593"/>
      <c r="AQN1902" s="593"/>
      <c r="AQO1902" s="593"/>
      <c r="AQP1902" s="593"/>
      <c r="AQQ1902" s="593"/>
      <c r="AQR1902" s="593"/>
      <c r="AQS1902" s="593"/>
      <c r="AQT1902" s="593"/>
      <c r="AQU1902" s="593"/>
      <c r="AQV1902" s="593"/>
      <c r="AQW1902" s="593"/>
      <c r="AQX1902" s="593"/>
      <c r="AQY1902" s="593"/>
      <c r="AQZ1902" s="593"/>
      <c r="ARA1902" s="593"/>
      <c r="ARB1902" s="593"/>
      <c r="ARC1902" s="593"/>
      <c r="ARD1902" s="593"/>
      <c r="ARE1902" s="593"/>
      <c r="ARF1902" s="593"/>
      <c r="ARG1902" s="593"/>
      <c r="ARH1902" s="593"/>
      <c r="ARI1902" s="593"/>
      <c r="ARJ1902" s="593"/>
      <c r="ARK1902" s="593"/>
      <c r="ARL1902" s="593"/>
      <c r="ARM1902" s="593"/>
      <c r="ARN1902" s="593"/>
      <c r="ARO1902" s="593"/>
      <c r="ARP1902" s="593"/>
      <c r="ARQ1902" s="593"/>
      <c r="ARR1902" s="593"/>
      <c r="ARS1902" s="593"/>
      <c r="ART1902" s="593"/>
      <c r="ARU1902" s="593"/>
      <c r="ARV1902" s="593"/>
      <c r="ARW1902" s="593"/>
      <c r="ARX1902" s="593"/>
      <c r="ARY1902" s="593"/>
      <c r="ARZ1902" s="593"/>
      <c r="ASA1902" s="593"/>
      <c r="ASB1902" s="593"/>
      <c r="ASC1902" s="593"/>
      <c r="ASD1902" s="593"/>
      <c r="ASE1902" s="593"/>
      <c r="ASF1902" s="593"/>
      <c r="ASG1902" s="593"/>
      <c r="ASH1902" s="593"/>
      <c r="ASI1902" s="593"/>
      <c r="ASJ1902" s="593"/>
      <c r="ASK1902" s="593"/>
      <c r="ASL1902" s="593"/>
      <c r="ASM1902" s="593"/>
      <c r="ASN1902" s="593"/>
      <c r="ASO1902" s="593"/>
      <c r="ASP1902" s="593"/>
      <c r="ASQ1902" s="593"/>
      <c r="ASR1902" s="593"/>
      <c r="ASS1902" s="593"/>
      <c r="AST1902" s="593"/>
      <c r="ASU1902" s="593"/>
      <c r="ASV1902" s="593"/>
      <c r="ASW1902" s="593"/>
      <c r="ASX1902" s="593"/>
      <c r="ASY1902" s="593"/>
      <c r="ASZ1902" s="593"/>
      <c r="ATA1902" s="593"/>
      <c r="ATB1902" s="593"/>
      <c r="ATC1902" s="593"/>
      <c r="ATD1902" s="593"/>
      <c r="ATE1902" s="593"/>
      <c r="ATF1902" s="593"/>
      <c r="ATG1902" s="593"/>
      <c r="ATH1902" s="593"/>
      <c r="ATI1902" s="593"/>
      <c r="ATJ1902" s="593"/>
      <c r="ATK1902" s="593"/>
      <c r="ATL1902" s="593"/>
      <c r="ATM1902" s="593"/>
      <c r="ATN1902" s="593"/>
      <c r="ATO1902" s="593"/>
      <c r="ATP1902" s="593"/>
      <c r="ATQ1902" s="593"/>
      <c r="ATR1902" s="593"/>
      <c r="ATS1902" s="593"/>
      <c r="ATT1902" s="593"/>
      <c r="ATU1902" s="593"/>
      <c r="ATV1902" s="593"/>
      <c r="ATW1902" s="593"/>
      <c r="ATX1902" s="593"/>
      <c r="ATY1902" s="593"/>
      <c r="ATZ1902" s="593"/>
      <c r="AUA1902" s="593"/>
      <c r="AUB1902" s="593"/>
      <c r="AUC1902" s="593"/>
      <c r="AUD1902" s="593"/>
      <c r="AUE1902" s="593"/>
      <c r="AUF1902" s="593"/>
      <c r="AUG1902" s="593"/>
      <c r="AUH1902" s="593"/>
      <c r="AUI1902" s="593"/>
      <c r="AUJ1902" s="593"/>
      <c r="AUK1902" s="593"/>
      <c r="AUL1902" s="593"/>
      <c r="AUM1902" s="593"/>
      <c r="AUN1902" s="593"/>
      <c r="AUO1902" s="593"/>
      <c r="AUP1902" s="593"/>
      <c r="AUQ1902" s="593"/>
      <c r="AUR1902" s="593"/>
      <c r="AUS1902" s="593"/>
      <c r="AUT1902" s="593"/>
      <c r="AUU1902" s="593"/>
      <c r="AUV1902" s="593"/>
      <c r="AUW1902" s="593"/>
      <c r="AUX1902" s="593"/>
      <c r="AUY1902" s="593"/>
      <c r="AUZ1902" s="593"/>
      <c r="AVA1902" s="593"/>
      <c r="AVB1902" s="593"/>
      <c r="AVC1902" s="593"/>
      <c r="AVD1902" s="593"/>
      <c r="AVE1902" s="593"/>
      <c r="AVF1902" s="593"/>
      <c r="AVG1902" s="593"/>
      <c r="AVH1902" s="593"/>
      <c r="AVI1902" s="593"/>
      <c r="AVJ1902" s="593"/>
      <c r="AVK1902" s="593"/>
    </row>
    <row r="1903" spans="1:1259">
      <c r="A1903" s="697"/>
      <c r="B1903" s="558" t="s">
        <v>1217</v>
      </c>
      <c r="C1903" s="558">
        <v>44573</v>
      </c>
      <c r="D1903" s="676" t="s">
        <v>1067</v>
      </c>
      <c r="E1903" s="587">
        <v>18444</v>
      </c>
      <c r="F1903" s="665" t="s">
        <v>1389</v>
      </c>
      <c r="G1903" s="665">
        <v>2022</v>
      </c>
      <c r="H1903" s="665">
        <v>4</v>
      </c>
      <c r="I1903" s="687"/>
      <c r="J1903" s="677" t="s">
        <v>1089</v>
      </c>
      <c r="K1903" s="676" t="s">
        <v>1395</v>
      </c>
      <c r="L1903" s="677" t="s">
        <v>1391</v>
      </c>
      <c r="M1903" s="677">
        <v>44246</v>
      </c>
      <c r="N1903" s="677">
        <v>44498</v>
      </c>
      <c r="O1903" s="677"/>
      <c r="P1903" s="666">
        <v>44623</v>
      </c>
      <c r="Q1903" s="666">
        <v>44678</v>
      </c>
      <c r="R1903" s="666">
        <v>44681</v>
      </c>
      <c r="S1903" s="665" t="s">
        <v>1106</v>
      </c>
      <c r="T1903" s="665">
        <v>72</v>
      </c>
      <c r="U1903" s="665">
        <v>30397572</v>
      </c>
      <c r="V1903" s="665" t="s">
        <v>1072</v>
      </c>
      <c r="W1903" s="678">
        <v>480</v>
      </c>
      <c r="X1903" s="566">
        <v>40484</v>
      </c>
      <c r="Y1903" s="693">
        <v>19432320</v>
      </c>
      <c r="Z1903" s="667">
        <v>0.38159999999999999</v>
      </c>
      <c r="AA1903" s="682">
        <f>Y1903*Z1903</f>
        <v>7415373.3119999999</v>
      </c>
      <c r="AB1903" s="521"/>
      <c r="AC1903" s="683">
        <v>0</v>
      </c>
      <c r="AD1903" s="676"/>
      <c r="AE1903" s="669"/>
      <c r="AF1903" s="695">
        <f>AA1903+AD1903+AE1903</f>
        <v>7415373.3119999999</v>
      </c>
      <c r="AG1903" s="703" t="s">
        <v>47</v>
      </c>
      <c r="AH1903" s="561">
        <v>5</v>
      </c>
      <c r="AI1903" s="703">
        <v>30</v>
      </c>
      <c r="AJ1903" s="703" t="s">
        <v>1393</v>
      </c>
      <c r="AK1903" s="703" t="s">
        <v>1149</v>
      </c>
      <c r="AL1903" s="711">
        <v>76904</v>
      </c>
      <c r="AM1903" s="703" t="s">
        <v>52</v>
      </c>
      <c r="AN1903" s="703" t="s">
        <v>1089</v>
      </c>
      <c r="AO1903" s="665"/>
      <c r="AP1903" s="676" t="s">
        <v>38</v>
      </c>
      <c r="AQ1903" s="676" t="s">
        <v>1090</v>
      </c>
      <c r="AR1903" s="676"/>
      <c r="AS1903" s="523" t="s">
        <v>1173</v>
      </c>
      <c r="AT1903" s="523" t="s">
        <v>1091</v>
      </c>
      <c r="AU1903" s="523" t="s">
        <v>1078</v>
      </c>
      <c r="AV1903" s="674"/>
      <c r="AW1903" s="673">
        <f>U1903</f>
        <v>30397572</v>
      </c>
      <c r="AX1903" s="673" cm="1">
        <f t="array" ref="AX1903">SUM(MID(0&amp;AW1903,LARGE(INDEX(ISNUMBER(--MID(AW1903,ROW($1:$8),1))*ROW($1:$8),),ROW($1:$8))+1,1)*10^ROW($1:$8)/10)</f>
        <v>30397572</v>
      </c>
      <c r="AY1903" s="673" t="str">
        <f>VLOOKUP($AX1903,'Item Master Data'!$A:$F,3,FALSE)</f>
        <v>Q.PEAK DUO XL G10 BFG</v>
      </c>
      <c r="AZ1903" s="673">
        <f>VLOOKUP($AX1903,'Item Master Data'!$A:$F,6,FALSE)</f>
        <v>480</v>
      </c>
      <c r="BA1903" s="673">
        <f>X1903/BB1903</f>
        <v>1396</v>
      </c>
      <c r="BB1903" s="673">
        <f>VLOOKUP(AX1903,'Item Master Data'!$A:$G,7,FALSE)</f>
        <v>29</v>
      </c>
      <c r="BC1903" s="673"/>
      <c r="BD1903" s="673">
        <f>W1903-AZ1903</f>
        <v>0</v>
      </c>
      <c r="BE1903" s="593"/>
      <c r="BF1903" s="593"/>
      <c r="BG1903" s="593"/>
      <c r="BH1903" s="593"/>
      <c r="BI1903" s="593"/>
      <c r="BJ1903" s="593"/>
      <c r="BK1903" s="593"/>
      <c r="BL1903" s="593"/>
      <c r="BM1903" s="593"/>
      <c r="BN1903" s="593"/>
      <c r="BO1903" s="593"/>
      <c r="BP1903" s="593"/>
      <c r="BQ1903" s="593"/>
      <c r="BR1903" s="593"/>
      <c r="BS1903" s="593"/>
      <c r="BT1903" s="593"/>
      <c r="BU1903" s="593"/>
      <c r="BV1903" s="593"/>
      <c r="BW1903" s="593"/>
      <c r="BX1903" s="593"/>
      <c r="BY1903" s="593"/>
      <c r="BZ1903" s="593"/>
      <c r="CA1903" s="593"/>
      <c r="CB1903" s="593"/>
      <c r="CC1903" s="593"/>
      <c r="CD1903" s="593"/>
      <c r="CE1903" s="593"/>
      <c r="CF1903" s="593"/>
      <c r="CG1903" s="593"/>
      <c r="CH1903" s="593"/>
      <c r="CI1903" s="593"/>
      <c r="CJ1903" s="593"/>
      <c r="CK1903" s="593"/>
      <c r="CL1903" s="593"/>
      <c r="CM1903" s="593"/>
      <c r="CN1903" s="593"/>
      <c r="CO1903" s="593"/>
      <c r="CP1903" s="593"/>
      <c r="CQ1903" s="593"/>
      <c r="CR1903" s="593"/>
      <c r="CS1903" s="593"/>
      <c r="CT1903" s="593"/>
      <c r="CU1903" s="593"/>
      <c r="CV1903" s="593"/>
      <c r="CW1903" s="593"/>
      <c r="CX1903" s="593"/>
      <c r="CY1903" s="593"/>
      <c r="CZ1903" s="593"/>
      <c r="DA1903" s="593"/>
      <c r="DB1903" s="593"/>
      <c r="DC1903" s="593"/>
      <c r="DD1903" s="593"/>
      <c r="DE1903" s="593"/>
      <c r="DF1903" s="593"/>
      <c r="DG1903" s="593"/>
      <c r="DH1903" s="593"/>
      <c r="DI1903" s="593"/>
      <c r="DJ1903" s="593"/>
      <c r="DK1903" s="593"/>
      <c r="DL1903" s="593"/>
      <c r="DM1903" s="593"/>
      <c r="DN1903" s="593"/>
      <c r="DO1903" s="593"/>
      <c r="DP1903" s="593"/>
      <c r="DQ1903" s="593"/>
      <c r="DR1903" s="593"/>
      <c r="DS1903" s="593"/>
      <c r="DT1903" s="593"/>
      <c r="DU1903" s="593"/>
      <c r="DV1903" s="593"/>
      <c r="DW1903" s="593"/>
      <c r="DX1903" s="593"/>
      <c r="DY1903" s="593"/>
      <c r="DZ1903" s="593"/>
      <c r="EA1903" s="593"/>
      <c r="EB1903" s="593"/>
      <c r="EC1903" s="593"/>
      <c r="ED1903" s="593"/>
      <c r="EE1903" s="593"/>
      <c r="EF1903" s="593"/>
      <c r="EG1903" s="593"/>
      <c r="EH1903" s="593"/>
      <c r="EI1903" s="593"/>
      <c r="EJ1903" s="593"/>
      <c r="EK1903" s="593"/>
      <c r="EL1903" s="593"/>
      <c r="EM1903" s="593"/>
      <c r="EN1903" s="593"/>
      <c r="EO1903" s="593"/>
      <c r="EP1903" s="593"/>
      <c r="EQ1903" s="593"/>
      <c r="ER1903" s="593"/>
      <c r="ES1903" s="593"/>
      <c r="ET1903" s="593"/>
      <c r="EU1903" s="593"/>
      <c r="EV1903" s="593"/>
      <c r="EW1903" s="593"/>
      <c r="EX1903" s="593"/>
      <c r="EY1903" s="593"/>
      <c r="EZ1903" s="593"/>
      <c r="FA1903" s="593"/>
      <c r="FB1903" s="593"/>
      <c r="FC1903" s="593"/>
      <c r="FD1903" s="593"/>
      <c r="FE1903" s="593"/>
      <c r="FF1903" s="593"/>
      <c r="FG1903" s="593"/>
      <c r="FH1903" s="593"/>
      <c r="FI1903" s="593"/>
      <c r="FJ1903" s="593"/>
      <c r="FK1903" s="593"/>
      <c r="FL1903" s="593"/>
      <c r="FM1903" s="593"/>
      <c r="FN1903" s="593"/>
      <c r="FO1903" s="593"/>
      <c r="FP1903" s="593"/>
      <c r="FQ1903" s="593"/>
      <c r="FR1903" s="593"/>
      <c r="FS1903" s="593"/>
      <c r="FT1903" s="593"/>
      <c r="FU1903" s="593"/>
      <c r="FV1903" s="593"/>
      <c r="FW1903" s="593"/>
      <c r="FX1903" s="593"/>
      <c r="FY1903" s="593"/>
      <c r="FZ1903" s="593"/>
      <c r="GA1903" s="593"/>
      <c r="GB1903" s="593"/>
      <c r="GC1903" s="593"/>
      <c r="GD1903" s="593"/>
      <c r="GE1903" s="593"/>
      <c r="GF1903" s="593"/>
      <c r="GG1903" s="593"/>
      <c r="GH1903" s="593"/>
      <c r="GI1903" s="593"/>
      <c r="GJ1903" s="593"/>
      <c r="GK1903" s="593"/>
      <c r="GL1903" s="593"/>
      <c r="GM1903" s="593"/>
      <c r="GN1903" s="593"/>
      <c r="GO1903" s="593"/>
      <c r="GP1903" s="593"/>
      <c r="GQ1903" s="593"/>
      <c r="GR1903" s="593"/>
      <c r="GS1903" s="593"/>
      <c r="GT1903" s="593"/>
      <c r="GU1903" s="593"/>
      <c r="GV1903" s="593"/>
      <c r="GW1903" s="593"/>
      <c r="GX1903" s="593"/>
      <c r="GY1903" s="593"/>
      <c r="GZ1903" s="593"/>
      <c r="HA1903" s="593"/>
      <c r="HB1903" s="593"/>
      <c r="HC1903" s="593"/>
      <c r="HD1903" s="593"/>
      <c r="HE1903" s="593"/>
      <c r="HF1903" s="593"/>
      <c r="HG1903" s="593"/>
      <c r="HH1903" s="593"/>
      <c r="HI1903" s="593"/>
      <c r="HJ1903" s="593"/>
      <c r="HK1903" s="593"/>
      <c r="HL1903" s="593"/>
      <c r="HM1903" s="593"/>
      <c r="HN1903" s="593"/>
      <c r="HO1903" s="593"/>
      <c r="HP1903" s="593"/>
      <c r="HQ1903" s="593"/>
      <c r="HR1903" s="593"/>
      <c r="HS1903" s="593"/>
      <c r="HT1903" s="593"/>
      <c r="HU1903" s="593"/>
      <c r="HV1903" s="593"/>
      <c r="HW1903" s="593"/>
      <c r="HX1903" s="593"/>
      <c r="HY1903" s="593"/>
      <c r="HZ1903" s="593"/>
      <c r="IA1903" s="593"/>
      <c r="IB1903" s="593"/>
      <c r="IC1903" s="593"/>
      <c r="ID1903" s="593"/>
      <c r="IE1903" s="593"/>
      <c r="IF1903" s="593"/>
      <c r="IG1903" s="593"/>
      <c r="IH1903" s="593"/>
      <c r="II1903" s="593"/>
      <c r="IJ1903" s="593"/>
      <c r="IK1903" s="593"/>
      <c r="IL1903" s="593"/>
      <c r="IM1903" s="593"/>
      <c r="IN1903" s="593"/>
      <c r="IO1903" s="593"/>
      <c r="IP1903" s="593"/>
      <c r="IQ1903" s="593"/>
      <c r="IR1903" s="593"/>
      <c r="IS1903" s="593"/>
      <c r="IT1903" s="593"/>
      <c r="IU1903" s="593"/>
      <c r="IV1903" s="593"/>
      <c r="IW1903" s="593"/>
      <c r="IX1903" s="593"/>
      <c r="IY1903" s="593"/>
      <c r="IZ1903" s="593"/>
      <c r="JA1903" s="593"/>
      <c r="JB1903" s="593"/>
      <c r="JC1903" s="593"/>
      <c r="JD1903" s="593"/>
      <c r="JE1903" s="593"/>
      <c r="JF1903" s="593"/>
      <c r="JG1903" s="593"/>
      <c r="JH1903" s="593"/>
      <c r="JI1903" s="593"/>
      <c r="JJ1903" s="593"/>
      <c r="JK1903" s="593"/>
      <c r="JL1903" s="593"/>
      <c r="JM1903" s="593"/>
      <c r="JN1903" s="593"/>
      <c r="JO1903" s="593"/>
      <c r="JP1903" s="593"/>
      <c r="JQ1903" s="593"/>
      <c r="JR1903" s="593"/>
      <c r="JS1903" s="593"/>
      <c r="JT1903" s="593"/>
      <c r="JU1903" s="593"/>
      <c r="JV1903" s="593"/>
      <c r="JW1903" s="593"/>
      <c r="JX1903" s="593"/>
      <c r="JY1903" s="593"/>
      <c r="JZ1903" s="593"/>
      <c r="KA1903" s="593"/>
      <c r="KB1903" s="593"/>
      <c r="KC1903" s="593"/>
      <c r="KD1903" s="593"/>
      <c r="KE1903" s="593"/>
      <c r="KF1903" s="593"/>
      <c r="KG1903" s="593"/>
      <c r="KH1903" s="593"/>
      <c r="KI1903" s="593"/>
      <c r="KJ1903" s="593"/>
      <c r="KK1903" s="593"/>
      <c r="KL1903" s="593"/>
      <c r="KM1903" s="593"/>
      <c r="KN1903" s="593"/>
      <c r="KO1903" s="593"/>
      <c r="KP1903" s="593"/>
      <c r="KQ1903" s="593"/>
      <c r="KR1903" s="593"/>
      <c r="KS1903" s="593"/>
      <c r="KT1903" s="593"/>
      <c r="KU1903" s="593"/>
      <c r="KV1903" s="593"/>
      <c r="KW1903" s="593"/>
      <c r="KX1903" s="593"/>
      <c r="KY1903" s="593"/>
      <c r="KZ1903" s="593"/>
      <c r="LA1903" s="593"/>
      <c r="LB1903" s="593"/>
      <c r="LC1903" s="593"/>
      <c r="LD1903" s="593"/>
      <c r="LE1903" s="593"/>
      <c r="LF1903" s="593"/>
      <c r="LG1903" s="593"/>
      <c r="LH1903" s="593"/>
      <c r="LI1903" s="593"/>
      <c r="LJ1903" s="593"/>
      <c r="LK1903" s="593"/>
      <c r="LL1903" s="593"/>
      <c r="LM1903" s="593"/>
      <c r="LN1903" s="593"/>
      <c r="LO1903" s="593"/>
      <c r="LP1903" s="593"/>
      <c r="LQ1903" s="593"/>
      <c r="LR1903" s="593"/>
      <c r="LS1903" s="593"/>
      <c r="LT1903" s="593"/>
      <c r="LU1903" s="593"/>
      <c r="LV1903" s="593"/>
      <c r="LW1903" s="593"/>
      <c r="LX1903" s="593"/>
      <c r="LY1903" s="593"/>
      <c r="LZ1903" s="593"/>
      <c r="MA1903" s="593"/>
      <c r="MB1903" s="593"/>
      <c r="MC1903" s="593"/>
      <c r="MD1903" s="593"/>
      <c r="ME1903" s="593"/>
      <c r="MF1903" s="593"/>
      <c r="MG1903" s="593"/>
      <c r="MH1903" s="593"/>
      <c r="MI1903" s="593"/>
      <c r="MJ1903" s="593"/>
      <c r="MK1903" s="593"/>
      <c r="ML1903" s="593"/>
      <c r="MM1903" s="593"/>
      <c r="MN1903" s="593"/>
      <c r="MO1903" s="593"/>
      <c r="MP1903" s="593"/>
      <c r="MQ1903" s="593"/>
      <c r="MR1903" s="593"/>
      <c r="MS1903" s="593"/>
      <c r="MT1903" s="593"/>
      <c r="MU1903" s="593"/>
      <c r="MV1903" s="593"/>
      <c r="MW1903" s="593"/>
      <c r="MX1903" s="593"/>
      <c r="MY1903" s="593"/>
      <c r="MZ1903" s="593"/>
      <c r="NA1903" s="593"/>
      <c r="NB1903" s="593"/>
      <c r="NC1903" s="593"/>
      <c r="ND1903" s="593"/>
      <c r="NE1903" s="593"/>
      <c r="NF1903" s="593"/>
      <c r="NG1903" s="593"/>
      <c r="NH1903" s="593"/>
      <c r="NI1903" s="593"/>
      <c r="NJ1903" s="593"/>
      <c r="NK1903" s="593"/>
      <c r="NL1903" s="593"/>
      <c r="NM1903" s="593"/>
      <c r="NN1903" s="593"/>
      <c r="NO1903" s="593"/>
      <c r="NP1903" s="593"/>
      <c r="NQ1903" s="593"/>
      <c r="NR1903" s="593"/>
      <c r="NS1903" s="593"/>
      <c r="NT1903" s="593"/>
      <c r="NU1903" s="593"/>
      <c r="NV1903" s="593"/>
      <c r="NW1903" s="593"/>
      <c r="NX1903" s="593"/>
      <c r="NY1903" s="593"/>
      <c r="NZ1903" s="593"/>
      <c r="OA1903" s="593"/>
      <c r="OB1903" s="593"/>
      <c r="OC1903" s="593"/>
      <c r="OD1903" s="593"/>
      <c r="OE1903" s="593"/>
      <c r="OF1903" s="593"/>
      <c r="OG1903" s="593"/>
      <c r="OH1903" s="593"/>
      <c r="OI1903" s="593"/>
      <c r="OJ1903" s="593"/>
      <c r="OK1903" s="593"/>
      <c r="OL1903" s="593"/>
      <c r="OM1903" s="593"/>
      <c r="ON1903" s="593"/>
      <c r="OO1903" s="593"/>
      <c r="OP1903" s="593"/>
      <c r="OQ1903" s="593"/>
      <c r="OR1903" s="593"/>
      <c r="OS1903" s="593"/>
      <c r="OT1903" s="593"/>
      <c r="OU1903" s="593"/>
      <c r="OV1903" s="593"/>
      <c r="OW1903" s="593"/>
      <c r="OX1903" s="593"/>
      <c r="OY1903" s="593"/>
      <c r="OZ1903" s="593"/>
      <c r="PA1903" s="593"/>
      <c r="PB1903" s="593"/>
      <c r="PC1903" s="593"/>
      <c r="PD1903" s="593"/>
      <c r="PE1903" s="593"/>
      <c r="PF1903" s="593"/>
      <c r="PG1903" s="593"/>
      <c r="PH1903" s="593"/>
      <c r="PI1903" s="593"/>
      <c r="PJ1903" s="593"/>
      <c r="PK1903" s="593"/>
      <c r="PL1903" s="593"/>
      <c r="PM1903" s="593"/>
      <c r="PN1903" s="593"/>
      <c r="PO1903" s="593"/>
      <c r="PP1903" s="593"/>
      <c r="PQ1903" s="593"/>
      <c r="PR1903" s="593"/>
      <c r="PS1903" s="593"/>
      <c r="PT1903" s="593"/>
      <c r="PU1903" s="593"/>
      <c r="PV1903" s="593"/>
      <c r="PW1903" s="593"/>
      <c r="PX1903" s="593"/>
      <c r="PY1903" s="593"/>
      <c r="PZ1903" s="593"/>
      <c r="QA1903" s="593"/>
      <c r="QB1903" s="593"/>
      <c r="QC1903" s="593"/>
      <c r="QD1903" s="593"/>
      <c r="QE1903" s="593"/>
      <c r="QF1903" s="593"/>
      <c r="QG1903" s="593"/>
      <c r="QH1903" s="593"/>
      <c r="QI1903" s="593"/>
      <c r="QJ1903" s="593"/>
      <c r="QK1903" s="593"/>
      <c r="QL1903" s="593"/>
      <c r="QM1903" s="593"/>
      <c r="QN1903" s="593"/>
      <c r="QO1903" s="593"/>
      <c r="QP1903" s="593"/>
      <c r="QQ1903" s="593"/>
      <c r="QR1903" s="593"/>
      <c r="QS1903" s="593"/>
      <c r="QT1903" s="593"/>
      <c r="QU1903" s="593"/>
      <c r="QV1903" s="593"/>
      <c r="QW1903" s="593"/>
      <c r="QX1903" s="593"/>
      <c r="QY1903" s="593"/>
      <c r="QZ1903" s="593"/>
      <c r="RA1903" s="593"/>
      <c r="RB1903" s="593"/>
      <c r="RC1903" s="593"/>
      <c r="RD1903" s="593"/>
      <c r="RE1903" s="593"/>
      <c r="RF1903" s="593"/>
      <c r="RG1903" s="593"/>
      <c r="RH1903" s="593"/>
      <c r="RI1903" s="593"/>
      <c r="RJ1903" s="593"/>
      <c r="RK1903" s="593"/>
      <c r="RL1903" s="593"/>
      <c r="RM1903" s="593"/>
      <c r="RN1903" s="593"/>
      <c r="RO1903" s="593"/>
      <c r="RP1903" s="593"/>
      <c r="RQ1903" s="593"/>
      <c r="RR1903" s="593"/>
      <c r="RS1903" s="593"/>
      <c r="RT1903" s="593"/>
      <c r="RU1903" s="593"/>
      <c r="RV1903" s="593"/>
      <c r="RW1903" s="593"/>
      <c r="RX1903" s="593"/>
      <c r="RY1903" s="593"/>
      <c r="RZ1903" s="593"/>
      <c r="SA1903" s="593"/>
      <c r="SB1903" s="593"/>
      <c r="SC1903" s="593"/>
      <c r="SD1903" s="593"/>
      <c r="SE1903" s="593"/>
      <c r="SF1903" s="593"/>
      <c r="SG1903" s="593"/>
      <c r="SH1903" s="593"/>
      <c r="SI1903" s="593"/>
      <c r="SJ1903" s="593"/>
      <c r="SK1903" s="593"/>
      <c r="SL1903" s="593"/>
      <c r="SM1903" s="593"/>
      <c r="SN1903" s="593"/>
      <c r="SO1903" s="593"/>
      <c r="SP1903" s="593"/>
      <c r="SQ1903" s="593"/>
      <c r="SR1903" s="593"/>
      <c r="SS1903" s="593"/>
      <c r="ST1903" s="593"/>
      <c r="SU1903" s="593"/>
      <c r="SV1903" s="593"/>
      <c r="SW1903" s="593"/>
      <c r="SX1903" s="593"/>
      <c r="SY1903" s="593"/>
      <c r="SZ1903" s="593"/>
      <c r="TA1903" s="593"/>
      <c r="TB1903" s="593"/>
      <c r="TC1903" s="593"/>
      <c r="TD1903" s="593"/>
      <c r="TE1903" s="593"/>
      <c r="TF1903" s="593"/>
      <c r="TG1903" s="593"/>
      <c r="TH1903" s="593"/>
      <c r="TI1903" s="593"/>
      <c r="TJ1903" s="593"/>
      <c r="TK1903" s="593"/>
      <c r="TL1903" s="593"/>
      <c r="TM1903" s="593"/>
      <c r="TN1903" s="593"/>
      <c r="TO1903" s="593"/>
      <c r="TP1903" s="593"/>
      <c r="TQ1903" s="593"/>
      <c r="TR1903" s="593"/>
      <c r="TS1903" s="593"/>
      <c r="TT1903" s="593"/>
      <c r="TU1903" s="593"/>
      <c r="TV1903" s="593"/>
      <c r="TW1903" s="593"/>
      <c r="TX1903" s="593"/>
      <c r="TY1903" s="593"/>
      <c r="TZ1903" s="593"/>
      <c r="UA1903" s="593"/>
      <c r="UB1903" s="593"/>
      <c r="UC1903" s="593"/>
      <c r="UD1903" s="593"/>
      <c r="UE1903" s="593"/>
      <c r="UF1903" s="593"/>
      <c r="UG1903" s="593"/>
      <c r="UH1903" s="593"/>
      <c r="UI1903" s="593"/>
      <c r="UJ1903" s="593"/>
      <c r="UK1903" s="593"/>
      <c r="UL1903" s="593"/>
      <c r="UM1903" s="593"/>
      <c r="UN1903" s="593"/>
      <c r="UO1903" s="593"/>
      <c r="UP1903" s="593"/>
      <c r="UQ1903" s="593"/>
      <c r="UR1903" s="593"/>
      <c r="US1903" s="593"/>
      <c r="UT1903" s="593"/>
      <c r="UU1903" s="593"/>
      <c r="UV1903" s="593"/>
      <c r="UW1903" s="593"/>
      <c r="UX1903" s="593"/>
      <c r="UY1903" s="593"/>
      <c r="UZ1903" s="593"/>
      <c r="VA1903" s="593"/>
      <c r="VB1903" s="593"/>
      <c r="VC1903" s="593"/>
      <c r="VD1903" s="593"/>
      <c r="VE1903" s="593"/>
      <c r="VF1903" s="593"/>
      <c r="VG1903" s="593"/>
      <c r="VH1903" s="593"/>
      <c r="VI1903" s="593"/>
      <c r="VJ1903" s="593"/>
      <c r="VK1903" s="593"/>
      <c r="VL1903" s="593"/>
      <c r="VM1903" s="593"/>
      <c r="VN1903" s="593"/>
      <c r="VO1903" s="593"/>
      <c r="VP1903" s="593"/>
      <c r="VQ1903" s="593"/>
      <c r="VR1903" s="593"/>
      <c r="VS1903" s="593"/>
      <c r="VT1903" s="593"/>
      <c r="VU1903" s="593"/>
      <c r="VV1903" s="593"/>
      <c r="VW1903" s="593"/>
      <c r="VX1903" s="593"/>
      <c r="VY1903" s="593"/>
      <c r="VZ1903" s="593"/>
      <c r="WA1903" s="593"/>
      <c r="WB1903" s="593"/>
      <c r="WC1903" s="593"/>
      <c r="WD1903" s="593"/>
      <c r="WE1903" s="593"/>
      <c r="WF1903" s="593"/>
      <c r="WG1903" s="593"/>
      <c r="WH1903" s="593"/>
      <c r="WI1903" s="593"/>
      <c r="WJ1903" s="593"/>
      <c r="WK1903" s="593"/>
      <c r="WL1903" s="593"/>
      <c r="WM1903" s="593"/>
      <c r="WN1903" s="593"/>
      <c r="WO1903" s="593"/>
      <c r="WP1903" s="593"/>
      <c r="WQ1903" s="593"/>
      <c r="WR1903" s="593"/>
      <c r="WS1903" s="593"/>
      <c r="WT1903" s="593"/>
      <c r="WU1903" s="593"/>
      <c r="WV1903" s="593"/>
      <c r="WW1903" s="593"/>
      <c r="WX1903" s="593"/>
      <c r="WY1903" s="593"/>
      <c r="WZ1903" s="593"/>
      <c r="XA1903" s="593"/>
      <c r="XB1903" s="593"/>
      <c r="XC1903" s="593"/>
      <c r="XD1903" s="593"/>
      <c r="XE1903" s="593"/>
      <c r="XF1903" s="593"/>
      <c r="XG1903" s="593"/>
      <c r="XH1903" s="593"/>
      <c r="XI1903" s="593"/>
      <c r="XJ1903" s="593"/>
      <c r="XK1903" s="593"/>
      <c r="XL1903" s="593"/>
      <c r="XM1903" s="593"/>
      <c r="XN1903" s="593"/>
      <c r="XO1903" s="593"/>
      <c r="XP1903" s="593"/>
      <c r="XQ1903" s="593"/>
      <c r="XR1903" s="593"/>
      <c r="XS1903" s="593"/>
      <c r="XT1903" s="593"/>
      <c r="XU1903" s="593"/>
      <c r="XV1903" s="593"/>
      <c r="XW1903" s="593"/>
      <c r="XX1903" s="593"/>
      <c r="XY1903" s="593"/>
      <c r="XZ1903" s="593"/>
      <c r="YA1903" s="593"/>
      <c r="YB1903" s="593"/>
      <c r="YC1903" s="593"/>
      <c r="YD1903" s="593"/>
      <c r="YE1903" s="593"/>
      <c r="YF1903" s="593"/>
      <c r="YG1903" s="593"/>
      <c r="YH1903" s="593"/>
      <c r="YI1903" s="593"/>
      <c r="YJ1903" s="593"/>
      <c r="YK1903" s="593"/>
      <c r="YL1903" s="593"/>
      <c r="YM1903" s="593"/>
      <c r="YN1903" s="593"/>
      <c r="YO1903" s="593"/>
      <c r="YP1903" s="593"/>
      <c r="YQ1903" s="593"/>
      <c r="YR1903" s="593"/>
      <c r="YS1903" s="593"/>
      <c r="YT1903" s="593"/>
      <c r="YU1903" s="593"/>
      <c r="YV1903" s="593"/>
      <c r="YW1903" s="593"/>
      <c r="YX1903" s="593"/>
      <c r="YY1903" s="593"/>
      <c r="YZ1903" s="593"/>
      <c r="ZA1903" s="593"/>
      <c r="ZB1903" s="593"/>
      <c r="ZC1903" s="593"/>
      <c r="ZD1903" s="593"/>
      <c r="ZE1903" s="593"/>
      <c r="ZF1903" s="593"/>
      <c r="ZG1903" s="593"/>
      <c r="ZH1903" s="593"/>
      <c r="ZI1903" s="593"/>
      <c r="ZJ1903" s="593"/>
      <c r="ZK1903" s="593"/>
      <c r="ZL1903" s="593"/>
      <c r="ZM1903" s="593"/>
      <c r="ZN1903" s="593"/>
      <c r="ZO1903" s="593"/>
      <c r="ZP1903" s="593"/>
      <c r="ZQ1903" s="593"/>
      <c r="ZR1903" s="593"/>
      <c r="ZS1903" s="593"/>
      <c r="ZT1903" s="593"/>
      <c r="ZU1903" s="593"/>
      <c r="ZV1903" s="593"/>
      <c r="ZW1903" s="593"/>
      <c r="ZX1903" s="593"/>
      <c r="ZY1903" s="593"/>
      <c r="ZZ1903" s="593"/>
      <c r="AAA1903" s="593"/>
      <c r="AAB1903" s="593"/>
      <c r="AAC1903" s="593"/>
      <c r="AAD1903" s="593"/>
      <c r="AAE1903" s="593"/>
      <c r="AAF1903" s="593"/>
      <c r="AAG1903" s="593"/>
      <c r="AAH1903" s="593"/>
      <c r="AAI1903" s="593"/>
      <c r="AAJ1903" s="593"/>
      <c r="AAK1903" s="593"/>
      <c r="AAL1903" s="593"/>
      <c r="AAM1903" s="593"/>
      <c r="AAN1903" s="593"/>
      <c r="AAO1903" s="593"/>
      <c r="AAP1903" s="593"/>
      <c r="AAQ1903" s="593"/>
      <c r="AAR1903" s="593"/>
      <c r="AAS1903" s="593"/>
      <c r="AAT1903" s="593"/>
      <c r="AAU1903" s="593"/>
      <c r="AAV1903" s="593"/>
      <c r="AAW1903" s="593"/>
      <c r="AAX1903" s="593"/>
      <c r="AAY1903" s="593"/>
      <c r="AAZ1903" s="593"/>
      <c r="ABA1903" s="593"/>
      <c r="ABB1903" s="593"/>
      <c r="ABC1903" s="593"/>
      <c r="ABD1903" s="593"/>
      <c r="ABE1903" s="593"/>
      <c r="ABF1903" s="593"/>
      <c r="ABG1903" s="593"/>
      <c r="ABH1903" s="593"/>
      <c r="ABI1903" s="593"/>
      <c r="ABJ1903" s="593"/>
      <c r="ABK1903" s="593"/>
      <c r="ABL1903" s="593"/>
      <c r="ABM1903" s="593"/>
      <c r="ABN1903" s="593"/>
      <c r="ABO1903" s="593"/>
      <c r="ABP1903" s="593"/>
      <c r="ABQ1903" s="593"/>
      <c r="ABR1903" s="593"/>
      <c r="ABS1903" s="593"/>
      <c r="ABT1903" s="593"/>
      <c r="ABU1903" s="593"/>
      <c r="ABV1903" s="593"/>
      <c r="ABW1903" s="593"/>
      <c r="ABX1903" s="593"/>
      <c r="ABY1903" s="593"/>
      <c r="ABZ1903" s="593"/>
      <c r="ACA1903" s="593"/>
      <c r="ACB1903" s="593"/>
      <c r="ACC1903" s="593"/>
      <c r="ACD1903" s="593"/>
      <c r="ACE1903" s="593"/>
      <c r="ACF1903" s="593"/>
      <c r="ACG1903" s="593"/>
      <c r="ACH1903" s="593"/>
      <c r="ACI1903" s="593"/>
      <c r="ACJ1903" s="593"/>
      <c r="ACK1903" s="593"/>
      <c r="ACL1903" s="593"/>
      <c r="ACM1903" s="593"/>
      <c r="ACN1903" s="593"/>
      <c r="ACO1903" s="593"/>
      <c r="ACP1903" s="593"/>
      <c r="ACQ1903" s="593"/>
      <c r="ACR1903" s="593"/>
      <c r="ACS1903" s="593"/>
      <c r="ACT1903" s="593"/>
      <c r="ACU1903" s="593"/>
      <c r="ACV1903" s="593"/>
      <c r="ACW1903" s="593"/>
      <c r="ACX1903" s="593"/>
      <c r="ACY1903" s="593"/>
      <c r="ACZ1903" s="593"/>
      <c r="ADA1903" s="593"/>
      <c r="ADB1903" s="593"/>
      <c r="ADC1903" s="593"/>
      <c r="ADD1903" s="593"/>
      <c r="ADE1903" s="593"/>
      <c r="ADF1903" s="593"/>
      <c r="ADG1903" s="593"/>
      <c r="ADH1903" s="593"/>
      <c r="ADI1903" s="593"/>
      <c r="ADJ1903" s="593"/>
      <c r="ADK1903" s="593"/>
      <c r="ADL1903" s="593"/>
      <c r="ADM1903" s="593"/>
      <c r="ADN1903" s="593"/>
      <c r="ADO1903" s="593"/>
      <c r="ADP1903" s="593"/>
      <c r="ADQ1903" s="593"/>
      <c r="ADR1903" s="593"/>
      <c r="ADS1903" s="593"/>
      <c r="ADT1903" s="593"/>
      <c r="ADU1903" s="593"/>
      <c r="ADV1903" s="593"/>
      <c r="ADW1903" s="593"/>
      <c r="ADX1903" s="593"/>
      <c r="ADY1903" s="593"/>
      <c r="ADZ1903" s="593"/>
      <c r="AEA1903" s="593"/>
      <c r="AEB1903" s="593"/>
      <c r="AEC1903" s="593"/>
      <c r="AED1903" s="593"/>
      <c r="AEE1903" s="593"/>
      <c r="AEF1903" s="593"/>
      <c r="AEG1903" s="593"/>
      <c r="AEH1903" s="593"/>
      <c r="AEI1903" s="593"/>
      <c r="AEJ1903" s="593"/>
      <c r="AEK1903" s="593"/>
      <c r="AEL1903" s="593"/>
      <c r="AEM1903" s="593"/>
      <c r="AEN1903" s="593"/>
      <c r="AEO1903" s="593"/>
      <c r="AEP1903" s="593"/>
      <c r="AEQ1903" s="593"/>
      <c r="AER1903" s="593"/>
      <c r="AES1903" s="593"/>
      <c r="AET1903" s="593"/>
      <c r="AEU1903" s="593"/>
      <c r="AEV1903" s="593"/>
      <c r="AEW1903" s="593"/>
      <c r="AEX1903" s="593"/>
      <c r="AEY1903" s="593"/>
      <c r="AEZ1903" s="593"/>
      <c r="AFA1903" s="593"/>
      <c r="AFB1903" s="593"/>
      <c r="AFC1903" s="593"/>
      <c r="AFD1903" s="593"/>
      <c r="AFE1903" s="593"/>
      <c r="AFF1903" s="593"/>
      <c r="AFG1903" s="593"/>
      <c r="AFH1903" s="593"/>
      <c r="AFI1903" s="593"/>
      <c r="AFJ1903" s="593"/>
      <c r="AFK1903" s="593"/>
      <c r="AFL1903" s="593"/>
      <c r="AFM1903" s="593"/>
      <c r="AFN1903" s="593"/>
      <c r="AFO1903" s="593"/>
      <c r="AFP1903" s="593"/>
      <c r="AFQ1903" s="593"/>
      <c r="AFR1903" s="593"/>
      <c r="AFS1903" s="593"/>
      <c r="AFT1903" s="593"/>
      <c r="AFU1903" s="593"/>
      <c r="AFV1903" s="593"/>
      <c r="AFW1903" s="593"/>
      <c r="AFX1903" s="593"/>
      <c r="AFY1903" s="593"/>
      <c r="AFZ1903" s="593"/>
      <c r="AGA1903" s="593"/>
      <c r="AGB1903" s="593"/>
      <c r="AGC1903" s="593"/>
      <c r="AGD1903" s="593"/>
      <c r="AGE1903" s="593"/>
      <c r="AGF1903" s="593"/>
      <c r="AGG1903" s="593"/>
      <c r="AGH1903" s="593"/>
      <c r="AGI1903" s="593"/>
      <c r="AGJ1903" s="593"/>
      <c r="AGK1903" s="593"/>
      <c r="AGL1903" s="593"/>
      <c r="AGM1903" s="593"/>
      <c r="AGN1903" s="593"/>
      <c r="AGO1903" s="593"/>
      <c r="AGP1903" s="593"/>
      <c r="AGQ1903" s="593"/>
      <c r="AGR1903" s="593"/>
      <c r="AGS1903" s="593"/>
      <c r="AGT1903" s="593"/>
      <c r="AGU1903" s="593"/>
      <c r="AGV1903" s="593"/>
      <c r="AGW1903" s="593"/>
      <c r="AGX1903" s="593"/>
      <c r="AGY1903" s="593"/>
      <c r="AGZ1903" s="593"/>
      <c r="AHA1903" s="593"/>
      <c r="AHB1903" s="593"/>
      <c r="AHC1903" s="593"/>
      <c r="AHD1903" s="593"/>
      <c r="AHE1903" s="593"/>
      <c r="AHF1903" s="593"/>
      <c r="AHG1903" s="593"/>
      <c r="AHH1903" s="593"/>
      <c r="AHI1903" s="593"/>
      <c r="AHJ1903" s="593"/>
      <c r="AHK1903" s="593"/>
      <c r="AHL1903" s="593"/>
      <c r="AHM1903" s="593"/>
      <c r="AHN1903" s="593"/>
      <c r="AHO1903" s="593"/>
      <c r="AHP1903" s="593"/>
      <c r="AHQ1903" s="593"/>
      <c r="AHR1903" s="593"/>
      <c r="AHS1903" s="593"/>
      <c r="AHT1903" s="593"/>
      <c r="AHU1903" s="593"/>
      <c r="AHV1903" s="593"/>
      <c r="AHW1903" s="593"/>
      <c r="AHX1903" s="593"/>
      <c r="AHY1903" s="593"/>
      <c r="AHZ1903" s="593"/>
      <c r="AIA1903" s="593"/>
      <c r="AIB1903" s="593"/>
      <c r="AIC1903" s="593"/>
      <c r="AID1903" s="593"/>
      <c r="AIE1903" s="593"/>
      <c r="AIF1903" s="593"/>
      <c r="AIG1903" s="593"/>
      <c r="AIH1903" s="593"/>
      <c r="AII1903" s="593"/>
      <c r="AIJ1903" s="593"/>
      <c r="AIK1903" s="593"/>
      <c r="AIL1903" s="593"/>
      <c r="AIM1903" s="593"/>
      <c r="AIN1903" s="593"/>
      <c r="AIO1903" s="593"/>
      <c r="AIP1903" s="593"/>
      <c r="AIQ1903" s="593"/>
      <c r="AIR1903" s="593"/>
      <c r="AIS1903" s="593"/>
      <c r="AIT1903" s="593"/>
      <c r="AIU1903" s="593"/>
      <c r="AIV1903" s="593"/>
      <c r="AIW1903" s="593"/>
      <c r="AIX1903" s="593"/>
      <c r="AIY1903" s="593"/>
      <c r="AIZ1903" s="593"/>
      <c r="AJA1903" s="593"/>
      <c r="AJB1903" s="593"/>
      <c r="AJC1903" s="593"/>
      <c r="AJD1903" s="593"/>
      <c r="AJE1903" s="593"/>
      <c r="AJF1903" s="593"/>
      <c r="AJG1903" s="593"/>
      <c r="AJH1903" s="593"/>
      <c r="AJI1903" s="593"/>
      <c r="AJJ1903" s="593"/>
      <c r="AJK1903" s="593"/>
      <c r="AJL1903" s="593"/>
      <c r="AJM1903" s="593"/>
      <c r="AJN1903" s="593"/>
      <c r="AJO1903" s="593"/>
      <c r="AJP1903" s="593"/>
      <c r="AJQ1903" s="593"/>
      <c r="AJR1903" s="593"/>
      <c r="AJS1903" s="593"/>
      <c r="AJT1903" s="593"/>
      <c r="AJU1903" s="593"/>
      <c r="AJV1903" s="593"/>
      <c r="AJW1903" s="593"/>
      <c r="AJX1903" s="593"/>
      <c r="AJY1903" s="593"/>
      <c r="AJZ1903" s="593"/>
      <c r="AKA1903" s="593"/>
      <c r="AKB1903" s="593"/>
      <c r="AKC1903" s="593"/>
      <c r="AKD1903" s="593"/>
      <c r="AKE1903" s="593"/>
      <c r="AKF1903" s="593"/>
      <c r="AKG1903" s="593"/>
      <c r="AKH1903" s="593"/>
      <c r="AKI1903" s="593"/>
      <c r="AKJ1903" s="593"/>
      <c r="AKK1903" s="593"/>
      <c r="AKL1903" s="593"/>
      <c r="AKM1903" s="593"/>
      <c r="AKN1903" s="593"/>
      <c r="AKO1903" s="593"/>
      <c r="AKP1903" s="593"/>
      <c r="AKQ1903" s="593"/>
      <c r="AKR1903" s="593"/>
      <c r="AKS1903" s="593"/>
      <c r="AKT1903" s="593"/>
      <c r="AKU1903" s="593"/>
      <c r="AKV1903" s="593"/>
      <c r="AKW1903" s="593"/>
      <c r="AKX1903" s="593"/>
      <c r="AKY1903" s="593"/>
      <c r="AKZ1903" s="593"/>
      <c r="ALA1903" s="593"/>
      <c r="ALB1903" s="593"/>
      <c r="ALC1903" s="593"/>
      <c r="ALD1903" s="593"/>
      <c r="ALE1903" s="593"/>
      <c r="ALF1903" s="593"/>
      <c r="ALG1903" s="593"/>
      <c r="ALH1903" s="593"/>
      <c r="ALI1903" s="593"/>
      <c r="ALJ1903" s="593"/>
      <c r="ALK1903" s="593"/>
      <c r="ALL1903" s="593"/>
      <c r="ALM1903" s="593"/>
      <c r="ALN1903" s="593"/>
      <c r="ALO1903" s="593"/>
      <c r="ALP1903" s="593"/>
      <c r="ALQ1903" s="593"/>
      <c r="ALR1903" s="593"/>
      <c r="ALS1903" s="593"/>
      <c r="ALT1903" s="593"/>
      <c r="ALU1903" s="593"/>
      <c r="ALV1903" s="593"/>
      <c r="ALW1903" s="593"/>
      <c r="ALX1903" s="593"/>
      <c r="ALY1903" s="593"/>
      <c r="ALZ1903" s="593"/>
      <c r="AMA1903" s="593"/>
      <c r="AMB1903" s="593"/>
      <c r="AMC1903" s="593"/>
      <c r="AMD1903" s="593"/>
      <c r="AME1903" s="593"/>
      <c r="AMF1903" s="593"/>
      <c r="AMG1903" s="593"/>
      <c r="AMH1903" s="593"/>
      <c r="AMI1903" s="593"/>
      <c r="AMJ1903" s="593"/>
      <c r="AMK1903" s="593"/>
      <c r="AML1903" s="593"/>
      <c r="AMM1903" s="593"/>
      <c r="AMN1903" s="593"/>
      <c r="AMO1903" s="593"/>
      <c r="AMP1903" s="593"/>
      <c r="AMQ1903" s="593"/>
      <c r="AMR1903" s="593"/>
      <c r="AMS1903" s="593"/>
      <c r="AMT1903" s="593"/>
      <c r="AMU1903" s="593"/>
      <c r="AMV1903" s="593"/>
      <c r="AMW1903" s="593"/>
      <c r="AMX1903" s="593"/>
      <c r="AMY1903" s="593"/>
      <c r="AMZ1903" s="593"/>
      <c r="ANA1903" s="593"/>
      <c r="ANB1903" s="593"/>
      <c r="ANC1903" s="593"/>
      <c r="AND1903" s="593"/>
      <c r="ANE1903" s="593"/>
      <c r="ANF1903" s="593"/>
      <c r="ANG1903" s="593"/>
      <c r="ANH1903" s="593"/>
      <c r="ANI1903" s="593"/>
      <c r="ANJ1903" s="593"/>
      <c r="ANK1903" s="593"/>
      <c r="ANL1903" s="593"/>
      <c r="ANM1903" s="593"/>
      <c r="ANN1903" s="593"/>
      <c r="ANO1903" s="593"/>
      <c r="ANP1903" s="593"/>
      <c r="ANQ1903" s="593"/>
      <c r="ANR1903" s="593"/>
      <c r="ANS1903" s="593"/>
      <c r="ANT1903" s="593"/>
      <c r="ANU1903" s="593"/>
      <c r="ANV1903" s="593"/>
      <c r="ANW1903" s="593"/>
      <c r="ANX1903" s="593"/>
      <c r="ANY1903" s="593"/>
      <c r="ANZ1903" s="593"/>
      <c r="AOA1903" s="593"/>
      <c r="AOB1903" s="593"/>
      <c r="AOC1903" s="593"/>
      <c r="AOD1903" s="593"/>
      <c r="AOE1903" s="593"/>
      <c r="AOF1903" s="593"/>
      <c r="AOG1903" s="593"/>
      <c r="AOH1903" s="593"/>
      <c r="AOI1903" s="593"/>
      <c r="AOJ1903" s="593"/>
      <c r="AOK1903" s="593"/>
      <c r="AOL1903" s="593"/>
      <c r="AOM1903" s="593"/>
      <c r="AON1903" s="593"/>
      <c r="AOO1903" s="593"/>
      <c r="AOP1903" s="593"/>
      <c r="AOQ1903" s="593"/>
      <c r="AOR1903" s="593"/>
      <c r="AOS1903" s="593"/>
      <c r="AOT1903" s="593"/>
      <c r="AOU1903" s="593"/>
      <c r="AOV1903" s="593"/>
      <c r="AOW1903" s="593"/>
      <c r="AOX1903" s="593"/>
      <c r="AOY1903" s="593"/>
      <c r="AOZ1903" s="593"/>
      <c r="APA1903" s="593"/>
      <c r="APB1903" s="593"/>
      <c r="APC1903" s="593"/>
      <c r="APD1903" s="593"/>
      <c r="APE1903" s="593"/>
      <c r="APF1903" s="593"/>
      <c r="APG1903" s="593"/>
      <c r="APH1903" s="593"/>
      <c r="API1903" s="593"/>
      <c r="APJ1903" s="593"/>
      <c r="APK1903" s="593"/>
      <c r="APL1903" s="593"/>
      <c r="APM1903" s="593"/>
      <c r="APN1903" s="593"/>
      <c r="APO1903" s="593"/>
      <c r="APP1903" s="593"/>
      <c r="APQ1903" s="593"/>
      <c r="APR1903" s="593"/>
      <c r="APS1903" s="593"/>
      <c r="APT1903" s="593"/>
      <c r="APU1903" s="593"/>
      <c r="APV1903" s="593"/>
      <c r="APW1903" s="593"/>
      <c r="APX1903" s="593"/>
      <c r="APY1903" s="593"/>
      <c r="APZ1903" s="593"/>
      <c r="AQA1903" s="593"/>
      <c r="AQB1903" s="593"/>
      <c r="AQC1903" s="593"/>
      <c r="AQD1903" s="593"/>
      <c r="AQE1903" s="593"/>
      <c r="AQF1903" s="593"/>
      <c r="AQG1903" s="593"/>
      <c r="AQH1903" s="593"/>
      <c r="AQI1903" s="593"/>
      <c r="AQJ1903" s="593"/>
      <c r="AQK1903" s="593"/>
      <c r="AQL1903" s="593"/>
      <c r="AQM1903" s="593"/>
      <c r="AQN1903" s="593"/>
      <c r="AQO1903" s="593"/>
      <c r="AQP1903" s="593"/>
      <c r="AQQ1903" s="593"/>
      <c r="AQR1903" s="593"/>
      <c r="AQS1903" s="593"/>
      <c r="AQT1903" s="593"/>
      <c r="AQU1903" s="593"/>
      <c r="AQV1903" s="593"/>
      <c r="AQW1903" s="593"/>
      <c r="AQX1903" s="593"/>
      <c r="AQY1903" s="593"/>
      <c r="AQZ1903" s="593"/>
      <c r="ARA1903" s="593"/>
      <c r="ARB1903" s="593"/>
      <c r="ARC1903" s="593"/>
      <c r="ARD1903" s="593"/>
      <c r="ARE1903" s="593"/>
      <c r="ARF1903" s="593"/>
      <c r="ARG1903" s="593"/>
      <c r="ARH1903" s="593"/>
      <c r="ARI1903" s="593"/>
      <c r="ARJ1903" s="593"/>
      <c r="ARK1903" s="593"/>
      <c r="ARL1903" s="593"/>
      <c r="ARM1903" s="593"/>
      <c r="ARN1903" s="593"/>
      <c r="ARO1903" s="593"/>
      <c r="ARP1903" s="593"/>
      <c r="ARQ1903" s="593"/>
      <c r="ARR1903" s="593"/>
      <c r="ARS1903" s="593"/>
      <c r="ART1903" s="593"/>
      <c r="ARU1903" s="593"/>
      <c r="ARV1903" s="593"/>
      <c r="ARW1903" s="593"/>
      <c r="ARX1903" s="593"/>
      <c r="ARY1903" s="593"/>
      <c r="ARZ1903" s="593"/>
      <c r="ASA1903" s="593"/>
      <c r="ASB1903" s="593"/>
      <c r="ASC1903" s="593"/>
      <c r="ASD1903" s="593"/>
      <c r="ASE1903" s="593"/>
      <c r="ASF1903" s="593"/>
      <c r="ASG1903" s="593"/>
      <c r="ASH1903" s="593"/>
      <c r="ASI1903" s="593"/>
      <c r="ASJ1903" s="593"/>
      <c r="ASK1903" s="593"/>
      <c r="ASL1903" s="593"/>
      <c r="ASM1903" s="593"/>
      <c r="ASN1903" s="593"/>
      <c r="ASO1903" s="593"/>
      <c r="ASP1903" s="593"/>
      <c r="ASQ1903" s="593"/>
      <c r="ASR1903" s="593"/>
      <c r="ASS1903" s="593"/>
      <c r="AST1903" s="593"/>
      <c r="ASU1903" s="593"/>
      <c r="ASV1903" s="593"/>
      <c r="ASW1903" s="593"/>
      <c r="ASX1903" s="593"/>
      <c r="ASY1903" s="593"/>
      <c r="ASZ1903" s="593"/>
      <c r="ATA1903" s="593"/>
      <c r="ATB1903" s="593"/>
      <c r="ATC1903" s="593"/>
      <c r="ATD1903" s="593"/>
      <c r="ATE1903" s="593"/>
      <c r="ATF1903" s="593"/>
      <c r="ATG1903" s="593"/>
      <c r="ATH1903" s="593"/>
      <c r="ATI1903" s="593"/>
      <c r="ATJ1903" s="593"/>
      <c r="ATK1903" s="593"/>
      <c r="ATL1903" s="593"/>
      <c r="ATM1903" s="593"/>
      <c r="ATN1903" s="593"/>
      <c r="ATO1903" s="593"/>
      <c r="ATP1903" s="593"/>
      <c r="ATQ1903" s="593"/>
      <c r="ATR1903" s="593"/>
      <c r="ATS1903" s="593"/>
      <c r="ATT1903" s="593"/>
      <c r="ATU1903" s="593"/>
      <c r="ATV1903" s="593"/>
      <c r="ATW1903" s="593"/>
      <c r="ATX1903" s="593"/>
      <c r="ATY1903" s="593"/>
      <c r="ATZ1903" s="593"/>
      <c r="AUA1903" s="593"/>
      <c r="AUB1903" s="593"/>
      <c r="AUC1903" s="593"/>
      <c r="AUD1903" s="593"/>
      <c r="AUE1903" s="593"/>
      <c r="AUF1903" s="593"/>
      <c r="AUG1903" s="593"/>
      <c r="AUH1903" s="593"/>
      <c r="AUI1903" s="593"/>
      <c r="AUJ1903" s="593"/>
      <c r="AUK1903" s="593"/>
      <c r="AUL1903" s="593"/>
      <c r="AUM1903" s="593"/>
      <c r="AUN1903" s="593"/>
      <c r="AUO1903" s="593"/>
      <c r="AUP1903" s="593"/>
      <c r="AUQ1903" s="593"/>
      <c r="AUR1903" s="593"/>
      <c r="AUS1903" s="593"/>
      <c r="AUT1903" s="593"/>
      <c r="AUU1903" s="593"/>
      <c r="AUV1903" s="593"/>
      <c r="AUW1903" s="593"/>
      <c r="AUX1903" s="593"/>
      <c r="AUY1903" s="593"/>
      <c r="AUZ1903" s="593"/>
      <c r="AVA1903" s="593"/>
      <c r="AVB1903" s="593"/>
      <c r="AVC1903" s="593"/>
      <c r="AVD1903" s="593"/>
      <c r="AVE1903" s="593"/>
      <c r="AVF1903" s="593"/>
      <c r="AVG1903" s="593"/>
      <c r="AVH1903" s="593"/>
      <c r="AVI1903" s="593"/>
      <c r="AVJ1903" s="593"/>
      <c r="AVK1903" s="593"/>
    </row>
    <row r="1904" spans="1:1259">
      <c r="A1904" s="697"/>
      <c r="B1904" s="558" t="s">
        <v>1217</v>
      </c>
      <c r="C1904" s="558">
        <v>44573</v>
      </c>
      <c r="D1904" s="676" t="s">
        <v>1067</v>
      </c>
      <c r="E1904" s="587"/>
      <c r="F1904" s="665" t="s">
        <v>1389</v>
      </c>
      <c r="G1904" s="665">
        <v>2022</v>
      </c>
      <c r="H1904" s="665">
        <v>4</v>
      </c>
      <c r="I1904" s="687"/>
      <c r="J1904" s="666" t="s">
        <v>1110</v>
      </c>
      <c r="K1904" s="676" t="s">
        <v>1395</v>
      </c>
      <c r="L1904" s="677" t="s">
        <v>1391</v>
      </c>
      <c r="M1904" s="677">
        <v>44246</v>
      </c>
      <c r="N1904" s="677">
        <v>44498</v>
      </c>
      <c r="O1904" s="677"/>
      <c r="P1904" s="666">
        <v>44623</v>
      </c>
      <c r="Q1904" s="666">
        <v>44672</v>
      </c>
      <c r="R1904" s="666">
        <v>44679</v>
      </c>
      <c r="S1904" s="665" t="s">
        <v>1106</v>
      </c>
      <c r="T1904" s="665">
        <v>72</v>
      </c>
      <c r="U1904" s="665">
        <v>49303156</v>
      </c>
      <c r="V1904" s="665" t="s">
        <v>1072</v>
      </c>
      <c r="W1904" s="678">
        <v>480</v>
      </c>
      <c r="X1904" s="566">
        <v>12760</v>
      </c>
      <c r="Y1904" s="693">
        <v>6124800</v>
      </c>
      <c r="Z1904" s="667">
        <v>0.38159999999999999</v>
      </c>
      <c r="AA1904" s="682">
        <f>Y1904*Z1904</f>
        <v>2337223.6800000002</v>
      </c>
      <c r="AB1904" s="521"/>
      <c r="AC1904" s="668">
        <v>0</v>
      </c>
      <c r="AD1904" s="676"/>
      <c r="AE1904" s="669"/>
      <c r="AF1904" s="695">
        <f>AA1904+AD1904+AE1904</f>
        <v>2337223.6800000002</v>
      </c>
      <c r="AG1904" s="703" t="s">
        <v>47</v>
      </c>
      <c r="AH1904" s="561">
        <v>5</v>
      </c>
      <c r="AI1904" s="703">
        <v>30</v>
      </c>
      <c r="AJ1904" s="703" t="s">
        <v>1393</v>
      </c>
      <c r="AK1904" s="703" t="s">
        <v>1149</v>
      </c>
      <c r="AL1904" s="711">
        <v>76904</v>
      </c>
      <c r="AM1904" s="703" t="s">
        <v>52</v>
      </c>
      <c r="AN1904" s="703" t="s">
        <v>1110</v>
      </c>
      <c r="AO1904" s="665"/>
      <c r="AP1904" s="676"/>
      <c r="AQ1904" s="676" t="s">
        <v>1090</v>
      </c>
      <c r="AR1904" s="676"/>
      <c r="AS1904" s="523" t="s">
        <v>1173</v>
      </c>
      <c r="AT1904" s="523" t="s">
        <v>1091</v>
      </c>
      <c r="AU1904" s="523" t="s">
        <v>1078</v>
      </c>
      <c r="AV1904" s="674"/>
      <c r="AW1904" s="673">
        <f>U1904</f>
        <v>49303156</v>
      </c>
      <c r="AX1904" s="673" cm="1">
        <f t="array" ref="AX1904">SUM(MID(0&amp;AW1904,LARGE(INDEX(ISNUMBER(--MID(AW1904,ROW($1:$8),1))*ROW($1:$8),),ROW($1:$8))+1,1)*10^ROW($1:$8)/10)</f>
        <v>49303156</v>
      </c>
      <c r="AY1904" s="673" t="str">
        <f>VLOOKUP($AX1904,'Item Master Data'!$A:$F,3,FALSE)</f>
        <v>Q.PEAK DUO XL G10 BFG</v>
      </c>
      <c r="AZ1904" s="673">
        <f>VLOOKUP($AX1904,'Item Master Data'!$A:$F,6,FALSE)</f>
        <v>480</v>
      </c>
      <c r="BA1904" s="673">
        <f>X1904/BB1904</f>
        <v>440</v>
      </c>
      <c r="BB1904" s="673">
        <f>VLOOKUP(AX1904,'Item Master Data'!$A:$G,7,FALSE)</f>
        <v>29</v>
      </c>
      <c r="BC1904" s="673"/>
      <c r="BD1904" s="673">
        <f>W1904-AZ1904</f>
        <v>0</v>
      </c>
      <c r="BE1904" s="593"/>
      <c r="BF1904" s="593"/>
      <c r="BG1904" s="593"/>
      <c r="BH1904" s="593"/>
      <c r="BI1904" s="593"/>
      <c r="BJ1904" s="593"/>
      <c r="BK1904" s="593"/>
      <c r="BL1904" s="593"/>
      <c r="BM1904" s="593"/>
      <c r="BN1904" s="593"/>
      <c r="BO1904" s="593"/>
      <c r="BP1904" s="593"/>
      <c r="BQ1904" s="593"/>
      <c r="BR1904" s="593"/>
      <c r="BS1904" s="593"/>
      <c r="BT1904" s="593"/>
      <c r="BU1904" s="593"/>
      <c r="BV1904" s="593"/>
      <c r="BW1904" s="593"/>
      <c r="BX1904" s="593"/>
      <c r="BY1904" s="593"/>
      <c r="BZ1904" s="593"/>
      <c r="CA1904" s="593"/>
      <c r="CB1904" s="593"/>
      <c r="CC1904" s="593"/>
      <c r="CD1904" s="593"/>
      <c r="CE1904" s="593"/>
      <c r="CF1904" s="593"/>
      <c r="CG1904" s="593"/>
      <c r="CH1904" s="593"/>
      <c r="CI1904" s="593"/>
      <c r="CJ1904" s="593"/>
      <c r="CK1904" s="593"/>
      <c r="CL1904" s="593"/>
      <c r="CM1904" s="593"/>
      <c r="CN1904" s="593"/>
      <c r="CO1904" s="593"/>
      <c r="CP1904" s="593"/>
      <c r="CQ1904" s="593"/>
      <c r="CR1904" s="593"/>
      <c r="CS1904" s="593"/>
      <c r="CT1904" s="593"/>
      <c r="CU1904" s="593"/>
      <c r="CV1904" s="593"/>
      <c r="CW1904" s="593"/>
      <c r="CX1904" s="593"/>
      <c r="CY1904" s="593"/>
      <c r="CZ1904" s="593"/>
      <c r="DA1904" s="593"/>
      <c r="DB1904" s="593"/>
      <c r="DC1904" s="593"/>
      <c r="DD1904" s="593"/>
      <c r="DE1904" s="593"/>
      <c r="DF1904" s="593"/>
      <c r="DG1904" s="593"/>
      <c r="DH1904" s="593"/>
      <c r="DI1904" s="593"/>
      <c r="DJ1904" s="593"/>
      <c r="DK1904" s="593"/>
      <c r="DL1904" s="593"/>
      <c r="DM1904" s="593"/>
      <c r="DN1904" s="593"/>
      <c r="DO1904" s="593"/>
      <c r="DP1904" s="593"/>
      <c r="DQ1904" s="593"/>
      <c r="DR1904" s="593"/>
      <c r="DS1904" s="593"/>
      <c r="DT1904" s="593"/>
      <c r="DU1904" s="593"/>
      <c r="DV1904" s="593"/>
      <c r="DW1904" s="593"/>
      <c r="DX1904" s="593"/>
      <c r="DY1904" s="593"/>
      <c r="DZ1904" s="593"/>
      <c r="EA1904" s="593"/>
      <c r="EB1904" s="593"/>
      <c r="EC1904" s="593"/>
      <c r="ED1904" s="593"/>
      <c r="EE1904" s="593"/>
      <c r="EF1904" s="593"/>
      <c r="EG1904" s="593"/>
      <c r="EH1904" s="593"/>
      <c r="EI1904" s="593"/>
      <c r="EJ1904" s="593"/>
      <c r="EK1904" s="593"/>
      <c r="EL1904" s="593"/>
      <c r="EM1904" s="593"/>
      <c r="EN1904" s="593"/>
      <c r="EO1904" s="593"/>
      <c r="EP1904" s="593"/>
      <c r="EQ1904" s="593"/>
      <c r="ER1904" s="593"/>
      <c r="ES1904" s="593"/>
      <c r="ET1904" s="593"/>
      <c r="EU1904" s="593"/>
      <c r="EV1904" s="593"/>
      <c r="EW1904" s="593"/>
      <c r="EX1904" s="593"/>
      <c r="EY1904" s="593"/>
      <c r="EZ1904" s="593"/>
      <c r="FA1904" s="593"/>
      <c r="FB1904" s="593"/>
      <c r="FC1904" s="593"/>
      <c r="FD1904" s="593"/>
      <c r="FE1904" s="593"/>
      <c r="FF1904" s="593"/>
      <c r="FG1904" s="593"/>
      <c r="FH1904" s="593"/>
      <c r="FI1904" s="593"/>
      <c r="FJ1904" s="593"/>
      <c r="FK1904" s="593"/>
      <c r="FL1904" s="593"/>
      <c r="FM1904" s="593"/>
      <c r="FN1904" s="593"/>
      <c r="FO1904" s="593"/>
      <c r="FP1904" s="593"/>
      <c r="FQ1904" s="593"/>
      <c r="FR1904" s="593"/>
      <c r="FS1904" s="593"/>
      <c r="FT1904" s="593"/>
      <c r="FU1904" s="593"/>
      <c r="FV1904" s="593"/>
      <c r="FW1904" s="593"/>
      <c r="FX1904" s="593"/>
      <c r="FY1904" s="593"/>
      <c r="FZ1904" s="593"/>
      <c r="GA1904" s="593"/>
      <c r="GB1904" s="593"/>
      <c r="GC1904" s="593"/>
      <c r="GD1904" s="593"/>
      <c r="GE1904" s="593"/>
      <c r="GF1904" s="593"/>
      <c r="GG1904" s="593"/>
      <c r="GH1904" s="593"/>
      <c r="GI1904" s="593"/>
      <c r="GJ1904" s="593"/>
      <c r="GK1904" s="593"/>
      <c r="GL1904" s="593"/>
      <c r="GM1904" s="593"/>
      <c r="GN1904" s="593"/>
      <c r="GO1904" s="593"/>
      <c r="GP1904" s="593"/>
      <c r="GQ1904" s="593"/>
      <c r="GR1904" s="593"/>
      <c r="GS1904" s="593"/>
      <c r="GT1904" s="593"/>
      <c r="GU1904" s="593"/>
      <c r="GV1904" s="593"/>
      <c r="GW1904" s="593"/>
      <c r="GX1904" s="593"/>
      <c r="GY1904" s="593"/>
      <c r="GZ1904" s="593"/>
      <c r="HA1904" s="593"/>
      <c r="HB1904" s="593"/>
      <c r="HC1904" s="593"/>
      <c r="HD1904" s="593"/>
      <c r="HE1904" s="593"/>
      <c r="HF1904" s="593"/>
      <c r="HG1904" s="593"/>
      <c r="HH1904" s="593"/>
      <c r="HI1904" s="593"/>
      <c r="HJ1904" s="593"/>
      <c r="HK1904" s="593"/>
      <c r="HL1904" s="593"/>
      <c r="HM1904" s="593"/>
      <c r="HN1904" s="593"/>
      <c r="HO1904" s="593"/>
      <c r="HP1904" s="593"/>
      <c r="HQ1904" s="593"/>
      <c r="HR1904" s="593"/>
      <c r="HS1904" s="593"/>
      <c r="HT1904" s="593"/>
      <c r="HU1904" s="593"/>
      <c r="HV1904" s="593"/>
      <c r="HW1904" s="593"/>
      <c r="HX1904" s="593"/>
      <c r="HY1904" s="593"/>
      <c r="HZ1904" s="593"/>
      <c r="IA1904" s="593"/>
      <c r="IB1904" s="593"/>
      <c r="IC1904" s="593"/>
      <c r="ID1904" s="593"/>
      <c r="IE1904" s="593"/>
      <c r="IF1904" s="593"/>
      <c r="IG1904" s="593"/>
      <c r="IH1904" s="593"/>
      <c r="II1904" s="593"/>
      <c r="IJ1904" s="593"/>
      <c r="IK1904" s="593"/>
      <c r="IL1904" s="593"/>
      <c r="IM1904" s="593"/>
      <c r="IN1904" s="593"/>
      <c r="IO1904" s="593"/>
      <c r="IP1904" s="593"/>
      <c r="IQ1904" s="593"/>
      <c r="IR1904" s="593"/>
      <c r="IS1904" s="593"/>
      <c r="IT1904" s="593"/>
      <c r="IU1904" s="593"/>
      <c r="IV1904" s="593"/>
      <c r="IW1904" s="593"/>
      <c r="IX1904" s="593"/>
      <c r="IY1904" s="593"/>
      <c r="IZ1904" s="593"/>
      <c r="JA1904" s="593"/>
      <c r="JB1904" s="593"/>
      <c r="JC1904" s="593"/>
      <c r="JD1904" s="593"/>
      <c r="JE1904" s="593"/>
      <c r="JF1904" s="593"/>
      <c r="JG1904" s="593"/>
      <c r="JH1904" s="593"/>
      <c r="JI1904" s="593"/>
      <c r="JJ1904" s="593"/>
      <c r="JK1904" s="593"/>
      <c r="JL1904" s="593"/>
      <c r="JM1904" s="593"/>
      <c r="JN1904" s="593"/>
      <c r="JO1904" s="593"/>
      <c r="JP1904" s="593"/>
      <c r="JQ1904" s="593"/>
      <c r="JR1904" s="593"/>
      <c r="JS1904" s="593"/>
      <c r="JT1904" s="593"/>
      <c r="JU1904" s="593"/>
      <c r="JV1904" s="593"/>
      <c r="JW1904" s="593"/>
      <c r="JX1904" s="593"/>
      <c r="JY1904" s="593"/>
      <c r="JZ1904" s="593"/>
      <c r="KA1904" s="593"/>
      <c r="KB1904" s="593"/>
      <c r="KC1904" s="593"/>
      <c r="KD1904" s="593"/>
      <c r="KE1904" s="593"/>
      <c r="KF1904" s="593"/>
      <c r="KG1904" s="593"/>
      <c r="KH1904" s="593"/>
      <c r="KI1904" s="593"/>
      <c r="KJ1904" s="593"/>
      <c r="KK1904" s="593"/>
      <c r="KL1904" s="593"/>
      <c r="KM1904" s="593"/>
      <c r="KN1904" s="593"/>
      <c r="KO1904" s="593"/>
      <c r="KP1904" s="593"/>
      <c r="KQ1904" s="593"/>
      <c r="KR1904" s="593"/>
      <c r="KS1904" s="593"/>
      <c r="KT1904" s="593"/>
      <c r="KU1904" s="593"/>
      <c r="KV1904" s="593"/>
      <c r="KW1904" s="593"/>
      <c r="KX1904" s="593"/>
      <c r="KY1904" s="593"/>
      <c r="KZ1904" s="593"/>
      <c r="LA1904" s="593"/>
      <c r="LB1904" s="593"/>
      <c r="LC1904" s="593"/>
      <c r="LD1904" s="593"/>
      <c r="LE1904" s="593"/>
      <c r="LF1904" s="593"/>
      <c r="LG1904" s="593"/>
      <c r="LH1904" s="593"/>
      <c r="LI1904" s="593"/>
      <c r="LJ1904" s="593"/>
      <c r="LK1904" s="593"/>
      <c r="LL1904" s="593"/>
      <c r="LM1904" s="593"/>
      <c r="LN1904" s="593"/>
      <c r="LO1904" s="593"/>
      <c r="LP1904" s="593"/>
      <c r="LQ1904" s="593"/>
      <c r="LR1904" s="593"/>
      <c r="LS1904" s="593"/>
      <c r="LT1904" s="593"/>
      <c r="LU1904" s="593"/>
      <c r="LV1904" s="593"/>
      <c r="LW1904" s="593"/>
      <c r="LX1904" s="593"/>
      <c r="LY1904" s="593"/>
      <c r="LZ1904" s="593"/>
      <c r="MA1904" s="593"/>
      <c r="MB1904" s="593"/>
      <c r="MC1904" s="593"/>
      <c r="MD1904" s="593"/>
      <c r="ME1904" s="593"/>
      <c r="MF1904" s="593"/>
      <c r="MG1904" s="593"/>
      <c r="MH1904" s="593"/>
      <c r="MI1904" s="593"/>
      <c r="MJ1904" s="593"/>
      <c r="MK1904" s="593"/>
      <c r="ML1904" s="593"/>
      <c r="MM1904" s="593"/>
      <c r="MN1904" s="593"/>
      <c r="MO1904" s="593"/>
      <c r="MP1904" s="593"/>
      <c r="MQ1904" s="593"/>
      <c r="MR1904" s="593"/>
      <c r="MS1904" s="593"/>
      <c r="MT1904" s="593"/>
      <c r="MU1904" s="593"/>
      <c r="MV1904" s="593"/>
      <c r="MW1904" s="593"/>
      <c r="MX1904" s="593"/>
      <c r="MY1904" s="593"/>
      <c r="MZ1904" s="593"/>
      <c r="NA1904" s="593"/>
      <c r="NB1904" s="593"/>
      <c r="NC1904" s="593"/>
      <c r="ND1904" s="593"/>
      <c r="NE1904" s="593"/>
      <c r="NF1904" s="593"/>
      <c r="NG1904" s="593"/>
      <c r="NH1904" s="593"/>
      <c r="NI1904" s="593"/>
      <c r="NJ1904" s="593"/>
      <c r="NK1904" s="593"/>
      <c r="NL1904" s="593"/>
      <c r="NM1904" s="593"/>
      <c r="NN1904" s="593"/>
      <c r="NO1904" s="593"/>
      <c r="NP1904" s="593"/>
      <c r="NQ1904" s="593"/>
      <c r="NR1904" s="593"/>
      <c r="NS1904" s="593"/>
      <c r="NT1904" s="593"/>
      <c r="NU1904" s="593"/>
      <c r="NV1904" s="593"/>
      <c r="NW1904" s="593"/>
      <c r="NX1904" s="593"/>
      <c r="NY1904" s="593"/>
      <c r="NZ1904" s="593"/>
      <c r="OA1904" s="593"/>
      <c r="OB1904" s="593"/>
      <c r="OC1904" s="593"/>
      <c r="OD1904" s="593"/>
      <c r="OE1904" s="593"/>
      <c r="OF1904" s="593"/>
      <c r="OG1904" s="593"/>
      <c r="OH1904" s="593"/>
      <c r="OI1904" s="593"/>
      <c r="OJ1904" s="593"/>
      <c r="OK1904" s="593"/>
      <c r="OL1904" s="593"/>
      <c r="OM1904" s="593"/>
      <c r="ON1904" s="593"/>
      <c r="OO1904" s="593"/>
      <c r="OP1904" s="593"/>
      <c r="OQ1904" s="593"/>
      <c r="OR1904" s="593"/>
      <c r="OS1904" s="593"/>
      <c r="OT1904" s="593"/>
      <c r="OU1904" s="593"/>
      <c r="OV1904" s="593"/>
      <c r="OW1904" s="593"/>
      <c r="OX1904" s="593"/>
      <c r="OY1904" s="593"/>
      <c r="OZ1904" s="593"/>
      <c r="PA1904" s="593"/>
      <c r="PB1904" s="593"/>
      <c r="PC1904" s="593"/>
      <c r="PD1904" s="593"/>
      <c r="PE1904" s="593"/>
      <c r="PF1904" s="593"/>
      <c r="PG1904" s="593"/>
      <c r="PH1904" s="593"/>
      <c r="PI1904" s="593"/>
      <c r="PJ1904" s="593"/>
      <c r="PK1904" s="593"/>
      <c r="PL1904" s="593"/>
      <c r="PM1904" s="593"/>
      <c r="PN1904" s="593"/>
      <c r="PO1904" s="593"/>
      <c r="PP1904" s="593"/>
      <c r="PQ1904" s="593"/>
      <c r="PR1904" s="593"/>
      <c r="PS1904" s="593"/>
      <c r="PT1904" s="593"/>
      <c r="PU1904" s="593"/>
      <c r="PV1904" s="593"/>
      <c r="PW1904" s="593"/>
      <c r="PX1904" s="593"/>
      <c r="PY1904" s="593"/>
      <c r="PZ1904" s="593"/>
      <c r="QA1904" s="593"/>
      <c r="QB1904" s="593"/>
      <c r="QC1904" s="593"/>
      <c r="QD1904" s="593"/>
      <c r="QE1904" s="593"/>
      <c r="QF1904" s="593"/>
      <c r="QG1904" s="593"/>
      <c r="QH1904" s="593"/>
      <c r="QI1904" s="593"/>
      <c r="QJ1904" s="593"/>
      <c r="QK1904" s="593"/>
      <c r="QL1904" s="593"/>
      <c r="QM1904" s="593"/>
      <c r="QN1904" s="593"/>
      <c r="QO1904" s="593"/>
      <c r="QP1904" s="593"/>
      <c r="QQ1904" s="593"/>
      <c r="QR1904" s="593"/>
      <c r="QS1904" s="593"/>
      <c r="QT1904" s="593"/>
      <c r="QU1904" s="593"/>
      <c r="QV1904" s="593"/>
      <c r="QW1904" s="593"/>
      <c r="QX1904" s="593"/>
      <c r="QY1904" s="593"/>
      <c r="QZ1904" s="593"/>
      <c r="RA1904" s="593"/>
      <c r="RB1904" s="593"/>
      <c r="RC1904" s="593"/>
      <c r="RD1904" s="593"/>
      <c r="RE1904" s="593"/>
      <c r="RF1904" s="593"/>
      <c r="RG1904" s="593"/>
      <c r="RH1904" s="593"/>
      <c r="RI1904" s="593"/>
      <c r="RJ1904" s="593"/>
      <c r="RK1904" s="593"/>
      <c r="RL1904" s="593"/>
      <c r="RM1904" s="593"/>
      <c r="RN1904" s="593"/>
      <c r="RO1904" s="593"/>
      <c r="RP1904" s="593"/>
      <c r="RQ1904" s="593"/>
      <c r="RR1904" s="593"/>
      <c r="RS1904" s="593"/>
      <c r="RT1904" s="593"/>
      <c r="RU1904" s="593"/>
      <c r="RV1904" s="593"/>
      <c r="RW1904" s="593"/>
      <c r="RX1904" s="593"/>
      <c r="RY1904" s="593"/>
      <c r="RZ1904" s="593"/>
      <c r="SA1904" s="593"/>
      <c r="SB1904" s="593"/>
      <c r="SC1904" s="593"/>
      <c r="SD1904" s="593"/>
      <c r="SE1904" s="593"/>
      <c r="SF1904" s="593"/>
      <c r="SG1904" s="593"/>
      <c r="SH1904" s="593"/>
      <c r="SI1904" s="593"/>
      <c r="SJ1904" s="593"/>
      <c r="SK1904" s="593"/>
      <c r="SL1904" s="593"/>
      <c r="SM1904" s="593"/>
      <c r="SN1904" s="593"/>
      <c r="SO1904" s="593"/>
      <c r="SP1904" s="593"/>
      <c r="SQ1904" s="593"/>
      <c r="SR1904" s="593"/>
      <c r="SS1904" s="593"/>
      <c r="ST1904" s="593"/>
      <c r="SU1904" s="593"/>
      <c r="SV1904" s="593"/>
      <c r="SW1904" s="593"/>
      <c r="SX1904" s="593"/>
      <c r="SY1904" s="593"/>
      <c r="SZ1904" s="593"/>
      <c r="TA1904" s="593"/>
      <c r="TB1904" s="593"/>
      <c r="TC1904" s="593"/>
      <c r="TD1904" s="593"/>
      <c r="TE1904" s="593"/>
      <c r="TF1904" s="593"/>
      <c r="TG1904" s="593"/>
      <c r="TH1904" s="593"/>
      <c r="TI1904" s="593"/>
      <c r="TJ1904" s="593"/>
      <c r="TK1904" s="593"/>
      <c r="TL1904" s="593"/>
      <c r="TM1904" s="593"/>
      <c r="TN1904" s="593"/>
      <c r="TO1904" s="593"/>
      <c r="TP1904" s="593"/>
      <c r="TQ1904" s="593"/>
      <c r="TR1904" s="593"/>
      <c r="TS1904" s="593"/>
      <c r="TT1904" s="593"/>
      <c r="TU1904" s="593"/>
      <c r="TV1904" s="593"/>
      <c r="TW1904" s="593"/>
      <c r="TX1904" s="593"/>
      <c r="TY1904" s="593"/>
      <c r="TZ1904" s="593"/>
      <c r="UA1904" s="593"/>
      <c r="UB1904" s="593"/>
      <c r="UC1904" s="593"/>
      <c r="UD1904" s="593"/>
      <c r="UE1904" s="593"/>
      <c r="UF1904" s="593"/>
      <c r="UG1904" s="593"/>
      <c r="UH1904" s="593"/>
      <c r="UI1904" s="593"/>
      <c r="UJ1904" s="593"/>
      <c r="UK1904" s="593"/>
      <c r="UL1904" s="593"/>
      <c r="UM1904" s="593"/>
      <c r="UN1904" s="593"/>
      <c r="UO1904" s="593"/>
      <c r="UP1904" s="593"/>
      <c r="UQ1904" s="593"/>
      <c r="UR1904" s="593"/>
      <c r="US1904" s="593"/>
      <c r="UT1904" s="593"/>
      <c r="UU1904" s="593"/>
      <c r="UV1904" s="593"/>
      <c r="UW1904" s="593"/>
      <c r="UX1904" s="593"/>
      <c r="UY1904" s="593"/>
      <c r="UZ1904" s="593"/>
      <c r="VA1904" s="593"/>
      <c r="VB1904" s="593"/>
      <c r="VC1904" s="593"/>
      <c r="VD1904" s="593"/>
      <c r="VE1904" s="593"/>
      <c r="VF1904" s="593"/>
      <c r="VG1904" s="593"/>
      <c r="VH1904" s="593"/>
      <c r="VI1904" s="593"/>
      <c r="VJ1904" s="593"/>
      <c r="VK1904" s="593"/>
      <c r="VL1904" s="593"/>
      <c r="VM1904" s="593"/>
      <c r="VN1904" s="593"/>
      <c r="VO1904" s="593"/>
      <c r="VP1904" s="593"/>
      <c r="VQ1904" s="593"/>
      <c r="VR1904" s="593"/>
      <c r="VS1904" s="593"/>
      <c r="VT1904" s="593"/>
      <c r="VU1904" s="593"/>
      <c r="VV1904" s="593"/>
      <c r="VW1904" s="593"/>
      <c r="VX1904" s="593"/>
      <c r="VY1904" s="593"/>
      <c r="VZ1904" s="593"/>
      <c r="WA1904" s="593"/>
      <c r="WB1904" s="593"/>
      <c r="WC1904" s="593"/>
      <c r="WD1904" s="593"/>
      <c r="WE1904" s="593"/>
      <c r="WF1904" s="593"/>
      <c r="WG1904" s="593"/>
      <c r="WH1904" s="593"/>
      <c r="WI1904" s="593"/>
      <c r="WJ1904" s="593"/>
      <c r="WK1904" s="593"/>
      <c r="WL1904" s="593"/>
      <c r="WM1904" s="593"/>
      <c r="WN1904" s="593"/>
      <c r="WO1904" s="593"/>
      <c r="WP1904" s="593"/>
      <c r="WQ1904" s="593"/>
      <c r="WR1904" s="593"/>
      <c r="WS1904" s="593"/>
      <c r="WT1904" s="593"/>
      <c r="WU1904" s="593"/>
      <c r="WV1904" s="593"/>
      <c r="WW1904" s="593"/>
      <c r="WX1904" s="593"/>
      <c r="WY1904" s="593"/>
      <c r="WZ1904" s="593"/>
      <c r="XA1904" s="593"/>
      <c r="XB1904" s="593"/>
      <c r="XC1904" s="593"/>
      <c r="XD1904" s="593"/>
      <c r="XE1904" s="593"/>
      <c r="XF1904" s="593"/>
      <c r="XG1904" s="593"/>
      <c r="XH1904" s="593"/>
      <c r="XI1904" s="593"/>
      <c r="XJ1904" s="593"/>
      <c r="XK1904" s="593"/>
      <c r="XL1904" s="593"/>
      <c r="XM1904" s="593"/>
      <c r="XN1904" s="593"/>
      <c r="XO1904" s="593"/>
      <c r="XP1904" s="593"/>
      <c r="XQ1904" s="593"/>
      <c r="XR1904" s="593"/>
      <c r="XS1904" s="593"/>
      <c r="XT1904" s="593"/>
      <c r="XU1904" s="593"/>
      <c r="XV1904" s="593"/>
      <c r="XW1904" s="593"/>
      <c r="XX1904" s="593"/>
      <c r="XY1904" s="593"/>
      <c r="XZ1904" s="593"/>
      <c r="YA1904" s="593"/>
      <c r="YB1904" s="593"/>
      <c r="YC1904" s="593"/>
      <c r="YD1904" s="593"/>
      <c r="YE1904" s="593"/>
      <c r="YF1904" s="593"/>
      <c r="YG1904" s="593"/>
      <c r="YH1904" s="593"/>
      <c r="YI1904" s="593"/>
      <c r="YJ1904" s="593"/>
      <c r="YK1904" s="593"/>
      <c r="YL1904" s="593"/>
      <c r="YM1904" s="593"/>
      <c r="YN1904" s="593"/>
      <c r="YO1904" s="593"/>
      <c r="YP1904" s="593"/>
      <c r="YQ1904" s="593"/>
      <c r="YR1904" s="593"/>
      <c r="YS1904" s="593"/>
      <c r="YT1904" s="593"/>
      <c r="YU1904" s="593"/>
      <c r="YV1904" s="593"/>
      <c r="YW1904" s="593"/>
      <c r="YX1904" s="593"/>
      <c r="YY1904" s="593"/>
      <c r="YZ1904" s="593"/>
      <c r="ZA1904" s="593"/>
      <c r="ZB1904" s="593"/>
      <c r="ZC1904" s="593"/>
      <c r="ZD1904" s="593"/>
      <c r="ZE1904" s="593"/>
      <c r="ZF1904" s="593"/>
      <c r="ZG1904" s="593"/>
      <c r="ZH1904" s="593"/>
      <c r="ZI1904" s="593"/>
      <c r="ZJ1904" s="593"/>
      <c r="ZK1904" s="593"/>
      <c r="ZL1904" s="593"/>
      <c r="ZM1904" s="593"/>
      <c r="ZN1904" s="593"/>
      <c r="ZO1904" s="593"/>
      <c r="ZP1904" s="593"/>
      <c r="ZQ1904" s="593"/>
      <c r="ZR1904" s="593"/>
      <c r="ZS1904" s="593"/>
      <c r="ZT1904" s="593"/>
      <c r="ZU1904" s="593"/>
      <c r="ZV1904" s="593"/>
      <c r="ZW1904" s="593"/>
      <c r="ZX1904" s="593"/>
      <c r="ZY1904" s="593"/>
      <c r="ZZ1904" s="593"/>
      <c r="AAA1904" s="593"/>
      <c r="AAB1904" s="593"/>
      <c r="AAC1904" s="593"/>
      <c r="AAD1904" s="593"/>
      <c r="AAE1904" s="593"/>
      <c r="AAF1904" s="593"/>
      <c r="AAG1904" s="593"/>
      <c r="AAH1904" s="593"/>
      <c r="AAI1904" s="593"/>
      <c r="AAJ1904" s="593"/>
      <c r="AAK1904" s="593"/>
      <c r="AAL1904" s="593"/>
      <c r="AAM1904" s="593"/>
      <c r="AAN1904" s="593"/>
      <c r="AAO1904" s="593"/>
      <c r="AAP1904" s="593"/>
      <c r="AAQ1904" s="593"/>
      <c r="AAR1904" s="593"/>
      <c r="AAS1904" s="593"/>
      <c r="AAT1904" s="593"/>
      <c r="AAU1904" s="593"/>
      <c r="AAV1904" s="593"/>
      <c r="AAW1904" s="593"/>
      <c r="AAX1904" s="593"/>
      <c r="AAY1904" s="593"/>
      <c r="AAZ1904" s="593"/>
      <c r="ABA1904" s="593"/>
      <c r="ABB1904" s="593"/>
      <c r="ABC1904" s="593"/>
      <c r="ABD1904" s="593"/>
      <c r="ABE1904" s="593"/>
      <c r="ABF1904" s="593"/>
      <c r="ABG1904" s="593"/>
      <c r="ABH1904" s="593"/>
      <c r="ABI1904" s="593"/>
      <c r="ABJ1904" s="593"/>
      <c r="ABK1904" s="593"/>
      <c r="ABL1904" s="593"/>
      <c r="ABM1904" s="593"/>
      <c r="ABN1904" s="593"/>
      <c r="ABO1904" s="593"/>
      <c r="ABP1904" s="593"/>
      <c r="ABQ1904" s="593"/>
      <c r="ABR1904" s="593"/>
      <c r="ABS1904" s="593"/>
      <c r="ABT1904" s="593"/>
      <c r="ABU1904" s="593"/>
      <c r="ABV1904" s="593"/>
      <c r="ABW1904" s="593"/>
      <c r="ABX1904" s="593"/>
      <c r="ABY1904" s="593"/>
      <c r="ABZ1904" s="593"/>
      <c r="ACA1904" s="593"/>
      <c r="ACB1904" s="593"/>
      <c r="ACC1904" s="593"/>
      <c r="ACD1904" s="593"/>
      <c r="ACE1904" s="593"/>
      <c r="ACF1904" s="593"/>
      <c r="ACG1904" s="593"/>
      <c r="ACH1904" s="593"/>
      <c r="ACI1904" s="593"/>
      <c r="ACJ1904" s="593"/>
      <c r="ACK1904" s="593"/>
      <c r="ACL1904" s="593"/>
      <c r="ACM1904" s="593"/>
      <c r="ACN1904" s="593"/>
      <c r="ACO1904" s="593"/>
      <c r="ACP1904" s="593"/>
      <c r="ACQ1904" s="593"/>
      <c r="ACR1904" s="593"/>
      <c r="ACS1904" s="593"/>
      <c r="ACT1904" s="593"/>
      <c r="ACU1904" s="593"/>
      <c r="ACV1904" s="593"/>
      <c r="ACW1904" s="593"/>
      <c r="ACX1904" s="593"/>
      <c r="ACY1904" s="593"/>
      <c r="ACZ1904" s="593"/>
      <c r="ADA1904" s="593"/>
      <c r="ADB1904" s="593"/>
      <c r="ADC1904" s="593"/>
      <c r="ADD1904" s="593"/>
      <c r="ADE1904" s="593"/>
      <c r="ADF1904" s="593"/>
      <c r="ADG1904" s="593"/>
      <c r="ADH1904" s="593"/>
      <c r="ADI1904" s="593"/>
      <c r="ADJ1904" s="593"/>
      <c r="ADK1904" s="593"/>
      <c r="ADL1904" s="593"/>
      <c r="ADM1904" s="593"/>
      <c r="ADN1904" s="593"/>
      <c r="ADO1904" s="593"/>
      <c r="ADP1904" s="593"/>
      <c r="ADQ1904" s="593"/>
      <c r="ADR1904" s="593"/>
      <c r="ADS1904" s="593"/>
      <c r="ADT1904" s="593"/>
      <c r="ADU1904" s="593"/>
      <c r="ADV1904" s="593"/>
      <c r="ADW1904" s="593"/>
      <c r="ADX1904" s="593"/>
      <c r="ADY1904" s="593"/>
      <c r="ADZ1904" s="593"/>
      <c r="AEA1904" s="593"/>
      <c r="AEB1904" s="593"/>
      <c r="AEC1904" s="593"/>
      <c r="AED1904" s="593"/>
      <c r="AEE1904" s="593"/>
      <c r="AEF1904" s="593"/>
      <c r="AEG1904" s="593"/>
      <c r="AEH1904" s="593"/>
      <c r="AEI1904" s="593"/>
      <c r="AEJ1904" s="593"/>
      <c r="AEK1904" s="593"/>
      <c r="AEL1904" s="593"/>
      <c r="AEM1904" s="593"/>
      <c r="AEN1904" s="593"/>
      <c r="AEO1904" s="593"/>
      <c r="AEP1904" s="593"/>
      <c r="AEQ1904" s="593"/>
      <c r="AER1904" s="593"/>
      <c r="AES1904" s="593"/>
      <c r="AET1904" s="593"/>
      <c r="AEU1904" s="593"/>
      <c r="AEV1904" s="593"/>
      <c r="AEW1904" s="593"/>
      <c r="AEX1904" s="593"/>
      <c r="AEY1904" s="593"/>
      <c r="AEZ1904" s="593"/>
      <c r="AFA1904" s="593"/>
      <c r="AFB1904" s="593"/>
      <c r="AFC1904" s="593"/>
      <c r="AFD1904" s="593"/>
      <c r="AFE1904" s="593"/>
      <c r="AFF1904" s="593"/>
      <c r="AFG1904" s="593"/>
      <c r="AFH1904" s="593"/>
      <c r="AFI1904" s="593"/>
      <c r="AFJ1904" s="593"/>
      <c r="AFK1904" s="593"/>
      <c r="AFL1904" s="593"/>
      <c r="AFM1904" s="593"/>
      <c r="AFN1904" s="593"/>
      <c r="AFO1904" s="593"/>
      <c r="AFP1904" s="593"/>
      <c r="AFQ1904" s="593"/>
      <c r="AFR1904" s="593"/>
      <c r="AFS1904" s="593"/>
      <c r="AFT1904" s="593"/>
      <c r="AFU1904" s="593"/>
      <c r="AFV1904" s="593"/>
      <c r="AFW1904" s="593"/>
      <c r="AFX1904" s="593"/>
      <c r="AFY1904" s="593"/>
      <c r="AFZ1904" s="593"/>
      <c r="AGA1904" s="593"/>
      <c r="AGB1904" s="593"/>
      <c r="AGC1904" s="593"/>
      <c r="AGD1904" s="593"/>
      <c r="AGE1904" s="593"/>
      <c r="AGF1904" s="593"/>
      <c r="AGG1904" s="593"/>
      <c r="AGH1904" s="593"/>
      <c r="AGI1904" s="593"/>
      <c r="AGJ1904" s="593"/>
      <c r="AGK1904" s="593"/>
      <c r="AGL1904" s="593"/>
      <c r="AGM1904" s="593"/>
      <c r="AGN1904" s="593"/>
      <c r="AGO1904" s="593"/>
      <c r="AGP1904" s="593"/>
      <c r="AGQ1904" s="593"/>
      <c r="AGR1904" s="593"/>
      <c r="AGS1904" s="593"/>
      <c r="AGT1904" s="593"/>
      <c r="AGU1904" s="593"/>
      <c r="AGV1904" s="593"/>
      <c r="AGW1904" s="593"/>
      <c r="AGX1904" s="593"/>
      <c r="AGY1904" s="593"/>
      <c r="AGZ1904" s="593"/>
      <c r="AHA1904" s="593"/>
      <c r="AHB1904" s="593"/>
      <c r="AHC1904" s="593"/>
      <c r="AHD1904" s="593"/>
      <c r="AHE1904" s="593"/>
      <c r="AHF1904" s="593"/>
      <c r="AHG1904" s="593"/>
      <c r="AHH1904" s="593"/>
      <c r="AHI1904" s="593"/>
      <c r="AHJ1904" s="593"/>
      <c r="AHK1904" s="593"/>
      <c r="AHL1904" s="593"/>
      <c r="AHM1904" s="593"/>
      <c r="AHN1904" s="593"/>
      <c r="AHO1904" s="593"/>
      <c r="AHP1904" s="593"/>
      <c r="AHQ1904" s="593"/>
      <c r="AHR1904" s="593"/>
      <c r="AHS1904" s="593"/>
      <c r="AHT1904" s="593"/>
      <c r="AHU1904" s="593"/>
      <c r="AHV1904" s="593"/>
      <c r="AHW1904" s="593"/>
      <c r="AHX1904" s="593"/>
      <c r="AHY1904" s="593"/>
      <c r="AHZ1904" s="593"/>
      <c r="AIA1904" s="593"/>
      <c r="AIB1904" s="593"/>
      <c r="AIC1904" s="593"/>
      <c r="AID1904" s="593"/>
      <c r="AIE1904" s="593"/>
      <c r="AIF1904" s="593"/>
      <c r="AIG1904" s="593"/>
      <c r="AIH1904" s="593"/>
      <c r="AII1904" s="593"/>
      <c r="AIJ1904" s="593"/>
      <c r="AIK1904" s="593"/>
      <c r="AIL1904" s="593"/>
      <c r="AIM1904" s="593"/>
      <c r="AIN1904" s="593"/>
      <c r="AIO1904" s="593"/>
      <c r="AIP1904" s="593"/>
      <c r="AIQ1904" s="593"/>
      <c r="AIR1904" s="593"/>
      <c r="AIS1904" s="593"/>
      <c r="AIT1904" s="593"/>
      <c r="AIU1904" s="593"/>
      <c r="AIV1904" s="593"/>
      <c r="AIW1904" s="593"/>
      <c r="AIX1904" s="593"/>
      <c r="AIY1904" s="593"/>
      <c r="AIZ1904" s="593"/>
      <c r="AJA1904" s="593"/>
      <c r="AJB1904" s="593"/>
      <c r="AJC1904" s="593"/>
      <c r="AJD1904" s="593"/>
      <c r="AJE1904" s="593"/>
      <c r="AJF1904" s="593"/>
      <c r="AJG1904" s="593"/>
      <c r="AJH1904" s="593"/>
      <c r="AJI1904" s="593"/>
      <c r="AJJ1904" s="593"/>
      <c r="AJK1904" s="593"/>
      <c r="AJL1904" s="593"/>
      <c r="AJM1904" s="593"/>
      <c r="AJN1904" s="593"/>
      <c r="AJO1904" s="593"/>
      <c r="AJP1904" s="593"/>
      <c r="AJQ1904" s="593"/>
      <c r="AJR1904" s="593"/>
      <c r="AJS1904" s="593"/>
      <c r="AJT1904" s="593"/>
      <c r="AJU1904" s="593"/>
      <c r="AJV1904" s="593"/>
      <c r="AJW1904" s="593"/>
      <c r="AJX1904" s="593"/>
      <c r="AJY1904" s="593"/>
      <c r="AJZ1904" s="593"/>
      <c r="AKA1904" s="593"/>
      <c r="AKB1904" s="593"/>
      <c r="AKC1904" s="593"/>
      <c r="AKD1904" s="593"/>
      <c r="AKE1904" s="593"/>
      <c r="AKF1904" s="593"/>
      <c r="AKG1904" s="593"/>
      <c r="AKH1904" s="593"/>
      <c r="AKI1904" s="593"/>
      <c r="AKJ1904" s="593"/>
      <c r="AKK1904" s="593"/>
      <c r="AKL1904" s="593"/>
      <c r="AKM1904" s="593"/>
      <c r="AKN1904" s="593"/>
      <c r="AKO1904" s="593"/>
      <c r="AKP1904" s="593"/>
      <c r="AKQ1904" s="593"/>
      <c r="AKR1904" s="593"/>
      <c r="AKS1904" s="593"/>
      <c r="AKT1904" s="593"/>
      <c r="AKU1904" s="593"/>
      <c r="AKV1904" s="593"/>
      <c r="AKW1904" s="593"/>
      <c r="AKX1904" s="593"/>
      <c r="AKY1904" s="593"/>
      <c r="AKZ1904" s="593"/>
      <c r="ALA1904" s="593"/>
      <c r="ALB1904" s="593"/>
      <c r="ALC1904" s="593"/>
      <c r="ALD1904" s="593"/>
      <c r="ALE1904" s="593"/>
      <c r="ALF1904" s="593"/>
      <c r="ALG1904" s="593"/>
      <c r="ALH1904" s="593"/>
      <c r="ALI1904" s="593"/>
      <c r="ALJ1904" s="593"/>
      <c r="ALK1904" s="593"/>
      <c r="ALL1904" s="593"/>
      <c r="ALM1904" s="593"/>
      <c r="ALN1904" s="593"/>
      <c r="ALO1904" s="593"/>
      <c r="ALP1904" s="593"/>
      <c r="ALQ1904" s="593"/>
      <c r="ALR1904" s="593"/>
      <c r="ALS1904" s="593"/>
      <c r="ALT1904" s="593"/>
      <c r="ALU1904" s="593"/>
      <c r="ALV1904" s="593"/>
      <c r="ALW1904" s="593"/>
      <c r="ALX1904" s="593"/>
      <c r="ALY1904" s="593"/>
      <c r="ALZ1904" s="593"/>
      <c r="AMA1904" s="593"/>
      <c r="AMB1904" s="593"/>
      <c r="AMC1904" s="593"/>
      <c r="AMD1904" s="593"/>
      <c r="AME1904" s="593"/>
      <c r="AMF1904" s="593"/>
      <c r="AMG1904" s="593"/>
      <c r="AMH1904" s="593"/>
      <c r="AMI1904" s="593"/>
      <c r="AMJ1904" s="593"/>
      <c r="AMK1904" s="593"/>
      <c r="AML1904" s="593"/>
      <c r="AMM1904" s="593"/>
      <c r="AMN1904" s="593"/>
      <c r="AMO1904" s="593"/>
      <c r="AMP1904" s="593"/>
      <c r="AMQ1904" s="593"/>
      <c r="AMR1904" s="593"/>
      <c r="AMS1904" s="593"/>
      <c r="AMT1904" s="593"/>
      <c r="AMU1904" s="593"/>
      <c r="AMV1904" s="593"/>
      <c r="AMW1904" s="593"/>
      <c r="AMX1904" s="593"/>
      <c r="AMY1904" s="593"/>
      <c r="AMZ1904" s="593"/>
      <c r="ANA1904" s="593"/>
      <c r="ANB1904" s="593"/>
      <c r="ANC1904" s="593"/>
      <c r="AND1904" s="593"/>
      <c r="ANE1904" s="593"/>
      <c r="ANF1904" s="593"/>
      <c r="ANG1904" s="593"/>
      <c r="ANH1904" s="593"/>
      <c r="ANI1904" s="593"/>
      <c r="ANJ1904" s="593"/>
      <c r="ANK1904" s="593"/>
      <c r="ANL1904" s="593"/>
      <c r="ANM1904" s="593"/>
      <c r="ANN1904" s="593"/>
      <c r="ANO1904" s="593"/>
      <c r="ANP1904" s="593"/>
      <c r="ANQ1904" s="593"/>
      <c r="ANR1904" s="593"/>
      <c r="ANS1904" s="593"/>
      <c r="ANT1904" s="593"/>
      <c r="ANU1904" s="593"/>
      <c r="ANV1904" s="593"/>
      <c r="ANW1904" s="593"/>
      <c r="ANX1904" s="593"/>
      <c r="ANY1904" s="593"/>
      <c r="ANZ1904" s="593"/>
      <c r="AOA1904" s="593"/>
      <c r="AOB1904" s="593"/>
      <c r="AOC1904" s="593"/>
      <c r="AOD1904" s="593"/>
      <c r="AOE1904" s="593"/>
      <c r="AOF1904" s="593"/>
      <c r="AOG1904" s="593"/>
      <c r="AOH1904" s="593"/>
      <c r="AOI1904" s="593"/>
      <c r="AOJ1904" s="593"/>
      <c r="AOK1904" s="593"/>
      <c r="AOL1904" s="593"/>
      <c r="AOM1904" s="593"/>
      <c r="AON1904" s="593"/>
      <c r="AOO1904" s="593"/>
      <c r="AOP1904" s="593"/>
      <c r="AOQ1904" s="593"/>
      <c r="AOR1904" s="593"/>
      <c r="AOS1904" s="593"/>
      <c r="AOT1904" s="593"/>
      <c r="AOU1904" s="593"/>
      <c r="AOV1904" s="593"/>
      <c r="AOW1904" s="593"/>
      <c r="AOX1904" s="593"/>
      <c r="AOY1904" s="593"/>
      <c r="AOZ1904" s="593"/>
      <c r="APA1904" s="593"/>
      <c r="APB1904" s="593"/>
      <c r="APC1904" s="593"/>
      <c r="APD1904" s="593"/>
      <c r="APE1904" s="593"/>
      <c r="APF1904" s="593"/>
      <c r="APG1904" s="593"/>
      <c r="APH1904" s="593"/>
      <c r="API1904" s="593"/>
      <c r="APJ1904" s="593"/>
      <c r="APK1904" s="593"/>
      <c r="APL1904" s="593"/>
      <c r="APM1904" s="593"/>
      <c r="APN1904" s="593"/>
      <c r="APO1904" s="593"/>
      <c r="APP1904" s="593"/>
      <c r="APQ1904" s="593"/>
      <c r="APR1904" s="593"/>
      <c r="APS1904" s="593"/>
      <c r="APT1904" s="593"/>
      <c r="APU1904" s="593"/>
      <c r="APV1904" s="593"/>
      <c r="APW1904" s="593"/>
      <c r="APX1904" s="593"/>
      <c r="APY1904" s="593"/>
      <c r="APZ1904" s="593"/>
      <c r="AQA1904" s="593"/>
      <c r="AQB1904" s="593"/>
      <c r="AQC1904" s="593"/>
      <c r="AQD1904" s="593"/>
      <c r="AQE1904" s="593"/>
      <c r="AQF1904" s="593"/>
      <c r="AQG1904" s="593"/>
      <c r="AQH1904" s="593"/>
      <c r="AQI1904" s="593"/>
      <c r="AQJ1904" s="593"/>
      <c r="AQK1904" s="593"/>
      <c r="AQL1904" s="593"/>
      <c r="AQM1904" s="593"/>
      <c r="AQN1904" s="593"/>
      <c r="AQO1904" s="593"/>
      <c r="AQP1904" s="593"/>
      <c r="AQQ1904" s="593"/>
      <c r="AQR1904" s="593"/>
      <c r="AQS1904" s="593"/>
      <c r="AQT1904" s="593"/>
      <c r="AQU1904" s="593"/>
      <c r="AQV1904" s="593"/>
      <c r="AQW1904" s="593"/>
      <c r="AQX1904" s="593"/>
      <c r="AQY1904" s="593"/>
      <c r="AQZ1904" s="593"/>
      <c r="ARA1904" s="593"/>
      <c r="ARB1904" s="593"/>
      <c r="ARC1904" s="593"/>
      <c r="ARD1904" s="593"/>
      <c r="ARE1904" s="593"/>
      <c r="ARF1904" s="593"/>
      <c r="ARG1904" s="593"/>
      <c r="ARH1904" s="593"/>
      <c r="ARI1904" s="593"/>
      <c r="ARJ1904" s="593"/>
      <c r="ARK1904" s="593"/>
      <c r="ARL1904" s="593"/>
      <c r="ARM1904" s="593"/>
      <c r="ARN1904" s="593"/>
      <c r="ARO1904" s="593"/>
      <c r="ARP1904" s="593"/>
      <c r="ARQ1904" s="593"/>
      <c r="ARR1904" s="593"/>
      <c r="ARS1904" s="593"/>
      <c r="ART1904" s="593"/>
      <c r="ARU1904" s="593"/>
      <c r="ARV1904" s="593"/>
      <c r="ARW1904" s="593"/>
      <c r="ARX1904" s="593"/>
      <c r="ARY1904" s="593"/>
      <c r="ARZ1904" s="593"/>
      <c r="ASA1904" s="593"/>
      <c r="ASB1904" s="593"/>
      <c r="ASC1904" s="593"/>
      <c r="ASD1904" s="593"/>
      <c r="ASE1904" s="593"/>
      <c r="ASF1904" s="593"/>
      <c r="ASG1904" s="593"/>
      <c r="ASH1904" s="593"/>
      <c r="ASI1904" s="593"/>
      <c r="ASJ1904" s="593"/>
      <c r="ASK1904" s="593"/>
      <c r="ASL1904" s="593"/>
      <c r="ASM1904" s="593"/>
      <c r="ASN1904" s="593"/>
      <c r="ASO1904" s="593"/>
      <c r="ASP1904" s="593"/>
      <c r="ASQ1904" s="593"/>
      <c r="ASR1904" s="593"/>
      <c r="ASS1904" s="593"/>
      <c r="AST1904" s="593"/>
      <c r="ASU1904" s="593"/>
      <c r="ASV1904" s="593"/>
      <c r="ASW1904" s="593"/>
      <c r="ASX1904" s="593"/>
      <c r="ASY1904" s="593"/>
      <c r="ASZ1904" s="593"/>
      <c r="ATA1904" s="593"/>
      <c r="ATB1904" s="593"/>
      <c r="ATC1904" s="593"/>
      <c r="ATD1904" s="593"/>
      <c r="ATE1904" s="593"/>
      <c r="ATF1904" s="593"/>
      <c r="ATG1904" s="593"/>
      <c r="ATH1904" s="593"/>
      <c r="ATI1904" s="593"/>
      <c r="ATJ1904" s="593"/>
      <c r="ATK1904" s="593"/>
      <c r="ATL1904" s="593"/>
      <c r="ATM1904" s="593"/>
      <c r="ATN1904" s="593"/>
      <c r="ATO1904" s="593"/>
      <c r="ATP1904" s="593"/>
      <c r="ATQ1904" s="593"/>
      <c r="ATR1904" s="593"/>
      <c r="ATS1904" s="593"/>
      <c r="ATT1904" s="593"/>
      <c r="ATU1904" s="593"/>
      <c r="ATV1904" s="593"/>
      <c r="ATW1904" s="593"/>
      <c r="ATX1904" s="593"/>
      <c r="ATY1904" s="593"/>
      <c r="ATZ1904" s="593"/>
      <c r="AUA1904" s="593"/>
      <c r="AUB1904" s="593"/>
      <c r="AUC1904" s="593"/>
      <c r="AUD1904" s="593"/>
      <c r="AUE1904" s="593"/>
      <c r="AUF1904" s="593"/>
      <c r="AUG1904" s="593"/>
      <c r="AUH1904" s="593"/>
      <c r="AUI1904" s="593"/>
      <c r="AUJ1904" s="593"/>
      <c r="AUK1904" s="593"/>
      <c r="AUL1904" s="593"/>
      <c r="AUM1904" s="593"/>
      <c r="AUN1904" s="593"/>
      <c r="AUO1904" s="593"/>
      <c r="AUP1904" s="593"/>
      <c r="AUQ1904" s="593"/>
      <c r="AUR1904" s="593"/>
      <c r="AUS1904" s="593"/>
      <c r="AUT1904" s="593"/>
      <c r="AUU1904" s="593"/>
      <c r="AUV1904" s="593"/>
      <c r="AUW1904" s="593"/>
      <c r="AUX1904" s="593"/>
      <c r="AUY1904" s="593"/>
      <c r="AUZ1904" s="593"/>
      <c r="AVA1904" s="593"/>
      <c r="AVB1904" s="593"/>
      <c r="AVC1904" s="593"/>
      <c r="AVD1904" s="593"/>
      <c r="AVE1904" s="593"/>
      <c r="AVF1904" s="593"/>
      <c r="AVG1904" s="593"/>
      <c r="AVH1904" s="593"/>
      <c r="AVI1904" s="593"/>
      <c r="AVJ1904" s="593"/>
      <c r="AVK1904" s="593"/>
    </row>
    <row r="1905" spans="1:1259">
      <c r="A1905" s="697"/>
      <c r="B1905" s="558" t="s">
        <v>1217</v>
      </c>
      <c r="C1905" s="558">
        <v>44573</v>
      </c>
      <c r="D1905" s="676" t="s">
        <v>1067</v>
      </c>
      <c r="E1905" s="587"/>
      <c r="F1905" s="665" t="s">
        <v>1389</v>
      </c>
      <c r="G1905" s="665">
        <v>2022</v>
      </c>
      <c r="H1905" s="665">
        <v>4</v>
      </c>
      <c r="I1905" s="687"/>
      <c r="J1905" s="666" t="s">
        <v>1113</v>
      </c>
      <c r="K1905" s="729" t="s">
        <v>1395</v>
      </c>
      <c r="L1905" s="731" t="s">
        <v>1391</v>
      </c>
      <c r="M1905" s="731">
        <v>44246</v>
      </c>
      <c r="N1905" s="731">
        <v>44498</v>
      </c>
      <c r="O1905" s="731"/>
      <c r="P1905" s="731">
        <v>44623</v>
      </c>
      <c r="Q1905" s="731"/>
      <c r="R1905" s="731"/>
      <c r="S1905" s="729" t="s">
        <v>1106</v>
      </c>
      <c r="T1905" s="729">
        <v>72</v>
      </c>
      <c r="U1905" s="729">
        <v>12005832</v>
      </c>
      <c r="V1905" s="729" t="s">
        <v>1072</v>
      </c>
      <c r="W1905" s="732">
        <v>480</v>
      </c>
      <c r="X1905" s="586">
        <v>15670</v>
      </c>
      <c r="Y1905" s="664">
        <v>7521600</v>
      </c>
      <c r="Z1905" s="667">
        <v>0.38159999999999999</v>
      </c>
      <c r="AA1905" s="682">
        <f>Y1905*Z1905</f>
        <v>2870242.56</v>
      </c>
      <c r="AB1905" s="521"/>
      <c r="AC1905" s="668">
        <v>0</v>
      </c>
      <c r="AD1905" s="676"/>
      <c r="AE1905" s="669"/>
      <c r="AF1905" s="695">
        <f>AA1905+AD1905+AE1905</f>
        <v>2870242.56</v>
      </c>
      <c r="AG1905" s="703" t="s">
        <v>47</v>
      </c>
      <c r="AH1905" s="561">
        <v>5</v>
      </c>
      <c r="AI1905" s="703">
        <v>30</v>
      </c>
      <c r="AJ1905" s="703" t="s">
        <v>1393</v>
      </c>
      <c r="AK1905" s="703" t="s">
        <v>1149</v>
      </c>
      <c r="AL1905" s="711">
        <v>76904</v>
      </c>
      <c r="AM1905" s="703" t="s">
        <v>52</v>
      </c>
      <c r="AN1905" s="703" t="s">
        <v>1397</v>
      </c>
      <c r="AO1905" s="665"/>
      <c r="AP1905" s="676" t="s">
        <v>38</v>
      </c>
      <c r="AQ1905" s="676" t="s">
        <v>1090</v>
      </c>
      <c r="AR1905" s="676"/>
      <c r="AS1905" s="523" t="s">
        <v>1173</v>
      </c>
      <c r="AT1905" s="523" t="s">
        <v>1091</v>
      </c>
      <c r="AU1905" s="523" t="s">
        <v>1078</v>
      </c>
      <c r="AV1905" s="674"/>
      <c r="AW1905" s="673">
        <f>U1905</f>
        <v>12005832</v>
      </c>
      <c r="AX1905" s="673" cm="1">
        <f t="array" ref="AX1905">SUM(MID(0&amp;AW1905,LARGE(INDEX(ISNUMBER(--MID(AW1905,ROW($1:$8),1))*ROW($1:$8),),ROW($1:$8))+1,1)*10^ROW($1:$8)/10)</f>
        <v>12005832</v>
      </c>
      <c r="AY1905" s="673" t="str">
        <f>VLOOKUP($AX1905,'Item Master Data'!$A:$F,3,FALSE)</f>
        <v>Q.PEAK DUO XL G10 BFG</v>
      </c>
      <c r="AZ1905" s="673">
        <f>VLOOKUP($AX1905,'Item Master Data'!$A:$F,6,FALSE)</f>
        <v>480</v>
      </c>
      <c r="BA1905" s="673" t="e">
        <f>X1905/BB1905</f>
        <v>#VALUE!</v>
      </c>
      <c r="BB1905" s="673" t="str">
        <f>VLOOKUP(AX1905,'Item Master Data'!$A:$G,7,FALSE)</f>
        <v> 30</v>
      </c>
      <c r="BC1905" s="673"/>
      <c r="BD1905" s="673">
        <f>W1905-AZ1905</f>
        <v>0</v>
      </c>
      <c r="BE1905" s="593"/>
      <c r="BF1905" s="593"/>
      <c r="BG1905" s="593"/>
      <c r="BH1905" s="593"/>
      <c r="BI1905" s="593"/>
      <c r="BJ1905" s="593"/>
      <c r="BK1905" s="593"/>
      <c r="BL1905" s="593"/>
      <c r="BM1905" s="593"/>
      <c r="BN1905" s="593"/>
      <c r="BO1905" s="593"/>
      <c r="BP1905" s="593"/>
      <c r="BQ1905" s="593"/>
      <c r="BR1905" s="593"/>
      <c r="BS1905" s="593"/>
      <c r="BT1905" s="593"/>
      <c r="BU1905" s="593"/>
      <c r="BV1905" s="593"/>
      <c r="BW1905" s="593"/>
      <c r="BX1905" s="593"/>
      <c r="BY1905" s="593"/>
      <c r="BZ1905" s="593"/>
      <c r="CA1905" s="593"/>
      <c r="CB1905" s="593"/>
      <c r="CC1905" s="593"/>
      <c r="CD1905" s="593"/>
      <c r="CE1905" s="593"/>
      <c r="CF1905" s="593"/>
      <c r="CG1905" s="593"/>
      <c r="CH1905" s="593"/>
      <c r="CI1905" s="593"/>
      <c r="CJ1905" s="593"/>
      <c r="CK1905" s="593"/>
      <c r="CL1905" s="593"/>
      <c r="CM1905" s="593"/>
      <c r="CN1905" s="593"/>
      <c r="CO1905" s="593"/>
      <c r="CP1905" s="593"/>
      <c r="CQ1905" s="593"/>
      <c r="CR1905" s="593"/>
      <c r="CS1905" s="593"/>
      <c r="CT1905" s="593"/>
      <c r="CU1905" s="593"/>
      <c r="CV1905" s="593"/>
      <c r="CW1905" s="593"/>
      <c r="CX1905" s="593"/>
      <c r="CY1905" s="593"/>
      <c r="CZ1905" s="593"/>
      <c r="DA1905" s="593"/>
      <c r="DB1905" s="593"/>
      <c r="DC1905" s="593"/>
      <c r="DD1905" s="593"/>
      <c r="DE1905" s="593"/>
      <c r="DF1905" s="593"/>
      <c r="DG1905" s="593"/>
      <c r="DH1905" s="593"/>
      <c r="DI1905" s="593"/>
      <c r="DJ1905" s="593"/>
      <c r="DK1905" s="593"/>
      <c r="DL1905" s="593"/>
      <c r="DM1905" s="593"/>
      <c r="DN1905" s="593"/>
      <c r="DO1905" s="593"/>
      <c r="DP1905" s="593"/>
      <c r="DQ1905" s="593"/>
      <c r="DR1905" s="593"/>
      <c r="DS1905" s="593"/>
      <c r="DT1905" s="593"/>
      <c r="DU1905" s="593"/>
      <c r="DV1905" s="593"/>
      <c r="DW1905" s="593"/>
      <c r="DX1905" s="593"/>
      <c r="DY1905" s="593"/>
      <c r="DZ1905" s="593"/>
      <c r="EA1905" s="593"/>
      <c r="EB1905" s="593"/>
      <c r="EC1905" s="593"/>
      <c r="ED1905" s="593"/>
      <c r="EE1905" s="593"/>
      <c r="EF1905" s="593"/>
      <c r="EG1905" s="593"/>
      <c r="EH1905" s="593"/>
      <c r="EI1905" s="593"/>
      <c r="EJ1905" s="593"/>
      <c r="EK1905" s="593"/>
      <c r="EL1905" s="593"/>
      <c r="EM1905" s="593"/>
      <c r="EN1905" s="593"/>
      <c r="EO1905" s="593"/>
      <c r="EP1905" s="593"/>
      <c r="EQ1905" s="593"/>
      <c r="ER1905" s="593"/>
      <c r="ES1905" s="593"/>
      <c r="ET1905" s="593"/>
      <c r="EU1905" s="593"/>
      <c r="EV1905" s="593"/>
      <c r="EW1905" s="593"/>
      <c r="EX1905" s="593"/>
      <c r="EY1905" s="593"/>
      <c r="EZ1905" s="593"/>
      <c r="FA1905" s="593"/>
      <c r="FB1905" s="593"/>
      <c r="FC1905" s="593"/>
      <c r="FD1905" s="593"/>
      <c r="FE1905" s="593"/>
      <c r="FF1905" s="593"/>
      <c r="FG1905" s="593"/>
      <c r="FH1905" s="593"/>
      <c r="FI1905" s="593"/>
      <c r="FJ1905" s="593"/>
      <c r="FK1905" s="593"/>
      <c r="FL1905" s="593"/>
      <c r="FM1905" s="593"/>
      <c r="FN1905" s="593"/>
      <c r="FO1905" s="593"/>
      <c r="FP1905" s="593"/>
      <c r="FQ1905" s="593"/>
      <c r="FR1905" s="593"/>
      <c r="FS1905" s="593"/>
      <c r="FT1905" s="593"/>
      <c r="FU1905" s="593"/>
      <c r="FV1905" s="593"/>
      <c r="FW1905" s="593"/>
      <c r="FX1905" s="593"/>
      <c r="FY1905" s="593"/>
      <c r="FZ1905" s="593"/>
      <c r="GA1905" s="593"/>
      <c r="GB1905" s="593"/>
      <c r="GC1905" s="593"/>
      <c r="GD1905" s="593"/>
      <c r="GE1905" s="593"/>
      <c r="GF1905" s="593"/>
      <c r="GG1905" s="593"/>
      <c r="GH1905" s="593"/>
      <c r="GI1905" s="593"/>
      <c r="GJ1905" s="593"/>
      <c r="GK1905" s="593"/>
      <c r="GL1905" s="593"/>
      <c r="GM1905" s="593"/>
      <c r="GN1905" s="593"/>
      <c r="GO1905" s="593"/>
      <c r="GP1905" s="593"/>
      <c r="GQ1905" s="593"/>
      <c r="GR1905" s="593"/>
      <c r="GS1905" s="593"/>
      <c r="GT1905" s="593"/>
      <c r="GU1905" s="593"/>
      <c r="GV1905" s="593"/>
      <c r="GW1905" s="593"/>
      <c r="GX1905" s="593"/>
      <c r="GY1905" s="593"/>
      <c r="GZ1905" s="593"/>
      <c r="HA1905" s="593"/>
      <c r="HB1905" s="593"/>
      <c r="HC1905" s="593"/>
      <c r="HD1905" s="593"/>
      <c r="HE1905" s="593"/>
      <c r="HF1905" s="593"/>
      <c r="HG1905" s="593"/>
      <c r="HH1905" s="593"/>
      <c r="HI1905" s="593"/>
      <c r="HJ1905" s="593"/>
      <c r="HK1905" s="593"/>
      <c r="HL1905" s="593"/>
      <c r="HM1905" s="593"/>
      <c r="HN1905" s="593"/>
      <c r="HO1905" s="593"/>
      <c r="HP1905" s="593"/>
      <c r="HQ1905" s="593"/>
      <c r="HR1905" s="593"/>
      <c r="HS1905" s="593"/>
      <c r="HT1905" s="593"/>
      <c r="HU1905" s="593"/>
      <c r="HV1905" s="593"/>
      <c r="HW1905" s="593"/>
      <c r="HX1905" s="593"/>
      <c r="HY1905" s="593"/>
      <c r="HZ1905" s="593"/>
      <c r="IA1905" s="593"/>
      <c r="IB1905" s="593"/>
      <c r="IC1905" s="593"/>
      <c r="ID1905" s="593"/>
      <c r="IE1905" s="593"/>
      <c r="IF1905" s="593"/>
      <c r="IG1905" s="593"/>
      <c r="IH1905" s="593"/>
      <c r="II1905" s="593"/>
      <c r="IJ1905" s="593"/>
      <c r="IK1905" s="593"/>
      <c r="IL1905" s="593"/>
      <c r="IM1905" s="593"/>
      <c r="IN1905" s="593"/>
      <c r="IO1905" s="593"/>
      <c r="IP1905" s="593"/>
      <c r="IQ1905" s="593"/>
      <c r="IR1905" s="593"/>
      <c r="IS1905" s="593"/>
      <c r="IT1905" s="593"/>
      <c r="IU1905" s="593"/>
      <c r="IV1905" s="593"/>
      <c r="IW1905" s="593"/>
      <c r="IX1905" s="593"/>
      <c r="IY1905" s="593"/>
      <c r="IZ1905" s="593"/>
      <c r="JA1905" s="593"/>
      <c r="JB1905" s="593"/>
      <c r="JC1905" s="593"/>
      <c r="JD1905" s="593"/>
      <c r="JE1905" s="593"/>
      <c r="JF1905" s="593"/>
      <c r="JG1905" s="593"/>
      <c r="JH1905" s="593"/>
      <c r="JI1905" s="593"/>
      <c r="JJ1905" s="593"/>
      <c r="JK1905" s="593"/>
      <c r="JL1905" s="593"/>
      <c r="JM1905" s="593"/>
      <c r="JN1905" s="593"/>
      <c r="JO1905" s="593"/>
      <c r="JP1905" s="593"/>
      <c r="JQ1905" s="593"/>
      <c r="JR1905" s="593"/>
      <c r="JS1905" s="593"/>
      <c r="JT1905" s="593"/>
      <c r="JU1905" s="593"/>
      <c r="JV1905" s="593"/>
      <c r="JW1905" s="593"/>
      <c r="JX1905" s="593"/>
      <c r="JY1905" s="593"/>
      <c r="JZ1905" s="593"/>
      <c r="KA1905" s="593"/>
      <c r="KB1905" s="593"/>
      <c r="KC1905" s="593"/>
      <c r="KD1905" s="593"/>
      <c r="KE1905" s="593"/>
      <c r="KF1905" s="593"/>
      <c r="KG1905" s="593"/>
      <c r="KH1905" s="593"/>
      <c r="KI1905" s="593"/>
      <c r="KJ1905" s="593"/>
      <c r="KK1905" s="593"/>
      <c r="KL1905" s="593"/>
      <c r="KM1905" s="593"/>
      <c r="KN1905" s="593"/>
      <c r="KO1905" s="593"/>
      <c r="KP1905" s="593"/>
      <c r="KQ1905" s="593"/>
      <c r="KR1905" s="593"/>
      <c r="KS1905" s="593"/>
      <c r="KT1905" s="593"/>
      <c r="KU1905" s="593"/>
      <c r="KV1905" s="593"/>
      <c r="KW1905" s="593"/>
      <c r="KX1905" s="593"/>
      <c r="KY1905" s="593"/>
      <c r="KZ1905" s="593"/>
      <c r="LA1905" s="593"/>
      <c r="LB1905" s="593"/>
      <c r="LC1905" s="593"/>
      <c r="LD1905" s="593"/>
      <c r="LE1905" s="593"/>
      <c r="LF1905" s="593"/>
      <c r="LG1905" s="593"/>
      <c r="LH1905" s="593"/>
      <c r="LI1905" s="593"/>
      <c r="LJ1905" s="593"/>
      <c r="LK1905" s="593"/>
      <c r="LL1905" s="593"/>
      <c r="LM1905" s="593"/>
      <c r="LN1905" s="593"/>
      <c r="LO1905" s="593"/>
      <c r="LP1905" s="593"/>
      <c r="LQ1905" s="593"/>
      <c r="LR1905" s="593"/>
      <c r="LS1905" s="593"/>
      <c r="LT1905" s="593"/>
      <c r="LU1905" s="593"/>
      <c r="LV1905" s="593"/>
      <c r="LW1905" s="593"/>
      <c r="LX1905" s="593"/>
      <c r="LY1905" s="593"/>
      <c r="LZ1905" s="593"/>
      <c r="MA1905" s="593"/>
      <c r="MB1905" s="593"/>
      <c r="MC1905" s="593"/>
      <c r="MD1905" s="593"/>
      <c r="ME1905" s="593"/>
      <c r="MF1905" s="593"/>
      <c r="MG1905" s="593"/>
      <c r="MH1905" s="593"/>
      <c r="MI1905" s="593"/>
      <c r="MJ1905" s="593"/>
      <c r="MK1905" s="593"/>
      <c r="ML1905" s="593"/>
      <c r="MM1905" s="593"/>
      <c r="MN1905" s="593"/>
      <c r="MO1905" s="593"/>
      <c r="MP1905" s="593"/>
      <c r="MQ1905" s="593"/>
      <c r="MR1905" s="593"/>
      <c r="MS1905" s="593"/>
      <c r="MT1905" s="593"/>
      <c r="MU1905" s="593"/>
      <c r="MV1905" s="593"/>
      <c r="MW1905" s="593"/>
      <c r="MX1905" s="593"/>
      <c r="MY1905" s="593"/>
      <c r="MZ1905" s="593"/>
      <c r="NA1905" s="593"/>
      <c r="NB1905" s="593"/>
      <c r="NC1905" s="593"/>
      <c r="ND1905" s="593"/>
      <c r="NE1905" s="593"/>
      <c r="NF1905" s="593"/>
      <c r="NG1905" s="593"/>
      <c r="NH1905" s="593"/>
      <c r="NI1905" s="593"/>
      <c r="NJ1905" s="593"/>
      <c r="NK1905" s="593"/>
      <c r="NL1905" s="593"/>
      <c r="NM1905" s="593"/>
      <c r="NN1905" s="593"/>
      <c r="NO1905" s="593"/>
      <c r="NP1905" s="593"/>
      <c r="NQ1905" s="593"/>
      <c r="NR1905" s="593"/>
      <c r="NS1905" s="593"/>
      <c r="NT1905" s="593"/>
      <c r="NU1905" s="593"/>
      <c r="NV1905" s="593"/>
      <c r="NW1905" s="593"/>
      <c r="NX1905" s="593"/>
      <c r="NY1905" s="593"/>
      <c r="NZ1905" s="593"/>
      <c r="OA1905" s="593"/>
      <c r="OB1905" s="593"/>
      <c r="OC1905" s="593"/>
      <c r="OD1905" s="593"/>
      <c r="OE1905" s="593"/>
      <c r="OF1905" s="593"/>
      <c r="OG1905" s="593"/>
      <c r="OH1905" s="593"/>
      <c r="OI1905" s="593"/>
      <c r="OJ1905" s="593"/>
      <c r="OK1905" s="593"/>
      <c r="OL1905" s="593"/>
      <c r="OM1905" s="593"/>
      <c r="ON1905" s="593"/>
      <c r="OO1905" s="593"/>
      <c r="OP1905" s="593"/>
      <c r="OQ1905" s="593"/>
      <c r="OR1905" s="593"/>
      <c r="OS1905" s="593"/>
      <c r="OT1905" s="593"/>
      <c r="OU1905" s="593"/>
      <c r="OV1905" s="593"/>
      <c r="OW1905" s="593"/>
      <c r="OX1905" s="593"/>
      <c r="OY1905" s="593"/>
      <c r="OZ1905" s="593"/>
      <c r="PA1905" s="593"/>
      <c r="PB1905" s="593"/>
      <c r="PC1905" s="593"/>
      <c r="PD1905" s="593"/>
      <c r="PE1905" s="593"/>
      <c r="PF1905" s="593"/>
      <c r="PG1905" s="593"/>
      <c r="PH1905" s="593"/>
      <c r="PI1905" s="593"/>
      <c r="PJ1905" s="593"/>
      <c r="PK1905" s="593"/>
      <c r="PL1905" s="593"/>
      <c r="PM1905" s="593"/>
      <c r="PN1905" s="593"/>
      <c r="PO1905" s="593"/>
      <c r="PP1905" s="593"/>
      <c r="PQ1905" s="593"/>
      <c r="PR1905" s="593"/>
      <c r="PS1905" s="593"/>
      <c r="PT1905" s="593"/>
      <c r="PU1905" s="593"/>
      <c r="PV1905" s="593"/>
      <c r="PW1905" s="593"/>
      <c r="PX1905" s="593"/>
      <c r="PY1905" s="593"/>
      <c r="PZ1905" s="593"/>
      <c r="QA1905" s="593"/>
      <c r="QB1905" s="593"/>
      <c r="QC1905" s="593"/>
      <c r="QD1905" s="593"/>
      <c r="QE1905" s="593"/>
      <c r="QF1905" s="593"/>
      <c r="QG1905" s="593"/>
      <c r="QH1905" s="593"/>
      <c r="QI1905" s="593"/>
      <c r="QJ1905" s="593"/>
      <c r="QK1905" s="593"/>
      <c r="QL1905" s="593"/>
      <c r="QM1905" s="593"/>
      <c r="QN1905" s="593"/>
      <c r="QO1905" s="593"/>
      <c r="QP1905" s="593"/>
      <c r="QQ1905" s="593"/>
      <c r="QR1905" s="593"/>
      <c r="QS1905" s="593"/>
      <c r="QT1905" s="593"/>
      <c r="QU1905" s="593"/>
      <c r="QV1905" s="593"/>
      <c r="QW1905" s="593"/>
      <c r="QX1905" s="593"/>
      <c r="QY1905" s="593"/>
      <c r="QZ1905" s="593"/>
      <c r="RA1905" s="593"/>
      <c r="RB1905" s="593"/>
      <c r="RC1905" s="593"/>
      <c r="RD1905" s="593"/>
      <c r="RE1905" s="593"/>
      <c r="RF1905" s="593"/>
      <c r="RG1905" s="593"/>
      <c r="RH1905" s="593"/>
      <c r="RI1905" s="593"/>
      <c r="RJ1905" s="593"/>
      <c r="RK1905" s="593"/>
      <c r="RL1905" s="593"/>
      <c r="RM1905" s="593"/>
      <c r="RN1905" s="593"/>
      <c r="RO1905" s="593"/>
      <c r="RP1905" s="593"/>
      <c r="RQ1905" s="593"/>
      <c r="RR1905" s="593"/>
      <c r="RS1905" s="593"/>
      <c r="RT1905" s="593"/>
      <c r="RU1905" s="593"/>
      <c r="RV1905" s="593"/>
      <c r="RW1905" s="593"/>
      <c r="RX1905" s="593"/>
      <c r="RY1905" s="593"/>
      <c r="RZ1905" s="593"/>
      <c r="SA1905" s="593"/>
      <c r="SB1905" s="593"/>
      <c r="SC1905" s="593"/>
      <c r="SD1905" s="593"/>
      <c r="SE1905" s="593"/>
      <c r="SF1905" s="593"/>
      <c r="SG1905" s="593"/>
      <c r="SH1905" s="593"/>
      <c r="SI1905" s="593"/>
      <c r="SJ1905" s="593"/>
      <c r="SK1905" s="593"/>
      <c r="SL1905" s="593"/>
      <c r="SM1905" s="593"/>
      <c r="SN1905" s="593"/>
      <c r="SO1905" s="593"/>
      <c r="SP1905" s="593"/>
      <c r="SQ1905" s="593"/>
      <c r="SR1905" s="593"/>
      <c r="SS1905" s="593"/>
      <c r="ST1905" s="593"/>
      <c r="SU1905" s="593"/>
      <c r="SV1905" s="593"/>
      <c r="SW1905" s="593"/>
      <c r="SX1905" s="593"/>
      <c r="SY1905" s="593"/>
      <c r="SZ1905" s="593"/>
      <c r="TA1905" s="593"/>
      <c r="TB1905" s="593"/>
      <c r="TC1905" s="593"/>
      <c r="TD1905" s="593"/>
      <c r="TE1905" s="593"/>
      <c r="TF1905" s="593"/>
      <c r="TG1905" s="593"/>
      <c r="TH1905" s="593"/>
      <c r="TI1905" s="593"/>
      <c r="TJ1905" s="593"/>
      <c r="TK1905" s="593"/>
      <c r="TL1905" s="593"/>
      <c r="TM1905" s="593"/>
      <c r="TN1905" s="593"/>
      <c r="TO1905" s="593"/>
      <c r="TP1905" s="593"/>
      <c r="TQ1905" s="593"/>
      <c r="TR1905" s="593"/>
      <c r="TS1905" s="593"/>
      <c r="TT1905" s="593"/>
      <c r="TU1905" s="593"/>
      <c r="TV1905" s="593"/>
      <c r="TW1905" s="593"/>
      <c r="TX1905" s="593"/>
      <c r="TY1905" s="593"/>
      <c r="TZ1905" s="593"/>
      <c r="UA1905" s="593"/>
      <c r="UB1905" s="593"/>
      <c r="UC1905" s="593"/>
      <c r="UD1905" s="593"/>
      <c r="UE1905" s="593"/>
      <c r="UF1905" s="593"/>
      <c r="UG1905" s="593"/>
      <c r="UH1905" s="593"/>
      <c r="UI1905" s="593"/>
      <c r="UJ1905" s="593"/>
      <c r="UK1905" s="593"/>
      <c r="UL1905" s="593"/>
      <c r="UM1905" s="593"/>
      <c r="UN1905" s="593"/>
      <c r="UO1905" s="593"/>
      <c r="UP1905" s="593"/>
      <c r="UQ1905" s="593"/>
      <c r="UR1905" s="593"/>
      <c r="US1905" s="593"/>
      <c r="UT1905" s="593"/>
      <c r="UU1905" s="593"/>
      <c r="UV1905" s="593"/>
      <c r="UW1905" s="593"/>
      <c r="UX1905" s="593"/>
      <c r="UY1905" s="593"/>
      <c r="UZ1905" s="593"/>
      <c r="VA1905" s="593"/>
      <c r="VB1905" s="593"/>
      <c r="VC1905" s="593"/>
      <c r="VD1905" s="593"/>
      <c r="VE1905" s="593"/>
      <c r="VF1905" s="593"/>
      <c r="VG1905" s="593"/>
      <c r="VH1905" s="593"/>
      <c r="VI1905" s="593"/>
      <c r="VJ1905" s="593"/>
      <c r="VK1905" s="593"/>
      <c r="VL1905" s="593"/>
      <c r="VM1905" s="593"/>
      <c r="VN1905" s="593"/>
      <c r="VO1905" s="593"/>
      <c r="VP1905" s="593"/>
      <c r="VQ1905" s="593"/>
      <c r="VR1905" s="593"/>
      <c r="VS1905" s="593"/>
      <c r="VT1905" s="593"/>
      <c r="VU1905" s="593"/>
      <c r="VV1905" s="593"/>
      <c r="VW1905" s="593"/>
      <c r="VX1905" s="593"/>
      <c r="VY1905" s="593"/>
      <c r="VZ1905" s="593"/>
      <c r="WA1905" s="593"/>
      <c r="WB1905" s="593"/>
      <c r="WC1905" s="593"/>
      <c r="WD1905" s="593"/>
      <c r="WE1905" s="593"/>
      <c r="WF1905" s="593"/>
      <c r="WG1905" s="593"/>
      <c r="WH1905" s="593"/>
      <c r="WI1905" s="593"/>
      <c r="WJ1905" s="593"/>
      <c r="WK1905" s="593"/>
      <c r="WL1905" s="593"/>
      <c r="WM1905" s="593"/>
      <c r="WN1905" s="593"/>
      <c r="WO1905" s="593"/>
      <c r="WP1905" s="593"/>
      <c r="WQ1905" s="593"/>
      <c r="WR1905" s="593"/>
      <c r="WS1905" s="593"/>
      <c r="WT1905" s="593"/>
      <c r="WU1905" s="593"/>
      <c r="WV1905" s="593"/>
      <c r="WW1905" s="593"/>
      <c r="WX1905" s="593"/>
      <c r="WY1905" s="593"/>
      <c r="WZ1905" s="593"/>
      <c r="XA1905" s="593"/>
      <c r="XB1905" s="593"/>
      <c r="XC1905" s="593"/>
      <c r="XD1905" s="593"/>
      <c r="XE1905" s="593"/>
      <c r="XF1905" s="593"/>
      <c r="XG1905" s="593"/>
      <c r="XH1905" s="593"/>
      <c r="XI1905" s="593"/>
      <c r="XJ1905" s="593"/>
      <c r="XK1905" s="593"/>
      <c r="XL1905" s="593"/>
      <c r="XM1905" s="593"/>
      <c r="XN1905" s="593"/>
      <c r="XO1905" s="593"/>
      <c r="XP1905" s="593"/>
      <c r="XQ1905" s="593"/>
      <c r="XR1905" s="593"/>
      <c r="XS1905" s="593"/>
      <c r="XT1905" s="593"/>
      <c r="XU1905" s="593"/>
      <c r="XV1905" s="593"/>
      <c r="XW1905" s="593"/>
      <c r="XX1905" s="593"/>
      <c r="XY1905" s="593"/>
      <c r="XZ1905" s="593"/>
      <c r="YA1905" s="593"/>
      <c r="YB1905" s="593"/>
      <c r="YC1905" s="593"/>
      <c r="YD1905" s="593"/>
      <c r="YE1905" s="593"/>
      <c r="YF1905" s="593"/>
      <c r="YG1905" s="593"/>
      <c r="YH1905" s="593"/>
      <c r="YI1905" s="593"/>
      <c r="YJ1905" s="593"/>
      <c r="YK1905" s="593"/>
      <c r="YL1905" s="593"/>
      <c r="YM1905" s="593"/>
      <c r="YN1905" s="593"/>
      <c r="YO1905" s="593"/>
      <c r="YP1905" s="593"/>
      <c r="YQ1905" s="593"/>
      <c r="YR1905" s="593"/>
      <c r="YS1905" s="593"/>
      <c r="YT1905" s="593"/>
      <c r="YU1905" s="593"/>
      <c r="YV1905" s="593"/>
      <c r="YW1905" s="593"/>
      <c r="YX1905" s="593"/>
      <c r="YY1905" s="593"/>
      <c r="YZ1905" s="593"/>
      <c r="ZA1905" s="593"/>
      <c r="ZB1905" s="593"/>
      <c r="ZC1905" s="593"/>
      <c r="ZD1905" s="593"/>
      <c r="ZE1905" s="593"/>
      <c r="ZF1905" s="593"/>
      <c r="ZG1905" s="593"/>
      <c r="ZH1905" s="593"/>
      <c r="ZI1905" s="593"/>
      <c r="ZJ1905" s="593"/>
      <c r="ZK1905" s="593"/>
      <c r="ZL1905" s="593"/>
      <c r="ZM1905" s="593"/>
      <c r="ZN1905" s="593"/>
      <c r="ZO1905" s="593"/>
      <c r="ZP1905" s="593"/>
      <c r="ZQ1905" s="593"/>
      <c r="ZR1905" s="593"/>
      <c r="ZS1905" s="593"/>
      <c r="ZT1905" s="593"/>
      <c r="ZU1905" s="593"/>
      <c r="ZV1905" s="593"/>
      <c r="ZW1905" s="593"/>
      <c r="ZX1905" s="593"/>
      <c r="ZY1905" s="593"/>
      <c r="ZZ1905" s="593"/>
      <c r="AAA1905" s="593"/>
      <c r="AAB1905" s="593"/>
      <c r="AAC1905" s="593"/>
      <c r="AAD1905" s="593"/>
      <c r="AAE1905" s="593"/>
      <c r="AAF1905" s="593"/>
      <c r="AAG1905" s="593"/>
      <c r="AAH1905" s="593"/>
      <c r="AAI1905" s="593"/>
      <c r="AAJ1905" s="593"/>
      <c r="AAK1905" s="593"/>
      <c r="AAL1905" s="593"/>
      <c r="AAM1905" s="593"/>
      <c r="AAN1905" s="593"/>
      <c r="AAO1905" s="593"/>
      <c r="AAP1905" s="593"/>
      <c r="AAQ1905" s="593"/>
      <c r="AAR1905" s="593"/>
      <c r="AAS1905" s="593"/>
      <c r="AAT1905" s="593"/>
      <c r="AAU1905" s="593"/>
      <c r="AAV1905" s="593"/>
      <c r="AAW1905" s="593"/>
      <c r="AAX1905" s="593"/>
      <c r="AAY1905" s="593"/>
      <c r="AAZ1905" s="593"/>
      <c r="ABA1905" s="593"/>
      <c r="ABB1905" s="593"/>
      <c r="ABC1905" s="593"/>
      <c r="ABD1905" s="593"/>
      <c r="ABE1905" s="593"/>
      <c r="ABF1905" s="593"/>
      <c r="ABG1905" s="593"/>
      <c r="ABH1905" s="593"/>
      <c r="ABI1905" s="593"/>
      <c r="ABJ1905" s="593"/>
      <c r="ABK1905" s="593"/>
      <c r="ABL1905" s="593"/>
      <c r="ABM1905" s="593"/>
      <c r="ABN1905" s="593"/>
      <c r="ABO1905" s="593"/>
      <c r="ABP1905" s="593"/>
      <c r="ABQ1905" s="593"/>
      <c r="ABR1905" s="593"/>
      <c r="ABS1905" s="593"/>
      <c r="ABT1905" s="593"/>
      <c r="ABU1905" s="593"/>
      <c r="ABV1905" s="593"/>
      <c r="ABW1905" s="593"/>
      <c r="ABX1905" s="593"/>
      <c r="ABY1905" s="593"/>
      <c r="ABZ1905" s="593"/>
      <c r="ACA1905" s="593"/>
      <c r="ACB1905" s="593"/>
      <c r="ACC1905" s="593"/>
      <c r="ACD1905" s="593"/>
      <c r="ACE1905" s="593"/>
      <c r="ACF1905" s="593"/>
      <c r="ACG1905" s="593"/>
      <c r="ACH1905" s="593"/>
      <c r="ACI1905" s="593"/>
      <c r="ACJ1905" s="593"/>
      <c r="ACK1905" s="593"/>
      <c r="ACL1905" s="593"/>
      <c r="ACM1905" s="593"/>
      <c r="ACN1905" s="593"/>
      <c r="ACO1905" s="593"/>
      <c r="ACP1905" s="593"/>
      <c r="ACQ1905" s="593"/>
      <c r="ACR1905" s="593"/>
      <c r="ACS1905" s="593"/>
      <c r="ACT1905" s="593"/>
      <c r="ACU1905" s="593"/>
      <c r="ACV1905" s="593"/>
      <c r="ACW1905" s="593"/>
      <c r="ACX1905" s="593"/>
      <c r="ACY1905" s="593"/>
      <c r="ACZ1905" s="593"/>
      <c r="ADA1905" s="593"/>
      <c r="ADB1905" s="593"/>
      <c r="ADC1905" s="593"/>
      <c r="ADD1905" s="593"/>
      <c r="ADE1905" s="593"/>
      <c r="ADF1905" s="593"/>
      <c r="ADG1905" s="593"/>
      <c r="ADH1905" s="593"/>
      <c r="ADI1905" s="593"/>
      <c r="ADJ1905" s="593"/>
      <c r="ADK1905" s="593"/>
      <c r="ADL1905" s="593"/>
      <c r="ADM1905" s="593"/>
      <c r="ADN1905" s="593"/>
      <c r="ADO1905" s="593"/>
      <c r="ADP1905" s="593"/>
      <c r="ADQ1905" s="593"/>
      <c r="ADR1905" s="593"/>
      <c r="ADS1905" s="593"/>
      <c r="ADT1905" s="593"/>
      <c r="ADU1905" s="593"/>
      <c r="ADV1905" s="593"/>
      <c r="ADW1905" s="593"/>
      <c r="ADX1905" s="593"/>
      <c r="ADY1905" s="593"/>
      <c r="ADZ1905" s="593"/>
      <c r="AEA1905" s="593"/>
      <c r="AEB1905" s="593"/>
      <c r="AEC1905" s="593"/>
      <c r="AED1905" s="593"/>
      <c r="AEE1905" s="593"/>
      <c r="AEF1905" s="593"/>
      <c r="AEG1905" s="593"/>
      <c r="AEH1905" s="593"/>
      <c r="AEI1905" s="593"/>
      <c r="AEJ1905" s="593"/>
      <c r="AEK1905" s="593"/>
      <c r="AEL1905" s="593"/>
      <c r="AEM1905" s="593"/>
      <c r="AEN1905" s="593"/>
      <c r="AEO1905" s="593"/>
      <c r="AEP1905" s="593"/>
      <c r="AEQ1905" s="593"/>
      <c r="AER1905" s="593"/>
      <c r="AES1905" s="593"/>
      <c r="AET1905" s="593"/>
      <c r="AEU1905" s="593"/>
      <c r="AEV1905" s="593"/>
      <c r="AEW1905" s="593"/>
      <c r="AEX1905" s="593"/>
      <c r="AEY1905" s="593"/>
      <c r="AEZ1905" s="593"/>
      <c r="AFA1905" s="593"/>
      <c r="AFB1905" s="593"/>
      <c r="AFC1905" s="593"/>
      <c r="AFD1905" s="593"/>
      <c r="AFE1905" s="593"/>
      <c r="AFF1905" s="593"/>
      <c r="AFG1905" s="593"/>
      <c r="AFH1905" s="593"/>
      <c r="AFI1905" s="593"/>
      <c r="AFJ1905" s="593"/>
      <c r="AFK1905" s="593"/>
      <c r="AFL1905" s="593"/>
      <c r="AFM1905" s="593"/>
      <c r="AFN1905" s="593"/>
      <c r="AFO1905" s="593"/>
      <c r="AFP1905" s="593"/>
      <c r="AFQ1905" s="593"/>
      <c r="AFR1905" s="593"/>
      <c r="AFS1905" s="593"/>
      <c r="AFT1905" s="593"/>
      <c r="AFU1905" s="593"/>
      <c r="AFV1905" s="593"/>
      <c r="AFW1905" s="593"/>
      <c r="AFX1905" s="593"/>
      <c r="AFY1905" s="593"/>
      <c r="AFZ1905" s="593"/>
      <c r="AGA1905" s="593"/>
      <c r="AGB1905" s="593"/>
      <c r="AGC1905" s="593"/>
      <c r="AGD1905" s="593"/>
      <c r="AGE1905" s="593"/>
      <c r="AGF1905" s="593"/>
      <c r="AGG1905" s="593"/>
      <c r="AGH1905" s="593"/>
      <c r="AGI1905" s="593"/>
      <c r="AGJ1905" s="593"/>
      <c r="AGK1905" s="593"/>
      <c r="AGL1905" s="593"/>
      <c r="AGM1905" s="593"/>
      <c r="AGN1905" s="593"/>
      <c r="AGO1905" s="593"/>
      <c r="AGP1905" s="593"/>
      <c r="AGQ1905" s="593"/>
      <c r="AGR1905" s="593"/>
      <c r="AGS1905" s="593"/>
      <c r="AGT1905" s="593"/>
      <c r="AGU1905" s="593"/>
      <c r="AGV1905" s="593"/>
      <c r="AGW1905" s="593"/>
      <c r="AGX1905" s="593"/>
      <c r="AGY1905" s="593"/>
      <c r="AGZ1905" s="593"/>
      <c r="AHA1905" s="593"/>
      <c r="AHB1905" s="593"/>
      <c r="AHC1905" s="593"/>
      <c r="AHD1905" s="593"/>
      <c r="AHE1905" s="593"/>
      <c r="AHF1905" s="593"/>
      <c r="AHG1905" s="593"/>
      <c r="AHH1905" s="593"/>
      <c r="AHI1905" s="593"/>
      <c r="AHJ1905" s="593"/>
      <c r="AHK1905" s="593"/>
      <c r="AHL1905" s="593"/>
      <c r="AHM1905" s="593"/>
      <c r="AHN1905" s="593"/>
      <c r="AHO1905" s="593"/>
      <c r="AHP1905" s="593"/>
      <c r="AHQ1905" s="593"/>
      <c r="AHR1905" s="593"/>
      <c r="AHS1905" s="593"/>
      <c r="AHT1905" s="593"/>
      <c r="AHU1905" s="593"/>
      <c r="AHV1905" s="593"/>
      <c r="AHW1905" s="593"/>
      <c r="AHX1905" s="593"/>
      <c r="AHY1905" s="593"/>
      <c r="AHZ1905" s="593"/>
      <c r="AIA1905" s="593"/>
      <c r="AIB1905" s="593"/>
      <c r="AIC1905" s="593"/>
      <c r="AID1905" s="593"/>
      <c r="AIE1905" s="593"/>
      <c r="AIF1905" s="593"/>
      <c r="AIG1905" s="593"/>
      <c r="AIH1905" s="593"/>
      <c r="AII1905" s="593"/>
      <c r="AIJ1905" s="593"/>
      <c r="AIK1905" s="593"/>
      <c r="AIL1905" s="593"/>
      <c r="AIM1905" s="593"/>
      <c r="AIN1905" s="593"/>
      <c r="AIO1905" s="593"/>
      <c r="AIP1905" s="593"/>
      <c r="AIQ1905" s="593"/>
      <c r="AIR1905" s="593"/>
      <c r="AIS1905" s="593"/>
      <c r="AIT1905" s="593"/>
      <c r="AIU1905" s="593"/>
      <c r="AIV1905" s="593"/>
      <c r="AIW1905" s="593"/>
      <c r="AIX1905" s="593"/>
      <c r="AIY1905" s="593"/>
      <c r="AIZ1905" s="593"/>
      <c r="AJA1905" s="593"/>
      <c r="AJB1905" s="593"/>
      <c r="AJC1905" s="593"/>
      <c r="AJD1905" s="593"/>
      <c r="AJE1905" s="593"/>
      <c r="AJF1905" s="593"/>
      <c r="AJG1905" s="593"/>
      <c r="AJH1905" s="593"/>
      <c r="AJI1905" s="593"/>
      <c r="AJJ1905" s="593"/>
      <c r="AJK1905" s="593"/>
      <c r="AJL1905" s="593"/>
      <c r="AJM1905" s="593"/>
      <c r="AJN1905" s="593"/>
      <c r="AJO1905" s="593"/>
      <c r="AJP1905" s="593"/>
      <c r="AJQ1905" s="593"/>
      <c r="AJR1905" s="593"/>
      <c r="AJS1905" s="593"/>
      <c r="AJT1905" s="593"/>
      <c r="AJU1905" s="593"/>
      <c r="AJV1905" s="593"/>
      <c r="AJW1905" s="593"/>
      <c r="AJX1905" s="593"/>
      <c r="AJY1905" s="593"/>
      <c r="AJZ1905" s="593"/>
      <c r="AKA1905" s="593"/>
      <c r="AKB1905" s="593"/>
      <c r="AKC1905" s="593"/>
      <c r="AKD1905" s="593"/>
      <c r="AKE1905" s="593"/>
      <c r="AKF1905" s="593"/>
      <c r="AKG1905" s="593"/>
      <c r="AKH1905" s="593"/>
      <c r="AKI1905" s="593"/>
      <c r="AKJ1905" s="593"/>
      <c r="AKK1905" s="593"/>
      <c r="AKL1905" s="593"/>
      <c r="AKM1905" s="593"/>
      <c r="AKN1905" s="593"/>
      <c r="AKO1905" s="593"/>
      <c r="AKP1905" s="593"/>
      <c r="AKQ1905" s="593"/>
      <c r="AKR1905" s="593"/>
      <c r="AKS1905" s="593"/>
      <c r="AKT1905" s="593"/>
      <c r="AKU1905" s="593"/>
      <c r="AKV1905" s="593"/>
      <c r="AKW1905" s="593"/>
      <c r="AKX1905" s="593"/>
      <c r="AKY1905" s="593"/>
      <c r="AKZ1905" s="593"/>
      <c r="ALA1905" s="593"/>
      <c r="ALB1905" s="593"/>
      <c r="ALC1905" s="593"/>
      <c r="ALD1905" s="593"/>
      <c r="ALE1905" s="593"/>
      <c r="ALF1905" s="593"/>
      <c r="ALG1905" s="593"/>
      <c r="ALH1905" s="593"/>
      <c r="ALI1905" s="593"/>
      <c r="ALJ1905" s="593"/>
      <c r="ALK1905" s="593"/>
      <c r="ALL1905" s="593"/>
      <c r="ALM1905" s="593"/>
      <c r="ALN1905" s="593"/>
      <c r="ALO1905" s="593"/>
      <c r="ALP1905" s="593"/>
      <c r="ALQ1905" s="593"/>
      <c r="ALR1905" s="593"/>
      <c r="ALS1905" s="593"/>
      <c r="ALT1905" s="593"/>
      <c r="ALU1905" s="593"/>
      <c r="ALV1905" s="593"/>
      <c r="ALW1905" s="593"/>
      <c r="ALX1905" s="593"/>
      <c r="ALY1905" s="593"/>
      <c r="ALZ1905" s="593"/>
      <c r="AMA1905" s="593"/>
      <c r="AMB1905" s="593"/>
      <c r="AMC1905" s="593"/>
      <c r="AMD1905" s="593"/>
      <c r="AME1905" s="593"/>
      <c r="AMF1905" s="593"/>
      <c r="AMG1905" s="593"/>
      <c r="AMH1905" s="593"/>
      <c r="AMI1905" s="593"/>
      <c r="AMJ1905" s="593"/>
      <c r="AMK1905" s="593"/>
      <c r="AML1905" s="593"/>
      <c r="AMM1905" s="593"/>
      <c r="AMN1905" s="593"/>
      <c r="AMO1905" s="593"/>
      <c r="AMP1905" s="593"/>
      <c r="AMQ1905" s="593"/>
      <c r="AMR1905" s="593"/>
      <c r="AMS1905" s="593"/>
      <c r="AMT1905" s="593"/>
      <c r="AMU1905" s="593"/>
      <c r="AMV1905" s="593"/>
      <c r="AMW1905" s="593"/>
      <c r="AMX1905" s="593"/>
      <c r="AMY1905" s="593"/>
      <c r="AMZ1905" s="593"/>
      <c r="ANA1905" s="593"/>
      <c r="ANB1905" s="593"/>
      <c r="ANC1905" s="593"/>
      <c r="AND1905" s="593"/>
      <c r="ANE1905" s="593"/>
      <c r="ANF1905" s="593"/>
      <c r="ANG1905" s="593"/>
      <c r="ANH1905" s="593"/>
      <c r="ANI1905" s="593"/>
      <c r="ANJ1905" s="593"/>
      <c r="ANK1905" s="593"/>
      <c r="ANL1905" s="593"/>
      <c r="ANM1905" s="593"/>
      <c r="ANN1905" s="593"/>
      <c r="ANO1905" s="593"/>
      <c r="ANP1905" s="593"/>
      <c r="ANQ1905" s="593"/>
      <c r="ANR1905" s="593"/>
      <c r="ANS1905" s="593"/>
      <c r="ANT1905" s="593"/>
      <c r="ANU1905" s="593"/>
      <c r="ANV1905" s="593"/>
      <c r="ANW1905" s="593"/>
      <c r="ANX1905" s="593"/>
      <c r="ANY1905" s="593"/>
      <c r="ANZ1905" s="593"/>
      <c r="AOA1905" s="593"/>
      <c r="AOB1905" s="593"/>
      <c r="AOC1905" s="593"/>
      <c r="AOD1905" s="593"/>
      <c r="AOE1905" s="593"/>
      <c r="AOF1905" s="593"/>
      <c r="AOG1905" s="593"/>
      <c r="AOH1905" s="593"/>
      <c r="AOI1905" s="593"/>
      <c r="AOJ1905" s="593"/>
      <c r="AOK1905" s="593"/>
      <c r="AOL1905" s="593"/>
      <c r="AOM1905" s="593"/>
      <c r="AON1905" s="593"/>
      <c r="AOO1905" s="593"/>
      <c r="AOP1905" s="593"/>
      <c r="AOQ1905" s="593"/>
      <c r="AOR1905" s="593"/>
      <c r="AOS1905" s="593"/>
      <c r="AOT1905" s="593"/>
      <c r="AOU1905" s="593"/>
      <c r="AOV1905" s="593"/>
      <c r="AOW1905" s="593"/>
      <c r="AOX1905" s="593"/>
      <c r="AOY1905" s="593"/>
      <c r="AOZ1905" s="593"/>
      <c r="APA1905" s="593"/>
      <c r="APB1905" s="593"/>
      <c r="APC1905" s="593"/>
      <c r="APD1905" s="593"/>
      <c r="APE1905" s="593"/>
      <c r="APF1905" s="593"/>
      <c r="APG1905" s="593"/>
      <c r="APH1905" s="593"/>
      <c r="API1905" s="593"/>
      <c r="APJ1905" s="593"/>
      <c r="APK1905" s="593"/>
      <c r="APL1905" s="593"/>
      <c r="APM1905" s="593"/>
      <c r="APN1905" s="593"/>
      <c r="APO1905" s="593"/>
      <c r="APP1905" s="593"/>
      <c r="APQ1905" s="593"/>
      <c r="APR1905" s="593"/>
      <c r="APS1905" s="593"/>
      <c r="APT1905" s="593"/>
      <c r="APU1905" s="593"/>
      <c r="APV1905" s="593"/>
      <c r="APW1905" s="593"/>
      <c r="APX1905" s="593"/>
      <c r="APY1905" s="593"/>
      <c r="APZ1905" s="593"/>
      <c r="AQA1905" s="593"/>
      <c r="AQB1905" s="593"/>
      <c r="AQC1905" s="593"/>
      <c r="AQD1905" s="593"/>
      <c r="AQE1905" s="593"/>
      <c r="AQF1905" s="593"/>
      <c r="AQG1905" s="593"/>
      <c r="AQH1905" s="593"/>
      <c r="AQI1905" s="593"/>
      <c r="AQJ1905" s="593"/>
      <c r="AQK1905" s="593"/>
      <c r="AQL1905" s="593"/>
      <c r="AQM1905" s="593"/>
      <c r="AQN1905" s="593"/>
      <c r="AQO1905" s="593"/>
      <c r="AQP1905" s="593"/>
      <c r="AQQ1905" s="593"/>
      <c r="AQR1905" s="593"/>
      <c r="AQS1905" s="593"/>
      <c r="AQT1905" s="593"/>
      <c r="AQU1905" s="593"/>
      <c r="AQV1905" s="593"/>
      <c r="AQW1905" s="593"/>
      <c r="AQX1905" s="593"/>
      <c r="AQY1905" s="593"/>
      <c r="AQZ1905" s="593"/>
      <c r="ARA1905" s="593"/>
      <c r="ARB1905" s="593"/>
      <c r="ARC1905" s="593"/>
      <c r="ARD1905" s="593"/>
      <c r="ARE1905" s="593"/>
      <c r="ARF1905" s="593"/>
      <c r="ARG1905" s="593"/>
      <c r="ARH1905" s="593"/>
      <c r="ARI1905" s="593"/>
      <c r="ARJ1905" s="593"/>
      <c r="ARK1905" s="593"/>
      <c r="ARL1905" s="593"/>
      <c r="ARM1905" s="593"/>
      <c r="ARN1905" s="593"/>
      <c r="ARO1905" s="593"/>
      <c r="ARP1905" s="593"/>
      <c r="ARQ1905" s="593"/>
      <c r="ARR1905" s="593"/>
      <c r="ARS1905" s="593"/>
      <c r="ART1905" s="593"/>
      <c r="ARU1905" s="593"/>
      <c r="ARV1905" s="593"/>
      <c r="ARW1905" s="593"/>
      <c r="ARX1905" s="593"/>
      <c r="ARY1905" s="593"/>
      <c r="ARZ1905" s="593"/>
      <c r="ASA1905" s="593"/>
      <c r="ASB1905" s="593"/>
      <c r="ASC1905" s="593"/>
      <c r="ASD1905" s="593"/>
      <c r="ASE1905" s="593"/>
      <c r="ASF1905" s="593"/>
      <c r="ASG1905" s="593"/>
      <c r="ASH1905" s="593"/>
      <c r="ASI1905" s="593"/>
      <c r="ASJ1905" s="593"/>
      <c r="ASK1905" s="593"/>
      <c r="ASL1905" s="593"/>
      <c r="ASM1905" s="593"/>
      <c r="ASN1905" s="593"/>
      <c r="ASO1905" s="593"/>
      <c r="ASP1905" s="593"/>
      <c r="ASQ1905" s="593"/>
      <c r="ASR1905" s="593"/>
      <c r="ASS1905" s="593"/>
      <c r="AST1905" s="593"/>
      <c r="ASU1905" s="593"/>
      <c r="ASV1905" s="593"/>
      <c r="ASW1905" s="593"/>
      <c r="ASX1905" s="593"/>
      <c r="ASY1905" s="593"/>
      <c r="ASZ1905" s="593"/>
      <c r="ATA1905" s="593"/>
      <c r="ATB1905" s="593"/>
      <c r="ATC1905" s="593"/>
      <c r="ATD1905" s="593"/>
      <c r="ATE1905" s="593"/>
      <c r="ATF1905" s="593"/>
      <c r="ATG1905" s="593"/>
      <c r="ATH1905" s="593"/>
      <c r="ATI1905" s="593"/>
      <c r="ATJ1905" s="593"/>
      <c r="ATK1905" s="593"/>
      <c r="ATL1905" s="593"/>
      <c r="ATM1905" s="593"/>
      <c r="ATN1905" s="593"/>
      <c r="ATO1905" s="593"/>
      <c r="ATP1905" s="593"/>
      <c r="ATQ1905" s="593"/>
      <c r="ATR1905" s="593"/>
      <c r="ATS1905" s="593"/>
      <c r="ATT1905" s="593"/>
      <c r="ATU1905" s="593"/>
      <c r="ATV1905" s="593"/>
      <c r="ATW1905" s="593"/>
      <c r="ATX1905" s="593"/>
      <c r="ATY1905" s="593"/>
      <c r="ATZ1905" s="593"/>
      <c r="AUA1905" s="593"/>
      <c r="AUB1905" s="593"/>
      <c r="AUC1905" s="593"/>
      <c r="AUD1905" s="593"/>
      <c r="AUE1905" s="593"/>
      <c r="AUF1905" s="593"/>
      <c r="AUG1905" s="593"/>
      <c r="AUH1905" s="593"/>
      <c r="AUI1905" s="593"/>
      <c r="AUJ1905" s="593"/>
      <c r="AUK1905" s="593"/>
      <c r="AUL1905" s="593"/>
      <c r="AUM1905" s="593"/>
      <c r="AUN1905" s="593"/>
      <c r="AUO1905" s="593"/>
      <c r="AUP1905" s="593"/>
      <c r="AUQ1905" s="593"/>
      <c r="AUR1905" s="593"/>
      <c r="AUS1905" s="593"/>
      <c r="AUT1905" s="593"/>
      <c r="AUU1905" s="593"/>
      <c r="AUV1905" s="593"/>
      <c r="AUW1905" s="593"/>
      <c r="AUX1905" s="593"/>
      <c r="AUY1905" s="593"/>
      <c r="AUZ1905" s="593"/>
      <c r="AVA1905" s="593"/>
      <c r="AVB1905" s="593"/>
      <c r="AVC1905" s="593"/>
      <c r="AVD1905" s="593"/>
      <c r="AVE1905" s="593"/>
      <c r="AVF1905" s="593"/>
      <c r="AVG1905" s="593"/>
      <c r="AVH1905" s="593"/>
      <c r="AVI1905" s="593"/>
      <c r="AVJ1905" s="593"/>
      <c r="AVK1905" s="593"/>
    </row>
    <row r="1906" spans="1:1259">
      <c r="A1906" s="697"/>
      <c r="B1906" s="558"/>
      <c r="C1906" s="558"/>
      <c r="D1906" s="676" t="s">
        <v>1067</v>
      </c>
      <c r="E1906" s="524"/>
      <c r="F1906" s="665" t="s">
        <v>87</v>
      </c>
      <c r="G1906" s="665">
        <v>2022</v>
      </c>
      <c r="H1906" s="665">
        <v>4</v>
      </c>
      <c r="I1906" s="687">
        <v>127948</v>
      </c>
      <c r="J1906" s="666">
        <v>44663</v>
      </c>
      <c r="K1906" s="676" t="s">
        <v>1409</v>
      </c>
      <c r="L1906" s="677" t="s">
        <v>1400</v>
      </c>
      <c r="M1906" s="677">
        <v>44357</v>
      </c>
      <c r="N1906" s="677"/>
      <c r="O1906" s="677"/>
      <c r="P1906" s="677">
        <v>44635</v>
      </c>
      <c r="Q1906" s="677">
        <v>44662</v>
      </c>
      <c r="R1906" s="677">
        <v>44663</v>
      </c>
      <c r="S1906" s="676" t="s">
        <v>1401</v>
      </c>
      <c r="T1906" s="676">
        <v>72</v>
      </c>
      <c r="U1906" s="676" t="s">
        <v>1086</v>
      </c>
      <c r="V1906" s="676" t="s">
        <v>1072</v>
      </c>
      <c r="W1906" s="678">
        <v>475</v>
      </c>
      <c r="X1906" s="551">
        <v>1170</v>
      </c>
      <c r="Y1906" s="693">
        <v>555750</v>
      </c>
      <c r="Z1906" s="667">
        <v>0.39499999999999996</v>
      </c>
      <c r="AA1906" s="682">
        <f>Y1906*Z1906</f>
        <v>219521.24999999997</v>
      </c>
      <c r="AB1906" s="521"/>
      <c r="AC1906" s="668">
        <v>0</v>
      </c>
      <c r="AD1906" s="676"/>
      <c r="AE1906" s="669"/>
      <c r="AF1906" s="695">
        <f>AA1906+AD1906+AE1906</f>
        <v>219521.24999999997</v>
      </c>
      <c r="AG1906" s="665" t="s">
        <v>47</v>
      </c>
      <c r="AH1906" s="641">
        <v>10</v>
      </c>
      <c r="AI1906" s="676">
        <v>60</v>
      </c>
      <c r="AJ1906" s="665" t="s">
        <v>1410</v>
      </c>
      <c r="AK1906" s="676" t="s">
        <v>1089</v>
      </c>
      <c r="AL1906" s="696">
        <v>8902</v>
      </c>
      <c r="AM1906" s="665" t="s">
        <v>52</v>
      </c>
      <c r="AN1906" s="665" t="s">
        <v>1089</v>
      </c>
      <c r="AO1906" s="665"/>
      <c r="AP1906" s="676" t="s">
        <v>92</v>
      </c>
      <c r="AQ1906" s="676" t="s">
        <v>1113</v>
      </c>
      <c r="AR1906" s="676"/>
      <c r="AS1906" s="523" t="s">
        <v>1078</v>
      </c>
      <c r="AT1906" s="523" t="s">
        <v>1078</v>
      </c>
      <c r="AU1906" s="523" t="s">
        <v>1078</v>
      </c>
      <c r="AV1906" s="674"/>
      <c r="AW1906" s="673" t="str">
        <f>U1906</f>
        <v>12005833C</v>
      </c>
      <c r="AX1906" s="673" cm="1">
        <f t="array" ref="AX1906">SUM(MID(0&amp;AW1906,LARGE(INDEX(ISNUMBER(--MID(AW1906,ROW($1:$8),1))*ROW($1:$8),),ROW($1:$8))+1,1)*10^ROW($1:$8)/10)</f>
        <v>12005833</v>
      </c>
      <c r="AY1906" s="673" t="str">
        <f>VLOOKUP($AX1906,'Item Master Data'!$A:$F,3,FALSE)</f>
        <v>Q.PEAK DUO XL G10 BFG</v>
      </c>
      <c r="AZ1906" s="673">
        <f>VLOOKUP($AX1906,'Item Master Data'!$A:$F,6,FALSE)</f>
        <v>475</v>
      </c>
      <c r="BA1906" s="673" t="e">
        <f>X1906/BB1906</f>
        <v>#VALUE!</v>
      </c>
      <c r="BB1906" s="673" t="str">
        <f>VLOOKUP(AX1906,'Item Master Data'!$A:$G,7,FALSE)</f>
        <v> 30</v>
      </c>
      <c r="BC1906" s="673"/>
      <c r="BD1906" s="673">
        <f>W1906-AZ1906</f>
        <v>0</v>
      </c>
      <c r="BE1906" s="672"/>
      <c r="BF1906" s="672"/>
      <c r="BG1906" s="672"/>
      <c r="BH1906" s="672"/>
      <c r="BI1906" s="672"/>
      <c r="BJ1906" s="672"/>
      <c r="BK1906" s="672"/>
      <c r="BL1906" s="672"/>
      <c r="BM1906" s="672"/>
      <c r="BN1906" s="672"/>
      <c r="BO1906" s="672"/>
      <c r="BP1906" s="672"/>
      <c r="BQ1906" s="672"/>
      <c r="BR1906" s="672"/>
      <c r="BS1906" s="672"/>
      <c r="BT1906" s="672"/>
      <c r="BU1906" s="672"/>
      <c r="BV1906" s="672"/>
      <c r="BW1906" s="672"/>
      <c r="BX1906" s="672"/>
      <c r="BY1906" s="672"/>
      <c r="BZ1906" s="672"/>
      <c r="CA1906" s="672"/>
      <c r="CB1906" s="672"/>
      <c r="CC1906" s="672"/>
      <c r="CD1906" s="672"/>
      <c r="CE1906" s="672"/>
      <c r="CF1906" s="672"/>
      <c r="CG1906" s="672"/>
      <c r="CH1906" s="672"/>
      <c r="CI1906" s="672"/>
      <c r="CJ1906" s="672"/>
      <c r="CK1906" s="672"/>
      <c r="CL1906" s="672"/>
      <c r="CM1906" s="672"/>
      <c r="CN1906" s="672"/>
      <c r="CO1906" s="672"/>
      <c r="CP1906" s="672"/>
      <c r="CQ1906" s="672"/>
      <c r="CR1906" s="672"/>
      <c r="CS1906" s="672"/>
      <c r="CT1906" s="672"/>
      <c r="CU1906" s="672"/>
      <c r="CV1906" s="672"/>
      <c r="CW1906" s="672"/>
      <c r="CX1906" s="672"/>
      <c r="CY1906" s="672"/>
      <c r="CZ1906" s="672"/>
      <c r="DA1906" s="672"/>
      <c r="DB1906" s="672"/>
      <c r="DC1906" s="672"/>
      <c r="DD1906" s="672"/>
      <c r="DE1906" s="672"/>
      <c r="DF1906" s="672"/>
      <c r="DG1906" s="672"/>
      <c r="DH1906" s="672"/>
      <c r="DI1906" s="672"/>
      <c r="DJ1906" s="672"/>
      <c r="DK1906" s="672"/>
      <c r="DL1906" s="672"/>
      <c r="DM1906" s="672"/>
      <c r="DN1906" s="672"/>
      <c r="DO1906" s="672"/>
      <c r="DP1906" s="672"/>
      <c r="DQ1906" s="672"/>
      <c r="DR1906" s="672"/>
      <c r="DS1906" s="672"/>
      <c r="DT1906" s="672"/>
      <c r="DU1906" s="672"/>
      <c r="DV1906" s="672"/>
      <c r="DW1906" s="672"/>
      <c r="DX1906" s="672"/>
      <c r="DY1906" s="672"/>
      <c r="DZ1906" s="672"/>
      <c r="EA1906" s="672"/>
      <c r="EB1906" s="672"/>
      <c r="EC1906" s="672"/>
      <c r="ED1906" s="672"/>
      <c r="EE1906" s="672"/>
      <c r="EF1906" s="672"/>
      <c r="EG1906" s="672"/>
      <c r="EH1906" s="672"/>
      <c r="EI1906" s="672"/>
      <c r="EJ1906" s="672"/>
      <c r="EK1906" s="672"/>
      <c r="EL1906" s="672"/>
      <c r="EM1906" s="672"/>
      <c r="EN1906" s="672"/>
      <c r="EO1906" s="672"/>
      <c r="EP1906" s="672"/>
      <c r="EQ1906" s="672"/>
      <c r="ER1906" s="672"/>
      <c r="ES1906" s="672"/>
      <c r="ET1906" s="672"/>
      <c r="EU1906" s="672"/>
      <c r="EV1906" s="672"/>
      <c r="EW1906" s="672"/>
      <c r="EX1906" s="672"/>
      <c r="EY1906" s="672"/>
      <c r="EZ1906" s="672"/>
      <c r="FA1906" s="672"/>
      <c r="FB1906" s="672"/>
      <c r="FC1906" s="672"/>
      <c r="FD1906" s="672"/>
      <c r="FE1906" s="672"/>
      <c r="FF1906" s="672"/>
      <c r="FG1906" s="672"/>
      <c r="FH1906" s="672"/>
      <c r="FI1906" s="672"/>
      <c r="FJ1906" s="672"/>
      <c r="FK1906" s="672"/>
      <c r="FL1906" s="672"/>
      <c r="FM1906" s="672"/>
      <c r="FN1906" s="672"/>
      <c r="FO1906" s="672"/>
      <c r="FP1906" s="672"/>
      <c r="FQ1906" s="672"/>
      <c r="FR1906" s="672"/>
      <c r="FS1906" s="672"/>
      <c r="FT1906" s="672"/>
      <c r="FU1906" s="672"/>
      <c r="FV1906" s="672"/>
      <c r="FW1906" s="672"/>
      <c r="FX1906" s="672"/>
      <c r="FY1906" s="672"/>
      <c r="FZ1906" s="672"/>
      <c r="GA1906" s="672"/>
      <c r="GB1906" s="672"/>
      <c r="GC1906" s="672"/>
      <c r="GD1906" s="672"/>
      <c r="GE1906" s="672"/>
      <c r="GF1906" s="672"/>
      <c r="GG1906" s="672"/>
      <c r="GH1906" s="672"/>
      <c r="GI1906" s="672"/>
      <c r="GJ1906" s="672"/>
      <c r="GK1906" s="672"/>
      <c r="GL1906" s="672"/>
      <c r="GM1906" s="672"/>
      <c r="GN1906" s="672"/>
      <c r="GO1906" s="672"/>
      <c r="GP1906" s="672"/>
      <c r="GQ1906" s="672"/>
      <c r="GR1906" s="672"/>
      <c r="GS1906" s="672"/>
      <c r="GT1906" s="672"/>
      <c r="GU1906" s="672"/>
      <c r="GV1906" s="672"/>
      <c r="GW1906" s="672"/>
      <c r="GX1906" s="672"/>
      <c r="GY1906" s="672"/>
      <c r="GZ1906" s="672"/>
      <c r="HA1906" s="672"/>
      <c r="HB1906" s="672"/>
      <c r="HC1906" s="672"/>
      <c r="HD1906" s="672"/>
      <c r="HE1906" s="672"/>
      <c r="HF1906" s="672"/>
      <c r="HG1906" s="672"/>
      <c r="HH1906" s="672"/>
      <c r="HI1906" s="672"/>
      <c r="HJ1906" s="672"/>
      <c r="HK1906" s="672"/>
      <c r="HL1906" s="672"/>
      <c r="HM1906" s="672"/>
      <c r="HN1906" s="672"/>
      <c r="HO1906" s="672"/>
      <c r="HP1906" s="672"/>
      <c r="HQ1906" s="672"/>
      <c r="HR1906" s="672"/>
      <c r="HS1906" s="672"/>
      <c r="HT1906" s="672"/>
      <c r="HU1906" s="672"/>
      <c r="HV1906" s="672"/>
      <c r="HW1906" s="672"/>
      <c r="HX1906" s="672"/>
      <c r="HY1906" s="672"/>
      <c r="HZ1906" s="672"/>
      <c r="IA1906" s="672"/>
      <c r="IB1906" s="672"/>
      <c r="IC1906" s="672"/>
      <c r="ID1906" s="672"/>
      <c r="IE1906" s="672"/>
      <c r="IF1906" s="672"/>
      <c r="IG1906" s="672"/>
      <c r="IH1906" s="672"/>
      <c r="II1906" s="672"/>
      <c r="IJ1906" s="672"/>
      <c r="IK1906" s="672"/>
      <c r="IL1906" s="672"/>
      <c r="IM1906" s="672"/>
      <c r="IN1906" s="672"/>
      <c r="IO1906" s="672"/>
      <c r="IP1906" s="672"/>
      <c r="IQ1906" s="672"/>
      <c r="IR1906" s="672"/>
      <c r="IS1906" s="672"/>
      <c r="IT1906" s="672"/>
      <c r="IU1906" s="672"/>
      <c r="IV1906" s="672"/>
      <c r="IW1906" s="672"/>
      <c r="IX1906" s="672"/>
      <c r="IY1906" s="672"/>
      <c r="IZ1906" s="672"/>
      <c r="JA1906" s="672"/>
      <c r="JB1906" s="672"/>
      <c r="JC1906" s="672"/>
      <c r="JD1906" s="672"/>
      <c r="JE1906" s="672"/>
      <c r="JF1906" s="672"/>
      <c r="JG1906" s="672"/>
      <c r="JH1906" s="672"/>
      <c r="JI1906" s="672"/>
      <c r="JJ1906" s="672"/>
      <c r="JK1906" s="672"/>
      <c r="JL1906" s="672"/>
      <c r="JM1906" s="672"/>
      <c r="JN1906" s="672"/>
      <c r="JO1906" s="672"/>
      <c r="JP1906" s="672"/>
      <c r="JQ1906" s="672"/>
      <c r="JR1906" s="672"/>
      <c r="JS1906" s="672"/>
      <c r="JT1906" s="672"/>
      <c r="JU1906" s="672"/>
      <c r="JV1906" s="672"/>
      <c r="JW1906" s="672"/>
      <c r="JX1906" s="672"/>
      <c r="JY1906" s="672"/>
      <c r="JZ1906" s="672"/>
      <c r="KA1906" s="672"/>
      <c r="KB1906" s="672"/>
      <c r="KC1906" s="672"/>
      <c r="KD1906" s="672"/>
      <c r="KE1906" s="672"/>
      <c r="KF1906" s="672"/>
      <c r="KG1906" s="672"/>
      <c r="KH1906" s="672"/>
      <c r="KI1906" s="672"/>
      <c r="KJ1906" s="672"/>
      <c r="KK1906" s="672"/>
      <c r="KL1906" s="672"/>
      <c r="KM1906" s="672"/>
      <c r="KN1906" s="672"/>
      <c r="KO1906" s="672"/>
      <c r="KP1906" s="672"/>
      <c r="KQ1906" s="672"/>
      <c r="KR1906" s="672"/>
      <c r="KS1906" s="672"/>
      <c r="KT1906" s="672"/>
      <c r="KU1906" s="672"/>
      <c r="KV1906" s="672"/>
      <c r="KW1906" s="672"/>
      <c r="KX1906" s="672"/>
      <c r="KY1906" s="672"/>
      <c r="KZ1906" s="672"/>
      <c r="LA1906" s="672"/>
      <c r="LB1906" s="672"/>
      <c r="LC1906" s="672"/>
      <c r="LD1906" s="672"/>
      <c r="LE1906" s="672"/>
      <c r="LF1906" s="672"/>
      <c r="LG1906" s="672"/>
      <c r="LH1906" s="672"/>
      <c r="LI1906" s="672"/>
      <c r="LJ1906" s="672"/>
      <c r="LK1906" s="672"/>
      <c r="LL1906" s="672"/>
      <c r="LM1906" s="672"/>
      <c r="LN1906" s="672"/>
      <c r="LO1906" s="672"/>
      <c r="LP1906" s="672"/>
      <c r="LQ1906" s="672"/>
      <c r="LR1906" s="672"/>
      <c r="LS1906" s="672"/>
      <c r="LT1906" s="672"/>
      <c r="LU1906" s="672"/>
      <c r="LV1906" s="672"/>
      <c r="LW1906" s="672"/>
      <c r="LX1906" s="672"/>
      <c r="LY1906" s="672"/>
      <c r="LZ1906" s="672"/>
      <c r="MA1906" s="672"/>
      <c r="MB1906" s="672"/>
      <c r="MC1906" s="672"/>
      <c r="MD1906" s="672"/>
      <c r="ME1906" s="672"/>
      <c r="MF1906" s="672"/>
      <c r="MG1906" s="672"/>
      <c r="MH1906" s="672"/>
      <c r="MI1906" s="672"/>
      <c r="MJ1906" s="672"/>
      <c r="MK1906" s="672"/>
      <c r="ML1906" s="672"/>
      <c r="MM1906" s="672"/>
      <c r="MN1906" s="672"/>
      <c r="MO1906" s="672"/>
      <c r="MP1906" s="672"/>
      <c r="MQ1906" s="672"/>
      <c r="MR1906" s="672"/>
      <c r="MS1906" s="672"/>
      <c r="MT1906" s="672"/>
      <c r="MU1906" s="672"/>
      <c r="MV1906" s="672"/>
      <c r="MW1906" s="672"/>
      <c r="MX1906" s="672"/>
      <c r="MY1906" s="672"/>
      <c r="MZ1906" s="672"/>
      <c r="NA1906" s="672"/>
      <c r="NB1906" s="672"/>
      <c r="NC1906" s="672"/>
      <c r="ND1906" s="672"/>
      <c r="NE1906" s="672"/>
      <c r="NF1906" s="672"/>
      <c r="NG1906" s="672"/>
      <c r="NH1906" s="672"/>
      <c r="NI1906" s="672"/>
      <c r="NJ1906" s="672"/>
      <c r="NK1906" s="672"/>
      <c r="NL1906" s="672"/>
      <c r="NM1906" s="672"/>
      <c r="NN1906" s="672"/>
      <c r="NO1906" s="672"/>
      <c r="NP1906" s="672"/>
      <c r="NQ1906" s="672"/>
      <c r="NR1906" s="672"/>
      <c r="NS1906" s="672"/>
      <c r="NT1906" s="672"/>
      <c r="NU1906" s="672"/>
      <c r="NV1906" s="672"/>
      <c r="NW1906" s="672"/>
      <c r="NX1906" s="672"/>
      <c r="NY1906" s="672"/>
      <c r="NZ1906" s="672"/>
      <c r="OA1906" s="672"/>
      <c r="OB1906" s="672"/>
      <c r="OC1906" s="672"/>
      <c r="OD1906" s="672"/>
      <c r="OE1906" s="672"/>
      <c r="OF1906" s="672"/>
      <c r="OG1906" s="672"/>
      <c r="OH1906" s="672"/>
      <c r="OI1906" s="672"/>
      <c r="OJ1906" s="672"/>
      <c r="OK1906" s="672"/>
      <c r="OL1906" s="672"/>
      <c r="OM1906" s="672"/>
      <c r="ON1906" s="672"/>
      <c r="OO1906" s="672"/>
      <c r="OP1906" s="672"/>
      <c r="OQ1906" s="672"/>
      <c r="OR1906" s="672"/>
      <c r="OS1906" s="672"/>
      <c r="OT1906" s="672"/>
      <c r="OU1906" s="672"/>
      <c r="OV1906" s="672"/>
      <c r="OW1906" s="672"/>
      <c r="OX1906" s="672"/>
      <c r="OY1906" s="672"/>
      <c r="OZ1906" s="672"/>
      <c r="PA1906" s="672"/>
      <c r="PB1906" s="672"/>
      <c r="PC1906" s="672"/>
      <c r="PD1906" s="672"/>
      <c r="PE1906" s="672"/>
      <c r="PF1906" s="672"/>
      <c r="PG1906" s="672"/>
      <c r="PH1906" s="672"/>
      <c r="PI1906" s="672"/>
      <c r="PJ1906" s="672"/>
      <c r="PK1906" s="672"/>
      <c r="PL1906" s="672"/>
      <c r="PM1906" s="672"/>
      <c r="PN1906" s="672"/>
      <c r="PO1906" s="672"/>
      <c r="PP1906" s="672"/>
      <c r="PQ1906" s="672"/>
      <c r="PR1906" s="672"/>
      <c r="PS1906" s="672"/>
      <c r="PT1906" s="672"/>
      <c r="PU1906" s="672"/>
      <c r="PV1906" s="672"/>
      <c r="PW1906" s="672"/>
      <c r="PX1906" s="672"/>
      <c r="PY1906" s="672"/>
      <c r="PZ1906" s="672"/>
      <c r="QA1906" s="672"/>
      <c r="QB1906" s="672"/>
      <c r="QC1906" s="672"/>
      <c r="QD1906" s="672"/>
      <c r="QE1906" s="672"/>
      <c r="QF1906" s="672"/>
      <c r="QG1906" s="672"/>
      <c r="QH1906" s="672"/>
      <c r="QI1906" s="672"/>
      <c r="QJ1906" s="672"/>
      <c r="QK1906" s="672"/>
      <c r="QL1906" s="672"/>
      <c r="QM1906" s="672"/>
      <c r="QN1906" s="672"/>
      <c r="QO1906" s="672"/>
      <c r="QP1906" s="672"/>
      <c r="QQ1906" s="672"/>
      <c r="QR1906" s="672"/>
      <c r="QS1906" s="672"/>
      <c r="QT1906" s="672"/>
      <c r="QU1906" s="672"/>
      <c r="QV1906" s="672"/>
      <c r="QW1906" s="672"/>
      <c r="QX1906" s="672"/>
      <c r="QY1906" s="672"/>
      <c r="QZ1906" s="672"/>
      <c r="RA1906" s="672"/>
      <c r="RB1906" s="672"/>
      <c r="RC1906" s="672"/>
      <c r="RD1906" s="672"/>
      <c r="RE1906" s="672"/>
      <c r="RF1906" s="672"/>
      <c r="RG1906" s="672"/>
      <c r="RH1906" s="672"/>
      <c r="RI1906" s="672"/>
      <c r="RJ1906" s="672"/>
      <c r="RK1906" s="672"/>
      <c r="RL1906" s="672"/>
      <c r="RM1906" s="672"/>
      <c r="RN1906" s="672"/>
      <c r="RO1906" s="672"/>
      <c r="RP1906" s="672"/>
      <c r="RQ1906" s="672"/>
      <c r="RR1906" s="672"/>
      <c r="RS1906" s="672"/>
      <c r="RT1906" s="672"/>
      <c r="RU1906" s="672"/>
      <c r="RV1906" s="672"/>
      <c r="RW1906" s="672"/>
      <c r="RX1906" s="672"/>
      <c r="RY1906" s="672"/>
      <c r="RZ1906" s="672"/>
      <c r="SA1906" s="672"/>
      <c r="SB1906" s="672"/>
      <c r="SC1906" s="672"/>
      <c r="SD1906" s="672"/>
      <c r="SE1906" s="672"/>
      <c r="SF1906" s="672"/>
      <c r="SG1906" s="672"/>
      <c r="SH1906" s="672"/>
      <c r="SI1906" s="672"/>
      <c r="SJ1906" s="672"/>
      <c r="SK1906" s="672"/>
      <c r="SL1906" s="672"/>
      <c r="SM1906" s="672"/>
      <c r="SN1906" s="672"/>
      <c r="SO1906" s="672"/>
      <c r="SP1906" s="672"/>
      <c r="SQ1906" s="672"/>
      <c r="SR1906" s="672"/>
      <c r="SS1906" s="672"/>
      <c r="ST1906" s="672"/>
      <c r="SU1906" s="672"/>
      <c r="SV1906" s="672"/>
      <c r="SW1906" s="672"/>
      <c r="SX1906" s="672"/>
      <c r="SY1906" s="672"/>
      <c r="SZ1906" s="672"/>
      <c r="TA1906" s="672"/>
      <c r="TB1906" s="672"/>
      <c r="TC1906" s="672"/>
      <c r="TD1906" s="672"/>
      <c r="TE1906" s="672"/>
      <c r="TF1906" s="672"/>
      <c r="TG1906" s="672"/>
      <c r="TH1906" s="672"/>
      <c r="TI1906" s="672"/>
      <c r="TJ1906" s="672"/>
      <c r="TK1906" s="672"/>
      <c r="TL1906" s="672"/>
      <c r="TM1906" s="672"/>
      <c r="TN1906" s="672"/>
      <c r="TO1906" s="672"/>
      <c r="TP1906" s="672"/>
      <c r="TQ1906" s="672"/>
      <c r="TR1906" s="672"/>
      <c r="TS1906" s="672"/>
      <c r="TT1906" s="672"/>
      <c r="TU1906" s="672"/>
      <c r="TV1906" s="672"/>
      <c r="TW1906" s="672"/>
      <c r="TX1906" s="672"/>
      <c r="TY1906" s="672"/>
      <c r="TZ1906" s="672"/>
      <c r="UA1906" s="672"/>
      <c r="UB1906" s="672"/>
      <c r="UC1906" s="672"/>
      <c r="UD1906" s="672"/>
      <c r="UE1906" s="672"/>
      <c r="UF1906" s="672"/>
      <c r="UG1906" s="672"/>
      <c r="UH1906" s="672"/>
      <c r="UI1906" s="672"/>
      <c r="UJ1906" s="672"/>
      <c r="UK1906" s="672"/>
      <c r="UL1906" s="672"/>
      <c r="UM1906" s="672"/>
      <c r="UN1906" s="672"/>
      <c r="UO1906" s="672"/>
      <c r="UP1906" s="672"/>
      <c r="UQ1906" s="672"/>
      <c r="UR1906" s="672"/>
      <c r="US1906" s="672"/>
      <c r="UT1906" s="672"/>
      <c r="UU1906" s="672"/>
      <c r="UV1906" s="672"/>
      <c r="UW1906" s="672"/>
      <c r="UX1906" s="672"/>
      <c r="UY1906" s="672"/>
      <c r="UZ1906" s="672"/>
      <c r="VA1906" s="672"/>
      <c r="VB1906" s="672"/>
      <c r="VC1906" s="672"/>
      <c r="VD1906" s="672"/>
      <c r="VE1906" s="672"/>
      <c r="VF1906" s="672"/>
      <c r="VG1906" s="672"/>
      <c r="VH1906" s="672"/>
      <c r="VI1906" s="672"/>
      <c r="VJ1906" s="672"/>
      <c r="VK1906" s="672"/>
      <c r="VL1906" s="672"/>
      <c r="VM1906" s="672"/>
      <c r="VN1906" s="672"/>
      <c r="VO1906" s="672"/>
      <c r="VP1906" s="672"/>
      <c r="VQ1906" s="672"/>
      <c r="VR1906" s="672"/>
      <c r="VS1906" s="672"/>
      <c r="VT1906" s="672"/>
      <c r="VU1906" s="672"/>
      <c r="VV1906" s="672"/>
      <c r="VW1906" s="672"/>
      <c r="VX1906" s="672"/>
      <c r="VY1906" s="672"/>
      <c r="VZ1906" s="672"/>
      <c r="WA1906" s="672"/>
      <c r="WB1906" s="672"/>
      <c r="WC1906" s="672"/>
      <c r="WD1906" s="672"/>
      <c r="WE1906" s="672"/>
      <c r="WF1906" s="672"/>
      <c r="WG1906" s="672"/>
      <c r="WH1906" s="672"/>
      <c r="WI1906" s="672"/>
      <c r="WJ1906" s="672"/>
      <c r="WK1906" s="672"/>
      <c r="WL1906" s="672"/>
      <c r="WM1906" s="672"/>
      <c r="WN1906" s="672"/>
      <c r="WO1906" s="672"/>
      <c r="WP1906" s="672"/>
      <c r="WQ1906" s="672"/>
      <c r="WR1906" s="672"/>
      <c r="WS1906" s="672"/>
      <c r="WT1906" s="672"/>
      <c r="WU1906" s="672"/>
      <c r="WV1906" s="672"/>
      <c r="WW1906" s="672"/>
      <c r="WX1906" s="672"/>
      <c r="WY1906" s="672"/>
      <c r="WZ1906" s="672"/>
      <c r="XA1906" s="672"/>
      <c r="XB1906" s="672"/>
      <c r="XC1906" s="672"/>
      <c r="XD1906" s="672"/>
      <c r="XE1906" s="672"/>
      <c r="XF1906" s="672"/>
      <c r="XG1906" s="672"/>
      <c r="XH1906" s="672"/>
      <c r="XI1906" s="672"/>
      <c r="XJ1906" s="672"/>
      <c r="XK1906" s="672"/>
      <c r="XL1906" s="672"/>
      <c r="XM1906" s="672"/>
      <c r="XN1906" s="672"/>
      <c r="XO1906" s="672"/>
      <c r="XP1906" s="672"/>
      <c r="XQ1906" s="672"/>
      <c r="XR1906" s="672"/>
      <c r="XS1906" s="672"/>
      <c r="XT1906" s="672"/>
      <c r="XU1906" s="672"/>
      <c r="XV1906" s="672"/>
      <c r="XW1906" s="672"/>
      <c r="XX1906" s="672"/>
      <c r="XY1906" s="672"/>
      <c r="XZ1906" s="672"/>
      <c r="YA1906" s="672"/>
      <c r="YB1906" s="672"/>
      <c r="YC1906" s="672"/>
      <c r="YD1906" s="672"/>
      <c r="YE1906" s="672"/>
      <c r="YF1906" s="672"/>
      <c r="YG1906" s="672"/>
      <c r="YH1906" s="672"/>
      <c r="YI1906" s="672"/>
      <c r="YJ1906" s="672"/>
      <c r="YK1906" s="672"/>
      <c r="YL1906" s="672"/>
      <c r="YM1906" s="672"/>
      <c r="YN1906" s="672"/>
      <c r="YO1906" s="672"/>
      <c r="YP1906" s="672"/>
      <c r="YQ1906" s="672"/>
      <c r="YR1906" s="672"/>
      <c r="YS1906" s="672"/>
      <c r="YT1906" s="672"/>
      <c r="YU1906" s="672"/>
      <c r="YV1906" s="672"/>
      <c r="YW1906" s="672"/>
      <c r="YX1906" s="672"/>
      <c r="YY1906" s="672"/>
      <c r="YZ1906" s="672"/>
      <c r="ZA1906" s="672"/>
      <c r="ZB1906" s="672"/>
      <c r="ZC1906" s="672"/>
      <c r="ZD1906" s="672"/>
      <c r="ZE1906" s="672"/>
      <c r="ZF1906" s="672"/>
      <c r="ZG1906" s="672"/>
      <c r="ZH1906" s="672"/>
      <c r="ZI1906" s="672"/>
      <c r="ZJ1906" s="672"/>
      <c r="ZK1906" s="672"/>
      <c r="ZL1906" s="672"/>
      <c r="ZM1906" s="672"/>
      <c r="ZN1906" s="672"/>
      <c r="ZO1906" s="672"/>
      <c r="ZP1906" s="672"/>
      <c r="ZQ1906" s="672"/>
      <c r="ZR1906" s="672"/>
      <c r="ZS1906" s="672"/>
      <c r="ZT1906" s="672"/>
      <c r="ZU1906" s="672"/>
      <c r="ZV1906" s="672"/>
      <c r="ZW1906" s="672"/>
      <c r="ZX1906" s="672"/>
      <c r="ZY1906" s="672"/>
      <c r="ZZ1906" s="672"/>
      <c r="AAA1906" s="672"/>
      <c r="AAB1906" s="672"/>
      <c r="AAC1906" s="672"/>
      <c r="AAD1906" s="672"/>
      <c r="AAE1906" s="672"/>
      <c r="AAF1906" s="672"/>
      <c r="AAG1906" s="672"/>
      <c r="AAH1906" s="672"/>
      <c r="AAI1906" s="672"/>
      <c r="AAJ1906" s="672"/>
      <c r="AAK1906" s="672"/>
      <c r="AAL1906" s="672"/>
      <c r="AAM1906" s="672"/>
      <c r="AAN1906" s="672"/>
      <c r="AAO1906" s="672"/>
      <c r="AAP1906" s="672"/>
      <c r="AAQ1906" s="672"/>
      <c r="AAR1906" s="672"/>
      <c r="AAS1906" s="672"/>
      <c r="AAT1906" s="672"/>
      <c r="AAU1906" s="672"/>
      <c r="AAV1906" s="672"/>
      <c r="AAW1906" s="672"/>
      <c r="AAX1906" s="672"/>
      <c r="AAY1906" s="672"/>
      <c r="AAZ1906" s="672"/>
      <c r="ABA1906" s="672"/>
      <c r="ABB1906" s="672"/>
      <c r="ABC1906" s="672"/>
      <c r="ABD1906" s="672"/>
      <c r="ABE1906" s="672"/>
      <c r="ABF1906" s="672"/>
      <c r="ABG1906" s="672"/>
      <c r="ABH1906" s="672"/>
      <c r="ABI1906" s="672"/>
      <c r="ABJ1906" s="672"/>
      <c r="ABK1906" s="672"/>
      <c r="ABL1906" s="672"/>
      <c r="ABM1906" s="672"/>
      <c r="ABN1906" s="672"/>
      <c r="ABO1906" s="672"/>
      <c r="ABP1906" s="672"/>
      <c r="ABQ1906" s="672"/>
      <c r="ABR1906" s="672"/>
      <c r="ABS1906" s="672"/>
      <c r="ABT1906" s="672"/>
      <c r="ABU1906" s="672"/>
      <c r="ABV1906" s="672"/>
      <c r="ABW1906" s="672"/>
      <c r="ABX1906" s="672"/>
      <c r="ABY1906" s="672"/>
      <c r="ABZ1906" s="672"/>
      <c r="ACA1906" s="672"/>
      <c r="ACB1906" s="672"/>
      <c r="ACC1906" s="672"/>
      <c r="ACD1906" s="672"/>
      <c r="ACE1906" s="672"/>
      <c r="ACF1906" s="672"/>
      <c r="ACG1906" s="672"/>
      <c r="ACH1906" s="672"/>
      <c r="ACI1906" s="672"/>
      <c r="ACJ1906" s="672"/>
      <c r="ACK1906" s="672"/>
      <c r="ACL1906" s="672"/>
      <c r="ACM1906" s="672"/>
      <c r="ACN1906" s="672"/>
      <c r="ACO1906" s="672"/>
      <c r="ACP1906" s="672"/>
      <c r="ACQ1906" s="672"/>
      <c r="ACR1906" s="672"/>
      <c r="ACS1906" s="672"/>
      <c r="ACT1906" s="672"/>
      <c r="ACU1906" s="672"/>
      <c r="ACV1906" s="672"/>
      <c r="ACW1906" s="672"/>
      <c r="ACX1906" s="672"/>
      <c r="ACY1906" s="672"/>
      <c r="ACZ1906" s="672"/>
      <c r="ADA1906" s="672"/>
      <c r="ADB1906" s="672"/>
      <c r="ADC1906" s="672"/>
      <c r="ADD1906" s="672"/>
      <c r="ADE1906" s="672"/>
      <c r="ADF1906" s="672"/>
      <c r="ADG1906" s="672"/>
      <c r="ADH1906" s="672"/>
      <c r="ADI1906" s="672"/>
      <c r="ADJ1906" s="672"/>
      <c r="ADK1906" s="672"/>
      <c r="ADL1906" s="672"/>
      <c r="ADM1906" s="672"/>
      <c r="ADN1906" s="672"/>
      <c r="ADO1906" s="672"/>
      <c r="ADP1906" s="672"/>
      <c r="ADQ1906" s="672"/>
      <c r="ADR1906" s="672"/>
      <c r="ADS1906" s="672"/>
      <c r="ADT1906" s="672"/>
      <c r="ADU1906" s="672"/>
      <c r="ADV1906" s="672"/>
      <c r="ADW1906" s="672"/>
      <c r="ADX1906" s="672"/>
      <c r="ADY1906" s="672"/>
      <c r="ADZ1906" s="672"/>
      <c r="AEA1906" s="672"/>
      <c r="AEB1906" s="672"/>
      <c r="AEC1906" s="672"/>
      <c r="AED1906" s="672"/>
      <c r="AEE1906" s="672"/>
      <c r="AEF1906" s="672"/>
      <c r="AEG1906" s="672"/>
      <c r="AEH1906" s="672"/>
      <c r="AEI1906" s="672"/>
      <c r="AEJ1906" s="672"/>
      <c r="AEK1906" s="672"/>
      <c r="AEL1906" s="672"/>
      <c r="AEM1906" s="672"/>
      <c r="AEN1906" s="672"/>
      <c r="AEO1906" s="672"/>
      <c r="AEP1906" s="672"/>
      <c r="AEQ1906" s="672"/>
      <c r="AER1906" s="672"/>
      <c r="AES1906" s="672"/>
      <c r="AET1906" s="672"/>
      <c r="AEU1906" s="672"/>
      <c r="AEV1906" s="672"/>
      <c r="AEW1906" s="672"/>
      <c r="AEX1906" s="672"/>
      <c r="AEY1906" s="672"/>
      <c r="AEZ1906" s="672"/>
      <c r="AFA1906" s="672"/>
      <c r="AFB1906" s="672"/>
      <c r="AFC1906" s="672"/>
      <c r="AFD1906" s="672"/>
      <c r="AFE1906" s="672"/>
      <c r="AFF1906" s="672"/>
      <c r="AFG1906" s="672"/>
      <c r="AFH1906" s="672"/>
      <c r="AFI1906" s="672"/>
      <c r="AFJ1906" s="672"/>
      <c r="AFK1906" s="672"/>
      <c r="AFL1906" s="672"/>
      <c r="AFM1906" s="672"/>
      <c r="AFN1906" s="672"/>
      <c r="AFO1906" s="672"/>
      <c r="AFP1906" s="672"/>
      <c r="AFQ1906" s="672"/>
      <c r="AFR1906" s="672"/>
      <c r="AFS1906" s="672"/>
      <c r="AFT1906" s="672"/>
      <c r="AFU1906" s="672"/>
      <c r="AFV1906" s="672"/>
      <c r="AFW1906" s="672"/>
      <c r="AFX1906" s="672"/>
      <c r="AFY1906" s="672"/>
      <c r="AFZ1906" s="672"/>
      <c r="AGA1906" s="672"/>
      <c r="AGB1906" s="672"/>
      <c r="AGC1906" s="672"/>
      <c r="AGD1906" s="672"/>
      <c r="AGE1906" s="672"/>
      <c r="AGF1906" s="672"/>
      <c r="AGG1906" s="672"/>
      <c r="AGH1906" s="672"/>
      <c r="AGI1906" s="672"/>
      <c r="AGJ1906" s="672"/>
      <c r="AGK1906" s="672"/>
      <c r="AGL1906" s="672"/>
      <c r="AGM1906" s="672"/>
      <c r="AGN1906" s="672"/>
      <c r="AGO1906" s="672"/>
      <c r="AGP1906" s="672"/>
      <c r="AGQ1906" s="672"/>
      <c r="AGR1906" s="672"/>
      <c r="AGS1906" s="672"/>
      <c r="AGT1906" s="672"/>
      <c r="AGU1906" s="672"/>
      <c r="AGV1906" s="672"/>
      <c r="AGW1906" s="672"/>
      <c r="AGX1906" s="672"/>
      <c r="AGY1906" s="672"/>
      <c r="AGZ1906" s="672"/>
      <c r="AHA1906" s="672"/>
      <c r="AHB1906" s="672"/>
      <c r="AHC1906" s="672"/>
      <c r="AHD1906" s="672"/>
      <c r="AHE1906" s="672"/>
      <c r="AHF1906" s="672"/>
      <c r="AHG1906" s="672"/>
      <c r="AHH1906" s="672"/>
      <c r="AHI1906" s="672"/>
      <c r="AHJ1906" s="672"/>
      <c r="AHK1906" s="672"/>
      <c r="AHL1906" s="672"/>
      <c r="AHM1906" s="672"/>
      <c r="AHN1906" s="672"/>
      <c r="AHO1906" s="672"/>
      <c r="AHP1906" s="672"/>
      <c r="AHQ1906" s="672"/>
      <c r="AHR1906" s="672"/>
      <c r="AHS1906" s="672"/>
      <c r="AHT1906" s="672"/>
      <c r="AHU1906" s="672"/>
      <c r="AHV1906" s="672"/>
      <c r="AHW1906" s="672"/>
      <c r="AHX1906" s="672"/>
      <c r="AHY1906" s="672"/>
      <c r="AHZ1906" s="672"/>
      <c r="AIA1906" s="672"/>
      <c r="AIB1906" s="672"/>
      <c r="AIC1906" s="672"/>
      <c r="AID1906" s="672"/>
      <c r="AIE1906" s="672"/>
      <c r="AIF1906" s="672"/>
      <c r="AIG1906" s="672"/>
      <c r="AIH1906" s="672"/>
      <c r="AII1906" s="672"/>
      <c r="AIJ1906" s="672"/>
      <c r="AIK1906" s="672"/>
      <c r="AIL1906" s="672"/>
      <c r="AIM1906" s="672"/>
      <c r="AIN1906" s="672"/>
      <c r="AIO1906" s="672"/>
      <c r="AIP1906" s="672"/>
      <c r="AIQ1906" s="672"/>
      <c r="AIR1906" s="672"/>
      <c r="AIS1906" s="672"/>
      <c r="AIT1906" s="672"/>
      <c r="AIU1906" s="672"/>
      <c r="AIV1906" s="672"/>
      <c r="AIW1906" s="672"/>
      <c r="AIX1906" s="672"/>
      <c r="AIY1906" s="672"/>
      <c r="AIZ1906" s="672"/>
      <c r="AJA1906" s="672"/>
      <c r="AJB1906" s="672"/>
      <c r="AJC1906" s="672"/>
      <c r="AJD1906" s="672"/>
      <c r="AJE1906" s="672"/>
      <c r="AJF1906" s="672"/>
      <c r="AJG1906" s="672"/>
      <c r="AJH1906" s="672"/>
      <c r="AJI1906" s="672"/>
      <c r="AJJ1906" s="672"/>
      <c r="AJK1906" s="672"/>
      <c r="AJL1906" s="672"/>
      <c r="AJM1906" s="672"/>
      <c r="AJN1906" s="672"/>
      <c r="AJO1906" s="672"/>
      <c r="AJP1906" s="672"/>
      <c r="AJQ1906" s="672"/>
      <c r="AJR1906" s="672"/>
      <c r="AJS1906" s="672"/>
      <c r="AJT1906" s="672"/>
      <c r="AJU1906" s="672"/>
      <c r="AJV1906" s="672"/>
      <c r="AJW1906" s="672"/>
      <c r="AJX1906" s="672"/>
      <c r="AJY1906" s="672"/>
      <c r="AJZ1906" s="672"/>
      <c r="AKA1906" s="672"/>
      <c r="AKB1906" s="672"/>
      <c r="AKC1906" s="672"/>
      <c r="AKD1906" s="672"/>
      <c r="AKE1906" s="672"/>
      <c r="AKF1906" s="672"/>
      <c r="AKG1906" s="672"/>
      <c r="AKH1906" s="672"/>
      <c r="AKI1906" s="672"/>
      <c r="AKJ1906" s="672"/>
      <c r="AKK1906" s="672"/>
      <c r="AKL1906" s="672"/>
      <c r="AKM1906" s="672"/>
      <c r="AKN1906" s="672"/>
      <c r="AKO1906" s="672"/>
      <c r="AKP1906" s="672"/>
      <c r="AKQ1906" s="672"/>
      <c r="AKR1906" s="672"/>
      <c r="AKS1906" s="672"/>
      <c r="AKT1906" s="672"/>
      <c r="AKU1906" s="672"/>
      <c r="AKV1906" s="672"/>
      <c r="AKW1906" s="672"/>
      <c r="AKX1906" s="672"/>
      <c r="AKY1906" s="672"/>
      <c r="AKZ1906" s="672"/>
      <c r="ALA1906" s="672"/>
      <c r="ALB1906" s="672"/>
      <c r="ALC1906" s="672"/>
      <c r="ALD1906" s="672"/>
      <c r="ALE1906" s="672"/>
      <c r="ALF1906" s="672"/>
      <c r="ALG1906" s="672"/>
      <c r="ALH1906" s="672"/>
      <c r="ALI1906" s="672"/>
      <c r="ALJ1906" s="672"/>
      <c r="ALK1906" s="672"/>
      <c r="ALL1906" s="672"/>
      <c r="ALM1906" s="672"/>
      <c r="ALN1906" s="672"/>
      <c r="ALO1906" s="672"/>
      <c r="ALP1906" s="672"/>
      <c r="ALQ1906" s="672"/>
      <c r="ALR1906" s="672"/>
      <c r="ALS1906" s="672"/>
      <c r="ALT1906" s="672"/>
      <c r="ALU1906" s="672"/>
      <c r="ALV1906" s="672"/>
      <c r="ALW1906" s="672"/>
      <c r="ALX1906" s="672"/>
      <c r="ALY1906" s="672"/>
      <c r="ALZ1906" s="672"/>
      <c r="AMA1906" s="672"/>
      <c r="AMB1906" s="672"/>
      <c r="AMC1906" s="672"/>
      <c r="AMD1906" s="672"/>
      <c r="AME1906" s="672"/>
      <c r="AMF1906" s="672"/>
      <c r="AMG1906" s="672"/>
      <c r="AMH1906" s="672"/>
      <c r="AMI1906" s="672"/>
      <c r="AMJ1906" s="672"/>
      <c r="AMK1906" s="672"/>
      <c r="AML1906" s="672"/>
      <c r="AMM1906" s="672"/>
      <c r="AMN1906" s="672"/>
      <c r="AMO1906" s="672"/>
      <c r="AMP1906" s="672"/>
      <c r="AMQ1906" s="672"/>
      <c r="AMR1906" s="672"/>
      <c r="AMS1906" s="672"/>
      <c r="AMT1906" s="672"/>
      <c r="AMU1906" s="672"/>
      <c r="AMV1906" s="672"/>
      <c r="AMW1906" s="672"/>
      <c r="AMX1906" s="672"/>
      <c r="AMY1906" s="672"/>
      <c r="AMZ1906" s="672"/>
      <c r="ANA1906" s="672"/>
      <c r="ANB1906" s="672"/>
      <c r="ANC1906" s="672"/>
      <c r="AND1906" s="672"/>
      <c r="ANE1906" s="672"/>
      <c r="ANF1906" s="672"/>
      <c r="ANG1906" s="672"/>
      <c r="ANH1906" s="672"/>
      <c r="ANI1906" s="672"/>
      <c r="ANJ1906" s="672"/>
      <c r="ANK1906" s="672"/>
      <c r="ANL1906" s="672"/>
      <c r="ANM1906" s="672"/>
      <c r="ANN1906" s="672"/>
      <c r="ANO1906" s="672"/>
      <c r="ANP1906" s="672"/>
      <c r="ANQ1906" s="672"/>
      <c r="ANR1906" s="672"/>
      <c r="ANS1906" s="672"/>
      <c r="ANT1906" s="672"/>
      <c r="ANU1906" s="672"/>
      <c r="ANV1906" s="672"/>
      <c r="ANW1906" s="672"/>
      <c r="ANX1906" s="672"/>
      <c r="ANY1906" s="672"/>
      <c r="ANZ1906" s="672"/>
      <c r="AOA1906" s="672"/>
      <c r="AOB1906" s="672"/>
      <c r="AOC1906" s="672"/>
      <c r="AOD1906" s="672"/>
      <c r="AOE1906" s="672"/>
      <c r="AOF1906" s="672"/>
      <c r="AOG1906" s="672"/>
      <c r="AOH1906" s="672"/>
      <c r="AOI1906" s="672"/>
      <c r="AOJ1906" s="672"/>
      <c r="AOK1906" s="672"/>
      <c r="AOL1906" s="672"/>
      <c r="AOM1906" s="672"/>
      <c r="AON1906" s="672"/>
      <c r="AOO1906" s="672"/>
      <c r="AOP1906" s="672"/>
      <c r="AOQ1906" s="672"/>
      <c r="AOR1906" s="672"/>
      <c r="AOS1906" s="672"/>
      <c r="AOT1906" s="672"/>
      <c r="AOU1906" s="672"/>
      <c r="AOV1906" s="672"/>
      <c r="AOW1906" s="672"/>
      <c r="AOX1906" s="672"/>
      <c r="AOY1906" s="672"/>
      <c r="AOZ1906" s="672"/>
      <c r="APA1906" s="672"/>
      <c r="APB1906" s="672"/>
      <c r="APC1906" s="672"/>
      <c r="APD1906" s="672"/>
      <c r="APE1906" s="672"/>
      <c r="APF1906" s="672"/>
      <c r="APG1906" s="672"/>
      <c r="APH1906" s="672"/>
      <c r="API1906" s="672"/>
      <c r="APJ1906" s="672"/>
      <c r="APK1906" s="672"/>
      <c r="APL1906" s="672"/>
      <c r="APM1906" s="672"/>
      <c r="APN1906" s="672"/>
      <c r="APO1906" s="672"/>
      <c r="APP1906" s="672"/>
      <c r="APQ1906" s="672"/>
      <c r="APR1906" s="672"/>
      <c r="APS1906" s="672"/>
      <c r="APT1906" s="672"/>
      <c r="APU1906" s="672"/>
      <c r="APV1906" s="672"/>
      <c r="APW1906" s="672"/>
      <c r="APX1906" s="672"/>
      <c r="APY1906" s="672"/>
      <c r="APZ1906" s="672"/>
      <c r="AQA1906" s="672"/>
      <c r="AQB1906" s="672"/>
      <c r="AQC1906" s="672"/>
      <c r="AQD1906" s="672"/>
      <c r="AQE1906" s="672"/>
      <c r="AQF1906" s="672"/>
      <c r="AQG1906" s="672"/>
      <c r="AQH1906" s="672"/>
      <c r="AQI1906" s="672"/>
      <c r="AQJ1906" s="672"/>
      <c r="AQK1906" s="672"/>
      <c r="AQL1906" s="672"/>
      <c r="AQM1906" s="672"/>
      <c r="AQN1906" s="672"/>
      <c r="AQO1906" s="672"/>
      <c r="AQP1906" s="672"/>
      <c r="AQQ1906" s="672"/>
      <c r="AQR1906" s="672"/>
      <c r="AQS1906" s="672"/>
      <c r="AQT1906" s="672"/>
      <c r="AQU1906" s="672"/>
      <c r="AQV1906" s="672"/>
      <c r="AQW1906" s="672"/>
      <c r="AQX1906" s="672"/>
      <c r="AQY1906" s="672"/>
      <c r="AQZ1906" s="672"/>
      <c r="ARA1906" s="672"/>
      <c r="ARB1906" s="672"/>
      <c r="ARC1906" s="672"/>
      <c r="ARD1906" s="672"/>
      <c r="ARE1906" s="672"/>
      <c r="ARF1906" s="672"/>
      <c r="ARG1906" s="672"/>
      <c r="ARH1906" s="672"/>
      <c r="ARI1906" s="672"/>
      <c r="ARJ1906" s="672"/>
      <c r="ARK1906" s="672"/>
      <c r="ARL1906" s="672"/>
      <c r="ARM1906" s="672"/>
      <c r="ARN1906" s="672"/>
      <c r="ARO1906" s="672"/>
      <c r="ARP1906" s="672"/>
      <c r="ARQ1906" s="672"/>
      <c r="ARR1906" s="672"/>
      <c r="ARS1906" s="672"/>
      <c r="ART1906" s="672"/>
      <c r="ARU1906" s="672"/>
      <c r="ARV1906" s="672"/>
      <c r="ARW1906" s="672"/>
      <c r="ARX1906" s="672"/>
      <c r="ARY1906" s="672"/>
      <c r="ARZ1906" s="672"/>
      <c r="ASA1906" s="672"/>
      <c r="ASB1906" s="672"/>
      <c r="ASC1906" s="672"/>
      <c r="ASD1906" s="672"/>
      <c r="ASE1906" s="672"/>
      <c r="ASF1906" s="672"/>
      <c r="ASG1906" s="672"/>
      <c r="ASH1906" s="672"/>
      <c r="ASI1906" s="672"/>
      <c r="ASJ1906" s="672"/>
      <c r="ASK1906" s="672"/>
      <c r="ASL1906" s="672"/>
      <c r="ASM1906" s="672"/>
      <c r="ASN1906" s="672"/>
      <c r="ASO1906" s="672"/>
      <c r="ASP1906" s="672"/>
      <c r="ASQ1906" s="672"/>
      <c r="ASR1906" s="672"/>
      <c r="ASS1906" s="672"/>
      <c r="AST1906" s="672"/>
      <c r="ASU1906" s="672"/>
      <c r="ASV1906" s="672"/>
      <c r="ASW1906" s="672"/>
      <c r="ASX1906" s="672"/>
      <c r="ASY1906" s="672"/>
      <c r="ASZ1906" s="672"/>
      <c r="ATA1906" s="672"/>
      <c r="ATB1906" s="672"/>
      <c r="ATC1906" s="672"/>
      <c r="ATD1906" s="672"/>
      <c r="ATE1906" s="672"/>
      <c r="ATF1906" s="672"/>
      <c r="ATG1906" s="672"/>
      <c r="ATH1906" s="672"/>
      <c r="ATI1906" s="672"/>
      <c r="ATJ1906" s="672"/>
      <c r="ATK1906" s="672"/>
      <c r="ATL1906" s="672"/>
      <c r="ATM1906" s="672"/>
      <c r="ATN1906" s="672"/>
      <c r="ATO1906" s="672"/>
      <c r="ATP1906" s="672"/>
      <c r="ATQ1906" s="672"/>
      <c r="ATR1906" s="672"/>
      <c r="ATS1906" s="672"/>
      <c r="ATT1906" s="672"/>
      <c r="ATU1906" s="672"/>
      <c r="ATV1906" s="672"/>
      <c r="ATW1906" s="672"/>
      <c r="ATX1906" s="672"/>
      <c r="ATY1906" s="672"/>
      <c r="ATZ1906" s="672"/>
      <c r="AUA1906" s="672"/>
      <c r="AUB1906" s="672"/>
      <c r="AUC1906" s="672"/>
      <c r="AUD1906" s="672"/>
      <c r="AUE1906" s="672"/>
      <c r="AUF1906" s="672"/>
      <c r="AUG1906" s="672"/>
      <c r="AUH1906" s="672"/>
      <c r="AUI1906" s="672"/>
      <c r="AUJ1906" s="672"/>
      <c r="AUK1906" s="672"/>
      <c r="AUL1906" s="672"/>
      <c r="AUM1906" s="672"/>
      <c r="AUN1906" s="672"/>
      <c r="AUO1906" s="672"/>
      <c r="AUP1906" s="672"/>
      <c r="AUQ1906" s="672"/>
      <c r="AUR1906" s="672"/>
      <c r="AUS1906" s="672"/>
      <c r="AUT1906" s="672"/>
      <c r="AUU1906" s="672"/>
      <c r="AUV1906" s="672"/>
      <c r="AUW1906" s="672"/>
      <c r="AUX1906" s="672"/>
      <c r="AUY1906" s="672"/>
      <c r="AUZ1906" s="672"/>
      <c r="AVA1906" s="672"/>
      <c r="AVB1906" s="672"/>
      <c r="AVC1906" s="672"/>
      <c r="AVD1906" s="672"/>
      <c r="AVE1906" s="672"/>
      <c r="AVF1906" s="672"/>
      <c r="AVG1906" s="672"/>
      <c r="AVH1906" s="672"/>
      <c r="AVI1906" s="672"/>
      <c r="AVJ1906" s="672"/>
      <c r="AVK1906" s="672"/>
    </row>
    <row r="1907" spans="1:1259">
      <c r="A1907" s="697"/>
      <c r="B1907" s="558"/>
      <c r="C1907" s="558"/>
      <c r="D1907" s="676" t="s">
        <v>1067</v>
      </c>
      <c r="E1907" s="524"/>
      <c r="F1907" s="676" t="s">
        <v>87</v>
      </c>
      <c r="G1907" s="676">
        <v>2022</v>
      </c>
      <c r="H1907" s="676">
        <v>4</v>
      </c>
      <c r="I1907" s="687"/>
      <c r="J1907" s="677"/>
      <c r="K1907" s="676" t="s">
        <v>1412</v>
      </c>
      <c r="L1907" s="677" t="s">
        <v>1400</v>
      </c>
      <c r="M1907" s="677">
        <v>44357</v>
      </c>
      <c r="N1907" s="677"/>
      <c r="O1907" s="677"/>
      <c r="P1907" s="677">
        <v>44635</v>
      </c>
      <c r="Q1907" s="677">
        <v>44663</v>
      </c>
      <c r="R1907" s="677">
        <v>44678</v>
      </c>
      <c r="S1907" s="676" t="s">
        <v>1401</v>
      </c>
      <c r="T1907" s="676">
        <v>72</v>
      </c>
      <c r="U1907" s="676" t="s">
        <v>1086</v>
      </c>
      <c r="V1907" s="676" t="s">
        <v>1072</v>
      </c>
      <c r="W1907" s="678">
        <v>475</v>
      </c>
      <c r="X1907" s="551">
        <v>4140</v>
      </c>
      <c r="Y1907" s="693">
        <v>1966500</v>
      </c>
      <c r="Z1907" s="680">
        <v>0.39499999999999996</v>
      </c>
      <c r="AA1907" s="682">
        <f>Y1907*Z1907</f>
        <v>776767.49999999988</v>
      </c>
      <c r="AB1907" s="521"/>
      <c r="AC1907" s="668">
        <v>0</v>
      </c>
      <c r="AD1907" s="676"/>
      <c r="AE1907" s="684"/>
      <c r="AF1907" s="695">
        <f>AA1907+AD1907+AE1907</f>
        <v>776767.49999999988</v>
      </c>
      <c r="AG1907" s="676" t="s">
        <v>47</v>
      </c>
      <c r="AH1907" s="641">
        <v>10</v>
      </c>
      <c r="AI1907" s="676">
        <v>60</v>
      </c>
      <c r="AJ1907" s="676" t="s">
        <v>1413</v>
      </c>
      <c r="AK1907" s="676" t="s">
        <v>1089</v>
      </c>
      <c r="AL1907" s="696">
        <v>8873</v>
      </c>
      <c r="AM1907" s="676" t="s">
        <v>52</v>
      </c>
      <c r="AN1907" s="676" t="s">
        <v>1089</v>
      </c>
      <c r="AO1907" s="676"/>
      <c r="AP1907" s="676" t="s">
        <v>92</v>
      </c>
      <c r="AQ1907" s="676" t="s">
        <v>1113</v>
      </c>
      <c r="AR1907" s="676"/>
      <c r="AS1907" s="523" t="s">
        <v>1078</v>
      </c>
      <c r="AT1907" s="523" t="s">
        <v>1078</v>
      </c>
      <c r="AU1907" s="523" t="s">
        <v>1078</v>
      </c>
      <c r="AV1907" s="674"/>
      <c r="AW1907" s="673" t="str">
        <f>U1907</f>
        <v>12005833C</v>
      </c>
      <c r="AX1907" s="673" cm="1">
        <f t="array" ref="AX1907">SUM(MID(0&amp;AW1907,LARGE(INDEX(ISNUMBER(--MID(AW1907,ROW($1:$8),1))*ROW($1:$8),),ROW($1:$8))+1,1)*10^ROW($1:$8)/10)</f>
        <v>12005833</v>
      </c>
      <c r="AY1907" s="673" t="str">
        <f>VLOOKUP($AX1907,'Item Master Data'!$A:$F,3,FALSE)</f>
        <v>Q.PEAK DUO XL G10 BFG</v>
      </c>
      <c r="AZ1907" s="673">
        <f>VLOOKUP($AX1907,'Item Master Data'!$A:$F,6,FALSE)</f>
        <v>475</v>
      </c>
      <c r="BA1907" s="673" t="e">
        <f>X1907/BB1907</f>
        <v>#VALUE!</v>
      </c>
      <c r="BB1907" s="673" t="str">
        <f>VLOOKUP(AX1907,'Item Master Data'!$A:$G,7,FALSE)</f>
        <v> 30</v>
      </c>
      <c r="BC1907" s="673"/>
      <c r="BD1907" s="673">
        <f>W1907-AZ1907</f>
        <v>0</v>
      </c>
      <c r="BE1907" s="593"/>
      <c r="BF1907" s="593"/>
      <c r="BG1907" s="593"/>
      <c r="BH1907" s="593"/>
      <c r="BI1907" s="593"/>
      <c r="BJ1907" s="593"/>
      <c r="BK1907" s="593"/>
      <c r="BL1907" s="593"/>
      <c r="BM1907" s="593"/>
      <c r="BN1907" s="593"/>
      <c r="BO1907" s="593"/>
      <c r="BP1907" s="593"/>
      <c r="BQ1907" s="593"/>
      <c r="BR1907" s="593"/>
      <c r="BS1907" s="593"/>
      <c r="BT1907" s="593"/>
      <c r="BU1907" s="593"/>
      <c r="BV1907" s="593"/>
      <c r="BW1907" s="593"/>
      <c r="BX1907" s="593"/>
      <c r="BY1907" s="593"/>
      <c r="BZ1907" s="593"/>
      <c r="CA1907" s="593"/>
      <c r="CB1907" s="593"/>
      <c r="CC1907" s="593"/>
      <c r="CD1907" s="593"/>
      <c r="CE1907" s="593"/>
      <c r="CF1907" s="593"/>
      <c r="CG1907" s="593"/>
      <c r="CH1907" s="593"/>
      <c r="CI1907" s="593"/>
      <c r="CJ1907" s="593"/>
      <c r="CK1907" s="593"/>
      <c r="CL1907" s="593"/>
      <c r="CM1907" s="593"/>
      <c r="CN1907" s="593"/>
      <c r="CO1907" s="593"/>
      <c r="CP1907" s="593"/>
      <c r="CQ1907" s="593"/>
      <c r="CR1907" s="593"/>
      <c r="CS1907" s="593"/>
      <c r="CT1907" s="593"/>
      <c r="CU1907" s="593"/>
      <c r="CV1907" s="593"/>
      <c r="CW1907" s="593"/>
      <c r="CX1907" s="593"/>
      <c r="CY1907" s="593"/>
      <c r="CZ1907" s="593"/>
      <c r="DA1907" s="593"/>
      <c r="DB1907" s="593"/>
      <c r="DC1907" s="593"/>
      <c r="DD1907" s="593"/>
      <c r="DE1907" s="593"/>
      <c r="DF1907" s="593"/>
      <c r="DG1907" s="593"/>
      <c r="DH1907" s="593"/>
      <c r="DI1907" s="593"/>
      <c r="DJ1907" s="593"/>
      <c r="DK1907" s="593"/>
      <c r="DL1907" s="593"/>
      <c r="DM1907" s="593"/>
      <c r="DN1907" s="593"/>
      <c r="DO1907" s="593"/>
      <c r="DP1907" s="593"/>
      <c r="DQ1907" s="593"/>
      <c r="DR1907" s="593"/>
      <c r="DS1907" s="593"/>
      <c r="DT1907" s="593"/>
      <c r="DU1907" s="593"/>
      <c r="DV1907" s="593"/>
      <c r="DW1907" s="593"/>
      <c r="DX1907" s="593"/>
      <c r="DY1907" s="593"/>
      <c r="DZ1907" s="593"/>
      <c r="EA1907" s="593"/>
      <c r="EB1907" s="593"/>
      <c r="EC1907" s="593"/>
      <c r="ED1907" s="593"/>
      <c r="EE1907" s="593"/>
      <c r="EF1907" s="593"/>
      <c r="EG1907" s="593"/>
      <c r="EH1907" s="593"/>
      <c r="EI1907" s="593"/>
      <c r="EJ1907" s="593"/>
      <c r="EK1907" s="593"/>
      <c r="EL1907" s="593"/>
      <c r="EM1907" s="593"/>
      <c r="EN1907" s="593"/>
      <c r="EO1907" s="593"/>
      <c r="EP1907" s="593"/>
      <c r="EQ1907" s="593"/>
      <c r="ER1907" s="593"/>
      <c r="ES1907" s="593"/>
      <c r="ET1907" s="593"/>
      <c r="EU1907" s="593"/>
      <c r="EV1907" s="593"/>
      <c r="EW1907" s="593"/>
      <c r="EX1907" s="593"/>
      <c r="EY1907" s="593"/>
      <c r="EZ1907" s="593"/>
      <c r="FA1907" s="593"/>
      <c r="FB1907" s="593"/>
      <c r="FC1907" s="593"/>
      <c r="FD1907" s="593"/>
      <c r="FE1907" s="593"/>
      <c r="FF1907" s="593"/>
      <c r="FG1907" s="593"/>
      <c r="FH1907" s="593"/>
      <c r="FI1907" s="593"/>
      <c r="FJ1907" s="593"/>
      <c r="FK1907" s="593"/>
      <c r="FL1907" s="593"/>
      <c r="FM1907" s="593"/>
      <c r="FN1907" s="593"/>
      <c r="FO1907" s="593"/>
      <c r="FP1907" s="593"/>
      <c r="FQ1907" s="593"/>
      <c r="FR1907" s="593"/>
      <c r="FS1907" s="593"/>
      <c r="FT1907" s="593"/>
      <c r="FU1907" s="593"/>
      <c r="FV1907" s="593"/>
      <c r="FW1907" s="593"/>
      <c r="FX1907" s="593"/>
      <c r="FY1907" s="593"/>
      <c r="FZ1907" s="593"/>
      <c r="GA1907" s="593"/>
      <c r="GB1907" s="593"/>
      <c r="GC1907" s="593"/>
      <c r="GD1907" s="593"/>
      <c r="GE1907" s="593"/>
      <c r="GF1907" s="593"/>
      <c r="GG1907" s="593"/>
      <c r="GH1907" s="593"/>
      <c r="GI1907" s="593"/>
      <c r="GJ1907" s="593"/>
      <c r="GK1907" s="593"/>
      <c r="GL1907" s="593"/>
      <c r="GM1907" s="593"/>
      <c r="GN1907" s="593"/>
      <c r="GO1907" s="593"/>
      <c r="GP1907" s="593"/>
      <c r="GQ1907" s="593"/>
      <c r="GR1907" s="593"/>
      <c r="GS1907" s="593"/>
      <c r="GT1907" s="593"/>
      <c r="GU1907" s="593"/>
      <c r="GV1907" s="593"/>
      <c r="GW1907" s="593"/>
      <c r="GX1907" s="593"/>
      <c r="GY1907" s="593"/>
      <c r="GZ1907" s="593"/>
      <c r="HA1907" s="593"/>
      <c r="HB1907" s="593"/>
      <c r="HC1907" s="593"/>
      <c r="HD1907" s="593"/>
      <c r="HE1907" s="593"/>
      <c r="HF1907" s="593"/>
      <c r="HG1907" s="593"/>
      <c r="HH1907" s="593"/>
      <c r="HI1907" s="593"/>
      <c r="HJ1907" s="593"/>
      <c r="HK1907" s="593"/>
      <c r="HL1907" s="593"/>
      <c r="HM1907" s="593"/>
      <c r="HN1907" s="593"/>
      <c r="HO1907" s="593"/>
      <c r="HP1907" s="593"/>
      <c r="HQ1907" s="593"/>
      <c r="HR1907" s="593"/>
      <c r="HS1907" s="593"/>
      <c r="HT1907" s="593"/>
      <c r="HU1907" s="593"/>
      <c r="HV1907" s="593"/>
      <c r="HW1907" s="593"/>
      <c r="HX1907" s="593"/>
      <c r="HY1907" s="593"/>
      <c r="HZ1907" s="593"/>
      <c r="IA1907" s="593"/>
      <c r="IB1907" s="593"/>
      <c r="IC1907" s="593"/>
      <c r="ID1907" s="593"/>
      <c r="IE1907" s="593"/>
      <c r="IF1907" s="593"/>
      <c r="IG1907" s="593"/>
      <c r="IH1907" s="593"/>
      <c r="II1907" s="593"/>
      <c r="IJ1907" s="593"/>
      <c r="IK1907" s="593"/>
      <c r="IL1907" s="593"/>
      <c r="IM1907" s="593"/>
      <c r="IN1907" s="593"/>
      <c r="IO1907" s="593"/>
      <c r="IP1907" s="593"/>
      <c r="IQ1907" s="593"/>
      <c r="IR1907" s="593"/>
      <c r="IS1907" s="593"/>
      <c r="IT1907" s="593"/>
      <c r="IU1907" s="593"/>
      <c r="IV1907" s="593"/>
      <c r="IW1907" s="593"/>
      <c r="IX1907" s="593"/>
      <c r="IY1907" s="593"/>
      <c r="IZ1907" s="593"/>
      <c r="JA1907" s="593"/>
      <c r="JB1907" s="593"/>
      <c r="JC1907" s="593"/>
      <c r="JD1907" s="593"/>
      <c r="JE1907" s="593"/>
      <c r="JF1907" s="593"/>
      <c r="JG1907" s="593"/>
      <c r="JH1907" s="593"/>
      <c r="JI1907" s="593"/>
      <c r="JJ1907" s="593"/>
      <c r="JK1907" s="593"/>
      <c r="JL1907" s="593"/>
      <c r="JM1907" s="593"/>
      <c r="JN1907" s="593"/>
      <c r="JO1907" s="593"/>
      <c r="JP1907" s="593"/>
      <c r="JQ1907" s="593"/>
      <c r="JR1907" s="593"/>
      <c r="JS1907" s="593"/>
      <c r="JT1907" s="593"/>
      <c r="JU1907" s="593"/>
      <c r="JV1907" s="593"/>
      <c r="JW1907" s="593"/>
      <c r="JX1907" s="593"/>
      <c r="JY1907" s="593"/>
      <c r="JZ1907" s="593"/>
      <c r="KA1907" s="593"/>
      <c r="KB1907" s="593"/>
      <c r="KC1907" s="593"/>
      <c r="KD1907" s="593"/>
      <c r="KE1907" s="593"/>
      <c r="KF1907" s="593"/>
      <c r="KG1907" s="593"/>
      <c r="KH1907" s="593"/>
      <c r="KI1907" s="593"/>
      <c r="KJ1907" s="593"/>
      <c r="KK1907" s="593"/>
      <c r="KL1907" s="593"/>
      <c r="KM1907" s="593"/>
      <c r="KN1907" s="593"/>
      <c r="KO1907" s="593"/>
      <c r="KP1907" s="593"/>
      <c r="KQ1907" s="593"/>
      <c r="KR1907" s="593"/>
      <c r="KS1907" s="593"/>
      <c r="KT1907" s="593"/>
      <c r="KU1907" s="593"/>
      <c r="KV1907" s="593"/>
      <c r="KW1907" s="593"/>
      <c r="KX1907" s="593"/>
      <c r="KY1907" s="593"/>
      <c r="KZ1907" s="593"/>
      <c r="LA1907" s="593"/>
      <c r="LB1907" s="593"/>
      <c r="LC1907" s="593"/>
      <c r="LD1907" s="593"/>
      <c r="LE1907" s="593"/>
      <c r="LF1907" s="593"/>
      <c r="LG1907" s="593"/>
      <c r="LH1907" s="593"/>
      <c r="LI1907" s="593"/>
      <c r="LJ1907" s="593"/>
      <c r="LK1907" s="593"/>
      <c r="LL1907" s="593"/>
      <c r="LM1907" s="593"/>
      <c r="LN1907" s="593"/>
      <c r="LO1907" s="593"/>
      <c r="LP1907" s="593"/>
      <c r="LQ1907" s="593"/>
      <c r="LR1907" s="593"/>
      <c r="LS1907" s="593"/>
      <c r="LT1907" s="593"/>
      <c r="LU1907" s="593"/>
      <c r="LV1907" s="593"/>
      <c r="LW1907" s="593"/>
      <c r="LX1907" s="593"/>
      <c r="LY1907" s="593"/>
      <c r="LZ1907" s="593"/>
      <c r="MA1907" s="593"/>
      <c r="MB1907" s="593"/>
      <c r="MC1907" s="593"/>
      <c r="MD1907" s="593"/>
      <c r="ME1907" s="593"/>
      <c r="MF1907" s="593"/>
      <c r="MG1907" s="593"/>
      <c r="MH1907" s="593"/>
      <c r="MI1907" s="593"/>
      <c r="MJ1907" s="593"/>
      <c r="MK1907" s="593"/>
      <c r="ML1907" s="593"/>
      <c r="MM1907" s="593"/>
      <c r="MN1907" s="593"/>
      <c r="MO1907" s="593"/>
      <c r="MP1907" s="593"/>
      <c r="MQ1907" s="593"/>
      <c r="MR1907" s="593"/>
      <c r="MS1907" s="593"/>
      <c r="MT1907" s="593"/>
      <c r="MU1907" s="593"/>
      <c r="MV1907" s="593"/>
      <c r="MW1907" s="593"/>
      <c r="MX1907" s="593"/>
      <c r="MY1907" s="593"/>
      <c r="MZ1907" s="593"/>
      <c r="NA1907" s="593"/>
      <c r="NB1907" s="593"/>
      <c r="NC1907" s="593"/>
      <c r="ND1907" s="593"/>
      <c r="NE1907" s="593"/>
      <c r="NF1907" s="593"/>
      <c r="NG1907" s="593"/>
      <c r="NH1907" s="593"/>
      <c r="NI1907" s="593"/>
      <c r="NJ1907" s="593"/>
      <c r="NK1907" s="593"/>
      <c r="NL1907" s="593"/>
      <c r="NM1907" s="593"/>
      <c r="NN1907" s="593"/>
      <c r="NO1907" s="593"/>
      <c r="NP1907" s="593"/>
      <c r="NQ1907" s="593"/>
      <c r="NR1907" s="593"/>
      <c r="NS1907" s="593"/>
      <c r="NT1907" s="593"/>
      <c r="NU1907" s="593"/>
      <c r="NV1907" s="593"/>
      <c r="NW1907" s="593"/>
      <c r="NX1907" s="593"/>
      <c r="NY1907" s="593"/>
      <c r="NZ1907" s="593"/>
      <c r="OA1907" s="593"/>
      <c r="OB1907" s="593"/>
      <c r="OC1907" s="593"/>
      <c r="OD1907" s="593"/>
      <c r="OE1907" s="593"/>
      <c r="OF1907" s="593"/>
      <c r="OG1907" s="593"/>
      <c r="OH1907" s="593"/>
      <c r="OI1907" s="593"/>
      <c r="OJ1907" s="593"/>
      <c r="OK1907" s="593"/>
      <c r="OL1907" s="593"/>
      <c r="OM1907" s="593"/>
      <c r="ON1907" s="593"/>
      <c r="OO1907" s="593"/>
      <c r="OP1907" s="593"/>
      <c r="OQ1907" s="593"/>
      <c r="OR1907" s="593"/>
      <c r="OS1907" s="593"/>
      <c r="OT1907" s="593"/>
      <c r="OU1907" s="593"/>
      <c r="OV1907" s="593"/>
      <c r="OW1907" s="593"/>
      <c r="OX1907" s="593"/>
      <c r="OY1907" s="593"/>
      <c r="OZ1907" s="593"/>
      <c r="PA1907" s="593"/>
      <c r="PB1907" s="593"/>
      <c r="PC1907" s="593"/>
      <c r="PD1907" s="593"/>
      <c r="PE1907" s="593"/>
      <c r="PF1907" s="593"/>
      <c r="PG1907" s="593"/>
      <c r="PH1907" s="593"/>
      <c r="PI1907" s="593"/>
      <c r="PJ1907" s="593"/>
      <c r="PK1907" s="593"/>
      <c r="PL1907" s="593"/>
      <c r="PM1907" s="593"/>
      <c r="PN1907" s="593"/>
      <c r="PO1907" s="593"/>
      <c r="PP1907" s="593"/>
      <c r="PQ1907" s="593"/>
      <c r="PR1907" s="593"/>
      <c r="PS1907" s="593"/>
      <c r="PT1907" s="593"/>
      <c r="PU1907" s="593"/>
      <c r="PV1907" s="593"/>
      <c r="PW1907" s="593"/>
      <c r="PX1907" s="593"/>
      <c r="PY1907" s="593"/>
      <c r="PZ1907" s="593"/>
      <c r="QA1907" s="593"/>
      <c r="QB1907" s="593"/>
      <c r="QC1907" s="593"/>
      <c r="QD1907" s="593"/>
      <c r="QE1907" s="593"/>
      <c r="QF1907" s="593"/>
      <c r="QG1907" s="593"/>
      <c r="QH1907" s="593"/>
      <c r="QI1907" s="593"/>
      <c r="QJ1907" s="593"/>
      <c r="QK1907" s="593"/>
      <c r="QL1907" s="593"/>
      <c r="QM1907" s="593"/>
      <c r="QN1907" s="593"/>
      <c r="QO1907" s="593"/>
      <c r="QP1907" s="593"/>
      <c r="QQ1907" s="593"/>
      <c r="QR1907" s="593"/>
      <c r="QS1907" s="593"/>
      <c r="QT1907" s="593"/>
      <c r="QU1907" s="593"/>
      <c r="QV1907" s="593"/>
      <c r="QW1907" s="593"/>
      <c r="QX1907" s="593"/>
      <c r="QY1907" s="593"/>
      <c r="QZ1907" s="593"/>
      <c r="RA1907" s="593"/>
      <c r="RB1907" s="593"/>
      <c r="RC1907" s="593"/>
      <c r="RD1907" s="593"/>
      <c r="RE1907" s="593"/>
      <c r="RF1907" s="593"/>
      <c r="RG1907" s="593"/>
      <c r="RH1907" s="593"/>
      <c r="RI1907" s="593"/>
      <c r="RJ1907" s="593"/>
      <c r="RK1907" s="593"/>
      <c r="RL1907" s="593"/>
      <c r="RM1907" s="593"/>
      <c r="RN1907" s="593"/>
      <c r="RO1907" s="593"/>
      <c r="RP1907" s="593"/>
      <c r="RQ1907" s="593"/>
      <c r="RR1907" s="593"/>
      <c r="RS1907" s="593"/>
      <c r="RT1907" s="593"/>
      <c r="RU1907" s="593"/>
      <c r="RV1907" s="593"/>
      <c r="RW1907" s="593"/>
      <c r="RX1907" s="593"/>
      <c r="RY1907" s="593"/>
      <c r="RZ1907" s="593"/>
      <c r="SA1907" s="593"/>
      <c r="SB1907" s="593"/>
      <c r="SC1907" s="593"/>
      <c r="SD1907" s="593"/>
      <c r="SE1907" s="593"/>
      <c r="SF1907" s="593"/>
      <c r="SG1907" s="593"/>
      <c r="SH1907" s="593"/>
      <c r="SI1907" s="593"/>
      <c r="SJ1907" s="593"/>
      <c r="SK1907" s="593"/>
      <c r="SL1907" s="593"/>
      <c r="SM1907" s="593"/>
      <c r="SN1907" s="593"/>
      <c r="SO1907" s="593"/>
      <c r="SP1907" s="593"/>
      <c r="SQ1907" s="593"/>
      <c r="SR1907" s="593"/>
      <c r="SS1907" s="593"/>
      <c r="ST1907" s="593"/>
      <c r="SU1907" s="593"/>
      <c r="SV1907" s="593"/>
      <c r="SW1907" s="593"/>
      <c r="SX1907" s="593"/>
      <c r="SY1907" s="593"/>
      <c r="SZ1907" s="593"/>
      <c r="TA1907" s="593"/>
      <c r="TB1907" s="593"/>
      <c r="TC1907" s="593"/>
      <c r="TD1907" s="593"/>
      <c r="TE1907" s="593"/>
      <c r="TF1907" s="593"/>
      <c r="TG1907" s="593"/>
      <c r="TH1907" s="593"/>
      <c r="TI1907" s="593"/>
      <c r="TJ1907" s="593"/>
      <c r="TK1907" s="593"/>
      <c r="TL1907" s="593"/>
      <c r="TM1907" s="593"/>
      <c r="TN1907" s="593"/>
      <c r="TO1907" s="593"/>
      <c r="TP1907" s="593"/>
      <c r="TQ1907" s="593"/>
      <c r="TR1907" s="593"/>
      <c r="TS1907" s="593"/>
      <c r="TT1907" s="593"/>
      <c r="TU1907" s="593"/>
      <c r="TV1907" s="593"/>
      <c r="TW1907" s="593"/>
      <c r="TX1907" s="593"/>
      <c r="TY1907" s="593"/>
      <c r="TZ1907" s="593"/>
      <c r="UA1907" s="593"/>
      <c r="UB1907" s="593"/>
      <c r="UC1907" s="593"/>
      <c r="UD1907" s="593"/>
      <c r="UE1907" s="593"/>
      <c r="UF1907" s="593"/>
      <c r="UG1907" s="593"/>
      <c r="UH1907" s="593"/>
      <c r="UI1907" s="593"/>
      <c r="UJ1907" s="593"/>
      <c r="UK1907" s="593"/>
      <c r="UL1907" s="593"/>
      <c r="UM1907" s="593"/>
      <c r="UN1907" s="593"/>
      <c r="UO1907" s="593"/>
      <c r="UP1907" s="593"/>
      <c r="UQ1907" s="593"/>
      <c r="UR1907" s="593"/>
      <c r="US1907" s="593"/>
      <c r="UT1907" s="593"/>
      <c r="UU1907" s="593"/>
      <c r="UV1907" s="593"/>
      <c r="UW1907" s="593"/>
      <c r="UX1907" s="593"/>
      <c r="UY1907" s="593"/>
      <c r="UZ1907" s="593"/>
      <c r="VA1907" s="593"/>
      <c r="VB1907" s="593"/>
      <c r="VC1907" s="593"/>
      <c r="VD1907" s="593"/>
      <c r="VE1907" s="593"/>
      <c r="VF1907" s="593"/>
      <c r="VG1907" s="593"/>
      <c r="VH1907" s="593"/>
      <c r="VI1907" s="593"/>
      <c r="VJ1907" s="593"/>
      <c r="VK1907" s="593"/>
      <c r="VL1907" s="593"/>
      <c r="VM1907" s="593"/>
      <c r="VN1907" s="593"/>
      <c r="VO1907" s="593"/>
      <c r="VP1907" s="593"/>
      <c r="VQ1907" s="593"/>
      <c r="VR1907" s="593"/>
      <c r="VS1907" s="593"/>
      <c r="VT1907" s="593"/>
      <c r="VU1907" s="593"/>
      <c r="VV1907" s="593"/>
      <c r="VW1907" s="593"/>
      <c r="VX1907" s="593"/>
      <c r="VY1907" s="593"/>
      <c r="VZ1907" s="593"/>
      <c r="WA1907" s="593"/>
      <c r="WB1907" s="593"/>
      <c r="WC1907" s="593"/>
      <c r="WD1907" s="593"/>
      <c r="WE1907" s="593"/>
      <c r="WF1907" s="593"/>
      <c r="WG1907" s="593"/>
      <c r="WH1907" s="593"/>
      <c r="WI1907" s="593"/>
      <c r="WJ1907" s="593"/>
      <c r="WK1907" s="593"/>
      <c r="WL1907" s="593"/>
      <c r="WM1907" s="593"/>
      <c r="WN1907" s="593"/>
      <c r="WO1907" s="593"/>
      <c r="WP1907" s="593"/>
      <c r="WQ1907" s="593"/>
      <c r="WR1907" s="593"/>
      <c r="WS1907" s="593"/>
      <c r="WT1907" s="593"/>
      <c r="WU1907" s="593"/>
      <c r="WV1907" s="593"/>
      <c r="WW1907" s="593"/>
      <c r="WX1907" s="593"/>
      <c r="WY1907" s="593"/>
      <c r="WZ1907" s="593"/>
      <c r="XA1907" s="593"/>
      <c r="XB1907" s="593"/>
      <c r="XC1907" s="593"/>
      <c r="XD1907" s="593"/>
      <c r="XE1907" s="593"/>
      <c r="XF1907" s="593"/>
      <c r="XG1907" s="593"/>
      <c r="XH1907" s="593"/>
      <c r="XI1907" s="593"/>
      <c r="XJ1907" s="593"/>
      <c r="XK1907" s="593"/>
      <c r="XL1907" s="593"/>
      <c r="XM1907" s="593"/>
      <c r="XN1907" s="593"/>
      <c r="XO1907" s="593"/>
      <c r="XP1907" s="593"/>
      <c r="XQ1907" s="593"/>
      <c r="XR1907" s="593"/>
      <c r="XS1907" s="593"/>
      <c r="XT1907" s="593"/>
      <c r="XU1907" s="593"/>
      <c r="XV1907" s="593"/>
      <c r="XW1907" s="593"/>
      <c r="XX1907" s="593"/>
      <c r="XY1907" s="593"/>
      <c r="XZ1907" s="593"/>
      <c r="YA1907" s="593"/>
      <c r="YB1907" s="593"/>
      <c r="YC1907" s="593"/>
      <c r="YD1907" s="593"/>
      <c r="YE1907" s="593"/>
      <c r="YF1907" s="593"/>
      <c r="YG1907" s="593"/>
      <c r="YH1907" s="593"/>
      <c r="YI1907" s="593"/>
      <c r="YJ1907" s="593"/>
      <c r="YK1907" s="593"/>
      <c r="YL1907" s="593"/>
      <c r="YM1907" s="593"/>
      <c r="YN1907" s="593"/>
      <c r="YO1907" s="593"/>
      <c r="YP1907" s="593"/>
      <c r="YQ1907" s="593"/>
      <c r="YR1907" s="593"/>
      <c r="YS1907" s="593"/>
      <c r="YT1907" s="593"/>
      <c r="YU1907" s="593"/>
      <c r="YV1907" s="593"/>
      <c r="YW1907" s="593"/>
      <c r="YX1907" s="593"/>
      <c r="YY1907" s="593"/>
      <c r="YZ1907" s="593"/>
      <c r="ZA1907" s="593"/>
      <c r="ZB1907" s="593"/>
      <c r="ZC1907" s="593"/>
      <c r="ZD1907" s="593"/>
      <c r="ZE1907" s="593"/>
      <c r="ZF1907" s="593"/>
      <c r="ZG1907" s="593"/>
      <c r="ZH1907" s="593"/>
      <c r="ZI1907" s="593"/>
      <c r="ZJ1907" s="593"/>
      <c r="ZK1907" s="593"/>
      <c r="ZL1907" s="593"/>
      <c r="ZM1907" s="593"/>
      <c r="ZN1907" s="593"/>
      <c r="ZO1907" s="593"/>
      <c r="ZP1907" s="593"/>
      <c r="ZQ1907" s="593"/>
      <c r="ZR1907" s="593"/>
      <c r="ZS1907" s="593"/>
      <c r="ZT1907" s="593"/>
      <c r="ZU1907" s="593"/>
      <c r="ZV1907" s="593"/>
      <c r="ZW1907" s="593"/>
      <c r="ZX1907" s="593"/>
      <c r="ZY1907" s="593"/>
      <c r="ZZ1907" s="593"/>
      <c r="AAA1907" s="593"/>
      <c r="AAB1907" s="593"/>
      <c r="AAC1907" s="593"/>
      <c r="AAD1907" s="593"/>
      <c r="AAE1907" s="593"/>
      <c r="AAF1907" s="593"/>
      <c r="AAG1907" s="593"/>
      <c r="AAH1907" s="593"/>
      <c r="AAI1907" s="593"/>
      <c r="AAJ1907" s="593"/>
      <c r="AAK1907" s="593"/>
      <c r="AAL1907" s="593"/>
      <c r="AAM1907" s="593"/>
      <c r="AAN1907" s="593"/>
      <c r="AAO1907" s="593"/>
      <c r="AAP1907" s="593"/>
      <c r="AAQ1907" s="593"/>
      <c r="AAR1907" s="593"/>
      <c r="AAS1907" s="593"/>
      <c r="AAT1907" s="593"/>
      <c r="AAU1907" s="593"/>
      <c r="AAV1907" s="593"/>
      <c r="AAW1907" s="593"/>
      <c r="AAX1907" s="593"/>
      <c r="AAY1907" s="593"/>
      <c r="AAZ1907" s="593"/>
      <c r="ABA1907" s="593"/>
      <c r="ABB1907" s="593"/>
      <c r="ABC1907" s="593"/>
      <c r="ABD1907" s="593"/>
      <c r="ABE1907" s="593"/>
      <c r="ABF1907" s="593"/>
      <c r="ABG1907" s="593"/>
      <c r="ABH1907" s="593"/>
      <c r="ABI1907" s="593"/>
      <c r="ABJ1907" s="593"/>
      <c r="ABK1907" s="593"/>
      <c r="ABL1907" s="593"/>
      <c r="ABM1907" s="593"/>
      <c r="ABN1907" s="593"/>
      <c r="ABO1907" s="593"/>
      <c r="ABP1907" s="593"/>
      <c r="ABQ1907" s="593"/>
      <c r="ABR1907" s="593"/>
      <c r="ABS1907" s="593"/>
      <c r="ABT1907" s="593"/>
      <c r="ABU1907" s="593"/>
      <c r="ABV1907" s="593"/>
      <c r="ABW1907" s="593"/>
      <c r="ABX1907" s="593"/>
      <c r="ABY1907" s="593"/>
      <c r="ABZ1907" s="593"/>
      <c r="ACA1907" s="593"/>
      <c r="ACB1907" s="593"/>
      <c r="ACC1907" s="593"/>
      <c r="ACD1907" s="593"/>
      <c r="ACE1907" s="593"/>
      <c r="ACF1907" s="593"/>
      <c r="ACG1907" s="593"/>
      <c r="ACH1907" s="593"/>
      <c r="ACI1907" s="593"/>
      <c r="ACJ1907" s="593"/>
      <c r="ACK1907" s="593"/>
      <c r="ACL1907" s="593"/>
      <c r="ACM1907" s="593"/>
      <c r="ACN1907" s="593"/>
      <c r="ACO1907" s="593"/>
      <c r="ACP1907" s="593"/>
      <c r="ACQ1907" s="593"/>
      <c r="ACR1907" s="593"/>
      <c r="ACS1907" s="593"/>
      <c r="ACT1907" s="593"/>
      <c r="ACU1907" s="593"/>
      <c r="ACV1907" s="593"/>
      <c r="ACW1907" s="593"/>
      <c r="ACX1907" s="593"/>
      <c r="ACY1907" s="593"/>
      <c r="ACZ1907" s="593"/>
      <c r="ADA1907" s="593"/>
      <c r="ADB1907" s="593"/>
      <c r="ADC1907" s="593"/>
      <c r="ADD1907" s="593"/>
      <c r="ADE1907" s="593"/>
      <c r="ADF1907" s="593"/>
      <c r="ADG1907" s="593"/>
      <c r="ADH1907" s="593"/>
      <c r="ADI1907" s="593"/>
      <c r="ADJ1907" s="593"/>
      <c r="ADK1907" s="593"/>
      <c r="ADL1907" s="593"/>
      <c r="ADM1907" s="593"/>
      <c r="ADN1907" s="593"/>
      <c r="ADO1907" s="593"/>
      <c r="ADP1907" s="593"/>
      <c r="ADQ1907" s="593"/>
      <c r="ADR1907" s="593"/>
      <c r="ADS1907" s="593"/>
      <c r="ADT1907" s="593"/>
      <c r="ADU1907" s="593"/>
      <c r="ADV1907" s="593"/>
      <c r="ADW1907" s="593"/>
      <c r="ADX1907" s="593"/>
      <c r="ADY1907" s="593"/>
      <c r="ADZ1907" s="593"/>
      <c r="AEA1907" s="593"/>
      <c r="AEB1907" s="593"/>
      <c r="AEC1907" s="593"/>
      <c r="AED1907" s="593"/>
      <c r="AEE1907" s="593"/>
      <c r="AEF1907" s="593"/>
      <c r="AEG1907" s="593"/>
      <c r="AEH1907" s="593"/>
      <c r="AEI1907" s="593"/>
      <c r="AEJ1907" s="593"/>
      <c r="AEK1907" s="593"/>
      <c r="AEL1907" s="593"/>
      <c r="AEM1907" s="593"/>
      <c r="AEN1907" s="593"/>
      <c r="AEO1907" s="593"/>
      <c r="AEP1907" s="593"/>
      <c r="AEQ1907" s="593"/>
      <c r="AER1907" s="593"/>
      <c r="AES1907" s="593"/>
      <c r="AET1907" s="593"/>
      <c r="AEU1907" s="593"/>
      <c r="AEV1907" s="593"/>
      <c r="AEW1907" s="593"/>
      <c r="AEX1907" s="593"/>
      <c r="AEY1907" s="593"/>
      <c r="AEZ1907" s="593"/>
      <c r="AFA1907" s="593"/>
      <c r="AFB1907" s="593"/>
      <c r="AFC1907" s="593"/>
      <c r="AFD1907" s="593"/>
      <c r="AFE1907" s="593"/>
      <c r="AFF1907" s="593"/>
      <c r="AFG1907" s="593"/>
      <c r="AFH1907" s="593"/>
      <c r="AFI1907" s="593"/>
      <c r="AFJ1907" s="593"/>
      <c r="AFK1907" s="593"/>
      <c r="AFL1907" s="593"/>
      <c r="AFM1907" s="593"/>
      <c r="AFN1907" s="593"/>
      <c r="AFO1907" s="593"/>
      <c r="AFP1907" s="593"/>
      <c r="AFQ1907" s="593"/>
      <c r="AFR1907" s="593"/>
      <c r="AFS1907" s="593"/>
      <c r="AFT1907" s="593"/>
      <c r="AFU1907" s="593"/>
      <c r="AFV1907" s="593"/>
      <c r="AFW1907" s="593"/>
      <c r="AFX1907" s="593"/>
      <c r="AFY1907" s="593"/>
      <c r="AFZ1907" s="593"/>
      <c r="AGA1907" s="593"/>
      <c r="AGB1907" s="593"/>
      <c r="AGC1907" s="593"/>
      <c r="AGD1907" s="593"/>
      <c r="AGE1907" s="593"/>
      <c r="AGF1907" s="593"/>
      <c r="AGG1907" s="593"/>
      <c r="AGH1907" s="593"/>
      <c r="AGI1907" s="593"/>
      <c r="AGJ1907" s="593"/>
      <c r="AGK1907" s="593"/>
      <c r="AGL1907" s="593"/>
      <c r="AGM1907" s="593"/>
      <c r="AGN1907" s="593"/>
      <c r="AGO1907" s="593"/>
      <c r="AGP1907" s="593"/>
      <c r="AGQ1907" s="593"/>
      <c r="AGR1907" s="593"/>
      <c r="AGS1907" s="593"/>
      <c r="AGT1907" s="593"/>
      <c r="AGU1907" s="593"/>
      <c r="AGV1907" s="593"/>
      <c r="AGW1907" s="593"/>
      <c r="AGX1907" s="593"/>
      <c r="AGY1907" s="593"/>
      <c r="AGZ1907" s="593"/>
      <c r="AHA1907" s="593"/>
      <c r="AHB1907" s="593"/>
      <c r="AHC1907" s="593"/>
      <c r="AHD1907" s="593"/>
      <c r="AHE1907" s="593"/>
      <c r="AHF1907" s="593"/>
      <c r="AHG1907" s="593"/>
      <c r="AHH1907" s="593"/>
      <c r="AHI1907" s="593"/>
      <c r="AHJ1907" s="593"/>
      <c r="AHK1907" s="593"/>
      <c r="AHL1907" s="593"/>
      <c r="AHM1907" s="593"/>
      <c r="AHN1907" s="593"/>
      <c r="AHO1907" s="593"/>
      <c r="AHP1907" s="593"/>
      <c r="AHQ1907" s="593"/>
      <c r="AHR1907" s="593"/>
      <c r="AHS1907" s="593"/>
      <c r="AHT1907" s="593"/>
      <c r="AHU1907" s="593"/>
      <c r="AHV1907" s="593"/>
      <c r="AHW1907" s="593"/>
      <c r="AHX1907" s="593"/>
      <c r="AHY1907" s="593"/>
      <c r="AHZ1907" s="593"/>
      <c r="AIA1907" s="593"/>
      <c r="AIB1907" s="593"/>
      <c r="AIC1907" s="593"/>
      <c r="AID1907" s="593"/>
      <c r="AIE1907" s="593"/>
      <c r="AIF1907" s="593"/>
      <c r="AIG1907" s="593"/>
      <c r="AIH1907" s="593"/>
      <c r="AII1907" s="593"/>
      <c r="AIJ1907" s="593"/>
      <c r="AIK1907" s="593"/>
      <c r="AIL1907" s="593"/>
      <c r="AIM1907" s="593"/>
      <c r="AIN1907" s="593"/>
      <c r="AIO1907" s="593"/>
      <c r="AIP1907" s="593"/>
      <c r="AIQ1907" s="593"/>
      <c r="AIR1907" s="593"/>
      <c r="AIS1907" s="593"/>
      <c r="AIT1907" s="593"/>
      <c r="AIU1907" s="593"/>
      <c r="AIV1907" s="593"/>
      <c r="AIW1907" s="593"/>
      <c r="AIX1907" s="593"/>
      <c r="AIY1907" s="593"/>
      <c r="AIZ1907" s="593"/>
      <c r="AJA1907" s="593"/>
      <c r="AJB1907" s="593"/>
      <c r="AJC1907" s="593"/>
      <c r="AJD1907" s="593"/>
      <c r="AJE1907" s="593"/>
      <c r="AJF1907" s="593"/>
      <c r="AJG1907" s="593"/>
      <c r="AJH1907" s="593"/>
      <c r="AJI1907" s="593"/>
      <c r="AJJ1907" s="593"/>
      <c r="AJK1907" s="593"/>
      <c r="AJL1907" s="593"/>
      <c r="AJM1907" s="593"/>
      <c r="AJN1907" s="593"/>
      <c r="AJO1907" s="593"/>
      <c r="AJP1907" s="593"/>
      <c r="AJQ1907" s="593"/>
      <c r="AJR1907" s="593"/>
      <c r="AJS1907" s="593"/>
      <c r="AJT1907" s="593"/>
      <c r="AJU1907" s="593"/>
      <c r="AJV1907" s="593"/>
      <c r="AJW1907" s="593"/>
      <c r="AJX1907" s="593"/>
      <c r="AJY1907" s="593"/>
      <c r="AJZ1907" s="593"/>
      <c r="AKA1907" s="593"/>
      <c r="AKB1907" s="593"/>
      <c r="AKC1907" s="593"/>
      <c r="AKD1907" s="593"/>
      <c r="AKE1907" s="593"/>
      <c r="AKF1907" s="593"/>
      <c r="AKG1907" s="593"/>
      <c r="AKH1907" s="593"/>
      <c r="AKI1907" s="593"/>
      <c r="AKJ1907" s="593"/>
      <c r="AKK1907" s="593"/>
      <c r="AKL1907" s="593"/>
      <c r="AKM1907" s="593"/>
      <c r="AKN1907" s="593"/>
      <c r="AKO1907" s="593"/>
      <c r="AKP1907" s="593"/>
      <c r="AKQ1907" s="593"/>
      <c r="AKR1907" s="593"/>
      <c r="AKS1907" s="593"/>
      <c r="AKT1907" s="593"/>
      <c r="AKU1907" s="593"/>
      <c r="AKV1907" s="593"/>
      <c r="AKW1907" s="593"/>
      <c r="AKX1907" s="593"/>
      <c r="AKY1907" s="593"/>
      <c r="AKZ1907" s="593"/>
      <c r="ALA1907" s="593"/>
      <c r="ALB1907" s="593"/>
      <c r="ALC1907" s="593"/>
      <c r="ALD1907" s="593"/>
      <c r="ALE1907" s="593"/>
      <c r="ALF1907" s="593"/>
      <c r="ALG1907" s="593"/>
      <c r="ALH1907" s="593"/>
      <c r="ALI1907" s="593"/>
      <c r="ALJ1907" s="593"/>
      <c r="ALK1907" s="593"/>
      <c r="ALL1907" s="593"/>
      <c r="ALM1907" s="593"/>
      <c r="ALN1907" s="593"/>
      <c r="ALO1907" s="593"/>
      <c r="ALP1907" s="593"/>
      <c r="ALQ1907" s="593"/>
      <c r="ALR1907" s="593"/>
      <c r="ALS1907" s="593"/>
      <c r="ALT1907" s="593"/>
      <c r="ALU1907" s="593"/>
      <c r="ALV1907" s="593"/>
      <c r="ALW1907" s="593"/>
      <c r="ALX1907" s="593"/>
      <c r="ALY1907" s="593"/>
      <c r="ALZ1907" s="593"/>
      <c r="AMA1907" s="593"/>
      <c r="AMB1907" s="593"/>
      <c r="AMC1907" s="593"/>
      <c r="AMD1907" s="593"/>
      <c r="AME1907" s="593"/>
      <c r="AMF1907" s="593"/>
      <c r="AMG1907" s="593"/>
      <c r="AMH1907" s="593"/>
      <c r="AMI1907" s="593"/>
      <c r="AMJ1907" s="593"/>
      <c r="AMK1907" s="593"/>
      <c r="AML1907" s="593"/>
      <c r="AMM1907" s="593"/>
      <c r="AMN1907" s="593"/>
      <c r="AMO1907" s="593"/>
      <c r="AMP1907" s="593"/>
      <c r="AMQ1907" s="593"/>
      <c r="AMR1907" s="593"/>
      <c r="AMS1907" s="593"/>
      <c r="AMT1907" s="593"/>
      <c r="AMU1907" s="593"/>
      <c r="AMV1907" s="593"/>
      <c r="AMW1907" s="593"/>
      <c r="AMX1907" s="593"/>
      <c r="AMY1907" s="593"/>
      <c r="AMZ1907" s="593"/>
      <c r="ANA1907" s="593"/>
      <c r="ANB1907" s="593"/>
      <c r="ANC1907" s="593"/>
      <c r="AND1907" s="593"/>
      <c r="ANE1907" s="593"/>
      <c r="ANF1907" s="593"/>
      <c r="ANG1907" s="593"/>
      <c r="ANH1907" s="593"/>
      <c r="ANI1907" s="593"/>
      <c r="ANJ1907" s="593"/>
      <c r="ANK1907" s="593"/>
      <c r="ANL1907" s="593"/>
      <c r="ANM1907" s="593"/>
      <c r="ANN1907" s="593"/>
      <c r="ANO1907" s="593"/>
      <c r="ANP1907" s="593"/>
      <c r="ANQ1907" s="593"/>
      <c r="ANR1907" s="593"/>
      <c r="ANS1907" s="593"/>
      <c r="ANT1907" s="593"/>
      <c r="ANU1907" s="593"/>
      <c r="ANV1907" s="593"/>
      <c r="ANW1907" s="593"/>
      <c r="ANX1907" s="593"/>
      <c r="ANY1907" s="593"/>
      <c r="ANZ1907" s="593"/>
      <c r="AOA1907" s="593"/>
      <c r="AOB1907" s="593"/>
      <c r="AOC1907" s="593"/>
      <c r="AOD1907" s="593"/>
      <c r="AOE1907" s="593"/>
      <c r="AOF1907" s="593"/>
      <c r="AOG1907" s="593"/>
      <c r="AOH1907" s="593"/>
      <c r="AOI1907" s="593"/>
      <c r="AOJ1907" s="593"/>
      <c r="AOK1907" s="593"/>
      <c r="AOL1907" s="593"/>
      <c r="AOM1907" s="593"/>
      <c r="AON1907" s="593"/>
      <c r="AOO1907" s="593"/>
      <c r="AOP1907" s="593"/>
      <c r="AOQ1907" s="593"/>
      <c r="AOR1907" s="593"/>
      <c r="AOS1907" s="593"/>
      <c r="AOT1907" s="593"/>
      <c r="AOU1907" s="593"/>
      <c r="AOV1907" s="593"/>
      <c r="AOW1907" s="593"/>
      <c r="AOX1907" s="593"/>
      <c r="AOY1907" s="593"/>
      <c r="AOZ1907" s="593"/>
      <c r="APA1907" s="593"/>
      <c r="APB1907" s="593"/>
      <c r="APC1907" s="593"/>
      <c r="APD1907" s="593"/>
      <c r="APE1907" s="593"/>
      <c r="APF1907" s="593"/>
      <c r="APG1907" s="593"/>
      <c r="APH1907" s="593"/>
      <c r="API1907" s="593"/>
      <c r="APJ1907" s="593"/>
      <c r="APK1907" s="593"/>
      <c r="APL1907" s="593"/>
      <c r="APM1907" s="593"/>
      <c r="APN1907" s="593"/>
      <c r="APO1907" s="593"/>
      <c r="APP1907" s="593"/>
      <c r="APQ1907" s="593"/>
      <c r="APR1907" s="593"/>
      <c r="APS1907" s="593"/>
      <c r="APT1907" s="593"/>
      <c r="APU1907" s="593"/>
      <c r="APV1907" s="593"/>
      <c r="APW1907" s="593"/>
      <c r="APX1907" s="593"/>
      <c r="APY1907" s="593"/>
      <c r="APZ1907" s="593"/>
      <c r="AQA1907" s="593"/>
      <c r="AQB1907" s="593"/>
      <c r="AQC1907" s="593"/>
      <c r="AQD1907" s="593"/>
      <c r="AQE1907" s="593"/>
      <c r="AQF1907" s="593"/>
      <c r="AQG1907" s="593"/>
      <c r="AQH1907" s="593"/>
      <c r="AQI1907" s="593"/>
      <c r="AQJ1907" s="593"/>
      <c r="AQK1907" s="593"/>
      <c r="AQL1907" s="593"/>
      <c r="AQM1907" s="593"/>
      <c r="AQN1907" s="593"/>
      <c r="AQO1907" s="593"/>
      <c r="AQP1907" s="593"/>
      <c r="AQQ1907" s="593"/>
      <c r="AQR1907" s="593"/>
      <c r="AQS1907" s="593"/>
      <c r="AQT1907" s="593"/>
      <c r="AQU1907" s="593"/>
      <c r="AQV1907" s="593"/>
      <c r="AQW1907" s="593"/>
      <c r="AQX1907" s="593"/>
      <c r="AQY1907" s="593"/>
      <c r="AQZ1907" s="593"/>
      <c r="ARA1907" s="593"/>
      <c r="ARB1907" s="593"/>
      <c r="ARC1907" s="593"/>
      <c r="ARD1907" s="593"/>
      <c r="ARE1907" s="593"/>
      <c r="ARF1907" s="593"/>
      <c r="ARG1907" s="593"/>
      <c r="ARH1907" s="593"/>
      <c r="ARI1907" s="593"/>
      <c r="ARJ1907" s="593"/>
      <c r="ARK1907" s="593"/>
      <c r="ARL1907" s="593"/>
      <c r="ARM1907" s="593"/>
      <c r="ARN1907" s="593"/>
      <c r="ARO1907" s="593"/>
      <c r="ARP1907" s="593"/>
      <c r="ARQ1907" s="593"/>
      <c r="ARR1907" s="593"/>
      <c r="ARS1907" s="593"/>
      <c r="ART1907" s="593"/>
      <c r="ARU1907" s="593"/>
      <c r="ARV1907" s="593"/>
      <c r="ARW1907" s="593"/>
      <c r="ARX1907" s="593"/>
      <c r="ARY1907" s="593"/>
      <c r="ARZ1907" s="593"/>
      <c r="ASA1907" s="593"/>
      <c r="ASB1907" s="593"/>
      <c r="ASC1907" s="593"/>
      <c r="ASD1907" s="593"/>
      <c r="ASE1907" s="593"/>
      <c r="ASF1907" s="593"/>
      <c r="ASG1907" s="593"/>
      <c r="ASH1907" s="593"/>
      <c r="ASI1907" s="593"/>
      <c r="ASJ1907" s="593"/>
      <c r="ASK1907" s="593"/>
      <c r="ASL1907" s="593"/>
      <c r="ASM1907" s="593"/>
      <c r="ASN1907" s="593"/>
      <c r="ASO1907" s="593"/>
      <c r="ASP1907" s="593"/>
      <c r="ASQ1907" s="593"/>
      <c r="ASR1907" s="593"/>
      <c r="ASS1907" s="593"/>
      <c r="AST1907" s="593"/>
      <c r="ASU1907" s="593"/>
      <c r="ASV1907" s="593"/>
      <c r="ASW1907" s="593"/>
      <c r="ASX1907" s="593"/>
      <c r="ASY1907" s="593"/>
      <c r="ASZ1907" s="593"/>
      <c r="ATA1907" s="593"/>
      <c r="ATB1907" s="593"/>
      <c r="ATC1907" s="593"/>
      <c r="ATD1907" s="593"/>
      <c r="ATE1907" s="593"/>
      <c r="ATF1907" s="593"/>
      <c r="ATG1907" s="593"/>
      <c r="ATH1907" s="593"/>
      <c r="ATI1907" s="593"/>
      <c r="ATJ1907" s="593"/>
      <c r="ATK1907" s="593"/>
      <c r="ATL1907" s="593"/>
      <c r="ATM1907" s="593"/>
      <c r="ATN1907" s="593"/>
      <c r="ATO1907" s="593"/>
      <c r="ATP1907" s="593"/>
      <c r="ATQ1907" s="593"/>
      <c r="ATR1907" s="593"/>
      <c r="ATS1907" s="593"/>
      <c r="ATT1907" s="593"/>
      <c r="ATU1907" s="593"/>
      <c r="ATV1907" s="593"/>
      <c r="ATW1907" s="593"/>
      <c r="ATX1907" s="593"/>
      <c r="ATY1907" s="593"/>
      <c r="ATZ1907" s="593"/>
      <c r="AUA1907" s="593"/>
      <c r="AUB1907" s="593"/>
      <c r="AUC1907" s="593"/>
      <c r="AUD1907" s="593"/>
      <c r="AUE1907" s="593"/>
      <c r="AUF1907" s="593"/>
      <c r="AUG1907" s="593"/>
      <c r="AUH1907" s="593"/>
      <c r="AUI1907" s="593"/>
      <c r="AUJ1907" s="593"/>
      <c r="AUK1907" s="593"/>
      <c r="AUL1907" s="593"/>
      <c r="AUM1907" s="593"/>
      <c r="AUN1907" s="593"/>
      <c r="AUO1907" s="593"/>
      <c r="AUP1907" s="593"/>
      <c r="AUQ1907" s="593"/>
      <c r="AUR1907" s="593"/>
      <c r="AUS1907" s="593"/>
      <c r="AUT1907" s="593"/>
      <c r="AUU1907" s="593"/>
      <c r="AUV1907" s="593"/>
      <c r="AUW1907" s="593"/>
      <c r="AUX1907" s="593"/>
      <c r="AUY1907" s="593"/>
      <c r="AUZ1907" s="593"/>
      <c r="AVA1907" s="593"/>
      <c r="AVB1907" s="593"/>
      <c r="AVC1907" s="593"/>
      <c r="AVD1907" s="593"/>
      <c r="AVE1907" s="593"/>
      <c r="AVF1907" s="593"/>
      <c r="AVG1907" s="593"/>
      <c r="AVH1907" s="593"/>
      <c r="AVI1907" s="593"/>
      <c r="AVJ1907" s="593"/>
      <c r="AVK1907" s="593"/>
    </row>
    <row r="1908" spans="1:1259">
      <c r="A1908" s="697"/>
      <c r="B1908" s="558"/>
      <c r="C1908" s="558"/>
      <c r="D1908" s="676" t="s">
        <v>1067</v>
      </c>
      <c r="E1908" s="524"/>
      <c r="F1908" s="665" t="s">
        <v>87</v>
      </c>
      <c r="G1908" s="665">
        <v>2022</v>
      </c>
      <c r="H1908" s="676">
        <v>4</v>
      </c>
      <c r="I1908" s="687"/>
      <c r="J1908" s="666">
        <v>44664</v>
      </c>
      <c r="K1908" s="676" t="s">
        <v>1411</v>
      </c>
      <c r="L1908" s="677" t="s">
        <v>1400</v>
      </c>
      <c r="M1908" s="677">
        <v>44357</v>
      </c>
      <c r="N1908" s="677"/>
      <c r="O1908" s="677"/>
      <c r="P1908" s="666">
        <v>44652</v>
      </c>
      <c r="Q1908" s="666">
        <v>44657</v>
      </c>
      <c r="R1908" s="666">
        <v>44664</v>
      </c>
      <c r="S1908" s="665" t="s">
        <v>1401</v>
      </c>
      <c r="T1908" s="665">
        <v>72</v>
      </c>
      <c r="U1908" s="665" t="s">
        <v>1086</v>
      </c>
      <c r="V1908" s="665" t="s">
        <v>1072</v>
      </c>
      <c r="W1908" s="678">
        <v>475</v>
      </c>
      <c r="X1908" s="551">
        <v>5310</v>
      </c>
      <c r="Y1908" s="693">
        <v>2522250</v>
      </c>
      <c r="Z1908" s="667">
        <v>0.39499999999999996</v>
      </c>
      <c r="AA1908" s="682">
        <f>Y1908*Z1908</f>
        <v>996288.74999999988</v>
      </c>
      <c r="AB1908" s="521"/>
      <c r="AC1908" s="668">
        <v>0</v>
      </c>
      <c r="AD1908" s="676"/>
      <c r="AE1908" s="669"/>
      <c r="AF1908" s="695">
        <f>AA1908+AD1908+AE1908</f>
        <v>996288.74999999988</v>
      </c>
      <c r="AG1908" s="665" t="s">
        <v>47</v>
      </c>
      <c r="AH1908" s="641">
        <v>10</v>
      </c>
      <c r="AI1908" s="676">
        <v>60</v>
      </c>
      <c r="AJ1908" s="665" t="s">
        <v>1113</v>
      </c>
      <c r="AK1908" s="676" t="s">
        <v>1113</v>
      </c>
      <c r="AL1908" s="696" t="s">
        <v>1113</v>
      </c>
      <c r="AM1908" s="665" t="s">
        <v>52</v>
      </c>
      <c r="AN1908" s="665" t="s">
        <v>1089</v>
      </c>
      <c r="AO1908" s="665"/>
      <c r="AP1908" s="676" t="s">
        <v>92</v>
      </c>
      <c r="AQ1908" s="676" t="s">
        <v>1113</v>
      </c>
      <c r="AR1908" s="676"/>
      <c r="AS1908" s="523" t="s">
        <v>1078</v>
      </c>
      <c r="AT1908" s="523" t="s">
        <v>1078</v>
      </c>
      <c r="AU1908" s="523" t="s">
        <v>1078</v>
      </c>
      <c r="AV1908" s="674"/>
      <c r="AW1908" s="673" t="str">
        <f>U1908</f>
        <v>12005833C</v>
      </c>
      <c r="AX1908" s="673" cm="1">
        <f t="array" ref="AX1908">SUM(MID(0&amp;AW1908,LARGE(INDEX(ISNUMBER(--MID(AW1908,ROW($1:$8),1))*ROW($1:$8),),ROW($1:$8))+1,1)*10^ROW($1:$8)/10)</f>
        <v>12005833</v>
      </c>
      <c r="AY1908" s="673" t="str">
        <f>VLOOKUP($AX1908,'Item Master Data'!$A:$F,3,FALSE)</f>
        <v>Q.PEAK DUO XL G10 BFG</v>
      </c>
      <c r="AZ1908" s="673">
        <f>VLOOKUP($AX1908,'Item Master Data'!$A:$F,6,FALSE)</f>
        <v>475</v>
      </c>
      <c r="BA1908" s="673" t="e">
        <f>X1908/BB1908</f>
        <v>#VALUE!</v>
      </c>
      <c r="BB1908" s="673" t="str">
        <f>VLOOKUP(AX1908,'Item Master Data'!$A:$G,7,FALSE)</f>
        <v> 30</v>
      </c>
      <c r="BC1908" s="673"/>
      <c r="BD1908" s="673">
        <f>W1908-AZ1908</f>
        <v>0</v>
      </c>
      <c r="BE1908" s="672"/>
      <c r="BF1908" s="672"/>
      <c r="BG1908" s="672"/>
      <c r="BH1908" s="672"/>
      <c r="BI1908" s="672"/>
      <c r="BJ1908" s="672"/>
      <c r="BK1908" s="672"/>
      <c r="BL1908" s="672"/>
      <c r="BM1908" s="672"/>
      <c r="BN1908" s="672"/>
      <c r="BO1908" s="672"/>
      <c r="BP1908" s="672"/>
      <c r="BQ1908" s="672"/>
      <c r="BR1908" s="672"/>
      <c r="BS1908" s="672"/>
      <c r="BT1908" s="672"/>
      <c r="BU1908" s="672"/>
      <c r="BV1908" s="672"/>
      <c r="BW1908" s="672"/>
      <c r="BX1908" s="672"/>
      <c r="BY1908" s="672"/>
      <c r="BZ1908" s="672"/>
      <c r="CA1908" s="672"/>
      <c r="CB1908" s="672"/>
      <c r="CC1908" s="672"/>
      <c r="CD1908" s="672"/>
      <c r="CE1908" s="672"/>
      <c r="CF1908" s="672"/>
      <c r="CG1908" s="672"/>
      <c r="CH1908" s="672"/>
      <c r="CI1908" s="672"/>
      <c r="CJ1908" s="672"/>
      <c r="CK1908" s="672"/>
      <c r="CL1908" s="672"/>
      <c r="CM1908" s="672"/>
      <c r="CN1908" s="672"/>
      <c r="CO1908" s="672"/>
      <c r="CP1908" s="672"/>
      <c r="CQ1908" s="672"/>
      <c r="CR1908" s="672"/>
      <c r="CS1908" s="672"/>
      <c r="CT1908" s="672"/>
      <c r="CU1908" s="672"/>
      <c r="CV1908" s="672"/>
      <c r="CW1908" s="672"/>
      <c r="CX1908" s="672"/>
      <c r="CY1908" s="672"/>
      <c r="CZ1908" s="672"/>
      <c r="DA1908" s="672"/>
      <c r="DB1908" s="672"/>
      <c r="DC1908" s="672"/>
      <c r="DD1908" s="672"/>
      <c r="DE1908" s="672"/>
      <c r="DF1908" s="672"/>
      <c r="DG1908" s="672"/>
      <c r="DH1908" s="672"/>
      <c r="DI1908" s="672"/>
      <c r="DJ1908" s="672"/>
      <c r="DK1908" s="672"/>
      <c r="DL1908" s="672"/>
      <c r="DM1908" s="672"/>
      <c r="DN1908" s="672"/>
      <c r="DO1908" s="672"/>
      <c r="DP1908" s="672"/>
      <c r="DQ1908" s="672"/>
      <c r="DR1908" s="672"/>
      <c r="DS1908" s="672"/>
      <c r="DT1908" s="672"/>
      <c r="DU1908" s="672"/>
      <c r="DV1908" s="672"/>
      <c r="DW1908" s="672"/>
      <c r="DX1908" s="672"/>
      <c r="DY1908" s="672"/>
      <c r="DZ1908" s="672"/>
      <c r="EA1908" s="672"/>
      <c r="EB1908" s="672"/>
      <c r="EC1908" s="672"/>
      <c r="ED1908" s="672"/>
      <c r="EE1908" s="672"/>
      <c r="EF1908" s="672"/>
      <c r="EG1908" s="672"/>
      <c r="EH1908" s="672"/>
      <c r="EI1908" s="672"/>
      <c r="EJ1908" s="672"/>
      <c r="EK1908" s="672"/>
      <c r="EL1908" s="672"/>
      <c r="EM1908" s="672"/>
      <c r="EN1908" s="672"/>
      <c r="EO1908" s="672"/>
      <c r="EP1908" s="672"/>
      <c r="EQ1908" s="672"/>
      <c r="ER1908" s="672"/>
      <c r="ES1908" s="672"/>
      <c r="ET1908" s="672"/>
      <c r="EU1908" s="672"/>
      <c r="EV1908" s="672"/>
      <c r="EW1908" s="672"/>
      <c r="EX1908" s="672"/>
      <c r="EY1908" s="672"/>
      <c r="EZ1908" s="672"/>
      <c r="FA1908" s="672"/>
      <c r="FB1908" s="672"/>
      <c r="FC1908" s="672"/>
      <c r="FD1908" s="672"/>
      <c r="FE1908" s="672"/>
      <c r="FF1908" s="672"/>
      <c r="FG1908" s="672"/>
      <c r="FH1908" s="672"/>
      <c r="FI1908" s="672"/>
      <c r="FJ1908" s="672"/>
      <c r="FK1908" s="672"/>
      <c r="FL1908" s="672"/>
      <c r="FM1908" s="672"/>
      <c r="FN1908" s="672"/>
      <c r="FO1908" s="672"/>
      <c r="FP1908" s="672"/>
      <c r="FQ1908" s="672"/>
      <c r="FR1908" s="672"/>
      <c r="FS1908" s="672"/>
      <c r="FT1908" s="672"/>
      <c r="FU1908" s="672"/>
      <c r="FV1908" s="672"/>
      <c r="FW1908" s="672"/>
      <c r="FX1908" s="672"/>
      <c r="FY1908" s="672"/>
      <c r="FZ1908" s="672"/>
      <c r="GA1908" s="672"/>
      <c r="GB1908" s="672"/>
      <c r="GC1908" s="672"/>
      <c r="GD1908" s="672"/>
      <c r="GE1908" s="672"/>
      <c r="GF1908" s="672"/>
      <c r="GG1908" s="672"/>
      <c r="GH1908" s="672"/>
      <c r="GI1908" s="672"/>
      <c r="GJ1908" s="672"/>
      <c r="GK1908" s="672"/>
      <c r="GL1908" s="672"/>
      <c r="GM1908" s="672"/>
      <c r="GN1908" s="672"/>
      <c r="GO1908" s="672"/>
      <c r="GP1908" s="672"/>
      <c r="GQ1908" s="672"/>
      <c r="GR1908" s="672"/>
      <c r="GS1908" s="672"/>
      <c r="GT1908" s="672"/>
      <c r="GU1908" s="672"/>
      <c r="GV1908" s="672"/>
      <c r="GW1908" s="672"/>
      <c r="GX1908" s="672"/>
      <c r="GY1908" s="672"/>
      <c r="GZ1908" s="672"/>
      <c r="HA1908" s="672"/>
      <c r="HB1908" s="672"/>
      <c r="HC1908" s="672"/>
      <c r="HD1908" s="672"/>
      <c r="HE1908" s="672"/>
      <c r="HF1908" s="672"/>
      <c r="HG1908" s="672"/>
      <c r="HH1908" s="672"/>
      <c r="HI1908" s="672"/>
      <c r="HJ1908" s="672"/>
      <c r="HK1908" s="672"/>
      <c r="HL1908" s="672"/>
      <c r="HM1908" s="672"/>
      <c r="HN1908" s="672"/>
      <c r="HO1908" s="672"/>
      <c r="HP1908" s="672"/>
      <c r="HQ1908" s="672"/>
      <c r="HR1908" s="672"/>
      <c r="HS1908" s="672"/>
      <c r="HT1908" s="672"/>
      <c r="HU1908" s="672"/>
      <c r="HV1908" s="672"/>
      <c r="HW1908" s="672"/>
      <c r="HX1908" s="672"/>
      <c r="HY1908" s="672"/>
      <c r="HZ1908" s="672"/>
      <c r="IA1908" s="672"/>
      <c r="IB1908" s="672"/>
      <c r="IC1908" s="672"/>
      <c r="ID1908" s="672"/>
      <c r="IE1908" s="672"/>
      <c r="IF1908" s="672"/>
      <c r="IG1908" s="672"/>
      <c r="IH1908" s="672"/>
      <c r="II1908" s="672"/>
      <c r="IJ1908" s="672"/>
      <c r="IK1908" s="672"/>
      <c r="IL1908" s="672"/>
      <c r="IM1908" s="672"/>
      <c r="IN1908" s="672"/>
      <c r="IO1908" s="672"/>
      <c r="IP1908" s="672"/>
      <c r="IQ1908" s="672"/>
      <c r="IR1908" s="672"/>
      <c r="IS1908" s="672"/>
      <c r="IT1908" s="672"/>
      <c r="IU1908" s="672"/>
      <c r="IV1908" s="672"/>
      <c r="IW1908" s="672"/>
      <c r="IX1908" s="672"/>
      <c r="IY1908" s="672"/>
      <c r="IZ1908" s="672"/>
      <c r="JA1908" s="672"/>
      <c r="JB1908" s="672"/>
      <c r="JC1908" s="672"/>
      <c r="JD1908" s="672"/>
      <c r="JE1908" s="672"/>
      <c r="JF1908" s="672"/>
      <c r="JG1908" s="672"/>
      <c r="JH1908" s="672"/>
      <c r="JI1908" s="672"/>
      <c r="JJ1908" s="672"/>
      <c r="JK1908" s="672"/>
      <c r="JL1908" s="672"/>
      <c r="JM1908" s="672"/>
      <c r="JN1908" s="672"/>
      <c r="JO1908" s="672"/>
      <c r="JP1908" s="672"/>
      <c r="JQ1908" s="672"/>
      <c r="JR1908" s="672"/>
      <c r="JS1908" s="672"/>
      <c r="JT1908" s="672"/>
      <c r="JU1908" s="672"/>
      <c r="JV1908" s="672"/>
      <c r="JW1908" s="672"/>
      <c r="JX1908" s="672"/>
      <c r="JY1908" s="672"/>
      <c r="JZ1908" s="672"/>
      <c r="KA1908" s="672"/>
      <c r="KB1908" s="672"/>
      <c r="KC1908" s="672"/>
      <c r="KD1908" s="672"/>
      <c r="KE1908" s="672"/>
      <c r="KF1908" s="672"/>
      <c r="KG1908" s="672"/>
      <c r="KH1908" s="672"/>
      <c r="KI1908" s="672"/>
      <c r="KJ1908" s="672"/>
      <c r="KK1908" s="672"/>
      <c r="KL1908" s="672"/>
      <c r="KM1908" s="672"/>
      <c r="KN1908" s="672"/>
      <c r="KO1908" s="672"/>
      <c r="KP1908" s="672"/>
      <c r="KQ1908" s="672"/>
      <c r="KR1908" s="672"/>
      <c r="KS1908" s="672"/>
      <c r="KT1908" s="672"/>
      <c r="KU1908" s="672"/>
      <c r="KV1908" s="672"/>
      <c r="KW1908" s="672"/>
      <c r="KX1908" s="672"/>
      <c r="KY1908" s="672"/>
      <c r="KZ1908" s="672"/>
      <c r="LA1908" s="672"/>
      <c r="LB1908" s="672"/>
      <c r="LC1908" s="672"/>
      <c r="LD1908" s="672"/>
      <c r="LE1908" s="672"/>
      <c r="LF1908" s="672"/>
      <c r="LG1908" s="672"/>
      <c r="LH1908" s="672"/>
      <c r="LI1908" s="672"/>
      <c r="LJ1908" s="672"/>
      <c r="LK1908" s="672"/>
      <c r="LL1908" s="672"/>
      <c r="LM1908" s="672"/>
      <c r="LN1908" s="672"/>
      <c r="LO1908" s="672"/>
      <c r="LP1908" s="672"/>
      <c r="LQ1908" s="672"/>
      <c r="LR1908" s="672"/>
      <c r="LS1908" s="672"/>
      <c r="LT1908" s="672"/>
      <c r="LU1908" s="672"/>
      <c r="LV1908" s="672"/>
      <c r="LW1908" s="672"/>
      <c r="LX1908" s="672"/>
      <c r="LY1908" s="672"/>
      <c r="LZ1908" s="672"/>
      <c r="MA1908" s="672"/>
      <c r="MB1908" s="672"/>
      <c r="MC1908" s="672"/>
      <c r="MD1908" s="672"/>
      <c r="ME1908" s="672"/>
      <c r="MF1908" s="672"/>
      <c r="MG1908" s="672"/>
      <c r="MH1908" s="672"/>
      <c r="MI1908" s="672"/>
      <c r="MJ1908" s="672"/>
      <c r="MK1908" s="672"/>
      <c r="ML1908" s="672"/>
      <c r="MM1908" s="672"/>
      <c r="MN1908" s="672"/>
      <c r="MO1908" s="672"/>
      <c r="MP1908" s="672"/>
      <c r="MQ1908" s="672"/>
      <c r="MR1908" s="672"/>
      <c r="MS1908" s="672"/>
      <c r="MT1908" s="672"/>
      <c r="MU1908" s="672"/>
      <c r="MV1908" s="672"/>
      <c r="MW1908" s="672"/>
      <c r="MX1908" s="672"/>
      <c r="MY1908" s="672"/>
      <c r="MZ1908" s="672"/>
      <c r="NA1908" s="672"/>
      <c r="NB1908" s="672"/>
      <c r="NC1908" s="672"/>
      <c r="ND1908" s="672"/>
      <c r="NE1908" s="672"/>
      <c r="NF1908" s="672"/>
      <c r="NG1908" s="672"/>
      <c r="NH1908" s="672"/>
      <c r="NI1908" s="672"/>
      <c r="NJ1908" s="672"/>
      <c r="NK1908" s="672"/>
      <c r="NL1908" s="672"/>
      <c r="NM1908" s="672"/>
      <c r="NN1908" s="672"/>
      <c r="NO1908" s="672"/>
      <c r="NP1908" s="672"/>
      <c r="NQ1908" s="672"/>
      <c r="NR1908" s="672"/>
      <c r="NS1908" s="672"/>
      <c r="NT1908" s="672"/>
      <c r="NU1908" s="672"/>
      <c r="NV1908" s="672"/>
      <c r="NW1908" s="672"/>
      <c r="NX1908" s="672"/>
      <c r="NY1908" s="672"/>
      <c r="NZ1908" s="672"/>
      <c r="OA1908" s="672"/>
      <c r="OB1908" s="672"/>
      <c r="OC1908" s="672"/>
      <c r="OD1908" s="672"/>
      <c r="OE1908" s="672"/>
      <c r="OF1908" s="672"/>
      <c r="OG1908" s="672"/>
      <c r="OH1908" s="672"/>
      <c r="OI1908" s="672"/>
      <c r="OJ1908" s="672"/>
      <c r="OK1908" s="672"/>
      <c r="OL1908" s="672"/>
      <c r="OM1908" s="672"/>
      <c r="ON1908" s="672"/>
      <c r="OO1908" s="672"/>
      <c r="OP1908" s="672"/>
      <c r="OQ1908" s="672"/>
      <c r="OR1908" s="672"/>
      <c r="OS1908" s="672"/>
      <c r="OT1908" s="672"/>
      <c r="OU1908" s="672"/>
      <c r="OV1908" s="672"/>
      <c r="OW1908" s="672"/>
      <c r="OX1908" s="672"/>
      <c r="OY1908" s="672"/>
      <c r="OZ1908" s="672"/>
      <c r="PA1908" s="672"/>
      <c r="PB1908" s="672"/>
      <c r="PC1908" s="672"/>
      <c r="PD1908" s="672"/>
      <c r="PE1908" s="672"/>
      <c r="PF1908" s="672"/>
      <c r="PG1908" s="672"/>
      <c r="PH1908" s="672"/>
      <c r="PI1908" s="672"/>
      <c r="PJ1908" s="672"/>
      <c r="PK1908" s="672"/>
      <c r="PL1908" s="672"/>
      <c r="PM1908" s="672"/>
      <c r="PN1908" s="672"/>
      <c r="PO1908" s="672"/>
      <c r="PP1908" s="672"/>
      <c r="PQ1908" s="672"/>
      <c r="PR1908" s="672"/>
      <c r="PS1908" s="672"/>
      <c r="PT1908" s="672"/>
      <c r="PU1908" s="672"/>
      <c r="PV1908" s="672"/>
      <c r="PW1908" s="672"/>
      <c r="PX1908" s="672"/>
      <c r="PY1908" s="672"/>
      <c r="PZ1908" s="672"/>
      <c r="QA1908" s="672"/>
      <c r="QB1908" s="672"/>
      <c r="QC1908" s="672"/>
      <c r="QD1908" s="672"/>
      <c r="QE1908" s="672"/>
      <c r="QF1908" s="672"/>
      <c r="QG1908" s="672"/>
      <c r="QH1908" s="672"/>
      <c r="QI1908" s="672"/>
      <c r="QJ1908" s="672"/>
      <c r="QK1908" s="672"/>
      <c r="QL1908" s="672"/>
      <c r="QM1908" s="672"/>
      <c r="QN1908" s="672"/>
      <c r="QO1908" s="672"/>
      <c r="QP1908" s="672"/>
      <c r="QQ1908" s="672"/>
      <c r="QR1908" s="672"/>
      <c r="QS1908" s="672"/>
      <c r="QT1908" s="672"/>
      <c r="QU1908" s="672"/>
      <c r="QV1908" s="672"/>
      <c r="QW1908" s="672"/>
      <c r="QX1908" s="672"/>
      <c r="QY1908" s="672"/>
      <c r="QZ1908" s="672"/>
      <c r="RA1908" s="672"/>
      <c r="RB1908" s="672"/>
      <c r="RC1908" s="672"/>
      <c r="RD1908" s="672"/>
      <c r="RE1908" s="672"/>
      <c r="RF1908" s="672"/>
      <c r="RG1908" s="672"/>
      <c r="RH1908" s="672"/>
      <c r="RI1908" s="672"/>
      <c r="RJ1908" s="672"/>
      <c r="RK1908" s="672"/>
      <c r="RL1908" s="672"/>
      <c r="RM1908" s="672"/>
      <c r="RN1908" s="672"/>
      <c r="RO1908" s="672"/>
      <c r="RP1908" s="672"/>
      <c r="RQ1908" s="672"/>
      <c r="RR1908" s="672"/>
      <c r="RS1908" s="672"/>
      <c r="RT1908" s="672"/>
      <c r="RU1908" s="672"/>
      <c r="RV1908" s="672"/>
      <c r="RW1908" s="672"/>
      <c r="RX1908" s="672"/>
      <c r="RY1908" s="672"/>
      <c r="RZ1908" s="672"/>
      <c r="SA1908" s="672"/>
      <c r="SB1908" s="672"/>
      <c r="SC1908" s="672"/>
      <c r="SD1908" s="672"/>
      <c r="SE1908" s="672"/>
      <c r="SF1908" s="672"/>
      <c r="SG1908" s="672"/>
      <c r="SH1908" s="672"/>
      <c r="SI1908" s="672"/>
      <c r="SJ1908" s="672"/>
      <c r="SK1908" s="672"/>
      <c r="SL1908" s="672"/>
      <c r="SM1908" s="672"/>
      <c r="SN1908" s="672"/>
      <c r="SO1908" s="672"/>
      <c r="SP1908" s="672"/>
      <c r="SQ1908" s="672"/>
      <c r="SR1908" s="672"/>
      <c r="SS1908" s="672"/>
      <c r="ST1908" s="672"/>
      <c r="SU1908" s="672"/>
      <c r="SV1908" s="672"/>
      <c r="SW1908" s="672"/>
      <c r="SX1908" s="672"/>
      <c r="SY1908" s="672"/>
      <c r="SZ1908" s="672"/>
      <c r="TA1908" s="672"/>
      <c r="TB1908" s="672"/>
      <c r="TC1908" s="672"/>
      <c r="TD1908" s="672"/>
      <c r="TE1908" s="672"/>
      <c r="TF1908" s="672"/>
      <c r="TG1908" s="672"/>
      <c r="TH1908" s="672"/>
      <c r="TI1908" s="672"/>
      <c r="TJ1908" s="672"/>
      <c r="TK1908" s="672"/>
      <c r="TL1908" s="672"/>
      <c r="TM1908" s="672"/>
      <c r="TN1908" s="672"/>
      <c r="TO1908" s="672"/>
      <c r="TP1908" s="672"/>
      <c r="TQ1908" s="672"/>
      <c r="TR1908" s="672"/>
      <c r="TS1908" s="672"/>
      <c r="TT1908" s="672"/>
      <c r="TU1908" s="672"/>
      <c r="TV1908" s="672"/>
      <c r="TW1908" s="672"/>
      <c r="TX1908" s="672"/>
      <c r="TY1908" s="672"/>
      <c r="TZ1908" s="672"/>
      <c r="UA1908" s="672"/>
      <c r="UB1908" s="672"/>
      <c r="UC1908" s="672"/>
      <c r="UD1908" s="672"/>
      <c r="UE1908" s="672"/>
      <c r="UF1908" s="672"/>
      <c r="UG1908" s="672"/>
      <c r="UH1908" s="672"/>
      <c r="UI1908" s="672"/>
      <c r="UJ1908" s="672"/>
      <c r="UK1908" s="672"/>
      <c r="UL1908" s="672"/>
      <c r="UM1908" s="672"/>
      <c r="UN1908" s="672"/>
      <c r="UO1908" s="672"/>
      <c r="UP1908" s="672"/>
      <c r="UQ1908" s="672"/>
      <c r="UR1908" s="672"/>
      <c r="US1908" s="672"/>
      <c r="UT1908" s="672"/>
      <c r="UU1908" s="672"/>
      <c r="UV1908" s="672"/>
      <c r="UW1908" s="672"/>
      <c r="UX1908" s="672"/>
      <c r="UY1908" s="672"/>
      <c r="UZ1908" s="672"/>
      <c r="VA1908" s="672"/>
      <c r="VB1908" s="672"/>
      <c r="VC1908" s="672"/>
      <c r="VD1908" s="672"/>
      <c r="VE1908" s="672"/>
      <c r="VF1908" s="672"/>
      <c r="VG1908" s="672"/>
      <c r="VH1908" s="672"/>
      <c r="VI1908" s="672"/>
      <c r="VJ1908" s="672"/>
      <c r="VK1908" s="672"/>
      <c r="VL1908" s="672"/>
      <c r="VM1908" s="672"/>
      <c r="VN1908" s="672"/>
      <c r="VO1908" s="672"/>
      <c r="VP1908" s="672"/>
      <c r="VQ1908" s="672"/>
      <c r="VR1908" s="672"/>
      <c r="VS1908" s="672"/>
      <c r="VT1908" s="672"/>
      <c r="VU1908" s="672"/>
      <c r="VV1908" s="672"/>
      <c r="VW1908" s="672"/>
      <c r="VX1908" s="672"/>
      <c r="VY1908" s="672"/>
      <c r="VZ1908" s="672"/>
      <c r="WA1908" s="672"/>
      <c r="WB1908" s="672"/>
      <c r="WC1908" s="672"/>
      <c r="WD1908" s="672"/>
      <c r="WE1908" s="672"/>
      <c r="WF1908" s="672"/>
      <c r="WG1908" s="672"/>
      <c r="WH1908" s="672"/>
      <c r="WI1908" s="672"/>
      <c r="WJ1908" s="672"/>
      <c r="WK1908" s="672"/>
      <c r="WL1908" s="672"/>
      <c r="WM1908" s="672"/>
      <c r="WN1908" s="672"/>
      <c r="WO1908" s="672"/>
      <c r="WP1908" s="672"/>
      <c r="WQ1908" s="672"/>
      <c r="WR1908" s="672"/>
      <c r="WS1908" s="672"/>
      <c r="WT1908" s="672"/>
      <c r="WU1908" s="672"/>
      <c r="WV1908" s="672"/>
      <c r="WW1908" s="672"/>
      <c r="WX1908" s="672"/>
      <c r="WY1908" s="672"/>
      <c r="WZ1908" s="672"/>
      <c r="XA1908" s="672"/>
      <c r="XB1908" s="672"/>
      <c r="XC1908" s="672"/>
      <c r="XD1908" s="672"/>
      <c r="XE1908" s="672"/>
      <c r="XF1908" s="672"/>
      <c r="XG1908" s="672"/>
      <c r="XH1908" s="672"/>
      <c r="XI1908" s="672"/>
      <c r="XJ1908" s="672"/>
      <c r="XK1908" s="672"/>
      <c r="XL1908" s="672"/>
      <c r="XM1908" s="672"/>
      <c r="XN1908" s="672"/>
      <c r="XO1908" s="672"/>
      <c r="XP1908" s="672"/>
      <c r="XQ1908" s="672"/>
      <c r="XR1908" s="672"/>
      <c r="XS1908" s="672"/>
      <c r="XT1908" s="672"/>
      <c r="XU1908" s="672"/>
      <c r="XV1908" s="672"/>
      <c r="XW1908" s="672"/>
      <c r="XX1908" s="672"/>
      <c r="XY1908" s="672"/>
      <c r="XZ1908" s="672"/>
      <c r="YA1908" s="672"/>
      <c r="YB1908" s="672"/>
      <c r="YC1908" s="672"/>
      <c r="YD1908" s="672"/>
      <c r="YE1908" s="672"/>
      <c r="YF1908" s="672"/>
      <c r="YG1908" s="672"/>
      <c r="YH1908" s="672"/>
      <c r="YI1908" s="672"/>
      <c r="YJ1908" s="672"/>
      <c r="YK1908" s="672"/>
      <c r="YL1908" s="672"/>
      <c r="YM1908" s="672"/>
      <c r="YN1908" s="672"/>
      <c r="YO1908" s="672"/>
      <c r="YP1908" s="672"/>
      <c r="YQ1908" s="672"/>
      <c r="YR1908" s="672"/>
      <c r="YS1908" s="672"/>
      <c r="YT1908" s="672"/>
      <c r="YU1908" s="672"/>
      <c r="YV1908" s="672"/>
      <c r="YW1908" s="672"/>
      <c r="YX1908" s="672"/>
      <c r="YY1908" s="672"/>
      <c r="YZ1908" s="672"/>
      <c r="ZA1908" s="672"/>
      <c r="ZB1908" s="672"/>
      <c r="ZC1908" s="672"/>
      <c r="ZD1908" s="672"/>
      <c r="ZE1908" s="672"/>
      <c r="ZF1908" s="672"/>
      <c r="ZG1908" s="672"/>
      <c r="ZH1908" s="672"/>
      <c r="ZI1908" s="672"/>
      <c r="ZJ1908" s="672"/>
      <c r="ZK1908" s="672"/>
      <c r="ZL1908" s="672"/>
      <c r="ZM1908" s="672"/>
      <c r="ZN1908" s="672"/>
      <c r="ZO1908" s="672"/>
      <c r="ZP1908" s="672"/>
      <c r="ZQ1908" s="672"/>
      <c r="ZR1908" s="672"/>
      <c r="ZS1908" s="672"/>
      <c r="ZT1908" s="672"/>
      <c r="ZU1908" s="672"/>
      <c r="ZV1908" s="672"/>
      <c r="ZW1908" s="672"/>
      <c r="ZX1908" s="672"/>
      <c r="ZY1908" s="672"/>
      <c r="ZZ1908" s="672"/>
      <c r="AAA1908" s="672"/>
      <c r="AAB1908" s="672"/>
      <c r="AAC1908" s="672"/>
      <c r="AAD1908" s="672"/>
      <c r="AAE1908" s="672"/>
      <c r="AAF1908" s="672"/>
      <c r="AAG1908" s="672"/>
      <c r="AAH1908" s="672"/>
      <c r="AAI1908" s="672"/>
      <c r="AAJ1908" s="672"/>
      <c r="AAK1908" s="672"/>
      <c r="AAL1908" s="672"/>
      <c r="AAM1908" s="672"/>
      <c r="AAN1908" s="672"/>
      <c r="AAO1908" s="672"/>
      <c r="AAP1908" s="672"/>
      <c r="AAQ1908" s="672"/>
      <c r="AAR1908" s="672"/>
      <c r="AAS1908" s="672"/>
      <c r="AAT1908" s="672"/>
      <c r="AAU1908" s="672"/>
      <c r="AAV1908" s="672"/>
      <c r="AAW1908" s="672"/>
      <c r="AAX1908" s="672"/>
      <c r="AAY1908" s="672"/>
      <c r="AAZ1908" s="672"/>
      <c r="ABA1908" s="672"/>
      <c r="ABB1908" s="672"/>
      <c r="ABC1908" s="672"/>
      <c r="ABD1908" s="672"/>
      <c r="ABE1908" s="672"/>
      <c r="ABF1908" s="672"/>
      <c r="ABG1908" s="672"/>
      <c r="ABH1908" s="672"/>
      <c r="ABI1908" s="672"/>
      <c r="ABJ1908" s="672"/>
      <c r="ABK1908" s="672"/>
      <c r="ABL1908" s="672"/>
      <c r="ABM1908" s="672"/>
      <c r="ABN1908" s="672"/>
      <c r="ABO1908" s="672"/>
      <c r="ABP1908" s="672"/>
      <c r="ABQ1908" s="672"/>
      <c r="ABR1908" s="672"/>
      <c r="ABS1908" s="672"/>
      <c r="ABT1908" s="672"/>
      <c r="ABU1908" s="672"/>
      <c r="ABV1908" s="672"/>
      <c r="ABW1908" s="672"/>
      <c r="ABX1908" s="672"/>
      <c r="ABY1908" s="672"/>
      <c r="ABZ1908" s="672"/>
      <c r="ACA1908" s="672"/>
      <c r="ACB1908" s="672"/>
      <c r="ACC1908" s="672"/>
      <c r="ACD1908" s="672"/>
      <c r="ACE1908" s="672"/>
      <c r="ACF1908" s="672"/>
      <c r="ACG1908" s="672"/>
      <c r="ACH1908" s="672"/>
      <c r="ACI1908" s="672"/>
      <c r="ACJ1908" s="672"/>
      <c r="ACK1908" s="672"/>
      <c r="ACL1908" s="672"/>
      <c r="ACM1908" s="672"/>
      <c r="ACN1908" s="672"/>
      <c r="ACO1908" s="672"/>
      <c r="ACP1908" s="672"/>
      <c r="ACQ1908" s="672"/>
      <c r="ACR1908" s="672"/>
      <c r="ACS1908" s="672"/>
      <c r="ACT1908" s="672"/>
      <c r="ACU1908" s="672"/>
      <c r="ACV1908" s="672"/>
      <c r="ACW1908" s="672"/>
      <c r="ACX1908" s="672"/>
      <c r="ACY1908" s="672"/>
      <c r="ACZ1908" s="672"/>
      <c r="ADA1908" s="672"/>
      <c r="ADB1908" s="672"/>
      <c r="ADC1908" s="672"/>
      <c r="ADD1908" s="672"/>
      <c r="ADE1908" s="672"/>
      <c r="ADF1908" s="672"/>
      <c r="ADG1908" s="672"/>
      <c r="ADH1908" s="672"/>
      <c r="ADI1908" s="672"/>
      <c r="ADJ1908" s="672"/>
      <c r="ADK1908" s="672"/>
      <c r="ADL1908" s="672"/>
      <c r="ADM1908" s="672"/>
      <c r="ADN1908" s="672"/>
      <c r="ADO1908" s="672"/>
      <c r="ADP1908" s="672"/>
      <c r="ADQ1908" s="672"/>
      <c r="ADR1908" s="672"/>
      <c r="ADS1908" s="672"/>
      <c r="ADT1908" s="672"/>
      <c r="ADU1908" s="672"/>
      <c r="ADV1908" s="672"/>
      <c r="ADW1908" s="672"/>
      <c r="ADX1908" s="672"/>
      <c r="ADY1908" s="672"/>
      <c r="ADZ1908" s="672"/>
      <c r="AEA1908" s="672"/>
      <c r="AEB1908" s="672"/>
      <c r="AEC1908" s="672"/>
      <c r="AED1908" s="672"/>
      <c r="AEE1908" s="672"/>
      <c r="AEF1908" s="672"/>
      <c r="AEG1908" s="672"/>
      <c r="AEH1908" s="672"/>
      <c r="AEI1908" s="672"/>
      <c r="AEJ1908" s="672"/>
      <c r="AEK1908" s="672"/>
      <c r="AEL1908" s="672"/>
      <c r="AEM1908" s="672"/>
      <c r="AEN1908" s="672"/>
      <c r="AEO1908" s="672"/>
      <c r="AEP1908" s="672"/>
      <c r="AEQ1908" s="672"/>
      <c r="AER1908" s="672"/>
      <c r="AES1908" s="672"/>
      <c r="AET1908" s="672"/>
      <c r="AEU1908" s="672"/>
      <c r="AEV1908" s="672"/>
      <c r="AEW1908" s="672"/>
      <c r="AEX1908" s="672"/>
      <c r="AEY1908" s="672"/>
      <c r="AEZ1908" s="672"/>
      <c r="AFA1908" s="672"/>
      <c r="AFB1908" s="672"/>
      <c r="AFC1908" s="672"/>
      <c r="AFD1908" s="672"/>
      <c r="AFE1908" s="672"/>
      <c r="AFF1908" s="672"/>
      <c r="AFG1908" s="672"/>
      <c r="AFH1908" s="672"/>
      <c r="AFI1908" s="672"/>
      <c r="AFJ1908" s="672"/>
      <c r="AFK1908" s="672"/>
      <c r="AFL1908" s="672"/>
      <c r="AFM1908" s="672"/>
      <c r="AFN1908" s="672"/>
      <c r="AFO1908" s="672"/>
      <c r="AFP1908" s="672"/>
      <c r="AFQ1908" s="672"/>
      <c r="AFR1908" s="672"/>
      <c r="AFS1908" s="672"/>
      <c r="AFT1908" s="672"/>
      <c r="AFU1908" s="672"/>
      <c r="AFV1908" s="672"/>
      <c r="AFW1908" s="672"/>
      <c r="AFX1908" s="672"/>
      <c r="AFY1908" s="672"/>
      <c r="AFZ1908" s="672"/>
      <c r="AGA1908" s="672"/>
      <c r="AGB1908" s="672"/>
      <c r="AGC1908" s="672"/>
      <c r="AGD1908" s="672"/>
      <c r="AGE1908" s="672"/>
      <c r="AGF1908" s="672"/>
      <c r="AGG1908" s="672"/>
      <c r="AGH1908" s="672"/>
      <c r="AGI1908" s="672"/>
      <c r="AGJ1908" s="672"/>
      <c r="AGK1908" s="672"/>
      <c r="AGL1908" s="672"/>
      <c r="AGM1908" s="672"/>
      <c r="AGN1908" s="672"/>
      <c r="AGO1908" s="672"/>
      <c r="AGP1908" s="672"/>
      <c r="AGQ1908" s="672"/>
      <c r="AGR1908" s="672"/>
      <c r="AGS1908" s="672"/>
      <c r="AGT1908" s="672"/>
      <c r="AGU1908" s="672"/>
      <c r="AGV1908" s="672"/>
      <c r="AGW1908" s="672"/>
      <c r="AGX1908" s="672"/>
      <c r="AGY1908" s="672"/>
      <c r="AGZ1908" s="672"/>
      <c r="AHA1908" s="672"/>
      <c r="AHB1908" s="672"/>
      <c r="AHC1908" s="672"/>
      <c r="AHD1908" s="672"/>
      <c r="AHE1908" s="672"/>
      <c r="AHF1908" s="672"/>
      <c r="AHG1908" s="672"/>
      <c r="AHH1908" s="672"/>
      <c r="AHI1908" s="672"/>
      <c r="AHJ1908" s="672"/>
      <c r="AHK1908" s="672"/>
      <c r="AHL1908" s="672"/>
      <c r="AHM1908" s="672"/>
      <c r="AHN1908" s="672"/>
      <c r="AHO1908" s="672"/>
      <c r="AHP1908" s="672"/>
      <c r="AHQ1908" s="672"/>
      <c r="AHR1908" s="672"/>
      <c r="AHS1908" s="672"/>
      <c r="AHT1908" s="672"/>
      <c r="AHU1908" s="672"/>
      <c r="AHV1908" s="672"/>
      <c r="AHW1908" s="672"/>
      <c r="AHX1908" s="672"/>
      <c r="AHY1908" s="672"/>
      <c r="AHZ1908" s="672"/>
      <c r="AIA1908" s="672"/>
      <c r="AIB1908" s="672"/>
      <c r="AIC1908" s="672"/>
      <c r="AID1908" s="672"/>
      <c r="AIE1908" s="672"/>
      <c r="AIF1908" s="672"/>
      <c r="AIG1908" s="672"/>
      <c r="AIH1908" s="672"/>
      <c r="AII1908" s="672"/>
      <c r="AIJ1908" s="672"/>
      <c r="AIK1908" s="672"/>
      <c r="AIL1908" s="672"/>
      <c r="AIM1908" s="672"/>
      <c r="AIN1908" s="672"/>
      <c r="AIO1908" s="672"/>
      <c r="AIP1908" s="672"/>
      <c r="AIQ1908" s="672"/>
      <c r="AIR1908" s="672"/>
      <c r="AIS1908" s="672"/>
      <c r="AIT1908" s="672"/>
      <c r="AIU1908" s="672"/>
      <c r="AIV1908" s="672"/>
      <c r="AIW1908" s="672"/>
      <c r="AIX1908" s="672"/>
      <c r="AIY1908" s="672"/>
      <c r="AIZ1908" s="672"/>
      <c r="AJA1908" s="672"/>
      <c r="AJB1908" s="672"/>
      <c r="AJC1908" s="672"/>
      <c r="AJD1908" s="672"/>
      <c r="AJE1908" s="672"/>
      <c r="AJF1908" s="672"/>
      <c r="AJG1908" s="672"/>
      <c r="AJH1908" s="672"/>
      <c r="AJI1908" s="672"/>
      <c r="AJJ1908" s="672"/>
      <c r="AJK1908" s="672"/>
      <c r="AJL1908" s="672"/>
      <c r="AJM1908" s="672"/>
      <c r="AJN1908" s="672"/>
      <c r="AJO1908" s="672"/>
      <c r="AJP1908" s="672"/>
      <c r="AJQ1908" s="672"/>
      <c r="AJR1908" s="672"/>
      <c r="AJS1908" s="672"/>
      <c r="AJT1908" s="672"/>
      <c r="AJU1908" s="672"/>
      <c r="AJV1908" s="672"/>
      <c r="AJW1908" s="672"/>
      <c r="AJX1908" s="672"/>
      <c r="AJY1908" s="672"/>
      <c r="AJZ1908" s="672"/>
      <c r="AKA1908" s="672"/>
      <c r="AKB1908" s="672"/>
      <c r="AKC1908" s="672"/>
      <c r="AKD1908" s="672"/>
      <c r="AKE1908" s="672"/>
      <c r="AKF1908" s="672"/>
      <c r="AKG1908" s="672"/>
      <c r="AKH1908" s="672"/>
      <c r="AKI1908" s="672"/>
      <c r="AKJ1908" s="672"/>
      <c r="AKK1908" s="672"/>
      <c r="AKL1908" s="672"/>
      <c r="AKM1908" s="672"/>
      <c r="AKN1908" s="672"/>
      <c r="AKO1908" s="672"/>
      <c r="AKP1908" s="672"/>
      <c r="AKQ1908" s="672"/>
      <c r="AKR1908" s="672"/>
      <c r="AKS1908" s="672"/>
      <c r="AKT1908" s="672"/>
      <c r="AKU1908" s="672"/>
      <c r="AKV1908" s="672"/>
      <c r="AKW1908" s="672"/>
      <c r="AKX1908" s="672"/>
      <c r="AKY1908" s="672"/>
      <c r="AKZ1908" s="672"/>
      <c r="ALA1908" s="672"/>
      <c r="ALB1908" s="672"/>
      <c r="ALC1908" s="672"/>
      <c r="ALD1908" s="672"/>
      <c r="ALE1908" s="672"/>
      <c r="ALF1908" s="672"/>
      <c r="ALG1908" s="672"/>
      <c r="ALH1908" s="672"/>
      <c r="ALI1908" s="672"/>
      <c r="ALJ1908" s="672"/>
      <c r="ALK1908" s="672"/>
      <c r="ALL1908" s="672"/>
      <c r="ALM1908" s="672"/>
      <c r="ALN1908" s="672"/>
      <c r="ALO1908" s="672"/>
      <c r="ALP1908" s="672"/>
      <c r="ALQ1908" s="672"/>
      <c r="ALR1908" s="672"/>
      <c r="ALS1908" s="672"/>
      <c r="ALT1908" s="672"/>
      <c r="ALU1908" s="672"/>
      <c r="ALV1908" s="672"/>
      <c r="ALW1908" s="672"/>
      <c r="ALX1908" s="672"/>
      <c r="ALY1908" s="672"/>
      <c r="ALZ1908" s="672"/>
      <c r="AMA1908" s="672"/>
      <c r="AMB1908" s="672"/>
      <c r="AMC1908" s="672"/>
      <c r="AMD1908" s="672"/>
      <c r="AME1908" s="672"/>
      <c r="AMF1908" s="672"/>
      <c r="AMG1908" s="672"/>
      <c r="AMH1908" s="672"/>
      <c r="AMI1908" s="672"/>
      <c r="AMJ1908" s="672"/>
      <c r="AMK1908" s="672"/>
      <c r="AML1908" s="672"/>
      <c r="AMM1908" s="672"/>
      <c r="AMN1908" s="672"/>
      <c r="AMO1908" s="672"/>
      <c r="AMP1908" s="672"/>
      <c r="AMQ1908" s="672"/>
      <c r="AMR1908" s="672"/>
      <c r="AMS1908" s="672"/>
      <c r="AMT1908" s="672"/>
      <c r="AMU1908" s="672"/>
      <c r="AMV1908" s="672"/>
      <c r="AMW1908" s="672"/>
      <c r="AMX1908" s="672"/>
      <c r="AMY1908" s="672"/>
      <c r="AMZ1908" s="672"/>
      <c r="ANA1908" s="672"/>
      <c r="ANB1908" s="672"/>
      <c r="ANC1908" s="672"/>
      <c r="AND1908" s="672"/>
      <c r="ANE1908" s="672"/>
      <c r="ANF1908" s="672"/>
      <c r="ANG1908" s="672"/>
      <c r="ANH1908" s="672"/>
      <c r="ANI1908" s="672"/>
      <c r="ANJ1908" s="672"/>
      <c r="ANK1908" s="672"/>
      <c r="ANL1908" s="672"/>
      <c r="ANM1908" s="672"/>
      <c r="ANN1908" s="672"/>
      <c r="ANO1908" s="672"/>
      <c r="ANP1908" s="672"/>
      <c r="ANQ1908" s="672"/>
      <c r="ANR1908" s="672"/>
      <c r="ANS1908" s="672"/>
      <c r="ANT1908" s="672"/>
      <c r="ANU1908" s="672"/>
      <c r="ANV1908" s="672"/>
      <c r="ANW1908" s="672"/>
      <c r="ANX1908" s="672"/>
      <c r="ANY1908" s="672"/>
      <c r="ANZ1908" s="672"/>
      <c r="AOA1908" s="672"/>
      <c r="AOB1908" s="672"/>
      <c r="AOC1908" s="672"/>
      <c r="AOD1908" s="672"/>
      <c r="AOE1908" s="672"/>
      <c r="AOF1908" s="672"/>
      <c r="AOG1908" s="672"/>
      <c r="AOH1908" s="672"/>
      <c r="AOI1908" s="672"/>
      <c r="AOJ1908" s="672"/>
      <c r="AOK1908" s="672"/>
      <c r="AOL1908" s="672"/>
      <c r="AOM1908" s="672"/>
      <c r="AON1908" s="672"/>
      <c r="AOO1908" s="672"/>
      <c r="AOP1908" s="672"/>
      <c r="AOQ1908" s="672"/>
      <c r="AOR1908" s="672"/>
      <c r="AOS1908" s="672"/>
      <c r="AOT1908" s="672"/>
      <c r="AOU1908" s="672"/>
      <c r="AOV1908" s="672"/>
      <c r="AOW1908" s="672"/>
      <c r="AOX1908" s="672"/>
      <c r="AOY1908" s="672"/>
      <c r="AOZ1908" s="672"/>
      <c r="APA1908" s="672"/>
      <c r="APB1908" s="672"/>
      <c r="APC1908" s="672"/>
      <c r="APD1908" s="672"/>
      <c r="APE1908" s="672"/>
      <c r="APF1908" s="672"/>
      <c r="APG1908" s="672"/>
      <c r="APH1908" s="672"/>
      <c r="API1908" s="672"/>
      <c r="APJ1908" s="672"/>
      <c r="APK1908" s="672"/>
      <c r="APL1908" s="672"/>
      <c r="APM1908" s="672"/>
      <c r="APN1908" s="672"/>
      <c r="APO1908" s="672"/>
      <c r="APP1908" s="672"/>
      <c r="APQ1908" s="672"/>
      <c r="APR1908" s="672"/>
      <c r="APS1908" s="672"/>
      <c r="APT1908" s="672"/>
      <c r="APU1908" s="672"/>
      <c r="APV1908" s="672"/>
      <c r="APW1908" s="672"/>
      <c r="APX1908" s="672"/>
      <c r="APY1908" s="672"/>
      <c r="APZ1908" s="672"/>
      <c r="AQA1908" s="672"/>
      <c r="AQB1908" s="672"/>
      <c r="AQC1908" s="672"/>
      <c r="AQD1908" s="672"/>
      <c r="AQE1908" s="672"/>
      <c r="AQF1908" s="672"/>
      <c r="AQG1908" s="672"/>
      <c r="AQH1908" s="672"/>
      <c r="AQI1908" s="672"/>
      <c r="AQJ1908" s="672"/>
      <c r="AQK1908" s="672"/>
      <c r="AQL1908" s="672"/>
      <c r="AQM1908" s="672"/>
      <c r="AQN1908" s="672"/>
      <c r="AQO1908" s="672"/>
      <c r="AQP1908" s="672"/>
      <c r="AQQ1908" s="672"/>
      <c r="AQR1908" s="672"/>
      <c r="AQS1908" s="672"/>
      <c r="AQT1908" s="672"/>
      <c r="AQU1908" s="672"/>
      <c r="AQV1908" s="672"/>
      <c r="AQW1908" s="672"/>
      <c r="AQX1908" s="672"/>
      <c r="AQY1908" s="672"/>
      <c r="AQZ1908" s="672"/>
      <c r="ARA1908" s="672"/>
      <c r="ARB1908" s="672"/>
      <c r="ARC1908" s="672"/>
      <c r="ARD1908" s="672"/>
      <c r="ARE1908" s="672"/>
      <c r="ARF1908" s="672"/>
      <c r="ARG1908" s="672"/>
      <c r="ARH1908" s="672"/>
      <c r="ARI1908" s="672"/>
      <c r="ARJ1908" s="672"/>
      <c r="ARK1908" s="672"/>
      <c r="ARL1908" s="672"/>
      <c r="ARM1908" s="672"/>
      <c r="ARN1908" s="672"/>
      <c r="ARO1908" s="672"/>
      <c r="ARP1908" s="672"/>
      <c r="ARQ1908" s="672"/>
      <c r="ARR1908" s="672"/>
      <c r="ARS1908" s="672"/>
      <c r="ART1908" s="672"/>
      <c r="ARU1908" s="672"/>
      <c r="ARV1908" s="672"/>
      <c r="ARW1908" s="672"/>
      <c r="ARX1908" s="672"/>
      <c r="ARY1908" s="672"/>
      <c r="ARZ1908" s="672"/>
      <c r="ASA1908" s="672"/>
      <c r="ASB1908" s="672"/>
      <c r="ASC1908" s="672"/>
      <c r="ASD1908" s="672"/>
      <c r="ASE1908" s="672"/>
      <c r="ASF1908" s="672"/>
      <c r="ASG1908" s="672"/>
      <c r="ASH1908" s="672"/>
      <c r="ASI1908" s="672"/>
      <c r="ASJ1908" s="672"/>
      <c r="ASK1908" s="672"/>
      <c r="ASL1908" s="672"/>
      <c r="ASM1908" s="672"/>
      <c r="ASN1908" s="672"/>
      <c r="ASO1908" s="672"/>
      <c r="ASP1908" s="672"/>
      <c r="ASQ1908" s="672"/>
      <c r="ASR1908" s="672"/>
      <c r="ASS1908" s="672"/>
      <c r="AST1908" s="672"/>
      <c r="ASU1908" s="672"/>
      <c r="ASV1908" s="672"/>
      <c r="ASW1908" s="672"/>
      <c r="ASX1908" s="672"/>
      <c r="ASY1908" s="672"/>
      <c r="ASZ1908" s="672"/>
      <c r="ATA1908" s="672"/>
      <c r="ATB1908" s="672"/>
      <c r="ATC1908" s="672"/>
      <c r="ATD1908" s="672"/>
      <c r="ATE1908" s="672"/>
      <c r="ATF1908" s="672"/>
      <c r="ATG1908" s="672"/>
      <c r="ATH1908" s="672"/>
      <c r="ATI1908" s="672"/>
      <c r="ATJ1908" s="672"/>
      <c r="ATK1908" s="672"/>
      <c r="ATL1908" s="672"/>
      <c r="ATM1908" s="672"/>
      <c r="ATN1908" s="672"/>
      <c r="ATO1908" s="672"/>
      <c r="ATP1908" s="672"/>
      <c r="ATQ1908" s="672"/>
      <c r="ATR1908" s="672"/>
      <c r="ATS1908" s="672"/>
      <c r="ATT1908" s="672"/>
      <c r="ATU1908" s="672"/>
      <c r="ATV1908" s="672"/>
      <c r="ATW1908" s="672"/>
      <c r="ATX1908" s="672"/>
      <c r="ATY1908" s="672"/>
      <c r="ATZ1908" s="672"/>
      <c r="AUA1908" s="672"/>
      <c r="AUB1908" s="672"/>
      <c r="AUC1908" s="672"/>
      <c r="AUD1908" s="672"/>
      <c r="AUE1908" s="672"/>
      <c r="AUF1908" s="672"/>
      <c r="AUG1908" s="672"/>
      <c r="AUH1908" s="672"/>
      <c r="AUI1908" s="672"/>
      <c r="AUJ1908" s="672"/>
      <c r="AUK1908" s="672"/>
      <c r="AUL1908" s="672"/>
      <c r="AUM1908" s="672"/>
      <c r="AUN1908" s="672"/>
      <c r="AUO1908" s="672"/>
      <c r="AUP1908" s="672"/>
      <c r="AUQ1908" s="672"/>
      <c r="AUR1908" s="672"/>
      <c r="AUS1908" s="672"/>
      <c r="AUT1908" s="672"/>
      <c r="AUU1908" s="672"/>
      <c r="AUV1908" s="672"/>
      <c r="AUW1908" s="672"/>
      <c r="AUX1908" s="672"/>
      <c r="AUY1908" s="672"/>
      <c r="AUZ1908" s="672"/>
      <c r="AVA1908" s="672"/>
      <c r="AVB1908" s="672"/>
      <c r="AVC1908" s="672"/>
      <c r="AVD1908" s="672"/>
      <c r="AVE1908" s="672"/>
      <c r="AVF1908" s="672"/>
      <c r="AVG1908" s="672"/>
      <c r="AVH1908" s="672"/>
      <c r="AVI1908" s="672"/>
      <c r="AVJ1908" s="672"/>
      <c r="AVK1908" s="672"/>
    </row>
    <row r="1909" spans="1:1259">
      <c r="A1909" s="697"/>
      <c r="B1909" s="558"/>
      <c r="C1909" s="558"/>
      <c r="D1909" s="676" t="s">
        <v>1067</v>
      </c>
      <c r="E1909" s="524"/>
      <c r="F1909" s="665" t="s">
        <v>87</v>
      </c>
      <c r="G1909" s="665">
        <v>2022</v>
      </c>
      <c r="H1909" s="665">
        <v>4</v>
      </c>
      <c r="I1909" s="687" t="s">
        <v>1095</v>
      </c>
      <c r="J1909" s="666"/>
      <c r="K1909" s="729" t="s">
        <v>1417</v>
      </c>
      <c r="L1909" s="731" t="s">
        <v>1400</v>
      </c>
      <c r="M1909" s="731">
        <v>44357</v>
      </c>
      <c r="N1909" s="731"/>
      <c r="O1909" s="731"/>
      <c r="P1909" s="731" t="s">
        <v>1097</v>
      </c>
      <c r="Q1909" s="731"/>
      <c r="R1909" s="731"/>
      <c r="S1909" s="729" t="s">
        <v>1401</v>
      </c>
      <c r="T1909" s="729">
        <v>72</v>
      </c>
      <c r="U1909" s="729" t="s">
        <v>1086</v>
      </c>
      <c r="V1909" s="729" t="s">
        <v>1072</v>
      </c>
      <c r="W1909" s="732">
        <v>475</v>
      </c>
      <c r="X1909" s="565">
        <v>14220</v>
      </c>
      <c r="Y1909" s="664">
        <v>6754500</v>
      </c>
      <c r="Z1909" s="667">
        <v>0.39499999999999996</v>
      </c>
      <c r="AA1909" s="682">
        <f>Y1909*Z1909</f>
        <v>2668027.4999999995</v>
      </c>
      <c r="AB1909" s="521"/>
      <c r="AC1909" s="668">
        <v>0</v>
      </c>
      <c r="AD1909" s="676"/>
      <c r="AE1909" s="669"/>
      <c r="AF1909" s="695">
        <f>AA1909+AD1909+AE1909</f>
        <v>2668027.4999999995</v>
      </c>
      <c r="AG1909" s="665" t="s">
        <v>47</v>
      </c>
      <c r="AH1909" s="641">
        <v>10</v>
      </c>
      <c r="AI1909" s="676">
        <v>60</v>
      </c>
      <c r="AJ1909" s="665" t="s">
        <v>1407</v>
      </c>
      <c r="AK1909" s="676" t="s">
        <v>1408</v>
      </c>
      <c r="AL1909" s="696">
        <v>89431</v>
      </c>
      <c r="AM1909" s="665" t="s">
        <v>52</v>
      </c>
      <c r="AN1909" s="665" t="s">
        <v>1089</v>
      </c>
      <c r="AO1909" s="665"/>
      <c r="AP1909" s="676" t="s">
        <v>92</v>
      </c>
      <c r="AQ1909" s="676" t="s">
        <v>1113</v>
      </c>
      <c r="AR1909" s="676"/>
      <c r="AS1909" s="523" t="s">
        <v>1078</v>
      </c>
      <c r="AT1909" s="523" t="s">
        <v>1078</v>
      </c>
      <c r="AU1909" s="523" t="s">
        <v>1078</v>
      </c>
      <c r="AV1909" s="674"/>
      <c r="AW1909" s="673" t="str">
        <f>U1909</f>
        <v>12005833C</v>
      </c>
      <c r="AX1909" s="673" cm="1">
        <f t="array" ref="AX1909">SUM(MID(0&amp;AW1909,LARGE(INDEX(ISNUMBER(--MID(AW1909,ROW($1:$8),1))*ROW($1:$8),),ROW($1:$8))+1,1)*10^ROW($1:$8)/10)</f>
        <v>12005833</v>
      </c>
      <c r="AY1909" s="673" t="str">
        <f>VLOOKUP($AX1909,'Item Master Data'!$A:$F,3,FALSE)</f>
        <v>Q.PEAK DUO XL G10 BFG</v>
      </c>
      <c r="AZ1909" s="673">
        <f>VLOOKUP($AX1909,'Item Master Data'!$A:$F,6,FALSE)</f>
        <v>475</v>
      </c>
      <c r="BA1909" s="673" t="e">
        <f>X1909/BB1909</f>
        <v>#VALUE!</v>
      </c>
      <c r="BB1909" s="673" t="str">
        <f>VLOOKUP(AX1909,'Item Master Data'!$A:$G,7,FALSE)</f>
        <v> 30</v>
      </c>
      <c r="BC1909" s="673"/>
      <c r="BD1909" s="673">
        <f>W1909-AZ1909</f>
        <v>0</v>
      </c>
      <c r="BE1909" s="593"/>
      <c r="BF1909" s="593"/>
      <c r="BG1909" s="593"/>
      <c r="BH1909" s="593"/>
      <c r="BI1909" s="593"/>
      <c r="BJ1909" s="593"/>
      <c r="BK1909" s="593"/>
      <c r="BL1909" s="593"/>
      <c r="BM1909" s="593"/>
      <c r="BN1909" s="593"/>
      <c r="BO1909" s="593"/>
      <c r="BP1909" s="593"/>
      <c r="BQ1909" s="593"/>
      <c r="BR1909" s="593"/>
      <c r="BS1909" s="593"/>
      <c r="BT1909" s="593"/>
      <c r="BU1909" s="593"/>
      <c r="BV1909" s="593"/>
      <c r="BW1909" s="593"/>
      <c r="BX1909" s="593"/>
      <c r="BY1909" s="593"/>
      <c r="BZ1909" s="593"/>
      <c r="CA1909" s="593"/>
      <c r="CB1909" s="593"/>
      <c r="CC1909" s="593"/>
      <c r="CD1909" s="593"/>
      <c r="CE1909" s="593"/>
      <c r="CF1909" s="593"/>
      <c r="CG1909" s="593"/>
      <c r="CH1909" s="593"/>
      <c r="CI1909" s="593"/>
      <c r="CJ1909" s="593"/>
      <c r="CK1909" s="593"/>
      <c r="CL1909" s="593"/>
      <c r="CM1909" s="593"/>
      <c r="CN1909" s="593"/>
      <c r="CO1909" s="593"/>
      <c r="CP1909" s="593"/>
      <c r="CQ1909" s="593"/>
      <c r="CR1909" s="593"/>
      <c r="CS1909" s="593"/>
      <c r="CT1909" s="593"/>
      <c r="CU1909" s="593"/>
      <c r="CV1909" s="593"/>
      <c r="CW1909" s="593"/>
      <c r="CX1909" s="593"/>
      <c r="CY1909" s="593"/>
      <c r="CZ1909" s="593"/>
      <c r="DA1909" s="593"/>
      <c r="DB1909" s="593"/>
      <c r="DC1909" s="593"/>
      <c r="DD1909" s="593"/>
      <c r="DE1909" s="593"/>
      <c r="DF1909" s="593"/>
      <c r="DG1909" s="593"/>
      <c r="DH1909" s="593"/>
      <c r="DI1909" s="593"/>
      <c r="DJ1909" s="593"/>
      <c r="DK1909" s="593"/>
      <c r="DL1909" s="593"/>
      <c r="DM1909" s="593"/>
      <c r="DN1909" s="593"/>
      <c r="DO1909" s="593"/>
      <c r="DP1909" s="593"/>
      <c r="DQ1909" s="593"/>
      <c r="DR1909" s="593"/>
      <c r="DS1909" s="593"/>
      <c r="DT1909" s="593"/>
      <c r="DU1909" s="593"/>
      <c r="DV1909" s="593"/>
      <c r="DW1909" s="593"/>
      <c r="DX1909" s="593"/>
      <c r="DY1909" s="593"/>
      <c r="DZ1909" s="593"/>
      <c r="EA1909" s="593"/>
      <c r="EB1909" s="593"/>
      <c r="EC1909" s="593"/>
      <c r="ED1909" s="593"/>
      <c r="EE1909" s="593"/>
      <c r="EF1909" s="593"/>
      <c r="EG1909" s="593"/>
      <c r="EH1909" s="593"/>
      <c r="EI1909" s="593"/>
      <c r="EJ1909" s="593"/>
      <c r="EK1909" s="593"/>
      <c r="EL1909" s="593"/>
      <c r="EM1909" s="593"/>
      <c r="EN1909" s="593"/>
      <c r="EO1909" s="593"/>
      <c r="EP1909" s="593"/>
      <c r="EQ1909" s="593"/>
      <c r="ER1909" s="593"/>
      <c r="ES1909" s="593"/>
      <c r="ET1909" s="593"/>
      <c r="EU1909" s="593"/>
      <c r="EV1909" s="593"/>
      <c r="EW1909" s="593"/>
      <c r="EX1909" s="593"/>
      <c r="EY1909" s="593"/>
      <c r="EZ1909" s="593"/>
      <c r="FA1909" s="593"/>
      <c r="FB1909" s="593"/>
      <c r="FC1909" s="593"/>
      <c r="FD1909" s="593"/>
      <c r="FE1909" s="593"/>
      <c r="FF1909" s="593"/>
      <c r="FG1909" s="593"/>
      <c r="FH1909" s="593"/>
      <c r="FI1909" s="593"/>
      <c r="FJ1909" s="593"/>
      <c r="FK1909" s="593"/>
      <c r="FL1909" s="593"/>
      <c r="FM1909" s="593"/>
      <c r="FN1909" s="593"/>
      <c r="FO1909" s="593"/>
      <c r="FP1909" s="593"/>
      <c r="FQ1909" s="593"/>
      <c r="FR1909" s="593"/>
      <c r="FS1909" s="593"/>
      <c r="FT1909" s="593"/>
      <c r="FU1909" s="593"/>
      <c r="FV1909" s="593"/>
      <c r="FW1909" s="593"/>
      <c r="FX1909" s="593"/>
      <c r="FY1909" s="593"/>
      <c r="FZ1909" s="593"/>
      <c r="GA1909" s="593"/>
      <c r="GB1909" s="593"/>
      <c r="GC1909" s="593"/>
      <c r="GD1909" s="593"/>
      <c r="GE1909" s="593"/>
      <c r="GF1909" s="593"/>
      <c r="GG1909" s="593"/>
      <c r="GH1909" s="593"/>
      <c r="GI1909" s="593"/>
      <c r="GJ1909" s="593"/>
      <c r="GK1909" s="593"/>
      <c r="GL1909" s="593"/>
      <c r="GM1909" s="593"/>
      <c r="GN1909" s="593"/>
      <c r="GO1909" s="593"/>
      <c r="GP1909" s="593"/>
      <c r="GQ1909" s="593"/>
      <c r="GR1909" s="593"/>
      <c r="GS1909" s="593"/>
      <c r="GT1909" s="593"/>
      <c r="GU1909" s="593"/>
      <c r="GV1909" s="593"/>
      <c r="GW1909" s="593"/>
      <c r="GX1909" s="593"/>
      <c r="GY1909" s="593"/>
      <c r="GZ1909" s="593"/>
      <c r="HA1909" s="593"/>
      <c r="HB1909" s="593"/>
      <c r="HC1909" s="593"/>
      <c r="HD1909" s="593"/>
      <c r="HE1909" s="593"/>
      <c r="HF1909" s="593"/>
      <c r="HG1909" s="593"/>
      <c r="HH1909" s="593"/>
      <c r="HI1909" s="593"/>
      <c r="HJ1909" s="593"/>
      <c r="HK1909" s="593"/>
      <c r="HL1909" s="593"/>
      <c r="HM1909" s="593"/>
      <c r="HN1909" s="593"/>
      <c r="HO1909" s="593"/>
      <c r="HP1909" s="593"/>
      <c r="HQ1909" s="593"/>
      <c r="HR1909" s="593"/>
      <c r="HS1909" s="593"/>
      <c r="HT1909" s="593"/>
      <c r="HU1909" s="593"/>
      <c r="HV1909" s="593"/>
      <c r="HW1909" s="593"/>
      <c r="HX1909" s="593"/>
      <c r="HY1909" s="593"/>
      <c r="HZ1909" s="593"/>
      <c r="IA1909" s="593"/>
      <c r="IB1909" s="593"/>
      <c r="IC1909" s="593"/>
      <c r="ID1909" s="593"/>
      <c r="IE1909" s="593"/>
      <c r="IF1909" s="593"/>
      <c r="IG1909" s="593"/>
      <c r="IH1909" s="593"/>
      <c r="II1909" s="593"/>
      <c r="IJ1909" s="593"/>
      <c r="IK1909" s="593"/>
      <c r="IL1909" s="593"/>
      <c r="IM1909" s="593"/>
      <c r="IN1909" s="593"/>
      <c r="IO1909" s="593"/>
      <c r="IP1909" s="593"/>
      <c r="IQ1909" s="593"/>
      <c r="IR1909" s="593"/>
      <c r="IS1909" s="593"/>
      <c r="IT1909" s="593"/>
      <c r="IU1909" s="593"/>
      <c r="IV1909" s="593"/>
      <c r="IW1909" s="593"/>
      <c r="IX1909" s="593"/>
      <c r="IY1909" s="593"/>
      <c r="IZ1909" s="593"/>
      <c r="JA1909" s="593"/>
      <c r="JB1909" s="593"/>
      <c r="JC1909" s="593"/>
      <c r="JD1909" s="593"/>
      <c r="JE1909" s="593"/>
      <c r="JF1909" s="593"/>
      <c r="JG1909" s="593"/>
      <c r="JH1909" s="593"/>
      <c r="JI1909" s="593"/>
      <c r="JJ1909" s="593"/>
      <c r="JK1909" s="593"/>
      <c r="JL1909" s="593"/>
      <c r="JM1909" s="593"/>
      <c r="JN1909" s="593"/>
      <c r="JO1909" s="593"/>
      <c r="JP1909" s="593"/>
      <c r="JQ1909" s="593"/>
      <c r="JR1909" s="593"/>
      <c r="JS1909" s="593"/>
      <c r="JT1909" s="593"/>
      <c r="JU1909" s="593"/>
      <c r="JV1909" s="593"/>
      <c r="JW1909" s="593"/>
      <c r="JX1909" s="593"/>
      <c r="JY1909" s="593"/>
      <c r="JZ1909" s="593"/>
      <c r="KA1909" s="593"/>
      <c r="KB1909" s="593"/>
      <c r="KC1909" s="593"/>
      <c r="KD1909" s="593"/>
      <c r="KE1909" s="593"/>
      <c r="KF1909" s="593"/>
      <c r="KG1909" s="593"/>
      <c r="KH1909" s="593"/>
      <c r="KI1909" s="593"/>
      <c r="KJ1909" s="593"/>
      <c r="KK1909" s="593"/>
      <c r="KL1909" s="593"/>
      <c r="KM1909" s="593"/>
      <c r="KN1909" s="593"/>
      <c r="KO1909" s="593"/>
      <c r="KP1909" s="593"/>
      <c r="KQ1909" s="593"/>
      <c r="KR1909" s="593"/>
      <c r="KS1909" s="593"/>
      <c r="KT1909" s="593"/>
      <c r="KU1909" s="593"/>
      <c r="KV1909" s="593"/>
      <c r="KW1909" s="593"/>
      <c r="KX1909" s="593"/>
      <c r="KY1909" s="593"/>
      <c r="KZ1909" s="593"/>
      <c r="LA1909" s="593"/>
      <c r="LB1909" s="593"/>
      <c r="LC1909" s="593"/>
      <c r="LD1909" s="593"/>
      <c r="LE1909" s="593"/>
      <c r="LF1909" s="593"/>
      <c r="LG1909" s="593"/>
      <c r="LH1909" s="593"/>
      <c r="LI1909" s="593"/>
      <c r="LJ1909" s="593"/>
      <c r="LK1909" s="593"/>
      <c r="LL1909" s="593"/>
      <c r="LM1909" s="593"/>
      <c r="LN1909" s="593"/>
      <c r="LO1909" s="593"/>
      <c r="LP1909" s="593"/>
      <c r="LQ1909" s="593"/>
      <c r="LR1909" s="593"/>
      <c r="LS1909" s="593"/>
      <c r="LT1909" s="593"/>
      <c r="LU1909" s="593"/>
      <c r="LV1909" s="593"/>
      <c r="LW1909" s="593"/>
      <c r="LX1909" s="593"/>
      <c r="LY1909" s="593"/>
      <c r="LZ1909" s="593"/>
      <c r="MA1909" s="593"/>
      <c r="MB1909" s="593"/>
      <c r="MC1909" s="593"/>
      <c r="MD1909" s="593"/>
      <c r="ME1909" s="593"/>
      <c r="MF1909" s="593"/>
      <c r="MG1909" s="593"/>
      <c r="MH1909" s="593"/>
      <c r="MI1909" s="593"/>
      <c r="MJ1909" s="593"/>
      <c r="MK1909" s="593"/>
      <c r="ML1909" s="593"/>
      <c r="MM1909" s="593"/>
      <c r="MN1909" s="593"/>
      <c r="MO1909" s="593"/>
      <c r="MP1909" s="593"/>
      <c r="MQ1909" s="593"/>
      <c r="MR1909" s="593"/>
      <c r="MS1909" s="593"/>
      <c r="MT1909" s="593"/>
      <c r="MU1909" s="593"/>
      <c r="MV1909" s="593"/>
      <c r="MW1909" s="593"/>
      <c r="MX1909" s="593"/>
      <c r="MY1909" s="593"/>
      <c r="MZ1909" s="593"/>
      <c r="NA1909" s="593"/>
      <c r="NB1909" s="593"/>
      <c r="NC1909" s="593"/>
      <c r="ND1909" s="593"/>
      <c r="NE1909" s="593"/>
      <c r="NF1909" s="593"/>
      <c r="NG1909" s="593"/>
      <c r="NH1909" s="593"/>
      <c r="NI1909" s="593"/>
      <c r="NJ1909" s="593"/>
      <c r="NK1909" s="593"/>
      <c r="NL1909" s="593"/>
      <c r="NM1909" s="593"/>
      <c r="NN1909" s="593"/>
      <c r="NO1909" s="593"/>
      <c r="NP1909" s="593"/>
      <c r="NQ1909" s="593"/>
      <c r="NR1909" s="593"/>
      <c r="NS1909" s="593"/>
      <c r="NT1909" s="593"/>
      <c r="NU1909" s="593"/>
      <c r="NV1909" s="593"/>
      <c r="NW1909" s="593"/>
      <c r="NX1909" s="593"/>
      <c r="NY1909" s="593"/>
      <c r="NZ1909" s="593"/>
      <c r="OA1909" s="593"/>
      <c r="OB1909" s="593"/>
      <c r="OC1909" s="593"/>
      <c r="OD1909" s="593"/>
      <c r="OE1909" s="593"/>
      <c r="OF1909" s="593"/>
      <c r="OG1909" s="593"/>
      <c r="OH1909" s="593"/>
      <c r="OI1909" s="593"/>
      <c r="OJ1909" s="593"/>
      <c r="OK1909" s="593"/>
      <c r="OL1909" s="593"/>
      <c r="OM1909" s="593"/>
      <c r="ON1909" s="593"/>
      <c r="OO1909" s="593"/>
      <c r="OP1909" s="593"/>
      <c r="OQ1909" s="593"/>
      <c r="OR1909" s="593"/>
      <c r="OS1909" s="593"/>
      <c r="OT1909" s="593"/>
      <c r="OU1909" s="593"/>
      <c r="OV1909" s="593"/>
      <c r="OW1909" s="593"/>
      <c r="OX1909" s="593"/>
      <c r="OY1909" s="593"/>
      <c r="OZ1909" s="593"/>
      <c r="PA1909" s="593"/>
      <c r="PB1909" s="593"/>
      <c r="PC1909" s="593"/>
      <c r="PD1909" s="593"/>
      <c r="PE1909" s="593"/>
      <c r="PF1909" s="593"/>
      <c r="PG1909" s="593"/>
      <c r="PH1909" s="593"/>
      <c r="PI1909" s="593"/>
      <c r="PJ1909" s="593"/>
      <c r="PK1909" s="593"/>
      <c r="PL1909" s="593"/>
      <c r="PM1909" s="593"/>
      <c r="PN1909" s="593"/>
      <c r="PO1909" s="593"/>
      <c r="PP1909" s="593"/>
      <c r="PQ1909" s="593"/>
      <c r="PR1909" s="593"/>
      <c r="PS1909" s="593"/>
      <c r="PT1909" s="593"/>
      <c r="PU1909" s="593"/>
      <c r="PV1909" s="593"/>
      <c r="PW1909" s="593"/>
      <c r="PX1909" s="593"/>
      <c r="PY1909" s="593"/>
      <c r="PZ1909" s="593"/>
      <c r="QA1909" s="593"/>
      <c r="QB1909" s="593"/>
      <c r="QC1909" s="593"/>
      <c r="QD1909" s="593"/>
      <c r="QE1909" s="593"/>
      <c r="QF1909" s="593"/>
      <c r="QG1909" s="593"/>
      <c r="QH1909" s="593"/>
      <c r="QI1909" s="593"/>
      <c r="QJ1909" s="593"/>
      <c r="QK1909" s="593"/>
      <c r="QL1909" s="593"/>
      <c r="QM1909" s="593"/>
      <c r="QN1909" s="593"/>
      <c r="QO1909" s="593"/>
      <c r="QP1909" s="593"/>
      <c r="QQ1909" s="593"/>
      <c r="QR1909" s="593"/>
      <c r="QS1909" s="593"/>
      <c r="QT1909" s="593"/>
      <c r="QU1909" s="593"/>
      <c r="QV1909" s="593"/>
      <c r="QW1909" s="593"/>
      <c r="QX1909" s="593"/>
      <c r="QY1909" s="593"/>
      <c r="QZ1909" s="593"/>
      <c r="RA1909" s="593"/>
      <c r="RB1909" s="593"/>
      <c r="RC1909" s="593"/>
      <c r="RD1909" s="593"/>
      <c r="RE1909" s="593"/>
      <c r="RF1909" s="593"/>
      <c r="RG1909" s="593"/>
      <c r="RH1909" s="593"/>
      <c r="RI1909" s="593"/>
      <c r="RJ1909" s="593"/>
      <c r="RK1909" s="593"/>
      <c r="RL1909" s="593"/>
      <c r="RM1909" s="593"/>
      <c r="RN1909" s="593"/>
      <c r="RO1909" s="593"/>
      <c r="RP1909" s="593"/>
      <c r="RQ1909" s="593"/>
      <c r="RR1909" s="593"/>
      <c r="RS1909" s="593"/>
      <c r="RT1909" s="593"/>
      <c r="RU1909" s="593"/>
      <c r="RV1909" s="593"/>
      <c r="RW1909" s="593"/>
      <c r="RX1909" s="593"/>
      <c r="RY1909" s="593"/>
      <c r="RZ1909" s="593"/>
      <c r="SA1909" s="593"/>
      <c r="SB1909" s="593"/>
      <c r="SC1909" s="593"/>
      <c r="SD1909" s="593"/>
      <c r="SE1909" s="593"/>
      <c r="SF1909" s="593"/>
      <c r="SG1909" s="593"/>
      <c r="SH1909" s="593"/>
      <c r="SI1909" s="593"/>
      <c r="SJ1909" s="593"/>
      <c r="SK1909" s="593"/>
      <c r="SL1909" s="593"/>
      <c r="SM1909" s="593"/>
      <c r="SN1909" s="593"/>
      <c r="SO1909" s="593"/>
      <c r="SP1909" s="593"/>
      <c r="SQ1909" s="593"/>
      <c r="SR1909" s="593"/>
      <c r="SS1909" s="593"/>
      <c r="ST1909" s="593"/>
      <c r="SU1909" s="593"/>
      <c r="SV1909" s="593"/>
      <c r="SW1909" s="593"/>
      <c r="SX1909" s="593"/>
      <c r="SY1909" s="593"/>
      <c r="SZ1909" s="593"/>
      <c r="TA1909" s="593"/>
      <c r="TB1909" s="593"/>
      <c r="TC1909" s="593"/>
      <c r="TD1909" s="593"/>
      <c r="TE1909" s="593"/>
      <c r="TF1909" s="593"/>
      <c r="TG1909" s="593"/>
      <c r="TH1909" s="593"/>
      <c r="TI1909" s="593"/>
      <c r="TJ1909" s="593"/>
      <c r="TK1909" s="593"/>
      <c r="TL1909" s="593"/>
      <c r="TM1909" s="593"/>
      <c r="TN1909" s="593"/>
      <c r="TO1909" s="593"/>
      <c r="TP1909" s="593"/>
      <c r="TQ1909" s="593"/>
      <c r="TR1909" s="593"/>
      <c r="TS1909" s="593"/>
      <c r="TT1909" s="593"/>
      <c r="TU1909" s="593"/>
      <c r="TV1909" s="593"/>
      <c r="TW1909" s="593"/>
      <c r="TX1909" s="593"/>
      <c r="TY1909" s="593"/>
      <c r="TZ1909" s="593"/>
      <c r="UA1909" s="593"/>
      <c r="UB1909" s="593"/>
      <c r="UC1909" s="593"/>
      <c r="UD1909" s="593"/>
      <c r="UE1909" s="593"/>
      <c r="UF1909" s="593"/>
      <c r="UG1909" s="593"/>
      <c r="UH1909" s="593"/>
      <c r="UI1909" s="593"/>
      <c r="UJ1909" s="593"/>
      <c r="UK1909" s="593"/>
      <c r="UL1909" s="593"/>
      <c r="UM1909" s="593"/>
      <c r="UN1909" s="593"/>
      <c r="UO1909" s="593"/>
      <c r="UP1909" s="593"/>
      <c r="UQ1909" s="593"/>
      <c r="UR1909" s="593"/>
      <c r="US1909" s="593"/>
      <c r="UT1909" s="593"/>
      <c r="UU1909" s="593"/>
      <c r="UV1909" s="593"/>
      <c r="UW1909" s="593"/>
      <c r="UX1909" s="593"/>
      <c r="UY1909" s="593"/>
      <c r="UZ1909" s="593"/>
      <c r="VA1909" s="593"/>
      <c r="VB1909" s="593"/>
      <c r="VC1909" s="593"/>
      <c r="VD1909" s="593"/>
      <c r="VE1909" s="593"/>
      <c r="VF1909" s="593"/>
      <c r="VG1909" s="593"/>
      <c r="VH1909" s="593"/>
      <c r="VI1909" s="593"/>
      <c r="VJ1909" s="593"/>
      <c r="VK1909" s="593"/>
      <c r="VL1909" s="593"/>
      <c r="VM1909" s="593"/>
      <c r="VN1909" s="593"/>
      <c r="VO1909" s="593"/>
      <c r="VP1909" s="593"/>
      <c r="VQ1909" s="593"/>
      <c r="VR1909" s="593"/>
      <c r="VS1909" s="593"/>
      <c r="VT1909" s="593"/>
      <c r="VU1909" s="593"/>
      <c r="VV1909" s="593"/>
      <c r="VW1909" s="593"/>
      <c r="VX1909" s="593"/>
      <c r="VY1909" s="593"/>
      <c r="VZ1909" s="593"/>
      <c r="WA1909" s="593"/>
      <c r="WB1909" s="593"/>
      <c r="WC1909" s="593"/>
      <c r="WD1909" s="593"/>
      <c r="WE1909" s="593"/>
      <c r="WF1909" s="593"/>
      <c r="WG1909" s="593"/>
      <c r="WH1909" s="593"/>
      <c r="WI1909" s="593"/>
      <c r="WJ1909" s="593"/>
      <c r="WK1909" s="593"/>
      <c r="WL1909" s="593"/>
      <c r="WM1909" s="593"/>
      <c r="WN1909" s="593"/>
      <c r="WO1909" s="593"/>
      <c r="WP1909" s="593"/>
      <c r="WQ1909" s="593"/>
      <c r="WR1909" s="593"/>
      <c r="WS1909" s="593"/>
      <c r="WT1909" s="593"/>
      <c r="WU1909" s="593"/>
      <c r="WV1909" s="593"/>
      <c r="WW1909" s="593"/>
      <c r="WX1909" s="593"/>
      <c r="WY1909" s="593"/>
      <c r="WZ1909" s="593"/>
      <c r="XA1909" s="593"/>
      <c r="XB1909" s="593"/>
      <c r="XC1909" s="593"/>
      <c r="XD1909" s="593"/>
      <c r="XE1909" s="593"/>
      <c r="XF1909" s="593"/>
      <c r="XG1909" s="593"/>
      <c r="XH1909" s="593"/>
      <c r="XI1909" s="593"/>
      <c r="XJ1909" s="593"/>
      <c r="XK1909" s="593"/>
      <c r="XL1909" s="593"/>
      <c r="XM1909" s="593"/>
      <c r="XN1909" s="593"/>
      <c r="XO1909" s="593"/>
      <c r="XP1909" s="593"/>
      <c r="XQ1909" s="593"/>
      <c r="XR1909" s="593"/>
      <c r="XS1909" s="593"/>
      <c r="XT1909" s="593"/>
      <c r="XU1909" s="593"/>
      <c r="XV1909" s="593"/>
      <c r="XW1909" s="593"/>
      <c r="XX1909" s="593"/>
      <c r="XY1909" s="593"/>
      <c r="XZ1909" s="593"/>
      <c r="YA1909" s="593"/>
      <c r="YB1909" s="593"/>
      <c r="YC1909" s="593"/>
      <c r="YD1909" s="593"/>
      <c r="YE1909" s="593"/>
      <c r="YF1909" s="593"/>
      <c r="YG1909" s="593"/>
      <c r="YH1909" s="593"/>
      <c r="YI1909" s="593"/>
      <c r="YJ1909" s="593"/>
      <c r="YK1909" s="593"/>
      <c r="YL1909" s="593"/>
      <c r="YM1909" s="593"/>
      <c r="YN1909" s="593"/>
      <c r="YO1909" s="593"/>
      <c r="YP1909" s="593"/>
      <c r="YQ1909" s="593"/>
      <c r="YR1909" s="593"/>
      <c r="YS1909" s="593"/>
      <c r="YT1909" s="593"/>
      <c r="YU1909" s="593"/>
      <c r="YV1909" s="593"/>
      <c r="YW1909" s="593"/>
      <c r="YX1909" s="593"/>
      <c r="YY1909" s="593"/>
      <c r="YZ1909" s="593"/>
      <c r="ZA1909" s="593"/>
      <c r="ZB1909" s="593"/>
      <c r="ZC1909" s="593"/>
      <c r="ZD1909" s="593"/>
      <c r="ZE1909" s="593"/>
      <c r="ZF1909" s="593"/>
      <c r="ZG1909" s="593"/>
      <c r="ZH1909" s="593"/>
      <c r="ZI1909" s="593"/>
      <c r="ZJ1909" s="593"/>
      <c r="ZK1909" s="593"/>
      <c r="ZL1909" s="593"/>
      <c r="ZM1909" s="593"/>
      <c r="ZN1909" s="593"/>
      <c r="ZO1909" s="593"/>
      <c r="ZP1909" s="593"/>
      <c r="ZQ1909" s="593"/>
      <c r="ZR1909" s="593"/>
      <c r="ZS1909" s="593"/>
      <c r="ZT1909" s="593"/>
      <c r="ZU1909" s="593"/>
      <c r="ZV1909" s="593"/>
      <c r="ZW1909" s="593"/>
      <c r="ZX1909" s="593"/>
      <c r="ZY1909" s="593"/>
      <c r="ZZ1909" s="593"/>
      <c r="AAA1909" s="593"/>
      <c r="AAB1909" s="593"/>
      <c r="AAC1909" s="593"/>
      <c r="AAD1909" s="593"/>
      <c r="AAE1909" s="593"/>
      <c r="AAF1909" s="593"/>
      <c r="AAG1909" s="593"/>
      <c r="AAH1909" s="593"/>
      <c r="AAI1909" s="593"/>
      <c r="AAJ1909" s="593"/>
      <c r="AAK1909" s="593"/>
      <c r="AAL1909" s="593"/>
      <c r="AAM1909" s="593"/>
      <c r="AAN1909" s="593"/>
      <c r="AAO1909" s="593"/>
      <c r="AAP1909" s="593"/>
      <c r="AAQ1909" s="593"/>
      <c r="AAR1909" s="593"/>
      <c r="AAS1909" s="593"/>
      <c r="AAT1909" s="593"/>
      <c r="AAU1909" s="593"/>
      <c r="AAV1909" s="593"/>
      <c r="AAW1909" s="593"/>
      <c r="AAX1909" s="593"/>
      <c r="AAY1909" s="593"/>
      <c r="AAZ1909" s="593"/>
      <c r="ABA1909" s="593"/>
      <c r="ABB1909" s="593"/>
      <c r="ABC1909" s="593"/>
      <c r="ABD1909" s="593"/>
      <c r="ABE1909" s="593"/>
      <c r="ABF1909" s="593"/>
      <c r="ABG1909" s="593"/>
      <c r="ABH1909" s="593"/>
      <c r="ABI1909" s="593"/>
      <c r="ABJ1909" s="593"/>
      <c r="ABK1909" s="593"/>
      <c r="ABL1909" s="593"/>
      <c r="ABM1909" s="593"/>
      <c r="ABN1909" s="593"/>
      <c r="ABO1909" s="593"/>
      <c r="ABP1909" s="593"/>
      <c r="ABQ1909" s="593"/>
      <c r="ABR1909" s="593"/>
      <c r="ABS1909" s="593"/>
      <c r="ABT1909" s="593"/>
      <c r="ABU1909" s="593"/>
      <c r="ABV1909" s="593"/>
      <c r="ABW1909" s="593"/>
      <c r="ABX1909" s="593"/>
      <c r="ABY1909" s="593"/>
      <c r="ABZ1909" s="593"/>
      <c r="ACA1909" s="593"/>
      <c r="ACB1909" s="593"/>
      <c r="ACC1909" s="593"/>
      <c r="ACD1909" s="593"/>
      <c r="ACE1909" s="593"/>
      <c r="ACF1909" s="593"/>
      <c r="ACG1909" s="593"/>
      <c r="ACH1909" s="593"/>
      <c r="ACI1909" s="593"/>
      <c r="ACJ1909" s="593"/>
      <c r="ACK1909" s="593"/>
      <c r="ACL1909" s="593"/>
      <c r="ACM1909" s="593"/>
      <c r="ACN1909" s="593"/>
      <c r="ACO1909" s="593"/>
      <c r="ACP1909" s="593"/>
      <c r="ACQ1909" s="593"/>
      <c r="ACR1909" s="593"/>
      <c r="ACS1909" s="593"/>
      <c r="ACT1909" s="593"/>
      <c r="ACU1909" s="593"/>
      <c r="ACV1909" s="593"/>
      <c r="ACW1909" s="593"/>
      <c r="ACX1909" s="593"/>
      <c r="ACY1909" s="593"/>
      <c r="ACZ1909" s="593"/>
      <c r="ADA1909" s="593"/>
      <c r="ADB1909" s="593"/>
      <c r="ADC1909" s="593"/>
      <c r="ADD1909" s="593"/>
      <c r="ADE1909" s="593"/>
      <c r="ADF1909" s="593"/>
      <c r="ADG1909" s="593"/>
      <c r="ADH1909" s="593"/>
      <c r="ADI1909" s="593"/>
      <c r="ADJ1909" s="593"/>
      <c r="ADK1909" s="593"/>
      <c r="ADL1909" s="593"/>
      <c r="ADM1909" s="593"/>
      <c r="ADN1909" s="593"/>
      <c r="ADO1909" s="593"/>
      <c r="ADP1909" s="593"/>
      <c r="ADQ1909" s="593"/>
      <c r="ADR1909" s="593"/>
      <c r="ADS1909" s="593"/>
      <c r="ADT1909" s="593"/>
      <c r="ADU1909" s="593"/>
      <c r="ADV1909" s="593"/>
      <c r="ADW1909" s="593"/>
      <c r="ADX1909" s="593"/>
      <c r="ADY1909" s="593"/>
      <c r="ADZ1909" s="593"/>
      <c r="AEA1909" s="593"/>
      <c r="AEB1909" s="593"/>
      <c r="AEC1909" s="593"/>
      <c r="AED1909" s="593"/>
      <c r="AEE1909" s="593"/>
      <c r="AEF1909" s="593"/>
      <c r="AEG1909" s="593"/>
      <c r="AEH1909" s="593"/>
      <c r="AEI1909" s="593"/>
      <c r="AEJ1909" s="593"/>
      <c r="AEK1909" s="593"/>
      <c r="AEL1909" s="593"/>
      <c r="AEM1909" s="593"/>
      <c r="AEN1909" s="593"/>
      <c r="AEO1909" s="593"/>
      <c r="AEP1909" s="593"/>
      <c r="AEQ1909" s="593"/>
      <c r="AER1909" s="593"/>
      <c r="AES1909" s="593"/>
      <c r="AET1909" s="593"/>
      <c r="AEU1909" s="593"/>
      <c r="AEV1909" s="593"/>
      <c r="AEW1909" s="593"/>
      <c r="AEX1909" s="593"/>
      <c r="AEY1909" s="593"/>
      <c r="AEZ1909" s="593"/>
      <c r="AFA1909" s="593"/>
      <c r="AFB1909" s="593"/>
      <c r="AFC1909" s="593"/>
      <c r="AFD1909" s="593"/>
      <c r="AFE1909" s="593"/>
      <c r="AFF1909" s="593"/>
      <c r="AFG1909" s="593"/>
      <c r="AFH1909" s="593"/>
      <c r="AFI1909" s="593"/>
      <c r="AFJ1909" s="593"/>
      <c r="AFK1909" s="593"/>
      <c r="AFL1909" s="593"/>
      <c r="AFM1909" s="593"/>
      <c r="AFN1909" s="593"/>
      <c r="AFO1909" s="593"/>
      <c r="AFP1909" s="593"/>
      <c r="AFQ1909" s="593"/>
      <c r="AFR1909" s="593"/>
      <c r="AFS1909" s="593"/>
      <c r="AFT1909" s="593"/>
      <c r="AFU1909" s="593"/>
      <c r="AFV1909" s="593"/>
      <c r="AFW1909" s="593"/>
      <c r="AFX1909" s="593"/>
      <c r="AFY1909" s="593"/>
      <c r="AFZ1909" s="593"/>
      <c r="AGA1909" s="593"/>
      <c r="AGB1909" s="593"/>
      <c r="AGC1909" s="593"/>
      <c r="AGD1909" s="593"/>
      <c r="AGE1909" s="593"/>
      <c r="AGF1909" s="593"/>
      <c r="AGG1909" s="593"/>
      <c r="AGH1909" s="593"/>
      <c r="AGI1909" s="593"/>
      <c r="AGJ1909" s="593"/>
      <c r="AGK1909" s="593"/>
      <c r="AGL1909" s="593"/>
      <c r="AGM1909" s="593"/>
      <c r="AGN1909" s="593"/>
      <c r="AGO1909" s="593"/>
      <c r="AGP1909" s="593"/>
      <c r="AGQ1909" s="593"/>
      <c r="AGR1909" s="593"/>
      <c r="AGS1909" s="593"/>
      <c r="AGT1909" s="593"/>
      <c r="AGU1909" s="593"/>
      <c r="AGV1909" s="593"/>
      <c r="AGW1909" s="593"/>
      <c r="AGX1909" s="593"/>
      <c r="AGY1909" s="593"/>
      <c r="AGZ1909" s="593"/>
      <c r="AHA1909" s="593"/>
      <c r="AHB1909" s="593"/>
      <c r="AHC1909" s="593"/>
      <c r="AHD1909" s="593"/>
      <c r="AHE1909" s="593"/>
      <c r="AHF1909" s="593"/>
      <c r="AHG1909" s="593"/>
      <c r="AHH1909" s="593"/>
      <c r="AHI1909" s="593"/>
      <c r="AHJ1909" s="593"/>
      <c r="AHK1909" s="593"/>
      <c r="AHL1909" s="593"/>
      <c r="AHM1909" s="593"/>
      <c r="AHN1909" s="593"/>
      <c r="AHO1909" s="593"/>
      <c r="AHP1909" s="593"/>
      <c r="AHQ1909" s="593"/>
      <c r="AHR1909" s="593"/>
      <c r="AHS1909" s="593"/>
      <c r="AHT1909" s="593"/>
      <c r="AHU1909" s="593"/>
      <c r="AHV1909" s="593"/>
      <c r="AHW1909" s="593"/>
      <c r="AHX1909" s="593"/>
      <c r="AHY1909" s="593"/>
      <c r="AHZ1909" s="593"/>
      <c r="AIA1909" s="593"/>
      <c r="AIB1909" s="593"/>
      <c r="AIC1909" s="593"/>
      <c r="AID1909" s="593"/>
      <c r="AIE1909" s="593"/>
      <c r="AIF1909" s="593"/>
      <c r="AIG1909" s="593"/>
      <c r="AIH1909" s="593"/>
      <c r="AII1909" s="593"/>
      <c r="AIJ1909" s="593"/>
      <c r="AIK1909" s="593"/>
      <c r="AIL1909" s="593"/>
      <c r="AIM1909" s="593"/>
      <c r="AIN1909" s="593"/>
      <c r="AIO1909" s="593"/>
      <c r="AIP1909" s="593"/>
      <c r="AIQ1909" s="593"/>
      <c r="AIR1909" s="593"/>
      <c r="AIS1909" s="593"/>
      <c r="AIT1909" s="593"/>
      <c r="AIU1909" s="593"/>
      <c r="AIV1909" s="593"/>
      <c r="AIW1909" s="593"/>
      <c r="AIX1909" s="593"/>
      <c r="AIY1909" s="593"/>
      <c r="AIZ1909" s="593"/>
      <c r="AJA1909" s="593"/>
      <c r="AJB1909" s="593"/>
      <c r="AJC1909" s="593"/>
      <c r="AJD1909" s="593"/>
      <c r="AJE1909" s="593"/>
      <c r="AJF1909" s="593"/>
      <c r="AJG1909" s="593"/>
      <c r="AJH1909" s="593"/>
      <c r="AJI1909" s="593"/>
      <c r="AJJ1909" s="593"/>
      <c r="AJK1909" s="593"/>
      <c r="AJL1909" s="593"/>
      <c r="AJM1909" s="593"/>
      <c r="AJN1909" s="593"/>
      <c r="AJO1909" s="593"/>
      <c r="AJP1909" s="593"/>
      <c r="AJQ1909" s="593"/>
      <c r="AJR1909" s="593"/>
      <c r="AJS1909" s="593"/>
      <c r="AJT1909" s="593"/>
      <c r="AJU1909" s="593"/>
      <c r="AJV1909" s="593"/>
      <c r="AJW1909" s="593"/>
      <c r="AJX1909" s="593"/>
      <c r="AJY1909" s="593"/>
      <c r="AJZ1909" s="593"/>
      <c r="AKA1909" s="593"/>
      <c r="AKB1909" s="593"/>
      <c r="AKC1909" s="593"/>
      <c r="AKD1909" s="593"/>
      <c r="AKE1909" s="593"/>
      <c r="AKF1909" s="593"/>
      <c r="AKG1909" s="593"/>
      <c r="AKH1909" s="593"/>
      <c r="AKI1909" s="593"/>
      <c r="AKJ1909" s="593"/>
      <c r="AKK1909" s="593"/>
      <c r="AKL1909" s="593"/>
      <c r="AKM1909" s="593"/>
      <c r="AKN1909" s="593"/>
      <c r="AKO1909" s="593"/>
      <c r="AKP1909" s="593"/>
      <c r="AKQ1909" s="593"/>
      <c r="AKR1909" s="593"/>
      <c r="AKS1909" s="593"/>
      <c r="AKT1909" s="593"/>
      <c r="AKU1909" s="593"/>
      <c r="AKV1909" s="593"/>
      <c r="AKW1909" s="593"/>
      <c r="AKX1909" s="593"/>
      <c r="AKY1909" s="593"/>
      <c r="AKZ1909" s="593"/>
      <c r="ALA1909" s="593"/>
      <c r="ALB1909" s="593"/>
      <c r="ALC1909" s="593"/>
      <c r="ALD1909" s="593"/>
      <c r="ALE1909" s="593"/>
      <c r="ALF1909" s="593"/>
      <c r="ALG1909" s="593"/>
      <c r="ALH1909" s="593"/>
      <c r="ALI1909" s="593"/>
      <c r="ALJ1909" s="593"/>
      <c r="ALK1909" s="593"/>
      <c r="ALL1909" s="593"/>
      <c r="ALM1909" s="593"/>
      <c r="ALN1909" s="593"/>
      <c r="ALO1909" s="593"/>
      <c r="ALP1909" s="593"/>
      <c r="ALQ1909" s="593"/>
      <c r="ALR1909" s="593"/>
      <c r="ALS1909" s="593"/>
      <c r="ALT1909" s="593"/>
      <c r="ALU1909" s="593"/>
      <c r="ALV1909" s="593"/>
      <c r="ALW1909" s="593"/>
      <c r="ALX1909" s="593"/>
      <c r="ALY1909" s="593"/>
      <c r="ALZ1909" s="593"/>
      <c r="AMA1909" s="593"/>
      <c r="AMB1909" s="593"/>
      <c r="AMC1909" s="593"/>
      <c r="AMD1909" s="593"/>
      <c r="AME1909" s="593"/>
      <c r="AMF1909" s="593"/>
      <c r="AMG1909" s="593"/>
      <c r="AMH1909" s="593"/>
      <c r="AMI1909" s="593"/>
      <c r="AMJ1909" s="593"/>
      <c r="AMK1909" s="593"/>
      <c r="AML1909" s="593"/>
      <c r="AMM1909" s="593"/>
      <c r="AMN1909" s="593"/>
      <c r="AMO1909" s="593"/>
      <c r="AMP1909" s="593"/>
      <c r="AMQ1909" s="593"/>
      <c r="AMR1909" s="593"/>
      <c r="AMS1909" s="593"/>
      <c r="AMT1909" s="593"/>
      <c r="AMU1909" s="593"/>
      <c r="AMV1909" s="593"/>
      <c r="AMW1909" s="593"/>
      <c r="AMX1909" s="593"/>
      <c r="AMY1909" s="593"/>
      <c r="AMZ1909" s="593"/>
      <c r="ANA1909" s="593"/>
      <c r="ANB1909" s="593"/>
      <c r="ANC1909" s="593"/>
      <c r="AND1909" s="593"/>
      <c r="ANE1909" s="593"/>
      <c r="ANF1909" s="593"/>
      <c r="ANG1909" s="593"/>
      <c r="ANH1909" s="593"/>
      <c r="ANI1909" s="593"/>
      <c r="ANJ1909" s="593"/>
      <c r="ANK1909" s="593"/>
      <c r="ANL1909" s="593"/>
      <c r="ANM1909" s="593"/>
      <c r="ANN1909" s="593"/>
      <c r="ANO1909" s="593"/>
      <c r="ANP1909" s="593"/>
      <c r="ANQ1909" s="593"/>
      <c r="ANR1909" s="593"/>
      <c r="ANS1909" s="593"/>
      <c r="ANT1909" s="593"/>
      <c r="ANU1909" s="593"/>
      <c r="ANV1909" s="593"/>
      <c r="ANW1909" s="593"/>
      <c r="ANX1909" s="593"/>
      <c r="ANY1909" s="593"/>
      <c r="ANZ1909" s="593"/>
      <c r="AOA1909" s="593"/>
      <c r="AOB1909" s="593"/>
      <c r="AOC1909" s="593"/>
      <c r="AOD1909" s="593"/>
      <c r="AOE1909" s="593"/>
      <c r="AOF1909" s="593"/>
      <c r="AOG1909" s="593"/>
      <c r="AOH1909" s="593"/>
      <c r="AOI1909" s="593"/>
      <c r="AOJ1909" s="593"/>
      <c r="AOK1909" s="593"/>
      <c r="AOL1909" s="593"/>
      <c r="AOM1909" s="593"/>
      <c r="AON1909" s="593"/>
      <c r="AOO1909" s="593"/>
      <c r="AOP1909" s="593"/>
      <c r="AOQ1909" s="593"/>
      <c r="AOR1909" s="593"/>
      <c r="AOS1909" s="593"/>
      <c r="AOT1909" s="593"/>
      <c r="AOU1909" s="593"/>
      <c r="AOV1909" s="593"/>
      <c r="AOW1909" s="593"/>
      <c r="AOX1909" s="593"/>
      <c r="AOY1909" s="593"/>
      <c r="AOZ1909" s="593"/>
      <c r="APA1909" s="593"/>
      <c r="APB1909" s="593"/>
      <c r="APC1909" s="593"/>
      <c r="APD1909" s="593"/>
      <c r="APE1909" s="593"/>
      <c r="APF1909" s="593"/>
      <c r="APG1909" s="593"/>
      <c r="APH1909" s="593"/>
      <c r="API1909" s="593"/>
      <c r="APJ1909" s="593"/>
      <c r="APK1909" s="593"/>
      <c r="APL1909" s="593"/>
      <c r="APM1909" s="593"/>
      <c r="APN1909" s="593"/>
      <c r="APO1909" s="593"/>
      <c r="APP1909" s="593"/>
      <c r="APQ1909" s="593"/>
      <c r="APR1909" s="593"/>
      <c r="APS1909" s="593"/>
      <c r="APT1909" s="593"/>
      <c r="APU1909" s="593"/>
      <c r="APV1909" s="593"/>
      <c r="APW1909" s="593"/>
      <c r="APX1909" s="593"/>
      <c r="APY1909" s="593"/>
      <c r="APZ1909" s="593"/>
      <c r="AQA1909" s="593"/>
      <c r="AQB1909" s="593"/>
      <c r="AQC1909" s="593"/>
      <c r="AQD1909" s="593"/>
      <c r="AQE1909" s="593"/>
      <c r="AQF1909" s="593"/>
      <c r="AQG1909" s="593"/>
      <c r="AQH1909" s="593"/>
      <c r="AQI1909" s="593"/>
      <c r="AQJ1909" s="593"/>
      <c r="AQK1909" s="593"/>
      <c r="AQL1909" s="593"/>
      <c r="AQM1909" s="593"/>
      <c r="AQN1909" s="593"/>
      <c r="AQO1909" s="593"/>
      <c r="AQP1909" s="593"/>
      <c r="AQQ1909" s="593"/>
      <c r="AQR1909" s="593"/>
      <c r="AQS1909" s="593"/>
      <c r="AQT1909" s="593"/>
      <c r="AQU1909" s="593"/>
      <c r="AQV1909" s="593"/>
      <c r="AQW1909" s="593"/>
      <c r="AQX1909" s="593"/>
      <c r="AQY1909" s="593"/>
      <c r="AQZ1909" s="593"/>
      <c r="ARA1909" s="593"/>
      <c r="ARB1909" s="593"/>
      <c r="ARC1909" s="593"/>
      <c r="ARD1909" s="593"/>
      <c r="ARE1909" s="593"/>
      <c r="ARF1909" s="593"/>
      <c r="ARG1909" s="593"/>
      <c r="ARH1909" s="593"/>
      <c r="ARI1909" s="593"/>
      <c r="ARJ1909" s="593"/>
      <c r="ARK1909" s="593"/>
      <c r="ARL1909" s="593"/>
      <c r="ARM1909" s="593"/>
      <c r="ARN1909" s="593"/>
      <c r="ARO1909" s="593"/>
      <c r="ARP1909" s="593"/>
      <c r="ARQ1909" s="593"/>
      <c r="ARR1909" s="593"/>
      <c r="ARS1909" s="593"/>
      <c r="ART1909" s="593"/>
      <c r="ARU1909" s="593"/>
      <c r="ARV1909" s="593"/>
      <c r="ARW1909" s="593"/>
      <c r="ARX1909" s="593"/>
      <c r="ARY1909" s="593"/>
      <c r="ARZ1909" s="593"/>
      <c r="ASA1909" s="593"/>
      <c r="ASB1909" s="593"/>
      <c r="ASC1909" s="593"/>
      <c r="ASD1909" s="593"/>
      <c r="ASE1909" s="593"/>
      <c r="ASF1909" s="593"/>
      <c r="ASG1909" s="593"/>
      <c r="ASH1909" s="593"/>
      <c r="ASI1909" s="593"/>
      <c r="ASJ1909" s="593"/>
      <c r="ASK1909" s="593"/>
      <c r="ASL1909" s="593"/>
      <c r="ASM1909" s="593"/>
      <c r="ASN1909" s="593"/>
      <c r="ASO1909" s="593"/>
      <c r="ASP1909" s="593"/>
      <c r="ASQ1909" s="593"/>
      <c r="ASR1909" s="593"/>
      <c r="ASS1909" s="593"/>
      <c r="AST1909" s="593"/>
      <c r="ASU1909" s="593"/>
      <c r="ASV1909" s="593"/>
      <c r="ASW1909" s="593"/>
      <c r="ASX1909" s="593"/>
      <c r="ASY1909" s="593"/>
      <c r="ASZ1909" s="593"/>
      <c r="ATA1909" s="593"/>
      <c r="ATB1909" s="593"/>
      <c r="ATC1909" s="593"/>
      <c r="ATD1909" s="593"/>
      <c r="ATE1909" s="593"/>
      <c r="ATF1909" s="593"/>
      <c r="ATG1909" s="593"/>
      <c r="ATH1909" s="593"/>
      <c r="ATI1909" s="593"/>
      <c r="ATJ1909" s="593"/>
      <c r="ATK1909" s="593"/>
      <c r="ATL1909" s="593"/>
      <c r="ATM1909" s="593"/>
      <c r="ATN1909" s="593"/>
      <c r="ATO1909" s="593"/>
      <c r="ATP1909" s="593"/>
      <c r="ATQ1909" s="593"/>
      <c r="ATR1909" s="593"/>
      <c r="ATS1909" s="593"/>
      <c r="ATT1909" s="593"/>
      <c r="ATU1909" s="593"/>
      <c r="ATV1909" s="593"/>
      <c r="ATW1909" s="593"/>
      <c r="ATX1909" s="593"/>
      <c r="ATY1909" s="593"/>
      <c r="ATZ1909" s="593"/>
      <c r="AUA1909" s="593"/>
      <c r="AUB1909" s="593"/>
      <c r="AUC1909" s="593"/>
      <c r="AUD1909" s="593"/>
      <c r="AUE1909" s="593"/>
      <c r="AUF1909" s="593"/>
      <c r="AUG1909" s="593"/>
      <c r="AUH1909" s="593"/>
      <c r="AUI1909" s="593"/>
      <c r="AUJ1909" s="593"/>
      <c r="AUK1909" s="593"/>
      <c r="AUL1909" s="593"/>
      <c r="AUM1909" s="593"/>
      <c r="AUN1909" s="593"/>
      <c r="AUO1909" s="593"/>
      <c r="AUP1909" s="593"/>
      <c r="AUQ1909" s="593"/>
      <c r="AUR1909" s="593"/>
      <c r="AUS1909" s="593"/>
      <c r="AUT1909" s="593"/>
      <c r="AUU1909" s="593"/>
      <c r="AUV1909" s="593"/>
      <c r="AUW1909" s="593"/>
      <c r="AUX1909" s="593"/>
      <c r="AUY1909" s="593"/>
      <c r="AUZ1909" s="593"/>
      <c r="AVA1909" s="593"/>
      <c r="AVB1909" s="593"/>
      <c r="AVC1909" s="593"/>
      <c r="AVD1909" s="593"/>
      <c r="AVE1909" s="593"/>
      <c r="AVF1909" s="593"/>
      <c r="AVG1909" s="593"/>
      <c r="AVH1909" s="593"/>
      <c r="AVI1909" s="593"/>
      <c r="AVJ1909" s="593"/>
      <c r="AVK1909" s="593"/>
    </row>
    <row r="1910" spans="1:1259">
      <c r="A1910" s="697"/>
      <c r="B1910" s="558" t="s">
        <v>1217</v>
      </c>
      <c r="C1910" s="558" t="s">
        <v>1217</v>
      </c>
      <c r="D1910" s="676" t="s">
        <v>1067</v>
      </c>
      <c r="E1910" s="524" t="s">
        <v>1428</v>
      </c>
      <c r="F1910" s="676" t="s">
        <v>87</v>
      </c>
      <c r="G1910" s="676">
        <v>2022</v>
      </c>
      <c r="H1910" s="676">
        <v>4</v>
      </c>
      <c r="I1910" s="687" t="s">
        <v>1068</v>
      </c>
      <c r="J1910" s="677">
        <v>44658</v>
      </c>
      <c r="K1910" s="676" t="s">
        <v>1424</v>
      </c>
      <c r="L1910" s="677" t="s">
        <v>1425</v>
      </c>
      <c r="M1910" s="677">
        <v>44617</v>
      </c>
      <c r="N1910" s="677">
        <v>44621</v>
      </c>
      <c r="O1910" s="677"/>
      <c r="P1910" s="677">
        <v>44638</v>
      </c>
      <c r="Q1910" s="677">
        <v>44646</v>
      </c>
      <c r="R1910" s="677">
        <v>44658</v>
      </c>
      <c r="S1910" s="676" t="s">
        <v>1401</v>
      </c>
      <c r="T1910" s="676">
        <v>72</v>
      </c>
      <c r="U1910" s="676">
        <v>49304156</v>
      </c>
      <c r="V1910" s="676" t="s">
        <v>1002</v>
      </c>
      <c r="W1910" s="678">
        <v>480</v>
      </c>
      <c r="X1910" s="551">
        <v>2349</v>
      </c>
      <c r="Y1910" s="693">
        <v>1127520</v>
      </c>
      <c r="Z1910" s="680">
        <v>0.46</v>
      </c>
      <c r="AA1910" s="682">
        <f>Y1910*Z1910</f>
        <v>518659.2</v>
      </c>
      <c r="AB1910" s="521"/>
      <c r="AC1910" s="668">
        <v>0</v>
      </c>
      <c r="AD1910" s="676"/>
      <c r="AE1910" s="684"/>
      <c r="AF1910" s="695">
        <f>AA1910+AD1910+AE1910</f>
        <v>518659.2</v>
      </c>
      <c r="AG1910" s="676" t="s">
        <v>47</v>
      </c>
      <c r="AH1910" s="641">
        <v>10</v>
      </c>
      <c r="AI1910" s="676">
        <v>30</v>
      </c>
      <c r="AJ1910" s="676" t="s">
        <v>1426</v>
      </c>
      <c r="AK1910" s="676" t="s">
        <v>50</v>
      </c>
      <c r="AL1910" s="696">
        <v>91710</v>
      </c>
      <c r="AM1910" s="676" t="s">
        <v>52</v>
      </c>
      <c r="AN1910" s="676" t="s">
        <v>1110</v>
      </c>
      <c r="AO1910" s="676"/>
      <c r="AP1910" s="676"/>
      <c r="AQ1910" s="676"/>
      <c r="AR1910" s="676"/>
      <c r="AS1910" s="523" t="s">
        <v>1077</v>
      </c>
      <c r="AT1910" s="523"/>
      <c r="AU1910" s="523" t="s">
        <v>1078</v>
      </c>
      <c r="AV1910" s="674"/>
      <c r="AW1910" s="673">
        <f>U1910</f>
        <v>49304156</v>
      </c>
      <c r="AX1910" s="673" cm="1">
        <f t="array" ref="AX1910">SUM(MID(0&amp;AW1910,LARGE(INDEX(ISNUMBER(--MID(AW1910,ROW($1:$8),1))*ROW($1:$8),),ROW($1:$8))+1,1)*10^ROW($1:$8)/10)</f>
        <v>49304156</v>
      </c>
      <c r="AY1910" s="673" t="str">
        <f>VLOOKUP($AX1910,'Item Master Data'!$A:$F,3,FALSE)</f>
        <v>Q.PEAK DUO XL G10</v>
      </c>
      <c r="AZ1910" s="673">
        <f>VLOOKUP($AX1910,'Item Master Data'!$A:$F,6,FALSE)</f>
        <v>480</v>
      </c>
      <c r="BA1910" s="673">
        <f>X1910/BB1910</f>
        <v>81</v>
      </c>
      <c r="BB1910" s="673">
        <f>VLOOKUP(AX1910,'Item Master Data'!$A:$G,7,FALSE)</f>
        <v>29</v>
      </c>
      <c r="BC1910" s="673"/>
      <c r="BD1910" s="673">
        <f>W1910-AZ1910</f>
        <v>0</v>
      </c>
      <c r="BE1910" s="593"/>
      <c r="BF1910" s="593"/>
      <c r="BG1910" s="593"/>
      <c r="BH1910" s="593"/>
      <c r="BI1910" s="593"/>
      <c r="BJ1910" s="593"/>
      <c r="BK1910" s="593"/>
      <c r="BL1910" s="593"/>
      <c r="BM1910" s="593"/>
      <c r="BN1910" s="593"/>
      <c r="BO1910" s="593"/>
      <c r="BP1910" s="593"/>
      <c r="BQ1910" s="593"/>
      <c r="BR1910" s="593"/>
      <c r="BS1910" s="593"/>
      <c r="BT1910" s="593"/>
      <c r="BU1910" s="593"/>
      <c r="BV1910" s="593"/>
      <c r="BW1910" s="593"/>
      <c r="BX1910" s="593"/>
      <c r="BY1910" s="593"/>
      <c r="BZ1910" s="593"/>
      <c r="CA1910" s="593"/>
      <c r="CB1910" s="593"/>
      <c r="CC1910" s="593"/>
      <c r="CD1910" s="593"/>
      <c r="CE1910" s="593"/>
      <c r="CF1910" s="593"/>
      <c r="CG1910" s="593"/>
      <c r="CH1910" s="593"/>
      <c r="CI1910" s="593"/>
      <c r="CJ1910" s="593"/>
      <c r="CK1910" s="593"/>
      <c r="CL1910" s="593"/>
      <c r="CM1910" s="593"/>
      <c r="CN1910" s="593"/>
      <c r="CO1910" s="593"/>
      <c r="CP1910" s="593"/>
      <c r="CQ1910" s="593"/>
      <c r="CR1910" s="593"/>
      <c r="CS1910" s="593"/>
      <c r="CT1910" s="593"/>
      <c r="CU1910" s="593"/>
      <c r="CV1910" s="593"/>
      <c r="CW1910" s="593"/>
      <c r="CX1910" s="593"/>
      <c r="CY1910" s="593"/>
      <c r="CZ1910" s="593"/>
      <c r="DA1910" s="593"/>
      <c r="DB1910" s="593"/>
      <c r="DC1910" s="593"/>
      <c r="DD1910" s="593"/>
      <c r="DE1910" s="593"/>
      <c r="DF1910" s="593"/>
      <c r="DG1910" s="593"/>
      <c r="DH1910" s="593"/>
      <c r="DI1910" s="593"/>
      <c r="DJ1910" s="593"/>
      <c r="DK1910" s="593"/>
      <c r="DL1910" s="593"/>
      <c r="DM1910" s="593"/>
      <c r="DN1910" s="593"/>
      <c r="DO1910" s="593"/>
      <c r="DP1910" s="593"/>
      <c r="DQ1910" s="593"/>
      <c r="DR1910" s="593"/>
      <c r="DS1910" s="593"/>
      <c r="DT1910" s="593"/>
      <c r="DU1910" s="593"/>
      <c r="DV1910" s="593"/>
      <c r="DW1910" s="593"/>
      <c r="DX1910" s="593"/>
      <c r="DY1910" s="593"/>
      <c r="DZ1910" s="593"/>
      <c r="EA1910" s="593"/>
      <c r="EB1910" s="593"/>
      <c r="EC1910" s="593"/>
      <c r="ED1910" s="593"/>
      <c r="EE1910" s="593"/>
      <c r="EF1910" s="593"/>
      <c r="EG1910" s="593"/>
      <c r="EH1910" s="593"/>
      <c r="EI1910" s="593"/>
      <c r="EJ1910" s="593"/>
      <c r="EK1910" s="593"/>
      <c r="EL1910" s="593"/>
      <c r="EM1910" s="593"/>
      <c r="EN1910" s="593"/>
      <c r="EO1910" s="593"/>
      <c r="EP1910" s="593"/>
      <c r="EQ1910" s="593"/>
      <c r="ER1910" s="593"/>
      <c r="ES1910" s="593"/>
      <c r="ET1910" s="593"/>
      <c r="EU1910" s="593"/>
      <c r="EV1910" s="593"/>
      <c r="EW1910" s="593"/>
      <c r="EX1910" s="593"/>
      <c r="EY1910" s="593"/>
      <c r="EZ1910" s="593"/>
      <c r="FA1910" s="593"/>
      <c r="FB1910" s="593"/>
      <c r="FC1910" s="593"/>
      <c r="FD1910" s="593"/>
      <c r="FE1910" s="593"/>
      <c r="FF1910" s="593"/>
      <c r="FG1910" s="593"/>
      <c r="FH1910" s="593"/>
      <c r="FI1910" s="593"/>
      <c r="FJ1910" s="593"/>
      <c r="FK1910" s="593"/>
      <c r="FL1910" s="593"/>
      <c r="FM1910" s="593"/>
      <c r="FN1910" s="593"/>
      <c r="FO1910" s="593"/>
      <c r="FP1910" s="593"/>
      <c r="FQ1910" s="593"/>
      <c r="FR1910" s="593"/>
      <c r="FS1910" s="593"/>
      <c r="FT1910" s="593"/>
      <c r="FU1910" s="593"/>
      <c r="FV1910" s="593"/>
      <c r="FW1910" s="593"/>
      <c r="FX1910" s="593"/>
      <c r="FY1910" s="593"/>
      <c r="FZ1910" s="593"/>
      <c r="GA1910" s="593"/>
      <c r="GB1910" s="593"/>
      <c r="GC1910" s="593"/>
      <c r="GD1910" s="593"/>
      <c r="GE1910" s="593"/>
      <c r="GF1910" s="593"/>
      <c r="GG1910" s="593"/>
      <c r="GH1910" s="593"/>
      <c r="GI1910" s="593"/>
      <c r="GJ1910" s="593"/>
      <c r="GK1910" s="593"/>
      <c r="GL1910" s="593"/>
      <c r="GM1910" s="593"/>
      <c r="GN1910" s="593"/>
      <c r="GO1910" s="593"/>
      <c r="GP1910" s="593"/>
      <c r="GQ1910" s="593"/>
      <c r="GR1910" s="593"/>
      <c r="GS1910" s="593"/>
      <c r="GT1910" s="593"/>
      <c r="GU1910" s="593"/>
      <c r="GV1910" s="593"/>
      <c r="GW1910" s="593"/>
      <c r="GX1910" s="593"/>
      <c r="GY1910" s="593"/>
      <c r="GZ1910" s="593"/>
      <c r="HA1910" s="593"/>
      <c r="HB1910" s="593"/>
      <c r="HC1910" s="593"/>
      <c r="HD1910" s="593"/>
      <c r="HE1910" s="593"/>
      <c r="HF1910" s="593"/>
      <c r="HG1910" s="593"/>
      <c r="HH1910" s="593"/>
      <c r="HI1910" s="593"/>
      <c r="HJ1910" s="593"/>
      <c r="HK1910" s="593"/>
      <c r="HL1910" s="593"/>
      <c r="HM1910" s="593"/>
      <c r="HN1910" s="593"/>
      <c r="HO1910" s="593"/>
      <c r="HP1910" s="593"/>
      <c r="HQ1910" s="593"/>
      <c r="HR1910" s="593"/>
      <c r="HS1910" s="593"/>
      <c r="HT1910" s="593"/>
      <c r="HU1910" s="593"/>
      <c r="HV1910" s="593"/>
      <c r="HW1910" s="593"/>
      <c r="HX1910" s="593"/>
      <c r="HY1910" s="593"/>
      <c r="HZ1910" s="593"/>
      <c r="IA1910" s="593"/>
      <c r="IB1910" s="593"/>
      <c r="IC1910" s="593"/>
      <c r="ID1910" s="593"/>
      <c r="IE1910" s="593"/>
      <c r="IF1910" s="593"/>
      <c r="IG1910" s="593"/>
      <c r="IH1910" s="593"/>
      <c r="II1910" s="593"/>
      <c r="IJ1910" s="593"/>
      <c r="IK1910" s="593"/>
      <c r="IL1910" s="593"/>
      <c r="IM1910" s="593"/>
      <c r="IN1910" s="593"/>
      <c r="IO1910" s="593"/>
      <c r="IP1910" s="593"/>
      <c r="IQ1910" s="593"/>
      <c r="IR1910" s="593"/>
      <c r="IS1910" s="593"/>
      <c r="IT1910" s="593"/>
      <c r="IU1910" s="593"/>
      <c r="IV1910" s="593"/>
      <c r="IW1910" s="593"/>
      <c r="IX1910" s="593"/>
      <c r="IY1910" s="593"/>
      <c r="IZ1910" s="593"/>
      <c r="JA1910" s="593"/>
      <c r="JB1910" s="593"/>
      <c r="JC1910" s="593"/>
      <c r="JD1910" s="593"/>
      <c r="JE1910" s="593"/>
      <c r="JF1910" s="593"/>
      <c r="JG1910" s="593"/>
      <c r="JH1910" s="593"/>
      <c r="JI1910" s="593"/>
      <c r="JJ1910" s="593"/>
      <c r="JK1910" s="593"/>
      <c r="JL1910" s="593"/>
      <c r="JM1910" s="593"/>
      <c r="JN1910" s="593"/>
      <c r="JO1910" s="593"/>
      <c r="JP1910" s="593"/>
      <c r="JQ1910" s="593"/>
      <c r="JR1910" s="593"/>
      <c r="JS1910" s="593"/>
      <c r="JT1910" s="593"/>
      <c r="JU1910" s="593"/>
      <c r="JV1910" s="593"/>
      <c r="JW1910" s="593"/>
      <c r="JX1910" s="593"/>
      <c r="JY1910" s="593"/>
      <c r="JZ1910" s="593"/>
      <c r="KA1910" s="593"/>
      <c r="KB1910" s="593"/>
      <c r="KC1910" s="593"/>
      <c r="KD1910" s="593"/>
      <c r="KE1910" s="593"/>
      <c r="KF1910" s="593"/>
      <c r="KG1910" s="593"/>
      <c r="KH1910" s="593"/>
      <c r="KI1910" s="593"/>
      <c r="KJ1910" s="593"/>
      <c r="KK1910" s="593"/>
      <c r="KL1910" s="593"/>
      <c r="KM1910" s="593"/>
      <c r="KN1910" s="593"/>
      <c r="KO1910" s="593"/>
      <c r="KP1910" s="593"/>
      <c r="KQ1910" s="593"/>
      <c r="KR1910" s="593"/>
      <c r="KS1910" s="593"/>
      <c r="KT1910" s="593"/>
      <c r="KU1910" s="593"/>
      <c r="KV1910" s="593"/>
      <c r="KW1910" s="593"/>
      <c r="KX1910" s="593"/>
      <c r="KY1910" s="593"/>
      <c r="KZ1910" s="593"/>
      <c r="LA1910" s="593"/>
      <c r="LB1910" s="593"/>
      <c r="LC1910" s="593"/>
      <c r="LD1910" s="593"/>
      <c r="LE1910" s="593"/>
      <c r="LF1910" s="593"/>
      <c r="LG1910" s="593"/>
      <c r="LH1910" s="593"/>
      <c r="LI1910" s="593"/>
      <c r="LJ1910" s="593"/>
      <c r="LK1910" s="593"/>
      <c r="LL1910" s="593"/>
      <c r="LM1910" s="593"/>
      <c r="LN1910" s="593"/>
      <c r="LO1910" s="593"/>
      <c r="LP1910" s="593"/>
      <c r="LQ1910" s="593"/>
      <c r="LR1910" s="593"/>
      <c r="LS1910" s="593"/>
      <c r="LT1910" s="593"/>
      <c r="LU1910" s="593"/>
      <c r="LV1910" s="593"/>
      <c r="LW1910" s="593"/>
      <c r="LX1910" s="593"/>
      <c r="LY1910" s="593"/>
      <c r="LZ1910" s="593"/>
      <c r="MA1910" s="593"/>
      <c r="MB1910" s="593"/>
      <c r="MC1910" s="593"/>
      <c r="MD1910" s="593"/>
      <c r="ME1910" s="593"/>
      <c r="MF1910" s="593"/>
      <c r="MG1910" s="593"/>
      <c r="MH1910" s="593"/>
      <c r="MI1910" s="593"/>
      <c r="MJ1910" s="593"/>
      <c r="MK1910" s="593"/>
      <c r="ML1910" s="593"/>
      <c r="MM1910" s="593"/>
      <c r="MN1910" s="593"/>
      <c r="MO1910" s="593"/>
      <c r="MP1910" s="593"/>
      <c r="MQ1910" s="593"/>
      <c r="MR1910" s="593"/>
      <c r="MS1910" s="593"/>
      <c r="MT1910" s="593"/>
      <c r="MU1910" s="593"/>
      <c r="MV1910" s="593"/>
      <c r="MW1910" s="593"/>
      <c r="MX1910" s="593"/>
      <c r="MY1910" s="593"/>
      <c r="MZ1910" s="593"/>
      <c r="NA1910" s="593"/>
      <c r="NB1910" s="593"/>
      <c r="NC1910" s="593"/>
      <c r="ND1910" s="593"/>
      <c r="NE1910" s="593"/>
      <c r="NF1910" s="593"/>
      <c r="NG1910" s="593"/>
      <c r="NH1910" s="593"/>
      <c r="NI1910" s="593"/>
      <c r="NJ1910" s="593"/>
      <c r="NK1910" s="593"/>
      <c r="NL1910" s="593"/>
      <c r="NM1910" s="593"/>
      <c r="NN1910" s="593"/>
      <c r="NO1910" s="593"/>
      <c r="NP1910" s="593"/>
      <c r="NQ1910" s="593"/>
      <c r="NR1910" s="593"/>
      <c r="NS1910" s="593"/>
      <c r="NT1910" s="593"/>
      <c r="NU1910" s="593"/>
      <c r="NV1910" s="593"/>
      <c r="NW1910" s="593"/>
      <c r="NX1910" s="593"/>
      <c r="NY1910" s="593"/>
      <c r="NZ1910" s="593"/>
      <c r="OA1910" s="593"/>
      <c r="OB1910" s="593"/>
      <c r="OC1910" s="593"/>
      <c r="OD1910" s="593"/>
      <c r="OE1910" s="593"/>
      <c r="OF1910" s="593"/>
      <c r="OG1910" s="593"/>
      <c r="OH1910" s="593"/>
      <c r="OI1910" s="593"/>
      <c r="OJ1910" s="593"/>
      <c r="OK1910" s="593"/>
      <c r="OL1910" s="593"/>
      <c r="OM1910" s="593"/>
      <c r="ON1910" s="593"/>
      <c r="OO1910" s="593"/>
      <c r="OP1910" s="593"/>
      <c r="OQ1910" s="593"/>
      <c r="OR1910" s="593"/>
      <c r="OS1910" s="593"/>
      <c r="OT1910" s="593"/>
      <c r="OU1910" s="593"/>
      <c r="OV1910" s="593"/>
      <c r="OW1910" s="593"/>
      <c r="OX1910" s="593"/>
      <c r="OY1910" s="593"/>
      <c r="OZ1910" s="593"/>
      <c r="PA1910" s="593"/>
      <c r="PB1910" s="593"/>
      <c r="PC1910" s="593"/>
      <c r="PD1910" s="593"/>
      <c r="PE1910" s="593"/>
      <c r="PF1910" s="593"/>
      <c r="PG1910" s="593"/>
      <c r="PH1910" s="593"/>
      <c r="PI1910" s="593"/>
      <c r="PJ1910" s="593"/>
      <c r="PK1910" s="593"/>
      <c r="PL1910" s="593"/>
      <c r="PM1910" s="593"/>
      <c r="PN1910" s="593"/>
      <c r="PO1910" s="593"/>
      <c r="PP1910" s="593"/>
      <c r="PQ1910" s="593"/>
      <c r="PR1910" s="593"/>
      <c r="PS1910" s="593"/>
      <c r="PT1910" s="593"/>
      <c r="PU1910" s="593"/>
      <c r="PV1910" s="593"/>
      <c r="PW1910" s="593"/>
      <c r="PX1910" s="593"/>
      <c r="PY1910" s="593"/>
      <c r="PZ1910" s="593"/>
      <c r="QA1910" s="593"/>
      <c r="QB1910" s="593"/>
      <c r="QC1910" s="593"/>
      <c r="QD1910" s="593"/>
      <c r="QE1910" s="593"/>
      <c r="QF1910" s="593"/>
      <c r="QG1910" s="593"/>
      <c r="QH1910" s="593"/>
      <c r="QI1910" s="593"/>
      <c r="QJ1910" s="593"/>
      <c r="QK1910" s="593"/>
      <c r="QL1910" s="593"/>
      <c r="QM1910" s="593"/>
      <c r="QN1910" s="593"/>
      <c r="QO1910" s="593"/>
      <c r="QP1910" s="593"/>
      <c r="QQ1910" s="593"/>
      <c r="QR1910" s="593"/>
      <c r="QS1910" s="593"/>
      <c r="QT1910" s="593"/>
      <c r="QU1910" s="593"/>
      <c r="QV1910" s="593"/>
      <c r="QW1910" s="593"/>
      <c r="QX1910" s="593"/>
      <c r="QY1910" s="593"/>
      <c r="QZ1910" s="593"/>
      <c r="RA1910" s="593"/>
      <c r="RB1910" s="593"/>
      <c r="RC1910" s="593"/>
      <c r="RD1910" s="593"/>
      <c r="RE1910" s="593"/>
      <c r="RF1910" s="593"/>
      <c r="RG1910" s="593"/>
      <c r="RH1910" s="593"/>
      <c r="RI1910" s="593"/>
      <c r="RJ1910" s="593"/>
      <c r="RK1910" s="593"/>
      <c r="RL1910" s="593"/>
      <c r="RM1910" s="593"/>
      <c r="RN1910" s="593"/>
      <c r="RO1910" s="593"/>
      <c r="RP1910" s="593"/>
      <c r="RQ1910" s="593"/>
      <c r="RR1910" s="593"/>
      <c r="RS1910" s="593"/>
      <c r="RT1910" s="593"/>
      <c r="RU1910" s="593"/>
      <c r="RV1910" s="593"/>
      <c r="RW1910" s="593"/>
      <c r="RX1910" s="593"/>
      <c r="RY1910" s="593"/>
      <c r="RZ1910" s="593"/>
      <c r="SA1910" s="593"/>
      <c r="SB1910" s="593"/>
      <c r="SC1910" s="593"/>
      <c r="SD1910" s="593"/>
      <c r="SE1910" s="593"/>
      <c r="SF1910" s="593"/>
      <c r="SG1910" s="593"/>
      <c r="SH1910" s="593"/>
      <c r="SI1910" s="593"/>
      <c r="SJ1910" s="593"/>
      <c r="SK1910" s="593"/>
      <c r="SL1910" s="593"/>
      <c r="SM1910" s="593"/>
      <c r="SN1910" s="593"/>
      <c r="SO1910" s="593"/>
      <c r="SP1910" s="593"/>
      <c r="SQ1910" s="593"/>
      <c r="SR1910" s="593"/>
      <c r="SS1910" s="593"/>
      <c r="ST1910" s="593"/>
      <c r="SU1910" s="593"/>
      <c r="SV1910" s="593"/>
      <c r="SW1910" s="593"/>
      <c r="SX1910" s="593"/>
      <c r="SY1910" s="593"/>
      <c r="SZ1910" s="593"/>
      <c r="TA1910" s="593"/>
      <c r="TB1910" s="593"/>
      <c r="TC1910" s="593"/>
      <c r="TD1910" s="593"/>
      <c r="TE1910" s="593"/>
      <c r="TF1910" s="593"/>
      <c r="TG1910" s="593"/>
      <c r="TH1910" s="593"/>
      <c r="TI1910" s="593"/>
      <c r="TJ1910" s="593"/>
      <c r="TK1910" s="593"/>
      <c r="TL1910" s="593"/>
      <c r="TM1910" s="593"/>
      <c r="TN1910" s="593"/>
      <c r="TO1910" s="593"/>
      <c r="TP1910" s="593"/>
      <c r="TQ1910" s="593"/>
      <c r="TR1910" s="593"/>
      <c r="TS1910" s="593"/>
      <c r="TT1910" s="593"/>
      <c r="TU1910" s="593"/>
      <c r="TV1910" s="593"/>
      <c r="TW1910" s="593"/>
      <c r="TX1910" s="593"/>
      <c r="TY1910" s="593"/>
      <c r="TZ1910" s="593"/>
      <c r="UA1910" s="593"/>
      <c r="UB1910" s="593"/>
      <c r="UC1910" s="593"/>
      <c r="UD1910" s="593"/>
      <c r="UE1910" s="593"/>
      <c r="UF1910" s="593"/>
      <c r="UG1910" s="593"/>
      <c r="UH1910" s="593"/>
      <c r="UI1910" s="593"/>
      <c r="UJ1910" s="593"/>
      <c r="UK1910" s="593"/>
      <c r="UL1910" s="593"/>
      <c r="UM1910" s="593"/>
      <c r="UN1910" s="593"/>
      <c r="UO1910" s="593"/>
      <c r="UP1910" s="593"/>
      <c r="UQ1910" s="593"/>
      <c r="UR1910" s="593"/>
      <c r="US1910" s="593"/>
      <c r="UT1910" s="593"/>
      <c r="UU1910" s="593"/>
      <c r="UV1910" s="593"/>
      <c r="UW1910" s="593"/>
      <c r="UX1910" s="593"/>
      <c r="UY1910" s="593"/>
      <c r="UZ1910" s="593"/>
      <c r="VA1910" s="593"/>
      <c r="VB1910" s="593"/>
      <c r="VC1910" s="593"/>
      <c r="VD1910" s="593"/>
      <c r="VE1910" s="593"/>
      <c r="VF1910" s="593"/>
      <c r="VG1910" s="593"/>
      <c r="VH1910" s="593"/>
      <c r="VI1910" s="593"/>
      <c r="VJ1910" s="593"/>
      <c r="VK1910" s="593"/>
      <c r="VL1910" s="593"/>
      <c r="VM1910" s="593"/>
      <c r="VN1910" s="593"/>
      <c r="VO1910" s="593"/>
      <c r="VP1910" s="593"/>
      <c r="VQ1910" s="593"/>
      <c r="VR1910" s="593"/>
      <c r="VS1910" s="593"/>
      <c r="VT1910" s="593"/>
      <c r="VU1910" s="593"/>
      <c r="VV1910" s="593"/>
      <c r="VW1910" s="593"/>
      <c r="VX1910" s="593"/>
      <c r="VY1910" s="593"/>
      <c r="VZ1910" s="593"/>
      <c r="WA1910" s="593"/>
      <c r="WB1910" s="593"/>
      <c r="WC1910" s="593"/>
      <c r="WD1910" s="593"/>
      <c r="WE1910" s="593"/>
      <c r="WF1910" s="593"/>
      <c r="WG1910" s="593"/>
      <c r="WH1910" s="593"/>
      <c r="WI1910" s="593"/>
      <c r="WJ1910" s="593"/>
      <c r="WK1910" s="593"/>
      <c r="WL1910" s="593"/>
      <c r="WM1910" s="593"/>
      <c r="WN1910" s="593"/>
      <c r="WO1910" s="593"/>
      <c r="WP1910" s="593"/>
      <c r="WQ1910" s="593"/>
      <c r="WR1910" s="593"/>
      <c r="WS1910" s="593"/>
      <c r="WT1910" s="593"/>
      <c r="WU1910" s="593"/>
      <c r="WV1910" s="593"/>
      <c r="WW1910" s="593"/>
      <c r="WX1910" s="593"/>
      <c r="WY1910" s="593"/>
      <c r="WZ1910" s="593"/>
      <c r="XA1910" s="593"/>
      <c r="XB1910" s="593"/>
      <c r="XC1910" s="593"/>
      <c r="XD1910" s="593"/>
      <c r="XE1910" s="593"/>
      <c r="XF1910" s="593"/>
      <c r="XG1910" s="593"/>
      <c r="XH1910" s="593"/>
      <c r="XI1910" s="593"/>
      <c r="XJ1910" s="593"/>
      <c r="XK1910" s="593"/>
      <c r="XL1910" s="593"/>
      <c r="XM1910" s="593"/>
      <c r="XN1910" s="593"/>
      <c r="XO1910" s="593"/>
      <c r="XP1910" s="593"/>
      <c r="XQ1910" s="593"/>
      <c r="XR1910" s="593"/>
      <c r="XS1910" s="593"/>
      <c r="XT1910" s="593"/>
      <c r="XU1910" s="593"/>
      <c r="XV1910" s="593"/>
      <c r="XW1910" s="593"/>
      <c r="XX1910" s="593"/>
      <c r="XY1910" s="593"/>
      <c r="XZ1910" s="593"/>
      <c r="YA1910" s="593"/>
      <c r="YB1910" s="593"/>
      <c r="YC1910" s="593"/>
      <c r="YD1910" s="593"/>
      <c r="YE1910" s="593"/>
      <c r="YF1910" s="593"/>
      <c r="YG1910" s="593"/>
      <c r="YH1910" s="593"/>
      <c r="YI1910" s="593"/>
      <c r="YJ1910" s="593"/>
      <c r="YK1910" s="593"/>
      <c r="YL1910" s="593"/>
      <c r="YM1910" s="593"/>
      <c r="YN1910" s="593"/>
      <c r="YO1910" s="593"/>
      <c r="YP1910" s="593"/>
      <c r="YQ1910" s="593"/>
      <c r="YR1910" s="593"/>
      <c r="YS1910" s="593"/>
      <c r="YT1910" s="593"/>
      <c r="YU1910" s="593"/>
      <c r="YV1910" s="593"/>
      <c r="YW1910" s="593"/>
      <c r="YX1910" s="593"/>
      <c r="YY1910" s="593"/>
      <c r="YZ1910" s="593"/>
      <c r="ZA1910" s="593"/>
      <c r="ZB1910" s="593"/>
      <c r="ZC1910" s="593"/>
      <c r="ZD1910" s="593"/>
      <c r="ZE1910" s="593"/>
      <c r="ZF1910" s="593"/>
      <c r="ZG1910" s="593"/>
      <c r="ZH1910" s="593"/>
      <c r="ZI1910" s="593"/>
      <c r="ZJ1910" s="593"/>
      <c r="ZK1910" s="593"/>
      <c r="ZL1910" s="593"/>
      <c r="ZM1910" s="593"/>
      <c r="ZN1910" s="593"/>
      <c r="ZO1910" s="593"/>
      <c r="ZP1910" s="593"/>
      <c r="ZQ1910" s="593"/>
      <c r="ZR1910" s="593"/>
      <c r="ZS1910" s="593"/>
      <c r="ZT1910" s="593"/>
      <c r="ZU1910" s="593"/>
      <c r="ZV1910" s="593"/>
      <c r="ZW1910" s="593"/>
      <c r="ZX1910" s="593"/>
      <c r="ZY1910" s="593"/>
      <c r="ZZ1910" s="593"/>
      <c r="AAA1910" s="593"/>
      <c r="AAB1910" s="593"/>
      <c r="AAC1910" s="593"/>
      <c r="AAD1910" s="593"/>
      <c r="AAE1910" s="593"/>
      <c r="AAF1910" s="593"/>
      <c r="AAG1910" s="593"/>
      <c r="AAH1910" s="593"/>
      <c r="AAI1910" s="593"/>
      <c r="AAJ1910" s="593"/>
      <c r="AAK1910" s="593"/>
      <c r="AAL1910" s="593"/>
      <c r="AAM1910" s="593"/>
      <c r="AAN1910" s="593"/>
      <c r="AAO1910" s="593"/>
      <c r="AAP1910" s="593"/>
      <c r="AAQ1910" s="593"/>
      <c r="AAR1910" s="593"/>
      <c r="AAS1910" s="593"/>
      <c r="AAT1910" s="593"/>
      <c r="AAU1910" s="593"/>
      <c r="AAV1910" s="593"/>
      <c r="AAW1910" s="593"/>
      <c r="AAX1910" s="593"/>
      <c r="AAY1910" s="593"/>
      <c r="AAZ1910" s="593"/>
      <c r="ABA1910" s="593"/>
      <c r="ABB1910" s="593"/>
      <c r="ABC1910" s="593"/>
      <c r="ABD1910" s="593"/>
      <c r="ABE1910" s="593"/>
      <c r="ABF1910" s="593"/>
      <c r="ABG1910" s="593"/>
      <c r="ABH1910" s="593"/>
      <c r="ABI1910" s="593"/>
      <c r="ABJ1910" s="593"/>
      <c r="ABK1910" s="593"/>
      <c r="ABL1910" s="593"/>
      <c r="ABM1910" s="593"/>
      <c r="ABN1910" s="593"/>
      <c r="ABO1910" s="593"/>
      <c r="ABP1910" s="593"/>
      <c r="ABQ1910" s="593"/>
      <c r="ABR1910" s="593"/>
      <c r="ABS1910" s="593"/>
      <c r="ABT1910" s="593"/>
      <c r="ABU1910" s="593"/>
      <c r="ABV1910" s="593"/>
      <c r="ABW1910" s="593"/>
      <c r="ABX1910" s="593"/>
      <c r="ABY1910" s="593"/>
      <c r="ABZ1910" s="593"/>
      <c r="ACA1910" s="593"/>
      <c r="ACB1910" s="593"/>
      <c r="ACC1910" s="593"/>
      <c r="ACD1910" s="593"/>
      <c r="ACE1910" s="593"/>
      <c r="ACF1910" s="593"/>
      <c r="ACG1910" s="593"/>
      <c r="ACH1910" s="593"/>
      <c r="ACI1910" s="593"/>
      <c r="ACJ1910" s="593"/>
      <c r="ACK1910" s="593"/>
      <c r="ACL1910" s="593"/>
      <c r="ACM1910" s="593"/>
      <c r="ACN1910" s="593"/>
      <c r="ACO1910" s="593"/>
      <c r="ACP1910" s="593"/>
      <c r="ACQ1910" s="593"/>
      <c r="ACR1910" s="593"/>
      <c r="ACS1910" s="593"/>
      <c r="ACT1910" s="593"/>
      <c r="ACU1910" s="593"/>
      <c r="ACV1910" s="593"/>
      <c r="ACW1910" s="593"/>
      <c r="ACX1910" s="593"/>
      <c r="ACY1910" s="593"/>
      <c r="ACZ1910" s="593"/>
      <c r="ADA1910" s="593"/>
      <c r="ADB1910" s="593"/>
      <c r="ADC1910" s="593"/>
      <c r="ADD1910" s="593"/>
      <c r="ADE1910" s="593"/>
      <c r="ADF1910" s="593"/>
      <c r="ADG1910" s="593"/>
      <c r="ADH1910" s="593"/>
      <c r="ADI1910" s="593"/>
      <c r="ADJ1910" s="593"/>
      <c r="ADK1910" s="593"/>
      <c r="ADL1910" s="593"/>
      <c r="ADM1910" s="593"/>
      <c r="ADN1910" s="593"/>
      <c r="ADO1910" s="593"/>
      <c r="ADP1910" s="593"/>
      <c r="ADQ1910" s="593"/>
      <c r="ADR1910" s="593"/>
      <c r="ADS1910" s="593"/>
      <c r="ADT1910" s="593"/>
      <c r="ADU1910" s="593"/>
      <c r="ADV1910" s="593"/>
      <c r="ADW1910" s="593"/>
      <c r="ADX1910" s="593"/>
      <c r="ADY1910" s="593"/>
      <c r="ADZ1910" s="593"/>
      <c r="AEA1910" s="593"/>
      <c r="AEB1910" s="593"/>
      <c r="AEC1910" s="593"/>
      <c r="AED1910" s="593"/>
      <c r="AEE1910" s="593"/>
      <c r="AEF1910" s="593"/>
      <c r="AEG1910" s="593"/>
      <c r="AEH1910" s="593"/>
      <c r="AEI1910" s="593"/>
      <c r="AEJ1910" s="593"/>
      <c r="AEK1910" s="593"/>
      <c r="AEL1910" s="593"/>
      <c r="AEM1910" s="593"/>
      <c r="AEN1910" s="593"/>
      <c r="AEO1910" s="593"/>
      <c r="AEP1910" s="593"/>
      <c r="AEQ1910" s="593"/>
      <c r="AER1910" s="593"/>
      <c r="AES1910" s="593"/>
      <c r="AET1910" s="593"/>
      <c r="AEU1910" s="593"/>
      <c r="AEV1910" s="593"/>
      <c r="AEW1910" s="593"/>
      <c r="AEX1910" s="593"/>
      <c r="AEY1910" s="593"/>
      <c r="AEZ1910" s="593"/>
      <c r="AFA1910" s="593"/>
      <c r="AFB1910" s="593"/>
      <c r="AFC1910" s="593"/>
      <c r="AFD1910" s="593"/>
      <c r="AFE1910" s="593"/>
      <c r="AFF1910" s="593"/>
      <c r="AFG1910" s="593"/>
      <c r="AFH1910" s="593"/>
      <c r="AFI1910" s="593"/>
      <c r="AFJ1910" s="593"/>
      <c r="AFK1910" s="593"/>
      <c r="AFL1910" s="593"/>
      <c r="AFM1910" s="593"/>
      <c r="AFN1910" s="593"/>
      <c r="AFO1910" s="593"/>
      <c r="AFP1910" s="593"/>
      <c r="AFQ1910" s="593"/>
      <c r="AFR1910" s="593"/>
      <c r="AFS1910" s="593"/>
      <c r="AFT1910" s="593"/>
      <c r="AFU1910" s="593"/>
      <c r="AFV1910" s="593"/>
      <c r="AFW1910" s="593"/>
      <c r="AFX1910" s="593"/>
      <c r="AFY1910" s="593"/>
      <c r="AFZ1910" s="593"/>
      <c r="AGA1910" s="593"/>
      <c r="AGB1910" s="593"/>
      <c r="AGC1910" s="593"/>
      <c r="AGD1910" s="593"/>
      <c r="AGE1910" s="593"/>
      <c r="AGF1910" s="593"/>
      <c r="AGG1910" s="593"/>
      <c r="AGH1910" s="593"/>
      <c r="AGI1910" s="593"/>
      <c r="AGJ1910" s="593"/>
      <c r="AGK1910" s="593"/>
      <c r="AGL1910" s="593"/>
      <c r="AGM1910" s="593"/>
      <c r="AGN1910" s="593"/>
      <c r="AGO1910" s="593"/>
      <c r="AGP1910" s="593"/>
      <c r="AGQ1910" s="593"/>
      <c r="AGR1910" s="593"/>
      <c r="AGS1910" s="593"/>
      <c r="AGT1910" s="593"/>
      <c r="AGU1910" s="593"/>
      <c r="AGV1910" s="593"/>
      <c r="AGW1910" s="593"/>
      <c r="AGX1910" s="593"/>
      <c r="AGY1910" s="593"/>
      <c r="AGZ1910" s="593"/>
      <c r="AHA1910" s="593"/>
      <c r="AHB1910" s="593"/>
      <c r="AHC1910" s="593"/>
      <c r="AHD1910" s="593"/>
      <c r="AHE1910" s="593"/>
      <c r="AHF1910" s="593"/>
      <c r="AHG1910" s="593"/>
      <c r="AHH1910" s="593"/>
      <c r="AHI1910" s="593"/>
      <c r="AHJ1910" s="593"/>
      <c r="AHK1910" s="593"/>
      <c r="AHL1910" s="593"/>
      <c r="AHM1910" s="593"/>
      <c r="AHN1910" s="593"/>
      <c r="AHO1910" s="593"/>
      <c r="AHP1910" s="593"/>
      <c r="AHQ1910" s="593"/>
      <c r="AHR1910" s="593"/>
      <c r="AHS1910" s="593"/>
      <c r="AHT1910" s="593"/>
      <c r="AHU1910" s="593"/>
      <c r="AHV1910" s="593"/>
      <c r="AHW1910" s="593"/>
      <c r="AHX1910" s="593"/>
      <c r="AHY1910" s="593"/>
      <c r="AHZ1910" s="593"/>
      <c r="AIA1910" s="593"/>
      <c r="AIB1910" s="593"/>
      <c r="AIC1910" s="593"/>
      <c r="AID1910" s="593"/>
      <c r="AIE1910" s="593"/>
      <c r="AIF1910" s="593"/>
      <c r="AIG1910" s="593"/>
      <c r="AIH1910" s="593"/>
      <c r="AII1910" s="593"/>
      <c r="AIJ1910" s="593"/>
      <c r="AIK1910" s="593"/>
      <c r="AIL1910" s="593"/>
      <c r="AIM1910" s="593"/>
      <c r="AIN1910" s="593"/>
      <c r="AIO1910" s="593"/>
      <c r="AIP1910" s="593"/>
      <c r="AIQ1910" s="593"/>
      <c r="AIR1910" s="593"/>
      <c r="AIS1910" s="593"/>
      <c r="AIT1910" s="593"/>
      <c r="AIU1910" s="593"/>
      <c r="AIV1910" s="593"/>
      <c r="AIW1910" s="593"/>
      <c r="AIX1910" s="593"/>
      <c r="AIY1910" s="593"/>
      <c r="AIZ1910" s="593"/>
      <c r="AJA1910" s="593"/>
      <c r="AJB1910" s="593"/>
      <c r="AJC1910" s="593"/>
      <c r="AJD1910" s="593"/>
      <c r="AJE1910" s="593"/>
      <c r="AJF1910" s="593"/>
      <c r="AJG1910" s="593"/>
      <c r="AJH1910" s="593"/>
      <c r="AJI1910" s="593"/>
      <c r="AJJ1910" s="593"/>
      <c r="AJK1910" s="593"/>
      <c r="AJL1910" s="593"/>
      <c r="AJM1910" s="593"/>
      <c r="AJN1910" s="593"/>
      <c r="AJO1910" s="593"/>
      <c r="AJP1910" s="593"/>
      <c r="AJQ1910" s="593"/>
      <c r="AJR1910" s="593"/>
      <c r="AJS1910" s="593"/>
      <c r="AJT1910" s="593"/>
      <c r="AJU1910" s="593"/>
      <c r="AJV1910" s="593"/>
      <c r="AJW1910" s="593"/>
      <c r="AJX1910" s="593"/>
      <c r="AJY1910" s="593"/>
      <c r="AJZ1910" s="593"/>
      <c r="AKA1910" s="593"/>
      <c r="AKB1910" s="593"/>
      <c r="AKC1910" s="593"/>
      <c r="AKD1910" s="593"/>
      <c r="AKE1910" s="593"/>
      <c r="AKF1910" s="593"/>
      <c r="AKG1910" s="593"/>
      <c r="AKH1910" s="593"/>
      <c r="AKI1910" s="593"/>
      <c r="AKJ1910" s="593"/>
      <c r="AKK1910" s="593"/>
      <c r="AKL1910" s="593"/>
      <c r="AKM1910" s="593"/>
      <c r="AKN1910" s="593"/>
      <c r="AKO1910" s="593"/>
      <c r="AKP1910" s="593"/>
      <c r="AKQ1910" s="593"/>
      <c r="AKR1910" s="593"/>
      <c r="AKS1910" s="593"/>
      <c r="AKT1910" s="593"/>
      <c r="AKU1910" s="593"/>
      <c r="AKV1910" s="593"/>
      <c r="AKW1910" s="593"/>
      <c r="AKX1910" s="593"/>
      <c r="AKY1910" s="593"/>
      <c r="AKZ1910" s="593"/>
      <c r="ALA1910" s="593"/>
      <c r="ALB1910" s="593"/>
      <c r="ALC1910" s="593"/>
      <c r="ALD1910" s="593"/>
      <c r="ALE1910" s="593"/>
      <c r="ALF1910" s="593"/>
      <c r="ALG1910" s="593"/>
      <c r="ALH1910" s="593"/>
      <c r="ALI1910" s="593"/>
      <c r="ALJ1910" s="593"/>
      <c r="ALK1910" s="593"/>
      <c r="ALL1910" s="593"/>
      <c r="ALM1910" s="593"/>
      <c r="ALN1910" s="593"/>
      <c r="ALO1910" s="593"/>
      <c r="ALP1910" s="593"/>
      <c r="ALQ1910" s="593"/>
      <c r="ALR1910" s="593"/>
      <c r="ALS1910" s="593"/>
      <c r="ALT1910" s="593"/>
      <c r="ALU1910" s="593"/>
      <c r="ALV1910" s="593"/>
      <c r="ALW1910" s="593"/>
      <c r="ALX1910" s="593"/>
      <c r="ALY1910" s="593"/>
      <c r="ALZ1910" s="593"/>
      <c r="AMA1910" s="593"/>
      <c r="AMB1910" s="593"/>
      <c r="AMC1910" s="593"/>
      <c r="AMD1910" s="593"/>
      <c r="AME1910" s="593"/>
      <c r="AMF1910" s="593"/>
      <c r="AMG1910" s="593"/>
      <c r="AMH1910" s="593"/>
      <c r="AMI1910" s="593"/>
      <c r="AMJ1910" s="593"/>
      <c r="AMK1910" s="593"/>
      <c r="AML1910" s="593"/>
      <c r="AMM1910" s="593"/>
      <c r="AMN1910" s="593"/>
      <c r="AMO1910" s="593"/>
      <c r="AMP1910" s="593"/>
      <c r="AMQ1910" s="593"/>
      <c r="AMR1910" s="593"/>
      <c r="AMS1910" s="593"/>
      <c r="AMT1910" s="593"/>
      <c r="AMU1910" s="593"/>
      <c r="AMV1910" s="593"/>
      <c r="AMW1910" s="593"/>
      <c r="AMX1910" s="593"/>
      <c r="AMY1910" s="593"/>
      <c r="AMZ1910" s="593"/>
      <c r="ANA1910" s="593"/>
      <c r="ANB1910" s="593"/>
      <c r="ANC1910" s="593"/>
      <c r="AND1910" s="593"/>
      <c r="ANE1910" s="593"/>
      <c r="ANF1910" s="593"/>
      <c r="ANG1910" s="593"/>
      <c r="ANH1910" s="593"/>
      <c r="ANI1910" s="593"/>
      <c r="ANJ1910" s="593"/>
      <c r="ANK1910" s="593"/>
      <c r="ANL1910" s="593"/>
      <c r="ANM1910" s="593"/>
      <c r="ANN1910" s="593"/>
      <c r="ANO1910" s="593"/>
      <c r="ANP1910" s="593"/>
      <c r="ANQ1910" s="593"/>
      <c r="ANR1910" s="593"/>
      <c r="ANS1910" s="593"/>
      <c r="ANT1910" s="593"/>
      <c r="ANU1910" s="593"/>
      <c r="ANV1910" s="593"/>
      <c r="ANW1910" s="593"/>
      <c r="ANX1910" s="593"/>
      <c r="ANY1910" s="593"/>
      <c r="ANZ1910" s="593"/>
      <c r="AOA1910" s="593"/>
      <c r="AOB1910" s="593"/>
      <c r="AOC1910" s="593"/>
      <c r="AOD1910" s="593"/>
      <c r="AOE1910" s="593"/>
      <c r="AOF1910" s="593"/>
      <c r="AOG1910" s="593"/>
      <c r="AOH1910" s="593"/>
      <c r="AOI1910" s="593"/>
      <c r="AOJ1910" s="593"/>
      <c r="AOK1910" s="593"/>
      <c r="AOL1910" s="593"/>
      <c r="AOM1910" s="593"/>
      <c r="AON1910" s="593"/>
      <c r="AOO1910" s="593"/>
      <c r="AOP1910" s="593"/>
      <c r="AOQ1910" s="593"/>
      <c r="AOR1910" s="593"/>
      <c r="AOS1910" s="593"/>
      <c r="AOT1910" s="593"/>
      <c r="AOU1910" s="593"/>
      <c r="AOV1910" s="593"/>
      <c r="AOW1910" s="593"/>
      <c r="AOX1910" s="593"/>
      <c r="AOY1910" s="593"/>
      <c r="AOZ1910" s="593"/>
      <c r="APA1910" s="593"/>
      <c r="APB1910" s="593"/>
      <c r="APC1910" s="593"/>
      <c r="APD1910" s="593"/>
      <c r="APE1910" s="593"/>
      <c r="APF1910" s="593"/>
      <c r="APG1910" s="593"/>
      <c r="APH1910" s="593"/>
      <c r="API1910" s="593"/>
      <c r="APJ1910" s="593"/>
      <c r="APK1910" s="593"/>
      <c r="APL1910" s="593"/>
      <c r="APM1910" s="593"/>
      <c r="APN1910" s="593"/>
      <c r="APO1910" s="593"/>
      <c r="APP1910" s="593"/>
      <c r="APQ1910" s="593"/>
      <c r="APR1910" s="593"/>
      <c r="APS1910" s="593"/>
      <c r="APT1910" s="593"/>
      <c r="APU1910" s="593"/>
      <c r="APV1910" s="593"/>
      <c r="APW1910" s="593"/>
      <c r="APX1910" s="593"/>
      <c r="APY1910" s="593"/>
      <c r="APZ1910" s="593"/>
      <c r="AQA1910" s="593"/>
      <c r="AQB1910" s="593"/>
      <c r="AQC1910" s="593"/>
      <c r="AQD1910" s="593"/>
      <c r="AQE1910" s="593"/>
      <c r="AQF1910" s="593"/>
      <c r="AQG1910" s="593"/>
      <c r="AQH1910" s="593"/>
      <c r="AQI1910" s="593"/>
      <c r="AQJ1910" s="593"/>
      <c r="AQK1910" s="593"/>
      <c r="AQL1910" s="593"/>
      <c r="AQM1910" s="593"/>
      <c r="AQN1910" s="593"/>
      <c r="AQO1910" s="593"/>
      <c r="AQP1910" s="593"/>
      <c r="AQQ1910" s="593"/>
      <c r="AQR1910" s="593"/>
      <c r="AQS1910" s="593"/>
      <c r="AQT1910" s="593"/>
      <c r="AQU1910" s="593"/>
      <c r="AQV1910" s="593"/>
      <c r="AQW1910" s="593"/>
      <c r="AQX1910" s="593"/>
      <c r="AQY1910" s="593"/>
      <c r="AQZ1910" s="593"/>
      <c r="ARA1910" s="593"/>
      <c r="ARB1910" s="593"/>
      <c r="ARC1910" s="593"/>
      <c r="ARD1910" s="593"/>
      <c r="ARE1910" s="593"/>
      <c r="ARF1910" s="593"/>
      <c r="ARG1910" s="593"/>
      <c r="ARH1910" s="593"/>
      <c r="ARI1910" s="593"/>
      <c r="ARJ1910" s="593"/>
      <c r="ARK1910" s="593"/>
      <c r="ARL1910" s="593"/>
      <c r="ARM1910" s="593"/>
      <c r="ARN1910" s="593"/>
      <c r="ARO1910" s="593"/>
      <c r="ARP1910" s="593"/>
      <c r="ARQ1910" s="593"/>
      <c r="ARR1910" s="593"/>
      <c r="ARS1910" s="593"/>
      <c r="ART1910" s="593"/>
      <c r="ARU1910" s="593"/>
      <c r="ARV1910" s="593"/>
      <c r="ARW1910" s="593"/>
      <c r="ARX1910" s="593"/>
      <c r="ARY1910" s="593"/>
      <c r="ARZ1910" s="593"/>
      <c r="ASA1910" s="593"/>
      <c r="ASB1910" s="593"/>
      <c r="ASC1910" s="593"/>
      <c r="ASD1910" s="593"/>
      <c r="ASE1910" s="593"/>
      <c r="ASF1910" s="593"/>
      <c r="ASG1910" s="593"/>
      <c r="ASH1910" s="593"/>
      <c r="ASI1910" s="593"/>
      <c r="ASJ1910" s="593"/>
      <c r="ASK1910" s="593"/>
      <c r="ASL1910" s="593"/>
      <c r="ASM1910" s="593"/>
      <c r="ASN1910" s="593"/>
      <c r="ASO1910" s="593"/>
      <c r="ASP1910" s="593"/>
      <c r="ASQ1910" s="593"/>
      <c r="ASR1910" s="593"/>
      <c r="ASS1910" s="593"/>
      <c r="AST1910" s="593"/>
      <c r="ASU1910" s="593"/>
      <c r="ASV1910" s="593"/>
      <c r="ASW1910" s="593"/>
      <c r="ASX1910" s="593"/>
      <c r="ASY1910" s="593"/>
      <c r="ASZ1910" s="593"/>
      <c r="ATA1910" s="593"/>
      <c r="ATB1910" s="593"/>
      <c r="ATC1910" s="593"/>
      <c r="ATD1910" s="593"/>
      <c r="ATE1910" s="593"/>
      <c r="ATF1910" s="593"/>
      <c r="ATG1910" s="593"/>
      <c r="ATH1910" s="593"/>
      <c r="ATI1910" s="593"/>
      <c r="ATJ1910" s="593"/>
      <c r="ATK1910" s="593"/>
      <c r="ATL1910" s="593"/>
      <c r="ATM1910" s="593"/>
      <c r="ATN1910" s="593"/>
      <c r="ATO1910" s="593"/>
      <c r="ATP1910" s="593"/>
      <c r="ATQ1910" s="593"/>
      <c r="ATR1910" s="593"/>
      <c r="ATS1910" s="593"/>
      <c r="ATT1910" s="593"/>
      <c r="ATU1910" s="593"/>
      <c r="ATV1910" s="593"/>
      <c r="ATW1910" s="593"/>
      <c r="ATX1910" s="593"/>
      <c r="ATY1910" s="593"/>
      <c r="ATZ1910" s="593"/>
      <c r="AUA1910" s="593"/>
      <c r="AUB1910" s="593"/>
      <c r="AUC1910" s="593"/>
      <c r="AUD1910" s="593"/>
      <c r="AUE1910" s="593"/>
      <c r="AUF1910" s="593"/>
      <c r="AUG1910" s="593"/>
      <c r="AUH1910" s="593"/>
      <c r="AUI1910" s="593"/>
      <c r="AUJ1910" s="593"/>
      <c r="AUK1910" s="593"/>
      <c r="AUL1910" s="593"/>
      <c r="AUM1910" s="593"/>
      <c r="AUN1910" s="593"/>
      <c r="AUO1910" s="593"/>
      <c r="AUP1910" s="593"/>
      <c r="AUQ1910" s="593"/>
      <c r="AUR1910" s="593"/>
      <c r="AUS1910" s="593"/>
      <c r="AUT1910" s="593"/>
      <c r="AUU1910" s="593"/>
      <c r="AUV1910" s="593"/>
      <c r="AUW1910" s="593"/>
      <c r="AUX1910" s="593"/>
      <c r="AUY1910" s="593"/>
      <c r="AUZ1910" s="593"/>
      <c r="AVA1910" s="593"/>
      <c r="AVB1910" s="593"/>
      <c r="AVC1910" s="593"/>
      <c r="AVD1910" s="593"/>
      <c r="AVE1910" s="593"/>
      <c r="AVF1910" s="593"/>
      <c r="AVG1910" s="593"/>
      <c r="AVH1910" s="593"/>
      <c r="AVI1910" s="593"/>
      <c r="AVJ1910" s="593"/>
      <c r="AVK1910" s="593"/>
    </row>
    <row r="1911" spans="1:1259">
      <c r="A1911" s="715"/>
      <c r="B1911" s="564"/>
      <c r="C1911" s="564"/>
      <c r="D1911" s="676" t="s">
        <v>1067</v>
      </c>
      <c r="E1911" s="524"/>
      <c r="F1911" s="676"/>
      <c r="G1911" s="676">
        <v>2022</v>
      </c>
      <c r="H1911" s="676">
        <v>4</v>
      </c>
      <c r="I1911" s="687"/>
      <c r="J1911" s="677"/>
      <c r="K1911" s="676" t="s">
        <v>1429</v>
      </c>
      <c r="L1911" s="677" t="s">
        <v>1430</v>
      </c>
      <c r="M1911" s="677">
        <v>44636</v>
      </c>
      <c r="N1911" s="677">
        <v>44651</v>
      </c>
      <c r="O1911" s="677"/>
      <c r="P1911" s="677">
        <v>44643</v>
      </c>
      <c r="Q1911" s="677"/>
      <c r="R1911" s="677"/>
      <c r="S1911" s="676" t="s">
        <v>1401</v>
      </c>
      <c r="T1911" s="676">
        <v>72</v>
      </c>
      <c r="U1911" s="676" t="s">
        <v>1086</v>
      </c>
      <c r="V1911" s="676" t="s">
        <v>1072</v>
      </c>
      <c r="W1911" s="678">
        <v>475</v>
      </c>
      <c r="X1911" s="551">
        <v>5520</v>
      </c>
      <c r="Y1911" s="693">
        <v>2622000</v>
      </c>
      <c r="Z1911" s="680">
        <v>0.37</v>
      </c>
      <c r="AA1911" s="682">
        <f>Y1911*Z1911</f>
        <v>970140</v>
      </c>
      <c r="AB1911" s="521"/>
      <c r="AC1911" s="668">
        <v>0</v>
      </c>
      <c r="AD1911" s="676"/>
      <c r="AE1911" s="684"/>
      <c r="AF1911" s="695">
        <f>AA1911+AD1911+AE1911</f>
        <v>970140</v>
      </c>
      <c r="AG1911" s="676" t="s">
        <v>47</v>
      </c>
      <c r="AH1911" s="641">
        <v>10</v>
      </c>
      <c r="AI1911" s="676">
        <v>30</v>
      </c>
      <c r="AJ1911" s="676" t="s">
        <v>1431</v>
      </c>
      <c r="AK1911" s="676" t="s">
        <v>1432</v>
      </c>
      <c r="AL1911" s="696">
        <v>83201</v>
      </c>
      <c r="AM1911" s="676" t="s">
        <v>52</v>
      </c>
      <c r="AN1911" s="676" t="s">
        <v>50</v>
      </c>
      <c r="AO1911" s="676"/>
      <c r="AP1911" s="676" t="s">
        <v>38</v>
      </c>
      <c r="AQ1911" s="676"/>
      <c r="AR1911" s="676"/>
      <c r="AS1911" s="523"/>
      <c r="AT1911" s="523"/>
      <c r="AU1911" s="523"/>
      <c r="AV1911" s="674"/>
      <c r="AW1911" s="673" t="str">
        <f>U1911</f>
        <v>12005833C</v>
      </c>
      <c r="AX1911" s="673" cm="1">
        <f t="array" ref="AX1911">SUM(MID(0&amp;AW1911,LARGE(INDEX(ISNUMBER(--MID(AW1911,ROW($1:$8),1))*ROW($1:$8),),ROW($1:$8))+1,1)*10^ROW($1:$8)/10)</f>
        <v>12005833</v>
      </c>
      <c r="AY1911" s="673" t="str">
        <f>VLOOKUP($AX1911,'Item Master Data'!$A:$F,3,FALSE)</f>
        <v>Q.PEAK DUO XL G10 BFG</v>
      </c>
      <c r="AZ1911" s="673">
        <f>VLOOKUP($AX1911,'Item Master Data'!$A:$F,6,FALSE)</f>
        <v>475</v>
      </c>
      <c r="BA1911" s="673" t="e">
        <f>X1911/BB1911</f>
        <v>#VALUE!</v>
      </c>
      <c r="BB1911" s="673" t="str">
        <f>VLOOKUP(AX1911,'Item Master Data'!$A:$G,7,FALSE)</f>
        <v> 30</v>
      </c>
      <c r="BC1911" s="673"/>
      <c r="BD1911" s="673">
        <f>W1911-AZ1911</f>
        <v>0</v>
      </c>
      <c r="BE1911" s="593"/>
      <c r="BF1911" s="593"/>
      <c r="BG1911" s="593"/>
      <c r="BH1911" s="593"/>
      <c r="BI1911" s="593"/>
      <c r="BJ1911" s="593"/>
      <c r="BK1911" s="593"/>
      <c r="BL1911" s="593"/>
      <c r="BM1911" s="593"/>
      <c r="BN1911" s="593"/>
      <c r="BO1911" s="593"/>
      <c r="BP1911" s="593"/>
      <c r="BQ1911" s="593"/>
      <c r="BR1911" s="593"/>
      <c r="BS1911" s="593"/>
      <c r="BT1911" s="593"/>
      <c r="BU1911" s="593"/>
      <c r="BV1911" s="593"/>
      <c r="BW1911" s="593"/>
      <c r="BX1911" s="593"/>
      <c r="BY1911" s="593"/>
      <c r="BZ1911" s="593"/>
      <c r="CA1911" s="593"/>
      <c r="CB1911" s="593"/>
      <c r="CC1911" s="593"/>
      <c r="CD1911" s="593"/>
      <c r="CE1911" s="593"/>
      <c r="CF1911" s="593"/>
      <c r="CG1911" s="593"/>
      <c r="CH1911" s="593"/>
      <c r="CI1911" s="593"/>
      <c r="CJ1911" s="593"/>
      <c r="CK1911" s="593"/>
      <c r="CL1911" s="593"/>
      <c r="CM1911" s="593"/>
      <c r="CN1911" s="593"/>
      <c r="CO1911" s="593"/>
      <c r="CP1911" s="593"/>
      <c r="CQ1911" s="593"/>
      <c r="CR1911" s="593"/>
      <c r="CS1911" s="593"/>
      <c r="CT1911" s="593"/>
      <c r="CU1911" s="593"/>
      <c r="CV1911" s="593"/>
      <c r="CW1911" s="593"/>
      <c r="CX1911" s="593"/>
      <c r="CY1911" s="593"/>
      <c r="CZ1911" s="593"/>
      <c r="DA1911" s="593"/>
      <c r="DB1911" s="593"/>
      <c r="DC1911" s="593"/>
      <c r="DD1911" s="593"/>
      <c r="DE1911" s="593"/>
      <c r="DF1911" s="593"/>
      <c r="DG1911" s="593"/>
      <c r="DH1911" s="593"/>
      <c r="DI1911" s="593"/>
      <c r="DJ1911" s="593"/>
      <c r="DK1911" s="593"/>
      <c r="DL1911" s="593"/>
      <c r="DM1911" s="593"/>
      <c r="DN1911" s="593"/>
      <c r="DO1911" s="593"/>
      <c r="DP1911" s="593"/>
      <c r="DQ1911" s="593"/>
      <c r="DR1911" s="593"/>
      <c r="DS1911" s="593"/>
      <c r="DT1911" s="593"/>
      <c r="DU1911" s="593"/>
      <c r="DV1911" s="593"/>
      <c r="DW1911" s="593"/>
      <c r="DX1911" s="593"/>
      <c r="DY1911" s="593"/>
      <c r="DZ1911" s="593"/>
      <c r="EA1911" s="593"/>
      <c r="EB1911" s="593"/>
      <c r="EC1911" s="593"/>
      <c r="ED1911" s="593"/>
      <c r="EE1911" s="593"/>
      <c r="EF1911" s="593"/>
      <c r="EG1911" s="593"/>
      <c r="EH1911" s="593"/>
      <c r="EI1911" s="593"/>
      <c r="EJ1911" s="593"/>
      <c r="EK1911" s="593"/>
      <c r="EL1911" s="593"/>
      <c r="EM1911" s="593"/>
      <c r="EN1911" s="593"/>
      <c r="EO1911" s="593"/>
      <c r="EP1911" s="593"/>
      <c r="EQ1911" s="593"/>
      <c r="ER1911" s="593"/>
      <c r="ES1911" s="593"/>
      <c r="ET1911" s="593"/>
      <c r="EU1911" s="593"/>
      <c r="EV1911" s="593"/>
      <c r="EW1911" s="593"/>
      <c r="EX1911" s="593"/>
      <c r="EY1911" s="593"/>
      <c r="EZ1911" s="593"/>
      <c r="FA1911" s="593"/>
      <c r="FB1911" s="593"/>
      <c r="FC1911" s="593"/>
      <c r="FD1911" s="593"/>
      <c r="FE1911" s="593"/>
      <c r="FF1911" s="593"/>
      <c r="FG1911" s="593"/>
      <c r="FH1911" s="593"/>
      <c r="FI1911" s="593"/>
      <c r="FJ1911" s="593"/>
      <c r="FK1911" s="593"/>
      <c r="FL1911" s="593"/>
      <c r="FM1911" s="593"/>
      <c r="FN1911" s="593"/>
      <c r="FO1911" s="593"/>
      <c r="FP1911" s="593"/>
      <c r="FQ1911" s="593"/>
      <c r="FR1911" s="593"/>
      <c r="FS1911" s="593"/>
      <c r="FT1911" s="593"/>
      <c r="FU1911" s="593"/>
      <c r="FV1911" s="593"/>
      <c r="FW1911" s="593"/>
      <c r="FX1911" s="593"/>
      <c r="FY1911" s="593"/>
      <c r="FZ1911" s="593"/>
      <c r="GA1911" s="593"/>
      <c r="GB1911" s="593"/>
      <c r="GC1911" s="593"/>
      <c r="GD1911" s="593"/>
      <c r="GE1911" s="593"/>
      <c r="GF1911" s="593"/>
      <c r="GG1911" s="593"/>
      <c r="GH1911" s="593"/>
      <c r="GI1911" s="593"/>
      <c r="GJ1911" s="593"/>
      <c r="GK1911" s="593"/>
      <c r="GL1911" s="593"/>
      <c r="GM1911" s="593"/>
      <c r="GN1911" s="593"/>
      <c r="GO1911" s="593"/>
      <c r="GP1911" s="593"/>
      <c r="GQ1911" s="593"/>
      <c r="GR1911" s="593"/>
      <c r="GS1911" s="593"/>
      <c r="GT1911" s="593"/>
      <c r="GU1911" s="593"/>
      <c r="GV1911" s="593"/>
      <c r="GW1911" s="593"/>
      <c r="GX1911" s="593"/>
      <c r="GY1911" s="593"/>
      <c r="GZ1911" s="593"/>
      <c r="HA1911" s="593"/>
      <c r="HB1911" s="593"/>
      <c r="HC1911" s="593"/>
      <c r="HD1911" s="593"/>
      <c r="HE1911" s="593"/>
      <c r="HF1911" s="593"/>
      <c r="HG1911" s="593"/>
      <c r="HH1911" s="593"/>
      <c r="HI1911" s="593"/>
      <c r="HJ1911" s="593"/>
      <c r="HK1911" s="593"/>
      <c r="HL1911" s="593"/>
      <c r="HM1911" s="593"/>
      <c r="HN1911" s="593"/>
      <c r="HO1911" s="593"/>
      <c r="HP1911" s="593"/>
      <c r="HQ1911" s="593"/>
      <c r="HR1911" s="593"/>
      <c r="HS1911" s="593"/>
      <c r="HT1911" s="593"/>
      <c r="HU1911" s="593"/>
      <c r="HV1911" s="593"/>
      <c r="HW1911" s="593"/>
      <c r="HX1911" s="593"/>
      <c r="HY1911" s="593"/>
      <c r="HZ1911" s="593"/>
      <c r="IA1911" s="593"/>
      <c r="IB1911" s="593"/>
      <c r="IC1911" s="593"/>
      <c r="ID1911" s="593"/>
      <c r="IE1911" s="593"/>
      <c r="IF1911" s="593"/>
      <c r="IG1911" s="593"/>
      <c r="IH1911" s="593"/>
      <c r="II1911" s="593"/>
      <c r="IJ1911" s="593"/>
      <c r="IK1911" s="593"/>
      <c r="IL1911" s="593"/>
      <c r="IM1911" s="593"/>
      <c r="IN1911" s="593"/>
      <c r="IO1911" s="593"/>
      <c r="IP1911" s="593"/>
      <c r="IQ1911" s="593"/>
      <c r="IR1911" s="593"/>
      <c r="IS1911" s="593"/>
      <c r="IT1911" s="593"/>
      <c r="IU1911" s="593"/>
      <c r="IV1911" s="593"/>
      <c r="IW1911" s="593"/>
      <c r="IX1911" s="593"/>
      <c r="IY1911" s="593"/>
      <c r="IZ1911" s="593"/>
      <c r="JA1911" s="593"/>
      <c r="JB1911" s="593"/>
      <c r="JC1911" s="593"/>
      <c r="JD1911" s="593"/>
      <c r="JE1911" s="593"/>
      <c r="JF1911" s="593"/>
      <c r="JG1911" s="593"/>
      <c r="JH1911" s="593"/>
      <c r="JI1911" s="593"/>
      <c r="JJ1911" s="593"/>
      <c r="JK1911" s="593"/>
      <c r="JL1911" s="593"/>
      <c r="JM1911" s="593"/>
      <c r="JN1911" s="593"/>
      <c r="JO1911" s="593"/>
      <c r="JP1911" s="593"/>
      <c r="JQ1911" s="593"/>
      <c r="JR1911" s="593"/>
      <c r="JS1911" s="593"/>
      <c r="JT1911" s="593"/>
      <c r="JU1911" s="593"/>
      <c r="JV1911" s="593"/>
      <c r="JW1911" s="593"/>
      <c r="JX1911" s="593"/>
      <c r="JY1911" s="593"/>
      <c r="JZ1911" s="593"/>
      <c r="KA1911" s="593"/>
      <c r="KB1911" s="593"/>
      <c r="KC1911" s="593"/>
      <c r="KD1911" s="593"/>
      <c r="KE1911" s="593"/>
      <c r="KF1911" s="593"/>
      <c r="KG1911" s="593"/>
      <c r="KH1911" s="593"/>
      <c r="KI1911" s="593"/>
      <c r="KJ1911" s="593"/>
      <c r="KK1911" s="593"/>
      <c r="KL1911" s="593"/>
      <c r="KM1911" s="593"/>
      <c r="KN1911" s="593"/>
      <c r="KO1911" s="593"/>
      <c r="KP1911" s="593"/>
      <c r="KQ1911" s="593"/>
      <c r="KR1911" s="593"/>
      <c r="KS1911" s="593"/>
      <c r="KT1911" s="593"/>
      <c r="KU1911" s="593"/>
      <c r="KV1911" s="593"/>
      <c r="KW1911" s="593"/>
      <c r="KX1911" s="593"/>
      <c r="KY1911" s="593"/>
      <c r="KZ1911" s="593"/>
      <c r="LA1911" s="593"/>
      <c r="LB1911" s="593"/>
      <c r="LC1911" s="593"/>
      <c r="LD1911" s="593"/>
      <c r="LE1911" s="593"/>
      <c r="LF1911" s="593"/>
      <c r="LG1911" s="593"/>
      <c r="LH1911" s="593"/>
      <c r="LI1911" s="593"/>
      <c r="LJ1911" s="593"/>
      <c r="LK1911" s="593"/>
      <c r="LL1911" s="593"/>
      <c r="LM1911" s="593"/>
      <c r="LN1911" s="593"/>
      <c r="LO1911" s="593"/>
      <c r="LP1911" s="593"/>
      <c r="LQ1911" s="593"/>
      <c r="LR1911" s="593"/>
      <c r="LS1911" s="593"/>
      <c r="LT1911" s="593"/>
      <c r="LU1911" s="593"/>
      <c r="LV1911" s="593"/>
      <c r="LW1911" s="593"/>
      <c r="LX1911" s="593"/>
      <c r="LY1911" s="593"/>
      <c r="LZ1911" s="593"/>
      <c r="MA1911" s="593"/>
      <c r="MB1911" s="593"/>
      <c r="MC1911" s="593"/>
      <c r="MD1911" s="593"/>
      <c r="ME1911" s="593"/>
      <c r="MF1911" s="593"/>
      <c r="MG1911" s="593"/>
      <c r="MH1911" s="593"/>
      <c r="MI1911" s="593"/>
      <c r="MJ1911" s="593"/>
      <c r="MK1911" s="593"/>
      <c r="ML1911" s="593"/>
      <c r="MM1911" s="593"/>
      <c r="MN1911" s="593"/>
      <c r="MO1911" s="593"/>
      <c r="MP1911" s="593"/>
      <c r="MQ1911" s="593"/>
      <c r="MR1911" s="593"/>
      <c r="MS1911" s="593"/>
      <c r="MT1911" s="593"/>
      <c r="MU1911" s="593"/>
      <c r="MV1911" s="593"/>
      <c r="MW1911" s="593"/>
      <c r="MX1911" s="593"/>
      <c r="MY1911" s="593"/>
      <c r="MZ1911" s="593"/>
      <c r="NA1911" s="593"/>
      <c r="NB1911" s="593"/>
      <c r="NC1911" s="593"/>
      <c r="ND1911" s="593"/>
      <c r="NE1911" s="593"/>
      <c r="NF1911" s="593"/>
      <c r="NG1911" s="593"/>
      <c r="NH1911" s="593"/>
      <c r="NI1911" s="593"/>
      <c r="NJ1911" s="593"/>
      <c r="NK1911" s="593"/>
      <c r="NL1911" s="593"/>
      <c r="NM1911" s="593"/>
      <c r="NN1911" s="593"/>
      <c r="NO1911" s="593"/>
      <c r="NP1911" s="593"/>
      <c r="NQ1911" s="593"/>
      <c r="NR1911" s="593"/>
      <c r="NS1911" s="593"/>
      <c r="NT1911" s="593"/>
      <c r="NU1911" s="593"/>
      <c r="NV1911" s="593"/>
      <c r="NW1911" s="593"/>
      <c r="NX1911" s="593"/>
      <c r="NY1911" s="593"/>
      <c r="NZ1911" s="593"/>
      <c r="OA1911" s="593"/>
      <c r="OB1911" s="593"/>
      <c r="OC1911" s="593"/>
      <c r="OD1911" s="593"/>
      <c r="OE1911" s="593"/>
      <c r="OF1911" s="593"/>
      <c r="OG1911" s="593"/>
      <c r="OH1911" s="593"/>
      <c r="OI1911" s="593"/>
      <c r="OJ1911" s="593"/>
      <c r="OK1911" s="593"/>
      <c r="OL1911" s="593"/>
      <c r="OM1911" s="593"/>
      <c r="ON1911" s="593"/>
      <c r="OO1911" s="593"/>
      <c r="OP1911" s="593"/>
      <c r="OQ1911" s="593"/>
      <c r="OR1911" s="593"/>
      <c r="OS1911" s="593"/>
      <c r="OT1911" s="593"/>
      <c r="OU1911" s="593"/>
      <c r="OV1911" s="593"/>
      <c r="OW1911" s="593"/>
      <c r="OX1911" s="593"/>
      <c r="OY1911" s="593"/>
      <c r="OZ1911" s="593"/>
      <c r="PA1911" s="593"/>
      <c r="PB1911" s="593"/>
      <c r="PC1911" s="593"/>
      <c r="PD1911" s="593"/>
      <c r="PE1911" s="593"/>
      <c r="PF1911" s="593"/>
      <c r="PG1911" s="593"/>
      <c r="PH1911" s="593"/>
      <c r="PI1911" s="593"/>
      <c r="PJ1911" s="593"/>
      <c r="PK1911" s="593"/>
      <c r="PL1911" s="593"/>
      <c r="PM1911" s="593"/>
      <c r="PN1911" s="593"/>
      <c r="PO1911" s="593"/>
      <c r="PP1911" s="593"/>
      <c r="PQ1911" s="593"/>
      <c r="PR1911" s="593"/>
      <c r="PS1911" s="593"/>
      <c r="PT1911" s="593"/>
      <c r="PU1911" s="593"/>
      <c r="PV1911" s="593"/>
      <c r="PW1911" s="593"/>
      <c r="PX1911" s="593"/>
      <c r="PY1911" s="593"/>
      <c r="PZ1911" s="593"/>
      <c r="QA1911" s="593"/>
      <c r="QB1911" s="593"/>
      <c r="QC1911" s="593"/>
      <c r="QD1911" s="593"/>
      <c r="QE1911" s="593"/>
      <c r="QF1911" s="593"/>
      <c r="QG1911" s="593"/>
      <c r="QH1911" s="593"/>
      <c r="QI1911" s="593"/>
      <c r="QJ1911" s="593"/>
      <c r="QK1911" s="593"/>
      <c r="QL1911" s="593"/>
      <c r="QM1911" s="593"/>
      <c r="QN1911" s="593"/>
      <c r="QO1911" s="593"/>
      <c r="QP1911" s="593"/>
      <c r="QQ1911" s="593"/>
      <c r="QR1911" s="593"/>
      <c r="QS1911" s="593"/>
      <c r="QT1911" s="593"/>
      <c r="QU1911" s="593"/>
      <c r="QV1911" s="593"/>
      <c r="QW1911" s="593"/>
      <c r="QX1911" s="593"/>
      <c r="QY1911" s="593"/>
      <c r="QZ1911" s="593"/>
      <c r="RA1911" s="593"/>
      <c r="RB1911" s="593"/>
      <c r="RC1911" s="593"/>
      <c r="RD1911" s="593"/>
      <c r="RE1911" s="593"/>
      <c r="RF1911" s="593"/>
      <c r="RG1911" s="593"/>
      <c r="RH1911" s="593"/>
      <c r="RI1911" s="593"/>
      <c r="RJ1911" s="593"/>
      <c r="RK1911" s="593"/>
      <c r="RL1911" s="593"/>
      <c r="RM1911" s="593"/>
      <c r="RN1911" s="593"/>
      <c r="RO1911" s="593"/>
      <c r="RP1911" s="593"/>
      <c r="RQ1911" s="593"/>
      <c r="RR1911" s="593"/>
      <c r="RS1911" s="593"/>
      <c r="RT1911" s="593"/>
      <c r="RU1911" s="593"/>
      <c r="RV1911" s="593"/>
      <c r="RW1911" s="593"/>
      <c r="RX1911" s="593"/>
      <c r="RY1911" s="593"/>
      <c r="RZ1911" s="593"/>
      <c r="SA1911" s="593"/>
      <c r="SB1911" s="593"/>
      <c r="SC1911" s="593"/>
      <c r="SD1911" s="593"/>
      <c r="SE1911" s="593"/>
      <c r="SF1911" s="593"/>
      <c r="SG1911" s="593"/>
      <c r="SH1911" s="593"/>
      <c r="SI1911" s="593"/>
      <c r="SJ1911" s="593"/>
      <c r="SK1911" s="593"/>
      <c r="SL1911" s="593"/>
      <c r="SM1911" s="593"/>
      <c r="SN1911" s="593"/>
      <c r="SO1911" s="593"/>
      <c r="SP1911" s="593"/>
      <c r="SQ1911" s="593"/>
      <c r="SR1911" s="593"/>
      <c r="SS1911" s="593"/>
      <c r="ST1911" s="593"/>
      <c r="SU1911" s="593"/>
      <c r="SV1911" s="593"/>
      <c r="SW1911" s="593"/>
      <c r="SX1911" s="593"/>
      <c r="SY1911" s="593"/>
      <c r="SZ1911" s="593"/>
      <c r="TA1911" s="593"/>
      <c r="TB1911" s="593"/>
      <c r="TC1911" s="593"/>
      <c r="TD1911" s="593"/>
      <c r="TE1911" s="593"/>
      <c r="TF1911" s="593"/>
      <c r="TG1911" s="593"/>
      <c r="TH1911" s="593"/>
      <c r="TI1911" s="593"/>
      <c r="TJ1911" s="593"/>
      <c r="TK1911" s="593"/>
      <c r="TL1911" s="593"/>
      <c r="TM1911" s="593"/>
      <c r="TN1911" s="593"/>
      <c r="TO1911" s="593"/>
      <c r="TP1911" s="593"/>
      <c r="TQ1911" s="593"/>
      <c r="TR1911" s="593"/>
      <c r="TS1911" s="593"/>
      <c r="TT1911" s="593"/>
      <c r="TU1911" s="593"/>
      <c r="TV1911" s="593"/>
      <c r="TW1911" s="593"/>
      <c r="TX1911" s="593"/>
      <c r="TY1911" s="593"/>
      <c r="TZ1911" s="593"/>
      <c r="UA1911" s="593"/>
      <c r="UB1911" s="593"/>
      <c r="UC1911" s="593"/>
      <c r="UD1911" s="593"/>
      <c r="UE1911" s="593"/>
      <c r="UF1911" s="593"/>
      <c r="UG1911" s="593"/>
      <c r="UH1911" s="593"/>
      <c r="UI1911" s="593"/>
      <c r="UJ1911" s="593"/>
      <c r="UK1911" s="593"/>
      <c r="UL1911" s="593"/>
      <c r="UM1911" s="593"/>
      <c r="UN1911" s="593"/>
      <c r="UO1911" s="593"/>
      <c r="UP1911" s="593"/>
      <c r="UQ1911" s="593"/>
      <c r="UR1911" s="593"/>
      <c r="US1911" s="593"/>
      <c r="UT1911" s="593"/>
      <c r="UU1911" s="593"/>
      <c r="UV1911" s="593"/>
      <c r="UW1911" s="593"/>
      <c r="UX1911" s="593"/>
      <c r="UY1911" s="593"/>
      <c r="UZ1911" s="593"/>
      <c r="VA1911" s="593"/>
      <c r="VB1911" s="593"/>
      <c r="VC1911" s="593"/>
      <c r="VD1911" s="593"/>
      <c r="VE1911" s="593"/>
      <c r="VF1911" s="593"/>
      <c r="VG1911" s="593"/>
      <c r="VH1911" s="593"/>
      <c r="VI1911" s="593"/>
      <c r="VJ1911" s="593"/>
      <c r="VK1911" s="593"/>
      <c r="VL1911" s="593"/>
      <c r="VM1911" s="593"/>
      <c r="VN1911" s="593"/>
      <c r="VO1911" s="593"/>
      <c r="VP1911" s="593"/>
      <c r="VQ1911" s="593"/>
      <c r="VR1911" s="593"/>
      <c r="VS1911" s="593"/>
      <c r="VT1911" s="593"/>
      <c r="VU1911" s="593"/>
      <c r="VV1911" s="593"/>
      <c r="VW1911" s="593"/>
      <c r="VX1911" s="593"/>
      <c r="VY1911" s="593"/>
      <c r="VZ1911" s="593"/>
      <c r="WA1911" s="593"/>
      <c r="WB1911" s="593"/>
      <c r="WC1911" s="593"/>
      <c r="WD1911" s="593"/>
      <c r="WE1911" s="593"/>
      <c r="WF1911" s="593"/>
      <c r="WG1911" s="593"/>
      <c r="WH1911" s="593"/>
      <c r="WI1911" s="593"/>
      <c r="WJ1911" s="593"/>
      <c r="WK1911" s="593"/>
      <c r="WL1911" s="593"/>
      <c r="WM1911" s="593"/>
      <c r="WN1911" s="593"/>
      <c r="WO1911" s="593"/>
      <c r="WP1911" s="593"/>
      <c r="WQ1911" s="593"/>
      <c r="WR1911" s="593"/>
      <c r="WS1911" s="593"/>
      <c r="WT1911" s="593"/>
      <c r="WU1911" s="593"/>
      <c r="WV1911" s="593"/>
      <c r="WW1911" s="593"/>
      <c r="WX1911" s="593"/>
      <c r="WY1911" s="593"/>
      <c r="WZ1911" s="593"/>
      <c r="XA1911" s="593"/>
      <c r="XB1911" s="593"/>
      <c r="XC1911" s="593"/>
      <c r="XD1911" s="593"/>
      <c r="XE1911" s="593"/>
      <c r="XF1911" s="593"/>
      <c r="XG1911" s="593"/>
      <c r="XH1911" s="593"/>
      <c r="XI1911" s="593"/>
      <c r="XJ1911" s="593"/>
      <c r="XK1911" s="593"/>
      <c r="XL1911" s="593"/>
      <c r="XM1911" s="593"/>
      <c r="XN1911" s="593"/>
      <c r="XO1911" s="593"/>
      <c r="XP1911" s="593"/>
      <c r="XQ1911" s="593"/>
      <c r="XR1911" s="593"/>
      <c r="XS1911" s="593"/>
      <c r="XT1911" s="593"/>
      <c r="XU1911" s="593"/>
      <c r="XV1911" s="593"/>
      <c r="XW1911" s="593"/>
      <c r="XX1911" s="593"/>
      <c r="XY1911" s="593"/>
      <c r="XZ1911" s="593"/>
      <c r="YA1911" s="593"/>
      <c r="YB1911" s="593"/>
      <c r="YC1911" s="593"/>
      <c r="YD1911" s="593"/>
      <c r="YE1911" s="593"/>
      <c r="YF1911" s="593"/>
      <c r="YG1911" s="593"/>
      <c r="YH1911" s="593"/>
      <c r="YI1911" s="593"/>
      <c r="YJ1911" s="593"/>
      <c r="YK1911" s="593"/>
      <c r="YL1911" s="593"/>
      <c r="YM1911" s="593"/>
      <c r="YN1911" s="593"/>
      <c r="YO1911" s="593"/>
      <c r="YP1911" s="593"/>
      <c r="YQ1911" s="593"/>
      <c r="YR1911" s="593"/>
      <c r="YS1911" s="593"/>
      <c r="YT1911" s="593"/>
      <c r="YU1911" s="593"/>
      <c r="YV1911" s="593"/>
      <c r="YW1911" s="593"/>
      <c r="YX1911" s="593"/>
      <c r="YY1911" s="593"/>
      <c r="YZ1911" s="593"/>
      <c r="ZA1911" s="593"/>
      <c r="ZB1911" s="593"/>
      <c r="ZC1911" s="593"/>
      <c r="ZD1911" s="593"/>
      <c r="ZE1911" s="593"/>
      <c r="ZF1911" s="593"/>
      <c r="ZG1911" s="593"/>
      <c r="ZH1911" s="593"/>
      <c r="ZI1911" s="593"/>
      <c r="ZJ1911" s="593"/>
      <c r="ZK1911" s="593"/>
      <c r="ZL1911" s="593"/>
      <c r="ZM1911" s="593"/>
      <c r="ZN1911" s="593"/>
      <c r="ZO1911" s="593"/>
      <c r="ZP1911" s="593"/>
      <c r="ZQ1911" s="593"/>
      <c r="ZR1911" s="593"/>
      <c r="ZS1911" s="593"/>
      <c r="ZT1911" s="593"/>
      <c r="ZU1911" s="593"/>
      <c r="ZV1911" s="593"/>
      <c r="ZW1911" s="593"/>
      <c r="ZX1911" s="593"/>
      <c r="ZY1911" s="593"/>
      <c r="ZZ1911" s="593"/>
      <c r="AAA1911" s="593"/>
      <c r="AAB1911" s="593"/>
      <c r="AAC1911" s="593"/>
      <c r="AAD1911" s="593"/>
      <c r="AAE1911" s="593"/>
      <c r="AAF1911" s="593"/>
      <c r="AAG1911" s="593"/>
      <c r="AAH1911" s="593"/>
      <c r="AAI1911" s="593"/>
      <c r="AAJ1911" s="593"/>
      <c r="AAK1911" s="593"/>
      <c r="AAL1911" s="593"/>
      <c r="AAM1911" s="593"/>
      <c r="AAN1911" s="593"/>
      <c r="AAO1911" s="593"/>
      <c r="AAP1911" s="593"/>
      <c r="AAQ1911" s="593"/>
      <c r="AAR1911" s="593"/>
      <c r="AAS1911" s="593"/>
      <c r="AAT1911" s="593"/>
      <c r="AAU1911" s="593"/>
      <c r="AAV1911" s="593"/>
      <c r="AAW1911" s="593"/>
      <c r="AAX1911" s="593"/>
      <c r="AAY1911" s="593"/>
      <c r="AAZ1911" s="593"/>
      <c r="ABA1911" s="593"/>
      <c r="ABB1911" s="593"/>
      <c r="ABC1911" s="593"/>
      <c r="ABD1911" s="593"/>
      <c r="ABE1911" s="593"/>
      <c r="ABF1911" s="593"/>
      <c r="ABG1911" s="593"/>
      <c r="ABH1911" s="593"/>
      <c r="ABI1911" s="593"/>
      <c r="ABJ1911" s="593"/>
      <c r="ABK1911" s="593"/>
      <c r="ABL1911" s="593"/>
      <c r="ABM1911" s="593"/>
      <c r="ABN1911" s="593"/>
      <c r="ABO1911" s="593"/>
      <c r="ABP1911" s="593"/>
      <c r="ABQ1911" s="593"/>
      <c r="ABR1911" s="593"/>
      <c r="ABS1911" s="593"/>
      <c r="ABT1911" s="593"/>
      <c r="ABU1911" s="593"/>
      <c r="ABV1911" s="593"/>
      <c r="ABW1911" s="593"/>
      <c r="ABX1911" s="593"/>
      <c r="ABY1911" s="593"/>
      <c r="ABZ1911" s="593"/>
      <c r="ACA1911" s="593"/>
      <c r="ACB1911" s="593"/>
      <c r="ACC1911" s="593"/>
      <c r="ACD1911" s="593"/>
      <c r="ACE1911" s="593"/>
      <c r="ACF1911" s="593"/>
      <c r="ACG1911" s="593"/>
      <c r="ACH1911" s="593"/>
      <c r="ACI1911" s="593"/>
      <c r="ACJ1911" s="593"/>
      <c r="ACK1911" s="593"/>
      <c r="ACL1911" s="593"/>
      <c r="ACM1911" s="593"/>
      <c r="ACN1911" s="593"/>
      <c r="ACO1911" s="593"/>
      <c r="ACP1911" s="593"/>
      <c r="ACQ1911" s="593"/>
      <c r="ACR1911" s="593"/>
      <c r="ACS1911" s="593"/>
      <c r="ACT1911" s="593"/>
      <c r="ACU1911" s="593"/>
      <c r="ACV1911" s="593"/>
      <c r="ACW1911" s="593"/>
      <c r="ACX1911" s="593"/>
      <c r="ACY1911" s="593"/>
      <c r="ACZ1911" s="593"/>
      <c r="ADA1911" s="593"/>
      <c r="ADB1911" s="593"/>
      <c r="ADC1911" s="593"/>
      <c r="ADD1911" s="593"/>
      <c r="ADE1911" s="593"/>
      <c r="ADF1911" s="593"/>
      <c r="ADG1911" s="593"/>
      <c r="ADH1911" s="593"/>
      <c r="ADI1911" s="593"/>
      <c r="ADJ1911" s="593"/>
      <c r="ADK1911" s="593"/>
      <c r="ADL1911" s="593"/>
      <c r="ADM1911" s="593"/>
      <c r="ADN1911" s="593"/>
      <c r="ADO1911" s="593"/>
      <c r="ADP1911" s="593"/>
      <c r="ADQ1911" s="593"/>
      <c r="ADR1911" s="593"/>
      <c r="ADS1911" s="593"/>
      <c r="ADT1911" s="593"/>
      <c r="ADU1911" s="593"/>
      <c r="ADV1911" s="593"/>
      <c r="ADW1911" s="593"/>
      <c r="ADX1911" s="593"/>
      <c r="ADY1911" s="593"/>
      <c r="ADZ1911" s="593"/>
      <c r="AEA1911" s="593"/>
      <c r="AEB1911" s="593"/>
      <c r="AEC1911" s="593"/>
      <c r="AED1911" s="593"/>
      <c r="AEE1911" s="593"/>
      <c r="AEF1911" s="593"/>
      <c r="AEG1911" s="593"/>
      <c r="AEH1911" s="593"/>
      <c r="AEI1911" s="593"/>
      <c r="AEJ1911" s="593"/>
      <c r="AEK1911" s="593"/>
      <c r="AEL1911" s="593"/>
      <c r="AEM1911" s="593"/>
      <c r="AEN1911" s="593"/>
      <c r="AEO1911" s="593"/>
      <c r="AEP1911" s="593"/>
      <c r="AEQ1911" s="593"/>
      <c r="AER1911" s="593"/>
      <c r="AES1911" s="593"/>
      <c r="AET1911" s="593"/>
      <c r="AEU1911" s="593"/>
      <c r="AEV1911" s="593"/>
      <c r="AEW1911" s="593"/>
      <c r="AEX1911" s="593"/>
      <c r="AEY1911" s="593"/>
      <c r="AEZ1911" s="593"/>
      <c r="AFA1911" s="593"/>
      <c r="AFB1911" s="593"/>
      <c r="AFC1911" s="593"/>
      <c r="AFD1911" s="593"/>
      <c r="AFE1911" s="593"/>
      <c r="AFF1911" s="593"/>
      <c r="AFG1911" s="593"/>
      <c r="AFH1911" s="593"/>
      <c r="AFI1911" s="593"/>
      <c r="AFJ1911" s="593"/>
      <c r="AFK1911" s="593"/>
      <c r="AFL1911" s="593"/>
      <c r="AFM1911" s="593"/>
      <c r="AFN1911" s="593"/>
      <c r="AFO1911" s="593"/>
      <c r="AFP1911" s="593"/>
      <c r="AFQ1911" s="593"/>
      <c r="AFR1911" s="593"/>
      <c r="AFS1911" s="593"/>
      <c r="AFT1911" s="593"/>
      <c r="AFU1911" s="593"/>
      <c r="AFV1911" s="593"/>
      <c r="AFW1911" s="593"/>
      <c r="AFX1911" s="593"/>
      <c r="AFY1911" s="593"/>
      <c r="AFZ1911" s="593"/>
      <c r="AGA1911" s="593"/>
      <c r="AGB1911" s="593"/>
      <c r="AGC1911" s="593"/>
      <c r="AGD1911" s="593"/>
      <c r="AGE1911" s="593"/>
      <c r="AGF1911" s="593"/>
      <c r="AGG1911" s="593"/>
      <c r="AGH1911" s="593"/>
      <c r="AGI1911" s="593"/>
      <c r="AGJ1911" s="593"/>
      <c r="AGK1911" s="593"/>
      <c r="AGL1911" s="593"/>
      <c r="AGM1911" s="593"/>
      <c r="AGN1911" s="593"/>
      <c r="AGO1911" s="593"/>
      <c r="AGP1911" s="593"/>
      <c r="AGQ1911" s="593"/>
      <c r="AGR1911" s="593"/>
      <c r="AGS1911" s="593"/>
      <c r="AGT1911" s="593"/>
      <c r="AGU1911" s="593"/>
      <c r="AGV1911" s="593"/>
      <c r="AGW1911" s="593"/>
      <c r="AGX1911" s="593"/>
      <c r="AGY1911" s="593"/>
      <c r="AGZ1911" s="593"/>
      <c r="AHA1911" s="593"/>
      <c r="AHB1911" s="593"/>
      <c r="AHC1911" s="593"/>
      <c r="AHD1911" s="593"/>
      <c r="AHE1911" s="593"/>
      <c r="AHF1911" s="593"/>
      <c r="AHG1911" s="593"/>
      <c r="AHH1911" s="593"/>
      <c r="AHI1911" s="593"/>
      <c r="AHJ1911" s="593"/>
      <c r="AHK1911" s="593"/>
      <c r="AHL1911" s="593"/>
      <c r="AHM1911" s="593"/>
      <c r="AHN1911" s="593"/>
      <c r="AHO1911" s="593"/>
      <c r="AHP1911" s="593"/>
      <c r="AHQ1911" s="593"/>
      <c r="AHR1911" s="593"/>
      <c r="AHS1911" s="593"/>
      <c r="AHT1911" s="593"/>
      <c r="AHU1911" s="593"/>
      <c r="AHV1911" s="593"/>
      <c r="AHW1911" s="593"/>
      <c r="AHX1911" s="593"/>
      <c r="AHY1911" s="593"/>
      <c r="AHZ1911" s="593"/>
      <c r="AIA1911" s="593"/>
      <c r="AIB1911" s="593"/>
      <c r="AIC1911" s="593"/>
      <c r="AID1911" s="593"/>
      <c r="AIE1911" s="593"/>
      <c r="AIF1911" s="593"/>
      <c r="AIG1911" s="593"/>
      <c r="AIH1911" s="593"/>
      <c r="AII1911" s="593"/>
      <c r="AIJ1911" s="593"/>
      <c r="AIK1911" s="593"/>
      <c r="AIL1911" s="593"/>
      <c r="AIM1911" s="593"/>
      <c r="AIN1911" s="593"/>
      <c r="AIO1911" s="593"/>
      <c r="AIP1911" s="593"/>
      <c r="AIQ1911" s="593"/>
      <c r="AIR1911" s="593"/>
      <c r="AIS1911" s="593"/>
      <c r="AIT1911" s="593"/>
      <c r="AIU1911" s="593"/>
      <c r="AIV1911" s="593"/>
      <c r="AIW1911" s="593"/>
      <c r="AIX1911" s="593"/>
      <c r="AIY1911" s="593"/>
      <c r="AIZ1911" s="593"/>
      <c r="AJA1911" s="593"/>
      <c r="AJB1911" s="593"/>
      <c r="AJC1911" s="593"/>
      <c r="AJD1911" s="593"/>
      <c r="AJE1911" s="593"/>
      <c r="AJF1911" s="593"/>
      <c r="AJG1911" s="593"/>
      <c r="AJH1911" s="593"/>
      <c r="AJI1911" s="593"/>
      <c r="AJJ1911" s="593"/>
      <c r="AJK1911" s="593"/>
      <c r="AJL1911" s="593"/>
      <c r="AJM1911" s="593"/>
      <c r="AJN1911" s="593"/>
      <c r="AJO1911" s="593"/>
      <c r="AJP1911" s="593"/>
      <c r="AJQ1911" s="593"/>
      <c r="AJR1911" s="593"/>
      <c r="AJS1911" s="593"/>
      <c r="AJT1911" s="593"/>
      <c r="AJU1911" s="593"/>
      <c r="AJV1911" s="593"/>
      <c r="AJW1911" s="593"/>
      <c r="AJX1911" s="593"/>
      <c r="AJY1911" s="593"/>
      <c r="AJZ1911" s="593"/>
      <c r="AKA1911" s="593"/>
      <c r="AKB1911" s="593"/>
      <c r="AKC1911" s="593"/>
      <c r="AKD1911" s="593"/>
      <c r="AKE1911" s="593"/>
      <c r="AKF1911" s="593"/>
      <c r="AKG1911" s="593"/>
      <c r="AKH1911" s="593"/>
      <c r="AKI1911" s="593"/>
      <c r="AKJ1911" s="593"/>
      <c r="AKK1911" s="593"/>
      <c r="AKL1911" s="593"/>
      <c r="AKM1911" s="593"/>
      <c r="AKN1911" s="593"/>
      <c r="AKO1911" s="593"/>
      <c r="AKP1911" s="593"/>
      <c r="AKQ1911" s="593"/>
      <c r="AKR1911" s="593"/>
      <c r="AKS1911" s="593"/>
      <c r="AKT1911" s="593"/>
      <c r="AKU1911" s="593"/>
      <c r="AKV1911" s="593"/>
      <c r="AKW1911" s="593"/>
      <c r="AKX1911" s="593"/>
      <c r="AKY1911" s="593"/>
      <c r="AKZ1911" s="593"/>
      <c r="ALA1911" s="593"/>
      <c r="ALB1911" s="593"/>
      <c r="ALC1911" s="593"/>
      <c r="ALD1911" s="593"/>
      <c r="ALE1911" s="593"/>
      <c r="ALF1911" s="593"/>
      <c r="ALG1911" s="593"/>
      <c r="ALH1911" s="593"/>
      <c r="ALI1911" s="593"/>
      <c r="ALJ1911" s="593"/>
      <c r="ALK1911" s="593"/>
      <c r="ALL1911" s="593"/>
      <c r="ALM1911" s="593"/>
      <c r="ALN1911" s="593"/>
      <c r="ALO1911" s="593"/>
      <c r="ALP1911" s="593"/>
      <c r="ALQ1911" s="593"/>
      <c r="ALR1911" s="593"/>
      <c r="ALS1911" s="593"/>
      <c r="ALT1911" s="593"/>
      <c r="ALU1911" s="593"/>
      <c r="ALV1911" s="593"/>
      <c r="ALW1911" s="593"/>
      <c r="ALX1911" s="593"/>
      <c r="ALY1911" s="593"/>
      <c r="ALZ1911" s="593"/>
      <c r="AMA1911" s="593"/>
      <c r="AMB1911" s="593"/>
      <c r="AMC1911" s="593"/>
      <c r="AMD1911" s="593"/>
      <c r="AME1911" s="593"/>
      <c r="AMF1911" s="593"/>
      <c r="AMG1911" s="593"/>
      <c r="AMH1911" s="593"/>
      <c r="AMI1911" s="593"/>
      <c r="AMJ1911" s="593"/>
      <c r="AMK1911" s="593"/>
      <c r="AML1911" s="593"/>
      <c r="AMM1911" s="593"/>
      <c r="AMN1911" s="593"/>
      <c r="AMO1911" s="593"/>
      <c r="AMP1911" s="593"/>
      <c r="AMQ1911" s="593"/>
      <c r="AMR1911" s="593"/>
      <c r="AMS1911" s="593"/>
      <c r="AMT1911" s="593"/>
      <c r="AMU1911" s="593"/>
      <c r="AMV1911" s="593"/>
      <c r="AMW1911" s="593"/>
      <c r="AMX1911" s="593"/>
      <c r="AMY1911" s="593"/>
      <c r="AMZ1911" s="593"/>
      <c r="ANA1911" s="593"/>
      <c r="ANB1911" s="593"/>
      <c r="ANC1911" s="593"/>
      <c r="AND1911" s="593"/>
      <c r="ANE1911" s="593"/>
      <c r="ANF1911" s="593"/>
      <c r="ANG1911" s="593"/>
      <c r="ANH1911" s="593"/>
      <c r="ANI1911" s="593"/>
      <c r="ANJ1911" s="593"/>
      <c r="ANK1911" s="593"/>
      <c r="ANL1911" s="593"/>
      <c r="ANM1911" s="593"/>
      <c r="ANN1911" s="593"/>
      <c r="ANO1911" s="593"/>
      <c r="ANP1911" s="593"/>
      <c r="ANQ1911" s="593"/>
      <c r="ANR1911" s="593"/>
      <c r="ANS1911" s="593"/>
      <c r="ANT1911" s="593"/>
      <c r="ANU1911" s="593"/>
      <c r="ANV1911" s="593"/>
      <c r="ANW1911" s="593"/>
      <c r="ANX1911" s="593"/>
      <c r="ANY1911" s="593"/>
      <c r="ANZ1911" s="593"/>
      <c r="AOA1911" s="593"/>
      <c r="AOB1911" s="593"/>
      <c r="AOC1911" s="593"/>
      <c r="AOD1911" s="593"/>
      <c r="AOE1911" s="593"/>
      <c r="AOF1911" s="593"/>
      <c r="AOG1911" s="593"/>
      <c r="AOH1911" s="593"/>
      <c r="AOI1911" s="593"/>
      <c r="AOJ1911" s="593"/>
      <c r="AOK1911" s="593"/>
      <c r="AOL1911" s="593"/>
      <c r="AOM1911" s="593"/>
      <c r="AON1911" s="593"/>
      <c r="AOO1911" s="593"/>
      <c r="AOP1911" s="593"/>
      <c r="AOQ1911" s="593"/>
      <c r="AOR1911" s="593"/>
      <c r="AOS1911" s="593"/>
      <c r="AOT1911" s="593"/>
      <c r="AOU1911" s="593"/>
      <c r="AOV1911" s="593"/>
      <c r="AOW1911" s="593"/>
      <c r="AOX1911" s="593"/>
      <c r="AOY1911" s="593"/>
      <c r="AOZ1911" s="593"/>
      <c r="APA1911" s="593"/>
      <c r="APB1911" s="593"/>
      <c r="APC1911" s="593"/>
      <c r="APD1911" s="593"/>
      <c r="APE1911" s="593"/>
      <c r="APF1911" s="593"/>
      <c r="APG1911" s="593"/>
      <c r="APH1911" s="593"/>
      <c r="API1911" s="593"/>
      <c r="APJ1911" s="593"/>
      <c r="APK1911" s="593"/>
      <c r="APL1911" s="593"/>
      <c r="APM1911" s="593"/>
      <c r="APN1911" s="593"/>
      <c r="APO1911" s="593"/>
      <c r="APP1911" s="593"/>
      <c r="APQ1911" s="593"/>
      <c r="APR1911" s="593"/>
      <c r="APS1911" s="593"/>
      <c r="APT1911" s="593"/>
      <c r="APU1911" s="593"/>
      <c r="APV1911" s="593"/>
      <c r="APW1911" s="593"/>
      <c r="APX1911" s="593"/>
      <c r="APY1911" s="593"/>
      <c r="APZ1911" s="593"/>
      <c r="AQA1911" s="593"/>
      <c r="AQB1911" s="593"/>
      <c r="AQC1911" s="593"/>
      <c r="AQD1911" s="593"/>
      <c r="AQE1911" s="593"/>
      <c r="AQF1911" s="593"/>
      <c r="AQG1911" s="593"/>
      <c r="AQH1911" s="593"/>
      <c r="AQI1911" s="593"/>
      <c r="AQJ1911" s="593"/>
      <c r="AQK1911" s="593"/>
      <c r="AQL1911" s="593"/>
      <c r="AQM1911" s="593"/>
      <c r="AQN1911" s="593"/>
      <c r="AQO1911" s="593"/>
      <c r="AQP1911" s="593"/>
      <c r="AQQ1911" s="593"/>
      <c r="AQR1911" s="593"/>
      <c r="AQS1911" s="593"/>
      <c r="AQT1911" s="593"/>
      <c r="AQU1911" s="593"/>
      <c r="AQV1911" s="593"/>
      <c r="AQW1911" s="593"/>
      <c r="AQX1911" s="593"/>
      <c r="AQY1911" s="593"/>
      <c r="AQZ1911" s="593"/>
      <c r="ARA1911" s="593"/>
      <c r="ARB1911" s="593"/>
      <c r="ARC1911" s="593"/>
      <c r="ARD1911" s="593"/>
      <c r="ARE1911" s="593"/>
      <c r="ARF1911" s="593"/>
      <c r="ARG1911" s="593"/>
      <c r="ARH1911" s="593"/>
      <c r="ARI1911" s="593"/>
      <c r="ARJ1911" s="593"/>
      <c r="ARK1911" s="593"/>
      <c r="ARL1911" s="593"/>
      <c r="ARM1911" s="593"/>
      <c r="ARN1911" s="593"/>
      <c r="ARO1911" s="593"/>
      <c r="ARP1911" s="593"/>
      <c r="ARQ1911" s="593"/>
      <c r="ARR1911" s="593"/>
      <c r="ARS1911" s="593"/>
      <c r="ART1911" s="593"/>
      <c r="ARU1911" s="593"/>
      <c r="ARV1911" s="593"/>
      <c r="ARW1911" s="593"/>
      <c r="ARX1911" s="593"/>
      <c r="ARY1911" s="593"/>
      <c r="ARZ1911" s="593"/>
      <c r="ASA1911" s="593"/>
      <c r="ASB1911" s="593"/>
      <c r="ASC1911" s="593"/>
      <c r="ASD1911" s="593"/>
      <c r="ASE1911" s="593"/>
      <c r="ASF1911" s="593"/>
      <c r="ASG1911" s="593"/>
      <c r="ASH1911" s="593"/>
      <c r="ASI1911" s="593"/>
      <c r="ASJ1911" s="593"/>
      <c r="ASK1911" s="593"/>
      <c r="ASL1911" s="593"/>
      <c r="ASM1911" s="593"/>
      <c r="ASN1911" s="593"/>
      <c r="ASO1911" s="593"/>
      <c r="ASP1911" s="593"/>
      <c r="ASQ1911" s="593"/>
      <c r="ASR1911" s="593"/>
      <c r="ASS1911" s="593"/>
      <c r="AST1911" s="593"/>
      <c r="ASU1911" s="593"/>
      <c r="ASV1911" s="593"/>
      <c r="ASW1911" s="593"/>
      <c r="ASX1911" s="593"/>
      <c r="ASY1911" s="593"/>
      <c r="ASZ1911" s="593"/>
      <c r="ATA1911" s="593"/>
      <c r="ATB1911" s="593"/>
      <c r="ATC1911" s="593"/>
      <c r="ATD1911" s="593"/>
      <c r="ATE1911" s="593"/>
      <c r="ATF1911" s="593"/>
      <c r="ATG1911" s="593"/>
      <c r="ATH1911" s="593"/>
      <c r="ATI1911" s="593"/>
      <c r="ATJ1911" s="593"/>
      <c r="ATK1911" s="593"/>
      <c r="ATL1911" s="593"/>
      <c r="ATM1911" s="593"/>
      <c r="ATN1911" s="593"/>
      <c r="ATO1911" s="593"/>
      <c r="ATP1911" s="593"/>
      <c r="ATQ1911" s="593"/>
      <c r="ATR1911" s="593"/>
      <c r="ATS1911" s="593"/>
      <c r="ATT1911" s="593"/>
      <c r="ATU1911" s="593"/>
      <c r="ATV1911" s="593"/>
      <c r="ATW1911" s="593"/>
      <c r="ATX1911" s="593"/>
      <c r="ATY1911" s="593"/>
      <c r="ATZ1911" s="593"/>
      <c r="AUA1911" s="593"/>
      <c r="AUB1911" s="593"/>
      <c r="AUC1911" s="593"/>
      <c r="AUD1911" s="593"/>
      <c r="AUE1911" s="593"/>
      <c r="AUF1911" s="593"/>
      <c r="AUG1911" s="593"/>
      <c r="AUH1911" s="593"/>
      <c r="AUI1911" s="593"/>
      <c r="AUJ1911" s="593"/>
      <c r="AUK1911" s="593"/>
      <c r="AUL1911" s="593"/>
      <c r="AUM1911" s="593"/>
      <c r="AUN1911" s="593"/>
      <c r="AUO1911" s="593"/>
      <c r="AUP1911" s="593"/>
      <c r="AUQ1911" s="593"/>
      <c r="AUR1911" s="593"/>
      <c r="AUS1911" s="593"/>
      <c r="AUT1911" s="593"/>
      <c r="AUU1911" s="593"/>
      <c r="AUV1911" s="593"/>
      <c r="AUW1911" s="593"/>
      <c r="AUX1911" s="593"/>
      <c r="AUY1911" s="593"/>
      <c r="AUZ1911" s="593"/>
      <c r="AVA1911" s="593"/>
      <c r="AVB1911" s="593"/>
      <c r="AVC1911" s="593"/>
      <c r="AVD1911" s="593"/>
      <c r="AVE1911" s="593"/>
      <c r="AVF1911" s="593"/>
      <c r="AVG1911" s="593"/>
      <c r="AVH1911" s="593"/>
      <c r="AVI1911" s="593"/>
      <c r="AVJ1911" s="593"/>
      <c r="AVK1911" s="593"/>
    </row>
    <row r="1912" spans="1:1259">
      <c r="A1912" s="715"/>
      <c r="B1912" s="564"/>
      <c r="C1912" s="564"/>
      <c r="D1912" s="676" t="s">
        <v>1067</v>
      </c>
      <c r="E1912" s="524"/>
      <c r="F1912" s="676"/>
      <c r="G1912" s="676">
        <v>2022</v>
      </c>
      <c r="H1912" s="676">
        <v>4</v>
      </c>
      <c r="I1912" s="687"/>
      <c r="J1912" s="677"/>
      <c r="K1912" s="676" t="s">
        <v>1429</v>
      </c>
      <c r="L1912" s="677" t="s">
        <v>1430</v>
      </c>
      <c r="M1912" s="677">
        <v>44636</v>
      </c>
      <c r="N1912" s="677">
        <v>44651</v>
      </c>
      <c r="O1912" s="677"/>
      <c r="P1912" s="677">
        <v>44643</v>
      </c>
      <c r="Q1912" s="677"/>
      <c r="R1912" s="677"/>
      <c r="S1912" s="676" t="s">
        <v>1401</v>
      </c>
      <c r="T1912" s="676">
        <v>72</v>
      </c>
      <c r="U1912" s="676" t="s">
        <v>1086</v>
      </c>
      <c r="V1912" s="676" t="s">
        <v>1072</v>
      </c>
      <c r="W1912" s="678">
        <v>475</v>
      </c>
      <c r="X1912" s="551">
        <v>24990</v>
      </c>
      <c r="Y1912" s="693">
        <v>11870250</v>
      </c>
      <c r="Z1912" s="680">
        <v>0.37</v>
      </c>
      <c r="AA1912" s="682">
        <f>Y1912*Z1912</f>
        <v>4391992.5</v>
      </c>
      <c r="AB1912" s="521"/>
      <c r="AC1912" s="668">
        <v>0</v>
      </c>
      <c r="AD1912" s="676"/>
      <c r="AE1912" s="684"/>
      <c r="AF1912" s="695">
        <f>AA1912+AD1912+AE1912</f>
        <v>4391992.5</v>
      </c>
      <c r="AG1912" s="676" t="s">
        <v>47</v>
      </c>
      <c r="AH1912" s="641">
        <v>10</v>
      </c>
      <c r="AI1912" s="676">
        <v>30</v>
      </c>
      <c r="AJ1912" s="676" t="s">
        <v>1431</v>
      </c>
      <c r="AK1912" s="676" t="s">
        <v>1432</v>
      </c>
      <c r="AL1912" s="696">
        <v>83201</v>
      </c>
      <c r="AM1912" s="676" t="s">
        <v>52</v>
      </c>
      <c r="AN1912" s="676" t="s">
        <v>1089</v>
      </c>
      <c r="AO1912" s="676"/>
      <c r="AP1912" s="676" t="s">
        <v>38</v>
      </c>
      <c r="AQ1912" s="676"/>
      <c r="AR1912" s="676"/>
      <c r="AS1912" s="523"/>
      <c r="AT1912" s="523"/>
      <c r="AU1912" s="523"/>
      <c r="AV1912" s="674"/>
      <c r="AW1912" s="673" t="str">
        <f>U1912</f>
        <v>12005833C</v>
      </c>
      <c r="AX1912" s="673" cm="1">
        <f t="array" ref="AX1912">SUM(MID(0&amp;AW1912,LARGE(INDEX(ISNUMBER(--MID(AW1912,ROW($1:$8),1))*ROW($1:$8),),ROW($1:$8))+1,1)*10^ROW($1:$8)/10)</f>
        <v>12005833</v>
      </c>
      <c r="AY1912" s="673" t="str">
        <f>VLOOKUP($AX1912,'Item Master Data'!$A:$F,3,FALSE)</f>
        <v>Q.PEAK DUO XL G10 BFG</v>
      </c>
      <c r="AZ1912" s="673">
        <f>VLOOKUP($AX1912,'Item Master Data'!$A:$F,6,FALSE)</f>
        <v>475</v>
      </c>
      <c r="BA1912" s="673" t="e">
        <f>X1912/BB1912</f>
        <v>#VALUE!</v>
      </c>
      <c r="BB1912" s="673" t="str">
        <f>VLOOKUP(AX1912,'Item Master Data'!$A:$G,7,FALSE)</f>
        <v> 30</v>
      </c>
      <c r="BC1912" s="673"/>
      <c r="BD1912" s="673">
        <f>W1912-AZ1912</f>
        <v>0</v>
      </c>
      <c r="BE1912" s="593"/>
      <c r="BF1912" s="593"/>
      <c r="BG1912" s="593"/>
      <c r="BH1912" s="593"/>
      <c r="BI1912" s="593"/>
      <c r="BJ1912" s="593"/>
      <c r="BK1912" s="593"/>
      <c r="BL1912" s="593"/>
      <c r="BM1912" s="593"/>
      <c r="BN1912" s="593"/>
      <c r="BO1912" s="593"/>
      <c r="BP1912" s="593"/>
      <c r="BQ1912" s="593"/>
      <c r="BR1912" s="593"/>
      <c r="BS1912" s="593"/>
      <c r="BT1912" s="593"/>
      <c r="BU1912" s="593"/>
      <c r="BV1912" s="593"/>
      <c r="BW1912" s="593"/>
      <c r="BX1912" s="593"/>
      <c r="BY1912" s="593"/>
      <c r="BZ1912" s="593"/>
      <c r="CA1912" s="593"/>
      <c r="CB1912" s="593"/>
      <c r="CC1912" s="593"/>
      <c r="CD1912" s="593"/>
      <c r="CE1912" s="593"/>
      <c r="CF1912" s="593"/>
      <c r="CG1912" s="593"/>
      <c r="CH1912" s="593"/>
      <c r="CI1912" s="593"/>
      <c r="CJ1912" s="593"/>
      <c r="CK1912" s="593"/>
      <c r="CL1912" s="593"/>
      <c r="CM1912" s="593"/>
      <c r="CN1912" s="593"/>
      <c r="CO1912" s="593"/>
      <c r="CP1912" s="593"/>
      <c r="CQ1912" s="593"/>
      <c r="CR1912" s="593"/>
      <c r="CS1912" s="593"/>
      <c r="CT1912" s="593"/>
      <c r="CU1912" s="593"/>
      <c r="CV1912" s="593"/>
      <c r="CW1912" s="593"/>
      <c r="CX1912" s="593"/>
      <c r="CY1912" s="593"/>
      <c r="CZ1912" s="593"/>
      <c r="DA1912" s="593"/>
      <c r="DB1912" s="593"/>
      <c r="DC1912" s="593"/>
      <c r="DD1912" s="593"/>
      <c r="DE1912" s="593"/>
      <c r="DF1912" s="593"/>
      <c r="DG1912" s="593"/>
      <c r="DH1912" s="593"/>
      <c r="DI1912" s="593"/>
      <c r="DJ1912" s="593"/>
      <c r="DK1912" s="593"/>
      <c r="DL1912" s="593"/>
      <c r="DM1912" s="593"/>
      <c r="DN1912" s="593"/>
      <c r="DO1912" s="593"/>
      <c r="DP1912" s="593"/>
      <c r="DQ1912" s="593"/>
      <c r="DR1912" s="593"/>
      <c r="DS1912" s="593"/>
      <c r="DT1912" s="593"/>
      <c r="DU1912" s="593"/>
      <c r="DV1912" s="593"/>
      <c r="DW1912" s="593"/>
      <c r="DX1912" s="593"/>
      <c r="DY1912" s="593"/>
      <c r="DZ1912" s="593"/>
      <c r="EA1912" s="593"/>
      <c r="EB1912" s="593"/>
      <c r="EC1912" s="593"/>
      <c r="ED1912" s="593"/>
      <c r="EE1912" s="593"/>
      <c r="EF1912" s="593"/>
      <c r="EG1912" s="593"/>
      <c r="EH1912" s="593"/>
      <c r="EI1912" s="593"/>
      <c r="EJ1912" s="593"/>
      <c r="EK1912" s="593"/>
      <c r="EL1912" s="593"/>
      <c r="EM1912" s="593"/>
      <c r="EN1912" s="593"/>
      <c r="EO1912" s="593"/>
      <c r="EP1912" s="593"/>
      <c r="EQ1912" s="593"/>
      <c r="ER1912" s="593"/>
      <c r="ES1912" s="593"/>
      <c r="ET1912" s="593"/>
      <c r="EU1912" s="593"/>
      <c r="EV1912" s="593"/>
      <c r="EW1912" s="593"/>
      <c r="EX1912" s="593"/>
      <c r="EY1912" s="593"/>
      <c r="EZ1912" s="593"/>
      <c r="FA1912" s="593"/>
      <c r="FB1912" s="593"/>
      <c r="FC1912" s="593"/>
      <c r="FD1912" s="593"/>
      <c r="FE1912" s="593"/>
      <c r="FF1912" s="593"/>
      <c r="FG1912" s="593"/>
      <c r="FH1912" s="593"/>
      <c r="FI1912" s="593"/>
      <c r="FJ1912" s="593"/>
      <c r="FK1912" s="593"/>
      <c r="FL1912" s="593"/>
      <c r="FM1912" s="593"/>
      <c r="FN1912" s="593"/>
      <c r="FO1912" s="593"/>
      <c r="FP1912" s="593"/>
      <c r="FQ1912" s="593"/>
      <c r="FR1912" s="593"/>
      <c r="FS1912" s="593"/>
      <c r="FT1912" s="593"/>
      <c r="FU1912" s="593"/>
      <c r="FV1912" s="593"/>
      <c r="FW1912" s="593"/>
      <c r="FX1912" s="593"/>
      <c r="FY1912" s="593"/>
      <c r="FZ1912" s="593"/>
      <c r="GA1912" s="593"/>
      <c r="GB1912" s="593"/>
      <c r="GC1912" s="593"/>
      <c r="GD1912" s="593"/>
      <c r="GE1912" s="593"/>
      <c r="GF1912" s="593"/>
      <c r="GG1912" s="593"/>
      <c r="GH1912" s="593"/>
      <c r="GI1912" s="593"/>
      <c r="GJ1912" s="593"/>
      <c r="GK1912" s="593"/>
      <c r="GL1912" s="593"/>
      <c r="GM1912" s="593"/>
      <c r="GN1912" s="593"/>
      <c r="GO1912" s="593"/>
      <c r="GP1912" s="593"/>
      <c r="GQ1912" s="593"/>
      <c r="GR1912" s="593"/>
      <c r="GS1912" s="593"/>
      <c r="GT1912" s="593"/>
      <c r="GU1912" s="593"/>
      <c r="GV1912" s="593"/>
      <c r="GW1912" s="593"/>
      <c r="GX1912" s="593"/>
      <c r="GY1912" s="593"/>
      <c r="GZ1912" s="593"/>
      <c r="HA1912" s="593"/>
      <c r="HB1912" s="593"/>
      <c r="HC1912" s="593"/>
      <c r="HD1912" s="593"/>
      <c r="HE1912" s="593"/>
      <c r="HF1912" s="593"/>
      <c r="HG1912" s="593"/>
      <c r="HH1912" s="593"/>
      <c r="HI1912" s="593"/>
      <c r="HJ1912" s="593"/>
      <c r="HK1912" s="593"/>
      <c r="HL1912" s="593"/>
      <c r="HM1912" s="593"/>
      <c r="HN1912" s="593"/>
      <c r="HO1912" s="593"/>
      <c r="HP1912" s="593"/>
      <c r="HQ1912" s="593"/>
      <c r="HR1912" s="593"/>
      <c r="HS1912" s="593"/>
      <c r="HT1912" s="593"/>
      <c r="HU1912" s="593"/>
      <c r="HV1912" s="593"/>
      <c r="HW1912" s="593"/>
      <c r="HX1912" s="593"/>
      <c r="HY1912" s="593"/>
      <c r="HZ1912" s="593"/>
      <c r="IA1912" s="593"/>
      <c r="IB1912" s="593"/>
      <c r="IC1912" s="593"/>
      <c r="ID1912" s="593"/>
      <c r="IE1912" s="593"/>
      <c r="IF1912" s="593"/>
      <c r="IG1912" s="593"/>
      <c r="IH1912" s="593"/>
      <c r="II1912" s="593"/>
      <c r="IJ1912" s="593"/>
      <c r="IK1912" s="593"/>
      <c r="IL1912" s="593"/>
      <c r="IM1912" s="593"/>
      <c r="IN1912" s="593"/>
      <c r="IO1912" s="593"/>
      <c r="IP1912" s="593"/>
      <c r="IQ1912" s="593"/>
      <c r="IR1912" s="593"/>
      <c r="IS1912" s="593"/>
      <c r="IT1912" s="593"/>
      <c r="IU1912" s="593"/>
      <c r="IV1912" s="593"/>
      <c r="IW1912" s="593"/>
      <c r="IX1912" s="593"/>
      <c r="IY1912" s="593"/>
      <c r="IZ1912" s="593"/>
      <c r="JA1912" s="593"/>
      <c r="JB1912" s="593"/>
      <c r="JC1912" s="593"/>
      <c r="JD1912" s="593"/>
      <c r="JE1912" s="593"/>
      <c r="JF1912" s="593"/>
      <c r="JG1912" s="593"/>
      <c r="JH1912" s="593"/>
      <c r="JI1912" s="593"/>
      <c r="JJ1912" s="593"/>
      <c r="JK1912" s="593"/>
      <c r="JL1912" s="593"/>
      <c r="JM1912" s="593"/>
      <c r="JN1912" s="593"/>
      <c r="JO1912" s="593"/>
      <c r="JP1912" s="593"/>
      <c r="JQ1912" s="593"/>
      <c r="JR1912" s="593"/>
      <c r="JS1912" s="593"/>
      <c r="JT1912" s="593"/>
      <c r="JU1912" s="593"/>
      <c r="JV1912" s="593"/>
      <c r="JW1912" s="593"/>
      <c r="JX1912" s="593"/>
      <c r="JY1912" s="593"/>
      <c r="JZ1912" s="593"/>
      <c r="KA1912" s="593"/>
      <c r="KB1912" s="593"/>
      <c r="KC1912" s="593"/>
      <c r="KD1912" s="593"/>
      <c r="KE1912" s="593"/>
      <c r="KF1912" s="593"/>
      <c r="KG1912" s="593"/>
      <c r="KH1912" s="593"/>
      <c r="KI1912" s="593"/>
      <c r="KJ1912" s="593"/>
      <c r="KK1912" s="593"/>
      <c r="KL1912" s="593"/>
      <c r="KM1912" s="593"/>
      <c r="KN1912" s="593"/>
      <c r="KO1912" s="593"/>
      <c r="KP1912" s="593"/>
      <c r="KQ1912" s="593"/>
      <c r="KR1912" s="593"/>
      <c r="KS1912" s="593"/>
      <c r="KT1912" s="593"/>
      <c r="KU1912" s="593"/>
      <c r="KV1912" s="593"/>
      <c r="KW1912" s="593"/>
      <c r="KX1912" s="593"/>
      <c r="KY1912" s="593"/>
      <c r="KZ1912" s="593"/>
      <c r="LA1912" s="593"/>
      <c r="LB1912" s="593"/>
      <c r="LC1912" s="593"/>
      <c r="LD1912" s="593"/>
      <c r="LE1912" s="593"/>
      <c r="LF1912" s="593"/>
      <c r="LG1912" s="593"/>
      <c r="LH1912" s="593"/>
      <c r="LI1912" s="593"/>
      <c r="LJ1912" s="593"/>
      <c r="LK1912" s="593"/>
      <c r="LL1912" s="593"/>
      <c r="LM1912" s="593"/>
      <c r="LN1912" s="593"/>
      <c r="LO1912" s="593"/>
      <c r="LP1912" s="593"/>
      <c r="LQ1912" s="593"/>
      <c r="LR1912" s="593"/>
      <c r="LS1912" s="593"/>
      <c r="LT1912" s="593"/>
      <c r="LU1912" s="593"/>
      <c r="LV1912" s="593"/>
      <c r="LW1912" s="593"/>
      <c r="LX1912" s="593"/>
      <c r="LY1912" s="593"/>
      <c r="LZ1912" s="593"/>
      <c r="MA1912" s="593"/>
      <c r="MB1912" s="593"/>
      <c r="MC1912" s="593"/>
      <c r="MD1912" s="593"/>
      <c r="ME1912" s="593"/>
      <c r="MF1912" s="593"/>
      <c r="MG1912" s="593"/>
      <c r="MH1912" s="593"/>
      <c r="MI1912" s="593"/>
      <c r="MJ1912" s="593"/>
      <c r="MK1912" s="593"/>
      <c r="ML1912" s="593"/>
      <c r="MM1912" s="593"/>
      <c r="MN1912" s="593"/>
      <c r="MO1912" s="593"/>
      <c r="MP1912" s="593"/>
      <c r="MQ1912" s="593"/>
      <c r="MR1912" s="593"/>
      <c r="MS1912" s="593"/>
      <c r="MT1912" s="593"/>
      <c r="MU1912" s="593"/>
      <c r="MV1912" s="593"/>
      <c r="MW1912" s="593"/>
      <c r="MX1912" s="593"/>
      <c r="MY1912" s="593"/>
      <c r="MZ1912" s="593"/>
      <c r="NA1912" s="593"/>
      <c r="NB1912" s="593"/>
      <c r="NC1912" s="593"/>
      <c r="ND1912" s="593"/>
      <c r="NE1912" s="593"/>
      <c r="NF1912" s="593"/>
      <c r="NG1912" s="593"/>
      <c r="NH1912" s="593"/>
      <c r="NI1912" s="593"/>
      <c r="NJ1912" s="593"/>
      <c r="NK1912" s="593"/>
      <c r="NL1912" s="593"/>
      <c r="NM1912" s="593"/>
      <c r="NN1912" s="593"/>
      <c r="NO1912" s="593"/>
      <c r="NP1912" s="593"/>
      <c r="NQ1912" s="593"/>
      <c r="NR1912" s="593"/>
      <c r="NS1912" s="593"/>
      <c r="NT1912" s="593"/>
      <c r="NU1912" s="593"/>
      <c r="NV1912" s="593"/>
      <c r="NW1912" s="593"/>
      <c r="NX1912" s="593"/>
      <c r="NY1912" s="593"/>
      <c r="NZ1912" s="593"/>
      <c r="OA1912" s="593"/>
      <c r="OB1912" s="593"/>
      <c r="OC1912" s="593"/>
      <c r="OD1912" s="593"/>
      <c r="OE1912" s="593"/>
      <c r="OF1912" s="593"/>
      <c r="OG1912" s="593"/>
      <c r="OH1912" s="593"/>
      <c r="OI1912" s="593"/>
      <c r="OJ1912" s="593"/>
      <c r="OK1912" s="593"/>
      <c r="OL1912" s="593"/>
      <c r="OM1912" s="593"/>
      <c r="ON1912" s="593"/>
      <c r="OO1912" s="593"/>
      <c r="OP1912" s="593"/>
      <c r="OQ1912" s="593"/>
      <c r="OR1912" s="593"/>
      <c r="OS1912" s="593"/>
      <c r="OT1912" s="593"/>
      <c r="OU1912" s="593"/>
      <c r="OV1912" s="593"/>
      <c r="OW1912" s="593"/>
      <c r="OX1912" s="593"/>
      <c r="OY1912" s="593"/>
      <c r="OZ1912" s="593"/>
      <c r="PA1912" s="593"/>
      <c r="PB1912" s="593"/>
      <c r="PC1912" s="593"/>
      <c r="PD1912" s="593"/>
      <c r="PE1912" s="593"/>
      <c r="PF1912" s="593"/>
      <c r="PG1912" s="593"/>
      <c r="PH1912" s="593"/>
      <c r="PI1912" s="593"/>
      <c r="PJ1912" s="593"/>
      <c r="PK1912" s="593"/>
      <c r="PL1912" s="593"/>
      <c r="PM1912" s="593"/>
      <c r="PN1912" s="593"/>
      <c r="PO1912" s="593"/>
      <c r="PP1912" s="593"/>
      <c r="PQ1912" s="593"/>
      <c r="PR1912" s="593"/>
      <c r="PS1912" s="593"/>
      <c r="PT1912" s="593"/>
      <c r="PU1912" s="593"/>
      <c r="PV1912" s="593"/>
      <c r="PW1912" s="593"/>
      <c r="PX1912" s="593"/>
      <c r="PY1912" s="593"/>
      <c r="PZ1912" s="593"/>
      <c r="QA1912" s="593"/>
      <c r="QB1912" s="593"/>
      <c r="QC1912" s="593"/>
      <c r="QD1912" s="593"/>
      <c r="QE1912" s="593"/>
      <c r="QF1912" s="593"/>
      <c r="QG1912" s="593"/>
      <c r="QH1912" s="593"/>
      <c r="QI1912" s="593"/>
      <c r="QJ1912" s="593"/>
      <c r="QK1912" s="593"/>
      <c r="QL1912" s="593"/>
      <c r="QM1912" s="593"/>
      <c r="QN1912" s="593"/>
      <c r="QO1912" s="593"/>
      <c r="QP1912" s="593"/>
      <c r="QQ1912" s="593"/>
      <c r="QR1912" s="593"/>
      <c r="QS1912" s="593"/>
      <c r="QT1912" s="593"/>
      <c r="QU1912" s="593"/>
      <c r="QV1912" s="593"/>
      <c r="QW1912" s="593"/>
      <c r="QX1912" s="593"/>
      <c r="QY1912" s="593"/>
      <c r="QZ1912" s="593"/>
      <c r="RA1912" s="593"/>
      <c r="RB1912" s="593"/>
      <c r="RC1912" s="593"/>
      <c r="RD1912" s="593"/>
      <c r="RE1912" s="593"/>
      <c r="RF1912" s="593"/>
      <c r="RG1912" s="593"/>
      <c r="RH1912" s="593"/>
      <c r="RI1912" s="593"/>
      <c r="RJ1912" s="593"/>
      <c r="RK1912" s="593"/>
      <c r="RL1912" s="593"/>
      <c r="RM1912" s="593"/>
      <c r="RN1912" s="593"/>
      <c r="RO1912" s="593"/>
      <c r="RP1912" s="593"/>
      <c r="RQ1912" s="593"/>
      <c r="RR1912" s="593"/>
      <c r="RS1912" s="593"/>
      <c r="RT1912" s="593"/>
      <c r="RU1912" s="593"/>
      <c r="RV1912" s="593"/>
      <c r="RW1912" s="593"/>
      <c r="RX1912" s="593"/>
      <c r="RY1912" s="593"/>
      <c r="RZ1912" s="593"/>
      <c r="SA1912" s="593"/>
      <c r="SB1912" s="593"/>
      <c r="SC1912" s="593"/>
      <c r="SD1912" s="593"/>
      <c r="SE1912" s="593"/>
      <c r="SF1912" s="593"/>
      <c r="SG1912" s="593"/>
      <c r="SH1912" s="593"/>
      <c r="SI1912" s="593"/>
      <c r="SJ1912" s="593"/>
      <c r="SK1912" s="593"/>
      <c r="SL1912" s="593"/>
      <c r="SM1912" s="593"/>
      <c r="SN1912" s="593"/>
      <c r="SO1912" s="593"/>
      <c r="SP1912" s="593"/>
      <c r="SQ1912" s="593"/>
      <c r="SR1912" s="593"/>
      <c r="SS1912" s="593"/>
      <c r="ST1912" s="593"/>
      <c r="SU1912" s="593"/>
      <c r="SV1912" s="593"/>
      <c r="SW1912" s="593"/>
      <c r="SX1912" s="593"/>
      <c r="SY1912" s="593"/>
      <c r="SZ1912" s="593"/>
      <c r="TA1912" s="593"/>
      <c r="TB1912" s="593"/>
      <c r="TC1912" s="593"/>
      <c r="TD1912" s="593"/>
      <c r="TE1912" s="593"/>
      <c r="TF1912" s="593"/>
      <c r="TG1912" s="593"/>
      <c r="TH1912" s="593"/>
      <c r="TI1912" s="593"/>
      <c r="TJ1912" s="593"/>
      <c r="TK1912" s="593"/>
      <c r="TL1912" s="593"/>
      <c r="TM1912" s="593"/>
      <c r="TN1912" s="593"/>
      <c r="TO1912" s="593"/>
      <c r="TP1912" s="593"/>
      <c r="TQ1912" s="593"/>
      <c r="TR1912" s="593"/>
      <c r="TS1912" s="593"/>
      <c r="TT1912" s="593"/>
      <c r="TU1912" s="593"/>
      <c r="TV1912" s="593"/>
      <c r="TW1912" s="593"/>
      <c r="TX1912" s="593"/>
      <c r="TY1912" s="593"/>
      <c r="TZ1912" s="593"/>
      <c r="UA1912" s="593"/>
      <c r="UB1912" s="593"/>
      <c r="UC1912" s="593"/>
      <c r="UD1912" s="593"/>
      <c r="UE1912" s="593"/>
      <c r="UF1912" s="593"/>
      <c r="UG1912" s="593"/>
      <c r="UH1912" s="593"/>
      <c r="UI1912" s="593"/>
      <c r="UJ1912" s="593"/>
      <c r="UK1912" s="593"/>
      <c r="UL1912" s="593"/>
      <c r="UM1912" s="593"/>
      <c r="UN1912" s="593"/>
      <c r="UO1912" s="593"/>
      <c r="UP1912" s="593"/>
      <c r="UQ1912" s="593"/>
      <c r="UR1912" s="593"/>
      <c r="US1912" s="593"/>
      <c r="UT1912" s="593"/>
      <c r="UU1912" s="593"/>
      <c r="UV1912" s="593"/>
      <c r="UW1912" s="593"/>
      <c r="UX1912" s="593"/>
      <c r="UY1912" s="593"/>
      <c r="UZ1912" s="593"/>
      <c r="VA1912" s="593"/>
      <c r="VB1912" s="593"/>
      <c r="VC1912" s="593"/>
      <c r="VD1912" s="593"/>
      <c r="VE1912" s="593"/>
      <c r="VF1912" s="593"/>
      <c r="VG1912" s="593"/>
      <c r="VH1912" s="593"/>
      <c r="VI1912" s="593"/>
      <c r="VJ1912" s="593"/>
      <c r="VK1912" s="593"/>
      <c r="VL1912" s="593"/>
      <c r="VM1912" s="593"/>
      <c r="VN1912" s="593"/>
      <c r="VO1912" s="593"/>
      <c r="VP1912" s="593"/>
      <c r="VQ1912" s="593"/>
      <c r="VR1912" s="593"/>
      <c r="VS1912" s="593"/>
      <c r="VT1912" s="593"/>
      <c r="VU1912" s="593"/>
      <c r="VV1912" s="593"/>
      <c r="VW1912" s="593"/>
      <c r="VX1912" s="593"/>
      <c r="VY1912" s="593"/>
      <c r="VZ1912" s="593"/>
      <c r="WA1912" s="593"/>
      <c r="WB1912" s="593"/>
      <c r="WC1912" s="593"/>
      <c r="WD1912" s="593"/>
      <c r="WE1912" s="593"/>
      <c r="WF1912" s="593"/>
      <c r="WG1912" s="593"/>
      <c r="WH1912" s="593"/>
      <c r="WI1912" s="593"/>
      <c r="WJ1912" s="593"/>
      <c r="WK1912" s="593"/>
      <c r="WL1912" s="593"/>
      <c r="WM1912" s="593"/>
      <c r="WN1912" s="593"/>
      <c r="WO1912" s="593"/>
      <c r="WP1912" s="593"/>
      <c r="WQ1912" s="593"/>
      <c r="WR1912" s="593"/>
      <c r="WS1912" s="593"/>
      <c r="WT1912" s="593"/>
      <c r="WU1912" s="593"/>
      <c r="WV1912" s="593"/>
      <c r="WW1912" s="593"/>
      <c r="WX1912" s="593"/>
      <c r="WY1912" s="593"/>
      <c r="WZ1912" s="593"/>
      <c r="XA1912" s="593"/>
      <c r="XB1912" s="593"/>
      <c r="XC1912" s="593"/>
      <c r="XD1912" s="593"/>
      <c r="XE1912" s="593"/>
      <c r="XF1912" s="593"/>
      <c r="XG1912" s="593"/>
      <c r="XH1912" s="593"/>
      <c r="XI1912" s="593"/>
      <c r="XJ1912" s="593"/>
      <c r="XK1912" s="593"/>
      <c r="XL1912" s="593"/>
      <c r="XM1912" s="593"/>
      <c r="XN1912" s="593"/>
      <c r="XO1912" s="593"/>
      <c r="XP1912" s="593"/>
      <c r="XQ1912" s="593"/>
      <c r="XR1912" s="593"/>
      <c r="XS1912" s="593"/>
      <c r="XT1912" s="593"/>
      <c r="XU1912" s="593"/>
      <c r="XV1912" s="593"/>
      <c r="XW1912" s="593"/>
      <c r="XX1912" s="593"/>
      <c r="XY1912" s="593"/>
      <c r="XZ1912" s="593"/>
      <c r="YA1912" s="593"/>
      <c r="YB1912" s="593"/>
      <c r="YC1912" s="593"/>
      <c r="YD1912" s="593"/>
      <c r="YE1912" s="593"/>
      <c r="YF1912" s="593"/>
      <c r="YG1912" s="593"/>
      <c r="YH1912" s="593"/>
      <c r="YI1912" s="593"/>
      <c r="YJ1912" s="593"/>
      <c r="YK1912" s="593"/>
      <c r="YL1912" s="593"/>
      <c r="YM1912" s="593"/>
      <c r="YN1912" s="593"/>
      <c r="YO1912" s="593"/>
      <c r="YP1912" s="593"/>
      <c r="YQ1912" s="593"/>
      <c r="YR1912" s="593"/>
      <c r="YS1912" s="593"/>
      <c r="YT1912" s="593"/>
      <c r="YU1912" s="593"/>
      <c r="YV1912" s="593"/>
      <c r="YW1912" s="593"/>
      <c r="YX1912" s="593"/>
      <c r="YY1912" s="593"/>
      <c r="YZ1912" s="593"/>
      <c r="ZA1912" s="593"/>
      <c r="ZB1912" s="593"/>
      <c r="ZC1912" s="593"/>
      <c r="ZD1912" s="593"/>
      <c r="ZE1912" s="593"/>
      <c r="ZF1912" s="593"/>
      <c r="ZG1912" s="593"/>
      <c r="ZH1912" s="593"/>
      <c r="ZI1912" s="593"/>
      <c r="ZJ1912" s="593"/>
      <c r="ZK1912" s="593"/>
      <c r="ZL1912" s="593"/>
      <c r="ZM1912" s="593"/>
      <c r="ZN1912" s="593"/>
      <c r="ZO1912" s="593"/>
      <c r="ZP1912" s="593"/>
      <c r="ZQ1912" s="593"/>
      <c r="ZR1912" s="593"/>
      <c r="ZS1912" s="593"/>
      <c r="ZT1912" s="593"/>
      <c r="ZU1912" s="593"/>
      <c r="ZV1912" s="593"/>
      <c r="ZW1912" s="593"/>
      <c r="ZX1912" s="593"/>
      <c r="ZY1912" s="593"/>
      <c r="ZZ1912" s="593"/>
      <c r="AAA1912" s="593"/>
      <c r="AAB1912" s="593"/>
      <c r="AAC1912" s="593"/>
      <c r="AAD1912" s="593"/>
      <c r="AAE1912" s="593"/>
      <c r="AAF1912" s="593"/>
      <c r="AAG1912" s="593"/>
      <c r="AAH1912" s="593"/>
      <c r="AAI1912" s="593"/>
      <c r="AAJ1912" s="593"/>
      <c r="AAK1912" s="593"/>
      <c r="AAL1912" s="593"/>
      <c r="AAM1912" s="593"/>
      <c r="AAN1912" s="593"/>
      <c r="AAO1912" s="593"/>
      <c r="AAP1912" s="593"/>
      <c r="AAQ1912" s="593"/>
      <c r="AAR1912" s="593"/>
      <c r="AAS1912" s="593"/>
      <c r="AAT1912" s="593"/>
      <c r="AAU1912" s="593"/>
      <c r="AAV1912" s="593"/>
      <c r="AAW1912" s="593"/>
      <c r="AAX1912" s="593"/>
      <c r="AAY1912" s="593"/>
      <c r="AAZ1912" s="593"/>
      <c r="ABA1912" s="593"/>
      <c r="ABB1912" s="593"/>
      <c r="ABC1912" s="593"/>
      <c r="ABD1912" s="593"/>
      <c r="ABE1912" s="593"/>
      <c r="ABF1912" s="593"/>
      <c r="ABG1912" s="593"/>
      <c r="ABH1912" s="593"/>
      <c r="ABI1912" s="593"/>
      <c r="ABJ1912" s="593"/>
      <c r="ABK1912" s="593"/>
      <c r="ABL1912" s="593"/>
      <c r="ABM1912" s="593"/>
      <c r="ABN1912" s="593"/>
      <c r="ABO1912" s="593"/>
      <c r="ABP1912" s="593"/>
      <c r="ABQ1912" s="593"/>
      <c r="ABR1912" s="593"/>
      <c r="ABS1912" s="593"/>
      <c r="ABT1912" s="593"/>
      <c r="ABU1912" s="593"/>
      <c r="ABV1912" s="593"/>
      <c r="ABW1912" s="593"/>
      <c r="ABX1912" s="593"/>
      <c r="ABY1912" s="593"/>
      <c r="ABZ1912" s="593"/>
      <c r="ACA1912" s="593"/>
      <c r="ACB1912" s="593"/>
      <c r="ACC1912" s="593"/>
      <c r="ACD1912" s="593"/>
      <c r="ACE1912" s="593"/>
      <c r="ACF1912" s="593"/>
      <c r="ACG1912" s="593"/>
      <c r="ACH1912" s="593"/>
      <c r="ACI1912" s="593"/>
      <c r="ACJ1912" s="593"/>
      <c r="ACK1912" s="593"/>
      <c r="ACL1912" s="593"/>
      <c r="ACM1912" s="593"/>
      <c r="ACN1912" s="593"/>
      <c r="ACO1912" s="593"/>
      <c r="ACP1912" s="593"/>
      <c r="ACQ1912" s="593"/>
      <c r="ACR1912" s="593"/>
      <c r="ACS1912" s="593"/>
      <c r="ACT1912" s="593"/>
      <c r="ACU1912" s="593"/>
      <c r="ACV1912" s="593"/>
      <c r="ACW1912" s="593"/>
      <c r="ACX1912" s="593"/>
      <c r="ACY1912" s="593"/>
      <c r="ACZ1912" s="593"/>
      <c r="ADA1912" s="593"/>
      <c r="ADB1912" s="593"/>
      <c r="ADC1912" s="593"/>
      <c r="ADD1912" s="593"/>
      <c r="ADE1912" s="593"/>
      <c r="ADF1912" s="593"/>
      <c r="ADG1912" s="593"/>
      <c r="ADH1912" s="593"/>
      <c r="ADI1912" s="593"/>
      <c r="ADJ1912" s="593"/>
      <c r="ADK1912" s="593"/>
      <c r="ADL1912" s="593"/>
      <c r="ADM1912" s="593"/>
      <c r="ADN1912" s="593"/>
      <c r="ADO1912" s="593"/>
      <c r="ADP1912" s="593"/>
      <c r="ADQ1912" s="593"/>
      <c r="ADR1912" s="593"/>
      <c r="ADS1912" s="593"/>
      <c r="ADT1912" s="593"/>
      <c r="ADU1912" s="593"/>
      <c r="ADV1912" s="593"/>
      <c r="ADW1912" s="593"/>
      <c r="ADX1912" s="593"/>
      <c r="ADY1912" s="593"/>
      <c r="ADZ1912" s="593"/>
      <c r="AEA1912" s="593"/>
      <c r="AEB1912" s="593"/>
      <c r="AEC1912" s="593"/>
      <c r="AED1912" s="593"/>
      <c r="AEE1912" s="593"/>
      <c r="AEF1912" s="593"/>
      <c r="AEG1912" s="593"/>
      <c r="AEH1912" s="593"/>
      <c r="AEI1912" s="593"/>
      <c r="AEJ1912" s="593"/>
      <c r="AEK1912" s="593"/>
      <c r="AEL1912" s="593"/>
      <c r="AEM1912" s="593"/>
      <c r="AEN1912" s="593"/>
      <c r="AEO1912" s="593"/>
      <c r="AEP1912" s="593"/>
      <c r="AEQ1912" s="593"/>
      <c r="AER1912" s="593"/>
      <c r="AES1912" s="593"/>
      <c r="AET1912" s="593"/>
      <c r="AEU1912" s="593"/>
      <c r="AEV1912" s="593"/>
      <c r="AEW1912" s="593"/>
      <c r="AEX1912" s="593"/>
      <c r="AEY1912" s="593"/>
      <c r="AEZ1912" s="593"/>
      <c r="AFA1912" s="593"/>
      <c r="AFB1912" s="593"/>
      <c r="AFC1912" s="593"/>
      <c r="AFD1912" s="593"/>
      <c r="AFE1912" s="593"/>
      <c r="AFF1912" s="593"/>
      <c r="AFG1912" s="593"/>
      <c r="AFH1912" s="593"/>
      <c r="AFI1912" s="593"/>
      <c r="AFJ1912" s="593"/>
      <c r="AFK1912" s="593"/>
      <c r="AFL1912" s="593"/>
      <c r="AFM1912" s="593"/>
      <c r="AFN1912" s="593"/>
      <c r="AFO1912" s="593"/>
      <c r="AFP1912" s="593"/>
      <c r="AFQ1912" s="593"/>
      <c r="AFR1912" s="593"/>
      <c r="AFS1912" s="593"/>
      <c r="AFT1912" s="593"/>
      <c r="AFU1912" s="593"/>
      <c r="AFV1912" s="593"/>
      <c r="AFW1912" s="593"/>
      <c r="AFX1912" s="593"/>
      <c r="AFY1912" s="593"/>
      <c r="AFZ1912" s="593"/>
      <c r="AGA1912" s="593"/>
      <c r="AGB1912" s="593"/>
      <c r="AGC1912" s="593"/>
      <c r="AGD1912" s="593"/>
      <c r="AGE1912" s="593"/>
      <c r="AGF1912" s="593"/>
      <c r="AGG1912" s="593"/>
      <c r="AGH1912" s="593"/>
      <c r="AGI1912" s="593"/>
      <c r="AGJ1912" s="593"/>
      <c r="AGK1912" s="593"/>
      <c r="AGL1912" s="593"/>
      <c r="AGM1912" s="593"/>
      <c r="AGN1912" s="593"/>
      <c r="AGO1912" s="593"/>
      <c r="AGP1912" s="593"/>
      <c r="AGQ1912" s="593"/>
      <c r="AGR1912" s="593"/>
      <c r="AGS1912" s="593"/>
      <c r="AGT1912" s="593"/>
      <c r="AGU1912" s="593"/>
      <c r="AGV1912" s="593"/>
      <c r="AGW1912" s="593"/>
      <c r="AGX1912" s="593"/>
      <c r="AGY1912" s="593"/>
      <c r="AGZ1912" s="593"/>
      <c r="AHA1912" s="593"/>
      <c r="AHB1912" s="593"/>
      <c r="AHC1912" s="593"/>
      <c r="AHD1912" s="593"/>
      <c r="AHE1912" s="593"/>
      <c r="AHF1912" s="593"/>
      <c r="AHG1912" s="593"/>
      <c r="AHH1912" s="593"/>
      <c r="AHI1912" s="593"/>
      <c r="AHJ1912" s="593"/>
      <c r="AHK1912" s="593"/>
      <c r="AHL1912" s="593"/>
      <c r="AHM1912" s="593"/>
      <c r="AHN1912" s="593"/>
      <c r="AHO1912" s="593"/>
      <c r="AHP1912" s="593"/>
      <c r="AHQ1912" s="593"/>
      <c r="AHR1912" s="593"/>
      <c r="AHS1912" s="593"/>
      <c r="AHT1912" s="593"/>
      <c r="AHU1912" s="593"/>
      <c r="AHV1912" s="593"/>
      <c r="AHW1912" s="593"/>
      <c r="AHX1912" s="593"/>
      <c r="AHY1912" s="593"/>
      <c r="AHZ1912" s="593"/>
      <c r="AIA1912" s="593"/>
      <c r="AIB1912" s="593"/>
      <c r="AIC1912" s="593"/>
      <c r="AID1912" s="593"/>
      <c r="AIE1912" s="593"/>
      <c r="AIF1912" s="593"/>
      <c r="AIG1912" s="593"/>
      <c r="AIH1912" s="593"/>
      <c r="AII1912" s="593"/>
      <c r="AIJ1912" s="593"/>
      <c r="AIK1912" s="593"/>
      <c r="AIL1912" s="593"/>
      <c r="AIM1912" s="593"/>
      <c r="AIN1912" s="593"/>
      <c r="AIO1912" s="593"/>
      <c r="AIP1912" s="593"/>
      <c r="AIQ1912" s="593"/>
      <c r="AIR1912" s="593"/>
      <c r="AIS1912" s="593"/>
      <c r="AIT1912" s="593"/>
      <c r="AIU1912" s="593"/>
      <c r="AIV1912" s="593"/>
      <c r="AIW1912" s="593"/>
      <c r="AIX1912" s="593"/>
      <c r="AIY1912" s="593"/>
      <c r="AIZ1912" s="593"/>
      <c r="AJA1912" s="593"/>
      <c r="AJB1912" s="593"/>
      <c r="AJC1912" s="593"/>
      <c r="AJD1912" s="593"/>
      <c r="AJE1912" s="593"/>
      <c r="AJF1912" s="593"/>
      <c r="AJG1912" s="593"/>
      <c r="AJH1912" s="593"/>
      <c r="AJI1912" s="593"/>
      <c r="AJJ1912" s="593"/>
      <c r="AJK1912" s="593"/>
      <c r="AJL1912" s="593"/>
      <c r="AJM1912" s="593"/>
      <c r="AJN1912" s="593"/>
      <c r="AJO1912" s="593"/>
      <c r="AJP1912" s="593"/>
      <c r="AJQ1912" s="593"/>
      <c r="AJR1912" s="593"/>
      <c r="AJS1912" s="593"/>
      <c r="AJT1912" s="593"/>
      <c r="AJU1912" s="593"/>
      <c r="AJV1912" s="593"/>
      <c r="AJW1912" s="593"/>
      <c r="AJX1912" s="593"/>
      <c r="AJY1912" s="593"/>
      <c r="AJZ1912" s="593"/>
      <c r="AKA1912" s="593"/>
      <c r="AKB1912" s="593"/>
      <c r="AKC1912" s="593"/>
      <c r="AKD1912" s="593"/>
      <c r="AKE1912" s="593"/>
      <c r="AKF1912" s="593"/>
      <c r="AKG1912" s="593"/>
      <c r="AKH1912" s="593"/>
      <c r="AKI1912" s="593"/>
      <c r="AKJ1912" s="593"/>
      <c r="AKK1912" s="593"/>
      <c r="AKL1912" s="593"/>
      <c r="AKM1912" s="593"/>
      <c r="AKN1912" s="593"/>
      <c r="AKO1912" s="593"/>
      <c r="AKP1912" s="593"/>
      <c r="AKQ1912" s="593"/>
      <c r="AKR1912" s="593"/>
      <c r="AKS1912" s="593"/>
      <c r="AKT1912" s="593"/>
      <c r="AKU1912" s="593"/>
      <c r="AKV1912" s="593"/>
      <c r="AKW1912" s="593"/>
      <c r="AKX1912" s="593"/>
      <c r="AKY1912" s="593"/>
      <c r="AKZ1912" s="593"/>
      <c r="ALA1912" s="593"/>
      <c r="ALB1912" s="593"/>
      <c r="ALC1912" s="593"/>
      <c r="ALD1912" s="593"/>
      <c r="ALE1912" s="593"/>
      <c r="ALF1912" s="593"/>
      <c r="ALG1912" s="593"/>
      <c r="ALH1912" s="593"/>
      <c r="ALI1912" s="593"/>
      <c r="ALJ1912" s="593"/>
      <c r="ALK1912" s="593"/>
      <c r="ALL1912" s="593"/>
      <c r="ALM1912" s="593"/>
      <c r="ALN1912" s="593"/>
      <c r="ALO1912" s="593"/>
      <c r="ALP1912" s="593"/>
      <c r="ALQ1912" s="593"/>
      <c r="ALR1912" s="593"/>
      <c r="ALS1912" s="593"/>
      <c r="ALT1912" s="593"/>
      <c r="ALU1912" s="593"/>
      <c r="ALV1912" s="593"/>
      <c r="ALW1912" s="593"/>
      <c r="ALX1912" s="593"/>
      <c r="ALY1912" s="593"/>
      <c r="ALZ1912" s="593"/>
      <c r="AMA1912" s="593"/>
      <c r="AMB1912" s="593"/>
      <c r="AMC1912" s="593"/>
      <c r="AMD1912" s="593"/>
      <c r="AME1912" s="593"/>
      <c r="AMF1912" s="593"/>
      <c r="AMG1912" s="593"/>
      <c r="AMH1912" s="593"/>
      <c r="AMI1912" s="593"/>
      <c r="AMJ1912" s="593"/>
      <c r="AMK1912" s="593"/>
      <c r="AML1912" s="593"/>
      <c r="AMM1912" s="593"/>
      <c r="AMN1912" s="593"/>
      <c r="AMO1912" s="593"/>
      <c r="AMP1912" s="593"/>
      <c r="AMQ1912" s="593"/>
      <c r="AMR1912" s="593"/>
      <c r="AMS1912" s="593"/>
      <c r="AMT1912" s="593"/>
      <c r="AMU1912" s="593"/>
      <c r="AMV1912" s="593"/>
      <c r="AMW1912" s="593"/>
      <c r="AMX1912" s="593"/>
      <c r="AMY1912" s="593"/>
      <c r="AMZ1912" s="593"/>
      <c r="ANA1912" s="593"/>
      <c r="ANB1912" s="593"/>
      <c r="ANC1912" s="593"/>
      <c r="AND1912" s="593"/>
      <c r="ANE1912" s="593"/>
      <c r="ANF1912" s="593"/>
      <c r="ANG1912" s="593"/>
      <c r="ANH1912" s="593"/>
      <c r="ANI1912" s="593"/>
      <c r="ANJ1912" s="593"/>
      <c r="ANK1912" s="593"/>
      <c r="ANL1912" s="593"/>
      <c r="ANM1912" s="593"/>
      <c r="ANN1912" s="593"/>
      <c r="ANO1912" s="593"/>
      <c r="ANP1912" s="593"/>
      <c r="ANQ1912" s="593"/>
      <c r="ANR1912" s="593"/>
      <c r="ANS1912" s="593"/>
      <c r="ANT1912" s="593"/>
      <c r="ANU1912" s="593"/>
      <c r="ANV1912" s="593"/>
      <c r="ANW1912" s="593"/>
      <c r="ANX1912" s="593"/>
      <c r="ANY1912" s="593"/>
      <c r="ANZ1912" s="593"/>
      <c r="AOA1912" s="593"/>
      <c r="AOB1912" s="593"/>
      <c r="AOC1912" s="593"/>
      <c r="AOD1912" s="593"/>
      <c r="AOE1912" s="593"/>
      <c r="AOF1912" s="593"/>
      <c r="AOG1912" s="593"/>
      <c r="AOH1912" s="593"/>
      <c r="AOI1912" s="593"/>
      <c r="AOJ1912" s="593"/>
      <c r="AOK1912" s="593"/>
      <c r="AOL1912" s="593"/>
      <c r="AOM1912" s="593"/>
      <c r="AON1912" s="593"/>
      <c r="AOO1912" s="593"/>
      <c r="AOP1912" s="593"/>
      <c r="AOQ1912" s="593"/>
      <c r="AOR1912" s="593"/>
      <c r="AOS1912" s="593"/>
      <c r="AOT1912" s="593"/>
      <c r="AOU1912" s="593"/>
      <c r="AOV1912" s="593"/>
      <c r="AOW1912" s="593"/>
      <c r="AOX1912" s="593"/>
      <c r="AOY1912" s="593"/>
      <c r="AOZ1912" s="593"/>
      <c r="APA1912" s="593"/>
      <c r="APB1912" s="593"/>
      <c r="APC1912" s="593"/>
      <c r="APD1912" s="593"/>
      <c r="APE1912" s="593"/>
      <c r="APF1912" s="593"/>
      <c r="APG1912" s="593"/>
      <c r="APH1912" s="593"/>
      <c r="API1912" s="593"/>
      <c r="APJ1912" s="593"/>
      <c r="APK1912" s="593"/>
      <c r="APL1912" s="593"/>
      <c r="APM1912" s="593"/>
      <c r="APN1912" s="593"/>
      <c r="APO1912" s="593"/>
      <c r="APP1912" s="593"/>
      <c r="APQ1912" s="593"/>
      <c r="APR1912" s="593"/>
      <c r="APS1912" s="593"/>
      <c r="APT1912" s="593"/>
      <c r="APU1912" s="593"/>
      <c r="APV1912" s="593"/>
      <c r="APW1912" s="593"/>
      <c r="APX1912" s="593"/>
      <c r="APY1912" s="593"/>
      <c r="APZ1912" s="593"/>
      <c r="AQA1912" s="593"/>
      <c r="AQB1912" s="593"/>
      <c r="AQC1912" s="593"/>
      <c r="AQD1912" s="593"/>
      <c r="AQE1912" s="593"/>
      <c r="AQF1912" s="593"/>
      <c r="AQG1912" s="593"/>
      <c r="AQH1912" s="593"/>
      <c r="AQI1912" s="593"/>
      <c r="AQJ1912" s="593"/>
      <c r="AQK1912" s="593"/>
      <c r="AQL1912" s="593"/>
      <c r="AQM1912" s="593"/>
      <c r="AQN1912" s="593"/>
      <c r="AQO1912" s="593"/>
      <c r="AQP1912" s="593"/>
      <c r="AQQ1912" s="593"/>
      <c r="AQR1912" s="593"/>
      <c r="AQS1912" s="593"/>
      <c r="AQT1912" s="593"/>
      <c r="AQU1912" s="593"/>
      <c r="AQV1912" s="593"/>
      <c r="AQW1912" s="593"/>
      <c r="AQX1912" s="593"/>
      <c r="AQY1912" s="593"/>
      <c r="AQZ1912" s="593"/>
      <c r="ARA1912" s="593"/>
      <c r="ARB1912" s="593"/>
      <c r="ARC1912" s="593"/>
      <c r="ARD1912" s="593"/>
      <c r="ARE1912" s="593"/>
      <c r="ARF1912" s="593"/>
      <c r="ARG1912" s="593"/>
      <c r="ARH1912" s="593"/>
      <c r="ARI1912" s="593"/>
      <c r="ARJ1912" s="593"/>
      <c r="ARK1912" s="593"/>
      <c r="ARL1912" s="593"/>
      <c r="ARM1912" s="593"/>
      <c r="ARN1912" s="593"/>
      <c r="ARO1912" s="593"/>
      <c r="ARP1912" s="593"/>
      <c r="ARQ1912" s="593"/>
      <c r="ARR1912" s="593"/>
      <c r="ARS1912" s="593"/>
      <c r="ART1912" s="593"/>
      <c r="ARU1912" s="593"/>
      <c r="ARV1912" s="593"/>
      <c r="ARW1912" s="593"/>
      <c r="ARX1912" s="593"/>
      <c r="ARY1912" s="593"/>
      <c r="ARZ1912" s="593"/>
      <c r="ASA1912" s="593"/>
      <c r="ASB1912" s="593"/>
      <c r="ASC1912" s="593"/>
      <c r="ASD1912" s="593"/>
      <c r="ASE1912" s="593"/>
      <c r="ASF1912" s="593"/>
      <c r="ASG1912" s="593"/>
      <c r="ASH1912" s="593"/>
      <c r="ASI1912" s="593"/>
      <c r="ASJ1912" s="593"/>
      <c r="ASK1912" s="593"/>
      <c r="ASL1912" s="593"/>
      <c r="ASM1912" s="593"/>
      <c r="ASN1912" s="593"/>
      <c r="ASO1912" s="593"/>
      <c r="ASP1912" s="593"/>
      <c r="ASQ1912" s="593"/>
      <c r="ASR1912" s="593"/>
      <c r="ASS1912" s="593"/>
      <c r="AST1912" s="593"/>
      <c r="ASU1912" s="593"/>
      <c r="ASV1912" s="593"/>
      <c r="ASW1912" s="593"/>
      <c r="ASX1912" s="593"/>
      <c r="ASY1912" s="593"/>
      <c r="ASZ1912" s="593"/>
      <c r="ATA1912" s="593"/>
      <c r="ATB1912" s="593"/>
      <c r="ATC1912" s="593"/>
      <c r="ATD1912" s="593"/>
      <c r="ATE1912" s="593"/>
      <c r="ATF1912" s="593"/>
      <c r="ATG1912" s="593"/>
      <c r="ATH1912" s="593"/>
      <c r="ATI1912" s="593"/>
      <c r="ATJ1912" s="593"/>
      <c r="ATK1912" s="593"/>
      <c r="ATL1912" s="593"/>
      <c r="ATM1912" s="593"/>
      <c r="ATN1912" s="593"/>
      <c r="ATO1912" s="593"/>
      <c r="ATP1912" s="593"/>
      <c r="ATQ1912" s="593"/>
      <c r="ATR1912" s="593"/>
      <c r="ATS1912" s="593"/>
      <c r="ATT1912" s="593"/>
      <c r="ATU1912" s="593"/>
      <c r="ATV1912" s="593"/>
      <c r="ATW1912" s="593"/>
      <c r="ATX1912" s="593"/>
      <c r="ATY1912" s="593"/>
      <c r="ATZ1912" s="593"/>
      <c r="AUA1912" s="593"/>
      <c r="AUB1912" s="593"/>
      <c r="AUC1912" s="593"/>
      <c r="AUD1912" s="593"/>
      <c r="AUE1912" s="593"/>
      <c r="AUF1912" s="593"/>
      <c r="AUG1912" s="593"/>
      <c r="AUH1912" s="593"/>
      <c r="AUI1912" s="593"/>
      <c r="AUJ1912" s="593"/>
      <c r="AUK1912" s="593"/>
      <c r="AUL1912" s="593"/>
      <c r="AUM1912" s="593"/>
      <c r="AUN1912" s="593"/>
      <c r="AUO1912" s="593"/>
      <c r="AUP1912" s="593"/>
      <c r="AUQ1912" s="593"/>
      <c r="AUR1912" s="593"/>
      <c r="AUS1912" s="593"/>
      <c r="AUT1912" s="593"/>
      <c r="AUU1912" s="593"/>
      <c r="AUV1912" s="593"/>
      <c r="AUW1912" s="593"/>
      <c r="AUX1912" s="593"/>
      <c r="AUY1912" s="593"/>
      <c r="AUZ1912" s="593"/>
      <c r="AVA1912" s="593"/>
      <c r="AVB1912" s="593"/>
      <c r="AVC1912" s="593"/>
      <c r="AVD1912" s="593"/>
      <c r="AVE1912" s="593"/>
      <c r="AVF1912" s="593"/>
      <c r="AVG1912" s="593"/>
      <c r="AVH1912" s="593"/>
      <c r="AVI1912" s="593"/>
      <c r="AVJ1912" s="593"/>
      <c r="AVK1912" s="593"/>
    </row>
    <row r="1913" spans="1:1259">
      <c r="A1913" s="715"/>
      <c r="B1913" s="564"/>
      <c r="C1913" s="564"/>
      <c r="D1913" s="676" t="s">
        <v>1067</v>
      </c>
      <c r="E1913" s="524"/>
      <c r="F1913" s="665"/>
      <c r="G1913" s="665">
        <v>2022</v>
      </c>
      <c r="H1913" s="665">
        <v>4</v>
      </c>
      <c r="I1913" s="687"/>
      <c r="J1913" s="666"/>
      <c r="K1913" s="676" t="s">
        <v>1429</v>
      </c>
      <c r="L1913" s="677" t="s">
        <v>1430</v>
      </c>
      <c r="M1913" s="677">
        <v>44636</v>
      </c>
      <c r="N1913" s="677">
        <v>44651</v>
      </c>
      <c r="O1913" s="677"/>
      <c r="P1913" s="666">
        <v>44643</v>
      </c>
      <c r="Q1913" s="666"/>
      <c r="R1913" s="666"/>
      <c r="S1913" s="665" t="s">
        <v>1401</v>
      </c>
      <c r="T1913" s="665">
        <v>72</v>
      </c>
      <c r="U1913" s="665" t="s">
        <v>1086</v>
      </c>
      <c r="V1913" s="665" t="s">
        <v>1072</v>
      </c>
      <c r="W1913" s="678">
        <v>475</v>
      </c>
      <c r="X1913" s="551">
        <v>930</v>
      </c>
      <c r="Y1913" s="693">
        <v>441750</v>
      </c>
      <c r="Z1913" s="667">
        <v>0.37</v>
      </c>
      <c r="AA1913" s="682">
        <f>Y1913*Z1913</f>
        <v>163447.5</v>
      </c>
      <c r="AB1913" s="521"/>
      <c r="AC1913" s="668">
        <v>0</v>
      </c>
      <c r="AD1913" s="676"/>
      <c r="AE1913" s="669"/>
      <c r="AF1913" s="695">
        <f>AA1913+AD1913+AE1913</f>
        <v>163447.5</v>
      </c>
      <c r="AG1913" s="665" t="s">
        <v>47</v>
      </c>
      <c r="AH1913" s="641">
        <v>10</v>
      </c>
      <c r="AI1913" s="676">
        <v>30</v>
      </c>
      <c r="AJ1913" s="665" t="s">
        <v>1431</v>
      </c>
      <c r="AK1913" s="676" t="s">
        <v>1432</v>
      </c>
      <c r="AL1913" s="696">
        <v>83201</v>
      </c>
      <c r="AM1913" s="665" t="s">
        <v>52</v>
      </c>
      <c r="AN1913" s="676" t="s">
        <v>50</v>
      </c>
      <c r="AO1913" s="665"/>
      <c r="AP1913" s="676" t="s">
        <v>38</v>
      </c>
      <c r="AQ1913" s="676"/>
      <c r="AR1913" s="676"/>
      <c r="AS1913" s="523"/>
      <c r="AT1913" s="523"/>
      <c r="AU1913" s="523"/>
      <c r="AV1913" s="674"/>
      <c r="AW1913" s="673" t="str">
        <f>U1913</f>
        <v>12005833C</v>
      </c>
      <c r="AX1913" s="673" cm="1">
        <f t="array" ref="AX1913">SUM(MID(0&amp;AW1913,LARGE(INDEX(ISNUMBER(--MID(AW1913,ROW($1:$8),1))*ROW($1:$8),),ROW($1:$8))+1,1)*10^ROW($1:$8)/10)</f>
        <v>12005833</v>
      </c>
      <c r="AY1913" s="673" t="str">
        <f>VLOOKUP($AX1913,'Item Master Data'!$A:$F,3,FALSE)</f>
        <v>Q.PEAK DUO XL G10 BFG</v>
      </c>
      <c r="AZ1913" s="673">
        <f>VLOOKUP($AX1913,'Item Master Data'!$A:$F,6,FALSE)</f>
        <v>475</v>
      </c>
      <c r="BA1913" s="673" t="e">
        <f>X1913/BB1913</f>
        <v>#VALUE!</v>
      </c>
      <c r="BB1913" s="673" t="str">
        <f>VLOOKUP(AX1913,'Item Master Data'!$A:$G,7,FALSE)</f>
        <v> 30</v>
      </c>
      <c r="BC1913" s="673"/>
      <c r="BD1913" s="673">
        <f>W1913-AZ1913</f>
        <v>0</v>
      </c>
      <c r="BE1913" s="593"/>
      <c r="BF1913" s="593"/>
      <c r="BG1913" s="593"/>
      <c r="BH1913" s="593"/>
      <c r="BI1913" s="593"/>
      <c r="BJ1913" s="593"/>
      <c r="BK1913" s="593"/>
      <c r="BL1913" s="593"/>
      <c r="BM1913" s="593"/>
      <c r="BN1913" s="593"/>
      <c r="BO1913" s="593"/>
      <c r="BP1913" s="593"/>
      <c r="BQ1913" s="593"/>
      <c r="BR1913" s="593"/>
      <c r="BS1913" s="593"/>
      <c r="BT1913" s="593"/>
      <c r="BU1913" s="593"/>
      <c r="BV1913" s="593"/>
      <c r="BW1913" s="593"/>
      <c r="BX1913" s="593"/>
      <c r="BY1913" s="593"/>
      <c r="BZ1913" s="593"/>
      <c r="CA1913" s="593"/>
      <c r="CB1913" s="593"/>
      <c r="CC1913" s="593"/>
      <c r="CD1913" s="593"/>
      <c r="CE1913" s="593"/>
      <c r="CF1913" s="593"/>
      <c r="CG1913" s="593"/>
      <c r="CH1913" s="593"/>
      <c r="CI1913" s="593"/>
      <c r="CJ1913" s="593"/>
      <c r="CK1913" s="593"/>
      <c r="CL1913" s="593"/>
      <c r="CM1913" s="593"/>
      <c r="CN1913" s="593"/>
      <c r="CO1913" s="593"/>
      <c r="CP1913" s="593"/>
      <c r="CQ1913" s="593"/>
      <c r="CR1913" s="593"/>
      <c r="CS1913" s="593"/>
      <c r="CT1913" s="593"/>
      <c r="CU1913" s="593"/>
      <c r="CV1913" s="593"/>
      <c r="CW1913" s="593"/>
      <c r="CX1913" s="593"/>
      <c r="CY1913" s="593"/>
      <c r="CZ1913" s="593"/>
      <c r="DA1913" s="593"/>
      <c r="DB1913" s="593"/>
      <c r="DC1913" s="593"/>
      <c r="DD1913" s="593"/>
      <c r="DE1913" s="593"/>
      <c r="DF1913" s="593"/>
      <c r="DG1913" s="593"/>
      <c r="DH1913" s="593"/>
      <c r="DI1913" s="593"/>
      <c r="DJ1913" s="593"/>
      <c r="DK1913" s="593"/>
      <c r="DL1913" s="593"/>
      <c r="DM1913" s="593"/>
      <c r="DN1913" s="593"/>
      <c r="DO1913" s="593"/>
      <c r="DP1913" s="593"/>
      <c r="DQ1913" s="593"/>
      <c r="DR1913" s="593"/>
      <c r="DS1913" s="593"/>
      <c r="DT1913" s="593"/>
      <c r="DU1913" s="593"/>
      <c r="DV1913" s="593"/>
      <c r="DW1913" s="593"/>
      <c r="DX1913" s="593"/>
      <c r="DY1913" s="593"/>
      <c r="DZ1913" s="593"/>
      <c r="EA1913" s="593"/>
      <c r="EB1913" s="593"/>
      <c r="EC1913" s="593"/>
      <c r="ED1913" s="593"/>
      <c r="EE1913" s="593"/>
      <c r="EF1913" s="593"/>
      <c r="EG1913" s="593"/>
      <c r="EH1913" s="593"/>
      <c r="EI1913" s="593"/>
      <c r="EJ1913" s="593"/>
      <c r="EK1913" s="593"/>
      <c r="EL1913" s="593"/>
      <c r="EM1913" s="593"/>
      <c r="EN1913" s="593"/>
      <c r="EO1913" s="593"/>
      <c r="EP1913" s="593"/>
      <c r="EQ1913" s="593"/>
      <c r="ER1913" s="593"/>
      <c r="ES1913" s="593"/>
      <c r="ET1913" s="593"/>
      <c r="EU1913" s="593"/>
      <c r="EV1913" s="593"/>
      <c r="EW1913" s="593"/>
      <c r="EX1913" s="593"/>
      <c r="EY1913" s="593"/>
      <c r="EZ1913" s="593"/>
      <c r="FA1913" s="593"/>
      <c r="FB1913" s="593"/>
      <c r="FC1913" s="593"/>
      <c r="FD1913" s="593"/>
      <c r="FE1913" s="593"/>
      <c r="FF1913" s="593"/>
      <c r="FG1913" s="593"/>
      <c r="FH1913" s="593"/>
      <c r="FI1913" s="593"/>
      <c r="FJ1913" s="593"/>
      <c r="FK1913" s="593"/>
      <c r="FL1913" s="593"/>
      <c r="FM1913" s="593"/>
      <c r="FN1913" s="593"/>
      <c r="FO1913" s="593"/>
      <c r="FP1913" s="593"/>
      <c r="FQ1913" s="593"/>
      <c r="FR1913" s="593"/>
      <c r="FS1913" s="593"/>
      <c r="FT1913" s="593"/>
      <c r="FU1913" s="593"/>
      <c r="FV1913" s="593"/>
      <c r="FW1913" s="593"/>
      <c r="FX1913" s="593"/>
      <c r="FY1913" s="593"/>
      <c r="FZ1913" s="593"/>
      <c r="GA1913" s="593"/>
      <c r="GB1913" s="593"/>
      <c r="GC1913" s="593"/>
      <c r="GD1913" s="593"/>
      <c r="GE1913" s="593"/>
      <c r="GF1913" s="593"/>
      <c r="GG1913" s="593"/>
      <c r="GH1913" s="593"/>
      <c r="GI1913" s="593"/>
      <c r="GJ1913" s="593"/>
      <c r="GK1913" s="593"/>
      <c r="GL1913" s="593"/>
      <c r="GM1913" s="593"/>
      <c r="GN1913" s="593"/>
      <c r="GO1913" s="593"/>
      <c r="GP1913" s="593"/>
      <c r="GQ1913" s="593"/>
      <c r="GR1913" s="593"/>
      <c r="GS1913" s="593"/>
      <c r="GT1913" s="593"/>
      <c r="GU1913" s="593"/>
      <c r="GV1913" s="593"/>
      <c r="GW1913" s="593"/>
      <c r="GX1913" s="593"/>
      <c r="GY1913" s="593"/>
      <c r="GZ1913" s="593"/>
      <c r="HA1913" s="593"/>
      <c r="HB1913" s="593"/>
      <c r="HC1913" s="593"/>
      <c r="HD1913" s="593"/>
      <c r="HE1913" s="593"/>
      <c r="HF1913" s="593"/>
      <c r="HG1913" s="593"/>
      <c r="HH1913" s="593"/>
      <c r="HI1913" s="593"/>
      <c r="HJ1913" s="593"/>
      <c r="HK1913" s="593"/>
      <c r="HL1913" s="593"/>
      <c r="HM1913" s="593"/>
      <c r="HN1913" s="593"/>
      <c r="HO1913" s="593"/>
      <c r="HP1913" s="593"/>
      <c r="HQ1913" s="593"/>
      <c r="HR1913" s="593"/>
      <c r="HS1913" s="593"/>
      <c r="HT1913" s="593"/>
      <c r="HU1913" s="593"/>
      <c r="HV1913" s="593"/>
      <c r="HW1913" s="593"/>
      <c r="HX1913" s="593"/>
      <c r="HY1913" s="593"/>
      <c r="HZ1913" s="593"/>
      <c r="IA1913" s="593"/>
      <c r="IB1913" s="593"/>
      <c r="IC1913" s="593"/>
      <c r="ID1913" s="593"/>
      <c r="IE1913" s="593"/>
      <c r="IF1913" s="593"/>
      <c r="IG1913" s="593"/>
      <c r="IH1913" s="593"/>
      <c r="II1913" s="593"/>
      <c r="IJ1913" s="593"/>
      <c r="IK1913" s="593"/>
      <c r="IL1913" s="593"/>
      <c r="IM1913" s="593"/>
      <c r="IN1913" s="593"/>
      <c r="IO1913" s="593"/>
      <c r="IP1913" s="593"/>
      <c r="IQ1913" s="593"/>
      <c r="IR1913" s="593"/>
      <c r="IS1913" s="593"/>
      <c r="IT1913" s="593"/>
      <c r="IU1913" s="593"/>
      <c r="IV1913" s="593"/>
      <c r="IW1913" s="593"/>
      <c r="IX1913" s="593"/>
      <c r="IY1913" s="593"/>
      <c r="IZ1913" s="593"/>
      <c r="JA1913" s="593"/>
      <c r="JB1913" s="593"/>
      <c r="JC1913" s="593"/>
      <c r="JD1913" s="593"/>
      <c r="JE1913" s="593"/>
      <c r="JF1913" s="593"/>
      <c r="JG1913" s="593"/>
      <c r="JH1913" s="593"/>
      <c r="JI1913" s="593"/>
      <c r="JJ1913" s="593"/>
      <c r="JK1913" s="593"/>
      <c r="JL1913" s="593"/>
      <c r="JM1913" s="593"/>
      <c r="JN1913" s="593"/>
      <c r="JO1913" s="593"/>
      <c r="JP1913" s="593"/>
      <c r="JQ1913" s="593"/>
      <c r="JR1913" s="593"/>
      <c r="JS1913" s="593"/>
      <c r="JT1913" s="593"/>
      <c r="JU1913" s="593"/>
      <c r="JV1913" s="593"/>
      <c r="JW1913" s="593"/>
      <c r="JX1913" s="593"/>
      <c r="JY1913" s="593"/>
      <c r="JZ1913" s="593"/>
      <c r="KA1913" s="593"/>
      <c r="KB1913" s="593"/>
      <c r="KC1913" s="593"/>
      <c r="KD1913" s="593"/>
      <c r="KE1913" s="593"/>
      <c r="KF1913" s="593"/>
      <c r="KG1913" s="593"/>
      <c r="KH1913" s="593"/>
      <c r="KI1913" s="593"/>
      <c r="KJ1913" s="593"/>
      <c r="KK1913" s="593"/>
      <c r="KL1913" s="593"/>
      <c r="KM1913" s="593"/>
      <c r="KN1913" s="593"/>
      <c r="KO1913" s="593"/>
      <c r="KP1913" s="593"/>
      <c r="KQ1913" s="593"/>
      <c r="KR1913" s="593"/>
      <c r="KS1913" s="593"/>
      <c r="KT1913" s="593"/>
      <c r="KU1913" s="593"/>
      <c r="KV1913" s="593"/>
      <c r="KW1913" s="593"/>
      <c r="KX1913" s="593"/>
      <c r="KY1913" s="593"/>
      <c r="KZ1913" s="593"/>
      <c r="LA1913" s="593"/>
      <c r="LB1913" s="593"/>
      <c r="LC1913" s="593"/>
      <c r="LD1913" s="593"/>
      <c r="LE1913" s="593"/>
      <c r="LF1913" s="593"/>
      <c r="LG1913" s="593"/>
      <c r="LH1913" s="593"/>
      <c r="LI1913" s="593"/>
      <c r="LJ1913" s="593"/>
      <c r="LK1913" s="593"/>
      <c r="LL1913" s="593"/>
      <c r="LM1913" s="593"/>
      <c r="LN1913" s="593"/>
      <c r="LO1913" s="593"/>
      <c r="LP1913" s="593"/>
      <c r="LQ1913" s="593"/>
      <c r="LR1913" s="593"/>
      <c r="LS1913" s="593"/>
      <c r="LT1913" s="593"/>
      <c r="LU1913" s="593"/>
      <c r="LV1913" s="593"/>
      <c r="LW1913" s="593"/>
      <c r="LX1913" s="593"/>
      <c r="LY1913" s="593"/>
      <c r="LZ1913" s="593"/>
      <c r="MA1913" s="593"/>
      <c r="MB1913" s="593"/>
      <c r="MC1913" s="593"/>
      <c r="MD1913" s="593"/>
      <c r="ME1913" s="593"/>
      <c r="MF1913" s="593"/>
      <c r="MG1913" s="593"/>
      <c r="MH1913" s="593"/>
      <c r="MI1913" s="593"/>
      <c r="MJ1913" s="593"/>
      <c r="MK1913" s="593"/>
      <c r="ML1913" s="593"/>
      <c r="MM1913" s="593"/>
      <c r="MN1913" s="593"/>
      <c r="MO1913" s="593"/>
      <c r="MP1913" s="593"/>
      <c r="MQ1913" s="593"/>
      <c r="MR1913" s="593"/>
      <c r="MS1913" s="593"/>
      <c r="MT1913" s="593"/>
      <c r="MU1913" s="593"/>
      <c r="MV1913" s="593"/>
      <c r="MW1913" s="593"/>
      <c r="MX1913" s="593"/>
      <c r="MY1913" s="593"/>
      <c r="MZ1913" s="593"/>
      <c r="NA1913" s="593"/>
      <c r="NB1913" s="593"/>
      <c r="NC1913" s="593"/>
      <c r="ND1913" s="593"/>
      <c r="NE1913" s="593"/>
      <c r="NF1913" s="593"/>
      <c r="NG1913" s="593"/>
      <c r="NH1913" s="593"/>
      <c r="NI1913" s="593"/>
      <c r="NJ1913" s="593"/>
      <c r="NK1913" s="593"/>
      <c r="NL1913" s="593"/>
      <c r="NM1913" s="593"/>
      <c r="NN1913" s="593"/>
      <c r="NO1913" s="593"/>
      <c r="NP1913" s="593"/>
      <c r="NQ1913" s="593"/>
      <c r="NR1913" s="593"/>
      <c r="NS1913" s="593"/>
      <c r="NT1913" s="593"/>
      <c r="NU1913" s="593"/>
      <c r="NV1913" s="593"/>
      <c r="NW1913" s="593"/>
      <c r="NX1913" s="593"/>
      <c r="NY1913" s="593"/>
      <c r="NZ1913" s="593"/>
      <c r="OA1913" s="593"/>
      <c r="OB1913" s="593"/>
      <c r="OC1913" s="593"/>
      <c r="OD1913" s="593"/>
      <c r="OE1913" s="593"/>
      <c r="OF1913" s="593"/>
      <c r="OG1913" s="593"/>
      <c r="OH1913" s="593"/>
      <c r="OI1913" s="593"/>
      <c r="OJ1913" s="593"/>
      <c r="OK1913" s="593"/>
      <c r="OL1913" s="593"/>
      <c r="OM1913" s="593"/>
      <c r="ON1913" s="593"/>
      <c r="OO1913" s="593"/>
      <c r="OP1913" s="593"/>
      <c r="OQ1913" s="593"/>
      <c r="OR1913" s="593"/>
      <c r="OS1913" s="593"/>
      <c r="OT1913" s="593"/>
      <c r="OU1913" s="593"/>
      <c r="OV1913" s="593"/>
      <c r="OW1913" s="593"/>
      <c r="OX1913" s="593"/>
      <c r="OY1913" s="593"/>
      <c r="OZ1913" s="593"/>
      <c r="PA1913" s="593"/>
      <c r="PB1913" s="593"/>
      <c r="PC1913" s="593"/>
      <c r="PD1913" s="593"/>
      <c r="PE1913" s="593"/>
      <c r="PF1913" s="593"/>
      <c r="PG1913" s="593"/>
      <c r="PH1913" s="593"/>
      <c r="PI1913" s="593"/>
      <c r="PJ1913" s="593"/>
      <c r="PK1913" s="593"/>
      <c r="PL1913" s="593"/>
      <c r="PM1913" s="593"/>
      <c r="PN1913" s="593"/>
      <c r="PO1913" s="593"/>
      <c r="PP1913" s="593"/>
      <c r="PQ1913" s="593"/>
      <c r="PR1913" s="593"/>
      <c r="PS1913" s="593"/>
      <c r="PT1913" s="593"/>
      <c r="PU1913" s="593"/>
      <c r="PV1913" s="593"/>
      <c r="PW1913" s="593"/>
      <c r="PX1913" s="593"/>
      <c r="PY1913" s="593"/>
      <c r="PZ1913" s="593"/>
      <c r="QA1913" s="593"/>
      <c r="QB1913" s="593"/>
      <c r="QC1913" s="593"/>
      <c r="QD1913" s="593"/>
      <c r="QE1913" s="593"/>
      <c r="QF1913" s="593"/>
      <c r="QG1913" s="593"/>
      <c r="QH1913" s="593"/>
      <c r="QI1913" s="593"/>
      <c r="QJ1913" s="593"/>
      <c r="QK1913" s="593"/>
      <c r="QL1913" s="593"/>
      <c r="QM1913" s="593"/>
      <c r="QN1913" s="593"/>
      <c r="QO1913" s="593"/>
      <c r="QP1913" s="593"/>
      <c r="QQ1913" s="593"/>
      <c r="QR1913" s="593"/>
      <c r="QS1913" s="593"/>
      <c r="QT1913" s="593"/>
      <c r="QU1913" s="593"/>
      <c r="QV1913" s="593"/>
      <c r="QW1913" s="593"/>
      <c r="QX1913" s="593"/>
      <c r="QY1913" s="593"/>
      <c r="QZ1913" s="593"/>
      <c r="RA1913" s="593"/>
      <c r="RB1913" s="593"/>
      <c r="RC1913" s="593"/>
      <c r="RD1913" s="593"/>
      <c r="RE1913" s="593"/>
      <c r="RF1913" s="593"/>
      <c r="RG1913" s="593"/>
      <c r="RH1913" s="593"/>
      <c r="RI1913" s="593"/>
      <c r="RJ1913" s="593"/>
      <c r="RK1913" s="593"/>
      <c r="RL1913" s="593"/>
      <c r="RM1913" s="593"/>
      <c r="RN1913" s="593"/>
      <c r="RO1913" s="593"/>
      <c r="RP1913" s="593"/>
      <c r="RQ1913" s="593"/>
      <c r="RR1913" s="593"/>
      <c r="RS1913" s="593"/>
      <c r="RT1913" s="593"/>
      <c r="RU1913" s="593"/>
      <c r="RV1913" s="593"/>
      <c r="RW1913" s="593"/>
      <c r="RX1913" s="593"/>
      <c r="RY1913" s="593"/>
      <c r="RZ1913" s="593"/>
      <c r="SA1913" s="593"/>
      <c r="SB1913" s="593"/>
      <c r="SC1913" s="593"/>
      <c r="SD1913" s="593"/>
      <c r="SE1913" s="593"/>
      <c r="SF1913" s="593"/>
      <c r="SG1913" s="593"/>
      <c r="SH1913" s="593"/>
      <c r="SI1913" s="593"/>
      <c r="SJ1913" s="593"/>
      <c r="SK1913" s="593"/>
      <c r="SL1913" s="593"/>
      <c r="SM1913" s="593"/>
      <c r="SN1913" s="593"/>
      <c r="SO1913" s="593"/>
      <c r="SP1913" s="593"/>
      <c r="SQ1913" s="593"/>
      <c r="SR1913" s="593"/>
      <c r="SS1913" s="593"/>
      <c r="ST1913" s="593"/>
      <c r="SU1913" s="593"/>
      <c r="SV1913" s="593"/>
      <c r="SW1913" s="593"/>
      <c r="SX1913" s="593"/>
      <c r="SY1913" s="593"/>
      <c r="SZ1913" s="593"/>
      <c r="TA1913" s="593"/>
      <c r="TB1913" s="593"/>
      <c r="TC1913" s="593"/>
      <c r="TD1913" s="593"/>
      <c r="TE1913" s="593"/>
      <c r="TF1913" s="593"/>
      <c r="TG1913" s="593"/>
      <c r="TH1913" s="593"/>
      <c r="TI1913" s="593"/>
      <c r="TJ1913" s="593"/>
      <c r="TK1913" s="593"/>
      <c r="TL1913" s="593"/>
      <c r="TM1913" s="593"/>
      <c r="TN1913" s="593"/>
      <c r="TO1913" s="593"/>
      <c r="TP1913" s="593"/>
      <c r="TQ1913" s="593"/>
      <c r="TR1913" s="593"/>
      <c r="TS1913" s="593"/>
      <c r="TT1913" s="593"/>
      <c r="TU1913" s="593"/>
      <c r="TV1913" s="593"/>
      <c r="TW1913" s="593"/>
      <c r="TX1913" s="593"/>
      <c r="TY1913" s="593"/>
      <c r="TZ1913" s="593"/>
      <c r="UA1913" s="593"/>
      <c r="UB1913" s="593"/>
      <c r="UC1913" s="593"/>
      <c r="UD1913" s="593"/>
      <c r="UE1913" s="593"/>
      <c r="UF1913" s="593"/>
      <c r="UG1913" s="593"/>
      <c r="UH1913" s="593"/>
      <c r="UI1913" s="593"/>
      <c r="UJ1913" s="593"/>
      <c r="UK1913" s="593"/>
      <c r="UL1913" s="593"/>
      <c r="UM1913" s="593"/>
      <c r="UN1913" s="593"/>
      <c r="UO1913" s="593"/>
      <c r="UP1913" s="593"/>
      <c r="UQ1913" s="593"/>
      <c r="UR1913" s="593"/>
      <c r="US1913" s="593"/>
      <c r="UT1913" s="593"/>
      <c r="UU1913" s="593"/>
      <c r="UV1913" s="593"/>
      <c r="UW1913" s="593"/>
      <c r="UX1913" s="593"/>
      <c r="UY1913" s="593"/>
      <c r="UZ1913" s="593"/>
      <c r="VA1913" s="593"/>
      <c r="VB1913" s="593"/>
      <c r="VC1913" s="593"/>
      <c r="VD1913" s="593"/>
      <c r="VE1913" s="593"/>
      <c r="VF1913" s="593"/>
      <c r="VG1913" s="593"/>
      <c r="VH1913" s="593"/>
      <c r="VI1913" s="593"/>
      <c r="VJ1913" s="593"/>
      <c r="VK1913" s="593"/>
      <c r="VL1913" s="593"/>
      <c r="VM1913" s="593"/>
      <c r="VN1913" s="593"/>
      <c r="VO1913" s="593"/>
      <c r="VP1913" s="593"/>
      <c r="VQ1913" s="593"/>
      <c r="VR1913" s="593"/>
      <c r="VS1913" s="593"/>
      <c r="VT1913" s="593"/>
      <c r="VU1913" s="593"/>
      <c r="VV1913" s="593"/>
      <c r="VW1913" s="593"/>
      <c r="VX1913" s="593"/>
      <c r="VY1913" s="593"/>
      <c r="VZ1913" s="593"/>
      <c r="WA1913" s="593"/>
      <c r="WB1913" s="593"/>
      <c r="WC1913" s="593"/>
      <c r="WD1913" s="593"/>
      <c r="WE1913" s="593"/>
      <c r="WF1913" s="593"/>
      <c r="WG1913" s="593"/>
      <c r="WH1913" s="593"/>
      <c r="WI1913" s="593"/>
      <c r="WJ1913" s="593"/>
      <c r="WK1913" s="593"/>
      <c r="WL1913" s="593"/>
      <c r="WM1913" s="593"/>
      <c r="WN1913" s="593"/>
      <c r="WO1913" s="593"/>
      <c r="WP1913" s="593"/>
      <c r="WQ1913" s="593"/>
      <c r="WR1913" s="593"/>
      <c r="WS1913" s="593"/>
      <c r="WT1913" s="593"/>
      <c r="WU1913" s="593"/>
      <c r="WV1913" s="593"/>
      <c r="WW1913" s="593"/>
      <c r="WX1913" s="593"/>
      <c r="WY1913" s="593"/>
      <c r="WZ1913" s="593"/>
      <c r="XA1913" s="593"/>
      <c r="XB1913" s="593"/>
      <c r="XC1913" s="593"/>
      <c r="XD1913" s="593"/>
      <c r="XE1913" s="593"/>
      <c r="XF1913" s="593"/>
      <c r="XG1913" s="593"/>
      <c r="XH1913" s="593"/>
      <c r="XI1913" s="593"/>
      <c r="XJ1913" s="593"/>
      <c r="XK1913" s="593"/>
      <c r="XL1913" s="593"/>
      <c r="XM1913" s="593"/>
      <c r="XN1913" s="593"/>
      <c r="XO1913" s="593"/>
      <c r="XP1913" s="593"/>
      <c r="XQ1913" s="593"/>
      <c r="XR1913" s="593"/>
      <c r="XS1913" s="593"/>
      <c r="XT1913" s="593"/>
      <c r="XU1913" s="593"/>
      <c r="XV1913" s="593"/>
      <c r="XW1913" s="593"/>
      <c r="XX1913" s="593"/>
      <c r="XY1913" s="593"/>
      <c r="XZ1913" s="593"/>
      <c r="YA1913" s="593"/>
      <c r="YB1913" s="593"/>
      <c r="YC1913" s="593"/>
      <c r="YD1913" s="593"/>
      <c r="YE1913" s="593"/>
      <c r="YF1913" s="593"/>
      <c r="YG1913" s="593"/>
      <c r="YH1913" s="593"/>
      <c r="YI1913" s="593"/>
      <c r="YJ1913" s="593"/>
      <c r="YK1913" s="593"/>
      <c r="YL1913" s="593"/>
      <c r="YM1913" s="593"/>
      <c r="YN1913" s="593"/>
      <c r="YO1913" s="593"/>
      <c r="YP1913" s="593"/>
      <c r="YQ1913" s="593"/>
      <c r="YR1913" s="593"/>
      <c r="YS1913" s="593"/>
      <c r="YT1913" s="593"/>
      <c r="YU1913" s="593"/>
      <c r="YV1913" s="593"/>
      <c r="YW1913" s="593"/>
      <c r="YX1913" s="593"/>
      <c r="YY1913" s="593"/>
      <c r="YZ1913" s="593"/>
      <c r="ZA1913" s="593"/>
      <c r="ZB1913" s="593"/>
      <c r="ZC1913" s="593"/>
      <c r="ZD1913" s="593"/>
      <c r="ZE1913" s="593"/>
      <c r="ZF1913" s="593"/>
      <c r="ZG1913" s="593"/>
      <c r="ZH1913" s="593"/>
      <c r="ZI1913" s="593"/>
      <c r="ZJ1913" s="593"/>
      <c r="ZK1913" s="593"/>
      <c r="ZL1913" s="593"/>
      <c r="ZM1913" s="593"/>
      <c r="ZN1913" s="593"/>
      <c r="ZO1913" s="593"/>
      <c r="ZP1913" s="593"/>
      <c r="ZQ1913" s="593"/>
      <c r="ZR1913" s="593"/>
      <c r="ZS1913" s="593"/>
      <c r="ZT1913" s="593"/>
      <c r="ZU1913" s="593"/>
      <c r="ZV1913" s="593"/>
      <c r="ZW1913" s="593"/>
      <c r="ZX1913" s="593"/>
      <c r="ZY1913" s="593"/>
      <c r="ZZ1913" s="593"/>
      <c r="AAA1913" s="593"/>
      <c r="AAB1913" s="593"/>
      <c r="AAC1913" s="593"/>
      <c r="AAD1913" s="593"/>
      <c r="AAE1913" s="593"/>
      <c r="AAF1913" s="593"/>
      <c r="AAG1913" s="593"/>
      <c r="AAH1913" s="593"/>
      <c r="AAI1913" s="593"/>
      <c r="AAJ1913" s="593"/>
      <c r="AAK1913" s="593"/>
      <c r="AAL1913" s="593"/>
      <c r="AAM1913" s="593"/>
      <c r="AAN1913" s="593"/>
      <c r="AAO1913" s="593"/>
      <c r="AAP1913" s="593"/>
      <c r="AAQ1913" s="593"/>
      <c r="AAR1913" s="593"/>
      <c r="AAS1913" s="593"/>
      <c r="AAT1913" s="593"/>
      <c r="AAU1913" s="593"/>
      <c r="AAV1913" s="593"/>
      <c r="AAW1913" s="593"/>
      <c r="AAX1913" s="593"/>
      <c r="AAY1913" s="593"/>
      <c r="AAZ1913" s="593"/>
      <c r="ABA1913" s="593"/>
      <c r="ABB1913" s="593"/>
      <c r="ABC1913" s="593"/>
      <c r="ABD1913" s="593"/>
      <c r="ABE1913" s="593"/>
      <c r="ABF1913" s="593"/>
      <c r="ABG1913" s="593"/>
      <c r="ABH1913" s="593"/>
      <c r="ABI1913" s="593"/>
      <c r="ABJ1913" s="593"/>
      <c r="ABK1913" s="593"/>
      <c r="ABL1913" s="593"/>
      <c r="ABM1913" s="593"/>
      <c r="ABN1913" s="593"/>
      <c r="ABO1913" s="593"/>
      <c r="ABP1913" s="593"/>
      <c r="ABQ1913" s="593"/>
      <c r="ABR1913" s="593"/>
      <c r="ABS1913" s="593"/>
      <c r="ABT1913" s="593"/>
      <c r="ABU1913" s="593"/>
      <c r="ABV1913" s="593"/>
      <c r="ABW1913" s="593"/>
      <c r="ABX1913" s="593"/>
      <c r="ABY1913" s="593"/>
      <c r="ABZ1913" s="593"/>
      <c r="ACA1913" s="593"/>
      <c r="ACB1913" s="593"/>
      <c r="ACC1913" s="593"/>
      <c r="ACD1913" s="593"/>
      <c r="ACE1913" s="593"/>
      <c r="ACF1913" s="593"/>
      <c r="ACG1913" s="593"/>
      <c r="ACH1913" s="593"/>
      <c r="ACI1913" s="593"/>
      <c r="ACJ1913" s="593"/>
      <c r="ACK1913" s="593"/>
      <c r="ACL1913" s="593"/>
      <c r="ACM1913" s="593"/>
      <c r="ACN1913" s="593"/>
      <c r="ACO1913" s="593"/>
      <c r="ACP1913" s="593"/>
      <c r="ACQ1913" s="593"/>
      <c r="ACR1913" s="593"/>
      <c r="ACS1913" s="593"/>
      <c r="ACT1913" s="593"/>
      <c r="ACU1913" s="593"/>
      <c r="ACV1913" s="593"/>
      <c r="ACW1913" s="593"/>
      <c r="ACX1913" s="593"/>
      <c r="ACY1913" s="593"/>
      <c r="ACZ1913" s="593"/>
      <c r="ADA1913" s="593"/>
      <c r="ADB1913" s="593"/>
      <c r="ADC1913" s="593"/>
      <c r="ADD1913" s="593"/>
      <c r="ADE1913" s="593"/>
      <c r="ADF1913" s="593"/>
      <c r="ADG1913" s="593"/>
      <c r="ADH1913" s="593"/>
      <c r="ADI1913" s="593"/>
      <c r="ADJ1913" s="593"/>
      <c r="ADK1913" s="593"/>
      <c r="ADL1913" s="593"/>
      <c r="ADM1913" s="593"/>
      <c r="ADN1913" s="593"/>
      <c r="ADO1913" s="593"/>
      <c r="ADP1913" s="593"/>
      <c r="ADQ1913" s="593"/>
      <c r="ADR1913" s="593"/>
      <c r="ADS1913" s="593"/>
      <c r="ADT1913" s="593"/>
      <c r="ADU1913" s="593"/>
      <c r="ADV1913" s="593"/>
      <c r="ADW1913" s="593"/>
      <c r="ADX1913" s="593"/>
      <c r="ADY1913" s="593"/>
      <c r="ADZ1913" s="593"/>
      <c r="AEA1913" s="593"/>
      <c r="AEB1913" s="593"/>
      <c r="AEC1913" s="593"/>
      <c r="AED1913" s="593"/>
      <c r="AEE1913" s="593"/>
      <c r="AEF1913" s="593"/>
      <c r="AEG1913" s="593"/>
      <c r="AEH1913" s="593"/>
      <c r="AEI1913" s="593"/>
      <c r="AEJ1913" s="593"/>
      <c r="AEK1913" s="593"/>
      <c r="AEL1913" s="593"/>
      <c r="AEM1913" s="593"/>
      <c r="AEN1913" s="593"/>
      <c r="AEO1913" s="593"/>
      <c r="AEP1913" s="593"/>
      <c r="AEQ1913" s="593"/>
      <c r="AER1913" s="593"/>
      <c r="AES1913" s="593"/>
      <c r="AET1913" s="593"/>
      <c r="AEU1913" s="593"/>
      <c r="AEV1913" s="593"/>
      <c r="AEW1913" s="593"/>
      <c r="AEX1913" s="593"/>
      <c r="AEY1913" s="593"/>
      <c r="AEZ1913" s="593"/>
      <c r="AFA1913" s="593"/>
      <c r="AFB1913" s="593"/>
      <c r="AFC1913" s="593"/>
      <c r="AFD1913" s="593"/>
      <c r="AFE1913" s="593"/>
      <c r="AFF1913" s="593"/>
      <c r="AFG1913" s="593"/>
      <c r="AFH1913" s="593"/>
      <c r="AFI1913" s="593"/>
      <c r="AFJ1913" s="593"/>
      <c r="AFK1913" s="593"/>
      <c r="AFL1913" s="593"/>
      <c r="AFM1913" s="593"/>
      <c r="AFN1913" s="593"/>
      <c r="AFO1913" s="593"/>
      <c r="AFP1913" s="593"/>
      <c r="AFQ1913" s="593"/>
      <c r="AFR1913" s="593"/>
      <c r="AFS1913" s="593"/>
      <c r="AFT1913" s="593"/>
      <c r="AFU1913" s="593"/>
      <c r="AFV1913" s="593"/>
      <c r="AFW1913" s="593"/>
      <c r="AFX1913" s="593"/>
      <c r="AFY1913" s="593"/>
      <c r="AFZ1913" s="593"/>
      <c r="AGA1913" s="593"/>
      <c r="AGB1913" s="593"/>
      <c r="AGC1913" s="593"/>
      <c r="AGD1913" s="593"/>
      <c r="AGE1913" s="593"/>
      <c r="AGF1913" s="593"/>
      <c r="AGG1913" s="593"/>
      <c r="AGH1913" s="593"/>
      <c r="AGI1913" s="593"/>
      <c r="AGJ1913" s="593"/>
      <c r="AGK1913" s="593"/>
      <c r="AGL1913" s="593"/>
      <c r="AGM1913" s="593"/>
      <c r="AGN1913" s="593"/>
      <c r="AGO1913" s="593"/>
      <c r="AGP1913" s="593"/>
      <c r="AGQ1913" s="593"/>
      <c r="AGR1913" s="593"/>
      <c r="AGS1913" s="593"/>
      <c r="AGT1913" s="593"/>
      <c r="AGU1913" s="593"/>
      <c r="AGV1913" s="593"/>
      <c r="AGW1913" s="593"/>
      <c r="AGX1913" s="593"/>
      <c r="AGY1913" s="593"/>
      <c r="AGZ1913" s="593"/>
      <c r="AHA1913" s="593"/>
      <c r="AHB1913" s="593"/>
      <c r="AHC1913" s="593"/>
      <c r="AHD1913" s="593"/>
      <c r="AHE1913" s="593"/>
      <c r="AHF1913" s="593"/>
      <c r="AHG1913" s="593"/>
      <c r="AHH1913" s="593"/>
      <c r="AHI1913" s="593"/>
      <c r="AHJ1913" s="593"/>
      <c r="AHK1913" s="593"/>
      <c r="AHL1913" s="593"/>
      <c r="AHM1913" s="593"/>
      <c r="AHN1913" s="593"/>
      <c r="AHO1913" s="593"/>
      <c r="AHP1913" s="593"/>
      <c r="AHQ1913" s="593"/>
      <c r="AHR1913" s="593"/>
      <c r="AHS1913" s="593"/>
      <c r="AHT1913" s="593"/>
      <c r="AHU1913" s="593"/>
      <c r="AHV1913" s="593"/>
      <c r="AHW1913" s="593"/>
      <c r="AHX1913" s="593"/>
      <c r="AHY1913" s="593"/>
      <c r="AHZ1913" s="593"/>
      <c r="AIA1913" s="593"/>
      <c r="AIB1913" s="593"/>
      <c r="AIC1913" s="593"/>
      <c r="AID1913" s="593"/>
      <c r="AIE1913" s="593"/>
      <c r="AIF1913" s="593"/>
      <c r="AIG1913" s="593"/>
      <c r="AIH1913" s="593"/>
      <c r="AII1913" s="593"/>
      <c r="AIJ1913" s="593"/>
      <c r="AIK1913" s="593"/>
      <c r="AIL1913" s="593"/>
      <c r="AIM1913" s="593"/>
      <c r="AIN1913" s="593"/>
      <c r="AIO1913" s="593"/>
      <c r="AIP1913" s="593"/>
      <c r="AIQ1913" s="593"/>
      <c r="AIR1913" s="593"/>
      <c r="AIS1913" s="593"/>
      <c r="AIT1913" s="593"/>
      <c r="AIU1913" s="593"/>
      <c r="AIV1913" s="593"/>
      <c r="AIW1913" s="593"/>
      <c r="AIX1913" s="593"/>
      <c r="AIY1913" s="593"/>
      <c r="AIZ1913" s="593"/>
      <c r="AJA1913" s="593"/>
      <c r="AJB1913" s="593"/>
      <c r="AJC1913" s="593"/>
      <c r="AJD1913" s="593"/>
      <c r="AJE1913" s="593"/>
      <c r="AJF1913" s="593"/>
      <c r="AJG1913" s="593"/>
      <c r="AJH1913" s="593"/>
      <c r="AJI1913" s="593"/>
      <c r="AJJ1913" s="593"/>
      <c r="AJK1913" s="593"/>
      <c r="AJL1913" s="593"/>
      <c r="AJM1913" s="593"/>
      <c r="AJN1913" s="593"/>
      <c r="AJO1913" s="593"/>
      <c r="AJP1913" s="593"/>
      <c r="AJQ1913" s="593"/>
      <c r="AJR1913" s="593"/>
      <c r="AJS1913" s="593"/>
      <c r="AJT1913" s="593"/>
      <c r="AJU1913" s="593"/>
      <c r="AJV1913" s="593"/>
      <c r="AJW1913" s="593"/>
      <c r="AJX1913" s="593"/>
      <c r="AJY1913" s="593"/>
      <c r="AJZ1913" s="593"/>
      <c r="AKA1913" s="593"/>
      <c r="AKB1913" s="593"/>
      <c r="AKC1913" s="593"/>
      <c r="AKD1913" s="593"/>
      <c r="AKE1913" s="593"/>
      <c r="AKF1913" s="593"/>
      <c r="AKG1913" s="593"/>
      <c r="AKH1913" s="593"/>
      <c r="AKI1913" s="593"/>
      <c r="AKJ1913" s="593"/>
      <c r="AKK1913" s="593"/>
      <c r="AKL1913" s="593"/>
      <c r="AKM1913" s="593"/>
      <c r="AKN1913" s="593"/>
      <c r="AKO1913" s="593"/>
      <c r="AKP1913" s="593"/>
      <c r="AKQ1913" s="593"/>
      <c r="AKR1913" s="593"/>
      <c r="AKS1913" s="593"/>
      <c r="AKT1913" s="593"/>
      <c r="AKU1913" s="593"/>
      <c r="AKV1913" s="593"/>
      <c r="AKW1913" s="593"/>
      <c r="AKX1913" s="593"/>
      <c r="AKY1913" s="593"/>
      <c r="AKZ1913" s="593"/>
      <c r="ALA1913" s="593"/>
      <c r="ALB1913" s="593"/>
      <c r="ALC1913" s="593"/>
      <c r="ALD1913" s="593"/>
      <c r="ALE1913" s="593"/>
      <c r="ALF1913" s="593"/>
      <c r="ALG1913" s="593"/>
      <c r="ALH1913" s="593"/>
      <c r="ALI1913" s="593"/>
      <c r="ALJ1913" s="593"/>
      <c r="ALK1913" s="593"/>
      <c r="ALL1913" s="593"/>
      <c r="ALM1913" s="593"/>
      <c r="ALN1913" s="593"/>
      <c r="ALO1913" s="593"/>
      <c r="ALP1913" s="593"/>
      <c r="ALQ1913" s="593"/>
      <c r="ALR1913" s="593"/>
      <c r="ALS1913" s="593"/>
      <c r="ALT1913" s="593"/>
      <c r="ALU1913" s="593"/>
      <c r="ALV1913" s="593"/>
      <c r="ALW1913" s="593"/>
      <c r="ALX1913" s="593"/>
      <c r="ALY1913" s="593"/>
      <c r="ALZ1913" s="593"/>
      <c r="AMA1913" s="593"/>
      <c r="AMB1913" s="593"/>
      <c r="AMC1913" s="593"/>
      <c r="AMD1913" s="593"/>
      <c r="AME1913" s="593"/>
      <c r="AMF1913" s="593"/>
      <c r="AMG1913" s="593"/>
      <c r="AMH1913" s="593"/>
      <c r="AMI1913" s="593"/>
      <c r="AMJ1913" s="593"/>
      <c r="AMK1913" s="593"/>
      <c r="AML1913" s="593"/>
      <c r="AMM1913" s="593"/>
      <c r="AMN1913" s="593"/>
      <c r="AMO1913" s="593"/>
      <c r="AMP1913" s="593"/>
      <c r="AMQ1913" s="593"/>
      <c r="AMR1913" s="593"/>
      <c r="AMS1913" s="593"/>
      <c r="AMT1913" s="593"/>
      <c r="AMU1913" s="593"/>
      <c r="AMV1913" s="593"/>
      <c r="AMW1913" s="593"/>
      <c r="AMX1913" s="593"/>
      <c r="AMY1913" s="593"/>
      <c r="AMZ1913" s="593"/>
      <c r="ANA1913" s="593"/>
      <c r="ANB1913" s="593"/>
      <c r="ANC1913" s="593"/>
      <c r="AND1913" s="593"/>
      <c r="ANE1913" s="593"/>
      <c r="ANF1913" s="593"/>
      <c r="ANG1913" s="593"/>
      <c r="ANH1913" s="593"/>
      <c r="ANI1913" s="593"/>
      <c r="ANJ1913" s="593"/>
      <c r="ANK1913" s="593"/>
      <c r="ANL1913" s="593"/>
      <c r="ANM1913" s="593"/>
      <c r="ANN1913" s="593"/>
      <c r="ANO1913" s="593"/>
      <c r="ANP1913" s="593"/>
      <c r="ANQ1913" s="593"/>
      <c r="ANR1913" s="593"/>
      <c r="ANS1913" s="593"/>
      <c r="ANT1913" s="593"/>
      <c r="ANU1913" s="593"/>
      <c r="ANV1913" s="593"/>
      <c r="ANW1913" s="593"/>
      <c r="ANX1913" s="593"/>
      <c r="ANY1913" s="593"/>
      <c r="ANZ1913" s="593"/>
      <c r="AOA1913" s="593"/>
      <c r="AOB1913" s="593"/>
      <c r="AOC1913" s="593"/>
      <c r="AOD1913" s="593"/>
      <c r="AOE1913" s="593"/>
      <c r="AOF1913" s="593"/>
      <c r="AOG1913" s="593"/>
      <c r="AOH1913" s="593"/>
      <c r="AOI1913" s="593"/>
      <c r="AOJ1913" s="593"/>
      <c r="AOK1913" s="593"/>
      <c r="AOL1913" s="593"/>
      <c r="AOM1913" s="593"/>
      <c r="AON1913" s="593"/>
      <c r="AOO1913" s="593"/>
      <c r="AOP1913" s="593"/>
      <c r="AOQ1913" s="593"/>
      <c r="AOR1913" s="593"/>
      <c r="AOS1913" s="593"/>
      <c r="AOT1913" s="593"/>
      <c r="AOU1913" s="593"/>
      <c r="AOV1913" s="593"/>
      <c r="AOW1913" s="593"/>
      <c r="AOX1913" s="593"/>
      <c r="AOY1913" s="593"/>
      <c r="AOZ1913" s="593"/>
      <c r="APA1913" s="593"/>
      <c r="APB1913" s="593"/>
      <c r="APC1913" s="593"/>
      <c r="APD1913" s="593"/>
      <c r="APE1913" s="593"/>
      <c r="APF1913" s="593"/>
      <c r="APG1913" s="593"/>
      <c r="APH1913" s="593"/>
      <c r="API1913" s="593"/>
      <c r="APJ1913" s="593"/>
      <c r="APK1913" s="593"/>
      <c r="APL1913" s="593"/>
      <c r="APM1913" s="593"/>
      <c r="APN1913" s="593"/>
      <c r="APO1913" s="593"/>
      <c r="APP1913" s="593"/>
      <c r="APQ1913" s="593"/>
      <c r="APR1913" s="593"/>
      <c r="APS1913" s="593"/>
      <c r="APT1913" s="593"/>
      <c r="APU1913" s="593"/>
      <c r="APV1913" s="593"/>
      <c r="APW1913" s="593"/>
      <c r="APX1913" s="593"/>
      <c r="APY1913" s="593"/>
      <c r="APZ1913" s="593"/>
      <c r="AQA1913" s="593"/>
      <c r="AQB1913" s="593"/>
      <c r="AQC1913" s="593"/>
      <c r="AQD1913" s="593"/>
      <c r="AQE1913" s="593"/>
      <c r="AQF1913" s="593"/>
      <c r="AQG1913" s="593"/>
      <c r="AQH1913" s="593"/>
      <c r="AQI1913" s="593"/>
      <c r="AQJ1913" s="593"/>
      <c r="AQK1913" s="593"/>
      <c r="AQL1913" s="593"/>
      <c r="AQM1913" s="593"/>
      <c r="AQN1913" s="593"/>
      <c r="AQO1913" s="593"/>
      <c r="AQP1913" s="593"/>
      <c r="AQQ1913" s="593"/>
      <c r="AQR1913" s="593"/>
      <c r="AQS1913" s="593"/>
      <c r="AQT1913" s="593"/>
      <c r="AQU1913" s="593"/>
      <c r="AQV1913" s="593"/>
      <c r="AQW1913" s="593"/>
      <c r="AQX1913" s="593"/>
      <c r="AQY1913" s="593"/>
      <c r="AQZ1913" s="593"/>
      <c r="ARA1913" s="593"/>
      <c r="ARB1913" s="593"/>
      <c r="ARC1913" s="593"/>
      <c r="ARD1913" s="593"/>
      <c r="ARE1913" s="593"/>
      <c r="ARF1913" s="593"/>
      <c r="ARG1913" s="593"/>
      <c r="ARH1913" s="593"/>
      <c r="ARI1913" s="593"/>
      <c r="ARJ1913" s="593"/>
      <c r="ARK1913" s="593"/>
      <c r="ARL1913" s="593"/>
      <c r="ARM1913" s="593"/>
      <c r="ARN1913" s="593"/>
      <c r="ARO1913" s="593"/>
      <c r="ARP1913" s="593"/>
      <c r="ARQ1913" s="593"/>
      <c r="ARR1913" s="593"/>
      <c r="ARS1913" s="593"/>
      <c r="ART1913" s="593"/>
      <c r="ARU1913" s="593"/>
      <c r="ARV1913" s="593"/>
      <c r="ARW1913" s="593"/>
      <c r="ARX1913" s="593"/>
      <c r="ARY1913" s="593"/>
      <c r="ARZ1913" s="593"/>
      <c r="ASA1913" s="593"/>
      <c r="ASB1913" s="593"/>
      <c r="ASC1913" s="593"/>
      <c r="ASD1913" s="593"/>
      <c r="ASE1913" s="593"/>
      <c r="ASF1913" s="593"/>
      <c r="ASG1913" s="593"/>
      <c r="ASH1913" s="593"/>
      <c r="ASI1913" s="593"/>
      <c r="ASJ1913" s="593"/>
      <c r="ASK1913" s="593"/>
      <c r="ASL1913" s="593"/>
      <c r="ASM1913" s="593"/>
      <c r="ASN1913" s="593"/>
      <c r="ASO1913" s="593"/>
      <c r="ASP1913" s="593"/>
      <c r="ASQ1913" s="593"/>
      <c r="ASR1913" s="593"/>
      <c r="ASS1913" s="593"/>
      <c r="AST1913" s="593"/>
      <c r="ASU1913" s="593"/>
      <c r="ASV1913" s="593"/>
      <c r="ASW1913" s="593"/>
      <c r="ASX1913" s="593"/>
      <c r="ASY1913" s="593"/>
      <c r="ASZ1913" s="593"/>
      <c r="ATA1913" s="593"/>
      <c r="ATB1913" s="593"/>
      <c r="ATC1913" s="593"/>
      <c r="ATD1913" s="593"/>
      <c r="ATE1913" s="593"/>
      <c r="ATF1913" s="593"/>
      <c r="ATG1913" s="593"/>
      <c r="ATH1913" s="593"/>
      <c r="ATI1913" s="593"/>
      <c r="ATJ1913" s="593"/>
      <c r="ATK1913" s="593"/>
      <c r="ATL1913" s="593"/>
      <c r="ATM1913" s="593"/>
      <c r="ATN1913" s="593"/>
      <c r="ATO1913" s="593"/>
      <c r="ATP1913" s="593"/>
      <c r="ATQ1913" s="593"/>
      <c r="ATR1913" s="593"/>
      <c r="ATS1913" s="593"/>
      <c r="ATT1913" s="593"/>
      <c r="ATU1913" s="593"/>
      <c r="ATV1913" s="593"/>
      <c r="ATW1913" s="593"/>
      <c r="ATX1913" s="593"/>
      <c r="ATY1913" s="593"/>
      <c r="ATZ1913" s="593"/>
      <c r="AUA1913" s="593"/>
      <c r="AUB1913" s="593"/>
      <c r="AUC1913" s="593"/>
      <c r="AUD1913" s="593"/>
      <c r="AUE1913" s="593"/>
      <c r="AUF1913" s="593"/>
      <c r="AUG1913" s="593"/>
      <c r="AUH1913" s="593"/>
      <c r="AUI1913" s="593"/>
      <c r="AUJ1913" s="593"/>
      <c r="AUK1913" s="593"/>
      <c r="AUL1913" s="593"/>
      <c r="AUM1913" s="593"/>
      <c r="AUN1913" s="593"/>
      <c r="AUO1913" s="593"/>
      <c r="AUP1913" s="593"/>
      <c r="AUQ1913" s="593"/>
      <c r="AUR1913" s="593"/>
      <c r="AUS1913" s="593"/>
      <c r="AUT1913" s="593"/>
      <c r="AUU1913" s="593"/>
      <c r="AUV1913" s="593"/>
      <c r="AUW1913" s="593"/>
      <c r="AUX1913" s="593"/>
      <c r="AUY1913" s="593"/>
      <c r="AUZ1913" s="593"/>
      <c r="AVA1913" s="593"/>
      <c r="AVB1913" s="593"/>
      <c r="AVC1913" s="593"/>
      <c r="AVD1913" s="593"/>
      <c r="AVE1913" s="593"/>
      <c r="AVF1913" s="593"/>
      <c r="AVG1913" s="593"/>
      <c r="AVH1913" s="593"/>
      <c r="AVI1913" s="593"/>
      <c r="AVJ1913" s="593"/>
      <c r="AVK1913" s="593"/>
    </row>
    <row r="1914" spans="1:1259">
      <c r="A1914" s="715"/>
      <c r="B1914" s="564"/>
      <c r="C1914" s="564"/>
      <c r="D1914" s="676" t="s">
        <v>1067</v>
      </c>
      <c r="E1914" s="524"/>
      <c r="F1914" s="676"/>
      <c r="G1914" s="676">
        <v>2022</v>
      </c>
      <c r="H1914" s="676">
        <v>4</v>
      </c>
      <c r="I1914" s="687"/>
      <c r="J1914" s="677"/>
      <c r="K1914" s="676" t="s">
        <v>1429</v>
      </c>
      <c r="L1914" s="677" t="s">
        <v>1430</v>
      </c>
      <c r="M1914" s="677">
        <v>44636</v>
      </c>
      <c r="N1914" s="677">
        <v>44651</v>
      </c>
      <c r="O1914" s="677"/>
      <c r="P1914" s="677">
        <v>44643</v>
      </c>
      <c r="Q1914" s="677"/>
      <c r="R1914" s="677"/>
      <c r="S1914" s="676" t="s">
        <v>1401</v>
      </c>
      <c r="T1914" s="676">
        <v>72</v>
      </c>
      <c r="U1914" s="676" t="s">
        <v>1086</v>
      </c>
      <c r="V1914" s="676" t="s">
        <v>1072</v>
      </c>
      <c r="W1914" s="678">
        <v>475</v>
      </c>
      <c r="X1914" s="551">
        <v>24990</v>
      </c>
      <c r="Y1914" s="693">
        <v>11870250</v>
      </c>
      <c r="Z1914" s="680">
        <v>0.37</v>
      </c>
      <c r="AA1914" s="682">
        <f>Y1914*Z1914</f>
        <v>4391992.5</v>
      </c>
      <c r="AB1914" s="521"/>
      <c r="AC1914" s="668">
        <v>0</v>
      </c>
      <c r="AD1914" s="676"/>
      <c r="AE1914" s="684"/>
      <c r="AF1914" s="695">
        <f>AA1914+AD1914+AE1914</f>
        <v>4391992.5</v>
      </c>
      <c r="AG1914" s="676" t="s">
        <v>47</v>
      </c>
      <c r="AH1914" s="641">
        <v>10</v>
      </c>
      <c r="AI1914" s="676">
        <v>30</v>
      </c>
      <c r="AJ1914" s="676" t="s">
        <v>1431</v>
      </c>
      <c r="AK1914" s="676" t="s">
        <v>1432</v>
      </c>
      <c r="AL1914" s="696">
        <v>83201</v>
      </c>
      <c r="AM1914" s="676" t="s">
        <v>52</v>
      </c>
      <c r="AN1914" s="676" t="s">
        <v>50</v>
      </c>
      <c r="AO1914" s="676"/>
      <c r="AP1914" s="676" t="s">
        <v>38</v>
      </c>
      <c r="AQ1914" s="676"/>
      <c r="AR1914" s="676"/>
      <c r="AS1914" s="523"/>
      <c r="AT1914" s="523"/>
      <c r="AU1914" s="523"/>
      <c r="AV1914" s="674"/>
      <c r="AW1914" s="673" t="str">
        <f>U1914</f>
        <v>12005833C</v>
      </c>
      <c r="AX1914" s="673" cm="1">
        <f t="array" ref="AX1914">SUM(MID(0&amp;AW1914,LARGE(INDEX(ISNUMBER(--MID(AW1914,ROW($1:$8),1))*ROW($1:$8),),ROW($1:$8))+1,1)*10^ROW($1:$8)/10)</f>
        <v>12005833</v>
      </c>
      <c r="AY1914" s="673" t="str">
        <f>VLOOKUP($AX1914,'Item Master Data'!$A:$F,3,FALSE)</f>
        <v>Q.PEAK DUO XL G10 BFG</v>
      </c>
      <c r="AZ1914" s="673">
        <f>VLOOKUP($AX1914,'Item Master Data'!$A:$F,6,FALSE)</f>
        <v>475</v>
      </c>
      <c r="BA1914" s="673" t="e">
        <f>X1914/BB1914</f>
        <v>#VALUE!</v>
      </c>
      <c r="BB1914" s="673" t="str">
        <f>VLOOKUP(AX1914,'Item Master Data'!$A:$G,7,FALSE)</f>
        <v> 30</v>
      </c>
      <c r="BC1914" s="673"/>
      <c r="BD1914" s="673">
        <f>W1914-AZ1914</f>
        <v>0</v>
      </c>
      <c r="BE1914" s="593"/>
      <c r="BF1914" s="593"/>
      <c r="BG1914" s="593"/>
      <c r="BH1914" s="593"/>
      <c r="BI1914" s="593"/>
      <c r="BJ1914" s="593"/>
      <c r="BK1914" s="593"/>
      <c r="BL1914" s="593"/>
      <c r="BM1914" s="593"/>
      <c r="BN1914" s="593"/>
      <c r="BO1914" s="593"/>
      <c r="BP1914" s="593"/>
      <c r="BQ1914" s="593"/>
      <c r="BR1914" s="593"/>
      <c r="BS1914" s="593"/>
      <c r="BT1914" s="593"/>
      <c r="BU1914" s="593"/>
      <c r="BV1914" s="593"/>
      <c r="BW1914" s="593"/>
      <c r="BX1914" s="593"/>
      <c r="BY1914" s="593"/>
      <c r="BZ1914" s="593"/>
      <c r="CA1914" s="593"/>
      <c r="CB1914" s="593"/>
      <c r="CC1914" s="593"/>
      <c r="CD1914" s="593"/>
      <c r="CE1914" s="593"/>
      <c r="CF1914" s="593"/>
      <c r="CG1914" s="593"/>
      <c r="CH1914" s="593"/>
      <c r="CI1914" s="593"/>
      <c r="CJ1914" s="593"/>
      <c r="CK1914" s="593"/>
      <c r="CL1914" s="593"/>
      <c r="CM1914" s="593"/>
      <c r="CN1914" s="593"/>
      <c r="CO1914" s="593"/>
      <c r="CP1914" s="593"/>
      <c r="CQ1914" s="593"/>
      <c r="CR1914" s="593"/>
      <c r="CS1914" s="593"/>
      <c r="CT1914" s="593"/>
      <c r="CU1914" s="593"/>
      <c r="CV1914" s="593"/>
      <c r="CW1914" s="593"/>
      <c r="CX1914" s="593"/>
      <c r="CY1914" s="593"/>
      <c r="CZ1914" s="593"/>
      <c r="DA1914" s="593"/>
      <c r="DB1914" s="593"/>
      <c r="DC1914" s="593"/>
      <c r="DD1914" s="593"/>
      <c r="DE1914" s="593"/>
      <c r="DF1914" s="593"/>
      <c r="DG1914" s="593"/>
      <c r="DH1914" s="593"/>
      <c r="DI1914" s="593"/>
      <c r="DJ1914" s="593"/>
      <c r="DK1914" s="593"/>
      <c r="DL1914" s="593"/>
      <c r="DM1914" s="593"/>
      <c r="DN1914" s="593"/>
      <c r="DO1914" s="593"/>
      <c r="DP1914" s="593"/>
      <c r="DQ1914" s="593"/>
      <c r="DR1914" s="593"/>
      <c r="DS1914" s="593"/>
      <c r="DT1914" s="593"/>
      <c r="DU1914" s="593"/>
      <c r="DV1914" s="593"/>
      <c r="DW1914" s="593"/>
      <c r="DX1914" s="593"/>
      <c r="DY1914" s="593"/>
      <c r="DZ1914" s="593"/>
      <c r="EA1914" s="593"/>
      <c r="EB1914" s="593"/>
      <c r="EC1914" s="593"/>
      <c r="ED1914" s="593"/>
      <c r="EE1914" s="593"/>
      <c r="EF1914" s="593"/>
      <c r="EG1914" s="593"/>
      <c r="EH1914" s="593"/>
      <c r="EI1914" s="593"/>
      <c r="EJ1914" s="593"/>
      <c r="EK1914" s="593"/>
      <c r="EL1914" s="593"/>
      <c r="EM1914" s="593"/>
      <c r="EN1914" s="593"/>
      <c r="EO1914" s="593"/>
      <c r="EP1914" s="593"/>
      <c r="EQ1914" s="593"/>
      <c r="ER1914" s="593"/>
      <c r="ES1914" s="593"/>
      <c r="ET1914" s="593"/>
      <c r="EU1914" s="593"/>
      <c r="EV1914" s="593"/>
      <c r="EW1914" s="593"/>
      <c r="EX1914" s="593"/>
      <c r="EY1914" s="593"/>
      <c r="EZ1914" s="593"/>
      <c r="FA1914" s="593"/>
      <c r="FB1914" s="593"/>
      <c r="FC1914" s="593"/>
      <c r="FD1914" s="593"/>
      <c r="FE1914" s="593"/>
      <c r="FF1914" s="593"/>
      <c r="FG1914" s="593"/>
      <c r="FH1914" s="593"/>
      <c r="FI1914" s="593"/>
      <c r="FJ1914" s="593"/>
      <c r="FK1914" s="593"/>
      <c r="FL1914" s="593"/>
      <c r="FM1914" s="593"/>
      <c r="FN1914" s="593"/>
      <c r="FO1914" s="593"/>
      <c r="FP1914" s="593"/>
      <c r="FQ1914" s="593"/>
      <c r="FR1914" s="593"/>
      <c r="FS1914" s="593"/>
      <c r="FT1914" s="593"/>
      <c r="FU1914" s="593"/>
      <c r="FV1914" s="593"/>
      <c r="FW1914" s="593"/>
      <c r="FX1914" s="593"/>
      <c r="FY1914" s="593"/>
      <c r="FZ1914" s="593"/>
      <c r="GA1914" s="593"/>
      <c r="GB1914" s="593"/>
      <c r="GC1914" s="593"/>
      <c r="GD1914" s="593"/>
      <c r="GE1914" s="593"/>
      <c r="GF1914" s="593"/>
      <c r="GG1914" s="593"/>
      <c r="GH1914" s="593"/>
      <c r="GI1914" s="593"/>
      <c r="GJ1914" s="593"/>
      <c r="GK1914" s="593"/>
      <c r="GL1914" s="593"/>
      <c r="GM1914" s="593"/>
      <c r="GN1914" s="593"/>
      <c r="GO1914" s="593"/>
      <c r="GP1914" s="593"/>
      <c r="GQ1914" s="593"/>
      <c r="GR1914" s="593"/>
      <c r="GS1914" s="593"/>
      <c r="GT1914" s="593"/>
      <c r="GU1914" s="593"/>
      <c r="GV1914" s="593"/>
      <c r="GW1914" s="593"/>
      <c r="GX1914" s="593"/>
      <c r="GY1914" s="593"/>
      <c r="GZ1914" s="593"/>
      <c r="HA1914" s="593"/>
      <c r="HB1914" s="593"/>
      <c r="HC1914" s="593"/>
      <c r="HD1914" s="593"/>
      <c r="HE1914" s="593"/>
      <c r="HF1914" s="593"/>
      <c r="HG1914" s="593"/>
      <c r="HH1914" s="593"/>
      <c r="HI1914" s="593"/>
      <c r="HJ1914" s="593"/>
      <c r="HK1914" s="593"/>
      <c r="HL1914" s="593"/>
      <c r="HM1914" s="593"/>
      <c r="HN1914" s="593"/>
      <c r="HO1914" s="593"/>
      <c r="HP1914" s="593"/>
      <c r="HQ1914" s="593"/>
      <c r="HR1914" s="593"/>
      <c r="HS1914" s="593"/>
      <c r="HT1914" s="593"/>
      <c r="HU1914" s="593"/>
      <c r="HV1914" s="593"/>
      <c r="HW1914" s="593"/>
      <c r="HX1914" s="593"/>
      <c r="HY1914" s="593"/>
      <c r="HZ1914" s="593"/>
      <c r="IA1914" s="593"/>
      <c r="IB1914" s="593"/>
      <c r="IC1914" s="593"/>
      <c r="ID1914" s="593"/>
      <c r="IE1914" s="593"/>
      <c r="IF1914" s="593"/>
      <c r="IG1914" s="593"/>
      <c r="IH1914" s="593"/>
      <c r="II1914" s="593"/>
      <c r="IJ1914" s="593"/>
      <c r="IK1914" s="593"/>
      <c r="IL1914" s="593"/>
      <c r="IM1914" s="593"/>
      <c r="IN1914" s="593"/>
      <c r="IO1914" s="593"/>
      <c r="IP1914" s="593"/>
      <c r="IQ1914" s="593"/>
      <c r="IR1914" s="593"/>
      <c r="IS1914" s="593"/>
      <c r="IT1914" s="593"/>
      <c r="IU1914" s="593"/>
      <c r="IV1914" s="593"/>
      <c r="IW1914" s="593"/>
      <c r="IX1914" s="593"/>
      <c r="IY1914" s="593"/>
      <c r="IZ1914" s="593"/>
      <c r="JA1914" s="593"/>
      <c r="JB1914" s="593"/>
      <c r="JC1914" s="593"/>
      <c r="JD1914" s="593"/>
      <c r="JE1914" s="593"/>
      <c r="JF1914" s="593"/>
      <c r="JG1914" s="593"/>
      <c r="JH1914" s="593"/>
      <c r="JI1914" s="593"/>
      <c r="JJ1914" s="593"/>
      <c r="JK1914" s="593"/>
      <c r="JL1914" s="593"/>
      <c r="JM1914" s="593"/>
      <c r="JN1914" s="593"/>
      <c r="JO1914" s="593"/>
      <c r="JP1914" s="593"/>
      <c r="JQ1914" s="593"/>
      <c r="JR1914" s="593"/>
      <c r="JS1914" s="593"/>
      <c r="JT1914" s="593"/>
      <c r="JU1914" s="593"/>
      <c r="JV1914" s="593"/>
      <c r="JW1914" s="593"/>
      <c r="JX1914" s="593"/>
      <c r="JY1914" s="593"/>
      <c r="JZ1914" s="593"/>
      <c r="KA1914" s="593"/>
      <c r="KB1914" s="593"/>
      <c r="KC1914" s="593"/>
      <c r="KD1914" s="593"/>
      <c r="KE1914" s="593"/>
      <c r="KF1914" s="593"/>
      <c r="KG1914" s="593"/>
      <c r="KH1914" s="593"/>
      <c r="KI1914" s="593"/>
      <c r="KJ1914" s="593"/>
      <c r="KK1914" s="593"/>
      <c r="KL1914" s="593"/>
      <c r="KM1914" s="593"/>
      <c r="KN1914" s="593"/>
      <c r="KO1914" s="593"/>
      <c r="KP1914" s="593"/>
      <c r="KQ1914" s="593"/>
      <c r="KR1914" s="593"/>
      <c r="KS1914" s="593"/>
      <c r="KT1914" s="593"/>
      <c r="KU1914" s="593"/>
      <c r="KV1914" s="593"/>
      <c r="KW1914" s="593"/>
      <c r="KX1914" s="593"/>
      <c r="KY1914" s="593"/>
      <c r="KZ1914" s="593"/>
      <c r="LA1914" s="593"/>
      <c r="LB1914" s="593"/>
      <c r="LC1914" s="593"/>
      <c r="LD1914" s="593"/>
      <c r="LE1914" s="593"/>
      <c r="LF1914" s="593"/>
      <c r="LG1914" s="593"/>
      <c r="LH1914" s="593"/>
      <c r="LI1914" s="593"/>
      <c r="LJ1914" s="593"/>
      <c r="LK1914" s="593"/>
      <c r="LL1914" s="593"/>
      <c r="LM1914" s="593"/>
      <c r="LN1914" s="593"/>
      <c r="LO1914" s="593"/>
      <c r="LP1914" s="593"/>
      <c r="LQ1914" s="593"/>
      <c r="LR1914" s="593"/>
      <c r="LS1914" s="593"/>
      <c r="LT1914" s="593"/>
      <c r="LU1914" s="593"/>
      <c r="LV1914" s="593"/>
      <c r="LW1914" s="593"/>
      <c r="LX1914" s="593"/>
      <c r="LY1914" s="593"/>
      <c r="LZ1914" s="593"/>
      <c r="MA1914" s="593"/>
      <c r="MB1914" s="593"/>
      <c r="MC1914" s="593"/>
      <c r="MD1914" s="593"/>
      <c r="ME1914" s="593"/>
      <c r="MF1914" s="593"/>
      <c r="MG1914" s="593"/>
      <c r="MH1914" s="593"/>
      <c r="MI1914" s="593"/>
      <c r="MJ1914" s="593"/>
      <c r="MK1914" s="593"/>
      <c r="ML1914" s="593"/>
      <c r="MM1914" s="593"/>
      <c r="MN1914" s="593"/>
      <c r="MO1914" s="593"/>
      <c r="MP1914" s="593"/>
      <c r="MQ1914" s="593"/>
      <c r="MR1914" s="593"/>
      <c r="MS1914" s="593"/>
      <c r="MT1914" s="593"/>
      <c r="MU1914" s="593"/>
      <c r="MV1914" s="593"/>
      <c r="MW1914" s="593"/>
      <c r="MX1914" s="593"/>
      <c r="MY1914" s="593"/>
      <c r="MZ1914" s="593"/>
      <c r="NA1914" s="593"/>
      <c r="NB1914" s="593"/>
      <c r="NC1914" s="593"/>
      <c r="ND1914" s="593"/>
      <c r="NE1914" s="593"/>
      <c r="NF1914" s="593"/>
      <c r="NG1914" s="593"/>
      <c r="NH1914" s="593"/>
      <c r="NI1914" s="593"/>
      <c r="NJ1914" s="593"/>
      <c r="NK1914" s="593"/>
      <c r="NL1914" s="593"/>
      <c r="NM1914" s="593"/>
      <c r="NN1914" s="593"/>
      <c r="NO1914" s="593"/>
      <c r="NP1914" s="593"/>
      <c r="NQ1914" s="593"/>
      <c r="NR1914" s="593"/>
      <c r="NS1914" s="593"/>
      <c r="NT1914" s="593"/>
      <c r="NU1914" s="593"/>
      <c r="NV1914" s="593"/>
      <c r="NW1914" s="593"/>
      <c r="NX1914" s="593"/>
      <c r="NY1914" s="593"/>
      <c r="NZ1914" s="593"/>
      <c r="OA1914" s="593"/>
      <c r="OB1914" s="593"/>
      <c r="OC1914" s="593"/>
      <c r="OD1914" s="593"/>
      <c r="OE1914" s="593"/>
      <c r="OF1914" s="593"/>
      <c r="OG1914" s="593"/>
      <c r="OH1914" s="593"/>
      <c r="OI1914" s="593"/>
      <c r="OJ1914" s="593"/>
      <c r="OK1914" s="593"/>
      <c r="OL1914" s="593"/>
      <c r="OM1914" s="593"/>
      <c r="ON1914" s="593"/>
      <c r="OO1914" s="593"/>
      <c r="OP1914" s="593"/>
      <c r="OQ1914" s="593"/>
      <c r="OR1914" s="593"/>
      <c r="OS1914" s="593"/>
      <c r="OT1914" s="593"/>
      <c r="OU1914" s="593"/>
      <c r="OV1914" s="593"/>
      <c r="OW1914" s="593"/>
      <c r="OX1914" s="593"/>
      <c r="OY1914" s="593"/>
      <c r="OZ1914" s="593"/>
      <c r="PA1914" s="593"/>
      <c r="PB1914" s="593"/>
      <c r="PC1914" s="593"/>
      <c r="PD1914" s="593"/>
      <c r="PE1914" s="593"/>
      <c r="PF1914" s="593"/>
      <c r="PG1914" s="593"/>
      <c r="PH1914" s="593"/>
      <c r="PI1914" s="593"/>
      <c r="PJ1914" s="593"/>
      <c r="PK1914" s="593"/>
      <c r="PL1914" s="593"/>
      <c r="PM1914" s="593"/>
      <c r="PN1914" s="593"/>
      <c r="PO1914" s="593"/>
      <c r="PP1914" s="593"/>
      <c r="PQ1914" s="593"/>
      <c r="PR1914" s="593"/>
      <c r="PS1914" s="593"/>
      <c r="PT1914" s="593"/>
      <c r="PU1914" s="593"/>
      <c r="PV1914" s="593"/>
      <c r="PW1914" s="593"/>
      <c r="PX1914" s="593"/>
      <c r="PY1914" s="593"/>
      <c r="PZ1914" s="593"/>
      <c r="QA1914" s="593"/>
      <c r="QB1914" s="593"/>
      <c r="QC1914" s="593"/>
      <c r="QD1914" s="593"/>
      <c r="QE1914" s="593"/>
      <c r="QF1914" s="593"/>
      <c r="QG1914" s="593"/>
      <c r="QH1914" s="593"/>
      <c r="QI1914" s="593"/>
      <c r="QJ1914" s="593"/>
      <c r="QK1914" s="593"/>
      <c r="QL1914" s="593"/>
      <c r="QM1914" s="593"/>
      <c r="QN1914" s="593"/>
      <c r="QO1914" s="593"/>
      <c r="QP1914" s="593"/>
      <c r="QQ1914" s="593"/>
      <c r="QR1914" s="593"/>
      <c r="QS1914" s="593"/>
      <c r="QT1914" s="593"/>
      <c r="QU1914" s="593"/>
      <c r="QV1914" s="593"/>
      <c r="QW1914" s="593"/>
      <c r="QX1914" s="593"/>
      <c r="QY1914" s="593"/>
      <c r="QZ1914" s="593"/>
      <c r="RA1914" s="593"/>
      <c r="RB1914" s="593"/>
      <c r="RC1914" s="593"/>
      <c r="RD1914" s="593"/>
      <c r="RE1914" s="593"/>
      <c r="RF1914" s="593"/>
      <c r="RG1914" s="593"/>
      <c r="RH1914" s="593"/>
      <c r="RI1914" s="593"/>
      <c r="RJ1914" s="593"/>
      <c r="RK1914" s="593"/>
      <c r="RL1914" s="593"/>
      <c r="RM1914" s="593"/>
      <c r="RN1914" s="593"/>
      <c r="RO1914" s="593"/>
      <c r="RP1914" s="593"/>
      <c r="RQ1914" s="593"/>
      <c r="RR1914" s="593"/>
      <c r="RS1914" s="593"/>
      <c r="RT1914" s="593"/>
      <c r="RU1914" s="593"/>
      <c r="RV1914" s="593"/>
      <c r="RW1914" s="593"/>
      <c r="RX1914" s="593"/>
      <c r="RY1914" s="593"/>
      <c r="RZ1914" s="593"/>
      <c r="SA1914" s="593"/>
      <c r="SB1914" s="593"/>
      <c r="SC1914" s="593"/>
      <c r="SD1914" s="593"/>
      <c r="SE1914" s="593"/>
      <c r="SF1914" s="593"/>
      <c r="SG1914" s="593"/>
      <c r="SH1914" s="593"/>
      <c r="SI1914" s="593"/>
      <c r="SJ1914" s="593"/>
      <c r="SK1914" s="593"/>
      <c r="SL1914" s="593"/>
      <c r="SM1914" s="593"/>
      <c r="SN1914" s="593"/>
      <c r="SO1914" s="593"/>
      <c r="SP1914" s="593"/>
      <c r="SQ1914" s="593"/>
      <c r="SR1914" s="593"/>
      <c r="SS1914" s="593"/>
      <c r="ST1914" s="593"/>
      <c r="SU1914" s="593"/>
      <c r="SV1914" s="593"/>
      <c r="SW1914" s="593"/>
      <c r="SX1914" s="593"/>
      <c r="SY1914" s="593"/>
      <c r="SZ1914" s="593"/>
      <c r="TA1914" s="593"/>
      <c r="TB1914" s="593"/>
      <c r="TC1914" s="593"/>
      <c r="TD1914" s="593"/>
      <c r="TE1914" s="593"/>
      <c r="TF1914" s="593"/>
      <c r="TG1914" s="593"/>
      <c r="TH1914" s="593"/>
      <c r="TI1914" s="593"/>
      <c r="TJ1914" s="593"/>
      <c r="TK1914" s="593"/>
      <c r="TL1914" s="593"/>
      <c r="TM1914" s="593"/>
      <c r="TN1914" s="593"/>
      <c r="TO1914" s="593"/>
      <c r="TP1914" s="593"/>
      <c r="TQ1914" s="593"/>
      <c r="TR1914" s="593"/>
      <c r="TS1914" s="593"/>
      <c r="TT1914" s="593"/>
      <c r="TU1914" s="593"/>
      <c r="TV1914" s="593"/>
      <c r="TW1914" s="593"/>
      <c r="TX1914" s="593"/>
      <c r="TY1914" s="593"/>
      <c r="TZ1914" s="593"/>
      <c r="UA1914" s="593"/>
      <c r="UB1914" s="593"/>
      <c r="UC1914" s="593"/>
      <c r="UD1914" s="593"/>
      <c r="UE1914" s="593"/>
      <c r="UF1914" s="593"/>
      <c r="UG1914" s="593"/>
      <c r="UH1914" s="593"/>
      <c r="UI1914" s="593"/>
      <c r="UJ1914" s="593"/>
      <c r="UK1914" s="593"/>
      <c r="UL1914" s="593"/>
      <c r="UM1914" s="593"/>
      <c r="UN1914" s="593"/>
      <c r="UO1914" s="593"/>
      <c r="UP1914" s="593"/>
      <c r="UQ1914" s="593"/>
      <c r="UR1914" s="593"/>
      <c r="US1914" s="593"/>
      <c r="UT1914" s="593"/>
      <c r="UU1914" s="593"/>
      <c r="UV1914" s="593"/>
      <c r="UW1914" s="593"/>
      <c r="UX1914" s="593"/>
      <c r="UY1914" s="593"/>
      <c r="UZ1914" s="593"/>
      <c r="VA1914" s="593"/>
      <c r="VB1914" s="593"/>
      <c r="VC1914" s="593"/>
      <c r="VD1914" s="593"/>
      <c r="VE1914" s="593"/>
      <c r="VF1914" s="593"/>
      <c r="VG1914" s="593"/>
      <c r="VH1914" s="593"/>
      <c r="VI1914" s="593"/>
      <c r="VJ1914" s="593"/>
      <c r="VK1914" s="593"/>
      <c r="VL1914" s="593"/>
      <c r="VM1914" s="593"/>
      <c r="VN1914" s="593"/>
      <c r="VO1914" s="593"/>
      <c r="VP1914" s="593"/>
      <c r="VQ1914" s="593"/>
      <c r="VR1914" s="593"/>
      <c r="VS1914" s="593"/>
      <c r="VT1914" s="593"/>
      <c r="VU1914" s="593"/>
      <c r="VV1914" s="593"/>
      <c r="VW1914" s="593"/>
      <c r="VX1914" s="593"/>
      <c r="VY1914" s="593"/>
      <c r="VZ1914" s="593"/>
      <c r="WA1914" s="593"/>
      <c r="WB1914" s="593"/>
      <c r="WC1914" s="593"/>
      <c r="WD1914" s="593"/>
      <c r="WE1914" s="593"/>
      <c r="WF1914" s="593"/>
      <c r="WG1914" s="593"/>
      <c r="WH1914" s="593"/>
      <c r="WI1914" s="593"/>
      <c r="WJ1914" s="593"/>
      <c r="WK1914" s="593"/>
      <c r="WL1914" s="593"/>
      <c r="WM1914" s="593"/>
      <c r="WN1914" s="593"/>
      <c r="WO1914" s="593"/>
      <c r="WP1914" s="593"/>
      <c r="WQ1914" s="593"/>
      <c r="WR1914" s="593"/>
      <c r="WS1914" s="593"/>
      <c r="WT1914" s="593"/>
      <c r="WU1914" s="593"/>
      <c r="WV1914" s="593"/>
      <c r="WW1914" s="593"/>
      <c r="WX1914" s="593"/>
      <c r="WY1914" s="593"/>
      <c r="WZ1914" s="593"/>
      <c r="XA1914" s="593"/>
      <c r="XB1914" s="593"/>
      <c r="XC1914" s="593"/>
      <c r="XD1914" s="593"/>
      <c r="XE1914" s="593"/>
      <c r="XF1914" s="593"/>
      <c r="XG1914" s="593"/>
      <c r="XH1914" s="593"/>
      <c r="XI1914" s="593"/>
      <c r="XJ1914" s="593"/>
      <c r="XK1914" s="593"/>
      <c r="XL1914" s="593"/>
      <c r="XM1914" s="593"/>
      <c r="XN1914" s="593"/>
      <c r="XO1914" s="593"/>
      <c r="XP1914" s="593"/>
      <c r="XQ1914" s="593"/>
      <c r="XR1914" s="593"/>
      <c r="XS1914" s="593"/>
      <c r="XT1914" s="593"/>
      <c r="XU1914" s="593"/>
      <c r="XV1914" s="593"/>
      <c r="XW1914" s="593"/>
      <c r="XX1914" s="593"/>
      <c r="XY1914" s="593"/>
      <c r="XZ1914" s="593"/>
      <c r="YA1914" s="593"/>
      <c r="YB1914" s="593"/>
      <c r="YC1914" s="593"/>
      <c r="YD1914" s="593"/>
      <c r="YE1914" s="593"/>
      <c r="YF1914" s="593"/>
      <c r="YG1914" s="593"/>
      <c r="YH1914" s="593"/>
      <c r="YI1914" s="593"/>
      <c r="YJ1914" s="593"/>
      <c r="YK1914" s="593"/>
      <c r="YL1914" s="593"/>
      <c r="YM1914" s="593"/>
      <c r="YN1914" s="593"/>
      <c r="YO1914" s="593"/>
      <c r="YP1914" s="593"/>
      <c r="YQ1914" s="593"/>
      <c r="YR1914" s="593"/>
      <c r="YS1914" s="593"/>
      <c r="YT1914" s="593"/>
      <c r="YU1914" s="593"/>
      <c r="YV1914" s="593"/>
      <c r="YW1914" s="593"/>
      <c r="YX1914" s="593"/>
      <c r="YY1914" s="593"/>
      <c r="YZ1914" s="593"/>
      <c r="ZA1914" s="593"/>
      <c r="ZB1914" s="593"/>
      <c r="ZC1914" s="593"/>
      <c r="ZD1914" s="593"/>
      <c r="ZE1914" s="593"/>
      <c r="ZF1914" s="593"/>
      <c r="ZG1914" s="593"/>
      <c r="ZH1914" s="593"/>
      <c r="ZI1914" s="593"/>
      <c r="ZJ1914" s="593"/>
      <c r="ZK1914" s="593"/>
      <c r="ZL1914" s="593"/>
      <c r="ZM1914" s="593"/>
      <c r="ZN1914" s="593"/>
      <c r="ZO1914" s="593"/>
      <c r="ZP1914" s="593"/>
      <c r="ZQ1914" s="593"/>
      <c r="ZR1914" s="593"/>
      <c r="ZS1914" s="593"/>
      <c r="ZT1914" s="593"/>
      <c r="ZU1914" s="593"/>
      <c r="ZV1914" s="593"/>
      <c r="ZW1914" s="593"/>
      <c r="ZX1914" s="593"/>
      <c r="ZY1914" s="593"/>
      <c r="ZZ1914" s="593"/>
      <c r="AAA1914" s="593"/>
      <c r="AAB1914" s="593"/>
      <c r="AAC1914" s="593"/>
      <c r="AAD1914" s="593"/>
      <c r="AAE1914" s="593"/>
      <c r="AAF1914" s="593"/>
      <c r="AAG1914" s="593"/>
      <c r="AAH1914" s="593"/>
      <c r="AAI1914" s="593"/>
      <c r="AAJ1914" s="593"/>
      <c r="AAK1914" s="593"/>
      <c r="AAL1914" s="593"/>
      <c r="AAM1914" s="593"/>
      <c r="AAN1914" s="593"/>
      <c r="AAO1914" s="593"/>
      <c r="AAP1914" s="593"/>
      <c r="AAQ1914" s="593"/>
      <c r="AAR1914" s="593"/>
      <c r="AAS1914" s="593"/>
      <c r="AAT1914" s="593"/>
      <c r="AAU1914" s="593"/>
      <c r="AAV1914" s="593"/>
      <c r="AAW1914" s="593"/>
      <c r="AAX1914" s="593"/>
      <c r="AAY1914" s="593"/>
      <c r="AAZ1914" s="593"/>
      <c r="ABA1914" s="593"/>
      <c r="ABB1914" s="593"/>
      <c r="ABC1914" s="593"/>
      <c r="ABD1914" s="593"/>
      <c r="ABE1914" s="593"/>
      <c r="ABF1914" s="593"/>
      <c r="ABG1914" s="593"/>
      <c r="ABH1914" s="593"/>
      <c r="ABI1914" s="593"/>
      <c r="ABJ1914" s="593"/>
      <c r="ABK1914" s="593"/>
      <c r="ABL1914" s="593"/>
      <c r="ABM1914" s="593"/>
      <c r="ABN1914" s="593"/>
      <c r="ABO1914" s="593"/>
      <c r="ABP1914" s="593"/>
      <c r="ABQ1914" s="593"/>
      <c r="ABR1914" s="593"/>
      <c r="ABS1914" s="593"/>
      <c r="ABT1914" s="593"/>
      <c r="ABU1914" s="593"/>
      <c r="ABV1914" s="593"/>
      <c r="ABW1914" s="593"/>
      <c r="ABX1914" s="593"/>
      <c r="ABY1914" s="593"/>
      <c r="ABZ1914" s="593"/>
      <c r="ACA1914" s="593"/>
      <c r="ACB1914" s="593"/>
      <c r="ACC1914" s="593"/>
      <c r="ACD1914" s="593"/>
      <c r="ACE1914" s="593"/>
      <c r="ACF1914" s="593"/>
      <c r="ACG1914" s="593"/>
      <c r="ACH1914" s="593"/>
      <c r="ACI1914" s="593"/>
      <c r="ACJ1914" s="593"/>
      <c r="ACK1914" s="593"/>
      <c r="ACL1914" s="593"/>
      <c r="ACM1914" s="593"/>
      <c r="ACN1914" s="593"/>
      <c r="ACO1914" s="593"/>
      <c r="ACP1914" s="593"/>
      <c r="ACQ1914" s="593"/>
      <c r="ACR1914" s="593"/>
      <c r="ACS1914" s="593"/>
      <c r="ACT1914" s="593"/>
      <c r="ACU1914" s="593"/>
      <c r="ACV1914" s="593"/>
      <c r="ACW1914" s="593"/>
      <c r="ACX1914" s="593"/>
      <c r="ACY1914" s="593"/>
      <c r="ACZ1914" s="593"/>
      <c r="ADA1914" s="593"/>
      <c r="ADB1914" s="593"/>
      <c r="ADC1914" s="593"/>
      <c r="ADD1914" s="593"/>
      <c r="ADE1914" s="593"/>
      <c r="ADF1914" s="593"/>
      <c r="ADG1914" s="593"/>
      <c r="ADH1914" s="593"/>
      <c r="ADI1914" s="593"/>
      <c r="ADJ1914" s="593"/>
      <c r="ADK1914" s="593"/>
      <c r="ADL1914" s="593"/>
      <c r="ADM1914" s="593"/>
      <c r="ADN1914" s="593"/>
      <c r="ADO1914" s="593"/>
      <c r="ADP1914" s="593"/>
      <c r="ADQ1914" s="593"/>
      <c r="ADR1914" s="593"/>
      <c r="ADS1914" s="593"/>
      <c r="ADT1914" s="593"/>
      <c r="ADU1914" s="593"/>
      <c r="ADV1914" s="593"/>
      <c r="ADW1914" s="593"/>
      <c r="ADX1914" s="593"/>
      <c r="ADY1914" s="593"/>
      <c r="ADZ1914" s="593"/>
      <c r="AEA1914" s="593"/>
      <c r="AEB1914" s="593"/>
      <c r="AEC1914" s="593"/>
      <c r="AED1914" s="593"/>
      <c r="AEE1914" s="593"/>
      <c r="AEF1914" s="593"/>
      <c r="AEG1914" s="593"/>
      <c r="AEH1914" s="593"/>
      <c r="AEI1914" s="593"/>
      <c r="AEJ1914" s="593"/>
      <c r="AEK1914" s="593"/>
      <c r="AEL1914" s="593"/>
      <c r="AEM1914" s="593"/>
      <c r="AEN1914" s="593"/>
      <c r="AEO1914" s="593"/>
      <c r="AEP1914" s="593"/>
      <c r="AEQ1914" s="593"/>
      <c r="AER1914" s="593"/>
      <c r="AES1914" s="593"/>
      <c r="AET1914" s="593"/>
      <c r="AEU1914" s="593"/>
      <c r="AEV1914" s="593"/>
      <c r="AEW1914" s="593"/>
      <c r="AEX1914" s="593"/>
      <c r="AEY1914" s="593"/>
      <c r="AEZ1914" s="593"/>
      <c r="AFA1914" s="593"/>
      <c r="AFB1914" s="593"/>
      <c r="AFC1914" s="593"/>
      <c r="AFD1914" s="593"/>
      <c r="AFE1914" s="593"/>
      <c r="AFF1914" s="593"/>
      <c r="AFG1914" s="593"/>
      <c r="AFH1914" s="593"/>
      <c r="AFI1914" s="593"/>
      <c r="AFJ1914" s="593"/>
      <c r="AFK1914" s="593"/>
      <c r="AFL1914" s="593"/>
      <c r="AFM1914" s="593"/>
      <c r="AFN1914" s="593"/>
      <c r="AFO1914" s="593"/>
      <c r="AFP1914" s="593"/>
      <c r="AFQ1914" s="593"/>
      <c r="AFR1914" s="593"/>
      <c r="AFS1914" s="593"/>
      <c r="AFT1914" s="593"/>
      <c r="AFU1914" s="593"/>
      <c r="AFV1914" s="593"/>
      <c r="AFW1914" s="593"/>
      <c r="AFX1914" s="593"/>
      <c r="AFY1914" s="593"/>
      <c r="AFZ1914" s="593"/>
      <c r="AGA1914" s="593"/>
      <c r="AGB1914" s="593"/>
      <c r="AGC1914" s="593"/>
      <c r="AGD1914" s="593"/>
      <c r="AGE1914" s="593"/>
      <c r="AGF1914" s="593"/>
      <c r="AGG1914" s="593"/>
      <c r="AGH1914" s="593"/>
      <c r="AGI1914" s="593"/>
      <c r="AGJ1914" s="593"/>
      <c r="AGK1914" s="593"/>
      <c r="AGL1914" s="593"/>
      <c r="AGM1914" s="593"/>
      <c r="AGN1914" s="593"/>
      <c r="AGO1914" s="593"/>
      <c r="AGP1914" s="593"/>
      <c r="AGQ1914" s="593"/>
      <c r="AGR1914" s="593"/>
      <c r="AGS1914" s="593"/>
      <c r="AGT1914" s="593"/>
      <c r="AGU1914" s="593"/>
      <c r="AGV1914" s="593"/>
      <c r="AGW1914" s="593"/>
      <c r="AGX1914" s="593"/>
      <c r="AGY1914" s="593"/>
      <c r="AGZ1914" s="593"/>
      <c r="AHA1914" s="593"/>
      <c r="AHB1914" s="593"/>
      <c r="AHC1914" s="593"/>
      <c r="AHD1914" s="593"/>
      <c r="AHE1914" s="593"/>
      <c r="AHF1914" s="593"/>
      <c r="AHG1914" s="593"/>
      <c r="AHH1914" s="593"/>
      <c r="AHI1914" s="593"/>
      <c r="AHJ1914" s="593"/>
      <c r="AHK1914" s="593"/>
      <c r="AHL1914" s="593"/>
      <c r="AHM1914" s="593"/>
      <c r="AHN1914" s="593"/>
      <c r="AHO1914" s="593"/>
      <c r="AHP1914" s="593"/>
      <c r="AHQ1914" s="593"/>
      <c r="AHR1914" s="593"/>
      <c r="AHS1914" s="593"/>
      <c r="AHT1914" s="593"/>
      <c r="AHU1914" s="593"/>
      <c r="AHV1914" s="593"/>
      <c r="AHW1914" s="593"/>
      <c r="AHX1914" s="593"/>
      <c r="AHY1914" s="593"/>
      <c r="AHZ1914" s="593"/>
      <c r="AIA1914" s="593"/>
      <c r="AIB1914" s="593"/>
      <c r="AIC1914" s="593"/>
      <c r="AID1914" s="593"/>
      <c r="AIE1914" s="593"/>
      <c r="AIF1914" s="593"/>
      <c r="AIG1914" s="593"/>
      <c r="AIH1914" s="593"/>
      <c r="AII1914" s="593"/>
      <c r="AIJ1914" s="593"/>
      <c r="AIK1914" s="593"/>
      <c r="AIL1914" s="593"/>
      <c r="AIM1914" s="593"/>
      <c r="AIN1914" s="593"/>
      <c r="AIO1914" s="593"/>
      <c r="AIP1914" s="593"/>
      <c r="AIQ1914" s="593"/>
      <c r="AIR1914" s="593"/>
      <c r="AIS1914" s="593"/>
      <c r="AIT1914" s="593"/>
      <c r="AIU1914" s="593"/>
      <c r="AIV1914" s="593"/>
      <c r="AIW1914" s="593"/>
      <c r="AIX1914" s="593"/>
      <c r="AIY1914" s="593"/>
      <c r="AIZ1914" s="593"/>
      <c r="AJA1914" s="593"/>
      <c r="AJB1914" s="593"/>
      <c r="AJC1914" s="593"/>
      <c r="AJD1914" s="593"/>
      <c r="AJE1914" s="593"/>
      <c r="AJF1914" s="593"/>
      <c r="AJG1914" s="593"/>
      <c r="AJH1914" s="593"/>
      <c r="AJI1914" s="593"/>
      <c r="AJJ1914" s="593"/>
      <c r="AJK1914" s="593"/>
      <c r="AJL1914" s="593"/>
      <c r="AJM1914" s="593"/>
      <c r="AJN1914" s="593"/>
      <c r="AJO1914" s="593"/>
      <c r="AJP1914" s="593"/>
      <c r="AJQ1914" s="593"/>
      <c r="AJR1914" s="593"/>
      <c r="AJS1914" s="593"/>
      <c r="AJT1914" s="593"/>
      <c r="AJU1914" s="593"/>
      <c r="AJV1914" s="593"/>
      <c r="AJW1914" s="593"/>
      <c r="AJX1914" s="593"/>
      <c r="AJY1914" s="593"/>
      <c r="AJZ1914" s="593"/>
      <c r="AKA1914" s="593"/>
      <c r="AKB1914" s="593"/>
      <c r="AKC1914" s="593"/>
      <c r="AKD1914" s="593"/>
      <c r="AKE1914" s="593"/>
      <c r="AKF1914" s="593"/>
      <c r="AKG1914" s="593"/>
      <c r="AKH1914" s="593"/>
      <c r="AKI1914" s="593"/>
      <c r="AKJ1914" s="593"/>
      <c r="AKK1914" s="593"/>
      <c r="AKL1914" s="593"/>
      <c r="AKM1914" s="593"/>
      <c r="AKN1914" s="593"/>
      <c r="AKO1914" s="593"/>
      <c r="AKP1914" s="593"/>
      <c r="AKQ1914" s="593"/>
      <c r="AKR1914" s="593"/>
      <c r="AKS1914" s="593"/>
      <c r="AKT1914" s="593"/>
      <c r="AKU1914" s="593"/>
      <c r="AKV1914" s="593"/>
      <c r="AKW1914" s="593"/>
      <c r="AKX1914" s="593"/>
      <c r="AKY1914" s="593"/>
      <c r="AKZ1914" s="593"/>
      <c r="ALA1914" s="593"/>
      <c r="ALB1914" s="593"/>
      <c r="ALC1914" s="593"/>
      <c r="ALD1914" s="593"/>
      <c r="ALE1914" s="593"/>
      <c r="ALF1914" s="593"/>
      <c r="ALG1914" s="593"/>
      <c r="ALH1914" s="593"/>
      <c r="ALI1914" s="593"/>
      <c r="ALJ1914" s="593"/>
      <c r="ALK1914" s="593"/>
      <c r="ALL1914" s="593"/>
      <c r="ALM1914" s="593"/>
      <c r="ALN1914" s="593"/>
      <c r="ALO1914" s="593"/>
      <c r="ALP1914" s="593"/>
      <c r="ALQ1914" s="593"/>
      <c r="ALR1914" s="593"/>
      <c r="ALS1914" s="593"/>
      <c r="ALT1914" s="593"/>
      <c r="ALU1914" s="593"/>
      <c r="ALV1914" s="593"/>
      <c r="ALW1914" s="593"/>
      <c r="ALX1914" s="593"/>
      <c r="ALY1914" s="593"/>
      <c r="ALZ1914" s="593"/>
      <c r="AMA1914" s="593"/>
      <c r="AMB1914" s="593"/>
      <c r="AMC1914" s="593"/>
      <c r="AMD1914" s="593"/>
      <c r="AME1914" s="593"/>
      <c r="AMF1914" s="593"/>
      <c r="AMG1914" s="593"/>
      <c r="AMH1914" s="593"/>
      <c r="AMI1914" s="593"/>
      <c r="AMJ1914" s="593"/>
      <c r="AMK1914" s="593"/>
      <c r="AML1914" s="593"/>
      <c r="AMM1914" s="593"/>
      <c r="AMN1914" s="593"/>
      <c r="AMO1914" s="593"/>
      <c r="AMP1914" s="593"/>
      <c r="AMQ1914" s="593"/>
      <c r="AMR1914" s="593"/>
      <c r="AMS1914" s="593"/>
      <c r="AMT1914" s="593"/>
      <c r="AMU1914" s="593"/>
      <c r="AMV1914" s="593"/>
      <c r="AMW1914" s="593"/>
      <c r="AMX1914" s="593"/>
      <c r="AMY1914" s="593"/>
      <c r="AMZ1914" s="593"/>
      <c r="ANA1914" s="593"/>
      <c r="ANB1914" s="593"/>
      <c r="ANC1914" s="593"/>
      <c r="AND1914" s="593"/>
      <c r="ANE1914" s="593"/>
      <c r="ANF1914" s="593"/>
      <c r="ANG1914" s="593"/>
      <c r="ANH1914" s="593"/>
      <c r="ANI1914" s="593"/>
      <c r="ANJ1914" s="593"/>
      <c r="ANK1914" s="593"/>
      <c r="ANL1914" s="593"/>
      <c r="ANM1914" s="593"/>
      <c r="ANN1914" s="593"/>
      <c r="ANO1914" s="593"/>
      <c r="ANP1914" s="593"/>
      <c r="ANQ1914" s="593"/>
      <c r="ANR1914" s="593"/>
      <c r="ANS1914" s="593"/>
      <c r="ANT1914" s="593"/>
      <c r="ANU1914" s="593"/>
      <c r="ANV1914" s="593"/>
      <c r="ANW1914" s="593"/>
      <c r="ANX1914" s="593"/>
      <c r="ANY1914" s="593"/>
      <c r="ANZ1914" s="593"/>
      <c r="AOA1914" s="593"/>
      <c r="AOB1914" s="593"/>
      <c r="AOC1914" s="593"/>
      <c r="AOD1914" s="593"/>
      <c r="AOE1914" s="593"/>
      <c r="AOF1914" s="593"/>
      <c r="AOG1914" s="593"/>
      <c r="AOH1914" s="593"/>
      <c r="AOI1914" s="593"/>
      <c r="AOJ1914" s="593"/>
      <c r="AOK1914" s="593"/>
      <c r="AOL1914" s="593"/>
      <c r="AOM1914" s="593"/>
      <c r="AON1914" s="593"/>
      <c r="AOO1914" s="593"/>
      <c r="AOP1914" s="593"/>
      <c r="AOQ1914" s="593"/>
      <c r="AOR1914" s="593"/>
      <c r="AOS1914" s="593"/>
      <c r="AOT1914" s="593"/>
      <c r="AOU1914" s="593"/>
      <c r="AOV1914" s="593"/>
      <c r="AOW1914" s="593"/>
      <c r="AOX1914" s="593"/>
      <c r="AOY1914" s="593"/>
      <c r="AOZ1914" s="593"/>
      <c r="APA1914" s="593"/>
      <c r="APB1914" s="593"/>
      <c r="APC1914" s="593"/>
      <c r="APD1914" s="593"/>
      <c r="APE1914" s="593"/>
      <c r="APF1914" s="593"/>
      <c r="APG1914" s="593"/>
      <c r="APH1914" s="593"/>
      <c r="API1914" s="593"/>
      <c r="APJ1914" s="593"/>
      <c r="APK1914" s="593"/>
      <c r="APL1914" s="593"/>
      <c r="APM1914" s="593"/>
      <c r="APN1914" s="593"/>
      <c r="APO1914" s="593"/>
      <c r="APP1914" s="593"/>
      <c r="APQ1914" s="593"/>
      <c r="APR1914" s="593"/>
      <c r="APS1914" s="593"/>
      <c r="APT1914" s="593"/>
      <c r="APU1914" s="593"/>
      <c r="APV1914" s="593"/>
      <c r="APW1914" s="593"/>
      <c r="APX1914" s="593"/>
      <c r="APY1914" s="593"/>
      <c r="APZ1914" s="593"/>
      <c r="AQA1914" s="593"/>
      <c r="AQB1914" s="593"/>
      <c r="AQC1914" s="593"/>
      <c r="AQD1914" s="593"/>
      <c r="AQE1914" s="593"/>
      <c r="AQF1914" s="593"/>
      <c r="AQG1914" s="593"/>
      <c r="AQH1914" s="593"/>
      <c r="AQI1914" s="593"/>
      <c r="AQJ1914" s="593"/>
      <c r="AQK1914" s="593"/>
      <c r="AQL1914" s="593"/>
      <c r="AQM1914" s="593"/>
      <c r="AQN1914" s="593"/>
      <c r="AQO1914" s="593"/>
      <c r="AQP1914" s="593"/>
      <c r="AQQ1914" s="593"/>
      <c r="AQR1914" s="593"/>
      <c r="AQS1914" s="593"/>
      <c r="AQT1914" s="593"/>
      <c r="AQU1914" s="593"/>
      <c r="AQV1914" s="593"/>
      <c r="AQW1914" s="593"/>
      <c r="AQX1914" s="593"/>
      <c r="AQY1914" s="593"/>
      <c r="AQZ1914" s="593"/>
      <c r="ARA1914" s="593"/>
      <c r="ARB1914" s="593"/>
      <c r="ARC1914" s="593"/>
      <c r="ARD1914" s="593"/>
      <c r="ARE1914" s="593"/>
      <c r="ARF1914" s="593"/>
      <c r="ARG1914" s="593"/>
      <c r="ARH1914" s="593"/>
      <c r="ARI1914" s="593"/>
      <c r="ARJ1914" s="593"/>
      <c r="ARK1914" s="593"/>
      <c r="ARL1914" s="593"/>
      <c r="ARM1914" s="593"/>
      <c r="ARN1914" s="593"/>
      <c r="ARO1914" s="593"/>
      <c r="ARP1914" s="593"/>
      <c r="ARQ1914" s="593"/>
      <c r="ARR1914" s="593"/>
      <c r="ARS1914" s="593"/>
      <c r="ART1914" s="593"/>
      <c r="ARU1914" s="593"/>
      <c r="ARV1914" s="593"/>
      <c r="ARW1914" s="593"/>
      <c r="ARX1914" s="593"/>
      <c r="ARY1914" s="593"/>
      <c r="ARZ1914" s="593"/>
      <c r="ASA1914" s="593"/>
      <c r="ASB1914" s="593"/>
      <c r="ASC1914" s="593"/>
      <c r="ASD1914" s="593"/>
      <c r="ASE1914" s="593"/>
      <c r="ASF1914" s="593"/>
      <c r="ASG1914" s="593"/>
      <c r="ASH1914" s="593"/>
      <c r="ASI1914" s="593"/>
      <c r="ASJ1914" s="593"/>
      <c r="ASK1914" s="593"/>
      <c r="ASL1914" s="593"/>
      <c r="ASM1914" s="593"/>
      <c r="ASN1914" s="593"/>
      <c r="ASO1914" s="593"/>
      <c r="ASP1914" s="593"/>
      <c r="ASQ1914" s="593"/>
      <c r="ASR1914" s="593"/>
      <c r="ASS1914" s="593"/>
      <c r="AST1914" s="593"/>
      <c r="ASU1914" s="593"/>
      <c r="ASV1914" s="593"/>
      <c r="ASW1914" s="593"/>
      <c r="ASX1914" s="593"/>
      <c r="ASY1914" s="593"/>
      <c r="ASZ1914" s="593"/>
      <c r="ATA1914" s="593"/>
      <c r="ATB1914" s="593"/>
      <c r="ATC1914" s="593"/>
      <c r="ATD1914" s="593"/>
      <c r="ATE1914" s="593"/>
      <c r="ATF1914" s="593"/>
      <c r="ATG1914" s="593"/>
      <c r="ATH1914" s="593"/>
      <c r="ATI1914" s="593"/>
      <c r="ATJ1914" s="593"/>
      <c r="ATK1914" s="593"/>
      <c r="ATL1914" s="593"/>
      <c r="ATM1914" s="593"/>
      <c r="ATN1914" s="593"/>
      <c r="ATO1914" s="593"/>
      <c r="ATP1914" s="593"/>
      <c r="ATQ1914" s="593"/>
      <c r="ATR1914" s="593"/>
      <c r="ATS1914" s="593"/>
      <c r="ATT1914" s="593"/>
      <c r="ATU1914" s="593"/>
      <c r="ATV1914" s="593"/>
      <c r="ATW1914" s="593"/>
      <c r="ATX1914" s="593"/>
      <c r="ATY1914" s="593"/>
      <c r="ATZ1914" s="593"/>
      <c r="AUA1914" s="593"/>
      <c r="AUB1914" s="593"/>
      <c r="AUC1914" s="593"/>
      <c r="AUD1914" s="593"/>
      <c r="AUE1914" s="593"/>
      <c r="AUF1914" s="593"/>
      <c r="AUG1914" s="593"/>
      <c r="AUH1914" s="593"/>
      <c r="AUI1914" s="593"/>
      <c r="AUJ1914" s="593"/>
      <c r="AUK1914" s="593"/>
      <c r="AUL1914" s="593"/>
      <c r="AUM1914" s="593"/>
      <c r="AUN1914" s="593"/>
      <c r="AUO1914" s="593"/>
      <c r="AUP1914" s="593"/>
      <c r="AUQ1914" s="593"/>
      <c r="AUR1914" s="593"/>
      <c r="AUS1914" s="593"/>
      <c r="AUT1914" s="593"/>
      <c r="AUU1914" s="593"/>
      <c r="AUV1914" s="593"/>
      <c r="AUW1914" s="593"/>
      <c r="AUX1914" s="593"/>
      <c r="AUY1914" s="593"/>
      <c r="AUZ1914" s="593"/>
      <c r="AVA1914" s="593"/>
      <c r="AVB1914" s="593"/>
      <c r="AVC1914" s="593"/>
      <c r="AVD1914" s="593"/>
      <c r="AVE1914" s="593"/>
      <c r="AVF1914" s="593"/>
      <c r="AVG1914" s="593"/>
      <c r="AVH1914" s="593"/>
      <c r="AVI1914" s="593"/>
      <c r="AVJ1914" s="593"/>
      <c r="AVK1914" s="593"/>
    </row>
    <row r="1915" spans="1:1259">
      <c r="A1915" s="715"/>
      <c r="B1915" s="564"/>
      <c r="C1915" s="564"/>
      <c r="D1915" s="676" t="s">
        <v>1067</v>
      </c>
      <c r="E1915" s="524"/>
      <c r="F1915" s="665" t="s">
        <v>1080</v>
      </c>
      <c r="G1915" s="665">
        <v>2022</v>
      </c>
      <c r="H1915" s="665">
        <v>4</v>
      </c>
      <c r="I1915" s="687" t="s">
        <v>1458</v>
      </c>
      <c r="J1915" s="666"/>
      <c r="K1915" s="676" t="s">
        <v>1459</v>
      </c>
      <c r="L1915" s="677" t="s">
        <v>1460</v>
      </c>
      <c r="M1915" s="677">
        <v>44656</v>
      </c>
      <c r="N1915" s="677">
        <v>44669</v>
      </c>
      <c r="O1915" s="677"/>
      <c r="P1915" s="666" t="s">
        <v>1461</v>
      </c>
      <c r="Q1915" s="666"/>
      <c r="R1915" s="666"/>
      <c r="S1915" s="665" t="s">
        <v>1118</v>
      </c>
      <c r="T1915" s="665">
        <v>72</v>
      </c>
      <c r="U1915" s="665">
        <v>49303155</v>
      </c>
      <c r="V1915" s="665" t="s">
        <v>1072</v>
      </c>
      <c r="W1915" s="678">
        <v>475</v>
      </c>
      <c r="X1915" s="551">
        <v>580</v>
      </c>
      <c r="Y1915" s="671">
        <v>275500</v>
      </c>
      <c r="Z1915" s="667">
        <v>0.51500000000000001</v>
      </c>
      <c r="AA1915" s="682">
        <f>Y1915*Z1915</f>
        <v>141882.5</v>
      </c>
      <c r="AB1915" s="559"/>
      <c r="AC1915" s="668">
        <v>0</v>
      </c>
      <c r="AD1915" s="676"/>
      <c r="AE1915" s="669"/>
      <c r="AF1915" s="695">
        <f>AA1915+AD1915+AE1915</f>
        <v>141882.5</v>
      </c>
      <c r="AG1915" s="665" t="s">
        <v>1073</v>
      </c>
      <c r="AH1915" s="641">
        <v>50</v>
      </c>
      <c r="AI1915" s="676">
        <v>30</v>
      </c>
      <c r="AJ1915" s="665" t="s">
        <v>1462</v>
      </c>
      <c r="AK1915" s="676" t="s">
        <v>1121</v>
      </c>
      <c r="AL1915" s="696">
        <v>62246</v>
      </c>
      <c r="AM1915" s="665" t="s">
        <v>52</v>
      </c>
      <c r="AN1915" s="665" t="s">
        <v>1110</v>
      </c>
      <c r="AO1915" s="665"/>
      <c r="AP1915" s="676"/>
      <c r="AQ1915" s="676" t="s">
        <v>1090</v>
      </c>
      <c r="AR1915" s="676"/>
      <c r="AS1915" s="523" t="s">
        <v>1077</v>
      </c>
      <c r="AT1915" s="523" t="s">
        <v>1091</v>
      </c>
      <c r="AU1915" s="523" t="s">
        <v>1078</v>
      </c>
      <c r="AV1915" s="674"/>
      <c r="AW1915" s="673">
        <f>U1915</f>
        <v>49303155</v>
      </c>
      <c r="AX1915" s="673" cm="1">
        <f t="array" ref="AX1915">SUM(MID(0&amp;AW1915,LARGE(INDEX(ISNUMBER(--MID(AW1915,ROW($1:$8),1))*ROW($1:$8),),ROW($1:$8))+1,1)*10^ROW($1:$8)/10)</f>
        <v>49303155</v>
      </c>
      <c r="AY1915" s="673" t="str">
        <f>VLOOKUP($AX1915,'Item Master Data'!$A:$F,3,FALSE)</f>
        <v>Q.PEAK DUO XL G10 BFG</v>
      </c>
      <c r="AZ1915" s="673">
        <f>VLOOKUP($AX1915,'Item Master Data'!$A:$F,6,FALSE)</f>
        <v>475</v>
      </c>
      <c r="BA1915" s="673">
        <f>X1915/BB1915</f>
        <v>20</v>
      </c>
      <c r="BB1915" s="673">
        <f>VLOOKUP(AX1915,'Item Master Data'!$A:$G,7,FALSE)</f>
        <v>29</v>
      </c>
      <c r="BC1915" s="673"/>
      <c r="BD1915" s="673">
        <f>W1915-AZ1915</f>
        <v>0</v>
      </c>
      <c r="BE1915" s="593"/>
      <c r="BF1915" s="593"/>
      <c r="BG1915" s="593"/>
      <c r="BH1915" s="593"/>
      <c r="BI1915" s="593"/>
      <c r="BJ1915" s="593"/>
      <c r="BK1915" s="593"/>
      <c r="BL1915" s="593"/>
      <c r="BM1915" s="593"/>
      <c r="BN1915" s="593"/>
      <c r="BO1915" s="593"/>
      <c r="BP1915" s="593"/>
      <c r="BQ1915" s="593"/>
      <c r="BR1915" s="593"/>
      <c r="BS1915" s="593"/>
      <c r="BT1915" s="593"/>
      <c r="BU1915" s="593"/>
      <c r="BV1915" s="593"/>
      <c r="BW1915" s="593"/>
      <c r="BX1915" s="593"/>
      <c r="BY1915" s="593"/>
      <c r="BZ1915" s="593"/>
      <c r="CA1915" s="593"/>
      <c r="CB1915" s="593"/>
      <c r="CC1915" s="593"/>
      <c r="CD1915" s="593"/>
      <c r="CE1915" s="593"/>
      <c r="CF1915" s="593"/>
      <c r="CG1915" s="593"/>
      <c r="CH1915" s="593"/>
      <c r="CI1915" s="593"/>
      <c r="CJ1915" s="593"/>
      <c r="CK1915" s="593"/>
      <c r="CL1915" s="593"/>
      <c r="CM1915" s="593"/>
      <c r="CN1915" s="593"/>
      <c r="CO1915" s="593"/>
      <c r="CP1915" s="593"/>
      <c r="CQ1915" s="593"/>
      <c r="CR1915" s="593"/>
      <c r="CS1915" s="593"/>
      <c r="CT1915" s="593"/>
      <c r="CU1915" s="593"/>
      <c r="CV1915" s="593"/>
      <c r="CW1915" s="593"/>
      <c r="CX1915" s="593"/>
      <c r="CY1915" s="593"/>
      <c r="CZ1915" s="593"/>
      <c r="DA1915" s="593"/>
      <c r="DB1915" s="593"/>
      <c r="DC1915" s="593"/>
      <c r="DD1915" s="593"/>
      <c r="DE1915" s="593"/>
      <c r="DF1915" s="593"/>
      <c r="DG1915" s="593"/>
      <c r="DH1915" s="593"/>
      <c r="DI1915" s="593"/>
      <c r="DJ1915" s="593"/>
      <c r="DK1915" s="593"/>
      <c r="DL1915" s="593"/>
      <c r="DM1915" s="593"/>
      <c r="DN1915" s="593"/>
      <c r="DO1915" s="593"/>
      <c r="DP1915" s="593"/>
      <c r="DQ1915" s="593"/>
      <c r="DR1915" s="593"/>
      <c r="DS1915" s="593"/>
      <c r="DT1915" s="593"/>
      <c r="DU1915" s="593"/>
      <c r="DV1915" s="593"/>
      <c r="DW1915" s="593"/>
      <c r="DX1915" s="593"/>
      <c r="DY1915" s="593"/>
      <c r="DZ1915" s="593"/>
      <c r="EA1915" s="593"/>
      <c r="EB1915" s="593"/>
      <c r="EC1915" s="593"/>
      <c r="ED1915" s="593"/>
      <c r="EE1915" s="593"/>
      <c r="EF1915" s="593"/>
      <c r="EG1915" s="593"/>
      <c r="EH1915" s="593"/>
      <c r="EI1915" s="593"/>
      <c r="EJ1915" s="593"/>
      <c r="EK1915" s="593"/>
      <c r="EL1915" s="593"/>
      <c r="EM1915" s="593"/>
      <c r="EN1915" s="593"/>
      <c r="EO1915" s="593"/>
      <c r="EP1915" s="593"/>
      <c r="EQ1915" s="593"/>
      <c r="ER1915" s="593"/>
      <c r="ES1915" s="593"/>
      <c r="ET1915" s="593"/>
      <c r="EU1915" s="593"/>
      <c r="EV1915" s="593"/>
      <c r="EW1915" s="593"/>
      <c r="EX1915" s="593"/>
      <c r="EY1915" s="593"/>
      <c r="EZ1915" s="593"/>
      <c r="FA1915" s="593"/>
      <c r="FB1915" s="593"/>
      <c r="FC1915" s="593"/>
      <c r="FD1915" s="593"/>
      <c r="FE1915" s="593"/>
      <c r="FF1915" s="593"/>
      <c r="FG1915" s="593"/>
      <c r="FH1915" s="593"/>
      <c r="FI1915" s="593"/>
      <c r="FJ1915" s="593"/>
      <c r="FK1915" s="593"/>
      <c r="FL1915" s="593"/>
      <c r="FM1915" s="593"/>
      <c r="FN1915" s="593"/>
      <c r="FO1915" s="593"/>
      <c r="FP1915" s="593"/>
      <c r="FQ1915" s="593"/>
      <c r="FR1915" s="593"/>
      <c r="FS1915" s="593"/>
      <c r="FT1915" s="593"/>
      <c r="FU1915" s="593"/>
      <c r="FV1915" s="593"/>
      <c r="FW1915" s="593"/>
      <c r="FX1915" s="593"/>
      <c r="FY1915" s="593"/>
      <c r="FZ1915" s="593"/>
      <c r="GA1915" s="593"/>
      <c r="GB1915" s="593"/>
      <c r="GC1915" s="593"/>
      <c r="GD1915" s="593"/>
      <c r="GE1915" s="593"/>
      <c r="GF1915" s="593"/>
      <c r="GG1915" s="593"/>
      <c r="GH1915" s="593"/>
      <c r="GI1915" s="593"/>
      <c r="GJ1915" s="593"/>
      <c r="GK1915" s="593"/>
      <c r="GL1915" s="593"/>
      <c r="GM1915" s="593"/>
      <c r="GN1915" s="593"/>
      <c r="GO1915" s="593"/>
      <c r="GP1915" s="593"/>
      <c r="GQ1915" s="593"/>
      <c r="GR1915" s="593"/>
      <c r="GS1915" s="593"/>
      <c r="GT1915" s="593"/>
      <c r="GU1915" s="593"/>
      <c r="GV1915" s="593"/>
      <c r="GW1915" s="593"/>
      <c r="GX1915" s="593"/>
      <c r="GY1915" s="593"/>
      <c r="GZ1915" s="593"/>
      <c r="HA1915" s="593"/>
      <c r="HB1915" s="593"/>
      <c r="HC1915" s="593"/>
      <c r="HD1915" s="593"/>
      <c r="HE1915" s="593"/>
      <c r="HF1915" s="593"/>
      <c r="HG1915" s="593"/>
      <c r="HH1915" s="593"/>
      <c r="HI1915" s="593"/>
      <c r="HJ1915" s="593"/>
      <c r="HK1915" s="593"/>
      <c r="HL1915" s="593"/>
      <c r="HM1915" s="593"/>
      <c r="HN1915" s="593"/>
      <c r="HO1915" s="593"/>
      <c r="HP1915" s="593"/>
      <c r="HQ1915" s="593"/>
      <c r="HR1915" s="593"/>
      <c r="HS1915" s="593"/>
      <c r="HT1915" s="593"/>
      <c r="HU1915" s="593"/>
      <c r="HV1915" s="593"/>
      <c r="HW1915" s="593"/>
      <c r="HX1915" s="593"/>
      <c r="HY1915" s="593"/>
      <c r="HZ1915" s="593"/>
      <c r="IA1915" s="593"/>
      <c r="IB1915" s="593"/>
      <c r="IC1915" s="593"/>
      <c r="ID1915" s="593"/>
      <c r="IE1915" s="593"/>
      <c r="IF1915" s="593"/>
      <c r="IG1915" s="593"/>
      <c r="IH1915" s="593"/>
      <c r="II1915" s="593"/>
      <c r="IJ1915" s="593"/>
      <c r="IK1915" s="593"/>
      <c r="IL1915" s="593"/>
      <c r="IM1915" s="593"/>
      <c r="IN1915" s="593"/>
      <c r="IO1915" s="593"/>
      <c r="IP1915" s="593"/>
      <c r="IQ1915" s="593"/>
      <c r="IR1915" s="593"/>
      <c r="IS1915" s="593"/>
      <c r="IT1915" s="593"/>
      <c r="IU1915" s="593"/>
      <c r="IV1915" s="593"/>
      <c r="IW1915" s="593"/>
      <c r="IX1915" s="593"/>
      <c r="IY1915" s="593"/>
      <c r="IZ1915" s="593"/>
      <c r="JA1915" s="593"/>
      <c r="JB1915" s="593"/>
      <c r="JC1915" s="593"/>
      <c r="JD1915" s="593"/>
      <c r="JE1915" s="593"/>
      <c r="JF1915" s="593"/>
      <c r="JG1915" s="593"/>
      <c r="JH1915" s="593"/>
      <c r="JI1915" s="593"/>
      <c r="JJ1915" s="593"/>
      <c r="JK1915" s="593"/>
      <c r="JL1915" s="593"/>
      <c r="JM1915" s="593"/>
      <c r="JN1915" s="593"/>
      <c r="JO1915" s="593"/>
      <c r="JP1915" s="593"/>
      <c r="JQ1915" s="593"/>
      <c r="JR1915" s="593"/>
      <c r="JS1915" s="593"/>
      <c r="JT1915" s="593"/>
      <c r="JU1915" s="593"/>
      <c r="JV1915" s="593"/>
      <c r="JW1915" s="593"/>
      <c r="JX1915" s="593"/>
      <c r="JY1915" s="593"/>
      <c r="JZ1915" s="593"/>
      <c r="KA1915" s="593"/>
      <c r="KB1915" s="593"/>
      <c r="KC1915" s="593"/>
      <c r="KD1915" s="593"/>
      <c r="KE1915" s="593"/>
      <c r="KF1915" s="593"/>
      <c r="KG1915" s="593"/>
      <c r="KH1915" s="593"/>
      <c r="KI1915" s="593"/>
      <c r="KJ1915" s="593"/>
      <c r="KK1915" s="593"/>
      <c r="KL1915" s="593"/>
      <c r="KM1915" s="593"/>
      <c r="KN1915" s="593"/>
      <c r="KO1915" s="593"/>
      <c r="KP1915" s="593"/>
      <c r="KQ1915" s="593"/>
      <c r="KR1915" s="593"/>
      <c r="KS1915" s="593"/>
      <c r="KT1915" s="593"/>
      <c r="KU1915" s="593"/>
      <c r="KV1915" s="593"/>
      <c r="KW1915" s="593"/>
      <c r="KX1915" s="593"/>
      <c r="KY1915" s="593"/>
      <c r="KZ1915" s="593"/>
      <c r="LA1915" s="593"/>
      <c r="LB1915" s="593"/>
      <c r="LC1915" s="593"/>
      <c r="LD1915" s="593"/>
      <c r="LE1915" s="593"/>
      <c r="LF1915" s="593"/>
      <c r="LG1915" s="593"/>
      <c r="LH1915" s="593"/>
      <c r="LI1915" s="593"/>
      <c r="LJ1915" s="593"/>
      <c r="LK1915" s="593"/>
      <c r="LL1915" s="593"/>
      <c r="LM1915" s="593"/>
      <c r="LN1915" s="593"/>
      <c r="LO1915" s="593"/>
      <c r="LP1915" s="593"/>
      <c r="LQ1915" s="593"/>
      <c r="LR1915" s="593"/>
      <c r="LS1915" s="593"/>
      <c r="LT1915" s="593"/>
      <c r="LU1915" s="593"/>
      <c r="LV1915" s="593"/>
      <c r="LW1915" s="593"/>
      <c r="LX1915" s="593"/>
      <c r="LY1915" s="593"/>
      <c r="LZ1915" s="593"/>
      <c r="MA1915" s="593"/>
      <c r="MB1915" s="593"/>
      <c r="MC1915" s="593"/>
      <c r="MD1915" s="593"/>
      <c r="ME1915" s="593"/>
      <c r="MF1915" s="593"/>
      <c r="MG1915" s="593"/>
      <c r="MH1915" s="593"/>
      <c r="MI1915" s="593"/>
      <c r="MJ1915" s="593"/>
      <c r="MK1915" s="593"/>
      <c r="ML1915" s="593"/>
      <c r="MM1915" s="593"/>
      <c r="MN1915" s="593"/>
      <c r="MO1915" s="593"/>
      <c r="MP1915" s="593"/>
      <c r="MQ1915" s="593"/>
      <c r="MR1915" s="593"/>
      <c r="MS1915" s="593"/>
      <c r="MT1915" s="593"/>
      <c r="MU1915" s="593"/>
      <c r="MV1915" s="593"/>
      <c r="MW1915" s="593"/>
      <c r="MX1915" s="593"/>
      <c r="MY1915" s="593"/>
      <c r="MZ1915" s="593"/>
      <c r="NA1915" s="593"/>
      <c r="NB1915" s="593"/>
      <c r="NC1915" s="593"/>
      <c r="ND1915" s="593"/>
      <c r="NE1915" s="593"/>
      <c r="NF1915" s="593"/>
      <c r="NG1915" s="593"/>
      <c r="NH1915" s="593"/>
      <c r="NI1915" s="593"/>
      <c r="NJ1915" s="593"/>
      <c r="NK1915" s="593"/>
      <c r="NL1915" s="593"/>
      <c r="NM1915" s="593"/>
      <c r="NN1915" s="593"/>
      <c r="NO1915" s="593"/>
      <c r="NP1915" s="593"/>
      <c r="NQ1915" s="593"/>
      <c r="NR1915" s="593"/>
      <c r="NS1915" s="593"/>
      <c r="NT1915" s="593"/>
      <c r="NU1915" s="593"/>
      <c r="NV1915" s="593"/>
      <c r="NW1915" s="593"/>
      <c r="NX1915" s="593"/>
      <c r="NY1915" s="593"/>
      <c r="NZ1915" s="593"/>
      <c r="OA1915" s="593"/>
      <c r="OB1915" s="593"/>
      <c r="OC1915" s="593"/>
      <c r="OD1915" s="593"/>
      <c r="OE1915" s="593"/>
      <c r="OF1915" s="593"/>
      <c r="OG1915" s="593"/>
      <c r="OH1915" s="593"/>
      <c r="OI1915" s="593"/>
      <c r="OJ1915" s="593"/>
      <c r="OK1915" s="593"/>
      <c r="OL1915" s="593"/>
      <c r="OM1915" s="593"/>
      <c r="ON1915" s="593"/>
      <c r="OO1915" s="593"/>
      <c r="OP1915" s="593"/>
      <c r="OQ1915" s="593"/>
      <c r="OR1915" s="593"/>
      <c r="OS1915" s="593"/>
      <c r="OT1915" s="593"/>
      <c r="OU1915" s="593"/>
      <c r="OV1915" s="593"/>
      <c r="OW1915" s="593"/>
      <c r="OX1915" s="593"/>
      <c r="OY1915" s="593"/>
      <c r="OZ1915" s="593"/>
      <c r="PA1915" s="593"/>
      <c r="PB1915" s="593"/>
      <c r="PC1915" s="593"/>
      <c r="PD1915" s="593"/>
      <c r="PE1915" s="593"/>
      <c r="PF1915" s="593"/>
      <c r="PG1915" s="593"/>
      <c r="PH1915" s="593"/>
      <c r="PI1915" s="593"/>
      <c r="PJ1915" s="593"/>
      <c r="PK1915" s="593"/>
      <c r="PL1915" s="593"/>
      <c r="PM1915" s="593"/>
      <c r="PN1915" s="593"/>
      <c r="PO1915" s="593"/>
      <c r="PP1915" s="593"/>
      <c r="PQ1915" s="593"/>
      <c r="PR1915" s="593"/>
      <c r="PS1915" s="593"/>
      <c r="PT1915" s="593"/>
      <c r="PU1915" s="593"/>
      <c r="PV1915" s="593"/>
      <c r="PW1915" s="593"/>
      <c r="PX1915" s="593"/>
      <c r="PY1915" s="593"/>
      <c r="PZ1915" s="593"/>
      <c r="QA1915" s="593"/>
      <c r="QB1915" s="593"/>
      <c r="QC1915" s="593"/>
      <c r="QD1915" s="593"/>
      <c r="QE1915" s="593"/>
      <c r="QF1915" s="593"/>
      <c r="QG1915" s="593"/>
      <c r="QH1915" s="593"/>
      <c r="QI1915" s="593"/>
      <c r="QJ1915" s="593"/>
      <c r="QK1915" s="593"/>
      <c r="QL1915" s="593"/>
      <c r="QM1915" s="593"/>
      <c r="QN1915" s="593"/>
      <c r="QO1915" s="593"/>
      <c r="QP1915" s="593"/>
      <c r="QQ1915" s="593"/>
      <c r="QR1915" s="593"/>
      <c r="QS1915" s="593"/>
      <c r="QT1915" s="593"/>
      <c r="QU1915" s="593"/>
      <c r="QV1915" s="593"/>
      <c r="QW1915" s="593"/>
      <c r="QX1915" s="593"/>
      <c r="QY1915" s="593"/>
      <c r="QZ1915" s="593"/>
      <c r="RA1915" s="593"/>
      <c r="RB1915" s="593"/>
      <c r="RC1915" s="593"/>
      <c r="RD1915" s="593"/>
      <c r="RE1915" s="593"/>
      <c r="RF1915" s="593"/>
      <c r="RG1915" s="593"/>
      <c r="RH1915" s="593"/>
      <c r="RI1915" s="593"/>
      <c r="RJ1915" s="593"/>
      <c r="RK1915" s="593"/>
      <c r="RL1915" s="593"/>
      <c r="RM1915" s="593"/>
      <c r="RN1915" s="593"/>
      <c r="RO1915" s="593"/>
      <c r="RP1915" s="593"/>
      <c r="RQ1915" s="593"/>
      <c r="RR1915" s="593"/>
      <c r="RS1915" s="593"/>
      <c r="RT1915" s="593"/>
      <c r="RU1915" s="593"/>
      <c r="RV1915" s="593"/>
      <c r="RW1915" s="593"/>
      <c r="RX1915" s="593"/>
      <c r="RY1915" s="593"/>
      <c r="RZ1915" s="593"/>
      <c r="SA1915" s="593"/>
      <c r="SB1915" s="593"/>
      <c r="SC1915" s="593"/>
      <c r="SD1915" s="593"/>
      <c r="SE1915" s="593"/>
      <c r="SF1915" s="593"/>
      <c r="SG1915" s="593"/>
      <c r="SH1915" s="593"/>
      <c r="SI1915" s="593"/>
      <c r="SJ1915" s="593"/>
      <c r="SK1915" s="593"/>
      <c r="SL1915" s="593"/>
      <c r="SM1915" s="593"/>
      <c r="SN1915" s="593"/>
      <c r="SO1915" s="593"/>
      <c r="SP1915" s="593"/>
      <c r="SQ1915" s="593"/>
      <c r="SR1915" s="593"/>
      <c r="SS1915" s="593"/>
      <c r="ST1915" s="593"/>
      <c r="SU1915" s="593"/>
      <c r="SV1915" s="593"/>
      <c r="SW1915" s="593"/>
      <c r="SX1915" s="593"/>
      <c r="SY1915" s="593"/>
      <c r="SZ1915" s="593"/>
      <c r="TA1915" s="593"/>
      <c r="TB1915" s="593"/>
      <c r="TC1915" s="593"/>
      <c r="TD1915" s="593"/>
      <c r="TE1915" s="593"/>
      <c r="TF1915" s="593"/>
      <c r="TG1915" s="593"/>
      <c r="TH1915" s="593"/>
      <c r="TI1915" s="593"/>
      <c r="TJ1915" s="593"/>
      <c r="TK1915" s="593"/>
      <c r="TL1915" s="593"/>
      <c r="TM1915" s="593"/>
      <c r="TN1915" s="593"/>
      <c r="TO1915" s="593"/>
      <c r="TP1915" s="593"/>
      <c r="TQ1915" s="593"/>
      <c r="TR1915" s="593"/>
      <c r="TS1915" s="593"/>
      <c r="TT1915" s="593"/>
      <c r="TU1915" s="593"/>
      <c r="TV1915" s="593"/>
      <c r="TW1915" s="593"/>
      <c r="TX1915" s="593"/>
      <c r="TY1915" s="593"/>
      <c r="TZ1915" s="593"/>
      <c r="UA1915" s="593"/>
      <c r="UB1915" s="593"/>
      <c r="UC1915" s="593"/>
      <c r="UD1915" s="593"/>
      <c r="UE1915" s="593"/>
      <c r="UF1915" s="593"/>
      <c r="UG1915" s="593"/>
      <c r="UH1915" s="593"/>
      <c r="UI1915" s="593"/>
      <c r="UJ1915" s="593"/>
      <c r="UK1915" s="593"/>
      <c r="UL1915" s="593"/>
      <c r="UM1915" s="593"/>
      <c r="UN1915" s="593"/>
      <c r="UO1915" s="593"/>
      <c r="UP1915" s="593"/>
      <c r="UQ1915" s="593"/>
      <c r="UR1915" s="593"/>
      <c r="US1915" s="593"/>
      <c r="UT1915" s="593"/>
      <c r="UU1915" s="593"/>
      <c r="UV1915" s="593"/>
      <c r="UW1915" s="593"/>
      <c r="UX1915" s="593"/>
      <c r="UY1915" s="593"/>
      <c r="UZ1915" s="593"/>
      <c r="VA1915" s="593"/>
      <c r="VB1915" s="593"/>
      <c r="VC1915" s="593"/>
      <c r="VD1915" s="593"/>
      <c r="VE1915" s="593"/>
      <c r="VF1915" s="593"/>
      <c r="VG1915" s="593"/>
      <c r="VH1915" s="593"/>
      <c r="VI1915" s="593"/>
      <c r="VJ1915" s="593"/>
      <c r="VK1915" s="593"/>
      <c r="VL1915" s="593"/>
      <c r="VM1915" s="593"/>
      <c r="VN1915" s="593"/>
      <c r="VO1915" s="593"/>
      <c r="VP1915" s="593"/>
      <c r="VQ1915" s="593"/>
      <c r="VR1915" s="593"/>
      <c r="VS1915" s="593"/>
      <c r="VT1915" s="593"/>
      <c r="VU1915" s="593"/>
      <c r="VV1915" s="593"/>
      <c r="VW1915" s="593"/>
      <c r="VX1915" s="593"/>
      <c r="VY1915" s="593"/>
      <c r="VZ1915" s="593"/>
      <c r="WA1915" s="593"/>
      <c r="WB1915" s="593"/>
      <c r="WC1915" s="593"/>
      <c r="WD1915" s="593"/>
      <c r="WE1915" s="593"/>
      <c r="WF1915" s="593"/>
      <c r="WG1915" s="593"/>
      <c r="WH1915" s="593"/>
      <c r="WI1915" s="593"/>
      <c r="WJ1915" s="593"/>
      <c r="WK1915" s="593"/>
      <c r="WL1915" s="593"/>
      <c r="WM1915" s="593"/>
      <c r="WN1915" s="593"/>
      <c r="WO1915" s="593"/>
      <c r="WP1915" s="593"/>
      <c r="WQ1915" s="593"/>
      <c r="WR1915" s="593"/>
      <c r="WS1915" s="593"/>
      <c r="WT1915" s="593"/>
      <c r="WU1915" s="593"/>
      <c r="WV1915" s="593"/>
      <c r="WW1915" s="593"/>
      <c r="WX1915" s="593"/>
      <c r="WY1915" s="593"/>
      <c r="WZ1915" s="593"/>
      <c r="XA1915" s="593"/>
      <c r="XB1915" s="593"/>
      <c r="XC1915" s="593"/>
      <c r="XD1915" s="593"/>
      <c r="XE1915" s="593"/>
      <c r="XF1915" s="593"/>
      <c r="XG1915" s="593"/>
      <c r="XH1915" s="593"/>
      <c r="XI1915" s="593"/>
      <c r="XJ1915" s="593"/>
      <c r="XK1915" s="593"/>
      <c r="XL1915" s="593"/>
      <c r="XM1915" s="593"/>
      <c r="XN1915" s="593"/>
      <c r="XO1915" s="593"/>
      <c r="XP1915" s="593"/>
      <c r="XQ1915" s="593"/>
      <c r="XR1915" s="593"/>
      <c r="XS1915" s="593"/>
      <c r="XT1915" s="593"/>
      <c r="XU1915" s="593"/>
      <c r="XV1915" s="593"/>
      <c r="XW1915" s="593"/>
      <c r="XX1915" s="593"/>
      <c r="XY1915" s="593"/>
      <c r="XZ1915" s="593"/>
      <c r="YA1915" s="593"/>
      <c r="YB1915" s="593"/>
      <c r="YC1915" s="593"/>
      <c r="YD1915" s="593"/>
      <c r="YE1915" s="593"/>
      <c r="YF1915" s="593"/>
      <c r="YG1915" s="593"/>
      <c r="YH1915" s="593"/>
      <c r="YI1915" s="593"/>
      <c r="YJ1915" s="593"/>
      <c r="YK1915" s="593"/>
      <c r="YL1915" s="593"/>
      <c r="YM1915" s="593"/>
      <c r="YN1915" s="593"/>
      <c r="YO1915" s="593"/>
      <c r="YP1915" s="593"/>
      <c r="YQ1915" s="593"/>
      <c r="YR1915" s="593"/>
      <c r="YS1915" s="593"/>
      <c r="YT1915" s="593"/>
      <c r="YU1915" s="593"/>
      <c r="YV1915" s="593"/>
      <c r="YW1915" s="593"/>
      <c r="YX1915" s="593"/>
      <c r="YY1915" s="593"/>
      <c r="YZ1915" s="593"/>
      <c r="ZA1915" s="593"/>
      <c r="ZB1915" s="593"/>
      <c r="ZC1915" s="593"/>
      <c r="ZD1915" s="593"/>
      <c r="ZE1915" s="593"/>
      <c r="ZF1915" s="593"/>
      <c r="ZG1915" s="593"/>
      <c r="ZH1915" s="593"/>
      <c r="ZI1915" s="593"/>
      <c r="ZJ1915" s="593"/>
      <c r="ZK1915" s="593"/>
      <c r="ZL1915" s="593"/>
      <c r="ZM1915" s="593"/>
      <c r="ZN1915" s="593"/>
      <c r="ZO1915" s="593"/>
      <c r="ZP1915" s="593"/>
      <c r="ZQ1915" s="593"/>
      <c r="ZR1915" s="593"/>
      <c r="ZS1915" s="593"/>
      <c r="ZT1915" s="593"/>
      <c r="ZU1915" s="593"/>
      <c r="ZV1915" s="593"/>
      <c r="ZW1915" s="593"/>
      <c r="ZX1915" s="593"/>
      <c r="ZY1915" s="593"/>
      <c r="ZZ1915" s="593"/>
      <c r="AAA1915" s="593"/>
      <c r="AAB1915" s="593"/>
      <c r="AAC1915" s="593"/>
      <c r="AAD1915" s="593"/>
      <c r="AAE1915" s="593"/>
      <c r="AAF1915" s="593"/>
      <c r="AAG1915" s="593"/>
      <c r="AAH1915" s="593"/>
      <c r="AAI1915" s="593"/>
      <c r="AAJ1915" s="593"/>
      <c r="AAK1915" s="593"/>
      <c r="AAL1915" s="593"/>
      <c r="AAM1915" s="593"/>
      <c r="AAN1915" s="593"/>
      <c r="AAO1915" s="593"/>
      <c r="AAP1915" s="593"/>
      <c r="AAQ1915" s="593"/>
      <c r="AAR1915" s="593"/>
      <c r="AAS1915" s="593"/>
      <c r="AAT1915" s="593"/>
      <c r="AAU1915" s="593"/>
      <c r="AAV1915" s="593"/>
      <c r="AAW1915" s="593"/>
      <c r="AAX1915" s="593"/>
      <c r="AAY1915" s="593"/>
      <c r="AAZ1915" s="593"/>
      <c r="ABA1915" s="593"/>
      <c r="ABB1915" s="593"/>
      <c r="ABC1915" s="593"/>
      <c r="ABD1915" s="593"/>
      <c r="ABE1915" s="593"/>
      <c r="ABF1915" s="593"/>
      <c r="ABG1915" s="593"/>
      <c r="ABH1915" s="593"/>
      <c r="ABI1915" s="593"/>
      <c r="ABJ1915" s="593"/>
      <c r="ABK1915" s="593"/>
      <c r="ABL1915" s="593"/>
      <c r="ABM1915" s="593"/>
      <c r="ABN1915" s="593"/>
      <c r="ABO1915" s="593"/>
      <c r="ABP1915" s="593"/>
      <c r="ABQ1915" s="593"/>
      <c r="ABR1915" s="593"/>
      <c r="ABS1915" s="593"/>
      <c r="ABT1915" s="593"/>
      <c r="ABU1915" s="593"/>
      <c r="ABV1915" s="593"/>
      <c r="ABW1915" s="593"/>
      <c r="ABX1915" s="593"/>
      <c r="ABY1915" s="593"/>
      <c r="ABZ1915" s="593"/>
      <c r="ACA1915" s="593"/>
      <c r="ACB1915" s="593"/>
      <c r="ACC1915" s="593"/>
      <c r="ACD1915" s="593"/>
      <c r="ACE1915" s="593"/>
      <c r="ACF1915" s="593"/>
      <c r="ACG1915" s="593"/>
      <c r="ACH1915" s="593"/>
      <c r="ACI1915" s="593"/>
      <c r="ACJ1915" s="593"/>
      <c r="ACK1915" s="593"/>
      <c r="ACL1915" s="593"/>
      <c r="ACM1915" s="593"/>
      <c r="ACN1915" s="593"/>
      <c r="ACO1915" s="593"/>
      <c r="ACP1915" s="593"/>
      <c r="ACQ1915" s="593"/>
      <c r="ACR1915" s="593"/>
      <c r="ACS1915" s="593"/>
      <c r="ACT1915" s="593"/>
      <c r="ACU1915" s="593"/>
      <c r="ACV1915" s="593"/>
      <c r="ACW1915" s="593"/>
      <c r="ACX1915" s="593"/>
      <c r="ACY1915" s="593"/>
      <c r="ACZ1915" s="593"/>
      <c r="ADA1915" s="593"/>
      <c r="ADB1915" s="593"/>
      <c r="ADC1915" s="593"/>
      <c r="ADD1915" s="593"/>
      <c r="ADE1915" s="593"/>
      <c r="ADF1915" s="593"/>
      <c r="ADG1915" s="593"/>
      <c r="ADH1915" s="593"/>
      <c r="ADI1915" s="593"/>
      <c r="ADJ1915" s="593"/>
      <c r="ADK1915" s="593"/>
      <c r="ADL1915" s="593"/>
      <c r="ADM1915" s="593"/>
      <c r="ADN1915" s="593"/>
      <c r="ADO1915" s="593"/>
      <c r="ADP1915" s="593"/>
      <c r="ADQ1915" s="593"/>
      <c r="ADR1915" s="593"/>
      <c r="ADS1915" s="593"/>
      <c r="ADT1915" s="593"/>
      <c r="ADU1915" s="593"/>
      <c r="ADV1915" s="593"/>
      <c r="ADW1915" s="593"/>
      <c r="ADX1915" s="593"/>
      <c r="ADY1915" s="593"/>
      <c r="ADZ1915" s="593"/>
      <c r="AEA1915" s="593"/>
      <c r="AEB1915" s="593"/>
      <c r="AEC1915" s="593"/>
      <c r="AED1915" s="593"/>
      <c r="AEE1915" s="593"/>
      <c r="AEF1915" s="593"/>
      <c r="AEG1915" s="593"/>
      <c r="AEH1915" s="593"/>
      <c r="AEI1915" s="593"/>
      <c r="AEJ1915" s="593"/>
      <c r="AEK1915" s="593"/>
      <c r="AEL1915" s="593"/>
      <c r="AEM1915" s="593"/>
      <c r="AEN1915" s="593"/>
      <c r="AEO1915" s="593"/>
      <c r="AEP1915" s="593"/>
      <c r="AEQ1915" s="593"/>
      <c r="AER1915" s="593"/>
      <c r="AES1915" s="593"/>
      <c r="AET1915" s="593"/>
      <c r="AEU1915" s="593"/>
      <c r="AEV1915" s="593"/>
      <c r="AEW1915" s="593"/>
      <c r="AEX1915" s="593"/>
      <c r="AEY1915" s="593"/>
      <c r="AEZ1915" s="593"/>
      <c r="AFA1915" s="593"/>
      <c r="AFB1915" s="593"/>
      <c r="AFC1915" s="593"/>
      <c r="AFD1915" s="593"/>
      <c r="AFE1915" s="593"/>
      <c r="AFF1915" s="593"/>
      <c r="AFG1915" s="593"/>
      <c r="AFH1915" s="593"/>
      <c r="AFI1915" s="593"/>
      <c r="AFJ1915" s="593"/>
      <c r="AFK1915" s="593"/>
      <c r="AFL1915" s="593"/>
      <c r="AFM1915" s="593"/>
      <c r="AFN1915" s="593"/>
      <c r="AFO1915" s="593"/>
      <c r="AFP1915" s="593"/>
      <c r="AFQ1915" s="593"/>
      <c r="AFR1915" s="593"/>
      <c r="AFS1915" s="593"/>
      <c r="AFT1915" s="593"/>
      <c r="AFU1915" s="593"/>
      <c r="AFV1915" s="593"/>
      <c r="AFW1915" s="593"/>
      <c r="AFX1915" s="593"/>
      <c r="AFY1915" s="593"/>
      <c r="AFZ1915" s="593"/>
      <c r="AGA1915" s="593"/>
      <c r="AGB1915" s="593"/>
      <c r="AGC1915" s="593"/>
      <c r="AGD1915" s="593"/>
      <c r="AGE1915" s="593"/>
      <c r="AGF1915" s="593"/>
      <c r="AGG1915" s="593"/>
      <c r="AGH1915" s="593"/>
      <c r="AGI1915" s="593"/>
      <c r="AGJ1915" s="593"/>
      <c r="AGK1915" s="593"/>
      <c r="AGL1915" s="593"/>
      <c r="AGM1915" s="593"/>
      <c r="AGN1915" s="593"/>
      <c r="AGO1915" s="593"/>
      <c r="AGP1915" s="593"/>
      <c r="AGQ1915" s="593"/>
      <c r="AGR1915" s="593"/>
      <c r="AGS1915" s="593"/>
      <c r="AGT1915" s="593"/>
      <c r="AGU1915" s="593"/>
      <c r="AGV1915" s="593"/>
      <c r="AGW1915" s="593"/>
      <c r="AGX1915" s="593"/>
      <c r="AGY1915" s="593"/>
      <c r="AGZ1915" s="593"/>
      <c r="AHA1915" s="593"/>
      <c r="AHB1915" s="593"/>
      <c r="AHC1915" s="593"/>
      <c r="AHD1915" s="593"/>
      <c r="AHE1915" s="593"/>
      <c r="AHF1915" s="593"/>
      <c r="AHG1915" s="593"/>
      <c r="AHH1915" s="593"/>
      <c r="AHI1915" s="593"/>
      <c r="AHJ1915" s="593"/>
      <c r="AHK1915" s="593"/>
      <c r="AHL1915" s="593"/>
      <c r="AHM1915" s="593"/>
      <c r="AHN1915" s="593"/>
      <c r="AHO1915" s="593"/>
      <c r="AHP1915" s="593"/>
      <c r="AHQ1915" s="593"/>
      <c r="AHR1915" s="593"/>
      <c r="AHS1915" s="593"/>
      <c r="AHT1915" s="593"/>
      <c r="AHU1915" s="593"/>
      <c r="AHV1915" s="593"/>
      <c r="AHW1915" s="593"/>
      <c r="AHX1915" s="593"/>
      <c r="AHY1915" s="593"/>
      <c r="AHZ1915" s="593"/>
      <c r="AIA1915" s="593"/>
      <c r="AIB1915" s="593"/>
      <c r="AIC1915" s="593"/>
      <c r="AID1915" s="593"/>
      <c r="AIE1915" s="593"/>
      <c r="AIF1915" s="593"/>
      <c r="AIG1915" s="593"/>
      <c r="AIH1915" s="593"/>
      <c r="AII1915" s="593"/>
      <c r="AIJ1915" s="593"/>
      <c r="AIK1915" s="593"/>
      <c r="AIL1915" s="593"/>
      <c r="AIM1915" s="593"/>
      <c r="AIN1915" s="593"/>
      <c r="AIO1915" s="593"/>
      <c r="AIP1915" s="593"/>
      <c r="AIQ1915" s="593"/>
      <c r="AIR1915" s="593"/>
      <c r="AIS1915" s="593"/>
      <c r="AIT1915" s="593"/>
      <c r="AIU1915" s="593"/>
      <c r="AIV1915" s="593"/>
      <c r="AIW1915" s="593"/>
      <c r="AIX1915" s="593"/>
      <c r="AIY1915" s="593"/>
      <c r="AIZ1915" s="593"/>
      <c r="AJA1915" s="593"/>
      <c r="AJB1915" s="593"/>
      <c r="AJC1915" s="593"/>
      <c r="AJD1915" s="593"/>
      <c r="AJE1915" s="593"/>
      <c r="AJF1915" s="593"/>
      <c r="AJG1915" s="593"/>
      <c r="AJH1915" s="593"/>
      <c r="AJI1915" s="593"/>
      <c r="AJJ1915" s="593"/>
      <c r="AJK1915" s="593"/>
      <c r="AJL1915" s="593"/>
      <c r="AJM1915" s="593"/>
      <c r="AJN1915" s="593"/>
      <c r="AJO1915" s="593"/>
      <c r="AJP1915" s="593"/>
      <c r="AJQ1915" s="593"/>
      <c r="AJR1915" s="593"/>
      <c r="AJS1915" s="593"/>
      <c r="AJT1915" s="593"/>
      <c r="AJU1915" s="593"/>
      <c r="AJV1915" s="593"/>
      <c r="AJW1915" s="593"/>
      <c r="AJX1915" s="593"/>
      <c r="AJY1915" s="593"/>
      <c r="AJZ1915" s="593"/>
      <c r="AKA1915" s="593"/>
      <c r="AKB1915" s="593"/>
      <c r="AKC1915" s="593"/>
      <c r="AKD1915" s="593"/>
      <c r="AKE1915" s="593"/>
      <c r="AKF1915" s="593"/>
      <c r="AKG1915" s="593"/>
      <c r="AKH1915" s="593"/>
      <c r="AKI1915" s="593"/>
      <c r="AKJ1915" s="593"/>
      <c r="AKK1915" s="593"/>
      <c r="AKL1915" s="593"/>
      <c r="AKM1915" s="593"/>
      <c r="AKN1915" s="593"/>
      <c r="AKO1915" s="593"/>
      <c r="AKP1915" s="593"/>
      <c r="AKQ1915" s="593"/>
      <c r="AKR1915" s="593"/>
      <c r="AKS1915" s="593"/>
      <c r="AKT1915" s="593"/>
      <c r="AKU1915" s="593"/>
      <c r="AKV1915" s="593"/>
      <c r="AKW1915" s="593"/>
      <c r="AKX1915" s="593"/>
      <c r="AKY1915" s="593"/>
      <c r="AKZ1915" s="593"/>
      <c r="ALA1915" s="593"/>
      <c r="ALB1915" s="593"/>
      <c r="ALC1915" s="593"/>
      <c r="ALD1915" s="593"/>
      <c r="ALE1915" s="593"/>
      <c r="ALF1915" s="593"/>
      <c r="ALG1915" s="593"/>
      <c r="ALH1915" s="593"/>
      <c r="ALI1915" s="593"/>
      <c r="ALJ1915" s="593"/>
      <c r="ALK1915" s="593"/>
      <c r="ALL1915" s="593"/>
      <c r="ALM1915" s="593"/>
      <c r="ALN1915" s="593"/>
      <c r="ALO1915" s="593"/>
      <c r="ALP1915" s="593"/>
      <c r="ALQ1915" s="593"/>
      <c r="ALR1915" s="593"/>
      <c r="ALS1915" s="593"/>
      <c r="ALT1915" s="593"/>
      <c r="ALU1915" s="593"/>
      <c r="ALV1915" s="593"/>
      <c r="ALW1915" s="593"/>
      <c r="ALX1915" s="593"/>
      <c r="ALY1915" s="593"/>
      <c r="ALZ1915" s="593"/>
      <c r="AMA1915" s="593"/>
      <c r="AMB1915" s="593"/>
      <c r="AMC1915" s="593"/>
      <c r="AMD1915" s="593"/>
      <c r="AME1915" s="593"/>
      <c r="AMF1915" s="593"/>
      <c r="AMG1915" s="593"/>
      <c r="AMH1915" s="593"/>
      <c r="AMI1915" s="593"/>
      <c r="AMJ1915" s="593"/>
      <c r="AMK1915" s="593"/>
      <c r="AML1915" s="593"/>
      <c r="AMM1915" s="593"/>
      <c r="AMN1915" s="593"/>
      <c r="AMO1915" s="593"/>
      <c r="AMP1915" s="593"/>
      <c r="AMQ1915" s="593"/>
      <c r="AMR1915" s="593"/>
      <c r="AMS1915" s="593"/>
      <c r="AMT1915" s="593"/>
      <c r="AMU1915" s="593"/>
      <c r="AMV1915" s="593"/>
      <c r="AMW1915" s="593"/>
      <c r="AMX1915" s="593"/>
      <c r="AMY1915" s="593"/>
      <c r="AMZ1915" s="593"/>
      <c r="ANA1915" s="593"/>
      <c r="ANB1915" s="593"/>
      <c r="ANC1915" s="593"/>
      <c r="AND1915" s="593"/>
      <c r="ANE1915" s="593"/>
      <c r="ANF1915" s="593"/>
      <c r="ANG1915" s="593"/>
      <c r="ANH1915" s="593"/>
      <c r="ANI1915" s="593"/>
      <c r="ANJ1915" s="593"/>
      <c r="ANK1915" s="593"/>
      <c r="ANL1915" s="593"/>
      <c r="ANM1915" s="593"/>
      <c r="ANN1915" s="593"/>
      <c r="ANO1915" s="593"/>
      <c r="ANP1915" s="593"/>
      <c r="ANQ1915" s="593"/>
      <c r="ANR1915" s="593"/>
      <c r="ANS1915" s="593"/>
      <c r="ANT1915" s="593"/>
      <c r="ANU1915" s="593"/>
      <c r="ANV1915" s="593"/>
      <c r="ANW1915" s="593"/>
      <c r="ANX1915" s="593"/>
      <c r="ANY1915" s="593"/>
      <c r="ANZ1915" s="593"/>
      <c r="AOA1915" s="593"/>
      <c r="AOB1915" s="593"/>
      <c r="AOC1915" s="593"/>
      <c r="AOD1915" s="593"/>
      <c r="AOE1915" s="593"/>
      <c r="AOF1915" s="593"/>
      <c r="AOG1915" s="593"/>
      <c r="AOH1915" s="593"/>
      <c r="AOI1915" s="593"/>
      <c r="AOJ1915" s="593"/>
      <c r="AOK1915" s="593"/>
      <c r="AOL1915" s="593"/>
      <c r="AOM1915" s="593"/>
      <c r="AON1915" s="593"/>
      <c r="AOO1915" s="593"/>
      <c r="AOP1915" s="593"/>
      <c r="AOQ1915" s="593"/>
      <c r="AOR1915" s="593"/>
      <c r="AOS1915" s="593"/>
      <c r="AOT1915" s="593"/>
      <c r="AOU1915" s="593"/>
      <c r="AOV1915" s="593"/>
      <c r="AOW1915" s="593"/>
      <c r="AOX1915" s="593"/>
      <c r="AOY1915" s="593"/>
      <c r="AOZ1915" s="593"/>
      <c r="APA1915" s="593"/>
      <c r="APB1915" s="593"/>
      <c r="APC1915" s="593"/>
      <c r="APD1915" s="593"/>
      <c r="APE1915" s="593"/>
      <c r="APF1915" s="593"/>
      <c r="APG1915" s="593"/>
      <c r="APH1915" s="593"/>
      <c r="API1915" s="593"/>
      <c r="APJ1915" s="593"/>
      <c r="APK1915" s="593"/>
      <c r="APL1915" s="593"/>
      <c r="APM1915" s="593"/>
      <c r="APN1915" s="593"/>
      <c r="APO1915" s="593"/>
      <c r="APP1915" s="593"/>
      <c r="APQ1915" s="593"/>
      <c r="APR1915" s="593"/>
      <c r="APS1915" s="593"/>
      <c r="APT1915" s="593"/>
      <c r="APU1915" s="593"/>
      <c r="APV1915" s="593"/>
      <c r="APW1915" s="593"/>
      <c r="APX1915" s="593"/>
      <c r="APY1915" s="593"/>
      <c r="APZ1915" s="593"/>
      <c r="AQA1915" s="593"/>
      <c r="AQB1915" s="593"/>
      <c r="AQC1915" s="593"/>
      <c r="AQD1915" s="593"/>
      <c r="AQE1915" s="593"/>
      <c r="AQF1915" s="593"/>
      <c r="AQG1915" s="593"/>
      <c r="AQH1915" s="593"/>
      <c r="AQI1915" s="593"/>
      <c r="AQJ1915" s="593"/>
      <c r="AQK1915" s="593"/>
      <c r="AQL1915" s="593"/>
      <c r="AQM1915" s="593"/>
      <c r="AQN1915" s="593"/>
      <c r="AQO1915" s="593"/>
      <c r="AQP1915" s="593"/>
      <c r="AQQ1915" s="593"/>
      <c r="AQR1915" s="593"/>
      <c r="AQS1915" s="593"/>
      <c r="AQT1915" s="593"/>
      <c r="AQU1915" s="593"/>
      <c r="AQV1915" s="593"/>
      <c r="AQW1915" s="593"/>
      <c r="AQX1915" s="593"/>
      <c r="AQY1915" s="593"/>
      <c r="AQZ1915" s="593"/>
      <c r="ARA1915" s="593"/>
      <c r="ARB1915" s="593"/>
      <c r="ARC1915" s="593"/>
      <c r="ARD1915" s="593"/>
      <c r="ARE1915" s="593"/>
      <c r="ARF1915" s="593"/>
      <c r="ARG1915" s="593"/>
      <c r="ARH1915" s="593"/>
      <c r="ARI1915" s="593"/>
      <c r="ARJ1915" s="593"/>
      <c r="ARK1915" s="593"/>
      <c r="ARL1915" s="593"/>
      <c r="ARM1915" s="593"/>
      <c r="ARN1915" s="593"/>
      <c r="ARO1915" s="593"/>
      <c r="ARP1915" s="593"/>
      <c r="ARQ1915" s="593"/>
      <c r="ARR1915" s="593"/>
      <c r="ARS1915" s="593"/>
      <c r="ART1915" s="593"/>
      <c r="ARU1915" s="593"/>
      <c r="ARV1915" s="593"/>
      <c r="ARW1915" s="593"/>
      <c r="ARX1915" s="593"/>
      <c r="ARY1915" s="593"/>
      <c r="ARZ1915" s="593"/>
      <c r="ASA1915" s="593"/>
      <c r="ASB1915" s="593"/>
      <c r="ASC1915" s="593"/>
      <c r="ASD1915" s="593"/>
      <c r="ASE1915" s="593"/>
      <c r="ASF1915" s="593"/>
      <c r="ASG1915" s="593"/>
      <c r="ASH1915" s="593"/>
      <c r="ASI1915" s="593"/>
      <c r="ASJ1915" s="593"/>
      <c r="ASK1915" s="593"/>
      <c r="ASL1915" s="593"/>
      <c r="ASM1915" s="593"/>
      <c r="ASN1915" s="593"/>
      <c r="ASO1915" s="593"/>
      <c r="ASP1915" s="593"/>
      <c r="ASQ1915" s="593"/>
      <c r="ASR1915" s="593"/>
      <c r="ASS1915" s="593"/>
      <c r="AST1915" s="593"/>
      <c r="ASU1915" s="593"/>
      <c r="ASV1915" s="593"/>
      <c r="ASW1915" s="593"/>
      <c r="ASX1915" s="593"/>
      <c r="ASY1915" s="593"/>
      <c r="ASZ1915" s="593"/>
      <c r="ATA1915" s="593"/>
      <c r="ATB1915" s="593"/>
      <c r="ATC1915" s="593"/>
      <c r="ATD1915" s="593"/>
      <c r="ATE1915" s="593"/>
      <c r="ATF1915" s="593"/>
      <c r="ATG1915" s="593"/>
      <c r="ATH1915" s="593"/>
      <c r="ATI1915" s="593"/>
      <c r="ATJ1915" s="593"/>
      <c r="ATK1915" s="593"/>
      <c r="ATL1915" s="593"/>
      <c r="ATM1915" s="593"/>
      <c r="ATN1915" s="593"/>
      <c r="ATO1915" s="593"/>
      <c r="ATP1915" s="593"/>
      <c r="ATQ1915" s="593"/>
      <c r="ATR1915" s="593"/>
      <c r="ATS1915" s="593"/>
      <c r="ATT1915" s="593"/>
      <c r="ATU1915" s="593"/>
      <c r="ATV1915" s="593"/>
      <c r="ATW1915" s="593"/>
      <c r="ATX1915" s="593"/>
      <c r="ATY1915" s="593"/>
      <c r="ATZ1915" s="593"/>
      <c r="AUA1915" s="593"/>
      <c r="AUB1915" s="593"/>
      <c r="AUC1915" s="593"/>
      <c r="AUD1915" s="593"/>
      <c r="AUE1915" s="593"/>
      <c r="AUF1915" s="593"/>
      <c r="AUG1915" s="593"/>
      <c r="AUH1915" s="593"/>
      <c r="AUI1915" s="593"/>
      <c r="AUJ1915" s="593"/>
      <c r="AUK1915" s="593"/>
      <c r="AUL1915" s="593"/>
      <c r="AUM1915" s="593"/>
      <c r="AUN1915" s="593"/>
      <c r="AUO1915" s="593"/>
      <c r="AUP1915" s="593"/>
      <c r="AUQ1915" s="593"/>
      <c r="AUR1915" s="593"/>
      <c r="AUS1915" s="593"/>
      <c r="AUT1915" s="593"/>
      <c r="AUU1915" s="593"/>
      <c r="AUV1915" s="593"/>
      <c r="AUW1915" s="593"/>
      <c r="AUX1915" s="593"/>
      <c r="AUY1915" s="593"/>
      <c r="AUZ1915" s="593"/>
      <c r="AVA1915" s="593"/>
      <c r="AVB1915" s="593"/>
      <c r="AVC1915" s="593"/>
      <c r="AVD1915" s="593"/>
      <c r="AVE1915" s="593"/>
      <c r="AVF1915" s="593"/>
      <c r="AVG1915" s="593"/>
      <c r="AVH1915" s="593"/>
      <c r="AVI1915" s="593"/>
      <c r="AVJ1915" s="593"/>
      <c r="AVK1915" s="593"/>
    </row>
    <row r="1916" spans="1:1259">
      <c r="A1916" s="697"/>
      <c r="B1916" s="558"/>
      <c r="C1916" s="558"/>
      <c r="D1916" s="676" t="s">
        <v>1067</v>
      </c>
      <c r="E1916" s="524" t="s">
        <v>1497</v>
      </c>
      <c r="F1916" s="665" t="s">
        <v>1080</v>
      </c>
      <c r="G1916" s="665">
        <v>2022</v>
      </c>
      <c r="H1916" s="665">
        <v>4</v>
      </c>
      <c r="I1916" s="687" t="s">
        <v>1095</v>
      </c>
      <c r="J1916" s="666"/>
      <c r="K1916" s="676" t="s">
        <v>1498</v>
      </c>
      <c r="L1916" s="677" t="s">
        <v>1494</v>
      </c>
      <c r="M1916" s="677">
        <v>44532</v>
      </c>
      <c r="N1916" s="677">
        <v>44621</v>
      </c>
      <c r="O1916" s="677"/>
      <c r="P1916" s="666" t="s">
        <v>1097</v>
      </c>
      <c r="Q1916" s="666"/>
      <c r="R1916" s="666"/>
      <c r="S1916" s="665" t="s">
        <v>1118</v>
      </c>
      <c r="T1916" s="665">
        <v>72</v>
      </c>
      <c r="U1916" s="665">
        <v>49303556</v>
      </c>
      <c r="V1916" s="665" t="s">
        <v>1235</v>
      </c>
      <c r="W1916" s="678">
        <v>480</v>
      </c>
      <c r="X1916" s="551">
        <v>5017</v>
      </c>
      <c r="Y1916" s="693">
        <v>2408160</v>
      </c>
      <c r="Z1916" s="667">
        <v>0.44500000000000001</v>
      </c>
      <c r="AA1916" s="682">
        <f>Y1916*Z1916</f>
        <v>1071631.2</v>
      </c>
      <c r="AB1916" s="521"/>
      <c r="AC1916" s="668">
        <v>0</v>
      </c>
      <c r="AD1916" s="676"/>
      <c r="AE1916" s="669"/>
      <c r="AF1916" s="695">
        <f>AA1916+AD1916+AE1916</f>
        <v>1071631.2</v>
      </c>
      <c r="AG1916" s="665" t="s">
        <v>47</v>
      </c>
      <c r="AH1916" s="641">
        <v>10</v>
      </c>
      <c r="AI1916" s="676">
        <v>30</v>
      </c>
      <c r="AJ1916" s="665" t="s">
        <v>1499</v>
      </c>
      <c r="AK1916" s="676" t="s">
        <v>1253</v>
      </c>
      <c r="AL1916" s="696">
        <v>46933</v>
      </c>
      <c r="AM1916" s="665" t="s">
        <v>52</v>
      </c>
      <c r="AN1916" s="676" t="s">
        <v>1076</v>
      </c>
      <c r="AO1916" s="665"/>
      <c r="AP1916" s="676"/>
      <c r="AQ1916" s="676" t="s">
        <v>1090</v>
      </c>
      <c r="AR1916" s="676"/>
      <c r="AS1916" s="523" t="s">
        <v>1157</v>
      </c>
      <c r="AT1916" s="523" t="s">
        <v>1078</v>
      </c>
      <c r="AU1916" s="523" t="s">
        <v>1078</v>
      </c>
      <c r="AV1916" s="674"/>
      <c r="AW1916" s="673">
        <f>U1916</f>
        <v>49303556</v>
      </c>
      <c r="AX1916" s="673" cm="1">
        <f t="array" ref="AX1916">SUM(MID(0&amp;AW1916,LARGE(INDEX(ISNUMBER(--MID(AW1916,ROW($1:$8),1))*ROW($1:$8),),ROW($1:$8))+1,1)*10^ROW($1:$8)/10)</f>
        <v>49303556</v>
      </c>
      <c r="AY1916" s="673" t="str">
        <f>VLOOKUP($AX1916,'Item Master Data'!$A:$F,3,FALSE)</f>
        <v>Q.PEAK DUO XL G10 BFG</v>
      </c>
      <c r="AZ1916" s="673">
        <f>VLOOKUP($AX1916,'Item Master Data'!$A:$F,6,FALSE)</f>
        <v>480</v>
      </c>
      <c r="BA1916" s="673">
        <f>X1916/BB1916</f>
        <v>173</v>
      </c>
      <c r="BB1916" s="673">
        <f>VLOOKUP(AX1916,'Item Master Data'!$A:$G,7,FALSE)</f>
        <v>29</v>
      </c>
      <c r="BC1916" s="673"/>
      <c r="BD1916" s="673">
        <f>W1916-AZ1916</f>
        <v>0</v>
      </c>
    </row>
    <row r="1917" spans="1:1259">
      <c r="A1917" s="697"/>
      <c r="B1917" s="558"/>
      <c r="C1917" s="558"/>
      <c r="D1917" s="676" t="s">
        <v>1067</v>
      </c>
      <c r="E1917" s="524" t="s">
        <v>1497</v>
      </c>
      <c r="F1917" s="665" t="s">
        <v>1080</v>
      </c>
      <c r="G1917" s="665">
        <v>2022</v>
      </c>
      <c r="H1917" s="665">
        <v>4</v>
      </c>
      <c r="I1917" s="687" t="s">
        <v>1095</v>
      </c>
      <c r="J1917" s="666"/>
      <c r="K1917" s="676" t="s">
        <v>1502</v>
      </c>
      <c r="L1917" s="677" t="s">
        <v>1494</v>
      </c>
      <c r="M1917" s="677">
        <v>44532</v>
      </c>
      <c r="N1917" s="677">
        <v>44652</v>
      </c>
      <c r="O1917" s="677"/>
      <c r="P1917" s="666" t="s">
        <v>1097</v>
      </c>
      <c r="Q1917" s="666"/>
      <c r="R1917" s="666"/>
      <c r="S1917" s="665" t="s">
        <v>1118</v>
      </c>
      <c r="T1917" s="665">
        <v>72</v>
      </c>
      <c r="U1917" s="676" t="s">
        <v>1495</v>
      </c>
      <c r="V1917" s="665" t="s">
        <v>1235</v>
      </c>
      <c r="W1917" s="678">
        <v>480</v>
      </c>
      <c r="X1917" s="551">
        <v>14007</v>
      </c>
      <c r="Y1917" s="693">
        <v>6723360</v>
      </c>
      <c r="Z1917" s="667">
        <v>0.44500000000000001</v>
      </c>
      <c r="AA1917" s="682">
        <f>Y1917*Z1917</f>
        <v>2991895.2</v>
      </c>
      <c r="AB1917" s="521"/>
      <c r="AC1917" s="668">
        <v>0</v>
      </c>
      <c r="AD1917" s="676"/>
      <c r="AE1917" s="669"/>
      <c r="AF1917" s="695">
        <f>AA1917+AD1917+AE1917</f>
        <v>2991895.2</v>
      </c>
      <c r="AG1917" s="665" t="s">
        <v>47</v>
      </c>
      <c r="AH1917" s="641">
        <v>10</v>
      </c>
      <c r="AI1917" s="676">
        <v>30</v>
      </c>
      <c r="AJ1917" s="665" t="s">
        <v>1387</v>
      </c>
      <c r="AK1917" s="676" t="s">
        <v>1253</v>
      </c>
      <c r="AL1917" s="696">
        <v>47374</v>
      </c>
      <c r="AM1917" s="665" t="s">
        <v>52</v>
      </c>
      <c r="AN1917" s="665" t="s">
        <v>1089</v>
      </c>
      <c r="AO1917" s="665"/>
      <c r="AP1917" s="676" t="s">
        <v>38</v>
      </c>
      <c r="AQ1917" s="676" t="s">
        <v>1090</v>
      </c>
      <c r="AR1917" s="676"/>
      <c r="AS1917" s="523" t="s">
        <v>1157</v>
      </c>
      <c r="AT1917" s="523" t="s">
        <v>1078</v>
      </c>
      <c r="AU1917" s="523" t="s">
        <v>1078</v>
      </c>
      <c r="AV1917" s="674"/>
      <c r="AW1917" s="673" t="str">
        <f>U1917</f>
        <v>30397872F</v>
      </c>
      <c r="AX1917" s="673" cm="1">
        <f t="array" ref="AX1917">SUM(MID(0&amp;AW1917,LARGE(INDEX(ISNUMBER(--MID(AW1917,ROW($1:$8),1))*ROW($1:$8),),ROW($1:$8))+1,1)*10^ROW($1:$8)/10)</f>
        <v>30397872</v>
      </c>
      <c r="AY1917" s="673" t="str">
        <f>VLOOKUP($AX1917,'Item Master Data'!$A:$F,3,FALSE)</f>
        <v>Q.PEAK DUO XL G10 BFG</v>
      </c>
      <c r="AZ1917" s="673">
        <f>VLOOKUP($AX1917,'Item Master Data'!$A:$F,6,FALSE)</f>
        <v>480</v>
      </c>
      <c r="BA1917" s="673">
        <f>X1917/BB1917</f>
        <v>483</v>
      </c>
      <c r="BB1917" s="673">
        <f>VLOOKUP(AX1917,'Item Master Data'!$A:$G,7,FALSE)</f>
        <v>29</v>
      </c>
      <c r="BC1917" s="673"/>
      <c r="BD1917" s="673">
        <f>W1917-AZ1917</f>
        <v>0</v>
      </c>
    </row>
    <row r="1918" spans="1:1259">
      <c r="A1918" s="715"/>
      <c r="B1918" s="564"/>
      <c r="C1918" s="564"/>
      <c r="D1918" s="676" t="s">
        <v>1067</v>
      </c>
      <c r="E1918" s="524"/>
      <c r="F1918" s="665" t="s">
        <v>1080</v>
      </c>
      <c r="G1918" s="665">
        <v>2022</v>
      </c>
      <c r="H1918" s="665">
        <v>4</v>
      </c>
      <c r="I1918" s="687">
        <v>2005205</v>
      </c>
      <c r="J1918" s="666"/>
      <c r="K1918" s="685" t="s">
        <v>184</v>
      </c>
      <c r="L1918" s="677" t="s">
        <v>1526</v>
      </c>
      <c r="M1918" s="677">
        <v>44530</v>
      </c>
      <c r="N1918" s="677">
        <v>44652</v>
      </c>
      <c r="O1918" s="677"/>
      <c r="P1918" s="666"/>
      <c r="Q1918" s="666"/>
      <c r="R1918" s="666"/>
      <c r="S1918" s="665" t="s">
        <v>1523</v>
      </c>
      <c r="T1918" s="665">
        <v>72</v>
      </c>
      <c r="U1918" s="665"/>
      <c r="V1918" s="665" t="s">
        <v>1072</v>
      </c>
      <c r="W1918" s="678">
        <v>480</v>
      </c>
      <c r="X1918" s="551">
        <v>1514</v>
      </c>
      <c r="Y1918" s="693">
        <v>726720</v>
      </c>
      <c r="Z1918" s="667">
        <v>0.39500000000000002</v>
      </c>
      <c r="AA1918" s="682">
        <f>Y1918*Z1918</f>
        <v>287054.40000000002</v>
      </c>
      <c r="AB1918" s="559"/>
      <c r="AC1918" s="668">
        <v>0</v>
      </c>
      <c r="AD1918" s="676"/>
      <c r="AE1918" s="669">
        <v>22246.720000000001</v>
      </c>
      <c r="AF1918" s="695">
        <f>AA1918+AD1918+AE1918</f>
        <v>309301.12</v>
      </c>
      <c r="AG1918" s="665" t="s">
        <v>47</v>
      </c>
      <c r="AH1918" s="641">
        <v>30</v>
      </c>
      <c r="AI1918" s="676">
        <v>30</v>
      </c>
      <c r="AJ1918" s="665" t="s">
        <v>1527</v>
      </c>
      <c r="AK1918" s="676" t="s">
        <v>50</v>
      </c>
      <c r="AL1918" s="696">
        <v>92210</v>
      </c>
      <c r="AM1918" s="665" t="s">
        <v>52</v>
      </c>
      <c r="AN1918" s="665" t="s">
        <v>1076</v>
      </c>
      <c r="AO1918" s="665"/>
      <c r="AP1918" s="676"/>
      <c r="AQ1918" s="676" t="s">
        <v>1090</v>
      </c>
      <c r="AR1918" s="676"/>
      <c r="AS1918" s="523" t="s">
        <v>1077</v>
      </c>
      <c r="AT1918" s="523" t="s">
        <v>1091</v>
      </c>
      <c r="AU1918" s="523" t="s">
        <v>1078</v>
      </c>
      <c r="AV1918" s="674"/>
      <c r="AW1918" s="673">
        <f>U1918</f>
        <v>0</v>
      </c>
      <c r="AX1918" s="673" cm="1">
        <f t="array" ref="AX1918">SUM(MID(0&amp;AW1918,LARGE(INDEX(ISNUMBER(--MID(AW1918,ROW($1:$8),1))*ROW($1:$8),),ROW($1:$8))+1,1)*10^ROW($1:$8)/10)</f>
        <v>0</v>
      </c>
      <c r="AY1918" s="673" t="e">
        <f>VLOOKUP($AX1918,'Item Master Data'!$A:$F,3,FALSE)</f>
        <v>#N/A</v>
      </c>
      <c r="AZ1918" s="673" t="e">
        <f>VLOOKUP($AX1918,'Item Master Data'!$A:$F,6,FALSE)</f>
        <v>#N/A</v>
      </c>
      <c r="BA1918" s="673" t="e">
        <f>X1918/BB1918</f>
        <v>#N/A</v>
      </c>
      <c r="BB1918" s="673" t="e">
        <f>VLOOKUP(AX1918,'Item Master Data'!$A:$G,7,FALSE)</f>
        <v>#N/A</v>
      </c>
      <c r="BC1918" s="673"/>
      <c r="BD1918" s="673" t="e">
        <f>W1918-AZ1918</f>
        <v>#N/A</v>
      </c>
    </row>
    <row r="1919" spans="1:1259">
      <c r="A1919" s="715"/>
      <c r="B1919" s="564"/>
      <c r="C1919" s="564"/>
      <c r="D1919" s="676" t="s">
        <v>1067</v>
      </c>
      <c r="E1919" s="524"/>
      <c r="F1919" s="665" t="s">
        <v>1080</v>
      </c>
      <c r="G1919" s="665">
        <v>2022</v>
      </c>
      <c r="H1919" s="665">
        <v>4</v>
      </c>
      <c r="I1919" s="687">
        <v>2005205</v>
      </c>
      <c r="J1919" s="666"/>
      <c r="K1919" s="685" t="s">
        <v>184</v>
      </c>
      <c r="L1919" s="677" t="s">
        <v>1526</v>
      </c>
      <c r="M1919" s="677">
        <v>44530</v>
      </c>
      <c r="N1919" s="677">
        <v>44652</v>
      </c>
      <c r="O1919" s="677"/>
      <c r="P1919" s="666"/>
      <c r="Q1919" s="666"/>
      <c r="R1919" s="666"/>
      <c r="S1919" s="665" t="s">
        <v>1523</v>
      </c>
      <c r="T1919" s="665">
        <v>72</v>
      </c>
      <c r="U1919" s="665"/>
      <c r="V1919" s="665" t="s">
        <v>1072</v>
      </c>
      <c r="W1919" s="678">
        <v>480</v>
      </c>
      <c r="X1919" s="551">
        <v>638</v>
      </c>
      <c r="Y1919" s="693">
        <v>306240</v>
      </c>
      <c r="Z1919" s="667">
        <v>0.39500000000000002</v>
      </c>
      <c r="AA1919" s="682">
        <f>Y1919*Z1919</f>
        <v>120964.8</v>
      </c>
      <c r="AB1919" s="559"/>
      <c r="AC1919" s="668">
        <v>0</v>
      </c>
      <c r="AD1919" s="676"/>
      <c r="AE1919" s="669">
        <v>9374.77</v>
      </c>
      <c r="AF1919" s="695">
        <f>AA1919+AD1919+AE1919</f>
        <v>130339.57</v>
      </c>
      <c r="AG1919" s="665" t="s">
        <v>47</v>
      </c>
      <c r="AH1919" s="641">
        <v>30</v>
      </c>
      <c r="AI1919" s="676">
        <v>30</v>
      </c>
      <c r="AJ1919" s="665" t="s">
        <v>1527</v>
      </c>
      <c r="AK1919" s="676" t="s">
        <v>50</v>
      </c>
      <c r="AL1919" s="696">
        <v>92210</v>
      </c>
      <c r="AM1919" s="665" t="s">
        <v>52</v>
      </c>
      <c r="AN1919" s="676" t="s">
        <v>1076</v>
      </c>
      <c r="AO1919" s="665"/>
      <c r="AP1919" s="676"/>
      <c r="AQ1919" s="676" t="s">
        <v>1090</v>
      </c>
      <c r="AR1919" s="676"/>
      <c r="AS1919" s="523" t="s">
        <v>1077</v>
      </c>
      <c r="AT1919" s="523" t="s">
        <v>1091</v>
      </c>
      <c r="AU1919" s="523" t="s">
        <v>1078</v>
      </c>
      <c r="AV1919" s="674"/>
      <c r="AW1919" s="673">
        <f>U1919</f>
        <v>0</v>
      </c>
      <c r="AX1919" s="673" cm="1">
        <f t="array" ref="AX1919">SUM(MID(0&amp;AW1919,LARGE(INDEX(ISNUMBER(--MID(AW1919,ROW($1:$8),1))*ROW($1:$8),),ROW($1:$8))+1,1)*10^ROW($1:$8)/10)</f>
        <v>0</v>
      </c>
      <c r="AY1919" s="673" t="e">
        <f>VLOOKUP($AX1919,'Item Master Data'!$A:$F,3,FALSE)</f>
        <v>#N/A</v>
      </c>
      <c r="AZ1919" s="673" t="e">
        <f>VLOOKUP($AX1919,'Item Master Data'!$A:$F,6,FALSE)</f>
        <v>#N/A</v>
      </c>
      <c r="BA1919" s="673" t="e">
        <f>X1919/BB1919</f>
        <v>#N/A</v>
      </c>
      <c r="BB1919" s="673" t="e">
        <f>VLOOKUP(AX1919,'Item Master Data'!$A:$G,7,FALSE)</f>
        <v>#N/A</v>
      </c>
      <c r="BC1919" s="673"/>
      <c r="BD1919" s="673" t="e">
        <f>W1919-AZ1919</f>
        <v>#N/A</v>
      </c>
    </row>
    <row r="1920" spans="1:1259">
      <c r="A1920" s="715"/>
      <c r="B1920" s="564"/>
      <c r="C1920" s="564"/>
      <c r="D1920" s="676" t="s">
        <v>1067</v>
      </c>
      <c r="E1920" s="524"/>
      <c r="F1920" s="665" t="s">
        <v>1080</v>
      </c>
      <c r="G1920" s="665">
        <v>2022</v>
      </c>
      <c r="H1920" s="665">
        <v>4</v>
      </c>
      <c r="I1920" s="687">
        <v>2005205</v>
      </c>
      <c r="J1920" s="666"/>
      <c r="K1920" s="685" t="s">
        <v>184</v>
      </c>
      <c r="L1920" s="677" t="s">
        <v>1526</v>
      </c>
      <c r="M1920" s="677">
        <v>44530</v>
      </c>
      <c r="N1920" s="677">
        <v>44652</v>
      </c>
      <c r="O1920" s="677"/>
      <c r="P1920" s="666"/>
      <c r="Q1920" s="666"/>
      <c r="R1920" s="666"/>
      <c r="S1920" s="665" t="s">
        <v>1523</v>
      </c>
      <c r="T1920" s="665">
        <v>72</v>
      </c>
      <c r="U1920" s="665"/>
      <c r="V1920" s="665" t="s">
        <v>1072</v>
      </c>
      <c r="W1920" s="678">
        <v>480</v>
      </c>
      <c r="X1920" s="551">
        <v>638</v>
      </c>
      <c r="Y1920" s="693">
        <v>306240</v>
      </c>
      <c r="Z1920" s="667">
        <v>0.39500000000000002</v>
      </c>
      <c r="AA1920" s="682">
        <f>Y1920*Z1920</f>
        <v>120964.8</v>
      </c>
      <c r="AB1920" s="559"/>
      <c r="AC1920" s="668">
        <v>0</v>
      </c>
      <c r="AD1920" s="676"/>
      <c r="AE1920" s="669">
        <v>9374.77</v>
      </c>
      <c r="AF1920" s="695">
        <f>AA1920+AD1920+AE1920</f>
        <v>130339.57</v>
      </c>
      <c r="AG1920" s="665" t="s">
        <v>47</v>
      </c>
      <c r="AH1920" s="641">
        <v>30</v>
      </c>
      <c r="AI1920" s="676">
        <v>30</v>
      </c>
      <c r="AJ1920" s="665" t="s">
        <v>1527</v>
      </c>
      <c r="AK1920" s="676" t="s">
        <v>50</v>
      </c>
      <c r="AL1920" s="696">
        <v>92210</v>
      </c>
      <c r="AM1920" s="665" t="s">
        <v>52</v>
      </c>
      <c r="AN1920" s="665" t="s">
        <v>1076</v>
      </c>
      <c r="AO1920" s="665"/>
      <c r="AP1920" s="676"/>
      <c r="AQ1920" s="676" t="s">
        <v>1090</v>
      </c>
      <c r="AR1920" s="676"/>
      <c r="AS1920" s="523" t="s">
        <v>1077</v>
      </c>
      <c r="AT1920" s="523" t="s">
        <v>1091</v>
      </c>
      <c r="AU1920" s="523" t="s">
        <v>1078</v>
      </c>
      <c r="AV1920" s="674"/>
      <c r="AW1920" s="673">
        <f>U1920</f>
        <v>0</v>
      </c>
      <c r="AX1920" s="673" cm="1">
        <f t="array" ref="AX1920">SUM(MID(0&amp;AW1920,LARGE(INDEX(ISNUMBER(--MID(AW1920,ROW($1:$8),1))*ROW($1:$8),),ROW($1:$8))+1,1)*10^ROW($1:$8)/10)</f>
        <v>0</v>
      </c>
      <c r="AY1920" s="673" t="e">
        <f>VLOOKUP($AX1920,'Item Master Data'!$A:$F,3,FALSE)</f>
        <v>#N/A</v>
      </c>
      <c r="AZ1920" s="673" t="e">
        <f>VLOOKUP($AX1920,'Item Master Data'!$A:$F,6,FALSE)</f>
        <v>#N/A</v>
      </c>
      <c r="BA1920" s="673" t="e">
        <f>X1920/BB1920</f>
        <v>#N/A</v>
      </c>
      <c r="BB1920" s="673" t="e">
        <f>VLOOKUP(AX1920,'Item Master Data'!$A:$G,7,FALSE)</f>
        <v>#N/A</v>
      </c>
      <c r="BC1920" s="673"/>
      <c r="BD1920" s="673" t="e">
        <f>W1920-AZ1920</f>
        <v>#N/A</v>
      </c>
    </row>
    <row r="1921" spans="1:56">
      <c r="A1921" s="697"/>
      <c r="B1921" s="558"/>
      <c r="C1921" s="558"/>
      <c r="D1921" s="676" t="s">
        <v>1067</v>
      </c>
      <c r="E1921" s="524"/>
      <c r="F1921" s="665" t="s">
        <v>1080</v>
      </c>
      <c r="G1921" s="665">
        <v>2022</v>
      </c>
      <c r="H1921" s="665">
        <v>4</v>
      </c>
      <c r="I1921" s="687" t="s">
        <v>1068</v>
      </c>
      <c r="J1921" s="666">
        <v>44652</v>
      </c>
      <c r="K1921" s="676" t="s">
        <v>1551</v>
      </c>
      <c r="L1921" s="677" t="s">
        <v>1552</v>
      </c>
      <c r="M1921" s="677">
        <v>44470</v>
      </c>
      <c r="N1921" s="677">
        <v>44409</v>
      </c>
      <c r="O1921" s="677"/>
      <c r="P1921" s="666">
        <v>44629</v>
      </c>
      <c r="Q1921" s="666">
        <v>44649</v>
      </c>
      <c r="R1921" s="666">
        <v>44652</v>
      </c>
      <c r="S1921" s="665" t="s">
        <v>1106</v>
      </c>
      <c r="T1921" s="665">
        <v>72</v>
      </c>
      <c r="U1921" s="665">
        <v>49303555</v>
      </c>
      <c r="V1921" s="665" t="s">
        <v>1072</v>
      </c>
      <c r="W1921" s="678">
        <v>475</v>
      </c>
      <c r="X1921" s="551">
        <v>638</v>
      </c>
      <c r="Y1921" s="693">
        <v>303050</v>
      </c>
      <c r="Z1921" s="667">
        <v>0.45500000000000002</v>
      </c>
      <c r="AA1921" s="682">
        <f>Y1921*Z1921</f>
        <v>137887.75</v>
      </c>
      <c r="AB1921" s="521"/>
      <c r="AC1921" s="668">
        <v>0</v>
      </c>
      <c r="AD1921" s="676"/>
      <c r="AE1921" s="669"/>
      <c r="AF1921" s="695">
        <f>AA1921+AD1921+AE1921</f>
        <v>137887.75</v>
      </c>
      <c r="AG1921" s="665" t="s">
        <v>47</v>
      </c>
      <c r="AH1921" s="641">
        <v>100</v>
      </c>
      <c r="AI1921" s="676">
        <v>0</v>
      </c>
      <c r="AJ1921" s="665" t="s">
        <v>1553</v>
      </c>
      <c r="AK1921" s="676" t="s">
        <v>1306</v>
      </c>
      <c r="AL1921" s="696">
        <v>4401</v>
      </c>
      <c r="AM1921" s="665" t="s">
        <v>52</v>
      </c>
      <c r="AN1921" s="665" t="s">
        <v>1110</v>
      </c>
      <c r="AO1921" s="665"/>
      <c r="AP1921" s="676"/>
      <c r="AQ1921" s="676" t="s">
        <v>1090</v>
      </c>
      <c r="AR1921" s="676"/>
      <c r="AS1921" s="523" t="s">
        <v>1077</v>
      </c>
      <c r="AT1921" s="523" t="s">
        <v>1091</v>
      </c>
      <c r="AU1921" s="523" t="s">
        <v>1078</v>
      </c>
      <c r="AV1921" s="674"/>
      <c r="AW1921" s="673">
        <f>U1921</f>
        <v>49303555</v>
      </c>
      <c r="AX1921" s="673" cm="1">
        <f t="array" ref="AX1921">SUM(MID(0&amp;AW1921,LARGE(INDEX(ISNUMBER(--MID(AW1921,ROW($1:$8),1))*ROW($1:$8),),ROW($1:$8))+1,1)*10^ROW($1:$8)/10)</f>
        <v>49303555</v>
      </c>
      <c r="AY1921" s="673" t="str">
        <f>VLOOKUP($AX1921,'Item Master Data'!$A:$F,3,FALSE)</f>
        <v>Q.PEAK DUO XL G10 BFG</v>
      </c>
      <c r="AZ1921" s="673">
        <f>VLOOKUP($AX1921,'Item Master Data'!$A:$F,6,FALSE)</f>
        <v>475</v>
      </c>
      <c r="BA1921" s="673">
        <f>X1921/BB1921</f>
        <v>22</v>
      </c>
      <c r="BB1921" s="673">
        <f>VLOOKUP(AX1921,'Item Master Data'!$A:$G,7,FALSE)</f>
        <v>29</v>
      </c>
      <c r="BC1921" s="673"/>
      <c r="BD1921" s="673">
        <f>W1921-AZ1921</f>
        <v>0</v>
      </c>
    </row>
    <row r="1922" spans="1:56">
      <c r="A1922" s="697"/>
      <c r="B1922" s="558"/>
      <c r="C1922" s="558"/>
      <c r="D1922" s="676" t="s">
        <v>1067</v>
      </c>
      <c r="E1922" s="524"/>
      <c r="F1922" s="665" t="s">
        <v>1080</v>
      </c>
      <c r="G1922" s="665">
        <v>2022</v>
      </c>
      <c r="H1922" s="665">
        <v>4</v>
      </c>
      <c r="I1922" s="687" t="s">
        <v>1068</v>
      </c>
      <c r="J1922" s="666">
        <v>44652</v>
      </c>
      <c r="K1922" s="676" t="s">
        <v>1551</v>
      </c>
      <c r="L1922" s="677" t="s">
        <v>1552</v>
      </c>
      <c r="M1922" s="677">
        <v>44470</v>
      </c>
      <c r="N1922" s="677">
        <v>44409</v>
      </c>
      <c r="O1922" s="677"/>
      <c r="P1922" s="666">
        <v>44629</v>
      </c>
      <c r="Q1922" s="666">
        <v>44652</v>
      </c>
      <c r="R1922" s="666">
        <v>44656</v>
      </c>
      <c r="S1922" s="665" t="s">
        <v>1106</v>
      </c>
      <c r="T1922" s="665">
        <v>72</v>
      </c>
      <c r="U1922" s="665">
        <v>49303155</v>
      </c>
      <c r="V1922" s="665" t="s">
        <v>1072</v>
      </c>
      <c r="W1922" s="678">
        <v>475</v>
      </c>
      <c r="X1922" s="551">
        <v>1276</v>
      </c>
      <c r="Y1922" s="693">
        <v>606100</v>
      </c>
      <c r="Z1922" s="667">
        <v>0.45500000000000002</v>
      </c>
      <c r="AA1922" s="682">
        <f>Y1922*Z1922</f>
        <v>275775.5</v>
      </c>
      <c r="AB1922" s="521"/>
      <c r="AC1922" s="668">
        <v>0</v>
      </c>
      <c r="AD1922" s="676"/>
      <c r="AE1922" s="669"/>
      <c r="AF1922" s="695">
        <f>AA1922+AD1922+AE1922</f>
        <v>275775.5</v>
      </c>
      <c r="AG1922" s="665" t="s">
        <v>47</v>
      </c>
      <c r="AH1922" s="641">
        <v>100</v>
      </c>
      <c r="AI1922" s="676">
        <v>0</v>
      </c>
      <c r="AJ1922" s="665" t="s">
        <v>1554</v>
      </c>
      <c r="AK1922" s="676" t="s">
        <v>1100</v>
      </c>
      <c r="AL1922" s="696">
        <v>1604</v>
      </c>
      <c r="AM1922" s="665" t="s">
        <v>52</v>
      </c>
      <c r="AN1922" s="676" t="s">
        <v>1076</v>
      </c>
      <c r="AO1922" s="665"/>
      <c r="AP1922" s="676"/>
      <c r="AQ1922" s="676" t="s">
        <v>1090</v>
      </c>
      <c r="AR1922" s="676"/>
      <c r="AS1922" s="523" t="s">
        <v>1077</v>
      </c>
      <c r="AT1922" s="523" t="s">
        <v>1091</v>
      </c>
      <c r="AU1922" s="523" t="s">
        <v>1078</v>
      </c>
      <c r="AV1922" s="674"/>
      <c r="AW1922" s="673">
        <f>U1922</f>
        <v>49303155</v>
      </c>
      <c r="AX1922" s="673" cm="1">
        <f t="array" ref="AX1922">SUM(MID(0&amp;AW1922,LARGE(INDEX(ISNUMBER(--MID(AW1922,ROW($1:$8),1))*ROW($1:$8),),ROW($1:$8))+1,1)*10^ROW($1:$8)/10)</f>
        <v>49303155</v>
      </c>
      <c r="AY1922" s="673" t="str">
        <f>VLOOKUP($AX1922,'Item Master Data'!$A:$F,3,FALSE)</f>
        <v>Q.PEAK DUO XL G10 BFG</v>
      </c>
      <c r="AZ1922" s="673">
        <f>VLOOKUP($AX1922,'Item Master Data'!$A:$F,6,FALSE)</f>
        <v>475</v>
      </c>
      <c r="BA1922" s="673">
        <f>X1922/BB1922</f>
        <v>44</v>
      </c>
      <c r="BB1922" s="673">
        <f>VLOOKUP(AX1922,'Item Master Data'!$A:$G,7,FALSE)</f>
        <v>29</v>
      </c>
      <c r="BC1922" s="673"/>
      <c r="BD1922" s="673">
        <f>W1922-AZ1922</f>
        <v>0</v>
      </c>
    </row>
    <row r="1923" spans="1:56">
      <c r="A1923" s="697"/>
      <c r="B1923" s="558"/>
      <c r="C1923" s="558"/>
      <c r="D1923" s="676" t="s">
        <v>1067</v>
      </c>
      <c r="E1923" s="524"/>
      <c r="F1923" s="665" t="s">
        <v>1080</v>
      </c>
      <c r="G1923" s="665">
        <v>2022</v>
      </c>
      <c r="H1923" s="665">
        <v>4</v>
      </c>
      <c r="I1923" s="687" t="s">
        <v>1561</v>
      </c>
      <c r="J1923" s="666">
        <v>44656</v>
      </c>
      <c r="K1923" s="676" t="s">
        <v>1560</v>
      </c>
      <c r="L1923" s="677" t="s">
        <v>1552</v>
      </c>
      <c r="M1923" s="677">
        <v>44470</v>
      </c>
      <c r="N1923" s="677">
        <v>44228</v>
      </c>
      <c r="O1923" s="677"/>
      <c r="P1923" s="666">
        <v>44642</v>
      </c>
      <c r="Q1923" s="666">
        <v>44652</v>
      </c>
      <c r="R1923" s="666">
        <v>44656</v>
      </c>
      <c r="S1923" s="665" t="s">
        <v>1106</v>
      </c>
      <c r="T1923" s="665">
        <v>72</v>
      </c>
      <c r="U1923" s="665" t="s">
        <v>1086</v>
      </c>
      <c r="V1923" s="665" t="s">
        <v>1072</v>
      </c>
      <c r="W1923" s="678">
        <v>475</v>
      </c>
      <c r="X1923" s="551">
        <v>4812</v>
      </c>
      <c r="Y1923" s="693">
        <v>2285700</v>
      </c>
      <c r="Z1923" s="667">
        <v>0.42</v>
      </c>
      <c r="AA1923" s="682">
        <f>Y1923*Z1923</f>
        <v>959994</v>
      </c>
      <c r="AB1923" s="521"/>
      <c r="AC1923" s="668">
        <v>0</v>
      </c>
      <c r="AD1923" s="676"/>
      <c r="AE1923" s="669"/>
      <c r="AF1923" s="695">
        <f>AA1923+AD1923+AE1923</f>
        <v>959994</v>
      </c>
      <c r="AG1923" s="665" t="s">
        <v>47</v>
      </c>
      <c r="AH1923" s="641">
        <v>100</v>
      </c>
      <c r="AI1923" s="676">
        <v>0</v>
      </c>
      <c r="AJ1923" s="665" t="s">
        <v>1171</v>
      </c>
      <c r="AK1923" s="676" t="s">
        <v>1075</v>
      </c>
      <c r="AL1923" s="696">
        <v>21224</v>
      </c>
      <c r="AM1923" s="665" t="s">
        <v>52</v>
      </c>
      <c r="AN1923" s="676" t="s">
        <v>1089</v>
      </c>
      <c r="AO1923" s="665"/>
      <c r="AP1923" s="676" t="s">
        <v>92</v>
      </c>
      <c r="AQ1923" s="676" t="s">
        <v>1090</v>
      </c>
      <c r="AR1923" s="676"/>
      <c r="AS1923" s="523" t="s">
        <v>1077</v>
      </c>
      <c r="AT1923" s="523" t="s">
        <v>1091</v>
      </c>
      <c r="AU1923" s="523" t="s">
        <v>1078</v>
      </c>
      <c r="AV1923" s="674"/>
      <c r="AW1923" s="673" t="str">
        <f>U1923</f>
        <v>12005833C</v>
      </c>
      <c r="AX1923" s="673" cm="1">
        <f t="array" ref="AX1923">SUM(MID(0&amp;AW1923,LARGE(INDEX(ISNUMBER(--MID(AW1923,ROW($1:$8),1))*ROW($1:$8),),ROW($1:$8))+1,1)*10^ROW($1:$8)/10)</f>
        <v>12005833</v>
      </c>
      <c r="AY1923" s="673" t="str">
        <f>VLOOKUP($AX1923,'Item Master Data'!$A:$F,3,FALSE)</f>
        <v>Q.PEAK DUO XL G10 BFG</v>
      </c>
      <c r="AZ1923" s="673">
        <f>VLOOKUP($AX1923,'Item Master Data'!$A:$F,6,FALSE)</f>
        <v>475</v>
      </c>
      <c r="BA1923" s="673" t="e">
        <f>X1923/BB1923</f>
        <v>#VALUE!</v>
      </c>
      <c r="BB1923" s="673" t="str">
        <f>VLOOKUP(AX1923,'Item Master Data'!$A:$G,7,FALSE)</f>
        <v> 30</v>
      </c>
      <c r="BC1923" s="673"/>
      <c r="BD1923" s="673">
        <f>W1923-AZ1923</f>
        <v>0</v>
      </c>
    </row>
    <row r="1924" spans="1:56">
      <c r="A1924" s="697"/>
      <c r="B1924" s="558"/>
      <c r="C1924" s="558"/>
      <c r="D1924" s="676" t="s">
        <v>1067</v>
      </c>
      <c r="E1924" s="524" t="s">
        <v>1110</v>
      </c>
      <c r="F1924" s="665" t="s">
        <v>1080</v>
      </c>
      <c r="G1924" s="665">
        <v>2022</v>
      </c>
      <c r="H1924" s="665">
        <v>4</v>
      </c>
      <c r="I1924" s="687" t="s">
        <v>1068</v>
      </c>
      <c r="J1924" s="666">
        <v>44655</v>
      </c>
      <c r="K1924" s="676" t="s">
        <v>1562</v>
      </c>
      <c r="L1924" s="677" t="s">
        <v>1552</v>
      </c>
      <c r="M1924" s="677">
        <v>44470</v>
      </c>
      <c r="N1924" s="677">
        <v>44228</v>
      </c>
      <c r="O1924" s="677"/>
      <c r="P1924" s="666">
        <v>44641</v>
      </c>
      <c r="Q1924" s="666" t="s">
        <v>1566</v>
      </c>
      <c r="R1924" s="666">
        <v>44655</v>
      </c>
      <c r="S1924" s="665" t="s">
        <v>1106</v>
      </c>
      <c r="T1924" s="665">
        <v>72</v>
      </c>
      <c r="U1924" s="665">
        <v>49303155</v>
      </c>
      <c r="V1924" s="665" t="s">
        <v>1072</v>
      </c>
      <c r="W1924" s="678">
        <v>475</v>
      </c>
      <c r="X1924" s="551">
        <v>2523</v>
      </c>
      <c r="Y1924" s="693">
        <v>1198425</v>
      </c>
      <c r="Z1924" s="667">
        <v>0.42</v>
      </c>
      <c r="AA1924" s="682">
        <f>Y1924*Z1924</f>
        <v>503338.5</v>
      </c>
      <c r="AB1924" s="521"/>
      <c r="AC1924" s="668">
        <v>0</v>
      </c>
      <c r="AD1924" s="676"/>
      <c r="AE1924" s="669"/>
      <c r="AF1924" s="695">
        <f>AA1924+AD1924+AE1924</f>
        <v>503338.5</v>
      </c>
      <c r="AG1924" s="665" t="s">
        <v>47</v>
      </c>
      <c r="AH1924" s="641">
        <v>100</v>
      </c>
      <c r="AI1924" s="676">
        <v>0</v>
      </c>
      <c r="AJ1924" s="665" t="s">
        <v>1563</v>
      </c>
      <c r="AK1924" s="676" t="s">
        <v>1306</v>
      </c>
      <c r="AL1924" s="696">
        <v>4103</v>
      </c>
      <c r="AM1924" s="665" t="s">
        <v>52</v>
      </c>
      <c r="AN1924" s="665" t="s">
        <v>1110</v>
      </c>
      <c r="AO1924" s="665"/>
      <c r="AP1924" s="676"/>
      <c r="AQ1924" s="676" t="s">
        <v>1090</v>
      </c>
      <c r="AR1924" s="676"/>
      <c r="AS1924" s="523" t="s">
        <v>1077</v>
      </c>
      <c r="AT1924" s="523" t="s">
        <v>1091</v>
      </c>
      <c r="AU1924" s="523" t="s">
        <v>1078</v>
      </c>
      <c r="AV1924" s="674"/>
      <c r="AW1924" s="673">
        <f>U1924</f>
        <v>49303155</v>
      </c>
      <c r="AX1924" s="673" cm="1">
        <f t="array" ref="AX1924">SUM(MID(0&amp;AW1924,LARGE(INDEX(ISNUMBER(--MID(AW1924,ROW($1:$8),1))*ROW($1:$8),),ROW($1:$8))+1,1)*10^ROW($1:$8)/10)</f>
        <v>49303155</v>
      </c>
      <c r="AY1924" s="673" t="str">
        <f>VLOOKUP($AX1924,'Item Master Data'!$A:$F,3,FALSE)</f>
        <v>Q.PEAK DUO XL G10 BFG</v>
      </c>
      <c r="AZ1924" s="673">
        <f>VLOOKUP($AX1924,'Item Master Data'!$A:$F,6,FALSE)</f>
        <v>475</v>
      </c>
      <c r="BA1924" s="673">
        <f>X1924/BB1924</f>
        <v>87</v>
      </c>
      <c r="BB1924" s="673">
        <f>VLOOKUP(AX1924,'Item Master Data'!$A:$G,7,FALSE)</f>
        <v>29</v>
      </c>
      <c r="BC1924" s="673"/>
      <c r="BD1924" s="673">
        <f>W1924-AZ1924</f>
        <v>0</v>
      </c>
    </row>
    <row r="1925" spans="1:56">
      <c r="A1925" s="697"/>
      <c r="B1925" s="558"/>
      <c r="C1925" s="558"/>
      <c r="D1925" s="676" t="s">
        <v>1067</v>
      </c>
      <c r="E1925" s="524" t="s">
        <v>1089</v>
      </c>
      <c r="F1925" s="665" t="s">
        <v>1080</v>
      </c>
      <c r="G1925" s="665">
        <v>2022</v>
      </c>
      <c r="H1925" s="665">
        <v>4</v>
      </c>
      <c r="I1925" s="687">
        <v>127949</v>
      </c>
      <c r="J1925" s="666">
        <v>44652</v>
      </c>
      <c r="K1925" s="676" t="s">
        <v>1570</v>
      </c>
      <c r="L1925" s="677" t="s">
        <v>1552</v>
      </c>
      <c r="M1925" s="677">
        <v>44470</v>
      </c>
      <c r="N1925" s="677">
        <v>44228</v>
      </c>
      <c r="O1925" s="677"/>
      <c r="P1925" s="666">
        <v>44641</v>
      </c>
      <c r="Q1925" s="666">
        <v>44651</v>
      </c>
      <c r="R1925" s="666">
        <v>44652</v>
      </c>
      <c r="S1925" s="665" t="s">
        <v>1106</v>
      </c>
      <c r="T1925" s="665">
        <v>72</v>
      </c>
      <c r="U1925" s="665" t="s">
        <v>1556</v>
      </c>
      <c r="V1925" s="665" t="s">
        <v>1072</v>
      </c>
      <c r="W1925" s="678">
        <v>475</v>
      </c>
      <c r="X1925" s="551">
        <v>609</v>
      </c>
      <c r="Y1925" s="693">
        <v>289275</v>
      </c>
      <c r="Z1925" s="667">
        <v>0.42</v>
      </c>
      <c r="AA1925" s="682">
        <f>Y1925*Z1925</f>
        <v>121495.5</v>
      </c>
      <c r="AB1925" s="521"/>
      <c r="AC1925" s="668">
        <v>0</v>
      </c>
      <c r="AD1925" s="676"/>
      <c r="AE1925" s="669"/>
      <c r="AF1925" s="695">
        <f>AA1925+AD1925+AE1925</f>
        <v>121495.5</v>
      </c>
      <c r="AG1925" s="665" t="s">
        <v>47</v>
      </c>
      <c r="AH1925" s="641">
        <v>100</v>
      </c>
      <c r="AI1925" s="676">
        <v>0</v>
      </c>
      <c r="AJ1925" s="665" t="s">
        <v>1554</v>
      </c>
      <c r="AK1925" s="676" t="s">
        <v>1100</v>
      </c>
      <c r="AL1925" s="696">
        <v>1604</v>
      </c>
      <c r="AM1925" s="665" t="s">
        <v>52</v>
      </c>
      <c r="AN1925" s="676" t="s">
        <v>1089</v>
      </c>
      <c r="AO1925" s="665"/>
      <c r="AP1925" s="676" t="s">
        <v>92</v>
      </c>
      <c r="AQ1925" s="676" t="s">
        <v>1090</v>
      </c>
      <c r="AR1925" s="676"/>
      <c r="AS1925" s="523" t="s">
        <v>1077</v>
      </c>
      <c r="AT1925" s="523" t="s">
        <v>1091</v>
      </c>
      <c r="AU1925" s="523" t="s">
        <v>1078</v>
      </c>
      <c r="AV1925" s="674"/>
      <c r="AW1925" s="673" t="str">
        <f>U1925</f>
        <v>30390371C</v>
      </c>
      <c r="AX1925" s="673" cm="1">
        <f t="array" ref="AX1925">SUM(MID(0&amp;AW1925,LARGE(INDEX(ISNUMBER(--MID(AW1925,ROW($1:$8),1))*ROW($1:$8),),ROW($1:$8))+1,1)*10^ROW($1:$8)/10)</f>
        <v>30390371</v>
      </c>
      <c r="AY1925" s="673" t="str">
        <f>VLOOKUP($AX1925,'Item Master Data'!$A:$F,3,FALSE)</f>
        <v>Q.PEAK DUO XL G10 BFG</v>
      </c>
      <c r="AZ1925" s="673">
        <f>VLOOKUP($AX1925,'Item Master Data'!$A:$F,6,FALSE)</f>
        <v>475</v>
      </c>
      <c r="BA1925" s="673">
        <f>X1925/BB1925</f>
        <v>21</v>
      </c>
      <c r="BB1925" s="673">
        <f>VLOOKUP(AX1925,'Item Master Data'!$A:$G,7,FALSE)</f>
        <v>29</v>
      </c>
      <c r="BC1925" s="673"/>
      <c r="BD1925" s="673">
        <f>W1925-AZ1925</f>
        <v>0</v>
      </c>
    </row>
    <row r="1926" spans="1:56">
      <c r="A1926" s="697"/>
      <c r="B1926" s="558"/>
      <c r="C1926" s="558"/>
      <c r="D1926" s="676" t="s">
        <v>1067</v>
      </c>
      <c r="E1926" s="524" t="s">
        <v>1573</v>
      </c>
      <c r="F1926" s="676" t="s">
        <v>1080</v>
      </c>
      <c r="G1926" s="676">
        <v>2022</v>
      </c>
      <c r="H1926" s="676">
        <v>4</v>
      </c>
      <c r="I1926" s="687"/>
      <c r="J1926" s="677"/>
      <c r="K1926" s="676" t="s">
        <v>1570</v>
      </c>
      <c r="L1926" s="677" t="s">
        <v>1552</v>
      </c>
      <c r="M1926" s="677">
        <v>44470</v>
      </c>
      <c r="N1926" s="677">
        <v>44228</v>
      </c>
      <c r="O1926" s="677"/>
      <c r="P1926" s="666">
        <v>44641</v>
      </c>
      <c r="Q1926" s="666"/>
      <c r="R1926" s="666"/>
      <c r="S1926" s="665" t="s">
        <v>1106</v>
      </c>
      <c r="T1926" s="665">
        <v>72</v>
      </c>
      <c r="U1926" s="676" t="s">
        <v>1556</v>
      </c>
      <c r="V1926" s="665" t="s">
        <v>1072</v>
      </c>
      <c r="W1926" s="678">
        <v>475</v>
      </c>
      <c r="X1926" s="551">
        <v>29</v>
      </c>
      <c r="Y1926" s="693">
        <v>13775</v>
      </c>
      <c r="Z1926" s="667">
        <v>0.42</v>
      </c>
      <c r="AA1926" s="682">
        <f>Y1926*Z1926</f>
        <v>5785.5</v>
      </c>
      <c r="AB1926" s="521"/>
      <c r="AC1926" s="668">
        <v>0</v>
      </c>
      <c r="AD1926" s="676"/>
      <c r="AE1926" s="684"/>
      <c r="AF1926" s="695">
        <f>AA1926+AD1926+AE1926</f>
        <v>5785.5</v>
      </c>
      <c r="AG1926" s="676" t="s">
        <v>47</v>
      </c>
      <c r="AH1926" s="641">
        <v>100</v>
      </c>
      <c r="AI1926" s="676">
        <v>0</v>
      </c>
      <c r="AJ1926" s="676" t="s">
        <v>1554</v>
      </c>
      <c r="AK1926" s="676" t="s">
        <v>1100</v>
      </c>
      <c r="AL1926" s="696">
        <v>1604</v>
      </c>
      <c r="AM1926" s="676" t="s">
        <v>52</v>
      </c>
      <c r="AN1926" s="676" t="s">
        <v>1089</v>
      </c>
      <c r="AO1926" s="665"/>
      <c r="AP1926" s="676" t="s">
        <v>92</v>
      </c>
      <c r="AQ1926" s="676" t="s">
        <v>1090</v>
      </c>
      <c r="AR1926" s="676"/>
      <c r="AS1926" s="523" t="s">
        <v>1077</v>
      </c>
      <c r="AT1926" s="523" t="s">
        <v>1091</v>
      </c>
      <c r="AU1926" s="523" t="s">
        <v>1078</v>
      </c>
      <c r="AV1926" s="674"/>
      <c r="AW1926" s="673" t="str">
        <f>U1926</f>
        <v>30390371C</v>
      </c>
      <c r="AX1926" s="673" cm="1">
        <f t="array" ref="AX1926">SUM(MID(0&amp;AW1926,LARGE(INDEX(ISNUMBER(--MID(AW1926,ROW($1:$8),1))*ROW($1:$8),),ROW($1:$8))+1,1)*10^ROW($1:$8)/10)</f>
        <v>30390371</v>
      </c>
      <c r="AY1926" s="673" t="str">
        <f>VLOOKUP($AX1926,'Item Master Data'!$A:$F,3,FALSE)</f>
        <v>Q.PEAK DUO XL G10 BFG</v>
      </c>
      <c r="AZ1926" s="673">
        <f>VLOOKUP($AX1926,'Item Master Data'!$A:$F,6,FALSE)</f>
        <v>475</v>
      </c>
      <c r="BA1926" s="673">
        <f>X1926/BB1926</f>
        <v>1</v>
      </c>
      <c r="BB1926" s="673">
        <f>VLOOKUP(AX1926,'Item Master Data'!$A:$G,7,FALSE)</f>
        <v>29</v>
      </c>
      <c r="BC1926" s="673"/>
      <c r="BD1926" s="673">
        <f>W1926-AZ1926</f>
        <v>0</v>
      </c>
    </row>
    <row r="1927" spans="1:56">
      <c r="A1927" s="697"/>
      <c r="B1927" s="558"/>
      <c r="C1927" s="558"/>
      <c r="D1927" s="676" t="s">
        <v>1067</v>
      </c>
      <c r="E1927" s="524" t="s">
        <v>1149</v>
      </c>
      <c r="F1927" s="676" t="s">
        <v>1080</v>
      </c>
      <c r="G1927" s="676">
        <v>2022</v>
      </c>
      <c r="H1927" s="665">
        <v>4</v>
      </c>
      <c r="I1927" s="687">
        <v>127949</v>
      </c>
      <c r="J1927" s="666">
        <v>44652</v>
      </c>
      <c r="K1927" s="676" t="s">
        <v>1570</v>
      </c>
      <c r="L1927" s="677" t="s">
        <v>1552</v>
      </c>
      <c r="M1927" s="677">
        <v>44470</v>
      </c>
      <c r="N1927" s="677">
        <v>44228</v>
      </c>
      <c r="O1927" s="677"/>
      <c r="P1927" s="666">
        <v>44641</v>
      </c>
      <c r="Q1927" s="666">
        <v>44649</v>
      </c>
      <c r="R1927" s="666">
        <v>44652</v>
      </c>
      <c r="S1927" s="665" t="s">
        <v>1106</v>
      </c>
      <c r="T1927" s="665">
        <v>72</v>
      </c>
      <c r="U1927" s="676" t="s">
        <v>1556</v>
      </c>
      <c r="V1927" s="665" t="s">
        <v>1072</v>
      </c>
      <c r="W1927" s="678">
        <v>475</v>
      </c>
      <c r="X1927" s="551">
        <v>580</v>
      </c>
      <c r="Y1927" s="693">
        <v>275500</v>
      </c>
      <c r="Z1927" s="667">
        <v>0.42</v>
      </c>
      <c r="AA1927" s="682">
        <f>Y1927*Z1927</f>
        <v>115710</v>
      </c>
      <c r="AB1927" s="521"/>
      <c r="AC1927" s="668">
        <v>0</v>
      </c>
      <c r="AD1927" s="676"/>
      <c r="AE1927" s="684"/>
      <c r="AF1927" s="695">
        <f>AA1927+AD1927+AE1927</f>
        <v>115710</v>
      </c>
      <c r="AG1927" s="665" t="s">
        <v>47</v>
      </c>
      <c r="AH1927" s="641">
        <v>100</v>
      </c>
      <c r="AI1927" s="676">
        <v>0</v>
      </c>
      <c r="AJ1927" s="676" t="s">
        <v>1554</v>
      </c>
      <c r="AK1927" s="676" t="s">
        <v>1100</v>
      </c>
      <c r="AL1927" s="696">
        <v>1604</v>
      </c>
      <c r="AM1927" s="665" t="s">
        <v>52</v>
      </c>
      <c r="AN1927" s="676" t="s">
        <v>1397</v>
      </c>
      <c r="AO1927" s="665"/>
      <c r="AP1927" s="676" t="s">
        <v>92</v>
      </c>
      <c r="AQ1927" s="676" t="s">
        <v>1090</v>
      </c>
      <c r="AR1927" s="676"/>
      <c r="AS1927" s="523" t="s">
        <v>1077</v>
      </c>
      <c r="AT1927" s="523" t="s">
        <v>1091</v>
      </c>
      <c r="AU1927" s="523" t="s">
        <v>1078</v>
      </c>
      <c r="AV1927" s="674"/>
      <c r="AW1927" s="673" t="str">
        <f>U1927</f>
        <v>30390371C</v>
      </c>
      <c r="AX1927" s="673" cm="1">
        <f t="array" ref="AX1927">SUM(MID(0&amp;AW1927,LARGE(INDEX(ISNUMBER(--MID(AW1927,ROW($1:$8),1))*ROW($1:$8),),ROW($1:$8))+1,1)*10^ROW($1:$8)/10)</f>
        <v>30390371</v>
      </c>
      <c r="AY1927" s="673" t="str">
        <f>VLOOKUP($AX1927,'Item Master Data'!$A:$F,3,FALSE)</f>
        <v>Q.PEAK DUO XL G10 BFG</v>
      </c>
      <c r="AZ1927" s="673">
        <f>VLOOKUP($AX1927,'Item Master Data'!$A:$F,6,FALSE)</f>
        <v>475</v>
      </c>
      <c r="BA1927" s="673">
        <f>X1927/BB1927</f>
        <v>20</v>
      </c>
      <c r="BB1927" s="673">
        <f>VLOOKUP(AX1927,'Item Master Data'!$A:$G,7,FALSE)</f>
        <v>29</v>
      </c>
      <c r="BC1927" s="673"/>
      <c r="BD1927" s="673">
        <f>W1927-AZ1927</f>
        <v>0</v>
      </c>
    </row>
    <row r="1928" spans="1:56">
      <c r="A1928" s="697"/>
      <c r="B1928" s="558"/>
      <c r="C1928" s="558"/>
      <c r="D1928" s="676" t="s">
        <v>1067</v>
      </c>
      <c r="E1928" s="524" t="s">
        <v>1149</v>
      </c>
      <c r="F1928" s="665" t="s">
        <v>1080</v>
      </c>
      <c r="G1928" s="665">
        <v>2022</v>
      </c>
      <c r="H1928" s="665">
        <v>4</v>
      </c>
      <c r="I1928" s="687">
        <v>127949</v>
      </c>
      <c r="J1928" s="666">
        <v>44652</v>
      </c>
      <c r="K1928" s="676" t="s">
        <v>1570</v>
      </c>
      <c r="L1928" s="677" t="s">
        <v>1552</v>
      </c>
      <c r="M1928" s="677">
        <v>44470</v>
      </c>
      <c r="N1928" s="677">
        <v>44228</v>
      </c>
      <c r="O1928" s="677"/>
      <c r="P1928" s="666">
        <v>44641</v>
      </c>
      <c r="Q1928" s="666">
        <v>44649</v>
      </c>
      <c r="R1928" s="666">
        <v>44652</v>
      </c>
      <c r="S1928" s="665" t="s">
        <v>1106</v>
      </c>
      <c r="T1928" s="665">
        <v>72</v>
      </c>
      <c r="U1928" s="665" t="s">
        <v>1559</v>
      </c>
      <c r="V1928" s="665" t="s">
        <v>1072</v>
      </c>
      <c r="W1928" s="678">
        <v>475</v>
      </c>
      <c r="X1928" s="551">
        <v>1160</v>
      </c>
      <c r="Y1928" s="693">
        <v>551000</v>
      </c>
      <c r="Z1928" s="667">
        <v>0.42</v>
      </c>
      <c r="AA1928" s="682">
        <f>Y1928*Z1928</f>
        <v>231420</v>
      </c>
      <c r="AB1928" s="521"/>
      <c r="AC1928" s="668">
        <v>0</v>
      </c>
      <c r="AD1928" s="676"/>
      <c r="AE1928" s="669"/>
      <c r="AF1928" s="695">
        <f>AA1928+AD1928+AE1928</f>
        <v>231420</v>
      </c>
      <c r="AG1928" s="676" t="s">
        <v>47</v>
      </c>
      <c r="AH1928" s="641">
        <v>100</v>
      </c>
      <c r="AI1928" s="676">
        <v>0</v>
      </c>
      <c r="AJ1928" s="676" t="s">
        <v>1554</v>
      </c>
      <c r="AK1928" s="676" t="s">
        <v>1100</v>
      </c>
      <c r="AL1928" s="696">
        <v>1604</v>
      </c>
      <c r="AM1928" s="676" t="s">
        <v>52</v>
      </c>
      <c r="AN1928" s="676" t="s">
        <v>1397</v>
      </c>
      <c r="AO1928" s="665"/>
      <c r="AP1928" s="676" t="s">
        <v>92</v>
      </c>
      <c r="AQ1928" s="676" t="s">
        <v>1090</v>
      </c>
      <c r="AR1928" s="676"/>
      <c r="AS1928" s="523" t="s">
        <v>1077</v>
      </c>
      <c r="AT1928" s="523" t="s">
        <v>1091</v>
      </c>
      <c r="AU1928" s="523" t="s">
        <v>1078</v>
      </c>
      <c r="AV1928" s="674"/>
      <c r="AW1928" s="673" t="str">
        <f>U1928</f>
        <v>30397571C</v>
      </c>
      <c r="AX1928" s="673" cm="1">
        <f t="array" ref="AX1928">SUM(MID(0&amp;AW1928,LARGE(INDEX(ISNUMBER(--MID(AW1928,ROW($1:$8),1))*ROW($1:$8),),ROW($1:$8))+1,1)*10^ROW($1:$8)/10)</f>
        <v>30397571</v>
      </c>
      <c r="AY1928" s="673" t="str">
        <f>VLOOKUP($AX1928,'Item Master Data'!$A:$F,3,FALSE)</f>
        <v>Q.PEAK DUO XL G10 BFG</v>
      </c>
      <c r="AZ1928" s="673">
        <f>VLOOKUP($AX1928,'Item Master Data'!$A:$F,6,FALSE)</f>
        <v>475</v>
      </c>
      <c r="BA1928" s="673">
        <f>X1928/BB1928</f>
        <v>40</v>
      </c>
      <c r="BB1928" s="673">
        <f>VLOOKUP(AX1928,'Item Master Data'!$A:$G,7,FALSE)</f>
        <v>29</v>
      </c>
      <c r="BC1928" s="673"/>
      <c r="BD1928" s="673">
        <f>W1928-AZ1928</f>
        <v>0</v>
      </c>
    </row>
    <row r="1929" spans="1:56">
      <c r="A1929" s="697"/>
      <c r="B1929" s="558"/>
      <c r="C1929" s="558"/>
      <c r="D1929" s="676" t="s">
        <v>1067</v>
      </c>
      <c r="E1929" s="524"/>
      <c r="F1929" s="665" t="s">
        <v>1152</v>
      </c>
      <c r="G1929" s="665">
        <v>2022</v>
      </c>
      <c r="H1929" s="665">
        <v>4</v>
      </c>
      <c r="I1929" s="687">
        <v>127901</v>
      </c>
      <c r="J1929" s="666">
        <v>44656</v>
      </c>
      <c r="K1929" s="676" t="s">
        <v>1602</v>
      </c>
      <c r="L1929" s="677" t="s">
        <v>1578</v>
      </c>
      <c r="M1929" s="677">
        <v>44468</v>
      </c>
      <c r="N1929" s="677" t="s">
        <v>1603</v>
      </c>
      <c r="O1929" s="677"/>
      <c r="P1929" s="666">
        <v>44623</v>
      </c>
      <c r="Q1929" s="666">
        <v>44655</v>
      </c>
      <c r="R1929" s="666">
        <v>44656</v>
      </c>
      <c r="S1929" s="665" t="s">
        <v>1580</v>
      </c>
      <c r="T1929" s="665">
        <v>60</v>
      </c>
      <c r="U1929" s="676" t="s">
        <v>1600</v>
      </c>
      <c r="V1929" s="665" t="s">
        <v>1582</v>
      </c>
      <c r="W1929" s="678">
        <v>395</v>
      </c>
      <c r="X1929" s="551">
        <v>624</v>
      </c>
      <c r="Y1929" s="693">
        <v>246480</v>
      </c>
      <c r="Z1929" s="667">
        <v>0.48</v>
      </c>
      <c r="AA1929" s="682">
        <f>Y1929*Z1929</f>
        <v>118310.39999999999</v>
      </c>
      <c r="AB1929" s="521"/>
      <c r="AC1929" s="668">
        <v>0</v>
      </c>
      <c r="AD1929" s="676"/>
      <c r="AE1929" s="669"/>
      <c r="AF1929" s="695">
        <f>AA1929+AD1929+AE1929</f>
        <v>118310.39999999999</v>
      </c>
      <c r="AG1929" s="703" t="s">
        <v>47</v>
      </c>
      <c r="AH1929" s="561"/>
      <c r="AI1929" s="703">
        <v>75</v>
      </c>
      <c r="AJ1929" s="703" t="s">
        <v>1583</v>
      </c>
      <c r="AK1929" s="703" t="s">
        <v>50</v>
      </c>
      <c r="AL1929" s="711" t="s">
        <v>1584</v>
      </c>
      <c r="AM1929" s="703" t="s">
        <v>52</v>
      </c>
      <c r="AN1929" s="703" t="s">
        <v>50</v>
      </c>
      <c r="AO1929" s="665"/>
      <c r="AP1929" s="676" t="s">
        <v>92</v>
      </c>
      <c r="AQ1929" s="676" t="s">
        <v>37</v>
      </c>
      <c r="AR1929" s="676"/>
      <c r="AS1929" s="523" t="s">
        <v>1077</v>
      </c>
      <c r="AT1929" s="523"/>
      <c r="AU1929" s="523"/>
      <c r="AV1929" s="674"/>
      <c r="AW1929" s="673" t="str">
        <f>U1929</f>
        <v>30390255H</v>
      </c>
      <c r="AX1929" s="673" cm="1">
        <f t="array" ref="AX1929">SUM(MID(0&amp;AW1929,LARGE(INDEX(ISNUMBER(--MID(AW1929,ROW($1:$8),1))*ROW($1:$8),),ROW($1:$8))+1,1)*10^ROW($1:$8)/10)</f>
        <v>30390255</v>
      </c>
      <c r="AY1929" s="673" t="str">
        <f>VLOOKUP($AX1929,'Item Master Data'!$A:$F,3,FALSE)</f>
        <v>T395H</v>
      </c>
      <c r="AZ1929" s="673">
        <f>VLOOKUP($AX1929,'Item Master Data'!$A:$F,6,FALSE)</f>
        <v>395</v>
      </c>
      <c r="BA1929" s="673">
        <f>X1929/BB1929</f>
        <v>24</v>
      </c>
      <c r="BB1929" s="673">
        <f>VLOOKUP(AX1929,'Item Master Data'!$A:$G,7,FALSE)</f>
        <v>26</v>
      </c>
      <c r="BC1929" s="673"/>
      <c r="BD1929" s="673">
        <f>W1929-AZ1929</f>
        <v>0</v>
      </c>
    </row>
    <row r="1930" spans="1:56">
      <c r="A1930" s="715"/>
      <c r="B1930" s="564"/>
      <c r="C1930" s="564"/>
      <c r="D1930" s="676" t="s">
        <v>1067</v>
      </c>
      <c r="E1930" s="524"/>
      <c r="F1930" s="665" t="s">
        <v>1152</v>
      </c>
      <c r="G1930" s="665">
        <v>2022</v>
      </c>
      <c r="H1930" s="665">
        <v>4</v>
      </c>
      <c r="I1930" s="687"/>
      <c r="J1930" s="666"/>
      <c r="K1930" s="676" t="s">
        <v>1647</v>
      </c>
      <c r="L1930" s="677" t="s">
        <v>1578</v>
      </c>
      <c r="M1930" s="677">
        <v>44468</v>
      </c>
      <c r="N1930" s="677" t="s">
        <v>1603</v>
      </c>
      <c r="O1930" s="677"/>
      <c r="P1930" s="666">
        <v>44663</v>
      </c>
      <c r="Q1930" s="666"/>
      <c r="R1930" s="666"/>
      <c r="S1930" s="665" t="s">
        <v>1580</v>
      </c>
      <c r="T1930" s="665">
        <v>60</v>
      </c>
      <c r="U1930" s="665" t="s">
        <v>1648</v>
      </c>
      <c r="V1930" s="665" t="s">
        <v>1582</v>
      </c>
      <c r="W1930" s="678">
        <v>395</v>
      </c>
      <c r="X1930" s="551">
        <v>624</v>
      </c>
      <c r="Y1930" s="693">
        <v>246480</v>
      </c>
      <c r="Z1930" s="667">
        <v>0.48</v>
      </c>
      <c r="AA1930" s="682">
        <f>Y1930*Z1930</f>
        <v>118310.39999999999</v>
      </c>
      <c r="AB1930" s="521"/>
      <c r="AC1930" s="668">
        <v>0</v>
      </c>
      <c r="AD1930" s="676"/>
      <c r="AE1930" s="669"/>
      <c r="AF1930" s="695">
        <f>AA1930+AD1930+AE1930</f>
        <v>118310.39999999999</v>
      </c>
      <c r="AG1930" s="676" t="s">
        <v>47</v>
      </c>
      <c r="AH1930" s="641"/>
      <c r="AI1930" s="676">
        <v>75</v>
      </c>
      <c r="AJ1930" s="676" t="s">
        <v>1583</v>
      </c>
      <c r="AK1930" s="676" t="s">
        <v>50</v>
      </c>
      <c r="AL1930" s="696" t="s">
        <v>1584</v>
      </c>
      <c r="AM1930" s="676" t="s">
        <v>52</v>
      </c>
      <c r="AN1930" s="676" t="s">
        <v>50</v>
      </c>
      <c r="AO1930" s="665"/>
      <c r="AP1930" s="676" t="s">
        <v>92</v>
      </c>
      <c r="AQ1930" s="676" t="s">
        <v>37</v>
      </c>
      <c r="AR1930" s="676"/>
      <c r="AS1930" s="523" t="s">
        <v>1077</v>
      </c>
      <c r="AT1930" s="523"/>
      <c r="AU1930" s="523"/>
      <c r="AV1930" s="674"/>
      <c r="AW1930" s="673" t="str">
        <f>U1930</f>
        <v>30390255F</v>
      </c>
      <c r="AX1930" s="673" cm="1">
        <f t="array" ref="AX1930">SUM(MID(0&amp;AW1930,LARGE(INDEX(ISNUMBER(--MID(AW1930,ROW($1:$8),1))*ROW($1:$8),),ROW($1:$8))+1,1)*10^ROW($1:$8)/10)</f>
        <v>30390255</v>
      </c>
      <c r="AY1930" s="673" t="str">
        <f>VLOOKUP($AX1930,'Item Master Data'!$A:$F,3,FALSE)</f>
        <v>T395H</v>
      </c>
      <c r="AZ1930" s="673">
        <f>VLOOKUP($AX1930,'Item Master Data'!$A:$F,6,FALSE)</f>
        <v>395</v>
      </c>
      <c r="BA1930" s="673">
        <f>X1930/BB1930</f>
        <v>24</v>
      </c>
      <c r="BB1930" s="673">
        <f>VLOOKUP(AX1930,'Item Master Data'!$A:$G,7,FALSE)</f>
        <v>26</v>
      </c>
      <c r="BC1930" s="673"/>
      <c r="BD1930" s="673">
        <f>W1930-AZ1930</f>
        <v>0</v>
      </c>
    </row>
    <row r="1931" spans="1:56">
      <c r="A1931" s="697"/>
      <c r="B1931" s="558"/>
      <c r="C1931" s="558"/>
      <c r="D1931" s="676" t="s">
        <v>1067</v>
      </c>
      <c r="E1931" s="524"/>
      <c r="F1931" s="665" t="s">
        <v>1152</v>
      </c>
      <c r="G1931" s="665">
        <v>2022</v>
      </c>
      <c r="H1931" s="665">
        <v>4</v>
      </c>
      <c r="I1931" s="687"/>
      <c r="J1931" s="666"/>
      <c r="K1931" s="676" t="s">
        <v>1604</v>
      </c>
      <c r="L1931" s="677" t="s">
        <v>1578</v>
      </c>
      <c r="M1931" s="677">
        <v>44468</v>
      </c>
      <c r="N1931" s="677" t="s">
        <v>1605</v>
      </c>
      <c r="O1931" s="677"/>
      <c r="P1931" s="666">
        <v>44663</v>
      </c>
      <c r="Q1931" s="666">
        <v>44671</v>
      </c>
      <c r="R1931" s="666">
        <v>44676</v>
      </c>
      <c r="S1931" s="665" t="s">
        <v>1580</v>
      </c>
      <c r="T1931" s="665">
        <v>60</v>
      </c>
      <c r="U1931" s="665" t="s">
        <v>1600</v>
      </c>
      <c r="V1931" s="665" t="s">
        <v>1582</v>
      </c>
      <c r="W1931" s="678">
        <v>395</v>
      </c>
      <c r="X1931" s="551">
        <v>624</v>
      </c>
      <c r="Y1931" s="693">
        <v>246480</v>
      </c>
      <c r="Z1931" s="667">
        <v>0.48</v>
      </c>
      <c r="AA1931" s="682">
        <f>Y1931*Z1931</f>
        <v>118310.39999999999</v>
      </c>
      <c r="AB1931" s="521"/>
      <c r="AC1931" s="668">
        <v>0</v>
      </c>
      <c r="AD1931" s="676"/>
      <c r="AE1931" s="669"/>
      <c r="AF1931" s="695">
        <f>AA1931+AD1931+AE1931</f>
        <v>118310.39999999999</v>
      </c>
      <c r="AG1931" s="703" t="s">
        <v>47</v>
      </c>
      <c r="AH1931" s="561"/>
      <c r="AI1931" s="703">
        <v>75</v>
      </c>
      <c r="AJ1931" s="703" t="s">
        <v>1597</v>
      </c>
      <c r="AK1931" s="703" t="s">
        <v>1075</v>
      </c>
      <c r="AL1931" s="711">
        <v>21075</v>
      </c>
      <c r="AM1931" s="703" t="s">
        <v>52</v>
      </c>
      <c r="AN1931" s="703" t="s">
        <v>50</v>
      </c>
      <c r="AO1931" s="665"/>
      <c r="AP1931" s="676" t="s">
        <v>92</v>
      </c>
      <c r="AQ1931" s="676" t="s">
        <v>37</v>
      </c>
      <c r="AR1931" s="676"/>
      <c r="AS1931" s="523" t="s">
        <v>1077</v>
      </c>
      <c r="AT1931" s="523"/>
      <c r="AU1931" s="523"/>
      <c r="AV1931" s="674"/>
      <c r="AW1931" s="673" t="str">
        <f>U1931</f>
        <v>30390255H</v>
      </c>
      <c r="AX1931" s="673" cm="1">
        <f t="array" ref="AX1931">SUM(MID(0&amp;AW1931,LARGE(INDEX(ISNUMBER(--MID(AW1931,ROW($1:$8),1))*ROW($1:$8),),ROW($1:$8))+1,1)*10^ROW($1:$8)/10)</f>
        <v>30390255</v>
      </c>
      <c r="AY1931" s="673" t="str">
        <f>VLOOKUP($AX1931,'Item Master Data'!$A:$F,3,FALSE)</f>
        <v>T395H</v>
      </c>
      <c r="AZ1931" s="673">
        <f>VLOOKUP($AX1931,'Item Master Data'!$A:$F,6,FALSE)</f>
        <v>395</v>
      </c>
      <c r="BA1931" s="673">
        <f>X1931/BB1931</f>
        <v>24</v>
      </c>
      <c r="BB1931" s="673">
        <f>VLOOKUP(AX1931,'Item Master Data'!$A:$G,7,FALSE)</f>
        <v>26</v>
      </c>
      <c r="BC1931" s="673"/>
      <c r="BD1931" s="673">
        <f>W1931-AZ1931</f>
        <v>0</v>
      </c>
    </row>
    <row r="1932" spans="1:56">
      <c r="A1932" s="697"/>
      <c r="B1932" s="558"/>
      <c r="C1932" s="558"/>
      <c r="D1932" s="676" t="s">
        <v>1067</v>
      </c>
      <c r="E1932" s="524"/>
      <c r="F1932" s="665" t="s">
        <v>1152</v>
      </c>
      <c r="G1932" s="665">
        <v>2022</v>
      </c>
      <c r="H1932" s="665">
        <v>4</v>
      </c>
      <c r="I1932" s="687"/>
      <c r="J1932" s="666"/>
      <c r="K1932" s="676" t="s">
        <v>1604</v>
      </c>
      <c r="L1932" s="677" t="s">
        <v>1578</v>
      </c>
      <c r="M1932" s="677">
        <v>44468</v>
      </c>
      <c r="N1932" s="677" t="s">
        <v>1605</v>
      </c>
      <c r="O1932" s="677"/>
      <c r="P1932" s="666">
        <v>44663</v>
      </c>
      <c r="Q1932" s="666"/>
      <c r="R1932" s="666"/>
      <c r="S1932" s="665" t="s">
        <v>1580</v>
      </c>
      <c r="T1932" s="665">
        <v>60</v>
      </c>
      <c r="U1932" s="665" t="s">
        <v>1600</v>
      </c>
      <c r="V1932" s="665" t="s">
        <v>1582</v>
      </c>
      <c r="W1932" s="678">
        <v>395</v>
      </c>
      <c r="X1932" s="551">
        <v>624</v>
      </c>
      <c r="Y1932" s="693">
        <v>246480</v>
      </c>
      <c r="Z1932" s="667">
        <v>0.48</v>
      </c>
      <c r="AA1932" s="682">
        <f>Y1932*Z1932</f>
        <v>118310.39999999999</v>
      </c>
      <c r="AB1932" s="521"/>
      <c r="AC1932" s="668">
        <v>0</v>
      </c>
      <c r="AD1932" s="676"/>
      <c r="AE1932" s="669"/>
      <c r="AF1932" s="695">
        <f>AA1932+AD1932+AE1932</f>
        <v>118310.39999999999</v>
      </c>
      <c r="AG1932" s="703" t="s">
        <v>47</v>
      </c>
      <c r="AH1932" s="561"/>
      <c r="AI1932" s="703">
        <v>75</v>
      </c>
      <c r="AJ1932" s="703" t="s">
        <v>1597</v>
      </c>
      <c r="AK1932" s="703" t="s">
        <v>1075</v>
      </c>
      <c r="AL1932" s="711">
        <v>21075</v>
      </c>
      <c r="AM1932" s="703" t="s">
        <v>52</v>
      </c>
      <c r="AN1932" s="703" t="s">
        <v>50</v>
      </c>
      <c r="AO1932" s="665"/>
      <c r="AP1932" s="676" t="s">
        <v>92</v>
      </c>
      <c r="AQ1932" s="676" t="s">
        <v>37</v>
      </c>
      <c r="AR1932" s="676"/>
      <c r="AS1932" s="523" t="s">
        <v>1077</v>
      </c>
      <c r="AT1932" s="523"/>
      <c r="AU1932" s="523"/>
      <c r="AV1932" s="674"/>
      <c r="AW1932" s="673" t="str">
        <f>U1932</f>
        <v>30390255H</v>
      </c>
      <c r="AX1932" s="673" cm="1">
        <f t="array" ref="AX1932">SUM(MID(0&amp;AW1932,LARGE(INDEX(ISNUMBER(--MID(AW1932,ROW($1:$8),1))*ROW($1:$8),),ROW($1:$8))+1,1)*10^ROW($1:$8)/10)</f>
        <v>30390255</v>
      </c>
      <c r="AY1932" s="673" t="str">
        <f>VLOOKUP($AX1932,'Item Master Data'!$A:$F,3,FALSE)</f>
        <v>T395H</v>
      </c>
      <c r="AZ1932" s="673">
        <f>VLOOKUP($AX1932,'Item Master Data'!$A:$F,6,FALSE)</f>
        <v>395</v>
      </c>
      <c r="BA1932" s="673">
        <f>X1932/BB1932</f>
        <v>24</v>
      </c>
      <c r="BB1932" s="673">
        <f>VLOOKUP(AX1932,'Item Master Data'!$A:$G,7,FALSE)</f>
        <v>26</v>
      </c>
      <c r="BC1932" s="673"/>
      <c r="BD1932" s="673">
        <f>W1932-AZ1932</f>
        <v>0</v>
      </c>
    </row>
    <row r="1933" spans="1:56">
      <c r="A1933" s="697"/>
      <c r="B1933" s="558"/>
      <c r="C1933" s="558"/>
      <c r="D1933" s="676" t="s">
        <v>1067</v>
      </c>
      <c r="E1933" s="524" t="s">
        <v>1126</v>
      </c>
      <c r="F1933" s="665" t="s">
        <v>1152</v>
      </c>
      <c r="G1933" s="665">
        <v>2022</v>
      </c>
      <c r="H1933" s="665">
        <v>4</v>
      </c>
      <c r="I1933" s="687">
        <v>127954</v>
      </c>
      <c r="J1933" s="677">
        <v>44657</v>
      </c>
      <c r="K1933" s="676" t="s">
        <v>1598</v>
      </c>
      <c r="L1933" s="677" t="s">
        <v>1578</v>
      </c>
      <c r="M1933" s="677">
        <v>44468</v>
      </c>
      <c r="N1933" s="677" t="s">
        <v>1588</v>
      </c>
      <c r="O1933" s="677"/>
      <c r="P1933" s="666">
        <v>44596</v>
      </c>
      <c r="Q1933" s="666">
        <v>44652</v>
      </c>
      <c r="R1933" s="666">
        <v>44657</v>
      </c>
      <c r="S1933" s="665" t="s">
        <v>1580</v>
      </c>
      <c r="T1933" s="665">
        <v>60</v>
      </c>
      <c r="U1933" s="665" t="s">
        <v>1590</v>
      </c>
      <c r="V1933" s="665" t="s">
        <v>1591</v>
      </c>
      <c r="W1933" s="678">
        <v>400</v>
      </c>
      <c r="X1933" s="551">
        <v>624</v>
      </c>
      <c r="Y1933" s="693">
        <v>249600</v>
      </c>
      <c r="Z1933" s="667">
        <v>0.48</v>
      </c>
      <c r="AA1933" s="682">
        <f>Y1933*Z1933</f>
        <v>119808</v>
      </c>
      <c r="AB1933" s="521"/>
      <c r="AC1933" s="683">
        <v>0</v>
      </c>
      <c r="AD1933" s="676"/>
      <c r="AE1933" s="669"/>
      <c r="AF1933" s="695">
        <f>AA1933+AD1933+AE1933</f>
        <v>119808</v>
      </c>
      <c r="AG1933" s="665" t="s">
        <v>47</v>
      </c>
      <c r="AH1933" s="641"/>
      <c r="AI1933" s="676">
        <v>75</v>
      </c>
      <c r="AJ1933" s="676" t="s">
        <v>1597</v>
      </c>
      <c r="AK1933" s="676" t="s">
        <v>1075</v>
      </c>
      <c r="AL1933" s="696">
        <v>21075</v>
      </c>
      <c r="AM1933" s="665" t="s">
        <v>52</v>
      </c>
      <c r="AN1933" s="665" t="s">
        <v>1585</v>
      </c>
      <c r="AO1933" s="665"/>
      <c r="AP1933" s="676" t="s">
        <v>92</v>
      </c>
      <c r="AQ1933" s="676" t="s">
        <v>37</v>
      </c>
      <c r="AR1933" s="676"/>
      <c r="AS1933" s="523" t="s">
        <v>1077</v>
      </c>
      <c r="AT1933" s="523"/>
      <c r="AU1933" s="523"/>
      <c r="AV1933" s="674"/>
      <c r="AW1933" s="673" t="str">
        <f>U1933</f>
        <v>30390256C</v>
      </c>
      <c r="AX1933" s="673" cm="1">
        <f t="array" ref="AX1933">SUM(MID(0&amp;AW1933,LARGE(INDEX(ISNUMBER(--MID(AW1933,ROW($1:$8),1))*ROW($1:$8),),ROW($1:$8))+1,1)*10^ROW($1:$8)/10)</f>
        <v>30390256</v>
      </c>
      <c r="AY1933" s="673" t="str">
        <f>VLOOKUP($AX1933,'Item Master Data'!$A:$F,3,FALSE)</f>
        <v>T400H</v>
      </c>
      <c r="AZ1933" s="673">
        <f>VLOOKUP($AX1933,'Item Master Data'!$A:$F,6,FALSE)</f>
        <v>400</v>
      </c>
      <c r="BA1933" s="673">
        <f>X1933/BB1933</f>
        <v>24</v>
      </c>
      <c r="BB1933" s="673">
        <f>VLOOKUP(AX1933,'Item Master Data'!$A:$G,7,FALSE)</f>
        <v>26</v>
      </c>
      <c r="BC1933" s="673"/>
      <c r="BD1933" s="673">
        <f>W1933-AZ1933</f>
        <v>0</v>
      </c>
    </row>
    <row r="1934" spans="1:56">
      <c r="A1934" s="697"/>
      <c r="B1934" s="558"/>
      <c r="C1934" s="558"/>
      <c r="D1934" s="676" t="s">
        <v>1067</v>
      </c>
      <c r="E1934" s="524" t="s">
        <v>1126</v>
      </c>
      <c r="F1934" s="665" t="s">
        <v>1152</v>
      </c>
      <c r="G1934" s="665">
        <v>2022</v>
      </c>
      <c r="H1934" s="665">
        <v>4</v>
      </c>
      <c r="I1934" s="687">
        <v>127955</v>
      </c>
      <c r="J1934" s="677">
        <v>44657</v>
      </c>
      <c r="K1934" s="676" t="s">
        <v>1598</v>
      </c>
      <c r="L1934" s="677" t="s">
        <v>1578</v>
      </c>
      <c r="M1934" s="677">
        <v>44468</v>
      </c>
      <c r="N1934" s="677" t="s">
        <v>1588</v>
      </c>
      <c r="O1934" s="677"/>
      <c r="P1934" s="666">
        <v>44596</v>
      </c>
      <c r="Q1934" s="666">
        <v>44652</v>
      </c>
      <c r="R1934" s="666">
        <v>44657</v>
      </c>
      <c r="S1934" s="665" t="s">
        <v>1580</v>
      </c>
      <c r="T1934" s="665">
        <v>60</v>
      </c>
      <c r="U1934" s="665" t="s">
        <v>1590</v>
      </c>
      <c r="V1934" s="665" t="s">
        <v>1591</v>
      </c>
      <c r="W1934" s="678">
        <v>400</v>
      </c>
      <c r="X1934" s="551">
        <v>624</v>
      </c>
      <c r="Y1934" s="693">
        <v>249600</v>
      </c>
      <c r="Z1934" s="667">
        <v>0.48</v>
      </c>
      <c r="AA1934" s="682">
        <f>Y1934*Z1934</f>
        <v>119808</v>
      </c>
      <c r="AB1934" s="521"/>
      <c r="AC1934" s="683">
        <v>0</v>
      </c>
      <c r="AD1934" s="676"/>
      <c r="AE1934" s="669"/>
      <c r="AF1934" s="695">
        <f>AA1934+AD1934+AE1934</f>
        <v>119808</v>
      </c>
      <c r="AG1934" s="665" t="s">
        <v>47</v>
      </c>
      <c r="AH1934" s="641"/>
      <c r="AI1934" s="676">
        <v>75</v>
      </c>
      <c r="AJ1934" s="676" t="s">
        <v>1597</v>
      </c>
      <c r="AK1934" s="676" t="s">
        <v>1075</v>
      </c>
      <c r="AL1934" s="696">
        <v>21075</v>
      </c>
      <c r="AM1934" s="665" t="s">
        <v>52</v>
      </c>
      <c r="AN1934" s="665" t="s">
        <v>1585</v>
      </c>
      <c r="AO1934" s="665"/>
      <c r="AP1934" s="676" t="s">
        <v>92</v>
      </c>
      <c r="AQ1934" s="676" t="s">
        <v>37</v>
      </c>
      <c r="AR1934" s="676"/>
      <c r="AS1934" s="523" t="s">
        <v>1077</v>
      </c>
      <c r="AT1934" s="523"/>
      <c r="AU1934" s="523"/>
      <c r="AV1934" s="674"/>
      <c r="AW1934" s="673" t="str">
        <f>U1934</f>
        <v>30390256C</v>
      </c>
      <c r="AX1934" s="673" cm="1">
        <f t="array" ref="AX1934">SUM(MID(0&amp;AW1934,LARGE(INDEX(ISNUMBER(--MID(AW1934,ROW($1:$8),1))*ROW($1:$8),),ROW($1:$8))+1,1)*10^ROW($1:$8)/10)</f>
        <v>30390256</v>
      </c>
      <c r="AY1934" s="673" t="str">
        <f>VLOOKUP($AX1934,'Item Master Data'!$A:$F,3,FALSE)</f>
        <v>T400H</v>
      </c>
      <c r="AZ1934" s="673">
        <f>VLOOKUP($AX1934,'Item Master Data'!$A:$F,6,FALSE)</f>
        <v>400</v>
      </c>
      <c r="BA1934" s="673">
        <f>X1934/BB1934</f>
        <v>24</v>
      </c>
      <c r="BB1934" s="673">
        <f>VLOOKUP(AX1934,'Item Master Data'!$A:$G,7,FALSE)</f>
        <v>26</v>
      </c>
      <c r="BC1934" s="673"/>
      <c r="BD1934" s="673">
        <f>W1934-AZ1934</f>
        <v>0</v>
      </c>
    </row>
    <row r="1935" spans="1:56">
      <c r="A1935" s="697"/>
      <c r="B1935" s="558"/>
      <c r="C1935" s="558"/>
      <c r="D1935" s="676" t="s">
        <v>1067</v>
      </c>
      <c r="E1935" s="524" t="s">
        <v>1126</v>
      </c>
      <c r="F1935" s="665" t="s">
        <v>1152</v>
      </c>
      <c r="G1935" s="665">
        <v>2022</v>
      </c>
      <c r="H1935" s="665">
        <v>4</v>
      </c>
      <c r="I1935" s="687">
        <v>127953</v>
      </c>
      <c r="J1935" s="677">
        <v>44658</v>
      </c>
      <c r="K1935" s="676" t="s">
        <v>1598</v>
      </c>
      <c r="L1935" s="677" t="s">
        <v>1578</v>
      </c>
      <c r="M1935" s="677">
        <v>44468</v>
      </c>
      <c r="N1935" s="677" t="s">
        <v>1588</v>
      </c>
      <c r="O1935" s="677"/>
      <c r="P1935" s="666">
        <v>44596</v>
      </c>
      <c r="Q1935" s="666">
        <v>44652</v>
      </c>
      <c r="R1935" s="666">
        <v>44658</v>
      </c>
      <c r="S1935" s="665" t="s">
        <v>1580</v>
      </c>
      <c r="T1935" s="665">
        <v>60</v>
      </c>
      <c r="U1935" s="665" t="s">
        <v>1590</v>
      </c>
      <c r="V1935" s="665" t="s">
        <v>1591</v>
      </c>
      <c r="W1935" s="678">
        <v>400</v>
      </c>
      <c r="X1935" s="551">
        <v>624</v>
      </c>
      <c r="Y1935" s="693">
        <v>249600</v>
      </c>
      <c r="Z1935" s="667">
        <v>0.48</v>
      </c>
      <c r="AA1935" s="682">
        <f>Y1935*Z1935</f>
        <v>119808</v>
      </c>
      <c r="AB1935" s="521"/>
      <c r="AC1935" s="683">
        <v>0</v>
      </c>
      <c r="AD1935" s="676"/>
      <c r="AE1935" s="684"/>
      <c r="AF1935" s="695">
        <f>AA1935+AD1935+AE1935</f>
        <v>119808</v>
      </c>
      <c r="AG1935" s="665" t="s">
        <v>47</v>
      </c>
      <c r="AH1935" s="641"/>
      <c r="AI1935" s="676">
        <v>75</v>
      </c>
      <c r="AJ1935" s="676" t="s">
        <v>1597</v>
      </c>
      <c r="AK1935" s="676" t="s">
        <v>1075</v>
      </c>
      <c r="AL1935" s="696">
        <v>21075</v>
      </c>
      <c r="AM1935" s="665" t="s">
        <v>52</v>
      </c>
      <c r="AN1935" s="676" t="s">
        <v>1585</v>
      </c>
      <c r="AO1935" s="665"/>
      <c r="AP1935" s="676" t="s">
        <v>92</v>
      </c>
      <c r="AQ1935" s="676" t="s">
        <v>37</v>
      </c>
      <c r="AR1935" s="676"/>
      <c r="AS1935" s="523" t="s">
        <v>1077</v>
      </c>
      <c r="AT1935" s="523"/>
      <c r="AU1935" s="523"/>
      <c r="AV1935" s="674"/>
      <c r="AW1935" s="673" t="str">
        <f>U1935</f>
        <v>30390256C</v>
      </c>
      <c r="AX1935" s="673" cm="1">
        <f t="array" ref="AX1935">SUM(MID(0&amp;AW1935,LARGE(INDEX(ISNUMBER(--MID(AW1935,ROW($1:$8),1))*ROW($1:$8),),ROW($1:$8))+1,1)*10^ROW($1:$8)/10)</f>
        <v>30390256</v>
      </c>
      <c r="AY1935" s="673" t="str">
        <f>VLOOKUP($AX1935,'Item Master Data'!$A:$F,3,FALSE)</f>
        <v>T400H</v>
      </c>
      <c r="AZ1935" s="673">
        <f>VLOOKUP($AX1935,'Item Master Data'!$A:$F,6,FALSE)</f>
        <v>400</v>
      </c>
      <c r="BA1935" s="673">
        <f>X1935/BB1935</f>
        <v>24</v>
      </c>
      <c r="BB1935" s="673">
        <f>VLOOKUP(AX1935,'Item Master Data'!$A:$G,7,FALSE)</f>
        <v>26</v>
      </c>
      <c r="BC1935" s="673"/>
      <c r="BD1935" s="673">
        <f>W1935-AZ1935</f>
        <v>0</v>
      </c>
    </row>
    <row r="1936" spans="1:56">
      <c r="A1936" s="697"/>
      <c r="B1936" s="558"/>
      <c r="C1936" s="558"/>
      <c r="D1936" s="676" t="s">
        <v>1067</v>
      </c>
      <c r="E1936" s="524" t="s">
        <v>1126</v>
      </c>
      <c r="F1936" s="665" t="s">
        <v>1152</v>
      </c>
      <c r="G1936" s="665">
        <v>2022</v>
      </c>
      <c r="H1936" s="665">
        <v>4</v>
      </c>
      <c r="I1936" s="687">
        <v>127952</v>
      </c>
      <c r="J1936" s="666">
        <v>44657</v>
      </c>
      <c r="K1936" s="676" t="s">
        <v>1598</v>
      </c>
      <c r="L1936" s="677" t="s">
        <v>1578</v>
      </c>
      <c r="M1936" s="677">
        <v>44468</v>
      </c>
      <c r="N1936" s="677" t="s">
        <v>1588</v>
      </c>
      <c r="O1936" s="677"/>
      <c r="P1936" s="666">
        <v>44596</v>
      </c>
      <c r="Q1936" s="666">
        <v>44652</v>
      </c>
      <c r="R1936" s="666">
        <v>44657</v>
      </c>
      <c r="S1936" s="665" t="s">
        <v>1580</v>
      </c>
      <c r="T1936" s="665">
        <v>60</v>
      </c>
      <c r="U1936" s="665" t="s">
        <v>1590</v>
      </c>
      <c r="V1936" s="665" t="s">
        <v>1591</v>
      </c>
      <c r="W1936" s="678">
        <v>400</v>
      </c>
      <c r="X1936" s="551">
        <v>624</v>
      </c>
      <c r="Y1936" s="693">
        <v>249600</v>
      </c>
      <c r="Z1936" s="667">
        <v>0.48</v>
      </c>
      <c r="AA1936" s="682">
        <f>Y1936*Z1936</f>
        <v>119808</v>
      </c>
      <c r="AB1936" s="521"/>
      <c r="AC1936" s="668">
        <v>0</v>
      </c>
      <c r="AD1936" s="676"/>
      <c r="AE1936" s="669"/>
      <c r="AF1936" s="695">
        <f>AA1936+AD1936+AE1936</f>
        <v>119808</v>
      </c>
      <c r="AG1936" s="676" t="s">
        <v>47</v>
      </c>
      <c r="AH1936" s="641"/>
      <c r="AI1936" s="676">
        <v>75</v>
      </c>
      <c r="AJ1936" s="676" t="s">
        <v>1597</v>
      </c>
      <c r="AK1936" s="676" t="s">
        <v>1075</v>
      </c>
      <c r="AL1936" s="696">
        <v>21075</v>
      </c>
      <c r="AM1936" s="676" t="s">
        <v>52</v>
      </c>
      <c r="AN1936" s="676" t="s">
        <v>1585</v>
      </c>
      <c r="AO1936" s="665"/>
      <c r="AP1936" s="676" t="s">
        <v>92</v>
      </c>
      <c r="AQ1936" s="676" t="s">
        <v>37</v>
      </c>
      <c r="AR1936" s="676"/>
      <c r="AS1936" s="523" t="s">
        <v>1077</v>
      </c>
      <c r="AT1936" s="523"/>
      <c r="AU1936" s="523"/>
      <c r="AV1936" s="674"/>
      <c r="AW1936" s="673" t="str">
        <f>U1936</f>
        <v>30390256C</v>
      </c>
      <c r="AX1936" s="673" cm="1">
        <f t="array" ref="AX1936">SUM(MID(0&amp;AW1936,LARGE(INDEX(ISNUMBER(--MID(AW1936,ROW($1:$8),1))*ROW($1:$8),),ROW($1:$8))+1,1)*10^ROW($1:$8)/10)</f>
        <v>30390256</v>
      </c>
      <c r="AY1936" s="673" t="str">
        <f>VLOOKUP($AX1936,'Item Master Data'!$A:$F,3,FALSE)</f>
        <v>T400H</v>
      </c>
      <c r="AZ1936" s="673">
        <f>VLOOKUP($AX1936,'Item Master Data'!$A:$F,6,FALSE)</f>
        <v>400</v>
      </c>
      <c r="BA1936" s="673">
        <f>X1936/BB1936</f>
        <v>24</v>
      </c>
      <c r="BB1936" s="673">
        <f>VLOOKUP(AX1936,'Item Master Data'!$A:$G,7,FALSE)</f>
        <v>26</v>
      </c>
      <c r="BC1936" s="673"/>
      <c r="BD1936" s="673">
        <f>W1936-AZ1936</f>
        <v>0</v>
      </c>
    </row>
    <row r="1937" spans="1:1259">
      <c r="A1937" s="697"/>
      <c r="B1937" s="558"/>
      <c r="C1937" s="558"/>
      <c r="D1937" s="676" t="s">
        <v>1067</v>
      </c>
      <c r="E1937" s="524" t="s">
        <v>1126</v>
      </c>
      <c r="F1937" s="665" t="s">
        <v>1152</v>
      </c>
      <c r="G1937" s="665">
        <v>2022</v>
      </c>
      <c r="H1937" s="676">
        <v>4</v>
      </c>
      <c r="I1937" s="687">
        <v>127951</v>
      </c>
      <c r="J1937" s="677">
        <v>44657</v>
      </c>
      <c r="K1937" s="676" t="s">
        <v>1598</v>
      </c>
      <c r="L1937" s="677" t="s">
        <v>1578</v>
      </c>
      <c r="M1937" s="677">
        <v>44468</v>
      </c>
      <c r="N1937" s="677" t="s">
        <v>1588</v>
      </c>
      <c r="O1937" s="677"/>
      <c r="P1937" s="666">
        <v>44596</v>
      </c>
      <c r="Q1937" s="666">
        <v>44652</v>
      </c>
      <c r="R1937" s="666">
        <v>44657</v>
      </c>
      <c r="S1937" s="665" t="s">
        <v>1580</v>
      </c>
      <c r="T1937" s="665">
        <v>60</v>
      </c>
      <c r="U1937" s="665" t="s">
        <v>1590</v>
      </c>
      <c r="V1937" s="665" t="s">
        <v>1591</v>
      </c>
      <c r="W1937" s="678">
        <v>400</v>
      </c>
      <c r="X1937" s="551">
        <v>624</v>
      </c>
      <c r="Y1937" s="693">
        <v>249600</v>
      </c>
      <c r="Z1937" s="667">
        <v>0.48</v>
      </c>
      <c r="AA1937" s="682">
        <f>Y1937*Z1937</f>
        <v>119808</v>
      </c>
      <c r="AB1937" s="521"/>
      <c r="AC1937" s="668">
        <v>0</v>
      </c>
      <c r="AD1937" s="676"/>
      <c r="AE1937" s="669"/>
      <c r="AF1937" s="695">
        <f>AA1937+AD1937+AE1937</f>
        <v>119808</v>
      </c>
      <c r="AG1937" s="676" t="s">
        <v>47</v>
      </c>
      <c r="AH1937" s="641"/>
      <c r="AI1937" s="676">
        <v>75</v>
      </c>
      <c r="AJ1937" s="676" t="s">
        <v>1597</v>
      </c>
      <c r="AK1937" s="676" t="s">
        <v>1075</v>
      </c>
      <c r="AL1937" s="696">
        <v>21075</v>
      </c>
      <c r="AM1937" s="676" t="s">
        <v>52</v>
      </c>
      <c r="AN1937" s="676" t="s">
        <v>1585</v>
      </c>
      <c r="AO1937" s="665"/>
      <c r="AP1937" s="676" t="s">
        <v>92</v>
      </c>
      <c r="AQ1937" s="676" t="s">
        <v>37</v>
      </c>
      <c r="AR1937" s="676"/>
      <c r="AS1937" s="523" t="s">
        <v>1077</v>
      </c>
      <c r="AT1937" s="523"/>
      <c r="AU1937" s="523"/>
      <c r="AV1937" s="674"/>
      <c r="AW1937" s="673" t="str">
        <f>U1937</f>
        <v>30390256C</v>
      </c>
      <c r="AX1937" s="673" cm="1">
        <f t="array" ref="AX1937">SUM(MID(0&amp;AW1937,LARGE(INDEX(ISNUMBER(--MID(AW1937,ROW($1:$8),1))*ROW($1:$8),),ROW($1:$8))+1,1)*10^ROW($1:$8)/10)</f>
        <v>30390256</v>
      </c>
      <c r="AY1937" s="673" t="str">
        <f>VLOOKUP($AX1937,'Item Master Data'!$A:$F,3,FALSE)</f>
        <v>T400H</v>
      </c>
      <c r="AZ1937" s="673">
        <f>VLOOKUP($AX1937,'Item Master Data'!$A:$F,6,FALSE)</f>
        <v>400</v>
      </c>
      <c r="BA1937" s="673">
        <f>X1937/BB1937</f>
        <v>24</v>
      </c>
      <c r="BB1937" s="673">
        <f>VLOOKUP(AX1937,'Item Master Data'!$A:$G,7,FALSE)</f>
        <v>26</v>
      </c>
      <c r="BC1937" s="673"/>
      <c r="BD1937" s="673">
        <f>W1937-AZ1937</f>
        <v>0</v>
      </c>
    </row>
    <row r="1938" spans="1:1259">
      <c r="A1938" s="697"/>
      <c r="B1938" s="558"/>
      <c r="C1938" s="558"/>
      <c r="D1938" s="676" t="s">
        <v>1067</v>
      </c>
      <c r="E1938" s="524" t="s">
        <v>1126</v>
      </c>
      <c r="F1938" s="665" t="s">
        <v>1152</v>
      </c>
      <c r="G1938" s="665">
        <v>2022</v>
      </c>
      <c r="H1938" s="676">
        <v>4</v>
      </c>
      <c r="I1938" s="687">
        <v>127956</v>
      </c>
      <c r="J1938" s="677">
        <v>44657</v>
      </c>
      <c r="K1938" s="676" t="s">
        <v>1598</v>
      </c>
      <c r="L1938" s="677" t="s">
        <v>1578</v>
      </c>
      <c r="M1938" s="677">
        <v>44468</v>
      </c>
      <c r="N1938" s="677" t="s">
        <v>1588</v>
      </c>
      <c r="O1938" s="677"/>
      <c r="P1938" s="666">
        <v>44596</v>
      </c>
      <c r="Q1938" s="666">
        <v>44652</v>
      </c>
      <c r="R1938" s="666">
        <v>44657</v>
      </c>
      <c r="S1938" s="665" t="s">
        <v>1580</v>
      </c>
      <c r="T1938" s="665">
        <v>60</v>
      </c>
      <c r="U1938" s="665" t="s">
        <v>1590</v>
      </c>
      <c r="V1938" s="665" t="s">
        <v>1591</v>
      </c>
      <c r="W1938" s="678">
        <v>400</v>
      </c>
      <c r="X1938" s="551">
        <v>624</v>
      </c>
      <c r="Y1938" s="693">
        <v>249600</v>
      </c>
      <c r="Z1938" s="667">
        <v>0.48</v>
      </c>
      <c r="AA1938" s="682">
        <f>Y1938*Z1938</f>
        <v>119808</v>
      </c>
      <c r="AB1938" s="521"/>
      <c r="AC1938" s="668">
        <v>0</v>
      </c>
      <c r="AD1938" s="676"/>
      <c r="AE1938" s="669"/>
      <c r="AF1938" s="695">
        <f>AA1938+AD1938+AE1938</f>
        <v>119808</v>
      </c>
      <c r="AG1938" s="676" t="s">
        <v>47</v>
      </c>
      <c r="AH1938" s="641"/>
      <c r="AI1938" s="676">
        <v>75</v>
      </c>
      <c r="AJ1938" s="676" t="s">
        <v>1597</v>
      </c>
      <c r="AK1938" s="676" t="s">
        <v>1075</v>
      </c>
      <c r="AL1938" s="696">
        <v>21075</v>
      </c>
      <c r="AM1938" s="676" t="s">
        <v>52</v>
      </c>
      <c r="AN1938" s="676" t="s">
        <v>1585</v>
      </c>
      <c r="AO1938" s="665"/>
      <c r="AP1938" s="676" t="s">
        <v>92</v>
      </c>
      <c r="AQ1938" s="676" t="s">
        <v>37</v>
      </c>
      <c r="AR1938" s="676"/>
      <c r="AS1938" s="523" t="s">
        <v>1077</v>
      </c>
      <c r="AT1938" s="523"/>
      <c r="AU1938" s="523"/>
      <c r="AV1938" s="674"/>
      <c r="AW1938" s="673" t="str">
        <f>U1938</f>
        <v>30390256C</v>
      </c>
      <c r="AX1938" s="673" cm="1">
        <f t="array" ref="AX1938">SUM(MID(0&amp;AW1938,LARGE(INDEX(ISNUMBER(--MID(AW1938,ROW($1:$8),1))*ROW($1:$8),),ROW($1:$8))+1,1)*10^ROW($1:$8)/10)</f>
        <v>30390256</v>
      </c>
      <c r="AY1938" s="673" t="str">
        <f>VLOOKUP($AX1938,'Item Master Data'!$A:$F,3,FALSE)</f>
        <v>T400H</v>
      </c>
      <c r="AZ1938" s="673">
        <f>VLOOKUP($AX1938,'Item Master Data'!$A:$F,6,FALSE)</f>
        <v>400</v>
      </c>
      <c r="BA1938" s="673">
        <f>X1938/BB1938</f>
        <v>24</v>
      </c>
      <c r="BB1938" s="673">
        <f>VLOOKUP(AX1938,'Item Master Data'!$A:$G,7,FALSE)</f>
        <v>26</v>
      </c>
      <c r="BC1938" s="673"/>
      <c r="BD1938" s="673">
        <f>W1938-AZ1938</f>
        <v>0</v>
      </c>
    </row>
    <row r="1939" spans="1:1259">
      <c r="A1939" s="697"/>
      <c r="B1939" s="558"/>
      <c r="C1939" s="558"/>
      <c r="D1939" s="676" t="s">
        <v>1067</v>
      </c>
      <c r="E1939" s="524" t="s">
        <v>1618</v>
      </c>
      <c r="F1939" s="665" t="s">
        <v>1152</v>
      </c>
      <c r="G1939" s="665">
        <v>2022</v>
      </c>
      <c r="H1939" s="665">
        <v>4</v>
      </c>
      <c r="I1939" s="687">
        <v>127902</v>
      </c>
      <c r="J1939" s="666">
        <v>44657</v>
      </c>
      <c r="K1939" s="676" t="s">
        <v>1619</v>
      </c>
      <c r="L1939" s="677" t="s">
        <v>1578</v>
      </c>
      <c r="M1939" s="677">
        <v>44468</v>
      </c>
      <c r="N1939" s="677" t="s">
        <v>1603</v>
      </c>
      <c r="O1939" s="677"/>
      <c r="P1939" s="666">
        <v>44623</v>
      </c>
      <c r="Q1939" s="666">
        <v>44652</v>
      </c>
      <c r="R1939" s="666">
        <v>44657</v>
      </c>
      <c r="S1939" s="665" t="s">
        <v>1580</v>
      </c>
      <c r="T1939" s="665">
        <v>60</v>
      </c>
      <c r="U1939" s="665" t="s">
        <v>1612</v>
      </c>
      <c r="V1939" s="665" t="s">
        <v>1591</v>
      </c>
      <c r="W1939" s="678">
        <v>400</v>
      </c>
      <c r="X1939" s="551">
        <v>624</v>
      </c>
      <c r="Y1939" s="693">
        <v>249600</v>
      </c>
      <c r="Z1939" s="667">
        <v>0.48</v>
      </c>
      <c r="AA1939" s="682">
        <f>Y1939*Z1939</f>
        <v>119808</v>
      </c>
      <c r="AB1939" s="521"/>
      <c r="AC1939" s="668">
        <v>0</v>
      </c>
      <c r="AD1939" s="676"/>
      <c r="AE1939" s="669"/>
      <c r="AF1939" s="695">
        <f>AA1939+AD1939+AE1939</f>
        <v>119808</v>
      </c>
      <c r="AG1939" s="703" t="s">
        <v>47</v>
      </c>
      <c r="AH1939" s="561"/>
      <c r="AI1939" s="703">
        <v>75</v>
      </c>
      <c r="AJ1939" s="703" t="s">
        <v>1597</v>
      </c>
      <c r="AK1939" s="703" t="s">
        <v>1075</v>
      </c>
      <c r="AL1939" s="711">
        <v>21075</v>
      </c>
      <c r="AM1939" s="703" t="s">
        <v>52</v>
      </c>
      <c r="AN1939" s="703" t="s">
        <v>50</v>
      </c>
      <c r="AO1939" s="665"/>
      <c r="AP1939" s="676" t="s">
        <v>92</v>
      </c>
      <c r="AQ1939" s="676" t="s">
        <v>37</v>
      </c>
      <c r="AR1939" s="676"/>
      <c r="AS1939" s="523" t="s">
        <v>1077</v>
      </c>
      <c r="AT1939" s="523"/>
      <c r="AU1939" s="523"/>
      <c r="AV1939" s="674"/>
      <c r="AW1939" s="673" t="str">
        <f>U1939</f>
        <v>30390256H</v>
      </c>
      <c r="AX1939" s="673" cm="1">
        <f t="array" ref="AX1939">SUM(MID(0&amp;AW1939,LARGE(INDEX(ISNUMBER(--MID(AW1939,ROW($1:$8),1))*ROW($1:$8),),ROW($1:$8))+1,1)*10^ROW($1:$8)/10)</f>
        <v>30390256</v>
      </c>
      <c r="AY1939" s="673" t="str">
        <f>VLOOKUP($AX1939,'Item Master Data'!$A:$F,3,FALSE)</f>
        <v>T400H</v>
      </c>
      <c r="AZ1939" s="673">
        <f>VLOOKUP($AX1939,'Item Master Data'!$A:$F,6,FALSE)</f>
        <v>400</v>
      </c>
      <c r="BA1939" s="673">
        <f>X1939/BB1939</f>
        <v>24</v>
      </c>
      <c r="BB1939" s="673">
        <f>VLOOKUP(AX1939,'Item Master Data'!$A:$G,7,FALSE)</f>
        <v>26</v>
      </c>
      <c r="BC1939" s="673"/>
      <c r="BD1939" s="673">
        <f>W1939-AZ1939</f>
        <v>0</v>
      </c>
    </row>
    <row r="1940" spans="1:1259">
      <c r="A1940" s="697"/>
      <c r="B1940" s="558"/>
      <c r="C1940" s="558"/>
      <c r="D1940" s="676" t="s">
        <v>1067</v>
      </c>
      <c r="E1940" s="524" t="s">
        <v>1620</v>
      </c>
      <c r="F1940" s="665" t="s">
        <v>1152</v>
      </c>
      <c r="G1940" s="665">
        <v>2022</v>
      </c>
      <c r="H1940" s="665">
        <v>4</v>
      </c>
      <c r="I1940" s="687">
        <v>127903</v>
      </c>
      <c r="J1940" s="666">
        <v>44657</v>
      </c>
      <c r="K1940" s="676" t="s">
        <v>1619</v>
      </c>
      <c r="L1940" s="677" t="s">
        <v>1578</v>
      </c>
      <c r="M1940" s="677">
        <v>44468</v>
      </c>
      <c r="N1940" s="677" t="s">
        <v>1603</v>
      </c>
      <c r="O1940" s="677"/>
      <c r="P1940" s="666">
        <v>44623</v>
      </c>
      <c r="Q1940" s="666">
        <v>44652</v>
      </c>
      <c r="R1940" s="666">
        <v>44657</v>
      </c>
      <c r="S1940" s="665" t="s">
        <v>1580</v>
      </c>
      <c r="T1940" s="665">
        <v>60</v>
      </c>
      <c r="U1940" s="665" t="s">
        <v>1612</v>
      </c>
      <c r="V1940" s="665" t="s">
        <v>1591</v>
      </c>
      <c r="W1940" s="678">
        <v>400</v>
      </c>
      <c r="X1940" s="551">
        <v>624</v>
      </c>
      <c r="Y1940" s="693">
        <v>249600</v>
      </c>
      <c r="Z1940" s="667">
        <v>0.48</v>
      </c>
      <c r="AA1940" s="682">
        <f>Y1940*Z1940</f>
        <v>119808</v>
      </c>
      <c r="AB1940" s="521"/>
      <c r="AC1940" s="668">
        <v>0</v>
      </c>
      <c r="AD1940" s="676"/>
      <c r="AE1940" s="669"/>
      <c r="AF1940" s="695">
        <f>AA1940+AD1940+AE1940</f>
        <v>119808</v>
      </c>
      <c r="AG1940" s="703" t="s">
        <v>47</v>
      </c>
      <c r="AH1940" s="561"/>
      <c r="AI1940" s="703">
        <v>75</v>
      </c>
      <c r="AJ1940" s="703" t="s">
        <v>1597</v>
      </c>
      <c r="AK1940" s="703" t="s">
        <v>1075</v>
      </c>
      <c r="AL1940" s="711">
        <v>21075</v>
      </c>
      <c r="AM1940" s="703" t="s">
        <v>52</v>
      </c>
      <c r="AN1940" s="703" t="s">
        <v>50</v>
      </c>
      <c r="AO1940" s="665"/>
      <c r="AP1940" s="676" t="s">
        <v>92</v>
      </c>
      <c r="AQ1940" s="676" t="s">
        <v>37</v>
      </c>
      <c r="AR1940" s="676"/>
      <c r="AS1940" s="523" t="s">
        <v>1077</v>
      </c>
      <c r="AT1940" s="523"/>
      <c r="AU1940" s="523"/>
      <c r="AV1940" s="674"/>
      <c r="AW1940" s="673" t="str">
        <f>U1940</f>
        <v>30390256H</v>
      </c>
      <c r="AX1940" s="673" cm="1">
        <f t="array" ref="AX1940">SUM(MID(0&amp;AW1940,LARGE(INDEX(ISNUMBER(--MID(AW1940,ROW($1:$8),1))*ROW($1:$8),),ROW($1:$8))+1,1)*10^ROW($1:$8)/10)</f>
        <v>30390256</v>
      </c>
      <c r="AY1940" s="673" t="str">
        <f>VLOOKUP($AX1940,'Item Master Data'!$A:$F,3,FALSE)</f>
        <v>T400H</v>
      </c>
      <c r="AZ1940" s="673">
        <f>VLOOKUP($AX1940,'Item Master Data'!$A:$F,6,FALSE)</f>
        <v>400</v>
      </c>
      <c r="BA1940" s="673">
        <f>X1940/BB1940</f>
        <v>24</v>
      </c>
      <c r="BB1940" s="673">
        <f>VLOOKUP(AX1940,'Item Master Data'!$A:$G,7,FALSE)</f>
        <v>26</v>
      </c>
      <c r="BC1940" s="673"/>
      <c r="BD1940" s="673">
        <f>W1940-AZ1940</f>
        <v>0</v>
      </c>
    </row>
    <row r="1941" spans="1:1259">
      <c r="A1941" s="697"/>
      <c r="B1941" s="558"/>
      <c r="C1941" s="558"/>
      <c r="D1941" s="676" t="s">
        <v>1067</v>
      </c>
      <c r="E1941" s="524" t="s">
        <v>1621</v>
      </c>
      <c r="F1941" s="665" t="s">
        <v>1152</v>
      </c>
      <c r="G1941" s="665">
        <v>2022</v>
      </c>
      <c r="H1941" s="676">
        <v>4</v>
      </c>
      <c r="I1941" s="687">
        <v>127904</v>
      </c>
      <c r="J1941" s="677">
        <v>44657</v>
      </c>
      <c r="K1941" s="676" t="s">
        <v>1619</v>
      </c>
      <c r="L1941" s="677" t="s">
        <v>1578</v>
      </c>
      <c r="M1941" s="677">
        <v>44468</v>
      </c>
      <c r="N1941" s="677" t="s">
        <v>1603</v>
      </c>
      <c r="O1941" s="677"/>
      <c r="P1941" s="666">
        <v>44623</v>
      </c>
      <c r="Q1941" s="666">
        <v>44652</v>
      </c>
      <c r="R1941" s="666">
        <v>44657</v>
      </c>
      <c r="S1941" s="665" t="s">
        <v>1580</v>
      </c>
      <c r="T1941" s="665">
        <v>60</v>
      </c>
      <c r="U1941" s="665" t="s">
        <v>1612</v>
      </c>
      <c r="V1941" s="665" t="s">
        <v>1591</v>
      </c>
      <c r="W1941" s="678">
        <v>400</v>
      </c>
      <c r="X1941" s="551">
        <v>624</v>
      </c>
      <c r="Y1941" s="693">
        <v>249600</v>
      </c>
      <c r="Z1941" s="667">
        <v>0.48</v>
      </c>
      <c r="AA1941" s="682">
        <f>Y1941*Z1941</f>
        <v>119808</v>
      </c>
      <c r="AB1941" s="521"/>
      <c r="AC1941" s="668">
        <v>0</v>
      </c>
      <c r="AD1941" s="676"/>
      <c r="AE1941" s="669"/>
      <c r="AF1941" s="695">
        <f>AA1941+AD1941+AE1941</f>
        <v>119808</v>
      </c>
      <c r="AG1941" s="703" t="s">
        <v>47</v>
      </c>
      <c r="AH1941" s="561"/>
      <c r="AI1941" s="703">
        <v>75</v>
      </c>
      <c r="AJ1941" s="703" t="s">
        <v>1597</v>
      </c>
      <c r="AK1941" s="703" t="s">
        <v>1075</v>
      </c>
      <c r="AL1941" s="711">
        <v>21075</v>
      </c>
      <c r="AM1941" s="703" t="s">
        <v>52</v>
      </c>
      <c r="AN1941" s="703" t="s">
        <v>50</v>
      </c>
      <c r="AO1941" s="665"/>
      <c r="AP1941" s="676" t="s">
        <v>92</v>
      </c>
      <c r="AQ1941" s="676" t="s">
        <v>37</v>
      </c>
      <c r="AR1941" s="676"/>
      <c r="AS1941" s="523" t="s">
        <v>1077</v>
      </c>
      <c r="AT1941" s="523"/>
      <c r="AU1941" s="523"/>
      <c r="AV1941" s="674"/>
      <c r="AW1941" s="673" t="str">
        <f>U1941</f>
        <v>30390256H</v>
      </c>
      <c r="AX1941" s="673" cm="1">
        <f t="array" ref="AX1941">SUM(MID(0&amp;AW1941,LARGE(INDEX(ISNUMBER(--MID(AW1941,ROW($1:$8),1))*ROW($1:$8),),ROW($1:$8))+1,1)*10^ROW($1:$8)/10)</f>
        <v>30390256</v>
      </c>
      <c r="AY1941" s="673" t="str">
        <f>VLOOKUP($AX1941,'Item Master Data'!$A:$F,3,FALSE)</f>
        <v>T400H</v>
      </c>
      <c r="AZ1941" s="673">
        <f>VLOOKUP($AX1941,'Item Master Data'!$A:$F,6,FALSE)</f>
        <v>400</v>
      </c>
      <c r="BA1941" s="673">
        <f>X1941/BB1941</f>
        <v>24</v>
      </c>
      <c r="BB1941" s="673">
        <f>VLOOKUP(AX1941,'Item Master Data'!$A:$G,7,FALSE)</f>
        <v>26</v>
      </c>
      <c r="BC1941" s="673"/>
      <c r="BD1941" s="673">
        <f>W1941-AZ1941</f>
        <v>0</v>
      </c>
    </row>
    <row r="1942" spans="1:1259">
      <c r="A1942" s="697"/>
      <c r="B1942" s="558"/>
      <c r="C1942" s="558"/>
      <c r="D1942" s="676" t="s">
        <v>1067</v>
      </c>
      <c r="E1942" s="524" t="s">
        <v>1622</v>
      </c>
      <c r="F1942" s="665" t="s">
        <v>1152</v>
      </c>
      <c r="G1942" s="665">
        <v>2022</v>
      </c>
      <c r="H1942" s="665">
        <v>4</v>
      </c>
      <c r="I1942" s="687">
        <v>127905</v>
      </c>
      <c r="J1942" s="666">
        <v>44657</v>
      </c>
      <c r="K1942" s="676" t="s">
        <v>1619</v>
      </c>
      <c r="L1942" s="677" t="s">
        <v>1578</v>
      </c>
      <c r="M1942" s="677">
        <v>44468</v>
      </c>
      <c r="N1942" s="677" t="s">
        <v>1603</v>
      </c>
      <c r="O1942" s="677"/>
      <c r="P1942" s="666">
        <v>44623</v>
      </c>
      <c r="Q1942" s="666">
        <v>44652</v>
      </c>
      <c r="R1942" s="666">
        <v>44657</v>
      </c>
      <c r="S1942" s="665" t="s">
        <v>1580</v>
      </c>
      <c r="T1942" s="665">
        <v>60</v>
      </c>
      <c r="U1942" s="665" t="s">
        <v>1612</v>
      </c>
      <c r="V1942" s="665" t="s">
        <v>1591</v>
      </c>
      <c r="W1942" s="678">
        <v>400</v>
      </c>
      <c r="X1942" s="551">
        <v>624</v>
      </c>
      <c r="Y1942" s="693">
        <v>249600</v>
      </c>
      <c r="Z1942" s="667">
        <v>0.48</v>
      </c>
      <c r="AA1942" s="682">
        <f>Y1942*Z1942</f>
        <v>119808</v>
      </c>
      <c r="AB1942" s="521"/>
      <c r="AC1942" s="668">
        <v>0</v>
      </c>
      <c r="AD1942" s="676"/>
      <c r="AE1942" s="669"/>
      <c r="AF1942" s="695">
        <f>AA1942+AD1942+AE1942</f>
        <v>119808</v>
      </c>
      <c r="AG1942" s="703" t="s">
        <v>47</v>
      </c>
      <c r="AH1942" s="561"/>
      <c r="AI1942" s="703">
        <v>75</v>
      </c>
      <c r="AJ1942" s="703" t="s">
        <v>1597</v>
      </c>
      <c r="AK1942" s="703" t="s">
        <v>1075</v>
      </c>
      <c r="AL1942" s="711">
        <v>21075</v>
      </c>
      <c r="AM1942" s="703" t="s">
        <v>52</v>
      </c>
      <c r="AN1942" s="703" t="s">
        <v>50</v>
      </c>
      <c r="AO1942" s="665"/>
      <c r="AP1942" s="676" t="s">
        <v>92</v>
      </c>
      <c r="AQ1942" s="676" t="s">
        <v>37</v>
      </c>
      <c r="AR1942" s="676"/>
      <c r="AS1942" s="523" t="s">
        <v>1077</v>
      </c>
      <c r="AT1942" s="523"/>
      <c r="AU1942" s="523"/>
      <c r="AV1942" s="674"/>
      <c r="AW1942" s="673" t="str">
        <f>U1942</f>
        <v>30390256H</v>
      </c>
      <c r="AX1942" s="673" cm="1">
        <f t="array" ref="AX1942">SUM(MID(0&amp;AW1942,LARGE(INDEX(ISNUMBER(--MID(AW1942,ROW($1:$8),1))*ROW($1:$8),),ROW($1:$8))+1,1)*10^ROW($1:$8)/10)</f>
        <v>30390256</v>
      </c>
      <c r="AY1942" s="673" t="str">
        <f>VLOOKUP($AX1942,'Item Master Data'!$A:$F,3,FALSE)</f>
        <v>T400H</v>
      </c>
      <c r="AZ1942" s="673">
        <f>VLOOKUP($AX1942,'Item Master Data'!$A:$F,6,FALSE)</f>
        <v>400</v>
      </c>
      <c r="BA1942" s="673">
        <f>X1942/BB1942</f>
        <v>24</v>
      </c>
      <c r="BB1942" s="673">
        <f>VLOOKUP(AX1942,'Item Master Data'!$A:$G,7,FALSE)</f>
        <v>26</v>
      </c>
      <c r="BC1942" s="673"/>
      <c r="BD1942" s="673">
        <f>W1942-AZ1942</f>
        <v>0</v>
      </c>
    </row>
    <row r="1943" spans="1:1259">
      <c r="A1943" s="697"/>
      <c r="B1943" s="558"/>
      <c r="C1943" s="558"/>
      <c r="D1943" s="676" t="s">
        <v>1067</v>
      </c>
      <c r="E1943" s="524" t="s">
        <v>1623</v>
      </c>
      <c r="F1943" s="665" t="s">
        <v>1152</v>
      </c>
      <c r="G1943" s="665">
        <v>2022</v>
      </c>
      <c r="H1943" s="665">
        <v>4</v>
      </c>
      <c r="I1943" s="687">
        <v>127909</v>
      </c>
      <c r="J1943" s="666">
        <v>44662</v>
      </c>
      <c r="K1943" s="676" t="s">
        <v>1619</v>
      </c>
      <c r="L1943" s="677" t="s">
        <v>1578</v>
      </c>
      <c r="M1943" s="677">
        <v>44468</v>
      </c>
      <c r="N1943" s="677" t="s">
        <v>1603</v>
      </c>
      <c r="O1943" s="677"/>
      <c r="P1943" s="666">
        <v>44623</v>
      </c>
      <c r="Q1943" s="666">
        <v>44656</v>
      </c>
      <c r="R1943" s="666">
        <v>44662</v>
      </c>
      <c r="S1943" s="665" t="s">
        <v>1580</v>
      </c>
      <c r="T1943" s="665">
        <v>60</v>
      </c>
      <c r="U1943" s="665" t="s">
        <v>1612</v>
      </c>
      <c r="V1943" s="665" t="s">
        <v>1591</v>
      </c>
      <c r="W1943" s="678">
        <v>400</v>
      </c>
      <c r="X1943" s="551">
        <v>624</v>
      </c>
      <c r="Y1943" s="693">
        <v>249600</v>
      </c>
      <c r="Z1943" s="667">
        <v>0.48</v>
      </c>
      <c r="AA1943" s="682">
        <f>Y1943*Z1943</f>
        <v>119808</v>
      </c>
      <c r="AB1943" s="521"/>
      <c r="AC1943" s="668">
        <v>0</v>
      </c>
      <c r="AD1943" s="676"/>
      <c r="AE1943" s="669"/>
      <c r="AF1943" s="695">
        <f>AA1943+AD1943+AE1943</f>
        <v>119808</v>
      </c>
      <c r="AG1943" s="703" t="s">
        <v>47</v>
      </c>
      <c r="AH1943" s="561"/>
      <c r="AI1943" s="703">
        <v>75</v>
      </c>
      <c r="AJ1943" s="703" t="s">
        <v>1597</v>
      </c>
      <c r="AK1943" s="703" t="s">
        <v>1075</v>
      </c>
      <c r="AL1943" s="711">
        <v>21075</v>
      </c>
      <c r="AM1943" s="703" t="s">
        <v>52</v>
      </c>
      <c r="AN1943" s="703" t="s">
        <v>50</v>
      </c>
      <c r="AO1943" s="665"/>
      <c r="AP1943" s="676" t="s">
        <v>92</v>
      </c>
      <c r="AQ1943" s="676" t="s">
        <v>37</v>
      </c>
      <c r="AR1943" s="676"/>
      <c r="AS1943" s="523" t="s">
        <v>1077</v>
      </c>
      <c r="AT1943" s="523"/>
      <c r="AU1943" s="523"/>
      <c r="AV1943" s="674"/>
      <c r="AW1943" s="673" t="str">
        <f>U1943</f>
        <v>30390256H</v>
      </c>
      <c r="AX1943" s="673" cm="1">
        <f t="array" ref="AX1943">SUM(MID(0&amp;AW1943,LARGE(INDEX(ISNUMBER(--MID(AW1943,ROW($1:$8),1))*ROW($1:$8),),ROW($1:$8))+1,1)*10^ROW($1:$8)/10)</f>
        <v>30390256</v>
      </c>
      <c r="AY1943" s="673" t="str">
        <f>VLOOKUP($AX1943,'Item Master Data'!$A:$F,3,FALSE)</f>
        <v>T400H</v>
      </c>
      <c r="AZ1943" s="673">
        <f>VLOOKUP($AX1943,'Item Master Data'!$A:$F,6,FALSE)</f>
        <v>400</v>
      </c>
      <c r="BA1943" s="673">
        <f>X1943/BB1943</f>
        <v>24</v>
      </c>
      <c r="BB1943" s="673">
        <f>VLOOKUP(AX1943,'Item Master Data'!$A:$G,7,FALSE)</f>
        <v>26</v>
      </c>
      <c r="BC1943" s="673"/>
      <c r="BD1943" s="673">
        <f>W1943-AZ1943</f>
        <v>0</v>
      </c>
    </row>
    <row r="1944" spans="1:1259">
      <c r="A1944" s="697"/>
      <c r="B1944" s="558"/>
      <c r="C1944" s="558"/>
      <c r="D1944" s="676" t="s">
        <v>1067</v>
      </c>
      <c r="E1944" s="524" t="s">
        <v>1624</v>
      </c>
      <c r="F1944" s="665" t="s">
        <v>1152</v>
      </c>
      <c r="G1944" s="665">
        <v>2022</v>
      </c>
      <c r="H1944" s="665">
        <v>4</v>
      </c>
      <c r="I1944" s="687">
        <v>127906</v>
      </c>
      <c r="J1944" s="677">
        <v>44662</v>
      </c>
      <c r="K1944" s="676" t="s">
        <v>1619</v>
      </c>
      <c r="L1944" s="677" t="s">
        <v>1578</v>
      </c>
      <c r="M1944" s="677">
        <v>44468</v>
      </c>
      <c r="N1944" s="677" t="s">
        <v>1603</v>
      </c>
      <c r="O1944" s="677"/>
      <c r="P1944" s="666">
        <v>44623</v>
      </c>
      <c r="Q1944" s="666">
        <v>44657</v>
      </c>
      <c r="R1944" s="666">
        <v>44662</v>
      </c>
      <c r="S1944" s="665" t="s">
        <v>1580</v>
      </c>
      <c r="T1944" s="665">
        <v>60</v>
      </c>
      <c r="U1944" s="665" t="s">
        <v>1612</v>
      </c>
      <c r="V1944" s="665" t="s">
        <v>1591</v>
      </c>
      <c r="W1944" s="678">
        <v>400</v>
      </c>
      <c r="X1944" s="551">
        <v>624</v>
      </c>
      <c r="Y1944" s="693">
        <v>249600</v>
      </c>
      <c r="Z1944" s="667">
        <v>0.48</v>
      </c>
      <c r="AA1944" s="682">
        <f>Y1944*Z1944</f>
        <v>119808</v>
      </c>
      <c r="AB1944" s="521"/>
      <c r="AC1944" s="668">
        <v>0</v>
      </c>
      <c r="AD1944" s="676"/>
      <c r="AE1944" s="669"/>
      <c r="AF1944" s="695">
        <f>AA1944+AD1944+AE1944</f>
        <v>119808</v>
      </c>
      <c r="AG1944" s="703" t="s">
        <v>47</v>
      </c>
      <c r="AH1944" s="561"/>
      <c r="AI1944" s="703">
        <v>75</v>
      </c>
      <c r="AJ1944" s="703" t="s">
        <v>1597</v>
      </c>
      <c r="AK1944" s="703" t="s">
        <v>1075</v>
      </c>
      <c r="AL1944" s="711">
        <v>21075</v>
      </c>
      <c r="AM1944" s="703" t="s">
        <v>52</v>
      </c>
      <c r="AN1944" s="703" t="s">
        <v>50</v>
      </c>
      <c r="AO1944" s="665"/>
      <c r="AP1944" s="676" t="s">
        <v>92</v>
      </c>
      <c r="AQ1944" s="676" t="s">
        <v>37</v>
      </c>
      <c r="AR1944" s="676"/>
      <c r="AS1944" s="523" t="s">
        <v>1077</v>
      </c>
      <c r="AT1944" s="523"/>
      <c r="AU1944" s="523"/>
      <c r="AV1944" s="674"/>
      <c r="AW1944" s="673" t="str">
        <f>U1944</f>
        <v>30390256H</v>
      </c>
      <c r="AX1944" s="673" cm="1">
        <f t="array" ref="AX1944">SUM(MID(0&amp;AW1944,LARGE(INDEX(ISNUMBER(--MID(AW1944,ROW($1:$8),1))*ROW($1:$8),),ROW($1:$8))+1,1)*10^ROW($1:$8)/10)</f>
        <v>30390256</v>
      </c>
      <c r="AY1944" s="673" t="str">
        <f>VLOOKUP($AX1944,'Item Master Data'!$A:$F,3,FALSE)</f>
        <v>T400H</v>
      </c>
      <c r="AZ1944" s="673">
        <f>VLOOKUP($AX1944,'Item Master Data'!$A:$F,6,FALSE)</f>
        <v>400</v>
      </c>
      <c r="BA1944" s="673">
        <f>X1944/BB1944</f>
        <v>24</v>
      </c>
      <c r="BB1944" s="673">
        <f>VLOOKUP(AX1944,'Item Master Data'!$A:$G,7,FALSE)</f>
        <v>26</v>
      </c>
      <c r="BC1944" s="673"/>
      <c r="BD1944" s="673">
        <f>W1944-AZ1944</f>
        <v>0</v>
      </c>
    </row>
    <row r="1945" spans="1:1259">
      <c r="A1945" s="697"/>
      <c r="B1945" s="558"/>
      <c r="C1945" s="558"/>
      <c r="D1945" s="676" t="s">
        <v>1067</v>
      </c>
      <c r="E1945" s="524" t="s">
        <v>1625</v>
      </c>
      <c r="F1945" s="665" t="s">
        <v>1152</v>
      </c>
      <c r="G1945" s="665">
        <v>2022</v>
      </c>
      <c r="H1945" s="676">
        <v>4</v>
      </c>
      <c r="I1945" s="687">
        <v>127907</v>
      </c>
      <c r="J1945" s="677">
        <v>44662</v>
      </c>
      <c r="K1945" s="676" t="s">
        <v>1619</v>
      </c>
      <c r="L1945" s="677" t="s">
        <v>1578</v>
      </c>
      <c r="M1945" s="677">
        <v>44468</v>
      </c>
      <c r="N1945" s="677" t="s">
        <v>1603</v>
      </c>
      <c r="O1945" s="677"/>
      <c r="P1945" s="666">
        <v>44623</v>
      </c>
      <c r="Q1945" s="666">
        <v>44657</v>
      </c>
      <c r="R1945" s="666">
        <v>44662</v>
      </c>
      <c r="S1945" s="665" t="s">
        <v>1580</v>
      </c>
      <c r="T1945" s="665">
        <v>60</v>
      </c>
      <c r="U1945" s="665" t="s">
        <v>1612</v>
      </c>
      <c r="V1945" s="665" t="s">
        <v>1591</v>
      </c>
      <c r="W1945" s="678">
        <v>400</v>
      </c>
      <c r="X1945" s="551">
        <v>624</v>
      </c>
      <c r="Y1945" s="693">
        <v>249600</v>
      </c>
      <c r="Z1945" s="667">
        <v>0.48</v>
      </c>
      <c r="AA1945" s="682">
        <f>Y1945*Z1945</f>
        <v>119808</v>
      </c>
      <c r="AB1945" s="521"/>
      <c r="AC1945" s="668">
        <v>0</v>
      </c>
      <c r="AD1945" s="676"/>
      <c r="AE1945" s="669"/>
      <c r="AF1945" s="695">
        <f>AA1945+AD1945+AE1945</f>
        <v>119808</v>
      </c>
      <c r="AG1945" s="703" t="s">
        <v>47</v>
      </c>
      <c r="AH1945" s="561"/>
      <c r="AI1945" s="703">
        <v>75</v>
      </c>
      <c r="AJ1945" s="703" t="s">
        <v>1597</v>
      </c>
      <c r="AK1945" s="703" t="s">
        <v>1075</v>
      </c>
      <c r="AL1945" s="711">
        <v>21075</v>
      </c>
      <c r="AM1945" s="703" t="s">
        <v>52</v>
      </c>
      <c r="AN1945" s="703" t="s">
        <v>50</v>
      </c>
      <c r="AO1945" s="665"/>
      <c r="AP1945" s="676" t="s">
        <v>92</v>
      </c>
      <c r="AQ1945" s="676" t="s">
        <v>37</v>
      </c>
      <c r="AR1945" s="676"/>
      <c r="AS1945" s="523" t="s">
        <v>1077</v>
      </c>
      <c r="AT1945" s="523"/>
      <c r="AU1945" s="523"/>
      <c r="AV1945" s="674"/>
      <c r="AW1945" s="673" t="str">
        <f>U1945</f>
        <v>30390256H</v>
      </c>
      <c r="AX1945" s="673" cm="1">
        <f t="array" ref="AX1945">SUM(MID(0&amp;AW1945,LARGE(INDEX(ISNUMBER(--MID(AW1945,ROW($1:$8),1))*ROW($1:$8),),ROW($1:$8))+1,1)*10^ROW($1:$8)/10)</f>
        <v>30390256</v>
      </c>
      <c r="AY1945" s="673" t="str">
        <f>VLOOKUP($AX1945,'Item Master Data'!$A:$F,3,FALSE)</f>
        <v>T400H</v>
      </c>
      <c r="AZ1945" s="673">
        <f>VLOOKUP($AX1945,'Item Master Data'!$A:$F,6,FALSE)</f>
        <v>400</v>
      </c>
      <c r="BA1945" s="673">
        <f>X1945/BB1945</f>
        <v>24</v>
      </c>
      <c r="BB1945" s="673">
        <f>VLOOKUP(AX1945,'Item Master Data'!$A:$G,7,FALSE)</f>
        <v>26</v>
      </c>
      <c r="BC1945" s="673"/>
      <c r="BD1945" s="673">
        <f>W1945-AZ1945</f>
        <v>0</v>
      </c>
    </row>
    <row r="1946" spans="1:1259">
      <c r="A1946" s="697"/>
      <c r="B1946" s="558"/>
      <c r="C1946" s="558"/>
      <c r="D1946" s="676" t="s">
        <v>1067</v>
      </c>
      <c r="E1946" s="524" t="s">
        <v>1626</v>
      </c>
      <c r="F1946" s="665" t="s">
        <v>1152</v>
      </c>
      <c r="G1946" s="665">
        <v>2022</v>
      </c>
      <c r="H1946" s="665">
        <v>4</v>
      </c>
      <c r="I1946" s="687">
        <v>127908</v>
      </c>
      <c r="J1946" s="677">
        <v>44662</v>
      </c>
      <c r="K1946" s="676" t="s">
        <v>1619</v>
      </c>
      <c r="L1946" s="677" t="s">
        <v>1578</v>
      </c>
      <c r="M1946" s="677">
        <v>44468</v>
      </c>
      <c r="N1946" s="677" t="s">
        <v>1603</v>
      </c>
      <c r="O1946" s="677"/>
      <c r="P1946" s="666">
        <v>44623</v>
      </c>
      <c r="Q1946" s="666">
        <v>44657</v>
      </c>
      <c r="R1946" s="666">
        <v>44662</v>
      </c>
      <c r="S1946" s="665" t="s">
        <v>1580</v>
      </c>
      <c r="T1946" s="665">
        <v>60</v>
      </c>
      <c r="U1946" s="665" t="s">
        <v>1612</v>
      </c>
      <c r="V1946" s="665" t="s">
        <v>1591</v>
      </c>
      <c r="W1946" s="678">
        <v>400</v>
      </c>
      <c r="X1946" s="551">
        <v>624</v>
      </c>
      <c r="Y1946" s="693">
        <v>249600</v>
      </c>
      <c r="Z1946" s="667">
        <v>0.48</v>
      </c>
      <c r="AA1946" s="682">
        <f>Y1946*Z1946</f>
        <v>119808</v>
      </c>
      <c r="AB1946" s="521"/>
      <c r="AC1946" s="683">
        <v>0</v>
      </c>
      <c r="AD1946" s="676"/>
      <c r="AE1946" s="669"/>
      <c r="AF1946" s="695">
        <f>AA1946+AD1946+AE1946</f>
        <v>119808</v>
      </c>
      <c r="AG1946" s="703" t="s">
        <v>47</v>
      </c>
      <c r="AH1946" s="561"/>
      <c r="AI1946" s="703">
        <v>75</v>
      </c>
      <c r="AJ1946" s="703" t="s">
        <v>1597</v>
      </c>
      <c r="AK1946" s="703" t="s">
        <v>1075</v>
      </c>
      <c r="AL1946" s="711">
        <v>21075</v>
      </c>
      <c r="AM1946" s="703" t="s">
        <v>52</v>
      </c>
      <c r="AN1946" s="703" t="s">
        <v>50</v>
      </c>
      <c r="AO1946" s="665"/>
      <c r="AP1946" s="676" t="s">
        <v>92</v>
      </c>
      <c r="AQ1946" s="676" t="s">
        <v>37</v>
      </c>
      <c r="AR1946" s="676"/>
      <c r="AS1946" s="523" t="s">
        <v>1077</v>
      </c>
      <c r="AT1946" s="523"/>
      <c r="AU1946" s="523"/>
      <c r="AV1946" s="674"/>
      <c r="AW1946" s="673" t="str">
        <f>U1946</f>
        <v>30390256H</v>
      </c>
      <c r="AX1946" s="673" cm="1">
        <f t="array" ref="AX1946">SUM(MID(0&amp;AW1946,LARGE(INDEX(ISNUMBER(--MID(AW1946,ROW($1:$8),1))*ROW($1:$8),),ROW($1:$8))+1,1)*10^ROW($1:$8)/10)</f>
        <v>30390256</v>
      </c>
      <c r="AY1946" s="673" t="str">
        <f>VLOOKUP($AX1946,'Item Master Data'!$A:$F,3,FALSE)</f>
        <v>T400H</v>
      </c>
      <c r="AZ1946" s="673">
        <f>VLOOKUP($AX1946,'Item Master Data'!$A:$F,6,FALSE)</f>
        <v>400</v>
      </c>
      <c r="BA1946" s="673">
        <f>X1946/BB1946</f>
        <v>24</v>
      </c>
      <c r="BB1946" s="673">
        <f>VLOOKUP(AX1946,'Item Master Data'!$A:$G,7,FALSE)</f>
        <v>26</v>
      </c>
      <c r="BC1946" s="673"/>
      <c r="BD1946" s="673">
        <f>W1946-AZ1946</f>
        <v>0</v>
      </c>
    </row>
    <row r="1947" spans="1:1259">
      <c r="A1947" s="697"/>
      <c r="B1947" s="558"/>
      <c r="C1947" s="558"/>
      <c r="D1947" s="676" t="s">
        <v>1067</v>
      </c>
      <c r="E1947" s="524" t="s">
        <v>5337</v>
      </c>
      <c r="F1947" s="665" t="s">
        <v>1152</v>
      </c>
      <c r="G1947" s="665">
        <v>2022</v>
      </c>
      <c r="H1947" s="665">
        <v>4</v>
      </c>
      <c r="I1947" s="687">
        <v>127957</v>
      </c>
      <c r="J1947" s="677">
        <v>44662</v>
      </c>
      <c r="K1947" s="676" t="s">
        <v>1619</v>
      </c>
      <c r="L1947" s="677" t="s">
        <v>1578</v>
      </c>
      <c r="M1947" s="677">
        <v>44468</v>
      </c>
      <c r="N1947" s="677" t="s">
        <v>1603</v>
      </c>
      <c r="O1947" s="677"/>
      <c r="P1947" s="666">
        <v>44623</v>
      </c>
      <c r="Q1947" s="666">
        <v>44657</v>
      </c>
      <c r="R1947" s="666">
        <v>44662</v>
      </c>
      <c r="S1947" s="665" t="s">
        <v>1580</v>
      </c>
      <c r="T1947" s="665">
        <v>60</v>
      </c>
      <c r="U1947" s="665" t="s">
        <v>1612</v>
      </c>
      <c r="V1947" s="665" t="s">
        <v>1591</v>
      </c>
      <c r="W1947" s="678">
        <v>400</v>
      </c>
      <c r="X1947" s="551">
        <v>624</v>
      </c>
      <c r="Y1947" s="693">
        <v>249600</v>
      </c>
      <c r="Z1947" s="667">
        <v>0.48</v>
      </c>
      <c r="AA1947" s="682">
        <f>Y1947*Z1947</f>
        <v>119808</v>
      </c>
      <c r="AB1947" s="521"/>
      <c r="AC1947" s="683">
        <v>0</v>
      </c>
      <c r="AD1947" s="676"/>
      <c r="AE1947" s="669"/>
      <c r="AF1947" s="695">
        <f>AA1947+AD1947+AE1947</f>
        <v>119808</v>
      </c>
      <c r="AG1947" s="703" t="s">
        <v>47</v>
      </c>
      <c r="AH1947" s="561"/>
      <c r="AI1947" s="703">
        <v>75</v>
      </c>
      <c r="AJ1947" s="703" t="s">
        <v>1597</v>
      </c>
      <c r="AK1947" s="703" t="s">
        <v>1075</v>
      </c>
      <c r="AL1947" s="711">
        <v>21075</v>
      </c>
      <c r="AM1947" s="703" t="s">
        <v>52</v>
      </c>
      <c r="AN1947" s="703" t="s">
        <v>50</v>
      </c>
      <c r="AO1947" s="665"/>
      <c r="AP1947" s="676" t="s">
        <v>92</v>
      </c>
      <c r="AQ1947" s="676" t="s">
        <v>37</v>
      </c>
      <c r="AR1947" s="676"/>
      <c r="AS1947" s="523" t="s">
        <v>1077</v>
      </c>
      <c r="AT1947" s="523"/>
      <c r="AU1947" s="523"/>
      <c r="AV1947" s="674"/>
      <c r="AW1947" s="673" t="str">
        <f>U1947</f>
        <v>30390256H</v>
      </c>
      <c r="AX1947" s="673" cm="1">
        <f t="array" ref="AX1947">SUM(MID(0&amp;AW1947,LARGE(INDEX(ISNUMBER(--MID(AW1947,ROW($1:$8),1))*ROW($1:$8),),ROW($1:$8))+1,1)*10^ROW($1:$8)/10)</f>
        <v>30390256</v>
      </c>
      <c r="AY1947" s="673" t="str">
        <f>VLOOKUP($AX1947,'Item Master Data'!$A:$F,3,FALSE)</f>
        <v>T400H</v>
      </c>
      <c r="AZ1947" s="673">
        <f>VLOOKUP($AX1947,'Item Master Data'!$A:$F,6,FALSE)</f>
        <v>400</v>
      </c>
      <c r="BA1947" s="673">
        <f>X1947/BB1947</f>
        <v>24</v>
      </c>
      <c r="BB1947" s="673">
        <f>VLOOKUP(AX1947,'Item Master Data'!$A:$G,7,FALSE)</f>
        <v>26</v>
      </c>
      <c r="BC1947" s="673"/>
      <c r="BD1947" s="673">
        <f>W1947-AZ1947</f>
        <v>0</v>
      </c>
    </row>
    <row r="1948" spans="1:1259">
      <c r="A1948" s="715"/>
      <c r="B1948" s="564"/>
      <c r="C1948" s="564"/>
      <c r="D1948" s="676" t="s">
        <v>1067</v>
      </c>
      <c r="E1948" s="524" t="s">
        <v>1126</v>
      </c>
      <c r="F1948" s="665" t="s">
        <v>1152</v>
      </c>
      <c r="G1948" s="665">
        <v>2022</v>
      </c>
      <c r="H1948" s="665">
        <v>4</v>
      </c>
      <c r="I1948" s="687">
        <v>127950</v>
      </c>
      <c r="J1948" s="666">
        <v>44659</v>
      </c>
      <c r="K1948" s="676" t="s">
        <v>1627</v>
      </c>
      <c r="L1948" s="677" t="s">
        <v>1578</v>
      </c>
      <c r="M1948" s="677">
        <v>44468</v>
      </c>
      <c r="N1948" s="677" t="s">
        <v>1603</v>
      </c>
      <c r="O1948" s="677"/>
      <c r="P1948" s="666">
        <v>44630</v>
      </c>
      <c r="Q1948" s="666">
        <v>44655</v>
      </c>
      <c r="R1948" s="666">
        <v>44659</v>
      </c>
      <c r="S1948" s="665" t="s">
        <v>1580</v>
      </c>
      <c r="T1948" s="665">
        <v>60</v>
      </c>
      <c r="U1948" s="665" t="s">
        <v>1612</v>
      </c>
      <c r="V1948" s="665" t="s">
        <v>1591</v>
      </c>
      <c r="W1948" s="678">
        <v>400</v>
      </c>
      <c r="X1948" s="551">
        <v>624</v>
      </c>
      <c r="Y1948" s="693">
        <v>249600</v>
      </c>
      <c r="Z1948" s="667">
        <v>0.48</v>
      </c>
      <c r="AA1948" s="682">
        <f>Y1948*Z1948</f>
        <v>119808</v>
      </c>
      <c r="AB1948" s="521"/>
      <c r="AC1948" s="683">
        <v>0</v>
      </c>
      <c r="AD1948" s="676"/>
      <c r="AE1948" s="684"/>
      <c r="AF1948" s="695">
        <f>AA1948+AD1948+AE1948</f>
        <v>119808</v>
      </c>
      <c r="AG1948" s="665" t="s">
        <v>47</v>
      </c>
      <c r="AH1948" s="641"/>
      <c r="AI1948" s="676">
        <v>75</v>
      </c>
      <c r="AJ1948" s="676" t="s">
        <v>1597</v>
      </c>
      <c r="AK1948" s="676" t="s">
        <v>1075</v>
      </c>
      <c r="AL1948" s="696">
        <v>21075</v>
      </c>
      <c r="AM1948" s="665" t="s">
        <v>52</v>
      </c>
      <c r="AN1948" s="665" t="s">
        <v>1585</v>
      </c>
      <c r="AO1948" s="665"/>
      <c r="AP1948" s="676" t="s">
        <v>92</v>
      </c>
      <c r="AQ1948" s="676" t="s">
        <v>37</v>
      </c>
      <c r="AR1948" s="676"/>
      <c r="AS1948" s="523" t="s">
        <v>1077</v>
      </c>
      <c r="AT1948" s="523"/>
      <c r="AU1948" s="523"/>
      <c r="AV1948" s="674"/>
      <c r="AW1948" s="673" t="str">
        <f>U1948</f>
        <v>30390256H</v>
      </c>
      <c r="AX1948" s="673" cm="1">
        <f t="array" ref="AX1948">SUM(MID(0&amp;AW1948,LARGE(INDEX(ISNUMBER(--MID(AW1948,ROW($1:$8),1))*ROW($1:$8),),ROW($1:$8))+1,1)*10^ROW($1:$8)/10)</f>
        <v>30390256</v>
      </c>
      <c r="AY1948" s="673" t="str">
        <f>VLOOKUP($AX1948,'Item Master Data'!$A:$F,3,FALSE)</f>
        <v>T400H</v>
      </c>
      <c r="AZ1948" s="673">
        <f>VLOOKUP($AX1948,'Item Master Data'!$A:$F,6,FALSE)</f>
        <v>400</v>
      </c>
      <c r="BA1948" s="673">
        <f>X1948/BB1948</f>
        <v>24</v>
      </c>
      <c r="BB1948" s="673">
        <f>VLOOKUP(AX1948,'Item Master Data'!$A:$G,7,FALSE)</f>
        <v>26</v>
      </c>
      <c r="BC1948" s="673"/>
      <c r="BD1948" s="673">
        <f>W1948-AZ1948</f>
        <v>0</v>
      </c>
      <c r="BE1948" s="593"/>
      <c r="BF1948" s="593"/>
      <c r="BG1948" s="593"/>
      <c r="BH1948" s="593"/>
      <c r="BI1948" s="593"/>
      <c r="BJ1948" s="593"/>
      <c r="BK1948" s="593"/>
      <c r="BL1948" s="593"/>
      <c r="BM1948" s="593"/>
      <c r="BN1948" s="593"/>
      <c r="BO1948" s="593"/>
      <c r="BP1948" s="593"/>
      <c r="BQ1948" s="593"/>
      <c r="BR1948" s="593"/>
      <c r="BS1948" s="593"/>
      <c r="BT1948" s="593"/>
      <c r="BU1948" s="593"/>
      <c r="BV1948" s="593"/>
      <c r="BW1948" s="593"/>
      <c r="BX1948" s="593"/>
      <c r="BY1948" s="593"/>
      <c r="BZ1948" s="593"/>
      <c r="CA1948" s="593"/>
      <c r="CB1948" s="593"/>
      <c r="CC1948" s="593"/>
      <c r="CD1948" s="593"/>
      <c r="CE1948" s="593"/>
      <c r="CF1948" s="593"/>
      <c r="CG1948" s="593"/>
      <c r="CH1948" s="593"/>
      <c r="CI1948" s="593"/>
      <c r="CJ1948" s="593"/>
      <c r="CK1948" s="593"/>
      <c r="CL1948" s="593"/>
      <c r="CM1948" s="593"/>
      <c r="CN1948" s="593"/>
      <c r="CO1948" s="593"/>
      <c r="CP1948" s="593"/>
      <c r="CQ1948" s="593"/>
      <c r="CR1948" s="593"/>
      <c r="CS1948" s="593"/>
      <c r="CT1948" s="593"/>
      <c r="CU1948" s="593"/>
      <c r="CV1948" s="593"/>
      <c r="CW1948" s="593"/>
      <c r="CX1948" s="593"/>
      <c r="CY1948" s="593"/>
      <c r="CZ1948" s="593"/>
      <c r="DA1948" s="593"/>
      <c r="DB1948" s="593"/>
      <c r="DC1948" s="593"/>
      <c r="DD1948" s="593"/>
      <c r="DE1948" s="593"/>
      <c r="DF1948" s="593"/>
      <c r="DG1948" s="593"/>
      <c r="DH1948" s="593"/>
      <c r="DI1948" s="593"/>
      <c r="DJ1948" s="593"/>
      <c r="DK1948" s="593"/>
      <c r="DL1948" s="593"/>
      <c r="DM1948" s="593"/>
      <c r="DN1948" s="593"/>
      <c r="DO1948" s="593"/>
      <c r="DP1948" s="593"/>
      <c r="DQ1948" s="593"/>
      <c r="DR1948" s="593"/>
      <c r="DS1948" s="593"/>
      <c r="DT1948" s="593"/>
      <c r="DU1948" s="593"/>
      <c r="DV1948" s="593"/>
      <c r="DW1948" s="593"/>
      <c r="DX1948" s="593"/>
      <c r="DY1948" s="593"/>
      <c r="DZ1948" s="593"/>
      <c r="EA1948" s="593"/>
      <c r="EB1948" s="593"/>
      <c r="EC1948" s="593"/>
      <c r="ED1948" s="593"/>
      <c r="EE1948" s="593"/>
      <c r="EF1948" s="593"/>
      <c r="EG1948" s="593"/>
      <c r="EH1948" s="593"/>
      <c r="EI1948" s="593"/>
      <c r="EJ1948" s="593"/>
      <c r="EK1948" s="593"/>
      <c r="EL1948" s="593"/>
      <c r="EM1948" s="593"/>
      <c r="EN1948" s="593"/>
      <c r="EO1948" s="593"/>
      <c r="EP1948" s="593"/>
      <c r="EQ1948" s="593"/>
      <c r="ER1948" s="593"/>
      <c r="ES1948" s="593"/>
      <c r="ET1948" s="593"/>
      <c r="EU1948" s="593"/>
      <c r="EV1948" s="593"/>
      <c r="EW1948" s="593"/>
      <c r="EX1948" s="593"/>
      <c r="EY1948" s="593"/>
      <c r="EZ1948" s="593"/>
      <c r="FA1948" s="593"/>
      <c r="FB1948" s="593"/>
      <c r="FC1948" s="593"/>
      <c r="FD1948" s="593"/>
      <c r="FE1948" s="593"/>
      <c r="FF1948" s="593"/>
      <c r="FG1948" s="593"/>
      <c r="FH1948" s="593"/>
      <c r="FI1948" s="593"/>
      <c r="FJ1948" s="593"/>
      <c r="FK1948" s="593"/>
      <c r="FL1948" s="593"/>
      <c r="FM1948" s="593"/>
      <c r="FN1948" s="593"/>
      <c r="FO1948" s="593"/>
      <c r="FP1948" s="593"/>
      <c r="FQ1948" s="593"/>
      <c r="FR1948" s="593"/>
      <c r="FS1948" s="593"/>
      <c r="FT1948" s="593"/>
      <c r="FU1948" s="593"/>
      <c r="FV1948" s="593"/>
      <c r="FW1948" s="593"/>
      <c r="FX1948" s="593"/>
      <c r="FY1948" s="593"/>
      <c r="FZ1948" s="593"/>
      <c r="GA1948" s="593"/>
      <c r="GB1948" s="593"/>
      <c r="GC1948" s="593"/>
      <c r="GD1948" s="593"/>
      <c r="GE1948" s="593"/>
      <c r="GF1948" s="593"/>
      <c r="GG1948" s="593"/>
      <c r="GH1948" s="593"/>
      <c r="GI1948" s="593"/>
      <c r="GJ1948" s="593"/>
      <c r="GK1948" s="593"/>
      <c r="GL1948" s="593"/>
      <c r="GM1948" s="593"/>
      <c r="GN1948" s="593"/>
      <c r="GO1948" s="593"/>
      <c r="GP1948" s="593"/>
      <c r="GQ1948" s="593"/>
      <c r="GR1948" s="593"/>
      <c r="GS1948" s="593"/>
      <c r="GT1948" s="593"/>
      <c r="GU1948" s="593"/>
      <c r="GV1948" s="593"/>
      <c r="GW1948" s="593"/>
      <c r="GX1948" s="593"/>
      <c r="GY1948" s="593"/>
      <c r="GZ1948" s="593"/>
      <c r="HA1948" s="593"/>
      <c r="HB1948" s="593"/>
      <c r="HC1948" s="593"/>
      <c r="HD1948" s="593"/>
      <c r="HE1948" s="593"/>
      <c r="HF1948" s="593"/>
      <c r="HG1948" s="593"/>
      <c r="HH1948" s="593"/>
      <c r="HI1948" s="593"/>
      <c r="HJ1948" s="593"/>
      <c r="HK1948" s="593"/>
      <c r="HL1948" s="593"/>
      <c r="HM1948" s="593"/>
      <c r="HN1948" s="593"/>
      <c r="HO1948" s="593"/>
      <c r="HP1948" s="593"/>
      <c r="HQ1948" s="593"/>
      <c r="HR1948" s="593"/>
      <c r="HS1948" s="593"/>
      <c r="HT1948" s="593"/>
      <c r="HU1948" s="593"/>
      <c r="HV1948" s="593"/>
      <c r="HW1948" s="593"/>
      <c r="HX1948" s="593"/>
      <c r="HY1948" s="593"/>
      <c r="HZ1948" s="593"/>
      <c r="IA1948" s="593"/>
      <c r="IB1948" s="593"/>
      <c r="IC1948" s="593"/>
      <c r="ID1948" s="593"/>
      <c r="IE1948" s="593"/>
      <c r="IF1948" s="593"/>
      <c r="IG1948" s="593"/>
      <c r="IH1948" s="593"/>
      <c r="II1948" s="593"/>
      <c r="IJ1948" s="593"/>
      <c r="IK1948" s="593"/>
      <c r="IL1948" s="593"/>
      <c r="IM1948" s="593"/>
      <c r="IN1948" s="593"/>
      <c r="IO1948" s="593"/>
      <c r="IP1948" s="593"/>
      <c r="IQ1948" s="593"/>
      <c r="IR1948" s="593"/>
      <c r="IS1948" s="593"/>
      <c r="IT1948" s="593"/>
      <c r="IU1948" s="593"/>
      <c r="IV1948" s="593"/>
      <c r="IW1948" s="593"/>
      <c r="IX1948" s="593"/>
      <c r="IY1948" s="593"/>
      <c r="IZ1948" s="593"/>
      <c r="JA1948" s="593"/>
      <c r="JB1948" s="593"/>
      <c r="JC1948" s="593"/>
      <c r="JD1948" s="593"/>
      <c r="JE1948" s="593"/>
      <c r="JF1948" s="593"/>
      <c r="JG1948" s="593"/>
      <c r="JH1948" s="593"/>
      <c r="JI1948" s="593"/>
      <c r="JJ1948" s="593"/>
      <c r="JK1948" s="593"/>
      <c r="JL1948" s="593"/>
      <c r="JM1948" s="593"/>
      <c r="JN1948" s="593"/>
      <c r="JO1948" s="593"/>
      <c r="JP1948" s="593"/>
      <c r="JQ1948" s="593"/>
      <c r="JR1948" s="593"/>
      <c r="JS1948" s="593"/>
      <c r="JT1948" s="593"/>
      <c r="JU1948" s="593"/>
      <c r="JV1948" s="593"/>
      <c r="JW1948" s="593"/>
      <c r="JX1948" s="593"/>
      <c r="JY1948" s="593"/>
      <c r="JZ1948" s="593"/>
      <c r="KA1948" s="593"/>
      <c r="KB1948" s="593"/>
      <c r="KC1948" s="593"/>
      <c r="KD1948" s="593"/>
      <c r="KE1948" s="593"/>
      <c r="KF1948" s="593"/>
      <c r="KG1948" s="593"/>
      <c r="KH1948" s="593"/>
      <c r="KI1948" s="593"/>
      <c r="KJ1948" s="593"/>
      <c r="KK1948" s="593"/>
      <c r="KL1948" s="593"/>
      <c r="KM1948" s="593"/>
      <c r="KN1948" s="593"/>
      <c r="KO1948" s="593"/>
      <c r="KP1948" s="593"/>
      <c r="KQ1948" s="593"/>
      <c r="KR1948" s="593"/>
      <c r="KS1948" s="593"/>
      <c r="KT1948" s="593"/>
      <c r="KU1948" s="593"/>
      <c r="KV1948" s="593"/>
      <c r="KW1948" s="593"/>
      <c r="KX1948" s="593"/>
      <c r="KY1948" s="593"/>
      <c r="KZ1948" s="593"/>
      <c r="LA1948" s="593"/>
      <c r="LB1948" s="593"/>
      <c r="LC1948" s="593"/>
      <c r="LD1948" s="593"/>
      <c r="LE1948" s="593"/>
      <c r="LF1948" s="593"/>
      <c r="LG1948" s="593"/>
      <c r="LH1948" s="593"/>
      <c r="LI1948" s="593"/>
      <c r="LJ1948" s="593"/>
      <c r="LK1948" s="593"/>
      <c r="LL1948" s="593"/>
      <c r="LM1948" s="593"/>
      <c r="LN1948" s="593"/>
      <c r="LO1948" s="593"/>
      <c r="LP1948" s="593"/>
      <c r="LQ1948" s="593"/>
      <c r="LR1948" s="593"/>
      <c r="LS1948" s="593"/>
      <c r="LT1948" s="593"/>
      <c r="LU1948" s="593"/>
      <c r="LV1948" s="593"/>
      <c r="LW1948" s="593"/>
      <c r="LX1948" s="593"/>
      <c r="LY1948" s="593"/>
      <c r="LZ1948" s="593"/>
      <c r="MA1948" s="593"/>
      <c r="MB1948" s="593"/>
      <c r="MC1948" s="593"/>
      <c r="MD1948" s="593"/>
      <c r="ME1948" s="593"/>
      <c r="MF1948" s="593"/>
      <c r="MG1948" s="593"/>
      <c r="MH1948" s="593"/>
      <c r="MI1948" s="593"/>
      <c r="MJ1948" s="593"/>
      <c r="MK1948" s="593"/>
      <c r="ML1948" s="593"/>
      <c r="MM1948" s="593"/>
      <c r="MN1948" s="593"/>
      <c r="MO1948" s="593"/>
      <c r="MP1948" s="593"/>
      <c r="MQ1948" s="593"/>
      <c r="MR1948" s="593"/>
      <c r="MS1948" s="593"/>
      <c r="MT1948" s="593"/>
      <c r="MU1948" s="593"/>
      <c r="MV1948" s="593"/>
      <c r="MW1948" s="593"/>
      <c r="MX1948" s="593"/>
      <c r="MY1948" s="593"/>
      <c r="MZ1948" s="593"/>
      <c r="NA1948" s="593"/>
      <c r="NB1948" s="593"/>
      <c r="NC1948" s="593"/>
      <c r="ND1948" s="593"/>
      <c r="NE1948" s="593"/>
      <c r="NF1948" s="593"/>
      <c r="NG1948" s="593"/>
      <c r="NH1948" s="593"/>
      <c r="NI1948" s="593"/>
      <c r="NJ1948" s="593"/>
      <c r="NK1948" s="593"/>
      <c r="NL1948" s="593"/>
      <c r="NM1948" s="593"/>
      <c r="NN1948" s="593"/>
      <c r="NO1948" s="593"/>
      <c r="NP1948" s="593"/>
      <c r="NQ1948" s="593"/>
      <c r="NR1948" s="593"/>
      <c r="NS1948" s="593"/>
      <c r="NT1948" s="593"/>
      <c r="NU1948" s="593"/>
      <c r="NV1948" s="593"/>
      <c r="NW1948" s="593"/>
      <c r="NX1948" s="593"/>
      <c r="NY1948" s="593"/>
      <c r="NZ1948" s="593"/>
      <c r="OA1948" s="593"/>
      <c r="OB1948" s="593"/>
      <c r="OC1948" s="593"/>
      <c r="OD1948" s="593"/>
      <c r="OE1948" s="593"/>
      <c r="OF1948" s="593"/>
      <c r="OG1948" s="593"/>
      <c r="OH1948" s="593"/>
      <c r="OI1948" s="593"/>
      <c r="OJ1948" s="593"/>
      <c r="OK1948" s="593"/>
      <c r="OL1948" s="593"/>
      <c r="OM1948" s="593"/>
      <c r="ON1948" s="593"/>
      <c r="OO1948" s="593"/>
      <c r="OP1948" s="593"/>
      <c r="OQ1948" s="593"/>
      <c r="OR1948" s="593"/>
      <c r="OS1948" s="593"/>
      <c r="OT1948" s="593"/>
      <c r="OU1948" s="593"/>
      <c r="OV1948" s="593"/>
      <c r="OW1948" s="593"/>
      <c r="OX1948" s="593"/>
      <c r="OY1948" s="593"/>
      <c r="OZ1948" s="593"/>
      <c r="PA1948" s="593"/>
      <c r="PB1948" s="593"/>
      <c r="PC1948" s="593"/>
      <c r="PD1948" s="593"/>
      <c r="PE1948" s="593"/>
      <c r="PF1948" s="593"/>
      <c r="PG1948" s="593"/>
      <c r="PH1948" s="593"/>
      <c r="PI1948" s="593"/>
      <c r="PJ1948" s="593"/>
      <c r="PK1948" s="593"/>
      <c r="PL1948" s="593"/>
      <c r="PM1948" s="593"/>
      <c r="PN1948" s="593"/>
      <c r="PO1948" s="593"/>
      <c r="PP1948" s="593"/>
      <c r="PQ1948" s="593"/>
      <c r="PR1948" s="593"/>
      <c r="PS1948" s="593"/>
      <c r="PT1948" s="593"/>
      <c r="PU1948" s="593"/>
      <c r="PV1948" s="593"/>
      <c r="PW1948" s="593"/>
      <c r="PX1948" s="593"/>
      <c r="PY1948" s="593"/>
      <c r="PZ1948" s="593"/>
      <c r="QA1948" s="593"/>
      <c r="QB1948" s="593"/>
      <c r="QC1948" s="593"/>
      <c r="QD1948" s="593"/>
      <c r="QE1948" s="593"/>
      <c r="QF1948" s="593"/>
      <c r="QG1948" s="593"/>
      <c r="QH1948" s="593"/>
      <c r="QI1948" s="593"/>
      <c r="QJ1948" s="593"/>
      <c r="QK1948" s="593"/>
      <c r="QL1948" s="593"/>
      <c r="QM1948" s="593"/>
      <c r="QN1948" s="593"/>
      <c r="QO1948" s="593"/>
      <c r="QP1948" s="593"/>
      <c r="QQ1948" s="593"/>
      <c r="QR1948" s="593"/>
      <c r="QS1948" s="593"/>
      <c r="QT1948" s="593"/>
      <c r="QU1948" s="593"/>
      <c r="QV1948" s="593"/>
      <c r="QW1948" s="593"/>
      <c r="QX1948" s="593"/>
      <c r="QY1948" s="593"/>
      <c r="QZ1948" s="593"/>
      <c r="RA1948" s="593"/>
      <c r="RB1948" s="593"/>
      <c r="RC1948" s="593"/>
      <c r="RD1948" s="593"/>
      <c r="RE1948" s="593"/>
      <c r="RF1948" s="593"/>
      <c r="RG1948" s="593"/>
      <c r="RH1948" s="593"/>
      <c r="RI1948" s="593"/>
      <c r="RJ1948" s="593"/>
      <c r="RK1948" s="593"/>
      <c r="RL1948" s="593"/>
      <c r="RM1948" s="593"/>
      <c r="RN1948" s="593"/>
      <c r="RO1948" s="593"/>
      <c r="RP1948" s="593"/>
      <c r="RQ1948" s="593"/>
      <c r="RR1948" s="593"/>
      <c r="RS1948" s="593"/>
      <c r="RT1948" s="593"/>
      <c r="RU1948" s="593"/>
      <c r="RV1948" s="593"/>
      <c r="RW1948" s="593"/>
      <c r="RX1948" s="593"/>
      <c r="RY1948" s="593"/>
      <c r="RZ1948" s="593"/>
      <c r="SA1948" s="593"/>
      <c r="SB1948" s="593"/>
      <c r="SC1948" s="593"/>
      <c r="SD1948" s="593"/>
      <c r="SE1948" s="593"/>
      <c r="SF1948" s="593"/>
      <c r="SG1948" s="593"/>
      <c r="SH1948" s="593"/>
      <c r="SI1948" s="593"/>
      <c r="SJ1948" s="593"/>
      <c r="SK1948" s="593"/>
      <c r="SL1948" s="593"/>
      <c r="SM1948" s="593"/>
      <c r="SN1948" s="593"/>
      <c r="SO1948" s="593"/>
      <c r="SP1948" s="593"/>
      <c r="SQ1948" s="593"/>
      <c r="SR1948" s="593"/>
      <c r="SS1948" s="593"/>
      <c r="ST1948" s="593"/>
      <c r="SU1948" s="593"/>
      <c r="SV1948" s="593"/>
      <c r="SW1948" s="593"/>
      <c r="SX1948" s="593"/>
      <c r="SY1948" s="593"/>
      <c r="SZ1948" s="593"/>
      <c r="TA1948" s="593"/>
      <c r="TB1948" s="593"/>
      <c r="TC1948" s="593"/>
      <c r="TD1948" s="593"/>
      <c r="TE1948" s="593"/>
      <c r="TF1948" s="593"/>
      <c r="TG1948" s="593"/>
      <c r="TH1948" s="593"/>
      <c r="TI1948" s="593"/>
      <c r="TJ1948" s="593"/>
      <c r="TK1948" s="593"/>
      <c r="TL1948" s="593"/>
      <c r="TM1948" s="593"/>
      <c r="TN1948" s="593"/>
      <c r="TO1948" s="593"/>
      <c r="TP1948" s="593"/>
      <c r="TQ1948" s="593"/>
      <c r="TR1948" s="593"/>
      <c r="TS1948" s="593"/>
      <c r="TT1948" s="593"/>
      <c r="TU1948" s="593"/>
      <c r="TV1948" s="593"/>
      <c r="TW1948" s="593"/>
      <c r="TX1948" s="593"/>
      <c r="TY1948" s="593"/>
      <c r="TZ1948" s="593"/>
      <c r="UA1948" s="593"/>
      <c r="UB1948" s="593"/>
      <c r="UC1948" s="593"/>
      <c r="UD1948" s="593"/>
      <c r="UE1948" s="593"/>
      <c r="UF1948" s="593"/>
      <c r="UG1948" s="593"/>
      <c r="UH1948" s="593"/>
      <c r="UI1948" s="593"/>
      <c r="UJ1948" s="593"/>
      <c r="UK1948" s="593"/>
      <c r="UL1948" s="593"/>
      <c r="UM1948" s="593"/>
      <c r="UN1948" s="593"/>
      <c r="UO1948" s="593"/>
      <c r="UP1948" s="593"/>
      <c r="UQ1948" s="593"/>
      <c r="UR1948" s="593"/>
      <c r="US1948" s="593"/>
      <c r="UT1948" s="593"/>
      <c r="UU1948" s="593"/>
      <c r="UV1948" s="593"/>
      <c r="UW1948" s="593"/>
      <c r="UX1948" s="593"/>
      <c r="UY1948" s="593"/>
      <c r="UZ1948" s="593"/>
      <c r="VA1948" s="593"/>
      <c r="VB1948" s="593"/>
      <c r="VC1948" s="593"/>
      <c r="VD1948" s="593"/>
      <c r="VE1948" s="593"/>
      <c r="VF1948" s="593"/>
      <c r="VG1948" s="593"/>
      <c r="VH1948" s="593"/>
      <c r="VI1948" s="593"/>
      <c r="VJ1948" s="593"/>
      <c r="VK1948" s="593"/>
      <c r="VL1948" s="593"/>
      <c r="VM1948" s="593"/>
      <c r="VN1948" s="593"/>
      <c r="VO1948" s="593"/>
      <c r="VP1948" s="593"/>
      <c r="VQ1948" s="593"/>
      <c r="VR1948" s="593"/>
      <c r="VS1948" s="593"/>
      <c r="VT1948" s="593"/>
      <c r="VU1948" s="593"/>
      <c r="VV1948" s="593"/>
      <c r="VW1948" s="593"/>
      <c r="VX1948" s="593"/>
      <c r="VY1948" s="593"/>
      <c r="VZ1948" s="593"/>
      <c r="WA1948" s="593"/>
      <c r="WB1948" s="593"/>
      <c r="WC1948" s="593"/>
      <c r="WD1948" s="593"/>
      <c r="WE1948" s="593"/>
      <c r="WF1948" s="593"/>
      <c r="WG1948" s="593"/>
      <c r="WH1948" s="593"/>
      <c r="WI1948" s="593"/>
      <c r="WJ1948" s="593"/>
      <c r="WK1948" s="593"/>
      <c r="WL1948" s="593"/>
      <c r="WM1948" s="593"/>
      <c r="WN1948" s="593"/>
      <c r="WO1948" s="593"/>
      <c r="WP1948" s="593"/>
      <c r="WQ1948" s="593"/>
      <c r="WR1948" s="593"/>
      <c r="WS1948" s="593"/>
      <c r="WT1948" s="593"/>
      <c r="WU1948" s="593"/>
      <c r="WV1948" s="593"/>
      <c r="WW1948" s="593"/>
      <c r="WX1948" s="593"/>
      <c r="WY1948" s="593"/>
      <c r="WZ1948" s="593"/>
      <c r="XA1948" s="593"/>
      <c r="XB1948" s="593"/>
      <c r="XC1948" s="593"/>
      <c r="XD1948" s="593"/>
      <c r="XE1948" s="593"/>
      <c r="XF1948" s="593"/>
      <c r="XG1948" s="593"/>
      <c r="XH1948" s="593"/>
      <c r="XI1948" s="593"/>
      <c r="XJ1948" s="593"/>
      <c r="XK1948" s="593"/>
      <c r="XL1948" s="593"/>
      <c r="XM1948" s="593"/>
      <c r="XN1948" s="593"/>
      <c r="XO1948" s="593"/>
      <c r="XP1948" s="593"/>
      <c r="XQ1948" s="593"/>
      <c r="XR1948" s="593"/>
      <c r="XS1948" s="593"/>
      <c r="XT1948" s="593"/>
      <c r="XU1948" s="593"/>
      <c r="XV1948" s="593"/>
      <c r="XW1948" s="593"/>
      <c r="XX1948" s="593"/>
      <c r="XY1948" s="593"/>
      <c r="XZ1948" s="593"/>
      <c r="YA1948" s="593"/>
      <c r="YB1948" s="593"/>
      <c r="YC1948" s="593"/>
      <c r="YD1948" s="593"/>
      <c r="YE1948" s="593"/>
      <c r="YF1948" s="593"/>
      <c r="YG1948" s="593"/>
      <c r="YH1948" s="593"/>
      <c r="YI1948" s="593"/>
      <c r="YJ1948" s="593"/>
      <c r="YK1948" s="593"/>
      <c r="YL1948" s="593"/>
      <c r="YM1948" s="593"/>
      <c r="YN1948" s="593"/>
      <c r="YO1948" s="593"/>
      <c r="YP1948" s="593"/>
      <c r="YQ1948" s="593"/>
      <c r="YR1948" s="593"/>
      <c r="YS1948" s="593"/>
      <c r="YT1948" s="593"/>
      <c r="YU1948" s="593"/>
      <c r="YV1948" s="593"/>
      <c r="YW1948" s="593"/>
      <c r="YX1948" s="593"/>
      <c r="YY1948" s="593"/>
      <c r="YZ1948" s="593"/>
      <c r="ZA1948" s="593"/>
      <c r="ZB1948" s="593"/>
      <c r="ZC1948" s="593"/>
      <c r="ZD1948" s="593"/>
      <c r="ZE1948" s="593"/>
      <c r="ZF1948" s="593"/>
      <c r="ZG1948" s="593"/>
      <c r="ZH1948" s="593"/>
      <c r="ZI1948" s="593"/>
      <c r="ZJ1948" s="593"/>
      <c r="ZK1948" s="593"/>
      <c r="ZL1948" s="593"/>
      <c r="ZM1948" s="593"/>
      <c r="ZN1948" s="593"/>
      <c r="ZO1948" s="593"/>
      <c r="ZP1948" s="593"/>
      <c r="ZQ1948" s="593"/>
      <c r="ZR1948" s="593"/>
      <c r="ZS1948" s="593"/>
      <c r="ZT1948" s="593"/>
      <c r="ZU1948" s="593"/>
      <c r="ZV1948" s="593"/>
      <c r="ZW1948" s="593"/>
      <c r="ZX1948" s="593"/>
      <c r="ZY1948" s="593"/>
      <c r="ZZ1948" s="593"/>
      <c r="AAA1948" s="593"/>
      <c r="AAB1948" s="593"/>
      <c r="AAC1948" s="593"/>
      <c r="AAD1948" s="593"/>
      <c r="AAE1948" s="593"/>
      <c r="AAF1948" s="593"/>
      <c r="AAG1948" s="593"/>
      <c r="AAH1948" s="593"/>
      <c r="AAI1948" s="593"/>
      <c r="AAJ1948" s="593"/>
      <c r="AAK1948" s="593"/>
      <c r="AAL1948" s="593"/>
      <c r="AAM1948" s="593"/>
      <c r="AAN1948" s="593"/>
      <c r="AAO1948" s="593"/>
      <c r="AAP1948" s="593"/>
      <c r="AAQ1948" s="593"/>
      <c r="AAR1948" s="593"/>
      <c r="AAS1948" s="593"/>
      <c r="AAT1948" s="593"/>
      <c r="AAU1948" s="593"/>
      <c r="AAV1948" s="593"/>
      <c r="AAW1948" s="593"/>
      <c r="AAX1948" s="593"/>
      <c r="AAY1948" s="593"/>
      <c r="AAZ1948" s="593"/>
      <c r="ABA1948" s="593"/>
      <c r="ABB1948" s="593"/>
      <c r="ABC1948" s="593"/>
      <c r="ABD1948" s="593"/>
      <c r="ABE1948" s="593"/>
      <c r="ABF1948" s="593"/>
      <c r="ABG1948" s="593"/>
      <c r="ABH1948" s="593"/>
      <c r="ABI1948" s="593"/>
      <c r="ABJ1948" s="593"/>
      <c r="ABK1948" s="593"/>
      <c r="ABL1948" s="593"/>
      <c r="ABM1948" s="593"/>
      <c r="ABN1948" s="593"/>
      <c r="ABO1948" s="593"/>
      <c r="ABP1948" s="593"/>
      <c r="ABQ1948" s="593"/>
      <c r="ABR1948" s="593"/>
      <c r="ABS1948" s="593"/>
      <c r="ABT1948" s="593"/>
      <c r="ABU1948" s="593"/>
      <c r="ABV1948" s="593"/>
      <c r="ABW1948" s="593"/>
      <c r="ABX1948" s="593"/>
      <c r="ABY1948" s="593"/>
      <c r="ABZ1948" s="593"/>
      <c r="ACA1948" s="593"/>
      <c r="ACB1948" s="593"/>
      <c r="ACC1948" s="593"/>
      <c r="ACD1948" s="593"/>
      <c r="ACE1948" s="593"/>
      <c r="ACF1948" s="593"/>
      <c r="ACG1948" s="593"/>
      <c r="ACH1948" s="593"/>
      <c r="ACI1948" s="593"/>
      <c r="ACJ1948" s="593"/>
      <c r="ACK1948" s="593"/>
      <c r="ACL1948" s="593"/>
      <c r="ACM1948" s="593"/>
      <c r="ACN1948" s="593"/>
      <c r="ACO1948" s="593"/>
      <c r="ACP1948" s="593"/>
      <c r="ACQ1948" s="593"/>
      <c r="ACR1948" s="593"/>
      <c r="ACS1948" s="593"/>
      <c r="ACT1948" s="593"/>
      <c r="ACU1948" s="593"/>
      <c r="ACV1948" s="593"/>
      <c r="ACW1948" s="593"/>
      <c r="ACX1948" s="593"/>
      <c r="ACY1948" s="593"/>
      <c r="ACZ1948" s="593"/>
      <c r="ADA1948" s="593"/>
      <c r="ADB1948" s="593"/>
      <c r="ADC1948" s="593"/>
      <c r="ADD1948" s="593"/>
      <c r="ADE1948" s="593"/>
      <c r="ADF1948" s="593"/>
      <c r="ADG1948" s="593"/>
      <c r="ADH1948" s="593"/>
      <c r="ADI1948" s="593"/>
      <c r="ADJ1948" s="593"/>
      <c r="ADK1948" s="593"/>
      <c r="ADL1948" s="593"/>
      <c r="ADM1948" s="593"/>
      <c r="ADN1948" s="593"/>
      <c r="ADO1948" s="593"/>
      <c r="ADP1948" s="593"/>
      <c r="ADQ1948" s="593"/>
      <c r="ADR1948" s="593"/>
      <c r="ADS1948" s="593"/>
      <c r="ADT1948" s="593"/>
      <c r="ADU1948" s="593"/>
      <c r="ADV1948" s="593"/>
      <c r="ADW1948" s="593"/>
      <c r="ADX1948" s="593"/>
      <c r="ADY1948" s="593"/>
      <c r="ADZ1948" s="593"/>
      <c r="AEA1948" s="593"/>
      <c r="AEB1948" s="593"/>
      <c r="AEC1948" s="593"/>
      <c r="AED1948" s="593"/>
      <c r="AEE1948" s="593"/>
      <c r="AEF1948" s="593"/>
      <c r="AEG1948" s="593"/>
      <c r="AEH1948" s="593"/>
      <c r="AEI1948" s="593"/>
      <c r="AEJ1948" s="593"/>
      <c r="AEK1948" s="593"/>
      <c r="AEL1948" s="593"/>
      <c r="AEM1948" s="593"/>
      <c r="AEN1948" s="593"/>
      <c r="AEO1948" s="593"/>
      <c r="AEP1948" s="593"/>
      <c r="AEQ1948" s="593"/>
      <c r="AER1948" s="593"/>
      <c r="AES1948" s="593"/>
      <c r="AET1948" s="593"/>
      <c r="AEU1948" s="593"/>
      <c r="AEV1948" s="593"/>
      <c r="AEW1948" s="593"/>
      <c r="AEX1948" s="593"/>
      <c r="AEY1948" s="593"/>
      <c r="AEZ1948" s="593"/>
      <c r="AFA1948" s="593"/>
      <c r="AFB1948" s="593"/>
      <c r="AFC1948" s="593"/>
      <c r="AFD1948" s="593"/>
      <c r="AFE1948" s="593"/>
      <c r="AFF1948" s="593"/>
      <c r="AFG1948" s="593"/>
      <c r="AFH1948" s="593"/>
      <c r="AFI1948" s="593"/>
      <c r="AFJ1948" s="593"/>
      <c r="AFK1948" s="593"/>
      <c r="AFL1948" s="593"/>
      <c r="AFM1948" s="593"/>
      <c r="AFN1948" s="593"/>
      <c r="AFO1948" s="593"/>
      <c r="AFP1948" s="593"/>
      <c r="AFQ1948" s="593"/>
      <c r="AFR1948" s="593"/>
      <c r="AFS1948" s="593"/>
      <c r="AFT1948" s="593"/>
      <c r="AFU1948" s="593"/>
      <c r="AFV1948" s="593"/>
      <c r="AFW1948" s="593"/>
      <c r="AFX1948" s="593"/>
      <c r="AFY1948" s="593"/>
      <c r="AFZ1948" s="593"/>
      <c r="AGA1948" s="593"/>
      <c r="AGB1948" s="593"/>
      <c r="AGC1948" s="593"/>
      <c r="AGD1948" s="593"/>
      <c r="AGE1948" s="593"/>
      <c r="AGF1948" s="593"/>
      <c r="AGG1948" s="593"/>
      <c r="AGH1948" s="593"/>
      <c r="AGI1948" s="593"/>
      <c r="AGJ1948" s="593"/>
      <c r="AGK1948" s="593"/>
      <c r="AGL1948" s="593"/>
      <c r="AGM1948" s="593"/>
      <c r="AGN1948" s="593"/>
      <c r="AGO1948" s="593"/>
      <c r="AGP1948" s="593"/>
      <c r="AGQ1948" s="593"/>
      <c r="AGR1948" s="593"/>
      <c r="AGS1948" s="593"/>
      <c r="AGT1948" s="593"/>
      <c r="AGU1948" s="593"/>
      <c r="AGV1948" s="593"/>
      <c r="AGW1948" s="593"/>
      <c r="AGX1948" s="593"/>
      <c r="AGY1948" s="593"/>
      <c r="AGZ1948" s="593"/>
      <c r="AHA1948" s="593"/>
      <c r="AHB1948" s="593"/>
      <c r="AHC1948" s="593"/>
      <c r="AHD1948" s="593"/>
      <c r="AHE1948" s="593"/>
      <c r="AHF1948" s="593"/>
      <c r="AHG1948" s="593"/>
      <c r="AHH1948" s="593"/>
      <c r="AHI1948" s="593"/>
      <c r="AHJ1948" s="593"/>
      <c r="AHK1948" s="593"/>
      <c r="AHL1948" s="593"/>
      <c r="AHM1948" s="593"/>
      <c r="AHN1948" s="593"/>
      <c r="AHO1948" s="593"/>
      <c r="AHP1948" s="593"/>
      <c r="AHQ1948" s="593"/>
      <c r="AHR1948" s="593"/>
      <c r="AHS1948" s="593"/>
      <c r="AHT1948" s="593"/>
      <c r="AHU1948" s="593"/>
      <c r="AHV1948" s="593"/>
      <c r="AHW1948" s="593"/>
      <c r="AHX1948" s="593"/>
      <c r="AHY1948" s="593"/>
      <c r="AHZ1948" s="593"/>
      <c r="AIA1948" s="593"/>
      <c r="AIB1948" s="593"/>
      <c r="AIC1948" s="593"/>
      <c r="AID1948" s="593"/>
      <c r="AIE1948" s="593"/>
      <c r="AIF1948" s="593"/>
      <c r="AIG1948" s="593"/>
      <c r="AIH1948" s="593"/>
      <c r="AII1948" s="593"/>
      <c r="AIJ1948" s="593"/>
      <c r="AIK1948" s="593"/>
      <c r="AIL1948" s="593"/>
      <c r="AIM1948" s="593"/>
      <c r="AIN1948" s="593"/>
      <c r="AIO1948" s="593"/>
      <c r="AIP1948" s="593"/>
      <c r="AIQ1948" s="593"/>
      <c r="AIR1948" s="593"/>
      <c r="AIS1948" s="593"/>
      <c r="AIT1948" s="593"/>
      <c r="AIU1948" s="593"/>
      <c r="AIV1948" s="593"/>
      <c r="AIW1948" s="593"/>
      <c r="AIX1948" s="593"/>
      <c r="AIY1948" s="593"/>
      <c r="AIZ1948" s="593"/>
      <c r="AJA1948" s="593"/>
      <c r="AJB1948" s="593"/>
      <c r="AJC1948" s="593"/>
      <c r="AJD1948" s="593"/>
      <c r="AJE1948" s="593"/>
      <c r="AJF1948" s="593"/>
      <c r="AJG1948" s="593"/>
      <c r="AJH1948" s="593"/>
      <c r="AJI1948" s="593"/>
      <c r="AJJ1948" s="593"/>
      <c r="AJK1948" s="593"/>
      <c r="AJL1948" s="593"/>
      <c r="AJM1948" s="593"/>
      <c r="AJN1948" s="593"/>
      <c r="AJO1948" s="593"/>
      <c r="AJP1948" s="593"/>
      <c r="AJQ1948" s="593"/>
      <c r="AJR1948" s="593"/>
      <c r="AJS1948" s="593"/>
      <c r="AJT1948" s="593"/>
      <c r="AJU1948" s="593"/>
      <c r="AJV1948" s="593"/>
      <c r="AJW1948" s="593"/>
      <c r="AJX1948" s="593"/>
      <c r="AJY1948" s="593"/>
      <c r="AJZ1948" s="593"/>
      <c r="AKA1948" s="593"/>
      <c r="AKB1948" s="593"/>
      <c r="AKC1948" s="593"/>
      <c r="AKD1948" s="593"/>
      <c r="AKE1948" s="593"/>
      <c r="AKF1948" s="593"/>
      <c r="AKG1948" s="593"/>
      <c r="AKH1948" s="593"/>
      <c r="AKI1948" s="593"/>
      <c r="AKJ1948" s="593"/>
      <c r="AKK1948" s="593"/>
      <c r="AKL1948" s="593"/>
      <c r="AKM1948" s="593"/>
      <c r="AKN1948" s="593"/>
      <c r="AKO1948" s="593"/>
      <c r="AKP1948" s="593"/>
      <c r="AKQ1948" s="593"/>
      <c r="AKR1948" s="593"/>
      <c r="AKS1948" s="593"/>
      <c r="AKT1948" s="593"/>
      <c r="AKU1948" s="593"/>
      <c r="AKV1948" s="593"/>
      <c r="AKW1948" s="593"/>
      <c r="AKX1948" s="593"/>
      <c r="AKY1948" s="593"/>
      <c r="AKZ1948" s="593"/>
      <c r="ALA1948" s="593"/>
      <c r="ALB1948" s="593"/>
      <c r="ALC1948" s="593"/>
      <c r="ALD1948" s="593"/>
      <c r="ALE1948" s="593"/>
      <c r="ALF1948" s="593"/>
      <c r="ALG1948" s="593"/>
      <c r="ALH1948" s="593"/>
      <c r="ALI1948" s="593"/>
      <c r="ALJ1948" s="593"/>
      <c r="ALK1948" s="593"/>
      <c r="ALL1948" s="593"/>
      <c r="ALM1948" s="593"/>
      <c r="ALN1948" s="593"/>
      <c r="ALO1948" s="593"/>
      <c r="ALP1948" s="593"/>
      <c r="ALQ1948" s="593"/>
      <c r="ALR1948" s="593"/>
      <c r="ALS1948" s="593"/>
      <c r="ALT1948" s="593"/>
      <c r="ALU1948" s="593"/>
      <c r="ALV1948" s="593"/>
      <c r="ALW1948" s="593"/>
      <c r="ALX1948" s="593"/>
      <c r="ALY1948" s="593"/>
      <c r="ALZ1948" s="593"/>
      <c r="AMA1948" s="593"/>
      <c r="AMB1948" s="593"/>
      <c r="AMC1948" s="593"/>
      <c r="AMD1948" s="593"/>
      <c r="AME1948" s="593"/>
      <c r="AMF1948" s="593"/>
      <c r="AMG1948" s="593"/>
      <c r="AMH1948" s="593"/>
      <c r="AMI1948" s="593"/>
      <c r="AMJ1948" s="593"/>
      <c r="AMK1948" s="593"/>
      <c r="AML1948" s="593"/>
      <c r="AMM1948" s="593"/>
      <c r="AMN1948" s="593"/>
      <c r="AMO1948" s="593"/>
      <c r="AMP1948" s="593"/>
      <c r="AMQ1948" s="593"/>
      <c r="AMR1948" s="593"/>
      <c r="AMS1948" s="593"/>
      <c r="AMT1948" s="593"/>
      <c r="AMU1948" s="593"/>
      <c r="AMV1948" s="593"/>
      <c r="AMW1948" s="593"/>
      <c r="AMX1948" s="593"/>
      <c r="AMY1948" s="593"/>
      <c r="AMZ1948" s="593"/>
      <c r="ANA1948" s="593"/>
      <c r="ANB1948" s="593"/>
      <c r="ANC1948" s="593"/>
      <c r="AND1948" s="593"/>
      <c r="ANE1948" s="593"/>
      <c r="ANF1948" s="593"/>
      <c r="ANG1948" s="593"/>
      <c r="ANH1948" s="593"/>
      <c r="ANI1948" s="593"/>
      <c r="ANJ1948" s="593"/>
      <c r="ANK1948" s="593"/>
      <c r="ANL1948" s="593"/>
      <c r="ANM1948" s="593"/>
      <c r="ANN1948" s="593"/>
      <c r="ANO1948" s="593"/>
      <c r="ANP1948" s="593"/>
      <c r="ANQ1948" s="593"/>
      <c r="ANR1948" s="593"/>
      <c r="ANS1948" s="593"/>
      <c r="ANT1948" s="593"/>
      <c r="ANU1948" s="593"/>
      <c r="ANV1948" s="593"/>
      <c r="ANW1948" s="593"/>
      <c r="ANX1948" s="593"/>
      <c r="ANY1948" s="593"/>
      <c r="ANZ1948" s="593"/>
      <c r="AOA1948" s="593"/>
      <c r="AOB1948" s="593"/>
      <c r="AOC1948" s="593"/>
      <c r="AOD1948" s="593"/>
      <c r="AOE1948" s="593"/>
      <c r="AOF1948" s="593"/>
      <c r="AOG1948" s="593"/>
      <c r="AOH1948" s="593"/>
      <c r="AOI1948" s="593"/>
      <c r="AOJ1948" s="593"/>
      <c r="AOK1948" s="593"/>
      <c r="AOL1948" s="593"/>
      <c r="AOM1948" s="593"/>
      <c r="AON1948" s="593"/>
      <c r="AOO1948" s="593"/>
      <c r="AOP1948" s="593"/>
      <c r="AOQ1948" s="593"/>
      <c r="AOR1948" s="593"/>
      <c r="AOS1948" s="593"/>
      <c r="AOT1948" s="593"/>
      <c r="AOU1948" s="593"/>
      <c r="AOV1948" s="593"/>
      <c r="AOW1948" s="593"/>
      <c r="AOX1948" s="593"/>
      <c r="AOY1948" s="593"/>
      <c r="AOZ1948" s="593"/>
      <c r="APA1948" s="593"/>
      <c r="APB1948" s="593"/>
      <c r="APC1948" s="593"/>
      <c r="APD1948" s="593"/>
      <c r="APE1948" s="593"/>
      <c r="APF1948" s="593"/>
      <c r="APG1948" s="593"/>
      <c r="APH1948" s="593"/>
      <c r="API1948" s="593"/>
      <c r="APJ1948" s="593"/>
      <c r="APK1948" s="593"/>
      <c r="APL1948" s="593"/>
      <c r="APM1948" s="593"/>
      <c r="APN1948" s="593"/>
      <c r="APO1948" s="593"/>
      <c r="APP1948" s="593"/>
      <c r="APQ1948" s="593"/>
      <c r="APR1948" s="593"/>
      <c r="APS1948" s="593"/>
      <c r="APT1948" s="593"/>
      <c r="APU1948" s="593"/>
      <c r="APV1948" s="593"/>
      <c r="APW1948" s="593"/>
      <c r="APX1948" s="593"/>
      <c r="APY1948" s="593"/>
      <c r="APZ1948" s="593"/>
      <c r="AQA1948" s="593"/>
      <c r="AQB1948" s="593"/>
      <c r="AQC1948" s="593"/>
      <c r="AQD1948" s="593"/>
      <c r="AQE1948" s="593"/>
      <c r="AQF1948" s="593"/>
      <c r="AQG1948" s="593"/>
      <c r="AQH1948" s="593"/>
      <c r="AQI1948" s="593"/>
      <c r="AQJ1948" s="593"/>
      <c r="AQK1948" s="593"/>
      <c r="AQL1948" s="593"/>
      <c r="AQM1948" s="593"/>
      <c r="AQN1948" s="593"/>
      <c r="AQO1948" s="593"/>
      <c r="AQP1948" s="593"/>
      <c r="AQQ1948" s="593"/>
      <c r="AQR1948" s="593"/>
      <c r="AQS1948" s="593"/>
      <c r="AQT1948" s="593"/>
      <c r="AQU1948" s="593"/>
      <c r="AQV1948" s="593"/>
      <c r="AQW1948" s="593"/>
      <c r="AQX1948" s="593"/>
      <c r="AQY1948" s="593"/>
      <c r="AQZ1948" s="593"/>
      <c r="ARA1948" s="593"/>
      <c r="ARB1948" s="593"/>
      <c r="ARC1948" s="593"/>
      <c r="ARD1948" s="593"/>
      <c r="ARE1948" s="593"/>
      <c r="ARF1948" s="593"/>
      <c r="ARG1948" s="593"/>
      <c r="ARH1948" s="593"/>
      <c r="ARI1948" s="593"/>
      <c r="ARJ1948" s="593"/>
      <c r="ARK1948" s="593"/>
      <c r="ARL1948" s="593"/>
      <c r="ARM1948" s="593"/>
      <c r="ARN1948" s="593"/>
      <c r="ARO1948" s="593"/>
      <c r="ARP1948" s="593"/>
      <c r="ARQ1948" s="593"/>
      <c r="ARR1948" s="593"/>
      <c r="ARS1948" s="593"/>
      <c r="ART1948" s="593"/>
      <c r="ARU1948" s="593"/>
      <c r="ARV1948" s="593"/>
      <c r="ARW1948" s="593"/>
      <c r="ARX1948" s="593"/>
      <c r="ARY1948" s="593"/>
      <c r="ARZ1948" s="593"/>
      <c r="ASA1948" s="593"/>
      <c r="ASB1948" s="593"/>
      <c r="ASC1948" s="593"/>
      <c r="ASD1948" s="593"/>
      <c r="ASE1948" s="593"/>
      <c r="ASF1948" s="593"/>
      <c r="ASG1948" s="593"/>
      <c r="ASH1948" s="593"/>
      <c r="ASI1948" s="593"/>
      <c r="ASJ1948" s="593"/>
      <c r="ASK1948" s="593"/>
      <c r="ASL1948" s="593"/>
      <c r="ASM1948" s="593"/>
      <c r="ASN1948" s="593"/>
      <c r="ASO1948" s="593"/>
      <c r="ASP1948" s="593"/>
      <c r="ASQ1948" s="593"/>
      <c r="ASR1948" s="593"/>
      <c r="ASS1948" s="593"/>
      <c r="AST1948" s="593"/>
      <c r="ASU1948" s="593"/>
      <c r="ASV1948" s="593"/>
      <c r="ASW1948" s="593"/>
      <c r="ASX1948" s="593"/>
      <c r="ASY1948" s="593"/>
      <c r="ASZ1948" s="593"/>
      <c r="ATA1948" s="593"/>
      <c r="ATB1948" s="593"/>
      <c r="ATC1948" s="593"/>
      <c r="ATD1948" s="593"/>
      <c r="ATE1948" s="593"/>
      <c r="ATF1948" s="593"/>
      <c r="ATG1948" s="593"/>
      <c r="ATH1948" s="593"/>
      <c r="ATI1948" s="593"/>
      <c r="ATJ1948" s="593"/>
      <c r="ATK1948" s="593"/>
      <c r="ATL1948" s="593"/>
      <c r="ATM1948" s="593"/>
      <c r="ATN1948" s="593"/>
      <c r="ATO1948" s="593"/>
      <c r="ATP1948" s="593"/>
      <c r="ATQ1948" s="593"/>
      <c r="ATR1948" s="593"/>
      <c r="ATS1948" s="593"/>
      <c r="ATT1948" s="593"/>
      <c r="ATU1948" s="593"/>
      <c r="ATV1948" s="593"/>
      <c r="ATW1948" s="593"/>
      <c r="ATX1948" s="593"/>
      <c r="ATY1948" s="593"/>
      <c r="ATZ1948" s="593"/>
      <c r="AUA1948" s="593"/>
      <c r="AUB1948" s="593"/>
      <c r="AUC1948" s="593"/>
      <c r="AUD1948" s="593"/>
      <c r="AUE1948" s="593"/>
      <c r="AUF1948" s="593"/>
      <c r="AUG1948" s="593"/>
      <c r="AUH1948" s="593"/>
      <c r="AUI1948" s="593"/>
      <c r="AUJ1948" s="593"/>
      <c r="AUK1948" s="593"/>
      <c r="AUL1948" s="593"/>
      <c r="AUM1948" s="593"/>
      <c r="AUN1948" s="593"/>
      <c r="AUO1948" s="593"/>
      <c r="AUP1948" s="593"/>
      <c r="AUQ1948" s="593"/>
      <c r="AUR1948" s="593"/>
      <c r="AUS1948" s="593"/>
      <c r="AUT1948" s="593"/>
      <c r="AUU1948" s="593"/>
      <c r="AUV1948" s="593"/>
      <c r="AUW1948" s="593"/>
      <c r="AUX1948" s="593"/>
      <c r="AUY1948" s="593"/>
      <c r="AUZ1948" s="593"/>
      <c r="AVA1948" s="593"/>
      <c r="AVB1948" s="593"/>
      <c r="AVC1948" s="593"/>
      <c r="AVD1948" s="593"/>
      <c r="AVE1948" s="593"/>
      <c r="AVF1948" s="593"/>
      <c r="AVG1948" s="593"/>
      <c r="AVH1948" s="593"/>
      <c r="AVI1948" s="593"/>
      <c r="AVJ1948" s="593"/>
      <c r="AVK1948" s="593"/>
    </row>
    <row r="1949" spans="1:1259">
      <c r="A1949" s="715"/>
      <c r="B1949" s="564"/>
      <c r="C1949" s="564"/>
      <c r="D1949" s="676" t="s">
        <v>1067</v>
      </c>
      <c r="E1949" s="524"/>
      <c r="F1949" s="665" t="s">
        <v>1152</v>
      </c>
      <c r="G1949" s="676">
        <v>2022</v>
      </c>
      <c r="H1949" s="665">
        <v>4</v>
      </c>
      <c r="I1949" s="687"/>
      <c r="J1949" s="666" t="s">
        <v>1126</v>
      </c>
      <c r="K1949" s="676" t="s">
        <v>1627</v>
      </c>
      <c r="L1949" s="677" t="s">
        <v>1578</v>
      </c>
      <c r="M1949" s="677">
        <v>44468</v>
      </c>
      <c r="N1949" s="677" t="s">
        <v>1603</v>
      </c>
      <c r="O1949" s="677"/>
      <c r="P1949" s="666">
        <v>44630</v>
      </c>
      <c r="Q1949" s="666">
        <v>44664</v>
      </c>
      <c r="R1949" s="666">
        <v>44669</v>
      </c>
      <c r="S1949" s="665" t="s">
        <v>1580</v>
      </c>
      <c r="T1949" s="665">
        <v>60</v>
      </c>
      <c r="U1949" s="665" t="s">
        <v>1612</v>
      </c>
      <c r="V1949" s="665" t="s">
        <v>1591</v>
      </c>
      <c r="W1949" s="678">
        <v>400</v>
      </c>
      <c r="X1949" s="551">
        <v>624</v>
      </c>
      <c r="Y1949" s="693">
        <v>249600</v>
      </c>
      <c r="Z1949" s="667">
        <v>0.48</v>
      </c>
      <c r="AA1949" s="682">
        <f>Y1949*Z1949</f>
        <v>119808</v>
      </c>
      <c r="AB1949" s="521"/>
      <c r="AC1949" s="668">
        <v>0</v>
      </c>
      <c r="AD1949" s="676"/>
      <c r="AE1949" s="669"/>
      <c r="AF1949" s="695">
        <f>AA1949+AD1949+AE1949</f>
        <v>119808</v>
      </c>
      <c r="AG1949" s="665" t="s">
        <v>47</v>
      </c>
      <c r="AH1949" s="641"/>
      <c r="AI1949" s="676">
        <v>75</v>
      </c>
      <c r="AJ1949" s="665" t="s">
        <v>1597</v>
      </c>
      <c r="AK1949" s="676" t="s">
        <v>1075</v>
      </c>
      <c r="AL1949" s="696">
        <v>21075</v>
      </c>
      <c r="AM1949" s="665" t="s">
        <v>52</v>
      </c>
      <c r="AN1949" s="665" t="s">
        <v>1585</v>
      </c>
      <c r="AO1949" s="665"/>
      <c r="AP1949" s="676" t="s">
        <v>92</v>
      </c>
      <c r="AQ1949" s="676" t="s">
        <v>37</v>
      </c>
      <c r="AR1949" s="676"/>
      <c r="AS1949" s="523" t="s">
        <v>1077</v>
      </c>
      <c r="AT1949" s="523"/>
      <c r="AU1949" s="523"/>
      <c r="AV1949" s="674"/>
      <c r="AW1949" s="673" t="str">
        <f>U1949</f>
        <v>30390256H</v>
      </c>
      <c r="AX1949" s="673" cm="1">
        <f t="array" ref="AX1949">SUM(MID(0&amp;AW1949,LARGE(INDEX(ISNUMBER(--MID(AW1949,ROW($1:$8),1))*ROW($1:$8),),ROW($1:$8))+1,1)*10^ROW($1:$8)/10)</f>
        <v>30390256</v>
      </c>
      <c r="AY1949" s="673" t="str">
        <f>VLOOKUP($AX1949,'Item Master Data'!$A:$F,3,FALSE)</f>
        <v>T400H</v>
      </c>
      <c r="AZ1949" s="673">
        <f>VLOOKUP($AX1949,'Item Master Data'!$A:$F,6,FALSE)</f>
        <v>400</v>
      </c>
      <c r="BA1949" s="673">
        <f>X1949/BB1949</f>
        <v>24</v>
      </c>
      <c r="BB1949" s="673">
        <f>VLOOKUP(AX1949,'Item Master Data'!$A:$G,7,FALSE)</f>
        <v>26</v>
      </c>
      <c r="BC1949" s="673"/>
      <c r="BD1949" s="673">
        <f>W1949-AZ1949</f>
        <v>0</v>
      </c>
      <c r="BE1949" s="593"/>
      <c r="BF1949" s="593"/>
      <c r="BG1949" s="593"/>
      <c r="BH1949" s="593"/>
      <c r="BI1949" s="593"/>
      <c r="BJ1949" s="593"/>
      <c r="BK1949" s="593"/>
      <c r="BL1949" s="593"/>
      <c r="BM1949" s="593"/>
      <c r="BN1949" s="593"/>
      <c r="BO1949" s="593"/>
      <c r="BP1949" s="593"/>
      <c r="BQ1949" s="593"/>
      <c r="BR1949" s="593"/>
      <c r="BS1949" s="593"/>
      <c r="BT1949" s="593"/>
      <c r="BU1949" s="593"/>
      <c r="BV1949" s="593"/>
      <c r="BW1949" s="593"/>
      <c r="BX1949" s="593"/>
      <c r="BY1949" s="593"/>
      <c r="BZ1949" s="593"/>
      <c r="CA1949" s="593"/>
      <c r="CB1949" s="593"/>
      <c r="CC1949" s="593"/>
      <c r="CD1949" s="593"/>
      <c r="CE1949" s="593"/>
      <c r="CF1949" s="593"/>
      <c r="CG1949" s="593"/>
      <c r="CH1949" s="593"/>
      <c r="CI1949" s="593"/>
      <c r="CJ1949" s="593"/>
      <c r="CK1949" s="593"/>
      <c r="CL1949" s="593"/>
      <c r="CM1949" s="593"/>
      <c r="CN1949" s="593"/>
      <c r="CO1949" s="593"/>
      <c r="CP1949" s="593"/>
      <c r="CQ1949" s="593"/>
      <c r="CR1949" s="593"/>
      <c r="CS1949" s="593"/>
      <c r="CT1949" s="593"/>
      <c r="CU1949" s="593"/>
      <c r="CV1949" s="593"/>
      <c r="CW1949" s="593"/>
      <c r="CX1949" s="593"/>
      <c r="CY1949" s="593"/>
      <c r="CZ1949" s="593"/>
      <c r="DA1949" s="593"/>
      <c r="DB1949" s="593"/>
      <c r="DC1949" s="593"/>
      <c r="DD1949" s="593"/>
      <c r="DE1949" s="593"/>
      <c r="DF1949" s="593"/>
      <c r="DG1949" s="593"/>
      <c r="DH1949" s="593"/>
      <c r="DI1949" s="593"/>
      <c r="DJ1949" s="593"/>
      <c r="DK1949" s="593"/>
      <c r="DL1949" s="593"/>
      <c r="DM1949" s="593"/>
      <c r="DN1949" s="593"/>
      <c r="DO1949" s="593"/>
      <c r="DP1949" s="593"/>
      <c r="DQ1949" s="593"/>
      <c r="DR1949" s="593"/>
      <c r="DS1949" s="593"/>
      <c r="DT1949" s="593"/>
      <c r="DU1949" s="593"/>
      <c r="DV1949" s="593"/>
      <c r="DW1949" s="593"/>
      <c r="DX1949" s="593"/>
      <c r="DY1949" s="593"/>
      <c r="DZ1949" s="593"/>
      <c r="EA1949" s="593"/>
      <c r="EB1949" s="593"/>
      <c r="EC1949" s="593"/>
      <c r="ED1949" s="593"/>
      <c r="EE1949" s="593"/>
      <c r="EF1949" s="593"/>
      <c r="EG1949" s="593"/>
      <c r="EH1949" s="593"/>
      <c r="EI1949" s="593"/>
      <c r="EJ1949" s="593"/>
      <c r="EK1949" s="593"/>
      <c r="EL1949" s="593"/>
      <c r="EM1949" s="593"/>
      <c r="EN1949" s="593"/>
      <c r="EO1949" s="593"/>
      <c r="EP1949" s="593"/>
      <c r="EQ1949" s="593"/>
      <c r="ER1949" s="593"/>
      <c r="ES1949" s="593"/>
      <c r="ET1949" s="593"/>
      <c r="EU1949" s="593"/>
      <c r="EV1949" s="593"/>
      <c r="EW1949" s="593"/>
      <c r="EX1949" s="593"/>
      <c r="EY1949" s="593"/>
      <c r="EZ1949" s="593"/>
      <c r="FA1949" s="593"/>
      <c r="FB1949" s="593"/>
      <c r="FC1949" s="593"/>
      <c r="FD1949" s="593"/>
      <c r="FE1949" s="593"/>
      <c r="FF1949" s="593"/>
      <c r="FG1949" s="593"/>
      <c r="FH1949" s="593"/>
      <c r="FI1949" s="593"/>
      <c r="FJ1949" s="593"/>
      <c r="FK1949" s="593"/>
      <c r="FL1949" s="593"/>
      <c r="FM1949" s="593"/>
      <c r="FN1949" s="593"/>
      <c r="FO1949" s="593"/>
      <c r="FP1949" s="593"/>
      <c r="FQ1949" s="593"/>
      <c r="FR1949" s="593"/>
      <c r="FS1949" s="593"/>
      <c r="FT1949" s="593"/>
      <c r="FU1949" s="593"/>
      <c r="FV1949" s="593"/>
      <c r="FW1949" s="593"/>
      <c r="FX1949" s="593"/>
      <c r="FY1949" s="593"/>
      <c r="FZ1949" s="593"/>
      <c r="GA1949" s="593"/>
      <c r="GB1949" s="593"/>
      <c r="GC1949" s="593"/>
      <c r="GD1949" s="593"/>
      <c r="GE1949" s="593"/>
      <c r="GF1949" s="593"/>
      <c r="GG1949" s="593"/>
      <c r="GH1949" s="593"/>
      <c r="GI1949" s="593"/>
      <c r="GJ1949" s="593"/>
      <c r="GK1949" s="593"/>
      <c r="GL1949" s="593"/>
      <c r="GM1949" s="593"/>
      <c r="GN1949" s="593"/>
      <c r="GO1949" s="593"/>
      <c r="GP1949" s="593"/>
      <c r="GQ1949" s="593"/>
      <c r="GR1949" s="593"/>
      <c r="GS1949" s="593"/>
      <c r="GT1949" s="593"/>
      <c r="GU1949" s="593"/>
      <c r="GV1949" s="593"/>
      <c r="GW1949" s="593"/>
      <c r="GX1949" s="593"/>
      <c r="GY1949" s="593"/>
      <c r="GZ1949" s="593"/>
      <c r="HA1949" s="593"/>
      <c r="HB1949" s="593"/>
      <c r="HC1949" s="593"/>
      <c r="HD1949" s="593"/>
      <c r="HE1949" s="593"/>
      <c r="HF1949" s="593"/>
      <c r="HG1949" s="593"/>
      <c r="HH1949" s="593"/>
      <c r="HI1949" s="593"/>
      <c r="HJ1949" s="593"/>
      <c r="HK1949" s="593"/>
      <c r="HL1949" s="593"/>
      <c r="HM1949" s="593"/>
      <c r="HN1949" s="593"/>
      <c r="HO1949" s="593"/>
      <c r="HP1949" s="593"/>
      <c r="HQ1949" s="593"/>
      <c r="HR1949" s="593"/>
      <c r="HS1949" s="593"/>
      <c r="HT1949" s="593"/>
      <c r="HU1949" s="593"/>
      <c r="HV1949" s="593"/>
      <c r="HW1949" s="593"/>
      <c r="HX1949" s="593"/>
      <c r="HY1949" s="593"/>
      <c r="HZ1949" s="593"/>
      <c r="IA1949" s="593"/>
      <c r="IB1949" s="593"/>
      <c r="IC1949" s="593"/>
      <c r="ID1949" s="593"/>
      <c r="IE1949" s="593"/>
      <c r="IF1949" s="593"/>
      <c r="IG1949" s="593"/>
      <c r="IH1949" s="593"/>
      <c r="II1949" s="593"/>
      <c r="IJ1949" s="593"/>
      <c r="IK1949" s="593"/>
      <c r="IL1949" s="593"/>
      <c r="IM1949" s="593"/>
      <c r="IN1949" s="593"/>
      <c r="IO1949" s="593"/>
      <c r="IP1949" s="593"/>
      <c r="IQ1949" s="593"/>
      <c r="IR1949" s="593"/>
      <c r="IS1949" s="593"/>
      <c r="IT1949" s="593"/>
      <c r="IU1949" s="593"/>
      <c r="IV1949" s="593"/>
      <c r="IW1949" s="593"/>
      <c r="IX1949" s="593"/>
      <c r="IY1949" s="593"/>
      <c r="IZ1949" s="593"/>
      <c r="JA1949" s="593"/>
      <c r="JB1949" s="593"/>
      <c r="JC1949" s="593"/>
      <c r="JD1949" s="593"/>
      <c r="JE1949" s="593"/>
      <c r="JF1949" s="593"/>
      <c r="JG1949" s="593"/>
      <c r="JH1949" s="593"/>
      <c r="JI1949" s="593"/>
      <c r="JJ1949" s="593"/>
      <c r="JK1949" s="593"/>
      <c r="JL1949" s="593"/>
      <c r="JM1949" s="593"/>
      <c r="JN1949" s="593"/>
      <c r="JO1949" s="593"/>
      <c r="JP1949" s="593"/>
      <c r="JQ1949" s="593"/>
      <c r="JR1949" s="593"/>
      <c r="JS1949" s="593"/>
      <c r="JT1949" s="593"/>
      <c r="JU1949" s="593"/>
      <c r="JV1949" s="593"/>
      <c r="JW1949" s="593"/>
      <c r="JX1949" s="593"/>
      <c r="JY1949" s="593"/>
      <c r="JZ1949" s="593"/>
      <c r="KA1949" s="593"/>
      <c r="KB1949" s="593"/>
      <c r="KC1949" s="593"/>
      <c r="KD1949" s="593"/>
      <c r="KE1949" s="593"/>
      <c r="KF1949" s="593"/>
      <c r="KG1949" s="593"/>
      <c r="KH1949" s="593"/>
      <c r="KI1949" s="593"/>
      <c r="KJ1949" s="593"/>
      <c r="KK1949" s="593"/>
      <c r="KL1949" s="593"/>
      <c r="KM1949" s="593"/>
      <c r="KN1949" s="593"/>
      <c r="KO1949" s="593"/>
      <c r="KP1949" s="593"/>
      <c r="KQ1949" s="593"/>
      <c r="KR1949" s="593"/>
      <c r="KS1949" s="593"/>
      <c r="KT1949" s="593"/>
      <c r="KU1949" s="593"/>
      <c r="KV1949" s="593"/>
      <c r="KW1949" s="593"/>
      <c r="KX1949" s="593"/>
      <c r="KY1949" s="593"/>
      <c r="KZ1949" s="593"/>
      <c r="LA1949" s="593"/>
      <c r="LB1949" s="593"/>
      <c r="LC1949" s="593"/>
      <c r="LD1949" s="593"/>
      <c r="LE1949" s="593"/>
      <c r="LF1949" s="593"/>
      <c r="LG1949" s="593"/>
      <c r="LH1949" s="593"/>
      <c r="LI1949" s="593"/>
      <c r="LJ1949" s="593"/>
      <c r="LK1949" s="593"/>
      <c r="LL1949" s="593"/>
      <c r="LM1949" s="593"/>
      <c r="LN1949" s="593"/>
      <c r="LO1949" s="593"/>
      <c r="LP1949" s="593"/>
      <c r="LQ1949" s="593"/>
      <c r="LR1949" s="593"/>
      <c r="LS1949" s="593"/>
      <c r="LT1949" s="593"/>
      <c r="LU1949" s="593"/>
      <c r="LV1949" s="593"/>
      <c r="LW1949" s="593"/>
      <c r="LX1949" s="593"/>
      <c r="LY1949" s="593"/>
      <c r="LZ1949" s="593"/>
      <c r="MA1949" s="593"/>
      <c r="MB1949" s="593"/>
      <c r="MC1949" s="593"/>
      <c r="MD1949" s="593"/>
      <c r="ME1949" s="593"/>
      <c r="MF1949" s="593"/>
      <c r="MG1949" s="593"/>
      <c r="MH1949" s="593"/>
      <c r="MI1949" s="593"/>
      <c r="MJ1949" s="593"/>
      <c r="MK1949" s="593"/>
      <c r="ML1949" s="593"/>
      <c r="MM1949" s="593"/>
      <c r="MN1949" s="593"/>
      <c r="MO1949" s="593"/>
      <c r="MP1949" s="593"/>
      <c r="MQ1949" s="593"/>
      <c r="MR1949" s="593"/>
      <c r="MS1949" s="593"/>
      <c r="MT1949" s="593"/>
      <c r="MU1949" s="593"/>
      <c r="MV1949" s="593"/>
      <c r="MW1949" s="593"/>
      <c r="MX1949" s="593"/>
      <c r="MY1949" s="593"/>
      <c r="MZ1949" s="593"/>
      <c r="NA1949" s="593"/>
      <c r="NB1949" s="593"/>
      <c r="NC1949" s="593"/>
      <c r="ND1949" s="593"/>
      <c r="NE1949" s="593"/>
      <c r="NF1949" s="593"/>
      <c r="NG1949" s="593"/>
      <c r="NH1949" s="593"/>
      <c r="NI1949" s="593"/>
      <c r="NJ1949" s="593"/>
      <c r="NK1949" s="593"/>
      <c r="NL1949" s="593"/>
      <c r="NM1949" s="593"/>
      <c r="NN1949" s="593"/>
      <c r="NO1949" s="593"/>
      <c r="NP1949" s="593"/>
      <c r="NQ1949" s="593"/>
      <c r="NR1949" s="593"/>
      <c r="NS1949" s="593"/>
      <c r="NT1949" s="593"/>
      <c r="NU1949" s="593"/>
      <c r="NV1949" s="593"/>
      <c r="NW1949" s="593"/>
      <c r="NX1949" s="593"/>
      <c r="NY1949" s="593"/>
      <c r="NZ1949" s="593"/>
      <c r="OA1949" s="593"/>
      <c r="OB1949" s="593"/>
      <c r="OC1949" s="593"/>
      <c r="OD1949" s="593"/>
      <c r="OE1949" s="593"/>
      <c r="OF1949" s="593"/>
      <c r="OG1949" s="593"/>
      <c r="OH1949" s="593"/>
      <c r="OI1949" s="593"/>
      <c r="OJ1949" s="593"/>
      <c r="OK1949" s="593"/>
      <c r="OL1949" s="593"/>
      <c r="OM1949" s="593"/>
      <c r="ON1949" s="593"/>
      <c r="OO1949" s="593"/>
      <c r="OP1949" s="593"/>
      <c r="OQ1949" s="593"/>
      <c r="OR1949" s="593"/>
      <c r="OS1949" s="593"/>
      <c r="OT1949" s="593"/>
      <c r="OU1949" s="593"/>
      <c r="OV1949" s="593"/>
      <c r="OW1949" s="593"/>
      <c r="OX1949" s="593"/>
      <c r="OY1949" s="593"/>
      <c r="OZ1949" s="593"/>
      <c r="PA1949" s="593"/>
      <c r="PB1949" s="593"/>
      <c r="PC1949" s="593"/>
      <c r="PD1949" s="593"/>
      <c r="PE1949" s="593"/>
      <c r="PF1949" s="593"/>
      <c r="PG1949" s="593"/>
      <c r="PH1949" s="593"/>
      <c r="PI1949" s="593"/>
      <c r="PJ1949" s="593"/>
      <c r="PK1949" s="593"/>
      <c r="PL1949" s="593"/>
      <c r="PM1949" s="593"/>
      <c r="PN1949" s="593"/>
      <c r="PO1949" s="593"/>
      <c r="PP1949" s="593"/>
      <c r="PQ1949" s="593"/>
      <c r="PR1949" s="593"/>
      <c r="PS1949" s="593"/>
      <c r="PT1949" s="593"/>
      <c r="PU1949" s="593"/>
      <c r="PV1949" s="593"/>
      <c r="PW1949" s="593"/>
      <c r="PX1949" s="593"/>
      <c r="PY1949" s="593"/>
      <c r="PZ1949" s="593"/>
      <c r="QA1949" s="593"/>
      <c r="QB1949" s="593"/>
      <c r="QC1949" s="593"/>
      <c r="QD1949" s="593"/>
      <c r="QE1949" s="593"/>
      <c r="QF1949" s="593"/>
      <c r="QG1949" s="593"/>
      <c r="QH1949" s="593"/>
      <c r="QI1949" s="593"/>
      <c r="QJ1949" s="593"/>
      <c r="QK1949" s="593"/>
      <c r="QL1949" s="593"/>
      <c r="QM1949" s="593"/>
      <c r="QN1949" s="593"/>
      <c r="QO1949" s="593"/>
      <c r="QP1949" s="593"/>
      <c r="QQ1949" s="593"/>
      <c r="QR1949" s="593"/>
      <c r="QS1949" s="593"/>
      <c r="QT1949" s="593"/>
      <c r="QU1949" s="593"/>
      <c r="QV1949" s="593"/>
      <c r="QW1949" s="593"/>
      <c r="QX1949" s="593"/>
      <c r="QY1949" s="593"/>
      <c r="QZ1949" s="593"/>
      <c r="RA1949" s="593"/>
      <c r="RB1949" s="593"/>
      <c r="RC1949" s="593"/>
      <c r="RD1949" s="593"/>
      <c r="RE1949" s="593"/>
      <c r="RF1949" s="593"/>
      <c r="RG1949" s="593"/>
      <c r="RH1949" s="593"/>
      <c r="RI1949" s="593"/>
      <c r="RJ1949" s="593"/>
      <c r="RK1949" s="593"/>
      <c r="RL1949" s="593"/>
      <c r="RM1949" s="593"/>
      <c r="RN1949" s="593"/>
      <c r="RO1949" s="593"/>
      <c r="RP1949" s="593"/>
      <c r="RQ1949" s="593"/>
      <c r="RR1949" s="593"/>
      <c r="RS1949" s="593"/>
      <c r="RT1949" s="593"/>
      <c r="RU1949" s="593"/>
      <c r="RV1949" s="593"/>
      <c r="RW1949" s="593"/>
      <c r="RX1949" s="593"/>
      <c r="RY1949" s="593"/>
      <c r="RZ1949" s="593"/>
      <c r="SA1949" s="593"/>
      <c r="SB1949" s="593"/>
      <c r="SC1949" s="593"/>
      <c r="SD1949" s="593"/>
      <c r="SE1949" s="593"/>
      <c r="SF1949" s="593"/>
      <c r="SG1949" s="593"/>
      <c r="SH1949" s="593"/>
      <c r="SI1949" s="593"/>
      <c r="SJ1949" s="593"/>
      <c r="SK1949" s="593"/>
      <c r="SL1949" s="593"/>
      <c r="SM1949" s="593"/>
      <c r="SN1949" s="593"/>
      <c r="SO1949" s="593"/>
      <c r="SP1949" s="593"/>
      <c r="SQ1949" s="593"/>
      <c r="SR1949" s="593"/>
      <c r="SS1949" s="593"/>
      <c r="ST1949" s="593"/>
      <c r="SU1949" s="593"/>
      <c r="SV1949" s="593"/>
      <c r="SW1949" s="593"/>
      <c r="SX1949" s="593"/>
      <c r="SY1949" s="593"/>
      <c r="SZ1949" s="593"/>
      <c r="TA1949" s="593"/>
      <c r="TB1949" s="593"/>
      <c r="TC1949" s="593"/>
      <c r="TD1949" s="593"/>
      <c r="TE1949" s="593"/>
      <c r="TF1949" s="593"/>
      <c r="TG1949" s="593"/>
      <c r="TH1949" s="593"/>
      <c r="TI1949" s="593"/>
      <c r="TJ1949" s="593"/>
      <c r="TK1949" s="593"/>
      <c r="TL1949" s="593"/>
      <c r="TM1949" s="593"/>
      <c r="TN1949" s="593"/>
      <c r="TO1949" s="593"/>
      <c r="TP1949" s="593"/>
      <c r="TQ1949" s="593"/>
      <c r="TR1949" s="593"/>
      <c r="TS1949" s="593"/>
      <c r="TT1949" s="593"/>
      <c r="TU1949" s="593"/>
      <c r="TV1949" s="593"/>
      <c r="TW1949" s="593"/>
      <c r="TX1949" s="593"/>
      <c r="TY1949" s="593"/>
      <c r="TZ1949" s="593"/>
      <c r="UA1949" s="593"/>
      <c r="UB1949" s="593"/>
      <c r="UC1949" s="593"/>
      <c r="UD1949" s="593"/>
      <c r="UE1949" s="593"/>
      <c r="UF1949" s="593"/>
      <c r="UG1949" s="593"/>
      <c r="UH1949" s="593"/>
      <c r="UI1949" s="593"/>
      <c r="UJ1949" s="593"/>
      <c r="UK1949" s="593"/>
      <c r="UL1949" s="593"/>
      <c r="UM1949" s="593"/>
      <c r="UN1949" s="593"/>
      <c r="UO1949" s="593"/>
      <c r="UP1949" s="593"/>
      <c r="UQ1949" s="593"/>
      <c r="UR1949" s="593"/>
      <c r="US1949" s="593"/>
      <c r="UT1949" s="593"/>
      <c r="UU1949" s="593"/>
      <c r="UV1949" s="593"/>
      <c r="UW1949" s="593"/>
      <c r="UX1949" s="593"/>
      <c r="UY1949" s="593"/>
      <c r="UZ1949" s="593"/>
      <c r="VA1949" s="593"/>
      <c r="VB1949" s="593"/>
      <c r="VC1949" s="593"/>
      <c r="VD1949" s="593"/>
      <c r="VE1949" s="593"/>
      <c r="VF1949" s="593"/>
      <c r="VG1949" s="593"/>
      <c r="VH1949" s="593"/>
      <c r="VI1949" s="593"/>
      <c r="VJ1949" s="593"/>
      <c r="VK1949" s="593"/>
      <c r="VL1949" s="593"/>
      <c r="VM1949" s="593"/>
      <c r="VN1949" s="593"/>
      <c r="VO1949" s="593"/>
      <c r="VP1949" s="593"/>
      <c r="VQ1949" s="593"/>
      <c r="VR1949" s="593"/>
      <c r="VS1949" s="593"/>
      <c r="VT1949" s="593"/>
      <c r="VU1949" s="593"/>
      <c r="VV1949" s="593"/>
      <c r="VW1949" s="593"/>
      <c r="VX1949" s="593"/>
      <c r="VY1949" s="593"/>
      <c r="VZ1949" s="593"/>
      <c r="WA1949" s="593"/>
      <c r="WB1949" s="593"/>
      <c r="WC1949" s="593"/>
      <c r="WD1949" s="593"/>
      <c r="WE1949" s="593"/>
      <c r="WF1949" s="593"/>
      <c r="WG1949" s="593"/>
      <c r="WH1949" s="593"/>
      <c r="WI1949" s="593"/>
      <c r="WJ1949" s="593"/>
      <c r="WK1949" s="593"/>
      <c r="WL1949" s="593"/>
      <c r="WM1949" s="593"/>
      <c r="WN1949" s="593"/>
      <c r="WO1949" s="593"/>
      <c r="WP1949" s="593"/>
      <c r="WQ1949" s="593"/>
      <c r="WR1949" s="593"/>
      <c r="WS1949" s="593"/>
      <c r="WT1949" s="593"/>
      <c r="WU1949" s="593"/>
      <c r="WV1949" s="593"/>
      <c r="WW1949" s="593"/>
      <c r="WX1949" s="593"/>
      <c r="WY1949" s="593"/>
      <c r="WZ1949" s="593"/>
      <c r="XA1949" s="593"/>
      <c r="XB1949" s="593"/>
      <c r="XC1949" s="593"/>
      <c r="XD1949" s="593"/>
      <c r="XE1949" s="593"/>
      <c r="XF1949" s="593"/>
      <c r="XG1949" s="593"/>
      <c r="XH1949" s="593"/>
      <c r="XI1949" s="593"/>
      <c r="XJ1949" s="593"/>
      <c r="XK1949" s="593"/>
      <c r="XL1949" s="593"/>
      <c r="XM1949" s="593"/>
      <c r="XN1949" s="593"/>
      <c r="XO1949" s="593"/>
      <c r="XP1949" s="593"/>
      <c r="XQ1949" s="593"/>
      <c r="XR1949" s="593"/>
      <c r="XS1949" s="593"/>
      <c r="XT1949" s="593"/>
      <c r="XU1949" s="593"/>
      <c r="XV1949" s="593"/>
      <c r="XW1949" s="593"/>
      <c r="XX1949" s="593"/>
      <c r="XY1949" s="593"/>
      <c r="XZ1949" s="593"/>
      <c r="YA1949" s="593"/>
      <c r="YB1949" s="593"/>
      <c r="YC1949" s="593"/>
      <c r="YD1949" s="593"/>
      <c r="YE1949" s="593"/>
      <c r="YF1949" s="593"/>
      <c r="YG1949" s="593"/>
      <c r="YH1949" s="593"/>
      <c r="YI1949" s="593"/>
      <c r="YJ1949" s="593"/>
      <c r="YK1949" s="593"/>
      <c r="YL1949" s="593"/>
      <c r="YM1949" s="593"/>
      <c r="YN1949" s="593"/>
      <c r="YO1949" s="593"/>
      <c r="YP1949" s="593"/>
      <c r="YQ1949" s="593"/>
      <c r="YR1949" s="593"/>
      <c r="YS1949" s="593"/>
      <c r="YT1949" s="593"/>
      <c r="YU1949" s="593"/>
      <c r="YV1949" s="593"/>
      <c r="YW1949" s="593"/>
      <c r="YX1949" s="593"/>
      <c r="YY1949" s="593"/>
      <c r="YZ1949" s="593"/>
      <c r="ZA1949" s="593"/>
      <c r="ZB1949" s="593"/>
      <c r="ZC1949" s="593"/>
      <c r="ZD1949" s="593"/>
      <c r="ZE1949" s="593"/>
      <c r="ZF1949" s="593"/>
      <c r="ZG1949" s="593"/>
      <c r="ZH1949" s="593"/>
      <c r="ZI1949" s="593"/>
      <c r="ZJ1949" s="593"/>
      <c r="ZK1949" s="593"/>
      <c r="ZL1949" s="593"/>
      <c r="ZM1949" s="593"/>
      <c r="ZN1949" s="593"/>
      <c r="ZO1949" s="593"/>
      <c r="ZP1949" s="593"/>
      <c r="ZQ1949" s="593"/>
      <c r="ZR1949" s="593"/>
      <c r="ZS1949" s="593"/>
      <c r="ZT1949" s="593"/>
      <c r="ZU1949" s="593"/>
      <c r="ZV1949" s="593"/>
      <c r="ZW1949" s="593"/>
      <c r="ZX1949" s="593"/>
      <c r="ZY1949" s="593"/>
      <c r="ZZ1949" s="593"/>
      <c r="AAA1949" s="593"/>
      <c r="AAB1949" s="593"/>
      <c r="AAC1949" s="593"/>
      <c r="AAD1949" s="593"/>
      <c r="AAE1949" s="593"/>
      <c r="AAF1949" s="593"/>
      <c r="AAG1949" s="593"/>
      <c r="AAH1949" s="593"/>
      <c r="AAI1949" s="593"/>
      <c r="AAJ1949" s="593"/>
      <c r="AAK1949" s="593"/>
      <c r="AAL1949" s="593"/>
      <c r="AAM1949" s="593"/>
      <c r="AAN1949" s="593"/>
      <c r="AAO1949" s="593"/>
      <c r="AAP1949" s="593"/>
      <c r="AAQ1949" s="593"/>
      <c r="AAR1949" s="593"/>
      <c r="AAS1949" s="593"/>
      <c r="AAT1949" s="593"/>
      <c r="AAU1949" s="593"/>
      <c r="AAV1949" s="593"/>
      <c r="AAW1949" s="593"/>
      <c r="AAX1949" s="593"/>
      <c r="AAY1949" s="593"/>
      <c r="AAZ1949" s="593"/>
      <c r="ABA1949" s="593"/>
      <c r="ABB1949" s="593"/>
      <c r="ABC1949" s="593"/>
      <c r="ABD1949" s="593"/>
      <c r="ABE1949" s="593"/>
      <c r="ABF1949" s="593"/>
      <c r="ABG1949" s="593"/>
      <c r="ABH1949" s="593"/>
      <c r="ABI1949" s="593"/>
      <c r="ABJ1949" s="593"/>
      <c r="ABK1949" s="593"/>
      <c r="ABL1949" s="593"/>
      <c r="ABM1949" s="593"/>
      <c r="ABN1949" s="593"/>
      <c r="ABO1949" s="593"/>
      <c r="ABP1949" s="593"/>
      <c r="ABQ1949" s="593"/>
      <c r="ABR1949" s="593"/>
      <c r="ABS1949" s="593"/>
      <c r="ABT1949" s="593"/>
      <c r="ABU1949" s="593"/>
      <c r="ABV1949" s="593"/>
      <c r="ABW1949" s="593"/>
      <c r="ABX1949" s="593"/>
      <c r="ABY1949" s="593"/>
      <c r="ABZ1949" s="593"/>
      <c r="ACA1949" s="593"/>
      <c r="ACB1949" s="593"/>
      <c r="ACC1949" s="593"/>
      <c r="ACD1949" s="593"/>
      <c r="ACE1949" s="593"/>
      <c r="ACF1949" s="593"/>
      <c r="ACG1949" s="593"/>
      <c r="ACH1949" s="593"/>
      <c r="ACI1949" s="593"/>
      <c r="ACJ1949" s="593"/>
      <c r="ACK1949" s="593"/>
      <c r="ACL1949" s="593"/>
      <c r="ACM1949" s="593"/>
      <c r="ACN1949" s="593"/>
      <c r="ACO1949" s="593"/>
      <c r="ACP1949" s="593"/>
      <c r="ACQ1949" s="593"/>
      <c r="ACR1949" s="593"/>
      <c r="ACS1949" s="593"/>
      <c r="ACT1949" s="593"/>
      <c r="ACU1949" s="593"/>
      <c r="ACV1949" s="593"/>
      <c r="ACW1949" s="593"/>
      <c r="ACX1949" s="593"/>
      <c r="ACY1949" s="593"/>
      <c r="ACZ1949" s="593"/>
      <c r="ADA1949" s="593"/>
      <c r="ADB1949" s="593"/>
      <c r="ADC1949" s="593"/>
      <c r="ADD1949" s="593"/>
      <c r="ADE1949" s="593"/>
      <c r="ADF1949" s="593"/>
      <c r="ADG1949" s="593"/>
      <c r="ADH1949" s="593"/>
      <c r="ADI1949" s="593"/>
      <c r="ADJ1949" s="593"/>
      <c r="ADK1949" s="593"/>
      <c r="ADL1949" s="593"/>
      <c r="ADM1949" s="593"/>
      <c r="ADN1949" s="593"/>
      <c r="ADO1949" s="593"/>
      <c r="ADP1949" s="593"/>
      <c r="ADQ1949" s="593"/>
      <c r="ADR1949" s="593"/>
      <c r="ADS1949" s="593"/>
      <c r="ADT1949" s="593"/>
      <c r="ADU1949" s="593"/>
      <c r="ADV1949" s="593"/>
      <c r="ADW1949" s="593"/>
      <c r="ADX1949" s="593"/>
      <c r="ADY1949" s="593"/>
      <c r="ADZ1949" s="593"/>
      <c r="AEA1949" s="593"/>
      <c r="AEB1949" s="593"/>
      <c r="AEC1949" s="593"/>
      <c r="AED1949" s="593"/>
      <c r="AEE1949" s="593"/>
      <c r="AEF1949" s="593"/>
      <c r="AEG1949" s="593"/>
      <c r="AEH1949" s="593"/>
      <c r="AEI1949" s="593"/>
      <c r="AEJ1949" s="593"/>
      <c r="AEK1949" s="593"/>
      <c r="AEL1949" s="593"/>
      <c r="AEM1949" s="593"/>
      <c r="AEN1949" s="593"/>
      <c r="AEO1949" s="593"/>
      <c r="AEP1949" s="593"/>
      <c r="AEQ1949" s="593"/>
      <c r="AER1949" s="593"/>
      <c r="AES1949" s="593"/>
      <c r="AET1949" s="593"/>
      <c r="AEU1949" s="593"/>
      <c r="AEV1949" s="593"/>
      <c r="AEW1949" s="593"/>
      <c r="AEX1949" s="593"/>
      <c r="AEY1949" s="593"/>
      <c r="AEZ1949" s="593"/>
      <c r="AFA1949" s="593"/>
      <c r="AFB1949" s="593"/>
      <c r="AFC1949" s="593"/>
      <c r="AFD1949" s="593"/>
      <c r="AFE1949" s="593"/>
      <c r="AFF1949" s="593"/>
      <c r="AFG1949" s="593"/>
      <c r="AFH1949" s="593"/>
      <c r="AFI1949" s="593"/>
      <c r="AFJ1949" s="593"/>
      <c r="AFK1949" s="593"/>
      <c r="AFL1949" s="593"/>
      <c r="AFM1949" s="593"/>
      <c r="AFN1949" s="593"/>
      <c r="AFO1949" s="593"/>
      <c r="AFP1949" s="593"/>
      <c r="AFQ1949" s="593"/>
      <c r="AFR1949" s="593"/>
      <c r="AFS1949" s="593"/>
      <c r="AFT1949" s="593"/>
      <c r="AFU1949" s="593"/>
      <c r="AFV1949" s="593"/>
      <c r="AFW1949" s="593"/>
      <c r="AFX1949" s="593"/>
      <c r="AFY1949" s="593"/>
      <c r="AFZ1949" s="593"/>
      <c r="AGA1949" s="593"/>
      <c r="AGB1949" s="593"/>
      <c r="AGC1949" s="593"/>
      <c r="AGD1949" s="593"/>
      <c r="AGE1949" s="593"/>
      <c r="AGF1949" s="593"/>
      <c r="AGG1949" s="593"/>
      <c r="AGH1949" s="593"/>
      <c r="AGI1949" s="593"/>
      <c r="AGJ1949" s="593"/>
      <c r="AGK1949" s="593"/>
      <c r="AGL1949" s="593"/>
      <c r="AGM1949" s="593"/>
      <c r="AGN1949" s="593"/>
      <c r="AGO1949" s="593"/>
      <c r="AGP1949" s="593"/>
      <c r="AGQ1949" s="593"/>
      <c r="AGR1949" s="593"/>
      <c r="AGS1949" s="593"/>
      <c r="AGT1949" s="593"/>
      <c r="AGU1949" s="593"/>
      <c r="AGV1949" s="593"/>
      <c r="AGW1949" s="593"/>
      <c r="AGX1949" s="593"/>
      <c r="AGY1949" s="593"/>
      <c r="AGZ1949" s="593"/>
      <c r="AHA1949" s="593"/>
      <c r="AHB1949" s="593"/>
      <c r="AHC1949" s="593"/>
      <c r="AHD1949" s="593"/>
      <c r="AHE1949" s="593"/>
      <c r="AHF1949" s="593"/>
      <c r="AHG1949" s="593"/>
      <c r="AHH1949" s="593"/>
      <c r="AHI1949" s="593"/>
      <c r="AHJ1949" s="593"/>
      <c r="AHK1949" s="593"/>
      <c r="AHL1949" s="593"/>
      <c r="AHM1949" s="593"/>
      <c r="AHN1949" s="593"/>
      <c r="AHO1949" s="593"/>
      <c r="AHP1949" s="593"/>
      <c r="AHQ1949" s="593"/>
      <c r="AHR1949" s="593"/>
      <c r="AHS1949" s="593"/>
      <c r="AHT1949" s="593"/>
      <c r="AHU1949" s="593"/>
      <c r="AHV1949" s="593"/>
      <c r="AHW1949" s="593"/>
      <c r="AHX1949" s="593"/>
      <c r="AHY1949" s="593"/>
      <c r="AHZ1949" s="593"/>
      <c r="AIA1949" s="593"/>
      <c r="AIB1949" s="593"/>
      <c r="AIC1949" s="593"/>
      <c r="AID1949" s="593"/>
      <c r="AIE1949" s="593"/>
      <c r="AIF1949" s="593"/>
      <c r="AIG1949" s="593"/>
      <c r="AIH1949" s="593"/>
      <c r="AII1949" s="593"/>
      <c r="AIJ1949" s="593"/>
      <c r="AIK1949" s="593"/>
      <c r="AIL1949" s="593"/>
      <c r="AIM1949" s="593"/>
      <c r="AIN1949" s="593"/>
      <c r="AIO1949" s="593"/>
      <c r="AIP1949" s="593"/>
      <c r="AIQ1949" s="593"/>
      <c r="AIR1949" s="593"/>
      <c r="AIS1949" s="593"/>
      <c r="AIT1949" s="593"/>
      <c r="AIU1949" s="593"/>
      <c r="AIV1949" s="593"/>
      <c r="AIW1949" s="593"/>
      <c r="AIX1949" s="593"/>
      <c r="AIY1949" s="593"/>
      <c r="AIZ1949" s="593"/>
      <c r="AJA1949" s="593"/>
      <c r="AJB1949" s="593"/>
      <c r="AJC1949" s="593"/>
      <c r="AJD1949" s="593"/>
      <c r="AJE1949" s="593"/>
      <c r="AJF1949" s="593"/>
      <c r="AJG1949" s="593"/>
      <c r="AJH1949" s="593"/>
      <c r="AJI1949" s="593"/>
      <c r="AJJ1949" s="593"/>
      <c r="AJK1949" s="593"/>
      <c r="AJL1949" s="593"/>
      <c r="AJM1949" s="593"/>
      <c r="AJN1949" s="593"/>
      <c r="AJO1949" s="593"/>
      <c r="AJP1949" s="593"/>
      <c r="AJQ1949" s="593"/>
      <c r="AJR1949" s="593"/>
      <c r="AJS1949" s="593"/>
      <c r="AJT1949" s="593"/>
      <c r="AJU1949" s="593"/>
      <c r="AJV1949" s="593"/>
      <c r="AJW1949" s="593"/>
      <c r="AJX1949" s="593"/>
      <c r="AJY1949" s="593"/>
      <c r="AJZ1949" s="593"/>
      <c r="AKA1949" s="593"/>
      <c r="AKB1949" s="593"/>
      <c r="AKC1949" s="593"/>
      <c r="AKD1949" s="593"/>
      <c r="AKE1949" s="593"/>
      <c r="AKF1949" s="593"/>
      <c r="AKG1949" s="593"/>
      <c r="AKH1949" s="593"/>
      <c r="AKI1949" s="593"/>
      <c r="AKJ1949" s="593"/>
      <c r="AKK1949" s="593"/>
      <c r="AKL1949" s="593"/>
      <c r="AKM1949" s="593"/>
      <c r="AKN1949" s="593"/>
      <c r="AKO1949" s="593"/>
      <c r="AKP1949" s="593"/>
      <c r="AKQ1949" s="593"/>
      <c r="AKR1949" s="593"/>
      <c r="AKS1949" s="593"/>
      <c r="AKT1949" s="593"/>
      <c r="AKU1949" s="593"/>
      <c r="AKV1949" s="593"/>
      <c r="AKW1949" s="593"/>
      <c r="AKX1949" s="593"/>
      <c r="AKY1949" s="593"/>
      <c r="AKZ1949" s="593"/>
      <c r="ALA1949" s="593"/>
      <c r="ALB1949" s="593"/>
      <c r="ALC1949" s="593"/>
      <c r="ALD1949" s="593"/>
      <c r="ALE1949" s="593"/>
      <c r="ALF1949" s="593"/>
      <c r="ALG1949" s="593"/>
      <c r="ALH1949" s="593"/>
      <c r="ALI1949" s="593"/>
      <c r="ALJ1949" s="593"/>
      <c r="ALK1949" s="593"/>
      <c r="ALL1949" s="593"/>
      <c r="ALM1949" s="593"/>
      <c r="ALN1949" s="593"/>
      <c r="ALO1949" s="593"/>
      <c r="ALP1949" s="593"/>
      <c r="ALQ1949" s="593"/>
      <c r="ALR1949" s="593"/>
      <c r="ALS1949" s="593"/>
      <c r="ALT1949" s="593"/>
      <c r="ALU1949" s="593"/>
      <c r="ALV1949" s="593"/>
      <c r="ALW1949" s="593"/>
      <c r="ALX1949" s="593"/>
      <c r="ALY1949" s="593"/>
      <c r="ALZ1949" s="593"/>
      <c r="AMA1949" s="593"/>
      <c r="AMB1949" s="593"/>
      <c r="AMC1949" s="593"/>
      <c r="AMD1949" s="593"/>
      <c r="AME1949" s="593"/>
      <c r="AMF1949" s="593"/>
      <c r="AMG1949" s="593"/>
      <c r="AMH1949" s="593"/>
      <c r="AMI1949" s="593"/>
      <c r="AMJ1949" s="593"/>
      <c r="AMK1949" s="593"/>
      <c r="AML1949" s="593"/>
      <c r="AMM1949" s="593"/>
      <c r="AMN1949" s="593"/>
      <c r="AMO1949" s="593"/>
      <c r="AMP1949" s="593"/>
      <c r="AMQ1949" s="593"/>
      <c r="AMR1949" s="593"/>
      <c r="AMS1949" s="593"/>
      <c r="AMT1949" s="593"/>
      <c r="AMU1949" s="593"/>
      <c r="AMV1949" s="593"/>
      <c r="AMW1949" s="593"/>
      <c r="AMX1949" s="593"/>
      <c r="AMY1949" s="593"/>
      <c r="AMZ1949" s="593"/>
      <c r="ANA1949" s="593"/>
      <c r="ANB1949" s="593"/>
      <c r="ANC1949" s="593"/>
      <c r="AND1949" s="593"/>
      <c r="ANE1949" s="593"/>
      <c r="ANF1949" s="593"/>
      <c r="ANG1949" s="593"/>
      <c r="ANH1949" s="593"/>
      <c r="ANI1949" s="593"/>
      <c r="ANJ1949" s="593"/>
      <c r="ANK1949" s="593"/>
      <c r="ANL1949" s="593"/>
      <c r="ANM1949" s="593"/>
      <c r="ANN1949" s="593"/>
      <c r="ANO1949" s="593"/>
      <c r="ANP1949" s="593"/>
      <c r="ANQ1949" s="593"/>
      <c r="ANR1949" s="593"/>
      <c r="ANS1949" s="593"/>
      <c r="ANT1949" s="593"/>
      <c r="ANU1949" s="593"/>
      <c r="ANV1949" s="593"/>
      <c r="ANW1949" s="593"/>
      <c r="ANX1949" s="593"/>
      <c r="ANY1949" s="593"/>
      <c r="ANZ1949" s="593"/>
      <c r="AOA1949" s="593"/>
      <c r="AOB1949" s="593"/>
      <c r="AOC1949" s="593"/>
      <c r="AOD1949" s="593"/>
      <c r="AOE1949" s="593"/>
      <c r="AOF1949" s="593"/>
      <c r="AOG1949" s="593"/>
      <c r="AOH1949" s="593"/>
      <c r="AOI1949" s="593"/>
      <c r="AOJ1949" s="593"/>
      <c r="AOK1949" s="593"/>
      <c r="AOL1949" s="593"/>
      <c r="AOM1949" s="593"/>
      <c r="AON1949" s="593"/>
      <c r="AOO1949" s="593"/>
      <c r="AOP1949" s="593"/>
      <c r="AOQ1949" s="593"/>
      <c r="AOR1949" s="593"/>
      <c r="AOS1949" s="593"/>
      <c r="AOT1949" s="593"/>
      <c r="AOU1949" s="593"/>
      <c r="AOV1949" s="593"/>
      <c r="AOW1949" s="593"/>
      <c r="AOX1949" s="593"/>
      <c r="AOY1949" s="593"/>
      <c r="AOZ1949" s="593"/>
      <c r="APA1949" s="593"/>
      <c r="APB1949" s="593"/>
      <c r="APC1949" s="593"/>
      <c r="APD1949" s="593"/>
      <c r="APE1949" s="593"/>
      <c r="APF1949" s="593"/>
      <c r="APG1949" s="593"/>
      <c r="APH1949" s="593"/>
      <c r="API1949" s="593"/>
      <c r="APJ1949" s="593"/>
      <c r="APK1949" s="593"/>
      <c r="APL1949" s="593"/>
      <c r="APM1949" s="593"/>
      <c r="APN1949" s="593"/>
      <c r="APO1949" s="593"/>
      <c r="APP1949" s="593"/>
      <c r="APQ1949" s="593"/>
      <c r="APR1949" s="593"/>
      <c r="APS1949" s="593"/>
      <c r="APT1949" s="593"/>
      <c r="APU1949" s="593"/>
      <c r="APV1949" s="593"/>
      <c r="APW1949" s="593"/>
      <c r="APX1949" s="593"/>
      <c r="APY1949" s="593"/>
      <c r="APZ1949" s="593"/>
      <c r="AQA1949" s="593"/>
      <c r="AQB1949" s="593"/>
      <c r="AQC1949" s="593"/>
      <c r="AQD1949" s="593"/>
      <c r="AQE1949" s="593"/>
      <c r="AQF1949" s="593"/>
      <c r="AQG1949" s="593"/>
      <c r="AQH1949" s="593"/>
      <c r="AQI1949" s="593"/>
      <c r="AQJ1949" s="593"/>
      <c r="AQK1949" s="593"/>
      <c r="AQL1949" s="593"/>
      <c r="AQM1949" s="593"/>
      <c r="AQN1949" s="593"/>
      <c r="AQO1949" s="593"/>
      <c r="AQP1949" s="593"/>
      <c r="AQQ1949" s="593"/>
      <c r="AQR1949" s="593"/>
      <c r="AQS1949" s="593"/>
      <c r="AQT1949" s="593"/>
      <c r="AQU1949" s="593"/>
      <c r="AQV1949" s="593"/>
      <c r="AQW1949" s="593"/>
      <c r="AQX1949" s="593"/>
      <c r="AQY1949" s="593"/>
      <c r="AQZ1949" s="593"/>
      <c r="ARA1949" s="593"/>
      <c r="ARB1949" s="593"/>
      <c r="ARC1949" s="593"/>
      <c r="ARD1949" s="593"/>
      <c r="ARE1949" s="593"/>
      <c r="ARF1949" s="593"/>
      <c r="ARG1949" s="593"/>
      <c r="ARH1949" s="593"/>
      <c r="ARI1949" s="593"/>
      <c r="ARJ1949" s="593"/>
      <c r="ARK1949" s="593"/>
      <c r="ARL1949" s="593"/>
      <c r="ARM1949" s="593"/>
      <c r="ARN1949" s="593"/>
      <c r="ARO1949" s="593"/>
      <c r="ARP1949" s="593"/>
      <c r="ARQ1949" s="593"/>
      <c r="ARR1949" s="593"/>
      <c r="ARS1949" s="593"/>
      <c r="ART1949" s="593"/>
      <c r="ARU1949" s="593"/>
      <c r="ARV1949" s="593"/>
      <c r="ARW1949" s="593"/>
      <c r="ARX1949" s="593"/>
      <c r="ARY1949" s="593"/>
      <c r="ARZ1949" s="593"/>
      <c r="ASA1949" s="593"/>
      <c r="ASB1949" s="593"/>
      <c r="ASC1949" s="593"/>
      <c r="ASD1949" s="593"/>
      <c r="ASE1949" s="593"/>
      <c r="ASF1949" s="593"/>
      <c r="ASG1949" s="593"/>
      <c r="ASH1949" s="593"/>
      <c r="ASI1949" s="593"/>
      <c r="ASJ1949" s="593"/>
      <c r="ASK1949" s="593"/>
      <c r="ASL1949" s="593"/>
      <c r="ASM1949" s="593"/>
      <c r="ASN1949" s="593"/>
      <c r="ASO1949" s="593"/>
      <c r="ASP1949" s="593"/>
      <c r="ASQ1949" s="593"/>
      <c r="ASR1949" s="593"/>
      <c r="ASS1949" s="593"/>
      <c r="AST1949" s="593"/>
      <c r="ASU1949" s="593"/>
      <c r="ASV1949" s="593"/>
      <c r="ASW1949" s="593"/>
      <c r="ASX1949" s="593"/>
      <c r="ASY1949" s="593"/>
      <c r="ASZ1949" s="593"/>
      <c r="ATA1949" s="593"/>
      <c r="ATB1949" s="593"/>
      <c r="ATC1949" s="593"/>
      <c r="ATD1949" s="593"/>
      <c r="ATE1949" s="593"/>
      <c r="ATF1949" s="593"/>
      <c r="ATG1949" s="593"/>
      <c r="ATH1949" s="593"/>
      <c r="ATI1949" s="593"/>
      <c r="ATJ1949" s="593"/>
      <c r="ATK1949" s="593"/>
      <c r="ATL1949" s="593"/>
      <c r="ATM1949" s="593"/>
      <c r="ATN1949" s="593"/>
      <c r="ATO1949" s="593"/>
      <c r="ATP1949" s="593"/>
      <c r="ATQ1949" s="593"/>
      <c r="ATR1949" s="593"/>
      <c r="ATS1949" s="593"/>
      <c r="ATT1949" s="593"/>
      <c r="ATU1949" s="593"/>
      <c r="ATV1949" s="593"/>
      <c r="ATW1949" s="593"/>
      <c r="ATX1949" s="593"/>
      <c r="ATY1949" s="593"/>
      <c r="ATZ1949" s="593"/>
      <c r="AUA1949" s="593"/>
      <c r="AUB1949" s="593"/>
      <c r="AUC1949" s="593"/>
      <c r="AUD1949" s="593"/>
      <c r="AUE1949" s="593"/>
      <c r="AUF1949" s="593"/>
      <c r="AUG1949" s="593"/>
      <c r="AUH1949" s="593"/>
      <c r="AUI1949" s="593"/>
      <c r="AUJ1949" s="593"/>
      <c r="AUK1949" s="593"/>
      <c r="AUL1949" s="593"/>
      <c r="AUM1949" s="593"/>
      <c r="AUN1949" s="593"/>
      <c r="AUO1949" s="593"/>
      <c r="AUP1949" s="593"/>
      <c r="AUQ1949" s="593"/>
      <c r="AUR1949" s="593"/>
      <c r="AUS1949" s="593"/>
      <c r="AUT1949" s="593"/>
      <c r="AUU1949" s="593"/>
      <c r="AUV1949" s="593"/>
      <c r="AUW1949" s="593"/>
      <c r="AUX1949" s="593"/>
      <c r="AUY1949" s="593"/>
      <c r="AUZ1949" s="593"/>
      <c r="AVA1949" s="593"/>
      <c r="AVB1949" s="593"/>
      <c r="AVC1949" s="593"/>
      <c r="AVD1949" s="593"/>
      <c r="AVE1949" s="593"/>
      <c r="AVF1949" s="593"/>
      <c r="AVG1949" s="593"/>
      <c r="AVH1949" s="593"/>
      <c r="AVI1949" s="593"/>
      <c r="AVJ1949" s="593"/>
      <c r="AVK1949" s="593"/>
    </row>
    <row r="1950" spans="1:1259">
      <c r="A1950" s="715"/>
      <c r="B1950" s="564"/>
      <c r="C1950" s="564"/>
      <c r="D1950" s="676" t="s">
        <v>1067</v>
      </c>
      <c r="E1950" s="524"/>
      <c r="F1950" s="665" t="s">
        <v>1152</v>
      </c>
      <c r="G1950" s="676">
        <v>2022</v>
      </c>
      <c r="H1950" s="665">
        <v>4</v>
      </c>
      <c r="I1950" s="687"/>
      <c r="J1950" s="666" t="s">
        <v>1126</v>
      </c>
      <c r="K1950" s="676" t="s">
        <v>1627</v>
      </c>
      <c r="L1950" s="677" t="s">
        <v>1578</v>
      </c>
      <c r="M1950" s="677">
        <v>44468</v>
      </c>
      <c r="N1950" s="677" t="s">
        <v>1603</v>
      </c>
      <c r="O1950" s="677"/>
      <c r="P1950" s="666">
        <v>44630</v>
      </c>
      <c r="Q1950" s="666">
        <v>44664</v>
      </c>
      <c r="R1950" s="666">
        <v>44669</v>
      </c>
      <c r="S1950" s="665" t="s">
        <v>1580</v>
      </c>
      <c r="T1950" s="665">
        <v>60</v>
      </c>
      <c r="U1950" s="665" t="s">
        <v>1612</v>
      </c>
      <c r="V1950" s="665" t="s">
        <v>1591</v>
      </c>
      <c r="W1950" s="678">
        <v>400</v>
      </c>
      <c r="X1950" s="551">
        <v>624</v>
      </c>
      <c r="Y1950" s="693">
        <v>249600</v>
      </c>
      <c r="Z1950" s="667">
        <v>0.48</v>
      </c>
      <c r="AA1950" s="682">
        <f>Y1950*Z1950</f>
        <v>119808</v>
      </c>
      <c r="AB1950" s="521"/>
      <c r="AC1950" s="668">
        <v>0</v>
      </c>
      <c r="AD1950" s="676"/>
      <c r="AE1950" s="669"/>
      <c r="AF1950" s="695">
        <f>AA1950+AD1950+AE1950</f>
        <v>119808</v>
      </c>
      <c r="AG1950" s="665" t="s">
        <v>47</v>
      </c>
      <c r="AH1950" s="641"/>
      <c r="AI1950" s="676">
        <v>75</v>
      </c>
      <c r="AJ1950" s="665" t="s">
        <v>1597</v>
      </c>
      <c r="AK1950" s="676" t="s">
        <v>1075</v>
      </c>
      <c r="AL1950" s="696">
        <v>21075</v>
      </c>
      <c r="AM1950" s="665" t="s">
        <v>52</v>
      </c>
      <c r="AN1950" s="665" t="s">
        <v>1585</v>
      </c>
      <c r="AO1950" s="665"/>
      <c r="AP1950" s="676" t="s">
        <v>92</v>
      </c>
      <c r="AQ1950" s="676" t="s">
        <v>37</v>
      </c>
      <c r="AR1950" s="676"/>
      <c r="AS1950" s="523" t="s">
        <v>1077</v>
      </c>
      <c r="AT1950" s="523"/>
      <c r="AU1950" s="523"/>
      <c r="AV1950" s="674"/>
      <c r="AW1950" s="673" t="str">
        <f>U1950</f>
        <v>30390256H</v>
      </c>
      <c r="AX1950" s="673" cm="1">
        <f t="array" ref="AX1950">SUM(MID(0&amp;AW1950,LARGE(INDEX(ISNUMBER(--MID(AW1950,ROW($1:$8),1))*ROW($1:$8),),ROW($1:$8))+1,1)*10^ROW($1:$8)/10)</f>
        <v>30390256</v>
      </c>
      <c r="AY1950" s="673" t="str">
        <f>VLOOKUP($AX1950,'Item Master Data'!$A:$F,3,FALSE)</f>
        <v>T400H</v>
      </c>
      <c r="AZ1950" s="673">
        <f>VLOOKUP($AX1950,'Item Master Data'!$A:$F,6,FALSE)</f>
        <v>400</v>
      </c>
      <c r="BA1950" s="673">
        <f>X1950/BB1950</f>
        <v>24</v>
      </c>
      <c r="BB1950" s="673">
        <f>VLOOKUP(AX1950,'Item Master Data'!$A:$G,7,FALSE)</f>
        <v>26</v>
      </c>
      <c r="BC1950" s="673"/>
      <c r="BD1950" s="673">
        <f>W1950-AZ1950</f>
        <v>0</v>
      </c>
      <c r="BE1950" s="593"/>
      <c r="BF1950" s="593"/>
      <c r="BG1950" s="593"/>
      <c r="BH1950" s="593"/>
      <c r="BI1950" s="593"/>
      <c r="BJ1950" s="593"/>
      <c r="BK1950" s="593"/>
      <c r="BL1950" s="593"/>
      <c r="BM1950" s="593"/>
      <c r="BN1950" s="593"/>
      <c r="BO1950" s="593"/>
      <c r="BP1950" s="593"/>
      <c r="BQ1950" s="593"/>
      <c r="BR1950" s="593"/>
      <c r="BS1950" s="593"/>
      <c r="BT1950" s="593"/>
      <c r="BU1950" s="593"/>
      <c r="BV1950" s="593"/>
      <c r="BW1950" s="593"/>
      <c r="BX1950" s="593"/>
      <c r="BY1950" s="593"/>
      <c r="BZ1950" s="593"/>
      <c r="CA1950" s="593"/>
      <c r="CB1950" s="593"/>
      <c r="CC1950" s="593"/>
      <c r="CD1950" s="593"/>
      <c r="CE1950" s="593"/>
      <c r="CF1950" s="593"/>
      <c r="CG1950" s="593"/>
      <c r="CH1950" s="593"/>
      <c r="CI1950" s="593"/>
      <c r="CJ1950" s="593"/>
      <c r="CK1950" s="593"/>
      <c r="CL1950" s="593"/>
      <c r="CM1950" s="593"/>
      <c r="CN1950" s="593"/>
      <c r="CO1950" s="593"/>
      <c r="CP1950" s="593"/>
      <c r="CQ1950" s="593"/>
      <c r="CR1950" s="593"/>
      <c r="CS1950" s="593"/>
      <c r="CT1950" s="593"/>
      <c r="CU1950" s="593"/>
      <c r="CV1950" s="593"/>
      <c r="CW1950" s="593"/>
      <c r="CX1950" s="593"/>
      <c r="CY1950" s="593"/>
      <c r="CZ1950" s="593"/>
      <c r="DA1950" s="593"/>
      <c r="DB1950" s="593"/>
      <c r="DC1950" s="593"/>
      <c r="DD1950" s="593"/>
      <c r="DE1950" s="593"/>
      <c r="DF1950" s="593"/>
      <c r="DG1950" s="593"/>
      <c r="DH1950" s="593"/>
      <c r="DI1950" s="593"/>
      <c r="DJ1950" s="593"/>
      <c r="DK1950" s="593"/>
      <c r="DL1950" s="593"/>
      <c r="DM1950" s="593"/>
      <c r="DN1950" s="593"/>
      <c r="DO1950" s="593"/>
      <c r="DP1950" s="593"/>
      <c r="DQ1950" s="593"/>
      <c r="DR1950" s="593"/>
      <c r="DS1950" s="593"/>
      <c r="DT1950" s="593"/>
      <c r="DU1950" s="593"/>
      <c r="DV1950" s="593"/>
      <c r="DW1950" s="593"/>
      <c r="DX1950" s="593"/>
      <c r="DY1950" s="593"/>
      <c r="DZ1950" s="593"/>
      <c r="EA1950" s="593"/>
      <c r="EB1950" s="593"/>
      <c r="EC1950" s="593"/>
      <c r="ED1950" s="593"/>
      <c r="EE1950" s="593"/>
      <c r="EF1950" s="593"/>
      <c r="EG1950" s="593"/>
      <c r="EH1950" s="593"/>
      <c r="EI1950" s="593"/>
      <c r="EJ1950" s="593"/>
      <c r="EK1950" s="593"/>
      <c r="EL1950" s="593"/>
      <c r="EM1950" s="593"/>
      <c r="EN1950" s="593"/>
      <c r="EO1950" s="593"/>
      <c r="EP1950" s="593"/>
      <c r="EQ1950" s="593"/>
      <c r="ER1950" s="593"/>
      <c r="ES1950" s="593"/>
      <c r="ET1950" s="593"/>
      <c r="EU1950" s="593"/>
      <c r="EV1950" s="593"/>
      <c r="EW1950" s="593"/>
      <c r="EX1950" s="593"/>
      <c r="EY1950" s="593"/>
      <c r="EZ1950" s="593"/>
      <c r="FA1950" s="593"/>
      <c r="FB1950" s="593"/>
      <c r="FC1950" s="593"/>
      <c r="FD1950" s="593"/>
      <c r="FE1950" s="593"/>
      <c r="FF1950" s="593"/>
      <c r="FG1950" s="593"/>
      <c r="FH1950" s="593"/>
      <c r="FI1950" s="593"/>
      <c r="FJ1950" s="593"/>
      <c r="FK1950" s="593"/>
      <c r="FL1950" s="593"/>
      <c r="FM1950" s="593"/>
      <c r="FN1950" s="593"/>
      <c r="FO1950" s="593"/>
      <c r="FP1950" s="593"/>
      <c r="FQ1950" s="593"/>
      <c r="FR1950" s="593"/>
      <c r="FS1950" s="593"/>
      <c r="FT1950" s="593"/>
      <c r="FU1950" s="593"/>
      <c r="FV1950" s="593"/>
      <c r="FW1950" s="593"/>
      <c r="FX1950" s="593"/>
      <c r="FY1950" s="593"/>
      <c r="FZ1950" s="593"/>
      <c r="GA1950" s="593"/>
      <c r="GB1950" s="593"/>
      <c r="GC1950" s="593"/>
      <c r="GD1950" s="593"/>
      <c r="GE1950" s="593"/>
      <c r="GF1950" s="593"/>
      <c r="GG1950" s="593"/>
      <c r="GH1950" s="593"/>
      <c r="GI1950" s="593"/>
      <c r="GJ1950" s="593"/>
      <c r="GK1950" s="593"/>
      <c r="GL1950" s="593"/>
      <c r="GM1950" s="593"/>
      <c r="GN1950" s="593"/>
      <c r="GO1950" s="593"/>
      <c r="GP1950" s="593"/>
      <c r="GQ1950" s="593"/>
      <c r="GR1950" s="593"/>
      <c r="GS1950" s="593"/>
      <c r="GT1950" s="593"/>
      <c r="GU1950" s="593"/>
      <c r="GV1950" s="593"/>
      <c r="GW1950" s="593"/>
      <c r="GX1950" s="593"/>
      <c r="GY1950" s="593"/>
      <c r="GZ1950" s="593"/>
      <c r="HA1950" s="593"/>
      <c r="HB1950" s="593"/>
      <c r="HC1950" s="593"/>
      <c r="HD1950" s="593"/>
      <c r="HE1950" s="593"/>
      <c r="HF1950" s="593"/>
      <c r="HG1950" s="593"/>
      <c r="HH1950" s="593"/>
      <c r="HI1950" s="593"/>
      <c r="HJ1950" s="593"/>
      <c r="HK1950" s="593"/>
      <c r="HL1950" s="593"/>
      <c r="HM1950" s="593"/>
      <c r="HN1950" s="593"/>
      <c r="HO1950" s="593"/>
      <c r="HP1950" s="593"/>
      <c r="HQ1950" s="593"/>
      <c r="HR1950" s="593"/>
      <c r="HS1950" s="593"/>
      <c r="HT1950" s="593"/>
      <c r="HU1950" s="593"/>
      <c r="HV1950" s="593"/>
      <c r="HW1950" s="593"/>
      <c r="HX1950" s="593"/>
      <c r="HY1950" s="593"/>
      <c r="HZ1950" s="593"/>
      <c r="IA1950" s="593"/>
      <c r="IB1950" s="593"/>
      <c r="IC1950" s="593"/>
      <c r="ID1950" s="593"/>
      <c r="IE1950" s="593"/>
      <c r="IF1950" s="593"/>
      <c r="IG1950" s="593"/>
      <c r="IH1950" s="593"/>
      <c r="II1950" s="593"/>
      <c r="IJ1950" s="593"/>
      <c r="IK1950" s="593"/>
      <c r="IL1950" s="593"/>
      <c r="IM1950" s="593"/>
      <c r="IN1950" s="593"/>
      <c r="IO1950" s="593"/>
      <c r="IP1950" s="593"/>
      <c r="IQ1950" s="593"/>
      <c r="IR1950" s="593"/>
      <c r="IS1950" s="593"/>
      <c r="IT1950" s="593"/>
      <c r="IU1950" s="593"/>
      <c r="IV1950" s="593"/>
      <c r="IW1950" s="593"/>
      <c r="IX1950" s="593"/>
      <c r="IY1950" s="593"/>
      <c r="IZ1950" s="593"/>
      <c r="JA1950" s="593"/>
      <c r="JB1950" s="593"/>
      <c r="JC1950" s="593"/>
      <c r="JD1950" s="593"/>
      <c r="JE1950" s="593"/>
      <c r="JF1950" s="593"/>
      <c r="JG1950" s="593"/>
      <c r="JH1950" s="593"/>
      <c r="JI1950" s="593"/>
      <c r="JJ1950" s="593"/>
      <c r="JK1950" s="593"/>
      <c r="JL1950" s="593"/>
      <c r="JM1950" s="593"/>
      <c r="JN1950" s="593"/>
      <c r="JO1950" s="593"/>
      <c r="JP1950" s="593"/>
      <c r="JQ1950" s="593"/>
      <c r="JR1950" s="593"/>
      <c r="JS1950" s="593"/>
      <c r="JT1950" s="593"/>
      <c r="JU1950" s="593"/>
      <c r="JV1950" s="593"/>
      <c r="JW1950" s="593"/>
      <c r="JX1950" s="593"/>
      <c r="JY1950" s="593"/>
      <c r="JZ1950" s="593"/>
      <c r="KA1950" s="593"/>
      <c r="KB1950" s="593"/>
      <c r="KC1950" s="593"/>
      <c r="KD1950" s="593"/>
      <c r="KE1950" s="593"/>
      <c r="KF1950" s="593"/>
      <c r="KG1950" s="593"/>
      <c r="KH1950" s="593"/>
      <c r="KI1950" s="593"/>
      <c r="KJ1950" s="593"/>
      <c r="KK1950" s="593"/>
      <c r="KL1950" s="593"/>
      <c r="KM1950" s="593"/>
      <c r="KN1950" s="593"/>
      <c r="KO1950" s="593"/>
      <c r="KP1950" s="593"/>
      <c r="KQ1950" s="593"/>
      <c r="KR1950" s="593"/>
      <c r="KS1950" s="593"/>
      <c r="KT1950" s="593"/>
      <c r="KU1950" s="593"/>
      <c r="KV1950" s="593"/>
      <c r="KW1950" s="593"/>
      <c r="KX1950" s="593"/>
      <c r="KY1950" s="593"/>
      <c r="KZ1950" s="593"/>
      <c r="LA1950" s="593"/>
      <c r="LB1950" s="593"/>
      <c r="LC1950" s="593"/>
      <c r="LD1950" s="593"/>
      <c r="LE1950" s="593"/>
      <c r="LF1950" s="593"/>
      <c r="LG1950" s="593"/>
      <c r="LH1950" s="593"/>
      <c r="LI1950" s="593"/>
      <c r="LJ1950" s="593"/>
      <c r="LK1950" s="593"/>
      <c r="LL1950" s="593"/>
      <c r="LM1950" s="593"/>
      <c r="LN1950" s="593"/>
      <c r="LO1950" s="593"/>
      <c r="LP1950" s="593"/>
      <c r="LQ1950" s="593"/>
      <c r="LR1950" s="593"/>
      <c r="LS1950" s="593"/>
      <c r="LT1950" s="593"/>
      <c r="LU1950" s="593"/>
      <c r="LV1950" s="593"/>
      <c r="LW1950" s="593"/>
      <c r="LX1950" s="593"/>
      <c r="LY1950" s="593"/>
      <c r="LZ1950" s="593"/>
      <c r="MA1950" s="593"/>
      <c r="MB1950" s="593"/>
      <c r="MC1950" s="593"/>
      <c r="MD1950" s="593"/>
      <c r="ME1950" s="593"/>
      <c r="MF1950" s="593"/>
      <c r="MG1950" s="593"/>
      <c r="MH1950" s="593"/>
      <c r="MI1950" s="593"/>
      <c r="MJ1950" s="593"/>
      <c r="MK1950" s="593"/>
      <c r="ML1950" s="593"/>
      <c r="MM1950" s="593"/>
      <c r="MN1950" s="593"/>
      <c r="MO1950" s="593"/>
      <c r="MP1950" s="593"/>
      <c r="MQ1950" s="593"/>
      <c r="MR1950" s="593"/>
      <c r="MS1950" s="593"/>
      <c r="MT1950" s="593"/>
      <c r="MU1950" s="593"/>
      <c r="MV1950" s="593"/>
      <c r="MW1950" s="593"/>
      <c r="MX1950" s="593"/>
      <c r="MY1950" s="593"/>
      <c r="MZ1950" s="593"/>
      <c r="NA1950" s="593"/>
      <c r="NB1950" s="593"/>
      <c r="NC1950" s="593"/>
      <c r="ND1950" s="593"/>
      <c r="NE1950" s="593"/>
      <c r="NF1950" s="593"/>
      <c r="NG1950" s="593"/>
      <c r="NH1950" s="593"/>
      <c r="NI1950" s="593"/>
      <c r="NJ1950" s="593"/>
      <c r="NK1950" s="593"/>
      <c r="NL1950" s="593"/>
      <c r="NM1950" s="593"/>
      <c r="NN1950" s="593"/>
      <c r="NO1950" s="593"/>
      <c r="NP1950" s="593"/>
      <c r="NQ1950" s="593"/>
      <c r="NR1950" s="593"/>
      <c r="NS1950" s="593"/>
      <c r="NT1950" s="593"/>
      <c r="NU1950" s="593"/>
      <c r="NV1950" s="593"/>
      <c r="NW1950" s="593"/>
      <c r="NX1950" s="593"/>
      <c r="NY1950" s="593"/>
      <c r="NZ1950" s="593"/>
      <c r="OA1950" s="593"/>
      <c r="OB1950" s="593"/>
      <c r="OC1950" s="593"/>
      <c r="OD1950" s="593"/>
      <c r="OE1950" s="593"/>
      <c r="OF1950" s="593"/>
      <c r="OG1950" s="593"/>
      <c r="OH1950" s="593"/>
      <c r="OI1950" s="593"/>
      <c r="OJ1950" s="593"/>
      <c r="OK1950" s="593"/>
      <c r="OL1950" s="593"/>
      <c r="OM1950" s="593"/>
      <c r="ON1950" s="593"/>
      <c r="OO1950" s="593"/>
      <c r="OP1950" s="593"/>
      <c r="OQ1950" s="593"/>
      <c r="OR1950" s="593"/>
      <c r="OS1950" s="593"/>
      <c r="OT1950" s="593"/>
      <c r="OU1950" s="593"/>
      <c r="OV1950" s="593"/>
      <c r="OW1950" s="593"/>
      <c r="OX1950" s="593"/>
      <c r="OY1950" s="593"/>
      <c r="OZ1950" s="593"/>
      <c r="PA1950" s="593"/>
      <c r="PB1950" s="593"/>
      <c r="PC1950" s="593"/>
      <c r="PD1950" s="593"/>
      <c r="PE1950" s="593"/>
      <c r="PF1950" s="593"/>
      <c r="PG1950" s="593"/>
      <c r="PH1950" s="593"/>
      <c r="PI1950" s="593"/>
      <c r="PJ1950" s="593"/>
      <c r="PK1950" s="593"/>
      <c r="PL1950" s="593"/>
      <c r="PM1950" s="593"/>
      <c r="PN1950" s="593"/>
      <c r="PO1950" s="593"/>
      <c r="PP1950" s="593"/>
      <c r="PQ1950" s="593"/>
      <c r="PR1950" s="593"/>
      <c r="PS1950" s="593"/>
      <c r="PT1950" s="593"/>
      <c r="PU1950" s="593"/>
      <c r="PV1950" s="593"/>
      <c r="PW1950" s="593"/>
      <c r="PX1950" s="593"/>
      <c r="PY1950" s="593"/>
      <c r="PZ1950" s="593"/>
      <c r="QA1950" s="593"/>
      <c r="QB1950" s="593"/>
      <c r="QC1950" s="593"/>
      <c r="QD1950" s="593"/>
      <c r="QE1950" s="593"/>
      <c r="QF1950" s="593"/>
      <c r="QG1950" s="593"/>
      <c r="QH1950" s="593"/>
      <c r="QI1950" s="593"/>
      <c r="QJ1950" s="593"/>
      <c r="QK1950" s="593"/>
      <c r="QL1950" s="593"/>
      <c r="QM1950" s="593"/>
      <c r="QN1950" s="593"/>
      <c r="QO1950" s="593"/>
      <c r="QP1950" s="593"/>
      <c r="QQ1950" s="593"/>
      <c r="QR1950" s="593"/>
      <c r="QS1950" s="593"/>
      <c r="QT1950" s="593"/>
      <c r="QU1950" s="593"/>
      <c r="QV1950" s="593"/>
      <c r="QW1950" s="593"/>
      <c r="QX1950" s="593"/>
      <c r="QY1950" s="593"/>
      <c r="QZ1950" s="593"/>
      <c r="RA1950" s="593"/>
      <c r="RB1950" s="593"/>
      <c r="RC1950" s="593"/>
      <c r="RD1950" s="593"/>
      <c r="RE1950" s="593"/>
      <c r="RF1950" s="593"/>
      <c r="RG1950" s="593"/>
      <c r="RH1950" s="593"/>
      <c r="RI1950" s="593"/>
      <c r="RJ1950" s="593"/>
      <c r="RK1950" s="593"/>
      <c r="RL1950" s="593"/>
      <c r="RM1950" s="593"/>
      <c r="RN1950" s="593"/>
      <c r="RO1950" s="593"/>
      <c r="RP1950" s="593"/>
      <c r="RQ1950" s="593"/>
      <c r="RR1950" s="593"/>
      <c r="RS1950" s="593"/>
      <c r="RT1950" s="593"/>
      <c r="RU1950" s="593"/>
      <c r="RV1950" s="593"/>
      <c r="RW1950" s="593"/>
      <c r="RX1950" s="593"/>
      <c r="RY1950" s="593"/>
      <c r="RZ1950" s="593"/>
      <c r="SA1950" s="593"/>
      <c r="SB1950" s="593"/>
      <c r="SC1950" s="593"/>
      <c r="SD1950" s="593"/>
      <c r="SE1950" s="593"/>
      <c r="SF1950" s="593"/>
      <c r="SG1950" s="593"/>
      <c r="SH1950" s="593"/>
      <c r="SI1950" s="593"/>
      <c r="SJ1950" s="593"/>
      <c r="SK1950" s="593"/>
      <c r="SL1950" s="593"/>
      <c r="SM1950" s="593"/>
      <c r="SN1950" s="593"/>
      <c r="SO1950" s="593"/>
      <c r="SP1950" s="593"/>
      <c r="SQ1950" s="593"/>
      <c r="SR1950" s="593"/>
      <c r="SS1950" s="593"/>
      <c r="ST1950" s="593"/>
      <c r="SU1950" s="593"/>
      <c r="SV1950" s="593"/>
      <c r="SW1950" s="593"/>
      <c r="SX1950" s="593"/>
      <c r="SY1950" s="593"/>
      <c r="SZ1950" s="593"/>
      <c r="TA1950" s="593"/>
      <c r="TB1950" s="593"/>
      <c r="TC1950" s="593"/>
      <c r="TD1950" s="593"/>
      <c r="TE1950" s="593"/>
      <c r="TF1950" s="593"/>
      <c r="TG1950" s="593"/>
      <c r="TH1950" s="593"/>
      <c r="TI1950" s="593"/>
      <c r="TJ1950" s="593"/>
      <c r="TK1950" s="593"/>
      <c r="TL1950" s="593"/>
      <c r="TM1950" s="593"/>
      <c r="TN1950" s="593"/>
      <c r="TO1950" s="593"/>
      <c r="TP1950" s="593"/>
      <c r="TQ1950" s="593"/>
      <c r="TR1950" s="593"/>
      <c r="TS1950" s="593"/>
      <c r="TT1950" s="593"/>
      <c r="TU1950" s="593"/>
      <c r="TV1950" s="593"/>
      <c r="TW1950" s="593"/>
      <c r="TX1950" s="593"/>
      <c r="TY1950" s="593"/>
      <c r="TZ1950" s="593"/>
      <c r="UA1950" s="593"/>
      <c r="UB1950" s="593"/>
      <c r="UC1950" s="593"/>
      <c r="UD1950" s="593"/>
      <c r="UE1950" s="593"/>
      <c r="UF1950" s="593"/>
      <c r="UG1950" s="593"/>
      <c r="UH1950" s="593"/>
      <c r="UI1950" s="593"/>
      <c r="UJ1950" s="593"/>
      <c r="UK1950" s="593"/>
      <c r="UL1950" s="593"/>
      <c r="UM1950" s="593"/>
      <c r="UN1950" s="593"/>
      <c r="UO1950" s="593"/>
      <c r="UP1950" s="593"/>
      <c r="UQ1950" s="593"/>
      <c r="UR1950" s="593"/>
      <c r="US1950" s="593"/>
      <c r="UT1950" s="593"/>
      <c r="UU1950" s="593"/>
      <c r="UV1950" s="593"/>
      <c r="UW1950" s="593"/>
      <c r="UX1950" s="593"/>
      <c r="UY1950" s="593"/>
      <c r="UZ1950" s="593"/>
      <c r="VA1950" s="593"/>
      <c r="VB1950" s="593"/>
      <c r="VC1950" s="593"/>
      <c r="VD1950" s="593"/>
      <c r="VE1950" s="593"/>
      <c r="VF1950" s="593"/>
      <c r="VG1950" s="593"/>
      <c r="VH1950" s="593"/>
      <c r="VI1950" s="593"/>
      <c r="VJ1950" s="593"/>
      <c r="VK1950" s="593"/>
      <c r="VL1950" s="593"/>
      <c r="VM1950" s="593"/>
      <c r="VN1950" s="593"/>
      <c r="VO1950" s="593"/>
      <c r="VP1950" s="593"/>
      <c r="VQ1950" s="593"/>
      <c r="VR1950" s="593"/>
      <c r="VS1950" s="593"/>
      <c r="VT1950" s="593"/>
      <c r="VU1950" s="593"/>
      <c r="VV1950" s="593"/>
      <c r="VW1950" s="593"/>
      <c r="VX1950" s="593"/>
      <c r="VY1950" s="593"/>
      <c r="VZ1950" s="593"/>
      <c r="WA1950" s="593"/>
      <c r="WB1950" s="593"/>
      <c r="WC1950" s="593"/>
      <c r="WD1950" s="593"/>
      <c r="WE1950" s="593"/>
      <c r="WF1950" s="593"/>
      <c r="WG1950" s="593"/>
      <c r="WH1950" s="593"/>
      <c r="WI1950" s="593"/>
      <c r="WJ1950" s="593"/>
      <c r="WK1950" s="593"/>
      <c r="WL1950" s="593"/>
      <c r="WM1950" s="593"/>
      <c r="WN1950" s="593"/>
      <c r="WO1950" s="593"/>
      <c r="WP1950" s="593"/>
      <c r="WQ1950" s="593"/>
      <c r="WR1950" s="593"/>
      <c r="WS1950" s="593"/>
      <c r="WT1950" s="593"/>
      <c r="WU1950" s="593"/>
      <c r="WV1950" s="593"/>
      <c r="WW1950" s="593"/>
      <c r="WX1950" s="593"/>
      <c r="WY1950" s="593"/>
      <c r="WZ1950" s="593"/>
      <c r="XA1950" s="593"/>
      <c r="XB1950" s="593"/>
      <c r="XC1950" s="593"/>
      <c r="XD1950" s="593"/>
      <c r="XE1950" s="593"/>
      <c r="XF1950" s="593"/>
      <c r="XG1950" s="593"/>
      <c r="XH1950" s="593"/>
      <c r="XI1950" s="593"/>
      <c r="XJ1950" s="593"/>
      <c r="XK1950" s="593"/>
      <c r="XL1950" s="593"/>
      <c r="XM1950" s="593"/>
      <c r="XN1950" s="593"/>
      <c r="XO1950" s="593"/>
      <c r="XP1950" s="593"/>
      <c r="XQ1950" s="593"/>
      <c r="XR1950" s="593"/>
      <c r="XS1950" s="593"/>
      <c r="XT1950" s="593"/>
      <c r="XU1950" s="593"/>
      <c r="XV1950" s="593"/>
      <c r="XW1950" s="593"/>
      <c r="XX1950" s="593"/>
      <c r="XY1950" s="593"/>
      <c r="XZ1950" s="593"/>
      <c r="YA1950" s="593"/>
      <c r="YB1950" s="593"/>
      <c r="YC1950" s="593"/>
      <c r="YD1950" s="593"/>
      <c r="YE1950" s="593"/>
      <c r="YF1950" s="593"/>
      <c r="YG1950" s="593"/>
      <c r="YH1950" s="593"/>
      <c r="YI1950" s="593"/>
      <c r="YJ1950" s="593"/>
      <c r="YK1950" s="593"/>
      <c r="YL1950" s="593"/>
      <c r="YM1950" s="593"/>
      <c r="YN1950" s="593"/>
      <c r="YO1950" s="593"/>
      <c r="YP1950" s="593"/>
      <c r="YQ1950" s="593"/>
      <c r="YR1950" s="593"/>
      <c r="YS1950" s="593"/>
      <c r="YT1950" s="593"/>
      <c r="YU1950" s="593"/>
      <c r="YV1950" s="593"/>
      <c r="YW1950" s="593"/>
      <c r="YX1950" s="593"/>
      <c r="YY1950" s="593"/>
      <c r="YZ1950" s="593"/>
      <c r="ZA1950" s="593"/>
      <c r="ZB1950" s="593"/>
      <c r="ZC1950" s="593"/>
      <c r="ZD1950" s="593"/>
      <c r="ZE1950" s="593"/>
      <c r="ZF1950" s="593"/>
      <c r="ZG1950" s="593"/>
      <c r="ZH1950" s="593"/>
      <c r="ZI1950" s="593"/>
      <c r="ZJ1950" s="593"/>
      <c r="ZK1950" s="593"/>
      <c r="ZL1950" s="593"/>
      <c r="ZM1950" s="593"/>
      <c r="ZN1950" s="593"/>
      <c r="ZO1950" s="593"/>
      <c r="ZP1950" s="593"/>
      <c r="ZQ1950" s="593"/>
      <c r="ZR1950" s="593"/>
      <c r="ZS1950" s="593"/>
      <c r="ZT1950" s="593"/>
      <c r="ZU1950" s="593"/>
      <c r="ZV1950" s="593"/>
      <c r="ZW1950" s="593"/>
      <c r="ZX1950" s="593"/>
      <c r="ZY1950" s="593"/>
      <c r="ZZ1950" s="593"/>
      <c r="AAA1950" s="593"/>
      <c r="AAB1950" s="593"/>
      <c r="AAC1950" s="593"/>
      <c r="AAD1950" s="593"/>
      <c r="AAE1950" s="593"/>
      <c r="AAF1950" s="593"/>
      <c r="AAG1950" s="593"/>
      <c r="AAH1950" s="593"/>
      <c r="AAI1950" s="593"/>
      <c r="AAJ1950" s="593"/>
      <c r="AAK1950" s="593"/>
      <c r="AAL1950" s="593"/>
      <c r="AAM1950" s="593"/>
      <c r="AAN1950" s="593"/>
      <c r="AAO1950" s="593"/>
      <c r="AAP1950" s="593"/>
      <c r="AAQ1950" s="593"/>
      <c r="AAR1950" s="593"/>
      <c r="AAS1950" s="593"/>
      <c r="AAT1950" s="593"/>
      <c r="AAU1950" s="593"/>
      <c r="AAV1950" s="593"/>
      <c r="AAW1950" s="593"/>
      <c r="AAX1950" s="593"/>
      <c r="AAY1950" s="593"/>
      <c r="AAZ1950" s="593"/>
      <c r="ABA1950" s="593"/>
      <c r="ABB1950" s="593"/>
      <c r="ABC1950" s="593"/>
      <c r="ABD1950" s="593"/>
      <c r="ABE1950" s="593"/>
      <c r="ABF1950" s="593"/>
      <c r="ABG1950" s="593"/>
      <c r="ABH1950" s="593"/>
      <c r="ABI1950" s="593"/>
      <c r="ABJ1950" s="593"/>
      <c r="ABK1950" s="593"/>
      <c r="ABL1950" s="593"/>
      <c r="ABM1950" s="593"/>
      <c r="ABN1950" s="593"/>
      <c r="ABO1950" s="593"/>
      <c r="ABP1950" s="593"/>
      <c r="ABQ1950" s="593"/>
      <c r="ABR1950" s="593"/>
      <c r="ABS1950" s="593"/>
      <c r="ABT1950" s="593"/>
      <c r="ABU1950" s="593"/>
      <c r="ABV1950" s="593"/>
      <c r="ABW1950" s="593"/>
      <c r="ABX1950" s="593"/>
      <c r="ABY1950" s="593"/>
      <c r="ABZ1950" s="593"/>
      <c r="ACA1950" s="593"/>
      <c r="ACB1950" s="593"/>
      <c r="ACC1950" s="593"/>
      <c r="ACD1950" s="593"/>
      <c r="ACE1950" s="593"/>
      <c r="ACF1950" s="593"/>
      <c r="ACG1950" s="593"/>
      <c r="ACH1950" s="593"/>
      <c r="ACI1950" s="593"/>
      <c r="ACJ1950" s="593"/>
      <c r="ACK1950" s="593"/>
      <c r="ACL1950" s="593"/>
      <c r="ACM1950" s="593"/>
      <c r="ACN1950" s="593"/>
      <c r="ACO1950" s="593"/>
      <c r="ACP1950" s="593"/>
      <c r="ACQ1950" s="593"/>
      <c r="ACR1950" s="593"/>
      <c r="ACS1950" s="593"/>
      <c r="ACT1950" s="593"/>
      <c r="ACU1950" s="593"/>
      <c r="ACV1950" s="593"/>
      <c r="ACW1950" s="593"/>
      <c r="ACX1950" s="593"/>
      <c r="ACY1950" s="593"/>
      <c r="ACZ1950" s="593"/>
      <c r="ADA1950" s="593"/>
      <c r="ADB1950" s="593"/>
      <c r="ADC1950" s="593"/>
      <c r="ADD1950" s="593"/>
      <c r="ADE1950" s="593"/>
      <c r="ADF1950" s="593"/>
      <c r="ADG1950" s="593"/>
      <c r="ADH1950" s="593"/>
      <c r="ADI1950" s="593"/>
      <c r="ADJ1950" s="593"/>
      <c r="ADK1950" s="593"/>
      <c r="ADL1950" s="593"/>
      <c r="ADM1950" s="593"/>
      <c r="ADN1950" s="593"/>
      <c r="ADO1950" s="593"/>
      <c r="ADP1950" s="593"/>
      <c r="ADQ1950" s="593"/>
      <c r="ADR1950" s="593"/>
      <c r="ADS1950" s="593"/>
      <c r="ADT1950" s="593"/>
      <c r="ADU1950" s="593"/>
      <c r="ADV1950" s="593"/>
      <c r="ADW1950" s="593"/>
      <c r="ADX1950" s="593"/>
      <c r="ADY1950" s="593"/>
      <c r="ADZ1950" s="593"/>
      <c r="AEA1950" s="593"/>
      <c r="AEB1950" s="593"/>
      <c r="AEC1950" s="593"/>
      <c r="AED1950" s="593"/>
      <c r="AEE1950" s="593"/>
      <c r="AEF1950" s="593"/>
      <c r="AEG1950" s="593"/>
      <c r="AEH1950" s="593"/>
      <c r="AEI1950" s="593"/>
      <c r="AEJ1950" s="593"/>
      <c r="AEK1950" s="593"/>
      <c r="AEL1950" s="593"/>
      <c r="AEM1950" s="593"/>
      <c r="AEN1950" s="593"/>
      <c r="AEO1950" s="593"/>
      <c r="AEP1950" s="593"/>
      <c r="AEQ1950" s="593"/>
      <c r="AER1950" s="593"/>
      <c r="AES1950" s="593"/>
      <c r="AET1950" s="593"/>
      <c r="AEU1950" s="593"/>
      <c r="AEV1950" s="593"/>
      <c r="AEW1950" s="593"/>
      <c r="AEX1950" s="593"/>
      <c r="AEY1950" s="593"/>
      <c r="AEZ1950" s="593"/>
      <c r="AFA1950" s="593"/>
      <c r="AFB1950" s="593"/>
      <c r="AFC1950" s="593"/>
      <c r="AFD1950" s="593"/>
      <c r="AFE1950" s="593"/>
      <c r="AFF1950" s="593"/>
      <c r="AFG1950" s="593"/>
      <c r="AFH1950" s="593"/>
      <c r="AFI1950" s="593"/>
      <c r="AFJ1950" s="593"/>
      <c r="AFK1950" s="593"/>
      <c r="AFL1950" s="593"/>
      <c r="AFM1950" s="593"/>
      <c r="AFN1950" s="593"/>
      <c r="AFO1950" s="593"/>
      <c r="AFP1950" s="593"/>
      <c r="AFQ1950" s="593"/>
      <c r="AFR1950" s="593"/>
      <c r="AFS1950" s="593"/>
      <c r="AFT1950" s="593"/>
      <c r="AFU1950" s="593"/>
      <c r="AFV1950" s="593"/>
      <c r="AFW1950" s="593"/>
      <c r="AFX1950" s="593"/>
      <c r="AFY1950" s="593"/>
      <c r="AFZ1950" s="593"/>
      <c r="AGA1950" s="593"/>
      <c r="AGB1950" s="593"/>
      <c r="AGC1950" s="593"/>
      <c r="AGD1950" s="593"/>
      <c r="AGE1950" s="593"/>
      <c r="AGF1950" s="593"/>
      <c r="AGG1950" s="593"/>
      <c r="AGH1950" s="593"/>
      <c r="AGI1950" s="593"/>
      <c r="AGJ1950" s="593"/>
      <c r="AGK1950" s="593"/>
      <c r="AGL1950" s="593"/>
      <c r="AGM1950" s="593"/>
      <c r="AGN1950" s="593"/>
      <c r="AGO1950" s="593"/>
      <c r="AGP1950" s="593"/>
      <c r="AGQ1950" s="593"/>
      <c r="AGR1950" s="593"/>
      <c r="AGS1950" s="593"/>
      <c r="AGT1950" s="593"/>
      <c r="AGU1950" s="593"/>
      <c r="AGV1950" s="593"/>
      <c r="AGW1950" s="593"/>
      <c r="AGX1950" s="593"/>
      <c r="AGY1950" s="593"/>
      <c r="AGZ1950" s="593"/>
      <c r="AHA1950" s="593"/>
      <c r="AHB1950" s="593"/>
      <c r="AHC1950" s="593"/>
      <c r="AHD1950" s="593"/>
      <c r="AHE1950" s="593"/>
      <c r="AHF1950" s="593"/>
      <c r="AHG1950" s="593"/>
      <c r="AHH1950" s="593"/>
      <c r="AHI1950" s="593"/>
      <c r="AHJ1950" s="593"/>
      <c r="AHK1950" s="593"/>
      <c r="AHL1950" s="593"/>
      <c r="AHM1950" s="593"/>
      <c r="AHN1950" s="593"/>
      <c r="AHO1950" s="593"/>
      <c r="AHP1950" s="593"/>
      <c r="AHQ1950" s="593"/>
      <c r="AHR1950" s="593"/>
      <c r="AHS1950" s="593"/>
      <c r="AHT1950" s="593"/>
      <c r="AHU1950" s="593"/>
      <c r="AHV1950" s="593"/>
      <c r="AHW1950" s="593"/>
      <c r="AHX1950" s="593"/>
      <c r="AHY1950" s="593"/>
      <c r="AHZ1950" s="593"/>
      <c r="AIA1950" s="593"/>
      <c r="AIB1950" s="593"/>
      <c r="AIC1950" s="593"/>
      <c r="AID1950" s="593"/>
      <c r="AIE1950" s="593"/>
      <c r="AIF1950" s="593"/>
      <c r="AIG1950" s="593"/>
      <c r="AIH1950" s="593"/>
      <c r="AII1950" s="593"/>
      <c r="AIJ1950" s="593"/>
      <c r="AIK1950" s="593"/>
      <c r="AIL1950" s="593"/>
      <c r="AIM1950" s="593"/>
      <c r="AIN1950" s="593"/>
      <c r="AIO1950" s="593"/>
      <c r="AIP1950" s="593"/>
      <c r="AIQ1950" s="593"/>
      <c r="AIR1950" s="593"/>
      <c r="AIS1950" s="593"/>
      <c r="AIT1950" s="593"/>
      <c r="AIU1950" s="593"/>
      <c r="AIV1950" s="593"/>
      <c r="AIW1950" s="593"/>
      <c r="AIX1950" s="593"/>
      <c r="AIY1950" s="593"/>
      <c r="AIZ1950" s="593"/>
      <c r="AJA1950" s="593"/>
      <c r="AJB1950" s="593"/>
      <c r="AJC1950" s="593"/>
      <c r="AJD1950" s="593"/>
      <c r="AJE1950" s="593"/>
      <c r="AJF1950" s="593"/>
      <c r="AJG1950" s="593"/>
      <c r="AJH1950" s="593"/>
      <c r="AJI1950" s="593"/>
      <c r="AJJ1950" s="593"/>
      <c r="AJK1950" s="593"/>
      <c r="AJL1950" s="593"/>
      <c r="AJM1950" s="593"/>
      <c r="AJN1950" s="593"/>
      <c r="AJO1950" s="593"/>
      <c r="AJP1950" s="593"/>
      <c r="AJQ1950" s="593"/>
      <c r="AJR1950" s="593"/>
      <c r="AJS1950" s="593"/>
      <c r="AJT1950" s="593"/>
      <c r="AJU1950" s="593"/>
      <c r="AJV1950" s="593"/>
      <c r="AJW1950" s="593"/>
      <c r="AJX1950" s="593"/>
      <c r="AJY1950" s="593"/>
      <c r="AJZ1950" s="593"/>
      <c r="AKA1950" s="593"/>
      <c r="AKB1950" s="593"/>
      <c r="AKC1950" s="593"/>
      <c r="AKD1950" s="593"/>
      <c r="AKE1950" s="593"/>
      <c r="AKF1950" s="593"/>
      <c r="AKG1950" s="593"/>
      <c r="AKH1950" s="593"/>
      <c r="AKI1950" s="593"/>
      <c r="AKJ1950" s="593"/>
      <c r="AKK1950" s="593"/>
      <c r="AKL1950" s="593"/>
      <c r="AKM1950" s="593"/>
      <c r="AKN1950" s="593"/>
      <c r="AKO1950" s="593"/>
      <c r="AKP1950" s="593"/>
      <c r="AKQ1950" s="593"/>
      <c r="AKR1950" s="593"/>
      <c r="AKS1950" s="593"/>
      <c r="AKT1950" s="593"/>
      <c r="AKU1950" s="593"/>
      <c r="AKV1950" s="593"/>
      <c r="AKW1950" s="593"/>
      <c r="AKX1950" s="593"/>
      <c r="AKY1950" s="593"/>
      <c r="AKZ1950" s="593"/>
      <c r="ALA1950" s="593"/>
      <c r="ALB1950" s="593"/>
      <c r="ALC1950" s="593"/>
      <c r="ALD1950" s="593"/>
      <c r="ALE1950" s="593"/>
      <c r="ALF1950" s="593"/>
      <c r="ALG1950" s="593"/>
      <c r="ALH1950" s="593"/>
      <c r="ALI1950" s="593"/>
      <c r="ALJ1950" s="593"/>
      <c r="ALK1950" s="593"/>
      <c r="ALL1950" s="593"/>
      <c r="ALM1950" s="593"/>
      <c r="ALN1950" s="593"/>
      <c r="ALO1950" s="593"/>
      <c r="ALP1950" s="593"/>
      <c r="ALQ1950" s="593"/>
      <c r="ALR1950" s="593"/>
      <c r="ALS1950" s="593"/>
      <c r="ALT1950" s="593"/>
      <c r="ALU1950" s="593"/>
      <c r="ALV1950" s="593"/>
      <c r="ALW1950" s="593"/>
      <c r="ALX1950" s="593"/>
      <c r="ALY1950" s="593"/>
      <c r="ALZ1950" s="593"/>
      <c r="AMA1950" s="593"/>
      <c r="AMB1950" s="593"/>
      <c r="AMC1950" s="593"/>
      <c r="AMD1950" s="593"/>
      <c r="AME1950" s="593"/>
      <c r="AMF1950" s="593"/>
      <c r="AMG1950" s="593"/>
      <c r="AMH1950" s="593"/>
      <c r="AMI1950" s="593"/>
      <c r="AMJ1950" s="593"/>
      <c r="AMK1950" s="593"/>
      <c r="AML1950" s="593"/>
      <c r="AMM1950" s="593"/>
      <c r="AMN1950" s="593"/>
      <c r="AMO1950" s="593"/>
      <c r="AMP1950" s="593"/>
      <c r="AMQ1950" s="593"/>
      <c r="AMR1950" s="593"/>
      <c r="AMS1950" s="593"/>
      <c r="AMT1950" s="593"/>
      <c r="AMU1950" s="593"/>
      <c r="AMV1950" s="593"/>
      <c r="AMW1950" s="593"/>
      <c r="AMX1950" s="593"/>
      <c r="AMY1950" s="593"/>
      <c r="AMZ1950" s="593"/>
      <c r="ANA1950" s="593"/>
      <c r="ANB1950" s="593"/>
      <c r="ANC1950" s="593"/>
      <c r="AND1950" s="593"/>
      <c r="ANE1950" s="593"/>
      <c r="ANF1950" s="593"/>
      <c r="ANG1950" s="593"/>
      <c r="ANH1950" s="593"/>
      <c r="ANI1950" s="593"/>
      <c r="ANJ1950" s="593"/>
      <c r="ANK1950" s="593"/>
      <c r="ANL1950" s="593"/>
      <c r="ANM1950" s="593"/>
      <c r="ANN1950" s="593"/>
      <c r="ANO1950" s="593"/>
      <c r="ANP1950" s="593"/>
      <c r="ANQ1950" s="593"/>
      <c r="ANR1950" s="593"/>
      <c r="ANS1950" s="593"/>
      <c r="ANT1950" s="593"/>
      <c r="ANU1950" s="593"/>
      <c r="ANV1950" s="593"/>
      <c r="ANW1950" s="593"/>
      <c r="ANX1950" s="593"/>
      <c r="ANY1950" s="593"/>
      <c r="ANZ1950" s="593"/>
      <c r="AOA1950" s="593"/>
      <c r="AOB1950" s="593"/>
      <c r="AOC1950" s="593"/>
      <c r="AOD1950" s="593"/>
      <c r="AOE1950" s="593"/>
      <c r="AOF1950" s="593"/>
      <c r="AOG1950" s="593"/>
      <c r="AOH1950" s="593"/>
      <c r="AOI1950" s="593"/>
      <c r="AOJ1950" s="593"/>
      <c r="AOK1950" s="593"/>
      <c r="AOL1950" s="593"/>
      <c r="AOM1950" s="593"/>
      <c r="AON1950" s="593"/>
      <c r="AOO1950" s="593"/>
      <c r="AOP1950" s="593"/>
      <c r="AOQ1950" s="593"/>
      <c r="AOR1950" s="593"/>
      <c r="AOS1950" s="593"/>
      <c r="AOT1950" s="593"/>
      <c r="AOU1950" s="593"/>
      <c r="AOV1950" s="593"/>
      <c r="AOW1950" s="593"/>
      <c r="AOX1950" s="593"/>
      <c r="AOY1950" s="593"/>
      <c r="AOZ1950" s="593"/>
      <c r="APA1950" s="593"/>
      <c r="APB1950" s="593"/>
      <c r="APC1950" s="593"/>
      <c r="APD1950" s="593"/>
      <c r="APE1950" s="593"/>
      <c r="APF1950" s="593"/>
      <c r="APG1950" s="593"/>
      <c r="APH1950" s="593"/>
      <c r="API1950" s="593"/>
      <c r="APJ1950" s="593"/>
      <c r="APK1950" s="593"/>
      <c r="APL1950" s="593"/>
      <c r="APM1950" s="593"/>
      <c r="APN1950" s="593"/>
      <c r="APO1950" s="593"/>
      <c r="APP1950" s="593"/>
      <c r="APQ1950" s="593"/>
      <c r="APR1950" s="593"/>
      <c r="APS1950" s="593"/>
      <c r="APT1950" s="593"/>
      <c r="APU1950" s="593"/>
      <c r="APV1950" s="593"/>
      <c r="APW1950" s="593"/>
      <c r="APX1950" s="593"/>
      <c r="APY1950" s="593"/>
      <c r="APZ1950" s="593"/>
      <c r="AQA1950" s="593"/>
      <c r="AQB1950" s="593"/>
      <c r="AQC1950" s="593"/>
      <c r="AQD1950" s="593"/>
      <c r="AQE1950" s="593"/>
      <c r="AQF1950" s="593"/>
      <c r="AQG1950" s="593"/>
      <c r="AQH1950" s="593"/>
      <c r="AQI1950" s="593"/>
      <c r="AQJ1950" s="593"/>
      <c r="AQK1950" s="593"/>
      <c r="AQL1950" s="593"/>
      <c r="AQM1950" s="593"/>
      <c r="AQN1950" s="593"/>
      <c r="AQO1950" s="593"/>
      <c r="AQP1950" s="593"/>
      <c r="AQQ1950" s="593"/>
      <c r="AQR1950" s="593"/>
      <c r="AQS1950" s="593"/>
      <c r="AQT1950" s="593"/>
      <c r="AQU1950" s="593"/>
      <c r="AQV1950" s="593"/>
      <c r="AQW1950" s="593"/>
      <c r="AQX1950" s="593"/>
      <c r="AQY1950" s="593"/>
      <c r="AQZ1950" s="593"/>
      <c r="ARA1950" s="593"/>
      <c r="ARB1950" s="593"/>
      <c r="ARC1950" s="593"/>
      <c r="ARD1950" s="593"/>
      <c r="ARE1950" s="593"/>
      <c r="ARF1950" s="593"/>
      <c r="ARG1950" s="593"/>
      <c r="ARH1950" s="593"/>
      <c r="ARI1950" s="593"/>
      <c r="ARJ1950" s="593"/>
      <c r="ARK1950" s="593"/>
      <c r="ARL1950" s="593"/>
      <c r="ARM1950" s="593"/>
      <c r="ARN1950" s="593"/>
      <c r="ARO1950" s="593"/>
      <c r="ARP1950" s="593"/>
      <c r="ARQ1950" s="593"/>
      <c r="ARR1950" s="593"/>
      <c r="ARS1950" s="593"/>
      <c r="ART1950" s="593"/>
      <c r="ARU1950" s="593"/>
      <c r="ARV1950" s="593"/>
      <c r="ARW1950" s="593"/>
      <c r="ARX1950" s="593"/>
      <c r="ARY1950" s="593"/>
      <c r="ARZ1950" s="593"/>
      <c r="ASA1950" s="593"/>
      <c r="ASB1950" s="593"/>
      <c r="ASC1950" s="593"/>
      <c r="ASD1950" s="593"/>
      <c r="ASE1950" s="593"/>
      <c r="ASF1950" s="593"/>
      <c r="ASG1950" s="593"/>
      <c r="ASH1950" s="593"/>
      <c r="ASI1950" s="593"/>
      <c r="ASJ1950" s="593"/>
      <c r="ASK1950" s="593"/>
      <c r="ASL1950" s="593"/>
      <c r="ASM1950" s="593"/>
      <c r="ASN1950" s="593"/>
      <c r="ASO1950" s="593"/>
      <c r="ASP1950" s="593"/>
      <c r="ASQ1950" s="593"/>
      <c r="ASR1950" s="593"/>
      <c r="ASS1950" s="593"/>
      <c r="AST1950" s="593"/>
      <c r="ASU1950" s="593"/>
      <c r="ASV1950" s="593"/>
      <c r="ASW1950" s="593"/>
      <c r="ASX1950" s="593"/>
      <c r="ASY1950" s="593"/>
      <c r="ASZ1950" s="593"/>
      <c r="ATA1950" s="593"/>
      <c r="ATB1950" s="593"/>
      <c r="ATC1950" s="593"/>
      <c r="ATD1950" s="593"/>
      <c r="ATE1950" s="593"/>
      <c r="ATF1950" s="593"/>
      <c r="ATG1950" s="593"/>
      <c r="ATH1950" s="593"/>
      <c r="ATI1950" s="593"/>
      <c r="ATJ1950" s="593"/>
      <c r="ATK1950" s="593"/>
      <c r="ATL1950" s="593"/>
      <c r="ATM1950" s="593"/>
      <c r="ATN1950" s="593"/>
      <c r="ATO1950" s="593"/>
      <c r="ATP1950" s="593"/>
      <c r="ATQ1950" s="593"/>
      <c r="ATR1950" s="593"/>
      <c r="ATS1950" s="593"/>
      <c r="ATT1950" s="593"/>
      <c r="ATU1950" s="593"/>
      <c r="ATV1950" s="593"/>
      <c r="ATW1950" s="593"/>
      <c r="ATX1950" s="593"/>
      <c r="ATY1950" s="593"/>
      <c r="ATZ1950" s="593"/>
      <c r="AUA1950" s="593"/>
      <c r="AUB1950" s="593"/>
      <c r="AUC1950" s="593"/>
      <c r="AUD1950" s="593"/>
      <c r="AUE1950" s="593"/>
      <c r="AUF1950" s="593"/>
      <c r="AUG1950" s="593"/>
      <c r="AUH1950" s="593"/>
      <c r="AUI1950" s="593"/>
      <c r="AUJ1950" s="593"/>
      <c r="AUK1950" s="593"/>
      <c r="AUL1950" s="593"/>
      <c r="AUM1950" s="593"/>
      <c r="AUN1950" s="593"/>
      <c r="AUO1950" s="593"/>
      <c r="AUP1950" s="593"/>
      <c r="AUQ1950" s="593"/>
      <c r="AUR1950" s="593"/>
      <c r="AUS1950" s="593"/>
      <c r="AUT1950" s="593"/>
      <c r="AUU1950" s="593"/>
      <c r="AUV1950" s="593"/>
      <c r="AUW1950" s="593"/>
      <c r="AUX1950" s="593"/>
      <c r="AUY1950" s="593"/>
      <c r="AUZ1950" s="593"/>
      <c r="AVA1950" s="593"/>
      <c r="AVB1950" s="593"/>
      <c r="AVC1950" s="593"/>
      <c r="AVD1950" s="593"/>
      <c r="AVE1950" s="593"/>
      <c r="AVF1950" s="593"/>
      <c r="AVG1950" s="593"/>
      <c r="AVH1950" s="593"/>
      <c r="AVI1950" s="593"/>
      <c r="AVJ1950" s="593"/>
      <c r="AVK1950" s="593"/>
    </row>
    <row r="1951" spans="1:1259">
      <c r="A1951" s="715"/>
      <c r="B1951" s="564"/>
      <c r="C1951" s="564"/>
      <c r="D1951" s="676" t="s">
        <v>1067</v>
      </c>
      <c r="E1951" s="524"/>
      <c r="F1951" s="665" t="s">
        <v>1152</v>
      </c>
      <c r="G1951" s="676">
        <v>2022</v>
      </c>
      <c r="H1951" s="665">
        <v>4</v>
      </c>
      <c r="I1951" s="687"/>
      <c r="J1951" s="666" t="s">
        <v>1126</v>
      </c>
      <c r="K1951" s="676" t="s">
        <v>1627</v>
      </c>
      <c r="L1951" s="677" t="s">
        <v>1578</v>
      </c>
      <c r="M1951" s="677">
        <v>44468</v>
      </c>
      <c r="N1951" s="677" t="s">
        <v>1603</v>
      </c>
      <c r="O1951" s="677"/>
      <c r="P1951" s="666">
        <v>44630</v>
      </c>
      <c r="Q1951" s="666">
        <v>44664</v>
      </c>
      <c r="R1951" s="666">
        <v>44669</v>
      </c>
      <c r="S1951" s="665" t="s">
        <v>1580</v>
      </c>
      <c r="T1951" s="665">
        <v>60</v>
      </c>
      <c r="U1951" s="665" t="s">
        <v>1612</v>
      </c>
      <c r="V1951" s="665" t="s">
        <v>1591</v>
      </c>
      <c r="W1951" s="678">
        <v>400</v>
      </c>
      <c r="X1951" s="551">
        <v>624</v>
      </c>
      <c r="Y1951" s="693">
        <v>249600</v>
      </c>
      <c r="Z1951" s="667">
        <v>0.48</v>
      </c>
      <c r="AA1951" s="682">
        <f>Y1951*Z1951</f>
        <v>119808</v>
      </c>
      <c r="AB1951" s="521"/>
      <c r="AC1951" s="668">
        <v>0</v>
      </c>
      <c r="AD1951" s="676"/>
      <c r="AE1951" s="669"/>
      <c r="AF1951" s="695">
        <f>AA1951+AD1951+AE1951</f>
        <v>119808</v>
      </c>
      <c r="AG1951" s="665" t="s">
        <v>47</v>
      </c>
      <c r="AH1951" s="641"/>
      <c r="AI1951" s="676">
        <v>75</v>
      </c>
      <c r="AJ1951" s="665" t="s">
        <v>1597</v>
      </c>
      <c r="AK1951" s="676" t="s">
        <v>1075</v>
      </c>
      <c r="AL1951" s="696">
        <v>21075</v>
      </c>
      <c r="AM1951" s="665" t="s">
        <v>52</v>
      </c>
      <c r="AN1951" s="665" t="s">
        <v>1585</v>
      </c>
      <c r="AO1951" s="665"/>
      <c r="AP1951" s="676" t="s">
        <v>92</v>
      </c>
      <c r="AQ1951" s="676" t="s">
        <v>37</v>
      </c>
      <c r="AR1951" s="676"/>
      <c r="AS1951" s="523" t="s">
        <v>1077</v>
      </c>
      <c r="AT1951" s="523"/>
      <c r="AU1951" s="523"/>
      <c r="AV1951" s="674"/>
      <c r="AW1951" s="673" t="str">
        <f>U1951</f>
        <v>30390256H</v>
      </c>
      <c r="AX1951" s="673" cm="1">
        <f t="array" ref="AX1951">SUM(MID(0&amp;AW1951,LARGE(INDEX(ISNUMBER(--MID(AW1951,ROW($1:$8),1))*ROW($1:$8),),ROW($1:$8))+1,1)*10^ROW($1:$8)/10)</f>
        <v>30390256</v>
      </c>
      <c r="AY1951" s="673" t="str">
        <f>VLOOKUP($AX1951,'Item Master Data'!$A:$F,3,FALSE)</f>
        <v>T400H</v>
      </c>
      <c r="AZ1951" s="673">
        <f>VLOOKUP($AX1951,'Item Master Data'!$A:$F,6,FALSE)</f>
        <v>400</v>
      </c>
      <c r="BA1951" s="673">
        <f>X1951/BB1951</f>
        <v>24</v>
      </c>
      <c r="BB1951" s="673">
        <f>VLOOKUP(AX1951,'Item Master Data'!$A:$G,7,FALSE)</f>
        <v>26</v>
      </c>
      <c r="BC1951" s="673"/>
      <c r="BD1951" s="673">
        <f>W1951-AZ1951</f>
        <v>0</v>
      </c>
      <c r="BE1951" s="672"/>
      <c r="BF1951" s="672"/>
      <c r="BG1951" s="672"/>
      <c r="BH1951" s="672"/>
      <c r="BI1951" s="672"/>
      <c r="BJ1951" s="672"/>
      <c r="BK1951" s="672"/>
      <c r="BL1951" s="672"/>
      <c r="BM1951" s="672"/>
      <c r="BN1951" s="672"/>
      <c r="BO1951" s="672"/>
      <c r="BP1951" s="672"/>
      <c r="BQ1951" s="672"/>
      <c r="BR1951" s="672"/>
      <c r="BS1951" s="672"/>
      <c r="BT1951" s="672"/>
      <c r="BU1951" s="672"/>
      <c r="BV1951" s="672"/>
      <c r="BW1951" s="672"/>
      <c r="BX1951" s="672"/>
      <c r="BY1951" s="672"/>
      <c r="BZ1951" s="672"/>
      <c r="CA1951" s="672"/>
      <c r="CB1951" s="672"/>
      <c r="CC1951" s="672"/>
      <c r="CD1951" s="672"/>
      <c r="CE1951" s="672"/>
      <c r="CF1951" s="672"/>
      <c r="CG1951" s="672"/>
      <c r="CH1951" s="672"/>
      <c r="CI1951" s="672"/>
      <c r="CJ1951" s="672"/>
      <c r="CK1951" s="672"/>
      <c r="CL1951" s="672"/>
      <c r="CM1951" s="672"/>
      <c r="CN1951" s="672"/>
      <c r="CO1951" s="672"/>
      <c r="CP1951" s="672"/>
      <c r="CQ1951" s="672"/>
      <c r="CR1951" s="672"/>
      <c r="CS1951" s="672"/>
      <c r="CT1951" s="672"/>
      <c r="CU1951" s="672"/>
      <c r="CV1951" s="672"/>
      <c r="CW1951" s="672"/>
      <c r="CX1951" s="672"/>
      <c r="CY1951" s="672"/>
      <c r="CZ1951" s="672"/>
      <c r="DA1951" s="672"/>
      <c r="DB1951" s="672"/>
      <c r="DC1951" s="672"/>
      <c r="DD1951" s="672"/>
      <c r="DE1951" s="672"/>
      <c r="DF1951" s="672"/>
      <c r="DG1951" s="672"/>
      <c r="DH1951" s="672"/>
      <c r="DI1951" s="672"/>
      <c r="DJ1951" s="672"/>
      <c r="DK1951" s="672"/>
      <c r="DL1951" s="672"/>
      <c r="DM1951" s="672"/>
      <c r="DN1951" s="672"/>
      <c r="DO1951" s="672"/>
      <c r="DP1951" s="672"/>
      <c r="DQ1951" s="672"/>
      <c r="DR1951" s="672"/>
      <c r="DS1951" s="672"/>
      <c r="DT1951" s="672"/>
      <c r="DU1951" s="672"/>
      <c r="DV1951" s="672"/>
      <c r="DW1951" s="672"/>
      <c r="DX1951" s="672"/>
      <c r="DY1951" s="672"/>
      <c r="DZ1951" s="672"/>
      <c r="EA1951" s="672"/>
      <c r="EB1951" s="672"/>
      <c r="EC1951" s="672"/>
      <c r="ED1951" s="672"/>
      <c r="EE1951" s="672"/>
      <c r="EF1951" s="672"/>
      <c r="EG1951" s="672"/>
      <c r="EH1951" s="672"/>
      <c r="EI1951" s="672"/>
      <c r="EJ1951" s="672"/>
      <c r="EK1951" s="672"/>
      <c r="EL1951" s="672"/>
      <c r="EM1951" s="672"/>
      <c r="EN1951" s="672"/>
      <c r="EO1951" s="672"/>
      <c r="EP1951" s="672"/>
      <c r="EQ1951" s="672"/>
      <c r="ER1951" s="672"/>
      <c r="ES1951" s="672"/>
      <c r="ET1951" s="672"/>
      <c r="EU1951" s="672"/>
      <c r="EV1951" s="672"/>
      <c r="EW1951" s="672"/>
      <c r="EX1951" s="672"/>
      <c r="EY1951" s="672"/>
      <c r="EZ1951" s="672"/>
      <c r="FA1951" s="672"/>
      <c r="FB1951" s="672"/>
      <c r="FC1951" s="672"/>
      <c r="FD1951" s="672"/>
      <c r="FE1951" s="672"/>
      <c r="FF1951" s="672"/>
      <c r="FG1951" s="672"/>
      <c r="FH1951" s="672"/>
      <c r="FI1951" s="672"/>
      <c r="FJ1951" s="672"/>
      <c r="FK1951" s="672"/>
      <c r="FL1951" s="672"/>
      <c r="FM1951" s="672"/>
      <c r="FN1951" s="672"/>
      <c r="FO1951" s="672"/>
      <c r="FP1951" s="672"/>
      <c r="FQ1951" s="672"/>
      <c r="FR1951" s="672"/>
      <c r="FS1951" s="672"/>
      <c r="FT1951" s="672"/>
      <c r="FU1951" s="672"/>
      <c r="FV1951" s="672"/>
      <c r="FW1951" s="672"/>
      <c r="FX1951" s="672"/>
      <c r="FY1951" s="672"/>
      <c r="FZ1951" s="672"/>
      <c r="GA1951" s="672"/>
      <c r="GB1951" s="672"/>
      <c r="GC1951" s="672"/>
      <c r="GD1951" s="672"/>
      <c r="GE1951" s="672"/>
      <c r="GF1951" s="672"/>
      <c r="GG1951" s="672"/>
      <c r="GH1951" s="672"/>
      <c r="GI1951" s="672"/>
      <c r="GJ1951" s="672"/>
      <c r="GK1951" s="672"/>
      <c r="GL1951" s="672"/>
      <c r="GM1951" s="672"/>
      <c r="GN1951" s="672"/>
      <c r="GO1951" s="672"/>
      <c r="GP1951" s="672"/>
      <c r="GQ1951" s="672"/>
      <c r="GR1951" s="672"/>
      <c r="GS1951" s="672"/>
      <c r="GT1951" s="672"/>
      <c r="GU1951" s="672"/>
      <c r="GV1951" s="672"/>
      <c r="GW1951" s="672"/>
      <c r="GX1951" s="672"/>
      <c r="GY1951" s="672"/>
      <c r="GZ1951" s="672"/>
      <c r="HA1951" s="672"/>
      <c r="HB1951" s="672"/>
      <c r="HC1951" s="672"/>
      <c r="HD1951" s="672"/>
      <c r="HE1951" s="672"/>
      <c r="HF1951" s="672"/>
      <c r="HG1951" s="672"/>
      <c r="HH1951" s="672"/>
      <c r="HI1951" s="672"/>
      <c r="HJ1951" s="672"/>
      <c r="HK1951" s="672"/>
      <c r="HL1951" s="672"/>
      <c r="HM1951" s="672"/>
      <c r="HN1951" s="672"/>
      <c r="HO1951" s="672"/>
      <c r="HP1951" s="672"/>
      <c r="HQ1951" s="672"/>
      <c r="HR1951" s="672"/>
      <c r="HS1951" s="672"/>
      <c r="HT1951" s="672"/>
      <c r="HU1951" s="672"/>
      <c r="HV1951" s="672"/>
      <c r="HW1951" s="672"/>
      <c r="HX1951" s="672"/>
      <c r="HY1951" s="672"/>
      <c r="HZ1951" s="672"/>
      <c r="IA1951" s="672"/>
      <c r="IB1951" s="672"/>
      <c r="IC1951" s="672"/>
      <c r="ID1951" s="672"/>
      <c r="IE1951" s="672"/>
      <c r="IF1951" s="672"/>
      <c r="IG1951" s="672"/>
      <c r="IH1951" s="672"/>
      <c r="II1951" s="672"/>
      <c r="IJ1951" s="672"/>
      <c r="IK1951" s="672"/>
      <c r="IL1951" s="672"/>
      <c r="IM1951" s="672"/>
      <c r="IN1951" s="672"/>
      <c r="IO1951" s="672"/>
      <c r="IP1951" s="672"/>
      <c r="IQ1951" s="672"/>
      <c r="IR1951" s="672"/>
      <c r="IS1951" s="672"/>
      <c r="IT1951" s="672"/>
      <c r="IU1951" s="672"/>
      <c r="IV1951" s="672"/>
      <c r="IW1951" s="672"/>
      <c r="IX1951" s="672"/>
      <c r="IY1951" s="672"/>
      <c r="IZ1951" s="672"/>
      <c r="JA1951" s="672"/>
      <c r="JB1951" s="672"/>
      <c r="JC1951" s="672"/>
      <c r="JD1951" s="672"/>
      <c r="JE1951" s="672"/>
      <c r="JF1951" s="672"/>
      <c r="JG1951" s="672"/>
      <c r="JH1951" s="672"/>
      <c r="JI1951" s="672"/>
      <c r="JJ1951" s="672"/>
      <c r="JK1951" s="672"/>
      <c r="JL1951" s="672"/>
      <c r="JM1951" s="672"/>
      <c r="JN1951" s="672"/>
      <c r="JO1951" s="672"/>
      <c r="JP1951" s="672"/>
      <c r="JQ1951" s="672"/>
      <c r="JR1951" s="672"/>
      <c r="JS1951" s="672"/>
      <c r="JT1951" s="672"/>
      <c r="JU1951" s="672"/>
      <c r="JV1951" s="672"/>
      <c r="JW1951" s="672"/>
      <c r="JX1951" s="672"/>
      <c r="JY1951" s="672"/>
      <c r="JZ1951" s="672"/>
      <c r="KA1951" s="672"/>
      <c r="KB1951" s="672"/>
      <c r="KC1951" s="672"/>
      <c r="KD1951" s="672"/>
      <c r="KE1951" s="672"/>
      <c r="KF1951" s="672"/>
      <c r="KG1951" s="672"/>
      <c r="KH1951" s="672"/>
      <c r="KI1951" s="672"/>
      <c r="KJ1951" s="672"/>
      <c r="KK1951" s="672"/>
      <c r="KL1951" s="672"/>
      <c r="KM1951" s="672"/>
      <c r="KN1951" s="672"/>
      <c r="KO1951" s="672"/>
      <c r="KP1951" s="672"/>
      <c r="KQ1951" s="672"/>
      <c r="KR1951" s="672"/>
      <c r="KS1951" s="672"/>
      <c r="KT1951" s="672"/>
      <c r="KU1951" s="672"/>
      <c r="KV1951" s="672"/>
      <c r="KW1951" s="672"/>
      <c r="KX1951" s="672"/>
      <c r="KY1951" s="672"/>
      <c r="KZ1951" s="672"/>
      <c r="LA1951" s="672"/>
      <c r="LB1951" s="672"/>
      <c r="LC1951" s="672"/>
      <c r="LD1951" s="672"/>
      <c r="LE1951" s="672"/>
      <c r="LF1951" s="672"/>
      <c r="LG1951" s="672"/>
      <c r="LH1951" s="672"/>
      <c r="LI1951" s="672"/>
      <c r="LJ1951" s="672"/>
      <c r="LK1951" s="672"/>
      <c r="LL1951" s="672"/>
      <c r="LM1951" s="672"/>
      <c r="LN1951" s="672"/>
      <c r="LO1951" s="672"/>
      <c r="LP1951" s="672"/>
      <c r="LQ1951" s="672"/>
      <c r="LR1951" s="672"/>
      <c r="LS1951" s="672"/>
      <c r="LT1951" s="672"/>
      <c r="LU1951" s="672"/>
      <c r="LV1951" s="672"/>
      <c r="LW1951" s="672"/>
      <c r="LX1951" s="672"/>
      <c r="LY1951" s="672"/>
      <c r="LZ1951" s="672"/>
      <c r="MA1951" s="672"/>
      <c r="MB1951" s="672"/>
      <c r="MC1951" s="672"/>
      <c r="MD1951" s="672"/>
      <c r="ME1951" s="672"/>
      <c r="MF1951" s="672"/>
      <c r="MG1951" s="672"/>
      <c r="MH1951" s="672"/>
      <c r="MI1951" s="672"/>
      <c r="MJ1951" s="672"/>
      <c r="MK1951" s="672"/>
      <c r="ML1951" s="672"/>
      <c r="MM1951" s="672"/>
      <c r="MN1951" s="672"/>
      <c r="MO1951" s="672"/>
      <c r="MP1951" s="672"/>
      <c r="MQ1951" s="672"/>
      <c r="MR1951" s="672"/>
      <c r="MS1951" s="672"/>
      <c r="MT1951" s="672"/>
      <c r="MU1951" s="672"/>
      <c r="MV1951" s="672"/>
      <c r="MW1951" s="672"/>
      <c r="MX1951" s="672"/>
      <c r="MY1951" s="672"/>
      <c r="MZ1951" s="672"/>
      <c r="NA1951" s="672"/>
      <c r="NB1951" s="672"/>
      <c r="NC1951" s="672"/>
      <c r="ND1951" s="672"/>
      <c r="NE1951" s="672"/>
      <c r="NF1951" s="672"/>
      <c r="NG1951" s="672"/>
      <c r="NH1951" s="672"/>
      <c r="NI1951" s="672"/>
      <c r="NJ1951" s="672"/>
      <c r="NK1951" s="672"/>
      <c r="NL1951" s="672"/>
      <c r="NM1951" s="672"/>
      <c r="NN1951" s="672"/>
      <c r="NO1951" s="672"/>
      <c r="NP1951" s="672"/>
      <c r="NQ1951" s="672"/>
      <c r="NR1951" s="672"/>
      <c r="NS1951" s="672"/>
      <c r="NT1951" s="672"/>
      <c r="NU1951" s="672"/>
      <c r="NV1951" s="672"/>
      <c r="NW1951" s="672"/>
      <c r="NX1951" s="672"/>
      <c r="NY1951" s="672"/>
      <c r="NZ1951" s="672"/>
      <c r="OA1951" s="672"/>
      <c r="OB1951" s="672"/>
      <c r="OC1951" s="672"/>
      <c r="OD1951" s="672"/>
      <c r="OE1951" s="672"/>
      <c r="OF1951" s="672"/>
      <c r="OG1951" s="672"/>
      <c r="OH1951" s="672"/>
      <c r="OI1951" s="672"/>
      <c r="OJ1951" s="672"/>
      <c r="OK1951" s="672"/>
      <c r="OL1951" s="672"/>
      <c r="OM1951" s="672"/>
      <c r="ON1951" s="672"/>
      <c r="OO1951" s="672"/>
      <c r="OP1951" s="672"/>
      <c r="OQ1951" s="672"/>
      <c r="OR1951" s="672"/>
      <c r="OS1951" s="672"/>
      <c r="OT1951" s="672"/>
      <c r="OU1951" s="672"/>
      <c r="OV1951" s="672"/>
      <c r="OW1951" s="672"/>
      <c r="OX1951" s="672"/>
      <c r="OY1951" s="672"/>
      <c r="OZ1951" s="672"/>
      <c r="PA1951" s="672"/>
      <c r="PB1951" s="672"/>
      <c r="PC1951" s="672"/>
      <c r="PD1951" s="672"/>
      <c r="PE1951" s="672"/>
      <c r="PF1951" s="672"/>
      <c r="PG1951" s="672"/>
      <c r="PH1951" s="672"/>
      <c r="PI1951" s="672"/>
      <c r="PJ1951" s="672"/>
      <c r="PK1951" s="672"/>
      <c r="PL1951" s="672"/>
      <c r="PM1951" s="672"/>
      <c r="PN1951" s="672"/>
      <c r="PO1951" s="672"/>
      <c r="PP1951" s="672"/>
      <c r="PQ1951" s="672"/>
      <c r="PR1951" s="672"/>
      <c r="PS1951" s="672"/>
      <c r="PT1951" s="672"/>
      <c r="PU1951" s="672"/>
      <c r="PV1951" s="672"/>
      <c r="PW1951" s="672"/>
      <c r="PX1951" s="672"/>
      <c r="PY1951" s="672"/>
      <c r="PZ1951" s="672"/>
      <c r="QA1951" s="672"/>
      <c r="QB1951" s="672"/>
      <c r="QC1951" s="672"/>
      <c r="QD1951" s="672"/>
      <c r="QE1951" s="672"/>
      <c r="QF1951" s="672"/>
      <c r="QG1951" s="672"/>
      <c r="QH1951" s="672"/>
      <c r="QI1951" s="672"/>
      <c r="QJ1951" s="672"/>
      <c r="QK1951" s="672"/>
      <c r="QL1951" s="672"/>
      <c r="QM1951" s="672"/>
      <c r="QN1951" s="672"/>
      <c r="QO1951" s="672"/>
      <c r="QP1951" s="672"/>
      <c r="QQ1951" s="672"/>
      <c r="QR1951" s="672"/>
      <c r="QS1951" s="672"/>
      <c r="QT1951" s="672"/>
      <c r="QU1951" s="672"/>
      <c r="QV1951" s="672"/>
      <c r="QW1951" s="672"/>
      <c r="QX1951" s="672"/>
      <c r="QY1951" s="672"/>
      <c r="QZ1951" s="672"/>
      <c r="RA1951" s="672"/>
      <c r="RB1951" s="672"/>
      <c r="RC1951" s="672"/>
      <c r="RD1951" s="672"/>
      <c r="RE1951" s="672"/>
      <c r="RF1951" s="672"/>
      <c r="RG1951" s="672"/>
      <c r="RH1951" s="672"/>
      <c r="RI1951" s="672"/>
      <c r="RJ1951" s="672"/>
      <c r="RK1951" s="672"/>
      <c r="RL1951" s="672"/>
      <c r="RM1951" s="672"/>
      <c r="RN1951" s="672"/>
      <c r="RO1951" s="672"/>
      <c r="RP1951" s="672"/>
      <c r="RQ1951" s="672"/>
      <c r="RR1951" s="672"/>
      <c r="RS1951" s="672"/>
      <c r="RT1951" s="672"/>
      <c r="RU1951" s="672"/>
      <c r="RV1951" s="672"/>
      <c r="RW1951" s="672"/>
      <c r="RX1951" s="672"/>
      <c r="RY1951" s="672"/>
      <c r="RZ1951" s="672"/>
      <c r="SA1951" s="672"/>
      <c r="SB1951" s="672"/>
      <c r="SC1951" s="672"/>
      <c r="SD1951" s="672"/>
      <c r="SE1951" s="672"/>
      <c r="SF1951" s="672"/>
      <c r="SG1951" s="672"/>
      <c r="SH1951" s="672"/>
      <c r="SI1951" s="672"/>
      <c r="SJ1951" s="672"/>
      <c r="SK1951" s="672"/>
      <c r="SL1951" s="672"/>
      <c r="SM1951" s="672"/>
      <c r="SN1951" s="672"/>
      <c r="SO1951" s="672"/>
      <c r="SP1951" s="672"/>
      <c r="SQ1951" s="672"/>
      <c r="SR1951" s="672"/>
      <c r="SS1951" s="672"/>
      <c r="ST1951" s="672"/>
      <c r="SU1951" s="672"/>
      <c r="SV1951" s="672"/>
      <c r="SW1951" s="672"/>
      <c r="SX1951" s="672"/>
      <c r="SY1951" s="672"/>
      <c r="SZ1951" s="672"/>
      <c r="TA1951" s="672"/>
      <c r="TB1951" s="672"/>
      <c r="TC1951" s="672"/>
      <c r="TD1951" s="672"/>
      <c r="TE1951" s="672"/>
      <c r="TF1951" s="672"/>
      <c r="TG1951" s="672"/>
      <c r="TH1951" s="672"/>
      <c r="TI1951" s="672"/>
      <c r="TJ1951" s="672"/>
      <c r="TK1951" s="672"/>
      <c r="TL1951" s="672"/>
      <c r="TM1951" s="672"/>
      <c r="TN1951" s="672"/>
      <c r="TO1951" s="672"/>
      <c r="TP1951" s="672"/>
      <c r="TQ1951" s="672"/>
      <c r="TR1951" s="672"/>
      <c r="TS1951" s="672"/>
      <c r="TT1951" s="672"/>
      <c r="TU1951" s="672"/>
      <c r="TV1951" s="672"/>
      <c r="TW1951" s="672"/>
      <c r="TX1951" s="672"/>
      <c r="TY1951" s="672"/>
      <c r="TZ1951" s="672"/>
      <c r="UA1951" s="672"/>
      <c r="UB1951" s="672"/>
      <c r="UC1951" s="672"/>
      <c r="UD1951" s="672"/>
      <c r="UE1951" s="672"/>
      <c r="UF1951" s="672"/>
      <c r="UG1951" s="672"/>
      <c r="UH1951" s="672"/>
      <c r="UI1951" s="672"/>
      <c r="UJ1951" s="672"/>
      <c r="UK1951" s="672"/>
      <c r="UL1951" s="672"/>
      <c r="UM1951" s="672"/>
      <c r="UN1951" s="672"/>
      <c r="UO1951" s="672"/>
      <c r="UP1951" s="672"/>
      <c r="UQ1951" s="672"/>
      <c r="UR1951" s="672"/>
      <c r="US1951" s="672"/>
      <c r="UT1951" s="672"/>
      <c r="UU1951" s="672"/>
      <c r="UV1951" s="672"/>
      <c r="UW1951" s="672"/>
      <c r="UX1951" s="672"/>
      <c r="UY1951" s="672"/>
      <c r="UZ1951" s="672"/>
      <c r="VA1951" s="672"/>
      <c r="VB1951" s="672"/>
      <c r="VC1951" s="672"/>
      <c r="VD1951" s="672"/>
      <c r="VE1951" s="672"/>
      <c r="VF1951" s="672"/>
      <c r="VG1951" s="672"/>
      <c r="VH1951" s="672"/>
      <c r="VI1951" s="672"/>
      <c r="VJ1951" s="672"/>
      <c r="VK1951" s="672"/>
      <c r="VL1951" s="672"/>
      <c r="VM1951" s="672"/>
      <c r="VN1951" s="672"/>
      <c r="VO1951" s="672"/>
      <c r="VP1951" s="672"/>
      <c r="VQ1951" s="672"/>
      <c r="VR1951" s="672"/>
      <c r="VS1951" s="672"/>
      <c r="VT1951" s="672"/>
      <c r="VU1951" s="672"/>
      <c r="VV1951" s="672"/>
      <c r="VW1951" s="672"/>
      <c r="VX1951" s="672"/>
      <c r="VY1951" s="672"/>
      <c r="VZ1951" s="672"/>
      <c r="WA1951" s="672"/>
      <c r="WB1951" s="672"/>
      <c r="WC1951" s="672"/>
      <c r="WD1951" s="672"/>
      <c r="WE1951" s="672"/>
      <c r="WF1951" s="672"/>
      <c r="WG1951" s="672"/>
      <c r="WH1951" s="672"/>
      <c r="WI1951" s="672"/>
      <c r="WJ1951" s="672"/>
      <c r="WK1951" s="672"/>
      <c r="WL1951" s="672"/>
      <c r="WM1951" s="672"/>
      <c r="WN1951" s="672"/>
      <c r="WO1951" s="672"/>
      <c r="WP1951" s="672"/>
      <c r="WQ1951" s="672"/>
      <c r="WR1951" s="672"/>
      <c r="WS1951" s="672"/>
      <c r="WT1951" s="672"/>
      <c r="WU1951" s="672"/>
      <c r="WV1951" s="672"/>
      <c r="WW1951" s="672"/>
      <c r="WX1951" s="672"/>
      <c r="WY1951" s="672"/>
      <c r="WZ1951" s="672"/>
      <c r="XA1951" s="672"/>
      <c r="XB1951" s="672"/>
      <c r="XC1951" s="672"/>
      <c r="XD1951" s="672"/>
      <c r="XE1951" s="672"/>
      <c r="XF1951" s="672"/>
      <c r="XG1951" s="672"/>
      <c r="XH1951" s="672"/>
      <c r="XI1951" s="672"/>
      <c r="XJ1951" s="672"/>
      <c r="XK1951" s="672"/>
      <c r="XL1951" s="672"/>
      <c r="XM1951" s="672"/>
      <c r="XN1951" s="672"/>
      <c r="XO1951" s="672"/>
      <c r="XP1951" s="672"/>
      <c r="XQ1951" s="672"/>
      <c r="XR1951" s="672"/>
      <c r="XS1951" s="672"/>
      <c r="XT1951" s="672"/>
      <c r="XU1951" s="672"/>
      <c r="XV1951" s="672"/>
      <c r="XW1951" s="672"/>
      <c r="XX1951" s="672"/>
      <c r="XY1951" s="672"/>
      <c r="XZ1951" s="672"/>
      <c r="YA1951" s="672"/>
      <c r="YB1951" s="672"/>
      <c r="YC1951" s="672"/>
      <c r="YD1951" s="672"/>
      <c r="YE1951" s="672"/>
      <c r="YF1951" s="672"/>
      <c r="YG1951" s="672"/>
      <c r="YH1951" s="672"/>
      <c r="YI1951" s="672"/>
      <c r="YJ1951" s="672"/>
      <c r="YK1951" s="672"/>
      <c r="YL1951" s="672"/>
      <c r="YM1951" s="672"/>
      <c r="YN1951" s="672"/>
      <c r="YO1951" s="672"/>
      <c r="YP1951" s="672"/>
      <c r="YQ1951" s="672"/>
      <c r="YR1951" s="672"/>
      <c r="YS1951" s="672"/>
      <c r="YT1951" s="672"/>
      <c r="YU1951" s="672"/>
      <c r="YV1951" s="672"/>
      <c r="YW1951" s="672"/>
      <c r="YX1951" s="672"/>
      <c r="YY1951" s="672"/>
      <c r="YZ1951" s="672"/>
      <c r="ZA1951" s="672"/>
      <c r="ZB1951" s="672"/>
      <c r="ZC1951" s="672"/>
      <c r="ZD1951" s="672"/>
      <c r="ZE1951" s="672"/>
      <c r="ZF1951" s="672"/>
      <c r="ZG1951" s="672"/>
      <c r="ZH1951" s="672"/>
      <c r="ZI1951" s="672"/>
      <c r="ZJ1951" s="672"/>
      <c r="ZK1951" s="672"/>
      <c r="ZL1951" s="672"/>
      <c r="ZM1951" s="672"/>
      <c r="ZN1951" s="672"/>
      <c r="ZO1951" s="672"/>
      <c r="ZP1951" s="672"/>
      <c r="ZQ1951" s="672"/>
      <c r="ZR1951" s="672"/>
      <c r="ZS1951" s="672"/>
      <c r="ZT1951" s="672"/>
      <c r="ZU1951" s="672"/>
      <c r="ZV1951" s="672"/>
      <c r="ZW1951" s="672"/>
      <c r="ZX1951" s="672"/>
      <c r="ZY1951" s="672"/>
      <c r="ZZ1951" s="672"/>
      <c r="AAA1951" s="672"/>
      <c r="AAB1951" s="672"/>
      <c r="AAC1951" s="672"/>
      <c r="AAD1951" s="672"/>
      <c r="AAE1951" s="672"/>
      <c r="AAF1951" s="672"/>
      <c r="AAG1951" s="672"/>
      <c r="AAH1951" s="672"/>
      <c r="AAI1951" s="672"/>
      <c r="AAJ1951" s="672"/>
      <c r="AAK1951" s="672"/>
      <c r="AAL1951" s="672"/>
      <c r="AAM1951" s="672"/>
      <c r="AAN1951" s="672"/>
      <c r="AAO1951" s="672"/>
      <c r="AAP1951" s="672"/>
      <c r="AAQ1951" s="672"/>
      <c r="AAR1951" s="672"/>
      <c r="AAS1951" s="672"/>
      <c r="AAT1951" s="672"/>
      <c r="AAU1951" s="672"/>
      <c r="AAV1951" s="672"/>
      <c r="AAW1951" s="672"/>
      <c r="AAX1951" s="672"/>
      <c r="AAY1951" s="672"/>
      <c r="AAZ1951" s="672"/>
      <c r="ABA1951" s="672"/>
      <c r="ABB1951" s="672"/>
      <c r="ABC1951" s="672"/>
      <c r="ABD1951" s="672"/>
      <c r="ABE1951" s="672"/>
      <c r="ABF1951" s="672"/>
      <c r="ABG1951" s="672"/>
      <c r="ABH1951" s="672"/>
      <c r="ABI1951" s="672"/>
      <c r="ABJ1951" s="672"/>
      <c r="ABK1951" s="672"/>
      <c r="ABL1951" s="672"/>
      <c r="ABM1951" s="672"/>
      <c r="ABN1951" s="672"/>
      <c r="ABO1951" s="672"/>
      <c r="ABP1951" s="672"/>
      <c r="ABQ1951" s="672"/>
      <c r="ABR1951" s="672"/>
      <c r="ABS1951" s="672"/>
      <c r="ABT1951" s="672"/>
      <c r="ABU1951" s="672"/>
      <c r="ABV1951" s="672"/>
      <c r="ABW1951" s="672"/>
      <c r="ABX1951" s="672"/>
      <c r="ABY1951" s="672"/>
      <c r="ABZ1951" s="672"/>
      <c r="ACA1951" s="672"/>
      <c r="ACB1951" s="672"/>
      <c r="ACC1951" s="672"/>
      <c r="ACD1951" s="672"/>
      <c r="ACE1951" s="672"/>
      <c r="ACF1951" s="672"/>
      <c r="ACG1951" s="672"/>
      <c r="ACH1951" s="672"/>
      <c r="ACI1951" s="672"/>
      <c r="ACJ1951" s="672"/>
      <c r="ACK1951" s="672"/>
      <c r="ACL1951" s="672"/>
      <c r="ACM1951" s="672"/>
      <c r="ACN1951" s="672"/>
      <c r="ACO1951" s="672"/>
      <c r="ACP1951" s="672"/>
      <c r="ACQ1951" s="672"/>
      <c r="ACR1951" s="672"/>
      <c r="ACS1951" s="672"/>
      <c r="ACT1951" s="672"/>
      <c r="ACU1951" s="672"/>
      <c r="ACV1951" s="672"/>
      <c r="ACW1951" s="672"/>
      <c r="ACX1951" s="672"/>
      <c r="ACY1951" s="672"/>
      <c r="ACZ1951" s="672"/>
      <c r="ADA1951" s="672"/>
      <c r="ADB1951" s="672"/>
      <c r="ADC1951" s="672"/>
      <c r="ADD1951" s="672"/>
      <c r="ADE1951" s="672"/>
      <c r="ADF1951" s="672"/>
      <c r="ADG1951" s="672"/>
      <c r="ADH1951" s="672"/>
      <c r="ADI1951" s="672"/>
      <c r="ADJ1951" s="672"/>
      <c r="ADK1951" s="672"/>
      <c r="ADL1951" s="672"/>
      <c r="ADM1951" s="672"/>
      <c r="ADN1951" s="672"/>
      <c r="ADO1951" s="672"/>
      <c r="ADP1951" s="672"/>
      <c r="ADQ1951" s="672"/>
      <c r="ADR1951" s="672"/>
      <c r="ADS1951" s="672"/>
      <c r="ADT1951" s="672"/>
      <c r="ADU1951" s="672"/>
      <c r="ADV1951" s="672"/>
      <c r="ADW1951" s="672"/>
      <c r="ADX1951" s="672"/>
      <c r="ADY1951" s="672"/>
      <c r="ADZ1951" s="672"/>
      <c r="AEA1951" s="672"/>
      <c r="AEB1951" s="672"/>
      <c r="AEC1951" s="672"/>
      <c r="AED1951" s="672"/>
      <c r="AEE1951" s="672"/>
      <c r="AEF1951" s="672"/>
      <c r="AEG1951" s="672"/>
      <c r="AEH1951" s="672"/>
      <c r="AEI1951" s="672"/>
      <c r="AEJ1951" s="672"/>
      <c r="AEK1951" s="672"/>
      <c r="AEL1951" s="672"/>
      <c r="AEM1951" s="672"/>
      <c r="AEN1951" s="672"/>
      <c r="AEO1951" s="672"/>
      <c r="AEP1951" s="672"/>
      <c r="AEQ1951" s="672"/>
      <c r="AER1951" s="672"/>
      <c r="AES1951" s="672"/>
      <c r="AET1951" s="672"/>
      <c r="AEU1951" s="672"/>
      <c r="AEV1951" s="672"/>
      <c r="AEW1951" s="672"/>
      <c r="AEX1951" s="672"/>
      <c r="AEY1951" s="672"/>
      <c r="AEZ1951" s="672"/>
      <c r="AFA1951" s="672"/>
      <c r="AFB1951" s="672"/>
      <c r="AFC1951" s="672"/>
      <c r="AFD1951" s="672"/>
      <c r="AFE1951" s="672"/>
      <c r="AFF1951" s="672"/>
      <c r="AFG1951" s="672"/>
      <c r="AFH1951" s="672"/>
      <c r="AFI1951" s="672"/>
      <c r="AFJ1951" s="672"/>
      <c r="AFK1951" s="672"/>
      <c r="AFL1951" s="672"/>
      <c r="AFM1951" s="672"/>
      <c r="AFN1951" s="672"/>
      <c r="AFO1951" s="672"/>
      <c r="AFP1951" s="672"/>
      <c r="AFQ1951" s="672"/>
      <c r="AFR1951" s="672"/>
      <c r="AFS1951" s="672"/>
      <c r="AFT1951" s="672"/>
      <c r="AFU1951" s="672"/>
      <c r="AFV1951" s="672"/>
      <c r="AFW1951" s="672"/>
      <c r="AFX1951" s="672"/>
      <c r="AFY1951" s="672"/>
      <c r="AFZ1951" s="672"/>
      <c r="AGA1951" s="672"/>
      <c r="AGB1951" s="672"/>
      <c r="AGC1951" s="672"/>
      <c r="AGD1951" s="672"/>
      <c r="AGE1951" s="672"/>
      <c r="AGF1951" s="672"/>
      <c r="AGG1951" s="672"/>
      <c r="AGH1951" s="672"/>
      <c r="AGI1951" s="672"/>
      <c r="AGJ1951" s="672"/>
      <c r="AGK1951" s="672"/>
      <c r="AGL1951" s="672"/>
      <c r="AGM1951" s="672"/>
      <c r="AGN1951" s="672"/>
      <c r="AGO1951" s="672"/>
      <c r="AGP1951" s="672"/>
      <c r="AGQ1951" s="672"/>
      <c r="AGR1951" s="672"/>
      <c r="AGS1951" s="672"/>
      <c r="AGT1951" s="672"/>
      <c r="AGU1951" s="672"/>
      <c r="AGV1951" s="672"/>
      <c r="AGW1951" s="672"/>
      <c r="AGX1951" s="672"/>
      <c r="AGY1951" s="672"/>
      <c r="AGZ1951" s="672"/>
      <c r="AHA1951" s="672"/>
      <c r="AHB1951" s="672"/>
      <c r="AHC1951" s="672"/>
      <c r="AHD1951" s="672"/>
      <c r="AHE1951" s="672"/>
      <c r="AHF1951" s="672"/>
      <c r="AHG1951" s="672"/>
      <c r="AHH1951" s="672"/>
      <c r="AHI1951" s="672"/>
      <c r="AHJ1951" s="672"/>
      <c r="AHK1951" s="672"/>
      <c r="AHL1951" s="672"/>
      <c r="AHM1951" s="672"/>
      <c r="AHN1951" s="672"/>
      <c r="AHO1951" s="672"/>
      <c r="AHP1951" s="672"/>
      <c r="AHQ1951" s="672"/>
      <c r="AHR1951" s="672"/>
      <c r="AHS1951" s="672"/>
      <c r="AHT1951" s="672"/>
      <c r="AHU1951" s="672"/>
      <c r="AHV1951" s="672"/>
      <c r="AHW1951" s="672"/>
      <c r="AHX1951" s="672"/>
      <c r="AHY1951" s="672"/>
      <c r="AHZ1951" s="672"/>
      <c r="AIA1951" s="672"/>
      <c r="AIB1951" s="672"/>
      <c r="AIC1951" s="672"/>
      <c r="AID1951" s="672"/>
      <c r="AIE1951" s="672"/>
      <c r="AIF1951" s="672"/>
      <c r="AIG1951" s="672"/>
      <c r="AIH1951" s="672"/>
      <c r="AII1951" s="672"/>
      <c r="AIJ1951" s="672"/>
      <c r="AIK1951" s="672"/>
      <c r="AIL1951" s="672"/>
      <c r="AIM1951" s="672"/>
      <c r="AIN1951" s="672"/>
      <c r="AIO1951" s="672"/>
      <c r="AIP1951" s="672"/>
      <c r="AIQ1951" s="672"/>
      <c r="AIR1951" s="672"/>
      <c r="AIS1951" s="672"/>
      <c r="AIT1951" s="672"/>
      <c r="AIU1951" s="672"/>
      <c r="AIV1951" s="672"/>
      <c r="AIW1951" s="672"/>
      <c r="AIX1951" s="672"/>
      <c r="AIY1951" s="672"/>
      <c r="AIZ1951" s="672"/>
      <c r="AJA1951" s="672"/>
      <c r="AJB1951" s="672"/>
      <c r="AJC1951" s="672"/>
      <c r="AJD1951" s="672"/>
      <c r="AJE1951" s="672"/>
      <c r="AJF1951" s="672"/>
      <c r="AJG1951" s="672"/>
      <c r="AJH1951" s="672"/>
      <c r="AJI1951" s="672"/>
      <c r="AJJ1951" s="672"/>
      <c r="AJK1951" s="672"/>
      <c r="AJL1951" s="672"/>
      <c r="AJM1951" s="672"/>
      <c r="AJN1951" s="672"/>
      <c r="AJO1951" s="672"/>
      <c r="AJP1951" s="672"/>
      <c r="AJQ1951" s="672"/>
      <c r="AJR1951" s="672"/>
      <c r="AJS1951" s="672"/>
      <c r="AJT1951" s="672"/>
      <c r="AJU1951" s="672"/>
      <c r="AJV1951" s="672"/>
      <c r="AJW1951" s="672"/>
      <c r="AJX1951" s="672"/>
      <c r="AJY1951" s="672"/>
      <c r="AJZ1951" s="672"/>
      <c r="AKA1951" s="672"/>
      <c r="AKB1951" s="672"/>
      <c r="AKC1951" s="672"/>
      <c r="AKD1951" s="672"/>
      <c r="AKE1951" s="672"/>
      <c r="AKF1951" s="672"/>
      <c r="AKG1951" s="672"/>
      <c r="AKH1951" s="672"/>
      <c r="AKI1951" s="672"/>
      <c r="AKJ1951" s="672"/>
      <c r="AKK1951" s="672"/>
      <c r="AKL1951" s="672"/>
      <c r="AKM1951" s="672"/>
      <c r="AKN1951" s="672"/>
      <c r="AKO1951" s="672"/>
      <c r="AKP1951" s="672"/>
      <c r="AKQ1951" s="672"/>
      <c r="AKR1951" s="672"/>
      <c r="AKS1951" s="672"/>
      <c r="AKT1951" s="672"/>
      <c r="AKU1951" s="672"/>
      <c r="AKV1951" s="672"/>
      <c r="AKW1951" s="672"/>
      <c r="AKX1951" s="672"/>
      <c r="AKY1951" s="672"/>
      <c r="AKZ1951" s="672"/>
      <c r="ALA1951" s="672"/>
      <c r="ALB1951" s="672"/>
      <c r="ALC1951" s="672"/>
      <c r="ALD1951" s="672"/>
      <c r="ALE1951" s="672"/>
      <c r="ALF1951" s="672"/>
      <c r="ALG1951" s="672"/>
      <c r="ALH1951" s="672"/>
      <c r="ALI1951" s="672"/>
      <c r="ALJ1951" s="672"/>
      <c r="ALK1951" s="672"/>
      <c r="ALL1951" s="672"/>
      <c r="ALM1951" s="672"/>
      <c r="ALN1951" s="672"/>
      <c r="ALO1951" s="672"/>
      <c r="ALP1951" s="672"/>
      <c r="ALQ1951" s="672"/>
      <c r="ALR1951" s="672"/>
      <c r="ALS1951" s="672"/>
      <c r="ALT1951" s="672"/>
      <c r="ALU1951" s="672"/>
      <c r="ALV1951" s="672"/>
      <c r="ALW1951" s="672"/>
      <c r="ALX1951" s="672"/>
      <c r="ALY1951" s="672"/>
      <c r="ALZ1951" s="672"/>
      <c r="AMA1951" s="672"/>
      <c r="AMB1951" s="672"/>
      <c r="AMC1951" s="672"/>
      <c r="AMD1951" s="672"/>
      <c r="AME1951" s="672"/>
      <c r="AMF1951" s="672"/>
      <c r="AMG1951" s="672"/>
      <c r="AMH1951" s="672"/>
      <c r="AMI1951" s="672"/>
      <c r="AMJ1951" s="672"/>
      <c r="AMK1951" s="672"/>
      <c r="AML1951" s="672"/>
      <c r="AMM1951" s="672"/>
      <c r="AMN1951" s="672"/>
      <c r="AMO1951" s="672"/>
      <c r="AMP1951" s="672"/>
      <c r="AMQ1951" s="672"/>
      <c r="AMR1951" s="672"/>
      <c r="AMS1951" s="672"/>
      <c r="AMT1951" s="672"/>
      <c r="AMU1951" s="672"/>
      <c r="AMV1951" s="672"/>
      <c r="AMW1951" s="672"/>
      <c r="AMX1951" s="672"/>
      <c r="AMY1951" s="672"/>
      <c r="AMZ1951" s="672"/>
      <c r="ANA1951" s="672"/>
      <c r="ANB1951" s="672"/>
      <c r="ANC1951" s="672"/>
      <c r="AND1951" s="672"/>
      <c r="ANE1951" s="672"/>
      <c r="ANF1951" s="672"/>
      <c r="ANG1951" s="672"/>
      <c r="ANH1951" s="672"/>
      <c r="ANI1951" s="672"/>
      <c r="ANJ1951" s="672"/>
      <c r="ANK1951" s="672"/>
      <c r="ANL1951" s="672"/>
      <c r="ANM1951" s="672"/>
      <c r="ANN1951" s="672"/>
      <c r="ANO1951" s="672"/>
      <c r="ANP1951" s="672"/>
      <c r="ANQ1951" s="672"/>
      <c r="ANR1951" s="672"/>
      <c r="ANS1951" s="672"/>
      <c r="ANT1951" s="672"/>
      <c r="ANU1951" s="672"/>
      <c r="ANV1951" s="672"/>
      <c r="ANW1951" s="672"/>
      <c r="ANX1951" s="672"/>
      <c r="ANY1951" s="672"/>
      <c r="ANZ1951" s="672"/>
      <c r="AOA1951" s="672"/>
      <c r="AOB1951" s="672"/>
      <c r="AOC1951" s="672"/>
      <c r="AOD1951" s="672"/>
      <c r="AOE1951" s="672"/>
      <c r="AOF1951" s="672"/>
      <c r="AOG1951" s="672"/>
      <c r="AOH1951" s="672"/>
      <c r="AOI1951" s="672"/>
      <c r="AOJ1951" s="672"/>
      <c r="AOK1951" s="672"/>
      <c r="AOL1951" s="672"/>
      <c r="AOM1951" s="672"/>
      <c r="AON1951" s="672"/>
      <c r="AOO1951" s="672"/>
      <c r="AOP1951" s="672"/>
      <c r="AOQ1951" s="672"/>
      <c r="AOR1951" s="672"/>
      <c r="AOS1951" s="672"/>
      <c r="AOT1951" s="672"/>
      <c r="AOU1951" s="672"/>
      <c r="AOV1951" s="672"/>
      <c r="AOW1951" s="672"/>
      <c r="AOX1951" s="672"/>
      <c r="AOY1951" s="672"/>
      <c r="AOZ1951" s="672"/>
      <c r="APA1951" s="672"/>
      <c r="APB1951" s="672"/>
      <c r="APC1951" s="672"/>
      <c r="APD1951" s="672"/>
      <c r="APE1951" s="672"/>
      <c r="APF1951" s="672"/>
      <c r="APG1951" s="672"/>
      <c r="APH1951" s="672"/>
      <c r="API1951" s="672"/>
      <c r="APJ1951" s="672"/>
      <c r="APK1951" s="672"/>
      <c r="APL1951" s="672"/>
      <c r="APM1951" s="672"/>
      <c r="APN1951" s="672"/>
      <c r="APO1951" s="672"/>
      <c r="APP1951" s="672"/>
      <c r="APQ1951" s="672"/>
      <c r="APR1951" s="672"/>
      <c r="APS1951" s="672"/>
      <c r="APT1951" s="672"/>
      <c r="APU1951" s="672"/>
      <c r="APV1951" s="672"/>
      <c r="APW1951" s="672"/>
      <c r="APX1951" s="672"/>
      <c r="APY1951" s="672"/>
      <c r="APZ1951" s="672"/>
      <c r="AQA1951" s="672"/>
      <c r="AQB1951" s="672"/>
      <c r="AQC1951" s="672"/>
      <c r="AQD1951" s="672"/>
      <c r="AQE1951" s="672"/>
      <c r="AQF1951" s="672"/>
      <c r="AQG1951" s="672"/>
      <c r="AQH1951" s="672"/>
      <c r="AQI1951" s="672"/>
      <c r="AQJ1951" s="672"/>
      <c r="AQK1951" s="672"/>
      <c r="AQL1951" s="672"/>
      <c r="AQM1951" s="672"/>
      <c r="AQN1951" s="672"/>
      <c r="AQO1951" s="672"/>
      <c r="AQP1951" s="672"/>
      <c r="AQQ1951" s="672"/>
      <c r="AQR1951" s="672"/>
      <c r="AQS1951" s="672"/>
      <c r="AQT1951" s="672"/>
      <c r="AQU1951" s="672"/>
      <c r="AQV1951" s="672"/>
      <c r="AQW1951" s="672"/>
      <c r="AQX1951" s="672"/>
      <c r="AQY1951" s="672"/>
      <c r="AQZ1951" s="672"/>
      <c r="ARA1951" s="672"/>
      <c r="ARB1951" s="672"/>
      <c r="ARC1951" s="672"/>
      <c r="ARD1951" s="672"/>
      <c r="ARE1951" s="672"/>
      <c r="ARF1951" s="672"/>
      <c r="ARG1951" s="672"/>
      <c r="ARH1951" s="672"/>
      <c r="ARI1951" s="672"/>
      <c r="ARJ1951" s="672"/>
      <c r="ARK1951" s="672"/>
      <c r="ARL1951" s="672"/>
      <c r="ARM1951" s="672"/>
      <c r="ARN1951" s="672"/>
      <c r="ARO1951" s="672"/>
      <c r="ARP1951" s="672"/>
      <c r="ARQ1951" s="672"/>
      <c r="ARR1951" s="672"/>
      <c r="ARS1951" s="672"/>
      <c r="ART1951" s="672"/>
      <c r="ARU1951" s="672"/>
      <c r="ARV1951" s="672"/>
      <c r="ARW1951" s="672"/>
      <c r="ARX1951" s="672"/>
      <c r="ARY1951" s="672"/>
      <c r="ARZ1951" s="672"/>
      <c r="ASA1951" s="672"/>
      <c r="ASB1951" s="672"/>
      <c r="ASC1951" s="672"/>
      <c r="ASD1951" s="672"/>
      <c r="ASE1951" s="672"/>
      <c r="ASF1951" s="672"/>
      <c r="ASG1951" s="672"/>
      <c r="ASH1951" s="672"/>
      <c r="ASI1951" s="672"/>
      <c r="ASJ1951" s="672"/>
      <c r="ASK1951" s="672"/>
      <c r="ASL1951" s="672"/>
      <c r="ASM1951" s="672"/>
      <c r="ASN1951" s="672"/>
      <c r="ASO1951" s="672"/>
      <c r="ASP1951" s="672"/>
      <c r="ASQ1951" s="672"/>
      <c r="ASR1951" s="672"/>
      <c r="ASS1951" s="672"/>
      <c r="AST1951" s="672"/>
      <c r="ASU1951" s="672"/>
      <c r="ASV1951" s="672"/>
      <c r="ASW1951" s="672"/>
      <c r="ASX1951" s="672"/>
      <c r="ASY1951" s="672"/>
      <c r="ASZ1951" s="672"/>
      <c r="ATA1951" s="672"/>
      <c r="ATB1951" s="672"/>
      <c r="ATC1951" s="672"/>
      <c r="ATD1951" s="672"/>
      <c r="ATE1951" s="672"/>
      <c r="ATF1951" s="672"/>
      <c r="ATG1951" s="672"/>
      <c r="ATH1951" s="672"/>
      <c r="ATI1951" s="672"/>
      <c r="ATJ1951" s="672"/>
      <c r="ATK1951" s="672"/>
      <c r="ATL1951" s="672"/>
      <c r="ATM1951" s="672"/>
      <c r="ATN1951" s="672"/>
      <c r="ATO1951" s="672"/>
      <c r="ATP1951" s="672"/>
      <c r="ATQ1951" s="672"/>
      <c r="ATR1951" s="672"/>
      <c r="ATS1951" s="672"/>
      <c r="ATT1951" s="672"/>
      <c r="ATU1951" s="672"/>
      <c r="ATV1951" s="672"/>
      <c r="ATW1951" s="672"/>
      <c r="ATX1951" s="672"/>
      <c r="ATY1951" s="672"/>
      <c r="ATZ1951" s="672"/>
      <c r="AUA1951" s="672"/>
      <c r="AUB1951" s="672"/>
      <c r="AUC1951" s="672"/>
      <c r="AUD1951" s="672"/>
      <c r="AUE1951" s="672"/>
      <c r="AUF1951" s="672"/>
      <c r="AUG1951" s="672"/>
      <c r="AUH1951" s="672"/>
      <c r="AUI1951" s="672"/>
      <c r="AUJ1951" s="672"/>
      <c r="AUK1951" s="672"/>
      <c r="AUL1951" s="672"/>
      <c r="AUM1951" s="672"/>
      <c r="AUN1951" s="672"/>
      <c r="AUO1951" s="672"/>
      <c r="AUP1951" s="672"/>
      <c r="AUQ1951" s="672"/>
      <c r="AUR1951" s="672"/>
      <c r="AUS1951" s="672"/>
      <c r="AUT1951" s="672"/>
      <c r="AUU1951" s="672"/>
      <c r="AUV1951" s="672"/>
      <c r="AUW1951" s="672"/>
      <c r="AUX1951" s="672"/>
      <c r="AUY1951" s="672"/>
      <c r="AUZ1951" s="672"/>
      <c r="AVA1951" s="672"/>
      <c r="AVB1951" s="672"/>
      <c r="AVC1951" s="672"/>
      <c r="AVD1951" s="672"/>
      <c r="AVE1951" s="672"/>
      <c r="AVF1951" s="672"/>
      <c r="AVG1951" s="672"/>
      <c r="AVH1951" s="672"/>
      <c r="AVI1951" s="672"/>
      <c r="AVJ1951" s="672"/>
      <c r="AVK1951" s="672"/>
    </row>
    <row r="1952" spans="1:1259">
      <c r="A1952" s="715"/>
      <c r="B1952" s="564"/>
      <c r="C1952" s="564"/>
      <c r="D1952" s="676" t="s">
        <v>1067</v>
      </c>
      <c r="E1952" s="524"/>
      <c r="F1952" s="665" t="s">
        <v>1152</v>
      </c>
      <c r="G1952" s="676">
        <v>2022</v>
      </c>
      <c r="H1952" s="676">
        <v>4</v>
      </c>
      <c r="I1952" s="687"/>
      <c r="J1952" s="677" t="s">
        <v>1126</v>
      </c>
      <c r="K1952" s="676" t="s">
        <v>1627</v>
      </c>
      <c r="L1952" s="677" t="s">
        <v>1578</v>
      </c>
      <c r="M1952" s="677">
        <v>44468</v>
      </c>
      <c r="N1952" s="677" t="s">
        <v>1603</v>
      </c>
      <c r="O1952" s="677"/>
      <c r="P1952" s="666">
        <v>44630</v>
      </c>
      <c r="Q1952" s="666">
        <v>44664</v>
      </c>
      <c r="R1952" s="666">
        <v>44669</v>
      </c>
      <c r="S1952" s="665" t="s">
        <v>1580</v>
      </c>
      <c r="T1952" s="665">
        <v>60</v>
      </c>
      <c r="U1952" s="665" t="s">
        <v>1612</v>
      </c>
      <c r="V1952" s="665" t="s">
        <v>1591</v>
      </c>
      <c r="W1952" s="678">
        <v>400</v>
      </c>
      <c r="X1952" s="551">
        <v>624</v>
      </c>
      <c r="Y1952" s="693">
        <v>249600</v>
      </c>
      <c r="Z1952" s="667">
        <v>0.48</v>
      </c>
      <c r="AA1952" s="682">
        <f>Y1952*Z1952</f>
        <v>119808</v>
      </c>
      <c r="AB1952" s="521"/>
      <c r="AC1952" s="668">
        <v>0</v>
      </c>
      <c r="AD1952" s="676"/>
      <c r="AE1952" s="669"/>
      <c r="AF1952" s="695">
        <f>AA1952+AD1952+AE1952</f>
        <v>119808</v>
      </c>
      <c r="AG1952" s="665" t="s">
        <v>47</v>
      </c>
      <c r="AH1952" s="641"/>
      <c r="AI1952" s="676">
        <v>75</v>
      </c>
      <c r="AJ1952" s="665" t="s">
        <v>1597</v>
      </c>
      <c r="AK1952" s="676" t="s">
        <v>1075</v>
      </c>
      <c r="AL1952" s="696">
        <v>21075</v>
      </c>
      <c r="AM1952" s="665" t="s">
        <v>52</v>
      </c>
      <c r="AN1952" s="665" t="s">
        <v>1585</v>
      </c>
      <c r="AO1952" s="665"/>
      <c r="AP1952" s="676" t="s">
        <v>92</v>
      </c>
      <c r="AQ1952" s="676" t="s">
        <v>37</v>
      </c>
      <c r="AR1952" s="676"/>
      <c r="AS1952" s="523" t="s">
        <v>1077</v>
      </c>
      <c r="AT1952" s="523"/>
      <c r="AU1952" s="523"/>
      <c r="AV1952" s="674"/>
      <c r="AW1952" s="673" t="str">
        <f>U1952</f>
        <v>30390256H</v>
      </c>
      <c r="AX1952" s="673" cm="1">
        <f t="array" ref="AX1952">SUM(MID(0&amp;AW1952,LARGE(INDEX(ISNUMBER(--MID(AW1952,ROW($1:$8),1))*ROW($1:$8),),ROW($1:$8))+1,1)*10^ROW($1:$8)/10)</f>
        <v>30390256</v>
      </c>
      <c r="AY1952" s="673" t="str">
        <f>VLOOKUP($AX1952,'Item Master Data'!$A:$F,3,FALSE)</f>
        <v>T400H</v>
      </c>
      <c r="AZ1952" s="673">
        <f>VLOOKUP($AX1952,'Item Master Data'!$A:$F,6,FALSE)</f>
        <v>400</v>
      </c>
      <c r="BA1952" s="673">
        <f>X1952/BB1952</f>
        <v>24</v>
      </c>
      <c r="BB1952" s="673">
        <f>VLOOKUP(AX1952,'Item Master Data'!$A:$G,7,FALSE)</f>
        <v>26</v>
      </c>
      <c r="BC1952" s="673"/>
      <c r="BD1952" s="673">
        <f>W1952-AZ1952</f>
        <v>0</v>
      </c>
      <c r="BE1952" s="593"/>
      <c r="BF1952" s="593"/>
      <c r="BG1952" s="593"/>
      <c r="BH1952" s="593"/>
      <c r="BI1952" s="593"/>
      <c r="BJ1952" s="593"/>
      <c r="BK1952" s="593"/>
      <c r="BL1952" s="593"/>
      <c r="BM1952" s="593"/>
      <c r="BN1952" s="593"/>
      <c r="BO1952" s="593"/>
      <c r="BP1952" s="593"/>
      <c r="BQ1952" s="593"/>
      <c r="BR1952" s="593"/>
      <c r="BS1952" s="593"/>
      <c r="BT1952" s="593"/>
      <c r="BU1952" s="593"/>
      <c r="BV1952" s="593"/>
      <c r="BW1952" s="593"/>
      <c r="BX1952" s="593"/>
      <c r="BY1952" s="593"/>
      <c r="BZ1952" s="593"/>
      <c r="CA1952" s="593"/>
      <c r="CB1952" s="593"/>
      <c r="CC1952" s="593"/>
      <c r="CD1952" s="593"/>
      <c r="CE1952" s="593"/>
      <c r="CF1952" s="593"/>
      <c r="CG1952" s="593"/>
      <c r="CH1952" s="593"/>
      <c r="CI1952" s="593"/>
      <c r="CJ1952" s="593"/>
      <c r="CK1952" s="593"/>
      <c r="CL1952" s="593"/>
      <c r="CM1952" s="593"/>
      <c r="CN1952" s="593"/>
      <c r="CO1952" s="593"/>
      <c r="CP1952" s="593"/>
      <c r="CQ1952" s="593"/>
      <c r="CR1952" s="593"/>
      <c r="CS1952" s="593"/>
      <c r="CT1952" s="593"/>
      <c r="CU1952" s="593"/>
      <c r="CV1952" s="593"/>
      <c r="CW1952" s="593"/>
      <c r="CX1952" s="593"/>
      <c r="CY1952" s="593"/>
      <c r="CZ1952" s="593"/>
      <c r="DA1952" s="593"/>
      <c r="DB1952" s="593"/>
      <c r="DC1952" s="593"/>
      <c r="DD1952" s="593"/>
      <c r="DE1952" s="593"/>
      <c r="DF1952" s="593"/>
      <c r="DG1952" s="593"/>
      <c r="DH1952" s="593"/>
      <c r="DI1952" s="593"/>
      <c r="DJ1952" s="593"/>
      <c r="DK1952" s="593"/>
      <c r="DL1952" s="593"/>
      <c r="DM1952" s="593"/>
      <c r="DN1952" s="593"/>
      <c r="DO1952" s="593"/>
      <c r="DP1952" s="593"/>
      <c r="DQ1952" s="593"/>
      <c r="DR1952" s="593"/>
      <c r="DS1952" s="593"/>
      <c r="DT1952" s="593"/>
      <c r="DU1952" s="593"/>
      <c r="DV1952" s="593"/>
      <c r="DW1952" s="593"/>
      <c r="DX1952" s="593"/>
      <c r="DY1952" s="593"/>
      <c r="DZ1952" s="593"/>
      <c r="EA1952" s="593"/>
      <c r="EB1952" s="593"/>
      <c r="EC1952" s="593"/>
      <c r="ED1952" s="593"/>
      <c r="EE1952" s="593"/>
      <c r="EF1952" s="593"/>
      <c r="EG1952" s="593"/>
      <c r="EH1952" s="593"/>
      <c r="EI1952" s="593"/>
      <c r="EJ1952" s="593"/>
      <c r="EK1952" s="593"/>
      <c r="EL1952" s="593"/>
      <c r="EM1952" s="593"/>
      <c r="EN1952" s="593"/>
      <c r="EO1952" s="593"/>
      <c r="EP1952" s="593"/>
      <c r="EQ1952" s="593"/>
      <c r="ER1952" s="593"/>
      <c r="ES1952" s="593"/>
      <c r="ET1952" s="593"/>
      <c r="EU1952" s="593"/>
      <c r="EV1952" s="593"/>
      <c r="EW1952" s="593"/>
      <c r="EX1952" s="593"/>
      <c r="EY1952" s="593"/>
      <c r="EZ1952" s="593"/>
      <c r="FA1952" s="593"/>
      <c r="FB1952" s="593"/>
      <c r="FC1952" s="593"/>
      <c r="FD1952" s="593"/>
      <c r="FE1952" s="593"/>
      <c r="FF1952" s="593"/>
      <c r="FG1952" s="593"/>
      <c r="FH1952" s="593"/>
      <c r="FI1952" s="593"/>
      <c r="FJ1952" s="593"/>
      <c r="FK1952" s="593"/>
      <c r="FL1952" s="593"/>
      <c r="FM1952" s="593"/>
      <c r="FN1952" s="593"/>
      <c r="FO1952" s="593"/>
      <c r="FP1952" s="593"/>
      <c r="FQ1952" s="593"/>
      <c r="FR1952" s="593"/>
      <c r="FS1952" s="593"/>
      <c r="FT1952" s="593"/>
      <c r="FU1952" s="593"/>
      <c r="FV1952" s="593"/>
      <c r="FW1952" s="593"/>
      <c r="FX1952" s="593"/>
      <c r="FY1952" s="593"/>
      <c r="FZ1952" s="593"/>
      <c r="GA1952" s="593"/>
      <c r="GB1952" s="593"/>
      <c r="GC1952" s="593"/>
      <c r="GD1952" s="593"/>
      <c r="GE1952" s="593"/>
      <c r="GF1952" s="593"/>
      <c r="GG1952" s="593"/>
      <c r="GH1952" s="593"/>
      <c r="GI1952" s="593"/>
      <c r="GJ1952" s="593"/>
      <c r="GK1952" s="593"/>
      <c r="GL1952" s="593"/>
      <c r="GM1952" s="593"/>
      <c r="GN1952" s="593"/>
      <c r="GO1952" s="593"/>
      <c r="GP1952" s="593"/>
      <c r="GQ1952" s="593"/>
      <c r="GR1952" s="593"/>
      <c r="GS1952" s="593"/>
      <c r="GT1952" s="593"/>
      <c r="GU1952" s="593"/>
      <c r="GV1952" s="593"/>
      <c r="GW1952" s="593"/>
      <c r="GX1952" s="593"/>
      <c r="GY1952" s="593"/>
      <c r="GZ1952" s="593"/>
      <c r="HA1952" s="593"/>
      <c r="HB1952" s="593"/>
      <c r="HC1952" s="593"/>
      <c r="HD1952" s="593"/>
      <c r="HE1952" s="593"/>
      <c r="HF1952" s="593"/>
      <c r="HG1952" s="593"/>
      <c r="HH1952" s="593"/>
      <c r="HI1952" s="593"/>
      <c r="HJ1952" s="593"/>
      <c r="HK1952" s="593"/>
      <c r="HL1952" s="593"/>
      <c r="HM1952" s="593"/>
      <c r="HN1952" s="593"/>
      <c r="HO1952" s="593"/>
      <c r="HP1952" s="593"/>
      <c r="HQ1952" s="593"/>
      <c r="HR1952" s="593"/>
      <c r="HS1952" s="593"/>
      <c r="HT1952" s="593"/>
      <c r="HU1952" s="593"/>
      <c r="HV1952" s="593"/>
      <c r="HW1952" s="593"/>
      <c r="HX1952" s="593"/>
      <c r="HY1952" s="593"/>
      <c r="HZ1952" s="593"/>
      <c r="IA1952" s="593"/>
      <c r="IB1952" s="593"/>
      <c r="IC1952" s="593"/>
      <c r="ID1952" s="593"/>
      <c r="IE1952" s="593"/>
      <c r="IF1952" s="593"/>
      <c r="IG1952" s="593"/>
      <c r="IH1952" s="593"/>
      <c r="II1952" s="593"/>
      <c r="IJ1952" s="593"/>
      <c r="IK1952" s="593"/>
      <c r="IL1952" s="593"/>
      <c r="IM1952" s="593"/>
      <c r="IN1952" s="593"/>
      <c r="IO1952" s="593"/>
      <c r="IP1952" s="593"/>
      <c r="IQ1952" s="593"/>
      <c r="IR1952" s="593"/>
      <c r="IS1952" s="593"/>
      <c r="IT1952" s="593"/>
      <c r="IU1952" s="593"/>
      <c r="IV1952" s="593"/>
      <c r="IW1952" s="593"/>
      <c r="IX1952" s="593"/>
      <c r="IY1952" s="593"/>
      <c r="IZ1952" s="593"/>
      <c r="JA1952" s="593"/>
      <c r="JB1952" s="593"/>
      <c r="JC1952" s="593"/>
      <c r="JD1952" s="593"/>
      <c r="JE1952" s="593"/>
      <c r="JF1952" s="593"/>
      <c r="JG1952" s="593"/>
      <c r="JH1952" s="593"/>
      <c r="JI1952" s="593"/>
      <c r="JJ1952" s="593"/>
      <c r="JK1952" s="593"/>
      <c r="JL1952" s="593"/>
      <c r="JM1952" s="593"/>
      <c r="JN1952" s="593"/>
      <c r="JO1952" s="593"/>
      <c r="JP1952" s="593"/>
      <c r="JQ1952" s="593"/>
      <c r="JR1952" s="593"/>
      <c r="JS1952" s="593"/>
      <c r="JT1952" s="593"/>
      <c r="JU1952" s="593"/>
      <c r="JV1952" s="593"/>
      <c r="JW1952" s="593"/>
      <c r="JX1952" s="593"/>
      <c r="JY1952" s="593"/>
      <c r="JZ1952" s="593"/>
      <c r="KA1952" s="593"/>
      <c r="KB1952" s="593"/>
      <c r="KC1952" s="593"/>
      <c r="KD1952" s="593"/>
      <c r="KE1952" s="593"/>
      <c r="KF1952" s="593"/>
      <c r="KG1952" s="593"/>
      <c r="KH1952" s="593"/>
      <c r="KI1952" s="593"/>
      <c r="KJ1952" s="593"/>
      <c r="KK1952" s="593"/>
      <c r="KL1952" s="593"/>
      <c r="KM1952" s="593"/>
      <c r="KN1952" s="593"/>
      <c r="KO1952" s="593"/>
      <c r="KP1952" s="593"/>
      <c r="KQ1952" s="593"/>
      <c r="KR1952" s="593"/>
      <c r="KS1952" s="593"/>
      <c r="KT1952" s="593"/>
      <c r="KU1952" s="593"/>
      <c r="KV1952" s="593"/>
      <c r="KW1952" s="593"/>
      <c r="KX1952" s="593"/>
      <c r="KY1952" s="593"/>
      <c r="KZ1952" s="593"/>
      <c r="LA1952" s="593"/>
      <c r="LB1952" s="593"/>
      <c r="LC1952" s="593"/>
      <c r="LD1952" s="593"/>
      <c r="LE1952" s="593"/>
      <c r="LF1952" s="593"/>
      <c r="LG1952" s="593"/>
      <c r="LH1952" s="593"/>
      <c r="LI1952" s="593"/>
      <c r="LJ1952" s="593"/>
      <c r="LK1952" s="593"/>
      <c r="LL1952" s="593"/>
      <c r="LM1952" s="593"/>
      <c r="LN1952" s="593"/>
      <c r="LO1952" s="593"/>
      <c r="LP1952" s="593"/>
      <c r="LQ1952" s="593"/>
      <c r="LR1952" s="593"/>
      <c r="LS1952" s="593"/>
      <c r="LT1952" s="593"/>
      <c r="LU1952" s="593"/>
      <c r="LV1952" s="593"/>
      <c r="LW1952" s="593"/>
      <c r="LX1952" s="593"/>
      <c r="LY1952" s="593"/>
      <c r="LZ1952" s="593"/>
      <c r="MA1952" s="593"/>
      <c r="MB1952" s="593"/>
      <c r="MC1952" s="593"/>
      <c r="MD1952" s="593"/>
      <c r="ME1952" s="593"/>
      <c r="MF1952" s="593"/>
      <c r="MG1952" s="593"/>
      <c r="MH1952" s="593"/>
      <c r="MI1952" s="593"/>
      <c r="MJ1952" s="593"/>
      <c r="MK1952" s="593"/>
      <c r="ML1952" s="593"/>
      <c r="MM1952" s="593"/>
      <c r="MN1952" s="593"/>
      <c r="MO1952" s="593"/>
      <c r="MP1952" s="593"/>
      <c r="MQ1952" s="593"/>
      <c r="MR1952" s="593"/>
      <c r="MS1952" s="593"/>
      <c r="MT1952" s="593"/>
      <c r="MU1952" s="593"/>
      <c r="MV1952" s="593"/>
      <c r="MW1952" s="593"/>
      <c r="MX1952" s="593"/>
      <c r="MY1952" s="593"/>
      <c r="MZ1952" s="593"/>
      <c r="NA1952" s="593"/>
      <c r="NB1952" s="593"/>
      <c r="NC1952" s="593"/>
      <c r="ND1952" s="593"/>
      <c r="NE1952" s="593"/>
      <c r="NF1952" s="593"/>
      <c r="NG1952" s="593"/>
      <c r="NH1952" s="593"/>
      <c r="NI1952" s="593"/>
      <c r="NJ1952" s="593"/>
      <c r="NK1952" s="593"/>
      <c r="NL1952" s="593"/>
      <c r="NM1952" s="593"/>
      <c r="NN1952" s="593"/>
      <c r="NO1952" s="593"/>
      <c r="NP1952" s="593"/>
      <c r="NQ1952" s="593"/>
      <c r="NR1952" s="593"/>
      <c r="NS1952" s="593"/>
      <c r="NT1952" s="593"/>
      <c r="NU1952" s="593"/>
      <c r="NV1952" s="593"/>
      <c r="NW1952" s="593"/>
      <c r="NX1952" s="593"/>
      <c r="NY1952" s="593"/>
      <c r="NZ1952" s="593"/>
      <c r="OA1952" s="593"/>
      <c r="OB1952" s="593"/>
      <c r="OC1952" s="593"/>
      <c r="OD1952" s="593"/>
      <c r="OE1952" s="593"/>
      <c r="OF1952" s="593"/>
      <c r="OG1952" s="593"/>
      <c r="OH1952" s="593"/>
      <c r="OI1952" s="593"/>
      <c r="OJ1952" s="593"/>
      <c r="OK1952" s="593"/>
      <c r="OL1952" s="593"/>
      <c r="OM1952" s="593"/>
      <c r="ON1952" s="593"/>
      <c r="OO1952" s="593"/>
      <c r="OP1952" s="593"/>
      <c r="OQ1952" s="593"/>
      <c r="OR1952" s="593"/>
      <c r="OS1952" s="593"/>
      <c r="OT1952" s="593"/>
      <c r="OU1952" s="593"/>
      <c r="OV1952" s="593"/>
      <c r="OW1952" s="593"/>
      <c r="OX1952" s="593"/>
      <c r="OY1952" s="593"/>
      <c r="OZ1952" s="593"/>
      <c r="PA1952" s="593"/>
      <c r="PB1952" s="593"/>
      <c r="PC1952" s="593"/>
      <c r="PD1952" s="593"/>
      <c r="PE1952" s="593"/>
      <c r="PF1952" s="593"/>
      <c r="PG1952" s="593"/>
      <c r="PH1952" s="593"/>
      <c r="PI1952" s="593"/>
      <c r="PJ1952" s="593"/>
      <c r="PK1952" s="593"/>
      <c r="PL1952" s="593"/>
      <c r="PM1952" s="593"/>
      <c r="PN1952" s="593"/>
      <c r="PO1952" s="593"/>
      <c r="PP1952" s="593"/>
      <c r="PQ1952" s="593"/>
      <c r="PR1952" s="593"/>
      <c r="PS1952" s="593"/>
      <c r="PT1952" s="593"/>
      <c r="PU1952" s="593"/>
      <c r="PV1952" s="593"/>
      <c r="PW1952" s="593"/>
      <c r="PX1952" s="593"/>
      <c r="PY1952" s="593"/>
      <c r="PZ1952" s="593"/>
      <c r="QA1952" s="593"/>
      <c r="QB1952" s="593"/>
      <c r="QC1952" s="593"/>
      <c r="QD1952" s="593"/>
      <c r="QE1952" s="593"/>
      <c r="QF1952" s="593"/>
      <c r="QG1952" s="593"/>
      <c r="QH1952" s="593"/>
      <c r="QI1952" s="593"/>
      <c r="QJ1952" s="593"/>
      <c r="QK1952" s="593"/>
      <c r="QL1952" s="593"/>
      <c r="QM1952" s="593"/>
      <c r="QN1952" s="593"/>
      <c r="QO1952" s="593"/>
      <c r="QP1952" s="593"/>
      <c r="QQ1952" s="593"/>
      <c r="QR1952" s="593"/>
      <c r="QS1952" s="593"/>
      <c r="QT1952" s="593"/>
      <c r="QU1952" s="593"/>
      <c r="QV1952" s="593"/>
      <c r="QW1952" s="593"/>
      <c r="QX1952" s="593"/>
      <c r="QY1952" s="593"/>
      <c r="QZ1952" s="593"/>
      <c r="RA1952" s="593"/>
      <c r="RB1952" s="593"/>
      <c r="RC1952" s="593"/>
      <c r="RD1952" s="593"/>
      <c r="RE1952" s="593"/>
      <c r="RF1952" s="593"/>
      <c r="RG1952" s="593"/>
      <c r="RH1952" s="593"/>
      <c r="RI1952" s="593"/>
      <c r="RJ1952" s="593"/>
      <c r="RK1952" s="593"/>
      <c r="RL1952" s="593"/>
      <c r="RM1952" s="593"/>
      <c r="RN1952" s="593"/>
      <c r="RO1952" s="593"/>
      <c r="RP1952" s="593"/>
      <c r="RQ1952" s="593"/>
      <c r="RR1952" s="593"/>
      <c r="RS1952" s="593"/>
      <c r="RT1952" s="593"/>
      <c r="RU1952" s="593"/>
      <c r="RV1952" s="593"/>
      <c r="RW1952" s="593"/>
      <c r="RX1952" s="593"/>
      <c r="RY1952" s="593"/>
      <c r="RZ1952" s="593"/>
      <c r="SA1952" s="593"/>
      <c r="SB1952" s="593"/>
      <c r="SC1952" s="593"/>
      <c r="SD1952" s="593"/>
      <c r="SE1952" s="593"/>
      <c r="SF1952" s="593"/>
      <c r="SG1952" s="593"/>
      <c r="SH1952" s="593"/>
      <c r="SI1952" s="593"/>
      <c r="SJ1952" s="593"/>
      <c r="SK1952" s="593"/>
      <c r="SL1952" s="593"/>
      <c r="SM1952" s="593"/>
      <c r="SN1952" s="593"/>
      <c r="SO1952" s="593"/>
      <c r="SP1952" s="593"/>
      <c r="SQ1952" s="593"/>
      <c r="SR1952" s="593"/>
      <c r="SS1952" s="593"/>
      <c r="ST1952" s="593"/>
      <c r="SU1952" s="593"/>
      <c r="SV1952" s="593"/>
      <c r="SW1952" s="593"/>
      <c r="SX1952" s="593"/>
      <c r="SY1952" s="593"/>
      <c r="SZ1952" s="593"/>
      <c r="TA1952" s="593"/>
      <c r="TB1952" s="593"/>
      <c r="TC1952" s="593"/>
      <c r="TD1952" s="593"/>
      <c r="TE1952" s="593"/>
      <c r="TF1952" s="593"/>
      <c r="TG1952" s="593"/>
      <c r="TH1952" s="593"/>
      <c r="TI1952" s="593"/>
      <c r="TJ1952" s="593"/>
      <c r="TK1952" s="593"/>
      <c r="TL1952" s="593"/>
      <c r="TM1952" s="593"/>
      <c r="TN1952" s="593"/>
      <c r="TO1952" s="593"/>
      <c r="TP1952" s="593"/>
      <c r="TQ1952" s="593"/>
      <c r="TR1952" s="593"/>
      <c r="TS1952" s="593"/>
      <c r="TT1952" s="593"/>
      <c r="TU1952" s="593"/>
      <c r="TV1952" s="593"/>
      <c r="TW1952" s="593"/>
      <c r="TX1952" s="593"/>
      <c r="TY1952" s="593"/>
      <c r="TZ1952" s="593"/>
      <c r="UA1952" s="593"/>
      <c r="UB1952" s="593"/>
      <c r="UC1952" s="593"/>
      <c r="UD1952" s="593"/>
      <c r="UE1952" s="593"/>
      <c r="UF1952" s="593"/>
      <c r="UG1952" s="593"/>
      <c r="UH1952" s="593"/>
      <c r="UI1952" s="593"/>
      <c r="UJ1952" s="593"/>
      <c r="UK1952" s="593"/>
      <c r="UL1952" s="593"/>
      <c r="UM1952" s="593"/>
      <c r="UN1952" s="593"/>
      <c r="UO1952" s="593"/>
      <c r="UP1952" s="593"/>
      <c r="UQ1952" s="593"/>
      <c r="UR1952" s="593"/>
      <c r="US1952" s="593"/>
      <c r="UT1952" s="593"/>
      <c r="UU1952" s="593"/>
      <c r="UV1952" s="593"/>
      <c r="UW1952" s="593"/>
      <c r="UX1952" s="593"/>
      <c r="UY1952" s="593"/>
      <c r="UZ1952" s="593"/>
      <c r="VA1952" s="593"/>
      <c r="VB1952" s="593"/>
      <c r="VC1952" s="593"/>
      <c r="VD1952" s="593"/>
      <c r="VE1952" s="593"/>
      <c r="VF1952" s="593"/>
      <c r="VG1952" s="593"/>
      <c r="VH1952" s="593"/>
      <c r="VI1952" s="593"/>
      <c r="VJ1952" s="593"/>
      <c r="VK1952" s="593"/>
      <c r="VL1952" s="593"/>
      <c r="VM1952" s="593"/>
      <c r="VN1952" s="593"/>
      <c r="VO1952" s="593"/>
      <c r="VP1952" s="593"/>
      <c r="VQ1952" s="593"/>
      <c r="VR1952" s="593"/>
      <c r="VS1952" s="593"/>
      <c r="VT1952" s="593"/>
      <c r="VU1952" s="593"/>
      <c r="VV1952" s="593"/>
      <c r="VW1952" s="593"/>
      <c r="VX1952" s="593"/>
      <c r="VY1952" s="593"/>
      <c r="VZ1952" s="593"/>
      <c r="WA1952" s="593"/>
      <c r="WB1952" s="593"/>
      <c r="WC1952" s="593"/>
      <c r="WD1952" s="593"/>
      <c r="WE1952" s="593"/>
      <c r="WF1952" s="593"/>
      <c r="WG1952" s="593"/>
      <c r="WH1952" s="593"/>
      <c r="WI1952" s="593"/>
      <c r="WJ1952" s="593"/>
      <c r="WK1952" s="593"/>
      <c r="WL1952" s="593"/>
      <c r="WM1952" s="593"/>
      <c r="WN1952" s="593"/>
      <c r="WO1952" s="593"/>
      <c r="WP1952" s="593"/>
      <c r="WQ1952" s="593"/>
      <c r="WR1952" s="593"/>
      <c r="WS1952" s="593"/>
      <c r="WT1952" s="593"/>
      <c r="WU1952" s="593"/>
      <c r="WV1952" s="593"/>
      <c r="WW1952" s="593"/>
      <c r="WX1952" s="593"/>
      <c r="WY1952" s="593"/>
      <c r="WZ1952" s="593"/>
      <c r="XA1952" s="593"/>
      <c r="XB1952" s="593"/>
      <c r="XC1952" s="593"/>
      <c r="XD1952" s="593"/>
      <c r="XE1952" s="593"/>
      <c r="XF1952" s="593"/>
      <c r="XG1952" s="593"/>
      <c r="XH1952" s="593"/>
      <c r="XI1952" s="593"/>
      <c r="XJ1952" s="593"/>
      <c r="XK1952" s="593"/>
      <c r="XL1952" s="593"/>
      <c r="XM1952" s="593"/>
      <c r="XN1952" s="593"/>
      <c r="XO1952" s="593"/>
      <c r="XP1952" s="593"/>
      <c r="XQ1952" s="593"/>
      <c r="XR1952" s="593"/>
      <c r="XS1952" s="593"/>
      <c r="XT1952" s="593"/>
      <c r="XU1952" s="593"/>
      <c r="XV1952" s="593"/>
      <c r="XW1952" s="593"/>
      <c r="XX1952" s="593"/>
      <c r="XY1952" s="593"/>
      <c r="XZ1952" s="593"/>
      <c r="YA1952" s="593"/>
      <c r="YB1952" s="593"/>
      <c r="YC1952" s="593"/>
      <c r="YD1952" s="593"/>
      <c r="YE1952" s="593"/>
      <c r="YF1952" s="593"/>
      <c r="YG1952" s="593"/>
      <c r="YH1952" s="593"/>
      <c r="YI1952" s="593"/>
      <c r="YJ1952" s="593"/>
      <c r="YK1952" s="593"/>
      <c r="YL1952" s="593"/>
      <c r="YM1952" s="593"/>
      <c r="YN1952" s="593"/>
      <c r="YO1952" s="593"/>
      <c r="YP1952" s="593"/>
      <c r="YQ1952" s="593"/>
      <c r="YR1952" s="593"/>
      <c r="YS1952" s="593"/>
      <c r="YT1952" s="593"/>
      <c r="YU1952" s="593"/>
      <c r="YV1952" s="593"/>
      <c r="YW1952" s="593"/>
      <c r="YX1952" s="593"/>
      <c r="YY1952" s="593"/>
      <c r="YZ1952" s="593"/>
      <c r="ZA1952" s="593"/>
      <c r="ZB1952" s="593"/>
      <c r="ZC1952" s="593"/>
      <c r="ZD1952" s="593"/>
      <c r="ZE1952" s="593"/>
      <c r="ZF1952" s="593"/>
      <c r="ZG1952" s="593"/>
      <c r="ZH1952" s="593"/>
      <c r="ZI1952" s="593"/>
      <c r="ZJ1952" s="593"/>
      <c r="ZK1952" s="593"/>
      <c r="ZL1952" s="593"/>
      <c r="ZM1952" s="593"/>
      <c r="ZN1952" s="593"/>
      <c r="ZO1952" s="593"/>
      <c r="ZP1952" s="593"/>
      <c r="ZQ1952" s="593"/>
      <c r="ZR1952" s="593"/>
      <c r="ZS1952" s="593"/>
      <c r="ZT1952" s="593"/>
      <c r="ZU1952" s="593"/>
      <c r="ZV1952" s="593"/>
      <c r="ZW1952" s="593"/>
      <c r="ZX1952" s="593"/>
      <c r="ZY1952" s="593"/>
      <c r="ZZ1952" s="593"/>
      <c r="AAA1952" s="593"/>
      <c r="AAB1952" s="593"/>
      <c r="AAC1952" s="593"/>
      <c r="AAD1952" s="593"/>
      <c r="AAE1952" s="593"/>
      <c r="AAF1952" s="593"/>
      <c r="AAG1952" s="593"/>
      <c r="AAH1952" s="593"/>
      <c r="AAI1952" s="593"/>
      <c r="AAJ1952" s="593"/>
      <c r="AAK1952" s="593"/>
      <c r="AAL1952" s="593"/>
      <c r="AAM1952" s="593"/>
      <c r="AAN1952" s="593"/>
      <c r="AAO1952" s="593"/>
      <c r="AAP1952" s="593"/>
      <c r="AAQ1952" s="593"/>
      <c r="AAR1952" s="593"/>
      <c r="AAS1952" s="593"/>
      <c r="AAT1952" s="593"/>
      <c r="AAU1952" s="593"/>
      <c r="AAV1952" s="593"/>
      <c r="AAW1952" s="593"/>
      <c r="AAX1952" s="593"/>
      <c r="AAY1952" s="593"/>
      <c r="AAZ1952" s="593"/>
      <c r="ABA1952" s="593"/>
      <c r="ABB1952" s="593"/>
      <c r="ABC1952" s="593"/>
      <c r="ABD1952" s="593"/>
      <c r="ABE1952" s="593"/>
      <c r="ABF1952" s="593"/>
      <c r="ABG1952" s="593"/>
      <c r="ABH1952" s="593"/>
      <c r="ABI1952" s="593"/>
      <c r="ABJ1952" s="593"/>
      <c r="ABK1952" s="593"/>
      <c r="ABL1952" s="593"/>
      <c r="ABM1952" s="593"/>
      <c r="ABN1952" s="593"/>
      <c r="ABO1952" s="593"/>
      <c r="ABP1952" s="593"/>
      <c r="ABQ1952" s="593"/>
      <c r="ABR1952" s="593"/>
      <c r="ABS1952" s="593"/>
      <c r="ABT1952" s="593"/>
      <c r="ABU1952" s="593"/>
      <c r="ABV1952" s="593"/>
      <c r="ABW1952" s="593"/>
      <c r="ABX1952" s="593"/>
      <c r="ABY1952" s="593"/>
      <c r="ABZ1952" s="593"/>
      <c r="ACA1952" s="593"/>
      <c r="ACB1952" s="593"/>
      <c r="ACC1952" s="593"/>
      <c r="ACD1952" s="593"/>
      <c r="ACE1952" s="593"/>
      <c r="ACF1952" s="593"/>
      <c r="ACG1952" s="593"/>
      <c r="ACH1952" s="593"/>
      <c r="ACI1952" s="593"/>
      <c r="ACJ1952" s="593"/>
      <c r="ACK1952" s="593"/>
      <c r="ACL1952" s="593"/>
      <c r="ACM1952" s="593"/>
      <c r="ACN1952" s="593"/>
      <c r="ACO1952" s="593"/>
      <c r="ACP1952" s="593"/>
      <c r="ACQ1952" s="593"/>
      <c r="ACR1952" s="593"/>
      <c r="ACS1952" s="593"/>
      <c r="ACT1952" s="593"/>
      <c r="ACU1952" s="593"/>
      <c r="ACV1952" s="593"/>
      <c r="ACW1952" s="593"/>
      <c r="ACX1952" s="593"/>
      <c r="ACY1952" s="593"/>
      <c r="ACZ1952" s="593"/>
      <c r="ADA1952" s="593"/>
      <c r="ADB1952" s="593"/>
      <c r="ADC1952" s="593"/>
      <c r="ADD1952" s="593"/>
      <c r="ADE1952" s="593"/>
      <c r="ADF1952" s="593"/>
      <c r="ADG1952" s="593"/>
      <c r="ADH1952" s="593"/>
      <c r="ADI1952" s="593"/>
      <c r="ADJ1952" s="593"/>
      <c r="ADK1952" s="593"/>
      <c r="ADL1952" s="593"/>
      <c r="ADM1952" s="593"/>
      <c r="ADN1952" s="593"/>
      <c r="ADO1952" s="593"/>
      <c r="ADP1952" s="593"/>
      <c r="ADQ1952" s="593"/>
      <c r="ADR1952" s="593"/>
      <c r="ADS1952" s="593"/>
      <c r="ADT1952" s="593"/>
      <c r="ADU1952" s="593"/>
      <c r="ADV1952" s="593"/>
      <c r="ADW1952" s="593"/>
      <c r="ADX1952" s="593"/>
      <c r="ADY1952" s="593"/>
      <c r="ADZ1952" s="593"/>
      <c r="AEA1952" s="593"/>
      <c r="AEB1952" s="593"/>
      <c r="AEC1952" s="593"/>
      <c r="AED1952" s="593"/>
      <c r="AEE1952" s="593"/>
      <c r="AEF1952" s="593"/>
      <c r="AEG1952" s="593"/>
      <c r="AEH1952" s="593"/>
      <c r="AEI1952" s="593"/>
      <c r="AEJ1952" s="593"/>
      <c r="AEK1952" s="593"/>
      <c r="AEL1952" s="593"/>
      <c r="AEM1952" s="593"/>
      <c r="AEN1952" s="593"/>
      <c r="AEO1952" s="593"/>
      <c r="AEP1952" s="593"/>
      <c r="AEQ1952" s="593"/>
      <c r="AER1952" s="593"/>
      <c r="AES1952" s="593"/>
      <c r="AET1952" s="593"/>
      <c r="AEU1952" s="593"/>
      <c r="AEV1952" s="593"/>
      <c r="AEW1952" s="593"/>
      <c r="AEX1952" s="593"/>
      <c r="AEY1952" s="593"/>
      <c r="AEZ1952" s="593"/>
      <c r="AFA1952" s="593"/>
      <c r="AFB1952" s="593"/>
      <c r="AFC1952" s="593"/>
      <c r="AFD1952" s="593"/>
      <c r="AFE1952" s="593"/>
      <c r="AFF1952" s="593"/>
      <c r="AFG1952" s="593"/>
      <c r="AFH1952" s="593"/>
      <c r="AFI1952" s="593"/>
      <c r="AFJ1952" s="593"/>
      <c r="AFK1952" s="593"/>
      <c r="AFL1952" s="593"/>
      <c r="AFM1952" s="593"/>
      <c r="AFN1952" s="593"/>
      <c r="AFO1952" s="593"/>
      <c r="AFP1952" s="593"/>
      <c r="AFQ1952" s="593"/>
      <c r="AFR1952" s="593"/>
      <c r="AFS1952" s="593"/>
      <c r="AFT1952" s="593"/>
      <c r="AFU1952" s="593"/>
      <c r="AFV1952" s="593"/>
      <c r="AFW1952" s="593"/>
      <c r="AFX1952" s="593"/>
      <c r="AFY1952" s="593"/>
      <c r="AFZ1952" s="593"/>
      <c r="AGA1952" s="593"/>
      <c r="AGB1952" s="593"/>
      <c r="AGC1952" s="593"/>
      <c r="AGD1952" s="593"/>
      <c r="AGE1952" s="593"/>
      <c r="AGF1952" s="593"/>
      <c r="AGG1952" s="593"/>
      <c r="AGH1952" s="593"/>
      <c r="AGI1952" s="593"/>
      <c r="AGJ1952" s="593"/>
      <c r="AGK1952" s="593"/>
      <c r="AGL1952" s="593"/>
      <c r="AGM1952" s="593"/>
      <c r="AGN1952" s="593"/>
      <c r="AGO1952" s="593"/>
      <c r="AGP1952" s="593"/>
      <c r="AGQ1952" s="593"/>
      <c r="AGR1952" s="593"/>
      <c r="AGS1952" s="593"/>
      <c r="AGT1952" s="593"/>
      <c r="AGU1952" s="593"/>
      <c r="AGV1952" s="593"/>
      <c r="AGW1952" s="593"/>
      <c r="AGX1952" s="593"/>
      <c r="AGY1952" s="593"/>
      <c r="AGZ1952" s="593"/>
      <c r="AHA1952" s="593"/>
      <c r="AHB1952" s="593"/>
      <c r="AHC1952" s="593"/>
      <c r="AHD1952" s="593"/>
      <c r="AHE1952" s="593"/>
      <c r="AHF1952" s="593"/>
      <c r="AHG1952" s="593"/>
      <c r="AHH1952" s="593"/>
      <c r="AHI1952" s="593"/>
      <c r="AHJ1952" s="593"/>
      <c r="AHK1952" s="593"/>
      <c r="AHL1952" s="593"/>
      <c r="AHM1952" s="593"/>
      <c r="AHN1952" s="593"/>
      <c r="AHO1952" s="593"/>
      <c r="AHP1952" s="593"/>
      <c r="AHQ1952" s="593"/>
      <c r="AHR1952" s="593"/>
      <c r="AHS1952" s="593"/>
      <c r="AHT1952" s="593"/>
      <c r="AHU1952" s="593"/>
      <c r="AHV1952" s="593"/>
      <c r="AHW1952" s="593"/>
      <c r="AHX1952" s="593"/>
      <c r="AHY1952" s="593"/>
      <c r="AHZ1952" s="593"/>
      <c r="AIA1952" s="593"/>
      <c r="AIB1952" s="593"/>
      <c r="AIC1952" s="593"/>
      <c r="AID1952" s="593"/>
      <c r="AIE1952" s="593"/>
      <c r="AIF1952" s="593"/>
      <c r="AIG1952" s="593"/>
      <c r="AIH1952" s="593"/>
      <c r="AII1952" s="593"/>
      <c r="AIJ1952" s="593"/>
      <c r="AIK1952" s="593"/>
      <c r="AIL1952" s="593"/>
      <c r="AIM1952" s="593"/>
      <c r="AIN1952" s="593"/>
      <c r="AIO1952" s="593"/>
      <c r="AIP1952" s="593"/>
      <c r="AIQ1952" s="593"/>
      <c r="AIR1952" s="593"/>
      <c r="AIS1952" s="593"/>
      <c r="AIT1952" s="593"/>
      <c r="AIU1952" s="593"/>
      <c r="AIV1952" s="593"/>
      <c r="AIW1952" s="593"/>
      <c r="AIX1952" s="593"/>
      <c r="AIY1952" s="593"/>
      <c r="AIZ1952" s="593"/>
      <c r="AJA1952" s="593"/>
      <c r="AJB1952" s="593"/>
      <c r="AJC1952" s="593"/>
      <c r="AJD1952" s="593"/>
      <c r="AJE1952" s="593"/>
      <c r="AJF1952" s="593"/>
      <c r="AJG1952" s="593"/>
      <c r="AJH1952" s="593"/>
      <c r="AJI1952" s="593"/>
      <c r="AJJ1952" s="593"/>
      <c r="AJK1952" s="593"/>
      <c r="AJL1952" s="593"/>
      <c r="AJM1952" s="593"/>
      <c r="AJN1952" s="593"/>
      <c r="AJO1952" s="593"/>
      <c r="AJP1952" s="593"/>
      <c r="AJQ1952" s="593"/>
      <c r="AJR1952" s="593"/>
      <c r="AJS1952" s="593"/>
      <c r="AJT1952" s="593"/>
      <c r="AJU1952" s="593"/>
      <c r="AJV1952" s="593"/>
      <c r="AJW1952" s="593"/>
      <c r="AJX1952" s="593"/>
      <c r="AJY1952" s="593"/>
      <c r="AJZ1952" s="593"/>
      <c r="AKA1952" s="593"/>
      <c r="AKB1952" s="593"/>
      <c r="AKC1952" s="593"/>
      <c r="AKD1952" s="593"/>
      <c r="AKE1952" s="593"/>
      <c r="AKF1952" s="593"/>
      <c r="AKG1952" s="593"/>
      <c r="AKH1952" s="593"/>
      <c r="AKI1952" s="593"/>
      <c r="AKJ1952" s="593"/>
      <c r="AKK1952" s="593"/>
      <c r="AKL1952" s="593"/>
      <c r="AKM1952" s="593"/>
      <c r="AKN1952" s="593"/>
      <c r="AKO1952" s="593"/>
      <c r="AKP1952" s="593"/>
      <c r="AKQ1952" s="593"/>
      <c r="AKR1952" s="593"/>
      <c r="AKS1952" s="593"/>
      <c r="AKT1952" s="593"/>
      <c r="AKU1952" s="593"/>
      <c r="AKV1952" s="593"/>
      <c r="AKW1952" s="593"/>
      <c r="AKX1952" s="593"/>
      <c r="AKY1952" s="593"/>
      <c r="AKZ1952" s="593"/>
      <c r="ALA1952" s="593"/>
      <c r="ALB1952" s="593"/>
      <c r="ALC1952" s="593"/>
      <c r="ALD1952" s="593"/>
      <c r="ALE1952" s="593"/>
      <c r="ALF1952" s="593"/>
      <c r="ALG1952" s="593"/>
      <c r="ALH1952" s="593"/>
      <c r="ALI1952" s="593"/>
      <c r="ALJ1952" s="593"/>
      <c r="ALK1952" s="593"/>
      <c r="ALL1952" s="593"/>
      <c r="ALM1952" s="593"/>
      <c r="ALN1952" s="593"/>
      <c r="ALO1952" s="593"/>
      <c r="ALP1952" s="593"/>
      <c r="ALQ1952" s="593"/>
      <c r="ALR1952" s="593"/>
      <c r="ALS1952" s="593"/>
      <c r="ALT1952" s="593"/>
      <c r="ALU1952" s="593"/>
      <c r="ALV1952" s="593"/>
      <c r="ALW1952" s="593"/>
      <c r="ALX1952" s="593"/>
      <c r="ALY1952" s="593"/>
      <c r="ALZ1952" s="593"/>
      <c r="AMA1952" s="593"/>
      <c r="AMB1952" s="593"/>
      <c r="AMC1952" s="593"/>
      <c r="AMD1952" s="593"/>
      <c r="AME1952" s="593"/>
      <c r="AMF1952" s="593"/>
      <c r="AMG1952" s="593"/>
      <c r="AMH1952" s="593"/>
      <c r="AMI1952" s="593"/>
      <c r="AMJ1952" s="593"/>
      <c r="AMK1952" s="593"/>
      <c r="AML1952" s="593"/>
      <c r="AMM1952" s="593"/>
      <c r="AMN1952" s="593"/>
      <c r="AMO1952" s="593"/>
      <c r="AMP1952" s="593"/>
      <c r="AMQ1952" s="593"/>
      <c r="AMR1952" s="593"/>
      <c r="AMS1952" s="593"/>
      <c r="AMT1952" s="593"/>
      <c r="AMU1952" s="593"/>
      <c r="AMV1952" s="593"/>
      <c r="AMW1952" s="593"/>
      <c r="AMX1952" s="593"/>
      <c r="AMY1952" s="593"/>
      <c r="AMZ1952" s="593"/>
      <c r="ANA1952" s="593"/>
      <c r="ANB1952" s="593"/>
      <c r="ANC1952" s="593"/>
      <c r="AND1952" s="593"/>
      <c r="ANE1952" s="593"/>
      <c r="ANF1952" s="593"/>
      <c r="ANG1952" s="593"/>
      <c r="ANH1952" s="593"/>
      <c r="ANI1952" s="593"/>
      <c r="ANJ1952" s="593"/>
      <c r="ANK1952" s="593"/>
      <c r="ANL1952" s="593"/>
      <c r="ANM1952" s="593"/>
      <c r="ANN1952" s="593"/>
      <c r="ANO1952" s="593"/>
      <c r="ANP1952" s="593"/>
      <c r="ANQ1952" s="593"/>
      <c r="ANR1952" s="593"/>
      <c r="ANS1952" s="593"/>
      <c r="ANT1952" s="593"/>
      <c r="ANU1952" s="593"/>
      <c r="ANV1952" s="593"/>
      <c r="ANW1952" s="593"/>
      <c r="ANX1952" s="593"/>
      <c r="ANY1952" s="593"/>
      <c r="ANZ1952" s="593"/>
      <c r="AOA1952" s="593"/>
      <c r="AOB1952" s="593"/>
      <c r="AOC1952" s="593"/>
      <c r="AOD1952" s="593"/>
      <c r="AOE1952" s="593"/>
      <c r="AOF1952" s="593"/>
      <c r="AOG1952" s="593"/>
      <c r="AOH1952" s="593"/>
      <c r="AOI1952" s="593"/>
      <c r="AOJ1952" s="593"/>
      <c r="AOK1952" s="593"/>
      <c r="AOL1952" s="593"/>
      <c r="AOM1952" s="593"/>
      <c r="AON1952" s="593"/>
      <c r="AOO1952" s="593"/>
      <c r="AOP1952" s="593"/>
      <c r="AOQ1952" s="593"/>
      <c r="AOR1952" s="593"/>
      <c r="AOS1952" s="593"/>
      <c r="AOT1952" s="593"/>
      <c r="AOU1952" s="593"/>
      <c r="AOV1952" s="593"/>
      <c r="AOW1952" s="593"/>
      <c r="AOX1952" s="593"/>
      <c r="AOY1952" s="593"/>
      <c r="AOZ1952" s="593"/>
      <c r="APA1952" s="593"/>
      <c r="APB1952" s="593"/>
      <c r="APC1952" s="593"/>
      <c r="APD1952" s="593"/>
      <c r="APE1952" s="593"/>
      <c r="APF1952" s="593"/>
      <c r="APG1952" s="593"/>
      <c r="APH1952" s="593"/>
      <c r="API1952" s="593"/>
      <c r="APJ1952" s="593"/>
      <c r="APK1952" s="593"/>
      <c r="APL1952" s="593"/>
      <c r="APM1952" s="593"/>
      <c r="APN1952" s="593"/>
      <c r="APO1952" s="593"/>
      <c r="APP1952" s="593"/>
      <c r="APQ1952" s="593"/>
      <c r="APR1952" s="593"/>
      <c r="APS1952" s="593"/>
      <c r="APT1952" s="593"/>
      <c r="APU1952" s="593"/>
      <c r="APV1952" s="593"/>
      <c r="APW1952" s="593"/>
      <c r="APX1952" s="593"/>
      <c r="APY1952" s="593"/>
      <c r="APZ1952" s="593"/>
      <c r="AQA1952" s="593"/>
      <c r="AQB1952" s="593"/>
      <c r="AQC1952" s="593"/>
      <c r="AQD1952" s="593"/>
      <c r="AQE1952" s="593"/>
      <c r="AQF1952" s="593"/>
      <c r="AQG1952" s="593"/>
      <c r="AQH1952" s="593"/>
      <c r="AQI1952" s="593"/>
      <c r="AQJ1952" s="593"/>
      <c r="AQK1952" s="593"/>
      <c r="AQL1952" s="593"/>
      <c r="AQM1952" s="593"/>
      <c r="AQN1952" s="593"/>
      <c r="AQO1952" s="593"/>
      <c r="AQP1952" s="593"/>
      <c r="AQQ1952" s="593"/>
      <c r="AQR1952" s="593"/>
      <c r="AQS1952" s="593"/>
      <c r="AQT1952" s="593"/>
      <c r="AQU1952" s="593"/>
      <c r="AQV1952" s="593"/>
      <c r="AQW1952" s="593"/>
      <c r="AQX1952" s="593"/>
      <c r="AQY1952" s="593"/>
      <c r="AQZ1952" s="593"/>
      <c r="ARA1952" s="593"/>
      <c r="ARB1952" s="593"/>
      <c r="ARC1952" s="593"/>
      <c r="ARD1952" s="593"/>
      <c r="ARE1952" s="593"/>
      <c r="ARF1952" s="593"/>
      <c r="ARG1952" s="593"/>
      <c r="ARH1952" s="593"/>
      <c r="ARI1952" s="593"/>
      <c r="ARJ1952" s="593"/>
      <c r="ARK1952" s="593"/>
      <c r="ARL1952" s="593"/>
      <c r="ARM1952" s="593"/>
      <c r="ARN1952" s="593"/>
      <c r="ARO1952" s="593"/>
      <c r="ARP1952" s="593"/>
      <c r="ARQ1952" s="593"/>
      <c r="ARR1952" s="593"/>
      <c r="ARS1952" s="593"/>
      <c r="ART1952" s="593"/>
      <c r="ARU1952" s="593"/>
      <c r="ARV1952" s="593"/>
      <c r="ARW1952" s="593"/>
      <c r="ARX1952" s="593"/>
      <c r="ARY1952" s="593"/>
      <c r="ARZ1952" s="593"/>
      <c r="ASA1952" s="593"/>
      <c r="ASB1952" s="593"/>
      <c r="ASC1952" s="593"/>
      <c r="ASD1952" s="593"/>
      <c r="ASE1952" s="593"/>
      <c r="ASF1952" s="593"/>
      <c r="ASG1952" s="593"/>
      <c r="ASH1952" s="593"/>
      <c r="ASI1952" s="593"/>
      <c r="ASJ1952" s="593"/>
      <c r="ASK1952" s="593"/>
      <c r="ASL1952" s="593"/>
      <c r="ASM1952" s="593"/>
      <c r="ASN1952" s="593"/>
      <c r="ASO1952" s="593"/>
      <c r="ASP1952" s="593"/>
      <c r="ASQ1952" s="593"/>
      <c r="ASR1952" s="593"/>
      <c r="ASS1952" s="593"/>
      <c r="AST1952" s="593"/>
      <c r="ASU1952" s="593"/>
      <c r="ASV1952" s="593"/>
      <c r="ASW1952" s="593"/>
      <c r="ASX1952" s="593"/>
      <c r="ASY1952" s="593"/>
      <c r="ASZ1952" s="593"/>
      <c r="ATA1952" s="593"/>
      <c r="ATB1952" s="593"/>
      <c r="ATC1952" s="593"/>
      <c r="ATD1952" s="593"/>
      <c r="ATE1952" s="593"/>
      <c r="ATF1952" s="593"/>
      <c r="ATG1952" s="593"/>
      <c r="ATH1952" s="593"/>
      <c r="ATI1952" s="593"/>
      <c r="ATJ1952" s="593"/>
      <c r="ATK1952" s="593"/>
      <c r="ATL1952" s="593"/>
      <c r="ATM1952" s="593"/>
      <c r="ATN1952" s="593"/>
      <c r="ATO1952" s="593"/>
      <c r="ATP1952" s="593"/>
      <c r="ATQ1952" s="593"/>
      <c r="ATR1952" s="593"/>
      <c r="ATS1952" s="593"/>
      <c r="ATT1952" s="593"/>
      <c r="ATU1952" s="593"/>
      <c r="ATV1952" s="593"/>
      <c r="ATW1952" s="593"/>
      <c r="ATX1952" s="593"/>
      <c r="ATY1952" s="593"/>
      <c r="ATZ1952" s="593"/>
      <c r="AUA1952" s="593"/>
      <c r="AUB1952" s="593"/>
      <c r="AUC1952" s="593"/>
      <c r="AUD1952" s="593"/>
      <c r="AUE1952" s="593"/>
      <c r="AUF1952" s="593"/>
      <c r="AUG1952" s="593"/>
      <c r="AUH1952" s="593"/>
      <c r="AUI1952" s="593"/>
      <c r="AUJ1952" s="593"/>
      <c r="AUK1952" s="593"/>
      <c r="AUL1952" s="593"/>
      <c r="AUM1952" s="593"/>
      <c r="AUN1952" s="593"/>
      <c r="AUO1952" s="593"/>
      <c r="AUP1952" s="593"/>
      <c r="AUQ1952" s="593"/>
      <c r="AUR1952" s="593"/>
      <c r="AUS1952" s="593"/>
      <c r="AUT1952" s="593"/>
      <c r="AUU1952" s="593"/>
      <c r="AUV1952" s="593"/>
      <c r="AUW1952" s="593"/>
      <c r="AUX1952" s="593"/>
      <c r="AUY1952" s="593"/>
      <c r="AUZ1952" s="593"/>
      <c r="AVA1952" s="593"/>
      <c r="AVB1952" s="593"/>
      <c r="AVC1952" s="593"/>
      <c r="AVD1952" s="593"/>
      <c r="AVE1952" s="593"/>
      <c r="AVF1952" s="593"/>
      <c r="AVG1952" s="593"/>
      <c r="AVH1952" s="593"/>
      <c r="AVI1952" s="593"/>
      <c r="AVJ1952" s="593"/>
      <c r="AVK1952" s="593"/>
    </row>
    <row r="1953" spans="1:1259">
      <c r="A1953" s="715"/>
      <c r="B1953" s="564"/>
      <c r="C1953" s="564"/>
      <c r="D1953" s="676" t="s">
        <v>1067</v>
      </c>
      <c r="E1953" s="524"/>
      <c r="F1953" s="665" t="s">
        <v>1152</v>
      </c>
      <c r="G1953" s="676">
        <v>2022</v>
      </c>
      <c r="H1953" s="676">
        <v>4</v>
      </c>
      <c r="I1953" s="687" t="s">
        <v>1561</v>
      </c>
      <c r="J1953" s="677">
        <v>44663</v>
      </c>
      <c r="K1953" s="676" t="s">
        <v>1627</v>
      </c>
      <c r="L1953" s="677" t="s">
        <v>1578</v>
      </c>
      <c r="M1953" s="677">
        <v>44468</v>
      </c>
      <c r="N1953" s="677" t="s">
        <v>1603</v>
      </c>
      <c r="O1953" s="677"/>
      <c r="P1953" s="666">
        <v>44630</v>
      </c>
      <c r="Q1953" s="666">
        <v>44658</v>
      </c>
      <c r="R1953" s="666">
        <v>44663</v>
      </c>
      <c r="S1953" s="665" t="s">
        <v>1580</v>
      </c>
      <c r="T1953" s="665">
        <v>60</v>
      </c>
      <c r="U1953" s="665" t="s">
        <v>1612</v>
      </c>
      <c r="V1953" s="665" t="s">
        <v>1591</v>
      </c>
      <c r="W1953" s="678">
        <v>400</v>
      </c>
      <c r="X1953" s="551">
        <v>624</v>
      </c>
      <c r="Y1953" s="693">
        <v>249600</v>
      </c>
      <c r="Z1953" s="667">
        <v>0.48</v>
      </c>
      <c r="AA1953" s="682">
        <f>Y1953*Z1953</f>
        <v>119808</v>
      </c>
      <c r="AB1953" s="521"/>
      <c r="AC1953" s="668">
        <v>0</v>
      </c>
      <c r="AD1953" s="676"/>
      <c r="AE1953" s="669"/>
      <c r="AF1953" s="695">
        <f>AA1953+AD1953+AE1953</f>
        <v>119808</v>
      </c>
      <c r="AG1953" s="665" t="s">
        <v>47</v>
      </c>
      <c r="AH1953" s="641"/>
      <c r="AI1953" s="676">
        <v>75</v>
      </c>
      <c r="AJ1953" s="665" t="s">
        <v>1597</v>
      </c>
      <c r="AK1953" s="676" t="s">
        <v>1075</v>
      </c>
      <c r="AL1953" s="696">
        <v>21075</v>
      </c>
      <c r="AM1953" s="665" t="s">
        <v>52</v>
      </c>
      <c r="AN1953" s="665" t="s">
        <v>50</v>
      </c>
      <c r="AO1953" s="665"/>
      <c r="AP1953" s="676" t="s">
        <v>92</v>
      </c>
      <c r="AQ1953" s="676" t="s">
        <v>37</v>
      </c>
      <c r="AR1953" s="676"/>
      <c r="AS1953" s="523" t="s">
        <v>1077</v>
      </c>
      <c r="AT1953" s="523"/>
      <c r="AU1953" s="523"/>
      <c r="AV1953" s="674"/>
      <c r="AW1953" s="673" t="str">
        <f>U1953</f>
        <v>30390256H</v>
      </c>
      <c r="AX1953" s="673" cm="1">
        <f t="array" ref="AX1953">SUM(MID(0&amp;AW1953,LARGE(INDEX(ISNUMBER(--MID(AW1953,ROW($1:$8),1))*ROW($1:$8),),ROW($1:$8))+1,1)*10^ROW($1:$8)/10)</f>
        <v>30390256</v>
      </c>
      <c r="AY1953" s="673" t="str">
        <f>VLOOKUP($AX1953,'Item Master Data'!$A:$F,3,FALSE)</f>
        <v>T400H</v>
      </c>
      <c r="AZ1953" s="673">
        <f>VLOOKUP($AX1953,'Item Master Data'!$A:$F,6,FALSE)</f>
        <v>400</v>
      </c>
      <c r="BA1953" s="673">
        <f>X1953/BB1953</f>
        <v>24</v>
      </c>
      <c r="BB1953" s="673">
        <f>VLOOKUP(AX1953,'Item Master Data'!$A:$G,7,FALSE)</f>
        <v>26</v>
      </c>
      <c r="BC1953" s="673"/>
      <c r="BD1953" s="673">
        <f>W1953-AZ1953</f>
        <v>0</v>
      </c>
      <c r="BE1953" s="593"/>
      <c r="BF1953" s="593"/>
      <c r="BG1953" s="593"/>
      <c r="BH1953" s="593"/>
      <c r="BI1953" s="593"/>
      <c r="BJ1953" s="593"/>
      <c r="BK1953" s="593"/>
      <c r="BL1953" s="593"/>
      <c r="BM1953" s="593"/>
      <c r="BN1953" s="593"/>
      <c r="BO1953" s="593"/>
      <c r="BP1953" s="593"/>
      <c r="BQ1953" s="593"/>
      <c r="BR1953" s="593"/>
      <c r="BS1953" s="593"/>
      <c r="BT1953" s="593"/>
      <c r="BU1953" s="593"/>
      <c r="BV1953" s="593"/>
      <c r="BW1953" s="593"/>
      <c r="BX1953" s="593"/>
      <c r="BY1953" s="593"/>
      <c r="BZ1953" s="593"/>
      <c r="CA1953" s="593"/>
      <c r="CB1953" s="593"/>
      <c r="CC1953" s="593"/>
      <c r="CD1953" s="593"/>
      <c r="CE1953" s="593"/>
      <c r="CF1953" s="593"/>
      <c r="CG1953" s="593"/>
      <c r="CH1953" s="593"/>
      <c r="CI1953" s="593"/>
      <c r="CJ1953" s="593"/>
      <c r="CK1953" s="593"/>
      <c r="CL1953" s="593"/>
      <c r="CM1953" s="593"/>
      <c r="CN1953" s="593"/>
      <c r="CO1953" s="593"/>
      <c r="CP1953" s="593"/>
      <c r="CQ1953" s="593"/>
      <c r="CR1953" s="593"/>
      <c r="CS1953" s="593"/>
      <c r="CT1953" s="593"/>
      <c r="CU1953" s="593"/>
      <c r="CV1953" s="593"/>
      <c r="CW1953" s="593"/>
      <c r="CX1953" s="593"/>
      <c r="CY1953" s="593"/>
      <c r="CZ1953" s="593"/>
      <c r="DA1953" s="593"/>
      <c r="DB1953" s="593"/>
      <c r="DC1953" s="593"/>
      <c r="DD1953" s="593"/>
      <c r="DE1953" s="593"/>
      <c r="DF1953" s="593"/>
      <c r="DG1953" s="593"/>
      <c r="DH1953" s="593"/>
      <c r="DI1953" s="593"/>
      <c r="DJ1953" s="593"/>
      <c r="DK1953" s="593"/>
      <c r="DL1953" s="593"/>
      <c r="DM1953" s="593"/>
      <c r="DN1953" s="593"/>
      <c r="DO1953" s="593"/>
      <c r="DP1953" s="593"/>
      <c r="DQ1953" s="593"/>
      <c r="DR1953" s="593"/>
      <c r="DS1953" s="593"/>
      <c r="DT1953" s="593"/>
      <c r="DU1953" s="593"/>
      <c r="DV1953" s="593"/>
      <c r="DW1953" s="593"/>
      <c r="DX1953" s="593"/>
      <c r="DY1953" s="593"/>
      <c r="DZ1953" s="593"/>
      <c r="EA1953" s="593"/>
      <c r="EB1953" s="593"/>
      <c r="EC1953" s="593"/>
      <c r="ED1953" s="593"/>
      <c r="EE1953" s="593"/>
      <c r="EF1953" s="593"/>
      <c r="EG1953" s="593"/>
      <c r="EH1953" s="593"/>
      <c r="EI1953" s="593"/>
      <c r="EJ1953" s="593"/>
      <c r="EK1953" s="593"/>
      <c r="EL1953" s="593"/>
      <c r="EM1953" s="593"/>
      <c r="EN1953" s="593"/>
      <c r="EO1953" s="593"/>
      <c r="EP1953" s="593"/>
      <c r="EQ1953" s="593"/>
      <c r="ER1953" s="593"/>
      <c r="ES1953" s="593"/>
      <c r="ET1953" s="593"/>
      <c r="EU1953" s="593"/>
      <c r="EV1953" s="593"/>
      <c r="EW1953" s="593"/>
      <c r="EX1953" s="593"/>
      <c r="EY1953" s="593"/>
      <c r="EZ1953" s="593"/>
      <c r="FA1953" s="593"/>
      <c r="FB1953" s="593"/>
      <c r="FC1953" s="593"/>
      <c r="FD1953" s="593"/>
      <c r="FE1953" s="593"/>
      <c r="FF1953" s="593"/>
      <c r="FG1953" s="593"/>
      <c r="FH1953" s="593"/>
      <c r="FI1953" s="593"/>
      <c r="FJ1953" s="593"/>
      <c r="FK1953" s="593"/>
      <c r="FL1953" s="593"/>
      <c r="FM1953" s="593"/>
      <c r="FN1953" s="593"/>
      <c r="FO1953" s="593"/>
      <c r="FP1953" s="593"/>
      <c r="FQ1953" s="593"/>
      <c r="FR1953" s="593"/>
      <c r="FS1953" s="593"/>
      <c r="FT1953" s="593"/>
      <c r="FU1953" s="593"/>
      <c r="FV1953" s="593"/>
      <c r="FW1953" s="593"/>
      <c r="FX1953" s="593"/>
      <c r="FY1953" s="593"/>
      <c r="FZ1953" s="593"/>
      <c r="GA1953" s="593"/>
      <c r="GB1953" s="593"/>
      <c r="GC1953" s="593"/>
      <c r="GD1953" s="593"/>
      <c r="GE1953" s="593"/>
      <c r="GF1953" s="593"/>
      <c r="GG1953" s="593"/>
      <c r="GH1953" s="593"/>
      <c r="GI1953" s="593"/>
      <c r="GJ1953" s="593"/>
      <c r="GK1953" s="593"/>
      <c r="GL1953" s="593"/>
      <c r="GM1953" s="593"/>
      <c r="GN1953" s="593"/>
      <c r="GO1953" s="593"/>
      <c r="GP1953" s="593"/>
      <c r="GQ1953" s="593"/>
      <c r="GR1953" s="593"/>
      <c r="GS1953" s="593"/>
      <c r="GT1953" s="593"/>
      <c r="GU1953" s="593"/>
      <c r="GV1953" s="593"/>
      <c r="GW1953" s="593"/>
      <c r="GX1953" s="593"/>
      <c r="GY1953" s="593"/>
      <c r="GZ1953" s="593"/>
      <c r="HA1953" s="593"/>
      <c r="HB1953" s="593"/>
      <c r="HC1953" s="593"/>
      <c r="HD1953" s="593"/>
      <c r="HE1953" s="593"/>
      <c r="HF1953" s="593"/>
      <c r="HG1953" s="593"/>
      <c r="HH1953" s="593"/>
      <c r="HI1953" s="593"/>
      <c r="HJ1953" s="593"/>
      <c r="HK1953" s="593"/>
      <c r="HL1953" s="593"/>
      <c r="HM1953" s="593"/>
      <c r="HN1953" s="593"/>
      <c r="HO1953" s="593"/>
      <c r="HP1953" s="593"/>
      <c r="HQ1953" s="593"/>
      <c r="HR1953" s="593"/>
      <c r="HS1953" s="593"/>
      <c r="HT1953" s="593"/>
      <c r="HU1953" s="593"/>
      <c r="HV1953" s="593"/>
      <c r="HW1953" s="593"/>
      <c r="HX1953" s="593"/>
      <c r="HY1953" s="593"/>
      <c r="HZ1953" s="593"/>
      <c r="IA1953" s="593"/>
      <c r="IB1953" s="593"/>
      <c r="IC1953" s="593"/>
      <c r="ID1953" s="593"/>
      <c r="IE1953" s="593"/>
      <c r="IF1953" s="593"/>
      <c r="IG1953" s="593"/>
      <c r="IH1953" s="593"/>
      <c r="II1953" s="593"/>
      <c r="IJ1953" s="593"/>
      <c r="IK1953" s="593"/>
      <c r="IL1953" s="593"/>
      <c r="IM1953" s="593"/>
      <c r="IN1953" s="593"/>
      <c r="IO1953" s="593"/>
      <c r="IP1953" s="593"/>
      <c r="IQ1953" s="593"/>
      <c r="IR1953" s="593"/>
      <c r="IS1953" s="593"/>
      <c r="IT1953" s="593"/>
      <c r="IU1953" s="593"/>
      <c r="IV1953" s="593"/>
      <c r="IW1953" s="593"/>
      <c r="IX1953" s="593"/>
      <c r="IY1953" s="593"/>
      <c r="IZ1953" s="593"/>
      <c r="JA1953" s="593"/>
      <c r="JB1953" s="593"/>
      <c r="JC1953" s="593"/>
      <c r="JD1953" s="593"/>
      <c r="JE1953" s="593"/>
      <c r="JF1953" s="593"/>
      <c r="JG1953" s="593"/>
      <c r="JH1953" s="593"/>
      <c r="JI1953" s="593"/>
      <c r="JJ1953" s="593"/>
      <c r="JK1953" s="593"/>
      <c r="JL1953" s="593"/>
      <c r="JM1953" s="593"/>
      <c r="JN1953" s="593"/>
      <c r="JO1953" s="593"/>
      <c r="JP1953" s="593"/>
      <c r="JQ1953" s="593"/>
      <c r="JR1953" s="593"/>
      <c r="JS1953" s="593"/>
      <c r="JT1953" s="593"/>
      <c r="JU1953" s="593"/>
      <c r="JV1953" s="593"/>
      <c r="JW1953" s="593"/>
      <c r="JX1953" s="593"/>
      <c r="JY1953" s="593"/>
      <c r="JZ1953" s="593"/>
      <c r="KA1953" s="593"/>
      <c r="KB1953" s="593"/>
      <c r="KC1953" s="593"/>
      <c r="KD1953" s="593"/>
      <c r="KE1953" s="593"/>
      <c r="KF1953" s="593"/>
      <c r="KG1953" s="593"/>
      <c r="KH1953" s="593"/>
      <c r="KI1953" s="593"/>
      <c r="KJ1953" s="593"/>
      <c r="KK1953" s="593"/>
      <c r="KL1953" s="593"/>
      <c r="KM1953" s="593"/>
      <c r="KN1953" s="593"/>
      <c r="KO1953" s="593"/>
      <c r="KP1953" s="593"/>
      <c r="KQ1953" s="593"/>
      <c r="KR1953" s="593"/>
      <c r="KS1953" s="593"/>
      <c r="KT1953" s="593"/>
      <c r="KU1953" s="593"/>
      <c r="KV1953" s="593"/>
      <c r="KW1953" s="593"/>
      <c r="KX1953" s="593"/>
      <c r="KY1953" s="593"/>
      <c r="KZ1953" s="593"/>
      <c r="LA1953" s="593"/>
      <c r="LB1953" s="593"/>
      <c r="LC1953" s="593"/>
      <c r="LD1953" s="593"/>
      <c r="LE1953" s="593"/>
      <c r="LF1953" s="593"/>
      <c r="LG1953" s="593"/>
      <c r="LH1953" s="593"/>
      <c r="LI1953" s="593"/>
      <c r="LJ1953" s="593"/>
      <c r="LK1953" s="593"/>
      <c r="LL1953" s="593"/>
      <c r="LM1953" s="593"/>
      <c r="LN1953" s="593"/>
      <c r="LO1953" s="593"/>
      <c r="LP1953" s="593"/>
      <c r="LQ1953" s="593"/>
      <c r="LR1953" s="593"/>
      <c r="LS1953" s="593"/>
      <c r="LT1953" s="593"/>
      <c r="LU1953" s="593"/>
      <c r="LV1953" s="593"/>
      <c r="LW1953" s="593"/>
      <c r="LX1953" s="593"/>
      <c r="LY1953" s="593"/>
      <c r="LZ1953" s="593"/>
      <c r="MA1953" s="593"/>
      <c r="MB1953" s="593"/>
      <c r="MC1953" s="593"/>
      <c r="MD1953" s="593"/>
      <c r="ME1953" s="593"/>
      <c r="MF1953" s="593"/>
      <c r="MG1953" s="593"/>
      <c r="MH1953" s="593"/>
      <c r="MI1953" s="593"/>
      <c r="MJ1953" s="593"/>
      <c r="MK1953" s="593"/>
      <c r="ML1953" s="593"/>
      <c r="MM1953" s="593"/>
      <c r="MN1953" s="593"/>
      <c r="MO1953" s="593"/>
      <c r="MP1953" s="593"/>
      <c r="MQ1953" s="593"/>
      <c r="MR1953" s="593"/>
      <c r="MS1953" s="593"/>
      <c r="MT1953" s="593"/>
      <c r="MU1953" s="593"/>
      <c r="MV1953" s="593"/>
      <c r="MW1953" s="593"/>
      <c r="MX1953" s="593"/>
      <c r="MY1953" s="593"/>
      <c r="MZ1953" s="593"/>
      <c r="NA1953" s="593"/>
      <c r="NB1953" s="593"/>
      <c r="NC1953" s="593"/>
      <c r="ND1953" s="593"/>
      <c r="NE1953" s="593"/>
      <c r="NF1953" s="593"/>
      <c r="NG1953" s="593"/>
      <c r="NH1953" s="593"/>
      <c r="NI1953" s="593"/>
      <c r="NJ1953" s="593"/>
      <c r="NK1953" s="593"/>
      <c r="NL1953" s="593"/>
      <c r="NM1953" s="593"/>
      <c r="NN1953" s="593"/>
      <c r="NO1953" s="593"/>
      <c r="NP1953" s="593"/>
      <c r="NQ1953" s="593"/>
      <c r="NR1953" s="593"/>
      <c r="NS1953" s="593"/>
      <c r="NT1953" s="593"/>
      <c r="NU1953" s="593"/>
      <c r="NV1953" s="593"/>
      <c r="NW1953" s="593"/>
      <c r="NX1953" s="593"/>
      <c r="NY1953" s="593"/>
      <c r="NZ1953" s="593"/>
      <c r="OA1953" s="593"/>
      <c r="OB1953" s="593"/>
      <c r="OC1953" s="593"/>
      <c r="OD1953" s="593"/>
      <c r="OE1953" s="593"/>
      <c r="OF1953" s="593"/>
      <c r="OG1953" s="593"/>
      <c r="OH1953" s="593"/>
      <c r="OI1953" s="593"/>
      <c r="OJ1953" s="593"/>
      <c r="OK1953" s="593"/>
      <c r="OL1953" s="593"/>
      <c r="OM1953" s="593"/>
      <c r="ON1953" s="593"/>
      <c r="OO1953" s="593"/>
      <c r="OP1953" s="593"/>
      <c r="OQ1953" s="593"/>
      <c r="OR1953" s="593"/>
      <c r="OS1953" s="593"/>
      <c r="OT1953" s="593"/>
      <c r="OU1953" s="593"/>
      <c r="OV1953" s="593"/>
      <c r="OW1953" s="593"/>
      <c r="OX1953" s="593"/>
      <c r="OY1953" s="593"/>
      <c r="OZ1953" s="593"/>
      <c r="PA1953" s="593"/>
      <c r="PB1953" s="593"/>
      <c r="PC1953" s="593"/>
      <c r="PD1953" s="593"/>
      <c r="PE1953" s="593"/>
      <c r="PF1953" s="593"/>
      <c r="PG1953" s="593"/>
      <c r="PH1953" s="593"/>
      <c r="PI1953" s="593"/>
      <c r="PJ1953" s="593"/>
      <c r="PK1953" s="593"/>
      <c r="PL1953" s="593"/>
      <c r="PM1953" s="593"/>
      <c r="PN1953" s="593"/>
      <c r="PO1953" s="593"/>
      <c r="PP1953" s="593"/>
      <c r="PQ1953" s="593"/>
      <c r="PR1953" s="593"/>
      <c r="PS1953" s="593"/>
      <c r="PT1953" s="593"/>
      <c r="PU1953" s="593"/>
      <c r="PV1953" s="593"/>
      <c r="PW1953" s="593"/>
      <c r="PX1953" s="593"/>
      <c r="PY1953" s="593"/>
      <c r="PZ1953" s="593"/>
      <c r="QA1953" s="593"/>
      <c r="QB1953" s="593"/>
      <c r="QC1953" s="593"/>
      <c r="QD1953" s="593"/>
      <c r="QE1953" s="593"/>
      <c r="QF1953" s="593"/>
      <c r="QG1953" s="593"/>
      <c r="QH1953" s="593"/>
      <c r="QI1953" s="593"/>
      <c r="QJ1953" s="593"/>
      <c r="QK1953" s="593"/>
      <c r="QL1953" s="593"/>
      <c r="QM1953" s="593"/>
      <c r="QN1953" s="593"/>
      <c r="QO1953" s="593"/>
      <c r="QP1953" s="593"/>
      <c r="QQ1953" s="593"/>
      <c r="QR1953" s="593"/>
      <c r="QS1953" s="593"/>
      <c r="QT1953" s="593"/>
      <c r="QU1953" s="593"/>
      <c r="QV1953" s="593"/>
      <c r="QW1953" s="593"/>
      <c r="QX1953" s="593"/>
      <c r="QY1953" s="593"/>
      <c r="QZ1953" s="593"/>
      <c r="RA1953" s="593"/>
      <c r="RB1953" s="593"/>
      <c r="RC1953" s="593"/>
      <c r="RD1953" s="593"/>
      <c r="RE1953" s="593"/>
      <c r="RF1953" s="593"/>
      <c r="RG1953" s="593"/>
      <c r="RH1953" s="593"/>
      <c r="RI1953" s="593"/>
      <c r="RJ1953" s="593"/>
      <c r="RK1953" s="593"/>
      <c r="RL1953" s="593"/>
      <c r="RM1953" s="593"/>
      <c r="RN1953" s="593"/>
      <c r="RO1953" s="593"/>
      <c r="RP1953" s="593"/>
      <c r="RQ1953" s="593"/>
      <c r="RR1953" s="593"/>
      <c r="RS1953" s="593"/>
      <c r="RT1953" s="593"/>
      <c r="RU1953" s="593"/>
      <c r="RV1953" s="593"/>
      <c r="RW1953" s="593"/>
      <c r="RX1953" s="593"/>
      <c r="RY1953" s="593"/>
      <c r="RZ1953" s="593"/>
      <c r="SA1953" s="593"/>
      <c r="SB1953" s="593"/>
      <c r="SC1953" s="593"/>
      <c r="SD1953" s="593"/>
      <c r="SE1953" s="593"/>
      <c r="SF1953" s="593"/>
      <c r="SG1953" s="593"/>
      <c r="SH1953" s="593"/>
      <c r="SI1953" s="593"/>
      <c r="SJ1953" s="593"/>
      <c r="SK1953" s="593"/>
      <c r="SL1953" s="593"/>
      <c r="SM1953" s="593"/>
      <c r="SN1953" s="593"/>
      <c r="SO1953" s="593"/>
      <c r="SP1953" s="593"/>
      <c r="SQ1953" s="593"/>
      <c r="SR1953" s="593"/>
      <c r="SS1953" s="593"/>
      <c r="ST1953" s="593"/>
      <c r="SU1953" s="593"/>
      <c r="SV1953" s="593"/>
      <c r="SW1953" s="593"/>
      <c r="SX1953" s="593"/>
      <c r="SY1953" s="593"/>
      <c r="SZ1953" s="593"/>
      <c r="TA1953" s="593"/>
      <c r="TB1953" s="593"/>
      <c r="TC1953" s="593"/>
      <c r="TD1953" s="593"/>
      <c r="TE1953" s="593"/>
      <c r="TF1953" s="593"/>
      <c r="TG1953" s="593"/>
      <c r="TH1953" s="593"/>
      <c r="TI1953" s="593"/>
      <c r="TJ1953" s="593"/>
      <c r="TK1953" s="593"/>
      <c r="TL1953" s="593"/>
      <c r="TM1953" s="593"/>
      <c r="TN1953" s="593"/>
      <c r="TO1953" s="593"/>
      <c r="TP1953" s="593"/>
      <c r="TQ1953" s="593"/>
      <c r="TR1953" s="593"/>
      <c r="TS1953" s="593"/>
      <c r="TT1953" s="593"/>
      <c r="TU1953" s="593"/>
      <c r="TV1953" s="593"/>
      <c r="TW1953" s="593"/>
      <c r="TX1953" s="593"/>
      <c r="TY1953" s="593"/>
      <c r="TZ1953" s="593"/>
      <c r="UA1953" s="593"/>
      <c r="UB1953" s="593"/>
      <c r="UC1953" s="593"/>
      <c r="UD1953" s="593"/>
      <c r="UE1953" s="593"/>
      <c r="UF1953" s="593"/>
      <c r="UG1953" s="593"/>
      <c r="UH1953" s="593"/>
      <c r="UI1953" s="593"/>
      <c r="UJ1953" s="593"/>
      <c r="UK1953" s="593"/>
      <c r="UL1953" s="593"/>
      <c r="UM1953" s="593"/>
      <c r="UN1953" s="593"/>
      <c r="UO1953" s="593"/>
      <c r="UP1953" s="593"/>
      <c r="UQ1953" s="593"/>
      <c r="UR1953" s="593"/>
      <c r="US1953" s="593"/>
      <c r="UT1953" s="593"/>
      <c r="UU1953" s="593"/>
      <c r="UV1953" s="593"/>
      <c r="UW1953" s="593"/>
      <c r="UX1953" s="593"/>
      <c r="UY1953" s="593"/>
      <c r="UZ1953" s="593"/>
      <c r="VA1953" s="593"/>
      <c r="VB1953" s="593"/>
      <c r="VC1953" s="593"/>
      <c r="VD1953" s="593"/>
      <c r="VE1953" s="593"/>
      <c r="VF1953" s="593"/>
      <c r="VG1953" s="593"/>
      <c r="VH1953" s="593"/>
      <c r="VI1953" s="593"/>
      <c r="VJ1953" s="593"/>
      <c r="VK1953" s="593"/>
      <c r="VL1953" s="593"/>
      <c r="VM1953" s="593"/>
      <c r="VN1953" s="593"/>
      <c r="VO1953" s="593"/>
      <c r="VP1953" s="593"/>
      <c r="VQ1953" s="593"/>
      <c r="VR1953" s="593"/>
      <c r="VS1953" s="593"/>
      <c r="VT1953" s="593"/>
      <c r="VU1953" s="593"/>
      <c r="VV1953" s="593"/>
      <c r="VW1953" s="593"/>
      <c r="VX1953" s="593"/>
      <c r="VY1953" s="593"/>
      <c r="VZ1953" s="593"/>
      <c r="WA1953" s="593"/>
      <c r="WB1953" s="593"/>
      <c r="WC1953" s="593"/>
      <c r="WD1953" s="593"/>
      <c r="WE1953" s="593"/>
      <c r="WF1953" s="593"/>
      <c r="WG1953" s="593"/>
      <c r="WH1953" s="593"/>
      <c r="WI1953" s="593"/>
      <c r="WJ1953" s="593"/>
      <c r="WK1953" s="593"/>
      <c r="WL1953" s="593"/>
      <c r="WM1953" s="593"/>
      <c r="WN1953" s="593"/>
      <c r="WO1953" s="593"/>
      <c r="WP1953" s="593"/>
      <c r="WQ1953" s="593"/>
      <c r="WR1953" s="593"/>
      <c r="WS1953" s="593"/>
      <c r="WT1953" s="593"/>
      <c r="WU1953" s="593"/>
      <c r="WV1953" s="593"/>
      <c r="WW1953" s="593"/>
      <c r="WX1953" s="593"/>
      <c r="WY1953" s="593"/>
      <c r="WZ1953" s="593"/>
      <c r="XA1953" s="593"/>
      <c r="XB1953" s="593"/>
      <c r="XC1953" s="593"/>
      <c r="XD1953" s="593"/>
      <c r="XE1953" s="593"/>
      <c r="XF1953" s="593"/>
      <c r="XG1953" s="593"/>
      <c r="XH1953" s="593"/>
      <c r="XI1953" s="593"/>
      <c r="XJ1953" s="593"/>
      <c r="XK1953" s="593"/>
      <c r="XL1953" s="593"/>
      <c r="XM1953" s="593"/>
      <c r="XN1953" s="593"/>
      <c r="XO1953" s="593"/>
      <c r="XP1953" s="593"/>
      <c r="XQ1953" s="593"/>
      <c r="XR1953" s="593"/>
      <c r="XS1953" s="593"/>
      <c r="XT1953" s="593"/>
      <c r="XU1953" s="593"/>
      <c r="XV1953" s="593"/>
      <c r="XW1953" s="593"/>
      <c r="XX1953" s="593"/>
      <c r="XY1953" s="593"/>
      <c r="XZ1953" s="593"/>
      <c r="YA1953" s="593"/>
      <c r="YB1953" s="593"/>
      <c r="YC1953" s="593"/>
      <c r="YD1953" s="593"/>
      <c r="YE1953" s="593"/>
      <c r="YF1953" s="593"/>
      <c r="YG1953" s="593"/>
      <c r="YH1953" s="593"/>
      <c r="YI1953" s="593"/>
      <c r="YJ1953" s="593"/>
      <c r="YK1953" s="593"/>
      <c r="YL1953" s="593"/>
      <c r="YM1953" s="593"/>
      <c r="YN1953" s="593"/>
      <c r="YO1953" s="593"/>
      <c r="YP1953" s="593"/>
      <c r="YQ1953" s="593"/>
      <c r="YR1953" s="593"/>
      <c r="YS1953" s="593"/>
      <c r="YT1953" s="593"/>
      <c r="YU1953" s="593"/>
      <c r="YV1953" s="593"/>
      <c r="YW1953" s="593"/>
      <c r="YX1953" s="593"/>
      <c r="YY1953" s="593"/>
      <c r="YZ1953" s="593"/>
      <c r="ZA1953" s="593"/>
      <c r="ZB1953" s="593"/>
      <c r="ZC1953" s="593"/>
      <c r="ZD1953" s="593"/>
      <c r="ZE1953" s="593"/>
      <c r="ZF1953" s="593"/>
      <c r="ZG1953" s="593"/>
      <c r="ZH1953" s="593"/>
      <c r="ZI1953" s="593"/>
      <c r="ZJ1953" s="593"/>
      <c r="ZK1953" s="593"/>
      <c r="ZL1953" s="593"/>
      <c r="ZM1953" s="593"/>
      <c r="ZN1953" s="593"/>
      <c r="ZO1953" s="593"/>
      <c r="ZP1953" s="593"/>
      <c r="ZQ1953" s="593"/>
      <c r="ZR1953" s="593"/>
      <c r="ZS1953" s="593"/>
      <c r="ZT1953" s="593"/>
      <c r="ZU1953" s="593"/>
      <c r="ZV1953" s="593"/>
      <c r="ZW1953" s="593"/>
      <c r="ZX1953" s="593"/>
      <c r="ZY1953" s="593"/>
      <c r="ZZ1953" s="593"/>
      <c r="AAA1953" s="593"/>
      <c r="AAB1953" s="593"/>
      <c r="AAC1953" s="593"/>
      <c r="AAD1953" s="593"/>
      <c r="AAE1953" s="593"/>
      <c r="AAF1953" s="593"/>
      <c r="AAG1953" s="593"/>
      <c r="AAH1953" s="593"/>
      <c r="AAI1953" s="593"/>
      <c r="AAJ1953" s="593"/>
      <c r="AAK1953" s="593"/>
      <c r="AAL1953" s="593"/>
      <c r="AAM1953" s="593"/>
      <c r="AAN1953" s="593"/>
      <c r="AAO1953" s="593"/>
      <c r="AAP1953" s="593"/>
      <c r="AAQ1953" s="593"/>
      <c r="AAR1953" s="593"/>
      <c r="AAS1953" s="593"/>
      <c r="AAT1953" s="593"/>
      <c r="AAU1953" s="593"/>
      <c r="AAV1953" s="593"/>
      <c r="AAW1953" s="593"/>
      <c r="AAX1953" s="593"/>
      <c r="AAY1953" s="593"/>
      <c r="AAZ1953" s="593"/>
      <c r="ABA1953" s="593"/>
      <c r="ABB1953" s="593"/>
      <c r="ABC1953" s="593"/>
      <c r="ABD1953" s="593"/>
      <c r="ABE1953" s="593"/>
      <c r="ABF1953" s="593"/>
      <c r="ABG1953" s="593"/>
      <c r="ABH1953" s="593"/>
      <c r="ABI1953" s="593"/>
      <c r="ABJ1953" s="593"/>
      <c r="ABK1953" s="593"/>
      <c r="ABL1953" s="593"/>
      <c r="ABM1953" s="593"/>
      <c r="ABN1953" s="593"/>
      <c r="ABO1953" s="593"/>
      <c r="ABP1953" s="593"/>
      <c r="ABQ1953" s="593"/>
      <c r="ABR1953" s="593"/>
      <c r="ABS1953" s="593"/>
      <c r="ABT1953" s="593"/>
      <c r="ABU1953" s="593"/>
      <c r="ABV1953" s="593"/>
      <c r="ABW1953" s="593"/>
      <c r="ABX1953" s="593"/>
      <c r="ABY1953" s="593"/>
      <c r="ABZ1953" s="593"/>
      <c r="ACA1953" s="593"/>
      <c r="ACB1953" s="593"/>
      <c r="ACC1953" s="593"/>
      <c r="ACD1953" s="593"/>
      <c r="ACE1953" s="593"/>
      <c r="ACF1953" s="593"/>
      <c r="ACG1953" s="593"/>
      <c r="ACH1953" s="593"/>
      <c r="ACI1953" s="593"/>
      <c r="ACJ1953" s="593"/>
      <c r="ACK1953" s="593"/>
      <c r="ACL1953" s="593"/>
      <c r="ACM1953" s="593"/>
      <c r="ACN1953" s="593"/>
      <c r="ACO1953" s="593"/>
      <c r="ACP1953" s="593"/>
      <c r="ACQ1953" s="593"/>
      <c r="ACR1953" s="593"/>
      <c r="ACS1953" s="593"/>
      <c r="ACT1953" s="593"/>
      <c r="ACU1953" s="593"/>
      <c r="ACV1953" s="593"/>
      <c r="ACW1953" s="593"/>
      <c r="ACX1953" s="593"/>
      <c r="ACY1953" s="593"/>
      <c r="ACZ1953" s="593"/>
      <c r="ADA1953" s="593"/>
      <c r="ADB1953" s="593"/>
      <c r="ADC1953" s="593"/>
      <c r="ADD1953" s="593"/>
      <c r="ADE1953" s="593"/>
      <c r="ADF1953" s="593"/>
      <c r="ADG1953" s="593"/>
      <c r="ADH1953" s="593"/>
      <c r="ADI1953" s="593"/>
      <c r="ADJ1953" s="593"/>
      <c r="ADK1953" s="593"/>
      <c r="ADL1953" s="593"/>
      <c r="ADM1953" s="593"/>
      <c r="ADN1953" s="593"/>
      <c r="ADO1953" s="593"/>
      <c r="ADP1953" s="593"/>
      <c r="ADQ1953" s="593"/>
      <c r="ADR1953" s="593"/>
      <c r="ADS1953" s="593"/>
      <c r="ADT1953" s="593"/>
      <c r="ADU1953" s="593"/>
      <c r="ADV1953" s="593"/>
      <c r="ADW1953" s="593"/>
      <c r="ADX1953" s="593"/>
      <c r="ADY1953" s="593"/>
      <c r="ADZ1953" s="593"/>
      <c r="AEA1953" s="593"/>
      <c r="AEB1953" s="593"/>
      <c r="AEC1953" s="593"/>
      <c r="AED1953" s="593"/>
      <c r="AEE1953" s="593"/>
      <c r="AEF1953" s="593"/>
      <c r="AEG1953" s="593"/>
      <c r="AEH1953" s="593"/>
      <c r="AEI1953" s="593"/>
      <c r="AEJ1953" s="593"/>
      <c r="AEK1953" s="593"/>
      <c r="AEL1953" s="593"/>
      <c r="AEM1953" s="593"/>
      <c r="AEN1953" s="593"/>
      <c r="AEO1953" s="593"/>
      <c r="AEP1953" s="593"/>
      <c r="AEQ1953" s="593"/>
      <c r="AER1953" s="593"/>
      <c r="AES1953" s="593"/>
      <c r="AET1953" s="593"/>
      <c r="AEU1953" s="593"/>
      <c r="AEV1953" s="593"/>
      <c r="AEW1953" s="593"/>
      <c r="AEX1953" s="593"/>
      <c r="AEY1953" s="593"/>
      <c r="AEZ1953" s="593"/>
      <c r="AFA1953" s="593"/>
      <c r="AFB1953" s="593"/>
      <c r="AFC1953" s="593"/>
      <c r="AFD1953" s="593"/>
      <c r="AFE1953" s="593"/>
      <c r="AFF1953" s="593"/>
      <c r="AFG1953" s="593"/>
      <c r="AFH1953" s="593"/>
      <c r="AFI1953" s="593"/>
      <c r="AFJ1953" s="593"/>
      <c r="AFK1953" s="593"/>
      <c r="AFL1953" s="593"/>
      <c r="AFM1953" s="593"/>
      <c r="AFN1953" s="593"/>
      <c r="AFO1953" s="593"/>
      <c r="AFP1953" s="593"/>
      <c r="AFQ1953" s="593"/>
      <c r="AFR1953" s="593"/>
      <c r="AFS1953" s="593"/>
      <c r="AFT1953" s="593"/>
      <c r="AFU1953" s="593"/>
      <c r="AFV1953" s="593"/>
      <c r="AFW1953" s="593"/>
      <c r="AFX1953" s="593"/>
      <c r="AFY1953" s="593"/>
      <c r="AFZ1953" s="593"/>
      <c r="AGA1953" s="593"/>
      <c r="AGB1953" s="593"/>
      <c r="AGC1953" s="593"/>
      <c r="AGD1953" s="593"/>
      <c r="AGE1953" s="593"/>
      <c r="AGF1953" s="593"/>
      <c r="AGG1953" s="593"/>
      <c r="AGH1953" s="593"/>
      <c r="AGI1953" s="593"/>
      <c r="AGJ1953" s="593"/>
      <c r="AGK1953" s="593"/>
      <c r="AGL1953" s="593"/>
      <c r="AGM1953" s="593"/>
      <c r="AGN1953" s="593"/>
      <c r="AGO1953" s="593"/>
      <c r="AGP1953" s="593"/>
      <c r="AGQ1953" s="593"/>
      <c r="AGR1953" s="593"/>
      <c r="AGS1953" s="593"/>
      <c r="AGT1953" s="593"/>
      <c r="AGU1953" s="593"/>
      <c r="AGV1953" s="593"/>
      <c r="AGW1953" s="593"/>
      <c r="AGX1953" s="593"/>
      <c r="AGY1953" s="593"/>
      <c r="AGZ1953" s="593"/>
      <c r="AHA1953" s="593"/>
      <c r="AHB1953" s="593"/>
      <c r="AHC1953" s="593"/>
      <c r="AHD1953" s="593"/>
      <c r="AHE1953" s="593"/>
      <c r="AHF1953" s="593"/>
      <c r="AHG1953" s="593"/>
      <c r="AHH1953" s="593"/>
      <c r="AHI1953" s="593"/>
      <c r="AHJ1953" s="593"/>
      <c r="AHK1953" s="593"/>
      <c r="AHL1953" s="593"/>
      <c r="AHM1953" s="593"/>
      <c r="AHN1953" s="593"/>
      <c r="AHO1953" s="593"/>
      <c r="AHP1953" s="593"/>
      <c r="AHQ1953" s="593"/>
      <c r="AHR1953" s="593"/>
      <c r="AHS1953" s="593"/>
      <c r="AHT1953" s="593"/>
      <c r="AHU1953" s="593"/>
      <c r="AHV1953" s="593"/>
      <c r="AHW1953" s="593"/>
      <c r="AHX1953" s="593"/>
      <c r="AHY1953" s="593"/>
      <c r="AHZ1953" s="593"/>
      <c r="AIA1953" s="593"/>
      <c r="AIB1953" s="593"/>
      <c r="AIC1953" s="593"/>
      <c r="AID1953" s="593"/>
      <c r="AIE1953" s="593"/>
      <c r="AIF1953" s="593"/>
      <c r="AIG1953" s="593"/>
      <c r="AIH1953" s="593"/>
      <c r="AII1953" s="593"/>
      <c r="AIJ1953" s="593"/>
      <c r="AIK1953" s="593"/>
      <c r="AIL1953" s="593"/>
      <c r="AIM1953" s="593"/>
      <c r="AIN1953" s="593"/>
      <c r="AIO1953" s="593"/>
      <c r="AIP1953" s="593"/>
      <c r="AIQ1953" s="593"/>
      <c r="AIR1953" s="593"/>
      <c r="AIS1953" s="593"/>
      <c r="AIT1953" s="593"/>
      <c r="AIU1953" s="593"/>
      <c r="AIV1953" s="593"/>
      <c r="AIW1953" s="593"/>
      <c r="AIX1953" s="593"/>
      <c r="AIY1953" s="593"/>
      <c r="AIZ1953" s="593"/>
      <c r="AJA1953" s="593"/>
      <c r="AJB1953" s="593"/>
      <c r="AJC1953" s="593"/>
      <c r="AJD1953" s="593"/>
      <c r="AJE1953" s="593"/>
      <c r="AJF1953" s="593"/>
      <c r="AJG1953" s="593"/>
      <c r="AJH1953" s="593"/>
      <c r="AJI1953" s="593"/>
      <c r="AJJ1953" s="593"/>
      <c r="AJK1953" s="593"/>
      <c r="AJL1953" s="593"/>
      <c r="AJM1953" s="593"/>
      <c r="AJN1953" s="593"/>
      <c r="AJO1953" s="593"/>
      <c r="AJP1953" s="593"/>
      <c r="AJQ1953" s="593"/>
      <c r="AJR1953" s="593"/>
      <c r="AJS1953" s="593"/>
      <c r="AJT1953" s="593"/>
      <c r="AJU1953" s="593"/>
      <c r="AJV1953" s="593"/>
      <c r="AJW1953" s="593"/>
      <c r="AJX1953" s="593"/>
      <c r="AJY1953" s="593"/>
      <c r="AJZ1953" s="593"/>
      <c r="AKA1953" s="593"/>
      <c r="AKB1953" s="593"/>
      <c r="AKC1953" s="593"/>
      <c r="AKD1953" s="593"/>
      <c r="AKE1953" s="593"/>
      <c r="AKF1953" s="593"/>
      <c r="AKG1953" s="593"/>
      <c r="AKH1953" s="593"/>
      <c r="AKI1953" s="593"/>
      <c r="AKJ1953" s="593"/>
      <c r="AKK1953" s="593"/>
      <c r="AKL1953" s="593"/>
      <c r="AKM1953" s="593"/>
      <c r="AKN1953" s="593"/>
      <c r="AKO1953" s="593"/>
      <c r="AKP1953" s="593"/>
      <c r="AKQ1953" s="593"/>
      <c r="AKR1953" s="593"/>
      <c r="AKS1953" s="593"/>
      <c r="AKT1953" s="593"/>
      <c r="AKU1953" s="593"/>
      <c r="AKV1953" s="593"/>
      <c r="AKW1953" s="593"/>
      <c r="AKX1953" s="593"/>
      <c r="AKY1953" s="593"/>
      <c r="AKZ1953" s="593"/>
      <c r="ALA1953" s="593"/>
      <c r="ALB1953" s="593"/>
      <c r="ALC1953" s="593"/>
      <c r="ALD1953" s="593"/>
      <c r="ALE1953" s="593"/>
      <c r="ALF1953" s="593"/>
      <c r="ALG1953" s="593"/>
      <c r="ALH1953" s="593"/>
      <c r="ALI1953" s="593"/>
      <c r="ALJ1953" s="593"/>
      <c r="ALK1953" s="593"/>
      <c r="ALL1953" s="593"/>
      <c r="ALM1953" s="593"/>
      <c r="ALN1953" s="593"/>
      <c r="ALO1953" s="593"/>
      <c r="ALP1953" s="593"/>
      <c r="ALQ1953" s="593"/>
      <c r="ALR1953" s="593"/>
      <c r="ALS1953" s="593"/>
      <c r="ALT1953" s="593"/>
      <c r="ALU1953" s="593"/>
      <c r="ALV1953" s="593"/>
      <c r="ALW1953" s="593"/>
      <c r="ALX1953" s="593"/>
      <c r="ALY1953" s="593"/>
      <c r="ALZ1953" s="593"/>
      <c r="AMA1953" s="593"/>
      <c r="AMB1953" s="593"/>
      <c r="AMC1953" s="593"/>
      <c r="AMD1953" s="593"/>
      <c r="AME1953" s="593"/>
      <c r="AMF1953" s="593"/>
      <c r="AMG1953" s="593"/>
      <c r="AMH1953" s="593"/>
      <c r="AMI1953" s="593"/>
      <c r="AMJ1953" s="593"/>
      <c r="AMK1953" s="593"/>
      <c r="AML1953" s="593"/>
      <c r="AMM1953" s="593"/>
      <c r="AMN1953" s="593"/>
      <c r="AMO1953" s="593"/>
      <c r="AMP1953" s="593"/>
      <c r="AMQ1953" s="593"/>
      <c r="AMR1953" s="593"/>
      <c r="AMS1953" s="593"/>
      <c r="AMT1953" s="593"/>
      <c r="AMU1953" s="593"/>
      <c r="AMV1953" s="593"/>
      <c r="AMW1953" s="593"/>
      <c r="AMX1953" s="593"/>
      <c r="AMY1953" s="593"/>
      <c r="AMZ1953" s="593"/>
      <c r="ANA1953" s="593"/>
      <c r="ANB1953" s="593"/>
      <c r="ANC1953" s="593"/>
      <c r="AND1953" s="593"/>
      <c r="ANE1953" s="593"/>
      <c r="ANF1953" s="593"/>
      <c r="ANG1953" s="593"/>
      <c r="ANH1953" s="593"/>
      <c r="ANI1953" s="593"/>
      <c r="ANJ1953" s="593"/>
      <c r="ANK1953" s="593"/>
      <c r="ANL1953" s="593"/>
      <c r="ANM1953" s="593"/>
      <c r="ANN1953" s="593"/>
      <c r="ANO1953" s="593"/>
      <c r="ANP1953" s="593"/>
      <c r="ANQ1953" s="593"/>
      <c r="ANR1953" s="593"/>
      <c r="ANS1953" s="593"/>
      <c r="ANT1953" s="593"/>
      <c r="ANU1953" s="593"/>
      <c r="ANV1953" s="593"/>
      <c r="ANW1953" s="593"/>
      <c r="ANX1953" s="593"/>
      <c r="ANY1953" s="593"/>
      <c r="ANZ1953" s="593"/>
      <c r="AOA1953" s="593"/>
      <c r="AOB1953" s="593"/>
      <c r="AOC1953" s="593"/>
      <c r="AOD1953" s="593"/>
      <c r="AOE1953" s="593"/>
      <c r="AOF1953" s="593"/>
      <c r="AOG1953" s="593"/>
      <c r="AOH1953" s="593"/>
      <c r="AOI1953" s="593"/>
      <c r="AOJ1953" s="593"/>
      <c r="AOK1953" s="593"/>
      <c r="AOL1953" s="593"/>
      <c r="AOM1953" s="593"/>
      <c r="AON1953" s="593"/>
      <c r="AOO1953" s="593"/>
      <c r="AOP1953" s="593"/>
      <c r="AOQ1953" s="593"/>
      <c r="AOR1953" s="593"/>
      <c r="AOS1953" s="593"/>
      <c r="AOT1953" s="593"/>
      <c r="AOU1953" s="593"/>
      <c r="AOV1953" s="593"/>
      <c r="AOW1953" s="593"/>
      <c r="AOX1953" s="593"/>
      <c r="AOY1953" s="593"/>
      <c r="AOZ1953" s="593"/>
      <c r="APA1953" s="593"/>
      <c r="APB1953" s="593"/>
      <c r="APC1953" s="593"/>
      <c r="APD1953" s="593"/>
      <c r="APE1953" s="593"/>
      <c r="APF1953" s="593"/>
      <c r="APG1953" s="593"/>
      <c r="APH1953" s="593"/>
      <c r="API1953" s="593"/>
      <c r="APJ1953" s="593"/>
      <c r="APK1953" s="593"/>
      <c r="APL1953" s="593"/>
      <c r="APM1953" s="593"/>
      <c r="APN1953" s="593"/>
      <c r="APO1953" s="593"/>
      <c r="APP1953" s="593"/>
      <c r="APQ1953" s="593"/>
      <c r="APR1953" s="593"/>
      <c r="APS1953" s="593"/>
      <c r="APT1953" s="593"/>
      <c r="APU1953" s="593"/>
      <c r="APV1953" s="593"/>
      <c r="APW1953" s="593"/>
      <c r="APX1953" s="593"/>
      <c r="APY1953" s="593"/>
      <c r="APZ1953" s="593"/>
      <c r="AQA1953" s="593"/>
      <c r="AQB1953" s="593"/>
      <c r="AQC1953" s="593"/>
      <c r="AQD1953" s="593"/>
      <c r="AQE1953" s="593"/>
      <c r="AQF1953" s="593"/>
      <c r="AQG1953" s="593"/>
      <c r="AQH1953" s="593"/>
      <c r="AQI1953" s="593"/>
      <c r="AQJ1953" s="593"/>
      <c r="AQK1953" s="593"/>
      <c r="AQL1953" s="593"/>
      <c r="AQM1953" s="593"/>
      <c r="AQN1953" s="593"/>
      <c r="AQO1953" s="593"/>
      <c r="AQP1953" s="593"/>
      <c r="AQQ1953" s="593"/>
      <c r="AQR1953" s="593"/>
      <c r="AQS1953" s="593"/>
      <c r="AQT1953" s="593"/>
      <c r="AQU1953" s="593"/>
      <c r="AQV1953" s="593"/>
      <c r="AQW1953" s="593"/>
      <c r="AQX1953" s="593"/>
      <c r="AQY1953" s="593"/>
      <c r="AQZ1953" s="593"/>
      <c r="ARA1953" s="593"/>
      <c r="ARB1953" s="593"/>
      <c r="ARC1953" s="593"/>
      <c r="ARD1953" s="593"/>
      <c r="ARE1953" s="593"/>
      <c r="ARF1953" s="593"/>
      <c r="ARG1953" s="593"/>
      <c r="ARH1953" s="593"/>
      <c r="ARI1953" s="593"/>
      <c r="ARJ1953" s="593"/>
      <c r="ARK1953" s="593"/>
      <c r="ARL1953" s="593"/>
      <c r="ARM1953" s="593"/>
      <c r="ARN1953" s="593"/>
      <c r="ARO1953" s="593"/>
      <c r="ARP1953" s="593"/>
      <c r="ARQ1953" s="593"/>
      <c r="ARR1953" s="593"/>
      <c r="ARS1953" s="593"/>
      <c r="ART1953" s="593"/>
      <c r="ARU1953" s="593"/>
      <c r="ARV1953" s="593"/>
      <c r="ARW1953" s="593"/>
      <c r="ARX1953" s="593"/>
      <c r="ARY1953" s="593"/>
      <c r="ARZ1953" s="593"/>
      <c r="ASA1953" s="593"/>
      <c r="ASB1953" s="593"/>
      <c r="ASC1953" s="593"/>
      <c r="ASD1953" s="593"/>
      <c r="ASE1953" s="593"/>
      <c r="ASF1953" s="593"/>
      <c r="ASG1953" s="593"/>
      <c r="ASH1953" s="593"/>
      <c r="ASI1953" s="593"/>
      <c r="ASJ1953" s="593"/>
      <c r="ASK1953" s="593"/>
      <c r="ASL1953" s="593"/>
      <c r="ASM1953" s="593"/>
      <c r="ASN1953" s="593"/>
      <c r="ASO1953" s="593"/>
      <c r="ASP1953" s="593"/>
      <c r="ASQ1953" s="593"/>
      <c r="ASR1953" s="593"/>
      <c r="ASS1953" s="593"/>
      <c r="AST1953" s="593"/>
      <c r="ASU1953" s="593"/>
      <c r="ASV1953" s="593"/>
      <c r="ASW1953" s="593"/>
      <c r="ASX1953" s="593"/>
      <c r="ASY1953" s="593"/>
      <c r="ASZ1953" s="593"/>
      <c r="ATA1953" s="593"/>
      <c r="ATB1953" s="593"/>
      <c r="ATC1953" s="593"/>
      <c r="ATD1953" s="593"/>
      <c r="ATE1953" s="593"/>
      <c r="ATF1953" s="593"/>
      <c r="ATG1953" s="593"/>
      <c r="ATH1953" s="593"/>
      <c r="ATI1953" s="593"/>
      <c r="ATJ1953" s="593"/>
      <c r="ATK1953" s="593"/>
      <c r="ATL1953" s="593"/>
      <c r="ATM1953" s="593"/>
      <c r="ATN1953" s="593"/>
      <c r="ATO1953" s="593"/>
      <c r="ATP1953" s="593"/>
      <c r="ATQ1953" s="593"/>
      <c r="ATR1953" s="593"/>
      <c r="ATS1953" s="593"/>
      <c r="ATT1953" s="593"/>
      <c r="ATU1953" s="593"/>
      <c r="ATV1953" s="593"/>
      <c r="ATW1953" s="593"/>
      <c r="ATX1953" s="593"/>
      <c r="ATY1953" s="593"/>
      <c r="ATZ1953" s="593"/>
      <c r="AUA1953" s="593"/>
      <c r="AUB1953" s="593"/>
      <c r="AUC1953" s="593"/>
      <c r="AUD1953" s="593"/>
      <c r="AUE1953" s="593"/>
      <c r="AUF1953" s="593"/>
      <c r="AUG1953" s="593"/>
      <c r="AUH1953" s="593"/>
      <c r="AUI1953" s="593"/>
      <c r="AUJ1953" s="593"/>
      <c r="AUK1953" s="593"/>
      <c r="AUL1953" s="593"/>
      <c r="AUM1953" s="593"/>
      <c r="AUN1953" s="593"/>
      <c r="AUO1953" s="593"/>
      <c r="AUP1953" s="593"/>
      <c r="AUQ1953" s="593"/>
      <c r="AUR1953" s="593"/>
      <c r="AUS1953" s="593"/>
      <c r="AUT1953" s="593"/>
      <c r="AUU1953" s="593"/>
      <c r="AUV1953" s="593"/>
      <c r="AUW1953" s="593"/>
      <c r="AUX1953" s="593"/>
      <c r="AUY1953" s="593"/>
      <c r="AUZ1953" s="593"/>
      <c r="AVA1953" s="593"/>
      <c r="AVB1953" s="593"/>
      <c r="AVC1953" s="593"/>
      <c r="AVD1953" s="593"/>
      <c r="AVE1953" s="593"/>
      <c r="AVF1953" s="593"/>
      <c r="AVG1953" s="593"/>
      <c r="AVH1953" s="593"/>
      <c r="AVI1953" s="593"/>
      <c r="AVJ1953" s="593"/>
      <c r="AVK1953" s="593"/>
    </row>
    <row r="1954" spans="1:1259">
      <c r="A1954" s="715"/>
      <c r="B1954" s="564"/>
      <c r="C1954" s="564"/>
      <c r="D1954" s="676" t="s">
        <v>1067</v>
      </c>
      <c r="E1954" s="524"/>
      <c r="F1954" s="665" t="s">
        <v>1152</v>
      </c>
      <c r="G1954" s="676">
        <v>2022</v>
      </c>
      <c r="H1954" s="665">
        <v>4</v>
      </c>
      <c r="I1954" s="687" t="s">
        <v>1561</v>
      </c>
      <c r="J1954" s="666">
        <v>44663</v>
      </c>
      <c r="K1954" s="676" t="s">
        <v>1627</v>
      </c>
      <c r="L1954" s="677" t="s">
        <v>1578</v>
      </c>
      <c r="M1954" s="677">
        <v>44468</v>
      </c>
      <c r="N1954" s="677" t="s">
        <v>1603</v>
      </c>
      <c r="O1954" s="677"/>
      <c r="P1954" s="666">
        <v>44630</v>
      </c>
      <c r="Q1954" s="666">
        <v>44658</v>
      </c>
      <c r="R1954" s="666">
        <v>44663</v>
      </c>
      <c r="S1954" s="665" t="s">
        <v>1580</v>
      </c>
      <c r="T1954" s="665">
        <v>60</v>
      </c>
      <c r="U1954" s="665" t="s">
        <v>1612</v>
      </c>
      <c r="V1954" s="665" t="s">
        <v>1591</v>
      </c>
      <c r="W1954" s="678">
        <v>400</v>
      </c>
      <c r="X1954" s="551">
        <v>624</v>
      </c>
      <c r="Y1954" s="693">
        <v>249600</v>
      </c>
      <c r="Z1954" s="667">
        <v>0.48</v>
      </c>
      <c r="AA1954" s="682">
        <f>Y1954*Z1954</f>
        <v>119808</v>
      </c>
      <c r="AB1954" s="521"/>
      <c r="AC1954" s="668">
        <v>0</v>
      </c>
      <c r="AD1954" s="676"/>
      <c r="AE1954" s="669"/>
      <c r="AF1954" s="695">
        <f>AA1954+AD1954+AE1954</f>
        <v>119808</v>
      </c>
      <c r="AG1954" s="665" t="s">
        <v>47</v>
      </c>
      <c r="AH1954" s="641"/>
      <c r="AI1954" s="676">
        <v>75</v>
      </c>
      <c r="AJ1954" s="665" t="s">
        <v>1597</v>
      </c>
      <c r="AK1954" s="676" t="s">
        <v>1075</v>
      </c>
      <c r="AL1954" s="696">
        <v>21075</v>
      </c>
      <c r="AM1954" s="665" t="s">
        <v>52</v>
      </c>
      <c r="AN1954" s="665" t="s">
        <v>50</v>
      </c>
      <c r="AO1954" s="665"/>
      <c r="AP1954" s="676" t="s">
        <v>92</v>
      </c>
      <c r="AQ1954" s="676" t="s">
        <v>37</v>
      </c>
      <c r="AR1954" s="676"/>
      <c r="AS1954" s="523" t="s">
        <v>1077</v>
      </c>
      <c r="AT1954" s="523"/>
      <c r="AU1954" s="523"/>
      <c r="AV1954" s="674"/>
      <c r="AW1954" s="673" t="str">
        <f>U1954</f>
        <v>30390256H</v>
      </c>
      <c r="AX1954" s="673" cm="1">
        <f t="array" ref="AX1954">SUM(MID(0&amp;AW1954,LARGE(INDEX(ISNUMBER(--MID(AW1954,ROW($1:$8),1))*ROW($1:$8),),ROW($1:$8))+1,1)*10^ROW($1:$8)/10)</f>
        <v>30390256</v>
      </c>
      <c r="AY1954" s="673" t="str">
        <f>VLOOKUP($AX1954,'Item Master Data'!$A:$F,3,FALSE)</f>
        <v>T400H</v>
      </c>
      <c r="AZ1954" s="673">
        <f>VLOOKUP($AX1954,'Item Master Data'!$A:$F,6,FALSE)</f>
        <v>400</v>
      </c>
      <c r="BA1954" s="673">
        <f>X1954/BB1954</f>
        <v>24</v>
      </c>
      <c r="BB1954" s="673">
        <f>VLOOKUP(AX1954,'Item Master Data'!$A:$G,7,FALSE)</f>
        <v>26</v>
      </c>
      <c r="BC1954" s="673"/>
      <c r="BD1954" s="673">
        <f>W1954-AZ1954</f>
        <v>0</v>
      </c>
      <c r="BE1954" s="593"/>
      <c r="BF1954" s="593"/>
      <c r="BG1954" s="593"/>
      <c r="BH1954" s="593"/>
      <c r="BI1954" s="593"/>
      <c r="BJ1954" s="593"/>
      <c r="BK1954" s="593"/>
      <c r="BL1954" s="593"/>
      <c r="BM1954" s="593"/>
      <c r="BN1954" s="593"/>
      <c r="BO1954" s="593"/>
      <c r="BP1954" s="593"/>
      <c r="BQ1954" s="593"/>
      <c r="BR1954" s="593"/>
      <c r="BS1954" s="593"/>
      <c r="BT1954" s="593"/>
      <c r="BU1954" s="593"/>
      <c r="BV1954" s="593"/>
      <c r="BW1954" s="593"/>
      <c r="BX1954" s="593"/>
      <c r="BY1954" s="593"/>
      <c r="BZ1954" s="593"/>
      <c r="CA1954" s="593"/>
      <c r="CB1954" s="593"/>
      <c r="CC1954" s="593"/>
      <c r="CD1954" s="593"/>
      <c r="CE1954" s="593"/>
      <c r="CF1954" s="593"/>
      <c r="CG1954" s="593"/>
      <c r="CH1954" s="593"/>
      <c r="CI1954" s="593"/>
      <c r="CJ1954" s="593"/>
      <c r="CK1954" s="593"/>
      <c r="CL1954" s="593"/>
      <c r="CM1954" s="593"/>
      <c r="CN1954" s="593"/>
      <c r="CO1954" s="593"/>
      <c r="CP1954" s="593"/>
      <c r="CQ1954" s="593"/>
      <c r="CR1954" s="593"/>
      <c r="CS1954" s="593"/>
      <c r="CT1954" s="593"/>
      <c r="CU1954" s="593"/>
      <c r="CV1954" s="593"/>
      <c r="CW1954" s="593"/>
      <c r="CX1954" s="593"/>
      <c r="CY1954" s="593"/>
      <c r="CZ1954" s="593"/>
      <c r="DA1954" s="593"/>
      <c r="DB1954" s="593"/>
      <c r="DC1954" s="593"/>
      <c r="DD1954" s="593"/>
      <c r="DE1954" s="593"/>
      <c r="DF1954" s="593"/>
      <c r="DG1954" s="593"/>
      <c r="DH1954" s="593"/>
      <c r="DI1954" s="593"/>
      <c r="DJ1954" s="593"/>
      <c r="DK1954" s="593"/>
      <c r="DL1954" s="593"/>
      <c r="DM1954" s="593"/>
      <c r="DN1954" s="593"/>
      <c r="DO1954" s="593"/>
      <c r="DP1954" s="593"/>
      <c r="DQ1954" s="593"/>
      <c r="DR1954" s="593"/>
      <c r="DS1954" s="593"/>
      <c r="DT1954" s="593"/>
      <c r="DU1954" s="593"/>
      <c r="DV1954" s="593"/>
      <c r="DW1954" s="593"/>
      <c r="DX1954" s="593"/>
      <c r="DY1954" s="593"/>
      <c r="DZ1954" s="593"/>
      <c r="EA1954" s="593"/>
      <c r="EB1954" s="593"/>
      <c r="EC1954" s="593"/>
      <c r="ED1954" s="593"/>
      <c r="EE1954" s="593"/>
      <c r="EF1954" s="593"/>
      <c r="EG1954" s="593"/>
      <c r="EH1954" s="593"/>
      <c r="EI1954" s="593"/>
      <c r="EJ1954" s="593"/>
      <c r="EK1954" s="593"/>
      <c r="EL1954" s="593"/>
      <c r="EM1954" s="593"/>
      <c r="EN1954" s="593"/>
      <c r="EO1954" s="593"/>
      <c r="EP1954" s="593"/>
      <c r="EQ1954" s="593"/>
      <c r="ER1954" s="593"/>
      <c r="ES1954" s="593"/>
      <c r="ET1954" s="593"/>
      <c r="EU1954" s="593"/>
      <c r="EV1954" s="593"/>
      <c r="EW1954" s="593"/>
      <c r="EX1954" s="593"/>
      <c r="EY1954" s="593"/>
      <c r="EZ1954" s="593"/>
      <c r="FA1954" s="593"/>
      <c r="FB1954" s="593"/>
      <c r="FC1954" s="593"/>
      <c r="FD1954" s="593"/>
      <c r="FE1954" s="593"/>
      <c r="FF1954" s="593"/>
      <c r="FG1954" s="593"/>
      <c r="FH1954" s="593"/>
      <c r="FI1954" s="593"/>
      <c r="FJ1954" s="593"/>
      <c r="FK1954" s="593"/>
      <c r="FL1954" s="593"/>
      <c r="FM1954" s="593"/>
      <c r="FN1954" s="593"/>
      <c r="FO1954" s="593"/>
      <c r="FP1954" s="593"/>
      <c r="FQ1954" s="593"/>
      <c r="FR1954" s="593"/>
      <c r="FS1954" s="593"/>
      <c r="FT1954" s="593"/>
      <c r="FU1954" s="593"/>
      <c r="FV1954" s="593"/>
      <c r="FW1954" s="593"/>
      <c r="FX1954" s="593"/>
      <c r="FY1954" s="593"/>
      <c r="FZ1954" s="593"/>
      <c r="GA1954" s="593"/>
      <c r="GB1954" s="593"/>
      <c r="GC1954" s="593"/>
      <c r="GD1954" s="593"/>
      <c r="GE1954" s="593"/>
      <c r="GF1954" s="593"/>
      <c r="GG1954" s="593"/>
      <c r="GH1954" s="593"/>
      <c r="GI1954" s="593"/>
      <c r="GJ1954" s="593"/>
      <c r="GK1954" s="593"/>
      <c r="GL1954" s="593"/>
      <c r="GM1954" s="593"/>
      <c r="GN1954" s="593"/>
      <c r="GO1954" s="593"/>
      <c r="GP1954" s="593"/>
      <c r="GQ1954" s="593"/>
      <c r="GR1954" s="593"/>
      <c r="GS1954" s="593"/>
      <c r="GT1954" s="593"/>
      <c r="GU1954" s="593"/>
      <c r="GV1954" s="593"/>
      <c r="GW1954" s="593"/>
      <c r="GX1954" s="593"/>
      <c r="GY1954" s="593"/>
      <c r="GZ1954" s="593"/>
      <c r="HA1954" s="593"/>
      <c r="HB1954" s="593"/>
      <c r="HC1954" s="593"/>
      <c r="HD1954" s="593"/>
      <c r="HE1954" s="593"/>
      <c r="HF1954" s="593"/>
      <c r="HG1954" s="593"/>
      <c r="HH1954" s="593"/>
      <c r="HI1954" s="593"/>
      <c r="HJ1954" s="593"/>
      <c r="HK1954" s="593"/>
      <c r="HL1954" s="593"/>
      <c r="HM1954" s="593"/>
      <c r="HN1954" s="593"/>
      <c r="HO1954" s="593"/>
      <c r="HP1954" s="593"/>
      <c r="HQ1954" s="593"/>
      <c r="HR1954" s="593"/>
      <c r="HS1954" s="593"/>
      <c r="HT1954" s="593"/>
      <c r="HU1954" s="593"/>
      <c r="HV1954" s="593"/>
      <c r="HW1954" s="593"/>
      <c r="HX1954" s="593"/>
      <c r="HY1954" s="593"/>
      <c r="HZ1954" s="593"/>
      <c r="IA1954" s="593"/>
      <c r="IB1954" s="593"/>
      <c r="IC1954" s="593"/>
      <c r="ID1954" s="593"/>
      <c r="IE1954" s="593"/>
      <c r="IF1954" s="593"/>
      <c r="IG1954" s="593"/>
      <c r="IH1954" s="593"/>
      <c r="II1954" s="593"/>
      <c r="IJ1954" s="593"/>
      <c r="IK1954" s="593"/>
      <c r="IL1954" s="593"/>
      <c r="IM1954" s="593"/>
      <c r="IN1954" s="593"/>
      <c r="IO1954" s="593"/>
      <c r="IP1954" s="593"/>
      <c r="IQ1954" s="593"/>
      <c r="IR1954" s="593"/>
      <c r="IS1954" s="593"/>
      <c r="IT1954" s="593"/>
      <c r="IU1954" s="593"/>
      <c r="IV1954" s="593"/>
      <c r="IW1954" s="593"/>
      <c r="IX1954" s="593"/>
      <c r="IY1954" s="593"/>
      <c r="IZ1954" s="593"/>
      <c r="JA1954" s="593"/>
      <c r="JB1954" s="593"/>
      <c r="JC1954" s="593"/>
      <c r="JD1954" s="593"/>
      <c r="JE1954" s="593"/>
      <c r="JF1954" s="593"/>
      <c r="JG1954" s="593"/>
      <c r="JH1954" s="593"/>
      <c r="JI1954" s="593"/>
      <c r="JJ1954" s="593"/>
      <c r="JK1954" s="593"/>
      <c r="JL1954" s="593"/>
      <c r="JM1954" s="593"/>
      <c r="JN1954" s="593"/>
      <c r="JO1954" s="593"/>
      <c r="JP1954" s="593"/>
      <c r="JQ1954" s="593"/>
      <c r="JR1954" s="593"/>
      <c r="JS1954" s="593"/>
      <c r="JT1954" s="593"/>
      <c r="JU1954" s="593"/>
      <c r="JV1954" s="593"/>
      <c r="JW1954" s="593"/>
      <c r="JX1954" s="593"/>
      <c r="JY1954" s="593"/>
      <c r="JZ1954" s="593"/>
      <c r="KA1954" s="593"/>
      <c r="KB1954" s="593"/>
      <c r="KC1954" s="593"/>
      <c r="KD1954" s="593"/>
      <c r="KE1954" s="593"/>
      <c r="KF1954" s="593"/>
      <c r="KG1954" s="593"/>
      <c r="KH1954" s="593"/>
      <c r="KI1954" s="593"/>
      <c r="KJ1954" s="593"/>
      <c r="KK1954" s="593"/>
      <c r="KL1954" s="593"/>
      <c r="KM1954" s="593"/>
      <c r="KN1954" s="593"/>
      <c r="KO1954" s="593"/>
      <c r="KP1954" s="593"/>
      <c r="KQ1954" s="593"/>
      <c r="KR1954" s="593"/>
      <c r="KS1954" s="593"/>
      <c r="KT1954" s="593"/>
      <c r="KU1954" s="593"/>
      <c r="KV1954" s="593"/>
      <c r="KW1954" s="593"/>
      <c r="KX1954" s="593"/>
      <c r="KY1954" s="593"/>
      <c r="KZ1954" s="593"/>
      <c r="LA1954" s="593"/>
      <c r="LB1954" s="593"/>
      <c r="LC1954" s="593"/>
      <c r="LD1954" s="593"/>
      <c r="LE1954" s="593"/>
      <c r="LF1954" s="593"/>
      <c r="LG1954" s="593"/>
      <c r="LH1954" s="593"/>
      <c r="LI1954" s="593"/>
      <c r="LJ1954" s="593"/>
      <c r="LK1954" s="593"/>
      <c r="LL1954" s="593"/>
      <c r="LM1954" s="593"/>
      <c r="LN1954" s="593"/>
      <c r="LO1954" s="593"/>
      <c r="LP1954" s="593"/>
      <c r="LQ1954" s="593"/>
      <c r="LR1954" s="593"/>
      <c r="LS1954" s="593"/>
      <c r="LT1954" s="593"/>
      <c r="LU1954" s="593"/>
      <c r="LV1954" s="593"/>
      <c r="LW1954" s="593"/>
      <c r="LX1954" s="593"/>
      <c r="LY1954" s="593"/>
      <c r="LZ1954" s="593"/>
      <c r="MA1954" s="593"/>
      <c r="MB1954" s="593"/>
      <c r="MC1954" s="593"/>
      <c r="MD1954" s="593"/>
      <c r="ME1954" s="593"/>
      <c r="MF1954" s="593"/>
      <c r="MG1954" s="593"/>
      <c r="MH1954" s="593"/>
      <c r="MI1954" s="593"/>
      <c r="MJ1954" s="593"/>
      <c r="MK1954" s="593"/>
      <c r="ML1954" s="593"/>
      <c r="MM1954" s="593"/>
      <c r="MN1954" s="593"/>
      <c r="MO1954" s="593"/>
      <c r="MP1954" s="593"/>
      <c r="MQ1954" s="593"/>
      <c r="MR1954" s="593"/>
      <c r="MS1954" s="593"/>
      <c r="MT1954" s="593"/>
      <c r="MU1954" s="593"/>
      <c r="MV1954" s="593"/>
      <c r="MW1954" s="593"/>
      <c r="MX1954" s="593"/>
      <c r="MY1954" s="593"/>
      <c r="MZ1954" s="593"/>
      <c r="NA1954" s="593"/>
      <c r="NB1954" s="593"/>
      <c r="NC1954" s="593"/>
      <c r="ND1954" s="593"/>
      <c r="NE1954" s="593"/>
      <c r="NF1954" s="593"/>
      <c r="NG1954" s="593"/>
      <c r="NH1954" s="593"/>
      <c r="NI1954" s="593"/>
      <c r="NJ1954" s="593"/>
      <c r="NK1954" s="593"/>
      <c r="NL1954" s="593"/>
      <c r="NM1954" s="593"/>
      <c r="NN1954" s="593"/>
      <c r="NO1954" s="593"/>
      <c r="NP1954" s="593"/>
      <c r="NQ1954" s="593"/>
      <c r="NR1954" s="593"/>
      <c r="NS1954" s="593"/>
      <c r="NT1954" s="593"/>
      <c r="NU1954" s="593"/>
      <c r="NV1954" s="593"/>
      <c r="NW1954" s="593"/>
      <c r="NX1954" s="593"/>
      <c r="NY1954" s="593"/>
      <c r="NZ1954" s="593"/>
      <c r="OA1954" s="593"/>
      <c r="OB1954" s="593"/>
      <c r="OC1954" s="593"/>
      <c r="OD1954" s="593"/>
      <c r="OE1954" s="593"/>
      <c r="OF1954" s="593"/>
      <c r="OG1954" s="593"/>
      <c r="OH1954" s="593"/>
      <c r="OI1954" s="593"/>
      <c r="OJ1954" s="593"/>
      <c r="OK1954" s="593"/>
      <c r="OL1954" s="593"/>
      <c r="OM1954" s="593"/>
      <c r="ON1954" s="593"/>
      <c r="OO1954" s="593"/>
      <c r="OP1954" s="593"/>
      <c r="OQ1954" s="593"/>
      <c r="OR1954" s="593"/>
      <c r="OS1954" s="593"/>
      <c r="OT1954" s="593"/>
      <c r="OU1954" s="593"/>
      <c r="OV1954" s="593"/>
      <c r="OW1954" s="593"/>
      <c r="OX1954" s="593"/>
      <c r="OY1954" s="593"/>
      <c r="OZ1954" s="593"/>
      <c r="PA1954" s="593"/>
      <c r="PB1954" s="593"/>
      <c r="PC1954" s="593"/>
      <c r="PD1954" s="593"/>
      <c r="PE1954" s="593"/>
      <c r="PF1954" s="593"/>
      <c r="PG1954" s="593"/>
      <c r="PH1954" s="593"/>
      <c r="PI1954" s="593"/>
      <c r="PJ1954" s="593"/>
      <c r="PK1954" s="593"/>
      <c r="PL1954" s="593"/>
      <c r="PM1954" s="593"/>
      <c r="PN1954" s="593"/>
      <c r="PO1954" s="593"/>
      <c r="PP1954" s="593"/>
      <c r="PQ1954" s="593"/>
      <c r="PR1954" s="593"/>
      <c r="PS1954" s="593"/>
      <c r="PT1954" s="593"/>
      <c r="PU1954" s="593"/>
      <c r="PV1954" s="593"/>
      <c r="PW1954" s="593"/>
      <c r="PX1954" s="593"/>
      <c r="PY1954" s="593"/>
      <c r="PZ1954" s="593"/>
      <c r="QA1954" s="593"/>
      <c r="QB1954" s="593"/>
      <c r="QC1954" s="593"/>
      <c r="QD1954" s="593"/>
      <c r="QE1954" s="593"/>
      <c r="QF1954" s="593"/>
      <c r="QG1954" s="593"/>
      <c r="QH1954" s="593"/>
      <c r="QI1954" s="593"/>
      <c r="QJ1954" s="593"/>
      <c r="QK1954" s="593"/>
      <c r="QL1954" s="593"/>
      <c r="QM1954" s="593"/>
      <c r="QN1954" s="593"/>
      <c r="QO1954" s="593"/>
      <c r="QP1954" s="593"/>
      <c r="QQ1954" s="593"/>
      <c r="QR1954" s="593"/>
      <c r="QS1954" s="593"/>
      <c r="QT1954" s="593"/>
      <c r="QU1954" s="593"/>
      <c r="QV1954" s="593"/>
      <c r="QW1954" s="593"/>
      <c r="QX1954" s="593"/>
      <c r="QY1954" s="593"/>
      <c r="QZ1954" s="593"/>
      <c r="RA1954" s="593"/>
      <c r="RB1954" s="593"/>
      <c r="RC1954" s="593"/>
      <c r="RD1954" s="593"/>
      <c r="RE1954" s="593"/>
      <c r="RF1954" s="593"/>
      <c r="RG1954" s="593"/>
      <c r="RH1954" s="593"/>
      <c r="RI1954" s="593"/>
      <c r="RJ1954" s="593"/>
      <c r="RK1954" s="593"/>
      <c r="RL1954" s="593"/>
      <c r="RM1954" s="593"/>
      <c r="RN1954" s="593"/>
      <c r="RO1954" s="593"/>
      <c r="RP1954" s="593"/>
      <c r="RQ1954" s="593"/>
      <c r="RR1954" s="593"/>
      <c r="RS1954" s="593"/>
      <c r="RT1954" s="593"/>
      <c r="RU1954" s="593"/>
      <c r="RV1954" s="593"/>
      <c r="RW1954" s="593"/>
      <c r="RX1954" s="593"/>
      <c r="RY1954" s="593"/>
      <c r="RZ1954" s="593"/>
      <c r="SA1954" s="593"/>
      <c r="SB1954" s="593"/>
      <c r="SC1954" s="593"/>
      <c r="SD1954" s="593"/>
      <c r="SE1954" s="593"/>
      <c r="SF1954" s="593"/>
      <c r="SG1954" s="593"/>
      <c r="SH1954" s="593"/>
      <c r="SI1954" s="593"/>
      <c r="SJ1954" s="593"/>
      <c r="SK1954" s="593"/>
      <c r="SL1954" s="593"/>
      <c r="SM1954" s="593"/>
      <c r="SN1954" s="593"/>
      <c r="SO1954" s="593"/>
      <c r="SP1954" s="593"/>
      <c r="SQ1954" s="593"/>
      <c r="SR1954" s="593"/>
      <c r="SS1954" s="593"/>
      <c r="ST1954" s="593"/>
      <c r="SU1954" s="593"/>
      <c r="SV1954" s="593"/>
      <c r="SW1954" s="593"/>
      <c r="SX1954" s="593"/>
      <c r="SY1954" s="593"/>
      <c r="SZ1954" s="593"/>
      <c r="TA1954" s="593"/>
      <c r="TB1954" s="593"/>
      <c r="TC1954" s="593"/>
      <c r="TD1954" s="593"/>
      <c r="TE1954" s="593"/>
      <c r="TF1954" s="593"/>
      <c r="TG1954" s="593"/>
      <c r="TH1954" s="593"/>
      <c r="TI1954" s="593"/>
      <c r="TJ1954" s="593"/>
      <c r="TK1954" s="593"/>
      <c r="TL1954" s="593"/>
      <c r="TM1954" s="593"/>
      <c r="TN1954" s="593"/>
      <c r="TO1954" s="593"/>
      <c r="TP1954" s="593"/>
      <c r="TQ1954" s="593"/>
      <c r="TR1954" s="593"/>
      <c r="TS1954" s="593"/>
      <c r="TT1954" s="593"/>
      <c r="TU1954" s="593"/>
      <c r="TV1954" s="593"/>
      <c r="TW1954" s="593"/>
      <c r="TX1954" s="593"/>
      <c r="TY1954" s="593"/>
      <c r="TZ1954" s="593"/>
      <c r="UA1954" s="593"/>
      <c r="UB1954" s="593"/>
      <c r="UC1954" s="593"/>
      <c r="UD1954" s="593"/>
      <c r="UE1954" s="593"/>
      <c r="UF1954" s="593"/>
      <c r="UG1954" s="593"/>
      <c r="UH1954" s="593"/>
      <c r="UI1954" s="593"/>
      <c r="UJ1954" s="593"/>
      <c r="UK1954" s="593"/>
      <c r="UL1954" s="593"/>
      <c r="UM1954" s="593"/>
      <c r="UN1954" s="593"/>
      <c r="UO1954" s="593"/>
      <c r="UP1954" s="593"/>
      <c r="UQ1954" s="593"/>
      <c r="UR1954" s="593"/>
      <c r="US1954" s="593"/>
      <c r="UT1954" s="593"/>
      <c r="UU1954" s="593"/>
      <c r="UV1954" s="593"/>
      <c r="UW1954" s="593"/>
      <c r="UX1954" s="593"/>
      <c r="UY1954" s="593"/>
      <c r="UZ1954" s="593"/>
      <c r="VA1954" s="593"/>
      <c r="VB1954" s="593"/>
      <c r="VC1954" s="593"/>
      <c r="VD1954" s="593"/>
      <c r="VE1954" s="593"/>
      <c r="VF1954" s="593"/>
      <c r="VG1954" s="593"/>
      <c r="VH1954" s="593"/>
      <c r="VI1954" s="593"/>
      <c r="VJ1954" s="593"/>
      <c r="VK1954" s="593"/>
      <c r="VL1954" s="593"/>
      <c r="VM1954" s="593"/>
      <c r="VN1954" s="593"/>
      <c r="VO1954" s="593"/>
      <c r="VP1954" s="593"/>
      <c r="VQ1954" s="593"/>
      <c r="VR1954" s="593"/>
      <c r="VS1954" s="593"/>
      <c r="VT1954" s="593"/>
      <c r="VU1954" s="593"/>
      <c r="VV1954" s="593"/>
      <c r="VW1954" s="593"/>
      <c r="VX1954" s="593"/>
      <c r="VY1954" s="593"/>
      <c r="VZ1954" s="593"/>
      <c r="WA1954" s="593"/>
      <c r="WB1954" s="593"/>
      <c r="WC1954" s="593"/>
      <c r="WD1954" s="593"/>
      <c r="WE1954" s="593"/>
      <c r="WF1954" s="593"/>
      <c r="WG1954" s="593"/>
      <c r="WH1954" s="593"/>
      <c r="WI1954" s="593"/>
      <c r="WJ1954" s="593"/>
      <c r="WK1954" s="593"/>
      <c r="WL1954" s="593"/>
      <c r="WM1954" s="593"/>
      <c r="WN1954" s="593"/>
      <c r="WO1954" s="593"/>
      <c r="WP1954" s="593"/>
      <c r="WQ1954" s="593"/>
      <c r="WR1954" s="593"/>
      <c r="WS1954" s="593"/>
      <c r="WT1954" s="593"/>
      <c r="WU1954" s="593"/>
      <c r="WV1954" s="593"/>
      <c r="WW1954" s="593"/>
      <c r="WX1954" s="593"/>
      <c r="WY1954" s="593"/>
      <c r="WZ1954" s="593"/>
      <c r="XA1954" s="593"/>
      <c r="XB1954" s="593"/>
      <c r="XC1954" s="593"/>
      <c r="XD1954" s="593"/>
      <c r="XE1954" s="593"/>
      <c r="XF1954" s="593"/>
      <c r="XG1954" s="593"/>
      <c r="XH1954" s="593"/>
      <c r="XI1954" s="593"/>
      <c r="XJ1954" s="593"/>
      <c r="XK1954" s="593"/>
      <c r="XL1954" s="593"/>
      <c r="XM1954" s="593"/>
      <c r="XN1954" s="593"/>
      <c r="XO1954" s="593"/>
      <c r="XP1954" s="593"/>
      <c r="XQ1954" s="593"/>
      <c r="XR1954" s="593"/>
      <c r="XS1954" s="593"/>
      <c r="XT1954" s="593"/>
      <c r="XU1954" s="593"/>
      <c r="XV1954" s="593"/>
      <c r="XW1954" s="593"/>
      <c r="XX1954" s="593"/>
      <c r="XY1954" s="593"/>
      <c r="XZ1954" s="593"/>
      <c r="YA1954" s="593"/>
      <c r="YB1954" s="593"/>
      <c r="YC1954" s="593"/>
      <c r="YD1954" s="593"/>
      <c r="YE1954" s="593"/>
      <c r="YF1954" s="593"/>
      <c r="YG1954" s="593"/>
      <c r="YH1954" s="593"/>
      <c r="YI1954" s="593"/>
      <c r="YJ1954" s="593"/>
      <c r="YK1954" s="593"/>
      <c r="YL1954" s="593"/>
      <c r="YM1954" s="593"/>
      <c r="YN1954" s="593"/>
      <c r="YO1954" s="593"/>
      <c r="YP1954" s="593"/>
      <c r="YQ1954" s="593"/>
      <c r="YR1954" s="593"/>
      <c r="YS1954" s="593"/>
      <c r="YT1954" s="593"/>
      <c r="YU1954" s="593"/>
      <c r="YV1954" s="593"/>
      <c r="YW1954" s="593"/>
      <c r="YX1954" s="593"/>
      <c r="YY1954" s="593"/>
      <c r="YZ1954" s="593"/>
      <c r="ZA1954" s="593"/>
      <c r="ZB1954" s="593"/>
      <c r="ZC1954" s="593"/>
      <c r="ZD1954" s="593"/>
      <c r="ZE1954" s="593"/>
      <c r="ZF1954" s="593"/>
      <c r="ZG1954" s="593"/>
      <c r="ZH1954" s="593"/>
      <c r="ZI1954" s="593"/>
      <c r="ZJ1954" s="593"/>
      <c r="ZK1954" s="593"/>
      <c r="ZL1954" s="593"/>
      <c r="ZM1954" s="593"/>
      <c r="ZN1954" s="593"/>
      <c r="ZO1954" s="593"/>
      <c r="ZP1954" s="593"/>
      <c r="ZQ1954" s="593"/>
      <c r="ZR1954" s="593"/>
      <c r="ZS1954" s="593"/>
      <c r="ZT1954" s="593"/>
      <c r="ZU1954" s="593"/>
      <c r="ZV1954" s="593"/>
      <c r="ZW1954" s="593"/>
      <c r="ZX1954" s="593"/>
      <c r="ZY1954" s="593"/>
      <c r="ZZ1954" s="593"/>
      <c r="AAA1954" s="593"/>
      <c r="AAB1954" s="593"/>
      <c r="AAC1954" s="593"/>
      <c r="AAD1954" s="593"/>
      <c r="AAE1954" s="593"/>
      <c r="AAF1954" s="593"/>
      <c r="AAG1954" s="593"/>
      <c r="AAH1954" s="593"/>
      <c r="AAI1954" s="593"/>
      <c r="AAJ1954" s="593"/>
      <c r="AAK1954" s="593"/>
      <c r="AAL1954" s="593"/>
      <c r="AAM1954" s="593"/>
      <c r="AAN1954" s="593"/>
      <c r="AAO1954" s="593"/>
      <c r="AAP1954" s="593"/>
      <c r="AAQ1954" s="593"/>
      <c r="AAR1954" s="593"/>
      <c r="AAS1954" s="593"/>
      <c r="AAT1954" s="593"/>
      <c r="AAU1954" s="593"/>
      <c r="AAV1954" s="593"/>
      <c r="AAW1954" s="593"/>
      <c r="AAX1954" s="593"/>
      <c r="AAY1954" s="593"/>
      <c r="AAZ1954" s="593"/>
      <c r="ABA1954" s="593"/>
      <c r="ABB1954" s="593"/>
      <c r="ABC1954" s="593"/>
      <c r="ABD1954" s="593"/>
      <c r="ABE1954" s="593"/>
      <c r="ABF1954" s="593"/>
      <c r="ABG1954" s="593"/>
      <c r="ABH1954" s="593"/>
      <c r="ABI1954" s="593"/>
      <c r="ABJ1954" s="593"/>
      <c r="ABK1954" s="593"/>
      <c r="ABL1954" s="593"/>
      <c r="ABM1954" s="593"/>
      <c r="ABN1954" s="593"/>
      <c r="ABO1954" s="593"/>
      <c r="ABP1954" s="593"/>
      <c r="ABQ1954" s="593"/>
      <c r="ABR1954" s="593"/>
      <c r="ABS1954" s="593"/>
      <c r="ABT1954" s="593"/>
      <c r="ABU1954" s="593"/>
      <c r="ABV1954" s="593"/>
      <c r="ABW1954" s="593"/>
      <c r="ABX1954" s="593"/>
      <c r="ABY1954" s="593"/>
      <c r="ABZ1954" s="593"/>
      <c r="ACA1954" s="593"/>
      <c r="ACB1954" s="593"/>
      <c r="ACC1954" s="593"/>
      <c r="ACD1954" s="593"/>
      <c r="ACE1954" s="593"/>
      <c r="ACF1954" s="593"/>
      <c r="ACG1954" s="593"/>
      <c r="ACH1954" s="593"/>
      <c r="ACI1954" s="593"/>
      <c r="ACJ1954" s="593"/>
      <c r="ACK1954" s="593"/>
      <c r="ACL1954" s="593"/>
      <c r="ACM1954" s="593"/>
      <c r="ACN1954" s="593"/>
      <c r="ACO1954" s="593"/>
      <c r="ACP1954" s="593"/>
      <c r="ACQ1954" s="593"/>
      <c r="ACR1954" s="593"/>
      <c r="ACS1954" s="593"/>
      <c r="ACT1954" s="593"/>
      <c r="ACU1954" s="593"/>
      <c r="ACV1954" s="593"/>
      <c r="ACW1954" s="593"/>
      <c r="ACX1954" s="593"/>
      <c r="ACY1954" s="593"/>
      <c r="ACZ1954" s="593"/>
      <c r="ADA1954" s="593"/>
      <c r="ADB1954" s="593"/>
      <c r="ADC1954" s="593"/>
      <c r="ADD1954" s="593"/>
      <c r="ADE1954" s="593"/>
      <c r="ADF1954" s="593"/>
      <c r="ADG1954" s="593"/>
      <c r="ADH1954" s="593"/>
      <c r="ADI1954" s="593"/>
      <c r="ADJ1954" s="593"/>
      <c r="ADK1954" s="593"/>
      <c r="ADL1954" s="593"/>
      <c r="ADM1954" s="593"/>
      <c r="ADN1954" s="593"/>
      <c r="ADO1954" s="593"/>
      <c r="ADP1954" s="593"/>
      <c r="ADQ1954" s="593"/>
      <c r="ADR1954" s="593"/>
      <c r="ADS1954" s="593"/>
      <c r="ADT1954" s="593"/>
      <c r="ADU1954" s="593"/>
      <c r="ADV1954" s="593"/>
      <c r="ADW1954" s="593"/>
      <c r="ADX1954" s="593"/>
      <c r="ADY1954" s="593"/>
      <c r="ADZ1954" s="593"/>
      <c r="AEA1954" s="593"/>
      <c r="AEB1954" s="593"/>
      <c r="AEC1954" s="593"/>
      <c r="AED1954" s="593"/>
      <c r="AEE1954" s="593"/>
      <c r="AEF1954" s="593"/>
      <c r="AEG1954" s="593"/>
      <c r="AEH1954" s="593"/>
      <c r="AEI1954" s="593"/>
      <c r="AEJ1954" s="593"/>
      <c r="AEK1954" s="593"/>
      <c r="AEL1954" s="593"/>
      <c r="AEM1954" s="593"/>
      <c r="AEN1954" s="593"/>
      <c r="AEO1954" s="593"/>
      <c r="AEP1954" s="593"/>
      <c r="AEQ1954" s="593"/>
      <c r="AER1954" s="593"/>
      <c r="AES1954" s="593"/>
      <c r="AET1954" s="593"/>
      <c r="AEU1954" s="593"/>
      <c r="AEV1954" s="593"/>
      <c r="AEW1954" s="593"/>
      <c r="AEX1954" s="593"/>
      <c r="AEY1954" s="593"/>
      <c r="AEZ1954" s="593"/>
      <c r="AFA1954" s="593"/>
      <c r="AFB1954" s="593"/>
      <c r="AFC1954" s="593"/>
      <c r="AFD1954" s="593"/>
      <c r="AFE1954" s="593"/>
      <c r="AFF1954" s="593"/>
      <c r="AFG1954" s="593"/>
      <c r="AFH1954" s="593"/>
      <c r="AFI1954" s="593"/>
      <c r="AFJ1954" s="593"/>
      <c r="AFK1954" s="593"/>
      <c r="AFL1954" s="593"/>
      <c r="AFM1954" s="593"/>
      <c r="AFN1954" s="593"/>
      <c r="AFO1954" s="593"/>
      <c r="AFP1954" s="593"/>
      <c r="AFQ1954" s="593"/>
      <c r="AFR1954" s="593"/>
      <c r="AFS1954" s="593"/>
      <c r="AFT1954" s="593"/>
      <c r="AFU1954" s="593"/>
      <c r="AFV1954" s="593"/>
      <c r="AFW1954" s="593"/>
      <c r="AFX1954" s="593"/>
      <c r="AFY1954" s="593"/>
      <c r="AFZ1954" s="593"/>
      <c r="AGA1954" s="593"/>
      <c r="AGB1954" s="593"/>
      <c r="AGC1954" s="593"/>
      <c r="AGD1954" s="593"/>
      <c r="AGE1954" s="593"/>
      <c r="AGF1954" s="593"/>
      <c r="AGG1954" s="593"/>
      <c r="AGH1954" s="593"/>
      <c r="AGI1954" s="593"/>
      <c r="AGJ1954" s="593"/>
      <c r="AGK1954" s="593"/>
      <c r="AGL1954" s="593"/>
      <c r="AGM1954" s="593"/>
      <c r="AGN1954" s="593"/>
      <c r="AGO1954" s="593"/>
      <c r="AGP1954" s="593"/>
      <c r="AGQ1954" s="593"/>
      <c r="AGR1954" s="593"/>
      <c r="AGS1954" s="593"/>
      <c r="AGT1954" s="593"/>
      <c r="AGU1954" s="593"/>
      <c r="AGV1954" s="593"/>
      <c r="AGW1954" s="593"/>
      <c r="AGX1954" s="593"/>
      <c r="AGY1954" s="593"/>
      <c r="AGZ1954" s="593"/>
      <c r="AHA1954" s="593"/>
      <c r="AHB1954" s="593"/>
      <c r="AHC1954" s="593"/>
      <c r="AHD1954" s="593"/>
      <c r="AHE1954" s="593"/>
      <c r="AHF1954" s="593"/>
      <c r="AHG1954" s="593"/>
      <c r="AHH1954" s="593"/>
      <c r="AHI1954" s="593"/>
      <c r="AHJ1954" s="593"/>
      <c r="AHK1954" s="593"/>
      <c r="AHL1954" s="593"/>
      <c r="AHM1954" s="593"/>
      <c r="AHN1954" s="593"/>
      <c r="AHO1954" s="593"/>
      <c r="AHP1954" s="593"/>
      <c r="AHQ1954" s="593"/>
      <c r="AHR1954" s="593"/>
      <c r="AHS1954" s="593"/>
      <c r="AHT1954" s="593"/>
      <c r="AHU1954" s="593"/>
      <c r="AHV1954" s="593"/>
      <c r="AHW1954" s="593"/>
      <c r="AHX1954" s="593"/>
      <c r="AHY1954" s="593"/>
      <c r="AHZ1954" s="593"/>
      <c r="AIA1954" s="593"/>
      <c r="AIB1954" s="593"/>
      <c r="AIC1954" s="593"/>
      <c r="AID1954" s="593"/>
      <c r="AIE1954" s="593"/>
      <c r="AIF1954" s="593"/>
      <c r="AIG1954" s="593"/>
      <c r="AIH1954" s="593"/>
      <c r="AII1954" s="593"/>
      <c r="AIJ1954" s="593"/>
      <c r="AIK1954" s="593"/>
      <c r="AIL1954" s="593"/>
      <c r="AIM1954" s="593"/>
      <c r="AIN1954" s="593"/>
      <c r="AIO1954" s="593"/>
      <c r="AIP1954" s="593"/>
      <c r="AIQ1954" s="593"/>
      <c r="AIR1954" s="593"/>
      <c r="AIS1954" s="593"/>
      <c r="AIT1954" s="593"/>
      <c r="AIU1954" s="593"/>
      <c r="AIV1954" s="593"/>
      <c r="AIW1954" s="593"/>
      <c r="AIX1954" s="593"/>
      <c r="AIY1954" s="593"/>
      <c r="AIZ1954" s="593"/>
      <c r="AJA1954" s="593"/>
      <c r="AJB1954" s="593"/>
      <c r="AJC1954" s="593"/>
      <c r="AJD1954" s="593"/>
      <c r="AJE1954" s="593"/>
      <c r="AJF1954" s="593"/>
      <c r="AJG1954" s="593"/>
      <c r="AJH1954" s="593"/>
      <c r="AJI1954" s="593"/>
      <c r="AJJ1954" s="593"/>
      <c r="AJK1954" s="593"/>
      <c r="AJL1954" s="593"/>
      <c r="AJM1954" s="593"/>
      <c r="AJN1954" s="593"/>
      <c r="AJO1954" s="593"/>
      <c r="AJP1954" s="593"/>
      <c r="AJQ1954" s="593"/>
      <c r="AJR1954" s="593"/>
      <c r="AJS1954" s="593"/>
      <c r="AJT1954" s="593"/>
      <c r="AJU1954" s="593"/>
      <c r="AJV1954" s="593"/>
      <c r="AJW1954" s="593"/>
      <c r="AJX1954" s="593"/>
      <c r="AJY1954" s="593"/>
      <c r="AJZ1954" s="593"/>
      <c r="AKA1954" s="593"/>
      <c r="AKB1954" s="593"/>
      <c r="AKC1954" s="593"/>
      <c r="AKD1954" s="593"/>
      <c r="AKE1954" s="593"/>
      <c r="AKF1954" s="593"/>
      <c r="AKG1954" s="593"/>
      <c r="AKH1954" s="593"/>
      <c r="AKI1954" s="593"/>
      <c r="AKJ1954" s="593"/>
      <c r="AKK1954" s="593"/>
      <c r="AKL1954" s="593"/>
      <c r="AKM1954" s="593"/>
      <c r="AKN1954" s="593"/>
      <c r="AKO1954" s="593"/>
      <c r="AKP1954" s="593"/>
      <c r="AKQ1954" s="593"/>
      <c r="AKR1954" s="593"/>
      <c r="AKS1954" s="593"/>
      <c r="AKT1954" s="593"/>
      <c r="AKU1954" s="593"/>
      <c r="AKV1954" s="593"/>
      <c r="AKW1954" s="593"/>
      <c r="AKX1954" s="593"/>
      <c r="AKY1954" s="593"/>
      <c r="AKZ1954" s="593"/>
      <c r="ALA1954" s="593"/>
      <c r="ALB1954" s="593"/>
      <c r="ALC1954" s="593"/>
      <c r="ALD1954" s="593"/>
      <c r="ALE1954" s="593"/>
      <c r="ALF1954" s="593"/>
      <c r="ALG1954" s="593"/>
      <c r="ALH1954" s="593"/>
      <c r="ALI1954" s="593"/>
      <c r="ALJ1954" s="593"/>
      <c r="ALK1954" s="593"/>
      <c r="ALL1954" s="593"/>
      <c r="ALM1954" s="593"/>
      <c r="ALN1954" s="593"/>
      <c r="ALO1954" s="593"/>
      <c r="ALP1954" s="593"/>
      <c r="ALQ1954" s="593"/>
      <c r="ALR1954" s="593"/>
      <c r="ALS1954" s="593"/>
      <c r="ALT1954" s="593"/>
      <c r="ALU1954" s="593"/>
      <c r="ALV1954" s="593"/>
      <c r="ALW1954" s="593"/>
      <c r="ALX1954" s="593"/>
      <c r="ALY1954" s="593"/>
      <c r="ALZ1954" s="593"/>
      <c r="AMA1954" s="593"/>
      <c r="AMB1954" s="593"/>
      <c r="AMC1954" s="593"/>
      <c r="AMD1954" s="593"/>
      <c r="AME1954" s="593"/>
      <c r="AMF1954" s="593"/>
      <c r="AMG1954" s="593"/>
      <c r="AMH1954" s="593"/>
      <c r="AMI1954" s="593"/>
      <c r="AMJ1954" s="593"/>
      <c r="AMK1954" s="593"/>
      <c r="AML1954" s="593"/>
      <c r="AMM1954" s="593"/>
      <c r="AMN1954" s="593"/>
      <c r="AMO1954" s="593"/>
      <c r="AMP1954" s="593"/>
      <c r="AMQ1954" s="593"/>
      <c r="AMR1954" s="593"/>
      <c r="AMS1954" s="593"/>
      <c r="AMT1954" s="593"/>
      <c r="AMU1954" s="593"/>
      <c r="AMV1954" s="593"/>
      <c r="AMW1954" s="593"/>
      <c r="AMX1954" s="593"/>
      <c r="AMY1954" s="593"/>
      <c r="AMZ1954" s="593"/>
      <c r="ANA1954" s="593"/>
      <c r="ANB1954" s="593"/>
      <c r="ANC1954" s="593"/>
      <c r="AND1954" s="593"/>
      <c r="ANE1954" s="593"/>
      <c r="ANF1954" s="593"/>
      <c r="ANG1954" s="593"/>
      <c r="ANH1954" s="593"/>
      <c r="ANI1954" s="593"/>
      <c r="ANJ1954" s="593"/>
      <c r="ANK1954" s="593"/>
      <c r="ANL1954" s="593"/>
      <c r="ANM1954" s="593"/>
      <c r="ANN1954" s="593"/>
      <c r="ANO1954" s="593"/>
      <c r="ANP1954" s="593"/>
      <c r="ANQ1954" s="593"/>
      <c r="ANR1954" s="593"/>
      <c r="ANS1954" s="593"/>
      <c r="ANT1954" s="593"/>
      <c r="ANU1954" s="593"/>
      <c r="ANV1954" s="593"/>
      <c r="ANW1954" s="593"/>
      <c r="ANX1954" s="593"/>
      <c r="ANY1954" s="593"/>
      <c r="ANZ1954" s="593"/>
      <c r="AOA1954" s="593"/>
      <c r="AOB1954" s="593"/>
      <c r="AOC1954" s="593"/>
      <c r="AOD1954" s="593"/>
      <c r="AOE1954" s="593"/>
      <c r="AOF1954" s="593"/>
      <c r="AOG1954" s="593"/>
      <c r="AOH1954" s="593"/>
      <c r="AOI1954" s="593"/>
      <c r="AOJ1954" s="593"/>
      <c r="AOK1954" s="593"/>
      <c r="AOL1954" s="593"/>
      <c r="AOM1954" s="593"/>
      <c r="AON1954" s="593"/>
      <c r="AOO1954" s="593"/>
      <c r="AOP1954" s="593"/>
      <c r="AOQ1954" s="593"/>
      <c r="AOR1954" s="593"/>
      <c r="AOS1954" s="593"/>
      <c r="AOT1954" s="593"/>
      <c r="AOU1954" s="593"/>
      <c r="AOV1954" s="593"/>
      <c r="AOW1954" s="593"/>
      <c r="AOX1954" s="593"/>
      <c r="AOY1954" s="593"/>
      <c r="AOZ1954" s="593"/>
      <c r="APA1954" s="593"/>
      <c r="APB1954" s="593"/>
      <c r="APC1954" s="593"/>
      <c r="APD1954" s="593"/>
      <c r="APE1954" s="593"/>
      <c r="APF1954" s="593"/>
      <c r="APG1954" s="593"/>
      <c r="APH1954" s="593"/>
      <c r="API1954" s="593"/>
      <c r="APJ1954" s="593"/>
      <c r="APK1954" s="593"/>
      <c r="APL1954" s="593"/>
      <c r="APM1954" s="593"/>
      <c r="APN1954" s="593"/>
      <c r="APO1954" s="593"/>
      <c r="APP1954" s="593"/>
      <c r="APQ1954" s="593"/>
      <c r="APR1954" s="593"/>
      <c r="APS1954" s="593"/>
      <c r="APT1954" s="593"/>
      <c r="APU1954" s="593"/>
      <c r="APV1954" s="593"/>
      <c r="APW1954" s="593"/>
      <c r="APX1954" s="593"/>
      <c r="APY1954" s="593"/>
      <c r="APZ1954" s="593"/>
      <c r="AQA1954" s="593"/>
      <c r="AQB1954" s="593"/>
      <c r="AQC1954" s="593"/>
      <c r="AQD1954" s="593"/>
      <c r="AQE1954" s="593"/>
      <c r="AQF1954" s="593"/>
      <c r="AQG1954" s="593"/>
      <c r="AQH1954" s="593"/>
      <c r="AQI1954" s="593"/>
      <c r="AQJ1954" s="593"/>
      <c r="AQK1954" s="593"/>
      <c r="AQL1954" s="593"/>
      <c r="AQM1954" s="593"/>
      <c r="AQN1954" s="593"/>
      <c r="AQO1954" s="593"/>
      <c r="AQP1954" s="593"/>
      <c r="AQQ1954" s="593"/>
      <c r="AQR1954" s="593"/>
      <c r="AQS1954" s="593"/>
      <c r="AQT1954" s="593"/>
      <c r="AQU1954" s="593"/>
      <c r="AQV1954" s="593"/>
      <c r="AQW1954" s="593"/>
      <c r="AQX1954" s="593"/>
      <c r="AQY1954" s="593"/>
      <c r="AQZ1954" s="593"/>
      <c r="ARA1954" s="593"/>
      <c r="ARB1954" s="593"/>
      <c r="ARC1954" s="593"/>
      <c r="ARD1954" s="593"/>
      <c r="ARE1954" s="593"/>
      <c r="ARF1954" s="593"/>
      <c r="ARG1954" s="593"/>
      <c r="ARH1954" s="593"/>
      <c r="ARI1954" s="593"/>
      <c r="ARJ1954" s="593"/>
      <c r="ARK1954" s="593"/>
      <c r="ARL1954" s="593"/>
      <c r="ARM1954" s="593"/>
      <c r="ARN1954" s="593"/>
      <c r="ARO1954" s="593"/>
      <c r="ARP1954" s="593"/>
      <c r="ARQ1954" s="593"/>
      <c r="ARR1954" s="593"/>
      <c r="ARS1954" s="593"/>
      <c r="ART1954" s="593"/>
      <c r="ARU1954" s="593"/>
      <c r="ARV1954" s="593"/>
      <c r="ARW1954" s="593"/>
      <c r="ARX1954" s="593"/>
      <c r="ARY1954" s="593"/>
      <c r="ARZ1954" s="593"/>
      <c r="ASA1954" s="593"/>
      <c r="ASB1954" s="593"/>
      <c r="ASC1954" s="593"/>
      <c r="ASD1954" s="593"/>
      <c r="ASE1954" s="593"/>
      <c r="ASF1954" s="593"/>
      <c r="ASG1954" s="593"/>
      <c r="ASH1954" s="593"/>
      <c r="ASI1954" s="593"/>
      <c r="ASJ1954" s="593"/>
      <c r="ASK1954" s="593"/>
      <c r="ASL1954" s="593"/>
      <c r="ASM1954" s="593"/>
      <c r="ASN1954" s="593"/>
      <c r="ASO1954" s="593"/>
      <c r="ASP1954" s="593"/>
      <c r="ASQ1954" s="593"/>
      <c r="ASR1954" s="593"/>
      <c r="ASS1954" s="593"/>
      <c r="AST1954" s="593"/>
      <c r="ASU1954" s="593"/>
      <c r="ASV1954" s="593"/>
      <c r="ASW1954" s="593"/>
      <c r="ASX1954" s="593"/>
      <c r="ASY1954" s="593"/>
      <c r="ASZ1954" s="593"/>
      <c r="ATA1954" s="593"/>
      <c r="ATB1954" s="593"/>
      <c r="ATC1954" s="593"/>
      <c r="ATD1954" s="593"/>
      <c r="ATE1954" s="593"/>
      <c r="ATF1954" s="593"/>
      <c r="ATG1954" s="593"/>
      <c r="ATH1954" s="593"/>
      <c r="ATI1954" s="593"/>
      <c r="ATJ1954" s="593"/>
      <c r="ATK1954" s="593"/>
      <c r="ATL1954" s="593"/>
      <c r="ATM1954" s="593"/>
      <c r="ATN1954" s="593"/>
      <c r="ATO1954" s="593"/>
      <c r="ATP1954" s="593"/>
      <c r="ATQ1954" s="593"/>
      <c r="ATR1954" s="593"/>
      <c r="ATS1954" s="593"/>
      <c r="ATT1954" s="593"/>
      <c r="ATU1954" s="593"/>
      <c r="ATV1954" s="593"/>
      <c r="ATW1954" s="593"/>
      <c r="ATX1954" s="593"/>
      <c r="ATY1954" s="593"/>
      <c r="ATZ1954" s="593"/>
      <c r="AUA1954" s="593"/>
      <c r="AUB1954" s="593"/>
      <c r="AUC1954" s="593"/>
      <c r="AUD1954" s="593"/>
      <c r="AUE1954" s="593"/>
      <c r="AUF1954" s="593"/>
      <c r="AUG1954" s="593"/>
      <c r="AUH1954" s="593"/>
      <c r="AUI1954" s="593"/>
      <c r="AUJ1954" s="593"/>
      <c r="AUK1954" s="593"/>
      <c r="AUL1954" s="593"/>
      <c r="AUM1954" s="593"/>
      <c r="AUN1954" s="593"/>
      <c r="AUO1954" s="593"/>
      <c r="AUP1954" s="593"/>
      <c r="AUQ1954" s="593"/>
      <c r="AUR1954" s="593"/>
      <c r="AUS1954" s="593"/>
      <c r="AUT1954" s="593"/>
      <c r="AUU1954" s="593"/>
      <c r="AUV1954" s="593"/>
      <c r="AUW1954" s="593"/>
      <c r="AUX1954" s="593"/>
      <c r="AUY1954" s="593"/>
      <c r="AUZ1954" s="593"/>
      <c r="AVA1954" s="593"/>
      <c r="AVB1954" s="593"/>
      <c r="AVC1954" s="593"/>
      <c r="AVD1954" s="593"/>
      <c r="AVE1954" s="593"/>
      <c r="AVF1954" s="593"/>
      <c r="AVG1954" s="593"/>
      <c r="AVH1954" s="593"/>
      <c r="AVI1954" s="593"/>
      <c r="AVJ1954" s="593"/>
      <c r="AVK1954" s="593"/>
    </row>
    <row r="1955" spans="1:1259">
      <c r="A1955" s="715"/>
      <c r="B1955" s="564"/>
      <c r="C1955" s="564"/>
      <c r="D1955" s="676" t="s">
        <v>1067</v>
      </c>
      <c r="E1955" s="524"/>
      <c r="F1955" s="665" t="s">
        <v>1152</v>
      </c>
      <c r="G1955" s="676">
        <v>2022</v>
      </c>
      <c r="H1955" s="665">
        <v>4</v>
      </c>
      <c r="I1955" s="687" t="s">
        <v>1561</v>
      </c>
      <c r="J1955" s="666">
        <v>44663</v>
      </c>
      <c r="K1955" s="676" t="s">
        <v>1627</v>
      </c>
      <c r="L1955" s="677" t="s">
        <v>1578</v>
      </c>
      <c r="M1955" s="677">
        <v>44468</v>
      </c>
      <c r="N1955" s="677" t="s">
        <v>1603</v>
      </c>
      <c r="O1955" s="677"/>
      <c r="P1955" s="666">
        <v>44630</v>
      </c>
      <c r="Q1955" s="666">
        <v>44658</v>
      </c>
      <c r="R1955" s="666">
        <v>44663</v>
      </c>
      <c r="S1955" s="665" t="s">
        <v>1580</v>
      </c>
      <c r="T1955" s="665">
        <v>60</v>
      </c>
      <c r="U1955" s="665" t="s">
        <v>1612</v>
      </c>
      <c r="V1955" s="665" t="s">
        <v>1591</v>
      </c>
      <c r="W1955" s="678">
        <v>400</v>
      </c>
      <c r="X1955" s="551">
        <v>624</v>
      </c>
      <c r="Y1955" s="693">
        <v>249600</v>
      </c>
      <c r="Z1955" s="667">
        <v>0.48</v>
      </c>
      <c r="AA1955" s="682">
        <f>Y1955*Z1955</f>
        <v>119808</v>
      </c>
      <c r="AB1955" s="521"/>
      <c r="AC1955" s="668">
        <v>0</v>
      </c>
      <c r="AD1955" s="676"/>
      <c r="AE1955" s="669"/>
      <c r="AF1955" s="695">
        <f>AA1955+AD1955+AE1955</f>
        <v>119808</v>
      </c>
      <c r="AG1955" s="665" t="s">
        <v>47</v>
      </c>
      <c r="AH1955" s="641"/>
      <c r="AI1955" s="676">
        <v>75</v>
      </c>
      <c r="AJ1955" s="665" t="s">
        <v>1597</v>
      </c>
      <c r="AK1955" s="676" t="s">
        <v>1075</v>
      </c>
      <c r="AL1955" s="696">
        <v>21075</v>
      </c>
      <c r="AM1955" s="665" t="s">
        <v>52</v>
      </c>
      <c r="AN1955" s="665" t="s">
        <v>50</v>
      </c>
      <c r="AO1955" s="665"/>
      <c r="AP1955" s="676" t="s">
        <v>92</v>
      </c>
      <c r="AQ1955" s="676" t="s">
        <v>37</v>
      </c>
      <c r="AR1955" s="676"/>
      <c r="AS1955" s="523" t="s">
        <v>1077</v>
      </c>
      <c r="AT1955" s="523"/>
      <c r="AU1955" s="523"/>
      <c r="AV1955" s="674"/>
      <c r="AW1955" s="673" t="str">
        <f>U1955</f>
        <v>30390256H</v>
      </c>
      <c r="AX1955" s="673" cm="1">
        <f t="array" ref="AX1955">SUM(MID(0&amp;AW1955,LARGE(INDEX(ISNUMBER(--MID(AW1955,ROW($1:$8),1))*ROW($1:$8),),ROW($1:$8))+1,1)*10^ROW($1:$8)/10)</f>
        <v>30390256</v>
      </c>
      <c r="AY1955" s="673" t="str">
        <f>VLOOKUP($AX1955,'Item Master Data'!$A:$F,3,FALSE)</f>
        <v>T400H</v>
      </c>
      <c r="AZ1955" s="673">
        <f>VLOOKUP($AX1955,'Item Master Data'!$A:$F,6,FALSE)</f>
        <v>400</v>
      </c>
      <c r="BA1955" s="673">
        <f>X1955/BB1955</f>
        <v>24</v>
      </c>
      <c r="BB1955" s="673">
        <f>VLOOKUP(AX1955,'Item Master Data'!$A:$G,7,FALSE)</f>
        <v>26</v>
      </c>
      <c r="BC1955" s="673"/>
      <c r="BD1955" s="673">
        <f>W1955-AZ1955</f>
        <v>0</v>
      </c>
      <c r="BE1955" s="593"/>
      <c r="BF1955" s="593"/>
      <c r="BG1955" s="593"/>
      <c r="BH1955" s="593"/>
      <c r="BI1955" s="593"/>
      <c r="BJ1955" s="593"/>
      <c r="BK1955" s="593"/>
      <c r="BL1955" s="593"/>
      <c r="BM1955" s="593"/>
      <c r="BN1955" s="593"/>
      <c r="BO1955" s="593"/>
      <c r="BP1955" s="593"/>
      <c r="BQ1955" s="593"/>
      <c r="BR1955" s="593"/>
      <c r="BS1955" s="593"/>
      <c r="BT1955" s="593"/>
      <c r="BU1955" s="593"/>
      <c r="BV1955" s="593"/>
      <c r="BW1955" s="593"/>
      <c r="BX1955" s="593"/>
      <c r="BY1955" s="593"/>
      <c r="BZ1955" s="593"/>
      <c r="CA1955" s="593"/>
      <c r="CB1955" s="593"/>
      <c r="CC1955" s="593"/>
      <c r="CD1955" s="593"/>
      <c r="CE1955" s="593"/>
      <c r="CF1955" s="593"/>
      <c r="CG1955" s="593"/>
      <c r="CH1955" s="593"/>
      <c r="CI1955" s="593"/>
      <c r="CJ1955" s="593"/>
      <c r="CK1955" s="593"/>
      <c r="CL1955" s="593"/>
      <c r="CM1955" s="593"/>
      <c r="CN1955" s="593"/>
      <c r="CO1955" s="593"/>
      <c r="CP1955" s="593"/>
      <c r="CQ1955" s="593"/>
      <c r="CR1955" s="593"/>
      <c r="CS1955" s="593"/>
      <c r="CT1955" s="593"/>
      <c r="CU1955" s="593"/>
      <c r="CV1955" s="593"/>
      <c r="CW1955" s="593"/>
      <c r="CX1955" s="593"/>
      <c r="CY1955" s="593"/>
      <c r="CZ1955" s="593"/>
      <c r="DA1955" s="593"/>
      <c r="DB1955" s="593"/>
      <c r="DC1955" s="593"/>
      <c r="DD1955" s="593"/>
      <c r="DE1955" s="593"/>
      <c r="DF1955" s="593"/>
      <c r="DG1955" s="593"/>
      <c r="DH1955" s="593"/>
      <c r="DI1955" s="593"/>
      <c r="DJ1955" s="593"/>
      <c r="DK1955" s="593"/>
      <c r="DL1955" s="593"/>
      <c r="DM1955" s="593"/>
      <c r="DN1955" s="593"/>
      <c r="DO1955" s="593"/>
      <c r="DP1955" s="593"/>
      <c r="DQ1955" s="593"/>
      <c r="DR1955" s="593"/>
      <c r="DS1955" s="593"/>
      <c r="DT1955" s="593"/>
      <c r="DU1955" s="593"/>
      <c r="DV1955" s="593"/>
      <c r="DW1955" s="593"/>
      <c r="DX1955" s="593"/>
      <c r="DY1955" s="593"/>
      <c r="DZ1955" s="593"/>
      <c r="EA1955" s="593"/>
      <c r="EB1955" s="593"/>
      <c r="EC1955" s="593"/>
      <c r="ED1955" s="593"/>
      <c r="EE1955" s="593"/>
      <c r="EF1955" s="593"/>
      <c r="EG1955" s="593"/>
      <c r="EH1955" s="593"/>
      <c r="EI1955" s="593"/>
      <c r="EJ1955" s="593"/>
      <c r="EK1955" s="593"/>
      <c r="EL1955" s="593"/>
      <c r="EM1955" s="593"/>
      <c r="EN1955" s="593"/>
      <c r="EO1955" s="593"/>
      <c r="EP1955" s="593"/>
      <c r="EQ1955" s="593"/>
      <c r="ER1955" s="593"/>
      <c r="ES1955" s="593"/>
      <c r="ET1955" s="593"/>
      <c r="EU1955" s="593"/>
      <c r="EV1955" s="593"/>
      <c r="EW1955" s="593"/>
      <c r="EX1955" s="593"/>
      <c r="EY1955" s="593"/>
      <c r="EZ1955" s="593"/>
      <c r="FA1955" s="593"/>
      <c r="FB1955" s="593"/>
      <c r="FC1955" s="593"/>
      <c r="FD1955" s="593"/>
      <c r="FE1955" s="593"/>
      <c r="FF1955" s="593"/>
      <c r="FG1955" s="593"/>
      <c r="FH1955" s="593"/>
      <c r="FI1955" s="593"/>
      <c r="FJ1955" s="593"/>
      <c r="FK1955" s="593"/>
      <c r="FL1955" s="593"/>
      <c r="FM1955" s="593"/>
      <c r="FN1955" s="593"/>
      <c r="FO1955" s="593"/>
      <c r="FP1955" s="593"/>
      <c r="FQ1955" s="593"/>
      <c r="FR1955" s="593"/>
      <c r="FS1955" s="593"/>
      <c r="FT1955" s="593"/>
      <c r="FU1955" s="593"/>
      <c r="FV1955" s="593"/>
      <c r="FW1955" s="593"/>
      <c r="FX1955" s="593"/>
      <c r="FY1955" s="593"/>
      <c r="FZ1955" s="593"/>
      <c r="GA1955" s="593"/>
      <c r="GB1955" s="593"/>
      <c r="GC1955" s="593"/>
      <c r="GD1955" s="593"/>
      <c r="GE1955" s="593"/>
      <c r="GF1955" s="593"/>
      <c r="GG1955" s="593"/>
      <c r="GH1955" s="593"/>
      <c r="GI1955" s="593"/>
      <c r="GJ1955" s="593"/>
      <c r="GK1955" s="593"/>
      <c r="GL1955" s="593"/>
      <c r="GM1955" s="593"/>
      <c r="GN1955" s="593"/>
      <c r="GO1955" s="593"/>
      <c r="GP1955" s="593"/>
      <c r="GQ1955" s="593"/>
      <c r="GR1955" s="593"/>
      <c r="GS1955" s="593"/>
      <c r="GT1955" s="593"/>
      <c r="GU1955" s="593"/>
      <c r="GV1955" s="593"/>
      <c r="GW1955" s="593"/>
      <c r="GX1955" s="593"/>
      <c r="GY1955" s="593"/>
      <c r="GZ1955" s="593"/>
      <c r="HA1955" s="593"/>
      <c r="HB1955" s="593"/>
      <c r="HC1955" s="593"/>
      <c r="HD1955" s="593"/>
      <c r="HE1955" s="593"/>
      <c r="HF1955" s="593"/>
      <c r="HG1955" s="593"/>
      <c r="HH1955" s="593"/>
      <c r="HI1955" s="593"/>
      <c r="HJ1955" s="593"/>
      <c r="HK1955" s="593"/>
      <c r="HL1955" s="593"/>
      <c r="HM1955" s="593"/>
      <c r="HN1955" s="593"/>
      <c r="HO1955" s="593"/>
      <c r="HP1955" s="593"/>
      <c r="HQ1955" s="593"/>
      <c r="HR1955" s="593"/>
      <c r="HS1955" s="593"/>
      <c r="HT1955" s="593"/>
      <c r="HU1955" s="593"/>
      <c r="HV1955" s="593"/>
      <c r="HW1955" s="593"/>
      <c r="HX1955" s="593"/>
      <c r="HY1955" s="593"/>
      <c r="HZ1955" s="593"/>
      <c r="IA1955" s="593"/>
      <c r="IB1955" s="593"/>
      <c r="IC1955" s="593"/>
      <c r="ID1955" s="593"/>
      <c r="IE1955" s="593"/>
      <c r="IF1955" s="593"/>
      <c r="IG1955" s="593"/>
      <c r="IH1955" s="593"/>
      <c r="II1955" s="593"/>
      <c r="IJ1955" s="593"/>
      <c r="IK1955" s="593"/>
      <c r="IL1955" s="593"/>
      <c r="IM1955" s="593"/>
      <c r="IN1955" s="593"/>
      <c r="IO1955" s="593"/>
      <c r="IP1955" s="593"/>
      <c r="IQ1955" s="593"/>
      <c r="IR1955" s="593"/>
      <c r="IS1955" s="593"/>
      <c r="IT1955" s="593"/>
      <c r="IU1955" s="593"/>
      <c r="IV1955" s="593"/>
      <c r="IW1955" s="593"/>
      <c r="IX1955" s="593"/>
      <c r="IY1955" s="593"/>
      <c r="IZ1955" s="593"/>
      <c r="JA1955" s="593"/>
      <c r="JB1955" s="593"/>
      <c r="JC1955" s="593"/>
      <c r="JD1955" s="593"/>
      <c r="JE1955" s="593"/>
      <c r="JF1955" s="593"/>
      <c r="JG1955" s="593"/>
      <c r="JH1955" s="593"/>
      <c r="JI1955" s="593"/>
      <c r="JJ1955" s="593"/>
      <c r="JK1955" s="593"/>
      <c r="JL1955" s="593"/>
      <c r="JM1955" s="593"/>
      <c r="JN1955" s="593"/>
      <c r="JO1955" s="593"/>
      <c r="JP1955" s="593"/>
      <c r="JQ1955" s="593"/>
      <c r="JR1955" s="593"/>
      <c r="JS1955" s="593"/>
      <c r="JT1955" s="593"/>
      <c r="JU1955" s="593"/>
      <c r="JV1955" s="593"/>
      <c r="JW1955" s="593"/>
      <c r="JX1955" s="593"/>
      <c r="JY1955" s="593"/>
      <c r="JZ1955" s="593"/>
      <c r="KA1955" s="593"/>
      <c r="KB1955" s="593"/>
      <c r="KC1955" s="593"/>
      <c r="KD1955" s="593"/>
      <c r="KE1955" s="593"/>
      <c r="KF1955" s="593"/>
      <c r="KG1955" s="593"/>
      <c r="KH1955" s="593"/>
      <c r="KI1955" s="593"/>
      <c r="KJ1955" s="593"/>
      <c r="KK1955" s="593"/>
      <c r="KL1955" s="593"/>
      <c r="KM1955" s="593"/>
      <c r="KN1955" s="593"/>
      <c r="KO1955" s="593"/>
      <c r="KP1955" s="593"/>
      <c r="KQ1955" s="593"/>
      <c r="KR1955" s="593"/>
      <c r="KS1955" s="593"/>
      <c r="KT1955" s="593"/>
      <c r="KU1955" s="593"/>
      <c r="KV1955" s="593"/>
      <c r="KW1955" s="593"/>
      <c r="KX1955" s="593"/>
      <c r="KY1955" s="593"/>
      <c r="KZ1955" s="593"/>
      <c r="LA1955" s="593"/>
      <c r="LB1955" s="593"/>
      <c r="LC1955" s="593"/>
      <c r="LD1955" s="593"/>
      <c r="LE1955" s="593"/>
      <c r="LF1955" s="593"/>
      <c r="LG1955" s="593"/>
      <c r="LH1955" s="593"/>
      <c r="LI1955" s="593"/>
      <c r="LJ1955" s="593"/>
      <c r="LK1955" s="593"/>
      <c r="LL1955" s="593"/>
      <c r="LM1955" s="593"/>
      <c r="LN1955" s="593"/>
      <c r="LO1955" s="593"/>
      <c r="LP1955" s="593"/>
      <c r="LQ1955" s="593"/>
      <c r="LR1955" s="593"/>
      <c r="LS1955" s="593"/>
      <c r="LT1955" s="593"/>
      <c r="LU1955" s="593"/>
      <c r="LV1955" s="593"/>
      <c r="LW1955" s="593"/>
      <c r="LX1955" s="593"/>
      <c r="LY1955" s="593"/>
      <c r="LZ1955" s="593"/>
      <c r="MA1955" s="593"/>
      <c r="MB1955" s="593"/>
      <c r="MC1955" s="593"/>
      <c r="MD1955" s="593"/>
      <c r="ME1955" s="593"/>
      <c r="MF1955" s="593"/>
      <c r="MG1955" s="593"/>
      <c r="MH1955" s="593"/>
      <c r="MI1955" s="593"/>
      <c r="MJ1955" s="593"/>
      <c r="MK1955" s="593"/>
      <c r="ML1955" s="593"/>
      <c r="MM1955" s="593"/>
      <c r="MN1955" s="593"/>
      <c r="MO1955" s="593"/>
      <c r="MP1955" s="593"/>
      <c r="MQ1955" s="593"/>
      <c r="MR1955" s="593"/>
      <c r="MS1955" s="593"/>
      <c r="MT1955" s="593"/>
      <c r="MU1955" s="593"/>
      <c r="MV1955" s="593"/>
      <c r="MW1955" s="593"/>
      <c r="MX1955" s="593"/>
      <c r="MY1955" s="593"/>
      <c r="MZ1955" s="593"/>
      <c r="NA1955" s="593"/>
      <c r="NB1955" s="593"/>
      <c r="NC1955" s="593"/>
      <c r="ND1955" s="593"/>
      <c r="NE1955" s="593"/>
      <c r="NF1955" s="593"/>
      <c r="NG1955" s="593"/>
      <c r="NH1955" s="593"/>
      <c r="NI1955" s="593"/>
      <c r="NJ1955" s="593"/>
      <c r="NK1955" s="593"/>
      <c r="NL1955" s="593"/>
      <c r="NM1955" s="593"/>
      <c r="NN1955" s="593"/>
      <c r="NO1955" s="593"/>
      <c r="NP1955" s="593"/>
      <c r="NQ1955" s="593"/>
      <c r="NR1955" s="593"/>
      <c r="NS1955" s="593"/>
      <c r="NT1955" s="593"/>
      <c r="NU1955" s="593"/>
      <c r="NV1955" s="593"/>
      <c r="NW1955" s="593"/>
      <c r="NX1955" s="593"/>
      <c r="NY1955" s="593"/>
      <c r="NZ1955" s="593"/>
      <c r="OA1955" s="593"/>
      <c r="OB1955" s="593"/>
      <c r="OC1955" s="593"/>
      <c r="OD1955" s="593"/>
      <c r="OE1955" s="593"/>
      <c r="OF1955" s="593"/>
      <c r="OG1955" s="593"/>
      <c r="OH1955" s="593"/>
      <c r="OI1955" s="593"/>
      <c r="OJ1955" s="593"/>
      <c r="OK1955" s="593"/>
      <c r="OL1955" s="593"/>
      <c r="OM1955" s="593"/>
      <c r="ON1955" s="593"/>
      <c r="OO1955" s="593"/>
      <c r="OP1955" s="593"/>
      <c r="OQ1955" s="593"/>
      <c r="OR1955" s="593"/>
      <c r="OS1955" s="593"/>
      <c r="OT1955" s="593"/>
      <c r="OU1955" s="593"/>
      <c r="OV1955" s="593"/>
      <c r="OW1955" s="593"/>
      <c r="OX1955" s="593"/>
      <c r="OY1955" s="593"/>
      <c r="OZ1955" s="593"/>
      <c r="PA1955" s="593"/>
      <c r="PB1955" s="593"/>
      <c r="PC1955" s="593"/>
      <c r="PD1955" s="593"/>
      <c r="PE1955" s="593"/>
      <c r="PF1955" s="593"/>
      <c r="PG1955" s="593"/>
      <c r="PH1955" s="593"/>
      <c r="PI1955" s="593"/>
      <c r="PJ1955" s="593"/>
      <c r="PK1955" s="593"/>
      <c r="PL1955" s="593"/>
      <c r="PM1955" s="593"/>
      <c r="PN1955" s="593"/>
      <c r="PO1955" s="593"/>
      <c r="PP1955" s="593"/>
      <c r="PQ1955" s="593"/>
      <c r="PR1955" s="593"/>
      <c r="PS1955" s="593"/>
      <c r="PT1955" s="593"/>
      <c r="PU1955" s="593"/>
      <c r="PV1955" s="593"/>
      <c r="PW1955" s="593"/>
      <c r="PX1955" s="593"/>
      <c r="PY1955" s="593"/>
      <c r="PZ1955" s="593"/>
      <c r="QA1955" s="593"/>
      <c r="QB1955" s="593"/>
      <c r="QC1955" s="593"/>
      <c r="QD1955" s="593"/>
      <c r="QE1955" s="593"/>
      <c r="QF1955" s="593"/>
      <c r="QG1955" s="593"/>
      <c r="QH1955" s="593"/>
      <c r="QI1955" s="593"/>
      <c r="QJ1955" s="593"/>
      <c r="QK1955" s="593"/>
      <c r="QL1955" s="593"/>
      <c r="QM1955" s="593"/>
      <c r="QN1955" s="593"/>
      <c r="QO1955" s="593"/>
      <c r="QP1955" s="593"/>
      <c r="QQ1955" s="593"/>
      <c r="QR1955" s="593"/>
      <c r="QS1955" s="593"/>
      <c r="QT1955" s="593"/>
      <c r="QU1955" s="593"/>
      <c r="QV1955" s="593"/>
      <c r="QW1955" s="593"/>
      <c r="QX1955" s="593"/>
      <c r="QY1955" s="593"/>
      <c r="QZ1955" s="593"/>
      <c r="RA1955" s="593"/>
      <c r="RB1955" s="593"/>
      <c r="RC1955" s="593"/>
      <c r="RD1955" s="593"/>
      <c r="RE1955" s="593"/>
      <c r="RF1955" s="593"/>
      <c r="RG1955" s="593"/>
      <c r="RH1955" s="593"/>
      <c r="RI1955" s="593"/>
      <c r="RJ1955" s="593"/>
      <c r="RK1955" s="593"/>
      <c r="RL1955" s="593"/>
      <c r="RM1955" s="593"/>
      <c r="RN1955" s="593"/>
      <c r="RO1955" s="593"/>
      <c r="RP1955" s="593"/>
      <c r="RQ1955" s="593"/>
      <c r="RR1955" s="593"/>
      <c r="RS1955" s="593"/>
      <c r="RT1955" s="593"/>
      <c r="RU1955" s="593"/>
      <c r="RV1955" s="593"/>
      <c r="RW1955" s="593"/>
      <c r="RX1955" s="593"/>
      <c r="RY1955" s="593"/>
      <c r="RZ1955" s="593"/>
      <c r="SA1955" s="593"/>
      <c r="SB1955" s="593"/>
      <c r="SC1955" s="593"/>
      <c r="SD1955" s="593"/>
      <c r="SE1955" s="593"/>
      <c r="SF1955" s="593"/>
      <c r="SG1955" s="593"/>
      <c r="SH1955" s="593"/>
      <c r="SI1955" s="593"/>
      <c r="SJ1955" s="593"/>
      <c r="SK1955" s="593"/>
      <c r="SL1955" s="593"/>
      <c r="SM1955" s="593"/>
      <c r="SN1955" s="593"/>
      <c r="SO1955" s="593"/>
      <c r="SP1955" s="593"/>
      <c r="SQ1955" s="593"/>
      <c r="SR1955" s="593"/>
      <c r="SS1955" s="593"/>
      <c r="ST1955" s="593"/>
      <c r="SU1955" s="593"/>
      <c r="SV1955" s="593"/>
      <c r="SW1955" s="593"/>
      <c r="SX1955" s="593"/>
      <c r="SY1955" s="593"/>
      <c r="SZ1955" s="593"/>
      <c r="TA1955" s="593"/>
      <c r="TB1955" s="593"/>
      <c r="TC1955" s="593"/>
      <c r="TD1955" s="593"/>
      <c r="TE1955" s="593"/>
      <c r="TF1955" s="593"/>
      <c r="TG1955" s="593"/>
      <c r="TH1955" s="593"/>
      <c r="TI1955" s="593"/>
      <c r="TJ1955" s="593"/>
      <c r="TK1955" s="593"/>
      <c r="TL1955" s="593"/>
      <c r="TM1955" s="593"/>
      <c r="TN1955" s="593"/>
      <c r="TO1955" s="593"/>
      <c r="TP1955" s="593"/>
      <c r="TQ1955" s="593"/>
      <c r="TR1955" s="593"/>
      <c r="TS1955" s="593"/>
      <c r="TT1955" s="593"/>
      <c r="TU1955" s="593"/>
      <c r="TV1955" s="593"/>
      <c r="TW1955" s="593"/>
      <c r="TX1955" s="593"/>
      <c r="TY1955" s="593"/>
      <c r="TZ1955" s="593"/>
      <c r="UA1955" s="593"/>
      <c r="UB1955" s="593"/>
      <c r="UC1955" s="593"/>
      <c r="UD1955" s="593"/>
      <c r="UE1955" s="593"/>
      <c r="UF1955" s="593"/>
      <c r="UG1955" s="593"/>
      <c r="UH1955" s="593"/>
      <c r="UI1955" s="593"/>
      <c r="UJ1955" s="593"/>
      <c r="UK1955" s="593"/>
      <c r="UL1955" s="593"/>
      <c r="UM1955" s="593"/>
      <c r="UN1955" s="593"/>
      <c r="UO1955" s="593"/>
      <c r="UP1955" s="593"/>
      <c r="UQ1955" s="593"/>
      <c r="UR1955" s="593"/>
      <c r="US1955" s="593"/>
      <c r="UT1955" s="593"/>
      <c r="UU1955" s="593"/>
      <c r="UV1955" s="593"/>
      <c r="UW1955" s="593"/>
      <c r="UX1955" s="593"/>
      <c r="UY1955" s="593"/>
      <c r="UZ1955" s="593"/>
      <c r="VA1955" s="593"/>
      <c r="VB1955" s="593"/>
      <c r="VC1955" s="593"/>
      <c r="VD1955" s="593"/>
      <c r="VE1955" s="593"/>
      <c r="VF1955" s="593"/>
      <c r="VG1955" s="593"/>
      <c r="VH1955" s="593"/>
      <c r="VI1955" s="593"/>
      <c r="VJ1955" s="593"/>
      <c r="VK1955" s="593"/>
      <c r="VL1955" s="593"/>
      <c r="VM1955" s="593"/>
      <c r="VN1955" s="593"/>
      <c r="VO1955" s="593"/>
      <c r="VP1955" s="593"/>
      <c r="VQ1955" s="593"/>
      <c r="VR1955" s="593"/>
      <c r="VS1955" s="593"/>
      <c r="VT1955" s="593"/>
      <c r="VU1955" s="593"/>
      <c r="VV1955" s="593"/>
      <c r="VW1955" s="593"/>
      <c r="VX1955" s="593"/>
      <c r="VY1955" s="593"/>
      <c r="VZ1955" s="593"/>
      <c r="WA1955" s="593"/>
      <c r="WB1955" s="593"/>
      <c r="WC1955" s="593"/>
      <c r="WD1955" s="593"/>
      <c r="WE1955" s="593"/>
      <c r="WF1955" s="593"/>
      <c r="WG1955" s="593"/>
      <c r="WH1955" s="593"/>
      <c r="WI1955" s="593"/>
      <c r="WJ1955" s="593"/>
      <c r="WK1955" s="593"/>
      <c r="WL1955" s="593"/>
      <c r="WM1955" s="593"/>
      <c r="WN1955" s="593"/>
      <c r="WO1955" s="593"/>
      <c r="WP1955" s="593"/>
      <c r="WQ1955" s="593"/>
      <c r="WR1955" s="593"/>
      <c r="WS1955" s="593"/>
      <c r="WT1955" s="593"/>
      <c r="WU1955" s="593"/>
      <c r="WV1955" s="593"/>
      <c r="WW1955" s="593"/>
      <c r="WX1955" s="593"/>
      <c r="WY1955" s="593"/>
      <c r="WZ1955" s="593"/>
      <c r="XA1955" s="593"/>
      <c r="XB1955" s="593"/>
      <c r="XC1955" s="593"/>
      <c r="XD1955" s="593"/>
      <c r="XE1955" s="593"/>
      <c r="XF1955" s="593"/>
      <c r="XG1955" s="593"/>
      <c r="XH1955" s="593"/>
      <c r="XI1955" s="593"/>
      <c r="XJ1955" s="593"/>
      <c r="XK1955" s="593"/>
      <c r="XL1955" s="593"/>
      <c r="XM1955" s="593"/>
      <c r="XN1955" s="593"/>
      <c r="XO1955" s="593"/>
      <c r="XP1955" s="593"/>
      <c r="XQ1955" s="593"/>
      <c r="XR1955" s="593"/>
      <c r="XS1955" s="593"/>
      <c r="XT1955" s="593"/>
      <c r="XU1955" s="593"/>
      <c r="XV1955" s="593"/>
      <c r="XW1955" s="593"/>
      <c r="XX1955" s="593"/>
      <c r="XY1955" s="593"/>
      <c r="XZ1955" s="593"/>
      <c r="YA1955" s="593"/>
      <c r="YB1955" s="593"/>
      <c r="YC1955" s="593"/>
      <c r="YD1955" s="593"/>
      <c r="YE1955" s="593"/>
      <c r="YF1955" s="593"/>
      <c r="YG1955" s="593"/>
      <c r="YH1955" s="593"/>
      <c r="YI1955" s="593"/>
      <c r="YJ1955" s="593"/>
      <c r="YK1955" s="593"/>
      <c r="YL1955" s="593"/>
      <c r="YM1955" s="593"/>
      <c r="YN1955" s="593"/>
      <c r="YO1955" s="593"/>
      <c r="YP1955" s="593"/>
      <c r="YQ1955" s="593"/>
      <c r="YR1955" s="593"/>
      <c r="YS1955" s="593"/>
      <c r="YT1955" s="593"/>
      <c r="YU1955" s="593"/>
      <c r="YV1955" s="593"/>
      <c r="YW1955" s="593"/>
      <c r="YX1955" s="593"/>
      <c r="YY1955" s="593"/>
      <c r="YZ1955" s="593"/>
      <c r="ZA1955" s="593"/>
      <c r="ZB1955" s="593"/>
      <c r="ZC1955" s="593"/>
      <c r="ZD1955" s="593"/>
      <c r="ZE1955" s="593"/>
      <c r="ZF1955" s="593"/>
      <c r="ZG1955" s="593"/>
      <c r="ZH1955" s="593"/>
      <c r="ZI1955" s="593"/>
      <c r="ZJ1955" s="593"/>
      <c r="ZK1955" s="593"/>
      <c r="ZL1955" s="593"/>
      <c r="ZM1955" s="593"/>
      <c r="ZN1955" s="593"/>
      <c r="ZO1955" s="593"/>
      <c r="ZP1955" s="593"/>
      <c r="ZQ1955" s="593"/>
      <c r="ZR1955" s="593"/>
      <c r="ZS1955" s="593"/>
      <c r="ZT1955" s="593"/>
      <c r="ZU1955" s="593"/>
      <c r="ZV1955" s="593"/>
      <c r="ZW1955" s="593"/>
      <c r="ZX1955" s="593"/>
      <c r="ZY1955" s="593"/>
      <c r="ZZ1955" s="593"/>
      <c r="AAA1955" s="593"/>
      <c r="AAB1955" s="593"/>
      <c r="AAC1955" s="593"/>
      <c r="AAD1955" s="593"/>
      <c r="AAE1955" s="593"/>
      <c r="AAF1955" s="593"/>
      <c r="AAG1955" s="593"/>
      <c r="AAH1955" s="593"/>
      <c r="AAI1955" s="593"/>
      <c r="AAJ1955" s="593"/>
      <c r="AAK1955" s="593"/>
      <c r="AAL1955" s="593"/>
      <c r="AAM1955" s="593"/>
      <c r="AAN1955" s="593"/>
      <c r="AAO1955" s="593"/>
      <c r="AAP1955" s="593"/>
      <c r="AAQ1955" s="593"/>
      <c r="AAR1955" s="593"/>
      <c r="AAS1955" s="593"/>
      <c r="AAT1955" s="593"/>
      <c r="AAU1955" s="593"/>
      <c r="AAV1955" s="593"/>
      <c r="AAW1955" s="593"/>
      <c r="AAX1955" s="593"/>
      <c r="AAY1955" s="593"/>
      <c r="AAZ1955" s="593"/>
      <c r="ABA1955" s="593"/>
      <c r="ABB1955" s="593"/>
      <c r="ABC1955" s="593"/>
      <c r="ABD1955" s="593"/>
      <c r="ABE1955" s="593"/>
      <c r="ABF1955" s="593"/>
      <c r="ABG1955" s="593"/>
      <c r="ABH1955" s="593"/>
      <c r="ABI1955" s="593"/>
      <c r="ABJ1955" s="593"/>
      <c r="ABK1955" s="593"/>
      <c r="ABL1955" s="593"/>
      <c r="ABM1955" s="593"/>
      <c r="ABN1955" s="593"/>
      <c r="ABO1955" s="593"/>
      <c r="ABP1955" s="593"/>
      <c r="ABQ1955" s="593"/>
      <c r="ABR1955" s="593"/>
      <c r="ABS1955" s="593"/>
      <c r="ABT1955" s="593"/>
      <c r="ABU1955" s="593"/>
      <c r="ABV1955" s="593"/>
      <c r="ABW1955" s="593"/>
      <c r="ABX1955" s="593"/>
      <c r="ABY1955" s="593"/>
      <c r="ABZ1955" s="593"/>
      <c r="ACA1955" s="593"/>
      <c r="ACB1955" s="593"/>
      <c r="ACC1955" s="593"/>
      <c r="ACD1955" s="593"/>
      <c r="ACE1955" s="593"/>
      <c r="ACF1955" s="593"/>
      <c r="ACG1955" s="593"/>
      <c r="ACH1955" s="593"/>
      <c r="ACI1955" s="593"/>
      <c r="ACJ1955" s="593"/>
      <c r="ACK1955" s="593"/>
      <c r="ACL1955" s="593"/>
      <c r="ACM1955" s="593"/>
      <c r="ACN1955" s="593"/>
      <c r="ACO1955" s="593"/>
      <c r="ACP1955" s="593"/>
      <c r="ACQ1955" s="593"/>
      <c r="ACR1955" s="593"/>
      <c r="ACS1955" s="593"/>
      <c r="ACT1955" s="593"/>
      <c r="ACU1955" s="593"/>
      <c r="ACV1955" s="593"/>
      <c r="ACW1955" s="593"/>
      <c r="ACX1955" s="593"/>
      <c r="ACY1955" s="593"/>
      <c r="ACZ1955" s="593"/>
      <c r="ADA1955" s="593"/>
      <c r="ADB1955" s="593"/>
      <c r="ADC1955" s="593"/>
      <c r="ADD1955" s="593"/>
      <c r="ADE1955" s="593"/>
      <c r="ADF1955" s="593"/>
      <c r="ADG1955" s="593"/>
      <c r="ADH1955" s="593"/>
      <c r="ADI1955" s="593"/>
      <c r="ADJ1955" s="593"/>
      <c r="ADK1955" s="593"/>
      <c r="ADL1955" s="593"/>
      <c r="ADM1955" s="593"/>
      <c r="ADN1955" s="593"/>
      <c r="ADO1955" s="593"/>
      <c r="ADP1955" s="593"/>
      <c r="ADQ1955" s="593"/>
      <c r="ADR1955" s="593"/>
      <c r="ADS1955" s="593"/>
      <c r="ADT1955" s="593"/>
      <c r="ADU1955" s="593"/>
      <c r="ADV1955" s="593"/>
      <c r="ADW1955" s="593"/>
      <c r="ADX1955" s="593"/>
      <c r="ADY1955" s="593"/>
      <c r="ADZ1955" s="593"/>
      <c r="AEA1955" s="593"/>
      <c r="AEB1955" s="593"/>
      <c r="AEC1955" s="593"/>
      <c r="AED1955" s="593"/>
      <c r="AEE1955" s="593"/>
      <c r="AEF1955" s="593"/>
      <c r="AEG1955" s="593"/>
      <c r="AEH1955" s="593"/>
      <c r="AEI1955" s="593"/>
      <c r="AEJ1955" s="593"/>
      <c r="AEK1955" s="593"/>
      <c r="AEL1955" s="593"/>
      <c r="AEM1955" s="593"/>
      <c r="AEN1955" s="593"/>
      <c r="AEO1955" s="593"/>
      <c r="AEP1955" s="593"/>
      <c r="AEQ1955" s="593"/>
      <c r="AER1955" s="593"/>
      <c r="AES1955" s="593"/>
      <c r="AET1955" s="593"/>
      <c r="AEU1955" s="593"/>
      <c r="AEV1955" s="593"/>
      <c r="AEW1955" s="593"/>
      <c r="AEX1955" s="593"/>
      <c r="AEY1955" s="593"/>
      <c r="AEZ1955" s="593"/>
      <c r="AFA1955" s="593"/>
      <c r="AFB1955" s="593"/>
      <c r="AFC1955" s="593"/>
      <c r="AFD1955" s="593"/>
      <c r="AFE1955" s="593"/>
      <c r="AFF1955" s="593"/>
      <c r="AFG1955" s="593"/>
      <c r="AFH1955" s="593"/>
      <c r="AFI1955" s="593"/>
      <c r="AFJ1955" s="593"/>
      <c r="AFK1955" s="593"/>
      <c r="AFL1955" s="593"/>
      <c r="AFM1955" s="593"/>
      <c r="AFN1955" s="593"/>
      <c r="AFO1955" s="593"/>
      <c r="AFP1955" s="593"/>
      <c r="AFQ1955" s="593"/>
      <c r="AFR1955" s="593"/>
      <c r="AFS1955" s="593"/>
      <c r="AFT1955" s="593"/>
      <c r="AFU1955" s="593"/>
      <c r="AFV1955" s="593"/>
      <c r="AFW1955" s="593"/>
      <c r="AFX1955" s="593"/>
      <c r="AFY1955" s="593"/>
      <c r="AFZ1955" s="593"/>
      <c r="AGA1955" s="593"/>
      <c r="AGB1955" s="593"/>
      <c r="AGC1955" s="593"/>
      <c r="AGD1955" s="593"/>
      <c r="AGE1955" s="593"/>
      <c r="AGF1955" s="593"/>
      <c r="AGG1955" s="593"/>
      <c r="AGH1955" s="593"/>
      <c r="AGI1955" s="593"/>
      <c r="AGJ1955" s="593"/>
      <c r="AGK1955" s="593"/>
      <c r="AGL1955" s="593"/>
      <c r="AGM1955" s="593"/>
      <c r="AGN1955" s="593"/>
      <c r="AGO1955" s="593"/>
      <c r="AGP1955" s="593"/>
      <c r="AGQ1955" s="593"/>
      <c r="AGR1955" s="593"/>
      <c r="AGS1955" s="593"/>
      <c r="AGT1955" s="593"/>
      <c r="AGU1955" s="593"/>
      <c r="AGV1955" s="593"/>
      <c r="AGW1955" s="593"/>
      <c r="AGX1955" s="593"/>
      <c r="AGY1955" s="593"/>
      <c r="AGZ1955" s="593"/>
      <c r="AHA1955" s="593"/>
      <c r="AHB1955" s="593"/>
      <c r="AHC1955" s="593"/>
      <c r="AHD1955" s="593"/>
      <c r="AHE1955" s="593"/>
      <c r="AHF1955" s="593"/>
      <c r="AHG1955" s="593"/>
      <c r="AHH1955" s="593"/>
      <c r="AHI1955" s="593"/>
      <c r="AHJ1955" s="593"/>
      <c r="AHK1955" s="593"/>
      <c r="AHL1955" s="593"/>
      <c r="AHM1955" s="593"/>
      <c r="AHN1955" s="593"/>
      <c r="AHO1955" s="593"/>
      <c r="AHP1955" s="593"/>
      <c r="AHQ1955" s="593"/>
      <c r="AHR1955" s="593"/>
      <c r="AHS1955" s="593"/>
      <c r="AHT1955" s="593"/>
      <c r="AHU1955" s="593"/>
      <c r="AHV1955" s="593"/>
      <c r="AHW1955" s="593"/>
      <c r="AHX1955" s="593"/>
      <c r="AHY1955" s="593"/>
      <c r="AHZ1955" s="593"/>
      <c r="AIA1955" s="593"/>
      <c r="AIB1955" s="593"/>
      <c r="AIC1955" s="593"/>
      <c r="AID1955" s="593"/>
      <c r="AIE1955" s="593"/>
      <c r="AIF1955" s="593"/>
      <c r="AIG1955" s="593"/>
      <c r="AIH1955" s="593"/>
      <c r="AII1955" s="593"/>
      <c r="AIJ1955" s="593"/>
      <c r="AIK1955" s="593"/>
      <c r="AIL1955" s="593"/>
      <c r="AIM1955" s="593"/>
      <c r="AIN1955" s="593"/>
      <c r="AIO1955" s="593"/>
      <c r="AIP1955" s="593"/>
      <c r="AIQ1955" s="593"/>
      <c r="AIR1955" s="593"/>
      <c r="AIS1955" s="593"/>
      <c r="AIT1955" s="593"/>
      <c r="AIU1955" s="593"/>
      <c r="AIV1955" s="593"/>
      <c r="AIW1955" s="593"/>
      <c r="AIX1955" s="593"/>
      <c r="AIY1955" s="593"/>
      <c r="AIZ1955" s="593"/>
      <c r="AJA1955" s="593"/>
      <c r="AJB1955" s="593"/>
      <c r="AJC1955" s="593"/>
      <c r="AJD1955" s="593"/>
      <c r="AJE1955" s="593"/>
      <c r="AJF1955" s="593"/>
      <c r="AJG1955" s="593"/>
      <c r="AJH1955" s="593"/>
      <c r="AJI1955" s="593"/>
      <c r="AJJ1955" s="593"/>
      <c r="AJK1955" s="593"/>
      <c r="AJL1955" s="593"/>
      <c r="AJM1955" s="593"/>
      <c r="AJN1955" s="593"/>
      <c r="AJO1955" s="593"/>
      <c r="AJP1955" s="593"/>
      <c r="AJQ1955" s="593"/>
      <c r="AJR1955" s="593"/>
      <c r="AJS1955" s="593"/>
      <c r="AJT1955" s="593"/>
      <c r="AJU1955" s="593"/>
      <c r="AJV1955" s="593"/>
      <c r="AJW1955" s="593"/>
      <c r="AJX1955" s="593"/>
      <c r="AJY1955" s="593"/>
      <c r="AJZ1955" s="593"/>
      <c r="AKA1955" s="593"/>
      <c r="AKB1955" s="593"/>
      <c r="AKC1955" s="593"/>
      <c r="AKD1955" s="593"/>
      <c r="AKE1955" s="593"/>
      <c r="AKF1955" s="593"/>
      <c r="AKG1955" s="593"/>
      <c r="AKH1955" s="593"/>
      <c r="AKI1955" s="593"/>
      <c r="AKJ1955" s="593"/>
      <c r="AKK1955" s="593"/>
      <c r="AKL1955" s="593"/>
      <c r="AKM1955" s="593"/>
      <c r="AKN1955" s="593"/>
      <c r="AKO1955" s="593"/>
      <c r="AKP1955" s="593"/>
      <c r="AKQ1955" s="593"/>
      <c r="AKR1955" s="593"/>
      <c r="AKS1955" s="593"/>
      <c r="AKT1955" s="593"/>
      <c r="AKU1955" s="593"/>
      <c r="AKV1955" s="593"/>
      <c r="AKW1955" s="593"/>
      <c r="AKX1955" s="593"/>
      <c r="AKY1955" s="593"/>
      <c r="AKZ1955" s="593"/>
      <c r="ALA1955" s="593"/>
      <c r="ALB1955" s="593"/>
      <c r="ALC1955" s="593"/>
      <c r="ALD1955" s="593"/>
      <c r="ALE1955" s="593"/>
      <c r="ALF1955" s="593"/>
      <c r="ALG1955" s="593"/>
      <c r="ALH1955" s="593"/>
      <c r="ALI1955" s="593"/>
      <c r="ALJ1955" s="593"/>
      <c r="ALK1955" s="593"/>
      <c r="ALL1955" s="593"/>
      <c r="ALM1955" s="593"/>
      <c r="ALN1955" s="593"/>
      <c r="ALO1955" s="593"/>
      <c r="ALP1955" s="593"/>
      <c r="ALQ1955" s="593"/>
      <c r="ALR1955" s="593"/>
      <c r="ALS1955" s="593"/>
      <c r="ALT1955" s="593"/>
      <c r="ALU1955" s="593"/>
      <c r="ALV1955" s="593"/>
      <c r="ALW1955" s="593"/>
      <c r="ALX1955" s="593"/>
      <c r="ALY1955" s="593"/>
      <c r="ALZ1955" s="593"/>
      <c r="AMA1955" s="593"/>
      <c r="AMB1955" s="593"/>
      <c r="AMC1955" s="593"/>
      <c r="AMD1955" s="593"/>
      <c r="AME1955" s="593"/>
      <c r="AMF1955" s="593"/>
      <c r="AMG1955" s="593"/>
      <c r="AMH1955" s="593"/>
      <c r="AMI1955" s="593"/>
      <c r="AMJ1955" s="593"/>
      <c r="AMK1955" s="593"/>
      <c r="AML1955" s="593"/>
      <c r="AMM1955" s="593"/>
      <c r="AMN1955" s="593"/>
      <c r="AMO1955" s="593"/>
      <c r="AMP1955" s="593"/>
      <c r="AMQ1955" s="593"/>
      <c r="AMR1955" s="593"/>
      <c r="AMS1955" s="593"/>
      <c r="AMT1955" s="593"/>
      <c r="AMU1955" s="593"/>
      <c r="AMV1955" s="593"/>
      <c r="AMW1955" s="593"/>
      <c r="AMX1955" s="593"/>
      <c r="AMY1955" s="593"/>
      <c r="AMZ1955" s="593"/>
      <c r="ANA1955" s="593"/>
      <c r="ANB1955" s="593"/>
      <c r="ANC1955" s="593"/>
      <c r="AND1955" s="593"/>
      <c r="ANE1955" s="593"/>
      <c r="ANF1955" s="593"/>
      <c r="ANG1955" s="593"/>
      <c r="ANH1955" s="593"/>
      <c r="ANI1955" s="593"/>
      <c r="ANJ1955" s="593"/>
      <c r="ANK1955" s="593"/>
      <c r="ANL1955" s="593"/>
      <c r="ANM1955" s="593"/>
      <c r="ANN1955" s="593"/>
      <c r="ANO1955" s="593"/>
      <c r="ANP1955" s="593"/>
      <c r="ANQ1955" s="593"/>
      <c r="ANR1955" s="593"/>
      <c r="ANS1955" s="593"/>
      <c r="ANT1955" s="593"/>
      <c r="ANU1955" s="593"/>
      <c r="ANV1955" s="593"/>
      <c r="ANW1955" s="593"/>
      <c r="ANX1955" s="593"/>
      <c r="ANY1955" s="593"/>
      <c r="ANZ1955" s="593"/>
      <c r="AOA1955" s="593"/>
      <c r="AOB1955" s="593"/>
      <c r="AOC1955" s="593"/>
      <c r="AOD1955" s="593"/>
      <c r="AOE1955" s="593"/>
      <c r="AOF1955" s="593"/>
      <c r="AOG1955" s="593"/>
      <c r="AOH1955" s="593"/>
      <c r="AOI1955" s="593"/>
      <c r="AOJ1955" s="593"/>
      <c r="AOK1955" s="593"/>
      <c r="AOL1955" s="593"/>
      <c r="AOM1955" s="593"/>
      <c r="AON1955" s="593"/>
      <c r="AOO1955" s="593"/>
      <c r="AOP1955" s="593"/>
      <c r="AOQ1955" s="593"/>
      <c r="AOR1955" s="593"/>
      <c r="AOS1955" s="593"/>
      <c r="AOT1955" s="593"/>
      <c r="AOU1955" s="593"/>
      <c r="AOV1955" s="593"/>
      <c r="AOW1955" s="593"/>
      <c r="AOX1955" s="593"/>
      <c r="AOY1955" s="593"/>
      <c r="AOZ1955" s="593"/>
      <c r="APA1955" s="593"/>
      <c r="APB1955" s="593"/>
      <c r="APC1955" s="593"/>
      <c r="APD1955" s="593"/>
      <c r="APE1955" s="593"/>
      <c r="APF1955" s="593"/>
      <c r="APG1955" s="593"/>
      <c r="APH1955" s="593"/>
      <c r="API1955" s="593"/>
      <c r="APJ1955" s="593"/>
      <c r="APK1955" s="593"/>
      <c r="APL1955" s="593"/>
      <c r="APM1955" s="593"/>
      <c r="APN1955" s="593"/>
      <c r="APO1955" s="593"/>
      <c r="APP1955" s="593"/>
      <c r="APQ1955" s="593"/>
      <c r="APR1955" s="593"/>
      <c r="APS1955" s="593"/>
      <c r="APT1955" s="593"/>
      <c r="APU1955" s="593"/>
      <c r="APV1955" s="593"/>
      <c r="APW1955" s="593"/>
      <c r="APX1955" s="593"/>
      <c r="APY1955" s="593"/>
      <c r="APZ1955" s="593"/>
      <c r="AQA1955" s="593"/>
      <c r="AQB1955" s="593"/>
      <c r="AQC1955" s="593"/>
      <c r="AQD1955" s="593"/>
      <c r="AQE1955" s="593"/>
      <c r="AQF1955" s="593"/>
      <c r="AQG1955" s="593"/>
      <c r="AQH1955" s="593"/>
      <c r="AQI1955" s="593"/>
      <c r="AQJ1955" s="593"/>
      <c r="AQK1955" s="593"/>
      <c r="AQL1955" s="593"/>
      <c r="AQM1955" s="593"/>
      <c r="AQN1955" s="593"/>
      <c r="AQO1955" s="593"/>
      <c r="AQP1955" s="593"/>
      <c r="AQQ1955" s="593"/>
      <c r="AQR1955" s="593"/>
      <c r="AQS1955" s="593"/>
      <c r="AQT1955" s="593"/>
      <c r="AQU1955" s="593"/>
      <c r="AQV1955" s="593"/>
      <c r="AQW1955" s="593"/>
      <c r="AQX1955" s="593"/>
      <c r="AQY1955" s="593"/>
      <c r="AQZ1955" s="593"/>
      <c r="ARA1955" s="593"/>
      <c r="ARB1955" s="593"/>
      <c r="ARC1955" s="593"/>
      <c r="ARD1955" s="593"/>
      <c r="ARE1955" s="593"/>
      <c r="ARF1955" s="593"/>
      <c r="ARG1955" s="593"/>
      <c r="ARH1955" s="593"/>
      <c r="ARI1955" s="593"/>
      <c r="ARJ1955" s="593"/>
      <c r="ARK1955" s="593"/>
      <c r="ARL1955" s="593"/>
      <c r="ARM1955" s="593"/>
      <c r="ARN1955" s="593"/>
      <c r="ARO1955" s="593"/>
      <c r="ARP1955" s="593"/>
      <c r="ARQ1955" s="593"/>
      <c r="ARR1955" s="593"/>
      <c r="ARS1955" s="593"/>
      <c r="ART1955" s="593"/>
      <c r="ARU1955" s="593"/>
      <c r="ARV1955" s="593"/>
      <c r="ARW1955" s="593"/>
      <c r="ARX1955" s="593"/>
      <c r="ARY1955" s="593"/>
      <c r="ARZ1955" s="593"/>
      <c r="ASA1955" s="593"/>
      <c r="ASB1955" s="593"/>
      <c r="ASC1955" s="593"/>
      <c r="ASD1955" s="593"/>
      <c r="ASE1955" s="593"/>
      <c r="ASF1955" s="593"/>
      <c r="ASG1955" s="593"/>
      <c r="ASH1955" s="593"/>
      <c r="ASI1955" s="593"/>
      <c r="ASJ1955" s="593"/>
      <c r="ASK1955" s="593"/>
      <c r="ASL1955" s="593"/>
      <c r="ASM1955" s="593"/>
      <c r="ASN1955" s="593"/>
      <c r="ASO1955" s="593"/>
      <c r="ASP1955" s="593"/>
      <c r="ASQ1955" s="593"/>
      <c r="ASR1955" s="593"/>
      <c r="ASS1955" s="593"/>
      <c r="AST1955" s="593"/>
      <c r="ASU1955" s="593"/>
      <c r="ASV1955" s="593"/>
      <c r="ASW1955" s="593"/>
      <c r="ASX1955" s="593"/>
      <c r="ASY1955" s="593"/>
      <c r="ASZ1955" s="593"/>
      <c r="ATA1955" s="593"/>
      <c r="ATB1955" s="593"/>
      <c r="ATC1955" s="593"/>
      <c r="ATD1955" s="593"/>
      <c r="ATE1955" s="593"/>
      <c r="ATF1955" s="593"/>
      <c r="ATG1955" s="593"/>
      <c r="ATH1955" s="593"/>
      <c r="ATI1955" s="593"/>
      <c r="ATJ1955" s="593"/>
      <c r="ATK1955" s="593"/>
      <c r="ATL1955" s="593"/>
      <c r="ATM1955" s="593"/>
      <c r="ATN1955" s="593"/>
      <c r="ATO1955" s="593"/>
      <c r="ATP1955" s="593"/>
      <c r="ATQ1955" s="593"/>
      <c r="ATR1955" s="593"/>
      <c r="ATS1955" s="593"/>
      <c r="ATT1955" s="593"/>
      <c r="ATU1955" s="593"/>
      <c r="ATV1955" s="593"/>
      <c r="ATW1955" s="593"/>
      <c r="ATX1955" s="593"/>
      <c r="ATY1955" s="593"/>
      <c r="ATZ1955" s="593"/>
      <c r="AUA1955" s="593"/>
      <c r="AUB1955" s="593"/>
      <c r="AUC1955" s="593"/>
      <c r="AUD1955" s="593"/>
      <c r="AUE1955" s="593"/>
      <c r="AUF1955" s="593"/>
      <c r="AUG1955" s="593"/>
      <c r="AUH1955" s="593"/>
      <c r="AUI1955" s="593"/>
      <c r="AUJ1955" s="593"/>
      <c r="AUK1955" s="593"/>
      <c r="AUL1955" s="593"/>
      <c r="AUM1955" s="593"/>
      <c r="AUN1955" s="593"/>
      <c r="AUO1955" s="593"/>
      <c r="AUP1955" s="593"/>
      <c r="AUQ1955" s="593"/>
      <c r="AUR1955" s="593"/>
      <c r="AUS1955" s="593"/>
      <c r="AUT1955" s="593"/>
      <c r="AUU1955" s="593"/>
      <c r="AUV1955" s="593"/>
      <c r="AUW1955" s="593"/>
      <c r="AUX1955" s="593"/>
      <c r="AUY1955" s="593"/>
      <c r="AUZ1955" s="593"/>
      <c r="AVA1955" s="593"/>
      <c r="AVB1955" s="593"/>
      <c r="AVC1955" s="593"/>
      <c r="AVD1955" s="593"/>
      <c r="AVE1955" s="593"/>
      <c r="AVF1955" s="593"/>
      <c r="AVG1955" s="593"/>
      <c r="AVH1955" s="593"/>
      <c r="AVI1955" s="593"/>
      <c r="AVJ1955" s="593"/>
      <c r="AVK1955" s="593"/>
    </row>
    <row r="1956" spans="1:1259">
      <c r="A1956" s="715"/>
      <c r="B1956" s="564"/>
      <c r="C1956" s="564"/>
      <c r="D1956" s="676" t="s">
        <v>1067</v>
      </c>
      <c r="E1956" s="524"/>
      <c r="F1956" s="665" t="s">
        <v>1152</v>
      </c>
      <c r="G1956" s="676">
        <v>2022</v>
      </c>
      <c r="H1956" s="665">
        <v>4</v>
      </c>
      <c r="I1956" s="687" t="s">
        <v>1561</v>
      </c>
      <c r="J1956" s="666">
        <v>44664</v>
      </c>
      <c r="K1956" s="676" t="s">
        <v>1627</v>
      </c>
      <c r="L1956" s="677" t="s">
        <v>1578</v>
      </c>
      <c r="M1956" s="677">
        <v>44468</v>
      </c>
      <c r="N1956" s="677" t="s">
        <v>1603</v>
      </c>
      <c r="O1956" s="677"/>
      <c r="P1956" s="666">
        <v>44630</v>
      </c>
      <c r="Q1956" s="666">
        <v>44658</v>
      </c>
      <c r="R1956" s="666">
        <v>44664</v>
      </c>
      <c r="S1956" s="665" t="s">
        <v>1580</v>
      </c>
      <c r="T1956" s="665">
        <v>60</v>
      </c>
      <c r="U1956" s="665" t="s">
        <v>1612</v>
      </c>
      <c r="V1956" s="665" t="s">
        <v>1591</v>
      </c>
      <c r="W1956" s="678">
        <v>400</v>
      </c>
      <c r="X1956" s="551">
        <v>624</v>
      </c>
      <c r="Y1956" s="693">
        <v>249600</v>
      </c>
      <c r="Z1956" s="667">
        <v>0.48</v>
      </c>
      <c r="AA1956" s="682">
        <f>Y1956*Z1956</f>
        <v>119808</v>
      </c>
      <c r="AB1956" s="521"/>
      <c r="AC1956" s="668">
        <v>0</v>
      </c>
      <c r="AD1956" s="676"/>
      <c r="AE1956" s="669"/>
      <c r="AF1956" s="695">
        <f>AA1956+AD1956+AE1956</f>
        <v>119808</v>
      </c>
      <c r="AG1956" s="665" t="s">
        <v>47</v>
      </c>
      <c r="AH1956" s="641"/>
      <c r="AI1956" s="676">
        <v>75</v>
      </c>
      <c r="AJ1956" s="665" t="s">
        <v>1597</v>
      </c>
      <c r="AK1956" s="676" t="s">
        <v>1075</v>
      </c>
      <c r="AL1956" s="696">
        <v>21075</v>
      </c>
      <c r="AM1956" s="665" t="s">
        <v>52</v>
      </c>
      <c r="AN1956" s="665" t="s">
        <v>50</v>
      </c>
      <c r="AO1956" s="665"/>
      <c r="AP1956" s="676" t="s">
        <v>92</v>
      </c>
      <c r="AQ1956" s="676" t="s">
        <v>37</v>
      </c>
      <c r="AR1956" s="676"/>
      <c r="AS1956" s="523" t="s">
        <v>1077</v>
      </c>
      <c r="AT1956" s="523"/>
      <c r="AU1956" s="523"/>
      <c r="AV1956" s="674"/>
      <c r="AW1956" s="673" t="str">
        <f>U1956</f>
        <v>30390256H</v>
      </c>
      <c r="AX1956" s="673" cm="1">
        <f t="array" ref="AX1956">SUM(MID(0&amp;AW1956,LARGE(INDEX(ISNUMBER(--MID(AW1956,ROW($1:$8),1))*ROW($1:$8),),ROW($1:$8))+1,1)*10^ROW($1:$8)/10)</f>
        <v>30390256</v>
      </c>
      <c r="AY1956" s="673" t="str">
        <f>VLOOKUP($AX1956,'Item Master Data'!$A:$F,3,FALSE)</f>
        <v>T400H</v>
      </c>
      <c r="AZ1956" s="673">
        <f>VLOOKUP($AX1956,'Item Master Data'!$A:$F,6,FALSE)</f>
        <v>400</v>
      </c>
      <c r="BA1956" s="673">
        <f>X1956/BB1956</f>
        <v>24</v>
      </c>
      <c r="BB1956" s="673">
        <f>VLOOKUP(AX1956,'Item Master Data'!$A:$G,7,FALSE)</f>
        <v>26</v>
      </c>
      <c r="BC1956" s="673"/>
      <c r="BD1956" s="673">
        <f>W1956-AZ1956</f>
        <v>0</v>
      </c>
      <c r="BE1956" s="593"/>
      <c r="BF1956" s="593"/>
      <c r="BG1956" s="593"/>
      <c r="BH1956" s="593"/>
      <c r="BI1956" s="593"/>
      <c r="BJ1956" s="593"/>
      <c r="BK1956" s="593"/>
      <c r="BL1956" s="593"/>
      <c r="BM1956" s="593"/>
      <c r="BN1956" s="593"/>
      <c r="BO1956" s="593"/>
      <c r="BP1956" s="593"/>
      <c r="BQ1956" s="593"/>
      <c r="BR1956" s="593"/>
      <c r="BS1956" s="593"/>
      <c r="BT1956" s="593"/>
      <c r="BU1956" s="593"/>
      <c r="BV1956" s="593"/>
      <c r="BW1956" s="593"/>
      <c r="BX1956" s="593"/>
      <c r="BY1956" s="593"/>
      <c r="BZ1956" s="593"/>
      <c r="CA1956" s="593"/>
      <c r="CB1956" s="593"/>
      <c r="CC1956" s="593"/>
      <c r="CD1956" s="593"/>
      <c r="CE1956" s="593"/>
      <c r="CF1956" s="593"/>
      <c r="CG1956" s="593"/>
      <c r="CH1956" s="593"/>
      <c r="CI1956" s="593"/>
      <c r="CJ1956" s="593"/>
      <c r="CK1956" s="593"/>
      <c r="CL1956" s="593"/>
      <c r="CM1956" s="593"/>
      <c r="CN1956" s="593"/>
      <c r="CO1956" s="593"/>
      <c r="CP1956" s="593"/>
      <c r="CQ1956" s="593"/>
      <c r="CR1956" s="593"/>
      <c r="CS1956" s="593"/>
      <c r="CT1956" s="593"/>
      <c r="CU1956" s="593"/>
      <c r="CV1956" s="593"/>
      <c r="CW1956" s="593"/>
      <c r="CX1956" s="593"/>
      <c r="CY1956" s="593"/>
      <c r="CZ1956" s="593"/>
      <c r="DA1956" s="593"/>
      <c r="DB1956" s="593"/>
      <c r="DC1956" s="593"/>
      <c r="DD1956" s="593"/>
      <c r="DE1956" s="593"/>
      <c r="DF1956" s="593"/>
      <c r="DG1956" s="593"/>
      <c r="DH1956" s="593"/>
      <c r="DI1956" s="593"/>
      <c r="DJ1956" s="593"/>
      <c r="DK1956" s="593"/>
      <c r="DL1956" s="593"/>
      <c r="DM1956" s="593"/>
      <c r="DN1956" s="593"/>
      <c r="DO1956" s="593"/>
      <c r="DP1956" s="593"/>
      <c r="DQ1956" s="593"/>
      <c r="DR1956" s="593"/>
      <c r="DS1956" s="593"/>
      <c r="DT1956" s="593"/>
      <c r="DU1956" s="593"/>
      <c r="DV1956" s="593"/>
      <c r="DW1956" s="593"/>
      <c r="DX1956" s="593"/>
      <c r="DY1956" s="593"/>
      <c r="DZ1956" s="593"/>
      <c r="EA1956" s="593"/>
      <c r="EB1956" s="593"/>
      <c r="EC1956" s="593"/>
      <c r="ED1956" s="593"/>
      <c r="EE1956" s="593"/>
      <c r="EF1956" s="593"/>
      <c r="EG1956" s="593"/>
      <c r="EH1956" s="593"/>
      <c r="EI1956" s="593"/>
      <c r="EJ1956" s="593"/>
      <c r="EK1956" s="593"/>
      <c r="EL1956" s="593"/>
      <c r="EM1956" s="593"/>
      <c r="EN1956" s="593"/>
      <c r="EO1956" s="593"/>
      <c r="EP1956" s="593"/>
      <c r="EQ1956" s="593"/>
      <c r="ER1956" s="593"/>
      <c r="ES1956" s="593"/>
      <c r="ET1956" s="593"/>
      <c r="EU1956" s="593"/>
      <c r="EV1956" s="593"/>
      <c r="EW1956" s="593"/>
      <c r="EX1956" s="593"/>
      <c r="EY1956" s="593"/>
      <c r="EZ1956" s="593"/>
      <c r="FA1956" s="593"/>
      <c r="FB1956" s="593"/>
      <c r="FC1956" s="593"/>
      <c r="FD1956" s="593"/>
      <c r="FE1956" s="593"/>
      <c r="FF1956" s="593"/>
      <c r="FG1956" s="593"/>
      <c r="FH1956" s="593"/>
      <c r="FI1956" s="593"/>
      <c r="FJ1956" s="593"/>
      <c r="FK1956" s="593"/>
      <c r="FL1956" s="593"/>
      <c r="FM1956" s="593"/>
      <c r="FN1956" s="593"/>
      <c r="FO1956" s="593"/>
      <c r="FP1956" s="593"/>
      <c r="FQ1956" s="593"/>
      <c r="FR1956" s="593"/>
      <c r="FS1956" s="593"/>
      <c r="FT1956" s="593"/>
      <c r="FU1956" s="593"/>
      <c r="FV1956" s="593"/>
      <c r="FW1956" s="593"/>
      <c r="FX1956" s="593"/>
      <c r="FY1956" s="593"/>
      <c r="FZ1956" s="593"/>
      <c r="GA1956" s="593"/>
      <c r="GB1956" s="593"/>
      <c r="GC1956" s="593"/>
      <c r="GD1956" s="593"/>
      <c r="GE1956" s="593"/>
      <c r="GF1956" s="593"/>
      <c r="GG1956" s="593"/>
      <c r="GH1956" s="593"/>
      <c r="GI1956" s="593"/>
      <c r="GJ1956" s="593"/>
      <c r="GK1956" s="593"/>
      <c r="GL1956" s="593"/>
      <c r="GM1956" s="593"/>
      <c r="GN1956" s="593"/>
      <c r="GO1956" s="593"/>
      <c r="GP1956" s="593"/>
      <c r="GQ1956" s="593"/>
      <c r="GR1956" s="593"/>
      <c r="GS1956" s="593"/>
      <c r="GT1956" s="593"/>
      <c r="GU1956" s="593"/>
      <c r="GV1956" s="593"/>
      <c r="GW1956" s="593"/>
      <c r="GX1956" s="593"/>
      <c r="GY1956" s="593"/>
      <c r="GZ1956" s="593"/>
      <c r="HA1956" s="593"/>
      <c r="HB1956" s="593"/>
      <c r="HC1956" s="593"/>
      <c r="HD1956" s="593"/>
      <c r="HE1956" s="593"/>
      <c r="HF1956" s="593"/>
      <c r="HG1956" s="593"/>
      <c r="HH1956" s="593"/>
      <c r="HI1956" s="593"/>
      <c r="HJ1956" s="593"/>
      <c r="HK1956" s="593"/>
      <c r="HL1956" s="593"/>
      <c r="HM1956" s="593"/>
      <c r="HN1956" s="593"/>
      <c r="HO1956" s="593"/>
      <c r="HP1956" s="593"/>
      <c r="HQ1956" s="593"/>
      <c r="HR1956" s="593"/>
      <c r="HS1956" s="593"/>
      <c r="HT1956" s="593"/>
      <c r="HU1956" s="593"/>
      <c r="HV1956" s="593"/>
      <c r="HW1956" s="593"/>
      <c r="HX1956" s="593"/>
      <c r="HY1956" s="593"/>
      <c r="HZ1956" s="593"/>
      <c r="IA1956" s="593"/>
      <c r="IB1956" s="593"/>
      <c r="IC1956" s="593"/>
      <c r="ID1956" s="593"/>
      <c r="IE1956" s="593"/>
      <c r="IF1956" s="593"/>
      <c r="IG1956" s="593"/>
      <c r="IH1956" s="593"/>
      <c r="II1956" s="593"/>
      <c r="IJ1956" s="593"/>
      <c r="IK1956" s="593"/>
      <c r="IL1956" s="593"/>
      <c r="IM1956" s="593"/>
      <c r="IN1956" s="593"/>
      <c r="IO1956" s="593"/>
      <c r="IP1956" s="593"/>
      <c r="IQ1956" s="593"/>
      <c r="IR1956" s="593"/>
      <c r="IS1956" s="593"/>
      <c r="IT1956" s="593"/>
      <c r="IU1956" s="593"/>
      <c r="IV1956" s="593"/>
      <c r="IW1956" s="593"/>
      <c r="IX1956" s="593"/>
      <c r="IY1956" s="593"/>
      <c r="IZ1956" s="593"/>
      <c r="JA1956" s="593"/>
      <c r="JB1956" s="593"/>
      <c r="JC1956" s="593"/>
      <c r="JD1956" s="593"/>
      <c r="JE1956" s="593"/>
      <c r="JF1956" s="593"/>
      <c r="JG1956" s="593"/>
      <c r="JH1956" s="593"/>
      <c r="JI1956" s="593"/>
      <c r="JJ1956" s="593"/>
      <c r="JK1956" s="593"/>
      <c r="JL1956" s="593"/>
      <c r="JM1956" s="593"/>
      <c r="JN1956" s="593"/>
      <c r="JO1956" s="593"/>
      <c r="JP1956" s="593"/>
      <c r="JQ1956" s="593"/>
      <c r="JR1956" s="593"/>
      <c r="JS1956" s="593"/>
      <c r="JT1956" s="593"/>
      <c r="JU1956" s="593"/>
      <c r="JV1956" s="593"/>
      <c r="JW1956" s="593"/>
      <c r="JX1956" s="593"/>
      <c r="JY1956" s="593"/>
      <c r="JZ1956" s="593"/>
      <c r="KA1956" s="593"/>
      <c r="KB1956" s="593"/>
      <c r="KC1956" s="593"/>
      <c r="KD1956" s="593"/>
      <c r="KE1956" s="593"/>
      <c r="KF1956" s="593"/>
      <c r="KG1956" s="593"/>
      <c r="KH1956" s="593"/>
      <c r="KI1956" s="593"/>
      <c r="KJ1956" s="593"/>
      <c r="KK1956" s="593"/>
      <c r="KL1956" s="593"/>
      <c r="KM1956" s="593"/>
      <c r="KN1956" s="593"/>
      <c r="KO1956" s="593"/>
      <c r="KP1956" s="593"/>
      <c r="KQ1956" s="593"/>
      <c r="KR1956" s="593"/>
      <c r="KS1956" s="593"/>
      <c r="KT1956" s="593"/>
      <c r="KU1956" s="593"/>
      <c r="KV1956" s="593"/>
      <c r="KW1956" s="593"/>
      <c r="KX1956" s="593"/>
      <c r="KY1956" s="593"/>
      <c r="KZ1956" s="593"/>
      <c r="LA1956" s="593"/>
      <c r="LB1956" s="593"/>
      <c r="LC1956" s="593"/>
      <c r="LD1956" s="593"/>
      <c r="LE1956" s="593"/>
      <c r="LF1956" s="593"/>
      <c r="LG1956" s="593"/>
      <c r="LH1956" s="593"/>
      <c r="LI1956" s="593"/>
      <c r="LJ1956" s="593"/>
      <c r="LK1956" s="593"/>
      <c r="LL1956" s="593"/>
      <c r="LM1956" s="593"/>
      <c r="LN1956" s="593"/>
      <c r="LO1956" s="593"/>
      <c r="LP1956" s="593"/>
      <c r="LQ1956" s="593"/>
      <c r="LR1956" s="593"/>
      <c r="LS1956" s="593"/>
      <c r="LT1956" s="593"/>
      <c r="LU1956" s="593"/>
      <c r="LV1956" s="593"/>
      <c r="LW1956" s="593"/>
      <c r="LX1956" s="593"/>
      <c r="LY1956" s="593"/>
      <c r="LZ1956" s="593"/>
      <c r="MA1956" s="593"/>
      <c r="MB1956" s="593"/>
      <c r="MC1956" s="593"/>
      <c r="MD1956" s="593"/>
      <c r="ME1956" s="593"/>
      <c r="MF1956" s="593"/>
      <c r="MG1956" s="593"/>
      <c r="MH1956" s="593"/>
      <c r="MI1956" s="593"/>
      <c r="MJ1956" s="593"/>
      <c r="MK1956" s="593"/>
      <c r="ML1956" s="593"/>
      <c r="MM1956" s="593"/>
      <c r="MN1956" s="593"/>
      <c r="MO1956" s="593"/>
      <c r="MP1956" s="593"/>
      <c r="MQ1956" s="593"/>
      <c r="MR1956" s="593"/>
      <c r="MS1956" s="593"/>
      <c r="MT1956" s="593"/>
      <c r="MU1956" s="593"/>
      <c r="MV1956" s="593"/>
      <c r="MW1956" s="593"/>
      <c r="MX1956" s="593"/>
      <c r="MY1956" s="593"/>
      <c r="MZ1956" s="593"/>
      <c r="NA1956" s="593"/>
      <c r="NB1956" s="593"/>
      <c r="NC1956" s="593"/>
      <c r="ND1956" s="593"/>
      <c r="NE1956" s="593"/>
      <c r="NF1956" s="593"/>
      <c r="NG1956" s="593"/>
      <c r="NH1956" s="593"/>
      <c r="NI1956" s="593"/>
      <c r="NJ1956" s="593"/>
      <c r="NK1956" s="593"/>
      <c r="NL1956" s="593"/>
      <c r="NM1956" s="593"/>
      <c r="NN1956" s="593"/>
      <c r="NO1956" s="593"/>
      <c r="NP1956" s="593"/>
      <c r="NQ1956" s="593"/>
      <c r="NR1956" s="593"/>
      <c r="NS1956" s="593"/>
      <c r="NT1956" s="593"/>
      <c r="NU1956" s="593"/>
      <c r="NV1956" s="593"/>
      <c r="NW1956" s="593"/>
      <c r="NX1956" s="593"/>
      <c r="NY1956" s="593"/>
      <c r="NZ1956" s="593"/>
      <c r="OA1956" s="593"/>
      <c r="OB1956" s="593"/>
      <c r="OC1956" s="593"/>
      <c r="OD1956" s="593"/>
      <c r="OE1956" s="593"/>
      <c r="OF1956" s="593"/>
      <c r="OG1956" s="593"/>
      <c r="OH1956" s="593"/>
      <c r="OI1956" s="593"/>
      <c r="OJ1956" s="593"/>
      <c r="OK1956" s="593"/>
      <c r="OL1956" s="593"/>
      <c r="OM1956" s="593"/>
      <c r="ON1956" s="593"/>
      <c r="OO1956" s="593"/>
      <c r="OP1956" s="593"/>
      <c r="OQ1956" s="593"/>
      <c r="OR1956" s="593"/>
      <c r="OS1956" s="593"/>
      <c r="OT1956" s="593"/>
      <c r="OU1956" s="593"/>
      <c r="OV1956" s="593"/>
      <c r="OW1956" s="593"/>
      <c r="OX1956" s="593"/>
      <c r="OY1956" s="593"/>
      <c r="OZ1956" s="593"/>
      <c r="PA1956" s="593"/>
      <c r="PB1956" s="593"/>
      <c r="PC1956" s="593"/>
      <c r="PD1956" s="593"/>
      <c r="PE1956" s="593"/>
      <c r="PF1956" s="593"/>
      <c r="PG1956" s="593"/>
      <c r="PH1956" s="593"/>
      <c r="PI1956" s="593"/>
      <c r="PJ1956" s="593"/>
      <c r="PK1956" s="593"/>
      <c r="PL1956" s="593"/>
      <c r="PM1956" s="593"/>
      <c r="PN1956" s="593"/>
      <c r="PO1956" s="593"/>
      <c r="PP1956" s="593"/>
      <c r="PQ1956" s="593"/>
      <c r="PR1956" s="593"/>
      <c r="PS1956" s="593"/>
      <c r="PT1956" s="593"/>
      <c r="PU1956" s="593"/>
      <c r="PV1956" s="593"/>
      <c r="PW1956" s="593"/>
      <c r="PX1956" s="593"/>
      <c r="PY1956" s="593"/>
      <c r="PZ1956" s="593"/>
      <c r="QA1956" s="593"/>
      <c r="QB1956" s="593"/>
      <c r="QC1956" s="593"/>
      <c r="QD1956" s="593"/>
      <c r="QE1956" s="593"/>
      <c r="QF1956" s="593"/>
      <c r="QG1956" s="593"/>
      <c r="QH1956" s="593"/>
      <c r="QI1956" s="593"/>
      <c r="QJ1956" s="593"/>
      <c r="QK1956" s="593"/>
      <c r="QL1956" s="593"/>
      <c r="QM1956" s="593"/>
      <c r="QN1956" s="593"/>
      <c r="QO1956" s="593"/>
      <c r="QP1956" s="593"/>
      <c r="QQ1956" s="593"/>
      <c r="QR1956" s="593"/>
      <c r="QS1956" s="593"/>
      <c r="QT1956" s="593"/>
      <c r="QU1956" s="593"/>
      <c r="QV1956" s="593"/>
      <c r="QW1956" s="593"/>
      <c r="QX1956" s="593"/>
      <c r="QY1956" s="593"/>
      <c r="QZ1956" s="593"/>
      <c r="RA1956" s="593"/>
      <c r="RB1956" s="593"/>
      <c r="RC1956" s="593"/>
      <c r="RD1956" s="593"/>
      <c r="RE1956" s="593"/>
      <c r="RF1956" s="593"/>
      <c r="RG1956" s="593"/>
      <c r="RH1956" s="593"/>
      <c r="RI1956" s="593"/>
      <c r="RJ1956" s="593"/>
      <c r="RK1956" s="593"/>
      <c r="RL1956" s="593"/>
      <c r="RM1956" s="593"/>
      <c r="RN1956" s="593"/>
      <c r="RO1956" s="593"/>
      <c r="RP1956" s="593"/>
      <c r="RQ1956" s="593"/>
      <c r="RR1956" s="593"/>
      <c r="RS1956" s="593"/>
      <c r="RT1956" s="593"/>
      <c r="RU1956" s="593"/>
      <c r="RV1956" s="593"/>
      <c r="RW1956" s="593"/>
      <c r="RX1956" s="593"/>
      <c r="RY1956" s="593"/>
      <c r="RZ1956" s="593"/>
      <c r="SA1956" s="593"/>
      <c r="SB1956" s="593"/>
      <c r="SC1956" s="593"/>
      <c r="SD1956" s="593"/>
      <c r="SE1956" s="593"/>
      <c r="SF1956" s="593"/>
      <c r="SG1956" s="593"/>
      <c r="SH1956" s="593"/>
      <c r="SI1956" s="593"/>
      <c r="SJ1956" s="593"/>
      <c r="SK1956" s="593"/>
      <c r="SL1956" s="593"/>
      <c r="SM1956" s="593"/>
      <c r="SN1956" s="593"/>
      <c r="SO1956" s="593"/>
      <c r="SP1956" s="593"/>
      <c r="SQ1956" s="593"/>
      <c r="SR1956" s="593"/>
      <c r="SS1956" s="593"/>
      <c r="ST1956" s="593"/>
      <c r="SU1956" s="593"/>
      <c r="SV1956" s="593"/>
      <c r="SW1956" s="593"/>
      <c r="SX1956" s="593"/>
      <c r="SY1956" s="593"/>
      <c r="SZ1956" s="593"/>
      <c r="TA1956" s="593"/>
      <c r="TB1956" s="593"/>
      <c r="TC1956" s="593"/>
      <c r="TD1956" s="593"/>
      <c r="TE1956" s="593"/>
      <c r="TF1956" s="593"/>
      <c r="TG1956" s="593"/>
      <c r="TH1956" s="593"/>
      <c r="TI1956" s="593"/>
      <c r="TJ1956" s="593"/>
      <c r="TK1956" s="593"/>
      <c r="TL1956" s="593"/>
      <c r="TM1956" s="593"/>
      <c r="TN1956" s="593"/>
      <c r="TO1956" s="593"/>
      <c r="TP1956" s="593"/>
      <c r="TQ1956" s="593"/>
      <c r="TR1956" s="593"/>
      <c r="TS1956" s="593"/>
      <c r="TT1956" s="593"/>
      <c r="TU1956" s="593"/>
      <c r="TV1956" s="593"/>
      <c r="TW1956" s="593"/>
      <c r="TX1956" s="593"/>
      <c r="TY1956" s="593"/>
      <c r="TZ1956" s="593"/>
      <c r="UA1956" s="593"/>
      <c r="UB1956" s="593"/>
      <c r="UC1956" s="593"/>
      <c r="UD1956" s="593"/>
      <c r="UE1956" s="593"/>
      <c r="UF1956" s="593"/>
      <c r="UG1956" s="593"/>
      <c r="UH1956" s="593"/>
      <c r="UI1956" s="593"/>
      <c r="UJ1956" s="593"/>
      <c r="UK1956" s="593"/>
      <c r="UL1956" s="593"/>
      <c r="UM1956" s="593"/>
      <c r="UN1956" s="593"/>
      <c r="UO1956" s="593"/>
      <c r="UP1956" s="593"/>
      <c r="UQ1956" s="593"/>
      <c r="UR1956" s="593"/>
      <c r="US1956" s="593"/>
      <c r="UT1956" s="593"/>
      <c r="UU1956" s="593"/>
      <c r="UV1956" s="593"/>
      <c r="UW1956" s="593"/>
      <c r="UX1956" s="593"/>
      <c r="UY1956" s="593"/>
      <c r="UZ1956" s="593"/>
      <c r="VA1956" s="593"/>
      <c r="VB1956" s="593"/>
      <c r="VC1956" s="593"/>
      <c r="VD1956" s="593"/>
      <c r="VE1956" s="593"/>
      <c r="VF1956" s="593"/>
      <c r="VG1956" s="593"/>
      <c r="VH1956" s="593"/>
      <c r="VI1956" s="593"/>
      <c r="VJ1956" s="593"/>
      <c r="VK1956" s="593"/>
      <c r="VL1956" s="593"/>
      <c r="VM1956" s="593"/>
      <c r="VN1956" s="593"/>
      <c r="VO1956" s="593"/>
      <c r="VP1956" s="593"/>
      <c r="VQ1956" s="593"/>
      <c r="VR1956" s="593"/>
      <c r="VS1956" s="593"/>
      <c r="VT1956" s="593"/>
      <c r="VU1956" s="593"/>
      <c r="VV1956" s="593"/>
      <c r="VW1956" s="593"/>
      <c r="VX1956" s="593"/>
      <c r="VY1956" s="593"/>
      <c r="VZ1956" s="593"/>
      <c r="WA1956" s="593"/>
      <c r="WB1956" s="593"/>
      <c r="WC1956" s="593"/>
      <c r="WD1956" s="593"/>
      <c r="WE1956" s="593"/>
      <c r="WF1956" s="593"/>
      <c r="WG1956" s="593"/>
      <c r="WH1956" s="593"/>
      <c r="WI1956" s="593"/>
      <c r="WJ1956" s="593"/>
      <c r="WK1956" s="593"/>
      <c r="WL1956" s="593"/>
      <c r="WM1956" s="593"/>
      <c r="WN1956" s="593"/>
      <c r="WO1956" s="593"/>
      <c r="WP1956" s="593"/>
      <c r="WQ1956" s="593"/>
      <c r="WR1956" s="593"/>
      <c r="WS1956" s="593"/>
      <c r="WT1956" s="593"/>
      <c r="WU1956" s="593"/>
      <c r="WV1956" s="593"/>
      <c r="WW1956" s="593"/>
      <c r="WX1956" s="593"/>
      <c r="WY1956" s="593"/>
      <c r="WZ1956" s="593"/>
      <c r="XA1956" s="593"/>
      <c r="XB1956" s="593"/>
      <c r="XC1956" s="593"/>
      <c r="XD1956" s="593"/>
      <c r="XE1956" s="593"/>
      <c r="XF1956" s="593"/>
      <c r="XG1956" s="593"/>
      <c r="XH1956" s="593"/>
      <c r="XI1956" s="593"/>
      <c r="XJ1956" s="593"/>
      <c r="XK1956" s="593"/>
      <c r="XL1956" s="593"/>
      <c r="XM1956" s="593"/>
      <c r="XN1956" s="593"/>
      <c r="XO1956" s="593"/>
      <c r="XP1956" s="593"/>
      <c r="XQ1956" s="593"/>
      <c r="XR1956" s="593"/>
      <c r="XS1956" s="593"/>
      <c r="XT1956" s="593"/>
      <c r="XU1956" s="593"/>
      <c r="XV1956" s="593"/>
      <c r="XW1956" s="593"/>
      <c r="XX1956" s="593"/>
      <c r="XY1956" s="593"/>
      <c r="XZ1956" s="593"/>
      <c r="YA1956" s="593"/>
      <c r="YB1956" s="593"/>
      <c r="YC1956" s="593"/>
      <c r="YD1956" s="593"/>
      <c r="YE1956" s="593"/>
      <c r="YF1956" s="593"/>
      <c r="YG1956" s="593"/>
      <c r="YH1956" s="593"/>
      <c r="YI1956" s="593"/>
      <c r="YJ1956" s="593"/>
      <c r="YK1956" s="593"/>
      <c r="YL1956" s="593"/>
      <c r="YM1956" s="593"/>
      <c r="YN1956" s="593"/>
      <c r="YO1956" s="593"/>
      <c r="YP1956" s="593"/>
      <c r="YQ1956" s="593"/>
      <c r="YR1956" s="593"/>
      <c r="YS1956" s="593"/>
      <c r="YT1956" s="593"/>
      <c r="YU1956" s="593"/>
      <c r="YV1956" s="593"/>
      <c r="YW1956" s="593"/>
      <c r="YX1956" s="593"/>
      <c r="YY1956" s="593"/>
      <c r="YZ1956" s="593"/>
      <c r="ZA1956" s="593"/>
      <c r="ZB1956" s="593"/>
      <c r="ZC1956" s="593"/>
      <c r="ZD1956" s="593"/>
      <c r="ZE1956" s="593"/>
      <c r="ZF1956" s="593"/>
      <c r="ZG1956" s="593"/>
      <c r="ZH1956" s="593"/>
      <c r="ZI1956" s="593"/>
      <c r="ZJ1956" s="593"/>
      <c r="ZK1956" s="593"/>
      <c r="ZL1956" s="593"/>
      <c r="ZM1956" s="593"/>
      <c r="ZN1956" s="593"/>
      <c r="ZO1956" s="593"/>
      <c r="ZP1956" s="593"/>
      <c r="ZQ1956" s="593"/>
      <c r="ZR1956" s="593"/>
      <c r="ZS1956" s="593"/>
      <c r="ZT1956" s="593"/>
      <c r="ZU1956" s="593"/>
      <c r="ZV1956" s="593"/>
      <c r="ZW1956" s="593"/>
      <c r="ZX1956" s="593"/>
      <c r="ZY1956" s="593"/>
      <c r="ZZ1956" s="593"/>
      <c r="AAA1956" s="593"/>
      <c r="AAB1956" s="593"/>
      <c r="AAC1956" s="593"/>
      <c r="AAD1956" s="593"/>
      <c r="AAE1956" s="593"/>
      <c r="AAF1956" s="593"/>
      <c r="AAG1956" s="593"/>
      <c r="AAH1956" s="593"/>
      <c r="AAI1956" s="593"/>
      <c r="AAJ1956" s="593"/>
      <c r="AAK1956" s="593"/>
      <c r="AAL1956" s="593"/>
      <c r="AAM1956" s="593"/>
      <c r="AAN1956" s="593"/>
      <c r="AAO1956" s="593"/>
      <c r="AAP1956" s="593"/>
      <c r="AAQ1956" s="593"/>
      <c r="AAR1956" s="593"/>
      <c r="AAS1956" s="593"/>
      <c r="AAT1956" s="593"/>
      <c r="AAU1956" s="593"/>
      <c r="AAV1956" s="593"/>
      <c r="AAW1956" s="593"/>
      <c r="AAX1956" s="593"/>
      <c r="AAY1956" s="593"/>
      <c r="AAZ1956" s="593"/>
      <c r="ABA1956" s="593"/>
      <c r="ABB1956" s="593"/>
      <c r="ABC1956" s="593"/>
      <c r="ABD1956" s="593"/>
      <c r="ABE1956" s="593"/>
      <c r="ABF1956" s="593"/>
      <c r="ABG1956" s="593"/>
      <c r="ABH1956" s="593"/>
      <c r="ABI1956" s="593"/>
      <c r="ABJ1956" s="593"/>
      <c r="ABK1956" s="593"/>
      <c r="ABL1956" s="593"/>
      <c r="ABM1956" s="593"/>
      <c r="ABN1956" s="593"/>
      <c r="ABO1956" s="593"/>
      <c r="ABP1956" s="593"/>
      <c r="ABQ1956" s="593"/>
      <c r="ABR1956" s="593"/>
      <c r="ABS1956" s="593"/>
      <c r="ABT1956" s="593"/>
      <c r="ABU1956" s="593"/>
      <c r="ABV1956" s="593"/>
      <c r="ABW1956" s="593"/>
      <c r="ABX1956" s="593"/>
      <c r="ABY1956" s="593"/>
      <c r="ABZ1956" s="593"/>
      <c r="ACA1956" s="593"/>
      <c r="ACB1956" s="593"/>
      <c r="ACC1956" s="593"/>
      <c r="ACD1956" s="593"/>
      <c r="ACE1956" s="593"/>
      <c r="ACF1956" s="593"/>
      <c r="ACG1956" s="593"/>
      <c r="ACH1956" s="593"/>
      <c r="ACI1956" s="593"/>
      <c r="ACJ1956" s="593"/>
      <c r="ACK1956" s="593"/>
      <c r="ACL1956" s="593"/>
      <c r="ACM1956" s="593"/>
      <c r="ACN1956" s="593"/>
      <c r="ACO1956" s="593"/>
      <c r="ACP1956" s="593"/>
      <c r="ACQ1956" s="593"/>
      <c r="ACR1956" s="593"/>
      <c r="ACS1956" s="593"/>
      <c r="ACT1956" s="593"/>
      <c r="ACU1956" s="593"/>
      <c r="ACV1956" s="593"/>
      <c r="ACW1956" s="593"/>
      <c r="ACX1956" s="593"/>
      <c r="ACY1956" s="593"/>
      <c r="ACZ1956" s="593"/>
      <c r="ADA1956" s="593"/>
      <c r="ADB1956" s="593"/>
      <c r="ADC1956" s="593"/>
      <c r="ADD1956" s="593"/>
      <c r="ADE1956" s="593"/>
      <c r="ADF1956" s="593"/>
      <c r="ADG1956" s="593"/>
      <c r="ADH1956" s="593"/>
      <c r="ADI1956" s="593"/>
      <c r="ADJ1956" s="593"/>
      <c r="ADK1956" s="593"/>
      <c r="ADL1956" s="593"/>
      <c r="ADM1956" s="593"/>
      <c r="ADN1956" s="593"/>
      <c r="ADO1956" s="593"/>
      <c r="ADP1956" s="593"/>
      <c r="ADQ1956" s="593"/>
      <c r="ADR1956" s="593"/>
      <c r="ADS1956" s="593"/>
      <c r="ADT1956" s="593"/>
      <c r="ADU1956" s="593"/>
      <c r="ADV1956" s="593"/>
      <c r="ADW1956" s="593"/>
      <c r="ADX1956" s="593"/>
      <c r="ADY1956" s="593"/>
      <c r="ADZ1956" s="593"/>
      <c r="AEA1956" s="593"/>
      <c r="AEB1956" s="593"/>
      <c r="AEC1956" s="593"/>
      <c r="AED1956" s="593"/>
      <c r="AEE1956" s="593"/>
      <c r="AEF1956" s="593"/>
      <c r="AEG1956" s="593"/>
      <c r="AEH1956" s="593"/>
      <c r="AEI1956" s="593"/>
      <c r="AEJ1956" s="593"/>
      <c r="AEK1956" s="593"/>
      <c r="AEL1956" s="593"/>
      <c r="AEM1956" s="593"/>
      <c r="AEN1956" s="593"/>
      <c r="AEO1956" s="593"/>
      <c r="AEP1956" s="593"/>
      <c r="AEQ1956" s="593"/>
      <c r="AER1956" s="593"/>
      <c r="AES1956" s="593"/>
      <c r="AET1956" s="593"/>
      <c r="AEU1956" s="593"/>
      <c r="AEV1956" s="593"/>
      <c r="AEW1956" s="593"/>
      <c r="AEX1956" s="593"/>
      <c r="AEY1956" s="593"/>
      <c r="AEZ1956" s="593"/>
      <c r="AFA1956" s="593"/>
      <c r="AFB1956" s="593"/>
      <c r="AFC1956" s="593"/>
      <c r="AFD1956" s="593"/>
      <c r="AFE1956" s="593"/>
      <c r="AFF1956" s="593"/>
      <c r="AFG1956" s="593"/>
      <c r="AFH1956" s="593"/>
      <c r="AFI1956" s="593"/>
      <c r="AFJ1956" s="593"/>
      <c r="AFK1956" s="593"/>
      <c r="AFL1956" s="593"/>
      <c r="AFM1956" s="593"/>
      <c r="AFN1956" s="593"/>
      <c r="AFO1956" s="593"/>
      <c r="AFP1956" s="593"/>
      <c r="AFQ1956" s="593"/>
      <c r="AFR1956" s="593"/>
      <c r="AFS1956" s="593"/>
      <c r="AFT1956" s="593"/>
      <c r="AFU1956" s="593"/>
      <c r="AFV1956" s="593"/>
      <c r="AFW1956" s="593"/>
      <c r="AFX1956" s="593"/>
      <c r="AFY1956" s="593"/>
      <c r="AFZ1956" s="593"/>
      <c r="AGA1956" s="593"/>
      <c r="AGB1956" s="593"/>
      <c r="AGC1956" s="593"/>
      <c r="AGD1956" s="593"/>
      <c r="AGE1956" s="593"/>
      <c r="AGF1956" s="593"/>
      <c r="AGG1956" s="593"/>
      <c r="AGH1956" s="593"/>
      <c r="AGI1956" s="593"/>
      <c r="AGJ1956" s="593"/>
      <c r="AGK1956" s="593"/>
      <c r="AGL1956" s="593"/>
      <c r="AGM1956" s="593"/>
      <c r="AGN1956" s="593"/>
      <c r="AGO1956" s="593"/>
      <c r="AGP1956" s="593"/>
      <c r="AGQ1956" s="593"/>
      <c r="AGR1956" s="593"/>
      <c r="AGS1956" s="593"/>
      <c r="AGT1956" s="593"/>
      <c r="AGU1956" s="593"/>
      <c r="AGV1956" s="593"/>
      <c r="AGW1956" s="593"/>
      <c r="AGX1956" s="593"/>
      <c r="AGY1956" s="593"/>
      <c r="AGZ1956" s="593"/>
      <c r="AHA1956" s="593"/>
      <c r="AHB1956" s="593"/>
      <c r="AHC1956" s="593"/>
      <c r="AHD1956" s="593"/>
      <c r="AHE1956" s="593"/>
      <c r="AHF1956" s="593"/>
      <c r="AHG1956" s="593"/>
      <c r="AHH1956" s="593"/>
      <c r="AHI1956" s="593"/>
      <c r="AHJ1956" s="593"/>
      <c r="AHK1956" s="593"/>
      <c r="AHL1956" s="593"/>
      <c r="AHM1956" s="593"/>
      <c r="AHN1956" s="593"/>
      <c r="AHO1956" s="593"/>
      <c r="AHP1956" s="593"/>
      <c r="AHQ1956" s="593"/>
      <c r="AHR1956" s="593"/>
      <c r="AHS1956" s="593"/>
      <c r="AHT1956" s="593"/>
      <c r="AHU1956" s="593"/>
      <c r="AHV1956" s="593"/>
      <c r="AHW1956" s="593"/>
      <c r="AHX1956" s="593"/>
      <c r="AHY1956" s="593"/>
      <c r="AHZ1956" s="593"/>
      <c r="AIA1956" s="593"/>
      <c r="AIB1956" s="593"/>
      <c r="AIC1956" s="593"/>
      <c r="AID1956" s="593"/>
      <c r="AIE1956" s="593"/>
      <c r="AIF1956" s="593"/>
      <c r="AIG1956" s="593"/>
      <c r="AIH1956" s="593"/>
      <c r="AII1956" s="593"/>
      <c r="AIJ1956" s="593"/>
      <c r="AIK1956" s="593"/>
      <c r="AIL1956" s="593"/>
      <c r="AIM1956" s="593"/>
      <c r="AIN1956" s="593"/>
      <c r="AIO1956" s="593"/>
      <c r="AIP1956" s="593"/>
      <c r="AIQ1956" s="593"/>
      <c r="AIR1956" s="593"/>
      <c r="AIS1956" s="593"/>
      <c r="AIT1956" s="593"/>
      <c r="AIU1956" s="593"/>
      <c r="AIV1956" s="593"/>
      <c r="AIW1956" s="593"/>
      <c r="AIX1956" s="593"/>
      <c r="AIY1956" s="593"/>
      <c r="AIZ1956" s="593"/>
      <c r="AJA1956" s="593"/>
      <c r="AJB1956" s="593"/>
      <c r="AJC1956" s="593"/>
      <c r="AJD1956" s="593"/>
      <c r="AJE1956" s="593"/>
      <c r="AJF1956" s="593"/>
      <c r="AJG1956" s="593"/>
      <c r="AJH1956" s="593"/>
      <c r="AJI1956" s="593"/>
      <c r="AJJ1956" s="593"/>
      <c r="AJK1956" s="593"/>
      <c r="AJL1956" s="593"/>
      <c r="AJM1956" s="593"/>
      <c r="AJN1956" s="593"/>
      <c r="AJO1956" s="593"/>
      <c r="AJP1956" s="593"/>
      <c r="AJQ1956" s="593"/>
      <c r="AJR1956" s="593"/>
      <c r="AJS1956" s="593"/>
      <c r="AJT1956" s="593"/>
      <c r="AJU1956" s="593"/>
      <c r="AJV1956" s="593"/>
      <c r="AJW1956" s="593"/>
      <c r="AJX1956" s="593"/>
      <c r="AJY1956" s="593"/>
      <c r="AJZ1956" s="593"/>
      <c r="AKA1956" s="593"/>
      <c r="AKB1956" s="593"/>
      <c r="AKC1956" s="593"/>
      <c r="AKD1956" s="593"/>
      <c r="AKE1956" s="593"/>
      <c r="AKF1956" s="593"/>
      <c r="AKG1956" s="593"/>
      <c r="AKH1956" s="593"/>
      <c r="AKI1956" s="593"/>
      <c r="AKJ1956" s="593"/>
      <c r="AKK1956" s="593"/>
      <c r="AKL1956" s="593"/>
      <c r="AKM1956" s="593"/>
      <c r="AKN1956" s="593"/>
      <c r="AKO1956" s="593"/>
      <c r="AKP1956" s="593"/>
      <c r="AKQ1956" s="593"/>
      <c r="AKR1956" s="593"/>
      <c r="AKS1956" s="593"/>
      <c r="AKT1956" s="593"/>
      <c r="AKU1956" s="593"/>
      <c r="AKV1956" s="593"/>
      <c r="AKW1956" s="593"/>
      <c r="AKX1956" s="593"/>
      <c r="AKY1956" s="593"/>
      <c r="AKZ1956" s="593"/>
      <c r="ALA1956" s="593"/>
      <c r="ALB1956" s="593"/>
      <c r="ALC1956" s="593"/>
      <c r="ALD1956" s="593"/>
      <c r="ALE1956" s="593"/>
      <c r="ALF1956" s="593"/>
      <c r="ALG1956" s="593"/>
      <c r="ALH1956" s="593"/>
      <c r="ALI1956" s="593"/>
      <c r="ALJ1956" s="593"/>
      <c r="ALK1956" s="593"/>
      <c r="ALL1956" s="593"/>
      <c r="ALM1956" s="593"/>
      <c r="ALN1956" s="593"/>
      <c r="ALO1956" s="593"/>
      <c r="ALP1956" s="593"/>
      <c r="ALQ1956" s="593"/>
      <c r="ALR1956" s="593"/>
      <c r="ALS1956" s="593"/>
      <c r="ALT1956" s="593"/>
      <c r="ALU1956" s="593"/>
      <c r="ALV1956" s="593"/>
      <c r="ALW1956" s="593"/>
      <c r="ALX1956" s="593"/>
      <c r="ALY1956" s="593"/>
      <c r="ALZ1956" s="593"/>
      <c r="AMA1956" s="593"/>
      <c r="AMB1956" s="593"/>
      <c r="AMC1956" s="593"/>
      <c r="AMD1956" s="593"/>
      <c r="AME1956" s="593"/>
      <c r="AMF1956" s="593"/>
      <c r="AMG1956" s="593"/>
      <c r="AMH1956" s="593"/>
      <c r="AMI1956" s="593"/>
      <c r="AMJ1956" s="593"/>
      <c r="AMK1956" s="593"/>
      <c r="AML1956" s="593"/>
      <c r="AMM1956" s="593"/>
      <c r="AMN1956" s="593"/>
      <c r="AMO1956" s="593"/>
      <c r="AMP1956" s="593"/>
      <c r="AMQ1956" s="593"/>
      <c r="AMR1956" s="593"/>
      <c r="AMS1956" s="593"/>
      <c r="AMT1956" s="593"/>
      <c r="AMU1956" s="593"/>
      <c r="AMV1956" s="593"/>
      <c r="AMW1956" s="593"/>
      <c r="AMX1956" s="593"/>
      <c r="AMY1956" s="593"/>
      <c r="AMZ1956" s="593"/>
      <c r="ANA1956" s="593"/>
      <c r="ANB1956" s="593"/>
      <c r="ANC1956" s="593"/>
      <c r="AND1956" s="593"/>
      <c r="ANE1956" s="593"/>
      <c r="ANF1956" s="593"/>
      <c r="ANG1956" s="593"/>
      <c r="ANH1956" s="593"/>
      <c r="ANI1956" s="593"/>
      <c r="ANJ1956" s="593"/>
      <c r="ANK1956" s="593"/>
      <c r="ANL1956" s="593"/>
      <c r="ANM1956" s="593"/>
      <c r="ANN1956" s="593"/>
      <c r="ANO1956" s="593"/>
      <c r="ANP1956" s="593"/>
      <c r="ANQ1956" s="593"/>
      <c r="ANR1956" s="593"/>
      <c r="ANS1956" s="593"/>
      <c r="ANT1956" s="593"/>
      <c r="ANU1956" s="593"/>
      <c r="ANV1956" s="593"/>
      <c r="ANW1956" s="593"/>
      <c r="ANX1956" s="593"/>
      <c r="ANY1956" s="593"/>
      <c r="ANZ1956" s="593"/>
      <c r="AOA1956" s="593"/>
      <c r="AOB1956" s="593"/>
      <c r="AOC1956" s="593"/>
      <c r="AOD1956" s="593"/>
      <c r="AOE1956" s="593"/>
      <c r="AOF1956" s="593"/>
      <c r="AOG1956" s="593"/>
      <c r="AOH1956" s="593"/>
      <c r="AOI1956" s="593"/>
      <c r="AOJ1956" s="593"/>
      <c r="AOK1956" s="593"/>
      <c r="AOL1956" s="593"/>
      <c r="AOM1956" s="593"/>
      <c r="AON1956" s="593"/>
      <c r="AOO1956" s="593"/>
      <c r="AOP1956" s="593"/>
      <c r="AOQ1956" s="593"/>
      <c r="AOR1956" s="593"/>
      <c r="AOS1956" s="593"/>
      <c r="AOT1956" s="593"/>
      <c r="AOU1956" s="593"/>
      <c r="AOV1956" s="593"/>
      <c r="AOW1956" s="593"/>
      <c r="AOX1956" s="593"/>
      <c r="AOY1956" s="593"/>
      <c r="AOZ1956" s="593"/>
      <c r="APA1956" s="593"/>
      <c r="APB1956" s="593"/>
      <c r="APC1956" s="593"/>
      <c r="APD1956" s="593"/>
      <c r="APE1956" s="593"/>
      <c r="APF1956" s="593"/>
      <c r="APG1956" s="593"/>
      <c r="APH1956" s="593"/>
      <c r="API1956" s="593"/>
      <c r="APJ1956" s="593"/>
      <c r="APK1956" s="593"/>
      <c r="APL1956" s="593"/>
      <c r="APM1956" s="593"/>
      <c r="APN1956" s="593"/>
      <c r="APO1956" s="593"/>
      <c r="APP1956" s="593"/>
      <c r="APQ1956" s="593"/>
      <c r="APR1956" s="593"/>
      <c r="APS1956" s="593"/>
      <c r="APT1956" s="593"/>
      <c r="APU1956" s="593"/>
      <c r="APV1956" s="593"/>
      <c r="APW1956" s="593"/>
      <c r="APX1956" s="593"/>
      <c r="APY1956" s="593"/>
      <c r="APZ1956" s="593"/>
      <c r="AQA1956" s="593"/>
      <c r="AQB1956" s="593"/>
      <c r="AQC1956" s="593"/>
      <c r="AQD1956" s="593"/>
      <c r="AQE1956" s="593"/>
      <c r="AQF1956" s="593"/>
      <c r="AQG1956" s="593"/>
      <c r="AQH1956" s="593"/>
      <c r="AQI1956" s="593"/>
      <c r="AQJ1956" s="593"/>
      <c r="AQK1956" s="593"/>
      <c r="AQL1956" s="593"/>
      <c r="AQM1956" s="593"/>
      <c r="AQN1956" s="593"/>
      <c r="AQO1956" s="593"/>
      <c r="AQP1956" s="593"/>
      <c r="AQQ1956" s="593"/>
      <c r="AQR1956" s="593"/>
      <c r="AQS1956" s="593"/>
      <c r="AQT1956" s="593"/>
      <c r="AQU1956" s="593"/>
      <c r="AQV1956" s="593"/>
      <c r="AQW1956" s="593"/>
      <c r="AQX1956" s="593"/>
      <c r="AQY1956" s="593"/>
      <c r="AQZ1956" s="593"/>
      <c r="ARA1956" s="593"/>
      <c r="ARB1956" s="593"/>
      <c r="ARC1956" s="593"/>
      <c r="ARD1956" s="593"/>
      <c r="ARE1956" s="593"/>
      <c r="ARF1956" s="593"/>
      <c r="ARG1956" s="593"/>
      <c r="ARH1956" s="593"/>
      <c r="ARI1956" s="593"/>
      <c r="ARJ1956" s="593"/>
      <c r="ARK1956" s="593"/>
      <c r="ARL1956" s="593"/>
      <c r="ARM1956" s="593"/>
      <c r="ARN1956" s="593"/>
      <c r="ARO1956" s="593"/>
      <c r="ARP1956" s="593"/>
      <c r="ARQ1956" s="593"/>
      <c r="ARR1956" s="593"/>
      <c r="ARS1956" s="593"/>
      <c r="ART1956" s="593"/>
      <c r="ARU1956" s="593"/>
      <c r="ARV1956" s="593"/>
      <c r="ARW1956" s="593"/>
      <c r="ARX1956" s="593"/>
      <c r="ARY1956" s="593"/>
      <c r="ARZ1956" s="593"/>
      <c r="ASA1956" s="593"/>
      <c r="ASB1956" s="593"/>
      <c r="ASC1956" s="593"/>
      <c r="ASD1956" s="593"/>
      <c r="ASE1956" s="593"/>
      <c r="ASF1956" s="593"/>
      <c r="ASG1956" s="593"/>
      <c r="ASH1956" s="593"/>
      <c r="ASI1956" s="593"/>
      <c r="ASJ1956" s="593"/>
      <c r="ASK1956" s="593"/>
      <c r="ASL1956" s="593"/>
      <c r="ASM1956" s="593"/>
      <c r="ASN1956" s="593"/>
      <c r="ASO1956" s="593"/>
      <c r="ASP1956" s="593"/>
      <c r="ASQ1956" s="593"/>
      <c r="ASR1956" s="593"/>
      <c r="ASS1956" s="593"/>
      <c r="AST1956" s="593"/>
      <c r="ASU1956" s="593"/>
      <c r="ASV1956" s="593"/>
      <c r="ASW1956" s="593"/>
      <c r="ASX1956" s="593"/>
      <c r="ASY1956" s="593"/>
      <c r="ASZ1956" s="593"/>
      <c r="ATA1956" s="593"/>
      <c r="ATB1956" s="593"/>
      <c r="ATC1956" s="593"/>
      <c r="ATD1956" s="593"/>
      <c r="ATE1956" s="593"/>
      <c r="ATF1956" s="593"/>
      <c r="ATG1956" s="593"/>
      <c r="ATH1956" s="593"/>
      <c r="ATI1956" s="593"/>
      <c r="ATJ1956" s="593"/>
      <c r="ATK1956" s="593"/>
      <c r="ATL1956" s="593"/>
      <c r="ATM1956" s="593"/>
      <c r="ATN1956" s="593"/>
      <c r="ATO1956" s="593"/>
      <c r="ATP1956" s="593"/>
      <c r="ATQ1956" s="593"/>
      <c r="ATR1956" s="593"/>
      <c r="ATS1956" s="593"/>
      <c r="ATT1956" s="593"/>
      <c r="ATU1956" s="593"/>
      <c r="ATV1956" s="593"/>
      <c r="ATW1956" s="593"/>
      <c r="ATX1956" s="593"/>
      <c r="ATY1956" s="593"/>
      <c r="ATZ1956" s="593"/>
      <c r="AUA1956" s="593"/>
      <c r="AUB1956" s="593"/>
      <c r="AUC1956" s="593"/>
      <c r="AUD1956" s="593"/>
      <c r="AUE1956" s="593"/>
      <c r="AUF1956" s="593"/>
      <c r="AUG1956" s="593"/>
      <c r="AUH1956" s="593"/>
      <c r="AUI1956" s="593"/>
      <c r="AUJ1956" s="593"/>
      <c r="AUK1956" s="593"/>
      <c r="AUL1956" s="593"/>
      <c r="AUM1956" s="593"/>
      <c r="AUN1956" s="593"/>
      <c r="AUO1956" s="593"/>
      <c r="AUP1956" s="593"/>
      <c r="AUQ1956" s="593"/>
      <c r="AUR1956" s="593"/>
      <c r="AUS1956" s="593"/>
      <c r="AUT1956" s="593"/>
      <c r="AUU1956" s="593"/>
      <c r="AUV1956" s="593"/>
      <c r="AUW1956" s="593"/>
      <c r="AUX1956" s="593"/>
      <c r="AUY1956" s="593"/>
      <c r="AUZ1956" s="593"/>
      <c r="AVA1956" s="593"/>
      <c r="AVB1956" s="593"/>
      <c r="AVC1956" s="593"/>
      <c r="AVD1956" s="593"/>
      <c r="AVE1956" s="593"/>
      <c r="AVF1956" s="593"/>
      <c r="AVG1956" s="593"/>
      <c r="AVH1956" s="593"/>
      <c r="AVI1956" s="593"/>
      <c r="AVJ1956" s="593"/>
      <c r="AVK1956" s="593"/>
    </row>
    <row r="1957" spans="1:1259">
      <c r="A1957" s="715"/>
      <c r="B1957" s="564"/>
      <c r="C1957" s="564"/>
      <c r="D1957" s="676" t="s">
        <v>1067</v>
      </c>
      <c r="E1957" s="524"/>
      <c r="F1957" s="665" t="s">
        <v>1152</v>
      </c>
      <c r="G1957" s="676">
        <v>2022</v>
      </c>
      <c r="H1957" s="665">
        <v>4</v>
      </c>
      <c r="I1957" s="687" t="s">
        <v>1561</v>
      </c>
      <c r="J1957" s="666">
        <v>44665</v>
      </c>
      <c r="K1957" s="676" t="s">
        <v>1627</v>
      </c>
      <c r="L1957" s="677" t="s">
        <v>1578</v>
      </c>
      <c r="M1957" s="677">
        <v>44468</v>
      </c>
      <c r="N1957" s="677" t="s">
        <v>1603</v>
      </c>
      <c r="O1957" s="677"/>
      <c r="P1957" s="666">
        <v>44630</v>
      </c>
      <c r="Q1957" s="666">
        <v>44658</v>
      </c>
      <c r="R1957" s="666">
        <v>44665</v>
      </c>
      <c r="S1957" s="665" t="s">
        <v>1580</v>
      </c>
      <c r="T1957" s="665">
        <v>60</v>
      </c>
      <c r="U1957" s="665" t="s">
        <v>1612</v>
      </c>
      <c r="V1957" s="665" t="s">
        <v>1591</v>
      </c>
      <c r="W1957" s="678">
        <v>400</v>
      </c>
      <c r="X1957" s="551">
        <v>624</v>
      </c>
      <c r="Y1957" s="693">
        <v>249600</v>
      </c>
      <c r="Z1957" s="667">
        <v>0.48</v>
      </c>
      <c r="AA1957" s="682">
        <f>Y1957*Z1957</f>
        <v>119808</v>
      </c>
      <c r="AB1957" s="521"/>
      <c r="AC1957" s="668">
        <v>0</v>
      </c>
      <c r="AD1957" s="676"/>
      <c r="AE1957" s="669"/>
      <c r="AF1957" s="695">
        <f>AA1957+AD1957+AE1957</f>
        <v>119808</v>
      </c>
      <c r="AG1957" s="665" t="s">
        <v>47</v>
      </c>
      <c r="AH1957" s="641"/>
      <c r="AI1957" s="676">
        <v>75</v>
      </c>
      <c r="AJ1957" s="665" t="s">
        <v>1597</v>
      </c>
      <c r="AK1957" s="676" t="s">
        <v>1075</v>
      </c>
      <c r="AL1957" s="696">
        <v>21075</v>
      </c>
      <c r="AM1957" s="665" t="s">
        <v>52</v>
      </c>
      <c r="AN1957" s="665" t="s">
        <v>50</v>
      </c>
      <c r="AO1957" s="665"/>
      <c r="AP1957" s="676" t="s">
        <v>92</v>
      </c>
      <c r="AQ1957" s="676" t="s">
        <v>37</v>
      </c>
      <c r="AR1957" s="676"/>
      <c r="AS1957" s="523" t="s">
        <v>1077</v>
      </c>
      <c r="AT1957" s="523"/>
      <c r="AU1957" s="523"/>
      <c r="AV1957" s="674"/>
      <c r="AW1957" s="673" t="str">
        <f>U1957</f>
        <v>30390256H</v>
      </c>
      <c r="AX1957" s="673" cm="1">
        <f t="array" ref="AX1957">SUM(MID(0&amp;AW1957,LARGE(INDEX(ISNUMBER(--MID(AW1957,ROW($1:$8),1))*ROW($1:$8),),ROW($1:$8))+1,1)*10^ROW($1:$8)/10)</f>
        <v>30390256</v>
      </c>
      <c r="AY1957" s="673" t="str">
        <f>VLOOKUP($AX1957,'Item Master Data'!$A:$F,3,FALSE)</f>
        <v>T400H</v>
      </c>
      <c r="AZ1957" s="673">
        <f>VLOOKUP($AX1957,'Item Master Data'!$A:$F,6,FALSE)</f>
        <v>400</v>
      </c>
      <c r="BA1957" s="673">
        <f>X1957/BB1957</f>
        <v>24</v>
      </c>
      <c r="BB1957" s="673">
        <f>VLOOKUP(AX1957,'Item Master Data'!$A:$G,7,FALSE)</f>
        <v>26</v>
      </c>
      <c r="BC1957" s="673"/>
      <c r="BD1957" s="673">
        <f>W1957-AZ1957</f>
        <v>0</v>
      </c>
      <c r="BE1957" s="593"/>
      <c r="BF1957" s="593"/>
      <c r="BG1957" s="593"/>
      <c r="BH1957" s="593"/>
      <c r="BI1957" s="593"/>
      <c r="BJ1957" s="593"/>
      <c r="BK1957" s="593"/>
      <c r="BL1957" s="593"/>
      <c r="BM1957" s="593"/>
      <c r="BN1957" s="593"/>
      <c r="BO1957" s="593"/>
      <c r="BP1957" s="593"/>
      <c r="BQ1957" s="593"/>
      <c r="BR1957" s="593"/>
      <c r="BS1957" s="593"/>
      <c r="BT1957" s="593"/>
      <c r="BU1957" s="593"/>
      <c r="BV1957" s="593"/>
      <c r="BW1957" s="593"/>
      <c r="BX1957" s="593"/>
      <c r="BY1957" s="593"/>
      <c r="BZ1957" s="593"/>
      <c r="CA1957" s="593"/>
      <c r="CB1957" s="593"/>
      <c r="CC1957" s="593"/>
      <c r="CD1957" s="593"/>
      <c r="CE1957" s="593"/>
      <c r="CF1957" s="593"/>
      <c r="CG1957" s="593"/>
      <c r="CH1957" s="593"/>
      <c r="CI1957" s="593"/>
      <c r="CJ1957" s="593"/>
      <c r="CK1957" s="593"/>
      <c r="CL1957" s="593"/>
      <c r="CM1957" s="593"/>
      <c r="CN1957" s="593"/>
      <c r="CO1957" s="593"/>
      <c r="CP1957" s="593"/>
      <c r="CQ1957" s="593"/>
      <c r="CR1957" s="593"/>
      <c r="CS1957" s="593"/>
      <c r="CT1957" s="593"/>
      <c r="CU1957" s="593"/>
      <c r="CV1957" s="593"/>
      <c r="CW1957" s="593"/>
      <c r="CX1957" s="593"/>
      <c r="CY1957" s="593"/>
      <c r="CZ1957" s="593"/>
      <c r="DA1957" s="593"/>
      <c r="DB1957" s="593"/>
      <c r="DC1957" s="593"/>
      <c r="DD1957" s="593"/>
      <c r="DE1957" s="593"/>
      <c r="DF1957" s="593"/>
      <c r="DG1957" s="593"/>
      <c r="DH1957" s="593"/>
      <c r="DI1957" s="593"/>
      <c r="DJ1957" s="593"/>
      <c r="DK1957" s="593"/>
      <c r="DL1957" s="593"/>
      <c r="DM1957" s="593"/>
      <c r="DN1957" s="593"/>
      <c r="DO1957" s="593"/>
      <c r="DP1957" s="593"/>
      <c r="DQ1957" s="593"/>
      <c r="DR1957" s="593"/>
      <c r="DS1957" s="593"/>
      <c r="DT1957" s="593"/>
      <c r="DU1957" s="593"/>
      <c r="DV1957" s="593"/>
      <c r="DW1957" s="593"/>
      <c r="DX1957" s="593"/>
      <c r="DY1957" s="593"/>
      <c r="DZ1957" s="593"/>
      <c r="EA1957" s="593"/>
      <c r="EB1957" s="593"/>
      <c r="EC1957" s="593"/>
      <c r="ED1957" s="593"/>
      <c r="EE1957" s="593"/>
      <c r="EF1957" s="593"/>
      <c r="EG1957" s="593"/>
      <c r="EH1957" s="593"/>
      <c r="EI1957" s="593"/>
      <c r="EJ1957" s="593"/>
      <c r="EK1957" s="593"/>
      <c r="EL1957" s="593"/>
      <c r="EM1957" s="593"/>
      <c r="EN1957" s="593"/>
      <c r="EO1957" s="593"/>
      <c r="EP1957" s="593"/>
      <c r="EQ1957" s="593"/>
      <c r="ER1957" s="593"/>
      <c r="ES1957" s="593"/>
      <c r="ET1957" s="593"/>
      <c r="EU1957" s="593"/>
      <c r="EV1957" s="593"/>
      <c r="EW1957" s="593"/>
      <c r="EX1957" s="593"/>
      <c r="EY1957" s="593"/>
      <c r="EZ1957" s="593"/>
      <c r="FA1957" s="593"/>
      <c r="FB1957" s="593"/>
      <c r="FC1957" s="593"/>
      <c r="FD1957" s="593"/>
      <c r="FE1957" s="593"/>
      <c r="FF1957" s="593"/>
      <c r="FG1957" s="593"/>
      <c r="FH1957" s="593"/>
      <c r="FI1957" s="593"/>
      <c r="FJ1957" s="593"/>
      <c r="FK1957" s="593"/>
      <c r="FL1957" s="593"/>
      <c r="FM1957" s="593"/>
      <c r="FN1957" s="593"/>
      <c r="FO1957" s="593"/>
      <c r="FP1957" s="593"/>
      <c r="FQ1957" s="593"/>
      <c r="FR1957" s="593"/>
      <c r="FS1957" s="593"/>
      <c r="FT1957" s="593"/>
      <c r="FU1957" s="593"/>
      <c r="FV1957" s="593"/>
      <c r="FW1957" s="593"/>
      <c r="FX1957" s="593"/>
      <c r="FY1957" s="593"/>
      <c r="FZ1957" s="593"/>
      <c r="GA1957" s="593"/>
      <c r="GB1957" s="593"/>
      <c r="GC1957" s="593"/>
      <c r="GD1957" s="593"/>
      <c r="GE1957" s="593"/>
      <c r="GF1957" s="593"/>
      <c r="GG1957" s="593"/>
      <c r="GH1957" s="593"/>
      <c r="GI1957" s="593"/>
      <c r="GJ1957" s="593"/>
      <c r="GK1957" s="593"/>
      <c r="GL1957" s="593"/>
      <c r="GM1957" s="593"/>
      <c r="GN1957" s="593"/>
      <c r="GO1957" s="593"/>
      <c r="GP1957" s="593"/>
      <c r="GQ1957" s="593"/>
      <c r="GR1957" s="593"/>
      <c r="GS1957" s="593"/>
      <c r="GT1957" s="593"/>
      <c r="GU1957" s="593"/>
      <c r="GV1957" s="593"/>
      <c r="GW1957" s="593"/>
      <c r="GX1957" s="593"/>
      <c r="GY1957" s="593"/>
      <c r="GZ1957" s="593"/>
      <c r="HA1957" s="593"/>
      <c r="HB1957" s="593"/>
      <c r="HC1957" s="593"/>
      <c r="HD1957" s="593"/>
      <c r="HE1957" s="593"/>
      <c r="HF1957" s="593"/>
      <c r="HG1957" s="593"/>
      <c r="HH1957" s="593"/>
      <c r="HI1957" s="593"/>
      <c r="HJ1957" s="593"/>
      <c r="HK1957" s="593"/>
      <c r="HL1957" s="593"/>
      <c r="HM1957" s="593"/>
      <c r="HN1957" s="593"/>
      <c r="HO1957" s="593"/>
      <c r="HP1957" s="593"/>
      <c r="HQ1957" s="593"/>
      <c r="HR1957" s="593"/>
      <c r="HS1957" s="593"/>
      <c r="HT1957" s="593"/>
      <c r="HU1957" s="593"/>
      <c r="HV1957" s="593"/>
      <c r="HW1957" s="593"/>
      <c r="HX1957" s="593"/>
      <c r="HY1957" s="593"/>
      <c r="HZ1957" s="593"/>
      <c r="IA1957" s="593"/>
      <c r="IB1957" s="593"/>
      <c r="IC1957" s="593"/>
      <c r="ID1957" s="593"/>
      <c r="IE1957" s="593"/>
      <c r="IF1957" s="593"/>
      <c r="IG1957" s="593"/>
      <c r="IH1957" s="593"/>
      <c r="II1957" s="593"/>
      <c r="IJ1957" s="593"/>
      <c r="IK1957" s="593"/>
      <c r="IL1957" s="593"/>
      <c r="IM1957" s="593"/>
      <c r="IN1957" s="593"/>
      <c r="IO1957" s="593"/>
      <c r="IP1957" s="593"/>
      <c r="IQ1957" s="593"/>
      <c r="IR1957" s="593"/>
      <c r="IS1957" s="593"/>
      <c r="IT1957" s="593"/>
      <c r="IU1957" s="593"/>
      <c r="IV1957" s="593"/>
      <c r="IW1957" s="593"/>
      <c r="IX1957" s="593"/>
      <c r="IY1957" s="593"/>
      <c r="IZ1957" s="593"/>
      <c r="JA1957" s="593"/>
      <c r="JB1957" s="593"/>
      <c r="JC1957" s="593"/>
      <c r="JD1957" s="593"/>
      <c r="JE1957" s="593"/>
      <c r="JF1957" s="593"/>
      <c r="JG1957" s="593"/>
      <c r="JH1957" s="593"/>
      <c r="JI1957" s="593"/>
      <c r="JJ1957" s="593"/>
      <c r="JK1957" s="593"/>
      <c r="JL1957" s="593"/>
      <c r="JM1957" s="593"/>
      <c r="JN1957" s="593"/>
      <c r="JO1957" s="593"/>
      <c r="JP1957" s="593"/>
      <c r="JQ1957" s="593"/>
      <c r="JR1957" s="593"/>
      <c r="JS1957" s="593"/>
      <c r="JT1957" s="593"/>
      <c r="JU1957" s="593"/>
      <c r="JV1957" s="593"/>
      <c r="JW1957" s="593"/>
      <c r="JX1957" s="593"/>
      <c r="JY1957" s="593"/>
      <c r="JZ1957" s="593"/>
      <c r="KA1957" s="593"/>
      <c r="KB1957" s="593"/>
      <c r="KC1957" s="593"/>
      <c r="KD1957" s="593"/>
      <c r="KE1957" s="593"/>
      <c r="KF1957" s="593"/>
      <c r="KG1957" s="593"/>
      <c r="KH1957" s="593"/>
      <c r="KI1957" s="593"/>
      <c r="KJ1957" s="593"/>
      <c r="KK1957" s="593"/>
      <c r="KL1957" s="593"/>
      <c r="KM1957" s="593"/>
      <c r="KN1957" s="593"/>
      <c r="KO1957" s="593"/>
      <c r="KP1957" s="593"/>
      <c r="KQ1957" s="593"/>
      <c r="KR1957" s="593"/>
      <c r="KS1957" s="593"/>
      <c r="KT1957" s="593"/>
      <c r="KU1957" s="593"/>
      <c r="KV1957" s="593"/>
      <c r="KW1957" s="593"/>
      <c r="KX1957" s="593"/>
      <c r="KY1957" s="593"/>
      <c r="KZ1957" s="593"/>
      <c r="LA1957" s="593"/>
      <c r="LB1957" s="593"/>
      <c r="LC1957" s="593"/>
      <c r="LD1957" s="593"/>
      <c r="LE1957" s="593"/>
      <c r="LF1957" s="593"/>
      <c r="LG1957" s="593"/>
      <c r="LH1957" s="593"/>
      <c r="LI1957" s="593"/>
      <c r="LJ1957" s="593"/>
      <c r="LK1957" s="593"/>
      <c r="LL1957" s="593"/>
      <c r="LM1957" s="593"/>
      <c r="LN1957" s="593"/>
      <c r="LO1957" s="593"/>
      <c r="LP1957" s="593"/>
      <c r="LQ1957" s="593"/>
      <c r="LR1957" s="593"/>
      <c r="LS1957" s="593"/>
      <c r="LT1957" s="593"/>
      <c r="LU1957" s="593"/>
      <c r="LV1957" s="593"/>
      <c r="LW1957" s="593"/>
      <c r="LX1957" s="593"/>
      <c r="LY1957" s="593"/>
      <c r="LZ1957" s="593"/>
      <c r="MA1957" s="593"/>
      <c r="MB1957" s="593"/>
      <c r="MC1957" s="593"/>
      <c r="MD1957" s="593"/>
      <c r="ME1957" s="593"/>
      <c r="MF1957" s="593"/>
      <c r="MG1957" s="593"/>
      <c r="MH1957" s="593"/>
      <c r="MI1957" s="593"/>
      <c r="MJ1957" s="593"/>
      <c r="MK1957" s="593"/>
      <c r="ML1957" s="593"/>
      <c r="MM1957" s="593"/>
      <c r="MN1957" s="593"/>
      <c r="MO1957" s="593"/>
      <c r="MP1957" s="593"/>
      <c r="MQ1957" s="593"/>
      <c r="MR1957" s="593"/>
      <c r="MS1957" s="593"/>
      <c r="MT1957" s="593"/>
      <c r="MU1957" s="593"/>
      <c r="MV1957" s="593"/>
      <c r="MW1957" s="593"/>
      <c r="MX1957" s="593"/>
      <c r="MY1957" s="593"/>
      <c r="MZ1957" s="593"/>
      <c r="NA1957" s="593"/>
      <c r="NB1957" s="593"/>
      <c r="NC1957" s="593"/>
      <c r="ND1957" s="593"/>
      <c r="NE1957" s="593"/>
      <c r="NF1957" s="593"/>
      <c r="NG1957" s="593"/>
      <c r="NH1957" s="593"/>
      <c r="NI1957" s="593"/>
      <c r="NJ1957" s="593"/>
      <c r="NK1957" s="593"/>
      <c r="NL1957" s="593"/>
      <c r="NM1957" s="593"/>
      <c r="NN1957" s="593"/>
      <c r="NO1957" s="593"/>
      <c r="NP1957" s="593"/>
      <c r="NQ1957" s="593"/>
      <c r="NR1957" s="593"/>
      <c r="NS1957" s="593"/>
      <c r="NT1957" s="593"/>
      <c r="NU1957" s="593"/>
      <c r="NV1957" s="593"/>
      <c r="NW1957" s="593"/>
      <c r="NX1957" s="593"/>
      <c r="NY1957" s="593"/>
      <c r="NZ1957" s="593"/>
      <c r="OA1957" s="593"/>
      <c r="OB1957" s="593"/>
      <c r="OC1957" s="593"/>
      <c r="OD1957" s="593"/>
      <c r="OE1957" s="593"/>
      <c r="OF1957" s="593"/>
      <c r="OG1957" s="593"/>
      <c r="OH1957" s="593"/>
      <c r="OI1957" s="593"/>
      <c r="OJ1957" s="593"/>
      <c r="OK1957" s="593"/>
      <c r="OL1957" s="593"/>
      <c r="OM1957" s="593"/>
      <c r="ON1957" s="593"/>
      <c r="OO1957" s="593"/>
      <c r="OP1957" s="593"/>
      <c r="OQ1957" s="593"/>
      <c r="OR1957" s="593"/>
      <c r="OS1957" s="593"/>
      <c r="OT1957" s="593"/>
      <c r="OU1957" s="593"/>
      <c r="OV1957" s="593"/>
      <c r="OW1957" s="593"/>
      <c r="OX1957" s="593"/>
      <c r="OY1957" s="593"/>
      <c r="OZ1957" s="593"/>
      <c r="PA1957" s="593"/>
      <c r="PB1957" s="593"/>
      <c r="PC1957" s="593"/>
      <c r="PD1957" s="593"/>
      <c r="PE1957" s="593"/>
      <c r="PF1957" s="593"/>
      <c r="PG1957" s="593"/>
      <c r="PH1957" s="593"/>
      <c r="PI1957" s="593"/>
      <c r="PJ1957" s="593"/>
      <c r="PK1957" s="593"/>
      <c r="PL1957" s="593"/>
      <c r="PM1957" s="593"/>
      <c r="PN1957" s="593"/>
      <c r="PO1957" s="593"/>
      <c r="PP1957" s="593"/>
      <c r="PQ1957" s="593"/>
      <c r="PR1957" s="593"/>
      <c r="PS1957" s="593"/>
      <c r="PT1957" s="593"/>
      <c r="PU1957" s="593"/>
      <c r="PV1957" s="593"/>
      <c r="PW1957" s="593"/>
      <c r="PX1957" s="593"/>
      <c r="PY1957" s="593"/>
      <c r="PZ1957" s="593"/>
      <c r="QA1957" s="593"/>
      <c r="QB1957" s="593"/>
      <c r="QC1957" s="593"/>
      <c r="QD1957" s="593"/>
      <c r="QE1957" s="593"/>
      <c r="QF1957" s="593"/>
      <c r="QG1957" s="593"/>
      <c r="QH1957" s="593"/>
      <c r="QI1957" s="593"/>
      <c r="QJ1957" s="593"/>
      <c r="QK1957" s="593"/>
      <c r="QL1957" s="593"/>
      <c r="QM1957" s="593"/>
      <c r="QN1957" s="593"/>
      <c r="QO1957" s="593"/>
      <c r="QP1957" s="593"/>
      <c r="QQ1957" s="593"/>
      <c r="QR1957" s="593"/>
      <c r="QS1957" s="593"/>
      <c r="QT1957" s="593"/>
      <c r="QU1957" s="593"/>
      <c r="QV1957" s="593"/>
      <c r="QW1957" s="593"/>
      <c r="QX1957" s="593"/>
      <c r="QY1957" s="593"/>
      <c r="QZ1957" s="593"/>
      <c r="RA1957" s="593"/>
      <c r="RB1957" s="593"/>
      <c r="RC1957" s="593"/>
      <c r="RD1957" s="593"/>
      <c r="RE1957" s="593"/>
      <c r="RF1957" s="593"/>
      <c r="RG1957" s="593"/>
      <c r="RH1957" s="593"/>
      <c r="RI1957" s="593"/>
      <c r="RJ1957" s="593"/>
      <c r="RK1957" s="593"/>
      <c r="RL1957" s="593"/>
      <c r="RM1957" s="593"/>
      <c r="RN1957" s="593"/>
      <c r="RO1957" s="593"/>
      <c r="RP1957" s="593"/>
      <c r="RQ1957" s="593"/>
      <c r="RR1957" s="593"/>
      <c r="RS1957" s="593"/>
      <c r="RT1957" s="593"/>
      <c r="RU1957" s="593"/>
      <c r="RV1957" s="593"/>
      <c r="RW1957" s="593"/>
      <c r="RX1957" s="593"/>
      <c r="RY1957" s="593"/>
      <c r="RZ1957" s="593"/>
      <c r="SA1957" s="593"/>
      <c r="SB1957" s="593"/>
      <c r="SC1957" s="593"/>
      <c r="SD1957" s="593"/>
      <c r="SE1957" s="593"/>
      <c r="SF1957" s="593"/>
      <c r="SG1957" s="593"/>
      <c r="SH1957" s="593"/>
      <c r="SI1957" s="593"/>
      <c r="SJ1957" s="593"/>
      <c r="SK1957" s="593"/>
      <c r="SL1957" s="593"/>
      <c r="SM1957" s="593"/>
      <c r="SN1957" s="593"/>
      <c r="SO1957" s="593"/>
      <c r="SP1957" s="593"/>
      <c r="SQ1957" s="593"/>
      <c r="SR1957" s="593"/>
      <c r="SS1957" s="593"/>
      <c r="ST1957" s="593"/>
      <c r="SU1957" s="593"/>
      <c r="SV1957" s="593"/>
      <c r="SW1957" s="593"/>
      <c r="SX1957" s="593"/>
      <c r="SY1957" s="593"/>
      <c r="SZ1957" s="593"/>
      <c r="TA1957" s="593"/>
      <c r="TB1957" s="593"/>
      <c r="TC1957" s="593"/>
      <c r="TD1957" s="593"/>
      <c r="TE1957" s="593"/>
      <c r="TF1957" s="593"/>
      <c r="TG1957" s="593"/>
      <c r="TH1957" s="593"/>
      <c r="TI1957" s="593"/>
      <c r="TJ1957" s="593"/>
      <c r="TK1957" s="593"/>
      <c r="TL1957" s="593"/>
      <c r="TM1957" s="593"/>
      <c r="TN1957" s="593"/>
      <c r="TO1957" s="593"/>
      <c r="TP1957" s="593"/>
      <c r="TQ1957" s="593"/>
      <c r="TR1957" s="593"/>
      <c r="TS1957" s="593"/>
      <c r="TT1957" s="593"/>
      <c r="TU1957" s="593"/>
      <c r="TV1957" s="593"/>
      <c r="TW1957" s="593"/>
      <c r="TX1957" s="593"/>
      <c r="TY1957" s="593"/>
      <c r="TZ1957" s="593"/>
      <c r="UA1957" s="593"/>
      <c r="UB1957" s="593"/>
      <c r="UC1957" s="593"/>
      <c r="UD1957" s="593"/>
      <c r="UE1957" s="593"/>
      <c r="UF1957" s="593"/>
      <c r="UG1957" s="593"/>
      <c r="UH1957" s="593"/>
      <c r="UI1957" s="593"/>
      <c r="UJ1957" s="593"/>
      <c r="UK1957" s="593"/>
      <c r="UL1957" s="593"/>
      <c r="UM1957" s="593"/>
      <c r="UN1957" s="593"/>
      <c r="UO1957" s="593"/>
      <c r="UP1957" s="593"/>
      <c r="UQ1957" s="593"/>
      <c r="UR1957" s="593"/>
      <c r="US1957" s="593"/>
      <c r="UT1957" s="593"/>
      <c r="UU1957" s="593"/>
      <c r="UV1957" s="593"/>
      <c r="UW1957" s="593"/>
      <c r="UX1957" s="593"/>
      <c r="UY1957" s="593"/>
      <c r="UZ1957" s="593"/>
      <c r="VA1957" s="593"/>
      <c r="VB1957" s="593"/>
      <c r="VC1957" s="593"/>
      <c r="VD1957" s="593"/>
      <c r="VE1957" s="593"/>
      <c r="VF1957" s="593"/>
      <c r="VG1957" s="593"/>
      <c r="VH1957" s="593"/>
      <c r="VI1957" s="593"/>
      <c r="VJ1957" s="593"/>
      <c r="VK1957" s="593"/>
      <c r="VL1957" s="593"/>
      <c r="VM1957" s="593"/>
      <c r="VN1957" s="593"/>
      <c r="VO1957" s="593"/>
      <c r="VP1957" s="593"/>
      <c r="VQ1957" s="593"/>
      <c r="VR1957" s="593"/>
      <c r="VS1957" s="593"/>
      <c r="VT1957" s="593"/>
      <c r="VU1957" s="593"/>
      <c r="VV1957" s="593"/>
      <c r="VW1957" s="593"/>
      <c r="VX1957" s="593"/>
      <c r="VY1957" s="593"/>
      <c r="VZ1957" s="593"/>
      <c r="WA1957" s="593"/>
      <c r="WB1957" s="593"/>
      <c r="WC1957" s="593"/>
      <c r="WD1957" s="593"/>
      <c r="WE1957" s="593"/>
      <c r="WF1957" s="593"/>
      <c r="WG1957" s="593"/>
      <c r="WH1957" s="593"/>
      <c r="WI1957" s="593"/>
      <c r="WJ1957" s="593"/>
      <c r="WK1957" s="593"/>
      <c r="WL1957" s="593"/>
      <c r="WM1957" s="593"/>
      <c r="WN1957" s="593"/>
      <c r="WO1957" s="593"/>
      <c r="WP1957" s="593"/>
      <c r="WQ1957" s="593"/>
      <c r="WR1957" s="593"/>
      <c r="WS1957" s="593"/>
      <c r="WT1957" s="593"/>
      <c r="WU1957" s="593"/>
      <c r="WV1957" s="593"/>
      <c r="WW1957" s="593"/>
      <c r="WX1957" s="593"/>
      <c r="WY1957" s="593"/>
      <c r="WZ1957" s="593"/>
      <c r="XA1957" s="593"/>
      <c r="XB1957" s="593"/>
      <c r="XC1957" s="593"/>
      <c r="XD1957" s="593"/>
      <c r="XE1957" s="593"/>
      <c r="XF1957" s="593"/>
      <c r="XG1957" s="593"/>
      <c r="XH1957" s="593"/>
      <c r="XI1957" s="593"/>
      <c r="XJ1957" s="593"/>
      <c r="XK1957" s="593"/>
      <c r="XL1957" s="593"/>
      <c r="XM1957" s="593"/>
      <c r="XN1957" s="593"/>
      <c r="XO1957" s="593"/>
      <c r="XP1957" s="593"/>
      <c r="XQ1957" s="593"/>
      <c r="XR1957" s="593"/>
      <c r="XS1957" s="593"/>
      <c r="XT1957" s="593"/>
      <c r="XU1957" s="593"/>
      <c r="XV1957" s="593"/>
      <c r="XW1957" s="593"/>
      <c r="XX1957" s="593"/>
      <c r="XY1957" s="593"/>
      <c r="XZ1957" s="593"/>
      <c r="YA1957" s="593"/>
      <c r="YB1957" s="593"/>
      <c r="YC1957" s="593"/>
      <c r="YD1957" s="593"/>
      <c r="YE1957" s="593"/>
      <c r="YF1957" s="593"/>
      <c r="YG1957" s="593"/>
      <c r="YH1957" s="593"/>
      <c r="YI1957" s="593"/>
      <c r="YJ1957" s="593"/>
      <c r="YK1957" s="593"/>
      <c r="YL1957" s="593"/>
      <c r="YM1957" s="593"/>
      <c r="YN1957" s="593"/>
      <c r="YO1957" s="593"/>
      <c r="YP1957" s="593"/>
      <c r="YQ1957" s="593"/>
      <c r="YR1957" s="593"/>
      <c r="YS1957" s="593"/>
      <c r="YT1957" s="593"/>
      <c r="YU1957" s="593"/>
      <c r="YV1957" s="593"/>
      <c r="YW1957" s="593"/>
      <c r="YX1957" s="593"/>
      <c r="YY1957" s="593"/>
      <c r="YZ1957" s="593"/>
      <c r="ZA1957" s="593"/>
      <c r="ZB1957" s="593"/>
      <c r="ZC1957" s="593"/>
      <c r="ZD1957" s="593"/>
      <c r="ZE1957" s="593"/>
      <c r="ZF1957" s="593"/>
      <c r="ZG1957" s="593"/>
      <c r="ZH1957" s="593"/>
      <c r="ZI1957" s="593"/>
      <c r="ZJ1957" s="593"/>
      <c r="ZK1957" s="593"/>
      <c r="ZL1957" s="593"/>
      <c r="ZM1957" s="593"/>
      <c r="ZN1957" s="593"/>
      <c r="ZO1957" s="593"/>
      <c r="ZP1957" s="593"/>
      <c r="ZQ1957" s="593"/>
      <c r="ZR1957" s="593"/>
      <c r="ZS1957" s="593"/>
      <c r="ZT1957" s="593"/>
      <c r="ZU1957" s="593"/>
      <c r="ZV1957" s="593"/>
      <c r="ZW1957" s="593"/>
      <c r="ZX1957" s="593"/>
      <c r="ZY1957" s="593"/>
      <c r="ZZ1957" s="593"/>
      <c r="AAA1957" s="593"/>
      <c r="AAB1957" s="593"/>
      <c r="AAC1957" s="593"/>
      <c r="AAD1957" s="593"/>
      <c r="AAE1957" s="593"/>
      <c r="AAF1957" s="593"/>
      <c r="AAG1957" s="593"/>
      <c r="AAH1957" s="593"/>
      <c r="AAI1957" s="593"/>
      <c r="AAJ1957" s="593"/>
      <c r="AAK1957" s="593"/>
      <c r="AAL1957" s="593"/>
      <c r="AAM1957" s="593"/>
      <c r="AAN1957" s="593"/>
      <c r="AAO1957" s="593"/>
      <c r="AAP1957" s="593"/>
      <c r="AAQ1957" s="593"/>
      <c r="AAR1957" s="593"/>
      <c r="AAS1957" s="593"/>
      <c r="AAT1957" s="593"/>
      <c r="AAU1957" s="593"/>
      <c r="AAV1957" s="593"/>
      <c r="AAW1957" s="593"/>
      <c r="AAX1957" s="593"/>
      <c r="AAY1957" s="593"/>
      <c r="AAZ1957" s="593"/>
      <c r="ABA1957" s="593"/>
      <c r="ABB1957" s="593"/>
      <c r="ABC1957" s="593"/>
      <c r="ABD1957" s="593"/>
      <c r="ABE1957" s="593"/>
      <c r="ABF1957" s="593"/>
      <c r="ABG1957" s="593"/>
      <c r="ABH1957" s="593"/>
      <c r="ABI1957" s="593"/>
      <c r="ABJ1957" s="593"/>
      <c r="ABK1957" s="593"/>
      <c r="ABL1957" s="593"/>
      <c r="ABM1957" s="593"/>
      <c r="ABN1957" s="593"/>
      <c r="ABO1957" s="593"/>
      <c r="ABP1957" s="593"/>
      <c r="ABQ1957" s="593"/>
      <c r="ABR1957" s="593"/>
      <c r="ABS1957" s="593"/>
      <c r="ABT1957" s="593"/>
      <c r="ABU1957" s="593"/>
      <c r="ABV1957" s="593"/>
      <c r="ABW1957" s="593"/>
      <c r="ABX1957" s="593"/>
      <c r="ABY1957" s="593"/>
      <c r="ABZ1957" s="593"/>
      <c r="ACA1957" s="593"/>
      <c r="ACB1957" s="593"/>
      <c r="ACC1957" s="593"/>
      <c r="ACD1957" s="593"/>
      <c r="ACE1957" s="593"/>
      <c r="ACF1957" s="593"/>
      <c r="ACG1957" s="593"/>
      <c r="ACH1957" s="593"/>
      <c r="ACI1957" s="593"/>
      <c r="ACJ1957" s="593"/>
      <c r="ACK1957" s="593"/>
      <c r="ACL1957" s="593"/>
      <c r="ACM1957" s="593"/>
      <c r="ACN1957" s="593"/>
      <c r="ACO1957" s="593"/>
      <c r="ACP1957" s="593"/>
      <c r="ACQ1957" s="593"/>
      <c r="ACR1957" s="593"/>
      <c r="ACS1957" s="593"/>
      <c r="ACT1957" s="593"/>
      <c r="ACU1957" s="593"/>
      <c r="ACV1957" s="593"/>
      <c r="ACW1957" s="593"/>
      <c r="ACX1957" s="593"/>
      <c r="ACY1957" s="593"/>
      <c r="ACZ1957" s="593"/>
      <c r="ADA1957" s="593"/>
      <c r="ADB1957" s="593"/>
      <c r="ADC1957" s="593"/>
      <c r="ADD1957" s="593"/>
      <c r="ADE1957" s="593"/>
      <c r="ADF1957" s="593"/>
      <c r="ADG1957" s="593"/>
      <c r="ADH1957" s="593"/>
      <c r="ADI1957" s="593"/>
      <c r="ADJ1957" s="593"/>
      <c r="ADK1957" s="593"/>
      <c r="ADL1957" s="593"/>
      <c r="ADM1957" s="593"/>
      <c r="ADN1957" s="593"/>
      <c r="ADO1957" s="593"/>
      <c r="ADP1957" s="593"/>
      <c r="ADQ1957" s="593"/>
      <c r="ADR1957" s="593"/>
      <c r="ADS1957" s="593"/>
      <c r="ADT1957" s="593"/>
      <c r="ADU1957" s="593"/>
      <c r="ADV1957" s="593"/>
      <c r="ADW1957" s="593"/>
      <c r="ADX1957" s="593"/>
      <c r="ADY1957" s="593"/>
      <c r="ADZ1957" s="593"/>
      <c r="AEA1957" s="593"/>
      <c r="AEB1957" s="593"/>
      <c r="AEC1957" s="593"/>
      <c r="AED1957" s="593"/>
      <c r="AEE1957" s="593"/>
      <c r="AEF1957" s="593"/>
      <c r="AEG1957" s="593"/>
      <c r="AEH1957" s="593"/>
      <c r="AEI1957" s="593"/>
      <c r="AEJ1957" s="593"/>
      <c r="AEK1957" s="593"/>
      <c r="AEL1957" s="593"/>
      <c r="AEM1957" s="593"/>
      <c r="AEN1957" s="593"/>
      <c r="AEO1957" s="593"/>
      <c r="AEP1957" s="593"/>
      <c r="AEQ1957" s="593"/>
      <c r="AER1957" s="593"/>
      <c r="AES1957" s="593"/>
      <c r="AET1957" s="593"/>
      <c r="AEU1957" s="593"/>
      <c r="AEV1957" s="593"/>
      <c r="AEW1957" s="593"/>
      <c r="AEX1957" s="593"/>
      <c r="AEY1957" s="593"/>
      <c r="AEZ1957" s="593"/>
      <c r="AFA1957" s="593"/>
      <c r="AFB1957" s="593"/>
      <c r="AFC1957" s="593"/>
      <c r="AFD1957" s="593"/>
      <c r="AFE1957" s="593"/>
      <c r="AFF1957" s="593"/>
      <c r="AFG1957" s="593"/>
      <c r="AFH1957" s="593"/>
      <c r="AFI1957" s="593"/>
      <c r="AFJ1957" s="593"/>
      <c r="AFK1957" s="593"/>
      <c r="AFL1957" s="593"/>
      <c r="AFM1957" s="593"/>
      <c r="AFN1957" s="593"/>
      <c r="AFO1957" s="593"/>
      <c r="AFP1957" s="593"/>
      <c r="AFQ1957" s="593"/>
      <c r="AFR1957" s="593"/>
      <c r="AFS1957" s="593"/>
      <c r="AFT1957" s="593"/>
      <c r="AFU1957" s="593"/>
      <c r="AFV1957" s="593"/>
      <c r="AFW1957" s="593"/>
      <c r="AFX1957" s="593"/>
      <c r="AFY1957" s="593"/>
      <c r="AFZ1957" s="593"/>
      <c r="AGA1957" s="593"/>
      <c r="AGB1957" s="593"/>
      <c r="AGC1957" s="593"/>
      <c r="AGD1957" s="593"/>
      <c r="AGE1957" s="593"/>
      <c r="AGF1957" s="593"/>
      <c r="AGG1957" s="593"/>
      <c r="AGH1957" s="593"/>
      <c r="AGI1957" s="593"/>
      <c r="AGJ1957" s="593"/>
      <c r="AGK1957" s="593"/>
      <c r="AGL1957" s="593"/>
      <c r="AGM1957" s="593"/>
      <c r="AGN1957" s="593"/>
      <c r="AGO1957" s="593"/>
      <c r="AGP1957" s="593"/>
      <c r="AGQ1957" s="593"/>
      <c r="AGR1957" s="593"/>
      <c r="AGS1957" s="593"/>
      <c r="AGT1957" s="593"/>
      <c r="AGU1957" s="593"/>
      <c r="AGV1957" s="593"/>
      <c r="AGW1957" s="593"/>
      <c r="AGX1957" s="593"/>
      <c r="AGY1957" s="593"/>
      <c r="AGZ1957" s="593"/>
      <c r="AHA1957" s="593"/>
      <c r="AHB1957" s="593"/>
      <c r="AHC1957" s="593"/>
      <c r="AHD1957" s="593"/>
      <c r="AHE1957" s="593"/>
      <c r="AHF1957" s="593"/>
      <c r="AHG1957" s="593"/>
      <c r="AHH1957" s="593"/>
      <c r="AHI1957" s="593"/>
      <c r="AHJ1957" s="593"/>
      <c r="AHK1957" s="593"/>
      <c r="AHL1957" s="593"/>
      <c r="AHM1957" s="593"/>
      <c r="AHN1957" s="593"/>
      <c r="AHO1957" s="593"/>
      <c r="AHP1957" s="593"/>
      <c r="AHQ1957" s="593"/>
      <c r="AHR1957" s="593"/>
      <c r="AHS1957" s="593"/>
      <c r="AHT1957" s="593"/>
      <c r="AHU1957" s="593"/>
      <c r="AHV1957" s="593"/>
      <c r="AHW1957" s="593"/>
      <c r="AHX1957" s="593"/>
      <c r="AHY1957" s="593"/>
      <c r="AHZ1957" s="593"/>
      <c r="AIA1957" s="593"/>
      <c r="AIB1957" s="593"/>
      <c r="AIC1957" s="593"/>
      <c r="AID1957" s="593"/>
      <c r="AIE1957" s="593"/>
      <c r="AIF1957" s="593"/>
      <c r="AIG1957" s="593"/>
      <c r="AIH1957" s="593"/>
      <c r="AII1957" s="593"/>
      <c r="AIJ1957" s="593"/>
      <c r="AIK1957" s="593"/>
      <c r="AIL1957" s="593"/>
      <c r="AIM1957" s="593"/>
      <c r="AIN1957" s="593"/>
      <c r="AIO1957" s="593"/>
      <c r="AIP1957" s="593"/>
      <c r="AIQ1957" s="593"/>
      <c r="AIR1957" s="593"/>
      <c r="AIS1957" s="593"/>
      <c r="AIT1957" s="593"/>
      <c r="AIU1957" s="593"/>
      <c r="AIV1957" s="593"/>
      <c r="AIW1957" s="593"/>
      <c r="AIX1957" s="593"/>
      <c r="AIY1957" s="593"/>
      <c r="AIZ1957" s="593"/>
      <c r="AJA1957" s="593"/>
      <c r="AJB1957" s="593"/>
      <c r="AJC1957" s="593"/>
      <c r="AJD1957" s="593"/>
      <c r="AJE1957" s="593"/>
      <c r="AJF1957" s="593"/>
      <c r="AJG1957" s="593"/>
      <c r="AJH1957" s="593"/>
      <c r="AJI1957" s="593"/>
      <c r="AJJ1957" s="593"/>
      <c r="AJK1957" s="593"/>
      <c r="AJL1957" s="593"/>
      <c r="AJM1957" s="593"/>
      <c r="AJN1957" s="593"/>
      <c r="AJO1957" s="593"/>
      <c r="AJP1957" s="593"/>
      <c r="AJQ1957" s="593"/>
      <c r="AJR1957" s="593"/>
      <c r="AJS1957" s="593"/>
      <c r="AJT1957" s="593"/>
      <c r="AJU1957" s="593"/>
      <c r="AJV1957" s="593"/>
      <c r="AJW1957" s="593"/>
      <c r="AJX1957" s="593"/>
      <c r="AJY1957" s="593"/>
      <c r="AJZ1957" s="593"/>
      <c r="AKA1957" s="593"/>
      <c r="AKB1957" s="593"/>
      <c r="AKC1957" s="593"/>
      <c r="AKD1957" s="593"/>
      <c r="AKE1957" s="593"/>
      <c r="AKF1957" s="593"/>
      <c r="AKG1957" s="593"/>
      <c r="AKH1957" s="593"/>
      <c r="AKI1957" s="593"/>
      <c r="AKJ1957" s="593"/>
      <c r="AKK1957" s="593"/>
      <c r="AKL1957" s="593"/>
      <c r="AKM1957" s="593"/>
      <c r="AKN1957" s="593"/>
      <c r="AKO1957" s="593"/>
      <c r="AKP1957" s="593"/>
      <c r="AKQ1957" s="593"/>
      <c r="AKR1957" s="593"/>
      <c r="AKS1957" s="593"/>
      <c r="AKT1957" s="593"/>
      <c r="AKU1957" s="593"/>
      <c r="AKV1957" s="593"/>
      <c r="AKW1957" s="593"/>
      <c r="AKX1957" s="593"/>
      <c r="AKY1957" s="593"/>
      <c r="AKZ1957" s="593"/>
      <c r="ALA1957" s="593"/>
      <c r="ALB1957" s="593"/>
      <c r="ALC1957" s="593"/>
      <c r="ALD1957" s="593"/>
      <c r="ALE1957" s="593"/>
      <c r="ALF1957" s="593"/>
      <c r="ALG1957" s="593"/>
      <c r="ALH1957" s="593"/>
      <c r="ALI1957" s="593"/>
      <c r="ALJ1957" s="593"/>
      <c r="ALK1957" s="593"/>
      <c r="ALL1957" s="593"/>
      <c r="ALM1957" s="593"/>
      <c r="ALN1957" s="593"/>
      <c r="ALO1957" s="593"/>
      <c r="ALP1957" s="593"/>
      <c r="ALQ1957" s="593"/>
      <c r="ALR1957" s="593"/>
      <c r="ALS1957" s="593"/>
      <c r="ALT1957" s="593"/>
      <c r="ALU1957" s="593"/>
      <c r="ALV1957" s="593"/>
      <c r="ALW1957" s="593"/>
      <c r="ALX1957" s="593"/>
      <c r="ALY1957" s="593"/>
      <c r="ALZ1957" s="593"/>
      <c r="AMA1957" s="593"/>
      <c r="AMB1957" s="593"/>
      <c r="AMC1957" s="593"/>
      <c r="AMD1957" s="593"/>
      <c r="AME1957" s="593"/>
      <c r="AMF1957" s="593"/>
      <c r="AMG1957" s="593"/>
      <c r="AMH1957" s="593"/>
      <c r="AMI1957" s="593"/>
      <c r="AMJ1957" s="593"/>
      <c r="AMK1957" s="593"/>
      <c r="AML1957" s="593"/>
      <c r="AMM1957" s="593"/>
      <c r="AMN1957" s="593"/>
      <c r="AMO1957" s="593"/>
      <c r="AMP1957" s="593"/>
      <c r="AMQ1957" s="593"/>
      <c r="AMR1957" s="593"/>
      <c r="AMS1957" s="593"/>
      <c r="AMT1957" s="593"/>
      <c r="AMU1957" s="593"/>
      <c r="AMV1957" s="593"/>
      <c r="AMW1957" s="593"/>
      <c r="AMX1957" s="593"/>
      <c r="AMY1957" s="593"/>
      <c r="AMZ1957" s="593"/>
      <c r="ANA1957" s="593"/>
      <c r="ANB1957" s="593"/>
      <c r="ANC1957" s="593"/>
      <c r="AND1957" s="593"/>
      <c r="ANE1957" s="593"/>
      <c r="ANF1957" s="593"/>
      <c r="ANG1957" s="593"/>
      <c r="ANH1957" s="593"/>
      <c r="ANI1957" s="593"/>
      <c r="ANJ1957" s="593"/>
      <c r="ANK1957" s="593"/>
      <c r="ANL1957" s="593"/>
      <c r="ANM1957" s="593"/>
      <c r="ANN1957" s="593"/>
      <c r="ANO1957" s="593"/>
      <c r="ANP1957" s="593"/>
      <c r="ANQ1957" s="593"/>
      <c r="ANR1957" s="593"/>
      <c r="ANS1957" s="593"/>
      <c r="ANT1957" s="593"/>
      <c r="ANU1957" s="593"/>
      <c r="ANV1957" s="593"/>
      <c r="ANW1957" s="593"/>
      <c r="ANX1957" s="593"/>
      <c r="ANY1957" s="593"/>
      <c r="ANZ1957" s="593"/>
      <c r="AOA1957" s="593"/>
      <c r="AOB1957" s="593"/>
      <c r="AOC1957" s="593"/>
      <c r="AOD1957" s="593"/>
      <c r="AOE1957" s="593"/>
      <c r="AOF1957" s="593"/>
      <c r="AOG1957" s="593"/>
      <c r="AOH1957" s="593"/>
      <c r="AOI1957" s="593"/>
      <c r="AOJ1957" s="593"/>
      <c r="AOK1957" s="593"/>
      <c r="AOL1957" s="593"/>
      <c r="AOM1957" s="593"/>
      <c r="AON1957" s="593"/>
      <c r="AOO1957" s="593"/>
      <c r="AOP1957" s="593"/>
      <c r="AOQ1957" s="593"/>
      <c r="AOR1957" s="593"/>
      <c r="AOS1957" s="593"/>
      <c r="AOT1957" s="593"/>
      <c r="AOU1957" s="593"/>
      <c r="AOV1957" s="593"/>
      <c r="AOW1957" s="593"/>
      <c r="AOX1957" s="593"/>
      <c r="AOY1957" s="593"/>
      <c r="AOZ1957" s="593"/>
      <c r="APA1957" s="593"/>
      <c r="APB1957" s="593"/>
      <c r="APC1957" s="593"/>
      <c r="APD1957" s="593"/>
      <c r="APE1957" s="593"/>
      <c r="APF1957" s="593"/>
      <c r="APG1957" s="593"/>
      <c r="APH1957" s="593"/>
      <c r="API1957" s="593"/>
      <c r="APJ1957" s="593"/>
      <c r="APK1957" s="593"/>
      <c r="APL1957" s="593"/>
      <c r="APM1957" s="593"/>
      <c r="APN1957" s="593"/>
      <c r="APO1957" s="593"/>
      <c r="APP1957" s="593"/>
      <c r="APQ1957" s="593"/>
      <c r="APR1957" s="593"/>
      <c r="APS1957" s="593"/>
      <c r="APT1957" s="593"/>
      <c r="APU1957" s="593"/>
      <c r="APV1957" s="593"/>
      <c r="APW1957" s="593"/>
      <c r="APX1957" s="593"/>
      <c r="APY1957" s="593"/>
      <c r="APZ1957" s="593"/>
      <c r="AQA1957" s="593"/>
      <c r="AQB1957" s="593"/>
      <c r="AQC1957" s="593"/>
      <c r="AQD1957" s="593"/>
      <c r="AQE1957" s="593"/>
      <c r="AQF1957" s="593"/>
      <c r="AQG1957" s="593"/>
      <c r="AQH1957" s="593"/>
      <c r="AQI1957" s="593"/>
      <c r="AQJ1957" s="593"/>
      <c r="AQK1957" s="593"/>
      <c r="AQL1957" s="593"/>
      <c r="AQM1957" s="593"/>
      <c r="AQN1957" s="593"/>
      <c r="AQO1957" s="593"/>
      <c r="AQP1957" s="593"/>
      <c r="AQQ1957" s="593"/>
      <c r="AQR1957" s="593"/>
      <c r="AQS1957" s="593"/>
      <c r="AQT1957" s="593"/>
      <c r="AQU1957" s="593"/>
      <c r="AQV1957" s="593"/>
      <c r="AQW1957" s="593"/>
      <c r="AQX1957" s="593"/>
      <c r="AQY1957" s="593"/>
      <c r="AQZ1957" s="593"/>
      <c r="ARA1957" s="593"/>
      <c r="ARB1957" s="593"/>
      <c r="ARC1957" s="593"/>
      <c r="ARD1957" s="593"/>
      <c r="ARE1957" s="593"/>
      <c r="ARF1957" s="593"/>
      <c r="ARG1957" s="593"/>
      <c r="ARH1957" s="593"/>
      <c r="ARI1957" s="593"/>
      <c r="ARJ1957" s="593"/>
      <c r="ARK1957" s="593"/>
      <c r="ARL1957" s="593"/>
      <c r="ARM1957" s="593"/>
      <c r="ARN1957" s="593"/>
      <c r="ARO1957" s="593"/>
      <c r="ARP1957" s="593"/>
      <c r="ARQ1957" s="593"/>
      <c r="ARR1957" s="593"/>
      <c r="ARS1957" s="593"/>
      <c r="ART1957" s="593"/>
      <c r="ARU1957" s="593"/>
      <c r="ARV1957" s="593"/>
      <c r="ARW1957" s="593"/>
      <c r="ARX1957" s="593"/>
      <c r="ARY1957" s="593"/>
      <c r="ARZ1957" s="593"/>
      <c r="ASA1957" s="593"/>
      <c r="ASB1957" s="593"/>
      <c r="ASC1957" s="593"/>
      <c r="ASD1957" s="593"/>
      <c r="ASE1957" s="593"/>
      <c r="ASF1957" s="593"/>
      <c r="ASG1957" s="593"/>
      <c r="ASH1957" s="593"/>
      <c r="ASI1957" s="593"/>
      <c r="ASJ1957" s="593"/>
      <c r="ASK1957" s="593"/>
      <c r="ASL1957" s="593"/>
      <c r="ASM1957" s="593"/>
      <c r="ASN1957" s="593"/>
      <c r="ASO1957" s="593"/>
      <c r="ASP1957" s="593"/>
      <c r="ASQ1957" s="593"/>
      <c r="ASR1957" s="593"/>
      <c r="ASS1957" s="593"/>
      <c r="AST1957" s="593"/>
      <c r="ASU1957" s="593"/>
      <c r="ASV1957" s="593"/>
      <c r="ASW1957" s="593"/>
      <c r="ASX1957" s="593"/>
      <c r="ASY1957" s="593"/>
      <c r="ASZ1957" s="593"/>
      <c r="ATA1957" s="593"/>
      <c r="ATB1957" s="593"/>
      <c r="ATC1957" s="593"/>
      <c r="ATD1957" s="593"/>
      <c r="ATE1957" s="593"/>
      <c r="ATF1957" s="593"/>
      <c r="ATG1957" s="593"/>
      <c r="ATH1957" s="593"/>
      <c r="ATI1957" s="593"/>
      <c r="ATJ1957" s="593"/>
      <c r="ATK1957" s="593"/>
      <c r="ATL1957" s="593"/>
      <c r="ATM1957" s="593"/>
      <c r="ATN1957" s="593"/>
      <c r="ATO1957" s="593"/>
      <c r="ATP1957" s="593"/>
      <c r="ATQ1957" s="593"/>
      <c r="ATR1957" s="593"/>
      <c r="ATS1957" s="593"/>
      <c r="ATT1957" s="593"/>
      <c r="ATU1957" s="593"/>
      <c r="ATV1957" s="593"/>
      <c r="ATW1957" s="593"/>
      <c r="ATX1957" s="593"/>
      <c r="ATY1957" s="593"/>
      <c r="ATZ1957" s="593"/>
      <c r="AUA1957" s="593"/>
      <c r="AUB1957" s="593"/>
      <c r="AUC1957" s="593"/>
      <c r="AUD1957" s="593"/>
      <c r="AUE1957" s="593"/>
      <c r="AUF1957" s="593"/>
      <c r="AUG1957" s="593"/>
      <c r="AUH1957" s="593"/>
      <c r="AUI1957" s="593"/>
      <c r="AUJ1957" s="593"/>
      <c r="AUK1957" s="593"/>
      <c r="AUL1957" s="593"/>
      <c r="AUM1957" s="593"/>
      <c r="AUN1957" s="593"/>
      <c r="AUO1957" s="593"/>
      <c r="AUP1957" s="593"/>
      <c r="AUQ1957" s="593"/>
      <c r="AUR1957" s="593"/>
      <c r="AUS1957" s="593"/>
      <c r="AUT1957" s="593"/>
      <c r="AUU1957" s="593"/>
      <c r="AUV1957" s="593"/>
      <c r="AUW1957" s="593"/>
      <c r="AUX1957" s="593"/>
      <c r="AUY1957" s="593"/>
      <c r="AUZ1957" s="593"/>
      <c r="AVA1957" s="593"/>
      <c r="AVB1957" s="593"/>
      <c r="AVC1957" s="593"/>
      <c r="AVD1957" s="593"/>
      <c r="AVE1957" s="593"/>
      <c r="AVF1957" s="593"/>
      <c r="AVG1957" s="593"/>
      <c r="AVH1957" s="593"/>
      <c r="AVI1957" s="593"/>
      <c r="AVJ1957" s="593"/>
      <c r="AVK1957" s="593"/>
    </row>
    <row r="1958" spans="1:1259">
      <c r="A1958" s="715"/>
      <c r="B1958" s="564"/>
      <c r="C1958" s="564"/>
      <c r="D1958" s="676" t="s">
        <v>1067</v>
      </c>
      <c r="E1958" s="524"/>
      <c r="F1958" s="665" t="s">
        <v>1152</v>
      </c>
      <c r="G1958" s="676">
        <v>2022</v>
      </c>
      <c r="H1958" s="665">
        <v>4</v>
      </c>
      <c r="I1958" s="687"/>
      <c r="J1958" s="666"/>
      <c r="K1958" s="676" t="s">
        <v>1649</v>
      </c>
      <c r="L1958" s="677" t="s">
        <v>1578</v>
      </c>
      <c r="M1958" s="677">
        <v>44468</v>
      </c>
      <c r="N1958" s="677" t="s">
        <v>1605</v>
      </c>
      <c r="O1958" s="677"/>
      <c r="P1958" s="666">
        <v>44658</v>
      </c>
      <c r="Q1958" s="666"/>
      <c r="R1958" s="666"/>
      <c r="S1958" s="665" t="s">
        <v>1580</v>
      </c>
      <c r="T1958" s="665">
        <v>60</v>
      </c>
      <c r="U1958" s="665" t="s">
        <v>1650</v>
      </c>
      <c r="V1958" s="665" t="s">
        <v>1591</v>
      </c>
      <c r="W1958" s="678">
        <v>400</v>
      </c>
      <c r="X1958" s="551">
        <v>9984</v>
      </c>
      <c r="Y1958" s="693">
        <v>3993600</v>
      </c>
      <c r="Z1958" s="667">
        <v>0.48</v>
      </c>
      <c r="AA1958" s="682">
        <f>Y1958*Z1958</f>
        <v>1916928</v>
      </c>
      <c r="AB1958" s="521"/>
      <c r="AC1958" s="668">
        <v>0</v>
      </c>
      <c r="AD1958" s="676"/>
      <c r="AE1958" s="669"/>
      <c r="AF1958" s="695">
        <f>AA1958+AD1958+AE1958</f>
        <v>1916928</v>
      </c>
      <c r="AG1958" s="665" t="s">
        <v>47</v>
      </c>
      <c r="AH1958" s="641"/>
      <c r="AI1958" s="676">
        <v>75</v>
      </c>
      <c r="AJ1958" s="665" t="s">
        <v>1597</v>
      </c>
      <c r="AK1958" s="676" t="s">
        <v>1075</v>
      </c>
      <c r="AL1958" s="696">
        <v>21075</v>
      </c>
      <c r="AM1958" s="665" t="s">
        <v>52</v>
      </c>
      <c r="AN1958" s="665" t="s">
        <v>50</v>
      </c>
      <c r="AO1958" s="665"/>
      <c r="AP1958" s="676" t="s">
        <v>92</v>
      </c>
      <c r="AQ1958" s="676" t="s">
        <v>37</v>
      </c>
      <c r="AR1958" s="676"/>
      <c r="AS1958" s="523" t="s">
        <v>1077</v>
      </c>
      <c r="AT1958" s="523"/>
      <c r="AU1958" s="523"/>
      <c r="AV1958" s="674"/>
      <c r="AW1958" s="673" t="str">
        <f>U1958</f>
        <v>30390256F</v>
      </c>
      <c r="AX1958" s="673" cm="1">
        <f t="array" ref="AX1958">SUM(MID(0&amp;AW1958,LARGE(INDEX(ISNUMBER(--MID(AW1958,ROW($1:$8),1))*ROW($1:$8),),ROW($1:$8))+1,1)*10^ROW($1:$8)/10)</f>
        <v>30390256</v>
      </c>
      <c r="AY1958" s="673" t="str">
        <f>VLOOKUP($AX1958,'Item Master Data'!$A:$F,3,FALSE)</f>
        <v>T400H</v>
      </c>
      <c r="AZ1958" s="673">
        <f>VLOOKUP($AX1958,'Item Master Data'!$A:$F,6,FALSE)</f>
        <v>400</v>
      </c>
      <c r="BA1958" s="673">
        <f>X1958/BB1958</f>
        <v>384</v>
      </c>
      <c r="BB1958" s="673">
        <f>VLOOKUP(AX1958,'Item Master Data'!$A:$G,7,FALSE)</f>
        <v>26</v>
      </c>
      <c r="BC1958" s="673"/>
      <c r="BD1958" s="673">
        <f>W1958-AZ1958</f>
        <v>0</v>
      </c>
      <c r="BE1958" s="593"/>
      <c r="BF1958" s="593"/>
      <c r="BG1958" s="593"/>
      <c r="BH1958" s="593"/>
      <c r="BI1958" s="593"/>
      <c r="BJ1958" s="593"/>
      <c r="BK1958" s="593"/>
      <c r="BL1958" s="593"/>
      <c r="BM1958" s="593"/>
      <c r="BN1958" s="593"/>
      <c r="BO1958" s="593"/>
      <c r="BP1958" s="593"/>
      <c r="BQ1958" s="593"/>
      <c r="BR1958" s="593"/>
      <c r="BS1958" s="593"/>
      <c r="BT1958" s="593"/>
      <c r="BU1958" s="593"/>
      <c r="BV1958" s="593"/>
      <c r="BW1958" s="593"/>
      <c r="BX1958" s="593"/>
      <c r="BY1958" s="593"/>
      <c r="BZ1958" s="593"/>
      <c r="CA1958" s="593"/>
      <c r="CB1958" s="593"/>
      <c r="CC1958" s="593"/>
      <c r="CD1958" s="593"/>
      <c r="CE1958" s="593"/>
      <c r="CF1958" s="593"/>
      <c r="CG1958" s="593"/>
      <c r="CH1958" s="593"/>
      <c r="CI1958" s="593"/>
      <c r="CJ1958" s="593"/>
      <c r="CK1958" s="593"/>
      <c r="CL1958" s="593"/>
      <c r="CM1958" s="593"/>
      <c r="CN1958" s="593"/>
      <c r="CO1958" s="593"/>
      <c r="CP1958" s="593"/>
      <c r="CQ1958" s="593"/>
      <c r="CR1958" s="593"/>
      <c r="CS1958" s="593"/>
      <c r="CT1958" s="593"/>
      <c r="CU1958" s="593"/>
      <c r="CV1958" s="593"/>
      <c r="CW1958" s="593"/>
      <c r="CX1958" s="593"/>
      <c r="CY1958" s="593"/>
      <c r="CZ1958" s="593"/>
      <c r="DA1958" s="593"/>
      <c r="DB1958" s="593"/>
      <c r="DC1958" s="593"/>
      <c r="DD1958" s="593"/>
      <c r="DE1958" s="593"/>
      <c r="DF1958" s="593"/>
      <c r="DG1958" s="593"/>
      <c r="DH1958" s="593"/>
      <c r="DI1958" s="593"/>
      <c r="DJ1958" s="593"/>
      <c r="DK1958" s="593"/>
      <c r="DL1958" s="593"/>
      <c r="DM1958" s="593"/>
      <c r="DN1958" s="593"/>
      <c r="DO1958" s="593"/>
      <c r="DP1958" s="593"/>
      <c r="DQ1958" s="593"/>
      <c r="DR1958" s="593"/>
      <c r="DS1958" s="593"/>
      <c r="DT1958" s="593"/>
      <c r="DU1958" s="593"/>
      <c r="DV1958" s="593"/>
      <c r="DW1958" s="593"/>
      <c r="DX1958" s="593"/>
      <c r="DY1958" s="593"/>
      <c r="DZ1958" s="593"/>
      <c r="EA1958" s="593"/>
      <c r="EB1958" s="593"/>
      <c r="EC1958" s="593"/>
      <c r="ED1958" s="593"/>
      <c r="EE1958" s="593"/>
      <c r="EF1958" s="593"/>
      <c r="EG1958" s="593"/>
      <c r="EH1958" s="593"/>
      <c r="EI1958" s="593"/>
      <c r="EJ1958" s="593"/>
      <c r="EK1958" s="593"/>
      <c r="EL1958" s="593"/>
      <c r="EM1958" s="593"/>
      <c r="EN1958" s="593"/>
      <c r="EO1958" s="593"/>
      <c r="EP1958" s="593"/>
      <c r="EQ1958" s="593"/>
      <c r="ER1958" s="593"/>
      <c r="ES1958" s="593"/>
      <c r="ET1958" s="593"/>
      <c r="EU1958" s="593"/>
      <c r="EV1958" s="593"/>
      <c r="EW1958" s="593"/>
      <c r="EX1958" s="593"/>
      <c r="EY1958" s="593"/>
      <c r="EZ1958" s="593"/>
      <c r="FA1958" s="593"/>
      <c r="FB1958" s="593"/>
      <c r="FC1958" s="593"/>
      <c r="FD1958" s="593"/>
      <c r="FE1958" s="593"/>
      <c r="FF1958" s="593"/>
      <c r="FG1958" s="593"/>
      <c r="FH1958" s="593"/>
      <c r="FI1958" s="593"/>
      <c r="FJ1958" s="593"/>
      <c r="FK1958" s="593"/>
      <c r="FL1958" s="593"/>
      <c r="FM1958" s="593"/>
      <c r="FN1958" s="593"/>
      <c r="FO1958" s="593"/>
      <c r="FP1958" s="593"/>
      <c r="FQ1958" s="593"/>
      <c r="FR1958" s="593"/>
      <c r="FS1958" s="593"/>
      <c r="FT1958" s="593"/>
      <c r="FU1958" s="593"/>
      <c r="FV1958" s="593"/>
      <c r="FW1958" s="593"/>
      <c r="FX1958" s="593"/>
      <c r="FY1958" s="593"/>
      <c r="FZ1958" s="593"/>
      <c r="GA1958" s="593"/>
      <c r="GB1958" s="593"/>
      <c r="GC1958" s="593"/>
      <c r="GD1958" s="593"/>
      <c r="GE1958" s="593"/>
      <c r="GF1958" s="593"/>
      <c r="GG1958" s="593"/>
      <c r="GH1958" s="593"/>
      <c r="GI1958" s="593"/>
      <c r="GJ1958" s="593"/>
      <c r="GK1958" s="593"/>
      <c r="GL1958" s="593"/>
      <c r="GM1958" s="593"/>
      <c r="GN1958" s="593"/>
      <c r="GO1958" s="593"/>
      <c r="GP1958" s="593"/>
      <c r="GQ1958" s="593"/>
      <c r="GR1958" s="593"/>
      <c r="GS1958" s="593"/>
      <c r="GT1958" s="593"/>
      <c r="GU1958" s="593"/>
      <c r="GV1958" s="593"/>
      <c r="GW1958" s="593"/>
      <c r="GX1958" s="593"/>
      <c r="GY1958" s="593"/>
      <c r="GZ1958" s="593"/>
      <c r="HA1958" s="593"/>
      <c r="HB1958" s="593"/>
      <c r="HC1958" s="593"/>
      <c r="HD1958" s="593"/>
      <c r="HE1958" s="593"/>
      <c r="HF1958" s="593"/>
      <c r="HG1958" s="593"/>
      <c r="HH1958" s="593"/>
      <c r="HI1958" s="593"/>
      <c r="HJ1958" s="593"/>
      <c r="HK1958" s="593"/>
      <c r="HL1958" s="593"/>
      <c r="HM1958" s="593"/>
      <c r="HN1958" s="593"/>
      <c r="HO1958" s="593"/>
      <c r="HP1958" s="593"/>
      <c r="HQ1958" s="593"/>
      <c r="HR1958" s="593"/>
      <c r="HS1958" s="593"/>
      <c r="HT1958" s="593"/>
      <c r="HU1958" s="593"/>
      <c r="HV1958" s="593"/>
      <c r="HW1958" s="593"/>
      <c r="HX1958" s="593"/>
      <c r="HY1958" s="593"/>
      <c r="HZ1958" s="593"/>
      <c r="IA1958" s="593"/>
      <c r="IB1958" s="593"/>
      <c r="IC1958" s="593"/>
      <c r="ID1958" s="593"/>
      <c r="IE1958" s="593"/>
      <c r="IF1958" s="593"/>
      <c r="IG1958" s="593"/>
      <c r="IH1958" s="593"/>
      <c r="II1958" s="593"/>
      <c r="IJ1958" s="593"/>
      <c r="IK1958" s="593"/>
      <c r="IL1958" s="593"/>
      <c r="IM1958" s="593"/>
      <c r="IN1958" s="593"/>
      <c r="IO1958" s="593"/>
      <c r="IP1958" s="593"/>
      <c r="IQ1958" s="593"/>
      <c r="IR1958" s="593"/>
      <c r="IS1958" s="593"/>
      <c r="IT1958" s="593"/>
      <c r="IU1958" s="593"/>
      <c r="IV1958" s="593"/>
      <c r="IW1958" s="593"/>
      <c r="IX1958" s="593"/>
      <c r="IY1958" s="593"/>
      <c r="IZ1958" s="593"/>
      <c r="JA1958" s="593"/>
      <c r="JB1958" s="593"/>
      <c r="JC1958" s="593"/>
      <c r="JD1958" s="593"/>
      <c r="JE1958" s="593"/>
      <c r="JF1958" s="593"/>
      <c r="JG1958" s="593"/>
      <c r="JH1958" s="593"/>
      <c r="JI1958" s="593"/>
      <c r="JJ1958" s="593"/>
      <c r="JK1958" s="593"/>
      <c r="JL1958" s="593"/>
      <c r="JM1958" s="593"/>
      <c r="JN1958" s="593"/>
      <c r="JO1958" s="593"/>
      <c r="JP1958" s="593"/>
      <c r="JQ1958" s="593"/>
      <c r="JR1958" s="593"/>
      <c r="JS1958" s="593"/>
      <c r="JT1958" s="593"/>
      <c r="JU1958" s="593"/>
      <c r="JV1958" s="593"/>
      <c r="JW1958" s="593"/>
      <c r="JX1958" s="593"/>
      <c r="JY1958" s="593"/>
      <c r="JZ1958" s="593"/>
      <c r="KA1958" s="593"/>
      <c r="KB1958" s="593"/>
      <c r="KC1958" s="593"/>
      <c r="KD1958" s="593"/>
      <c r="KE1958" s="593"/>
      <c r="KF1958" s="593"/>
      <c r="KG1958" s="593"/>
      <c r="KH1958" s="593"/>
      <c r="KI1958" s="593"/>
      <c r="KJ1958" s="593"/>
      <c r="KK1958" s="593"/>
      <c r="KL1958" s="593"/>
      <c r="KM1958" s="593"/>
      <c r="KN1958" s="593"/>
      <c r="KO1958" s="593"/>
      <c r="KP1958" s="593"/>
      <c r="KQ1958" s="593"/>
      <c r="KR1958" s="593"/>
      <c r="KS1958" s="593"/>
      <c r="KT1958" s="593"/>
      <c r="KU1958" s="593"/>
      <c r="KV1958" s="593"/>
      <c r="KW1958" s="593"/>
      <c r="KX1958" s="593"/>
      <c r="KY1958" s="593"/>
      <c r="KZ1958" s="593"/>
      <c r="LA1958" s="593"/>
      <c r="LB1958" s="593"/>
      <c r="LC1958" s="593"/>
      <c r="LD1958" s="593"/>
      <c r="LE1958" s="593"/>
      <c r="LF1958" s="593"/>
      <c r="LG1958" s="593"/>
      <c r="LH1958" s="593"/>
      <c r="LI1958" s="593"/>
      <c r="LJ1958" s="593"/>
      <c r="LK1958" s="593"/>
      <c r="LL1958" s="593"/>
      <c r="LM1958" s="593"/>
      <c r="LN1958" s="593"/>
      <c r="LO1958" s="593"/>
      <c r="LP1958" s="593"/>
      <c r="LQ1958" s="593"/>
      <c r="LR1958" s="593"/>
      <c r="LS1958" s="593"/>
      <c r="LT1958" s="593"/>
      <c r="LU1958" s="593"/>
      <c r="LV1958" s="593"/>
      <c r="LW1958" s="593"/>
      <c r="LX1958" s="593"/>
      <c r="LY1958" s="593"/>
      <c r="LZ1958" s="593"/>
      <c r="MA1958" s="593"/>
      <c r="MB1958" s="593"/>
      <c r="MC1958" s="593"/>
      <c r="MD1958" s="593"/>
      <c r="ME1958" s="593"/>
      <c r="MF1958" s="593"/>
      <c r="MG1958" s="593"/>
      <c r="MH1958" s="593"/>
      <c r="MI1958" s="593"/>
      <c r="MJ1958" s="593"/>
      <c r="MK1958" s="593"/>
      <c r="ML1958" s="593"/>
      <c r="MM1958" s="593"/>
      <c r="MN1958" s="593"/>
      <c r="MO1958" s="593"/>
      <c r="MP1958" s="593"/>
      <c r="MQ1958" s="593"/>
      <c r="MR1958" s="593"/>
      <c r="MS1958" s="593"/>
      <c r="MT1958" s="593"/>
      <c r="MU1958" s="593"/>
      <c r="MV1958" s="593"/>
      <c r="MW1958" s="593"/>
      <c r="MX1958" s="593"/>
      <c r="MY1958" s="593"/>
      <c r="MZ1958" s="593"/>
      <c r="NA1958" s="593"/>
      <c r="NB1958" s="593"/>
      <c r="NC1958" s="593"/>
      <c r="ND1958" s="593"/>
      <c r="NE1958" s="593"/>
      <c r="NF1958" s="593"/>
      <c r="NG1958" s="593"/>
      <c r="NH1958" s="593"/>
      <c r="NI1958" s="593"/>
      <c r="NJ1958" s="593"/>
      <c r="NK1958" s="593"/>
      <c r="NL1958" s="593"/>
      <c r="NM1958" s="593"/>
      <c r="NN1958" s="593"/>
      <c r="NO1958" s="593"/>
      <c r="NP1958" s="593"/>
      <c r="NQ1958" s="593"/>
      <c r="NR1958" s="593"/>
      <c r="NS1958" s="593"/>
      <c r="NT1958" s="593"/>
      <c r="NU1958" s="593"/>
      <c r="NV1958" s="593"/>
      <c r="NW1958" s="593"/>
      <c r="NX1958" s="593"/>
      <c r="NY1958" s="593"/>
      <c r="NZ1958" s="593"/>
      <c r="OA1958" s="593"/>
      <c r="OB1958" s="593"/>
      <c r="OC1958" s="593"/>
      <c r="OD1958" s="593"/>
      <c r="OE1958" s="593"/>
      <c r="OF1958" s="593"/>
      <c r="OG1958" s="593"/>
      <c r="OH1958" s="593"/>
      <c r="OI1958" s="593"/>
      <c r="OJ1958" s="593"/>
      <c r="OK1958" s="593"/>
      <c r="OL1958" s="593"/>
      <c r="OM1958" s="593"/>
      <c r="ON1958" s="593"/>
      <c r="OO1958" s="593"/>
      <c r="OP1958" s="593"/>
      <c r="OQ1958" s="593"/>
      <c r="OR1958" s="593"/>
      <c r="OS1958" s="593"/>
      <c r="OT1958" s="593"/>
      <c r="OU1958" s="593"/>
      <c r="OV1958" s="593"/>
      <c r="OW1958" s="593"/>
      <c r="OX1958" s="593"/>
      <c r="OY1958" s="593"/>
      <c r="OZ1958" s="593"/>
      <c r="PA1958" s="593"/>
      <c r="PB1958" s="593"/>
      <c r="PC1958" s="593"/>
      <c r="PD1958" s="593"/>
      <c r="PE1958" s="593"/>
      <c r="PF1958" s="593"/>
      <c r="PG1958" s="593"/>
      <c r="PH1958" s="593"/>
      <c r="PI1958" s="593"/>
      <c r="PJ1958" s="593"/>
      <c r="PK1958" s="593"/>
      <c r="PL1958" s="593"/>
      <c r="PM1958" s="593"/>
      <c r="PN1958" s="593"/>
      <c r="PO1958" s="593"/>
      <c r="PP1958" s="593"/>
      <c r="PQ1958" s="593"/>
      <c r="PR1958" s="593"/>
      <c r="PS1958" s="593"/>
      <c r="PT1958" s="593"/>
      <c r="PU1958" s="593"/>
      <c r="PV1958" s="593"/>
      <c r="PW1958" s="593"/>
      <c r="PX1958" s="593"/>
      <c r="PY1958" s="593"/>
      <c r="PZ1958" s="593"/>
      <c r="QA1958" s="593"/>
      <c r="QB1958" s="593"/>
      <c r="QC1958" s="593"/>
      <c r="QD1958" s="593"/>
      <c r="QE1958" s="593"/>
      <c r="QF1958" s="593"/>
      <c r="QG1958" s="593"/>
      <c r="QH1958" s="593"/>
      <c r="QI1958" s="593"/>
      <c r="QJ1958" s="593"/>
      <c r="QK1958" s="593"/>
      <c r="QL1958" s="593"/>
      <c r="QM1958" s="593"/>
      <c r="QN1958" s="593"/>
      <c r="QO1958" s="593"/>
      <c r="QP1958" s="593"/>
      <c r="QQ1958" s="593"/>
      <c r="QR1958" s="593"/>
      <c r="QS1958" s="593"/>
      <c r="QT1958" s="593"/>
      <c r="QU1958" s="593"/>
      <c r="QV1958" s="593"/>
      <c r="QW1958" s="593"/>
      <c r="QX1958" s="593"/>
      <c r="QY1958" s="593"/>
      <c r="QZ1958" s="593"/>
      <c r="RA1958" s="593"/>
      <c r="RB1958" s="593"/>
      <c r="RC1958" s="593"/>
      <c r="RD1958" s="593"/>
      <c r="RE1958" s="593"/>
      <c r="RF1958" s="593"/>
      <c r="RG1958" s="593"/>
      <c r="RH1958" s="593"/>
      <c r="RI1958" s="593"/>
      <c r="RJ1958" s="593"/>
      <c r="RK1958" s="593"/>
      <c r="RL1958" s="593"/>
      <c r="RM1958" s="593"/>
      <c r="RN1958" s="593"/>
      <c r="RO1958" s="593"/>
      <c r="RP1958" s="593"/>
      <c r="RQ1958" s="593"/>
      <c r="RR1958" s="593"/>
      <c r="RS1958" s="593"/>
      <c r="RT1958" s="593"/>
      <c r="RU1958" s="593"/>
      <c r="RV1958" s="593"/>
      <c r="RW1958" s="593"/>
      <c r="RX1958" s="593"/>
      <c r="RY1958" s="593"/>
      <c r="RZ1958" s="593"/>
      <c r="SA1958" s="593"/>
      <c r="SB1958" s="593"/>
      <c r="SC1958" s="593"/>
      <c r="SD1958" s="593"/>
      <c r="SE1958" s="593"/>
      <c r="SF1958" s="593"/>
      <c r="SG1958" s="593"/>
      <c r="SH1958" s="593"/>
      <c r="SI1958" s="593"/>
      <c r="SJ1958" s="593"/>
      <c r="SK1958" s="593"/>
      <c r="SL1958" s="593"/>
      <c r="SM1958" s="593"/>
      <c r="SN1958" s="593"/>
      <c r="SO1958" s="593"/>
      <c r="SP1958" s="593"/>
      <c r="SQ1958" s="593"/>
      <c r="SR1958" s="593"/>
      <c r="SS1958" s="593"/>
      <c r="ST1958" s="593"/>
      <c r="SU1958" s="593"/>
      <c r="SV1958" s="593"/>
      <c r="SW1958" s="593"/>
      <c r="SX1958" s="593"/>
      <c r="SY1958" s="593"/>
      <c r="SZ1958" s="593"/>
      <c r="TA1958" s="593"/>
      <c r="TB1958" s="593"/>
      <c r="TC1958" s="593"/>
      <c r="TD1958" s="593"/>
      <c r="TE1958" s="593"/>
      <c r="TF1958" s="593"/>
      <c r="TG1958" s="593"/>
      <c r="TH1958" s="593"/>
      <c r="TI1958" s="593"/>
      <c r="TJ1958" s="593"/>
      <c r="TK1958" s="593"/>
      <c r="TL1958" s="593"/>
      <c r="TM1958" s="593"/>
      <c r="TN1958" s="593"/>
      <c r="TO1958" s="593"/>
      <c r="TP1958" s="593"/>
      <c r="TQ1958" s="593"/>
      <c r="TR1958" s="593"/>
      <c r="TS1958" s="593"/>
      <c r="TT1958" s="593"/>
      <c r="TU1958" s="593"/>
      <c r="TV1958" s="593"/>
      <c r="TW1958" s="593"/>
      <c r="TX1958" s="593"/>
      <c r="TY1958" s="593"/>
      <c r="TZ1958" s="593"/>
      <c r="UA1958" s="593"/>
      <c r="UB1958" s="593"/>
      <c r="UC1958" s="593"/>
      <c r="UD1958" s="593"/>
      <c r="UE1958" s="593"/>
      <c r="UF1958" s="593"/>
      <c r="UG1958" s="593"/>
      <c r="UH1958" s="593"/>
      <c r="UI1958" s="593"/>
      <c r="UJ1958" s="593"/>
      <c r="UK1958" s="593"/>
      <c r="UL1958" s="593"/>
      <c r="UM1958" s="593"/>
      <c r="UN1958" s="593"/>
      <c r="UO1958" s="593"/>
      <c r="UP1958" s="593"/>
      <c r="UQ1958" s="593"/>
      <c r="UR1958" s="593"/>
      <c r="US1958" s="593"/>
      <c r="UT1958" s="593"/>
      <c r="UU1958" s="593"/>
      <c r="UV1958" s="593"/>
      <c r="UW1958" s="593"/>
      <c r="UX1958" s="593"/>
      <c r="UY1958" s="593"/>
      <c r="UZ1958" s="593"/>
      <c r="VA1958" s="593"/>
      <c r="VB1958" s="593"/>
      <c r="VC1958" s="593"/>
      <c r="VD1958" s="593"/>
      <c r="VE1958" s="593"/>
      <c r="VF1958" s="593"/>
      <c r="VG1958" s="593"/>
      <c r="VH1958" s="593"/>
      <c r="VI1958" s="593"/>
      <c r="VJ1958" s="593"/>
      <c r="VK1958" s="593"/>
      <c r="VL1958" s="593"/>
      <c r="VM1958" s="593"/>
      <c r="VN1958" s="593"/>
      <c r="VO1958" s="593"/>
      <c r="VP1958" s="593"/>
      <c r="VQ1958" s="593"/>
      <c r="VR1958" s="593"/>
      <c r="VS1958" s="593"/>
      <c r="VT1958" s="593"/>
      <c r="VU1958" s="593"/>
      <c r="VV1958" s="593"/>
      <c r="VW1958" s="593"/>
      <c r="VX1958" s="593"/>
      <c r="VY1958" s="593"/>
      <c r="VZ1958" s="593"/>
      <c r="WA1958" s="593"/>
      <c r="WB1958" s="593"/>
      <c r="WC1958" s="593"/>
      <c r="WD1958" s="593"/>
      <c r="WE1958" s="593"/>
      <c r="WF1958" s="593"/>
      <c r="WG1958" s="593"/>
      <c r="WH1958" s="593"/>
      <c r="WI1958" s="593"/>
      <c r="WJ1958" s="593"/>
      <c r="WK1958" s="593"/>
      <c r="WL1958" s="593"/>
      <c r="WM1958" s="593"/>
      <c r="WN1958" s="593"/>
      <c r="WO1958" s="593"/>
      <c r="WP1958" s="593"/>
      <c r="WQ1958" s="593"/>
      <c r="WR1958" s="593"/>
      <c r="WS1958" s="593"/>
      <c r="WT1958" s="593"/>
      <c r="WU1958" s="593"/>
      <c r="WV1958" s="593"/>
      <c r="WW1958" s="593"/>
      <c r="WX1958" s="593"/>
      <c r="WY1958" s="593"/>
      <c r="WZ1958" s="593"/>
      <c r="XA1958" s="593"/>
      <c r="XB1958" s="593"/>
      <c r="XC1958" s="593"/>
      <c r="XD1958" s="593"/>
      <c r="XE1958" s="593"/>
      <c r="XF1958" s="593"/>
      <c r="XG1958" s="593"/>
      <c r="XH1958" s="593"/>
      <c r="XI1958" s="593"/>
      <c r="XJ1958" s="593"/>
      <c r="XK1958" s="593"/>
      <c r="XL1958" s="593"/>
      <c r="XM1958" s="593"/>
      <c r="XN1958" s="593"/>
      <c r="XO1958" s="593"/>
      <c r="XP1958" s="593"/>
      <c r="XQ1958" s="593"/>
      <c r="XR1958" s="593"/>
      <c r="XS1958" s="593"/>
      <c r="XT1958" s="593"/>
      <c r="XU1958" s="593"/>
      <c r="XV1958" s="593"/>
      <c r="XW1958" s="593"/>
      <c r="XX1958" s="593"/>
      <c r="XY1958" s="593"/>
      <c r="XZ1958" s="593"/>
      <c r="YA1958" s="593"/>
      <c r="YB1958" s="593"/>
      <c r="YC1958" s="593"/>
      <c r="YD1958" s="593"/>
      <c r="YE1958" s="593"/>
      <c r="YF1958" s="593"/>
      <c r="YG1958" s="593"/>
      <c r="YH1958" s="593"/>
      <c r="YI1958" s="593"/>
      <c r="YJ1958" s="593"/>
      <c r="YK1958" s="593"/>
      <c r="YL1958" s="593"/>
      <c r="YM1958" s="593"/>
      <c r="YN1958" s="593"/>
      <c r="YO1958" s="593"/>
      <c r="YP1958" s="593"/>
      <c r="YQ1958" s="593"/>
      <c r="YR1958" s="593"/>
      <c r="YS1958" s="593"/>
      <c r="YT1958" s="593"/>
      <c r="YU1958" s="593"/>
      <c r="YV1958" s="593"/>
      <c r="YW1958" s="593"/>
      <c r="YX1958" s="593"/>
      <c r="YY1958" s="593"/>
      <c r="YZ1958" s="593"/>
      <c r="ZA1958" s="593"/>
      <c r="ZB1958" s="593"/>
      <c r="ZC1958" s="593"/>
      <c r="ZD1958" s="593"/>
      <c r="ZE1958" s="593"/>
      <c r="ZF1958" s="593"/>
      <c r="ZG1958" s="593"/>
      <c r="ZH1958" s="593"/>
      <c r="ZI1958" s="593"/>
      <c r="ZJ1958" s="593"/>
      <c r="ZK1958" s="593"/>
      <c r="ZL1958" s="593"/>
      <c r="ZM1958" s="593"/>
      <c r="ZN1958" s="593"/>
      <c r="ZO1958" s="593"/>
      <c r="ZP1958" s="593"/>
      <c r="ZQ1958" s="593"/>
      <c r="ZR1958" s="593"/>
      <c r="ZS1958" s="593"/>
      <c r="ZT1958" s="593"/>
      <c r="ZU1958" s="593"/>
      <c r="ZV1958" s="593"/>
      <c r="ZW1958" s="593"/>
      <c r="ZX1958" s="593"/>
      <c r="ZY1958" s="593"/>
      <c r="ZZ1958" s="593"/>
      <c r="AAA1958" s="593"/>
      <c r="AAB1958" s="593"/>
      <c r="AAC1958" s="593"/>
      <c r="AAD1958" s="593"/>
      <c r="AAE1958" s="593"/>
      <c r="AAF1958" s="593"/>
      <c r="AAG1958" s="593"/>
      <c r="AAH1958" s="593"/>
      <c r="AAI1958" s="593"/>
      <c r="AAJ1958" s="593"/>
      <c r="AAK1958" s="593"/>
      <c r="AAL1958" s="593"/>
      <c r="AAM1958" s="593"/>
      <c r="AAN1958" s="593"/>
      <c r="AAO1958" s="593"/>
      <c r="AAP1958" s="593"/>
      <c r="AAQ1958" s="593"/>
      <c r="AAR1958" s="593"/>
      <c r="AAS1958" s="593"/>
      <c r="AAT1958" s="593"/>
      <c r="AAU1958" s="593"/>
      <c r="AAV1958" s="593"/>
      <c r="AAW1958" s="593"/>
      <c r="AAX1958" s="593"/>
      <c r="AAY1958" s="593"/>
      <c r="AAZ1958" s="593"/>
      <c r="ABA1958" s="593"/>
      <c r="ABB1958" s="593"/>
      <c r="ABC1958" s="593"/>
      <c r="ABD1958" s="593"/>
      <c r="ABE1958" s="593"/>
      <c r="ABF1958" s="593"/>
      <c r="ABG1958" s="593"/>
      <c r="ABH1958" s="593"/>
      <c r="ABI1958" s="593"/>
      <c r="ABJ1958" s="593"/>
      <c r="ABK1958" s="593"/>
      <c r="ABL1958" s="593"/>
      <c r="ABM1958" s="593"/>
      <c r="ABN1958" s="593"/>
      <c r="ABO1958" s="593"/>
      <c r="ABP1958" s="593"/>
      <c r="ABQ1958" s="593"/>
      <c r="ABR1958" s="593"/>
      <c r="ABS1958" s="593"/>
      <c r="ABT1958" s="593"/>
      <c r="ABU1958" s="593"/>
      <c r="ABV1958" s="593"/>
      <c r="ABW1958" s="593"/>
      <c r="ABX1958" s="593"/>
      <c r="ABY1958" s="593"/>
      <c r="ABZ1958" s="593"/>
      <c r="ACA1958" s="593"/>
      <c r="ACB1958" s="593"/>
      <c r="ACC1958" s="593"/>
      <c r="ACD1958" s="593"/>
      <c r="ACE1958" s="593"/>
      <c r="ACF1958" s="593"/>
      <c r="ACG1958" s="593"/>
      <c r="ACH1958" s="593"/>
      <c r="ACI1958" s="593"/>
      <c r="ACJ1958" s="593"/>
      <c r="ACK1958" s="593"/>
      <c r="ACL1958" s="593"/>
      <c r="ACM1958" s="593"/>
      <c r="ACN1958" s="593"/>
      <c r="ACO1958" s="593"/>
      <c r="ACP1958" s="593"/>
      <c r="ACQ1958" s="593"/>
      <c r="ACR1958" s="593"/>
      <c r="ACS1958" s="593"/>
      <c r="ACT1958" s="593"/>
      <c r="ACU1958" s="593"/>
      <c r="ACV1958" s="593"/>
      <c r="ACW1958" s="593"/>
      <c r="ACX1958" s="593"/>
      <c r="ACY1958" s="593"/>
      <c r="ACZ1958" s="593"/>
      <c r="ADA1958" s="593"/>
      <c r="ADB1958" s="593"/>
      <c r="ADC1958" s="593"/>
      <c r="ADD1958" s="593"/>
      <c r="ADE1958" s="593"/>
      <c r="ADF1958" s="593"/>
      <c r="ADG1958" s="593"/>
      <c r="ADH1958" s="593"/>
      <c r="ADI1958" s="593"/>
      <c r="ADJ1958" s="593"/>
      <c r="ADK1958" s="593"/>
      <c r="ADL1958" s="593"/>
      <c r="ADM1958" s="593"/>
      <c r="ADN1958" s="593"/>
      <c r="ADO1958" s="593"/>
      <c r="ADP1958" s="593"/>
      <c r="ADQ1958" s="593"/>
      <c r="ADR1958" s="593"/>
      <c r="ADS1958" s="593"/>
      <c r="ADT1958" s="593"/>
      <c r="ADU1958" s="593"/>
      <c r="ADV1958" s="593"/>
      <c r="ADW1958" s="593"/>
      <c r="ADX1958" s="593"/>
      <c r="ADY1958" s="593"/>
      <c r="ADZ1958" s="593"/>
      <c r="AEA1958" s="593"/>
      <c r="AEB1958" s="593"/>
      <c r="AEC1958" s="593"/>
      <c r="AED1958" s="593"/>
      <c r="AEE1958" s="593"/>
      <c r="AEF1958" s="593"/>
      <c r="AEG1958" s="593"/>
      <c r="AEH1958" s="593"/>
      <c r="AEI1958" s="593"/>
      <c r="AEJ1958" s="593"/>
      <c r="AEK1958" s="593"/>
      <c r="AEL1958" s="593"/>
      <c r="AEM1958" s="593"/>
      <c r="AEN1958" s="593"/>
      <c r="AEO1958" s="593"/>
      <c r="AEP1958" s="593"/>
      <c r="AEQ1958" s="593"/>
      <c r="AER1958" s="593"/>
      <c r="AES1958" s="593"/>
      <c r="AET1958" s="593"/>
      <c r="AEU1958" s="593"/>
      <c r="AEV1958" s="593"/>
      <c r="AEW1958" s="593"/>
      <c r="AEX1958" s="593"/>
      <c r="AEY1958" s="593"/>
      <c r="AEZ1958" s="593"/>
      <c r="AFA1958" s="593"/>
      <c r="AFB1958" s="593"/>
      <c r="AFC1958" s="593"/>
      <c r="AFD1958" s="593"/>
      <c r="AFE1958" s="593"/>
      <c r="AFF1958" s="593"/>
      <c r="AFG1958" s="593"/>
      <c r="AFH1958" s="593"/>
      <c r="AFI1958" s="593"/>
      <c r="AFJ1958" s="593"/>
      <c r="AFK1958" s="593"/>
      <c r="AFL1958" s="593"/>
      <c r="AFM1958" s="593"/>
      <c r="AFN1958" s="593"/>
      <c r="AFO1958" s="593"/>
      <c r="AFP1958" s="593"/>
      <c r="AFQ1958" s="593"/>
      <c r="AFR1958" s="593"/>
      <c r="AFS1958" s="593"/>
      <c r="AFT1958" s="593"/>
      <c r="AFU1958" s="593"/>
      <c r="AFV1958" s="593"/>
      <c r="AFW1958" s="593"/>
      <c r="AFX1958" s="593"/>
      <c r="AFY1958" s="593"/>
      <c r="AFZ1958" s="593"/>
      <c r="AGA1958" s="593"/>
      <c r="AGB1958" s="593"/>
      <c r="AGC1958" s="593"/>
      <c r="AGD1958" s="593"/>
      <c r="AGE1958" s="593"/>
      <c r="AGF1958" s="593"/>
      <c r="AGG1958" s="593"/>
      <c r="AGH1958" s="593"/>
      <c r="AGI1958" s="593"/>
      <c r="AGJ1958" s="593"/>
      <c r="AGK1958" s="593"/>
      <c r="AGL1958" s="593"/>
      <c r="AGM1958" s="593"/>
      <c r="AGN1958" s="593"/>
      <c r="AGO1958" s="593"/>
      <c r="AGP1958" s="593"/>
      <c r="AGQ1958" s="593"/>
      <c r="AGR1958" s="593"/>
      <c r="AGS1958" s="593"/>
      <c r="AGT1958" s="593"/>
      <c r="AGU1958" s="593"/>
      <c r="AGV1958" s="593"/>
      <c r="AGW1958" s="593"/>
      <c r="AGX1958" s="593"/>
      <c r="AGY1958" s="593"/>
      <c r="AGZ1958" s="593"/>
      <c r="AHA1958" s="593"/>
      <c r="AHB1958" s="593"/>
      <c r="AHC1958" s="593"/>
      <c r="AHD1958" s="593"/>
      <c r="AHE1958" s="593"/>
      <c r="AHF1958" s="593"/>
      <c r="AHG1958" s="593"/>
      <c r="AHH1958" s="593"/>
      <c r="AHI1958" s="593"/>
      <c r="AHJ1958" s="593"/>
      <c r="AHK1958" s="593"/>
      <c r="AHL1958" s="593"/>
      <c r="AHM1958" s="593"/>
      <c r="AHN1958" s="593"/>
      <c r="AHO1958" s="593"/>
      <c r="AHP1958" s="593"/>
      <c r="AHQ1958" s="593"/>
      <c r="AHR1958" s="593"/>
      <c r="AHS1958" s="593"/>
      <c r="AHT1958" s="593"/>
      <c r="AHU1958" s="593"/>
      <c r="AHV1958" s="593"/>
      <c r="AHW1958" s="593"/>
      <c r="AHX1958" s="593"/>
      <c r="AHY1958" s="593"/>
      <c r="AHZ1958" s="593"/>
      <c r="AIA1958" s="593"/>
      <c r="AIB1958" s="593"/>
      <c r="AIC1958" s="593"/>
      <c r="AID1958" s="593"/>
      <c r="AIE1958" s="593"/>
      <c r="AIF1958" s="593"/>
      <c r="AIG1958" s="593"/>
      <c r="AIH1958" s="593"/>
      <c r="AII1958" s="593"/>
      <c r="AIJ1958" s="593"/>
      <c r="AIK1958" s="593"/>
      <c r="AIL1958" s="593"/>
      <c r="AIM1958" s="593"/>
      <c r="AIN1958" s="593"/>
      <c r="AIO1958" s="593"/>
      <c r="AIP1958" s="593"/>
      <c r="AIQ1958" s="593"/>
      <c r="AIR1958" s="593"/>
      <c r="AIS1958" s="593"/>
      <c r="AIT1958" s="593"/>
      <c r="AIU1958" s="593"/>
      <c r="AIV1958" s="593"/>
      <c r="AIW1958" s="593"/>
      <c r="AIX1958" s="593"/>
      <c r="AIY1958" s="593"/>
      <c r="AIZ1958" s="593"/>
      <c r="AJA1958" s="593"/>
      <c r="AJB1958" s="593"/>
      <c r="AJC1958" s="593"/>
      <c r="AJD1958" s="593"/>
      <c r="AJE1958" s="593"/>
      <c r="AJF1958" s="593"/>
      <c r="AJG1958" s="593"/>
      <c r="AJH1958" s="593"/>
      <c r="AJI1958" s="593"/>
      <c r="AJJ1958" s="593"/>
      <c r="AJK1958" s="593"/>
      <c r="AJL1958" s="593"/>
      <c r="AJM1958" s="593"/>
      <c r="AJN1958" s="593"/>
      <c r="AJO1958" s="593"/>
      <c r="AJP1958" s="593"/>
      <c r="AJQ1958" s="593"/>
      <c r="AJR1958" s="593"/>
      <c r="AJS1958" s="593"/>
      <c r="AJT1958" s="593"/>
      <c r="AJU1958" s="593"/>
      <c r="AJV1958" s="593"/>
      <c r="AJW1958" s="593"/>
      <c r="AJX1958" s="593"/>
      <c r="AJY1958" s="593"/>
      <c r="AJZ1958" s="593"/>
      <c r="AKA1958" s="593"/>
      <c r="AKB1958" s="593"/>
      <c r="AKC1958" s="593"/>
      <c r="AKD1958" s="593"/>
      <c r="AKE1958" s="593"/>
      <c r="AKF1958" s="593"/>
      <c r="AKG1958" s="593"/>
      <c r="AKH1958" s="593"/>
      <c r="AKI1958" s="593"/>
      <c r="AKJ1958" s="593"/>
      <c r="AKK1958" s="593"/>
      <c r="AKL1958" s="593"/>
      <c r="AKM1958" s="593"/>
      <c r="AKN1958" s="593"/>
      <c r="AKO1958" s="593"/>
      <c r="AKP1958" s="593"/>
      <c r="AKQ1958" s="593"/>
      <c r="AKR1958" s="593"/>
      <c r="AKS1958" s="593"/>
      <c r="AKT1958" s="593"/>
      <c r="AKU1958" s="593"/>
      <c r="AKV1958" s="593"/>
      <c r="AKW1958" s="593"/>
      <c r="AKX1958" s="593"/>
      <c r="AKY1958" s="593"/>
      <c r="AKZ1958" s="593"/>
      <c r="ALA1958" s="593"/>
      <c r="ALB1958" s="593"/>
      <c r="ALC1958" s="593"/>
      <c r="ALD1958" s="593"/>
      <c r="ALE1958" s="593"/>
      <c r="ALF1958" s="593"/>
      <c r="ALG1958" s="593"/>
      <c r="ALH1958" s="593"/>
      <c r="ALI1958" s="593"/>
      <c r="ALJ1958" s="593"/>
      <c r="ALK1958" s="593"/>
      <c r="ALL1958" s="593"/>
      <c r="ALM1958" s="593"/>
      <c r="ALN1958" s="593"/>
      <c r="ALO1958" s="593"/>
      <c r="ALP1958" s="593"/>
      <c r="ALQ1958" s="593"/>
      <c r="ALR1958" s="593"/>
      <c r="ALS1958" s="593"/>
      <c r="ALT1958" s="593"/>
      <c r="ALU1958" s="593"/>
      <c r="ALV1958" s="593"/>
      <c r="ALW1958" s="593"/>
      <c r="ALX1958" s="593"/>
      <c r="ALY1958" s="593"/>
      <c r="ALZ1958" s="593"/>
      <c r="AMA1958" s="593"/>
      <c r="AMB1958" s="593"/>
      <c r="AMC1958" s="593"/>
      <c r="AMD1958" s="593"/>
      <c r="AME1958" s="593"/>
      <c r="AMF1958" s="593"/>
      <c r="AMG1958" s="593"/>
      <c r="AMH1958" s="593"/>
      <c r="AMI1958" s="593"/>
      <c r="AMJ1958" s="593"/>
      <c r="AMK1958" s="593"/>
      <c r="AML1958" s="593"/>
      <c r="AMM1958" s="593"/>
      <c r="AMN1958" s="593"/>
      <c r="AMO1958" s="593"/>
      <c r="AMP1958" s="593"/>
      <c r="AMQ1958" s="593"/>
      <c r="AMR1958" s="593"/>
      <c r="AMS1958" s="593"/>
      <c r="AMT1958" s="593"/>
      <c r="AMU1958" s="593"/>
      <c r="AMV1958" s="593"/>
      <c r="AMW1958" s="593"/>
      <c r="AMX1958" s="593"/>
      <c r="AMY1958" s="593"/>
      <c r="AMZ1958" s="593"/>
      <c r="ANA1958" s="593"/>
      <c r="ANB1958" s="593"/>
      <c r="ANC1958" s="593"/>
      <c r="AND1958" s="593"/>
      <c r="ANE1958" s="593"/>
      <c r="ANF1958" s="593"/>
      <c r="ANG1958" s="593"/>
      <c r="ANH1958" s="593"/>
      <c r="ANI1958" s="593"/>
      <c r="ANJ1958" s="593"/>
      <c r="ANK1958" s="593"/>
      <c r="ANL1958" s="593"/>
      <c r="ANM1958" s="593"/>
      <c r="ANN1958" s="593"/>
      <c r="ANO1958" s="593"/>
      <c r="ANP1958" s="593"/>
      <c r="ANQ1958" s="593"/>
      <c r="ANR1958" s="593"/>
      <c r="ANS1958" s="593"/>
      <c r="ANT1958" s="593"/>
      <c r="ANU1958" s="593"/>
      <c r="ANV1958" s="593"/>
      <c r="ANW1958" s="593"/>
      <c r="ANX1958" s="593"/>
      <c r="ANY1958" s="593"/>
      <c r="ANZ1958" s="593"/>
      <c r="AOA1958" s="593"/>
      <c r="AOB1958" s="593"/>
      <c r="AOC1958" s="593"/>
      <c r="AOD1958" s="593"/>
      <c r="AOE1958" s="593"/>
      <c r="AOF1958" s="593"/>
      <c r="AOG1958" s="593"/>
      <c r="AOH1958" s="593"/>
      <c r="AOI1958" s="593"/>
      <c r="AOJ1958" s="593"/>
      <c r="AOK1958" s="593"/>
      <c r="AOL1958" s="593"/>
      <c r="AOM1958" s="593"/>
      <c r="AON1958" s="593"/>
      <c r="AOO1958" s="593"/>
      <c r="AOP1958" s="593"/>
      <c r="AOQ1958" s="593"/>
      <c r="AOR1958" s="593"/>
      <c r="AOS1958" s="593"/>
      <c r="AOT1958" s="593"/>
      <c r="AOU1958" s="593"/>
      <c r="AOV1958" s="593"/>
      <c r="AOW1958" s="593"/>
      <c r="AOX1958" s="593"/>
      <c r="AOY1958" s="593"/>
      <c r="AOZ1958" s="593"/>
      <c r="APA1958" s="593"/>
      <c r="APB1958" s="593"/>
      <c r="APC1958" s="593"/>
      <c r="APD1958" s="593"/>
      <c r="APE1958" s="593"/>
      <c r="APF1958" s="593"/>
      <c r="APG1958" s="593"/>
      <c r="APH1958" s="593"/>
      <c r="API1958" s="593"/>
      <c r="APJ1958" s="593"/>
      <c r="APK1958" s="593"/>
      <c r="APL1958" s="593"/>
      <c r="APM1958" s="593"/>
      <c r="APN1958" s="593"/>
      <c r="APO1958" s="593"/>
      <c r="APP1958" s="593"/>
      <c r="APQ1958" s="593"/>
      <c r="APR1958" s="593"/>
      <c r="APS1958" s="593"/>
      <c r="APT1958" s="593"/>
      <c r="APU1958" s="593"/>
      <c r="APV1958" s="593"/>
      <c r="APW1958" s="593"/>
      <c r="APX1958" s="593"/>
      <c r="APY1958" s="593"/>
      <c r="APZ1958" s="593"/>
      <c r="AQA1958" s="593"/>
      <c r="AQB1958" s="593"/>
      <c r="AQC1958" s="593"/>
      <c r="AQD1958" s="593"/>
      <c r="AQE1958" s="593"/>
      <c r="AQF1958" s="593"/>
      <c r="AQG1958" s="593"/>
      <c r="AQH1958" s="593"/>
      <c r="AQI1958" s="593"/>
      <c r="AQJ1958" s="593"/>
      <c r="AQK1958" s="593"/>
      <c r="AQL1958" s="593"/>
      <c r="AQM1958" s="593"/>
      <c r="AQN1958" s="593"/>
      <c r="AQO1958" s="593"/>
      <c r="AQP1958" s="593"/>
      <c r="AQQ1958" s="593"/>
      <c r="AQR1958" s="593"/>
      <c r="AQS1958" s="593"/>
      <c r="AQT1958" s="593"/>
      <c r="AQU1958" s="593"/>
      <c r="AQV1958" s="593"/>
      <c r="AQW1958" s="593"/>
      <c r="AQX1958" s="593"/>
      <c r="AQY1958" s="593"/>
      <c r="AQZ1958" s="593"/>
      <c r="ARA1958" s="593"/>
      <c r="ARB1958" s="593"/>
      <c r="ARC1958" s="593"/>
      <c r="ARD1958" s="593"/>
      <c r="ARE1958" s="593"/>
      <c r="ARF1958" s="593"/>
      <c r="ARG1958" s="593"/>
      <c r="ARH1958" s="593"/>
      <c r="ARI1958" s="593"/>
      <c r="ARJ1958" s="593"/>
      <c r="ARK1958" s="593"/>
      <c r="ARL1958" s="593"/>
      <c r="ARM1958" s="593"/>
      <c r="ARN1958" s="593"/>
      <c r="ARO1958" s="593"/>
      <c r="ARP1958" s="593"/>
      <c r="ARQ1958" s="593"/>
      <c r="ARR1958" s="593"/>
      <c r="ARS1958" s="593"/>
      <c r="ART1958" s="593"/>
      <c r="ARU1958" s="593"/>
      <c r="ARV1958" s="593"/>
      <c r="ARW1958" s="593"/>
      <c r="ARX1958" s="593"/>
      <c r="ARY1958" s="593"/>
      <c r="ARZ1958" s="593"/>
      <c r="ASA1958" s="593"/>
      <c r="ASB1958" s="593"/>
      <c r="ASC1958" s="593"/>
      <c r="ASD1958" s="593"/>
      <c r="ASE1958" s="593"/>
      <c r="ASF1958" s="593"/>
      <c r="ASG1958" s="593"/>
      <c r="ASH1958" s="593"/>
      <c r="ASI1958" s="593"/>
      <c r="ASJ1958" s="593"/>
      <c r="ASK1958" s="593"/>
      <c r="ASL1958" s="593"/>
      <c r="ASM1958" s="593"/>
      <c r="ASN1958" s="593"/>
      <c r="ASO1958" s="593"/>
      <c r="ASP1958" s="593"/>
      <c r="ASQ1958" s="593"/>
      <c r="ASR1958" s="593"/>
      <c r="ASS1958" s="593"/>
      <c r="AST1958" s="593"/>
      <c r="ASU1958" s="593"/>
      <c r="ASV1958" s="593"/>
      <c r="ASW1958" s="593"/>
      <c r="ASX1958" s="593"/>
      <c r="ASY1958" s="593"/>
      <c r="ASZ1958" s="593"/>
      <c r="ATA1958" s="593"/>
      <c r="ATB1958" s="593"/>
      <c r="ATC1958" s="593"/>
      <c r="ATD1958" s="593"/>
      <c r="ATE1958" s="593"/>
      <c r="ATF1958" s="593"/>
      <c r="ATG1958" s="593"/>
      <c r="ATH1958" s="593"/>
      <c r="ATI1958" s="593"/>
      <c r="ATJ1958" s="593"/>
      <c r="ATK1958" s="593"/>
      <c r="ATL1958" s="593"/>
      <c r="ATM1958" s="593"/>
      <c r="ATN1958" s="593"/>
      <c r="ATO1958" s="593"/>
      <c r="ATP1958" s="593"/>
      <c r="ATQ1958" s="593"/>
      <c r="ATR1958" s="593"/>
      <c r="ATS1958" s="593"/>
      <c r="ATT1958" s="593"/>
      <c r="ATU1958" s="593"/>
      <c r="ATV1958" s="593"/>
      <c r="ATW1958" s="593"/>
      <c r="ATX1958" s="593"/>
      <c r="ATY1958" s="593"/>
      <c r="ATZ1958" s="593"/>
      <c r="AUA1958" s="593"/>
      <c r="AUB1958" s="593"/>
      <c r="AUC1958" s="593"/>
      <c r="AUD1958" s="593"/>
      <c r="AUE1958" s="593"/>
      <c r="AUF1958" s="593"/>
      <c r="AUG1958" s="593"/>
      <c r="AUH1958" s="593"/>
      <c r="AUI1958" s="593"/>
      <c r="AUJ1958" s="593"/>
      <c r="AUK1958" s="593"/>
      <c r="AUL1958" s="593"/>
      <c r="AUM1958" s="593"/>
      <c r="AUN1958" s="593"/>
      <c r="AUO1958" s="593"/>
      <c r="AUP1958" s="593"/>
      <c r="AUQ1958" s="593"/>
      <c r="AUR1958" s="593"/>
      <c r="AUS1958" s="593"/>
      <c r="AUT1958" s="593"/>
      <c r="AUU1958" s="593"/>
      <c r="AUV1958" s="593"/>
      <c r="AUW1958" s="593"/>
      <c r="AUX1958" s="593"/>
      <c r="AUY1958" s="593"/>
      <c r="AUZ1958" s="593"/>
      <c r="AVA1958" s="593"/>
      <c r="AVB1958" s="593"/>
      <c r="AVC1958" s="593"/>
      <c r="AVD1958" s="593"/>
      <c r="AVE1958" s="593"/>
      <c r="AVF1958" s="593"/>
      <c r="AVG1958" s="593"/>
      <c r="AVH1958" s="593"/>
      <c r="AVI1958" s="593"/>
      <c r="AVJ1958" s="593"/>
      <c r="AVK1958" s="593"/>
    </row>
    <row r="1959" spans="1:1259">
      <c r="A1959" s="715"/>
      <c r="B1959" s="564"/>
      <c r="C1959" s="564"/>
      <c r="D1959" s="676" t="s">
        <v>1067</v>
      </c>
      <c r="E1959" s="524"/>
      <c r="F1959" s="665" t="s">
        <v>1152</v>
      </c>
      <c r="G1959" s="676">
        <v>2022</v>
      </c>
      <c r="H1959" s="665">
        <v>4</v>
      </c>
      <c r="I1959" s="687"/>
      <c r="J1959" s="666"/>
      <c r="K1959" s="676" t="s">
        <v>1649</v>
      </c>
      <c r="L1959" s="677" t="s">
        <v>1578</v>
      </c>
      <c r="M1959" s="677">
        <v>44468</v>
      </c>
      <c r="N1959" s="677" t="s">
        <v>1605</v>
      </c>
      <c r="O1959" s="677"/>
      <c r="P1959" s="666">
        <v>44658</v>
      </c>
      <c r="Q1959" s="666">
        <v>44665</v>
      </c>
      <c r="R1959" s="666">
        <v>44670</v>
      </c>
      <c r="S1959" s="665" t="s">
        <v>1580</v>
      </c>
      <c r="T1959" s="665">
        <v>60</v>
      </c>
      <c r="U1959" s="665" t="s">
        <v>1650</v>
      </c>
      <c r="V1959" s="665" t="s">
        <v>1591</v>
      </c>
      <c r="W1959" s="678">
        <v>400</v>
      </c>
      <c r="X1959" s="551">
        <v>624</v>
      </c>
      <c r="Y1959" s="693">
        <v>249600</v>
      </c>
      <c r="Z1959" s="667">
        <v>0.48</v>
      </c>
      <c r="AA1959" s="682">
        <f>Y1959*Z1959</f>
        <v>119808</v>
      </c>
      <c r="AB1959" s="521"/>
      <c r="AC1959" s="668">
        <v>0</v>
      </c>
      <c r="AD1959" s="676"/>
      <c r="AE1959" s="669"/>
      <c r="AF1959" s="695">
        <f>AA1959+AD1959+AE1959</f>
        <v>119808</v>
      </c>
      <c r="AG1959" s="665" t="s">
        <v>47</v>
      </c>
      <c r="AH1959" s="641"/>
      <c r="AI1959" s="676">
        <v>75</v>
      </c>
      <c r="AJ1959" s="665" t="s">
        <v>1597</v>
      </c>
      <c r="AK1959" s="676" t="s">
        <v>1075</v>
      </c>
      <c r="AL1959" s="696">
        <v>21075</v>
      </c>
      <c r="AM1959" s="665" t="s">
        <v>52</v>
      </c>
      <c r="AN1959" s="665" t="s">
        <v>50</v>
      </c>
      <c r="AO1959" s="665"/>
      <c r="AP1959" s="676" t="s">
        <v>92</v>
      </c>
      <c r="AQ1959" s="676" t="s">
        <v>37</v>
      </c>
      <c r="AR1959" s="676"/>
      <c r="AS1959" s="523" t="s">
        <v>1077</v>
      </c>
      <c r="AT1959" s="523"/>
      <c r="AU1959" s="523"/>
      <c r="AV1959" s="674"/>
      <c r="AW1959" s="673" t="str">
        <f>U1959</f>
        <v>30390256F</v>
      </c>
      <c r="AX1959" s="673" cm="1">
        <f t="array" ref="AX1959">SUM(MID(0&amp;AW1959,LARGE(INDEX(ISNUMBER(--MID(AW1959,ROW($1:$8),1))*ROW($1:$8),),ROW($1:$8))+1,1)*10^ROW($1:$8)/10)</f>
        <v>30390256</v>
      </c>
      <c r="AY1959" s="673" t="str">
        <f>VLOOKUP($AX1959,'Item Master Data'!$A:$F,3,FALSE)</f>
        <v>T400H</v>
      </c>
      <c r="AZ1959" s="673">
        <f>VLOOKUP($AX1959,'Item Master Data'!$A:$F,6,FALSE)</f>
        <v>400</v>
      </c>
      <c r="BA1959" s="673">
        <f>X1959/BB1959</f>
        <v>24</v>
      </c>
      <c r="BB1959" s="673">
        <f>VLOOKUP(AX1959,'Item Master Data'!$A:$G,7,FALSE)</f>
        <v>26</v>
      </c>
      <c r="BC1959" s="673"/>
      <c r="BD1959" s="673">
        <f>W1959-AZ1959</f>
        <v>0</v>
      </c>
      <c r="BE1959" s="593"/>
      <c r="BF1959" s="593"/>
      <c r="BG1959" s="593"/>
      <c r="BH1959" s="593"/>
      <c r="BI1959" s="593"/>
      <c r="BJ1959" s="593"/>
      <c r="BK1959" s="593"/>
      <c r="BL1959" s="593"/>
      <c r="BM1959" s="593"/>
      <c r="BN1959" s="593"/>
      <c r="BO1959" s="593"/>
      <c r="BP1959" s="593"/>
      <c r="BQ1959" s="593"/>
      <c r="BR1959" s="593"/>
      <c r="BS1959" s="593"/>
      <c r="BT1959" s="593"/>
      <c r="BU1959" s="593"/>
      <c r="BV1959" s="593"/>
      <c r="BW1959" s="593"/>
      <c r="BX1959" s="593"/>
      <c r="BY1959" s="593"/>
      <c r="BZ1959" s="593"/>
      <c r="CA1959" s="593"/>
      <c r="CB1959" s="593"/>
      <c r="CC1959" s="593"/>
      <c r="CD1959" s="593"/>
      <c r="CE1959" s="593"/>
      <c r="CF1959" s="593"/>
      <c r="CG1959" s="593"/>
      <c r="CH1959" s="593"/>
      <c r="CI1959" s="593"/>
      <c r="CJ1959" s="593"/>
      <c r="CK1959" s="593"/>
      <c r="CL1959" s="593"/>
      <c r="CM1959" s="593"/>
      <c r="CN1959" s="593"/>
      <c r="CO1959" s="593"/>
      <c r="CP1959" s="593"/>
      <c r="CQ1959" s="593"/>
      <c r="CR1959" s="593"/>
      <c r="CS1959" s="593"/>
      <c r="CT1959" s="593"/>
      <c r="CU1959" s="593"/>
      <c r="CV1959" s="593"/>
      <c r="CW1959" s="593"/>
      <c r="CX1959" s="593"/>
      <c r="CY1959" s="593"/>
      <c r="CZ1959" s="593"/>
      <c r="DA1959" s="593"/>
      <c r="DB1959" s="593"/>
      <c r="DC1959" s="593"/>
      <c r="DD1959" s="593"/>
      <c r="DE1959" s="593"/>
      <c r="DF1959" s="593"/>
      <c r="DG1959" s="593"/>
      <c r="DH1959" s="593"/>
      <c r="DI1959" s="593"/>
      <c r="DJ1959" s="593"/>
      <c r="DK1959" s="593"/>
      <c r="DL1959" s="593"/>
      <c r="DM1959" s="593"/>
      <c r="DN1959" s="593"/>
      <c r="DO1959" s="593"/>
      <c r="DP1959" s="593"/>
      <c r="DQ1959" s="593"/>
      <c r="DR1959" s="593"/>
      <c r="DS1959" s="593"/>
      <c r="DT1959" s="593"/>
      <c r="DU1959" s="593"/>
      <c r="DV1959" s="593"/>
      <c r="DW1959" s="593"/>
      <c r="DX1959" s="593"/>
      <c r="DY1959" s="593"/>
      <c r="DZ1959" s="593"/>
      <c r="EA1959" s="593"/>
      <c r="EB1959" s="593"/>
      <c r="EC1959" s="593"/>
      <c r="ED1959" s="593"/>
      <c r="EE1959" s="593"/>
      <c r="EF1959" s="593"/>
      <c r="EG1959" s="593"/>
      <c r="EH1959" s="593"/>
      <c r="EI1959" s="593"/>
      <c r="EJ1959" s="593"/>
      <c r="EK1959" s="593"/>
      <c r="EL1959" s="593"/>
      <c r="EM1959" s="593"/>
      <c r="EN1959" s="593"/>
      <c r="EO1959" s="593"/>
      <c r="EP1959" s="593"/>
      <c r="EQ1959" s="593"/>
      <c r="ER1959" s="593"/>
      <c r="ES1959" s="593"/>
      <c r="ET1959" s="593"/>
      <c r="EU1959" s="593"/>
      <c r="EV1959" s="593"/>
      <c r="EW1959" s="593"/>
      <c r="EX1959" s="593"/>
      <c r="EY1959" s="593"/>
      <c r="EZ1959" s="593"/>
      <c r="FA1959" s="593"/>
      <c r="FB1959" s="593"/>
      <c r="FC1959" s="593"/>
      <c r="FD1959" s="593"/>
      <c r="FE1959" s="593"/>
      <c r="FF1959" s="593"/>
      <c r="FG1959" s="593"/>
      <c r="FH1959" s="593"/>
      <c r="FI1959" s="593"/>
      <c r="FJ1959" s="593"/>
      <c r="FK1959" s="593"/>
      <c r="FL1959" s="593"/>
      <c r="FM1959" s="593"/>
      <c r="FN1959" s="593"/>
      <c r="FO1959" s="593"/>
      <c r="FP1959" s="593"/>
      <c r="FQ1959" s="593"/>
      <c r="FR1959" s="593"/>
      <c r="FS1959" s="593"/>
      <c r="FT1959" s="593"/>
      <c r="FU1959" s="593"/>
      <c r="FV1959" s="593"/>
      <c r="FW1959" s="593"/>
      <c r="FX1959" s="593"/>
      <c r="FY1959" s="593"/>
      <c r="FZ1959" s="593"/>
      <c r="GA1959" s="593"/>
      <c r="GB1959" s="593"/>
      <c r="GC1959" s="593"/>
      <c r="GD1959" s="593"/>
      <c r="GE1959" s="593"/>
      <c r="GF1959" s="593"/>
      <c r="GG1959" s="593"/>
      <c r="GH1959" s="593"/>
      <c r="GI1959" s="593"/>
      <c r="GJ1959" s="593"/>
      <c r="GK1959" s="593"/>
      <c r="GL1959" s="593"/>
      <c r="GM1959" s="593"/>
      <c r="GN1959" s="593"/>
      <c r="GO1959" s="593"/>
      <c r="GP1959" s="593"/>
      <c r="GQ1959" s="593"/>
      <c r="GR1959" s="593"/>
      <c r="GS1959" s="593"/>
      <c r="GT1959" s="593"/>
      <c r="GU1959" s="593"/>
      <c r="GV1959" s="593"/>
      <c r="GW1959" s="593"/>
      <c r="GX1959" s="593"/>
      <c r="GY1959" s="593"/>
      <c r="GZ1959" s="593"/>
      <c r="HA1959" s="593"/>
      <c r="HB1959" s="593"/>
      <c r="HC1959" s="593"/>
      <c r="HD1959" s="593"/>
      <c r="HE1959" s="593"/>
      <c r="HF1959" s="593"/>
      <c r="HG1959" s="593"/>
      <c r="HH1959" s="593"/>
      <c r="HI1959" s="593"/>
      <c r="HJ1959" s="593"/>
      <c r="HK1959" s="593"/>
      <c r="HL1959" s="593"/>
      <c r="HM1959" s="593"/>
      <c r="HN1959" s="593"/>
      <c r="HO1959" s="593"/>
      <c r="HP1959" s="593"/>
      <c r="HQ1959" s="593"/>
      <c r="HR1959" s="593"/>
      <c r="HS1959" s="593"/>
      <c r="HT1959" s="593"/>
      <c r="HU1959" s="593"/>
      <c r="HV1959" s="593"/>
      <c r="HW1959" s="593"/>
      <c r="HX1959" s="593"/>
      <c r="HY1959" s="593"/>
      <c r="HZ1959" s="593"/>
      <c r="IA1959" s="593"/>
      <c r="IB1959" s="593"/>
      <c r="IC1959" s="593"/>
      <c r="ID1959" s="593"/>
      <c r="IE1959" s="593"/>
      <c r="IF1959" s="593"/>
      <c r="IG1959" s="593"/>
      <c r="IH1959" s="593"/>
      <c r="II1959" s="593"/>
      <c r="IJ1959" s="593"/>
      <c r="IK1959" s="593"/>
      <c r="IL1959" s="593"/>
      <c r="IM1959" s="593"/>
      <c r="IN1959" s="593"/>
      <c r="IO1959" s="593"/>
      <c r="IP1959" s="593"/>
      <c r="IQ1959" s="593"/>
      <c r="IR1959" s="593"/>
      <c r="IS1959" s="593"/>
      <c r="IT1959" s="593"/>
      <c r="IU1959" s="593"/>
      <c r="IV1959" s="593"/>
      <c r="IW1959" s="593"/>
      <c r="IX1959" s="593"/>
      <c r="IY1959" s="593"/>
      <c r="IZ1959" s="593"/>
      <c r="JA1959" s="593"/>
      <c r="JB1959" s="593"/>
      <c r="JC1959" s="593"/>
      <c r="JD1959" s="593"/>
      <c r="JE1959" s="593"/>
      <c r="JF1959" s="593"/>
      <c r="JG1959" s="593"/>
      <c r="JH1959" s="593"/>
      <c r="JI1959" s="593"/>
      <c r="JJ1959" s="593"/>
      <c r="JK1959" s="593"/>
      <c r="JL1959" s="593"/>
      <c r="JM1959" s="593"/>
      <c r="JN1959" s="593"/>
      <c r="JO1959" s="593"/>
      <c r="JP1959" s="593"/>
      <c r="JQ1959" s="593"/>
      <c r="JR1959" s="593"/>
      <c r="JS1959" s="593"/>
      <c r="JT1959" s="593"/>
      <c r="JU1959" s="593"/>
      <c r="JV1959" s="593"/>
      <c r="JW1959" s="593"/>
      <c r="JX1959" s="593"/>
      <c r="JY1959" s="593"/>
      <c r="JZ1959" s="593"/>
      <c r="KA1959" s="593"/>
      <c r="KB1959" s="593"/>
      <c r="KC1959" s="593"/>
      <c r="KD1959" s="593"/>
      <c r="KE1959" s="593"/>
      <c r="KF1959" s="593"/>
      <c r="KG1959" s="593"/>
      <c r="KH1959" s="593"/>
      <c r="KI1959" s="593"/>
      <c r="KJ1959" s="593"/>
      <c r="KK1959" s="593"/>
      <c r="KL1959" s="593"/>
      <c r="KM1959" s="593"/>
      <c r="KN1959" s="593"/>
      <c r="KO1959" s="593"/>
      <c r="KP1959" s="593"/>
      <c r="KQ1959" s="593"/>
      <c r="KR1959" s="593"/>
      <c r="KS1959" s="593"/>
      <c r="KT1959" s="593"/>
      <c r="KU1959" s="593"/>
      <c r="KV1959" s="593"/>
      <c r="KW1959" s="593"/>
      <c r="KX1959" s="593"/>
      <c r="KY1959" s="593"/>
      <c r="KZ1959" s="593"/>
      <c r="LA1959" s="593"/>
      <c r="LB1959" s="593"/>
      <c r="LC1959" s="593"/>
      <c r="LD1959" s="593"/>
      <c r="LE1959" s="593"/>
      <c r="LF1959" s="593"/>
      <c r="LG1959" s="593"/>
      <c r="LH1959" s="593"/>
      <c r="LI1959" s="593"/>
      <c r="LJ1959" s="593"/>
      <c r="LK1959" s="593"/>
      <c r="LL1959" s="593"/>
      <c r="LM1959" s="593"/>
      <c r="LN1959" s="593"/>
      <c r="LO1959" s="593"/>
      <c r="LP1959" s="593"/>
      <c r="LQ1959" s="593"/>
      <c r="LR1959" s="593"/>
      <c r="LS1959" s="593"/>
      <c r="LT1959" s="593"/>
      <c r="LU1959" s="593"/>
      <c r="LV1959" s="593"/>
      <c r="LW1959" s="593"/>
      <c r="LX1959" s="593"/>
      <c r="LY1959" s="593"/>
      <c r="LZ1959" s="593"/>
      <c r="MA1959" s="593"/>
      <c r="MB1959" s="593"/>
      <c r="MC1959" s="593"/>
      <c r="MD1959" s="593"/>
      <c r="ME1959" s="593"/>
      <c r="MF1959" s="593"/>
      <c r="MG1959" s="593"/>
      <c r="MH1959" s="593"/>
      <c r="MI1959" s="593"/>
      <c r="MJ1959" s="593"/>
      <c r="MK1959" s="593"/>
      <c r="ML1959" s="593"/>
      <c r="MM1959" s="593"/>
      <c r="MN1959" s="593"/>
      <c r="MO1959" s="593"/>
      <c r="MP1959" s="593"/>
      <c r="MQ1959" s="593"/>
      <c r="MR1959" s="593"/>
      <c r="MS1959" s="593"/>
      <c r="MT1959" s="593"/>
      <c r="MU1959" s="593"/>
      <c r="MV1959" s="593"/>
      <c r="MW1959" s="593"/>
      <c r="MX1959" s="593"/>
      <c r="MY1959" s="593"/>
      <c r="MZ1959" s="593"/>
      <c r="NA1959" s="593"/>
      <c r="NB1959" s="593"/>
      <c r="NC1959" s="593"/>
      <c r="ND1959" s="593"/>
      <c r="NE1959" s="593"/>
      <c r="NF1959" s="593"/>
      <c r="NG1959" s="593"/>
      <c r="NH1959" s="593"/>
      <c r="NI1959" s="593"/>
      <c r="NJ1959" s="593"/>
      <c r="NK1959" s="593"/>
      <c r="NL1959" s="593"/>
      <c r="NM1959" s="593"/>
      <c r="NN1959" s="593"/>
      <c r="NO1959" s="593"/>
      <c r="NP1959" s="593"/>
      <c r="NQ1959" s="593"/>
      <c r="NR1959" s="593"/>
      <c r="NS1959" s="593"/>
      <c r="NT1959" s="593"/>
      <c r="NU1959" s="593"/>
      <c r="NV1959" s="593"/>
      <c r="NW1959" s="593"/>
      <c r="NX1959" s="593"/>
      <c r="NY1959" s="593"/>
      <c r="NZ1959" s="593"/>
      <c r="OA1959" s="593"/>
      <c r="OB1959" s="593"/>
      <c r="OC1959" s="593"/>
      <c r="OD1959" s="593"/>
      <c r="OE1959" s="593"/>
      <c r="OF1959" s="593"/>
      <c r="OG1959" s="593"/>
      <c r="OH1959" s="593"/>
      <c r="OI1959" s="593"/>
      <c r="OJ1959" s="593"/>
      <c r="OK1959" s="593"/>
      <c r="OL1959" s="593"/>
      <c r="OM1959" s="593"/>
      <c r="ON1959" s="593"/>
      <c r="OO1959" s="593"/>
      <c r="OP1959" s="593"/>
      <c r="OQ1959" s="593"/>
      <c r="OR1959" s="593"/>
      <c r="OS1959" s="593"/>
      <c r="OT1959" s="593"/>
      <c r="OU1959" s="593"/>
      <c r="OV1959" s="593"/>
      <c r="OW1959" s="593"/>
      <c r="OX1959" s="593"/>
      <c r="OY1959" s="593"/>
      <c r="OZ1959" s="593"/>
      <c r="PA1959" s="593"/>
      <c r="PB1959" s="593"/>
      <c r="PC1959" s="593"/>
      <c r="PD1959" s="593"/>
      <c r="PE1959" s="593"/>
      <c r="PF1959" s="593"/>
      <c r="PG1959" s="593"/>
      <c r="PH1959" s="593"/>
      <c r="PI1959" s="593"/>
      <c r="PJ1959" s="593"/>
      <c r="PK1959" s="593"/>
      <c r="PL1959" s="593"/>
      <c r="PM1959" s="593"/>
      <c r="PN1959" s="593"/>
      <c r="PO1959" s="593"/>
      <c r="PP1959" s="593"/>
      <c r="PQ1959" s="593"/>
      <c r="PR1959" s="593"/>
      <c r="PS1959" s="593"/>
      <c r="PT1959" s="593"/>
      <c r="PU1959" s="593"/>
      <c r="PV1959" s="593"/>
      <c r="PW1959" s="593"/>
      <c r="PX1959" s="593"/>
      <c r="PY1959" s="593"/>
      <c r="PZ1959" s="593"/>
      <c r="QA1959" s="593"/>
      <c r="QB1959" s="593"/>
      <c r="QC1959" s="593"/>
      <c r="QD1959" s="593"/>
      <c r="QE1959" s="593"/>
      <c r="QF1959" s="593"/>
      <c r="QG1959" s="593"/>
      <c r="QH1959" s="593"/>
      <c r="QI1959" s="593"/>
      <c r="QJ1959" s="593"/>
      <c r="QK1959" s="593"/>
      <c r="QL1959" s="593"/>
      <c r="QM1959" s="593"/>
      <c r="QN1959" s="593"/>
      <c r="QO1959" s="593"/>
      <c r="QP1959" s="593"/>
      <c r="QQ1959" s="593"/>
      <c r="QR1959" s="593"/>
      <c r="QS1959" s="593"/>
      <c r="QT1959" s="593"/>
      <c r="QU1959" s="593"/>
      <c r="QV1959" s="593"/>
      <c r="QW1959" s="593"/>
      <c r="QX1959" s="593"/>
      <c r="QY1959" s="593"/>
      <c r="QZ1959" s="593"/>
      <c r="RA1959" s="593"/>
      <c r="RB1959" s="593"/>
      <c r="RC1959" s="593"/>
      <c r="RD1959" s="593"/>
      <c r="RE1959" s="593"/>
      <c r="RF1959" s="593"/>
      <c r="RG1959" s="593"/>
      <c r="RH1959" s="593"/>
      <c r="RI1959" s="593"/>
      <c r="RJ1959" s="593"/>
      <c r="RK1959" s="593"/>
      <c r="RL1959" s="593"/>
      <c r="RM1959" s="593"/>
      <c r="RN1959" s="593"/>
      <c r="RO1959" s="593"/>
      <c r="RP1959" s="593"/>
      <c r="RQ1959" s="593"/>
      <c r="RR1959" s="593"/>
      <c r="RS1959" s="593"/>
      <c r="RT1959" s="593"/>
      <c r="RU1959" s="593"/>
      <c r="RV1959" s="593"/>
      <c r="RW1959" s="593"/>
      <c r="RX1959" s="593"/>
      <c r="RY1959" s="593"/>
      <c r="RZ1959" s="593"/>
      <c r="SA1959" s="593"/>
      <c r="SB1959" s="593"/>
      <c r="SC1959" s="593"/>
      <c r="SD1959" s="593"/>
      <c r="SE1959" s="593"/>
      <c r="SF1959" s="593"/>
      <c r="SG1959" s="593"/>
      <c r="SH1959" s="593"/>
      <c r="SI1959" s="593"/>
      <c r="SJ1959" s="593"/>
      <c r="SK1959" s="593"/>
      <c r="SL1959" s="593"/>
      <c r="SM1959" s="593"/>
      <c r="SN1959" s="593"/>
      <c r="SO1959" s="593"/>
      <c r="SP1959" s="593"/>
      <c r="SQ1959" s="593"/>
      <c r="SR1959" s="593"/>
      <c r="SS1959" s="593"/>
      <c r="ST1959" s="593"/>
      <c r="SU1959" s="593"/>
      <c r="SV1959" s="593"/>
      <c r="SW1959" s="593"/>
      <c r="SX1959" s="593"/>
      <c r="SY1959" s="593"/>
      <c r="SZ1959" s="593"/>
      <c r="TA1959" s="593"/>
      <c r="TB1959" s="593"/>
      <c r="TC1959" s="593"/>
      <c r="TD1959" s="593"/>
      <c r="TE1959" s="593"/>
      <c r="TF1959" s="593"/>
      <c r="TG1959" s="593"/>
      <c r="TH1959" s="593"/>
      <c r="TI1959" s="593"/>
      <c r="TJ1959" s="593"/>
      <c r="TK1959" s="593"/>
      <c r="TL1959" s="593"/>
      <c r="TM1959" s="593"/>
      <c r="TN1959" s="593"/>
      <c r="TO1959" s="593"/>
      <c r="TP1959" s="593"/>
      <c r="TQ1959" s="593"/>
      <c r="TR1959" s="593"/>
      <c r="TS1959" s="593"/>
      <c r="TT1959" s="593"/>
      <c r="TU1959" s="593"/>
      <c r="TV1959" s="593"/>
      <c r="TW1959" s="593"/>
      <c r="TX1959" s="593"/>
      <c r="TY1959" s="593"/>
      <c r="TZ1959" s="593"/>
      <c r="UA1959" s="593"/>
      <c r="UB1959" s="593"/>
      <c r="UC1959" s="593"/>
      <c r="UD1959" s="593"/>
      <c r="UE1959" s="593"/>
      <c r="UF1959" s="593"/>
      <c r="UG1959" s="593"/>
      <c r="UH1959" s="593"/>
      <c r="UI1959" s="593"/>
      <c r="UJ1959" s="593"/>
      <c r="UK1959" s="593"/>
      <c r="UL1959" s="593"/>
      <c r="UM1959" s="593"/>
      <c r="UN1959" s="593"/>
      <c r="UO1959" s="593"/>
      <c r="UP1959" s="593"/>
      <c r="UQ1959" s="593"/>
      <c r="UR1959" s="593"/>
      <c r="US1959" s="593"/>
      <c r="UT1959" s="593"/>
      <c r="UU1959" s="593"/>
      <c r="UV1959" s="593"/>
      <c r="UW1959" s="593"/>
      <c r="UX1959" s="593"/>
      <c r="UY1959" s="593"/>
      <c r="UZ1959" s="593"/>
      <c r="VA1959" s="593"/>
      <c r="VB1959" s="593"/>
      <c r="VC1959" s="593"/>
      <c r="VD1959" s="593"/>
      <c r="VE1959" s="593"/>
      <c r="VF1959" s="593"/>
      <c r="VG1959" s="593"/>
      <c r="VH1959" s="593"/>
      <c r="VI1959" s="593"/>
      <c r="VJ1959" s="593"/>
      <c r="VK1959" s="593"/>
      <c r="VL1959" s="593"/>
      <c r="VM1959" s="593"/>
      <c r="VN1959" s="593"/>
      <c r="VO1959" s="593"/>
      <c r="VP1959" s="593"/>
      <c r="VQ1959" s="593"/>
      <c r="VR1959" s="593"/>
      <c r="VS1959" s="593"/>
      <c r="VT1959" s="593"/>
      <c r="VU1959" s="593"/>
      <c r="VV1959" s="593"/>
      <c r="VW1959" s="593"/>
      <c r="VX1959" s="593"/>
      <c r="VY1959" s="593"/>
      <c r="VZ1959" s="593"/>
      <c r="WA1959" s="593"/>
      <c r="WB1959" s="593"/>
      <c r="WC1959" s="593"/>
      <c r="WD1959" s="593"/>
      <c r="WE1959" s="593"/>
      <c r="WF1959" s="593"/>
      <c r="WG1959" s="593"/>
      <c r="WH1959" s="593"/>
      <c r="WI1959" s="593"/>
      <c r="WJ1959" s="593"/>
      <c r="WK1959" s="593"/>
      <c r="WL1959" s="593"/>
      <c r="WM1959" s="593"/>
      <c r="WN1959" s="593"/>
      <c r="WO1959" s="593"/>
      <c r="WP1959" s="593"/>
      <c r="WQ1959" s="593"/>
      <c r="WR1959" s="593"/>
      <c r="WS1959" s="593"/>
      <c r="WT1959" s="593"/>
      <c r="WU1959" s="593"/>
      <c r="WV1959" s="593"/>
      <c r="WW1959" s="593"/>
      <c r="WX1959" s="593"/>
      <c r="WY1959" s="593"/>
      <c r="WZ1959" s="593"/>
      <c r="XA1959" s="593"/>
      <c r="XB1959" s="593"/>
      <c r="XC1959" s="593"/>
      <c r="XD1959" s="593"/>
      <c r="XE1959" s="593"/>
      <c r="XF1959" s="593"/>
      <c r="XG1959" s="593"/>
      <c r="XH1959" s="593"/>
      <c r="XI1959" s="593"/>
      <c r="XJ1959" s="593"/>
      <c r="XK1959" s="593"/>
      <c r="XL1959" s="593"/>
      <c r="XM1959" s="593"/>
      <c r="XN1959" s="593"/>
      <c r="XO1959" s="593"/>
      <c r="XP1959" s="593"/>
      <c r="XQ1959" s="593"/>
      <c r="XR1959" s="593"/>
      <c r="XS1959" s="593"/>
      <c r="XT1959" s="593"/>
      <c r="XU1959" s="593"/>
      <c r="XV1959" s="593"/>
      <c r="XW1959" s="593"/>
      <c r="XX1959" s="593"/>
      <c r="XY1959" s="593"/>
      <c r="XZ1959" s="593"/>
      <c r="YA1959" s="593"/>
      <c r="YB1959" s="593"/>
      <c r="YC1959" s="593"/>
      <c r="YD1959" s="593"/>
      <c r="YE1959" s="593"/>
      <c r="YF1959" s="593"/>
      <c r="YG1959" s="593"/>
      <c r="YH1959" s="593"/>
      <c r="YI1959" s="593"/>
      <c r="YJ1959" s="593"/>
      <c r="YK1959" s="593"/>
      <c r="YL1959" s="593"/>
      <c r="YM1959" s="593"/>
      <c r="YN1959" s="593"/>
      <c r="YO1959" s="593"/>
      <c r="YP1959" s="593"/>
      <c r="YQ1959" s="593"/>
      <c r="YR1959" s="593"/>
      <c r="YS1959" s="593"/>
      <c r="YT1959" s="593"/>
      <c r="YU1959" s="593"/>
      <c r="YV1959" s="593"/>
      <c r="YW1959" s="593"/>
      <c r="YX1959" s="593"/>
      <c r="YY1959" s="593"/>
      <c r="YZ1959" s="593"/>
      <c r="ZA1959" s="593"/>
      <c r="ZB1959" s="593"/>
      <c r="ZC1959" s="593"/>
      <c r="ZD1959" s="593"/>
      <c r="ZE1959" s="593"/>
      <c r="ZF1959" s="593"/>
      <c r="ZG1959" s="593"/>
      <c r="ZH1959" s="593"/>
      <c r="ZI1959" s="593"/>
      <c r="ZJ1959" s="593"/>
      <c r="ZK1959" s="593"/>
      <c r="ZL1959" s="593"/>
      <c r="ZM1959" s="593"/>
      <c r="ZN1959" s="593"/>
      <c r="ZO1959" s="593"/>
      <c r="ZP1959" s="593"/>
      <c r="ZQ1959" s="593"/>
      <c r="ZR1959" s="593"/>
      <c r="ZS1959" s="593"/>
      <c r="ZT1959" s="593"/>
      <c r="ZU1959" s="593"/>
      <c r="ZV1959" s="593"/>
      <c r="ZW1959" s="593"/>
      <c r="ZX1959" s="593"/>
      <c r="ZY1959" s="593"/>
      <c r="ZZ1959" s="593"/>
      <c r="AAA1959" s="593"/>
      <c r="AAB1959" s="593"/>
      <c r="AAC1959" s="593"/>
      <c r="AAD1959" s="593"/>
      <c r="AAE1959" s="593"/>
      <c r="AAF1959" s="593"/>
      <c r="AAG1959" s="593"/>
      <c r="AAH1959" s="593"/>
      <c r="AAI1959" s="593"/>
      <c r="AAJ1959" s="593"/>
      <c r="AAK1959" s="593"/>
      <c r="AAL1959" s="593"/>
      <c r="AAM1959" s="593"/>
      <c r="AAN1959" s="593"/>
      <c r="AAO1959" s="593"/>
      <c r="AAP1959" s="593"/>
      <c r="AAQ1959" s="593"/>
      <c r="AAR1959" s="593"/>
      <c r="AAS1959" s="593"/>
      <c r="AAT1959" s="593"/>
      <c r="AAU1959" s="593"/>
      <c r="AAV1959" s="593"/>
      <c r="AAW1959" s="593"/>
      <c r="AAX1959" s="593"/>
      <c r="AAY1959" s="593"/>
      <c r="AAZ1959" s="593"/>
      <c r="ABA1959" s="593"/>
      <c r="ABB1959" s="593"/>
      <c r="ABC1959" s="593"/>
      <c r="ABD1959" s="593"/>
      <c r="ABE1959" s="593"/>
      <c r="ABF1959" s="593"/>
      <c r="ABG1959" s="593"/>
      <c r="ABH1959" s="593"/>
      <c r="ABI1959" s="593"/>
      <c r="ABJ1959" s="593"/>
      <c r="ABK1959" s="593"/>
      <c r="ABL1959" s="593"/>
      <c r="ABM1959" s="593"/>
      <c r="ABN1959" s="593"/>
      <c r="ABO1959" s="593"/>
      <c r="ABP1959" s="593"/>
      <c r="ABQ1959" s="593"/>
      <c r="ABR1959" s="593"/>
      <c r="ABS1959" s="593"/>
      <c r="ABT1959" s="593"/>
      <c r="ABU1959" s="593"/>
      <c r="ABV1959" s="593"/>
      <c r="ABW1959" s="593"/>
      <c r="ABX1959" s="593"/>
      <c r="ABY1959" s="593"/>
      <c r="ABZ1959" s="593"/>
      <c r="ACA1959" s="593"/>
      <c r="ACB1959" s="593"/>
      <c r="ACC1959" s="593"/>
      <c r="ACD1959" s="593"/>
      <c r="ACE1959" s="593"/>
      <c r="ACF1959" s="593"/>
      <c r="ACG1959" s="593"/>
      <c r="ACH1959" s="593"/>
      <c r="ACI1959" s="593"/>
      <c r="ACJ1959" s="593"/>
      <c r="ACK1959" s="593"/>
      <c r="ACL1959" s="593"/>
      <c r="ACM1959" s="593"/>
      <c r="ACN1959" s="593"/>
      <c r="ACO1959" s="593"/>
      <c r="ACP1959" s="593"/>
      <c r="ACQ1959" s="593"/>
      <c r="ACR1959" s="593"/>
      <c r="ACS1959" s="593"/>
      <c r="ACT1959" s="593"/>
      <c r="ACU1959" s="593"/>
      <c r="ACV1959" s="593"/>
      <c r="ACW1959" s="593"/>
      <c r="ACX1959" s="593"/>
      <c r="ACY1959" s="593"/>
      <c r="ACZ1959" s="593"/>
      <c r="ADA1959" s="593"/>
      <c r="ADB1959" s="593"/>
      <c r="ADC1959" s="593"/>
      <c r="ADD1959" s="593"/>
      <c r="ADE1959" s="593"/>
      <c r="ADF1959" s="593"/>
      <c r="ADG1959" s="593"/>
      <c r="ADH1959" s="593"/>
      <c r="ADI1959" s="593"/>
      <c r="ADJ1959" s="593"/>
      <c r="ADK1959" s="593"/>
      <c r="ADL1959" s="593"/>
      <c r="ADM1959" s="593"/>
      <c r="ADN1959" s="593"/>
      <c r="ADO1959" s="593"/>
      <c r="ADP1959" s="593"/>
      <c r="ADQ1959" s="593"/>
      <c r="ADR1959" s="593"/>
      <c r="ADS1959" s="593"/>
      <c r="ADT1959" s="593"/>
      <c r="ADU1959" s="593"/>
      <c r="ADV1959" s="593"/>
      <c r="ADW1959" s="593"/>
      <c r="ADX1959" s="593"/>
      <c r="ADY1959" s="593"/>
      <c r="ADZ1959" s="593"/>
      <c r="AEA1959" s="593"/>
      <c r="AEB1959" s="593"/>
      <c r="AEC1959" s="593"/>
      <c r="AED1959" s="593"/>
      <c r="AEE1959" s="593"/>
      <c r="AEF1959" s="593"/>
      <c r="AEG1959" s="593"/>
      <c r="AEH1959" s="593"/>
      <c r="AEI1959" s="593"/>
      <c r="AEJ1959" s="593"/>
      <c r="AEK1959" s="593"/>
      <c r="AEL1959" s="593"/>
      <c r="AEM1959" s="593"/>
      <c r="AEN1959" s="593"/>
      <c r="AEO1959" s="593"/>
      <c r="AEP1959" s="593"/>
      <c r="AEQ1959" s="593"/>
      <c r="AER1959" s="593"/>
      <c r="AES1959" s="593"/>
      <c r="AET1959" s="593"/>
      <c r="AEU1959" s="593"/>
      <c r="AEV1959" s="593"/>
      <c r="AEW1959" s="593"/>
      <c r="AEX1959" s="593"/>
      <c r="AEY1959" s="593"/>
      <c r="AEZ1959" s="593"/>
      <c r="AFA1959" s="593"/>
      <c r="AFB1959" s="593"/>
      <c r="AFC1959" s="593"/>
      <c r="AFD1959" s="593"/>
      <c r="AFE1959" s="593"/>
      <c r="AFF1959" s="593"/>
      <c r="AFG1959" s="593"/>
      <c r="AFH1959" s="593"/>
      <c r="AFI1959" s="593"/>
      <c r="AFJ1959" s="593"/>
      <c r="AFK1959" s="593"/>
      <c r="AFL1959" s="593"/>
      <c r="AFM1959" s="593"/>
      <c r="AFN1959" s="593"/>
      <c r="AFO1959" s="593"/>
      <c r="AFP1959" s="593"/>
      <c r="AFQ1959" s="593"/>
      <c r="AFR1959" s="593"/>
      <c r="AFS1959" s="593"/>
      <c r="AFT1959" s="593"/>
      <c r="AFU1959" s="593"/>
      <c r="AFV1959" s="593"/>
      <c r="AFW1959" s="593"/>
      <c r="AFX1959" s="593"/>
      <c r="AFY1959" s="593"/>
      <c r="AFZ1959" s="593"/>
      <c r="AGA1959" s="593"/>
      <c r="AGB1959" s="593"/>
      <c r="AGC1959" s="593"/>
      <c r="AGD1959" s="593"/>
      <c r="AGE1959" s="593"/>
      <c r="AGF1959" s="593"/>
      <c r="AGG1959" s="593"/>
      <c r="AGH1959" s="593"/>
      <c r="AGI1959" s="593"/>
      <c r="AGJ1959" s="593"/>
      <c r="AGK1959" s="593"/>
      <c r="AGL1959" s="593"/>
      <c r="AGM1959" s="593"/>
      <c r="AGN1959" s="593"/>
      <c r="AGO1959" s="593"/>
      <c r="AGP1959" s="593"/>
      <c r="AGQ1959" s="593"/>
      <c r="AGR1959" s="593"/>
      <c r="AGS1959" s="593"/>
      <c r="AGT1959" s="593"/>
      <c r="AGU1959" s="593"/>
      <c r="AGV1959" s="593"/>
      <c r="AGW1959" s="593"/>
      <c r="AGX1959" s="593"/>
      <c r="AGY1959" s="593"/>
      <c r="AGZ1959" s="593"/>
      <c r="AHA1959" s="593"/>
      <c r="AHB1959" s="593"/>
      <c r="AHC1959" s="593"/>
      <c r="AHD1959" s="593"/>
      <c r="AHE1959" s="593"/>
      <c r="AHF1959" s="593"/>
      <c r="AHG1959" s="593"/>
      <c r="AHH1959" s="593"/>
      <c r="AHI1959" s="593"/>
      <c r="AHJ1959" s="593"/>
      <c r="AHK1959" s="593"/>
      <c r="AHL1959" s="593"/>
      <c r="AHM1959" s="593"/>
      <c r="AHN1959" s="593"/>
      <c r="AHO1959" s="593"/>
      <c r="AHP1959" s="593"/>
      <c r="AHQ1959" s="593"/>
      <c r="AHR1959" s="593"/>
      <c r="AHS1959" s="593"/>
      <c r="AHT1959" s="593"/>
      <c r="AHU1959" s="593"/>
      <c r="AHV1959" s="593"/>
      <c r="AHW1959" s="593"/>
      <c r="AHX1959" s="593"/>
      <c r="AHY1959" s="593"/>
      <c r="AHZ1959" s="593"/>
      <c r="AIA1959" s="593"/>
      <c r="AIB1959" s="593"/>
      <c r="AIC1959" s="593"/>
      <c r="AID1959" s="593"/>
      <c r="AIE1959" s="593"/>
      <c r="AIF1959" s="593"/>
      <c r="AIG1959" s="593"/>
      <c r="AIH1959" s="593"/>
      <c r="AII1959" s="593"/>
      <c r="AIJ1959" s="593"/>
      <c r="AIK1959" s="593"/>
      <c r="AIL1959" s="593"/>
      <c r="AIM1959" s="593"/>
      <c r="AIN1959" s="593"/>
      <c r="AIO1959" s="593"/>
      <c r="AIP1959" s="593"/>
      <c r="AIQ1959" s="593"/>
      <c r="AIR1959" s="593"/>
      <c r="AIS1959" s="593"/>
      <c r="AIT1959" s="593"/>
      <c r="AIU1959" s="593"/>
      <c r="AIV1959" s="593"/>
      <c r="AIW1959" s="593"/>
      <c r="AIX1959" s="593"/>
      <c r="AIY1959" s="593"/>
      <c r="AIZ1959" s="593"/>
      <c r="AJA1959" s="593"/>
      <c r="AJB1959" s="593"/>
      <c r="AJC1959" s="593"/>
      <c r="AJD1959" s="593"/>
      <c r="AJE1959" s="593"/>
      <c r="AJF1959" s="593"/>
      <c r="AJG1959" s="593"/>
      <c r="AJH1959" s="593"/>
      <c r="AJI1959" s="593"/>
      <c r="AJJ1959" s="593"/>
      <c r="AJK1959" s="593"/>
      <c r="AJL1959" s="593"/>
      <c r="AJM1959" s="593"/>
      <c r="AJN1959" s="593"/>
      <c r="AJO1959" s="593"/>
      <c r="AJP1959" s="593"/>
      <c r="AJQ1959" s="593"/>
      <c r="AJR1959" s="593"/>
      <c r="AJS1959" s="593"/>
      <c r="AJT1959" s="593"/>
      <c r="AJU1959" s="593"/>
      <c r="AJV1959" s="593"/>
      <c r="AJW1959" s="593"/>
      <c r="AJX1959" s="593"/>
      <c r="AJY1959" s="593"/>
      <c r="AJZ1959" s="593"/>
      <c r="AKA1959" s="593"/>
      <c r="AKB1959" s="593"/>
      <c r="AKC1959" s="593"/>
      <c r="AKD1959" s="593"/>
      <c r="AKE1959" s="593"/>
      <c r="AKF1959" s="593"/>
      <c r="AKG1959" s="593"/>
      <c r="AKH1959" s="593"/>
      <c r="AKI1959" s="593"/>
      <c r="AKJ1959" s="593"/>
      <c r="AKK1959" s="593"/>
      <c r="AKL1959" s="593"/>
      <c r="AKM1959" s="593"/>
      <c r="AKN1959" s="593"/>
      <c r="AKO1959" s="593"/>
      <c r="AKP1959" s="593"/>
      <c r="AKQ1959" s="593"/>
      <c r="AKR1959" s="593"/>
      <c r="AKS1959" s="593"/>
      <c r="AKT1959" s="593"/>
      <c r="AKU1959" s="593"/>
      <c r="AKV1959" s="593"/>
      <c r="AKW1959" s="593"/>
      <c r="AKX1959" s="593"/>
      <c r="AKY1959" s="593"/>
      <c r="AKZ1959" s="593"/>
      <c r="ALA1959" s="593"/>
      <c r="ALB1959" s="593"/>
      <c r="ALC1959" s="593"/>
      <c r="ALD1959" s="593"/>
      <c r="ALE1959" s="593"/>
      <c r="ALF1959" s="593"/>
      <c r="ALG1959" s="593"/>
      <c r="ALH1959" s="593"/>
      <c r="ALI1959" s="593"/>
      <c r="ALJ1959" s="593"/>
      <c r="ALK1959" s="593"/>
      <c r="ALL1959" s="593"/>
      <c r="ALM1959" s="593"/>
      <c r="ALN1959" s="593"/>
      <c r="ALO1959" s="593"/>
      <c r="ALP1959" s="593"/>
      <c r="ALQ1959" s="593"/>
      <c r="ALR1959" s="593"/>
      <c r="ALS1959" s="593"/>
      <c r="ALT1959" s="593"/>
      <c r="ALU1959" s="593"/>
      <c r="ALV1959" s="593"/>
      <c r="ALW1959" s="593"/>
      <c r="ALX1959" s="593"/>
      <c r="ALY1959" s="593"/>
      <c r="ALZ1959" s="593"/>
      <c r="AMA1959" s="593"/>
      <c r="AMB1959" s="593"/>
      <c r="AMC1959" s="593"/>
      <c r="AMD1959" s="593"/>
      <c r="AME1959" s="593"/>
      <c r="AMF1959" s="593"/>
      <c r="AMG1959" s="593"/>
      <c r="AMH1959" s="593"/>
      <c r="AMI1959" s="593"/>
      <c r="AMJ1959" s="593"/>
      <c r="AMK1959" s="593"/>
      <c r="AML1959" s="593"/>
      <c r="AMM1959" s="593"/>
      <c r="AMN1959" s="593"/>
      <c r="AMO1959" s="593"/>
      <c r="AMP1959" s="593"/>
      <c r="AMQ1959" s="593"/>
      <c r="AMR1959" s="593"/>
      <c r="AMS1959" s="593"/>
      <c r="AMT1959" s="593"/>
      <c r="AMU1959" s="593"/>
      <c r="AMV1959" s="593"/>
      <c r="AMW1959" s="593"/>
      <c r="AMX1959" s="593"/>
      <c r="AMY1959" s="593"/>
      <c r="AMZ1959" s="593"/>
      <c r="ANA1959" s="593"/>
      <c r="ANB1959" s="593"/>
      <c r="ANC1959" s="593"/>
      <c r="AND1959" s="593"/>
      <c r="ANE1959" s="593"/>
      <c r="ANF1959" s="593"/>
      <c r="ANG1959" s="593"/>
      <c r="ANH1959" s="593"/>
      <c r="ANI1959" s="593"/>
      <c r="ANJ1959" s="593"/>
      <c r="ANK1959" s="593"/>
      <c r="ANL1959" s="593"/>
      <c r="ANM1959" s="593"/>
      <c r="ANN1959" s="593"/>
      <c r="ANO1959" s="593"/>
      <c r="ANP1959" s="593"/>
      <c r="ANQ1959" s="593"/>
      <c r="ANR1959" s="593"/>
      <c r="ANS1959" s="593"/>
      <c r="ANT1959" s="593"/>
      <c r="ANU1959" s="593"/>
      <c r="ANV1959" s="593"/>
      <c r="ANW1959" s="593"/>
      <c r="ANX1959" s="593"/>
      <c r="ANY1959" s="593"/>
      <c r="ANZ1959" s="593"/>
      <c r="AOA1959" s="593"/>
      <c r="AOB1959" s="593"/>
      <c r="AOC1959" s="593"/>
      <c r="AOD1959" s="593"/>
      <c r="AOE1959" s="593"/>
      <c r="AOF1959" s="593"/>
      <c r="AOG1959" s="593"/>
      <c r="AOH1959" s="593"/>
      <c r="AOI1959" s="593"/>
      <c r="AOJ1959" s="593"/>
      <c r="AOK1959" s="593"/>
      <c r="AOL1959" s="593"/>
      <c r="AOM1959" s="593"/>
      <c r="AON1959" s="593"/>
      <c r="AOO1959" s="593"/>
      <c r="AOP1959" s="593"/>
      <c r="AOQ1959" s="593"/>
      <c r="AOR1959" s="593"/>
      <c r="AOS1959" s="593"/>
      <c r="AOT1959" s="593"/>
      <c r="AOU1959" s="593"/>
      <c r="AOV1959" s="593"/>
      <c r="AOW1959" s="593"/>
      <c r="AOX1959" s="593"/>
      <c r="AOY1959" s="593"/>
      <c r="AOZ1959" s="593"/>
      <c r="APA1959" s="593"/>
      <c r="APB1959" s="593"/>
      <c r="APC1959" s="593"/>
      <c r="APD1959" s="593"/>
      <c r="APE1959" s="593"/>
      <c r="APF1959" s="593"/>
      <c r="APG1959" s="593"/>
      <c r="APH1959" s="593"/>
      <c r="API1959" s="593"/>
      <c r="APJ1959" s="593"/>
      <c r="APK1959" s="593"/>
      <c r="APL1959" s="593"/>
      <c r="APM1959" s="593"/>
      <c r="APN1959" s="593"/>
      <c r="APO1959" s="593"/>
      <c r="APP1959" s="593"/>
      <c r="APQ1959" s="593"/>
      <c r="APR1959" s="593"/>
      <c r="APS1959" s="593"/>
      <c r="APT1959" s="593"/>
      <c r="APU1959" s="593"/>
      <c r="APV1959" s="593"/>
      <c r="APW1959" s="593"/>
      <c r="APX1959" s="593"/>
      <c r="APY1959" s="593"/>
      <c r="APZ1959" s="593"/>
      <c r="AQA1959" s="593"/>
      <c r="AQB1959" s="593"/>
      <c r="AQC1959" s="593"/>
      <c r="AQD1959" s="593"/>
      <c r="AQE1959" s="593"/>
      <c r="AQF1959" s="593"/>
      <c r="AQG1959" s="593"/>
      <c r="AQH1959" s="593"/>
      <c r="AQI1959" s="593"/>
      <c r="AQJ1959" s="593"/>
      <c r="AQK1959" s="593"/>
      <c r="AQL1959" s="593"/>
      <c r="AQM1959" s="593"/>
      <c r="AQN1959" s="593"/>
      <c r="AQO1959" s="593"/>
      <c r="AQP1959" s="593"/>
      <c r="AQQ1959" s="593"/>
      <c r="AQR1959" s="593"/>
      <c r="AQS1959" s="593"/>
      <c r="AQT1959" s="593"/>
      <c r="AQU1959" s="593"/>
      <c r="AQV1959" s="593"/>
      <c r="AQW1959" s="593"/>
      <c r="AQX1959" s="593"/>
      <c r="AQY1959" s="593"/>
      <c r="AQZ1959" s="593"/>
      <c r="ARA1959" s="593"/>
      <c r="ARB1959" s="593"/>
      <c r="ARC1959" s="593"/>
      <c r="ARD1959" s="593"/>
      <c r="ARE1959" s="593"/>
      <c r="ARF1959" s="593"/>
      <c r="ARG1959" s="593"/>
      <c r="ARH1959" s="593"/>
      <c r="ARI1959" s="593"/>
      <c r="ARJ1959" s="593"/>
      <c r="ARK1959" s="593"/>
      <c r="ARL1959" s="593"/>
      <c r="ARM1959" s="593"/>
      <c r="ARN1959" s="593"/>
      <c r="ARO1959" s="593"/>
      <c r="ARP1959" s="593"/>
      <c r="ARQ1959" s="593"/>
      <c r="ARR1959" s="593"/>
      <c r="ARS1959" s="593"/>
      <c r="ART1959" s="593"/>
      <c r="ARU1959" s="593"/>
      <c r="ARV1959" s="593"/>
      <c r="ARW1959" s="593"/>
      <c r="ARX1959" s="593"/>
      <c r="ARY1959" s="593"/>
      <c r="ARZ1959" s="593"/>
      <c r="ASA1959" s="593"/>
      <c r="ASB1959" s="593"/>
      <c r="ASC1959" s="593"/>
      <c r="ASD1959" s="593"/>
      <c r="ASE1959" s="593"/>
      <c r="ASF1959" s="593"/>
      <c r="ASG1959" s="593"/>
      <c r="ASH1959" s="593"/>
      <c r="ASI1959" s="593"/>
      <c r="ASJ1959" s="593"/>
      <c r="ASK1959" s="593"/>
      <c r="ASL1959" s="593"/>
      <c r="ASM1959" s="593"/>
      <c r="ASN1959" s="593"/>
      <c r="ASO1959" s="593"/>
      <c r="ASP1959" s="593"/>
      <c r="ASQ1959" s="593"/>
      <c r="ASR1959" s="593"/>
      <c r="ASS1959" s="593"/>
      <c r="AST1959" s="593"/>
      <c r="ASU1959" s="593"/>
      <c r="ASV1959" s="593"/>
      <c r="ASW1959" s="593"/>
      <c r="ASX1959" s="593"/>
      <c r="ASY1959" s="593"/>
      <c r="ASZ1959" s="593"/>
      <c r="ATA1959" s="593"/>
      <c r="ATB1959" s="593"/>
      <c r="ATC1959" s="593"/>
      <c r="ATD1959" s="593"/>
      <c r="ATE1959" s="593"/>
      <c r="ATF1959" s="593"/>
      <c r="ATG1959" s="593"/>
      <c r="ATH1959" s="593"/>
      <c r="ATI1959" s="593"/>
      <c r="ATJ1959" s="593"/>
      <c r="ATK1959" s="593"/>
      <c r="ATL1959" s="593"/>
      <c r="ATM1959" s="593"/>
      <c r="ATN1959" s="593"/>
      <c r="ATO1959" s="593"/>
      <c r="ATP1959" s="593"/>
      <c r="ATQ1959" s="593"/>
      <c r="ATR1959" s="593"/>
      <c r="ATS1959" s="593"/>
      <c r="ATT1959" s="593"/>
      <c r="ATU1959" s="593"/>
      <c r="ATV1959" s="593"/>
      <c r="ATW1959" s="593"/>
      <c r="ATX1959" s="593"/>
      <c r="ATY1959" s="593"/>
      <c r="ATZ1959" s="593"/>
      <c r="AUA1959" s="593"/>
      <c r="AUB1959" s="593"/>
      <c r="AUC1959" s="593"/>
      <c r="AUD1959" s="593"/>
      <c r="AUE1959" s="593"/>
      <c r="AUF1959" s="593"/>
      <c r="AUG1959" s="593"/>
      <c r="AUH1959" s="593"/>
      <c r="AUI1959" s="593"/>
      <c r="AUJ1959" s="593"/>
      <c r="AUK1959" s="593"/>
      <c r="AUL1959" s="593"/>
      <c r="AUM1959" s="593"/>
      <c r="AUN1959" s="593"/>
      <c r="AUO1959" s="593"/>
      <c r="AUP1959" s="593"/>
      <c r="AUQ1959" s="593"/>
      <c r="AUR1959" s="593"/>
      <c r="AUS1959" s="593"/>
      <c r="AUT1959" s="593"/>
      <c r="AUU1959" s="593"/>
      <c r="AUV1959" s="593"/>
      <c r="AUW1959" s="593"/>
      <c r="AUX1959" s="593"/>
      <c r="AUY1959" s="593"/>
      <c r="AUZ1959" s="593"/>
      <c r="AVA1959" s="593"/>
      <c r="AVB1959" s="593"/>
      <c r="AVC1959" s="593"/>
      <c r="AVD1959" s="593"/>
      <c r="AVE1959" s="593"/>
      <c r="AVF1959" s="593"/>
      <c r="AVG1959" s="593"/>
      <c r="AVH1959" s="593"/>
      <c r="AVI1959" s="593"/>
      <c r="AVJ1959" s="593"/>
      <c r="AVK1959" s="593"/>
    </row>
    <row r="1960" spans="1:1259">
      <c r="A1960" s="715"/>
      <c r="B1960" s="564"/>
      <c r="C1960" s="564"/>
      <c r="D1960" s="676" t="s">
        <v>1067</v>
      </c>
      <c r="E1960" s="524"/>
      <c r="F1960" s="676" t="s">
        <v>1152</v>
      </c>
      <c r="G1960" s="676">
        <v>2022</v>
      </c>
      <c r="H1960" s="676">
        <v>4</v>
      </c>
      <c r="I1960" s="687"/>
      <c r="J1960" s="677"/>
      <c r="K1960" s="676" t="s">
        <v>1649</v>
      </c>
      <c r="L1960" s="677" t="s">
        <v>1578</v>
      </c>
      <c r="M1960" s="677">
        <v>44468</v>
      </c>
      <c r="N1960" s="677" t="s">
        <v>1605</v>
      </c>
      <c r="O1960" s="677"/>
      <c r="P1960" s="666">
        <v>44658</v>
      </c>
      <c r="Q1960" s="666">
        <v>44665</v>
      </c>
      <c r="R1960" s="666">
        <v>44670</v>
      </c>
      <c r="S1960" s="665" t="s">
        <v>1580</v>
      </c>
      <c r="T1960" s="665">
        <v>60</v>
      </c>
      <c r="U1960" s="676" t="s">
        <v>1650</v>
      </c>
      <c r="V1960" s="665" t="s">
        <v>1591</v>
      </c>
      <c r="W1960" s="678">
        <v>400</v>
      </c>
      <c r="X1960" s="551">
        <v>624</v>
      </c>
      <c r="Y1960" s="693">
        <v>249600</v>
      </c>
      <c r="Z1960" s="667">
        <v>0.48</v>
      </c>
      <c r="AA1960" s="682">
        <f>Y1960*Z1960</f>
        <v>119808</v>
      </c>
      <c r="AB1960" s="521"/>
      <c r="AC1960" s="668">
        <v>0</v>
      </c>
      <c r="AD1960" s="676"/>
      <c r="AE1960" s="684"/>
      <c r="AF1960" s="695">
        <f>AA1960+AD1960+AE1960</f>
        <v>119808</v>
      </c>
      <c r="AG1960" s="665" t="s">
        <v>47</v>
      </c>
      <c r="AH1960" s="641"/>
      <c r="AI1960" s="676">
        <v>75</v>
      </c>
      <c r="AJ1960" s="676" t="s">
        <v>1597</v>
      </c>
      <c r="AK1960" s="676" t="s">
        <v>1075</v>
      </c>
      <c r="AL1960" s="696">
        <v>21075</v>
      </c>
      <c r="AM1960" s="665" t="s">
        <v>52</v>
      </c>
      <c r="AN1960" s="676" t="s">
        <v>50</v>
      </c>
      <c r="AO1960" s="665"/>
      <c r="AP1960" s="676" t="s">
        <v>92</v>
      </c>
      <c r="AQ1960" s="676" t="s">
        <v>37</v>
      </c>
      <c r="AR1960" s="676"/>
      <c r="AS1960" s="523" t="s">
        <v>1077</v>
      </c>
      <c r="AT1960" s="523"/>
      <c r="AU1960" s="523"/>
      <c r="AV1960" s="674"/>
      <c r="AW1960" s="673" t="str">
        <f>U1960</f>
        <v>30390256F</v>
      </c>
      <c r="AX1960" s="673" cm="1">
        <f t="array" ref="AX1960">SUM(MID(0&amp;AW1960,LARGE(INDEX(ISNUMBER(--MID(AW1960,ROW($1:$8),1))*ROW($1:$8),),ROW($1:$8))+1,1)*10^ROW($1:$8)/10)</f>
        <v>30390256</v>
      </c>
      <c r="AY1960" s="673" t="str">
        <f>VLOOKUP($AX1960,'Item Master Data'!$A:$F,3,FALSE)</f>
        <v>T400H</v>
      </c>
      <c r="AZ1960" s="673">
        <f>VLOOKUP($AX1960,'Item Master Data'!$A:$F,6,FALSE)</f>
        <v>400</v>
      </c>
      <c r="BA1960" s="673">
        <f>X1960/BB1960</f>
        <v>24</v>
      </c>
      <c r="BB1960" s="673">
        <f>VLOOKUP(AX1960,'Item Master Data'!$A:$G,7,FALSE)</f>
        <v>26</v>
      </c>
      <c r="BC1960" s="673"/>
      <c r="BD1960" s="673">
        <f>W1960-AZ1960</f>
        <v>0</v>
      </c>
      <c r="BE1960" s="593"/>
      <c r="BF1960" s="593"/>
      <c r="BG1960" s="593"/>
      <c r="BH1960" s="593"/>
      <c r="BI1960" s="593"/>
      <c r="BJ1960" s="593"/>
      <c r="BK1960" s="593"/>
      <c r="BL1960" s="593"/>
      <c r="BM1960" s="593"/>
      <c r="BN1960" s="593"/>
      <c r="BO1960" s="593"/>
      <c r="BP1960" s="593"/>
      <c r="BQ1960" s="593"/>
      <c r="BR1960" s="593"/>
      <c r="BS1960" s="593"/>
      <c r="BT1960" s="593"/>
      <c r="BU1960" s="593"/>
      <c r="BV1960" s="593"/>
      <c r="BW1960" s="593"/>
      <c r="BX1960" s="593"/>
      <c r="BY1960" s="593"/>
      <c r="BZ1960" s="593"/>
      <c r="CA1960" s="593"/>
      <c r="CB1960" s="593"/>
      <c r="CC1960" s="593"/>
      <c r="CD1960" s="593"/>
      <c r="CE1960" s="593"/>
      <c r="CF1960" s="593"/>
      <c r="CG1960" s="593"/>
      <c r="CH1960" s="593"/>
      <c r="CI1960" s="593"/>
      <c r="CJ1960" s="593"/>
      <c r="CK1960" s="593"/>
      <c r="CL1960" s="593"/>
      <c r="CM1960" s="593"/>
      <c r="CN1960" s="593"/>
      <c r="CO1960" s="593"/>
      <c r="CP1960" s="593"/>
      <c r="CQ1960" s="593"/>
      <c r="CR1960" s="593"/>
      <c r="CS1960" s="593"/>
      <c r="CT1960" s="593"/>
      <c r="CU1960" s="593"/>
      <c r="CV1960" s="593"/>
      <c r="CW1960" s="593"/>
      <c r="CX1960" s="593"/>
      <c r="CY1960" s="593"/>
      <c r="CZ1960" s="593"/>
      <c r="DA1960" s="593"/>
      <c r="DB1960" s="593"/>
      <c r="DC1960" s="593"/>
      <c r="DD1960" s="593"/>
      <c r="DE1960" s="593"/>
      <c r="DF1960" s="593"/>
      <c r="DG1960" s="593"/>
      <c r="DH1960" s="593"/>
      <c r="DI1960" s="593"/>
      <c r="DJ1960" s="593"/>
      <c r="DK1960" s="593"/>
      <c r="DL1960" s="593"/>
      <c r="DM1960" s="593"/>
      <c r="DN1960" s="593"/>
      <c r="DO1960" s="593"/>
      <c r="DP1960" s="593"/>
      <c r="DQ1960" s="593"/>
      <c r="DR1960" s="593"/>
      <c r="DS1960" s="593"/>
      <c r="DT1960" s="593"/>
      <c r="DU1960" s="593"/>
      <c r="DV1960" s="593"/>
      <c r="DW1960" s="593"/>
      <c r="DX1960" s="593"/>
      <c r="DY1960" s="593"/>
      <c r="DZ1960" s="593"/>
      <c r="EA1960" s="593"/>
      <c r="EB1960" s="593"/>
      <c r="EC1960" s="593"/>
      <c r="ED1960" s="593"/>
      <c r="EE1960" s="593"/>
      <c r="EF1960" s="593"/>
      <c r="EG1960" s="593"/>
      <c r="EH1960" s="593"/>
      <c r="EI1960" s="593"/>
      <c r="EJ1960" s="593"/>
      <c r="EK1960" s="593"/>
      <c r="EL1960" s="593"/>
      <c r="EM1960" s="593"/>
      <c r="EN1960" s="593"/>
      <c r="EO1960" s="593"/>
      <c r="EP1960" s="593"/>
      <c r="EQ1960" s="593"/>
      <c r="ER1960" s="593"/>
      <c r="ES1960" s="593"/>
      <c r="ET1960" s="593"/>
      <c r="EU1960" s="593"/>
      <c r="EV1960" s="593"/>
      <c r="EW1960" s="593"/>
      <c r="EX1960" s="593"/>
      <c r="EY1960" s="593"/>
      <c r="EZ1960" s="593"/>
      <c r="FA1960" s="593"/>
      <c r="FB1960" s="593"/>
      <c r="FC1960" s="593"/>
      <c r="FD1960" s="593"/>
      <c r="FE1960" s="593"/>
      <c r="FF1960" s="593"/>
      <c r="FG1960" s="593"/>
      <c r="FH1960" s="593"/>
      <c r="FI1960" s="593"/>
      <c r="FJ1960" s="593"/>
      <c r="FK1960" s="593"/>
      <c r="FL1960" s="593"/>
      <c r="FM1960" s="593"/>
      <c r="FN1960" s="593"/>
      <c r="FO1960" s="593"/>
      <c r="FP1960" s="593"/>
      <c r="FQ1960" s="593"/>
      <c r="FR1960" s="593"/>
      <c r="FS1960" s="593"/>
      <c r="FT1960" s="593"/>
      <c r="FU1960" s="593"/>
      <c r="FV1960" s="593"/>
      <c r="FW1960" s="593"/>
      <c r="FX1960" s="593"/>
      <c r="FY1960" s="593"/>
      <c r="FZ1960" s="593"/>
      <c r="GA1960" s="593"/>
      <c r="GB1960" s="593"/>
      <c r="GC1960" s="593"/>
      <c r="GD1960" s="593"/>
      <c r="GE1960" s="593"/>
      <c r="GF1960" s="593"/>
      <c r="GG1960" s="593"/>
      <c r="GH1960" s="593"/>
      <c r="GI1960" s="593"/>
      <c r="GJ1960" s="593"/>
      <c r="GK1960" s="593"/>
      <c r="GL1960" s="593"/>
      <c r="GM1960" s="593"/>
      <c r="GN1960" s="593"/>
      <c r="GO1960" s="593"/>
      <c r="GP1960" s="593"/>
      <c r="GQ1960" s="593"/>
      <c r="GR1960" s="593"/>
      <c r="GS1960" s="593"/>
      <c r="GT1960" s="593"/>
      <c r="GU1960" s="593"/>
      <c r="GV1960" s="593"/>
      <c r="GW1960" s="593"/>
      <c r="GX1960" s="593"/>
      <c r="GY1960" s="593"/>
      <c r="GZ1960" s="593"/>
      <c r="HA1960" s="593"/>
      <c r="HB1960" s="593"/>
      <c r="HC1960" s="593"/>
      <c r="HD1960" s="593"/>
      <c r="HE1960" s="593"/>
      <c r="HF1960" s="593"/>
      <c r="HG1960" s="593"/>
      <c r="HH1960" s="593"/>
      <c r="HI1960" s="593"/>
      <c r="HJ1960" s="593"/>
      <c r="HK1960" s="593"/>
      <c r="HL1960" s="593"/>
      <c r="HM1960" s="593"/>
      <c r="HN1960" s="593"/>
      <c r="HO1960" s="593"/>
      <c r="HP1960" s="593"/>
      <c r="HQ1960" s="593"/>
      <c r="HR1960" s="593"/>
      <c r="HS1960" s="593"/>
      <c r="HT1960" s="593"/>
      <c r="HU1960" s="593"/>
      <c r="HV1960" s="593"/>
      <c r="HW1960" s="593"/>
      <c r="HX1960" s="593"/>
      <c r="HY1960" s="593"/>
      <c r="HZ1960" s="593"/>
      <c r="IA1960" s="593"/>
      <c r="IB1960" s="593"/>
      <c r="IC1960" s="593"/>
      <c r="ID1960" s="593"/>
      <c r="IE1960" s="593"/>
      <c r="IF1960" s="593"/>
      <c r="IG1960" s="593"/>
      <c r="IH1960" s="593"/>
      <c r="II1960" s="593"/>
      <c r="IJ1960" s="593"/>
      <c r="IK1960" s="593"/>
      <c r="IL1960" s="593"/>
      <c r="IM1960" s="593"/>
      <c r="IN1960" s="593"/>
      <c r="IO1960" s="593"/>
      <c r="IP1960" s="593"/>
      <c r="IQ1960" s="593"/>
      <c r="IR1960" s="593"/>
      <c r="IS1960" s="593"/>
      <c r="IT1960" s="593"/>
      <c r="IU1960" s="593"/>
      <c r="IV1960" s="593"/>
      <c r="IW1960" s="593"/>
      <c r="IX1960" s="593"/>
      <c r="IY1960" s="593"/>
      <c r="IZ1960" s="593"/>
      <c r="JA1960" s="593"/>
      <c r="JB1960" s="593"/>
      <c r="JC1960" s="593"/>
      <c r="JD1960" s="593"/>
      <c r="JE1960" s="593"/>
      <c r="JF1960" s="593"/>
      <c r="JG1960" s="593"/>
      <c r="JH1960" s="593"/>
      <c r="JI1960" s="593"/>
      <c r="JJ1960" s="593"/>
      <c r="JK1960" s="593"/>
      <c r="JL1960" s="593"/>
      <c r="JM1960" s="593"/>
      <c r="JN1960" s="593"/>
      <c r="JO1960" s="593"/>
      <c r="JP1960" s="593"/>
      <c r="JQ1960" s="593"/>
      <c r="JR1960" s="593"/>
      <c r="JS1960" s="593"/>
      <c r="JT1960" s="593"/>
      <c r="JU1960" s="593"/>
      <c r="JV1960" s="593"/>
      <c r="JW1960" s="593"/>
      <c r="JX1960" s="593"/>
      <c r="JY1960" s="593"/>
      <c r="JZ1960" s="593"/>
      <c r="KA1960" s="593"/>
      <c r="KB1960" s="593"/>
      <c r="KC1960" s="593"/>
      <c r="KD1960" s="593"/>
      <c r="KE1960" s="593"/>
      <c r="KF1960" s="593"/>
      <c r="KG1960" s="593"/>
      <c r="KH1960" s="593"/>
      <c r="KI1960" s="593"/>
      <c r="KJ1960" s="593"/>
      <c r="KK1960" s="593"/>
      <c r="KL1960" s="593"/>
      <c r="KM1960" s="593"/>
      <c r="KN1960" s="593"/>
      <c r="KO1960" s="593"/>
      <c r="KP1960" s="593"/>
      <c r="KQ1960" s="593"/>
      <c r="KR1960" s="593"/>
      <c r="KS1960" s="593"/>
      <c r="KT1960" s="593"/>
      <c r="KU1960" s="593"/>
      <c r="KV1960" s="593"/>
      <c r="KW1960" s="593"/>
      <c r="KX1960" s="593"/>
      <c r="KY1960" s="593"/>
      <c r="KZ1960" s="593"/>
      <c r="LA1960" s="593"/>
      <c r="LB1960" s="593"/>
      <c r="LC1960" s="593"/>
      <c r="LD1960" s="593"/>
      <c r="LE1960" s="593"/>
      <c r="LF1960" s="593"/>
      <c r="LG1960" s="593"/>
      <c r="LH1960" s="593"/>
      <c r="LI1960" s="593"/>
      <c r="LJ1960" s="593"/>
      <c r="LK1960" s="593"/>
      <c r="LL1960" s="593"/>
      <c r="LM1960" s="593"/>
      <c r="LN1960" s="593"/>
      <c r="LO1960" s="593"/>
      <c r="LP1960" s="593"/>
      <c r="LQ1960" s="593"/>
      <c r="LR1960" s="593"/>
      <c r="LS1960" s="593"/>
      <c r="LT1960" s="593"/>
      <c r="LU1960" s="593"/>
      <c r="LV1960" s="593"/>
      <c r="LW1960" s="593"/>
      <c r="LX1960" s="593"/>
      <c r="LY1960" s="593"/>
      <c r="LZ1960" s="593"/>
      <c r="MA1960" s="593"/>
      <c r="MB1960" s="593"/>
      <c r="MC1960" s="593"/>
      <c r="MD1960" s="593"/>
      <c r="ME1960" s="593"/>
      <c r="MF1960" s="593"/>
      <c r="MG1960" s="593"/>
      <c r="MH1960" s="593"/>
      <c r="MI1960" s="593"/>
      <c r="MJ1960" s="593"/>
      <c r="MK1960" s="593"/>
      <c r="ML1960" s="593"/>
      <c r="MM1960" s="593"/>
      <c r="MN1960" s="593"/>
      <c r="MO1960" s="593"/>
      <c r="MP1960" s="593"/>
      <c r="MQ1960" s="593"/>
      <c r="MR1960" s="593"/>
      <c r="MS1960" s="593"/>
      <c r="MT1960" s="593"/>
      <c r="MU1960" s="593"/>
      <c r="MV1960" s="593"/>
      <c r="MW1960" s="593"/>
      <c r="MX1960" s="593"/>
      <c r="MY1960" s="593"/>
      <c r="MZ1960" s="593"/>
      <c r="NA1960" s="593"/>
      <c r="NB1960" s="593"/>
      <c r="NC1960" s="593"/>
      <c r="ND1960" s="593"/>
      <c r="NE1960" s="593"/>
      <c r="NF1960" s="593"/>
      <c r="NG1960" s="593"/>
      <c r="NH1960" s="593"/>
      <c r="NI1960" s="593"/>
      <c r="NJ1960" s="593"/>
      <c r="NK1960" s="593"/>
      <c r="NL1960" s="593"/>
      <c r="NM1960" s="593"/>
      <c r="NN1960" s="593"/>
      <c r="NO1960" s="593"/>
      <c r="NP1960" s="593"/>
      <c r="NQ1960" s="593"/>
      <c r="NR1960" s="593"/>
      <c r="NS1960" s="593"/>
      <c r="NT1960" s="593"/>
      <c r="NU1960" s="593"/>
      <c r="NV1960" s="593"/>
      <c r="NW1960" s="593"/>
      <c r="NX1960" s="593"/>
      <c r="NY1960" s="593"/>
      <c r="NZ1960" s="593"/>
      <c r="OA1960" s="593"/>
      <c r="OB1960" s="593"/>
      <c r="OC1960" s="593"/>
      <c r="OD1960" s="593"/>
      <c r="OE1960" s="593"/>
      <c r="OF1960" s="593"/>
      <c r="OG1960" s="593"/>
      <c r="OH1960" s="593"/>
      <c r="OI1960" s="593"/>
      <c r="OJ1960" s="593"/>
      <c r="OK1960" s="593"/>
      <c r="OL1960" s="593"/>
      <c r="OM1960" s="593"/>
      <c r="ON1960" s="593"/>
      <c r="OO1960" s="593"/>
      <c r="OP1960" s="593"/>
      <c r="OQ1960" s="593"/>
      <c r="OR1960" s="593"/>
      <c r="OS1960" s="593"/>
      <c r="OT1960" s="593"/>
      <c r="OU1960" s="593"/>
      <c r="OV1960" s="593"/>
      <c r="OW1960" s="593"/>
      <c r="OX1960" s="593"/>
      <c r="OY1960" s="593"/>
      <c r="OZ1960" s="593"/>
      <c r="PA1960" s="593"/>
      <c r="PB1960" s="593"/>
      <c r="PC1960" s="593"/>
      <c r="PD1960" s="593"/>
      <c r="PE1960" s="593"/>
      <c r="PF1960" s="593"/>
      <c r="PG1960" s="593"/>
      <c r="PH1960" s="593"/>
      <c r="PI1960" s="593"/>
      <c r="PJ1960" s="593"/>
      <c r="PK1960" s="593"/>
      <c r="PL1960" s="593"/>
      <c r="PM1960" s="593"/>
      <c r="PN1960" s="593"/>
      <c r="PO1960" s="593"/>
      <c r="PP1960" s="593"/>
      <c r="PQ1960" s="593"/>
      <c r="PR1960" s="593"/>
      <c r="PS1960" s="593"/>
      <c r="PT1960" s="593"/>
      <c r="PU1960" s="593"/>
      <c r="PV1960" s="593"/>
      <c r="PW1960" s="593"/>
      <c r="PX1960" s="593"/>
      <c r="PY1960" s="593"/>
      <c r="PZ1960" s="593"/>
      <c r="QA1960" s="593"/>
      <c r="QB1960" s="593"/>
      <c r="QC1960" s="593"/>
      <c r="QD1960" s="593"/>
      <c r="QE1960" s="593"/>
      <c r="QF1960" s="593"/>
      <c r="QG1960" s="593"/>
      <c r="QH1960" s="593"/>
      <c r="QI1960" s="593"/>
      <c r="QJ1960" s="593"/>
      <c r="QK1960" s="593"/>
      <c r="QL1960" s="593"/>
      <c r="QM1960" s="593"/>
      <c r="QN1960" s="593"/>
      <c r="QO1960" s="593"/>
      <c r="QP1960" s="593"/>
      <c r="QQ1960" s="593"/>
      <c r="QR1960" s="593"/>
      <c r="QS1960" s="593"/>
      <c r="QT1960" s="593"/>
      <c r="QU1960" s="593"/>
      <c r="QV1960" s="593"/>
      <c r="QW1960" s="593"/>
      <c r="QX1960" s="593"/>
      <c r="QY1960" s="593"/>
      <c r="QZ1960" s="593"/>
      <c r="RA1960" s="593"/>
      <c r="RB1960" s="593"/>
      <c r="RC1960" s="593"/>
      <c r="RD1960" s="593"/>
      <c r="RE1960" s="593"/>
      <c r="RF1960" s="593"/>
      <c r="RG1960" s="593"/>
      <c r="RH1960" s="593"/>
      <c r="RI1960" s="593"/>
      <c r="RJ1960" s="593"/>
      <c r="RK1960" s="593"/>
      <c r="RL1960" s="593"/>
      <c r="RM1960" s="593"/>
      <c r="RN1960" s="593"/>
      <c r="RO1960" s="593"/>
      <c r="RP1960" s="593"/>
      <c r="RQ1960" s="593"/>
      <c r="RR1960" s="593"/>
      <c r="RS1960" s="593"/>
      <c r="RT1960" s="593"/>
      <c r="RU1960" s="593"/>
      <c r="RV1960" s="593"/>
      <c r="RW1960" s="593"/>
      <c r="RX1960" s="593"/>
      <c r="RY1960" s="593"/>
      <c r="RZ1960" s="593"/>
      <c r="SA1960" s="593"/>
      <c r="SB1960" s="593"/>
      <c r="SC1960" s="593"/>
      <c r="SD1960" s="593"/>
      <c r="SE1960" s="593"/>
      <c r="SF1960" s="593"/>
      <c r="SG1960" s="593"/>
      <c r="SH1960" s="593"/>
      <c r="SI1960" s="593"/>
      <c r="SJ1960" s="593"/>
      <c r="SK1960" s="593"/>
      <c r="SL1960" s="593"/>
      <c r="SM1960" s="593"/>
      <c r="SN1960" s="593"/>
      <c r="SO1960" s="593"/>
      <c r="SP1960" s="593"/>
      <c r="SQ1960" s="593"/>
      <c r="SR1960" s="593"/>
      <c r="SS1960" s="593"/>
      <c r="ST1960" s="593"/>
      <c r="SU1960" s="593"/>
      <c r="SV1960" s="593"/>
      <c r="SW1960" s="593"/>
      <c r="SX1960" s="593"/>
      <c r="SY1960" s="593"/>
      <c r="SZ1960" s="593"/>
      <c r="TA1960" s="593"/>
      <c r="TB1960" s="593"/>
      <c r="TC1960" s="593"/>
      <c r="TD1960" s="593"/>
      <c r="TE1960" s="593"/>
      <c r="TF1960" s="593"/>
      <c r="TG1960" s="593"/>
      <c r="TH1960" s="593"/>
      <c r="TI1960" s="593"/>
      <c r="TJ1960" s="593"/>
      <c r="TK1960" s="593"/>
      <c r="TL1960" s="593"/>
      <c r="TM1960" s="593"/>
      <c r="TN1960" s="593"/>
      <c r="TO1960" s="593"/>
      <c r="TP1960" s="593"/>
      <c r="TQ1960" s="593"/>
      <c r="TR1960" s="593"/>
      <c r="TS1960" s="593"/>
      <c r="TT1960" s="593"/>
      <c r="TU1960" s="593"/>
      <c r="TV1960" s="593"/>
      <c r="TW1960" s="593"/>
      <c r="TX1960" s="593"/>
      <c r="TY1960" s="593"/>
      <c r="TZ1960" s="593"/>
      <c r="UA1960" s="593"/>
      <c r="UB1960" s="593"/>
      <c r="UC1960" s="593"/>
      <c r="UD1960" s="593"/>
      <c r="UE1960" s="593"/>
      <c r="UF1960" s="593"/>
      <c r="UG1960" s="593"/>
      <c r="UH1960" s="593"/>
      <c r="UI1960" s="593"/>
      <c r="UJ1960" s="593"/>
      <c r="UK1960" s="593"/>
      <c r="UL1960" s="593"/>
      <c r="UM1960" s="593"/>
      <c r="UN1960" s="593"/>
      <c r="UO1960" s="593"/>
      <c r="UP1960" s="593"/>
      <c r="UQ1960" s="593"/>
      <c r="UR1960" s="593"/>
      <c r="US1960" s="593"/>
      <c r="UT1960" s="593"/>
      <c r="UU1960" s="593"/>
      <c r="UV1960" s="593"/>
      <c r="UW1960" s="593"/>
      <c r="UX1960" s="593"/>
      <c r="UY1960" s="593"/>
      <c r="UZ1960" s="593"/>
      <c r="VA1960" s="593"/>
      <c r="VB1960" s="593"/>
      <c r="VC1960" s="593"/>
      <c r="VD1960" s="593"/>
      <c r="VE1960" s="593"/>
      <c r="VF1960" s="593"/>
      <c r="VG1960" s="593"/>
      <c r="VH1960" s="593"/>
      <c r="VI1960" s="593"/>
      <c r="VJ1960" s="593"/>
      <c r="VK1960" s="593"/>
      <c r="VL1960" s="593"/>
      <c r="VM1960" s="593"/>
      <c r="VN1960" s="593"/>
      <c r="VO1960" s="593"/>
      <c r="VP1960" s="593"/>
      <c r="VQ1960" s="593"/>
      <c r="VR1960" s="593"/>
      <c r="VS1960" s="593"/>
      <c r="VT1960" s="593"/>
      <c r="VU1960" s="593"/>
      <c r="VV1960" s="593"/>
      <c r="VW1960" s="593"/>
      <c r="VX1960" s="593"/>
      <c r="VY1960" s="593"/>
      <c r="VZ1960" s="593"/>
      <c r="WA1960" s="593"/>
      <c r="WB1960" s="593"/>
      <c r="WC1960" s="593"/>
      <c r="WD1960" s="593"/>
      <c r="WE1960" s="593"/>
      <c r="WF1960" s="593"/>
      <c r="WG1960" s="593"/>
      <c r="WH1960" s="593"/>
      <c r="WI1960" s="593"/>
      <c r="WJ1960" s="593"/>
      <c r="WK1960" s="593"/>
      <c r="WL1960" s="593"/>
      <c r="WM1960" s="593"/>
      <c r="WN1960" s="593"/>
      <c r="WO1960" s="593"/>
      <c r="WP1960" s="593"/>
      <c r="WQ1960" s="593"/>
      <c r="WR1960" s="593"/>
      <c r="WS1960" s="593"/>
      <c r="WT1960" s="593"/>
      <c r="WU1960" s="593"/>
      <c r="WV1960" s="593"/>
      <c r="WW1960" s="593"/>
      <c r="WX1960" s="593"/>
      <c r="WY1960" s="593"/>
      <c r="WZ1960" s="593"/>
      <c r="XA1960" s="593"/>
      <c r="XB1960" s="593"/>
      <c r="XC1960" s="593"/>
      <c r="XD1960" s="593"/>
      <c r="XE1960" s="593"/>
      <c r="XF1960" s="593"/>
      <c r="XG1960" s="593"/>
      <c r="XH1960" s="593"/>
      <c r="XI1960" s="593"/>
      <c r="XJ1960" s="593"/>
      <c r="XK1960" s="593"/>
      <c r="XL1960" s="593"/>
      <c r="XM1960" s="593"/>
      <c r="XN1960" s="593"/>
      <c r="XO1960" s="593"/>
      <c r="XP1960" s="593"/>
      <c r="XQ1960" s="593"/>
      <c r="XR1960" s="593"/>
      <c r="XS1960" s="593"/>
      <c r="XT1960" s="593"/>
      <c r="XU1960" s="593"/>
      <c r="XV1960" s="593"/>
      <c r="XW1960" s="593"/>
      <c r="XX1960" s="593"/>
      <c r="XY1960" s="593"/>
      <c r="XZ1960" s="593"/>
      <c r="YA1960" s="593"/>
      <c r="YB1960" s="593"/>
      <c r="YC1960" s="593"/>
      <c r="YD1960" s="593"/>
      <c r="YE1960" s="593"/>
      <c r="YF1960" s="593"/>
      <c r="YG1960" s="593"/>
      <c r="YH1960" s="593"/>
      <c r="YI1960" s="593"/>
      <c r="YJ1960" s="593"/>
      <c r="YK1960" s="593"/>
      <c r="YL1960" s="593"/>
      <c r="YM1960" s="593"/>
      <c r="YN1960" s="593"/>
      <c r="YO1960" s="593"/>
      <c r="YP1960" s="593"/>
      <c r="YQ1960" s="593"/>
      <c r="YR1960" s="593"/>
      <c r="YS1960" s="593"/>
      <c r="YT1960" s="593"/>
      <c r="YU1960" s="593"/>
      <c r="YV1960" s="593"/>
      <c r="YW1960" s="593"/>
      <c r="YX1960" s="593"/>
      <c r="YY1960" s="593"/>
      <c r="YZ1960" s="593"/>
      <c r="ZA1960" s="593"/>
      <c r="ZB1960" s="593"/>
      <c r="ZC1960" s="593"/>
      <c r="ZD1960" s="593"/>
      <c r="ZE1960" s="593"/>
      <c r="ZF1960" s="593"/>
      <c r="ZG1960" s="593"/>
      <c r="ZH1960" s="593"/>
      <c r="ZI1960" s="593"/>
      <c r="ZJ1960" s="593"/>
      <c r="ZK1960" s="593"/>
      <c r="ZL1960" s="593"/>
      <c r="ZM1960" s="593"/>
      <c r="ZN1960" s="593"/>
      <c r="ZO1960" s="593"/>
      <c r="ZP1960" s="593"/>
      <c r="ZQ1960" s="593"/>
      <c r="ZR1960" s="593"/>
      <c r="ZS1960" s="593"/>
      <c r="ZT1960" s="593"/>
      <c r="ZU1960" s="593"/>
      <c r="ZV1960" s="593"/>
      <c r="ZW1960" s="593"/>
      <c r="ZX1960" s="593"/>
      <c r="ZY1960" s="593"/>
      <c r="ZZ1960" s="593"/>
      <c r="AAA1960" s="593"/>
      <c r="AAB1960" s="593"/>
      <c r="AAC1960" s="593"/>
      <c r="AAD1960" s="593"/>
      <c r="AAE1960" s="593"/>
      <c r="AAF1960" s="593"/>
      <c r="AAG1960" s="593"/>
      <c r="AAH1960" s="593"/>
      <c r="AAI1960" s="593"/>
      <c r="AAJ1960" s="593"/>
      <c r="AAK1960" s="593"/>
      <c r="AAL1960" s="593"/>
      <c r="AAM1960" s="593"/>
      <c r="AAN1960" s="593"/>
      <c r="AAO1960" s="593"/>
      <c r="AAP1960" s="593"/>
      <c r="AAQ1960" s="593"/>
      <c r="AAR1960" s="593"/>
      <c r="AAS1960" s="593"/>
      <c r="AAT1960" s="593"/>
      <c r="AAU1960" s="593"/>
      <c r="AAV1960" s="593"/>
      <c r="AAW1960" s="593"/>
      <c r="AAX1960" s="593"/>
      <c r="AAY1960" s="593"/>
      <c r="AAZ1960" s="593"/>
      <c r="ABA1960" s="593"/>
      <c r="ABB1960" s="593"/>
      <c r="ABC1960" s="593"/>
      <c r="ABD1960" s="593"/>
      <c r="ABE1960" s="593"/>
      <c r="ABF1960" s="593"/>
      <c r="ABG1960" s="593"/>
      <c r="ABH1960" s="593"/>
      <c r="ABI1960" s="593"/>
      <c r="ABJ1960" s="593"/>
      <c r="ABK1960" s="593"/>
      <c r="ABL1960" s="593"/>
      <c r="ABM1960" s="593"/>
      <c r="ABN1960" s="593"/>
      <c r="ABO1960" s="593"/>
      <c r="ABP1960" s="593"/>
      <c r="ABQ1960" s="593"/>
      <c r="ABR1960" s="593"/>
      <c r="ABS1960" s="593"/>
      <c r="ABT1960" s="593"/>
      <c r="ABU1960" s="593"/>
      <c r="ABV1960" s="593"/>
      <c r="ABW1960" s="593"/>
      <c r="ABX1960" s="593"/>
      <c r="ABY1960" s="593"/>
      <c r="ABZ1960" s="593"/>
      <c r="ACA1960" s="593"/>
      <c r="ACB1960" s="593"/>
      <c r="ACC1960" s="593"/>
      <c r="ACD1960" s="593"/>
      <c r="ACE1960" s="593"/>
      <c r="ACF1960" s="593"/>
      <c r="ACG1960" s="593"/>
      <c r="ACH1960" s="593"/>
      <c r="ACI1960" s="593"/>
      <c r="ACJ1960" s="593"/>
      <c r="ACK1960" s="593"/>
      <c r="ACL1960" s="593"/>
      <c r="ACM1960" s="593"/>
      <c r="ACN1960" s="593"/>
      <c r="ACO1960" s="593"/>
      <c r="ACP1960" s="593"/>
      <c r="ACQ1960" s="593"/>
      <c r="ACR1960" s="593"/>
      <c r="ACS1960" s="593"/>
      <c r="ACT1960" s="593"/>
      <c r="ACU1960" s="593"/>
      <c r="ACV1960" s="593"/>
      <c r="ACW1960" s="593"/>
      <c r="ACX1960" s="593"/>
      <c r="ACY1960" s="593"/>
      <c r="ACZ1960" s="593"/>
      <c r="ADA1960" s="593"/>
      <c r="ADB1960" s="593"/>
      <c r="ADC1960" s="593"/>
      <c r="ADD1960" s="593"/>
      <c r="ADE1960" s="593"/>
      <c r="ADF1960" s="593"/>
      <c r="ADG1960" s="593"/>
      <c r="ADH1960" s="593"/>
      <c r="ADI1960" s="593"/>
      <c r="ADJ1960" s="593"/>
      <c r="ADK1960" s="593"/>
      <c r="ADL1960" s="593"/>
      <c r="ADM1960" s="593"/>
      <c r="ADN1960" s="593"/>
      <c r="ADO1960" s="593"/>
      <c r="ADP1960" s="593"/>
      <c r="ADQ1960" s="593"/>
      <c r="ADR1960" s="593"/>
      <c r="ADS1960" s="593"/>
      <c r="ADT1960" s="593"/>
      <c r="ADU1960" s="593"/>
      <c r="ADV1960" s="593"/>
      <c r="ADW1960" s="593"/>
      <c r="ADX1960" s="593"/>
      <c r="ADY1960" s="593"/>
      <c r="ADZ1960" s="593"/>
      <c r="AEA1960" s="593"/>
      <c r="AEB1960" s="593"/>
      <c r="AEC1960" s="593"/>
      <c r="AED1960" s="593"/>
      <c r="AEE1960" s="593"/>
      <c r="AEF1960" s="593"/>
      <c r="AEG1960" s="593"/>
      <c r="AEH1960" s="593"/>
      <c r="AEI1960" s="593"/>
      <c r="AEJ1960" s="593"/>
      <c r="AEK1960" s="593"/>
      <c r="AEL1960" s="593"/>
      <c r="AEM1960" s="593"/>
      <c r="AEN1960" s="593"/>
      <c r="AEO1960" s="593"/>
      <c r="AEP1960" s="593"/>
      <c r="AEQ1960" s="593"/>
      <c r="AER1960" s="593"/>
      <c r="AES1960" s="593"/>
      <c r="AET1960" s="593"/>
      <c r="AEU1960" s="593"/>
      <c r="AEV1960" s="593"/>
      <c r="AEW1960" s="593"/>
      <c r="AEX1960" s="593"/>
      <c r="AEY1960" s="593"/>
      <c r="AEZ1960" s="593"/>
      <c r="AFA1960" s="593"/>
      <c r="AFB1960" s="593"/>
      <c r="AFC1960" s="593"/>
      <c r="AFD1960" s="593"/>
      <c r="AFE1960" s="593"/>
      <c r="AFF1960" s="593"/>
      <c r="AFG1960" s="593"/>
      <c r="AFH1960" s="593"/>
      <c r="AFI1960" s="593"/>
      <c r="AFJ1960" s="593"/>
      <c r="AFK1960" s="593"/>
      <c r="AFL1960" s="593"/>
      <c r="AFM1960" s="593"/>
      <c r="AFN1960" s="593"/>
      <c r="AFO1960" s="593"/>
      <c r="AFP1960" s="593"/>
      <c r="AFQ1960" s="593"/>
      <c r="AFR1960" s="593"/>
      <c r="AFS1960" s="593"/>
      <c r="AFT1960" s="593"/>
      <c r="AFU1960" s="593"/>
      <c r="AFV1960" s="593"/>
      <c r="AFW1960" s="593"/>
      <c r="AFX1960" s="593"/>
      <c r="AFY1960" s="593"/>
      <c r="AFZ1960" s="593"/>
      <c r="AGA1960" s="593"/>
      <c r="AGB1960" s="593"/>
      <c r="AGC1960" s="593"/>
      <c r="AGD1960" s="593"/>
      <c r="AGE1960" s="593"/>
      <c r="AGF1960" s="593"/>
      <c r="AGG1960" s="593"/>
      <c r="AGH1960" s="593"/>
      <c r="AGI1960" s="593"/>
      <c r="AGJ1960" s="593"/>
      <c r="AGK1960" s="593"/>
      <c r="AGL1960" s="593"/>
      <c r="AGM1960" s="593"/>
      <c r="AGN1960" s="593"/>
      <c r="AGO1960" s="593"/>
      <c r="AGP1960" s="593"/>
      <c r="AGQ1960" s="593"/>
      <c r="AGR1960" s="593"/>
      <c r="AGS1960" s="593"/>
      <c r="AGT1960" s="593"/>
      <c r="AGU1960" s="593"/>
      <c r="AGV1960" s="593"/>
      <c r="AGW1960" s="593"/>
      <c r="AGX1960" s="593"/>
      <c r="AGY1960" s="593"/>
      <c r="AGZ1960" s="593"/>
      <c r="AHA1960" s="593"/>
      <c r="AHB1960" s="593"/>
      <c r="AHC1960" s="593"/>
      <c r="AHD1960" s="593"/>
      <c r="AHE1960" s="593"/>
      <c r="AHF1960" s="593"/>
      <c r="AHG1960" s="593"/>
      <c r="AHH1960" s="593"/>
      <c r="AHI1960" s="593"/>
      <c r="AHJ1960" s="593"/>
      <c r="AHK1960" s="593"/>
      <c r="AHL1960" s="593"/>
      <c r="AHM1960" s="593"/>
      <c r="AHN1960" s="593"/>
      <c r="AHO1960" s="593"/>
      <c r="AHP1960" s="593"/>
      <c r="AHQ1960" s="593"/>
      <c r="AHR1960" s="593"/>
      <c r="AHS1960" s="593"/>
      <c r="AHT1960" s="593"/>
      <c r="AHU1960" s="593"/>
      <c r="AHV1960" s="593"/>
      <c r="AHW1960" s="593"/>
      <c r="AHX1960" s="593"/>
      <c r="AHY1960" s="593"/>
      <c r="AHZ1960" s="593"/>
      <c r="AIA1960" s="593"/>
      <c r="AIB1960" s="593"/>
      <c r="AIC1960" s="593"/>
      <c r="AID1960" s="593"/>
      <c r="AIE1960" s="593"/>
      <c r="AIF1960" s="593"/>
      <c r="AIG1960" s="593"/>
      <c r="AIH1960" s="593"/>
      <c r="AII1960" s="593"/>
      <c r="AIJ1960" s="593"/>
      <c r="AIK1960" s="593"/>
      <c r="AIL1960" s="593"/>
      <c r="AIM1960" s="593"/>
      <c r="AIN1960" s="593"/>
      <c r="AIO1960" s="593"/>
      <c r="AIP1960" s="593"/>
      <c r="AIQ1960" s="593"/>
      <c r="AIR1960" s="593"/>
      <c r="AIS1960" s="593"/>
      <c r="AIT1960" s="593"/>
      <c r="AIU1960" s="593"/>
      <c r="AIV1960" s="593"/>
      <c r="AIW1960" s="593"/>
      <c r="AIX1960" s="593"/>
      <c r="AIY1960" s="593"/>
      <c r="AIZ1960" s="593"/>
      <c r="AJA1960" s="593"/>
      <c r="AJB1960" s="593"/>
      <c r="AJC1960" s="593"/>
      <c r="AJD1960" s="593"/>
      <c r="AJE1960" s="593"/>
      <c r="AJF1960" s="593"/>
      <c r="AJG1960" s="593"/>
      <c r="AJH1960" s="593"/>
      <c r="AJI1960" s="593"/>
      <c r="AJJ1960" s="593"/>
      <c r="AJK1960" s="593"/>
      <c r="AJL1960" s="593"/>
      <c r="AJM1960" s="593"/>
      <c r="AJN1960" s="593"/>
      <c r="AJO1960" s="593"/>
      <c r="AJP1960" s="593"/>
      <c r="AJQ1960" s="593"/>
      <c r="AJR1960" s="593"/>
      <c r="AJS1960" s="593"/>
      <c r="AJT1960" s="593"/>
      <c r="AJU1960" s="593"/>
      <c r="AJV1960" s="593"/>
      <c r="AJW1960" s="593"/>
      <c r="AJX1960" s="593"/>
      <c r="AJY1960" s="593"/>
      <c r="AJZ1960" s="593"/>
      <c r="AKA1960" s="593"/>
      <c r="AKB1960" s="593"/>
      <c r="AKC1960" s="593"/>
      <c r="AKD1960" s="593"/>
      <c r="AKE1960" s="593"/>
      <c r="AKF1960" s="593"/>
      <c r="AKG1960" s="593"/>
      <c r="AKH1960" s="593"/>
      <c r="AKI1960" s="593"/>
      <c r="AKJ1960" s="593"/>
      <c r="AKK1960" s="593"/>
      <c r="AKL1960" s="593"/>
      <c r="AKM1960" s="593"/>
      <c r="AKN1960" s="593"/>
      <c r="AKO1960" s="593"/>
      <c r="AKP1960" s="593"/>
      <c r="AKQ1960" s="593"/>
      <c r="AKR1960" s="593"/>
      <c r="AKS1960" s="593"/>
      <c r="AKT1960" s="593"/>
      <c r="AKU1960" s="593"/>
      <c r="AKV1960" s="593"/>
      <c r="AKW1960" s="593"/>
      <c r="AKX1960" s="593"/>
      <c r="AKY1960" s="593"/>
      <c r="AKZ1960" s="593"/>
      <c r="ALA1960" s="593"/>
      <c r="ALB1960" s="593"/>
      <c r="ALC1960" s="593"/>
      <c r="ALD1960" s="593"/>
      <c r="ALE1960" s="593"/>
      <c r="ALF1960" s="593"/>
      <c r="ALG1960" s="593"/>
      <c r="ALH1960" s="593"/>
      <c r="ALI1960" s="593"/>
      <c r="ALJ1960" s="593"/>
      <c r="ALK1960" s="593"/>
      <c r="ALL1960" s="593"/>
      <c r="ALM1960" s="593"/>
      <c r="ALN1960" s="593"/>
      <c r="ALO1960" s="593"/>
      <c r="ALP1960" s="593"/>
      <c r="ALQ1960" s="593"/>
      <c r="ALR1960" s="593"/>
      <c r="ALS1960" s="593"/>
      <c r="ALT1960" s="593"/>
      <c r="ALU1960" s="593"/>
      <c r="ALV1960" s="593"/>
      <c r="ALW1960" s="593"/>
      <c r="ALX1960" s="593"/>
      <c r="ALY1960" s="593"/>
      <c r="ALZ1960" s="593"/>
      <c r="AMA1960" s="593"/>
      <c r="AMB1960" s="593"/>
      <c r="AMC1960" s="593"/>
      <c r="AMD1960" s="593"/>
      <c r="AME1960" s="593"/>
      <c r="AMF1960" s="593"/>
      <c r="AMG1960" s="593"/>
      <c r="AMH1960" s="593"/>
      <c r="AMI1960" s="593"/>
      <c r="AMJ1960" s="593"/>
      <c r="AMK1960" s="593"/>
      <c r="AML1960" s="593"/>
      <c r="AMM1960" s="593"/>
      <c r="AMN1960" s="593"/>
      <c r="AMO1960" s="593"/>
      <c r="AMP1960" s="593"/>
      <c r="AMQ1960" s="593"/>
      <c r="AMR1960" s="593"/>
      <c r="AMS1960" s="593"/>
      <c r="AMT1960" s="593"/>
      <c r="AMU1960" s="593"/>
      <c r="AMV1960" s="593"/>
      <c r="AMW1960" s="593"/>
      <c r="AMX1960" s="593"/>
      <c r="AMY1960" s="593"/>
      <c r="AMZ1960" s="593"/>
      <c r="ANA1960" s="593"/>
      <c r="ANB1960" s="593"/>
      <c r="ANC1960" s="593"/>
      <c r="AND1960" s="593"/>
      <c r="ANE1960" s="593"/>
      <c r="ANF1960" s="593"/>
      <c r="ANG1960" s="593"/>
      <c r="ANH1960" s="593"/>
      <c r="ANI1960" s="593"/>
      <c r="ANJ1960" s="593"/>
      <c r="ANK1960" s="593"/>
      <c r="ANL1960" s="593"/>
      <c r="ANM1960" s="593"/>
      <c r="ANN1960" s="593"/>
      <c r="ANO1960" s="593"/>
      <c r="ANP1960" s="593"/>
      <c r="ANQ1960" s="593"/>
      <c r="ANR1960" s="593"/>
      <c r="ANS1960" s="593"/>
      <c r="ANT1960" s="593"/>
      <c r="ANU1960" s="593"/>
      <c r="ANV1960" s="593"/>
      <c r="ANW1960" s="593"/>
      <c r="ANX1960" s="593"/>
      <c r="ANY1960" s="593"/>
      <c r="ANZ1960" s="593"/>
      <c r="AOA1960" s="593"/>
      <c r="AOB1960" s="593"/>
      <c r="AOC1960" s="593"/>
      <c r="AOD1960" s="593"/>
      <c r="AOE1960" s="593"/>
      <c r="AOF1960" s="593"/>
      <c r="AOG1960" s="593"/>
      <c r="AOH1960" s="593"/>
      <c r="AOI1960" s="593"/>
      <c r="AOJ1960" s="593"/>
      <c r="AOK1960" s="593"/>
      <c r="AOL1960" s="593"/>
      <c r="AOM1960" s="593"/>
      <c r="AON1960" s="593"/>
      <c r="AOO1960" s="593"/>
      <c r="AOP1960" s="593"/>
      <c r="AOQ1960" s="593"/>
      <c r="AOR1960" s="593"/>
      <c r="AOS1960" s="593"/>
      <c r="AOT1960" s="593"/>
      <c r="AOU1960" s="593"/>
      <c r="AOV1960" s="593"/>
      <c r="AOW1960" s="593"/>
      <c r="AOX1960" s="593"/>
      <c r="AOY1960" s="593"/>
      <c r="AOZ1960" s="593"/>
      <c r="APA1960" s="593"/>
      <c r="APB1960" s="593"/>
      <c r="APC1960" s="593"/>
      <c r="APD1960" s="593"/>
      <c r="APE1960" s="593"/>
      <c r="APF1960" s="593"/>
      <c r="APG1960" s="593"/>
      <c r="APH1960" s="593"/>
      <c r="API1960" s="593"/>
      <c r="APJ1960" s="593"/>
      <c r="APK1960" s="593"/>
      <c r="APL1960" s="593"/>
      <c r="APM1960" s="593"/>
      <c r="APN1960" s="593"/>
      <c r="APO1960" s="593"/>
      <c r="APP1960" s="593"/>
      <c r="APQ1960" s="593"/>
      <c r="APR1960" s="593"/>
      <c r="APS1960" s="593"/>
      <c r="APT1960" s="593"/>
      <c r="APU1960" s="593"/>
      <c r="APV1960" s="593"/>
      <c r="APW1960" s="593"/>
      <c r="APX1960" s="593"/>
      <c r="APY1960" s="593"/>
      <c r="APZ1960" s="593"/>
      <c r="AQA1960" s="593"/>
      <c r="AQB1960" s="593"/>
      <c r="AQC1960" s="593"/>
      <c r="AQD1960" s="593"/>
      <c r="AQE1960" s="593"/>
      <c r="AQF1960" s="593"/>
      <c r="AQG1960" s="593"/>
      <c r="AQH1960" s="593"/>
      <c r="AQI1960" s="593"/>
      <c r="AQJ1960" s="593"/>
      <c r="AQK1960" s="593"/>
      <c r="AQL1960" s="593"/>
      <c r="AQM1960" s="593"/>
      <c r="AQN1960" s="593"/>
      <c r="AQO1960" s="593"/>
      <c r="AQP1960" s="593"/>
      <c r="AQQ1960" s="593"/>
      <c r="AQR1960" s="593"/>
      <c r="AQS1960" s="593"/>
      <c r="AQT1960" s="593"/>
      <c r="AQU1960" s="593"/>
      <c r="AQV1960" s="593"/>
      <c r="AQW1960" s="593"/>
      <c r="AQX1960" s="593"/>
      <c r="AQY1960" s="593"/>
      <c r="AQZ1960" s="593"/>
      <c r="ARA1960" s="593"/>
      <c r="ARB1960" s="593"/>
      <c r="ARC1960" s="593"/>
      <c r="ARD1960" s="593"/>
      <c r="ARE1960" s="593"/>
      <c r="ARF1960" s="593"/>
      <c r="ARG1960" s="593"/>
      <c r="ARH1960" s="593"/>
      <c r="ARI1960" s="593"/>
      <c r="ARJ1960" s="593"/>
      <c r="ARK1960" s="593"/>
      <c r="ARL1960" s="593"/>
      <c r="ARM1960" s="593"/>
      <c r="ARN1960" s="593"/>
      <c r="ARO1960" s="593"/>
      <c r="ARP1960" s="593"/>
      <c r="ARQ1960" s="593"/>
      <c r="ARR1960" s="593"/>
      <c r="ARS1960" s="593"/>
      <c r="ART1960" s="593"/>
      <c r="ARU1960" s="593"/>
      <c r="ARV1960" s="593"/>
      <c r="ARW1960" s="593"/>
      <c r="ARX1960" s="593"/>
      <c r="ARY1960" s="593"/>
      <c r="ARZ1960" s="593"/>
      <c r="ASA1960" s="593"/>
      <c r="ASB1960" s="593"/>
      <c r="ASC1960" s="593"/>
      <c r="ASD1960" s="593"/>
      <c r="ASE1960" s="593"/>
      <c r="ASF1960" s="593"/>
      <c r="ASG1960" s="593"/>
      <c r="ASH1960" s="593"/>
      <c r="ASI1960" s="593"/>
      <c r="ASJ1960" s="593"/>
      <c r="ASK1960" s="593"/>
      <c r="ASL1960" s="593"/>
      <c r="ASM1960" s="593"/>
      <c r="ASN1960" s="593"/>
      <c r="ASO1960" s="593"/>
      <c r="ASP1960" s="593"/>
      <c r="ASQ1960" s="593"/>
      <c r="ASR1960" s="593"/>
      <c r="ASS1960" s="593"/>
      <c r="AST1960" s="593"/>
      <c r="ASU1960" s="593"/>
      <c r="ASV1960" s="593"/>
      <c r="ASW1960" s="593"/>
      <c r="ASX1960" s="593"/>
      <c r="ASY1960" s="593"/>
      <c r="ASZ1960" s="593"/>
      <c r="ATA1960" s="593"/>
      <c r="ATB1960" s="593"/>
      <c r="ATC1960" s="593"/>
      <c r="ATD1960" s="593"/>
      <c r="ATE1960" s="593"/>
      <c r="ATF1960" s="593"/>
      <c r="ATG1960" s="593"/>
      <c r="ATH1960" s="593"/>
      <c r="ATI1960" s="593"/>
      <c r="ATJ1960" s="593"/>
      <c r="ATK1960" s="593"/>
      <c r="ATL1960" s="593"/>
      <c r="ATM1960" s="593"/>
      <c r="ATN1960" s="593"/>
      <c r="ATO1960" s="593"/>
      <c r="ATP1960" s="593"/>
      <c r="ATQ1960" s="593"/>
      <c r="ATR1960" s="593"/>
      <c r="ATS1960" s="593"/>
      <c r="ATT1960" s="593"/>
      <c r="ATU1960" s="593"/>
      <c r="ATV1960" s="593"/>
      <c r="ATW1960" s="593"/>
      <c r="ATX1960" s="593"/>
      <c r="ATY1960" s="593"/>
      <c r="ATZ1960" s="593"/>
      <c r="AUA1960" s="593"/>
      <c r="AUB1960" s="593"/>
      <c r="AUC1960" s="593"/>
      <c r="AUD1960" s="593"/>
      <c r="AUE1960" s="593"/>
      <c r="AUF1960" s="593"/>
      <c r="AUG1960" s="593"/>
      <c r="AUH1960" s="593"/>
      <c r="AUI1960" s="593"/>
      <c r="AUJ1960" s="593"/>
      <c r="AUK1960" s="593"/>
      <c r="AUL1960" s="593"/>
      <c r="AUM1960" s="593"/>
      <c r="AUN1960" s="593"/>
      <c r="AUO1960" s="593"/>
      <c r="AUP1960" s="593"/>
      <c r="AUQ1960" s="593"/>
      <c r="AUR1960" s="593"/>
      <c r="AUS1960" s="593"/>
      <c r="AUT1960" s="593"/>
      <c r="AUU1960" s="593"/>
      <c r="AUV1960" s="593"/>
      <c r="AUW1960" s="593"/>
      <c r="AUX1960" s="593"/>
      <c r="AUY1960" s="593"/>
      <c r="AUZ1960" s="593"/>
      <c r="AVA1960" s="593"/>
      <c r="AVB1960" s="593"/>
      <c r="AVC1960" s="593"/>
      <c r="AVD1960" s="593"/>
      <c r="AVE1960" s="593"/>
      <c r="AVF1960" s="593"/>
      <c r="AVG1960" s="593"/>
      <c r="AVH1960" s="593"/>
      <c r="AVI1960" s="593"/>
      <c r="AVJ1960" s="593"/>
      <c r="AVK1960" s="593"/>
    </row>
    <row r="1961" spans="1:1259">
      <c r="A1961" s="715"/>
      <c r="B1961" s="564"/>
      <c r="C1961" s="564"/>
      <c r="D1961" s="676" t="s">
        <v>1067</v>
      </c>
      <c r="E1961" s="524"/>
      <c r="F1961" s="665" t="s">
        <v>1152</v>
      </c>
      <c r="G1961" s="676">
        <v>2022</v>
      </c>
      <c r="H1961" s="665">
        <v>4</v>
      </c>
      <c r="I1961" s="687"/>
      <c r="J1961" s="677"/>
      <c r="K1961" s="676" t="s">
        <v>1649</v>
      </c>
      <c r="L1961" s="677" t="s">
        <v>1578</v>
      </c>
      <c r="M1961" s="677">
        <v>44468</v>
      </c>
      <c r="N1961" s="677" t="s">
        <v>1605</v>
      </c>
      <c r="O1961" s="677"/>
      <c r="P1961" s="666">
        <v>44658</v>
      </c>
      <c r="Q1961" s="666">
        <v>44665</v>
      </c>
      <c r="R1961" s="666">
        <v>44670</v>
      </c>
      <c r="S1961" s="665" t="s">
        <v>1580</v>
      </c>
      <c r="T1961" s="665">
        <v>60</v>
      </c>
      <c r="U1961" s="665" t="s">
        <v>1650</v>
      </c>
      <c r="V1961" s="665" t="s">
        <v>1591</v>
      </c>
      <c r="W1961" s="678">
        <v>400</v>
      </c>
      <c r="X1961" s="551">
        <v>624</v>
      </c>
      <c r="Y1961" s="693">
        <v>249600</v>
      </c>
      <c r="Z1961" s="667">
        <v>0.48</v>
      </c>
      <c r="AA1961" s="682">
        <f>Y1961*Z1961</f>
        <v>119808</v>
      </c>
      <c r="AB1961" s="521"/>
      <c r="AC1961" s="668">
        <v>0</v>
      </c>
      <c r="AD1961" s="676"/>
      <c r="AE1961" s="669"/>
      <c r="AF1961" s="695">
        <f>AA1961+AD1961+AE1961</f>
        <v>119808</v>
      </c>
      <c r="AG1961" s="665" t="s">
        <v>47</v>
      </c>
      <c r="AH1961" s="641"/>
      <c r="AI1961" s="676">
        <v>75</v>
      </c>
      <c r="AJ1961" s="665" t="s">
        <v>1597</v>
      </c>
      <c r="AK1961" s="676" t="s">
        <v>1075</v>
      </c>
      <c r="AL1961" s="696">
        <v>21075</v>
      </c>
      <c r="AM1961" s="665" t="s">
        <v>52</v>
      </c>
      <c r="AN1961" s="665" t="s">
        <v>50</v>
      </c>
      <c r="AO1961" s="665"/>
      <c r="AP1961" s="676" t="s">
        <v>92</v>
      </c>
      <c r="AQ1961" s="676" t="s">
        <v>37</v>
      </c>
      <c r="AR1961" s="676"/>
      <c r="AS1961" s="523" t="s">
        <v>1077</v>
      </c>
      <c r="AT1961" s="523"/>
      <c r="AU1961" s="523"/>
      <c r="AV1961" s="674"/>
      <c r="AW1961" s="673" t="str">
        <f>U1961</f>
        <v>30390256F</v>
      </c>
      <c r="AX1961" s="673" cm="1">
        <f t="array" ref="AX1961">SUM(MID(0&amp;AW1961,LARGE(INDEX(ISNUMBER(--MID(AW1961,ROW($1:$8),1))*ROW($1:$8),),ROW($1:$8))+1,1)*10^ROW($1:$8)/10)</f>
        <v>30390256</v>
      </c>
      <c r="AY1961" s="673" t="str">
        <f>VLOOKUP($AX1961,'Item Master Data'!$A:$F,3,FALSE)</f>
        <v>T400H</v>
      </c>
      <c r="AZ1961" s="673">
        <f>VLOOKUP($AX1961,'Item Master Data'!$A:$F,6,FALSE)</f>
        <v>400</v>
      </c>
      <c r="BA1961" s="673">
        <f>X1961/BB1961</f>
        <v>24</v>
      </c>
      <c r="BB1961" s="673">
        <f>VLOOKUP(AX1961,'Item Master Data'!$A:$G,7,FALSE)</f>
        <v>26</v>
      </c>
      <c r="BC1961" s="673"/>
      <c r="BD1961" s="673">
        <f>W1961-AZ1961</f>
        <v>0</v>
      </c>
      <c r="BE1961" s="593"/>
      <c r="BF1961" s="593"/>
      <c r="BG1961" s="593"/>
      <c r="BH1961" s="593"/>
      <c r="BI1961" s="593"/>
      <c r="BJ1961" s="593"/>
      <c r="BK1961" s="593"/>
      <c r="BL1961" s="593"/>
      <c r="BM1961" s="593"/>
      <c r="BN1961" s="593"/>
      <c r="BO1961" s="593"/>
      <c r="BP1961" s="593"/>
      <c r="BQ1961" s="593"/>
      <c r="BR1961" s="593"/>
      <c r="BS1961" s="593"/>
      <c r="BT1961" s="593"/>
      <c r="BU1961" s="593"/>
      <c r="BV1961" s="593"/>
      <c r="BW1961" s="593"/>
      <c r="BX1961" s="593"/>
      <c r="BY1961" s="593"/>
      <c r="BZ1961" s="593"/>
      <c r="CA1961" s="593"/>
      <c r="CB1961" s="593"/>
      <c r="CC1961" s="593"/>
      <c r="CD1961" s="593"/>
      <c r="CE1961" s="593"/>
      <c r="CF1961" s="593"/>
      <c r="CG1961" s="593"/>
      <c r="CH1961" s="593"/>
      <c r="CI1961" s="593"/>
      <c r="CJ1961" s="593"/>
      <c r="CK1961" s="593"/>
      <c r="CL1961" s="593"/>
      <c r="CM1961" s="593"/>
      <c r="CN1961" s="593"/>
      <c r="CO1961" s="593"/>
      <c r="CP1961" s="593"/>
      <c r="CQ1961" s="593"/>
      <c r="CR1961" s="593"/>
      <c r="CS1961" s="593"/>
      <c r="CT1961" s="593"/>
      <c r="CU1961" s="593"/>
      <c r="CV1961" s="593"/>
      <c r="CW1961" s="593"/>
      <c r="CX1961" s="593"/>
      <c r="CY1961" s="593"/>
      <c r="CZ1961" s="593"/>
      <c r="DA1961" s="593"/>
      <c r="DB1961" s="593"/>
      <c r="DC1961" s="593"/>
      <c r="DD1961" s="593"/>
      <c r="DE1961" s="593"/>
      <c r="DF1961" s="593"/>
      <c r="DG1961" s="593"/>
      <c r="DH1961" s="593"/>
      <c r="DI1961" s="593"/>
      <c r="DJ1961" s="593"/>
      <c r="DK1961" s="593"/>
      <c r="DL1961" s="593"/>
      <c r="DM1961" s="593"/>
      <c r="DN1961" s="593"/>
      <c r="DO1961" s="593"/>
      <c r="DP1961" s="593"/>
      <c r="DQ1961" s="593"/>
      <c r="DR1961" s="593"/>
      <c r="DS1961" s="593"/>
      <c r="DT1961" s="593"/>
      <c r="DU1961" s="593"/>
      <c r="DV1961" s="593"/>
      <c r="DW1961" s="593"/>
      <c r="DX1961" s="593"/>
      <c r="DY1961" s="593"/>
      <c r="DZ1961" s="593"/>
      <c r="EA1961" s="593"/>
      <c r="EB1961" s="593"/>
      <c r="EC1961" s="593"/>
      <c r="ED1961" s="593"/>
      <c r="EE1961" s="593"/>
      <c r="EF1961" s="593"/>
      <c r="EG1961" s="593"/>
      <c r="EH1961" s="593"/>
      <c r="EI1961" s="593"/>
      <c r="EJ1961" s="593"/>
      <c r="EK1961" s="593"/>
      <c r="EL1961" s="593"/>
      <c r="EM1961" s="593"/>
      <c r="EN1961" s="593"/>
      <c r="EO1961" s="593"/>
      <c r="EP1961" s="593"/>
      <c r="EQ1961" s="593"/>
      <c r="ER1961" s="593"/>
      <c r="ES1961" s="593"/>
      <c r="ET1961" s="593"/>
      <c r="EU1961" s="593"/>
      <c r="EV1961" s="593"/>
      <c r="EW1961" s="593"/>
      <c r="EX1961" s="593"/>
      <c r="EY1961" s="593"/>
      <c r="EZ1961" s="593"/>
      <c r="FA1961" s="593"/>
      <c r="FB1961" s="593"/>
      <c r="FC1961" s="593"/>
      <c r="FD1961" s="593"/>
      <c r="FE1961" s="593"/>
      <c r="FF1961" s="593"/>
      <c r="FG1961" s="593"/>
      <c r="FH1961" s="593"/>
      <c r="FI1961" s="593"/>
      <c r="FJ1961" s="593"/>
      <c r="FK1961" s="593"/>
      <c r="FL1961" s="593"/>
      <c r="FM1961" s="593"/>
      <c r="FN1961" s="593"/>
      <c r="FO1961" s="593"/>
      <c r="FP1961" s="593"/>
      <c r="FQ1961" s="593"/>
      <c r="FR1961" s="593"/>
      <c r="FS1961" s="593"/>
      <c r="FT1961" s="593"/>
      <c r="FU1961" s="593"/>
      <c r="FV1961" s="593"/>
      <c r="FW1961" s="593"/>
      <c r="FX1961" s="593"/>
      <c r="FY1961" s="593"/>
      <c r="FZ1961" s="593"/>
      <c r="GA1961" s="593"/>
      <c r="GB1961" s="593"/>
      <c r="GC1961" s="593"/>
      <c r="GD1961" s="593"/>
      <c r="GE1961" s="593"/>
      <c r="GF1961" s="593"/>
      <c r="GG1961" s="593"/>
      <c r="GH1961" s="593"/>
      <c r="GI1961" s="593"/>
      <c r="GJ1961" s="593"/>
      <c r="GK1961" s="593"/>
      <c r="GL1961" s="593"/>
      <c r="GM1961" s="593"/>
      <c r="GN1961" s="593"/>
      <c r="GO1961" s="593"/>
      <c r="GP1961" s="593"/>
      <c r="GQ1961" s="593"/>
      <c r="GR1961" s="593"/>
      <c r="GS1961" s="593"/>
      <c r="GT1961" s="593"/>
      <c r="GU1961" s="593"/>
      <c r="GV1961" s="593"/>
      <c r="GW1961" s="593"/>
      <c r="GX1961" s="593"/>
      <c r="GY1961" s="593"/>
      <c r="GZ1961" s="593"/>
      <c r="HA1961" s="593"/>
      <c r="HB1961" s="593"/>
      <c r="HC1961" s="593"/>
      <c r="HD1961" s="593"/>
      <c r="HE1961" s="593"/>
      <c r="HF1961" s="593"/>
      <c r="HG1961" s="593"/>
      <c r="HH1961" s="593"/>
      <c r="HI1961" s="593"/>
      <c r="HJ1961" s="593"/>
      <c r="HK1961" s="593"/>
      <c r="HL1961" s="593"/>
      <c r="HM1961" s="593"/>
      <c r="HN1961" s="593"/>
      <c r="HO1961" s="593"/>
      <c r="HP1961" s="593"/>
      <c r="HQ1961" s="593"/>
      <c r="HR1961" s="593"/>
      <c r="HS1961" s="593"/>
      <c r="HT1961" s="593"/>
      <c r="HU1961" s="593"/>
      <c r="HV1961" s="593"/>
      <c r="HW1961" s="593"/>
      <c r="HX1961" s="593"/>
      <c r="HY1961" s="593"/>
      <c r="HZ1961" s="593"/>
      <c r="IA1961" s="593"/>
      <c r="IB1961" s="593"/>
      <c r="IC1961" s="593"/>
      <c r="ID1961" s="593"/>
      <c r="IE1961" s="593"/>
      <c r="IF1961" s="593"/>
      <c r="IG1961" s="593"/>
      <c r="IH1961" s="593"/>
      <c r="II1961" s="593"/>
      <c r="IJ1961" s="593"/>
      <c r="IK1961" s="593"/>
      <c r="IL1961" s="593"/>
      <c r="IM1961" s="593"/>
      <c r="IN1961" s="593"/>
      <c r="IO1961" s="593"/>
      <c r="IP1961" s="593"/>
      <c r="IQ1961" s="593"/>
      <c r="IR1961" s="593"/>
      <c r="IS1961" s="593"/>
      <c r="IT1961" s="593"/>
      <c r="IU1961" s="593"/>
      <c r="IV1961" s="593"/>
      <c r="IW1961" s="593"/>
      <c r="IX1961" s="593"/>
      <c r="IY1961" s="593"/>
      <c r="IZ1961" s="593"/>
      <c r="JA1961" s="593"/>
      <c r="JB1961" s="593"/>
      <c r="JC1961" s="593"/>
      <c r="JD1961" s="593"/>
      <c r="JE1961" s="593"/>
      <c r="JF1961" s="593"/>
      <c r="JG1961" s="593"/>
      <c r="JH1961" s="593"/>
      <c r="JI1961" s="593"/>
      <c r="JJ1961" s="593"/>
      <c r="JK1961" s="593"/>
      <c r="JL1961" s="593"/>
      <c r="JM1961" s="593"/>
      <c r="JN1961" s="593"/>
      <c r="JO1961" s="593"/>
      <c r="JP1961" s="593"/>
      <c r="JQ1961" s="593"/>
      <c r="JR1961" s="593"/>
      <c r="JS1961" s="593"/>
      <c r="JT1961" s="593"/>
      <c r="JU1961" s="593"/>
      <c r="JV1961" s="593"/>
      <c r="JW1961" s="593"/>
      <c r="JX1961" s="593"/>
      <c r="JY1961" s="593"/>
      <c r="JZ1961" s="593"/>
      <c r="KA1961" s="593"/>
      <c r="KB1961" s="593"/>
      <c r="KC1961" s="593"/>
      <c r="KD1961" s="593"/>
      <c r="KE1961" s="593"/>
      <c r="KF1961" s="593"/>
      <c r="KG1961" s="593"/>
      <c r="KH1961" s="593"/>
      <c r="KI1961" s="593"/>
      <c r="KJ1961" s="593"/>
      <c r="KK1961" s="593"/>
      <c r="KL1961" s="593"/>
      <c r="KM1961" s="593"/>
      <c r="KN1961" s="593"/>
      <c r="KO1961" s="593"/>
      <c r="KP1961" s="593"/>
      <c r="KQ1961" s="593"/>
      <c r="KR1961" s="593"/>
      <c r="KS1961" s="593"/>
      <c r="KT1961" s="593"/>
      <c r="KU1961" s="593"/>
      <c r="KV1961" s="593"/>
      <c r="KW1961" s="593"/>
      <c r="KX1961" s="593"/>
      <c r="KY1961" s="593"/>
      <c r="KZ1961" s="593"/>
      <c r="LA1961" s="593"/>
      <c r="LB1961" s="593"/>
      <c r="LC1961" s="593"/>
      <c r="LD1961" s="593"/>
      <c r="LE1961" s="593"/>
      <c r="LF1961" s="593"/>
      <c r="LG1961" s="593"/>
      <c r="LH1961" s="593"/>
      <c r="LI1961" s="593"/>
      <c r="LJ1961" s="593"/>
      <c r="LK1961" s="593"/>
      <c r="LL1961" s="593"/>
      <c r="LM1961" s="593"/>
      <c r="LN1961" s="593"/>
      <c r="LO1961" s="593"/>
      <c r="LP1961" s="593"/>
      <c r="LQ1961" s="593"/>
      <c r="LR1961" s="593"/>
      <c r="LS1961" s="593"/>
      <c r="LT1961" s="593"/>
      <c r="LU1961" s="593"/>
      <c r="LV1961" s="593"/>
      <c r="LW1961" s="593"/>
      <c r="LX1961" s="593"/>
      <c r="LY1961" s="593"/>
      <c r="LZ1961" s="593"/>
      <c r="MA1961" s="593"/>
      <c r="MB1961" s="593"/>
      <c r="MC1961" s="593"/>
      <c r="MD1961" s="593"/>
      <c r="ME1961" s="593"/>
      <c r="MF1961" s="593"/>
      <c r="MG1961" s="593"/>
      <c r="MH1961" s="593"/>
      <c r="MI1961" s="593"/>
      <c r="MJ1961" s="593"/>
      <c r="MK1961" s="593"/>
      <c r="ML1961" s="593"/>
      <c r="MM1961" s="593"/>
      <c r="MN1961" s="593"/>
      <c r="MO1961" s="593"/>
      <c r="MP1961" s="593"/>
      <c r="MQ1961" s="593"/>
      <c r="MR1961" s="593"/>
      <c r="MS1961" s="593"/>
      <c r="MT1961" s="593"/>
      <c r="MU1961" s="593"/>
      <c r="MV1961" s="593"/>
      <c r="MW1961" s="593"/>
      <c r="MX1961" s="593"/>
      <c r="MY1961" s="593"/>
      <c r="MZ1961" s="593"/>
      <c r="NA1961" s="593"/>
      <c r="NB1961" s="593"/>
      <c r="NC1961" s="593"/>
      <c r="ND1961" s="593"/>
      <c r="NE1961" s="593"/>
      <c r="NF1961" s="593"/>
      <c r="NG1961" s="593"/>
      <c r="NH1961" s="593"/>
      <c r="NI1961" s="593"/>
      <c r="NJ1961" s="593"/>
      <c r="NK1961" s="593"/>
      <c r="NL1961" s="593"/>
      <c r="NM1961" s="593"/>
      <c r="NN1961" s="593"/>
      <c r="NO1961" s="593"/>
      <c r="NP1961" s="593"/>
      <c r="NQ1961" s="593"/>
      <c r="NR1961" s="593"/>
      <c r="NS1961" s="593"/>
      <c r="NT1961" s="593"/>
      <c r="NU1961" s="593"/>
      <c r="NV1961" s="593"/>
      <c r="NW1961" s="593"/>
      <c r="NX1961" s="593"/>
      <c r="NY1961" s="593"/>
      <c r="NZ1961" s="593"/>
      <c r="OA1961" s="593"/>
      <c r="OB1961" s="593"/>
      <c r="OC1961" s="593"/>
      <c r="OD1961" s="593"/>
      <c r="OE1961" s="593"/>
      <c r="OF1961" s="593"/>
      <c r="OG1961" s="593"/>
      <c r="OH1961" s="593"/>
      <c r="OI1961" s="593"/>
      <c r="OJ1961" s="593"/>
      <c r="OK1961" s="593"/>
      <c r="OL1961" s="593"/>
      <c r="OM1961" s="593"/>
      <c r="ON1961" s="593"/>
      <c r="OO1961" s="593"/>
      <c r="OP1961" s="593"/>
      <c r="OQ1961" s="593"/>
      <c r="OR1961" s="593"/>
      <c r="OS1961" s="593"/>
      <c r="OT1961" s="593"/>
      <c r="OU1961" s="593"/>
      <c r="OV1961" s="593"/>
      <c r="OW1961" s="593"/>
      <c r="OX1961" s="593"/>
      <c r="OY1961" s="593"/>
      <c r="OZ1961" s="593"/>
      <c r="PA1961" s="593"/>
      <c r="PB1961" s="593"/>
      <c r="PC1961" s="593"/>
      <c r="PD1961" s="593"/>
      <c r="PE1961" s="593"/>
      <c r="PF1961" s="593"/>
      <c r="PG1961" s="593"/>
      <c r="PH1961" s="593"/>
      <c r="PI1961" s="593"/>
      <c r="PJ1961" s="593"/>
      <c r="PK1961" s="593"/>
      <c r="PL1961" s="593"/>
      <c r="PM1961" s="593"/>
      <c r="PN1961" s="593"/>
      <c r="PO1961" s="593"/>
      <c r="PP1961" s="593"/>
      <c r="PQ1961" s="593"/>
      <c r="PR1961" s="593"/>
      <c r="PS1961" s="593"/>
      <c r="PT1961" s="593"/>
      <c r="PU1961" s="593"/>
      <c r="PV1961" s="593"/>
      <c r="PW1961" s="593"/>
      <c r="PX1961" s="593"/>
      <c r="PY1961" s="593"/>
      <c r="PZ1961" s="593"/>
      <c r="QA1961" s="593"/>
      <c r="QB1961" s="593"/>
      <c r="QC1961" s="593"/>
      <c r="QD1961" s="593"/>
      <c r="QE1961" s="593"/>
      <c r="QF1961" s="593"/>
      <c r="QG1961" s="593"/>
      <c r="QH1961" s="593"/>
      <c r="QI1961" s="593"/>
      <c r="QJ1961" s="593"/>
      <c r="QK1961" s="593"/>
      <c r="QL1961" s="593"/>
      <c r="QM1961" s="593"/>
      <c r="QN1961" s="593"/>
      <c r="QO1961" s="593"/>
      <c r="QP1961" s="593"/>
      <c r="QQ1961" s="593"/>
      <c r="QR1961" s="593"/>
      <c r="QS1961" s="593"/>
      <c r="QT1961" s="593"/>
      <c r="QU1961" s="593"/>
      <c r="QV1961" s="593"/>
      <c r="QW1961" s="593"/>
      <c r="QX1961" s="593"/>
      <c r="QY1961" s="593"/>
      <c r="QZ1961" s="593"/>
      <c r="RA1961" s="593"/>
      <c r="RB1961" s="593"/>
      <c r="RC1961" s="593"/>
      <c r="RD1961" s="593"/>
      <c r="RE1961" s="593"/>
      <c r="RF1961" s="593"/>
      <c r="RG1961" s="593"/>
      <c r="RH1961" s="593"/>
      <c r="RI1961" s="593"/>
      <c r="RJ1961" s="593"/>
      <c r="RK1961" s="593"/>
      <c r="RL1961" s="593"/>
      <c r="RM1961" s="593"/>
      <c r="RN1961" s="593"/>
      <c r="RO1961" s="593"/>
      <c r="RP1961" s="593"/>
      <c r="RQ1961" s="593"/>
      <c r="RR1961" s="593"/>
      <c r="RS1961" s="593"/>
      <c r="RT1961" s="593"/>
      <c r="RU1961" s="593"/>
      <c r="RV1961" s="593"/>
      <c r="RW1961" s="593"/>
      <c r="RX1961" s="593"/>
      <c r="RY1961" s="593"/>
      <c r="RZ1961" s="593"/>
      <c r="SA1961" s="593"/>
      <c r="SB1961" s="593"/>
      <c r="SC1961" s="593"/>
      <c r="SD1961" s="593"/>
      <c r="SE1961" s="593"/>
      <c r="SF1961" s="593"/>
      <c r="SG1961" s="593"/>
      <c r="SH1961" s="593"/>
      <c r="SI1961" s="593"/>
      <c r="SJ1961" s="593"/>
      <c r="SK1961" s="593"/>
      <c r="SL1961" s="593"/>
      <c r="SM1961" s="593"/>
      <c r="SN1961" s="593"/>
      <c r="SO1961" s="593"/>
      <c r="SP1961" s="593"/>
      <c r="SQ1961" s="593"/>
      <c r="SR1961" s="593"/>
      <c r="SS1961" s="593"/>
      <c r="ST1961" s="593"/>
      <c r="SU1961" s="593"/>
      <c r="SV1961" s="593"/>
      <c r="SW1961" s="593"/>
      <c r="SX1961" s="593"/>
      <c r="SY1961" s="593"/>
      <c r="SZ1961" s="593"/>
      <c r="TA1961" s="593"/>
      <c r="TB1961" s="593"/>
      <c r="TC1961" s="593"/>
      <c r="TD1961" s="593"/>
      <c r="TE1961" s="593"/>
      <c r="TF1961" s="593"/>
      <c r="TG1961" s="593"/>
      <c r="TH1961" s="593"/>
      <c r="TI1961" s="593"/>
      <c r="TJ1961" s="593"/>
      <c r="TK1961" s="593"/>
      <c r="TL1961" s="593"/>
      <c r="TM1961" s="593"/>
      <c r="TN1961" s="593"/>
      <c r="TO1961" s="593"/>
      <c r="TP1961" s="593"/>
      <c r="TQ1961" s="593"/>
      <c r="TR1961" s="593"/>
      <c r="TS1961" s="593"/>
      <c r="TT1961" s="593"/>
      <c r="TU1961" s="593"/>
      <c r="TV1961" s="593"/>
      <c r="TW1961" s="593"/>
      <c r="TX1961" s="593"/>
      <c r="TY1961" s="593"/>
      <c r="TZ1961" s="593"/>
      <c r="UA1961" s="593"/>
      <c r="UB1961" s="593"/>
      <c r="UC1961" s="593"/>
      <c r="UD1961" s="593"/>
      <c r="UE1961" s="593"/>
      <c r="UF1961" s="593"/>
      <c r="UG1961" s="593"/>
      <c r="UH1961" s="593"/>
      <c r="UI1961" s="593"/>
      <c r="UJ1961" s="593"/>
      <c r="UK1961" s="593"/>
      <c r="UL1961" s="593"/>
      <c r="UM1961" s="593"/>
      <c r="UN1961" s="593"/>
      <c r="UO1961" s="593"/>
      <c r="UP1961" s="593"/>
      <c r="UQ1961" s="593"/>
      <c r="UR1961" s="593"/>
      <c r="US1961" s="593"/>
      <c r="UT1961" s="593"/>
      <c r="UU1961" s="593"/>
      <c r="UV1961" s="593"/>
      <c r="UW1961" s="593"/>
      <c r="UX1961" s="593"/>
      <c r="UY1961" s="593"/>
      <c r="UZ1961" s="593"/>
      <c r="VA1961" s="593"/>
      <c r="VB1961" s="593"/>
      <c r="VC1961" s="593"/>
      <c r="VD1961" s="593"/>
      <c r="VE1961" s="593"/>
      <c r="VF1961" s="593"/>
      <c r="VG1961" s="593"/>
      <c r="VH1961" s="593"/>
      <c r="VI1961" s="593"/>
      <c r="VJ1961" s="593"/>
      <c r="VK1961" s="593"/>
      <c r="VL1961" s="593"/>
      <c r="VM1961" s="593"/>
      <c r="VN1961" s="593"/>
      <c r="VO1961" s="593"/>
      <c r="VP1961" s="593"/>
      <c r="VQ1961" s="593"/>
      <c r="VR1961" s="593"/>
      <c r="VS1961" s="593"/>
      <c r="VT1961" s="593"/>
      <c r="VU1961" s="593"/>
      <c r="VV1961" s="593"/>
      <c r="VW1961" s="593"/>
      <c r="VX1961" s="593"/>
      <c r="VY1961" s="593"/>
      <c r="VZ1961" s="593"/>
      <c r="WA1961" s="593"/>
      <c r="WB1961" s="593"/>
      <c r="WC1961" s="593"/>
      <c r="WD1961" s="593"/>
      <c r="WE1961" s="593"/>
      <c r="WF1961" s="593"/>
      <c r="WG1961" s="593"/>
      <c r="WH1961" s="593"/>
      <c r="WI1961" s="593"/>
      <c r="WJ1961" s="593"/>
      <c r="WK1961" s="593"/>
      <c r="WL1961" s="593"/>
      <c r="WM1961" s="593"/>
      <c r="WN1961" s="593"/>
      <c r="WO1961" s="593"/>
      <c r="WP1961" s="593"/>
      <c r="WQ1961" s="593"/>
      <c r="WR1961" s="593"/>
      <c r="WS1961" s="593"/>
      <c r="WT1961" s="593"/>
      <c r="WU1961" s="593"/>
      <c r="WV1961" s="593"/>
      <c r="WW1961" s="593"/>
      <c r="WX1961" s="593"/>
      <c r="WY1961" s="593"/>
      <c r="WZ1961" s="593"/>
      <c r="XA1961" s="593"/>
      <c r="XB1961" s="593"/>
      <c r="XC1961" s="593"/>
      <c r="XD1961" s="593"/>
      <c r="XE1961" s="593"/>
      <c r="XF1961" s="593"/>
      <c r="XG1961" s="593"/>
      <c r="XH1961" s="593"/>
      <c r="XI1961" s="593"/>
      <c r="XJ1961" s="593"/>
      <c r="XK1961" s="593"/>
      <c r="XL1961" s="593"/>
      <c r="XM1961" s="593"/>
      <c r="XN1961" s="593"/>
      <c r="XO1961" s="593"/>
      <c r="XP1961" s="593"/>
      <c r="XQ1961" s="593"/>
      <c r="XR1961" s="593"/>
      <c r="XS1961" s="593"/>
      <c r="XT1961" s="593"/>
      <c r="XU1961" s="593"/>
      <c r="XV1961" s="593"/>
      <c r="XW1961" s="593"/>
      <c r="XX1961" s="593"/>
      <c r="XY1961" s="593"/>
      <c r="XZ1961" s="593"/>
      <c r="YA1961" s="593"/>
      <c r="YB1961" s="593"/>
      <c r="YC1961" s="593"/>
      <c r="YD1961" s="593"/>
      <c r="YE1961" s="593"/>
      <c r="YF1961" s="593"/>
      <c r="YG1961" s="593"/>
      <c r="YH1961" s="593"/>
      <c r="YI1961" s="593"/>
      <c r="YJ1961" s="593"/>
      <c r="YK1961" s="593"/>
      <c r="YL1961" s="593"/>
      <c r="YM1961" s="593"/>
      <c r="YN1961" s="593"/>
      <c r="YO1961" s="593"/>
      <c r="YP1961" s="593"/>
      <c r="YQ1961" s="593"/>
      <c r="YR1961" s="593"/>
      <c r="YS1961" s="593"/>
      <c r="YT1961" s="593"/>
      <c r="YU1961" s="593"/>
      <c r="YV1961" s="593"/>
      <c r="YW1961" s="593"/>
      <c r="YX1961" s="593"/>
      <c r="YY1961" s="593"/>
      <c r="YZ1961" s="593"/>
      <c r="ZA1961" s="593"/>
      <c r="ZB1961" s="593"/>
      <c r="ZC1961" s="593"/>
      <c r="ZD1961" s="593"/>
      <c r="ZE1961" s="593"/>
      <c r="ZF1961" s="593"/>
      <c r="ZG1961" s="593"/>
      <c r="ZH1961" s="593"/>
      <c r="ZI1961" s="593"/>
      <c r="ZJ1961" s="593"/>
      <c r="ZK1961" s="593"/>
      <c r="ZL1961" s="593"/>
      <c r="ZM1961" s="593"/>
      <c r="ZN1961" s="593"/>
      <c r="ZO1961" s="593"/>
      <c r="ZP1961" s="593"/>
      <c r="ZQ1961" s="593"/>
      <c r="ZR1961" s="593"/>
      <c r="ZS1961" s="593"/>
      <c r="ZT1961" s="593"/>
      <c r="ZU1961" s="593"/>
      <c r="ZV1961" s="593"/>
      <c r="ZW1961" s="593"/>
      <c r="ZX1961" s="593"/>
      <c r="ZY1961" s="593"/>
      <c r="ZZ1961" s="593"/>
      <c r="AAA1961" s="593"/>
      <c r="AAB1961" s="593"/>
      <c r="AAC1961" s="593"/>
      <c r="AAD1961" s="593"/>
      <c r="AAE1961" s="593"/>
      <c r="AAF1961" s="593"/>
      <c r="AAG1961" s="593"/>
      <c r="AAH1961" s="593"/>
      <c r="AAI1961" s="593"/>
      <c r="AAJ1961" s="593"/>
      <c r="AAK1961" s="593"/>
      <c r="AAL1961" s="593"/>
      <c r="AAM1961" s="593"/>
      <c r="AAN1961" s="593"/>
      <c r="AAO1961" s="593"/>
      <c r="AAP1961" s="593"/>
      <c r="AAQ1961" s="593"/>
      <c r="AAR1961" s="593"/>
      <c r="AAS1961" s="593"/>
      <c r="AAT1961" s="593"/>
      <c r="AAU1961" s="593"/>
      <c r="AAV1961" s="593"/>
      <c r="AAW1961" s="593"/>
      <c r="AAX1961" s="593"/>
      <c r="AAY1961" s="593"/>
      <c r="AAZ1961" s="593"/>
      <c r="ABA1961" s="593"/>
      <c r="ABB1961" s="593"/>
      <c r="ABC1961" s="593"/>
      <c r="ABD1961" s="593"/>
      <c r="ABE1961" s="593"/>
      <c r="ABF1961" s="593"/>
      <c r="ABG1961" s="593"/>
      <c r="ABH1961" s="593"/>
      <c r="ABI1961" s="593"/>
      <c r="ABJ1961" s="593"/>
      <c r="ABK1961" s="593"/>
      <c r="ABL1961" s="593"/>
      <c r="ABM1961" s="593"/>
      <c r="ABN1961" s="593"/>
      <c r="ABO1961" s="593"/>
      <c r="ABP1961" s="593"/>
      <c r="ABQ1961" s="593"/>
      <c r="ABR1961" s="593"/>
      <c r="ABS1961" s="593"/>
      <c r="ABT1961" s="593"/>
      <c r="ABU1961" s="593"/>
      <c r="ABV1961" s="593"/>
      <c r="ABW1961" s="593"/>
      <c r="ABX1961" s="593"/>
      <c r="ABY1961" s="593"/>
      <c r="ABZ1961" s="593"/>
      <c r="ACA1961" s="593"/>
      <c r="ACB1961" s="593"/>
      <c r="ACC1961" s="593"/>
      <c r="ACD1961" s="593"/>
      <c r="ACE1961" s="593"/>
      <c r="ACF1961" s="593"/>
      <c r="ACG1961" s="593"/>
      <c r="ACH1961" s="593"/>
      <c r="ACI1961" s="593"/>
      <c r="ACJ1961" s="593"/>
      <c r="ACK1961" s="593"/>
      <c r="ACL1961" s="593"/>
      <c r="ACM1961" s="593"/>
      <c r="ACN1961" s="593"/>
      <c r="ACO1961" s="593"/>
      <c r="ACP1961" s="593"/>
      <c r="ACQ1961" s="593"/>
      <c r="ACR1961" s="593"/>
      <c r="ACS1961" s="593"/>
      <c r="ACT1961" s="593"/>
      <c r="ACU1961" s="593"/>
      <c r="ACV1961" s="593"/>
      <c r="ACW1961" s="593"/>
      <c r="ACX1961" s="593"/>
      <c r="ACY1961" s="593"/>
      <c r="ACZ1961" s="593"/>
      <c r="ADA1961" s="593"/>
      <c r="ADB1961" s="593"/>
      <c r="ADC1961" s="593"/>
      <c r="ADD1961" s="593"/>
      <c r="ADE1961" s="593"/>
      <c r="ADF1961" s="593"/>
      <c r="ADG1961" s="593"/>
      <c r="ADH1961" s="593"/>
      <c r="ADI1961" s="593"/>
      <c r="ADJ1961" s="593"/>
      <c r="ADK1961" s="593"/>
      <c r="ADL1961" s="593"/>
      <c r="ADM1961" s="593"/>
      <c r="ADN1961" s="593"/>
      <c r="ADO1961" s="593"/>
      <c r="ADP1961" s="593"/>
      <c r="ADQ1961" s="593"/>
      <c r="ADR1961" s="593"/>
      <c r="ADS1961" s="593"/>
      <c r="ADT1961" s="593"/>
      <c r="ADU1961" s="593"/>
      <c r="ADV1961" s="593"/>
      <c r="ADW1961" s="593"/>
      <c r="ADX1961" s="593"/>
      <c r="ADY1961" s="593"/>
      <c r="ADZ1961" s="593"/>
      <c r="AEA1961" s="593"/>
      <c r="AEB1961" s="593"/>
      <c r="AEC1961" s="593"/>
      <c r="AED1961" s="593"/>
      <c r="AEE1961" s="593"/>
      <c r="AEF1961" s="593"/>
      <c r="AEG1961" s="593"/>
      <c r="AEH1961" s="593"/>
      <c r="AEI1961" s="593"/>
      <c r="AEJ1961" s="593"/>
      <c r="AEK1961" s="593"/>
      <c r="AEL1961" s="593"/>
      <c r="AEM1961" s="593"/>
      <c r="AEN1961" s="593"/>
      <c r="AEO1961" s="593"/>
      <c r="AEP1961" s="593"/>
      <c r="AEQ1961" s="593"/>
      <c r="AER1961" s="593"/>
      <c r="AES1961" s="593"/>
      <c r="AET1961" s="593"/>
      <c r="AEU1961" s="593"/>
      <c r="AEV1961" s="593"/>
      <c r="AEW1961" s="593"/>
      <c r="AEX1961" s="593"/>
      <c r="AEY1961" s="593"/>
      <c r="AEZ1961" s="593"/>
      <c r="AFA1961" s="593"/>
      <c r="AFB1961" s="593"/>
      <c r="AFC1961" s="593"/>
      <c r="AFD1961" s="593"/>
      <c r="AFE1961" s="593"/>
      <c r="AFF1961" s="593"/>
      <c r="AFG1961" s="593"/>
      <c r="AFH1961" s="593"/>
      <c r="AFI1961" s="593"/>
      <c r="AFJ1961" s="593"/>
      <c r="AFK1961" s="593"/>
      <c r="AFL1961" s="593"/>
      <c r="AFM1961" s="593"/>
      <c r="AFN1961" s="593"/>
      <c r="AFO1961" s="593"/>
      <c r="AFP1961" s="593"/>
      <c r="AFQ1961" s="593"/>
      <c r="AFR1961" s="593"/>
      <c r="AFS1961" s="593"/>
      <c r="AFT1961" s="593"/>
      <c r="AFU1961" s="593"/>
      <c r="AFV1961" s="593"/>
      <c r="AFW1961" s="593"/>
      <c r="AFX1961" s="593"/>
      <c r="AFY1961" s="593"/>
      <c r="AFZ1961" s="593"/>
      <c r="AGA1961" s="593"/>
      <c r="AGB1961" s="593"/>
      <c r="AGC1961" s="593"/>
      <c r="AGD1961" s="593"/>
      <c r="AGE1961" s="593"/>
      <c r="AGF1961" s="593"/>
      <c r="AGG1961" s="593"/>
      <c r="AGH1961" s="593"/>
      <c r="AGI1961" s="593"/>
      <c r="AGJ1961" s="593"/>
      <c r="AGK1961" s="593"/>
      <c r="AGL1961" s="593"/>
      <c r="AGM1961" s="593"/>
      <c r="AGN1961" s="593"/>
      <c r="AGO1961" s="593"/>
      <c r="AGP1961" s="593"/>
      <c r="AGQ1961" s="593"/>
      <c r="AGR1961" s="593"/>
      <c r="AGS1961" s="593"/>
      <c r="AGT1961" s="593"/>
      <c r="AGU1961" s="593"/>
      <c r="AGV1961" s="593"/>
      <c r="AGW1961" s="593"/>
      <c r="AGX1961" s="593"/>
      <c r="AGY1961" s="593"/>
      <c r="AGZ1961" s="593"/>
      <c r="AHA1961" s="593"/>
      <c r="AHB1961" s="593"/>
      <c r="AHC1961" s="593"/>
      <c r="AHD1961" s="593"/>
      <c r="AHE1961" s="593"/>
      <c r="AHF1961" s="593"/>
      <c r="AHG1961" s="593"/>
      <c r="AHH1961" s="593"/>
      <c r="AHI1961" s="593"/>
      <c r="AHJ1961" s="593"/>
      <c r="AHK1961" s="593"/>
      <c r="AHL1961" s="593"/>
      <c r="AHM1961" s="593"/>
      <c r="AHN1961" s="593"/>
      <c r="AHO1961" s="593"/>
      <c r="AHP1961" s="593"/>
      <c r="AHQ1961" s="593"/>
      <c r="AHR1961" s="593"/>
      <c r="AHS1961" s="593"/>
      <c r="AHT1961" s="593"/>
      <c r="AHU1961" s="593"/>
      <c r="AHV1961" s="593"/>
      <c r="AHW1961" s="593"/>
      <c r="AHX1961" s="593"/>
      <c r="AHY1961" s="593"/>
      <c r="AHZ1961" s="593"/>
      <c r="AIA1961" s="593"/>
      <c r="AIB1961" s="593"/>
      <c r="AIC1961" s="593"/>
      <c r="AID1961" s="593"/>
      <c r="AIE1961" s="593"/>
      <c r="AIF1961" s="593"/>
      <c r="AIG1961" s="593"/>
      <c r="AIH1961" s="593"/>
      <c r="AII1961" s="593"/>
      <c r="AIJ1961" s="593"/>
      <c r="AIK1961" s="593"/>
      <c r="AIL1961" s="593"/>
      <c r="AIM1961" s="593"/>
      <c r="AIN1961" s="593"/>
      <c r="AIO1961" s="593"/>
      <c r="AIP1961" s="593"/>
      <c r="AIQ1961" s="593"/>
      <c r="AIR1961" s="593"/>
      <c r="AIS1961" s="593"/>
      <c r="AIT1961" s="593"/>
      <c r="AIU1961" s="593"/>
      <c r="AIV1961" s="593"/>
      <c r="AIW1961" s="593"/>
      <c r="AIX1961" s="593"/>
      <c r="AIY1961" s="593"/>
      <c r="AIZ1961" s="593"/>
      <c r="AJA1961" s="593"/>
      <c r="AJB1961" s="593"/>
      <c r="AJC1961" s="593"/>
      <c r="AJD1961" s="593"/>
      <c r="AJE1961" s="593"/>
      <c r="AJF1961" s="593"/>
      <c r="AJG1961" s="593"/>
      <c r="AJH1961" s="593"/>
      <c r="AJI1961" s="593"/>
      <c r="AJJ1961" s="593"/>
      <c r="AJK1961" s="593"/>
      <c r="AJL1961" s="593"/>
      <c r="AJM1961" s="593"/>
      <c r="AJN1961" s="593"/>
      <c r="AJO1961" s="593"/>
      <c r="AJP1961" s="593"/>
      <c r="AJQ1961" s="593"/>
      <c r="AJR1961" s="593"/>
      <c r="AJS1961" s="593"/>
      <c r="AJT1961" s="593"/>
      <c r="AJU1961" s="593"/>
      <c r="AJV1961" s="593"/>
      <c r="AJW1961" s="593"/>
      <c r="AJX1961" s="593"/>
      <c r="AJY1961" s="593"/>
      <c r="AJZ1961" s="593"/>
      <c r="AKA1961" s="593"/>
      <c r="AKB1961" s="593"/>
      <c r="AKC1961" s="593"/>
      <c r="AKD1961" s="593"/>
      <c r="AKE1961" s="593"/>
      <c r="AKF1961" s="593"/>
      <c r="AKG1961" s="593"/>
      <c r="AKH1961" s="593"/>
      <c r="AKI1961" s="593"/>
      <c r="AKJ1961" s="593"/>
      <c r="AKK1961" s="593"/>
      <c r="AKL1961" s="593"/>
      <c r="AKM1961" s="593"/>
      <c r="AKN1961" s="593"/>
      <c r="AKO1961" s="593"/>
      <c r="AKP1961" s="593"/>
      <c r="AKQ1961" s="593"/>
      <c r="AKR1961" s="593"/>
      <c r="AKS1961" s="593"/>
      <c r="AKT1961" s="593"/>
      <c r="AKU1961" s="593"/>
      <c r="AKV1961" s="593"/>
      <c r="AKW1961" s="593"/>
      <c r="AKX1961" s="593"/>
      <c r="AKY1961" s="593"/>
      <c r="AKZ1961" s="593"/>
      <c r="ALA1961" s="593"/>
      <c r="ALB1961" s="593"/>
      <c r="ALC1961" s="593"/>
      <c r="ALD1961" s="593"/>
      <c r="ALE1961" s="593"/>
      <c r="ALF1961" s="593"/>
      <c r="ALG1961" s="593"/>
      <c r="ALH1961" s="593"/>
      <c r="ALI1961" s="593"/>
      <c r="ALJ1961" s="593"/>
      <c r="ALK1961" s="593"/>
      <c r="ALL1961" s="593"/>
      <c r="ALM1961" s="593"/>
      <c r="ALN1961" s="593"/>
      <c r="ALO1961" s="593"/>
      <c r="ALP1961" s="593"/>
      <c r="ALQ1961" s="593"/>
      <c r="ALR1961" s="593"/>
      <c r="ALS1961" s="593"/>
      <c r="ALT1961" s="593"/>
      <c r="ALU1961" s="593"/>
      <c r="ALV1961" s="593"/>
      <c r="ALW1961" s="593"/>
      <c r="ALX1961" s="593"/>
      <c r="ALY1961" s="593"/>
      <c r="ALZ1961" s="593"/>
      <c r="AMA1961" s="593"/>
      <c r="AMB1961" s="593"/>
      <c r="AMC1961" s="593"/>
      <c r="AMD1961" s="593"/>
      <c r="AME1961" s="593"/>
      <c r="AMF1961" s="593"/>
      <c r="AMG1961" s="593"/>
      <c r="AMH1961" s="593"/>
      <c r="AMI1961" s="593"/>
      <c r="AMJ1961" s="593"/>
      <c r="AMK1961" s="593"/>
      <c r="AML1961" s="593"/>
      <c r="AMM1961" s="593"/>
      <c r="AMN1961" s="593"/>
      <c r="AMO1961" s="593"/>
      <c r="AMP1961" s="593"/>
      <c r="AMQ1961" s="593"/>
      <c r="AMR1961" s="593"/>
      <c r="AMS1961" s="593"/>
      <c r="AMT1961" s="593"/>
      <c r="AMU1961" s="593"/>
      <c r="AMV1961" s="593"/>
      <c r="AMW1961" s="593"/>
      <c r="AMX1961" s="593"/>
      <c r="AMY1961" s="593"/>
      <c r="AMZ1961" s="593"/>
      <c r="ANA1961" s="593"/>
      <c r="ANB1961" s="593"/>
      <c r="ANC1961" s="593"/>
      <c r="AND1961" s="593"/>
      <c r="ANE1961" s="593"/>
      <c r="ANF1961" s="593"/>
      <c r="ANG1961" s="593"/>
      <c r="ANH1961" s="593"/>
      <c r="ANI1961" s="593"/>
      <c r="ANJ1961" s="593"/>
      <c r="ANK1961" s="593"/>
      <c r="ANL1961" s="593"/>
      <c r="ANM1961" s="593"/>
      <c r="ANN1961" s="593"/>
      <c r="ANO1961" s="593"/>
      <c r="ANP1961" s="593"/>
      <c r="ANQ1961" s="593"/>
      <c r="ANR1961" s="593"/>
      <c r="ANS1961" s="593"/>
      <c r="ANT1961" s="593"/>
      <c r="ANU1961" s="593"/>
      <c r="ANV1961" s="593"/>
      <c r="ANW1961" s="593"/>
      <c r="ANX1961" s="593"/>
      <c r="ANY1961" s="593"/>
      <c r="ANZ1961" s="593"/>
      <c r="AOA1961" s="593"/>
      <c r="AOB1961" s="593"/>
      <c r="AOC1961" s="593"/>
      <c r="AOD1961" s="593"/>
      <c r="AOE1961" s="593"/>
      <c r="AOF1961" s="593"/>
      <c r="AOG1961" s="593"/>
      <c r="AOH1961" s="593"/>
      <c r="AOI1961" s="593"/>
      <c r="AOJ1961" s="593"/>
      <c r="AOK1961" s="593"/>
      <c r="AOL1961" s="593"/>
      <c r="AOM1961" s="593"/>
      <c r="AON1961" s="593"/>
      <c r="AOO1961" s="593"/>
      <c r="AOP1961" s="593"/>
      <c r="AOQ1961" s="593"/>
      <c r="AOR1961" s="593"/>
      <c r="AOS1961" s="593"/>
      <c r="AOT1961" s="593"/>
      <c r="AOU1961" s="593"/>
      <c r="AOV1961" s="593"/>
      <c r="AOW1961" s="593"/>
      <c r="AOX1961" s="593"/>
      <c r="AOY1961" s="593"/>
      <c r="AOZ1961" s="593"/>
      <c r="APA1961" s="593"/>
      <c r="APB1961" s="593"/>
      <c r="APC1961" s="593"/>
      <c r="APD1961" s="593"/>
      <c r="APE1961" s="593"/>
      <c r="APF1961" s="593"/>
      <c r="APG1961" s="593"/>
      <c r="APH1961" s="593"/>
      <c r="API1961" s="593"/>
      <c r="APJ1961" s="593"/>
      <c r="APK1961" s="593"/>
      <c r="APL1961" s="593"/>
      <c r="APM1961" s="593"/>
      <c r="APN1961" s="593"/>
      <c r="APO1961" s="593"/>
      <c r="APP1961" s="593"/>
      <c r="APQ1961" s="593"/>
      <c r="APR1961" s="593"/>
      <c r="APS1961" s="593"/>
      <c r="APT1961" s="593"/>
      <c r="APU1961" s="593"/>
      <c r="APV1961" s="593"/>
      <c r="APW1961" s="593"/>
      <c r="APX1961" s="593"/>
      <c r="APY1961" s="593"/>
      <c r="APZ1961" s="593"/>
      <c r="AQA1961" s="593"/>
      <c r="AQB1961" s="593"/>
      <c r="AQC1961" s="593"/>
      <c r="AQD1961" s="593"/>
      <c r="AQE1961" s="593"/>
      <c r="AQF1961" s="593"/>
      <c r="AQG1961" s="593"/>
      <c r="AQH1961" s="593"/>
      <c r="AQI1961" s="593"/>
      <c r="AQJ1961" s="593"/>
      <c r="AQK1961" s="593"/>
      <c r="AQL1961" s="593"/>
      <c r="AQM1961" s="593"/>
      <c r="AQN1961" s="593"/>
      <c r="AQO1961" s="593"/>
      <c r="AQP1961" s="593"/>
      <c r="AQQ1961" s="593"/>
      <c r="AQR1961" s="593"/>
      <c r="AQS1961" s="593"/>
      <c r="AQT1961" s="593"/>
      <c r="AQU1961" s="593"/>
      <c r="AQV1961" s="593"/>
      <c r="AQW1961" s="593"/>
      <c r="AQX1961" s="593"/>
      <c r="AQY1961" s="593"/>
      <c r="AQZ1961" s="593"/>
      <c r="ARA1961" s="593"/>
      <c r="ARB1961" s="593"/>
      <c r="ARC1961" s="593"/>
      <c r="ARD1961" s="593"/>
      <c r="ARE1961" s="593"/>
      <c r="ARF1961" s="593"/>
      <c r="ARG1961" s="593"/>
      <c r="ARH1961" s="593"/>
      <c r="ARI1961" s="593"/>
      <c r="ARJ1961" s="593"/>
      <c r="ARK1961" s="593"/>
      <c r="ARL1961" s="593"/>
      <c r="ARM1961" s="593"/>
      <c r="ARN1961" s="593"/>
      <c r="ARO1961" s="593"/>
      <c r="ARP1961" s="593"/>
      <c r="ARQ1961" s="593"/>
      <c r="ARR1961" s="593"/>
      <c r="ARS1961" s="593"/>
      <c r="ART1961" s="593"/>
      <c r="ARU1961" s="593"/>
      <c r="ARV1961" s="593"/>
      <c r="ARW1961" s="593"/>
      <c r="ARX1961" s="593"/>
      <c r="ARY1961" s="593"/>
      <c r="ARZ1961" s="593"/>
      <c r="ASA1961" s="593"/>
      <c r="ASB1961" s="593"/>
      <c r="ASC1961" s="593"/>
      <c r="ASD1961" s="593"/>
      <c r="ASE1961" s="593"/>
      <c r="ASF1961" s="593"/>
      <c r="ASG1961" s="593"/>
      <c r="ASH1961" s="593"/>
      <c r="ASI1961" s="593"/>
      <c r="ASJ1961" s="593"/>
      <c r="ASK1961" s="593"/>
      <c r="ASL1961" s="593"/>
      <c r="ASM1961" s="593"/>
      <c r="ASN1961" s="593"/>
      <c r="ASO1961" s="593"/>
      <c r="ASP1961" s="593"/>
      <c r="ASQ1961" s="593"/>
      <c r="ASR1961" s="593"/>
      <c r="ASS1961" s="593"/>
      <c r="AST1961" s="593"/>
      <c r="ASU1961" s="593"/>
      <c r="ASV1961" s="593"/>
      <c r="ASW1961" s="593"/>
      <c r="ASX1961" s="593"/>
      <c r="ASY1961" s="593"/>
      <c r="ASZ1961" s="593"/>
      <c r="ATA1961" s="593"/>
      <c r="ATB1961" s="593"/>
      <c r="ATC1961" s="593"/>
      <c r="ATD1961" s="593"/>
      <c r="ATE1961" s="593"/>
      <c r="ATF1961" s="593"/>
      <c r="ATG1961" s="593"/>
      <c r="ATH1961" s="593"/>
      <c r="ATI1961" s="593"/>
      <c r="ATJ1961" s="593"/>
      <c r="ATK1961" s="593"/>
      <c r="ATL1961" s="593"/>
      <c r="ATM1961" s="593"/>
      <c r="ATN1961" s="593"/>
      <c r="ATO1961" s="593"/>
      <c r="ATP1961" s="593"/>
      <c r="ATQ1961" s="593"/>
      <c r="ATR1961" s="593"/>
      <c r="ATS1961" s="593"/>
      <c r="ATT1961" s="593"/>
      <c r="ATU1961" s="593"/>
      <c r="ATV1961" s="593"/>
      <c r="ATW1961" s="593"/>
      <c r="ATX1961" s="593"/>
      <c r="ATY1961" s="593"/>
      <c r="ATZ1961" s="593"/>
      <c r="AUA1961" s="593"/>
      <c r="AUB1961" s="593"/>
      <c r="AUC1961" s="593"/>
      <c r="AUD1961" s="593"/>
      <c r="AUE1961" s="593"/>
      <c r="AUF1961" s="593"/>
      <c r="AUG1961" s="593"/>
      <c r="AUH1961" s="593"/>
      <c r="AUI1961" s="593"/>
      <c r="AUJ1961" s="593"/>
      <c r="AUK1961" s="593"/>
      <c r="AUL1961" s="593"/>
      <c r="AUM1961" s="593"/>
      <c r="AUN1961" s="593"/>
      <c r="AUO1961" s="593"/>
      <c r="AUP1961" s="593"/>
      <c r="AUQ1961" s="593"/>
      <c r="AUR1961" s="593"/>
      <c r="AUS1961" s="593"/>
      <c r="AUT1961" s="593"/>
      <c r="AUU1961" s="593"/>
      <c r="AUV1961" s="593"/>
      <c r="AUW1961" s="593"/>
      <c r="AUX1961" s="593"/>
      <c r="AUY1961" s="593"/>
      <c r="AUZ1961" s="593"/>
      <c r="AVA1961" s="593"/>
      <c r="AVB1961" s="593"/>
      <c r="AVC1961" s="593"/>
      <c r="AVD1961" s="593"/>
      <c r="AVE1961" s="593"/>
      <c r="AVF1961" s="593"/>
      <c r="AVG1961" s="593"/>
      <c r="AVH1961" s="593"/>
      <c r="AVI1961" s="593"/>
      <c r="AVJ1961" s="593"/>
      <c r="AVK1961" s="593"/>
    </row>
    <row r="1962" spans="1:1259">
      <c r="A1962" s="715"/>
      <c r="B1962" s="564"/>
      <c r="C1962" s="564"/>
      <c r="D1962" s="676" t="s">
        <v>1067</v>
      </c>
      <c r="E1962" s="524"/>
      <c r="F1962" s="665" t="s">
        <v>1152</v>
      </c>
      <c r="G1962" s="676">
        <v>2022</v>
      </c>
      <c r="H1962" s="665">
        <v>4</v>
      </c>
      <c r="I1962" s="687"/>
      <c r="J1962" s="666"/>
      <c r="K1962" s="676" t="s">
        <v>1649</v>
      </c>
      <c r="L1962" s="677" t="s">
        <v>1578</v>
      </c>
      <c r="M1962" s="677">
        <v>44468</v>
      </c>
      <c r="N1962" s="677" t="s">
        <v>1605</v>
      </c>
      <c r="O1962" s="677"/>
      <c r="P1962" s="666">
        <v>44658</v>
      </c>
      <c r="Q1962" s="666">
        <v>44666</v>
      </c>
      <c r="R1962" s="666">
        <v>44671</v>
      </c>
      <c r="S1962" s="665" t="s">
        <v>1580</v>
      </c>
      <c r="T1962" s="665">
        <v>60</v>
      </c>
      <c r="U1962" s="665" t="s">
        <v>1650</v>
      </c>
      <c r="V1962" s="665" t="s">
        <v>1591</v>
      </c>
      <c r="W1962" s="678">
        <v>400</v>
      </c>
      <c r="X1962" s="551">
        <v>624</v>
      </c>
      <c r="Y1962" s="693">
        <v>249600</v>
      </c>
      <c r="Z1962" s="667">
        <v>0.48</v>
      </c>
      <c r="AA1962" s="682">
        <f>Y1962*Z1962</f>
        <v>119808</v>
      </c>
      <c r="AB1962" s="521"/>
      <c r="AC1962" s="668">
        <v>0</v>
      </c>
      <c r="AD1962" s="676"/>
      <c r="AE1962" s="669"/>
      <c r="AF1962" s="695">
        <f>AA1962+AD1962+AE1962</f>
        <v>119808</v>
      </c>
      <c r="AG1962" s="665" t="s">
        <v>47</v>
      </c>
      <c r="AH1962" s="641"/>
      <c r="AI1962" s="676">
        <v>75</v>
      </c>
      <c r="AJ1962" s="665" t="s">
        <v>1597</v>
      </c>
      <c r="AK1962" s="676" t="s">
        <v>1075</v>
      </c>
      <c r="AL1962" s="696">
        <v>21075</v>
      </c>
      <c r="AM1962" s="665" t="s">
        <v>52</v>
      </c>
      <c r="AN1962" s="676" t="s">
        <v>50</v>
      </c>
      <c r="AO1962" s="665"/>
      <c r="AP1962" s="676" t="s">
        <v>92</v>
      </c>
      <c r="AQ1962" s="676" t="s">
        <v>37</v>
      </c>
      <c r="AR1962" s="676"/>
      <c r="AS1962" s="523" t="s">
        <v>1077</v>
      </c>
      <c r="AT1962" s="523"/>
      <c r="AU1962" s="523"/>
      <c r="AV1962" s="674"/>
      <c r="AW1962" s="673" t="str">
        <f>U1962</f>
        <v>30390256F</v>
      </c>
      <c r="AX1962" s="673" cm="1">
        <f t="array" ref="AX1962">SUM(MID(0&amp;AW1962,LARGE(INDEX(ISNUMBER(--MID(AW1962,ROW($1:$8),1))*ROW($1:$8),),ROW($1:$8))+1,1)*10^ROW($1:$8)/10)</f>
        <v>30390256</v>
      </c>
      <c r="AY1962" s="673" t="str">
        <f>VLOOKUP($AX1962,'Item Master Data'!$A:$F,3,FALSE)</f>
        <v>T400H</v>
      </c>
      <c r="AZ1962" s="673">
        <f>VLOOKUP($AX1962,'Item Master Data'!$A:$F,6,FALSE)</f>
        <v>400</v>
      </c>
      <c r="BA1962" s="673">
        <f>X1962/BB1962</f>
        <v>24</v>
      </c>
      <c r="BB1962" s="673">
        <f>VLOOKUP(AX1962,'Item Master Data'!$A:$G,7,FALSE)</f>
        <v>26</v>
      </c>
      <c r="BC1962" s="673"/>
      <c r="BD1962" s="673">
        <f>W1962-AZ1962</f>
        <v>0</v>
      </c>
      <c r="BE1962" s="593"/>
      <c r="BF1962" s="593"/>
      <c r="BG1962" s="593"/>
      <c r="BH1962" s="593"/>
      <c r="BI1962" s="593"/>
      <c r="BJ1962" s="593"/>
      <c r="BK1962" s="593"/>
      <c r="BL1962" s="593"/>
      <c r="BM1962" s="593"/>
      <c r="BN1962" s="593"/>
      <c r="BO1962" s="593"/>
      <c r="BP1962" s="593"/>
      <c r="BQ1962" s="593"/>
      <c r="BR1962" s="593"/>
      <c r="BS1962" s="593"/>
      <c r="BT1962" s="593"/>
      <c r="BU1962" s="593"/>
      <c r="BV1962" s="593"/>
      <c r="BW1962" s="593"/>
      <c r="BX1962" s="593"/>
      <c r="BY1962" s="593"/>
      <c r="BZ1962" s="593"/>
      <c r="CA1962" s="593"/>
      <c r="CB1962" s="593"/>
      <c r="CC1962" s="593"/>
      <c r="CD1962" s="593"/>
      <c r="CE1962" s="593"/>
      <c r="CF1962" s="593"/>
      <c r="CG1962" s="593"/>
      <c r="CH1962" s="593"/>
      <c r="CI1962" s="593"/>
      <c r="CJ1962" s="593"/>
      <c r="CK1962" s="593"/>
      <c r="CL1962" s="593"/>
      <c r="CM1962" s="593"/>
      <c r="CN1962" s="593"/>
      <c r="CO1962" s="593"/>
      <c r="CP1962" s="593"/>
      <c r="CQ1962" s="593"/>
      <c r="CR1962" s="593"/>
      <c r="CS1962" s="593"/>
      <c r="CT1962" s="593"/>
      <c r="CU1962" s="593"/>
      <c r="CV1962" s="593"/>
      <c r="CW1962" s="593"/>
      <c r="CX1962" s="593"/>
      <c r="CY1962" s="593"/>
      <c r="CZ1962" s="593"/>
      <c r="DA1962" s="593"/>
      <c r="DB1962" s="593"/>
      <c r="DC1962" s="593"/>
      <c r="DD1962" s="593"/>
      <c r="DE1962" s="593"/>
      <c r="DF1962" s="593"/>
      <c r="DG1962" s="593"/>
      <c r="DH1962" s="593"/>
      <c r="DI1962" s="593"/>
      <c r="DJ1962" s="593"/>
      <c r="DK1962" s="593"/>
      <c r="DL1962" s="593"/>
      <c r="DM1962" s="593"/>
      <c r="DN1962" s="593"/>
      <c r="DO1962" s="593"/>
      <c r="DP1962" s="593"/>
      <c r="DQ1962" s="593"/>
      <c r="DR1962" s="593"/>
      <c r="DS1962" s="593"/>
      <c r="DT1962" s="593"/>
      <c r="DU1962" s="593"/>
      <c r="DV1962" s="593"/>
      <c r="DW1962" s="593"/>
      <c r="DX1962" s="593"/>
      <c r="DY1962" s="593"/>
      <c r="DZ1962" s="593"/>
      <c r="EA1962" s="593"/>
      <c r="EB1962" s="593"/>
      <c r="EC1962" s="593"/>
      <c r="ED1962" s="593"/>
      <c r="EE1962" s="593"/>
      <c r="EF1962" s="593"/>
      <c r="EG1962" s="593"/>
      <c r="EH1962" s="593"/>
      <c r="EI1962" s="593"/>
      <c r="EJ1962" s="593"/>
      <c r="EK1962" s="593"/>
      <c r="EL1962" s="593"/>
      <c r="EM1962" s="593"/>
      <c r="EN1962" s="593"/>
      <c r="EO1962" s="593"/>
      <c r="EP1962" s="593"/>
      <c r="EQ1962" s="593"/>
      <c r="ER1962" s="593"/>
      <c r="ES1962" s="593"/>
      <c r="ET1962" s="593"/>
      <c r="EU1962" s="593"/>
      <c r="EV1962" s="593"/>
      <c r="EW1962" s="593"/>
      <c r="EX1962" s="593"/>
      <c r="EY1962" s="593"/>
      <c r="EZ1962" s="593"/>
      <c r="FA1962" s="593"/>
      <c r="FB1962" s="593"/>
      <c r="FC1962" s="593"/>
      <c r="FD1962" s="593"/>
      <c r="FE1962" s="593"/>
      <c r="FF1962" s="593"/>
      <c r="FG1962" s="593"/>
      <c r="FH1962" s="593"/>
      <c r="FI1962" s="593"/>
      <c r="FJ1962" s="593"/>
      <c r="FK1962" s="593"/>
      <c r="FL1962" s="593"/>
      <c r="FM1962" s="593"/>
      <c r="FN1962" s="593"/>
      <c r="FO1962" s="593"/>
      <c r="FP1962" s="593"/>
      <c r="FQ1962" s="593"/>
      <c r="FR1962" s="593"/>
      <c r="FS1962" s="593"/>
      <c r="FT1962" s="593"/>
      <c r="FU1962" s="593"/>
      <c r="FV1962" s="593"/>
      <c r="FW1962" s="593"/>
      <c r="FX1962" s="593"/>
      <c r="FY1962" s="593"/>
      <c r="FZ1962" s="593"/>
      <c r="GA1962" s="593"/>
      <c r="GB1962" s="593"/>
      <c r="GC1962" s="593"/>
      <c r="GD1962" s="593"/>
      <c r="GE1962" s="593"/>
      <c r="GF1962" s="593"/>
      <c r="GG1962" s="593"/>
      <c r="GH1962" s="593"/>
      <c r="GI1962" s="593"/>
      <c r="GJ1962" s="593"/>
      <c r="GK1962" s="593"/>
      <c r="GL1962" s="593"/>
      <c r="GM1962" s="593"/>
      <c r="GN1962" s="593"/>
      <c r="GO1962" s="593"/>
      <c r="GP1962" s="593"/>
      <c r="GQ1962" s="593"/>
      <c r="GR1962" s="593"/>
      <c r="GS1962" s="593"/>
      <c r="GT1962" s="593"/>
      <c r="GU1962" s="593"/>
      <c r="GV1962" s="593"/>
      <c r="GW1962" s="593"/>
      <c r="GX1962" s="593"/>
      <c r="GY1962" s="593"/>
      <c r="GZ1962" s="593"/>
      <c r="HA1962" s="593"/>
      <c r="HB1962" s="593"/>
      <c r="HC1962" s="593"/>
      <c r="HD1962" s="593"/>
      <c r="HE1962" s="593"/>
      <c r="HF1962" s="593"/>
      <c r="HG1962" s="593"/>
      <c r="HH1962" s="593"/>
      <c r="HI1962" s="593"/>
      <c r="HJ1962" s="593"/>
      <c r="HK1962" s="593"/>
      <c r="HL1962" s="593"/>
      <c r="HM1962" s="593"/>
      <c r="HN1962" s="593"/>
      <c r="HO1962" s="593"/>
      <c r="HP1962" s="593"/>
      <c r="HQ1962" s="593"/>
      <c r="HR1962" s="593"/>
      <c r="HS1962" s="593"/>
      <c r="HT1962" s="593"/>
      <c r="HU1962" s="593"/>
      <c r="HV1962" s="593"/>
      <c r="HW1962" s="593"/>
      <c r="HX1962" s="593"/>
      <c r="HY1962" s="593"/>
      <c r="HZ1962" s="593"/>
      <c r="IA1962" s="593"/>
      <c r="IB1962" s="593"/>
      <c r="IC1962" s="593"/>
      <c r="ID1962" s="593"/>
      <c r="IE1962" s="593"/>
      <c r="IF1962" s="593"/>
      <c r="IG1962" s="593"/>
      <c r="IH1962" s="593"/>
      <c r="II1962" s="593"/>
      <c r="IJ1962" s="593"/>
      <c r="IK1962" s="593"/>
      <c r="IL1962" s="593"/>
      <c r="IM1962" s="593"/>
      <c r="IN1962" s="593"/>
      <c r="IO1962" s="593"/>
      <c r="IP1962" s="593"/>
      <c r="IQ1962" s="593"/>
      <c r="IR1962" s="593"/>
      <c r="IS1962" s="593"/>
      <c r="IT1962" s="593"/>
      <c r="IU1962" s="593"/>
      <c r="IV1962" s="593"/>
      <c r="IW1962" s="593"/>
      <c r="IX1962" s="593"/>
      <c r="IY1962" s="593"/>
      <c r="IZ1962" s="593"/>
      <c r="JA1962" s="593"/>
      <c r="JB1962" s="593"/>
      <c r="JC1962" s="593"/>
      <c r="JD1962" s="593"/>
      <c r="JE1962" s="593"/>
      <c r="JF1962" s="593"/>
      <c r="JG1962" s="593"/>
      <c r="JH1962" s="593"/>
      <c r="JI1962" s="593"/>
      <c r="JJ1962" s="593"/>
      <c r="JK1962" s="593"/>
      <c r="JL1962" s="593"/>
      <c r="JM1962" s="593"/>
      <c r="JN1962" s="593"/>
      <c r="JO1962" s="593"/>
      <c r="JP1962" s="593"/>
      <c r="JQ1962" s="593"/>
      <c r="JR1962" s="593"/>
      <c r="JS1962" s="593"/>
      <c r="JT1962" s="593"/>
      <c r="JU1962" s="593"/>
      <c r="JV1962" s="593"/>
      <c r="JW1962" s="593"/>
      <c r="JX1962" s="593"/>
      <c r="JY1962" s="593"/>
      <c r="JZ1962" s="593"/>
      <c r="KA1962" s="593"/>
      <c r="KB1962" s="593"/>
      <c r="KC1962" s="593"/>
      <c r="KD1962" s="593"/>
      <c r="KE1962" s="593"/>
      <c r="KF1962" s="593"/>
      <c r="KG1962" s="593"/>
      <c r="KH1962" s="593"/>
      <c r="KI1962" s="593"/>
      <c r="KJ1962" s="593"/>
      <c r="KK1962" s="593"/>
      <c r="KL1962" s="593"/>
      <c r="KM1962" s="593"/>
      <c r="KN1962" s="593"/>
      <c r="KO1962" s="593"/>
      <c r="KP1962" s="593"/>
      <c r="KQ1962" s="593"/>
      <c r="KR1962" s="593"/>
      <c r="KS1962" s="593"/>
      <c r="KT1962" s="593"/>
      <c r="KU1962" s="593"/>
      <c r="KV1962" s="593"/>
      <c r="KW1962" s="593"/>
      <c r="KX1962" s="593"/>
      <c r="KY1962" s="593"/>
      <c r="KZ1962" s="593"/>
      <c r="LA1962" s="593"/>
      <c r="LB1962" s="593"/>
      <c r="LC1962" s="593"/>
      <c r="LD1962" s="593"/>
      <c r="LE1962" s="593"/>
      <c r="LF1962" s="593"/>
      <c r="LG1962" s="593"/>
      <c r="LH1962" s="593"/>
      <c r="LI1962" s="593"/>
      <c r="LJ1962" s="593"/>
      <c r="LK1962" s="593"/>
      <c r="LL1962" s="593"/>
      <c r="LM1962" s="593"/>
      <c r="LN1962" s="593"/>
      <c r="LO1962" s="593"/>
      <c r="LP1962" s="593"/>
      <c r="LQ1962" s="593"/>
      <c r="LR1962" s="593"/>
      <c r="LS1962" s="593"/>
      <c r="LT1962" s="593"/>
      <c r="LU1962" s="593"/>
      <c r="LV1962" s="593"/>
      <c r="LW1962" s="593"/>
      <c r="LX1962" s="593"/>
      <c r="LY1962" s="593"/>
      <c r="LZ1962" s="593"/>
      <c r="MA1962" s="593"/>
      <c r="MB1962" s="593"/>
      <c r="MC1962" s="593"/>
      <c r="MD1962" s="593"/>
      <c r="ME1962" s="593"/>
      <c r="MF1962" s="593"/>
      <c r="MG1962" s="593"/>
      <c r="MH1962" s="593"/>
      <c r="MI1962" s="593"/>
      <c r="MJ1962" s="593"/>
      <c r="MK1962" s="593"/>
      <c r="ML1962" s="593"/>
      <c r="MM1962" s="593"/>
      <c r="MN1962" s="593"/>
      <c r="MO1962" s="593"/>
      <c r="MP1962" s="593"/>
      <c r="MQ1962" s="593"/>
      <c r="MR1962" s="593"/>
      <c r="MS1962" s="593"/>
      <c r="MT1962" s="593"/>
      <c r="MU1962" s="593"/>
      <c r="MV1962" s="593"/>
      <c r="MW1962" s="593"/>
      <c r="MX1962" s="593"/>
      <c r="MY1962" s="593"/>
      <c r="MZ1962" s="593"/>
      <c r="NA1962" s="593"/>
      <c r="NB1962" s="593"/>
      <c r="NC1962" s="593"/>
      <c r="ND1962" s="593"/>
      <c r="NE1962" s="593"/>
      <c r="NF1962" s="593"/>
      <c r="NG1962" s="593"/>
      <c r="NH1962" s="593"/>
      <c r="NI1962" s="593"/>
      <c r="NJ1962" s="593"/>
      <c r="NK1962" s="593"/>
      <c r="NL1962" s="593"/>
      <c r="NM1962" s="593"/>
      <c r="NN1962" s="593"/>
      <c r="NO1962" s="593"/>
      <c r="NP1962" s="593"/>
      <c r="NQ1962" s="593"/>
      <c r="NR1962" s="593"/>
      <c r="NS1962" s="593"/>
      <c r="NT1962" s="593"/>
      <c r="NU1962" s="593"/>
      <c r="NV1962" s="593"/>
      <c r="NW1962" s="593"/>
      <c r="NX1962" s="593"/>
      <c r="NY1962" s="593"/>
      <c r="NZ1962" s="593"/>
      <c r="OA1962" s="593"/>
      <c r="OB1962" s="593"/>
      <c r="OC1962" s="593"/>
      <c r="OD1962" s="593"/>
      <c r="OE1962" s="593"/>
      <c r="OF1962" s="593"/>
      <c r="OG1962" s="593"/>
      <c r="OH1962" s="593"/>
      <c r="OI1962" s="593"/>
      <c r="OJ1962" s="593"/>
      <c r="OK1962" s="593"/>
      <c r="OL1962" s="593"/>
      <c r="OM1962" s="593"/>
      <c r="ON1962" s="593"/>
      <c r="OO1962" s="593"/>
      <c r="OP1962" s="593"/>
      <c r="OQ1962" s="593"/>
      <c r="OR1962" s="593"/>
      <c r="OS1962" s="593"/>
      <c r="OT1962" s="593"/>
      <c r="OU1962" s="593"/>
      <c r="OV1962" s="593"/>
      <c r="OW1962" s="593"/>
      <c r="OX1962" s="593"/>
      <c r="OY1962" s="593"/>
      <c r="OZ1962" s="593"/>
      <c r="PA1962" s="593"/>
      <c r="PB1962" s="593"/>
      <c r="PC1962" s="593"/>
      <c r="PD1962" s="593"/>
      <c r="PE1962" s="593"/>
      <c r="PF1962" s="593"/>
      <c r="PG1962" s="593"/>
      <c r="PH1962" s="593"/>
      <c r="PI1962" s="593"/>
      <c r="PJ1962" s="593"/>
      <c r="PK1962" s="593"/>
      <c r="PL1962" s="593"/>
      <c r="PM1962" s="593"/>
      <c r="PN1962" s="593"/>
      <c r="PO1962" s="593"/>
      <c r="PP1962" s="593"/>
      <c r="PQ1962" s="593"/>
      <c r="PR1962" s="593"/>
      <c r="PS1962" s="593"/>
      <c r="PT1962" s="593"/>
      <c r="PU1962" s="593"/>
      <c r="PV1962" s="593"/>
      <c r="PW1962" s="593"/>
      <c r="PX1962" s="593"/>
      <c r="PY1962" s="593"/>
      <c r="PZ1962" s="593"/>
      <c r="QA1962" s="593"/>
      <c r="QB1962" s="593"/>
      <c r="QC1962" s="593"/>
      <c r="QD1962" s="593"/>
      <c r="QE1962" s="593"/>
      <c r="QF1962" s="593"/>
      <c r="QG1962" s="593"/>
      <c r="QH1962" s="593"/>
      <c r="QI1962" s="593"/>
      <c r="QJ1962" s="593"/>
      <c r="QK1962" s="593"/>
      <c r="QL1962" s="593"/>
      <c r="QM1962" s="593"/>
      <c r="QN1962" s="593"/>
      <c r="QO1962" s="593"/>
      <c r="QP1962" s="593"/>
      <c r="QQ1962" s="593"/>
      <c r="QR1962" s="593"/>
      <c r="QS1962" s="593"/>
      <c r="QT1962" s="593"/>
      <c r="QU1962" s="593"/>
      <c r="QV1962" s="593"/>
      <c r="QW1962" s="593"/>
      <c r="QX1962" s="593"/>
      <c r="QY1962" s="593"/>
      <c r="QZ1962" s="593"/>
      <c r="RA1962" s="593"/>
      <c r="RB1962" s="593"/>
      <c r="RC1962" s="593"/>
      <c r="RD1962" s="593"/>
      <c r="RE1962" s="593"/>
      <c r="RF1962" s="593"/>
      <c r="RG1962" s="593"/>
      <c r="RH1962" s="593"/>
      <c r="RI1962" s="593"/>
      <c r="RJ1962" s="593"/>
      <c r="RK1962" s="593"/>
      <c r="RL1962" s="593"/>
      <c r="RM1962" s="593"/>
      <c r="RN1962" s="593"/>
      <c r="RO1962" s="593"/>
      <c r="RP1962" s="593"/>
      <c r="RQ1962" s="593"/>
      <c r="RR1962" s="593"/>
      <c r="RS1962" s="593"/>
      <c r="RT1962" s="593"/>
      <c r="RU1962" s="593"/>
      <c r="RV1962" s="593"/>
      <c r="RW1962" s="593"/>
      <c r="RX1962" s="593"/>
      <c r="RY1962" s="593"/>
      <c r="RZ1962" s="593"/>
      <c r="SA1962" s="593"/>
      <c r="SB1962" s="593"/>
      <c r="SC1962" s="593"/>
      <c r="SD1962" s="593"/>
      <c r="SE1962" s="593"/>
      <c r="SF1962" s="593"/>
      <c r="SG1962" s="593"/>
      <c r="SH1962" s="593"/>
      <c r="SI1962" s="593"/>
      <c r="SJ1962" s="593"/>
      <c r="SK1962" s="593"/>
      <c r="SL1962" s="593"/>
      <c r="SM1962" s="593"/>
      <c r="SN1962" s="593"/>
      <c r="SO1962" s="593"/>
      <c r="SP1962" s="593"/>
      <c r="SQ1962" s="593"/>
      <c r="SR1962" s="593"/>
      <c r="SS1962" s="593"/>
      <c r="ST1962" s="593"/>
      <c r="SU1962" s="593"/>
      <c r="SV1962" s="593"/>
      <c r="SW1962" s="593"/>
      <c r="SX1962" s="593"/>
      <c r="SY1962" s="593"/>
      <c r="SZ1962" s="593"/>
      <c r="TA1962" s="593"/>
      <c r="TB1962" s="593"/>
      <c r="TC1962" s="593"/>
      <c r="TD1962" s="593"/>
      <c r="TE1962" s="593"/>
      <c r="TF1962" s="593"/>
      <c r="TG1962" s="593"/>
      <c r="TH1962" s="593"/>
      <c r="TI1962" s="593"/>
      <c r="TJ1962" s="593"/>
      <c r="TK1962" s="593"/>
      <c r="TL1962" s="593"/>
      <c r="TM1962" s="593"/>
      <c r="TN1962" s="593"/>
      <c r="TO1962" s="593"/>
      <c r="TP1962" s="593"/>
      <c r="TQ1962" s="593"/>
      <c r="TR1962" s="593"/>
      <c r="TS1962" s="593"/>
      <c r="TT1962" s="593"/>
      <c r="TU1962" s="593"/>
      <c r="TV1962" s="593"/>
      <c r="TW1962" s="593"/>
      <c r="TX1962" s="593"/>
      <c r="TY1962" s="593"/>
      <c r="TZ1962" s="593"/>
      <c r="UA1962" s="593"/>
      <c r="UB1962" s="593"/>
      <c r="UC1962" s="593"/>
      <c r="UD1962" s="593"/>
      <c r="UE1962" s="593"/>
      <c r="UF1962" s="593"/>
      <c r="UG1962" s="593"/>
      <c r="UH1962" s="593"/>
      <c r="UI1962" s="593"/>
      <c r="UJ1962" s="593"/>
      <c r="UK1962" s="593"/>
      <c r="UL1962" s="593"/>
      <c r="UM1962" s="593"/>
      <c r="UN1962" s="593"/>
      <c r="UO1962" s="593"/>
      <c r="UP1962" s="593"/>
      <c r="UQ1962" s="593"/>
      <c r="UR1962" s="593"/>
      <c r="US1962" s="593"/>
      <c r="UT1962" s="593"/>
      <c r="UU1962" s="593"/>
      <c r="UV1962" s="593"/>
      <c r="UW1962" s="593"/>
      <c r="UX1962" s="593"/>
      <c r="UY1962" s="593"/>
      <c r="UZ1962" s="593"/>
      <c r="VA1962" s="593"/>
      <c r="VB1962" s="593"/>
      <c r="VC1962" s="593"/>
      <c r="VD1962" s="593"/>
      <c r="VE1962" s="593"/>
      <c r="VF1962" s="593"/>
      <c r="VG1962" s="593"/>
      <c r="VH1962" s="593"/>
      <c r="VI1962" s="593"/>
      <c r="VJ1962" s="593"/>
      <c r="VK1962" s="593"/>
      <c r="VL1962" s="593"/>
      <c r="VM1962" s="593"/>
      <c r="VN1962" s="593"/>
      <c r="VO1962" s="593"/>
      <c r="VP1962" s="593"/>
      <c r="VQ1962" s="593"/>
      <c r="VR1962" s="593"/>
      <c r="VS1962" s="593"/>
      <c r="VT1962" s="593"/>
      <c r="VU1962" s="593"/>
      <c r="VV1962" s="593"/>
      <c r="VW1962" s="593"/>
      <c r="VX1962" s="593"/>
      <c r="VY1962" s="593"/>
      <c r="VZ1962" s="593"/>
      <c r="WA1962" s="593"/>
      <c r="WB1962" s="593"/>
      <c r="WC1962" s="593"/>
      <c r="WD1962" s="593"/>
      <c r="WE1962" s="593"/>
      <c r="WF1962" s="593"/>
      <c r="WG1962" s="593"/>
      <c r="WH1962" s="593"/>
      <c r="WI1962" s="593"/>
      <c r="WJ1962" s="593"/>
      <c r="WK1962" s="593"/>
      <c r="WL1962" s="593"/>
      <c r="WM1962" s="593"/>
      <c r="WN1962" s="593"/>
      <c r="WO1962" s="593"/>
      <c r="WP1962" s="593"/>
      <c r="WQ1962" s="593"/>
      <c r="WR1962" s="593"/>
      <c r="WS1962" s="593"/>
      <c r="WT1962" s="593"/>
      <c r="WU1962" s="593"/>
      <c r="WV1962" s="593"/>
      <c r="WW1962" s="593"/>
      <c r="WX1962" s="593"/>
      <c r="WY1962" s="593"/>
      <c r="WZ1962" s="593"/>
      <c r="XA1962" s="593"/>
      <c r="XB1962" s="593"/>
      <c r="XC1962" s="593"/>
      <c r="XD1962" s="593"/>
      <c r="XE1962" s="593"/>
      <c r="XF1962" s="593"/>
      <c r="XG1962" s="593"/>
      <c r="XH1962" s="593"/>
      <c r="XI1962" s="593"/>
      <c r="XJ1962" s="593"/>
      <c r="XK1962" s="593"/>
      <c r="XL1962" s="593"/>
      <c r="XM1962" s="593"/>
      <c r="XN1962" s="593"/>
      <c r="XO1962" s="593"/>
      <c r="XP1962" s="593"/>
      <c r="XQ1962" s="593"/>
      <c r="XR1962" s="593"/>
      <c r="XS1962" s="593"/>
      <c r="XT1962" s="593"/>
      <c r="XU1962" s="593"/>
      <c r="XV1962" s="593"/>
      <c r="XW1962" s="593"/>
      <c r="XX1962" s="593"/>
      <c r="XY1962" s="593"/>
      <c r="XZ1962" s="593"/>
      <c r="YA1962" s="593"/>
      <c r="YB1962" s="593"/>
      <c r="YC1962" s="593"/>
      <c r="YD1962" s="593"/>
      <c r="YE1962" s="593"/>
      <c r="YF1962" s="593"/>
      <c r="YG1962" s="593"/>
      <c r="YH1962" s="593"/>
      <c r="YI1962" s="593"/>
      <c r="YJ1962" s="593"/>
      <c r="YK1962" s="593"/>
      <c r="YL1962" s="593"/>
      <c r="YM1962" s="593"/>
      <c r="YN1962" s="593"/>
      <c r="YO1962" s="593"/>
      <c r="YP1962" s="593"/>
      <c r="YQ1962" s="593"/>
      <c r="YR1962" s="593"/>
      <c r="YS1962" s="593"/>
      <c r="YT1962" s="593"/>
      <c r="YU1962" s="593"/>
      <c r="YV1962" s="593"/>
      <c r="YW1962" s="593"/>
      <c r="YX1962" s="593"/>
      <c r="YY1962" s="593"/>
      <c r="YZ1962" s="593"/>
      <c r="ZA1962" s="593"/>
      <c r="ZB1962" s="593"/>
      <c r="ZC1962" s="593"/>
      <c r="ZD1962" s="593"/>
      <c r="ZE1962" s="593"/>
      <c r="ZF1962" s="593"/>
      <c r="ZG1962" s="593"/>
      <c r="ZH1962" s="593"/>
      <c r="ZI1962" s="593"/>
      <c r="ZJ1962" s="593"/>
      <c r="ZK1962" s="593"/>
      <c r="ZL1962" s="593"/>
      <c r="ZM1962" s="593"/>
      <c r="ZN1962" s="593"/>
      <c r="ZO1962" s="593"/>
      <c r="ZP1962" s="593"/>
      <c r="ZQ1962" s="593"/>
      <c r="ZR1962" s="593"/>
      <c r="ZS1962" s="593"/>
      <c r="ZT1962" s="593"/>
      <c r="ZU1962" s="593"/>
      <c r="ZV1962" s="593"/>
      <c r="ZW1962" s="593"/>
      <c r="ZX1962" s="593"/>
      <c r="ZY1962" s="593"/>
      <c r="ZZ1962" s="593"/>
      <c r="AAA1962" s="593"/>
      <c r="AAB1962" s="593"/>
      <c r="AAC1962" s="593"/>
      <c r="AAD1962" s="593"/>
      <c r="AAE1962" s="593"/>
      <c r="AAF1962" s="593"/>
      <c r="AAG1962" s="593"/>
      <c r="AAH1962" s="593"/>
      <c r="AAI1962" s="593"/>
      <c r="AAJ1962" s="593"/>
      <c r="AAK1962" s="593"/>
      <c r="AAL1962" s="593"/>
      <c r="AAM1962" s="593"/>
      <c r="AAN1962" s="593"/>
      <c r="AAO1962" s="593"/>
      <c r="AAP1962" s="593"/>
      <c r="AAQ1962" s="593"/>
      <c r="AAR1962" s="593"/>
      <c r="AAS1962" s="593"/>
      <c r="AAT1962" s="593"/>
      <c r="AAU1962" s="593"/>
      <c r="AAV1962" s="593"/>
      <c r="AAW1962" s="593"/>
      <c r="AAX1962" s="593"/>
      <c r="AAY1962" s="593"/>
      <c r="AAZ1962" s="593"/>
      <c r="ABA1962" s="593"/>
      <c r="ABB1962" s="593"/>
      <c r="ABC1962" s="593"/>
      <c r="ABD1962" s="593"/>
      <c r="ABE1962" s="593"/>
      <c r="ABF1962" s="593"/>
      <c r="ABG1962" s="593"/>
      <c r="ABH1962" s="593"/>
      <c r="ABI1962" s="593"/>
      <c r="ABJ1962" s="593"/>
      <c r="ABK1962" s="593"/>
      <c r="ABL1962" s="593"/>
      <c r="ABM1962" s="593"/>
      <c r="ABN1962" s="593"/>
      <c r="ABO1962" s="593"/>
      <c r="ABP1962" s="593"/>
      <c r="ABQ1962" s="593"/>
      <c r="ABR1962" s="593"/>
      <c r="ABS1962" s="593"/>
      <c r="ABT1962" s="593"/>
      <c r="ABU1962" s="593"/>
      <c r="ABV1962" s="593"/>
      <c r="ABW1962" s="593"/>
      <c r="ABX1962" s="593"/>
      <c r="ABY1962" s="593"/>
      <c r="ABZ1962" s="593"/>
      <c r="ACA1962" s="593"/>
      <c r="ACB1962" s="593"/>
      <c r="ACC1962" s="593"/>
      <c r="ACD1962" s="593"/>
      <c r="ACE1962" s="593"/>
      <c r="ACF1962" s="593"/>
      <c r="ACG1962" s="593"/>
      <c r="ACH1962" s="593"/>
      <c r="ACI1962" s="593"/>
      <c r="ACJ1962" s="593"/>
      <c r="ACK1962" s="593"/>
      <c r="ACL1962" s="593"/>
      <c r="ACM1962" s="593"/>
      <c r="ACN1962" s="593"/>
      <c r="ACO1962" s="593"/>
      <c r="ACP1962" s="593"/>
      <c r="ACQ1962" s="593"/>
      <c r="ACR1962" s="593"/>
      <c r="ACS1962" s="593"/>
      <c r="ACT1962" s="593"/>
      <c r="ACU1962" s="593"/>
      <c r="ACV1962" s="593"/>
      <c r="ACW1962" s="593"/>
      <c r="ACX1962" s="593"/>
      <c r="ACY1962" s="593"/>
      <c r="ACZ1962" s="593"/>
      <c r="ADA1962" s="593"/>
      <c r="ADB1962" s="593"/>
      <c r="ADC1962" s="593"/>
      <c r="ADD1962" s="593"/>
      <c r="ADE1962" s="593"/>
      <c r="ADF1962" s="593"/>
      <c r="ADG1962" s="593"/>
      <c r="ADH1962" s="593"/>
      <c r="ADI1962" s="593"/>
      <c r="ADJ1962" s="593"/>
      <c r="ADK1962" s="593"/>
      <c r="ADL1962" s="593"/>
      <c r="ADM1962" s="593"/>
      <c r="ADN1962" s="593"/>
      <c r="ADO1962" s="593"/>
      <c r="ADP1962" s="593"/>
      <c r="ADQ1962" s="593"/>
      <c r="ADR1962" s="593"/>
      <c r="ADS1962" s="593"/>
      <c r="ADT1962" s="593"/>
      <c r="ADU1962" s="593"/>
      <c r="ADV1962" s="593"/>
      <c r="ADW1962" s="593"/>
      <c r="ADX1962" s="593"/>
      <c r="ADY1962" s="593"/>
      <c r="ADZ1962" s="593"/>
      <c r="AEA1962" s="593"/>
      <c r="AEB1962" s="593"/>
      <c r="AEC1962" s="593"/>
      <c r="AED1962" s="593"/>
      <c r="AEE1962" s="593"/>
      <c r="AEF1962" s="593"/>
      <c r="AEG1962" s="593"/>
      <c r="AEH1962" s="593"/>
      <c r="AEI1962" s="593"/>
      <c r="AEJ1962" s="593"/>
      <c r="AEK1962" s="593"/>
      <c r="AEL1962" s="593"/>
      <c r="AEM1962" s="593"/>
      <c r="AEN1962" s="593"/>
      <c r="AEO1962" s="593"/>
      <c r="AEP1962" s="593"/>
      <c r="AEQ1962" s="593"/>
      <c r="AER1962" s="593"/>
      <c r="AES1962" s="593"/>
      <c r="AET1962" s="593"/>
      <c r="AEU1962" s="593"/>
      <c r="AEV1962" s="593"/>
      <c r="AEW1962" s="593"/>
      <c r="AEX1962" s="593"/>
      <c r="AEY1962" s="593"/>
      <c r="AEZ1962" s="593"/>
      <c r="AFA1962" s="593"/>
      <c r="AFB1962" s="593"/>
      <c r="AFC1962" s="593"/>
      <c r="AFD1962" s="593"/>
      <c r="AFE1962" s="593"/>
      <c r="AFF1962" s="593"/>
      <c r="AFG1962" s="593"/>
      <c r="AFH1962" s="593"/>
      <c r="AFI1962" s="593"/>
      <c r="AFJ1962" s="593"/>
      <c r="AFK1962" s="593"/>
      <c r="AFL1962" s="593"/>
      <c r="AFM1962" s="593"/>
      <c r="AFN1962" s="593"/>
      <c r="AFO1962" s="593"/>
      <c r="AFP1962" s="593"/>
      <c r="AFQ1962" s="593"/>
      <c r="AFR1962" s="593"/>
      <c r="AFS1962" s="593"/>
      <c r="AFT1962" s="593"/>
      <c r="AFU1962" s="593"/>
      <c r="AFV1962" s="593"/>
      <c r="AFW1962" s="593"/>
      <c r="AFX1962" s="593"/>
      <c r="AFY1962" s="593"/>
      <c r="AFZ1962" s="593"/>
      <c r="AGA1962" s="593"/>
      <c r="AGB1962" s="593"/>
      <c r="AGC1962" s="593"/>
      <c r="AGD1962" s="593"/>
      <c r="AGE1962" s="593"/>
      <c r="AGF1962" s="593"/>
      <c r="AGG1962" s="593"/>
      <c r="AGH1962" s="593"/>
      <c r="AGI1962" s="593"/>
      <c r="AGJ1962" s="593"/>
      <c r="AGK1962" s="593"/>
      <c r="AGL1962" s="593"/>
      <c r="AGM1962" s="593"/>
      <c r="AGN1962" s="593"/>
      <c r="AGO1962" s="593"/>
      <c r="AGP1962" s="593"/>
      <c r="AGQ1962" s="593"/>
      <c r="AGR1962" s="593"/>
      <c r="AGS1962" s="593"/>
      <c r="AGT1962" s="593"/>
      <c r="AGU1962" s="593"/>
      <c r="AGV1962" s="593"/>
      <c r="AGW1962" s="593"/>
      <c r="AGX1962" s="593"/>
      <c r="AGY1962" s="593"/>
      <c r="AGZ1962" s="593"/>
      <c r="AHA1962" s="593"/>
      <c r="AHB1962" s="593"/>
      <c r="AHC1962" s="593"/>
      <c r="AHD1962" s="593"/>
      <c r="AHE1962" s="593"/>
      <c r="AHF1962" s="593"/>
      <c r="AHG1962" s="593"/>
      <c r="AHH1962" s="593"/>
      <c r="AHI1962" s="593"/>
      <c r="AHJ1962" s="593"/>
      <c r="AHK1962" s="593"/>
      <c r="AHL1962" s="593"/>
      <c r="AHM1962" s="593"/>
      <c r="AHN1962" s="593"/>
      <c r="AHO1962" s="593"/>
      <c r="AHP1962" s="593"/>
      <c r="AHQ1962" s="593"/>
      <c r="AHR1962" s="593"/>
      <c r="AHS1962" s="593"/>
      <c r="AHT1962" s="593"/>
      <c r="AHU1962" s="593"/>
      <c r="AHV1962" s="593"/>
      <c r="AHW1962" s="593"/>
      <c r="AHX1962" s="593"/>
      <c r="AHY1962" s="593"/>
      <c r="AHZ1962" s="593"/>
      <c r="AIA1962" s="593"/>
      <c r="AIB1962" s="593"/>
      <c r="AIC1962" s="593"/>
      <c r="AID1962" s="593"/>
      <c r="AIE1962" s="593"/>
      <c r="AIF1962" s="593"/>
      <c r="AIG1962" s="593"/>
      <c r="AIH1962" s="593"/>
      <c r="AII1962" s="593"/>
      <c r="AIJ1962" s="593"/>
      <c r="AIK1962" s="593"/>
      <c r="AIL1962" s="593"/>
      <c r="AIM1962" s="593"/>
      <c r="AIN1962" s="593"/>
      <c r="AIO1962" s="593"/>
      <c r="AIP1962" s="593"/>
      <c r="AIQ1962" s="593"/>
      <c r="AIR1962" s="593"/>
      <c r="AIS1962" s="593"/>
      <c r="AIT1962" s="593"/>
      <c r="AIU1962" s="593"/>
      <c r="AIV1962" s="593"/>
      <c r="AIW1962" s="593"/>
      <c r="AIX1962" s="593"/>
      <c r="AIY1962" s="593"/>
      <c r="AIZ1962" s="593"/>
      <c r="AJA1962" s="593"/>
      <c r="AJB1962" s="593"/>
      <c r="AJC1962" s="593"/>
      <c r="AJD1962" s="593"/>
      <c r="AJE1962" s="593"/>
      <c r="AJF1962" s="593"/>
      <c r="AJG1962" s="593"/>
      <c r="AJH1962" s="593"/>
      <c r="AJI1962" s="593"/>
      <c r="AJJ1962" s="593"/>
      <c r="AJK1962" s="593"/>
      <c r="AJL1962" s="593"/>
      <c r="AJM1962" s="593"/>
      <c r="AJN1962" s="593"/>
      <c r="AJO1962" s="593"/>
      <c r="AJP1962" s="593"/>
      <c r="AJQ1962" s="593"/>
      <c r="AJR1962" s="593"/>
      <c r="AJS1962" s="593"/>
      <c r="AJT1962" s="593"/>
      <c r="AJU1962" s="593"/>
      <c r="AJV1962" s="593"/>
      <c r="AJW1962" s="593"/>
      <c r="AJX1962" s="593"/>
      <c r="AJY1962" s="593"/>
      <c r="AJZ1962" s="593"/>
      <c r="AKA1962" s="593"/>
      <c r="AKB1962" s="593"/>
      <c r="AKC1962" s="593"/>
      <c r="AKD1962" s="593"/>
      <c r="AKE1962" s="593"/>
      <c r="AKF1962" s="593"/>
      <c r="AKG1962" s="593"/>
      <c r="AKH1962" s="593"/>
      <c r="AKI1962" s="593"/>
      <c r="AKJ1962" s="593"/>
      <c r="AKK1962" s="593"/>
      <c r="AKL1962" s="593"/>
      <c r="AKM1962" s="593"/>
      <c r="AKN1962" s="593"/>
      <c r="AKO1962" s="593"/>
      <c r="AKP1962" s="593"/>
      <c r="AKQ1962" s="593"/>
      <c r="AKR1962" s="593"/>
      <c r="AKS1962" s="593"/>
      <c r="AKT1962" s="593"/>
      <c r="AKU1962" s="593"/>
      <c r="AKV1962" s="593"/>
      <c r="AKW1962" s="593"/>
      <c r="AKX1962" s="593"/>
      <c r="AKY1962" s="593"/>
      <c r="AKZ1962" s="593"/>
      <c r="ALA1962" s="593"/>
      <c r="ALB1962" s="593"/>
      <c r="ALC1962" s="593"/>
      <c r="ALD1962" s="593"/>
      <c r="ALE1962" s="593"/>
      <c r="ALF1962" s="593"/>
      <c r="ALG1962" s="593"/>
      <c r="ALH1962" s="593"/>
      <c r="ALI1962" s="593"/>
      <c r="ALJ1962" s="593"/>
      <c r="ALK1962" s="593"/>
      <c r="ALL1962" s="593"/>
      <c r="ALM1962" s="593"/>
      <c r="ALN1962" s="593"/>
      <c r="ALO1962" s="593"/>
      <c r="ALP1962" s="593"/>
      <c r="ALQ1962" s="593"/>
      <c r="ALR1962" s="593"/>
      <c r="ALS1962" s="593"/>
      <c r="ALT1962" s="593"/>
      <c r="ALU1962" s="593"/>
      <c r="ALV1962" s="593"/>
      <c r="ALW1962" s="593"/>
      <c r="ALX1962" s="593"/>
      <c r="ALY1962" s="593"/>
      <c r="ALZ1962" s="593"/>
      <c r="AMA1962" s="593"/>
      <c r="AMB1962" s="593"/>
      <c r="AMC1962" s="593"/>
      <c r="AMD1962" s="593"/>
      <c r="AME1962" s="593"/>
      <c r="AMF1962" s="593"/>
      <c r="AMG1962" s="593"/>
      <c r="AMH1962" s="593"/>
      <c r="AMI1962" s="593"/>
      <c r="AMJ1962" s="593"/>
      <c r="AMK1962" s="593"/>
      <c r="AML1962" s="593"/>
      <c r="AMM1962" s="593"/>
      <c r="AMN1962" s="593"/>
      <c r="AMO1962" s="593"/>
      <c r="AMP1962" s="593"/>
      <c r="AMQ1962" s="593"/>
      <c r="AMR1962" s="593"/>
      <c r="AMS1962" s="593"/>
      <c r="AMT1962" s="593"/>
      <c r="AMU1962" s="593"/>
      <c r="AMV1962" s="593"/>
      <c r="AMW1962" s="593"/>
      <c r="AMX1962" s="593"/>
      <c r="AMY1962" s="593"/>
      <c r="AMZ1962" s="593"/>
      <c r="ANA1962" s="593"/>
      <c r="ANB1962" s="593"/>
      <c r="ANC1962" s="593"/>
      <c r="AND1962" s="593"/>
      <c r="ANE1962" s="593"/>
      <c r="ANF1962" s="593"/>
      <c r="ANG1962" s="593"/>
      <c r="ANH1962" s="593"/>
      <c r="ANI1962" s="593"/>
      <c r="ANJ1962" s="593"/>
      <c r="ANK1962" s="593"/>
      <c r="ANL1962" s="593"/>
      <c r="ANM1962" s="593"/>
      <c r="ANN1962" s="593"/>
      <c r="ANO1962" s="593"/>
      <c r="ANP1962" s="593"/>
      <c r="ANQ1962" s="593"/>
      <c r="ANR1962" s="593"/>
      <c r="ANS1962" s="593"/>
      <c r="ANT1962" s="593"/>
      <c r="ANU1962" s="593"/>
      <c r="ANV1962" s="593"/>
      <c r="ANW1962" s="593"/>
      <c r="ANX1962" s="593"/>
      <c r="ANY1962" s="593"/>
      <c r="ANZ1962" s="593"/>
      <c r="AOA1962" s="593"/>
      <c r="AOB1962" s="593"/>
      <c r="AOC1962" s="593"/>
      <c r="AOD1962" s="593"/>
      <c r="AOE1962" s="593"/>
      <c r="AOF1962" s="593"/>
      <c r="AOG1962" s="593"/>
      <c r="AOH1962" s="593"/>
      <c r="AOI1962" s="593"/>
      <c r="AOJ1962" s="593"/>
      <c r="AOK1962" s="593"/>
      <c r="AOL1962" s="593"/>
      <c r="AOM1962" s="593"/>
      <c r="AON1962" s="593"/>
      <c r="AOO1962" s="593"/>
      <c r="AOP1962" s="593"/>
      <c r="AOQ1962" s="593"/>
      <c r="AOR1962" s="593"/>
      <c r="AOS1962" s="593"/>
      <c r="AOT1962" s="593"/>
      <c r="AOU1962" s="593"/>
      <c r="AOV1962" s="593"/>
      <c r="AOW1962" s="593"/>
      <c r="AOX1962" s="593"/>
      <c r="AOY1962" s="593"/>
      <c r="AOZ1962" s="593"/>
      <c r="APA1962" s="593"/>
      <c r="APB1962" s="593"/>
      <c r="APC1962" s="593"/>
      <c r="APD1962" s="593"/>
      <c r="APE1962" s="593"/>
      <c r="APF1962" s="593"/>
      <c r="APG1962" s="593"/>
      <c r="APH1962" s="593"/>
      <c r="API1962" s="593"/>
      <c r="APJ1962" s="593"/>
      <c r="APK1962" s="593"/>
      <c r="APL1962" s="593"/>
      <c r="APM1962" s="593"/>
      <c r="APN1962" s="593"/>
      <c r="APO1962" s="593"/>
      <c r="APP1962" s="593"/>
      <c r="APQ1962" s="593"/>
      <c r="APR1962" s="593"/>
      <c r="APS1962" s="593"/>
      <c r="APT1962" s="593"/>
      <c r="APU1962" s="593"/>
      <c r="APV1962" s="593"/>
      <c r="APW1962" s="593"/>
      <c r="APX1962" s="593"/>
      <c r="APY1962" s="593"/>
      <c r="APZ1962" s="593"/>
      <c r="AQA1962" s="593"/>
      <c r="AQB1962" s="593"/>
      <c r="AQC1962" s="593"/>
      <c r="AQD1962" s="593"/>
      <c r="AQE1962" s="593"/>
      <c r="AQF1962" s="593"/>
      <c r="AQG1962" s="593"/>
      <c r="AQH1962" s="593"/>
      <c r="AQI1962" s="593"/>
      <c r="AQJ1962" s="593"/>
      <c r="AQK1962" s="593"/>
      <c r="AQL1962" s="593"/>
      <c r="AQM1962" s="593"/>
      <c r="AQN1962" s="593"/>
      <c r="AQO1962" s="593"/>
      <c r="AQP1962" s="593"/>
      <c r="AQQ1962" s="593"/>
      <c r="AQR1962" s="593"/>
      <c r="AQS1962" s="593"/>
      <c r="AQT1962" s="593"/>
      <c r="AQU1962" s="593"/>
      <c r="AQV1962" s="593"/>
      <c r="AQW1962" s="593"/>
      <c r="AQX1962" s="593"/>
      <c r="AQY1962" s="593"/>
      <c r="AQZ1962" s="593"/>
      <c r="ARA1962" s="593"/>
      <c r="ARB1962" s="593"/>
      <c r="ARC1962" s="593"/>
      <c r="ARD1962" s="593"/>
      <c r="ARE1962" s="593"/>
      <c r="ARF1962" s="593"/>
      <c r="ARG1962" s="593"/>
      <c r="ARH1962" s="593"/>
      <c r="ARI1962" s="593"/>
      <c r="ARJ1962" s="593"/>
      <c r="ARK1962" s="593"/>
      <c r="ARL1962" s="593"/>
      <c r="ARM1962" s="593"/>
      <c r="ARN1962" s="593"/>
      <c r="ARO1962" s="593"/>
      <c r="ARP1962" s="593"/>
      <c r="ARQ1962" s="593"/>
      <c r="ARR1962" s="593"/>
      <c r="ARS1962" s="593"/>
      <c r="ART1962" s="593"/>
      <c r="ARU1962" s="593"/>
      <c r="ARV1962" s="593"/>
      <c r="ARW1962" s="593"/>
      <c r="ARX1962" s="593"/>
      <c r="ARY1962" s="593"/>
      <c r="ARZ1962" s="593"/>
      <c r="ASA1962" s="593"/>
      <c r="ASB1962" s="593"/>
      <c r="ASC1962" s="593"/>
      <c r="ASD1962" s="593"/>
      <c r="ASE1962" s="593"/>
      <c r="ASF1962" s="593"/>
      <c r="ASG1962" s="593"/>
      <c r="ASH1962" s="593"/>
      <c r="ASI1962" s="593"/>
      <c r="ASJ1962" s="593"/>
      <c r="ASK1962" s="593"/>
      <c r="ASL1962" s="593"/>
      <c r="ASM1962" s="593"/>
      <c r="ASN1962" s="593"/>
      <c r="ASO1962" s="593"/>
      <c r="ASP1962" s="593"/>
      <c r="ASQ1962" s="593"/>
      <c r="ASR1962" s="593"/>
      <c r="ASS1962" s="593"/>
      <c r="AST1962" s="593"/>
      <c r="ASU1962" s="593"/>
      <c r="ASV1962" s="593"/>
      <c r="ASW1962" s="593"/>
      <c r="ASX1962" s="593"/>
      <c r="ASY1962" s="593"/>
      <c r="ASZ1962" s="593"/>
      <c r="ATA1962" s="593"/>
      <c r="ATB1962" s="593"/>
      <c r="ATC1962" s="593"/>
      <c r="ATD1962" s="593"/>
      <c r="ATE1962" s="593"/>
      <c r="ATF1962" s="593"/>
      <c r="ATG1962" s="593"/>
      <c r="ATH1962" s="593"/>
      <c r="ATI1962" s="593"/>
      <c r="ATJ1962" s="593"/>
      <c r="ATK1962" s="593"/>
      <c r="ATL1962" s="593"/>
      <c r="ATM1962" s="593"/>
      <c r="ATN1962" s="593"/>
      <c r="ATO1962" s="593"/>
      <c r="ATP1962" s="593"/>
      <c r="ATQ1962" s="593"/>
      <c r="ATR1962" s="593"/>
      <c r="ATS1962" s="593"/>
      <c r="ATT1962" s="593"/>
      <c r="ATU1962" s="593"/>
      <c r="ATV1962" s="593"/>
      <c r="ATW1962" s="593"/>
      <c r="ATX1962" s="593"/>
      <c r="ATY1962" s="593"/>
      <c r="ATZ1962" s="593"/>
      <c r="AUA1962" s="593"/>
      <c r="AUB1962" s="593"/>
      <c r="AUC1962" s="593"/>
      <c r="AUD1962" s="593"/>
      <c r="AUE1962" s="593"/>
      <c r="AUF1962" s="593"/>
      <c r="AUG1962" s="593"/>
      <c r="AUH1962" s="593"/>
      <c r="AUI1962" s="593"/>
      <c r="AUJ1962" s="593"/>
      <c r="AUK1962" s="593"/>
      <c r="AUL1962" s="593"/>
      <c r="AUM1962" s="593"/>
      <c r="AUN1962" s="593"/>
      <c r="AUO1962" s="593"/>
      <c r="AUP1962" s="593"/>
      <c r="AUQ1962" s="593"/>
      <c r="AUR1962" s="593"/>
      <c r="AUS1962" s="593"/>
      <c r="AUT1962" s="593"/>
      <c r="AUU1962" s="593"/>
      <c r="AUV1962" s="593"/>
      <c r="AUW1962" s="593"/>
      <c r="AUX1962" s="593"/>
      <c r="AUY1962" s="593"/>
      <c r="AUZ1962" s="593"/>
      <c r="AVA1962" s="593"/>
      <c r="AVB1962" s="593"/>
      <c r="AVC1962" s="593"/>
      <c r="AVD1962" s="593"/>
      <c r="AVE1962" s="593"/>
      <c r="AVF1962" s="593"/>
      <c r="AVG1962" s="593"/>
      <c r="AVH1962" s="593"/>
      <c r="AVI1962" s="593"/>
      <c r="AVJ1962" s="593"/>
      <c r="AVK1962" s="593"/>
    </row>
    <row r="1963" spans="1:1259">
      <c r="A1963" s="715"/>
      <c r="B1963" s="564"/>
      <c r="C1963" s="564"/>
      <c r="D1963" s="676" t="s">
        <v>1067</v>
      </c>
      <c r="E1963" s="524"/>
      <c r="F1963" s="665" t="s">
        <v>1152</v>
      </c>
      <c r="G1963" s="676">
        <v>2022</v>
      </c>
      <c r="H1963" s="665">
        <v>4</v>
      </c>
      <c r="I1963" s="687"/>
      <c r="J1963" s="666"/>
      <c r="K1963" s="676" t="s">
        <v>1649</v>
      </c>
      <c r="L1963" s="677" t="s">
        <v>1578</v>
      </c>
      <c r="M1963" s="677">
        <v>44468</v>
      </c>
      <c r="N1963" s="677" t="s">
        <v>1605</v>
      </c>
      <c r="O1963" s="677"/>
      <c r="P1963" s="666">
        <v>44658</v>
      </c>
      <c r="Q1963" s="666">
        <v>44666</v>
      </c>
      <c r="R1963" s="666">
        <v>44671</v>
      </c>
      <c r="S1963" s="665" t="s">
        <v>1580</v>
      </c>
      <c r="T1963" s="665">
        <v>60</v>
      </c>
      <c r="U1963" s="665" t="s">
        <v>1650</v>
      </c>
      <c r="V1963" s="665" t="s">
        <v>1591</v>
      </c>
      <c r="W1963" s="678">
        <v>400</v>
      </c>
      <c r="X1963" s="551">
        <v>624</v>
      </c>
      <c r="Y1963" s="693">
        <v>249600</v>
      </c>
      <c r="Z1963" s="667">
        <v>0.48</v>
      </c>
      <c r="AA1963" s="682">
        <f>Y1963*Z1963</f>
        <v>119808</v>
      </c>
      <c r="AB1963" s="521"/>
      <c r="AC1963" s="668">
        <v>0</v>
      </c>
      <c r="AD1963" s="676"/>
      <c r="AE1963" s="669"/>
      <c r="AF1963" s="695">
        <f>AA1963+AD1963+AE1963</f>
        <v>119808</v>
      </c>
      <c r="AG1963" s="665" t="s">
        <v>47</v>
      </c>
      <c r="AH1963" s="641"/>
      <c r="AI1963" s="676">
        <v>75</v>
      </c>
      <c r="AJ1963" s="665" t="s">
        <v>1597</v>
      </c>
      <c r="AK1963" s="676" t="s">
        <v>1075</v>
      </c>
      <c r="AL1963" s="696">
        <v>21075</v>
      </c>
      <c r="AM1963" s="665" t="s">
        <v>52</v>
      </c>
      <c r="AN1963" s="665" t="s">
        <v>50</v>
      </c>
      <c r="AO1963" s="665"/>
      <c r="AP1963" s="676" t="s">
        <v>92</v>
      </c>
      <c r="AQ1963" s="676" t="s">
        <v>37</v>
      </c>
      <c r="AR1963" s="676"/>
      <c r="AS1963" s="523" t="s">
        <v>1077</v>
      </c>
      <c r="AT1963" s="523"/>
      <c r="AU1963" s="523"/>
      <c r="AV1963" s="674"/>
      <c r="AW1963" s="673" t="str">
        <f>U1963</f>
        <v>30390256F</v>
      </c>
      <c r="AX1963" s="673" cm="1">
        <f t="array" ref="AX1963">SUM(MID(0&amp;AW1963,LARGE(INDEX(ISNUMBER(--MID(AW1963,ROW($1:$8),1))*ROW($1:$8),),ROW($1:$8))+1,1)*10^ROW($1:$8)/10)</f>
        <v>30390256</v>
      </c>
      <c r="AY1963" s="673" t="str">
        <f>VLOOKUP($AX1963,'Item Master Data'!$A:$F,3,FALSE)</f>
        <v>T400H</v>
      </c>
      <c r="AZ1963" s="673">
        <f>VLOOKUP($AX1963,'Item Master Data'!$A:$F,6,FALSE)</f>
        <v>400</v>
      </c>
      <c r="BA1963" s="673">
        <f>X1963/BB1963</f>
        <v>24</v>
      </c>
      <c r="BB1963" s="673">
        <f>VLOOKUP(AX1963,'Item Master Data'!$A:$G,7,FALSE)</f>
        <v>26</v>
      </c>
      <c r="BC1963" s="673"/>
      <c r="BD1963" s="673">
        <f>W1963-AZ1963</f>
        <v>0</v>
      </c>
      <c r="BE1963" s="672"/>
      <c r="BF1963" s="672"/>
      <c r="BG1963" s="672"/>
      <c r="BH1963" s="672"/>
      <c r="BI1963" s="672"/>
      <c r="BJ1963" s="672"/>
      <c r="BK1963" s="672"/>
      <c r="BL1963" s="672"/>
      <c r="BM1963" s="672"/>
      <c r="BN1963" s="672"/>
      <c r="BO1963" s="672"/>
      <c r="BP1963" s="672"/>
      <c r="BQ1963" s="672"/>
      <c r="BR1963" s="672"/>
      <c r="BS1963" s="672"/>
      <c r="BT1963" s="672"/>
      <c r="BU1963" s="672"/>
      <c r="BV1963" s="672"/>
      <c r="BW1963" s="672"/>
      <c r="BX1963" s="672"/>
      <c r="BY1963" s="672"/>
      <c r="BZ1963" s="672"/>
      <c r="CA1963" s="672"/>
      <c r="CB1963" s="672"/>
      <c r="CC1963" s="672"/>
      <c r="CD1963" s="672"/>
      <c r="CE1963" s="672"/>
      <c r="CF1963" s="672"/>
      <c r="CG1963" s="672"/>
      <c r="CH1963" s="672"/>
      <c r="CI1963" s="672"/>
      <c r="CJ1963" s="672"/>
      <c r="CK1963" s="672"/>
      <c r="CL1963" s="672"/>
      <c r="CM1963" s="672"/>
      <c r="CN1963" s="672"/>
      <c r="CO1963" s="672"/>
      <c r="CP1963" s="672"/>
      <c r="CQ1963" s="672"/>
      <c r="CR1963" s="672"/>
      <c r="CS1963" s="672"/>
      <c r="CT1963" s="672"/>
      <c r="CU1963" s="672"/>
      <c r="CV1963" s="672"/>
      <c r="CW1963" s="672"/>
      <c r="CX1963" s="672"/>
      <c r="CY1963" s="672"/>
      <c r="CZ1963" s="672"/>
      <c r="DA1963" s="672"/>
      <c r="DB1963" s="672"/>
      <c r="DC1963" s="672"/>
      <c r="DD1963" s="672"/>
      <c r="DE1963" s="672"/>
      <c r="DF1963" s="672"/>
      <c r="DG1963" s="672"/>
      <c r="DH1963" s="672"/>
      <c r="DI1963" s="672"/>
      <c r="DJ1963" s="672"/>
      <c r="DK1963" s="672"/>
      <c r="DL1963" s="672"/>
      <c r="DM1963" s="672"/>
      <c r="DN1963" s="672"/>
      <c r="DO1963" s="672"/>
      <c r="DP1963" s="672"/>
      <c r="DQ1963" s="672"/>
      <c r="DR1963" s="672"/>
      <c r="DS1963" s="672"/>
      <c r="DT1963" s="672"/>
      <c r="DU1963" s="672"/>
      <c r="DV1963" s="672"/>
      <c r="DW1963" s="672"/>
      <c r="DX1963" s="672"/>
      <c r="DY1963" s="672"/>
      <c r="DZ1963" s="672"/>
      <c r="EA1963" s="672"/>
      <c r="EB1963" s="672"/>
      <c r="EC1963" s="672"/>
      <c r="ED1963" s="672"/>
      <c r="EE1963" s="672"/>
      <c r="EF1963" s="672"/>
      <c r="EG1963" s="672"/>
      <c r="EH1963" s="672"/>
      <c r="EI1963" s="672"/>
      <c r="EJ1963" s="672"/>
      <c r="EK1963" s="672"/>
      <c r="EL1963" s="672"/>
      <c r="EM1963" s="672"/>
      <c r="EN1963" s="672"/>
      <c r="EO1963" s="672"/>
      <c r="EP1963" s="672"/>
      <c r="EQ1963" s="672"/>
      <c r="ER1963" s="672"/>
      <c r="ES1963" s="672"/>
      <c r="ET1963" s="672"/>
      <c r="EU1963" s="672"/>
      <c r="EV1963" s="672"/>
      <c r="EW1963" s="672"/>
      <c r="EX1963" s="672"/>
      <c r="EY1963" s="672"/>
      <c r="EZ1963" s="672"/>
      <c r="FA1963" s="672"/>
      <c r="FB1963" s="672"/>
      <c r="FC1963" s="672"/>
      <c r="FD1963" s="672"/>
      <c r="FE1963" s="672"/>
      <c r="FF1963" s="672"/>
      <c r="FG1963" s="672"/>
      <c r="FH1963" s="672"/>
      <c r="FI1963" s="672"/>
      <c r="FJ1963" s="672"/>
      <c r="FK1963" s="672"/>
      <c r="FL1963" s="672"/>
      <c r="FM1963" s="672"/>
      <c r="FN1963" s="672"/>
      <c r="FO1963" s="672"/>
      <c r="FP1963" s="672"/>
      <c r="FQ1963" s="672"/>
      <c r="FR1963" s="672"/>
      <c r="FS1963" s="672"/>
      <c r="FT1963" s="672"/>
      <c r="FU1963" s="672"/>
      <c r="FV1963" s="672"/>
      <c r="FW1963" s="672"/>
      <c r="FX1963" s="672"/>
      <c r="FY1963" s="672"/>
      <c r="FZ1963" s="672"/>
      <c r="GA1963" s="672"/>
      <c r="GB1963" s="672"/>
      <c r="GC1963" s="672"/>
      <c r="GD1963" s="672"/>
      <c r="GE1963" s="672"/>
      <c r="GF1963" s="672"/>
      <c r="GG1963" s="672"/>
      <c r="GH1963" s="672"/>
      <c r="GI1963" s="672"/>
      <c r="GJ1963" s="672"/>
      <c r="GK1963" s="672"/>
      <c r="GL1963" s="672"/>
      <c r="GM1963" s="672"/>
      <c r="GN1963" s="672"/>
      <c r="GO1963" s="672"/>
      <c r="GP1963" s="672"/>
      <c r="GQ1963" s="672"/>
      <c r="GR1963" s="672"/>
      <c r="GS1963" s="672"/>
      <c r="GT1963" s="672"/>
      <c r="GU1963" s="672"/>
      <c r="GV1963" s="672"/>
      <c r="GW1963" s="672"/>
      <c r="GX1963" s="672"/>
      <c r="GY1963" s="672"/>
      <c r="GZ1963" s="672"/>
      <c r="HA1963" s="672"/>
      <c r="HB1963" s="672"/>
      <c r="HC1963" s="672"/>
      <c r="HD1963" s="672"/>
      <c r="HE1963" s="672"/>
      <c r="HF1963" s="672"/>
      <c r="HG1963" s="672"/>
      <c r="HH1963" s="672"/>
      <c r="HI1963" s="672"/>
      <c r="HJ1963" s="672"/>
      <c r="HK1963" s="672"/>
      <c r="HL1963" s="672"/>
      <c r="HM1963" s="672"/>
      <c r="HN1963" s="672"/>
      <c r="HO1963" s="672"/>
      <c r="HP1963" s="672"/>
      <c r="HQ1963" s="672"/>
      <c r="HR1963" s="672"/>
      <c r="HS1963" s="672"/>
      <c r="HT1963" s="672"/>
      <c r="HU1963" s="672"/>
      <c r="HV1963" s="672"/>
      <c r="HW1963" s="672"/>
      <c r="HX1963" s="672"/>
      <c r="HY1963" s="672"/>
      <c r="HZ1963" s="672"/>
      <c r="IA1963" s="672"/>
      <c r="IB1963" s="672"/>
      <c r="IC1963" s="672"/>
      <c r="ID1963" s="672"/>
      <c r="IE1963" s="672"/>
      <c r="IF1963" s="672"/>
      <c r="IG1963" s="672"/>
      <c r="IH1963" s="672"/>
      <c r="II1963" s="672"/>
      <c r="IJ1963" s="672"/>
      <c r="IK1963" s="672"/>
      <c r="IL1963" s="672"/>
      <c r="IM1963" s="672"/>
      <c r="IN1963" s="672"/>
      <c r="IO1963" s="672"/>
      <c r="IP1963" s="672"/>
      <c r="IQ1963" s="672"/>
      <c r="IR1963" s="672"/>
      <c r="IS1963" s="672"/>
      <c r="IT1963" s="672"/>
      <c r="IU1963" s="672"/>
      <c r="IV1963" s="672"/>
      <c r="IW1963" s="672"/>
      <c r="IX1963" s="672"/>
      <c r="IY1963" s="672"/>
      <c r="IZ1963" s="672"/>
      <c r="JA1963" s="672"/>
      <c r="JB1963" s="672"/>
      <c r="JC1963" s="672"/>
      <c r="JD1963" s="672"/>
      <c r="JE1963" s="672"/>
      <c r="JF1963" s="672"/>
      <c r="JG1963" s="672"/>
      <c r="JH1963" s="672"/>
      <c r="JI1963" s="672"/>
      <c r="JJ1963" s="672"/>
      <c r="JK1963" s="672"/>
      <c r="JL1963" s="672"/>
      <c r="JM1963" s="672"/>
      <c r="JN1963" s="672"/>
      <c r="JO1963" s="672"/>
      <c r="JP1963" s="672"/>
      <c r="JQ1963" s="672"/>
      <c r="JR1963" s="672"/>
      <c r="JS1963" s="672"/>
      <c r="JT1963" s="672"/>
      <c r="JU1963" s="672"/>
      <c r="JV1963" s="672"/>
      <c r="JW1963" s="672"/>
      <c r="JX1963" s="672"/>
      <c r="JY1963" s="672"/>
      <c r="JZ1963" s="672"/>
      <c r="KA1963" s="672"/>
      <c r="KB1963" s="672"/>
      <c r="KC1963" s="672"/>
      <c r="KD1963" s="672"/>
      <c r="KE1963" s="672"/>
      <c r="KF1963" s="672"/>
      <c r="KG1963" s="672"/>
      <c r="KH1963" s="672"/>
      <c r="KI1963" s="672"/>
      <c r="KJ1963" s="672"/>
      <c r="KK1963" s="672"/>
      <c r="KL1963" s="672"/>
      <c r="KM1963" s="672"/>
      <c r="KN1963" s="672"/>
      <c r="KO1963" s="672"/>
      <c r="KP1963" s="672"/>
      <c r="KQ1963" s="672"/>
      <c r="KR1963" s="672"/>
      <c r="KS1963" s="672"/>
      <c r="KT1963" s="672"/>
      <c r="KU1963" s="672"/>
      <c r="KV1963" s="672"/>
      <c r="KW1963" s="672"/>
      <c r="KX1963" s="672"/>
      <c r="KY1963" s="672"/>
      <c r="KZ1963" s="672"/>
      <c r="LA1963" s="672"/>
      <c r="LB1963" s="672"/>
      <c r="LC1963" s="672"/>
      <c r="LD1963" s="672"/>
      <c r="LE1963" s="672"/>
      <c r="LF1963" s="672"/>
      <c r="LG1963" s="672"/>
      <c r="LH1963" s="672"/>
      <c r="LI1963" s="672"/>
      <c r="LJ1963" s="672"/>
      <c r="LK1963" s="672"/>
      <c r="LL1963" s="672"/>
      <c r="LM1963" s="672"/>
      <c r="LN1963" s="672"/>
      <c r="LO1963" s="672"/>
      <c r="LP1963" s="672"/>
      <c r="LQ1963" s="672"/>
      <c r="LR1963" s="672"/>
      <c r="LS1963" s="672"/>
      <c r="LT1963" s="672"/>
      <c r="LU1963" s="672"/>
      <c r="LV1963" s="672"/>
      <c r="LW1963" s="672"/>
      <c r="LX1963" s="672"/>
      <c r="LY1963" s="672"/>
      <c r="LZ1963" s="672"/>
      <c r="MA1963" s="672"/>
      <c r="MB1963" s="672"/>
      <c r="MC1963" s="672"/>
      <c r="MD1963" s="672"/>
      <c r="ME1963" s="672"/>
      <c r="MF1963" s="672"/>
      <c r="MG1963" s="672"/>
      <c r="MH1963" s="672"/>
      <c r="MI1963" s="672"/>
      <c r="MJ1963" s="672"/>
      <c r="MK1963" s="672"/>
      <c r="ML1963" s="672"/>
      <c r="MM1963" s="672"/>
      <c r="MN1963" s="672"/>
      <c r="MO1963" s="672"/>
      <c r="MP1963" s="672"/>
      <c r="MQ1963" s="672"/>
      <c r="MR1963" s="672"/>
      <c r="MS1963" s="672"/>
      <c r="MT1963" s="672"/>
      <c r="MU1963" s="672"/>
      <c r="MV1963" s="672"/>
      <c r="MW1963" s="672"/>
      <c r="MX1963" s="672"/>
      <c r="MY1963" s="672"/>
      <c r="MZ1963" s="672"/>
      <c r="NA1963" s="672"/>
      <c r="NB1963" s="672"/>
      <c r="NC1963" s="672"/>
      <c r="ND1963" s="672"/>
      <c r="NE1963" s="672"/>
      <c r="NF1963" s="672"/>
      <c r="NG1963" s="672"/>
      <c r="NH1963" s="672"/>
      <c r="NI1963" s="672"/>
      <c r="NJ1963" s="672"/>
      <c r="NK1963" s="672"/>
      <c r="NL1963" s="672"/>
      <c r="NM1963" s="672"/>
      <c r="NN1963" s="672"/>
      <c r="NO1963" s="672"/>
      <c r="NP1963" s="672"/>
      <c r="NQ1963" s="672"/>
      <c r="NR1963" s="672"/>
      <c r="NS1963" s="672"/>
      <c r="NT1963" s="672"/>
      <c r="NU1963" s="672"/>
      <c r="NV1963" s="672"/>
      <c r="NW1963" s="672"/>
      <c r="NX1963" s="672"/>
      <c r="NY1963" s="672"/>
      <c r="NZ1963" s="672"/>
      <c r="OA1963" s="672"/>
      <c r="OB1963" s="672"/>
      <c r="OC1963" s="672"/>
      <c r="OD1963" s="672"/>
      <c r="OE1963" s="672"/>
      <c r="OF1963" s="672"/>
      <c r="OG1963" s="672"/>
      <c r="OH1963" s="672"/>
      <c r="OI1963" s="672"/>
      <c r="OJ1963" s="672"/>
      <c r="OK1963" s="672"/>
      <c r="OL1963" s="672"/>
      <c r="OM1963" s="672"/>
      <c r="ON1963" s="672"/>
      <c r="OO1963" s="672"/>
      <c r="OP1963" s="672"/>
      <c r="OQ1963" s="672"/>
      <c r="OR1963" s="672"/>
      <c r="OS1963" s="672"/>
      <c r="OT1963" s="672"/>
      <c r="OU1963" s="672"/>
      <c r="OV1963" s="672"/>
      <c r="OW1963" s="672"/>
      <c r="OX1963" s="672"/>
      <c r="OY1963" s="672"/>
      <c r="OZ1963" s="672"/>
      <c r="PA1963" s="672"/>
      <c r="PB1963" s="672"/>
      <c r="PC1963" s="672"/>
      <c r="PD1963" s="672"/>
      <c r="PE1963" s="672"/>
      <c r="PF1963" s="672"/>
      <c r="PG1963" s="672"/>
      <c r="PH1963" s="672"/>
      <c r="PI1963" s="672"/>
      <c r="PJ1963" s="672"/>
      <c r="PK1963" s="672"/>
      <c r="PL1963" s="672"/>
      <c r="PM1963" s="672"/>
      <c r="PN1963" s="672"/>
      <c r="PO1963" s="672"/>
      <c r="PP1963" s="672"/>
      <c r="PQ1963" s="672"/>
      <c r="PR1963" s="672"/>
      <c r="PS1963" s="672"/>
      <c r="PT1963" s="672"/>
      <c r="PU1963" s="672"/>
      <c r="PV1963" s="672"/>
      <c r="PW1963" s="672"/>
      <c r="PX1963" s="672"/>
      <c r="PY1963" s="672"/>
      <c r="PZ1963" s="672"/>
      <c r="QA1963" s="672"/>
      <c r="QB1963" s="672"/>
      <c r="QC1963" s="672"/>
      <c r="QD1963" s="672"/>
      <c r="QE1963" s="672"/>
      <c r="QF1963" s="672"/>
      <c r="QG1963" s="672"/>
      <c r="QH1963" s="672"/>
      <c r="QI1963" s="672"/>
      <c r="QJ1963" s="672"/>
      <c r="QK1963" s="672"/>
      <c r="QL1963" s="672"/>
      <c r="QM1963" s="672"/>
      <c r="QN1963" s="672"/>
      <c r="QO1963" s="672"/>
      <c r="QP1963" s="672"/>
      <c r="QQ1963" s="672"/>
      <c r="QR1963" s="672"/>
      <c r="QS1963" s="672"/>
      <c r="QT1963" s="672"/>
      <c r="QU1963" s="672"/>
      <c r="QV1963" s="672"/>
      <c r="QW1963" s="672"/>
      <c r="QX1963" s="672"/>
      <c r="QY1963" s="672"/>
      <c r="QZ1963" s="672"/>
      <c r="RA1963" s="672"/>
      <c r="RB1963" s="672"/>
      <c r="RC1963" s="672"/>
      <c r="RD1963" s="672"/>
      <c r="RE1963" s="672"/>
      <c r="RF1963" s="672"/>
      <c r="RG1963" s="672"/>
      <c r="RH1963" s="672"/>
      <c r="RI1963" s="672"/>
      <c r="RJ1963" s="672"/>
      <c r="RK1963" s="672"/>
      <c r="RL1963" s="672"/>
      <c r="RM1963" s="672"/>
      <c r="RN1963" s="672"/>
      <c r="RO1963" s="672"/>
      <c r="RP1963" s="672"/>
      <c r="RQ1963" s="672"/>
      <c r="RR1963" s="672"/>
      <c r="RS1963" s="672"/>
      <c r="RT1963" s="672"/>
      <c r="RU1963" s="672"/>
      <c r="RV1963" s="672"/>
      <c r="RW1963" s="672"/>
      <c r="RX1963" s="672"/>
      <c r="RY1963" s="672"/>
      <c r="RZ1963" s="672"/>
      <c r="SA1963" s="672"/>
      <c r="SB1963" s="672"/>
      <c r="SC1963" s="672"/>
      <c r="SD1963" s="672"/>
      <c r="SE1963" s="672"/>
      <c r="SF1963" s="672"/>
      <c r="SG1963" s="672"/>
      <c r="SH1963" s="672"/>
      <c r="SI1963" s="672"/>
      <c r="SJ1963" s="672"/>
      <c r="SK1963" s="672"/>
      <c r="SL1963" s="672"/>
      <c r="SM1963" s="672"/>
      <c r="SN1963" s="672"/>
      <c r="SO1963" s="672"/>
      <c r="SP1963" s="672"/>
      <c r="SQ1963" s="672"/>
      <c r="SR1963" s="672"/>
      <c r="SS1963" s="672"/>
      <c r="ST1963" s="672"/>
      <c r="SU1963" s="672"/>
      <c r="SV1963" s="672"/>
      <c r="SW1963" s="672"/>
      <c r="SX1963" s="672"/>
      <c r="SY1963" s="672"/>
      <c r="SZ1963" s="672"/>
      <c r="TA1963" s="672"/>
      <c r="TB1963" s="672"/>
      <c r="TC1963" s="672"/>
      <c r="TD1963" s="672"/>
      <c r="TE1963" s="672"/>
      <c r="TF1963" s="672"/>
      <c r="TG1963" s="672"/>
      <c r="TH1963" s="672"/>
      <c r="TI1963" s="672"/>
      <c r="TJ1963" s="672"/>
      <c r="TK1963" s="672"/>
      <c r="TL1963" s="672"/>
      <c r="TM1963" s="672"/>
      <c r="TN1963" s="672"/>
      <c r="TO1963" s="672"/>
      <c r="TP1963" s="672"/>
      <c r="TQ1963" s="672"/>
      <c r="TR1963" s="672"/>
      <c r="TS1963" s="672"/>
      <c r="TT1963" s="672"/>
      <c r="TU1963" s="672"/>
      <c r="TV1963" s="672"/>
      <c r="TW1963" s="672"/>
      <c r="TX1963" s="672"/>
      <c r="TY1963" s="672"/>
      <c r="TZ1963" s="672"/>
      <c r="UA1963" s="672"/>
      <c r="UB1963" s="672"/>
      <c r="UC1963" s="672"/>
      <c r="UD1963" s="672"/>
      <c r="UE1963" s="672"/>
      <c r="UF1963" s="672"/>
      <c r="UG1963" s="672"/>
      <c r="UH1963" s="672"/>
      <c r="UI1963" s="672"/>
      <c r="UJ1963" s="672"/>
      <c r="UK1963" s="672"/>
      <c r="UL1963" s="672"/>
      <c r="UM1963" s="672"/>
      <c r="UN1963" s="672"/>
      <c r="UO1963" s="672"/>
      <c r="UP1963" s="672"/>
      <c r="UQ1963" s="672"/>
      <c r="UR1963" s="672"/>
      <c r="US1963" s="672"/>
      <c r="UT1963" s="672"/>
      <c r="UU1963" s="672"/>
      <c r="UV1963" s="672"/>
      <c r="UW1963" s="672"/>
      <c r="UX1963" s="672"/>
      <c r="UY1963" s="672"/>
      <c r="UZ1963" s="672"/>
      <c r="VA1963" s="672"/>
      <c r="VB1963" s="672"/>
      <c r="VC1963" s="672"/>
      <c r="VD1963" s="672"/>
      <c r="VE1963" s="672"/>
      <c r="VF1963" s="672"/>
      <c r="VG1963" s="672"/>
      <c r="VH1963" s="672"/>
      <c r="VI1963" s="672"/>
      <c r="VJ1963" s="672"/>
      <c r="VK1963" s="672"/>
      <c r="VL1963" s="672"/>
      <c r="VM1963" s="672"/>
      <c r="VN1963" s="672"/>
      <c r="VO1963" s="672"/>
      <c r="VP1963" s="672"/>
      <c r="VQ1963" s="672"/>
      <c r="VR1963" s="672"/>
      <c r="VS1963" s="672"/>
      <c r="VT1963" s="672"/>
      <c r="VU1963" s="672"/>
      <c r="VV1963" s="672"/>
      <c r="VW1963" s="672"/>
      <c r="VX1963" s="672"/>
      <c r="VY1963" s="672"/>
      <c r="VZ1963" s="672"/>
      <c r="WA1963" s="672"/>
      <c r="WB1963" s="672"/>
      <c r="WC1963" s="672"/>
      <c r="WD1963" s="672"/>
      <c r="WE1963" s="672"/>
      <c r="WF1963" s="672"/>
      <c r="WG1963" s="672"/>
      <c r="WH1963" s="672"/>
      <c r="WI1963" s="672"/>
      <c r="WJ1963" s="672"/>
      <c r="WK1963" s="672"/>
      <c r="WL1963" s="672"/>
      <c r="WM1963" s="672"/>
      <c r="WN1963" s="672"/>
      <c r="WO1963" s="672"/>
      <c r="WP1963" s="672"/>
      <c r="WQ1963" s="672"/>
      <c r="WR1963" s="672"/>
      <c r="WS1963" s="672"/>
      <c r="WT1963" s="672"/>
      <c r="WU1963" s="672"/>
      <c r="WV1963" s="672"/>
      <c r="WW1963" s="672"/>
      <c r="WX1963" s="672"/>
      <c r="WY1963" s="672"/>
      <c r="WZ1963" s="672"/>
      <c r="XA1963" s="672"/>
      <c r="XB1963" s="672"/>
      <c r="XC1963" s="672"/>
      <c r="XD1963" s="672"/>
      <c r="XE1963" s="672"/>
      <c r="XF1963" s="672"/>
      <c r="XG1963" s="672"/>
      <c r="XH1963" s="672"/>
      <c r="XI1963" s="672"/>
      <c r="XJ1963" s="672"/>
      <c r="XK1963" s="672"/>
      <c r="XL1963" s="672"/>
      <c r="XM1963" s="672"/>
      <c r="XN1963" s="672"/>
      <c r="XO1963" s="672"/>
      <c r="XP1963" s="672"/>
      <c r="XQ1963" s="672"/>
      <c r="XR1963" s="672"/>
      <c r="XS1963" s="672"/>
      <c r="XT1963" s="672"/>
      <c r="XU1963" s="672"/>
      <c r="XV1963" s="672"/>
      <c r="XW1963" s="672"/>
      <c r="XX1963" s="672"/>
      <c r="XY1963" s="672"/>
      <c r="XZ1963" s="672"/>
      <c r="YA1963" s="672"/>
      <c r="YB1963" s="672"/>
      <c r="YC1963" s="672"/>
      <c r="YD1963" s="672"/>
      <c r="YE1963" s="672"/>
      <c r="YF1963" s="672"/>
      <c r="YG1963" s="672"/>
      <c r="YH1963" s="672"/>
      <c r="YI1963" s="672"/>
      <c r="YJ1963" s="672"/>
      <c r="YK1963" s="672"/>
      <c r="YL1963" s="672"/>
      <c r="YM1963" s="672"/>
      <c r="YN1963" s="672"/>
      <c r="YO1963" s="672"/>
      <c r="YP1963" s="672"/>
      <c r="YQ1963" s="672"/>
      <c r="YR1963" s="672"/>
      <c r="YS1963" s="672"/>
      <c r="YT1963" s="672"/>
      <c r="YU1963" s="672"/>
      <c r="YV1963" s="672"/>
      <c r="YW1963" s="672"/>
      <c r="YX1963" s="672"/>
      <c r="YY1963" s="672"/>
      <c r="YZ1963" s="672"/>
      <c r="ZA1963" s="672"/>
      <c r="ZB1963" s="672"/>
      <c r="ZC1963" s="672"/>
      <c r="ZD1963" s="672"/>
      <c r="ZE1963" s="672"/>
      <c r="ZF1963" s="672"/>
      <c r="ZG1963" s="672"/>
      <c r="ZH1963" s="672"/>
      <c r="ZI1963" s="672"/>
      <c r="ZJ1963" s="672"/>
      <c r="ZK1963" s="672"/>
      <c r="ZL1963" s="672"/>
      <c r="ZM1963" s="672"/>
      <c r="ZN1963" s="672"/>
      <c r="ZO1963" s="672"/>
      <c r="ZP1963" s="672"/>
      <c r="ZQ1963" s="672"/>
      <c r="ZR1963" s="672"/>
      <c r="ZS1963" s="672"/>
      <c r="ZT1963" s="672"/>
      <c r="ZU1963" s="672"/>
      <c r="ZV1963" s="672"/>
      <c r="ZW1963" s="672"/>
      <c r="ZX1963" s="672"/>
      <c r="ZY1963" s="672"/>
      <c r="ZZ1963" s="672"/>
      <c r="AAA1963" s="672"/>
      <c r="AAB1963" s="672"/>
      <c r="AAC1963" s="672"/>
      <c r="AAD1963" s="672"/>
      <c r="AAE1963" s="672"/>
      <c r="AAF1963" s="672"/>
      <c r="AAG1963" s="672"/>
      <c r="AAH1963" s="672"/>
      <c r="AAI1963" s="672"/>
      <c r="AAJ1963" s="672"/>
      <c r="AAK1963" s="672"/>
      <c r="AAL1963" s="672"/>
      <c r="AAM1963" s="672"/>
      <c r="AAN1963" s="672"/>
      <c r="AAO1963" s="672"/>
      <c r="AAP1963" s="672"/>
      <c r="AAQ1963" s="672"/>
      <c r="AAR1963" s="672"/>
      <c r="AAS1963" s="672"/>
      <c r="AAT1963" s="672"/>
      <c r="AAU1963" s="672"/>
      <c r="AAV1963" s="672"/>
      <c r="AAW1963" s="672"/>
      <c r="AAX1963" s="672"/>
      <c r="AAY1963" s="672"/>
      <c r="AAZ1963" s="672"/>
      <c r="ABA1963" s="672"/>
      <c r="ABB1963" s="672"/>
      <c r="ABC1963" s="672"/>
      <c r="ABD1963" s="672"/>
      <c r="ABE1963" s="672"/>
      <c r="ABF1963" s="672"/>
      <c r="ABG1963" s="672"/>
      <c r="ABH1963" s="672"/>
      <c r="ABI1963" s="672"/>
      <c r="ABJ1963" s="672"/>
      <c r="ABK1963" s="672"/>
      <c r="ABL1963" s="672"/>
      <c r="ABM1963" s="672"/>
      <c r="ABN1963" s="672"/>
      <c r="ABO1963" s="672"/>
      <c r="ABP1963" s="672"/>
      <c r="ABQ1963" s="672"/>
      <c r="ABR1963" s="672"/>
      <c r="ABS1963" s="672"/>
      <c r="ABT1963" s="672"/>
      <c r="ABU1963" s="672"/>
      <c r="ABV1963" s="672"/>
      <c r="ABW1963" s="672"/>
      <c r="ABX1963" s="672"/>
      <c r="ABY1963" s="672"/>
      <c r="ABZ1963" s="672"/>
      <c r="ACA1963" s="672"/>
      <c r="ACB1963" s="672"/>
      <c r="ACC1963" s="672"/>
      <c r="ACD1963" s="672"/>
      <c r="ACE1963" s="672"/>
      <c r="ACF1963" s="672"/>
      <c r="ACG1963" s="672"/>
      <c r="ACH1963" s="672"/>
      <c r="ACI1963" s="672"/>
      <c r="ACJ1963" s="672"/>
      <c r="ACK1963" s="672"/>
      <c r="ACL1963" s="672"/>
      <c r="ACM1963" s="672"/>
      <c r="ACN1963" s="672"/>
      <c r="ACO1963" s="672"/>
      <c r="ACP1963" s="672"/>
      <c r="ACQ1963" s="672"/>
      <c r="ACR1963" s="672"/>
      <c r="ACS1963" s="672"/>
      <c r="ACT1963" s="672"/>
      <c r="ACU1963" s="672"/>
      <c r="ACV1963" s="672"/>
      <c r="ACW1963" s="672"/>
      <c r="ACX1963" s="672"/>
      <c r="ACY1963" s="672"/>
      <c r="ACZ1963" s="672"/>
      <c r="ADA1963" s="672"/>
      <c r="ADB1963" s="672"/>
      <c r="ADC1963" s="672"/>
      <c r="ADD1963" s="672"/>
      <c r="ADE1963" s="672"/>
      <c r="ADF1963" s="672"/>
      <c r="ADG1963" s="672"/>
      <c r="ADH1963" s="672"/>
      <c r="ADI1963" s="672"/>
      <c r="ADJ1963" s="672"/>
      <c r="ADK1963" s="672"/>
      <c r="ADL1963" s="672"/>
      <c r="ADM1963" s="672"/>
      <c r="ADN1963" s="672"/>
      <c r="ADO1963" s="672"/>
      <c r="ADP1963" s="672"/>
      <c r="ADQ1963" s="672"/>
      <c r="ADR1963" s="672"/>
      <c r="ADS1963" s="672"/>
      <c r="ADT1963" s="672"/>
      <c r="ADU1963" s="672"/>
      <c r="ADV1963" s="672"/>
      <c r="ADW1963" s="672"/>
      <c r="ADX1963" s="672"/>
      <c r="ADY1963" s="672"/>
      <c r="ADZ1963" s="672"/>
      <c r="AEA1963" s="672"/>
      <c r="AEB1963" s="672"/>
      <c r="AEC1963" s="672"/>
      <c r="AED1963" s="672"/>
      <c r="AEE1963" s="672"/>
      <c r="AEF1963" s="672"/>
      <c r="AEG1963" s="672"/>
      <c r="AEH1963" s="672"/>
      <c r="AEI1963" s="672"/>
      <c r="AEJ1963" s="672"/>
      <c r="AEK1963" s="672"/>
      <c r="AEL1963" s="672"/>
      <c r="AEM1963" s="672"/>
      <c r="AEN1963" s="672"/>
      <c r="AEO1963" s="672"/>
      <c r="AEP1963" s="672"/>
      <c r="AEQ1963" s="672"/>
      <c r="AER1963" s="672"/>
      <c r="AES1963" s="672"/>
      <c r="AET1963" s="672"/>
      <c r="AEU1963" s="672"/>
      <c r="AEV1963" s="672"/>
      <c r="AEW1963" s="672"/>
      <c r="AEX1963" s="672"/>
      <c r="AEY1963" s="672"/>
      <c r="AEZ1963" s="672"/>
      <c r="AFA1963" s="672"/>
      <c r="AFB1963" s="672"/>
      <c r="AFC1963" s="672"/>
      <c r="AFD1963" s="672"/>
      <c r="AFE1963" s="672"/>
      <c r="AFF1963" s="672"/>
      <c r="AFG1963" s="672"/>
      <c r="AFH1963" s="672"/>
      <c r="AFI1963" s="672"/>
      <c r="AFJ1963" s="672"/>
      <c r="AFK1963" s="672"/>
      <c r="AFL1963" s="672"/>
      <c r="AFM1963" s="672"/>
      <c r="AFN1963" s="672"/>
      <c r="AFO1963" s="672"/>
      <c r="AFP1963" s="672"/>
      <c r="AFQ1963" s="672"/>
      <c r="AFR1963" s="672"/>
      <c r="AFS1963" s="672"/>
      <c r="AFT1963" s="672"/>
      <c r="AFU1963" s="672"/>
      <c r="AFV1963" s="672"/>
      <c r="AFW1963" s="672"/>
      <c r="AFX1963" s="672"/>
      <c r="AFY1963" s="672"/>
      <c r="AFZ1963" s="672"/>
      <c r="AGA1963" s="672"/>
      <c r="AGB1963" s="672"/>
      <c r="AGC1963" s="672"/>
      <c r="AGD1963" s="672"/>
      <c r="AGE1963" s="672"/>
      <c r="AGF1963" s="672"/>
      <c r="AGG1963" s="672"/>
      <c r="AGH1963" s="672"/>
      <c r="AGI1963" s="672"/>
      <c r="AGJ1963" s="672"/>
      <c r="AGK1963" s="672"/>
      <c r="AGL1963" s="672"/>
      <c r="AGM1963" s="672"/>
      <c r="AGN1963" s="672"/>
      <c r="AGO1963" s="672"/>
      <c r="AGP1963" s="672"/>
      <c r="AGQ1963" s="672"/>
      <c r="AGR1963" s="672"/>
      <c r="AGS1963" s="672"/>
      <c r="AGT1963" s="672"/>
      <c r="AGU1963" s="672"/>
      <c r="AGV1963" s="672"/>
      <c r="AGW1963" s="672"/>
      <c r="AGX1963" s="672"/>
      <c r="AGY1963" s="672"/>
      <c r="AGZ1963" s="672"/>
      <c r="AHA1963" s="672"/>
      <c r="AHB1963" s="672"/>
      <c r="AHC1963" s="672"/>
      <c r="AHD1963" s="672"/>
      <c r="AHE1963" s="672"/>
      <c r="AHF1963" s="672"/>
      <c r="AHG1963" s="672"/>
      <c r="AHH1963" s="672"/>
      <c r="AHI1963" s="672"/>
      <c r="AHJ1963" s="672"/>
      <c r="AHK1963" s="672"/>
      <c r="AHL1963" s="672"/>
      <c r="AHM1963" s="672"/>
      <c r="AHN1963" s="672"/>
      <c r="AHO1963" s="672"/>
      <c r="AHP1963" s="672"/>
      <c r="AHQ1963" s="672"/>
      <c r="AHR1963" s="672"/>
      <c r="AHS1963" s="672"/>
      <c r="AHT1963" s="672"/>
      <c r="AHU1963" s="672"/>
      <c r="AHV1963" s="672"/>
      <c r="AHW1963" s="672"/>
      <c r="AHX1963" s="672"/>
      <c r="AHY1963" s="672"/>
      <c r="AHZ1963" s="672"/>
      <c r="AIA1963" s="672"/>
      <c r="AIB1963" s="672"/>
      <c r="AIC1963" s="672"/>
      <c r="AID1963" s="672"/>
      <c r="AIE1963" s="672"/>
      <c r="AIF1963" s="672"/>
      <c r="AIG1963" s="672"/>
      <c r="AIH1963" s="672"/>
      <c r="AII1963" s="672"/>
      <c r="AIJ1963" s="672"/>
      <c r="AIK1963" s="672"/>
      <c r="AIL1963" s="672"/>
      <c r="AIM1963" s="672"/>
      <c r="AIN1963" s="672"/>
      <c r="AIO1963" s="672"/>
      <c r="AIP1963" s="672"/>
      <c r="AIQ1963" s="672"/>
      <c r="AIR1963" s="672"/>
      <c r="AIS1963" s="672"/>
      <c r="AIT1963" s="672"/>
      <c r="AIU1963" s="672"/>
      <c r="AIV1963" s="672"/>
      <c r="AIW1963" s="672"/>
      <c r="AIX1963" s="672"/>
      <c r="AIY1963" s="672"/>
      <c r="AIZ1963" s="672"/>
      <c r="AJA1963" s="672"/>
      <c r="AJB1963" s="672"/>
      <c r="AJC1963" s="672"/>
      <c r="AJD1963" s="672"/>
      <c r="AJE1963" s="672"/>
      <c r="AJF1963" s="672"/>
      <c r="AJG1963" s="672"/>
      <c r="AJH1963" s="672"/>
      <c r="AJI1963" s="672"/>
      <c r="AJJ1963" s="672"/>
      <c r="AJK1963" s="672"/>
      <c r="AJL1963" s="672"/>
      <c r="AJM1963" s="672"/>
      <c r="AJN1963" s="672"/>
      <c r="AJO1963" s="672"/>
      <c r="AJP1963" s="672"/>
      <c r="AJQ1963" s="672"/>
      <c r="AJR1963" s="672"/>
      <c r="AJS1963" s="672"/>
      <c r="AJT1963" s="672"/>
      <c r="AJU1963" s="672"/>
      <c r="AJV1963" s="672"/>
      <c r="AJW1963" s="672"/>
      <c r="AJX1963" s="672"/>
      <c r="AJY1963" s="672"/>
      <c r="AJZ1963" s="672"/>
      <c r="AKA1963" s="672"/>
      <c r="AKB1963" s="672"/>
      <c r="AKC1963" s="672"/>
      <c r="AKD1963" s="672"/>
      <c r="AKE1963" s="672"/>
      <c r="AKF1963" s="672"/>
      <c r="AKG1963" s="672"/>
      <c r="AKH1963" s="672"/>
      <c r="AKI1963" s="672"/>
      <c r="AKJ1963" s="672"/>
      <c r="AKK1963" s="672"/>
      <c r="AKL1963" s="672"/>
      <c r="AKM1963" s="672"/>
      <c r="AKN1963" s="672"/>
      <c r="AKO1963" s="672"/>
      <c r="AKP1963" s="672"/>
      <c r="AKQ1963" s="672"/>
      <c r="AKR1963" s="672"/>
      <c r="AKS1963" s="672"/>
      <c r="AKT1963" s="672"/>
      <c r="AKU1963" s="672"/>
      <c r="AKV1963" s="672"/>
      <c r="AKW1963" s="672"/>
      <c r="AKX1963" s="672"/>
      <c r="AKY1963" s="672"/>
      <c r="AKZ1963" s="672"/>
      <c r="ALA1963" s="672"/>
      <c r="ALB1963" s="672"/>
      <c r="ALC1963" s="672"/>
      <c r="ALD1963" s="672"/>
      <c r="ALE1963" s="672"/>
      <c r="ALF1963" s="672"/>
      <c r="ALG1963" s="672"/>
      <c r="ALH1963" s="672"/>
      <c r="ALI1963" s="672"/>
      <c r="ALJ1963" s="672"/>
      <c r="ALK1963" s="672"/>
      <c r="ALL1963" s="672"/>
      <c r="ALM1963" s="672"/>
      <c r="ALN1963" s="672"/>
      <c r="ALO1963" s="672"/>
      <c r="ALP1963" s="672"/>
      <c r="ALQ1963" s="672"/>
      <c r="ALR1963" s="672"/>
      <c r="ALS1963" s="672"/>
      <c r="ALT1963" s="672"/>
      <c r="ALU1963" s="672"/>
      <c r="ALV1963" s="672"/>
      <c r="ALW1963" s="672"/>
      <c r="ALX1963" s="672"/>
      <c r="ALY1963" s="672"/>
      <c r="ALZ1963" s="672"/>
      <c r="AMA1963" s="672"/>
      <c r="AMB1963" s="672"/>
      <c r="AMC1963" s="672"/>
      <c r="AMD1963" s="672"/>
      <c r="AME1963" s="672"/>
      <c r="AMF1963" s="672"/>
      <c r="AMG1963" s="672"/>
      <c r="AMH1963" s="672"/>
      <c r="AMI1963" s="672"/>
      <c r="AMJ1963" s="672"/>
      <c r="AMK1963" s="672"/>
      <c r="AML1963" s="672"/>
      <c r="AMM1963" s="672"/>
      <c r="AMN1963" s="672"/>
      <c r="AMO1963" s="672"/>
      <c r="AMP1963" s="672"/>
      <c r="AMQ1963" s="672"/>
      <c r="AMR1963" s="672"/>
      <c r="AMS1963" s="672"/>
      <c r="AMT1963" s="672"/>
      <c r="AMU1963" s="672"/>
      <c r="AMV1963" s="672"/>
      <c r="AMW1963" s="672"/>
      <c r="AMX1963" s="672"/>
      <c r="AMY1963" s="672"/>
      <c r="AMZ1963" s="672"/>
      <c r="ANA1963" s="672"/>
      <c r="ANB1963" s="672"/>
      <c r="ANC1963" s="672"/>
      <c r="AND1963" s="672"/>
      <c r="ANE1963" s="672"/>
      <c r="ANF1963" s="672"/>
      <c r="ANG1963" s="672"/>
      <c r="ANH1963" s="672"/>
      <c r="ANI1963" s="672"/>
      <c r="ANJ1963" s="672"/>
      <c r="ANK1963" s="672"/>
      <c r="ANL1963" s="672"/>
      <c r="ANM1963" s="672"/>
      <c r="ANN1963" s="672"/>
      <c r="ANO1963" s="672"/>
      <c r="ANP1963" s="672"/>
      <c r="ANQ1963" s="672"/>
      <c r="ANR1963" s="672"/>
      <c r="ANS1963" s="672"/>
      <c r="ANT1963" s="672"/>
      <c r="ANU1963" s="672"/>
      <c r="ANV1963" s="672"/>
      <c r="ANW1963" s="672"/>
      <c r="ANX1963" s="672"/>
      <c r="ANY1963" s="672"/>
      <c r="ANZ1963" s="672"/>
      <c r="AOA1963" s="672"/>
      <c r="AOB1963" s="672"/>
      <c r="AOC1963" s="672"/>
      <c r="AOD1963" s="672"/>
      <c r="AOE1963" s="672"/>
      <c r="AOF1963" s="672"/>
      <c r="AOG1963" s="672"/>
      <c r="AOH1963" s="672"/>
      <c r="AOI1963" s="672"/>
      <c r="AOJ1963" s="672"/>
      <c r="AOK1963" s="672"/>
      <c r="AOL1963" s="672"/>
      <c r="AOM1963" s="672"/>
      <c r="AON1963" s="672"/>
      <c r="AOO1963" s="672"/>
      <c r="AOP1963" s="672"/>
      <c r="AOQ1963" s="672"/>
      <c r="AOR1963" s="672"/>
      <c r="AOS1963" s="672"/>
      <c r="AOT1963" s="672"/>
      <c r="AOU1963" s="672"/>
      <c r="AOV1963" s="672"/>
      <c r="AOW1963" s="672"/>
      <c r="AOX1963" s="672"/>
      <c r="AOY1963" s="672"/>
      <c r="AOZ1963" s="672"/>
      <c r="APA1963" s="672"/>
      <c r="APB1963" s="672"/>
      <c r="APC1963" s="672"/>
      <c r="APD1963" s="672"/>
      <c r="APE1963" s="672"/>
      <c r="APF1963" s="672"/>
      <c r="APG1963" s="672"/>
      <c r="APH1963" s="672"/>
      <c r="API1963" s="672"/>
      <c r="APJ1963" s="672"/>
      <c r="APK1963" s="672"/>
      <c r="APL1963" s="672"/>
      <c r="APM1963" s="672"/>
      <c r="APN1963" s="672"/>
      <c r="APO1963" s="672"/>
      <c r="APP1963" s="672"/>
      <c r="APQ1963" s="672"/>
      <c r="APR1963" s="672"/>
      <c r="APS1963" s="672"/>
      <c r="APT1963" s="672"/>
      <c r="APU1963" s="672"/>
      <c r="APV1963" s="672"/>
      <c r="APW1963" s="672"/>
      <c r="APX1963" s="672"/>
      <c r="APY1963" s="672"/>
      <c r="APZ1963" s="672"/>
      <c r="AQA1963" s="672"/>
      <c r="AQB1963" s="672"/>
      <c r="AQC1963" s="672"/>
      <c r="AQD1963" s="672"/>
      <c r="AQE1963" s="672"/>
      <c r="AQF1963" s="672"/>
      <c r="AQG1963" s="672"/>
      <c r="AQH1963" s="672"/>
      <c r="AQI1963" s="672"/>
      <c r="AQJ1963" s="672"/>
      <c r="AQK1963" s="672"/>
      <c r="AQL1963" s="672"/>
      <c r="AQM1963" s="672"/>
      <c r="AQN1963" s="672"/>
      <c r="AQO1963" s="672"/>
      <c r="AQP1963" s="672"/>
      <c r="AQQ1963" s="672"/>
      <c r="AQR1963" s="672"/>
      <c r="AQS1963" s="672"/>
      <c r="AQT1963" s="672"/>
      <c r="AQU1963" s="672"/>
      <c r="AQV1963" s="672"/>
      <c r="AQW1963" s="672"/>
      <c r="AQX1963" s="672"/>
      <c r="AQY1963" s="672"/>
      <c r="AQZ1963" s="672"/>
      <c r="ARA1963" s="672"/>
      <c r="ARB1963" s="672"/>
      <c r="ARC1963" s="672"/>
      <c r="ARD1963" s="672"/>
      <c r="ARE1963" s="672"/>
      <c r="ARF1963" s="672"/>
      <c r="ARG1963" s="672"/>
      <c r="ARH1963" s="672"/>
      <c r="ARI1963" s="672"/>
      <c r="ARJ1963" s="672"/>
      <c r="ARK1963" s="672"/>
      <c r="ARL1963" s="672"/>
      <c r="ARM1963" s="672"/>
      <c r="ARN1963" s="672"/>
      <c r="ARO1963" s="672"/>
      <c r="ARP1963" s="672"/>
      <c r="ARQ1963" s="672"/>
      <c r="ARR1963" s="672"/>
      <c r="ARS1963" s="672"/>
      <c r="ART1963" s="672"/>
      <c r="ARU1963" s="672"/>
      <c r="ARV1963" s="672"/>
      <c r="ARW1963" s="672"/>
      <c r="ARX1963" s="672"/>
      <c r="ARY1963" s="672"/>
      <c r="ARZ1963" s="672"/>
      <c r="ASA1963" s="672"/>
      <c r="ASB1963" s="672"/>
      <c r="ASC1963" s="672"/>
      <c r="ASD1963" s="672"/>
      <c r="ASE1963" s="672"/>
      <c r="ASF1963" s="672"/>
      <c r="ASG1963" s="672"/>
      <c r="ASH1963" s="672"/>
      <c r="ASI1963" s="672"/>
      <c r="ASJ1963" s="672"/>
      <c r="ASK1963" s="672"/>
      <c r="ASL1963" s="672"/>
      <c r="ASM1963" s="672"/>
      <c r="ASN1963" s="672"/>
      <c r="ASO1963" s="672"/>
      <c r="ASP1963" s="672"/>
      <c r="ASQ1963" s="672"/>
      <c r="ASR1963" s="672"/>
      <c r="ASS1963" s="672"/>
      <c r="AST1963" s="672"/>
      <c r="ASU1963" s="672"/>
      <c r="ASV1963" s="672"/>
      <c r="ASW1963" s="672"/>
      <c r="ASX1963" s="672"/>
      <c r="ASY1963" s="672"/>
      <c r="ASZ1963" s="672"/>
      <c r="ATA1963" s="672"/>
      <c r="ATB1963" s="672"/>
      <c r="ATC1963" s="672"/>
      <c r="ATD1963" s="672"/>
      <c r="ATE1963" s="672"/>
      <c r="ATF1963" s="672"/>
      <c r="ATG1963" s="672"/>
      <c r="ATH1963" s="672"/>
      <c r="ATI1963" s="672"/>
      <c r="ATJ1963" s="672"/>
      <c r="ATK1963" s="672"/>
      <c r="ATL1963" s="672"/>
      <c r="ATM1963" s="672"/>
      <c r="ATN1963" s="672"/>
      <c r="ATO1963" s="672"/>
      <c r="ATP1963" s="672"/>
      <c r="ATQ1963" s="672"/>
      <c r="ATR1963" s="672"/>
      <c r="ATS1963" s="672"/>
      <c r="ATT1963" s="672"/>
      <c r="ATU1963" s="672"/>
      <c r="ATV1963" s="672"/>
      <c r="ATW1963" s="672"/>
      <c r="ATX1963" s="672"/>
      <c r="ATY1963" s="672"/>
      <c r="ATZ1963" s="672"/>
      <c r="AUA1963" s="672"/>
      <c r="AUB1963" s="672"/>
      <c r="AUC1963" s="672"/>
      <c r="AUD1963" s="672"/>
      <c r="AUE1963" s="672"/>
      <c r="AUF1963" s="672"/>
      <c r="AUG1963" s="672"/>
      <c r="AUH1963" s="672"/>
      <c r="AUI1963" s="672"/>
      <c r="AUJ1963" s="672"/>
      <c r="AUK1963" s="672"/>
      <c r="AUL1963" s="672"/>
      <c r="AUM1963" s="672"/>
      <c r="AUN1963" s="672"/>
      <c r="AUO1963" s="672"/>
      <c r="AUP1963" s="672"/>
      <c r="AUQ1963" s="672"/>
      <c r="AUR1963" s="672"/>
      <c r="AUS1963" s="672"/>
      <c r="AUT1963" s="672"/>
      <c r="AUU1963" s="672"/>
      <c r="AUV1963" s="672"/>
      <c r="AUW1963" s="672"/>
      <c r="AUX1963" s="672"/>
      <c r="AUY1963" s="672"/>
      <c r="AUZ1963" s="672"/>
      <c r="AVA1963" s="672"/>
      <c r="AVB1963" s="672"/>
      <c r="AVC1963" s="672"/>
      <c r="AVD1963" s="672"/>
      <c r="AVE1963" s="672"/>
      <c r="AVF1963" s="672"/>
      <c r="AVG1963" s="672"/>
      <c r="AVH1963" s="672"/>
      <c r="AVI1963" s="672"/>
      <c r="AVJ1963" s="672"/>
      <c r="AVK1963" s="672"/>
    </row>
    <row r="1964" spans="1:1259">
      <c r="A1964" s="715"/>
      <c r="B1964" s="564"/>
      <c r="C1964" s="564"/>
      <c r="D1964" s="676" t="s">
        <v>1067</v>
      </c>
      <c r="E1964" s="524"/>
      <c r="F1964" s="676" t="s">
        <v>1152</v>
      </c>
      <c r="G1964" s="676">
        <v>2022</v>
      </c>
      <c r="H1964" s="665">
        <v>4</v>
      </c>
      <c r="I1964" s="687"/>
      <c r="J1964" s="666"/>
      <c r="K1964" s="676" t="s">
        <v>1649</v>
      </c>
      <c r="L1964" s="677" t="s">
        <v>1578</v>
      </c>
      <c r="M1964" s="677">
        <v>44468</v>
      </c>
      <c r="N1964" s="677" t="s">
        <v>1605</v>
      </c>
      <c r="O1964" s="677"/>
      <c r="P1964" s="666">
        <v>44658</v>
      </c>
      <c r="Q1964" s="666">
        <v>44666</v>
      </c>
      <c r="R1964" s="666">
        <v>44671</v>
      </c>
      <c r="S1964" s="665" t="s">
        <v>1580</v>
      </c>
      <c r="T1964" s="665">
        <v>60</v>
      </c>
      <c r="U1964" s="676" t="s">
        <v>1650</v>
      </c>
      <c r="V1964" s="665" t="s">
        <v>1591</v>
      </c>
      <c r="W1964" s="678">
        <v>400</v>
      </c>
      <c r="X1964" s="551">
        <v>624</v>
      </c>
      <c r="Y1964" s="693">
        <v>249600</v>
      </c>
      <c r="Z1964" s="667">
        <v>0.48</v>
      </c>
      <c r="AA1964" s="682">
        <f>Y1964*Z1964</f>
        <v>119808</v>
      </c>
      <c r="AB1964" s="521"/>
      <c r="AC1964" s="668">
        <v>0</v>
      </c>
      <c r="AD1964" s="676"/>
      <c r="AE1964" s="684"/>
      <c r="AF1964" s="695">
        <f>AA1964+AD1964+AE1964</f>
        <v>119808</v>
      </c>
      <c r="AG1964" s="665" t="s">
        <v>47</v>
      </c>
      <c r="AH1964" s="641"/>
      <c r="AI1964" s="676">
        <v>75</v>
      </c>
      <c r="AJ1964" s="676" t="s">
        <v>1597</v>
      </c>
      <c r="AK1964" s="676" t="s">
        <v>1075</v>
      </c>
      <c r="AL1964" s="696">
        <v>21075</v>
      </c>
      <c r="AM1964" s="665" t="s">
        <v>52</v>
      </c>
      <c r="AN1964" s="676" t="s">
        <v>50</v>
      </c>
      <c r="AO1964" s="665"/>
      <c r="AP1964" s="676" t="s">
        <v>92</v>
      </c>
      <c r="AQ1964" s="676" t="s">
        <v>37</v>
      </c>
      <c r="AR1964" s="676"/>
      <c r="AS1964" s="523" t="s">
        <v>1077</v>
      </c>
      <c r="AT1964" s="523"/>
      <c r="AU1964" s="523"/>
      <c r="AV1964" s="674"/>
      <c r="AW1964" s="673" t="str">
        <f>U1964</f>
        <v>30390256F</v>
      </c>
      <c r="AX1964" s="673" cm="1">
        <f t="array" ref="AX1964">SUM(MID(0&amp;AW1964,LARGE(INDEX(ISNUMBER(--MID(AW1964,ROW($1:$8),1))*ROW($1:$8),),ROW($1:$8))+1,1)*10^ROW($1:$8)/10)</f>
        <v>30390256</v>
      </c>
      <c r="AY1964" s="673" t="str">
        <f>VLOOKUP($AX1964,'Item Master Data'!$A:$F,3,FALSE)</f>
        <v>T400H</v>
      </c>
      <c r="AZ1964" s="673">
        <f>VLOOKUP($AX1964,'Item Master Data'!$A:$F,6,FALSE)</f>
        <v>400</v>
      </c>
      <c r="BA1964" s="673">
        <f>X1964/BB1964</f>
        <v>24</v>
      </c>
      <c r="BB1964" s="673">
        <f>VLOOKUP(AX1964,'Item Master Data'!$A:$G,7,FALSE)</f>
        <v>26</v>
      </c>
      <c r="BC1964" s="673"/>
      <c r="BD1964" s="673">
        <f>W1964-AZ1964</f>
        <v>0</v>
      </c>
      <c r="BE1964" s="593"/>
      <c r="BF1964" s="593"/>
      <c r="BG1964" s="593"/>
      <c r="BH1964" s="593"/>
      <c r="BI1964" s="593"/>
      <c r="BJ1964" s="593"/>
      <c r="BK1964" s="593"/>
      <c r="BL1964" s="593"/>
      <c r="BM1964" s="593"/>
      <c r="BN1964" s="593"/>
      <c r="BO1964" s="593"/>
      <c r="BP1964" s="593"/>
      <c r="BQ1964" s="593"/>
      <c r="BR1964" s="593"/>
      <c r="BS1964" s="593"/>
      <c r="BT1964" s="593"/>
      <c r="BU1964" s="593"/>
      <c r="BV1964" s="593"/>
      <c r="BW1964" s="593"/>
      <c r="BX1964" s="593"/>
      <c r="BY1964" s="593"/>
      <c r="BZ1964" s="593"/>
      <c r="CA1964" s="593"/>
      <c r="CB1964" s="593"/>
      <c r="CC1964" s="593"/>
      <c r="CD1964" s="593"/>
      <c r="CE1964" s="593"/>
      <c r="CF1964" s="593"/>
      <c r="CG1964" s="593"/>
      <c r="CH1964" s="593"/>
      <c r="CI1964" s="593"/>
      <c r="CJ1964" s="593"/>
      <c r="CK1964" s="593"/>
      <c r="CL1964" s="593"/>
      <c r="CM1964" s="593"/>
      <c r="CN1964" s="593"/>
      <c r="CO1964" s="593"/>
      <c r="CP1964" s="593"/>
      <c r="CQ1964" s="593"/>
      <c r="CR1964" s="593"/>
      <c r="CS1964" s="593"/>
      <c r="CT1964" s="593"/>
      <c r="CU1964" s="593"/>
      <c r="CV1964" s="593"/>
      <c r="CW1964" s="593"/>
      <c r="CX1964" s="593"/>
      <c r="CY1964" s="593"/>
      <c r="CZ1964" s="593"/>
      <c r="DA1964" s="593"/>
      <c r="DB1964" s="593"/>
      <c r="DC1964" s="593"/>
      <c r="DD1964" s="593"/>
      <c r="DE1964" s="593"/>
      <c r="DF1964" s="593"/>
      <c r="DG1964" s="593"/>
      <c r="DH1964" s="593"/>
      <c r="DI1964" s="593"/>
      <c r="DJ1964" s="593"/>
      <c r="DK1964" s="593"/>
      <c r="DL1964" s="593"/>
      <c r="DM1964" s="593"/>
      <c r="DN1964" s="593"/>
      <c r="DO1964" s="593"/>
      <c r="DP1964" s="593"/>
      <c r="DQ1964" s="593"/>
      <c r="DR1964" s="593"/>
      <c r="DS1964" s="593"/>
      <c r="DT1964" s="593"/>
      <c r="DU1964" s="593"/>
      <c r="DV1964" s="593"/>
      <c r="DW1964" s="593"/>
      <c r="DX1964" s="593"/>
      <c r="DY1964" s="593"/>
      <c r="DZ1964" s="593"/>
      <c r="EA1964" s="593"/>
      <c r="EB1964" s="593"/>
      <c r="EC1964" s="593"/>
      <c r="ED1964" s="593"/>
      <c r="EE1964" s="593"/>
      <c r="EF1964" s="593"/>
      <c r="EG1964" s="593"/>
      <c r="EH1964" s="593"/>
      <c r="EI1964" s="593"/>
      <c r="EJ1964" s="593"/>
      <c r="EK1964" s="593"/>
      <c r="EL1964" s="593"/>
      <c r="EM1964" s="593"/>
      <c r="EN1964" s="593"/>
      <c r="EO1964" s="593"/>
      <c r="EP1964" s="593"/>
      <c r="EQ1964" s="593"/>
      <c r="ER1964" s="593"/>
      <c r="ES1964" s="593"/>
      <c r="ET1964" s="593"/>
      <c r="EU1964" s="593"/>
      <c r="EV1964" s="593"/>
      <c r="EW1964" s="593"/>
      <c r="EX1964" s="593"/>
      <c r="EY1964" s="593"/>
      <c r="EZ1964" s="593"/>
      <c r="FA1964" s="593"/>
      <c r="FB1964" s="593"/>
      <c r="FC1964" s="593"/>
      <c r="FD1964" s="593"/>
      <c r="FE1964" s="593"/>
      <c r="FF1964" s="593"/>
      <c r="FG1964" s="593"/>
      <c r="FH1964" s="593"/>
      <c r="FI1964" s="593"/>
      <c r="FJ1964" s="593"/>
      <c r="FK1964" s="593"/>
      <c r="FL1964" s="593"/>
      <c r="FM1964" s="593"/>
      <c r="FN1964" s="593"/>
      <c r="FO1964" s="593"/>
      <c r="FP1964" s="593"/>
      <c r="FQ1964" s="593"/>
      <c r="FR1964" s="593"/>
      <c r="FS1964" s="593"/>
      <c r="FT1964" s="593"/>
      <c r="FU1964" s="593"/>
      <c r="FV1964" s="593"/>
      <c r="FW1964" s="593"/>
      <c r="FX1964" s="593"/>
      <c r="FY1964" s="593"/>
      <c r="FZ1964" s="593"/>
      <c r="GA1964" s="593"/>
      <c r="GB1964" s="593"/>
      <c r="GC1964" s="593"/>
      <c r="GD1964" s="593"/>
      <c r="GE1964" s="593"/>
      <c r="GF1964" s="593"/>
      <c r="GG1964" s="593"/>
      <c r="GH1964" s="593"/>
      <c r="GI1964" s="593"/>
      <c r="GJ1964" s="593"/>
      <c r="GK1964" s="593"/>
      <c r="GL1964" s="593"/>
      <c r="GM1964" s="593"/>
      <c r="GN1964" s="593"/>
      <c r="GO1964" s="593"/>
      <c r="GP1964" s="593"/>
      <c r="GQ1964" s="593"/>
      <c r="GR1964" s="593"/>
      <c r="GS1964" s="593"/>
      <c r="GT1964" s="593"/>
      <c r="GU1964" s="593"/>
      <c r="GV1964" s="593"/>
      <c r="GW1964" s="593"/>
      <c r="GX1964" s="593"/>
      <c r="GY1964" s="593"/>
      <c r="GZ1964" s="593"/>
      <c r="HA1964" s="593"/>
      <c r="HB1964" s="593"/>
      <c r="HC1964" s="593"/>
      <c r="HD1964" s="593"/>
      <c r="HE1964" s="593"/>
      <c r="HF1964" s="593"/>
      <c r="HG1964" s="593"/>
      <c r="HH1964" s="593"/>
      <c r="HI1964" s="593"/>
      <c r="HJ1964" s="593"/>
      <c r="HK1964" s="593"/>
      <c r="HL1964" s="593"/>
      <c r="HM1964" s="593"/>
      <c r="HN1964" s="593"/>
      <c r="HO1964" s="593"/>
      <c r="HP1964" s="593"/>
      <c r="HQ1964" s="593"/>
      <c r="HR1964" s="593"/>
      <c r="HS1964" s="593"/>
      <c r="HT1964" s="593"/>
      <c r="HU1964" s="593"/>
      <c r="HV1964" s="593"/>
      <c r="HW1964" s="593"/>
      <c r="HX1964" s="593"/>
      <c r="HY1964" s="593"/>
      <c r="HZ1964" s="593"/>
      <c r="IA1964" s="593"/>
      <c r="IB1964" s="593"/>
      <c r="IC1964" s="593"/>
      <c r="ID1964" s="593"/>
      <c r="IE1964" s="593"/>
      <c r="IF1964" s="593"/>
      <c r="IG1964" s="593"/>
      <c r="IH1964" s="593"/>
      <c r="II1964" s="593"/>
      <c r="IJ1964" s="593"/>
      <c r="IK1964" s="593"/>
      <c r="IL1964" s="593"/>
      <c r="IM1964" s="593"/>
      <c r="IN1964" s="593"/>
      <c r="IO1964" s="593"/>
      <c r="IP1964" s="593"/>
      <c r="IQ1964" s="593"/>
      <c r="IR1964" s="593"/>
      <c r="IS1964" s="593"/>
      <c r="IT1964" s="593"/>
      <c r="IU1964" s="593"/>
      <c r="IV1964" s="593"/>
      <c r="IW1964" s="593"/>
      <c r="IX1964" s="593"/>
      <c r="IY1964" s="593"/>
      <c r="IZ1964" s="593"/>
      <c r="JA1964" s="593"/>
      <c r="JB1964" s="593"/>
      <c r="JC1964" s="593"/>
      <c r="JD1964" s="593"/>
      <c r="JE1964" s="593"/>
      <c r="JF1964" s="593"/>
      <c r="JG1964" s="593"/>
      <c r="JH1964" s="593"/>
      <c r="JI1964" s="593"/>
      <c r="JJ1964" s="593"/>
      <c r="JK1964" s="593"/>
      <c r="JL1964" s="593"/>
      <c r="JM1964" s="593"/>
      <c r="JN1964" s="593"/>
      <c r="JO1964" s="593"/>
      <c r="JP1964" s="593"/>
      <c r="JQ1964" s="593"/>
      <c r="JR1964" s="593"/>
      <c r="JS1964" s="593"/>
      <c r="JT1964" s="593"/>
      <c r="JU1964" s="593"/>
      <c r="JV1964" s="593"/>
      <c r="JW1964" s="593"/>
      <c r="JX1964" s="593"/>
      <c r="JY1964" s="593"/>
      <c r="JZ1964" s="593"/>
      <c r="KA1964" s="593"/>
      <c r="KB1964" s="593"/>
      <c r="KC1964" s="593"/>
      <c r="KD1964" s="593"/>
      <c r="KE1964" s="593"/>
      <c r="KF1964" s="593"/>
      <c r="KG1964" s="593"/>
      <c r="KH1964" s="593"/>
      <c r="KI1964" s="593"/>
      <c r="KJ1964" s="593"/>
      <c r="KK1964" s="593"/>
      <c r="KL1964" s="593"/>
      <c r="KM1964" s="593"/>
      <c r="KN1964" s="593"/>
      <c r="KO1964" s="593"/>
      <c r="KP1964" s="593"/>
      <c r="KQ1964" s="593"/>
      <c r="KR1964" s="593"/>
      <c r="KS1964" s="593"/>
      <c r="KT1964" s="593"/>
      <c r="KU1964" s="593"/>
      <c r="KV1964" s="593"/>
      <c r="KW1964" s="593"/>
      <c r="KX1964" s="593"/>
      <c r="KY1964" s="593"/>
      <c r="KZ1964" s="593"/>
      <c r="LA1964" s="593"/>
      <c r="LB1964" s="593"/>
      <c r="LC1964" s="593"/>
      <c r="LD1964" s="593"/>
      <c r="LE1964" s="593"/>
      <c r="LF1964" s="593"/>
      <c r="LG1964" s="593"/>
      <c r="LH1964" s="593"/>
      <c r="LI1964" s="593"/>
      <c r="LJ1964" s="593"/>
      <c r="LK1964" s="593"/>
      <c r="LL1964" s="593"/>
      <c r="LM1964" s="593"/>
      <c r="LN1964" s="593"/>
      <c r="LO1964" s="593"/>
      <c r="LP1964" s="593"/>
      <c r="LQ1964" s="593"/>
      <c r="LR1964" s="593"/>
      <c r="LS1964" s="593"/>
      <c r="LT1964" s="593"/>
      <c r="LU1964" s="593"/>
      <c r="LV1964" s="593"/>
      <c r="LW1964" s="593"/>
      <c r="LX1964" s="593"/>
      <c r="LY1964" s="593"/>
      <c r="LZ1964" s="593"/>
      <c r="MA1964" s="593"/>
      <c r="MB1964" s="593"/>
      <c r="MC1964" s="593"/>
      <c r="MD1964" s="593"/>
      <c r="ME1964" s="593"/>
      <c r="MF1964" s="593"/>
      <c r="MG1964" s="593"/>
      <c r="MH1964" s="593"/>
      <c r="MI1964" s="593"/>
      <c r="MJ1964" s="593"/>
      <c r="MK1964" s="593"/>
      <c r="ML1964" s="593"/>
      <c r="MM1964" s="593"/>
      <c r="MN1964" s="593"/>
      <c r="MO1964" s="593"/>
      <c r="MP1964" s="593"/>
      <c r="MQ1964" s="593"/>
      <c r="MR1964" s="593"/>
      <c r="MS1964" s="593"/>
      <c r="MT1964" s="593"/>
      <c r="MU1964" s="593"/>
      <c r="MV1964" s="593"/>
      <c r="MW1964" s="593"/>
      <c r="MX1964" s="593"/>
      <c r="MY1964" s="593"/>
      <c r="MZ1964" s="593"/>
      <c r="NA1964" s="593"/>
      <c r="NB1964" s="593"/>
      <c r="NC1964" s="593"/>
      <c r="ND1964" s="593"/>
      <c r="NE1964" s="593"/>
      <c r="NF1964" s="593"/>
      <c r="NG1964" s="593"/>
      <c r="NH1964" s="593"/>
      <c r="NI1964" s="593"/>
      <c r="NJ1964" s="593"/>
      <c r="NK1964" s="593"/>
      <c r="NL1964" s="593"/>
      <c r="NM1964" s="593"/>
      <c r="NN1964" s="593"/>
      <c r="NO1964" s="593"/>
      <c r="NP1964" s="593"/>
      <c r="NQ1964" s="593"/>
      <c r="NR1964" s="593"/>
      <c r="NS1964" s="593"/>
      <c r="NT1964" s="593"/>
      <c r="NU1964" s="593"/>
      <c r="NV1964" s="593"/>
      <c r="NW1964" s="593"/>
      <c r="NX1964" s="593"/>
      <c r="NY1964" s="593"/>
      <c r="NZ1964" s="593"/>
      <c r="OA1964" s="593"/>
      <c r="OB1964" s="593"/>
      <c r="OC1964" s="593"/>
      <c r="OD1964" s="593"/>
      <c r="OE1964" s="593"/>
      <c r="OF1964" s="593"/>
      <c r="OG1964" s="593"/>
      <c r="OH1964" s="593"/>
      <c r="OI1964" s="593"/>
      <c r="OJ1964" s="593"/>
      <c r="OK1964" s="593"/>
      <c r="OL1964" s="593"/>
      <c r="OM1964" s="593"/>
      <c r="ON1964" s="593"/>
      <c r="OO1964" s="593"/>
      <c r="OP1964" s="593"/>
      <c r="OQ1964" s="593"/>
      <c r="OR1964" s="593"/>
      <c r="OS1964" s="593"/>
      <c r="OT1964" s="593"/>
      <c r="OU1964" s="593"/>
      <c r="OV1964" s="593"/>
      <c r="OW1964" s="593"/>
      <c r="OX1964" s="593"/>
      <c r="OY1964" s="593"/>
      <c r="OZ1964" s="593"/>
      <c r="PA1964" s="593"/>
      <c r="PB1964" s="593"/>
      <c r="PC1964" s="593"/>
      <c r="PD1964" s="593"/>
      <c r="PE1964" s="593"/>
      <c r="PF1964" s="593"/>
      <c r="PG1964" s="593"/>
      <c r="PH1964" s="593"/>
      <c r="PI1964" s="593"/>
      <c r="PJ1964" s="593"/>
      <c r="PK1964" s="593"/>
      <c r="PL1964" s="593"/>
      <c r="PM1964" s="593"/>
      <c r="PN1964" s="593"/>
      <c r="PO1964" s="593"/>
      <c r="PP1964" s="593"/>
      <c r="PQ1964" s="593"/>
      <c r="PR1964" s="593"/>
      <c r="PS1964" s="593"/>
      <c r="PT1964" s="593"/>
      <c r="PU1964" s="593"/>
      <c r="PV1964" s="593"/>
      <c r="PW1964" s="593"/>
      <c r="PX1964" s="593"/>
      <c r="PY1964" s="593"/>
      <c r="PZ1964" s="593"/>
      <c r="QA1964" s="593"/>
      <c r="QB1964" s="593"/>
      <c r="QC1964" s="593"/>
      <c r="QD1964" s="593"/>
      <c r="QE1964" s="593"/>
      <c r="QF1964" s="593"/>
      <c r="QG1964" s="593"/>
      <c r="QH1964" s="593"/>
      <c r="QI1964" s="593"/>
      <c r="QJ1964" s="593"/>
      <c r="QK1964" s="593"/>
      <c r="QL1964" s="593"/>
      <c r="QM1964" s="593"/>
      <c r="QN1964" s="593"/>
      <c r="QO1964" s="593"/>
      <c r="QP1964" s="593"/>
      <c r="QQ1964" s="593"/>
      <c r="QR1964" s="593"/>
      <c r="QS1964" s="593"/>
      <c r="QT1964" s="593"/>
      <c r="QU1964" s="593"/>
      <c r="QV1964" s="593"/>
      <c r="QW1964" s="593"/>
      <c r="QX1964" s="593"/>
      <c r="QY1964" s="593"/>
      <c r="QZ1964" s="593"/>
      <c r="RA1964" s="593"/>
      <c r="RB1964" s="593"/>
      <c r="RC1964" s="593"/>
      <c r="RD1964" s="593"/>
      <c r="RE1964" s="593"/>
      <c r="RF1964" s="593"/>
      <c r="RG1964" s="593"/>
      <c r="RH1964" s="593"/>
      <c r="RI1964" s="593"/>
      <c r="RJ1964" s="593"/>
      <c r="RK1964" s="593"/>
      <c r="RL1964" s="593"/>
      <c r="RM1964" s="593"/>
      <c r="RN1964" s="593"/>
      <c r="RO1964" s="593"/>
      <c r="RP1964" s="593"/>
      <c r="RQ1964" s="593"/>
      <c r="RR1964" s="593"/>
      <c r="RS1964" s="593"/>
      <c r="RT1964" s="593"/>
      <c r="RU1964" s="593"/>
      <c r="RV1964" s="593"/>
      <c r="RW1964" s="593"/>
      <c r="RX1964" s="593"/>
      <c r="RY1964" s="593"/>
      <c r="RZ1964" s="593"/>
      <c r="SA1964" s="593"/>
      <c r="SB1964" s="593"/>
      <c r="SC1964" s="593"/>
      <c r="SD1964" s="593"/>
      <c r="SE1964" s="593"/>
      <c r="SF1964" s="593"/>
      <c r="SG1964" s="593"/>
      <c r="SH1964" s="593"/>
      <c r="SI1964" s="593"/>
      <c r="SJ1964" s="593"/>
      <c r="SK1964" s="593"/>
      <c r="SL1964" s="593"/>
      <c r="SM1964" s="593"/>
      <c r="SN1964" s="593"/>
      <c r="SO1964" s="593"/>
      <c r="SP1964" s="593"/>
      <c r="SQ1964" s="593"/>
      <c r="SR1964" s="593"/>
      <c r="SS1964" s="593"/>
      <c r="ST1964" s="593"/>
      <c r="SU1964" s="593"/>
      <c r="SV1964" s="593"/>
      <c r="SW1964" s="593"/>
      <c r="SX1964" s="593"/>
      <c r="SY1964" s="593"/>
      <c r="SZ1964" s="593"/>
      <c r="TA1964" s="593"/>
      <c r="TB1964" s="593"/>
      <c r="TC1964" s="593"/>
      <c r="TD1964" s="593"/>
      <c r="TE1964" s="593"/>
      <c r="TF1964" s="593"/>
      <c r="TG1964" s="593"/>
      <c r="TH1964" s="593"/>
      <c r="TI1964" s="593"/>
      <c r="TJ1964" s="593"/>
      <c r="TK1964" s="593"/>
      <c r="TL1964" s="593"/>
      <c r="TM1964" s="593"/>
      <c r="TN1964" s="593"/>
      <c r="TO1964" s="593"/>
      <c r="TP1964" s="593"/>
      <c r="TQ1964" s="593"/>
      <c r="TR1964" s="593"/>
      <c r="TS1964" s="593"/>
      <c r="TT1964" s="593"/>
      <c r="TU1964" s="593"/>
      <c r="TV1964" s="593"/>
      <c r="TW1964" s="593"/>
      <c r="TX1964" s="593"/>
      <c r="TY1964" s="593"/>
      <c r="TZ1964" s="593"/>
      <c r="UA1964" s="593"/>
      <c r="UB1964" s="593"/>
      <c r="UC1964" s="593"/>
      <c r="UD1964" s="593"/>
      <c r="UE1964" s="593"/>
      <c r="UF1964" s="593"/>
      <c r="UG1964" s="593"/>
      <c r="UH1964" s="593"/>
      <c r="UI1964" s="593"/>
      <c r="UJ1964" s="593"/>
      <c r="UK1964" s="593"/>
      <c r="UL1964" s="593"/>
      <c r="UM1964" s="593"/>
      <c r="UN1964" s="593"/>
      <c r="UO1964" s="593"/>
      <c r="UP1964" s="593"/>
      <c r="UQ1964" s="593"/>
      <c r="UR1964" s="593"/>
      <c r="US1964" s="593"/>
      <c r="UT1964" s="593"/>
      <c r="UU1964" s="593"/>
      <c r="UV1964" s="593"/>
      <c r="UW1964" s="593"/>
      <c r="UX1964" s="593"/>
      <c r="UY1964" s="593"/>
      <c r="UZ1964" s="593"/>
      <c r="VA1964" s="593"/>
      <c r="VB1964" s="593"/>
      <c r="VC1964" s="593"/>
      <c r="VD1964" s="593"/>
      <c r="VE1964" s="593"/>
      <c r="VF1964" s="593"/>
      <c r="VG1964" s="593"/>
      <c r="VH1964" s="593"/>
      <c r="VI1964" s="593"/>
      <c r="VJ1964" s="593"/>
      <c r="VK1964" s="593"/>
      <c r="VL1964" s="593"/>
      <c r="VM1964" s="593"/>
      <c r="VN1964" s="593"/>
      <c r="VO1964" s="593"/>
      <c r="VP1964" s="593"/>
      <c r="VQ1964" s="593"/>
      <c r="VR1964" s="593"/>
      <c r="VS1964" s="593"/>
      <c r="VT1964" s="593"/>
      <c r="VU1964" s="593"/>
      <c r="VV1964" s="593"/>
      <c r="VW1964" s="593"/>
      <c r="VX1964" s="593"/>
      <c r="VY1964" s="593"/>
      <c r="VZ1964" s="593"/>
      <c r="WA1964" s="593"/>
      <c r="WB1964" s="593"/>
      <c r="WC1964" s="593"/>
      <c r="WD1964" s="593"/>
      <c r="WE1964" s="593"/>
      <c r="WF1964" s="593"/>
      <c r="WG1964" s="593"/>
      <c r="WH1964" s="593"/>
      <c r="WI1964" s="593"/>
      <c r="WJ1964" s="593"/>
      <c r="WK1964" s="593"/>
      <c r="WL1964" s="593"/>
      <c r="WM1964" s="593"/>
      <c r="WN1964" s="593"/>
      <c r="WO1964" s="593"/>
      <c r="WP1964" s="593"/>
      <c r="WQ1964" s="593"/>
      <c r="WR1964" s="593"/>
      <c r="WS1964" s="593"/>
      <c r="WT1964" s="593"/>
      <c r="WU1964" s="593"/>
      <c r="WV1964" s="593"/>
      <c r="WW1964" s="593"/>
      <c r="WX1964" s="593"/>
      <c r="WY1964" s="593"/>
      <c r="WZ1964" s="593"/>
      <c r="XA1964" s="593"/>
      <c r="XB1964" s="593"/>
      <c r="XC1964" s="593"/>
      <c r="XD1964" s="593"/>
      <c r="XE1964" s="593"/>
      <c r="XF1964" s="593"/>
      <c r="XG1964" s="593"/>
      <c r="XH1964" s="593"/>
      <c r="XI1964" s="593"/>
      <c r="XJ1964" s="593"/>
      <c r="XK1964" s="593"/>
      <c r="XL1964" s="593"/>
      <c r="XM1964" s="593"/>
      <c r="XN1964" s="593"/>
      <c r="XO1964" s="593"/>
      <c r="XP1964" s="593"/>
      <c r="XQ1964" s="593"/>
      <c r="XR1964" s="593"/>
      <c r="XS1964" s="593"/>
      <c r="XT1964" s="593"/>
      <c r="XU1964" s="593"/>
      <c r="XV1964" s="593"/>
      <c r="XW1964" s="593"/>
      <c r="XX1964" s="593"/>
      <c r="XY1964" s="593"/>
      <c r="XZ1964" s="593"/>
      <c r="YA1964" s="593"/>
      <c r="YB1964" s="593"/>
      <c r="YC1964" s="593"/>
      <c r="YD1964" s="593"/>
      <c r="YE1964" s="593"/>
      <c r="YF1964" s="593"/>
      <c r="YG1964" s="593"/>
      <c r="YH1964" s="593"/>
      <c r="YI1964" s="593"/>
      <c r="YJ1964" s="593"/>
      <c r="YK1964" s="593"/>
      <c r="YL1964" s="593"/>
      <c r="YM1964" s="593"/>
      <c r="YN1964" s="593"/>
      <c r="YO1964" s="593"/>
      <c r="YP1964" s="593"/>
      <c r="YQ1964" s="593"/>
      <c r="YR1964" s="593"/>
      <c r="YS1964" s="593"/>
      <c r="YT1964" s="593"/>
      <c r="YU1964" s="593"/>
      <c r="YV1964" s="593"/>
      <c r="YW1964" s="593"/>
      <c r="YX1964" s="593"/>
      <c r="YY1964" s="593"/>
      <c r="YZ1964" s="593"/>
      <c r="ZA1964" s="593"/>
      <c r="ZB1964" s="593"/>
      <c r="ZC1964" s="593"/>
      <c r="ZD1964" s="593"/>
      <c r="ZE1964" s="593"/>
      <c r="ZF1964" s="593"/>
      <c r="ZG1964" s="593"/>
      <c r="ZH1964" s="593"/>
      <c r="ZI1964" s="593"/>
      <c r="ZJ1964" s="593"/>
      <c r="ZK1964" s="593"/>
      <c r="ZL1964" s="593"/>
      <c r="ZM1964" s="593"/>
      <c r="ZN1964" s="593"/>
      <c r="ZO1964" s="593"/>
      <c r="ZP1964" s="593"/>
      <c r="ZQ1964" s="593"/>
      <c r="ZR1964" s="593"/>
      <c r="ZS1964" s="593"/>
      <c r="ZT1964" s="593"/>
      <c r="ZU1964" s="593"/>
      <c r="ZV1964" s="593"/>
      <c r="ZW1964" s="593"/>
      <c r="ZX1964" s="593"/>
      <c r="ZY1964" s="593"/>
      <c r="ZZ1964" s="593"/>
      <c r="AAA1964" s="593"/>
      <c r="AAB1964" s="593"/>
      <c r="AAC1964" s="593"/>
      <c r="AAD1964" s="593"/>
      <c r="AAE1964" s="593"/>
      <c r="AAF1964" s="593"/>
      <c r="AAG1964" s="593"/>
      <c r="AAH1964" s="593"/>
      <c r="AAI1964" s="593"/>
      <c r="AAJ1964" s="593"/>
      <c r="AAK1964" s="593"/>
      <c r="AAL1964" s="593"/>
      <c r="AAM1964" s="593"/>
      <c r="AAN1964" s="593"/>
      <c r="AAO1964" s="593"/>
      <c r="AAP1964" s="593"/>
      <c r="AAQ1964" s="593"/>
      <c r="AAR1964" s="593"/>
      <c r="AAS1964" s="593"/>
      <c r="AAT1964" s="593"/>
      <c r="AAU1964" s="593"/>
      <c r="AAV1964" s="593"/>
      <c r="AAW1964" s="593"/>
      <c r="AAX1964" s="593"/>
      <c r="AAY1964" s="593"/>
      <c r="AAZ1964" s="593"/>
      <c r="ABA1964" s="593"/>
      <c r="ABB1964" s="593"/>
      <c r="ABC1964" s="593"/>
      <c r="ABD1964" s="593"/>
      <c r="ABE1964" s="593"/>
      <c r="ABF1964" s="593"/>
      <c r="ABG1964" s="593"/>
      <c r="ABH1964" s="593"/>
      <c r="ABI1964" s="593"/>
      <c r="ABJ1964" s="593"/>
      <c r="ABK1964" s="593"/>
      <c r="ABL1964" s="593"/>
      <c r="ABM1964" s="593"/>
      <c r="ABN1964" s="593"/>
      <c r="ABO1964" s="593"/>
      <c r="ABP1964" s="593"/>
      <c r="ABQ1964" s="593"/>
      <c r="ABR1964" s="593"/>
      <c r="ABS1964" s="593"/>
      <c r="ABT1964" s="593"/>
      <c r="ABU1964" s="593"/>
      <c r="ABV1964" s="593"/>
      <c r="ABW1964" s="593"/>
      <c r="ABX1964" s="593"/>
      <c r="ABY1964" s="593"/>
      <c r="ABZ1964" s="593"/>
      <c r="ACA1964" s="593"/>
      <c r="ACB1964" s="593"/>
      <c r="ACC1964" s="593"/>
      <c r="ACD1964" s="593"/>
      <c r="ACE1964" s="593"/>
      <c r="ACF1964" s="593"/>
      <c r="ACG1964" s="593"/>
      <c r="ACH1964" s="593"/>
      <c r="ACI1964" s="593"/>
      <c r="ACJ1964" s="593"/>
      <c r="ACK1964" s="593"/>
      <c r="ACL1964" s="593"/>
      <c r="ACM1964" s="593"/>
      <c r="ACN1964" s="593"/>
      <c r="ACO1964" s="593"/>
      <c r="ACP1964" s="593"/>
      <c r="ACQ1964" s="593"/>
      <c r="ACR1964" s="593"/>
      <c r="ACS1964" s="593"/>
      <c r="ACT1964" s="593"/>
      <c r="ACU1964" s="593"/>
      <c r="ACV1964" s="593"/>
      <c r="ACW1964" s="593"/>
      <c r="ACX1964" s="593"/>
      <c r="ACY1964" s="593"/>
      <c r="ACZ1964" s="593"/>
      <c r="ADA1964" s="593"/>
      <c r="ADB1964" s="593"/>
      <c r="ADC1964" s="593"/>
      <c r="ADD1964" s="593"/>
      <c r="ADE1964" s="593"/>
      <c r="ADF1964" s="593"/>
      <c r="ADG1964" s="593"/>
      <c r="ADH1964" s="593"/>
      <c r="ADI1964" s="593"/>
      <c r="ADJ1964" s="593"/>
      <c r="ADK1964" s="593"/>
      <c r="ADL1964" s="593"/>
      <c r="ADM1964" s="593"/>
      <c r="ADN1964" s="593"/>
      <c r="ADO1964" s="593"/>
      <c r="ADP1964" s="593"/>
      <c r="ADQ1964" s="593"/>
      <c r="ADR1964" s="593"/>
      <c r="ADS1964" s="593"/>
      <c r="ADT1964" s="593"/>
      <c r="ADU1964" s="593"/>
      <c r="ADV1964" s="593"/>
      <c r="ADW1964" s="593"/>
      <c r="ADX1964" s="593"/>
      <c r="ADY1964" s="593"/>
      <c r="ADZ1964" s="593"/>
      <c r="AEA1964" s="593"/>
      <c r="AEB1964" s="593"/>
      <c r="AEC1964" s="593"/>
      <c r="AED1964" s="593"/>
      <c r="AEE1964" s="593"/>
      <c r="AEF1964" s="593"/>
      <c r="AEG1964" s="593"/>
      <c r="AEH1964" s="593"/>
      <c r="AEI1964" s="593"/>
      <c r="AEJ1964" s="593"/>
      <c r="AEK1964" s="593"/>
      <c r="AEL1964" s="593"/>
      <c r="AEM1964" s="593"/>
      <c r="AEN1964" s="593"/>
      <c r="AEO1964" s="593"/>
      <c r="AEP1964" s="593"/>
      <c r="AEQ1964" s="593"/>
      <c r="AER1964" s="593"/>
      <c r="AES1964" s="593"/>
      <c r="AET1964" s="593"/>
      <c r="AEU1964" s="593"/>
      <c r="AEV1964" s="593"/>
      <c r="AEW1964" s="593"/>
      <c r="AEX1964" s="593"/>
      <c r="AEY1964" s="593"/>
      <c r="AEZ1964" s="593"/>
      <c r="AFA1964" s="593"/>
      <c r="AFB1964" s="593"/>
      <c r="AFC1964" s="593"/>
      <c r="AFD1964" s="593"/>
      <c r="AFE1964" s="593"/>
      <c r="AFF1964" s="593"/>
      <c r="AFG1964" s="593"/>
      <c r="AFH1964" s="593"/>
      <c r="AFI1964" s="593"/>
      <c r="AFJ1964" s="593"/>
      <c r="AFK1964" s="593"/>
      <c r="AFL1964" s="593"/>
      <c r="AFM1964" s="593"/>
      <c r="AFN1964" s="593"/>
      <c r="AFO1964" s="593"/>
      <c r="AFP1964" s="593"/>
      <c r="AFQ1964" s="593"/>
      <c r="AFR1964" s="593"/>
      <c r="AFS1964" s="593"/>
      <c r="AFT1964" s="593"/>
      <c r="AFU1964" s="593"/>
      <c r="AFV1964" s="593"/>
      <c r="AFW1964" s="593"/>
      <c r="AFX1964" s="593"/>
      <c r="AFY1964" s="593"/>
      <c r="AFZ1964" s="593"/>
      <c r="AGA1964" s="593"/>
      <c r="AGB1964" s="593"/>
      <c r="AGC1964" s="593"/>
      <c r="AGD1964" s="593"/>
      <c r="AGE1964" s="593"/>
      <c r="AGF1964" s="593"/>
      <c r="AGG1964" s="593"/>
      <c r="AGH1964" s="593"/>
      <c r="AGI1964" s="593"/>
      <c r="AGJ1964" s="593"/>
      <c r="AGK1964" s="593"/>
      <c r="AGL1964" s="593"/>
      <c r="AGM1964" s="593"/>
      <c r="AGN1964" s="593"/>
      <c r="AGO1964" s="593"/>
      <c r="AGP1964" s="593"/>
      <c r="AGQ1964" s="593"/>
      <c r="AGR1964" s="593"/>
      <c r="AGS1964" s="593"/>
      <c r="AGT1964" s="593"/>
      <c r="AGU1964" s="593"/>
      <c r="AGV1964" s="593"/>
      <c r="AGW1964" s="593"/>
      <c r="AGX1964" s="593"/>
      <c r="AGY1964" s="593"/>
      <c r="AGZ1964" s="593"/>
      <c r="AHA1964" s="593"/>
      <c r="AHB1964" s="593"/>
      <c r="AHC1964" s="593"/>
      <c r="AHD1964" s="593"/>
      <c r="AHE1964" s="593"/>
      <c r="AHF1964" s="593"/>
      <c r="AHG1964" s="593"/>
      <c r="AHH1964" s="593"/>
      <c r="AHI1964" s="593"/>
      <c r="AHJ1964" s="593"/>
      <c r="AHK1964" s="593"/>
      <c r="AHL1964" s="593"/>
      <c r="AHM1964" s="593"/>
      <c r="AHN1964" s="593"/>
      <c r="AHO1964" s="593"/>
      <c r="AHP1964" s="593"/>
      <c r="AHQ1964" s="593"/>
      <c r="AHR1964" s="593"/>
      <c r="AHS1964" s="593"/>
      <c r="AHT1964" s="593"/>
      <c r="AHU1964" s="593"/>
      <c r="AHV1964" s="593"/>
      <c r="AHW1964" s="593"/>
      <c r="AHX1964" s="593"/>
      <c r="AHY1964" s="593"/>
      <c r="AHZ1964" s="593"/>
      <c r="AIA1964" s="593"/>
      <c r="AIB1964" s="593"/>
      <c r="AIC1964" s="593"/>
      <c r="AID1964" s="593"/>
      <c r="AIE1964" s="593"/>
      <c r="AIF1964" s="593"/>
      <c r="AIG1964" s="593"/>
      <c r="AIH1964" s="593"/>
      <c r="AII1964" s="593"/>
      <c r="AIJ1964" s="593"/>
      <c r="AIK1964" s="593"/>
      <c r="AIL1964" s="593"/>
      <c r="AIM1964" s="593"/>
      <c r="AIN1964" s="593"/>
      <c r="AIO1964" s="593"/>
      <c r="AIP1964" s="593"/>
      <c r="AIQ1964" s="593"/>
      <c r="AIR1964" s="593"/>
      <c r="AIS1964" s="593"/>
      <c r="AIT1964" s="593"/>
      <c r="AIU1964" s="593"/>
      <c r="AIV1964" s="593"/>
      <c r="AIW1964" s="593"/>
      <c r="AIX1964" s="593"/>
      <c r="AIY1964" s="593"/>
      <c r="AIZ1964" s="593"/>
      <c r="AJA1964" s="593"/>
      <c r="AJB1964" s="593"/>
      <c r="AJC1964" s="593"/>
      <c r="AJD1964" s="593"/>
      <c r="AJE1964" s="593"/>
      <c r="AJF1964" s="593"/>
      <c r="AJG1964" s="593"/>
      <c r="AJH1964" s="593"/>
      <c r="AJI1964" s="593"/>
      <c r="AJJ1964" s="593"/>
      <c r="AJK1964" s="593"/>
      <c r="AJL1964" s="593"/>
      <c r="AJM1964" s="593"/>
      <c r="AJN1964" s="593"/>
      <c r="AJO1964" s="593"/>
      <c r="AJP1964" s="593"/>
      <c r="AJQ1964" s="593"/>
      <c r="AJR1964" s="593"/>
      <c r="AJS1964" s="593"/>
      <c r="AJT1964" s="593"/>
      <c r="AJU1964" s="593"/>
      <c r="AJV1964" s="593"/>
      <c r="AJW1964" s="593"/>
      <c r="AJX1964" s="593"/>
      <c r="AJY1964" s="593"/>
      <c r="AJZ1964" s="593"/>
      <c r="AKA1964" s="593"/>
      <c r="AKB1964" s="593"/>
      <c r="AKC1964" s="593"/>
      <c r="AKD1964" s="593"/>
      <c r="AKE1964" s="593"/>
      <c r="AKF1964" s="593"/>
      <c r="AKG1964" s="593"/>
      <c r="AKH1964" s="593"/>
      <c r="AKI1964" s="593"/>
      <c r="AKJ1964" s="593"/>
      <c r="AKK1964" s="593"/>
      <c r="AKL1964" s="593"/>
      <c r="AKM1964" s="593"/>
      <c r="AKN1964" s="593"/>
      <c r="AKO1964" s="593"/>
      <c r="AKP1964" s="593"/>
      <c r="AKQ1964" s="593"/>
      <c r="AKR1964" s="593"/>
      <c r="AKS1964" s="593"/>
      <c r="AKT1964" s="593"/>
      <c r="AKU1964" s="593"/>
      <c r="AKV1964" s="593"/>
      <c r="AKW1964" s="593"/>
      <c r="AKX1964" s="593"/>
      <c r="AKY1964" s="593"/>
      <c r="AKZ1964" s="593"/>
      <c r="ALA1964" s="593"/>
      <c r="ALB1964" s="593"/>
      <c r="ALC1964" s="593"/>
      <c r="ALD1964" s="593"/>
      <c r="ALE1964" s="593"/>
      <c r="ALF1964" s="593"/>
      <c r="ALG1964" s="593"/>
      <c r="ALH1964" s="593"/>
      <c r="ALI1964" s="593"/>
      <c r="ALJ1964" s="593"/>
      <c r="ALK1964" s="593"/>
      <c r="ALL1964" s="593"/>
      <c r="ALM1964" s="593"/>
      <c r="ALN1964" s="593"/>
      <c r="ALO1964" s="593"/>
      <c r="ALP1964" s="593"/>
      <c r="ALQ1964" s="593"/>
      <c r="ALR1964" s="593"/>
      <c r="ALS1964" s="593"/>
      <c r="ALT1964" s="593"/>
      <c r="ALU1964" s="593"/>
      <c r="ALV1964" s="593"/>
      <c r="ALW1964" s="593"/>
      <c r="ALX1964" s="593"/>
      <c r="ALY1964" s="593"/>
      <c r="ALZ1964" s="593"/>
      <c r="AMA1964" s="593"/>
      <c r="AMB1964" s="593"/>
      <c r="AMC1964" s="593"/>
      <c r="AMD1964" s="593"/>
      <c r="AME1964" s="593"/>
      <c r="AMF1964" s="593"/>
      <c r="AMG1964" s="593"/>
      <c r="AMH1964" s="593"/>
      <c r="AMI1964" s="593"/>
      <c r="AMJ1964" s="593"/>
      <c r="AMK1964" s="593"/>
      <c r="AML1964" s="593"/>
      <c r="AMM1964" s="593"/>
      <c r="AMN1964" s="593"/>
      <c r="AMO1964" s="593"/>
      <c r="AMP1964" s="593"/>
      <c r="AMQ1964" s="593"/>
      <c r="AMR1964" s="593"/>
      <c r="AMS1964" s="593"/>
      <c r="AMT1964" s="593"/>
      <c r="AMU1964" s="593"/>
      <c r="AMV1964" s="593"/>
      <c r="AMW1964" s="593"/>
      <c r="AMX1964" s="593"/>
      <c r="AMY1964" s="593"/>
      <c r="AMZ1964" s="593"/>
      <c r="ANA1964" s="593"/>
      <c r="ANB1964" s="593"/>
      <c r="ANC1964" s="593"/>
      <c r="AND1964" s="593"/>
      <c r="ANE1964" s="593"/>
      <c r="ANF1964" s="593"/>
      <c r="ANG1964" s="593"/>
      <c r="ANH1964" s="593"/>
      <c r="ANI1964" s="593"/>
      <c r="ANJ1964" s="593"/>
      <c r="ANK1964" s="593"/>
      <c r="ANL1964" s="593"/>
      <c r="ANM1964" s="593"/>
      <c r="ANN1964" s="593"/>
      <c r="ANO1964" s="593"/>
      <c r="ANP1964" s="593"/>
      <c r="ANQ1964" s="593"/>
      <c r="ANR1964" s="593"/>
      <c r="ANS1964" s="593"/>
      <c r="ANT1964" s="593"/>
      <c r="ANU1964" s="593"/>
      <c r="ANV1964" s="593"/>
      <c r="ANW1964" s="593"/>
      <c r="ANX1964" s="593"/>
      <c r="ANY1964" s="593"/>
      <c r="ANZ1964" s="593"/>
      <c r="AOA1964" s="593"/>
      <c r="AOB1964" s="593"/>
      <c r="AOC1964" s="593"/>
      <c r="AOD1964" s="593"/>
      <c r="AOE1964" s="593"/>
      <c r="AOF1964" s="593"/>
      <c r="AOG1964" s="593"/>
      <c r="AOH1964" s="593"/>
      <c r="AOI1964" s="593"/>
      <c r="AOJ1964" s="593"/>
      <c r="AOK1964" s="593"/>
      <c r="AOL1964" s="593"/>
      <c r="AOM1964" s="593"/>
      <c r="AON1964" s="593"/>
      <c r="AOO1964" s="593"/>
      <c r="AOP1964" s="593"/>
      <c r="AOQ1964" s="593"/>
      <c r="AOR1964" s="593"/>
      <c r="AOS1964" s="593"/>
      <c r="AOT1964" s="593"/>
      <c r="AOU1964" s="593"/>
      <c r="AOV1964" s="593"/>
      <c r="AOW1964" s="593"/>
      <c r="AOX1964" s="593"/>
      <c r="AOY1964" s="593"/>
      <c r="AOZ1964" s="593"/>
      <c r="APA1964" s="593"/>
      <c r="APB1964" s="593"/>
      <c r="APC1964" s="593"/>
      <c r="APD1964" s="593"/>
      <c r="APE1964" s="593"/>
      <c r="APF1964" s="593"/>
      <c r="APG1964" s="593"/>
      <c r="APH1964" s="593"/>
      <c r="API1964" s="593"/>
      <c r="APJ1964" s="593"/>
      <c r="APK1964" s="593"/>
      <c r="APL1964" s="593"/>
      <c r="APM1964" s="593"/>
      <c r="APN1964" s="593"/>
      <c r="APO1964" s="593"/>
      <c r="APP1964" s="593"/>
      <c r="APQ1964" s="593"/>
      <c r="APR1964" s="593"/>
      <c r="APS1964" s="593"/>
      <c r="APT1964" s="593"/>
      <c r="APU1964" s="593"/>
      <c r="APV1964" s="593"/>
      <c r="APW1964" s="593"/>
      <c r="APX1964" s="593"/>
      <c r="APY1964" s="593"/>
      <c r="APZ1964" s="593"/>
      <c r="AQA1964" s="593"/>
      <c r="AQB1964" s="593"/>
      <c r="AQC1964" s="593"/>
      <c r="AQD1964" s="593"/>
      <c r="AQE1964" s="593"/>
      <c r="AQF1964" s="593"/>
      <c r="AQG1964" s="593"/>
      <c r="AQH1964" s="593"/>
      <c r="AQI1964" s="593"/>
      <c r="AQJ1964" s="593"/>
      <c r="AQK1964" s="593"/>
      <c r="AQL1964" s="593"/>
      <c r="AQM1964" s="593"/>
      <c r="AQN1964" s="593"/>
      <c r="AQO1964" s="593"/>
      <c r="AQP1964" s="593"/>
      <c r="AQQ1964" s="593"/>
      <c r="AQR1964" s="593"/>
      <c r="AQS1964" s="593"/>
      <c r="AQT1964" s="593"/>
      <c r="AQU1964" s="593"/>
      <c r="AQV1964" s="593"/>
      <c r="AQW1964" s="593"/>
      <c r="AQX1964" s="593"/>
      <c r="AQY1964" s="593"/>
      <c r="AQZ1964" s="593"/>
      <c r="ARA1964" s="593"/>
      <c r="ARB1964" s="593"/>
      <c r="ARC1964" s="593"/>
      <c r="ARD1964" s="593"/>
      <c r="ARE1964" s="593"/>
      <c r="ARF1964" s="593"/>
      <c r="ARG1964" s="593"/>
      <c r="ARH1964" s="593"/>
      <c r="ARI1964" s="593"/>
      <c r="ARJ1964" s="593"/>
      <c r="ARK1964" s="593"/>
      <c r="ARL1964" s="593"/>
      <c r="ARM1964" s="593"/>
      <c r="ARN1964" s="593"/>
      <c r="ARO1964" s="593"/>
      <c r="ARP1964" s="593"/>
      <c r="ARQ1964" s="593"/>
      <c r="ARR1964" s="593"/>
      <c r="ARS1964" s="593"/>
      <c r="ART1964" s="593"/>
      <c r="ARU1964" s="593"/>
      <c r="ARV1964" s="593"/>
      <c r="ARW1964" s="593"/>
      <c r="ARX1964" s="593"/>
      <c r="ARY1964" s="593"/>
      <c r="ARZ1964" s="593"/>
      <c r="ASA1964" s="593"/>
      <c r="ASB1964" s="593"/>
      <c r="ASC1964" s="593"/>
      <c r="ASD1964" s="593"/>
      <c r="ASE1964" s="593"/>
      <c r="ASF1964" s="593"/>
      <c r="ASG1964" s="593"/>
      <c r="ASH1964" s="593"/>
      <c r="ASI1964" s="593"/>
      <c r="ASJ1964" s="593"/>
      <c r="ASK1964" s="593"/>
      <c r="ASL1964" s="593"/>
      <c r="ASM1964" s="593"/>
      <c r="ASN1964" s="593"/>
      <c r="ASO1964" s="593"/>
      <c r="ASP1964" s="593"/>
      <c r="ASQ1964" s="593"/>
      <c r="ASR1964" s="593"/>
      <c r="ASS1964" s="593"/>
      <c r="AST1964" s="593"/>
      <c r="ASU1964" s="593"/>
      <c r="ASV1964" s="593"/>
      <c r="ASW1964" s="593"/>
      <c r="ASX1964" s="593"/>
      <c r="ASY1964" s="593"/>
      <c r="ASZ1964" s="593"/>
      <c r="ATA1964" s="593"/>
      <c r="ATB1964" s="593"/>
      <c r="ATC1964" s="593"/>
      <c r="ATD1964" s="593"/>
      <c r="ATE1964" s="593"/>
      <c r="ATF1964" s="593"/>
      <c r="ATG1964" s="593"/>
      <c r="ATH1964" s="593"/>
      <c r="ATI1964" s="593"/>
      <c r="ATJ1964" s="593"/>
      <c r="ATK1964" s="593"/>
      <c r="ATL1964" s="593"/>
      <c r="ATM1964" s="593"/>
      <c r="ATN1964" s="593"/>
      <c r="ATO1964" s="593"/>
      <c r="ATP1964" s="593"/>
      <c r="ATQ1964" s="593"/>
      <c r="ATR1964" s="593"/>
      <c r="ATS1964" s="593"/>
      <c r="ATT1964" s="593"/>
      <c r="ATU1964" s="593"/>
      <c r="ATV1964" s="593"/>
      <c r="ATW1964" s="593"/>
      <c r="ATX1964" s="593"/>
      <c r="ATY1964" s="593"/>
      <c r="ATZ1964" s="593"/>
      <c r="AUA1964" s="593"/>
      <c r="AUB1964" s="593"/>
      <c r="AUC1964" s="593"/>
      <c r="AUD1964" s="593"/>
      <c r="AUE1964" s="593"/>
      <c r="AUF1964" s="593"/>
      <c r="AUG1964" s="593"/>
      <c r="AUH1964" s="593"/>
      <c r="AUI1964" s="593"/>
      <c r="AUJ1964" s="593"/>
      <c r="AUK1964" s="593"/>
      <c r="AUL1964" s="593"/>
      <c r="AUM1964" s="593"/>
      <c r="AUN1964" s="593"/>
      <c r="AUO1964" s="593"/>
      <c r="AUP1964" s="593"/>
      <c r="AUQ1964" s="593"/>
      <c r="AUR1964" s="593"/>
      <c r="AUS1964" s="593"/>
      <c r="AUT1964" s="593"/>
      <c r="AUU1964" s="593"/>
      <c r="AUV1964" s="593"/>
      <c r="AUW1964" s="593"/>
      <c r="AUX1964" s="593"/>
      <c r="AUY1964" s="593"/>
      <c r="AUZ1964" s="593"/>
      <c r="AVA1964" s="593"/>
      <c r="AVB1964" s="593"/>
      <c r="AVC1964" s="593"/>
      <c r="AVD1964" s="593"/>
      <c r="AVE1964" s="593"/>
      <c r="AVF1964" s="593"/>
      <c r="AVG1964" s="593"/>
      <c r="AVH1964" s="593"/>
      <c r="AVI1964" s="593"/>
      <c r="AVJ1964" s="593"/>
      <c r="AVK1964" s="593"/>
    </row>
    <row r="1965" spans="1:1259">
      <c r="A1965" s="715"/>
      <c r="B1965" s="564"/>
      <c r="C1965" s="564"/>
      <c r="D1965" s="676" t="s">
        <v>1067</v>
      </c>
      <c r="E1965" s="524"/>
      <c r="F1965" s="676" t="s">
        <v>1152</v>
      </c>
      <c r="G1965" s="676">
        <v>2022</v>
      </c>
      <c r="H1965" s="665">
        <v>4</v>
      </c>
      <c r="I1965" s="687"/>
      <c r="J1965" s="666"/>
      <c r="K1965" s="676" t="s">
        <v>1638</v>
      </c>
      <c r="L1965" s="677" t="s">
        <v>1578</v>
      </c>
      <c r="M1965" s="677">
        <v>44468</v>
      </c>
      <c r="N1965" s="677" t="s">
        <v>1605</v>
      </c>
      <c r="O1965" s="677"/>
      <c r="P1965" s="666">
        <v>44658</v>
      </c>
      <c r="Q1965" s="666"/>
      <c r="R1965" s="666"/>
      <c r="S1965" s="665" t="s">
        <v>1580</v>
      </c>
      <c r="T1965" s="665">
        <v>60</v>
      </c>
      <c r="U1965" s="676" t="s">
        <v>1612</v>
      </c>
      <c r="V1965" s="665" t="s">
        <v>1591</v>
      </c>
      <c r="W1965" s="678">
        <v>400</v>
      </c>
      <c r="X1965" s="551">
        <v>6864</v>
      </c>
      <c r="Y1965" s="693">
        <v>2745600</v>
      </c>
      <c r="Z1965" s="667">
        <v>0.48</v>
      </c>
      <c r="AA1965" s="682">
        <f>Y1965*Z1965</f>
        <v>1317888</v>
      </c>
      <c r="AB1965" s="521"/>
      <c r="AC1965" s="668">
        <v>0</v>
      </c>
      <c r="AD1965" s="676"/>
      <c r="AE1965" s="684"/>
      <c r="AF1965" s="695">
        <f>AA1965+AD1965+AE1965</f>
        <v>1317888</v>
      </c>
      <c r="AG1965" s="665" t="s">
        <v>47</v>
      </c>
      <c r="AH1965" s="641"/>
      <c r="AI1965" s="676">
        <v>75</v>
      </c>
      <c r="AJ1965" s="676" t="s">
        <v>1592</v>
      </c>
      <c r="AK1965" s="676" t="s">
        <v>50</v>
      </c>
      <c r="AL1965" s="696">
        <v>94544</v>
      </c>
      <c r="AM1965" s="665" t="s">
        <v>52</v>
      </c>
      <c r="AN1965" s="676" t="s">
        <v>50</v>
      </c>
      <c r="AO1965" s="665"/>
      <c r="AP1965" s="676" t="s">
        <v>92</v>
      </c>
      <c r="AQ1965" s="676" t="s">
        <v>37</v>
      </c>
      <c r="AR1965" s="676"/>
      <c r="AS1965" s="523" t="s">
        <v>1077</v>
      </c>
      <c r="AT1965" s="523"/>
      <c r="AU1965" s="523"/>
      <c r="AV1965" s="674"/>
      <c r="AW1965" s="673" t="str">
        <f>U1965</f>
        <v>30390256H</v>
      </c>
      <c r="AX1965" s="673" cm="1">
        <f t="array" ref="AX1965">SUM(MID(0&amp;AW1965,LARGE(INDEX(ISNUMBER(--MID(AW1965,ROW($1:$8),1))*ROW($1:$8),),ROW($1:$8))+1,1)*10^ROW($1:$8)/10)</f>
        <v>30390256</v>
      </c>
      <c r="AY1965" s="673" t="str">
        <f>VLOOKUP($AX1965,'Item Master Data'!$A:$F,3,FALSE)</f>
        <v>T400H</v>
      </c>
      <c r="AZ1965" s="673">
        <f>VLOOKUP($AX1965,'Item Master Data'!$A:$F,6,FALSE)</f>
        <v>400</v>
      </c>
      <c r="BA1965" s="673">
        <f>X1965/BB1965</f>
        <v>264</v>
      </c>
      <c r="BB1965" s="673">
        <f>VLOOKUP(AX1965,'Item Master Data'!$A:$G,7,FALSE)</f>
        <v>26</v>
      </c>
      <c r="BC1965" s="673"/>
      <c r="BD1965" s="673">
        <f>W1965-AZ1965</f>
        <v>0</v>
      </c>
      <c r="BE1965" s="593"/>
      <c r="BF1965" s="593"/>
      <c r="BG1965" s="593"/>
      <c r="BH1965" s="593"/>
      <c r="BI1965" s="593"/>
      <c r="BJ1965" s="593"/>
      <c r="BK1965" s="593"/>
      <c r="BL1965" s="593"/>
      <c r="BM1965" s="593"/>
      <c r="BN1965" s="593"/>
      <c r="BO1965" s="593"/>
      <c r="BP1965" s="593"/>
      <c r="BQ1965" s="593"/>
      <c r="BR1965" s="593"/>
      <c r="BS1965" s="593"/>
      <c r="BT1965" s="593"/>
      <c r="BU1965" s="593"/>
      <c r="BV1965" s="593"/>
      <c r="BW1965" s="593"/>
      <c r="BX1965" s="593"/>
      <c r="BY1965" s="593"/>
      <c r="BZ1965" s="593"/>
      <c r="CA1965" s="593"/>
      <c r="CB1965" s="593"/>
      <c r="CC1965" s="593"/>
      <c r="CD1965" s="593"/>
      <c r="CE1965" s="593"/>
      <c r="CF1965" s="593"/>
      <c r="CG1965" s="593"/>
      <c r="CH1965" s="593"/>
      <c r="CI1965" s="593"/>
      <c r="CJ1965" s="593"/>
      <c r="CK1965" s="593"/>
      <c r="CL1965" s="593"/>
      <c r="CM1965" s="593"/>
      <c r="CN1965" s="593"/>
      <c r="CO1965" s="593"/>
      <c r="CP1965" s="593"/>
      <c r="CQ1965" s="593"/>
      <c r="CR1965" s="593"/>
      <c r="CS1965" s="593"/>
      <c r="CT1965" s="593"/>
      <c r="CU1965" s="593"/>
      <c r="CV1965" s="593"/>
      <c r="CW1965" s="593"/>
      <c r="CX1965" s="593"/>
      <c r="CY1965" s="593"/>
      <c r="CZ1965" s="593"/>
      <c r="DA1965" s="593"/>
      <c r="DB1965" s="593"/>
      <c r="DC1965" s="593"/>
      <c r="DD1965" s="593"/>
      <c r="DE1965" s="593"/>
      <c r="DF1965" s="593"/>
      <c r="DG1965" s="593"/>
      <c r="DH1965" s="593"/>
      <c r="DI1965" s="593"/>
      <c r="DJ1965" s="593"/>
      <c r="DK1965" s="593"/>
      <c r="DL1965" s="593"/>
      <c r="DM1965" s="593"/>
      <c r="DN1965" s="593"/>
      <c r="DO1965" s="593"/>
      <c r="DP1965" s="593"/>
      <c r="DQ1965" s="593"/>
      <c r="DR1965" s="593"/>
      <c r="DS1965" s="593"/>
      <c r="DT1965" s="593"/>
      <c r="DU1965" s="593"/>
      <c r="DV1965" s="593"/>
      <c r="DW1965" s="593"/>
      <c r="DX1965" s="593"/>
      <c r="DY1965" s="593"/>
      <c r="DZ1965" s="593"/>
      <c r="EA1965" s="593"/>
      <c r="EB1965" s="593"/>
      <c r="EC1965" s="593"/>
      <c r="ED1965" s="593"/>
      <c r="EE1965" s="593"/>
      <c r="EF1965" s="593"/>
      <c r="EG1965" s="593"/>
      <c r="EH1965" s="593"/>
      <c r="EI1965" s="593"/>
      <c r="EJ1965" s="593"/>
      <c r="EK1965" s="593"/>
      <c r="EL1965" s="593"/>
      <c r="EM1965" s="593"/>
      <c r="EN1965" s="593"/>
      <c r="EO1965" s="593"/>
      <c r="EP1965" s="593"/>
      <c r="EQ1965" s="593"/>
      <c r="ER1965" s="593"/>
      <c r="ES1965" s="593"/>
      <c r="ET1965" s="593"/>
      <c r="EU1965" s="593"/>
      <c r="EV1965" s="593"/>
      <c r="EW1965" s="593"/>
      <c r="EX1965" s="593"/>
      <c r="EY1965" s="593"/>
      <c r="EZ1965" s="593"/>
      <c r="FA1965" s="593"/>
      <c r="FB1965" s="593"/>
      <c r="FC1965" s="593"/>
      <c r="FD1965" s="593"/>
      <c r="FE1965" s="593"/>
      <c r="FF1965" s="593"/>
      <c r="FG1965" s="593"/>
      <c r="FH1965" s="593"/>
      <c r="FI1965" s="593"/>
      <c r="FJ1965" s="593"/>
      <c r="FK1965" s="593"/>
      <c r="FL1965" s="593"/>
      <c r="FM1965" s="593"/>
      <c r="FN1965" s="593"/>
      <c r="FO1965" s="593"/>
      <c r="FP1965" s="593"/>
      <c r="FQ1965" s="593"/>
      <c r="FR1965" s="593"/>
      <c r="FS1965" s="593"/>
      <c r="FT1965" s="593"/>
      <c r="FU1965" s="593"/>
      <c r="FV1965" s="593"/>
      <c r="FW1965" s="593"/>
      <c r="FX1965" s="593"/>
      <c r="FY1965" s="593"/>
      <c r="FZ1965" s="593"/>
      <c r="GA1965" s="593"/>
      <c r="GB1965" s="593"/>
      <c r="GC1965" s="593"/>
      <c r="GD1965" s="593"/>
      <c r="GE1965" s="593"/>
      <c r="GF1965" s="593"/>
      <c r="GG1965" s="593"/>
      <c r="GH1965" s="593"/>
      <c r="GI1965" s="593"/>
      <c r="GJ1965" s="593"/>
      <c r="GK1965" s="593"/>
      <c r="GL1965" s="593"/>
      <c r="GM1965" s="593"/>
      <c r="GN1965" s="593"/>
      <c r="GO1965" s="593"/>
      <c r="GP1965" s="593"/>
      <c r="GQ1965" s="593"/>
      <c r="GR1965" s="593"/>
      <c r="GS1965" s="593"/>
      <c r="GT1965" s="593"/>
      <c r="GU1965" s="593"/>
      <c r="GV1965" s="593"/>
      <c r="GW1965" s="593"/>
      <c r="GX1965" s="593"/>
      <c r="GY1965" s="593"/>
      <c r="GZ1965" s="593"/>
      <c r="HA1965" s="593"/>
      <c r="HB1965" s="593"/>
      <c r="HC1965" s="593"/>
      <c r="HD1965" s="593"/>
      <c r="HE1965" s="593"/>
      <c r="HF1965" s="593"/>
      <c r="HG1965" s="593"/>
      <c r="HH1965" s="593"/>
      <c r="HI1965" s="593"/>
      <c r="HJ1965" s="593"/>
      <c r="HK1965" s="593"/>
      <c r="HL1965" s="593"/>
      <c r="HM1965" s="593"/>
      <c r="HN1965" s="593"/>
      <c r="HO1965" s="593"/>
      <c r="HP1965" s="593"/>
      <c r="HQ1965" s="593"/>
      <c r="HR1965" s="593"/>
      <c r="HS1965" s="593"/>
      <c r="HT1965" s="593"/>
      <c r="HU1965" s="593"/>
      <c r="HV1965" s="593"/>
      <c r="HW1965" s="593"/>
      <c r="HX1965" s="593"/>
      <c r="HY1965" s="593"/>
      <c r="HZ1965" s="593"/>
      <c r="IA1965" s="593"/>
      <c r="IB1965" s="593"/>
      <c r="IC1965" s="593"/>
      <c r="ID1965" s="593"/>
      <c r="IE1965" s="593"/>
      <c r="IF1965" s="593"/>
      <c r="IG1965" s="593"/>
      <c r="IH1965" s="593"/>
      <c r="II1965" s="593"/>
      <c r="IJ1965" s="593"/>
      <c r="IK1965" s="593"/>
      <c r="IL1965" s="593"/>
      <c r="IM1965" s="593"/>
      <c r="IN1965" s="593"/>
      <c r="IO1965" s="593"/>
      <c r="IP1965" s="593"/>
      <c r="IQ1965" s="593"/>
      <c r="IR1965" s="593"/>
      <c r="IS1965" s="593"/>
      <c r="IT1965" s="593"/>
      <c r="IU1965" s="593"/>
      <c r="IV1965" s="593"/>
      <c r="IW1965" s="593"/>
      <c r="IX1965" s="593"/>
      <c r="IY1965" s="593"/>
      <c r="IZ1965" s="593"/>
      <c r="JA1965" s="593"/>
      <c r="JB1965" s="593"/>
      <c r="JC1965" s="593"/>
      <c r="JD1965" s="593"/>
      <c r="JE1965" s="593"/>
      <c r="JF1965" s="593"/>
      <c r="JG1965" s="593"/>
      <c r="JH1965" s="593"/>
      <c r="JI1965" s="593"/>
      <c r="JJ1965" s="593"/>
      <c r="JK1965" s="593"/>
      <c r="JL1965" s="593"/>
      <c r="JM1965" s="593"/>
      <c r="JN1965" s="593"/>
      <c r="JO1965" s="593"/>
      <c r="JP1965" s="593"/>
      <c r="JQ1965" s="593"/>
      <c r="JR1965" s="593"/>
      <c r="JS1965" s="593"/>
      <c r="JT1965" s="593"/>
      <c r="JU1965" s="593"/>
      <c r="JV1965" s="593"/>
      <c r="JW1965" s="593"/>
      <c r="JX1965" s="593"/>
      <c r="JY1965" s="593"/>
      <c r="JZ1965" s="593"/>
      <c r="KA1965" s="593"/>
      <c r="KB1965" s="593"/>
      <c r="KC1965" s="593"/>
      <c r="KD1965" s="593"/>
      <c r="KE1965" s="593"/>
      <c r="KF1965" s="593"/>
      <c r="KG1965" s="593"/>
      <c r="KH1965" s="593"/>
      <c r="KI1965" s="593"/>
      <c r="KJ1965" s="593"/>
      <c r="KK1965" s="593"/>
      <c r="KL1965" s="593"/>
      <c r="KM1965" s="593"/>
      <c r="KN1965" s="593"/>
      <c r="KO1965" s="593"/>
      <c r="KP1965" s="593"/>
      <c r="KQ1965" s="593"/>
      <c r="KR1965" s="593"/>
      <c r="KS1965" s="593"/>
      <c r="KT1965" s="593"/>
      <c r="KU1965" s="593"/>
      <c r="KV1965" s="593"/>
      <c r="KW1965" s="593"/>
      <c r="KX1965" s="593"/>
      <c r="KY1965" s="593"/>
      <c r="KZ1965" s="593"/>
      <c r="LA1965" s="593"/>
      <c r="LB1965" s="593"/>
      <c r="LC1965" s="593"/>
      <c r="LD1965" s="593"/>
      <c r="LE1965" s="593"/>
      <c r="LF1965" s="593"/>
      <c r="LG1965" s="593"/>
      <c r="LH1965" s="593"/>
      <c r="LI1965" s="593"/>
      <c r="LJ1965" s="593"/>
      <c r="LK1965" s="593"/>
      <c r="LL1965" s="593"/>
      <c r="LM1965" s="593"/>
      <c r="LN1965" s="593"/>
      <c r="LO1965" s="593"/>
      <c r="LP1965" s="593"/>
      <c r="LQ1965" s="593"/>
      <c r="LR1965" s="593"/>
      <c r="LS1965" s="593"/>
      <c r="LT1965" s="593"/>
      <c r="LU1965" s="593"/>
      <c r="LV1965" s="593"/>
      <c r="LW1965" s="593"/>
      <c r="LX1965" s="593"/>
      <c r="LY1965" s="593"/>
      <c r="LZ1965" s="593"/>
      <c r="MA1965" s="593"/>
      <c r="MB1965" s="593"/>
      <c r="MC1965" s="593"/>
      <c r="MD1965" s="593"/>
      <c r="ME1965" s="593"/>
      <c r="MF1965" s="593"/>
      <c r="MG1965" s="593"/>
      <c r="MH1965" s="593"/>
      <c r="MI1965" s="593"/>
      <c r="MJ1965" s="593"/>
      <c r="MK1965" s="593"/>
      <c r="ML1965" s="593"/>
      <c r="MM1965" s="593"/>
      <c r="MN1965" s="593"/>
      <c r="MO1965" s="593"/>
      <c r="MP1965" s="593"/>
      <c r="MQ1965" s="593"/>
      <c r="MR1965" s="593"/>
      <c r="MS1965" s="593"/>
      <c r="MT1965" s="593"/>
      <c r="MU1965" s="593"/>
      <c r="MV1965" s="593"/>
      <c r="MW1965" s="593"/>
      <c r="MX1965" s="593"/>
      <c r="MY1965" s="593"/>
      <c r="MZ1965" s="593"/>
      <c r="NA1965" s="593"/>
      <c r="NB1965" s="593"/>
      <c r="NC1965" s="593"/>
      <c r="ND1965" s="593"/>
      <c r="NE1965" s="593"/>
      <c r="NF1965" s="593"/>
      <c r="NG1965" s="593"/>
      <c r="NH1965" s="593"/>
      <c r="NI1965" s="593"/>
      <c r="NJ1965" s="593"/>
      <c r="NK1965" s="593"/>
      <c r="NL1965" s="593"/>
      <c r="NM1965" s="593"/>
      <c r="NN1965" s="593"/>
      <c r="NO1965" s="593"/>
      <c r="NP1965" s="593"/>
      <c r="NQ1965" s="593"/>
      <c r="NR1965" s="593"/>
      <c r="NS1965" s="593"/>
      <c r="NT1965" s="593"/>
      <c r="NU1965" s="593"/>
      <c r="NV1965" s="593"/>
      <c r="NW1965" s="593"/>
      <c r="NX1965" s="593"/>
      <c r="NY1965" s="593"/>
      <c r="NZ1965" s="593"/>
      <c r="OA1965" s="593"/>
      <c r="OB1965" s="593"/>
      <c r="OC1965" s="593"/>
      <c r="OD1965" s="593"/>
      <c r="OE1965" s="593"/>
      <c r="OF1965" s="593"/>
      <c r="OG1965" s="593"/>
      <c r="OH1965" s="593"/>
      <c r="OI1965" s="593"/>
      <c r="OJ1965" s="593"/>
      <c r="OK1965" s="593"/>
      <c r="OL1965" s="593"/>
      <c r="OM1965" s="593"/>
      <c r="ON1965" s="593"/>
      <c r="OO1965" s="593"/>
      <c r="OP1965" s="593"/>
      <c r="OQ1965" s="593"/>
      <c r="OR1965" s="593"/>
      <c r="OS1965" s="593"/>
      <c r="OT1965" s="593"/>
      <c r="OU1965" s="593"/>
      <c r="OV1965" s="593"/>
      <c r="OW1965" s="593"/>
      <c r="OX1965" s="593"/>
      <c r="OY1965" s="593"/>
      <c r="OZ1965" s="593"/>
      <c r="PA1965" s="593"/>
      <c r="PB1965" s="593"/>
      <c r="PC1965" s="593"/>
      <c r="PD1965" s="593"/>
      <c r="PE1965" s="593"/>
      <c r="PF1965" s="593"/>
      <c r="PG1965" s="593"/>
      <c r="PH1965" s="593"/>
      <c r="PI1965" s="593"/>
      <c r="PJ1965" s="593"/>
      <c r="PK1965" s="593"/>
      <c r="PL1965" s="593"/>
      <c r="PM1965" s="593"/>
      <c r="PN1965" s="593"/>
      <c r="PO1965" s="593"/>
      <c r="PP1965" s="593"/>
      <c r="PQ1965" s="593"/>
      <c r="PR1965" s="593"/>
      <c r="PS1965" s="593"/>
      <c r="PT1965" s="593"/>
      <c r="PU1965" s="593"/>
      <c r="PV1965" s="593"/>
      <c r="PW1965" s="593"/>
      <c r="PX1965" s="593"/>
      <c r="PY1965" s="593"/>
      <c r="PZ1965" s="593"/>
      <c r="QA1965" s="593"/>
      <c r="QB1965" s="593"/>
      <c r="QC1965" s="593"/>
      <c r="QD1965" s="593"/>
      <c r="QE1965" s="593"/>
      <c r="QF1965" s="593"/>
      <c r="QG1965" s="593"/>
      <c r="QH1965" s="593"/>
      <c r="QI1965" s="593"/>
      <c r="QJ1965" s="593"/>
      <c r="QK1965" s="593"/>
      <c r="QL1965" s="593"/>
      <c r="QM1965" s="593"/>
      <c r="QN1965" s="593"/>
      <c r="QO1965" s="593"/>
      <c r="QP1965" s="593"/>
      <c r="QQ1965" s="593"/>
      <c r="QR1965" s="593"/>
      <c r="QS1965" s="593"/>
      <c r="QT1965" s="593"/>
      <c r="QU1965" s="593"/>
      <c r="QV1965" s="593"/>
      <c r="QW1965" s="593"/>
      <c r="QX1965" s="593"/>
      <c r="QY1965" s="593"/>
      <c r="QZ1965" s="593"/>
      <c r="RA1965" s="593"/>
      <c r="RB1965" s="593"/>
      <c r="RC1965" s="593"/>
      <c r="RD1965" s="593"/>
      <c r="RE1965" s="593"/>
      <c r="RF1965" s="593"/>
      <c r="RG1965" s="593"/>
      <c r="RH1965" s="593"/>
      <c r="RI1965" s="593"/>
      <c r="RJ1965" s="593"/>
      <c r="RK1965" s="593"/>
      <c r="RL1965" s="593"/>
      <c r="RM1965" s="593"/>
      <c r="RN1965" s="593"/>
      <c r="RO1965" s="593"/>
      <c r="RP1965" s="593"/>
      <c r="RQ1965" s="593"/>
      <c r="RR1965" s="593"/>
      <c r="RS1965" s="593"/>
      <c r="RT1965" s="593"/>
      <c r="RU1965" s="593"/>
      <c r="RV1965" s="593"/>
      <c r="RW1965" s="593"/>
      <c r="RX1965" s="593"/>
      <c r="RY1965" s="593"/>
      <c r="RZ1965" s="593"/>
      <c r="SA1965" s="593"/>
      <c r="SB1965" s="593"/>
      <c r="SC1965" s="593"/>
      <c r="SD1965" s="593"/>
      <c r="SE1965" s="593"/>
      <c r="SF1965" s="593"/>
      <c r="SG1965" s="593"/>
      <c r="SH1965" s="593"/>
      <c r="SI1965" s="593"/>
      <c r="SJ1965" s="593"/>
      <c r="SK1965" s="593"/>
      <c r="SL1965" s="593"/>
      <c r="SM1965" s="593"/>
      <c r="SN1965" s="593"/>
      <c r="SO1965" s="593"/>
      <c r="SP1965" s="593"/>
      <c r="SQ1965" s="593"/>
      <c r="SR1965" s="593"/>
      <c r="SS1965" s="593"/>
      <c r="ST1965" s="593"/>
      <c r="SU1965" s="593"/>
      <c r="SV1965" s="593"/>
      <c r="SW1965" s="593"/>
      <c r="SX1965" s="593"/>
      <c r="SY1965" s="593"/>
      <c r="SZ1965" s="593"/>
      <c r="TA1965" s="593"/>
      <c r="TB1965" s="593"/>
      <c r="TC1965" s="593"/>
      <c r="TD1965" s="593"/>
      <c r="TE1965" s="593"/>
      <c r="TF1965" s="593"/>
      <c r="TG1965" s="593"/>
      <c r="TH1965" s="593"/>
      <c r="TI1965" s="593"/>
      <c r="TJ1965" s="593"/>
      <c r="TK1965" s="593"/>
      <c r="TL1965" s="593"/>
      <c r="TM1965" s="593"/>
      <c r="TN1965" s="593"/>
      <c r="TO1965" s="593"/>
      <c r="TP1965" s="593"/>
      <c r="TQ1965" s="593"/>
      <c r="TR1965" s="593"/>
      <c r="TS1965" s="593"/>
      <c r="TT1965" s="593"/>
      <c r="TU1965" s="593"/>
      <c r="TV1965" s="593"/>
      <c r="TW1965" s="593"/>
      <c r="TX1965" s="593"/>
      <c r="TY1965" s="593"/>
      <c r="TZ1965" s="593"/>
      <c r="UA1965" s="593"/>
      <c r="UB1965" s="593"/>
      <c r="UC1965" s="593"/>
      <c r="UD1965" s="593"/>
      <c r="UE1965" s="593"/>
      <c r="UF1965" s="593"/>
      <c r="UG1965" s="593"/>
      <c r="UH1965" s="593"/>
      <c r="UI1965" s="593"/>
      <c r="UJ1965" s="593"/>
      <c r="UK1965" s="593"/>
      <c r="UL1965" s="593"/>
      <c r="UM1965" s="593"/>
      <c r="UN1965" s="593"/>
      <c r="UO1965" s="593"/>
      <c r="UP1965" s="593"/>
      <c r="UQ1965" s="593"/>
      <c r="UR1965" s="593"/>
      <c r="US1965" s="593"/>
      <c r="UT1965" s="593"/>
      <c r="UU1965" s="593"/>
      <c r="UV1965" s="593"/>
      <c r="UW1965" s="593"/>
      <c r="UX1965" s="593"/>
      <c r="UY1965" s="593"/>
      <c r="UZ1965" s="593"/>
      <c r="VA1965" s="593"/>
      <c r="VB1965" s="593"/>
      <c r="VC1965" s="593"/>
      <c r="VD1965" s="593"/>
      <c r="VE1965" s="593"/>
      <c r="VF1965" s="593"/>
      <c r="VG1965" s="593"/>
      <c r="VH1965" s="593"/>
      <c r="VI1965" s="593"/>
      <c r="VJ1965" s="593"/>
      <c r="VK1965" s="593"/>
      <c r="VL1965" s="593"/>
      <c r="VM1965" s="593"/>
      <c r="VN1965" s="593"/>
      <c r="VO1965" s="593"/>
      <c r="VP1965" s="593"/>
      <c r="VQ1965" s="593"/>
      <c r="VR1965" s="593"/>
      <c r="VS1965" s="593"/>
      <c r="VT1965" s="593"/>
      <c r="VU1965" s="593"/>
      <c r="VV1965" s="593"/>
      <c r="VW1965" s="593"/>
      <c r="VX1965" s="593"/>
      <c r="VY1965" s="593"/>
      <c r="VZ1965" s="593"/>
      <c r="WA1965" s="593"/>
      <c r="WB1965" s="593"/>
      <c r="WC1965" s="593"/>
      <c r="WD1965" s="593"/>
      <c r="WE1965" s="593"/>
      <c r="WF1965" s="593"/>
      <c r="WG1965" s="593"/>
      <c r="WH1965" s="593"/>
      <c r="WI1965" s="593"/>
      <c r="WJ1965" s="593"/>
      <c r="WK1965" s="593"/>
      <c r="WL1965" s="593"/>
      <c r="WM1965" s="593"/>
      <c r="WN1965" s="593"/>
      <c r="WO1965" s="593"/>
      <c r="WP1965" s="593"/>
      <c r="WQ1965" s="593"/>
      <c r="WR1965" s="593"/>
      <c r="WS1965" s="593"/>
      <c r="WT1965" s="593"/>
      <c r="WU1965" s="593"/>
      <c r="WV1965" s="593"/>
      <c r="WW1965" s="593"/>
      <c r="WX1965" s="593"/>
      <c r="WY1965" s="593"/>
      <c r="WZ1965" s="593"/>
      <c r="XA1965" s="593"/>
      <c r="XB1965" s="593"/>
      <c r="XC1965" s="593"/>
      <c r="XD1965" s="593"/>
      <c r="XE1965" s="593"/>
      <c r="XF1965" s="593"/>
      <c r="XG1965" s="593"/>
      <c r="XH1965" s="593"/>
      <c r="XI1965" s="593"/>
      <c r="XJ1965" s="593"/>
      <c r="XK1965" s="593"/>
      <c r="XL1965" s="593"/>
      <c r="XM1965" s="593"/>
      <c r="XN1965" s="593"/>
      <c r="XO1965" s="593"/>
      <c r="XP1965" s="593"/>
      <c r="XQ1965" s="593"/>
      <c r="XR1965" s="593"/>
      <c r="XS1965" s="593"/>
      <c r="XT1965" s="593"/>
      <c r="XU1965" s="593"/>
      <c r="XV1965" s="593"/>
      <c r="XW1965" s="593"/>
      <c r="XX1965" s="593"/>
      <c r="XY1965" s="593"/>
      <c r="XZ1965" s="593"/>
      <c r="YA1965" s="593"/>
      <c r="YB1965" s="593"/>
      <c r="YC1965" s="593"/>
      <c r="YD1965" s="593"/>
      <c r="YE1965" s="593"/>
      <c r="YF1965" s="593"/>
      <c r="YG1965" s="593"/>
      <c r="YH1965" s="593"/>
      <c r="YI1965" s="593"/>
      <c r="YJ1965" s="593"/>
      <c r="YK1965" s="593"/>
      <c r="YL1965" s="593"/>
      <c r="YM1965" s="593"/>
      <c r="YN1965" s="593"/>
      <c r="YO1965" s="593"/>
      <c r="YP1965" s="593"/>
      <c r="YQ1965" s="593"/>
      <c r="YR1965" s="593"/>
      <c r="YS1965" s="593"/>
      <c r="YT1965" s="593"/>
      <c r="YU1965" s="593"/>
      <c r="YV1965" s="593"/>
      <c r="YW1965" s="593"/>
      <c r="YX1965" s="593"/>
      <c r="YY1965" s="593"/>
      <c r="YZ1965" s="593"/>
      <c r="ZA1965" s="593"/>
      <c r="ZB1965" s="593"/>
      <c r="ZC1965" s="593"/>
      <c r="ZD1965" s="593"/>
      <c r="ZE1965" s="593"/>
      <c r="ZF1965" s="593"/>
      <c r="ZG1965" s="593"/>
      <c r="ZH1965" s="593"/>
      <c r="ZI1965" s="593"/>
      <c r="ZJ1965" s="593"/>
      <c r="ZK1965" s="593"/>
      <c r="ZL1965" s="593"/>
      <c r="ZM1965" s="593"/>
      <c r="ZN1965" s="593"/>
      <c r="ZO1965" s="593"/>
      <c r="ZP1965" s="593"/>
      <c r="ZQ1965" s="593"/>
      <c r="ZR1965" s="593"/>
      <c r="ZS1965" s="593"/>
      <c r="ZT1965" s="593"/>
      <c r="ZU1965" s="593"/>
      <c r="ZV1965" s="593"/>
      <c r="ZW1965" s="593"/>
      <c r="ZX1965" s="593"/>
      <c r="ZY1965" s="593"/>
      <c r="ZZ1965" s="593"/>
      <c r="AAA1965" s="593"/>
      <c r="AAB1965" s="593"/>
      <c r="AAC1965" s="593"/>
      <c r="AAD1965" s="593"/>
      <c r="AAE1965" s="593"/>
      <c r="AAF1965" s="593"/>
      <c r="AAG1965" s="593"/>
      <c r="AAH1965" s="593"/>
      <c r="AAI1965" s="593"/>
      <c r="AAJ1965" s="593"/>
      <c r="AAK1965" s="593"/>
      <c r="AAL1965" s="593"/>
      <c r="AAM1965" s="593"/>
      <c r="AAN1965" s="593"/>
      <c r="AAO1965" s="593"/>
      <c r="AAP1965" s="593"/>
      <c r="AAQ1965" s="593"/>
      <c r="AAR1965" s="593"/>
      <c r="AAS1965" s="593"/>
      <c r="AAT1965" s="593"/>
      <c r="AAU1965" s="593"/>
      <c r="AAV1965" s="593"/>
      <c r="AAW1965" s="593"/>
      <c r="AAX1965" s="593"/>
      <c r="AAY1965" s="593"/>
      <c r="AAZ1965" s="593"/>
      <c r="ABA1965" s="593"/>
      <c r="ABB1965" s="593"/>
      <c r="ABC1965" s="593"/>
      <c r="ABD1965" s="593"/>
      <c r="ABE1965" s="593"/>
      <c r="ABF1965" s="593"/>
      <c r="ABG1965" s="593"/>
      <c r="ABH1965" s="593"/>
      <c r="ABI1965" s="593"/>
      <c r="ABJ1965" s="593"/>
      <c r="ABK1965" s="593"/>
      <c r="ABL1965" s="593"/>
      <c r="ABM1965" s="593"/>
      <c r="ABN1965" s="593"/>
      <c r="ABO1965" s="593"/>
      <c r="ABP1965" s="593"/>
      <c r="ABQ1965" s="593"/>
      <c r="ABR1965" s="593"/>
      <c r="ABS1965" s="593"/>
      <c r="ABT1965" s="593"/>
      <c r="ABU1965" s="593"/>
      <c r="ABV1965" s="593"/>
      <c r="ABW1965" s="593"/>
      <c r="ABX1965" s="593"/>
      <c r="ABY1965" s="593"/>
      <c r="ABZ1965" s="593"/>
      <c r="ACA1965" s="593"/>
      <c r="ACB1965" s="593"/>
      <c r="ACC1965" s="593"/>
      <c r="ACD1965" s="593"/>
      <c r="ACE1965" s="593"/>
      <c r="ACF1965" s="593"/>
      <c r="ACG1965" s="593"/>
      <c r="ACH1965" s="593"/>
      <c r="ACI1965" s="593"/>
      <c r="ACJ1965" s="593"/>
      <c r="ACK1965" s="593"/>
      <c r="ACL1965" s="593"/>
      <c r="ACM1965" s="593"/>
      <c r="ACN1965" s="593"/>
      <c r="ACO1965" s="593"/>
      <c r="ACP1965" s="593"/>
      <c r="ACQ1965" s="593"/>
      <c r="ACR1965" s="593"/>
      <c r="ACS1965" s="593"/>
      <c r="ACT1965" s="593"/>
      <c r="ACU1965" s="593"/>
      <c r="ACV1965" s="593"/>
      <c r="ACW1965" s="593"/>
      <c r="ACX1965" s="593"/>
      <c r="ACY1965" s="593"/>
      <c r="ACZ1965" s="593"/>
      <c r="ADA1965" s="593"/>
      <c r="ADB1965" s="593"/>
      <c r="ADC1965" s="593"/>
      <c r="ADD1965" s="593"/>
      <c r="ADE1965" s="593"/>
      <c r="ADF1965" s="593"/>
      <c r="ADG1965" s="593"/>
      <c r="ADH1965" s="593"/>
      <c r="ADI1965" s="593"/>
      <c r="ADJ1965" s="593"/>
      <c r="ADK1965" s="593"/>
      <c r="ADL1965" s="593"/>
      <c r="ADM1965" s="593"/>
      <c r="ADN1965" s="593"/>
      <c r="ADO1965" s="593"/>
      <c r="ADP1965" s="593"/>
      <c r="ADQ1965" s="593"/>
      <c r="ADR1965" s="593"/>
      <c r="ADS1965" s="593"/>
      <c r="ADT1965" s="593"/>
      <c r="ADU1965" s="593"/>
      <c r="ADV1965" s="593"/>
      <c r="ADW1965" s="593"/>
      <c r="ADX1965" s="593"/>
      <c r="ADY1965" s="593"/>
      <c r="ADZ1965" s="593"/>
      <c r="AEA1965" s="593"/>
      <c r="AEB1965" s="593"/>
      <c r="AEC1965" s="593"/>
      <c r="AED1965" s="593"/>
      <c r="AEE1965" s="593"/>
      <c r="AEF1965" s="593"/>
      <c r="AEG1965" s="593"/>
      <c r="AEH1965" s="593"/>
      <c r="AEI1965" s="593"/>
      <c r="AEJ1965" s="593"/>
      <c r="AEK1965" s="593"/>
      <c r="AEL1965" s="593"/>
      <c r="AEM1965" s="593"/>
      <c r="AEN1965" s="593"/>
      <c r="AEO1965" s="593"/>
      <c r="AEP1965" s="593"/>
      <c r="AEQ1965" s="593"/>
      <c r="AER1965" s="593"/>
      <c r="AES1965" s="593"/>
      <c r="AET1965" s="593"/>
      <c r="AEU1965" s="593"/>
      <c r="AEV1965" s="593"/>
      <c r="AEW1965" s="593"/>
      <c r="AEX1965" s="593"/>
      <c r="AEY1965" s="593"/>
      <c r="AEZ1965" s="593"/>
      <c r="AFA1965" s="593"/>
      <c r="AFB1965" s="593"/>
      <c r="AFC1965" s="593"/>
      <c r="AFD1965" s="593"/>
      <c r="AFE1965" s="593"/>
      <c r="AFF1965" s="593"/>
      <c r="AFG1965" s="593"/>
      <c r="AFH1965" s="593"/>
      <c r="AFI1965" s="593"/>
      <c r="AFJ1965" s="593"/>
      <c r="AFK1965" s="593"/>
      <c r="AFL1965" s="593"/>
      <c r="AFM1965" s="593"/>
      <c r="AFN1965" s="593"/>
      <c r="AFO1965" s="593"/>
      <c r="AFP1965" s="593"/>
      <c r="AFQ1965" s="593"/>
      <c r="AFR1965" s="593"/>
      <c r="AFS1965" s="593"/>
      <c r="AFT1965" s="593"/>
      <c r="AFU1965" s="593"/>
      <c r="AFV1965" s="593"/>
      <c r="AFW1965" s="593"/>
      <c r="AFX1965" s="593"/>
      <c r="AFY1965" s="593"/>
      <c r="AFZ1965" s="593"/>
      <c r="AGA1965" s="593"/>
      <c r="AGB1965" s="593"/>
      <c r="AGC1965" s="593"/>
      <c r="AGD1965" s="593"/>
      <c r="AGE1965" s="593"/>
      <c r="AGF1965" s="593"/>
      <c r="AGG1965" s="593"/>
      <c r="AGH1965" s="593"/>
      <c r="AGI1965" s="593"/>
      <c r="AGJ1965" s="593"/>
      <c r="AGK1965" s="593"/>
      <c r="AGL1965" s="593"/>
      <c r="AGM1965" s="593"/>
      <c r="AGN1965" s="593"/>
      <c r="AGO1965" s="593"/>
      <c r="AGP1965" s="593"/>
      <c r="AGQ1965" s="593"/>
      <c r="AGR1965" s="593"/>
      <c r="AGS1965" s="593"/>
      <c r="AGT1965" s="593"/>
      <c r="AGU1965" s="593"/>
      <c r="AGV1965" s="593"/>
      <c r="AGW1965" s="593"/>
      <c r="AGX1965" s="593"/>
      <c r="AGY1965" s="593"/>
      <c r="AGZ1965" s="593"/>
      <c r="AHA1965" s="593"/>
      <c r="AHB1965" s="593"/>
      <c r="AHC1965" s="593"/>
      <c r="AHD1965" s="593"/>
      <c r="AHE1965" s="593"/>
      <c r="AHF1965" s="593"/>
      <c r="AHG1965" s="593"/>
      <c r="AHH1965" s="593"/>
      <c r="AHI1965" s="593"/>
      <c r="AHJ1965" s="593"/>
      <c r="AHK1965" s="593"/>
      <c r="AHL1965" s="593"/>
      <c r="AHM1965" s="593"/>
      <c r="AHN1965" s="593"/>
      <c r="AHO1965" s="593"/>
      <c r="AHP1965" s="593"/>
      <c r="AHQ1965" s="593"/>
      <c r="AHR1965" s="593"/>
      <c r="AHS1965" s="593"/>
      <c r="AHT1965" s="593"/>
      <c r="AHU1965" s="593"/>
      <c r="AHV1965" s="593"/>
      <c r="AHW1965" s="593"/>
      <c r="AHX1965" s="593"/>
      <c r="AHY1965" s="593"/>
      <c r="AHZ1965" s="593"/>
      <c r="AIA1965" s="593"/>
      <c r="AIB1965" s="593"/>
      <c r="AIC1965" s="593"/>
      <c r="AID1965" s="593"/>
      <c r="AIE1965" s="593"/>
      <c r="AIF1965" s="593"/>
      <c r="AIG1965" s="593"/>
      <c r="AIH1965" s="593"/>
      <c r="AII1965" s="593"/>
      <c r="AIJ1965" s="593"/>
      <c r="AIK1965" s="593"/>
      <c r="AIL1965" s="593"/>
      <c r="AIM1965" s="593"/>
      <c r="AIN1965" s="593"/>
      <c r="AIO1965" s="593"/>
      <c r="AIP1965" s="593"/>
      <c r="AIQ1965" s="593"/>
      <c r="AIR1965" s="593"/>
      <c r="AIS1965" s="593"/>
      <c r="AIT1965" s="593"/>
      <c r="AIU1965" s="593"/>
      <c r="AIV1965" s="593"/>
      <c r="AIW1965" s="593"/>
      <c r="AIX1965" s="593"/>
      <c r="AIY1965" s="593"/>
      <c r="AIZ1965" s="593"/>
      <c r="AJA1965" s="593"/>
      <c r="AJB1965" s="593"/>
      <c r="AJC1965" s="593"/>
      <c r="AJD1965" s="593"/>
      <c r="AJE1965" s="593"/>
      <c r="AJF1965" s="593"/>
      <c r="AJG1965" s="593"/>
      <c r="AJH1965" s="593"/>
      <c r="AJI1965" s="593"/>
      <c r="AJJ1965" s="593"/>
      <c r="AJK1965" s="593"/>
      <c r="AJL1965" s="593"/>
      <c r="AJM1965" s="593"/>
      <c r="AJN1965" s="593"/>
      <c r="AJO1965" s="593"/>
      <c r="AJP1965" s="593"/>
      <c r="AJQ1965" s="593"/>
      <c r="AJR1965" s="593"/>
      <c r="AJS1965" s="593"/>
      <c r="AJT1965" s="593"/>
      <c r="AJU1965" s="593"/>
      <c r="AJV1965" s="593"/>
      <c r="AJW1965" s="593"/>
      <c r="AJX1965" s="593"/>
      <c r="AJY1965" s="593"/>
      <c r="AJZ1965" s="593"/>
      <c r="AKA1965" s="593"/>
      <c r="AKB1965" s="593"/>
      <c r="AKC1965" s="593"/>
      <c r="AKD1965" s="593"/>
      <c r="AKE1965" s="593"/>
      <c r="AKF1965" s="593"/>
      <c r="AKG1965" s="593"/>
      <c r="AKH1965" s="593"/>
      <c r="AKI1965" s="593"/>
      <c r="AKJ1965" s="593"/>
      <c r="AKK1965" s="593"/>
      <c r="AKL1965" s="593"/>
      <c r="AKM1965" s="593"/>
      <c r="AKN1965" s="593"/>
      <c r="AKO1965" s="593"/>
      <c r="AKP1965" s="593"/>
      <c r="AKQ1965" s="593"/>
      <c r="AKR1965" s="593"/>
      <c r="AKS1965" s="593"/>
      <c r="AKT1965" s="593"/>
      <c r="AKU1965" s="593"/>
      <c r="AKV1965" s="593"/>
      <c r="AKW1965" s="593"/>
      <c r="AKX1965" s="593"/>
      <c r="AKY1965" s="593"/>
      <c r="AKZ1965" s="593"/>
      <c r="ALA1965" s="593"/>
      <c r="ALB1965" s="593"/>
      <c r="ALC1965" s="593"/>
      <c r="ALD1965" s="593"/>
      <c r="ALE1965" s="593"/>
      <c r="ALF1965" s="593"/>
      <c r="ALG1965" s="593"/>
      <c r="ALH1965" s="593"/>
      <c r="ALI1965" s="593"/>
      <c r="ALJ1965" s="593"/>
      <c r="ALK1965" s="593"/>
      <c r="ALL1965" s="593"/>
      <c r="ALM1965" s="593"/>
      <c r="ALN1965" s="593"/>
      <c r="ALO1965" s="593"/>
      <c r="ALP1965" s="593"/>
      <c r="ALQ1965" s="593"/>
      <c r="ALR1965" s="593"/>
      <c r="ALS1965" s="593"/>
      <c r="ALT1965" s="593"/>
      <c r="ALU1965" s="593"/>
      <c r="ALV1965" s="593"/>
      <c r="ALW1965" s="593"/>
      <c r="ALX1965" s="593"/>
      <c r="ALY1965" s="593"/>
      <c r="ALZ1965" s="593"/>
      <c r="AMA1965" s="593"/>
      <c r="AMB1965" s="593"/>
      <c r="AMC1965" s="593"/>
      <c r="AMD1965" s="593"/>
      <c r="AME1965" s="593"/>
      <c r="AMF1965" s="593"/>
      <c r="AMG1965" s="593"/>
      <c r="AMH1965" s="593"/>
      <c r="AMI1965" s="593"/>
      <c r="AMJ1965" s="593"/>
      <c r="AMK1965" s="593"/>
      <c r="AML1965" s="593"/>
      <c r="AMM1965" s="593"/>
      <c r="AMN1965" s="593"/>
      <c r="AMO1965" s="593"/>
      <c r="AMP1965" s="593"/>
      <c r="AMQ1965" s="593"/>
      <c r="AMR1965" s="593"/>
      <c r="AMS1965" s="593"/>
      <c r="AMT1965" s="593"/>
      <c r="AMU1965" s="593"/>
      <c r="AMV1965" s="593"/>
      <c r="AMW1965" s="593"/>
      <c r="AMX1965" s="593"/>
      <c r="AMY1965" s="593"/>
      <c r="AMZ1965" s="593"/>
      <c r="ANA1965" s="593"/>
      <c r="ANB1965" s="593"/>
      <c r="ANC1965" s="593"/>
      <c r="AND1965" s="593"/>
      <c r="ANE1965" s="593"/>
      <c r="ANF1965" s="593"/>
      <c r="ANG1965" s="593"/>
      <c r="ANH1965" s="593"/>
      <c r="ANI1965" s="593"/>
      <c r="ANJ1965" s="593"/>
      <c r="ANK1965" s="593"/>
      <c r="ANL1965" s="593"/>
      <c r="ANM1965" s="593"/>
      <c r="ANN1965" s="593"/>
      <c r="ANO1965" s="593"/>
      <c r="ANP1965" s="593"/>
      <c r="ANQ1965" s="593"/>
      <c r="ANR1965" s="593"/>
      <c r="ANS1965" s="593"/>
      <c r="ANT1965" s="593"/>
      <c r="ANU1965" s="593"/>
      <c r="ANV1965" s="593"/>
      <c r="ANW1965" s="593"/>
      <c r="ANX1965" s="593"/>
      <c r="ANY1965" s="593"/>
      <c r="ANZ1965" s="593"/>
      <c r="AOA1965" s="593"/>
      <c r="AOB1965" s="593"/>
      <c r="AOC1965" s="593"/>
      <c r="AOD1965" s="593"/>
      <c r="AOE1965" s="593"/>
      <c r="AOF1965" s="593"/>
      <c r="AOG1965" s="593"/>
      <c r="AOH1965" s="593"/>
      <c r="AOI1965" s="593"/>
      <c r="AOJ1965" s="593"/>
      <c r="AOK1965" s="593"/>
      <c r="AOL1965" s="593"/>
      <c r="AOM1965" s="593"/>
      <c r="AON1965" s="593"/>
      <c r="AOO1965" s="593"/>
      <c r="AOP1965" s="593"/>
      <c r="AOQ1965" s="593"/>
      <c r="AOR1965" s="593"/>
      <c r="AOS1965" s="593"/>
      <c r="AOT1965" s="593"/>
      <c r="AOU1965" s="593"/>
      <c r="AOV1965" s="593"/>
      <c r="AOW1965" s="593"/>
      <c r="AOX1965" s="593"/>
      <c r="AOY1965" s="593"/>
      <c r="AOZ1965" s="593"/>
      <c r="APA1965" s="593"/>
      <c r="APB1965" s="593"/>
      <c r="APC1965" s="593"/>
      <c r="APD1965" s="593"/>
      <c r="APE1965" s="593"/>
      <c r="APF1965" s="593"/>
      <c r="APG1965" s="593"/>
      <c r="APH1965" s="593"/>
      <c r="API1965" s="593"/>
      <c r="APJ1965" s="593"/>
      <c r="APK1965" s="593"/>
      <c r="APL1965" s="593"/>
      <c r="APM1965" s="593"/>
      <c r="APN1965" s="593"/>
      <c r="APO1965" s="593"/>
      <c r="APP1965" s="593"/>
      <c r="APQ1965" s="593"/>
      <c r="APR1965" s="593"/>
      <c r="APS1965" s="593"/>
      <c r="APT1965" s="593"/>
      <c r="APU1965" s="593"/>
      <c r="APV1965" s="593"/>
      <c r="APW1965" s="593"/>
      <c r="APX1965" s="593"/>
      <c r="APY1965" s="593"/>
      <c r="APZ1965" s="593"/>
      <c r="AQA1965" s="593"/>
      <c r="AQB1965" s="593"/>
      <c r="AQC1965" s="593"/>
      <c r="AQD1965" s="593"/>
      <c r="AQE1965" s="593"/>
      <c r="AQF1965" s="593"/>
      <c r="AQG1965" s="593"/>
      <c r="AQH1965" s="593"/>
      <c r="AQI1965" s="593"/>
      <c r="AQJ1965" s="593"/>
      <c r="AQK1965" s="593"/>
      <c r="AQL1965" s="593"/>
      <c r="AQM1965" s="593"/>
      <c r="AQN1965" s="593"/>
      <c r="AQO1965" s="593"/>
      <c r="AQP1965" s="593"/>
      <c r="AQQ1965" s="593"/>
      <c r="AQR1965" s="593"/>
      <c r="AQS1965" s="593"/>
      <c r="AQT1965" s="593"/>
      <c r="AQU1965" s="593"/>
      <c r="AQV1965" s="593"/>
      <c r="AQW1965" s="593"/>
      <c r="AQX1965" s="593"/>
      <c r="AQY1965" s="593"/>
      <c r="AQZ1965" s="593"/>
      <c r="ARA1965" s="593"/>
      <c r="ARB1965" s="593"/>
      <c r="ARC1965" s="593"/>
      <c r="ARD1965" s="593"/>
      <c r="ARE1965" s="593"/>
      <c r="ARF1965" s="593"/>
      <c r="ARG1965" s="593"/>
      <c r="ARH1965" s="593"/>
      <c r="ARI1965" s="593"/>
      <c r="ARJ1965" s="593"/>
      <c r="ARK1965" s="593"/>
      <c r="ARL1965" s="593"/>
      <c r="ARM1965" s="593"/>
      <c r="ARN1965" s="593"/>
      <c r="ARO1965" s="593"/>
      <c r="ARP1965" s="593"/>
      <c r="ARQ1965" s="593"/>
      <c r="ARR1965" s="593"/>
      <c r="ARS1965" s="593"/>
      <c r="ART1965" s="593"/>
      <c r="ARU1965" s="593"/>
      <c r="ARV1965" s="593"/>
      <c r="ARW1965" s="593"/>
      <c r="ARX1965" s="593"/>
      <c r="ARY1965" s="593"/>
      <c r="ARZ1965" s="593"/>
      <c r="ASA1965" s="593"/>
      <c r="ASB1965" s="593"/>
      <c r="ASC1965" s="593"/>
      <c r="ASD1965" s="593"/>
      <c r="ASE1965" s="593"/>
      <c r="ASF1965" s="593"/>
      <c r="ASG1965" s="593"/>
      <c r="ASH1965" s="593"/>
      <c r="ASI1965" s="593"/>
      <c r="ASJ1965" s="593"/>
      <c r="ASK1965" s="593"/>
      <c r="ASL1965" s="593"/>
      <c r="ASM1965" s="593"/>
      <c r="ASN1965" s="593"/>
      <c r="ASO1965" s="593"/>
      <c r="ASP1965" s="593"/>
      <c r="ASQ1965" s="593"/>
      <c r="ASR1965" s="593"/>
      <c r="ASS1965" s="593"/>
      <c r="AST1965" s="593"/>
      <c r="ASU1965" s="593"/>
      <c r="ASV1965" s="593"/>
      <c r="ASW1965" s="593"/>
      <c r="ASX1965" s="593"/>
      <c r="ASY1965" s="593"/>
      <c r="ASZ1965" s="593"/>
      <c r="ATA1965" s="593"/>
      <c r="ATB1965" s="593"/>
      <c r="ATC1965" s="593"/>
      <c r="ATD1965" s="593"/>
      <c r="ATE1965" s="593"/>
      <c r="ATF1965" s="593"/>
      <c r="ATG1965" s="593"/>
      <c r="ATH1965" s="593"/>
      <c r="ATI1965" s="593"/>
      <c r="ATJ1965" s="593"/>
      <c r="ATK1965" s="593"/>
      <c r="ATL1965" s="593"/>
      <c r="ATM1965" s="593"/>
      <c r="ATN1965" s="593"/>
      <c r="ATO1965" s="593"/>
      <c r="ATP1965" s="593"/>
      <c r="ATQ1965" s="593"/>
      <c r="ATR1965" s="593"/>
      <c r="ATS1965" s="593"/>
      <c r="ATT1965" s="593"/>
      <c r="ATU1965" s="593"/>
      <c r="ATV1965" s="593"/>
      <c r="ATW1965" s="593"/>
      <c r="ATX1965" s="593"/>
      <c r="ATY1965" s="593"/>
      <c r="ATZ1965" s="593"/>
      <c r="AUA1965" s="593"/>
      <c r="AUB1965" s="593"/>
      <c r="AUC1965" s="593"/>
      <c r="AUD1965" s="593"/>
      <c r="AUE1965" s="593"/>
      <c r="AUF1965" s="593"/>
      <c r="AUG1965" s="593"/>
      <c r="AUH1965" s="593"/>
      <c r="AUI1965" s="593"/>
      <c r="AUJ1965" s="593"/>
      <c r="AUK1965" s="593"/>
      <c r="AUL1965" s="593"/>
      <c r="AUM1965" s="593"/>
      <c r="AUN1965" s="593"/>
      <c r="AUO1965" s="593"/>
      <c r="AUP1965" s="593"/>
      <c r="AUQ1965" s="593"/>
      <c r="AUR1965" s="593"/>
      <c r="AUS1965" s="593"/>
      <c r="AUT1965" s="593"/>
      <c r="AUU1965" s="593"/>
      <c r="AUV1965" s="593"/>
      <c r="AUW1965" s="593"/>
      <c r="AUX1965" s="593"/>
      <c r="AUY1965" s="593"/>
      <c r="AUZ1965" s="593"/>
      <c r="AVA1965" s="593"/>
      <c r="AVB1965" s="593"/>
      <c r="AVC1965" s="593"/>
      <c r="AVD1965" s="593"/>
      <c r="AVE1965" s="593"/>
      <c r="AVF1965" s="593"/>
      <c r="AVG1965" s="593"/>
      <c r="AVH1965" s="593"/>
      <c r="AVI1965" s="593"/>
      <c r="AVJ1965" s="593"/>
      <c r="AVK1965" s="593"/>
    </row>
    <row r="1966" spans="1:1259">
      <c r="A1966" s="715"/>
      <c r="B1966" s="564"/>
      <c r="C1966" s="564"/>
      <c r="D1966" s="676" t="s">
        <v>1067</v>
      </c>
      <c r="E1966" s="524"/>
      <c r="F1966" s="665" t="s">
        <v>1152</v>
      </c>
      <c r="G1966" s="676">
        <v>2022</v>
      </c>
      <c r="H1966" s="665">
        <v>4</v>
      </c>
      <c r="I1966" s="687"/>
      <c r="J1966" s="666"/>
      <c r="K1966" s="676" t="s">
        <v>1638</v>
      </c>
      <c r="L1966" s="677" t="s">
        <v>1578</v>
      </c>
      <c r="M1966" s="677">
        <v>44468</v>
      </c>
      <c r="N1966" s="677" t="s">
        <v>1605</v>
      </c>
      <c r="O1966" s="677"/>
      <c r="P1966" s="666">
        <v>44658</v>
      </c>
      <c r="Q1966" s="666">
        <v>44666</v>
      </c>
      <c r="R1966" s="666">
        <v>44669</v>
      </c>
      <c r="S1966" s="665" t="s">
        <v>1580</v>
      </c>
      <c r="T1966" s="665">
        <v>60</v>
      </c>
      <c r="U1966" s="665" t="s">
        <v>1612</v>
      </c>
      <c r="V1966" s="665" t="s">
        <v>1591</v>
      </c>
      <c r="W1966" s="678">
        <v>400</v>
      </c>
      <c r="X1966" s="551">
        <v>624</v>
      </c>
      <c r="Y1966" s="693">
        <v>249600</v>
      </c>
      <c r="Z1966" s="667">
        <v>0.48</v>
      </c>
      <c r="AA1966" s="682">
        <f>Y1966*Z1966</f>
        <v>119808</v>
      </c>
      <c r="AB1966" s="521"/>
      <c r="AC1966" s="668">
        <v>0</v>
      </c>
      <c r="AD1966" s="676"/>
      <c r="AE1966" s="669"/>
      <c r="AF1966" s="695">
        <f>AA1966+AD1966+AE1966</f>
        <v>119808</v>
      </c>
      <c r="AG1966" s="665" t="s">
        <v>47</v>
      </c>
      <c r="AH1966" s="641"/>
      <c r="AI1966" s="676">
        <v>75</v>
      </c>
      <c r="AJ1966" s="665" t="s">
        <v>1592</v>
      </c>
      <c r="AK1966" s="676" t="s">
        <v>50</v>
      </c>
      <c r="AL1966" s="696">
        <v>94544</v>
      </c>
      <c r="AM1966" s="665" t="s">
        <v>52</v>
      </c>
      <c r="AN1966" s="665" t="s">
        <v>50</v>
      </c>
      <c r="AO1966" s="665"/>
      <c r="AP1966" s="676" t="s">
        <v>92</v>
      </c>
      <c r="AQ1966" s="676" t="s">
        <v>37</v>
      </c>
      <c r="AR1966" s="676"/>
      <c r="AS1966" s="523" t="s">
        <v>1077</v>
      </c>
      <c r="AT1966" s="523"/>
      <c r="AU1966" s="523"/>
      <c r="AV1966" s="674"/>
      <c r="AW1966" s="673" t="str">
        <f>U1966</f>
        <v>30390256H</v>
      </c>
      <c r="AX1966" s="673" cm="1">
        <f t="array" ref="AX1966">SUM(MID(0&amp;AW1966,LARGE(INDEX(ISNUMBER(--MID(AW1966,ROW($1:$8),1))*ROW($1:$8),),ROW($1:$8))+1,1)*10^ROW($1:$8)/10)</f>
        <v>30390256</v>
      </c>
      <c r="AY1966" s="673" t="str">
        <f>VLOOKUP($AX1966,'Item Master Data'!$A:$F,3,FALSE)</f>
        <v>T400H</v>
      </c>
      <c r="AZ1966" s="673">
        <f>VLOOKUP($AX1966,'Item Master Data'!$A:$F,6,FALSE)</f>
        <v>400</v>
      </c>
      <c r="BA1966" s="673">
        <f>X1966/BB1966</f>
        <v>24</v>
      </c>
      <c r="BB1966" s="673">
        <f>VLOOKUP(AX1966,'Item Master Data'!$A:$G,7,FALSE)</f>
        <v>26</v>
      </c>
      <c r="BC1966" s="673"/>
      <c r="BD1966" s="673">
        <f>W1966-AZ1966</f>
        <v>0</v>
      </c>
      <c r="BE1966" s="593"/>
      <c r="BF1966" s="593"/>
      <c r="BG1966" s="593"/>
      <c r="BH1966" s="593"/>
      <c r="BI1966" s="593"/>
      <c r="BJ1966" s="593"/>
      <c r="BK1966" s="593"/>
      <c r="BL1966" s="593"/>
      <c r="BM1966" s="593"/>
      <c r="BN1966" s="593"/>
      <c r="BO1966" s="593"/>
      <c r="BP1966" s="593"/>
      <c r="BQ1966" s="593"/>
      <c r="BR1966" s="593"/>
      <c r="BS1966" s="593"/>
      <c r="BT1966" s="593"/>
      <c r="BU1966" s="593"/>
      <c r="BV1966" s="593"/>
      <c r="BW1966" s="593"/>
      <c r="BX1966" s="593"/>
      <c r="BY1966" s="593"/>
      <c r="BZ1966" s="593"/>
      <c r="CA1966" s="593"/>
      <c r="CB1966" s="593"/>
      <c r="CC1966" s="593"/>
      <c r="CD1966" s="593"/>
      <c r="CE1966" s="593"/>
      <c r="CF1966" s="593"/>
      <c r="CG1966" s="593"/>
      <c r="CH1966" s="593"/>
      <c r="CI1966" s="593"/>
      <c r="CJ1966" s="593"/>
      <c r="CK1966" s="593"/>
      <c r="CL1966" s="593"/>
      <c r="CM1966" s="593"/>
      <c r="CN1966" s="593"/>
      <c r="CO1966" s="593"/>
      <c r="CP1966" s="593"/>
      <c r="CQ1966" s="593"/>
      <c r="CR1966" s="593"/>
      <c r="CS1966" s="593"/>
      <c r="CT1966" s="593"/>
      <c r="CU1966" s="593"/>
      <c r="CV1966" s="593"/>
      <c r="CW1966" s="593"/>
      <c r="CX1966" s="593"/>
      <c r="CY1966" s="593"/>
      <c r="CZ1966" s="593"/>
      <c r="DA1966" s="593"/>
      <c r="DB1966" s="593"/>
      <c r="DC1966" s="593"/>
      <c r="DD1966" s="593"/>
      <c r="DE1966" s="593"/>
      <c r="DF1966" s="593"/>
      <c r="DG1966" s="593"/>
      <c r="DH1966" s="593"/>
      <c r="DI1966" s="593"/>
      <c r="DJ1966" s="593"/>
      <c r="DK1966" s="593"/>
      <c r="DL1966" s="593"/>
      <c r="DM1966" s="593"/>
      <c r="DN1966" s="593"/>
      <c r="DO1966" s="593"/>
      <c r="DP1966" s="593"/>
      <c r="DQ1966" s="593"/>
      <c r="DR1966" s="593"/>
      <c r="DS1966" s="593"/>
      <c r="DT1966" s="593"/>
      <c r="DU1966" s="593"/>
      <c r="DV1966" s="593"/>
      <c r="DW1966" s="593"/>
      <c r="DX1966" s="593"/>
      <c r="DY1966" s="593"/>
      <c r="DZ1966" s="593"/>
      <c r="EA1966" s="593"/>
      <c r="EB1966" s="593"/>
      <c r="EC1966" s="593"/>
      <c r="ED1966" s="593"/>
      <c r="EE1966" s="593"/>
      <c r="EF1966" s="593"/>
      <c r="EG1966" s="593"/>
      <c r="EH1966" s="593"/>
      <c r="EI1966" s="593"/>
      <c r="EJ1966" s="593"/>
      <c r="EK1966" s="593"/>
      <c r="EL1966" s="593"/>
      <c r="EM1966" s="593"/>
      <c r="EN1966" s="593"/>
      <c r="EO1966" s="593"/>
      <c r="EP1966" s="593"/>
      <c r="EQ1966" s="593"/>
      <c r="ER1966" s="593"/>
      <c r="ES1966" s="593"/>
      <c r="ET1966" s="593"/>
      <c r="EU1966" s="593"/>
      <c r="EV1966" s="593"/>
      <c r="EW1966" s="593"/>
      <c r="EX1966" s="593"/>
      <c r="EY1966" s="593"/>
      <c r="EZ1966" s="593"/>
      <c r="FA1966" s="593"/>
      <c r="FB1966" s="593"/>
      <c r="FC1966" s="593"/>
      <c r="FD1966" s="593"/>
      <c r="FE1966" s="593"/>
      <c r="FF1966" s="593"/>
      <c r="FG1966" s="593"/>
      <c r="FH1966" s="593"/>
      <c r="FI1966" s="593"/>
      <c r="FJ1966" s="593"/>
      <c r="FK1966" s="593"/>
      <c r="FL1966" s="593"/>
      <c r="FM1966" s="593"/>
      <c r="FN1966" s="593"/>
      <c r="FO1966" s="593"/>
      <c r="FP1966" s="593"/>
      <c r="FQ1966" s="593"/>
      <c r="FR1966" s="593"/>
      <c r="FS1966" s="593"/>
      <c r="FT1966" s="593"/>
      <c r="FU1966" s="593"/>
      <c r="FV1966" s="593"/>
      <c r="FW1966" s="593"/>
      <c r="FX1966" s="593"/>
      <c r="FY1966" s="593"/>
      <c r="FZ1966" s="593"/>
      <c r="GA1966" s="593"/>
      <c r="GB1966" s="593"/>
      <c r="GC1966" s="593"/>
      <c r="GD1966" s="593"/>
      <c r="GE1966" s="593"/>
      <c r="GF1966" s="593"/>
      <c r="GG1966" s="593"/>
      <c r="GH1966" s="593"/>
      <c r="GI1966" s="593"/>
      <c r="GJ1966" s="593"/>
      <c r="GK1966" s="593"/>
      <c r="GL1966" s="593"/>
      <c r="GM1966" s="593"/>
      <c r="GN1966" s="593"/>
      <c r="GO1966" s="593"/>
      <c r="GP1966" s="593"/>
      <c r="GQ1966" s="593"/>
      <c r="GR1966" s="593"/>
      <c r="GS1966" s="593"/>
      <c r="GT1966" s="593"/>
      <c r="GU1966" s="593"/>
      <c r="GV1966" s="593"/>
      <c r="GW1966" s="593"/>
      <c r="GX1966" s="593"/>
      <c r="GY1966" s="593"/>
      <c r="GZ1966" s="593"/>
      <c r="HA1966" s="593"/>
      <c r="HB1966" s="593"/>
      <c r="HC1966" s="593"/>
      <c r="HD1966" s="593"/>
      <c r="HE1966" s="593"/>
      <c r="HF1966" s="593"/>
      <c r="HG1966" s="593"/>
      <c r="HH1966" s="593"/>
      <c r="HI1966" s="593"/>
      <c r="HJ1966" s="593"/>
      <c r="HK1966" s="593"/>
      <c r="HL1966" s="593"/>
      <c r="HM1966" s="593"/>
      <c r="HN1966" s="593"/>
      <c r="HO1966" s="593"/>
      <c r="HP1966" s="593"/>
      <c r="HQ1966" s="593"/>
      <c r="HR1966" s="593"/>
      <c r="HS1966" s="593"/>
      <c r="HT1966" s="593"/>
      <c r="HU1966" s="593"/>
      <c r="HV1966" s="593"/>
      <c r="HW1966" s="593"/>
      <c r="HX1966" s="593"/>
      <c r="HY1966" s="593"/>
      <c r="HZ1966" s="593"/>
      <c r="IA1966" s="593"/>
      <c r="IB1966" s="593"/>
      <c r="IC1966" s="593"/>
      <c r="ID1966" s="593"/>
      <c r="IE1966" s="593"/>
      <c r="IF1966" s="593"/>
      <c r="IG1966" s="593"/>
      <c r="IH1966" s="593"/>
      <c r="II1966" s="593"/>
      <c r="IJ1966" s="593"/>
      <c r="IK1966" s="593"/>
      <c r="IL1966" s="593"/>
      <c r="IM1966" s="593"/>
      <c r="IN1966" s="593"/>
      <c r="IO1966" s="593"/>
      <c r="IP1966" s="593"/>
      <c r="IQ1966" s="593"/>
      <c r="IR1966" s="593"/>
      <c r="IS1966" s="593"/>
      <c r="IT1966" s="593"/>
      <c r="IU1966" s="593"/>
      <c r="IV1966" s="593"/>
      <c r="IW1966" s="593"/>
      <c r="IX1966" s="593"/>
      <c r="IY1966" s="593"/>
      <c r="IZ1966" s="593"/>
      <c r="JA1966" s="593"/>
      <c r="JB1966" s="593"/>
      <c r="JC1966" s="593"/>
      <c r="JD1966" s="593"/>
      <c r="JE1966" s="593"/>
      <c r="JF1966" s="593"/>
      <c r="JG1966" s="593"/>
      <c r="JH1966" s="593"/>
      <c r="JI1966" s="593"/>
      <c r="JJ1966" s="593"/>
      <c r="JK1966" s="593"/>
      <c r="JL1966" s="593"/>
      <c r="JM1966" s="593"/>
      <c r="JN1966" s="593"/>
      <c r="JO1966" s="593"/>
      <c r="JP1966" s="593"/>
      <c r="JQ1966" s="593"/>
      <c r="JR1966" s="593"/>
      <c r="JS1966" s="593"/>
      <c r="JT1966" s="593"/>
      <c r="JU1966" s="593"/>
      <c r="JV1966" s="593"/>
      <c r="JW1966" s="593"/>
      <c r="JX1966" s="593"/>
      <c r="JY1966" s="593"/>
      <c r="JZ1966" s="593"/>
      <c r="KA1966" s="593"/>
      <c r="KB1966" s="593"/>
      <c r="KC1966" s="593"/>
      <c r="KD1966" s="593"/>
      <c r="KE1966" s="593"/>
      <c r="KF1966" s="593"/>
      <c r="KG1966" s="593"/>
      <c r="KH1966" s="593"/>
      <c r="KI1966" s="593"/>
      <c r="KJ1966" s="593"/>
      <c r="KK1966" s="593"/>
      <c r="KL1966" s="593"/>
      <c r="KM1966" s="593"/>
      <c r="KN1966" s="593"/>
      <c r="KO1966" s="593"/>
      <c r="KP1966" s="593"/>
      <c r="KQ1966" s="593"/>
      <c r="KR1966" s="593"/>
      <c r="KS1966" s="593"/>
      <c r="KT1966" s="593"/>
      <c r="KU1966" s="593"/>
      <c r="KV1966" s="593"/>
      <c r="KW1966" s="593"/>
      <c r="KX1966" s="593"/>
      <c r="KY1966" s="593"/>
      <c r="KZ1966" s="593"/>
      <c r="LA1966" s="593"/>
      <c r="LB1966" s="593"/>
      <c r="LC1966" s="593"/>
      <c r="LD1966" s="593"/>
      <c r="LE1966" s="593"/>
      <c r="LF1966" s="593"/>
      <c r="LG1966" s="593"/>
      <c r="LH1966" s="593"/>
      <c r="LI1966" s="593"/>
      <c r="LJ1966" s="593"/>
      <c r="LK1966" s="593"/>
      <c r="LL1966" s="593"/>
      <c r="LM1966" s="593"/>
      <c r="LN1966" s="593"/>
      <c r="LO1966" s="593"/>
      <c r="LP1966" s="593"/>
      <c r="LQ1966" s="593"/>
      <c r="LR1966" s="593"/>
      <c r="LS1966" s="593"/>
      <c r="LT1966" s="593"/>
      <c r="LU1966" s="593"/>
      <c r="LV1966" s="593"/>
      <c r="LW1966" s="593"/>
      <c r="LX1966" s="593"/>
      <c r="LY1966" s="593"/>
      <c r="LZ1966" s="593"/>
      <c r="MA1966" s="593"/>
      <c r="MB1966" s="593"/>
      <c r="MC1966" s="593"/>
      <c r="MD1966" s="593"/>
      <c r="ME1966" s="593"/>
      <c r="MF1966" s="593"/>
      <c r="MG1966" s="593"/>
      <c r="MH1966" s="593"/>
      <c r="MI1966" s="593"/>
      <c r="MJ1966" s="593"/>
      <c r="MK1966" s="593"/>
      <c r="ML1966" s="593"/>
      <c r="MM1966" s="593"/>
      <c r="MN1966" s="593"/>
      <c r="MO1966" s="593"/>
      <c r="MP1966" s="593"/>
      <c r="MQ1966" s="593"/>
      <c r="MR1966" s="593"/>
      <c r="MS1966" s="593"/>
      <c r="MT1966" s="593"/>
      <c r="MU1966" s="593"/>
      <c r="MV1966" s="593"/>
      <c r="MW1966" s="593"/>
      <c r="MX1966" s="593"/>
      <c r="MY1966" s="593"/>
      <c r="MZ1966" s="593"/>
      <c r="NA1966" s="593"/>
      <c r="NB1966" s="593"/>
      <c r="NC1966" s="593"/>
      <c r="ND1966" s="593"/>
      <c r="NE1966" s="593"/>
      <c r="NF1966" s="593"/>
      <c r="NG1966" s="593"/>
      <c r="NH1966" s="593"/>
      <c r="NI1966" s="593"/>
      <c r="NJ1966" s="593"/>
      <c r="NK1966" s="593"/>
      <c r="NL1966" s="593"/>
      <c r="NM1966" s="593"/>
      <c r="NN1966" s="593"/>
      <c r="NO1966" s="593"/>
      <c r="NP1966" s="593"/>
      <c r="NQ1966" s="593"/>
      <c r="NR1966" s="593"/>
      <c r="NS1966" s="593"/>
      <c r="NT1966" s="593"/>
      <c r="NU1966" s="593"/>
      <c r="NV1966" s="593"/>
      <c r="NW1966" s="593"/>
      <c r="NX1966" s="593"/>
      <c r="NY1966" s="593"/>
      <c r="NZ1966" s="593"/>
      <c r="OA1966" s="593"/>
      <c r="OB1966" s="593"/>
      <c r="OC1966" s="593"/>
      <c r="OD1966" s="593"/>
      <c r="OE1966" s="593"/>
      <c r="OF1966" s="593"/>
      <c r="OG1966" s="593"/>
      <c r="OH1966" s="593"/>
      <c r="OI1966" s="593"/>
      <c r="OJ1966" s="593"/>
      <c r="OK1966" s="593"/>
      <c r="OL1966" s="593"/>
      <c r="OM1966" s="593"/>
      <c r="ON1966" s="593"/>
      <c r="OO1966" s="593"/>
      <c r="OP1966" s="593"/>
      <c r="OQ1966" s="593"/>
      <c r="OR1966" s="593"/>
      <c r="OS1966" s="593"/>
      <c r="OT1966" s="593"/>
      <c r="OU1966" s="593"/>
      <c r="OV1966" s="593"/>
      <c r="OW1966" s="593"/>
      <c r="OX1966" s="593"/>
      <c r="OY1966" s="593"/>
      <c r="OZ1966" s="593"/>
      <c r="PA1966" s="593"/>
      <c r="PB1966" s="593"/>
      <c r="PC1966" s="593"/>
      <c r="PD1966" s="593"/>
      <c r="PE1966" s="593"/>
      <c r="PF1966" s="593"/>
      <c r="PG1966" s="593"/>
      <c r="PH1966" s="593"/>
      <c r="PI1966" s="593"/>
      <c r="PJ1966" s="593"/>
      <c r="PK1966" s="593"/>
      <c r="PL1966" s="593"/>
      <c r="PM1966" s="593"/>
      <c r="PN1966" s="593"/>
      <c r="PO1966" s="593"/>
      <c r="PP1966" s="593"/>
      <c r="PQ1966" s="593"/>
      <c r="PR1966" s="593"/>
      <c r="PS1966" s="593"/>
      <c r="PT1966" s="593"/>
      <c r="PU1966" s="593"/>
      <c r="PV1966" s="593"/>
      <c r="PW1966" s="593"/>
      <c r="PX1966" s="593"/>
      <c r="PY1966" s="593"/>
      <c r="PZ1966" s="593"/>
      <c r="QA1966" s="593"/>
      <c r="QB1966" s="593"/>
      <c r="QC1966" s="593"/>
      <c r="QD1966" s="593"/>
      <c r="QE1966" s="593"/>
      <c r="QF1966" s="593"/>
      <c r="QG1966" s="593"/>
      <c r="QH1966" s="593"/>
      <c r="QI1966" s="593"/>
      <c r="QJ1966" s="593"/>
      <c r="QK1966" s="593"/>
      <c r="QL1966" s="593"/>
      <c r="QM1966" s="593"/>
      <c r="QN1966" s="593"/>
      <c r="QO1966" s="593"/>
      <c r="QP1966" s="593"/>
      <c r="QQ1966" s="593"/>
      <c r="QR1966" s="593"/>
      <c r="QS1966" s="593"/>
      <c r="QT1966" s="593"/>
      <c r="QU1966" s="593"/>
      <c r="QV1966" s="593"/>
      <c r="QW1966" s="593"/>
      <c r="QX1966" s="593"/>
      <c r="QY1966" s="593"/>
      <c r="QZ1966" s="593"/>
      <c r="RA1966" s="593"/>
      <c r="RB1966" s="593"/>
      <c r="RC1966" s="593"/>
      <c r="RD1966" s="593"/>
      <c r="RE1966" s="593"/>
      <c r="RF1966" s="593"/>
      <c r="RG1966" s="593"/>
      <c r="RH1966" s="593"/>
      <c r="RI1966" s="593"/>
      <c r="RJ1966" s="593"/>
      <c r="RK1966" s="593"/>
      <c r="RL1966" s="593"/>
      <c r="RM1966" s="593"/>
      <c r="RN1966" s="593"/>
      <c r="RO1966" s="593"/>
      <c r="RP1966" s="593"/>
      <c r="RQ1966" s="593"/>
      <c r="RR1966" s="593"/>
      <c r="RS1966" s="593"/>
      <c r="RT1966" s="593"/>
      <c r="RU1966" s="593"/>
      <c r="RV1966" s="593"/>
      <c r="RW1966" s="593"/>
      <c r="RX1966" s="593"/>
      <c r="RY1966" s="593"/>
      <c r="RZ1966" s="593"/>
      <c r="SA1966" s="593"/>
      <c r="SB1966" s="593"/>
      <c r="SC1966" s="593"/>
      <c r="SD1966" s="593"/>
      <c r="SE1966" s="593"/>
      <c r="SF1966" s="593"/>
      <c r="SG1966" s="593"/>
      <c r="SH1966" s="593"/>
      <c r="SI1966" s="593"/>
      <c r="SJ1966" s="593"/>
      <c r="SK1966" s="593"/>
      <c r="SL1966" s="593"/>
      <c r="SM1966" s="593"/>
      <c r="SN1966" s="593"/>
      <c r="SO1966" s="593"/>
      <c r="SP1966" s="593"/>
      <c r="SQ1966" s="593"/>
      <c r="SR1966" s="593"/>
      <c r="SS1966" s="593"/>
      <c r="ST1966" s="593"/>
      <c r="SU1966" s="593"/>
      <c r="SV1966" s="593"/>
      <c r="SW1966" s="593"/>
      <c r="SX1966" s="593"/>
      <c r="SY1966" s="593"/>
      <c r="SZ1966" s="593"/>
      <c r="TA1966" s="593"/>
      <c r="TB1966" s="593"/>
      <c r="TC1966" s="593"/>
      <c r="TD1966" s="593"/>
      <c r="TE1966" s="593"/>
      <c r="TF1966" s="593"/>
      <c r="TG1966" s="593"/>
      <c r="TH1966" s="593"/>
      <c r="TI1966" s="593"/>
      <c r="TJ1966" s="593"/>
      <c r="TK1966" s="593"/>
      <c r="TL1966" s="593"/>
      <c r="TM1966" s="593"/>
      <c r="TN1966" s="593"/>
      <c r="TO1966" s="593"/>
      <c r="TP1966" s="593"/>
      <c r="TQ1966" s="593"/>
      <c r="TR1966" s="593"/>
      <c r="TS1966" s="593"/>
      <c r="TT1966" s="593"/>
      <c r="TU1966" s="593"/>
      <c r="TV1966" s="593"/>
      <c r="TW1966" s="593"/>
      <c r="TX1966" s="593"/>
      <c r="TY1966" s="593"/>
      <c r="TZ1966" s="593"/>
      <c r="UA1966" s="593"/>
      <c r="UB1966" s="593"/>
      <c r="UC1966" s="593"/>
      <c r="UD1966" s="593"/>
      <c r="UE1966" s="593"/>
      <c r="UF1966" s="593"/>
      <c r="UG1966" s="593"/>
      <c r="UH1966" s="593"/>
      <c r="UI1966" s="593"/>
      <c r="UJ1966" s="593"/>
      <c r="UK1966" s="593"/>
      <c r="UL1966" s="593"/>
      <c r="UM1966" s="593"/>
      <c r="UN1966" s="593"/>
      <c r="UO1966" s="593"/>
      <c r="UP1966" s="593"/>
      <c r="UQ1966" s="593"/>
      <c r="UR1966" s="593"/>
      <c r="US1966" s="593"/>
      <c r="UT1966" s="593"/>
      <c r="UU1966" s="593"/>
      <c r="UV1966" s="593"/>
      <c r="UW1966" s="593"/>
      <c r="UX1966" s="593"/>
      <c r="UY1966" s="593"/>
      <c r="UZ1966" s="593"/>
      <c r="VA1966" s="593"/>
      <c r="VB1966" s="593"/>
      <c r="VC1966" s="593"/>
      <c r="VD1966" s="593"/>
      <c r="VE1966" s="593"/>
      <c r="VF1966" s="593"/>
      <c r="VG1966" s="593"/>
      <c r="VH1966" s="593"/>
      <c r="VI1966" s="593"/>
      <c r="VJ1966" s="593"/>
      <c r="VK1966" s="593"/>
      <c r="VL1966" s="593"/>
      <c r="VM1966" s="593"/>
      <c r="VN1966" s="593"/>
      <c r="VO1966" s="593"/>
      <c r="VP1966" s="593"/>
      <c r="VQ1966" s="593"/>
      <c r="VR1966" s="593"/>
      <c r="VS1966" s="593"/>
      <c r="VT1966" s="593"/>
      <c r="VU1966" s="593"/>
      <c r="VV1966" s="593"/>
      <c r="VW1966" s="593"/>
      <c r="VX1966" s="593"/>
      <c r="VY1966" s="593"/>
      <c r="VZ1966" s="593"/>
      <c r="WA1966" s="593"/>
      <c r="WB1966" s="593"/>
      <c r="WC1966" s="593"/>
      <c r="WD1966" s="593"/>
      <c r="WE1966" s="593"/>
      <c r="WF1966" s="593"/>
      <c r="WG1966" s="593"/>
      <c r="WH1966" s="593"/>
      <c r="WI1966" s="593"/>
      <c r="WJ1966" s="593"/>
      <c r="WK1966" s="593"/>
      <c r="WL1966" s="593"/>
      <c r="WM1966" s="593"/>
      <c r="WN1966" s="593"/>
      <c r="WO1966" s="593"/>
      <c r="WP1966" s="593"/>
      <c r="WQ1966" s="593"/>
      <c r="WR1966" s="593"/>
      <c r="WS1966" s="593"/>
      <c r="WT1966" s="593"/>
      <c r="WU1966" s="593"/>
      <c r="WV1966" s="593"/>
      <c r="WW1966" s="593"/>
      <c r="WX1966" s="593"/>
      <c r="WY1966" s="593"/>
      <c r="WZ1966" s="593"/>
      <c r="XA1966" s="593"/>
      <c r="XB1966" s="593"/>
      <c r="XC1966" s="593"/>
      <c r="XD1966" s="593"/>
      <c r="XE1966" s="593"/>
      <c r="XF1966" s="593"/>
      <c r="XG1966" s="593"/>
      <c r="XH1966" s="593"/>
      <c r="XI1966" s="593"/>
      <c r="XJ1966" s="593"/>
      <c r="XK1966" s="593"/>
      <c r="XL1966" s="593"/>
      <c r="XM1966" s="593"/>
      <c r="XN1966" s="593"/>
      <c r="XO1966" s="593"/>
      <c r="XP1966" s="593"/>
      <c r="XQ1966" s="593"/>
      <c r="XR1966" s="593"/>
      <c r="XS1966" s="593"/>
      <c r="XT1966" s="593"/>
      <c r="XU1966" s="593"/>
      <c r="XV1966" s="593"/>
      <c r="XW1966" s="593"/>
      <c r="XX1966" s="593"/>
      <c r="XY1966" s="593"/>
      <c r="XZ1966" s="593"/>
      <c r="YA1966" s="593"/>
      <c r="YB1966" s="593"/>
      <c r="YC1966" s="593"/>
      <c r="YD1966" s="593"/>
      <c r="YE1966" s="593"/>
      <c r="YF1966" s="593"/>
      <c r="YG1966" s="593"/>
      <c r="YH1966" s="593"/>
      <c r="YI1966" s="593"/>
      <c r="YJ1966" s="593"/>
      <c r="YK1966" s="593"/>
      <c r="YL1966" s="593"/>
      <c r="YM1966" s="593"/>
      <c r="YN1966" s="593"/>
      <c r="YO1966" s="593"/>
      <c r="YP1966" s="593"/>
      <c r="YQ1966" s="593"/>
      <c r="YR1966" s="593"/>
      <c r="YS1966" s="593"/>
      <c r="YT1966" s="593"/>
      <c r="YU1966" s="593"/>
      <c r="YV1966" s="593"/>
      <c r="YW1966" s="593"/>
      <c r="YX1966" s="593"/>
      <c r="YY1966" s="593"/>
      <c r="YZ1966" s="593"/>
      <c r="ZA1966" s="593"/>
      <c r="ZB1966" s="593"/>
      <c r="ZC1966" s="593"/>
      <c r="ZD1966" s="593"/>
      <c r="ZE1966" s="593"/>
      <c r="ZF1966" s="593"/>
      <c r="ZG1966" s="593"/>
      <c r="ZH1966" s="593"/>
      <c r="ZI1966" s="593"/>
      <c r="ZJ1966" s="593"/>
      <c r="ZK1966" s="593"/>
      <c r="ZL1966" s="593"/>
      <c r="ZM1966" s="593"/>
      <c r="ZN1966" s="593"/>
      <c r="ZO1966" s="593"/>
      <c r="ZP1966" s="593"/>
      <c r="ZQ1966" s="593"/>
      <c r="ZR1966" s="593"/>
      <c r="ZS1966" s="593"/>
      <c r="ZT1966" s="593"/>
      <c r="ZU1966" s="593"/>
      <c r="ZV1966" s="593"/>
      <c r="ZW1966" s="593"/>
      <c r="ZX1966" s="593"/>
      <c r="ZY1966" s="593"/>
      <c r="ZZ1966" s="593"/>
      <c r="AAA1966" s="593"/>
      <c r="AAB1966" s="593"/>
      <c r="AAC1966" s="593"/>
      <c r="AAD1966" s="593"/>
      <c r="AAE1966" s="593"/>
      <c r="AAF1966" s="593"/>
      <c r="AAG1966" s="593"/>
      <c r="AAH1966" s="593"/>
      <c r="AAI1966" s="593"/>
      <c r="AAJ1966" s="593"/>
      <c r="AAK1966" s="593"/>
      <c r="AAL1966" s="593"/>
      <c r="AAM1966" s="593"/>
      <c r="AAN1966" s="593"/>
      <c r="AAO1966" s="593"/>
      <c r="AAP1966" s="593"/>
      <c r="AAQ1966" s="593"/>
      <c r="AAR1966" s="593"/>
      <c r="AAS1966" s="593"/>
      <c r="AAT1966" s="593"/>
      <c r="AAU1966" s="593"/>
      <c r="AAV1966" s="593"/>
      <c r="AAW1966" s="593"/>
      <c r="AAX1966" s="593"/>
      <c r="AAY1966" s="593"/>
      <c r="AAZ1966" s="593"/>
      <c r="ABA1966" s="593"/>
      <c r="ABB1966" s="593"/>
      <c r="ABC1966" s="593"/>
      <c r="ABD1966" s="593"/>
      <c r="ABE1966" s="593"/>
      <c r="ABF1966" s="593"/>
      <c r="ABG1966" s="593"/>
      <c r="ABH1966" s="593"/>
      <c r="ABI1966" s="593"/>
      <c r="ABJ1966" s="593"/>
      <c r="ABK1966" s="593"/>
      <c r="ABL1966" s="593"/>
      <c r="ABM1966" s="593"/>
      <c r="ABN1966" s="593"/>
      <c r="ABO1966" s="593"/>
      <c r="ABP1966" s="593"/>
      <c r="ABQ1966" s="593"/>
      <c r="ABR1966" s="593"/>
      <c r="ABS1966" s="593"/>
      <c r="ABT1966" s="593"/>
      <c r="ABU1966" s="593"/>
      <c r="ABV1966" s="593"/>
      <c r="ABW1966" s="593"/>
      <c r="ABX1966" s="593"/>
      <c r="ABY1966" s="593"/>
      <c r="ABZ1966" s="593"/>
      <c r="ACA1966" s="593"/>
      <c r="ACB1966" s="593"/>
      <c r="ACC1966" s="593"/>
      <c r="ACD1966" s="593"/>
      <c r="ACE1966" s="593"/>
      <c r="ACF1966" s="593"/>
      <c r="ACG1966" s="593"/>
      <c r="ACH1966" s="593"/>
      <c r="ACI1966" s="593"/>
      <c r="ACJ1966" s="593"/>
      <c r="ACK1966" s="593"/>
      <c r="ACL1966" s="593"/>
      <c r="ACM1966" s="593"/>
      <c r="ACN1966" s="593"/>
      <c r="ACO1966" s="593"/>
      <c r="ACP1966" s="593"/>
      <c r="ACQ1966" s="593"/>
      <c r="ACR1966" s="593"/>
      <c r="ACS1966" s="593"/>
      <c r="ACT1966" s="593"/>
      <c r="ACU1966" s="593"/>
      <c r="ACV1966" s="593"/>
      <c r="ACW1966" s="593"/>
      <c r="ACX1966" s="593"/>
      <c r="ACY1966" s="593"/>
      <c r="ACZ1966" s="593"/>
      <c r="ADA1966" s="593"/>
      <c r="ADB1966" s="593"/>
      <c r="ADC1966" s="593"/>
      <c r="ADD1966" s="593"/>
      <c r="ADE1966" s="593"/>
      <c r="ADF1966" s="593"/>
      <c r="ADG1966" s="593"/>
      <c r="ADH1966" s="593"/>
      <c r="ADI1966" s="593"/>
      <c r="ADJ1966" s="593"/>
      <c r="ADK1966" s="593"/>
      <c r="ADL1966" s="593"/>
      <c r="ADM1966" s="593"/>
      <c r="ADN1966" s="593"/>
      <c r="ADO1966" s="593"/>
      <c r="ADP1966" s="593"/>
      <c r="ADQ1966" s="593"/>
      <c r="ADR1966" s="593"/>
      <c r="ADS1966" s="593"/>
      <c r="ADT1966" s="593"/>
      <c r="ADU1966" s="593"/>
      <c r="ADV1966" s="593"/>
      <c r="ADW1966" s="593"/>
      <c r="ADX1966" s="593"/>
      <c r="ADY1966" s="593"/>
      <c r="ADZ1966" s="593"/>
      <c r="AEA1966" s="593"/>
      <c r="AEB1966" s="593"/>
      <c r="AEC1966" s="593"/>
      <c r="AED1966" s="593"/>
      <c r="AEE1966" s="593"/>
      <c r="AEF1966" s="593"/>
      <c r="AEG1966" s="593"/>
      <c r="AEH1966" s="593"/>
      <c r="AEI1966" s="593"/>
      <c r="AEJ1966" s="593"/>
      <c r="AEK1966" s="593"/>
      <c r="AEL1966" s="593"/>
      <c r="AEM1966" s="593"/>
      <c r="AEN1966" s="593"/>
      <c r="AEO1966" s="593"/>
      <c r="AEP1966" s="593"/>
      <c r="AEQ1966" s="593"/>
      <c r="AER1966" s="593"/>
      <c r="AES1966" s="593"/>
      <c r="AET1966" s="593"/>
      <c r="AEU1966" s="593"/>
      <c r="AEV1966" s="593"/>
      <c r="AEW1966" s="593"/>
      <c r="AEX1966" s="593"/>
      <c r="AEY1966" s="593"/>
      <c r="AEZ1966" s="593"/>
      <c r="AFA1966" s="593"/>
      <c r="AFB1966" s="593"/>
      <c r="AFC1966" s="593"/>
      <c r="AFD1966" s="593"/>
      <c r="AFE1966" s="593"/>
      <c r="AFF1966" s="593"/>
      <c r="AFG1966" s="593"/>
      <c r="AFH1966" s="593"/>
      <c r="AFI1966" s="593"/>
      <c r="AFJ1966" s="593"/>
      <c r="AFK1966" s="593"/>
      <c r="AFL1966" s="593"/>
      <c r="AFM1966" s="593"/>
      <c r="AFN1966" s="593"/>
      <c r="AFO1966" s="593"/>
      <c r="AFP1966" s="593"/>
      <c r="AFQ1966" s="593"/>
      <c r="AFR1966" s="593"/>
      <c r="AFS1966" s="593"/>
      <c r="AFT1966" s="593"/>
      <c r="AFU1966" s="593"/>
      <c r="AFV1966" s="593"/>
      <c r="AFW1966" s="593"/>
      <c r="AFX1966" s="593"/>
      <c r="AFY1966" s="593"/>
      <c r="AFZ1966" s="593"/>
      <c r="AGA1966" s="593"/>
      <c r="AGB1966" s="593"/>
      <c r="AGC1966" s="593"/>
      <c r="AGD1966" s="593"/>
      <c r="AGE1966" s="593"/>
      <c r="AGF1966" s="593"/>
      <c r="AGG1966" s="593"/>
      <c r="AGH1966" s="593"/>
      <c r="AGI1966" s="593"/>
      <c r="AGJ1966" s="593"/>
      <c r="AGK1966" s="593"/>
      <c r="AGL1966" s="593"/>
      <c r="AGM1966" s="593"/>
      <c r="AGN1966" s="593"/>
      <c r="AGO1966" s="593"/>
      <c r="AGP1966" s="593"/>
      <c r="AGQ1966" s="593"/>
      <c r="AGR1966" s="593"/>
      <c r="AGS1966" s="593"/>
      <c r="AGT1966" s="593"/>
      <c r="AGU1966" s="593"/>
      <c r="AGV1966" s="593"/>
      <c r="AGW1966" s="593"/>
      <c r="AGX1966" s="593"/>
      <c r="AGY1966" s="593"/>
      <c r="AGZ1966" s="593"/>
      <c r="AHA1966" s="593"/>
      <c r="AHB1966" s="593"/>
      <c r="AHC1966" s="593"/>
      <c r="AHD1966" s="593"/>
      <c r="AHE1966" s="593"/>
      <c r="AHF1966" s="593"/>
      <c r="AHG1966" s="593"/>
      <c r="AHH1966" s="593"/>
      <c r="AHI1966" s="593"/>
      <c r="AHJ1966" s="593"/>
      <c r="AHK1966" s="593"/>
      <c r="AHL1966" s="593"/>
      <c r="AHM1966" s="593"/>
      <c r="AHN1966" s="593"/>
      <c r="AHO1966" s="593"/>
      <c r="AHP1966" s="593"/>
      <c r="AHQ1966" s="593"/>
      <c r="AHR1966" s="593"/>
      <c r="AHS1966" s="593"/>
      <c r="AHT1966" s="593"/>
      <c r="AHU1966" s="593"/>
      <c r="AHV1966" s="593"/>
      <c r="AHW1966" s="593"/>
      <c r="AHX1966" s="593"/>
      <c r="AHY1966" s="593"/>
      <c r="AHZ1966" s="593"/>
      <c r="AIA1966" s="593"/>
      <c r="AIB1966" s="593"/>
      <c r="AIC1966" s="593"/>
      <c r="AID1966" s="593"/>
      <c r="AIE1966" s="593"/>
      <c r="AIF1966" s="593"/>
      <c r="AIG1966" s="593"/>
      <c r="AIH1966" s="593"/>
      <c r="AII1966" s="593"/>
      <c r="AIJ1966" s="593"/>
      <c r="AIK1966" s="593"/>
      <c r="AIL1966" s="593"/>
      <c r="AIM1966" s="593"/>
      <c r="AIN1966" s="593"/>
      <c r="AIO1966" s="593"/>
      <c r="AIP1966" s="593"/>
      <c r="AIQ1966" s="593"/>
      <c r="AIR1966" s="593"/>
      <c r="AIS1966" s="593"/>
      <c r="AIT1966" s="593"/>
      <c r="AIU1966" s="593"/>
      <c r="AIV1966" s="593"/>
      <c r="AIW1966" s="593"/>
      <c r="AIX1966" s="593"/>
      <c r="AIY1966" s="593"/>
      <c r="AIZ1966" s="593"/>
      <c r="AJA1966" s="593"/>
      <c r="AJB1966" s="593"/>
      <c r="AJC1966" s="593"/>
      <c r="AJD1966" s="593"/>
      <c r="AJE1966" s="593"/>
      <c r="AJF1966" s="593"/>
      <c r="AJG1966" s="593"/>
      <c r="AJH1966" s="593"/>
      <c r="AJI1966" s="593"/>
      <c r="AJJ1966" s="593"/>
      <c r="AJK1966" s="593"/>
      <c r="AJL1966" s="593"/>
      <c r="AJM1966" s="593"/>
      <c r="AJN1966" s="593"/>
      <c r="AJO1966" s="593"/>
      <c r="AJP1966" s="593"/>
      <c r="AJQ1966" s="593"/>
      <c r="AJR1966" s="593"/>
      <c r="AJS1966" s="593"/>
      <c r="AJT1966" s="593"/>
      <c r="AJU1966" s="593"/>
      <c r="AJV1966" s="593"/>
      <c r="AJW1966" s="593"/>
      <c r="AJX1966" s="593"/>
      <c r="AJY1966" s="593"/>
      <c r="AJZ1966" s="593"/>
      <c r="AKA1966" s="593"/>
      <c r="AKB1966" s="593"/>
      <c r="AKC1966" s="593"/>
      <c r="AKD1966" s="593"/>
      <c r="AKE1966" s="593"/>
      <c r="AKF1966" s="593"/>
      <c r="AKG1966" s="593"/>
      <c r="AKH1966" s="593"/>
      <c r="AKI1966" s="593"/>
      <c r="AKJ1966" s="593"/>
      <c r="AKK1966" s="593"/>
      <c r="AKL1966" s="593"/>
      <c r="AKM1966" s="593"/>
      <c r="AKN1966" s="593"/>
      <c r="AKO1966" s="593"/>
      <c r="AKP1966" s="593"/>
      <c r="AKQ1966" s="593"/>
      <c r="AKR1966" s="593"/>
      <c r="AKS1966" s="593"/>
      <c r="AKT1966" s="593"/>
      <c r="AKU1966" s="593"/>
      <c r="AKV1966" s="593"/>
      <c r="AKW1966" s="593"/>
      <c r="AKX1966" s="593"/>
      <c r="AKY1966" s="593"/>
      <c r="AKZ1966" s="593"/>
      <c r="ALA1966" s="593"/>
      <c r="ALB1966" s="593"/>
      <c r="ALC1966" s="593"/>
      <c r="ALD1966" s="593"/>
      <c r="ALE1966" s="593"/>
      <c r="ALF1966" s="593"/>
      <c r="ALG1966" s="593"/>
      <c r="ALH1966" s="593"/>
      <c r="ALI1966" s="593"/>
      <c r="ALJ1966" s="593"/>
      <c r="ALK1966" s="593"/>
      <c r="ALL1966" s="593"/>
      <c r="ALM1966" s="593"/>
      <c r="ALN1966" s="593"/>
      <c r="ALO1966" s="593"/>
      <c r="ALP1966" s="593"/>
      <c r="ALQ1966" s="593"/>
      <c r="ALR1966" s="593"/>
      <c r="ALS1966" s="593"/>
      <c r="ALT1966" s="593"/>
      <c r="ALU1966" s="593"/>
      <c r="ALV1966" s="593"/>
      <c r="ALW1966" s="593"/>
      <c r="ALX1966" s="593"/>
      <c r="ALY1966" s="593"/>
      <c r="ALZ1966" s="593"/>
      <c r="AMA1966" s="593"/>
      <c r="AMB1966" s="593"/>
      <c r="AMC1966" s="593"/>
      <c r="AMD1966" s="593"/>
      <c r="AME1966" s="593"/>
      <c r="AMF1966" s="593"/>
      <c r="AMG1966" s="593"/>
      <c r="AMH1966" s="593"/>
      <c r="AMI1966" s="593"/>
      <c r="AMJ1966" s="593"/>
      <c r="AMK1966" s="593"/>
      <c r="AML1966" s="593"/>
      <c r="AMM1966" s="593"/>
      <c r="AMN1966" s="593"/>
      <c r="AMO1966" s="593"/>
      <c r="AMP1966" s="593"/>
      <c r="AMQ1966" s="593"/>
      <c r="AMR1966" s="593"/>
      <c r="AMS1966" s="593"/>
      <c r="AMT1966" s="593"/>
      <c r="AMU1966" s="593"/>
      <c r="AMV1966" s="593"/>
      <c r="AMW1966" s="593"/>
      <c r="AMX1966" s="593"/>
      <c r="AMY1966" s="593"/>
      <c r="AMZ1966" s="593"/>
      <c r="ANA1966" s="593"/>
      <c r="ANB1966" s="593"/>
      <c r="ANC1966" s="593"/>
      <c r="AND1966" s="593"/>
      <c r="ANE1966" s="593"/>
      <c r="ANF1966" s="593"/>
      <c r="ANG1966" s="593"/>
      <c r="ANH1966" s="593"/>
      <c r="ANI1966" s="593"/>
      <c r="ANJ1966" s="593"/>
      <c r="ANK1966" s="593"/>
      <c r="ANL1966" s="593"/>
      <c r="ANM1966" s="593"/>
      <c r="ANN1966" s="593"/>
      <c r="ANO1966" s="593"/>
      <c r="ANP1966" s="593"/>
      <c r="ANQ1966" s="593"/>
      <c r="ANR1966" s="593"/>
      <c r="ANS1966" s="593"/>
      <c r="ANT1966" s="593"/>
      <c r="ANU1966" s="593"/>
      <c r="ANV1966" s="593"/>
      <c r="ANW1966" s="593"/>
      <c r="ANX1966" s="593"/>
      <c r="ANY1966" s="593"/>
      <c r="ANZ1966" s="593"/>
      <c r="AOA1966" s="593"/>
      <c r="AOB1966" s="593"/>
      <c r="AOC1966" s="593"/>
      <c r="AOD1966" s="593"/>
      <c r="AOE1966" s="593"/>
      <c r="AOF1966" s="593"/>
      <c r="AOG1966" s="593"/>
      <c r="AOH1966" s="593"/>
      <c r="AOI1966" s="593"/>
      <c r="AOJ1966" s="593"/>
      <c r="AOK1966" s="593"/>
      <c r="AOL1966" s="593"/>
      <c r="AOM1966" s="593"/>
      <c r="AON1966" s="593"/>
      <c r="AOO1966" s="593"/>
      <c r="AOP1966" s="593"/>
      <c r="AOQ1966" s="593"/>
      <c r="AOR1966" s="593"/>
      <c r="AOS1966" s="593"/>
      <c r="AOT1966" s="593"/>
      <c r="AOU1966" s="593"/>
      <c r="AOV1966" s="593"/>
      <c r="AOW1966" s="593"/>
      <c r="AOX1966" s="593"/>
      <c r="AOY1966" s="593"/>
      <c r="AOZ1966" s="593"/>
      <c r="APA1966" s="593"/>
      <c r="APB1966" s="593"/>
      <c r="APC1966" s="593"/>
      <c r="APD1966" s="593"/>
      <c r="APE1966" s="593"/>
      <c r="APF1966" s="593"/>
      <c r="APG1966" s="593"/>
      <c r="APH1966" s="593"/>
      <c r="API1966" s="593"/>
      <c r="APJ1966" s="593"/>
      <c r="APK1966" s="593"/>
      <c r="APL1966" s="593"/>
      <c r="APM1966" s="593"/>
      <c r="APN1966" s="593"/>
      <c r="APO1966" s="593"/>
      <c r="APP1966" s="593"/>
      <c r="APQ1966" s="593"/>
      <c r="APR1966" s="593"/>
      <c r="APS1966" s="593"/>
      <c r="APT1966" s="593"/>
      <c r="APU1966" s="593"/>
      <c r="APV1966" s="593"/>
      <c r="APW1966" s="593"/>
      <c r="APX1966" s="593"/>
      <c r="APY1966" s="593"/>
      <c r="APZ1966" s="593"/>
      <c r="AQA1966" s="593"/>
      <c r="AQB1966" s="593"/>
      <c r="AQC1966" s="593"/>
      <c r="AQD1966" s="593"/>
      <c r="AQE1966" s="593"/>
      <c r="AQF1966" s="593"/>
      <c r="AQG1966" s="593"/>
      <c r="AQH1966" s="593"/>
      <c r="AQI1966" s="593"/>
      <c r="AQJ1966" s="593"/>
      <c r="AQK1966" s="593"/>
      <c r="AQL1966" s="593"/>
      <c r="AQM1966" s="593"/>
      <c r="AQN1966" s="593"/>
      <c r="AQO1966" s="593"/>
      <c r="AQP1966" s="593"/>
      <c r="AQQ1966" s="593"/>
      <c r="AQR1966" s="593"/>
      <c r="AQS1966" s="593"/>
      <c r="AQT1966" s="593"/>
      <c r="AQU1966" s="593"/>
      <c r="AQV1966" s="593"/>
      <c r="AQW1966" s="593"/>
      <c r="AQX1966" s="593"/>
      <c r="AQY1966" s="593"/>
      <c r="AQZ1966" s="593"/>
      <c r="ARA1966" s="593"/>
      <c r="ARB1966" s="593"/>
      <c r="ARC1966" s="593"/>
      <c r="ARD1966" s="593"/>
      <c r="ARE1966" s="593"/>
      <c r="ARF1966" s="593"/>
      <c r="ARG1966" s="593"/>
      <c r="ARH1966" s="593"/>
      <c r="ARI1966" s="593"/>
      <c r="ARJ1966" s="593"/>
      <c r="ARK1966" s="593"/>
      <c r="ARL1966" s="593"/>
      <c r="ARM1966" s="593"/>
      <c r="ARN1966" s="593"/>
      <c r="ARO1966" s="593"/>
      <c r="ARP1966" s="593"/>
      <c r="ARQ1966" s="593"/>
      <c r="ARR1966" s="593"/>
      <c r="ARS1966" s="593"/>
      <c r="ART1966" s="593"/>
      <c r="ARU1966" s="593"/>
      <c r="ARV1966" s="593"/>
      <c r="ARW1966" s="593"/>
      <c r="ARX1966" s="593"/>
      <c r="ARY1966" s="593"/>
      <c r="ARZ1966" s="593"/>
      <c r="ASA1966" s="593"/>
      <c r="ASB1966" s="593"/>
      <c r="ASC1966" s="593"/>
      <c r="ASD1966" s="593"/>
      <c r="ASE1966" s="593"/>
      <c r="ASF1966" s="593"/>
      <c r="ASG1966" s="593"/>
      <c r="ASH1966" s="593"/>
      <c r="ASI1966" s="593"/>
      <c r="ASJ1966" s="593"/>
      <c r="ASK1966" s="593"/>
      <c r="ASL1966" s="593"/>
      <c r="ASM1966" s="593"/>
      <c r="ASN1966" s="593"/>
      <c r="ASO1966" s="593"/>
      <c r="ASP1966" s="593"/>
      <c r="ASQ1966" s="593"/>
      <c r="ASR1966" s="593"/>
      <c r="ASS1966" s="593"/>
      <c r="AST1966" s="593"/>
      <c r="ASU1966" s="593"/>
      <c r="ASV1966" s="593"/>
      <c r="ASW1966" s="593"/>
      <c r="ASX1966" s="593"/>
      <c r="ASY1966" s="593"/>
      <c r="ASZ1966" s="593"/>
      <c r="ATA1966" s="593"/>
      <c r="ATB1966" s="593"/>
      <c r="ATC1966" s="593"/>
      <c r="ATD1966" s="593"/>
      <c r="ATE1966" s="593"/>
      <c r="ATF1966" s="593"/>
      <c r="ATG1966" s="593"/>
      <c r="ATH1966" s="593"/>
      <c r="ATI1966" s="593"/>
      <c r="ATJ1966" s="593"/>
      <c r="ATK1966" s="593"/>
      <c r="ATL1966" s="593"/>
      <c r="ATM1966" s="593"/>
      <c r="ATN1966" s="593"/>
      <c r="ATO1966" s="593"/>
      <c r="ATP1966" s="593"/>
      <c r="ATQ1966" s="593"/>
      <c r="ATR1966" s="593"/>
      <c r="ATS1966" s="593"/>
      <c r="ATT1966" s="593"/>
      <c r="ATU1966" s="593"/>
      <c r="ATV1966" s="593"/>
      <c r="ATW1966" s="593"/>
      <c r="ATX1966" s="593"/>
      <c r="ATY1966" s="593"/>
      <c r="ATZ1966" s="593"/>
      <c r="AUA1966" s="593"/>
      <c r="AUB1966" s="593"/>
      <c r="AUC1966" s="593"/>
      <c r="AUD1966" s="593"/>
      <c r="AUE1966" s="593"/>
      <c r="AUF1966" s="593"/>
      <c r="AUG1966" s="593"/>
      <c r="AUH1966" s="593"/>
      <c r="AUI1966" s="593"/>
      <c r="AUJ1966" s="593"/>
      <c r="AUK1966" s="593"/>
      <c r="AUL1966" s="593"/>
      <c r="AUM1966" s="593"/>
      <c r="AUN1966" s="593"/>
      <c r="AUO1966" s="593"/>
      <c r="AUP1966" s="593"/>
      <c r="AUQ1966" s="593"/>
      <c r="AUR1966" s="593"/>
      <c r="AUS1966" s="593"/>
      <c r="AUT1966" s="593"/>
      <c r="AUU1966" s="593"/>
      <c r="AUV1966" s="593"/>
      <c r="AUW1966" s="593"/>
      <c r="AUX1966" s="593"/>
      <c r="AUY1966" s="593"/>
      <c r="AUZ1966" s="593"/>
      <c r="AVA1966" s="593"/>
      <c r="AVB1966" s="593"/>
      <c r="AVC1966" s="593"/>
      <c r="AVD1966" s="593"/>
      <c r="AVE1966" s="593"/>
      <c r="AVF1966" s="593"/>
      <c r="AVG1966" s="593"/>
      <c r="AVH1966" s="593"/>
      <c r="AVI1966" s="593"/>
      <c r="AVJ1966" s="593"/>
      <c r="AVK1966" s="593"/>
    </row>
    <row r="1967" spans="1:1259">
      <c r="A1967" s="715"/>
      <c r="B1967" s="564"/>
      <c r="C1967" s="564"/>
      <c r="D1967" s="676" t="s">
        <v>1067</v>
      </c>
      <c r="E1967" s="524"/>
      <c r="F1967" s="676" t="s">
        <v>1152</v>
      </c>
      <c r="G1967" s="676">
        <v>2022</v>
      </c>
      <c r="H1967" s="665">
        <v>4</v>
      </c>
      <c r="I1967" s="687"/>
      <c r="J1967" s="666"/>
      <c r="K1967" s="676" t="s">
        <v>1638</v>
      </c>
      <c r="L1967" s="677" t="s">
        <v>1578</v>
      </c>
      <c r="M1967" s="677">
        <v>44468</v>
      </c>
      <c r="N1967" s="677" t="s">
        <v>1605</v>
      </c>
      <c r="O1967" s="677"/>
      <c r="P1967" s="666">
        <v>44658</v>
      </c>
      <c r="Q1967" s="666">
        <v>44666</v>
      </c>
      <c r="R1967" s="666">
        <v>44669</v>
      </c>
      <c r="S1967" s="665" t="s">
        <v>1580</v>
      </c>
      <c r="T1967" s="665">
        <v>60</v>
      </c>
      <c r="U1967" s="665" t="s">
        <v>1612</v>
      </c>
      <c r="V1967" s="665" t="s">
        <v>1591</v>
      </c>
      <c r="W1967" s="678">
        <v>400</v>
      </c>
      <c r="X1967" s="551">
        <v>624</v>
      </c>
      <c r="Y1967" s="693">
        <v>249600</v>
      </c>
      <c r="Z1967" s="667">
        <v>0.48</v>
      </c>
      <c r="AA1967" s="682">
        <f>Y1967*Z1967</f>
        <v>119808</v>
      </c>
      <c r="AB1967" s="521"/>
      <c r="AC1967" s="683">
        <v>0</v>
      </c>
      <c r="AD1967" s="676"/>
      <c r="AE1967" s="684"/>
      <c r="AF1967" s="695">
        <f>AA1967+AD1967+AE1967</f>
        <v>119808</v>
      </c>
      <c r="AG1967" s="665" t="s">
        <v>47</v>
      </c>
      <c r="AH1967" s="641"/>
      <c r="AI1967" s="676">
        <v>75</v>
      </c>
      <c r="AJ1967" s="676" t="s">
        <v>1592</v>
      </c>
      <c r="AK1967" s="676" t="s">
        <v>50</v>
      </c>
      <c r="AL1967" s="696">
        <v>94544</v>
      </c>
      <c r="AM1967" s="665" t="s">
        <v>52</v>
      </c>
      <c r="AN1967" s="665" t="s">
        <v>50</v>
      </c>
      <c r="AO1967" s="665"/>
      <c r="AP1967" s="676" t="s">
        <v>92</v>
      </c>
      <c r="AQ1967" s="676" t="s">
        <v>37</v>
      </c>
      <c r="AR1967" s="676"/>
      <c r="AS1967" s="523" t="s">
        <v>1077</v>
      </c>
      <c r="AT1967" s="523"/>
      <c r="AU1967" s="523"/>
      <c r="AV1967" s="674"/>
      <c r="AW1967" s="673" t="str">
        <f>U1967</f>
        <v>30390256H</v>
      </c>
      <c r="AX1967" s="673" cm="1">
        <f t="array" ref="AX1967">SUM(MID(0&amp;AW1967,LARGE(INDEX(ISNUMBER(--MID(AW1967,ROW($1:$8),1))*ROW($1:$8),),ROW($1:$8))+1,1)*10^ROW($1:$8)/10)</f>
        <v>30390256</v>
      </c>
      <c r="AY1967" s="673" t="str">
        <f>VLOOKUP($AX1967,'Item Master Data'!$A:$F,3,FALSE)</f>
        <v>T400H</v>
      </c>
      <c r="AZ1967" s="673">
        <f>VLOOKUP($AX1967,'Item Master Data'!$A:$F,6,FALSE)</f>
        <v>400</v>
      </c>
      <c r="BA1967" s="673">
        <f>X1967/BB1967</f>
        <v>24</v>
      </c>
      <c r="BB1967" s="673">
        <f>VLOOKUP(AX1967,'Item Master Data'!$A:$G,7,FALSE)</f>
        <v>26</v>
      </c>
      <c r="BC1967" s="673"/>
      <c r="BD1967" s="673">
        <f>W1967-AZ1967</f>
        <v>0</v>
      </c>
      <c r="BE1967" s="593"/>
      <c r="BF1967" s="593"/>
      <c r="BG1967" s="593"/>
      <c r="BH1967" s="593"/>
      <c r="BI1967" s="593"/>
      <c r="BJ1967" s="593"/>
      <c r="BK1967" s="593"/>
      <c r="BL1967" s="593"/>
      <c r="BM1967" s="593"/>
      <c r="BN1967" s="593"/>
      <c r="BO1967" s="593"/>
      <c r="BP1967" s="593"/>
      <c r="BQ1967" s="593"/>
      <c r="BR1967" s="593"/>
      <c r="BS1967" s="593"/>
      <c r="BT1967" s="593"/>
      <c r="BU1967" s="593"/>
      <c r="BV1967" s="593"/>
      <c r="BW1967" s="593"/>
      <c r="BX1967" s="593"/>
      <c r="BY1967" s="593"/>
      <c r="BZ1967" s="593"/>
      <c r="CA1967" s="593"/>
      <c r="CB1967" s="593"/>
      <c r="CC1967" s="593"/>
      <c r="CD1967" s="593"/>
      <c r="CE1967" s="593"/>
      <c r="CF1967" s="593"/>
      <c r="CG1967" s="593"/>
      <c r="CH1967" s="593"/>
      <c r="CI1967" s="593"/>
      <c r="CJ1967" s="593"/>
      <c r="CK1967" s="593"/>
      <c r="CL1967" s="593"/>
      <c r="CM1967" s="593"/>
      <c r="CN1967" s="593"/>
      <c r="CO1967" s="593"/>
      <c r="CP1967" s="593"/>
      <c r="CQ1967" s="593"/>
      <c r="CR1967" s="593"/>
      <c r="CS1967" s="593"/>
      <c r="CT1967" s="593"/>
      <c r="CU1967" s="593"/>
      <c r="CV1967" s="593"/>
      <c r="CW1967" s="593"/>
      <c r="CX1967" s="593"/>
      <c r="CY1967" s="593"/>
      <c r="CZ1967" s="593"/>
      <c r="DA1967" s="593"/>
      <c r="DB1967" s="593"/>
      <c r="DC1967" s="593"/>
      <c r="DD1967" s="593"/>
      <c r="DE1967" s="593"/>
      <c r="DF1967" s="593"/>
      <c r="DG1967" s="593"/>
      <c r="DH1967" s="593"/>
      <c r="DI1967" s="593"/>
      <c r="DJ1967" s="593"/>
      <c r="DK1967" s="593"/>
      <c r="DL1967" s="593"/>
      <c r="DM1967" s="593"/>
      <c r="DN1967" s="593"/>
      <c r="DO1967" s="593"/>
      <c r="DP1967" s="593"/>
      <c r="DQ1967" s="593"/>
      <c r="DR1967" s="593"/>
      <c r="DS1967" s="593"/>
      <c r="DT1967" s="593"/>
      <c r="DU1967" s="593"/>
      <c r="DV1967" s="593"/>
      <c r="DW1967" s="593"/>
      <c r="DX1967" s="593"/>
      <c r="DY1967" s="593"/>
      <c r="DZ1967" s="593"/>
      <c r="EA1967" s="593"/>
      <c r="EB1967" s="593"/>
      <c r="EC1967" s="593"/>
      <c r="ED1967" s="593"/>
      <c r="EE1967" s="593"/>
      <c r="EF1967" s="593"/>
      <c r="EG1967" s="593"/>
      <c r="EH1967" s="593"/>
      <c r="EI1967" s="593"/>
      <c r="EJ1967" s="593"/>
      <c r="EK1967" s="593"/>
      <c r="EL1967" s="593"/>
      <c r="EM1967" s="593"/>
      <c r="EN1967" s="593"/>
      <c r="EO1967" s="593"/>
      <c r="EP1967" s="593"/>
      <c r="EQ1967" s="593"/>
      <c r="ER1967" s="593"/>
      <c r="ES1967" s="593"/>
      <c r="ET1967" s="593"/>
      <c r="EU1967" s="593"/>
      <c r="EV1967" s="593"/>
      <c r="EW1967" s="593"/>
      <c r="EX1967" s="593"/>
      <c r="EY1967" s="593"/>
      <c r="EZ1967" s="593"/>
      <c r="FA1967" s="593"/>
      <c r="FB1967" s="593"/>
      <c r="FC1967" s="593"/>
      <c r="FD1967" s="593"/>
      <c r="FE1967" s="593"/>
      <c r="FF1967" s="593"/>
      <c r="FG1967" s="593"/>
      <c r="FH1967" s="593"/>
      <c r="FI1967" s="593"/>
      <c r="FJ1967" s="593"/>
      <c r="FK1967" s="593"/>
      <c r="FL1967" s="593"/>
      <c r="FM1967" s="593"/>
      <c r="FN1967" s="593"/>
      <c r="FO1967" s="593"/>
      <c r="FP1967" s="593"/>
      <c r="FQ1967" s="593"/>
      <c r="FR1967" s="593"/>
      <c r="FS1967" s="593"/>
      <c r="FT1967" s="593"/>
      <c r="FU1967" s="593"/>
      <c r="FV1967" s="593"/>
      <c r="FW1967" s="593"/>
      <c r="FX1967" s="593"/>
      <c r="FY1967" s="593"/>
      <c r="FZ1967" s="593"/>
      <c r="GA1967" s="593"/>
      <c r="GB1967" s="593"/>
      <c r="GC1967" s="593"/>
      <c r="GD1967" s="593"/>
      <c r="GE1967" s="593"/>
      <c r="GF1967" s="593"/>
      <c r="GG1967" s="593"/>
      <c r="GH1967" s="593"/>
      <c r="GI1967" s="593"/>
      <c r="GJ1967" s="593"/>
      <c r="GK1967" s="593"/>
      <c r="GL1967" s="593"/>
      <c r="GM1967" s="593"/>
      <c r="GN1967" s="593"/>
      <c r="GO1967" s="593"/>
      <c r="GP1967" s="593"/>
      <c r="GQ1967" s="593"/>
      <c r="GR1967" s="593"/>
      <c r="GS1967" s="593"/>
      <c r="GT1967" s="593"/>
      <c r="GU1967" s="593"/>
      <c r="GV1967" s="593"/>
      <c r="GW1967" s="593"/>
      <c r="GX1967" s="593"/>
      <c r="GY1967" s="593"/>
      <c r="GZ1967" s="593"/>
      <c r="HA1967" s="593"/>
      <c r="HB1967" s="593"/>
      <c r="HC1967" s="593"/>
      <c r="HD1967" s="593"/>
      <c r="HE1967" s="593"/>
      <c r="HF1967" s="593"/>
      <c r="HG1967" s="593"/>
      <c r="HH1967" s="593"/>
      <c r="HI1967" s="593"/>
      <c r="HJ1967" s="593"/>
      <c r="HK1967" s="593"/>
      <c r="HL1967" s="593"/>
      <c r="HM1967" s="593"/>
      <c r="HN1967" s="593"/>
      <c r="HO1967" s="593"/>
      <c r="HP1967" s="593"/>
      <c r="HQ1967" s="593"/>
      <c r="HR1967" s="593"/>
      <c r="HS1967" s="593"/>
      <c r="HT1967" s="593"/>
      <c r="HU1967" s="593"/>
      <c r="HV1967" s="593"/>
      <c r="HW1967" s="593"/>
      <c r="HX1967" s="593"/>
      <c r="HY1967" s="593"/>
      <c r="HZ1967" s="593"/>
      <c r="IA1967" s="593"/>
      <c r="IB1967" s="593"/>
      <c r="IC1967" s="593"/>
      <c r="ID1967" s="593"/>
      <c r="IE1967" s="593"/>
      <c r="IF1967" s="593"/>
      <c r="IG1967" s="593"/>
      <c r="IH1967" s="593"/>
      <c r="II1967" s="593"/>
      <c r="IJ1967" s="593"/>
      <c r="IK1967" s="593"/>
      <c r="IL1967" s="593"/>
      <c r="IM1967" s="593"/>
      <c r="IN1967" s="593"/>
      <c r="IO1967" s="593"/>
      <c r="IP1967" s="593"/>
      <c r="IQ1967" s="593"/>
      <c r="IR1967" s="593"/>
      <c r="IS1967" s="593"/>
      <c r="IT1967" s="593"/>
      <c r="IU1967" s="593"/>
      <c r="IV1967" s="593"/>
      <c r="IW1967" s="593"/>
      <c r="IX1967" s="593"/>
      <c r="IY1967" s="593"/>
      <c r="IZ1967" s="593"/>
      <c r="JA1967" s="593"/>
      <c r="JB1967" s="593"/>
      <c r="JC1967" s="593"/>
      <c r="JD1967" s="593"/>
      <c r="JE1967" s="593"/>
      <c r="JF1967" s="593"/>
      <c r="JG1967" s="593"/>
      <c r="JH1967" s="593"/>
      <c r="JI1967" s="593"/>
      <c r="JJ1967" s="593"/>
      <c r="JK1967" s="593"/>
      <c r="JL1967" s="593"/>
      <c r="JM1967" s="593"/>
      <c r="JN1967" s="593"/>
      <c r="JO1967" s="593"/>
      <c r="JP1967" s="593"/>
      <c r="JQ1967" s="593"/>
      <c r="JR1967" s="593"/>
      <c r="JS1967" s="593"/>
      <c r="JT1967" s="593"/>
      <c r="JU1967" s="593"/>
      <c r="JV1967" s="593"/>
      <c r="JW1967" s="593"/>
      <c r="JX1967" s="593"/>
      <c r="JY1967" s="593"/>
      <c r="JZ1967" s="593"/>
      <c r="KA1967" s="593"/>
      <c r="KB1967" s="593"/>
      <c r="KC1967" s="593"/>
      <c r="KD1967" s="593"/>
      <c r="KE1967" s="593"/>
      <c r="KF1967" s="593"/>
      <c r="KG1967" s="593"/>
      <c r="KH1967" s="593"/>
      <c r="KI1967" s="593"/>
      <c r="KJ1967" s="593"/>
      <c r="KK1967" s="593"/>
      <c r="KL1967" s="593"/>
      <c r="KM1967" s="593"/>
      <c r="KN1967" s="593"/>
      <c r="KO1967" s="593"/>
      <c r="KP1967" s="593"/>
      <c r="KQ1967" s="593"/>
      <c r="KR1967" s="593"/>
      <c r="KS1967" s="593"/>
      <c r="KT1967" s="593"/>
      <c r="KU1967" s="593"/>
      <c r="KV1967" s="593"/>
      <c r="KW1967" s="593"/>
      <c r="KX1967" s="593"/>
      <c r="KY1967" s="593"/>
      <c r="KZ1967" s="593"/>
      <c r="LA1967" s="593"/>
      <c r="LB1967" s="593"/>
      <c r="LC1967" s="593"/>
      <c r="LD1967" s="593"/>
      <c r="LE1967" s="593"/>
      <c r="LF1967" s="593"/>
      <c r="LG1967" s="593"/>
      <c r="LH1967" s="593"/>
      <c r="LI1967" s="593"/>
      <c r="LJ1967" s="593"/>
      <c r="LK1967" s="593"/>
      <c r="LL1967" s="593"/>
      <c r="LM1967" s="593"/>
      <c r="LN1967" s="593"/>
      <c r="LO1967" s="593"/>
      <c r="LP1967" s="593"/>
      <c r="LQ1967" s="593"/>
      <c r="LR1967" s="593"/>
      <c r="LS1967" s="593"/>
      <c r="LT1967" s="593"/>
      <c r="LU1967" s="593"/>
      <c r="LV1967" s="593"/>
      <c r="LW1967" s="593"/>
      <c r="LX1967" s="593"/>
      <c r="LY1967" s="593"/>
      <c r="LZ1967" s="593"/>
      <c r="MA1967" s="593"/>
      <c r="MB1967" s="593"/>
      <c r="MC1967" s="593"/>
      <c r="MD1967" s="593"/>
      <c r="ME1967" s="593"/>
      <c r="MF1967" s="593"/>
      <c r="MG1967" s="593"/>
      <c r="MH1967" s="593"/>
      <c r="MI1967" s="593"/>
      <c r="MJ1967" s="593"/>
      <c r="MK1967" s="593"/>
      <c r="ML1967" s="593"/>
      <c r="MM1967" s="593"/>
      <c r="MN1967" s="593"/>
      <c r="MO1967" s="593"/>
      <c r="MP1967" s="593"/>
      <c r="MQ1967" s="593"/>
      <c r="MR1967" s="593"/>
      <c r="MS1967" s="593"/>
      <c r="MT1967" s="593"/>
      <c r="MU1967" s="593"/>
      <c r="MV1967" s="593"/>
      <c r="MW1967" s="593"/>
      <c r="MX1967" s="593"/>
      <c r="MY1967" s="593"/>
      <c r="MZ1967" s="593"/>
      <c r="NA1967" s="593"/>
      <c r="NB1967" s="593"/>
      <c r="NC1967" s="593"/>
      <c r="ND1967" s="593"/>
      <c r="NE1967" s="593"/>
      <c r="NF1967" s="593"/>
      <c r="NG1967" s="593"/>
      <c r="NH1967" s="593"/>
      <c r="NI1967" s="593"/>
      <c r="NJ1967" s="593"/>
      <c r="NK1967" s="593"/>
      <c r="NL1967" s="593"/>
      <c r="NM1967" s="593"/>
      <c r="NN1967" s="593"/>
      <c r="NO1967" s="593"/>
      <c r="NP1967" s="593"/>
      <c r="NQ1967" s="593"/>
      <c r="NR1967" s="593"/>
      <c r="NS1967" s="593"/>
      <c r="NT1967" s="593"/>
      <c r="NU1967" s="593"/>
      <c r="NV1967" s="593"/>
      <c r="NW1967" s="593"/>
      <c r="NX1967" s="593"/>
      <c r="NY1967" s="593"/>
      <c r="NZ1967" s="593"/>
      <c r="OA1967" s="593"/>
      <c r="OB1967" s="593"/>
      <c r="OC1967" s="593"/>
      <c r="OD1967" s="593"/>
      <c r="OE1967" s="593"/>
      <c r="OF1967" s="593"/>
      <c r="OG1967" s="593"/>
      <c r="OH1967" s="593"/>
      <c r="OI1967" s="593"/>
      <c r="OJ1967" s="593"/>
      <c r="OK1967" s="593"/>
      <c r="OL1967" s="593"/>
      <c r="OM1967" s="593"/>
      <c r="ON1967" s="593"/>
      <c r="OO1967" s="593"/>
      <c r="OP1967" s="593"/>
      <c r="OQ1967" s="593"/>
      <c r="OR1967" s="593"/>
      <c r="OS1967" s="593"/>
      <c r="OT1967" s="593"/>
      <c r="OU1967" s="593"/>
      <c r="OV1967" s="593"/>
      <c r="OW1967" s="593"/>
      <c r="OX1967" s="593"/>
      <c r="OY1967" s="593"/>
      <c r="OZ1967" s="593"/>
      <c r="PA1967" s="593"/>
      <c r="PB1967" s="593"/>
      <c r="PC1967" s="593"/>
      <c r="PD1967" s="593"/>
      <c r="PE1967" s="593"/>
      <c r="PF1967" s="593"/>
      <c r="PG1967" s="593"/>
      <c r="PH1967" s="593"/>
      <c r="PI1967" s="593"/>
      <c r="PJ1967" s="593"/>
      <c r="PK1967" s="593"/>
      <c r="PL1967" s="593"/>
      <c r="PM1967" s="593"/>
      <c r="PN1967" s="593"/>
      <c r="PO1967" s="593"/>
      <c r="PP1967" s="593"/>
      <c r="PQ1967" s="593"/>
      <c r="PR1967" s="593"/>
      <c r="PS1967" s="593"/>
      <c r="PT1967" s="593"/>
      <c r="PU1967" s="593"/>
      <c r="PV1967" s="593"/>
      <c r="PW1967" s="593"/>
      <c r="PX1967" s="593"/>
      <c r="PY1967" s="593"/>
      <c r="PZ1967" s="593"/>
      <c r="QA1967" s="593"/>
      <c r="QB1967" s="593"/>
      <c r="QC1967" s="593"/>
      <c r="QD1967" s="593"/>
      <c r="QE1967" s="593"/>
      <c r="QF1967" s="593"/>
      <c r="QG1967" s="593"/>
      <c r="QH1967" s="593"/>
      <c r="QI1967" s="593"/>
      <c r="QJ1967" s="593"/>
      <c r="QK1967" s="593"/>
      <c r="QL1967" s="593"/>
      <c r="QM1967" s="593"/>
      <c r="QN1967" s="593"/>
      <c r="QO1967" s="593"/>
      <c r="QP1967" s="593"/>
      <c r="QQ1967" s="593"/>
      <c r="QR1967" s="593"/>
      <c r="QS1967" s="593"/>
      <c r="QT1967" s="593"/>
      <c r="QU1967" s="593"/>
      <c r="QV1967" s="593"/>
      <c r="QW1967" s="593"/>
      <c r="QX1967" s="593"/>
      <c r="QY1967" s="593"/>
      <c r="QZ1967" s="593"/>
      <c r="RA1967" s="593"/>
      <c r="RB1967" s="593"/>
      <c r="RC1967" s="593"/>
      <c r="RD1967" s="593"/>
      <c r="RE1967" s="593"/>
      <c r="RF1967" s="593"/>
      <c r="RG1967" s="593"/>
      <c r="RH1967" s="593"/>
      <c r="RI1967" s="593"/>
      <c r="RJ1967" s="593"/>
      <c r="RK1967" s="593"/>
      <c r="RL1967" s="593"/>
      <c r="RM1967" s="593"/>
      <c r="RN1967" s="593"/>
      <c r="RO1967" s="593"/>
      <c r="RP1967" s="593"/>
      <c r="RQ1967" s="593"/>
      <c r="RR1967" s="593"/>
      <c r="RS1967" s="593"/>
      <c r="RT1967" s="593"/>
      <c r="RU1967" s="593"/>
      <c r="RV1967" s="593"/>
      <c r="RW1967" s="593"/>
      <c r="RX1967" s="593"/>
      <c r="RY1967" s="593"/>
      <c r="RZ1967" s="593"/>
      <c r="SA1967" s="593"/>
      <c r="SB1967" s="593"/>
      <c r="SC1967" s="593"/>
      <c r="SD1967" s="593"/>
      <c r="SE1967" s="593"/>
      <c r="SF1967" s="593"/>
      <c r="SG1967" s="593"/>
      <c r="SH1967" s="593"/>
      <c r="SI1967" s="593"/>
      <c r="SJ1967" s="593"/>
      <c r="SK1967" s="593"/>
      <c r="SL1967" s="593"/>
      <c r="SM1967" s="593"/>
      <c r="SN1967" s="593"/>
      <c r="SO1967" s="593"/>
      <c r="SP1967" s="593"/>
      <c r="SQ1967" s="593"/>
      <c r="SR1967" s="593"/>
      <c r="SS1967" s="593"/>
      <c r="ST1967" s="593"/>
      <c r="SU1967" s="593"/>
      <c r="SV1967" s="593"/>
      <c r="SW1967" s="593"/>
      <c r="SX1967" s="593"/>
      <c r="SY1967" s="593"/>
      <c r="SZ1967" s="593"/>
      <c r="TA1967" s="593"/>
      <c r="TB1967" s="593"/>
      <c r="TC1967" s="593"/>
      <c r="TD1967" s="593"/>
      <c r="TE1967" s="593"/>
      <c r="TF1967" s="593"/>
      <c r="TG1967" s="593"/>
      <c r="TH1967" s="593"/>
      <c r="TI1967" s="593"/>
      <c r="TJ1967" s="593"/>
      <c r="TK1967" s="593"/>
      <c r="TL1967" s="593"/>
      <c r="TM1967" s="593"/>
      <c r="TN1967" s="593"/>
      <c r="TO1967" s="593"/>
      <c r="TP1967" s="593"/>
      <c r="TQ1967" s="593"/>
      <c r="TR1967" s="593"/>
      <c r="TS1967" s="593"/>
      <c r="TT1967" s="593"/>
      <c r="TU1967" s="593"/>
      <c r="TV1967" s="593"/>
      <c r="TW1967" s="593"/>
      <c r="TX1967" s="593"/>
      <c r="TY1967" s="593"/>
      <c r="TZ1967" s="593"/>
      <c r="UA1967" s="593"/>
      <c r="UB1967" s="593"/>
      <c r="UC1967" s="593"/>
      <c r="UD1967" s="593"/>
      <c r="UE1967" s="593"/>
      <c r="UF1967" s="593"/>
      <c r="UG1967" s="593"/>
      <c r="UH1967" s="593"/>
      <c r="UI1967" s="593"/>
      <c r="UJ1967" s="593"/>
      <c r="UK1967" s="593"/>
      <c r="UL1967" s="593"/>
      <c r="UM1967" s="593"/>
      <c r="UN1967" s="593"/>
      <c r="UO1967" s="593"/>
      <c r="UP1967" s="593"/>
      <c r="UQ1967" s="593"/>
      <c r="UR1967" s="593"/>
      <c r="US1967" s="593"/>
      <c r="UT1967" s="593"/>
      <c r="UU1967" s="593"/>
      <c r="UV1967" s="593"/>
      <c r="UW1967" s="593"/>
      <c r="UX1967" s="593"/>
      <c r="UY1967" s="593"/>
      <c r="UZ1967" s="593"/>
      <c r="VA1967" s="593"/>
      <c r="VB1967" s="593"/>
      <c r="VC1967" s="593"/>
      <c r="VD1967" s="593"/>
      <c r="VE1967" s="593"/>
      <c r="VF1967" s="593"/>
      <c r="VG1967" s="593"/>
      <c r="VH1967" s="593"/>
      <c r="VI1967" s="593"/>
      <c r="VJ1967" s="593"/>
      <c r="VK1967" s="593"/>
      <c r="VL1967" s="593"/>
      <c r="VM1967" s="593"/>
      <c r="VN1967" s="593"/>
      <c r="VO1967" s="593"/>
      <c r="VP1967" s="593"/>
      <c r="VQ1967" s="593"/>
      <c r="VR1967" s="593"/>
      <c r="VS1967" s="593"/>
      <c r="VT1967" s="593"/>
      <c r="VU1967" s="593"/>
      <c r="VV1967" s="593"/>
      <c r="VW1967" s="593"/>
      <c r="VX1967" s="593"/>
      <c r="VY1967" s="593"/>
      <c r="VZ1967" s="593"/>
      <c r="WA1967" s="593"/>
      <c r="WB1967" s="593"/>
      <c r="WC1967" s="593"/>
      <c r="WD1967" s="593"/>
      <c r="WE1967" s="593"/>
      <c r="WF1967" s="593"/>
      <c r="WG1967" s="593"/>
      <c r="WH1967" s="593"/>
      <c r="WI1967" s="593"/>
      <c r="WJ1967" s="593"/>
      <c r="WK1967" s="593"/>
      <c r="WL1967" s="593"/>
      <c r="WM1967" s="593"/>
      <c r="WN1967" s="593"/>
      <c r="WO1967" s="593"/>
      <c r="WP1967" s="593"/>
      <c r="WQ1967" s="593"/>
      <c r="WR1967" s="593"/>
      <c r="WS1967" s="593"/>
      <c r="WT1967" s="593"/>
      <c r="WU1967" s="593"/>
      <c r="WV1967" s="593"/>
      <c r="WW1967" s="593"/>
      <c r="WX1967" s="593"/>
      <c r="WY1967" s="593"/>
      <c r="WZ1967" s="593"/>
      <c r="XA1967" s="593"/>
      <c r="XB1967" s="593"/>
      <c r="XC1967" s="593"/>
      <c r="XD1967" s="593"/>
      <c r="XE1967" s="593"/>
      <c r="XF1967" s="593"/>
      <c r="XG1967" s="593"/>
      <c r="XH1967" s="593"/>
      <c r="XI1967" s="593"/>
      <c r="XJ1967" s="593"/>
      <c r="XK1967" s="593"/>
      <c r="XL1967" s="593"/>
      <c r="XM1967" s="593"/>
      <c r="XN1967" s="593"/>
      <c r="XO1967" s="593"/>
      <c r="XP1967" s="593"/>
      <c r="XQ1967" s="593"/>
      <c r="XR1967" s="593"/>
      <c r="XS1967" s="593"/>
      <c r="XT1967" s="593"/>
      <c r="XU1967" s="593"/>
      <c r="XV1967" s="593"/>
      <c r="XW1967" s="593"/>
      <c r="XX1967" s="593"/>
      <c r="XY1967" s="593"/>
      <c r="XZ1967" s="593"/>
      <c r="YA1967" s="593"/>
      <c r="YB1967" s="593"/>
      <c r="YC1967" s="593"/>
      <c r="YD1967" s="593"/>
      <c r="YE1967" s="593"/>
      <c r="YF1967" s="593"/>
      <c r="YG1967" s="593"/>
      <c r="YH1967" s="593"/>
      <c r="YI1967" s="593"/>
      <c r="YJ1967" s="593"/>
      <c r="YK1967" s="593"/>
      <c r="YL1967" s="593"/>
      <c r="YM1967" s="593"/>
      <c r="YN1967" s="593"/>
      <c r="YO1967" s="593"/>
      <c r="YP1967" s="593"/>
      <c r="YQ1967" s="593"/>
      <c r="YR1967" s="593"/>
      <c r="YS1967" s="593"/>
      <c r="YT1967" s="593"/>
      <c r="YU1967" s="593"/>
      <c r="YV1967" s="593"/>
      <c r="YW1967" s="593"/>
      <c r="YX1967" s="593"/>
      <c r="YY1967" s="593"/>
      <c r="YZ1967" s="593"/>
      <c r="ZA1967" s="593"/>
      <c r="ZB1967" s="593"/>
      <c r="ZC1967" s="593"/>
      <c r="ZD1967" s="593"/>
      <c r="ZE1967" s="593"/>
      <c r="ZF1967" s="593"/>
      <c r="ZG1967" s="593"/>
      <c r="ZH1967" s="593"/>
      <c r="ZI1967" s="593"/>
      <c r="ZJ1967" s="593"/>
      <c r="ZK1967" s="593"/>
      <c r="ZL1967" s="593"/>
      <c r="ZM1967" s="593"/>
      <c r="ZN1967" s="593"/>
      <c r="ZO1967" s="593"/>
      <c r="ZP1967" s="593"/>
      <c r="ZQ1967" s="593"/>
      <c r="ZR1967" s="593"/>
      <c r="ZS1967" s="593"/>
      <c r="ZT1967" s="593"/>
      <c r="ZU1967" s="593"/>
      <c r="ZV1967" s="593"/>
      <c r="ZW1967" s="593"/>
      <c r="ZX1967" s="593"/>
      <c r="ZY1967" s="593"/>
      <c r="ZZ1967" s="593"/>
      <c r="AAA1967" s="593"/>
      <c r="AAB1967" s="593"/>
      <c r="AAC1967" s="593"/>
      <c r="AAD1967" s="593"/>
      <c r="AAE1967" s="593"/>
      <c r="AAF1967" s="593"/>
      <c r="AAG1967" s="593"/>
      <c r="AAH1967" s="593"/>
      <c r="AAI1967" s="593"/>
      <c r="AAJ1967" s="593"/>
      <c r="AAK1967" s="593"/>
      <c r="AAL1967" s="593"/>
      <c r="AAM1967" s="593"/>
      <c r="AAN1967" s="593"/>
      <c r="AAO1967" s="593"/>
      <c r="AAP1967" s="593"/>
      <c r="AAQ1967" s="593"/>
      <c r="AAR1967" s="593"/>
      <c r="AAS1967" s="593"/>
      <c r="AAT1967" s="593"/>
      <c r="AAU1967" s="593"/>
      <c r="AAV1967" s="593"/>
      <c r="AAW1967" s="593"/>
      <c r="AAX1967" s="593"/>
      <c r="AAY1967" s="593"/>
      <c r="AAZ1967" s="593"/>
      <c r="ABA1967" s="593"/>
      <c r="ABB1967" s="593"/>
      <c r="ABC1967" s="593"/>
      <c r="ABD1967" s="593"/>
      <c r="ABE1967" s="593"/>
      <c r="ABF1967" s="593"/>
      <c r="ABG1967" s="593"/>
      <c r="ABH1967" s="593"/>
      <c r="ABI1967" s="593"/>
      <c r="ABJ1967" s="593"/>
      <c r="ABK1967" s="593"/>
      <c r="ABL1967" s="593"/>
      <c r="ABM1967" s="593"/>
      <c r="ABN1967" s="593"/>
      <c r="ABO1967" s="593"/>
      <c r="ABP1967" s="593"/>
      <c r="ABQ1967" s="593"/>
      <c r="ABR1967" s="593"/>
      <c r="ABS1967" s="593"/>
      <c r="ABT1967" s="593"/>
      <c r="ABU1967" s="593"/>
      <c r="ABV1967" s="593"/>
      <c r="ABW1967" s="593"/>
      <c r="ABX1967" s="593"/>
      <c r="ABY1967" s="593"/>
      <c r="ABZ1967" s="593"/>
      <c r="ACA1967" s="593"/>
      <c r="ACB1967" s="593"/>
      <c r="ACC1967" s="593"/>
      <c r="ACD1967" s="593"/>
      <c r="ACE1967" s="593"/>
      <c r="ACF1967" s="593"/>
      <c r="ACG1967" s="593"/>
      <c r="ACH1967" s="593"/>
      <c r="ACI1967" s="593"/>
      <c r="ACJ1967" s="593"/>
      <c r="ACK1967" s="593"/>
      <c r="ACL1967" s="593"/>
      <c r="ACM1967" s="593"/>
      <c r="ACN1967" s="593"/>
      <c r="ACO1967" s="593"/>
      <c r="ACP1967" s="593"/>
      <c r="ACQ1967" s="593"/>
      <c r="ACR1967" s="593"/>
      <c r="ACS1967" s="593"/>
      <c r="ACT1967" s="593"/>
      <c r="ACU1967" s="593"/>
      <c r="ACV1967" s="593"/>
      <c r="ACW1967" s="593"/>
      <c r="ACX1967" s="593"/>
      <c r="ACY1967" s="593"/>
      <c r="ACZ1967" s="593"/>
      <c r="ADA1967" s="593"/>
      <c r="ADB1967" s="593"/>
      <c r="ADC1967" s="593"/>
      <c r="ADD1967" s="593"/>
      <c r="ADE1967" s="593"/>
      <c r="ADF1967" s="593"/>
      <c r="ADG1967" s="593"/>
      <c r="ADH1967" s="593"/>
      <c r="ADI1967" s="593"/>
      <c r="ADJ1967" s="593"/>
      <c r="ADK1967" s="593"/>
      <c r="ADL1967" s="593"/>
      <c r="ADM1967" s="593"/>
      <c r="ADN1967" s="593"/>
      <c r="ADO1967" s="593"/>
      <c r="ADP1967" s="593"/>
      <c r="ADQ1967" s="593"/>
      <c r="ADR1967" s="593"/>
      <c r="ADS1967" s="593"/>
      <c r="ADT1967" s="593"/>
      <c r="ADU1967" s="593"/>
      <c r="ADV1967" s="593"/>
      <c r="ADW1967" s="593"/>
      <c r="ADX1967" s="593"/>
      <c r="ADY1967" s="593"/>
      <c r="ADZ1967" s="593"/>
      <c r="AEA1967" s="593"/>
      <c r="AEB1967" s="593"/>
      <c r="AEC1967" s="593"/>
      <c r="AED1967" s="593"/>
      <c r="AEE1967" s="593"/>
      <c r="AEF1967" s="593"/>
      <c r="AEG1967" s="593"/>
      <c r="AEH1967" s="593"/>
      <c r="AEI1967" s="593"/>
      <c r="AEJ1967" s="593"/>
      <c r="AEK1967" s="593"/>
      <c r="AEL1967" s="593"/>
      <c r="AEM1967" s="593"/>
      <c r="AEN1967" s="593"/>
      <c r="AEO1967" s="593"/>
      <c r="AEP1967" s="593"/>
      <c r="AEQ1967" s="593"/>
      <c r="AER1967" s="593"/>
      <c r="AES1967" s="593"/>
      <c r="AET1967" s="593"/>
      <c r="AEU1967" s="593"/>
      <c r="AEV1967" s="593"/>
      <c r="AEW1967" s="593"/>
      <c r="AEX1967" s="593"/>
      <c r="AEY1967" s="593"/>
      <c r="AEZ1967" s="593"/>
      <c r="AFA1967" s="593"/>
      <c r="AFB1967" s="593"/>
      <c r="AFC1967" s="593"/>
      <c r="AFD1967" s="593"/>
      <c r="AFE1967" s="593"/>
      <c r="AFF1967" s="593"/>
      <c r="AFG1967" s="593"/>
      <c r="AFH1967" s="593"/>
      <c r="AFI1967" s="593"/>
      <c r="AFJ1967" s="593"/>
      <c r="AFK1967" s="593"/>
      <c r="AFL1967" s="593"/>
      <c r="AFM1967" s="593"/>
      <c r="AFN1967" s="593"/>
      <c r="AFO1967" s="593"/>
      <c r="AFP1967" s="593"/>
      <c r="AFQ1967" s="593"/>
      <c r="AFR1967" s="593"/>
      <c r="AFS1967" s="593"/>
      <c r="AFT1967" s="593"/>
      <c r="AFU1967" s="593"/>
      <c r="AFV1967" s="593"/>
      <c r="AFW1967" s="593"/>
      <c r="AFX1967" s="593"/>
      <c r="AFY1967" s="593"/>
      <c r="AFZ1967" s="593"/>
      <c r="AGA1967" s="593"/>
      <c r="AGB1967" s="593"/>
      <c r="AGC1967" s="593"/>
      <c r="AGD1967" s="593"/>
      <c r="AGE1967" s="593"/>
      <c r="AGF1967" s="593"/>
      <c r="AGG1967" s="593"/>
      <c r="AGH1967" s="593"/>
      <c r="AGI1967" s="593"/>
      <c r="AGJ1967" s="593"/>
      <c r="AGK1967" s="593"/>
      <c r="AGL1967" s="593"/>
      <c r="AGM1967" s="593"/>
      <c r="AGN1967" s="593"/>
      <c r="AGO1967" s="593"/>
      <c r="AGP1967" s="593"/>
      <c r="AGQ1967" s="593"/>
      <c r="AGR1967" s="593"/>
      <c r="AGS1967" s="593"/>
      <c r="AGT1967" s="593"/>
      <c r="AGU1967" s="593"/>
      <c r="AGV1967" s="593"/>
      <c r="AGW1967" s="593"/>
      <c r="AGX1967" s="593"/>
      <c r="AGY1967" s="593"/>
      <c r="AGZ1967" s="593"/>
      <c r="AHA1967" s="593"/>
      <c r="AHB1967" s="593"/>
      <c r="AHC1967" s="593"/>
      <c r="AHD1967" s="593"/>
      <c r="AHE1967" s="593"/>
      <c r="AHF1967" s="593"/>
      <c r="AHG1967" s="593"/>
      <c r="AHH1967" s="593"/>
      <c r="AHI1967" s="593"/>
      <c r="AHJ1967" s="593"/>
      <c r="AHK1967" s="593"/>
      <c r="AHL1967" s="593"/>
      <c r="AHM1967" s="593"/>
      <c r="AHN1967" s="593"/>
      <c r="AHO1967" s="593"/>
      <c r="AHP1967" s="593"/>
      <c r="AHQ1967" s="593"/>
      <c r="AHR1967" s="593"/>
      <c r="AHS1967" s="593"/>
      <c r="AHT1967" s="593"/>
      <c r="AHU1967" s="593"/>
      <c r="AHV1967" s="593"/>
      <c r="AHW1967" s="593"/>
      <c r="AHX1967" s="593"/>
      <c r="AHY1967" s="593"/>
      <c r="AHZ1967" s="593"/>
      <c r="AIA1967" s="593"/>
      <c r="AIB1967" s="593"/>
      <c r="AIC1967" s="593"/>
      <c r="AID1967" s="593"/>
      <c r="AIE1967" s="593"/>
      <c r="AIF1967" s="593"/>
      <c r="AIG1967" s="593"/>
      <c r="AIH1967" s="593"/>
      <c r="AII1967" s="593"/>
      <c r="AIJ1967" s="593"/>
      <c r="AIK1967" s="593"/>
      <c r="AIL1967" s="593"/>
      <c r="AIM1967" s="593"/>
      <c r="AIN1967" s="593"/>
      <c r="AIO1967" s="593"/>
      <c r="AIP1967" s="593"/>
      <c r="AIQ1967" s="593"/>
      <c r="AIR1967" s="593"/>
      <c r="AIS1967" s="593"/>
      <c r="AIT1967" s="593"/>
      <c r="AIU1967" s="593"/>
      <c r="AIV1967" s="593"/>
      <c r="AIW1967" s="593"/>
      <c r="AIX1967" s="593"/>
      <c r="AIY1967" s="593"/>
      <c r="AIZ1967" s="593"/>
      <c r="AJA1967" s="593"/>
      <c r="AJB1967" s="593"/>
      <c r="AJC1967" s="593"/>
      <c r="AJD1967" s="593"/>
      <c r="AJE1967" s="593"/>
      <c r="AJF1967" s="593"/>
      <c r="AJG1967" s="593"/>
      <c r="AJH1967" s="593"/>
      <c r="AJI1967" s="593"/>
      <c r="AJJ1967" s="593"/>
      <c r="AJK1967" s="593"/>
      <c r="AJL1967" s="593"/>
      <c r="AJM1967" s="593"/>
      <c r="AJN1967" s="593"/>
      <c r="AJO1967" s="593"/>
      <c r="AJP1967" s="593"/>
      <c r="AJQ1967" s="593"/>
      <c r="AJR1967" s="593"/>
      <c r="AJS1967" s="593"/>
      <c r="AJT1967" s="593"/>
      <c r="AJU1967" s="593"/>
      <c r="AJV1967" s="593"/>
      <c r="AJW1967" s="593"/>
      <c r="AJX1967" s="593"/>
      <c r="AJY1967" s="593"/>
      <c r="AJZ1967" s="593"/>
      <c r="AKA1967" s="593"/>
      <c r="AKB1967" s="593"/>
      <c r="AKC1967" s="593"/>
      <c r="AKD1967" s="593"/>
      <c r="AKE1967" s="593"/>
      <c r="AKF1967" s="593"/>
      <c r="AKG1967" s="593"/>
      <c r="AKH1967" s="593"/>
      <c r="AKI1967" s="593"/>
      <c r="AKJ1967" s="593"/>
      <c r="AKK1967" s="593"/>
      <c r="AKL1967" s="593"/>
      <c r="AKM1967" s="593"/>
      <c r="AKN1967" s="593"/>
      <c r="AKO1967" s="593"/>
      <c r="AKP1967" s="593"/>
      <c r="AKQ1967" s="593"/>
      <c r="AKR1967" s="593"/>
      <c r="AKS1967" s="593"/>
      <c r="AKT1967" s="593"/>
      <c r="AKU1967" s="593"/>
      <c r="AKV1967" s="593"/>
      <c r="AKW1967" s="593"/>
      <c r="AKX1967" s="593"/>
      <c r="AKY1967" s="593"/>
      <c r="AKZ1967" s="593"/>
      <c r="ALA1967" s="593"/>
      <c r="ALB1967" s="593"/>
      <c r="ALC1967" s="593"/>
      <c r="ALD1967" s="593"/>
      <c r="ALE1967" s="593"/>
      <c r="ALF1967" s="593"/>
      <c r="ALG1967" s="593"/>
      <c r="ALH1967" s="593"/>
      <c r="ALI1967" s="593"/>
      <c r="ALJ1967" s="593"/>
      <c r="ALK1967" s="593"/>
      <c r="ALL1967" s="593"/>
      <c r="ALM1967" s="593"/>
      <c r="ALN1967" s="593"/>
      <c r="ALO1967" s="593"/>
      <c r="ALP1967" s="593"/>
      <c r="ALQ1967" s="593"/>
      <c r="ALR1967" s="593"/>
      <c r="ALS1967" s="593"/>
      <c r="ALT1967" s="593"/>
      <c r="ALU1967" s="593"/>
      <c r="ALV1967" s="593"/>
      <c r="ALW1967" s="593"/>
      <c r="ALX1967" s="593"/>
      <c r="ALY1967" s="593"/>
      <c r="ALZ1967" s="593"/>
      <c r="AMA1967" s="593"/>
      <c r="AMB1967" s="593"/>
      <c r="AMC1967" s="593"/>
      <c r="AMD1967" s="593"/>
      <c r="AME1967" s="593"/>
      <c r="AMF1967" s="593"/>
      <c r="AMG1967" s="593"/>
      <c r="AMH1967" s="593"/>
      <c r="AMI1967" s="593"/>
      <c r="AMJ1967" s="593"/>
      <c r="AMK1967" s="593"/>
      <c r="AML1967" s="593"/>
      <c r="AMM1967" s="593"/>
      <c r="AMN1967" s="593"/>
      <c r="AMO1967" s="593"/>
      <c r="AMP1967" s="593"/>
      <c r="AMQ1967" s="593"/>
      <c r="AMR1967" s="593"/>
      <c r="AMS1967" s="593"/>
      <c r="AMT1967" s="593"/>
      <c r="AMU1967" s="593"/>
      <c r="AMV1967" s="593"/>
      <c r="AMW1967" s="593"/>
      <c r="AMX1967" s="593"/>
      <c r="AMY1967" s="593"/>
      <c r="AMZ1967" s="593"/>
      <c r="ANA1967" s="593"/>
      <c r="ANB1967" s="593"/>
      <c r="ANC1967" s="593"/>
      <c r="AND1967" s="593"/>
      <c r="ANE1967" s="593"/>
      <c r="ANF1967" s="593"/>
      <c r="ANG1967" s="593"/>
      <c r="ANH1967" s="593"/>
      <c r="ANI1967" s="593"/>
      <c r="ANJ1967" s="593"/>
      <c r="ANK1967" s="593"/>
      <c r="ANL1967" s="593"/>
      <c r="ANM1967" s="593"/>
      <c r="ANN1967" s="593"/>
      <c r="ANO1967" s="593"/>
      <c r="ANP1967" s="593"/>
      <c r="ANQ1967" s="593"/>
      <c r="ANR1967" s="593"/>
      <c r="ANS1967" s="593"/>
      <c r="ANT1967" s="593"/>
      <c r="ANU1967" s="593"/>
      <c r="ANV1967" s="593"/>
      <c r="ANW1967" s="593"/>
      <c r="ANX1967" s="593"/>
      <c r="ANY1967" s="593"/>
      <c r="ANZ1967" s="593"/>
      <c r="AOA1967" s="593"/>
      <c r="AOB1967" s="593"/>
      <c r="AOC1967" s="593"/>
      <c r="AOD1967" s="593"/>
      <c r="AOE1967" s="593"/>
      <c r="AOF1967" s="593"/>
      <c r="AOG1967" s="593"/>
      <c r="AOH1967" s="593"/>
      <c r="AOI1967" s="593"/>
      <c r="AOJ1967" s="593"/>
      <c r="AOK1967" s="593"/>
      <c r="AOL1967" s="593"/>
      <c r="AOM1967" s="593"/>
      <c r="AON1967" s="593"/>
      <c r="AOO1967" s="593"/>
      <c r="AOP1967" s="593"/>
      <c r="AOQ1967" s="593"/>
      <c r="AOR1967" s="593"/>
      <c r="AOS1967" s="593"/>
      <c r="AOT1967" s="593"/>
      <c r="AOU1967" s="593"/>
      <c r="AOV1967" s="593"/>
      <c r="AOW1967" s="593"/>
      <c r="AOX1967" s="593"/>
      <c r="AOY1967" s="593"/>
      <c r="AOZ1967" s="593"/>
      <c r="APA1967" s="593"/>
      <c r="APB1967" s="593"/>
      <c r="APC1967" s="593"/>
      <c r="APD1967" s="593"/>
      <c r="APE1967" s="593"/>
      <c r="APF1967" s="593"/>
      <c r="APG1967" s="593"/>
      <c r="APH1967" s="593"/>
      <c r="API1967" s="593"/>
      <c r="APJ1967" s="593"/>
      <c r="APK1967" s="593"/>
      <c r="APL1967" s="593"/>
      <c r="APM1967" s="593"/>
      <c r="APN1967" s="593"/>
      <c r="APO1967" s="593"/>
      <c r="APP1967" s="593"/>
      <c r="APQ1967" s="593"/>
      <c r="APR1967" s="593"/>
      <c r="APS1967" s="593"/>
      <c r="APT1967" s="593"/>
      <c r="APU1967" s="593"/>
      <c r="APV1967" s="593"/>
      <c r="APW1967" s="593"/>
      <c r="APX1967" s="593"/>
      <c r="APY1967" s="593"/>
      <c r="APZ1967" s="593"/>
      <c r="AQA1967" s="593"/>
      <c r="AQB1967" s="593"/>
      <c r="AQC1967" s="593"/>
      <c r="AQD1967" s="593"/>
      <c r="AQE1967" s="593"/>
      <c r="AQF1967" s="593"/>
      <c r="AQG1967" s="593"/>
      <c r="AQH1967" s="593"/>
      <c r="AQI1967" s="593"/>
      <c r="AQJ1967" s="593"/>
      <c r="AQK1967" s="593"/>
      <c r="AQL1967" s="593"/>
      <c r="AQM1967" s="593"/>
      <c r="AQN1967" s="593"/>
      <c r="AQO1967" s="593"/>
      <c r="AQP1967" s="593"/>
      <c r="AQQ1967" s="593"/>
      <c r="AQR1967" s="593"/>
      <c r="AQS1967" s="593"/>
      <c r="AQT1967" s="593"/>
      <c r="AQU1967" s="593"/>
      <c r="AQV1967" s="593"/>
      <c r="AQW1967" s="593"/>
      <c r="AQX1967" s="593"/>
      <c r="AQY1967" s="593"/>
      <c r="AQZ1967" s="593"/>
      <c r="ARA1967" s="593"/>
      <c r="ARB1967" s="593"/>
      <c r="ARC1967" s="593"/>
      <c r="ARD1967" s="593"/>
      <c r="ARE1967" s="593"/>
      <c r="ARF1967" s="593"/>
      <c r="ARG1967" s="593"/>
      <c r="ARH1967" s="593"/>
      <c r="ARI1967" s="593"/>
      <c r="ARJ1967" s="593"/>
      <c r="ARK1967" s="593"/>
      <c r="ARL1967" s="593"/>
      <c r="ARM1967" s="593"/>
      <c r="ARN1967" s="593"/>
      <c r="ARO1967" s="593"/>
      <c r="ARP1967" s="593"/>
      <c r="ARQ1967" s="593"/>
      <c r="ARR1967" s="593"/>
      <c r="ARS1967" s="593"/>
      <c r="ART1967" s="593"/>
      <c r="ARU1967" s="593"/>
      <c r="ARV1967" s="593"/>
      <c r="ARW1967" s="593"/>
      <c r="ARX1967" s="593"/>
      <c r="ARY1967" s="593"/>
      <c r="ARZ1967" s="593"/>
      <c r="ASA1967" s="593"/>
      <c r="ASB1967" s="593"/>
      <c r="ASC1967" s="593"/>
      <c r="ASD1967" s="593"/>
      <c r="ASE1967" s="593"/>
      <c r="ASF1967" s="593"/>
      <c r="ASG1967" s="593"/>
      <c r="ASH1967" s="593"/>
      <c r="ASI1967" s="593"/>
      <c r="ASJ1967" s="593"/>
      <c r="ASK1967" s="593"/>
      <c r="ASL1967" s="593"/>
      <c r="ASM1967" s="593"/>
      <c r="ASN1967" s="593"/>
      <c r="ASO1967" s="593"/>
      <c r="ASP1967" s="593"/>
      <c r="ASQ1967" s="593"/>
      <c r="ASR1967" s="593"/>
      <c r="ASS1967" s="593"/>
      <c r="AST1967" s="593"/>
      <c r="ASU1967" s="593"/>
      <c r="ASV1967" s="593"/>
      <c r="ASW1967" s="593"/>
      <c r="ASX1967" s="593"/>
      <c r="ASY1967" s="593"/>
      <c r="ASZ1967" s="593"/>
      <c r="ATA1967" s="593"/>
      <c r="ATB1967" s="593"/>
      <c r="ATC1967" s="593"/>
      <c r="ATD1967" s="593"/>
      <c r="ATE1967" s="593"/>
      <c r="ATF1967" s="593"/>
      <c r="ATG1967" s="593"/>
      <c r="ATH1967" s="593"/>
      <c r="ATI1967" s="593"/>
      <c r="ATJ1967" s="593"/>
      <c r="ATK1967" s="593"/>
      <c r="ATL1967" s="593"/>
      <c r="ATM1967" s="593"/>
      <c r="ATN1967" s="593"/>
      <c r="ATO1967" s="593"/>
      <c r="ATP1967" s="593"/>
      <c r="ATQ1967" s="593"/>
      <c r="ATR1967" s="593"/>
      <c r="ATS1967" s="593"/>
      <c r="ATT1967" s="593"/>
      <c r="ATU1967" s="593"/>
      <c r="ATV1967" s="593"/>
      <c r="ATW1967" s="593"/>
      <c r="ATX1967" s="593"/>
      <c r="ATY1967" s="593"/>
      <c r="ATZ1967" s="593"/>
      <c r="AUA1967" s="593"/>
      <c r="AUB1967" s="593"/>
      <c r="AUC1967" s="593"/>
      <c r="AUD1967" s="593"/>
      <c r="AUE1967" s="593"/>
      <c r="AUF1967" s="593"/>
      <c r="AUG1967" s="593"/>
      <c r="AUH1967" s="593"/>
      <c r="AUI1967" s="593"/>
      <c r="AUJ1967" s="593"/>
      <c r="AUK1967" s="593"/>
      <c r="AUL1967" s="593"/>
      <c r="AUM1967" s="593"/>
      <c r="AUN1967" s="593"/>
      <c r="AUO1967" s="593"/>
      <c r="AUP1967" s="593"/>
      <c r="AUQ1967" s="593"/>
      <c r="AUR1967" s="593"/>
      <c r="AUS1967" s="593"/>
      <c r="AUT1967" s="593"/>
      <c r="AUU1967" s="593"/>
      <c r="AUV1967" s="593"/>
      <c r="AUW1967" s="593"/>
      <c r="AUX1967" s="593"/>
      <c r="AUY1967" s="593"/>
      <c r="AUZ1967" s="593"/>
      <c r="AVA1967" s="593"/>
      <c r="AVB1967" s="593"/>
      <c r="AVC1967" s="593"/>
      <c r="AVD1967" s="593"/>
      <c r="AVE1967" s="593"/>
      <c r="AVF1967" s="593"/>
      <c r="AVG1967" s="593"/>
      <c r="AVH1967" s="593"/>
      <c r="AVI1967" s="593"/>
      <c r="AVJ1967" s="593"/>
      <c r="AVK1967" s="593"/>
    </row>
    <row r="1968" spans="1:1259">
      <c r="A1968" s="715"/>
      <c r="B1968" s="564"/>
      <c r="C1968" s="564"/>
      <c r="D1968" s="676" t="s">
        <v>1067</v>
      </c>
      <c r="E1968" s="524"/>
      <c r="F1968" s="665" t="s">
        <v>1152</v>
      </c>
      <c r="G1968" s="676">
        <v>2022</v>
      </c>
      <c r="H1968" s="665">
        <v>4</v>
      </c>
      <c r="I1968" s="687"/>
      <c r="J1968" s="666"/>
      <c r="K1968" s="676" t="s">
        <v>1638</v>
      </c>
      <c r="L1968" s="677" t="s">
        <v>1578</v>
      </c>
      <c r="M1968" s="677">
        <v>44468</v>
      </c>
      <c r="N1968" s="677" t="s">
        <v>1605</v>
      </c>
      <c r="O1968" s="677"/>
      <c r="P1968" s="666">
        <v>44658</v>
      </c>
      <c r="Q1968" s="666">
        <v>44666</v>
      </c>
      <c r="R1968" s="666">
        <v>44669</v>
      </c>
      <c r="S1968" s="665" t="s">
        <v>1580</v>
      </c>
      <c r="T1968" s="665">
        <v>60</v>
      </c>
      <c r="U1968" s="665" t="s">
        <v>1612</v>
      </c>
      <c r="V1968" s="665" t="s">
        <v>1591</v>
      </c>
      <c r="W1968" s="678">
        <v>400</v>
      </c>
      <c r="X1968" s="551">
        <v>624</v>
      </c>
      <c r="Y1968" s="693">
        <v>249600</v>
      </c>
      <c r="Z1968" s="667">
        <v>0.48</v>
      </c>
      <c r="AA1968" s="682">
        <f>Y1968*Z1968</f>
        <v>119808</v>
      </c>
      <c r="AB1968" s="521"/>
      <c r="AC1968" s="668">
        <v>0</v>
      </c>
      <c r="AD1968" s="676"/>
      <c r="AE1968" s="669"/>
      <c r="AF1968" s="695">
        <f>AA1968+AD1968+AE1968</f>
        <v>119808</v>
      </c>
      <c r="AG1968" s="665" t="s">
        <v>47</v>
      </c>
      <c r="AH1968" s="641"/>
      <c r="AI1968" s="676">
        <v>75</v>
      </c>
      <c r="AJ1968" s="665" t="s">
        <v>1592</v>
      </c>
      <c r="AK1968" s="676" t="s">
        <v>50</v>
      </c>
      <c r="AL1968" s="696">
        <v>94544</v>
      </c>
      <c r="AM1968" s="665" t="s">
        <v>52</v>
      </c>
      <c r="AN1968" s="665" t="s">
        <v>50</v>
      </c>
      <c r="AO1968" s="665"/>
      <c r="AP1968" s="676" t="s">
        <v>92</v>
      </c>
      <c r="AQ1968" s="676" t="s">
        <v>37</v>
      </c>
      <c r="AR1968" s="676"/>
      <c r="AS1968" s="523" t="s">
        <v>1077</v>
      </c>
      <c r="AT1968" s="523"/>
      <c r="AU1968" s="523"/>
      <c r="AV1968" s="674"/>
      <c r="AW1968" s="673" t="str">
        <f>U1968</f>
        <v>30390256H</v>
      </c>
      <c r="AX1968" s="673" cm="1">
        <f t="array" ref="AX1968">SUM(MID(0&amp;AW1968,LARGE(INDEX(ISNUMBER(--MID(AW1968,ROW($1:$8),1))*ROW($1:$8),),ROW($1:$8))+1,1)*10^ROW($1:$8)/10)</f>
        <v>30390256</v>
      </c>
      <c r="AY1968" s="673" t="str">
        <f>VLOOKUP($AX1968,'Item Master Data'!$A:$F,3,FALSE)</f>
        <v>T400H</v>
      </c>
      <c r="AZ1968" s="673">
        <f>VLOOKUP($AX1968,'Item Master Data'!$A:$F,6,FALSE)</f>
        <v>400</v>
      </c>
      <c r="BA1968" s="673">
        <f>X1968/BB1968</f>
        <v>24</v>
      </c>
      <c r="BB1968" s="673">
        <f>VLOOKUP(AX1968,'Item Master Data'!$A:$G,7,FALSE)</f>
        <v>26</v>
      </c>
      <c r="BC1968" s="673"/>
      <c r="BD1968" s="673">
        <f>W1968-AZ1968</f>
        <v>0</v>
      </c>
      <c r="BE1968" s="593"/>
      <c r="BF1968" s="593"/>
      <c r="BG1968" s="593"/>
      <c r="BH1968" s="593"/>
      <c r="BI1968" s="593"/>
      <c r="BJ1968" s="593"/>
      <c r="BK1968" s="593"/>
      <c r="BL1968" s="593"/>
      <c r="BM1968" s="593"/>
      <c r="BN1968" s="593"/>
      <c r="BO1968" s="593"/>
      <c r="BP1968" s="593"/>
      <c r="BQ1968" s="593"/>
      <c r="BR1968" s="593"/>
      <c r="BS1968" s="593"/>
      <c r="BT1968" s="593"/>
      <c r="BU1968" s="593"/>
      <c r="BV1968" s="593"/>
      <c r="BW1968" s="593"/>
      <c r="BX1968" s="593"/>
      <c r="BY1968" s="593"/>
      <c r="BZ1968" s="593"/>
      <c r="CA1968" s="593"/>
      <c r="CB1968" s="593"/>
      <c r="CC1968" s="593"/>
      <c r="CD1968" s="593"/>
      <c r="CE1968" s="593"/>
      <c r="CF1968" s="593"/>
      <c r="CG1968" s="593"/>
      <c r="CH1968" s="593"/>
      <c r="CI1968" s="593"/>
      <c r="CJ1968" s="593"/>
      <c r="CK1968" s="593"/>
      <c r="CL1968" s="593"/>
      <c r="CM1968" s="593"/>
      <c r="CN1968" s="593"/>
      <c r="CO1968" s="593"/>
      <c r="CP1968" s="593"/>
      <c r="CQ1968" s="593"/>
      <c r="CR1968" s="593"/>
      <c r="CS1968" s="593"/>
      <c r="CT1968" s="593"/>
      <c r="CU1968" s="593"/>
      <c r="CV1968" s="593"/>
      <c r="CW1968" s="593"/>
      <c r="CX1968" s="593"/>
      <c r="CY1968" s="593"/>
      <c r="CZ1968" s="593"/>
      <c r="DA1968" s="593"/>
      <c r="DB1968" s="593"/>
      <c r="DC1968" s="593"/>
      <c r="DD1968" s="593"/>
      <c r="DE1968" s="593"/>
      <c r="DF1968" s="593"/>
      <c r="DG1968" s="593"/>
      <c r="DH1968" s="593"/>
      <c r="DI1968" s="593"/>
      <c r="DJ1968" s="593"/>
      <c r="DK1968" s="593"/>
      <c r="DL1968" s="593"/>
      <c r="DM1968" s="593"/>
      <c r="DN1968" s="593"/>
      <c r="DO1968" s="593"/>
      <c r="DP1968" s="593"/>
      <c r="DQ1968" s="593"/>
      <c r="DR1968" s="593"/>
      <c r="DS1968" s="593"/>
      <c r="DT1968" s="593"/>
      <c r="DU1968" s="593"/>
      <c r="DV1968" s="593"/>
      <c r="DW1968" s="593"/>
      <c r="DX1968" s="593"/>
      <c r="DY1968" s="593"/>
      <c r="DZ1968" s="593"/>
      <c r="EA1968" s="593"/>
      <c r="EB1968" s="593"/>
      <c r="EC1968" s="593"/>
      <c r="ED1968" s="593"/>
      <c r="EE1968" s="593"/>
      <c r="EF1968" s="593"/>
      <c r="EG1968" s="593"/>
      <c r="EH1968" s="593"/>
      <c r="EI1968" s="593"/>
      <c r="EJ1968" s="593"/>
      <c r="EK1968" s="593"/>
      <c r="EL1968" s="593"/>
      <c r="EM1968" s="593"/>
      <c r="EN1968" s="593"/>
      <c r="EO1968" s="593"/>
      <c r="EP1968" s="593"/>
      <c r="EQ1968" s="593"/>
      <c r="ER1968" s="593"/>
      <c r="ES1968" s="593"/>
      <c r="ET1968" s="593"/>
      <c r="EU1968" s="593"/>
      <c r="EV1968" s="593"/>
      <c r="EW1968" s="593"/>
      <c r="EX1968" s="593"/>
      <c r="EY1968" s="593"/>
      <c r="EZ1968" s="593"/>
      <c r="FA1968" s="593"/>
      <c r="FB1968" s="593"/>
      <c r="FC1968" s="593"/>
      <c r="FD1968" s="593"/>
      <c r="FE1968" s="593"/>
      <c r="FF1968" s="593"/>
      <c r="FG1968" s="593"/>
      <c r="FH1968" s="593"/>
      <c r="FI1968" s="593"/>
      <c r="FJ1968" s="593"/>
      <c r="FK1968" s="593"/>
      <c r="FL1968" s="593"/>
      <c r="FM1968" s="593"/>
      <c r="FN1968" s="593"/>
      <c r="FO1968" s="593"/>
      <c r="FP1968" s="593"/>
      <c r="FQ1968" s="593"/>
      <c r="FR1968" s="593"/>
      <c r="FS1968" s="593"/>
      <c r="FT1968" s="593"/>
      <c r="FU1968" s="593"/>
      <c r="FV1968" s="593"/>
      <c r="FW1968" s="593"/>
      <c r="FX1968" s="593"/>
      <c r="FY1968" s="593"/>
      <c r="FZ1968" s="593"/>
      <c r="GA1968" s="593"/>
      <c r="GB1968" s="593"/>
      <c r="GC1968" s="593"/>
      <c r="GD1968" s="593"/>
      <c r="GE1968" s="593"/>
      <c r="GF1968" s="593"/>
      <c r="GG1968" s="593"/>
      <c r="GH1968" s="593"/>
      <c r="GI1968" s="593"/>
      <c r="GJ1968" s="593"/>
      <c r="GK1968" s="593"/>
      <c r="GL1968" s="593"/>
      <c r="GM1968" s="593"/>
      <c r="GN1968" s="593"/>
      <c r="GO1968" s="593"/>
      <c r="GP1968" s="593"/>
      <c r="GQ1968" s="593"/>
      <c r="GR1968" s="593"/>
      <c r="GS1968" s="593"/>
      <c r="GT1968" s="593"/>
      <c r="GU1968" s="593"/>
      <c r="GV1968" s="593"/>
      <c r="GW1968" s="593"/>
      <c r="GX1968" s="593"/>
      <c r="GY1968" s="593"/>
      <c r="GZ1968" s="593"/>
      <c r="HA1968" s="593"/>
      <c r="HB1968" s="593"/>
      <c r="HC1968" s="593"/>
      <c r="HD1968" s="593"/>
      <c r="HE1968" s="593"/>
      <c r="HF1968" s="593"/>
      <c r="HG1968" s="593"/>
      <c r="HH1968" s="593"/>
      <c r="HI1968" s="593"/>
      <c r="HJ1968" s="593"/>
      <c r="HK1968" s="593"/>
      <c r="HL1968" s="593"/>
      <c r="HM1968" s="593"/>
      <c r="HN1968" s="593"/>
      <c r="HO1968" s="593"/>
      <c r="HP1968" s="593"/>
      <c r="HQ1968" s="593"/>
      <c r="HR1968" s="593"/>
      <c r="HS1968" s="593"/>
      <c r="HT1968" s="593"/>
      <c r="HU1968" s="593"/>
      <c r="HV1968" s="593"/>
      <c r="HW1968" s="593"/>
      <c r="HX1968" s="593"/>
      <c r="HY1968" s="593"/>
      <c r="HZ1968" s="593"/>
      <c r="IA1968" s="593"/>
      <c r="IB1968" s="593"/>
      <c r="IC1968" s="593"/>
      <c r="ID1968" s="593"/>
      <c r="IE1968" s="593"/>
      <c r="IF1968" s="593"/>
      <c r="IG1968" s="593"/>
      <c r="IH1968" s="593"/>
      <c r="II1968" s="593"/>
      <c r="IJ1968" s="593"/>
      <c r="IK1968" s="593"/>
      <c r="IL1968" s="593"/>
      <c r="IM1968" s="593"/>
      <c r="IN1968" s="593"/>
      <c r="IO1968" s="593"/>
      <c r="IP1968" s="593"/>
      <c r="IQ1968" s="593"/>
      <c r="IR1968" s="593"/>
      <c r="IS1968" s="593"/>
      <c r="IT1968" s="593"/>
      <c r="IU1968" s="593"/>
      <c r="IV1968" s="593"/>
      <c r="IW1968" s="593"/>
      <c r="IX1968" s="593"/>
      <c r="IY1968" s="593"/>
      <c r="IZ1968" s="593"/>
      <c r="JA1968" s="593"/>
      <c r="JB1968" s="593"/>
      <c r="JC1968" s="593"/>
      <c r="JD1968" s="593"/>
      <c r="JE1968" s="593"/>
      <c r="JF1968" s="593"/>
      <c r="JG1968" s="593"/>
      <c r="JH1968" s="593"/>
      <c r="JI1968" s="593"/>
      <c r="JJ1968" s="593"/>
      <c r="JK1968" s="593"/>
      <c r="JL1968" s="593"/>
      <c r="JM1968" s="593"/>
      <c r="JN1968" s="593"/>
      <c r="JO1968" s="593"/>
      <c r="JP1968" s="593"/>
      <c r="JQ1968" s="593"/>
      <c r="JR1968" s="593"/>
      <c r="JS1968" s="593"/>
      <c r="JT1968" s="593"/>
      <c r="JU1968" s="593"/>
      <c r="JV1968" s="593"/>
      <c r="JW1968" s="593"/>
      <c r="JX1968" s="593"/>
      <c r="JY1968" s="593"/>
      <c r="JZ1968" s="593"/>
      <c r="KA1968" s="593"/>
      <c r="KB1968" s="593"/>
      <c r="KC1968" s="593"/>
      <c r="KD1968" s="593"/>
      <c r="KE1968" s="593"/>
      <c r="KF1968" s="593"/>
      <c r="KG1968" s="593"/>
      <c r="KH1968" s="593"/>
      <c r="KI1968" s="593"/>
      <c r="KJ1968" s="593"/>
      <c r="KK1968" s="593"/>
      <c r="KL1968" s="593"/>
      <c r="KM1968" s="593"/>
      <c r="KN1968" s="593"/>
      <c r="KO1968" s="593"/>
      <c r="KP1968" s="593"/>
      <c r="KQ1968" s="593"/>
      <c r="KR1968" s="593"/>
      <c r="KS1968" s="593"/>
      <c r="KT1968" s="593"/>
      <c r="KU1968" s="593"/>
      <c r="KV1968" s="593"/>
      <c r="KW1968" s="593"/>
      <c r="KX1968" s="593"/>
      <c r="KY1968" s="593"/>
      <c r="KZ1968" s="593"/>
      <c r="LA1968" s="593"/>
      <c r="LB1968" s="593"/>
      <c r="LC1968" s="593"/>
      <c r="LD1968" s="593"/>
      <c r="LE1968" s="593"/>
      <c r="LF1968" s="593"/>
      <c r="LG1968" s="593"/>
      <c r="LH1968" s="593"/>
      <c r="LI1968" s="593"/>
      <c r="LJ1968" s="593"/>
      <c r="LK1968" s="593"/>
      <c r="LL1968" s="593"/>
      <c r="LM1968" s="593"/>
      <c r="LN1968" s="593"/>
      <c r="LO1968" s="593"/>
      <c r="LP1968" s="593"/>
      <c r="LQ1968" s="593"/>
      <c r="LR1968" s="593"/>
      <c r="LS1968" s="593"/>
      <c r="LT1968" s="593"/>
      <c r="LU1968" s="593"/>
      <c r="LV1968" s="593"/>
      <c r="LW1968" s="593"/>
      <c r="LX1968" s="593"/>
      <c r="LY1968" s="593"/>
      <c r="LZ1968" s="593"/>
      <c r="MA1968" s="593"/>
      <c r="MB1968" s="593"/>
      <c r="MC1968" s="593"/>
      <c r="MD1968" s="593"/>
      <c r="ME1968" s="593"/>
      <c r="MF1968" s="593"/>
      <c r="MG1968" s="593"/>
      <c r="MH1968" s="593"/>
      <c r="MI1968" s="593"/>
      <c r="MJ1968" s="593"/>
      <c r="MK1968" s="593"/>
      <c r="ML1968" s="593"/>
      <c r="MM1968" s="593"/>
      <c r="MN1968" s="593"/>
      <c r="MO1968" s="593"/>
      <c r="MP1968" s="593"/>
      <c r="MQ1968" s="593"/>
      <c r="MR1968" s="593"/>
      <c r="MS1968" s="593"/>
      <c r="MT1968" s="593"/>
      <c r="MU1968" s="593"/>
      <c r="MV1968" s="593"/>
      <c r="MW1968" s="593"/>
      <c r="MX1968" s="593"/>
      <c r="MY1968" s="593"/>
      <c r="MZ1968" s="593"/>
      <c r="NA1968" s="593"/>
      <c r="NB1968" s="593"/>
      <c r="NC1968" s="593"/>
      <c r="ND1968" s="593"/>
      <c r="NE1968" s="593"/>
      <c r="NF1968" s="593"/>
      <c r="NG1968" s="593"/>
      <c r="NH1968" s="593"/>
      <c r="NI1968" s="593"/>
      <c r="NJ1968" s="593"/>
      <c r="NK1968" s="593"/>
      <c r="NL1968" s="593"/>
      <c r="NM1968" s="593"/>
      <c r="NN1968" s="593"/>
      <c r="NO1968" s="593"/>
      <c r="NP1968" s="593"/>
      <c r="NQ1968" s="593"/>
      <c r="NR1968" s="593"/>
      <c r="NS1968" s="593"/>
      <c r="NT1968" s="593"/>
      <c r="NU1968" s="593"/>
      <c r="NV1968" s="593"/>
      <c r="NW1968" s="593"/>
      <c r="NX1968" s="593"/>
      <c r="NY1968" s="593"/>
      <c r="NZ1968" s="593"/>
      <c r="OA1968" s="593"/>
      <c r="OB1968" s="593"/>
      <c r="OC1968" s="593"/>
      <c r="OD1968" s="593"/>
      <c r="OE1968" s="593"/>
      <c r="OF1968" s="593"/>
      <c r="OG1968" s="593"/>
      <c r="OH1968" s="593"/>
      <c r="OI1968" s="593"/>
      <c r="OJ1968" s="593"/>
      <c r="OK1968" s="593"/>
      <c r="OL1968" s="593"/>
      <c r="OM1968" s="593"/>
      <c r="ON1968" s="593"/>
      <c r="OO1968" s="593"/>
      <c r="OP1968" s="593"/>
      <c r="OQ1968" s="593"/>
      <c r="OR1968" s="593"/>
      <c r="OS1968" s="593"/>
      <c r="OT1968" s="593"/>
      <c r="OU1968" s="593"/>
      <c r="OV1968" s="593"/>
      <c r="OW1968" s="593"/>
      <c r="OX1968" s="593"/>
      <c r="OY1968" s="593"/>
      <c r="OZ1968" s="593"/>
      <c r="PA1968" s="593"/>
      <c r="PB1968" s="593"/>
      <c r="PC1968" s="593"/>
      <c r="PD1968" s="593"/>
      <c r="PE1968" s="593"/>
      <c r="PF1968" s="593"/>
      <c r="PG1968" s="593"/>
      <c r="PH1968" s="593"/>
      <c r="PI1968" s="593"/>
      <c r="PJ1968" s="593"/>
      <c r="PK1968" s="593"/>
      <c r="PL1968" s="593"/>
      <c r="PM1968" s="593"/>
      <c r="PN1968" s="593"/>
      <c r="PO1968" s="593"/>
      <c r="PP1968" s="593"/>
      <c r="PQ1968" s="593"/>
      <c r="PR1968" s="593"/>
      <c r="PS1968" s="593"/>
      <c r="PT1968" s="593"/>
      <c r="PU1968" s="593"/>
      <c r="PV1968" s="593"/>
      <c r="PW1968" s="593"/>
      <c r="PX1968" s="593"/>
      <c r="PY1968" s="593"/>
      <c r="PZ1968" s="593"/>
      <c r="QA1968" s="593"/>
      <c r="QB1968" s="593"/>
      <c r="QC1968" s="593"/>
      <c r="QD1968" s="593"/>
      <c r="QE1968" s="593"/>
      <c r="QF1968" s="593"/>
      <c r="QG1968" s="593"/>
      <c r="QH1968" s="593"/>
      <c r="QI1968" s="593"/>
      <c r="QJ1968" s="593"/>
      <c r="QK1968" s="593"/>
      <c r="QL1968" s="593"/>
      <c r="QM1968" s="593"/>
      <c r="QN1968" s="593"/>
      <c r="QO1968" s="593"/>
      <c r="QP1968" s="593"/>
      <c r="QQ1968" s="593"/>
      <c r="QR1968" s="593"/>
      <c r="QS1968" s="593"/>
      <c r="QT1968" s="593"/>
      <c r="QU1968" s="593"/>
      <c r="QV1968" s="593"/>
      <c r="QW1968" s="593"/>
      <c r="QX1968" s="593"/>
      <c r="QY1968" s="593"/>
      <c r="QZ1968" s="593"/>
      <c r="RA1968" s="593"/>
      <c r="RB1968" s="593"/>
      <c r="RC1968" s="593"/>
      <c r="RD1968" s="593"/>
      <c r="RE1968" s="593"/>
      <c r="RF1968" s="593"/>
      <c r="RG1968" s="593"/>
      <c r="RH1968" s="593"/>
      <c r="RI1968" s="593"/>
      <c r="RJ1968" s="593"/>
      <c r="RK1968" s="593"/>
      <c r="RL1968" s="593"/>
      <c r="RM1968" s="593"/>
      <c r="RN1968" s="593"/>
      <c r="RO1968" s="593"/>
      <c r="RP1968" s="593"/>
      <c r="RQ1968" s="593"/>
      <c r="RR1968" s="593"/>
      <c r="RS1968" s="593"/>
      <c r="RT1968" s="593"/>
      <c r="RU1968" s="593"/>
      <c r="RV1968" s="593"/>
      <c r="RW1968" s="593"/>
      <c r="RX1968" s="593"/>
      <c r="RY1968" s="593"/>
      <c r="RZ1968" s="593"/>
      <c r="SA1968" s="593"/>
      <c r="SB1968" s="593"/>
      <c r="SC1968" s="593"/>
      <c r="SD1968" s="593"/>
      <c r="SE1968" s="593"/>
      <c r="SF1968" s="593"/>
      <c r="SG1968" s="593"/>
      <c r="SH1968" s="593"/>
      <c r="SI1968" s="593"/>
      <c r="SJ1968" s="593"/>
      <c r="SK1968" s="593"/>
      <c r="SL1968" s="593"/>
      <c r="SM1968" s="593"/>
      <c r="SN1968" s="593"/>
      <c r="SO1968" s="593"/>
      <c r="SP1968" s="593"/>
      <c r="SQ1968" s="593"/>
      <c r="SR1968" s="593"/>
      <c r="SS1968" s="593"/>
      <c r="ST1968" s="593"/>
      <c r="SU1968" s="593"/>
      <c r="SV1968" s="593"/>
      <c r="SW1968" s="593"/>
      <c r="SX1968" s="593"/>
      <c r="SY1968" s="593"/>
      <c r="SZ1968" s="593"/>
      <c r="TA1968" s="593"/>
      <c r="TB1968" s="593"/>
      <c r="TC1968" s="593"/>
      <c r="TD1968" s="593"/>
      <c r="TE1968" s="593"/>
      <c r="TF1968" s="593"/>
      <c r="TG1968" s="593"/>
      <c r="TH1968" s="593"/>
      <c r="TI1968" s="593"/>
      <c r="TJ1968" s="593"/>
      <c r="TK1968" s="593"/>
      <c r="TL1968" s="593"/>
      <c r="TM1968" s="593"/>
      <c r="TN1968" s="593"/>
      <c r="TO1968" s="593"/>
      <c r="TP1968" s="593"/>
      <c r="TQ1968" s="593"/>
      <c r="TR1968" s="593"/>
      <c r="TS1968" s="593"/>
      <c r="TT1968" s="593"/>
      <c r="TU1968" s="593"/>
      <c r="TV1968" s="593"/>
      <c r="TW1968" s="593"/>
      <c r="TX1968" s="593"/>
      <c r="TY1968" s="593"/>
      <c r="TZ1968" s="593"/>
      <c r="UA1968" s="593"/>
      <c r="UB1968" s="593"/>
      <c r="UC1968" s="593"/>
      <c r="UD1968" s="593"/>
      <c r="UE1968" s="593"/>
      <c r="UF1968" s="593"/>
      <c r="UG1968" s="593"/>
      <c r="UH1968" s="593"/>
      <c r="UI1968" s="593"/>
      <c r="UJ1968" s="593"/>
      <c r="UK1968" s="593"/>
      <c r="UL1968" s="593"/>
      <c r="UM1968" s="593"/>
      <c r="UN1968" s="593"/>
      <c r="UO1968" s="593"/>
      <c r="UP1968" s="593"/>
      <c r="UQ1968" s="593"/>
      <c r="UR1968" s="593"/>
      <c r="US1968" s="593"/>
      <c r="UT1968" s="593"/>
      <c r="UU1968" s="593"/>
      <c r="UV1968" s="593"/>
      <c r="UW1968" s="593"/>
      <c r="UX1968" s="593"/>
      <c r="UY1968" s="593"/>
      <c r="UZ1968" s="593"/>
      <c r="VA1968" s="593"/>
      <c r="VB1968" s="593"/>
      <c r="VC1968" s="593"/>
      <c r="VD1968" s="593"/>
      <c r="VE1968" s="593"/>
      <c r="VF1968" s="593"/>
      <c r="VG1968" s="593"/>
      <c r="VH1968" s="593"/>
      <c r="VI1968" s="593"/>
      <c r="VJ1968" s="593"/>
      <c r="VK1968" s="593"/>
      <c r="VL1968" s="593"/>
      <c r="VM1968" s="593"/>
      <c r="VN1968" s="593"/>
      <c r="VO1968" s="593"/>
      <c r="VP1968" s="593"/>
      <c r="VQ1968" s="593"/>
      <c r="VR1968" s="593"/>
      <c r="VS1968" s="593"/>
      <c r="VT1968" s="593"/>
      <c r="VU1968" s="593"/>
      <c r="VV1968" s="593"/>
      <c r="VW1968" s="593"/>
      <c r="VX1968" s="593"/>
      <c r="VY1968" s="593"/>
      <c r="VZ1968" s="593"/>
      <c r="WA1968" s="593"/>
      <c r="WB1968" s="593"/>
      <c r="WC1968" s="593"/>
      <c r="WD1968" s="593"/>
      <c r="WE1968" s="593"/>
      <c r="WF1968" s="593"/>
      <c r="WG1968" s="593"/>
      <c r="WH1968" s="593"/>
      <c r="WI1968" s="593"/>
      <c r="WJ1968" s="593"/>
      <c r="WK1968" s="593"/>
      <c r="WL1968" s="593"/>
      <c r="WM1968" s="593"/>
      <c r="WN1968" s="593"/>
      <c r="WO1968" s="593"/>
      <c r="WP1968" s="593"/>
      <c r="WQ1968" s="593"/>
      <c r="WR1968" s="593"/>
      <c r="WS1968" s="593"/>
      <c r="WT1968" s="593"/>
      <c r="WU1968" s="593"/>
      <c r="WV1968" s="593"/>
      <c r="WW1968" s="593"/>
      <c r="WX1968" s="593"/>
      <c r="WY1968" s="593"/>
      <c r="WZ1968" s="593"/>
      <c r="XA1968" s="593"/>
      <c r="XB1968" s="593"/>
      <c r="XC1968" s="593"/>
      <c r="XD1968" s="593"/>
      <c r="XE1968" s="593"/>
      <c r="XF1968" s="593"/>
      <c r="XG1968" s="593"/>
      <c r="XH1968" s="593"/>
      <c r="XI1968" s="593"/>
      <c r="XJ1968" s="593"/>
      <c r="XK1968" s="593"/>
      <c r="XL1968" s="593"/>
      <c r="XM1968" s="593"/>
      <c r="XN1968" s="593"/>
      <c r="XO1968" s="593"/>
      <c r="XP1968" s="593"/>
      <c r="XQ1968" s="593"/>
      <c r="XR1968" s="593"/>
      <c r="XS1968" s="593"/>
      <c r="XT1968" s="593"/>
      <c r="XU1968" s="593"/>
      <c r="XV1968" s="593"/>
      <c r="XW1968" s="593"/>
      <c r="XX1968" s="593"/>
      <c r="XY1968" s="593"/>
      <c r="XZ1968" s="593"/>
      <c r="YA1968" s="593"/>
      <c r="YB1968" s="593"/>
      <c r="YC1968" s="593"/>
      <c r="YD1968" s="593"/>
      <c r="YE1968" s="593"/>
      <c r="YF1968" s="593"/>
      <c r="YG1968" s="593"/>
      <c r="YH1968" s="593"/>
      <c r="YI1968" s="593"/>
      <c r="YJ1968" s="593"/>
      <c r="YK1968" s="593"/>
      <c r="YL1968" s="593"/>
      <c r="YM1968" s="593"/>
      <c r="YN1968" s="593"/>
      <c r="YO1968" s="593"/>
      <c r="YP1968" s="593"/>
      <c r="YQ1968" s="593"/>
      <c r="YR1968" s="593"/>
      <c r="YS1968" s="593"/>
      <c r="YT1968" s="593"/>
      <c r="YU1968" s="593"/>
      <c r="YV1968" s="593"/>
      <c r="YW1968" s="593"/>
      <c r="YX1968" s="593"/>
      <c r="YY1968" s="593"/>
      <c r="YZ1968" s="593"/>
      <c r="ZA1968" s="593"/>
      <c r="ZB1968" s="593"/>
      <c r="ZC1968" s="593"/>
      <c r="ZD1968" s="593"/>
      <c r="ZE1968" s="593"/>
      <c r="ZF1968" s="593"/>
      <c r="ZG1968" s="593"/>
      <c r="ZH1968" s="593"/>
      <c r="ZI1968" s="593"/>
      <c r="ZJ1968" s="593"/>
      <c r="ZK1968" s="593"/>
      <c r="ZL1968" s="593"/>
      <c r="ZM1968" s="593"/>
      <c r="ZN1968" s="593"/>
      <c r="ZO1968" s="593"/>
      <c r="ZP1968" s="593"/>
      <c r="ZQ1968" s="593"/>
      <c r="ZR1968" s="593"/>
      <c r="ZS1968" s="593"/>
      <c r="ZT1968" s="593"/>
      <c r="ZU1968" s="593"/>
      <c r="ZV1968" s="593"/>
      <c r="ZW1968" s="593"/>
      <c r="ZX1968" s="593"/>
      <c r="ZY1968" s="593"/>
      <c r="ZZ1968" s="593"/>
      <c r="AAA1968" s="593"/>
      <c r="AAB1968" s="593"/>
      <c r="AAC1968" s="593"/>
      <c r="AAD1968" s="593"/>
      <c r="AAE1968" s="593"/>
      <c r="AAF1968" s="593"/>
      <c r="AAG1968" s="593"/>
      <c r="AAH1968" s="593"/>
      <c r="AAI1968" s="593"/>
      <c r="AAJ1968" s="593"/>
      <c r="AAK1968" s="593"/>
      <c r="AAL1968" s="593"/>
      <c r="AAM1968" s="593"/>
      <c r="AAN1968" s="593"/>
      <c r="AAO1968" s="593"/>
      <c r="AAP1968" s="593"/>
      <c r="AAQ1968" s="593"/>
      <c r="AAR1968" s="593"/>
      <c r="AAS1968" s="593"/>
      <c r="AAT1968" s="593"/>
      <c r="AAU1968" s="593"/>
      <c r="AAV1968" s="593"/>
      <c r="AAW1968" s="593"/>
      <c r="AAX1968" s="593"/>
      <c r="AAY1968" s="593"/>
      <c r="AAZ1968" s="593"/>
      <c r="ABA1968" s="593"/>
      <c r="ABB1968" s="593"/>
      <c r="ABC1968" s="593"/>
      <c r="ABD1968" s="593"/>
      <c r="ABE1968" s="593"/>
      <c r="ABF1968" s="593"/>
      <c r="ABG1968" s="593"/>
      <c r="ABH1968" s="593"/>
      <c r="ABI1968" s="593"/>
      <c r="ABJ1968" s="593"/>
      <c r="ABK1968" s="593"/>
      <c r="ABL1968" s="593"/>
      <c r="ABM1968" s="593"/>
      <c r="ABN1968" s="593"/>
      <c r="ABO1968" s="593"/>
      <c r="ABP1968" s="593"/>
      <c r="ABQ1968" s="593"/>
      <c r="ABR1968" s="593"/>
      <c r="ABS1968" s="593"/>
      <c r="ABT1968" s="593"/>
      <c r="ABU1968" s="593"/>
      <c r="ABV1968" s="593"/>
      <c r="ABW1968" s="593"/>
      <c r="ABX1968" s="593"/>
      <c r="ABY1968" s="593"/>
      <c r="ABZ1968" s="593"/>
      <c r="ACA1968" s="593"/>
      <c r="ACB1968" s="593"/>
      <c r="ACC1968" s="593"/>
      <c r="ACD1968" s="593"/>
      <c r="ACE1968" s="593"/>
      <c r="ACF1968" s="593"/>
      <c r="ACG1968" s="593"/>
      <c r="ACH1968" s="593"/>
      <c r="ACI1968" s="593"/>
      <c r="ACJ1968" s="593"/>
      <c r="ACK1968" s="593"/>
      <c r="ACL1968" s="593"/>
      <c r="ACM1968" s="593"/>
      <c r="ACN1968" s="593"/>
      <c r="ACO1968" s="593"/>
      <c r="ACP1968" s="593"/>
      <c r="ACQ1968" s="593"/>
      <c r="ACR1968" s="593"/>
      <c r="ACS1968" s="593"/>
      <c r="ACT1968" s="593"/>
      <c r="ACU1968" s="593"/>
      <c r="ACV1968" s="593"/>
      <c r="ACW1968" s="593"/>
      <c r="ACX1968" s="593"/>
      <c r="ACY1968" s="593"/>
      <c r="ACZ1968" s="593"/>
      <c r="ADA1968" s="593"/>
      <c r="ADB1968" s="593"/>
      <c r="ADC1968" s="593"/>
      <c r="ADD1968" s="593"/>
      <c r="ADE1968" s="593"/>
      <c r="ADF1968" s="593"/>
      <c r="ADG1968" s="593"/>
      <c r="ADH1968" s="593"/>
      <c r="ADI1968" s="593"/>
      <c r="ADJ1968" s="593"/>
      <c r="ADK1968" s="593"/>
      <c r="ADL1968" s="593"/>
      <c r="ADM1968" s="593"/>
      <c r="ADN1968" s="593"/>
      <c r="ADO1968" s="593"/>
      <c r="ADP1968" s="593"/>
      <c r="ADQ1968" s="593"/>
      <c r="ADR1968" s="593"/>
      <c r="ADS1968" s="593"/>
      <c r="ADT1968" s="593"/>
      <c r="ADU1968" s="593"/>
      <c r="ADV1968" s="593"/>
      <c r="ADW1968" s="593"/>
      <c r="ADX1968" s="593"/>
      <c r="ADY1968" s="593"/>
      <c r="ADZ1968" s="593"/>
      <c r="AEA1968" s="593"/>
      <c r="AEB1968" s="593"/>
      <c r="AEC1968" s="593"/>
      <c r="AED1968" s="593"/>
      <c r="AEE1968" s="593"/>
      <c r="AEF1968" s="593"/>
      <c r="AEG1968" s="593"/>
      <c r="AEH1968" s="593"/>
      <c r="AEI1968" s="593"/>
      <c r="AEJ1968" s="593"/>
      <c r="AEK1968" s="593"/>
      <c r="AEL1968" s="593"/>
      <c r="AEM1968" s="593"/>
      <c r="AEN1968" s="593"/>
      <c r="AEO1968" s="593"/>
      <c r="AEP1968" s="593"/>
      <c r="AEQ1968" s="593"/>
      <c r="AER1968" s="593"/>
      <c r="AES1968" s="593"/>
      <c r="AET1968" s="593"/>
      <c r="AEU1968" s="593"/>
      <c r="AEV1968" s="593"/>
      <c r="AEW1968" s="593"/>
      <c r="AEX1968" s="593"/>
      <c r="AEY1968" s="593"/>
      <c r="AEZ1968" s="593"/>
      <c r="AFA1968" s="593"/>
      <c r="AFB1968" s="593"/>
      <c r="AFC1968" s="593"/>
      <c r="AFD1968" s="593"/>
      <c r="AFE1968" s="593"/>
      <c r="AFF1968" s="593"/>
      <c r="AFG1968" s="593"/>
      <c r="AFH1968" s="593"/>
      <c r="AFI1968" s="593"/>
      <c r="AFJ1968" s="593"/>
      <c r="AFK1968" s="593"/>
      <c r="AFL1968" s="593"/>
      <c r="AFM1968" s="593"/>
      <c r="AFN1968" s="593"/>
      <c r="AFO1968" s="593"/>
      <c r="AFP1968" s="593"/>
      <c r="AFQ1968" s="593"/>
      <c r="AFR1968" s="593"/>
      <c r="AFS1968" s="593"/>
      <c r="AFT1968" s="593"/>
      <c r="AFU1968" s="593"/>
      <c r="AFV1968" s="593"/>
      <c r="AFW1968" s="593"/>
      <c r="AFX1968" s="593"/>
      <c r="AFY1968" s="593"/>
      <c r="AFZ1968" s="593"/>
      <c r="AGA1968" s="593"/>
      <c r="AGB1968" s="593"/>
      <c r="AGC1968" s="593"/>
      <c r="AGD1968" s="593"/>
      <c r="AGE1968" s="593"/>
      <c r="AGF1968" s="593"/>
      <c r="AGG1968" s="593"/>
      <c r="AGH1968" s="593"/>
      <c r="AGI1968" s="593"/>
      <c r="AGJ1968" s="593"/>
      <c r="AGK1968" s="593"/>
      <c r="AGL1968" s="593"/>
      <c r="AGM1968" s="593"/>
      <c r="AGN1968" s="593"/>
      <c r="AGO1968" s="593"/>
      <c r="AGP1968" s="593"/>
      <c r="AGQ1968" s="593"/>
      <c r="AGR1968" s="593"/>
      <c r="AGS1968" s="593"/>
      <c r="AGT1968" s="593"/>
      <c r="AGU1968" s="593"/>
      <c r="AGV1968" s="593"/>
      <c r="AGW1968" s="593"/>
      <c r="AGX1968" s="593"/>
      <c r="AGY1968" s="593"/>
      <c r="AGZ1968" s="593"/>
      <c r="AHA1968" s="593"/>
      <c r="AHB1968" s="593"/>
      <c r="AHC1968" s="593"/>
      <c r="AHD1968" s="593"/>
      <c r="AHE1968" s="593"/>
      <c r="AHF1968" s="593"/>
      <c r="AHG1968" s="593"/>
      <c r="AHH1968" s="593"/>
      <c r="AHI1968" s="593"/>
      <c r="AHJ1968" s="593"/>
      <c r="AHK1968" s="593"/>
      <c r="AHL1968" s="593"/>
      <c r="AHM1968" s="593"/>
      <c r="AHN1968" s="593"/>
      <c r="AHO1968" s="593"/>
      <c r="AHP1968" s="593"/>
      <c r="AHQ1968" s="593"/>
      <c r="AHR1968" s="593"/>
      <c r="AHS1968" s="593"/>
      <c r="AHT1968" s="593"/>
      <c r="AHU1968" s="593"/>
      <c r="AHV1968" s="593"/>
      <c r="AHW1968" s="593"/>
      <c r="AHX1968" s="593"/>
      <c r="AHY1968" s="593"/>
      <c r="AHZ1968" s="593"/>
      <c r="AIA1968" s="593"/>
      <c r="AIB1968" s="593"/>
      <c r="AIC1968" s="593"/>
      <c r="AID1968" s="593"/>
      <c r="AIE1968" s="593"/>
      <c r="AIF1968" s="593"/>
      <c r="AIG1968" s="593"/>
      <c r="AIH1968" s="593"/>
      <c r="AII1968" s="593"/>
      <c r="AIJ1968" s="593"/>
      <c r="AIK1968" s="593"/>
      <c r="AIL1968" s="593"/>
      <c r="AIM1968" s="593"/>
      <c r="AIN1968" s="593"/>
      <c r="AIO1968" s="593"/>
      <c r="AIP1968" s="593"/>
      <c r="AIQ1968" s="593"/>
      <c r="AIR1968" s="593"/>
      <c r="AIS1968" s="593"/>
      <c r="AIT1968" s="593"/>
      <c r="AIU1968" s="593"/>
      <c r="AIV1968" s="593"/>
      <c r="AIW1968" s="593"/>
      <c r="AIX1968" s="593"/>
      <c r="AIY1968" s="593"/>
      <c r="AIZ1968" s="593"/>
      <c r="AJA1968" s="593"/>
      <c r="AJB1968" s="593"/>
      <c r="AJC1968" s="593"/>
      <c r="AJD1968" s="593"/>
      <c r="AJE1968" s="593"/>
      <c r="AJF1968" s="593"/>
      <c r="AJG1968" s="593"/>
      <c r="AJH1968" s="593"/>
      <c r="AJI1968" s="593"/>
      <c r="AJJ1968" s="593"/>
      <c r="AJK1968" s="593"/>
      <c r="AJL1968" s="593"/>
      <c r="AJM1968" s="593"/>
      <c r="AJN1968" s="593"/>
      <c r="AJO1968" s="593"/>
      <c r="AJP1968" s="593"/>
      <c r="AJQ1968" s="593"/>
      <c r="AJR1968" s="593"/>
      <c r="AJS1968" s="593"/>
      <c r="AJT1968" s="593"/>
      <c r="AJU1968" s="593"/>
      <c r="AJV1968" s="593"/>
      <c r="AJW1968" s="593"/>
      <c r="AJX1968" s="593"/>
      <c r="AJY1968" s="593"/>
      <c r="AJZ1968" s="593"/>
      <c r="AKA1968" s="593"/>
      <c r="AKB1968" s="593"/>
      <c r="AKC1968" s="593"/>
      <c r="AKD1968" s="593"/>
      <c r="AKE1968" s="593"/>
      <c r="AKF1968" s="593"/>
      <c r="AKG1968" s="593"/>
      <c r="AKH1968" s="593"/>
      <c r="AKI1968" s="593"/>
      <c r="AKJ1968" s="593"/>
      <c r="AKK1968" s="593"/>
      <c r="AKL1968" s="593"/>
      <c r="AKM1968" s="593"/>
      <c r="AKN1968" s="593"/>
      <c r="AKO1968" s="593"/>
      <c r="AKP1968" s="593"/>
      <c r="AKQ1968" s="593"/>
      <c r="AKR1968" s="593"/>
      <c r="AKS1968" s="593"/>
      <c r="AKT1968" s="593"/>
      <c r="AKU1968" s="593"/>
      <c r="AKV1968" s="593"/>
      <c r="AKW1968" s="593"/>
      <c r="AKX1968" s="593"/>
      <c r="AKY1968" s="593"/>
      <c r="AKZ1968" s="593"/>
      <c r="ALA1968" s="593"/>
      <c r="ALB1968" s="593"/>
      <c r="ALC1968" s="593"/>
      <c r="ALD1968" s="593"/>
      <c r="ALE1968" s="593"/>
      <c r="ALF1968" s="593"/>
      <c r="ALG1968" s="593"/>
      <c r="ALH1968" s="593"/>
      <c r="ALI1968" s="593"/>
      <c r="ALJ1968" s="593"/>
      <c r="ALK1968" s="593"/>
      <c r="ALL1968" s="593"/>
      <c r="ALM1968" s="593"/>
      <c r="ALN1968" s="593"/>
      <c r="ALO1968" s="593"/>
      <c r="ALP1968" s="593"/>
      <c r="ALQ1968" s="593"/>
      <c r="ALR1968" s="593"/>
      <c r="ALS1968" s="593"/>
      <c r="ALT1968" s="593"/>
      <c r="ALU1968" s="593"/>
      <c r="ALV1968" s="593"/>
      <c r="ALW1968" s="593"/>
      <c r="ALX1968" s="593"/>
      <c r="ALY1968" s="593"/>
      <c r="ALZ1968" s="593"/>
      <c r="AMA1968" s="593"/>
      <c r="AMB1968" s="593"/>
      <c r="AMC1968" s="593"/>
      <c r="AMD1968" s="593"/>
      <c r="AME1968" s="593"/>
      <c r="AMF1968" s="593"/>
      <c r="AMG1968" s="593"/>
      <c r="AMH1968" s="593"/>
      <c r="AMI1968" s="593"/>
      <c r="AMJ1968" s="593"/>
      <c r="AMK1968" s="593"/>
      <c r="AML1968" s="593"/>
      <c r="AMM1968" s="593"/>
      <c r="AMN1968" s="593"/>
      <c r="AMO1968" s="593"/>
      <c r="AMP1968" s="593"/>
      <c r="AMQ1968" s="593"/>
      <c r="AMR1968" s="593"/>
      <c r="AMS1968" s="593"/>
      <c r="AMT1968" s="593"/>
      <c r="AMU1968" s="593"/>
      <c r="AMV1968" s="593"/>
      <c r="AMW1968" s="593"/>
      <c r="AMX1968" s="593"/>
      <c r="AMY1968" s="593"/>
      <c r="AMZ1968" s="593"/>
      <c r="ANA1968" s="593"/>
      <c r="ANB1968" s="593"/>
      <c r="ANC1968" s="593"/>
      <c r="AND1968" s="593"/>
      <c r="ANE1968" s="593"/>
      <c r="ANF1968" s="593"/>
      <c r="ANG1968" s="593"/>
      <c r="ANH1968" s="593"/>
      <c r="ANI1968" s="593"/>
      <c r="ANJ1968" s="593"/>
      <c r="ANK1968" s="593"/>
      <c r="ANL1968" s="593"/>
      <c r="ANM1968" s="593"/>
      <c r="ANN1968" s="593"/>
      <c r="ANO1968" s="593"/>
      <c r="ANP1968" s="593"/>
      <c r="ANQ1968" s="593"/>
      <c r="ANR1968" s="593"/>
      <c r="ANS1968" s="593"/>
      <c r="ANT1968" s="593"/>
      <c r="ANU1968" s="593"/>
      <c r="ANV1968" s="593"/>
      <c r="ANW1968" s="593"/>
      <c r="ANX1968" s="593"/>
      <c r="ANY1968" s="593"/>
      <c r="ANZ1968" s="593"/>
      <c r="AOA1968" s="593"/>
      <c r="AOB1968" s="593"/>
      <c r="AOC1968" s="593"/>
      <c r="AOD1968" s="593"/>
      <c r="AOE1968" s="593"/>
      <c r="AOF1968" s="593"/>
      <c r="AOG1968" s="593"/>
      <c r="AOH1968" s="593"/>
      <c r="AOI1968" s="593"/>
      <c r="AOJ1968" s="593"/>
      <c r="AOK1968" s="593"/>
      <c r="AOL1968" s="593"/>
      <c r="AOM1968" s="593"/>
      <c r="AON1968" s="593"/>
      <c r="AOO1968" s="593"/>
      <c r="AOP1968" s="593"/>
      <c r="AOQ1968" s="593"/>
      <c r="AOR1968" s="593"/>
      <c r="AOS1968" s="593"/>
      <c r="AOT1968" s="593"/>
      <c r="AOU1968" s="593"/>
      <c r="AOV1968" s="593"/>
      <c r="AOW1968" s="593"/>
      <c r="AOX1968" s="593"/>
      <c r="AOY1968" s="593"/>
      <c r="AOZ1968" s="593"/>
      <c r="APA1968" s="593"/>
      <c r="APB1968" s="593"/>
      <c r="APC1968" s="593"/>
      <c r="APD1968" s="593"/>
      <c r="APE1968" s="593"/>
      <c r="APF1968" s="593"/>
      <c r="APG1968" s="593"/>
      <c r="APH1968" s="593"/>
      <c r="API1968" s="593"/>
      <c r="APJ1968" s="593"/>
      <c r="APK1968" s="593"/>
      <c r="APL1968" s="593"/>
      <c r="APM1968" s="593"/>
      <c r="APN1968" s="593"/>
      <c r="APO1968" s="593"/>
      <c r="APP1968" s="593"/>
      <c r="APQ1968" s="593"/>
      <c r="APR1968" s="593"/>
      <c r="APS1968" s="593"/>
      <c r="APT1968" s="593"/>
      <c r="APU1968" s="593"/>
      <c r="APV1968" s="593"/>
      <c r="APW1968" s="593"/>
      <c r="APX1968" s="593"/>
      <c r="APY1968" s="593"/>
      <c r="APZ1968" s="593"/>
      <c r="AQA1968" s="593"/>
      <c r="AQB1968" s="593"/>
      <c r="AQC1968" s="593"/>
      <c r="AQD1968" s="593"/>
      <c r="AQE1968" s="593"/>
      <c r="AQF1968" s="593"/>
      <c r="AQG1968" s="593"/>
      <c r="AQH1968" s="593"/>
      <c r="AQI1968" s="593"/>
      <c r="AQJ1968" s="593"/>
      <c r="AQK1968" s="593"/>
      <c r="AQL1968" s="593"/>
      <c r="AQM1968" s="593"/>
      <c r="AQN1968" s="593"/>
      <c r="AQO1968" s="593"/>
      <c r="AQP1968" s="593"/>
      <c r="AQQ1968" s="593"/>
      <c r="AQR1968" s="593"/>
      <c r="AQS1968" s="593"/>
      <c r="AQT1968" s="593"/>
      <c r="AQU1968" s="593"/>
      <c r="AQV1968" s="593"/>
      <c r="AQW1968" s="593"/>
      <c r="AQX1968" s="593"/>
      <c r="AQY1968" s="593"/>
      <c r="AQZ1968" s="593"/>
      <c r="ARA1968" s="593"/>
      <c r="ARB1968" s="593"/>
      <c r="ARC1968" s="593"/>
      <c r="ARD1968" s="593"/>
      <c r="ARE1968" s="593"/>
      <c r="ARF1968" s="593"/>
      <c r="ARG1968" s="593"/>
      <c r="ARH1968" s="593"/>
      <c r="ARI1968" s="593"/>
      <c r="ARJ1968" s="593"/>
      <c r="ARK1968" s="593"/>
      <c r="ARL1968" s="593"/>
      <c r="ARM1968" s="593"/>
      <c r="ARN1968" s="593"/>
      <c r="ARO1968" s="593"/>
      <c r="ARP1968" s="593"/>
      <c r="ARQ1968" s="593"/>
      <c r="ARR1968" s="593"/>
      <c r="ARS1968" s="593"/>
      <c r="ART1968" s="593"/>
      <c r="ARU1968" s="593"/>
      <c r="ARV1968" s="593"/>
      <c r="ARW1968" s="593"/>
      <c r="ARX1968" s="593"/>
      <c r="ARY1968" s="593"/>
      <c r="ARZ1968" s="593"/>
      <c r="ASA1968" s="593"/>
      <c r="ASB1968" s="593"/>
      <c r="ASC1968" s="593"/>
      <c r="ASD1968" s="593"/>
      <c r="ASE1968" s="593"/>
      <c r="ASF1968" s="593"/>
      <c r="ASG1968" s="593"/>
      <c r="ASH1968" s="593"/>
      <c r="ASI1968" s="593"/>
      <c r="ASJ1968" s="593"/>
      <c r="ASK1968" s="593"/>
      <c r="ASL1968" s="593"/>
      <c r="ASM1968" s="593"/>
      <c r="ASN1968" s="593"/>
      <c r="ASO1968" s="593"/>
      <c r="ASP1968" s="593"/>
      <c r="ASQ1968" s="593"/>
      <c r="ASR1968" s="593"/>
      <c r="ASS1968" s="593"/>
      <c r="AST1968" s="593"/>
      <c r="ASU1968" s="593"/>
      <c r="ASV1968" s="593"/>
      <c r="ASW1968" s="593"/>
      <c r="ASX1968" s="593"/>
      <c r="ASY1968" s="593"/>
      <c r="ASZ1968" s="593"/>
      <c r="ATA1968" s="593"/>
      <c r="ATB1968" s="593"/>
      <c r="ATC1968" s="593"/>
      <c r="ATD1968" s="593"/>
      <c r="ATE1968" s="593"/>
      <c r="ATF1968" s="593"/>
      <c r="ATG1968" s="593"/>
      <c r="ATH1968" s="593"/>
      <c r="ATI1968" s="593"/>
      <c r="ATJ1968" s="593"/>
      <c r="ATK1968" s="593"/>
      <c r="ATL1968" s="593"/>
      <c r="ATM1968" s="593"/>
      <c r="ATN1968" s="593"/>
      <c r="ATO1968" s="593"/>
      <c r="ATP1968" s="593"/>
      <c r="ATQ1968" s="593"/>
      <c r="ATR1968" s="593"/>
      <c r="ATS1968" s="593"/>
      <c r="ATT1968" s="593"/>
      <c r="ATU1968" s="593"/>
      <c r="ATV1968" s="593"/>
      <c r="ATW1968" s="593"/>
      <c r="ATX1968" s="593"/>
      <c r="ATY1968" s="593"/>
      <c r="ATZ1968" s="593"/>
      <c r="AUA1968" s="593"/>
      <c r="AUB1968" s="593"/>
      <c r="AUC1968" s="593"/>
      <c r="AUD1968" s="593"/>
      <c r="AUE1968" s="593"/>
      <c r="AUF1968" s="593"/>
      <c r="AUG1968" s="593"/>
      <c r="AUH1968" s="593"/>
      <c r="AUI1968" s="593"/>
      <c r="AUJ1968" s="593"/>
      <c r="AUK1968" s="593"/>
      <c r="AUL1968" s="593"/>
      <c r="AUM1968" s="593"/>
      <c r="AUN1968" s="593"/>
      <c r="AUO1968" s="593"/>
      <c r="AUP1968" s="593"/>
      <c r="AUQ1968" s="593"/>
      <c r="AUR1968" s="593"/>
      <c r="AUS1968" s="593"/>
      <c r="AUT1968" s="593"/>
      <c r="AUU1968" s="593"/>
      <c r="AUV1968" s="593"/>
      <c r="AUW1968" s="593"/>
      <c r="AUX1968" s="593"/>
      <c r="AUY1968" s="593"/>
      <c r="AUZ1968" s="593"/>
      <c r="AVA1968" s="593"/>
      <c r="AVB1968" s="593"/>
      <c r="AVC1968" s="593"/>
      <c r="AVD1968" s="593"/>
      <c r="AVE1968" s="593"/>
      <c r="AVF1968" s="593"/>
      <c r="AVG1968" s="593"/>
      <c r="AVH1968" s="593"/>
      <c r="AVI1968" s="593"/>
      <c r="AVJ1968" s="593"/>
      <c r="AVK1968" s="593"/>
    </row>
    <row r="1969" spans="1:1259">
      <c r="A1969" s="715"/>
      <c r="B1969" s="564"/>
      <c r="C1969" s="564"/>
      <c r="D1969" s="676" t="s">
        <v>1067</v>
      </c>
      <c r="E1969" s="524"/>
      <c r="F1969" s="665" t="s">
        <v>1152</v>
      </c>
      <c r="G1969" s="676">
        <v>2022</v>
      </c>
      <c r="H1969" s="665">
        <v>4</v>
      </c>
      <c r="I1969" s="687"/>
      <c r="J1969" s="666"/>
      <c r="K1969" s="676" t="s">
        <v>1638</v>
      </c>
      <c r="L1969" s="677" t="s">
        <v>1578</v>
      </c>
      <c r="M1969" s="677">
        <v>44468</v>
      </c>
      <c r="N1969" s="677" t="s">
        <v>1605</v>
      </c>
      <c r="O1969" s="677"/>
      <c r="P1969" s="666">
        <v>44658</v>
      </c>
      <c r="Q1969" s="666">
        <v>44666</v>
      </c>
      <c r="R1969" s="666">
        <v>44669</v>
      </c>
      <c r="S1969" s="665" t="s">
        <v>1580</v>
      </c>
      <c r="T1969" s="665">
        <v>60</v>
      </c>
      <c r="U1969" s="665" t="s">
        <v>1612</v>
      </c>
      <c r="V1969" s="665" t="s">
        <v>1591</v>
      </c>
      <c r="W1969" s="678">
        <v>400</v>
      </c>
      <c r="X1969" s="551">
        <v>624</v>
      </c>
      <c r="Y1969" s="693">
        <v>249600</v>
      </c>
      <c r="Z1969" s="667">
        <v>0.48</v>
      </c>
      <c r="AA1969" s="682">
        <f>Y1969*Z1969</f>
        <v>119808</v>
      </c>
      <c r="AB1969" s="521"/>
      <c r="AC1969" s="668">
        <v>0</v>
      </c>
      <c r="AD1969" s="676"/>
      <c r="AE1969" s="669"/>
      <c r="AF1969" s="695">
        <f>AA1969+AD1969+AE1969</f>
        <v>119808</v>
      </c>
      <c r="AG1969" s="665" t="s">
        <v>47</v>
      </c>
      <c r="AH1969" s="641"/>
      <c r="AI1969" s="676">
        <v>75</v>
      </c>
      <c r="AJ1969" s="665" t="s">
        <v>1592</v>
      </c>
      <c r="AK1969" s="676" t="s">
        <v>50</v>
      </c>
      <c r="AL1969" s="696">
        <v>94544</v>
      </c>
      <c r="AM1969" s="665" t="s">
        <v>52</v>
      </c>
      <c r="AN1969" s="665" t="s">
        <v>50</v>
      </c>
      <c r="AO1969" s="665"/>
      <c r="AP1969" s="676" t="s">
        <v>92</v>
      </c>
      <c r="AQ1969" s="676" t="s">
        <v>37</v>
      </c>
      <c r="AR1969" s="676"/>
      <c r="AS1969" s="523" t="s">
        <v>1077</v>
      </c>
      <c r="AT1969" s="523"/>
      <c r="AU1969" s="523"/>
      <c r="AV1969" s="674"/>
      <c r="AW1969" s="673" t="str">
        <f>U1969</f>
        <v>30390256H</v>
      </c>
      <c r="AX1969" s="673" cm="1">
        <f t="array" ref="AX1969">SUM(MID(0&amp;AW1969,LARGE(INDEX(ISNUMBER(--MID(AW1969,ROW($1:$8),1))*ROW($1:$8),),ROW($1:$8))+1,1)*10^ROW($1:$8)/10)</f>
        <v>30390256</v>
      </c>
      <c r="AY1969" s="673" t="str">
        <f>VLOOKUP($AX1969,'Item Master Data'!$A:$F,3,FALSE)</f>
        <v>T400H</v>
      </c>
      <c r="AZ1969" s="673">
        <f>VLOOKUP($AX1969,'Item Master Data'!$A:$F,6,FALSE)</f>
        <v>400</v>
      </c>
      <c r="BA1969" s="673">
        <f>X1969/BB1969</f>
        <v>24</v>
      </c>
      <c r="BB1969" s="673">
        <f>VLOOKUP(AX1969,'Item Master Data'!$A:$G,7,FALSE)</f>
        <v>26</v>
      </c>
      <c r="BC1969" s="673"/>
      <c r="BD1969" s="673">
        <f>W1969-AZ1969</f>
        <v>0</v>
      </c>
      <c r="BE1969" s="593"/>
      <c r="BF1969" s="593"/>
      <c r="BG1969" s="593"/>
      <c r="BH1969" s="593"/>
      <c r="BI1969" s="593"/>
      <c r="BJ1969" s="593"/>
      <c r="BK1969" s="593"/>
      <c r="BL1969" s="593"/>
      <c r="BM1969" s="593"/>
      <c r="BN1969" s="593"/>
      <c r="BO1969" s="593"/>
      <c r="BP1969" s="593"/>
      <c r="BQ1969" s="593"/>
      <c r="BR1969" s="593"/>
      <c r="BS1969" s="593"/>
      <c r="BT1969" s="593"/>
      <c r="BU1969" s="593"/>
      <c r="BV1969" s="593"/>
      <c r="BW1969" s="593"/>
      <c r="BX1969" s="593"/>
      <c r="BY1969" s="593"/>
      <c r="BZ1969" s="593"/>
      <c r="CA1969" s="593"/>
      <c r="CB1969" s="593"/>
      <c r="CC1969" s="593"/>
      <c r="CD1969" s="593"/>
      <c r="CE1969" s="593"/>
      <c r="CF1969" s="593"/>
      <c r="CG1969" s="593"/>
      <c r="CH1969" s="593"/>
      <c r="CI1969" s="593"/>
      <c r="CJ1969" s="593"/>
      <c r="CK1969" s="593"/>
      <c r="CL1969" s="593"/>
      <c r="CM1969" s="593"/>
      <c r="CN1969" s="593"/>
      <c r="CO1969" s="593"/>
      <c r="CP1969" s="593"/>
      <c r="CQ1969" s="593"/>
      <c r="CR1969" s="593"/>
      <c r="CS1969" s="593"/>
      <c r="CT1969" s="593"/>
      <c r="CU1969" s="593"/>
      <c r="CV1969" s="593"/>
      <c r="CW1969" s="593"/>
      <c r="CX1969" s="593"/>
      <c r="CY1969" s="593"/>
      <c r="CZ1969" s="593"/>
      <c r="DA1969" s="593"/>
      <c r="DB1969" s="593"/>
      <c r="DC1969" s="593"/>
      <c r="DD1969" s="593"/>
      <c r="DE1969" s="593"/>
      <c r="DF1969" s="593"/>
      <c r="DG1969" s="593"/>
      <c r="DH1969" s="593"/>
      <c r="DI1969" s="593"/>
      <c r="DJ1969" s="593"/>
      <c r="DK1969" s="593"/>
      <c r="DL1969" s="593"/>
      <c r="DM1969" s="593"/>
      <c r="DN1969" s="593"/>
      <c r="DO1969" s="593"/>
      <c r="DP1969" s="593"/>
      <c r="DQ1969" s="593"/>
      <c r="DR1969" s="593"/>
      <c r="DS1969" s="593"/>
      <c r="DT1969" s="593"/>
      <c r="DU1969" s="593"/>
      <c r="DV1969" s="593"/>
      <c r="DW1969" s="593"/>
      <c r="DX1969" s="593"/>
      <c r="DY1969" s="593"/>
      <c r="DZ1969" s="593"/>
      <c r="EA1969" s="593"/>
      <c r="EB1969" s="593"/>
      <c r="EC1969" s="593"/>
      <c r="ED1969" s="593"/>
      <c r="EE1969" s="593"/>
      <c r="EF1969" s="593"/>
      <c r="EG1969" s="593"/>
      <c r="EH1969" s="593"/>
      <c r="EI1969" s="593"/>
      <c r="EJ1969" s="593"/>
      <c r="EK1969" s="593"/>
      <c r="EL1969" s="593"/>
      <c r="EM1969" s="593"/>
      <c r="EN1969" s="593"/>
      <c r="EO1969" s="593"/>
      <c r="EP1969" s="593"/>
      <c r="EQ1969" s="593"/>
      <c r="ER1969" s="593"/>
      <c r="ES1969" s="593"/>
      <c r="ET1969" s="593"/>
      <c r="EU1969" s="593"/>
      <c r="EV1969" s="593"/>
      <c r="EW1969" s="593"/>
      <c r="EX1969" s="593"/>
      <c r="EY1969" s="593"/>
      <c r="EZ1969" s="593"/>
      <c r="FA1969" s="593"/>
      <c r="FB1969" s="593"/>
      <c r="FC1969" s="593"/>
      <c r="FD1969" s="593"/>
      <c r="FE1969" s="593"/>
      <c r="FF1969" s="593"/>
      <c r="FG1969" s="593"/>
      <c r="FH1969" s="593"/>
      <c r="FI1969" s="593"/>
      <c r="FJ1969" s="593"/>
      <c r="FK1969" s="593"/>
      <c r="FL1969" s="593"/>
      <c r="FM1969" s="593"/>
      <c r="FN1969" s="593"/>
      <c r="FO1969" s="593"/>
      <c r="FP1969" s="593"/>
      <c r="FQ1969" s="593"/>
      <c r="FR1969" s="593"/>
      <c r="FS1969" s="593"/>
      <c r="FT1969" s="593"/>
      <c r="FU1969" s="593"/>
      <c r="FV1969" s="593"/>
      <c r="FW1969" s="593"/>
      <c r="FX1969" s="593"/>
      <c r="FY1969" s="593"/>
      <c r="FZ1969" s="593"/>
      <c r="GA1969" s="593"/>
      <c r="GB1969" s="593"/>
      <c r="GC1969" s="593"/>
      <c r="GD1969" s="593"/>
      <c r="GE1969" s="593"/>
      <c r="GF1969" s="593"/>
      <c r="GG1969" s="593"/>
      <c r="GH1969" s="593"/>
      <c r="GI1969" s="593"/>
      <c r="GJ1969" s="593"/>
      <c r="GK1969" s="593"/>
      <c r="GL1969" s="593"/>
      <c r="GM1969" s="593"/>
      <c r="GN1969" s="593"/>
      <c r="GO1969" s="593"/>
      <c r="GP1969" s="593"/>
      <c r="GQ1969" s="593"/>
      <c r="GR1969" s="593"/>
      <c r="GS1969" s="593"/>
      <c r="GT1969" s="593"/>
      <c r="GU1969" s="593"/>
      <c r="GV1969" s="593"/>
      <c r="GW1969" s="593"/>
      <c r="GX1969" s="593"/>
      <c r="GY1969" s="593"/>
      <c r="GZ1969" s="593"/>
      <c r="HA1969" s="593"/>
      <c r="HB1969" s="593"/>
      <c r="HC1969" s="593"/>
      <c r="HD1969" s="593"/>
      <c r="HE1969" s="593"/>
      <c r="HF1969" s="593"/>
      <c r="HG1969" s="593"/>
      <c r="HH1969" s="593"/>
      <c r="HI1969" s="593"/>
      <c r="HJ1969" s="593"/>
      <c r="HK1969" s="593"/>
      <c r="HL1969" s="593"/>
      <c r="HM1969" s="593"/>
      <c r="HN1969" s="593"/>
      <c r="HO1969" s="593"/>
      <c r="HP1969" s="593"/>
      <c r="HQ1969" s="593"/>
      <c r="HR1969" s="593"/>
      <c r="HS1969" s="593"/>
      <c r="HT1969" s="593"/>
      <c r="HU1969" s="593"/>
      <c r="HV1969" s="593"/>
      <c r="HW1969" s="593"/>
      <c r="HX1969" s="593"/>
      <c r="HY1969" s="593"/>
      <c r="HZ1969" s="593"/>
      <c r="IA1969" s="593"/>
      <c r="IB1969" s="593"/>
      <c r="IC1969" s="593"/>
      <c r="ID1969" s="593"/>
      <c r="IE1969" s="593"/>
      <c r="IF1969" s="593"/>
      <c r="IG1969" s="593"/>
      <c r="IH1969" s="593"/>
      <c r="II1969" s="593"/>
      <c r="IJ1969" s="593"/>
      <c r="IK1969" s="593"/>
      <c r="IL1969" s="593"/>
      <c r="IM1969" s="593"/>
      <c r="IN1969" s="593"/>
      <c r="IO1969" s="593"/>
      <c r="IP1969" s="593"/>
      <c r="IQ1969" s="593"/>
      <c r="IR1969" s="593"/>
      <c r="IS1969" s="593"/>
      <c r="IT1969" s="593"/>
      <c r="IU1969" s="593"/>
      <c r="IV1969" s="593"/>
      <c r="IW1969" s="593"/>
      <c r="IX1969" s="593"/>
      <c r="IY1969" s="593"/>
      <c r="IZ1969" s="593"/>
      <c r="JA1969" s="593"/>
      <c r="JB1969" s="593"/>
      <c r="JC1969" s="593"/>
      <c r="JD1969" s="593"/>
      <c r="JE1969" s="593"/>
      <c r="JF1969" s="593"/>
      <c r="JG1969" s="593"/>
      <c r="JH1969" s="593"/>
      <c r="JI1969" s="593"/>
      <c r="JJ1969" s="593"/>
      <c r="JK1969" s="593"/>
      <c r="JL1969" s="593"/>
      <c r="JM1969" s="593"/>
      <c r="JN1969" s="593"/>
      <c r="JO1969" s="593"/>
      <c r="JP1969" s="593"/>
      <c r="JQ1969" s="593"/>
      <c r="JR1969" s="593"/>
      <c r="JS1969" s="593"/>
      <c r="JT1969" s="593"/>
      <c r="JU1969" s="593"/>
      <c r="JV1969" s="593"/>
      <c r="JW1969" s="593"/>
      <c r="JX1969" s="593"/>
      <c r="JY1969" s="593"/>
      <c r="JZ1969" s="593"/>
      <c r="KA1969" s="593"/>
      <c r="KB1969" s="593"/>
      <c r="KC1969" s="593"/>
      <c r="KD1969" s="593"/>
      <c r="KE1969" s="593"/>
      <c r="KF1969" s="593"/>
      <c r="KG1969" s="593"/>
      <c r="KH1969" s="593"/>
      <c r="KI1969" s="593"/>
      <c r="KJ1969" s="593"/>
      <c r="KK1969" s="593"/>
      <c r="KL1969" s="593"/>
      <c r="KM1969" s="593"/>
      <c r="KN1969" s="593"/>
      <c r="KO1969" s="593"/>
      <c r="KP1969" s="593"/>
      <c r="KQ1969" s="593"/>
      <c r="KR1969" s="593"/>
      <c r="KS1969" s="593"/>
      <c r="KT1969" s="593"/>
      <c r="KU1969" s="593"/>
      <c r="KV1969" s="593"/>
      <c r="KW1969" s="593"/>
      <c r="KX1969" s="593"/>
      <c r="KY1969" s="593"/>
      <c r="KZ1969" s="593"/>
      <c r="LA1969" s="593"/>
      <c r="LB1969" s="593"/>
      <c r="LC1969" s="593"/>
      <c r="LD1969" s="593"/>
      <c r="LE1969" s="593"/>
      <c r="LF1969" s="593"/>
      <c r="LG1969" s="593"/>
      <c r="LH1969" s="593"/>
      <c r="LI1969" s="593"/>
      <c r="LJ1969" s="593"/>
      <c r="LK1969" s="593"/>
      <c r="LL1969" s="593"/>
      <c r="LM1969" s="593"/>
      <c r="LN1969" s="593"/>
      <c r="LO1969" s="593"/>
      <c r="LP1969" s="593"/>
      <c r="LQ1969" s="593"/>
      <c r="LR1969" s="593"/>
      <c r="LS1969" s="593"/>
      <c r="LT1969" s="593"/>
      <c r="LU1969" s="593"/>
      <c r="LV1969" s="593"/>
      <c r="LW1969" s="593"/>
      <c r="LX1969" s="593"/>
      <c r="LY1969" s="593"/>
      <c r="LZ1969" s="593"/>
      <c r="MA1969" s="593"/>
      <c r="MB1969" s="593"/>
      <c r="MC1969" s="593"/>
      <c r="MD1969" s="593"/>
      <c r="ME1969" s="593"/>
      <c r="MF1969" s="593"/>
      <c r="MG1969" s="593"/>
      <c r="MH1969" s="593"/>
      <c r="MI1969" s="593"/>
      <c r="MJ1969" s="593"/>
      <c r="MK1969" s="593"/>
      <c r="ML1969" s="593"/>
      <c r="MM1969" s="593"/>
      <c r="MN1969" s="593"/>
      <c r="MO1969" s="593"/>
      <c r="MP1969" s="593"/>
      <c r="MQ1969" s="593"/>
      <c r="MR1969" s="593"/>
      <c r="MS1969" s="593"/>
      <c r="MT1969" s="593"/>
      <c r="MU1969" s="593"/>
      <c r="MV1969" s="593"/>
      <c r="MW1969" s="593"/>
      <c r="MX1969" s="593"/>
      <c r="MY1969" s="593"/>
      <c r="MZ1969" s="593"/>
      <c r="NA1969" s="593"/>
      <c r="NB1969" s="593"/>
      <c r="NC1969" s="593"/>
      <c r="ND1969" s="593"/>
      <c r="NE1969" s="593"/>
      <c r="NF1969" s="593"/>
      <c r="NG1969" s="593"/>
      <c r="NH1969" s="593"/>
      <c r="NI1969" s="593"/>
      <c r="NJ1969" s="593"/>
      <c r="NK1969" s="593"/>
      <c r="NL1969" s="593"/>
      <c r="NM1969" s="593"/>
      <c r="NN1969" s="593"/>
      <c r="NO1969" s="593"/>
      <c r="NP1969" s="593"/>
      <c r="NQ1969" s="593"/>
      <c r="NR1969" s="593"/>
      <c r="NS1969" s="593"/>
      <c r="NT1969" s="593"/>
      <c r="NU1969" s="593"/>
      <c r="NV1969" s="593"/>
      <c r="NW1969" s="593"/>
      <c r="NX1969" s="593"/>
      <c r="NY1969" s="593"/>
      <c r="NZ1969" s="593"/>
      <c r="OA1969" s="593"/>
      <c r="OB1969" s="593"/>
      <c r="OC1969" s="593"/>
      <c r="OD1969" s="593"/>
      <c r="OE1969" s="593"/>
      <c r="OF1969" s="593"/>
      <c r="OG1969" s="593"/>
      <c r="OH1969" s="593"/>
      <c r="OI1969" s="593"/>
      <c r="OJ1969" s="593"/>
      <c r="OK1969" s="593"/>
      <c r="OL1969" s="593"/>
      <c r="OM1969" s="593"/>
      <c r="ON1969" s="593"/>
      <c r="OO1969" s="593"/>
      <c r="OP1969" s="593"/>
      <c r="OQ1969" s="593"/>
      <c r="OR1969" s="593"/>
      <c r="OS1969" s="593"/>
      <c r="OT1969" s="593"/>
      <c r="OU1969" s="593"/>
      <c r="OV1969" s="593"/>
      <c r="OW1969" s="593"/>
      <c r="OX1969" s="593"/>
      <c r="OY1969" s="593"/>
      <c r="OZ1969" s="593"/>
      <c r="PA1969" s="593"/>
      <c r="PB1969" s="593"/>
      <c r="PC1969" s="593"/>
      <c r="PD1969" s="593"/>
      <c r="PE1969" s="593"/>
      <c r="PF1969" s="593"/>
      <c r="PG1969" s="593"/>
      <c r="PH1969" s="593"/>
      <c r="PI1969" s="593"/>
      <c r="PJ1969" s="593"/>
      <c r="PK1969" s="593"/>
      <c r="PL1969" s="593"/>
      <c r="PM1969" s="593"/>
      <c r="PN1969" s="593"/>
      <c r="PO1969" s="593"/>
      <c r="PP1969" s="593"/>
      <c r="PQ1969" s="593"/>
      <c r="PR1969" s="593"/>
      <c r="PS1969" s="593"/>
      <c r="PT1969" s="593"/>
      <c r="PU1969" s="593"/>
      <c r="PV1969" s="593"/>
      <c r="PW1969" s="593"/>
      <c r="PX1969" s="593"/>
      <c r="PY1969" s="593"/>
      <c r="PZ1969" s="593"/>
      <c r="QA1969" s="593"/>
      <c r="QB1969" s="593"/>
      <c r="QC1969" s="593"/>
      <c r="QD1969" s="593"/>
      <c r="QE1969" s="593"/>
      <c r="QF1969" s="593"/>
      <c r="QG1969" s="593"/>
      <c r="QH1969" s="593"/>
      <c r="QI1969" s="593"/>
      <c r="QJ1969" s="593"/>
      <c r="QK1969" s="593"/>
      <c r="QL1969" s="593"/>
      <c r="QM1969" s="593"/>
      <c r="QN1969" s="593"/>
      <c r="QO1969" s="593"/>
      <c r="QP1969" s="593"/>
      <c r="QQ1969" s="593"/>
      <c r="QR1969" s="593"/>
      <c r="QS1969" s="593"/>
      <c r="QT1969" s="593"/>
      <c r="QU1969" s="593"/>
      <c r="QV1969" s="593"/>
      <c r="QW1969" s="593"/>
      <c r="QX1969" s="593"/>
      <c r="QY1969" s="593"/>
      <c r="QZ1969" s="593"/>
      <c r="RA1969" s="593"/>
      <c r="RB1969" s="593"/>
      <c r="RC1969" s="593"/>
      <c r="RD1969" s="593"/>
      <c r="RE1969" s="593"/>
      <c r="RF1969" s="593"/>
      <c r="RG1969" s="593"/>
      <c r="RH1969" s="593"/>
      <c r="RI1969" s="593"/>
      <c r="RJ1969" s="593"/>
      <c r="RK1969" s="593"/>
      <c r="RL1969" s="593"/>
      <c r="RM1969" s="593"/>
      <c r="RN1969" s="593"/>
      <c r="RO1969" s="593"/>
      <c r="RP1969" s="593"/>
      <c r="RQ1969" s="593"/>
      <c r="RR1969" s="593"/>
      <c r="RS1969" s="593"/>
      <c r="RT1969" s="593"/>
      <c r="RU1969" s="593"/>
      <c r="RV1969" s="593"/>
      <c r="RW1969" s="593"/>
      <c r="RX1969" s="593"/>
      <c r="RY1969" s="593"/>
      <c r="RZ1969" s="593"/>
      <c r="SA1969" s="593"/>
      <c r="SB1969" s="593"/>
      <c r="SC1969" s="593"/>
      <c r="SD1969" s="593"/>
      <c r="SE1969" s="593"/>
      <c r="SF1969" s="593"/>
      <c r="SG1969" s="593"/>
      <c r="SH1969" s="593"/>
      <c r="SI1969" s="593"/>
      <c r="SJ1969" s="593"/>
      <c r="SK1969" s="593"/>
      <c r="SL1969" s="593"/>
      <c r="SM1969" s="593"/>
      <c r="SN1969" s="593"/>
      <c r="SO1969" s="593"/>
      <c r="SP1969" s="593"/>
      <c r="SQ1969" s="593"/>
      <c r="SR1969" s="593"/>
      <c r="SS1969" s="593"/>
      <c r="ST1969" s="593"/>
      <c r="SU1969" s="593"/>
      <c r="SV1969" s="593"/>
      <c r="SW1969" s="593"/>
      <c r="SX1969" s="593"/>
      <c r="SY1969" s="593"/>
      <c r="SZ1969" s="593"/>
      <c r="TA1969" s="593"/>
      <c r="TB1969" s="593"/>
      <c r="TC1969" s="593"/>
      <c r="TD1969" s="593"/>
      <c r="TE1969" s="593"/>
      <c r="TF1969" s="593"/>
      <c r="TG1969" s="593"/>
      <c r="TH1969" s="593"/>
      <c r="TI1969" s="593"/>
      <c r="TJ1969" s="593"/>
      <c r="TK1969" s="593"/>
      <c r="TL1969" s="593"/>
      <c r="TM1969" s="593"/>
      <c r="TN1969" s="593"/>
      <c r="TO1969" s="593"/>
      <c r="TP1969" s="593"/>
      <c r="TQ1969" s="593"/>
      <c r="TR1969" s="593"/>
      <c r="TS1969" s="593"/>
      <c r="TT1969" s="593"/>
      <c r="TU1969" s="593"/>
      <c r="TV1969" s="593"/>
      <c r="TW1969" s="593"/>
      <c r="TX1969" s="593"/>
      <c r="TY1969" s="593"/>
      <c r="TZ1969" s="593"/>
      <c r="UA1969" s="593"/>
      <c r="UB1969" s="593"/>
      <c r="UC1969" s="593"/>
      <c r="UD1969" s="593"/>
      <c r="UE1969" s="593"/>
      <c r="UF1969" s="593"/>
      <c r="UG1969" s="593"/>
      <c r="UH1969" s="593"/>
      <c r="UI1969" s="593"/>
      <c r="UJ1969" s="593"/>
      <c r="UK1969" s="593"/>
      <c r="UL1969" s="593"/>
      <c r="UM1969" s="593"/>
      <c r="UN1969" s="593"/>
      <c r="UO1969" s="593"/>
      <c r="UP1969" s="593"/>
      <c r="UQ1969" s="593"/>
      <c r="UR1969" s="593"/>
      <c r="US1969" s="593"/>
      <c r="UT1969" s="593"/>
      <c r="UU1969" s="593"/>
      <c r="UV1969" s="593"/>
      <c r="UW1969" s="593"/>
      <c r="UX1969" s="593"/>
      <c r="UY1969" s="593"/>
      <c r="UZ1969" s="593"/>
      <c r="VA1969" s="593"/>
      <c r="VB1969" s="593"/>
      <c r="VC1969" s="593"/>
      <c r="VD1969" s="593"/>
      <c r="VE1969" s="593"/>
      <c r="VF1969" s="593"/>
      <c r="VG1969" s="593"/>
      <c r="VH1969" s="593"/>
      <c r="VI1969" s="593"/>
      <c r="VJ1969" s="593"/>
      <c r="VK1969" s="593"/>
      <c r="VL1969" s="593"/>
      <c r="VM1969" s="593"/>
      <c r="VN1969" s="593"/>
      <c r="VO1969" s="593"/>
      <c r="VP1969" s="593"/>
      <c r="VQ1969" s="593"/>
      <c r="VR1969" s="593"/>
      <c r="VS1969" s="593"/>
      <c r="VT1969" s="593"/>
      <c r="VU1969" s="593"/>
      <c r="VV1969" s="593"/>
      <c r="VW1969" s="593"/>
      <c r="VX1969" s="593"/>
      <c r="VY1969" s="593"/>
      <c r="VZ1969" s="593"/>
      <c r="WA1969" s="593"/>
      <c r="WB1969" s="593"/>
      <c r="WC1969" s="593"/>
      <c r="WD1969" s="593"/>
      <c r="WE1969" s="593"/>
      <c r="WF1969" s="593"/>
      <c r="WG1969" s="593"/>
      <c r="WH1969" s="593"/>
      <c r="WI1969" s="593"/>
      <c r="WJ1969" s="593"/>
      <c r="WK1969" s="593"/>
      <c r="WL1969" s="593"/>
      <c r="WM1969" s="593"/>
      <c r="WN1969" s="593"/>
      <c r="WO1969" s="593"/>
      <c r="WP1969" s="593"/>
      <c r="WQ1969" s="593"/>
      <c r="WR1969" s="593"/>
      <c r="WS1969" s="593"/>
      <c r="WT1969" s="593"/>
      <c r="WU1969" s="593"/>
      <c r="WV1969" s="593"/>
      <c r="WW1969" s="593"/>
      <c r="WX1969" s="593"/>
      <c r="WY1969" s="593"/>
      <c r="WZ1969" s="593"/>
      <c r="XA1969" s="593"/>
      <c r="XB1969" s="593"/>
      <c r="XC1969" s="593"/>
      <c r="XD1969" s="593"/>
      <c r="XE1969" s="593"/>
      <c r="XF1969" s="593"/>
      <c r="XG1969" s="593"/>
      <c r="XH1969" s="593"/>
      <c r="XI1969" s="593"/>
      <c r="XJ1969" s="593"/>
      <c r="XK1969" s="593"/>
      <c r="XL1969" s="593"/>
      <c r="XM1969" s="593"/>
      <c r="XN1969" s="593"/>
      <c r="XO1969" s="593"/>
      <c r="XP1969" s="593"/>
      <c r="XQ1969" s="593"/>
      <c r="XR1969" s="593"/>
      <c r="XS1969" s="593"/>
      <c r="XT1969" s="593"/>
      <c r="XU1969" s="593"/>
      <c r="XV1969" s="593"/>
      <c r="XW1969" s="593"/>
      <c r="XX1969" s="593"/>
      <c r="XY1969" s="593"/>
      <c r="XZ1969" s="593"/>
      <c r="YA1969" s="593"/>
      <c r="YB1969" s="593"/>
      <c r="YC1969" s="593"/>
      <c r="YD1969" s="593"/>
      <c r="YE1969" s="593"/>
      <c r="YF1969" s="593"/>
      <c r="YG1969" s="593"/>
      <c r="YH1969" s="593"/>
      <c r="YI1969" s="593"/>
      <c r="YJ1969" s="593"/>
      <c r="YK1969" s="593"/>
      <c r="YL1969" s="593"/>
      <c r="YM1969" s="593"/>
      <c r="YN1969" s="593"/>
      <c r="YO1969" s="593"/>
      <c r="YP1969" s="593"/>
      <c r="YQ1969" s="593"/>
      <c r="YR1969" s="593"/>
      <c r="YS1969" s="593"/>
      <c r="YT1969" s="593"/>
      <c r="YU1969" s="593"/>
      <c r="YV1969" s="593"/>
      <c r="YW1969" s="593"/>
      <c r="YX1969" s="593"/>
      <c r="YY1969" s="593"/>
      <c r="YZ1969" s="593"/>
      <c r="ZA1969" s="593"/>
      <c r="ZB1969" s="593"/>
      <c r="ZC1969" s="593"/>
      <c r="ZD1969" s="593"/>
      <c r="ZE1969" s="593"/>
      <c r="ZF1969" s="593"/>
      <c r="ZG1969" s="593"/>
      <c r="ZH1969" s="593"/>
      <c r="ZI1969" s="593"/>
      <c r="ZJ1969" s="593"/>
      <c r="ZK1969" s="593"/>
      <c r="ZL1969" s="593"/>
      <c r="ZM1969" s="593"/>
      <c r="ZN1969" s="593"/>
      <c r="ZO1969" s="593"/>
      <c r="ZP1969" s="593"/>
      <c r="ZQ1969" s="593"/>
      <c r="ZR1969" s="593"/>
      <c r="ZS1969" s="593"/>
      <c r="ZT1969" s="593"/>
      <c r="ZU1969" s="593"/>
      <c r="ZV1969" s="593"/>
      <c r="ZW1969" s="593"/>
      <c r="ZX1969" s="593"/>
      <c r="ZY1969" s="593"/>
      <c r="ZZ1969" s="593"/>
      <c r="AAA1969" s="593"/>
      <c r="AAB1969" s="593"/>
      <c r="AAC1969" s="593"/>
      <c r="AAD1969" s="593"/>
      <c r="AAE1969" s="593"/>
      <c r="AAF1969" s="593"/>
      <c r="AAG1969" s="593"/>
      <c r="AAH1969" s="593"/>
      <c r="AAI1969" s="593"/>
      <c r="AAJ1969" s="593"/>
      <c r="AAK1969" s="593"/>
      <c r="AAL1969" s="593"/>
      <c r="AAM1969" s="593"/>
      <c r="AAN1969" s="593"/>
      <c r="AAO1969" s="593"/>
      <c r="AAP1969" s="593"/>
      <c r="AAQ1969" s="593"/>
      <c r="AAR1969" s="593"/>
      <c r="AAS1969" s="593"/>
      <c r="AAT1969" s="593"/>
      <c r="AAU1969" s="593"/>
      <c r="AAV1969" s="593"/>
      <c r="AAW1969" s="593"/>
      <c r="AAX1969" s="593"/>
      <c r="AAY1969" s="593"/>
      <c r="AAZ1969" s="593"/>
      <c r="ABA1969" s="593"/>
      <c r="ABB1969" s="593"/>
      <c r="ABC1969" s="593"/>
      <c r="ABD1969" s="593"/>
      <c r="ABE1969" s="593"/>
      <c r="ABF1969" s="593"/>
      <c r="ABG1969" s="593"/>
      <c r="ABH1969" s="593"/>
      <c r="ABI1969" s="593"/>
      <c r="ABJ1969" s="593"/>
      <c r="ABK1969" s="593"/>
      <c r="ABL1969" s="593"/>
      <c r="ABM1969" s="593"/>
      <c r="ABN1969" s="593"/>
      <c r="ABO1969" s="593"/>
      <c r="ABP1969" s="593"/>
      <c r="ABQ1969" s="593"/>
      <c r="ABR1969" s="593"/>
      <c r="ABS1969" s="593"/>
      <c r="ABT1969" s="593"/>
      <c r="ABU1969" s="593"/>
      <c r="ABV1969" s="593"/>
      <c r="ABW1969" s="593"/>
      <c r="ABX1969" s="593"/>
      <c r="ABY1969" s="593"/>
      <c r="ABZ1969" s="593"/>
      <c r="ACA1969" s="593"/>
      <c r="ACB1969" s="593"/>
      <c r="ACC1969" s="593"/>
      <c r="ACD1969" s="593"/>
      <c r="ACE1969" s="593"/>
      <c r="ACF1969" s="593"/>
      <c r="ACG1969" s="593"/>
      <c r="ACH1969" s="593"/>
      <c r="ACI1969" s="593"/>
      <c r="ACJ1969" s="593"/>
      <c r="ACK1969" s="593"/>
      <c r="ACL1969" s="593"/>
      <c r="ACM1969" s="593"/>
      <c r="ACN1969" s="593"/>
      <c r="ACO1969" s="593"/>
      <c r="ACP1969" s="593"/>
      <c r="ACQ1969" s="593"/>
      <c r="ACR1969" s="593"/>
      <c r="ACS1969" s="593"/>
      <c r="ACT1969" s="593"/>
      <c r="ACU1969" s="593"/>
      <c r="ACV1969" s="593"/>
      <c r="ACW1969" s="593"/>
      <c r="ACX1969" s="593"/>
      <c r="ACY1969" s="593"/>
      <c r="ACZ1969" s="593"/>
      <c r="ADA1969" s="593"/>
      <c r="ADB1969" s="593"/>
      <c r="ADC1969" s="593"/>
      <c r="ADD1969" s="593"/>
      <c r="ADE1969" s="593"/>
      <c r="ADF1969" s="593"/>
      <c r="ADG1969" s="593"/>
      <c r="ADH1969" s="593"/>
      <c r="ADI1969" s="593"/>
      <c r="ADJ1969" s="593"/>
      <c r="ADK1969" s="593"/>
      <c r="ADL1969" s="593"/>
      <c r="ADM1969" s="593"/>
      <c r="ADN1969" s="593"/>
      <c r="ADO1969" s="593"/>
      <c r="ADP1969" s="593"/>
      <c r="ADQ1969" s="593"/>
      <c r="ADR1969" s="593"/>
      <c r="ADS1969" s="593"/>
      <c r="ADT1969" s="593"/>
      <c r="ADU1969" s="593"/>
      <c r="ADV1969" s="593"/>
      <c r="ADW1969" s="593"/>
      <c r="ADX1969" s="593"/>
      <c r="ADY1969" s="593"/>
      <c r="ADZ1969" s="593"/>
      <c r="AEA1969" s="593"/>
      <c r="AEB1969" s="593"/>
      <c r="AEC1969" s="593"/>
      <c r="AED1969" s="593"/>
      <c r="AEE1969" s="593"/>
      <c r="AEF1969" s="593"/>
      <c r="AEG1969" s="593"/>
      <c r="AEH1969" s="593"/>
      <c r="AEI1969" s="593"/>
      <c r="AEJ1969" s="593"/>
      <c r="AEK1969" s="593"/>
      <c r="AEL1969" s="593"/>
      <c r="AEM1969" s="593"/>
      <c r="AEN1969" s="593"/>
      <c r="AEO1969" s="593"/>
      <c r="AEP1969" s="593"/>
      <c r="AEQ1969" s="593"/>
      <c r="AER1969" s="593"/>
      <c r="AES1969" s="593"/>
      <c r="AET1969" s="593"/>
      <c r="AEU1969" s="593"/>
      <c r="AEV1969" s="593"/>
      <c r="AEW1969" s="593"/>
      <c r="AEX1969" s="593"/>
      <c r="AEY1969" s="593"/>
      <c r="AEZ1969" s="593"/>
      <c r="AFA1969" s="593"/>
      <c r="AFB1969" s="593"/>
      <c r="AFC1969" s="593"/>
      <c r="AFD1969" s="593"/>
      <c r="AFE1969" s="593"/>
      <c r="AFF1969" s="593"/>
      <c r="AFG1969" s="593"/>
      <c r="AFH1969" s="593"/>
      <c r="AFI1969" s="593"/>
      <c r="AFJ1969" s="593"/>
      <c r="AFK1969" s="593"/>
      <c r="AFL1969" s="593"/>
      <c r="AFM1969" s="593"/>
      <c r="AFN1969" s="593"/>
      <c r="AFO1969" s="593"/>
      <c r="AFP1969" s="593"/>
      <c r="AFQ1969" s="593"/>
      <c r="AFR1969" s="593"/>
      <c r="AFS1969" s="593"/>
      <c r="AFT1969" s="593"/>
      <c r="AFU1969" s="593"/>
      <c r="AFV1969" s="593"/>
      <c r="AFW1969" s="593"/>
      <c r="AFX1969" s="593"/>
      <c r="AFY1969" s="593"/>
      <c r="AFZ1969" s="593"/>
      <c r="AGA1969" s="593"/>
      <c r="AGB1969" s="593"/>
      <c r="AGC1969" s="593"/>
      <c r="AGD1969" s="593"/>
      <c r="AGE1969" s="593"/>
      <c r="AGF1969" s="593"/>
      <c r="AGG1969" s="593"/>
      <c r="AGH1969" s="593"/>
      <c r="AGI1969" s="593"/>
      <c r="AGJ1969" s="593"/>
      <c r="AGK1969" s="593"/>
      <c r="AGL1969" s="593"/>
      <c r="AGM1969" s="593"/>
      <c r="AGN1969" s="593"/>
      <c r="AGO1969" s="593"/>
      <c r="AGP1969" s="593"/>
      <c r="AGQ1969" s="593"/>
      <c r="AGR1969" s="593"/>
      <c r="AGS1969" s="593"/>
      <c r="AGT1969" s="593"/>
      <c r="AGU1969" s="593"/>
      <c r="AGV1969" s="593"/>
      <c r="AGW1969" s="593"/>
      <c r="AGX1969" s="593"/>
      <c r="AGY1969" s="593"/>
      <c r="AGZ1969" s="593"/>
      <c r="AHA1969" s="593"/>
      <c r="AHB1969" s="593"/>
      <c r="AHC1969" s="593"/>
      <c r="AHD1969" s="593"/>
      <c r="AHE1969" s="593"/>
      <c r="AHF1969" s="593"/>
      <c r="AHG1969" s="593"/>
      <c r="AHH1969" s="593"/>
      <c r="AHI1969" s="593"/>
      <c r="AHJ1969" s="593"/>
      <c r="AHK1969" s="593"/>
      <c r="AHL1969" s="593"/>
      <c r="AHM1969" s="593"/>
      <c r="AHN1969" s="593"/>
      <c r="AHO1969" s="593"/>
      <c r="AHP1969" s="593"/>
      <c r="AHQ1969" s="593"/>
      <c r="AHR1969" s="593"/>
      <c r="AHS1969" s="593"/>
      <c r="AHT1969" s="593"/>
      <c r="AHU1969" s="593"/>
      <c r="AHV1969" s="593"/>
      <c r="AHW1969" s="593"/>
      <c r="AHX1969" s="593"/>
      <c r="AHY1969" s="593"/>
      <c r="AHZ1969" s="593"/>
      <c r="AIA1969" s="593"/>
      <c r="AIB1969" s="593"/>
      <c r="AIC1969" s="593"/>
      <c r="AID1969" s="593"/>
      <c r="AIE1969" s="593"/>
      <c r="AIF1969" s="593"/>
      <c r="AIG1969" s="593"/>
      <c r="AIH1969" s="593"/>
      <c r="AII1969" s="593"/>
      <c r="AIJ1969" s="593"/>
      <c r="AIK1969" s="593"/>
      <c r="AIL1969" s="593"/>
      <c r="AIM1969" s="593"/>
      <c r="AIN1969" s="593"/>
      <c r="AIO1969" s="593"/>
      <c r="AIP1969" s="593"/>
      <c r="AIQ1969" s="593"/>
      <c r="AIR1969" s="593"/>
      <c r="AIS1969" s="593"/>
      <c r="AIT1969" s="593"/>
      <c r="AIU1969" s="593"/>
      <c r="AIV1969" s="593"/>
      <c r="AIW1969" s="593"/>
      <c r="AIX1969" s="593"/>
      <c r="AIY1969" s="593"/>
      <c r="AIZ1969" s="593"/>
      <c r="AJA1969" s="593"/>
      <c r="AJB1969" s="593"/>
      <c r="AJC1969" s="593"/>
      <c r="AJD1969" s="593"/>
      <c r="AJE1969" s="593"/>
      <c r="AJF1969" s="593"/>
      <c r="AJG1969" s="593"/>
      <c r="AJH1969" s="593"/>
      <c r="AJI1969" s="593"/>
      <c r="AJJ1969" s="593"/>
      <c r="AJK1969" s="593"/>
      <c r="AJL1969" s="593"/>
      <c r="AJM1969" s="593"/>
      <c r="AJN1969" s="593"/>
      <c r="AJO1969" s="593"/>
      <c r="AJP1969" s="593"/>
      <c r="AJQ1969" s="593"/>
      <c r="AJR1969" s="593"/>
      <c r="AJS1969" s="593"/>
      <c r="AJT1969" s="593"/>
      <c r="AJU1969" s="593"/>
      <c r="AJV1969" s="593"/>
      <c r="AJW1969" s="593"/>
      <c r="AJX1969" s="593"/>
      <c r="AJY1969" s="593"/>
      <c r="AJZ1969" s="593"/>
      <c r="AKA1969" s="593"/>
      <c r="AKB1969" s="593"/>
      <c r="AKC1969" s="593"/>
      <c r="AKD1969" s="593"/>
      <c r="AKE1969" s="593"/>
      <c r="AKF1969" s="593"/>
      <c r="AKG1969" s="593"/>
      <c r="AKH1969" s="593"/>
      <c r="AKI1969" s="593"/>
      <c r="AKJ1969" s="593"/>
      <c r="AKK1969" s="593"/>
      <c r="AKL1969" s="593"/>
      <c r="AKM1969" s="593"/>
      <c r="AKN1969" s="593"/>
      <c r="AKO1969" s="593"/>
      <c r="AKP1969" s="593"/>
      <c r="AKQ1969" s="593"/>
      <c r="AKR1969" s="593"/>
      <c r="AKS1969" s="593"/>
      <c r="AKT1969" s="593"/>
      <c r="AKU1969" s="593"/>
      <c r="AKV1969" s="593"/>
      <c r="AKW1969" s="593"/>
      <c r="AKX1969" s="593"/>
      <c r="AKY1969" s="593"/>
      <c r="AKZ1969" s="593"/>
      <c r="ALA1969" s="593"/>
      <c r="ALB1969" s="593"/>
      <c r="ALC1969" s="593"/>
      <c r="ALD1969" s="593"/>
      <c r="ALE1969" s="593"/>
      <c r="ALF1969" s="593"/>
      <c r="ALG1969" s="593"/>
      <c r="ALH1969" s="593"/>
      <c r="ALI1969" s="593"/>
      <c r="ALJ1969" s="593"/>
      <c r="ALK1969" s="593"/>
      <c r="ALL1969" s="593"/>
      <c r="ALM1969" s="593"/>
      <c r="ALN1969" s="593"/>
      <c r="ALO1969" s="593"/>
      <c r="ALP1969" s="593"/>
      <c r="ALQ1969" s="593"/>
      <c r="ALR1969" s="593"/>
      <c r="ALS1969" s="593"/>
      <c r="ALT1969" s="593"/>
      <c r="ALU1969" s="593"/>
      <c r="ALV1969" s="593"/>
      <c r="ALW1969" s="593"/>
      <c r="ALX1969" s="593"/>
      <c r="ALY1969" s="593"/>
      <c r="ALZ1969" s="593"/>
      <c r="AMA1969" s="593"/>
      <c r="AMB1969" s="593"/>
      <c r="AMC1969" s="593"/>
      <c r="AMD1969" s="593"/>
      <c r="AME1969" s="593"/>
      <c r="AMF1969" s="593"/>
      <c r="AMG1969" s="593"/>
      <c r="AMH1969" s="593"/>
      <c r="AMI1969" s="593"/>
      <c r="AMJ1969" s="593"/>
      <c r="AMK1969" s="593"/>
      <c r="AML1969" s="593"/>
      <c r="AMM1969" s="593"/>
      <c r="AMN1969" s="593"/>
      <c r="AMO1969" s="593"/>
      <c r="AMP1969" s="593"/>
      <c r="AMQ1969" s="593"/>
      <c r="AMR1969" s="593"/>
      <c r="AMS1969" s="593"/>
      <c r="AMT1969" s="593"/>
      <c r="AMU1969" s="593"/>
      <c r="AMV1969" s="593"/>
      <c r="AMW1969" s="593"/>
      <c r="AMX1969" s="593"/>
      <c r="AMY1969" s="593"/>
      <c r="AMZ1969" s="593"/>
      <c r="ANA1969" s="593"/>
      <c r="ANB1969" s="593"/>
      <c r="ANC1969" s="593"/>
      <c r="AND1969" s="593"/>
      <c r="ANE1969" s="593"/>
      <c r="ANF1969" s="593"/>
      <c r="ANG1969" s="593"/>
      <c r="ANH1969" s="593"/>
      <c r="ANI1969" s="593"/>
      <c r="ANJ1969" s="593"/>
      <c r="ANK1969" s="593"/>
      <c r="ANL1969" s="593"/>
      <c r="ANM1969" s="593"/>
      <c r="ANN1969" s="593"/>
      <c r="ANO1969" s="593"/>
      <c r="ANP1969" s="593"/>
      <c r="ANQ1969" s="593"/>
      <c r="ANR1969" s="593"/>
      <c r="ANS1969" s="593"/>
      <c r="ANT1969" s="593"/>
      <c r="ANU1969" s="593"/>
      <c r="ANV1969" s="593"/>
      <c r="ANW1969" s="593"/>
      <c r="ANX1969" s="593"/>
      <c r="ANY1969" s="593"/>
      <c r="ANZ1969" s="593"/>
      <c r="AOA1969" s="593"/>
      <c r="AOB1969" s="593"/>
      <c r="AOC1969" s="593"/>
      <c r="AOD1969" s="593"/>
      <c r="AOE1969" s="593"/>
      <c r="AOF1969" s="593"/>
      <c r="AOG1969" s="593"/>
      <c r="AOH1969" s="593"/>
      <c r="AOI1969" s="593"/>
      <c r="AOJ1969" s="593"/>
      <c r="AOK1969" s="593"/>
      <c r="AOL1969" s="593"/>
      <c r="AOM1969" s="593"/>
      <c r="AON1969" s="593"/>
      <c r="AOO1969" s="593"/>
      <c r="AOP1969" s="593"/>
      <c r="AOQ1969" s="593"/>
      <c r="AOR1969" s="593"/>
      <c r="AOS1969" s="593"/>
      <c r="AOT1969" s="593"/>
      <c r="AOU1969" s="593"/>
      <c r="AOV1969" s="593"/>
      <c r="AOW1969" s="593"/>
      <c r="AOX1969" s="593"/>
      <c r="AOY1969" s="593"/>
      <c r="AOZ1969" s="593"/>
      <c r="APA1969" s="593"/>
      <c r="APB1969" s="593"/>
      <c r="APC1969" s="593"/>
      <c r="APD1969" s="593"/>
      <c r="APE1969" s="593"/>
      <c r="APF1969" s="593"/>
      <c r="APG1969" s="593"/>
      <c r="APH1969" s="593"/>
      <c r="API1969" s="593"/>
      <c r="APJ1969" s="593"/>
      <c r="APK1969" s="593"/>
      <c r="APL1969" s="593"/>
      <c r="APM1969" s="593"/>
      <c r="APN1969" s="593"/>
      <c r="APO1969" s="593"/>
      <c r="APP1969" s="593"/>
      <c r="APQ1969" s="593"/>
      <c r="APR1969" s="593"/>
      <c r="APS1969" s="593"/>
      <c r="APT1969" s="593"/>
      <c r="APU1969" s="593"/>
      <c r="APV1969" s="593"/>
      <c r="APW1969" s="593"/>
      <c r="APX1969" s="593"/>
      <c r="APY1969" s="593"/>
      <c r="APZ1969" s="593"/>
      <c r="AQA1969" s="593"/>
      <c r="AQB1969" s="593"/>
      <c r="AQC1969" s="593"/>
      <c r="AQD1969" s="593"/>
      <c r="AQE1969" s="593"/>
      <c r="AQF1969" s="593"/>
      <c r="AQG1969" s="593"/>
      <c r="AQH1969" s="593"/>
      <c r="AQI1969" s="593"/>
      <c r="AQJ1969" s="593"/>
      <c r="AQK1969" s="593"/>
      <c r="AQL1969" s="593"/>
      <c r="AQM1969" s="593"/>
      <c r="AQN1969" s="593"/>
      <c r="AQO1969" s="593"/>
      <c r="AQP1969" s="593"/>
      <c r="AQQ1969" s="593"/>
      <c r="AQR1969" s="593"/>
      <c r="AQS1969" s="593"/>
      <c r="AQT1969" s="593"/>
      <c r="AQU1969" s="593"/>
      <c r="AQV1969" s="593"/>
      <c r="AQW1969" s="593"/>
      <c r="AQX1969" s="593"/>
      <c r="AQY1969" s="593"/>
      <c r="AQZ1969" s="593"/>
      <c r="ARA1969" s="593"/>
      <c r="ARB1969" s="593"/>
      <c r="ARC1969" s="593"/>
      <c r="ARD1969" s="593"/>
      <c r="ARE1969" s="593"/>
      <c r="ARF1969" s="593"/>
      <c r="ARG1969" s="593"/>
      <c r="ARH1969" s="593"/>
      <c r="ARI1969" s="593"/>
      <c r="ARJ1969" s="593"/>
      <c r="ARK1969" s="593"/>
      <c r="ARL1969" s="593"/>
      <c r="ARM1969" s="593"/>
      <c r="ARN1969" s="593"/>
      <c r="ARO1969" s="593"/>
      <c r="ARP1969" s="593"/>
      <c r="ARQ1969" s="593"/>
      <c r="ARR1969" s="593"/>
      <c r="ARS1969" s="593"/>
      <c r="ART1969" s="593"/>
      <c r="ARU1969" s="593"/>
      <c r="ARV1969" s="593"/>
      <c r="ARW1969" s="593"/>
      <c r="ARX1969" s="593"/>
      <c r="ARY1969" s="593"/>
      <c r="ARZ1969" s="593"/>
      <c r="ASA1969" s="593"/>
      <c r="ASB1969" s="593"/>
      <c r="ASC1969" s="593"/>
      <c r="ASD1969" s="593"/>
      <c r="ASE1969" s="593"/>
      <c r="ASF1969" s="593"/>
      <c r="ASG1969" s="593"/>
      <c r="ASH1969" s="593"/>
      <c r="ASI1969" s="593"/>
      <c r="ASJ1969" s="593"/>
      <c r="ASK1969" s="593"/>
      <c r="ASL1969" s="593"/>
      <c r="ASM1969" s="593"/>
      <c r="ASN1969" s="593"/>
      <c r="ASO1969" s="593"/>
      <c r="ASP1969" s="593"/>
      <c r="ASQ1969" s="593"/>
      <c r="ASR1969" s="593"/>
      <c r="ASS1969" s="593"/>
      <c r="AST1969" s="593"/>
      <c r="ASU1969" s="593"/>
      <c r="ASV1969" s="593"/>
      <c r="ASW1969" s="593"/>
      <c r="ASX1969" s="593"/>
      <c r="ASY1969" s="593"/>
      <c r="ASZ1969" s="593"/>
      <c r="ATA1969" s="593"/>
      <c r="ATB1969" s="593"/>
      <c r="ATC1969" s="593"/>
      <c r="ATD1969" s="593"/>
      <c r="ATE1969" s="593"/>
      <c r="ATF1969" s="593"/>
      <c r="ATG1969" s="593"/>
      <c r="ATH1969" s="593"/>
      <c r="ATI1969" s="593"/>
      <c r="ATJ1969" s="593"/>
      <c r="ATK1969" s="593"/>
      <c r="ATL1969" s="593"/>
      <c r="ATM1969" s="593"/>
      <c r="ATN1969" s="593"/>
      <c r="ATO1969" s="593"/>
      <c r="ATP1969" s="593"/>
      <c r="ATQ1969" s="593"/>
      <c r="ATR1969" s="593"/>
      <c r="ATS1969" s="593"/>
      <c r="ATT1969" s="593"/>
      <c r="ATU1969" s="593"/>
      <c r="ATV1969" s="593"/>
      <c r="ATW1969" s="593"/>
      <c r="ATX1969" s="593"/>
      <c r="ATY1969" s="593"/>
      <c r="ATZ1969" s="593"/>
      <c r="AUA1969" s="593"/>
      <c r="AUB1969" s="593"/>
      <c r="AUC1969" s="593"/>
      <c r="AUD1969" s="593"/>
      <c r="AUE1969" s="593"/>
      <c r="AUF1969" s="593"/>
      <c r="AUG1969" s="593"/>
      <c r="AUH1969" s="593"/>
      <c r="AUI1969" s="593"/>
      <c r="AUJ1969" s="593"/>
      <c r="AUK1969" s="593"/>
      <c r="AUL1969" s="593"/>
      <c r="AUM1969" s="593"/>
      <c r="AUN1969" s="593"/>
      <c r="AUO1969" s="593"/>
      <c r="AUP1969" s="593"/>
      <c r="AUQ1969" s="593"/>
      <c r="AUR1969" s="593"/>
      <c r="AUS1969" s="593"/>
      <c r="AUT1969" s="593"/>
      <c r="AUU1969" s="593"/>
      <c r="AUV1969" s="593"/>
      <c r="AUW1969" s="593"/>
      <c r="AUX1969" s="593"/>
      <c r="AUY1969" s="593"/>
      <c r="AUZ1969" s="593"/>
      <c r="AVA1969" s="593"/>
      <c r="AVB1969" s="593"/>
      <c r="AVC1969" s="593"/>
      <c r="AVD1969" s="593"/>
      <c r="AVE1969" s="593"/>
      <c r="AVF1969" s="593"/>
      <c r="AVG1969" s="593"/>
      <c r="AVH1969" s="593"/>
      <c r="AVI1969" s="593"/>
      <c r="AVJ1969" s="593"/>
      <c r="AVK1969" s="593"/>
    </row>
    <row r="1970" spans="1:1259">
      <c r="A1970" s="715"/>
      <c r="B1970" s="564"/>
      <c r="C1970" s="564"/>
      <c r="D1970" s="676" t="s">
        <v>1067</v>
      </c>
      <c r="E1970" s="524"/>
      <c r="F1970" s="665" t="s">
        <v>1152</v>
      </c>
      <c r="G1970" s="676">
        <v>2022</v>
      </c>
      <c r="H1970" s="676">
        <v>4</v>
      </c>
      <c r="I1970" s="670"/>
      <c r="J1970" s="666"/>
      <c r="K1970" s="676" t="s">
        <v>1638</v>
      </c>
      <c r="L1970" s="677" t="s">
        <v>1578</v>
      </c>
      <c r="M1970" s="677">
        <v>44468</v>
      </c>
      <c r="N1970" s="677" t="s">
        <v>1605</v>
      </c>
      <c r="O1970" s="677"/>
      <c r="P1970" s="666">
        <v>44658</v>
      </c>
      <c r="Q1970" s="666">
        <v>44666</v>
      </c>
      <c r="R1970" s="666">
        <v>44669</v>
      </c>
      <c r="S1970" s="665" t="s">
        <v>1580</v>
      </c>
      <c r="T1970" s="665">
        <v>60</v>
      </c>
      <c r="U1970" s="665" t="s">
        <v>1612</v>
      </c>
      <c r="V1970" s="665" t="s">
        <v>1591</v>
      </c>
      <c r="W1970" s="678">
        <v>400</v>
      </c>
      <c r="X1970" s="551">
        <v>624</v>
      </c>
      <c r="Y1970" s="693">
        <v>249600</v>
      </c>
      <c r="Z1970" s="667">
        <v>0.48</v>
      </c>
      <c r="AA1970" s="682">
        <f>Y1970*Z1970</f>
        <v>119808</v>
      </c>
      <c r="AB1970" s="521"/>
      <c r="AC1970" s="668">
        <v>0</v>
      </c>
      <c r="AD1970" s="676"/>
      <c r="AE1970" s="669"/>
      <c r="AF1970" s="695">
        <f>AA1970+AD1970+AE1970</f>
        <v>119808</v>
      </c>
      <c r="AG1970" s="665" t="s">
        <v>47</v>
      </c>
      <c r="AH1970" s="641"/>
      <c r="AI1970" s="676">
        <v>75</v>
      </c>
      <c r="AJ1970" s="665" t="s">
        <v>1592</v>
      </c>
      <c r="AK1970" s="676" t="s">
        <v>50</v>
      </c>
      <c r="AL1970" s="696">
        <v>94544</v>
      </c>
      <c r="AM1970" s="665" t="s">
        <v>52</v>
      </c>
      <c r="AN1970" s="665" t="s">
        <v>50</v>
      </c>
      <c r="AO1970" s="665"/>
      <c r="AP1970" s="676" t="s">
        <v>92</v>
      </c>
      <c r="AQ1970" s="676" t="s">
        <v>37</v>
      </c>
      <c r="AR1970" s="676"/>
      <c r="AS1970" s="523" t="s">
        <v>1077</v>
      </c>
      <c r="AT1970" s="523"/>
      <c r="AU1970" s="523"/>
      <c r="AV1970" s="674"/>
      <c r="AW1970" s="673" t="str">
        <f>U1970</f>
        <v>30390256H</v>
      </c>
      <c r="AX1970" s="673" cm="1">
        <f t="array" ref="AX1970">SUM(MID(0&amp;AW1970,LARGE(INDEX(ISNUMBER(--MID(AW1970,ROW($1:$8),1))*ROW($1:$8),),ROW($1:$8))+1,1)*10^ROW($1:$8)/10)</f>
        <v>30390256</v>
      </c>
      <c r="AY1970" s="673" t="str">
        <f>VLOOKUP($AX1970,'Item Master Data'!$A:$F,3,FALSE)</f>
        <v>T400H</v>
      </c>
      <c r="AZ1970" s="673">
        <f>VLOOKUP($AX1970,'Item Master Data'!$A:$F,6,FALSE)</f>
        <v>400</v>
      </c>
      <c r="BA1970" s="673">
        <f>X1970/BB1970</f>
        <v>24</v>
      </c>
      <c r="BB1970" s="673">
        <f>VLOOKUP(AX1970,'Item Master Data'!$A:$G,7,FALSE)</f>
        <v>26</v>
      </c>
      <c r="BC1970" s="673"/>
      <c r="BD1970" s="673">
        <f>W1970-AZ1970</f>
        <v>0</v>
      </c>
      <c r="BE1970" s="593"/>
      <c r="BF1970" s="593"/>
      <c r="BG1970" s="593"/>
      <c r="BH1970" s="593"/>
      <c r="BI1970" s="593"/>
      <c r="BJ1970" s="593"/>
      <c r="BK1970" s="593"/>
      <c r="BL1970" s="593"/>
      <c r="BM1970" s="593"/>
      <c r="BN1970" s="593"/>
      <c r="BO1970" s="593"/>
      <c r="BP1970" s="593"/>
      <c r="BQ1970" s="593"/>
      <c r="BR1970" s="593"/>
      <c r="BS1970" s="593"/>
      <c r="BT1970" s="593"/>
      <c r="BU1970" s="593"/>
      <c r="BV1970" s="593"/>
      <c r="BW1970" s="593"/>
      <c r="BX1970" s="593"/>
      <c r="BY1970" s="593"/>
      <c r="BZ1970" s="593"/>
      <c r="CA1970" s="593"/>
      <c r="CB1970" s="593"/>
      <c r="CC1970" s="593"/>
      <c r="CD1970" s="593"/>
      <c r="CE1970" s="593"/>
      <c r="CF1970" s="593"/>
      <c r="CG1970" s="593"/>
      <c r="CH1970" s="593"/>
      <c r="CI1970" s="593"/>
      <c r="CJ1970" s="593"/>
      <c r="CK1970" s="593"/>
      <c r="CL1970" s="593"/>
      <c r="CM1970" s="593"/>
      <c r="CN1970" s="593"/>
      <c r="CO1970" s="593"/>
      <c r="CP1970" s="593"/>
      <c r="CQ1970" s="593"/>
      <c r="CR1970" s="593"/>
      <c r="CS1970" s="593"/>
      <c r="CT1970" s="593"/>
      <c r="CU1970" s="593"/>
      <c r="CV1970" s="593"/>
      <c r="CW1970" s="593"/>
      <c r="CX1970" s="593"/>
      <c r="CY1970" s="593"/>
      <c r="CZ1970" s="593"/>
      <c r="DA1970" s="593"/>
      <c r="DB1970" s="593"/>
      <c r="DC1970" s="593"/>
      <c r="DD1970" s="593"/>
      <c r="DE1970" s="593"/>
      <c r="DF1970" s="593"/>
      <c r="DG1970" s="593"/>
      <c r="DH1970" s="593"/>
      <c r="DI1970" s="593"/>
      <c r="DJ1970" s="593"/>
      <c r="DK1970" s="593"/>
      <c r="DL1970" s="593"/>
      <c r="DM1970" s="593"/>
      <c r="DN1970" s="593"/>
      <c r="DO1970" s="593"/>
      <c r="DP1970" s="593"/>
      <c r="DQ1970" s="593"/>
      <c r="DR1970" s="593"/>
      <c r="DS1970" s="593"/>
      <c r="DT1970" s="593"/>
      <c r="DU1970" s="593"/>
      <c r="DV1970" s="593"/>
      <c r="DW1970" s="593"/>
      <c r="DX1970" s="593"/>
      <c r="DY1970" s="593"/>
      <c r="DZ1970" s="593"/>
      <c r="EA1970" s="593"/>
      <c r="EB1970" s="593"/>
      <c r="EC1970" s="593"/>
      <c r="ED1970" s="593"/>
      <c r="EE1970" s="593"/>
      <c r="EF1970" s="593"/>
      <c r="EG1970" s="593"/>
      <c r="EH1970" s="593"/>
      <c r="EI1970" s="593"/>
      <c r="EJ1970" s="593"/>
      <c r="EK1970" s="593"/>
      <c r="EL1970" s="593"/>
      <c r="EM1970" s="593"/>
      <c r="EN1970" s="593"/>
      <c r="EO1970" s="593"/>
      <c r="EP1970" s="593"/>
      <c r="EQ1970" s="593"/>
      <c r="ER1970" s="593"/>
      <c r="ES1970" s="593"/>
      <c r="ET1970" s="593"/>
      <c r="EU1970" s="593"/>
      <c r="EV1970" s="593"/>
      <c r="EW1970" s="593"/>
      <c r="EX1970" s="593"/>
      <c r="EY1970" s="593"/>
      <c r="EZ1970" s="593"/>
      <c r="FA1970" s="593"/>
      <c r="FB1970" s="593"/>
      <c r="FC1970" s="593"/>
      <c r="FD1970" s="593"/>
      <c r="FE1970" s="593"/>
      <c r="FF1970" s="593"/>
      <c r="FG1970" s="593"/>
      <c r="FH1970" s="593"/>
      <c r="FI1970" s="593"/>
      <c r="FJ1970" s="593"/>
      <c r="FK1970" s="593"/>
      <c r="FL1970" s="593"/>
      <c r="FM1970" s="593"/>
      <c r="FN1970" s="593"/>
      <c r="FO1970" s="593"/>
      <c r="FP1970" s="593"/>
      <c r="FQ1970" s="593"/>
      <c r="FR1970" s="593"/>
      <c r="FS1970" s="593"/>
      <c r="FT1970" s="593"/>
      <c r="FU1970" s="593"/>
      <c r="FV1970" s="593"/>
      <c r="FW1970" s="593"/>
      <c r="FX1970" s="593"/>
      <c r="FY1970" s="593"/>
      <c r="FZ1970" s="593"/>
      <c r="GA1970" s="593"/>
      <c r="GB1970" s="593"/>
      <c r="GC1970" s="593"/>
      <c r="GD1970" s="593"/>
      <c r="GE1970" s="593"/>
      <c r="GF1970" s="593"/>
      <c r="GG1970" s="593"/>
      <c r="GH1970" s="593"/>
      <c r="GI1970" s="593"/>
      <c r="GJ1970" s="593"/>
      <c r="GK1970" s="593"/>
      <c r="GL1970" s="593"/>
      <c r="GM1970" s="593"/>
      <c r="GN1970" s="593"/>
      <c r="GO1970" s="593"/>
      <c r="GP1970" s="593"/>
      <c r="GQ1970" s="593"/>
      <c r="GR1970" s="593"/>
      <c r="GS1970" s="593"/>
      <c r="GT1970" s="593"/>
      <c r="GU1970" s="593"/>
      <c r="GV1970" s="593"/>
      <c r="GW1970" s="593"/>
      <c r="GX1970" s="593"/>
      <c r="GY1970" s="593"/>
      <c r="GZ1970" s="593"/>
      <c r="HA1970" s="593"/>
      <c r="HB1970" s="593"/>
      <c r="HC1970" s="593"/>
      <c r="HD1970" s="593"/>
      <c r="HE1970" s="593"/>
      <c r="HF1970" s="593"/>
      <c r="HG1970" s="593"/>
      <c r="HH1970" s="593"/>
      <c r="HI1970" s="593"/>
      <c r="HJ1970" s="593"/>
      <c r="HK1970" s="593"/>
      <c r="HL1970" s="593"/>
      <c r="HM1970" s="593"/>
      <c r="HN1970" s="593"/>
      <c r="HO1970" s="593"/>
      <c r="HP1970" s="593"/>
      <c r="HQ1970" s="593"/>
      <c r="HR1970" s="593"/>
      <c r="HS1970" s="593"/>
      <c r="HT1970" s="593"/>
      <c r="HU1970" s="593"/>
      <c r="HV1970" s="593"/>
      <c r="HW1970" s="593"/>
      <c r="HX1970" s="593"/>
      <c r="HY1970" s="593"/>
      <c r="HZ1970" s="593"/>
      <c r="IA1970" s="593"/>
      <c r="IB1970" s="593"/>
      <c r="IC1970" s="593"/>
      <c r="ID1970" s="593"/>
      <c r="IE1970" s="593"/>
      <c r="IF1970" s="593"/>
      <c r="IG1970" s="593"/>
      <c r="IH1970" s="593"/>
      <c r="II1970" s="593"/>
      <c r="IJ1970" s="593"/>
      <c r="IK1970" s="593"/>
      <c r="IL1970" s="593"/>
      <c r="IM1970" s="593"/>
      <c r="IN1970" s="593"/>
      <c r="IO1970" s="593"/>
      <c r="IP1970" s="593"/>
      <c r="IQ1970" s="593"/>
      <c r="IR1970" s="593"/>
      <c r="IS1970" s="593"/>
      <c r="IT1970" s="593"/>
      <c r="IU1970" s="593"/>
      <c r="IV1970" s="593"/>
      <c r="IW1970" s="593"/>
      <c r="IX1970" s="593"/>
      <c r="IY1970" s="593"/>
      <c r="IZ1970" s="593"/>
      <c r="JA1970" s="593"/>
      <c r="JB1970" s="593"/>
      <c r="JC1970" s="593"/>
      <c r="JD1970" s="593"/>
      <c r="JE1970" s="593"/>
      <c r="JF1970" s="593"/>
      <c r="JG1970" s="593"/>
      <c r="JH1970" s="593"/>
      <c r="JI1970" s="593"/>
      <c r="JJ1970" s="593"/>
      <c r="JK1970" s="593"/>
      <c r="JL1970" s="593"/>
      <c r="JM1970" s="593"/>
      <c r="JN1970" s="593"/>
      <c r="JO1970" s="593"/>
      <c r="JP1970" s="593"/>
      <c r="JQ1970" s="593"/>
      <c r="JR1970" s="593"/>
      <c r="JS1970" s="593"/>
      <c r="JT1970" s="593"/>
      <c r="JU1970" s="593"/>
      <c r="JV1970" s="593"/>
      <c r="JW1970" s="593"/>
      <c r="JX1970" s="593"/>
      <c r="JY1970" s="593"/>
      <c r="JZ1970" s="593"/>
      <c r="KA1970" s="593"/>
      <c r="KB1970" s="593"/>
      <c r="KC1970" s="593"/>
      <c r="KD1970" s="593"/>
      <c r="KE1970" s="593"/>
      <c r="KF1970" s="593"/>
      <c r="KG1970" s="593"/>
      <c r="KH1970" s="593"/>
      <c r="KI1970" s="593"/>
      <c r="KJ1970" s="593"/>
      <c r="KK1970" s="593"/>
      <c r="KL1970" s="593"/>
      <c r="KM1970" s="593"/>
      <c r="KN1970" s="593"/>
      <c r="KO1970" s="593"/>
      <c r="KP1970" s="593"/>
      <c r="KQ1970" s="593"/>
      <c r="KR1970" s="593"/>
      <c r="KS1970" s="593"/>
      <c r="KT1970" s="593"/>
      <c r="KU1970" s="593"/>
      <c r="KV1970" s="593"/>
      <c r="KW1970" s="593"/>
      <c r="KX1970" s="593"/>
      <c r="KY1970" s="593"/>
      <c r="KZ1970" s="593"/>
      <c r="LA1970" s="593"/>
      <c r="LB1970" s="593"/>
      <c r="LC1970" s="593"/>
      <c r="LD1970" s="593"/>
      <c r="LE1970" s="593"/>
      <c r="LF1970" s="593"/>
      <c r="LG1970" s="593"/>
      <c r="LH1970" s="593"/>
      <c r="LI1970" s="593"/>
      <c r="LJ1970" s="593"/>
      <c r="LK1970" s="593"/>
      <c r="LL1970" s="593"/>
      <c r="LM1970" s="593"/>
      <c r="LN1970" s="593"/>
      <c r="LO1970" s="593"/>
      <c r="LP1970" s="593"/>
      <c r="LQ1970" s="593"/>
      <c r="LR1970" s="593"/>
      <c r="LS1970" s="593"/>
      <c r="LT1970" s="593"/>
      <c r="LU1970" s="593"/>
      <c r="LV1970" s="593"/>
      <c r="LW1970" s="593"/>
      <c r="LX1970" s="593"/>
      <c r="LY1970" s="593"/>
      <c r="LZ1970" s="593"/>
      <c r="MA1970" s="593"/>
      <c r="MB1970" s="593"/>
      <c r="MC1970" s="593"/>
      <c r="MD1970" s="593"/>
      <c r="ME1970" s="593"/>
      <c r="MF1970" s="593"/>
      <c r="MG1970" s="593"/>
      <c r="MH1970" s="593"/>
      <c r="MI1970" s="593"/>
      <c r="MJ1970" s="593"/>
      <c r="MK1970" s="593"/>
      <c r="ML1970" s="593"/>
      <c r="MM1970" s="593"/>
      <c r="MN1970" s="593"/>
      <c r="MO1970" s="593"/>
      <c r="MP1970" s="593"/>
      <c r="MQ1970" s="593"/>
      <c r="MR1970" s="593"/>
      <c r="MS1970" s="593"/>
      <c r="MT1970" s="593"/>
      <c r="MU1970" s="593"/>
      <c r="MV1970" s="593"/>
      <c r="MW1970" s="593"/>
      <c r="MX1970" s="593"/>
      <c r="MY1970" s="593"/>
      <c r="MZ1970" s="593"/>
      <c r="NA1970" s="593"/>
      <c r="NB1970" s="593"/>
      <c r="NC1970" s="593"/>
      <c r="ND1970" s="593"/>
      <c r="NE1970" s="593"/>
      <c r="NF1970" s="593"/>
      <c r="NG1970" s="593"/>
      <c r="NH1970" s="593"/>
      <c r="NI1970" s="593"/>
      <c r="NJ1970" s="593"/>
      <c r="NK1970" s="593"/>
      <c r="NL1970" s="593"/>
      <c r="NM1970" s="593"/>
      <c r="NN1970" s="593"/>
      <c r="NO1970" s="593"/>
      <c r="NP1970" s="593"/>
      <c r="NQ1970" s="593"/>
      <c r="NR1970" s="593"/>
      <c r="NS1970" s="593"/>
      <c r="NT1970" s="593"/>
      <c r="NU1970" s="593"/>
      <c r="NV1970" s="593"/>
      <c r="NW1970" s="593"/>
      <c r="NX1970" s="593"/>
      <c r="NY1970" s="593"/>
      <c r="NZ1970" s="593"/>
      <c r="OA1970" s="593"/>
      <c r="OB1970" s="593"/>
      <c r="OC1970" s="593"/>
      <c r="OD1970" s="593"/>
      <c r="OE1970" s="593"/>
      <c r="OF1970" s="593"/>
      <c r="OG1970" s="593"/>
      <c r="OH1970" s="593"/>
      <c r="OI1970" s="593"/>
      <c r="OJ1970" s="593"/>
      <c r="OK1970" s="593"/>
      <c r="OL1970" s="593"/>
      <c r="OM1970" s="593"/>
      <c r="ON1970" s="593"/>
      <c r="OO1970" s="593"/>
      <c r="OP1970" s="593"/>
      <c r="OQ1970" s="593"/>
      <c r="OR1970" s="593"/>
      <c r="OS1970" s="593"/>
      <c r="OT1970" s="593"/>
      <c r="OU1970" s="593"/>
      <c r="OV1970" s="593"/>
      <c r="OW1970" s="593"/>
      <c r="OX1970" s="593"/>
      <c r="OY1970" s="593"/>
      <c r="OZ1970" s="593"/>
      <c r="PA1970" s="593"/>
      <c r="PB1970" s="593"/>
      <c r="PC1970" s="593"/>
      <c r="PD1970" s="593"/>
      <c r="PE1970" s="593"/>
      <c r="PF1970" s="593"/>
      <c r="PG1970" s="593"/>
      <c r="PH1970" s="593"/>
      <c r="PI1970" s="593"/>
      <c r="PJ1970" s="593"/>
      <c r="PK1970" s="593"/>
      <c r="PL1970" s="593"/>
      <c r="PM1970" s="593"/>
      <c r="PN1970" s="593"/>
      <c r="PO1970" s="593"/>
      <c r="PP1970" s="593"/>
      <c r="PQ1970" s="593"/>
      <c r="PR1970" s="593"/>
      <c r="PS1970" s="593"/>
      <c r="PT1970" s="593"/>
      <c r="PU1970" s="593"/>
      <c r="PV1970" s="593"/>
      <c r="PW1970" s="593"/>
      <c r="PX1970" s="593"/>
      <c r="PY1970" s="593"/>
      <c r="PZ1970" s="593"/>
      <c r="QA1970" s="593"/>
      <c r="QB1970" s="593"/>
      <c r="QC1970" s="593"/>
      <c r="QD1970" s="593"/>
      <c r="QE1970" s="593"/>
      <c r="QF1970" s="593"/>
      <c r="QG1970" s="593"/>
      <c r="QH1970" s="593"/>
      <c r="QI1970" s="593"/>
      <c r="QJ1970" s="593"/>
      <c r="QK1970" s="593"/>
      <c r="QL1970" s="593"/>
      <c r="QM1970" s="593"/>
      <c r="QN1970" s="593"/>
      <c r="QO1970" s="593"/>
      <c r="QP1970" s="593"/>
      <c r="QQ1970" s="593"/>
      <c r="QR1970" s="593"/>
      <c r="QS1970" s="593"/>
      <c r="QT1970" s="593"/>
      <c r="QU1970" s="593"/>
      <c r="QV1970" s="593"/>
      <c r="QW1970" s="593"/>
      <c r="QX1970" s="593"/>
      <c r="QY1970" s="593"/>
      <c r="QZ1970" s="593"/>
      <c r="RA1970" s="593"/>
      <c r="RB1970" s="593"/>
      <c r="RC1970" s="593"/>
      <c r="RD1970" s="593"/>
      <c r="RE1970" s="593"/>
      <c r="RF1970" s="593"/>
      <c r="RG1970" s="593"/>
      <c r="RH1970" s="593"/>
      <c r="RI1970" s="593"/>
      <c r="RJ1970" s="593"/>
      <c r="RK1970" s="593"/>
      <c r="RL1970" s="593"/>
      <c r="RM1970" s="593"/>
      <c r="RN1970" s="593"/>
      <c r="RO1970" s="593"/>
      <c r="RP1970" s="593"/>
      <c r="RQ1970" s="593"/>
      <c r="RR1970" s="593"/>
      <c r="RS1970" s="593"/>
      <c r="RT1970" s="593"/>
      <c r="RU1970" s="593"/>
      <c r="RV1970" s="593"/>
      <c r="RW1970" s="593"/>
      <c r="RX1970" s="593"/>
      <c r="RY1970" s="593"/>
      <c r="RZ1970" s="593"/>
      <c r="SA1970" s="593"/>
      <c r="SB1970" s="593"/>
      <c r="SC1970" s="593"/>
      <c r="SD1970" s="593"/>
      <c r="SE1970" s="593"/>
      <c r="SF1970" s="593"/>
      <c r="SG1970" s="593"/>
      <c r="SH1970" s="593"/>
      <c r="SI1970" s="593"/>
      <c r="SJ1970" s="593"/>
      <c r="SK1970" s="593"/>
      <c r="SL1970" s="593"/>
      <c r="SM1970" s="593"/>
      <c r="SN1970" s="593"/>
      <c r="SO1970" s="593"/>
      <c r="SP1970" s="593"/>
      <c r="SQ1970" s="593"/>
      <c r="SR1970" s="593"/>
      <c r="SS1970" s="593"/>
      <c r="ST1970" s="593"/>
      <c r="SU1970" s="593"/>
      <c r="SV1970" s="593"/>
      <c r="SW1970" s="593"/>
      <c r="SX1970" s="593"/>
      <c r="SY1970" s="593"/>
      <c r="SZ1970" s="593"/>
      <c r="TA1970" s="593"/>
      <c r="TB1970" s="593"/>
      <c r="TC1970" s="593"/>
      <c r="TD1970" s="593"/>
      <c r="TE1970" s="593"/>
      <c r="TF1970" s="593"/>
      <c r="TG1970" s="593"/>
      <c r="TH1970" s="593"/>
      <c r="TI1970" s="593"/>
      <c r="TJ1970" s="593"/>
      <c r="TK1970" s="593"/>
      <c r="TL1970" s="593"/>
      <c r="TM1970" s="593"/>
      <c r="TN1970" s="593"/>
      <c r="TO1970" s="593"/>
      <c r="TP1970" s="593"/>
      <c r="TQ1970" s="593"/>
      <c r="TR1970" s="593"/>
      <c r="TS1970" s="593"/>
      <c r="TT1970" s="593"/>
      <c r="TU1970" s="593"/>
      <c r="TV1970" s="593"/>
      <c r="TW1970" s="593"/>
      <c r="TX1970" s="593"/>
      <c r="TY1970" s="593"/>
      <c r="TZ1970" s="593"/>
      <c r="UA1970" s="593"/>
      <c r="UB1970" s="593"/>
      <c r="UC1970" s="593"/>
      <c r="UD1970" s="593"/>
      <c r="UE1970" s="593"/>
      <c r="UF1970" s="593"/>
      <c r="UG1970" s="593"/>
      <c r="UH1970" s="593"/>
      <c r="UI1970" s="593"/>
      <c r="UJ1970" s="593"/>
      <c r="UK1970" s="593"/>
      <c r="UL1970" s="593"/>
      <c r="UM1970" s="593"/>
      <c r="UN1970" s="593"/>
      <c r="UO1970" s="593"/>
      <c r="UP1970" s="593"/>
      <c r="UQ1970" s="593"/>
      <c r="UR1970" s="593"/>
      <c r="US1970" s="593"/>
      <c r="UT1970" s="593"/>
      <c r="UU1970" s="593"/>
      <c r="UV1970" s="593"/>
      <c r="UW1970" s="593"/>
      <c r="UX1970" s="593"/>
      <c r="UY1970" s="593"/>
      <c r="UZ1970" s="593"/>
      <c r="VA1970" s="593"/>
      <c r="VB1970" s="593"/>
      <c r="VC1970" s="593"/>
      <c r="VD1970" s="593"/>
      <c r="VE1970" s="593"/>
      <c r="VF1970" s="593"/>
      <c r="VG1970" s="593"/>
      <c r="VH1970" s="593"/>
      <c r="VI1970" s="593"/>
      <c r="VJ1970" s="593"/>
      <c r="VK1970" s="593"/>
      <c r="VL1970" s="593"/>
      <c r="VM1970" s="593"/>
      <c r="VN1970" s="593"/>
      <c r="VO1970" s="593"/>
      <c r="VP1970" s="593"/>
      <c r="VQ1970" s="593"/>
      <c r="VR1970" s="593"/>
      <c r="VS1970" s="593"/>
      <c r="VT1970" s="593"/>
      <c r="VU1970" s="593"/>
      <c r="VV1970" s="593"/>
      <c r="VW1970" s="593"/>
      <c r="VX1970" s="593"/>
      <c r="VY1970" s="593"/>
      <c r="VZ1970" s="593"/>
      <c r="WA1970" s="593"/>
      <c r="WB1970" s="593"/>
      <c r="WC1970" s="593"/>
      <c r="WD1970" s="593"/>
      <c r="WE1970" s="593"/>
      <c r="WF1970" s="593"/>
      <c r="WG1970" s="593"/>
      <c r="WH1970" s="593"/>
      <c r="WI1970" s="593"/>
      <c r="WJ1970" s="593"/>
      <c r="WK1970" s="593"/>
      <c r="WL1970" s="593"/>
      <c r="WM1970" s="593"/>
      <c r="WN1970" s="593"/>
      <c r="WO1970" s="593"/>
      <c r="WP1970" s="593"/>
      <c r="WQ1970" s="593"/>
      <c r="WR1970" s="593"/>
      <c r="WS1970" s="593"/>
      <c r="WT1970" s="593"/>
      <c r="WU1970" s="593"/>
      <c r="WV1970" s="593"/>
      <c r="WW1970" s="593"/>
      <c r="WX1970" s="593"/>
      <c r="WY1970" s="593"/>
      <c r="WZ1970" s="593"/>
      <c r="XA1970" s="593"/>
      <c r="XB1970" s="593"/>
      <c r="XC1970" s="593"/>
      <c r="XD1970" s="593"/>
      <c r="XE1970" s="593"/>
      <c r="XF1970" s="593"/>
      <c r="XG1970" s="593"/>
      <c r="XH1970" s="593"/>
      <c r="XI1970" s="593"/>
      <c r="XJ1970" s="593"/>
      <c r="XK1970" s="593"/>
      <c r="XL1970" s="593"/>
      <c r="XM1970" s="593"/>
      <c r="XN1970" s="593"/>
      <c r="XO1970" s="593"/>
      <c r="XP1970" s="593"/>
      <c r="XQ1970" s="593"/>
      <c r="XR1970" s="593"/>
      <c r="XS1970" s="593"/>
      <c r="XT1970" s="593"/>
      <c r="XU1970" s="593"/>
      <c r="XV1970" s="593"/>
      <c r="XW1970" s="593"/>
      <c r="XX1970" s="593"/>
      <c r="XY1970" s="593"/>
      <c r="XZ1970" s="593"/>
      <c r="YA1970" s="593"/>
      <c r="YB1970" s="593"/>
      <c r="YC1970" s="593"/>
      <c r="YD1970" s="593"/>
      <c r="YE1970" s="593"/>
      <c r="YF1970" s="593"/>
      <c r="YG1970" s="593"/>
      <c r="YH1970" s="593"/>
      <c r="YI1970" s="593"/>
      <c r="YJ1970" s="593"/>
      <c r="YK1970" s="593"/>
      <c r="YL1970" s="593"/>
      <c r="YM1970" s="593"/>
      <c r="YN1970" s="593"/>
      <c r="YO1970" s="593"/>
      <c r="YP1970" s="593"/>
      <c r="YQ1970" s="593"/>
      <c r="YR1970" s="593"/>
      <c r="YS1970" s="593"/>
      <c r="YT1970" s="593"/>
      <c r="YU1970" s="593"/>
      <c r="YV1970" s="593"/>
      <c r="YW1970" s="593"/>
      <c r="YX1970" s="593"/>
      <c r="YY1970" s="593"/>
      <c r="YZ1970" s="593"/>
      <c r="ZA1970" s="593"/>
      <c r="ZB1970" s="593"/>
      <c r="ZC1970" s="593"/>
      <c r="ZD1970" s="593"/>
      <c r="ZE1970" s="593"/>
      <c r="ZF1970" s="593"/>
      <c r="ZG1970" s="593"/>
      <c r="ZH1970" s="593"/>
      <c r="ZI1970" s="593"/>
      <c r="ZJ1970" s="593"/>
      <c r="ZK1970" s="593"/>
      <c r="ZL1970" s="593"/>
      <c r="ZM1970" s="593"/>
      <c r="ZN1970" s="593"/>
      <c r="ZO1970" s="593"/>
      <c r="ZP1970" s="593"/>
      <c r="ZQ1970" s="593"/>
      <c r="ZR1970" s="593"/>
      <c r="ZS1970" s="593"/>
      <c r="ZT1970" s="593"/>
      <c r="ZU1970" s="593"/>
      <c r="ZV1970" s="593"/>
      <c r="ZW1970" s="593"/>
      <c r="ZX1970" s="593"/>
      <c r="ZY1970" s="593"/>
      <c r="ZZ1970" s="593"/>
      <c r="AAA1970" s="593"/>
      <c r="AAB1970" s="593"/>
      <c r="AAC1970" s="593"/>
      <c r="AAD1970" s="593"/>
      <c r="AAE1970" s="593"/>
      <c r="AAF1970" s="593"/>
      <c r="AAG1970" s="593"/>
      <c r="AAH1970" s="593"/>
      <c r="AAI1970" s="593"/>
      <c r="AAJ1970" s="593"/>
      <c r="AAK1970" s="593"/>
      <c r="AAL1970" s="593"/>
      <c r="AAM1970" s="593"/>
      <c r="AAN1970" s="593"/>
      <c r="AAO1970" s="593"/>
      <c r="AAP1970" s="593"/>
      <c r="AAQ1970" s="593"/>
      <c r="AAR1970" s="593"/>
      <c r="AAS1970" s="593"/>
      <c r="AAT1970" s="593"/>
      <c r="AAU1970" s="593"/>
      <c r="AAV1970" s="593"/>
      <c r="AAW1970" s="593"/>
      <c r="AAX1970" s="593"/>
      <c r="AAY1970" s="593"/>
      <c r="AAZ1970" s="593"/>
      <c r="ABA1970" s="593"/>
      <c r="ABB1970" s="593"/>
      <c r="ABC1970" s="593"/>
      <c r="ABD1970" s="593"/>
      <c r="ABE1970" s="593"/>
      <c r="ABF1970" s="593"/>
      <c r="ABG1970" s="593"/>
      <c r="ABH1970" s="593"/>
      <c r="ABI1970" s="593"/>
      <c r="ABJ1970" s="593"/>
      <c r="ABK1970" s="593"/>
      <c r="ABL1970" s="593"/>
      <c r="ABM1970" s="593"/>
      <c r="ABN1970" s="593"/>
      <c r="ABO1970" s="593"/>
      <c r="ABP1970" s="593"/>
      <c r="ABQ1970" s="593"/>
      <c r="ABR1970" s="593"/>
      <c r="ABS1970" s="593"/>
      <c r="ABT1970" s="593"/>
      <c r="ABU1970" s="593"/>
      <c r="ABV1970" s="593"/>
      <c r="ABW1970" s="593"/>
      <c r="ABX1970" s="593"/>
      <c r="ABY1970" s="593"/>
      <c r="ABZ1970" s="593"/>
      <c r="ACA1970" s="593"/>
      <c r="ACB1970" s="593"/>
      <c r="ACC1970" s="593"/>
      <c r="ACD1970" s="593"/>
      <c r="ACE1970" s="593"/>
      <c r="ACF1970" s="593"/>
      <c r="ACG1970" s="593"/>
      <c r="ACH1970" s="593"/>
      <c r="ACI1970" s="593"/>
      <c r="ACJ1970" s="593"/>
      <c r="ACK1970" s="593"/>
      <c r="ACL1970" s="593"/>
      <c r="ACM1970" s="593"/>
      <c r="ACN1970" s="593"/>
      <c r="ACO1970" s="593"/>
      <c r="ACP1970" s="593"/>
      <c r="ACQ1970" s="593"/>
      <c r="ACR1970" s="593"/>
      <c r="ACS1970" s="593"/>
      <c r="ACT1970" s="593"/>
      <c r="ACU1970" s="593"/>
      <c r="ACV1970" s="593"/>
      <c r="ACW1970" s="593"/>
      <c r="ACX1970" s="593"/>
      <c r="ACY1970" s="593"/>
      <c r="ACZ1970" s="593"/>
      <c r="ADA1970" s="593"/>
      <c r="ADB1970" s="593"/>
      <c r="ADC1970" s="593"/>
      <c r="ADD1970" s="593"/>
      <c r="ADE1970" s="593"/>
      <c r="ADF1970" s="593"/>
      <c r="ADG1970" s="593"/>
      <c r="ADH1970" s="593"/>
      <c r="ADI1970" s="593"/>
      <c r="ADJ1970" s="593"/>
      <c r="ADK1970" s="593"/>
      <c r="ADL1970" s="593"/>
      <c r="ADM1970" s="593"/>
      <c r="ADN1970" s="593"/>
      <c r="ADO1970" s="593"/>
      <c r="ADP1970" s="593"/>
      <c r="ADQ1970" s="593"/>
      <c r="ADR1970" s="593"/>
      <c r="ADS1970" s="593"/>
      <c r="ADT1970" s="593"/>
      <c r="ADU1970" s="593"/>
      <c r="ADV1970" s="593"/>
      <c r="ADW1970" s="593"/>
      <c r="ADX1970" s="593"/>
      <c r="ADY1970" s="593"/>
      <c r="ADZ1970" s="593"/>
      <c r="AEA1970" s="593"/>
      <c r="AEB1970" s="593"/>
      <c r="AEC1970" s="593"/>
      <c r="AED1970" s="593"/>
      <c r="AEE1970" s="593"/>
      <c r="AEF1970" s="593"/>
      <c r="AEG1970" s="593"/>
      <c r="AEH1970" s="593"/>
      <c r="AEI1970" s="593"/>
      <c r="AEJ1970" s="593"/>
      <c r="AEK1970" s="593"/>
      <c r="AEL1970" s="593"/>
      <c r="AEM1970" s="593"/>
      <c r="AEN1970" s="593"/>
      <c r="AEO1970" s="593"/>
      <c r="AEP1970" s="593"/>
      <c r="AEQ1970" s="593"/>
      <c r="AER1970" s="593"/>
      <c r="AES1970" s="593"/>
      <c r="AET1970" s="593"/>
      <c r="AEU1970" s="593"/>
      <c r="AEV1970" s="593"/>
      <c r="AEW1970" s="593"/>
      <c r="AEX1970" s="593"/>
      <c r="AEY1970" s="593"/>
      <c r="AEZ1970" s="593"/>
      <c r="AFA1970" s="593"/>
      <c r="AFB1970" s="593"/>
      <c r="AFC1970" s="593"/>
      <c r="AFD1970" s="593"/>
      <c r="AFE1970" s="593"/>
      <c r="AFF1970" s="593"/>
      <c r="AFG1970" s="593"/>
      <c r="AFH1970" s="593"/>
      <c r="AFI1970" s="593"/>
      <c r="AFJ1970" s="593"/>
      <c r="AFK1970" s="593"/>
      <c r="AFL1970" s="593"/>
      <c r="AFM1970" s="593"/>
      <c r="AFN1970" s="593"/>
      <c r="AFO1970" s="593"/>
      <c r="AFP1970" s="593"/>
      <c r="AFQ1970" s="593"/>
      <c r="AFR1970" s="593"/>
      <c r="AFS1970" s="593"/>
      <c r="AFT1970" s="593"/>
      <c r="AFU1970" s="593"/>
      <c r="AFV1970" s="593"/>
      <c r="AFW1970" s="593"/>
      <c r="AFX1970" s="593"/>
      <c r="AFY1970" s="593"/>
      <c r="AFZ1970" s="593"/>
      <c r="AGA1970" s="593"/>
      <c r="AGB1970" s="593"/>
      <c r="AGC1970" s="593"/>
      <c r="AGD1970" s="593"/>
      <c r="AGE1970" s="593"/>
      <c r="AGF1970" s="593"/>
      <c r="AGG1970" s="593"/>
      <c r="AGH1970" s="593"/>
      <c r="AGI1970" s="593"/>
      <c r="AGJ1970" s="593"/>
      <c r="AGK1970" s="593"/>
      <c r="AGL1970" s="593"/>
      <c r="AGM1970" s="593"/>
      <c r="AGN1970" s="593"/>
      <c r="AGO1970" s="593"/>
      <c r="AGP1970" s="593"/>
      <c r="AGQ1970" s="593"/>
      <c r="AGR1970" s="593"/>
      <c r="AGS1970" s="593"/>
      <c r="AGT1970" s="593"/>
      <c r="AGU1970" s="593"/>
      <c r="AGV1970" s="593"/>
      <c r="AGW1970" s="593"/>
      <c r="AGX1970" s="593"/>
      <c r="AGY1970" s="593"/>
      <c r="AGZ1970" s="593"/>
      <c r="AHA1970" s="593"/>
      <c r="AHB1970" s="593"/>
      <c r="AHC1970" s="593"/>
      <c r="AHD1970" s="593"/>
      <c r="AHE1970" s="593"/>
      <c r="AHF1970" s="593"/>
      <c r="AHG1970" s="593"/>
      <c r="AHH1970" s="593"/>
      <c r="AHI1970" s="593"/>
      <c r="AHJ1970" s="593"/>
      <c r="AHK1970" s="593"/>
      <c r="AHL1970" s="593"/>
      <c r="AHM1970" s="593"/>
      <c r="AHN1970" s="593"/>
      <c r="AHO1970" s="593"/>
      <c r="AHP1970" s="593"/>
      <c r="AHQ1970" s="593"/>
      <c r="AHR1970" s="593"/>
      <c r="AHS1970" s="593"/>
      <c r="AHT1970" s="593"/>
      <c r="AHU1970" s="593"/>
      <c r="AHV1970" s="593"/>
      <c r="AHW1970" s="593"/>
      <c r="AHX1970" s="593"/>
      <c r="AHY1970" s="593"/>
      <c r="AHZ1970" s="593"/>
      <c r="AIA1970" s="593"/>
      <c r="AIB1970" s="593"/>
      <c r="AIC1970" s="593"/>
      <c r="AID1970" s="593"/>
      <c r="AIE1970" s="593"/>
      <c r="AIF1970" s="593"/>
      <c r="AIG1970" s="593"/>
      <c r="AIH1970" s="593"/>
      <c r="AII1970" s="593"/>
      <c r="AIJ1970" s="593"/>
      <c r="AIK1970" s="593"/>
      <c r="AIL1970" s="593"/>
      <c r="AIM1970" s="593"/>
      <c r="AIN1970" s="593"/>
      <c r="AIO1970" s="593"/>
      <c r="AIP1970" s="593"/>
      <c r="AIQ1970" s="593"/>
      <c r="AIR1970" s="593"/>
      <c r="AIS1970" s="593"/>
      <c r="AIT1970" s="593"/>
      <c r="AIU1970" s="593"/>
      <c r="AIV1970" s="593"/>
      <c r="AIW1970" s="593"/>
      <c r="AIX1970" s="593"/>
      <c r="AIY1970" s="593"/>
      <c r="AIZ1970" s="593"/>
      <c r="AJA1970" s="593"/>
      <c r="AJB1970" s="593"/>
      <c r="AJC1970" s="593"/>
      <c r="AJD1970" s="593"/>
      <c r="AJE1970" s="593"/>
      <c r="AJF1970" s="593"/>
      <c r="AJG1970" s="593"/>
      <c r="AJH1970" s="593"/>
      <c r="AJI1970" s="593"/>
      <c r="AJJ1970" s="593"/>
      <c r="AJK1970" s="593"/>
      <c r="AJL1970" s="593"/>
      <c r="AJM1970" s="593"/>
      <c r="AJN1970" s="593"/>
      <c r="AJO1970" s="593"/>
      <c r="AJP1970" s="593"/>
      <c r="AJQ1970" s="593"/>
      <c r="AJR1970" s="593"/>
      <c r="AJS1970" s="593"/>
      <c r="AJT1970" s="593"/>
      <c r="AJU1970" s="593"/>
      <c r="AJV1970" s="593"/>
      <c r="AJW1970" s="593"/>
      <c r="AJX1970" s="593"/>
      <c r="AJY1970" s="593"/>
      <c r="AJZ1970" s="593"/>
      <c r="AKA1970" s="593"/>
      <c r="AKB1970" s="593"/>
      <c r="AKC1970" s="593"/>
      <c r="AKD1970" s="593"/>
      <c r="AKE1970" s="593"/>
      <c r="AKF1970" s="593"/>
      <c r="AKG1970" s="593"/>
      <c r="AKH1970" s="593"/>
      <c r="AKI1970" s="593"/>
      <c r="AKJ1970" s="593"/>
      <c r="AKK1970" s="593"/>
      <c r="AKL1970" s="593"/>
      <c r="AKM1970" s="593"/>
      <c r="AKN1970" s="593"/>
      <c r="AKO1970" s="593"/>
      <c r="AKP1970" s="593"/>
      <c r="AKQ1970" s="593"/>
      <c r="AKR1970" s="593"/>
      <c r="AKS1970" s="593"/>
      <c r="AKT1970" s="593"/>
      <c r="AKU1970" s="593"/>
      <c r="AKV1970" s="593"/>
      <c r="AKW1970" s="593"/>
      <c r="AKX1970" s="593"/>
      <c r="AKY1970" s="593"/>
      <c r="AKZ1970" s="593"/>
      <c r="ALA1970" s="593"/>
      <c r="ALB1970" s="593"/>
      <c r="ALC1970" s="593"/>
      <c r="ALD1970" s="593"/>
      <c r="ALE1970" s="593"/>
      <c r="ALF1970" s="593"/>
      <c r="ALG1970" s="593"/>
      <c r="ALH1970" s="593"/>
      <c r="ALI1970" s="593"/>
      <c r="ALJ1970" s="593"/>
      <c r="ALK1970" s="593"/>
      <c r="ALL1970" s="593"/>
      <c r="ALM1970" s="593"/>
      <c r="ALN1970" s="593"/>
      <c r="ALO1970" s="593"/>
      <c r="ALP1970" s="593"/>
      <c r="ALQ1970" s="593"/>
      <c r="ALR1970" s="593"/>
      <c r="ALS1970" s="593"/>
      <c r="ALT1970" s="593"/>
      <c r="ALU1970" s="593"/>
      <c r="ALV1970" s="593"/>
      <c r="ALW1970" s="593"/>
      <c r="ALX1970" s="593"/>
      <c r="ALY1970" s="593"/>
      <c r="ALZ1970" s="593"/>
      <c r="AMA1970" s="593"/>
      <c r="AMB1970" s="593"/>
      <c r="AMC1970" s="593"/>
      <c r="AMD1970" s="593"/>
      <c r="AME1970" s="593"/>
      <c r="AMF1970" s="593"/>
      <c r="AMG1970" s="593"/>
      <c r="AMH1970" s="593"/>
      <c r="AMI1970" s="593"/>
      <c r="AMJ1970" s="593"/>
      <c r="AMK1970" s="593"/>
      <c r="AML1970" s="593"/>
      <c r="AMM1970" s="593"/>
      <c r="AMN1970" s="593"/>
      <c r="AMO1970" s="593"/>
      <c r="AMP1970" s="593"/>
      <c r="AMQ1970" s="593"/>
      <c r="AMR1970" s="593"/>
      <c r="AMS1970" s="593"/>
      <c r="AMT1970" s="593"/>
      <c r="AMU1970" s="593"/>
      <c r="AMV1970" s="593"/>
      <c r="AMW1970" s="593"/>
      <c r="AMX1970" s="593"/>
      <c r="AMY1970" s="593"/>
      <c r="AMZ1970" s="593"/>
      <c r="ANA1970" s="593"/>
      <c r="ANB1970" s="593"/>
      <c r="ANC1970" s="593"/>
      <c r="AND1970" s="593"/>
      <c r="ANE1970" s="593"/>
      <c r="ANF1970" s="593"/>
      <c r="ANG1970" s="593"/>
      <c r="ANH1970" s="593"/>
      <c r="ANI1970" s="593"/>
      <c r="ANJ1970" s="593"/>
      <c r="ANK1970" s="593"/>
      <c r="ANL1970" s="593"/>
      <c r="ANM1970" s="593"/>
      <c r="ANN1970" s="593"/>
      <c r="ANO1970" s="593"/>
      <c r="ANP1970" s="593"/>
      <c r="ANQ1970" s="593"/>
      <c r="ANR1970" s="593"/>
      <c r="ANS1970" s="593"/>
      <c r="ANT1970" s="593"/>
      <c r="ANU1970" s="593"/>
      <c r="ANV1970" s="593"/>
      <c r="ANW1970" s="593"/>
      <c r="ANX1970" s="593"/>
      <c r="ANY1970" s="593"/>
      <c r="ANZ1970" s="593"/>
      <c r="AOA1970" s="593"/>
      <c r="AOB1970" s="593"/>
      <c r="AOC1970" s="593"/>
      <c r="AOD1970" s="593"/>
      <c r="AOE1970" s="593"/>
      <c r="AOF1970" s="593"/>
      <c r="AOG1970" s="593"/>
      <c r="AOH1970" s="593"/>
      <c r="AOI1970" s="593"/>
      <c r="AOJ1970" s="593"/>
      <c r="AOK1970" s="593"/>
      <c r="AOL1970" s="593"/>
      <c r="AOM1970" s="593"/>
      <c r="AON1970" s="593"/>
      <c r="AOO1970" s="593"/>
      <c r="AOP1970" s="593"/>
      <c r="AOQ1970" s="593"/>
      <c r="AOR1970" s="593"/>
      <c r="AOS1970" s="593"/>
      <c r="AOT1970" s="593"/>
      <c r="AOU1970" s="593"/>
      <c r="AOV1970" s="593"/>
      <c r="AOW1970" s="593"/>
      <c r="AOX1970" s="593"/>
      <c r="AOY1970" s="593"/>
      <c r="AOZ1970" s="593"/>
      <c r="APA1970" s="593"/>
      <c r="APB1970" s="593"/>
      <c r="APC1970" s="593"/>
      <c r="APD1970" s="593"/>
      <c r="APE1970" s="593"/>
      <c r="APF1970" s="593"/>
      <c r="APG1970" s="593"/>
      <c r="APH1970" s="593"/>
      <c r="API1970" s="593"/>
      <c r="APJ1970" s="593"/>
      <c r="APK1970" s="593"/>
      <c r="APL1970" s="593"/>
      <c r="APM1970" s="593"/>
      <c r="APN1970" s="593"/>
      <c r="APO1970" s="593"/>
      <c r="APP1970" s="593"/>
      <c r="APQ1970" s="593"/>
      <c r="APR1970" s="593"/>
      <c r="APS1970" s="593"/>
      <c r="APT1970" s="593"/>
      <c r="APU1970" s="593"/>
      <c r="APV1970" s="593"/>
      <c r="APW1970" s="593"/>
      <c r="APX1970" s="593"/>
      <c r="APY1970" s="593"/>
      <c r="APZ1970" s="593"/>
      <c r="AQA1970" s="593"/>
      <c r="AQB1970" s="593"/>
      <c r="AQC1970" s="593"/>
      <c r="AQD1970" s="593"/>
      <c r="AQE1970" s="593"/>
      <c r="AQF1970" s="593"/>
      <c r="AQG1970" s="593"/>
      <c r="AQH1970" s="593"/>
      <c r="AQI1970" s="593"/>
      <c r="AQJ1970" s="593"/>
      <c r="AQK1970" s="593"/>
      <c r="AQL1970" s="593"/>
      <c r="AQM1970" s="593"/>
      <c r="AQN1970" s="593"/>
      <c r="AQO1970" s="593"/>
      <c r="AQP1970" s="593"/>
      <c r="AQQ1970" s="593"/>
      <c r="AQR1970" s="593"/>
      <c r="AQS1970" s="593"/>
      <c r="AQT1970" s="593"/>
      <c r="AQU1970" s="593"/>
      <c r="AQV1970" s="593"/>
      <c r="AQW1970" s="593"/>
      <c r="AQX1970" s="593"/>
      <c r="AQY1970" s="593"/>
      <c r="AQZ1970" s="593"/>
      <c r="ARA1970" s="593"/>
      <c r="ARB1970" s="593"/>
      <c r="ARC1970" s="593"/>
      <c r="ARD1970" s="593"/>
      <c r="ARE1970" s="593"/>
      <c r="ARF1970" s="593"/>
      <c r="ARG1970" s="593"/>
      <c r="ARH1970" s="593"/>
      <c r="ARI1970" s="593"/>
      <c r="ARJ1970" s="593"/>
      <c r="ARK1970" s="593"/>
      <c r="ARL1970" s="593"/>
      <c r="ARM1970" s="593"/>
      <c r="ARN1970" s="593"/>
      <c r="ARO1970" s="593"/>
      <c r="ARP1970" s="593"/>
      <c r="ARQ1970" s="593"/>
      <c r="ARR1970" s="593"/>
      <c r="ARS1970" s="593"/>
      <c r="ART1970" s="593"/>
      <c r="ARU1970" s="593"/>
      <c r="ARV1970" s="593"/>
      <c r="ARW1970" s="593"/>
      <c r="ARX1970" s="593"/>
      <c r="ARY1970" s="593"/>
      <c r="ARZ1970" s="593"/>
      <c r="ASA1970" s="593"/>
      <c r="ASB1970" s="593"/>
      <c r="ASC1970" s="593"/>
      <c r="ASD1970" s="593"/>
      <c r="ASE1970" s="593"/>
      <c r="ASF1970" s="593"/>
      <c r="ASG1970" s="593"/>
      <c r="ASH1970" s="593"/>
      <c r="ASI1970" s="593"/>
      <c r="ASJ1970" s="593"/>
      <c r="ASK1970" s="593"/>
      <c r="ASL1970" s="593"/>
      <c r="ASM1970" s="593"/>
      <c r="ASN1970" s="593"/>
      <c r="ASO1970" s="593"/>
      <c r="ASP1970" s="593"/>
      <c r="ASQ1970" s="593"/>
      <c r="ASR1970" s="593"/>
      <c r="ASS1970" s="593"/>
      <c r="AST1970" s="593"/>
      <c r="ASU1970" s="593"/>
      <c r="ASV1970" s="593"/>
      <c r="ASW1970" s="593"/>
      <c r="ASX1970" s="593"/>
      <c r="ASY1970" s="593"/>
      <c r="ASZ1970" s="593"/>
      <c r="ATA1970" s="593"/>
      <c r="ATB1970" s="593"/>
      <c r="ATC1970" s="593"/>
      <c r="ATD1970" s="593"/>
      <c r="ATE1970" s="593"/>
      <c r="ATF1970" s="593"/>
      <c r="ATG1970" s="593"/>
      <c r="ATH1970" s="593"/>
      <c r="ATI1970" s="593"/>
      <c r="ATJ1970" s="593"/>
      <c r="ATK1970" s="593"/>
      <c r="ATL1970" s="593"/>
      <c r="ATM1970" s="593"/>
      <c r="ATN1970" s="593"/>
      <c r="ATO1970" s="593"/>
      <c r="ATP1970" s="593"/>
      <c r="ATQ1970" s="593"/>
      <c r="ATR1970" s="593"/>
      <c r="ATS1970" s="593"/>
      <c r="ATT1970" s="593"/>
      <c r="ATU1970" s="593"/>
      <c r="ATV1970" s="593"/>
      <c r="ATW1970" s="593"/>
      <c r="ATX1970" s="593"/>
      <c r="ATY1970" s="593"/>
      <c r="ATZ1970" s="593"/>
      <c r="AUA1970" s="593"/>
      <c r="AUB1970" s="593"/>
      <c r="AUC1970" s="593"/>
      <c r="AUD1970" s="593"/>
      <c r="AUE1970" s="593"/>
      <c r="AUF1970" s="593"/>
      <c r="AUG1970" s="593"/>
      <c r="AUH1970" s="593"/>
      <c r="AUI1970" s="593"/>
      <c r="AUJ1970" s="593"/>
      <c r="AUK1970" s="593"/>
      <c r="AUL1970" s="593"/>
      <c r="AUM1970" s="593"/>
      <c r="AUN1970" s="593"/>
      <c r="AUO1970" s="593"/>
      <c r="AUP1970" s="593"/>
      <c r="AUQ1970" s="593"/>
      <c r="AUR1970" s="593"/>
      <c r="AUS1970" s="593"/>
      <c r="AUT1970" s="593"/>
      <c r="AUU1970" s="593"/>
      <c r="AUV1970" s="593"/>
      <c r="AUW1970" s="593"/>
      <c r="AUX1970" s="593"/>
      <c r="AUY1970" s="593"/>
      <c r="AUZ1970" s="593"/>
      <c r="AVA1970" s="593"/>
      <c r="AVB1970" s="593"/>
      <c r="AVC1970" s="593"/>
      <c r="AVD1970" s="593"/>
      <c r="AVE1970" s="593"/>
      <c r="AVF1970" s="593"/>
      <c r="AVG1970" s="593"/>
      <c r="AVH1970" s="593"/>
      <c r="AVI1970" s="593"/>
      <c r="AVJ1970" s="593"/>
      <c r="AVK1970" s="593"/>
    </row>
    <row r="1971" spans="1:1259">
      <c r="A1971" s="715"/>
      <c r="B1971" s="564"/>
      <c r="C1971" s="564"/>
      <c r="D1971" s="676" t="s">
        <v>1067</v>
      </c>
      <c r="E1971" s="524"/>
      <c r="F1971" s="665" t="s">
        <v>1152</v>
      </c>
      <c r="G1971" s="665">
        <v>2022</v>
      </c>
      <c r="H1971" s="665">
        <v>4</v>
      </c>
      <c r="I1971" s="687"/>
      <c r="J1971" s="666"/>
      <c r="K1971" s="676" t="s">
        <v>1638</v>
      </c>
      <c r="L1971" s="677" t="s">
        <v>1578</v>
      </c>
      <c r="M1971" s="677">
        <v>44468</v>
      </c>
      <c r="N1971" s="677" t="s">
        <v>1605</v>
      </c>
      <c r="O1971" s="677"/>
      <c r="P1971" s="666">
        <v>44658</v>
      </c>
      <c r="Q1971" s="666">
        <v>44666</v>
      </c>
      <c r="R1971" s="666">
        <v>44669</v>
      </c>
      <c r="S1971" s="665" t="s">
        <v>1580</v>
      </c>
      <c r="T1971" s="665">
        <v>60</v>
      </c>
      <c r="U1971" s="665" t="s">
        <v>1612</v>
      </c>
      <c r="V1971" s="665" t="s">
        <v>1591</v>
      </c>
      <c r="W1971" s="678">
        <v>400</v>
      </c>
      <c r="X1971" s="551">
        <v>624</v>
      </c>
      <c r="Y1971" s="693">
        <v>249600</v>
      </c>
      <c r="Z1971" s="667">
        <v>0.48</v>
      </c>
      <c r="AA1971" s="682">
        <f>Y1971*Z1971</f>
        <v>119808</v>
      </c>
      <c r="AB1971" s="521"/>
      <c r="AC1971" s="668">
        <v>0</v>
      </c>
      <c r="AD1971" s="676"/>
      <c r="AE1971" s="669"/>
      <c r="AF1971" s="695">
        <f>AA1971+AD1971+AE1971</f>
        <v>119808</v>
      </c>
      <c r="AG1971" s="665" t="s">
        <v>47</v>
      </c>
      <c r="AH1971" s="641"/>
      <c r="AI1971" s="676">
        <v>75</v>
      </c>
      <c r="AJ1971" s="665" t="s">
        <v>1592</v>
      </c>
      <c r="AK1971" s="676" t="s">
        <v>50</v>
      </c>
      <c r="AL1971" s="696">
        <v>94544</v>
      </c>
      <c r="AM1971" s="665" t="s">
        <v>52</v>
      </c>
      <c r="AN1971" s="665" t="s">
        <v>50</v>
      </c>
      <c r="AO1971" s="665"/>
      <c r="AP1971" s="676" t="s">
        <v>92</v>
      </c>
      <c r="AQ1971" s="676" t="s">
        <v>37</v>
      </c>
      <c r="AR1971" s="676"/>
      <c r="AS1971" s="523" t="s">
        <v>1077</v>
      </c>
      <c r="AT1971" s="523"/>
      <c r="AU1971" s="523"/>
      <c r="AV1971" s="674"/>
      <c r="AW1971" s="673" t="str">
        <f>U1971</f>
        <v>30390256H</v>
      </c>
      <c r="AX1971" s="673" cm="1">
        <f t="array" ref="AX1971">SUM(MID(0&amp;AW1971,LARGE(INDEX(ISNUMBER(--MID(AW1971,ROW($1:$8),1))*ROW($1:$8),),ROW($1:$8))+1,1)*10^ROW($1:$8)/10)</f>
        <v>30390256</v>
      </c>
      <c r="AY1971" s="673" t="str">
        <f>VLOOKUP($AX1971,'Item Master Data'!$A:$F,3,FALSE)</f>
        <v>T400H</v>
      </c>
      <c r="AZ1971" s="673">
        <f>VLOOKUP($AX1971,'Item Master Data'!$A:$F,6,FALSE)</f>
        <v>400</v>
      </c>
      <c r="BA1971" s="673">
        <f>X1971/BB1971</f>
        <v>24</v>
      </c>
      <c r="BB1971" s="673">
        <f>VLOOKUP(AX1971,'Item Master Data'!$A:$G,7,FALSE)</f>
        <v>26</v>
      </c>
      <c r="BC1971" s="673"/>
      <c r="BD1971" s="673">
        <f>W1971-AZ1971</f>
        <v>0</v>
      </c>
      <c r="BE1971" s="593"/>
      <c r="BF1971" s="593"/>
      <c r="BG1971" s="593"/>
      <c r="BH1971" s="593"/>
      <c r="BI1971" s="593"/>
      <c r="BJ1971" s="593"/>
      <c r="BK1971" s="593"/>
      <c r="BL1971" s="593"/>
      <c r="BM1971" s="593"/>
      <c r="BN1971" s="593"/>
      <c r="BO1971" s="593"/>
      <c r="BP1971" s="593"/>
      <c r="BQ1971" s="593"/>
      <c r="BR1971" s="593"/>
      <c r="BS1971" s="593"/>
      <c r="BT1971" s="593"/>
      <c r="BU1971" s="593"/>
      <c r="BV1971" s="593"/>
      <c r="BW1971" s="593"/>
      <c r="BX1971" s="593"/>
      <c r="BY1971" s="593"/>
      <c r="BZ1971" s="593"/>
      <c r="CA1971" s="593"/>
      <c r="CB1971" s="593"/>
      <c r="CC1971" s="593"/>
      <c r="CD1971" s="593"/>
      <c r="CE1971" s="593"/>
      <c r="CF1971" s="593"/>
      <c r="CG1971" s="593"/>
      <c r="CH1971" s="593"/>
      <c r="CI1971" s="593"/>
      <c r="CJ1971" s="593"/>
      <c r="CK1971" s="593"/>
      <c r="CL1971" s="593"/>
      <c r="CM1971" s="593"/>
      <c r="CN1971" s="593"/>
      <c r="CO1971" s="593"/>
      <c r="CP1971" s="593"/>
      <c r="CQ1971" s="593"/>
      <c r="CR1971" s="593"/>
      <c r="CS1971" s="593"/>
      <c r="CT1971" s="593"/>
      <c r="CU1971" s="593"/>
      <c r="CV1971" s="593"/>
      <c r="CW1971" s="593"/>
      <c r="CX1971" s="593"/>
      <c r="CY1971" s="593"/>
      <c r="CZ1971" s="593"/>
      <c r="DA1971" s="593"/>
      <c r="DB1971" s="593"/>
      <c r="DC1971" s="593"/>
      <c r="DD1971" s="593"/>
      <c r="DE1971" s="593"/>
      <c r="DF1971" s="593"/>
      <c r="DG1971" s="593"/>
      <c r="DH1971" s="593"/>
      <c r="DI1971" s="593"/>
      <c r="DJ1971" s="593"/>
      <c r="DK1971" s="593"/>
      <c r="DL1971" s="593"/>
      <c r="DM1971" s="593"/>
      <c r="DN1971" s="593"/>
      <c r="DO1971" s="593"/>
      <c r="DP1971" s="593"/>
      <c r="DQ1971" s="593"/>
      <c r="DR1971" s="593"/>
      <c r="DS1971" s="593"/>
      <c r="DT1971" s="593"/>
      <c r="DU1971" s="593"/>
      <c r="DV1971" s="593"/>
      <c r="DW1971" s="593"/>
      <c r="DX1971" s="593"/>
      <c r="DY1971" s="593"/>
      <c r="DZ1971" s="593"/>
      <c r="EA1971" s="593"/>
      <c r="EB1971" s="593"/>
      <c r="EC1971" s="593"/>
      <c r="ED1971" s="593"/>
      <c r="EE1971" s="593"/>
      <c r="EF1971" s="593"/>
      <c r="EG1971" s="593"/>
      <c r="EH1971" s="593"/>
      <c r="EI1971" s="593"/>
      <c r="EJ1971" s="593"/>
      <c r="EK1971" s="593"/>
      <c r="EL1971" s="593"/>
      <c r="EM1971" s="593"/>
      <c r="EN1971" s="593"/>
      <c r="EO1971" s="593"/>
      <c r="EP1971" s="593"/>
      <c r="EQ1971" s="593"/>
      <c r="ER1971" s="593"/>
      <c r="ES1971" s="593"/>
      <c r="ET1971" s="593"/>
      <c r="EU1971" s="593"/>
      <c r="EV1971" s="593"/>
      <c r="EW1971" s="593"/>
      <c r="EX1971" s="593"/>
      <c r="EY1971" s="593"/>
      <c r="EZ1971" s="593"/>
      <c r="FA1971" s="593"/>
      <c r="FB1971" s="593"/>
      <c r="FC1971" s="593"/>
      <c r="FD1971" s="593"/>
      <c r="FE1971" s="593"/>
      <c r="FF1971" s="593"/>
      <c r="FG1971" s="593"/>
      <c r="FH1971" s="593"/>
      <c r="FI1971" s="593"/>
      <c r="FJ1971" s="593"/>
      <c r="FK1971" s="593"/>
      <c r="FL1971" s="593"/>
      <c r="FM1971" s="593"/>
      <c r="FN1971" s="593"/>
      <c r="FO1971" s="593"/>
      <c r="FP1971" s="593"/>
      <c r="FQ1971" s="593"/>
      <c r="FR1971" s="593"/>
      <c r="FS1971" s="593"/>
      <c r="FT1971" s="593"/>
      <c r="FU1971" s="593"/>
      <c r="FV1971" s="593"/>
      <c r="FW1971" s="593"/>
      <c r="FX1971" s="593"/>
      <c r="FY1971" s="593"/>
      <c r="FZ1971" s="593"/>
      <c r="GA1971" s="593"/>
      <c r="GB1971" s="593"/>
      <c r="GC1971" s="593"/>
      <c r="GD1971" s="593"/>
      <c r="GE1971" s="593"/>
      <c r="GF1971" s="593"/>
      <c r="GG1971" s="593"/>
      <c r="GH1971" s="593"/>
      <c r="GI1971" s="593"/>
      <c r="GJ1971" s="593"/>
      <c r="GK1971" s="593"/>
      <c r="GL1971" s="593"/>
      <c r="GM1971" s="593"/>
      <c r="GN1971" s="593"/>
      <c r="GO1971" s="593"/>
      <c r="GP1971" s="593"/>
      <c r="GQ1971" s="593"/>
      <c r="GR1971" s="593"/>
      <c r="GS1971" s="593"/>
      <c r="GT1971" s="593"/>
      <c r="GU1971" s="593"/>
      <c r="GV1971" s="593"/>
      <c r="GW1971" s="593"/>
      <c r="GX1971" s="593"/>
      <c r="GY1971" s="593"/>
      <c r="GZ1971" s="593"/>
      <c r="HA1971" s="593"/>
      <c r="HB1971" s="593"/>
      <c r="HC1971" s="593"/>
      <c r="HD1971" s="593"/>
      <c r="HE1971" s="593"/>
      <c r="HF1971" s="593"/>
      <c r="HG1971" s="593"/>
      <c r="HH1971" s="593"/>
      <c r="HI1971" s="593"/>
      <c r="HJ1971" s="593"/>
      <c r="HK1971" s="593"/>
      <c r="HL1971" s="593"/>
      <c r="HM1971" s="593"/>
      <c r="HN1971" s="593"/>
      <c r="HO1971" s="593"/>
      <c r="HP1971" s="593"/>
      <c r="HQ1971" s="593"/>
      <c r="HR1971" s="593"/>
      <c r="HS1971" s="593"/>
      <c r="HT1971" s="593"/>
      <c r="HU1971" s="593"/>
      <c r="HV1971" s="593"/>
      <c r="HW1971" s="593"/>
      <c r="HX1971" s="593"/>
      <c r="HY1971" s="593"/>
      <c r="HZ1971" s="593"/>
      <c r="IA1971" s="593"/>
      <c r="IB1971" s="593"/>
      <c r="IC1971" s="593"/>
      <c r="ID1971" s="593"/>
      <c r="IE1971" s="593"/>
      <c r="IF1971" s="593"/>
      <c r="IG1971" s="593"/>
      <c r="IH1971" s="593"/>
      <c r="II1971" s="593"/>
      <c r="IJ1971" s="593"/>
      <c r="IK1971" s="593"/>
      <c r="IL1971" s="593"/>
      <c r="IM1971" s="593"/>
      <c r="IN1971" s="593"/>
      <c r="IO1971" s="593"/>
      <c r="IP1971" s="593"/>
      <c r="IQ1971" s="593"/>
      <c r="IR1971" s="593"/>
      <c r="IS1971" s="593"/>
      <c r="IT1971" s="593"/>
      <c r="IU1971" s="593"/>
      <c r="IV1971" s="593"/>
      <c r="IW1971" s="593"/>
      <c r="IX1971" s="593"/>
      <c r="IY1971" s="593"/>
      <c r="IZ1971" s="593"/>
      <c r="JA1971" s="593"/>
      <c r="JB1971" s="593"/>
      <c r="JC1971" s="593"/>
      <c r="JD1971" s="593"/>
      <c r="JE1971" s="593"/>
      <c r="JF1971" s="593"/>
      <c r="JG1971" s="593"/>
      <c r="JH1971" s="593"/>
      <c r="JI1971" s="593"/>
      <c r="JJ1971" s="593"/>
      <c r="JK1971" s="593"/>
      <c r="JL1971" s="593"/>
      <c r="JM1971" s="593"/>
      <c r="JN1971" s="593"/>
      <c r="JO1971" s="593"/>
      <c r="JP1971" s="593"/>
      <c r="JQ1971" s="593"/>
      <c r="JR1971" s="593"/>
      <c r="JS1971" s="593"/>
      <c r="JT1971" s="593"/>
      <c r="JU1971" s="593"/>
      <c r="JV1971" s="593"/>
      <c r="JW1971" s="593"/>
      <c r="JX1971" s="593"/>
      <c r="JY1971" s="593"/>
      <c r="JZ1971" s="593"/>
      <c r="KA1971" s="593"/>
      <c r="KB1971" s="593"/>
      <c r="KC1971" s="593"/>
      <c r="KD1971" s="593"/>
      <c r="KE1971" s="593"/>
      <c r="KF1971" s="593"/>
      <c r="KG1971" s="593"/>
      <c r="KH1971" s="593"/>
      <c r="KI1971" s="593"/>
      <c r="KJ1971" s="593"/>
      <c r="KK1971" s="593"/>
      <c r="KL1971" s="593"/>
      <c r="KM1971" s="593"/>
      <c r="KN1971" s="593"/>
      <c r="KO1971" s="593"/>
      <c r="KP1971" s="593"/>
      <c r="KQ1971" s="593"/>
      <c r="KR1971" s="593"/>
      <c r="KS1971" s="593"/>
      <c r="KT1971" s="593"/>
      <c r="KU1971" s="593"/>
      <c r="KV1971" s="593"/>
      <c r="KW1971" s="593"/>
      <c r="KX1971" s="593"/>
      <c r="KY1971" s="593"/>
      <c r="KZ1971" s="593"/>
      <c r="LA1971" s="593"/>
      <c r="LB1971" s="593"/>
      <c r="LC1971" s="593"/>
      <c r="LD1971" s="593"/>
      <c r="LE1971" s="593"/>
      <c r="LF1971" s="593"/>
      <c r="LG1971" s="593"/>
      <c r="LH1971" s="593"/>
      <c r="LI1971" s="593"/>
      <c r="LJ1971" s="593"/>
      <c r="LK1971" s="593"/>
      <c r="LL1971" s="593"/>
      <c r="LM1971" s="593"/>
      <c r="LN1971" s="593"/>
      <c r="LO1971" s="593"/>
      <c r="LP1971" s="593"/>
      <c r="LQ1971" s="593"/>
      <c r="LR1971" s="593"/>
      <c r="LS1971" s="593"/>
      <c r="LT1971" s="593"/>
      <c r="LU1971" s="593"/>
      <c r="LV1971" s="593"/>
      <c r="LW1971" s="593"/>
      <c r="LX1971" s="593"/>
      <c r="LY1971" s="593"/>
      <c r="LZ1971" s="593"/>
      <c r="MA1971" s="593"/>
      <c r="MB1971" s="593"/>
      <c r="MC1971" s="593"/>
      <c r="MD1971" s="593"/>
      <c r="ME1971" s="593"/>
      <c r="MF1971" s="593"/>
      <c r="MG1971" s="593"/>
      <c r="MH1971" s="593"/>
      <c r="MI1971" s="593"/>
      <c r="MJ1971" s="593"/>
      <c r="MK1971" s="593"/>
      <c r="ML1971" s="593"/>
      <c r="MM1971" s="593"/>
      <c r="MN1971" s="593"/>
      <c r="MO1971" s="593"/>
      <c r="MP1971" s="593"/>
      <c r="MQ1971" s="593"/>
      <c r="MR1971" s="593"/>
      <c r="MS1971" s="593"/>
      <c r="MT1971" s="593"/>
      <c r="MU1971" s="593"/>
      <c r="MV1971" s="593"/>
      <c r="MW1971" s="593"/>
      <c r="MX1971" s="593"/>
      <c r="MY1971" s="593"/>
      <c r="MZ1971" s="593"/>
      <c r="NA1971" s="593"/>
      <c r="NB1971" s="593"/>
      <c r="NC1971" s="593"/>
      <c r="ND1971" s="593"/>
      <c r="NE1971" s="593"/>
      <c r="NF1971" s="593"/>
      <c r="NG1971" s="593"/>
      <c r="NH1971" s="593"/>
      <c r="NI1971" s="593"/>
      <c r="NJ1971" s="593"/>
      <c r="NK1971" s="593"/>
      <c r="NL1971" s="593"/>
      <c r="NM1971" s="593"/>
      <c r="NN1971" s="593"/>
      <c r="NO1971" s="593"/>
      <c r="NP1971" s="593"/>
      <c r="NQ1971" s="593"/>
      <c r="NR1971" s="593"/>
      <c r="NS1971" s="593"/>
      <c r="NT1971" s="593"/>
      <c r="NU1971" s="593"/>
      <c r="NV1971" s="593"/>
      <c r="NW1971" s="593"/>
      <c r="NX1971" s="593"/>
      <c r="NY1971" s="593"/>
      <c r="NZ1971" s="593"/>
      <c r="OA1971" s="593"/>
      <c r="OB1971" s="593"/>
      <c r="OC1971" s="593"/>
      <c r="OD1971" s="593"/>
      <c r="OE1971" s="593"/>
      <c r="OF1971" s="593"/>
      <c r="OG1971" s="593"/>
      <c r="OH1971" s="593"/>
      <c r="OI1971" s="593"/>
      <c r="OJ1971" s="593"/>
      <c r="OK1971" s="593"/>
      <c r="OL1971" s="593"/>
      <c r="OM1971" s="593"/>
      <c r="ON1971" s="593"/>
      <c r="OO1971" s="593"/>
      <c r="OP1971" s="593"/>
      <c r="OQ1971" s="593"/>
      <c r="OR1971" s="593"/>
      <c r="OS1971" s="593"/>
      <c r="OT1971" s="593"/>
      <c r="OU1971" s="593"/>
      <c r="OV1971" s="593"/>
      <c r="OW1971" s="593"/>
      <c r="OX1971" s="593"/>
      <c r="OY1971" s="593"/>
      <c r="OZ1971" s="593"/>
      <c r="PA1971" s="593"/>
      <c r="PB1971" s="593"/>
      <c r="PC1971" s="593"/>
      <c r="PD1971" s="593"/>
      <c r="PE1971" s="593"/>
      <c r="PF1971" s="593"/>
      <c r="PG1971" s="593"/>
      <c r="PH1971" s="593"/>
      <c r="PI1971" s="593"/>
      <c r="PJ1971" s="593"/>
      <c r="PK1971" s="593"/>
      <c r="PL1971" s="593"/>
      <c r="PM1971" s="593"/>
      <c r="PN1971" s="593"/>
      <c r="PO1971" s="593"/>
      <c r="PP1971" s="593"/>
      <c r="PQ1971" s="593"/>
      <c r="PR1971" s="593"/>
      <c r="PS1971" s="593"/>
      <c r="PT1971" s="593"/>
      <c r="PU1971" s="593"/>
      <c r="PV1971" s="593"/>
      <c r="PW1971" s="593"/>
      <c r="PX1971" s="593"/>
      <c r="PY1971" s="593"/>
      <c r="PZ1971" s="593"/>
      <c r="QA1971" s="593"/>
      <c r="QB1971" s="593"/>
      <c r="QC1971" s="593"/>
      <c r="QD1971" s="593"/>
      <c r="QE1971" s="593"/>
      <c r="QF1971" s="593"/>
      <c r="QG1971" s="593"/>
      <c r="QH1971" s="593"/>
      <c r="QI1971" s="593"/>
      <c r="QJ1971" s="593"/>
      <c r="QK1971" s="593"/>
      <c r="QL1971" s="593"/>
      <c r="QM1971" s="593"/>
      <c r="QN1971" s="593"/>
      <c r="QO1971" s="593"/>
      <c r="QP1971" s="593"/>
      <c r="QQ1971" s="593"/>
      <c r="QR1971" s="593"/>
      <c r="QS1971" s="593"/>
      <c r="QT1971" s="593"/>
      <c r="QU1971" s="593"/>
      <c r="QV1971" s="593"/>
      <c r="QW1971" s="593"/>
      <c r="QX1971" s="593"/>
      <c r="QY1971" s="593"/>
      <c r="QZ1971" s="593"/>
      <c r="RA1971" s="593"/>
      <c r="RB1971" s="593"/>
      <c r="RC1971" s="593"/>
      <c r="RD1971" s="593"/>
      <c r="RE1971" s="593"/>
      <c r="RF1971" s="593"/>
      <c r="RG1971" s="593"/>
      <c r="RH1971" s="593"/>
      <c r="RI1971" s="593"/>
      <c r="RJ1971" s="593"/>
      <c r="RK1971" s="593"/>
      <c r="RL1971" s="593"/>
      <c r="RM1971" s="593"/>
      <c r="RN1971" s="593"/>
      <c r="RO1971" s="593"/>
      <c r="RP1971" s="593"/>
      <c r="RQ1971" s="593"/>
      <c r="RR1971" s="593"/>
      <c r="RS1971" s="593"/>
      <c r="RT1971" s="593"/>
      <c r="RU1971" s="593"/>
      <c r="RV1971" s="593"/>
      <c r="RW1971" s="593"/>
      <c r="RX1971" s="593"/>
      <c r="RY1971" s="593"/>
      <c r="RZ1971" s="593"/>
      <c r="SA1971" s="593"/>
      <c r="SB1971" s="593"/>
      <c r="SC1971" s="593"/>
      <c r="SD1971" s="593"/>
      <c r="SE1971" s="593"/>
      <c r="SF1971" s="593"/>
      <c r="SG1971" s="593"/>
      <c r="SH1971" s="593"/>
      <c r="SI1971" s="593"/>
      <c r="SJ1971" s="593"/>
      <c r="SK1971" s="593"/>
      <c r="SL1971" s="593"/>
      <c r="SM1971" s="593"/>
      <c r="SN1971" s="593"/>
      <c r="SO1971" s="593"/>
      <c r="SP1971" s="593"/>
      <c r="SQ1971" s="593"/>
      <c r="SR1971" s="593"/>
      <c r="SS1971" s="593"/>
      <c r="ST1971" s="593"/>
      <c r="SU1971" s="593"/>
      <c r="SV1971" s="593"/>
      <c r="SW1971" s="593"/>
      <c r="SX1971" s="593"/>
      <c r="SY1971" s="593"/>
      <c r="SZ1971" s="593"/>
      <c r="TA1971" s="593"/>
      <c r="TB1971" s="593"/>
      <c r="TC1971" s="593"/>
      <c r="TD1971" s="593"/>
      <c r="TE1971" s="593"/>
      <c r="TF1971" s="593"/>
      <c r="TG1971" s="593"/>
      <c r="TH1971" s="593"/>
      <c r="TI1971" s="593"/>
      <c r="TJ1971" s="593"/>
      <c r="TK1971" s="593"/>
      <c r="TL1971" s="593"/>
      <c r="TM1971" s="593"/>
      <c r="TN1971" s="593"/>
      <c r="TO1971" s="593"/>
      <c r="TP1971" s="593"/>
      <c r="TQ1971" s="593"/>
      <c r="TR1971" s="593"/>
      <c r="TS1971" s="593"/>
      <c r="TT1971" s="593"/>
      <c r="TU1971" s="593"/>
      <c r="TV1971" s="593"/>
      <c r="TW1971" s="593"/>
      <c r="TX1971" s="593"/>
      <c r="TY1971" s="593"/>
      <c r="TZ1971" s="593"/>
      <c r="UA1971" s="593"/>
      <c r="UB1971" s="593"/>
      <c r="UC1971" s="593"/>
      <c r="UD1971" s="593"/>
      <c r="UE1971" s="593"/>
      <c r="UF1971" s="593"/>
      <c r="UG1971" s="593"/>
      <c r="UH1971" s="593"/>
      <c r="UI1971" s="593"/>
      <c r="UJ1971" s="593"/>
      <c r="UK1971" s="593"/>
      <c r="UL1971" s="593"/>
      <c r="UM1971" s="593"/>
      <c r="UN1971" s="593"/>
      <c r="UO1971" s="593"/>
      <c r="UP1971" s="593"/>
      <c r="UQ1971" s="593"/>
      <c r="UR1971" s="593"/>
      <c r="US1971" s="593"/>
      <c r="UT1971" s="593"/>
      <c r="UU1971" s="593"/>
      <c r="UV1971" s="593"/>
      <c r="UW1971" s="593"/>
      <c r="UX1971" s="593"/>
      <c r="UY1971" s="593"/>
      <c r="UZ1971" s="593"/>
      <c r="VA1971" s="593"/>
      <c r="VB1971" s="593"/>
      <c r="VC1971" s="593"/>
      <c r="VD1971" s="593"/>
      <c r="VE1971" s="593"/>
      <c r="VF1971" s="593"/>
      <c r="VG1971" s="593"/>
      <c r="VH1971" s="593"/>
      <c r="VI1971" s="593"/>
      <c r="VJ1971" s="593"/>
      <c r="VK1971" s="593"/>
      <c r="VL1971" s="593"/>
      <c r="VM1971" s="593"/>
      <c r="VN1971" s="593"/>
      <c r="VO1971" s="593"/>
      <c r="VP1971" s="593"/>
      <c r="VQ1971" s="593"/>
      <c r="VR1971" s="593"/>
      <c r="VS1971" s="593"/>
      <c r="VT1971" s="593"/>
      <c r="VU1971" s="593"/>
      <c r="VV1971" s="593"/>
      <c r="VW1971" s="593"/>
      <c r="VX1971" s="593"/>
      <c r="VY1971" s="593"/>
      <c r="VZ1971" s="593"/>
      <c r="WA1971" s="593"/>
      <c r="WB1971" s="593"/>
      <c r="WC1971" s="593"/>
      <c r="WD1971" s="593"/>
      <c r="WE1971" s="593"/>
      <c r="WF1971" s="593"/>
      <c r="WG1971" s="593"/>
      <c r="WH1971" s="593"/>
      <c r="WI1971" s="593"/>
      <c r="WJ1971" s="593"/>
      <c r="WK1971" s="593"/>
      <c r="WL1971" s="593"/>
      <c r="WM1971" s="593"/>
      <c r="WN1971" s="593"/>
      <c r="WO1971" s="593"/>
      <c r="WP1971" s="593"/>
      <c r="WQ1971" s="593"/>
      <c r="WR1971" s="593"/>
      <c r="WS1971" s="593"/>
      <c r="WT1971" s="593"/>
      <c r="WU1971" s="593"/>
      <c r="WV1971" s="593"/>
      <c r="WW1971" s="593"/>
      <c r="WX1971" s="593"/>
      <c r="WY1971" s="593"/>
      <c r="WZ1971" s="593"/>
      <c r="XA1971" s="593"/>
      <c r="XB1971" s="593"/>
      <c r="XC1971" s="593"/>
      <c r="XD1971" s="593"/>
      <c r="XE1971" s="593"/>
      <c r="XF1971" s="593"/>
      <c r="XG1971" s="593"/>
      <c r="XH1971" s="593"/>
      <c r="XI1971" s="593"/>
      <c r="XJ1971" s="593"/>
      <c r="XK1971" s="593"/>
      <c r="XL1971" s="593"/>
      <c r="XM1971" s="593"/>
      <c r="XN1971" s="593"/>
      <c r="XO1971" s="593"/>
      <c r="XP1971" s="593"/>
      <c r="XQ1971" s="593"/>
      <c r="XR1971" s="593"/>
      <c r="XS1971" s="593"/>
      <c r="XT1971" s="593"/>
      <c r="XU1971" s="593"/>
      <c r="XV1971" s="593"/>
      <c r="XW1971" s="593"/>
      <c r="XX1971" s="593"/>
      <c r="XY1971" s="593"/>
      <c r="XZ1971" s="593"/>
      <c r="YA1971" s="593"/>
      <c r="YB1971" s="593"/>
      <c r="YC1971" s="593"/>
      <c r="YD1971" s="593"/>
      <c r="YE1971" s="593"/>
      <c r="YF1971" s="593"/>
      <c r="YG1971" s="593"/>
      <c r="YH1971" s="593"/>
      <c r="YI1971" s="593"/>
      <c r="YJ1971" s="593"/>
      <c r="YK1971" s="593"/>
      <c r="YL1971" s="593"/>
      <c r="YM1971" s="593"/>
      <c r="YN1971" s="593"/>
      <c r="YO1971" s="593"/>
      <c r="YP1971" s="593"/>
      <c r="YQ1971" s="593"/>
      <c r="YR1971" s="593"/>
      <c r="YS1971" s="593"/>
      <c r="YT1971" s="593"/>
      <c r="YU1971" s="593"/>
      <c r="YV1971" s="593"/>
      <c r="YW1971" s="593"/>
      <c r="YX1971" s="593"/>
      <c r="YY1971" s="593"/>
      <c r="YZ1971" s="593"/>
      <c r="ZA1971" s="593"/>
      <c r="ZB1971" s="593"/>
      <c r="ZC1971" s="593"/>
      <c r="ZD1971" s="593"/>
      <c r="ZE1971" s="593"/>
      <c r="ZF1971" s="593"/>
      <c r="ZG1971" s="593"/>
      <c r="ZH1971" s="593"/>
      <c r="ZI1971" s="593"/>
      <c r="ZJ1971" s="593"/>
      <c r="ZK1971" s="593"/>
      <c r="ZL1971" s="593"/>
      <c r="ZM1971" s="593"/>
      <c r="ZN1971" s="593"/>
      <c r="ZO1971" s="593"/>
      <c r="ZP1971" s="593"/>
      <c r="ZQ1971" s="593"/>
      <c r="ZR1971" s="593"/>
      <c r="ZS1971" s="593"/>
      <c r="ZT1971" s="593"/>
      <c r="ZU1971" s="593"/>
      <c r="ZV1971" s="593"/>
      <c r="ZW1971" s="593"/>
      <c r="ZX1971" s="593"/>
      <c r="ZY1971" s="593"/>
      <c r="ZZ1971" s="593"/>
      <c r="AAA1971" s="593"/>
      <c r="AAB1971" s="593"/>
      <c r="AAC1971" s="593"/>
      <c r="AAD1971" s="593"/>
      <c r="AAE1971" s="593"/>
      <c r="AAF1971" s="593"/>
      <c r="AAG1971" s="593"/>
      <c r="AAH1971" s="593"/>
      <c r="AAI1971" s="593"/>
      <c r="AAJ1971" s="593"/>
      <c r="AAK1971" s="593"/>
      <c r="AAL1971" s="593"/>
      <c r="AAM1971" s="593"/>
      <c r="AAN1971" s="593"/>
      <c r="AAO1971" s="593"/>
      <c r="AAP1971" s="593"/>
      <c r="AAQ1971" s="593"/>
      <c r="AAR1971" s="593"/>
      <c r="AAS1971" s="593"/>
      <c r="AAT1971" s="593"/>
      <c r="AAU1971" s="593"/>
      <c r="AAV1971" s="593"/>
      <c r="AAW1971" s="593"/>
      <c r="AAX1971" s="593"/>
      <c r="AAY1971" s="593"/>
      <c r="AAZ1971" s="593"/>
      <c r="ABA1971" s="593"/>
      <c r="ABB1971" s="593"/>
      <c r="ABC1971" s="593"/>
      <c r="ABD1971" s="593"/>
      <c r="ABE1971" s="593"/>
      <c r="ABF1971" s="593"/>
      <c r="ABG1971" s="593"/>
      <c r="ABH1971" s="593"/>
      <c r="ABI1971" s="593"/>
      <c r="ABJ1971" s="593"/>
      <c r="ABK1971" s="593"/>
      <c r="ABL1971" s="593"/>
      <c r="ABM1971" s="593"/>
      <c r="ABN1971" s="593"/>
      <c r="ABO1971" s="593"/>
      <c r="ABP1971" s="593"/>
      <c r="ABQ1971" s="593"/>
      <c r="ABR1971" s="593"/>
      <c r="ABS1971" s="593"/>
      <c r="ABT1971" s="593"/>
      <c r="ABU1971" s="593"/>
      <c r="ABV1971" s="593"/>
      <c r="ABW1971" s="593"/>
      <c r="ABX1971" s="593"/>
      <c r="ABY1971" s="593"/>
      <c r="ABZ1971" s="593"/>
      <c r="ACA1971" s="593"/>
      <c r="ACB1971" s="593"/>
      <c r="ACC1971" s="593"/>
      <c r="ACD1971" s="593"/>
      <c r="ACE1971" s="593"/>
      <c r="ACF1971" s="593"/>
      <c r="ACG1971" s="593"/>
      <c r="ACH1971" s="593"/>
      <c r="ACI1971" s="593"/>
      <c r="ACJ1971" s="593"/>
      <c r="ACK1971" s="593"/>
      <c r="ACL1971" s="593"/>
      <c r="ACM1971" s="593"/>
      <c r="ACN1971" s="593"/>
      <c r="ACO1971" s="593"/>
      <c r="ACP1971" s="593"/>
      <c r="ACQ1971" s="593"/>
      <c r="ACR1971" s="593"/>
      <c r="ACS1971" s="593"/>
      <c r="ACT1971" s="593"/>
      <c r="ACU1971" s="593"/>
      <c r="ACV1971" s="593"/>
      <c r="ACW1971" s="593"/>
      <c r="ACX1971" s="593"/>
      <c r="ACY1971" s="593"/>
      <c r="ACZ1971" s="593"/>
      <c r="ADA1971" s="593"/>
      <c r="ADB1971" s="593"/>
      <c r="ADC1971" s="593"/>
      <c r="ADD1971" s="593"/>
      <c r="ADE1971" s="593"/>
      <c r="ADF1971" s="593"/>
      <c r="ADG1971" s="593"/>
      <c r="ADH1971" s="593"/>
      <c r="ADI1971" s="593"/>
      <c r="ADJ1971" s="593"/>
      <c r="ADK1971" s="593"/>
      <c r="ADL1971" s="593"/>
      <c r="ADM1971" s="593"/>
      <c r="ADN1971" s="593"/>
      <c r="ADO1971" s="593"/>
      <c r="ADP1971" s="593"/>
      <c r="ADQ1971" s="593"/>
      <c r="ADR1971" s="593"/>
      <c r="ADS1971" s="593"/>
      <c r="ADT1971" s="593"/>
      <c r="ADU1971" s="593"/>
      <c r="ADV1971" s="593"/>
      <c r="ADW1971" s="593"/>
      <c r="ADX1971" s="593"/>
      <c r="ADY1971" s="593"/>
      <c r="ADZ1971" s="593"/>
      <c r="AEA1971" s="593"/>
      <c r="AEB1971" s="593"/>
      <c r="AEC1971" s="593"/>
      <c r="AED1971" s="593"/>
      <c r="AEE1971" s="593"/>
      <c r="AEF1971" s="593"/>
      <c r="AEG1971" s="593"/>
      <c r="AEH1971" s="593"/>
      <c r="AEI1971" s="593"/>
      <c r="AEJ1971" s="593"/>
      <c r="AEK1971" s="593"/>
      <c r="AEL1971" s="593"/>
      <c r="AEM1971" s="593"/>
      <c r="AEN1971" s="593"/>
      <c r="AEO1971" s="593"/>
      <c r="AEP1971" s="593"/>
      <c r="AEQ1971" s="593"/>
      <c r="AER1971" s="593"/>
      <c r="AES1971" s="593"/>
      <c r="AET1971" s="593"/>
      <c r="AEU1971" s="593"/>
      <c r="AEV1971" s="593"/>
      <c r="AEW1971" s="593"/>
      <c r="AEX1971" s="593"/>
      <c r="AEY1971" s="593"/>
      <c r="AEZ1971" s="593"/>
      <c r="AFA1971" s="593"/>
      <c r="AFB1971" s="593"/>
      <c r="AFC1971" s="593"/>
      <c r="AFD1971" s="593"/>
      <c r="AFE1971" s="593"/>
      <c r="AFF1971" s="593"/>
      <c r="AFG1971" s="593"/>
      <c r="AFH1971" s="593"/>
      <c r="AFI1971" s="593"/>
      <c r="AFJ1971" s="593"/>
      <c r="AFK1971" s="593"/>
      <c r="AFL1971" s="593"/>
      <c r="AFM1971" s="593"/>
      <c r="AFN1971" s="593"/>
      <c r="AFO1971" s="593"/>
      <c r="AFP1971" s="593"/>
      <c r="AFQ1971" s="593"/>
      <c r="AFR1971" s="593"/>
      <c r="AFS1971" s="593"/>
      <c r="AFT1971" s="593"/>
      <c r="AFU1971" s="593"/>
      <c r="AFV1971" s="593"/>
      <c r="AFW1971" s="593"/>
      <c r="AFX1971" s="593"/>
      <c r="AFY1971" s="593"/>
      <c r="AFZ1971" s="593"/>
      <c r="AGA1971" s="593"/>
      <c r="AGB1971" s="593"/>
      <c r="AGC1971" s="593"/>
      <c r="AGD1971" s="593"/>
      <c r="AGE1971" s="593"/>
      <c r="AGF1971" s="593"/>
      <c r="AGG1971" s="593"/>
      <c r="AGH1971" s="593"/>
      <c r="AGI1971" s="593"/>
      <c r="AGJ1971" s="593"/>
      <c r="AGK1971" s="593"/>
      <c r="AGL1971" s="593"/>
      <c r="AGM1971" s="593"/>
      <c r="AGN1971" s="593"/>
      <c r="AGO1971" s="593"/>
      <c r="AGP1971" s="593"/>
      <c r="AGQ1971" s="593"/>
      <c r="AGR1971" s="593"/>
      <c r="AGS1971" s="593"/>
      <c r="AGT1971" s="593"/>
      <c r="AGU1971" s="593"/>
      <c r="AGV1971" s="593"/>
      <c r="AGW1971" s="593"/>
      <c r="AGX1971" s="593"/>
      <c r="AGY1971" s="593"/>
      <c r="AGZ1971" s="593"/>
      <c r="AHA1971" s="593"/>
      <c r="AHB1971" s="593"/>
      <c r="AHC1971" s="593"/>
      <c r="AHD1971" s="593"/>
      <c r="AHE1971" s="593"/>
      <c r="AHF1971" s="593"/>
      <c r="AHG1971" s="593"/>
      <c r="AHH1971" s="593"/>
      <c r="AHI1971" s="593"/>
      <c r="AHJ1971" s="593"/>
      <c r="AHK1971" s="593"/>
      <c r="AHL1971" s="593"/>
      <c r="AHM1971" s="593"/>
      <c r="AHN1971" s="593"/>
      <c r="AHO1971" s="593"/>
      <c r="AHP1971" s="593"/>
      <c r="AHQ1971" s="593"/>
      <c r="AHR1971" s="593"/>
      <c r="AHS1971" s="593"/>
      <c r="AHT1971" s="593"/>
      <c r="AHU1971" s="593"/>
      <c r="AHV1971" s="593"/>
      <c r="AHW1971" s="593"/>
      <c r="AHX1971" s="593"/>
      <c r="AHY1971" s="593"/>
      <c r="AHZ1971" s="593"/>
      <c r="AIA1971" s="593"/>
      <c r="AIB1971" s="593"/>
      <c r="AIC1971" s="593"/>
      <c r="AID1971" s="593"/>
      <c r="AIE1971" s="593"/>
      <c r="AIF1971" s="593"/>
      <c r="AIG1971" s="593"/>
      <c r="AIH1971" s="593"/>
      <c r="AII1971" s="593"/>
      <c r="AIJ1971" s="593"/>
      <c r="AIK1971" s="593"/>
      <c r="AIL1971" s="593"/>
      <c r="AIM1971" s="593"/>
      <c r="AIN1971" s="593"/>
      <c r="AIO1971" s="593"/>
      <c r="AIP1971" s="593"/>
      <c r="AIQ1971" s="593"/>
      <c r="AIR1971" s="593"/>
      <c r="AIS1971" s="593"/>
      <c r="AIT1971" s="593"/>
      <c r="AIU1971" s="593"/>
      <c r="AIV1971" s="593"/>
      <c r="AIW1971" s="593"/>
      <c r="AIX1971" s="593"/>
      <c r="AIY1971" s="593"/>
      <c r="AIZ1971" s="593"/>
      <c r="AJA1971" s="593"/>
      <c r="AJB1971" s="593"/>
      <c r="AJC1971" s="593"/>
      <c r="AJD1971" s="593"/>
      <c r="AJE1971" s="593"/>
      <c r="AJF1971" s="593"/>
      <c r="AJG1971" s="593"/>
      <c r="AJH1971" s="593"/>
      <c r="AJI1971" s="593"/>
      <c r="AJJ1971" s="593"/>
      <c r="AJK1971" s="593"/>
      <c r="AJL1971" s="593"/>
      <c r="AJM1971" s="593"/>
      <c r="AJN1971" s="593"/>
      <c r="AJO1971" s="593"/>
      <c r="AJP1971" s="593"/>
      <c r="AJQ1971" s="593"/>
      <c r="AJR1971" s="593"/>
      <c r="AJS1971" s="593"/>
      <c r="AJT1971" s="593"/>
      <c r="AJU1971" s="593"/>
      <c r="AJV1971" s="593"/>
      <c r="AJW1971" s="593"/>
      <c r="AJX1971" s="593"/>
      <c r="AJY1971" s="593"/>
      <c r="AJZ1971" s="593"/>
      <c r="AKA1971" s="593"/>
      <c r="AKB1971" s="593"/>
      <c r="AKC1971" s="593"/>
      <c r="AKD1971" s="593"/>
      <c r="AKE1971" s="593"/>
      <c r="AKF1971" s="593"/>
      <c r="AKG1971" s="593"/>
      <c r="AKH1971" s="593"/>
      <c r="AKI1971" s="593"/>
      <c r="AKJ1971" s="593"/>
      <c r="AKK1971" s="593"/>
      <c r="AKL1971" s="593"/>
      <c r="AKM1971" s="593"/>
      <c r="AKN1971" s="593"/>
      <c r="AKO1971" s="593"/>
      <c r="AKP1971" s="593"/>
      <c r="AKQ1971" s="593"/>
      <c r="AKR1971" s="593"/>
      <c r="AKS1971" s="593"/>
      <c r="AKT1971" s="593"/>
      <c r="AKU1971" s="593"/>
      <c r="AKV1971" s="593"/>
      <c r="AKW1971" s="593"/>
      <c r="AKX1971" s="593"/>
      <c r="AKY1971" s="593"/>
      <c r="AKZ1971" s="593"/>
      <c r="ALA1971" s="593"/>
      <c r="ALB1971" s="593"/>
      <c r="ALC1971" s="593"/>
      <c r="ALD1971" s="593"/>
      <c r="ALE1971" s="593"/>
      <c r="ALF1971" s="593"/>
      <c r="ALG1971" s="593"/>
      <c r="ALH1971" s="593"/>
      <c r="ALI1971" s="593"/>
      <c r="ALJ1971" s="593"/>
      <c r="ALK1971" s="593"/>
      <c r="ALL1971" s="593"/>
      <c r="ALM1971" s="593"/>
      <c r="ALN1971" s="593"/>
      <c r="ALO1971" s="593"/>
      <c r="ALP1971" s="593"/>
      <c r="ALQ1971" s="593"/>
      <c r="ALR1971" s="593"/>
      <c r="ALS1971" s="593"/>
      <c r="ALT1971" s="593"/>
      <c r="ALU1971" s="593"/>
      <c r="ALV1971" s="593"/>
      <c r="ALW1971" s="593"/>
      <c r="ALX1971" s="593"/>
      <c r="ALY1971" s="593"/>
      <c r="ALZ1971" s="593"/>
      <c r="AMA1971" s="593"/>
      <c r="AMB1971" s="593"/>
      <c r="AMC1971" s="593"/>
      <c r="AMD1971" s="593"/>
      <c r="AME1971" s="593"/>
      <c r="AMF1971" s="593"/>
      <c r="AMG1971" s="593"/>
      <c r="AMH1971" s="593"/>
      <c r="AMI1971" s="593"/>
      <c r="AMJ1971" s="593"/>
      <c r="AMK1971" s="593"/>
      <c r="AML1971" s="593"/>
      <c r="AMM1971" s="593"/>
      <c r="AMN1971" s="593"/>
      <c r="AMO1971" s="593"/>
      <c r="AMP1971" s="593"/>
      <c r="AMQ1971" s="593"/>
      <c r="AMR1971" s="593"/>
      <c r="AMS1971" s="593"/>
      <c r="AMT1971" s="593"/>
      <c r="AMU1971" s="593"/>
      <c r="AMV1971" s="593"/>
      <c r="AMW1971" s="593"/>
      <c r="AMX1971" s="593"/>
      <c r="AMY1971" s="593"/>
      <c r="AMZ1971" s="593"/>
      <c r="ANA1971" s="593"/>
      <c r="ANB1971" s="593"/>
      <c r="ANC1971" s="593"/>
      <c r="AND1971" s="593"/>
      <c r="ANE1971" s="593"/>
      <c r="ANF1971" s="593"/>
      <c r="ANG1971" s="593"/>
      <c r="ANH1971" s="593"/>
      <c r="ANI1971" s="593"/>
      <c r="ANJ1971" s="593"/>
      <c r="ANK1971" s="593"/>
      <c r="ANL1971" s="593"/>
      <c r="ANM1971" s="593"/>
      <c r="ANN1971" s="593"/>
      <c r="ANO1971" s="593"/>
      <c r="ANP1971" s="593"/>
      <c r="ANQ1971" s="593"/>
      <c r="ANR1971" s="593"/>
      <c r="ANS1971" s="593"/>
      <c r="ANT1971" s="593"/>
      <c r="ANU1971" s="593"/>
      <c r="ANV1971" s="593"/>
      <c r="ANW1971" s="593"/>
      <c r="ANX1971" s="593"/>
      <c r="ANY1971" s="593"/>
      <c r="ANZ1971" s="593"/>
      <c r="AOA1971" s="593"/>
      <c r="AOB1971" s="593"/>
      <c r="AOC1971" s="593"/>
      <c r="AOD1971" s="593"/>
      <c r="AOE1971" s="593"/>
      <c r="AOF1971" s="593"/>
      <c r="AOG1971" s="593"/>
      <c r="AOH1971" s="593"/>
      <c r="AOI1971" s="593"/>
      <c r="AOJ1971" s="593"/>
      <c r="AOK1971" s="593"/>
      <c r="AOL1971" s="593"/>
      <c r="AOM1971" s="593"/>
      <c r="AON1971" s="593"/>
      <c r="AOO1971" s="593"/>
      <c r="AOP1971" s="593"/>
      <c r="AOQ1971" s="593"/>
      <c r="AOR1971" s="593"/>
      <c r="AOS1971" s="593"/>
      <c r="AOT1971" s="593"/>
      <c r="AOU1971" s="593"/>
      <c r="AOV1971" s="593"/>
      <c r="AOW1971" s="593"/>
      <c r="AOX1971" s="593"/>
      <c r="AOY1971" s="593"/>
      <c r="AOZ1971" s="593"/>
      <c r="APA1971" s="593"/>
      <c r="APB1971" s="593"/>
      <c r="APC1971" s="593"/>
      <c r="APD1971" s="593"/>
      <c r="APE1971" s="593"/>
      <c r="APF1971" s="593"/>
      <c r="APG1971" s="593"/>
      <c r="APH1971" s="593"/>
      <c r="API1971" s="593"/>
      <c r="APJ1971" s="593"/>
      <c r="APK1971" s="593"/>
      <c r="APL1971" s="593"/>
      <c r="APM1971" s="593"/>
      <c r="APN1971" s="593"/>
      <c r="APO1971" s="593"/>
      <c r="APP1971" s="593"/>
      <c r="APQ1971" s="593"/>
      <c r="APR1971" s="593"/>
      <c r="APS1971" s="593"/>
      <c r="APT1971" s="593"/>
      <c r="APU1971" s="593"/>
      <c r="APV1971" s="593"/>
      <c r="APW1971" s="593"/>
      <c r="APX1971" s="593"/>
      <c r="APY1971" s="593"/>
      <c r="APZ1971" s="593"/>
      <c r="AQA1971" s="593"/>
      <c r="AQB1971" s="593"/>
      <c r="AQC1971" s="593"/>
      <c r="AQD1971" s="593"/>
      <c r="AQE1971" s="593"/>
      <c r="AQF1971" s="593"/>
      <c r="AQG1971" s="593"/>
      <c r="AQH1971" s="593"/>
      <c r="AQI1971" s="593"/>
      <c r="AQJ1971" s="593"/>
      <c r="AQK1971" s="593"/>
      <c r="AQL1971" s="593"/>
      <c r="AQM1971" s="593"/>
      <c r="AQN1971" s="593"/>
      <c r="AQO1971" s="593"/>
      <c r="AQP1971" s="593"/>
      <c r="AQQ1971" s="593"/>
      <c r="AQR1971" s="593"/>
      <c r="AQS1971" s="593"/>
      <c r="AQT1971" s="593"/>
      <c r="AQU1971" s="593"/>
      <c r="AQV1971" s="593"/>
      <c r="AQW1971" s="593"/>
      <c r="AQX1971" s="593"/>
      <c r="AQY1971" s="593"/>
      <c r="AQZ1971" s="593"/>
      <c r="ARA1971" s="593"/>
      <c r="ARB1971" s="593"/>
      <c r="ARC1971" s="593"/>
      <c r="ARD1971" s="593"/>
      <c r="ARE1971" s="593"/>
      <c r="ARF1971" s="593"/>
      <c r="ARG1971" s="593"/>
      <c r="ARH1971" s="593"/>
      <c r="ARI1971" s="593"/>
      <c r="ARJ1971" s="593"/>
      <c r="ARK1971" s="593"/>
      <c r="ARL1971" s="593"/>
      <c r="ARM1971" s="593"/>
      <c r="ARN1971" s="593"/>
      <c r="ARO1971" s="593"/>
      <c r="ARP1971" s="593"/>
      <c r="ARQ1971" s="593"/>
      <c r="ARR1971" s="593"/>
      <c r="ARS1971" s="593"/>
      <c r="ART1971" s="593"/>
      <c r="ARU1971" s="593"/>
      <c r="ARV1971" s="593"/>
      <c r="ARW1971" s="593"/>
      <c r="ARX1971" s="593"/>
      <c r="ARY1971" s="593"/>
      <c r="ARZ1971" s="593"/>
      <c r="ASA1971" s="593"/>
      <c r="ASB1971" s="593"/>
      <c r="ASC1971" s="593"/>
      <c r="ASD1971" s="593"/>
      <c r="ASE1971" s="593"/>
      <c r="ASF1971" s="593"/>
      <c r="ASG1971" s="593"/>
      <c r="ASH1971" s="593"/>
      <c r="ASI1971" s="593"/>
      <c r="ASJ1971" s="593"/>
      <c r="ASK1971" s="593"/>
      <c r="ASL1971" s="593"/>
      <c r="ASM1971" s="593"/>
      <c r="ASN1971" s="593"/>
      <c r="ASO1971" s="593"/>
      <c r="ASP1971" s="593"/>
      <c r="ASQ1971" s="593"/>
      <c r="ASR1971" s="593"/>
      <c r="ASS1971" s="593"/>
      <c r="AST1971" s="593"/>
      <c r="ASU1971" s="593"/>
      <c r="ASV1971" s="593"/>
      <c r="ASW1971" s="593"/>
      <c r="ASX1971" s="593"/>
      <c r="ASY1971" s="593"/>
      <c r="ASZ1971" s="593"/>
      <c r="ATA1971" s="593"/>
      <c r="ATB1971" s="593"/>
      <c r="ATC1971" s="593"/>
      <c r="ATD1971" s="593"/>
      <c r="ATE1971" s="593"/>
      <c r="ATF1971" s="593"/>
      <c r="ATG1971" s="593"/>
      <c r="ATH1971" s="593"/>
      <c r="ATI1971" s="593"/>
      <c r="ATJ1971" s="593"/>
      <c r="ATK1971" s="593"/>
      <c r="ATL1971" s="593"/>
      <c r="ATM1971" s="593"/>
      <c r="ATN1971" s="593"/>
      <c r="ATO1971" s="593"/>
      <c r="ATP1971" s="593"/>
      <c r="ATQ1971" s="593"/>
      <c r="ATR1971" s="593"/>
      <c r="ATS1971" s="593"/>
      <c r="ATT1971" s="593"/>
      <c r="ATU1971" s="593"/>
      <c r="ATV1971" s="593"/>
      <c r="ATW1971" s="593"/>
      <c r="ATX1971" s="593"/>
      <c r="ATY1971" s="593"/>
      <c r="ATZ1971" s="593"/>
      <c r="AUA1971" s="593"/>
      <c r="AUB1971" s="593"/>
      <c r="AUC1971" s="593"/>
      <c r="AUD1971" s="593"/>
      <c r="AUE1971" s="593"/>
      <c r="AUF1971" s="593"/>
      <c r="AUG1971" s="593"/>
      <c r="AUH1971" s="593"/>
      <c r="AUI1971" s="593"/>
      <c r="AUJ1971" s="593"/>
      <c r="AUK1971" s="593"/>
      <c r="AUL1971" s="593"/>
      <c r="AUM1971" s="593"/>
      <c r="AUN1971" s="593"/>
      <c r="AUO1971" s="593"/>
      <c r="AUP1971" s="593"/>
      <c r="AUQ1971" s="593"/>
      <c r="AUR1971" s="593"/>
      <c r="AUS1971" s="593"/>
      <c r="AUT1971" s="593"/>
      <c r="AUU1971" s="593"/>
      <c r="AUV1971" s="593"/>
      <c r="AUW1971" s="593"/>
      <c r="AUX1971" s="593"/>
      <c r="AUY1971" s="593"/>
      <c r="AUZ1971" s="593"/>
      <c r="AVA1971" s="593"/>
      <c r="AVB1971" s="593"/>
      <c r="AVC1971" s="593"/>
      <c r="AVD1971" s="593"/>
      <c r="AVE1971" s="593"/>
      <c r="AVF1971" s="593"/>
      <c r="AVG1971" s="593"/>
      <c r="AVH1971" s="593"/>
      <c r="AVI1971" s="593"/>
      <c r="AVJ1971" s="593"/>
      <c r="AVK1971" s="593"/>
    </row>
    <row r="1972" spans="1:1259">
      <c r="A1972" s="715"/>
      <c r="B1972" s="564"/>
      <c r="C1972" s="564"/>
      <c r="D1972" s="676" t="s">
        <v>1067</v>
      </c>
      <c r="E1972" s="524"/>
      <c r="F1972" s="665" t="s">
        <v>1152</v>
      </c>
      <c r="G1972" s="676">
        <v>2022</v>
      </c>
      <c r="H1972" s="676">
        <v>4</v>
      </c>
      <c r="I1972" s="687">
        <v>127993</v>
      </c>
      <c r="J1972" s="666">
        <v>44666</v>
      </c>
      <c r="K1972" s="676" t="s">
        <v>1638</v>
      </c>
      <c r="L1972" s="677" t="s">
        <v>1578</v>
      </c>
      <c r="M1972" s="677">
        <v>44468</v>
      </c>
      <c r="N1972" s="677" t="s">
        <v>1605</v>
      </c>
      <c r="O1972" s="677"/>
      <c r="P1972" s="666">
        <v>44658</v>
      </c>
      <c r="Q1972" s="666">
        <v>44665</v>
      </c>
      <c r="R1972" s="666">
        <v>44666</v>
      </c>
      <c r="S1972" s="665" t="s">
        <v>1580</v>
      </c>
      <c r="T1972" s="665">
        <v>60</v>
      </c>
      <c r="U1972" s="665" t="s">
        <v>1612</v>
      </c>
      <c r="V1972" s="665" t="s">
        <v>1591</v>
      </c>
      <c r="W1972" s="678">
        <v>400</v>
      </c>
      <c r="X1972" s="551">
        <v>624</v>
      </c>
      <c r="Y1972" s="693">
        <v>249600</v>
      </c>
      <c r="Z1972" s="667">
        <v>0.48</v>
      </c>
      <c r="AA1972" s="682">
        <f>Y1972*Z1972</f>
        <v>119808</v>
      </c>
      <c r="AB1972" s="521"/>
      <c r="AC1972" s="668">
        <v>0</v>
      </c>
      <c r="AD1972" s="676"/>
      <c r="AE1972" s="669"/>
      <c r="AF1972" s="695">
        <f>AA1972+AD1972+AE1972</f>
        <v>119808</v>
      </c>
      <c r="AG1972" s="665" t="s">
        <v>47</v>
      </c>
      <c r="AH1972" s="641"/>
      <c r="AI1972" s="676">
        <v>75</v>
      </c>
      <c r="AJ1972" s="665" t="s">
        <v>1592</v>
      </c>
      <c r="AK1972" s="676" t="s">
        <v>50</v>
      </c>
      <c r="AL1972" s="696">
        <v>94544</v>
      </c>
      <c r="AM1972" s="665" t="s">
        <v>52</v>
      </c>
      <c r="AN1972" s="665" t="s">
        <v>50</v>
      </c>
      <c r="AO1972" s="665"/>
      <c r="AP1972" s="676" t="s">
        <v>92</v>
      </c>
      <c r="AQ1972" s="676" t="s">
        <v>37</v>
      </c>
      <c r="AR1972" s="676"/>
      <c r="AS1972" s="523" t="s">
        <v>1077</v>
      </c>
      <c r="AT1972" s="523"/>
      <c r="AU1972" s="523"/>
      <c r="AV1972" s="674"/>
      <c r="AW1972" s="673" t="str">
        <f>U1972</f>
        <v>30390256H</v>
      </c>
      <c r="AX1972" s="673" cm="1">
        <f t="array" ref="AX1972">SUM(MID(0&amp;AW1972,LARGE(INDEX(ISNUMBER(--MID(AW1972,ROW($1:$8),1))*ROW($1:$8),),ROW($1:$8))+1,1)*10^ROW($1:$8)/10)</f>
        <v>30390256</v>
      </c>
      <c r="AY1972" s="673" t="str">
        <f>VLOOKUP($AX1972,'Item Master Data'!$A:$F,3,FALSE)</f>
        <v>T400H</v>
      </c>
      <c r="AZ1972" s="673">
        <f>VLOOKUP($AX1972,'Item Master Data'!$A:$F,6,FALSE)</f>
        <v>400</v>
      </c>
      <c r="BA1972" s="673">
        <f>X1972/BB1972</f>
        <v>24</v>
      </c>
      <c r="BB1972" s="673">
        <f>VLOOKUP(AX1972,'Item Master Data'!$A:$G,7,FALSE)</f>
        <v>26</v>
      </c>
      <c r="BC1972" s="673"/>
      <c r="BD1972" s="673">
        <f>W1972-AZ1972</f>
        <v>0</v>
      </c>
      <c r="BE1972" s="672"/>
      <c r="BF1972" s="672"/>
      <c r="BG1972" s="672"/>
      <c r="BH1972" s="672"/>
      <c r="BI1972" s="672"/>
      <c r="BJ1972" s="672"/>
      <c r="BK1972" s="672"/>
      <c r="BL1972" s="672"/>
      <c r="BM1972" s="672"/>
      <c r="BN1972" s="672"/>
      <c r="BO1972" s="672"/>
      <c r="BP1972" s="672"/>
      <c r="BQ1972" s="672"/>
      <c r="BR1972" s="672"/>
      <c r="BS1972" s="672"/>
      <c r="BT1972" s="672"/>
      <c r="BU1972" s="672"/>
      <c r="BV1972" s="672"/>
      <c r="BW1972" s="672"/>
      <c r="BX1972" s="672"/>
      <c r="BY1972" s="672"/>
      <c r="BZ1972" s="672"/>
      <c r="CA1972" s="672"/>
      <c r="CB1972" s="672"/>
      <c r="CC1972" s="672"/>
      <c r="CD1972" s="672"/>
      <c r="CE1972" s="672"/>
      <c r="CF1972" s="672"/>
      <c r="CG1972" s="672"/>
      <c r="CH1972" s="672"/>
      <c r="CI1972" s="672"/>
      <c r="CJ1972" s="672"/>
      <c r="CK1972" s="672"/>
      <c r="CL1972" s="672"/>
      <c r="CM1972" s="672"/>
      <c r="CN1972" s="672"/>
      <c r="CO1972" s="672"/>
      <c r="CP1972" s="672"/>
      <c r="CQ1972" s="672"/>
      <c r="CR1972" s="672"/>
      <c r="CS1972" s="672"/>
      <c r="CT1972" s="672"/>
      <c r="CU1972" s="672"/>
      <c r="CV1972" s="672"/>
      <c r="CW1972" s="672"/>
      <c r="CX1972" s="672"/>
      <c r="CY1972" s="672"/>
      <c r="CZ1972" s="672"/>
      <c r="DA1972" s="672"/>
      <c r="DB1972" s="672"/>
      <c r="DC1972" s="672"/>
      <c r="DD1972" s="672"/>
      <c r="DE1972" s="672"/>
      <c r="DF1972" s="672"/>
      <c r="DG1972" s="672"/>
      <c r="DH1972" s="672"/>
      <c r="DI1972" s="672"/>
      <c r="DJ1972" s="672"/>
      <c r="DK1972" s="672"/>
      <c r="DL1972" s="672"/>
      <c r="DM1972" s="672"/>
      <c r="DN1972" s="672"/>
      <c r="DO1972" s="672"/>
      <c r="DP1972" s="672"/>
      <c r="DQ1972" s="672"/>
      <c r="DR1972" s="672"/>
      <c r="DS1972" s="672"/>
      <c r="DT1972" s="672"/>
      <c r="DU1972" s="672"/>
      <c r="DV1972" s="672"/>
      <c r="DW1972" s="672"/>
      <c r="DX1972" s="672"/>
      <c r="DY1972" s="672"/>
      <c r="DZ1972" s="672"/>
      <c r="EA1972" s="672"/>
      <c r="EB1972" s="672"/>
      <c r="EC1972" s="672"/>
      <c r="ED1972" s="672"/>
      <c r="EE1972" s="672"/>
      <c r="EF1972" s="672"/>
      <c r="EG1972" s="672"/>
      <c r="EH1972" s="672"/>
      <c r="EI1972" s="672"/>
      <c r="EJ1972" s="672"/>
      <c r="EK1972" s="672"/>
      <c r="EL1972" s="672"/>
      <c r="EM1972" s="672"/>
      <c r="EN1972" s="672"/>
      <c r="EO1972" s="672"/>
      <c r="EP1972" s="672"/>
      <c r="EQ1972" s="672"/>
      <c r="ER1972" s="672"/>
      <c r="ES1972" s="672"/>
      <c r="ET1972" s="672"/>
      <c r="EU1972" s="672"/>
      <c r="EV1972" s="672"/>
      <c r="EW1972" s="672"/>
      <c r="EX1972" s="672"/>
      <c r="EY1972" s="672"/>
      <c r="EZ1972" s="672"/>
      <c r="FA1972" s="672"/>
      <c r="FB1972" s="672"/>
      <c r="FC1972" s="672"/>
      <c r="FD1972" s="672"/>
      <c r="FE1972" s="672"/>
      <c r="FF1972" s="672"/>
      <c r="FG1972" s="672"/>
      <c r="FH1972" s="672"/>
      <c r="FI1972" s="672"/>
      <c r="FJ1972" s="672"/>
      <c r="FK1972" s="672"/>
      <c r="FL1972" s="672"/>
      <c r="FM1972" s="672"/>
      <c r="FN1972" s="672"/>
      <c r="FO1972" s="672"/>
      <c r="FP1972" s="672"/>
      <c r="FQ1972" s="672"/>
      <c r="FR1972" s="672"/>
      <c r="FS1972" s="672"/>
      <c r="FT1972" s="672"/>
      <c r="FU1972" s="672"/>
      <c r="FV1972" s="672"/>
      <c r="FW1972" s="672"/>
      <c r="FX1972" s="672"/>
      <c r="FY1972" s="672"/>
      <c r="FZ1972" s="672"/>
      <c r="GA1972" s="672"/>
      <c r="GB1972" s="672"/>
      <c r="GC1972" s="672"/>
      <c r="GD1972" s="672"/>
      <c r="GE1972" s="672"/>
      <c r="GF1972" s="672"/>
      <c r="GG1972" s="672"/>
      <c r="GH1972" s="672"/>
      <c r="GI1972" s="672"/>
      <c r="GJ1972" s="672"/>
      <c r="GK1972" s="672"/>
      <c r="GL1972" s="672"/>
      <c r="GM1972" s="672"/>
      <c r="GN1972" s="672"/>
      <c r="GO1972" s="672"/>
      <c r="GP1972" s="672"/>
      <c r="GQ1972" s="672"/>
      <c r="GR1972" s="672"/>
      <c r="GS1972" s="672"/>
      <c r="GT1972" s="672"/>
      <c r="GU1972" s="672"/>
      <c r="GV1972" s="672"/>
      <c r="GW1972" s="672"/>
      <c r="GX1972" s="672"/>
      <c r="GY1972" s="672"/>
      <c r="GZ1972" s="672"/>
      <c r="HA1972" s="672"/>
      <c r="HB1972" s="672"/>
      <c r="HC1972" s="672"/>
      <c r="HD1972" s="672"/>
      <c r="HE1972" s="672"/>
      <c r="HF1972" s="672"/>
      <c r="HG1972" s="672"/>
      <c r="HH1972" s="672"/>
      <c r="HI1972" s="672"/>
      <c r="HJ1972" s="672"/>
      <c r="HK1972" s="672"/>
      <c r="HL1972" s="672"/>
      <c r="HM1972" s="672"/>
      <c r="HN1972" s="672"/>
      <c r="HO1972" s="672"/>
      <c r="HP1972" s="672"/>
      <c r="HQ1972" s="672"/>
      <c r="HR1972" s="672"/>
      <c r="HS1972" s="672"/>
      <c r="HT1972" s="672"/>
      <c r="HU1972" s="672"/>
      <c r="HV1972" s="672"/>
      <c r="HW1972" s="672"/>
      <c r="HX1972" s="672"/>
      <c r="HY1972" s="672"/>
      <c r="HZ1972" s="672"/>
      <c r="IA1972" s="672"/>
      <c r="IB1972" s="672"/>
      <c r="IC1972" s="672"/>
      <c r="ID1972" s="672"/>
      <c r="IE1972" s="672"/>
      <c r="IF1972" s="672"/>
      <c r="IG1972" s="672"/>
      <c r="IH1972" s="672"/>
      <c r="II1972" s="672"/>
      <c r="IJ1972" s="672"/>
      <c r="IK1972" s="672"/>
      <c r="IL1972" s="672"/>
      <c r="IM1972" s="672"/>
      <c r="IN1972" s="672"/>
      <c r="IO1972" s="672"/>
      <c r="IP1972" s="672"/>
      <c r="IQ1972" s="672"/>
      <c r="IR1972" s="672"/>
      <c r="IS1972" s="672"/>
      <c r="IT1972" s="672"/>
      <c r="IU1972" s="672"/>
      <c r="IV1972" s="672"/>
      <c r="IW1972" s="672"/>
      <c r="IX1972" s="672"/>
      <c r="IY1972" s="672"/>
      <c r="IZ1972" s="672"/>
      <c r="JA1972" s="672"/>
      <c r="JB1972" s="672"/>
      <c r="JC1972" s="672"/>
      <c r="JD1972" s="672"/>
      <c r="JE1972" s="672"/>
      <c r="JF1972" s="672"/>
      <c r="JG1972" s="672"/>
      <c r="JH1972" s="672"/>
      <c r="JI1972" s="672"/>
      <c r="JJ1972" s="672"/>
      <c r="JK1972" s="672"/>
      <c r="JL1972" s="672"/>
      <c r="JM1972" s="672"/>
      <c r="JN1972" s="672"/>
      <c r="JO1972" s="672"/>
      <c r="JP1972" s="672"/>
      <c r="JQ1972" s="672"/>
      <c r="JR1972" s="672"/>
      <c r="JS1972" s="672"/>
      <c r="JT1972" s="672"/>
      <c r="JU1972" s="672"/>
      <c r="JV1972" s="672"/>
      <c r="JW1972" s="672"/>
      <c r="JX1972" s="672"/>
      <c r="JY1972" s="672"/>
      <c r="JZ1972" s="672"/>
      <c r="KA1972" s="672"/>
      <c r="KB1972" s="672"/>
      <c r="KC1972" s="672"/>
      <c r="KD1972" s="672"/>
      <c r="KE1972" s="672"/>
      <c r="KF1972" s="672"/>
      <c r="KG1972" s="672"/>
      <c r="KH1972" s="672"/>
      <c r="KI1972" s="672"/>
      <c r="KJ1972" s="672"/>
      <c r="KK1972" s="672"/>
      <c r="KL1972" s="672"/>
      <c r="KM1972" s="672"/>
      <c r="KN1972" s="672"/>
      <c r="KO1972" s="672"/>
      <c r="KP1972" s="672"/>
      <c r="KQ1972" s="672"/>
      <c r="KR1972" s="672"/>
      <c r="KS1972" s="672"/>
      <c r="KT1972" s="672"/>
      <c r="KU1972" s="672"/>
      <c r="KV1972" s="672"/>
      <c r="KW1972" s="672"/>
      <c r="KX1972" s="672"/>
      <c r="KY1972" s="672"/>
      <c r="KZ1972" s="672"/>
      <c r="LA1972" s="672"/>
      <c r="LB1972" s="672"/>
      <c r="LC1972" s="672"/>
      <c r="LD1972" s="672"/>
      <c r="LE1972" s="672"/>
      <c r="LF1972" s="672"/>
      <c r="LG1972" s="672"/>
      <c r="LH1972" s="672"/>
      <c r="LI1972" s="672"/>
      <c r="LJ1972" s="672"/>
      <c r="LK1972" s="672"/>
      <c r="LL1972" s="672"/>
      <c r="LM1972" s="672"/>
      <c r="LN1972" s="672"/>
      <c r="LO1972" s="672"/>
      <c r="LP1972" s="672"/>
      <c r="LQ1972" s="672"/>
      <c r="LR1972" s="672"/>
      <c r="LS1972" s="672"/>
      <c r="LT1972" s="672"/>
      <c r="LU1972" s="672"/>
      <c r="LV1972" s="672"/>
      <c r="LW1972" s="672"/>
      <c r="LX1972" s="672"/>
      <c r="LY1972" s="672"/>
      <c r="LZ1972" s="672"/>
      <c r="MA1972" s="672"/>
      <c r="MB1972" s="672"/>
      <c r="MC1972" s="672"/>
      <c r="MD1972" s="672"/>
      <c r="ME1972" s="672"/>
      <c r="MF1972" s="672"/>
      <c r="MG1972" s="672"/>
      <c r="MH1972" s="672"/>
      <c r="MI1972" s="672"/>
      <c r="MJ1972" s="672"/>
      <c r="MK1972" s="672"/>
      <c r="ML1972" s="672"/>
      <c r="MM1972" s="672"/>
      <c r="MN1972" s="672"/>
      <c r="MO1972" s="672"/>
      <c r="MP1972" s="672"/>
      <c r="MQ1972" s="672"/>
      <c r="MR1972" s="672"/>
      <c r="MS1972" s="672"/>
      <c r="MT1972" s="672"/>
      <c r="MU1972" s="672"/>
      <c r="MV1972" s="672"/>
      <c r="MW1972" s="672"/>
      <c r="MX1972" s="672"/>
      <c r="MY1972" s="672"/>
      <c r="MZ1972" s="672"/>
      <c r="NA1972" s="672"/>
      <c r="NB1972" s="672"/>
      <c r="NC1972" s="672"/>
      <c r="ND1972" s="672"/>
      <c r="NE1972" s="672"/>
      <c r="NF1972" s="672"/>
      <c r="NG1972" s="672"/>
      <c r="NH1972" s="672"/>
      <c r="NI1972" s="672"/>
      <c r="NJ1972" s="672"/>
      <c r="NK1972" s="672"/>
      <c r="NL1972" s="672"/>
      <c r="NM1972" s="672"/>
      <c r="NN1972" s="672"/>
      <c r="NO1972" s="672"/>
      <c r="NP1972" s="672"/>
      <c r="NQ1972" s="672"/>
      <c r="NR1972" s="672"/>
      <c r="NS1972" s="672"/>
      <c r="NT1972" s="672"/>
      <c r="NU1972" s="672"/>
      <c r="NV1972" s="672"/>
      <c r="NW1972" s="672"/>
      <c r="NX1972" s="672"/>
      <c r="NY1972" s="672"/>
      <c r="NZ1972" s="672"/>
      <c r="OA1972" s="672"/>
      <c r="OB1972" s="672"/>
      <c r="OC1972" s="672"/>
      <c r="OD1972" s="672"/>
      <c r="OE1972" s="672"/>
      <c r="OF1972" s="672"/>
      <c r="OG1972" s="672"/>
      <c r="OH1972" s="672"/>
      <c r="OI1972" s="672"/>
      <c r="OJ1972" s="672"/>
      <c r="OK1972" s="672"/>
      <c r="OL1972" s="672"/>
      <c r="OM1972" s="672"/>
      <c r="ON1972" s="672"/>
      <c r="OO1972" s="672"/>
      <c r="OP1972" s="672"/>
      <c r="OQ1972" s="672"/>
      <c r="OR1972" s="672"/>
      <c r="OS1972" s="672"/>
      <c r="OT1972" s="672"/>
      <c r="OU1972" s="672"/>
      <c r="OV1972" s="672"/>
      <c r="OW1972" s="672"/>
      <c r="OX1972" s="672"/>
      <c r="OY1972" s="672"/>
      <c r="OZ1972" s="672"/>
      <c r="PA1972" s="672"/>
      <c r="PB1972" s="672"/>
      <c r="PC1972" s="672"/>
      <c r="PD1972" s="672"/>
      <c r="PE1972" s="672"/>
      <c r="PF1972" s="672"/>
      <c r="PG1972" s="672"/>
      <c r="PH1972" s="672"/>
      <c r="PI1972" s="672"/>
      <c r="PJ1972" s="672"/>
      <c r="PK1972" s="672"/>
      <c r="PL1972" s="672"/>
      <c r="PM1972" s="672"/>
      <c r="PN1972" s="672"/>
      <c r="PO1972" s="672"/>
      <c r="PP1972" s="672"/>
      <c r="PQ1972" s="672"/>
      <c r="PR1972" s="672"/>
      <c r="PS1972" s="672"/>
      <c r="PT1972" s="672"/>
      <c r="PU1972" s="672"/>
      <c r="PV1972" s="672"/>
      <c r="PW1972" s="672"/>
      <c r="PX1972" s="672"/>
      <c r="PY1972" s="672"/>
      <c r="PZ1972" s="672"/>
      <c r="QA1972" s="672"/>
      <c r="QB1972" s="672"/>
      <c r="QC1972" s="672"/>
      <c r="QD1972" s="672"/>
      <c r="QE1972" s="672"/>
      <c r="QF1972" s="672"/>
      <c r="QG1972" s="672"/>
      <c r="QH1972" s="672"/>
      <c r="QI1972" s="672"/>
      <c r="QJ1972" s="672"/>
      <c r="QK1972" s="672"/>
      <c r="QL1972" s="672"/>
      <c r="QM1972" s="672"/>
      <c r="QN1972" s="672"/>
      <c r="QO1972" s="672"/>
      <c r="QP1972" s="672"/>
      <c r="QQ1972" s="672"/>
      <c r="QR1972" s="672"/>
      <c r="QS1972" s="672"/>
      <c r="QT1972" s="672"/>
      <c r="QU1972" s="672"/>
      <c r="QV1972" s="672"/>
      <c r="QW1972" s="672"/>
      <c r="QX1972" s="672"/>
      <c r="QY1972" s="672"/>
      <c r="QZ1972" s="672"/>
      <c r="RA1972" s="672"/>
      <c r="RB1972" s="672"/>
      <c r="RC1972" s="672"/>
      <c r="RD1972" s="672"/>
      <c r="RE1972" s="672"/>
      <c r="RF1972" s="672"/>
      <c r="RG1972" s="672"/>
      <c r="RH1972" s="672"/>
      <c r="RI1972" s="672"/>
      <c r="RJ1972" s="672"/>
      <c r="RK1972" s="672"/>
      <c r="RL1972" s="672"/>
      <c r="RM1972" s="672"/>
      <c r="RN1972" s="672"/>
      <c r="RO1972" s="672"/>
      <c r="RP1972" s="672"/>
      <c r="RQ1972" s="672"/>
      <c r="RR1972" s="672"/>
      <c r="RS1972" s="672"/>
      <c r="RT1972" s="672"/>
      <c r="RU1972" s="672"/>
      <c r="RV1972" s="672"/>
      <c r="RW1972" s="672"/>
      <c r="RX1972" s="672"/>
      <c r="RY1972" s="672"/>
      <c r="RZ1972" s="672"/>
      <c r="SA1972" s="672"/>
      <c r="SB1972" s="672"/>
      <c r="SC1972" s="672"/>
      <c r="SD1972" s="672"/>
      <c r="SE1972" s="672"/>
      <c r="SF1972" s="672"/>
      <c r="SG1972" s="672"/>
      <c r="SH1972" s="672"/>
      <c r="SI1972" s="672"/>
      <c r="SJ1972" s="672"/>
      <c r="SK1972" s="672"/>
      <c r="SL1972" s="672"/>
      <c r="SM1972" s="672"/>
      <c r="SN1972" s="672"/>
      <c r="SO1972" s="672"/>
      <c r="SP1972" s="672"/>
      <c r="SQ1972" s="672"/>
      <c r="SR1972" s="672"/>
      <c r="SS1972" s="672"/>
      <c r="ST1972" s="672"/>
      <c r="SU1972" s="672"/>
      <c r="SV1972" s="672"/>
      <c r="SW1972" s="672"/>
      <c r="SX1972" s="672"/>
      <c r="SY1972" s="672"/>
      <c r="SZ1972" s="672"/>
      <c r="TA1972" s="672"/>
      <c r="TB1972" s="672"/>
      <c r="TC1972" s="672"/>
      <c r="TD1972" s="672"/>
      <c r="TE1972" s="672"/>
      <c r="TF1972" s="672"/>
      <c r="TG1972" s="672"/>
      <c r="TH1972" s="672"/>
      <c r="TI1972" s="672"/>
      <c r="TJ1972" s="672"/>
      <c r="TK1972" s="672"/>
      <c r="TL1972" s="672"/>
      <c r="TM1972" s="672"/>
      <c r="TN1972" s="672"/>
      <c r="TO1972" s="672"/>
      <c r="TP1972" s="672"/>
      <c r="TQ1972" s="672"/>
      <c r="TR1972" s="672"/>
      <c r="TS1972" s="672"/>
      <c r="TT1972" s="672"/>
      <c r="TU1972" s="672"/>
      <c r="TV1972" s="672"/>
      <c r="TW1972" s="672"/>
      <c r="TX1972" s="672"/>
      <c r="TY1972" s="672"/>
      <c r="TZ1972" s="672"/>
      <c r="UA1972" s="672"/>
      <c r="UB1972" s="672"/>
      <c r="UC1972" s="672"/>
      <c r="UD1972" s="672"/>
      <c r="UE1972" s="672"/>
      <c r="UF1972" s="672"/>
      <c r="UG1972" s="672"/>
      <c r="UH1972" s="672"/>
      <c r="UI1972" s="672"/>
      <c r="UJ1972" s="672"/>
      <c r="UK1972" s="672"/>
      <c r="UL1972" s="672"/>
      <c r="UM1972" s="672"/>
      <c r="UN1972" s="672"/>
      <c r="UO1972" s="672"/>
      <c r="UP1972" s="672"/>
      <c r="UQ1972" s="672"/>
      <c r="UR1972" s="672"/>
      <c r="US1972" s="672"/>
      <c r="UT1972" s="672"/>
      <c r="UU1972" s="672"/>
      <c r="UV1972" s="672"/>
      <c r="UW1972" s="672"/>
      <c r="UX1972" s="672"/>
      <c r="UY1972" s="672"/>
      <c r="UZ1972" s="672"/>
      <c r="VA1972" s="672"/>
      <c r="VB1972" s="672"/>
      <c r="VC1972" s="672"/>
      <c r="VD1972" s="672"/>
      <c r="VE1972" s="672"/>
      <c r="VF1972" s="672"/>
      <c r="VG1972" s="672"/>
      <c r="VH1972" s="672"/>
      <c r="VI1972" s="672"/>
      <c r="VJ1972" s="672"/>
      <c r="VK1972" s="672"/>
      <c r="VL1972" s="672"/>
      <c r="VM1972" s="672"/>
      <c r="VN1972" s="672"/>
      <c r="VO1972" s="672"/>
      <c r="VP1972" s="672"/>
      <c r="VQ1972" s="672"/>
      <c r="VR1972" s="672"/>
      <c r="VS1972" s="672"/>
      <c r="VT1972" s="672"/>
      <c r="VU1972" s="672"/>
      <c r="VV1972" s="672"/>
      <c r="VW1972" s="672"/>
      <c r="VX1972" s="672"/>
      <c r="VY1972" s="672"/>
      <c r="VZ1972" s="672"/>
      <c r="WA1972" s="672"/>
      <c r="WB1972" s="672"/>
      <c r="WC1972" s="672"/>
      <c r="WD1972" s="672"/>
      <c r="WE1972" s="672"/>
      <c r="WF1972" s="672"/>
      <c r="WG1972" s="672"/>
      <c r="WH1972" s="672"/>
      <c r="WI1972" s="672"/>
      <c r="WJ1972" s="672"/>
      <c r="WK1972" s="672"/>
      <c r="WL1972" s="672"/>
      <c r="WM1972" s="672"/>
      <c r="WN1972" s="672"/>
      <c r="WO1972" s="672"/>
      <c r="WP1972" s="672"/>
      <c r="WQ1972" s="672"/>
      <c r="WR1972" s="672"/>
      <c r="WS1972" s="672"/>
      <c r="WT1972" s="672"/>
      <c r="WU1972" s="672"/>
      <c r="WV1972" s="672"/>
      <c r="WW1972" s="672"/>
      <c r="WX1972" s="672"/>
      <c r="WY1972" s="672"/>
      <c r="WZ1972" s="672"/>
      <c r="XA1972" s="672"/>
      <c r="XB1972" s="672"/>
      <c r="XC1972" s="672"/>
      <c r="XD1972" s="672"/>
      <c r="XE1972" s="672"/>
      <c r="XF1972" s="672"/>
      <c r="XG1972" s="672"/>
      <c r="XH1972" s="672"/>
      <c r="XI1972" s="672"/>
      <c r="XJ1972" s="672"/>
      <c r="XK1972" s="672"/>
      <c r="XL1972" s="672"/>
      <c r="XM1972" s="672"/>
      <c r="XN1972" s="672"/>
      <c r="XO1972" s="672"/>
      <c r="XP1972" s="672"/>
      <c r="XQ1972" s="672"/>
      <c r="XR1972" s="672"/>
      <c r="XS1972" s="672"/>
      <c r="XT1972" s="672"/>
      <c r="XU1972" s="672"/>
      <c r="XV1972" s="672"/>
      <c r="XW1972" s="672"/>
      <c r="XX1972" s="672"/>
      <c r="XY1972" s="672"/>
      <c r="XZ1972" s="672"/>
      <c r="YA1972" s="672"/>
      <c r="YB1972" s="672"/>
      <c r="YC1972" s="672"/>
      <c r="YD1972" s="672"/>
      <c r="YE1972" s="672"/>
      <c r="YF1972" s="672"/>
      <c r="YG1972" s="672"/>
      <c r="YH1972" s="672"/>
      <c r="YI1972" s="672"/>
      <c r="YJ1972" s="672"/>
      <c r="YK1972" s="672"/>
      <c r="YL1972" s="672"/>
      <c r="YM1972" s="672"/>
      <c r="YN1972" s="672"/>
      <c r="YO1972" s="672"/>
      <c r="YP1972" s="672"/>
      <c r="YQ1972" s="672"/>
      <c r="YR1972" s="672"/>
      <c r="YS1972" s="672"/>
      <c r="YT1972" s="672"/>
      <c r="YU1972" s="672"/>
      <c r="YV1972" s="672"/>
      <c r="YW1972" s="672"/>
      <c r="YX1972" s="672"/>
      <c r="YY1972" s="672"/>
      <c r="YZ1972" s="672"/>
      <c r="ZA1972" s="672"/>
      <c r="ZB1972" s="672"/>
      <c r="ZC1972" s="672"/>
      <c r="ZD1972" s="672"/>
      <c r="ZE1972" s="672"/>
      <c r="ZF1972" s="672"/>
      <c r="ZG1972" s="672"/>
      <c r="ZH1972" s="672"/>
      <c r="ZI1972" s="672"/>
      <c r="ZJ1972" s="672"/>
      <c r="ZK1972" s="672"/>
      <c r="ZL1972" s="672"/>
      <c r="ZM1972" s="672"/>
      <c r="ZN1972" s="672"/>
      <c r="ZO1972" s="672"/>
      <c r="ZP1972" s="672"/>
      <c r="ZQ1972" s="672"/>
      <c r="ZR1972" s="672"/>
      <c r="ZS1972" s="672"/>
      <c r="ZT1972" s="672"/>
      <c r="ZU1972" s="672"/>
      <c r="ZV1972" s="672"/>
      <c r="ZW1972" s="672"/>
      <c r="ZX1972" s="672"/>
      <c r="ZY1972" s="672"/>
      <c r="ZZ1972" s="672"/>
      <c r="AAA1972" s="672"/>
      <c r="AAB1972" s="672"/>
      <c r="AAC1972" s="672"/>
      <c r="AAD1972" s="672"/>
      <c r="AAE1972" s="672"/>
      <c r="AAF1972" s="672"/>
      <c r="AAG1972" s="672"/>
      <c r="AAH1972" s="672"/>
      <c r="AAI1972" s="672"/>
      <c r="AAJ1972" s="672"/>
      <c r="AAK1972" s="672"/>
      <c r="AAL1972" s="672"/>
      <c r="AAM1972" s="672"/>
      <c r="AAN1972" s="672"/>
      <c r="AAO1972" s="672"/>
      <c r="AAP1972" s="672"/>
      <c r="AAQ1972" s="672"/>
      <c r="AAR1972" s="672"/>
      <c r="AAS1972" s="672"/>
      <c r="AAT1972" s="672"/>
      <c r="AAU1972" s="672"/>
      <c r="AAV1972" s="672"/>
      <c r="AAW1972" s="672"/>
      <c r="AAX1972" s="672"/>
      <c r="AAY1972" s="672"/>
      <c r="AAZ1972" s="672"/>
      <c r="ABA1972" s="672"/>
      <c r="ABB1972" s="672"/>
      <c r="ABC1972" s="672"/>
      <c r="ABD1972" s="672"/>
      <c r="ABE1972" s="672"/>
      <c r="ABF1972" s="672"/>
      <c r="ABG1972" s="672"/>
      <c r="ABH1972" s="672"/>
      <c r="ABI1972" s="672"/>
      <c r="ABJ1972" s="672"/>
      <c r="ABK1972" s="672"/>
      <c r="ABL1972" s="672"/>
      <c r="ABM1972" s="672"/>
      <c r="ABN1972" s="672"/>
      <c r="ABO1972" s="672"/>
      <c r="ABP1972" s="672"/>
      <c r="ABQ1972" s="672"/>
      <c r="ABR1972" s="672"/>
      <c r="ABS1972" s="672"/>
      <c r="ABT1972" s="672"/>
      <c r="ABU1972" s="672"/>
      <c r="ABV1972" s="672"/>
      <c r="ABW1972" s="672"/>
      <c r="ABX1972" s="672"/>
      <c r="ABY1972" s="672"/>
      <c r="ABZ1972" s="672"/>
      <c r="ACA1972" s="672"/>
      <c r="ACB1972" s="672"/>
      <c r="ACC1972" s="672"/>
      <c r="ACD1972" s="672"/>
      <c r="ACE1972" s="672"/>
      <c r="ACF1972" s="672"/>
      <c r="ACG1972" s="672"/>
      <c r="ACH1972" s="672"/>
      <c r="ACI1972" s="672"/>
      <c r="ACJ1972" s="672"/>
      <c r="ACK1972" s="672"/>
      <c r="ACL1972" s="672"/>
      <c r="ACM1972" s="672"/>
      <c r="ACN1972" s="672"/>
      <c r="ACO1972" s="672"/>
      <c r="ACP1972" s="672"/>
      <c r="ACQ1972" s="672"/>
      <c r="ACR1972" s="672"/>
      <c r="ACS1972" s="672"/>
      <c r="ACT1972" s="672"/>
      <c r="ACU1972" s="672"/>
      <c r="ACV1972" s="672"/>
      <c r="ACW1972" s="672"/>
      <c r="ACX1972" s="672"/>
      <c r="ACY1972" s="672"/>
      <c r="ACZ1972" s="672"/>
      <c r="ADA1972" s="672"/>
      <c r="ADB1972" s="672"/>
      <c r="ADC1972" s="672"/>
      <c r="ADD1972" s="672"/>
      <c r="ADE1972" s="672"/>
      <c r="ADF1972" s="672"/>
      <c r="ADG1972" s="672"/>
      <c r="ADH1972" s="672"/>
      <c r="ADI1972" s="672"/>
      <c r="ADJ1972" s="672"/>
      <c r="ADK1972" s="672"/>
      <c r="ADL1972" s="672"/>
      <c r="ADM1972" s="672"/>
      <c r="ADN1972" s="672"/>
      <c r="ADO1972" s="672"/>
      <c r="ADP1972" s="672"/>
      <c r="ADQ1972" s="672"/>
      <c r="ADR1972" s="672"/>
      <c r="ADS1972" s="672"/>
      <c r="ADT1972" s="672"/>
      <c r="ADU1972" s="672"/>
      <c r="ADV1972" s="672"/>
      <c r="ADW1972" s="672"/>
      <c r="ADX1972" s="672"/>
      <c r="ADY1972" s="672"/>
      <c r="ADZ1972" s="672"/>
      <c r="AEA1972" s="672"/>
      <c r="AEB1972" s="672"/>
      <c r="AEC1972" s="672"/>
      <c r="AED1972" s="672"/>
      <c r="AEE1972" s="672"/>
      <c r="AEF1972" s="672"/>
      <c r="AEG1972" s="672"/>
      <c r="AEH1972" s="672"/>
      <c r="AEI1972" s="672"/>
      <c r="AEJ1972" s="672"/>
      <c r="AEK1972" s="672"/>
      <c r="AEL1972" s="672"/>
      <c r="AEM1972" s="672"/>
      <c r="AEN1972" s="672"/>
      <c r="AEO1972" s="672"/>
      <c r="AEP1972" s="672"/>
      <c r="AEQ1972" s="672"/>
      <c r="AER1972" s="672"/>
      <c r="AES1972" s="672"/>
      <c r="AET1972" s="672"/>
      <c r="AEU1972" s="672"/>
      <c r="AEV1972" s="672"/>
      <c r="AEW1972" s="672"/>
      <c r="AEX1972" s="672"/>
      <c r="AEY1972" s="672"/>
      <c r="AEZ1972" s="672"/>
      <c r="AFA1972" s="672"/>
      <c r="AFB1972" s="672"/>
      <c r="AFC1972" s="672"/>
      <c r="AFD1972" s="672"/>
      <c r="AFE1972" s="672"/>
      <c r="AFF1972" s="672"/>
      <c r="AFG1972" s="672"/>
      <c r="AFH1972" s="672"/>
      <c r="AFI1972" s="672"/>
      <c r="AFJ1972" s="672"/>
      <c r="AFK1972" s="672"/>
      <c r="AFL1972" s="672"/>
      <c r="AFM1972" s="672"/>
      <c r="AFN1972" s="672"/>
      <c r="AFO1972" s="672"/>
      <c r="AFP1972" s="672"/>
      <c r="AFQ1972" s="672"/>
      <c r="AFR1972" s="672"/>
      <c r="AFS1972" s="672"/>
      <c r="AFT1972" s="672"/>
      <c r="AFU1972" s="672"/>
      <c r="AFV1972" s="672"/>
      <c r="AFW1972" s="672"/>
      <c r="AFX1972" s="672"/>
      <c r="AFY1972" s="672"/>
      <c r="AFZ1972" s="672"/>
      <c r="AGA1972" s="672"/>
      <c r="AGB1972" s="672"/>
      <c r="AGC1972" s="672"/>
      <c r="AGD1972" s="672"/>
      <c r="AGE1972" s="672"/>
      <c r="AGF1972" s="672"/>
      <c r="AGG1972" s="672"/>
      <c r="AGH1972" s="672"/>
      <c r="AGI1972" s="672"/>
      <c r="AGJ1972" s="672"/>
      <c r="AGK1972" s="672"/>
      <c r="AGL1972" s="672"/>
      <c r="AGM1972" s="672"/>
      <c r="AGN1972" s="672"/>
      <c r="AGO1972" s="672"/>
      <c r="AGP1972" s="672"/>
      <c r="AGQ1972" s="672"/>
      <c r="AGR1972" s="672"/>
      <c r="AGS1972" s="672"/>
      <c r="AGT1972" s="672"/>
      <c r="AGU1972" s="672"/>
      <c r="AGV1972" s="672"/>
      <c r="AGW1972" s="672"/>
      <c r="AGX1972" s="672"/>
      <c r="AGY1972" s="672"/>
      <c r="AGZ1972" s="672"/>
      <c r="AHA1972" s="672"/>
      <c r="AHB1972" s="672"/>
      <c r="AHC1972" s="672"/>
      <c r="AHD1972" s="672"/>
      <c r="AHE1972" s="672"/>
      <c r="AHF1972" s="672"/>
      <c r="AHG1972" s="672"/>
      <c r="AHH1972" s="672"/>
      <c r="AHI1972" s="672"/>
      <c r="AHJ1972" s="672"/>
      <c r="AHK1972" s="672"/>
      <c r="AHL1972" s="672"/>
      <c r="AHM1972" s="672"/>
      <c r="AHN1972" s="672"/>
      <c r="AHO1972" s="672"/>
      <c r="AHP1972" s="672"/>
      <c r="AHQ1972" s="672"/>
      <c r="AHR1972" s="672"/>
      <c r="AHS1972" s="672"/>
      <c r="AHT1972" s="672"/>
      <c r="AHU1972" s="672"/>
      <c r="AHV1972" s="672"/>
      <c r="AHW1972" s="672"/>
      <c r="AHX1972" s="672"/>
      <c r="AHY1972" s="672"/>
      <c r="AHZ1972" s="672"/>
      <c r="AIA1972" s="672"/>
      <c r="AIB1972" s="672"/>
      <c r="AIC1972" s="672"/>
      <c r="AID1972" s="672"/>
      <c r="AIE1972" s="672"/>
      <c r="AIF1972" s="672"/>
      <c r="AIG1972" s="672"/>
      <c r="AIH1972" s="672"/>
      <c r="AII1972" s="672"/>
      <c r="AIJ1972" s="672"/>
      <c r="AIK1972" s="672"/>
      <c r="AIL1972" s="672"/>
      <c r="AIM1972" s="672"/>
      <c r="AIN1972" s="672"/>
      <c r="AIO1972" s="672"/>
      <c r="AIP1972" s="672"/>
      <c r="AIQ1972" s="672"/>
      <c r="AIR1972" s="672"/>
      <c r="AIS1972" s="672"/>
      <c r="AIT1972" s="672"/>
      <c r="AIU1972" s="672"/>
      <c r="AIV1972" s="672"/>
      <c r="AIW1972" s="672"/>
      <c r="AIX1972" s="672"/>
      <c r="AIY1972" s="672"/>
      <c r="AIZ1972" s="672"/>
      <c r="AJA1972" s="672"/>
      <c r="AJB1972" s="672"/>
      <c r="AJC1972" s="672"/>
      <c r="AJD1972" s="672"/>
      <c r="AJE1972" s="672"/>
      <c r="AJF1972" s="672"/>
      <c r="AJG1972" s="672"/>
      <c r="AJH1972" s="672"/>
      <c r="AJI1972" s="672"/>
      <c r="AJJ1972" s="672"/>
      <c r="AJK1972" s="672"/>
      <c r="AJL1972" s="672"/>
      <c r="AJM1972" s="672"/>
      <c r="AJN1972" s="672"/>
      <c r="AJO1972" s="672"/>
      <c r="AJP1972" s="672"/>
      <c r="AJQ1972" s="672"/>
      <c r="AJR1972" s="672"/>
      <c r="AJS1972" s="672"/>
      <c r="AJT1972" s="672"/>
      <c r="AJU1972" s="672"/>
      <c r="AJV1972" s="672"/>
      <c r="AJW1972" s="672"/>
      <c r="AJX1972" s="672"/>
      <c r="AJY1972" s="672"/>
      <c r="AJZ1972" s="672"/>
      <c r="AKA1972" s="672"/>
      <c r="AKB1972" s="672"/>
      <c r="AKC1972" s="672"/>
      <c r="AKD1972" s="672"/>
      <c r="AKE1972" s="672"/>
      <c r="AKF1972" s="672"/>
      <c r="AKG1972" s="672"/>
      <c r="AKH1972" s="672"/>
      <c r="AKI1972" s="672"/>
      <c r="AKJ1972" s="672"/>
      <c r="AKK1972" s="672"/>
      <c r="AKL1972" s="672"/>
      <c r="AKM1972" s="672"/>
      <c r="AKN1972" s="672"/>
      <c r="AKO1972" s="672"/>
      <c r="AKP1972" s="672"/>
      <c r="AKQ1972" s="672"/>
      <c r="AKR1972" s="672"/>
      <c r="AKS1972" s="672"/>
      <c r="AKT1972" s="672"/>
      <c r="AKU1972" s="672"/>
      <c r="AKV1972" s="672"/>
      <c r="AKW1972" s="672"/>
      <c r="AKX1972" s="672"/>
      <c r="AKY1972" s="672"/>
      <c r="AKZ1972" s="672"/>
      <c r="ALA1972" s="672"/>
      <c r="ALB1972" s="672"/>
      <c r="ALC1972" s="672"/>
      <c r="ALD1972" s="672"/>
      <c r="ALE1972" s="672"/>
      <c r="ALF1972" s="672"/>
      <c r="ALG1972" s="672"/>
      <c r="ALH1972" s="672"/>
      <c r="ALI1972" s="672"/>
      <c r="ALJ1972" s="672"/>
      <c r="ALK1972" s="672"/>
      <c r="ALL1972" s="672"/>
      <c r="ALM1972" s="672"/>
      <c r="ALN1972" s="672"/>
      <c r="ALO1972" s="672"/>
      <c r="ALP1972" s="672"/>
      <c r="ALQ1972" s="672"/>
      <c r="ALR1972" s="672"/>
      <c r="ALS1972" s="672"/>
      <c r="ALT1972" s="672"/>
      <c r="ALU1972" s="672"/>
      <c r="ALV1972" s="672"/>
      <c r="ALW1972" s="672"/>
      <c r="ALX1972" s="672"/>
      <c r="ALY1972" s="672"/>
      <c r="ALZ1972" s="672"/>
      <c r="AMA1972" s="672"/>
      <c r="AMB1972" s="672"/>
      <c r="AMC1972" s="672"/>
      <c r="AMD1972" s="672"/>
      <c r="AME1972" s="672"/>
      <c r="AMF1972" s="672"/>
      <c r="AMG1972" s="672"/>
      <c r="AMH1972" s="672"/>
      <c r="AMI1972" s="672"/>
      <c r="AMJ1972" s="672"/>
      <c r="AMK1972" s="672"/>
      <c r="AML1972" s="672"/>
      <c r="AMM1972" s="672"/>
      <c r="AMN1972" s="672"/>
      <c r="AMO1972" s="672"/>
      <c r="AMP1972" s="672"/>
      <c r="AMQ1972" s="672"/>
      <c r="AMR1972" s="672"/>
      <c r="AMS1972" s="672"/>
      <c r="AMT1972" s="672"/>
      <c r="AMU1972" s="672"/>
      <c r="AMV1972" s="672"/>
      <c r="AMW1972" s="672"/>
      <c r="AMX1972" s="672"/>
      <c r="AMY1972" s="672"/>
      <c r="AMZ1972" s="672"/>
      <c r="ANA1972" s="672"/>
      <c r="ANB1972" s="672"/>
      <c r="ANC1972" s="672"/>
      <c r="AND1972" s="672"/>
      <c r="ANE1972" s="672"/>
      <c r="ANF1972" s="672"/>
      <c r="ANG1972" s="672"/>
      <c r="ANH1972" s="672"/>
      <c r="ANI1972" s="672"/>
      <c r="ANJ1972" s="672"/>
      <c r="ANK1972" s="672"/>
      <c r="ANL1972" s="672"/>
      <c r="ANM1972" s="672"/>
      <c r="ANN1972" s="672"/>
      <c r="ANO1972" s="672"/>
      <c r="ANP1972" s="672"/>
      <c r="ANQ1972" s="672"/>
      <c r="ANR1972" s="672"/>
      <c r="ANS1972" s="672"/>
      <c r="ANT1972" s="672"/>
      <c r="ANU1972" s="672"/>
      <c r="ANV1972" s="672"/>
      <c r="ANW1972" s="672"/>
      <c r="ANX1972" s="672"/>
      <c r="ANY1972" s="672"/>
      <c r="ANZ1972" s="672"/>
      <c r="AOA1972" s="672"/>
      <c r="AOB1972" s="672"/>
      <c r="AOC1972" s="672"/>
      <c r="AOD1972" s="672"/>
      <c r="AOE1972" s="672"/>
      <c r="AOF1972" s="672"/>
      <c r="AOG1972" s="672"/>
      <c r="AOH1972" s="672"/>
      <c r="AOI1972" s="672"/>
      <c r="AOJ1972" s="672"/>
      <c r="AOK1972" s="672"/>
      <c r="AOL1972" s="672"/>
      <c r="AOM1972" s="672"/>
      <c r="AON1972" s="672"/>
      <c r="AOO1972" s="672"/>
      <c r="AOP1972" s="672"/>
      <c r="AOQ1972" s="672"/>
      <c r="AOR1972" s="672"/>
      <c r="AOS1972" s="672"/>
      <c r="AOT1972" s="672"/>
      <c r="AOU1972" s="672"/>
      <c r="AOV1972" s="672"/>
      <c r="AOW1972" s="672"/>
      <c r="AOX1972" s="672"/>
      <c r="AOY1972" s="672"/>
      <c r="AOZ1972" s="672"/>
      <c r="APA1972" s="672"/>
      <c r="APB1972" s="672"/>
      <c r="APC1972" s="672"/>
      <c r="APD1972" s="672"/>
      <c r="APE1972" s="672"/>
      <c r="APF1972" s="672"/>
      <c r="APG1972" s="672"/>
      <c r="APH1972" s="672"/>
      <c r="API1972" s="672"/>
      <c r="APJ1972" s="672"/>
      <c r="APK1972" s="672"/>
      <c r="APL1972" s="672"/>
      <c r="APM1972" s="672"/>
      <c r="APN1972" s="672"/>
      <c r="APO1972" s="672"/>
      <c r="APP1972" s="672"/>
      <c r="APQ1972" s="672"/>
      <c r="APR1972" s="672"/>
      <c r="APS1972" s="672"/>
      <c r="APT1972" s="672"/>
      <c r="APU1972" s="672"/>
      <c r="APV1972" s="672"/>
      <c r="APW1972" s="672"/>
      <c r="APX1972" s="672"/>
      <c r="APY1972" s="672"/>
      <c r="APZ1972" s="672"/>
      <c r="AQA1972" s="672"/>
      <c r="AQB1972" s="672"/>
      <c r="AQC1972" s="672"/>
      <c r="AQD1972" s="672"/>
      <c r="AQE1972" s="672"/>
      <c r="AQF1972" s="672"/>
      <c r="AQG1972" s="672"/>
      <c r="AQH1972" s="672"/>
      <c r="AQI1972" s="672"/>
      <c r="AQJ1972" s="672"/>
      <c r="AQK1972" s="672"/>
      <c r="AQL1972" s="672"/>
      <c r="AQM1972" s="672"/>
      <c r="AQN1972" s="672"/>
      <c r="AQO1972" s="672"/>
      <c r="AQP1972" s="672"/>
      <c r="AQQ1972" s="672"/>
      <c r="AQR1972" s="672"/>
      <c r="AQS1972" s="672"/>
      <c r="AQT1972" s="672"/>
      <c r="AQU1972" s="672"/>
      <c r="AQV1972" s="672"/>
      <c r="AQW1972" s="672"/>
      <c r="AQX1972" s="672"/>
      <c r="AQY1972" s="672"/>
      <c r="AQZ1972" s="672"/>
      <c r="ARA1972" s="672"/>
      <c r="ARB1972" s="672"/>
      <c r="ARC1972" s="672"/>
      <c r="ARD1972" s="672"/>
      <c r="ARE1972" s="672"/>
      <c r="ARF1972" s="672"/>
      <c r="ARG1972" s="672"/>
      <c r="ARH1972" s="672"/>
      <c r="ARI1972" s="672"/>
      <c r="ARJ1972" s="672"/>
      <c r="ARK1972" s="672"/>
      <c r="ARL1972" s="672"/>
      <c r="ARM1972" s="672"/>
      <c r="ARN1972" s="672"/>
      <c r="ARO1972" s="672"/>
      <c r="ARP1972" s="672"/>
      <c r="ARQ1972" s="672"/>
      <c r="ARR1972" s="672"/>
      <c r="ARS1972" s="672"/>
      <c r="ART1972" s="672"/>
      <c r="ARU1972" s="672"/>
      <c r="ARV1972" s="672"/>
      <c r="ARW1972" s="672"/>
      <c r="ARX1972" s="672"/>
      <c r="ARY1972" s="672"/>
      <c r="ARZ1972" s="672"/>
      <c r="ASA1972" s="672"/>
      <c r="ASB1972" s="672"/>
      <c r="ASC1972" s="672"/>
      <c r="ASD1972" s="672"/>
      <c r="ASE1972" s="672"/>
      <c r="ASF1972" s="672"/>
      <c r="ASG1972" s="672"/>
      <c r="ASH1972" s="672"/>
      <c r="ASI1972" s="672"/>
      <c r="ASJ1972" s="672"/>
      <c r="ASK1972" s="672"/>
      <c r="ASL1972" s="672"/>
      <c r="ASM1972" s="672"/>
      <c r="ASN1972" s="672"/>
      <c r="ASO1972" s="672"/>
      <c r="ASP1972" s="672"/>
      <c r="ASQ1972" s="672"/>
      <c r="ASR1972" s="672"/>
      <c r="ASS1972" s="672"/>
      <c r="AST1972" s="672"/>
      <c r="ASU1972" s="672"/>
      <c r="ASV1972" s="672"/>
      <c r="ASW1972" s="672"/>
      <c r="ASX1972" s="672"/>
      <c r="ASY1972" s="672"/>
      <c r="ASZ1972" s="672"/>
      <c r="ATA1972" s="672"/>
      <c r="ATB1972" s="672"/>
      <c r="ATC1972" s="672"/>
      <c r="ATD1972" s="672"/>
      <c r="ATE1972" s="672"/>
      <c r="ATF1972" s="672"/>
      <c r="ATG1972" s="672"/>
      <c r="ATH1972" s="672"/>
      <c r="ATI1972" s="672"/>
      <c r="ATJ1972" s="672"/>
      <c r="ATK1972" s="672"/>
      <c r="ATL1972" s="672"/>
      <c r="ATM1972" s="672"/>
      <c r="ATN1972" s="672"/>
      <c r="ATO1972" s="672"/>
      <c r="ATP1972" s="672"/>
      <c r="ATQ1972" s="672"/>
      <c r="ATR1972" s="672"/>
      <c r="ATS1972" s="672"/>
      <c r="ATT1972" s="672"/>
      <c r="ATU1972" s="672"/>
      <c r="ATV1972" s="672"/>
      <c r="ATW1972" s="672"/>
      <c r="ATX1972" s="672"/>
      <c r="ATY1972" s="672"/>
      <c r="ATZ1972" s="672"/>
      <c r="AUA1972" s="672"/>
      <c r="AUB1972" s="672"/>
      <c r="AUC1972" s="672"/>
      <c r="AUD1972" s="672"/>
      <c r="AUE1972" s="672"/>
      <c r="AUF1972" s="672"/>
      <c r="AUG1972" s="672"/>
      <c r="AUH1972" s="672"/>
      <c r="AUI1972" s="672"/>
      <c r="AUJ1972" s="672"/>
      <c r="AUK1972" s="672"/>
      <c r="AUL1972" s="672"/>
      <c r="AUM1972" s="672"/>
      <c r="AUN1972" s="672"/>
      <c r="AUO1972" s="672"/>
      <c r="AUP1972" s="672"/>
      <c r="AUQ1972" s="672"/>
      <c r="AUR1972" s="672"/>
      <c r="AUS1972" s="672"/>
      <c r="AUT1972" s="672"/>
      <c r="AUU1972" s="672"/>
      <c r="AUV1972" s="672"/>
      <c r="AUW1972" s="672"/>
      <c r="AUX1972" s="672"/>
      <c r="AUY1972" s="672"/>
      <c r="AUZ1972" s="672"/>
      <c r="AVA1972" s="672"/>
      <c r="AVB1972" s="672"/>
      <c r="AVC1972" s="672"/>
      <c r="AVD1972" s="672"/>
      <c r="AVE1972" s="672"/>
      <c r="AVF1972" s="672"/>
      <c r="AVG1972" s="672"/>
      <c r="AVH1972" s="672"/>
      <c r="AVI1972" s="672"/>
      <c r="AVJ1972" s="672"/>
      <c r="AVK1972" s="672"/>
    </row>
    <row r="1973" spans="1:1259">
      <c r="A1973" s="715"/>
      <c r="B1973" s="564"/>
      <c r="C1973" s="564"/>
      <c r="D1973" s="676" t="s">
        <v>1067</v>
      </c>
      <c r="E1973" s="524"/>
      <c r="F1973" s="676" t="s">
        <v>1152</v>
      </c>
      <c r="G1973" s="676">
        <v>2022</v>
      </c>
      <c r="H1973" s="676">
        <v>4</v>
      </c>
      <c r="I1973" s="687">
        <v>127994</v>
      </c>
      <c r="J1973" s="666">
        <v>44666</v>
      </c>
      <c r="K1973" s="676" t="s">
        <v>1638</v>
      </c>
      <c r="L1973" s="677" t="s">
        <v>1578</v>
      </c>
      <c r="M1973" s="677">
        <v>44468</v>
      </c>
      <c r="N1973" s="677" t="s">
        <v>1605</v>
      </c>
      <c r="O1973" s="677"/>
      <c r="P1973" s="666">
        <v>44658</v>
      </c>
      <c r="Q1973" s="666">
        <v>44665</v>
      </c>
      <c r="R1973" s="666">
        <v>44666</v>
      </c>
      <c r="S1973" s="665" t="s">
        <v>1580</v>
      </c>
      <c r="T1973" s="665">
        <v>60</v>
      </c>
      <c r="U1973" s="676" t="s">
        <v>1612</v>
      </c>
      <c r="V1973" s="665" t="s">
        <v>1591</v>
      </c>
      <c r="W1973" s="678">
        <v>400</v>
      </c>
      <c r="X1973" s="551">
        <v>624</v>
      </c>
      <c r="Y1973" s="693">
        <v>249600</v>
      </c>
      <c r="Z1973" s="667">
        <v>0.48</v>
      </c>
      <c r="AA1973" s="682">
        <f>Y1973*Z1973</f>
        <v>119808</v>
      </c>
      <c r="AB1973" s="521"/>
      <c r="AC1973" s="668">
        <v>0</v>
      </c>
      <c r="AD1973" s="676"/>
      <c r="AE1973" s="684"/>
      <c r="AF1973" s="695">
        <f>AA1973+AD1973+AE1973</f>
        <v>119808</v>
      </c>
      <c r="AG1973" s="665" t="s">
        <v>47</v>
      </c>
      <c r="AH1973" s="641"/>
      <c r="AI1973" s="676">
        <v>75</v>
      </c>
      <c r="AJ1973" s="676" t="s">
        <v>1592</v>
      </c>
      <c r="AK1973" s="676" t="s">
        <v>50</v>
      </c>
      <c r="AL1973" s="696">
        <v>94544</v>
      </c>
      <c r="AM1973" s="665" t="s">
        <v>52</v>
      </c>
      <c r="AN1973" s="676" t="s">
        <v>50</v>
      </c>
      <c r="AO1973" s="665"/>
      <c r="AP1973" s="676" t="s">
        <v>92</v>
      </c>
      <c r="AQ1973" s="676" t="s">
        <v>37</v>
      </c>
      <c r="AR1973" s="676"/>
      <c r="AS1973" s="523" t="s">
        <v>1077</v>
      </c>
      <c r="AT1973" s="523"/>
      <c r="AU1973" s="523"/>
      <c r="AV1973" s="674"/>
      <c r="AW1973" s="673" t="str">
        <f>U1973</f>
        <v>30390256H</v>
      </c>
      <c r="AX1973" s="673" cm="1">
        <f t="array" ref="AX1973">SUM(MID(0&amp;AW1973,LARGE(INDEX(ISNUMBER(--MID(AW1973,ROW($1:$8),1))*ROW($1:$8),),ROW($1:$8))+1,1)*10^ROW($1:$8)/10)</f>
        <v>30390256</v>
      </c>
      <c r="AY1973" s="673" t="str">
        <f>VLOOKUP($AX1973,'Item Master Data'!$A:$F,3,FALSE)</f>
        <v>T400H</v>
      </c>
      <c r="AZ1973" s="673">
        <f>VLOOKUP($AX1973,'Item Master Data'!$A:$F,6,FALSE)</f>
        <v>400</v>
      </c>
      <c r="BA1973" s="673">
        <f>X1973/BB1973</f>
        <v>24</v>
      </c>
      <c r="BB1973" s="673">
        <f>VLOOKUP(AX1973,'Item Master Data'!$A:$G,7,FALSE)</f>
        <v>26</v>
      </c>
      <c r="BC1973" s="673"/>
      <c r="BD1973" s="673">
        <f>W1973-AZ1973</f>
        <v>0</v>
      </c>
      <c r="BE1973" s="672"/>
      <c r="BF1973" s="672"/>
      <c r="BG1973" s="672"/>
      <c r="BH1973" s="672"/>
      <c r="BI1973" s="672"/>
      <c r="BJ1973" s="672"/>
      <c r="BK1973" s="672"/>
      <c r="BL1973" s="672"/>
      <c r="BM1973" s="672"/>
      <c r="BN1973" s="672"/>
      <c r="BO1973" s="672"/>
      <c r="BP1973" s="672"/>
      <c r="BQ1973" s="672"/>
      <c r="BR1973" s="672"/>
      <c r="BS1973" s="672"/>
      <c r="BT1973" s="672"/>
      <c r="BU1973" s="672"/>
      <c r="BV1973" s="672"/>
      <c r="BW1973" s="672"/>
      <c r="BX1973" s="672"/>
      <c r="BY1973" s="672"/>
      <c r="BZ1973" s="672"/>
      <c r="CA1973" s="672"/>
      <c r="CB1973" s="672"/>
      <c r="CC1973" s="672"/>
      <c r="CD1973" s="672"/>
      <c r="CE1973" s="672"/>
      <c r="CF1973" s="672"/>
      <c r="CG1973" s="672"/>
      <c r="CH1973" s="672"/>
      <c r="CI1973" s="672"/>
      <c r="CJ1973" s="672"/>
      <c r="CK1973" s="672"/>
      <c r="CL1973" s="672"/>
      <c r="CM1973" s="672"/>
      <c r="CN1973" s="672"/>
      <c r="CO1973" s="672"/>
      <c r="CP1973" s="672"/>
      <c r="CQ1973" s="672"/>
      <c r="CR1973" s="672"/>
      <c r="CS1973" s="672"/>
      <c r="CT1973" s="672"/>
      <c r="CU1973" s="672"/>
      <c r="CV1973" s="672"/>
      <c r="CW1973" s="672"/>
      <c r="CX1973" s="672"/>
      <c r="CY1973" s="672"/>
      <c r="CZ1973" s="672"/>
      <c r="DA1973" s="672"/>
      <c r="DB1973" s="672"/>
      <c r="DC1973" s="672"/>
      <c r="DD1973" s="672"/>
      <c r="DE1973" s="672"/>
      <c r="DF1973" s="672"/>
      <c r="DG1973" s="672"/>
      <c r="DH1973" s="672"/>
      <c r="DI1973" s="672"/>
      <c r="DJ1973" s="672"/>
      <c r="DK1973" s="672"/>
      <c r="DL1973" s="672"/>
      <c r="DM1973" s="672"/>
      <c r="DN1973" s="672"/>
      <c r="DO1973" s="672"/>
      <c r="DP1973" s="672"/>
      <c r="DQ1973" s="672"/>
      <c r="DR1973" s="672"/>
      <c r="DS1973" s="672"/>
      <c r="DT1973" s="672"/>
      <c r="DU1973" s="672"/>
      <c r="DV1973" s="672"/>
      <c r="DW1973" s="672"/>
      <c r="DX1973" s="672"/>
      <c r="DY1973" s="672"/>
      <c r="DZ1973" s="672"/>
      <c r="EA1973" s="672"/>
      <c r="EB1973" s="672"/>
      <c r="EC1973" s="672"/>
      <c r="ED1973" s="672"/>
      <c r="EE1973" s="672"/>
      <c r="EF1973" s="672"/>
      <c r="EG1973" s="672"/>
      <c r="EH1973" s="672"/>
      <c r="EI1973" s="672"/>
      <c r="EJ1973" s="672"/>
      <c r="EK1973" s="672"/>
      <c r="EL1973" s="672"/>
      <c r="EM1973" s="672"/>
      <c r="EN1973" s="672"/>
      <c r="EO1973" s="672"/>
      <c r="EP1973" s="672"/>
      <c r="EQ1973" s="672"/>
      <c r="ER1973" s="672"/>
      <c r="ES1973" s="672"/>
      <c r="ET1973" s="672"/>
      <c r="EU1973" s="672"/>
      <c r="EV1973" s="672"/>
      <c r="EW1973" s="672"/>
      <c r="EX1973" s="672"/>
      <c r="EY1973" s="672"/>
      <c r="EZ1973" s="672"/>
      <c r="FA1973" s="672"/>
      <c r="FB1973" s="672"/>
      <c r="FC1973" s="672"/>
      <c r="FD1973" s="672"/>
      <c r="FE1973" s="672"/>
      <c r="FF1973" s="672"/>
      <c r="FG1973" s="672"/>
      <c r="FH1973" s="672"/>
      <c r="FI1973" s="672"/>
      <c r="FJ1973" s="672"/>
      <c r="FK1973" s="672"/>
      <c r="FL1973" s="672"/>
      <c r="FM1973" s="672"/>
      <c r="FN1973" s="672"/>
      <c r="FO1973" s="672"/>
      <c r="FP1973" s="672"/>
      <c r="FQ1973" s="672"/>
      <c r="FR1973" s="672"/>
      <c r="FS1973" s="672"/>
      <c r="FT1973" s="672"/>
      <c r="FU1973" s="672"/>
      <c r="FV1973" s="672"/>
      <c r="FW1973" s="672"/>
      <c r="FX1973" s="672"/>
      <c r="FY1973" s="672"/>
      <c r="FZ1973" s="672"/>
      <c r="GA1973" s="672"/>
      <c r="GB1973" s="672"/>
      <c r="GC1973" s="672"/>
      <c r="GD1973" s="672"/>
      <c r="GE1973" s="672"/>
      <c r="GF1973" s="672"/>
      <c r="GG1973" s="672"/>
      <c r="GH1973" s="672"/>
      <c r="GI1973" s="672"/>
      <c r="GJ1973" s="672"/>
      <c r="GK1973" s="672"/>
      <c r="GL1973" s="672"/>
      <c r="GM1973" s="672"/>
      <c r="GN1973" s="672"/>
      <c r="GO1973" s="672"/>
      <c r="GP1973" s="672"/>
      <c r="GQ1973" s="672"/>
      <c r="GR1973" s="672"/>
      <c r="GS1973" s="672"/>
      <c r="GT1973" s="672"/>
      <c r="GU1973" s="672"/>
      <c r="GV1973" s="672"/>
      <c r="GW1973" s="672"/>
      <c r="GX1973" s="672"/>
      <c r="GY1973" s="672"/>
      <c r="GZ1973" s="672"/>
      <c r="HA1973" s="672"/>
      <c r="HB1973" s="672"/>
      <c r="HC1973" s="672"/>
      <c r="HD1973" s="672"/>
      <c r="HE1973" s="672"/>
      <c r="HF1973" s="672"/>
      <c r="HG1973" s="672"/>
      <c r="HH1973" s="672"/>
      <c r="HI1973" s="672"/>
      <c r="HJ1973" s="672"/>
      <c r="HK1973" s="672"/>
      <c r="HL1973" s="672"/>
      <c r="HM1973" s="672"/>
      <c r="HN1973" s="672"/>
      <c r="HO1973" s="672"/>
      <c r="HP1973" s="672"/>
      <c r="HQ1973" s="672"/>
      <c r="HR1973" s="672"/>
      <c r="HS1973" s="672"/>
      <c r="HT1973" s="672"/>
      <c r="HU1973" s="672"/>
      <c r="HV1973" s="672"/>
      <c r="HW1973" s="672"/>
      <c r="HX1973" s="672"/>
      <c r="HY1973" s="672"/>
      <c r="HZ1973" s="672"/>
      <c r="IA1973" s="672"/>
      <c r="IB1973" s="672"/>
      <c r="IC1973" s="672"/>
      <c r="ID1973" s="672"/>
      <c r="IE1973" s="672"/>
      <c r="IF1973" s="672"/>
      <c r="IG1973" s="672"/>
      <c r="IH1973" s="672"/>
      <c r="II1973" s="672"/>
      <c r="IJ1973" s="672"/>
      <c r="IK1973" s="672"/>
      <c r="IL1973" s="672"/>
      <c r="IM1973" s="672"/>
      <c r="IN1973" s="672"/>
      <c r="IO1973" s="672"/>
      <c r="IP1973" s="672"/>
      <c r="IQ1973" s="672"/>
      <c r="IR1973" s="672"/>
      <c r="IS1973" s="672"/>
      <c r="IT1973" s="672"/>
      <c r="IU1973" s="672"/>
      <c r="IV1973" s="672"/>
      <c r="IW1973" s="672"/>
      <c r="IX1973" s="672"/>
      <c r="IY1973" s="672"/>
      <c r="IZ1973" s="672"/>
      <c r="JA1973" s="672"/>
      <c r="JB1973" s="672"/>
      <c r="JC1973" s="672"/>
      <c r="JD1973" s="672"/>
      <c r="JE1973" s="672"/>
      <c r="JF1973" s="672"/>
      <c r="JG1973" s="672"/>
      <c r="JH1973" s="672"/>
      <c r="JI1973" s="672"/>
      <c r="JJ1973" s="672"/>
      <c r="JK1973" s="672"/>
      <c r="JL1973" s="672"/>
      <c r="JM1973" s="672"/>
      <c r="JN1973" s="672"/>
      <c r="JO1973" s="672"/>
      <c r="JP1973" s="672"/>
      <c r="JQ1973" s="672"/>
      <c r="JR1973" s="672"/>
      <c r="JS1973" s="672"/>
      <c r="JT1973" s="672"/>
      <c r="JU1973" s="672"/>
      <c r="JV1973" s="672"/>
      <c r="JW1973" s="672"/>
      <c r="JX1973" s="672"/>
      <c r="JY1973" s="672"/>
      <c r="JZ1973" s="672"/>
      <c r="KA1973" s="672"/>
      <c r="KB1973" s="672"/>
      <c r="KC1973" s="672"/>
      <c r="KD1973" s="672"/>
      <c r="KE1973" s="672"/>
      <c r="KF1973" s="672"/>
      <c r="KG1973" s="672"/>
      <c r="KH1973" s="672"/>
      <c r="KI1973" s="672"/>
      <c r="KJ1973" s="672"/>
      <c r="KK1973" s="672"/>
      <c r="KL1973" s="672"/>
      <c r="KM1973" s="672"/>
      <c r="KN1973" s="672"/>
      <c r="KO1973" s="672"/>
      <c r="KP1973" s="672"/>
      <c r="KQ1973" s="672"/>
      <c r="KR1973" s="672"/>
      <c r="KS1973" s="672"/>
      <c r="KT1973" s="672"/>
      <c r="KU1973" s="672"/>
      <c r="KV1973" s="672"/>
      <c r="KW1973" s="672"/>
      <c r="KX1973" s="672"/>
      <c r="KY1973" s="672"/>
      <c r="KZ1973" s="672"/>
      <c r="LA1973" s="672"/>
      <c r="LB1973" s="672"/>
      <c r="LC1973" s="672"/>
      <c r="LD1973" s="672"/>
      <c r="LE1973" s="672"/>
      <c r="LF1973" s="672"/>
      <c r="LG1973" s="672"/>
      <c r="LH1973" s="672"/>
      <c r="LI1973" s="672"/>
      <c r="LJ1973" s="672"/>
      <c r="LK1973" s="672"/>
      <c r="LL1973" s="672"/>
      <c r="LM1973" s="672"/>
      <c r="LN1973" s="672"/>
      <c r="LO1973" s="672"/>
      <c r="LP1973" s="672"/>
      <c r="LQ1973" s="672"/>
      <c r="LR1973" s="672"/>
      <c r="LS1973" s="672"/>
      <c r="LT1973" s="672"/>
      <c r="LU1973" s="672"/>
      <c r="LV1973" s="672"/>
      <c r="LW1973" s="672"/>
      <c r="LX1973" s="672"/>
      <c r="LY1973" s="672"/>
      <c r="LZ1973" s="672"/>
      <c r="MA1973" s="672"/>
      <c r="MB1973" s="672"/>
      <c r="MC1973" s="672"/>
      <c r="MD1973" s="672"/>
      <c r="ME1973" s="672"/>
      <c r="MF1973" s="672"/>
      <c r="MG1973" s="672"/>
      <c r="MH1973" s="672"/>
      <c r="MI1973" s="672"/>
      <c r="MJ1973" s="672"/>
      <c r="MK1973" s="672"/>
      <c r="ML1973" s="672"/>
      <c r="MM1973" s="672"/>
      <c r="MN1973" s="672"/>
      <c r="MO1973" s="672"/>
      <c r="MP1973" s="672"/>
      <c r="MQ1973" s="672"/>
      <c r="MR1973" s="672"/>
      <c r="MS1973" s="672"/>
      <c r="MT1973" s="672"/>
      <c r="MU1973" s="672"/>
      <c r="MV1973" s="672"/>
      <c r="MW1973" s="672"/>
      <c r="MX1973" s="672"/>
      <c r="MY1973" s="672"/>
      <c r="MZ1973" s="672"/>
      <c r="NA1973" s="672"/>
      <c r="NB1973" s="672"/>
      <c r="NC1973" s="672"/>
      <c r="ND1973" s="672"/>
      <c r="NE1973" s="672"/>
      <c r="NF1973" s="672"/>
      <c r="NG1973" s="672"/>
      <c r="NH1973" s="672"/>
      <c r="NI1973" s="672"/>
      <c r="NJ1973" s="672"/>
      <c r="NK1973" s="672"/>
      <c r="NL1973" s="672"/>
      <c r="NM1973" s="672"/>
      <c r="NN1973" s="672"/>
      <c r="NO1973" s="672"/>
      <c r="NP1973" s="672"/>
      <c r="NQ1973" s="672"/>
      <c r="NR1973" s="672"/>
      <c r="NS1973" s="672"/>
      <c r="NT1973" s="672"/>
      <c r="NU1973" s="672"/>
      <c r="NV1973" s="672"/>
      <c r="NW1973" s="672"/>
      <c r="NX1973" s="672"/>
      <c r="NY1973" s="672"/>
      <c r="NZ1973" s="672"/>
      <c r="OA1973" s="672"/>
      <c r="OB1973" s="672"/>
      <c r="OC1973" s="672"/>
      <c r="OD1973" s="672"/>
      <c r="OE1973" s="672"/>
      <c r="OF1973" s="672"/>
      <c r="OG1973" s="672"/>
      <c r="OH1973" s="672"/>
      <c r="OI1973" s="672"/>
      <c r="OJ1973" s="672"/>
      <c r="OK1973" s="672"/>
      <c r="OL1973" s="672"/>
      <c r="OM1973" s="672"/>
      <c r="ON1973" s="672"/>
      <c r="OO1973" s="672"/>
      <c r="OP1973" s="672"/>
      <c r="OQ1973" s="672"/>
      <c r="OR1973" s="672"/>
      <c r="OS1973" s="672"/>
      <c r="OT1973" s="672"/>
      <c r="OU1973" s="672"/>
      <c r="OV1973" s="672"/>
      <c r="OW1973" s="672"/>
      <c r="OX1973" s="672"/>
      <c r="OY1973" s="672"/>
      <c r="OZ1973" s="672"/>
      <c r="PA1973" s="672"/>
      <c r="PB1973" s="672"/>
      <c r="PC1973" s="672"/>
      <c r="PD1973" s="672"/>
      <c r="PE1973" s="672"/>
      <c r="PF1973" s="672"/>
      <c r="PG1973" s="672"/>
      <c r="PH1973" s="672"/>
      <c r="PI1973" s="672"/>
      <c r="PJ1973" s="672"/>
      <c r="PK1973" s="672"/>
      <c r="PL1973" s="672"/>
      <c r="PM1973" s="672"/>
      <c r="PN1973" s="672"/>
      <c r="PO1973" s="672"/>
      <c r="PP1973" s="672"/>
      <c r="PQ1973" s="672"/>
      <c r="PR1973" s="672"/>
      <c r="PS1973" s="672"/>
      <c r="PT1973" s="672"/>
      <c r="PU1973" s="672"/>
      <c r="PV1973" s="672"/>
      <c r="PW1973" s="672"/>
      <c r="PX1973" s="672"/>
      <c r="PY1973" s="672"/>
      <c r="PZ1973" s="672"/>
      <c r="QA1973" s="672"/>
      <c r="QB1973" s="672"/>
      <c r="QC1973" s="672"/>
      <c r="QD1973" s="672"/>
      <c r="QE1973" s="672"/>
      <c r="QF1973" s="672"/>
      <c r="QG1973" s="672"/>
      <c r="QH1973" s="672"/>
      <c r="QI1973" s="672"/>
      <c r="QJ1973" s="672"/>
      <c r="QK1973" s="672"/>
      <c r="QL1973" s="672"/>
      <c r="QM1973" s="672"/>
      <c r="QN1973" s="672"/>
      <c r="QO1973" s="672"/>
      <c r="QP1973" s="672"/>
      <c r="QQ1973" s="672"/>
      <c r="QR1973" s="672"/>
      <c r="QS1973" s="672"/>
      <c r="QT1973" s="672"/>
      <c r="QU1973" s="672"/>
      <c r="QV1973" s="672"/>
      <c r="QW1973" s="672"/>
      <c r="QX1973" s="672"/>
      <c r="QY1973" s="672"/>
      <c r="QZ1973" s="672"/>
      <c r="RA1973" s="672"/>
      <c r="RB1973" s="672"/>
      <c r="RC1973" s="672"/>
      <c r="RD1973" s="672"/>
      <c r="RE1973" s="672"/>
      <c r="RF1973" s="672"/>
      <c r="RG1973" s="672"/>
      <c r="RH1973" s="672"/>
      <c r="RI1973" s="672"/>
      <c r="RJ1973" s="672"/>
      <c r="RK1973" s="672"/>
      <c r="RL1973" s="672"/>
      <c r="RM1973" s="672"/>
      <c r="RN1973" s="672"/>
      <c r="RO1973" s="672"/>
      <c r="RP1973" s="672"/>
      <c r="RQ1973" s="672"/>
      <c r="RR1973" s="672"/>
      <c r="RS1973" s="672"/>
      <c r="RT1973" s="672"/>
      <c r="RU1973" s="672"/>
      <c r="RV1973" s="672"/>
      <c r="RW1973" s="672"/>
      <c r="RX1973" s="672"/>
      <c r="RY1973" s="672"/>
      <c r="RZ1973" s="672"/>
      <c r="SA1973" s="672"/>
      <c r="SB1973" s="672"/>
      <c r="SC1973" s="672"/>
      <c r="SD1973" s="672"/>
      <c r="SE1973" s="672"/>
      <c r="SF1973" s="672"/>
      <c r="SG1973" s="672"/>
      <c r="SH1973" s="672"/>
      <c r="SI1973" s="672"/>
      <c r="SJ1973" s="672"/>
      <c r="SK1973" s="672"/>
      <c r="SL1973" s="672"/>
      <c r="SM1973" s="672"/>
      <c r="SN1973" s="672"/>
      <c r="SO1973" s="672"/>
      <c r="SP1973" s="672"/>
      <c r="SQ1973" s="672"/>
      <c r="SR1973" s="672"/>
      <c r="SS1973" s="672"/>
      <c r="ST1973" s="672"/>
      <c r="SU1973" s="672"/>
      <c r="SV1973" s="672"/>
      <c r="SW1973" s="672"/>
      <c r="SX1973" s="672"/>
      <c r="SY1973" s="672"/>
      <c r="SZ1973" s="672"/>
      <c r="TA1973" s="672"/>
      <c r="TB1973" s="672"/>
      <c r="TC1973" s="672"/>
      <c r="TD1973" s="672"/>
      <c r="TE1973" s="672"/>
      <c r="TF1973" s="672"/>
      <c r="TG1973" s="672"/>
      <c r="TH1973" s="672"/>
      <c r="TI1973" s="672"/>
      <c r="TJ1973" s="672"/>
      <c r="TK1973" s="672"/>
      <c r="TL1973" s="672"/>
      <c r="TM1973" s="672"/>
      <c r="TN1973" s="672"/>
      <c r="TO1973" s="672"/>
      <c r="TP1973" s="672"/>
      <c r="TQ1973" s="672"/>
      <c r="TR1973" s="672"/>
      <c r="TS1973" s="672"/>
      <c r="TT1973" s="672"/>
      <c r="TU1973" s="672"/>
      <c r="TV1973" s="672"/>
      <c r="TW1973" s="672"/>
      <c r="TX1973" s="672"/>
      <c r="TY1973" s="672"/>
      <c r="TZ1973" s="672"/>
      <c r="UA1973" s="672"/>
      <c r="UB1973" s="672"/>
      <c r="UC1973" s="672"/>
      <c r="UD1973" s="672"/>
      <c r="UE1973" s="672"/>
      <c r="UF1973" s="672"/>
      <c r="UG1973" s="672"/>
      <c r="UH1973" s="672"/>
      <c r="UI1973" s="672"/>
      <c r="UJ1973" s="672"/>
      <c r="UK1973" s="672"/>
      <c r="UL1973" s="672"/>
      <c r="UM1973" s="672"/>
      <c r="UN1973" s="672"/>
      <c r="UO1973" s="672"/>
      <c r="UP1973" s="672"/>
      <c r="UQ1973" s="672"/>
      <c r="UR1973" s="672"/>
      <c r="US1973" s="672"/>
      <c r="UT1973" s="672"/>
      <c r="UU1973" s="672"/>
      <c r="UV1973" s="672"/>
      <c r="UW1973" s="672"/>
      <c r="UX1973" s="672"/>
      <c r="UY1973" s="672"/>
      <c r="UZ1973" s="672"/>
      <c r="VA1973" s="672"/>
      <c r="VB1973" s="672"/>
      <c r="VC1973" s="672"/>
      <c r="VD1973" s="672"/>
      <c r="VE1973" s="672"/>
      <c r="VF1973" s="672"/>
      <c r="VG1973" s="672"/>
      <c r="VH1973" s="672"/>
      <c r="VI1973" s="672"/>
      <c r="VJ1973" s="672"/>
      <c r="VK1973" s="672"/>
      <c r="VL1973" s="672"/>
      <c r="VM1973" s="672"/>
      <c r="VN1973" s="672"/>
      <c r="VO1973" s="672"/>
      <c r="VP1973" s="672"/>
      <c r="VQ1973" s="672"/>
      <c r="VR1973" s="672"/>
      <c r="VS1973" s="672"/>
      <c r="VT1973" s="672"/>
      <c r="VU1973" s="672"/>
      <c r="VV1973" s="672"/>
      <c r="VW1973" s="672"/>
      <c r="VX1973" s="672"/>
      <c r="VY1973" s="672"/>
      <c r="VZ1973" s="672"/>
      <c r="WA1973" s="672"/>
      <c r="WB1973" s="672"/>
      <c r="WC1973" s="672"/>
      <c r="WD1973" s="672"/>
      <c r="WE1973" s="672"/>
      <c r="WF1973" s="672"/>
      <c r="WG1973" s="672"/>
      <c r="WH1973" s="672"/>
      <c r="WI1973" s="672"/>
      <c r="WJ1973" s="672"/>
      <c r="WK1973" s="672"/>
      <c r="WL1973" s="672"/>
      <c r="WM1973" s="672"/>
      <c r="WN1973" s="672"/>
      <c r="WO1973" s="672"/>
      <c r="WP1973" s="672"/>
      <c r="WQ1973" s="672"/>
      <c r="WR1973" s="672"/>
      <c r="WS1973" s="672"/>
      <c r="WT1973" s="672"/>
      <c r="WU1973" s="672"/>
      <c r="WV1973" s="672"/>
      <c r="WW1973" s="672"/>
      <c r="WX1973" s="672"/>
      <c r="WY1973" s="672"/>
      <c r="WZ1973" s="672"/>
      <c r="XA1973" s="672"/>
      <c r="XB1973" s="672"/>
      <c r="XC1973" s="672"/>
      <c r="XD1973" s="672"/>
      <c r="XE1973" s="672"/>
      <c r="XF1973" s="672"/>
      <c r="XG1973" s="672"/>
      <c r="XH1973" s="672"/>
      <c r="XI1973" s="672"/>
      <c r="XJ1973" s="672"/>
      <c r="XK1973" s="672"/>
      <c r="XL1973" s="672"/>
      <c r="XM1973" s="672"/>
      <c r="XN1973" s="672"/>
      <c r="XO1973" s="672"/>
      <c r="XP1973" s="672"/>
      <c r="XQ1973" s="672"/>
      <c r="XR1973" s="672"/>
      <c r="XS1973" s="672"/>
      <c r="XT1973" s="672"/>
      <c r="XU1973" s="672"/>
      <c r="XV1973" s="672"/>
      <c r="XW1973" s="672"/>
      <c r="XX1973" s="672"/>
      <c r="XY1973" s="672"/>
      <c r="XZ1973" s="672"/>
      <c r="YA1973" s="672"/>
      <c r="YB1973" s="672"/>
      <c r="YC1973" s="672"/>
      <c r="YD1973" s="672"/>
      <c r="YE1973" s="672"/>
      <c r="YF1973" s="672"/>
      <c r="YG1973" s="672"/>
      <c r="YH1973" s="672"/>
      <c r="YI1973" s="672"/>
      <c r="YJ1973" s="672"/>
      <c r="YK1973" s="672"/>
      <c r="YL1973" s="672"/>
      <c r="YM1973" s="672"/>
      <c r="YN1973" s="672"/>
      <c r="YO1973" s="672"/>
      <c r="YP1973" s="672"/>
      <c r="YQ1973" s="672"/>
      <c r="YR1973" s="672"/>
      <c r="YS1973" s="672"/>
      <c r="YT1973" s="672"/>
      <c r="YU1973" s="672"/>
      <c r="YV1973" s="672"/>
      <c r="YW1973" s="672"/>
      <c r="YX1973" s="672"/>
      <c r="YY1973" s="672"/>
      <c r="YZ1973" s="672"/>
      <c r="ZA1973" s="672"/>
      <c r="ZB1973" s="672"/>
      <c r="ZC1973" s="672"/>
      <c r="ZD1973" s="672"/>
      <c r="ZE1973" s="672"/>
      <c r="ZF1973" s="672"/>
      <c r="ZG1973" s="672"/>
      <c r="ZH1973" s="672"/>
      <c r="ZI1973" s="672"/>
      <c r="ZJ1973" s="672"/>
      <c r="ZK1973" s="672"/>
      <c r="ZL1973" s="672"/>
      <c r="ZM1973" s="672"/>
      <c r="ZN1973" s="672"/>
      <c r="ZO1973" s="672"/>
      <c r="ZP1973" s="672"/>
      <c r="ZQ1973" s="672"/>
      <c r="ZR1973" s="672"/>
      <c r="ZS1973" s="672"/>
      <c r="ZT1973" s="672"/>
      <c r="ZU1973" s="672"/>
      <c r="ZV1973" s="672"/>
      <c r="ZW1973" s="672"/>
      <c r="ZX1973" s="672"/>
      <c r="ZY1973" s="672"/>
      <c r="ZZ1973" s="672"/>
      <c r="AAA1973" s="672"/>
      <c r="AAB1973" s="672"/>
      <c r="AAC1973" s="672"/>
      <c r="AAD1973" s="672"/>
      <c r="AAE1973" s="672"/>
      <c r="AAF1973" s="672"/>
      <c r="AAG1973" s="672"/>
      <c r="AAH1973" s="672"/>
      <c r="AAI1973" s="672"/>
      <c r="AAJ1973" s="672"/>
      <c r="AAK1973" s="672"/>
      <c r="AAL1973" s="672"/>
      <c r="AAM1973" s="672"/>
      <c r="AAN1973" s="672"/>
      <c r="AAO1973" s="672"/>
      <c r="AAP1973" s="672"/>
      <c r="AAQ1973" s="672"/>
      <c r="AAR1973" s="672"/>
      <c r="AAS1973" s="672"/>
      <c r="AAT1973" s="672"/>
      <c r="AAU1973" s="672"/>
      <c r="AAV1973" s="672"/>
      <c r="AAW1973" s="672"/>
      <c r="AAX1973" s="672"/>
      <c r="AAY1973" s="672"/>
      <c r="AAZ1973" s="672"/>
      <c r="ABA1973" s="672"/>
      <c r="ABB1973" s="672"/>
      <c r="ABC1973" s="672"/>
      <c r="ABD1973" s="672"/>
      <c r="ABE1973" s="672"/>
      <c r="ABF1973" s="672"/>
      <c r="ABG1973" s="672"/>
      <c r="ABH1973" s="672"/>
      <c r="ABI1973" s="672"/>
      <c r="ABJ1973" s="672"/>
      <c r="ABK1973" s="672"/>
      <c r="ABL1973" s="672"/>
      <c r="ABM1973" s="672"/>
      <c r="ABN1973" s="672"/>
      <c r="ABO1973" s="672"/>
      <c r="ABP1973" s="672"/>
      <c r="ABQ1973" s="672"/>
      <c r="ABR1973" s="672"/>
      <c r="ABS1973" s="672"/>
      <c r="ABT1973" s="672"/>
      <c r="ABU1973" s="672"/>
      <c r="ABV1973" s="672"/>
      <c r="ABW1973" s="672"/>
      <c r="ABX1973" s="672"/>
      <c r="ABY1973" s="672"/>
      <c r="ABZ1973" s="672"/>
      <c r="ACA1973" s="672"/>
      <c r="ACB1973" s="672"/>
      <c r="ACC1973" s="672"/>
      <c r="ACD1973" s="672"/>
      <c r="ACE1973" s="672"/>
      <c r="ACF1973" s="672"/>
      <c r="ACG1973" s="672"/>
      <c r="ACH1973" s="672"/>
      <c r="ACI1973" s="672"/>
      <c r="ACJ1973" s="672"/>
      <c r="ACK1973" s="672"/>
      <c r="ACL1973" s="672"/>
      <c r="ACM1973" s="672"/>
      <c r="ACN1973" s="672"/>
      <c r="ACO1973" s="672"/>
      <c r="ACP1973" s="672"/>
      <c r="ACQ1973" s="672"/>
      <c r="ACR1973" s="672"/>
      <c r="ACS1973" s="672"/>
      <c r="ACT1973" s="672"/>
      <c r="ACU1973" s="672"/>
      <c r="ACV1973" s="672"/>
      <c r="ACW1973" s="672"/>
      <c r="ACX1973" s="672"/>
      <c r="ACY1973" s="672"/>
      <c r="ACZ1973" s="672"/>
      <c r="ADA1973" s="672"/>
      <c r="ADB1973" s="672"/>
      <c r="ADC1973" s="672"/>
      <c r="ADD1973" s="672"/>
      <c r="ADE1973" s="672"/>
      <c r="ADF1973" s="672"/>
      <c r="ADG1973" s="672"/>
      <c r="ADH1973" s="672"/>
      <c r="ADI1973" s="672"/>
      <c r="ADJ1973" s="672"/>
      <c r="ADK1973" s="672"/>
      <c r="ADL1973" s="672"/>
      <c r="ADM1973" s="672"/>
      <c r="ADN1973" s="672"/>
      <c r="ADO1973" s="672"/>
      <c r="ADP1973" s="672"/>
      <c r="ADQ1973" s="672"/>
      <c r="ADR1973" s="672"/>
      <c r="ADS1973" s="672"/>
      <c r="ADT1973" s="672"/>
      <c r="ADU1973" s="672"/>
      <c r="ADV1973" s="672"/>
      <c r="ADW1973" s="672"/>
      <c r="ADX1973" s="672"/>
      <c r="ADY1973" s="672"/>
      <c r="ADZ1973" s="672"/>
      <c r="AEA1973" s="672"/>
      <c r="AEB1973" s="672"/>
      <c r="AEC1973" s="672"/>
      <c r="AED1973" s="672"/>
      <c r="AEE1973" s="672"/>
      <c r="AEF1973" s="672"/>
      <c r="AEG1973" s="672"/>
      <c r="AEH1973" s="672"/>
      <c r="AEI1973" s="672"/>
      <c r="AEJ1973" s="672"/>
      <c r="AEK1973" s="672"/>
      <c r="AEL1973" s="672"/>
      <c r="AEM1973" s="672"/>
      <c r="AEN1973" s="672"/>
      <c r="AEO1973" s="672"/>
      <c r="AEP1973" s="672"/>
      <c r="AEQ1973" s="672"/>
      <c r="AER1973" s="672"/>
      <c r="AES1973" s="672"/>
      <c r="AET1973" s="672"/>
      <c r="AEU1973" s="672"/>
      <c r="AEV1973" s="672"/>
      <c r="AEW1973" s="672"/>
      <c r="AEX1973" s="672"/>
      <c r="AEY1973" s="672"/>
      <c r="AEZ1973" s="672"/>
      <c r="AFA1973" s="672"/>
      <c r="AFB1973" s="672"/>
      <c r="AFC1973" s="672"/>
      <c r="AFD1973" s="672"/>
      <c r="AFE1973" s="672"/>
      <c r="AFF1973" s="672"/>
      <c r="AFG1973" s="672"/>
      <c r="AFH1973" s="672"/>
      <c r="AFI1973" s="672"/>
      <c r="AFJ1973" s="672"/>
      <c r="AFK1973" s="672"/>
      <c r="AFL1973" s="672"/>
      <c r="AFM1973" s="672"/>
      <c r="AFN1973" s="672"/>
      <c r="AFO1973" s="672"/>
      <c r="AFP1973" s="672"/>
      <c r="AFQ1973" s="672"/>
      <c r="AFR1973" s="672"/>
      <c r="AFS1973" s="672"/>
      <c r="AFT1973" s="672"/>
      <c r="AFU1973" s="672"/>
      <c r="AFV1973" s="672"/>
      <c r="AFW1973" s="672"/>
      <c r="AFX1973" s="672"/>
      <c r="AFY1973" s="672"/>
      <c r="AFZ1973" s="672"/>
      <c r="AGA1973" s="672"/>
      <c r="AGB1973" s="672"/>
      <c r="AGC1973" s="672"/>
      <c r="AGD1973" s="672"/>
      <c r="AGE1973" s="672"/>
      <c r="AGF1973" s="672"/>
      <c r="AGG1973" s="672"/>
      <c r="AGH1973" s="672"/>
      <c r="AGI1973" s="672"/>
      <c r="AGJ1973" s="672"/>
      <c r="AGK1973" s="672"/>
      <c r="AGL1973" s="672"/>
      <c r="AGM1973" s="672"/>
      <c r="AGN1973" s="672"/>
      <c r="AGO1973" s="672"/>
      <c r="AGP1973" s="672"/>
      <c r="AGQ1973" s="672"/>
      <c r="AGR1973" s="672"/>
      <c r="AGS1973" s="672"/>
      <c r="AGT1973" s="672"/>
      <c r="AGU1973" s="672"/>
      <c r="AGV1973" s="672"/>
      <c r="AGW1973" s="672"/>
      <c r="AGX1973" s="672"/>
      <c r="AGY1973" s="672"/>
      <c r="AGZ1973" s="672"/>
      <c r="AHA1973" s="672"/>
      <c r="AHB1973" s="672"/>
      <c r="AHC1973" s="672"/>
      <c r="AHD1973" s="672"/>
      <c r="AHE1973" s="672"/>
      <c r="AHF1973" s="672"/>
      <c r="AHG1973" s="672"/>
      <c r="AHH1973" s="672"/>
      <c r="AHI1973" s="672"/>
      <c r="AHJ1973" s="672"/>
      <c r="AHK1973" s="672"/>
      <c r="AHL1973" s="672"/>
      <c r="AHM1973" s="672"/>
      <c r="AHN1973" s="672"/>
      <c r="AHO1973" s="672"/>
      <c r="AHP1973" s="672"/>
      <c r="AHQ1973" s="672"/>
      <c r="AHR1973" s="672"/>
      <c r="AHS1973" s="672"/>
      <c r="AHT1973" s="672"/>
      <c r="AHU1973" s="672"/>
      <c r="AHV1973" s="672"/>
      <c r="AHW1973" s="672"/>
      <c r="AHX1973" s="672"/>
      <c r="AHY1973" s="672"/>
      <c r="AHZ1973" s="672"/>
      <c r="AIA1973" s="672"/>
      <c r="AIB1973" s="672"/>
      <c r="AIC1973" s="672"/>
      <c r="AID1973" s="672"/>
      <c r="AIE1973" s="672"/>
      <c r="AIF1973" s="672"/>
      <c r="AIG1973" s="672"/>
      <c r="AIH1973" s="672"/>
      <c r="AII1973" s="672"/>
      <c r="AIJ1973" s="672"/>
      <c r="AIK1973" s="672"/>
      <c r="AIL1973" s="672"/>
      <c r="AIM1973" s="672"/>
      <c r="AIN1973" s="672"/>
      <c r="AIO1973" s="672"/>
      <c r="AIP1973" s="672"/>
      <c r="AIQ1973" s="672"/>
      <c r="AIR1973" s="672"/>
      <c r="AIS1973" s="672"/>
      <c r="AIT1973" s="672"/>
      <c r="AIU1973" s="672"/>
      <c r="AIV1973" s="672"/>
      <c r="AIW1973" s="672"/>
      <c r="AIX1973" s="672"/>
      <c r="AIY1973" s="672"/>
      <c r="AIZ1973" s="672"/>
      <c r="AJA1973" s="672"/>
      <c r="AJB1973" s="672"/>
      <c r="AJC1973" s="672"/>
      <c r="AJD1973" s="672"/>
      <c r="AJE1973" s="672"/>
      <c r="AJF1973" s="672"/>
      <c r="AJG1973" s="672"/>
      <c r="AJH1973" s="672"/>
      <c r="AJI1973" s="672"/>
      <c r="AJJ1973" s="672"/>
      <c r="AJK1973" s="672"/>
      <c r="AJL1973" s="672"/>
      <c r="AJM1973" s="672"/>
      <c r="AJN1973" s="672"/>
      <c r="AJO1973" s="672"/>
      <c r="AJP1973" s="672"/>
      <c r="AJQ1973" s="672"/>
      <c r="AJR1973" s="672"/>
      <c r="AJS1973" s="672"/>
      <c r="AJT1973" s="672"/>
      <c r="AJU1973" s="672"/>
      <c r="AJV1973" s="672"/>
      <c r="AJW1973" s="672"/>
      <c r="AJX1973" s="672"/>
      <c r="AJY1973" s="672"/>
      <c r="AJZ1973" s="672"/>
      <c r="AKA1973" s="672"/>
      <c r="AKB1973" s="672"/>
      <c r="AKC1973" s="672"/>
      <c r="AKD1973" s="672"/>
      <c r="AKE1973" s="672"/>
      <c r="AKF1973" s="672"/>
      <c r="AKG1973" s="672"/>
      <c r="AKH1973" s="672"/>
      <c r="AKI1973" s="672"/>
      <c r="AKJ1973" s="672"/>
      <c r="AKK1973" s="672"/>
      <c r="AKL1973" s="672"/>
      <c r="AKM1973" s="672"/>
      <c r="AKN1973" s="672"/>
      <c r="AKO1973" s="672"/>
      <c r="AKP1973" s="672"/>
      <c r="AKQ1973" s="672"/>
      <c r="AKR1973" s="672"/>
      <c r="AKS1973" s="672"/>
      <c r="AKT1973" s="672"/>
      <c r="AKU1973" s="672"/>
      <c r="AKV1973" s="672"/>
      <c r="AKW1973" s="672"/>
      <c r="AKX1973" s="672"/>
      <c r="AKY1973" s="672"/>
      <c r="AKZ1973" s="672"/>
      <c r="ALA1973" s="672"/>
      <c r="ALB1973" s="672"/>
      <c r="ALC1973" s="672"/>
      <c r="ALD1973" s="672"/>
      <c r="ALE1973" s="672"/>
      <c r="ALF1973" s="672"/>
      <c r="ALG1973" s="672"/>
      <c r="ALH1973" s="672"/>
      <c r="ALI1973" s="672"/>
      <c r="ALJ1973" s="672"/>
      <c r="ALK1973" s="672"/>
      <c r="ALL1973" s="672"/>
      <c r="ALM1973" s="672"/>
      <c r="ALN1973" s="672"/>
      <c r="ALO1973" s="672"/>
      <c r="ALP1973" s="672"/>
      <c r="ALQ1973" s="672"/>
      <c r="ALR1973" s="672"/>
      <c r="ALS1973" s="672"/>
      <c r="ALT1973" s="672"/>
      <c r="ALU1973" s="672"/>
      <c r="ALV1973" s="672"/>
      <c r="ALW1973" s="672"/>
      <c r="ALX1973" s="672"/>
      <c r="ALY1973" s="672"/>
      <c r="ALZ1973" s="672"/>
      <c r="AMA1973" s="672"/>
      <c r="AMB1973" s="672"/>
      <c r="AMC1973" s="672"/>
      <c r="AMD1973" s="672"/>
      <c r="AME1973" s="672"/>
      <c r="AMF1973" s="672"/>
      <c r="AMG1973" s="672"/>
      <c r="AMH1973" s="672"/>
      <c r="AMI1973" s="672"/>
      <c r="AMJ1973" s="672"/>
      <c r="AMK1973" s="672"/>
      <c r="AML1973" s="672"/>
      <c r="AMM1973" s="672"/>
      <c r="AMN1973" s="672"/>
      <c r="AMO1973" s="672"/>
      <c r="AMP1973" s="672"/>
      <c r="AMQ1973" s="672"/>
      <c r="AMR1973" s="672"/>
      <c r="AMS1973" s="672"/>
      <c r="AMT1973" s="672"/>
      <c r="AMU1973" s="672"/>
      <c r="AMV1973" s="672"/>
      <c r="AMW1973" s="672"/>
      <c r="AMX1973" s="672"/>
      <c r="AMY1973" s="672"/>
      <c r="AMZ1973" s="672"/>
      <c r="ANA1973" s="672"/>
      <c r="ANB1973" s="672"/>
      <c r="ANC1973" s="672"/>
      <c r="AND1973" s="672"/>
      <c r="ANE1973" s="672"/>
      <c r="ANF1973" s="672"/>
      <c r="ANG1973" s="672"/>
      <c r="ANH1973" s="672"/>
      <c r="ANI1973" s="672"/>
      <c r="ANJ1973" s="672"/>
      <c r="ANK1973" s="672"/>
      <c r="ANL1973" s="672"/>
      <c r="ANM1973" s="672"/>
      <c r="ANN1973" s="672"/>
      <c r="ANO1973" s="672"/>
      <c r="ANP1973" s="672"/>
      <c r="ANQ1973" s="672"/>
      <c r="ANR1973" s="672"/>
      <c r="ANS1973" s="672"/>
      <c r="ANT1973" s="672"/>
      <c r="ANU1973" s="672"/>
      <c r="ANV1973" s="672"/>
      <c r="ANW1973" s="672"/>
      <c r="ANX1973" s="672"/>
      <c r="ANY1973" s="672"/>
      <c r="ANZ1973" s="672"/>
      <c r="AOA1973" s="672"/>
      <c r="AOB1973" s="672"/>
      <c r="AOC1973" s="672"/>
      <c r="AOD1973" s="672"/>
      <c r="AOE1973" s="672"/>
      <c r="AOF1973" s="672"/>
      <c r="AOG1973" s="672"/>
      <c r="AOH1973" s="672"/>
      <c r="AOI1973" s="672"/>
      <c r="AOJ1973" s="672"/>
      <c r="AOK1973" s="672"/>
      <c r="AOL1973" s="672"/>
      <c r="AOM1973" s="672"/>
      <c r="AON1973" s="672"/>
      <c r="AOO1973" s="672"/>
      <c r="AOP1973" s="672"/>
      <c r="AOQ1973" s="672"/>
      <c r="AOR1973" s="672"/>
      <c r="AOS1973" s="672"/>
      <c r="AOT1973" s="672"/>
      <c r="AOU1973" s="672"/>
      <c r="AOV1973" s="672"/>
      <c r="AOW1973" s="672"/>
      <c r="AOX1973" s="672"/>
      <c r="AOY1973" s="672"/>
      <c r="AOZ1973" s="672"/>
      <c r="APA1973" s="672"/>
      <c r="APB1973" s="672"/>
      <c r="APC1973" s="672"/>
      <c r="APD1973" s="672"/>
      <c r="APE1973" s="672"/>
      <c r="APF1973" s="672"/>
      <c r="APG1973" s="672"/>
      <c r="APH1973" s="672"/>
      <c r="API1973" s="672"/>
      <c r="APJ1973" s="672"/>
      <c r="APK1973" s="672"/>
      <c r="APL1973" s="672"/>
      <c r="APM1973" s="672"/>
      <c r="APN1973" s="672"/>
      <c r="APO1973" s="672"/>
      <c r="APP1973" s="672"/>
      <c r="APQ1973" s="672"/>
      <c r="APR1973" s="672"/>
      <c r="APS1973" s="672"/>
      <c r="APT1973" s="672"/>
      <c r="APU1973" s="672"/>
      <c r="APV1973" s="672"/>
      <c r="APW1973" s="672"/>
      <c r="APX1973" s="672"/>
      <c r="APY1973" s="672"/>
      <c r="APZ1973" s="672"/>
      <c r="AQA1973" s="672"/>
      <c r="AQB1973" s="672"/>
      <c r="AQC1973" s="672"/>
      <c r="AQD1973" s="672"/>
      <c r="AQE1973" s="672"/>
      <c r="AQF1973" s="672"/>
      <c r="AQG1973" s="672"/>
      <c r="AQH1973" s="672"/>
      <c r="AQI1973" s="672"/>
      <c r="AQJ1973" s="672"/>
      <c r="AQK1973" s="672"/>
      <c r="AQL1973" s="672"/>
      <c r="AQM1973" s="672"/>
      <c r="AQN1973" s="672"/>
      <c r="AQO1973" s="672"/>
      <c r="AQP1973" s="672"/>
      <c r="AQQ1973" s="672"/>
      <c r="AQR1973" s="672"/>
      <c r="AQS1973" s="672"/>
      <c r="AQT1973" s="672"/>
      <c r="AQU1973" s="672"/>
      <c r="AQV1973" s="672"/>
      <c r="AQW1973" s="672"/>
      <c r="AQX1973" s="672"/>
      <c r="AQY1973" s="672"/>
      <c r="AQZ1973" s="672"/>
      <c r="ARA1973" s="672"/>
      <c r="ARB1973" s="672"/>
      <c r="ARC1973" s="672"/>
      <c r="ARD1973" s="672"/>
      <c r="ARE1973" s="672"/>
      <c r="ARF1973" s="672"/>
      <c r="ARG1973" s="672"/>
      <c r="ARH1973" s="672"/>
      <c r="ARI1973" s="672"/>
      <c r="ARJ1973" s="672"/>
      <c r="ARK1973" s="672"/>
      <c r="ARL1973" s="672"/>
      <c r="ARM1973" s="672"/>
      <c r="ARN1973" s="672"/>
      <c r="ARO1973" s="672"/>
      <c r="ARP1973" s="672"/>
      <c r="ARQ1973" s="672"/>
      <c r="ARR1973" s="672"/>
      <c r="ARS1973" s="672"/>
      <c r="ART1973" s="672"/>
      <c r="ARU1973" s="672"/>
      <c r="ARV1973" s="672"/>
      <c r="ARW1973" s="672"/>
      <c r="ARX1973" s="672"/>
      <c r="ARY1973" s="672"/>
      <c r="ARZ1973" s="672"/>
      <c r="ASA1973" s="672"/>
      <c r="ASB1973" s="672"/>
      <c r="ASC1973" s="672"/>
      <c r="ASD1973" s="672"/>
      <c r="ASE1973" s="672"/>
      <c r="ASF1973" s="672"/>
      <c r="ASG1973" s="672"/>
      <c r="ASH1973" s="672"/>
      <c r="ASI1973" s="672"/>
      <c r="ASJ1973" s="672"/>
      <c r="ASK1973" s="672"/>
      <c r="ASL1973" s="672"/>
      <c r="ASM1973" s="672"/>
      <c r="ASN1973" s="672"/>
      <c r="ASO1973" s="672"/>
      <c r="ASP1973" s="672"/>
      <c r="ASQ1973" s="672"/>
      <c r="ASR1973" s="672"/>
      <c r="ASS1973" s="672"/>
      <c r="AST1973" s="672"/>
      <c r="ASU1973" s="672"/>
      <c r="ASV1973" s="672"/>
      <c r="ASW1973" s="672"/>
      <c r="ASX1973" s="672"/>
      <c r="ASY1973" s="672"/>
      <c r="ASZ1973" s="672"/>
      <c r="ATA1973" s="672"/>
      <c r="ATB1973" s="672"/>
      <c r="ATC1973" s="672"/>
      <c r="ATD1973" s="672"/>
      <c r="ATE1973" s="672"/>
      <c r="ATF1973" s="672"/>
      <c r="ATG1973" s="672"/>
      <c r="ATH1973" s="672"/>
      <c r="ATI1973" s="672"/>
      <c r="ATJ1973" s="672"/>
      <c r="ATK1973" s="672"/>
      <c r="ATL1973" s="672"/>
      <c r="ATM1973" s="672"/>
      <c r="ATN1973" s="672"/>
      <c r="ATO1973" s="672"/>
      <c r="ATP1973" s="672"/>
      <c r="ATQ1973" s="672"/>
      <c r="ATR1973" s="672"/>
      <c r="ATS1973" s="672"/>
      <c r="ATT1973" s="672"/>
      <c r="ATU1973" s="672"/>
      <c r="ATV1973" s="672"/>
      <c r="ATW1973" s="672"/>
      <c r="ATX1973" s="672"/>
      <c r="ATY1973" s="672"/>
      <c r="ATZ1973" s="672"/>
      <c r="AUA1973" s="672"/>
      <c r="AUB1973" s="672"/>
      <c r="AUC1973" s="672"/>
      <c r="AUD1973" s="672"/>
      <c r="AUE1973" s="672"/>
      <c r="AUF1973" s="672"/>
      <c r="AUG1973" s="672"/>
      <c r="AUH1973" s="672"/>
      <c r="AUI1973" s="672"/>
      <c r="AUJ1973" s="672"/>
      <c r="AUK1973" s="672"/>
      <c r="AUL1973" s="672"/>
      <c r="AUM1973" s="672"/>
      <c r="AUN1973" s="672"/>
      <c r="AUO1973" s="672"/>
      <c r="AUP1973" s="672"/>
      <c r="AUQ1973" s="672"/>
      <c r="AUR1973" s="672"/>
      <c r="AUS1973" s="672"/>
      <c r="AUT1973" s="672"/>
      <c r="AUU1973" s="672"/>
      <c r="AUV1973" s="672"/>
      <c r="AUW1973" s="672"/>
      <c r="AUX1973" s="672"/>
      <c r="AUY1973" s="672"/>
      <c r="AUZ1973" s="672"/>
      <c r="AVA1973" s="672"/>
      <c r="AVB1973" s="672"/>
      <c r="AVC1973" s="672"/>
      <c r="AVD1973" s="672"/>
      <c r="AVE1973" s="672"/>
      <c r="AVF1973" s="672"/>
      <c r="AVG1973" s="672"/>
      <c r="AVH1973" s="672"/>
      <c r="AVI1973" s="672"/>
      <c r="AVJ1973" s="672"/>
      <c r="AVK1973" s="672"/>
    </row>
    <row r="1974" spans="1:1259">
      <c r="A1974" s="715"/>
      <c r="B1974" s="564"/>
      <c r="C1974" s="564"/>
      <c r="D1974" s="676" t="s">
        <v>1067</v>
      </c>
      <c r="E1974" s="524"/>
      <c r="F1974" s="665" t="s">
        <v>1152</v>
      </c>
      <c r="G1974" s="676">
        <v>2022</v>
      </c>
      <c r="H1974" s="676">
        <v>4</v>
      </c>
      <c r="I1974" s="687">
        <v>127995</v>
      </c>
      <c r="J1974" s="666">
        <v>44666</v>
      </c>
      <c r="K1974" s="676" t="s">
        <v>1638</v>
      </c>
      <c r="L1974" s="677" t="s">
        <v>1578</v>
      </c>
      <c r="M1974" s="677">
        <v>44468</v>
      </c>
      <c r="N1974" s="677" t="s">
        <v>1605</v>
      </c>
      <c r="O1974" s="677"/>
      <c r="P1974" s="666">
        <v>44658</v>
      </c>
      <c r="Q1974" s="666">
        <v>44665</v>
      </c>
      <c r="R1974" s="666">
        <v>44666</v>
      </c>
      <c r="S1974" s="665" t="s">
        <v>1580</v>
      </c>
      <c r="T1974" s="665">
        <v>60</v>
      </c>
      <c r="U1974" s="676" t="s">
        <v>1612</v>
      </c>
      <c r="V1974" s="665" t="s">
        <v>1591</v>
      </c>
      <c r="W1974" s="678">
        <v>400</v>
      </c>
      <c r="X1974" s="551">
        <v>624</v>
      </c>
      <c r="Y1974" s="693">
        <v>249600</v>
      </c>
      <c r="Z1974" s="667">
        <v>0.48</v>
      </c>
      <c r="AA1974" s="682">
        <f>Y1974*Z1974</f>
        <v>119808</v>
      </c>
      <c r="AB1974" s="521"/>
      <c r="AC1974" s="668">
        <v>0</v>
      </c>
      <c r="AD1974" s="676"/>
      <c r="AE1974" s="669"/>
      <c r="AF1974" s="695">
        <f>AA1974+AD1974+AE1974</f>
        <v>119808</v>
      </c>
      <c r="AG1974" s="665" t="s">
        <v>47</v>
      </c>
      <c r="AH1974" s="641"/>
      <c r="AI1974" s="676">
        <v>75</v>
      </c>
      <c r="AJ1974" s="665" t="s">
        <v>1592</v>
      </c>
      <c r="AK1974" s="676" t="s">
        <v>50</v>
      </c>
      <c r="AL1974" s="696">
        <v>94544</v>
      </c>
      <c r="AM1974" s="665" t="s">
        <v>52</v>
      </c>
      <c r="AN1974" s="665" t="s">
        <v>50</v>
      </c>
      <c r="AO1974" s="665"/>
      <c r="AP1974" s="676" t="s">
        <v>92</v>
      </c>
      <c r="AQ1974" s="676" t="s">
        <v>37</v>
      </c>
      <c r="AR1974" s="676"/>
      <c r="AS1974" s="523" t="s">
        <v>1077</v>
      </c>
      <c r="AT1974" s="523"/>
      <c r="AU1974" s="523"/>
      <c r="AV1974" s="674"/>
      <c r="AW1974" s="673" t="str">
        <f>U1974</f>
        <v>30390256H</v>
      </c>
      <c r="AX1974" s="673" cm="1">
        <f t="array" ref="AX1974">SUM(MID(0&amp;AW1974,LARGE(INDEX(ISNUMBER(--MID(AW1974,ROW($1:$8),1))*ROW($1:$8),),ROW($1:$8))+1,1)*10^ROW($1:$8)/10)</f>
        <v>30390256</v>
      </c>
      <c r="AY1974" s="673" t="str">
        <f>VLOOKUP($AX1974,'Item Master Data'!$A:$F,3,FALSE)</f>
        <v>T400H</v>
      </c>
      <c r="AZ1974" s="673">
        <f>VLOOKUP($AX1974,'Item Master Data'!$A:$F,6,FALSE)</f>
        <v>400</v>
      </c>
      <c r="BA1974" s="673">
        <f>X1974/BB1974</f>
        <v>24</v>
      </c>
      <c r="BB1974" s="673">
        <f>VLOOKUP(AX1974,'Item Master Data'!$A:$G,7,FALSE)</f>
        <v>26</v>
      </c>
      <c r="BC1974" s="673"/>
      <c r="BD1974" s="673">
        <f>W1974-AZ1974</f>
        <v>0</v>
      </c>
      <c r="BE1974" s="593"/>
      <c r="BF1974" s="593"/>
      <c r="BG1974" s="593"/>
      <c r="BH1974" s="593"/>
      <c r="BI1974" s="593"/>
      <c r="BJ1974" s="593"/>
      <c r="BK1974" s="593"/>
      <c r="BL1974" s="593"/>
      <c r="BM1974" s="593"/>
      <c r="BN1974" s="593"/>
      <c r="BO1974" s="593"/>
      <c r="BP1974" s="593"/>
      <c r="BQ1974" s="593"/>
      <c r="BR1974" s="593"/>
      <c r="BS1974" s="593"/>
      <c r="BT1974" s="593"/>
      <c r="BU1974" s="593"/>
      <c r="BV1974" s="593"/>
      <c r="BW1974" s="593"/>
      <c r="BX1974" s="593"/>
      <c r="BY1974" s="593"/>
      <c r="BZ1974" s="593"/>
      <c r="CA1974" s="593"/>
      <c r="CB1974" s="593"/>
      <c r="CC1974" s="593"/>
      <c r="CD1974" s="593"/>
      <c r="CE1974" s="593"/>
      <c r="CF1974" s="593"/>
      <c r="CG1974" s="593"/>
      <c r="CH1974" s="593"/>
      <c r="CI1974" s="593"/>
      <c r="CJ1974" s="593"/>
      <c r="CK1974" s="593"/>
      <c r="CL1974" s="593"/>
      <c r="CM1974" s="593"/>
      <c r="CN1974" s="593"/>
      <c r="CO1974" s="593"/>
      <c r="CP1974" s="593"/>
      <c r="CQ1974" s="593"/>
      <c r="CR1974" s="593"/>
      <c r="CS1974" s="593"/>
      <c r="CT1974" s="593"/>
      <c r="CU1974" s="593"/>
      <c r="CV1974" s="593"/>
      <c r="CW1974" s="593"/>
      <c r="CX1974" s="593"/>
      <c r="CY1974" s="593"/>
      <c r="CZ1974" s="593"/>
      <c r="DA1974" s="593"/>
      <c r="DB1974" s="593"/>
      <c r="DC1974" s="593"/>
      <c r="DD1974" s="593"/>
      <c r="DE1974" s="593"/>
      <c r="DF1974" s="593"/>
      <c r="DG1974" s="593"/>
      <c r="DH1974" s="593"/>
      <c r="DI1974" s="593"/>
      <c r="DJ1974" s="593"/>
      <c r="DK1974" s="593"/>
      <c r="DL1974" s="593"/>
      <c r="DM1974" s="593"/>
      <c r="DN1974" s="593"/>
      <c r="DO1974" s="593"/>
      <c r="DP1974" s="593"/>
      <c r="DQ1974" s="593"/>
      <c r="DR1974" s="593"/>
      <c r="DS1974" s="593"/>
      <c r="DT1974" s="593"/>
      <c r="DU1974" s="593"/>
      <c r="DV1974" s="593"/>
      <c r="DW1974" s="593"/>
      <c r="DX1974" s="593"/>
      <c r="DY1974" s="593"/>
      <c r="DZ1974" s="593"/>
      <c r="EA1974" s="593"/>
      <c r="EB1974" s="593"/>
      <c r="EC1974" s="593"/>
      <c r="ED1974" s="593"/>
      <c r="EE1974" s="593"/>
      <c r="EF1974" s="593"/>
      <c r="EG1974" s="593"/>
      <c r="EH1974" s="593"/>
      <c r="EI1974" s="593"/>
      <c r="EJ1974" s="593"/>
      <c r="EK1974" s="593"/>
      <c r="EL1974" s="593"/>
      <c r="EM1974" s="593"/>
      <c r="EN1974" s="593"/>
      <c r="EO1974" s="593"/>
      <c r="EP1974" s="593"/>
      <c r="EQ1974" s="593"/>
      <c r="ER1974" s="593"/>
      <c r="ES1974" s="593"/>
      <c r="ET1974" s="593"/>
      <c r="EU1974" s="593"/>
      <c r="EV1974" s="593"/>
      <c r="EW1974" s="593"/>
      <c r="EX1974" s="593"/>
      <c r="EY1974" s="593"/>
      <c r="EZ1974" s="593"/>
      <c r="FA1974" s="593"/>
      <c r="FB1974" s="593"/>
      <c r="FC1974" s="593"/>
      <c r="FD1974" s="593"/>
      <c r="FE1974" s="593"/>
      <c r="FF1974" s="593"/>
      <c r="FG1974" s="593"/>
      <c r="FH1974" s="593"/>
      <c r="FI1974" s="593"/>
      <c r="FJ1974" s="593"/>
      <c r="FK1974" s="593"/>
      <c r="FL1974" s="593"/>
      <c r="FM1974" s="593"/>
      <c r="FN1974" s="593"/>
      <c r="FO1974" s="593"/>
      <c r="FP1974" s="593"/>
      <c r="FQ1974" s="593"/>
      <c r="FR1974" s="593"/>
      <c r="FS1974" s="593"/>
      <c r="FT1974" s="593"/>
      <c r="FU1974" s="593"/>
      <c r="FV1974" s="593"/>
      <c r="FW1974" s="593"/>
      <c r="FX1974" s="593"/>
      <c r="FY1974" s="593"/>
      <c r="FZ1974" s="593"/>
      <c r="GA1974" s="593"/>
      <c r="GB1974" s="593"/>
      <c r="GC1974" s="593"/>
      <c r="GD1974" s="593"/>
      <c r="GE1974" s="593"/>
      <c r="GF1974" s="593"/>
      <c r="GG1974" s="593"/>
      <c r="GH1974" s="593"/>
      <c r="GI1974" s="593"/>
      <c r="GJ1974" s="593"/>
      <c r="GK1974" s="593"/>
      <c r="GL1974" s="593"/>
      <c r="GM1974" s="593"/>
      <c r="GN1974" s="593"/>
      <c r="GO1974" s="593"/>
      <c r="GP1974" s="593"/>
      <c r="GQ1974" s="593"/>
      <c r="GR1974" s="593"/>
      <c r="GS1974" s="593"/>
      <c r="GT1974" s="593"/>
      <c r="GU1974" s="593"/>
      <c r="GV1974" s="593"/>
      <c r="GW1974" s="593"/>
      <c r="GX1974" s="593"/>
      <c r="GY1974" s="593"/>
      <c r="GZ1974" s="593"/>
      <c r="HA1974" s="593"/>
      <c r="HB1974" s="593"/>
      <c r="HC1974" s="593"/>
      <c r="HD1974" s="593"/>
      <c r="HE1974" s="593"/>
      <c r="HF1974" s="593"/>
      <c r="HG1974" s="593"/>
      <c r="HH1974" s="593"/>
      <c r="HI1974" s="593"/>
      <c r="HJ1974" s="593"/>
      <c r="HK1974" s="593"/>
      <c r="HL1974" s="593"/>
      <c r="HM1974" s="593"/>
      <c r="HN1974" s="593"/>
      <c r="HO1974" s="593"/>
      <c r="HP1974" s="593"/>
      <c r="HQ1974" s="593"/>
      <c r="HR1974" s="593"/>
      <c r="HS1974" s="593"/>
      <c r="HT1974" s="593"/>
      <c r="HU1974" s="593"/>
      <c r="HV1974" s="593"/>
      <c r="HW1974" s="593"/>
      <c r="HX1974" s="593"/>
      <c r="HY1974" s="593"/>
      <c r="HZ1974" s="593"/>
      <c r="IA1974" s="593"/>
      <c r="IB1974" s="593"/>
      <c r="IC1974" s="593"/>
      <c r="ID1974" s="593"/>
      <c r="IE1974" s="593"/>
      <c r="IF1974" s="593"/>
      <c r="IG1974" s="593"/>
      <c r="IH1974" s="593"/>
      <c r="II1974" s="593"/>
      <c r="IJ1974" s="593"/>
      <c r="IK1974" s="593"/>
      <c r="IL1974" s="593"/>
      <c r="IM1974" s="593"/>
      <c r="IN1974" s="593"/>
      <c r="IO1974" s="593"/>
      <c r="IP1974" s="593"/>
      <c r="IQ1974" s="593"/>
      <c r="IR1974" s="593"/>
      <c r="IS1974" s="593"/>
      <c r="IT1974" s="593"/>
      <c r="IU1974" s="593"/>
      <c r="IV1974" s="593"/>
      <c r="IW1974" s="593"/>
      <c r="IX1974" s="593"/>
      <c r="IY1974" s="593"/>
      <c r="IZ1974" s="593"/>
      <c r="JA1974" s="593"/>
      <c r="JB1974" s="593"/>
      <c r="JC1974" s="593"/>
      <c r="JD1974" s="593"/>
      <c r="JE1974" s="593"/>
      <c r="JF1974" s="593"/>
      <c r="JG1974" s="593"/>
      <c r="JH1974" s="593"/>
      <c r="JI1974" s="593"/>
      <c r="JJ1974" s="593"/>
      <c r="JK1974" s="593"/>
      <c r="JL1974" s="593"/>
      <c r="JM1974" s="593"/>
      <c r="JN1974" s="593"/>
      <c r="JO1974" s="593"/>
      <c r="JP1974" s="593"/>
      <c r="JQ1974" s="593"/>
      <c r="JR1974" s="593"/>
      <c r="JS1974" s="593"/>
      <c r="JT1974" s="593"/>
      <c r="JU1974" s="593"/>
      <c r="JV1974" s="593"/>
      <c r="JW1974" s="593"/>
      <c r="JX1974" s="593"/>
      <c r="JY1974" s="593"/>
      <c r="JZ1974" s="593"/>
      <c r="KA1974" s="593"/>
      <c r="KB1974" s="593"/>
      <c r="KC1974" s="593"/>
      <c r="KD1974" s="593"/>
      <c r="KE1974" s="593"/>
      <c r="KF1974" s="593"/>
      <c r="KG1974" s="593"/>
      <c r="KH1974" s="593"/>
      <c r="KI1974" s="593"/>
      <c r="KJ1974" s="593"/>
      <c r="KK1974" s="593"/>
      <c r="KL1974" s="593"/>
      <c r="KM1974" s="593"/>
      <c r="KN1974" s="593"/>
      <c r="KO1974" s="593"/>
      <c r="KP1974" s="593"/>
      <c r="KQ1974" s="593"/>
      <c r="KR1974" s="593"/>
      <c r="KS1974" s="593"/>
      <c r="KT1974" s="593"/>
      <c r="KU1974" s="593"/>
      <c r="KV1974" s="593"/>
      <c r="KW1974" s="593"/>
      <c r="KX1974" s="593"/>
      <c r="KY1974" s="593"/>
      <c r="KZ1974" s="593"/>
      <c r="LA1974" s="593"/>
      <c r="LB1974" s="593"/>
      <c r="LC1974" s="593"/>
      <c r="LD1974" s="593"/>
      <c r="LE1974" s="593"/>
      <c r="LF1974" s="593"/>
      <c r="LG1974" s="593"/>
      <c r="LH1974" s="593"/>
      <c r="LI1974" s="593"/>
      <c r="LJ1974" s="593"/>
      <c r="LK1974" s="593"/>
      <c r="LL1974" s="593"/>
      <c r="LM1974" s="593"/>
      <c r="LN1974" s="593"/>
      <c r="LO1974" s="593"/>
      <c r="LP1974" s="593"/>
      <c r="LQ1974" s="593"/>
      <c r="LR1974" s="593"/>
      <c r="LS1974" s="593"/>
      <c r="LT1974" s="593"/>
      <c r="LU1974" s="593"/>
      <c r="LV1974" s="593"/>
      <c r="LW1974" s="593"/>
      <c r="LX1974" s="593"/>
      <c r="LY1974" s="593"/>
      <c r="LZ1974" s="593"/>
      <c r="MA1974" s="593"/>
      <c r="MB1974" s="593"/>
      <c r="MC1974" s="593"/>
      <c r="MD1974" s="593"/>
      <c r="ME1974" s="593"/>
      <c r="MF1974" s="593"/>
      <c r="MG1974" s="593"/>
      <c r="MH1974" s="593"/>
      <c r="MI1974" s="593"/>
      <c r="MJ1974" s="593"/>
      <c r="MK1974" s="593"/>
      <c r="ML1974" s="593"/>
      <c r="MM1974" s="593"/>
      <c r="MN1974" s="593"/>
      <c r="MO1974" s="593"/>
      <c r="MP1974" s="593"/>
      <c r="MQ1974" s="593"/>
      <c r="MR1974" s="593"/>
      <c r="MS1974" s="593"/>
      <c r="MT1974" s="593"/>
      <c r="MU1974" s="593"/>
      <c r="MV1974" s="593"/>
      <c r="MW1974" s="593"/>
      <c r="MX1974" s="593"/>
      <c r="MY1974" s="593"/>
      <c r="MZ1974" s="593"/>
      <c r="NA1974" s="593"/>
      <c r="NB1974" s="593"/>
      <c r="NC1974" s="593"/>
      <c r="ND1974" s="593"/>
      <c r="NE1974" s="593"/>
      <c r="NF1974" s="593"/>
      <c r="NG1974" s="593"/>
      <c r="NH1974" s="593"/>
      <c r="NI1974" s="593"/>
      <c r="NJ1974" s="593"/>
      <c r="NK1974" s="593"/>
      <c r="NL1974" s="593"/>
      <c r="NM1974" s="593"/>
      <c r="NN1974" s="593"/>
      <c r="NO1974" s="593"/>
      <c r="NP1974" s="593"/>
      <c r="NQ1974" s="593"/>
      <c r="NR1974" s="593"/>
      <c r="NS1974" s="593"/>
      <c r="NT1974" s="593"/>
      <c r="NU1974" s="593"/>
      <c r="NV1974" s="593"/>
      <c r="NW1974" s="593"/>
      <c r="NX1974" s="593"/>
      <c r="NY1974" s="593"/>
      <c r="NZ1974" s="593"/>
      <c r="OA1974" s="593"/>
      <c r="OB1974" s="593"/>
      <c r="OC1974" s="593"/>
      <c r="OD1974" s="593"/>
      <c r="OE1974" s="593"/>
      <c r="OF1974" s="593"/>
      <c r="OG1974" s="593"/>
      <c r="OH1974" s="593"/>
      <c r="OI1974" s="593"/>
      <c r="OJ1974" s="593"/>
      <c r="OK1974" s="593"/>
      <c r="OL1974" s="593"/>
      <c r="OM1974" s="593"/>
      <c r="ON1974" s="593"/>
      <c r="OO1974" s="593"/>
      <c r="OP1974" s="593"/>
      <c r="OQ1974" s="593"/>
      <c r="OR1974" s="593"/>
      <c r="OS1974" s="593"/>
      <c r="OT1974" s="593"/>
      <c r="OU1974" s="593"/>
      <c r="OV1974" s="593"/>
      <c r="OW1974" s="593"/>
      <c r="OX1974" s="593"/>
      <c r="OY1974" s="593"/>
      <c r="OZ1974" s="593"/>
      <c r="PA1974" s="593"/>
      <c r="PB1974" s="593"/>
      <c r="PC1974" s="593"/>
      <c r="PD1974" s="593"/>
      <c r="PE1974" s="593"/>
      <c r="PF1974" s="593"/>
      <c r="PG1974" s="593"/>
      <c r="PH1974" s="593"/>
      <c r="PI1974" s="593"/>
      <c r="PJ1974" s="593"/>
      <c r="PK1974" s="593"/>
      <c r="PL1974" s="593"/>
      <c r="PM1974" s="593"/>
      <c r="PN1974" s="593"/>
      <c r="PO1974" s="593"/>
      <c r="PP1974" s="593"/>
      <c r="PQ1974" s="593"/>
      <c r="PR1974" s="593"/>
      <c r="PS1974" s="593"/>
      <c r="PT1974" s="593"/>
      <c r="PU1974" s="593"/>
      <c r="PV1974" s="593"/>
      <c r="PW1974" s="593"/>
      <c r="PX1974" s="593"/>
      <c r="PY1974" s="593"/>
      <c r="PZ1974" s="593"/>
      <c r="QA1974" s="593"/>
      <c r="QB1974" s="593"/>
      <c r="QC1974" s="593"/>
      <c r="QD1974" s="593"/>
      <c r="QE1974" s="593"/>
      <c r="QF1974" s="593"/>
      <c r="QG1974" s="593"/>
      <c r="QH1974" s="593"/>
      <c r="QI1974" s="593"/>
      <c r="QJ1974" s="593"/>
      <c r="QK1974" s="593"/>
      <c r="QL1974" s="593"/>
      <c r="QM1974" s="593"/>
      <c r="QN1974" s="593"/>
      <c r="QO1974" s="593"/>
      <c r="QP1974" s="593"/>
      <c r="QQ1974" s="593"/>
      <c r="QR1974" s="593"/>
      <c r="QS1974" s="593"/>
      <c r="QT1974" s="593"/>
      <c r="QU1974" s="593"/>
      <c r="QV1974" s="593"/>
      <c r="QW1974" s="593"/>
      <c r="QX1974" s="593"/>
      <c r="QY1974" s="593"/>
      <c r="QZ1974" s="593"/>
      <c r="RA1974" s="593"/>
      <c r="RB1974" s="593"/>
      <c r="RC1974" s="593"/>
      <c r="RD1974" s="593"/>
      <c r="RE1974" s="593"/>
      <c r="RF1974" s="593"/>
      <c r="RG1974" s="593"/>
      <c r="RH1974" s="593"/>
      <c r="RI1974" s="593"/>
      <c r="RJ1974" s="593"/>
      <c r="RK1974" s="593"/>
      <c r="RL1974" s="593"/>
      <c r="RM1974" s="593"/>
      <c r="RN1974" s="593"/>
      <c r="RO1974" s="593"/>
      <c r="RP1974" s="593"/>
      <c r="RQ1974" s="593"/>
      <c r="RR1974" s="593"/>
      <c r="RS1974" s="593"/>
      <c r="RT1974" s="593"/>
      <c r="RU1974" s="593"/>
      <c r="RV1974" s="593"/>
      <c r="RW1974" s="593"/>
      <c r="RX1974" s="593"/>
      <c r="RY1974" s="593"/>
      <c r="RZ1974" s="593"/>
      <c r="SA1974" s="593"/>
      <c r="SB1974" s="593"/>
      <c r="SC1974" s="593"/>
      <c r="SD1974" s="593"/>
      <c r="SE1974" s="593"/>
      <c r="SF1974" s="593"/>
      <c r="SG1974" s="593"/>
      <c r="SH1974" s="593"/>
      <c r="SI1974" s="593"/>
      <c r="SJ1974" s="593"/>
      <c r="SK1974" s="593"/>
      <c r="SL1974" s="593"/>
      <c r="SM1974" s="593"/>
      <c r="SN1974" s="593"/>
      <c r="SO1974" s="593"/>
      <c r="SP1974" s="593"/>
      <c r="SQ1974" s="593"/>
      <c r="SR1974" s="593"/>
      <c r="SS1974" s="593"/>
      <c r="ST1974" s="593"/>
      <c r="SU1974" s="593"/>
      <c r="SV1974" s="593"/>
      <c r="SW1974" s="593"/>
      <c r="SX1974" s="593"/>
      <c r="SY1974" s="593"/>
      <c r="SZ1974" s="593"/>
      <c r="TA1974" s="593"/>
      <c r="TB1974" s="593"/>
      <c r="TC1974" s="593"/>
      <c r="TD1974" s="593"/>
      <c r="TE1974" s="593"/>
      <c r="TF1974" s="593"/>
      <c r="TG1974" s="593"/>
      <c r="TH1974" s="593"/>
      <c r="TI1974" s="593"/>
      <c r="TJ1974" s="593"/>
      <c r="TK1974" s="593"/>
      <c r="TL1974" s="593"/>
      <c r="TM1974" s="593"/>
      <c r="TN1974" s="593"/>
      <c r="TO1974" s="593"/>
      <c r="TP1974" s="593"/>
      <c r="TQ1974" s="593"/>
      <c r="TR1974" s="593"/>
      <c r="TS1974" s="593"/>
      <c r="TT1974" s="593"/>
      <c r="TU1974" s="593"/>
      <c r="TV1974" s="593"/>
      <c r="TW1974" s="593"/>
      <c r="TX1974" s="593"/>
      <c r="TY1974" s="593"/>
      <c r="TZ1974" s="593"/>
      <c r="UA1974" s="593"/>
      <c r="UB1974" s="593"/>
      <c r="UC1974" s="593"/>
      <c r="UD1974" s="593"/>
      <c r="UE1974" s="593"/>
      <c r="UF1974" s="593"/>
      <c r="UG1974" s="593"/>
      <c r="UH1974" s="593"/>
      <c r="UI1974" s="593"/>
      <c r="UJ1974" s="593"/>
      <c r="UK1974" s="593"/>
      <c r="UL1974" s="593"/>
      <c r="UM1974" s="593"/>
      <c r="UN1974" s="593"/>
      <c r="UO1974" s="593"/>
      <c r="UP1974" s="593"/>
      <c r="UQ1974" s="593"/>
      <c r="UR1974" s="593"/>
      <c r="US1974" s="593"/>
      <c r="UT1974" s="593"/>
      <c r="UU1974" s="593"/>
      <c r="UV1974" s="593"/>
      <c r="UW1974" s="593"/>
      <c r="UX1974" s="593"/>
      <c r="UY1974" s="593"/>
      <c r="UZ1974" s="593"/>
      <c r="VA1974" s="593"/>
      <c r="VB1974" s="593"/>
      <c r="VC1974" s="593"/>
      <c r="VD1974" s="593"/>
      <c r="VE1974" s="593"/>
      <c r="VF1974" s="593"/>
      <c r="VG1974" s="593"/>
      <c r="VH1974" s="593"/>
      <c r="VI1974" s="593"/>
      <c r="VJ1974" s="593"/>
      <c r="VK1974" s="593"/>
      <c r="VL1974" s="593"/>
      <c r="VM1974" s="593"/>
      <c r="VN1974" s="593"/>
      <c r="VO1974" s="593"/>
      <c r="VP1974" s="593"/>
      <c r="VQ1974" s="593"/>
      <c r="VR1974" s="593"/>
      <c r="VS1974" s="593"/>
      <c r="VT1974" s="593"/>
      <c r="VU1974" s="593"/>
      <c r="VV1974" s="593"/>
      <c r="VW1974" s="593"/>
      <c r="VX1974" s="593"/>
      <c r="VY1974" s="593"/>
      <c r="VZ1974" s="593"/>
      <c r="WA1974" s="593"/>
      <c r="WB1974" s="593"/>
      <c r="WC1974" s="593"/>
      <c r="WD1974" s="593"/>
      <c r="WE1974" s="593"/>
      <c r="WF1974" s="593"/>
      <c r="WG1974" s="593"/>
      <c r="WH1974" s="593"/>
      <c r="WI1974" s="593"/>
      <c r="WJ1974" s="593"/>
      <c r="WK1974" s="593"/>
      <c r="WL1974" s="593"/>
      <c r="WM1974" s="593"/>
      <c r="WN1974" s="593"/>
      <c r="WO1974" s="593"/>
      <c r="WP1974" s="593"/>
      <c r="WQ1974" s="593"/>
      <c r="WR1974" s="593"/>
      <c r="WS1974" s="593"/>
      <c r="WT1974" s="593"/>
      <c r="WU1974" s="593"/>
      <c r="WV1974" s="593"/>
      <c r="WW1974" s="593"/>
      <c r="WX1974" s="593"/>
      <c r="WY1974" s="593"/>
      <c r="WZ1974" s="593"/>
      <c r="XA1974" s="593"/>
      <c r="XB1974" s="593"/>
      <c r="XC1974" s="593"/>
      <c r="XD1974" s="593"/>
      <c r="XE1974" s="593"/>
      <c r="XF1974" s="593"/>
      <c r="XG1974" s="593"/>
      <c r="XH1974" s="593"/>
      <c r="XI1974" s="593"/>
      <c r="XJ1974" s="593"/>
      <c r="XK1974" s="593"/>
      <c r="XL1974" s="593"/>
      <c r="XM1974" s="593"/>
      <c r="XN1974" s="593"/>
      <c r="XO1974" s="593"/>
      <c r="XP1974" s="593"/>
      <c r="XQ1974" s="593"/>
      <c r="XR1974" s="593"/>
      <c r="XS1974" s="593"/>
      <c r="XT1974" s="593"/>
      <c r="XU1974" s="593"/>
      <c r="XV1974" s="593"/>
      <c r="XW1974" s="593"/>
      <c r="XX1974" s="593"/>
      <c r="XY1974" s="593"/>
      <c r="XZ1974" s="593"/>
      <c r="YA1974" s="593"/>
      <c r="YB1974" s="593"/>
      <c r="YC1974" s="593"/>
      <c r="YD1974" s="593"/>
      <c r="YE1974" s="593"/>
      <c r="YF1974" s="593"/>
      <c r="YG1974" s="593"/>
      <c r="YH1974" s="593"/>
      <c r="YI1974" s="593"/>
      <c r="YJ1974" s="593"/>
      <c r="YK1974" s="593"/>
      <c r="YL1974" s="593"/>
      <c r="YM1974" s="593"/>
      <c r="YN1974" s="593"/>
      <c r="YO1974" s="593"/>
      <c r="YP1974" s="593"/>
      <c r="YQ1974" s="593"/>
      <c r="YR1974" s="593"/>
      <c r="YS1974" s="593"/>
      <c r="YT1974" s="593"/>
      <c r="YU1974" s="593"/>
      <c r="YV1974" s="593"/>
      <c r="YW1974" s="593"/>
      <c r="YX1974" s="593"/>
      <c r="YY1974" s="593"/>
      <c r="YZ1974" s="593"/>
      <c r="ZA1974" s="593"/>
      <c r="ZB1974" s="593"/>
      <c r="ZC1974" s="593"/>
      <c r="ZD1974" s="593"/>
      <c r="ZE1974" s="593"/>
      <c r="ZF1974" s="593"/>
      <c r="ZG1974" s="593"/>
      <c r="ZH1974" s="593"/>
      <c r="ZI1974" s="593"/>
      <c r="ZJ1974" s="593"/>
      <c r="ZK1974" s="593"/>
      <c r="ZL1974" s="593"/>
      <c r="ZM1974" s="593"/>
      <c r="ZN1974" s="593"/>
      <c r="ZO1974" s="593"/>
      <c r="ZP1974" s="593"/>
      <c r="ZQ1974" s="593"/>
      <c r="ZR1974" s="593"/>
      <c r="ZS1974" s="593"/>
      <c r="ZT1974" s="593"/>
      <c r="ZU1974" s="593"/>
      <c r="ZV1974" s="593"/>
      <c r="ZW1974" s="593"/>
      <c r="ZX1974" s="593"/>
      <c r="ZY1974" s="593"/>
      <c r="ZZ1974" s="593"/>
      <c r="AAA1974" s="593"/>
      <c r="AAB1974" s="593"/>
      <c r="AAC1974" s="593"/>
      <c r="AAD1974" s="593"/>
      <c r="AAE1974" s="593"/>
      <c r="AAF1974" s="593"/>
      <c r="AAG1974" s="593"/>
      <c r="AAH1974" s="593"/>
      <c r="AAI1974" s="593"/>
      <c r="AAJ1974" s="593"/>
      <c r="AAK1974" s="593"/>
      <c r="AAL1974" s="593"/>
      <c r="AAM1974" s="593"/>
      <c r="AAN1974" s="593"/>
      <c r="AAO1974" s="593"/>
      <c r="AAP1974" s="593"/>
      <c r="AAQ1974" s="593"/>
      <c r="AAR1974" s="593"/>
      <c r="AAS1974" s="593"/>
      <c r="AAT1974" s="593"/>
      <c r="AAU1974" s="593"/>
      <c r="AAV1974" s="593"/>
      <c r="AAW1974" s="593"/>
      <c r="AAX1974" s="593"/>
      <c r="AAY1974" s="593"/>
      <c r="AAZ1974" s="593"/>
      <c r="ABA1974" s="593"/>
      <c r="ABB1974" s="593"/>
      <c r="ABC1974" s="593"/>
      <c r="ABD1974" s="593"/>
      <c r="ABE1974" s="593"/>
      <c r="ABF1974" s="593"/>
      <c r="ABG1974" s="593"/>
      <c r="ABH1974" s="593"/>
      <c r="ABI1974" s="593"/>
      <c r="ABJ1974" s="593"/>
      <c r="ABK1974" s="593"/>
      <c r="ABL1974" s="593"/>
      <c r="ABM1974" s="593"/>
      <c r="ABN1974" s="593"/>
      <c r="ABO1974" s="593"/>
      <c r="ABP1974" s="593"/>
      <c r="ABQ1974" s="593"/>
      <c r="ABR1974" s="593"/>
      <c r="ABS1974" s="593"/>
      <c r="ABT1974" s="593"/>
      <c r="ABU1974" s="593"/>
      <c r="ABV1974" s="593"/>
      <c r="ABW1974" s="593"/>
      <c r="ABX1974" s="593"/>
      <c r="ABY1974" s="593"/>
      <c r="ABZ1974" s="593"/>
      <c r="ACA1974" s="593"/>
      <c r="ACB1974" s="593"/>
      <c r="ACC1974" s="593"/>
      <c r="ACD1974" s="593"/>
      <c r="ACE1974" s="593"/>
      <c r="ACF1974" s="593"/>
      <c r="ACG1974" s="593"/>
      <c r="ACH1974" s="593"/>
      <c r="ACI1974" s="593"/>
      <c r="ACJ1974" s="593"/>
      <c r="ACK1974" s="593"/>
      <c r="ACL1974" s="593"/>
      <c r="ACM1974" s="593"/>
      <c r="ACN1974" s="593"/>
      <c r="ACO1974" s="593"/>
      <c r="ACP1974" s="593"/>
      <c r="ACQ1974" s="593"/>
      <c r="ACR1974" s="593"/>
      <c r="ACS1974" s="593"/>
      <c r="ACT1974" s="593"/>
      <c r="ACU1974" s="593"/>
      <c r="ACV1974" s="593"/>
      <c r="ACW1974" s="593"/>
      <c r="ACX1974" s="593"/>
      <c r="ACY1974" s="593"/>
      <c r="ACZ1974" s="593"/>
      <c r="ADA1974" s="593"/>
      <c r="ADB1974" s="593"/>
      <c r="ADC1974" s="593"/>
      <c r="ADD1974" s="593"/>
      <c r="ADE1974" s="593"/>
      <c r="ADF1974" s="593"/>
      <c r="ADG1974" s="593"/>
      <c r="ADH1974" s="593"/>
      <c r="ADI1974" s="593"/>
      <c r="ADJ1974" s="593"/>
      <c r="ADK1974" s="593"/>
      <c r="ADL1974" s="593"/>
      <c r="ADM1974" s="593"/>
      <c r="ADN1974" s="593"/>
      <c r="ADO1974" s="593"/>
      <c r="ADP1974" s="593"/>
      <c r="ADQ1974" s="593"/>
      <c r="ADR1974" s="593"/>
      <c r="ADS1974" s="593"/>
      <c r="ADT1974" s="593"/>
      <c r="ADU1974" s="593"/>
      <c r="ADV1974" s="593"/>
      <c r="ADW1974" s="593"/>
      <c r="ADX1974" s="593"/>
      <c r="ADY1974" s="593"/>
      <c r="ADZ1974" s="593"/>
      <c r="AEA1974" s="593"/>
      <c r="AEB1974" s="593"/>
      <c r="AEC1974" s="593"/>
      <c r="AED1974" s="593"/>
      <c r="AEE1974" s="593"/>
      <c r="AEF1974" s="593"/>
      <c r="AEG1974" s="593"/>
      <c r="AEH1974" s="593"/>
      <c r="AEI1974" s="593"/>
      <c r="AEJ1974" s="593"/>
      <c r="AEK1974" s="593"/>
      <c r="AEL1974" s="593"/>
      <c r="AEM1974" s="593"/>
      <c r="AEN1974" s="593"/>
      <c r="AEO1974" s="593"/>
      <c r="AEP1974" s="593"/>
      <c r="AEQ1974" s="593"/>
      <c r="AER1974" s="593"/>
      <c r="AES1974" s="593"/>
      <c r="AET1974" s="593"/>
      <c r="AEU1974" s="593"/>
      <c r="AEV1974" s="593"/>
      <c r="AEW1974" s="593"/>
      <c r="AEX1974" s="593"/>
      <c r="AEY1974" s="593"/>
      <c r="AEZ1974" s="593"/>
      <c r="AFA1974" s="593"/>
      <c r="AFB1974" s="593"/>
      <c r="AFC1974" s="593"/>
      <c r="AFD1974" s="593"/>
      <c r="AFE1974" s="593"/>
      <c r="AFF1974" s="593"/>
      <c r="AFG1974" s="593"/>
      <c r="AFH1974" s="593"/>
      <c r="AFI1974" s="593"/>
      <c r="AFJ1974" s="593"/>
      <c r="AFK1974" s="593"/>
      <c r="AFL1974" s="593"/>
      <c r="AFM1974" s="593"/>
      <c r="AFN1974" s="593"/>
      <c r="AFO1974" s="593"/>
      <c r="AFP1974" s="593"/>
      <c r="AFQ1974" s="593"/>
      <c r="AFR1974" s="593"/>
      <c r="AFS1974" s="593"/>
      <c r="AFT1974" s="593"/>
      <c r="AFU1974" s="593"/>
      <c r="AFV1974" s="593"/>
      <c r="AFW1974" s="593"/>
      <c r="AFX1974" s="593"/>
      <c r="AFY1974" s="593"/>
      <c r="AFZ1974" s="593"/>
      <c r="AGA1974" s="593"/>
      <c r="AGB1974" s="593"/>
      <c r="AGC1974" s="593"/>
      <c r="AGD1974" s="593"/>
      <c r="AGE1974" s="593"/>
      <c r="AGF1974" s="593"/>
      <c r="AGG1974" s="593"/>
      <c r="AGH1974" s="593"/>
      <c r="AGI1974" s="593"/>
      <c r="AGJ1974" s="593"/>
      <c r="AGK1974" s="593"/>
      <c r="AGL1974" s="593"/>
      <c r="AGM1974" s="593"/>
      <c r="AGN1974" s="593"/>
      <c r="AGO1974" s="593"/>
      <c r="AGP1974" s="593"/>
      <c r="AGQ1974" s="593"/>
      <c r="AGR1974" s="593"/>
      <c r="AGS1974" s="593"/>
      <c r="AGT1974" s="593"/>
      <c r="AGU1974" s="593"/>
      <c r="AGV1974" s="593"/>
      <c r="AGW1974" s="593"/>
      <c r="AGX1974" s="593"/>
      <c r="AGY1974" s="593"/>
      <c r="AGZ1974" s="593"/>
      <c r="AHA1974" s="593"/>
      <c r="AHB1974" s="593"/>
      <c r="AHC1974" s="593"/>
      <c r="AHD1974" s="593"/>
      <c r="AHE1974" s="593"/>
      <c r="AHF1974" s="593"/>
      <c r="AHG1974" s="593"/>
      <c r="AHH1974" s="593"/>
      <c r="AHI1974" s="593"/>
      <c r="AHJ1974" s="593"/>
      <c r="AHK1974" s="593"/>
      <c r="AHL1974" s="593"/>
      <c r="AHM1974" s="593"/>
      <c r="AHN1974" s="593"/>
      <c r="AHO1974" s="593"/>
      <c r="AHP1974" s="593"/>
      <c r="AHQ1974" s="593"/>
      <c r="AHR1974" s="593"/>
      <c r="AHS1974" s="593"/>
      <c r="AHT1974" s="593"/>
      <c r="AHU1974" s="593"/>
      <c r="AHV1974" s="593"/>
      <c r="AHW1974" s="593"/>
      <c r="AHX1974" s="593"/>
      <c r="AHY1974" s="593"/>
      <c r="AHZ1974" s="593"/>
      <c r="AIA1974" s="593"/>
      <c r="AIB1974" s="593"/>
      <c r="AIC1974" s="593"/>
      <c r="AID1974" s="593"/>
      <c r="AIE1974" s="593"/>
      <c r="AIF1974" s="593"/>
      <c r="AIG1974" s="593"/>
      <c r="AIH1974" s="593"/>
      <c r="AII1974" s="593"/>
      <c r="AIJ1974" s="593"/>
      <c r="AIK1974" s="593"/>
      <c r="AIL1974" s="593"/>
      <c r="AIM1974" s="593"/>
      <c r="AIN1974" s="593"/>
      <c r="AIO1974" s="593"/>
      <c r="AIP1974" s="593"/>
      <c r="AIQ1974" s="593"/>
      <c r="AIR1974" s="593"/>
      <c r="AIS1974" s="593"/>
      <c r="AIT1974" s="593"/>
      <c r="AIU1974" s="593"/>
      <c r="AIV1974" s="593"/>
      <c r="AIW1974" s="593"/>
      <c r="AIX1974" s="593"/>
      <c r="AIY1974" s="593"/>
      <c r="AIZ1974" s="593"/>
      <c r="AJA1974" s="593"/>
      <c r="AJB1974" s="593"/>
      <c r="AJC1974" s="593"/>
      <c r="AJD1974" s="593"/>
      <c r="AJE1974" s="593"/>
      <c r="AJF1974" s="593"/>
      <c r="AJG1974" s="593"/>
      <c r="AJH1974" s="593"/>
      <c r="AJI1974" s="593"/>
      <c r="AJJ1974" s="593"/>
      <c r="AJK1974" s="593"/>
      <c r="AJL1974" s="593"/>
      <c r="AJM1974" s="593"/>
      <c r="AJN1974" s="593"/>
      <c r="AJO1974" s="593"/>
      <c r="AJP1974" s="593"/>
      <c r="AJQ1974" s="593"/>
      <c r="AJR1974" s="593"/>
      <c r="AJS1974" s="593"/>
      <c r="AJT1974" s="593"/>
      <c r="AJU1974" s="593"/>
      <c r="AJV1974" s="593"/>
      <c r="AJW1974" s="593"/>
      <c r="AJX1974" s="593"/>
      <c r="AJY1974" s="593"/>
      <c r="AJZ1974" s="593"/>
      <c r="AKA1974" s="593"/>
      <c r="AKB1974" s="593"/>
      <c r="AKC1974" s="593"/>
      <c r="AKD1974" s="593"/>
      <c r="AKE1974" s="593"/>
      <c r="AKF1974" s="593"/>
      <c r="AKG1974" s="593"/>
      <c r="AKH1974" s="593"/>
      <c r="AKI1974" s="593"/>
      <c r="AKJ1974" s="593"/>
      <c r="AKK1974" s="593"/>
      <c r="AKL1974" s="593"/>
      <c r="AKM1974" s="593"/>
      <c r="AKN1974" s="593"/>
      <c r="AKO1974" s="593"/>
      <c r="AKP1974" s="593"/>
      <c r="AKQ1974" s="593"/>
      <c r="AKR1974" s="593"/>
      <c r="AKS1974" s="593"/>
      <c r="AKT1974" s="593"/>
      <c r="AKU1974" s="593"/>
      <c r="AKV1974" s="593"/>
      <c r="AKW1974" s="593"/>
      <c r="AKX1974" s="593"/>
      <c r="AKY1974" s="593"/>
      <c r="AKZ1974" s="593"/>
      <c r="ALA1974" s="593"/>
      <c r="ALB1974" s="593"/>
      <c r="ALC1974" s="593"/>
      <c r="ALD1974" s="593"/>
      <c r="ALE1974" s="593"/>
      <c r="ALF1974" s="593"/>
      <c r="ALG1974" s="593"/>
      <c r="ALH1974" s="593"/>
      <c r="ALI1974" s="593"/>
      <c r="ALJ1974" s="593"/>
      <c r="ALK1974" s="593"/>
      <c r="ALL1974" s="593"/>
      <c r="ALM1974" s="593"/>
      <c r="ALN1974" s="593"/>
      <c r="ALO1974" s="593"/>
      <c r="ALP1974" s="593"/>
      <c r="ALQ1974" s="593"/>
      <c r="ALR1974" s="593"/>
      <c r="ALS1974" s="593"/>
      <c r="ALT1974" s="593"/>
      <c r="ALU1974" s="593"/>
      <c r="ALV1974" s="593"/>
      <c r="ALW1974" s="593"/>
      <c r="ALX1974" s="593"/>
      <c r="ALY1974" s="593"/>
      <c r="ALZ1974" s="593"/>
      <c r="AMA1974" s="593"/>
      <c r="AMB1974" s="593"/>
      <c r="AMC1974" s="593"/>
      <c r="AMD1974" s="593"/>
      <c r="AME1974" s="593"/>
      <c r="AMF1974" s="593"/>
      <c r="AMG1974" s="593"/>
      <c r="AMH1974" s="593"/>
      <c r="AMI1974" s="593"/>
      <c r="AMJ1974" s="593"/>
      <c r="AMK1974" s="593"/>
      <c r="AML1974" s="593"/>
      <c r="AMM1974" s="593"/>
      <c r="AMN1974" s="593"/>
      <c r="AMO1974" s="593"/>
      <c r="AMP1974" s="593"/>
      <c r="AMQ1974" s="593"/>
      <c r="AMR1974" s="593"/>
      <c r="AMS1974" s="593"/>
      <c r="AMT1974" s="593"/>
      <c r="AMU1974" s="593"/>
      <c r="AMV1974" s="593"/>
      <c r="AMW1974" s="593"/>
      <c r="AMX1974" s="593"/>
      <c r="AMY1974" s="593"/>
      <c r="AMZ1974" s="593"/>
      <c r="ANA1974" s="593"/>
      <c r="ANB1974" s="593"/>
      <c r="ANC1974" s="593"/>
      <c r="AND1974" s="593"/>
      <c r="ANE1974" s="593"/>
      <c r="ANF1974" s="593"/>
      <c r="ANG1974" s="593"/>
      <c r="ANH1974" s="593"/>
      <c r="ANI1974" s="593"/>
      <c r="ANJ1974" s="593"/>
      <c r="ANK1974" s="593"/>
      <c r="ANL1974" s="593"/>
      <c r="ANM1974" s="593"/>
      <c r="ANN1974" s="593"/>
      <c r="ANO1974" s="593"/>
      <c r="ANP1974" s="593"/>
      <c r="ANQ1974" s="593"/>
      <c r="ANR1974" s="593"/>
      <c r="ANS1974" s="593"/>
      <c r="ANT1974" s="593"/>
      <c r="ANU1974" s="593"/>
      <c r="ANV1974" s="593"/>
      <c r="ANW1974" s="593"/>
      <c r="ANX1974" s="593"/>
      <c r="ANY1974" s="593"/>
      <c r="ANZ1974" s="593"/>
      <c r="AOA1974" s="593"/>
      <c r="AOB1974" s="593"/>
      <c r="AOC1974" s="593"/>
      <c r="AOD1974" s="593"/>
      <c r="AOE1974" s="593"/>
      <c r="AOF1974" s="593"/>
      <c r="AOG1974" s="593"/>
      <c r="AOH1974" s="593"/>
      <c r="AOI1974" s="593"/>
      <c r="AOJ1974" s="593"/>
      <c r="AOK1974" s="593"/>
      <c r="AOL1974" s="593"/>
      <c r="AOM1974" s="593"/>
      <c r="AON1974" s="593"/>
      <c r="AOO1974" s="593"/>
      <c r="AOP1974" s="593"/>
      <c r="AOQ1974" s="593"/>
      <c r="AOR1974" s="593"/>
      <c r="AOS1974" s="593"/>
      <c r="AOT1974" s="593"/>
      <c r="AOU1974" s="593"/>
      <c r="AOV1974" s="593"/>
      <c r="AOW1974" s="593"/>
      <c r="AOX1974" s="593"/>
      <c r="AOY1974" s="593"/>
      <c r="AOZ1974" s="593"/>
      <c r="APA1974" s="593"/>
      <c r="APB1974" s="593"/>
      <c r="APC1974" s="593"/>
      <c r="APD1974" s="593"/>
      <c r="APE1974" s="593"/>
      <c r="APF1974" s="593"/>
      <c r="APG1974" s="593"/>
      <c r="APH1974" s="593"/>
      <c r="API1974" s="593"/>
      <c r="APJ1974" s="593"/>
      <c r="APK1974" s="593"/>
      <c r="APL1974" s="593"/>
      <c r="APM1974" s="593"/>
      <c r="APN1974" s="593"/>
      <c r="APO1974" s="593"/>
      <c r="APP1974" s="593"/>
      <c r="APQ1974" s="593"/>
      <c r="APR1974" s="593"/>
      <c r="APS1974" s="593"/>
      <c r="APT1974" s="593"/>
      <c r="APU1974" s="593"/>
      <c r="APV1974" s="593"/>
      <c r="APW1974" s="593"/>
      <c r="APX1974" s="593"/>
      <c r="APY1974" s="593"/>
      <c r="APZ1974" s="593"/>
      <c r="AQA1974" s="593"/>
      <c r="AQB1974" s="593"/>
      <c r="AQC1974" s="593"/>
      <c r="AQD1974" s="593"/>
      <c r="AQE1974" s="593"/>
      <c r="AQF1974" s="593"/>
      <c r="AQG1974" s="593"/>
      <c r="AQH1974" s="593"/>
      <c r="AQI1974" s="593"/>
      <c r="AQJ1974" s="593"/>
      <c r="AQK1974" s="593"/>
      <c r="AQL1974" s="593"/>
      <c r="AQM1974" s="593"/>
      <c r="AQN1974" s="593"/>
      <c r="AQO1974" s="593"/>
      <c r="AQP1974" s="593"/>
      <c r="AQQ1974" s="593"/>
      <c r="AQR1974" s="593"/>
      <c r="AQS1974" s="593"/>
      <c r="AQT1974" s="593"/>
      <c r="AQU1974" s="593"/>
      <c r="AQV1974" s="593"/>
      <c r="AQW1974" s="593"/>
      <c r="AQX1974" s="593"/>
      <c r="AQY1974" s="593"/>
      <c r="AQZ1974" s="593"/>
      <c r="ARA1974" s="593"/>
      <c r="ARB1974" s="593"/>
      <c r="ARC1974" s="593"/>
      <c r="ARD1974" s="593"/>
      <c r="ARE1974" s="593"/>
      <c r="ARF1974" s="593"/>
      <c r="ARG1974" s="593"/>
      <c r="ARH1974" s="593"/>
      <c r="ARI1974" s="593"/>
      <c r="ARJ1974" s="593"/>
      <c r="ARK1974" s="593"/>
      <c r="ARL1974" s="593"/>
      <c r="ARM1974" s="593"/>
      <c r="ARN1974" s="593"/>
      <c r="ARO1974" s="593"/>
      <c r="ARP1974" s="593"/>
      <c r="ARQ1974" s="593"/>
      <c r="ARR1974" s="593"/>
      <c r="ARS1974" s="593"/>
      <c r="ART1974" s="593"/>
      <c r="ARU1974" s="593"/>
      <c r="ARV1974" s="593"/>
      <c r="ARW1974" s="593"/>
      <c r="ARX1974" s="593"/>
      <c r="ARY1974" s="593"/>
      <c r="ARZ1974" s="593"/>
      <c r="ASA1974" s="593"/>
      <c r="ASB1974" s="593"/>
      <c r="ASC1974" s="593"/>
      <c r="ASD1974" s="593"/>
      <c r="ASE1974" s="593"/>
      <c r="ASF1974" s="593"/>
      <c r="ASG1974" s="593"/>
      <c r="ASH1974" s="593"/>
      <c r="ASI1974" s="593"/>
      <c r="ASJ1974" s="593"/>
      <c r="ASK1974" s="593"/>
      <c r="ASL1974" s="593"/>
      <c r="ASM1974" s="593"/>
      <c r="ASN1974" s="593"/>
      <c r="ASO1974" s="593"/>
      <c r="ASP1974" s="593"/>
      <c r="ASQ1974" s="593"/>
      <c r="ASR1974" s="593"/>
      <c r="ASS1974" s="593"/>
      <c r="AST1974" s="593"/>
      <c r="ASU1974" s="593"/>
      <c r="ASV1974" s="593"/>
      <c r="ASW1974" s="593"/>
      <c r="ASX1974" s="593"/>
      <c r="ASY1974" s="593"/>
      <c r="ASZ1974" s="593"/>
      <c r="ATA1974" s="593"/>
      <c r="ATB1974" s="593"/>
      <c r="ATC1974" s="593"/>
      <c r="ATD1974" s="593"/>
      <c r="ATE1974" s="593"/>
      <c r="ATF1974" s="593"/>
      <c r="ATG1974" s="593"/>
      <c r="ATH1974" s="593"/>
      <c r="ATI1974" s="593"/>
      <c r="ATJ1974" s="593"/>
      <c r="ATK1974" s="593"/>
      <c r="ATL1974" s="593"/>
      <c r="ATM1974" s="593"/>
      <c r="ATN1974" s="593"/>
      <c r="ATO1974" s="593"/>
      <c r="ATP1974" s="593"/>
      <c r="ATQ1974" s="593"/>
      <c r="ATR1974" s="593"/>
      <c r="ATS1974" s="593"/>
      <c r="ATT1974" s="593"/>
      <c r="ATU1974" s="593"/>
      <c r="ATV1974" s="593"/>
      <c r="ATW1974" s="593"/>
      <c r="ATX1974" s="593"/>
      <c r="ATY1974" s="593"/>
      <c r="ATZ1974" s="593"/>
      <c r="AUA1974" s="593"/>
      <c r="AUB1974" s="593"/>
      <c r="AUC1974" s="593"/>
      <c r="AUD1974" s="593"/>
      <c r="AUE1974" s="593"/>
      <c r="AUF1974" s="593"/>
      <c r="AUG1974" s="593"/>
      <c r="AUH1974" s="593"/>
      <c r="AUI1974" s="593"/>
      <c r="AUJ1974" s="593"/>
      <c r="AUK1974" s="593"/>
      <c r="AUL1974" s="593"/>
      <c r="AUM1974" s="593"/>
      <c r="AUN1974" s="593"/>
      <c r="AUO1974" s="593"/>
      <c r="AUP1974" s="593"/>
      <c r="AUQ1974" s="593"/>
      <c r="AUR1974" s="593"/>
      <c r="AUS1974" s="593"/>
      <c r="AUT1974" s="593"/>
      <c r="AUU1974" s="593"/>
      <c r="AUV1974" s="593"/>
      <c r="AUW1974" s="593"/>
      <c r="AUX1974" s="593"/>
      <c r="AUY1974" s="593"/>
      <c r="AUZ1974" s="593"/>
      <c r="AVA1974" s="593"/>
      <c r="AVB1974" s="593"/>
      <c r="AVC1974" s="593"/>
      <c r="AVD1974" s="593"/>
      <c r="AVE1974" s="593"/>
      <c r="AVF1974" s="593"/>
      <c r="AVG1974" s="593"/>
      <c r="AVH1974" s="593"/>
      <c r="AVI1974" s="593"/>
      <c r="AVJ1974" s="593"/>
      <c r="AVK1974" s="593"/>
    </row>
    <row r="1975" spans="1:1259">
      <c r="A1975" s="715"/>
      <c r="B1975" s="564"/>
      <c r="C1975" s="564"/>
      <c r="D1975" s="676" t="s">
        <v>1067</v>
      </c>
      <c r="E1975" s="524"/>
      <c r="F1975" s="665" t="s">
        <v>1152</v>
      </c>
      <c r="G1975" s="676">
        <v>2022</v>
      </c>
      <c r="H1975" s="665">
        <v>4</v>
      </c>
      <c r="I1975" s="687">
        <v>127960</v>
      </c>
      <c r="J1975" s="666">
        <v>44665</v>
      </c>
      <c r="K1975" s="676" t="s">
        <v>1638</v>
      </c>
      <c r="L1975" s="677" t="s">
        <v>1578</v>
      </c>
      <c r="M1975" s="677">
        <v>44468</v>
      </c>
      <c r="N1975" s="677" t="s">
        <v>1605</v>
      </c>
      <c r="O1975" s="677"/>
      <c r="P1975" s="666">
        <v>44658</v>
      </c>
      <c r="Q1975" s="666">
        <v>44664</v>
      </c>
      <c r="R1975" s="666">
        <v>44665</v>
      </c>
      <c r="S1975" s="665" t="s">
        <v>1580</v>
      </c>
      <c r="T1975" s="665">
        <v>60</v>
      </c>
      <c r="U1975" s="665" t="s">
        <v>1612</v>
      </c>
      <c r="V1975" s="665" t="s">
        <v>1591</v>
      </c>
      <c r="W1975" s="678">
        <v>400</v>
      </c>
      <c r="X1975" s="551">
        <v>624</v>
      </c>
      <c r="Y1975" s="693">
        <v>249600</v>
      </c>
      <c r="Z1975" s="667">
        <v>0.48</v>
      </c>
      <c r="AA1975" s="682">
        <f>Y1975*Z1975</f>
        <v>119808</v>
      </c>
      <c r="AB1975" s="521"/>
      <c r="AC1975" s="668">
        <v>0</v>
      </c>
      <c r="AD1975" s="676"/>
      <c r="AE1975" s="669"/>
      <c r="AF1975" s="695">
        <f>AA1975+AD1975+AE1975</f>
        <v>119808</v>
      </c>
      <c r="AG1975" s="665" t="s">
        <v>47</v>
      </c>
      <c r="AH1975" s="641"/>
      <c r="AI1975" s="676">
        <v>75</v>
      </c>
      <c r="AJ1975" s="665" t="s">
        <v>1592</v>
      </c>
      <c r="AK1975" s="676" t="s">
        <v>50</v>
      </c>
      <c r="AL1975" s="696">
        <v>94544</v>
      </c>
      <c r="AM1975" s="665" t="s">
        <v>52</v>
      </c>
      <c r="AN1975" s="665" t="s">
        <v>50</v>
      </c>
      <c r="AO1975" s="665"/>
      <c r="AP1975" s="676" t="s">
        <v>92</v>
      </c>
      <c r="AQ1975" s="676" t="s">
        <v>37</v>
      </c>
      <c r="AR1975" s="676"/>
      <c r="AS1975" s="523" t="s">
        <v>1077</v>
      </c>
      <c r="AT1975" s="523"/>
      <c r="AU1975" s="523"/>
      <c r="AV1975" s="674"/>
      <c r="AW1975" s="673" t="str">
        <f>U1975</f>
        <v>30390256H</v>
      </c>
      <c r="AX1975" s="673" cm="1">
        <f t="array" ref="AX1975">SUM(MID(0&amp;AW1975,LARGE(INDEX(ISNUMBER(--MID(AW1975,ROW($1:$8),1))*ROW($1:$8),),ROW($1:$8))+1,1)*10^ROW($1:$8)/10)</f>
        <v>30390256</v>
      </c>
      <c r="AY1975" s="673" t="str">
        <f>VLOOKUP($AX1975,'Item Master Data'!$A:$F,3,FALSE)</f>
        <v>T400H</v>
      </c>
      <c r="AZ1975" s="673">
        <f>VLOOKUP($AX1975,'Item Master Data'!$A:$F,6,FALSE)</f>
        <v>400</v>
      </c>
      <c r="BA1975" s="673">
        <f>X1975/BB1975</f>
        <v>24</v>
      </c>
      <c r="BB1975" s="673">
        <f>VLOOKUP(AX1975,'Item Master Data'!$A:$G,7,FALSE)</f>
        <v>26</v>
      </c>
      <c r="BC1975" s="673"/>
      <c r="BD1975" s="673">
        <f>W1975-AZ1975</f>
        <v>0</v>
      </c>
      <c r="BE1975" s="593"/>
      <c r="BF1975" s="593"/>
      <c r="BG1975" s="593"/>
      <c r="BH1975" s="593"/>
      <c r="BI1975" s="593"/>
      <c r="BJ1975" s="593"/>
      <c r="BK1975" s="593"/>
      <c r="BL1975" s="593"/>
      <c r="BM1975" s="593"/>
      <c r="BN1975" s="593"/>
      <c r="BO1975" s="593"/>
      <c r="BP1975" s="593"/>
      <c r="BQ1975" s="593"/>
      <c r="BR1975" s="593"/>
      <c r="BS1975" s="593"/>
      <c r="BT1975" s="593"/>
      <c r="BU1975" s="593"/>
      <c r="BV1975" s="593"/>
      <c r="BW1975" s="593"/>
      <c r="BX1975" s="593"/>
      <c r="BY1975" s="593"/>
      <c r="BZ1975" s="593"/>
      <c r="CA1975" s="593"/>
      <c r="CB1975" s="593"/>
      <c r="CC1975" s="593"/>
      <c r="CD1975" s="593"/>
      <c r="CE1975" s="593"/>
      <c r="CF1975" s="593"/>
      <c r="CG1975" s="593"/>
      <c r="CH1975" s="593"/>
      <c r="CI1975" s="593"/>
      <c r="CJ1975" s="593"/>
      <c r="CK1975" s="593"/>
      <c r="CL1975" s="593"/>
      <c r="CM1975" s="593"/>
      <c r="CN1975" s="593"/>
      <c r="CO1975" s="593"/>
      <c r="CP1975" s="593"/>
      <c r="CQ1975" s="593"/>
      <c r="CR1975" s="593"/>
      <c r="CS1975" s="593"/>
      <c r="CT1975" s="593"/>
      <c r="CU1975" s="593"/>
      <c r="CV1975" s="593"/>
      <c r="CW1975" s="593"/>
      <c r="CX1975" s="593"/>
      <c r="CY1975" s="593"/>
      <c r="CZ1975" s="593"/>
      <c r="DA1975" s="593"/>
      <c r="DB1975" s="593"/>
      <c r="DC1975" s="593"/>
      <c r="DD1975" s="593"/>
      <c r="DE1975" s="593"/>
      <c r="DF1975" s="593"/>
      <c r="DG1975" s="593"/>
      <c r="DH1975" s="593"/>
      <c r="DI1975" s="593"/>
      <c r="DJ1975" s="593"/>
      <c r="DK1975" s="593"/>
      <c r="DL1975" s="593"/>
      <c r="DM1975" s="593"/>
      <c r="DN1975" s="593"/>
      <c r="DO1975" s="593"/>
      <c r="DP1975" s="593"/>
      <c r="DQ1975" s="593"/>
      <c r="DR1975" s="593"/>
      <c r="DS1975" s="593"/>
      <c r="DT1975" s="593"/>
      <c r="DU1975" s="593"/>
      <c r="DV1975" s="593"/>
      <c r="DW1975" s="593"/>
      <c r="DX1975" s="593"/>
      <c r="DY1975" s="593"/>
      <c r="DZ1975" s="593"/>
      <c r="EA1975" s="593"/>
      <c r="EB1975" s="593"/>
      <c r="EC1975" s="593"/>
      <c r="ED1975" s="593"/>
      <c r="EE1975" s="593"/>
      <c r="EF1975" s="593"/>
      <c r="EG1975" s="593"/>
      <c r="EH1975" s="593"/>
      <c r="EI1975" s="593"/>
      <c r="EJ1975" s="593"/>
      <c r="EK1975" s="593"/>
      <c r="EL1975" s="593"/>
      <c r="EM1975" s="593"/>
      <c r="EN1975" s="593"/>
      <c r="EO1975" s="593"/>
      <c r="EP1975" s="593"/>
      <c r="EQ1975" s="593"/>
      <c r="ER1975" s="593"/>
      <c r="ES1975" s="593"/>
      <c r="ET1975" s="593"/>
      <c r="EU1975" s="593"/>
      <c r="EV1975" s="593"/>
      <c r="EW1975" s="593"/>
      <c r="EX1975" s="593"/>
      <c r="EY1975" s="593"/>
      <c r="EZ1975" s="593"/>
      <c r="FA1975" s="593"/>
      <c r="FB1975" s="593"/>
      <c r="FC1975" s="593"/>
      <c r="FD1975" s="593"/>
      <c r="FE1975" s="593"/>
      <c r="FF1975" s="593"/>
      <c r="FG1975" s="593"/>
      <c r="FH1975" s="593"/>
      <c r="FI1975" s="593"/>
      <c r="FJ1975" s="593"/>
      <c r="FK1975" s="593"/>
      <c r="FL1975" s="593"/>
      <c r="FM1975" s="593"/>
      <c r="FN1975" s="593"/>
      <c r="FO1975" s="593"/>
      <c r="FP1975" s="593"/>
      <c r="FQ1975" s="593"/>
      <c r="FR1975" s="593"/>
      <c r="FS1975" s="593"/>
      <c r="FT1975" s="593"/>
      <c r="FU1975" s="593"/>
      <c r="FV1975" s="593"/>
      <c r="FW1975" s="593"/>
      <c r="FX1975" s="593"/>
      <c r="FY1975" s="593"/>
      <c r="FZ1975" s="593"/>
      <c r="GA1975" s="593"/>
      <c r="GB1975" s="593"/>
      <c r="GC1975" s="593"/>
      <c r="GD1975" s="593"/>
      <c r="GE1975" s="593"/>
      <c r="GF1975" s="593"/>
      <c r="GG1975" s="593"/>
      <c r="GH1975" s="593"/>
      <c r="GI1975" s="593"/>
      <c r="GJ1975" s="593"/>
      <c r="GK1975" s="593"/>
      <c r="GL1975" s="593"/>
      <c r="GM1975" s="593"/>
      <c r="GN1975" s="593"/>
      <c r="GO1975" s="593"/>
      <c r="GP1975" s="593"/>
      <c r="GQ1975" s="593"/>
      <c r="GR1975" s="593"/>
      <c r="GS1975" s="593"/>
      <c r="GT1975" s="593"/>
      <c r="GU1975" s="593"/>
      <c r="GV1975" s="593"/>
      <c r="GW1975" s="593"/>
      <c r="GX1975" s="593"/>
      <c r="GY1975" s="593"/>
      <c r="GZ1975" s="593"/>
      <c r="HA1975" s="593"/>
      <c r="HB1975" s="593"/>
      <c r="HC1975" s="593"/>
      <c r="HD1975" s="593"/>
      <c r="HE1975" s="593"/>
      <c r="HF1975" s="593"/>
      <c r="HG1975" s="593"/>
      <c r="HH1975" s="593"/>
      <c r="HI1975" s="593"/>
      <c r="HJ1975" s="593"/>
      <c r="HK1975" s="593"/>
      <c r="HL1975" s="593"/>
      <c r="HM1975" s="593"/>
      <c r="HN1975" s="593"/>
      <c r="HO1975" s="593"/>
      <c r="HP1975" s="593"/>
      <c r="HQ1975" s="593"/>
      <c r="HR1975" s="593"/>
      <c r="HS1975" s="593"/>
      <c r="HT1975" s="593"/>
      <c r="HU1975" s="593"/>
      <c r="HV1975" s="593"/>
      <c r="HW1975" s="593"/>
      <c r="HX1975" s="593"/>
      <c r="HY1975" s="593"/>
      <c r="HZ1975" s="593"/>
      <c r="IA1975" s="593"/>
      <c r="IB1975" s="593"/>
      <c r="IC1975" s="593"/>
      <c r="ID1975" s="593"/>
      <c r="IE1975" s="593"/>
      <c r="IF1975" s="593"/>
      <c r="IG1975" s="593"/>
      <c r="IH1975" s="593"/>
      <c r="II1975" s="593"/>
      <c r="IJ1975" s="593"/>
      <c r="IK1975" s="593"/>
      <c r="IL1975" s="593"/>
      <c r="IM1975" s="593"/>
      <c r="IN1975" s="593"/>
      <c r="IO1975" s="593"/>
      <c r="IP1975" s="593"/>
      <c r="IQ1975" s="593"/>
      <c r="IR1975" s="593"/>
      <c r="IS1975" s="593"/>
      <c r="IT1975" s="593"/>
      <c r="IU1975" s="593"/>
      <c r="IV1975" s="593"/>
      <c r="IW1975" s="593"/>
      <c r="IX1975" s="593"/>
      <c r="IY1975" s="593"/>
      <c r="IZ1975" s="593"/>
      <c r="JA1975" s="593"/>
      <c r="JB1975" s="593"/>
      <c r="JC1975" s="593"/>
      <c r="JD1975" s="593"/>
      <c r="JE1975" s="593"/>
      <c r="JF1975" s="593"/>
      <c r="JG1975" s="593"/>
      <c r="JH1975" s="593"/>
      <c r="JI1975" s="593"/>
      <c r="JJ1975" s="593"/>
      <c r="JK1975" s="593"/>
      <c r="JL1975" s="593"/>
      <c r="JM1975" s="593"/>
      <c r="JN1975" s="593"/>
      <c r="JO1975" s="593"/>
      <c r="JP1975" s="593"/>
      <c r="JQ1975" s="593"/>
      <c r="JR1975" s="593"/>
      <c r="JS1975" s="593"/>
      <c r="JT1975" s="593"/>
      <c r="JU1975" s="593"/>
      <c r="JV1975" s="593"/>
      <c r="JW1975" s="593"/>
      <c r="JX1975" s="593"/>
      <c r="JY1975" s="593"/>
      <c r="JZ1975" s="593"/>
      <c r="KA1975" s="593"/>
      <c r="KB1975" s="593"/>
      <c r="KC1975" s="593"/>
      <c r="KD1975" s="593"/>
      <c r="KE1975" s="593"/>
      <c r="KF1975" s="593"/>
      <c r="KG1975" s="593"/>
      <c r="KH1975" s="593"/>
      <c r="KI1975" s="593"/>
      <c r="KJ1975" s="593"/>
      <c r="KK1975" s="593"/>
      <c r="KL1975" s="593"/>
      <c r="KM1975" s="593"/>
      <c r="KN1975" s="593"/>
      <c r="KO1975" s="593"/>
      <c r="KP1975" s="593"/>
      <c r="KQ1975" s="593"/>
      <c r="KR1975" s="593"/>
      <c r="KS1975" s="593"/>
      <c r="KT1975" s="593"/>
      <c r="KU1975" s="593"/>
      <c r="KV1975" s="593"/>
      <c r="KW1975" s="593"/>
      <c r="KX1975" s="593"/>
      <c r="KY1975" s="593"/>
      <c r="KZ1975" s="593"/>
      <c r="LA1975" s="593"/>
      <c r="LB1975" s="593"/>
      <c r="LC1975" s="593"/>
      <c r="LD1975" s="593"/>
      <c r="LE1975" s="593"/>
      <c r="LF1975" s="593"/>
      <c r="LG1975" s="593"/>
      <c r="LH1975" s="593"/>
      <c r="LI1975" s="593"/>
      <c r="LJ1975" s="593"/>
      <c r="LK1975" s="593"/>
      <c r="LL1975" s="593"/>
      <c r="LM1975" s="593"/>
      <c r="LN1975" s="593"/>
      <c r="LO1975" s="593"/>
      <c r="LP1975" s="593"/>
      <c r="LQ1975" s="593"/>
      <c r="LR1975" s="593"/>
      <c r="LS1975" s="593"/>
      <c r="LT1975" s="593"/>
      <c r="LU1975" s="593"/>
      <c r="LV1975" s="593"/>
      <c r="LW1975" s="593"/>
      <c r="LX1975" s="593"/>
      <c r="LY1975" s="593"/>
      <c r="LZ1975" s="593"/>
      <c r="MA1975" s="593"/>
      <c r="MB1975" s="593"/>
      <c r="MC1975" s="593"/>
      <c r="MD1975" s="593"/>
      <c r="ME1975" s="593"/>
      <c r="MF1975" s="593"/>
      <c r="MG1975" s="593"/>
      <c r="MH1975" s="593"/>
      <c r="MI1975" s="593"/>
      <c r="MJ1975" s="593"/>
      <c r="MK1975" s="593"/>
      <c r="ML1975" s="593"/>
      <c r="MM1975" s="593"/>
      <c r="MN1975" s="593"/>
      <c r="MO1975" s="593"/>
      <c r="MP1975" s="593"/>
      <c r="MQ1975" s="593"/>
      <c r="MR1975" s="593"/>
      <c r="MS1975" s="593"/>
      <c r="MT1975" s="593"/>
      <c r="MU1975" s="593"/>
      <c r="MV1975" s="593"/>
      <c r="MW1975" s="593"/>
      <c r="MX1975" s="593"/>
      <c r="MY1975" s="593"/>
      <c r="MZ1975" s="593"/>
      <c r="NA1975" s="593"/>
      <c r="NB1975" s="593"/>
      <c r="NC1975" s="593"/>
      <c r="ND1975" s="593"/>
      <c r="NE1975" s="593"/>
      <c r="NF1975" s="593"/>
      <c r="NG1975" s="593"/>
      <c r="NH1975" s="593"/>
      <c r="NI1975" s="593"/>
      <c r="NJ1975" s="593"/>
      <c r="NK1975" s="593"/>
      <c r="NL1975" s="593"/>
      <c r="NM1975" s="593"/>
      <c r="NN1975" s="593"/>
      <c r="NO1975" s="593"/>
      <c r="NP1975" s="593"/>
      <c r="NQ1975" s="593"/>
      <c r="NR1975" s="593"/>
      <c r="NS1975" s="593"/>
      <c r="NT1975" s="593"/>
      <c r="NU1975" s="593"/>
      <c r="NV1975" s="593"/>
      <c r="NW1975" s="593"/>
      <c r="NX1975" s="593"/>
      <c r="NY1975" s="593"/>
      <c r="NZ1975" s="593"/>
      <c r="OA1975" s="593"/>
      <c r="OB1975" s="593"/>
      <c r="OC1975" s="593"/>
      <c r="OD1975" s="593"/>
      <c r="OE1975" s="593"/>
      <c r="OF1975" s="593"/>
      <c r="OG1975" s="593"/>
      <c r="OH1975" s="593"/>
      <c r="OI1975" s="593"/>
      <c r="OJ1975" s="593"/>
      <c r="OK1975" s="593"/>
      <c r="OL1975" s="593"/>
      <c r="OM1975" s="593"/>
      <c r="ON1975" s="593"/>
      <c r="OO1975" s="593"/>
      <c r="OP1975" s="593"/>
      <c r="OQ1975" s="593"/>
      <c r="OR1975" s="593"/>
      <c r="OS1975" s="593"/>
      <c r="OT1975" s="593"/>
      <c r="OU1975" s="593"/>
      <c r="OV1975" s="593"/>
      <c r="OW1975" s="593"/>
      <c r="OX1975" s="593"/>
      <c r="OY1975" s="593"/>
      <c r="OZ1975" s="593"/>
      <c r="PA1975" s="593"/>
      <c r="PB1975" s="593"/>
      <c r="PC1975" s="593"/>
      <c r="PD1975" s="593"/>
      <c r="PE1975" s="593"/>
      <c r="PF1975" s="593"/>
      <c r="PG1975" s="593"/>
      <c r="PH1975" s="593"/>
      <c r="PI1975" s="593"/>
      <c r="PJ1975" s="593"/>
      <c r="PK1975" s="593"/>
      <c r="PL1975" s="593"/>
      <c r="PM1975" s="593"/>
      <c r="PN1975" s="593"/>
      <c r="PO1975" s="593"/>
      <c r="PP1975" s="593"/>
      <c r="PQ1975" s="593"/>
      <c r="PR1975" s="593"/>
      <c r="PS1975" s="593"/>
      <c r="PT1975" s="593"/>
      <c r="PU1975" s="593"/>
      <c r="PV1975" s="593"/>
      <c r="PW1975" s="593"/>
      <c r="PX1975" s="593"/>
      <c r="PY1975" s="593"/>
      <c r="PZ1975" s="593"/>
      <c r="QA1975" s="593"/>
      <c r="QB1975" s="593"/>
      <c r="QC1975" s="593"/>
      <c r="QD1975" s="593"/>
      <c r="QE1975" s="593"/>
      <c r="QF1975" s="593"/>
      <c r="QG1975" s="593"/>
      <c r="QH1975" s="593"/>
      <c r="QI1975" s="593"/>
      <c r="QJ1975" s="593"/>
      <c r="QK1975" s="593"/>
      <c r="QL1975" s="593"/>
      <c r="QM1975" s="593"/>
      <c r="QN1975" s="593"/>
      <c r="QO1975" s="593"/>
      <c r="QP1975" s="593"/>
      <c r="QQ1975" s="593"/>
      <c r="QR1975" s="593"/>
      <c r="QS1975" s="593"/>
      <c r="QT1975" s="593"/>
      <c r="QU1975" s="593"/>
      <c r="QV1975" s="593"/>
      <c r="QW1975" s="593"/>
      <c r="QX1975" s="593"/>
      <c r="QY1975" s="593"/>
      <c r="QZ1975" s="593"/>
      <c r="RA1975" s="593"/>
      <c r="RB1975" s="593"/>
      <c r="RC1975" s="593"/>
      <c r="RD1975" s="593"/>
      <c r="RE1975" s="593"/>
      <c r="RF1975" s="593"/>
      <c r="RG1975" s="593"/>
      <c r="RH1975" s="593"/>
      <c r="RI1975" s="593"/>
      <c r="RJ1975" s="593"/>
      <c r="RK1975" s="593"/>
      <c r="RL1975" s="593"/>
      <c r="RM1975" s="593"/>
      <c r="RN1975" s="593"/>
      <c r="RO1975" s="593"/>
      <c r="RP1975" s="593"/>
      <c r="RQ1975" s="593"/>
      <c r="RR1975" s="593"/>
      <c r="RS1975" s="593"/>
      <c r="RT1975" s="593"/>
      <c r="RU1975" s="593"/>
      <c r="RV1975" s="593"/>
      <c r="RW1975" s="593"/>
      <c r="RX1975" s="593"/>
      <c r="RY1975" s="593"/>
      <c r="RZ1975" s="593"/>
      <c r="SA1975" s="593"/>
      <c r="SB1975" s="593"/>
      <c r="SC1975" s="593"/>
      <c r="SD1975" s="593"/>
      <c r="SE1975" s="593"/>
      <c r="SF1975" s="593"/>
      <c r="SG1975" s="593"/>
      <c r="SH1975" s="593"/>
      <c r="SI1975" s="593"/>
      <c r="SJ1975" s="593"/>
      <c r="SK1975" s="593"/>
      <c r="SL1975" s="593"/>
      <c r="SM1975" s="593"/>
      <c r="SN1975" s="593"/>
      <c r="SO1975" s="593"/>
      <c r="SP1975" s="593"/>
      <c r="SQ1975" s="593"/>
      <c r="SR1975" s="593"/>
      <c r="SS1975" s="593"/>
      <c r="ST1975" s="593"/>
      <c r="SU1975" s="593"/>
      <c r="SV1975" s="593"/>
      <c r="SW1975" s="593"/>
      <c r="SX1975" s="593"/>
      <c r="SY1975" s="593"/>
      <c r="SZ1975" s="593"/>
      <c r="TA1975" s="593"/>
      <c r="TB1975" s="593"/>
      <c r="TC1975" s="593"/>
      <c r="TD1975" s="593"/>
      <c r="TE1975" s="593"/>
      <c r="TF1975" s="593"/>
      <c r="TG1975" s="593"/>
      <c r="TH1975" s="593"/>
      <c r="TI1975" s="593"/>
      <c r="TJ1975" s="593"/>
      <c r="TK1975" s="593"/>
      <c r="TL1975" s="593"/>
      <c r="TM1975" s="593"/>
      <c r="TN1975" s="593"/>
      <c r="TO1975" s="593"/>
      <c r="TP1975" s="593"/>
      <c r="TQ1975" s="593"/>
      <c r="TR1975" s="593"/>
      <c r="TS1975" s="593"/>
      <c r="TT1975" s="593"/>
      <c r="TU1975" s="593"/>
      <c r="TV1975" s="593"/>
      <c r="TW1975" s="593"/>
      <c r="TX1975" s="593"/>
      <c r="TY1975" s="593"/>
      <c r="TZ1975" s="593"/>
      <c r="UA1975" s="593"/>
      <c r="UB1975" s="593"/>
      <c r="UC1975" s="593"/>
      <c r="UD1975" s="593"/>
      <c r="UE1975" s="593"/>
      <c r="UF1975" s="593"/>
      <c r="UG1975" s="593"/>
      <c r="UH1975" s="593"/>
      <c r="UI1975" s="593"/>
      <c r="UJ1975" s="593"/>
      <c r="UK1975" s="593"/>
      <c r="UL1975" s="593"/>
      <c r="UM1975" s="593"/>
      <c r="UN1975" s="593"/>
      <c r="UO1975" s="593"/>
      <c r="UP1975" s="593"/>
      <c r="UQ1975" s="593"/>
      <c r="UR1975" s="593"/>
      <c r="US1975" s="593"/>
      <c r="UT1975" s="593"/>
      <c r="UU1975" s="593"/>
      <c r="UV1975" s="593"/>
      <c r="UW1975" s="593"/>
      <c r="UX1975" s="593"/>
      <c r="UY1975" s="593"/>
      <c r="UZ1975" s="593"/>
      <c r="VA1975" s="593"/>
      <c r="VB1975" s="593"/>
      <c r="VC1975" s="593"/>
      <c r="VD1975" s="593"/>
      <c r="VE1975" s="593"/>
      <c r="VF1975" s="593"/>
      <c r="VG1975" s="593"/>
      <c r="VH1975" s="593"/>
      <c r="VI1975" s="593"/>
      <c r="VJ1975" s="593"/>
      <c r="VK1975" s="593"/>
      <c r="VL1975" s="593"/>
      <c r="VM1975" s="593"/>
      <c r="VN1975" s="593"/>
      <c r="VO1975" s="593"/>
      <c r="VP1975" s="593"/>
      <c r="VQ1975" s="593"/>
      <c r="VR1975" s="593"/>
      <c r="VS1975" s="593"/>
      <c r="VT1975" s="593"/>
      <c r="VU1975" s="593"/>
      <c r="VV1975" s="593"/>
      <c r="VW1975" s="593"/>
      <c r="VX1975" s="593"/>
      <c r="VY1975" s="593"/>
      <c r="VZ1975" s="593"/>
      <c r="WA1975" s="593"/>
      <c r="WB1975" s="593"/>
      <c r="WC1975" s="593"/>
      <c r="WD1975" s="593"/>
      <c r="WE1975" s="593"/>
      <c r="WF1975" s="593"/>
      <c r="WG1975" s="593"/>
      <c r="WH1975" s="593"/>
      <c r="WI1975" s="593"/>
      <c r="WJ1975" s="593"/>
      <c r="WK1975" s="593"/>
      <c r="WL1975" s="593"/>
      <c r="WM1975" s="593"/>
      <c r="WN1975" s="593"/>
      <c r="WO1975" s="593"/>
      <c r="WP1975" s="593"/>
      <c r="WQ1975" s="593"/>
      <c r="WR1975" s="593"/>
      <c r="WS1975" s="593"/>
      <c r="WT1975" s="593"/>
      <c r="WU1975" s="593"/>
      <c r="WV1975" s="593"/>
      <c r="WW1975" s="593"/>
      <c r="WX1975" s="593"/>
      <c r="WY1975" s="593"/>
      <c r="WZ1975" s="593"/>
      <c r="XA1975" s="593"/>
      <c r="XB1975" s="593"/>
      <c r="XC1975" s="593"/>
      <c r="XD1975" s="593"/>
      <c r="XE1975" s="593"/>
      <c r="XF1975" s="593"/>
      <c r="XG1975" s="593"/>
      <c r="XH1975" s="593"/>
      <c r="XI1975" s="593"/>
      <c r="XJ1975" s="593"/>
      <c r="XK1975" s="593"/>
      <c r="XL1975" s="593"/>
      <c r="XM1975" s="593"/>
      <c r="XN1975" s="593"/>
      <c r="XO1975" s="593"/>
      <c r="XP1975" s="593"/>
      <c r="XQ1975" s="593"/>
      <c r="XR1975" s="593"/>
      <c r="XS1975" s="593"/>
      <c r="XT1975" s="593"/>
      <c r="XU1975" s="593"/>
      <c r="XV1975" s="593"/>
      <c r="XW1975" s="593"/>
      <c r="XX1975" s="593"/>
      <c r="XY1975" s="593"/>
      <c r="XZ1975" s="593"/>
      <c r="YA1975" s="593"/>
      <c r="YB1975" s="593"/>
      <c r="YC1975" s="593"/>
      <c r="YD1975" s="593"/>
      <c r="YE1975" s="593"/>
      <c r="YF1975" s="593"/>
      <c r="YG1975" s="593"/>
      <c r="YH1975" s="593"/>
      <c r="YI1975" s="593"/>
      <c r="YJ1975" s="593"/>
      <c r="YK1975" s="593"/>
      <c r="YL1975" s="593"/>
      <c r="YM1975" s="593"/>
      <c r="YN1975" s="593"/>
      <c r="YO1975" s="593"/>
      <c r="YP1975" s="593"/>
      <c r="YQ1975" s="593"/>
      <c r="YR1975" s="593"/>
      <c r="YS1975" s="593"/>
      <c r="YT1975" s="593"/>
      <c r="YU1975" s="593"/>
      <c r="YV1975" s="593"/>
      <c r="YW1975" s="593"/>
      <c r="YX1975" s="593"/>
      <c r="YY1975" s="593"/>
      <c r="YZ1975" s="593"/>
      <c r="ZA1975" s="593"/>
      <c r="ZB1975" s="593"/>
      <c r="ZC1975" s="593"/>
      <c r="ZD1975" s="593"/>
      <c r="ZE1975" s="593"/>
      <c r="ZF1975" s="593"/>
      <c r="ZG1975" s="593"/>
      <c r="ZH1975" s="593"/>
      <c r="ZI1975" s="593"/>
      <c r="ZJ1975" s="593"/>
      <c r="ZK1975" s="593"/>
      <c r="ZL1975" s="593"/>
      <c r="ZM1975" s="593"/>
      <c r="ZN1975" s="593"/>
      <c r="ZO1975" s="593"/>
      <c r="ZP1975" s="593"/>
      <c r="ZQ1975" s="593"/>
      <c r="ZR1975" s="593"/>
      <c r="ZS1975" s="593"/>
      <c r="ZT1975" s="593"/>
      <c r="ZU1975" s="593"/>
      <c r="ZV1975" s="593"/>
      <c r="ZW1975" s="593"/>
      <c r="ZX1975" s="593"/>
      <c r="ZY1975" s="593"/>
      <c r="ZZ1975" s="593"/>
      <c r="AAA1975" s="593"/>
      <c r="AAB1975" s="593"/>
      <c r="AAC1975" s="593"/>
      <c r="AAD1975" s="593"/>
      <c r="AAE1975" s="593"/>
      <c r="AAF1975" s="593"/>
      <c r="AAG1975" s="593"/>
      <c r="AAH1975" s="593"/>
      <c r="AAI1975" s="593"/>
      <c r="AAJ1975" s="593"/>
      <c r="AAK1975" s="593"/>
      <c r="AAL1975" s="593"/>
      <c r="AAM1975" s="593"/>
      <c r="AAN1975" s="593"/>
      <c r="AAO1975" s="593"/>
      <c r="AAP1975" s="593"/>
      <c r="AAQ1975" s="593"/>
      <c r="AAR1975" s="593"/>
      <c r="AAS1975" s="593"/>
      <c r="AAT1975" s="593"/>
      <c r="AAU1975" s="593"/>
      <c r="AAV1975" s="593"/>
      <c r="AAW1975" s="593"/>
      <c r="AAX1975" s="593"/>
      <c r="AAY1975" s="593"/>
      <c r="AAZ1975" s="593"/>
      <c r="ABA1975" s="593"/>
      <c r="ABB1975" s="593"/>
      <c r="ABC1975" s="593"/>
      <c r="ABD1975" s="593"/>
      <c r="ABE1975" s="593"/>
      <c r="ABF1975" s="593"/>
      <c r="ABG1975" s="593"/>
      <c r="ABH1975" s="593"/>
      <c r="ABI1975" s="593"/>
      <c r="ABJ1975" s="593"/>
      <c r="ABK1975" s="593"/>
      <c r="ABL1975" s="593"/>
      <c r="ABM1975" s="593"/>
      <c r="ABN1975" s="593"/>
      <c r="ABO1975" s="593"/>
      <c r="ABP1975" s="593"/>
      <c r="ABQ1975" s="593"/>
      <c r="ABR1975" s="593"/>
      <c r="ABS1975" s="593"/>
      <c r="ABT1975" s="593"/>
      <c r="ABU1975" s="593"/>
      <c r="ABV1975" s="593"/>
      <c r="ABW1975" s="593"/>
      <c r="ABX1975" s="593"/>
      <c r="ABY1975" s="593"/>
      <c r="ABZ1975" s="593"/>
      <c r="ACA1975" s="593"/>
      <c r="ACB1975" s="593"/>
      <c r="ACC1975" s="593"/>
      <c r="ACD1975" s="593"/>
      <c r="ACE1975" s="593"/>
      <c r="ACF1975" s="593"/>
      <c r="ACG1975" s="593"/>
      <c r="ACH1975" s="593"/>
      <c r="ACI1975" s="593"/>
      <c r="ACJ1975" s="593"/>
      <c r="ACK1975" s="593"/>
      <c r="ACL1975" s="593"/>
      <c r="ACM1975" s="593"/>
      <c r="ACN1975" s="593"/>
      <c r="ACO1975" s="593"/>
      <c r="ACP1975" s="593"/>
      <c r="ACQ1975" s="593"/>
      <c r="ACR1975" s="593"/>
      <c r="ACS1975" s="593"/>
      <c r="ACT1975" s="593"/>
      <c r="ACU1975" s="593"/>
      <c r="ACV1975" s="593"/>
      <c r="ACW1975" s="593"/>
      <c r="ACX1975" s="593"/>
      <c r="ACY1975" s="593"/>
      <c r="ACZ1975" s="593"/>
      <c r="ADA1975" s="593"/>
      <c r="ADB1975" s="593"/>
      <c r="ADC1975" s="593"/>
      <c r="ADD1975" s="593"/>
      <c r="ADE1975" s="593"/>
      <c r="ADF1975" s="593"/>
      <c r="ADG1975" s="593"/>
      <c r="ADH1975" s="593"/>
      <c r="ADI1975" s="593"/>
      <c r="ADJ1975" s="593"/>
      <c r="ADK1975" s="593"/>
      <c r="ADL1975" s="593"/>
      <c r="ADM1975" s="593"/>
      <c r="ADN1975" s="593"/>
      <c r="ADO1975" s="593"/>
      <c r="ADP1975" s="593"/>
      <c r="ADQ1975" s="593"/>
      <c r="ADR1975" s="593"/>
      <c r="ADS1975" s="593"/>
      <c r="ADT1975" s="593"/>
      <c r="ADU1975" s="593"/>
      <c r="ADV1975" s="593"/>
      <c r="ADW1975" s="593"/>
      <c r="ADX1975" s="593"/>
      <c r="ADY1975" s="593"/>
      <c r="ADZ1975" s="593"/>
      <c r="AEA1975" s="593"/>
      <c r="AEB1975" s="593"/>
      <c r="AEC1975" s="593"/>
      <c r="AED1975" s="593"/>
      <c r="AEE1975" s="593"/>
      <c r="AEF1975" s="593"/>
      <c r="AEG1975" s="593"/>
      <c r="AEH1975" s="593"/>
      <c r="AEI1975" s="593"/>
      <c r="AEJ1975" s="593"/>
      <c r="AEK1975" s="593"/>
      <c r="AEL1975" s="593"/>
      <c r="AEM1975" s="593"/>
      <c r="AEN1975" s="593"/>
      <c r="AEO1975" s="593"/>
      <c r="AEP1975" s="593"/>
      <c r="AEQ1975" s="593"/>
      <c r="AER1975" s="593"/>
      <c r="AES1975" s="593"/>
      <c r="AET1975" s="593"/>
      <c r="AEU1975" s="593"/>
      <c r="AEV1975" s="593"/>
      <c r="AEW1975" s="593"/>
      <c r="AEX1975" s="593"/>
      <c r="AEY1975" s="593"/>
      <c r="AEZ1975" s="593"/>
      <c r="AFA1975" s="593"/>
      <c r="AFB1975" s="593"/>
      <c r="AFC1975" s="593"/>
      <c r="AFD1975" s="593"/>
      <c r="AFE1975" s="593"/>
      <c r="AFF1975" s="593"/>
      <c r="AFG1975" s="593"/>
      <c r="AFH1975" s="593"/>
      <c r="AFI1975" s="593"/>
      <c r="AFJ1975" s="593"/>
      <c r="AFK1975" s="593"/>
      <c r="AFL1975" s="593"/>
      <c r="AFM1975" s="593"/>
      <c r="AFN1975" s="593"/>
      <c r="AFO1975" s="593"/>
      <c r="AFP1975" s="593"/>
      <c r="AFQ1975" s="593"/>
      <c r="AFR1975" s="593"/>
      <c r="AFS1975" s="593"/>
      <c r="AFT1975" s="593"/>
      <c r="AFU1975" s="593"/>
      <c r="AFV1975" s="593"/>
      <c r="AFW1975" s="593"/>
      <c r="AFX1975" s="593"/>
      <c r="AFY1975" s="593"/>
      <c r="AFZ1975" s="593"/>
      <c r="AGA1975" s="593"/>
      <c r="AGB1975" s="593"/>
      <c r="AGC1975" s="593"/>
      <c r="AGD1975" s="593"/>
      <c r="AGE1975" s="593"/>
      <c r="AGF1975" s="593"/>
      <c r="AGG1975" s="593"/>
      <c r="AGH1975" s="593"/>
      <c r="AGI1975" s="593"/>
      <c r="AGJ1975" s="593"/>
      <c r="AGK1975" s="593"/>
      <c r="AGL1975" s="593"/>
      <c r="AGM1975" s="593"/>
      <c r="AGN1975" s="593"/>
      <c r="AGO1975" s="593"/>
      <c r="AGP1975" s="593"/>
      <c r="AGQ1975" s="593"/>
      <c r="AGR1975" s="593"/>
      <c r="AGS1975" s="593"/>
      <c r="AGT1975" s="593"/>
      <c r="AGU1975" s="593"/>
      <c r="AGV1975" s="593"/>
      <c r="AGW1975" s="593"/>
      <c r="AGX1975" s="593"/>
      <c r="AGY1975" s="593"/>
      <c r="AGZ1975" s="593"/>
      <c r="AHA1975" s="593"/>
      <c r="AHB1975" s="593"/>
      <c r="AHC1975" s="593"/>
      <c r="AHD1975" s="593"/>
      <c r="AHE1975" s="593"/>
      <c r="AHF1975" s="593"/>
      <c r="AHG1975" s="593"/>
      <c r="AHH1975" s="593"/>
      <c r="AHI1975" s="593"/>
      <c r="AHJ1975" s="593"/>
      <c r="AHK1975" s="593"/>
      <c r="AHL1975" s="593"/>
      <c r="AHM1975" s="593"/>
      <c r="AHN1975" s="593"/>
      <c r="AHO1975" s="593"/>
      <c r="AHP1975" s="593"/>
      <c r="AHQ1975" s="593"/>
      <c r="AHR1975" s="593"/>
      <c r="AHS1975" s="593"/>
      <c r="AHT1975" s="593"/>
      <c r="AHU1975" s="593"/>
      <c r="AHV1975" s="593"/>
      <c r="AHW1975" s="593"/>
      <c r="AHX1975" s="593"/>
      <c r="AHY1975" s="593"/>
      <c r="AHZ1975" s="593"/>
      <c r="AIA1975" s="593"/>
      <c r="AIB1975" s="593"/>
      <c r="AIC1975" s="593"/>
      <c r="AID1975" s="593"/>
      <c r="AIE1975" s="593"/>
      <c r="AIF1975" s="593"/>
      <c r="AIG1975" s="593"/>
      <c r="AIH1975" s="593"/>
      <c r="AII1975" s="593"/>
      <c r="AIJ1975" s="593"/>
      <c r="AIK1975" s="593"/>
      <c r="AIL1975" s="593"/>
      <c r="AIM1975" s="593"/>
      <c r="AIN1975" s="593"/>
      <c r="AIO1975" s="593"/>
      <c r="AIP1975" s="593"/>
      <c r="AIQ1975" s="593"/>
      <c r="AIR1975" s="593"/>
      <c r="AIS1975" s="593"/>
      <c r="AIT1975" s="593"/>
      <c r="AIU1975" s="593"/>
      <c r="AIV1975" s="593"/>
      <c r="AIW1975" s="593"/>
      <c r="AIX1975" s="593"/>
      <c r="AIY1975" s="593"/>
      <c r="AIZ1975" s="593"/>
      <c r="AJA1975" s="593"/>
      <c r="AJB1975" s="593"/>
      <c r="AJC1975" s="593"/>
      <c r="AJD1975" s="593"/>
      <c r="AJE1975" s="593"/>
      <c r="AJF1975" s="593"/>
      <c r="AJG1975" s="593"/>
      <c r="AJH1975" s="593"/>
      <c r="AJI1975" s="593"/>
      <c r="AJJ1975" s="593"/>
      <c r="AJK1975" s="593"/>
      <c r="AJL1975" s="593"/>
      <c r="AJM1975" s="593"/>
      <c r="AJN1975" s="593"/>
      <c r="AJO1975" s="593"/>
      <c r="AJP1975" s="593"/>
      <c r="AJQ1975" s="593"/>
      <c r="AJR1975" s="593"/>
      <c r="AJS1975" s="593"/>
      <c r="AJT1975" s="593"/>
      <c r="AJU1975" s="593"/>
      <c r="AJV1975" s="593"/>
      <c r="AJW1975" s="593"/>
      <c r="AJX1975" s="593"/>
      <c r="AJY1975" s="593"/>
      <c r="AJZ1975" s="593"/>
      <c r="AKA1975" s="593"/>
      <c r="AKB1975" s="593"/>
      <c r="AKC1975" s="593"/>
      <c r="AKD1975" s="593"/>
      <c r="AKE1975" s="593"/>
      <c r="AKF1975" s="593"/>
      <c r="AKG1975" s="593"/>
      <c r="AKH1975" s="593"/>
      <c r="AKI1975" s="593"/>
      <c r="AKJ1975" s="593"/>
      <c r="AKK1975" s="593"/>
      <c r="AKL1975" s="593"/>
      <c r="AKM1975" s="593"/>
      <c r="AKN1975" s="593"/>
      <c r="AKO1975" s="593"/>
      <c r="AKP1975" s="593"/>
      <c r="AKQ1975" s="593"/>
      <c r="AKR1975" s="593"/>
      <c r="AKS1975" s="593"/>
      <c r="AKT1975" s="593"/>
      <c r="AKU1975" s="593"/>
      <c r="AKV1975" s="593"/>
      <c r="AKW1975" s="593"/>
      <c r="AKX1975" s="593"/>
      <c r="AKY1975" s="593"/>
      <c r="AKZ1975" s="593"/>
      <c r="ALA1975" s="593"/>
      <c r="ALB1975" s="593"/>
      <c r="ALC1975" s="593"/>
      <c r="ALD1975" s="593"/>
      <c r="ALE1975" s="593"/>
      <c r="ALF1975" s="593"/>
      <c r="ALG1975" s="593"/>
      <c r="ALH1975" s="593"/>
      <c r="ALI1975" s="593"/>
      <c r="ALJ1975" s="593"/>
      <c r="ALK1975" s="593"/>
      <c r="ALL1975" s="593"/>
      <c r="ALM1975" s="593"/>
      <c r="ALN1975" s="593"/>
      <c r="ALO1975" s="593"/>
      <c r="ALP1975" s="593"/>
      <c r="ALQ1975" s="593"/>
      <c r="ALR1975" s="593"/>
      <c r="ALS1975" s="593"/>
      <c r="ALT1975" s="593"/>
      <c r="ALU1975" s="593"/>
      <c r="ALV1975" s="593"/>
      <c r="ALW1975" s="593"/>
      <c r="ALX1975" s="593"/>
      <c r="ALY1975" s="593"/>
      <c r="ALZ1975" s="593"/>
      <c r="AMA1975" s="593"/>
      <c r="AMB1975" s="593"/>
      <c r="AMC1975" s="593"/>
      <c r="AMD1975" s="593"/>
      <c r="AME1975" s="593"/>
      <c r="AMF1975" s="593"/>
      <c r="AMG1975" s="593"/>
      <c r="AMH1975" s="593"/>
      <c r="AMI1975" s="593"/>
      <c r="AMJ1975" s="593"/>
      <c r="AMK1975" s="593"/>
      <c r="AML1975" s="593"/>
      <c r="AMM1975" s="593"/>
      <c r="AMN1975" s="593"/>
      <c r="AMO1975" s="593"/>
      <c r="AMP1975" s="593"/>
      <c r="AMQ1975" s="593"/>
      <c r="AMR1975" s="593"/>
      <c r="AMS1975" s="593"/>
      <c r="AMT1975" s="593"/>
      <c r="AMU1975" s="593"/>
      <c r="AMV1975" s="593"/>
      <c r="AMW1975" s="593"/>
      <c r="AMX1975" s="593"/>
      <c r="AMY1975" s="593"/>
      <c r="AMZ1975" s="593"/>
      <c r="ANA1975" s="593"/>
      <c r="ANB1975" s="593"/>
      <c r="ANC1975" s="593"/>
      <c r="AND1975" s="593"/>
      <c r="ANE1975" s="593"/>
      <c r="ANF1975" s="593"/>
      <c r="ANG1975" s="593"/>
      <c r="ANH1975" s="593"/>
      <c r="ANI1975" s="593"/>
      <c r="ANJ1975" s="593"/>
      <c r="ANK1975" s="593"/>
      <c r="ANL1975" s="593"/>
      <c r="ANM1975" s="593"/>
      <c r="ANN1975" s="593"/>
      <c r="ANO1975" s="593"/>
      <c r="ANP1975" s="593"/>
      <c r="ANQ1975" s="593"/>
      <c r="ANR1975" s="593"/>
      <c r="ANS1975" s="593"/>
      <c r="ANT1975" s="593"/>
      <c r="ANU1975" s="593"/>
      <c r="ANV1975" s="593"/>
      <c r="ANW1975" s="593"/>
      <c r="ANX1975" s="593"/>
      <c r="ANY1975" s="593"/>
      <c r="ANZ1975" s="593"/>
      <c r="AOA1975" s="593"/>
      <c r="AOB1975" s="593"/>
      <c r="AOC1975" s="593"/>
      <c r="AOD1975" s="593"/>
      <c r="AOE1975" s="593"/>
      <c r="AOF1975" s="593"/>
      <c r="AOG1975" s="593"/>
      <c r="AOH1975" s="593"/>
      <c r="AOI1975" s="593"/>
      <c r="AOJ1975" s="593"/>
      <c r="AOK1975" s="593"/>
      <c r="AOL1975" s="593"/>
      <c r="AOM1975" s="593"/>
      <c r="AON1975" s="593"/>
      <c r="AOO1975" s="593"/>
      <c r="AOP1975" s="593"/>
      <c r="AOQ1975" s="593"/>
      <c r="AOR1975" s="593"/>
      <c r="AOS1975" s="593"/>
      <c r="AOT1975" s="593"/>
      <c r="AOU1975" s="593"/>
      <c r="AOV1975" s="593"/>
      <c r="AOW1975" s="593"/>
      <c r="AOX1975" s="593"/>
      <c r="AOY1975" s="593"/>
      <c r="AOZ1975" s="593"/>
      <c r="APA1975" s="593"/>
      <c r="APB1975" s="593"/>
      <c r="APC1975" s="593"/>
      <c r="APD1975" s="593"/>
      <c r="APE1975" s="593"/>
      <c r="APF1975" s="593"/>
      <c r="APG1975" s="593"/>
      <c r="APH1975" s="593"/>
      <c r="API1975" s="593"/>
      <c r="APJ1975" s="593"/>
      <c r="APK1975" s="593"/>
      <c r="APL1975" s="593"/>
      <c r="APM1975" s="593"/>
      <c r="APN1975" s="593"/>
      <c r="APO1975" s="593"/>
      <c r="APP1975" s="593"/>
      <c r="APQ1975" s="593"/>
      <c r="APR1975" s="593"/>
      <c r="APS1975" s="593"/>
      <c r="APT1975" s="593"/>
      <c r="APU1975" s="593"/>
      <c r="APV1975" s="593"/>
      <c r="APW1975" s="593"/>
      <c r="APX1975" s="593"/>
      <c r="APY1975" s="593"/>
      <c r="APZ1975" s="593"/>
      <c r="AQA1975" s="593"/>
      <c r="AQB1975" s="593"/>
      <c r="AQC1975" s="593"/>
      <c r="AQD1975" s="593"/>
      <c r="AQE1975" s="593"/>
      <c r="AQF1975" s="593"/>
      <c r="AQG1975" s="593"/>
      <c r="AQH1975" s="593"/>
      <c r="AQI1975" s="593"/>
      <c r="AQJ1975" s="593"/>
      <c r="AQK1975" s="593"/>
      <c r="AQL1975" s="593"/>
      <c r="AQM1975" s="593"/>
      <c r="AQN1975" s="593"/>
      <c r="AQO1975" s="593"/>
      <c r="AQP1975" s="593"/>
      <c r="AQQ1975" s="593"/>
      <c r="AQR1975" s="593"/>
      <c r="AQS1975" s="593"/>
      <c r="AQT1975" s="593"/>
      <c r="AQU1975" s="593"/>
      <c r="AQV1975" s="593"/>
      <c r="AQW1975" s="593"/>
      <c r="AQX1975" s="593"/>
      <c r="AQY1975" s="593"/>
      <c r="AQZ1975" s="593"/>
      <c r="ARA1975" s="593"/>
      <c r="ARB1975" s="593"/>
      <c r="ARC1975" s="593"/>
      <c r="ARD1975" s="593"/>
      <c r="ARE1975" s="593"/>
      <c r="ARF1975" s="593"/>
      <c r="ARG1975" s="593"/>
      <c r="ARH1975" s="593"/>
      <c r="ARI1975" s="593"/>
      <c r="ARJ1975" s="593"/>
      <c r="ARK1975" s="593"/>
      <c r="ARL1975" s="593"/>
      <c r="ARM1975" s="593"/>
      <c r="ARN1975" s="593"/>
      <c r="ARO1975" s="593"/>
      <c r="ARP1975" s="593"/>
      <c r="ARQ1975" s="593"/>
      <c r="ARR1975" s="593"/>
      <c r="ARS1975" s="593"/>
      <c r="ART1975" s="593"/>
      <c r="ARU1975" s="593"/>
      <c r="ARV1975" s="593"/>
      <c r="ARW1975" s="593"/>
      <c r="ARX1975" s="593"/>
      <c r="ARY1975" s="593"/>
      <c r="ARZ1975" s="593"/>
      <c r="ASA1975" s="593"/>
      <c r="ASB1975" s="593"/>
      <c r="ASC1975" s="593"/>
      <c r="ASD1975" s="593"/>
      <c r="ASE1975" s="593"/>
      <c r="ASF1975" s="593"/>
      <c r="ASG1975" s="593"/>
      <c r="ASH1975" s="593"/>
      <c r="ASI1975" s="593"/>
      <c r="ASJ1975" s="593"/>
      <c r="ASK1975" s="593"/>
      <c r="ASL1975" s="593"/>
      <c r="ASM1975" s="593"/>
      <c r="ASN1975" s="593"/>
      <c r="ASO1975" s="593"/>
      <c r="ASP1975" s="593"/>
      <c r="ASQ1975" s="593"/>
      <c r="ASR1975" s="593"/>
      <c r="ASS1975" s="593"/>
      <c r="AST1975" s="593"/>
      <c r="ASU1975" s="593"/>
      <c r="ASV1975" s="593"/>
      <c r="ASW1975" s="593"/>
      <c r="ASX1975" s="593"/>
      <c r="ASY1975" s="593"/>
      <c r="ASZ1975" s="593"/>
      <c r="ATA1975" s="593"/>
      <c r="ATB1975" s="593"/>
      <c r="ATC1975" s="593"/>
      <c r="ATD1975" s="593"/>
      <c r="ATE1975" s="593"/>
      <c r="ATF1975" s="593"/>
      <c r="ATG1975" s="593"/>
      <c r="ATH1975" s="593"/>
      <c r="ATI1975" s="593"/>
      <c r="ATJ1975" s="593"/>
      <c r="ATK1975" s="593"/>
      <c r="ATL1975" s="593"/>
      <c r="ATM1975" s="593"/>
      <c r="ATN1975" s="593"/>
      <c r="ATO1975" s="593"/>
      <c r="ATP1975" s="593"/>
      <c r="ATQ1975" s="593"/>
      <c r="ATR1975" s="593"/>
      <c r="ATS1975" s="593"/>
      <c r="ATT1975" s="593"/>
      <c r="ATU1975" s="593"/>
      <c r="ATV1975" s="593"/>
      <c r="ATW1975" s="593"/>
      <c r="ATX1975" s="593"/>
      <c r="ATY1975" s="593"/>
      <c r="ATZ1975" s="593"/>
      <c r="AUA1975" s="593"/>
      <c r="AUB1975" s="593"/>
      <c r="AUC1975" s="593"/>
      <c r="AUD1975" s="593"/>
      <c r="AUE1975" s="593"/>
      <c r="AUF1975" s="593"/>
      <c r="AUG1975" s="593"/>
      <c r="AUH1975" s="593"/>
      <c r="AUI1975" s="593"/>
      <c r="AUJ1975" s="593"/>
      <c r="AUK1975" s="593"/>
      <c r="AUL1975" s="593"/>
      <c r="AUM1975" s="593"/>
      <c r="AUN1975" s="593"/>
      <c r="AUO1975" s="593"/>
      <c r="AUP1975" s="593"/>
      <c r="AUQ1975" s="593"/>
      <c r="AUR1975" s="593"/>
      <c r="AUS1975" s="593"/>
      <c r="AUT1975" s="593"/>
      <c r="AUU1975" s="593"/>
      <c r="AUV1975" s="593"/>
      <c r="AUW1975" s="593"/>
      <c r="AUX1975" s="593"/>
      <c r="AUY1975" s="593"/>
      <c r="AUZ1975" s="593"/>
      <c r="AVA1975" s="593"/>
      <c r="AVB1975" s="593"/>
      <c r="AVC1975" s="593"/>
      <c r="AVD1975" s="593"/>
      <c r="AVE1975" s="593"/>
      <c r="AVF1975" s="593"/>
      <c r="AVG1975" s="593"/>
      <c r="AVH1975" s="593"/>
      <c r="AVI1975" s="593"/>
      <c r="AVJ1975" s="593"/>
      <c r="AVK1975" s="593"/>
    </row>
    <row r="1976" spans="1:1259">
      <c r="A1976" s="715"/>
      <c r="B1976" s="564"/>
      <c r="C1976" s="564"/>
      <c r="D1976" s="676" t="s">
        <v>1067</v>
      </c>
      <c r="E1976" s="524"/>
      <c r="F1976" s="665" t="s">
        <v>1152</v>
      </c>
      <c r="G1976" s="676">
        <v>2022</v>
      </c>
      <c r="H1976" s="665">
        <v>4</v>
      </c>
      <c r="I1976" s="687">
        <v>127961</v>
      </c>
      <c r="J1976" s="666">
        <v>44665</v>
      </c>
      <c r="K1976" s="676" t="s">
        <v>1638</v>
      </c>
      <c r="L1976" s="677" t="s">
        <v>1578</v>
      </c>
      <c r="M1976" s="677">
        <v>44468</v>
      </c>
      <c r="N1976" s="677" t="s">
        <v>1605</v>
      </c>
      <c r="O1976" s="677"/>
      <c r="P1976" s="666">
        <v>44658</v>
      </c>
      <c r="Q1976" s="666">
        <v>44664</v>
      </c>
      <c r="R1976" s="666">
        <v>44665</v>
      </c>
      <c r="S1976" s="665" t="s">
        <v>1580</v>
      </c>
      <c r="T1976" s="665">
        <v>60</v>
      </c>
      <c r="U1976" s="665" t="s">
        <v>1612</v>
      </c>
      <c r="V1976" s="665" t="s">
        <v>1591</v>
      </c>
      <c r="W1976" s="678">
        <v>400</v>
      </c>
      <c r="X1976" s="551">
        <v>624</v>
      </c>
      <c r="Y1976" s="693">
        <v>249600</v>
      </c>
      <c r="Z1976" s="667">
        <v>0.48</v>
      </c>
      <c r="AA1976" s="682">
        <f>Y1976*Z1976</f>
        <v>119808</v>
      </c>
      <c r="AB1976" s="521"/>
      <c r="AC1976" s="668">
        <v>0</v>
      </c>
      <c r="AD1976" s="676"/>
      <c r="AE1976" s="669"/>
      <c r="AF1976" s="695">
        <f>AA1976+AD1976+AE1976</f>
        <v>119808</v>
      </c>
      <c r="AG1976" s="665" t="s">
        <v>47</v>
      </c>
      <c r="AH1976" s="641"/>
      <c r="AI1976" s="676">
        <v>75</v>
      </c>
      <c r="AJ1976" s="665" t="s">
        <v>1592</v>
      </c>
      <c r="AK1976" s="676" t="s">
        <v>50</v>
      </c>
      <c r="AL1976" s="696">
        <v>94544</v>
      </c>
      <c r="AM1976" s="665" t="s">
        <v>52</v>
      </c>
      <c r="AN1976" s="665" t="s">
        <v>50</v>
      </c>
      <c r="AO1976" s="665"/>
      <c r="AP1976" s="676" t="s">
        <v>92</v>
      </c>
      <c r="AQ1976" s="676" t="s">
        <v>37</v>
      </c>
      <c r="AR1976" s="676"/>
      <c r="AS1976" s="523" t="s">
        <v>1077</v>
      </c>
      <c r="AT1976" s="523"/>
      <c r="AU1976" s="523"/>
      <c r="AV1976" s="674"/>
      <c r="AW1976" s="673" t="str">
        <f>U1976</f>
        <v>30390256H</v>
      </c>
      <c r="AX1976" s="673" cm="1">
        <f t="array" ref="AX1976">SUM(MID(0&amp;AW1976,LARGE(INDEX(ISNUMBER(--MID(AW1976,ROW($1:$8),1))*ROW($1:$8),),ROW($1:$8))+1,1)*10^ROW($1:$8)/10)</f>
        <v>30390256</v>
      </c>
      <c r="AY1976" s="673" t="str">
        <f>VLOOKUP($AX1976,'Item Master Data'!$A:$F,3,FALSE)</f>
        <v>T400H</v>
      </c>
      <c r="AZ1976" s="673">
        <f>VLOOKUP($AX1976,'Item Master Data'!$A:$F,6,FALSE)</f>
        <v>400</v>
      </c>
      <c r="BA1976" s="673">
        <f>X1976/BB1976</f>
        <v>24</v>
      </c>
      <c r="BB1976" s="673">
        <f>VLOOKUP(AX1976,'Item Master Data'!$A:$G,7,FALSE)</f>
        <v>26</v>
      </c>
      <c r="BC1976" s="673"/>
      <c r="BD1976" s="673">
        <f>W1976-AZ1976</f>
        <v>0</v>
      </c>
      <c r="BE1976" s="593"/>
      <c r="BF1976" s="593"/>
      <c r="BG1976" s="593"/>
      <c r="BH1976" s="593"/>
      <c r="BI1976" s="593"/>
      <c r="BJ1976" s="593"/>
      <c r="BK1976" s="593"/>
      <c r="BL1976" s="593"/>
      <c r="BM1976" s="593"/>
      <c r="BN1976" s="593"/>
      <c r="BO1976" s="593"/>
      <c r="BP1976" s="593"/>
      <c r="BQ1976" s="593"/>
      <c r="BR1976" s="593"/>
      <c r="BS1976" s="593"/>
      <c r="BT1976" s="593"/>
      <c r="BU1976" s="593"/>
      <c r="BV1976" s="593"/>
      <c r="BW1976" s="593"/>
      <c r="BX1976" s="593"/>
      <c r="BY1976" s="593"/>
      <c r="BZ1976" s="593"/>
      <c r="CA1976" s="593"/>
      <c r="CB1976" s="593"/>
      <c r="CC1976" s="593"/>
      <c r="CD1976" s="593"/>
      <c r="CE1976" s="593"/>
      <c r="CF1976" s="593"/>
      <c r="CG1976" s="593"/>
      <c r="CH1976" s="593"/>
      <c r="CI1976" s="593"/>
      <c r="CJ1976" s="593"/>
      <c r="CK1976" s="593"/>
      <c r="CL1976" s="593"/>
      <c r="CM1976" s="593"/>
      <c r="CN1976" s="593"/>
      <c r="CO1976" s="593"/>
      <c r="CP1976" s="593"/>
      <c r="CQ1976" s="593"/>
      <c r="CR1976" s="593"/>
      <c r="CS1976" s="593"/>
      <c r="CT1976" s="593"/>
      <c r="CU1976" s="593"/>
      <c r="CV1976" s="593"/>
      <c r="CW1976" s="593"/>
      <c r="CX1976" s="593"/>
      <c r="CY1976" s="593"/>
      <c r="CZ1976" s="593"/>
      <c r="DA1976" s="593"/>
      <c r="DB1976" s="593"/>
      <c r="DC1976" s="593"/>
      <c r="DD1976" s="593"/>
      <c r="DE1976" s="593"/>
      <c r="DF1976" s="593"/>
      <c r="DG1976" s="593"/>
      <c r="DH1976" s="593"/>
      <c r="DI1976" s="593"/>
      <c r="DJ1976" s="593"/>
      <c r="DK1976" s="593"/>
      <c r="DL1976" s="593"/>
      <c r="DM1976" s="593"/>
      <c r="DN1976" s="593"/>
      <c r="DO1976" s="593"/>
      <c r="DP1976" s="593"/>
      <c r="DQ1976" s="593"/>
      <c r="DR1976" s="593"/>
      <c r="DS1976" s="593"/>
      <c r="DT1976" s="593"/>
      <c r="DU1976" s="593"/>
      <c r="DV1976" s="593"/>
      <c r="DW1976" s="593"/>
      <c r="DX1976" s="593"/>
      <c r="DY1976" s="593"/>
      <c r="DZ1976" s="593"/>
      <c r="EA1976" s="593"/>
      <c r="EB1976" s="593"/>
      <c r="EC1976" s="593"/>
      <c r="ED1976" s="593"/>
      <c r="EE1976" s="593"/>
      <c r="EF1976" s="593"/>
      <c r="EG1976" s="593"/>
      <c r="EH1976" s="593"/>
      <c r="EI1976" s="593"/>
      <c r="EJ1976" s="593"/>
      <c r="EK1976" s="593"/>
      <c r="EL1976" s="593"/>
      <c r="EM1976" s="593"/>
      <c r="EN1976" s="593"/>
      <c r="EO1976" s="593"/>
      <c r="EP1976" s="593"/>
      <c r="EQ1976" s="593"/>
      <c r="ER1976" s="593"/>
      <c r="ES1976" s="593"/>
      <c r="ET1976" s="593"/>
      <c r="EU1976" s="593"/>
      <c r="EV1976" s="593"/>
      <c r="EW1976" s="593"/>
      <c r="EX1976" s="593"/>
      <c r="EY1976" s="593"/>
      <c r="EZ1976" s="593"/>
      <c r="FA1976" s="593"/>
      <c r="FB1976" s="593"/>
      <c r="FC1976" s="593"/>
      <c r="FD1976" s="593"/>
      <c r="FE1976" s="593"/>
      <c r="FF1976" s="593"/>
      <c r="FG1976" s="593"/>
      <c r="FH1976" s="593"/>
      <c r="FI1976" s="593"/>
      <c r="FJ1976" s="593"/>
      <c r="FK1976" s="593"/>
      <c r="FL1976" s="593"/>
      <c r="FM1976" s="593"/>
      <c r="FN1976" s="593"/>
      <c r="FO1976" s="593"/>
      <c r="FP1976" s="593"/>
      <c r="FQ1976" s="593"/>
      <c r="FR1976" s="593"/>
      <c r="FS1976" s="593"/>
      <c r="FT1976" s="593"/>
      <c r="FU1976" s="593"/>
      <c r="FV1976" s="593"/>
      <c r="FW1976" s="593"/>
      <c r="FX1976" s="593"/>
      <c r="FY1976" s="593"/>
      <c r="FZ1976" s="593"/>
      <c r="GA1976" s="593"/>
      <c r="GB1976" s="593"/>
      <c r="GC1976" s="593"/>
      <c r="GD1976" s="593"/>
      <c r="GE1976" s="593"/>
      <c r="GF1976" s="593"/>
      <c r="GG1976" s="593"/>
      <c r="GH1976" s="593"/>
      <c r="GI1976" s="593"/>
      <c r="GJ1976" s="593"/>
      <c r="GK1976" s="593"/>
      <c r="GL1976" s="593"/>
      <c r="GM1976" s="593"/>
      <c r="GN1976" s="593"/>
      <c r="GO1976" s="593"/>
      <c r="GP1976" s="593"/>
      <c r="GQ1976" s="593"/>
      <c r="GR1976" s="593"/>
      <c r="GS1976" s="593"/>
      <c r="GT1976" s="593"/>
      <c r="GU1976" s="593"/>
      <c r="GV1976" s="593"/>
      <c r="GW1976" s="593"/>
      <c r="GX1976" s="593"/>
      <c r="GY1976" s="593"/>
      <c r="GZ1976" s="593"/>
      <c r="HA1976" s="593"/>
      <c r="HB1976" s="593"/>
      <c r="HC1976" s="593"/>
      <c r="HD1976" s="593"/>
      <c r="HE1976" s="593"/>
      <c r="HF1976" s="593"/>
      <c r="HG1976" s="593"/>
      <c r="HH1976" s="593"/>
      <c r="HI1976" s="593"/>
      <c r="HJ1976" s="593"/>
      <c r="HK1976" s="593"/>
      <c r="HL1976" s="593"/>
      <c r="HM1976" s="593"/>
      <c r="HN1976" s="593"/>
      <c r="HO1976" s="593"/>
      <c r="HP1976" s="593"/>
      <c r="HQ1976" s="593"/>
      <c r="HR1976" s="593"/>
      <c r="HS1976" s="593"/>
      <c r="HT1976" s="593"/>
      <c r="HU1976" s="593"/>
      <c r="HV1976" s="593"/>
      <c r="HW1976" s="593"/>
      <c r="HX1976" s="593"/>
      <c r="HY1976" s="593"/>
      <c r="HZ1976" s="593"/>
      <c r="IA1976" s="593"/>
      <c r="IB1976" s="593"/>
      <c r="IC1976" s="593"/>
      <c r="ID1976" s="593"/>
      <c r="IE1976" s="593"/>
      <c r="IF1976" s="593"/>
      <c r="IG1976" s="593"/>
      <c r="IH1976" s="593"/>
      <c r="II1976" s="593"/>
      <c r="IJ1976" s="593"/>
      <c r="IK1976" s="593"/>
      <c r="IL1976" s="593"/>
      <c r="IM1976" s="593"/>
      <c r="IN1976" s="593"/>
      <c r="IO1976" s="593"/>
      <c r="IP1976" s="593"/>
      <c r="IQ1976" s="593"/>
      <c r="IR1976" s="593"/>
      <c r="IS1976" s="593"/>
      <c r="IT1976" s="593"/>
      <c r="IU1976" s="593"/>
      <c r="IV1976" s="593"/>
      <c r="IW1976" s="593"/>
      <c r="IX1976" s="593"/>
      <c r="IY1976" s="593"/>
      <c r="IZ1976" s="593"/>
      <c r="JA1976" s="593"/>
      <c r="JB1976" s="593"/>
      <c r="JC1976" s="593"/>
      <c r="JD1976" s="593"/>
      <c r="JE1976" s="593"/>
      <c r="JF1976" s="593"/>
      <c r="JG1976" s="593"/>
      <c r="JH1976" s="593"/>
      <c r="JI1976" s="593"/>
      <c r="JJ1976" s="593"/>
      <c r="JK1976" s="593"/>
      <c r="JL1976" s="593"/>
      <c r="JM1976" s="593"/>
      <c r="JN1976" s="593"/>
      <c r="JO1976" s="593"/>
      <c r="JP1976" s="593"/>
      <c r="JQ1976" s="593"/>
      <c r="JR1976" s="593"/>
      <c r="JS1976" s="593"/>
      <c r="JT1976" s="593"/>
      <c r="JU1976" s="593"/>
      <c r="JV1976" s="593"/>
      <c r="JW1976" s="593"/>
      <c r="JX1976" s="593"/>
      <c r="JY1976" s="593"/>
      <c r="JZ1976" s="593"/>
      <c r="KA1976" s="593"/>
      <c r="KB1976" s="593"/>
      <c r="KC1976" s="593"/>
      <c r="KD1976" s="593"/>
      <c r="KE1976" s="593"/>
      <c r="KF1976" s="593"/>
      <c r="KG1976" s="593"/>
      <c r="KH1976" s="593"/>
      <c r="KI1976" s="593"/>
      <c r="KJ1976" s="593"/>
      <c r="KK1976" s="593"/>
      <c r="KL1976" s="593"/>
      <c r="KM1976" s="593"/>
      <c r="KN1976" s="593"/>
      <c r="KO1976" s="593"/>
      <c r="KP1976" s="593"/>
      <c r="KQ1976" s="593"/>
      <c r="KR1976" s="593"/>
      <c r="KS1976" s="593"/>
      <c r="KT1976" s="593"/>
      <c r="KU1976" s="593"/>
      <c r="KV1976" s="593"/>
      <c r="KW1976" s="593"/>
      <c r="KX1976" s="593"/>
      <c r="KY1976" s="593"/>
      <c r="KZ1976" s="593"/>
      <c r="LA1976" s="593"/>
      <c r="LB1976" s="593"/>
      <c r="LC1976" s="593"/>
      <c r="LD1976" s="593"/>
      <c r="LE1976" s="593"/>
      <c r="LF1976" s="593"/>
      <c r="LG1976" s="593"/>
      <c r="LH1976" s="593"/>
      <c r="LI1976" s="593"/>
      <c r="LJ1976" s="593"/>
      <c r="LK1976" s="593"/>
      <c r="LL1976" s="593"/>
      <c r="LM1976" s="593"/>
      <c r="LN1976" s="593"/>
      <c r="LO1976" s="593"/>
      <c r="LP1976" s="593"/>
      <c r="LQ1976" s="593"/>
      <c r="LR1976" s="593"/>
      <c r="LS1976" s="593"/>
      <c r="LT1976" s="593"/>
      <c r="LU1976" s="593"/>
      <c r="LV1976" s="593"/>
      <c r="LW1976" s="593"/>
      <c r="LX1976" s="593"/>
      <c r="LY1976" s="593"/>
      <c r="LZ1976" s="593"/>
      <c r="MA1976" s="593"/>
      <c r="MB1976" s="593"/>
      <c r="MC1976" s="593"/>
      <c r="MD1976" s="593"/>
      <c r="ME1976" s="593"/>
      <c r="MF1976" s="593"/>
      <c r="MG1976" s="593"/>
      <c r="MH1976" s="593"/>
      <c r="MI1976" s="593"/>
      <c r="MJ1976" s="593"/>
      <c r="MK1976" s="593"/>
      <c r="ML1976" s="593"/>
      <c r="MM1976" s="593"/>
      <c r="MN1976" s="593"/>
      <c r="MO1976" s="593"/>
      <c r="MP1976" s="593"/>
      <c r="MQ1976" s="593"/>
      <c r="MR1976" s="593"/>
      <c r="MS1976" s="593"/>
      <c r="MT1976" s="593"/>
      <c r="MU1976" s="593"/>
      <c r="MV1976" s="593"/>
      <c r="MW1976" s="593"/>
      <c r="MX1976" s="593"/>
      <c r="MY1976" s="593"/>
      <c r="MZ1976" s="593"/>
      <c r="NA1976" s="593"/>
      <c r="NB1976" s="593"/>
      <c r="NC1976" s="593"/>
      <c r="ND1976" s="593"/>
      <c r="NE1976" s="593"/>
      <c r="NF1976" s="593"/>
      <c r="NG1976" s="593"/>
      <c r="NH1976" s="593"/>
      <c r="NI1976" s="593"/>
      <c r="NJ1976" s="593"/>
      <c r="NK1976" s="593"/>
      <c r="NL1976" s="593"/>
      <c r="NM1976" s="593"/>
      <c r="NN1976" s="593"/>
      <c r="NO1976" s="593"/>
      <c r="NP1976" s="593"/>
      <c r="NQ1976" s="593"/>
      <c r="NR1976" s="593"/>
      <c r="NS1976" s="593"/>
      <c r="NT1976" s="593"/>
      <c r="NU1976" s="593"/>
      <c r="NV1976" s="593"/>
      <c r="NW1976" s="593"/>
      <c r="NX1976" s="593"/>
      <c r="NY1976" s="593"/>
      <c r="NZ1976" s="593"/>
      <c r="OA1976" s="593"/>
      <c r="OB1976" s="593"/>
      <c r="OC1976" s="593"/>
      <c r="OD1976" s="593"/>
      <c r="OE1976" s="593"/>
      <c r="OF1976" s="593"/>
      <c r="OG1976" s="593"/>
      <c r="OH1976" s="593"/>
      <c r="OI1976" s="593"/>
      <c r="OJ1976" s="593"/>
      <c r="OK1976" s="593"/>
      <c r="OL1976" s="593"/>
      <c r="OM1976" s="593"/>
      <c r="ON1976" s="593"/>
      <c r="OO1976" s="593"/>
      <c r="OP1976" s="593"/>
      <c r="OQ1976" s="593"/>
      <c r="OR1976" s="593"/>
      <c r="OS1976" s="593"/>
      <c r="OT1976" s="593"/>
      <c r="OU1976" s="593"/>
      <c r="OV1976" s="593"/>
      <c r="OW1976" s="593"/>
      <c r="OX1976" s="593"/>
      <c r="OY1976" s="593"/>
      <c r="OZ1976" s="593"/>
      <c r="PA1976" s="593"/>
      <c r="PB1976" s="593"/>
      <c r="PC1976" s="593"/>
      <c r="PD1976" s="593"/>
      <c r="PE1976" s="593"/>
      <c r="PF1976" s="593"/>
      <c r="PG1976" s="593"/>
      <c r="PH1976" s="593"/>
      <c r="PI1976" s="593"/>
      <c r="PJ1976" s="593"/>
      <c r="PK1976" s="593"/>
      <c r="PL1976" s="593"/>
      <c r="PM1976" s="593"/>
      <c r="PN1976" s="593"/>
      <c r="PO1976" s="593"/>
      <c r="PP1976" s="593"/>
      <c r="PQ1976" s="593"/>
      <c r="PR1976" s="593"/>
      <c r="PS1976" s="593"/>
      <c r="PT1976" s="593"/>
      <c r="PU1976" s="593"/>
      <c r="PV1976" s="593"/>
      <c r="PW1976" s="593"/>
      <c r="PX1976" s="593"/>
      <c r="PY1976" s="593"/>
      <c r="PZ1976" s="593"/>
      <c r="QA1976" s="593"/>
      <c r="QB1976" s="593"/>
      <c r="QC1976" s="593"/>
      <c r="QD1976" s="593"/>
      <c r="QE1976" s="593"/>
      <c r="QF1976" s="593"/>
      <c r="QG1976" s="593"/>
      <c r="QH1976" s="593"/>
      <c r="QI1976" s="593"/>
      <c r="QJ1976" s="593"/>
      <c r="QK1976" s="593"/>
      <c r="QL1976" s="593"/>
      <c r="QM1976" s="593"/>
      <c r="QN1976" s="593"/>
      <c r="QO1976" s="593"/>
      <c r="QP1976" s="593"/>
      <c r="QQ1976" s="593"/>
      <c r="QR1976" s="593"/>
      <c r="QS1976" s="593"/>
      <c r="QT1976" s="593"/>
      <c r="QU1976" s="593"/>
      <c r="QV1976" s="593"/>
      <c r="QW1976" s="593"/>
      <c r="QX1976" s="593"/>
      <c r="QY1976" s="593"/>
      <c r="QZ1976" s="593"/>
      <c r="RA1976" s="593"/>
      <c r="RB1976" s="593"/>
      <c r="RC1976" s="593"/>
      <c r="RD1976" s="593"/>
      <c r="RE1976" s="593"/>
      <c r="RF1976" s="593"/>
      <c r="RG1976" s="593"/>
      <c r="RH1976" s="593"/>
      <c r="RI1976" s="593"/>
      <c r="RJ1976" s="593"/>
      <c r="RK1976" s="593"/>
      <c r="RL1976" s="593"/>
      <c r="RM1976" s="593"/>
      <c r="RN1976" s="593"/>
      <c r="RO1976" s="593"/>
      <c r="RP1976" s="593"/>
      <c r="RQ1976" s="593"/>
      <c r="RR1976" s="593"/>
      <c r="RS1976" s="593"/>
      <c r="RT1976" s="593"/>
      <c r="RU1976" s="593"/>
      <c r="RV1976" s="593"/>
      <c r="RW1976" s="593"/>
      <c r="RX1976" s="593"/>
      <c r="RY1976" s="593"/>
      <c r="RZ1976" s="593"/>
      <c r="SA1976" s="593"/>
      <c r="SB1976" s="593"/>
      <c r="SC1976" s="593"/>
      <c r="SD1976" s="593"/>
      <c r="SE1976" s="593"/>
      <c r="SF1976" s="593"/>
      <c r="SG1976" s="593"/>
      <c r="SH1976" s="593"/>
      <c r="SI1976" s="593"/>
      <c r="SJ1976" s="593"/>
      <c r="SK1976" s="593"/>
      <c r="SL1976" s="593"/>
      <c r="SM1976" s="593"/>
      <c r="SN1976" s="593"/>
      <c r="SO1976" s="593"/>
      <c r="SP1976" s="593"/>
      <c r="SQ1976" s="593"/>
      <c r="SR1976" s="593"/>
      <c r="SS1976" s="593"/>
      <c r="ST1976" s="593"/>
      <c r="SU1976" s="593"/>
      <c r="SV1976" s="593"/>
      <c r="SW1976" s="593"/>
      <c r="SX1976" s="593"/>
      <c r="SY1976" s="593"/>
      <c r="SZ1976" s="593"/>
      <c r="TA1976" s="593"/>
      <c r="TB1976" s="593"/>
      <c r="TC1976" s="593"/>
      <c r="TD1976" s="593"/>
      <c r="TE1976" s="593"/>
      <c r="TF1976" s="593"/>
      <c r="TG1976" s="593"/>
      <c r="TH1976" s="593"/>
      <c r="TI1976" s="593"/>
      <c r="TJ1976" s="593"/>
      <c r="TK1976" s="593"/>
      <c r="TL1976" s="593"/>
      <c r="TM1976" s="593"/>
      <c r="TN1976" s="593"/>
      <c r="TO1976" s="593"/>
      <c r="TP1976" s="593"/>
      <c r="TQ1976" s="593"/>
      <c r="TR1976" s="593"/>
      <c r="TS1976" s="593"/>
      <c r="TT1976" s="593"/>
      <c r="TU1976" s="593"/>
      <c r="TV1976" s="593"/>
      <c r="TW1976" s="593"/>
      <c r="TX1976" s="593"/>
      <c r="TY1976" s="593"/>
      <c r="TZ1976" s="593"/>
      <c r="UA1976" s="593"/>
      <c r="UB1976" s="593"/>
      <c r="UC1976" s="593"/>
      <c r="UD1976" s="593"/>
      <c r="UE1976" s="593"/>
      <c r="UF1976" s="593"/>
      <c r="UG1976" s="593"/>
      <c r="UH1976" s="593"/>
      <c r="UI1976" s="593"/>
      <c r="UJ1976" s="593"/>
      <c r="UK1976" s="593"/>
      <c r="UL1976" s="593"/>
      <c r="UM1976" s="593"/>
      <c r="UN1976" s="593"/>
      <c r="UO1976" s="593"/>
      <c r="UP1976" s="593"/>
      <c r="UQ1976" s="593"/>
      <c r="UR1976" s="593"/>
      <c r="US1976" s="593"/>
      <c r="UT1976" s="593"/>
      <c r="UU1976" s="593"/>
      <c r="UV1976" s="593"/>
      <c r="UW1976" s="593"/>
      <c r="UX1976" s="593"/>
      <c r="UY1976" s="593"/>
      <c r="UZ1976" s="593"/>
      <c r="VA1976" s="593"/>
      <c r="VB1976" s="593"/>
      <c r="VC1976" s="593"/>
      <c r="VD1976" s="593"/>
      <c r="VE1976" s="593"/>
      <c r="VF1976" s="593"/>
      <c r="VG1976" s="593"/>
      <c r="VH1976" s="593"/>
      <c r="VI1976" s="593"/>
      <c r="VJ1976" s="593"/>
      <c r="VK1976" s="593"/>
      <c r="VL1976" s="593"/>
      <c r="VM1976" s="593"/>
      <c r="VN1976" s="593"/>
      <c r="VO1976" s="593"/>
      <c r="VP1976" s="593"/>
      <c r="VQ1976" s="593"/>
      <c r="VR1976" s="593"/>
      <c r="VS1976" s="593"/>
      <c r="VT1976" s="593"/>
      <c r="VU1976" s="593"/>
      <c r="VV1976" s="593"/>
      <c r="VW1976" s="593"/>
      <c r="VX1976" s="593"/>
      <c r="VY1976" s="593"/>
      <c r="VZ1976" s="593"/>
      <c r="WA1976" s="593"/>
      <c r="WB1976" s="593"/>
      <c r="WC1976" s="593"/>
      <c r="WD1976" s="593"/>
      <c r="WE1976" s="593"/>
      <c r="WF1976" s="593"/>
      <c r="WG1976" s="593"/>
      <c r="WH1976" s="593"/>
      <c r="WI1976" s="593"/>
      <c r="WJ1976" s="593"/>
      <c r="WK1976" s="593"/>
      <c r="WL1976" s="593"/>
      <c r="WM1976" s="593"/>
      <c r="WN1976" s="593"/>
      <c r="WO1976" s="593"/>
      <c r="WP1976" s="593"/>
      <c r="WQ1976" s="593"/>
      <c r="WR1976" s="593"/>
      <c r="WS1976" s="593"/>
      <c r="WT1976" s="593"/>
      <c r="WU1976" s="593"/>
      <c r="WV1976" s="593"/>
      <c r="WW1976" s="593"/>
      <c r="WX1976" s="593"/>
      <c r="WY1976" s="593"/>
      <c r="WZ1976" s="593"/>
      <c r="XA1976" s="593"/>
      <c r="XB1976" s="593"/>
      <c r="XC1976" s="593"/>
      <c r="XD1976" s="593"/>
      <c r="XE1976" s="593"/>
      <c r="XF1976" s="593"/>
      <c r="XG1976" s="593"/>
      <c r="XH1976" s="593"/>
      <c r="XI1976" s="593"/>
      <c r="XJ1976" s="593"/>
      <c r="XK1976" s="593"/>
      <c r="XL1976" s="593"/>
      <c r="XM1976" s="593"/>
      <c r="XN1976" s="593"/>
      <c r="XO1976" s="593"/>
      <c r="XP1976" s="593"/>
      <c r="XQ1976" s="593"/>
      <c r="XR1976" s="593"/>
      <c r="XS1976" s="593"/>
      <c r="XT1976" s="593"/>
      <c r="XU1976" s="593"/>
      <c r="XV1976" s="593"/>
      <c r="XW1976" s="593"/>
      <c r="XX1976" s="593"/>
      <c r="XY1976" s="593"/>
      <c r="XZ1976" s="593"/>
      <c r="YA1976" s="593"/>
      <c r="YB1976" s="593"/>
      <c r="YC1976" s="593"/>
      <c r="YD1976" s="593"/>
      <c r="YE1976" s="593"/>
      <c r="YF1976" s="593"/>
      <c r="YG1976" s="593"/>
      <c r="YH1976" s="593"/>
      <c r="YI1976" s="593"/>
      <c r="YJ1976" s="593"/>
      <c r="YK1976" s="593"/>
      <c r="YL1976" s="593"/>
      <c r="YM1976" s="593"/>
      <c r="YN1976" s="593"/>
      <c r="YO1976" s="593"/>
      <c r="YP1976" s="593"/>
      <c r="YQ1976" s="593"/>
      <c r="YR1976" s="593"/>
      <c r="YS1976" s="593"/>
      <c r="YT1976" s="593"/>
      <c r="YU1976" s="593"/>
      <c r="YV1976" s="593"/>
      <c r="YW1976" s="593"/>
      <c r="YX1976" s="593"/>
      <c r="YY1976" s="593"/>
      <c r="YZ1976" s="593"/>
      <c r="ZA1976" s="593"/>
      <c r="ZB1976" s="593"/>
      <c r="ZC1976" s="593"/>
      <c r="ZD1976" s="593"/>
      <c r="ZE1976" s="593"/>
      <c r="ZF1976" s="593"/>
      <c r="ZG1976" s="593"/>
      <c r="ZH1976" s="593"/>
      <c r="ZI1976" s="593"/>
      <c r="ZJ1976" s="593"/>
      <c r="ZK1976" s="593"/>
      <c r="ZL1976" s="593"/>
      <c r="ZM1976" s="593"/>
      <c r="ZN1976" s="593"/>
      <c r="ZO1976" s="593"/>
      <c r="ZP1976" s="593"/>
      <c r="ZQ1976" s="593"/>
      <c r="ZR1976" s="593"/>
      <c r="ZS1976" s="593"/>
      <c r="ZT1976" s="593"/>
      <c r="ZU1976" s="593"/>
      <c r="ZV1976" s="593"/>
      <c r="ZW1976" s="593"/>
      <c r="ZX1976" s="593"/>
      <c r="ZY1976" s="593"/>
      <c r="ZZ1976" s="593"/>
      <c r="AAA1976" s="593"/>
      <c r="AAB1976" s="593"/>
      <c r="AAC1976" s="593"/>
      <c r="AAD1976" s="593"/>
      <c r="AAE1976" s="593"/>
      <c r="AAF1976" s="593"/>
      <c r="AAG1976" s="593"/>
      <c r="AAH1976" s="593"/>
      <c r="AAI1976" s="593"/>
      <c r="AAJ1976" s="593"/>
      <c r="AAK1976" s="593"/>
      <c r="AAL1976" s="593"/>
      <c r="AAM1976" s="593"/>
      <c r="AAN1976" s="593"/>
      <c r="AAO1976" s="593"/>
      <c r="AAP1976" s="593"/>
      <c r="AAQ1976" s="593"/>
      <c r="AAR1976" s="593"/>
      <c r="AAS1976" s="593"/>
      <c r="AAT1976" s="593"/>
      <c r="AAU1976" s="593"/>
      <c r="AAV1976" s="593"/>
      <c r="AAW1976" s="593"/>
      <c r="AAX1976" s="593"/>
      <c r="AAY1976" s="593"/>
      <c r="AAZ1976" s="593"/>
      <c r="ABA1976" s="593"/>
      <c r="ABB1976" s="593"/>
      <c r="ABC1976" s="593"/>
      <c r="ABD1976" s="593"/>
      <c r="ABE1976" s="593"/>
      <c r="ABF1976" s="593"/>
      <c r="ABG1976" s="593"/>
      <c r="ABH1976" s="593"/>
      <c r="ABI1976" s="593"/>
      <c r="ABJ1976" s="593"/>
      <c r="ABK1976" s="593"/>
      <c r="ABL1976" s="593"/>
      <c r="ABM1976" s="593"/>
      <c r="ABN1976" s="593"/>
      <c r="ABO1976" s="593"/>
      <c r="ABP1976" s="593"/>
      <c r="ABQ1976" s="593"/>
      <c r="ABR1976" s="593"/>
      <c r="ABS1976" s="593"/>
      <c r="ABT1976" s="593"/>
      <c r="ABU1976" s="593"/>
      <c r="ABV1976" s="593"/>
      <c r="ABW1976" s="593"/>
      <c r="ABX1976" s="593"/>
      <c r="ABY1976" s="593"/>
      <c r="ABZ1976" s="593"/>
      <c r="ACA1976" s="593"/>
      <c r="ACB1976" s="593"/>
      <c r="ACC1976" s="593"/>
      <c r="ACD1976" s="593"/>
      <c r="ACE1976" s="593"/>
      <c r="ACF1976" s="593"/>
      <c r="ACG1976" s="593"/>
      <c r="ACH1976" s="593"/>
      <c r="ACI1976" s="593"/>
      <c r="ACJ1976" s="593"/>
      <c r="ACK1976" s="593"/>
      <c r="ACL1976" s="593"/>
      <c r="ACM1976" s="593"/>
      <c r="ACN1976" s="593"/>
      <c r="ACO1976" s="593"/>
      <c r="ACP1976" s="593"/>
      <c r="ACQ1976" s="593"/>
      <c r="ACR1976" s="593"/>
      <c r="ACS1976" s="593"/>
      <c r="ACT1976" s="593"/>
      <c r="ACU1976" s="593"/>
      <c r="ACV1976" s="593"/>
      <c r="ACW1976" s="593"/>
      <c r="ACX1976" s="593"/>
      <c r="ACY1976" s="593"/>
      <c r="ACZ1976" s="593"/>
      <c r="ADA1976" s="593"/>
      <c r="ADB1976" s="593"/>
      <c r="ADC1976" s="593"/>
      <c r="ADD1976" s="593"/>
      <c r="ADE1976" s="593"/>
      <c r="ADF1976" s="593"/>
      <c r="ADG1976" s="593"/>
      <c r="ADH1976" s="593"/>
      <c r="ADI1976" s="593"/>
      <c r="ADJ1976" s="593"/>
      <c r="ADK1976" s="593"/>
      <c r="ADL1976" s="593"/>
      <c r="ADM1976" s="593"/>
      <c r="ADN1976" s="593"/>
      <c r="ADO1976" s="593"/>
      <c r="ADP1976" s="593"/>
      <c r="ADQ1976" s="593"/>
      <c r="ADR1976" s="593"/>
      <c r="ADS1976" s="593"/>
      <c r="ADT1976" s="593"/>
      <c r="ADU1976" s="593"/>
      <c r="ADV1976" s="593"/>
      <c r="ADW1976" s="593"/>
      <c r="ADX1976" s="593"/>
      <c r="ADY1976" s="593"/>
      <c r="ADZ1976" s="593"/>
      <c r="AEA1976" s="593"/>
      <c r="AEB1976" s="593"/>
      <c r="AEC1976" s="593"/>
      <c r="AED1976" s="593"/>
      <c r="AEE1976" s="593"/>
      <c r="AEF1976" s="593"/>
      <c r="AEG1976" s="593"/>
      <c r="AEH1976" s="593"/>
      <c r="AEI1976" s="593"/>
      <c r="AEJ1976" s="593"/>
      <c r="AEK1976" s="593"/>
      <c r="AEL1976" s="593"/>
      <c r="AEM1976" s="593"/>
      <c r="AEN1976" s="593"/>
      <c r="AEO1976" s="593"/>
      <c r="AEP1976" s="593"/>
      <c r="AEQ1976" s="593"/>
      <c r="AER1976" s="593"/>
      <c r="AES1976" s="593"/>
      <c r="AET1976" s="593"/>
      <c r="AEU1976" s="593"/>
      <c r="AEV1976" s="593"/>
      <c r="AEW1976" s="593"/>
      <c r="AEX1976" s="593"/>
      <c r="AEY1976" s="593"/>
      <c r="AEZ1976" s="593"/>
      <c r="AFA1976" s="593"/>
      <c r="AFB1976" s="593"/>
      <c r="AFC1976" s="593"/>
      <c r="AFD1976" s="593"/>
      <c r="AFE1976" s="593"/>
      <c r="AFF1976" s="593"/>
      <c r="AFG1976" s="593"/>
      <c r="AFH1976" s="593"/>
      <c r="AFI1976" s="593"/>
      <c r="AFJ1976" s="593"/>
      <c r="AFK1976" s="593"/>
      <c r="AFL1976" s="593"/>
      <c r="AFM1976" s="593"/>
      <c r="AFN1976" s="593"/>
      <c r="AFO1976" s="593"/>
      <c r="AFP1976" s="593"/>
      <c r="AFQ1976" s="593"/>
      <c r="AFR1976" s="593"/>
      <c r="AFS1976" s="593"/>
      <c r="AFT1976" s="593"/>
      <c r="AFU1976" s="593"/>
      <c r="AFV1976" s="593"/>
      <c r="AFW1976" s="593"/>
      <c r="AFX1976" s="593"/>
      <c r="AFY1976" s="593"/>
      <c r="AFZ1976" s="593"/>
      <c r="AGA1976" s="593"/>
      <c r="AGB1976" s="593"/>
      <c r="AGC1976" s="593"/>
      <c r="AGD1976" s="593"/>
      <c r="AGE1976" s="593"/>
      <c r="AGF1976" s="593"/>
      <c r="AGG1976" s="593"/>
      <c r="AGH1976" s="593"/>
      <c r="AGI1976" s="593"/>
      <c r="AGJ1976" s="593"/>
      <c r="AGK1976" s="593"/>
      <c r="AGL1976" s="593"/>
      <c r="AGM1976" s="593"/>
      <c r="AGN1976" s="593"/>
      <c r="AGO1976" s="593"/>
      <c r="AGP1976" s="593"/>
      <c r="AGQ1976" s="593"/>
      <c r="AGR1976" s="593"/>
      <c r="AGS1976" s="593"/>
      <c r="AGT1976" s="593"/>
      <c r="AGU1976" s="593"/>
      <c r="AGV1976" s="593"/>
      <c r="AGW1976" s="593"/>
      <c r="AGX1976" s="593"/>
      <c r="AGY1976" s="593"/>
      <c r="AGZ1976" s="593"/>
      <c r="AHA1976" s="593"/>
      <c r="AHB1976" s="593"/>
      <c r="AHC1976" s="593"/>
      <c r="AHD1976" s="593"/>
      <c r="AHE1976" s="593"/>
      <c r="AHF1976" s="593"/>
      <c r="AHG1976" s="593"/>
      <c r="AHH1976" s="593"/>
      <c r="AHI1976" s="593"/>
      <c r="AHJ1976" s="593"/>
      <c r="AHK1976" s="593"/>
      <c r="AHL1976" s="593"/>
      <c r="AHM1976" s="593"/>
      <c r="AHN1976" s="593"/>
      <c r="AHO1976" s="593"/>
      <c r="AHP1976" s="593"/>
      <c r="AHQ1976" s="593"/>
      <c r="AHR1976" s="593"/>
      <c r="AHS1976" s="593"/>
      <c r="AHT1976" s="593"/>
      <c r="AHU1976" s="593"/>
      <c r="AHV1976" s="593"/>
      <c r="AHW1976" s="593"/>
      <c r="AHX1976" s="593"/>
      <c r="AHY1976" s="593"/>
      <c r="AHZ1976" s="593"/>
      <c r="AIA1976" s="593"/>
      <c r="AIB1976" s="593"/>
      <c r="AIC1976" s="593"/>
      <c r="AID1976" s="593"/>
      <c r="AIE1976" s="593"/>
      <c r="AIF1976" s="593"/>
      <c r="AIG1976" s="593"/>
      <c r="AIH1976" s="593"/>
      <c r="AII1976" s="593"/>
      <c r="AIJ1976" s="593"/>
      <c r="AIK1976" s="593"/>
      <c r="AIL1976" s="593"/>
      <c r="AIM1976" s="593"/>
      <c r="AIN1976" s="593"/>
      <c r="AIO1976" s="593"/>
      <c r="AIP1976" s="593"/>
      <c r="AIQ1976" s="593"/>
      <c r="AIR1976" s="593"/>
      <c r="AIS1976" s="593"/>
      <c r="AIT1976" s="593"/>
      <c r="AIU1976" s="593"/>
      <c r="AIV1976" s="593"/>
      <c r="AIW1976" s="593"/>
      <c r="AIX1976" s="593"/>
      <c r="AIY1976" s="593"/>
      <c r="AIZ1976" s="593"/>
      <c r="AJA1976" s="593"/>
      <c r="AJB1976" s="593"/>
      <c r="AJC1976" s="593"/>
      <c r="AJD1976" s="593"/>
      <c r="AJE1976" s="593"/>
      <c r="AJF1976" s="593"/>
      <c r="AJG1976" s="593"/>
      <c r="AJH1976" s="593"/>
      <c r="AJI1976" s="593"/>
      <c r="AJJ1976" s="593"/>
      <c r="AJK1976" s="593"/>
      <c r="AJL1976" s="593"/>
      <c r="AJM1976" s="593"/>
      <c r="AJN1976" s="593"/>
      <c r="AJO1976" s="593"/>
      <c r="AJP1976" s="593"/>
      <c r="AJQ1976" s="593"/>
      <c r="AJR1976" s="593"/>
      <c r="AJS1976" s="593"/>
      <c r="AJT1976" s="593"/>
      <c r="AJU1976" s="593"/>
      <c r="AJV1976" s="593"/>
      <c r="AJW1976" s="593"/>
      <c r="AJX1976" s="593"/>
      <c r="AJY1976" s="593"/>
      <c r="AJZ1976" s="593"/>
      <c r="AKA1976" s="593"/>
      <c r="AKB1976" s="593"/>
      <c r="AKC1976" s="593"/>
      <c r="AKD1976" s="593"/>
      <c r="AKE1976" s="593"/>
      <c r="AKF1976" s="593"/>
      <c r="AKG1976" s="593"/>
      <c r="AKH1976" s="593"/>
      <c r="AKI1976" s="593"/>
      <c r="AKJ1976" s="593"/>
      <c r="AKK1976" s="593"/>
      <c r="AKL1976" s="593"/>
      <c r="AKM1976" s="593"/>
      <c r="AKN1976" s="593"/>
      <c r="AKO1976" s="593"/>
      <c r="AKP1976" s="593"/>
      <c r="AKQ1976" s="593"/>
      <c r="AKR1976" s="593"/>
      <c r="AKS1976" s="593"/>
      <c r="AKT1976" s="593"/>
      <c r="AKU1976" s="593"/>
      <c r="AKV1976" s="593"/>
      <c r="AKW1976" s="593"/>
      <c r="AKX1976" s="593"/>
      <c r="AKY1976" s="593"/>
      <c r="AKZ1976" s="593"/>
      <c r="ALA1976" s="593"/>
      <c r="ALB1976" s="593"/>
      <c r="ALC1976" s="593"/>
      <c r="ALD1976" s="593"/>
      <c r="ALE1976" s="593"/>
      <c r="ALF1976" s="593"/>
      <c r="ALG1976" s="593"/>
      <c r="ALH1976" s="593"/>
      <c r="ALI1976" s="593"/>
      <c r="ALJ1976" s="593"/>
      <c r="ALK1976" s="593"/>
      <c r="ALL1976" s="593"/>
      <c r="ALM1976" s="593"/>
      <c r="ALN1976" s="593"/>
      <c r="ALO1976" s="593"/>
      <c r="ALP1976" s="593"/>
      <c r="ALQ1976" s="593"/>
      <c r="ALR1976" s="593"/>
      <c r="ALS1976" s="593"/>
      <c r="ALT1976" s="593"/>
      <c r="ALU1976" s="593"/>
      <c r="ALV1976" s="593"/>
      <c r="ALW1976" s="593"/>
      <c r="ALX1976" s="593"/>
      <c r="ALY1976" s="593"/>
      <c r="ALZ1976" s="593"/>
      <c r="AMA1976" s="593"/>
      <c r="AMB1976" s="593"/>
      <c r="AMC1976" s="593"/>
      <c r="AMD1976" s="593"/>
      <c r="AME1976" s="593"/>
      <c r="AMF1976" s="593"/>
      <c r="AMG1976" s="593"/>
      <c r="AMH1976" s="593"/>
      <c r="AMI1976" s="593"/>
      <c r="AMJ1976" s="593"/>
      <c r="AMK1976" s="593"/>
      <c r="AML1976" s="593"/>
      <c r="AMM1976" s="593"/>
      <c r="AMN1976" s="593"/>
      <c r="AMO1976" s="593"/>
      <c r="AMP1976" s="593"/>
      <c r="AMQ1976" s="593"/>
      <c r="AMR1976" s="593"/>
      <c r="AMS1976" s="593"/>
      <c r="AMT1976" s="593"/>
      <c r="AMU1976" s="593"/>
      <c r="AMV1976" s="593"/>
      <c r="AMW1976" s="593"/>
      <c r="AMX1976" s="593"/>
      <c r="AMY1976" s="593"/>
      <c r="AMZ1976" s="593"/>
      <c r="ANA1976" s="593"/>
      <c r="ANB1976" s="593"/>
      <c r="ANC1976" s="593"/>
      <c r="AND1976" s="593"/>
      <c r="ANE1976" s="593"/>
      <c r="ANF1976" s="593"/>
      <c r="ANG1976" s="593"/>
      <c r="ANH1976" s="593"/>
      <c r="ANI1976" s="593"/>
      <c r="ANJ1976" s="593"/>
      <c r="ANK1976" s="593"/>
      <c r="ANL1976" s="593"/>
      <c r="ANM1976" s="593"/>
      <c r="ANN1976" s="593"/>
      <c r="ANO1976" s="593"/>
      <c r="ANP1976" s="593"/>
      <c r="ANQ1976" s="593"/>
      <c r="ANR1976" s="593"/>
      <c r="ANS1976" s="593"/>
      <c r="ANT1976" s="593"/>
      <c r="ANU1976" s="593"/>
      <c r="ANV1976" s="593"/>
      <c r="ANW1976" s="593"/>
      <c r="ANX1976" s="593"/>
      <c r="ANY1976" s="593"/>
      <c r="ANZ1976" s="593"/>
      <c r="AOA1976" s="593"/>
      <c r="AOB1976" s="593"/>
      <c r="AOC1976" s="593"/>
      <c r="AOD1976" s="593"/>
      <c r="AOE1976" s="593"/>
      <c r="AOF1976" s="593"/>
      <c r="AOG1976" s="593"/>
      <c r="AOH1976" s="593"/>
      <c r="AOI1976" s="593"/>
      <c r="AOJ1976" s="593"/>
      <c r="AOK1976" s="593"/>
      <c r="AOL1976" s="593"/>
      <c r="AOM1976" s="593"/>
      <c r="AON1976" s="593"/>
      <c r="AOO1976" s="593"/>
      <c r="AOP1976" s="593"/>
      <c r="AOQ1976" s="593"/>
      <c r="AOR1976" s="593"/>
      <c r="AOS1976" s="593"/>
      <c r="AOT1976" s="593"/>
      <c r="AOU1976" s="593"/>
      <c r="AOV1976" s="593"/>
      <c r="AOW1976" s="593"/>
      <c r="AOX1976" s="593"/>
      <c r="AOY1976" s="593"/>
      <c r="AOZ1976" s="593"/>
      <c r="APA1976" s="593"/>
      <c r="APB1976" s="593"/>
      <c r="APC1976" s="593"/>
      <c r="APD1976" s="593"/>
      <c r="APE1976" s="593"/>
      <c r="APF1976" s="593"/>
      <c r="APG1976" s="593"/>
      <c r="APH1976" s="593"/>
      <c r="API1976" s="593"/>
      <c r="APJ1976" s="593"/>
      <c r="APK1976" s="593"/>
      <c r="APL1976" s="593"/>
      <c r="APM1976" s="593"/>
      <c r="APN1976" s="593"/>
      <c r="APO1976" s="593"/>
      <c r="APP1976" s="593"/>
      <c r="APQ1976" s="593"/>
      <c r="APR1976" s="593"/>
      <c r="APS1976" s="593"/>
      <c r="APT1976" s="593"/>
      <c r="APU1976" s="593"/>
      <c r="APV1976" s="593"/>
      <c r="APW1976" s="593"/>
      <c r="APX1976" s="593"/>
      <c r="APY1976" s="593"/>
      <c r="APZ1976" s="593"/>
      <c r="AQA1976" s="593"/>
      <c r="AQB1976" s="593"/>
      <c r="AQC1976" s="593"/>
      <c r="AQD1976" s="593"/>
      <c r="AQE1976" s="593"/>
      <c r="AQF1976" s="593"/>
      <c r="AQG1976" s="593"/>
      <c r="AQH1976" s="593"/>
      <c r="AQI1976" s="593"/>
      <c r="AQJ1976" s="593"/>
      <c r="AQK1976" s="593"/>
      <c r="AQL1976" s="593"/>
      <c r="AQM1976" s="593"/>
      <c r="AQN1976" s="593"/>
      <c r="AQO1976" s="593"/>
      <c r="AQP1976" s="593"/>
      <c r="AQQ1976" s="593"/>
      <c r="AQR1976" s="593"/>
      <c r="AQS1976" s="593"/>
      <c r="AQT1976" s="593"/>
      <c r="AQU1976" s="593"/>
      <c r="AQV1976" s="593"/>
      <c r="AQW1976" s="593"/>
      <c r="AQX1976" s="593"/>
      <c r="AQY1976" s="593"/>
      <c r="AQZ1976" s="593"/>
      <c r="ARA1976" s="593"/>
      <c r="ARB1976" s="593"/>
      <c r="ARC1976" s="593"/>
      <c r="ARD1976" s="593"/>
      <c r="ARE1976" s="593"/>
      <c r="ARF1976" s="593"/>
      <c r="ARG1976" s="593"/>
      <c r="ARH1976" s="593"/>
      <c r="ARI1976" s="593"/>
      <c r="ARJ1976" s="593"/>
      <c r="ARK1976" s="593"/>
      <c r="ARL1976" s="593"/>
      <c r="ARM1976" s="593"/>
      <c r="ARN1976" s="593"/>
      <c r="ARO1976" s="593"/>
      <c r="ARP1976" s="593"/>
      <c r="ARQ1976" s="593"/>
      <c r="ARR1976" s="593"/>
      <c r="ARS1976" s="593"/>
      <c r="ART1976" s="593"/>
      <c r="ARU1976" s="593"/>
      <c r="ARV1976" s="593"/>
      <c r="ARW1976" s="593"/>
      <c r="ARX1976" s="593"/>
      <c r="ARY1976" s="593"/>
      <c r="ARZ1976" s="593"/>
      <c r="ASA1976" s="593"/>
      <c r="ASB1976" s="593"/>
      <c r="ASC1976" s="593"/>
      <c r="ASD1976" s="593"/>
      <c r="ASE1976" s="593"/>
      <c r="ASF1976" s="593"/>
      <c r="ASG1976" s="593"/>
      <c r="ASH1976" s="593"/>
      <c r="ASI1976" s="593"/>
      <c r="ASJ1976" s="593"/>
      <c r="ASK1976" s="593"/>
      <c r="ASL1976" s="593"/>
      <c r="ASM1976" s="593"/>
      <c r="ASN1976" s="593"/>
      <c r="ASO1976" s="593"/>
      <c r="ASP1976" s="593"/>
      <c r="ASQ1976" s="593"/>
      <c r="ASR1976" s="593"/>
      <c r="ASS1976" s="593"/>
      <c r="AST1976" s="593"/>
      <c r="ASU1976" s="593"/>
      <c r="ASV1976" s="593"/>
      <c r="ASW1976" s="593"/>
      <c r="ASX1976" s="593"/>
      <c r="ASY1976" s="593"/>
      <c r="ASZ1976" s="593"/>
      <c r="ATA1976" s="593"/>
      <c r="ATB1976" s="593"/>
      <c r="ATC1976" s="593"/>
      <c r="ATD1976" s="593"/>
      <c r="ATE1976" s="593"/>
      <c r="ATF1976" s="593"/>
      <c r="ATG1976" s="593"/>
      <c r="ATH1976" s="593"/>
      <c r="ATI1976" s="593"/>
      <c r="ATJ1976" s="593"/>
      <c r="ATK1976" s="593"/>
      <c r="ATL1976" s="593"/>
      <c r="ATM1976" s="593"/>
      <c r="ATN1976" s="593"/>
      <c r="ATO1976" s="593"/>
      <c r="ATP1976" s="593"/>
      <c r="ATQ1976" s="593"/>
      <c r="ATR1976" s="593"/>
      <c r="ATS1976" s="593"/>
      <c r="ATT1976" s="593"/>
      <c r="ATU1976" s="593"/>
      <c r="ATV1976" s="593"/>
      <c r="ATW1976" s="593"/>
      <c r="ATX1976" s="593"/>
      <c r="ATY1976" s="593"/>
      <c r="ATZ1976" s="593"/>
      <c r="AUA1976" s="593"/>
      <c r="AUB1976" s="593"/>
      <c r="AUC1976" s="593"/>
      <c r="AUD1976" s="593"/>
      <c r="AUE1976" s="593"/>
      <c r="AUF1976" s="593"/>
      <c r="AUG1976" s="593"/>
      <c r="AUH1976" s="593"/>
      <c r="AUI1976" s="593"/>
      <c r="AUJ1976" s="593"/>
      <c r="AUK1976" s="593"/>
      <c r="AUL1976" s="593"/>
      <c r="AUM1976" s="593"/>
      <c r="AUN1976" s="593"/>
      <c r="AUO1976" s="593"/>
      <c r="AUP1976" s="593"/>
      <c r="AUQ1976" s="593"/>
      <c r="AUR1976" s="593"/>
      <c r="AUS1976" s="593"/>
      <c r="AUT1976" s="593"/>
      <c r="AUU1976" s="593"/>
      <c r="AUV1976" s="593"/>
      <c r="AUW1976" s="593"/>
      <c r="AUX1976" s="593"/>
      <c r="AUY1976" s="593"/>
      <c r="AUZ1976" s="593"/>
      <c r="AVA1976" s="593"/>
      <c r="AVB1976" s="593"/>
      <c r="AVC1976" s="593"/>
      <c r="AVD1976" s="593"/>
      <c r="AVE1976" s="593"/>
      <c r="AVF1976" s="593"/>
      <c r="AVG1976" s="593"/>
      <c r="AVH1976" s="593"/>
      <c r="AVI1976" s="593"/>
      <c r="AVJ1976" s="593"/>
      <c r="AVK1976" s="593"/>
    </row>
    <row r="1977" spans="1:1259">
      <c r="A1977" s="715"/>
      <c r="B1977" s="564"/>
      <c r="C1977" s="564"/>
      <c r="D1977" s="676" t="s">
        <v>1067</v>
      </c>
      <c r="E1977" s="524"/>
      <c r="F1977" s="676" t="s">
        <v>1152</v>
      </c>
      <c r="G1977" s="676">
        <v>2022</v>
      </c>
      <c r="H1977" s="665">
        <v>4</v>
      </c>
      <c r="I1977" s="687">
        <v>127962</v>
      </c>
      <c r="J1977" s="666">
        <v>44665</v>
      </c>
      <c r="K1977" s="676" t="s">
        <v>1638</v>
      </c>
      <c r="L1977" s="677" t="s">
        <v>1578</v>
      </c>
      <c r="M1977" s="677">
        <v>44468</v>
      </c>
      <c r="N1977" s="677" t="s">
        <v>1605</v>
      </c>
      <c r="O1977" s="677"/>
      <c r="P1977" s="677">
        <v>44658</v>
      </c>
      <c r="Q1977" s="666">
        <v>44664</v>
      </c>
      <c r="R1977" s="666">
        <v>44665</v>
      </c>
      <c r="S1977" s="665" t="s">
        <v>1580</v>
      </c>
      <c r="T1977" s="665">
        <v>60</v>
      </c>
      <c r="U1977" s="676" t="s">
        <v>1612</v>
      </c>
      <c r="V1977" s="665" t="s">
        <v>1591</v>
      </c>
      <c r="W1977" s="678">
        <v>400</v>
      </c>
      <c r="X1977" s="551">
        <v>624</v>
      </c>
      <c r="Y1977" s="693">
        <v>249600</v>
      </c>
      <c r="Z1977" s="667">
        <v>0.48</v>
      </c>
      <c r="AA1977" s="682">
        <f>Y1977*Z1977</f>
        <v>119808</v>
      </c>
      <c r="AB1977" s="521"/>
      <c r="AC1977" s="668">
        <v>0</v>
      </c>
      <c r="AD1977" s="676"/>
      <c r="AE1977" s="684"/>
      <c r="AF1977" s="695">
        <f>AA1977+AD1977+AE1977</f>
        <v>119808</v>
      </c>
      <c r="AG1977" s="665" t="s">
        <v>47</v>
      </c>
      <c r="AH1977" s="641"/>
      <c r="AI1977" s="676">
        <v>75</v>
      </c>
      <c r="AJ1977" s="676" t="s">
        <v>1592</v>
      </c>
      <c r="AK1977" s="676" t="s">
        <v>50</v>
      </c>
      <c r="AL1977" s="696">
        <v>94544</v>
      </c>
      <c r="AM1977" s="665" t="s">
        <v>52</v>
      </c>
      <c r="AN1977" s="676" t="s">
        <v>50</v>
      </c>
      <c r="AO1977" s="665"/>
      <c r="AP1977" s="676" t="s">
        <v>92</v>
      </c>
      <c r="AQ1977" s="676" t="s">
        <v>37</v>
      </c>
      <c r="AR1977" s="676"/>
      <c r="AS1977" s="523" t="s">
        <v>1077</v>
      </c>
      <c r="AT1977" s="523"/>
      <c r="AU1977" s="523"/>
      <c r="AV1977" s="674"/>
      <c r="AW1977" s="673" t="str">
        <f>U1977</f>
        <v>30390256H</v>
      </c>
      <c r="AX1977" s="673" cm="1">
        <f t="array" ref="AX1977">SUM(MID(0&amp;AW1977,LARGE(INDEX(ISNUMBER(--MID(AW1977,ROW($1:$8),1))*ROW($1:$8),),ROW($1:$8))+1,1)*10^ROW($1:$8)/10)</f>
        <v>30390256</v>
      </c>
      <c r="AY1977" s="673" t="str">
        <f>VLOOKUP($AX1977,'Item Master Data'!$A:$F,3,FALSE)</f>
        <v>T400H</v>
      </c>
      <c r="AZ1977" s="673">
        <f>VLOOKUP($AX1977,'Item Master Data'!$A:$F,6,FALSE)</f>
        <v>400</v>
      </c>
      <c r="BA1977" s="673">
        <f>X1977/BB1977</f>
        <v>24</v>
      </c>
      <c r="BB1977" s="673">
        <f>VLOOKUP(AX1977,'Item Master Data'!$A:$G,7,FALSE)</f>
        <v>26</v>
      </c>
      <c r="BC1977" s="673"/>
      <c r="BD1977" s="673">
        <f>W1977-AZ1977</f>
        <v>0</v>
      </c>
      <c r="BE1977" s="593"/>
      <c r="BF1977" s="593"/>
      <c r="BG1977" s="593"/>
      <c r="BH1977" s="593"/>
      <c r="BI1977" s="593"/>
      <c r="BJ1977" s="593"/>
      <c r="BK1977" s="593"/>
      <c r="BL1977" s="593"/>
      <c r="BM1977" s="593"/>
      <c r="BN1977" s="593"/>
      <c r="BO1977" s="593"/>
      <c r="BP1977" s="593"/>
      <c r="BQ1977" s="593"/>
      <c r="BR1977" s="593"/>
      <c r="BS1977" s="593"/>
      <c r="BT1977" s="593"/>
      <c r="BU1977" s="593"/>
      <c r="BV1977" s="593"/>
      <c r="BW1977" s="593"/>
      <c r="BX1977" s="593"/>
      <c r="BY1977" s="593"/>
      <c r="BZ1977" s="593"/>
      <c r="CA1977" s="593"/>
      <c r="CB1977" s="593"/>
      <c r="CC1977" s="593"/>
      <c r="CD1977" s="593"/>
      <c r="CE1977" s="593"/>
      <c r="CF1977" s="593"/>
      <c r="CG1977" s="593"/>
      <c r="CH1977" s="593"/>
      <c r="CI1977" s="593"/>
      <c r="CJ1977" s="593"/>
      <c r="CK1977" s="593"/>
      <c r="CL1977" s="593"/>
      <c r="CM1977" s="593"/>
      <c r="CN1977" s="593"/>
      <c r="CO1977" s="593"/>
      <c r="CP1977" s="593"/>
      <c r="CQ1977" s="593"/>
      <c r="CR1977" s="593"/>
      <c r="CS1977" s="593"/>
      <c r="CT1977" s="593"/>
      <c r="CU1977" s="593"/>
      <c r="CV1977" s="593"/>
      <c r="CW1977" s="593"/>
      <c r="CX1977" s="593"/>
      <c r="CY1977" s="593"/>
      <c r="CZ1977" s="593"/>
      <c r="DA1977" s="593"/>
      <c r="DB1977" s="593"/>
      <c r="DC1977" s="593"/>
      <c r="DD1977" s="593"/>
      <c r="DE1977" s="593"/>
      <c r="DF1977" s="593"/>
      <c r="DG1977" s="593"/>
      <c r="DH1977" s="593"/>
      <c r="DI1977" s="593"/>
      <c r="DJ1977" s="593"/>
      <c r="DK1977" s="593"/>
      <c r="DL1977" s="593"/>
      <c r="DM1977" s="593"/>
      <c r="DN1977" s="593"/>
      <c r="DO1977" s="593"/>
      <c r="DP1977" s="593"/>
      <c r="DQ1977" s="593"/>
      <c r="DR1977" s="593"/>
      <c r="DS1977" s="593"/>
      <c r="DT1977" s="593"/>
      <c r="DU1977" s="593"/>
      <c r="DV1977" s="593"/>
      <c r="DW1977" s="593"/>
      <c r="DX1977" s="593"/>
      <c r="DY1977" s="593"/>
      <c r="DZ1977" s="593"/>
      <c r="EA1977" s="593"/>
      <c r="EB1977" s="593"/>
      <c r="EC1977" s="593"/>
      <c r="ED1977" s="593"/>
      <c r="EE1977" s="593"/>
      <c r="EF1977" s="593"/>
      <c r="EG1977" s="593"/>
      <c r="EH1977" s="593"/>
      <c r="EI1977" s="593"/>
      <c r="EJ1977" s="593"/>
      <c r="EK1977" s="593"/>
      <c r="EL1977" s="593"/>
      <c r="EM1977" s="593"/>
      <c r="EN1977" s="593"/>
      <c r="EO1977" s="593"/>
      <c r="EP1977" s="593"/>
      <c r="EQ1977" s="593"/>
      <c r="ER1977" s="593"/>
      <c r="ES1977" s="593"/>
      <c r="ET1977" s="593"/>
      <c r="EU1977" s="593"/>
      <c r="EV1977" s="593"/>
      <c r="EW1977" s="593"/>
      <c r="EX1977" s="593"/>
      <c r="EY1977" s="593"/>
      <c r="EZ1977" s="593"/>
      <c r="FA1977" s="593"/>
      <c r="FB1977" s="593"/>
      <c r="FC1977" s="593"/>
      <c r="FD1977" s="593"/>
      <c r="FE1977" s="593"/>
      <c r="FF1977" s="593"/>
      <c r="FG1977" s="593"/>
      <c r="FH1977" s="593"/>
      <c r="FI1977" s="593"/>
      <c r="FJ1977" s="593"/>
      <c r="FK1977" s="593"/>
      <c r="FL1977" s="593"/>
      <c r="FM1977" s="593"/>
      <c r="FN1977" s="593"/>
      <c r="FO1977" s="593"/>
      <c r="FP1977" s="593"/>
      <c r="FQ1977" s="593"/>
      <c r="FR1977" s="593"/>
      <c r="FS1977" s="593"/>
      <c r="FT1977" s="593"/>
      <c r="FU1977" s="593"/>
      <c r="FV1977" s="593"/>
      <c r="FW1977" s="593"/>
      <c r="FX1977" s="593"/>
      <c r="FY1977" s="593"/>
      <c r="FZ1977" s="593"/>
      <c r="GA1977" s="593"/>
      <c r="GB1977" s="593"/>
      <c r="GC1977" s="593"/>
      <c r="GD1977" s="593"/>
      <c r="GE1977" s="593"/>
      <c r="GF1977" s="593"/>
      <c r="GG1977" s="593"/>
      <c r="GH1977" s="593"/>
      <c r="GI1977" s="593"/>
      <c r="GJ1977" s="593"/>
      <c r="GK1977" s="593"/>
      <c r="GL1977" s="593"/>
      <c r="GM1977" s="593"/>
      <c r="GN1977" s="593"/>
      <c r="GO1977" s="593"/>
      <c r="GP1977" s="593"/>
      <c r="GQ1977" s="593"/>
      <c r="GR1977" s="593"/>
      <c r="GS1977" s="593"/>
      <c r="GT1977" s="593"/>
      <c r="GU1977" s="593"/>
      <c r="GV1977" s="593"/>
      <c r="GW1977" s="593"/>
      <c r="GX1977" s="593"/>
      <c r="GY1977" s="593"/>
      <c r="GZ1977" s="593"/>
      <c r="HA1977" s="593"/>
      <c r="HB1977" s="593"/>
      <c r="HC1977" s="593"/>
      <c r="HD1977" s="593"/>
      <c r="HE1977" s="593"/>
      <c r="HF1977" s="593"/>
      <c r="HG1977" s="593"/>
      <c r="HH1977" s="593"/>
      <c r="HI1977" s="593"/>
      <c r="HJ1977" s="593"/>
      <c r="HK1977" s="593"/>
      <c r="HL1977" s="593"/>
      <c r="HM1977" s="593"/>
      <c r="HN1977" s="593"/>
      <c r="HO1977" s="593"/>
      <c r="HP1977" s="593"/>
      <c r="HQ1977" s="593"/>
      <c r="HR1977" s="593"/>
      <c r="HS1977" s="593"/>
      <c r="HT1977" s="593"/>
      <c r="HU1977" s="593"/>
      <c r="HV1977" s="593"/>
      <c r="HW1977" s="593"/>
      <c r="HX1977" s="593"/>
      <c r="HY1977" s="593"/>
      <c r="HZ1977" s="593"/>
      <c r="IA1977" s="593"/>
      <c r="IB1977" s="593"/>
      <c r="IC1977" s="593"/>
      <c r="ID1977" s="593"/>
      <c r="IE1977" s="593"/>
      <c r="IF1977" s="593"/>
      <c r="IG1977" s="593"/>
      <c r="IH1977" s="593"/>
      <c r="II1977" s="593"/>
      <c r="IJ1977" s="593"/>
      <c r="IK1977" s="593"/>
      <c r="IL1977" s="593"/>
      <c r="IM1977" s="593"/>
      <c r="IN1977" s="593"/>
      <c r="IO1977" s="593"/>
      <c r="IP1977" s="593"/>
      <c r="IQ1977" s="593"/>
      <c r="IR1977" s="593"/>
      <c r="IS1977" s="593"/>
      <c r="IT1977" s="593"/>
      <c r="IU1977" s="593"/>
      <c r="IV1977" s="593"/>
      <c r="IW1977" s="593"/>
      <c r="IX1977" s="593"/>
      <c r="IY1977" s="593"/>
      <c r="IZ1977" s="593"/>
      <c r="JA1977" s="593"/>
      <c r="JB1977" s="593"/>
      <c r="JC1977" s="593"/>
      <c r="JD1977" s="593"/>
      <c r="JE1977" s="593"/>
      <c r="JF1977" s="593"/>
      <c r="JG1977" s="593"/>
      <c r="JH1977" s="593"/>
      <c r="JI1977" s="593"/>
      <c r="JJ1977" s="593"/>
      <c r="JK1977" s="593"/>
      <c r="JL1977" s="593"/>
      <c r="JM1977" s="593"/>
      <c r="JN1977" s="593"/>
      <c r="JO1977" s="593"/>
      <c r="JP1977" s="593"/>
      <c r="JQ1977" s="593"/>
      <c r="JR1977" s="593"/>
      <c r="JS1977" s="593"/>
      <c r="JT1977" s="593"/>
      <c r="JU1977" s="593"/>
      <c r="JV1977" s="593"/>
      <c r="JW1977" s="593"/>
      <c r="JX1977" s="593"/>
      <c r="JY1977" s="593"/>
      <c r="JZ1977" s="593"/>
      <c r="KA1977" s="593"/>
      <c r="KB1977" s="593"/>
      <c r="KC1977" s="593"/>
      <c r="KD1977" s="593"/>
      <c r="KE1977" s="593"/>
      <c r="KF1977" s="593"/>
      <c r="KG1977" s="593"/>
      <c r="KH1977" s="593"/>
      <c r="KI1977" s="593"/>
      <c r="KJ1977" s="593"/>
      <c r="KK1977" s="593"/>
      <c r="KL1977" s="593"/>
      <c r="KM1977" s="593"/>
      <c r="KN1977" s="593"/>
      <c r="KO1977" s="593"/>
      <c r="KP1977" s="593"/>
      <c r="KQ1977" s="593"/>
      <c r="KR1977" s="593"/>
      <c r="KS1977" s="593"/>
      <c r="KT1977" s="593"/>
      <c r="KU1977" s="593"/>
      <c r="KV1977" s="593"/>
      <c r="KW1977" s="593"/>
      <c r="KX1977" s="593"/>
      <c r="KY1977" s="593"/>
      <c r="KZ1977" s="593"/>
      <c r="LA1977" s="593"/>
      <c r="LB1977" s="593"/>
      <c r="LC1977" s="593"/>
      <c r="LD1977" s="593"/>
      <c r="LE1977" s="593"/>
      <c r="LF1977" s="593"/>
      <c r="LG1977" s="593"/>
      <c r="LH1977" s="593"/>
      <c r="LI1977" s="593"/>
      <c r="LJ1977" s="593"/>
      <c r="LK1977" s="593"/>
      <c r="LL1977" s="593"/>
      <c r="LM1977" s="593"/>
      <c r="LN1977" s="593"/>
      <c r="LO1977" s="593"/>
      <c r="LP1977" s="593"/>
      <c r="LQ1977" s="593"/>
      <c r="LR1977" s="593"/>
      <c r="LS1977" s="593"/>
      <c r="LT1977" s="593"/>
      <c r="LU1977" s="593"/>
      <c r="LV1977" s="593"/>
      <c r="LW1977" s="593"/>
      <c r="LX1977" s="593"/>
      <c r="LY1977" s="593"/>
      <c r="LZ1977" s="593"/>
      <c r="MA1977" s="593"/>
      <c r="MB1977" s="593"/>
      <c r="MC1977" s="593"/>
      <c r="MD1977" s="593"/>
      <c r="ME1977" s="593"/>
      <c r="MF1977" s="593"/>
      <c r="MG1977" s="593"/>
      <c r="MH1977" s="593"/>
      <c r="MI1977" s="593"/>
      <c r="MJ1977" s="593"/>
      <c r="MK1977" s="593"/>
      <c r="ML1977" s="593"/>
      <c r="MM1977" s="593"/>
      <c r="MN1977" s="593"/>
      <c r="MO1977" s="593"/>
      <c r="MP1977" s="593"/>
      <c r="MQ1977" s="593"/>
      <c r="MR1977" s="593"/>
      <c r="MS1977" s="593"/>
      <c r="MT1977" s="593"/>
      <c r="MU1977" s="593"/>
      <c r="MV1977" s="593"/>
      <c r="MW1977" s="593"/>
      <c r="MX1977" s="593"/>
      <c r="MY1977" s="593"/>
      <c r="MZ1977" s="593"/>
      <c r="NA1977" s="593"/>
      <c r="NB1977" s="593"/>
      <c r="NC1977" s="593"/>
      <c r="ND1977" s="593"/>
      <c r="NE1977" s="593"/>
      <c r="NF1977" s="593"/>
      <c r="NG1977" s="593"/>
      <c r="NH1977" s="593"/>
      <c r="NI1977" s="593"/>
      <c r="NJ1977" s="593"/>
      <c r="NK1977" s="593"/>
      <c r="NL1977" s="593"/>
      <c r="NM1977" s="593"/>
      <c r="NN1977" s="593"/>
      <c r="NO1977" s="593"/>
      <c r="NP1977" s="593"/>
      <c r="NQ1977" s="593"/>
      <c r="NR1977" s="593"/>
      <c r="NS1977" s="593"/>
      <c r="NT1977" s="593"/>
      <c r="NU1977" s="593"/>
      <c r="NV1977" s="593"/>
      <c r="NW1977" s="593"/>
      <c r="NX1977" s="593"/>
      <c r="NY1977" s="593"/>
      <c r="NZ1977" s="593"/>
      <c r="OA1977" s="593"/>
      <c r="OB1977" s="593"/>
      <c r="OC1977" s="593"/>
      <c r="OD1977" s="593"/>
      <c r="OE1977" s="593"/>
      <c r="OF1977" s="593"/>
      <c r="OG1977" s="593"/>
      <c r="OH1977" s="593"/>
      <c r="OI1977" s="593"/>
      <c r="OJ1977" s="593"/>
      <c r="OK1977" s="593"/>
      <c r="OL1977" s="593"/>
      <c r="OM1977" s="593"/>
      <c r="ON1977" s="593"/>
      <c r="OO1977" s="593"/>
      <c r="OP1977" s="593"/>
      <c r="OQ1977" s="593"/>
      <c r="OR1977" s="593"/>
      <c r="OS1977" s="593"/>
      <c r="OT1977" s="593"/>
      <c r="OU1977" s="593"/>
      <c r="OV1977" s="593"/>
      <c r="OW1977" s="593"/>
      <c r="OX1977" s="593"/>
      <c r="OY1977" s="593"/>
      <c r="OZ1977" s="593"/>
      <c r="PA1977" s="593"/>
      <c r="PB1977" s="593"/>
      <c r="PC1977" s="593"/>
      <c r="PD1977" s="593"/>
      <c r="PE1977" s="593"/>
      <c r="PF1977" s="593"/>
      <c r="PG1977" s="593"/>
      <c r="PH1977" s="593"/>
      <c r="PI1977" s="593"/>
      <c r="PJ1977" s="593"/>
      <c r="PK1977" s="593"/>
      <c r="PL1977" s="593"/>
      <c r="PM1977" s="593"/>
      <c r="PN1977" s="593"/>
      <c r="PO1977" s="593"/>
      <c r="PP1977" s="593"/>
      <c r="PQ1977" s="593"/>
      <c r="PR1977" s="593"/>
      <c r="PS1977" s="593"/>
      <c r="PT1977" s="593"/>
      <c r="PU1977" s="593"/>
      <c r="PV1977" s="593"/>
      <c r="PW1977" s="593"/>
      <c r="PX1977" s="593"/>
      <c r="PY1977" s="593"/>
      <c r="PZ1977" s="593"/>
      <c r="QA1977" s="593"/>
      <c r="QB1977" s="593"/>
      <c r="QC1977" s="593"/>
      <c r="QD1977" s="593"/>
      <c r="QE1977" s="593"/>
      <c r="QF1977" s="593"/>
      <c r="QG1977" s="593"/>
      <c r="QH1977" s="593"/>
      <c r="QI1977" s="593"/>
      <c r="QJ1977" s="593"/>
      <c r="QK1977" s="593"/>
      <c r="QL1977" s="593"/>
      <c r="QM1977" s="593"/>
      <c r="QN1977" s="593"/>
      <c r="QO1977" s="593"/>
      <c r="QP1977" s="593"/>
      <c r="QQ1977" s="593"/>
      <c r="QR1977" s="593"/>
      <c r="QS1977" s="593"/>
      <c r="QT1977" s="593"/>
      <c r="QU1977" s="593"/>
      <c r="QV1977" s="593"/>
      <c r="QW1977" s="593"/>
      <c r="QX1977" s="593"/>
      <c r="QY1977" s="593"/>
      <c r="QZ1977" s="593"/>
      <c r="RA1977" s="593"/>
      <c r="RB1977" s="593"/>
      <c r="RC1977" s="593"/>
      <c r="RD1977" s="593"/>
      <c r="RE1977" s="593"/>
      <c r="RF1977" s="593"/>
      <c r="RG1977" s="593"/>
      <c r="RH1977" s="593"/>
      <c r="RI1977" s="593"/>
      <c r="RJ1977" s="593"/>
      <c r="RK1977" s="593"/>
      <c r="RL1977" s="593"/>
      <c r="RM1977" s="593"/>
      <c r="RN1977" s="593"/>
      <c r="RO1977" s="593"/>
      <c r="RP1977" s="593"/>
      <c r="RQ1977" s="593"/>
      <c r="RR1977" s="593"/>
      <c r="RS1977" s="593"/>
      <c r="RT1977" s="593"/>
      <c r="RU1977" s="593"/>
      <c r="RV1977" s="593"/>
      <c r="RW1977" s="593"/>
      <c r="RX1977" s="593"/>
      <c r="RY1977" s="593"/>
      <c r="RZ1977" s="593"/>
      <c r="SA1977" s="593"/>
      <c r="SB1977" s="593"/>
      <c r="SC1977" s="593"/>
      <c r="SD1977" s="593"/>
      <c r="SE1977" s="593"/>
      <c r="SF1977" s="593"/>
      <c r="SG1977" s="593"/>
      <c r="SH1977" s="593"/>
      <c r="SI1977" s="593"/>
      <c r="SJ1977" s="593"/>
      <c r="SK1977" s="593"/>
      <c r="SL1977" s="593"/>
      <c r="SM1977" s="593"/>
      <c r="SN1977" s="593"/>
      <c r="SO1977" s="593"/>
      <c r="SP1977" s="593"/>
      <c r="SQ1977" s="593"/>
      <c r="SR1977" s="593"/>
      <c r="SS1977" s="593"/>
      <c r="ST1977" s="593"/>
      <c r="SU1977" s="593"/>
      <c r="SV1977" s="593"/>
      <c r="SW1977" s="593"/>
      <c r="SX1977" s="593"/>
      <c r="SY1977" s="593"/>
      <c r="SZ1977" s="593"/>
      <c r="TA1977" s="593"/>
      <c r="TB1977" s="593"/>
      <c r="TC1977" s="593"/>
      <c r="TD1977" s="593"/>
      <c r="TE1977" s="593"/>
      <c r="TF1977" s="593"/>
      <c r="TG1977" s="593"/>
      <c r="TH1977" s="593"/>
      <c r="TI1977" s="593"/>
      <c r="TJ1977" s="593"/>
      <c r="TK1977" s="593"/>
      <c r="TL1977" s="593"/>
      <c r="TM1977" s="593"/>
      <c r="TN1977" s="593"/>
      <c r="TO1977" s="593"/>
      <c r="TP1977" s="593"/>
      <c r="TQ1977" s="593"/>
      <c r="TR1977" s="593"/>
      <c r="TS1977" s="593"/>
      <c r="TT1977" s="593"/>
      <c r="TU1977" s="593"/>
      <c r="TV1977" s="593"/>
      <c r="TW1977" s="593"/>
      <c r="TX1977" s="593"/>
      <c r="TY1977" s="593"/>
      <c r="TZ1977" s="593"/>
      <c r="UA1977" s="593"/>
      <c r="UB1977" s="593"/>
      <c r="UC1977" s="593"/>
      <c r="UD1977" s="593"/>
      <c r="UE1977" s="593"/>
      <c r="UF1977" s="593"/>
      <c r="UG1977" s="593"/>
      <c r="UH1977" s="593"/>
      <c r="UI1977" s="593"/>
      <c r="UJ1977" s="593"/>
      <c r="UK1977" s="593"/>
      <c r="UL1977" s="593"/>
      <c r="UM1977" s="593"/>
      <c r="UN1977" s="593"/>
      <c r="UO1977" s="593"/>
      <c r="UP1977" s="593"/>
      <c r="UQ1977" s="593"/>
      <c r="UR1977" s="593"/>
      <c r="US1977" s="593"/>
      <c r="UT1977" s="593"/>
      <c r="UU1977" s="593"/>
      <c r="UV1977" s="593"/>
      <c r="UW1977" s="593"/>
      <c r="UX1977" s="593"/>
      <c r="UY1977" s="593"/>
      <c r="UZ1977" s="593"/>
      <c r="VA1977" s="593"/>
      <c r="VB1977" s="593"/>
      <c r="VC1977" s="593"/>
      <c r="VD1977" s="593"/>
      <c r="VE1977" s="593"/>
      <c r="VF1977" s="593"/>
      <c r="VG1977" s="593"/>
      <c r="VH1977" s="593"/>
      <c r="VI1977" s="593"/>
      <c r="VJ1977" s="593"/>
      <c r="VK1977" s="593"/>
      <c r="VL1977" s="593"/>
      <c r="VM1977" s="593"/>
      <c r="VN1977" s="593"/>
      <c r="VO1977" s="593"/>
      <c r="VP1977" s="593"/>
      <c r="VQ1977" s="593"/>
      <c r="VR1977" s="593"/>
      <c r="VS1977" s="593"/>
      <c r="VT1977" s="593"/>
      <c r="VU1977" s="593"/>
      <c r="VV1977" s="593"/>
      <c r="VW1977" s="593"/>
      <c r="VX1977" s="593"/>
      <c r="VY1977" s="593"/>
      <c r="VZ1977" s="593"/>
      <c r="WA1977" s="593"/>
      <c r="WB1977" s="593"/>
      <c r="WC1977" s="593"/>
      <c r="WD1977" s="593"/>
      <c r="WE1977" s="593"/>
      <c r="WF1977" s="593"/>
      <c r="WG1977" s="593"/>
      <c r="WH1977" s="593"/>
      <c r="WI1977" s="593"/>
      <c r="WJ1977" s="593"/>
      <c r="WK1977" s="593"/>
      <c r="WL1977" s="593"/>
      <c r="WM1977" s="593"/>
      <c r="WN1977" s="593"/>
      <c r="WO1977" s="593"/>
      <c r="WP1977" s="593"/>
      <c r="WQ1977" s="593"/>
      <c r="WR1977" s="593"/>
      <c r="WS1977" s="593"/>
      <c r="WT1977" s="593"/>
      <c r="WU1977" s="593"/>
      <c r="WV1977" s="593"/>
      <c r="WW1977" s="593"/>
      <c r="WX1977" s="593"/>
      <c r="WY1977" s="593"/>
      <c r="WZ1977" s="593"/>
      <c r="XA1977" s="593"/>
      <c r="XB1977" s="593"/>
      <c r="XC1977" s="593"/>
      <c r="XD1977" s="593"/>
      <c r="XE1977" s="593"/>
      <c r="XF1977" s="593"/>
      <c r="XG1977" s="593"/>
      <c r="XH1977" s="593"/>
      <c r="XI1977" s="593"/>
      <c r="XJ1977" s="593"/>
      <c r="XK1977" s="593"/>
      <c r="XL1977" s="593"/>
      <c r="XM1977" s="593"/>
      <c r="XN1977" s="593"/>
      <c r="XO1977" s="593"/>
      <c r="XP1977" s="593"/>
      <c r="XQ1977" s="593"/>
      <c r="XR1977" s="593"/>
      <c r="XS1977" s="593"/>
      <c r="XT1977" s="593"/>
      <c r="XU1977" s="593"/>
      <c r="XV1977" s="593"/>
      <c r="XW1977" s="593"/>
      <c r="XX1977" s="593"/>
      <c r="XY1977" s="593"/>
      <c r="XZ1977" s="593"/>
      <c r="YA1977" s="593"/>
      <c r="YB1977" s="593"/>
      <c r="YC1977" s="593"/>
      <c r="YD1977" s="593"/>
      <c r="YE1977" s="593"/>
      <c r="YF1977" s="593"/>
      <c r="YG1977" s="593"/>
      <c r="YH1977" s="593"/>
      <c r="YI1977" s="593"/>
      <c r="YJ1977" s="593"/>
      <c r="YK1977" s="593"/>
      <c r="YL1977" s="593"/>
      <c r="YM1977" s="593"/>
      <c r="YN1977" s="593"/>
      <c r="YO1977" s="593"/>
      <c r="YP1977" s="593"/>
      <c r="YQ1977" s="593"/>
      <c r="YR1977" s="593"/>
      <c r="YS1977" s="593"/>
      <c r="YT1977" s="593"/>
      <c r="YU1977" s="593"/>
      <c r="YV1977" s="593"/>
      <c r="YW1977" s="593"/>
      <c r="YX1977" s="593"/>
      <c r="YY1977" s="593"/>
      <c r="YZ1977" s="593"/>
      <c r="ZA1977" s="593"/>
      <c r="ZB1977" s="593"/>
      <c r="ZC1977" s="593"/>
      <c r="ZD1977" s="593"/>
      <c r="ZE1977" s="593"/>
      <c r="ZF1977" s="593"/>
      <c r="ZG1977" s="593"/>
      <c r="ZH1977" s="593"/>
      <c r="ZI1977" s="593"/>
      <c r="ZJ1977" s="593"/>
      <c r="ZK1977" s="593"/>
      <c r="ZL1977" s="593"/>
      <c r="ZM1977" s="593"/>
      <c r="ZN1977" s="593"/>
      <c r="ZO1977" s="593"/>
      <c r="ZP1977" s="593"/>
      <c r="ZQ1977" s="593"/>
      <c r="ZR1977" s="593"/>
      <c r="ZS1977" s="593"/>
      <c r="ZT1977" s="593"/>
      <c r="ZU1977" s="593"/>
      <c r="ZV1977" s="593"/>
      <c r="ZW1977" s="593"/>
      <c r="ZX1977" s="593"/>
      <c r="ZY1977" s="593"/>
      <c r="ZZ1977" s="593"/>
      <c r="AAA1977" s="593"/>
      <c r="AAB1977" s="593"/>
      <c r="AAC1977" s="593"/>
      <c r="AAD1977" s="593"/>
      <c r="AAE1977" s="593"/>
      <c r="AAF1977" s="593"/>
      <c r="AAG1977" s="593"/>
      <c r="AAH1977" s="593"/>
      <c r="AAI1977" s="593"/>
      <c r="AAJ1977" s="593"/>
      <c r="AAK1977" s="593"/>
      <c r="AAL1977" s="593"/>
      <c r="AAM1977" s="593"/>
      <c r="AAN1977" s="593"/>
      <c r="AAO1977" s="593"/>
      <c r="AAP1977" s="593"/>
      <c r="AAQ1977" s="593"/>
      <c r="AAR1977" s="593"/>
      <c r="AAS1977" s="593"/>
      <c r="AAT1977" s="593"/>
      <c r="AAU1977" s="593"/>
      <c r="AAV1977" s="593"/>
      <c r="AAW1977" s="593"/>
      <c r="AAX1977" s="593"/>
      <c r="AAY1977" s="593"/>
      <c r="AAZ1977" s="593"/>
      <c r="ABA1977" s="593"/>
      <c r="ABB1977" s="593"/>
      <c r="ABC1977" s="593"/>
      <c r="ABD1977" s="593"/>
      <c r="ABE1977" s="593"/>
      <c r="ABF1977" s="593"/>
      <c r="ABG1977" s="593"/>
      <c r="ABH1977" s="593"/>
      <c r="ABI1977" s="593"/>
      <c r="ABJ1977" s="593"/>
      <c r="ABK1977" s="593"/>
      <c r="ABL1977" s="593"/>
      <c r="ABM1977" s="593"/>
      <c r="ABN1977" s="593"/>
      <c r="ABO1977" s="593"/>
      <c r="ABP1977" s="593"/>
      <c r="ABQ1977" s="593"/>
      <c r="ABR1977" s="593"/>
      <c r="ABS1977" s="593"/>
      <c r="ABT1977" s="593"/>
      <c r="ABU1977" s="593"/>
      <c r="ABV1977" s="593"/>
      <c r="ABW1977" s="593"/>
      <c r="ABX1977" s="593"/>
      <c r="ABY1977" s="593"/>
      <c r="ABZ1977" s="593"/>
      <c r="ACA1977" s="593"/>
      <c r="ACB1977" s="593"/>
      <c r="ACC1977" s="593"/>
      <c r="ACD1977" s="593"/>
      <c r="ACE1977" s="593"/>
      <c r="ACF1977" s="593"/>
      <c r="ACG1977" s="593"/>
      <c r="ACH1977" s="593"/>
      <c r="ACI1977" s="593"/>
      <c r="ACJ1977" s="593"/>
      <c r="ACK1977" s="593"/>
      <c r="ACL1977" s="593"/>
      <c r="ACM1977" s="593"/>
      <c r="ACN1977" s="593"/>
      <c r="ACO1977" s="593"/>
      <c r="ACP1977" s="593"/>
      <c r="ACQ1977" s="593"/>
      <c r="ACR1977" s="593"/>
      <c r="ACS1977" s="593"/>
      <c r="ACT1977" s="593"/>
      <c r="ACU1977" s="593"/>
      <c r="ACV1977" s="593"/>
      <c r="ACW1977" s="593"/>
      <c r="ACX1977" s="593"/>
      <c r="ACY1977" s="593"/>
      <c r="ACZ1977" s="593"/>
      <c r="ADA1977" s="593"/>
      <c r="ADB1977" s="593"/>
      <c r="ADC1977" s="593"/>
      <c r="ADD1977" s="593"/>
      <c r="ADE1977" s="593"/>
      <c r="ADF1977" s="593"/>
      <c r="ADG1977" s="593"/>
      <c r="ADH1977" s="593"/>
      <c r="ADI1977" s="593"/>
      <c r="ADJ1977" s="593"/>
      <c r="ADK1977" s="593"/>
      <c r="ADL1977" s="593"/>
      <c r="ADM1977" s="593"/>
      <c r="ADN1977" s="593"/>
      <c r="ADO1977" s="593"/>
      <c r="ADP1977" s="593"/>
      <c r="ADQ1977" s="593"/>
      <c r="ADR1977" s="593"/>
      <c r="ADS1977" s="593"/>
      <c r="ADT1977" s="593"/>
      <c r="ADU1977" s="593"/>
      <c r="ADV1977" s="593"/>
      <c r="ADW1977" s="593"/>
      <c r="ADX1977" s="593"/>
      <c r="ADY1977" s="593"/>
      <c r="ADZ1977" s="593"/>
      <c r="AEA1977" s="593"/>
      <c r="AEB1977" s="593"/>
      <c r="AEC1977" s="593"/>
      <c r="AED1977" s="593"/>
      <c r="AEE1977" s="593"/>
      <c r="AEF1977" s="593"/>
      <c r="AEG1977" s="593"/>
      <c r="AEH1977" s="593"/>
      <c r="AEI1977" s="593"/>
      <c r="AEJ1977" s="593"/>
      <c r="AEK1977" s="593"/>
      <c r="AEL1977" s="593"/>
      <c r="AEM1977" s="593"/>
      <c r="AEN1977" s="593"/>
      <c r="AEO1977" s="593"/>
      <c r="AEP1977" s="593"/>
      <c r="AEQ1977" s="593"/>
      <c r="AER1977" s="593"/>
      <c r="AES1977" s="593"/>
      <c r="AET1977" s="593"/>
      <c r="AEU1977" s="593"/>
      <c r="AEV1977" s="593"/>
      <c r="AEW1977" s="593"/>
      <c r="AEX1977" s="593"/>
      <c r="AEY1977" s="593"/>
      <c r="AEZ1977" s="593"/>
      <c r="AFA1977" s="593"/>
      <c r="AFB1977" s="593"/>
      <c r="AFC1977" s="593"/>
      <c r="AFD1977" s="593"/>
      <c r="AFE1977" s="593"/>
      <c r="AFF1977" s="593"/>
      <c r="AFG1977" s="593"/>
      <c r="AFH1977" s="593"/>
      <c r="AFI1977" s="593"/>
      <c r="AFJ1977" s="593"/>
      <c r="AFK1977" s="593"/>
      <c r="AFL1977" s="593"/>
      <c r="AFM1977" s="593"/>
      <c r="AFN1977" s="593"/>
      <c r="AFO1977" s="593"/>
      <c r="AFP1977" s="593"/>
      <c r="AFQ1977" s="593"/>
      <c r="AFR1977" s="593"/>
      <c r="AFS1977" s="593"/>
      <c r="AFT1977" s="593"/>
      <c r="AFU1977" s="593"/>
      <c r="AFV1977" s="593"/>
      <c r="AFW1977" s="593"/>
      <c r="AFX1977" s="593"/>
      <c r="AFY1977" s="593"/>
      <c r="AFZ1977" s="593"/>
      <c r="AGA1977" s="593"/>
      <c r="AGB1977" s="593"/>
      <c r="AGC1977" s="593"/>
      <c r="AGD1977" s="593"/>
      <c r="AGE1977" s="593"/>
      <c r="AGF1977" s="593"/>
      <c r="AGG1977" s="593"/>
      <c r="AGH1977" s="593"/>
      <c r="AGI1977" s="593"/>
      <c r="AGJ1977" s="593"/>
      <c r="AGK1977" s="593"/>
      <c r="AGL1977" s="593"/>
      <c r="AGM1977" s="593"/>
      <c r="AGN1977" s="593"/>
      <c r="AGO1977" s="593"/>
      <c r="AGP1977" s="593"/>
      <c r="AGQ1977" s="593"/>
      <c r="AGR1977" s="593"/>
      <c r="AGS1977" s="593"/>
      <c r="AGT1977" s="593"/>
      <c r="AGU1977" s="593"/>
      <c r="AGV1977" s="593"/>
      <c r="AGW1977" s="593"/>
      <c r="AGX1977" s="593"/>
      <c r="AGY1977" s="593"/>
      <c r="AGZ1977" s="593"/>
      <c r="AHA1977" s="593"/>
      <c r="AHB1977" s="593"/>
      <c r="AHC1977" s="593"/>
      <c r="AHD1977" s="593"/>
      <c r="AHE1977" s="593"/>
      <c r="AHF1977" s="593"/>
      <c r="AHG1977" s="593"/>
      <c r="AHH1977" s="593"/>
      <c r="AHI1977" s="593"/>
      <c r="AHJ1977" s="593"/>
      <c r="AHK1977" s="593"/>
      <c r="AHL1977" s="593"/>
      <c r="AHM1977" s="593"/>
      <c r="AHN1977" s="593"/>
      <c r="AHO1977" s="593"/>
      <c r="AHP1977" s="593"/>
      <c r="AHQ1977" s="593"/>
      <c r="AHR1977" s="593"/>
      <c r="AHS1977" s="593"/>
      <c r="AHT1977" s="593"/>
      <c r="AHU1977" s="593"/>
      <c r="AHV1977" s="593"/>
      <c r="AHW1977" s="593"/>
      <c r="AHX1977" s="593"/>
      <c r="AHY1977" s="593"/>
      <c r="AHZ1977" s="593"/>
      <c r="AIA1977" s="593"/>
      <c r="AIB1977" s="593"/>
      <c r="AIC1977" s="593"/>
      <c r="AID1977" s="593"/>
      <c r="AIE1977" s="593"/>
      <c r="AIF1977" s="593"/>
      <c r="AIG1977" s="593"/>
      <c r="AIH1977" s="593"/>
      <c r="AII1977" s="593"/>
      <c r="AIJ1977" s="593"/>
      <c r="AIK1977" s="593"/>
      <c r="AIL1977" s="593"/>
      <c r="AIM1977" s="593"/>
      <c r="AIN1977" s="593"/>
      <c r="AIO1977" s="593"/>
      <c r="AIP1977" s="593"/>
      <c r="AIQ1977" s="593"/>
      <c r="AIR1977" s="593"/>
      <c r="AIS1977" s="593"/>
      <c r="AIT1977" s="593"/>
      <c r="AIU1977" s="593"/>
      <c r="AIV1977" s="593"/>
      <c r="AIW1977" s="593"/>
      <c r="AIX1977" s="593"/>
      <c r="AIY1977" s="593"/>
      <c r="AIZ1977" s="593"/>
      <c r="AJA1977" s="593"/>
      <c r="AJB1977" s="593"/>
      <c r="AJC1977" s="593"/>
      <c r="AJD1977" s="593"/>
      <c r="AJE1977" s="593"/>
      <c r="AJF1977" s="593"/>
      <c r="AJG1977" s="593"/>
      <c r="AJH1977" s="593"/>
      <c r="AJI1977" s="593"/>
      <c r="AJJ1977" s="593"/>
      <c r="AJK1977" s="593"/>
      <c r="AJL1977" s="593"/>
      <c r="AJM1977" s="593"/>
      <c r="AJN1977" s="593"/>
      <c r="AJO1977" s="593"/>
      <c r="AJP1977" s="593"/>
      <c r="AJQ1977" s="593"/>
      <c r="AJR1977" s="593"/>
      <c r="AJS1977" s="593"/>
      <c r="AJT1977" s="593"/>
      <c r="AJU1977" s="593"/>
      <c r="AJV1977" s="593"/>
      <c r="AJW1977" s="593"/>
      <c r="AJX1977" s="593"/>
      <c r="AJY1977" s="593"/>
      <c r="AJZ1977" s="593"/>
      <c r="AKA1977" s="593"/>
      <c r="AKB1977" s="593"/>
      <c r="AKC1977" s="593"/>
      <c r="AKD1977" s="593"/>
      <c r="AKE1977" s="593"/>
      <c r="AKF1977" s="593"/>
      <c r="AKG1977" s="593"/>
      <c r="AKH1977" s="593"/>
      <c r="AKI1977" s="593"/>
      <c r="AKJ1977" s="593"/>
      <c r="AKK1977" s="593"/>
      <c r="AKL1977" s="593"/>
      <c r="AKM1977" s="593"/>
      <c r="AKN1977" s="593"/>
      <c r="AKO1977" s="593"/>
      <c r="AKP1977" s="593"/>
      <c r="AKQ1977" s="593"/>
      <c r="AKR1977" s="593"/>
      <c r="AKS1977" s="593"/>
      <c r="AKT1977" s="593"/>
      <c r="AKU1977" s="593"/>
      <c r="AKV1977" s="593"/>
      <c r="AKW1977" s="593"/>
      <c r="AKX1977" s="593"/>
      <c r="AKY1977" s="593"/>
      <c r="AKZ1977" s="593"/>
      <c r="ALA1977" s="593"/>
      <c r="ALB1977" s="593"/>
      <c r="ALC1977" s="593"/>
      <c r="ALD1977" s="593"/>
      <c r="ALE1977" s="593"/>
      <c r="ALF1977" s="593"/>
      <c r="ALG1977" s="593"/>
      <c r="ALH1977" s="593"/>
      <c r="ALI1977" s="593"/>
      <c r="ALJ1977" s="593"/>
      <c r="ALK1977" s="593"/>
      <c r="ALL1977" s="593"/>
      <c r="ALM1977" s="593"/>
      <c r="ALN1977" s="593"/>
      <c r="ALO1977" s="593"/>
      <c r="ALP1977" s="593"/>
      <c r="ALQ1977" s="593"/>
      <c r="ALR1977" s="593"/>
      <c r="ALS1977" s="593"/>
      <c r="ALT1977" s="593"/>
      <c r="ALU1977" s="593"/>
      <c r="ALV1977" s="593"/>
      <c r="ALW1977" s="593"/>
      <c r="ALX1977" s="593"/>
      <c r="ALY1977" s="593"/>
      <c r="ALZ1977" s="593"/>
      <c r="AMA1977" s="593"/>
      <c r="AMB1977" s="593"/>
      <c r="AMC1977" s="593"/>
      <c r="AMD1977" s="593"/>
      <c r="AME1977" s="593"/>
      <c r="AMF1977" s="593"/>
      <c r="AMG1977" s="593"/>
      <c r="AMH1977" s="593"/>
      <c r="AMI1977" s="593"/>
      <c r="AMJ1977" s="593"/>
      <c r="AMK1977" s="593"/>
      <c r="AML1977" s="593"/>
      <c r="AMM1977" s="593"/>
      <c r="AMN1977" s="593"/>
      <c r="AMO1977" s="593"/>
      <c r="AMP1977" s="593"/>
      <c r="AMQ1977" s="593"/>
      <c r="AMR1977" s="593"/>
      <c r="AMS1977" s="593"/>
      <c r="AMT1977" s="593"/>
      <c r="AMU1977" s="593"/>
      <c r="AMV1977" s="593"/>
      <c r="AMW1977" s="593"/>
      <c r="AMX1977" s="593"/>
      <c r="AMY1977" s="593"/>
      <c r="AMZ1977" s="593"/>
      <c r="ANA1977" s="593"/>
      <c r="ANB1977" s="593"/>
      <c r="ANC1977" s="593"/>
      <c r="AND1977" s="593"/>
      <c r="ANE1977" s="593"/>
      <c r="ANF1977" s="593"/>
      <c r="ANG1977" s="593"/>
      <c r="ANH1977" s="593"/>
      <c r="ANI1977" s="593"/>
      <c r="ANJ1977" s="593"/>
      <c r="ANK1977" s="593"/>
      <c r="ANL1977" s="593"/>
      <c r="ANM1977" s="593"/>
      <c r="ANN1977" s="593"/>
      <c r="ANO1977" s="593"/>
      <c r="ANP1977" s="593"/>
      <c r="ANQ1977" s="593"/>
      <c r="ANR1977" s="593"/>
      <c r="ANS1977" s="593"/>
      <c r="ANT1977" s="593"/>
      <c r="ANU1977" s="593"/>
      <c r="ANV1977" s="593"/>
      <c r="ANW1977" s="593"/>
      <c r="ANX1977" s="593"/>
      <c r="ANY1977" s="593"/>
      <c r="ANZ1977" s="593"/>
      <c r="AOA1977" s="593"/>
      <c r="AOB1977" s="593"/>
      <c r="AOC1977" s="593"/>
      <c r="AOD1977" s="593"/>
      <c r="AOE1977" s="593"/>
      <c r="AOF1977" s="593"/>
      <c r="AOG1977" s="593"/>
      <c r="AOH1977" s="593"/>
      <c r="AOI1977" s="593"/>
      <c r="AOJ1977" s="593"/>
      <c r="AOK1977" s="593"/>
      <c r="AOL1977" s="593"/>
      <c r="AOM1977" s="593"/>
      <c r="AON1977" s="593"/>
      <c r="AOO1977" s="593"/>
      <c r="AOP1977" s="593"/>
      <c r="AOQ1977" s="593"/>
      <c r="AOR1977" s="593"/>
      <c r="AOS1977" s="593"/>
      <c r="AOT1977" s="593"/>
      <c r="AOU1977" s="593"/>
      <c r="AOV1977" s="593"/>
      <c r="AOW1977" s="593"/>
      <c r="AOX1977" s="593"/>
      <c r="AOY1977" s="593"/>
      <c r="AOZ1977" s="593"/>
      <c r="APA1977" s="593"/>
      <c r="APB1977" s="593"/>
      <c r="APC1977" s="593"/>
      <c r="APD1977" s="593"/>
      <c r="APE1977" s="593"/>
      <c r="APF1977" s="593"/>
      <c r="APG1977" s="593"/>
      <c r="APH1977" s="593"/>
      <c r="API1977" s="593"/>
      <c r="APJ1977" s="593"/>
      <c r="APK1977" s="593"/>
      <c r="APL1977" s="593"/>
      <c r="APM1977" s="593"/>
      <c r="APN1977" s="593"/>
      <c r="APO1977" s="593"/>
      <c r="APP1977" s="593"/>
      <c r="APQ1977" s="593"/>
      <c r="APR1977" s="593"/>
      <c r="APS1977" s="593"/>
      <c r="APT1977" s="593"/>
      <c r="APU1977" s="593"/>
      <c r="APV1977" s="593"/>
      <c r="APW1977" s="593"/>
      <c r="APX1977" s="593"/>
      <c r="APY1977" s="593"/>
      <c r="APZ1977" s="593"/>
      <c r="AQA1977" s="593"/>
      <c r="AQB1977" s="593"/>
      <c r="AQC1977" s="593"/>
      <c r="AQD1977" s="593"/>
      <c r="AQE1977" s="593"/>
      <c r="AQF1977" s="593"/>
      <c r="AQG1977" s="593"/>
      <c r="AQH1977" s="593"/>
      <c r="AQI1977" s="593"/>
      <c r="AQJ1977" s="593"/>
      <c r="AQK1977" s="593"/>
      <c r="AQL1977" s="593"/>
      <c r="AQM1977" s="593"/>
      <c r="AQN1977" s="593"/>
      <c r="AQO1977" s="593"/>
      <c r="AQP1977" s="593"/>
      <c r="AQQ1977" s="593"/>
      <c r="AQR1977" s="593"/>
      <c r="AQS1977" s="593"/>
      <c r="AQT1977" s="593"/>
      <c r="AQU1977" s="593"/>
      <c r="AQV1977" s="593"/>
      <c r="AQW1977" s="593"/>
      <c r="AQX1977" s="593"/>
      <c r="AQY1977" s="593"/>
      <c r="AQZ1977" s="593"/>
      <c r="ARA1977" s="593"/>
      <c r="ARB1977" s="593"/>
      <c r="ARC1977" s="593"/>
      <c r="ARD1977" s="593"/>
      <c r="ARE1977" s="593"/>
      <c r="ARF1977" s="593"/>
      <c r="ARG1977" s="593"/>
      <c r="ARH1977" s="593"/>
      <c r="ARI1977" s="593"/>
      <c r="ARJ1977" s="593"/>
      <c r="ARK1977" s="593"/>
      <c r="ARL1977" s="593"/>
      <c r="ARM1977" s="593"/>
      <c r="ARN1977" s="593"/>
      <c r="ARO1977" s="593"/>
      <c r="ARP1977" s="593"/>
      <c r="ARQ1977" s="593"/>
      <c r="ARR1977" s="593"/>
      <c r="ARS1977" s="593"/>
      <c r="ART1977" s="593"/>
      <c r="ARU1977" s="593"/>
      <c r="ARV1977" s="593"/>
      <c r="ARW1977" s="593"/>
      <c r="ARX1977" s="593"/>
      <c r="ARY1977" s="593"/>
      <c r="ARZ1977" s="593"/>
      <c r="ASA1977" s="593"/>
      <c r="ASB1977" s="593"/>
      <c r="ASC1977" s="593"/>
      <c r="ASD1977" s="593"/>
      <c r="ASE1977" s="593"/>
      <c r="ASF1977" s="593"/>
      <c r="ASG1977" s="593"/>
      <c r="ASH1977" s="593"/>
      <c r="ASI1977" s="593"/>
      <c r="ASJ1977" s="593"/>
      <c r="ASK1977" s="593"/>
      <c r="ASL1977" s="593"/>
      <c r="ASM1977" s="593"/>
      <c r="ASN1977" s="593"/>
      <c r="ASO1977" s="593"/>
      <c r="ASP1977" s="593"/>
      <c r="ASQ1977" s="593"/>
      <c r="ASR1977" s="593"/>
      <c r="ASS1977" s="593"/>
      <c r="AST1977" s="593"/>
      <c r="ASU1977" s="593"/>
      <c r="ASV1977" s="593"/>
      <c r="ASW1977" s="593"/>
      <c r="ASX1977" s="593"/>
      <c r="ASY1977" s="593"/>
      <c r="ASZ1977" s="593"/>
      <c r="ATA1977" s="593"/>
      <c r="ATB1977" s="593"/>
      <c r="ATC1977" s="593"/>
      <c r="ATD1977" s="593"/>
      <c r="ATE1977" s="593"/>
      <c r="ATF1977" s="593"/>
      <c r="ATG1977" s="593"/>
      <c r="ATH1977" s="593"/>
      <c r="ATI1977" s="593"/>
      <c r="ATJ1977" s="593"/>
      <c r="ATK1977" s="593"/>
      <c r="ATL1977" s="593"/>
      <c r="ATM1977" s="593"/>
      <c r="ATN1977" s="593"/>
      <c r="ATO1977" s="593"/>
      <c r="ATP1977" s="593"/>
      <c r="ATQ1977" s="593"/>
      <c r="ATR1977" s="593"/>
      <c r="ATS1977" s="593"/>
      <c r="ATT1977" s="593"/>
      <c r="ATU1977" s="593"/>
      <c r="ATV1977" s="593"/>
      <c r="ATW1977" s="593"/>
      <c r="ATX1977" s="593"/>
      <c r="ATY1977" s="593"/>
      <c r="ATZ1977" s="593"/>
      <c r="AUA1977" s="593"/>
      <c r="AUB1977" s="593"/>
      <c r="AUC1977" s="593"/>
      <c r="AUD1977" s="593"/>
      <c r="AUE1977" s="593"/>
      <c r="AUF1977" s="593"/>
      <c r="AUG1977" s="593"/>
      <c r="AUH1977" s="593"/>
      <c r="AUI1977" s="593"/>
      <c r="AUJ1977" s="593"/>
      <c r="AUK1977" s="593"/>
      <c r="AUL1977" s="593"/>
      <c r="AUM1977" s="593"/>
      <c r="AUN1977" s="593"/>
      <c r="AUO1977" s="593"/>
      <c r="AUP1977" s="593"/>
      <c r="AUQ1977" s="593"/>
      <c r="AUR1977" s="593"/>
      <c r="AUS1977" s="593"/>
      <c r="AUT1977" s="593"/>
      <c r="AUU1977" s="593"/>
      <c r="AUV1977" s="593"/>
      <c r="AUW1977" s="593"/>
      <c r="AUX1977" s="593"/>
      <c r="AUY1977" s="593"/>
      <c r="AUZ1977" s="593"/>
      <c r="AVA1977" s="593"/>
      <c r="AVB1977" s="593"/>
      <c r="AVC1977" s="593"/>
      <c r="AVD1977" s="593"/>
      <c r="AVE1977" s="593"/>
      <c r="AVF1977" s="593"/>
      <c r="AVG1977" s="593"/>
      <c r="AVH1977" s="593"/>
      <c r="AVI1977" s="593"/>
      <c r="AVJ1977" s="593"/>
      <c r="AVK1977" s="593"/>
    </row>
    <row r="1978" spans="1:1259">
      <c r="A1978" s="715"/>
      <c r="B1978" s="564"/>
      <c r="C1978" s="564"/>
      <c r="D1978" s="676" t="s">
        <v>1067</v>
      </c>
      <c r="E1978" s="524"/>
      <c r="F1978" s="676" t="s">
        <v>1152</v>
      </c>
      <c r="G1978" s="676">
        <v>2022</v>
      </c>
      <c r="H1978" s="665">
        <v>4</v>
      </c>
      <c r="I1978" s="687">
        <v>127963</v>
      </c>
      <c r="J1978" s="666">
        <v>44665</v>
      </c>
      <c r="K1978" s="676" t="s">
        <v>1638</v>
      </c>
      <c r="L1978" s="677" t="s">
        <v>1578</v>
      </c>
      <c r="M1978" s="677">
        <v>44468</v>
      </c>
      <c r="N1978" s="677" t="s">
        <v>1605</v>
      </c>
      <c r="O1978" s="677"/>
      <c r="P1978" s="666">
        <v>44658</v>
      </c>
      <c r="Q1978" s="666">
        <v>44664</v>
      </c>
      <c r="R1978" s="666">
        <v>44665</v>
      </c>
      <c r="S1978" s="665" t="s">
        <v>1580</v>
      </c>
      <c r="T1978" s="665">
        <v>60</v>
      </c>
      <c r="U1978" s="676" t="s">
        <v>1612</v>
      </c>
      <c r="V1978" s="665" t="s">
        <v>1591</v>
      </c>
      <c r="W1978" s="678">
        <v>400</v>
      </c>
      <c r="X1978" s="551">
        <v>624</v>
      </c>
      <c r="Y1978" s="693">
        <v>249600</v>
      </c>
      <c r="Z1978" s="667">
        <v>0.48</v>
      </c>
      <c r="AA1978" s="682">
        <f>Y1978*Z1978</f>
        <v>119808</v>
      </c>
      <c r="AB1978" s="521"/>
      <c r="AC1978" s="668">
        <v>0</v>
      </c>
      <c r="AD1978" s="676"/>
      <c r="AE1978" s="684"/>
      <c r="AF1978" s="695">
        <f>AA1978+AD1978+AE1978</f>
        <v>119808</v>
      </c>
      <c r="AG1978" s="665" t="s">
        <v>47</v>
      </c>
      <c r="AH1978" s="641"/>
      <c r="AI1978" s="676">
        <v>75</v>
      </c>
      <c r="AJ1978" s="676" t="s">
        <v>1592</v>
      </c>
      <c r="AK1978" s="676" t="s">
        <v>50</v>
      </c>
      <c r="AL1978" s="696">
        <v>94544</v>
      </c>
      <c r="AM1978" s="665" t="s">
        <v>52</v>
      </c>
      <c r="AN1978" s="676" t="s">
        <v>50</v>
      </c>
      <c r="AO1978" s="665"/>
      <c r="AP1978" s="676" t="s">
        <v>92</v>
      </c>
      <c r="AQ1978" s="676" t="s">
        <v>37</v>
      </c>
      <c r="AR1978" s="676"/>
      <c r="AS1978" s="523" t="s">
        <v>1077</v>
      </c>
      <c r="AT1978" s="523"/>
      <c r="AU1978" s="523"/>
      <c r="AV1978" s="674"/>
      <c r="AW1978" s="673" t="str">
        <f>U1978</f>
        <v>30390256H</v>
      </c>
      <c r="AX1978" s="673" cm="1">
        <f t="array" ref="AX1978">SUM(MID(0&amp;AW1978,LARGE(INDEX(ISNUMBER(--MID(AW1978,ROW($1:$8),1))*ROW($1:$8),),ROW($1:$8))+1,1)*10^ROW($1:$8)/10)</f>
        <v>30390256</v>
      </c>
      <c r="AY1978" s="673" t="str">
        <f>VLOOKUP($AX1978,'Item Master Data'!$A:$F,3,FALSE)</f>
        <v>T400H</v>
      </c>
      <c r="AZ1978" s="673">
        <f>VLOOKUP($AX1978,'Item Master Data'!$A:$F,6,FALSE)</f>
        <v>400</v>
      </c>
      <c r="BA1978" s="673">
        <f>X1978/BB1978</f>
        <v>24</v>
      </c>
      <c r="BB1978" s="673">
        <f>VLOOKUP(AX1978,'Item Master Data'!$A:$G,7,FALSE)</f>
        <v>26</v>
      </c>
      <c r="BC1978" s="673"/>
      <c r="BD1978" s="673">
        <f>W1978-AZ1978</f>
        <v>0</v>
      </c>
      <c r="BE1978" s="593"/>
      <c r="BF1978" s="593"/>
      <c r="BG1978" s="593"/>
      <c r="BH1978" s="593"/>
      <c r="BI1978" s="593"/>
      <c r="BJ1978" s="593"/>
      <c r="BK1978" s="593"/>
      <c r="BL1978" s="593"/>
      <c r="BM1978" s="593"/>
      <c r="BN1978" s="593"/>
      <c r="BO1978" s="593"/>
      <c r="BP1978" s="593"/>
      <c r="BQ1978" s="593"/>
      <c r="BR1978" s="593"/>
      <c r="BS1978" s="593"/>
      <c r="BT1978" s="593"/>
      <c r="BU1978" s="593"/>
      <c r="BV1978" s="593"/>
      <c r="BW1978" s="593"/>
      <c r="BX1978" s="593"/>
      <c r="BY1978" s="593"/>
      <c r="BZ1978" s="593"/>
      <c r="CA1978" s="593"/>
      <c r="CB1978" s="593"/>
      <c r="CC1978" s="593"/>
      <c r="CD1978" s="593"/>
      <c r="CE1978" s="593"/>
      <c r="CF1978" s="593"/>
      <c r="CG1978" s="593"/>
      <c r="CH1978" s="593"/>
      <c r="CI1978" s="593"/>
      <c r="CJ1978" s="593"/>
      <c r="CK1978" s="593"/>
      <c r="CL1978" s="593"/>
      <c r="CM1978" s="593"/>
      <c r="CN1978" s="593"/>
      <c r="CO1978" s="593"/>
      <c r="CP1978" s="593"/>
      <c r="CQ1978" s="593"/>
      <c r="CR1978" s="593"/>
      <c r="CS1978" s="593"/>
      <c r="CT1978" s="593"/>
      <c r="CU1978" s="593"/>
      <c r="CV1978" s="593"/>
      <c r="CW1978" s="593"/>
      <c r="CX1978" s="593"/>
      <c r="CY1978" s="593"/>
      <c r="CZ1978" s="593"/>
      <c r="DA1978" s="593"/>
      <c r="DB1978" s="593"/>
      <c r="DC1978" s="593"/>
      <c r="DD1978" s="593"/>
      <c r="DE1978" s="593"/>
      <c r="DF1978" s="593"/>
      <c r="DG1978" s="593"/>
      <c r="DH1978" s="593"/>
      <c r="DI1978" s="593"/>
      <c r="DJ1978" s="593"/>
      <c r="DK1978" s="593"/>
      <c r="DL1978" s="593"/>
      <c r="DM1978" s="593"/>
      <c r="DN1978" s="593"/>
      <c r="DO1978" s="593"/>
      <c r="DP1978" s="593"/>
      <c r="DQ1978" s="593"/>
      <c r="DR1978" s="593"/>
      <c r="DS1978" s="593"/>
      <c r="DT1978" s="593"/>
      <c r="DU1978" s="593"/>
      <c r="DV1978" s="593"/>
      <c r="DW1978" s="593"/>
      <c r="DX1978" s="593"/>
      <c r="DY1978" s="593"/>
      <c r="DZ1978" s="593"/>
      <c r="EA1978" s="593"/>
      <c r="EB1978" s="593"/>
      <c r="EC1978" s="593"/>
      <c r="ED1978" s="593"/>
      <c r="EE1978" s="593"/>
      <c r="EF1978" s="593"/>
      <c r="EG1978" s="593"/>
      <c r="EH1978" s="593"/>
      <c r="EI1978" s="593"/>
      <c r="EJ1978" s="593"/>
      <c r="EK1978" s="593"/>
      <c r="EL1978" s="593"/>
      <c r="EM1978" s="593"/>
      <c r="EN1978" s="593"/>
      <c r="EO1978" s="593"/>
      <c r="EP1978" s="593"/>
      <c r="EQ1978" s="593"/>
      <c r="ER1978" s="593"/>
      <c r="ES1978" s="593"/>
      <c r="ET1978" s="593"/>
      <c r="EU1978" s="593"/>
      <c r="EV1978" s="593"/>
      <c r="EW1978" s="593"/>
      <c r="EX1978" s="593"/>
      <c r="EY1978" s="593"/>
      <c r="EZ1978" s="593"/>
      <c r="FA1978" s="593"/>
      <c r="FB1978" s="593"/>
      <c r="FC1978" s="593"/>
      <c r="FD1978" s="593"/>
      <c r="FE1978" s="593"/>
      <c r="FF1978" s="593"/>
      <c r="FG1978" s="593"/>
      <c r="FH1978" s="593"/>
      <c r="FI1978" s="593"/>
      <c r="FJ1978" s="593"/>
      <c r="FK1978" s="593"/>
      <c r="FL1978" s="593"/>
      <c r="FM1978" s="593"/>
      <c r="FN1978" s="593"/>
      <c r="FO1978" s="593"/>
      <c r="FP1978" s="593"/>
      <c r="FQ1978" s="593"/>
      <c r="FR1978" s="593"/>
      <c r="FS1978" s="593"/>
      <c r="FT1978" s="593"/>
      <c r="FU1978" s="593"/>
      <c r="FV1978" s="593"/>
      <c r="FW1978" s="593"/>
      <c r="FX1978" s="593"/>
      <c r="FY1978" s="593"/>
      <c r="FZ1978" s="593"/>
      <c r="GA1978" s="593"/>
      <c r="GB1978" s="593"/>
      <c r="GC1978" s="593"/>
      <c r="GD1978" s="593"/>
      <c r="GE1978" s="593"/>
      <c r="GF1978" s="593"/>
      <c r="GG1978" s="593"/>
      <c r="GH1978" s="593"/>
      <c r="GI1978" s="593"/>
      <c r="GJ1978" s="593"/>
      <c r="GK1978" s="593"/>
      <c r="GL1978" s="593"/>
      <c r="GM1978" s="593"/>
      <c r="GN1978" s="593"/>
      <c r="GO1978" s="593"/>
      <c r="GP1978" s="593"/>
      <c r="GQ1978" s="593"/>
      <c r="GR1978" s="593"/>
      <c r="GS1978" s="593"/>
      <c r="GT1978" s="593"/>
      <c r="GU1978" s="593"/>
      <c r="GV1978" s="593"/>
      <c r="GW1978" s="593"/>
      <c r="GX1978" s="593"/>
      <c r="GY1978" s="593"/>
      <c r="GZ1978" s="593"/>
      <c r="HA1978" s="593"/>
      <c r="HB1978" s="593"/>
      <c r="HC1978" s="593"/>
      <c r="HD1978" s="593"/>
      <c r="HE1978" s="593"/>
      <c r="HF1978" s="593"/>
      <c r="HG1978" s="593"/>
      <c r="HH1978" s="593"/>
      <c r="HI1978" s="593"/>
      <c r="HJ1978" s="593"/>
      <c r="HK1978" s="593"/>
      <c r="HL1978" s="593"/>
      <c r="HM1978" s="593"/>
      <c r="HN1978" s="593"/>
      <c r="HO1978" s="593"/>
      <c r="HP1978" s="593"/>
      <c r="HQ1978" s="593"/>
      <c r="HR1978" s="593"/>
      <c r="HS1978" s="593"/>
      <c r="HT1978" s="593"/>
      <c r="HU1978" s="593"/>
      <c r="HV1978" s="593"/>
      <c r="HW1978" s="593"/>
      <c r="HX1978" s="593"/>
      <c r="HY1978" s="593"/>
      <c r="HZ1978" s="593"/>
      <c r="IA1978" s="593"/>
      <c r="IB1978" s="593"/>
      <c r="IC1978" s="593"/>
      <c r="ID1978" s="593"/>
      <c r="IE1978" s="593"/>
      <c r="IF1978" s="593"/>
      <c r="IG1978" s="593"/>
      <c r="IH1978" s="593"/>
      <c r="II1978" s="593"/>
      <c r="IJ1978" s="593"/>
      <c r="IK1978" s="593"/>
      <c r="IL1978" s="593"/>
      <c r="IM1978" s="593"/>
      <c r="IN1978" s="593"/>
      <c r="IO1978" s="593"/>
      <c r="IP1978" s="593"/>
      <c r="IQ1978" s="593"/>
      <c r="IR1978" s="593"/>
      <c r="IS1978" s="593"/>
      <c r="IT1978" s="593"/>
      <c r="IU1978" s="593"/>
      <c r="IV1978" s="593"/>
      <c r="IW1978" s="593"/>
      <c r="IX1978" s="593"/>
      <c r="IY1978" s="593"/>
      <c r="IZ1978" s="593"/>
      <c r="JA1978" s="593"/>
      <c r="JB1978" s="593"/>
      <c r="JC1978" s="593"/>
      <c r="JD1978" s="593"/>
      <c r="JE1978" s="593"/>
      <c r="JF1978" s="593"/>
      <c r="JG1978" s="593"/>
      <c r="JH1978" s="593"/>
      <c r="JI1978" s="593"/>
      <c r="JJ1978" s="593"/>
      <c r="JK1978" s="593"/>
      <c r="JL1978" s="593"/>
      <c r="JM1978" s="593"/>
      <c r="JN1978" s="593"/>
      <c r="JO1978" s="593"/>
      <c r="JP1978" s="593"/>
      <c r="JQ1978" s="593"/>
      <c r="JR1978" s="593"/>
      <c r="JS1978" s="593"/>
      <c r="JT1978" s="593"/>
      <c r="JU1978" s="593"/>
      <c r="JV1978" s="593"/>
      <c r="JW1978" s="593"/>
      <c r="JX1978" s="593"/>
      <c r="JY1978" s="593"/>
      <c r="JZ1978" s="593"/>
      <c r="KA1978" s="593"/>
      <c r="KB1978" s="593"/>
      <c r="KC1978" s="593"/>
      <c r="KD1978" s="593"/>
      <c r="KE1978" s="593"/>
      <c r="KF1978" s="593"/>
      <c r="KG1978" s="593"/>
      <c r="KH1978" s="593"/>
      <c r="KI1978" s="593"/>
      <c r="KJ1978" s="593"/>
      <c r="KK1978" s="593"/>
      <c r="KL1978" s="593"/>
      <c r="KM1978" s="593"/>
      <c r="KN1978" s="593"/>
      <c r="KO1978" s="593"/>
      <c r="KP1978" s="593"/>
      <c r="KQ1978" s="593"/>
      <c r="KR1978" s="593"/>
      <c r="KS1978" s="593"/>
      <c r="KT1978" s="593"/>
      <c r="KU1978" s="593"/>
      <c r="KV1978" s="593"/>
      <c r="KW1978" s="593"/>
      <c r="KX1978" s="593"/>
      <c r="KY1978" s="593"/>
      <c r="KZ1978" s="593"/>
      <c r="LA1978" s="593"/>
      <c r="LB1978" s="593"/>
      <c r="LC1978" s="593"/>
      <c r="LD1978" s="593"/>
      <c r="LE1978" s="593"/>
      <c r="LF1978" s="593"/>
      <c r="LG1978" s="593"/>
      <c r="LH1978" s="593"/>
      <c r="LI1978" s="593"/>
      <c r="LJ1978" s="593"/>
      <c r="LK1978" s="593"/>
      <c r="LL1978" s="593"/>
      <c r="LM1978" s="593"/>
      <c r="LN1978" s="593"/>
      <c r="LO1978" s="593"/>
      <c r="LP1978" s="593"/>
      <c r="LQ1978" s="593"/>
      <c r="LR1978" s="593"/>
      <c r="LS1978" s="593"/>
      <c r="LT1978" s="593"/>
      <c r="LU1978" s="593"/>
      <c r="LV1978" s="593"/>
      <c r="LW1978" s="593"/>
      <c r="LX1978" s="593"/>
      <c r="LY1978" s="593"/>
      <c r="LZ1978" s="593"/>
      <c r="MA1978" s="593"/>
      <c r="MB1978" s="593"/>
      <c r="MC1978" s="593"/>
      <c r="MD1978" s="593"/>
      <c r="ME1978" s="593"/>
      <c r="MF1978" s="593"/>
      <c r="MG1978" s="593"/>
      <c r="MH1978" s="593"/>
      <c r="MI1978" s="593"/>
      <c r="MJ1978" s="593"/>
      <c r="MK1978" s="593"/>
      <c r="ML1978" s="593"/>
      <c r="MM1978" s="593"/>
      <c r="MN1978" s="593"/>
      <c r="MO1978" s="593"/>
      <c r="MP1978" s="593"/>
      <c r="MQ1978" s="593"/>
      <c r="MR1978" s="593"/>
      <c r="MS1978" s="593"/>
      <c r="MT1978" s="593"/>
      <c r="MU1978" s="593"/>
      <c r="MV1978" s="593"/>
      <c r="MW1978" s="593"/>
      <c r="MX1978" s="593"/>
      <c r="MY1978" s="593"/>
      <c r="MZ1978" s="593"/>
      <c r="NA1978" s="593"/>
      <c r="NB1978" s="593"/>
      <c r="NC1978" s="593"/>
      <c r="ND1978" s="593"/>
      <c r="NE1978" s="593"/>
      <c r="NF1978" s="593"/>
      <c r="NG1978" s="593"/>
      <c r="NH1978" s="593"/>
      <c r="NI1978" s="593"/>
      <c r="NJ1978" s="593"/>
      <c r="NK1978" s="593"/>
      <c r="NL1978" s="593"/>
      <c r="NM1978" s="593"/>
      <c r="NN1978" s="593"/>
      <c r="NO1978" s="593"/>
      <c r="NP1978" s="593"/>
      <c r="NQ1978" s="593"/>
      <c r="NR1978" s="593"/>
      <c r="NS1978" s="593"/>
      <c r="NT1978" s="593"/>
      <c r="NU1978" s="593"/>
      <c r="NV1978" s="593"/>
      <c r="NW1978" s="593"/>
      <c r="NX1978" s="593"/>
      <c r="NY1978" s="593"/>
      <c r="NZ1978" s="593"/>
      <c r="OA1978" s="593"/>
      <c r="OB1978" s="593"/>
      <c r="OC1978" s="593"/>
      <c r="OD1978" s="593"/>
      <c r="OE1978" s="593"/>
      <c r="OF1978" s="593"/>
      <c r="OG1978" s="593"/>
      <c r="OH1978" s="593"/>
      <c r="OI1978" s="593"/>
      <c r="OJ1978" s="593"/>
      <c r="OK1978" s="593"/>
      <c r="OL1978" s="593"/>
      <c r="OM1978" s="593"/>
      <c r="ON1978" s="593"/>
      <c r="OO1978" s="593"/>
      <c r="OP1978" s="593"/>
      <c r="OQ1978" s="593"/>
      <c r="OR1978" s="593"/>
      <c r="OS1978" s="593"/>
      <c r="OT1978" s="593"/>
      <c r="OU1978" s="593"/>
      <c r="OV1978" s="593"/>
      <c r="OW1978" s="593"/>
      <c r="OX1978" s="593"/>
      <c r="OY1978" s="593"/>
      <c r="OZ1978" s="593"/>
      <c r="PA1978" s="593"/>
      <c r="PB1978" s="593"/>
      <c r="PC1978" s="593"/>
      <c r="PD1978" s="593"/>
      <c r="PE1978" s="593"/>
      <c r="PF1978" s="593"/>
      <c r="PG1978" s="593"/>
      <c r="PH1978" s="593"/>
      <c r="PI1978" s="593"/>
      <c r="PJ1978" s="593"/>
      <c r="PK1978" s="593"/>
      <c r="PL1978" s="593"/>
      <c r="PM1978" s="593"/>
      <c r="PN1978" s="593"/>
      <c r="PO1978" s="593"/>
      <c r="PP1978" s="593"/>
      <c r="PQ1978" s="593"/>
      <c r="PR1978" s="593"/>
      <c r="PS1978" s="593"/>
      <c r="PT1978" s="593"/>
      <c r="PU1978" s="593"/>
      <c r="PV1978" s="593"/>
      <c r="PW1978" s="593"/>
      <c r="PX1978" s="593"/>
      <c r="PY1978" s="593"/>
      <c r="PZ1978" s="593"/>
      <c r="QA1978" s="593"/>
      <c r="QB1978" s="593"/>
      <c r="QC1978" s="593"/>
      <c r="QD1978" s="593"/>
      <c r="QE1978" s="593"/>
      <c r="QF1978" s="593"/>
      <c r="QG1978" s="593"/>
      <c r="QH1978" s="593"/>
      <c r="QI1978" s="593"/>
      <c r="QJ1978" s="593"/>
      <c r="QK1978" s="593"/>
      <c r="QL1978" s="593"/>
      <c r="QM1978" s="593"/>
      <c r="QN1978" s="593"/>
      <c r="QO1978" s="593"/>
      <c r="QP1978" s="593"/>
      <c r="QQ1978" s="593"/>
      <c r="QR1978" s="593"/>
      <c r="QS1978" s="593"/>
      <c r="QT1978" s="593"/>
      <c r="QU1978" s="593"/>
      <c r="QV1978" s="593"/>
      <c r="QW1978" s="593"/>
      <c r="QX1978" s="593"/>
      <c r="QY1978" s="593"/>
      <c r="QZ1978" s="593"/>
      <c r="RA1978" s="593"/>
      <c r="RB1978" s="593"/>
      <c r="RC1978" s="593"/>
      <c r="RD1978" s="593"/>
      <c r="RE1978" s="593"/>
      <c r="RF1978" s="593"/>
      <c r="RG1978" s="593"/>
      <c r="RH1978" s="593"/>
      <c r="RI1978" s="593"/>
      <c r="RJ1978" s="593"/>
      <c r="RK1978" s="593"/>
      <c r="RL1978" s="593"/>
      <c r="RM1978" s="593"/>
      <c r="RN1978" s="593"/>
      <c r="RO1978" s="593"/>
      <c r="RP1978" s="593"/>
      <c r="RQ1978" s="593"/>
      <c r="RR1978" s="593"/>
      <c r="RS1978" s="593"/>
      <c r="RT1978" s="593"/>
      <c r="RU1978" s="593"/>
      <c r="RV1978" s="593"/>
      <c r="RW1978" s="593"/>
      <c r="RX1978" s="593"/>
      <c r="RY1978" s="593"/>
      <c r="RZ1978" s="593"/>
      <c r="SA1978" s="593"/>
      <c r="SB1978" s="593"/>
      <c r="SC1978" s="593"/>
      <c r="SD1978" s="593"/>
      <c r="SE1978" s="593"/>
      <c r="SF1978" s="593"/>
      <c r="SG1978" s="593"/>
      <c r="SH1978" s="593"/>
      <c r="SI1978" s="593"/>
      <c r="SJ1978" s="593"/>
      <c r="SK1978" s="593"/>
      <c r="SL1978" s="593"/>
      <c r="SM1978" s="593"/>
      <c r="SN1978" s="593"/>
      <c r="SO1978" s="593"/>
      <c r="SP1978" s="593"/>
      <c r="SQ1978" s="593"/>
      <c r="SR1978" s="593"/>
      <c r="SS1978" s="593"/>
      <c r="ST1978" s="593"/>
      <c r="SU1978" s="593"/>
      <c r="SV1978" s="593"/>
      <c r="SW1978" s="593"/>
      <c r="SX1978" s="593"/>
      <c r="SY1978" s="593"/>
      <c r="SZ1978" s="593"/>
      <c r="TA1978" s="593"/>
      <c r="TB1978" s="593"/>
      <c r="TC1978" s="593"/>
      <c r="TD1978" s="593"/>
      <c r="TE1978" s="593"/>
      <c r="TF1978" s="593"/>
      <c r="TG1978" s="593"/>
      <c r="TH1978" s="593"/>
      <c r="TI1978" s="593"/>
      <c r="TJ1978" s="593"/>
      <c r="TK1978" s="593"/>
      <c r="TL1978" s="593"/>
      <c r="TM1978" s="593"/>
      <c r="TN1978" s="593"/>
      <c r="TO1978" s="593"/>
      <c r="TP1978" s="593"/>
      <c r="TQ1978" s="593"/>
      <c r="TR1978" s="593"/>
      <c r="TS1978" s="593"/>
      <c r="TT1978" s="593"/>
      <c r="TU1978" s="593"/>
      <c r="TV1978" s="593"/>
      <c r="TW1978" s="593"/>
      <c r="TX1978" s="593"/>
      <c r="TY1978" s="593"/>
      <c r="TZ1978" s="593"/>
      <c r="UA1978" s="593"/>
      <c r="UB1978" s="593"/>
      <c r="UC1978" s="593"/>
      <c r="UD1978" s="593"/>
      <c r="UE1978" s="593"/>
      <c r="UF1978" s="593"/>
      <c r="UG1978" s="593"/>
      <c r="UH1978" s="593"/>
      <c r="UI1978" s="593"/>
      <c r="UJ1978" s="593"/>
      <c r="UK1978" s="593"/>
      <c r="UL1978" s="593"/>
      <c r="UM1978" s="593"/>
      <c r="UN1978" s="593"/>
      <c r="UO1978" s="593"/>
      <c r="UP1978" s="593"/>
      <c r="UQ1978" s="593"/>
      <c r="UR1978" s="593"/>
      <c r="US1978" s="593"/>
      <c r="UT1978" s="593"/>
      <c r="UU1978" s="593"/>
      <c r="UV1978" s="593"/>
      <c r="UW1978" s="593"/>
      <c r="UX1978" s="593"/>
      <c r="UY1978" s="593"/>
      <c r="UZ1978" s="593"/>
      <c r="VA1978" s="593"/>
      <c r="VB1978" s="593"/>
      <c r="VC1978" s="593"/>
      <c r="VD1978" s="593"/>
      <c r="VE1978" s="593"/>
      <c r="VF1978" s="593"/>
      <c r="VG1978" s="593"/>
      <c r="VH1978" s="593"/>
      <c r="VI1978" s="593"/>
      <c r="VJ1978" s="593"/>
      <c r="VK1978" s="593"/>
      <c r="VL1978" s="593"/>
      <c r="VM1978" s="593"/>
      <c r="VN1978" s="593"/>
      <c r="VO1978" s="593"/>
      <c r="VP1978" s="593"/>
      <c r="VQ1978" s="593"/>
      <c r="VR1978" s="593"/>
      <c r="VS1978" s="593"/>
      <c r="VT1978" s="593"/>
      <c r="VU1978" s="593"/>
      <c r="VV1978" s="593"/>
      <c r="VW1978" s="593"/>
      <c r="VX1978" s="593"/>
      <c r="VY1978" s="593"/>
      <c r="VZ1978" s="593"/>
      <c r="WA1978" s="593"/>
      <c r="WB1978" s="593"/>
      <c r="WC1978" s="593"/>
      <c r="WD1978" s="593"/>
      <c r="WE1978" s="593"/>
      <c r="WF1978" s="593"/>
      <c r="WG1978" s="593"/>
      <c r="WH1978" s="593"/>
      <c r="WI1978" s="593"/>
      <c r="WJ1978" s="593"/>
      <c r="WK1978" s="593"/>
      <c r="WL1978" s="593"/>
      <c r="WM1978" s="593"/>
      <c r="WN1978" s="593"/>
      <c r="WO1978" s="593"/>
      <c r="WP1978" s="593"/>
      <c r="WQ1978" s="593"/>
      <c r="WR1978" s="593"/>
      <c r="WS1978" s="593"/>
      <c r="WT1978" s="593"/>
      <c r="WU1978" s="593"/>
      <c r="WV1978" s="593"/>
      <c r="WW1978" s="593"/>
      <c r="WX1978" s="593"/>
      <c r="WY1978" s="593"/>
      <c r="WZ1978" s="593"/>
      <c r="XA1978" s="593"/>
      <c r="XB1978" s="593"/>
      <c r="XC1978" s="593"/>
      <c r="XD1978" s="593"/>
      <c r="XE1978" s="593"/>
      <c r="XF1978" s="593"/>
      <c r="XG1978" s="593"/>
      <c r="XH1978" s="593"/>
      <c r="XI1978" s="593"/>
      <c r="XJ1978" s="593"/>
      <c r="XK1978" s="593"/>
      <c r="XL1978" s="593"/>
      <c r="XM1978" s="593"/>
      <c r="XN1978" s="593"/>
      <c r="XO1978" s="593"/>
      <c r="XP1978" s="593"/>
      <c r="XQ1978" s="593"/>
      <c r="XR1978" s="593"/>
      <c r="XS1978" s="593"/>
      <c r="XT1978" s="593"/>
      <c r="XU1978" s="593"/>
      <c r="XV1978" s="593"/>
      <c r="XW1978" s="593"/>
      <c r="XX1978" s="593"/>
      <c r="XY1978" s="593"/>
      <c r="XZ1978" s="593"/>
      <c r="YA1978" s="593"/>
      <c r="YB1978" s="593"/>
      <c r="YC1978" s="593"/>
      <c r="YD1978" s="593"/>
      <c r="YE1978" s="593"/>
      <c r="YF1978" s="593"/>
      <c r="YG1978" s="593"/>
      <c r="YH1978" s="593"/>
      <c r="YI1978" s="593"/>
      <c r="YJ1978" s="593"/>
      <c r="YK1978" s="593"/>
      <c r="YL1978" s="593"/>
      <c r="YM1978" s="593"/>
      <c r="YN1978" s="593"/>
      <c r="YO1978" s="593"/>
      <c r="YP1978" s="593"/>
      <c r="YQ1978" s="593"/>
      <c r="YR1978" s="593"/>
      <c r="YS1978" s="593"/>
      <c r="YT1978" s="593"/>
      <c r="YU1978" s="593"/>
      <c r="YV1978" s="593"/>
      <c r="YW1978" s="593"/>
      <c r="YX1978" s="593"/>
      <c r="YY1978" s="593"/>
      <c r="YZ1978" s="593"/>
      <c r="ZA1978" s="593"/>
      <c r="ZB1978" s="593"/>
      <c r="ZC1978" s="593"/>
      <c r="ZD1978" s="593"/>
      <c r="ZE1978" s="593"/>
      <c r="ZF1978" s="593"/>
      <c r="ZG1978" s="593"/>
      <c r="ZH1978" s="593"/>
      <c r="ZI1978" s="593"/>
      <c r="ZJ1978" s="593"/>
      <c r="ZK1978" s="593"/>
      <c r="ZL1978" s="593"/>
      <c r="ZM1978" s="593"/>
      <c r="ZN1978" s="593"/>
      <c r="ZO1978" s="593"/>
      <c r="ZP1978" s="593"/>
      <c r="ZQ1978" s="593"/>
      <c r="ZR1978" s="593"/>
      <c r="ZS1978" s="593"/>
      <c r="ZT1978" s="593"/>
      <c r="ZU1978" s="593"/>
      <c r="ZV1978" s="593"/>
      <c r="ZW1978" s="593"/>
      <c r="ZX1978" s="593"/>
      <c r="ZY1978" s="593"/>
      <c r="ZZ1978" s="593"/>
      <c r="AAA1978" s="593"/>
      <c r="AAB1978" s="593"/>
      <c r="AAC1978" s="593"/>
      <c r="AAD1978" s="593"/>
      <c r="AAE1978" s="593"/>
      <c r="AAF1978" s="593"/>
      <c r="AAG1978" s="593"/>
      <c r="AAH1978" s="593"/>
      <c r="AAI1978" s="593"/>
      <c r="AAJ1978" s="593"/>
      <c r="AAK1978" s="593"/>
      <c r="AAL1978" s="593"/>
      <c r="AAM1978" s="593"/>
      <c r="AAN1978" s="593"/>
      <c r="AAO1978" s="593"/>
      <c r="AAP1978" s="593"/>
      <c r="AAQ1978" s="593"/>
      <c r="AAR1978" s="593"/>
      <c r="AAS1978" s="593"/>
      <c r="AAT1978" s="593"/>
      <c r="AAU1978" s="593"/>
      <c r="AAV1978" s="593"/>
      <c r="AAW1978" s="593"/>
      <c r="AAX1978" s="593"/>
      <c r="AAY1978" s="593"/>
      <c r="AAZ1978" s="593"/>
      <c r="ABA1978" s="593"/>
      <c r="ABB1978" s="593"/>
      <c r="ABC1978" s="593"/>
      <c r="ABD1978" s="593"/>
      <c r="ABE1978" s="593"/>
      <c r="ABF1978" s="593"/>
      <c r="ABG1978" s="593"/>
      <c r="ABH1978" s="593"/>
      <c r="ABI1978" s="593"/>
      <c r="ABJ1978" s="593"/>
      <c r="ABK1978" s="593"/>
      <c r="ABL1978" s="593"/>
      <c r="ABM1978" s="593"/>
      <c r="ABN1978" s="593"/>
      <c r="ABO1978" s="593"/>
      <c r="ABP1978" s="593"/>
      <c r="ABQ1978" s="593"/>
      <c r="ABR1978" s="593"/>
      <c r="ABS1978" s="593"/>
      <c r="ABT1978" s="593"/>
      <c r="ABU1978" s="593"/>
      <c r="ABV1978" s="593"/>
      <c r="ABW1978" s="593"/>
      <c r="ABX1978" s="593"/>
      <c r="ABY1978" s="593"/>
      <c r="ABZ1978" s="593"/>
      <c r="ACA1978" s="593"/>
      <c r="ACB1978" s="593"/>
      <c r="ACC1978" s="593"/>
      <c r="ACD1978" s="593"/>
      <c r="ACE1978" s="593"/>
      <c r="ACF1978" s="593"/>
      <c r="ACG1978" s="593"/>
      <c r="ACH1978" s="593"/>
      <c r="ACI1978" s="593"/>
      <c r="ACJ1978" s="593"/>
      <c r="ACK1978" s="593"/>
      <c r="ACL1978" s="593"/>
      <c r="ACM1978" s="593"/>
      <c r="ACN1978" s="593"/>
      <c r="ACO1978" s="593"/>
      <c r="ACP1978" s="593"/>
      <c r="ACQ1978" s="593"/>
      <c r="ACR1978" s="593"/>
      <c r="ACS1978" s="593"/>
      <c r="ACT1978" s="593"/>
      <c r="ACU1978" s="593"/>
      <c r="ACV1978" s="593"/>
      <c r="ACW1978" s="593"/>
      <c r="ACX1978" s="593"/>
      <c r="ACY1978" s="593"/>
      <c r="ACZ1978" s="593"/>
      <c r="ADA1978" s="593"/>
      <c r="ADB1978" s="593"/>
      <c r="ADC1978" s="593"/>
      <c r="ADD1978" s="593"/>
      <c r="ADE1978" s="593"/>
      <c r="ADF1978" s="593"/>
      <c r="ADG1978" s="593"/>
      <c r="ADH1978" s="593"/>
      <c r="ADI1978" s="593"/>
      <c r="ADJ1978" s="593"/>
      <c r="ADK1978" s="593"/>
      <c r="ADL1978" s="593"/>
      <c r="ADM1978" s="593"/>
      <c r="ADN1978" s="593"/>
      <c r="ADO1978" s="593"/>
      <c r="ADP1978" s="593"/>
      <c r="ADQ1978" s="593"/>
      <c r="ADR1978" s="593"/>
      <c r="ADS1978" s="593"/>
      <c r="ADT1978" s="593"/>
      <c r="ADU1978" s="593"/>
      <c r="ADV1978" s="593"/>
      <c r="ADW1978" s="593"/>
      <c r="ADX1978" s="593"/>
      <c r="ADY1978" s="593"/>
      <c r="ADZ1978" s="593"/>
      <c r="AEA1978" s="593"/>
      <c r="AEB1978" s="593"/>
      <c r="AEC1978" s="593"/>
      <c r="AED1978" s="593"/>
      <c r="AEE1978" s="593"/>
      <c r="AEF1978" s="593"/>
      <c r="AEG1978" s="593"/>
      <c r="AEH1978" s="593"/>
      <c r="AEI1978" s="593"/>
      <c r="AEJ1978" s="593"/>
      <c r="AEK1978" s="593"/>
      <c r="AEL1978" s="593"/>
      <c r="AEM1978" s="593"/>
      <c r="AEN1978" s="593"/>
      <c r="AEO1978" s="593"/>
      <c r="AEP1978" s="593"/>
      <c r="AEQ1978" s="593"/>
      <c r="AER1978" s="593"/>
      <c r="AES1978" s="593"/>
      <c r="AET1978" s="593"/>
      <c r="AEU1978" s="593"/>
      <c r="AEV1978" s="593"/>
      <c r="AEW1978" s="593"/>
      <c r="AEX1978" s="593"/>
      <c r="AEY1978" s="593"/>
      <c r="AEZ1978" s="593"/>
      <c r="AFA1978" s="593"/>
      <c r="AFB1978" s="593"/>
      <c r="AFC1978" s="593"/>
      <c r="AFD1978" s="593"/>
      <c r="AFE1978" s="593"/>
      <c r="AFF1978" s="593"/>
      <c r="AFG1978" s="593"/>
      <c r="AFH1978" s="593"/>
      <c r="AFI1978" s="593"/>
      <c r="AFJ1978" s="593"/>
      <c r="AFK1978" s="593"/>
      <c r="AFL1978" s="593"/>
      <c r="AFM1978" s="593"/>
      <c r="AFN1978" s="593"/>
      <c r="AFO1978" s="593"/>
      <c r="AFP1978" s="593"/>
      <c r="AFQ1978" s="593"/>
      <c r="AFR1978" s="593"/>
      <c r="AFS1978" s="593"/>
      <c r="AFT1978" s="593"/>
      <c r="AFU1978" s="593"/>
      <c r="AFV1978" s="593"/>
      <c r="AFW1978" s="593"/>
      <c r="AFX1978" s="593"/>
      <c r="AFY1978" s="593"/>
      <c r="AFZ1978" s="593"/>
      <c r="AGA1978" s="593"/>
      <c r="AGB1978" s="593"/>
      <c r="AGC1978" s="593"/>
      <c r="AGD1978" s="593"/>
      <c r="AGE1978" s="593"/>
      <c r="AGF1978" s="593"/>
      <c r="AGG1978" s="593"/>
      <c r="AGH1978" s="593"/>
      <c r="AGI1978" s="593"/>
      <c r="AGJ1978" s="593"/>
      <c r="AGK1978" s="593"/>
      <c r="AGL1978" s="593"/>
      <c r="AGM1978" s="593"/>
      <c r="AGN1978" s="593"/>
      <c r="AGO1978" s="593"/>
      <c r="AGP1978" s="593"/>
      <c r="AGQ1978" s="593"/>
      <c r="AGR1978" s="593"/>
      <c r="AGS1978" s="593"/>
      <c r="AGT1978" s="593"/>
      <c r="AGU1978" s="593"/>
      <c r="AGV1978" s="593"/>
      <c r="AGW1978" s="593"/>
      <c r="AGX1978" s="593"/>
      <c r="AGY1978" s="593"/>
      <c r="AGZ1978" s="593"/>
      <c r="AHA1978" s="593"/>
      <c r="AHB1978" s="593"/>
      <c r="AHC1978" s="593"/>
      <c r="AHD1978" s="593"/>
      <c r="AHE1978" s="593"/>
      <c r="AHF1978" s="593"/>
      <c r="AHG1978" s="593"/>
      <c r="AHH1978" s="593"/>
      <c r="AHI1978" s="593"/>
      <c r="AHJ1978" s="593"/>
      <c r="AHK1978" s="593"/>
      <c r="AHL1978" s="593"/>
      <c r="AHM1978" s="593"/>
      <c r="AHN1978" s="593"/>
      <c r="AHO1978" s="593"/>
      <c r="AHP1978" s="593"/>
      <c r="AHQ1978" s="593"/>
      <c r="AHR1978" s="593"/>
      <c r="AHS1978" s="593"/>
      <c r="AHT1978" s="593"/>
      <c r="AHU1978" s="593"/>
      <c r="AHV1978" s="593"/>
      <c r="AHW1978" s="593"/>
      <c r="AHX1978" s="593"/>
      <c r="AHY1978" s="593"/>
      <c r="AHZ1978" s="593"/>
      <c r="AIA1978" s="593"/>
      <c r="AIB1978" s="593"/>
      <c r="AIC1978" s="593"/>
      <c r="AID1978" s="593"/>
      <c r="AIE1978" s="593"/>
      <c r="AIF1978" s="593"/>
      <c r="AIG1978" s="593"/>
      <c r="AIH1978" s="593"/>
      <c r="AII1978" s="593"/>
      <c r="AIJ1978" s="593"/>
      <c r="AIK1978" s="593"/>
      <c r="AIL1978" s="593"/>
      <c r="AIM1978" s="593"/>
      <c r="AIN1978" s="593"/>
      <c r="AIO1978" s="593"/>
      <c r="AIP1978" s="593"/>
      <c r="AIQ1978" s="593"/>
      <c r="AIR1978" s="593"/>
      <c r="AIS1978" s="593"/>
      <c r="AIT1978" s="593"/>
      <c r="AIU1978" s="593"/>
      <c r="AIV1978" s="593"/>
      <c r="AIW1978" s="593"/>
      <c r="AIX1978" s="593"/>
      <c r="AIY1978" s="593"/>
      <c r="AIZ1978" s="593"/>
      <c r="AJA1978" s="593"/>
      <c r="AJB1978" s="593"/>
      <c r="AJC1978" s="593"/>
      <c r="AJD1978" s="593"/>
      <c r="AJE1978" s="593"/>
      <c r="AJF1978" s="593"/>
      <c r="AJG1978" s="593"/>
      <c r="AJH1978" s="593"/>
      <c r="AJI1978" s="593"/>
      <c r="AJJ1978" s="593"/>
      <c r="AJK1978" s="593"/>
      <c r="AJL1978" s="593"/>
      <c r="AJM1978" s="593"/>
      <c r="AJN1978" s="593"/>
      <c r="AJO1978" s="593"/>
      <c r="AJP1978" s="593"/>
      <c r="AJQ1978" s="593"/>
      <c r="AJR1978" s="593"/>
      <c r="AJS1978" s="593"/>
      <c r="AJT1978" s="593"/>
      <c r="AJU1978" s="593"/>
      <c r="AJV1978" s="593"/>
      <c r="AJW1978" s="593"/>
      <c r="AJX1978" s="593"/>
      <c r="AJY1978" s="593"/>
      <c r="AJZ1978" s="593"/>
      <c r="AKA1978" s="593"/>
      <c r="AKB1978" s="593"/>
      <c r="AKC1978" s="593"/>
      <c r="AKD1978" s="593"/>
      <c r="AKE1978" s="593"/>
      <c r="AKF1978" s="593"/>
      <c r="AKG1978" s="593"/>
      <c r="AKH1978" s="593"/>
      <c r="AKI1978" s="593"/>
      <c r="AKJ1978" s="593"/>
      <c r="AKK1978" s="593"/>
      <c r="AKL1978" s="593"/>
      <c r="AKM1978" s="593"/>
      <c r="AKN1978" s="593"/>
      <c r="AKO1978" s="593"/>
      <c r="AKP1978" s="593"/>
      <c r="AKQ1978" s="593"/>
      <c r="AKR1978" s="593"/>
      <c r="AKS1978" s="593"/>
      <c r="AKT1978" s="593"/>
      <c r="AKU1978" s="593"/>
      <c r="AKV1978" s="593"/>
      <c r="AKW1978" s="593"/>
      <c r="AKX1978" s="593"/>
      <c r="AKY1978" s="593"/>
      <c r="AKZ1978" s="593"/>
      <c r="ALA1978" s="593"/>
      <c r="ALB1978" s="593"/>
      <c r="ALC1978" s="593"/>
      <c r="ALD1978" s="593"/>
      <c r="ALE1978" s="593"/>
      <c r="ALF1978" s="593"/>
      <c r="ALG1978" s="593"/>
      <c r="ALH1978" s="593"/>
      <c r="ALI1978" s="593"/>
      <c r="ALJ1978" s="593"/>
      <c r="ALK1978" s="593"/>
      <c r="ALL1978" s="593"/>
      <c r="ALM1978" s="593"/>
      <c r="ALN1978" s="593"/>
      <c r="ALO1978" s="593"/>
      <c r="ALP1978" s="593"/>
      <c r="ALQ1978" s="593"/>
      <c r="ALR1978" s="593"/>
      <c r="ALS1978" s="593"/>
      <c r="ALT1978" s="593"/>
      <c r="ALU1978" s="593"/>
      <c r="ALV1978" s="593"/>
      <c r="ALW1978" s="593"/>
      <c r="ALX1978" s="593"/>
      <c r="ALY1978" s="593"/>
      <c r="ALZ1978" s="593"/>
      <c r="AMA1978" s="593"/>
      <c r="AMB1978" s="593"/>
      <c r="AMC1978" s="593"/>
      <c r="AMD1978" s="593"/>
      <c r="AME1978" s="593"/>
      <c r="AMF1978" s="593"/>
      <c r="AMG1978" s="593"/>
      <c r="AMH1978" s="593"/>
      <c r="AMI1978" s="593"/>
      <c r="AMJ1978" s="593"/>
      <c r="AMK1978" s="593"/>
      <c r="AML1978" s="593"/>
      <c r="AMM1978" s="593"/>
      <c r="AMN1978" s="593"/>
      <c r="AMO1978" s="593"/>
      <c r="AMP1978" s="593"/>
      <c r="AMQ1978" s="593"/>
      <c r="AMR1978" s="593"/>
      <c r="AMS1978" s="593"/>
      <c r="AMT1978" s="593"/>
      <c r="AMU1978" s="593"/>
      <c r="AMV1978" s="593"/>
      <c r="AMW1978" s="593"/>
      <c r="AMX1978" s="593"/>
      <c r="AMY1978" s="593"/>
      <c r="AMZ1978" s="593"/>
      <c r="ANA1978" s="593"/>
      <c r="ANB1978" s="593"/>
      <c r="ANC1978" s="593"/>
      <c r="AND1978" s="593"/>
      <c r="ANE1978" s="593"/>
      <c r="ANF1978" s="593"/>
      <c r="ANG1978" s="593"/>
      <c r="ANH1978" s="593"/>
      <c r="ANI1978" s="593"/>
      <c r="ANJ1978" s="593"/>
      <c r="ANK1978" s="593"/>
      <c r="ANL1978" s="593"/>
      <c r="ANM1978" s="593"/>
      <c r="ANN1978" s="593"/>
      <c r="ANO1978" s="593"/>
      <c r="ANP1978" s="593"/>
      <c r="ANQ1978" s="593"/>
      <c r="ANR1978" s="593"/>
      <c r="ANS1978" s="593"/>
      <c r="ANT1978" s="593"/>
      <c r="ANU1978" s="593"/>
      <c r="ANV1978" s="593"/>
      <c r="ANW1978" s="593"/>
      <c r="ANX1978" s="593"/>
      <c r="ANY1978" s="593"/>
      <c r="ANZ1978" s="593"/>
      <c r="AOA1978" s="593"/>
      <c r="AOB1978" s="593"/>
      <c r="AOC1978" s="593"/>
      <c r="AOD1978" s="593"/>
      <c r="AOE1978" s="593"/>
      <c r="AOF1978" s="593"/>
      <c r="AOG1978" s="593"/>
      <c r="AOH1978" s="593"/>
      <c r="AOI1978" s="593"/>
      <c r="AOJ1978" s="593"/>
      <c r="AOK1978" s="593"/>
      <c r="AOL1978" s="593"/>
      <c r="AOM1978" s="593"/>
      <c r="AON1978" s="593"/>
      <c r="AOO1978" s="593"/>
      <c r="AOP1978" s="593"/>
      <c r="AOQ1978" s="593"/>
      <c r="AOR1978" s="593"/>
      <c r="AOS1978" s="593"/>
      <c r="AOT1978" s="593"/>
      <c r="AOU1978" s="593"/>
      <c r="AOV1978" s="593"/>
      <c r="AOW1978" s="593"/>
      <c r="AOX1978" s="593"/>
      <c r="AOY1978" s="593"/>
      <c r="AOZ1978" s="593"/>
      <c r="APA1978" s="593"/>
      <c r="APB1978" s="593"/>
      <c r="APC1978" s="593"/>
      <c r="APD1978" s="593"/>
      <c r="APE1978" s="593"/>
      <c r="APF1978" s="593"/>
      <c r="APG1978" s="593"/>
      <c r="APH1978" s="593"/>
      <c r="API1978" s="593"/>
      <c r="APJ1978" s="593"/>
      <c r="APK1978" s="593"/>
      <c r="APL1978" s="593"/>
      <c r="APM1978" s="593"/>
      <c r="APN1978" s="593"/>
      <c r="APO1978" s="593"/>
      <c r="APP1978" s="593"/>
      <c r="APQ1978" s="593"/>
      <c r="APR1978" s="593"/>
      <c r="APS1978" s="593"/>
      <c r="APT1978" s="593"/>
      <c r="APU1978" s="593"/>
      <c r="APV1978" s="593"/>
      <c r="APW1978" s="593"/>
      <c r="APX1978" s="593"/>
      <c r="APY1978" s="593"/>
      <c r="APZ1978" s="593"/>
      <c r="AQA1978" s="593"/>
      <c r="AQB1978" s="593"/>
      <c r="AQC1978" s="593"/>
      <c r="AQD1978" s="593"/>
      <c r="AQE1978" s="593"/>
      <c r="AQF1978" s="593"/>
      <c r="AQG1978" s="593"/>
      <c r="AQH1978" s="593"/>
      <c r="AQI1978" s="593"/>
      <c r="AQJ1978" s="593"/>
      <c r="AQK1978" s="593"/>
      <c r="AQL1978" s="593"/>
      <c r="AQM1978" s="593"/>
      <c r="AQN1978" s="593"/>
      <c r="AQO1978" s="593"/>
      <c r="AQP1978" s="593"/>
      <c r="AQQ1978" s="593"/>
      <c r="AQR1978" s="593"/>
      <c r="AQS1978" s="593"/>
      <c r="AQT1978" s="593"/>
      <c r="AQU1978" s="593"/>
      <c r="AQV1978" s="593"/>
      <c r="AQW1978" s="593"/>
      <c r="AQX1978" s="593"/>
      <c r="AQY1978" s="593"/>
      <c r="AQZ1978" s="593"/>
      <c r="ARA1978" s="593"/>
      <c r="ARB1978" s="593"/>
      <c r="ARC1978" s="593"/>
      <c r="ARD1978" s="593"/>
      <c r="ARE1978" s="593"/>
      <c r="ARF1978" s="593"/>
      <c r="ARG1978" s="593"/>
      <c r="ARH1978" s="593"/>
      <c r="ARI1978" s="593"/>
      <c r="ARJ1978" s="593"/>
      <c r="ARK1978" s="593"/>
      <c r="ARL1978" s="593"/>
      <c r="ARM1978" s="593"/>
      <c r="ARN1978" s="593"/>
      <c r="ARO1978" s="593"/>
      <c r="ARP1978" s="593"/>
      <c r="ARQ1978" s="593"/>
      <c r="ARR1978" s="593"/>
      <c r="ARS1978" s="593"/>
      <c r="ART1978" s="593"/>
      <c r="ARU1978" s="593"/>
      <c r="ARV1978" s="593"/>
      <c r="ARW1978" s="593"/>
      <c r="ARX1978" s="593"/>
      <c r="ARY1978" s="593"/>
      <c r="ARZ1978" s="593"/>
      <c r="ASA1978" s="593"/>
      <c r="ASB1978" s="593"/>
      <c r="ASC1978" s="593"/>
      <c r="ASD1978" s="593"/>
      <c r="ASE1978" s="593"/>
      <c r="ASF1978" s="593"/>
      <c r="ASG1978" s="593"/>
      <c r="ASH1978" s="593"/>
      <c r="ASI1978" s="593"/>
      <c r="ASJ1978" s="593"/>
      <c r="ASK1978" s="593"/>
      <c r="ASL1978" s="593"/>
      <c r="ASM1978" s="593"/>
      <c r="ASN1978" s="593"/>
      <c r="ASO1978" s="593"/>
      <c r="ASP1978" s="593"/>
      <c r="ASQ1978" s="593"/>
      <c r="ASR1978" s="593"/>
      <c r="ASS1978" s="593"/>
      <c r="AST1978" s="593"/>
      <c r="ASU1978" s="593"/>
      <c r="ASV1978" s="593"/>
      <c r="ASW1978" s="593"/>
      <c r="ASX1978" s="593"/>
      <c r="ASY1978" s="593"/>
      <c r="ASZ1978" s="593"/>
      <c r="ATA1978" s="593"/>
      <c r="ATB1978" s="593"/>
      <c r="ATC1978" s="593"/>
      <c r="ATD1978" s="593"/>
      <c r="ATE1978" s="593"/>
      <c r="ATF1978" s="593"/>
      <c r="ATG1978" s="593"/>
      <c r="ATH1978" s="593"/>
      <c r="ATI1978" s="593"/>
      <c r="ATJ1978" s="593"/>
      <c r="ATK1978" s="593"/>
      <c r="ATL1978" s="593"/>
      <c r="ATM1978" s="593"/>
      <c r="ATN1978" s="593"/>
      <c r="ATO1978" s="593"/>
      <c r="ATP1978" s="593"/>
      <c r="ATQ1978" s="593"/>
      <c r="ATR1978" s="593"/>
      <c r="ATS1978" s="593"/>
      <c r="ATT1978" s="593"/>
      <c r="ATU1978" s="593"/>
      <c r="ATV1978" s="593"/>
      <c r="ATW1978" s="593"/>
      <c r="ATX1978" s="593"/>
      <c r="ATY1978" s="593"/>
      <c r="ATZ1978" s="593"/>
      <c r="AUA1978" s="593"/>
      <c r="AUB1978" s="593"/>
      <c r="AUC1978" s="593"/>
      <c r="AUD1978" s="593"/>
      <c r="AUE1978" s="593"/>
      <c r="AUF1978" s="593"/>
      <c r="AUG1978" s="593"/>
      <c r="AUH1978" s="593"/>
      <c r="AUI1978" s="593"/>
      <c r="AUJ1978" s="593"/>
      <c r="AUK1978" s="593"/>
      <c r="AUL1978" s="593"/>
      <c r="AUM1978" s="593"/>
      <c r="AUN1978" s="593"/>
      <c r="AUO1978" s="593"/>
      <c r="AUP1978" s="593"/>
      <c r="AUQ1978" s="593"/>
      <c r="AUR1978" s="593"/>
      <c r="AUS1978" s="593"/>
      <c r="AUT1978" s="593"/>
      <c r="AUU1978" s="593"/>
      <c r="AUV1978" s="593"/>
      <c r="AUW1978" s="593"/>
      <c r="AUX1978" s="593"/>
      <c r="AUY1978" s="593"/>
      <c r="AUZ1978" s="593"/>
      <c r="AVA1978" s="593"/>
      <c r="AVB1978" s="593"/>
      <c r="AVC1978" s="593"/>
      <c r="AVD1978" s="593"/>
      <c r="AVE1978" s="593"/>
      <c r="AVF1978" s="593"/>
      <c r="AVG1978" s="593"/>
      <c r="AVH1978" s="593"/>
      <c r="AVI1978" s="593"/>
      <c r="AVJ1978" s="593"/>
      <c r="AVK1978" s="593"/>
    </row>
    <row r="1979" spans="1:1259">
      <c r="A1979" s="715"/>
      <c r="B1979" s="564"/>
      <c r="C1979" s="564"/>
      <c r="D1979" s="676" t="s">
        <v>1067</v>
      </c>
      <c r="E1979" s="677" t="s">
        <v>1126</v>
      </c>
      <c r="F1979" s="665" t="s">
        <v>1152</v>
      </c>
      <c r="G1979" s="676">
        <v>2022</v>
      </c>
      <c r="H1979" s="665">
        <v>4</v>
      </c>
      <c r="I1979" s="687" t="s">
        <v>1628</v>
      </c>
      <c r="J1979" s="666">
        <v>44655</v>
      </c>
      <c r="K1979" s="676" t="s">
        <v>1613</v>
      </c>
      <c r="L1979" s="677" t="s">
        <v>1578</v>
      </c>
      <c r="M1979" s="677">
        <v>44468</v>
      </c>
      <c r="N1979" s="677" t="s">
        <v>1603</v>
      </c>
      <c r="O1979" s="677"/>
      <c r="P1979" s="666">
        <v>44630</v>
      </c>
      <c r="Q1979" s="666">
        <v>44652</v>
      </c>
      <c r="R1979" s="666">
        <v>44655</v>
      </c>
      <c r="S1979" s="665" t="s">
        <v>1580</v>
      </c>
      <c r="T1979" s="665">
        <v>60</v>
      </c>
      <c r="U1979" s="665" t="s">
        <v>1612</v>
      </c>
      <c r="V1979" s="665" t="s">
        <v>1591</v>
      </c>
      <c r="W1979" s="678">
        <v>400</v>
      </c>
      <c r="X1979" s="551">
        <v>624</v>
      </c>
      <c r="Y1979" s="693">
        <v>249600</v>
      </c>
      <c r="Z1979" s="667">
        <v>0.48</v>
      </c>
      <c r="AA1979" s="682">
        <f>Y1979*Z1979</f>
        <v>119808</v>
      </c>
      <c r="AB1979" s="521"/>
      <c r="AC1979" s="668">
        <v>0</v>
      </c>
      <c r="AD1979" s="676"/>
      <c r="AE1979" s="669"/>
      <c r="AF1979" s="695">
        <f>AA1979+AD1979+AE1979</f>
        <v>119808</v>
      </c>
      <c r="AG1979" s="665" t="s">
        <v>47</v>
      </c>
      <c r="AH1979" s="641"/>
      <c r="AI1979" s="676">
        <v>75</v>
      </c>
      <c r="AJ1979" s="665" t="s">
        <v>1592</v>
      </c>
      <c r="AK1979" s="676" t="s">
        <v>50</v>
      </c>
      <c r="AL1979" s="696">
        <v>94544</v>
      </c>
      <c r="AM1979" s="665" t="s">
        <v>52</v>
      </c>
      <c r="AN1979" s="665" t="s">
        <v>1585</v>
      </c>
      <c r="AO1979" s="665"/>
      <c r="AP1979" s="676" t="s">
        <v>92</v>
      </c>
      <c r="AQ1979" s="676" t="s">
        <v>37</v>
      </c>
      <c r="AR1979" s="676"/>
      <c r="AS1979" s="523" t="s">
        <v>1077</v>
      </c>
      <c r="AT1979" s="523"/>
      <c r="AU1979" s="523"/>
      <c r="AV1979" s="674"/>
      <c r="AW1979" s="673" t="str">
        <f>U1979</f>
        <v>30390256H</v>
      </c>
      <c r="AX1979" s="673" cm="1">
        <f t="array" ref="AX1979">SUM(MID(0&amp;AW1979,LARGE(INDEX(ISNUMBER(--MID(AW1979,ROW($1:$8),1))*ROW($1:$8),),ROW($1:$8))+1,1)*10^ROW($1:$8)/10)</f>
        <v>30390256</v>
      </c>
      <c r="AY1979" s="673" t="str">
        <f>VLOOKUP($AX1979,'Item Master Data'!$A:$F,3,FALSE)</f>
        <v>T400H</v>
      </c>
      <c r="AZ1979" s="673">
        <f>VLOOKUP($AX1979,'Item Master Data'!$A:$F,6,FALSE)</f>
        <v>400</v>
      </c>
      <c r="BA1979" s="673">
        <f>X1979/BB1979</f>
        <v>24</v>
      </c>
      <c r="BB1979" s="673">
        <f>VLOOKUP(AX1979,'Item Master Data'!$A:$G,7,FALSE)</f>
        <v>26</v>
      </c>
      <c r="BC1979" s="673"/>
      <c r="BD1979" s="673">
        <f>W1979-AZ1979</f>
        <v>0</v>
      </c>
      <c r="BE1979" s="593"/>
      <c r="BF1979" s="593"/>
      <c r="BG1979" s="593"/>
      <c r="BH1979" s="593"/>
      <c r="BI1979" s="593"/>
      <c r="BJ1979" s="593"/>
      <c r="BK1979" s="593"/>
      <c r="BL1979" s="593"/>
      <c r="BM1979" s="593"/>
      <c r="BN1979" s="593"/>
      <c r="BO1979" s="593"/>
      <c r="BP1979" s="593"/>
      <c r="BQ1979" s="593"/>
      <c r="BR1979" s="593"/>
      <c r="BS1979" s="593"/>
      <c r="BT1979" s="593"/>
      <c r="BU1979" s="593"/>
      <c r="BV1979" s="593"/>
      <c r="BW1979" s="593"/>
      <c r="BX1979" s="593"/>
      <c r="BY1979" s="593"/>
      <c r="BZ1979" s="593"/>
      <c r="CA1979" s="593"/>
      <c r="CB1979" s="593"/>
      <c r="CC1979" s="593"/>
      <c r="CD1979" s="593"/>
      <c r="CE1979" s="593"/>
      <c r="CF1979" s="593"/>
      <c r="CG1979" s="593"/>
      <c r="CH1979" s="593"/>
      <c r="CI1979" s="593"/>
      <c r="CJ1979" s="593"/>
      <c r="CK1979" s="593"/>
      <c r="CL1979" s="593"/>
      <c r="CM1979" s="593"/>
      <c r="CN1979" s="593"/>
      <c r="CO1979" s="593"/>
      <c r="CP1979" s="593"/>
      <c r="CQ1979" s="593"/>
      <c r="CR1979" s="593"/>
      <c r="CS1979" s="593"/>
      <c r="CT1979" s="593"/>
      <c r="CU1979" s="593"/>
      <c r="CV1979" s="593"/>
      <c r="CW1979" s="593"/>
      <c r="CX1979" s="593"/>
      <c r="CY1979" s="593"/>
      <c r="CZ1979" s="593"/>
      <c r="DA1979" s="593"/>
      <c r="DB1979" s="593"/>
      <c r="DC1979" s="593"/>
      <c r="DD1979" s="593"/>
      <c r="DE1979" s="593"/>
      <c r="DF1979" s="593"/>
      <c r="DG1979" s="593"/>
      <c r="DH1979" s="593"/>
      <c r="DI1979" s="593"/>
      <c r="DJ1979" s="593"/>
      <c r="DK1979" s="593"/>
      <c r="DL1979" s="593"/>
      <c r="DM1979" s="593"/>
      <c r="DN1979" s="593"/>
      <c r="DO1979" s="593"/>
      <c r="DP1979" s="593"/>
      <c r="DQ1979" s="593"/>
      <c r="DR1979" s="593"/>
      <c r="DS1979" s="593"/>
      <c r="DT1979" s="593"/>
      <c r="DU1979" s="593"/>
      <c r="DV1979" s="593"/>
      <c r="DW1979" s="593"/>
      <c r="DX1979" s="593"/>
      <c r="DY1979" s="593"/>
      <c r="DZ1979" s="593"/>
      <c r="EA1979" s="593"/>
      <c r="EB1979" s="593"/>
      <c r="EC1979" s="593"/>
      <c r="ED1979" s="593"/>
      <c r="EE1979" s="593"/>
      <c r="EF1979" s="593"/>
      <c r="EG1979" s="593"/>
      <c r="EH1979" s="593"/>
      <c r="EI1979" s="593"/>
      <c r="EJ1979" s="593"/>
      <c r="EK1979" s="593"/>
      <c r="EL1979" s="593"/>
      <c r="EM1979" s="593"/>
      <c r="EN1979" s="593"/>
      <c r="EO1979" s="593"/>
      <c r="EP1979" s="593"/>
      <c r="EQ1979" s="593"/>
      <c r="ER1979" s="593"/>
      <c r="ES1979" s="593"/>
      <c r="ET1979" s="593"/>
      <c r="EU1979" s="593"/>
      <c r="EV1979" s="593"/>
      <c r="EW1979" s="593"/>
      <c r="EX1979" s="593"/>
      <c r="EY1979" s="593"/>
      <c r="EZ1979" s="593"/>
      <c r="FA1979" s="593"/>
      <c r="FB1979" s="593"/>
      <c r="FC1979" s="593"/>
      <c r="FD1979" s="593"/>
      <c r="FE1979" s="593"/>
      <c r="FF1979" s="593"/>
      <c r="FG1979" s="593"/>
      <c r="FH1979" s="593"/>
      <c r="FI1979" s="593"/>
      <c r="FJ1979" s="593"/>
      <c r="FK1979" s="593"/>
      <c r="FL1979" s="593"/>
      <c r="FM1979" s="593"/>
      <c r="FN1979" s="593"/>
      <c r="FO1979" s="593"/>
      <c r="FP1979" s="593"/>
      <c r="FQ1979" s="593"/>
      <c r="FR1979" s="593"/>
      <c r="FS1979" s="593"/>
      <c r="FT1979" s="593"/>
      <c r="FU1979" s="593"/>
      <c r="FV1979" s="593"/>
      <c r="FW1979" s="593"/>
      <c r="FX1979" s="593"/>
      <c r="FY1979" s="593"/>
      <c r="FZ1979" s="593"/>
      <c r="GA1979" s="593"/>
      <c r="GB1979" s="593"/>
      <c r="GC1979" s="593"/>
      <c r="GD1979" s="593"/>
      <c r="GE1979" s="593"/>
      <c r="GF1979" s="593"/>
      <c r="GG1979" s="593"/>
      <c r="GH1979" s="593"/>
      <c r="GI1979" s="593"/>
      <c r="GJ1979" s="593"/>
      <c r="GK1979" s="593"/>
      <c r="GL1979" s="593"/>
      <c r="GM1979" s="593"/>
      <c r="GN1979" s="593"/>
      <c r="GO1979" s="593"/>
      <c r="GP1979" s="593"/>
      <c r="GQ1979" s="593"/>
      <c r="GR1979" s="593"/>
      <c r="GS1979" s="593"/>
      <c r="GT1979" s="593"/>
      <c r="GU1979" s="593"/>
      <c r="GV1979" s="593"/>
      <c r="GW1979" s="593"/>
      <c r="GX1979" s="593"/>
      <c r="GY1979" s="593"/>
      <c r="GZ1979" s="593"/>
      <c r="HA1979" s="593"/>
      <c r="HB1979" s="593"/>
      <c r="HC1979" s="593"/>
      <c r="HD1979" s="593"/>
      <c r="HE1979" s="593"/>
      <c r="HF1979" s="593"/>
      <c r="HG1979" s="593"/>
      <c r="HH1979" s="593"/>
      <c r="HI1979" s="593"/>
      <c r="HJ1979" s="593"/>
      <c r="HK1979" s="593"/>
      <c r="HL1979" s="593"/>
      <c r="HM1979" s="593"/>
      <c r="HN1979" s="593"/>
      <c r="HO1979" s="593"/>
      <c r="HP1979" s="593"/>
      <c r="HQ1979" s="593"/>
      <c r="HR1979" s="593"/>
      <c r="HS1979" s="593"/>
      <c r="HT1979" s="593"/>
      <c r="HU1979" s="593"/>
      <c r="HV1979" s="593"/>
      <c r="HW1979" s="593"/>
      <c r="HX1979" s="593"/>
      <c r="HY1979" s="593"/>
      <c r="HZ1979" s="593"/>
      <c r="IA1979" s="593"/>
      <c r="IB1979" s="593"/>
      <c r="IC1979" s="593"/>
      <c r="ID1979" s="593"/>
      <c r="IE1979" s="593"/>
      <c r="IF1979" s="593"/>
      <c r="IG1979" s="593"/>
      <c r="IH1979" s="593"/>
      <c r="II1979" s="593"/>
      <c r="IJ1979" s="593"/>
      <c r="IK1979" s="593"/>
      <c r="IL1979" s="593"/>
      <c r="IM1979" s="593"/>
      <c r="IN1979" s="593"/>
      <c r="IO1979" s="593"/>
      <c r="IP1979" s="593"/>
      <c r="IQ1979" s="593"/>
      <c r="IR1979" s="593"/>
      <c r="IS1979" s="593"/>
      <c r="IT1979" s="593"/>
      <c r="IU1979" s="593"/>
      <c r="IV1979" s="593"/>
      <c r="IW1979" s="593"/>
      <c r="IX1979" s="593"/>
      <c r="IY1979" s="593"/>
      <c r="IZ1979" s="593"/>
      <c r="JA1979" s="593"/>
      <c r="JB1979" s="593"/>
      <c r="JC1979" s="593"/>
      <c r="JD1979" s="593"/>
      <c r="JE1979" s="593"/>
      <c r="JF1979" s="593"/>
      <c r="JG1979" s="593"/>
      <c r="JH1979" s="593"/>
      <c r="JI1979" s="593"/>
      <c r="JJ1979" s="593"/>
      <c r="JK1979" s="593"/>
      <c r="JL1979" s="593"/>
      <c r="JM1979" s="593"/>
      <c r="JN1979" s="593"/>
      <c r="JO1979" s="593"/>
      <c r="JP1979" s="593"/>
      <c r="JQ1979" s="593"/>
      <c r="JR1979" s="593"/>
      <c r="JS1979" s="593"/>
      <c r="JT1979" s="593"/>
      <c r="JU1979" s="593"/>
      <c r="JV1979" s="593"/>
      <c r="JW1979" s="593"/>
      <c r="JX1979" s="593"/>
      <c r="JY1979" s="593"/>
      <c r="JZ1979" s="593"/>
      <c r="KA1979" s="593"/>
      <c r="KB1979" s="593"/>
      <c r="KC1979" s="593"/>
      <c r="KD1979" s="593"/>
      <c r="KE1979" s="593"/>
      <c r="KF1979" s="593"/>
      <c r="KG1979" s="593"/>
      <c r="KH1979" s="593"/>
      <c r="KI1979" s="593"/>
      <c r="KJ1979" s="593"/>
      <c r="KK1979" s="593"/>
      <c r="KL1979" s="593"/>
      <c r="KM1979" s="593"/>
      <c r="KN1979" s="593"/>
      <c r="KO1979" s="593"/>
      <c r="KP1979" s="593"/>
      <c r="KQ1979" s="593"/>
      <c r="KR1979" s="593"/>
      <c r="KS1979" s="593"/>
      <c r="KT1979" s="593"/>
      <c r="KU1979" s="593"/>
      <c r="KV1979" s="593"/>
      <c r="KW1979" s="593"/>
      <c r="KX1979" s="593"/>
      <c r="KY1979" s="593"/>
      <c r="KZ1979" s="593"/>
      <c r="LA1979" s="593"/>
      <c r="LB1979" s="593"/>
      <c r="LC1979" s="593"/>
      <c r="LD1979" s="593"/>
      <c r="LE1979" s="593"/>
      <c r="LF1979" s="593"/>
      <c r="LG1979" s="593"/>
      <c r="LH1979" s="593"/>
      <c r="LI1979" s="593"/>
      <c r="LJ1979" s="593"/>
      <c r="LK1979" s="593"/>
      <c r="LL1979" s="593"/>
      <c r="LM1979" s="593"/>
      <c r="LN1979" s="593"/>
      <c r="LO1979" s="593"/>
      <c r="LP1979" s="593"/>
      <c r="LQ1979" s="593"/>
      <c r="LR1979" s="593"/>
      <c r="LS1979" s="593"/>
      <c r="LT1979" s="593"/>
      <c r="LU1979" s="593"/>
      <c r="LV1979" s="593"/>
      <c r="LW1979" s="593"/>
      <c r="LX1979" s="593"/>
      <c r="LY1979" s="593"/>
      <c r="LZ1979" s="593"/>
      <c r="MA1979" s="593"/>
      <c r="MB1979" s="593"/>
      <c r="MC1979" s="593"/>
      <c r="MD1979" s="593"/>
      <c r="ME1979" s="593"/>
      <c r="MF1979" s="593"/>
      <c r="MG1979" s="593"/>
      <c r="MH1979" s="593"/>
      <c r="MI1979" s="593"/>
      <c r="MJ1979" s="593"/>
      <c r="MK1979" s="593"/>
      <c r="ML1979" s="593"/>
      <c r="MM1979" s="593"/>
      <c r="MN1979" s="593"/>
      <c r="MO1979" s="593"/>
      <c r="MP1979" s="593"/>
      <c r="MQ1979" s="593"/>
      <c r="MR1979" s="593"/>
      <c r="MS1979" s="593"/>
      <c r="MT1979" s="593"/>
      <c r="MU1979" s="593"/>
      <c r="MV1979" s="593"/>
      <c r="MW1979" s="593"/>
      <c r="MX1979" s="593"/>
      <c r="MY1979" s="593"/>
      <c r="MZ1979" s="593"/>
      <c r="NA1979" s="593"/>
      <c r="NB1979" s="593"/>
      <c r="NC1979" s="593"/>
      <c r="ND1979" s="593"/>
      <c r="NE1979" s="593"/>
      <c r="NF1979" s="593"/>
      <c r="NG1979" s="593"/>
      <c r="NH1979" s="593"/>
      <c r="NI1979" s="593"/>
      <c r="NJ1979" s="593"/>
      <c r="NK1979" s="593"/>
      <c r="NL1979" s="593"/>
      <c r="NM1979" s="593"/>
      <c r="NN1979" s="593"/>
      <c r="NO1979" s="593"/>
      <c r="NP1979" s="593"/>
      <c r="NQ1979" s="593"/>
      <c r="NR1979" s="593"/>
      <c r="NS1979" s="593"/>
      <c r="NT1979" s="593"/>
      <c r="NU1979" s="593"/>
      <c r="NV1979" s="593"/>
      <c r="NW1979" s="593"/>
      <c r="NX1979" s="593"/>
      <c r="NY1979" s="593"/>
      <c r="NZ1979" s="593"/>
      <c r="OA1979" s="593"/>
      <c r="OB1979" s="593"/>
      <c r="OC1979" s="593"/>
      <c r="OD1979" s="593"/>
      <c r="OE1979" s="593"/>
      <c r="OF1979" s="593"/>
      <c r="OG1979" s="593"/>
      <c r="OH1979" s="593"/>
      <c r="OI1979" s="593"/>
      <c r="OJ1979" s="593"/>
      <c r="OK1979" s="593"/>
      <c r="OL1979" s="593"/>
      <c r="OM1979" s="593"/>
      <c r="ON1979" s="593"/>
      <c r="OO1979" s="593"/>
      <c r="OP1979" s="593"/>
      <c r="OQ1979" s="593"/>
      <c r="OR1979" s="593"/>
      <c r="OS1979" s="593"/>
      <c r="OT1979" s="593"/>
      <c r="OU1979" s="593"/>
      <c r="OV1979" s="593"/>
      <c r="OW1979" s="593"/>
      <c r="OX1979" s="593"/>
      <c r="OY1979" s="593"/>
      <c r="OZ1979" s="593"/>
      <c r="PA1979" s="593"/>
      <c r="PB1979" s="593"/>
      <c r="PC1979" s="593"/>
      <c r="PD1979" s="593"/>
      <c r="PE1979" s="593"/>
      <c r="PF1979" s="593"/>
      <c r="PG1979" s="593"/>
      <c r="PH1979" s="593"/>
      <c r="PI1979" s="593"/>
      <c r="PJ1979" s="593"/>
      <c r="PK1979" s="593"/>
      <c r="PL1979" s="593"/>
      <c r="PM1979" s="593"/>
      <c r="PN1979" s="593"/>
      <c r="PO1979" s="593"/>
      <c r="PP1979" s="593"/>
      <c r="PQ1979" s="593"/>
      <c r="PR1979" s="593"/>
      <c r="PS1979" s="593"/>
      <c r="PT1979" s="593"/>
      <c r="PU1979" s="593"/>
      <c r="PV1979" s="593"/>
      <c r="PW1979" s="593"/>
      <c r="PX1979" s="593"/>
      <c r="PY1979" s="593"/>
      <c r="PZ1979" s="593"/>
      <c r="QA1979" s="593"/>
      <c r="QB1979" s="593"/>
      <c r="QC1979" s="593"/>
      <c r="QD1979" s="593"/>
      <c r="QE1979" s="593"/>
      <c r="QF1979" s="593"/>
      <c r="QG1979" s="593"/>
      <c r="QH1979" s="593"/>
      <c r="QI1979" s="593"/>
      <c r="QJ1979" s="593"/>
      <c r="QK1979" s="593"/>
      <c r="QL1979" s="593"/>
      <c r="QM1979" s="593"/>
      <c r="QN1979" s="593"/>
      <c r="QO1979" s="593"/>
      <c r="QP1979" s="593"/>
      <c r="QQ1979" s="593"/>
      <c r="QR1979" s="593"/>
      <c r="QS1979" s="593"/>
      <c r="QT1979" s="593"/>
      <c r="QU1979" s="593"/>
      <c r="QV1979" s="593"/>
      <c r="QW1979" s="593"/>
      <c r="QX1979" s="593"/>
      <c r="QY1979" s="593"/>
      <c r="QZ1979" s="593"/>
      <c r="RA1979" s="593"/>
      <c r="RB1979" s="593"/>
      <c r="RC1979" s="593"/>
      <c r="RD1979" s="593"/>
      <c r="RE1979" s="593"/>
      <c r="RF1979" s="593"/>
      <c r="RG1979" s="593"/>
      <c r="RH1979" s="593"/>
      <c r="RI1979" s="593"/>
      <c r="RJ1979" s="593"/>
      <c r="RK1979" s="593"/>
      <c r="RL1979" s="593"/>
      <c r="RM1979" s="593"/>
      <c r="RN1979" s="593"/>
      <c r="RO1979" s="593"/>
      <c r="RP1979" s="593"/>
      <c r="RQ1979" s="593"/>
      <c r="RR1979" s="593"/>
      <c r="RS1979" s="593"/>
      <c r="RT1979" s="593"/>
      <c r="RU1979" s="593"/>
      <c r="RV1979" s="593"/>
      <c r="RW1979" s="593"/>
      <c r="RX1979" s="593"/>
      <c r="RY1979" s="593"/>
      <c r="RZ1979" s="593"/>
      <c r="SA1979" s="593"/>
      <c r="SB1979" s="593"/>
      <c r="SC1979" s="593"/>
      <c r="SD1979" s="593"/>
      <c r="SE1979" s="593"/>
      <c r="SF1979" s="593"/>
      <c r="SG1979" s="593"/>
      <c r="SH1979" s="593"/>
      <c r="SI1979" s="593"/>
      <c r="SJ1979" s="593"/>
      <c r="SK1979" s="593"/>
      <c r="SL1979" s="593"/>
      <c r="SM1979" s="593"/>
      <c r="SN1979" s="593"/>
      <c r="SO1979" s="593"/>
      <c r="SP1979" s="593"/>
      <c r="SQ1979" s="593"/>
      <c r="SR1979" s="593"/>
      <c r="SS1979" s="593"/>
      <c r="ST1979" s="593"/>
      <c r="SU1979" s="593"/>
      <c r="SV1979" s="593"/>
      <c r="SW1979" s="593"/>
      <c r="SX1979" s="593"/>
      <c r="SY1979" s="593"/>
      <c r="SZ1979" s="593"/>
      <c r="TA1979" s="593"/>
      <c r="TB1979" s="593"/>
      <c r="TC1979" s="593"/>
      <c r="TD1979" s="593"/>
      <c r="TE1979" s="593"/>
      <c r="TF1979" s="593"/>
      <c r="TG1979" s="593"/>
      <c r="TH1979" s="593"/>
      <c r="TI1979" s="593"/>
      <c r="TJ1979" s="593"/>
      <c r="TK1979" s="593"/>
      <c r="TL1979" s="593"/>
      <c r="TM1979" s="593"/>
      <c r="TN1979" s="593"/>
      <c r="TO1979" s="593"/>
      <c r="TP1979" s="593"/>
      <c r="TQ1979" s="593"/>
      <c r="TR1979" s="593"/>
      <c r="TS1979" s="593"/>
      <c r="TT1979" s="593"/>
      <c r="TU1979" s="593"/>
      <c r="TV1979" s="593"/>
      <c r="TW1979" s="593"/>
      <c r="TX1979" s="593"/>
      <c r="TY1979" s="593"/>
      <c r="TZ1979" s="593"/>
      <c r="UA1979" s="593"/>
      <c r="UB1979" s="593"/>
      <c r="UC1979" s="593"/>
      <c r="UD1979" s="593"/>
      <c r="UE1979" s="593"/>
      <c r="UF1979" s="593"/>
      <c r="UG1979" s="593"/>
      <c r="UH1979" s="593"/>
      <c r="UI1979" s="593"/>
      <c r="UJ1979" s="593"/>
      <c r="UK1979" s="593"/>
      <c r="UL1979" s="593"/>
      <c r="UM1979" s="593"/>
      <c r="UN1979" s="593"/>
      <c r="UO1979" s="593"/>
      <c r="UP1979" s="593"/>
      <c r="UQ1979" s="593"/>
      <c r="UR1979" s="593"/>
      <c r="US1979" s="593"/>
      <c r="UT1979" s="593"/>
      <c r="UU1979" s="593"/>
      <c r="UV1979" s="593"/>
      <c r="UW1979" s="593"/>
      <c r="UX1979" s="593"/>
      <c r="UY1979" s="593"/>
      <c r="UZ1979" s="593"/>
      <c r="VA1979" s="593"/>
      <c r="VB1979" s="593"/>
      <c r="VC1979" s="593"/>
      <c r="VD1979" s="593"/>
      <c r="VE1979" s="593"/>
      <c r="VF1979" s="593"/>
      <c r="VG1979" s="593"/>
      <c r="VH1979" s="593"/>
      <c r="VI1979" s="593"/>
      <c r="VJ1979" s="593"/>
      <c r="VK1979" s="593"/>
      <c r="VL1979" s="593"/>
      <c r="VM1979" s="593"/>
      <c r="VN1979" s="593"/>
      <c r="VO1979" s="593"/>
      <c r="VP1979" s="593"/>
      <c r="VQ1979" s="593"/>
      <c r="VR1979" s="593"/>
      <c r="VS1979" s="593"/>
      <c r="VT1979" s="593"/>
      <c r="VU1979" s="593"/>
      <c r="VV1979" s="593"/>
      <c r="VW1979" s="593"/>
      <c r="VX1979" s="593"/>
      <c r="VY1979" s="593"/>
      <c r="VZ1979" s="593"/>
      <c r="WA1979" s="593"/>
      <c r="WB1979" s="593"/>
      <c r="WC1979" s="593"/>
      <c r="WD1979" s="593"/>
      <c r="WE1979" s="593"/>
      <c r="WF1979" s="593"/>
      <c r="WG1979" s="593"/>
      <c r="WH1979" s="593"/>
      <c r="WI1979" s="593"/>
      <c r="WJ1979" s="593"/>
      <c r="WK1979" s="593"/>
      <c r="WL1979" s="593"/>
      <c r="WM1979" s="593"/>
      <c r="WN1979" s="593"/>
      <c r="WO1979" s="593"/>
      <c r="WP1979" s="593"/>
      <c r="WQ1979" s="593"/>
      <c r="WR1979" s="593"/>
      <c r="WS1979" s="593"/>
      <c r="WT1979" s="593"/>
      <c r="WU1979" s="593"/>
      <c r="WV1979" s="593"/>
      <c r="WW1979" s="593"/>
      <c r="WX1979" s="593"/>
      <c r="WY1979" s="593"/>
      <c r="WZ1979" s="593"/>
      <c r="XA1979" s="593"/>
      <c r="XB1979" s="593"/>
      <c r="XC1979" s="593"/>
      <c r="XD1979" s="593"/>
      <c r="XE1979" s="593"/>
      <c r="XF1979" s="593"/>
      <c r="XG1979" s="593"/>
      <c r="XH1979" s="593"/>
      <c r="XI1979" s="593"/>
      <c r="XJ1979" s="593"/>
      <c r="XK1979" s="593"/>
      <c r="XL1979" s="593"/>
      <c r="XM1979" s="593"/>
      <c r="XN1979" s="593"/>
      <c r="XO1979" s="593"/>
      <c r="XP1979" s="593"/>
      <c r="XQ1979" s="593"/>
      <c r="XR1979" s="593"/>
      <c r="XS1979" s="593"/>
      <c r="XT1979" s="593"/>
      <c r="XU1979" s="593"/>
      <c r="XV1979" s="593"/>
      <c r="XW1979" s="593"/>
      <c r="XX1979" s="593"/>
      <c r="XY1979" s="593"/>
      <c r="XZ1979" s="593"/>
      <c r="YA1979" s="593"/>
      <c r="YB1979" s="593"/>
      <c r="YC1979" s="593"/>
      <c r="YD1979" s="593"/>
      <c r="YE1979" s="593"/>
      <c r="YF1979" s="593"/>
      <c r="YG1979" s="593"/>
      <c r="YH1979" s="593"/>
      <c r="YI1979" s="593"/>
      <c r="YJ1979" s="593"/>
      <c r="YK1979" s="593"/>
      <c r="YL1979" s="593"/>
      <c r="YM1979" s="593"/>
      <c r="YN1979" s="593"/>
      <c r="YO1979" s="593"/>
      <c r="YP1979" s="593"/>
      <c r="YQ1979" s="593"/>
      <c r="YR1979" s="593"/>
      <c r="YS1979" s="593"/>
      <c r="YT1979" s="593"/>
      <c r="YU1979" s="593"/>
      <c r="YV1979" s="593"/>
      <c r="YW1979" s="593"/>
      <c r="YX1979" s="593"/>
      <c r="YY1979" s="593"/>
      <c r="YZ1979" s="593"/>
      <c r="ZA1979" s="593"/>
      <c r="ZB1979" s="593"/>
      <c r="ZC1979" s="593"/>
      <c r="ZD1979" s="593"/>
      <c r="ZE1979" s="593"/>
      <c r="ZF1979" s="593"/>
      <c r="ZG1979" s="593"/>
      <c r="ZH1979" s="593"/>
      <c r="ZI1979" s="593"/>
      <c r="ZJ1979" s="593"/>
      <c r="ZK1979" s="593"/>
      <c r="ZL1979" s="593"/>
      <c r="ZM1979" s="593"/>
      <c r="ZN1979" s="593"/>
      <c r="ZO1979" s="593"/>
      <c r="ZP1979" s="593"/>
      <c r="ZQ1979" s="593"/>
      <c r="ZR1979" s="593"/>
      <c r="ZS1979" s="593"/>
      <c r="ZT1979" s="593"/>
      <c r="ZU1979" s="593"/>
      <c r="ZV1979" s="593"/>
      <c r="ZW1979" s="593"/>
      <c r="ZX1979" s="593"/>
      <c r="ZY1979" s="593"/>
      <c r="ZZ1979" s="593"/>
      <c r="AAA1979" s="593"/>
      <c r="AAB1979" s="593"/>
      <c r="AAC1979" s="593"/>
      <c r="AAD1979" s="593"/>
      <c r="AAE1979" s="593"/>
      <c r="AAF1979" s="593"/>
      <c r="AAG1979" s="593"/>
      <c r="AAH1979" s="593"/>
      <c r="AAI1979" s="593"/>
      <c r="AAJ1979" s="593"/>
      <c r="AAK1979" s="593"/>
      <c r="AAL1979" s="593"/>
      <c r="AAM1979" s="593"/>
      <c r="AAN1979" s="593"/>
      <c r="AAO1979" s="593"/>
      <c r="AAP1979" s="593"/>
      <c r="AAQ1979" s="593"/>
      <c r="AAR1979" s="593"/>
      <c r="AAS1979" s="593"/>
      <c r="AAT1979" s="593"/>
      <c r="AAU1979" s="593"/>
      <c r="AAV1979" s="593"/>
      <c r="AAW1979" s="593"/>
      <c r="AAX1979" s="593"/>
      <c r="AAY1979" s="593"/>
      <c r="AAZ1979" s="593"/>
      <c r="ABA1979" s="593"/>
      <c r="ABB1979" s="593"/>
      <c r="ABC1979" s="593"/>
      <c r="ABD1979" s="593"/>
      <c r="ABE1979" s="593"/>
      <c r="ABF1979" s="593"/>
      <c r="ABG1979" s="593"/>
      <c r="ABH1979" s="593"/>
      <c r="ABI1979" s="593"/>
      <c r="ABJ1979" s="593"/>
      <c r="ABK1979" s="593"/>
      <c r="ABL1979" s="593"/>
      <c r="ABM1979" s="593"/>
      <c r="ABN1979" s="593"/>
      <c r="ABO1979" s="593"/>
      <c r="ABP1979" s="593"/>
      <c r="ABQ1979" s="593"/>
      <c r="ABR1979" s="593"/>
      <c r="ABS1979" s="593"/>
      <c r="ABT1979" s="593"/>
      <c r="ABU1979" s="593"/>
      <c r="ABV1979" s="593"/>
      <c r="ABW1979" s="593"/>
      <c r="ABX1979" s="593"/>
      <c r="ABY1979" s="593"/>
      <c r="ABZ1979" s="593"/>
      <c r="ACA1979" s="593"/>
      <c r="ACB1979" s="593"/>
      <c r="ACC1979" s="593"/>
      <c r="ACD1979" s="593"/>
      <c r="ACE1979" s="593"/>
      <c r="ACF1979" s="593"/>
      <c r="ACG1979" s="593"/>
      <c r="ACH1979" s="593"/>
      <c r="ACI1979" s="593"/>
      <c r="ACJ1979" s="593"/>
      <c r="ACK1979" s="593"/>
      <c r="ACL1979" s="593"/>
      <c r="ACM1979" s="593"/>
      <c r="ACN1979" s="593"/>
      <c r="ACO1979" s="593"/>
      <c r="ACP1979" s="593"/>
      <c r="ACQ1979" s="593"/>
      <c r="ACR1979" s="593"/>
      <c r="ACS1979" s="593"/>
      <c r="ACT1979" s="593"/>
      <c r="ACU1979" s="593"/>
      <c r="ACV1979" s="593"/>
      <c r="ACW1979" s="593"/>
      <c r="ACX1979" s="593"/>
      <c r="ACY1979" s="593"/>
      <c r="ACZ1979" s="593"/>
      <c r="ADA1979" s="593"/>
      <c r="ADB1979" s="593"/>
      <c r="ADC1979" s="593"/>
      <c r="ADD1979" s="593"/>
      <c r="ADE1979" s="593"/>
      <c r="ADF1979" s="593"/>
      <c r="ADG1979" s="593"/>
      <c r="ADH1979" s="593"/>
      <c r="ADI1979" s="593"/>
      <c r="ADJ1979" s="593"/>
      <c r="ADK1979" s="593"/>
      <c r="ADL1979" s="593"/>
      <c r="ADM1979" s="593"/>
      <c r="ADN1979" s="593"/>
      <c r="ADO1979" s="593"/>
      <c r="ADP1979" s="593"/>
      <c r="ADQ1979" s="593"/>
      <c r="ADR1979" s="593"/>
      <c r="ADS1979" s="593"/>
      <c r="ADT1979" s="593"/>
      <c r="ADU1979" s="593"/>
      <c r="ADV1979" s="593"/>
      <c r="ADW1979" s="593"/>
      <c r="ADX1979" s="593"/>
      <c r="ADY1979" s="593"/>
      <c r="ADZ1979" s="593"/>
      <c r="AEA1979" s="593"/>
      <c r="AEB1979" s="593"/>
      <c r="AEC1979" s="593"/>
      <c r="AED1979" s="593"/>
      <c r="AEE1979" s="593"/>
      <c r="AEF1979" s="593"/>
      <c r="AEG1979" s="593"/>
      <c r="AEH1979" s="593"/>
      <c r="AEI1979" s="593"/>
      <c r="AEJ1979" s="593"/>
      <c r="AEK1979" s="593"/>
      <c r="AEL1979" s="593"/>
      <c r="AEM1979" s="593"/>
      <c r="AEN1979" s="593"/>
      <c r="AEO1979" s="593"/>
      <c r="AEP1979" s="593"/>
      <c r="AEQ1979" s="593"/>
      <c r="AER1979" s="593"/>
      <c r="AES1979" s="593"/>
      <c r="AET1979" s="593"/>
      <c r="AEU1979" s="593"/>
      <c r="AEV1979" s="593"/>
      <c r="AEW1979" s="593"/>
      <c r="AEX1979" s="593"/>
      <c r="AEY1979" s="593"/>
      <c r="AEZ1979" s="593"/>
      <c r="AFA1979" s="593"/>
      <c r="AFB1979" s="593"/>
      <c r="AFC1979" s="593"/>
      <c r="AFD1979" s="593"/>
      <c r="AFE1979" s="593"/>
      <c r="AFF1979" s="593"/>
      <c r="AFG1979" s="593"/>
      <c r="AFH1979" s="593"/>
      <c r="AFI1979" s="593"/>
      <c r="AFJ1979" s="593"/>
      <c r="AFK1979" s="593"/>
      <c r="AFL1979" s="593"/>
      <c r="AFM1979" s="593"/>
      <c r="AFN1979" s="593"/>
      <c r="AFO1979" s="593"/>
      <c r="AFP1979" s="593"/>
      <c r="AFQ1979" s="593"/>
      <c r="AFR1979" s="593"/>
      <c r="AFS1979" s="593"/>
      <c r="AFT1979" s="593"/>
      <c r="AFU1979" s="593"/>
      <c r="AFV1979" s="593"/>
      <c r="AFW1979" s="593"/>
      <c r="AFX1979" s="593"/>
      <c r="AFY1979" s="593"/>
      <c r="AFZ1979" s="593"/>
      <c r="AGA1979" s="593"/>
      <c r="AGB1979" s="593"/>
      <c r="AGC1979" s="593"/>
      <c r="AGD1979" s="593"/>
      <c r="AGE1979" s="593"/>
      <c r="AGF1979" s="593"/>
      <c r="AGG1979" s="593"/>
      <c r="AGH1979" s="593"/>
      <c r="AGI1979" s="593"/>
      <c r="AGJ1979" s="593"/>
      <c r="AGK1979" s="593"/>
      <c r="AGL1979" s="593"/>
      <c r="AGM1979" s="593"/>
      <c r="AGN1979" s="593"/>
      <c r="AGO1979" s="593"/>
      <c r="AGP1979" s="593"/>
      <c r="AGQ1979" s="593"/>
      <c r="AGR1979" s="593"/>
      <c r="AGS1979" s="593"/>
      <c r="AGT1979" s="593"/>
      <c r="AGU1979" s="593"/>
      <c r="AGV1979" s="593"/>
      <c r="AGW1979" s="593"/>
      <c r="AGX1979" s="593"/>
      <c r="AGY1979" s="593"/>
      <c r="AGZ1979" s="593"/>
      <c r="AHA1979" s="593"/>
      <c r="AHB1979" s="593"/>
      <c r="AHC1979" s="593"/>
      <c r="AHD1979" s="593"/>
      <c r="AHE1979" s="593"/>
      <c r="AHF1979" s="593"/>
      <c r="AHG1979" s="593"/>
      <c r="AHH1979" s="593"/>
      <c r="AHI1979" s="593"/>
      <c r="AHJ1979" s="593"/>
      <c r="AHK1979" s="593"/>
      <c r="AHL1979" s="593"/>
      <c r="AHM1979" s="593"/>
      <c r="AHN1979" s="593"/>
      <c r="AHO1979" s="593"/>
      <c r="AHP1979" s="593"/>
      <c r="AHQ1979" s="593"/>
      <c r="AHR1979" s="593"/>
      <c r="AHS1979" s="593"/>
      <c r="AHT1979" s="593"/>
      <c r="AHU1979" s="593"/>
      <c r="AHV1979" s="593"/>
      <c r="AHW1979" s="593"/>
      <c r="AHX1979" s="593"/>
      <c r="AHY1979" s="593"/>
      <c r="AHZ1979" s="593"/>
      <c r="AIA1979" s="593"/>
      <c r="AIB1979" s="593"/>
      <c r="AIC1979" s="593"/>
      <c r="AID1979" s="593"/>
      <c r="AIE1979" s="593"/>
      <c r="AIF1979" s="593"/>
      <c r="AIG1979" s="593"/>
      <c r="AIH1979" s="593"/>
      <c r="AII1979" s="593"/>
      <c r="AIJ1979" s="593"/>
      <c r="AIK1979" s="593"/>
      <c r="AIL1979" s="593"/>
      <c r="AIM1979" s="593"/>
      <c r="AIN1979" s="593"/>
      <c r="AIO1979" s="593"/>
      <c r="AIP1979" s="593"/>
      <c r="AIQ1979" s="593"/>
      <c r="AIR1979" s="593"/>
      <c r="AIS1979" s="593"/>
      <c r="AIT1979" s="593"/>
      <c r="AIU1979" s="593"/>
      <c r="AIV1979" s="593"/>
      <c r="AIW1979" s="593"/>
      <c r="AIX1979" s="593"/>
      <c r="AIY1979" s="593"/>
      <c r="AIZ1979" s="593"/>
      <c r="AJA1979" s="593"/>
      <c r="AJB1979" s="593"/>
      <c r="AJC1979" s="593"/>
      <c r="AJD1979" s="593"/>
      <c r="AJE1979" s="593"/>
      <c r="AJF1979" s="593"/>
      <c r="AJG1979" s="593"/>
      <c r="AJH1979" s="593"/>
      <c r="AJI1979" s="593"/>
      <c r="AJJ1979" s="593"/>
      <c r="AJK1979" s="593"/>
      <c r="AJL1979" s="593"/>
      <c r="AJM1979" s="593"/>
      <c r="AJN1979" s="593"/>
      <c r="AJO1979" s="593"/>
      <c r="AJP1979" s="593"/>
      <c r="AJQ1979" s="593"/>
      <c r="AJR1979" s="593"/>
      <c r="AJS1979" s="593"/>
      <c r="AJT1979" s="593"/>
      <c r="AJU1979" s="593"/>
      <c r="AJV1979" s="593"/>
      <c r="AJW1979" s="593"/>
      <c r="AJX1979" s="593"/>
      <c r="AJY1979" s="593"/>
      <c r="AJZ1979" s="593"/>
      <c r="AKA1979" s="593"/>
      <c r="AKB1979" s="593"/>
      <c r="AKC1979" s="593"/>
      <c r="AKD1979" s="593"/>
      <c r="AKE1979" s="593"/>
      <c r="AKF1979" s="593"/>
      <c r="AKG1979" s="593"/>
      <c r="AKH1979" s="593"/>
      <c r="AKI1979" s="593"/>
      <c r="AKJ1979" s="593"/>
      <c r="AKK1979" s="593"/>
      <c r="AKL1979" s="593"/>
      <c r="AKM1979" s="593"/>
      <c r="AKN1979" s="593"/>
      <c r="AKO1979" s="593"/>
      <c r="AKP1979" s="593"/>
      <c r="AKQ1979" s="593"/>
      <c r="AKR1979" s="593"/>
      <c r="AKS1979" s="593"/>
      <c r="AKT1979" s="593"/>
      <c r="AKU1979" s="593"/>
      <c r="AKV1979" s="593"/>
      <c r="AKW1979" s="593"/>
      <c r="AKX1979" s="593"/>
      <c r="AKY1979" s="593"/>
      <c r="AKZ1979" s="593"/>
      <c r="ALA1979" s="593"/>
      <c r="ALB1979" s="593"/>
      <c r="ALC1979" s="593"/>
      <c r="ALD1979" s="593"/>
      <c r="ALE1979" s="593"/>
      <c r="ALF1979" s="593"/>
      <c r="ALG1979" s="593"/>
      <c r="ALH1979" s="593"/>
      <c r="ALI1979" s="593"/>
      <c r="ALJ1979" s="593"/>
      <c r="ALK1979" s="593"/>
      <c r="ALL1979" s="593"/>
      <c r="ALM1979" s="593"/>
      <c r="ALN1979" s="593"/>
      <c r="ALO1979" s="593"/>
      <c r="ALP1979" s="593"/>
      <c r="ALQ1979" s="593"/>
      <c r="ALR1979" s="593"/>
      <c r="ALS1979" s="593"/>
      <c r="ALT1979" s="593"/>
      <c r="ALU1979" s="593"/>
      <c r="ALV1979" s="593"/>
      <c r="ALW1979" s="593"/>
      <c r="ALX1979" s="593"/>
      <c r="ALY1979" s="593"/>
      <c r="ALZ1979" s="593"/>
      <c r="AMA1979" s="593"/>
      <c r="AMB1979" s="593"/>
      <c r="AMC1979" s="593"/>
      <c r="AMD1979" s="593"/>
      <c r="AME1979" s="593"/>
      <c r="AMF1979" s="593"/>
      <c r="AMG1979" s="593"/>
      <c r="AMH1979" s="593"/>
      <c r="AMI1979" s="593"/>
      <c r="AMJ1979" s="593"/>
      <c r="AMK1979" s="593"/>
      <c r="AML1979" s="593"/>
      <c r="AMM1979" s="593"/>
      <c r="AMN1979" s="593"/>
      <c r="AMO1979" s="593"/>
      <c r="AMP1979" s="593"/>
      <c r="AMQ1979" s="593"/>
      <c r="AMR1979" s="593"/>
      <c r="AMS1979" s="593"/>
      <c r="AMT1979" s="593"/>
      <c r="AMU1979" s="593"/>
      <c r="AMV1979" s="593"/>
      <c r="AMW1979" s="593"/>
      <c r="AMX1979" s="593"/>
      <c r="AMY1979" s="593"/>
      <c r="AMZ1979" s="593"/>
      <c r="ANA1979" s="593"/>
      <c r="ANB1979" s="593"/>
      <c r="ANC1979" s="593"/>
      <c r="AND1979" s="593"/>
      <c r="ANE1979" s="593"/>
      <c r="ANF1979" s="593"/>
      <c r="ANG1979" s="593"/>
      <c r="ANH1979" s="593"/>
      <c r="ANI1979" s="593"/>
      <c r="ANJ1979" s="593"/>
      <c r="ANK1979" s="593"/>
      <c r="ANL1979" s="593"/>
      <c r="ANM1979" s="593"/>
      <c r="ANN1979" s="593"/>
      <c r="ANO1979" s="593"/>
      <c r="ANP1979" s="593"/>
      <c r="ANQ1979" s="593"/>
      <c r="ANR1979" s="593"/>
      <c r="ANS1979" s="593"/>
      <c r="ANT1979" s="593"/>
      <c r="ANU1979" s="593"/>
      <c r="ANV1979" s="593"/>
      <c r="ANW1979" s="593"/>
      <c r="ANX1979" s="593"/>
      <c r="ANY1979" s="593"/>
      <c r="ANZ1979" s="593"/>
      <c r="AOA1979" s="593"/>
      <c r="AOB1979" s="593"/>
      <c r="AOC1979" s="593"/>
      <c r="AOD1979" s="593"/>
      <c r="AOE1979" s="593"/>
      <c r="AOF1979" s="593"/>
      <c r="AOG1979" s="593"/>
      <c r="AOH1979" s="593"/>
      <c r="AOI1979" s="593"/>
      <c r="AOJ1979" s="593"/>
      <c r="AOK1979" s="593"/>
      <c r="AOL1979" s="593"/>
      <c r="AOM1979" s="593"/>
      <c r="AON1979" s="593"/>
      <c r="AOO1979" s="593"/>
      <c r="AOP1979" s="593"/>
      <c r="AOQ1979" s="593"/>
      <c r="AOR1979" s="593"/>
      <c r="AOS1979" s="593"/>
      <c r="AOT1979" s="593"/>
      <c r="AOU1979" s="593"/>
      <c r="AOV1979" s="593"/>
      <c r="AOW1979" s="593"/>
      <c r="AOX1979" s="593"/>
      <c r="AOY1979" s="593"/>
      <c r="AOZ1979" s="593"/>
      <c r="APA1979" s="593"/>
      <c r="APB1979" s="593"/>
      <c r="APC1979" s="593"/>
      <c r="APD1979" s="593"/>
      <c r="APE1979" s="593"/>
      <c r="APF1979" s="593"/>
      <c r="APG1979" s="593"/>
      <c r="APH1979" s="593"/>
      <c r="API1979" s="593"/>
      <c r="APJ1979" s="593"/>
      <c r="APK1979" s="593"/>
      <c r="APL1979" s="593"/>
      <c r="APM1979" s="593"/>
      <c r="APN1979" s="593"/>
      <c r="APO1979" s="593"/>
      <c r="APP1979" s="593"/>
      <c r="APQ1979" s="593"/>
      <c r="APR1979" s="593"/>
      <c r="APS1979" s="593"/>
      <c r="APT1979" s="593"/>
      <c r="APU1979" s="593"/>
      <c r="APV1979" s="593"/>
      <c r="APW1979" s="593"/>
      <c r="APX1979" s="593"/>
      <c r="APY1979" s="593"/>
      <c r="APZ1979" s="593"/>
      <c r="AQA1979" s="593"/>
      <c r="AQB1979" s="593"/>
      <c r="AQC1979" s="593"/>
      <c r="AQD1979" s="593"/>
      <c r="AQE1979" s="593"/>
      <c r="AQF1979" s="593"/>
      <c r="AQG1979" s="593"/>
      <c r="AQH1979" s="593"/>
      <c r="AQI1979" s="593"/>
      <c r="AQJ1979" s="593"/>
      <c r="AQK1979" s="593"/>
      <c r="AQL1979" s="593"/>
      <c r="AQM1979" s="593"/>
      <c r="AQN1979" s="593"/>
      <c r="AQO1979" s="593"/>
      <c r="AQP1979" s="593"/>
      <c r="AQQ1979" s="593"/>
      <c r="AQR1979" s="593"/>
      <c r="AQS1979" s="593"/>
      <c r="AQT1979" s="593"/>
      <c r="AQU1979" s="593"/>
      <c r="AQV1979" s="593"/>
      <c r="AQW1979" s="593"/>
      <c r="AQX1979" s="593"/>
      <c r="AQY1979" s="593"/>
      <c r="AQZ1979" s="593"/>
      <c r="ARA1979" s="593"/>
      <c r="ARB1979" s="593"/>
      <c r="ARC1979" s="593"/>
      <c r="ARD1979" s="593"/>
      <c r="ARE1979" s="593"/>
      <c r="ARF1979" s="593"/>
      <c r="ARG1979" s="593"/>
      <c r="ARH1979" s="593"/>
      <c r="ARI1979" s="593"/>
      <c r="ARJ1979" s="593"/>
      <c r="ARK1979" s="593"/>
      <c r="ARL1979" s="593"/>
      <c r="ARM1979" s="593"/>
      <c r="ARN1979" s="593"/>
      <c r="ARO1979" s="593"/>
      <c r="ARP1979" s="593"/>
      <c r="ARQ1979" s="593"/>
      <c r="ARR1979" s="593"/>
      <c r="ARS1979" s="593"/>
      <c r="ART1979" s="593"/>
      <c r="ARU1979" s="593"/>
      <c r="ARV1979" s="593"/>
      <c r="ARW1979" s="593"/>
      <c r="ARX1979" s="593"/>
      <c r="ARY1979" s="593"/>
      <c r="ARZ1979" s="593"/>
      <c r="ASA1979" s="593"/>
      <c r="ASB1979" s="593"/>
      <c r="ASC1979" s="593"/>
      <c r="ASD1979" s="593"/>
      <c r="ASE1979" s="593"/>
      <c r="ASF1979" s="593"/>
      <c r="ASG1979" s="593"/>
      <c r="ASH1979" s="593"/>
      <c r="ASI1979" s="593"/>
      <c r="ASJ1979" s="593"/>
      <c r="ASK1979" s="593"/>
      <c r="ASL1979" s="593"/>
      <c r="ASM1979" s="593"/>
      <c r="ASN1979" s="593"/>
      <c r="ASO1979" s="593"/>
      <c r="ASP1979" s="593"/>
      <c r="ASQ1979" s="593"/>
      <c r="ASR1979" s="593"/>
      <c r="ASS1979" s="593"/>
      <c r="AST1979" s="593"/>
      <c r="ASU1979" s="593"/>
      <c r="ASV1979" s="593"/>
      <c r="ASW1979" s="593"/>
      <c r="ASX1979" s="593"/>
      <c r="ASY1979" s="593"/>
      <c r="ASZ1979" s="593"/>
      <c r="ATA1979" s="593"/>
      <c r="ATB1979" s="593"/>
      <c r="ATC1979" s="593"/>
      <c r="ATD1979" s="593"/>
      <c r="ATE1979" s="593"/>
      <c r="ATF1979" s="593"/>
      <c r="ATG1979" s="593"/>
      <c r="ATH1979" s="593"/>
      <c r="ATI1979" s="593"/>
      <c r="ATJ1979" s="593"/>
      <c r="ATK1979" s="593"/>
      <c r="ATL1979" s="593"/>
      <c r="ATM1979" s="593"/>
      <c r="ATN1979" s="593"/>
      <c r="ATO1979" s="593"/>
      <c r="ATP1979" s="593"/>
      <c r="ATQ1979" s="593"/>
      <c r="ATR1979" s="593"/>
      <c r="ATS1979" s="593"/>
      <c r="ATT1979" s="593"/>
      <c r="ATU1979" s="593"/>
      <c r="ATV1979" s="593"/>
      <c r="ATW1979" s="593"/>
      <c r="ATX1979" s="593"/>
      <c r="ATY1979" s="593"/>
      <c r="ATZ1979" s="593"/>
      <c r="AUA1979" s="593"/>
      <c r="AUB1979" s="593"/>
      <c r="AUC1979" s="593"/>
      <c r="AUD1979" s="593"/>
      <c r="AUE1979" s="593"/>
      <c r="AUF1979" s="593"/>
      <c r="AUG1979" s="593"/>
      <c r="AUH1979" s="593"/>
      <c r="AUI1979" s="593"/>
      <c r="AUJ1979" s="593"/>
      <c r="AUK1979" s="593"/>
      <c r="AUL1979" s="593"/>
      <c r="AUM1979" s="593"/>
      <c r="AUN1979" s="593"/>
      <c r="AUO1979" s="593"/>
      <c r="AUP1979" s="593"/>
      <c r="AUQ1979" s="593"/>
      <c r="AUR1979" s="593"/>
      <c r="AUS1979" s="593"/>
      <c r="AUT1979" s="593"/>
      <c r="AUU1979" s="593"/>
      <c r="AUV1979" s="593"/>
      <c r="AUW1979" s="593"/>
      <c r="AUX1979" s="593"/>
      <c r="AUY1979" s="593"/>
      <c r="AUZ1979" s="593"/>
      <c r="AVA1979" s="593"/>
      <c r="AVB1979" s="593"/>
      <c r="AVC1979" s="593"/>
      <c r="AVD1979" s="593"/>
      <c r="AVE1979" s="593"/>
      <c r="AVF1979" s="593"/>
      <c r="AVG1979" s="593"/>
      <c r="AVH1979" s="593"/>
      <c r="AVI1979" s="593"/>
      <c r="AVJ1979" s="593"/>
      <c r="AVK1979" s="593"/>
    </row>
    <row r="1980" spans="1:1259">
      <c r="A1980" s="715"/>
      <c r="B1980" s="564"/>
      <c r="C1980" s="564"/>
      <c r="D1980" s="676" t="s">
        <v>1067</v>
      </c>
      <c r="E1980" s="677" t="s">
        <v>1126</v>
      </c>
      <c r="F1980" s="676" t="s">
        <v>1152</v>
      </c>
      <c r="G1980" s="676">
        <v>2022</v>
      </c>
      <c r="H1980" s="665">
        <v>4</v>
      </c>
      <c r="I1980" s="687" t="s">
        <v>1629</v>
      </c>
      <c r="J1980" s="666">
        <v>44655</v>
      </c>
      <c r="K1980" s="676" t="s">
        <v>1613</v>
      </c>
      <c r="L1980" s="677" t="s">
        <v>1578</v>
      </c>
      <c r="M1980" s="677">
        <v>44468</v>
      </c>
      <c r="N1980" s="677" t="s">
        <v>1603</v>
      </c>
      <c r="O1980" s="677"/>
      <c r="P1980" s="666">
        <v>44630</v>
      </c>
      <c r="Q1980" s="666">
        <v>44652</v>
      </c>
      <c r="R1980" s="666">
        <v>44655</v>
      </c>
      <c r="S1980" s="665" t="s">
        <v>1580</v>
      </c>
      <c r="T1980" s="665">
        <v>60</v>
      </c>
      <c r="U1980" s="665" t="s">
        <v>1612</v>
      </c>
      <c r="V1980" s="665" t="s">
        <v>1591</v>
      </c>
      <c r="W1980" s="678">
        <v>400</v>
      </c>
      <c r="X1980" s="551">
        <v>624</v>
      </c>
      <c r="Y1980" s="693">
        <v>249600</v>
      </c>
      <c r="Z1980" s="667">
        <v>0.48</v>
      </c>
      <c r="AA1980" s="682">
        <f>Y1980*Z1980</f>
        <v>119808</v>
      </c>
      <c r="AB1980" s="521"/>
      <c r="AC1980" s="683">
        <v>0</v>
      </c>
      <c r="AD1980" s="676"/>
      <c r="AE1980" s="684"/>
      <c r="AF1980" s="695">
        <f>AA1980+AD1980+AE1980</f>
        <v>119808</v>
      </c>
      <c r="AG1980" s="665" t="s">
        <v>47</v>
      </c>
      <c r="AH1980" s="641"/>
      <c r="AI1980" s="676">
        <v>75</v>
      </c>
      <c r="AJ1980" s="676" t="s">
        <v>1592</v>
      </c>
      <c r="AK1980" s="676" t="s">
        <v>50</v>
      </c>
      <c r="AL1980" s="696">
        <v>94544</v>
      </c>
      <c r="AM1980" s="665" t="s">
        <v>52</v>
      </c>
      <c r="AN1980" s="665" t="s">
        <v>1585</v>
      </c>
      <c r="AO1980" s="665"/>
      <c r="AP1980" s="676" t="s">
        <v>92</v>
      </c>
      <c r="AQ1980" s="676" t="s">
        <v>37</v>
      </c>
      <c r="AR1980" s="676"/>
      <c r="AS1980" s="523" t="s">
        <v>1077</v>
      </c>
      <c r="AT1980" s="523"/>
      <c r="AU1980" s="523"/>
      <c r="AV1980" s="674"/>
      <c r="AW1980" s="673" t="str">
        <f>U1980</f>
        <v>30390256H</v>
      </c>
      <c r="AX1980" s="673" cm="1">
        <f t="array" ref="AX1980">SUM(MID(0&amp;AW1980,LARGE(INDEX(ISNUMBER(--MID(AW1980,ROW($1:$8),1))*ROW($1:$8),),ROW($1:$8))+1,1)*10^ROW($1:$8)/10)</f>
        <v>30390256</v>
      </c>
      <c r="AY1980" s="673" t="str">
        <f>VLOOKUP($AX1980,'Item Master Data'!$A:$F,3,FALSE)</f>
        <v>T400H</v>
      </c>
      <c r="AZ1980" s="673">
        <f>VLOOKUP($AX1980,'Item Master Data'!$A:$F,6,FALSE)</f>
        <v>400</v>
      </c>
      <c r="BA1980" s="673">
        <f>X1980/BB1980</f>
        <v>24</v>
      </c>
      <c r="BB1980" s="673">
        <f>VLOOKUP(AX1980,'Item Master Data'!$A:$G,7,FALSE)</f>
        <v>26</v>
      </c>
      <c r="BC1980" s="673"/>
      <c r="BD1980" s="673">
        <f>W1980-AZ1980</f>
        <v>0</v>
      </c>
      <c r="BE1980" s="593"/>
      <c r="BF1980" s="593"/>
      <c r="BG1980" s="593"/>
      <c r="BH1980" s="593"/>
      <c r="BI1980" s="593"/>
      <c r="BJ1980" s="593"/>
      <c r="BK1980" s="593"/>
      <c r="BL1980" s="593"/>
      <c r="BM1980" s="593"/>
      <c r="BN1980" s="593"/>
      <c r="BO1980" s="593"/>
      <c r="BP1980" s="593"/>
      <c r="BQ1980" s="593"/>
      <c r="BR1980" s="593"/>
      <c r="BS1980" s="593"/>
      <c r="BT1980" s="593"/>
      <c r="BU1980" s="593"/>
      <c r="BV1980" s="593"/>
      <c r="BW1980" s="593"/>
      <c r="BX1980" s="593"/>
      <c r="BY1980" s="593"/>
      <c r="BZ1980" s="593"/>
      <c r="CA1980" s="593"/>
      <c r="CB1980" s="593"/>
      <c r="CC1980" s="593"/>
      <c r="CD1980" s="593"/>
      <c r="CE1980" s="593"/>
      <c r="CF1980" s="593"/>
      <c r="CG1980" s="593"/>
      <c r="CH1980" s="593"/>
      <c r="CI1980" s="593"/>
      <c r="CJ1980" s="593"/>
      <c r="CK1980" s="593"/>
      <c r="CL1980" s="593"/>
      <c r="CM1980" s="593"/>
      <c r="CN1980" s="593"/>
      <c r="CO1980" s="593"/>
      <c r="CP1980" s="593"/>
      <c r="CQ1980" s="593"/>
      <c r="CR1980" s="593"/>
      <c r="CS1980" s="593"/>
      <c r="CT1980" s="593"/>
      <c r="CU1980" s="593"/>
      <c r="CV1980" s="593"/>
      <c r="CW1980" s="593"/>
      <c r="CX1980" s="593"/>
      <c r="CY1980" s="593"/>
      <c r="CZ1980" s="593"/>
      <c r="DA1980" s="593"/>
      <c r="DB1980" s="593"/>
      <c r="DC1980" s="593"/>
      <c r="DD1980" s="593"/>
      <c r="DE1980" s="593"/>
      <c r="DF1980" s="593"/>
      <c r="DG1980" s="593"/>
      <c r="DH1980" s="593"/>
      <c r="DI1980" s="593"/>
      <c r="DJ1980" s="593"/>
      <c r="DK1980" s="593"/>
      <c r="DL1980" s="593"/>
      <c r="DM1980" s="593"/>
      <c r="DN1980" s="593"/>
      <c r="DO1980" s="593"/>
      <c r="DP1980" s="593"/>
      <c r="DQ1980" s="593"/>
      <c r="DR1980" s="593"/>
      <c r="DS1980" s="593"/>
      <c r="DT1980" s="593"/>
      <c r="DU1980" s="593"/>
      <c r="DV1980" s="593"/>
      <c r="DW1980" s="593"/>
      <c r="DX1980" s="593"/>
      <c r="DY1980" s="593"/>
      <c r="DZ1980" s="593"/>
      <c r="EA1980" s="593"/>
      <c r="EB1980" s="593"/>
      <c r="EC1980" s="593"/>
      <c r="ED1980" s="593"/>
      <c r="EE1980" s="593"/>
      <c r="EF1980" s="593"/>
      <c r="EG1980" s="593"/>
      <c r="EH1980" s="593"/>
      <c r="EI1980" s="593"/>
      <c r="EJ1980" s="593"/>
      <c r="EK1980" s="593"/>
      <c r="EL1980" s="593"/>
      <c r="EM1980" s="593"/>
      <c r="EN1980" s="593"/>
      <c r="EO1980" s="593"/>
      <c r="EP1980" s="593"/>
      <c r="EQ1980" s="593"/>
      <c r="ER1980" s="593"/>
      <c r="ES1980" s="593"/>
      <c r="ET1980" s="593"/>
      <c r="EU1980" s="593"/>
      <c r="EV1980" s="593"/>
      <c r="EW1980" s="593"/>
      <c r="EX1980" s="593"/>
      <c r="EY1980" s="593"/>
      <c r="EZ1980" s="593"/>
      <c r="FA1980" s="593"/>
      <c r="FB1980" s="593"/>
      <c r="FC1980" s="593"/>
      <c r="FD1980" s="593"/>
      <c r="FE1980" s="593"/>
      <c r="FF1980" s="593"/>
      <c r="FG1980" s="593"/>
      <c r="FH1980" s="593"/>
      <c r="FI1980" s="593"/>
      <c r="FJ1980" s="593"/>
      <c r="FK1980" s="593"/>
      <c r="FL1980" s="593"/>
      <c r="FM1980" s="593"/>
      <c r="FN1980" s="593"/>
      <c r="FO1980" s="593"/>
      <c r="FP1980" s="593"/>
      <c r="FQ1980" s="593"/>
      <c r="FR1980" s="593"/>
      <c r="FS1980" s="593"/>
      <c r="FT1980" s="593"/>
      <c r="FU1980" s="593"/>
      <c r="FV1980" s="593"/>
      <c r="FW1980" s="593"/>
      <c r="FX1980" s="593"/>
      <c r="FY1980" s="593"/>
      <c r="FZ1980" s="593"/>
      <c r="GA1980" s="593"/>
      <c r="GB1980" s="593"/>
      <c r="GC1980" s="593"/>
      <c r="GD1980" s="593"/>
      <c r="GE1980" s="593"/>
      <c r="GF1980" s="593"/>
      <c r="GG1980" s="593"/>
      <c r="GH1980" s="593"/>
      <c r="GI1980" s="593"/>
      <c r="GJ1980" s="593"/>
      <c r="GK1980" s="593"/>
      <c r="GL1980" s="593"/>
      <c r="GM1980" s="593"/>
      <c r="GN1980" s="593"/>
      <c r="GO1980" s="593"/>
      <c r="GP1980" s="593"/>
      <c r="GQ1980" s="593"/>
      <c r="GR1980" s="593"/>
      <c r="GS1980" s="593"/>
      <c r="GT1980" s="593"/>
      <c r="GU1980" s="593"/>
      <c r="GV1980" s="593"/>
      <c r="GW1980" s="593"/>
      <c r="GX1980" s="593"/>
      <c r="GY1980" s="593"/>
      <c r="GZ1980" s="593"/>
      <c r="HA1980" s="593"/>
      <c r="HB1980" s="593"/>
      <c r="HC1980" s="593"/>
      <c r="HD1980" s="593"/>
      <c r="HE1980" s="593"/>
      <c r="HF1980" s="593"/>
      <c r="HG1980" s="593"/>
      <c r="HH1980" s="593"/>
      <c r="HI1980" s="593"/>
      <c r="HJ1980" s="593"/>
      <c r="HK1980" s="593"/>
      <c r="HL1980" s="593"/>
      <c r="HM1980" s="593"/>
      <c r="HN1980" s="593"/>
      <c r="HO1980" s="593"/>
      <c r="HP1980" s="593"/>
      <c r="HQ1980" s="593"/>
      <c r="HR1980" s="593"/>
      <c r="HS1980" s="593"/>
      <c r="HT1980" s="593"/>
      <c r="HU1980" s="593"/>
      <c r="HV1980" s="593"/>
      <c r="HW1980" s="593"/>
      <c r="HX1980" s="593"/>
      <c r="HY1980" s="593"/>
      <c r="HZ1980" s="593"/>
      <c r="IA1980" s="593"/>
      <c r="IB1980" s="593"/>
      <c r="IC1980" s="593"/>
      <c r="ID1980" s="593"/>
      <c r="IE1980" s="593"/>
      <c r="IF1980" s="593"/>
      <c r="IG1980" s="593"/>
      <c r="IH1980" s="593"/>
      <c r="II1980" s="593"/>
      <c r="IJ1980" s="593"/>
      <c r="IK1980" s="593"/>
      <c r="IL1980" s="593"/>
      <c r="IM1980" s="593"/>
      <c r="IN1980" s="593"/>
      <c r="IO1980" s="593"/>
      <c r="IP1980" s="593"/>
      <c r="IQ1980" s="593"/>
      <c r="IR1980" s="593"/>
      <c r="IS1980" s="593"/>
      <c r="IT1980" s="593"/>
      <c r="IU1980" s="593"/>
      <c r="IV1980" s="593"/>
      <c r="IW1980" s="593"/>
      <c r="IX1980" s="593"/>
      <c r="IY1980" s="593"/>
      <c r="IZ1980" s="593"/>
      <c r="JA1980" s="593"/>
      <c r="JB1980" s="593"/>
      <c r="JC1980" s="593"/>
      <c r="JD1980" s="593"/>
      <c r="JE1980" s="593"/>
      <c r="JF1980" s="593"/>
      <c r="JG1980" s="593"/>
      <c r="JH1980" s="593"/>
      <c r="JI1980" s="593"/>
      <c r="JJ1980" s="593"/>
      <c r="JK1980" s="593"/>
      <c r="JL1980" s="593"/>
      <c r="JM1980" s="593"/>
      <c r="JN1980" s="593"/>
      <c r="JO1980" s="593"/>
      <c r="JP1980" s="593"/>
      <c r="JQ1980" s="593"/>
      <c r="JR1980" s="593"/>
      <c r="JS1980" s="593"/>
      <c r="JT1980" s="593"/>
      <c r="JU1980" s="593"/>
      <c r="JV1980" s="593"/>
      <c r="JW1980" s="593"/>
      <c r="JX1980" s="593"/>
      <c r="JY1980" s="593"/>
      <c r="JZ1980" s="593"/>
      <c r="KA1980" s="593"/>
      <c r="KB1980" s="593"/>
      <c r="KC1980" s="593"/>
      <c r="KD1980" s="593"/>
      <c r="KE1980" s="593"/>
      <c r="KF1980" s="593"/>
      <c r="KG1980" s="593"/>
      <c r="KH1980" s="593"/>
      <c r="KI1980" s="593"/>
      <c r="KJ1980" s="593"/>
      <c r="KK1980" s="593"/>
      <c r="KL1980" s="593"/>
      <c r="KM1980" s="593"/>
      <c r="KN1980" s="593"/>
      <c r="KO1980" s="593"/>
      <c r="KP1980" s="593"/>
      <c r="KQ1980" s="593"/>
      <c r="KR1980" s="593"/>
      <c r="KS1980" s="593"/>
      <c r="KT1980" s="593"/>
      <c r="KU1980" s="593"/>
      <c r="KV1980" s="593"/>
      <c r="KW1980" s="593"/>
      <c r="KX1980" s="593"/>
      <c r="KY1980" s="593"/>
      <c r="KZ1980" s="593"/>
      <c r="LA1980" s="593"/>
      <c r="LB1980" s="593"/>
      <c r="LC1980" s="593"/>
      <c r="LD1980" s="593"/>
      <c r="LE1980" s="593"/>
      <c r="LF1980" s="593"/>
      <c r="LG1980" s="593"/>
      <c r="LH1980" s="593"/>
      <c r="LI1980" s="593"/>
      <c r="LJ1980" s="593"/>
      <c r="LK1980" s="593"/>
      <c r="LL1980" s="593"/>
      <c r="LM1980" s="593"/>
      <c r="LN1980" s="593"/>
      <c r="LO1980" s="593"/>
      <c r="LP1980" s="593"/>
      <c r="LQ1980" s="593"/>
      <c r="LR1980" s="593"/>
      <c r="LS1980" s="593"/>
      <c r="LT1980" s="593"/>
      <c r="LU1980" s="593"/>
      <c r="LV1980" s="593"/>
      <c r="LW1980" s="593"/>
      <c r="LX1980" s="593"/>
      <c r="LY1980" s="593"/>
      <c r="LZ1980" s="593"/>
      <c r="MA1980" s="593"/>
      <c r="MB1980" s="593"/>
      <c r="MC1980" s="593"/>
      <c r="MD1980" s="593"/>
      <c r="ME1980" s="593"/>
      <c r="MF1980" s="593"/>
      <c r="MG1980" s="593"/>
      <c r="MH1980" s="593"/>
      <c r="MI1980" s="593"/>
      <c r="MJ1980" s="593"/>
      <c r="MK1980" s="593"/>
      <c r="ML1980" s="593"/>
      <c r="MM1980" s="593"/>
      <c r="MN1980" s="593"/>
      <c r="MO1980" s="593"/>
      <c r="MP1980" s="593"/>
      <c r="MQ1980" s="593"/>
      <c r="MR1980" s="593"/>
      <c r="MS1980" s="593"/>
      <c r="MT1980" s="593"/>
      <c r="MU1980" s="593"/>
      <c r="MV1980" s="593"/>
      <c r="MW1980" s="593"/>
      <c r="MX1980" s="593"/>
      <c r="MY1980" s="593"/>
      <c r="MZ1980" s="593"/>
      <c r="NA1980" s="593"/>
      <c r="NB1980" s="593"/>
      <c r="NC1980" s="593"/>
      <c r="ND1980" s="593"/>
      <c r="NE1980" s="593"/>
      <c r="NF1980" s="593"/>
      <c r="NG1980" s="593"/>
      <c r="NH1980" s="593"/>
      <c r="NI1980" s="593"/>
      <c r="NJ1980" s="593"/>
      <c r="NK1980" s="593"/>
      <c r="NL1980" s="593"/>
      <c r="NM1980" s="593"/>
      <c r="NN1980" s="593"/>
      <c r="NO1980" s="593"/>
      <c r="NP1980" s="593"/>
      <c r="NQ1980" s="593"/>
      <c r="NR1980" s="593"/>
      <c r="NS1980" s="593"/>
      <c r="NT1980" s="593"/>
      <c r="NU1980" s="593"/>
      <c r="NV1980" s="593"/>
      <c r="NW1980" s="593"/>
      <c r="NX1980" s="593"/>
      <c r="NY1980" s="593"/>
      <c r="NZ1980" s="593"/>
      <c r="OA1980" s="593"/>
      <c r="OB1980" s="593"/>
      <c r="OC1980" s="593"/>
      <c r="OD1980" s="593"/>
      <c r="OE1980" s="593"/>
      <c r="OF1980" s="593"/>
      <c r="OG1980" s="593"/>
      <c r="OH1980" s="593"/>
      <c r="OI1980" s="593"/>
      <c r="OJ1980" s="593"/>
      <c r="OK1980" s="593"/>
      <c r="OL1980" s="593"/>
      <c r="OM1980" s="593"/>
      <c r="ON1980" s="593"/>
      <c r="OO1980" s="593"/>
      <c r="OP1980" s="593"/>
      <c r="OQ1980" s="593"/>
      <c r="OR1980" s="593"/>
      <c r="OS1980" s="593"/>
      <c r="OT1980" s="593"/>
      <c r="OU1980" s="593"/>
      <c r="OV1980" s="593"/>
      <c r="OW1980" s="593"/>
      <c r="OX1980" s="593"/>
      <c r="OY1980" s="593"/>
      <c r="OZ1980" s="593"/>
      <c r="PA1980" s="593"/>
      <c r="PB1980" s="593"/>
      <c r="PC1980" s="593"/>
      <c r="PD1980" s="593"/>
      <c r="PE1980" s="593"/>
      <c r="PF1980" s="593"/>
      <c r="PG1980" s="593"/>
      <c r="PH1980" s="593"/>
      <c r="PI1980" s="593"/>
      <c r="PJ1980" s="593"/>
      <c r="PK1980" s="593"/>
      <c r="PL1980" s="593"/>
      <c r="PM1980" s="593"/>
      <c r="PN1980" s="593"/>
      <c r="PO1980" s="593"/>
      <c r="PP1980" s="593"/>
      <c r="PQ1980" s="593"/>
      <c r="PR1980" s="593"/>
      <c r="PS1980" s="593"/>
      <c r="PT1980" s="593"/>
      <c r="PU1980" s="593"/>
      <c r="PV1980" s="593"/>
      <c r="PW1980" s="593"/>
      <c r="PX1980" s="593"/>
      <c r="PY1980" s="593"/>
      <c r="PZ1980" s="593"/>
      <c r="QA1980" s="593"/>
      <c r="QB1980" s="593"/>
      <c r="QC1980" s="593"/>
      <c r="QD1980" s="593"/>
      <c r="QE1980" s="593"/>
      <c r="QF1980" s="593"/>
      <c r="QG1980" s="593"/>
      <c r="QH1980" s="593"/>
      <c r="QI1980" s="593"/>
      <c r="QJ1980" s="593"/>
      <c r="QK1980" s="593"/>
      <c r="QL1980" s="593"/>
      <c r="QM1980" s="593"/>
      <c r="QN1980" s="593"/>
      <c r="QO1980" s="593"/>
      <c r="QP1980" s="593"/>
      <c r="QQ1980" s="593"/>
      <c r="QR1980" s="593"/>
      <c r="QS1980" s="593"/>
      <c r="QT1980" s="593"/>
      <c r="QU1980" s="593"/>
      <c r="QV1980" s="593"/>
      <c r="QW1980" s="593"/>
      <c r="QX1980" s="593"/>
      <c r="QY1980" s="593"/>
      <c r="QZ1980" s="593"/>
      <c r="RA1980" s="593"/>
      <c r="RB1980" s="593"/>
      <c r="RC1980" s="593"/>
      <c r="RD1980" s="593"/>
      <c r="RE1980" s="593"/>
      <c r="RF1980" s="593"/>
      <c r="RG1980" s="593"/>
      <c r="RH1980" s="593"/>
      <c r="RI1980" s="593"/>
      <c r="RJ1980" s="593"/>
      <c r="RK1980" s="593"/>
      <c r="RL1980" s="593"/>
      <c r="RM1980" s="593"/>
      <c r="RN1980" s="593"/>
      <c r="RO1980" s="593"/>
      <c r="RP1980" s="593"/>
      <c r="RQ1980" s="593"/>
      <c r="RR1980" s="593"/>
      <c r="RS1980" s="593"/>
      <c r="RT1980" s="593"/>
      <c r="RU1980" s="593"/>
      <c r="RV1980" s="593"/>
      <c r="RW1980" s="593"/>
      <c r="RX1980" s="593"/>
      <c r="RY1980" s="593"/>
      <c r="RZ1980" s="593"/>
      <c r="SA1980" s="593"/>
      <c r="SB1980" s="593"/>
      <c r="SC1980" s="593"/>
      <c r="SD1980" s="593"/>
      <c r="SE1980" s="593"/>
      <c r="SF1980" s="593"/>
      <c r="SG1980" s="593"/>
      <c r="SH1980" s="593"/>
      <c r="SI1980" s="593"/>
      <c r="SJ1980" s="593"/>
      <c r="SK1980" s="593"/>
      <c r="SL1980" s="593"/>
      <c r="SM1980" s="593"/>
      <c r="SN1980" s="593"/>
      <c r="SO1980" s="593"/>
      <c r="SP1980" s="593"/>
      <c r="SQ1980" s="593"/>
      <c r="SR1980" s="593"/>
      <c r="SS1980" s="593"/>
      <c r="ST1980" s="593"/>
      <c r="SU1980" s="593"/>
      <c r="SV1980" s="593"/>
      <c r="SW1980" s="593"/>
      <c r="SX1980" s="593"/>
      <c r="SY1980" s="593"/>
      <c r="SZ1980" s="593"/>
      <c r="TA1980" s="593"/>
      <c r="TB1980" s="593"/>
      <c r="TC1980" s="593"/>
      <c r="TD1980" s="593"/>
      <c r="TE1980" s="593"/>
      <c r="TF1980" s="593"/>
      <c r="TG1980" s="593"/>
      <c r="TH1980" s="593"/>
      <c r="TI1980" s="593"/>
      <c r="TJ1980" s="593"/>
      <c r="TK1980" s="593"/>
      <c r="TL1980" s="593"/>
      <c r="TM1980" s="593"/>
      <c r="TN1980" s="593"/>
      <c r="TO1980" s="593"/>
      <c r="TP1980" s="593"/>
      <c r="TQ1980" s="593"/>
      <c r="TR1980" s="593"/>
      <c r="TS1980" s="593"/>
      <c r="TT1980" s="593"/>
      <c r="TU1980" s="593"/>
      <c r="TV1980" s="593"/>
      <c r="TW1980" s="593"/>
      <c r="TX1980" s="593"/>
      <c r="TY1980" s="593"/>
      <c r="TZ1980" s="593"/>
      <c r="UA1980" s="593"/>
      <c r="UB1980" s="593"/>
      <c r="UC1980" s="593"/>
      <c r="UD1980" s="593"/>
      <c r="UE1980" s="593"/>
      <c r="UF1980" s="593"/>
      <c r="UG1980" s="593"/>
      <c r="UH1980" s="593"/>
      <c r="UI1980" s="593"/>
      <c r="UJ1980" s="593"/>
      <c r="UK1980" s="593"/>
      <c r="UL1980" s="593"/>
      <c r="UM1980" s="593"/>
      <c r="UN1980" s="593"/>
      <c r="UO1980" s="593"/>
      <c r="UP1980" s="593"/>
      <c r="UQ1980" s="593"/>
      <c r="UR1980" s="593"/>
      <c r="US1980" s="593"/>
      <c r="UT1980" s="593"/>
      <c r="UU1980" s="593"/>
      <c r="UV1980" s="593"/>
      <c r="UW1980" s="593"/>
      <c r="UX1980" s="593"/>
      <c r="UY1980" s="593"/>
      <c r="UZ1980" s="593"/>
      <c r="VA1980" s="593"/>
      <c r="VB1980" s="593"/>
      <c r="VC1980" s="593"/>
      <c r="VD1980" s="593"/>
      <c r="VE1980" s="593"/>
      <c r="VF1980" s="593"/>
      <c r="VG1980" s="593"/>
      <c r="VH1980" s="593"/>
      <c r="VI1980" s="593"/>
      <c r="VJ1980" s="593"/>
      <c r="VK1980" s="593"/>
      <c r="VL1980" s="593"/>
      <c r="VM1980" s="593"/>
      <c r="VN1980" s="593"/>
      <c r="VO1980" s="593"/>
      <c r="VP1980" s="593"/>
      <c r="VQ1980" s="593"/>
      <c r="VR1980" s="593"/>
      <c r="VS1980" s="593"/>
      <c r="VT1980" s="593"/>
      <c r="VU1980" s="593"/>
      <c r="VV1980" s="593"/>
      <c r="VW1980" s="593"/>
      <c r="VX1980" s="593"/>
      <c r="VY1980" s="593"/>
      <c r="VZ1980" s="593"/>
      <c r="WA1980" s="593"/>
      <c r="WB1980" s="593"/>
      <c r="WC1980" s="593"/>
      <c r="WD1980" s="593"/>
      <c r="WE1980" s="593"/>
      <c r="WF1980" s="593"/>
      <c r="WG1980" s="593"/>
      <c r="WH1980" s="593"/>
      <c r="WI1980" s="593"/>
      <c r="WJ1980" s="593"/>
      <c r="WK1980" s="593"/>
      <c r="WL1980" s="593"/>
      <c r="WM1980" s="593"/>
      <c r="WN1980" s="593"/>
      <c r="WO1980" s="593"/>
      <c r="WP1980" s="593"/>
      <c r="WQ1980" s="593"/>
      <c r="WR1980" s="593"/>
      <c r="WS1980" s="593"/>
      <c r="WT1980" s="593"/>
      <c r="WU1980" s="593"/>
      <c r="WV1980" s="593"/>
      <c r="WW1980" s="593"/>
      <c r="WX1980" s="593"/>
      <c r="WY1980" s="593"/>
      <c r="WZ1980" s="593"/>
      <c r="XA1980" s="593"/>
      <c r="XB1980" s="593"/>
      <c r="XC1980" s="593"/>
      <c r="XD1980" s="593"/>
      <c r="XE1980" s="593"/>
      <c r="XF1980" s="593"/>
      <c r="XG1980" s="593"/>
      <c r="XH1980" s="593"/>
      <c r="XI1980" s="593"/>
      <c r="XJ1980" s="593"/>
      <c r="XK1980" s="593"/>
      <c r="XL1980" s="593"/>
      <c r="XM1980" s="593"/>
      <c r="XN1980" s="593"/>
      <c r="XO1980" s="593"/>
      <c r="XP1980" s="593"/>
      <c r="XQ1980" s="593"/>
      <c r="XR1980" s="593"/>
      <c r="XS1980" s="593"/>
      <c r="XT1980" s="593"/>
      <c r="XU1980" s="593"/>
      <c r="XV1980" s="593"/>
      <c r="XW1980" s="593"/>
      <c r="XX1980" s="593"/>
      <c r="XY1980" s="593"/>
      <c r="XZ1980" s="593"/>
      <c r="YA1980" s="593"/>
      <c r="YB1980" s="593"/>
      <c r="YC1980" s="593"/>
      <c r="YD1980" s="593"/>
      <c r="YE1980" s="593"/>
      <c r="YF1980" s="593"/>
      <c r="YG1980" s="593"/>
      <c r="YH1980" s="593"/>
      <c r="YI1980" s="593"/>
      <c r="YJ1980" s="593"/>
      <c r="YK1980" s="593"/>
      <c r="YL1980" s="593"/>
      <c r="YM1980" s="593"/>
      <c r="YN1980" s="593"/>
      <c r="YO1980" s="593"/>
      <c r="YP1980" s="593"/>
      <c r="YQ1980" s="593"/>
      <c r="YR1980" s="593"/>
      <c r="YS1980" s="593"/>
      <c r="YT1980" s="593"/>
      <c r="YU1980" s="593"/>
      <c r="YV1980" s="593"/>
      <c r="YW1980" s="593"/>
      <c r="YX1980" s="593"/>
      <c r="YY1980" s="593"/>
      <c r="YZ1980" s="593"/>
      <c r="ZA1980" s="593"/>
      <c r="ZB1980" s="593"/>
      <c r="ZC1980" s="593"/>
      <c r="ZD1980" s="593"/>
      <c r="ZE1980" s="593"/>
      <c r="ZF1980" s="593"/>
      <c r="ZG1980" s="593"/>
      <c r="ZH1980" s="593"/>
      <c r="ZI1980" s="593"/>
      <c r="ZJ1980" s="593"/>
      <c r="ZK1980" s="593"/>
      <c r="ZL1980" s="593"/>
      <c r="ZM1980" s="593"/>
      <c r="ZN1980" s="593"/>
      <c r="ZO1980" s="593"/>
      <c r="ZP1980" s="593"/>
      <c r="ZQ1980" s="593"/>
      <c r="ZR1980" s="593"/>
      <c r="ZS1980" s="593"/>
      <c r="ZT1980" s="593"/>
      <c r="ZU1980" s="593"/>
      <c r="ZV1980" s="593"/>
      <c r="ZW1980" s="593"/>
      <c r="ZX1980" s="593"/>
      <c r="ZY1980" s="593"/>
      <c r="ZZ1980" s="593"/>
      <c r="AAA1980" s="593"/>
      <c r="AAB1980" s="593"/>
      <c r="AAC1980" s="593"/>
      <c r="AAD1980" s="593"/>
      <c r="AAE1980" s="593"/>
      <c r="AAF1980" s="593"/>
      <c r="AAG1980" s="593"/>
      <c r="AAH1980" s="593"/>
      <c r="AAI1980" s="593"/>
      <c r="AAJ1980" s="593"/>
      <c r="AAK1980" s="593"/>
      <c r="AAL1980" s="593"/>
      <c r="AAM1980" s="593"/>
      <c r="AAN1980" s="593"/>
      <c r="AAO1980" s="593"/>
      <c r="AAP1980" s="593"/>
      <c r="AAQ1980" s="593"/>
      <c r="AAR1980" s="593"/>
      <c r="AAS1980" s="593"/>
      <c r="AAT1980" s="593"/>
      <c r="AAU1980" s="593"/>
      <c r="AAV1980" s="593"/>
      <c r="AAW1980" s="593"/>
      <c r="AAX1980" s="593"/>
      <c r="AAY1980" s="593"/>
      <c r="AAZ1980" s="593"/>
      <c r="ABA1980" s="593"/>
      <c r="ABB1980" s="593"/>
      <c r="ABC1980" s="593"/>
      <c r="ABD1980" s="593"/>
      <c r="ABE1980" s="593"/>
      <c r="ABF1980" s="593"/>
      <c r="ABG1980" s="593"/>
      <c r="ABH1980" s="593"/>
      <c r="ABI1980" s="593"/>
      <c r="ABJ1980" s="593"/>
      <c r="ABK1980" s="593"/>
      <c r="ABL1980" s="593"/>
      <c r="ABM1980" s="593"/>
      <c r="ABN1980" s="593"/>
      <c r="ABO1980" s="593"/>
      <c r="ABP1980" s="593"/>
      <c r="ABQ1980" s="593"/>
      <c r="ABR1980" s="593"/>
      <c r="ABS1980" s="593"/>
      <c r="ABT1980" s="593"/>
      <c r="ABU1980" s="593"/>
      <c r="ABV1980" s="593"/>
      <c r="ABW1980" s="593"/>
      <c r="ABX1980" s="593"/>
      <c r="ABY1980" s="593"/>
      <c r="ABZ1980" s="593"/>
      <c r="ACA1980" s="593"/>
      <c r="ACB1980" s="593"/>
      <c r="ACC1980" s="593"/>
      <c r="ACD1980" s="593"/>
      <c r="ACE1980" s="593"/>
      <c r="ACF1980" s="593"/>
      <c r="ACG1980" s="593"/>
      <c r="ACH1980" s="593"/>
      <c r="ACI1980" s="593"/>
      <c r="ACJ1980" s="593"/>
      <c r="ACK1980" s="593"/>
      <c r="ACL1980" s="593"/>
      <c r="ACM1980" s="593"/>
      <c r="ACN1980" s="593"/>
      <c r="ACO1980" s="593"/>
      <c r="ACP1980" s="593"/>
      <c r="ACQ1980" s="593"/>
      <c r="ACR1980" s="593"/>
      <c r="ACS1980" s="593"/>
      <c r="ACT1980" s="593"/>
      <c r="ACU1980" s="593"/>
      <c r="ACV1980" s="593"/>
      <c r="ACW1980" s="593"/>
      <c r="ACX1980" s="593"/>
      <c r="ACY1980" s="593"/>
      <c r="ACZ1980" s="593"/>
      <c r="ADA1980" s="593"/>
      <c r="ADB1980" s="593"/>
      <c r="ADC1980" s="593"/>
      <c r="ADD1980" s="593"/>
      <c r="ADE1980" s="593"/>
      <c r="ADF1980" s="593"/>
      <c r="ADG1980" s="593"/>
      <c r="ADH1980" s="593"/>
      <c r="ADI1980" s="593"/>
      <c r="ADJ1980" s="593"/>
      <c r="ADK1980" s="593"/>
      <c r="ADL1980" s="593"/>
      <c r="ADM1980" s="593"/>
      <c r="ADN1980" s="593"/>
      <c r="ADO1980" s="593"/>
      <c r="ADP1980" s="593"/>
      <c r="ADQ1980" s="593"/>
      <c r="ADR1980" s="593"/>
      <c r="ADS1980" s="593"/>
      <c r="ADT1980" s="593"/>
      <c r="ADU1980" s="593"/>
      <c r="ADV1980" s="593"/>
      <c r="ADW1980" s="593"/>
      <c r="ADX1980" s="593"/>
      <c r="ADY1980" s="593"/>
      <c r="ADZ1980" s="593"/>
      <c r="AEA1980" s="593"/>
      <c r="AEB1980" s="593"/>
      <c r="AEC1980" s="593"/>
      <c r="AED1980" s="593"/>
      <c r="AEE1980" s="593"/>
      <c r="AEF1980" s="593"/>
      <c r="AEG1980" s="593"/>
      <c r="AEH1980" s="593"/>
      <c r="AEI1980" s="593"/>
      <c r="AEJ1980" s="593"/>
      <c r="AEK1980" s="593"/>
      <c r="AEL1980" s="593"/>
      <c r="AEM1980" s="593"/>
      <c r="AEN1980" s="593"/>
      <c r="AEO1980" s="593"/>
      <c r="AEP1980" s="593"/>
      <c r="AEQ1980" s="593"/>
      <c r="AER1980" s="593"/>
      <c r="AES1980" s="593"/>
      <c r="AET1980" s="593"/>
      <c r="AEU1980" s="593"/>
      <c r="AEV1980" s="593"/>
      <c r="AEW1980" s="593"/>
      <c r="AEX1980" s="593"/>
      <c r="AEY1980" s="593"/>
      <c r="AEZ1980" s="593"/>
      <c r="AFA1980" s="593"/>
      <c r="AFB1980" s="593"/>
      <c r="AFC1980" s="593"/>
      <c r="AFD1980" s="593"/>
      <c r="AFE1980" s="593"/>
      <c r="AFF1980" s="593"/>
      <c r="AFG1980" s="593"/>
      <c r="AFH1980" s="593"/>
      <c r="AFI1980" s="593"/>
      <c r="AFJ1980" s="593"/>
      <c r="AFK1980" s="593"/>
      <c r="AFL1980" s="593"/>
      <c r="AFM1980" s="593"/>
      <c r="AFN1980" s="593"/>
      <c r="AFO1980" s="593"/>
      <c r="AFP1980" s="593"/>
      <c r="AFQ1980" s="593"/>
      <c r="AFR1980" s="593"/>
      <c r="AFS1980" s="593"/>
      <c r="AFT1980" s="593"/>
      <c r="AFU1980" s="593"/>
      <c r="AFV1980" s="593"/>
      <c r="AFW1980" s="593"/>
      <c r="AFX1980" s="593"/>
      <c r="AFY1980" s="593"/>
      <c r="AFZ1980" s="593"/>
      <c r="AGA1980" s="593"/>
      <c r="AGB1980" s="593"/>
      <c r="AGC1980" s="593"/>
      <c r="AGD1980" s="593"/>
      <c r="AGE1980" s="593"/>
      <c r="AGF1980" s="593"/>
      <c r="AGG1980" s="593"/>
      <c r="AGH1980" s="593"/>
      <c r="AGI1980" s="593"/>
      <c r="AGJ1980" s="593"/>
      <c r="AGK1980" s="593"/>
      <c r="AGL1980" s="593"/>
      <c r="AGM1980" s="593"/>
      <c r="AGN1980" s="593"/>
      <c r="AGO1980" s="593"/>
      <c r="AGP1980" s="593"/>
      <c r="AGQ1980" s="593"/>
      <c r="AGR1980" s="593"/>
      <c r="AGS1980" s="593"/>
      <c r="AGT1980" s="593"/>
      <c r="AGU1980" s="593"/>
      <c r="AGV1980" s="593"/>
      <c r="AGW1980" s="593"/>
      <c r="AGX1980" s="593"/>
      <c r="AGY1980" s="593"/>
      <c r="AGZ1980" s="593"/>
      <c r="AHA1980" s="593"/>
      <c r="AHB1980" s="593"/>
      <c r="AHC1980" s="593"/>
      <c r="AHD1980" s="593"/>
      <c r="AHE1980" s="593"/>
      <c r="AHF1980" s="593"/>
      <c r="AHG1980" s="593"/>
      <c r="AHH1980" s="593"/>
      <c r="AHI1980" s="593"/>
      <c r="AHJ1980" s="593"/>
      <c r="AHK1980" s="593"/>
      <c r="AHL1980" s="593"/>
      <c r="AHM1980" s="593"/>
      <c r="AHN1980" s="593"/>
      <c r="AHO1980" s="593"/>
      <c r="AHP1980" s="593"/>
      <c r="AHQ1980" s="593"/>
      <c r="AHR1980" s="593"/>
      <c r="AHS1980" s="593"/>
      <c r="AHT1980" s="593"/>
      <c r="AHU1980" s="593"/>
      <c r="AHV1980" s="593"/>
      <c r="AHW1980" s="593"/>
      <c r="AHX1980" s="593"/>
      <c r="AHY1980" s="593"/>
      <c r="AHZ1980" s="593"/>
      <c r="AIA1980" s="593"/>
      <c r="AIB1980" s="593"/>
      <c r="AIC1980" s="593"/>
      <c r="AID1980" s="593"/>
      <c r="AIE1980" s="593"/>
      <c r="AIF1980" s="593"/>
      <c r="AIG1980" s="593"/>
      <c r="AIH1980" s="593"/>
      <c r="AII1980" s="593"/>
      <c r="AIJ1980" s="593"/>
      <c r="AIK1980" s="593"/>
      <c r="AIL1980" s="593"/>
      <c r="AIM1980" s="593"/>
      <c r="AIN1980" s="593"/>
      <c r="AIO1980" s="593"/>
      <c r="AIP1980" s="593"/>
      <c r="AIQ1980" s="593"/>
      <c r="AIR1980" s="593"/>
      <c r="AIS1980" s="593"/>
      <c r="AIT1980" s="593"/>
      <c r="AIU1980" s="593"/>
      <c r="AIV1980" s="593"/>
      <c r="AIW1980" s="593"/>
      <c r="AIX1980" s="593"/>
      <c r="AIY1980" s="593"/>
      <c r="AIZ1980" s="593"/>
      <c r="AJA1980" s="593"/>
      <c r="AJB1980" s="593"/>
      <c r="AJC1980" s="593"/>
      <c r="AJD1980" s="593"/>
      <c r="AJE1980" s="593"/>
      <c r="AJF1980" s="593"/>
      <c r="AJG1980" s="593"/>
      <c r="AJH1980" s="593"/>
      <c r="AJI1980" s="593"/>
      <c r="AJJ1980" s="593"/>
      <c r="AJK1980" s="593"/>
      <c r="AJL1980" s="593"/>
      <c r="AJM1980" s="593"/>
      <c r="AJN1980" s="593"/>
      <c r="AJO1980" s="593"/>
      <c r="AJP1980" s="593"/>
      <c r="AJQ1980" s="593"/>
      <c r="AJR1980" s="593"/>
      <c r="AJS1980" s="593"/>
      <c r="AJT1980" s="593"/>
      <c r="AJU1980" s="593"/>
      <c r="AJV1980" s="593"/>
      <c r="AJW1980" s="593"/>
      <c r="AJX1980" s="593"/>
      <c r="AJY1980" s="593"/>
      <c r="AJZ1980" s="593"/>
      <c r="AKA1980" s="593"/>
      <c r="AKB1980" s="593"/>
      <c r="AKC1980" s="593"/>
      <c r="AKD1980" s="593"/>
      <c r="AKE1980" s="593"/>
      <c r="AKF1980" s="593"/>
      <c r="AKG1980" s="593"/>
      <c r="AKH1980" s="593"/>
      <c r="AKI1980" s="593"/>
      <c r="AKJ1980" s="593"/>
      <c r="AKK1980" s="593"/>
      <c r="AKL1980" s="593"/>
      <c r="AKM1980" s="593"/>
      <c r="AKN1980" s="593"/>
      <c r="AKO1980" s="593"/>
      <c r="AKP1980" s="593"/>
      <c r="AKQ1980" s="593"/>
      <c r="AKR1980" s="593"/>
      <c r="AKS1980" s="593"/>
      <c r="AKT1980" s="593"/>
      <c r="AKU1980" s="593"/>
      <c r="AKV1980" s="593"/>
      <c r="AKW1980" s="593"/>
      <c r="AKX1980" s="593"/>
      <c r="AKY1980" s="593"/>
      <c r="AKZ1980" s="593"/>
      <c r="ALA1980" s="593"/>
      <c r="ALB1980" s="593"/>
      <c r="ALC1980" s="593"/>
      <c r="ALD1980" s="593"/>
      <c r="ALE1980" s="593"/>
      <c r="ALF1980" s="593"/>
      <c r="ALG1980" s="593"/>
      <c r="ALH1980" s="593"/>
      <c r="ALI1980" s="593"/>
      <c r="ALJ1980" s="593"/>
      <c r="ALK1980" s="593"/>
      <c r="ALL1980" s="593"/>
      <c r="ALM1980" s="593"/>
      <c r="ALN1980" s="593"/>
      <c r="ALO1980" s="593"/>
      <c r="ALP1980" s="593"/>
      <c r="ALQ1980" s="593"/>
      <c r="ALR1980" s="593"/>
      <c r="ALS1980" s="593"/>
      <c r="ALT1980" s="593"/>
      <c r="ALU1980" s="593"/>
      <c r="ALV1980" s="593"/>
      <c r="ALW1980" s="593"/>
      <c r="ALX1980" s="593"/>
      <c r="ALY1980" s="593"/>
      <c r="ALZ1980" s="593"/>
      <c r="AMA1980" s="593"/>
      <c r="AMB1980" s="593"/>
      <c r="AMC1980" s="593"/>
      <c r="AMD1980" s="593"/>
      <c r="AME1980" s="593"/>
      <c r="AMF1980" s="593"/>
      <c r="AMG1980" s="593"/>
      <c r="AMH1980" s="593"/>
      <c r="AMI1980" s="593"/>
      <c r="AMJ1980" s="593"/>
      <c r="AMK1980" s="593"/>
      <c r="AML1980" s="593"/>
      <c r="AMM1980" s="593"/>
      <c r="AMN1980" s="593"/>
      <c r="AMO1980" s="593"/>
      <c r="AMP1980" s="593"/>
      <c r="AMQ1980" s="593"/>
      <c r="AMR1980" s="593"/>
      <c r="AMS1980" s="593"/>
      <c r="AMT1980" s="593"/>
      <c r="AMU1980" s="593"/>
      <c r="AMV1980" s="593"/>
      <c r="AMW1980" s="593"/>
      <c r="AMX1980" s="593"/>
      <c r="AMY1980" s="593"/>
      <c r="AMZ1980" s="593"/>
      <c r="ANA1980" s="593"/>
      <c r="ANB1980" s="593"/>
      <c r="ANC1980" s="593"/>
      <c r="AND1980" s="593"/>
      <c r="ANE1980" s="593"/>
      <c r="ANF1980" s="593"/>
      <c r="ANG1980" s="593"/>
      <c r="ANH1980" s="593"/>
      <c r="ANI1980" s="593"/>
      <c r="ANJ1980" s="593"/>
      <c r="ANK1980" s="593"/>
      <c r="ANL1980" s="593"/>
      <c r="ANM1980" s="593"/>
      <c r="ANN1980" s="593"/>
      <c r="ANO1980" s="593"/>
      <c r="ANP1980" s="593"/>
      <c r="ANQ1980" s="593"/>
      <c r="ANR1980" s="593"/>
      <c r="ANS1980" s="593"/>
      <c r="ANT1980" s="593"/>
      <c r="ANU1980" s="593"/>
      <c r="ANV1980" s="593"/>
      <c r="ANW1980" s="593"/>
      <c r="ANX1980" s="593"/>
      <c r="ANY1980" s="593"/>
      <c r="ANZ1980" s="593"/>
      <c r="AOA1980" s="593"/>
      <c r="AOB1980" s="593"/>
      <c r="AOC1980" s="593"/>
      <c r="AOD1980" s="593"/>
      <c r="AOE1980" s="593"/>
      <c r="AOF1980" s="593"/>
      <c r="AOG1980" s="593"/>
      <c r="AOH1980" s="593"/>
      <c r="AOI1980" s="593"/>
      <c r="AOJ1980" s="593"/>
      <c r="AOK1980" s="593"/>
      <c r="AOL1980" s="593"/>
      <c r="AOM1980" s="593"/>
      <c r="AON1980" s="593"/>
      <c r="AOO1980" s="593"/>
      <c r="AOP1980" s="593"/>
      <c r="AOQ1980" s="593"/>
      <c r="AOR1980" s="593"/>
      <c r="AOS1980" s="593"/>
      <c r="AOT1980" s="593"/>
      <c r="AOU1980" s="593"/>
      <c r="AOV1980" s="593"/>
      <c r="AOW1980" s="593"/>
      <c r="AOX1980" s="593"/>
      <c r="AOY1980" s="593"/>
      <c r="AOZ1980" s="593"/>
      <c r="APA1980" s="593"/>
      <c r="APB1980" s="593"/>
      <c r="APC1980" s="593"/>
      <c r="APD1980" s="593"/>
      <c r="APE1980" s="593"/>
      <c r="APF1980" s="593"/>
      <c r="APG1980" s="593"/>
      <c r="APH1980" s="593"/>
      <c r="API1980" s="593"/>
      <c r="APJ1980" s="593"/>
      <c r="APK1980" s="593"/>
      <c r="APL1980" s="593"/>
      <c r="APM1980" s="593"/>
      <c r="APN1980" s="593"/>
      <c r="APO1980" s="593"/>
      <c r="APP1980" s="593"/>
      <c r="APQ1980" s="593"/>
      <c r="APR1980" s="593"/>
      <c r="APS1980" s="593"/>
      <c r="APT1980" s="593"/>
      <c r="APU1980" s="593"/>
      <c r="APV1980" s="593"/>
      <c r="APW1980" s="593"/>
      <c r="APX1980" s="593"/>
      <c r="APY1980" s="593"/>
      <c r="APZ1980" s="593"/>
      <c r="AQA1980" s="593"/>
      <c r="AQB1980" s="593"/>
      <c r="AQC1980" s="593"/>
      <c r="AQD1980" s="593"/>
      <c r="AQE1980" s="593"/>
      <c r="AQF1980" s="593"/>
      <c r="AQG1980" s="593"/>
      <c r="AQH1980" s="593"/>
      <c r="AQI1980" s="593"/>
      <c r="AQJ1980" s="593"/>
      <c r="AQK1980" s="593"/>
      <c r="AQL1980" s="593"/>
      <c r="AQM1980" s="593"/>
      <c r="AQN1980" s="593"/>
      <c r="AQO1980" s="593"/>
      <c r="AQP1980" s="593"/>
      <c r="AQQ1980" s="593"/>
      <c r="AQR1980" s="593"/>
      <c r="AQS1980" s="593"/>
      <c r="AQT1980" s="593"/>
      <c r="AQU1980" s="593"/>
      <c r="AQV1980" s="593"/>
      <c r="AQW1980" s="593"/>
      <c r="AQX1980" s="593"/>
      <c r="AQY1980" s="593"/>
      <c r="AQZ1980" s="593"/>
      <c r="ARA1980" s="593"/>
      <c r="ARB1980" s="593"/>
      <c r="ARC1980" s="593"/>
      <c r="ARD1980" s="593"/>
      <c r="ARE1980" s="593"/>
      <c r="ARF1980" s="593"/>
      <c r="ARG1980" s="593"/>
      <c r="ARH1980" s="593"/>
      <c r="ARI1980" s="593"/>
      <c r="ARJ1980" s="593"/>
      <c r="ARK1980" s="593"/>
      <c r="ARL1980" s="593"/>
      <c r="ARM1980" s="593"/>
      <c r="ARN1980" s="593"/>
      <c r="ARO1980" s="593"/>
      <c r="ARP1980" s="593"/>
      <c r="ARQ1980" s="593"/>
      <c r="ARR1980" s="593"/>
      <c r="ARS1980" s="593"/>
      <c r="ART1980" s="593"/>
      <c r="ARU1980" s="593"/>
      <c r="ARV1980" s="593"/>
      <c r="ARW1980" s="593"/>
      <c r="ARX1980" s="593"/>
      <c r="ARY1980" s="593"/>
      <c r="ARZ1980" s="593"/>
      <c r="ASA1980" s="593"/>
      <c r="ASB1980" s="593"/>
      <c r="ASC1980" s="593"/>
      <c r="ASD1980" s="593"/>
      <c r="ASE1980" s="593"/>
      <c r="ASF1980" s="593"/>
      <c r="ASG1980" s="593"/>
      <c r="ASH1980" s="593"/>
      <c r="ASI1980" s="593"/>
      <c r="ASJ1980" s="593"/>
      <c r="ASK1980" s="593"/>
      <c r="ASL1980" s="593"/>
      <c r="ASM1980" s="593"/>
      <c r="ASN1980" s="593"/>
      <c r="ASO1980" s="593"/>
      <c r="ASP1980" s="593"/>
      <c r="ASQ1980" s="593"/>
      <c r="ASR1980" s="593"/>
      <c r="ASS1980" s="593"/>
      <c r="AST1980" s="593"/>
      <c r="ASU1980" s="593"/>
      <c r="ASV1980" s="593"/>
      <c r="ASW1980" s="593"/>
      <c r="ASX1980" s="593"/>
      <c r="ASY1980" s="593"/>
      <c r="ASZ1980" s="593"/>
      <c r="ATA1980" s="593"/>
      <c r="ATB1980" s="593"/>
      <c r="ATC1980" s="593"/>
      <c r="ATD1980" s="593"/>
      <c r="ATE1980" s="593"/>
      <c r="ATF1980" s="593"/>
      <c r="ATG1980" s="593"/>
      <c r="ATH1980" s="593"/>
      <c r="ATI1980" s="593"/>
      <c r="ATJ1980" s="593"/>
      <c r="ATK1980" s="593"/>
      <c r="ATL1980" s="593"/>
      <c r="ATM1980" s="593"/>
      <c r="ATN1980" s="593"/>
      <c r="ATO1980" s="593"/>
      <c r="ATP1980" s="593"/>
      <c r="ATQ1980" s="593"/>
      <c r="ATR1980" s="593"/>
      <c r="ATS1980" s="593"/>
      <c r="ATT1980" s="593"/>
      <c r="ATU1980" s="593"/>
      <c r="ATV1980" s="593"/>
      <c r="ATW1980" s="593"/>
      <c r="ATX1980" s="593"/>
      <c r="ATY1980" s="593"/>
      <c r="ATZ1980" s="593"/>
      <c r="AUA1980" s="593"/>
      <c r="AUB1980" s="593"/>
      <c r="AUC1980" s="593"/>
      <c r="AUD1980" s="593"/>
      <c r="AUE1980" s="593"/>
      <c r="AUF1980" s="593"/>
      <c r="AUG1980" s="593"/>
      <c r="AUH1980" s="593"/>
      <c r="AUI1980" s="593"/>
      <c r="AUJ1980" s="593"/>
      <c r="AUK1980" s="593"/>
      <c r="AUL1980" s="593"/>
      <c r="AUM1980" s="593"/>
      <c r="AUN1980" s="593"/>
      <c r="AUO1980" s="593"/>
      <c r="AUP1980" s="593"/>
      <c r="AUQ1980" s="593"/>
      <c r="AUR1980" s="593"/>
      <c r="AUS1980" s="593"/>
      <c r="AUT1980" s="593"/>
      <c r="AUU1980" s="593"/>
      <c r="AUV1980" s="593"/>
      <c r="AUW1980" s="593"/>
      <c r="AUX1980" s="593"/>
      <c r="AUY1980" s="593"/>
      <c r="AUZ1980" s="593"/>
      <c r="AVA1980" s="593"/>
      <c r="AVB1980" s="593"/>
      <c r="AVC1980" s="593"/>
      <c r="AVD1980" s="593"/>
      <c r="AVE1980" s="593"/>
      <c r="AVF1980" s="593"/>
      <c r="AVG1980" s="593"/>
      <c r="AVH1980" s="593"/>
      <c r="AVI1980" s="593"/>
      <c r="AVJ1980" s="593"/>
      <c r="AVK1980" s="593"/>
    </row>
    <row r="1981" spans="1:1259">
      <c r="A1981" s="715"/>
      <c r="B1981" s="564"/>
      <c r="C1981" s="564"/>
      <c r="D1981" s="676" t="s">
        <v>1067</v>
      </c>
      <c r="E1981" s="524" t="s">
        <v>1630</v>
      </c>
      <c r="F1981" s="676" t="s">
        <v>1152</v>
      </c>
      <c r="G1981" s="676">
        <v>2022</v>
      </c>
      <c r="H1981" s="665">
        <v>4</v>
      </c>
      <c r="I1981" s="687">
        <v>127910</v>
      </c>
      <c r="J1981" s="666">
        <v>44657</v>
      </c>
      <c r="K1981" s="676" t="s">
        <v>1631</v>
      </c>
      <c r="L1981" s="677" t="s">
        <v>1578</v>
      </c>
      <c r="M1981" s="677">
        <v>44468</v>
      </c>
      <c r="N1981" s="677" t="s">
        <v>1603</v>
      </c>
      <c r="O1981" s="677"/>
      <c r="P1981" s="666">
        <v>44652</v>
      </c>
      <c r="Q1981" s="666">
        <v>44656</v>
      </c>
      <c r="R1981" s="666">
        <v>44657</v>
      </c>
      <c r="S1981" s="665" t="s">
        <v>1580</v>
      </c>
      <c r="T1981" s="665">
        <v>60</v>
      </c>
      <c r="U1981" s="676" t="s">
        <v>1612</v>
      </c>
      <c r="V1981" s="665" t="s">
        <v>1591</v>
      </c>
      <c r="W1981" s="678">
        <v>400</v>
      </c>
      <c r="X1981" s="551">
        <v>624</v>
      </c>
      <c r="Y1981" s="693">
        <v>249600</v>
      </c>
      <c r="Z1981" s="667">
        <v>0.48</v>
      </c>
      <c r="AA1981" s="682">
        <f>Y1981*Z1981</f>
        <v>119808</v>
      </c>
      <c r="AB1981" s="521"/>
      <c r="AC1981" s="668">
        <v>0</v>
      </c>
      <c r="AD1981" s="676"/>
      <c r="AE1981" s="684"/>
      <c r="AF1981" s="695">
        <f>AA1981+AD1981+AE1981</f>
        <v>119808</v>
      </c>
      <c r="AG1981" s="665" t="s">
        <v>47</v>
      </c>
      <c r="AH1981" s="641"/>
      <c r="AI1981" s="676">
        <v>75</v>
      </c>
      <c r="AJ1981" s="676" t="s">
        <v>1592</v>
      </c>
      <c r="AK1981" s="676" t="s">
        <v>50</v>
      </c>
      <c r="AL1981" s="696">
        <v>94544</v>
      </c>
      <c r="AM1981" s="665" t="s">
        <v>52</v>
      </c>
      <c r="AN1981" s="676" t="s">
        <v>50</v>
      </c>
      <c r="AO1981" s="665"/>
      <c r="AP1981" s="676" t="s">
        <v>92</v>
      </c>
      <c r="AQ1981" s="676" t="s">
        <v>37</v>
      </c>
      <c r="AR1981" s="676"/>
      <c r="AS1981" s="523" t="s">
        <v>1077</v>
      </c>
      <c r="AT1981" s="523"/>
      <c r="AU1981" s="523"/>
      <c r="AV1981" s="674"/>
      <c r="AW1981" s="673" t="str">
        <f>U1981</f>
        <v>30390256H</v>
      </c>
      <c r="AX1981" s="673" cm="1">
        <f t="array" ref="AX1981">SUM(MID(0&amp;AW1981,LARGE(INDEX(ISNUMBER(--MID(AW1981,ROW($1:$8),1))*ROW($1:$8),),ROW($1:$8))+1,1)*10^ROW($1:$8)/10)</f>
        <v>30390256</v>
      </c>
      <c r="AY1981" s="673" t="str">
        <f>VLOOKUP($AX1981,'Item Master Data'!$A:$F,3,FALSE)</f>
        <v>T400H</v>
      </c>
      <c r="AZ1981" s="673">
        <f>VLOOKUP($AX1981,'Item Master Data'!$A:$F,6,FALSE)</f>
        <v>400</v>
      </c>
      <c r="BA1981" s="673">
        <f>X1981/BB1981</f>
        <v>24</v>
      </c>
      <c r="BB1981" s="673">
        <f>VLOOKUP(AX1981,'Item Master Data'!$A:$G,7,FALSE)</f>
        <v>26</v>
      </c>
      <c r="BC1981" s="673"/>
      <c r="BD1981" s="673">
        <f>W1981-AZ1981</f>
        <v>0</v>
      </c>
      <c r="BE1981" s="593"/>
      <c r="BF1981" s="593"/>
      <c r="BG1981" s="593"/>
      <c r="BH1981" s="593"/>
      <c r="BI1981" s="593"/>
      <c r="BJ1981" s="593"/>
      <c r="BK1981" s="593"/>
      <c r="BL1981" s="593"/>
      <c r="BM1981" s="593"/>
      <c r="BN1981" s="593"/>
      <c r="BO1981" s="593"/>
      <c r="BP1981" s="593"/>
      <c r="BQ1981" s="593"/>
      <c r="BR1981" s="593"/>
      <c r="BS1981" s="593"/>
      <c r="BT1981" s="593"/>
      <c r="BU1981" s="593"/>
      <c r="BV1981" s="593"/>
      <c r="BW1981" s="593"/>
      <c r="BX1981" s="593"/>
      <c r="BY1981" s="593"/>
      <c r="BZ1981" s="593"/>
      <c r="CA1981" s="593"/>
      <c r="CB1981" s="593"/>
      <c r="CC1981" s="593"/>
      <c r="CD1981" s="593"/>
      <c r="CE1981" s="593"/>
      <c r="CF1981" s="593"/>
      <c r="CG1981" s="593"/>
      <c r="CH1981" s="593"/>
      <c r="CI1981" s="593"/>
      <c r="CJ1981" s="593"/>
      <c r="CK1981" s="593"/>
      <c r="CL1981" s="593"/>
      <c r="CM1981" s="593"/>
      <c r="CN1981" s="593"/>
      <c r="CO1981" s="593"/>
      <c r="CP1981" s="593"/>
      <c r="CQ1981" s="593"/>
      <c r="CR1981" s="593"/>
      <c r="CS1981" s="593"/>
      <c r="CT1981" s="593"/>
      <c r="CU1981" s="593"/>
      <c r="CV1981" s="593"/>
      <c r="CW1981" s="593"/>
      <c r="CX1981" s="593"/>
      <c r="CY1981" s="593"/>
      <c r="CZ1981" s="593"/>
      <c r="DA1981" s="593"/>
      <c r="DB1981" s="593"/>
      <c r="DC1981" s="593"/>
      <c r="DD1981" s="593"/>
      <c r="DE1981" s="593"/>
      <c r="DF1981" s="593"/>
      <c r="DG1981" s="593"/>
      <c r="DH1981" s="593"/>
      <c r="DI1981" s="593"/>
      <c r="DJ1981" s="593"/>
      <c r="DK1981" s="593"/>
      <c r="DL1981" s="593"/>
      <c r="DM1981" s="593"/>
      <c r="DN1981" s="593"/>
      <c r="DO1981" s="593"/>
      <c r="DP1981" s="593"/>
      <c r="DQ1981" s="593"/>
      <c r="DR1981" s="593"/>
      <c r="DS1981" s="593"/>
      <c r="DT1981" s="593"/>
      <c r="DU1981" s="593"/>
      <c r="DV1981" s="593"/>
      <c r="DW1981" s="593"/>
      <c r="DX1981" s="593"/>
      <c r="DY1981" s="593"/>
      <c r="DZ1981" s="593"/>
      <c r="EA1981" s="593"/>
      <c r="EB1981" s="593"/>
      <c r="EC1981" s="593"/>
      <c r="ED1981" s="593"/>
      <c r="EE1981" s="593"/>
      <c r="EF1981" s="593"/>
      <c r="EG1981" s="593"/>
      <c r="EH1981" s="593"/>
      <c r="EI1981" s="593"/>
      <c r="EJ1981" s="593"/>
      <c r="EK1981" s="593"/>
      <c r="EL1981" s="593"/>
      <c r="EM1981" s="593"/>
      <c r="EN1981" s="593"/>
      <c r="EO1981" s="593"/>
      <c r="EP1981" s="593"/>
      <c r="EQ1981" s="593"/>
      <c r="ER1981" s="593"/>
      <c r="ES1981" s="593"/>
      <c r="ET1981" s="593"/>
      <c r="EU1981" s="593"/>
      <c r="EV1981" s="593"/>
      <c r="EW1981" s="593"/>
      <c r="EX1981" s="593"/>
      <c r="EY1981" s="593"/>
      <c r="EZ1981" s="593"/>
      <c r="FA1981" s="593"/>
      <c r="FB1981" s="593"/>
      <c r="FC1981" s="593"/>
      <c r="FD1981" s="593"/>
      <c r="FE1981" s="593"/>
      <c r="FF1981" s="593"/>
      <c r="FG1981" s="593"/>
      <c r="FH1981" s="593"/>
      <c r="FI1981" s="593"/>
      <c r="FJ1981" s="593"/>
      <c r="FK1981" s="593"/>
      <c r="FL1981" s="593"/>
      <c r="FM1981" s="593"/>
      <c r="FN1981" s="593"/>
      <c r="FO1981" s="593"/>
      <c r="FP1981" s="593"/>
      <c r="FQ1981" s="593"/>
      <c r="FR1981" s="593"/>
      <c r="FS1981" s="593"/>
      <c r="FT1981" s="593"/>
      <c r="FU1981" s="593"/>
      <c r="FV1981" s="593"/>
      <c r="FW1981" s="593"/>
      <c r="FX1981" s="593"/>
      <c r="FY1981" s="593"/>
      <c r="FZ1981" s="593"/>
      <c r="GA1981" s="593"/>
      <c r="GB1981" s="593"/>
      <c r="GC1981" s="593"/>
      <c r="GD1981" s="593"/>
      <c r="GE1981" s="593"/>
      <c r="GF1981" s="593"/>
      <c r="GG1981" s="593"/>
      <c r="GH1981" s="593"/>
      <c r="GI1981" s="593"/>
      <c r="GJ1981" s="593"/>
      <c r="GK1981" s="593"/>
      <c r="GL1981" s="593"/>
      <c r="GM1981" s="593"/>
      <c r="GN1981" s="593"/>
      <c r="GO1981" s="593"/>
      <c r="GP1981" s="593"/>
      <c r="GQ1981" s="593"/>
      <c r="GR1981" s="593"/>
      <c r="GS1981" s="593"/>
      <c r="GT1981" s="593"/>
      <c r="GU1981" s="593"/>
      <c r="GV1981" s="593"/>
      <c r="GW1981" s="593"/>
      <c r="GX1981" s="593"/>
      <c r="GY1981" s="593"/>
      <c r="GZ1981" s="593"/>
      <c r="HA1981" s="593"/>
      <c r="HB1981" s="593"/>
      <c r="HC1981" s="593"/>
      <c r="HD1981" s="593"/>
      <c r="HE1981" s="593"/>
      <c r="HF1981" s="593"/>
      <c r="HG1981" s="593"/>
      <c r="HH1981" s="593"/>
      <c r="HI1981" s="593"/>
      <c r="HJ1981" s="593"/>
      <c r="HK1981" s="593"/>
      <c r="HL1981" s="593"/>
      <c r="HM1981" s="593"/>
      <c r="HN1981" s="593"/>
      <c r="HO1981" s="593"/>
      <c r="HP1981" s="593"/>
      <c r="HQ1981" s="593"/>
      <c r="HR1981" s="593"/>
      <c r="HS1981" s="593"/>
      <c r="HT1981" s="593"/>
      <c r="HU1981" s="593"/>
      <c r="HV1981" s="593"/>
      <c r="HW1981" s="593"/>
      <c r="HX1981" s="593"/>
      <c r="HY1981" s="593"/>
      <c r="HZ1981" s="593"/>
      <c r="IA1981" s="593"/>
      <c r="IB1981" s="593"/>
      <c r="IC1981" s="593"/>
      <c r="ID1981" s="593"/>
      <c r="IE1981" s="593"/>
      <c r="IF1981" s="593"/>
      <c r="IG1981" s="593"/>
      <c r="IH1981" s="593"/>
      <c r="II1981" s="593"/>
      <c r="IJ1981" s="593"/>
      <c r="IK1981" s="593"/>
      <c r="IL1981" s="593"/>
      <c r="IM1981" s="593"/>
      <c r="IN1981" s="593"/>
      <c r="IO1981" s="593"/>
      <c r="IP1981" s="593"/>
      <c r="IQ1981" s="593"/>
      <c r="IR1981" s="593"/>
      <c r="IS1981" s="593"/>
      <c r="IT1981" s="593"/>
      <c r="IU1981" s="593"/>
      <c r="IV1981" s="593"/>
      <c r="IW1981" s="593"/>
      <c r="IX1981" s="593"/>
      <c r="IY1981" s="593"/>
      <c r="IZ1981" s="593"/>
      <c r="JA1981" s="593"/>
      <c r="JB1981" s="593"/>
      <c r="JC1981" s="593"/>
      <c r="JD1981" s="593"/>
      <c r="JE1981" s="593"/>
      <c r="JF1981" s="593"/>
      <c r="JG1981" s="593"/>
      <c r="JH1981" s="593"/>
      <c r="JI1981" s="593"/>
      <c r="JJ1981" s="593"/>
      <c r="JK1981" s="593"/>
      <c r="JL1981" s="593"/>
      <c r="JM1981" s="593"/>
      <c r="JN1981" s="593"/>
      <c r="JO1981" s="593"/>
      <c r="JP1981" s="593"/>
      <c r="JQ1981" s="593"/>
      <c r="JR1981" s="593"/>
      <c r="JS1981" s="593"/>
      <c r="JT1981" s="593"/>
      <c r="JU1981" s="593"/>
      <c r="JV1981" s="593"/>
      <c r="JW1981" s="593"/>
      <c r="JX1981" s="593"/>
      <c r="JY1981" s="593"/>
      <c r="JZ1981" s="593"/>
      <c r="KA1981" s="593"/>
      <c r="KB1981" s="593"/>
      <c r="KC1981" s="593"/>
      <c r="KD1981" s="593"/>
      <c r="KE1981" s="593"/>
      <c r="KF1981" s="593"/>
      <c r="KG1981" s="593"/>
      <c r="KH1981" s="593"/>
      <c r="KI1981" s="593"/>
      <c r="KJ1981" s="593"/>
      <c r="KK1981" s="593"/>
      <c r="KL1981" s="593"/>
      <c r="KM1981" s="593"/>
      <c r="KN1981" s="593"/>
      <c r="KO1981" s="593"/>
      <c r="KP1981" s="593"/>
      <c r="KQ1981" s="593"/>
      <c r="KR1981" s="593"/>
      <c r="KS1981" s="593"/>
      <c r="KT1981" s="593"/>
      <c r="KU1981" s="593"/>
      <c r="KV1981" s="593"/>
      <c r="KW1981" s="593"/>
      <c r="KX1981" s="593"/>
      <c r="KY1981" s="593"/>
      <c r="KZ1981" s="593"/>
      <c r="LA1981" s="593"/>
      <c r="LB1981" s="593"/>
      <c r="LC1981" s="593"/>
      <c r="LD1981" s="593"/>
      <c r="LE1981" s="593"/>
      <c r="LF1981" s="593"/>
      <c r="LG1981" s="593"/>
      <c r="LH1981" s="593"/>
      <c r="LI1981" s="593"/>
      <c r="LJ1981" s="593"/>
      <c r="LK1981" s="593"/>
      <c r="LL1981" s="593"/>
      <c r="LM1981" s="593"/>
      <c r="LN1981" s="593"/>
      <c r="LO1981" s="593"/>
      <c r="LP1981" s="593"/>
      <c r="LQ1981" s="593"/>
      <c r="LR1981" s="593"/>
      <c r="LS1981" s="593"/>
      <c r="LT1981" s="593"/>
      <c r="LU1981" s="593"/>
      <c r="LV1981" s="593"/>
      <c r="LW1981" s="593"/>
      <c r="LX1981" s="593"/>
      <c r="LY1981" s="593"/>
      <c r="LZ1981" s="593"/>
      <c r="MA1981" s="593"/>
      <c r="MB1981" s="593"/>
      <c r="MC1981" s="593"/>
      <c r="MD1981" s="593"/>
      <c r="ME1981" s="593"/>
      <c r="MF1981" s="593"/>
      <c r="MG1981" s="593"/>
      <c r="MH1981" s="593"/>
      <c r="MI1981" s="593"/>
      <c r="MJ1981" s="593"/>
      <c r="MK1981" s="593"/>
      <c r="ML1981" s="593"/>
      <c r="MM1981" s="593"/>
      <c r="MN1981" s="593"/>
      <c r="MO1981" s="593"/>
      <c r="MP1981" s="593"/>
      <c r="MQ1981" s="593"/>
      <c r="MR1981" s="593"/>
      <c r="MS1981" s="593"/>
      <c r="MT1981" s="593"/>
      <c r="MU1981" s="593"/>
      <c r="MV1981" s="593"/>
      <c r="MW1981" s="593"/>
      <c r="MX1981" s="593"/>
      <c r="MY1981" s="593"/>
      <c r="MZ1981" s="593"/>
      <c r="NA1981" s="593"/>
      <c r="NB1981" s="593"/>
      <c r="NC1981" s="593"/>
      <c r="ND1981" s="593"/>
      <c r="NE1981" s="593"/>
      <c r="NF1981" s="593"/>
      <c r="NG1981" s="593"/>
      <c r="NH1981" s="593"/>
      <c r="NI1981" s="593"/>
      <c r="NJ1981" s="593"/>
      <c r="NK1981" s="593"/>
      <c r="NL1981" s="593"/>
      <c r="NM1981" s="593"/>
      <c r="NN1981" s="593"/>
      <c r="NO1981" s="593"/>
      <c r="NP1981" s="593"/>
      <c r="NQ1981" s="593"/>
      <c r="NR1981" s="593"/>
      <c r="NS1981" s="593"/>
      <c r="NT1981" s="593"/>
      <c r="NU1981" s="593"/>
      <c r="NV1981" s="593"/>
      <c r="NW1981" s="593"/>
      <c r="NX1981" s="593"/>
      <c r="NY1981" s="593"/>
      <c r="NZ1981" s="593"/>
      <c r="OA1981" s="593"/>
      <c r="OB1981" s="593"/>
      <c r="OC1981" s="593"/>
      <c r="OD1981" s="593"/>
      <c r="OE1981" s="593"/>
      <c r="OF1981" s="593"/>
      <c r="OG1981" s="593"/>
      <c r="OH1981" s="593"/>
      <c r="OI1981" s="593"/>
      <c r="OJ1981" s="593"/>
      <c r="OK1981" s="593"/>
      <c r="OL1981" s="593"/>
      <c r="OM1981" s="593"/>
      <c r="ON1981" s="593"/>
      <c r="OO1981" s="593"/>
      <c r="OP1981" s="593"/>
      <c r="OQ1981" s="593"/>
      <c r="OR1981" s="593"/>
      <c r="OS1981" s="593"/>
      <c r="OT1981" s="593"/>
      <c r="OU1981" s="593"/>
      <c r="OV1981" s="593"/>
      <c r="OW1981" s="593"/>
      <c r="OX1981" s="593"/>
      <c r="OY1981" s="593"/>
      <c r="OZ1981" s="593"/>
      <c r="PA1981" s="593"/>
      <c r="PB1981" s="593"/>
      <c r="PC1981" s="593"/>
      <c r="PD1981" s="593"/>
      <c r="PE1981" s="593"/>
      <c r="PF1981" s="593"/>
      <c r="PG1981" s="593"/>
      <c r="PH1981" s="593"/>
      <c r="PI1981" s="593"/>
      <c r="PJ1981" s="593"/>
      <c r="PK1981" s="593"/>
      <c r="PL1981" s="593"/>
      <c r="PM1981" s="593"/>
      <c r="PN1981" s="593"/>
      <c r="PO1981" s="593"/>
      <c r="PP1981" s="593"/>
      <c r="PQ1981" s="593"/>
      <c r="PR1981" s="593"/>
      <c r="PS1981" s="593"/>
      <c r="PT1981" s="593"/>
      <c r="PU1981" s="593"/>
      <c r="PV1981" s="593"/>
      <c r="PW1981" s="593"/>
      <c r="PX1981" s="593"/>
      <c r="PY1981" s="593"/>
      <c r="PZ1981" s="593"/>
      <c r="QA1981" s="593"/>
      <c r="QB1981" s="593"/>
      <c r="QC1981" s="593"/>
      <c r="QD1981" s="593"/>
      <c r="QE1981" s="593"/>
      <c r="QF1981" s="593"/>
      <c r="QG1981" s="593"/>
      <c r="QH1981" s="593"/>
      <c r="QI1981" s="593"/>
      <c r="QJ1981" s="593"/>
      <c r="QK1981" s="593"/>
      <c r="QL1981" s="593"/>
      <c r="QM1981" s="593"/>
      <c r="QN1981" s="593"/>
      <c r="QO1981" s="593"/>
      <c r="QP1981" s="593"/>
      <c r="QQ1981" s="593"/>
      <c r="QR1981" s="593"/>
      <c r="QS1981" s="593"/>
      <c r="QT1981" s="593"/>
      <c r="QU1981" s="593"/>
      <c r="QV1981" s="593"/>
      <c r="QW1981" s="593"/>
      <c r="QX1981" s="593"/>
      <c r="QY1981" s="593"/>
      <c r="QZ1981" s="593"/>
      <c r="RA1981" s="593"/>
      <c r="RB1981" s="593"/>
      <c r="RC1981" s="593"/>
      <c r="RD1981" s="593"/>
      <c r="RE1981" s="593"/>
      <c r="RF1981" s="593"/>
      <c r="RG1981" s="593"/>
      <c r="RH1981" s="593"/>
      <c r="RI1981" s="593"/>
      <c r="RJ1981" s="593"/>
      <c r="RK1981" s="593"/>
      <c r="RL1981" s="593"/>
      <c r="RM1981" s="593"/>
      <c r="RN1981" s="593"/>
      <c r="RO1981" s="593"/>
      <c r="RP1981" s="593"/>
      <c r="RQ1981" s="593"/>
      <c r="RR1981" s="593"/>
      <c r="RS1981" s="593"/>
      <c r="RT1981" s="593"/>
      <c r="RU1981" s="593"/>
      <c r="RV1981" s="593"/>
      <c r="RW1981" s="593"/>
      <c r="RX1981" s="593"/>
      <c r="RY1981" s="593"/>
      <c r="RZ1981" s="593"/>
      <c r="SA1981" s="593"/>
      <c r="SB1981" s="593"/>
      <c r="SC1981" s="593"/>
      <c r="SD1981" s="593"/>
      <c r="SE1981" s="593"/>
      <c r="SF1981" s="593"/>
      <c r="SG1981" s="593"/>
      <c r="SH1981" s="593"/>
      <c r="SI1981" s="593"/>
      <c r="SJ1981" s="593"/>
      <c r="SK1981" s="593"/>
      <c r="SL1981" s="593"/>
      <c r="SM1981" s="593"/>
      <c r="SN1981" s="593"/>
      <c r="SO1981" s="593"/>
      <c r="SP1981" s="593"/>
      <c r="SQ1981" s="593"/>
      <c r="SR1981" s="593"/>
      <c r="SS1981" s="593"/>
      <c r="ST1981" s="593"/>
      <c r="SU1981" s="593"/>
      <c r="SV1981" s="593"/>
      <c r="SW1981" s="593"/>
      <c r="SX1981" s="593"/>
      <c r="SY1981" s="593"/>
      <c r="SZ1981" s="593"/>
      <c r="TA1981" s="593"/>
      <c r="TB1981" s="593"/>
      <c r="TC1981" s="593"/>
      <c r="TD1981" s="593"/>
      <c r="TE1981" s="593"/>
      <c r="TF1981" s="593"/>
      <c r="TG1981" s="593"/>
      <c r="TH1981" s="593"/>
      <c r="TI1981" s="593"/>
      <c r="TJ1981" s="593"/>
      <c r="TK1981" s="593"/>
      <c r="TL1981" s="593"/>
      <c r="TM1981" s="593"/>
      <c r="TN1981" s="593"/>
      <c r="TO1981" s="593"/>
      <c r="TP1981" s="593"/>
      <c r="TQ1981" s="593"/>
      <c r="TR1981" s="593"/>
      <c r="TS1981" s="593"/>
      <c r="TT1981" s="593"/>
      <c r="TU1981" s="593"/>
      <c r="TV1981" s="593"/>
      <c r="TW1981" s="593"/>
      <c r="TX1981" s="593"/>
      <c r="TY1981" s="593"/>
      <c r="TZ1981" s="593"/>
      <c r="UA1981" s="593"/>
      <c r="UB1981" s="593"/>
      <c r="UC1981" s="593"/>
      <c r="UD1981" s="593"/>
      <c r="UE1981" s="593"/>
      <c r="UF1981" s="593"/>
      <c r="UG1981" s="593"/>
      <c r="UH1981" s="593"/>
      <c r="UI1981" s="593"/>
      <c r="UJ1981" s="593"/>
      <c r="UK1981" s="593"/>
      <c r="UL1981" s="593"/>
      <c r="UM1981" s="593"/>
      <c r="UN1981" s="593"/>
      <c r="UO1981" s="593"/>
      <c r="UP1981" s="593"/>
      <c r="UQ1981" s="593"/>
      <c r="UR1981" s="593"/>
      <c r="US1981" s="593"/>
      <c r="UT1981" s="593"/>
      <c r="UU1981" s="593"/>
      <c r="UV1981" s="593"/>
      <c r="UW1981" s="593"/>
      <c r="UX1981" s="593"/>
      <c r="UY1981" s="593"/>
      <c r="UZ1981" s="593"/>
      <c r="VA1981" s="593"/>
      <c r="VB1981" s="593"/>
      <c r="VC1981" s="593"/>
      <c r="VD1981" s="593"/>
      <c r="VE1981" s="593"/>
      <c r="VF1981" s="593"/>
      <c r="VG1981" s="593"/>
      <c r="VH1981" s="593"/>
      <c r="VI1981" s="593"/>
      <c r="VJ1981" s="593"/>
      <c r="VK1981" s="593"/>
      <c r="VL1981" s="593"/>
      <c r="VM1981" s="593"/>
      <c r="VN1981" s="593"/>
      <c r="VO1981" s="593"/>
      <c r="VP1981" s="593"/>
      <c r="VQ1981" s="593"/>
      <c r="VR1981" s="593"/>
      <c r="VS1981" s="593"/>
      <c r="VT1981" s="593"/>
      <c r="VU1981" s="593"/>
      <c r="VV1981" s="593"/>
      <c r="VW1981" s="593"/>
      <c r="VX1981" s="593"/>
      <c r="VY1981" s="593"/>
      <c r="VZ1981" s="593"/>
      <c r="WA1981" s="593"/>
      <c r="WB1981" s="593"/>
      <c r="WC1981" s="593"/>
      <c r="WD1981" s="593"/>
      <c r="WE1981" s="593"/>
      <c r="WF1981" s="593"/>
      <c r="WG1981" s="593"/>
      <c r="WH1981" s="593"/>
      <c r="WI1981" s="593"/>
      <c r="WJ1981" s="593"/>
      <c r="WK1981" s="593"/>
      <c r="WL1981" s="593"/>
      <c r="WM1981" s="593"/>
      <c r="WN1981" s="593"/>
      <c r="WO1981" s="593"/>
      <c r="WP1981" s="593"/>
      <c r="WQ1981" s="593"/>
      <c r="WR1981" s="593"/>
      <c r="WS1981" s="593"/>
      <c r="WT1981" s="593"/>
      <c r="WU1981" s="593"/>
      <c r="WV1981" s="593"/>
      <c r="WW1981" s="593"/>
      <c r="WX1981" s="593"/>
      <c r="WY1981" s="593"/>
      <c r="WZ1981" s="593"/>
      <c r="XA1981" s="593"/>
      <c r="XB1981" s="593"/>
      <c r="XC1981" s="593"/>
      <c r="XD1981" s="593"/>
      <c r="XE1981" s="593"/>
      <c r="XF1981" s="593"/>
      <c r="XG1981" s="593"/>
      <c r="XH1981" s="593"/>
      <c r="XI1981" s="593"/>
      <c r="XJ1981" s="593"/>
      <c r="XK1981" s="593"/>
      <c r="XL1981" s="593"/>
      <c r="XM1981" s="593"/>
      <c r="XN1981" s="593"/>
      <c r="XO1981" s="593"/>
      <c r="XP1981" s="593"/>
      <c r="XQ1981" s="593"/>
      <c r="XR1981" s="593"/>
      <c r="XS1981" s="593"/>
      <c r="XT1981" s="593"/>
      <c r="XU1981" s="593"/>
      <c r="XV1981" s="593"/>
      <c r="XW1981" s="593"/>
      <c r="XX1981" s="593"/>
      <c r="XY1981" s="593"/>
      <c r="XZ1981" s="593"/>
      <c r="YA1981" s="593"/>
      <c r="YB1981" s="593"/>
      <c r="YC1981" s="593"/>
      <c r="YD1981" s="593"/>
      <c r="YE1981" s="593"/>
      <c r="YF1981" s="593"/>
      <c r="YG1981" s="593"/>
      <c r="YH1981" s="593"/>
      <c r="YI1981" s="593"/>
      <c r="YJ1981" s="593"/>
      <c r="YK1981" s="593"/>
      <c r="YL1981" s="593"/>
      <c r="YM1981" s="593"/>
      <c r="YN1981" s="593"/>
      <c r="YO1981" s="593"/>
      <c r="YP1981" s="593"/>
      <c r="YQ1981" s="593"/>
      <c r="YR1981" s="593"/>
      <c r="YS1981" s="593"/>
      <c r="YT1981" s="593"/>
      <c r="YU1981" s="593"/>
      <c r="YV1981" s="593"/>
      <c r="YW1981" s="593"/>
      <c r="YX1981" s="593"/>
      <c r="YY1981" s="593"/>
      <c r="YZ1981" s="593"/>
      <c r="ZA1981" s="593"/>
      <c r="ZB1981" s="593"/>
      <c r="ZC1981" s="593"/>
      <c r="ZD1981" s="593"/>
      <c r="ZE1981" s="593"/>
      <c r="ZF1981" s="593"/>
      <c r="ZG1981" s="593"/>
      <c r="ZH1981" s="593"/>
      <c r="ZI1981" s="593"/>
      <c r="ZJ1981" s="593"/>
      <c r="ZK1981" s="593"/>
      <c r="ZL1981" s="593"/>
      <c r="ZM1981" s="593"/>
      <c r="ZN1981" s="593"/>
      <c r="ZO1981" s="593"/>
      <c r="ZP1981" s="593"/>
      <c r="ZQ1981" s="593"/>
      <c r="ZR1981" s="593"/>
      <c r="ZS1981" s="593"/>
      <c r="ZT1981" s="593"/>
      <c r="ZU1981" s="593"/>
      <c r="ZV1981" s="593"/>
      <c r="ZW1981" s="593"/>
      <c r="ZX1981" s="593"/>
      <c r="ZY1981" s="593"/>
      <c r="ZZ1981" s="593"/>
      <c r="AAA1981" s="593"/>
      <c r="AAB1981" s="593"/>
      <c r="AAC1981" s="593"/>
      <c r="AAD1981" s="593"/>
      <c r="AAE1981" s="593"/>
      <c r="AAF1981" s="593"/>
      <c r="AAG1981" s="593"/>
      <c r="AAH1981" s="593"/>
      <c r="AAI1981" s="593"/>
      <c r="AAJ1981" s="593"/>
      <c r="AAK1981" s="593"/>
      <c r="AAL1981" s="593"/>
      <c r="AAM1981" s="593"/>
      <c r="AAN1981" s="593"/>
      <c r="AAO1981" s="593"/>
      <c r="AAP1981" s="593"/>
      <c r="AAQ1981" s="593"/>
      <c r="AAR1981" s="593"/>
      <c r="AAS1981" s="593"/>
      <c r="AAT1981" s="593"/>
      <c r="AAU1981" s="593"/>
      <c r="AAV1981" s="593"/>
      <c r="AAW1981" s="593"/>
      <c r="AAX1981" s="593"/>
      <c r="AAY1981" s="593"/>
      <c r="AAZ1981" s="593"/>
      <c r="ABA1981" s="593"/>
      <c r="ABB1981" s="593"/>
      <c r="ABC1981" s="593"/>
      <c r="ABD1981" s="593"/>
      <c r="ABE1981" s="593"/>
      <c r="ABF1981" s="593"/>
      <c r="ABG1981" s="593"/>
      <c r="ABH1981" s="593"/>
      <c r="ABI1981" s="593"/>
      <c r="ABJ1981" s="593"/>
      <c r="ABK1981" s="593"/>
      <c r="ABL1981" s="593"/>
      <c r="ABM1981" s="593"/>
      <c r="ABN1981" s="593"/>
      <c r="ABO1981" s="593"/>
      <c r="ABP1981" s="593"/>
      <c r="ABQ1981" s="593"/>
      <c r="ABR1981" s="593"/>
      <c r="ABS1981" s="593"/>
      <c r="ABT1981" s="593"/>
      <c r="ABU1981" s="593"/>
      <c r="ABV1981" s="593"/>
      <c r="ABW1981" s="593"/>
      <c r="ABX1981" s="593"/>
      <c r="ABY1981" s="593"/>
      <c r="ABZ1981" s="593"/>
      <c r="ACA1981" s="593"/>
      <c r="ACB1981" s="593"/>
      <c r="ACC1981" s="593"/>
      <c r="ACD1981" s="593"/>
      <c r="ACE1981" s="593"/>
      <c r="ACF1981" s="593"/>
      <c r="ACG1981" s="593"/>
      <c r="ACH1981" s="593"/>
      <c r="ACI1981" s="593"/>
      <c r="ACJ1981" s="593"/>
      <c r="ACK1981" s="593"/>
      <c r="ACL1981" s="593"/>
      <c r="ACM1981" s="593"/>
      <c r="ACN1981" s="593"/>
      <c r="ACO1981" s="593"/>
      <c r="ACP1981" s="593"/>
      <c r="ACQ1981" s="593"/>
      <c r="ACR1981" s="593"/>
      <c r="ACS1981" s="593"/>
      <c r="ACT1981" s="593"/>
      <c r="ACU1981" s="593"/>
      <c r="ACV1981" s="593"/>
      <c r="ACW1981" s="593"/>
      <c r="ACX1981" s="593"/>
      <c r="ACY1981" s="593"/>
      <c r="ACZ1981" s="593"/>
      <c r="ADA1981" s="593"/>
      <c r="ADB1981" s="593"/>
      <c r="ADC1981" s="593"/>
      <c r="ADD1981" s="593"/>
      <c r="ADE1981" s="593"/>
      <c r="ADF1981" s="593"/>
      <c r="ADG1981" s="593"/>
      <c r="ADH1981" s="593"/>
      <c r="ADI1981" s="593"/>
      <c r="ADJ1981" s="593"/>
      <c r="ADK1981" s="593"/>
      <c r="ADL1981" s="593"/>
      <c r="ADM1981" s="593"/>
      <c r="ADN1981" s="593"/>
      <c r="ADO1981" s="593"/>
      <c r="ADP1981" s="593"/>
      <c r="ADQ1981" s="593"/>
      <c r="ADR1981" s="593"/>
      <c r="ADS1981" s="593"/>
      <c r="ADT1981" s="593"/>
      <c r="ADU1981" s="593"/>
      <c r="ADV1981" s="593"/>
      <c r="ADW1981" s="593"/>
      <c r="ADX1981" s="593"/>
      <c r="ADY1981" s="593"/>
      <c r="ADZ1981" s="593"/>
      <c r="AEA1981" s="593"/>
      <c r="AEB1981" s="593"/>
      <c r="AEC1981" s="593"/>
      <c r="AED1981" s="593"/>
      <c r="AEE1981" s="593"/>
      <c r="AEF1981" s="593"/>
      <c r="AEG1981" s="593"/>
      <c r="AEH1981" s="593"/>
      <c r="AEI1981" s="593"/>
      <c r="AEJ1981" s="593"/>
      <c r="AEK1981" s="593"/>
      <c r="AEL1981" s="593"/>
      <c r="AEM1981" s="593"/>
      <c r="AEN1981" s="593"/>
      <c r="AEO1981" s="593"/>
      <c r="AEP1981" s="593"/>
      <c r="AEQ1981" s="593"/>
      <c r="AER1981" s="593"/>
      <c r="AES1981" s="593"/>
      <c r="AET1981" s="593"/>
      <c r="AEU1981" s="593"/>
      <c r="AEV1981" s="593"/>
      <c r="AEW1981" s="593"/>
      <c r="AEX1981" s="593"/>
      <c r="AEY1981" s="593"/>
      <c r="AEZ1981" s="593"/>
      <c r="AFA1981" s="593"/>
      <c r="AFB1981" s="593"/>
      <c r="AFC1981" s="593"/>
      <c r="AFD1981" s="593"/>
      <c r="AFE1981" s="593"/>
      <c r="AFF1981" s="593"/>
      <c r="AFG1981" s="593"/>
      <c r="AFH1981" s="593"/>
      <c r="AFI1981" s="593"/>
      <c r="AFJ1981" s="593"/>
      <c r="AFK1981" s="593"/>
      <c r="AFL1981" s="593"/>
      <c r="AFM1981" s="593"/>
      <c r="AFN1981" s="593"/>
      <c r="AFO1981" s="593"/>
      <c r="AFP1981" s="593"/>
      <c r="AFQ1981" s="593"/>
      <c r="AFR1981" s="593"/>
      <c r="AFS1981" s="593"/>
      <c r="AFT1981" s="593"/>
      <c r="AFU1981" s="593"/>
      <c r="AFV1981" s="593"/>
      <c r="AFW1981" s="593"/>
      <c r="AFX1981" s="593"/>
      <c r="AFY1981" s="593"/>
      <c r="AFZ1981" s="593"/>
      <c r="AGA1981" s="593"/>
      <c r="AGB1981" s="593"/>
      <c r="AGC1981" s="593"/>
      <c r="AGD1981" s="593"/>
      <c r="AGE1981" s="593"/>
      <c r="AGF1981" s="593"/>
      <c r="AGG1981" s="593"/>
      <c r="AGH1981" s="593"/>
      <c r="AGI1981" s="593"/>
      <c r="AGJ1981" s="593"/>
      <c r="AGK1981" s="593"/>
      <c r="AGL1981" s="593"/>
      <c r="AGM1981" s="593"/>
      <c r="AGN1981" s="593"/>
      <c r="AGO1981" s="593"/>
      <c r="AGP1981" s="593"/>
      <c r="AGQ1981" s="593"/>
      <c r="AGR1981" s="593"/>
      <c r="AGS1981" s="593"/>
      <c r="AGT1981" s="593"/>
      <c r="AGU1981" s="593"/>
      <c r="AGV1981" s="593"/>
      <c r="AGW1981" s="593"/>
      <c r="AGX1981" s="593"/>
      <c r="AGY1981" s="593"/>
      <c r="AGZ1981" s="593"/>
      <c r="AHA1981" s="593"/>
      <c r="AHB1981" s="593"/>
      <c r="AHC1981" s="593"/>
      <c r="AHD1981" s="593"/>
      <c r="AHE1981" s="593"/>
      <c r="AHF1981" s="593"/>
      <c r="AHG1981" s="593"/>
      <c r="AHH1981" s="593"/>
      <c r="AHI1981" s="593"/>
      <c r="AHJ1981" s="593"/>
      <c r="AHK1981" s="593"/>
      <c r="AHL1981" s="593"/>
      <c r="AHM1981" s="593"/>
      <c r="AHN1981" s="593"/>
      <c r="AHO1981" s="593"/>
      <c r="AHP1981" s="593"/>
      <c r="AHQ1981" s="593"/>
      <c r="AHR1981" s="593"/>
      <c r="AHS1981" s="593"/>
      <c r="AHT1981" s="593"/>
      <c r="AHU1981" s="593"/>
      <c r="AHV1981" s="593"/>
      <c r="AHW1981" s="593"/>
      <c r="AHX1981" s="593"/>
      <c r="AHY1981" s="593"/>
      <c r="AHZ1981" s="593"/>
      <c r="AIA1981" s="593"/>
      <c r="AIB1981" s="593"/>
      <c r="AIC1981" s="593"/>
      <c r="AID1981" s="593"/>
      <c r="AIE1981" s="593"/>
      <c r="AIF1981" s="593"/>
      <c r="AIG1981" s="593"/>
      <c r="AIH1981" s="593"/>
      <c r="AII1981" s="593"/>
      <c r="AIJ1981" s="593"/>
      <c r="AIK1981" s="593"/>
      <c r="AIL1981" s="593"/>
      <c r="AIM1981" s="593"/>
      <c r="AIN1981" s="593"/>
      <c r="AIO1981" s="593"/>
      <c r="AIP1981" s="593"/>
      <c r="AIQ1981" s="593"/>
      <c r="AIR1981" s="593"/>
      <c r="AIS1981" s="593"/>
      <c r="AIT1981" s="593"/>
      <c r="AIU1981" s="593"/>
      <c r="AIV1981" s="593"/>
      <c r="AIW1981" s="593"/>
      <c r="AIX1981" s="593"/>
      <c r="AIY1981" s="593"/>
      <c r="AIZ1981" s="593"/>
      <c r="AJA1981" s="593"/>
      <c r="AJB1981" s="593"/>
      <c r="AJC1981" s="593"/>
      <c r="AJD1981" s="593"/>
      <c r="AJE1981" s="593"/>
      <c r="AJF1981" s="593"/>
      <c r="AJG1981" s="593"/>
      <c r="AJH1981" s="593"/>
      <c r="AJI1981" s="593"/>
      <c r="AJJ1981" s="593"/>
      <c r="AJK1981" s="593"/>
      <c r="AJL1981" s="593"/>
      <c r="AJM1981" s="593"/>
      <c r="AJN1981" s="593"/>
      <c r="AJO1981" s="593"/>
      <c r="AJP1981" s="593"/>
      <c r="AJQ1981" s="593"/>
      <c r="AJR1981" s="593"/>
      <c r="AJS1981" s="593"/>
      <c r="AJT1981" s="593"/>
      <c r="AJU1981" s="593"/>
      <c r="AJV1981" s="593"/>
      <c r="AJW1981" s="593"/>
      <c r="AJX1981" s="593"/>
      <c r="AJY1981" s="593"/>
      <c r="AJZ1981" s="593"/>
      <c r="AKA1981" s="593"/>
      <c r="AKB1981" s="593"/>
      <c r="AKC1981" s="593"/>
      <c r="AKD1981" s="593"/>
      <c r="AKE1981" s="593"/>
      <c r="AKF1981" s="593"/>
      <c r="AKG1981" s="593"/>
      <c r="AKH1981" s="593"/>
      <c r="AKI1981" s="593"/>
      <c r="AKJ1981" s="593"/>
      <c r="AKK1981" s="593"/>
      <c r="AKL1981" s="593"/>
      <c r="AKM1981" s="593"/>
      <c r="AKN1981" s="593"/>
      <c r="AKO1981" s="593"/>
      <c r="AKP1981" s="593"/>
      <c r="AKQ1981" s="593"/>
      <c r="AKR1981" s="593"/>
      <c r="AKS1981" s="593"/>
      <c r="AKT1981" s="593"/>
      <c r="AKU1981" s="593"/>
      <c r="AKV1981" s="593"/>
      <c r="AKW1981" s="593"/>
      <c r="AKX1981" s="593"/>
      <c r="AKY1981" s="593"/>
      <c r="AKZ1981" s="593"/>
      <c r="ALA1981" s="593"/>
      <c r="ALB1981" s="593"/>
      <c r="ALC1981" s="593"/>
      <c r="ALD1981" s="593"/>
      <c r="ALE1981" s="593"/>
      <c r="ALF1981" s="593"/>
      <c r="ALG1981" s="593"/>
      <c r="ALH1981" s="593"/>
      <c r="ALI1981" s="593"/>
      <c r="ALJ1981" s="593"/>
      <c r="ALK1981" s="593"/>
      <c r="ALL1981" s="593"/>
      <c r="ALM1981" s="593"/>
      <c r="ALN1981" s="593"/>
      <c r="ALO1981" s="593"/>
      <c r="ALP1981" s="593"/>
      <c r="ALQ1981" s="593"/>
      <c r="ALR1981" s="593"/>
      <c r="ALS1981" s="593"/>
      <c r="ALT1981" s="593"/>
      <c r="ALU1981" s="593"/>
      <c r="ALV1981" s="593"/>
      <c r="ALW1981" s="593"/>
      <c r="ALX1981" s="593"/>
      <c r="ALY1981" s="593"/>
      <c r="ALZ1981" s="593"/>
      <c r="AMA1981" s="593"/>
      <c r="AMB1981" s="593"/>
      <c r="AMC1981" s="593"/>
      <c r="AMD1981" s="593"/>
      <c r="AME1981" s="593"/>
      <c r="AMF1981" s="593"/>
      <c r="AMG1981" s="593"/>
      <c r="AMH1981" s="593"/>
      <c r="AMI1981" s="593"/>
      <c r="AMJ1981" s="593"/>
      <c r="AMK1981" s="593"/>
      <c r="AML1981" s="593"/>
      <c r="AMM1981" s="593"/>
      <c r="AMN1981" s="593"/>
      <c r="AMO1981" s="593"/>
      <c r="AMP1981" s="593"/>
      <c r="AMQ1981" s="593"/>
      <c r="AMR1981" s="593"/>
      <c r="AMS1981" s="593"/>
      <c r="AMT1981" s="593"/>
      <c r="AMU1981" s="593"/>
      <c r="AMV1981" s="593"/>
      <c r="AMW1981" s="593"/>
      <c r="AMX1981" s="593"/>
      <c r="AMY1981" s="593"/>
      <c r="AMZ1981" s="593"/>
      <c r="ANA1981" s="593"/>
      <c r="ANB1981" s="593"/>
      <c r="ANC1981" s="593"/>
      <c r="AND1981" s="593"/>
      <c r="ANE1981" s="593"/>
      <c r="ANF1981" s="593"/>
      <c r="ANG1981" s="593"/>
      <c r="ANH1981" s="593"/>
      <c r="ANI1981" s="593"/>
      <c r="ANJ1981" s="593"/>
      <c r="ANK1981" s="593"/>
      <c r="ANL1981" s="593"/>
      <c r="ANM1981" s="593"/>
      <c r="ANN1981" s="593"/>
      <c r="ANO1981" s="593"/>
      <c r="ANP1981" s="593"/>
      <c r="ANQ1981" s="593"/>
      <c r="ANR1981" s="593"/>
      <c r="ANS1981" s="593"/>
      <c r="ANT1981" s="593"/>
      <c r="ANU1981" s="593"/>
      <c r="ANV1981" s="593"/>
      <c r="ANW1981" s="593"/>
      <c r="ANX1981" s="593"/>
      <c r="ANY1981" s="593"/>
      <c r="ANZ1981" s="593"/>
      <c r="AOA1981" s="593"/>
      <c r="AOB1981" s="593"/>
      <c r="AOC1981" s="593"/>
      <c r="AOD1981" s="593"/>
      <c r="AOE1981" s="593"/>
      <c r="AOF1981" s="593"/>
      <c r="AOG1981" s="593"/>
      <c r="AOH1981" s="593"/>
      <c r="AOI1981" s="593"/>
      <c r="AOJ1981" s="593"/>
      <c r="AOK1981" s="593"/>
      <c r="AOL1981" s="593"/>
      <c r="AOM1981" s="593"/>
      <c r="AON1981" s="593"/>
      <c r="AOO1981" s="593"/>
      <c r="AOP1981" s="593"/>
      <c r="AOQ1981" s="593"/>
      <c r="AOR1981" s="593"/>
      <c r="AOS1981" s="593"/>
      <c r="AOT1981" s="593"/>
      <c r="AOU1981" s="593"/>
      <c r="AOV1981" s="593"/>
      <c r="AOW1981" s="593"/>
      <c r="AOX1981" s="593"/>
      <c r="AOY1981" s="593"/>
      <c r="AOZ1981" s="593"/>
      <c r="APA1981" s="593"/>
      <c r="APB1981" s="593"/>
      <c r="APC1981" s="593"/>
      <c r="APD1981" s="593"/>
      <c r="APE1981" s="593"/>
      <c r="APF1981" s="593"/>
      <c r="APG1981" s="593"/>
      <c r="APH1981" s="593"/>
      <c r="API1981" s="593"/>
      <c r="APJ1981" s="593"/>
      <c r="APK1981" s="593"/>
      <c r="APL1981" s="593"/>
      <c r="APM1981" s="593"/>
      <c r="APN1981" s="593"/>
      <c r="APO1981" s="593"/>
      <c r="APP1981" s="593"/>
      <c r="APQ1981" s="593"/>
      <c r="APR1981" s="593"/>
      <c r="APS1981" s="593"/>
      <c r="APT1981" s="593"/>
      <c r="APU1981" s="593"/>
      <c r="APV1981" s="593"/>
      <c r="APW1981" s="593"/>
      <c r="APX1981" s="593"/>
      <c r="APY1981" s="593"/>
      <c r="APZ1981" s="593"/>
      <c r="AQA1981" s="593"/>
      <c r="AQB1981" s="593"/>
      <c r="AQC1981" s="593"/>
      <c r="AQD1981" s="593"/>
      <c r="AQE1981" s="593"/>
      <c r="AQF1981" s="593"/>
      <c r="AQG1981" s="593"/>
      <c r="AQH1981" s="593"/>
      <c r="AQI1981" s="593"/>
      <c r="AQJ1981" s="593"/>
      <c r="AQK1981" s="593"/>
      <c r="AQL1981" s="593"/>
      <c r="AQM1981" s="593"/>
      <c r="AQN1981" s="593"/>
      <c r="AQO1981" s="593"/>
      <c r="AQP1981" s="593"/>
      <c r="AQQ1981" s="593"/>
      <c r="AQR1981" s="593"/>
      <c r="AQS1981" s="593"/>
      <c r="AQT1981" s="593"/>
      <c r="AQU1981" s="593"/>
      <c r="AQV1981" s="593"/>
      <c r="AQW1981" s="593"/>
      <c r="AQX1981" s="593"/>
      <c r="AQY1981" s="593"/>
      <c r="AQZ1981" s="593"/>
      <c r="ARA1981" s="593"/>
      <c r="ARB1981" s="593"/>
      <c r="ARC1981" s="593"/>
      <c r="ARD1981" s="593"/>
      <c r="ARE1981" s="593"/>
      <c r="ARF1981" s="593"/>
      <c r="ARG1981" s="593"/>
      <c r="ARH1981" s="593"/>
      <c r="ARI1981" s="593"/>
      <c r="ARJ1981" s="593"/>
      <c r="ARK1981" s="593"/>
      <c r="ARL1981" s="593"/>
      <c r="ARM1981" s="593"/>
      <c r="ARN1981" s="593"/>
      <c r="ARO1981" s="593"/>
      <c r="ARP1981" s="593"/>
      <c r="ARQ1981" s="593"/>
      <c r="ARR1981" s="593"/>
      <c r="ARS1981" s="593"/>
      <c r="ART1981" s="593"/>
      <c r="ARU1981" s="593"/>
      <c r="ARV1981" s="593"/>
      <c r="ARW1981" s="593"/>
      <c r="ARX1981" s="593"/>
      <c r="ARY1981" s="593"/>
      <c r="ARZ1981" s="593"/>
      <c r="ASA1981" s="593"/>
      <c r="ASB1981" s="593"/>
      <c r="ASC1981" s="593"/>
      <c r="ASD1981" s="593"/>
      <c r="ASE1981" s="593"/>
      <c r="ASF1981" s="593"/>
      <c r="ASG1981" s="593"/>
      <c r="ASH1981" s="593"/>
      <c r="ASI1981" s="593"/>
      <c r="ASJ1981" s="593"/>
      <c r="ASK1981" s="593"/>
      <c r="ASL1981" s="593"/>
      <c r="ASM1981" s="593"/>
      <c r="ASN1981" s="593"/>
      <c r="ASO1981" s="593"/>
      <c r="ASP1981" s="593"/>
      <c r="ASQ1981" s="593"/>
      <c r="ASR1981" s="593"/>
      <c r="ASS1981" s="593"/>
      <c r="AST1981" s="593"/>
      <c r="ASU1981" s="593"/>
      <c r="ASV1981" s="593"/>
      <c r="ASW1981" s="593"/>
      <c r="ASX1981" s="593"/>
      <c r="ASY1981" s="593"/>
      <c r="ASZ1981" s="593"/>
      <c r="ATA1981" s="593"/>
      <c r="ATB1981" s="593"/>
      <c r="ATC1981" s="593"/>
      <c r="ATD1981" s="593"/>
      <c r="ATE1981" s="593"/>
      <c r="ATF1981" s="593"/>
      <c r="ATG1981" s="593"/>
      <c r="ATH1981" s="593"/>
      <c r="ATI1981" s="593"/>
      <c r="ATJ1981" s="593"/>
      <c r="ATK1981" s="593"/>
      <c r="ATL1981" s="593"/>
      <c r="ATM1981" s="593"/>
      <c r="ATN1981" s="593"/>
      <c r="ATO1981" s="593"/>
      <c r="ATP1981" s="593"/>
      <c r="ATQ1981" s="593"/>
      <c r="ATR1981" s="593"/>
      <c r="ATS1981" s="593"/>
      <c r="ATT1981" s="593"/>
      <c r="ATU1981" s="593"/>
      <c r="ATV1981" s="593"/>
      <c r="ATW1981" s="593"/>
      <c r="ATX1981" s="593"/>
      <c r="ATY1981" s="593"/>
      <c r="ATZ1981" s="593"/>
      <c r="AUA1981" s="593"/>
      <c r="AUB1981" s="593"/>
      <c r="AUC1981" s="593"/>
      <c r="AUD1981" s="593"/>
      <c r="AUE1981" s="593"/>
      <c r="AUF1981" s="593"/>
      <c r="AUG1981" s="593"/>
      <c r="AUH1981" s="593"/>
      <c r="AUI1981" s="593"/>
      <c r="AUJ1981" s="593"/>
      <c r="AUK1981" s="593"/>
      <c r="AUL1981" s="593"/>
      <c r="AUM1981" s="593"/>
      <c r="AUN1981" s="593"/>
      <c r="AUO1981" s="593"/>
      <c r="AUP1981" s="593"/>
      <c r="AUQ1981" s="593"/>
      <c r="AUR1981" s="593"/>
      <c r="AUS1981" s="593"/>
      <c r="AUT1981" s="593"/>
      <c r="AUU1981" s="593"/>
      <c r="AUV1981" s="593"/>
      <c r="AUW1981" s="593"/>
      <c r="AUX1981" s="593"/>
      <c r="AUY1981" s="593"/>
      <c r="AUZ1981" s="593"/>
      <c r="AVA1981" s="593"/>
      <c r="AVB1981" s="593"/>
      <c r="AVC1981" s="593"/>
      <c r="AVD1981" s="593"/>
      <c r="AVE1981" s="593"/>
      <c r="AVF1981" s="593"/>
      <c r="AVG1981" s="593"/>
      <c r="AVH1981" s="593"/>
      <c r="AVI1981" s="593"/>
      <c r="AVJ1981" s="593"/>
      <c r="AVK1981" s="593"/>
    </row>
    <row r="1982" spans="1:1259">
      <c r="A1982" s="715"/>
      <c r="B1982" s="564"/>
      <c r="C1982" s="564"/>
      <c r="D1982" s="676" t="s">
        <v>1067</v>
      </c>
      <c r="E1982" s="524" t="s">
        <v>1632</v>
      </c>
      <c r="F1982" s="676" t="s">
        <v>1152</v>
      </c>
      <c r="G1982" s="676">
        <v>2022</v>
      </c>
      <c r="H1982" s="676">
        <v>4</v>
      </c>
      <c r="I1982" s="687">
        <v>127911</v>
      </c>
      <c r="J1982" s="677">
        <v>44657</v>
      </c>
      <c r="K1982" s="676" t="s">
        <v>1631</v>
      </c>
      <c r="L1982" s="677" t="s">
        <v>1578</v>
      </c>
      <c r="M1982" s="677">
        <v>44468</v>
      </c>
      <c r="N1982" s="677" t="s">
        <v>1603</v>
      </c>
      <c r="O1982" s="677"/>
      <c r="P1982" s="677">
        <v>44652</v>
      </c>
      <c r="Q1982" s="677">
        <v>44656</v>
      </c>
      <c r="R1982" s="677">
        <v>44657</v>
      </c>
      <c r="S1982" s="676" t="s">
        <v>1580</v>
      </c>
      <c r="T1982" s="676">
        <v>60</v>
      </c>
      <c r="U1982" s="676" t="s">
        <v>1612</v>
      </c>
      <c r="V1982" s="676" t="s">
        <v>1591</v>
      </c>
      <c r="W1982" s="678">
        <v>400</v>
      </c>
      <c r="X1982" s="551">
        <v>624</v>
      </c>
      <c r="Y1982" s="693">
        <v>249600</v>
      </c>
      <c r="Z1982" s="667">
        <v>0.48</v>
      </c>
      <c r="AA1982" s="682">
        <f>Y1982*Z1982</f>
        <v>119808</v>
      </c>
      <c r="AB1982" s="521"/>
      <c r="AC1982" s="668">
        <v>0</v>
      </c>
      <c r="AD1982" s="676"/>
      <c r="AE1982" s="684"/>
      <c r="AF1982" s="695">
        <f>AA1982+AD1982+AE1982</f>
        <v>119808</v>
      </c>
      <c r="AG1982" s="665" t="s">
        <v>47</v>
      </c>
      <c r="AH1982" s="641"/>
      <c r="AI1982" s="676">
        <v>75</v>
      </c>
      <c r="AJ1982" s="676" t="s">
        <v>1592</v>
      </c>
      <c r="AK1982" s="676" t="s">
        <v>50</v>
      </c>
      <c r="AL1982" s="696">
        <v>94544</v>
      </c>
      <c r="AM1982" s="665" t="s">
        <v>52</v>
      </c>
      <c r="AN1982" s="676" t="s">
        <v>50</v>
      </c>
      <c r="AO1982" s="665"/>
      <c r="AP1982" s="676" t="s">
        <v>92</v>
      </c>
      <c r="AQ1982" s="676" t="s">
        <v>37</v>
      </c>
      <c r="AR1982" s="676"/>
      <c r="AS1982" s="523" t="s">
        <v>1077</v>
      </c>
      <c r="AT1982" s="523"/>
      <c r="AU1982" s="523"/>
      <c r="AV1982" s="674"/>
      <c r="AW1982" s="673" t="str">
        <f>U1982</f>
        <v>30390256H</v>
      </c>
      <c r="AX1982" s="673" cm="1">
        <f t="array" ref="AX1982">SUM(MID(0&amp;AW1982,LARGE(INDEX(ISNUMBER(--MID(AW1982,ROW($1:$8),1))*ROW($1:$8),),ROW($1:$8))+1,1)*10^ROW($1:$8)/10)</f>
        <v>30390256</v>
      </c>
      <c r="AY1982" s="673" t="str">
        <f>VLOOKUP($AX1982,'Item Master Data'!$A:$F,3,FALSE)</f>
        <v>T400H</v>
      </c>
      <c r="AZ1982" s="673">
        <f>VLOOKUP($AX1982,'Item Master Data'!$A:$F,6,FALSE)</f>
        <v>400</v>
      </c>
      <c r="BA1982" s="673">
        <f>X1982/BB1982</f>
        <v>24</v>
      </c>
      <c r="BB1982" s="673">
        <f>VLOOKUP(AX1982,'Item Master Data'!$A:$G,7,FALSE)</f>
        <v>26</v>
      </c>
      <c r="BC1982" s="673"/>
      <c r="BD1982" s="673">
        <f>W1982-AZ1982</f>
        <v>0</v>
      </c>
      <c r="BE1982" s="593"/>
      <c r="BF1982" s="593"/>
      <c r="BG1982" s="593"/>
      <c r="BH1982" s="593"/>
      <c r="BI1982" s="593"/>
      <c r="BJ1982" s="593"/>
      <c r="BK1982" s="593"/>
      <c r="BL1982" s="593"/>
      <c r="BM1982" s="593"/>
      <c r="BN1982" s="593"/>
      <c r="BO1982" s="593"/>
      <c r="BP1982" s="593"/>
      <c r="BQ1982" s="593"/>
      <c r="BR1982" s="593"/>
      <c r="BS1982" s="593"/>
      <c r="BT1982" s="593"/>
      <c r="BU1982" s="593"/>
      <c r="BV1982" s="593"/>
      <c r="BW1982" s="593"/>
      <c r="BX1982" s="593"/>
      <c r="BY1982" s="593"/>
      <c r="BZ1982" s="593"/>
      <c r="CA1982" s="593"/>
      <c r="CB1982" s="593"/>
      <c r="CC1982" s="593"/>
      <c r="CD1982" s="593"/>
      <c r="CE1982" s="593"/>
      <c r="CF1982" s="593"/>
      <c r="CG1982" s="593"/>
      <c r="CH1982" s="593"/>
      <c r="CI1982" s="593"/>
      <c r="CJ1982" s="593"/>
      <c r="CK1982" s="593"/>
      <c r="CL1982" s="593"/>
      <c r="CM1982" s="593"/>
      <c r="CN1982" s="593"/>
      <c r="CO1982" s="593"/>
      <c r="CP1982" s="593"/>
      <c r="CQ1982" s="593"/>
      <c r="CR1982" s="593"/>
      <c r="CS1982" s="593"/>
      <c r="CT1982" s="593"/>
      <c r="CU1982" s="593"/>
      <c r="CV1982" s="593"/>
      <c r="CW1982" s="593"/>
      <c r="CX1982" s="593"/>
      <c r="CY1982" s="593"/>
      <c r="CZ1982" s="593"/>
      <c r="DA1982" s="593"/>
      <c r="DB1982" s="593"/>
      <c r="DC1982" s="593"/>
      <c r="DD1982" s="593"/>
      <c r="DE1982" s="593"/>
      <c r="DF1982" s="593"/>
      <c r="DG1982" s="593"/>
      <c r="DH1982" s="593"/>
      <c r="DI1982" s="593"/>
      <c r="DJ1982" s="593"/>
      <c r="DK1982" s="593"/>
      <c r="DL1982" s="593"/>
      <c r="DM1982" s="593"/>
      <c r="DN1982" s="593"/>
      <c r="DO1982" s="593"/>
      <c r="DP1982" s="593"/>
      <c r="DQ1982" s="593"/>
      <c r="DR1982" s="593"/>
      <c r="DS1982" s="593"/>
      <c r="DT1982" s="593"/>
      <c r="DU1982" s="593"/>
      <c r="DV1982" s="593"/>
      <c r="DW1982" s="593"/>
      <c r="DX1982" s="593"/>
      <c r="DY1982" s="593"/>
      <c r="DZ1982" s="593"/>
      <c r="EA1982" s="593"/>
      <c r="EB1982" s="593"/>
      <c r="EC1982" s="593"/>
      <c r="ED1982" s="593"/>
      <c r="EE1982" s="593"/>
      <c r="EF1982" s="593"/>
      <c r="EG1982" s="593"/>
      <c r="EH1982" s="593"/>
      <c r="EI1982" s="593"/>
      <c r="EJ1982" s="593"/>
      <c r="EK1982" s="593"/>
      <c r="EL1982" s="593"/>
      <c r="EM1982" s="593"/>
      <c r="EN1982" s="593"/>
      <c r="EO1982" s="593"/>
      <c r="EP1982" s="593"/>
      <c r="EQ1982" s="593"/>
      <c r="ER1982" s="593"/>
      <c r="ES1982" s="593"/>
      <c r="ET1982" s="593"/>
      <c r="EU1982" s="593"/>
      <c r="EV1982" s="593"/>
      <c r="EW1982" s="593"/>
      <c r="EX1982" s="593"/>
      <c r="EY1982" s="593"/>
      <c r="EZ1982" s="593"/>
      <c r="FA1982" s="593"/>
      <c r="FB1982" s="593"/>
      <c r="FC1982" s="593"/>
      <c r="FD1982" s="593"/>
      <c r="FE1982" s="593"/>
      <c r="FF1982" s="593"/>
      <c r="FG1982" s="593"/>
      <c r="FH1982" s="593"/>
      <c r="FI1982" s="593"/>
      <c r="FJ1982" s="593"/>
      <c r="FK1982" s="593"/>
      <c r="FL1982" s="593"/>
      <c r="FM1982" s="593"/>
      <c r="FN1982" s="593"/>
      <c r="FO1982" s="593"/>
      <c r="FP1982" s="593"/>
      <c r="FQ1982" s="593"/>
      <c r="FR1982" s="593"/>
      <c r="FS1982" s="593"/>
      <c r="FT1982" s="593"/>
      <c r="FU1982" s="593"/>
      <c r="FV1982" s="593"/>
      <c r="FW1982" s="593"/>
      <c r="FX1982" s="593"/>
      <c r="FY1982" s="593"/>
      <c r="FZ1982" s="593"/>
      <c r="GA1982" s="593"/>
      <c r="GB1982" s="593"/>
      <c r="GC1982" s="593"/>
      <c r="GD1982" s="593"/>
      <c r="GE1982" s="593"/>
      <c r="GF1982" s="593"/>
      <c r="GG1982" s="593"/>
      <c r="GH1982" s="593"/>
      <c r="GI1982" s="593"/>
      <c r="GJ1982" s="593"/>
      <c r="GK1982" s="593"/>
      <c r="GL1982" s="593"/>
      <c r="GM1982" s="593"/>
      <c r="GN1982" s="593"/>
      <c r="GO1982" s="593"/>
      <c r="GP1982" s="593"/>
      <c r="GQ1982" s="593"/>
      <c r="GR1982" s="593"/>
      <c r="GS1982" s="593"/>
      <c r="GT1982" s="593"/>
      <c r="GU1982" s="593"/>
      <c r="GV1982" s="593"/>
      <c r="GW1982" s="593"/>
      <c r="GX1982" s="593"/>
      <c r="GY1982" s="593"/>
      <c r="GZ1982" s="593"/>
      <c r="HA1982" s="593"/>
      <c r="HB1982" s="593"/>
      <c r="HC1982" s="593"/>
      <c r="HD1982" s="593"/>
      <c r="HE1982" s="593"/>
      <c r="HF1982" s="593"/>
      <c r="HG1982" s="593"/>
      <c r="HH1982" s="593"/>
      <c r="HI1982" s="593"/>
      <c r="HJ1982" s="593"/>
      <c r="HK1982" s="593"/>
      <c r="HL1982" s="593"/>
      <c r="HM1982" s="593"/>
      <c r="HN1982" s="593"/>
      <c r="HO1982" s="593"/>
      <c r="HP1982" s="593"/>
      <c r="HQ1982" s="593"/>
      <c r="HR1982" s="593"/>
      <c r="HS1982" s="593"/>
      <c r="HT1982" s="593"/>
      <c r="HU1982" s="593"/>
      <c r="HV1982" s="593"/>
      <c r="HW1982" s="593"/>
      <c r="HX1982" s="593"/>
      <c r="HY1982" s="593"/>
      <c r="HZ1982" s="593"/>
      <c r="IA1982" s="593"/>
      <c r="IB1982" s="593"/>
      <c r="IC1982" s="593"/>
      <c r="ID1982" s="593"/>
      <c r="IE1982" s="593"/>
      <c r="IF1982" s="593"/>
      <c r="IG1982" s="593"/>
      <c r="IH1982" s="593"/>
      <c r="II1982" s="593"/>
      <c r="IJ1982" s="593"/>
      <c r="IK1982" s="593"/>
      <c r="IL1982" s="593"/>
      <c r="IM1982" s="593"/>
      <c r="IN1982" s="593"/>
      <c r="IO1982" s="593"/>
      <c r="IP1982" s="593"/>
      <c r="IQ1982" s="593"/>
      <c r="IR1982" s="593"/>
      <c r="IS1982" s="593"/>
      <c r="IT1982" s="593"/>
      <c r="IU1982" s="593"/>
      <c r="IV1982" s="593"/>
      <c r="IW1982" s="593"/>
      <c r="IX1982" s="593"/>
      <c r="IY1982" s="593"/>
      <c r="IZ1982" s="593"/>
      <c r="JA1982" s="593"/>
      <c r="JB1982" s="593"/>
      <c r="JC1982" s="593"/>
      <c r="JD1982" s="593"/>
      <c r="JE1982" s="593"/>
      <c r="JF1982" s="593"/>
      <c r="JG1982" s="593"/>
      <c r="JH1982" s="593"/>
      <c r="JI1982" s="593"/>
      <c r="JJ1982" s="593"/>
      <c r="JK1982" s="593"/>
      <c r="JL1982" s="593"/>
      <c r="JM1982" s="593"/>
      <c r="JN1982" s="593"/>
      <c r="JO1982" s="593"/>
      <c r="JP1982" s="593"/>
      <c r="JQ1982" s="593"/>
      <c r="JR1982" s="593"/>
      <c r="JS1982" s="593"/>
      <c r="JT1982" s="593"/>
      <c r="JU1982" s="593"/>
      <c r="JV1982" s="593"/>
      <c r="JW1982" s="593"/>
      <c r="JX1982" s="593"/>
      <c r="JY1982" s="593"/>
      <c r="JZ1982" s="593"/>
      <c r="KA1982" s="593"/>
      <c r="KB1982" s="593"/>
      <c r="KC1982" s="593"/>
      <c r="KD1982" s="593"/>
      <c r="KE1982" s="593"/>
      <c r="KF1982" s="593"/>
      <c r="KG1982" s="593"/>
      <c r="KH1982" s="593"/>
      <c r="KI1982" s="593"/>
      <c r="KJ1982" s="593"/>
      <c r="KK1982" s="593"/>
      <c r="KL1982" s="593"/>
      <c r="KM1982" s="593"/>
      <c r="KN1982" s="593"/>
      <c r="KO1982" s="593"/>
      <c r="KP1982" s="593"/>
      <c r="KQ1982" s="593"/>
      <c r="KR1982" s="593"/>
      <c r="KS1982" s="593"/>
      <c r="KT1982" s="593"/>
      <c r="KU1982" s="593"/>
      <c r="KV1982" s="593"/>
      <c r="KW1982" s="593"/>
      <c r="KX1982" s="593"/>
      <c r="KY1982" s="593"/>
      <c r="KZ1982" s="593"/>
      <c r="LA1982" s="593"/>
      <c r="LB1982" s="593"/>
      <c r="LC1982" s="593"/>
      <c r="LD1982" s="593"/>
      <c r="LE1982" s="593"/>
      <c r="LF1982" s="593"/>
      <c r="LG1982" s="593"/>
      <c r="LH1982" s="593"/>
      <c r="LI1982" s="593"/>
      <c r="LJ1982" s="593"/>
      <c r="LK1982" s="593"/>
      <c r="LL1982" s="593"/>
      <c r="LM1982" s="593"/>
      <c r="LN1982" s="593"/>
      <c r="LO1982" s="593"/>
      <c r="LP1982" s="593"/>
      <c r="LQ1982" s="593"/>
      <c r="LR1982" s="593"/>
      <c r="LS1982" s="593"/>
      <c r="LT1982" s="593"/>
      <c r="LU1982" s="593"/>
      <c r="LV1982" s="593"/>
      <c r="LW1982" s="593"/>
      <c r="LX1982" s="593"/>
      <c r="LY1982" s="593"/>
      <c r="LZ1982" s="593"/>
      <c r="MA1982" s="593"/>
      <c r="MB1982" s="593"/>
      <c r="MC1982" s="593"/>
      <c r="MD1982" s="593"/>
      <c r="ME1982" s="593"/>
      <c r="MF1982" s="593"/>
      <c r="MG1982" s="593"/>
      <c r="MH1982" s="593"/>
      <c r="MI1982" s="593"/>
      <c r="MJ1982" s="593"/>
      <c r="MK1982" s="593"/>
      <c r="ML1982" s="593"/>
      <c r="MM1982" s="593"/>
      <c r="MN1982" s="593"/>
      <c r="MO1982" s="593"/>
      <c r="MP1982" s="593"/>
      <c r="MQ1982" s="593"/>
      <c r="MR1982" s="593"/>
      <c r="MS1982" s="593"/>
      <c r="MT1982" s="593"/>
      <c r="MU1982" s="593"/>
      <c r="MV1982" s="593"/>
      <c r="MW1982" s="593"/>
      <c r="MX1982" s="593"/>
      <c r="MY1982" s="593"/>
      <c r="MZ1982" s="593"/>
      <c r="NA1982" s="593"/>
      <c r="NB1982" s="593"/>
      <c r="NC1982" s="593"/>
      <c r="ND1982" s="593"/>
      <c r="NE1982" s="593"/>
      <c r="NF1982" s="593"/>
      <c r="NG1982" s="593"/>
      <c r="NH1982" s="593"/>
      <c r="NI1982" s="593"/>
      <c r="NJ1982" s="593"/>
      <c r="NK1982" s="593"/>
      <c r="NL1982" s="593"/>
      <c r="NM1982" s="593"/>
      <c r="NN1982" s="593"/>
      <c r="NO1982" s="593"/>
      <c r="NP1982" s="593"/>
      <c r="NQ1982" s="593"/>
      <c r="NR1982" s="593"/>
      <c r="NS1982" s="593"/>
      <c r="NT1982" s="593"/>
      <c r="NU1982" s="593"/>
      <c r="NV1982" s="593"/>
      <c r="NW1982" s="593"/>
      <c r="NX1982" s="593"/>
      <c r="NY1982" s="593"/>
      <c r="NZ1982" s="593"/>
      <c r="OA1982" s="593"/>
      <c r="OB1982" s="593"/>
      <c r="OC1982" s="593"/>
      <c r="OD1982" s="593"/>
      <c r="OE1982" s="593"/>
      <c r="OF1982" s="593"/>
      <c r="OG1982" s="593"/>
      <c r="OH1982" s="593"/>
      <c r="OI1982" s="593"/>
      <c r="OJ1982" s="593"/>
      <c r="OK1982" s="593"/>
      <c r="OL1982" s="593"/>
      <c r="OM1982" s="593"/>
      <c r="ON1982" s="593"/>
      <c r="OO1982" s="593"/>
      <c r="OP1982" s="593"/>
      <c r="OQ1982" s="593"/>
      <c r="OR1982" s="593"/>
      <c r="OS1982" s="593"/>
      <c r="OT1982" s="593"/>
      <c r="OU1982" s="593"/>
      <c r="OV1982" s="593"/>
      <c r="OW1982" s="593"/>
      <c r="OX1982" s="593"/>
      <c r="OY1982" s="593"/>
      <c r="OZ1982" s="593"/>
      <c r="PA1982" s="593"/>
      <c r="PB1982" s="593"/>
      <c r="PC1982" s="593"/>
      <c r="PD1982" s="593"/>
      <c r="PE1982" s="593"/>
      <c r="PF1982" s="593"/>
      <c r="PG1982" s="593"/>
      <c r="PH1982" s="593"/>
      <c r="PI1982" s="593"/>
      <c r="PJ1982" s="593"/>
      <c r="PK1982" s="593"/>
      <c r="PL1982" s="593"/>
      <c r="PM1982" s="593"/>
      <c r="PN1982" s="593"/>
      <c r="PO1982" s="593"/>
      <c r="PP1982" s="593"/>
      <c r="PQ1982" s="593"/>
      <c r="PR1982" s="593"/>
      <c r="PS1982" s="593"/>
      <c r="PT1982" s="593"/>
      <c r="PU1982" s="593"/>
      <c r="PV1982" s="593"/>
      <c r="PW1982" s="593"/>
      <c r="PX1982" s="593"/>
      <c r="PY1982" s="593"/>
      <c r="PZ1982" s="593"/>
      <c r="QA1982" s="593"/>
      <c r="QB1982" s="593"/>
      <c r="QC1982" s="593"/>
      <c r="QD1982" s="593"/>
      <c r="QE1982" s="593"/>
      <c r="QF1982" s="593"/>
      <c r="QG1982" s="593"/>
      <c r="QH1982" s="593"/>
      <c r="QI1982" s="593"/>
      <c r="QJ1982" s="593"/>
      <c r="QK1982" s="593"/>
      <c r="QL1982" s="593"/>
      <c r="QM1982" s="593"/>
      <c r="QN1982" s="593"/>
      <c r="QO1982" s="593"/>
      <c r="QP1982" s="593"/>
      <c r="QQ1982" s="593"/>
      <c r="QR1982" s="593"/>
      <c r="QS1982" s="593"/>
      <c r="QT1982" s="593"/>
      <c r="QU1982" s="593"/>
      <c r="QV1982" s="593"/>
      <c r="QW1982" s="593"/>
      <c r="QX1982" s="593"/>
      <c r="QY1982" s="593"/>
      <c r="QZ1982" s="593"/>
      <c r="RA1982" s="593"/>
      <c r="RB1982" s="593"/>
      <c r="RC1982" s="593"/>
      <c r="RD1982" s="593"/>
      <c r="RE1982" s="593"/>
      <c r="RF1982" s="593"/>
      <c r="RG1982" s="593"/>
      <c r="RH1982" s="593"/>
      <c r="RI1982" s="593"/>
      <c r="RJ1982" s="593"/>
      <c r="RK1982" s="593"/>
      <c r="RL1982" s="593"/>
      <c r="RM1982" s="593"/>
      <c r="RN1982" s="593"/>
      <c r="RO1982" s="593"/>
      <c r="RP1982" s="593"/>
      <c r="RQ1982" s="593"/>
      <c r="RR1982" s="593"/>
      <c r="RS1982" s="593"/>
      <c r="RT1982" s="593"/>
      <c r="RU1982" s="593"/>
      <c r="RV1982" s="593"/>
      <c r="RW1982" s="593"/>
      <c r="RX1982" s="593"/>
      <c r="RY1982" s="593"/>
      <c r="RZ1982" s="593"/>
      <c r="SA1982" s="593"/>
      <c r="SB1982" s="593"/>
      <c r="SC1982" s="593"/>
      <c r="SD1982" s="593"/>
      <c r="SE1982" s="593"/>
      <c r="SF1982" s="593"/>
      <c r="SG1982" s="593"/>
      <c r="SH1982" s="593"/>
      <c r="SI1982" s="593"/>
      <c r="SJ1982" s="593"/>
      <c r="SK1982" s="593"/>
      <c r="SL1982" s="593"/>
      <c r="SM1982" s="593"/>
      <c r="SN1982" s="593"/>
      <c r="SO1982" s="593"/>
      <c r="SP1982" s="593"/>
      <c r="SQ1982" s="593"/>
      <c r="SR1982" s="593"/>
      <c r="SS1982" s="593"/>
      <c r="ST1982" s="593"/>
      <c r="SU1982" s="593"/>
      <c r="SV1982" s="593"/>
      <c r="SW1982" s="593"/>
      <c r="SX1982" s="593"/>
      <c r="SY1982" s="593"/>
      <c r="SZ1982" s="593"/>
      <c r="TA1982" s="593"/>
      <c r="TB1982" s="593"/>
      <c r="TC1982" s="593"/>
      <c r="TD1982" s="593"/>
      <c r="TE1982" s="593"/>
      <c r="TF1982" s="593"/>
      <c r="TG1982" s="593"/>
      <c r="TH1982" s="593"/>
      <c r="TI1982" s="593"/>
      <c r="TJ1982" s="593"/>
      <c r="TK1982" s="593"/>
      <c r="TL1982" s="593"/>
      <c r="TM1982" s="593"/>
      <c r="TN1982" s="593"/>
      <c r="TO1982" s="593"/>
      <c r="TP1982" s="593"/>
      <c r="TQ1982" s="593"/>
      <c r="TR1982" s="593"/>
      <c r="TS1982" s="593"/>
      <c r="TT1982" s="593"/>
      <c r="TU1982" s="593"/>
      <c r="TV1982" s="593"/>
      <c r="TW1982" s="593"/>
      <c r="TX1982" s="593"/>
      <c r="TY1982" s="593"/>
      <c r="TZ1982" s="593"/>
      <c r="UA1982" s="593"/>
      <c r="UB1982" s="593"/>
      <c r="UC1982" s="593"/>
      <c r="UD1982" s="593"/>
      <c r="UE1982" s="593"/>
      <c r="UF1982" s="593"/>
      <c r="UG1982" s="593"/>
      <c r="UH1982" s="593"/>
      <c r="UI1982" s="593"/>
      <c r="UJ1982" s="593"/>
      <c r="UK1982" s="593"/>
      <c r="UL1982" s="593"/>
      <c r="UM1982" s="593"/>
      <c r="UN1982" s="593"/>
      <c r="UO1982" s="593"/>
      <c r="UP1982" s="593"/>
      <c r="UQ1982" s="593"/>
      <c r="UR1982" s="593"/>
      <c r="US1982" s="593"/>
      <c r="UT1982" s="593"/>
      <c r="UU1982" s="593"/>
      <c r="UV1982" s="593"/>
      <c r="UW1982" s="593"/>
      <c r="UX1982" s="593"/>
      <c r="UY1982" s="593"/>
      <c r="UZ1982" s="593"/>
      <c r="VA1982" s="593"/>
      <c r="VB1982" s="593"/>
      <c r="VC1982" s="593"/>
      <c r="VD1982" s="593"/>
      <c r="VE1982" s="593"/>
      <c r="VF1982" s="593"/>
      <c r="VG1982" s="593"/>
      <c r="VH1982" s="593"/>
      <c r="VI1982" s="593"/>
      <c r="VJ1982" s="593"/>
      <c r="VK1982" s="593"/>
      <c r="VL1982" s="593"/>
      <c r="VM1982" s="593"/>
      <c r="VN1982" s="593"/>
      <c r="VO1982" s="593"/>
      <c r="VP1982" s="593"/>
      <c r="VQ1982" s="593"/>
      <c r="VR1982" s="593"/>
      <c r="VS1982" s="593"/>
      <c r="VT1982" s="593"/>
      <c r="VU1982" s="593"/>
      <c r="VV1982" s="593"/>
      <c r="VW1982" s="593"/>
      <c r="VX1982" s="593"/>
      <c r="VY1982" s="593"/>
      <c r="VZ1982" s="593"/>
      <c r="WA1982" s="593"/>
      <c r="WB1982" s="593"/>
      <c r="WC1982" s="593"/>
      <c r="WD1982" s="593"/>
      <c r="WE1982" s="593"/>
      <c r="WF1982" s="593"/>
      <c r="WG1982" s="593"/>
      <c r="WH1982" s="593"/>
      <c r="WI1982" s="593"/>
      <c r="WJ1982" s="593"/>
      <c r="WK1982" s="593"/>
      <c r="WL1982" s="593"/>
      <c r="WM1982" s="593"/>
      <c r="WN1982" s="593"/>
      <c r="WO1982" s="593"/>
      <c r="WP1982" s="593"/>
      <c r="WQ1982" s="593"/>
      <c r="WR1982" s="593"/>
      <c r="WS1982" s="593"/>
      <c r="WT1982" s="593"/>
      <c r="WU1982" s="593"/>
      <c r="WV1982" s="593"/>
      <c r="WW1982" s="593"/>
      <c r="WX1982" s="593"/>
      <c r="WY1982" s="593"/>
      <c r="WZ1982" s="593"/>
      <c r="XA1982" s="593"/>
      <c r="XB1982" s="593"/>
      <c r="XC1982" s="593"/>
      <c r="XD1982" s="593"/>
      <c r="XE1982" s="593"/>
      <c r="XF1982" s="593"/>
      <c r="XG1982" s="593"/>
      <c r="XH1982" s="593"/>
      <c r="XI1982" s="593"/>
      <c r="XJ1982" s="593"/>
      <c r="XK1982" s="593"/>
      <c r="XL1982" s="593"/>
      <c r="XM1982" s="593"/>
      <c r="XN1982" s="593"/>
      <c r="XO1982" s="593"/>
      <c r="XP1982" s="593"/>
      <c r="XQ1982" s="593"/>
      <c r="XR1982" s="593"/>
      <c r="XS1982" s="593"/>
      <c r="XT1982" s="593"/>
      <c r="XU1982" s="593"/>
      <c r="XV1982" s="593"/>
      <c r="XW1982" s="593"/>
      <c r="XX1982" s="593"/>
      <c r="XY1982" s="593"/>
      <c r="XZ1982" s="593"/>
      <c r="YA1982" s="593"/>
      <c r="YB1982" s="593"/>
      <c r="YC1982" s="593"/>
      <c r="YD1982" s="593"/>
      <c r="YE1982" s="593"/>
      <c r="YF1982" s="593"/>
      <c r="YG1982" s="593"/>
      <c r="YH1982" s="593"/>
      <c r="YI1982" s="593"/>
      <c r="YJ1982" s="593"/>
      <c r="YK1982" s="593"/>
      <c r="YL1982" s="593"/>
      <c r="YM1982" s="593"/>
      <c r="YN1982" s="593"/>
      <c r="YO1982" s="593"/>
      <c r="YP1982" s="593"/>
      <c r="YQ1982" s="593"/>
      <c r="YR1982" s="593"/>
      <c r="YS1982" s="593"/>
      <c r="YT1982" s="593"/>
      <c r="YU1982" s="593"/>
      <c r="YV1982" s="593"/>
      <c r="YW1982" s="593"/>
      <c r="YX1982" s="593"/>
      <c r="YY1982" s="593"/>
      <c r="YZ1982" s="593"/>
      <c r="ZA1982" s="593"/>
      <c r="ZB1982" s="593"/>
      <c r="ZC1982" s="593"/>
      <c r="ZD1982" s="593"/>
      <c r="ZE1982" s="593"/>
      <c r="ZF1982" s="593"/>
      <c r="ZG1982" s="593"/>
      <c r="ZH1982" s="593"/>
      <c r="ZI1982" s="593"/>
      <c r="ZJ1982" s="593"/>
      <c r="ZK1982" s="593"/>
      <c r="ZL1982" s="593"/>
      <c r="ZM1982" s="593"/>
      <c r="ZN1982" s="593"/>
      <c r="ZO1982" s="593"/>
      <c r="ZP1982" s="593"/>
      <c r="ZQ1982" s="593"/>
      <c r="ZR1982" s="593"/>
      <c r="ZS1982" s="593"/>
      <c r="ZT1982" s="593"/>
      <c r="ZU1982" s="593"/>
      <c r="ZV1982" s="593"/>
      <c r="ZW1982" s="593"/>
      <c r="ZX1982" s="593"/>
      <c r="ZY1982" s="593"/>
      <c r="ZZ1982" s="593"/>
      <c r="AAA1982" s="593"/>
      <c r="AAB1982" s="593"/>
      <c r="AAC1982" s="593"/>
      <c r="AAD1982" s="593"/>
      <c r="AAE1982" s="593"/>
      <c r="AAF1982" s="593"/>
      <c r="AAG1982" s="593"/>
      <c r="AAH1982" s="593"/>
      <c r="AAI1982" s="593"/>
      <c r="AAJ1982" s="593"/>
      <c r="AAK1982" s="593"/>
      <c r="AAL1982" s="593"/>
      <c r="AAM1982" s="593"/>
      <c r="AAN1982" s="593"/>
      <c r="AAO1982" s="593"/>
      <c r="AAP1982" s="593"/>
      <c r="AAQ1982" s="593"/>
      <c r="AAR1982" s="593"/>
      <c r="AAS1982" s="593"/>
      <c r="AAT1982" s="593"/>
      <c r="AAU1982" s="593"/>
      <c r="AAV1982" s="593"/>
      <c r="AAW1982" s="593"/>
      <c r="AAX1982" s="593"/>
      <c r="AAY1982" s="593"/>
      <c r="AAZ1982" s="593"/>
      <c r="ABA1982" s="593"/>
      <c r="ABB1982" s="593"/>
      <c r="ABC1982" s="593"/>
      <c r="ABD1982" s="593"/>
      <c r="ABE1982" s="593"/>
      <c r="ABF1982" s="593"/>
      <c r="ABG1982" s="593"/>
      <c r="ABH1982" s="593"/>
      <c r="ABI1982" s="593"/>
      <c r="ABJ1982" s="593"/>
      <c r="ABK1982" s="593"/>
      <c r="ABL1982" s="593"/>
      <c r="ABM1982" s="593"/>
      <c r="ABN1982" s="593"/>
      <c r="ABO1982" s="593"/>
      <c r="ABP1982" s="593"/>
      <c r="ABQ1982" s="593"/>
      <c r="ABR1982" s="593"/>
      <c r="ABS1982" s="593"/>
      <c r="ABT1982" s="593"/>
      <c r="ABU1982" s="593"/>
      <c r="ABV1982" s="593"/>
      <c r="ABW1982" s="593"/>
      <c r="ABX1982" s="593"/>
      <c r="ABY1982" s="593"/>
      <c r="ABZ1982" s="593"/>
      <c r="ACA1982" s="593"/>
      <c r="ACB1982" s="593"/>
      <c r="ACC1982" s="593"/>
      <c r="ACD1982" s="593"/>
      <c r="ACE1982" s="593"/>
      <c r="ACF1982" s="593"/>
      <c r="ACG1982" s="593"/>
      <c r="ACH1982" s="593"/>
      <c r="ACI1982" s="593"/>
      <c r="ACJ1982" s="593"/>
      <c r="ACK1982" s="593"/>
      <c r="ACL1982" s="593"/>
      <c r="ACM1982" s="593"/>
      <c r="ACN1982" s="593"/>
      <c r="ACO1982" s="593"/>
      <c r="ACP1982" s="593"/>
      <c r="ACQ1982" s="593"/>
      <c r="ACR1982" s="593"/>
      <c r="ACS1982" s="593"/>
      <c r="ACT1982" s="593"/>
      <c r="ACU1982" s="593"/>
      <c r="ACV1982" s="593"/>
      <c r="ACW1982" s="593"/>
      <c r="ACX1982" s="593"/>
      <c r="ACY1982" s="593"/>
      <c r="ACZ1982" s="593"/>
      <c r="ADA1982" s="593"/>
      <c r="ADB1982" s="593"/>
      <c r="ADC1982" s="593"/>
      <c r="ADD1982" s="593"/>
      <c r="ADE1982" s="593"/>
      <c r="ADF1982" s="593"/>
      <c r="ADG1982" s="593"/>
      <c r="ADH1982" s="593"/>
      <c r="ADI1982" s="593"/>
      <c r="ADJ1982" s="593"/>
      <c r="ADK1982" s="593"/>
      <c r="ADL1982" s="593"/>
      <c r="ADM1982" s="593"/>
      <c r="ADN1982" s="593"/>
      <c r="ADO1982" s="593"/>
      <c r="ADP1982" s="593"/>
      <c r="ADQ1982" s="593"/>
      <c r="ADR1982" s="593"/>
      <c r="ADS1982" s="593"/>
      <c r="ADT1982" s="593"/>
      <c r="ADU1982" s="593"/>
      <c r="ADV1982" s="593"/>
      <c r="ADW1982" s="593"/>
      <c r="ADX1982" s="593"/>
      <c r="ADY1982" s="593"/>
      <c r="ADZ1982" s="593"/>
      <c r="AEA1982" s="593"/>
      <c r="AEB1982" s="593"/>
      <c r="AEC1982" s="593"/>
      <c r="AED1982" s="593"/>
      <c r="AEE1982" s="593"/>
      <c r="AEF1982" s="593"/>
      <c r="AEG1982" s="593"/>
      <c r="AEH1982" s="593"/>
      <c r="AEI1982" s="593"/>
      <c r="AEJ1982" s="593"/>
      <c r="AEK1982" s="593"/>
      <c r="AEL1982" s="593"/>
      <c r="AEM1982" s="593"/>
      <c r="AEN1982" s="593"/>
      <c r="AEO1982" s="593"/>
      <c r="AEP1982" s="593"/>
      <c r="AEQ1982" s="593"/>
      <c r="AER1982" s="593"/>
      <c r="AES1982" s="593"/>
      <c r="AET1982" s="593"/>
      <c r="AEU1982" s="593"/>
      <c r="AEV1982" s="593"/>
      <c r="AEW1982" s="593"/>
      <c r="AEX1982" s="593"/>
      <c r="AEY1982" s="593"/>
      <c r="AEZ1982" s="593"/>
      <c r="AFA1982" s="593"/>
      <c r="AFB1982" s="593"/>
      <c r="AFC1982" s="593"/>
      <c r="AFD1982" s="593"/>
      <c r="AFE1982" s="593"/>
      <c r="AFF1982" s="593"/>
      <c r="AFG1982" s="593"/>
      <c r="AFH1982" s="593"/>
      <c r="AFI1982" s="593"/>
      <c r="AFJ1982" s="593"/>
      <c r="AFK1982" s="593"/>
      <c r="AFL1982" s="593"/>
      <c r="AFM1982" s="593"/>
      <c r="AFN1982" s="593"/>
      <c r="AFO1982" s="593"/>
      <c r="AFP1982" s="593"/>
      <c r="AFQ1982" s="593"/>
      <c r="AFR1982" s="593"/>
      <c r="AFS1982" s="593"/>
      <c r="AFT1982" s="593"/>
      <c r="AFU1982" s="593"/>
      <c r="AFV1982" s="593"/>
      <c r="AFW1982" s="593"/>
      <c r="AFX1982" s="593"/>
      <c r="AFY1982" s="593"/>
      <c r="AFZ1982" s="593"/>
      <c r="AGA1982" s="593"/>
      <c r="AGB1982" s="593"/>
      <c r="AGC1982" s="593"/>
      <c r="AGD1982" s="593"/>
      <c r="AGE1982" s="593"/>
      <c r="AGF1982" s="593"/>
      <c r="AGG1982" s="593"/>
      <c r="AGH1982" s="593"/>
      <c r="AGI1982" s="593"/>
      <c r="AGJ1982" s="593"/>
      <c r="AGK1982" s="593"/>
      <c r="AGL1982" s="593"/>
      <c r="AGM1982" s="593"/>
      <c r="AGN1982" s="593"/>
      <c r="AGO1982" s="593"/>
      <c r="AGP1982" s="593"/>
      <c r="AGQ1982" s="593"/>
      <c r="AGR1982" s="593"/>
      <c r="AGS1982" s="593"/>
      <c r="AGT1982" s="593"/>
      <c r="AGU1982" s="593"/>
      <c r="AGV1982" s="593"/>
      <c r="AGW1982" s="593"/>
      <c r="AGX1982" s="593"/>
      <c r="AGY1982" s="593"/>
      <c r="AGZ1982" s="593"/>
      <c r="AHA1982" s="593"/>
      <c r="AHB1982" s="593"/>
      <c r="AHC1982" s="593"/>
      <c r="AHD1982" s="593"/>
      <c r="AHE1982" s="593"/>
      <c r="AHF1982" s="593"/>
      <c r="AHG1982" s="593"/>
      <c r="AHH1982" s="593"/>
      <c r="AHI1982" s="593"/>
      <c r="AHJ1982" s="593"/>
      <c r="AHK1982" s="593"/>
      <c r="AHL1982" s="593"/>
      <c r="AHM1982" s="593"/>
      <c r="AHN1982" s="593"/>
      <c r="AHO1982" s="593"/>
      <c r="AHP1982" s="593"/>
      <c r="AHQ1982" s="593"/>
      <c r="AHR1982" s="593"/>
      <c r="AHS1982" s="593"/>
      <c r="AHT1982" s="593"/>
      <c r="AHU1982" s="593"/>
      <c r="AHV1982" s="593"/>
      <c r="AHW1982" s="593"/>
      <c r="AHX1982" s="593"/>
      <c r="AHY1982" s="593"/>
      <c r="AHZ1982" s="593"/>
      <c r="AIA1982" s="593"/>
      <c r="AIB1982" s="593"/>
      <c r="AIC1982" s="593"/>
      <c r="AID1982" s="593"/>
      <c r="AIE1982" s="593"/>
      <c r="AIF1982" s="593"/>
      <c r="AIG1982" s="593"/>
      <c r="AIH1982" s="593"/>
      <c r="AII1982" s="593"/>
      <c r="AIJ1982" s="593"/>
      <c r="AIK1982" s="593"/>
      <c r="AIL1982" s="593"/>
      <c r="AIM1982" s="593"/>
      <c r="AIN1982" s="593"/>
      <c r="AIO1982" s="593"/>
      <c r="AIP1982" s="593"/>
      <c r="AIQ1982" s="593"/>
      <c r="AIR1982" s="593"/>
      <c r="AIS1982" s="593"/>
      <c r="AIT1982" s="593"/>
      <c r="AIU1982" s="593"/>
      <c r="AIV1982" s="593"/>
      <c r="AIW1982" s="593"/>
      <c r="AIX1982" s="593"/>
      <c r="AIY1982" s="593"/>
      <c r="AIZ1982" s="593"/>
      <c r="AJA1982" s="593"/>
      <c r="AJB1982" s="593"/>
      <c r="AJC1982" s="593"/>
      <c r="AJD1982" s="593"/>
      <c r="AJE1982" s="593"/>
      <c r="AJF1982" s="593"/>
      <c r="AJG1982" s="593"/>
      <c r="AJH1982" s="593"/>
      <c r="AJI1982" s="593"/>
      <c r="AJJ1982" s="593"/>
      <c r="AJK1982" s="593"/>
      <c r="AJL1982" s="593"/>
      <c r="AJM1982" s="593"/>
      <c r="AJN1982" s="593"/>
      <c r="AJO1982" s="593"/>
      <c r="AJP1982" s="593"/>
      <c r="AJQ1982" s="593"/>
      <c r="AJR1982" s="593"/>
      <c r="AJS1982" s="593"/>
      <c r="AJT1982" s="593"/>
      <c r="AJU1982" s="593"/>
      <c r="AJV1982" s="593"/>
      <c r="AJW1982" s="593"/>
      <c r="AJX1982" s="593"/>
      <c r="AJY1982" s="593"/>
      <c r="AJZ1982" s="593"/>
      <c r="AKA1982" s="593"/>
      <c r="AKB1982" s="593"/>
      <c r="AKC1982" s="593"/>
      <c r="AKD1982" s="593"/>
      <c r="AKE1982" s="593"/>
      <c r="AKF1982" s="593"/>
      <c r="AKG1982" s="593"/>
      <c r="AKH1982" s="593"/>
      <c r="AKI1982" s="593"/>
      <c r="AKJ1982" s="593"/>
      <c r="AKK1982" s="593"/>
      <c r="AKL1982" s="593"/>
      <c r="AKM1982" s="593"/>
      <c r="AKN1982" s="593"/>
      <c r="AKO1982" s="593"/>
      <c r="AKP1982" s="593"/>
      <c r="AKQ1982" s="593"/>
      <c r="AKR1982" s="593"/>
      <c r="AKS1982" s="593"/>
      <c r="AKT1982" s="593"/>
      <c r="AKU1982" s="593"/>
      <c r="AKV1982" s="593"/>
      <c r="AKW1982" s="593"/>
      <c r="AKX1982" s="593"/>
      <c r="AKY1982" s="593"/>
      <c r="AKZ1982" s="593"/>
      <c r="ALA1982" s="593"/>
      <c r="ALB1982" s="593"/>
      <c r="ALC1982" s="593"/>
      <c r="ALD1982" s="593"/>
      <c r="ALE1982" s="593"/>
      <c r="ALF1982" s="593"/>
      <c r="ALG1982" s="593"/>
      <c r="ALH1982" s="593"/>
      <c r="ALI1982" s="593"/>
      <c r="ALJ1982" s="593"/>
      <c r="ALK1982" s="593"/>
      <c r="ALL1982" s="593"/>
      <c r="ALM1982" s="593"/>
      <c r="ALN1982" s="593"/>
      <c r="ALO1982" s="593"/>
      <c r="ALP1982" s="593"/>
      <c r="ALQ1982" s="593"/>
      <c r="ALR1982" s="593"/>
      <c r="ALS1982" s="593"/>
      <c r="ALT1982" s="593"/>
      <c r="ALU1982" s="593"/>
      <c r="ALV1982" s="593"/>
      <c r="ALW1982" s="593"/>
      <c r="ALX1982" s="593"/>
      <c r="ALY1982" s="593"/>
      <c r="ALZ1982" s="593"/>
      <c r="AMA1982" s="593"/>
      <c r="AMB1982" s="593"/>
      <c r="AMC1982" s="593"/>
      <c r="AMD1982" s="593"/>
      <c r="AME1982" s="593"/>
      <c r="AMF1982" s="593"/>
      <c r="AMG1982" s="593"/>
      <c r="AMH1982" s="593"/>
      <c r="AMI1982" s="593"/>
      <c r="AMJ1982" s="593"/>
      <c r="AMK1982" s="593"/>
      <c r="AML1982" s="593"/>
      <c r="AMM1982" s="593"/>
      <c r="AMN1982" s="593"/>
      <c r="AMO1982" s="593"/>
      <c r="AMP1982" s="593"/>
      <c r="AMQ1982" s="593"/>
      <c r="AMR1982" s="593"/>
      <c r="AMS1982" s="593"/>
      <c r="AMT1982" s="593"/>
      <c r="AMU1982" s="593"/>
      <c r="AMV1982" s="593"/>
      <c r="AMW1982" s="593"/>
      <c r="AMX1982" s="593"/>
      <c r="AMY1982" s="593"/>
      <c r="AMZ1982" s="593"/>
      <c r="ANA1982" s="593"/>
      <c r="ANB1982" s="593"/>
      <c r="ANC1982" s="593"/>
      <c r="AND1982" s="593"/>
      <c r="ANE1982" s="593"/>
      <c r="ANF1982" s="593"/>
      <c r="ANG1982" s="593"/>
      <c r="ANH1982" s="593"/>
      <c r="ANI1982" s="593"/>
      <c r="ANJ1982" s="593"/>
      <c r="ANK1982" s="593"/>
      <c r="ANL1982" s="593"/>
      <c r="ANM1982" s="593"/>
      <c r="ANN1982" s="593"/>
      <c r="ANO1982" s="593"/>
      <c r="ANP1982" s="593"/>
      <c r="ANQ1982" s="593"/>
      <c r="ANR1982" s="593"/>
      <c r="ANS1982" s="593"/>
      <c r="ANT1982" s="593"/>
      <c r="ANU1982" s="593"/>
      <c r="ANV1982" s="593"/>
      <c r="ANW1982" s="593"/>
      <c r="ANX1982" s="593"/>
      <c r="ANY1982" s="593"/>
      <c r="ANZ1982" s="593"/>
      <c r="AOA1982" s="593"/>
      <c r="AOB1982" s="593"/>
      <c r="AOC1982" s="593"/>
      <c r="AOD1982" s="593"/>
      <c r="AOE1982" s="593"/>
      <c r="AOF1982" s="593"/>
      <c r="AOG1982" s="593"/>
      <c r="AOH1982" s="593"/>
      <c r="AOI1982" s="593"/>
      <c r="AOJ1982" s="593"/>
      <c r="AOK1982" s="593"/>
      <c r="AOL1982" s="593"/>
      <c r="AOM1982" s="593"/>
      <c r="AON1982" s="593"/>
      <c r="AOO1982" s="593"/>
      <c r="AOP1982" s="593"/>
      <c r="AOQ1982" s="593"/>
      <c r="AOR1982" s="593"/>
      <c r="AOS1982" s="593"/>
      <c r="AOT1982" s="593"/>
      <c r="AOU1982" s="593"/>
      <c r="AOV1982" s="593"/>
      <c r="AOW1982" s="593"/>
      <c r="AOX1982" s="593"/>
      <c r="AOY1982" s="593"/>
      <c r="AOZ1982" s="593"/>
      <c r="APA1982" s="593"/>
      <c r="APB1982" s="593"/>
      <c r="APC1982" s="593"/>
      <c r="APD1982" s="593"/>
      <c r="APE1982" s="593"/>
      <c r="APF1982" s="593"/>
      <c r="APG1982" s="593"/>
      <c r="APH1982" s="593"/>
      <c r="API1982" s="593"/>
      <c r="APJ1982" s="593"/>
      <c r="APK1982" s="593"/>
      <c r="APL1982" s="593"/>
      <c r="APM1982" s="593"/>
      <c r="APN1982" s="593"/>
      <c r="APO1982" s="593"/>
      <c r="APP1982" s="593"/>
      <c r="APQ1982" s="593"/>
      <c r="APR1982" s="593"/>
      <c r="APS1982" s="593"/>
      <c r="APT1982" s="593"/>
      <c r="APU1982" s="593"/>
      <c r="APV1982" s="593"/>
      <c r="APW1982" s="593"/>
      <c r="APX1982" s="593"/>
      <c r="APY1982" s="593"/>
      <c r="APZ1982" s="593"/>
      <c r="AQA1982" s="593"/>
      <c r="AQB1982" s="593"/>
      <c r="AQC1982" s="593"/>
      <c r="AQD1982" s="593"/>
      <c r="AQE1982" s="593"/>
      <c r="AQF1982" s="593"/>
      <c r="AQG1982" s="593"/>
      <c r="AQH1982" s="593"/>
      <c r="AQI1982" s="593"/>
      <c r="AQJ1982" s="593"/>
      <c r="AQK1982" s="593"/>
      <c r="AQL1982" s="593"/>
      <c r="AQM1982" s="593"/>
      <c r="AQN1982" s="593"/>
      <c r="AQO1982" s="593"/>
      <c r="AQP1982" s="593"/>
      <c r="AQQ1982" s="593"/>
      <c r="AQR1982" s="593"/>
      <c r="AQS1982" s="593"/>
      <c r="AQT1982" s="593"/>
      <c r="AQU1982" s="593"/>
      <c r="AQV1982" s="593"/>
      <c r="AQW1982" s="593"/>
      <c r="AQX1982" s="593"/>
      <c r="AQY1982" s="593"/>
      <c r="AQZ1982" s="593"/>
      <c r="ARA1982" s="593"/>
      <c r="ARB1982" s="593"/>
      <c r="ARC1982" s="593"/>
      <c r="ARD1982" s="593"/>
      <c r="ARE1982" s="593"/>
      <c r="ARF1982" s="593"/>
      <c r="ARG1982" s="593"/>
      <c r="ARH1982" s="593"/>
      <c r="ARI1982" s="593"/>
      <c r="ARJ1982" s="593"/>
      <c r="ARK1982" s="593"/>
      <c r="ARL1982" s="593"/>
      <c r="ARM1982" s="593"/>
      <c r="ARN1982" s="593"/>
      <c r="ARO1982" s="593"/>
      <c r="ARP1982" s="593"/>
      <c r="ARQ1982" s="593"/>
      <c r="ARR1982" s="593"/>
      <c r="ARS1982" s="593"/>
      <c r="ART1982" s="593"/>
      <c r="ARU1982" s="593"/>
      <c r="ARV1982" s="593"/>
      <c r="ARW1982" s="593"/>
      <c r="ARX1982" s="593"/>
      <c r="ARY1982" s="593"/>
      <c r="ARZ1982" s="593"/>
      <c r="ASA1982" s="593"/>
      <c r="ASB1982" s="593"/>
      <c r="ASC1982" s="593"/>
      <c r="ASD1982" s="593"/>
      <c r="ASE1982" s="593"/>
      <c r="ASF1982" s="593"/>
      <c r="ASG1982" s="593"/>
      <c r="ASH1982" s="593"/>
      <c r="ASI1982" s="593"/>
      <c r="ASJ1982" s="593"/>
      <c r="ASK1982" s="593"/>
      <c r="ASL1982" s="593"/>
      <c r="ASM1982" s="593"/>
      <c r="ASN1982" s="593"/>
      <c r="ASO1982" s="593"/>
      <c r="ASP1982" s="593"/>
      <c r="ASQ1982" s="593"/>
      <c r="ASR1982" s="593"/>
      <c r="ASS1982" s="593"/>
      <c r="AST1982" s="593"/>
      <c r="ASU1982" s="593"/>
      <c r="ASV1982" s="593"/>
      <c r="ASW1982" s="593"/>
      <c r="ASX1982" s="593"/>
      <c r="ASY1982" s="593"/>
      <c r="ASZ1982" s="593"/>
      <c r="ATA1982" s="593"/>
      <c r="ATB1982" s="593"/>
      <c r="ATC1982" s="593"/>
      <c r="ATD1982" s="593"/>
      <c r="ATE1982" s="593"/>
      <c r="ATF1982" s="593"/>
      <c r="ATG1982" s="593"/>
      <c r="ATH1982" s="593"/>
      <c r="ATI1982" s="593"/>
      <c r="ATJ1982" s="593"/>
      <c r="ATK1982" s="593"/>
      <c r="ATL1982" s="593"/>
      <c r="ATM1982" s="593"/>
      <c r="ATN1982" s="593"/>
      <c r="ATO1982" s="593"/>
      <c r="ATP1982" s="593"/>
      <c r="ATQ1982" s="593"/>
      <c r="ATR1982" s="593"/>
      <c r="ATS1982" s="593"/>
      <c r="ATT1982" s="593"/>
      <c r="ATU1982" s="593"/>
      <c r="ATV1982" s="593"/>
      <c r="ATW1982" s="593"/>
      <c r="ATX1982" s="593"/>
      <c r="ATY1982" s="593"/>
      <c r="ATZ1982" s="593"/>
      <c r="AUA1982" s="593"/>
      <c r="AUB1982" s="593"/>
      <c r="AUC1982" s="593"/>
      <c r="AUD1982" s="593"/>
      <c r="AUE1982" s="593"/>
      <c r="AUF1982" s="593"/>
      <c r="AUG1982" s="593"/>
      <c r="AUH1982" s="593"/>
      <c r="AUI1982" s="593"/>
      <c r="AUJ1982" s="593"/>
      <c r="AUK1982" s="593"/>
      <c r="AUL1982" s="593"/>
      <c r="AUM1982" s="593"/>
      <c r="AUN1982" s="593"/>
      <c r="AUO1982" s="593"/>
      <c r="AUP1982" s="593"/>
      <c r="AUQ1982" s="593"/>
      <c r="AUR1982" s="593"/>
      <c r="AUS1982" s="593"/>
      <c r="AUT1982" s="593"/>
      <c r="AUU1982" s="593"/>
      <c r="AUV1982" s="593"/>
      <c r="AUW1982" s="593"/>
      <c r="AUX1982" s="593"/>
      <c r="AUY1982" s="593"/>
      <c r="AUZ1982" s="593"/>
      <c r="AVA1982" s="593"/>
      <c r="AVB1982" s="593"/>
      <c r="AVC1982" s="593"/>
      <c r="AVD1982" s="593"/>
      <c r="AVE1982" s="593"/>
      <c r="AVF1982" s="593"/>
      <c r="AVG1982" s="593"/>
      <c r="AVH1982" s="593"/>
      <c r="AVI1982" s="593"/>
      <c r="AVJ1982" s="593"/>
      <c r="AVK1982" s="593"/>
    </row>
    <row r="1983" spans="1:1259">
      <c r="A1983" s="715"/>
      <c r="B1983" s="564"/>
      <c r="C1983" s="564"/>
      <c r="D1983" s="676" t="s">
        <v>1067</v>
      </c>
      <c r="E1983" s="524" t="s">
        <v>1633</v>
      </c>
      <c r="F1983" s="665" t="s">
        <v>1152</v>
      </c>
      <c r="G1983" s="676">
        <v>2022</v>
      </c>
      <c r="H1983" s="665">
        <v>4</v>
      </c>
      <c r="I1983" s="687">
        <v>127912</v>
      </c>
      <c r="J1983" s="666">
        <v>44657</v>
      </c>
      <c r="K1983" s="676" t="s">
        <v>1631</v>
      </c>
      <c r="L1983" s="677" t="s">
        <v>1578</v>
      </c>
      <c r="M1983" s="677">
        <v>44468</v>
      </c>
      <c r="N1983" s="677" t="s">
        <v>1603</v>
      </c>
      <c r="O1983" s="677"/>
      <c r="P1983" s="666">
        <v>44652</v>
      </c>
      <c r="Q1983" s="666">
        <v>44656</v>
      </c>
      <c r="R1983" s="666">
        <v>44657</v>
      </c>
      <c r="S1983" s="665" t="s">
        <v>1580</v>
      </c>
      <c r="T1983" s="665">
        <v>60</v>
      </c>
      <c r="U1983" s="665" t="s">
        <v>1612</v>
      </c>
      <c r="V1983" s="676" t="s">
        <v>1591</v>
      </c>
      <c r="W1983" s="678">
        <v>400</v>
      </c>
      <c r="X1983" s="551">
        <v>624</v>
      </c>
      <c r="Y1983" s="693">
        <v>249600</v>
      </c>
      <c r="Z1983" s="667">
        <v>0.48</v>
      </c>
      <c r="AA1983" s="682">
        <f>Y1983*Z1983</f>
        <v>119808</v>
      </c>
      <c r="AB1983" s="521"/>
      <c r="AC1983" s="668">
        <v>0</v>
      </c>
      <c r="AD1983" s="676"/>
      <c r="AE1983" s="669"/>
      <c r="AF1983" s="695">
        <f>AA1983+AD1983+AE1983</f>
        <v>119808</v>
      </c>
      <c r="AG1983" s="676" t="s">
        <v>47</v>
      </c>
      <c r="AH1983" s="641"/>
      <c r="AI1983" s="676">
        <v>75</v>
      </c>
      <c r="AJ1983" s="676" t="s">
        <v>1592</v>
      </c>
      <c r="AK1983" s="676" t="s">
        <v>50</v>
      </c>
      <c r="AL1983" s="696">
        <v>94544</v>
      </c>
      <c r="AM1983" s="676" t="s">
        <v>52</v>
      </c>
      <c r="AN1983" s="676" t="s">
        <v>50</v>
      </c>
      <c r="AO1983" s="665"/>
      <c r="AP1983" s="676" t="s">
        <v>92</v>
      </c>
      <c r="AQ1983" s="676" t="s">
        <v>37</v>
      </c>
      <c r="AR1983" s="676"/>
      <c r="AS1983" s="523" t="s">
        <v>1077</v>
      </c>
      <c r="AT1983" s="523"/>
      <c r="AU1983" s="523"/>
      <c r="AV1983" s="674"/>
      <c r="AW1983" s="673" t="str">
        <f>U1983</f>
        <v>30390256H</v>
      </c>
      <c r="AX1983" s="673" cm="1">
        <f t="array" ref="AX1983">SUM(MID(0&amp;AW1983,LARGE(INDEX(ISNUMBER(--MID(AW1983,ROW($1:$8),1))*ROW($1:$8),),ROW($1:$8))+1,1)*10^ROW($1:$8)/10)</f>
        <v>30390256</v>
      </c>
      <c r="AY1983" s="673" t="str">
        <f>VLOOKUP($AX1983,'Item Master Data'!$A:$F,3,FALSE)</f>
        <v>T400H</v>
      </c>
      <c r="AZ1983" s="673">
        <f>VLOOKUP($AX1983,'Item Master Data'!$A:$F,6,FALSE)</f>
        <v>400</v>
      </c>
      <c r="BA1983" s="673">
        <f>X1983/BB1983</f>
        <v>24</v>
      </c>
      <c r="BB1983" s="673">
        <f>VLOOKUP(AX1983,'Item Master Data'!$A:$G,7,FALSE)</f>
        <v>26</v>
      </c>
      <c r="BC1983" s="673"/>
      <c r="BD1983" s="673">
        <f>W1983-AZ1983</f>
        <v>0</v>
      </c>
      <c r="BE1983" s="593"/>
      <c r="BF1983" s="593"/>
      <c r="BG1983" s="593"/>
      <c r="BH1983" s="593"/>
      <c r="BI1983" s="593"/>
      <c r="BJ1983" s="593"/>
      <c r="BK1983" s="593"/>
      <c r="BL1983" s="593"/>
      <c r="BM1983" s="593"/>
      <c r="BN1983" s="593"/>
      <c r="BO1983" s="593"/>
      <c r="BP1983" s="593"/>
      <c r="BQ1983" s="593"/>
      <c r="BR1983" s="593"/>
      <c r="BS1983" s="593"/>
      <c r="BT1983" s="593"/>
      <c r="BU1983" s="593"/>
      <c r="BV1983" s="593"/>
      <c r="BW1983" s="593"/>
      <c r="BX1983" s="593"/>
      <c r="BY1983" s="593"/>
      <c r="BZ1983" s="593"/>
      <c r="CA1983" s="593"/>
      <c r="CB1983" s="593"/>
      <c r="CC1983" s="593"/>
      <c r="CD1983" s="593"/>
      <c r="CE1983" s="593"/>
      <c r="CF1983" s="593"/>
      <c r="CG1983" s="593"/>
      <c r="CH1983" s="593"/>
      <c r="CI1983" s="593"/>
      <c r="CJ1983" s="593"/>
      <c r="CK1983" s="593"/>
      <c r="CL1983" s="593"/>
      <c r="CM1983" s="593"/>
      <c r="CN1983" s="593"/>
      <c r="CO1983" s="593"/>
      <c r="CP1983" s="593"/>
      <c r="CQ1983" s="593"/>
      <c r="CR1983" s="593"/>
      <c r="CS1983" s="593"/>
      <c r="CT1983" s="593"/>
      <c r="CU1983" s="593"/>
      <c r="CV1983" s="593"/>
      <c r="CW1983" s="593"/>
      <c r="CX1983" s="593"/>
      <c r="CY1983" s="593"/>
      <c r="CZ1983" s="593"/>
      <c r="DA1983" s="593"/>
      <c r="DB1983" s="593"/>
      <c r="DC1983" s="593"/>
      <c r="DD1983" s="593"/>
      <c r="DE1983" s="593"/>
      <c r="DF1983" s="593"/>
      <c r="DG1983" s="593"/>
      <c r="DH1983" s="593"/>
      <c r="DI1983" s="593"/>
      <c r="DJ1983" s="593"/>
      <c r="DK1983" s="593"/>
      <c r="DL1983" s="593"/>
      <c r="DM1983" s="593"/>
      <c r="DN1983" s="593"/>
      <c r="DO1983" s="593"/>
      <c r="DP1983" s="593"/>
      <c r="DQ1983" s="593"/>
      <c r="DR1983" s="593"/>
      <c r="DS1983" s="593"/>
      <c r="DT1983" s="593"/>
      <c r="DU1983" s="593"/>
      <c r="DV1983" s="593"/>
      <c r="DW1983" s="593"/>
      <c r="DX1983" s="593"/>
      <c r="DY1983" s="593"/>
      <c r="DZ1983" s="593"/>
      <c r="EA1983" s="593"/>
      <c r="EB1983" s="593"/>
      <c r="EC1983" s="593"/>
      <c r="ED1983" s="593"/>
      <c r="EE1983" s="593"/>
      <c r="EF1983" s="593"/>
      <c r="EG1983" s="593"/>
      <c r="EH1983" s="593"/>
      <c r="EI1983" s="593"/>
      <c r="EJ1983" s="593"/>
      <c r="EK1983" s="593"/>
      <c r="EL1983" s="593"/>
      <c r="EM1983" s="593"/>
      <c r="EN1983" s="593"/>
      <c r="EO1983" s="593"/>
      <c r="EP1983" s="593"/>
      <c r="EQ1983" s="593"/>
      <c r="ER1983" s="593"/>
      <c r="ES1983" s="593"/>
      <c r="ET1983" s="593"/>
      <c r="EU1983" s="593"/>
      <c r="EV1983" s="593"/>
      <c r="EW1983" s="593"/>
      <c r="EX1983" s="593"/>
      <c r="EY1983" s="593"/>
      <c r="EZ1983" s="593"/>
      <c r="FA1983" s="593"/>
      <c r="FB1983" s="593"/>
      <c r="FC1983" s="593"/>
      <c r="FD1983" s="593"/>
      <c r="FE1983" s="593"/>
      <c r="FF1983" s="593"/>
      <c r="FG1983" s="593"/>
      <c r="FH1983" s="593"/>
      <c r="FI1983" s="593"/>
      <c r="FJ1983" s="593"/>
      <c r="FK1983" s="593"/>
      <c r="FL1983" s="593"/>
      <c r="FM1983" s="593"/>
      <c r="FN1983" s="593"/>
      <c r="FO1983" s="593"/>
      <c r="FP1983" s="593"/>
      <c r="FQ1983" s="593"/>
      <c r="FR1983" s="593"/>
      <c r="FS1983" s="593"/>
      <c r="FT1983" s="593"/>
      <c r="FU1983" s="593"/>
      <c r="FV1983" s="593"/>
      <c r="FW1983" s="593"/>
      <c r="FX1983" s="593"/>
      <c r="FY1983" s="593"/>
      <c r="FZ1983" s="593"/>
      <c r="GA1983" s="593"/>
      <c r="GB1983" s="593"/>
      <c r="GC1983" s="593"/>
      <c r="GD1983" s="593"/>
      <c r="GE1983" s="593"/>
      <c r="GF1983" s="593"/>
      <c r="GG1983" s="593"/>
      <c r="GH1983" s="593"/>
      <c r="GI1983" s="593"/>
      <c r="GJ1983" s="593"/>
      <c r="GK1983" s="593"/>
      <c r="GL1983" s="593"/>
      <c r="GM1983" s="593"/>
      <c r="GN1983" s="593"/>
      <c r="GO1983" s="593"/>
      <c r="GP1983" s="593"/>
      <c r="GQ1983" s="593"/>
      <c r="GR1983" s="593"/>
      <c r="GS1983" s="593"/>
      <c r="GT1983" s="593"/>
      <c r="GU1983" s="593"/>
      <c r="GV1983" s="593"/>
      <c r="GW1983" s="593"/>
      <c r="GX1983" s="593"/>
      <c r="GY1983" s="593"/>
      <c r="GZ1983" s="593"/>
      <c r="HA1983" s="593"/>
      <c r="HB1983" s="593"/>
      <c r="HC1983" s="593"/>
      <c r="HD1983" s="593"/>
      <c r="HE1983" s="593"/>
      <c r="HF1983" s="593"/>
      <c r="HG1983" s="593"/>
      <c r="HH1983" s="593"/>
      <c r="HI1983" s="593"/>
      <c r="HJ1983" s="593"/>
      <c r="HK1983" s="593"/>
      <c r="HL1983" s="593"/>
      <c r="HM1983" s="593"/>
      <c r="HN1983" s="593"/>
      <c r="HO1983" s="593"/>
      <c r="HP1983" s="593"/>
      <c r="HQ1983" s="593"/>
      <c r="HR1983" s="593"/>
      <c r="HS1983" s="593"/>
      <c r="HT1983" s="593"/>
      <c r="HU1983" s="593"/>
      <c r="HV1983" s="593"/>
      <c r="HW1983" s="593"/>
      <c r="HX1983" s="593"/>
      <c r="HY1983" s="593"/>
      <c r="HZ1983" s="593"/>
      <c r="IA1983" s="593"/>
      <c r="IB1983" s="593"/>
      <c r="IC1983" s="593"/>
      <c r="ID1983" s="593"/>
      <c r="IE1983" s="593"/>
      <c r="IF1983" s="593"/>
      <c r="IG1983" s="593"/>
      <c r="IH1983" s="593"/>
      <c r="II1983" s="593"/>
      <c r="IJ1983" s="593"/>
      <c r="IK1983" s="593"/>
      <c r="IL1983" s="593"/>
      <c r="IM1983" s="593"/>
      <c r="IN1983" s="593"/>
      <c r="IO1983" s="593"/>
      <c r="IP1983" s="593"/>
      <c r="IQ1983" s="593"/>
      <c r="IR1983" s="593"/>
      <c r="IS1983" s="593"/>
      <c r="IT1983" s="593"/>
      <c r="IU1983" s="593"/>
      <c r="IV1983" s="593"/>
      <c r="IW1983" s="593"/>
      <c r="IX1983" s="593"/>
      <c r="IY1983" s="593"/>
      <c r="IZ1983" s="593"/>
      <c r="JA1983" s="593"/>
      <c r="JB1983" s="593"/>
      <c r="JC1983" s="593"/>
      <c r="JD1983" s="593"/>
      <c r="JE1983" s="593"/>
      <c r="JF1983" s="593"/>
      <c r="JG1983" s="593"/>
      <c r="JH1983" s="593"/>
      <c r="JI1983" s="593"/>
      <c r="JJ1983" s="593"/>
      <c r="JK1983" s="593"/>
      <c r="JL1983" s="593"/>
      <c r="JM1983" s="593"/>
      <c r="JN1983" s="593"/>
      <c r="JO1983" s="593"/>
      <c r="JP1983" s="593"/>
      <c r="JQ1983" s="593"/>
      <c r="JR1983" s="593"/>
      <c r="JS1983" s="593"/>
      <c r="JT1983" s="593"/>
      <c r="JU1983" s="593"/>
      <c r="JV1983" s="593"/>
      <c r="JW1983" s="593"/>
      <c r="JX1983" s="593"/>
      <c r="JY1983" s="593"/>
      <c r="JZ1983" s="593"/>
      <c r="KA1983" s="593"/>
      <c r="KB1983" s="593"/>
      <c r="KC1983" s="593"/>
      <c r="KD1983" s="593"/>
      <c r="KE1983" s="593"/>
      <c r="KF1983" s="593"/>
      <c r="KG1983" s="593"/>
      <c r="KH1983" s="593"/>
      <c r="KI1983" s="593"/>
      <c r="KJ1983" s="593"/>
      <c r="KK1983" s="593"/>
      <c r="KL1983" s="593"/>
      <c r="KM1983" s="593"/>
      <c r="KN1983" s="593"/>
      <c r="KO1983" s="593"/>
      <c r="KP1983" s="593"/>
      <c r="KQ1983" s="593"/>
      <c r="KR1983" s="593"/>
      <c r="KS1983" s="593"/>
      <c r="KT1983" s="593"/>
      <c r="KU1983" s="593"/>
      <c r="KV1983" s="593"/>
      <c r="KW1983" s="593"/>
      <c r="KX1983" s="593"/>
      <c r="KY1983" s="593"/>
      <c r="KZ1983" s="593"/>
      <c r="LA1983" s="593"/>
      <c r="LB1983" s="593"/>
      <c r="LC1983" s="593"/>
      <c r="LD1983" s="593"/>
      <c r="LE1983" s="593"/>
      <c r="LF1983" s="593"/>
      <c r="LG1983" s="593"/>
      <c r="LH1983" s="593"/>
      <c r="LI1983" s="593"/>
      <c r="LJ1983" s="593"/>
      <c r="LK1983" s="593"/>
      <c r="LL1983" s="593"/>
      <c r="LM1983" s="593"/>
      <c r="LN1983" s="593"/>
      <c r="LO1983" s="593"/>
      <c r="LP1983" s="593"/>
      <c r="LQ1983" s="593"/>
      <c r="LR1983" s="593"/>
      <c r="LS1983" s="593"/>
      <c r="LT1983" s="593"/>
      <c r="LU1983" s="593"/>
      <c r="LV1983" s="593"/>
      <c r="LW1983" s="593"/>
      <c r="LX1983" s="593"/>
      <c r="LY1983" s="593"/>
      <c r="LZ1983" s="593"/>
      <c r="MA1983" s="593"/>
      <c r="MB1983" s="593"/>
      <c r="MC1983" s="593"/>
      <c r="MD1983" s="593"/>
      <c r="ME1983" s="593"/>
      <c r="MF1983" s="593"/>
      <c r="MG1983" s="593"/>
      <c r="MH1983" s="593"/>
      <c r="MI1983" s="593"/>
      <c r="MJ1983" s="593"/>
      <c r="MK1983" s="593"/>
      <c r="ML1983" s="593"/>
      <c r="MM1983" s="593"/>
      <c r="MN1983" s="593"/>
      <c r="MO1983" s="593"/>
      <c r="MP1983" s="593"/>
      <c r="MQ1983" s="593"/>
      <c r="MR1983" s="593"/>
      <c r="MS1983" s="593"/>
      <c r="MT1983" s="593"/>
      <c r="MU1983" s="593"/>
      <c r="MV1983" s="593"/>
      <c r="MW1983" s="593"/>
      <c r="MX1983" s="593"/>
      <c r="MY1983" s="593"/>
      <c r="MZ1983" s="593"/>
      <c r="NA1983" s="593"/>
      <c r="NB1983" s="593"/>
      <c r="NC1983" s="593"/>
      <c r="ND1983" s="593"/>
      <c r="NE1983" s="593"/>
      <c r="NF1983" s="593"/>
      <c r="NG1983" s="593"/>
      <c r="NH1983" s="593"/>
      <c r="NI1983" s="593"/>
      <c r="NJ1983" s="593"/>
      <c r="NK1983" s="593"/>
      <c r="NL1983" s="593"/>
      <c r="NM1983" s="593"/>
      <c r="NN1983" s="593"/>
      <c r="NO1983" s="593"/>
      <c r="NP1983" s="593"/>
      <c r="NQ1983" s="593"/>
      <c r="NR1983" s="593"/>
      <c r="NS1983" s="593"/>
      <c r="NT1983" s="593"/>
      <c r="NU1983" s="593"/>
      <c r="NV1983" s="593"/>
      <c r="NW1983" s="593"/>
      <c r="NX1983" s="593"/>
      <c r="NY1983" s="593"/>
      <c r="NZ1983" s="593"/>
      <c r="OA1983" s="593"/>
      <c r="OB1983" s="593"/>
      <c r="OC1983" s="593"/>
      <c r="OD1983" s="593"/>
      <c r="OE1983" s="593"/>
      <c r="OF1983" s="593"/>
      <c r="OG1983" s="593"/>
      <c r="OH1983" s="593"/>
      <c r="OI1983" s="593"/>
      <c r="OJ1983" s="593"/>
      <c r="OK1983" s="593"/>
      <c r="OL1983" s="593"/>
      <c r="OM1983" s="593"/>
      <c r="ON1983" s="593"/>
      <c r="OO1983" s="593"/>
      <c r="OP1983" s="593"/>
      <c r="OQ1983" s="593"/>
      <c r="OR1983" s="593"/>
      <c r="OS1983" s="593"/>
      <c r="OT1983" s="593"/>
      <c r="OU1983" s="593"/>
      <c r="OV1983" s="593"/>
      <c r="OW1983" s="593"/>
      <c r="OX1983" s="593"/>
      <c r="OY1983" s="593"/>
      <c r="OZ1983" s="593"/>
      <c r="PA1983" s="593"/>
      <c r="PB1983" s="593"/>
      <c r="PC1983" s="593"/>
      <c r="PD1983" s="593"/>
      <c r="PE1983" s="593"/>
      <c r="PF1983" s="593"/>
      <c r="PG1983" s="593"/>
      <c r="PH1983" s="593"/>
      <c r="PI1983" s="593"/>
      <c r="PJ1983" s="593"/>
      <c r="PK1983" s="593"/>
      <c r="PL1983" s="593"/>
      <c r="PM1983" s="593"/>
      <c r="PN1983" s="593"/>
      <c r="PO1983" s="593"/>
      <c r="PP1983" s="593"/>
      <c r="PQ1983" s="593"/>
      <c r="PR1983" s="593"/>
      <c r="PS1983" s="593"/>
      <c r="PT1983" s="593"/>
      <c r="PU1983" s="593"/>
      <c r="PV1983" s="593"/>
      <c r="PW1983" s="593"/>
      <c r="PX1983" s="593"/>
      <c r="PY1983" s="593"/>
      <c r="PZ1983" s="593"/>
      <c r="QA1983" s="593"/>
      <c r="QB1983" s="593"/>
      <c r="QC1983" s="593"/>
      <c r="QD1983" s="593"/>
      <c r="QE1983" s="593"/>
      <c r="QF1983" s="593"/>
      <c r="QG1983" s="593"/>
      <c r="QH1983" s="593"/>
      <c r="QI1983" s="593"/>
      <c r="QJ1983" s="593"/>
      <c r="QK1983" s="593"/>
      <c r="QL1983" s="593"/>
      <c r="QM1983" s="593"/>
      <c r="QN1983" s="593"/>
      <c r="QO1983" s="593"/>
      <c r="QP1983" s="593"/>
      <c r="QQ1983" s="593"/>
      <c r="QR1983" s="593"/>
      <c r="QS1983" s="593"/>
      <c r="QT1983" s="593"/>
      <c r="QU1983" s="593"/>
      <c r="QV1983" s="593"/>
      <c r="QW1983" s="593"/>
      <c r="QX1983" s="593"/>
      <c r="QY1983" s="593"/>
      <c r="QZ1983" s="593"/>
      <c r="RA1983" s="593"/>
      <c r="RB1983" s="593"/>
      <c r="RC1983" s="593"/>
      <c r="RD1983" s="593"/>
      <c r="RE1983" s="593"/>
      <c r="RF1983" s="593"/>
      <c r="RG1983" s="593"/>
      <c r="RH1983" s="593"/>
      <c r="RI1983" s="593"/>
      <c r="RJ1983" s="593"/>
      <c r="RK1983" s="593"/>
      <c r="RL1983" s="593"/>
      <c r="RM1983" s="593"/>
      <c r="RN1983" s="593"/>
      <c r="RO1983" s="593"/>
      <c r="RP1983" s="593"/>
      <c r="RQ1983" s="593"/>
      <c r="RR1983" s="593"/>
      <c r="RS1983" s="593"/>
      <c r="RT1983" s="593"/>
      <c r="RU1983" s="593"/>
      <c r="RV1983" s="593"/>
      <c r="RW1983" s="593"/>
      <c r="RX1983" s="593"/>
      <c r="RY1983" s="593"/>
      <c r="RZ1983" s="593"/>
      <c r="SA1983" s="593"/>
      <c r="SB1983" s="593"/>
      <c r="SC1983" s="593"/>
      <c r="SD1983" s="593"/>
      <c r="SE1983" s="593"/>
      <c r="SF1983" s="593"/>
      <c r="SG1983" s="593"/>
      <c r="SH1983" s="593"/>
      <c r="SI1983" s="593"/>
      <c r="SJ1983" s="593"/>
      <c r="SK1983" s="593"/>
      <c r="SL1983" s="593"/>
      <c r="SM1983" s="593"/>
      <c r="SN1983" s="593"/>
      <c r="SO1983" s="593"/>
      <c r="SP1983" s="593"/>
      <c r="SQ1983" s="593"/>
      <c r="SR1983" s="593"/>
      <c r="SS1983" s="593"/>
      <c r="ST1983" s="593"/>
      <c r="SU1983" s="593"/>
      <c r="SV1983" s="593"/>
      <c r="SW1983" s="593"/>
      <c r="SX1983" s="593"/>
      <c r="SY1983" s="593"/>
      <c r="SZ1983" s="593"/>
      <c r="TA1983" s="593"/>
      <c r="TB1983" s="593"/>
      <c r="TC1983" s="593"/>
      <c r="TD1983" s="593"/>
      <c r="TE1983" s="593"/>
      <c r="TF1983" s="593"/>
      <c r="TG1983" s="593"/>
      <c r="TH1983" s="593"/>
      <c r="TI1983" s="593"/>
      <c r="TJ1983" s="593"/>
      <c r="TK1983" s="593"/>
      <c r="TL1983" s="593"/>
      <c r="TM1983" s="593"/>
      <c r="TN1983" s="593"/>
      <c r="TO1983" s="593"/>
      <c r="TP1983" s="593"/>
      <c r="TQ1983" s="593"/>
      <c r="TR1983" s="593"/>
      <c r="TS1983" s="593"/>
      <c r="TT1983" s="593"/>
      <c r="TU1983" s="593"/>
      <c r="TV1983" s="593"/>
      <c r="TW1983" s="593"/>
      <c r="TX1983" s="593"/>
      <c r="TY1983" s="593"/>
      <c r="TZ1983" s="593"/>
      <c r="UA1983" s="593"/>
      <c r="UB1983" s="593"/>
      <c r="UC1983" s="593"/>
      <c r="UD1983" s="593"/>
      <c r="UE1983" s="593"/>
      <c r="UF1983" s="593"/>
      <c r="UG1983" s="593"/>
      <c r="UH1983" s="593"/>
      <c r="UI1983" s="593"/>
      <c r="UJ1983" s="593"/>
      <c r="UK1983" s="593"/>
      <c r="UL1983" s="593"/>
      <c r="UM1983" s="593"/>
      <c r="UN1983" s="593"/>
      <c r="UO1983" s="593"/>
      <c r="UP1983" s="593"/>
      <c r="UQ1983" s="593"/>
      <c r="UR1983" s="593"/>
      <c r="US1983" s="593"/>
      <c r="UT1983" s="593"/>
      <c r="UU1983" s="593"/>
      <c r="UV1983" s="593"/>
      <c r="UW1983" s="593"/>
      <c r="UX1983" s="593"/>
      <c r="UY1983" s="593"/>
      <c r="UZ1983" s="593"/>
      <c r="VA1983" s="593"/>
      <c r="VB1983" s="593"/>
      <c r="VC1983" s="593"/>
      <c r="VD1983" s="593"/>
      <c r="VE1983" s="593"/>
      <c r="VF1983" s="593"/>
      <c r="VG1983" s="593"/>
      <c r="VH1983" s="593"/>
      <c r="VI1983" s="593"/>
      <c r="VJ1983" s="593"/>
      <c r="VK1983" s="593"/>
      <c r="VL1983" s="593"/>
      <c r="VM1983" s="593"/>
      <c r="VN1983" s="593"/>
      <c r="VO1983" s="593"/>
      <c r="VP1983" s="593"/>
      <c r="VQ1983" s="593"/>
      <c r="VR1983" s="593"/>
      <c r="VS1983" s="593"/>
      <c r="VT1983" s="593"/>
      <c r="VU1983" s="593"/>
      <c r="VV1983" s="593"/>
      <c r="VW1983" s="593"/>
      <c r="VX1983" s="593"/>
      <c r="VY1983" s="593"/>
      <c r="VZ1983" s="593"/>
      <c r="WA1983" s="593"/>
      <c r="WB1983" s="593"/>
      <c r="WC1983" s="593"/>
      <c r="WD1983" s="593"/>
      <c r="WE1983" s="593"/>
      <c r="WF1983" s="593"/>
      <c r="WG1983" s="593"/>
      <c r="WH1983" s="593"/>
      <c r="WI1983" s="593"/>
      <c r="WJ1983" s="593"/>
      <c r="WK1983" s="593"/>
      <c r="WL1983" s="593"/>
      <c r="WM1983" s="593"/>
      <c r="WN1983" s="593"/>
      <c r="WO1983" s="593"/>
      <c r="WP1983" s="593"/>
      <c r="WQ1983" s="593"/>
      <c r="WR1983" s="593"/>
      <c r="WS1983" s="593"/>
      <c r="WT1983" s="593"/>
      <c r="WU1983" s="593"/>
      <c r="WV1983" s="593"/>
      <c r="WW1983" s="593"/>
      <c r="WX1983" s="593"/>
      <c r="WY1983" s="593"/>
      <c r="WZ1983" s="593"/>
      <c r="XA1983" s="593"/>
      <c r="XB1983" s="593"/>
      <c r="XC1983" s="593"/>
      <c r="XD1983" s="593"/>
      <c r="XE1983" s="593"/>
      <c r="XF1983" s="593"/>
      <c r="XG1983" s="593"/>
      <c r="XH1983" s="593"/>
      <c r="XI1983" s="593"/>
      <c r="XJ1983" s="593"/>
      <c r="XK1983" s="593"/>
      <c r="XL1983" s="593"/>
      <c r="XM1983" s="593"/>
      <c r="XN1983" s="593"/>
      <c r="XO1983" s="593"/>
      <c r="XP1983" s="593"/>
      <c r="XQ1983" s="593"/>
      <c r="XR1983" s="593"/>
      <c r="XS1983" s="593"/>
      <c r="XT1983" s="593"/>
      <c r="XU1983" s="593"/>
      <c r="XV1983" s="593"/>
      <c r="XW1983" s="593"/>
      <c r="XX1983" s="593"/>
      <c r="XY1983" s="593"/>
      <c r="XZ1983" s="593"/>
      <c r="YA1983" s="593"/>
      <c r="YB1983" s="593"/>
      <c r="YC1983" s="593"/>
      <c r="YD1983" s="593"/>
      <c r="YE1983" s="593"/>
      <c r="YF1983" s="593"/>
      <c r="YG1983" s="593"/>
      <c r="YH1983" s="593"/>
      <c r="YI1983" s="593"/>
      <c r="YJ1983" s="593"/>
      <c r="YK1983" s="593"/>
      <c r="YL1983" s="593"/>
      <c r="YM1983" s="593"/>
      <c r="YN1983" s="593"/>
      <c r="YO1983" s="593"/>
      <c r="YP1983" s="593"/>
      <c r="YQ1983" s="593"/>
      <c r="YR1983" s="593"/>
      <c r="YS1983" s="593"/>
      <c r="YT1983" s="593"/>
      <c r="YU1983" s="593"/>
      <c r="YV1983" s="593"/>
      <c r="YW1983" s="593"/>
      <c r="YX1983" s="593"/>
      <c r="YY1983" s="593"/>
      <c r="YZ1983" s="593"/>
      <c r="ZA1983" s="593"/>
      <c r="ZB1983" s="593"/>
      <c r="ZC1983" s="593"/>
      <c r="ZD1983" s="593"/>
      <c r="ZE1983" s="593"/>
      <c r="ZF1983" s="593"/>
      <c r="ZG1983" s="593"/>
      <c r="ZH1983" s="593"/>
      <c r="ZI1983" s="593"/>
      <c r="ZJ1983" s="593"/>
      <c r="ZK1983" s="593"/>
      <c r="ZL1983" s="593"/>
      <c r="ZM1983" s="593"/>
      <c r="ZN1983" s="593"/>
      <c r="ZO1983" s="593"/>
      <c r="ZP1983" s="593"/>
      <c r="ZQ1983" s="593"/>
      <c r="ZR1983" s="593"/>
      <c r="ZS1983" s="593"/>
      <c r="ZT1983" s="593"/>
      <c r="ZU1983" s="593"/>
      <c r="ZV1983" s="593"/>
      <c r="ZW1983" s="593"/>
      <c r="ZX1983" s="593"/>
      <c r="ZY1983" s="593"/>
      <c r="ZZ1983" s="593"/>
      <c r="AAA1983" s="593"/>
      <c r="AAB1983" s="593"/>
      <c r="AAC1983" s="593"/>
      <c r="AAD1983" s="593"/>
      <c r="AAE1983" s="593"/>
      <c r="AAF1983" s="593"/>
      <c r="AAG1983" s="593"/>
      <c r="AAH1983" s="593"/>
      <c r="AAI1983" s="593"/>
      <c r="AAJ1983" s="593"/>
      <c r="AAK1983" s="593"/>
      <c r="AAL1983" s="593"/>
      <c r="AAM1983" s="593"/>
      <c r="AAN1983" s="593"/>
      <c r="AAO1983" s="593"/>
      <c r="AAP1983" s="593"/>
      <c r="AAQ1983" s="593"/>
      <c r="AAR1983" s="593"/>
      <c r="AAS1983" s="593"/>
      <c r="AAT1983" s="593"/>
      <c r="AAU1983" s="593"/>
      <c r="AAV1983" s="593"/>
      <c r="AAW1983" s="593"/>
      <c r="AAX1983" s="593"/>
      <c r="AAY1983" s="593"/>
      <c r="AAZ1983" s="593"/>
      <c r="ABA1983" s="593"/>
      <c r="ABB1983" s="593"/>
      <c r="ABC1983" s="593"/>
      <c r="ABD1983" s="593"/>
      <c r="ABE1983" s="593"/>
      <c r="ABF1983" s="593"/>
      <c r="ABG1983" s="593"/>
      <c r="ABH1983" s="593"/>
      <c r="ABI1983" s="593"/>
      <c r="ABJ1983" s="593"/>
      <c r="ABK1983" s="593"/>
      <c r="ABL1983" s="593"/>
      <c r="ABM1983" s="593"/>
      <c r="ABN1983" s="593"/>
      <c r="ABO1983" s="593"/>
      <c r="ABP1983" s="593"/>
      <c r="ABQ1983" s="593"/>
      <c r="ABR1983" s="593"/>
      <c r="ABS1983" s="593"/>
      <c r="ABT1983" s="593"/>
      <c r="ABU1983" s="593"/>
      <c r="ABV1983" s="593"/>
      <c r="ABW1983" s="593"/>
      <c r="ABX1983" s="593"/>
      <c r="ABY1983" s="593"/>
      <c r="ABZ1983" s="593"/>
      <c r="ACA1983" s="593"/>
      <c r="ACB1983" s="593"/>
      <c r="ACC1983" s="593"/>
      <c r="ACD1983" s="593"/>
      <c r="ACE1983" s="593"/>
      <c r="ACF1983" s="593"/>
      <c r="ACG1983" s="593"/>
      <c r="ACH1983" s="593"/>
      <c r="ACI1983" s="593"/>
      <c r="ACJ1983" s="593"/>
      <c r="ACK1983" s="593"/>
      <c r="ACL1983" s="593"/>
      <c r="ACM1983" s="593"/>
      <c r="ACN1983" s="593"/>
      <c r="ACO1983" s="593"/>
      <c r="ACP1983" s="593"/>
      <c r="ACQ1983" s="593"/>
      <c r="ACR1983" s="593"/>
      <c r="ACS1983" s="593"/>
      <c r="ACT1983" s="593"/>
      <c r="ACU1983" s="593"/>
      <c r="ACV1983" s="593"/>
      <c r="ACW1983" s="593"/>
      <c r="ACX1983" s="593"/>
      <c r="ACY1983" s="593"/>
      <c r="ACZ1983" s="593"/>
      <c r="ADA1983" s="593"/>
      <c r="ADB1983" s="593"/>
      <c r="ADC1983" s="593"/>
      <c r="ADD1983" s="593"/>
      <c r="ADE1983" s="593"/>
      <c r="ADF1983" s="593"/>
      <c r="ADG1983" s="593"/>
      <c r="ADH1983" s="593"/>
      <c r="ADI1983" s="593"/>
      <c r="ADJ1983" s="593"/>
      <c r="ADK1983" s="593"/>
      <c r="ADL1983" s="593"/>
      <c r="ADM1983" s="593"/>
      <c r="ADN1983" s="593"/>
      <c r="ADO1983" s="593"/>
      <c r="ADP1983" s="593"/>
      <c r="ADQ1983" s="593"/>
      <c r="ADR1983" s="593"/>
      <c r="ADS1983" s="593"/>
      <c r="ADT1983" s="593"/>
      <c r="ADU1983" s="593"/>
      <c r="ADV1983" s="593"/>
      <c r="ADW1983" s="593"/>
      <c r="ADX1983" s="593"/>
      <c r="ADY1983" s="593"/>
      <c r="ADZ1983" s="593"/>
      <c r="AEA1983" s="593"/>
      <c r="AEB1983" s="593"/>
      <c r="AEC1983" s="593"/>
      <c r="AED1983" s="593"/>
      <c r="AEE1983" s="593"/>
      <c r="AEF1983" s="593"/>
      <c r="AEG1983" s="593"/>
      <c r="AEH1983" s="593"/>
      <c r="AEI1983" s="593"/>
      <c r="AEJ1983" s="593"/>
      <c r="AEK1983" s="593"/>
      <c r="AEL1983" s="593"/>
      <c r="AEM1983" s="593"/>
      <c r="AEN1983" s="593"/>
      <c r="AEO1983" s="593"/>
      <c r="AEP1983" s="593"/>
      <c r="AEQ1983" s="593"/>
      <c r="AER1983" s="593"/>
      <c r="AES1983" s="593"/>
      <c r="AET1983" s="593"/>
      <c r="AEU1983" s="593"/>
      <c r="AEV1983" s="593"/>
      <c r="AEW1983" s="593"/>
      <c r="AEX1983" s="593"/>
      <c r="AEY1983" s="593"/>
      <c r="AEZ1983" s="593"/>
      <c r="AFA1983" s="593"/>
      <c r="AFB1983" s="593"/>
      <c r="AFC1983" s="593"/>
      <c r="AFD1983" s="593"/>
      <c r="AFE1983" s="593"/>
      <c r="AFF1983" s="593"/>
      <c r="AFG1983" s="593"/>
      <c r="AFH1983" s="593"/>
      <c r="AFI1983" s="593"/>
      <c r="AFJ1983" s="593"/>
      <c r="AFK1983" s="593"/>
      <c r="AFL1983" s="593"/>
      <c r="AFM1983" s="593"/>
      <c r="AFN1983" s="593"/>
      <c r="AFO1983" s="593"/>
      <c r="AFP1983" s="593"/>
      <c r="AFQ1983" s="593"/>
      <c r="AFR1983" s="593"/>
      <c r="AFS1983" s="593"/>
      <c r="AFT1983" s="593"/>
      <c r="AFU1983" s="593"/>
      <c r="AFV1983" s="593"/>
      <c r="AFW1983" s="593"/>
      <c r="AFX1983" s="593"/>
      <c r="AFY1983" s="593"/>
      <c r="AFZ1983" s="593"/>
      <c r="AGA1983" s="593"/>
      <c r="AGB1983" s="593"/>
      <c r="AGC1983" s="593"/>
      <c r="AGD1983" s="593"/>
      <c r="AGE1983" s="593"/>
      <c r="AGF1983" s="593"/>
      <c r="AGG1983" s="593"/>
      <c r="AGH1983" s="593"/>
      <c r="AGI1983" s="593"/>
      <c r="AGJ1983" s="593"/>
      <c r="AGK1983" s="593"/>
      <c r="AGL1983" s="593"/>
      <c r="AGM1983" s="593"/>
      <c r="AGN1983" s="593"/>
      <c r="AGO1983" s="593"/>
      <c r="AGP1983" s="593"/>
      <c r="AGQ1983" s="593"/>
      <c r="AGR1983" s="593"/>
      <c r="AGS1983" s="593"/>
      <c r="AGT1983" s="593"/>
      <c r="AGU1983" s="593"/>
      <c r="AGV1983" s="593"/>
      <c r="AGW1983" s="593"/>
      <c r="AGX1983" s="593"/>
      <c r="AGY1983" s="593"/>
      <c r="AGZ1983" s="593"/>
      <c r="AHA1983" s="593"/>
      <c r="AHB1983" s="593"/>
      <c r="AHC1983" s="593"/>
      <c r="AHD1983" s="593"/>
      <c r="AHE1983" s="593"/>
      <c r="AHF1983" s="593"/>
      <c r="AHG1983" s="593"/>
      <c r="AHH1983" s="593"/>
      <c r="AHI1983" s="593"/>
      <c r="AHJ1983" s="593"/>
      <c r="AHK1983" s="593"/>
      <c r="AHL1983" s="593"/>
      <c r="AHM1983" s="593"/>
      <c r="AHN1983" s="593"/>
      <c r="AHO1983" s="593"/>
      <c r="AHP1983" s="593"/>
      <c r="AHQ1983" s="593"/>
      <c r="AHR1983" s="593"/>
      <c r="AHS1983" s="593"/>
      <c r="AHT1983" s="593"/>
      <c r="AHU1983" s="593"/>
      <c r="AHV1983" s="593"/>
      <c r="AHW1983" s="593"/>
      <c r="AHX1983" s="593"/>
      <c r="AHY1983" s="593"/>
      <c r="AHZ1983" s="593"/>
      <c r="AIA1983" s="593"/>
      <c r="AIB1983" s="593"/>
      <c r="AIC1983" s="593"/>
      <c r="AID1983" s="593"/>
      <c r="AIE1983" s="593"/>
      <c r="AIF1983" s="593"/>
      <c r="AIG1983" s="593"/>
      <c r="AIH1983" s="593"/>
      <c r="AII1983" s="593"/>
      <c r="AIJ1983" s="593"/>
      <c r="AIK1983" s="593"/>
      <c r="AIL1983" s="593"/>
      <c r="AIM1983" s="593"/>
      <c r="AIN1983" s="593"/>
      <c r="AIO1983" s="593"/>
      <c r="AIP1983" s="593"/>
      <c r="AIQ1983" s="593"/>
      <c r="AIR1983" s="593"/>
      <c r="AIS1983" s="593"/>
      <c r="AIT1983" s="593"/>
      <c r="AIU1983" s="593"/>
      <c r="AIV1983" s="593"/>
      <c r="AIW1983" s="593"/>
      <c r="AIX1983" s="593"/>
      <c r="AIY1983" s="593"/>
      <c r="AIZ1983" s="593"/>
      <c r="AJA1983" s="593"/>
      <c r="AJB1983" s="593"/>
      <c r="AJC1983" s="593"/>
      <c r="AJD1983" s="593"/>
      <c r="AJE1983" s="593"/>
      <c r="AJF1983" s="593"/>
      <c r="AJG1983" s="593"/>
      <c r="AJH1983" s="593"/>
      <c r="AJI1983" s="593"/>
      <c r="AJJ1983" s="593"/>
      <c r="AJK1983" s="593"/>
      <c r="AJL1983" s="593"/>
      <c r="AJM1983" s="593"/>
      <c r="AJN1983" s="593"/>
      <c r="AJO1983" s="593"/>
      <c r="AJP1983" s="593"/>
      <c r="AJQ1983" s="593"/>
      <c r="AJR1983" s="593"/>
      <c r="AJS1983" s="593"/>
      <c r="AJT1983" s="593"/>
      <c r="AJU1983" s="593"/>
      <c r="AJV1983" s="593"/>
      <c r="AJW1983" s="593"/>
      <c r="AJX1983" s="593"/>
      <c r="AJY1983" s="593"/>
      <c r="AJZ1983" s="593"/>
      <c r="AKA1983" s="593"/>
      <c r="AKB1983" s="593"/>
      <c r="AKC1983" s="593"/>
      <c r="AKD1983" s="593"/>
      <c r="AKE1983" s="593"/>
      <c r="AKF1983" s="593"/>
      <c r="AKG1983" s="593"/>
      <c r="AKH1983" s="593"/>
      <c r="AKI1983" s="593"/>
      <c r="AKJ1983" s="593"/>
      <c r="AKK1983" s="593"/>
      <c r="AKL1983" s="593"/>
      <c r="AKM1983" s="593"/>
      <c r="AKN1983" s="593"/>
      <c r="AKO1983" s="593"/>
      <c r="AKP1983" s="593"/>
      <c r="AKQ1983" s="593"/>
      <c r="AKR1983" s="593"/>
      <c r="AKS1983" s="593"/>
      <c r="AKT1983" s="593"/>
      <c r="AKU1983" s="593"/>
      <c r="AKV1983" s="593"/>
      <c r="AKW1983" s="593"/>
      <c r="AKX1983" s="593"/>
      <c r="AKY1983" s="593"/>
      <c r="AKZ1983" s="593"/>
      <c r="ALA1983" s="593"/>
      <c r="ALB1983" s="593"/>
      <c r="ALC1983" s="593"/>
      <c r="ALD1983" s="593"/>
      <c r="ALE1983" s="593"/>
      <c r="ALF1983" s="593"/>
      <c r="ALG1983" s="593"/>
      <c r="ALH1983" s="593"/>
      <c r="ALI1983" s="593"/>
      <c r="ALJ1983" s="593"/>
      <c r="ALK1983" s="593"/>
      <c r="ALL1983" s="593"/>
      <c r="ALM1983" s="593"/>
      <c r="ALN1983" s="593"/>
      <c r="ALO1983" s="593"/>
      <c r="ALP1983" s="593"/>
      <c r="ALQ1983" s="593"/>
      <c r="ALR1983" s="593"/>
      <c r="ALS1983" s="593"/>
      <c r="ALT1983" s="593"/>
      <c r="ALU1983" s="593"/>
      <c r="ALV1983" s="593"/>
      <c r="ALW1983" s="593"/>
      <c r="ALX1983" s="593"/>
      <c r="ALY1983" s="593"/>
      <c r="ALZ1983" s="593"/>
      <c r="AMA1983" s="593"/>
      <c r="AMB1983" s="593"/>
      <c r="AMC1983" s="593"/>
      <c r="AMD1983" s="593"/>
      <c r="AME1983" s="593"/>
      <c r="AMF1983" s="593"/>
      <c r="AMG1983" s="593"/>
      <c r="AMH1983" s="593"/>
      <c r="AMI1983" s="593"/>
      <c r="AMJ1983" s="593"/>
      <c r="AMK1983" s="593"/>
      <c r="AML1983" s="593"/>
      <c r="AMM1983" s="593"/>
      <c r="AMN1983" s="593"/>
      <c r="AMO1983" s="593"/>
      <c r="AMP1983" s="593"/>
      <c r="AMQ1983" s="593"/>
      <c r="AMR1983" s="593"/>
      <c r="AMS1983" s="593"/>
      <c r="AMT1983" s="593"/>
      <c r="AMU1983" s="593"/>
      <c r="AMV1983" s="593"/>
      <c r="AMW1983" s="593"/>
      <c r="AMX1983" s="593"/>
      <c r="AMY1983" s="593"/>
      <c r="AMZ1983" s="593"/>
      <c r="ANA1983" s="593"/>
      <c r="ANB1983" s="593"/>
      <c r="ANC1983" s="593"/>
      <c r="AND1983" s="593"/>
      <c r="ANE1983" s="593"/>
      <c r="ANF1983" s="593"/>
      <c r="ANG1983" s="593"/>
      <c r="ANH1983" s="593"/>
      <c r="ANI1983" s="593"/>
      <c r="ANJ1983" s="593"/>
      <c r="ANK1983" s="593"/>
      <c r="ANL1983" s="593"/>
      <c r="ANM1983" s="593"/>
      <c r="ANN1983" s="593"/>
      <c r="ANO1983" s="593"/>
      <c r="ANP1983" s="593"/>
      <c r="ANQ1983" s="593"/>
      <c r="ANR1983" s="593"/>
      <c r="ANS1983" s="593"/>
      <c r="ANT1983" s="593"/>
      <c r="ANU1983" s="593"/>
      <c r="ANV1983" s="593"/>
      <c r="ANW1983" s="593"/>
      <c r="ANX1983" s="593"/>
      <c r="ANY1983" s="593"/>
      <c r="ANZ1983" s="593"/>
      <c r="AOA1983" s="593"/>
      <c r="AOB1983" s="593"/>
      <c r="AOC1983" s="593"/>
      <c r="AOD1983" s="593"/>
      <c r="AOE1983" s="593"/>
      <c r="AOF1983" s="593"/>
      <c r="AOG1983" s="593"/>
      <c r="AOH1983" s="593"/>
      <c r="AOI1983" s="593"/>
      <c r="AOJ1983" s="593"/>
      <c r="AOK1983" s="593"/>
      <c r="AOL1983" s="593"/>
      <c r="AOM1983" s="593"/>
      <c r="AON1983" s="593"/>
      <c r="AOO1983" s="593"/>
      <c r="AOP1983" s="593"/>
      <c r="AOQ1983" s="593"/>
      <c r="AOR1983" s="593"/>
      <c r="AOS1983" s="593"/>
      <c r="AOT1983" s="593"/>
      <c r="AOU1983" s="593"/>
      <c r="AOV1983" s="593"/>
      <c r="AOW1983" s="593"/>
      <c r="AOX1983" s="593"/>
      <c r="AOY1983" s="593"/>
      <c r="AOZ1983" s="593"/>
      <c r="APA1983" s="593"/>
      <c r="APB1983" s="593"/>
      <c r="APC1983" s="593"/>
      <c r="APD1983" s="593"/>
      <c r="APE1983" s="593"/>
      <c r="APF1983" s="593"/>
      <c r="APG1983" s="593"/>
      <c r="APH1983" s="593"/>
      <c r="API1983" s="593"/>
      <c r="APJ1983" s="593"/>
      <c r="APK1983" s="593"/>
      <c r="APL1983" s="593"/>
      <c r="APM1983" s="593"/>
      <c r="APN1983" s="593"/>
      <c r="APO1983" s="593"/>
      <c r="APP1983" s="593"/>
      <c r="APQ1983" s="593"/>
      <c r="APR1983" s="593"/>
      <c r="APS1983" s="593"/>
      <c r="APT1983" s="593"/>
      <c r="APU1983" s="593"/>
      <c r="APV1983" s="593"/>
      <c r="APW1983" s="593"/>
      <c r="APX1983" s="593"/>
      <c r="APY1983" s="593"/>
      <c r="APZ1983" s="593"/>
      <c r="AQA1983" s="593"/>
      <c r="AQB1983" s="593"/>
      <c r="AQC1983" s="593"/>
      <c r="AQD1983" s="593"/>
      <c r="AQE1983" s="593"/>
      <c r="AQF1983" s="593"/>
      <c r="AQG1983" s="593"/>
      <c r="AQH1983" s="593"/>
      <c r="AQI1983" s="593"/>
      <c r="AQJ1983" s="593"/>
      <c r="AQK1983" s="593"/>
      <c r="AQL1983" s="593"/>
      <c r="AQM1983" s="593"/>
      <c r="AQN1983" s="593"/>
      <c r="AQO1983" s="593"/>
      <c r="AQP1983" s="593"/>
      <c r="AQQ1983" s="593"/>
      <c r="AQR1983" s="593"/>
      <c r="AQS1983" s="593"/>
      <c r="AQT1983" s="593"/>
      <c r="AQU1983" s="593"/>
      <c r="AQV1983" s="593"/>
      <c r="AQW1983" s="593"/>
      <c r="AQX1983" s="593"/>
      <c r="AQY1983" s="593"/>
      <c r="AQZ1983" s="593"/>
      <c r="ARA1983" s="593"/>
      <c r="ARB1983" s="593"/>
      <c r="ARC1983" s="593"/>
      <c r="ARD1983" s="593"/>
      <c r="ARE1983" s="593"/>
      <c r="ARF1983" s="593"/>
      <c r="ARG1983" s="593"/>
      <c r="ARH1983" s="593"/>
      <c r="ARI1983" s="593"/>
      <c r="ARJ1983" s="593"/>
      <c r="ARK1983" s="593"/>
      <c r="ARL1983" s="593"/>
      <c r="ARM1983" s="593"/>
      <c r="ARN1983" s="593"/>
      <c r="ARO1983" s="593"/>
      <c r="ARP1983" s="593"/>
      <c r="ARQ1983" s="593"/>
      <c r="ARR1983" s="593"/>
      <c r="ARS1983" s="593"/>
      <c r="ART1983" s="593"/>
      <c r="ARU1983" s="593"/>
      <c r="ARV1983" s="593"/>
      <c r="ARW1983" s="593"/>
      <c r="ARX1983" s="593"/>
      <c r="ARY1983" s="593"/>
      <c r="ARZ1983" s="593"/>
      <c r="ASA1983" s="593"/>
      <c r="ASB1983" s="593"/>
      <c r="ASC1983" s="593"/>
      <c r="ASD1983" s="593"/>
      <c r="ASE1983" s="593"/>
      <c r="ASF1983" s="593"/>
      <c r="ASG1983" s="593"/>
      <c r="ASH1983" s="593"/>
      <c r="ASI1983" s="593"/>
      <c r="ASJ1983" s="593"/>
      <c r="ASK1983" s="593"/>
      <c r="ASL1983" s="593"/>
      <c r="ASM1983" s="593"/>
      <c r="ASN1983" s="593"/>
      <c r="ASO1983" s="593"/>
      <c r="ASP1983" s="593"/>
      <c r="ASQ1983" s="593"/>
      <c r="ASR1983" s="593"/>
      <c r="ASS1983" s="593"/>
      <c r="AST1983" s="593"/>
      <c r="ASU1983" s="593"/>
      <c r="ASV1983" s="593"/>
      <c r="ASW1983" s="593"/>
      <c r="ASX1983" s="593"/>
      <c r="ASY1983" s="593"/>
      <c r="ASZ1983" s="593"/>
      <c r="ATA1983" s="593"/>
      <c r="ATB1983" s="593"/>
      <c r="ATC1983" s="593"/>
      <c r="ATD1983" s="593"/>
      <c r="ATE1983" s="593"/>
      <c r="ATF1983" s="593"/>
      <c r="ATG1983" s="593"/>
      <c r="ATH1983" s="593"/>
      <c r="ATI1983" s="593"/>
      <c r="ATJ1983" s="593"/>
      <c r="ATK1983" s="593"/>
      <c r="ATL1983" s="593"/>
      <c r="ATM1983" s="593"/>
      <c r="ATN1983" s="593"/>
      <c r="ATO1983" s="593"/>
      <c r="ATP1983" s="593"/>
      <c r="ATQ1983" s="593"/>
      <c r="ATR1983" s="593"/>
      <c r="ATS1983" s="593"/>
      <c r="ATT1983" s="593"/>
      <c r="ATU1983" s="593"/>
      <c r="ATV1983" s="593"/>
      <c r="ATW1983" s="593"/>
      <c r="ATX1983" s="593"/>
      <c r="ATY1983" s="593"/>
      <c r="ATZ1983" s="593"/>
      <c r="AUA1983" s="593"/>
      <c r="AUB1983" s="593"/>
      <c r="AUC1983" s="593"/>
      <c r="AUD1983" s="593"/>
      <c r="AUE1983" s="593"/>
      <c r="AUF1983" s="593"/>
      <c r="AUG1983" s="593"/>
      <c r="AUH1983" s="593"/>
      <c r="AUI1983" s="593"/>
      <c r="AUJ1983" s="593"/>
      <c r="AUK1983" s="593"/>
      <c r="AUL1983" s="593"/>
      <c r="AUM1983" s="593"/>
      <c r="AUN1983" s="593"/>
      <c r="AUO1983" s="593"/>
      <c r="AUP1983" s="593"/>
      <c r="AUQ1983" s="593"/>
      <c r="AUR1983" s="593"/>
      <c r="AUS1983" s="593"/>
      <c r="AUT1983" s="593"/>
      <c r="AUU1983" s="593"/>
      <c r="AUV1983" s="593"/>
      <c r="AUW1983" s="593"/>
      <c r="AUX1983" s="593"/>
      <c r="AUY1983" s="593"/>
      <c r="AUZ1983" s="593"/>
      <c r="AVA1983" s="593"/>
      <c r="AVB1983" s="593"/>
      <c r="AVC1983" s="593"/>
      <c r="AVD1983" s="593"/>
      <c r="AVE1983" s="593"/>
      <c r="AVF1983" s="593"/>
      <c r="AVG1983" s="593"/>
      <c r="AVH1983" s="593"/>
      <c r="AVI1983" s="593"/>
      <c r="AVJ1983" s="593"/>
      <c r="AVK1983" s="593"/>
    </row>
    <row r="1984" spans="1:1259">
      <c r="A1984" s="715"/>
      <c r="B1984" s="564"/>
      <c r="C1984" s="564"/>
      <c r="D1984" s="676" t="s">
        <v>1067</v>
      </c>
      <c r="E1984" s="524" t="s">
        <v>1634</v>
      </c>
      <c r="F1984" s="676" t="s">
        <v>1152</v>
      </c>
      <c r="G1984" s="676">
        <v>2022</v>
      </c>
      <c r="H1984" s="676">
        <v>4</v>
      </c>
      <c r="I1984" s="687">
        <v>127913</v>
      </c>
      <c r="J1984" s="677">
        <v>44657</v>
      </c>
      <c r="K1984" s="676" t="s">
        <v>1631</v>
      </c>
      <c r="L1984" s="677" t="s">
        <v>1578</v>
      </c>
      <c r="M1984" s="677">
        <v>44468</v>
      </c>
      <c r="N1984" s="677" t="s">
        <v>1603</v>
      </c>
      <c r="O1984" s="677"/>
      <c r="P1984" s="677">
        <v>44652</v>
      </c>
      <c r="Q1984" s="677">
        <v>44656</v>
      </c>
      <c r="R1984" s="677">
        <v>44657</v>
      </c>
      <c r="S1984" s="676" t="s">
        <v>1580</v>
      </c>
      <c r="T1984" s="676">
        <v>60</v>
      </c>
      <c r="U1984" s="676" t="s">
        <v>1612</v>
      </c>
      <c r="V1984" s="676" t="s">
        <v>1591</v>
      </c>
      <c r="W1984" s="678">
        <v>400</v>
      </c>
      <c r="X1984" s="551">
        <v>624</v>
      </c>
      <c r="Y1984" s="693">
        <v>249600</v>
      </c>
      <c r="Z1984" s="667">
        <v>0.48</v>
      </c>
      <c r="AA1984" s="682">
        <f>Y1984*Z1984</f>
        <v>119808</v>
      </c>
      <c r="AB1984" s="521"/>
      <c r="AC1984" s="668">
        <v>0</v>
      </c>
      <c r="AD1984" s="676"/>
      <c r="AE1984" s="684"/>
      <c r="AF1984" s="695">
        <f>AA1984+AD1984+AE1984</f>
        <v>119808</v>
      </c>
      <c r="AG1984" s="665" t="s">
        <v>47</v>
      </c>
      <c r="AH1984" s="641"/>
      <c r="AI1984" s="676">
        <v>75</v>
      </c>
      <c r="AJ1984" s="676" t="s">
        <v>1592</v>
      </c>
      <c r="AK1984" s="676" t="s">
        <v>50</v>
      </c>
      <c r="AL1984" s="696">
        <v>94544</v>
      </c>
      <c r="AM1984" s="665" t="s">
        <v>52</v>
      </c>
      <c r="AN1984" s="676" t="s">
        <v>50</v>
      </c>
      <c r="AO1984" s="665"/>
      <c r="AP1984" s="676" t="s">
        <v>92</v>
      </c>
      <c r="AQ1984" s="676" t="s">
        <v>37</v>
      </c>
      <c r="AR1984" s="676"/>
      <c r="AS1984" s="523" t="s">
        <v>1077</v>
      </c>
      <c r="AT1984" s="523"/>
      <c r="AU1984" s="523"/>
      <c r="AV1984" s="674"/>
      <c r="AW1984" s="673" t="str">
        <f>U1984</f>
        <v>30390256H</v>
      </c>
      <c r="AX1984" s="673" cm="1">
        <f t="array" ref="AX1984">SUM(MID(0&amp;AW1984,LARGE(INDEX(ISNUMBER(--MID(AW1984,ROW($1:$8),1))*ROW($1:$8),),ROW($1:$8))+1,1)*10^ROW($1:$8)/10)</f>
        <v>30390256</v>
      </c>
      <c r="AY1984" s="673" t="str">
        <f>VLOOKUP($AX1984,'Item Master Data'!$A:$F,3,FALSE)</f>
        <v>T400H</v>
      </c>
      <c r="AZ1984" s="673">
        <f>VLOOKUP($AX1984,'Item Master Data'!$A:$F,6,FALSE)</f>
        <v>400</v>
      </c>
      <c r="BA1984" s="673">
        <f>X1984/BB1984</f>
        <v>24</v>
      </c>
      <c r="BB1984" s="673">
        <f>VLOOKUP(AX1984,'Item Master Data'!$A:$G,7,FALSE)</f>
        <v>26</v>
      </c>
      <c r="BC1984" s="673"/>
      <c r="BD1984" s="673">
        <f>W1984-AZ1984</f>
        <v>0</v>
      </c>
      <c r="BE1984" s="593"/>
      <c r="BF1984" s="593"/>
      <c r="BG1984" s="593"/>
      <c r="BH1984" s="593"/>
      <c r="BI1984" s="593"/>
      <c r="BJ1984" s="593"/>
      <c r="BK1984" s="593"/>
      <c r="BL1984" s="593"/>
      <c r="BM1984" s="593"/>
      <c r="BN1984" s="593"/>
      <c r="BO1984" s="593"/>
      <c r="BP1984" s="593"/>
      <c r="BQ1984" s="593"/>
      <c r="BR1984" s="593"/>
      <c r="BS1984" s="593"/>
      <c r="BT1984" s="593"/>
      <c r="BU1984" s="593"/>
      <c r="BV1984" s="593"/>
      <c r="BW1984" s="593"/>
      <c r="BX1984" s="593"/>
      <c r="BY1984" s="593"/>
      <c r="BZ1984" s="593"/>
      <c r="CA1984" s="593"/>
      <c r="CB1984" s="593"/>
      <c r="CC1984" s="593"/>
      <c r="CD1984" s="593"/>
      <c r="CE1984" s="593"/>
      <c r="CF1984" s="593"/>
      <c r="CG1984" s="593"/>
      <c r="CH1984" s="593"/>
      <c r="CI1984" s="593"/>
      <c r="CJ1984" s="593"/>
      <c r="CK1984" s="593"/>
      <c r="CL1984" s="593"/>
      <c r="CM1984" s="593"/>
      <c r="CN1984" s="593"/>
      <c r="CO1984" s="593"/>
      <c r="CP1984" s="593"/>
      <c r="CQ1984" s="593"/>
      <c r="CR1984" s="593"/>
      <c r="CS1984" s="593"/>
      <c r="CT1984" s="593"/>
      <c r="CU1984" s="593"/>
      <c r="CV1984" s="593"/>
      <c r="CW1984" s="593"/>
      <c r="CX1984" s="593"/>
      <c r="CY1984" s="593"/>
      <c r="CZ1984" s="593"/>
      <c r="DA1984" s="593"/>
      <c r="DB1984" s="593"/>
      <c r="DC1984" s="593"/>
      <c r="DD1984" s="593"/>
      <c r="DE1984" s="593"/>
      <c r="DF1984" s="593"/>
      <c r="DG1984" s="593"/>
      <c r="DH1984" s="593"/>
      <c r="DI1984" s="593"/>
      <c r="DJ1984" s="593"/>
      <c r="DK1984" s="593"/>
      <c r="DL1984" s="593"/>
      <c r="DM1984" s="593"/>
      <c r="DN1984" s="593"/>
      <c r="DO1984" s="593"/>
      <c r="DP1984" s="593"/>
      <c r="DQ1984" s="593"/>
      <c r="DR1984" s="593"/>
      <c r="DS1984" s="593"/>
      <c r="DT1984" s="593"/>
      <c r="DU1984" s="593"/>
      <c r="DV1984" s="593"/>
      <c r="DW1984" s="593"/>
      <c r="DX1984" s="593"/>
      <c r="DY1984" s="593"/>
      <c r="DZ1984" s="593"/>
      <c r="EA1984" s="593"/>
      <c r="EB1984" s="593"/>
      <c r="EC1984" s="593"/>
      <c r="ED1984" s="593"/>
      <c r="EE1984" s="593"/>
      <c r="EF1984" s="593"/>
      <c r="EG1984" s="593"/>
      <c r="EH1984" s="593"/>
      <c r="EI1984" s="593"/>
      <c r="EJ1984" s="593"/>
      <c r="EK1984" s="593"/>
      <c r="EL1984" s="593"/>
      <c r="EM1984" s="593"/>
      <c r="EN1984" s="593"/>
      <c r="EO1984" s="593"/>
      <c r="EP1984" s="593"/>
      <c r="EQ1984" s="593"/>
      <c r="ER1984" s="593"/>
      <c r="ES1984" s="593"/>
      <c r="ET1984" s="593"/>
      <c r="EU1984" s="593"/>
      <c r="EV1984" s="593"/>
      <c r="EW1984" s="593"/>
      <c r="EX1984" s="593"/>
      <c r="EY1984" s="593"/>
      <c r="EZ1984" s="593"/>
      <c r="FA1984" s="593"/>
      <c r="FB1984" s="593"/>
      <c r="FC1984" s="593"/>
      <c r="FD1984" s="593"/>
      <c r="FE1984" s="593"/>
      <c r="FF1984" s="593"/>
      <c r="FG1984" s="593"/>
      <c r="FH1984" s="593"/>
      <c r="FI1984" s="593"/>
      <c r="FJ1984" s="593"/>
      <c r="FK1984" s="593"/>
      <c r="FL1984" s="593"/>
      <c r="FM1984" s="593"/>
      <c r="FN1984" s="593"/>
      <c r="FO1984" s="593"/>
      <c r="FP1984" s="593"/>
      <c r="FQ1984" s="593"/>
      <c r="FR1984" s="593"/>
      <c r="FS1984" s="593"/>
      <c r="FT1984" s="593"/>
      <c r="FU1984" s="593"/>
      <c r="FV1984" s="593"/>
      <c r="FW1984" s="593"/>
      <c r="FX1984" s="593"/>
      <c r="FY1984" s="593"/>
      <c r="FZ1984" s="593"/>
      <c r="GA1984" s="593"/>
      <c r="GB1984" s="593"/>
      <c r="GC1984" s="593"/>
      <c r="GD1984" s="593"/>
      <c r="GE1984" s="593"/>
      <c r="GF1984" s="593"/>
      <c r="GG1984" s="593"/>
      <c r="GH1984" s="593"/>
      <c r="GI1984" s="593"/>
      <c r="GJ1984" s="593"/>
      <c r="GK1984" s="593"/>
      <c r="GL1984" s="593"/>
      <c r="GM1984" s="593"/>
      <c r="GN1984" s="593"/>
      <c r="GO1984" s="593"/>
      <c r="GP1984" s="593"/>
      <c r="GQ1984" s="593"/>
      <c r="GR1984" s="593"/>
      <c r="GS1984" s="593"/>
      <c r="GT1984" s="593"/>
      <c r="GU1984" s="593"/>
      <c r="GV1984" s="593"/>
      <c r="GW1984" s="593"/>
      <c r="GX1984" s="593"/>
      <c r="GY1984" s="593"/>
      <c r="GZ1984" s="593"/>
      <c r="HA1984" s="593"/>
      <c r="HB1984" s="593"/>
      <c r="HC1984" s="593"/>
      <c r="HD1984" s="593"/>
      <c r="HE1984" s="593"/>
      <c r="HF1984" s="593"/>
      <c r="HG1984" s="593"/>
      <c r="HH1984" s="593"/>
      <c r="HI1984" s="593"/>
      <c r="HJ1984" s="593"/>
      <c r="HK1984" s="593"/>
      <c r="HL1984" s="593"/>
      <c r="HM1984" s="593"/>
      <c r="HN1984" s="593"/>
      <c r="HO1984" s="593"/>
      <c r="HP1984" s="593"/>
      <c r="HQ1984" s="593"/>
      <c r="HR1984" s="593"/>
      <c r="HS1984" s="593"/>
      <c r="HT1984" s="593"/>
      <c r="HU1984" s="593"/>
      <c r="HV1984" s="593"/>
      <c r="HW1984" s="593"/>
      <c r="HX1984" s="593"/>
      <c r="HY1984" s="593"/>
      <c r="HZ1984" s="593"/>
      <c r="IA1984" s="593"/>
      <c r="IB1984" s="593"/>
      <c r="IC1984" s="593"/>
      <c r="ID1984" s="593"/>
      <c r="IE1984" s="593"/>
      <c r="IF1984" s="593"/>
      <c r="IG1984" s="593"/>
      <c r="IH1984" s="593"/>
      <c r="II1984" s="593"/>
      <c r="IJ1984" s="593"/>
      <c r="IK1984" s="593"/>
      <c r="IL1984" s="593"/>
      <c r="IM1984" s="593"/>
      <c r="IN1984" s="593"/>
      <c r="IO1984" s="593"/>
      <c r="IP1984" s="593"/>
      <c r="IQ1984" s="593"/>
      <c r="IR1984" s="593"/>
      <c r="IS1984" s="593"/>
      <c r="IT1984" s="593"/>
      <c r="IU1984" s="593"/>
      <c r="IV1984" s="593"/>
      <c r="IW1984" s="593"/>
      <c r="IX1984" s="593"/>
      <c r="IY1984" s="593"/>
      <c r="IZ1984" s="593"/>
      <c r="JA1984" s="593"/>
      <c r="JB1984" s="593"/>
      <c r="JC1984" s="593"/>
      <c r="JD1984" s="593"/>
      <c r="JE1984" s="593"/>
      <c r="JF1984" s="593"/>
      <c r="JG1984" s="593"/>
      <c r="JH1984" s="593"/>
      <c r="JI1984" s="593"/>
      <c r="JJ1984" s="593"/>
      <c r="JK1984" s="593"/>
      <c r="JL1984" s="593"/>
      <c r="JM1984" s="593"/>
      <c r="JN1984" s="593"/>
      <c r="JO1984" s="593"/>
      <c r="JP1984" s="593"/>
      <c r="JQ1984" s="593"/>
      <c r="JR1984" s="593"/>
      <c r="JS1984" s="593"/>
      <c r="JT1984" s="593"/>
      <c r="JU1984" s="593"/>
      <c r="JV1984" s="593"/>
      <c r="JW1984" s="593"/>
      <c r="JX1984" s="593"/>
      <c r="JY1984" s="593"/>
      <c r="JZ1984" s="593"/>
      <c r="KA1984" s="593"/>
      <c r="KB1984" s="593"/>
      <c r="KC1984" s="593"/>
      <c r="KD1984" s="593"/>
      <c r="KE1984" s="593"/>
      <c r="KF1984" s="593"/>
      <c r="KG1984" s="593"/>
      <c r="KH1984" s="593"/>
      <c r="KI1984" s="593"/>
      <c r="KJ1984" s="593"/>
      <c r="KK1984" s="593"/>
      <c r="KL1984" s="593"/>
      <c r="KM1984" s="593"/>
      <c r="KN1984" s="593"/>
      <c r="KO1984" s="593"/>
      <c r="KP1984" s="593"/>
      <c r="KQ1984" s="593"/>
      <c r="KR1984" s="593"/>
      <c r="KS1984" s="593"/>
      <c r="KT1984" s="593"/>
      <c r="KU1984" s="593"/>
      <c r="KV1984" s="593"/>
      <c r="KW1984" s="593"/>
      <c r="KX1984" s="593"/>
      <c r="KY1984" s="593"/>
      <c r="KZ1984" s="593"/>
      <c r="LA1984" s="593"/>
      <c r="LB1984" s="593"/>
      <c r="LC1984" s="593"/>
      <c r="LD1984" s="593"/>
      <c r="LE1984" s="593"/>
      <c r="LF1984" s="593"/>
      <c r="LG1984" s="593"/>
      <c r="LH1984" s="593"/>
      <c r="LI1984" s="593"/>
      <c r="LJ1984" s="593"/>
      <c r="LK1984" s="593"/>
      <c r="LL1984" s="593"/>
      <c r="LM1984" s="593"/>
      <c r="LN1984" s="593"/>
      <c r="LO1984" s="593"/>
      <c r="LP1984" s="593"/>
      <c r="LQ1984" s="593"/>
      <c r="LR1984" s="593"/>
      <c r="LS1984" s="593"/>
      <c r="LT1984" s="593"/>
      <c r="LU1984" s="593"/>
      <c r="LV1984" s="593"/>
      <c r="LW1984" s="593"/>
      <c r="LX1984" s="593"/>
      <c r="LY1984" s="593"/>
      <c r="LZ1984" s="593"/>
      <c r="MA1984" s="593"/>
      <c r="MB1984" s="593"/>
      <c r="MC1984" s="593"/>
      <c r="MD1984" s="593"/>
      <c r="ME1984" s="593"/>
      <c r="MF1984" s="593"/>
      <c r="MG1984" s="593"/>
      <c r="MH1984" s="593"/>
      <c r="MI1984" s="593"/>
      <c r="MJ1984" s="593"/>
      <c r="MK1984" s="593"/>
      <c r="ML1984" s="593"/>
      <c r="MM1984" s="593"/>
      <c r="MN1984" s="593"/>
      <c r="MO1984" s="593"/>
      <c r="MP1984" s="593"/>
      <c r="MQ1984" s="593"/>
      <c r="MR1984" s="593"/>
      <c r="MS1984" s="593"/>
      <c r="MT1984" s="593"/>
      <c r="MU1984" s="593"/>
      <c r="MV1984" s="593"/>
      <c r="MW1984" s="593"/>
      <c r="MX1984" s="593"/>
      <c r="MY1984" s="593"/>
      <c r="MZ1984" s="593"/>
      <c r="NA1984" s="593"/>
      <c r="NB1984" s="593"/>
      <c r="NC1984" s="593"/>
      <c r="ND1984" s="593"/>
      <c r="NE1984" s="593"/>
      <c r="NF1984" s="593"/>
      <c r="NG1984" s="593"/>
      <c r="NH1984" s="593"/>
      <c r="NI1984" s="593"/>
      <c r="NJ1984" s="593"/>
      <c r="NK1984" s="593"/>
      <c r="NL1984" s="593"/>
      <c r="NM1984" s="593"/>
      <c r="NN1984" s="593"/>
      <c r="NO1984" s="593"/>
      <c r="NP1984" s="593"/>
      <c r="NQ1984" s="593"/>
      <c r="NR1984" s="593"/>
      <c r="NS1984" s="593"/>
      <c r="NT1984" s="593"/>
      <c r="NU1984" s="593"/>
      <c r="NV1984" s="593"/>
      <c r="NW1984" s="593"/>
      <c r="NX1984" s="593"/>
      <c r="NY1984" s="593"/>
      <c r="NZ1984" s="593"/>
      <c r="OA1984" s="593"/>
      <c r="OB1984" s="593"/>
      <c r="OC1984" s="593"/>
      <c r="OD1984" s="593"/>
      <c r="OE1984" s="593"/>
      <c r="OF1984" s="593"/>
      <c r="OG1984" s="593"/>
      <c r="OH1984" s="593"/>
      <c r="OI1984" s="593"/>
      <c r="OJ1984" s="593"/>
      <c r="OK1984" s="593"/>
      <c r="OL1984" s="593"/>
      <c r="OM1984" s="593"/>
      <c r="ON1984" s="593"/>
      <c r="OO1984" s="593"/>
      <c r="OP1984" s="593"/>
      <c r="OQ1984" s="593"/>
      <c r="OR1984" s="593"/>
      <c r="OS1984" s="593"/>
      <c r="OT1984" s="593"/>
      <c r="OU1984" s="593"/>
      <c r="OV1984" s="593"/>
      <c r="OW1984" s="593"/>
      <c r="OX1984" s="593"/>
      <c r="OY1984" s="593"/>
      <c r="OZ1984" s="593"/>
      <c r="PA1984" s="593"/>
      <c r="PB1984" s="593"/>
      <c r="PC1984" s="593"/>
      <c r="PD1984" s="593"/>
      <c r="PE1984" s="593"/>
      <c r="PF1984" s="593"/>
      <c r="PG1984" s="593"/>
      <c r="PH1984" s="593"/>
      <c r="PI1984" s="593"/>
      <c r="PJ1984" s="593"/>
      <c r="PK1984" s="593"/>
      <c r="PL1984" s="593"/>
      <c r="PM1984" s="593"/>
      <c r="PN1984" s="593"/>
      <c r="PO1984" s="593"/>
      <c r="PP1984" s="593"/>
      <c r="PQ1984" s="593"/>
      <c r="PR1984" s="593"/>
      <c r="PS1984" s="593"/>
      <c r="PT1984" s="593"/>
      <c r="PU1984" s="593"/>
      <c r="PV1984" s="593"/>
      <c r="PW1984" s="593"/>
      <c r="PX1984" s="593"/>
      <c r="PY1984" s="593"/>
      <c r="PZ1984" s="593"/>
      <c r="QA1984" s="593"/>
      <c r="QB1984" s="593"/>
      <c r="QC1984" s="593"/>
      <c r="QD1984" s="593"/>
      <c r="QE1984" s="593"/>
      <c r="QF1984" s="593"/>
      <c r="QG1984" s="593"/>
      <c r="QH1984" s="593"/>
      <c r="QI1984" s="593"/>
      <c r="QJ1984" s="593"/>
      <c r="QK1984" s="593"/>
      <c r="QL1984" s="593"/>
      <c r="QM1984" s="593"/>
      <c r="QN1984" s="593"/>
      <c r="QO1984" s="593"/>
      <c r="QP1984" s="593"/>
      <c r="QQ1984" s="593"/>
      <c r="QR1984" s="593"/>
      <c r="QS1984" s="593"/>
      <c r="QT1984" s="593"/>
      <c r="QU1984" s="593"/>
      <c r="QV1984" s="593"/>
      <c r="QW1984" s="593"/>
      <c r="QX1984" s="593"/>
      <c r="QY1984" s="593"/>
      <c r="QZ1984" s="593"/>
      <c r="RA1984" s="593"/>
      <c r="RB1984" s="593"/>
      <c r="RC1984" s="593"/>
      <c r="RD1984" s="593"/>
      <c r="RE1984" s="593"/>
      <c r="RF1984" s="593"/>
      <c r="RG1984" s="593"/>
      <c r="RH1984" s="593"/>
      <c r="RI1984" s="593"/>
      <c r="RJ1984" s="593"/>
      <c r="RK1984" s="593"/>
      <c r="RL1984" s="593"/>
      <c r="RM1984" s="593"/>
      <c r="RN1984" s="593"/>
      <c r="RO1984" s="593"/>
      <c r="RP1984" s="593"/>
      <c r="RQ1984" s="593"/>
      <c r="RR1984" s="593"/>
      <c r="RS1984" s="593"/>
      <c r="RT1984" s="593"/>
      <c r="RU1984" s="593"/>
      <c r="RV1984" s="593"/>
      <c r="RW1984" s="593"/>
      <c r="RX1984" s="593"/>
      <c r="RY1984" s="593"/>
      <c r="RZ1984" s="593"/>
      <c r="SA1984" s="593"/>
      <c r="SB1984" s="593"/>
      <c r="SC1984" s="593"/>
      <c r="SD1984" s="593"/>
      <c r="SE1984" s="593"/>
      <c r="SF1984" s="593"/>
      <c r="SG1984" s="593"/>
      <c r="SH1984" s="593"/>
      <c r="SI1984" s="593"/>
      <c r="SJ1984" s="593"/>
      <c r="SK1984" s="593"/>
      <c r="SL1984" s="593"/>
      <c r="SM1984" s="593"/>
      <c r="SN1984" s="593"/>
      <c r="SO1984" s="593"/>
      <c r="SP1984" s="593"/>
      <c r="SQ1984" s="593"/>
      <c r="SR1984" s="593"/>
      <c r="SS1984" s="593"/>
      <c r="ST1984" s="593"/>
      <c r="SU1984" s="593"/>
      <c r="SV1984" s="593"/>
      <c r="SW1984" s="593"/>
      <c r="SX1984" s="593"/>
      <c r="SY1984" s="593"/>
      <c r="SZ1984" s="593"/>
      <c r="TA1984" s="593"/>
      <c r="TB1984" s="593"/>
      <c r="TC1984" s="593"/>
      <c r="TD1984" s="593"/>
      <c r="TE1984" s="593"/>
      <c r="TF1984" s="593"/>
      <c r="TG1984" s="593"/>
      <c r="TH1984" s="593"/>
      <c r="TI1984" s="593"/>
      <c r="TJ1984" s="593"/>
      <c r="TK1984" s="593"/>
      <c r="TL1984" s="593"/>
      <c r="TM1984" s="593"/>
      <c r="TN1984" s="593"/>
      <c r="TO1984" s="593"/>
      <c r="TP1984" s="593"/>
      <c r="TQ1984" s="593"/>
      <c r="TR1984" s="593"/>
      <c r="TS1984" s="593"/>
      <c r="TT1984" s="593"/>
      <c r="TU1984" s="593"/>
      <c r="TV1984" s="593"/>
      <c r="TW1984" s="593"/>
      <c r="TX1984" s="593"/>
      <c r="TY1984" s="593"/>
      <c r="TZ1984" s="593"/>
      <c r="UA1984" s="593"/>
      <c r="UB1984" s="593"/>
      <c r="UC1984" s="593"/>
      <c r="UD1984" s="593"/>
      <c r="UE1984" s="593"/>
      <c r="UF1984" s="593"/>
      <c r="UG1984" s="593"/>
      <c r="UH1984" s="593"/>
      <c r="UI1984" s="593"/>
      <c r="UJ1984" s="593"/>
      <c r="UK1984" s="593"/>
      <c r="UL1984" s="593"/>
      <c r="UM1984" s="593"/>
      <c r="UN1984" s="593"/>
      <c r="UO1984" s="593"/>
      <c r="UP1984" s="593"/>
      <c r="UQ1984" s="593"/>
      <c r="UR1984" s="593"/>
      <c r="US1984" s="593"/>
      <c r="UT1984" s="593"/>
      <c r="UU1984" s="593"/>
      <c r="UV1984" s="593"/>
      <c r="UW1984" s="593"/>
      <c r="UX1984" s="593"/>
      <c r="UY1984" s="593"/>
      <c r="UZ1984" s="593"/>
      <c r="VA1984" s="593"/>
      <c r="VB1984" s="593"/>
      <c r="VC1984" s="593"/>
      <c r="VD1984" s="593"/>
      <c r="VE1984" s="593"/>
      <c r="VF1984" s="593"/>
      <c r="VG1984" s="593"/>
      <c r="VH1984" s="593"/>
      <c r="VI1984" s="593"/>
      <c r="VJ1984" s="593"/>
      <c r="VK1984" s="593"/>
      <c r="VL1984" s="593"/>
      <c r="VM1984" s="593"/>
      <c r="VN1984" s="593"/>
      <c r="VO1984" s="593"/>
      <c r="VP1984" s="593"/>
      <c r="VQ1984" s="593"/>
      <c r="VR1984" s="593"/>
      <c r="VS1984" s="593"/>
      <c r="VT1984" s="593"/>
      <c r="VU1984" s="593"/>
      <c r="VV1984" s="593"/>
      <c r="VW1984" s="593"/>
      <c r="VX1984" s="593"/>
      <c r="VY1984" s="593"/>
      <c r="VZ1984" s="593"/>
      <c r="WA1984" s="593"/>
      <c r="WB1984" s="593"/>
      <c r="WC1984" s="593"/>
      <c r="WD1984" s="593"/>
      <c r="WE1984" s="593"/>
      <c r="WF1984" s="593"/>
      <c r="WG1984" s="593"/>
      <c r="WH1984" s="593"/>
      <c r="WI1984" s="593"/>
      <c r="WJ1984" s="593"/>
      <c r="WK1984" s="593"/>
      <c r="WL1984" s="593"/>
      <c r="WM1984" s="593"/>
      <c r="WN1984" s="593"/>
      <c r="WO1984" s="593"/>
      <c r="WP1984" s="593"/>
      <c r="WQ1984" s="593"/>
      <c r="WR1984" s="593"/>
      <c r="WS1984" s="593"/>
      <c r="WT1984" s="593"/>
      <c r="WU1984" s="593"/>
      <c r="WV1984" s="593"/>
      <c r="WW1984" s="593"/>
      <c r="WX1984" s="593"/>
      <c r="WY1984" s="593"/>
      <c r="WZ1984" s="593"/>
      <c r="XA1984" s="593"/>
      <c r="XB1984" s="593"/>
      <c r="XC1984" s="593"/>
      <c r="XD1984" s="593"/>
      <c r="XE1984" s="593"/>
      <c r="XF1984" s="593"/>
      <c r="XG1984" s="593"/>
      <c r="XH1984" s="593"/>
      <c r="XI1984" s="593"/>
      <c r="XJ1984" s="593"/>
      <c r="XK1984" s="593"/>
      <c r="XL1984" s="593"/>
      <c r="XM1984" s="593"/>
      <c r="XN1984" s="593"/>
      <c r="XO1984" s="593"/>
      <c r="XP1984" s="593"/>
      <c r="XQ1984" s="593"/>
      <c r="XR1984" s="593"/>
      <c r="XS1984" s="593"/>
      <c r="XT1984" s="593"/>
      <c r="XU1984" s="593"/>
      <c r="XV1984" s="593"/>
      <c r="XW1984" s="593"/>
      <c r="XX1984" s="593"/>
      <c r="XY1984" s="593"/>
      <c r="XZ1984" s="593"/>
      <c r="YA1984" s="593"/>
      <c r="YB1984" s="593"/>
      <c r="YC1984" s="593"/>
      <c r="YD1984" s="593"/>
      <c r="YE1984" s="593"/>
      <c r="YF1984" s="593"/>
      <c r="YG1984" s="593"/>
      <c r="YH1984" s="593"/>
      <c r="YI1984" s="593"/>
      <c r="YJ1984" s="593"/>
      <c r="YK1984" s="593"/>
      <c r="YL1984" s="593"/>
      <c r="YM1984" s="593"/>
      <c r="YN1984" s="593"/>
      <c r="YO1984" s="593"/>
      <c r="YP1984" s="593"/>
      <c r="YQ1984" s="593"/>
      <c r="YR1984" s="593"/>
      <c r="YS1984" s="593"/>
      <c r="YT1984" s="593"/>
      <c r="YU1984" s="593"/>
      <c r="YV1984" s="593"/>
      <c r="YW1984" s="593"/>
      <c r="YX1984" s="593"/>
      <c r="YY1984" s="593"/>
      <c r="YZ1984" s="593"/>
      <c r="ZA1984" s="593"/>
      <c r="ZB1984" s="593"/>
      <c r="ZC1984" s="593"/>
      <c r="ZD1984" s="593"/>
      <c r="ZE1984" s="593"/>
      <c r="ZF1984" s="593"/>
      <c r="ZG1984" s="593"/>
      <c r="ZH1984" s="593"/>
      <c r="ZI1984" s="593"/>
      <c r="ZJ1984" s="593"/>
      <c r="ZK1984" s="593"/>
      <c r="ZL1984" s="593"/>
      <c r="ZM1984" s="593"/>
      <c r="ZN1984" s="593"/>
      <c r="ZO1984" s="593"/>
      <c r="ZP1984" s="593"/>
      <c r="ZQ1984" s="593"/>
      <c r="ZR1984" s="593"/>
      <c r="ZS1984" s="593"/>
      <c r="ZT1984" s="593"/>
      <c r="ZU1984" s="593"/>
      <c r="ZV1984" s="593"/>
      <c r="ZW1984" s="593"/>
      <c r="ZX1984" s="593"/>
      <c r="ZY1984" s="593"/>
      <c r="ZZ1984" s="593"/>
      <c r="AAA1984" s="593"/>
      <c r="AAB1984" s="593"/>
      <c r="AAC1984" s="593"/>
      <c r="AAD1984" s="593"/>
      <c r="AAE1984" s="593"/>
      <c r="AAF1984" s="593"/>
      <c r="AAG1984" s="593"/>
      <c r="AAH1984" s="593"/>
      <c r="AAI1984" s="593"/>
      <c r="AAJ1984" s="593"/>
      <c r="AAK1984" s="593"/>
      <c r="AAL1984" s="593"/>
      <c r="AAM1984" s="593"/>
      <c r="AAN1984" s="593"/>
      <c r="AAO1984" s="593"/>
      <c r="AAP1984" s="593"/>
      <c r="AAQ1984" s="593"/>
      <c r="AAR1984" s="593"/>
      <c r="AAS1984" s="593"/>
      <c r="AAT1984" s="593"/>
      <c r="AAU1984" s="593"/>
      <c r="AAV1984" s="593"/>
      <c r="AAW1984" s="593"/>
      <c r="AAX1984" s="593"/>
      <c r="AAY1984" s="593"/>
      <c r="AAZ1984" s="593"/>
      <c r="ABA1984" s="593"/>
      <c r="ABB1984" s="593"/>
      <c r="ABC1984" s="593"/>
      <c r="ABD1984" s="593"/>
      <c r="ABE1984" s="593"/>
      <c r="ABF1984" s="593"/>
      <c r="ABG1984" s="593"/>
      <c r="ABH1984" s="593"/>
      <c r="ABI1984" s="593"/>
      <c r="ABJ1984" s="593"/>
      <c r="ABK1984" s="593"/>
      <c r="ABL1984" s="593"/>
      <c r="ABM1984" s="593"/>
      <c r="ABN1984" s="593"/>
      <c r="ABO1984" s="593"/>
      <c r="ABP1984" s="593"/>
      <c r="ABQ1984" s="593"/>
      <c r="ABR1984" s="593"/>
      <c r="ABS1984" s="593"/>
      <c r="ABT1984" s="593"/>
      <c r="ABU1984" s="593"/>
      <c r="ABV1984" s="593"/>
      <c r="ABW1984" s="593"/>
      <c r="ABX1984" s="593"/>
      <c r="ABY1984" s="593"/>
      <c r="ABZ1984" s="593"/>
      <c r="ACA1984" s="593"/>
      <c r="ACB1984" s="593"/>
      <c r="ACC1984" s="593"/>
      <c r="ACD1984" s="593"/>
      <c r="ACE1984" s="593"/>
      <c r="ACF1984" s="593"/>
      <c r="ACG1984" s="593"/>
      <c r="ACH1984" s="593"/>
      <c r="ACI1984" s="593"/>
      <c r="ACJ1984" s="593"/>
      <c r="ACK1984" s="593"/>
      <c r="ACL1984" s="593"/>
      <c r="ACM1984" s="593"/>
      <c r="ACN1984" s="593"/>
      <c r="ACO1984" s="593"/>
      <c r="ACP1984" s="593"/>
      <c r="ACQ1984" s="593"/>
      <c r="ACR1984" s="593"/>
      <c r="ACS1984" s="593"/>
      <c r="ACT1984" s="593"/>
      <c r="ACU1984" s="593"/>
      <c r="ACV1984" s="593"/>
      <c r="ACW1984" s="593"/>
      <c r="ACX1984" s="593"/>
      <c r="ACY1984" s="593"/>
      <c r="ACZ1984" s="593"/>
      <c r="ADA1984" s="593"/>
      <c r="ADB1984" s="593"/>
      <c r="ADC1984" s="593"/>
      <c r="ADD1984" s="593"/>
      <c r="ADE1984" s="593"/>
      <c r="ADF1984" s="593"/>
      <c r="ADG1984" s="593"/>
      <c r="ADH1984" s="593"/>
      <c r="ADI1984" s="593"/>
      <c r="ADJ1984" s="593"/>
      <c r="ADK1984" s="593"/>
      <c r="ADL1984" s="593"/>
      <c r="ADM1984" s="593"/>
      <c r="ADN1984" s="593"/>
      <c r="ADO1984" s="593"/>
      <c r="ADP1984" s="593"/>
      <c r="ADQ1984" s="593"/>
      <c r="ADR1984" s="593"/>
      <c r="ADS1984" s="593"/>
      <c r="ADT1984" s="593"/>
      <c r="ADU1984" s="593"/>
      <c r="ADV1984" s="593"/>
      <c r="ADW1984" s="593"/>
      <c r="ADX1984" s="593"/>
      <c r="ADY1984" s="593"/>
      <c r="ADZ1984" s="593"/>
      <c r="AEA1984" s="593"/>
      <c r="AEB1984" s="593"/>
      <c r="AEC1984" s="593"/>
      <c r="AED1984" s="593"/>
      <c r="AEE1984" s="593"/>
      <c r="AEF1984" s="593"/>
      <c r="AEG1984" s="593"/>
      <c r="AEH1984" s="593"/>
      <c r="AEI1984" s="593"/>
      <c r="AEJ1984" s="593"/>
      <c r="AEK1984" s="593"/>
      <c r="AEL1984" s="593"/>
      <c r="AEM1984" s="593"/>
      <c r="AEN1984" s="593"/>
      <c r="AEO1984" s="593"/>
      <c r="AEP1984" s="593"/>
      <c r="AEQ1984" s="593"/>
      <c r="AER1984" s="593"/>
      <c r="AES1984" s="593"/>
      <c r="AET1984" s="593"/>
      <c r="AEU1984" s="593"/>
      <c r="AEV1984" s="593"/>
      <c r="AEW1984" s="593"/>
      <c r="AEX1984" s="593"/>
      <c r="AEY1984" s="593"/>
      <c r="AEZ1984" s="593"/>
      <c r="AFA1984" s="593"/>
      <c r="AFB1984" s="593"/>
      <c r="AFC1984" s="593"/>
      <c r="AFD1984" s="593"/>
      <c r="AFE1984" s="593"/>
      <c r="AFF1984" s="593"/>
      <c r="AFG1984" s="593"/>
      <c r="AFH1984" s="593"/>
      <c r="AFI1984" s="593"/>
      <c r="AFJ1984" s="593"/>
      <c r="AFK1984" s="593"/>
      <c r="AFL1984" s="593"/>
      <c r="AFM1984" s="593"/>
      <c r="AFN1984" s="593"/>
      <c r="AFO1984" s="593"/>
      <c r="AFP1984" s="593"/>
      <c r="AFQ1984" s="593"/>
      <c r="AFR1984" s="593"/>
      <c r="AFS1984" s="593"/>
      <c r="AFT1984" s="593"/>
      <c r="AFU1984" s="593"/>
      <c r="AFV1984" s="593"/>
      <c r="AFW1984" s="593"/>
      <c r="AFX1984" s="593"/>
      <c r="AFY1984" s="593"/>
      <c r="AFZ1984" s="593"/>
      <c r="AGA1984" s="593"/>
      <c r="AGB1984" s="593"/>
      <c r="AGC1984" s="593"/>
      <c r="AGD1984" s="593"/>
      <c r="AGE1984" s="593"/>
      <c r="AGF1984" s="593"/>
      <c r="AGG1984" s="593"/>
      <c r="AGH1984" s="593"/>
      <c r="AGI1984" s="593"/>
      <c r="AGJ1984" s="593"/>
      <c r="AGK1984" s="593"/>
      <c r="AGL1984" s="593"/>
      <c r="AGM1984" s="593"/>
      <c r="AGN1984" s="593"/>
      <c r="AGO1984" s="593"/>
      <c r="AGP1984" s="593"/>
      <c r="AGQ1984" s="593"/>
      <c r="AGR1984" s="593"/>
      <c r="AGS1984" s="593"/>
      <c r="AGT1984" s="593"/>
      <c r="AGU1984" s="593"/>
      <c r="AGV1984" s="593"/>
      <c r="AGW1984" s="593"/>
      <c r="AGX1984" s="593"/>
      <c r="AGY1984" s="593"/>
      <c r="AGZ1984" s="593"/>
      <c r="AHA1984" s="593"/>
      <c r="AHB1984" s="593"/>
      <c r="AHC1984" s="593"/>
      <c r="AHD1984" s="593"/>
      <c r="AHE1984" s="593"/>
      <c r="AHF1984" s="593"/>
      <c r="AHG1984" s="593"/>
      <c r="AHH1984" s="593"/>
      <c r="AHI1984" s="593"/>
      <c r="AHJ1984" s="593"/>
      <c r="AHK1984" s="593"/>
      <c r="AHL1984" s="593"/>
      <c r="AHM1984" s="593"/>
      <c r="AHN1984" s="593"/>
      <c r="AHO1984" s="593"/>
      <c r="AHP1984" s="593"/>
      <c r="AHQ1984" s="593"/>
      <c r="AHR1984" s="593"/>
      <c r="AHS1984" s="593"/>
      <c r="AHT1984" s="593"/>
      <c r="AHU1984" s="593"/>
      <c r="AHV1984" s="593"/>
      <c r="AHW1984" s="593"/>
      <c r="AHX1984" s="593"/>
      <c r="AHY1984" s="593"/>
      <c r="AHZ1984" s="593"/>
      <c r="AIA1984" s="593"/>
      <c r="AIB1984" s="593"/>
      <c r="AIC1984" s="593"/>
      <c r="AID1984" s="593"/>
      <c r="AIE1984" s="593"/>
      <c r="AIF1984" s="593"/>
      <c r="AIG1984" s="593"/>
      <c r="AIH1984" s="593"/>
      <c r="AII1984" s="593"/>
      <c r="AIJ1984" s="593"/>
      <c r="AIK1984" s="593"/>
      <c r="AIL1984" s="593"/>
      <c r="AIM1984" s="593"/>
      <c r="AIN1984" s="593"/>
      <c r="AIO1984" s="593"/>
      <c r="AIP1984" s="593"/>
      <c r="AIQ1984" s="593"/>
      <c r="AIR1984" s="593"/>
      <c r="AIS1984" s="593"/>
      <c r="AIT1984" s="593"/>
      <c r="AIU1984" s="593"/>
      <c r="AIV1984" s="593"/>
      <c r="AIW1984" s="593"/>
      <c r="AIX1984" s="593"/>
      <c r="AIY1984" s="593"/>
      <c r="AIZ1984" s="593"/>
      <c r="AJA1984" s="593"/>
      <c r="AJB1984" s="593"/>
      <c r="AJC1984" s="593"/>
      <c r="AJD1984" s="593"/>
      <c r="AJE1984" s="593"/>
      <c r="AJF1984" s="593"/>
      <c r="AJG1984" s="593"/>
      <c r="AJH1984" s="593"/>
      <c r="AJI1984" s="593"/>
      <c r="AJJ1984" s="593"/>
      <c r="AJK1984" s="593"/>
      <c r="AJL1984" s="593"/>
      <c r="AJM1984" s="593"/>
      <c r="AJN1984" s="593"/>
      <c r="AJO1984" s="593"/>
      <c r="AJP1984" s="593"/>
      <c r="AJQ1984" s="593"/>
      <c r="AJR1984" s="593"/>
      <c r="AJS1984" s="593"/>
      <c r="AJT1984" s="593"/>
      <c r="AJU1984" s="593"/>
      <c r="AJV1984" s="593"/>
      <c r="AJW1984" s="593"/>
      <c r="AJX1984" s="593"/>
      <c r="AJY1984" s="593"/>
      <c r="AJZ1984" s="593"/>
      <c r="AKA1984" s="593"/>
      <c r="AKB1984" s="593"/>
      <c r="AKC1984" s="593"/>
      <c r="AKD1984" s="593"/>
      <c r="AKE1984" s="593"/>
      <c r="AKF1984" s="593"/>
      <c r="AKG1984" s="593"/>
      <c r="AKH1984" s="593"/>
      <c r="AKI1984" s="593"/>
      <c r="AKJ1984" s="593"/>
      <c r="AKK1984" s="593"/>
      <c r="AKL1984" s="593"/>
      <c r="AKM1984" s="593"/>
      <c r="AKN1984" s="593"/>
      <c r="AKO1984" s="593"/>
      <c r="AKP1984" s="593"/>
      <c r="AKQ1984" s="593"/>
      <c r="AKR1984" s="593"/>
      <c r="AKS1984" s="593"/>
      <c r="AKT1984" s="593"/>
      <c r="AKU1984" s="593"/>
      <c r="AKV1984" s="593"/>
      <c r="AKW1984" s="593"/>
      <c r="AKX1984" s="593"/>
      <c r="AKY1984" s="593"/>
      <c r="AKZ1984" s="593"/>
      <c r="ALA1984" s="593"/>
      <c r="ALB1984" s="593"/>
      <c r="ALC1984" s="593"/>
      <c r="ALD1984" s="593"/>
      <c r="ALE1984" s="593"/>
      <c r="ALF1984" s="593"/>
      <c r="ALG1984" s="593"/>
      <c r="ALH1984" s="593"/>
      <c r="ALI1984" s="593"/>
      <c r="ALJ1984" s="593"/>
      <c r="ALK1984" s="593"/>
      <c r="ALL1984" s="593"/>
      <c r="ALM1984" s="593"/>
      <c r="ALN1984" s="593"/>
      <c r="ALO1984" s="593"/>
      <c r="ALP1984" s="593"/>
      <c r="ALQ1984" s="593"/>
      <c r="ALR1984" s="593"/>
      <c r="ALS1984" s="593"/>
      <c r="ALT1984" s="593"/>
      <c r="ALU1984" s="593"/>
      <c r="ALV1984" s="593"/>
      <c r="ALW1984" s="593"/>
      <c r="ALX1984" s="593"/>
      <c r="ALY1984" s="593"/>
      <c r="ALZ1984" s="593"/>
      <c r="AMA1984" s="593"/>
      <c r="AMB1984" s="593"/>
      <c r="AMC1984" s="593"/>
      <c r="AMD1984" s="593"/>
      <c r="AME1984" s="593"/>
      <c r="AMF1984" s="593"/>
      <c r="AMG1984" s="593"/>
      <c r="AMH1984" s="593"/>
      <c r="AMI1984" s="593"/>
      <c r="AMJ1984" s="593"/>
      <c r="AMK1984" s="593"/>
      <c r="AML1984" s="593"/>
      <c r="AMM1984" s="593"/>
      <c r="AMN1984" s="593"/>
      <c r="AMO1984" s="593"/>
      <c r="AMP1984" s="593"/>
      <c r="AMQ1984" s="593"/>
      <c r="AMR1984" s="593"/>
      <c r="AMS1984" s="593"/>
      <c r="AMT1984" s="593"/>
      <c r="AMU1984" s="593"/>
      <c r="AMV1984" s="593"/>
      <c r="AMW1984" s="593"/>
      <c r="AMX1984" s="593"/>
      <c r="AMY1984" s="593"/>
      <c r="AMZ1984" s="593"/>
      <c r="ANA1984" s="593"/>
      <c r="ANB1984" s="593"/>
      <c r="ANC1984" s="593"/>
      <c r="AND1984" s="593"/>
      <c r="ANE1984" s="593"/>
      <c r="ANF1984" s="593"/>
      <c r="ANG1984" s="593"/>
      <c r="ANH1984" s="593"/>
      <c r="ANI1984" s="593"/>
      <c r="ANJ1984" s="593"/>
      <c r="ANK1984" s="593"/>
      <c r="ANL1984" s="593"/>
      <c r="ANM1984" s="593"/>
      <c r="ANN1984" s="593"/>
      <c r="ANO1984" s="593"/>
      <c r="ANP1984" s="593"/>
      <c r="ANQ1984" s="593"/>
      <c r="ANR1984" s="593"/>
      <c r="ANS1984" s="593"/>
      <c r="ANT1984" s="593"/>
      <c r="ANU1984" s="593"/>
      <c r="ANV1984" s="593"/>
      <c r="ANW1984" s="593"/>
      <c r="ANX1984" s="593"/>
      <c r="ANY1984" s="593"/>
      <c r="ANZ1984" s="593"/>
      <c r="AOA1984" s="593"/>
      <c r="AOB1984" s="593"/>
      <c r="AOC1984" s="593"/>
      <c r="AOD1984" s="593"/>
      <c r="AOE1984" s="593"/>
      <c r="AOF1984" s="593"/>
      <c r="AOG1984" s="593"/>
      <c r="AOH1984" s="593"/>
      <c r="AOI1984" s="593"/>
      <c r="AOJ1984" s="593"/>
      <c r="AOK1984" s="593"/>
      <c r="AOL1984" s="593"/>
      <c r="AOM1984" s="593"/>
      <c r="AON1984" s="593"/>
      <c r="AOO1984" s="593"/>
      <c r="AOP1984" s="593"/>
      <c r="AOQ1984" s="593"/>
      <c r="AOR1984" s="593"/>
      <c r="AOS1984" s="593"/>
      <c r="AOT1984" s="593"/>
      <c r="AOU1984" s="593"/>
      <c r="AOV1984" s="593"/>
      <c r="AOW1984" s="593"/>
      <c r="AOX1984" s="593"/>
      <c r="AOY1984" s="593"/>
      <c r="AOZ1984" s="593"/>
      <c r="APA1984" s="593"/>
      <c r="APB1984" s="593"/>
      <c r="APC1984" s="593"/>
      <c r="APD1984" s="593"/>
      <c r="APE1984" s="593"/>
      <c r="APF1984" s="593"/>
      <c r="APG1984" s="593"/>
      <c r="APH1984" s="593"/>
      <c r="API1984" s="593"/>
      <c r="APJ1984" s="593"/>
      <c r="APK1984" s="593"/>
      <c r="APL1984" s="593"/>
      <c r="APM1984" s="593"/>
      <c r="APN1984" s="593"/>
      <c r="APO1984" s="593"/>
      <c r="APP1984" s="593"/>
      <c r="APQ1984" s="593"/>
      <c r="APR1984" s="593"/>
      <c r="APS1984" s="593"/>
      <c r="APT1984" s="593"/>
      <c r="APU1984" s="593"/>
      <c r="APV1984" s="593"/>
      <c r="APW1984" s="593"/>
      <c r="APX1984" s="593"/>
      <c r="APY1984" s="593"/>
      <c r="APZ1984" s="593"/>
      <c r="AQA1984" s="593"/>
      <c r="AQB1984" s="593"/>
      <c r="AQC1984" s="593"/>
      <c r="AQD1984" s="593"/>
      <c r="AQE1984" s="593"/>
      <c r="AQF1984" s="593"/>
      <c r="AQG1984" s="593"/>
      <c r="AQH1984" s="593"/>
      <c r="AQI1984" s="593"/>
      <c r="AQJ1984" s="593"/>
      <c r="AQK1984" s="593"/>
      <c r="AQL1984" s="593"/>
      <c r="AQM1984" s="593"/>
      <c r="AQN1984" s="593"/>
      <c r="AQO1984" s="593"/>
      <c r="AQP1984" s="593"/>
      <c r="AQQ1984" s="593"/>
      <c r="AQR1984" s="593"/>
      <c r="AQS1984" s="593"/>
      <c r="AQT1984" s="593"/>
      <c r="AQU1984" s="593"/>
      <c r="AQV1984" s="593"/>
      <c r="AQW1984" s="593"/>
      <c r="AQX1984" s="593"/>
      <c r="AQY1984" s="593"/>
      <c r="AQZ1984" s="593"/>
      <c r="ARA1984" s="593"/>
      <c r="ARB1984" s="593"/>
      <c r="ARC1984" s="593"/>
      <c r="ARD1984" s="593"/>
      <c r="ARE1984" s="593"/>
      <c r="ARF1984" s="593"/>
      <c r="ARG1984" s="593"/>
      <c r="ARH1984" s="593"/>
      <c r="ARI1984" s="593"/>
      <c r="ARJ1984" s="593"/>
      <c r="ARK1984" s="593"/>
      <c r="ARL1984" s="593"/>
      <c r="ARM1984" s="593"/>
      <c r="ARN1984" s="593"/>
      <c r="ARO1984" s="593"/>
      <c r="ARP1984" s="593"/>
      <c r="ARQ1984" s="593"/>
      <c r="ARR1984" s="593"/>
      <c r="ARS1984" s="593"/>
      <c r="ART1984" s="593"/>
      <c r="ARU1984" s="593"/>
      <c r="ARV1984" s="593"/>
      <c r="ARW1984" s="593"/>
      <c r="ARX1984" s="593"/>
      <c r="ARY1984" s="593"/>
      <c r="ARZ1984" s="593"/>
      <c r="ASA1984" s="593"/>
      <c r="ASB1984" s="593"/>
      <c r="ASC1984" s="593"/>
      <c r="ASD1984" s="593"/>
      <c r="ASE1984" s="593"/>
      <c r="ASF1984" s="593"/>
      <c r="ASG1984" s="593"/>
      <c r="ASH1984" s="593"/>
      <c r="ASI1984" s="593"/>
      <c r="ASJ1984" s="593"/>
      <c r="ASK1984" s="593"/>
      <c r="ASL1984" s="593"/>
      <c r="ASM1984" s="593"/>
      <c r="ASN1984" s="593"/>
      <c r="ASO1984" s="593"/>
      <c r="ASP1984" s="593"/>
      <c r="ASQ1984" s="593"/>
      <c r="ASR1984" s="593"/>
      <c r="ASS1984" s="593"/>
      <c r="AST1984" s="593"/>
      <c r="ASU1984" s="593"/>
      <c r="ASV1984" s="593"/>
      <c r="ASW1984" s="593"/>
      <c r="ASX1984" s="593"/>
      <c r="ASY1984" s="593"/>
      <c r="ASZ1984" s="593"/>
      <c r="ATA1984" s="593"/>
      <c r="ATB1984" s="593"/>
      <c r="ATC1984" s="593"/>
      <c r="ATD1984" s="593"/>
      <c r="ATE1984" s="593"/>
      <c r="ATF1984" s="593"/>
      <c r="ATG1984" s="593"/>
      <c r="ATH1984" s="593"/>
      <c r="ATI1984" s="593"/>
      <c r="ATJ1984" s="593"/>
      <c r="ATK1984" s="593"/>
      <c r="ATL1984" s="593"/>
      <c r="ATM1984" s="593"/>
      <c r="ATN1984" s="593"/>
      <c r="ATO1984" s="593"/>
      <c r="ATP1984" s="593"/>
      <c r="ATQ1984" s="593"/>
      <c r="ATR1984" s="593"/>
      <c r="ATS1984" s="593"/>
      <c r="ATT1984" s="593"/>
      <c r="ATU1984" s="593"/>
      <c r="ATV1984" s="593"/>
      <c r="ATW1984" s="593"/>
      <c r="ATX1984" s="593"/>
      <c r="ATY1984" s="593"/>
      <c r="ATZ1984" s="593"/>
      <c r="AUA1984" s="593"/>
      <c r="AUB1984" s="593"/>
      <c r="AUC1984" s="593"/>
      <c r="AUD1984" s="593"/>
      <c r="AUE1984" s="593"/>
      <c r="AUF1984" s="593"/>
      <c r="AUG1984" s="593"/>
      <c r="AUH1984" s="593"/>
      <c r="AUI1984" s="593"/>
      <c r="AUJ1984" s="593"/>
      <c r="AUK1984" s="593"/>
      <c r="AUL1984" s="593"/>
      <c r="AUM1984" s="593"/>
      <c r="AUN1984" s="593"/>
      <c r="AUO1984" s="593"/>
      <c r="AUP1984" s="593"/>
      <c r="AUQ1984" s="593"/>
      <c r="AUR1984" s="593"/>
      <c r="AUS1984" s="593"/>
      <c r="AUT1984" s="593"/>
      <c r="AUU1984" s="593"/>
      <c r="AUV1984" s="593"/>
      <c r="AUW1984" s="593"/>
      <c r="AUX1984" s="593"/>
      <c r="AUY1984" s="593"/>
      <c r="AUZ1984" s="593"/>
      <c r="AVA1984" s="593"/>
      <c r="AVB1984" s="593"/>
      <c r="AVC1984" s="593"/>
      <c r="AVD1984" s="593"/>
      <c r="AVE1984" s="593"/>
      <c r="AVF1984" s="593"/>
      <c r="AVG1984" s="593"/>
      <c r="AVH1984" s="593"/>
      <c r="AVI1984" s="593"/>
      <c r="AVJ1984" s="593"/>
      <c r="AVK1984" s="593"/>
    </row>
    <row r="1985" spans="1:1259">
      <c r="A1985" s="715"/>
      <c r="B1985" s="564"/>
      <c r="C1985" s="564"/>
      <c r="D1985" s="676" t="s">
        <v>1067</v>
      </c>
      <c r="E1985" s="524" t="s">
        <v>1635</v>
      </c>
      <c r="F1985" s="676" t="s">
        <v>1152</v>
      </c>
      <c r="G1985" s="665">
        <v>2022</v>
      </c>
      <c r="H1985" s="665">
        <v>4</v>
      </c>
      <c r="I1985" s="687">
        <v>127916</v>
      </c>
      <c r="J1985" s="666">
        <v>44658</v>
      </c>
      <c r="K1985" s="676" t="s">
        <v>1631</v>
      </c>
      <c r="L1985" s="677" t="s">
        <v>1578</v>
      </c>
      <c r="M1985" s="677">
        <v>44468</v>
      </c>
      <c r="N1985" s="677" t="s">
        <v>1603</v>
      </c>
      <c r="O1985" s="677"/>
      <c r="P1985" s="666">
        <v>44652</v>
      </c>
      <c r="Q1985" s="666">
        <v>44657</v>
      </c>
      <c r="R1985" s="666">
        <v>44658</v>
      </c>
      <c r="S1985" s="665" t="s">
        <v>1580</v>
      </c>
      <c r="T1985" s="665">
        <v>60</v>
      </c>
      <c r="U1985" s="676" t="s">
        <v>1612</v>
      </c>
      <c r="V1985" s="665" t="s">
        <v>1591</v>
      </c>
      <c r="W1985" s="678">
        <v>400</v>
      </c>
      <c r="X1985" s="551">
        <v>624</v>
      </c>
      <c r="Y1985" s="693">
        <v>249600</v>
      </c>
      <c r="Z1985" s="667">
        <v>0.48</v>
      </c>
      <c r="AA1985" s="682">
        <f>Y1985*Z1985</f>
        <v>119808</v>
      </c>
      <c r="AB1985" s="521"/>
      <c r="AC1985" s="668">
        <v>0</v>
      </c>
      <c r="AD1985" s="676"/>
      <c r="AE1985" s="684"/>
      <c r="AF1985" s="695">
        <f>AA1985+AD1985+AE1985</f>
        <v>119808</v>
      </c>
      <c r="AG1985" s="665" t="s">
        <v>47</v>
      </c>
      <c r="AH1985" s="641"/>
      <c r="AI1985" s="676">
        <v>75</v>
      </c>
      <c r="AJ1985" s="676" t="s">
        <v>1592</v>
      </c>
      <c r="AK1985" s="676" t="s">
        <v>50</v>
      </c>
      <c r="AL1985" s="696">
        <v>94544</v>
      </c>
      <c r="AM1985" s="665" t="s">
        <v>52</v>
      </c>
      <c r="AN1985" s="676" t="s">
        <v>50</v>
      </c>
      <c r="AO1985" s="665"/>
      <c r="AP1985" s="676" t="s">
        <v>92</v>
      </c>
      <c r="AQ1985" s="676" t="s">
        <v>37</v>
      </c>
      <c r="AR1985" s="676"/>
      <c r="AS1985" s="523" t="s">
        <v>1077</v>
      </c>
      <c r="AT1985" s="523"/>
      <c r="AU1985" s="523"/>
      <c r="AV1985" s="674"/>
      <c r="AW1985" s="673" t="str">
        <f>U1985</f>
        <v>30390256H</v>
      </c>
      <c r="AX1985" s="673" cm="1">
        <f t="array" ref="AX1985">SUM(MID(0&amp;AW1985,LARGE(INDEX(ISNUMBER(--MID(AW1985,ROW($1:$8),1))*ROW($1:$8),),ROW($1:$8))+1,1)*10^ROW($1:$8)/10)</f>
        <v>30390256</v>
      </c>
      <c r="AY1985" s="673" t="str">
        <f>VLOOKUP($AX1985,'Item Master Data'!$A:$F,3,FALSE)</f>
        <v>T400H</v>
      </c>
      <c r="AZ1985" s="673">
        <f>VLOOKUP($AX1985,'Item Master Data'!$A:$F,6,FALSE)</f>
        <v>400</v>
      </c>
      <c r="BA1985" s="673">
        <f>X1985/BB1985</f>
        <v>24</v>
      </c>
      <c r="BB1985" s="673">
        <f>VLOOKUP(AX1985,'Item Master Data'!$A:$G,7,FALSE)</f>
        <v>26</v>
      </c>
      <c r="BC1985" s="673"/>
      <c r="BD1985" s="673">
        <f>W1985-AZ1985</f>
        <v>0</v>
      </c>
      <c r="BE1985" s="593"/>
      <c r="BF1985" s="593"/>
      <c r="BG1985" s="593"/>
      <c r="BH1985" s="593"/>
      <c r="BI1985" s="593"/>
      <c r="BJ1985" s="593"/>
      <c r="BK1985" s="593"/>
      <c r="BL1985" s="593"/>
      <c r="BM1985" s="593"/>
      <c r="BN1985" s="593"/>
      <c r="BO1985" s="593"/>
      <c r="BP1985" s="593"/>
      <c r="BQ1985" s="593"/>
      <c r="BR1985" s="593"/>
      <c r="BS1985" s="593"/>
      <c r="BT1985" s="593"/>
      <c r="BU1985" s="593"/>
      <c r="BV1985" s="593"/>
      <c r="BW1985" s="593"/>
      <c r="BX1985" s="593"/>
      <c r="BY1985" s="593"/>
      <c r="BZ1985" s="593"/>
      <c r="CA1985" s="593"/>
      <c r="CB1985" s="593"/>
      <c r="CC1985" s="593"/>
      <c r="CD1985" s="593"/>
      <c r="CE1985" s="593"/>
      <c r="CF1985" s="593"/>
      <c r="CG1985" s="593"/>
      <c r="CH1985" s="593"/>
      <c r="CI1985" s="593"/>
      <c r="CJ1985" s="593"/>
      <c r="CK1985" s="593"/>
      <c r="CL1985" s="593"/>
      <c r="CM1985" s="593"/>
      <c r="CN1985" s="593"/>
      <c r="CO1985" s="593"/>
      <c r="CP1985" s="593"/>
      <c r="CQ1985" s="593"/>
      <c r="CR1985" s="593"/>
      <c r="CS1985" s="593"/>
      <c r="CT1985" s="593"/>
      <c r="CU1985" s="593"/>
      <c r="CV1985" s="593"/>
      <c r="CW1985" s="593"/>
      <c r="CX1985" s="593"/>
      <c r="CY1985" s="593"/>
      <c r="CZ1985" s="593"/>
      <c r="DA1985" s="593"/>
      <c r="DB1985" s="593"/>
      <c r="DC1985" s="593"/>
      <c r="DD1985" s="593"/>
      <c r="DE1985" s="593"/>
      <c r="DF1985" s="593"/>
      <c r="DG1985" s="593"/>
      <c r="DH1985" s="593"/>
      <c r="DI1985" s="593"/>
      <c r="DJ1985" s="593"/>
      <c r="DK1985" s="593"/>
      <c r="DL1985" s="593"/>
      <c r="DM1985" s="593"/>
      <c r="DN1985" s="593"/>
      <c r="DO1985" s="593"/>
      <c r="DP1985" s="593"/>
      <c r="DQ1985" s="593"/>
      <c r="DR1985" s="593"/>
      <c r="DS1985" s="593"/>
      <c r="DT1985" s="593"/>
      <c r="DU1985" s="593"/>
      <c r="DV1985" s="593"/>
      <c r="DW1985" s="593"/>
      <c r="DX1985" s="593"/>
      <c r="DY1985" s="593"/>
      <c r="DZ1985" s="593"/>
      <c r="EA1985" s="593"/>
      <c r="EB1985" s="593"/>
      <c r="EC1985" s="593"/>
      <c r="ED1985" s="593"/>
      <c r="EE1985" s="593"/>
      <c r="EF1985" s="593"/>
      <c r="EG1985" s="593"/>
      <c r="EH1985" s="593"/>
      <c r="EI1985" s="593"/>
      <c r="EJ1985" s="593"/>
      <c r="EK1985" s="593"/>
      <c r="EL1985" s="593"/>
      <c r="EM1985" s="593"/>
      <c r="EN1985" s="593"/>
      <c r="EO1985" s="593"/>
      <c r="EP1985" s="593"/>
      <c r="EQ1985" s="593"/>
      <c r="ER1985" s="593"/>
      <c r="ES1985" s="593"/>
      <c r="ET1985" s="593"/>
      <c r="EU1985" s="593"/>
      <c r="EV1985" s="593"/>
      <c r="EW1985" s="593"/>
      <c r="EX1985" s="593"/>
      <c r="EY1985" s="593"/>
      <c r="EZ1985" s="593"/>
      <c r="FA1985" s="593"/>
      <c r="FB1985" s="593"/>
      <c r="FC1985" s="593"/>
      <c r="FD1985" s="593"/>
      <c r="FE1985" s="593"/>
      <c r="FF1985" s="593"/>
      <c r="FG1985" s="593"/>
      <c r="FH1985" s="593"/>
      <c r="FI1985" s="593"/>
      <c r="FJ1985" s="593"/>
      <c r="FK1985" s="593"/>
      <c r="FL1985" s="593"/>
      <c r="FM1985" s="593"/>
      <c r="FN1985" s="593"/>
      <c r="FO1985" s="593"/>
      <c r="FP1985" s="593"/>
      <c r="FQ1985" s="593"/>
      <c r="FR1985" s="593"/>
      <c r="FS1985" s="593"/>
      <c r="FT1985" s="593"/>
      <c r="FU1985" s="593"/>
      <c r="FV1985" s="593"/>
      <c r="FW1985" s="593"/>
      <c r="FX1985" s="593"/>
      <c r="FY1985" s="593"/>
      <c r="FZ1985" s="593"/>
      <c r="GA1985" s="593"/>
      <c r="GB1985" s="593"/>
      <c r="GC1985" s="593"/>
      <c r="GD1985" s="593"/>
      <c r="GE1985" s="593"/>
      <c r="GF1985" s="593"/>
      <c r="GG1985" s="593"/>
      <c r="GH1985" s="593"/>
      <c r="GI1985" s="593"/>
      <c r="GJ1985" s="593"/>
      <c r="GK1985" s="593"/>
      <c r="GL1985" s="593"/>
      <c r="GM1985" s="593"/>
      <c r="GN1985" s="593"/>
      <c r="GO1985" s="593"/>
      <c r="GP1985" s="593"/>
      <c r="GQ1985" s="593"/>
      <c r="GR1985" s="593"/>
      <c r="GS1985" s="593"/>
      <c r="GT1985" s="593"/>
      <c r="GU1985" s="593"/>
      <c r="GV1985" s="593"/>
      <c r="GW1985" s="593"/>
      <c r="GX1985" s="593"/>
      <c r="GY1985" s="593"/>
      <c r="GZ1985" s="593"/>
      <c r="HA1985" s="593"/>
      <c r="HB1985" s="593"/>
      <c r="HC1985" s="593"/>
      <c r="HD1985" s="593"/>
      <c r="HE1985" s="593"/>
      <c r="HF1985" s="593"/>
      <c r="HG1985" s="593"/>
      <c r="HH1985" s="593"/>
      <c r="HI1985" s="593"/>
      <c r="HJ1985" s="593"/>
      <c r="HK1985" s="593"/>
      <c r="HL1985" s="593"/>
      <c r="HM1985" s="593"/>
      <c r="HN1985" s="593"/>
      <c r="HO1985" s="593"/>
      <c r="HP1985" s="593"/>
      <c r="HQ1985" s="593"/>
      <c r="HR1985" s="593"/>
      <c r="HS1985" s="593"/>
      <c r="HT1985" s="593"/>
      <c r="HU1985" s="593"/>
      <c r="HV1985" s="593"/>
      <c r="HW1985" s="593"/>
      <c r="HX1985" s="593"/>
      <c r="HY1985" s="593"/>
      <c r="HZ1985" s="593"/>
      <c r="IA1985" s="593"/>
      <c r="IB1985" s="593"/>
      <c r="IC1985" s="593"/>
      <c r="ID1985" s="593"/>
      <c r="IE1985" s="593"/>
      <c r="IF1985" s="593"/>
      <c r="IG1985" s="593"/>
      <c r="IH1985" s="593"/>
      <c r="II1985" s="593"/>
      <c r="IJ1985" s="593"/>
      <c r="IK1985" s="593"/>
      <c r="IL1985" s="593"/>
      <c r="IM1985" s="593"/>
      <c r="IN1985" s="593"/>
      <c r="IO1985" s="593"/>
      <c r="IP1985" s="593"/>
      <c r="IQ1985" s="593"/>
      <c r="IR1985" s="593"/>
      <c r="IS1985" s="593"/>
      <c r="IT1985" s="593"/>
      <c r="IU1985" s="593"/>
      <c r="IV1985" s="593"/>
      <c r="IW1985" s="593"/>
      <c r="IX1985" s="593"/>
      <c r="IY1985" s="593"/>
      <c r="IZ1985" s="593"/>
      <c r="JA1985" s="593"/>
      <c r="JB1985" s="593"/>
      <c r="JC1985" s="593"/>
      <c r="JD1985" s="593"/>
      <c r="JE1985" s="593"/>
      <c r="JF1985" s="593"/>
      <c r="JG1985" s="593"/>
      <c r="JH1985" s="593"/>
      <c r="JI1985" s="593"/>
      <c r="JJ1985" s="593"/>
      <c r="JK1985" s="593"/>
      <c r="JL1985" s="593"/>
      <c r="JM1985" s="593"/>
      <c r="JN1985" s="593"/>
      <c r="JO1985" s="593"/>
      <c r="JP1985" s="593"/>
      <c r="JQ1985" s="593"/>
      <c r="JR1985" s="593"/>
      <c r="JS1985" s="593"/>
      <c r="JT1985" s="593"/>
      <c r="JU1985" s="593"/>
      <c r="JV1985" s="593"/>
      <c r="JW1985" s="593"/>
      <c r="JX1985" s="593"/>
      <c r="JY1985" s="593"/>
      <c r="JZ1985" s="593"/>
      <c r="KA1985" s="593"/>
      <c r="KB1985" s="593"/>
      <c r="KC1985" s="593"/>
      <c r="KD1985" s="593"/>
      <c r="KE1985" s="593"/>
      <c r="KF1985" s="593"/>
      <c r="KG1985" s="593"/>
      <c r="KH1985" s="593"/>
      <c r="KI1985" s="593"/>
      <c r="KJ1985" s="593"/>
      <c r="KK1985" s="593"/>
      <c r="KL1985" s="593"/>
      <c r="KM1985" s="593"/>
      <c r="KN1985" s="593"/>
      <c r="KO1985" s="593"/>
      <c r="KP1985" s="593"/>
      <c r="KQ1985" s="593"/>
      <c r="KR1985" s="593"/>
      <c r="KS1985" s="593"/>
      <c r="KT1985" s="593"/>
      <c r="KU1985" s="593"/>
      <c r="KV1985" s="593"/>
      <c r="KW1985" s="593"/>
      <c r="KX1985" s="593"/>
      <c r="KY1985" s="593"/>
      <c r="KZ1985" s="593"/>
      <c r="LA1985" s="593"/>
      <c r="LB1985" s="593"/>
      <c r="LC1985" s="593"/>
      <c r="LD1985" s="593"/>
      <c r="LE1985" s="593"/>
      <c r="LF1985" s="593"/>
      <c r="LG1985" s="593"/>
      <c r="LH1985" s="593"/>
      <c r="LI1985" s="593"/>
      <c r="LJ1985" s="593"/>
      <c r="LK1985" s="593"/>
      <c r="LL1985" s="593"/>
      <c r="LM1985" s="593"/>
      <c r="LN1985" s="593"/>
      <c r="LO1985" s="593"/>
      <c r="LP1985" s="593"/>
      <c r="LQ1985" s="593"/>
      <c r="LR1985" s="593"/>
      <c r="LS1985" s="593"/>
      <c r="LT1985" s="593"/>
      <c r="LU1985" s="593"/>
      <c r="LV1985" s="593"/>
      <c r="LW1985" s="593"/>
      <c r="LX1985" s="593"/>
      <c r="LY1985" s="593"/>
      <c r="LZ1985" s="593"/>
      <c r="MA1985" s="593"/>
      <c r="MB1985" s="593"/>
      <c r="MC1985" s="593"/>
      <c r="MD1985" s="593"/>
      <c r="ME1985" s="593"/>
      <c r="MF1985" s="593"/>
      <c r="MG1985" s="593"/>
      <c r="MH1985" s="593"/>
      <c r="MI1985" s="593"/>
      <c r="MJ1985" s="593"/>
      <c r="MK1985" s="593"/>
      <c r="ML1985" s="593"/>
      <c r="MM1985" s="593"/>
      <c r="MN1985" s="593"/>
      <c r="MO1985" s="593"/>
      <c r="MP1985" s="593"/>
      <c r="MQ1985" s="593"/>
      <c r="MR1985" s="593"/>
      <c r="MS1985" s="593"/>
      <c r="MT1985" s="593"/>
      <c r="MU1985" s="593"/>
      <c r="MV1985" s="593"/>
      <c r="MW1985" s="593"/>
      <c r="MX1985" s="593"/>
      <c r="MY1985" s="593"/>
      <c r="MZ1985" s="593"/>
      <c r="NA1985" s="593"/>
      <c r="NB1985" s="593"/>
      <c r="NC1985" s="593"/>
      <c r="ND1985" s="593"/>
      <c r="NE1985" s="593"/>
      <c r="NF1985" s="593"/>
      <c r="NG1985" s="593"/>
      <c r="NH1985" s="593"/>
      <c r="NI1985" s="593"/>
      <c r="NJ1985" s="593"/>
      <c r="NK1985" s="593"/>
      <c r="NL1985" s="593"/>
      <c r="NM1985" s="593"/>
      <c r="NN1985" s="593"/>
      <c r="NO1985" s="593"/>
      <c r="NP1985" s="593"/>
      <c r="NQ1985" s="593"/>
      <c r="NR1985" s="593"/>
      <c r="NS1985" s="593"/>
      <c r="NT1985" s="593"/>
      <c r="NU1985" s="593"/>
      <c r="NV1985" s="593"/>
      <c r="NW1985" s="593"/>
      <c r="NX1985" s="593"/>
      <c r="NY1985" s="593"/>
      <c r="NZ1985" s="593"/>
      <c r="OA1985" s="593"/>
      <c r="OB1985" s="593"/>
      <c r="OC1985" s="593"/>
      <c r="OD1985" s="593"/>
      <c r="OE1985" s="593"/>
      <c r="OF1985" s="593"/>
      <c r="OG1985" s="593"/>
      <c r="OH1985" s="593"/>
      <c r="OI1985" s="593"/>
      <c r="OJ1985" s="593"/>
      <c r="OK1985" s="593"/>
      <c r="OL1985" s="593"/>
      <c r="OM1985" s="593"/>
      <c r="ON1985" s="593"/>
      <c r="OO1985" s="593"/>
      <c r="OP1985" s="593"/>
      <c r="OQ1985" s="593"/>
      <c r="OR1985" s="593"/>
      <c r="OS1985" s="593"/>
      <c r="OT1985" s="593"/>
      <c r="OU1985" s="593"/>
      <c r="OV1985" s="593"/>
      <c r="OW1985" s="593"/>
      <c r="OX1985" s="593"/>
      <c r="OY1985" s="593"/>
      <c r="OZ1985" s="593"/>
      <c r="PA1985" s="593"/>
      <c r="PB1985" s="593"/>
      <c r="PC1985" s="593"/>
      <c r="PD1985" s="593"/>
      <c r="PE1985" s="593"/>
      <c r="PF1985" s="593"/>
      <c r="PG1985" s="593"/>
      <c r="PH1985" s="593"/>
      <c r="PI1985" s="593"/>
      <c r="PJ1985" s="593"/>
      <c r="PK1985" s="593"/>
      <c r="PL1985" s="593"/>
      <c r="PM1985" s="593"/>
      <c r="PN1985" s="593"/>
      <c r="PO1985" s="593"/>
      <c r="PP1985" s="593"/>
      <c r="PQ1985" s="593"/>
      <c r="PR1985" s="593"/>
      <c r="PS1985" s="593"/>
      <c r="PT1985" s="593"/>
      <c r="PU1985" s="593"/>
      <c r="PV1985" s="593"/>
      <c r="PW1985" s="593"/>
      <c r="PX1985" s="593"/>
      <c r="PY1985" s="593"/>
      <c r="PZ1985" s="593"/>
      <c r="QA1985" s="593"/>
      <c r="QB1985" s="593"/>
      <c r="QC1985" s="593"/>
      <c r="QD1985" s="593"/>
      <c r="QE1985" s="593"/>
      <c r="QF1985" s="593"/>
      <c r="QG1985" s="593"/>
      <c r="QH1985" s="593"/>
      <c r="QI1985" s="593"/>
      <c r="QJ1985" s="593"/>
      <c r="QK1985" s="593"/>
      <c r="QL1985" s="593"/>
      <c r="QM1985" s="593"/>
      <c r="QN1985" s="593"/>
      <c r="QO1985" s="593"/>
      <c r="QP1985" s="593"/>
      <c r="QQ1985" s="593"/>
      <c r="QR1985" s="593"/>
      <c r="QS1985" s="593"/>
      <c r="QT1985" s="593"/>
      <c r="QU1985" s="593"/>
      <c r="QV1985" s="593"/>
      <c r="QW1985" s="593"/>
      <c r="QX1985" s="593"/>
      <c r="QY1985" s="593"/>
      <c r="QZ1985" s="593"/>
      <c r="RA1985" s="593"/>
      <c r="RB1985" s="593"/>
      <c r="RC1985" s="593"/>
      <c r="RD1985" s="593"/>
      <c r="RE1985" s="593"/>
      <c r="RF1985" s="593"/>
      <c r="RG1985" s="593"/>
      <c r="RH1985" s="593"/>
      <c r="RI1985" s="593"/>
      <c r="RJ1985" s="593"/>
      <c r="RK1985" s="593"/>
      <c r="RL1985" s="593"/>
      <c r="RM1985" s="593"/>
      <c r="RN1985" s="593"/>
      <c r="RO1985" s="593"/>
      <c r="RP1985" s="593"/>
      <c r="RQ1985" s="593"/>
      <c r="RR1985" s="593"/>
      <c r="RS1985" s="593"/>
      <c r="RT1985" s="593"/>
      <c r="RU1985" s="593"/>
      <c r="RV1985" s="593"/>
      <c r="RW1985" s="593"/>
      <c r="RX1985" s="593"/>
      <c r="RY1985" s="593"/>
      <c r="RZ1985" s="593"/>
      <c r="SA1985" s="593"/>
      <c r="SB1985" s="593"/>
      <c r="SC1985" s="593"/>
      <c r="SD1985" s="593"/>
      <c r="SE1985" s="593"/>
      <c r="SF1985" s="593"/>
      <c r="SG1985" s="593"/>
      <c r="SH1985" s="593"/>
      <c r="SI1985" s="593"/>
      <c r="SJ1985" s="593"/>
      <c r="SK1985" s="593"/>
      <c r="SL1985" s="593"/>
      <c r="SM1985" s="593"/>
      <c r="SN1985" s="593"/>
      <c r="SO1985" s="593"/>
      <c r="SP1985" s="593"/>
      <c r="SQ1985" s="593"/>
      <c r="SR1985" s="593"/>
      <c r="SS1985" s="593"/>
      <c r="ST1985" s="593"/>
      <c r="SU1985" s="593"/>
      <c r="SV1985" s="593"/>
      <c r="SW1985" s="593"/>
      <c r="SX1985" s="593"/>
      <c r="SY1985" s="593"/>
      <c r="SZ1985" s="593"/>
      <c r="TA1985" s="593"/>
      <c r="TB1985" s="593"/>
      <c r="TC1985" s="593"/>
      <c r="TD1985" s="593"/>
      <c r="TE1985" s="593"/>
      <c r="TF1985" s="593"/>
      <c r="TG1985" s="593"/>
      <c r="TH1985" s="593"/>
      <c r="TI1985" s="593"/>
      <c r="TJ1985" s="593"/>
      <c r="TK1985" s="593"/>
      <c r="TL1985" s="593"/>
      <c r="TM1985" s="593"/>
      <c r="TN1985" s="593"/>
      <c r="TO1985" s="593"/>
      <c r="TP1985" s="593"/>
      <c r="TQ1985" s="593"/>
      <c r="TR1985" s="593"/>
      <c r="TS1985" s="593"/>
      <c r="TT1985" s="593"/>
      <c r="TU1985" s="593"/>
      <c r="TV1985" s="593"/>
      <c r="TW1985" s="593"/>
      <c r="TX1985" s="593"/>
      <c r="TY1985" s="593"/>
      <c r="TZ1985" s="593"/>
      <c r="UA1985" s="593"/>
      <c r="UB1985" s="593"/>
      <c r="UC1985" s="593"/>
      <c r="UD1985" s="593"/>
      <c r="UE1985" s="593"/>
      <c r="UF1985" s="593"/>
      <c r="UG1985" s="593"/>
      <c r="UH1985" s="593"/>
      <c r="UI1985" s="593"/>
      <c r="UJ1985" s="593"/>
      <c r="UK1985" s="593"/>
      <c r="UL1985" s="593"/>
      <c r="UM1985" s="593"/>
      <c r="UN1985" s="593"/>
      <c r="UO1985" s="593"/>
      <c r="UP1985" s="593"/>
      <c r="UQ1985" s="593"/>
      <c r="UR1985" s="593"/>
      <c r="US1985" s="593"/>
      <c r="UT1985" s="593"/>
      <c r="UU1985" s="593"/>
      <c r="UV1985" s="593"/>
      <c r="UW1985" s="593"/>
      <c r="UX1985" s="593"/>
      <c r="UY1985" s="593"/>
      <c r="UZ1985" s="593"/>
      <c r="VA1985" s="593"/>
      <c r="VB1985" s="593"/>
      <c r="VC1985" s="593"/>
      <c r="VD1985" s="593"/>
      <c r="VE1985" s="593"/>
      <c r="VF1985" s="593"/>
      <c r="VG1985" s="593"/>
      <c r="VH1985" s="593"/>
      <c r="VI1985" s="593"/>
      <c r="VJ1985" s="593"/>
      <c r="VK1985" s="593"/>
      <c r="VL1985" s="593"/>
      <c r="VM1985" s="593"/>
      <c r="VN1985" s="593"/>
      <c r="VO1985" s="593"/>
      <c r="VP1985" s="593"/>
      <c r="VQ1985" s="593"/>
      <c r="VR1985" s="593"/>
      <c r="VS1985" s="593"/>
      <c r="VT1985" s="593"/>
      <c r="VU1985" s="593"/>
      <c r="VV1985" s="593"/>
      <c r="VW1985" s="593"/>
      <c r="VX1985" s="593"/>
      <c r="VY1985" s="593"/>
      <c r="VZ1985" s="593"/>
      <c r="WA1985" s="593"/>
      <c r="WB1985" s="593"/>
      <c r="WC1985" s="593"/>
      <c r="WD1985" s="593"/>
      <c r="WE1985" s="593"/>
      <c r="WF1985" s="593"/>
      <c r="WG1985" s="593"/>
      <c r="WH1985" s="593"/>
      <c r="WI1985" s="593"/>
      <c r="WJ1985" s="593"/>
      <c r="WK1985" s="593"/>
      <c r="WL1985" s="593"/>
      <c r="WM1985" s="593"/>
      <c r="WN1985" s="593"/>
      <c r="WO1985" s="593"/>
      <c r="WP1985" s="593"/>
      <c r="WQ1985" s="593"/>
      <c r="WR1985" s="593"/>
      <c r="WS1985" s="593"/>
      <c r="WT1985" s="593"/>
      <c r="WU1985" s="593"/>
      <c r="WV1985" s="593"/>
      <c r="WW1985" s="593"/>
      <c r="WX1985" s="593"/>
      <c r="WY1985" s="593"/>
      <c r="WZ1985" s="593"/>
      <c r="XA1985" s="593"/>
      <c r="XB1985" s="593"/>
      <c r="XC1985" s="593"/>
      <c r="XD1985" s="593"/>
      <c r="XE1985" s="593"/>
      <c r="XF1985" s="593"/>
      <c r="XG1985" s="593"/>
      <c r="XH1985" s="593"/>
      <c r="XI1985" s="593"/>
      <c r="XJ1985" s="593"/>
      <c r="XK1985" s="593"/>
      <c r="XL1985" s="593"/>
      <c r="XM1985" s="593"/>
      <c r="XN1985" s="593"/>
      <c r="XO1985" s="593"/>
      <c r="XP1985" s="593"/>
      <c r="XQ1985" s="593"/>
      <c r="XR1985" s="593"/>
      <c r="XS1985" s="593"/>
      <c r="XT1985" s="593"/>
      <c r="XU1985" s="593"/>
      <c r="XV1985" s="593"/>
      <c r="XW1985" s="593"/>
      <c r="XX1985" s="593"/>
      <c r="XY1985" s="593"/>
      <c r="XZ1985" s="593"/>
      <c r="YA1985" s="593"/>
      <c r="YB1985" s="593"/>
      <c r="YC1985" s="593"/>
      <c r="YD1985" s="593"/>
      <c r="YE1985" s="593"/>
      <c r="YF1985" s="593"/>
      <c r="YG1985" s="593"/>
      <c r="YH1985" s="593"/>
      <c r="YI1985" s="593"/>
      <c r="YJ1985" s="593"/>
      <c r="YK1985" s="593"/>
      <c r="YL1985" s="593"/>
      <c r="YM1985" s="593"/>
      <c r="YN1985" s="593"/>
      <c r="YO1985" s="593"/>
      <c r="YP1985" s="593"/>
      <c r="YQ1985" s="593"/>
      <c r="YR1985" s="593"/>
      <c r="YS1985" s="593"/>
      <c r="YT1985" s="593"/>
      <c r="YU1985" s="593"/>
      <c r="YV1985" s="593"/>
      <c r="YW1985" s="593"/>
      <c r="YX1985" s="593"/>
      <c r="YY1985" s="593"/>
      <c r="YZ1985" s="593"/>
      <c r="ZA1985" s="593"/>
      <c r="ZB1985" s="593"/>
      <c r="ZC1985" s="593"/>
      <c r="ZD1985" s="593"/>
      <c r="ZE1985" s="593"/>
      <c r="ZF1985" s="593"/>
      <c r="ZG1985" s="593"/>
      <c r="ZH1985" s="593"/>
      <c r="ZI1985" s="593"/>
      <c r="ZJ1985" s="593"/>
      <c r="ZK1985" s="593"/>
      <c r="ZL1985" s="593"/>
      <c r="ZM1985" s="593"/>
      <c r="ZN1985" s="593"/>
      <c r="ZO1985" s="593"/>
      <c r="ZP1985" s="593"/>
      <c r="ZQ1985" s="593"/>
      <c r="ZR1985" s="593"/>
      <c r="ZS1985" s="593"/>
      <c r="ZT1985" s="593"/>
      <c r="ZU1985" s="593"/>
      <c r="ZV1985" s="593"/>
      <c r="ZW1985" s="593"/>
      <c r="ZX1985" s="593"/>
      <c r="ZY1985" s="593"/>
      <c r="ZZ1985" s="593"/>
      <c r="AAA1985" s="593"/>
      <c r="AAB1985" s="593"/>
      <c r="AAC1985" s="593"/>
      <c r="AAD1985" s="593"/>
      <c r="AAE1985" s="593"/>
      <c r="AAF1985" s="593"/>
      <c r="AAG1985" s="593"/>
      <c r="AAH1985" s="593"/>
      <c r="AAI1985" s="593"/>
      <c r="AAJ1985" s="593"/>
      <c r="AAK1985" s="593"/>
      <c r="AAL1985" s="593"/>
      <c r="AAM1985" s="593"/>
      <c r="AAN1985" s="593"/>
      <c r="AAO1985" s="593"/>
      <c r="AAP1985" s="593"/>
      <c r="AAQ1985" s="593"/>
      <c r="AAR1985" s="593"/>
      <c r="AAS1985" s="593"/>
      <c r="AAT1985" s="593"/>
      <c r="AAU1985" s="593"/>
      <c r="AAV1985" s="593"/>
      <c r="AAW1985" s="593"/>
      <c r="AAX1985" s="593"/>
      <c r="AAY1985" s="593"/>
      <c r="AAZ1985" s="593"/>
      <c r="ABA1985" s="593"/>
      <c r="ABB1985" s="593"/>
      <c r="ABC1985" s="593"/>
      <c r="ABD1985" s="593"/>
      <c r="ABE1985" s="593"/>
      <c r="ABF1985" s="593"/>
      <c r="ABG1985" s="593"/>
      <c r="ABH1985" s="593"/>
      <c r="ABI1985" s="593"/>
      <c r="ABJ1985" s="593"/>
      <c r="ABK1985" s="593"/>
      <c r="ABL1985" s="593"/>
      <c r="ABM1985" s="593"/>
      <c r="ABN1985" s="593"/>
      <c r="ABO1985" s="593"/>
      <c r="ABP1985" s="593"/>
      <c r="ABQ1985" s="593"/>
      <c r="ABR1985" s="593"/>
      <c r="ABS1985" s="593"/>
      <c r="ABT1985" s="593"/>
      <c r="ABU1985" s="593"/>
      <c r="ABV1985" s="593"/>
      <c r="ABW1985" s="593"/>
      <c r="ABX1985" s="593"/>
      <c r="ABY1985" s="593"/>
      <c r="ABZ1985" s="593"/>
      <c r="ACA1985" s="593"/>
      <c r="ACB1985" s="593"/>
      <c r="ACC1985" s="593"/>
      <c r="ACD1985" s="593"/>
      <c r="ACE1985" s="593"/>
      <c r="ACF1985" s="593"/>
      <c r="ACG1985" s="593"/>
      <c r="ACH1985" s="593"/>
      <c r="ACI1985" s="593"/>
      <c r="ACJ1985" s="593"/>
      <c r="ACK1985" s="593"/>
      <c r="ACL1985" s="593"/>
      <c r="ACM1985" s="593"/>
      <c r="ACN1985" s="593"/>
      <c r="ACO1985" s="593"/>
      <c r="ACP1985" s="593"/>
      <c r="ACQ1985" s="593"/>
      <c r="ACR1985" s="593"/>
      <c r="ACS1985" s="593"/>
      <c r="ACT1985" s="593"/>
      <c r="ACU1985" s="593"/>
      <c r="ACV1985" s="593"/>
      <c r="ACW1985" s="593"/>
      <c r="ACX1985" s="593"/>
      <c r="ACY1985" s="593"/>
      <c r="ACZ1985" s="593"/>
      <c r="ADA1985" s="593"/>
      <c r="ADB1985" s="593"/>
      <c r="ADC1985" s="593"/>
      <c r="ADD1985" s="593"/>
      <c r="ADE1985" s="593"/>
      <c r="ADF1985" s="593"/>
      <c r="ADG1985" s="593"/>
      <c r="ADH1985" s="593"/>
      <c r="ADI1985" s="593"/>
      <c r="ADJ1985" s="593"/>
      <c r="ADK1985" s="593"/>
      <c r="ADL1985" s="593"/>
      <c r="ADM1985" s="593"/>
      <c r="ADN1985" s="593"/>
      <c r="ADO1985" s="593"/>
      <c r="ADP1985" s="593"/>
      <c r="ADQ1985" s="593"/>
      <c r="ADR1985" s="593"/>
      <c r="ADS1985" s="593"/>
      <c r="ADT1985" s="593"/>
      <c r="ADU1985" s="593"/>
      <c r="ADV1985" s="593"/>
      <c r="ADW1985" s="593"/>
      <c r="ADX1985" s="593"/>
      <c r="ADY1985" s="593"/>
      <c r="ADZ1985" s="593"/>
      <c r="AEA1985" s="593"/>
      <c r="AEB1985" s="593"/>
      <c r="AEC1985" s="593"/>
      <c r="AED1985" s="593"/>
      <c r="AEE1985" s="593"/>
      <c r="AEF1985" s="593"/>
      <c r="AEG1985" s="593"/>
      <c r="AEH1985" s="593"/>
      <c r="AEI1985" s="593"/>
      <c r="AEJ1985" s="593"/>
      <c r="AEK1985" s="593"/>
      <c r="AEL1985" s="593"/>
      <c r="AEM1985" s="593"/>
      <c r="AEN1985" s="593"/>
      <c r="AEO1985" s="593"/>
      <c r="AEP1985" s="593"/>
      <c r="AEQ1985" s="593"/>
      <c r="AER1985" s="593"/>
      <c r="AES1985" s="593"/>
      <c r="AET1985" s="593"/>
      <c r="AEU1985" s="593"/>
      <c r="AEV1985" s="593"/>
      <c r="AEW1985" s="593"/>
      <c r="AEX1985" s="593"/>
      <c r="AEY1985" s="593"/>
      <c r="AEZ1985" s="593"/>
      <c r="AFA1985" s="593"/>
      <c r="AFB1985" s="593"/>
      <c r="AFC1985" s="593"/>
      <c r="AFD1985" s="593"/>
      <c r="AFE1985" s="593"/>
      <c r="AFF1985" s="593"/>
      <c r="AFG1985" s="593"/>
      <c r="AFH1985" s="593"/>
      <c r="AFI1985" s="593"/>
      <c r="AFJ1985" s="593"/>
      <c r="AFK1985" s="593"/>
      <c r="AFL1985" s="593"/>
      <c r="AFM1985" s="593"/>
      <c r="AFN1985" s="593"/>
      <c r="AFO1985" s="593"/>
      <c r="AFP1985" s="593"/>
      <c r="AFQ1985" s="593"/>
      <c r="AFR1985" s="593"/>
      <c r="AFS1985" s="593"/>
      <c r="AFT1985" s="593"/>
      <c r="AFU1985" s="593"/>
      <c r="AFV1985" s="593"/>
      <c r="AFW1985" s="593"/>
      <c r="AFX1985" s="593"/>
      <c r="AFY1985" s="593"/>
      <c r="AFZ1985" s="593"/>
      <c r="AGA1985" s="593"/>
      <c r="AGB1985" s="593"/>
      <c r="AGC1985" s="593"/>
      <c r="AGD1985" s="593"/>
      <c r="AGE1985" s="593"/>
      <c r="AGF1985" s="593"/>
      <c r="AGG1985" s="593"/>
      <c r="AGH1985" s="593"/>
      <c r="AGI1985" s="593"/>
      <c r="AGJ1985" s="593"/>
      <c r="AGK1985" s="593"/>
      <c r="AGL1985" s="593"/>
      <c r="AGM1985" s="593"/>
      <c r="AGN1985" s="593"/>
      <c r="AGO1985" s="593"/>
      <c r="AGP1985" s="593"/>
      <c r="AGQ1985" s="593"/>
      <c r="AGR1985" s="593"/>
      <c r="AGS1985" s="593"/>
      <c r="AGT1985" s="593"/>
      <c r="AGU1985" s="593"/>
      <c r="AGV1985" s="593"/>
      <c r="AGW1985" s="593"/>
      <c r="AGX1985" s="593"/>
      <c r="AGY1985" s="593"/>
      <c r="AGZ1985" s="593"/>
      <c r="AHA1985" s="593"/>
      <c r="AHB1985" s="593"/>
      <c r="AHC1985" s="593"/>
      <c r="AHD1985" s="593"/>
      <c r="AHE1985" s="593"/>
      <c r="AHF1985" s="593"/>
      <c r="AHG1985" s="593"/>
      <c r="AHH1985" s="593"/>
      <c r="AHI1985" s="593"/>
      <c r="AHJ1985" s="593"/>
      <c r="AHK1985" s="593"/>
      <c r="AHL1985" s="593"/>
      <c r="AHM1985" s="593"/>
      <c r="AHN1985" s="593"/>
      <c r="AHO1985" s="593"/>
      <c r="AHP1985" s="593"/>
      <c r="AHQ1985" s="593"/>
      <c r="AHR1985" s="593"/>
      <c r="AHS1985" s="593"/>
      <c r="AHT1985" s="593"/>
      <c r="AHU1985" s="593"/>
      <c r="AHV1985" s="593"/>
      <c r="AHW1985" s="593"/>
      <c r="AHX1985" s="593"/>
      <c r="AHY1985" s="593"/>
      <c r="AHZ1985" s="593"/>
      <c r="AIA1985" s="593"/>
      <c r="AIB1985" s="593"/>
      <c r="AIC1985" s="593"/>
      <c r="AID1985" s="593"/>
      <c r="AIE1985" s="593"/>
      <c r="AIF1985" s="593"/>
      <c r="AIG1985" s="593"/>
      <c r="AIH1985" s="593"/>
      <c r="AII1985" s="593"/>
      <c r="AIJ1985" s="593"/>
      <c r="AIK1985" s="593"/>
      <c r="AIL1985" s="593"/>
      <c r="AIM1985" s="593"/>
      <c r="AIN1985" s="593"/>
      <c r="AIO1985" s="593"/>
      <c r="AIP1985" s="593"/>
      <c r="AIQ1985" s="593"/>
      <c r="AIR1985" s="593"/>
      <c r="AIS1985" s="593"/>
      <c r="AIT1985" s="593"/>
      <c r="AIU1985" s="593"/>
      <c r="AIV1985" s="593"/>
      <c r="AIW1985" s="593"/>
      <c r="AIX1985" s="593"/>
      <c r="AIY1985" s="593"/>
      <c r="AIZ1985" s="593"/>
      <c r="AJA1985" s="593"/>
      <c r="AJB1985" s="593"/>
      <c r="AJC1985" s="593"/>
      <c r="AJD1985" s="593"/>
      <c r="AJE1985" s="593"/>
      <c r="AJF1985" s="593"/>
      <c r="AJG1985" s="593"/>
      <c r="AJH1985" s="593"/>
      <c r="AJI1985" s="593"/>
      <c r="AJJ1985" s="593"/>
      <c r="AJK1985" s="593"/>
      <c r="AJL1985" s="593"/>
      <c r="AJM1985" s="593"/>
      <c r="AJN1985" s="593"/>
      <c r="AJO1985" s="593"/>
      <c r="AJP1985" s="593"/>
      <c r="AJQ1985" s="593"/>
      <c r="AJR1985" s="593"/>
      <c r="AJS1985" s="593"/>
      <c r="AJT1985" s="593"/>
      <c r="AJU1985" s="593"/>
      <c r="AJV1985" s="593"/>
      <c r="AJW1985" s="593"/>
      <c r="AJX1985" s="593"/>
      <c r="AJY1985" s="593"/>
      <c r="AJZ1985" s="593"/>
      <c r="AKA1985" s="593"/>
      <c r="AKB1985" s="593"/>
      <c r="AKC1985" s="593"/>
      <c r="AKD1985" s="593"/>
      <c r="AKE1985" s="593"/>
      <c r="AKF1985" s="593"/>
      <c r="AKG1985" s="593"/>
      <c r="AKH1985" s="593"/>
      <c r="AKI1985" s="593"/>
      <c r="AKJ1985" s="593"/>
      <c r="AKK1985" s="593"/>
      <c r="AKL1985" s="593"/>
      <c r="AKM1985" s="593"/>
      <c r="AKN1985" s="593"/>
      <c r="AKO1985" s="593"/>
      <c r="AKP1985" s="593"/>
      <c r="AKQ1985" s="593"/>
      <c r="AKR1985" s="593"/>
      <c r="AKS1985" s="593"/>
      <c r="AKT1985" s="593"/>
      <c r="AKU1985" s="593"/>
      <c r="AKV1985" s="593"/>
      <c r="AKW1985" s="593"/>
      <c r="AKX1985" s="593"/>
      <c r="AKY1985" s="593"/>
      <c r="AKZ1985" s="593"/>
      <c r="ALA1985" s="593"/>
      <c r="ALB1985" s="593"/>
      <c r="ALC1985" s="593"/>
      <c r="ALD1985" s="593"/>
      <c r="ALE1985" s="593"/>
      <c r="ALF1985" s="593"/>
      <c r="ALG1985" s="593"/>
      <c r="ALH1985" s="593"/>
      <c r="ALI1985" s="593"/>
      <c r="ALJ1985" s="593"/>
      <c r="ALK1985" s="593"/>
      <c r="ALL1985" s="593"/>
      <c r="ALM1985" s="593"/>
      <c r="ALN1985" s="593"/>
      <c r="ALO1985" s="593"/>
      <c r="ALP1985" s="593"/>
      <c r="ALQ1985" s="593"/>
      <c r="ALR1985" s="593"/>
      <c r="ALS1985" s="593"/>
      <c r="ALT1985" s="593"/>
      <c r="ALU1985" s="593"/>
      <c r="ALV1985" s="593"/>
      <c r="ALW1985" s="593"/>
      <c r="ALX1985" s="593"/>
      <c r="ALY1985" s="593"/>
      <c r="ALZ1985" s="593"/>
      <c r="AMA1985" s="593"/>
      <c r="AMB1985" s="593"/>
      <c r="AMC1985" s="593"/>
      <c r="AMD1985" s="593"/>
      <c r="AME1985" s="593"/>
      <c r="AMF1985" s="593"/>
      <c r="AMG1985" s="593"/>
      <c r="AMH1985" s="593"/>
      <c r="AMI1985" s="593"/>
      <c r="AMJ1985" s="593"/>
      <c r="AMK1985" s="593"/>
      <c r="AML1985" s="593"/>
      <c r="AMM1985" s="593"/>
      <c r="AMN1985" s="593"/>
      <c r="AMO1985" s="593"/>
      <c r="AMP1985" s="593"/>
      <c r="AMQ1985" s="593"/>
      <c r="AMR1985" s="593"/>
      <c r="AMS1985" s="593"/>
      <c r="AMT1985" s="593"/>
      <c r="AMU1985" s="593"/>
      <c r="AMV1985" s="593"/>
      <c r="AMW1985" s="593"/>
      <c r="AMX1985" s="593"/>
      <c r="AMY1985" s="593"/>
      <c r="AMZ1985" s="593"/>
      <c r="ANA1985" s="593"/>
      <c r="ANB1985" s="593"/>
      <c r="ANC1985" s="593"/>
      <c r="AND1985" s="593"/>
      <c r="ANE1985" s="593"/>
      <c r="ANF1985" s="593"/>
      <c r="ANG1985" s="593"/>
      <c r="ANH1985" s="593"/>
      <c r="ANI1985" s="593"/>
      <c r="ANJ1985" s="593"/>
      <c r="ANK1985" s="593"/>
      <c r="ANL1985" s="593"/>
      <c r="ANM1985" s="593"/>
      <c r="ANN1985" s="593"/>
      <c r="ANO1985" s="593"/>
      <c r="ANP1985" s="593"/>
      <c r="ANQ1985" s="593"/>
      <c r="ANR1985" s="593"/>
      <c r="ANS1985" s="593"/>
      <c r="ANT1985" s="593"/>
      <c r="ANU1985" s="593"/>
      <c r="ANV1985" s="593"/>
      <c r="ANW1985" s="593"/>
      <c r="ANX1985" s="593"/>
      <c r="ANY1985" s="593"/>
      <c r="ANZ1985" s="593"/>
      <c r="AOA1985" s="593"/>
      <c r="AOB1985" s="593"/>
      <c r="AOC1985" s="593"/>
      <c r="AOD1985" s="593"/>
      <c r="AOE1985" s="593"/>
      <c r="AOF1985" s="593"/>
      <c r="AOG1985" s="593"/>
      <c r="AOH1985" s="593"/>
      <c r="AOI1985" s="593"/>
      <c r="AOJ1985" s="593"/>
      <c r="AOK1985" s="593"/>
      <c r="AOL1985" s="593"/>
      <c r="AOM1985" s="593"/>
      <c r="AON1985" s="593"/>
      <c r="AOO1985" s="593"/>
      <c r="AOP1985" s="593"/>
      <c r="AOQ1985" s="593"/>
      <c r="AOR1985" s="593"/>
      <c r="AOS1985" s="593"/>
      <c r="AOT1985" s="593"/>
      <c r="AOU1985" s="593"/>
      <c r="AOV1985" s="593"/>
      <c r="AOW1985" s="593"/>
      <c r="AOX1985" s="593"/>
      <c r="AOY1985" s="593"/>
      <c r="AOZ1985" s="593"/>
      <c r="APA1985" s="593"/>
      <c r="APB1985" s="593"/>
      <c r="APC1985" s="593"/>
      <c r="APD1985" s="593"/>
      <c r="APE1985" s="593"/>
      <c r="APF1985" s="593"/>
      <c r="APG1985" s="593"/>
      <c r="APH1985" s="593"/>
      <c r="API1985" s="593"/>
      <c r="APJ1985" s="593"/>
      <c r="APK1985" s="593"/>
      <c r="APL1985" s="593"/>
      <c r="APM1985" s="593"/>
      <c r="APN1985" s="593"/>
      <c r="APO1985" s="593"/>
      <c r="APP1985" s="593"/>
      <c r="APQ1985" s="593"/>
      <c r="APR1985" s="593"/>
      <c r="APS1985" s="593"/>
      <c r="APT1985" s="593"/>
      <c r="APU1985" s="593"/>
      <c r="APV1985" s="593"/>
      <c r="APW1985" s="593"/>
      <c r="APX1985" s="593"/>
      <c r="APY1985" s="593"/>
      <c r="APZ1985" s="593"/>
      <c r="AQA1985" s="593"/>
      <c r="AQB1985" s="593"/>
      <c r="AQC1985" s="593"/>
      <c r="AQD1985" s="593"/>
      <c r="AQE1985" s="593"/>
      <c r="AQF1985" s="593"/>
      <c r="AQG1985" s="593"/>
      <c r="AQH1985" s="593"/>
      <c r="AQI1985" s="593"/>
      <c r="AQJ1985" s="593"/>
      <c r="AQK1985" s="593"/>
      <c r="AQL1985" s="593"/>
      <c r="AQM1985" s="593"/>
      <c r="AQN1985" s="593"/>
      <c r="AQO1985" s="593"/>
      <c r="AQP1985" s="593"/>
      <c r="AQQ1985" s="593"/>
      <c r="AQR1985" s="593"/>
      <c r="AQS1985" s="593"/>
      <c r="AQT1985" s="593"/>
      <c r="AQU1985" s="593"/>
      <c r="AQV1985" s="593"/>
      <c r="AQW1985" s="593"/>
      <c r="AQX1985" s="593"/>
      <c r="AQY1985" s="593"/>
      <c r="AQZ1985" s="593"/>
      <c r="ARA1985" s="593"/>
      <c r="ARB1985" s="593"/>
      <c r="ARC1985" s="593"/>
      <c r="ARD1985" s="593"/>
      <c r="ARE1985" s="593"/>
      <c r="ARF1985" s="593"/>
      <c r="ARG1985" s="593"/>
      <c r="ARH1985" s="593"/>
      <c r="ARI1985" s="593"/>
      <c r="ARJ1985" s="593"/>
      <c r="ARK1985" s="593"/>
      <c r="ARL1985" s="593"/>
      <c r="ARM1985" s="593"/>
      <c r="ARN1985" s="593"/>
      <c r="ARO1985" s="593"/>
      <c r="ARP1985" s="593"/>
      <c r="ARQ1985" s="593"/>
      <c r="ARR1985" s="593"/>
      <c r="ARS1985" s="593"/>
      <c r="ART1985" s="593"/>
      <c r="ARU1985" s="593"/>
      <c r="ARV1985" s="593"/>
      <c r="ARW1985" s="593"/>
      <c r="ARX1985" s="593"/>
      <c r="ARY1985" s="593"/>
      <c r="ARZ1985" s="593"/>
      <c r="ASA1985" s="593"/>
      <c r="ASB1985" s="593"/>
      <c r="ASC1985" s="593"/>
      <c r="ASD1985" s="593"/>
      <c r="ASE1985" s="593"/>
      <c r="ASF1985" s="593"/>
      <c r="ASG1985" s="593"/>
      <c r="ASH1985" s="593"/>
      <c r="ASI1985" s="593"/>
      <c r="ASJ1985" s="593"/>
      <c r="ASK1985" s="593"/>
      <c r="ASL1985" s="593"/>
      <c r="ASM1985" s="593"/>
      <c r="ASN1985" s="593"/>
      <c r="ASO1985" s="593"/>
      <c r="ASP1985" s="593"/>
      <c r="ASQ1985" s="593"/>
      <c r="ASR1985" s="593"/>
      <c r="ASS1985" s="593"/>
      <c r="AST1985" s="593"/>
      <c r="ASU1985" s="593"/>
      <c r="ASV1985" s="593"/>
      <c r="ASW1985" s="593"/>
      <c r="ASX1985" s="593"/>
      <c r="ASY1985" s="593"/>
      <c r="ASZ1985" s="593"/>
      <c r="ATA1985" s="593"/>
      <c r="ATB1985" s="593"/>
      <c r="ATC1985" s="593"/>
      <c r="ATD1985" s="593"/>
      <c r="ATE1985" s="593"/>
      <c r="ATF1985" s="593"/>
      <c r="ATG1985" s="593"/>
      <c r="ATH1985" s="593"/>
      <c r="ATI1985" s="593"/>
      <c r="ATJ1985" s="593"/>
      <c r="ATK1985" s="593"/>
      <c r="ATL1985" s="593"/>
      <c r="ATM1985" s="593"/>
      <c r="ATN1985" s="593"/>
      <c r="ATO1985" s="593"/>
      <c r="ATP1985" s="593"/>
      <c r="ATQ1985" s="593"/>
      <c r="ATR1985" s="593"/>
      <c r="ATS1985" s="593"/>
      <c r="ATT1985" s="593"/>
      <c r="ATU1985" s="593"/>
      <c r="ATV1985" s="593"/>
      <c r="ATW1985" s="593"/>
      <c r="ATX1985" s="593"/>
      <c r="ATY1985" s="593"/>
      <c r="ATZ1985" s="593"/>
      <c r="AUA1985" s="593"/>
      <c r="AUB1985" s="593"/>
      <c r="AUC1985" s="593"/>
      <c r="AUD1985" s="593"/>
      <c r="AUE1985" s="593"/>
      <c r="AUF1985" s="593"/>
      <c r="AUG1985" s="593"/>
      <c r="AUH1985" s="593"/>
      <c r="AUI1985" s="593"/>
      <c r="AUJ1985" s="593"/>
      <c r="AUK1985" s="593"/>
      <c r="AUL1985" s="593"/>
      <c r="AUM1985" s="593"/>
      <c r="AUN1985" s="593"/>
      <c r="AUO1985" s="593"/>
      <c r="AUP1985" s="593"/>
      <c r="AUQ1985" s="593"/>
      <c r="AUR1985" s="593"/>
      <c r="AUS1985" s="593"/>
      <c r="AUT1985" s="593"/>
      <c r="AUU1985" s="593"/>
      <c r="AUV1985" s="593"/>
      <c r="AUW1985" s="593"/>
      <c r="AUX1985" s="593"/>
      <c r="AUY1985" s="593"/>
      <c r="AUZ1985" s="593"/>
      <c r="AVA1985" s="593"/>
      <c r="AVB1985" s="593"/>
      <c r="AVC1985" s="593"/>
      <c r="AVD1985" s="593"/>
      <c r="AVE1985" s="593"/>
      <c r="AVF1985" s="593"/>
      <c r="AVG1985" s="593"/>
      <c r="AVH1985" s="593"/>
      <c r="AVI1985" s="593"/>
      <c r="AVJ1985" s="593"/>
      <c r="AVK1985" s="593"/>
    </row>
    <row r="1986" spans="1:1259">
      <c r="A1986" s="715"/>
      <c r="B1986" s="564"/>
      <c r="C1986" s="564"/>
      <c r="D1986" s="676" t="s">
        <v>1067</v>
      </c>
      <c r="E1986" s="524" t="s">
        <v>1636</v>
      </c>
      <c r="F1986" s="665" t="s">
        <v>1152</v>
      </c>
      <c r="G1986" s="665">
        <v>2022</v>
      </c>
      <c r="H1986" s="665">
        <v>4</v>
      </c>
      <c r="I1986" s="687">
        <v>127915</v>
      </c>
      <c r="J1986" s="666">
        <v>44658</v>
      </c>
      <c r="K1986" s="676" t="s">
        <v>1631</v>
      </c>
      <c r="L1986" s="677" t="s">
        <v>1578</v>
      </c>
      <c r="M1986" s="677">
        <v>44468</v>
      </c>
      <c r="N1986" s="677" t="s">
        <v>1603</v>
      </c>
      <c r="O1986" s="677"/>
      <c r="P1986" s="666">
        <v>44652</v>
      </c>
      <c r="Q1986" s="666">
        <v>44657</v>
      </c>
      <c r="R1986" s="666">
        <v>44658</v>
      </c>
      <c r="S1986" s="665" t="s">
        <v>1580</v>
      </c>
      <c r="T1986" s="665">
        <v>60</v>
      </c>
      <c r="U1986" s="665" t="s">
        <v>1612</v>
      </c>
      <c r="V1986" s="665" t="s">
        <v>1591</v>
      </c>
      <c r="W1986" s="678">
        <v>400</v>
      </c>
      <c r="X1986" s="551">
        <v>624</v>
      </c>
      <c r="Y1986" s="693">
        <v>249600</v>
      </c>
      <c r="Z1986" s="667">
        <v>0.48</v>
      </c>
      <c r="AA1986" s="682">
        <f>Y1986*Z1986</f>
        <v>119808</v>
      </c>
      <c r="AB1986" s="521"/>
      <c r="AC1986" s="668">
        <v>0</v>
      </c>
      <c r="AD1986" s="676"/>
      <c r="AE1986" s="669"/>
      <c r="AF1986" s="695">
        <f>AA1986+AD1986+AE1986</f>
        <v>119808</v>
      </c>
      <c r="AG1986" s="665" t="s">
        <v>47</v>
      </c>
      <c r="AH1986" s="641"/>
      <c r="AI1986" s="676">
        <v>75</v>
      </c>
      <c r="AJ1986" s="665" t="s">
        <v>1592</v>
      </c>
      <c r="AK1986" s="676" t="s">
        <v>50</v>
      </c>
      <c r="AL1986" s="696">
        <v>94544</v>
      </c>
      <c r="AM1986" s="665" t="s">
        <v>52</v>
      </c>
      <c r="AN1986" s="665" t="s">
        <v>50</v>
      </c>
      <c r="AO1986" s="665"/>
      <c r="AP1986" s="676" t="s">
        <v>92</v>
      </c>
      <c r="AQ1986" s="676" t="s">
        <v>37</v>
      </c>
      <c r="AR1986" s="676"/>
      <c r="AS1986" s="523" t="s">
        <v>1077</v>
      </c>
      <c r="AT1986" s="523"/>
      <c r="AU1986" s="523"/>
      <c r="AV1986" s="674"/>
      <c r="AW1986" s="673" t="str">
        <f>U1986</f>
        <v>30390256H</v>
      </c>
      <c r="AX1986" s="673" cm="1">
        <f t="array" ref="AX1986">SUM(MID(0&amp;AW1986,LARGE(INDEX(ISNUMBER(--MID(AW1986,ROW($1:$8),1))*ROW($1:$8),),ROW($1:$8))+1,1)*10^ROW($1:$8)/10)</f>
        <v>30390256</v>
      </c>
      <c r="AY1986" s="673" t="str">
        <f>VLOOKUP($AX1986,'Item Master Data'!$A:$F,3,FALSE)</f>
        <v>T400H</v>
      </c>
      <c r="AZ1986" s="673">
        <f>VLOOKUP($AX1986,'Item Master Data'!$A:$F,6,FALSE)</f>
        <v>400</v>
      </c>
      <c r="BA1986" s="673">
        <f>X1986/BB1986</f>
        <v>24</v>
      </c>
      <c r="BB1986" s="673">
        <f>VLOOKUP(AX1986,'Item Master Data'!$A:$G,7,FALSE)</f>
        <v>26</v>
      </c>
      <c r="BC1986" s="673"/>
      <c r="BD1986" s="673">
        <f>W1986-AZ1986</f>
        <v>0</v>
      </c>
      <c r="BE1986" s="593"/>
      <c r="BF1986" s="593"/>
      <c r="BG1986" s="593"/>
      <c r="BH1986" s="593"/>
      <c r="BI1986" s="593"/>
      <c r="BJ1986" s="593"/>
      <c r="BK1986" s="593"/>
      <c r="BL1986" s="593"/>
      <c r="BM1986" s="593"/>
      <c r="BN1986" s="593"/>
      <c r="BO1986" s="593"/>
      <c r="BP1986" s="593"/>
      <c r="BQ1986" s="593"/>
      <c r="BR1986" s="593"/>
      <c r="BS1986" s="593"/>
      <c r="BT1986" s="593"/>
      <c r="BU1986" s="593"/>
      <c r="BV1986" s="593"/>
      <c r="BW1986" s="593"/>
      <c r="BX1986" s="593"/>
      <c r="BY1986" s="593"/>
      <c r="BZ1986" s="593"/>
      <c r="CA1986" s="593"/>
      <c r="CB1986" s="593"/>
      <c r="CC1986" s="593"/>
      <c r="CD1986" s="593"/>
      <c r="CE1986" s="593"/>
      <c r="CF1986" s="593"/>
      <c r="CG1986" s="593"/>
      <c r="CH1986" s="593"/>
      <c r="CI1986" s="593"/>
      <c r="CJ1986" s="593"/>
      <c r="CK1986" s="593"/>
      <c r="CL1986" s="593"/>
      <c r="CM1986" s="593"/>
      <c r="CN1986" s="593"/>
      <c r="CO1986" s="593"/>
      <c r="CP1986" s="593"/>
      <c r="CQ1986" s="593"/>
      <c r="CR1986" s="593"/>
      <c r="CS1986" s="593"/>
      <c r="CT1986" s="593"/>
      <c r="CU1986" s="593"/>
      <c r="CV1986" s="593"/>
      <c r="CW1986" s="593"/>
      <c r="CX1986" s="593"/>
      <c r="CY1986" s="593"/>
      <c r="CZ1986" s="593"/>
      <c r="DA1986" s="593"/>
      <c r="DB1986" s="593"/>
      <c r="DC1986" s="593"/>
      <c r="DD1986" s="593"/>
      <c r="DE1986" s="593"/>
      <c r="DF1986" s="593"/>
      <c r="DG1986" s="593"/>
      <c r="DH1986" s="593"/>
      <c r="DI1986" s="593"/>
      <c r="DJ1986" s="593"/>
      <c r="DK1986" s="593"/>
      <c r="DL1986" s="593"/>
      <c r="DM1986" s="593"/>
      <c r="DN1986" s="593"/>
      <c r="DO1986" s="593"/>
      <c r="DP1986" s="593"/>
      <c r="DQ1986" s="593"/>
      <c r="DR1986" s="593"/>
      <c r="DS1986" s="593"/>
      <c r="DT1986" s="593"/>
      <c r="DU1986" s="593"/>
      <c r="DV1986" s="593"/>
      <c r="DW1986" s="593"/>
      <c r="DX1986" s="593"/>
      <c r="DY1986" s="593"/>
      <c r="DZ1986" s="593"/>
      <c r="EA1986" s="593"/>
      <c r="EB1986" s="593"/>
      <c r="EC1986" s="593"/>
      <c r="ED1986" s="593"/>
      <c r="EE1986" s="593"/>
      <c r="EF1986" s="593"/>
      <c r="EG1986" s="593"/>
      <c r="EH1986" s="593"/>
      <c r="EI1986" s="593"/>
      <c r="EJ1986" s="593"/>
      <c r="EK1986" s="593"/>
      <c r="EL1986" s="593"/>
      <c r="EM1986" s="593"/>
      <c r="EN1986" s="593"/>
      <c r="EO1986" s="593"/>
      <c r="EP1986" s="593"/>
      <c r="EQ1986" s="593"/>
      <c r="ER1986" s="593"/>
      <c r="ES1986" s="593"/>
      <c r="ET1986" s="593"/>
      <c r="EU1986" s="593"/>
      <c r="EV1986" s="593"/>
      <c r="EW1986" s="593"/>
      <c r="EX1986" s="593"/>
      <c r="EY1986" s="593"/>
      <c r="EZ1986" s="593"/>
      <c r="FA1986" s="593"/>
      <c r="FB1986" s="593"/>
      <c r="FC1986" s="593"/>
      <c r="FD1986" s="593"/>
      <c r="FE1986" s="593"/>
      <c r="FF1986" s="593"/>
      <c r="FG1986" s="593"/>
      <c r="FH1986" s="593"/>
      <c r="FI1986" s="593"/>
      <c r="FJ1986" s="593"/>
      <c r="FK1986" s="593"/>
      <c r="FL1986" s="593"/>
      <c r="FM1986" s="593"/>
      <c r="FN1986" s="593"/>
      <c r="FO1986" s="593"/>
      <c r="FP1986" s="593"/>
      <c r="FQ1986" s="593"/>
      <c r="FR1986" s="593"/>
      <c r="FS1986" s="593"/>
      <c r="FT1986" s="593"/>
      <c r="FU1986" s="593"/>
      <c r="FV1986" s="593"/>
      <c r="FW1986" s="593"/>
      <c r="FX1986" s="593"/>
      <c r="FY1986" s="593"/>
      <c r="FZ1986" s="593"/>
      <c r="GA1986" s="593"/>
      <c r="GB1986" s="593"/>
      <c r="GC1986" s="593"/>
      <c r="GD1986" s="593"/>
      <c r="GE1986" s="593"/>
      <c r="GF1986" s="593"/>
      <c r="GG1986" s="593"/>
      <c r="GH1986" s="593"/>
      <c r="GI1986" s="593"/>
      <c r="GJ1986" s="593"/>
      <c r="GK1986" s="593"/>
      <c r="GL1986" s="593"/>
      <c r="GM1986" s="593"/>
      <c r="GN1986" s="593"/>
      <c r="GO1986" s="593"/>
      <c r="GP1986" s="593"/>
      <c r="GQ1986" s="593"/>
      <c r="GR1986" s="593"/>
      <c r="GS1986" s="593"/>
      <c r="GT1986" s="593"/>
      <c r="GU1986" s="593"/>
      <c r="GV1986" s="593"/>
      <c r="GW1986" s="593"/>
      <c r="GX1986" s="593"/>
      <c r="GY1986" s="593"/>
      <c r="GZ1986" s="593"/>
      <c r="HA1986" s="593"/>
      <c r="HB1986" s="593"/>
      <c r="HC1986" s="593"/>
      <c r="HD1986" s="593"/>
      <c r="HE1986" s="593"/>
      <c r="HF1986" s="593"/>
      <c r="HG1986" s="593"/>
      <c r="HH1986" s="593"/>
      <c r="HI1986" s="593"/>
      <c r="HJ1986" s="593"/>
      <c r="HK1986" s="593"/>
      <c r="HL1986" s="593"/>
      <c r="HM1986" s="593"/>
      <c r="HN1986" s="593"/>
      <c r="HO1986" s="593"/>
      <c r="HP1986" s="593"/>
      <c r="HQ1986" s="593"/>
      <c r="HR1986" s="593"/>
      <c r="HS1986" s="593"/>
      <c r="HT1986" s="593"/>
      <c r="HU1986" s="593"/>
      <c r="HV1986" s="593"/>
      <c r="HW1986" s="593"/>
      <c r="HX1986" s="593"/>
      <c r="HY1986" s="593"/>
      <c r="HZ1986" s="593"/>
      <c r="IA1986" s="593"/>
      <c r="IB1986" s="593"/>
      <c r="IC1986" s="593"/>
      <c r="ID1986" s="593"/>
      <c r="IE1986" s="593"/>
      <c r="IF1986" s="593"/>
      <c r="IG1986" s="593"/>
      <c r="IH1986" s="593"/>
      <c r="II1986" s="593"/>
      <c r="IJ1986" s="593"/>
      <c r="IK1986" s="593"/>
      <c r="IL1986" s="593"/>
      <c r="IM1986" s="593"/>
      <c r="IN1986" s="593"/>
      <c r="IO1986" s="593"/>
      <c r="IP1986" s="593"/>
      <c r="IQ1986" s="593"/>
      <c r="IR1986" s="593"/>
      <c r="IS1986" s="593"/>
      <c r="IT1986" s="593"/>
      <c r="IU1986" s="593"/>
      <c r="IV1986" s="593"/>
      <c r="IW1986" s="593"/>
      <c r="IX1986" s="593"/>
      <c r="IY1986" s="593"/>
      <c r="IZ1986" s="593"/>
      <c r="JA1986" s="593"/>
      <c r="JB1986" s="593"/>
      <c r="JC1986" s="593"/>
      <c r="JD1986" s="593"/>
      <c r="JE1986" s="593"/>
      <c r="JF1986" s="593"/>
      <c r="JG1986" s="593"/>
      <c r="JH1986" s="593"/>
      <c r="JI1986" s="593"/>
      <c r="JJ1986" s="593"/>
      <c r="JK1986" s="593"/>
      <c r="JL1986" s="593"/>
      <c r="JM1986" s="593"/>
      <c r="JN1986" s="593"/>
      <c r="JO1986" s="593"/>
      <c r="JP1986" s="593"/>
      <c r="JQ1986" s="593"/>
      <c r="JR1986" s="593"/>
      <c r="JS1986" s="593"/>
      <c r="JT1986" s="593"/>
      <c r="JU1986" s="593"/>
      <c r="JV1986" s="593"/>
      <c r="JW1986" s="593"/>
      <c r="JX1986" s="593"/>
      <c r="JY1986" s="593"/>
      <c r="JZ1986" s="593"/>
      <c r="KA1986" s="593"/>
      <c r="KB1986" s="593"/>
      <c r="KC1986" s="593"/>
      <c r="KD1986" s="593"/>
      <c r="KE1986" s="593"/>
      <c r="KF1986" s="593"/>
      <c r="KG1986" s="593"/>
      <c r="KH1986" s="593"/>
      <c r="KI1986" s="593"/>
      <c r="KJ1986" s="593"/>
      <c r="KK1986" s="593"/>
      <c r="KL1986" s="593"/>
      <c r="KM1986" s="593"/>
      <c r="KN1986" s="593"/>
      <c r="KO1986" s="593"/>
      <c r="KP1986" s="593"/>
      <c r="KQ1986" s="593"/>
      <c r="KR1986" s="593"/>
      <c r="KS1986" s="593"/>
      <c r="KT1986" s="593"/>
      <c r="KU1986" s="593"/>
      <c r="KV1986" s="593"/>
      <c r="KW1986" s="593"/>
      <c r="KX1986" s="593"/>
      <c r="KY1986" s="593"/>
      <c r="KZ1986" s="593"/>
      <c r="LA1986" s="593"/>
      <c r="LB1986" s="593"/>
      <c r="LC1986" s="593"/>
      <c r="LD1986" s="593"/>
      <c r="LE1986" s="593"/>
      <c r="LF1986" s="593"/>
      <c r="LG1986" s="593"/>
      <c r="LH1986" s="593"/>
      <c r="LI1986" s="593"/>
      <c r="LJ1986" s="593"/>
      <c r="LK1986" s="593"/>
      <c r="LL1986" s="593"/>
      <c r="LM1986" s="593"/>
      <c r="LN1986" s="593"/>
      <c r="LO1986" s="593"/>
      <c r="LP1986" s="593"/>
      <c r="LQ1986" s="593"/>
      <c r="LR1986" s="593"/>
      <c r="LS1986" s="593"/>
      <c r="LT1986" s="593"/>
      <c r="LU1986" s="593"/>
      <c r="LV1986" s="593"/>
      <c r="LW1986" s="593"/>
      <c r="LX1986" s="593"/>
      <c r="LY1986" s="593"/>
      <c r="LZ1986" s="593"/>
      <c r="MA1986" s="593"/>
      <c r="MB1986" s="593"/>
      <c r="MC1986" s="593"/>
      <c r="MD1986" s="593"/>
      <c r="ME1986" s="593"/>
      <c r="MF1986" s="593"/>
      <c r="MG1986" s="593"/>
      <c r="MH1986" s="593"/>
      <c r="MI1986" s="593"/>
      <c r="MJ1986" s="593"/>
      <c r="MK1986" s="593"/>
      <c r="ML1986" s="593"/>
      <c r="MM1986" s="593"/>
      <c r="MN1986" s="593"/>
      <c r="MO1986" s="593"/>
      <c r="MP1986" s="593"/>
      <c r="MQ1986" s="593"/>
      <c r="MR1986" s="593"/>
      <c r="MS1986" s="593"/>
      <c r="MT1986" s="593"/>
      <c r="MU1986" s="593"/>
      <c r="MV1986" s="593"/>
      <c r="MW1986" s="593"/>
      <c r="MX1986" s="593"/>
      <c r="MY1986" s="593"/>
      <c r="MZ1986" s="593"/>
      <c r="NA1986" s="593"/>
      <c r="NB1986" s="593"/>
      <c r="NC1986" s="593"/>
      <c r="ND1986" s="593"/>
      <c r="NE1986" s="593"/>
      <c r="NF1986" s="593"/>
      <c r="NG1986" s="593"/>
      <c r="NH1986" s="593"/>
      <c r="NI1986" s="593"/>
      <c r="NJ1986" s="593"/>
      <c r="NK1986" s="593"/>
      <c r="NL1986" s="593"/>
      <c r="NM1986" s="593"/>
      <c r="NN1986" s="593"/>
      <c r="NO1986" s="593"/>
      <c r="NP1986" s="593"/>
      <c r="NQ1986" s="593"/>
      <c r="NR1986" s="593"/>
      <c r="NS1986" s="593"/>
      <c r="NT1986" s="593"/>
      <c r="NU1986" s="593"/>
      <c r="NV1986" s="593"/>
      <c r="NW1986" s="593"/>
      <c r="NX1986" s="593"/>
      <c r="NY1986" s="593"/>
      <c r="NZ1986" s="593"/>
      <c r="OA1986" s="593"/>
      <c r="OB1986" s="593"/>
      <c r="OC1986" s="593"/>
      <c r="OD1986" s="593"/>
      <c r="OE1986" s="593"/>
      <c r="OF1986" s="593"/>
      <c r="OG1986" s="593"/>
      <c r="OH1986" s="593"/>
      <c r="OI1986" s="593"/>
      <c r="OJ1986" s="593"/>
      <c r="OK1986" s="593"/>
      <c r="OL1986" s="593"/>
      <c r="OM1986" s="593"/>
      <c r="ON1986" s="593"/>
      <c r="OO1986" s="593"/>
      <c r="OP1986" s="593"/>
      <c r="OQ1986" s="593"/>
      <c r="OR1986" s="593"/>
      <c r="OS1986" s="593"/>
      <c r="OT1986" s="593"/>
      <c r="OU1986" s="593"/>
      <c r="OV1986" s="593"/>
      <c r="OW1986" s="593"/>
      <c r="OX1986" s="593"/>
      <c r="OY1986" s="593"/>
      <c r="OZ1986" s="593"/>
      <c r="PA1986" s="593"/>
      <c r="PB1986" s="593"/>
      <c r="PC1986" s="593"/>
      <c r="PD1986" s="593"/>
      <c r="PE1986" s="593"/>
      <c r="PF1986" s="593"/>
      <c r="PG1986" s="593"/>
      <c r="PH1986" s="593"/>
      <c r="PI1986" s="593"/>
      <c r="PJ1986" s="593"/>
      <c r="PK1986" s="593"/>
      <c r="PL1986" s="593"/>
      <c r="PM1986" s="593"/>
      <c r="PN1986" s="593"/>
      <c r="PO1986" s="593"/>
      <c r="PP1986" s="593"/>
      <c r="PQ1986" s="593"/>
      <c r="PR1986" s="593"/>
      <c r="PS1986" s="593"/>
      <c r="PT1986" s="593"/>
      <c r="PU1986" s="593"/>
      <c r="PV1986" s="593"/>
      <c r="PW1986" s="593"/>
      <c r="PX1986" s="593"/>
      <c r="PY1986" s="593"/>
      <c r="PZ1986" s="593"/>
      <c r="QA1986" s="593"/>
      <c r="QB1986" s="593"/>
      <c r="QC1986" s="593"/>
      <c r="QD1986" s="593"/>
      <c r="QE1986" s="593"/>
      <c r="QF1986" s="593"/>
      <c r="QG1986" s="593"/>
      <c r="QH1986" s="593"/>
      <c r="QI1986" s="593"/>
      <c r="QJ1986" s="593"/>
      <c r="QK1986" s="593"/>
      <c r="QL1986" s="593"/>
      <c r="QM1986" s="593"/>
      <c r="QN1986" s="593"/>
      <c r="QO1986" s="593"/>
      <c r="QP1986" s="593"/>
      <c r="QQ1986" s="593"/>
      <c r="QR1986" s="593"/>
      <c r="QS1986" s="593"/>
      <c r="QT1986" s="593"/>
      <c r="QU1986" s="593"/>
      <c r="QV1986" s="593"/>
      <c r="QW1986" s="593"/>
      <c r="QX1986" s="593"/>
      <c r="QY1986" s="593"/>
      <c r="QZ1986" s="593"/>
      <c r="RA1986" s="593"/>
      <c r="RB1986" s="593"/>
      <c r="RC1986" s="593"/>
      <c r="RD1986" s="593"/>
      <c r="RE1986" s="593"/>
      <c r="RF1986" s="593"/>
      <c r="RG1986" s="593"/>
      <c r="RH1986" s="593"/>
      <c r="RI1986" s="593"/>
      <c r="RJ1986" s="593"/>
      <c r="RK1986" s="593"/>
      <c r="RL1986" s="593"/>
      <c r="RM1986" s="593"/>
      <c r="RN1986" s="593"/>
      <c r="RO1986" s="593"/>
      <c r="RP1986" s="593"/>
      <c r="RQ1986" s="593"/>
      <c r="RR1986" s="593"/>
      <c r="RS1986" s="593"/>
      <c r="RT1986" s="593"/>
      <c r="RU1986" s="593"/>
      <c r="RV1986" s="593"/>
      <c r="RW1986" s="593"/>
      <c r="RX1986" s="593"/>
      <c r="RY1986" s="593"/>
      <c r="RZ1986" s="593"/>
      <c r="SA1986" s="593"/>
      <c r="SB1986" s="593"/>
      <c r="SC1986" s="593"/>
      <c r="SD1986" s="593"/>
      <c r="SE1986" s="593"/>
      <c r="SF1986" s="593"/>
      <c r="SG1986" s="593"/>
      <c r="SH1986" s="593"/>
      <c r="SI1986" s="593"/>
      <c r="SJ1986" s="593"/>
      <c r="SK1986" s="593"/>
      <c r="SL1986" s="593"/>
      <c r="SM1986" s="593"/>
      <c r="SN1986" s="593"/>
      <c r="SO1986" s="593"/>
      <c r="SP1986" s="593"/>
      <c r="SQ1986" s="593"/>
      <c r="SR1986" s="593"/>
      <c r="SS1986" s="593"/>
      <c r="ST1986" s="593"/>
      <c r="SU1986" s="593"/>
      <c r="SV1986" s="593"/>
      <c r="SW1986" s="593"/>
      <c r="SX1986" s="593"/>
      <c r="SY1986" s="593"/>
      <c r="SZ1986" s="593"/>
      <c r="TA1986" s="593"/>
      <c r="TB1986" s="593"/>
      <c r="TC1986" s="593"/>
      <c r="TD1986" s="593"/>
      <c r="TE1986" s="593"/>
      <c r="TF1986" s="593"/>
      <c r="TG1986" s="593"/>
      <c r="TH1986" s="593"/>
      <c r="TI1986" s="593"/>
      <c r="TJ1986" s="593"/>
      <c r="TK1986" s="593"/>
      <c r="TL1986" s="593"/>
      <c r="TM1986" s="593"/>
      <c r="TN1986" s="593"/>
      <c r="TO1986" s="593"/>
      <c r="TP1986" s="593"/>
      <c r="TQ1986" s="593"/>
      <c r="TR1986" s="593"/>
      <c r="TS1986" s="593"/>
      <c r="TT1986" s="593"/>
      <c r="TU1986" s="593"/>
      <c r="TV1986" s="593"/>
      <c r="TW1986" s="593"/>
      <c r="TX1986" s="593"/>
      <c r="TY1986" s="593"/>
      <c r="TZ1986" s="593"/>
      <c r="UA1986" s="593"/>
      <c r="UB1986" s="593"/>
      <c r="UC1986" s="593"/>
      <c r="UD1986" s="593"/>
      <c r="UE1986" s="593"/>
      <c r="UF1986" s="593"/>
      <c r="UG1986" s="593"/>
      <c r="UH1986" s="593"/>
      <c r="UI1986" s="593"/>
      <c r="UJ1986" s="593"/>
      <c r="UK1986" s="593"/>
      <c r="UL1986" s="593"/>
      <c r="UM1986" s="593"/>
      <c r="UN1986" s="593"/>
      <c r="UO1986" s="593"/>
      <c r="UP1986" s="593"/>
      <c r="UQ1986" s="593"/>
      <c r="UR1986" s="593"/>
      <c r="US1986" s="593"/>
      <c r="UT1986" s="593"/>
      <c r="UU1986" s="593"/>
      <c r="UV1986" s="593"/>
      <c r="UW1986" s="593"/>
      <c r="UX1986" s="593"/>
      <c r="UY1986" s="593"/>
      <c r="UZ1986" s="593"/>
      <c r="VA1986" s="593"/>
      <c r="VB1986" s="593"/>
      <c r="VC1986" s="593"/>
      <c r="VD1986" s="593"/>
      <c r="VE1986" s="593"/>
      <c r="VF1986" s="593"/>
      <c r="VG1986" s="593"/>
      <c r="VH1986" s="593"/>
      <c r="VI1986" s="593"/>
      <c r="VJ1986" s="593"/>
      <c r="VK1986" s="593"/>
      <c r="VL1986" s="593"/>
      <c r="VM1986" s="593"/>
      <c r="VN1986" s="593"/>
      <c r="VO1986" s="593"/>
      <c r="VP1986" s="593"/>
      <c r="VQ1986" s="593"/>
      <c r="VR1986" s="593"/>
      <c r="VS1986" s="593"/>
      <c r="VT1986" s="593"/>
      <c r="VU1986" s="593"/>
      <c r="VV1986" s="593"/>
      <c r="VW1986" s="593"/>
      <c r="VX1986" s="593"/>
      <c r="VY1986" s="593"/>
      <c r="VZ1986" s="593"/>
      <c r="WA1986" s="593"/>
      <c r="WB1986" s="593"/>
      <c r="WC1986" s="593"/>
      <c r="WD1986" s="593"/>
      <c r="WE1986" s="593"/>
      <c r="WF1986" s="593"/>
      <c r="WG1986" s="593"/>
      <c r="WH1986" s="593"/>
      <c r="WI1986" s="593"/>
      <c r="WJ1986" s="593"/>
      <c r="WK1986" s="593"/>
      <c r="WL1986" s="593"/>
      <c r="WM1986" s="593"/>
      <c r="WN1986" s="593"/>
      <c r="WO1986" s="593"/>
      <c r="WP1986" s="593"/>
      <c r="WQ1986" s="593"/>
      <c r="WR1986" s="593"/>
      <c r="WS1986" s="593"/>
      <c r="WT1986" s="593"/>
      <c r="WU1986" s="593"/>
      <c r="WV1986" s="593"/>
      <c r="WW1986" s="593"/>
      <c r="WX1986" s="593"/>
      <c r="WY1986" s="593"/>
      <c r="WZ1986" s="593"/>
      <c r="XA1986" s="593"/>
      <c r="XB1986" s="593"/>
      <c r="XC1986" s="593"/>
      <c r="XD1986" s="593"/>
      <c r="XE1986" s="593"/>
      <c r="XF1986" s="593"/>
      <c r="XG1986" s="593"/>
      <c r="XH1986" s="593"/>
      <c r="XI1986" s="593"/>
      <c r="XJ1986" s="593"/>
      <c r="XK1986" s="593"/>
      <c r="XL1986" s="593"/>
      <c r="XM1986" s="593"/>
      <c r="XN1986" s="593"/>
      <c r="XO1986" s="593"/>
      <c r="XP1986" s="593"/>
      <c r="XQ1986" s="593"/>
      <c r="XR1986" s="593"/>
      <c r="XS1986" s="593"/>
      <c r="XT1986" s="593"/>
      <c r="XU1986" s="593"/>
      <c r="XV1986" s="593"/>
      <c r="XW1986" s="593"/>
      <c r="XX1986" s="593"/>
      <c r="XY1986" s="593"/>
      <c r="XZ1986" s="593"/>
      <c r="YA1986" s="593"/>
      <c r="YB1986" s="593"/>
      <c r="YC1986" s="593"/>
      <c r="YD1986" s="593"/>
      <c r="YE1986" s="593"/>
      <c r="YF1986" s="593"/>
      <c r="YG1986" s="593"/>
      <c r="YH1986" s="593"/>
      <c r="YI1986" s="593"/>
      <c r="YJ1986" s="593"/>
      <c r="YK1986" s="593"/>
      <c r="YL1986" s="593"/>
      <c r="YM1986" s="593"/>
      <c r="YN1986" s="593"/>
      <c r="YO1986" s="593"/>
      <c r="YP1986" s="593"/>
      <c r="YQ1986" s="593"/>
      <c r="YR1986" s="593"/>
      <c r="YS1986" s="593"/>
      <c r="YT1986" s="593"/>
      <c r="YU1986" s="593"/>
      <c r="YV1986" s="593"/>
      <c r="YW1986" s="593"/>
      <c r="YX1986" s="593"/>
      <c r="YY1986" s="593"/>
      <c r="YZ1986" s="593"/>
      <c r="ZA1986" s="593"/>
      <c r="ZB1986" s="593"/>
      <c r="ZC1986" s="593"/>
      <c r="ZD1986" s="593"/>
      <c r="ZE1986" s="593"/>
      <c r="ZF1986" s="593"/>
      <c r="ZG1986" s="593"/>
      <c r="ZH1986" s="593"/>
      <c r="ZI1986" s="593"/>
      <c r="ZJ1986" s="593"/>
      <c r="ZK1986" s="593"/>
      <c r="ZL1986" s="593"/>
      <c r="ZM1986" s="593"/>
      <c r="ZN1986" s="593"/>
      <c r="ZO1986" s="593"/>
      <c r="ZP1986" s="593"/>
      <c r="ZQ1986" s="593"/>
      <c r="ZR1986" s="593"/>
      <c r="ZS1986" s="593"/>
      <c r="ZT1986" s="593"/>
      <c r="ZU1986" s="593"/>
      <c r="ZV1986" s="593"/>
      <c r="ZW1986" s="593"/>
      <c r="ZX1986" s="593"/>
      <c r="ZY1986" s="593"/>
      <c r="ZZ1986" s="593"/>
      <c r="AAA1986" s="593"/>
      <c r="AAB1986" s="593"/>
      <c r="AAC1986" s="593"/>
      <c r="AAD1986" s="593"/>
      <c r="AAE1986" s="593"/>
      <c r="AAF1986" s="593"/>
      <c r="AAG1986" s="593"/>
      <c r="AAH1986" s="593"/>
      <c r="AAI1986" s="593"/>
      <c r="AAJ1986" s="593"/>
      <c r="AAK1986" s="593"/>
      <c r="AAL1986" s="593"/>
      <c r="AAM1986" s="593"/>
      <c r="AAN1986" s="593"/>
      <c r="AAO1986" s="593"/>
      <c r="AAP1986" s="593"/>
      <c r="AAQ1986" s="593"/>
      <c r="AAR1986" s="593"/>
      <c r="AAS1986" s="593"/>
      <c r="AAT1986" s="593"/>
      <c r="AAU1986" s="593"/>
      <c r="AAV1986" s="593"/>
      <c r="AAW1986" s="593"/>
      <c r="AAX1986" s="593"/>
      <c r="AAY1986" s="593"/>
      <c r="AAZ1986" s="593"/>
      <c r="ABA1986" s="593"/>
      <c r="ABB1986" s="593"/>
      <c r="ABC1986" s="593"/>
      <c r="ABD1986" s="593"/>
      <c r="ABE1986" s="593"/>
      <c r="ABF1986" s="593"/>
      <c r="ABG1986" s="593"/>
      <c r="ABH1986" s="593"/>
      <c r="ABI1986" s="593"/>
      <c r="ABJ1986" s="593"/>
      <c r="ABK1986" s="593"/>
      <c r="ABL1986" s="593"/>
      <c r="ABM1986" s="593"/>
      <c r="ABN1986" s="593"/>
      <c r="ABO1986" s="593"/>
      <c r="ABP1986" s="593"/>
      <c r="ABQ1986" s="593"/>
      <c r="ABR1986" s="593"/>
      <c r="ABS1986" s="593"/>
      <c r="ABT1986" s="593"/>
      <c r="ABU1986" s="593"/>
      <c r="ABV1986" s="593"/>
      <c r="ABW1986" s="593"/>
      <c r="ABX1986" s="593"/>
      <c r="ABY1986" s="593"/>
      <c r="ABZ1986" s="593"/>
      <c r="ACA1986" s="593"/>
      <c r="ACB1986" s="593"/>
      <c r="ACC1986" s="593"/>
      <c r="ACD1986" s="593"/>
      <c r="ACE1986" s="593"/>
      <c r="ACF1986" s="593"/>
      <c r="ACG1986" s="593"/>
      <c r="ACH1986" s="593"/>
      <c r="ACI1986" s="593"/>
      <c r="ACJ1986" s="593"/>
      <c r="ACK1986" s="593"/>
      <c r="ACL1986" s="593"/>
      <c r="ACM1986" s="593"/>
      <c r="ACN1986" s="593"/>
      <c r="ACO1986" s="593"/>
      <c r="ACP1986" s="593"/>
      <c r="ACQ1986" s="593"/>
      <c r="ACR1986" s="593"/>
      <c r="ACS1986" s="593"/>
      <c r="ACT1986" s="593"/>
      <c r="ACU1986" s="593"/>
      <c r="ACV1986" s="593"/>
      <c r="ACW1986" s="593"/>
      <c r="ACX1986" s="593"/>
      <c r="ACY1986" s="593"/>
      <c r="ACZ1986" s="593"/>
      <c r="ADA1986" s="593"/>
      <c r="ADB1986" s="593"/>
      <c r="ADC1986" s="593"/>
      <c r="ADD1986" s="593"/>
      <c r="ADE1986" s="593"/>
      <c r="ADF1986" s="593"/>
      <c r="ADG1986" s="593"/>
      <c r="ADH1986" s="593"/>
      <c r="ADI1986" s="593"/>
      <c r="ADJ1986" s="593"/>
      <c r="ADK1986" s="593"/>
      <c r="ADL1986" s="593"/>
      <c r="ADM1986" s="593"/>
      <c r="ADN1986" s="593"/>
      <c r="ADO1986" s="593"/>
      <c r="ADP1986" s="593"/>
      <c r="ADQ1986" s="593"/>
      <c r="ADR1986" s="593"/>
      <c r="ADS1986" s="593"/>
      <c r="ADT1986" s="593"/>
      <c r="ADU1986" s="593"/>
      <c r="ADV1986" s="593"/>
      <c r="ADW1986" s="593"/>
      <c r="ADX1986" s="593"/>
      <c r="ADY1986" s="593"/>
      <c r="ADZ1986" s="593"/>
      <c r="AEA1986" s="593"/>
      <c r="AEB1986" s="593"/>
      <c r="AEC1986" s="593"/>
      <c r="AED1986" s="593"/>
      <c r="AEE1986" s="593"/>
      <c r="AEF1986" s="593"/>
      <c r="AEG1986" s="593"/>
      <c r="AEH1986" s="593"/>
      <c r="AEI1986" s="593"/>
      <c r="AEJ1986" s="593"/>
      <c r="AEK1986" s="593"/>
      <c r="AEL1986" s="593"/>
      <c r="AEM1986" s="593"/>
      <c r="AEN1986" s="593"/>
      <c r="AEO1986" s="593"/>
      <c r="AEP1986" s="593"/>
      <c r="AEQ1986" s="593"/>
      <c r="AER1986" s="593"/>
      <c r="AES1986" s="593"/>
      <c r="AET1986" s="593"/>
      <c r="AEU1986" s="593"/>
      <c r="AEV1986" s="593"/>
      <c r="AEW1986" s="593"/>
      <c r="AEX1986" s="593"/>
      <c r="AEY1986" s="593"/>
      <c r="AEZ1986" s="593"/>
      <c r="AFA1986" s="593"/>
      <c r="AFB1986" s="593"/>
      <c r="AFC1986" s="593"/>
      <c r="AFD1986" s="593"/>
      <c r="AFE1986" s="593"/>
      <c r="AFF1986" s="593"/>
      <c r="AFG1986" s="593"/>
      <c r="AFH1986" s="593"/>
      <c r="AFI1986" s="593"/>
      <c r="AFJ1986" s="593"/>
      <c r="AFK1986" s="593"/>
      <c r="AFL1986" s="593"/>
      <c r="AFM1986" s="593"/>
      <c r="AFN1986" s="593"/>
      <c r="AFO1986" s="593"/>
      <c r="AFP1986" s="593"/>
      <c r="AFQ1986" s="593"/>
      <c r="AFR1986" s="593"/>
      <c r="AFS1986" s="593"/>
      <c r="AFT1986" s="593"/>
      <c r="AFU1986" s="593"/>
      <c r="AFV1986" s="593"/>
      <c r="AFW1986" s="593"/>
      <c r="AFX1986" s="593"/>
      <c r="AFY1986" s="593"/>
      <c r="AFZ1986" s="593"/>
      <c r="AGA1986" s="593"/>
      <c r="AGB1986" s="593"/>
      <c r="AGC1986" s="593"/>
      <c r="AGD1986" s="593"/>
      <c r="AGE1986" s="593"/>
      <c r="AGF1986" s="593"/>
      <c r="AGG1986" s="593"/>
      <c r="AGH1986" s="593"/>
      <c r="AGI1986" s="593"/>
      <c r="AGJ1986" s="593"/>
      <c r="AGK1986" s="593"/>
      <c r="AGL1986" s="593"/>
      <c r="AGM1986" s="593"/>
      <c r="AGN1986" s="593"/>
      <c r="AGO1986" s="593"/>
      <c r="AGP1986" s="593"/>
      <c r="AGQ1986" s="593"/>
      <c r="AGR1986" s="593"/>
      <c r="AGS1986" s="593"/>
      <c r="AGT1986" s="593"/>
      <c r="AGU1986" s="593"/>
      <c r="AGV1986" s="593"/>
      <c r="AGW1986" s="593"/>
      <c r="AGX1986" s="593"/>
      <c r="AGY1986" s="593"/>
      <c r="AGZ1986" s="593"/>
      <c r="AHA1986" s="593"/>
      <c r="AHB1986" s="593"/>
      <c r="AHC1986" s="593"/>
      <c r="AHD1986" s="593"/>
      <c r="AHE1986" s="593"/>
      <c r="AHF1986" s="593"/>
      <c r="AHG1986" s="593"/>
      <c r="AHH1986" s="593"/>
      <c r="AHI1986" s="593"/>
      <c r="AHJ1986" s="593"/>
      <c r="AHK1986" s="593"/>
      <c r="AHL1986" s="593"/>
      <c r="AHM1986" s="593"/>
      <c r="AHN1986" s="593"/>
      <c r="AHO1986" s="593"/>
      <c r="AHP1986" s="593"/>
      <c r="AHQ1986" s="593"/>
      <c r="AHR1986" s="593"/>
      <c r="AHS1986" s="593"/>
      <c r="AHT1986" s="593"/>
      <c r="AHU1986" s="593"/>
      <c r="AHV1986" s="593"/>
      <c r="AHW1986" s="593"/>
      <c r="AHX1986" s="593"/>
      <c r="AHY1986" s="593"/>
      <c r="AHZ1986" s="593"/>
      <c r="AIA1986" s="593"/>
      <c r="AIB1986" s="593"/>
      <c r="AIC1986" s="593"/>
      <c r="AID1986" s="593"/>
      <c r="AIE1986" s="593"/>
      <c r="AIF1986" s="593"/>
      <c r="AIG1986" s="593"/>
      <c r="AIH1986" s="593"/>
      <c r="AII1986" s="593"/>
      <c r="AIJ1986" s="593"/>
      <c r="AIK1986" s="593"/>
      <c r="AIL1986" s="593"/>
      <c r="AIM1986" s="593"/>
      <c r="AIN1986" s="593"/>
      <c r="AIO1986" s="593"/>
      <c r="AIP1986" s="593"/>
      <c r="AIQ1986" s="593"/>
      <c r="AIR1986" s="593"/>
      <c r="AIS1986" s="593"/>
      <c r="AIT1986" s="593"/>
      <c r="AIU1986" s="593"/>
      <c r="AIV1986" s="593"/>
      <c r="AIW1986" s="593"/>
      <c r="AIX1986" s="593"/>
      <c r="AIY1986" s="593"/>
      <c r="AIZ1986" s="593"/>
      <c r="AJA1986" s="593"/>
      <c r="AJB1986" s="593"/>
      <c r="AJC1986" s="593"/>
      <c r="AJD1986" s="593"/>
      <c r="AJE1986" s="593"/>
      <c r="AJF1986" s="593"/>
      <c r="AJG1986" s="593"/>
      <c r="AJH1986" s="593"/>
      <c r="AJI1986" s="593"/>
      <c r="AJJ1986" s="593"/>
      <c r="AJK1986" s="593"/>
      <c r="AJL1986" s="593"/>
      <c r="AJM1986" s="593"/>
      <c r="AJN1986" s="593"/>
      <c r="AJO1986" s="593"/>
      <c r="AJP1986" s="593"/>
      <c r="AJQ1986" s="593"/>
      <c r="AJR1986" s="593"/>
      <c r="AJS1986" s="593"/>
      <c r="AJT1986" s="593"/>
      <c r="AJU1986" s="593"/>
      <c r="AJV1986" s="593"/>
      <c r="AJW1986" s="593"/>
      <c r="AJX1986" s="593"/>
      <c r="AJY1986" s="593"/>
      <c r="AJZ1986" s="593"/>
      <c r="AKA1986" s="593"/>
      <c r="AKB1986" s="593"/>
      <c r="AKC1986" s="593"/>
      <c r="AKD1986" s="593"/>
      <c r="AKE1986" s="593"/>
      <c r="AKF1986" s="593"/>
      <c r="AKG1986" s="593"/>
      <c r="AKH1986" s="593"/>
      <c r="AKI1986" s="593"/>
      <c r="AKJ1986" s="593"/>
      <c r="AKK1986" s="593"/>
      <c r="AKL1986" s="593"/>
      <c r="AKM1986" s="593"/>
      <c r="AKN1986" s="593"/>
      <c r="AKO1986" s="593"/>
      <c r="AKP1986" s="593"/>
      <c r="AKQ1986" s="593"/>
      <c r="AKR1986" s="593"/>
      <c r="AKS1986" s="593"/>
      <c r="AKT1986" s="593"/>
      <c r="AKU1986" s="593"/>
      <c r="AKV1986" s="593"/>
      <c r="AKW1986" s="593"/>
      <c r="AKX1986" s="593"/>
      <c r="AKY1986" s="593"/>
      <c r="AKZ1986" s="593"/>
      <c r="ALA1986" s="593"/>
      <c r="ALB1986" s="593"/>
      <c r="ALC1986" s="593"/>
      <c r="ALD1986" s="593"/>
      <c r="ALE1986" s="593"/>
      <c r="ALF1986" s="593"/>
      <c r="ALG1986" s="593"/>
      <c r="ALH1986" s="593"/>
      <c r="ALI1986" s="593"/>
      <c r="ALJ1986" s="593"/>
      <c r="ALK1986" s="593"/>
      <c r="ALL1986" s="593"/>
      <c r="ALM1986" s="593"/>
      <c r="ALN1986" s="593"/>
      <c r="ALO1986" s="593"/>
      <c r="ALP1986" s="593"/>
      <c r="ALQ1986" s="593"/>
      <c r="ALR1986" s="593"/>
      <c r="ALS1986" s="593"/>
      <c r="ALT1986" s="593"/>
      <c r="ALU1986" s="593"/>
      <c r="ALV1986" s="593"/>
      <c r="ALW1986" s="593"/>
      <c r="ALX1986" s="593"/>
      <c r="ALY1986" s="593"/>
      <c r="ALZ1986" s="593"/>
      <c r="AMA1986" s="593"/>
      <c r="AMB1986" s="593"/>
      <c r="AMC1986" s="593"/>
      <c r="AMD1986" s="593"/>
      <c r="AME1986" s="593"/>
      <c r="AMF1986" s="593"/>
      <c r="AMG1986" s="593"/>
      <c r="AMH1986" s="593"/>
      <c r="AMI1986" s="593"/>
      <c r="AMJ1986" s="593"/>
      <c r="AMK1986" s="593"/>
      <c r="AML1986" s="593"/>
      <c r="AMM1986" s="593"/>
      <c r="AMN1986" s="593"/>
      <c r="AMO1986" s="593"/>
      <c r="AMP1986" s="593"/>
      <c r="AMQ1986" s="593"/>
      <c r="AMR1986" s="593"/>
      <c r="AMS1986" s="593"/>
      <c r="AMT1986" s="593"/>
      <c r="AMU1986" s="593"/>
      <c r="AMV1986" s="593"/>
      <c r="AMW1986" s="593"/>
      <c r="AMX1986" s="593"/>
      <c r="AMY1986" s="593"/>
      <c r="AMZ1986" s="593"/>
      <c r="ANA1986" s="593"/>
      <c r="ANB1986" s="593"/>
      <c r="ANC1986" s="593"/>
      <c r="AND1986" s="593"/>
      <c r="ANE1986" s="593"/>
      <c r="ANF1986" s="593"/>
      <c r="ANG1986" s="593"/>
      <c r="ANH1986" s="593"/>
      <c r="ANI1986" s="593"/>
      <c r="ANJ1986" s="593"/>
      <c r="ANK1986" s="593"/>
      <c r="ANL1986" s="593"/>
      <c r="ANM1986" s="593"/>
      <c r="ANN1986" s="593"/>
      <c r="ANO1986" s="593"/>
      <c r="ANP1986" s="593"/>
      <c r="ANQ1986" s="593"/>
      <c r="ANR1986" s="593"/>
      <c r="ANS1986" s="593"/>
      <c r="ANT1986" s="593"/>
      <c r="ANU1986" s="593"/>
      <c r="ANV1986" s="593"/>
      <c r="ANW1986" s="593"/>
      <c r="ANX1986" s="593"/>
      <c r="ANY1986" s="593"/>
      <c r="ANZ1986" s="593"/>
      <c r="AOA1986" s="593"/>
      <c r="AOB1986" s="593"/>
      <c r="AOC1986" s="593"/>
      <c r="AOD1986" s="593"/>
      <c r="AOE1986" s="593"/>
      <c r="AOF1986" s="593"/>
      <c r="AOG1986" s="593"/>
      <c r="AOH1986" s="593"/>
      <c r="AOI1986" s="593"/>
      <c r="AOJ1986" s="593"/>
      <c r="AOK1986" s="593"/>
      <c r="AOL1986" s="593"/>
      <c r="AOM1986" s="593"/>
      <c r="AON1986" s="593"/>
      <c r="AOO1986" s="593"/>
      <c r="AOP1986" s="593"/>
      <c r="AOQ1986" s="593"/>
      <c r="AOR1986" s="593"/>
      <c r="AOS1986" s="593"/>
      <c r="AOT1986" s="593"/>
      <c r="AOU1986" s="593"/>
      <c r="AOV1986" s="593"/>
      <c r="AOW1986" s="593"/>
      <c r="AOX1986" s="593"/>
      <c r="AOY1986" s="593"/>
      <c r="AOZ1986" s="593"/>
      <c r="APA1986" s="593"/>
      <c r="APB1986" s="593"/>
      <c r="APC1986" s="593"/>
      <c r="APD1986" s="593"/>
      <c r="APE1986" s="593"/>
      <c r="APF1986" s="593"/>
      <c r="APG1986" s="593"/>
      <c r="APH1986" s="593"/>
      <c r="API1986" s="593"/>
      <c r="APJ1986" s="593"/>
      <c r="APK1986" s="593"/>
      <c r="APL1986" s="593"/>
      <c r="APM1986" s="593"/>
      <c r="APN1986" s="593"/>
      <c r="APO1986" s="593"/>
      <c r="APP1986" s="593"/>
      <c r="APQ1986" s="593"/>
      <c r="APR1986" s="593"/>
      <c r="APS1986" s="593"/>
      <c r="APT1986" s="593"/>
      <c r="APU1986" s="593"/>
      <c r="APV1986" s="593"/>
      <c r="APW1986" s="593"/>
      <c r="APX1986" s="593"/>
      <c r="APY1986" s="593"/>
      <c r="APZ1986" s="593"/>
      <c r="AQA1986" s="593"/>
      <c r="AQB1986" s="593"/>
      <c r="AQC1986" s="593"/>
      <c r="AQD1986" s="593"/>
      <c r="AQE1986" s="593"/>
      <c r="AQF1986" s="593"/>
      <c r="AQG1986" s="593"/>
      <c r="AQH1986" s="593"/>
      <c r="AQI1986" s="593"/>
      <c r="AQJ1986" s="593"/>
      <c r="AQK1986" s="593"/>
      <c r="AQL1986" s="593"/>
      <c r="AQM1986" s="593"/>
      <c r="AQN1986" s="593"/>
      <c r="AQO1986" s="593"/>
      <c r="AQP1986" s="593"/>
      <c r="AQQ1986" s="593"/>
      <c r="AQR1986" s="593"/>
      <c r="AQS1986" s="593"/>
      <c r="AQT1986" s="593"/>
      <c r="AQU1986" s="593"/>
      <c r="AQV1986" s="593"/>
      <c r="AQW1986" s="593"/>
      <c r="AQX1986" s="593"/>
      <c r="AQY1986" s="593"/>
      <c r="AQZ1986" s="593"/>
      <c r="ARA1986" s="593"/>
      <c r="ARB1986" s="593"/>
      <c r="ARC1986" s="593"/>
      <c r="ARD1986" s="593"/>
      <c r="ARE1986" s="593"/>
      <c r="ARF1986" s="593"/>
      <c r="ARG1986" s="593"/>
      <c r="ARH1986" s="593"/>
      <c r="ARI1986" s="593"/>
      <c r="ARJ1986" s="593"/>
      <c r="ARK1986" s="593"/>
      <c r="ARL1986" s="593"/>
      <c r="ARM1986" s="593"/>
      <c r="ARN1986" s="593"/>
      <c r="ARO1986" s="593"/>
      <c r="ARP1986" s="593"/>
      <c r="ARQ1986" s="593"/>
      <c r="ARR1986" s="593"/>
      <c r="ARS1986" s="593"/>
      <c r="ART1986" s="593"/>
      <c r="ARU1986" s="593"/>
      <c r="ARV1986" s="593"/>
      <c r="ARW1986" s="593"/>
      <c r="ARX1986" s="593"/>
      <c r="ARY1986" s="593"/>
      <c r="ARZ1986" s="593"/>
      <c r="ASA1986" s="593"/>
      <c r="ASB1986" s="593"/>
      <c r="ASC1986" s="593"/>
      <c r="ASD1986" s="593"/>
      <c r="ASE1986" s="593"/>
      <c r="ASF1986" s="593"/>
      <c r="ASG1986" s="593"/>
      <c r="ASH1986" s="593"/>
      <c r="ASI1986" s="593"/>
      <c r="ASJ1986" s="593"/>
      <c r="ASK1986" s="593"/>
      <c r="ASL1986" s="593"/>
      <c r="ASM1986" s="593"/>
      <c r="ASN1986" s="593"/>
      <c r="ASO1986" s="593"/>
      <c r="ASP1986" s="593"/>
      <c r="ASQ1986" s="593"/>
      <c r="ASR1986" s="593"/>
      <c r="ASS1986" s="593"/>
      <c r="AST1986" s="593"/>
      <c r="ASU1986" s="593"/>
      <c r="ASV1986" s="593"/>
      <c r="ASW1986" s="593"/>
      <c r="ASX1986" s="593"/>
      <c r="ASY1986" s="593"/>
      <c r="ASZ1986" s="593"/>
      <c r="ATA1986" s="593"/>
      <c r="ATB1986" s="593"/>
      <c r="ATC1986" s="593"/>
      <c r="ATD1986" s="593"/>
      <c r="ATE1986" s="593"/>
      <c r="ATF1986" s="593"/>
      <c r="ATG1986" s="593"/>
      <c r="ATH1986" s="593"/>
      <c r="ATI1986" s="593"/>
      <c r="ATJ1986" s="593"/>
      <c r="ATK1986" s="593"/>
      <c r="ATL1986" s="593"/>
      <c r="ATM1986" s="593"/>
      <c r="ATN1986" s="593"/>
      <c r="ATO1986" s="593"/>
      <c r="ATP1986" s="593"/>
      <c r="ATQ1986" s="593"/>
      <c r="ATR1986" s="593"/>
      <c r="ATS1986" s="593"/>
      <c r="ATT1986" s="593"/>
      <c r="ATU1986" s="593"/>
      <c r="ATV1986" s="593"/>
      <c r="ATW1986" s="593"/>
      <c r="ATX1986" s="593"/>
      <c r="ATY1986" s="593"/>
      <c r="ATZ1986" s="593"/>
      <c r="AUA1986" s="593"/>
      <c r="AUB1986" s="593"/>
      <c r="AUC1986" s="593"/>
      <c r="AUD1986" s="593"/>
      <c r="AUE1986" s="593"/>
      <c r="AUF1986" s="593"/>
      <c r="AUG1986" s="593"/>
      <c r="AUH1986" s="593"/>
      <c r="AUI1986" s="593"/>
      <c r="AUJ1986" s="593"/>
      <c r="AUK1986" s="593"/>
      <c r="AUL1986" s="593"/>
      <c r="AUM1986" s="593"/>
      <c r="AUN1986" s="593"/>
      <c r="AUO1986" s="593"/>
      <c r="AUP1986" s="593"/>
      <c r="AUQ1986" s="593"/>
      <c r="AUR1986" s="593"/>
      <c r="AUS1986" s="593"/>
      <c r="AUT1986" s="593"/>
      <c r="AUU1986" s="593"/>
      <c r="AUV1986" s="593"/>
      <c r="AUW1986" s="593"/>
      <c r="AUX1986" s="593"/>
      <c r="AUY1986" s="593"/>
      <c r="AUZ1986" s="593"/>
      <c r="AVA1986" s="593"/>
      <c r="AVB1986" s="593"/>
      <c r="AVC1986" s="593"/>
      <c r="AVD1986" s="593"/>
      <c r="AVE1986" s="593"/>
      <c r="AVF1986" s="593"/>
      <c r="AVG1986" s="593"/>
      <c r="AVH1986" s="593"/>
      <c r="AVI1986" s="593"/>
      <c r="AVJ1986" s="593"/>
      <c r="AVK1986" s="593"/>
    </row>
    <row r="1987" spans="1:1259">
      <c r="A1987" s="715"/>
      <c r="B1987" s="564"/>
      <c r="C1987" s="564"/>
      <c r="D1987" s="676" t="s">
        <v>1067</v>
      </c>
      <c r="E1987" s="524" t="s">
        <v>1637</v>
      </c>
      <c r="F1987" s="665" t="s">
        <v>1152</v>
      </c>
      <c r="G1987" s="665">
        <v>2022</v>
      </c>
      <c r="H1987" s="665">
        <v>4</v>
      </c>
      <c r="I1987" s="670">
        <v>127914</v>
      </c>
      <c r="J1987" s="666">
        <v>44658</v>
      </c>
      <c r="K1987" s="676" t="s">
        <v>1631</v>
      </c>
      <c r="L1987" s="677" t="s">
        <v>1578</v>
      </c>
      <c r="M1987" s="677">
        <v>44468</v>
      </c>
      <c r="N1987" s="677" t="s">
        <v>1603</v>
      </c>
      <c r="O1987" s="677"/>
      <c r="P1987" s="666">
        <v>44652</v>
      </c>
      <c r="Q1987" s="666">
        <v>44657</v>
      </c>
      <c r="R1987" s="666">
        <v>44658</v>
      </c>
      <c r="S1987" s="665" t="s">
        <v>1580</v>
      </c>
      <c r="T1987" s="665">
        <v>60</v>
      </c>
      <c r="U1987" s="665" t="s">
        <v>1612</v>
      </c>
      <c r="V1987" s="665" t="s">
        <v>1591</v>
      </c>
      <c r="W1987" s="678">
        <v>400</v>
      </c>
      <c r="X1987" s="551">
        <v>624</v>
      </c>
      <c r="Y1987" s="693">
        <v>249600</v>
      </c>
      <c r="Z1987" s="667">
        <v>0.48</v>
      </c>
      <c r="AA1987" s="682">
        <f>Y1987*Z1987</f>
        <v>119808</v>
      </c>
      <c r="AB1987" s="521"/>
      <c r="AC1987" s="668">
        <v>0</v>
      </c>
      <c r="AD1987" s="676"/>
      <c r="AE1987" s="669"/>
      <c r="AF1987" s="695">
        <f>AA1987+AD1987+AE1987</f>
        <v>119808</v>
      </c>
      <c r="AG1987" s="665" t="s">
        <v>47</v>
      </c>
      <c r="AH1987" s="641"/>
      <c r="AI1987" s="676">
        <v>75</v>
      </c>
      <c r="AJ1987" s="665" t="s">
        <v>1592</v>
      </c>
      <c r="AK1987" s="676" t="s">
        <v>50</v>
      </c>
      <c r="AL1987" s="696">
        <v>94544</v>
      </c>
      <c r="AM1987" s="665" t="s">
        <v>52</v>
      </c>
      <c r="AN1987" s="665" t="s">
        <v>50</v>
      </c>
      <c r="AO1987" s="665"/>
      <c r="AP1987" s="676" t="s">
        <v>92</v>
      </c>
      <c r="AQ1987" s="676" t="s">
        <v>37</v>
      </c>
      <c r="AR1987" s="676"/>
      <c r="AS1987" s="523" t="s">
        <v>1077</v>
      </c>
      <c r="AT1987" s="523"/>
      <c r="AU1987" s="523"/>
      <c r="AV1987" s="674"/>
      <c r="AW1987" s="673" t="str">
        <f>U1987</f>
        <v>30390256H</v>
      </c>
      <c r="AX1987" s="673" cm="1">
        <f t="array" ref="AX1987">SUM(MID(0&amp;AW1987,LARGE(INDEX(ISNUMBER(--MID(AW1987,ROW($1:$8),1))*ROW($1:$8),),ROW($1:$8))+1,1)*10^ROW($1:$8)/10)</f>
        <v>30390256</v>
      </c>
      <c r="AY1987" s="673" t="str">
        <f>VLOOKUP($AX1987,'Item Master Data'!$A:$F,3,FALSE)</f>
        <v>T400H</v>
      </c>
      <c r="AZ1987" s="673">
        <f>VLOOKUP($AX1987,'Item Master Data'!$A:$F,6,FALSE)</f>
        <v>400</v>
      </c>
      <c r="BA1987" s="673">
        <f>X1987/BB1987</f>
        <v>24</v>
      </c>
      <c r="BB1987" s="673">
        <f>VLOOKUP(AX1987,'Item Master Data'!$A:$G,7,FALSE)</f>
        <v>26</v>
      </c>
      <c r="BC1987" s="673"/>
      <c r="BD1987" s="673">
        <f>W1987-AZ1987</f>
        <v>0</v>
      </c>
      <c r="BE1987" s="593"/>
      <c r="BF1987" s="593"/>
      <c r="BG1987" s="593"/>
      <c r="BH1987" s="593"/>
      <c r="BI1987" s="593"/>
      <c r="BJ1987" s="593"/>
      <c r="BK1987" s="593"/>
      <c r="BL1987" s="593"/>
      <c r="BM1987" s="593"/>
      <c r="BN1987" s="593"/>
      <c r="BO1987" s="593"/>
      <c r="BP1987" s="593"/>
      <c r="BQ1987" s="593"/>
      <c r="BR1987" s="593"/>
      <c r="BS1987" s="593"/>
      <c r="BT1987" s="593"/>
      <c r="BU1987" s="593"/>
      <c r="BV1987" s="593"/>
      <c r="BW1987" s="593"/>
      <c r="BX1987" s="593"/>
      <c r="BY1987" s="593"/>
      <c r="BZ1987" s="593"/>
      <c r="CA1987" s="593"/>
      <c r="CB1987" s="593"/>
      <c r="CC1987" s="593"/>
      <c r="CD1987" s="593"/>
      <c r="CE1987" s="593"/>
      <c r="CF1987" s="593"/>
      <c r="CG1987" s="593"/>
      <c r="CH1987" s="593"/>
      <c r="CI1987" s="593"/>
      <c r="CJ1987" s="593"/>
      <c r="CK1987" s="593"/>
      <c r="CL1987" s="593"/>
      <c r="CM1987" s="593"/>
      <c r="CN1987" s="593"/>
      <c r="CO1987" s="593"/>
      <c r="CP1987" s="593"/>
      <c r="CQ1987" s="593"/>
      <c r="CR1987" s="593"/>
      <c r="CS1987" s="593"/>
      <c r="CT1987" s="593"/>
      <c r="CU1987" s="593"/>
      <c r="CV1987" s="593"/>
      <c r="CW1987" s="593"/>
      <c r="CX1987" s="593"/>
      <c r="CY1987" s="593"/>
      <c r="CZ1987" s="593"/>
      <c r="DA1987" s="593"/>
      <c r="DB1987" s="593"/>
      <c r="DC1987" s="593"/>
      <c r="DD1987" s="593"/>
      <c r="DE1987" s="593"/>
      <c r="DF1987" s="593"/>
      <c r="DG1987" s="593"/>
      <c r="DH1987" s="593"/>
      <c r="DI1987" s="593"/>
      <c r="DJ1987" s="593"/>
      <c r="DK1987" s="593"/>
      <c r="DL1987" s="593"/>
      <c r="DM1987" s="593"/>
      <c r="DN1987" s="593"/>
      <c r="DO1987" s="593"/>
      <c r="DP1987" s="593"/>
      <c r="DQ1987" s="593"/>
      <c r="DR1987" s="593"/>
      <c r="DS1987" s="593"/>
      <c r="DT1987" s="593"/>
      <c r="DU1987" s="593"/>
      <c r="DV1987" s="593"/>
      <c r="DW1987" s="593"/>
      <c r="DX1987" s="593"/>
      <c r="DY1987" s="593"/>
      <c r="DZ1987" s="593"/>
      <c r="EA1987" s="593"/>
      <c r="EB1987" s="593"/>
      <c r="EC1987" s="593"/>
      <c r="ED1987" s="593"/>
      <c r="EE1987" s="593"/>
      <c r="EF1987" s="593"/>
      <c r="EG1987" s="593"/>
      <c r="EH1987" s="593"/>
      <c r="EI1987" s="593"/>
      <c r="EJ1987" s="593"/>
      <c r="EK1987" s="593"/>
      <c r="EL1987" s="593"/>
      <c r="EM1987" s="593"/>
      <c r="EN1987" s="593"/>
      <c r="EO1987" s="593"/>
      <c r="EP1987" s="593"/>
      <c r="EQ1987" s="593"/>
      <c r="ER1987" s="593"/>
      <c r="ES1987" s="593"/>
      <c r="ET1987" s="593"/>
      <c r="EU1987" s="593"/>
      <c r="EV1987" s="593"/>
      <c r="EW1987" s="593"/>
      <c r="EX1987" s="593"/>
      <c r="EY1987" s="593"/>
      <c r="EZ1987" s="593"/>
      <c r="FA1987" s="593"/>
      <c r="FB1987" s="593"/>
      <c r="FC1987" s="593"/>
      <c r="FD1987" s="593"/>
      <c r="FE1987" s="593"/>
      <c r="FF1987" s="593"/>
      <c r="FG1987" s="593"/>
      <c r="FH1987" s="593"/>
      <c r="FI1987" s="593"/>
      <c r="FJ1987" s="593"/>
      <c r="FK1987" s="593"/>
      <c r="FL1987" s="593"/>
      <c r="FM1987" s="593"/>
      <c r="FN1987" s="593"/>
      <c r="FO1987" s="593"/>
      <c r="FP1987" s="593"/>
      <c r="FQ1987" s="593"/>
      <c r="FR1987" s="593"/>
      <c r="FS1987" s="593"/>
      <c r="FT1987" s="593"/>
      <c r="FU1987" s="593"/>
      <c r="FV1987" s="593"/>
      <c r="FW1987" s="593"/>
      <c r="FX1987" s="593"/>
      <c r="FY1987" s="593"/>
      <c r="FZ1987" s="593"/>
      <c r="GA1987" s="593"/>
      <c r="GB1987" s="593"/>
      <c r="GC1987" s="593"/>
      <c r="GD1987" s="593"/>
      <c r="GE1987" s="593"/>
      <c r="GF1987" s="593"/>
      <c r="GG1987" s="593"/>
      <c r="GH1987" s="593"/>
      <c r="GI1987" s="593"/>
      <c r="GJ1987" s="593"/>
      <c r="GK1987" s="593"/>
      <c r="GL1987" s="593"/>
      <c r="GM1987" s="593"/>
      <c r="GN1987" s="593"/>
      <c r="GO1987" s="593"/>
      <c r="GP1987" s="593"/>
      <c r="GQ1987" s="593"/>
      <c r="GR1987" s="593"/>
      <c r="GS1987" s="593"/>
      <c r="GT1987" s="593"/>
      <c r="GU1987" s="593"/>
      <c r="GV1987" s="593"/>
      <c r="GW1987" s="593"/>
      <c r="GX1987" s="593"/>
      <c r="GY1987" s="593"/>
      <c r="GZ1987" s="593"/>
      <c r="HA1987" s="593"/>
      <c r="HB1987" s="593"/>
      <c r="HC1987" s="593"/>
      <c r="HD1987" s="593"/>
      <c r="HE1987" s="593"/>
      <c r="HF1987" s="593"/>
      <c r="HG1987" s="593"/>
      <c r="HH1987" s="593"/>
      <c r="HI1987" s="593"/>
      <c r="HJ1987" s="593"/>
      <c r="HK1987" s="593"/>
      <c r="HL1987" s="593"/>
      <c r="HM1987" s="593"/>
      <c r="HN1987" s="593"/>
      <c r="HO1987" s="593"/>
      <c r="HP1987" s="593"/>
      <c r="HQ1987" s="593"/>
      <c r="HR1987" s="593"/>
      <c r="HS1987" s="593"/>
      <c r="HT1987" s="593"/>
      <c r="HU1987" s="593"/>
      <c r="HV1987" s="593"/>
      <c r="HW1987" s="593"/>
      <c r="HX1987" s="593"/>
      <c r="HY1987" s="593"/>
      <c r="HZ1987" s="593"/>
      <c r="IA1987" s="593"/>
      <c r="IB1987" s="593"/>
      <c r="IC1987" s="593"/>
      <c r="ID1987" s="593"/>
      <c r="IE1987" s="593"/>
      <c r="IF1987" s="593"/>
      <c r="IG1987" s="593"/>
      <c r="IH1987" s="593"/>
      <c r="II1987" s="593"/>
      <c r="IJ1987" s="593"/>
      <c r="IK1987" s="593"/>
      <c r="IL1987" s="593"/>
      <c r="IM1987" s="593"/>
      <c r="IN1987" s="593"/>
      <c r="IO1987" s="593"/>
      <c r="IP1987" s="593"/>
      <c r="IQ1987" s="593"/>
      <c r="IR1987" s="593"/>
      <c r="IS1987" s="593"/>
      <c r="IT1987" s="593"/>
      <c r="IU1987" s="593"/>
      <c r="IV1987" s="593"/>
      <c r="IW1987" s="593"/>
      <c r="IX1987" s="593"/>
      <c r="IY1987" s="593"/>
      <c r="IZ1987" s="593"/>
      <c r="JA1987" s="593"/>
      <c r="JB1987" s="593"/>
      <c r="JC1987" s="593"/>
      <c r="JD1987" s="593"/>
      <c r="JE1987" s="593"/>
      <c r="JF1987" s="593"/>
      <c r="JG1987" s="593"/>
      <c r="JH1987" s="593"/>
      <c r="JI1987" s="593"/>
      <c r="JJ1987" s="593"/>
      <c r="JK1987" s="593"/>
      <c r="JL1987" s="593"/>
      <c r="JM1987" s="593"/>
      <c r="JN1987" s="593"/>
      <c r="JO1987" s="593"/>
      <c r="JP1987" s="593"/>
      <c r="JQ1987" s="593"/>
      <c r="JR1987" s="593"/>
      <c r="JS1987" s="593"/>
      <c r="JT1987" s="593"/>
      <c r="JU1987" s="593"/>
      <c r="JV1987" s="593"/>
      <c r="JW1987" s="593"/>
      <c r="JX1987" s="593"/>
      <c r="JY1987" s="593"/>
      <c r="JZ1987" s="593"/>
      <c r="KA1987" s="593"/>
      <c r="KB1987" s="593"/>
      <c r="KC1987" s="593"/>
      <c r="KD1987" s="593"/>
      <c r="KE1987" s="593"/>
      <c r="KF1987" s="593"/>
      <c r="KG1987" s="593"/>
      <c r="KH1987" s="593"/>
      <c r="KI1987" s="593"/>
      <c r="KJ1987" s="593"/>
      <c r="KK1987" s="593"/>
      <c r="KL1987" s="593"/>
      <c r="KM1987" s="593"/>
      <c r="KN1987" s="593"/>
      <c r="KO1987" s="593"/>
      <c r="KP1987" s="593"/>
      <c r="KQ1987" s="593"/>
      <c r="KR1987" s="593"/>
      <c r="KS1987" s="593"/>
      <c r="KT1987" s="593"/>
      <c r="KU1987" s="593"/>
      <c r="KV1987" s="593"/>
      <c r="KW1987" s="593"/>
      <c r="KX1987" s="593"/>
      <c r="KY1987" s="593"/>
      <c r="KZ1987" s="593"/>
      <c r="LA1987" s="593"/>
      <c r="LB1987" s="593"/>
      <c r="LC1987" s="593"/>
      <c r="LD1987" s="593"/>
      <c r="LE1987" s="593"/>
      <c r="LF1987" s="593"/>
      <c r="LG1987" s="593"/>
      <c r="LH1987" s="593"/>
      <c r="LI1987" s="593"/>
      <c r="LJ1987" s="593"/>
      <c r="LK1987" s="593"/>
      <c r="LL1987" s="593"/>
      <c r="LM1987" s="593"/>
      <c r="LN1987" s="593"/>
      <c r="LO1987" s="593"/>
      <c r="LP1987" s="593"/>
      <c r="LQ1987" s="593"/>
      <c r="LR1987" s="593"/>
      <c r="LS1987" s="593"/>
      <c r="LT1987" s="593"/>
      <c r="LU1987" s="593"/>
      <c r="LV1987" s="593"/>
      <c r="LW1987" s="593"/>
      <c r="LX1987" s="593"/>
      <c r="LY1987" s="593"/>
      <c r="LZ1987" s="593"/>
      <c r="MA1987" s="593"/>
      <c r="MB1987" s="593"/>
      <c r="MC1987" s="593"/>
      <c r="MD1987" s="593"/>
      <c r="ME1987" s="593"/>
      <c r="MF1987" s="593"/>
      <c r="MG1987" s="593"/>
      <c r="MH1987" s="593"/>
      <c r="MI1987" s="593"/>
      <c r="MJ1987" s="593"/>
      <c r="MK1987" s="593"/>
      <c r="ML1987" s="593"/>
      <c r="MM1987" s="593"/>
      <c r="MN1987" s="593"/>
      <c r="MO1987" s="593"/>
      <c r="MP1987" s="593"/>
      <c r="MQ1987" s="593"/>
      <c r="MR1987" s="593"/>
      <c r="MS1987" s="593"/>
      <c r="MT1987" s="593"/>
      <c r="MU1987" s="593"/>
      <c r="MV1987" s="593"/>
      <c r="MW1987" s="593"/>
      <c r="MX1987" s="593"/>
      <c r="MY1987" s="593"/>
      <c r="MZ1987" s="593"/>
      <c r="NA1987" s="593"/>
      <c r="NB1987" s="593"/>
      <c r="NC1987" s="593"/>
      <c r="ND1987" s="593"/>
      <c r="NE1987" s="593"/>
      <c r="NF1987" s="593"/>
      <c r="NG1987" s="593"/>
      <c r="NH1987" s="593"/>
      <c r="NI1987" s="593"/>
      <c r="NJ1987" s="593"/>
      <c r="NK1987" s="593"/>
      <c r="NL1987" s="593"/>
      <c r="NM1987" s="593"/>
      <c r="NN1987" s="593"/>
      <c r="NO1987" s="593"/>
      <c r="NP1987" s="593"/>
      <c r="NQ1987" s="593"/>
      <c r="NR1987" s="593"/>
      <c r="NS1987" s="593"/>
      <c r="NT1987" s="593"/>
      <c r="NU1987" s="593"/>
      <c r="NV1987" s="593"/>
      <c r="NW1987" s="593"/>
      <c r="NX1987" s="593"/>
      <c r="NY1987" s="593"/>
      <c r="NZ1987" s="593"/>
      <c r="OA1987" s="593"/>
      <c r="OB1987" s="593"/>
      <c r="OC1987" s="593"/>
      <c r="OD1987" s="593"/>
      <c r="OE1987" s="593"/>
      <c r="OF1987" s="593"/>
      <c r="OG1987" s="593"/>
      <c r="OH1987" s="593"/>
      <c r="OI1987" s="593"/>
      <c r="OJ1987" s="593"/>
      <c r="OK1987" s="593"/>
      <c r="OL1987" s="593"/>
      <c r="OM1987" s="593"/>
      <c r="ON1987" s="593"/>
      <c r="OO1987" s="593"/>
      <c r="OP1987" s="593"/>
      <c r="OQ1987" s="593"/>
      <c r="OR1987" s="593"/>
      <c r="OS1987" s="593"/>
      <c r="OT1987" s="593"/>
      <c r="OU1987" s="593"/>
      <c r="OV1987" s="593"/>
      <c r="OW1987" s="593"/>
      <c r="OX1987" s="593"/>
      <c r="OY1987" s="593"/>
      <c r="OZ1987" s="593"/>
      <c r="PA1987" s="593"/>
      <c r="PB1987" s="593"/>
      <c r="PC1987" s="593"/>
      <c r="PD1987" s="593"/>
      <c r="PE1987" s="593"/>
      <c r="PF1987" s="593"/>
      <c r="PG1987" s="593"/>
      <c r="PH1987" s="593"/>
      <c r="PI1987" s="593"/>
      <c r="PJ1987" s="593"/>
      <c r="PK1987" s="593"/>
      <c r="PL1987" s="593"/>
      <c r="PM1987" s="593"/>
      <c r="PN1987" s="593"/>
      <c r="PO1987" s="593"/>
      <c r="PP1987" s="593"/>
      <c r="PQ1987" s="593"/>
      <c r="PR1987" s="593"/>
      <c r="PS1987" s="593"/>
      <c r="PT1987" s="593"/>
      <c r="PU1987" s="593"/>
      <c r="PV1987" s="593"/>
      <c r="PW1987" s="593"/>
      <c r="PX1987" s="593"/>
      <c r="PY1987" s="593"/>
      <c r="PZ1987" s="593"/>
      <c r="QA1987" s="593"/>
      <c r="QB1987" s="593"/>
      <c r="QC1987" s="593"/>
      <c r="QD1987" s="593"/>
      <c r="QE1987" s="593"/>
      <c r="QF1987" s="593"/>
      <c r="QG1987" s="593"/>
      <c r="QH1987" s="593"/>
      <c r="QI1987" s="593"/>
      <c r="QJ1987" s="593"/>
      <c r="QK1987" s="593"/>
      <c r="QL1987" s="593"/>
      <c r="QM1987" s="593"/>
      <c r="QN1987" s="593"/>
      <c r="QO1987" s="593"/>
      <c r="QP1987" s="593"/>
      <c r="QQ1987" s="593"/>
      <c r="QR1987" s="593"/>
      <c r="QS1987" s="593"/>
      <c r="QT1987" s="593"/>
      <c r="QU1987" s="593"/>
      <c r="QV1987" s="593"/>
      <c r="QW1987" s="593"/>
      <c r="QX1987" s="593"/>
      <c r="QY1987" s="593"/>
      <c r="QZ1987" s="593"/>
      <c r="RA1987" s="593"/>
      <c r="RB1987" s="593"/>
      <c r="RC1987" s="593"/>
      <c r="RD1987" s="593"/>
      <c r="RE1987" s="593"/>
      <c r="RF1987" s="593"/>
      <c r="RG1987" s="593"/>
      <c r="RH1987" s="593"/>
      <c r="RI1987" s="593"/>
      <c r="RJ1987" s="593"/>
      <c r="RK1987" s="593"/>
      <c r="RL1987" s="593"/>
      <c r="RM1987" s="593"/>
      <c r="RN1987" s="593"/>
      <c r="RO1987" s="593"/>
      <c r="RP1987" s="593"/>
      <c r="RQ1987" s="593"/>
      <c r="RR1987" s="593"/>
      <c r="RS1987" s="593"/>
      <c r="RT1987" s="593"/>
      <c r="RU1987" s="593"/>
      <c r="RV1987" s="593"/>
      <c r="RW1987" s="593"/>
      <c r="RX1987" s="593"/>
      <c r="RY1987" s="593"/>
      <c r="RZ1987" s="593"/>
      <c r="SA1987" s="593"/>
      <c r="SB1987" s="593"/>
      <c r="SC1987" s="593"/>
      <c r="SD1987" s="593"/>
      <c r="SE1987" s="593"/>
      <c r="SF1987" s="593"/>
      <c r="SG1987" s="593"/>
      <c r="SH1987" s="593"/>
      <c r="SI1987" s="593"/>
      <c r="SJ1987" s="593"/>
      <c r="SK1987" s="593"/>
      <c r="SL1987" s="593"/>
      <c r="SM1987" s="593"/>
      <c r="SN1987" s="593"/>
      <c r="SO1987" s="593"/>
      <c r="SP1987" s="593"/>
      <c r="SQ1987" s="593"/>
      <c r="SR1987" s="593"/>
      <c r="SS1987" s="593"/>
      <c r="ST1987" s="593"/>
      <c r="SU1987" s="593"/>
      <c r="SV1987" s="593"/>
      <c r="SW1987" s="593"/>
      <c r="SX1987" s="593"/>
      <c r="SY1987" s="593"/>
      <c r="SZ1987" s="593"/>
      <c r="TA1987" s="593"/>
      <c r="TB1987" s="593"/>
      <c r="TC1987" s="593"/>
      <c r="TD1987" s="593"/>
      <c r="TE1987" s="593"/>
      <c r="TF1987" s="593"/>
      <c r="TG1987" s="593"/>
      <c r="TH1987" s="593"/>
      <c r="TI1987" s="593"/>
      <c r="TJ1987" s="593"/>
      <c r="TK1987" s="593"/>
      <c r="TL1987" s="593"/>
      <c r="TM1987" s="593"/>
      <c r="TN1987" s="593"/>
      <c r="TO1987" s="593"/>
      <c r="TP1987" s="593"/>
      <c r="TQ1987" s="593"/>
      <c r="TR1987" s="593"/>
      <c r="TS1987" s="593"/>
      <c r="TT1987" s="593"/>
      <c r="TU1987" s="593"/>
      <c r="TV1987" s="593"/>
      <c r="TW1987" s="593"/>
      <c r="TX1987" s="593"/>
      <c r="TY1987" s="593"/>
      <c r="TZ1987" s="593"/>
      <c r="UA1987" s="593"/>
      <c r="UB1987" s="593"/>
      <c r="UC1987" s="593"/>
      <c r="UD1987" s="593"/>
      <c r="UE1987" s="593"/>
      <c r="UF1987" s="593"/>
      <c r="UG1987" s="593"/>
      <c r="UH1987" s="593"/>
      <c r="UI1987" s="593"/>
      <c r="UJ1987" s="593"/>
      <c r="UK1987" s="593"/>
      <c r="UL1987" s="593"/>
      <c r="UM1987" s="593"/>
      <c r="UN1987" s="593"/>
      <c r="UO1987" s="593"/>
      <c r="UP1987" s="593"/>
      <c r="UQ1987" s="593"/>
      <c r="UR1987" s="593"/>
      <c r="US1987" s="593"/>
      <c r="UT1987" s="593"/>
      <c r="UU1987" s="593"/>
      <c r="UV1987" s="593"/>
      <c r="UW1987" s="593"/>
      <c r="UX1987" s="593"/>
      <c r="UY1987" s="593"/>
      <c r="UZ1987" s="593"/>
      <c r="VA1987" s="593"/>
      <c r="VB1987" s="593"/>
      <c r="VC1987" s="593"/>
      <c r="VD1987" s="593"/>
      <c r="VE1987" s="593"/>
      <c r="VF1987" s="593"/>
      <c r="VG1987" s="593"/>
      <c r="VH1987" s="593"/>
      <c r="VI1987" s="593"/>
      <c r="VJ1987" s="593"/>
      <c r="VK1987" s="593"/>
      <c r="VL1987" s="593"/>
      <c r="VM1987" s="593"/>
      <c r="VN1987" s="593"/>
      <c r="VO1987" s="593"/>
      <c r="VP1987" s="593"/>
      <c r="VQ1987" s="593"/>
      <c r="VR1987" s="593"/>
      <c r="VS1987" s="593"/>
      <c r="VT1987" s="593"/>
      <c r="VU1987" s="593"/>
      <c r="VV1987" s="593"/>
      <c r="VW1987" s="593"/>
      <c r="VX1987" s="593"/>
      <c r="VY1987" s="593"/>
      <c r="VZ1987" s="593"/>
      <c r="WA1987" s="593"/>
      <c r="WB1987" s="593"/>
      <c r="WC1987" s="593"/>
      <c r="WD1987" s="593"/>
      <c r="WE1987" s="593"/>
      <c r="WF1987" s="593"/>
      <c r="WG1987" s="593"/>
      <c r="WH1987" s="593"/>
      <c r="WI1987" s="593"/>
      <c r="WJ1987" s="593"/>
      <c r="WK1987" s="593"/>
      <c r="WL1987" s="593"/>
      <c r="WM1987" s="593"/>
      <c r="WN1987" s="593"/>
      <c r="WO1987" s="593"/>
      <c r="WP1987" s="593"/>
      <c r="WQ1987" s="593"/>
      <c r="WR1987" s="593"/>
      <c r="WS1987" s="593"/>
      <c r="WT1987" s="593"/>
      <c r="WU1987" s="593"/>
      <c r="WV1987" s="593"/>
      <c r="WW1987" s="593"/>
      <c r="WX1987" s="593"/>
      <c r="WY1987" s="593"/>
      <c r="WZ1987" s="593"/>
      <c r="XA1987" s="593"/>
      <c r="XB1987" s="593"/>
      <c r="XC1987" s="593"/>
      <c r="XD1987" s="593"/>
      <c r="XE1987" s="593"/>
      <c r="XF1987" s="593"/>
      <c r="XG1987" s="593"/>
      <c r="XH1987" s="593"/>
      <c r="XI1987" s="593"/>
      <c r="XJ1987" s="593"/>
      <c r="XK1987" s="593"/>
      <c r="XL1987" s="593"/>
      <c r="XM1987" s="593"/>
      <c r="XN1987" s="593"/>
      <c r="XO1987" s="593"/>
      <c r="XP1987" s="593"/>
      <c r="XQ1987" s="593"/>
      <c r="XR1987" s="593"/>
      <c r="XS1987" s="593"/>
      <c r="XT1987" s="593"/>
      <c r="XU1987" s="593"/>
      <c r="XV1987" s="593"/>
      <c r="XW1987" s="593"/>
      <c r="XX1987" s="593"/>
      <c r="XY1987" s="593"/>
      <c r="XZ1987" s="593"/>
      <c r="YA1987" s="593"/>
      <c r="YB1987" s="593"/>
      <c r="YC1987" s="593"/>
      <c r="YD1987" s="593"/>
      <c r="YE1987" s="593"/>
      <c r="YF1987" s="593"/>
      <c r="YG1987" s="593"/>
      <c r="YH1987" s="593"/>
      <c r="YI1987" s="593"/>
      <c r="YJ1987" s="593"/>
      <c r="YK1987" s="593"/>
      <c r="YL1987" s="593"/>
      <c r="YM1987" s="593"/>
      <c r="YN1987" s="593"/>
      <c r="YO1987" s="593"/>
      <c r="YP1987" s="593"/>
      <c r="YQ1987" s="593"/>
      <c r="YR1987" s="593"/>
      <c r="YS1987" s="593"/>
      <c r="YT1987" s="593"/>
      <c r="YU1987" s="593"/>
      <c r="YV1987" s="593"/>
      <c r="YW1987" s="593"/>
      <c r="YX1987" s="593"/>
      <c r="YY1987" s="593"/>
      <c r="YZ1987" s="593"/>
      <c r="ZA1987" s="593"/>
      <c r="ZB1987" s="593"/>
      <c r="ZC1987" s="593"/>
      <c r="ZD1987" s="593"/>
      <c r="ZE1987" s="593"/>
      <c r="ZF1987" s="593"/>
      <c r="ZG1987" s="593"/>
      <c r="ZH1987" s="593"/>
      <c r="ZI1987" s="593"/>
      <c r="ZJ1987" s="593"/>
      <c r="ZK1987" s="593"/>
      <c r="ZL1987" s="593"/>
      <c r="ZM1987" s="593"/>
      <c r="ZN1987" s="593"/>
      <c r="ZO1987" s="593"/>
      <c r="ZP1987" s="593"/>
      <c r="ZQ1987" s="593"/>
      <c r="ZR1987" s="593"/>
      <c r="ZS1987" s="593"/>
      <c r="ZT1987" s="593"/>
      <c r="ZU1987" s="593"/>
      <c r="ZV1987" s="593"/>
      <c r="ZW1987" s="593"/>
      <c r="ZX1987" s="593"/>
      <c r="ZY1987" s="593"/>
      <c r="ZZ1987" s="593"/>
      <c r="AAA1987" s="593"/>
      <c r="AAB1987" s="593"/>
      <c r="AAC1987" s="593"/>
      <c r="AAD1987" s="593"/>
      <c r="AAE1987" s="593"/>
      <c r="AAF1987" s="593"/>
      <c r="AAG1987" s="593"/>
      <c r="AAH1987" s="593"/>
      <c r="AAI1987" s="593"/>
      <c r="AAJ1987" s="593"/>
      <c r="AAK1987" s="593"/>
      <c r="AAL1987" s="593"/>
      <c r="AAM1987" s="593"/>
      <c r="AAN1987" s="593"/>
      <c r="AAO1987" s="593"/>
      <c r="AAP1987" s="593"/>
      <c r="AAQ1987" s="593"/>
      <c r="AAR1987" s="593"/>
      <c r="AAS1987" s="593"/>
      <c r="AAT1987" s="593"/>
      <c r="AAU1987" s="593"/>
      <c r="AAV1987" s="593"/>
      <c r="AAW1987" s="593"/>
      <c r="AAX1987" s="593"/>
      <c r="AAY1987" s="593"/>
      <c r="AAZ1987" s="593"/>
      <c r="ABA1987" s="593"/>
      <c r="ABB1987" s="593"/>
      <c r="ABC1987" s="593"/>
      <c r="ABD1987" s="593"/>
      <c r="ABE1987" s="593"/>
      <c r="ABF1987" s="593"/>
      <c r="ABG1987" s="593"/>
      <c r="ABH1987" s="593"/>
      <c r="ABI1987" s="593"/>
      <c r="ABJ1987" s="593"/>
      <c r="ABK1987" s="593"/>
      <c r="ABL1987" s="593"/>
      <c r="ABM1987" s="593"/>
      <c r="ABN1987" s="593"/>
      <c r="ABO1987" s="593"/>
      <c r="ABP1987" s="593"/>
      <c r="ABQ1987" s="593"/>
      <c r="ABR1987" s="593"/>
      <c r="ABS1987" s="593"/>
      <c r="ABT1987" s="593"/>
      <c r="ABU1987" s="593"/>
      <c r="ABV1987" s="593"/>
      <c r="ABW1987" s="593"/>
      <c r="ABX1987" s="593"/>
      <c r="ABY1987" s="593"/>
      <c r="ABZ1987" s="593"/>
      <c r="ACA1987" s="593"/>
      <c r="ACB1987" s="593"/>
      <c r="ACC1987" s="593"/>
      <c r="ACD1987" s="593"/>
      <c r="ACE1987" s="593"/>
      <c r="ACF1987" s="593"/>
      <c r="ACG1987" s="593"/>
      <c r="ACH1987" s="593"/>
      <c r="ACI1987" s="593"/>
      <c r="ACJ1987" s="593"/>
      <c r="ACK1987" s="593"/>
      <c r="ACL1987" s="593"/>
      <c r="ACM1987" s="593"/>
      <c r="ACN1987" s="593"/>
      <c r="ACO1987" s="593"/>
      <c r="ACP1987" s="593"/>
      <c r="ACQ1987" s="593"/>
      <c r="ACR1987" s="593"/>
      <c r="ACS1987" s="593"/>
      <c r="ACT1987" s="593"/>
      <c r="ACU1987" s="593"/>
      <c r="ACV1987" s="593"/>
      <c r="ACW1987" s="593"/>
      <c r="ACX1987" s="593"/>
      <c r="ACY1987" s="593"/>
      <c r="ACZ1987" s="593"/>
      <c r="ADA1987" s="593"/>
      <c r="ADB1987" s="593"/>
      <c r="ADC1987" s="593"/>
      <c r="ADD1987" s="593"/>
      <c r="ADE1987" s="593"/>
      <c r="ADF1987" s="593"/>
      <c r="ADG1987" s="593"/>
      <c r="ADH1987" s="593"/>
      <c r="ADI1987" s="593"/>
      <c r="ADJ1987" s="593"/>
      <c r="ADK1987" s="593"/>
      <c r="ADL1987" s="593"/>
      <c r="ADM1987" s="593"/>
      <c r="ADN1987" s="593"/>
      <c r="ADO1987" s="593"/>
      <c r="ADP1987" s="593"/>
      <c r="ADQ1987" s="593"/>
      <c r="ADR1987" s="593"/>
      <c r="ADS1987" s="593"/>
      <c r="ADT1987" s="593"/>
      <c r="ADU1987" s="593"/>
      <c r="ADV1987" s="593"/>
      <c r="ADW1987" s="593"/>
      <c r="ADX1987" s="593"/>
      <c r="ADY1987" s="593"/>
      <c r="ADZ1987" s="593"/>
      <c r="AEA1987" s="593"/>
      <c r="AEB1987" s="593"/>
      <c r="AEC1987" s="593"/>
      <c r="AED1987" s="593"/>
      <c r="AEE1987" s="593"/>
      <c r="AEF1987" s="593"/>
      <c r="AEG1987" s="593"/>
      <c r="AEH1987" s="593"/>
      <c r="AEI1987" s="593"/>
      <c r="AEJ1987" s="593"/>
      <c r="AEK1987" s="593"/>
      <c r="AEL1987" s="593"/>
      <c r="AEM1987" s="593"/>
      <c r="AEN1987" s="593"/>
      <c r="AEO1987" s="593"/>
      <c r="AEP1987" s="593"/>
      <c r="AEQ1987" s="593"/>
      <c r="AER1987" s="593"/>
      <c r="AES1987" s="593"/>
      <c r="AET1987" s="593"/>
      <c r="AEU1987" s="593"/>
      <c r="AEV1987" s="593"/>
      <c r="AEW1987" s="593"/>
      <c r="AEX1987" s="593"/>
      <c r="AEY1987" s="593"/>
      <c r="AEZ1987" s="593"/>
      <c r="AFA1987" s="593"/>
      <c r="AFB1987" s="593"/>
      <c r="AFC1987" s="593"/>
      <c r="AFD1987" s="593"/>
      <c r="AFE1987" s="593"/>
      <c r="AFF1987" s="593"/>
      <c r="AFG1987" s="593"/>
      <c r="AFH1987" s="593"/>
      <c r="AFI1987" s="593"/>
      <c r="AFJ1987" s="593"/>
      <c r="AFK1987" s="593"/>
      <c r="AFL1987" s="593"/>
      <c r="AFM1987" s="593"/>
      <c r="AFN1987" s="593"/>
      <c r="AFO1987" s="593"/>
      <c r="AFP1987" s="593"/>
      <c r="AFQ1987" s="593"/>
      <c r="AFR1987" s="593"/>
      <c r="AFS1987" s="593"/>
      <c r="AFT1987" s="593"/>
      <c r="AFU1987" s="593"/>
      <c r="AFV1987" s="593"/>
      <c r="AFW1987" s="593"/>
      <c r="AFX1987" s="593"/>
      <c r="AFY1987" s="593"/>
      <c r="AFZ1987" s="593"/>
      <c r="AGA1987" s="593"/>
      <c r="AGB1987" s="593"/>
      <c r="AGC1987" s="593"/>
      <c r="AGD1987" s="593"/>
      <c r="AGE1987" s="593"/>
      <c r="AGF1987" s="593"/>
      <c r="AGG1987" s="593"/>
      <c r="AGH1987" s="593"/>
      <c r="AGI1987" s="593"/>
      <c r="AGJ1987" s="593"/>
      <c r="AGK1987" s="593"/>
      <c r="AGL1987" s="593"/>
      <c r="AGM1987" s="593"/>
      <c r="AGN1987" s="593"/>
      <c r="AGO1987" s="593"/>
      <c r="AGP1987" s="593"/>
      <c r="AGQ1987" s="593"/>
      <c r="AGR1987" s="593"/>
      <c r="AGS1987" s="593"/>
      <c r="AGT1987" s="593"/>
      <c r="AGU1987" s="593"/>
      <c r="AGV1987" s="593"/>
      <c r="AGW1987" s="593"/>
      <c r="AGX1987" s="593"/>
      <c r="AGY1987" s="593"/>
      <c r="AGZ1987" s="593"/>
      <c r="AHA1987" s="593"/>
      <c r="AHB1987" s="593"/>
      <c r="AHC1987" s="593"/>
      <c r="AHD1987" s="593"/>
      <c r="AHE1987" s="593"/>
      <c r="AHF1987" s="593"/>
      <c r="AHG1987" s="593"/>
      <c r="AHH1987" s="593"/>
      <c r="AHI1987" s="593"/>
      <c r="AHJ1987" s="593"/>
      <c r="AHK1987" s="593"/>
      <c r="AHL1987" s="593"/>
      <c r="AHM1987" s="593"/>
      <c r="AHN1987" s="593"/>
      <c r="AHO1987" s="593"/>
      <c r="AHP1987" s="593"/>
      <c r="AHQ1987" s="593"/>
      <c r="AHR1987" s="593"/>
      <c r="AHS1987" s="593"/>
      <c r="AHT1987" s="593"/>
      <c r="AHU1987" s="593"/>
      <c r="AHV1987" s="593"/>
      <c r="AHW1987" s="593"/>
      <c r="AHX1987" s="593"/>
      <c r="AHY1987" s="593"/>
      <c r="AHZ1987" s="593"/>
      <c r="AIA1987" s="593"/>
      <c r="AIB1987" s="593"/>
      <c r="AIC1987" s="593"/>
      <c r="AID1987" s="593"/>
      <c r="AIE1987" s="593"/>
      <c r="AIF1987" s="593"/>
      <c r="AIG1987" s="593"/>
      <c r="AIH1987" s="593"/>
      <c r="AII1987" s="593"/>
      <c r="AIJ1987" s="593"/>
      <c r="AIK1987" s="593"/>
      <c r="AIL1987" s="593"/>
      <c r="AIM1987" s="593"/>
      <c r="AIN1987" s="593"/>
      <c r="AIO1987" s="593"/>
      <c r="AIP1987" s="593"/>
      <c r="AIQ1987" s="593"/>
      <c r="AIR1987" s="593"/>
      <c r="AIS1987" s="593"/>
      <c r="AIT1987" s="593"/>
      <c r="AIU1987" s="593"/>
      <c r="AIV1987" s="593"/>
      <c r="AIW1987" s="593"/>
      <c r="AIX1987" s="593"/>
      <c r="AIY1987" s="593"/>
      <c r="AIZ1987" s="593"/>
      <c r="AJA1987" s="593"/>
      <c r="AJB1987" s="593"/>
      <c r="AJC1987" s="593"/>
      <c r="AJD1987" s="593"/>
      <c r="AJE1987" s="593"/>
      <c r="AJF1987" s="593"/>
      <c r="AJG1987" s="593"/>
      <c r="AJH1987" s="593"/>
      <c r="AJI1987" s="593"/>
      <c r="AJJ1987" s="593"/>
      <c r="AJK1987" s="593"/>
      <c r="AJL1987" s="593"/>
      <c r="AJM1987" s="593"/>
      <c r="AJN1987" s="593"/>
      <c r="AJO1987" s="593"/>
      <c r="AJP1987" s="593"/>
      <c r="AJQ1987" s="593"/>
      <c r="AJR1987" s="593"/>
      <c r="AJS1987" s="593"/>
      <c r="AJT1987" s="593"/>
      <c r="AJU1987" s="593"/>
      <c r="AJV1987" s="593"/>
      <c r="AJW1987" s="593"/>
      <c r="AJX1987" s="593"/>
      <c r="AJY1987" s="593"/>
      <c r="AJZ1987" s="593"/>
      <c r="AKA1987" s="593"/>
      <c r="AKB1987" s="593"/>
      <c r="AKC1987" s="593"/>
      <c r="AKD1987" s="593"/>
      <c r="AKE1987" s="593"/>
      <c r="AKF1987" s="593"/>
      <c r="AKG1987" s="593"/>
      <c r="AKH1987" s="593"/>
      <c r="AKI1987" s="593"/>
      <c r="AKJ1987" s="593"/>
      <c r="AKK1987" s="593"/>
      <c r="AKL1987" s="593"/>
      <c r="AKM1987" s="593"/>
      <c r="AKN1987" s="593"/>
      <c r="AKO1987" s="593"/>
      <c r="AKP1987" s="593"/>
      <c r="AKQ1987" s="593"/>
      <c r="AKR1987" s="593"/>
      <c r="AKS1987" s="593"/>
      <c r="AKT1987" s="593"/>
      <c r="AKU1987" s="593"/>
      <c r="AKV1987" s="593"/>
      <c r="AKW1987" s="593"/>
      <c r="AKX1987" s="593"/>
      <c r="AKY1987" s="593"/>
      <c r="AKZ1987" s="593"/>
      <c r="ALA1987" s="593"/>
      <c r="ALB1987" s="593"/>
      <c r="ALC1987" s="593"/>
      <c r="ALD1987" s="593"/>
      <c r="ALE1987" s="593"/>
      <c r="ALF1987" s="593"/>
      <c r="ALG1987" s="593"/>
      <c r="ALH1987" s="593"/>
      <c r="ALI1987" s="593"/>
      <c r="ALJ1987" s="593"/>
      <c r="ALK1987" s="593"/>
      <c r="ALL1987" s="593"/>
      <c r="ALM1987" s="593"/>
      <c r="ALN1987" s="593"/>
      <c r="ALO1987" s="593"/>
      <c r="ALP1987" s="593"/>
      <c r="ALQ1987" s="593"/>
      <c r="ALR1987" s="593"/>
      <c r="ALS1987" s="593"/>
      <c r="ALT1987" s="593"/>
      <c r="ALU1987" s="593"/>
      <c r="ALV1987" s="593"/>
      <c r="ALW1987" s="593"/>
      <c r="ALX1987" s="593"/>
      <c r="ALY1987" s="593"/>
      <c r="ALZ1987" s="593"/>
      <c r="AMA1987" s="593"/>
      <c r="AMB1987" s="593"/>
      <c r="AMC1987" s="593"/>
      <c r="AMD1987" s="593"/>
      <c r="AME1987" s="593"/>
      <c r="AMF1987" s="593"/>
      <c r="AMG1987" s="593"/>
      <c r="AMH1987" s="593"/>
      <c r="AMI1987" s="593"/>
      <c r="AMJ1987" s="593"/>
      <c r="AMK1987" s="593"/>
      <c r="AML1987" s="593"/>
      <c r="AMM1987" s="593"/>
      <c r="AMN1987" s="593"/>
      <c r="AMO1987" s="593"/>
      <c r="AMP1987" s="593"/>
      <c r="AMQ1987" s="593"/>
      <c r="AMR1987" s="593"/>
      <c r="AMS1987" s="593"/>
      <c r="AMT1987" s="593"/>
      <c r="AMU1987" s="593"/>
      <c r="AMV1987" s="593"/>
      <c r="AMW1987" s="593"/>
      <c r="AMX1987" s="593"/>
      <c r="AMY1987" s="593"/>
      <c r="AMZ1987" s="593"/>
      <c r="ANA1987" s="593"/>
      <c r="ANB1987" s="593"/>
      <c r="ANC1987" s="593"/>
      <c r="AND1987" s="593"/>
      <c r="ANE1987" s="593"/>
      <c r="ANF1987" s="593"/>
      <c r="ANG1987" s="593"/>
      <c r="ANH1987" s="593"/>
      <c r="ANI1987" s="593"/>
      <c r="ANJ1987" s="593"/>
      <c r="ANK1987" s="593"/>
      <c r="ANL1987" s="593"/>
      <c r="ANM1987" s="593"/>
      <c r="ANN1987" s="593"/>
      <c r="ANO1987" s="593"/>
      <c r="ANP1987" s="593"/>
      <c r="ANQ1987" s="593"/>
      <c r="ANR1987" s="593"/>
      <c r="ANS1987" s="593"/>
      <c r="ANT1987" s="593"/>
      <c r="ANU1987" s="593"/>
      <c r="ANV1987" s="593"/>
      <c r="ANW1987" s="593"/>
      <c r="ANX1987" s="593"/>
      <c r="ANY1987" s="593"/>
      <c r="ANZ1987" s="593"/>
      <c r="AOA1987" s="593"/>
      <c r="AOB1987" s="593"/>
      <c r="AOC1987" s="593"/>
      <c r="AOD1987" s="593"/>
      <c r="AOE1987" s="593"/>
      <c r="AOF1987" s="593"/>
      <c r="AOG1987" s="593"/>
      <c r="AOH1987" s="593"/>
      <c r="AOI1987" s="593"/>
      <c r="AOJ1987" s="593"/>
      <c r="AOK1987" s="593"/>
      <c r="AOL1987" s="593"/>
      <c r="AOM1987" s="593"/>
      <c r="AON1987" s="593"/>
      <c r="AOO1987" s="593"/>
      <c r="AOP1987" s="593"/>
      <c r="AOQ1987" s="593"/>
      <c r="AOR1987" s="593"/>
      <c r="AOS1987" s="593"/>
      <c r="AOT1987" s="593"/>
      <c r="AOU1987" s="593"/>
      <c r="AOV1987" s="593"/>
      <c r="AOW1987" s="593"/>
      <c r="AOX1987" s="593"/>
      <c r="AOY1987" s="593"/>
      <c r="AOZ1987" s="593"/>
      <c r="APA1987" s="593"/>
      <c r="APB1987" s="593"/>
      <c r="APC1987" s="593"/>
      <c r="APD1987" s="593"/>
      <c r="APE1987" s="593"/>
      <c r="APF1987" s="593"/>
      <c r="APG1987" s="593"/>
      <c r="APH1987" s="593"/>
      <c r="API1987" s="593"/>
      <c r="APJ1987" s="593"/>
      <c r="APK1987" s="593"/>
      <c r="APL1987" s="593"/>
      <c r="APM1987" s="593"/>
      <c r="APN1987" s="593"/>
      <c r="APO1987" s="593"/>
      <c r="APP1987" s="593"/>
      <c r="APQ1987" s="593"/>
      <c r="APR1987" s="593"/>
      <c r="APS1987" s="593"/>
      <c r="APT1987" s="593"/>
      <c r="APU1987" s="593"/>
      <c r="APV1987" s="593"/>
      <c r="APW1987" s="593"/>
      <c r="APX1987" s="593"/>
      <c r="APY1987" s="593"/>
      <c r="APZ1987" s="593"/>
      <c r="AQA1987" s="593"/>
      <c r="AQB1987" s="593"/>
      <c r="AQC1987" s="593"/>
      <c r="AQD1987" s="593"/>
      <c r="AQE1987" s="593"/>
      <c r="AQF1987" s="593"/>
      <c r="AQG1987" s="593"/>
      <c r="AQH1987" s="593"/>
      <c r="AQI1987" s="593"/>
      <c r="AQJ1987" s="593"/>
      <c r="AQK1987" s="593"/>
      <c r="AQL1987" s="593"/>
      <c r="AQM1987" s="593"/>
      <c r="AQN1987" s="593"/>
      <c r="AQO1987" s="593"/>
      <c r="AQP1987" s="593"/>
      <c r="AQQ1987" s="593"/>
      <c r="AQR1987" s="593"/>
      <c r="AQS1987" s="593"/>
      <c r="AQT1987" s="593"/>
      <c r="AQU1987" s="593"/>
      <c r="AQV1987" s="593"/>
      <c r="AQW1987" s="593"/>
      <c r="AQX1987" s="593"/>
      <c r="AQY1987" s="593"/>
      <c r="AQZ1987" s="593"/>
      <c r="ARA1987" s="593"/>
      <c r="ARB1987" s="593"/>
      <c r="ARC1987" s="593"/>
      <c r="ARD1987" s="593"/>
      <c r="ARE1987" s="593"/>
      <c r="ARF1987" s="593"/>
      <c r="ARG1987" s="593"/>
      <c r="ARH1987" s="593"/>
      <c r="ARI1987" s="593"/>
      <c r="ARJ1987" s="593"/>
      <c r="ARK1987" s="593"/>
      <c r="ARL1987" s="593"/>
      <c r="ARM1987" s="593"/>
      <c r="ARN1987" s="593"/>
      <c r="ARO1987" s="593"/>
      <c r="ARP1987" s="593"/>
      <c r="ARQ1987" s="593"/>
      <c r="ARR1987" s="593"/>
      <c r="ARS1987" s="593"/>
      <c r="ART1987" s="593"/>
      <c r="ARU1987" s="593"/>
      <c r="ARV1987" s="593"/>
      <c r="ARW1987" s="593"/>
      <c r="ARX1987" s="593"/>
      <c r="ARY1987" s="593"/>
      <c r="ARZ1987" s="593"/>
      <c r="ASA1987" s="593"/>
      <c r="ASB1987" s="593"/>
      <c r="ASC1987" s="593"/>
      <c r="ASD1987" s="593"/>
      <c r="ASE1987" s="593"/>
      <c r="ASF1987" s="593"/>
      <c r="ASG1987" s="593"/>
      <c r="ASH1987" s="593"/>
      <c r="ASI1987" s="593"/>
      <c r="ASJ1987" s="593"/>
      <c r="ASK1987" s="593"/>
      <c r="ASL1987" s="593"/>
      <c r="ASM1987" s="593"/>
      <c r="ASN1987" s="593"/>
      <c r="ASO1987" s="593"/>
      <c r="ASP1987" s="593"/>
      <c r="ASQ1987" s="593"/>
      <c r="ASR1987" s="593"/>
      <c r="ASS1987" s="593"/>
      <c r="AST1987" s="593"/>
      <c r="ASU1987" s="593"/>
      <c r="ASV1987" s="593"/>
      <c r="ASW1987" s="593"/>
      <c r="ASX1987" s="593"/>
      <c r="ASY1987" s="593"/>
      <c r="ASZ1987" s="593"/>
      <c r="ATA1987" s="593"/>
      <c r="ATB1987" s="593"/>
      <c r="ATC1987" s="593"/>
      <c r="ATD1987" s="593"/>
      <c r="ATE1987" s="593"/>
      <c r="ATF1987" s="593"/>
      <c r="ATG1987" s="593"/>
      <c r="ATH1987" s="593"/>
      <c r="ATI1987" s="593"/>
      <c r="ATJ1987" s="593"/>
      <c r="ATK1987" s="593"/>
      <c r="ATL1987" s="593"/>
      <c r="ATM1987" s="593"/>
      <c r="ATN1987" s="593"/>
      <c r="ATO1987" s="593"/>
      <c r="ATP1987" s="593"/>
      <c r="ATQ1987" s="593"/>
      <c r="ATR1987" s="593"/>
      <c r="ATS1987" s="593"/>
      <c r="ATT1987" s="593"/>
      <c r="ATU1987" s="593"/>
      <c r="ATV1987" s="593"/>
      <c r="ATW1987" s="593"/>
      <c r="ATX1987" s="593"/>
      <c r="ATY1987" s="593"/>
      <c r="ATZ1987" s="593"/>
      <c r="AUA1987" s="593"/>
      <c r="AUB1987" s="593"/>
      <c r="AUC1987" s="593"/>
      <c r="AUD1987" s="593"/>
      <c r="AUE1987" s="593"/>
      <c r="AUF1987" s="593"/>
      <c r="AUG1987" s="593"/>
      <c r="AUH1987" s="593"/>
      <c r="AUI1987" s="593"/>
      <c r="AUJ1987" s="593"/>
      <c r="AUK1987" s="593"/>
      <c r="AUL1987" s="593"/>
      <c r="AUM1987" s="593"/>
      <c r="AUN1987" s="593"/>
      <c r="AUO1987" s="593"/>
      <c r="AUP1987" s="593"/>
      <c r="AUQ1987" s="593"/>
      <c r="AUR1987" s="593"/>
      <c r="AUS1987" s="593"/>
      <c r="AUT1987" s="593"/>
      <c r="AUU1987" s="593"/>
      <c r="AUV1987" s="593"/>
      <c r="AUW1987" s="593"/>
      <c r="AUX1987" s="593"/>
      <c r="AUY1987" s="593"/>
      <c r="AUZ1987" s="593"/>
      <c r="AVA1987" s="593"/>
      <c r="AVB1987" s="593"/>
      <c r="AVC1987" s="593"/>
      <c r="AVD1987" s="593"/>
      <c r="AVE1987" s="593"/>
      <c r="AVF1987" s="593"/>
      <c r="AVG1987" s="593"/>
      <c r="AVH1987" s="593"/>
      <c r="AVI1987" s="593"/>
      <c r="AVJ1987" s="593"/>
      <c r="AVK1987" s="593"/>
    </row>
    <row r="1988" spans="1:1259">
      <c r="A1988" s="715"/>
      <c r="B1988" s="564"/>
      <c r="C1988" s="564"/>
      <c r="D1988" s="676" t="s">
        <v>1067</v>
      </c>
      <c r="E1988" s="524"/>
      <c r="F1988" s="665" t="s">
        <v>1152</v>
      </c>
      <c r="G1988" s="665">
        <v>2022</v>
      </c>
      <c r="H1988" s="665">
        <v>4</v>
      </c>
      <c r="I1988" s="687">
        <v>127958</v>
      </c>
      <c r="J1988" s="666">
        <v>44659</v>
      </c>
      <c r="K1988" s="676" t="s">
        <v>1631</v>
      </c>
      <c r="L1988" s="677" t="s">
        <v>1578</v>
      </c>
      <c r="M1988" s="677">
        <v>44468</v>
      </c>
      <c r="N1988" s="677" t="s">
        <v>1603</v>
      </c>
      <c r="O1988" s="677"/>
      <c r="P1988" s="666">
        <v>44652</v>
      </c>
      <c r="Q1988" s="666">
        <v>44658</v>
      </c>
      <c r="R1988" s="666">
        <v>44659</v>
      </c>
      <c r="S1988" s="665" t="s">
        <v>1580</v>
      </c>
      <c r="T1988" s="665">
        <v>60</v>
      </c>
      <c r="U1988" s="665" t="s">
        <v>1612</v>
      </c>
      <c r="V1988" s="665" t="s">
        <v>1591</v>
      </c>
      <c r="W1988" s="678">
        <v>400</v>
      </c>
      <c r="X1988" s="551">
        <v>624</v>
      </c>
      <c r="Y1988" s="693">
        <v>249600</v>
      </c>
      <c r="Z1988" s="667">
        <v>0.48</v>
      </c>
      <c r="AA1988" s="682">
        <f>Y1988*Z1988</f>
        <v>119808</v>
      </c>
      <c r="AB1988" s="521"/>
      <c r="AC1988" s="668">
        <v>0</v>
      </c>
      <c r="AD1988" s="676"/>
      <c r="AE1988" s="669"/>
      <c r="AF1988" s="695">
        <f>AA1988+AD1988+AE1988</f>
        <v>119808</v>
      </c>
      <c r="AG1988" s="665" t="s">
        <v>47</v>
      </c>
      <c r="AH1988" s="641"/>
      <c r="AI1988" s="676">
        <v>75</v>
      </c>
      <c r="AJ1988" s="665" t="s">
        <v>1592</v>
      </c>
      <c r="AK1988" s="676" t="s">
        <v>50</v>
      </c>
      <c r="AL1988" s="696">
        <v>94544</v>
      </c>
      <c r="AM1988" s="665" t="s">
        <v>52</v>
      </c>
      <c r="AN1988" s="665" t="s">
        <v>50</v>
      </c>
      <c r="AO1988" s="665"/>
      <c r="AP1988" s="676" t="s">
        <v>92</v>
      </c>
      <c r="AQ1988" s="676" t="s">
        <v>37</v>
      </c>
      <c r="AR1988" s="676"/>
      <c r="AS1988" s="523" t="s">
        <v>1077</v>
      </c>
      <c r="AT1988" s="523"/>
      <c r="AU1988" s="523"/>
      <c r="AV1988" s="674"/>
      <c r="AW1988" s="673" t="str">
        <f>U1988</f>
        <v>30390256H</v>
      </c>
      <c r="AX1988" s="673" cm="1">
        <f t="array" ref="AX1988">SUM(MID(0&amp;AW1988,LARGE(INDEX(ISNUMBER(--MID(AW1988,ROW($1:$8),1))*ROW($1:$8),),ROW($1:$8))+1,1)*10^ROW($1:$8)/10)</f>
        <v>30390256</v>
      </c>
      <c r="AY1988" s="673" t="str">
        <f>VLOOKUP($AX1988,'Item Master Data'!$A:$F,3,FALSE)</f>
        <v>T400H</v>
      </c>
      <c r="AZ1988" s="673">
        <f>VLOOKUP($AX1988,'Item Master Data'!$A:$F,6,FALSE)</f>
        <v>400</v>
      </c>
      <c r="BA1988" s="673">
        <f>X1988/BB1988</f>
        <v>24</v>
      </c>
      <c r="BB1988" s="673">
        <f>VLOOKUP(AX1988,'Item Master Data'!$A:$G,7,FALSE)</f>
        <v>26</v>
      </c>
      <c r="BC1988" s="673"/>
      <c r="BD1988" s="673">
        <f>W1988-AZ1988</f>
        <v>0</v>
      </c>
      <c r="BE1988" s="593"/>
      <c r="BF1988" s="593"/>
      <c r="BG1988" s="593"/>
      <c r="BH1988" s="593"/>
      <c r="BI1988" s="593"/>
      <c r="BJ1988" s="593"/>
      <c r="BK1988" s="593"/>
      <c r="BL1988" s="593"/>
      <c r="BM1988" s="593"/>
      <c r="BN1988" s="593"/>
      <c r="BO1988" s="593"/>
      <c r="BP1988" s="593"/>
      <c r="BQ1988" s="593"/>
      <c r="BR1988" s="593"/>
      <c r="BS1988" s="593"/>
      <c r="BT1988" s="593"/>
      <c r="BU1988" s="593"/>
      <c r="BV1988" s="593"/>
      <c r="BW1988" s="593"/>
      <c r="BX1988" s="593"/>
      <c r="BY1988" s="593"/>
      <c r="BZ1988" s="593"/>
      <c r="CA1988" s="593"/>
      <c r="CB1988" s="593"/>
      <c r="CC1988" s="593"/>
      <c r="CD1988" s="593"/>
      <c r="CE1988" s="593"/>
      <c r="CF1988" s="593"/>
      <c r="CG1988" s="593"/>
      <c r="CH1988" s="593"/>
      <c r="CI1988" s="593"/>
      <c r="CJ1988" s="593"/>
      <c r="CK1988" s="593"/>
      <c r="CL1988" s="593"/>
      <c r="CM1988" s="593"/>
      <c r="CN1988" s="593"/>
      <c r="CO1988" s="593"/>
      <c r="CP1988" s="593"/>
      <c r="CQ1988" s="593"/>
      <c r="CR1988" s="593"/>
      <c r="CS1988" s="593"/>
      <c r="CT1988" s="593"/>
      <c r="CU1988" s="593"/>
      <c r="CV1988" s="593"/>
      <c r="CW1988" s="593"/>
      <c r="CX1988" s="593"/>
      <c r="CY1988" s="593"/>
      <c r="CZ1988" s="593"/>
      <c r="DA1988" s="593"/>
      <c r="DB1988" s="593"/>
      <c r="DC1988" s="593"/>
      <c r="DD1988" s="593"/>
      <c r="DE1988" s="593"/>
      <c r="DF1988" s="593"/>
      <c r="DG1988" s="593"/>
      <c r="DH1988" s="593"/>
      <c r="DI1988" s="593"/>
      <c r="DJ1988" s="593"/>
      <c r="DK1988" s="593"/>
      <c r="DL1988" s="593"/>
      <c r="DM1988" s="593"/>
      <c r="DN1988" s="593"/>
      <c r="DO1988" s="593"/>
      <c r="DP1988" s="593"/>
      <c r="DQ1988" s="593"/>
      <c r="DR1988" s="593"/>
      <c r="DS1988" s="593"/>
      <c r="DT1988" s="593"/>
      <c r="DU1988" s="593"/>
      <c r="DV1988" s="593"/>
      <c r="DW1988" s="593"/>
      <c r="DX1988" s="593"/>
      <c r="DY1988" s="593"/>
      <c r="DZ1988" s="593"/>
      <c r="EA1988" s="593"/>
      <c r="EB1988" s="593"/>
      <c r="EC1988" s="593"/>
      <c r="ED1988" s="593"/>
      <c r="EE1988" s="593"/>
      <c r="EF1988" s="593"/>
      <c r="EG1988" s="593"/>
      <c r="EH1988" s="593"/>
      <c r="EI1988" s="593"/>
      <c r="EJ1988" s="593"/>
      <c r="EK1988" s="593"/>
      <c r="EL1988" s="593"/>
      <c r="EM1988" s="593"/>
      <c r="EN1988" s="593"/>
      <c r="EO1988" s="593"/>
      <c r="EP1988" s="593"/>
      <c r="EQ1988" s="593"/>
      <c r="ER1988" s="593"/>
      <c r="ES1988" s="593"/>
      <c r="ET1988" s="593"/>
      <c r="EU1988" s="593"/>
      <c r="EV1988" s="593"/>
      <c r="EW1988" s="593"/>
      <c r="EX1988" s="593"/>
      <c r="EY1988" s="593"/>
      <c r="EZ1988" s="593"/>
      <c r="FA1988" s="593"/>
      <c r="FB1988" s="593"/>
      <c r="FC1988" s="593"/>
      <c r="FD1988" s="593"/>
      <c r="FE1988" s="593"/>
      <c r="FF1988" s="593"/>
      <c r="FG1988" s="593"/>
      <c r="FH1988" s="593"/>
      <c r="FI1988" s="593"/>
      <c r="FJ1988" s="593"/>
      <c r="FK1988" s="593"/>
      <c r="FL1988" s="593"/>
      <c r="FM1988" s="593"/>
      <c r="FN1988" s="593"/>
      <c r="FO1988" s="593"/>
      <c r="FP1988" s="593"/>
      <c r="FQ1988" s="593"/>
      <c r="FR1988" s="593"/>
      <c r="FS1988" s="593"/>
      <c r="FT1988" s="593"/>
      <c r="FU1988" s="593"/>
      <c r="FV1988" s="593"/>
      <c r="FW1988" s="593"/>
      <c r="FX1988" s="593"/>
      <c r="FY1988" s="593"/>
      <c r="FZ1988" s="593"/>
      <c r="GA1988" s="593"/>
      <c r="GB1988" s="593"/>
      <c r="GC1988" s="593"/>
      <c r="GD1988" s="593"/>
      <c r="GE1988" s="593"/>
      <c r="GF1988" s="593"/>
      <c r="GG1988" s="593"/>
      <c r="GH1988" s="593"/>
      <c r="GI1988" s="593"/>
      <c r="GJ1988" s="593"/>
      <c r="GK1988" s="593"/>
      <c r="GL1988" s="593"/>
      <c r="GM1988" s="593"/>
      <c r="GN1988" s="593"/>
      <c r="GO1988" s="593"/>
      <c r="GP1988" s="593"/>
      <c r="GQ1988" s="593"/>
      <c r="GR1988" s="593"/>
      <c r="GS1988" s="593"/>
      <c r="GT1988" s="593"/>
      <c r="GU1988" s="593"/>
      <c r="GV1988" s="593"/>
      <c r="GW1988" s="593"/>
      <c r="GX1988" s="593"/>
      <c r="GY1988" s="593"/>
      <c r="GZ1988" s="593"/>
      <c r="HA1988" s="593"/>
      <c r="HB1988" s="593"/>
      <c r="HC1988" s="593"/>
      <c r="HD1988" s="593"/>
      <c r="HE1988" s="593"/>
      <c r="HF1988" s="593"/>
      <c r="HG1988" s="593"/>
      <c r="HH1988" s="593"/>
      <c r="HI1988" s="593"/>
      <c r="HJ1988" s="593"/>
      <c r="HK1988" s="593"/>
      <c r="HL1988" s="593"/>
      <c r="HM1988" s="593"/>
      <c r="HN1988" s="593"/>
      <c r="HO1988" s="593"/>
      <c r="HP1988" s="593"/>
      <c r="HQ1988" s="593"/>
      <c r="HR1988" s="593"/>
      <c r="HS1988" s="593"/>
      <c r="HT1988" s="593"/>
      <c r="HU1988" s="593"/>
      <c r="HV1988" s="593"/>
      <c r="HW1988" s="593"/>
      <c r="HX1988" s="593"/>
      <c r="HY1988" s="593"/>
      <c r="HZ1988" s="593"/>
      <c r="IA1988" s="593"/>
      <c r="IB1988" s="593"/>
      <c r="IC1988" s="593"/>
      <c r="ID1988" s="593"/>
      <c r="IE1988" s="593"/>
      <c r="IF1988" s="593"/>
      <c r="IG1988" s="593"/>
      <c r="IH1988" s="593"/>
      <c r="II1988" s="593"/>
      <c r="IJ1988" s="593"/>
      <c r="IK1988" s="593"/>
      <c r="IL1988" s="593"/>
      <c r="IM1988" s="593"/>
      <c r="IN1988" s="593"/>
      <c r="IO1988" s="593"/>
      <c r="IP1988" s="593"/>
      <c r="IQ1988" s="593"/>
      <c r="IR1988" s="593"/>
      <c r="IS1988" s="593"/>
      <c r="IT1988" s="593"/>
      <c r="IU1988" s="593"/>
      <c r="IV1988" s="593"/>
      <c r="IW1988" s="593"/>
      <c r="IX1988" s="593"/>
      <c r="IY1988" s="593"/>
      <c r="IZ1988" s="593"/>
      <c r="JA1988" s="593"/>
      <c r="JB1988" s="593"/>
      <c r="JC1988" s="593"/>
      <c r="JD1988" s="593"/>
      <c r="JE1988" s="593"/>
      <c r="JF1988" s="593"/>
      <c r="JG1988" s="593"/>
      <c r="JH1988" s="593"/>
      <c r="JI1988" s="593"/>
      <c r="JJ1988" s="593"/>
      <c r="JK1988" s="593"/>
      <c r="JL1988" s="593"/>
      <c r="JM1988" s="593"/>
      <c r="JN1988" s="593"/>
      <c r="JO1988" s="593"/>
      <c r="JP1988" s="593"/>
      <c r="JQ1988" s="593"/>
      <c r="JR1988" s="593"/>
      <c r="JS1988" s="593"/>
      <c r="JT1988" s="593"/>
      <c r="JU1988" s="593"/>
      <c r="JV1988" s="593"/>
      <c r="JW1988" s="593"/>
      <c r="JX1988" s="593"/>
      <c r="JY1988" s="593"/>
      <c r="JZ1988" s="593"/>
      <c r="KA1988" s="593"/>
      <c r="KB1988" s="593"/>
      <c r="KC1988" s="593"/>
      <c r="KD1988" s="593"/>
      <c r="KE1988" s="593"/>
      <c r="KF1988" s="593"/>
      <c r="KG1988" s="593"/>
      <c r="KH1988" s="593"/>
      <c r="KI1988" s="593"/>
      <c r="KJ1988" s="593"/>
      <c r="KK1988" s="593"/>
      <c r="KL1988" s="593"/>
      <c r="KM1988" s="593"/>
      <c r="KN1988" s="593"/>
      <c r="KO1988" s="593"/>
      <c r="KP1988" s="593"/>
      <c r="KQ1988" s="593"/>
      <c r="KR1988" s="593"/>
      <c r="KS1988" s="593"/>
      <c r="KT1988" s="593"/>
      <c r="KU1988" s="593"/>
      <c r="KV1988" s="593"/>
      <c r="KW1988" s="593"/>
      <c r="KX1988" s="593"/>
      <c r="KY1988" s="593"/>
      <c r="KZ1988" s="593"/>
      <c r="LA1988" s="593"/>
      <c r="LB1988" s="593"/>
      <c r="LC1988" s="593"/>
      <c r="LD1988" s="593"/>
      <c r="LE1988" s="593"/>
      <c r="LF1988" s="593"/>
      <c r="LG1988" s="593"/>
      <c r="LH1988" s="593"/>
      <c r="LI1988" s="593"/>
      <c r="LJ1988" s="593"/>
      <c r="LK1988" s="593"/>
      <c r="LL1988" s="593"/>
      <c r="LM1988" s="593"/>
      <c r="LN1988" s="593"/>
      <c r="LO1988" s="593"/>
      <c r="LP1988" s="593"/>
      <c r="LQ1988" s="593"/>
      <c r="LR1988" s="593"/>
      <c r="LS1988" s="593"/>
      <c r="LT1988" s="593"/>
      <c r="LU1988" s="593"/>
      <c r="LV1988" s="593"/>
      <c r="LW1988" s="593"/>
      <c r="LX1988" s="593"/>
      <c r="LY1988" s="593"/>
      <c r="LZ1988" s="593"/>
      <c r="MA1988" s="593"/>
      <c r="MB1988" s="593"/>
      <c r="MC1988" s="593"/>
      <c r="MD1988" s="593"/>
      <c r="ME1988" s="593"/>
      <c r="MF1988" s="593"/>
      <c r="MG1988" s="593"/>
      <c r="MH1988" s="593"/>
      <c r="MI1988" s="593"/>
      <c r="MJ1988" s="593"/>
      <c r="MK1988" s="593"/>
      <c r="ML1988" s="593"/>
      <c r="MM1988" s="593"/>
      <c r="MN1988" s="593"/>
      <c r="MO1988" s="593"/>
      <c r="MP1988" s="593"/>
      <c r="MQ1988" s="593"/>
      <c r="MR1988" s="593"/>
      <c r="MS1988" s="593"/>
      <c r="MT1988" s="593"/>
      <c r="MU1988" s="593"/>
      <c r="MV1988" s="593"/>
      <c r="MW1988" s="593"/>
      <c r="MX1988" s="593"/>
      <c r="MY1988" s="593"/>
      <c r="MZ1988" s="593"/>
      <c r="NA1988" s="593"/>
      <c r="NB1988" s="593"/>
      <c r="NC1988" s="593"/>
      <c r="ND1988" s="593"/>
      <c r="NE1988" s="593"/>
      <c r="NF1988" s="593"/>
      <c r="NG1988" s="593"/>
      <c r="NH1988" s="593"/>
      <c r="NI1988" s="593"/>
      <c r="NJ1988" s="593"/>
      <c r="NK1988" s="593"/>
      <c r="NL1988" s="593"/>
      <c r="NM1988" s="593"/>
      <c r="NN1988" s="593"/>
      <c r="NO1988" s="593"/>
      <c r="NP1988" s="593"/>
      <c r="NQ1988" s="593"/>
      <c r="NR1988" s="593"/>
      <c r="NS1988" s="593"/>
      <c r="NT1988" s="593"/>
      <c r="NU1988" s="593"/>
      <c r="NV1988" s="593"/>
      <c r="NW1988" s="593"/>
      <c r="NX1988" s="593"/>
      <c r="NY1988" s="593"/>
      <c r="NZ1988" s="593"/>
      <c r="OA1988" s="593"/>
      <c r="OB1988" s="593"/>
      <c r="OC1988" s="593"/>
      <c r="OD1988" s="593"/>
      <c r="OE1988" s="593"/>
      <c r="OF1988" s="593"/>
      <c r="OG1988" s="593"/>
      <c r="OH1988" s="593"/>
      <c r="OI1988" s="593"/>
      <c r="OJ1988" s="593"/>
      <c r="OK1988" s="593"/>
      <c r="OL1988" s="593"/>
      <c r="OM1988" s="593"/>
      <c r="ON1988" s="593"/>
      <c r="OO1988" s="593"/>
      <c r="OP1988" s="593"/>
      <c r="OQ1988" s="593"/>
      <c r="OR1988" s="593"/>
      <c r="OS1988" s="593"/>
      <c r="OT1988" s="593"/>
      <c r="OU1988" s="593"/>
      <c r="OV1988" s="593"/>
      <c r="OW1988" s="593"/>
      <c r="OX1988" s="593"/>
      <c r="OY1988" s="593"/>
      <c r="OZ1988" s="593"/>
      <c r="PA1988" s="593"/>
      <c r="PB1988" s="593"/>
      <c r="PC1988" s="593"/>
      <c r="PD1988" s="593"/>
      <c r="PE1988" s="593"/>
      <c r="PF1988" s="593"/>
      <c r="PG1988" s="593"/>
      <c r="PH1988" s="593"/>
      <c r="PI1988" s="593"/>
      <c r="PJ1988" s="593"/>
      <c r="PK1988" s="593"/>
      <c r="PL1988" s="593"/>
      <c r="PM1988" s="593"/>
      <c r="PN1988" s="593"/>
      <c r="PO1988" s="593"/>
      <c r="PP1988" s="593"/>
      <c r="PQ1988" s="593"/>
      <c r="PR1988" s="593"/>
      <c r="PS1988" s="593"/>
      <c r="PT1988" s="593"/>
      <c r="PU1988" s="593"/>
      <c r="PV1988" s="593"/>
      <c r="PW1988" s="593"/>
      <c r="PX1988" s="593"/>
      <c r="PY1988" s="593"/>
      <c r="PZ1988" s="593"/>
      <c r="QA1988" s="593"/>
      <c r="QB1988" s="593"/>
      <c r="QC1988" s="593"/>
      <c r="QD1988" s="593"/>
      <c r="QE1988" s="593"/>
      <c r="QF1988" s="593"/>
      <c r="QG1988" s="593"/>
      <c r="QH1988" s="593"/>
      <c r="QI1988" s="593"/>
      <c r="QJ1988" s="593"/>
      <c r="QK1988" s="593"/>
      <c r="QL1988" s="593"/>
      <c r="QM1988" s="593"/>
      <c r="QN1988" s="593"/>
      <c r="QO1988" s="593"/>
      <c r="QP1988" s="593"/>
      <c r="QQ1988" s="593"/>
      <c r="QR1988" s="593"/>
      <c r="QS1988" s="593"/>
      <c r="QT1988" s="593"/>
      <c r="QU1988" s="593"/>
      <c r="QV1988" s="593"/>
      <c r="QW1988" s="593"/>
      <c r="QX1988" s="593"/>
      <c r="QY1988" s="593"/>
      <c r="QZ1988" s="593"/>
      <c r="RA1988" s="593"/>
      <c r="RB1988" s="593"/>
      <c r="RC1988" s="593"/>
      <c r="RD1988" s="593"/>
      <c r="RE1988" s="593"/>
      <c r="RF1988" s="593"/>
      <c r="RG1988" s="593"/>
      <c r="RH1988" s="593"/>
      <c r="RI1988" s="593"/>
      <c r="RJ1988" s="593"/>
      <c r="RK1988" s="593"/>
      <c r="RL1988" s="593"/>
      <c r="RM1988" s="593"/>
      <c r="RN1988" s="593"/>
      <c r="RO1988" s="593"/>
      <c r="RP1988" s="593"/>
      <c r="RQ1988" s="593"/>
      <c r="RR1988" s="593"/>
      <c r="RS1988" s="593"/>
      <c r="RT1988" s="593"/>
      <c r="RU1988" s="593"/>
      <c r="RV1988" s="593"/>
      <c r="RW1988" s="593"/>
      <c r="RX1988" s="593"/>
      <c r="RY1988" s="593"/>
      <c r="RZ1988" s="593"/>
      <c r="SA1988" s="593"/>
      <c r="SB1988" s="593"/>
      <c r="SC1988" s="593"/>
      <c r="SD1988" s="593"/>
      <c r="SE1988" s="593"/>
      <c r="SF1988" s="593"/>
      <c r="SG1988" s="593"/>
      <c r="SH1988" s="593"/>
      <c r="SI1988" s="593"/>
      <c r="SJ1988" s="593"/>
      <c r="SK1988" s="593"/>
      <c r="SL1988" s="593"/>
      <c r="SM1988" s="593"/>
      <c r="SN1988" s="593"/>
      <c r="SO1988" s="593"/>
      <c r="SP1988" s="593"/>
      <c r="SQ1988" s="593"/>
      <c r="SR1988" s="593"/>
      <c r="SS1988" s="593"/>
      <c r="ST1988" s="593"/>
      <c r="SU1988" s="593"/>
      <c r="SV1988" s="593"/>
      <c r="SW1988" s="593"/>
      <c r="SX1988" s="593"/>
      <c r="SY1988" s="593"/>
      <c r="SZ1988" s="593"/>
      <c r="TA1988" s="593"/>
      <c r="TB1988" s="593"/>
      <c r="TC1988" s="593"/>
      <c r="TD1988" s="593"/>
      <c r="TE1988" s="593"/>
      <c r="TF1988" s="593"/>
      <c r="TG1988" s="593"/>
      <c r="TH1988" s="593"/>
      <c r="TI1988" s="593"/>
      <c r="TJ1988" s="593"/>
      <c r="TK1988" s="593"/>
      <c r="TL1988" s="593"/>
      <c r="TM1988" s="593"/>
      <c r="TN1988" s="593"/>
      <c r="TO1988" s="593"/>
      <c r="TP1988" s="593"/>
      <c r="TQ1988" s="593"/>
      <c r="TR1988" s="593"/>
      <c r="TS1988" s="593"/>
      <c r="TT1988" s="593"/>
      <c r="TU1988" s="593"/>
      <c r="TV1988" s="593"/>
      <c r="TW1988" s="593"/>
      <c r="TX1988" s="593"/>
      <c r="TY1988" s="593"/>
      <c r="TZ1988" s="593"/>
      <c r="UA1988" s="593"/>
      <c r="UB1988" s="593"/>
      <c r="UC1988" s="593"/>
      <c r="UD1988" s="593"/>
      <c r="UE1988" s="593"/>
      <c r="UF1988" s="593"/>
      <c r="UG1988" s="593"/>
      <c r="UH1988" s="593"/>
      <c r="UI1988" s="593"/>
      <c r="UJ1988" s="593"/>
      <c r="UK1988" s="593"/>
      <c r="UL1988" s="593"/>
      <c r="UM1988" s="593"/>
      <c r="UN1988" s="593"/>
      <c r="UO1988" s="593"/>
      <c r="UP1988" s="593"/>
      <c r="UQ1988" s="593"/>
      <c r="UR1988" s="593"/>
      <c r="US1988" s="593"/>
      <c r="UT1988" s="593"/>
      <c r="UU1988" s="593"/>
      <c r="UV1988" s="593"/>
      <c r="UW1988" s="593"/>
      <c r="UX1988" s="593"/>
      <c r="UY1988" s="593"/>
      <c r="UZ1988" s="593"/>
      <c r="VA1988" s="593"/>
      <c r="VB1988" s="593"/>
      <c r="VC1988" s="593"/>
      <c r="VD1988" s="593"/>
      <c r="VE1988" s="593"/>
      <c r="VF1988" s="593"/>
      <c r="VG1988" s="593"/>
      <c r="VH1988" s="593"/>
      <c r="VI1988" s="593"/>
      <c r="VJ1988" s="593"/>
      <c r="VK1988" s="593"/>
      <c r="VL1988" s="593"/>
      <c r="VM1988" s="593"/>
      <c r="VN1988" s="593"/>
      <c r="VO1988" s="593"/>
      <c r="VP1988" s="593"/>
      <c r="VQ1988" s="593"/>
      <c r="VR1988" s="593"/>
      <c r="VS1988" s="593"/>
      <c r="VT1988" s="593"/>
      <c r="VU1988" s="593"/>
      <c r="VV1988" s="593"/>
      <c r="VW1988" s="593"/>
      <c r="VX1988" s="593"/>
      <c r="VY1988" s="593"/>
      <c r="VZ1988" s="593"/>
      <c r="WA1988" s="593"/>
      <c r="WB1988" s="593"/>
      <c r="WC1988" s="593"/>
      <c r="WD1988" s="593"/>
      <c r="WE1988" s="593"/>
      <c r="WF1988" s="593"/>
      <c r="WG1988" s="593"/>
      <c r="WH1988" s="593"/>
      <c r="WI1988" s="593"/>
      <c r="WJ1988" s="593"/>
      <c r="WK1988" s="593"/>
      <c r="WL1988" s="593"/>
      <c r="WM1988" s="593"/>
      <c r="WN1988" s="593"/>
      <c r="WO1988" s="593"/>
      <c r="WP1988" s="593"/>
      <c r="WQ1988" s="593"/>
      <c r="WR1988" s="593"/>
      <c r="WS1988" s="593"/>
      <c r="WT1988" s="593"/>
      <c r="WU1988" s="593"/>
      <c r="WV1988" s="593"/>
      <c r="WW1988" s="593"/>
      <c r="WX1988" s="593"/>
      <c r="WY1988" s="593"/>
      <c r="WZ1988" s="593"/>
      <c r="XA1988" s="593"/>
      <c r="XB1988" s="593"/>
      <c r="XC1988" s="593"/>
      <c r="XD1988" s="593"/>
      <c r="XE1988" s="593"/>
      <c r="XF1988" s="593"/>
      <c r="XG1988" s="593"/>
      <c r="XH1988" s="593"/>
      <c r="XI1988" s="593"/>
      <c r="XJ1988" s="593"/>
      <c r="XK1988" s="593"/>
      <c r="XL1988" s="593"/>
      <c r="XM1988" s="593"/>
      <c r="XN1988" s="593"/>
      <c r="XO1988" s="593"/>
      <c r="XP1988" s="593"/>
      <c r="XQ1988" s="593"/>
      <c r="XR1988" s="593"/>
      <c r="XS1988" s="593"/>
      <c r="XT1988" s="593"/>
      <c r="XU1988" s="593"/>
      <c r="XV1988" s="593"/>
      <c r="XW1988" s="593"/>
      <c r="XX1988" s="593"/>
      <c r="XY1988" s="593"/>
      <c r="XZ1988" s="593"/>
      <c r="YA1988" s="593"/>
      <c r="YB1988" s="593"/>
      <c r="YC1988" s="593"/>
      <c r="YD1988" s="593"/>
      <c r="YE1988" s="593"/>
      <c r="YF1988" s="593"/>
      <c r="YG1988" s="593"/>
      <c r="YH1988" s="593"/>
      <c r="YI1988" s="593"/>
      <c r="YJ1988" s="593"/>
      <c r="YK1988" s="593"/>
      <c r="YL1988" s="593"/>
      <c r="YM1988" s="593"/>
      <c r="YN1988" s="593"/>
      <c r="YO1988" s="593"/>
      <c r="YP1988" s="593"/>
      <c r="YQ1988" s="593"/>
      <c r="YR1988" s="593"/>
      <c r="YS1988" s="593"/>
      <c r="YT1988" s="593"/>
      <c r="YU1988" s="593"/>
      <c r="YV1988" s="593"/>
      <c r="YW1988" s="593"/>
      <c r="YX1988" s="593"/>
      <c r="YY1988" s="593"/>
      <c r="YZ1988" s="593"/>
      <c r="ZA1988" s="593"/>
      <c r="ZB1988" s="593"/>
      <c r="ZC1988" s="593"/>
      <c r="ZD1988" s="593"/>
      <c r="ZE1988" s="593"/>
      <c r="ZF1988" s="593"/>
      <c r="ZG1988" s="593"/>
      <c r="ZH1988" s="593"/>
      <c r="ZI1988" s="593"/>
      <c r="ZJ1988" s="593"/>
      <c r="ZK1988" s="593"/>
      <c r="ZL1988" s="593"/>
      <c r="ZM1988" s="593"/>
      <c r="ZN1988" s="593"/>
      <c r="ZO1988" s="593"/>
      <c r="ZP1988" s="593"/>
      <c r="ZQ1988" s="593"/>
      <c r="ZR1988" s="593"/>
      <c r="ZS1988" s="593"/>
      <c r="ZT1988" s="593"/>
      <c r="ZU1988" s="593"/>
      <c r="ZV1988" s="593"/>
      <c r="ZW1988" s="593"/>
      <c r="ZX1988" s="593"/>
      <c r="ZY1988" s="593"/>
      <c r="ZZ1988" s="593"/>
      <c r="AAA1988" s="593"/>
      <c r="AAB1988" s="593"/>
      <c r="AAC1988" s="593"/>
      <c r="AAD1988" s="593"/>
      <c r="AAE1988" s="593"/>
      <c r="AAF1988" s="593"/>
      <c r="AAG1988" s="593"/>
      <c r="AAH1988" s="593"/>
      <c r="AAI1988" s="593"/>
      <c r="AAJ1988" s="593"/>
      <c r="AAK1988" s="593"/>
      <c r="AAL1988" s="593"/>
      <c r="AAM1988" s="593"/>
      <c r="AAN1988" s="593"/>
      <c r="AAO1988" s="593"/>
      <c r="AAP1988" s="593"/>
      <c r="AAQ1988" s="593"/>
      <c r="AAR1988" s="593"/>
      <c r="AAS1988" s="593"/>
      <c r="AAT1988" s="593"/>
      <c r="AAU1988" s="593"/>
      <c r="AAV1988" s="593"/>
      <c r="AAW1988" s="593"/>
      <c r="AAX1988" s="593"/>
      <c r="AAY1988" s="593"/>
      <c r="AAZ1988" s="593"/>
      <c r="ABA1988" s="593"/>
      <c r="ABB1988" s="593"/>
      <c r="ABC1988" s="593"/>
      <c r="ABD1988" s="593"/>
      <c r="ABE1988" s="593"/>
      <c r="ABF1988" s="593"/>
      <c r="ABG1988" s="593"/>
      <c r="ABH1988" s="593"/>
      <c r="ABI1988" s="593"/>
      <c r="ABJ1988" s="593"/>
      <c r="ABK1988" s="593"/>
      <c r="ABL1988" s="593"/>
      <c r="ABM1988" s="593"/>
      <c r="ABN1988" s="593"/>
      <c r="ABO1988" s="593"/>
      <c r="ABP1988" s="593"/>
      <c r="ABQ1988" s="593"/>
      <c r="ABR1988" s="593"/>
      <c r="ABS1988" s="593"/>
      <c r="ABT1988" s="593"/>
      <c r="ABU1988" s="593"/>
      <c r="ABV1988" s="593"/>
      <c r="ABW1988" s="593"/>
      <c r="ABX1988" s="593"/>
      <c r="ABY1988" s="593"/>
      <c r="ABZ1988" s="593"/>
      <c r="ACA1988" s="593"/>
      <c r="ACB1988" s="593"/>
      <c r="ACC1988" s="593"/>
      <c r="ACD1988" s="593"/>
      <c r="ACE1988" s="593"/>
      <c r="ACF1988" s="593"/>
      <c r="ACG1988" s="593"/>
      <c r="ACH1988" s="593"/>
      <c r="ACI1988" s="593"/>
      <c r="ACJ1988" s="593"/>
      <c r="ACK1988" s="593"/>
      <c r="ACL1988" s="593"/>
      <c r="ACM1988" s="593"/>
      <c r="ACN1988" s="593"/>
      <c r="ACO1988" s="593"/>
      <c r="ACP1988" s="593"/>
      <c r="ACQ1988" s="593"/>
      <c r="ACR1988" s="593"/>
      <c r="ACS1988" s="593"/>
      <c r="ACT1988" s="593"/>
      <c r="ACU1988" s="593"/>
      <c r="ACV1988" s="593"/>
      <c r="ACW1988" s="593"/>
      <c r="ACX1988" s="593"/>
      <c r="ACY1988" s="593"/>
      <c r="ACZ1988" s="593"/>
      <c r="ADA1988" s="593"/>
      <c r="ADB1988" s="593"/>
      <c r="ADC1988" s="593"/>
      <c r="ADD1988" s="593"/>
      <c r="ADE1988" s="593"/>
      <c r="ADF1988" s="593"/>
      <c r="ADG1988" s="593"/>
      <c r="ADH1988" s="593"/>
      <c r="ADI1988" s="593"/>
      <c r="ADJ1988" s="593"/>
      <c r="ADK1988" s="593"/>
      <c r="ADL1988" s="593"/>
      <c r="ADM1988" s="593"/>
      <c r="ADN1988" s="593"/>
      <c r="ADO1988" s="593"/>
      <c r="ADP1988" s="593"/>
      <c r="ADQ1988" s="593"/>
      <c r="ADR1988" s="593"/>
      <c r="ADS1988" s="593"/>
      <c r="ADT1988" s="593"/>
      <c r="ADU1988" s="593"/>
      <c r="ADV1988" s="593"/>
      <c r="ADW1988" s="593"/>
      <c r="ADX1988" s="593"/>
      <c r="ADY1988" s="593"/>
      <c r="ADZ1988" s="593"/>
      <c r="AEA1988" s="593"/>
      <c r="AEB1988" s="593"/>
      <c r="AEC1988" s="593"/>
      <c r="AED1988" s="593"/>
      <c r="AEE1988" s="593"/>
      <c r="AEF1988" s="593"/>
      <c r="AEG1988" s="593"/>
      <c r="AEH1988" s="593"/>
      <c r="AEI1988" s="593"/>
      <c r="AEJ1988" s="593"/>
      <c r="AEK1988" s="593"/>
      <c r="AEL1988" s="593"/>
      <c r="AEM1988" s="593"/>
      <c r="AEN1988" s="593"/>
      <c r="AEO1988" s="593"/>
      <c r="AEP1988" s="593"/>
      <c r="AEQ1988" s="593"/>
      <c r="AER1988" s="593"/>
      <c r="AES1988" s="593"/>
      <c r="AET1988" s="593"/>
      <c r="AEU1988" s="593"/>
      <c r="AEV1988" s="593"/>
      <c r="AEW1988" s="593"/>
      <c r="AEX1988" s="593"/>
      <c r="AEY1988" s="593"/>
      <c r="AEZ1988" s="593"/>
      <c r="AFA1988" s="593"/>
      <c r="AFB1988" s="593"/>
      <c r="AFC1988" s="593"/>
      <c r="AFD1988" s="593"/>
      <c r="AFE1988" s="593"/>
      <c r="AFF1988" s="593"/>
      <c r="AFG1988" s="593"/>
      <c r="AFH1988" s="593"/>
      <c r="AFI1988" s="593"/>
      <c r="AFJ1988" s="593"/>
      <c r="AFK1988" s="593"/>
      <c r="AFL1988" s="593"/>
      <c r="AFM1988" s="593"/>
      <c r="AFN1988" s="593"/>
      <c r="AFO1988" s="593"/>
      <c r="AFP1988" s="593"/>
      <c r="AFQ1988" s="593"/>
      <c r="AFR1988" s="593"/>
      <c r="AFS1988" s="593"/>
      <c r="AFT1988" s="593"/>
      <c r="AFU1988" s="593"/>
      <c r="AFV1988" s="593"/>
      <c r="AFW1988" s="593"/>
      <c r="AFX1988" s="593"/>
      <c r="AFY1988" s="593"/>
      <c r="AFZ1988" s="593"/>
      <c r="AGA1988" s="593"/>
      <c r="AGB1988" s="593"/>
      <c r="AGC1988" s="593"/>
      <c r="AGD1988" s="593"/>
      <c r="AGE1988" s="593"/>
      <c r="AGF1988" s="593"/>
      <c r="AGG1988" s="593"/>
      <c r="AGH1988" s="593"/>
      <c r="AGI1988" s="593"/>
      <c r="AGJ1988" s="593"/>
      <c r="AGK1988" s="593"/>
      <c r="AGL1988" s="593"/>
      <c r="AGM1988" s="593"/>
      <c r="AGN1988" s="593"/>
      <c r="AGO1988" s="593"/>
      <c r="AGP1988" s="593"/>
      <c r="AGQ1988" s="593"/>
      <c r="AGR1988" s="593"/>
      <c r="AGS1988" s="593"/>
      <c r="AGT1988" s="593"/>
      <c r="AGU1988" s="593"/>
      <c r="AGV1988" s="593"/>
      <c r="AGW1988" s="593"/>
      <c r="AGX1988" s="593"/>
      <c r="AGY1988" s="593"/>
      <c r="AGZ1988" s="593"/>
      <c r="AHA1988" s="593"/>
      <c r="AHB1988" s="593"/>
      <c r="AHC1988" s="593"/>
      <c r="AHD1988" s="593"/>
      <c r="AHE1988" s="593"/>
      <c r="AHF1988" s="593"/>
      <c r="AHG1988" s="593"/>
      <c r="AHH1988" s="593"/>
      <c r="AHI1988" s="593"/>
      <c r="AHJ1988" s="593"/>
      <c r="AHK1988" s="593"/>
      <c r="AHL1988" s="593"/>
      <c r="AHM1988" s="593"/>
      <c r="AHN1988" s="593"/>
      <c r="AHO1988" s="593"/>
      <c r="AHP1988" s="593"/>
      <c r="AHQ1988" s="593"/>
      <c r="AHR1988" s="593"/>
      <c r="AHS1988" s="593"/>
      <c r="AHT1988" s="593"/>
      <c r="AHU1988" s="593"/>
      <c r="AHV1988" s="593"/>
      <c r="AHW1988" s="593"/>
      <c r="AHX1988" s="593"/>
      <c r="AHY1988" s="593"/>
      <c r="AHZ1988" s="593"/>
      <c r="AIA1988" s="593"/>
      <c r="AIB1988" s="593"/>
      <c r="AIC1988" s="593"/>
      <c r="AID1988" s="593"/>
      <c r="AIE1988" s="593"/>
      <c r="AIF1988" s="593"/>
      <c r="AIG1988" s="593"/>
      <c r="AIH1988" s="593"/>
      <c r="AII1988" s="593"/>
      <c r="AIJ1988" s="593"/>
      <c r="AIK1988" s="593"/>
      <c r="AIL1988" s="593"/>
      <c r="AIM1988" s="593"/>
      <c r="AIN1988" s="593"/>
      <c r="AIO1988" s="593"/>
      <c r="AIP1988" s="593"/>
      <c r="AIQ1988" s="593"/>
      <c r="AIR1988" s="593"/>
      <c r="AIS1988" s="593"/>
      <c r="AIT1988" s="593"/>
      <c r="AIU1988" s="593"/>
      <c r="AIV1988" s="593"/>
      <c r="AIW1988" s="593"/>
      <c r="AIX1988" s="593"/>
      <c r="AIY1988" s="593"/>
      <c r="AIZ1988" s="593"/>
      <c r="AJA1988" s="593"/>
      <c r="AJB1988" s="593"/>
      <c r="AJC1988" s="593"/>
      <c r="AJD1988" s="593"/>
      <c r="AJE1988" s="593"/>
      <c r="AJF1988" s="593"/>
      <c r="AJG1988" s="593"/>
      <c r="AJH1988" s="593"/>
      <c r="AJI1988" s="593"/>
      <c r="AJJ1988" s="593"/>
      <c r="AJK1988" s="593"/>
      <c r="AJL1988" s="593"/>
      <c r="AJM1988" s="593"/>
      <c r="AJN1988" s="593"/>
      <c r="AJO1988" s="593"/>
      <c r="AJP1988" s="593"/>
      <c r="AJQ1988" s="593"/>
      <c r="AJR1988" s="593"/>
      <c r="AJS1988" s="593"/>
      <c r="AJT1988" s="593"/>
      <c r="AJU1988" s="593"/>
      <c r="AJV1988" s="593"/>
      <c r="AJW1988" s="593"/>
      <c r="AJX1988" s="593"/>
      <c r="AJY1988" s="593"/>
      <c r="AJZ1988" s="593"/>
      <c r="AKA1988" s="593"/>
      <c r="AKB1988" s="593"/>
      <c r="AKC1988" s="593"/>
      <c r="AKD1988" s="593"/>
      <c r="AKE1988" s="593"/>
      <c r="AKF1988" s="593"/>
      <c r="AKG1988" s="593"/>
      <c r="AKH1988" s="593"/>
      <c r="AKI1988" s="593"/>
      <c r="AKJ1988" s="593"/>
      <c r="AKK1988" s="593"/>
      <c r="AKL1988" s="593"/>
      <c r="AKM1988" s="593"/>
      <c r="AKN1988" s="593"/>
      <c r="AKO1988" s="593"/>
      <c r="AKP1988" s="593"/>
      <c r="AKQ1988" s="593"/>
      <c r="AKR1988" s="593"/>
      <c r="AKS1988" s="593"/>
      <c r="AKT1988" s="593"/>
      <c r="AKU1988" s="593"/>
      <c r="AKV1988" s="593"/>
      <c r="AKW1988" s="593"/>
      <c r="AKX1988" s="593"/>
      <c r="AKY1988" s="593"/>
      <c r="AKZ1988" s="593"/>
      <c r="ALA1988" s="593"/>
      <c r="ALB1988" s="593"/>
      <c r="ALC1988" s="593"/>
      <c r="ALD1988" s="593"/>
      <c r="ALE1988" s="593"/>
      <c r="ALF1988" s="593"/>
      <c r="ALG1988" s="593"/>
      <c r="ALH1988" s="593"/>
      <c r="ALI1988" s="593"/>
      <c r="ALJ1988" s="593"/>
      <c r="ALK1988" s="593"/>
      <c r="ALL1988" s="593"/>
      <c r="ALM1988" s="593"/>
      <c r="ALN1988" s="593"/>
      <c r="ALO1988" s="593"/>
      <c r="ALP1988" s="593"/>
      <c r="ALQ1988" s="593"/>
      <c r="ALR1988" s="593"/>
      <c r="ALS1988" s="593"/>
      <c r="ALT1988" s="593"/>
      <c r="ALU1988" s="593"/>
      <c r="ALV1988" s="593"/>
      <c r="ALW1988" s="593"/>
      <c r="ALX1988" s="593"/>
      <c r="ALY1988" s="593"/>
      <c r="ALZ1988" s="593"/>
      <c r="AMA1988" s="593"/>
      <c r="AMB1988" s="593"/>
      <c r="AMC1988" s="593"/>
      <c r="AMD1988" s="593"/>
      <c r="AME1988" s="593"/>
      <c r="AMF1988" s="593"/>
      <c r="AMG1988" s="593"/>
      <c r="AMH1988" s="593"/>
      <c r="AMI1988" s="593"/>
      <c r="AMJ1988" s="593"/>
      <c r="AMK1988" s="593"/>
      <c r="AML1988" s="593"/>
      <c r="AMM1988" s="593"/>
      <c r="AMN1988" s="593"/>
      <c r="AMO1988" s="593"/>
      <c r="AMP1988" s="593"/>
      <c r="AMQ1988" s="593"/>
      <c r="AMR1988" s="593"/>
      <c r="AMS1988" s="593"/>
      <c r="AMT1988" s="593"/>
      <c r="AMU1988" s="593"/>
      <c r="AMV1988" s="593"/>
      <c r="AMW1988" s="593"/>
      <c r="AMX1988" s="593"/>
      <c r="AMY1988" s="593"/>
      <c r="AMZ1988" s="593"/>
      <c r="ANA1988" s="593"/>
      <c r="ANB1988" s="593"/>
      <c r="ANC1988" s="593"/>
      <c r="AND1988" s="593"/>
      <c r="ANE1988" s="593"/>
      <c r="ANF1988" s="593"/>
      <c r="ANG1988" s="593"/>
      <c r="ANH1988" s="593"/>
      <c r="ANI1988" s="593"/>
      <c r="ANJ1988" s="593"/>
      <c r="ANK1988" s="593"/>
      <c r="ANL1988" s="593"/>
      <c r="ANM1988" s="593"/>
      <c r="ANN1988" s="593"/>
      <c r="ANO1988" s="593"/>
      <c r="ANP1988" s="593"/>
      <c r="ANQ1988" s="593"/>
      <c r="ANR1988" s="593"/>
      <c r="ANS1988" s="593"/>
      <c r="ANT1988" s="593"/>
      <c r="ANU1988" s="593"/>
      <c r="ANV1988" s="593"/>
      <c r="ANW1988" s="593"/>
      <c r="ANX1988" s="593"/>
      <c r="ANY1988" s="593"/>
      <c r="ANZ1988" s="593"/>
      <c r="AOA1988" s="593"/>
      <c r="AOB1988" s="593"/>
      <c r="AOC1988" s="593"/>
      <c r="AOD1988" s="593"/>
      <c r="AOE1988" s="593"/>
      <c r="AOF1988" s="593"/>
      <c r="AOG1988" s="593"/>
      <c r="AOH1988" s="593"/>
      <c r="AOI1988" s="593"/>
      <c r="AOJ1988" s="593"/>
      <c r="AOK1988" s="593"/>
      <c r="AOL1988" s="593"/>
      <c r="AOM1988" s="593"/>
      <c r="AON1988" s="593"/>
      <c r="AOO1988" s="593"/>
      <c r="AOP1988" s="593"/>
      <c r="AOQ1988" s="593"/>
      <c r="AOR1988" s="593"/>
      <c r="AOS1988" s="593"/>
      <c r="AOT1988" s="593"/>
      <c r="AOU1988" s="593"/>
      <c r="AOV1988" s="593"/>
      <c r="AOW1988" s="593"/>
      <c r="AOX1988" s="593"/>
      <c r="AOY1988" s="593"/>
      <c r="AOZ1988" s="593"/>
      <c r="APA1988" s="593"/>
      <c r="APB1988" s="593"/>
      <c r="APC1988" s="593"/>
      <c r="APD1988" s="593"/>
      <c r="APE1988" s="593"/>
      <c r="APF1988" s="593"/>
      <c r="APG1988" s="593"/>
      <c r="APH1988" s="593"/>
      <c r="API1988" s="593"/>
      <c r="APJ1988" s="593"/>
      <c r="APK1988" s="593"/>
      <c r="APL1988" s="593"/>
      <c r="APM1988" s="593"/>
      <c r="APN1988" s="593"/>
      <c r="APO1988" s="593"/>
      <c r="APP1988" s="593"/>
      <c r="APQ1988" s="593"/>
      <c r="APR1988" s="593"/>
      <c r="APS1988" s="593"/>
      <c r="APT1988" s="593"/>
      <c r="APU1988" s="593"/>
      <c r="APV1988" s="593"/>
      <c r="APW1988" s="593"/>
      <c r="APX1988" s="593"/>
      <c r="APY1988" s="593"/>
      <c r="APZ1988" s="593"/>
      <c r="AQA1988" s="593"/>
      <c r="AQB1988" s="593"/>
      <c r="AQC1988" s="593"/>
      <c r="AQD1988" s="593"/>
      <c r="AQE1988" s="593"/>
      <c r="AQF1988" s="593"/>
      <c r="AQG1988" s="593"/>
      <c r="AQH1988" s="593"/>
      <c r="AQI1988" s="593"/>
      <c r="AQJ1988" s="593"/>
      <c r="AQK1988" s="593"/>
      <c r="AQL1988" s="593"/>
      <c r="AQM1988" s="593"/>
      <c r="AQN1988" s="593"/>
      <c r="AQO1988" s="593"/>
      <c r="AQP1988" s="593"/>
      <c r="AQQ1988" s="593"/>
      <c r="AQR1988" s="593"/>
      <c r="AQS1988" s="593"/>
      <c r="AQT1988" s="593"/>
      <c r="AQU1988" s="593"/>
      <c r="AQV1988" s="593"/>
      <c r="AQW1988" s="593"/>
      <c r="AQX1988" s="593"/>
      <c r="AQY1988" s="593"/>
      <c r="AQZ1988" s="593"/>
      <c r="ARA1988" s="593"/>
      <c r="ARB1988" s="593"/>
      <c r="ARC1988" s="593"/>
      <c r="ARD1988" s="593"/>
      <c r="ARE1988" s="593"/>
      <c r="ARF1988" s="593"/>
      <c r="ARG1988" s="593"/>
      <c r="ARH1988" s="593"/>
      <c r="ARI1988" s="593"/>
      <c r="ARJ1988" s="593"/>
      <c r="ARK1988" s="593"/>
      <c r="ARL1988" s="593"/>
      <c r="ARM1988" s="593"/>
      <c r="ARN1988" s="593"/>
      <c r="ARO1988" s="593"/>
      <c r="ARP1988" s="593"/>
      <c r="ARQ1988" s="593"/>
      <c r="ARR1988" s="593"/>
      <c r="ARS1988" s="593"/>
      <c r="ART1988" s="593"/>
      <c r="ARU1988" s="593"/>
      <c r="ARV1988" s="593"/>
      <c r="ARW1988" s="593"/>
      <c r="ARX1988" s="593"/>
      <c r="ARY1988" s="593"/>
      <c r="ARZ1988" s="593"/>
      <c r="ASA1988" s="593"/>
      <c r="ASB1988" s="593"/>
      <c r="ASC1988" s="593"/>
      <c r="ASD1988" s="593"/>
      <c r="ASE1988" s="593"/>
      <c r="ASF1988" s="593"/>
      <c r="ASG1988" s="593"/>
      <c r="ASH1988" s="593"/>
      <c r="ASI1988" s="593"/>
      <c r="ASJ1988" s="593"/>
      <c r="ASK1988" s="593"/>
      <c r="ASL1988" s="593"/>
      <c r="ASM1988" s="593"/>
      <c r="ASN1988" s="593"/>
      <c r="ASO1988" s="593"/>
      <c r="ASP1988" s="593"/>
      <c r="ASQ1988" s="593"/>
      <c r="ASR1988" s="593"/>
      <c r="ASS1988" s="593"/>
      <c r="AST1988" s="593"/>
      <c r="ASU1988" s="593"/>
      <c r="ASV1988" s="593"/>
      <c r="ASW1988" s="593"/>
      <c r="ASX1988" s="593"/>
      <c r="ASY1988" s="593"/>
      <c r="ASZ1988" s="593"/>
      <c r="ATA1988" s="593"/>
      <c r="ATB1988" s="593"/>
      <c r="ATC1988" s="593"/>
      <c r="ATD1988" s="593"/>
      <c r="ATE1988" s="593"/>
      <c r="ATF1988" s="593"/>
      <c r="ATG1988" s="593"/>
      <c r="ATH1988" s="593"/>
      <c r="ATI1988" s="593"/>
      <c r="ATJ1988" s="593"/>
      <c r="ATK1988" s="593"/>
      <c r="ATL1988" s="593"/>
      <c r="ATM1988" s="593"/>
      <c r="ATN1988" s="593"/>
      <c r="ATO1988" s="593"/>
      <c r="ATP1988" s="593"/>
      <c r="ATQ1988" s="593"/>
      <c r="ATR1988" s="593"/>
      <c r="ATS1988" s="593"/>
      <c r="ATT1988" s="593"/>
      <c r="ATU1988" s="593"/>
      <c r="ATV1988" s="593"/>
      <c r="ATW1988" s="593"/>
      <c r="ATX1988" s="593"/>
      <c r="ATY1988" s="593"/>
      <c r="ATZ1988" s="593"/>
      <c r="AUA1988" s="593"/>
      <c r="AUB1988" s="593"/>
      <c r="AUC1988" s="593"/>
      <c r="AUD1988" s="593"/>
      <c r="AUE1988" s="593"/>
      <c r="AUF1988" s="593"/>
      <c r="AUG1988" s="593"/>
      <c r="AUH1988" s="593"/>
      <c r="AUI1988" s="593"/>
      <c r="AUJ1988" s="593"/>
      <c r="AUK1988" s="593"/>
      <c r="AUL1988" s="593"/>
      <c r="AUM1988" s="593"/>
      <c r="AUN1988" s="593"/>
      <c r="AUO1988" s="593"/>
      <c r="AUP1988" s="593"/>
      <c r="AUQ1988" s="593"/>
      <c r="AUR1988" s="593"/>
      <c r="AUS1988" s="593"/>
      <c r="AUT1988" s="593"/>
      <c r="AUU1988" s="593"/>
      <c r="AUV1988" s="593"/>
      <c r="AUW1988" s="593"/>
      <c r="AUX1988" s="593"/>
      <c r="AUY1988" s="593"/>
      <c r="AUZ1988" s="593"/>
      <c r="AVA1988" s="593"/>
      <c r="AVB1988" s="593"/>
      <c r="AVC1988" s="593"/>
      <c r="AVD1988" s="593"/>
      <c r="AVE1988" s="593"/>
      <c r="AVF1988" s="593"/>
      <c r="AVG1988" s="593"/>
      <c r="AVH1988" s="593"/>
      <c r="AVI1988" s="593"/>
      <c r="AVJ1988" s="593"/>
      <c r="AVK1988" s="593"/>
    </row>
    <row r="1989" spans="1:1259">
      <c r="A1989" s="715"/>
      <c r="B1989" s="564"/>
      <c r="C1989" s="564"/>
      <c r="D1989" s="676" t="s">
        <v>1067</v>
      </c>
      <c r="E1989" s="524"/>
      <c r="F1989" s="665" t="s">
        <v>1152</v>
      </c>
      <c r="G1989" s="665">
        <v>2022</v>
      </c>
      <c r="H1989" s="665">
        <v>4</v>
      </c>
      <c r="I1989" s="687">
        <v>127959</v>
      </c>
      <c r="J1989" s="666">
        <v>44659</v>
      </c>
      <c r="K1989" s="676" t="s">
        <v>1631</v>
      </c>
      <c r="L1989" s="677" t="s">
        <v>1578</v>
      </c>
      <c r="M1989" s="677">
        <v>44468</v>
      </c>
      <c r="N1989" s="677" t="s">
        <v>1603</v>
      </c>
      <c r="O1989" s="677"/>
      <c r="P1989" s="666">
        <v>44652</v>
      </c>
      <c r="Q1989" s="666">
        <v>44658</v>
      </c>
      <c r="R1989" s="666">
        <v>44659</v>
      </c>
      <c r="S1989" s="665" t="s">
        <v>1580</v>
      </c>
      <c r="T1989" s="665">
        <v>60</v>
      </c>
      <c r="U1989" s="665" t="s">
        <v>1612</v>
      </c>
      <c r="V1989" s="665" t="s">
        <v>1591</v>
      </c>
      <c r="W1989" s="678">
        <v>400</v>
      </c>
      <c r="X1989" s="551">
        <v>624</v>
      </c>
      <c r="Y1989" s="693">
        <v>249600</v>
      </c>
      <c r="Z1989" s="667">
        <v>0.48</v>
      </c>
      <c r="AA1989" s="682">
        <f>Y1989*Z1989</f>
        <v>119808</v>
      </c>
      <c r="AB1989" s="521"/>
      <c r="AC1989" s="668">
        <v>0</v>
      </c>
      <c r="AD1989" s="676"/>
      <c r="AE1989" s="669"/>
      <c r="AF1989" s="695">
        <f>AA1989+AD1989+AE1989</f>
        <v>119808</v>
      </c>
      <c r="AG1989" s="665" t="s">
        <v>47</v>
      </c>
      <c r="AH1989" s="641"/>
      <c r="AI1989" s="676">
        <v>75</v>
      </c>
      <c r="AJ1989" s="665" t="s">
        <v>1592</v>
      </c>
      <c r="AK1989" s="676" t="s">
        <v>50</v>
      </c>
      <c r="AL1989" s="696">
        <v>94544</v>
      </c>
      <c r="AM1989" s="665" t="s">
        <v>52</v>
      </c>
      <c r="AN1989" s="665" t="s">
        <v>50</v>
      </c>
      <c r="AO1989" s="665"/>
      <c r="AP1989" s="676" t="s">
        <v>92</v>
      </c>
      <c r="AQ1989" s="676" t="s">
        <v>37</v>
      </c>
      <c r="AR1989" s="676"/>
      <c r="AS1989" s="523" t="s">
        <v>1077</v>
      </c>
      <c r="AT1989" s="523"/>
      <c r="AU1989" s="523"/>
      <c r="AV1989" s="674"/>
      <c r="AW1989" s="673" t="str">
        <f>U1989</f>
        <v>30390256H</v>
      </c>
      <c r="AX1989" s="673" cm="1">
        <f t="array" ref="AX1989">SUM(MID(0&amp;AW1989,LARGE(INDEX(ISNUMBER(--MID(AW1989,ROW($1:$8),1))*ROW($1:$8),),ROW($1:$8))+1,1)*10^ROW($1:$8)/10)</f>
        <v>30390256</v>
      </c>
      <c r="AY1989" s="673" t="str">
        <f>VLOOKUP($AX1989,'Item Master Data'!$A:$F,3,FALSE)</f>
        <v>T400H</v>
      </c>
      <c r="AZ1989" s="673">
        <f>VLOOKUP($AX1989,'Item Master Data'!$A:$F,6,FALSE)</f>
        <v>400</v>
      </c>
      <c r="BA1989" s="673">
        <f>X1989/BB1989</f>
        <v>24</v>
      </c>
      <c r="BB1989" s="673">
        <f>VLOOKUP(AX1989,'Item Master Data'!$A:$G,7,FALSE)</f>
        <v>26</v>
      </c>
      <c r="BC1989" s="673"/>
      <c r="BD1989" s="673">
        <f>W1989-AZ1989</f>
        <v>0</v>
      </c>
      <c r="BE1989" s="593"/>
      <c r="BF1989" s="593"/>
      <c r="BG1989" s="593"/>
      <c r="BH1989" s="593"/>
      <c r="BI1989" s="593"/>
      <c r="BJ1989" s="593"/>
      <c r="BK1989" s="593"/>
      <c r="BL1989" s="593"/>
      <c r="BM1989" s="593"/>
      <c r="BN1989" s="593"/>
      <c r="BO1989" s="593"/>
      <c r="BP1989" s="593"/>
      <c r="BQ1989" s="593"/>
      <c r="BR1989" s="593"/>
      <c r="BS1989" s="593"/>
      <c r="BT1989" s="593"/>
      <c r="BU1989" s="593"/>
      <c r="BV1989" s="593"/>
      <c r="BW1989" s="593"/>
      <c r="BX1989" s="593"/>
      <c r="BY1989" s="593"/>
      <c r="BZ1989" s="593"/>
      <c r="CA1989" s="593"/>
      <c r="CB1989" s="593"/>
      <c r="CC1989" s="593"/>
      <c r="CD1989" s="593"/>
      <c r="CE1989" s="593"/>
      <c r="CF1989" s="593"/>
      <c r="CG1989" s="593"/>
      <c r="CH1989" s="593"/>
      <c r="CI1989" s="593"/>
      <c r="CJ1989" s="593"/>
      <c r="CK1989" s="593"/>
      <c r="CL1989" s="593"/>
      <c r="CM1989" s="593"/>
      <c r="CN1989" s="593"/>
      <c r="CO1989" s="593"/>
      <c r="CP1989" s="593"/>
      <c r="CQ1989" s="593"/>
      <c r="CR1989" s="593"/>
      <c r="CS1989" s="593"/>
      <c r="CT1989" s="593"/>
      <c r="CU1989" s="593"/>
      <c r="CV1989" s="593"/>
      <c r="CW1989" s="593"/>
      <c r="CX1989" s="593"/>
      <c r="CY1989" s="593"/>
      <c r="CZ1989" s="593"/>
      <c r="DA1989" s="593"/>
      <c r="DB1989" s="593"/>
      <c r="DC1989" s="593"/>
      <c r="DD1989" s="593"/>
      <c r="DE1989" s="593"/>
      <c r="DF1989" s="593"/>
      <c r="DG1989" s="593"/>
      <c r="DH1989" s="593"/>
      <c r="DI1989" s="593"/>
      <c r="DJ1989" s="593"/>
      <c r="DK1989" s="593"/>
      <c r="DL1989" s="593"/>
      <c r="DM1989" s="593"/>
      <c r="DN1989" s="593"/>
      <c r="DO1989" s="593"/>
      <c r="DP1989" s="593"/>
      <c r="DQ1989" s="593"/>
      <c r="DR1989" s="593"/>
      <c r="DS1989" s="593"/>
      <c r="DT1989" s="593"/>
      <c r="DU1989" s="593"/>
      <c r="DV1989" s="593"/>
      <c r="DW1989" s="593"/>
      <c r="DX1989" s="593"/>
      <c r="DY1989" s="593"/>
      <c r="DZ1989" s="593"/>
      <c r="EA1989" s="593"/>
      <c r="EB1989" s="593"/>
      <c r="EC1989" s="593"/>
      <c r="ED1989" s="593"/>
      <c r="EE1989" s="593"/>
      <c r="EF1989" s="593"/>
      <c r="EG1989" s="593"/>
      <c r="EH1989" s="593"/>
      <c r="EI1989" s="593"/>
      <c r="EJ1989" s="593"/>
      <c r="EK1989" s="593"/>
      <c r="EL1989" s="593"/>
      <c r="EM1989" s="593"/>
      <c r="EN1989" s="593"/>
      <c r="EO1989" s="593"/>
      <c r="EP1989" s="593"/>
      <c r="EQ1989" s="593"/>
      <c r="ER1989" s="593"/>
      <c r="ES1989" s="593"/>
      <c r="ET1989" s="593"/>
      <c r="EU1989" s="593"/>
      <c r="EV1989" s="593"/>
      <c r="EW1989" s="593"/>
      <c r="EX1989" s="593"/>
      <c r="EY1989" s="593"/>
      <c r="EZ1989" s="593"/>
      <c r="FA1989" s="593"/>
      <c r="FB1989" s="593"/>
      <c r="FC1989" s="593"/>
      <c r="FD1989" s="593"/>
      <c r="FE1989" s="593"/>
      <c r="FF1989" s="593"/>
      <c r="FG1989" s="593"/>
      <c r="FH1989" s="593"/>
      <c r="FI1989" s="593"/>
      <c r="FJ1989" s="593"/>
      <c r="FK1989" s="593"/>
      <c r="FL1989" s="593"/>
      <c r="FM1989" s="593"/>
      <c r="FN1989" s="593"/>
      <c r="FO1989" s="593"/>
      <c r="FP1989" s="593"/>
      <c r="FQ1989" s="593"/>
      <c r="FR1989" s="593"/>
      <c r="FS1989" s="593"/>
      <c r="FT1989" s="593"/>
      <c r="FU1989" s="593"/>
      <c r="FV1989" s="593"/>
      <c r="FW1989" s="593"/>
      <c r="FX1989" s="593"/>
      <c r="FY1989" s="593"/>
      <c r="FZ1989" s="593"/>
      <c r="GA1989" s="593"/>
      <c r="GB1989" s="593"/>
      <c r="GC1989" s="593"/>
      <c r="GD1989" s="593"/>
      <c r="GE1989" s="593"/>
      <c r="GF1989" s="593"/>
      <c r="GG1989" s="593"/>
      <c r="GH1989" s="593"/>
      <c r="GI1989" s="593"/>
      <c r="GJ1989" s="593"/>
      <c r="GK1989" s="593"/>
      <c r="GL1989" s="593"/>
      <c r="GM1989" s="593"/>
      <c r="GN1989" s="593"/>
      <c r="GO1989" s="593"/>
      <c r="GP1989" s="593"/>
      <c r="GQ1989" s="593"/>
      <c r="GR1989" s="593"/>
      <c r="GS1989" s="593"/>
      <c r="GT1989" s="593"/>
      <c r="GU1989" s="593"/>
      <c r="GV1989" s="593"/>
      <c r="GW1989" s="593"/>
      <c r="GX1989" s="593"/>
      <c r="GY1989" s="593"/>
      <c r="GZ1989" s="593"/>
      <c r="HA1989" s="593"/>
      <c r="HB1989" s="593"/>
      <c r="HC1989" s="593"/>
      <c r="HD1989" s="593"/>
      <c r="HE1989" s="593"/>
      <c r="HF1989" s="593"/>
      <c r="HG1989" s="593"/>
      <c r="HH1989" s="593"/>
      <c r="HI1989" s="593"/>
      <c r="HJ1989" s="593"/>
      <c r="HK1989" s="593"/>
      <c r="HL1989" s="593"/>
      <c r="HM1989" s="593"/>
      <c r="HN1989" s="593"/>
      <c r="HO1989" s="593"/>
      <c r="HP1989" s="593"/>
      <c r="HQ1989" s="593"/>
      <c r="HR1989" s="593"/>
      <c r="HS1989" s="593"/>
      <c r="HT1989" s="593"/>
      <c r="HU1989" s="593"/>
      <c r="HV1989" s="593"/>
      <c r="HW1989" s="593"/>
      <c r="HX1989" s="593"/>
      <c r="HY1989" s="593"/>
      <c r="HZ1989" s="593"/>
      <c r="IA1989" s="593"/>
      <c r="IB1989" s="593"/>
      <c r="IC1989" s="593"/>
      <c r="ID1989" s="593"/>
      <c r="IE1989" s="593"/>
      <c r="IF1989" s="593"/>
      <c r="IG1989" s="593"/>
      <c r="IH1989" s="593"/>
      <c r="II1989" s="593"/>
      <c r="IJ1989" s="593"/>
      <c r="IK1989" s="593"/>
      <c r="IL1989" s="593"/>
      <c r="IM1989" s="593"/>
      <c r="IN1989" s="593"/>
      <c r="IO1989" s="593"/>
      <c r="IP1989" s="593"/>
      <c r="IQ1989" s="593"/>
      <c r="IR1989" s="593"/>
      <c r="IS1989" s="593"/>
      <c r="IT1989" s="593"/>
      <c r="IU1989" s="593"/>
      <c r="IV1989" s="593"/>
      <c r="IW1989" s="593"/>
      <c r="IX1989" s="593"/>
      <c r="IY1989" s="593"/>
      <c r="IZ1989" s="593"/>
      <c r="JA1989" s="593"/>
      <c r="JB1989" s="593"/>
      <c r="JC1989" s="593"/>
      <c r="JD1989" s="593"/>
      <c r="JE1989" s="593"/>
      <c r="JF1989" s="593"/>
      <c r="JG1989" s="593"/>
      <c r="JH1989" s="593"/>
      <c r="JI1989" s="593"/>
      <c r="JJ1989" s="593"/>
      <c r="JK1989" s="593"/>
      <c r="JL1989" s="593"/>
      <c r="JM1989" s="593"/>
      <c r="JN1989" s="593"/>
      <c r="JO1989" s="593"/>
      <c r="JP1989" s="593"/>
      <c r="JQ1989" s="593"/>
      <c r="JR1989" s="593"/>
      <c r="JS1989" s="593"/>
      <c r="JT1989" s="593"/>
      <c r="JU1989" s="593"/>
      <c r="JV1989" s="593"/>
      <c r="JW1989" s="593"/>
      <c r="JX1989" s="593"/>
      <c r="JY1989" s="593"/>
      <c r="JZ1989" s="593"/>
      <c r="KA1989" s="593"/>
      <c r="KB1989" s="593"/>
      <c r="KC1989" s="593"/>
      <c r="KD1989" s="593"/>
      <c r="KE1989" s="593"/>
      <c r="KF1989" s="593"/>
      <c r="KG1989" s="593"/>
      <c r="KH1989" s="593"/>
      <c r="KI1989" s="593"/>
      <c r="KJ1989" s="593"/>
      <c r="KK1989" s="593"/>
      <c r="KL1989" s="593"/>
      <c r="KM1989" s="593"/>
      <c r="KN1989" s="593"/>
      <c r="KO1989" s="593"/>
      <c r="KP1989" s="593"/>
      <c r="KQ1989" s="593"/>
      <c r="KR1989" s="593"/>
      <c r="KS1989" s="593"/>
      <c r="KT1989" s="593"/>
      <c r="KU1989" s="593"/>
      <c r="KV1989" s="593"/>
      <c r="KW1989" s="593"/>
      <c r="KX1989" s="593"/>
      <c r="KY1989" s="593"/>
      <c r="KZ1989" s="593"/>
      <c r="LA1989" s="593"/>
      <c r="LB1989" s="593"/>
      <c r="LC1989" s="593"/>
      <c r="LD1989" s="593"/>
      <c r="LE1989" s="593"/>
      <c r="LF1989" s="593"/>
      <c r="LG1989" s="593"/>
      <c r="LH1989" s="593"/>
      <c r="LI1989" s="593"/>
      <c r="LJ1989" s="593"/>
      <c r="LK1989" s="593"/>
      <c r="LL1989" s="593"/>
      <c r="LM1989" s="593"/>
      <c r="LN1989" s="593"/>
      <c r="LO1989" s="593"/>
      <c r="LP1989" s="593"/>
      <c r="LQ1989" s="593"/>
      <c r="LR1989" s="593"/>
      <c r="LS1989" s="593"/>
      <c r="LT1989" s="593"/>
      <c r="LU1989" s="593"/>
      <c r="LV1989" s="593"/>
      <c r="LW1989" s="593"/>
      <c r="LX1989" s="593"/>
      <c r="LY1989" s="593"/>
      <c r="LZ1989" s="593"/>
      <c r="MA1989" s="593"/>
      <c r="MB1989" s="593"/>
      <c r="MC1989" s="593"/>
      <c r="MD1989" s="593"/>
      <c r="ME1989" s="593"/>
      <c r="MF1989" s="593"/>
      <c r="MG1989" s="593"/>
      <c r="MH1989" s="593"/>
      <c r="MI1989" s="593"/>
      <c r="MJ1989" s="593"/>
      <c r="MK1989" s="593"/>
      <c r="ML1989" s="593"/>
      <c r="MM1989" s="593"/>
      <c r="MN1989" s="593"/>
      <c r="MO1989" s="593"/>
      <c r="MP1989" s="593"/>
      <c r="MQ1989" s="593"/>
      <c r="MR1989" s="593"/>
      <c r="MS1989" s="593"/>
      <c r="MT1989" s="593"/>
      <c r="MU1989" s="593"/>
      <c r="MV1989" s="593"/>
      <c r="MW1989" s="593"/>
      <c r="MX1989" s="593"/>
      <c r="MY1989" s="593"/>
      <c r="MZ1989" s="593"/>
      <c r="NA1989" s="593"/>
      <c r="NB1989" s="593"/>
      <c r="NC1989" s="593"/>
      <c r="ND1989" s="593"/>
      <c r="NE1989" s="593"/>
      <c r="NF1989" s="593"/>
      <c r="NG1989" s="593"/>
      <c r="NH1989" s="593"/>
      <c r="NI1989" s="593"/>
      <c r="NJ1989" s="593"/>
      <c r="NK1989" s="593"/>
      <c r="NL1989" s="593"/>
      <c r="NM1989" s="593"/>
      <c r="NN1989" s="593"/>
      <c r="NO1989" s="593"/>
      <c r="NP1989" s="593"/>
      <c r="NQ1989" s="593"/>
      <c r="NR1989" s="593"/>
      <c r="NS1989" s="593"/>
      <c r="NT1989" s="593"/>
      <c r="NU1989" s="593"/>
      <c r="NV1989" s="593"/>
      <c r="NW1989" s="593"/>
      <c r="NX1989" s="593"/>
      <c r="NY1989" s="593"/>
      <c r="NZ1989" s="593"/>
      <c r="OA1989" s="593"/>
      <c r="OB1989" s="593"/>
      <c r="OC1989" s="593"/>
      <c r="OD1989" s="593"/>
      <c r="OE1989" s="593"/>
      <c r="OF1989" s="593"/>
      <c r="OG1989" s="593"/>
      <c r="OH1989" s="593"/>
      <c r="OI1989" s="593"/>
      <c r="OJ1989" s="593"/>
      <c r="OK1989" s="593"/>
      <c r="OL1989" s="593"/>
      <c r="OM1989" s="593"/>
      <c r="ON1989" s="593"/>
      <c r="OO1989" s="593"/>
      <c r="OP1989" s="593"/>
      <c r="OQ1989" s="593"/>
      <c r="OR1989" s="593"/>
      <c r="OS1989" s="593"/>
      <c r="OT1989" s="593"/>
      <c r="OU1989" s="593"/>
      <c r="OV1989" s="593"/>
      <c r="OW1989" s="593"/>
      <c r="OX1989" s="593"/>
      <c r="OY1989" s="593"/>
      <c r="OZ1989" s="593"/>
      <c r="PA1989" s="593"/>
      <c r="PB1989" s="593"/>
      <c r="PC1989" s="593"/>
      <c r="PD1989" s="593"/>
      <c r="PE1989" s="593"/>
      <c r="PF1989" s="593"/>
      <c r="PG1989" s="593"/>
      <c r="PH1989" s="593"/>
      <c r="PI1989" s="593"/>
      <c r="PJ1989" s="593"/>
      <c r="PK1989" s="593"/>
      <c r="PL1989" s="593"/>
      <c r="PM1989" s="593"/>
      <c r="PN1989" s="593"/>
      <c r="PO1989" s="593"/>
      <c r="PP1989" s="593"/>
      <c r="PQ1989" s="593"/>
      <c r="PR1989" s="593"/>
      <c r="PS1989" s="593"/>
      <c r="PT1989" s="593"/>
      <c r="PU1989" s="593"/>
      <c r="PV1989" s="593"/>
      <c r="PW1989" s="593"/>
      <c r="PX1989" s="593"/>
      <c r="PY1989" s="593"/>
      <c r="PZ1989" s="593"/>
      <c r="QA1989" s="593"/>
      <c r="QB1989" s="593"/>
      <c r="QC1989" s="593"/>
      <c r="QD1989" s="593"/>
      <c r="QE1989" s="593"/>
      <c r="QF1989" s="593"/>
      <c r="QG1989" s="593"/>
      <c r="QH1989" s="593"/>
      <c r="QI1989" s="593"/>
      <c r="QJ1989" s="593"/>
      <c r="QK1989" s="593"/>
      <c r="QL1989" s="593"/>
      <c r="QM1989" s="593"/>
      <c r="QN1989" s="593"/>
      <c r="QO1989" s="593"/>
      <c r="QP1989" s="593"/>
      <c r="QQ1989" s="593"/>
      <c r="QR1989" s="593"/>
      <c r="QS1989" s="593"/>
      <c r="QT1989" s="593"/>
      <c r="QU1989" s="593"/>
      <c r="QV1989" s="593"/>
      <c r="QW1989" s="593"/>
      <c r="QX1989" s="593"/>
      <c r="QY1989" s="593"/>
      <c r="QZ1989" s="593"/>
      <c r="RA1989" s="593"/>
      <c r="RB1989" s="593"/>
      <c r="RC1989" s="593"/>
      <c r="RD1989" s="593"/>
      <c r="RE1989" s="593"/>
      <c r="RF1989" s="593"/>
      <c r="RG1989" s="593"/>
      <c r="RH1989" s="593"/>
      <c r="RI1989" s="593"/>
      <c r="RJ1989" s="593"/>
      <c r="RK1989" s="593"/>
      <c r="RL1989" s="593"/>
      <c r="RM1989" s="593"/>
      <c r="RN1989" s="593"/>
      <c r="RO1989" s="593"/>
      <c r="RP1989" s="593"/>
      <c r="RQ1989" s="593"/>
      <c r="RR1989" s="593"/>
      <c r="RS1989" s="593"/>
      <c r="RT1989" s="593"/>
      <c r="RU1989" s="593"/>
      <c r="RV1989" s="593"/>
      <c r="RW1989" s="593"/>
      <c r="RX1989" s="593"/>
      <c r="RY1989" s="593"/>
      <c r="RZ1989" s="593"/>
      <c r="SA1989" s="593"/>
      <c r="SB1989" s="593"/>
      <c r="SC1989" s="593"/>
      <c r="SD1989" s="593"/>
      <c r="SE1989" s="593"/>
      <c r="SF1989" s="593"/>
      <c r="SG1989" s="593"/>
      <c r="SH1989" s="593"/>
      <c r="SI1989" s="593"/>
      <c r="SJ1989" s="593"/>
      <c r="SK1989" s="593"/>
      <c r="SL1989" s="593"/>
      <c r="SM1989" s="593"/>
      <c r="SN1989" s="593"/>
      <c r="SO1989" s="593"/>
      <c r="SP1989" s="593"/>
      <c r="SQ1989" s="593"/>
      <c r="SR1989" s="593"/>
      <c r="SS1989" s="593"/>
      <c r="ST1989" s="593"/>
      <c r="SU1989" s="593"/>
      <c r="SV1989" s="593"/>
      <c r="SW1989" s="593"/>
      <c r="SX1989" s="593"/>
      <c r="SY1989" s="593"/>
      <c r="SZ1989" s="593"/>
      <c r="TA1989" s="593"/>
      <c r="TB1989" s="593"/>
      <c r="TC1989" s="593"/>
      <c r="TD1989" s="593"/>
      <c r="TE1989" s="593"/>
      <c r="TF1989" s="593"/>
      <c r="TG1989" s="593"/>
      <c r="TH1989" s="593"/>
      <c r="TI1989" s="593"/>
      <c r="TJ1989" s="593"/>
      <c r="TK1989" s="593"/>
      <c r="TL1989" s="593"/>
      <c r="TM1989" s="593"/>
      <c r="TN1989" s="593"/>
      <c r="TO1989" s="593"/>
      <c r="TP1989" s="593"/>
      <c r="TQ1989" s="593"/>
      <c r="TR1989" s="593"/>
      <c r="TS1989" s="593"/>
      <c r="TT1989" s="593"/>
      <c r="TU1989" s="593"/>
      <c r="TV1989" s="593"/>
      <c r="TW1989" s="593"/>
      <c r="TX1989" s="593"/>
      <c r="TY1989" s="593"/>
      <c r="TZ1989" s="593"/>
      <c r="UA1989" s="593"/>
      <c r="UB1989" s="593"/>
      <c r="UC1989" s="593"/>
      <c r="UD1989" s="593"/>
      <c r="UE1989" s="593"/>
      <c r="UF1989" s="593"/>
      <c r="UG1989" s="593"/>
      <c r="UH1989" s="593"/>
      <c r="UI1989" s="593"/>
      <c r="UJ1989" s="593"/>
      <c r="UK1989" s="593"/>
      <c r="UL1989" s="593"/>
      <c r="UM1989" s="593"/>
      <c r="UN1989" s="593"/>
      <c r="UO1989" s="593"/>
      <c r="UP1989" s="593"/>
      <c r="UQ1989" s="593"/>
      <c r="UR1989" s="593"/>
      <c r="US1989" s="593"/>
      <c r="UT1989" s="593"/>
      <c r="UU1989" s="593"/>
      <c r="UV1989" s="593"/>
      <c r="UW1989" s="593"/>
      <c r="UX1989" s="593"/>
      <c r="UY1989" s="593"/>
      <c r="UZ1989" s="593"/>
      <c r="VA1989" s="593"/>
      <c r="VB1989" s="593"/>
      <c r="VC1989" s="593"/>
      <c r="VD1989" s="593"/>
      <c r="VE1989" s="593"/>
      <c r="VF1989" s="593"/>
      <c r="VG1989" s="593"/>
      <c r="VH1989" s="593"/>
      <c r="VI1989" s="593"/>
      <c r="VJ1989" s="593"/>
      <c r="VK1989" s="593"/>
      <c r="VL1989" s="593"/>
      <c r="VM1989" s="593"/>
      <c r="VN1989" s="593"/>
      <c r="VO1989" s="593"/>
      <c r="VP1989" s="593"/>
      <c r="VQ1989" s="593"/>
      <c r="VR1989" s="593"/>
      <c r="VS1989" s="593"/>
      <c r="VT1989" s="593"/>
      <c r="VU1989" s="593"/>
      <c r="VV1989" s="593"/>
      <c r="VW1989" s="593"/>
      <c r="VX1989" s="593"/>
      <c r="VY1989" s="593"/>
      <c r="VZ1989" s="593"/>
      <c r="WA1989" s="593"/>
      <c r="WB1989" s="593"/>
      <c r="WC1989" s="593"/>
      <c r="WD1989" s="593"/>
      <c r="WE1989" s="593"/>
      <c r="WF1989" s="593"/>
      <c r="WG1989" s="593"/>
      <c r="WH1989" s="593"/>
      <c r="WI1989" s="593"/>
      <c r="WJ1989" s="593"/>
      <c r="WK1989" s="593"/>
      <c r="WL1989" s="593"/>
      <c r="WM1989" s="593"/>
      <c r="WN1989" s="593"/>
      <c r="WO1989" s="593"/>
      <c r="WP1989" s="593"/>
      <c r="WQ1989" s="593"/>
      <c r="WR1989" s="593"/>
      <c r="WS1989" s="593"/>
      <c r="WT1989" s="593"/>
      <c r="WU1989" s="593"/>
      <c r="WV1989" s="593"/>
      <c r="WW1989" s="593"/>
      <c r="WX1989" s="593"/>
      <c r="WY1989" s="593"/>
      <c r="WZ1989" s="593"/>
      <c r="XA1989" s="593"/>
      <c r="XB1989" s="593"/>
      <c r="XC1989" s="593"/>
      <c r="XD1989" s="593"/>
      <c r="XE1989" s="593"/>
      <c r="XF1989" s="593"/>
      <c r="XG1989" s="593"/>
      <c r="XH1989" s="593"/>
      <c r="XI1989" s="593"/>
      <c r="XJ1989" s="593"/>
      <c r="XK1989" s="593"/>
      <c r="XL1989" s="593"/>
      <c r="XM1989" s="593"/>
      <c r="XN1989" s="593"/>
      <c r="XO1989" s="593"/>
      <c r="XP1989" s="593"/>
      <c r="XQ1989" s="593"/>
      <c r="XR1989" s="593"/>
      <c r="XS1989" s="593"/>
      <c r="XT1989" s="593"/>
      <c r="XU1989" s="593"/>
      <c r="XV1989" s="593"/>
      <c r="XW1989" s="593"/>
      <c r="XX1989" s="593"/>
      <c r="XY1989" s="593"/>
      <c r="XZ1989" s="593"/>
      <c r="YA1989" s="593"/>
      <c r="YB1989" s="593"/>
      <c r="YC1989" s="593"/>
      <c r="YD1989" s="593"/>
      <c r="YE1989" s="593"/>
      <c r="YF1989" s="593"/>
      <c r="YG1989" s="593"/>
      <c r="YH1989" s="593"/>
      <c r="YI1989" s="593"/>
      <c r="YJ1989" s="593"/>
      <c r="YK1989" s="593"/>
      <c r="YL1989" s="593"/>
      <c r="YM1989" s="593"/>
      <c r="YN1989" s="593"/>
      <c r="YO1989" s="593"/>
      <c r="YP1989" s="593"/>
      <c r="YQ1989" s="593"/>
      <c r="YR1989" s="593"/>
      <c r="YS1989" s="593"/>
      <c r="YT1989" s="593"/>
      <c r="YU1989" s="593"/>
      <c r="YV1989" s="593"/>
      <c r="YW1989" s="593"/>
      <c r="YX1989" s="593"/>
      <c r="YY1989" s="593"/>
      <c r="YZ1989" s="593"/>
      <c r="ZA1989" s="593"/>
      <c r="ZB1989" s="593"/>
      <c r="ZC1989" s="593"/>
      <c r="ZD1989" s="593"/>
      <c r="ZE1989" s="593"/>
      <c r="ZF1989" s="593"/>
      <c r="ZG1989" s="593"/>
      <c r="ZH1989" s="593"/>
      <c r="ZI1989" s="593"/>
      <c r="ZJ1989" s="593"/>
      <c r="ZK1989" s="593"/>
      <c r="ZL1989" s="593"/>
      <c r="ZM1989" s="593"/>
      <c r="ZN1989" s="593"/>
      <c r="ZO1989" s="593"/>
      <c r="ZP1989" s="593"/>
      <c r="ZQ1989" s="593"/>
      <c r="ZR1989" s="593"/>
      <c r="ZS1989" s="593"/>
      <c r="ZT1989" s="593"/>
      <c r="ZU1989" s="593"/>
      <c r="ZV1989" s="593"/>
      <c r="ZW1989" s="593"/>
      <c r="ZX1989" s="593"/>
      <c r="ZY1989" s="593"/>
      <c r="ZZ1989" s="593"/>
      <c r="AAA1989" s="593"/>
      <c r="AAB1989" s="593"/>
      <c r="AAC1989" s="593"/>
      <c r="AAD1989" s="593"/>
      <c r="AAE1989" s="593"/>
      <c r="AAF1989" s="593"/>
      <c r="AAG1989" s="593"/>
      <c r="AAH1989" s="593"/>
      <c r="AAI1989" s="593"/>
      <c r="AAJ1989" s="593"/>
      <c r="AAK1989" s="593"/>
      <c r="AAL1989" s="593"/>
      <c r="AAM1989" s="593"/>
      <c r="AAN1989" s="593"/>
      <c r="AAO1989" s="593"/>
      <c r="AAP1989" s="593"/>
      <c r="AAQ1989" s="593"/>
      <c r="AAR1989" s="593"/>
      <c r="AAS1989" s="593"/>
      <c r="AAT1989" s="593"/>
      <c r="AAU1989" s="593"/>
      <c r="AAV1989" s="593"/>
      <c r="AAW1989" s="593"/>
      <c r="AAX1989" s="593"/>
      <c r="AAY1989" s="593"/>
      <c r="AAZ1989" s="593"/>
      <c r="ABA1989" s="593"/>
      <c r="ABB1989" s="593"/>
      <c r="ABC1989" s="593"/>
      <c r="ABD1989" s="593"/>
      <c r="ABE1989" s="593"/>
      <c r="ABF1989" s="593"/>
      <c r="ABG1989" s="593"/>
      <c r="ABH1989" s="593"/>
      <c r="ABI1989" s="593"/>
      <c r="ABJ1989" s="593"/>
      <c r="ABK1989" s="593"/>
      <c r="ABL1989" s="593"/>
      <c r="ABM1989" s="593"/>
      <c r="ABN1989" s="593"/>
      <c r="ABO1989" s="593"/>
      <c r="ABP1989" s="593"/>
      <c r="ABQ1989" s="593"/>
      <c r="ABR1989" s="593"/>
      <c r="ABS1989" s="593"/>
      <c r="ABT1989" s="593"/>
      <c r="ABU1989" s="593"/>
      <c r="ABV1989" s="593"/>
      <c r="ABW1989" s="593"/>
      <c r="ABX1989" s="593"/>
      <c r="ABY1989" s="593"/>
      <c r="ABZ1989" s="593"/>
      <c r="ACA1989" s="593"/>
      <c r="ACB1989" s="593"/>
      <c r="ACC1989" s="593"/>
      <c r="ACD1989" s="593"/>
      <c r="ACE1989" s="593"/>
      <c r="ACF1989" s="593"/>
      <c r="ACG1989" s="593"/>
      <c r="ACH1989" s="593"/>
      <c r="ACI1989" s="593"/>
      <c r="ACJ1989" s="593"/>
      <c r="ACK1989" s="593"/>
      <c r="ACL1989" s="593"/>
      <c r="ACM1989" s="593"/>
      <c r="ACN1989" s="593"/>
      <c r="ACO1989" s="593"/>
      <c r="ACP1989" s="593"/>
      <c r="ACQ1989" s="593"/>
      <c r="ACR1989" s="593"/>
      <c r="ACS1989" s="593"/>
      <c r="ACT1989" s="593"/>
      <c r="ACU1989" s="593"/>
      <c r="ACV1989" s="593"/>
      <c r="ACW1989" s="593"/>
      <c r="ACX1989" s="593"/>
      <c r="ACY1989" s="593"/>
      <c r="ACZ1989" s="593"/>
      <c r="ADA1989" s="593"/>
      <c r="ADB1989" s="593"/>
      <c r="ADC1989" s="593"/>
      <c r="ADD1989" s="593"/>
      <c r="ADE1989" s="593"/>
      <c r="ADF1989" s="593"/>
      <c r="ADG1989" s="593"/>
      <c r="ADH1989" s="593"/>
      <c r="ADI1989" s="593"/>
      <c r="ADJ1989" s="593"/>
      <c r="ADK1989" s="593"/>
      <c r="ADL1989" s="593"/>
      <c r="ADM1989" s="593"/>
      <c r="ADN1989" s="593"/>
      <c r="ADO1989" s="593"/>
      <c r="ADP1989" s="593"/>
      <c r="ADQ1989" s="593"/>
      <c r="ADR1989" s="593"/>
      <c r="ADS1989" s="593"/>
      <c r="ADT1989" s="593"/>
      <c r="ADU1989" s="593"/>
      <c r="ADV1989" s="593"/>
      <c r="ADW1989" s="593"/>
      <c r="ADX1989" s="593"/>
      <c r="ADY1989" s="593"/>
      <c r="ADZ1989" s="593"/>
      <c r="AEA1989" s="593"/>
      <c r="AEB1989" s="593"/>
      <c r="AEC1989" s="593"/>
      <c r="AED1989" s="593"/>
      <c r="AEE1989" s="593"/>
      <c r="AEF1989" s="593"/>
      <c r="AEG1989" s="593"/>
      <c r="AEH1989" s="593"/>
      <c r="AEI1989" s="593"/>
      <c r="AEJ1989" s="593"/>
      <c r="AEK1989" s="593"/>
      <c r="AEL1989" s="593"/>
      <c r="AEM1989" s="593"/>
      <c r="AEN1989" s="593"/>
      <c r="AEO1989" s="593"/>
      <c r="AEP1989" s="593"/>
      <c r="AEQ1989" s="593"/>
      <c r="AER1989" s="593"/>
      <c r="AES1989" s="593"/>
      <c r="AET1989" s="593"/>
      <c r="AEU1989" s="593"/>
      <c r="AEV1989" s="593"/>
      <c r="AEW1989" s="593"/>
      <c r="AEX1989" s="593"/>
      <c r="AEY1989" s="593"/>
      <c r="AEZ1989" s="593"/>
      <c r="AFA1989" s="593"/>
      <c r="AFB1989" s="593"/>
      <c r="AFC1989" s="593"/>
      <c r="AFD1989" s="593"/>
      <c r="AFE1989" s="593"/>
      <c r="AFF1989" s="593"/>
      <c r="AFG1989" s="593"/>
      <c r="AFH1989" s="593"/>
      <c r="AFI1989" s="593"/>
      <c r="AFJ1989" s="593"/>
      <c r="AFK1989" s="593"/>
      <c r="AFL1989" s="593"/>
      <c r="AFM1989" s="593"/>
      <c r="AFN1989" s="593"/>
      <c r="AFO1989" s="593"/>
      <c r="AFP1989" s="593"/>
      <c r="AFQ1989" s="593"/>
      <c r="AFR1989" s="593"/>
      <c r="AFS1989" s="593"/>
      <c r="AFT1989" s="593"/>
      <c r="AFU1989" s="593"/>
      <c r="AFV1989" s="593"/>
      <c r="AFW1989" s="593"/>
      <c r="AFX1989" s="593"/>
      <c r="AFY1989" s="593"/>
      <c r="AFZ1989" s="593"/>
      <c r="AGA1989" s="593"/>
      <c r="AGB1989" s="593"/>
      <c r="AGC1989" s="593"/>
      <c r="AGD1989" s="593"/>
      <c r="AGE1989" s="593"/>
      <c r="AGF1989" s="593"/>
      <c r="AGG1989" s="593"/>
      <c r="AGH1989" s="593"/>
      <c r="AGI1989" s="593"/>
      <c r="AGJ1989" s="593"/>
      <c r="AGK1989" s="593"/>
      <c r="AGL1989" s="593"/>
      <c r="AGM1989" s="593"/>
      <c r="AGN1989" s="593"/>
      <c r="AGO1989" s="593"/>
      <c r="AGP1989" s="593"/>
      <c r="AGQ1989" s="593"/>
      <c r="AGR1989" s="593"/>
      <c r="AGS1989" s="593"/>
      <c r="AGT1989" s="593"/>
      <c r="AGU1989" s="593"/>
      <c r="AGV1989" s="593"/>
      <c r="AGW1989" s="593"/>
      <c r="AGX1989" s="593"/>
      <c r="AGY1989" s="593"/>
      <c r="AGZ1989" s="593"/>
      <c r="AHA1989" s="593"/>
      <c r="AHB1989" s="593"/>
      <c r="AHC1989" s="593"/>
      <c r="AHD1989" s="593"/>
      <c r="AHE1989" s="593"/>
      <c r="AHF1989" s="593"/>
      <c r="AHG1989" s="593"/>
      <c r="AHH1989" s="593"/>
      <c r="AHI1989" s="593"/>
      <c r="AHJ1989" s="593"/>
      <c r="AHK1989" s="593"/>
      <c r="AHL1989" s="593"/>
      <c r="AHM1989" s="593"/>
      <c r="AHN1989" s="593"/>
      <c r="AHO1989" s="593"/>
      <c r="AHP1989" s="593"/>
      <c r="AHQ1989" s="593"/>
      <c r="AHR1989" s="593"/>
      <c r="AHS1989" s="593"/>
      <c r="AHT1989" s="593"/>
      <c r="AHU1989" s="593"/>
      <c r="AHV1989" s="593"/>
      <c r="AHW1989" s="593"/>
      <c r="AHX1989" s="593"/>
      <c r="AHY1989" s="593"/>
      <c r="AHZ1989" s="593"/>
      <c r="AIA1989" s="593"/>
      <c r="AIB1989" s="593"/>
      <c r="AIC1989" s="593"/>
      <c r="AID1989" s="593"/>
      <c r="AIE1989" s="593"/>
      <c r="AIF1989" s="593"/>
      <c r="AIG1989" s="593"/>
      <c r="AIH1989" s="593"/>
      <c r="AII1989" s="593"/>
      <c r="AIJ1989" s="593"/>
      <c r="AIK1989" s="593"/>
      <c r="AIL1989" s="593"/>
      <c r="AIM1989" s="593"/>
      <c r="AIN1989" s="593"/>
      <c r="AIO1989" s="593"/>
      <c r="AIP1989" s="593"/>
      <c r="AIQ1989" s="593"/>
      <c r="AIR1989" s="593"/>
      <c r="AIS1989" s="593"/>
      <c r="AIT1989" s="593"/>
      <c r="AIU1989" s="593"/>
      <c r="AIV1989" s="593"/>
      <c r="AIW1989" s="593"/>
      <c r="AIX1989" s="593"/>
      <c r="AIY1989" s="593"/>
      <c r="AIZ1989" s="593"/>
      <c r="AJA1989" s="593"/>
      <c r="AJB1989" s="593"/>
      <c r="AJC1989" s="593"/>
      <c r="AJD1989" s="593"/>
      <c r="AJE1989" s="593"/>
      <c r="AJF1989" s="593"/>
      <c r="AJG1989" s="593"/>
      <c r="AJH1989" s="593"/>
      <c r="AJI1989" s="593"/>
      <c r="AJJ1989" s="593"/>
      <c r="AJK1989" s="593"/>
      <c r="AJL1989" s="593"/>
      <c r="AJM1989" s="593"/>
      <c r="AJN1989" s="593"/>
      <c r="AJO1989" s="593"/>
      <c r="AJP1989" s="593"/>
      <c r="AJQ1989" s="593"/>
      <c r="AJR1989" s="593"/>
      <c r="AJS1989" s="593"/>
      <c r="AJT1989" s="593"/>
      <c r="AJU1989" s="593"/>
      <c r="AJV1989" s="593"/>
      <c r="AJW1989" s="593"/>
      <c r="AJX1989" s="593"/>
      <c r="AJY1989" s="593"/>
      <c r="AJZ1989" s="593"/>
      <c r="AKA1989" s="593"/>
      <c r="AKB1989" s="593"/>
      <c r="AKC1989" s="593"/>
      <c r="AKD1989" s="593"/>
      <c r="AKE1989" s="593"/>
      <c r="AKF1989" s="593"/>
      <c r="AKG1989" s="593"/>
      <c r="AKH1989" s="593"/>
      <c r="AKI1989" s="593"/>
      <c r="AKJ1989" s="593"/>
      <c r="AKK1989" s="593"/>
      <c r="AKL1989" s="593"/>
      <c r="AKM1989" s="593"/>
      <c r="AKN1989" s="593"/>
      <c r="AKO1989" s="593"/>
      <c r="AKP1989" s="593"/>
      <c r="AKQ1989" s="593"/>
      <c r="AKR1989" s="593"/>
      <c r="AKS1989" s="593"/>
      <c r="AKT1989" s="593"/>
      <c r="AKU1989" s="593"/>
      <c r="AKV1989" s="593"/>
      <c r="AKW1989" s="593"/>
      <c r="AKX1989" s="593"/>
      <c r="AKY1989" s="593"/>
      <c r="AKZ1989" s="593"/>
      <c r="ALA1989" s="593"/>
      <c r="ALB1989" s="593"/>
      <c r="ALC1989" s="593"/>
      <c r="ALD1989" s="593"/>
      <c r="ALE1989" s="593"/>
      <c r="ALF1989" s="593"/>
      <c r="ALG1989" s="593"/>
      <c r="ALH1989" s="593"/>
      <c r="ALI1989" s="593"/>
      <c r="ALJ1989" s="593"/>
      <c r="ALK1989" s="593"/>
      <c r="ALL1989" s="593"/>
      <c r="ALM1989" s="593"/>
      <c r="ALN1989" s="593"/>
      <c r="ALO1989" s="593"/>
      <c r="ALP1989" s="593"/>
      <c r="ALQ1989" s="593"/>
      <c r="ALR1989" s="593"/>
      <c r="ALS1989" s="593"/>
      <c r="ALT1989" s="593"/>
      <c r="ALU1989" s="593"/>
      <c r="ALV1989" s="593"/>
      <c r="ALW1989" s="593"/>
      <c r="ALX1989" s="593"/>
      <c r="ALY1989" s="593"/>
      <c r="ALZ1989" s="593"/>
      <c r="AMA1989" s="593"/>
      <c r="AMB1989" s="593"/>
      <c r="AMC1989" s="593"/>
      <c r="AMD1989" s="593"/>
      <c r="AME1989" s="593"/>
      <c r="AMF1989" s="593"/>
      <c r="AMG1989" s="593"/>
      <c r="AMH1989" s="593"/>
      <c r="AMI1989" s="593"/>
      <c r="AMJ1989" s="593"/>
      <c r="AMK1989" s="593"/>
      <c r="AML1989" s="593"/>
      <c r="AMM1989" s="593"/>
      <c r="AMN1989" s="593"/>
      <c r="AMO1989" s="593"/>
      <c r="AMP1989" s="593"/>
      <c r="AMQ1989" s="593"/>
      <c r="AMR1989" s="593"/>
      <c r="AMS1989" s="593"/>
      <c r="AMT1989" s="593"/>
      <c r="AMU1989" s="593"/>
      <c r="AMV1989" s="593"/>
      <c r="AMW1989" s="593"/>
      <c r="AMX1989" s="593"/>
      <c r="AMY1989" s="593"/>
      <c r="AMZ1989" s="593"/>
      <c r="ANA1989" s="593"/>
      <c r="ANB1989" s="593"/>
      <c r="ANC1989" s="593"/>
      <c r="AND1989" s="593"/>
      <c r="ANE1989" s="593"/>
      <c r="ANF1989" s="593"/>
      <c r="ANG1989" s="593"/>
      <c r="ANH1989" s="593"/>
      <c r="ANI1989" s="593"/>
      <c r="ANJ1989" s="593"/>
      <c r="ANK1989" s="593"/>
      <c r="ANL1989" s="593"/>
      <c r="ANM1989" s="593"/>
      <c r="ANN1989" s="593"/>
      <c r="ANO1989" s="593"/>
      <c r="ANP1989" s="593"/>
      <c r="ANQ1989" s="593"/>
      <c r="ANR1989" s="593"/>
      <c r="ANS1989" s="593"/>
      <c r="ANT1989" s="593"/>
      <c r="ANU1989" s="593"/>
      <c r="ANV1989" s="593"/>
      <c r="ANW1989" s="593"/>
      <c r="ANX1989" s="593"/>
      <c r="ANY1989" s="593"/>
      <c r="ANZ1989" s="593"/>
      <c r="AOA1989" s="593"/>
      <c r="AOB1989" s="593"/>
      <c r="AOC1989" s="593"/>
      <c r="AOD1989" s="593"/>
      <c r="AOE1989" s="593"/>
      <c r="AOF1989" s="593"/>
      <c r="AOG1989" s="593"/>
      <c r="AOH1989" s="593"/>
      <c r="AOI1989" s="593"/>
      <c r="AOJ1989" s="593"/>
      <c r="AOK1989" s="593"/>
      <c r="AOL1989" s="593"/>
      <c r="AOM1989" s="593"/>
      <c r="AON1989" s="593"/>
      <c r="AOO1989" s="593"/>
      <c r="AOP1989" s="593"/>
      <c r="AOQ1989" s="593"/>
      <c r="AOR1989" s="593"/>
      <c r="AOS1989" s="593"/>
      <c r="AOT1989" s="593"/>
      <c r="AOU1989" s="593"/>
      <c r="AOV1989" s="593"/>
      <c r="AOW1989" s="593"/>
      <c r="AOX1989" s="593"/>
      <c r="AOY1989" s="593"/>
      <c r="AOZ1989" s="593"/>
      <c r="APA1989" s="593"/>
      <c r="APB1989" s="593"/>
      <c r="APC1989" s="593"/>
      <c r="APD1989" s="593"/>
      <c r="APE1989" s="593"/>
      <c r="APF1989" s="593"/>
      <c r="APG1989" s="593"/>
      <c r="APH1989" s="593"/>
      <c r="API1989" s="593"/>
      <c r="APJ1989" s="593"/>
      <c r="APK1989" s="593"/>
      <c r="APL1989" s="593"/>
      <c r="APM1989" s="593"/>
      <c r="APN1989" s="593"/>
      <c r="APO1989" s="593"/>
      <c r="APP1989" s="593"/>
      <c r="APQ1989" s="593"/>
      <c r="APR1989" s="593"/>
      <c r="APS1989" s="593"/>
      <c r="APT1989" s="593"/>
      <c r="APU1989" s="593"/>
      <c r="APV1989" s="593"/>
      <c r="APW1989" s="593"/>
      <c r="APX1989" s="593"/>
      <c r="APY1989" s="593"/>
      <c r="APZ1989" s="593"/>
      <c r="AQA1989" s="593"/>
      <c r="AQB1989" s="593"/>
      <c r="AQC1989" s="593"/>
      <c r="AQD1989" s="593"/>
      <c r="AQE1989" s="593"/>
      <c r="AQF1989" s="593"/>
      <c r="AQG1989" s="593"/>
      <c r="AQH1989" s="593"/>
      <c r="AQI1989" s="593"/>
      <c r="AQJ1989" s="593"/>
      <c r="AQK1989" s="593"/>
      <c r="AQL1989" s="593"/>
      <c r="AQM1989" s="593"/>
      <c r="AQN1989" s="593"/>
      <c r="AQO1989" s="593"/>
      <c r="AQP1989" s="593"/>
      <c r="AQQ1989" s="593"/>
      <c r="AQR1989" s="593"/>
      <c r="AQS1989" s="593"/>
      <c r="AQT1989" s="593"/>
      <c r="AQU1989" s="593"/>
      <c r="AQV1989" s="593"/>
      <c r="AQW1989" s="593"/>
      <c r="AQX1989" s="593"/>
      <c r="AQY1989" s="593"/>
      <c r="AQZ1989" s="593"/>
      <c r="ARA1989" s="593"/>
      <c r="ARB1989" s="593"/>
      <c r="ARC1989" s="593"/>
      <c r="ARD1989" s="593"/>
      <c r="ARE1989" s="593"/>
      <c r="ARF1989" s="593"/>
      <c r="ARG1989" s="593"/>
      <c r="ARH1989" s="593"/>
      <c r="ARI1989" s="593"/>
      <c r="ARJ1989" s="593"/>
      <c r="ARK1989" s="593"/>
      <c r="ARL1989" s="593"/>
      <c r="ARM1989" s="593"/>
      <c r="ARN1989" s="593"/>
      <c r="ARO1989" s="593"/>
      <c r="ARP1989" s="593"/>
      <c r="ARQ1989" s="593"/>
      <c r="ARR1989" s="593"/>
      <c r="ARS1989" s="593"/>
      <c r="ART1989" s="593"/>
      <c r="ARU1989" s="593"/>
      <c r="ARV1989" s="593"/>
      <c r="ARW1989" s="593"/>
      <c r="ARX1989" s="593"/>
      <c r="ARY1989" s="593"/>
      <c r="ARZ1989" s="593"/>
      <c r="ASA1989" s="593"/>
      <c r="ASB1989" s="593"/>
      <c r="ASC1989" s="593"/>
      <c r="ASD1989" s="593"/>
      <c r="ASE1989" s="593"/>
      <c r="ASF1989" s="593"/>
      <c r="ASG1989" s="593"/>
      <c r="ASH1989" s="593"/>
      <c r="ASI1989" s="593"/>
      <c r="ASJ1989" s="593"/>
      <c r="ASK1989" s="593"/>
      <c r="ASL1989" s="593"/>
      <c r="ASM1989" s="593"/>
      <c r="ASN1989" s="593"/>
      <c r="ASO1989" s="593"/>
      <c r="ASP1989" s="593"/>
      <c r="ASQ1989" s="593"/>
      <c r="ASR1989" s="593"/>
      <c r="ASS1989" s="593"/>
      <c r="AST1989" s="593"/>
      <c r="ASU1989" s="593"/>
      <c r="ASV1989" s="593"/>
      <c r="ASW1989" s="593"/>
      <c r="ASX1989" s="593"/>
      <c r="ASY1989" s="593"/>
      <c r="ASZ1989" s="593"/>
      <c r="ATA1989" s="593"/>
      <c r="ATB1989" s="593"/>
      <c r="ATC1989" s="593"/>
      <c r="ATD1989" s="593"/>
      <c r="ATE1989" s="593"/>
      <c r="ATF1989" s="593"/>
      <c r="ATG1989" s="593"/>
      <c r="ATH1989" s="593"/>
      <c r="ATI1989" s="593"/>
      <c r="ATJ1989" s="593"/>
      <c r="ATK1989" s="593"/>
      <c r="ATL1989" s="593"/>
      <c r="ATM1989" s="593"/>
      <c r="ATN1989" s="593"/>
      <c r="ATO1989" s="593"/>
      <c r="ATP1989" s="593"/>
      <c r="ATQ1989" s="593"/>
      <c r="ATR1989" s="593"/>
      <c r="ATS1989" s="593"/>
      <c r="ATT1989" s="593"/>
      <c r="ATU1989" s="593"/>
      <c r="ATV1989" s="593"/>
      <c r="ATW1989" s="593"/>
      <c r="ATX1989" s="593"/>
      <c r="ATY1989" s="593"/>
      <c r="ATZ1989" s="593"/>
      <c r="AUA1989" s="593"/>
      <c r="AUB1989" s="593"/>
      <c r="AUC1989" s="593"/>
      <c r="AUD1989" s="593"/>
      <c r="AUE1989" s="593"/>
      <c r="AUF1989" s="593"/>
      <c r="AUG1989" s="593"/>
      <c r="AUH1989" s="593"/>
      <c r="AUI1989" s="593"/>
      <c r="AUJ1989" s="593"/>
      <c r="AUK1989" s="593"/>
      <c r="AUL1989" s="593"/>
      <c r="AUM1989" s="593"/>
      <c r="AUN1989" s="593"/>
      <c r="AUO1989" s="593"/>
      <c r="AUP1989" s="593"/>
      <c r="AUQ1989" s="593"/>
      <c r="AUR1989" s="593"/>
      <c r="AUS1989" s="593"/>
      <c r="AUT1989" s="593"/>
      <c r="AUU1989" s="593"/>
      <c r="AUV1989" s="593"/>
      <c r="AUW1989" s="593"/>
      <c r="AUX1989" s="593"/>
      <c r="AUY1989" s="593"/>
      <c r="AUZ1989" s="593"/>
      <c r="AVA1989" s="593"/>
      <c r="AVB1989" s="593"/>
      <c r="AVC1989" s="593"/>
      <c r="AVD1989" s="593"/>
      <c r="AVE1989" s="593"/>
      <c r="AVF1989" s="593"/>
      <c r="AVG1989" s="593"/>
      <c r="AVH1989" s="593"/>
      <c r="AVI1989" s="593"/>
      <c r="AVJ1989" s="593"/>
      <c r="AVK1989" s="593"/>
    </row>
    <row r="1990" spans="1:1259">
      <c r="A1990" s="715"/>
      <c r="B1990" s="564"/>
      <c r="C1990" s="564"/>
      <c r="D1990" s="676" t="s">
        <v>1067</v>
      </c>
      <c r="E1990" s="677"/>
      <c r="F1990" s="665" t="s">
        <v>1152</v>
      </c>
      <c r="G1990" s="665">
        <v>2022</v>
      </c>
      <c r="H1990" s="665">
        <v>4</v>
      </c>
      <c r="I1990" s="687">
        <v>127917</v>
      </c>
      <c r="J1990" s="666">
        <v>44655</v>
      </c>
      <c r="K1990" s="676" t="s">
        <v>1616</v>
      </c>
      <c r="L1990" s="677" t="s">
        <v>1578</v>
      </c>
      <c r="M1990" s="677">
        <v>44468</v>
      </c>
      <c r="N1990" s="677" t="s">
        <v>1603</v>
      </c>
      <c r="O1990" s="677"/>
      <c r="P1990" s="666">
        <v>44630</v>
      </c>
      <c r="Q1990" s="666">
        <v>44655</v>
      </c>
      <c r="R1990" s="666">
        <v>44655</v>
      </c>
      <c r="S1990" s="665" t="s">
        <v>1580</v>
      </c>
      <c r="T1990" s="665">
        <v>60</v>
      </c>
      <c r="U1990" s="665" t="s">
        <v>1612</v>
      </c>
      <c r="V1990" s="665" t="s">
        <v>1591</v>
      </c>
      <c r="W1990" s="678">
        <v>400</v>
      </c>
      <c r="X1990" s="551">
        <v>624</v>
      </c>
      <c r="Y1990" s="693">
        <v>249600</v>
      </c>
      <c r="Z1990" s="667">
        <v>0.48</v>
      </c>
      <c r="AA1990" s="682">
        <f>Y1990*Z1990</f>
        <v>119808</v>
      </c>
      <c r="AB1990" s="521"/>
      <c r="AC1990" s="668">
        <v>0</v>
      </c>
      <c r="AD1990" s="676"/>
      <c r="AE1990" s="669"/>
      <c r="AF1990" s="695">
        <f>AA1990+AD1990+AE1990</f>
        <v>119808</v>
      </c>
      <c r="AG1990" s="665" t="s">
        <v>47</v>
      </c>
      <c r="AH1990" s="641"/>
      <c r="AI1990" s="676">
        <v>75</v>
      </c>
      <c r="AJ1990" s="665" t="s">
        <v>1594</v>
      </c>
      <c r="AK1990" s="676" t="s">
        <v>50</v>
      </c>
      <c r="AL1990" s="696">
        <v>92407</v>
      </c>
      <c r="AM1990" s="665" t="s">
        <v>52</v>
      </c>
      <c r="AN1990" s="665" t="s">
        <v>50</v>
      </c>
      <c r="AO1990" s="665"/>
      <c r="AP1990" s="676" t="s">
        <v>92</v>
      </c>
      <c r="AQ1990" s="676" t="s">
        <v>37</v>
      </c>
      <c r="AR1990" s="676"/>
      <c r="AS1990" s="523" t="s">
        <v>1077</v>
      </c>
      <c r="AT1990" s="523"/>
      <c r="AU1990" s="523"/>
      <c r="AV1990" s="674"/>
      <c r="AW1990" s="673" t="str">
        <f>U1990</f>
        <v>30390256H</v>
      </c>
      <c r="AX1990" s="673" cm="1">
        <f t="array" ref="AX1990">SUM(MID(0&amp;AW1990,LARGE(INDEX(ISNUMBER(--MID(AW1990,ROW($1:$8),1))*ROW($1:$8),),ROW($1:$8))+1,1)*10^ROW($1:$8)/10)</f>
        <v>30390256</v>
      </c>
      <c r="AY1990" s="673" t="str">
        <f>VLOOKUP($AX1990,'Item Master Data'!$A:$F,3,FALSE)</f>
        <v>T400H</v>
      </c>
      <c r="AZ1990" s="673">
        <f>VLOOKUP($AX1990,'Item Master Data'!$A:$F,6,FALSE)</f>
        <v>400</v>
      </c>
      <c r="BA1990" s="673">
        <f>X1990/BB1990</f>
        <v>24</v>
      </c>
      <c r="BB1990" s="673">
        <f>VLOOKUP(AX1990,'Item Master Data'!$A:$G,7,FALSE)</f>
        <v>26</v>
      </c>
      <c r="BC1990" s="673"/>
      <c r="BD1990" s="673">
        <f>W1990-AZ1990</f>
        <v>0</v>
      </c>
      <c r="BE1990" s="593"/>
      <c r="BF1990" s="593"/>
      <c r="BG1990" s="593"/>
      <c r="BH1990" s="593"/>
      <c r="BI1990" s="593"/>
      <c r="BJ1990" s="593"/>
      <c r="BK1990" s="593"/>
      <c r="BL1990" s="593"/>
      <c r="BM1990" s="593"/>
      <c r="BN1990" s="593"/>
      <c r="BO1990" s="593"/>
      <c r="BP1990" s="593"/>
      <c r="BQ1990" s="593"/>
      <c r="BR1990" s="593"/>
      <c r="BS1990" s="593"/>
      <c r="BT1990" s="593"/>
      <c r="BU1990" s="593"/>
      <c r="BV1990" s="593"/>
      <c r="BW1990" s="593"/>
      <c r="BX1990" s="593"/>
      <c r="BY1990" s="593"/>
      <c r="BZ1990" s="593"/>
      <c r="CA1990" s="593"/>
      <c r="CB1990" s="593"/>
      <c r="CC1990" s="593"/>
      <c r="CD1990" s="593"/>
      <c r="CE1990" s="593"/>
      <c r="CF1990" s="593"/>
      <c r="CG1990" s="593"/>
      <c r="CH1990" s="593"/>
      <c r="CI1990" s="593"/>
      <c r="CJ1990" s="593"/>
      <c r="CK1990" s="593"/>
      <c r="CL1990" s="593"/>
      <c r="CM1990" s="593"/>
      <c r="CN1990" s="593"/>
      <c r="CO1990" s="593"/>
      <c r="CP1990" s="593"/>
      <c r="CQ1990" s="593"/>
      <c r="CR1990" s="593"/>
      <c r="CS1990" s="593"/>
      <c r="CT1990" s="593"/>
      <c r="CU1990" s="593"/>
      <c r="CV1990" s="593"/>
      <c r="CW1990" s="593"/>
      <c r="CX1990" s="593"/>
      <c r="CY1990" s="593"/>
      <c r="CZ1990" s="593"/>
      <c r="DA1990" s="593"/>
      <c r="DB1990" s="593"/>
      <c r="DC1990" s="593"/>
      <c r="DD1990" s="593"/>
      <c r="DE1990" s="593"/>
      <c r="DF1990" s="593"/>
      <c r="DG1990" s="593"/>
      <c r="DH1990" s="593"/>
      <c r="DI1990" s="593"/>
      <c r="DJ1990" s="593"/>
      <c r="DK1990" s="593"/>
      <c r="DL1990" s="593"/>
      <c r="DM1990" s="593"/>
      <c r="DN1990" s="593"/>
      <c r="DO1990" s="593"/>
      <c r="DP1990" s="593"/>
      <c r="DQ1990" s="593"/>
      <c r="DR1990" s="593"/>
      <c r="DS1990" s="593"/>
      <c r="DT1990" s="593"/>
      <c r="DU1990" s="593"/>
      <c r="DV1990" s="593"/>
      <c r="DW1990" s="593"/>
      <c r="DX1990" s="593"/>
      <c r="DY1990" s="593"/>
      <c r="DZ1990" s="593"/>
      <c r="EA1990" s="593"/>
      <c r="EB1990" s="593"/>
      <c r="EC1990" s="593"/>
      <c r="ED1990" s="593"/>
      <c r="EE1990" s="593"/>
      <c r="EF1990" s="593"/>
      <c r="EG1990" s="593"/>
      <c r="EH1990" s="593"/>
      <c r="EI1990" s="593"/>
      <c r="EJ1990" s="593"/>
      <c r="EK1990" s="593"/>
      <c r="EL1990" s="593"/>
      <c r="EM1990" s="593"/>
      <c r="EN1990" s="593"/>
      <c r="EO1990" s="593"/>
      <c r="EP1990" s="593"/>
      <c r="EQ1990" s="593"/>
      <c r="ER1990" s="593"/>
      <c r="ES1990" s="593"/>
      <c r="ET1990" s="593"/>
      <c r="EU1990" s="593"/>
      <c r="EV1990" s="593"/>
      <c r="EW1990" s="593"/>
      <c r="EX1990" s="593"/>
      <c r="EY1990" s="593"/>
      <c r="EZ1990" s="593"/>
      <c r="FA1990" s="593"/>
      <c r="FB1990" s="593"/>
      <c r="FC1990" s="593"/>
      <c r="FD1990" s="593"/>
      <c r="FE1990" s="593"/>
      <c r="FF1990" s="593"/>
      <c r="FG1990" s="593"/>
      <c r="FH1990" s="593"/>
      <c r="FI1990" s="593"/>
      <c r="FJ1990" s="593"/>
      <c r="FK1990" s="593"/>
      <c r="FL1990" s="593"/>
      <c r="FM1990" s="593"/>
      <c r="FN1990" s="593"/>
      <c r="FO1990" s="593"/>
      <c r="FP1990" s="593"/>
      <c r="FQ1990" s="593"/>
      <c r="FR1990" s="593"/>
      <c r="FS1990" s="593"/>
      <c r="FT1990" s="593"/>
      <c r="FU1990" s="593"/>
      <c r="FV1990" s="593"/>
      <c r="FW1990" s="593"/>
      <c r="FX1990" s="593"/>
      <c r="FY1990" s="593"/>
      <c r="FZ1990" s="593"/>
      <c r="GA1990" s="593"/>
      <c r="GB1990" s="593"/>
      <c r="GC1990" s="593"/>
      <c r="GD1990" s="593"/>
      <c r="GE1990" s="593"/>
      <c r="GF1990" s="593"/>
      <c r="GG1990" s="593"/>
      <c r="GH1990" s="593"/>
      <c r="GI1990" s="593"/>
      <c r="GJ1990" s="593"/>
      <c r="GK1990" s="593"/>
      <c r="GL1990" s="593"/>
      <c r="GM1990" s="593"/>
      <c r="GN1990" s="593"/>
      <c r="GO1990" s="593"/>
      <c r="GP1990" s="593"/>
      <c r="GQ1990" s="593"/>
      <c r="GR1990" s="593"/>
      <c r="GS1990" s="593"/>
      <c r="GT1990" s="593"/>
      <c r="GU1990" s="593"/>
      <c r="GV1990" s="593"/>
      <c r="GW1990" s="593"/>
      <c r="GX1990" s="593"/>
      <c r="GY1990" s="593"/>
      <c r="GZ1990" s="593"/>
      <c r="HA1990" s="593"/>
      <c r="HB1990" s="593"/>
      <c r="HC1990" s="593"/>
      <c r="HD1990" s="593"/>
      <c r="HE1990" s="593"/>
      <c r="HF1990" s="593"/>
      <c r="HG1990" s="593"/>
      <c r="HH1990" s="593"/>
      <c r="HI1990" s="593"/>
      <c r="HJ1990" s="593"/>
      <c r="HK1990" s="593"/>
      <c r="HL1990" s="593"/>
      <c r="HM1990" s="593"/>
      <c r="HN1990" s="593"/>
      <c r="HO1990" s="593"/>
      <c r="HP1990" s="593"/>
      <c r="HQ1990" s="593"/>
      <c r="HR1990" s="593"/>
      <c r="HS1990" s="593"/>
      <c r="HT1990" s="593"/>
      <c r="HU1990" s="593"/>
      <c r="HV1990" s="593"/>
      <c r="HW1990" s="593"/>
      <c r="HX1990" s="593"/>
      <c r="HY1990" s="593"/>
      <c r="HZ1990" s="593"/>
      <c r="IA1990" s="593"/>
      <c r="IB1990" s="593"/>
      <c r="IC1990" s="593"/>
      <c r="ID1990" s="593"/>
      <c r="IE1990" s="593"/>
      <c r="IF1990" s="593"/>
      <c r="IG1990" s="593"/>
      <c r="IH1990" s="593"/>
      <c r="II1990" s="593"/>
      <c r="IJ1990" s="593"/>
      <c r="IK1990" s="593"/>
      <c r="IL1990" s="593"/>
      <c r="IM1990" s="593"/>
      <c r="IN1990" s="593"/>
      <c r="IO1990" s="593"/>
      <c r="IP1990" s="593"/>
      <c r="IQ1990" s="593"/>
      <c r="IR1990" s="593"/>
      <c r="IS1990" s="593"/>
      <c r="IT1990" s="593"/>
      <c r="IU1990" s="593"/>
      <c r="IV1990" s="593"/>
      <c r="IW1990" s="593"/>
      <c r="IX1990" s="593"/>
      <c r="IY1990" s="593"/>
      <c r="IZ1990" s="593"/>
      <c r="JA1990" s="593"/>
      <c r="JB1990" s="593"/>
      <c r="JC1990" s="593"/>
      <c r="JD1990" s="593"/>
      <c r="JE1990" s="593"/>
      <c r="JF1990" s="593"/>
      <c r="JG1990" s="593"/>
      <c r="JH1990" s="593"/>
      <c r="JI1990" s="593"/>
      <c r="JJ1990" s="593"/>
      <c r="JK1990" s="593"/>
      <c r="JL1990" s="593"/>
      <c r="JM1990" s="593"/>
      <c r="JN1990" s="593"/>
      <c r="JO1990" s="593"/>
      <c r="JP1990" s="593"/>
      <c r="JQ1990" s="593"/>
      <c r="JR1990" s="593"/>
      <c r="JS1990" s="593"/>
      <c r="JT1990" s="593"/>
      <c r="JU1990" s="593"/>
      <c r="JV1990" s="593"/>
      <c r="JW1990" s="593"/>
      <c r="JX1990" s="593"/>
      <c r="JY1990" s="593"/>
      <c r="JZ1990" s="593"/>
      <c r="KA1990" s="593"/>
      <c r="KB1990" s="593"/>
      <c r="KC1990" s="593"/>
      <c r="KD1990" s="593"/>
      <c r="KE1990" s="593"/>
      <c r="KF1990" s="593"/>
      <c r="KG1990" s="593"/>
      <c r="KH1990" s="593"/>
      <c r="KI1990" s="593"/>
      <c r="KJ1990" s="593"/>
      <c r="KK1990" s="593"/>
      <c r="KL1990" s="593"/>
      <c r="KM1990" s="593"/>
      <c r="KN1990" s="593"/>
      <c r="KO1990" s="593"/>
      <c r="KP1990" s="593"/>
      <c r="KQ1990" s="593"/>
      <c r="KR1990" s="593"/>
      <c r="KS1990" s="593"/>
      <c r="KT1990" s="593"/>
      <c r="KU1990" s="593"/>
      <c r="KV1990" s="593"/>
      <c r="KW1990" s="593"/>
      <c r="KX1990" s="593"/>
      <c r="KY1990" s="593"/>
      <c r="KZ1990" s="593"/>
      <c r="LA1990" s="593"/>
      <c r="LB1990" s="593"/>
      <c r="LC1990" s="593"/>
      <c r="LD1990" s="593"/>
      <c r="LE1990" s="593"/>
      <c r="LF1990" s="593"/>
      <c r="LG1990" s="593"/>
      <c r="LH1990" s="593"/>
      <c r="LI1990" s="593"/>
      <c r="LJ1990" s="593"/>
      <c r="LK1990" s="593"/>
      <c r="LL1990" s="593"/>
      <c r="LM1990" s="593"/>
      <c r="LN1990" s="593"/>
      <c r="LO1990" s="593"/>
      <c r="LP1990" s="593"/>
      <c r="LQ1990" s="593"/>
      <c r="LR1990" s="593"/>
      <c r="LS1990" s="593"/>
      <c r="LT1990" s="593"/>
      <c r="LU1990" s="593"/>
      <c r="LV1990" s="593"/>
      <c r="LW1990" s="593"/>
      <c r="LX1990" s="593"/>
      <c r="LY1990" s="593"/>
      <c r="LZ1990" s="593"/>
      <c r="MA1990" s="593"/>
      <c r="MB1990" s="593"/>
      <c r="MC1990" s="593"/>
      <c r="MD1990" s="593"/>
      <c r="ME1990" s="593"/>
      <c r="MF1990" s="593"/>
      <c r="MG1990" s="593"/>
      <c r="MH1990" s="593"/>
      <c r="MI1990" s="593"/>
      <c r="MJ1990" s="593"/>
      <c r="MK1990" s="593"/>
      <c r="ML1990" s="593"/>
      <c r="MM1990" s="593"/>
      <c r="MN1990" s="593"/>
      <c r="MO1990" s="593"/>
      <c r="MP1990" s="593"/>
      <c r="MQ1990" s="593"/>
      <c r="MR1990" s="593"/>
      <c r="MS1990" s="593"/>
      <c r="MT1990" s="593"/>
      <c r="MU1990" s="593"/>
      <c r="MV1990" s="593"/>
      <c r="MW1990" s="593"/>
      <c r="MX1990" s="593"/>
      <c r="MY1990" s="593"/>
      <c r="MZ1990" s="593"/>
      <c r="NA1990" s="593"/>
      <c r="NB1990" s="593"/>
      <c r="NC1990" s="593"/>
      <c r="ND1990" s="593"/>
      <c r="NE1990" s="593"/>
      <c r="NF1990" s="593"/>
      <c r="NG1990" s="593"/>
      <c r="NH1990" s="593"/>
      <c r="NI1990" s="593"/>
      <c r="NJ1990" s="593"/>
      <c r="NK1990" s="593"/>
      <c r="NL1990" s="593"/>
      <c r="NM1990" s="593"/>
      <c r="NN1990" s="593"/>
      <c r="NO1990" s="593"/>
      <c r="NP1990" s="593"/>
      <c r="NQ1990" s="593"/>
      <c r="NR1990" s="593"/>
      <c r="NS1990" s="593"/>
      <c r="NT1990" s="593"/>
      <c r="NU1990" s="593"/>
      <c r="NV1990" s="593"/>
      <c r="NW1990" s="593"/>
      <c r="NX1990" s="593"/>
      <c r="NY1990" s="593"/>
      <c r="NZ1990" s="593"/>
      <c r="OA1990" s="593"/>
      <c r="OB1990" s="593"/>
      <c r="OC1990" s="593"/>
      <c r="OD1990" s="593"/>
      <c r="OE1990" s="593"/>
      <c r="OF1990" s="593"/>
      <c r="OG1990" s="593"/>
      <c r="OH1990" s="593"/>
      <c r="OI1990" s="593"/>
      <c r="OJ1990" s="593"/>
      <c r="OK1990" s="593"/>
      <c r="OL1990" s="593"/>
      <c r="OM1990" s="593"/>
      <c r="ON1990" s="593"/>
      <c r="OO1990" s="593"/>
      <c r="OP1990" s="593"/>
      <c r="OQ1990" s="593"/>
      <c r="OR1990" s="593"/>
      <c r="OS1990" s="593"/>
      <c r="OT1990" s="593"/>
      <c r="OU1990" s="593"/>
      <c r="OV1990" s="593"/>
      <c r="OW1990" s="593"/>
      <c r="OX1990" s="593"/>
      <c r="OY1990" s="593"/>
      <c r="OZ1990" s="593"/>
      <c r="PA1990" s="593"/>
      <c r="PB1990" s="593"/>
      <c r="PC1990" s="593"/>
      <c r="PD1990" s="593"/>
      <c r="PE1990" s="593"/>
      <c r="PF1990" s="593"/>
      <c r="PG1990" s="593"/>
      <c r="PH1990" s="593"/>
      <c r="PI1990" s="593"/>
      <c r="PJ1990" s="593"/>
      <c r="PK1990" s="593"/>
      <c r="PL1990" s="593"/>
      <c r="PM1990" s="593"/>
      <c r="PN1990" s="593"/>
      <c r="PO1990" s="593"/>
      <c r="PP1990" s="593"/>
      <c r="PQ1990" s="593"/>
      <c r="PR1990" s="593"/>
      <c r="PS1990" s="593"/>
      <c r="PT1990" s="593"/>
      <c r="PU1990" s="593"/>
      <c r="PV1990" s="593"/>
      <c r="PW1990" s="593"/>
      <c r="PX1990" s="593"/>
      <c r="PY1990" s="593"/>
      <c r="PZ1990" s="593"/>
      <c r="QA1990" s="593"/>
      <c r="QB1990" s="593"/>
      <c r="QC1990" s="593"/>
      <c r="QD1990" s="593"/>
      <c r="QE1990" s="593"/>
      <c r="QF1990" s="593"/>
      <c r="QG1990" s="593"/>
      <c r="QH1990" s="593"/>
      <c r="QI1990" s="593"/>
      <c r="QJ1990" s="593"/>
      <c r="QK1990" s="593"/>
      <c r="QL1990" s="593"/>
      <c r="QM1990" s="593"/>
      <c r="QN1990" s="593"/>
      <c r="QO1990" s="593"/>
      <c r="QP1990" s="593"/>
      <c r="QQ1990" s="593"/>
      <c r="QR1990" s="593"/>
      <c r="QS1990" s="593"/>
      <c r="QT1990" s="593"/>
      <c r="QU1990" s="593"/>
      <c r="QV1990" s="593"/>
      <c r="QW1990" s="593"/>
      <c r="QX1990" s="593"/>
      <c r="QY1990" s="593"/>
      <c r="QZ1990" s="593"/>
      <c r="RA1990" s="593"/>
      <c r="RB1990" s="593"/>
      <c r="RC1990" s="593"/>
      <c r="RD1990" s="593"/>
      <c r="RE1990" s="593"/>
      <c r="RF1990" s="593"/>
      <c r="RG1990" s="593"/>
      <c r="RH1990" s="593"/>
      <c r="RI1990" s="593"/>
      <c r="RJ1990" s="593"/>
      <c r="RK1990" s="593"/>
      <c r="RL1990" s="593"/>
      <c r="RM1990" s="593"/>
      <c r="RN1990" s="593"/>
      <c r="RO1990" s="593"/>
      <c r="RP1990" s="593"/>
      <c r="RQ1990" s="593"/>
      <c r="RR1990" s="593"/>
      <c r="RS1990" s="593"/>
      <c r="RT1990" s="593"/>
      <c r="RU1990" s="593"/>
      <c r="RV1990" s="593"/>
      <c r="RW1990" s="593"/>
      <c r="RX1990" s="593"/>
      <c r="RY1990" s="593"/>
      <c r="RZ1990" s="593"/>
      <c r="SA1990" s="593"/>
      <c r="SB1990" s="593"/>
      <c r="SC1990" s="593"/>
      <c r="SD1990" s="593"/>
      <c r="SE1990" s="593"/>
      <c r="SF1990" s="593"/>
      <c r="SG1990" s="593"/>
      <c r="SH1990" s="593"/>
      <c r="SI1990" s="593"/>
      <c r="SJ1990" s="593"/>
      <c r="SK1990" s="593"/>
      <c r="SL1990" s="593"/>
      <c r="SM1990" s="593"/>
      <c r="SN1990" s="593"/>
      <c r="SO1990" s="593"/>
      <c r="SP1990" s="593"/>
      <c r="SQ1990" s="593"/>
      <c r="SR1990" s="593"/>
      <c r="SS1990" s="593"/>
      <c r="ST1990" s="593"/>
      <c r="SU1990" s="593"/>
      <c r="SV1990" s="593"/>
      <c r="SW1990" s="593"/>
      <c r="SX1990" s="593"/>
      <c r="SY1990" s="593"/>
      <c r="SZ1990" s="593"/>
      <c r="TA1990" s="593"/>
      <c r="TB1990" s="593"/>
      <c r="TC1990" s="593"/>
      <c r="TD1990" s="593"/>
      <c r="TE1990" s="593"/>
      <c r="TF1990" s="593"/>
      <c r="TG1990" s="593"/>
      <c r="TH1990" s="593"/>
      <c r="TI1990" s="593"/>
      <c r="TJ1990" s="593"/>
      <c r="TK1990" s="593"/>
      <c r="TL1990" s="593"/>
      <c r="TM1990" s="593"/>
      <c r="TN1990" s="593"/>
      <c r="TO1990" s="593"/>
      <c r="TP1990" s="593"/>
      <c r="TQ1990" s="593"/>
      <c r="TR1990" s="593"/>
      <c r="TS1990" s="593"/>
      <c r="TT1990" s="593"/>
      <c r="TU1990" s="593"/>
      <c r="TV1990" s="593"/>
      <c r="TW1990" s="593"/>
      <c r="TX1990" s="593"/>
      <c r="TY1990" s="593"/>
      <c r="TZ1990" s="593"/>
      <c r="UA1990" s="593"/>
      <c r="UB1990" s="593"/>
      <c r="UC1990" s="593"/>
      <c r="UD1990" s="593"/>
      <c r="UE1990" s="593"/>
      <c r="UF1990" s="593"/>
      <c r="UG1990" s="593"/>
      <c r="UH1990" s="593"/>
      <c r="UI1990" s="593"/>
      <c r="UJ1990" s="593"/>
      <c r="UK1990" s="593"/>
      <c r="UL1990" s="593"/>
      <c r="UM1990" s="593"/>
      <c r="UN1990" s="593"/>
      <c r="UO1990" s="593"/>
      <c r="UP1990" s="593"/>
      <c r="UQ1990" s="593"/>
      <c r="UR1990" s="593"/>
      <c r="US1990" s="593"/>
      <c r="UT1990" s="593"/>
      <c r="UU1990" s="593"/>
      <c r="UV1990" s="593"/>
      <c r="UW1990" s="593"/>
      <c r="UX1990" s="593"/>
      <c r="UY1990" s="593"/>
      <c r="UZ1990" s="593"/>
      <c r="VA1990" s="593"/>
      <c r="VB1990" s="593"/>
      <c r="VC1990" s="593"/>
      <c r="VD1990" s="593"/>
      <c r="VE1990" s="593"/>
      <c r="VF1990" s="593"/>
      <c r="VG1990" s="593"/>
      <c r="VH1990" s="593"/>
      <c r="VI1990" s="593"/>
      <c r="VJ1990" s="593"/>
      <c r="VK1990" s="593"/>
      <c r="VL1990" s="593"/>
      <c r="VM1990" s="593"/>
      <c r="VN1990" s="593"/>
      <c r="VO1990" s="593"/>
      <c r="VP1990" s="593"/>
      <c r="VQ1990" s="593"/>
      <c r="VR1990" s="593"/>
      <c r="VS1990" s="593"/>
      <c r="VT1990" s="593"/>
      <c r="VU1990" s="593"/>
      <c r="VV1990" s="593"/>
      <c r="VW1990" s="593"/>
      <c r="VX1990" s="593"/>
      <c r="VY1990" s="593"/>
      <c r="VZ1990" s="593"/>
      <c r="WA1990" s="593"/>
      <c r="WB1990" s="593"/>
      <c r="WC1990" s="593"/>
      <c r="WD1990" s="593"/>
      <c r="WE1990" s="593"/>
      <c r="WF1990" s="593"/>
      <c r="WG1990" s="593"/>
      <c r="WH1990" s="593"/>
      <c r="WI1990" s="593"/>
      <c r="WJ1990" s="593"/>
      <c r="WK1990" s="593"/>
      <c r="WL1990" s="593"/>
      <c r="WM1990" s="593"/>
      <c r="WN1990" s="593"/>
      <c r="WO1990" s="593"/>
      <c r="WP1990" s="593"/>
      <c r="WQ1990" s="593"/>
      <c r="WR1990" s="593"/>
      <c r="WS1990" s="593"/>
      <c r="WT1990" s="593"/>
      <c r="WU1990" s="593"/>
      <c r="WV1990" s="593"/>
      <c r="WW1990" s="593"/>
      <c r="WX1990" s="593"/>
      <c r="WY1990" s="593"/>
      <c r="WZ1990" s="593"/>
      <c r="XA1990" s="593"/>
      <c r="XB1990" s="593"/>
      <c r="XC1990" s="593"/>
      <c r="XD1990" s="593"/>
      <c r="XE1990" s="593"/>
      <c r="XF1990" s="593"/>
      <c r="XG1990" s="593"/>
      <c r="XH1990" s="593"/>
      <c r="XI1990" s="593"/>
      <c r="XJ1990" s="593"/>
      <c r="XK1990" s="593"/>
      <c r="XL1990" s="593"/>
      <c r="XM1990" s="593"/>
      <c r="XN1990" s="593"/>
      <c r="XO1990" s="593"/>
      <c r="XP1990" s="593"/>
      <c r="XQ1990" s="593"/>
      <c r="XR1990" s="593"/>
      <c r="XS1990" s="593"/>
      <c r="XT1990" s="593"/>
      <c r="XU1990" s="593"/>
      <c r="XV1990" s="593"/>
      <c r="XW1990" s="593"/>
      <c r="XX1990" s="593"/>
      <c r="XY1990" s="593"/>
      <c r="XZ1990" s="593"/>
      <c r="YA1990" s="593"/>
      <c r="YB1990" s="593"/>
      <c r="YC1990" s="593"/>
      <c r="YD1990" s="593"/>
      <c r="YE1990" s="593"/>
      <c r="YF1990" s="593"/>
      <c r="YG1990" s="593"/>
      <c r="YH1990" s="593"/>
      <c r="YI1990" s="593"/>
      <c r="YJ1990" s="593"/>
      <c r="YK1990" s="593"/>
      <c r="YL1990" s="593"/>
      <c r="YM1990" s="593"/>
      <c r="YN1990" s="593"/>
      <c r="YO1990" s="593"/>
      <c r="YP1990" s="593"/>
      <c r="YQ1990" s="593"/>
      <c r="YR1990" s="593"/>
      <c r="YS1990" s="593"/>
      <c r="YT1990" s="593"/>
      <c r="YU1990" s="593"/>
      <c r="YV1990" s="593"/>
      <c r="YW1990" s="593"/>
      <c r="YX1990" s="593"/>
      <c r="YY1990" s="593"/>
      <c r="YZ1990" s="593"/>
      <c r="ZA1990" s="593"/>
      <c r="ZB1990" s="593"/>
      <c r="ZC1990" s="593"/>
      <c r="ZD1990" s="593"/>
      <c r="ZE1990" s="593"/>
      <c r="ZF1990" s="593"/>
      <c r="ZG1990" s="593"/>
      <c r="ZH1990" s="593"/>
      <c r="ZI1990" s="593"/>
      <c r="ZJ1990" s="593"/>
      <c r="ZK1990" s="593"/>
      <c r="ZL1990" s="593"/>
      <c r="ZM1990" s="593"/>
      <c r="ZN1990" s="593"/>
      <c r="ZO1990" s="593"/>
      <c r="ZP1990" s="593"/>
      <c r="ZQ1990" s="593"/>
      <c r="ZR1990" s="593"/>
      <c r="ZS1990" s="593"/>
      <c r="ZT1990" s="593"/>
      <c r="ZU1990" s="593"/>
      <c r="ZV1990" s="593"/>
      <c r="ZW1990" s="593"/>
      <c r="ZX1990" s="593"/>
      <c r="ZY1990" s="593"/>
      <c r="ZZ1990" s="593"/>
      <c r="AAA1990" s="593"/>
      <c r="AAB1990" s="593"/>
      <c r="AAC1990" s="593"/>
      <c r="AAD1990" s="593"/>
      <c r="AAE1990" s="593"/>
      <c r="AAF1990" s="593"/>
      <c r="AAG1990" s="593"/>
      <c r="AAH1990" s="593"/>
      <c r="AAI1990" s="593"/>
      <c r="AAJ1990" s="593"/>
      <c r="AAK1990" s="593"/>
      <c r="AAL1990" s="593"/>
      <c r="AAM1990" s="593"/>
      <c r="AAN1990" s="593"/>
      <c r="AAO1990" s="593"/>
      <c r="AAP1990" s="593"/>
      <c r="AAQ1990" s="593"/>
      <c r="AAR1990" s="593"/>
      <c r="AAS1990" s="593"/>
      <c r="AAT1990" s="593"/>
      <c r="AAU1990" s="593"/>
      <c r="AAV1990" s="593"/>
      <c r="AAW1990" s="593"/>
      <c r="AAX1990" s="593"/>
      <c r="AAY1990" s="593"/>
      <c r="AAZ1990" s="593"/>
      <c r="ABA1990" s="593"/>
      <c r="ABB1990" s="593"/>
      <c r="ABC1990" s="593"/>
      <c r="ABD1990" s="593"/>
      <c r="ABE1990" s="593"/>
      <c r="ABF1990" s="593"/>
      <c r="ABG1990" s="593"/>
      <c r="ABH1990" s="593"/>
      <c r="ABI1990" s="593"/>
      <c r="ABJ1990" s="593"/>
      <c r="ABK1990" s="593"/>
      <c r="ABL1990" s="593"/>
      <c r="ABM1990" s="593"/>
      <c r="ABN1990" s="593"/>
      <c r="ABO1990" s="593"/>
      <c r="ABP1990" s="593"/>
      <c r="ABQ1990" s="593"/>
      <c r="ABR1990" s="593"/>
      <c r="ABS1990" s="593"/>
      <c r="ABT1990" s="593"/>
      <c r="ABU1990" s="593"/>
      <c r="ABV1990" s="593"/>
      <c r="ABW1990" s="593"/>
      <c r="ABX1990" s="593"/>
      <c r="ABY1990" s="593"/>
      <c r="ABZ1990" s="593"/>
      <c r="ACA1990" s="593"/>
      <c r="ACB1990" s="593"/>
      <c r="ACC1990" s="593"/>
      <c r="ACD1990" s="593"/>
      <c r="ACE1990" s="593"/>
      <c r="ACF1990" s="593"/>
      <c r="ACG1990" s="593"/>
      <c r="ACH1990" s="593"/>
      <c r="ACI1990" s="593"/>
      <c r="ACJ1990" s="593"/>
      <c r="ACK1990" s="593"/>
      <c r="ACL1990" s="593"/>
      <c r="ACM1990" s="593"/>
      <c r="ACN1990" s="593"/>
      <c r="ACO1990" s="593"/>
      <c r="ACP1990" s="593"/>
      <c r="ACQ1990" s="593"/>
      <c r="ACR1990" s="593"/>
      <c r="ACS1990" s="593"/>
      <c r="ACT1990" s="593"/>
      <c r="ACU1990" s="593"/>
      <c r="ACV1990" s="593"/>
      <c r="ACW1990" s="593"/>
      <c r="ACX1990" s="593"/>
      <c r="ACY1990" s="593"/>
      <c r="ACZ1990" s="593"/>
      <c r="ADA1990" s="593"/>
      <c r="ADB1990" s="593"/>
      <c r="ADC1990" s="593"/>
      <c r="ADD1990" s="593"/>
      <c r="ADE1990" s="593"/>
      <c r="ADF1990" s="593"/>
      <c r="ADG1990" s="593"/>
      <c r="ADH1990" s="593"/>
      <c r="ADI1990" s="593"/>
      <c r="ADJ1990" s="593"/>
      <c r="ADK1990" s="593"/>
      <c r="ADL1990" s="593"/>
      <c r="ADM1990" s="593"/>
      <c r="ADN1990" s="593"/>
      <c r="ADO1990" s="593"/>
      <c r="ADP1990" s="593"/>
      <c r="ADQ1990" s="593"/>
      <c r="ADR1990" s="593"/>
      <c r="ADS1990" s="593"/>
      <c r="ADT1990" s="593"/>
      <c r="ADU1990" s="593"/>
      <c r="ADV1990" s="593"/>
      <c r="ADW1990" s="593"/>
      <c r="ADX1990" s="593"/>
      <c r="ADY1990" s="593"/>
      <c r="ADZ1990" s="593"/>
      <c r="AEA1990" s="593"/>
      <c r="AEB1990" s="593"/>
      <c r="AEC1990" s="593"/>
      <c r="AED1990" s="593"/>
      <c r="AEE1990" s="593"/>
      <c r="AEF1990" s="593"/>
      <c r="AEG1990" s="593"/>
      <c r="AEH1990" s="593"/>
      <c r="AEI1990" s="593"/>
      <c r="AEJ1990" s="593"/>
      <c r="AEK1990" s="593"/>
      <c r="AEL1990" s="593"/>
      <c r="AEM1990" s="593"/>
      <c r="AEN1990" s="593"/>
      <c r="AEO1990" s="593"/>
      <c r="AEP1990" s="593"/>
      <c r="AEQ1990" s="593"/>
      <c r="AER1990" s="593"/>
      <c r="AES1990" s="593"/>
      <c r="AET1990" s="593"/>
      <c r="AEU1990" s="593"/>
      <c r="AEV1990" s="593"/>
      <c r="AEW1990" s="593"/>
      <c r="AEX1990" s="593"/>
      <c r="AEY1990" s="593"/>
      <c r="AEZ1990" s="593"/>
      <c r="AFA1990" s="593"/>
      <c r="AFB1990" s="593"/>
      <c r="AFC1990" s="593"/>
      <c r="AFD1990" s="593"/>
      <c r="AFE1990" s="593"/>
      <c r="AFF1990" s="593"/>
      <c r="AFG1990" s="593"/>
      <c r="AFH1990" s="593"/>
      <c r="AFI1990" s="593"/>
      <c r="AFJ1990" s="593"/>
      <c r="AFK1990" s="593"/>
      <c r="AFL1990" s="593"/>
      <c r="AFM1990" s="593"/>
      <c r="AFN1990" s="593"/>
      <c r="AFO1990" s="593"/>
      <c r="AFP1990" s="593"/>
      <c r="AFQ1990" s="593"/>
      <c r="AFR1990" s="593"/>
      <c r="AFS1990" s="593"/>
      <c r="AFT1990" s="593"/>
      <c r="AFU1990" s="593"/>
      <c r="AFV1990" s="593"/>
      <c r="AFW1990" s="593"/>
      <c r="AFX1990" s="593"/>
      <c r="AFY1990" s="593"/>
      <c r="AFZ1990" s="593"/>
      <c r="AGA1990" s="593"/>
      <c r="AGB1990" s="593"/>
      <c r="AGC1990" s="593"/>
      <c r="AGD1990" s="593"/>
      <c r="AGE1990" s="593"/>
      <c r="AGF1990" s="593"/>
      <c r="AGG1990" s="593"/>
      <c r="AGH1990" s="593"/>
      <c r="AGI1990" s="593"/>
      <c r="AGJ1990" s="593"/>
      <c r="AGK1990" s="593"/>
      <c r="AGL1990" s="593"/>
      <c r="AGM1990" s="593"/>
      <c r="AGN1990" s="593"/>
      <c r="AGO1990" s="593"/>
      <c r="AGP1990" s="593"/>
      <c r="AGQ1990" s="593"/>
      <c r="AGR1990" s="593"/>
      <c r="AGS1990" s="593"/>
      <c r="AGT1990" s="593"/>
      <c r="AGU1990" s="593"/>
      <c r="AGV1990" s="593"/>
      <c r="AGW1990" s="593"/>
      <c r="AGX1990" s="593"/>
      <c r="AGY1990" s="593"/>
      <c r="AGZ1990" s="593"/>
      <c r="AHA1990" s="593"/>
      <c r="AHB1990" s="593"/>
      <c r="AHC1990" s="593"/>
      <c r="AHD1990" s="593"/>
      <c r="AHE1990" s="593"/>
      <c r="AHF1990" s="593"/>
      <c r="AHG1990" s="593"/>
      <c r="AHH1990" s="593"/>
      <c r="AHI1990" s="593"/>
      <c r="AHJ1990" s="593"/>
      <c r="AHK1990" s="593"/>
      <c r="AHL1990" s="593"/>
      <c r="AHM1990" s="593"/>
      <c r="AHN1990" s="593"/>
      <c r="AHO1990" s="593"/>
      <c r="AHP1990" s="593"/>
      <c r="AHQ1990" s="593"/>
      <c r="AHR1990" s="593"/>
      <c r="AHS1990" s="593"/>
      <c r="AHT1990" s="593"/>
      <c r="AHU1990" s="593"/>
      <c r="AHV1990" s="593"/>
      <c r="AHW1990" s="593"/>
      <c r="AHX1990" s="593"/>
      <c r="AHY1990" s="593"/>
      <c r="AHZ1990" s="593"/>
      <c r="AIA1990" s="593"/>
      <c r="AIB1990" s="593"/>
      <c r="AIC1990" s="593"/>
      <c r="AID1990" s="593"/>
      <c r="AIE1990" s="593"/>
      <c r="AIF1990" s="593"/>
      <c r="AIG1990" s="593"/>
      <c r="AIH1990" s="593"/>
      <c r="AII1990" s="593"/>
      <c r="AIJ1990" s="593"/>
      <c r="AIK1990" s="593"/>
      <c r="AIL1990" s="593"/>
      <c r="AIM1990" s="593"/>
      <c r="AIN1990" s="593"/>
      <c r="AIO1990" s="593"/>
      <c r="AIP1990" s="593"/>
      <c r="AIQ1990" s="593"/>
      <c r="AIR1990" s="593"/>
      <c r="AIS1990" s="593"/>
      <c r="AIT1990" s="593"/>
      <c r="AIU1990" s="593"/>
      <c r="AIV1990" s="593"/>
      <c r="AIW1990" s="593"/>
      <c r="AIX1990" s="593"/>
      <c r="AIY1990" s="593"/>
      <c r="AIZ1990" s="593"/>
      <c r="AJA1990" s="593"/>
      <c r="AJB1990" s="593"/>
      <c r="AJC1990" s="593"/>
      <c r="AJD1990" s="593"/>
      <c r="AJE1990" s="593"/>
      <c r="AJF1990" s="593"/>
      <c r="AJG1990" s="593"/>
      <c r="AJH1990" s="593"/>
      <c r="AJI1990" s="593"/>
      <c r="AJJ1990" s="593"/>
      <c r="AJK1990" s="593"/>
      <c r="AJL1990" s="593"/>
      <c r="AJM1990" s="593"/>
      <c r="AJN1990" s="593"/>
      <c r="AJO1990" s="593"/>
      <c r="AJP1990" s="593"/>
      <c r="AJQ1990" s="593"/>
      <c r="AJR1990" s="593"/>
      <c r="AJS1990" s="593"/>
      <c r="AJT1990" s="593"/>
      <c r="AJU1990" s="593"/>
      <c r="AJV1990" s="593"/>
      <c r="AJW1990" s="593"/>
      <c r="AJX1990" s="593"/>
      <c r="AJY1990" s="593"/>
      <c r="AJZ1990" s="593"/>
      <c r="AKA1990" s="593"/>
      <c r="AKB1990" s="593"/>
      <c r="AKC1990" s="593"/>
      <c r="AKD1990" s="593"/>
      <c r="AKE1990" s="593"/>
      <c r="AKF1990" s="593"/>
      <c r="AKG1990" s="593"/>
      <c r="AKH1990" s="593"/>
      <c r="AKI1990" s="593"/>
      <c r="AKJ1990" s="593"/>
      <c r="AKK1990" s="593"/>
      <c r="AKL1990" s="593"/>
      <c r="AKM1990" s="593"/>
      <c r="AKN1990" s="593"/>
      <c r="AKO1990" s="593"/>
      <c r="AKP1990" s="593"/>
      <c r="AKQ1990" s="593"/>
      <c r="AKR1990" s="593"/>
      <c r="AKS1990" s="593"/>
      <c r="AKT1990" s="593"/>
      <c r="AKU1990" s="593"/>
      <c r="AKV1990" s="593"/>
      <c r="AKW1990" s="593"/>
      <c r="AKX1990" s="593"/>
      <c r="AKY1990" s="593"/>
      <c r="AKZ1990" s="593"/>
      <c r="ALA1990" s="593"/>
      <c r="ALB1990" s="593"/>
      <c r="ALC1990" s="593"/>
      <c r="ALD1990" s="593"/>
      <c r="ALE1990" s="593"/>
      <c r="ALF1990" s="593"/>
      <c r="ALG1990" s="593"/>
      <c r="ALH1990" s="593"/>
      <c r="ALI1990" s="593"/>
      <c r="ALJ1990" s="593"/>
      <c r="ALK1990" s="593"/>
      <c r="ALL1990" s="593"/>
      <c r="ALM1990" s="593"/>
      <c r="ALN1990" s="593"/>
      <c r="ALO1990" s="593"/>
      <c r="ALP1990" s="593"/>
      <c r="ALQ1990" s="593"/>
      <c r="ALR1990" s="593"/>
      <c r="ALS1990" s="593"/>
      <c r="ALT1990" s="593"/>
      <c r="ALU1990" s="593"/>
      <c r="ALV1990" s="593"/>
      <c r="ALW1990" s="593"/>
      <c r="ALX1990" s="593"/>
      <c r="ALY1990" s="593"/>
      <c r="ALZ1990" s="593"/>
      <c r="AMA1990" s="593"/>
      <c r="AMB1990" s="593"/>
      <c r="AMC1990" s="593"/>
      <c r="AMD1990" s="593"/>
      <c r="AME1990" s="593"/>
      <c r="AMF1990" s="593"/>
      <c r="AMG1990" s="593"/>
      <c r="AMH1990" s="593"/>
      <c r="AMI1990" s="593"/>
      <c r="AMJ1990" s="593"/>
      <c r="AMK1990" s="593"/>
      <c r="AML1990" s="593"/>
      <c r="AMM1990" s="593"/>
      <c r="AMN1990" s="593"/>
      <c r="AMO1990" s="593"/>
      <c r="AMP1990" s="593"/>
      <c r="AMQ1990" s="593"/>
      <c r="AMR1990" s="593"/>
      <c r="AMS1990" s="593"/>
      <c r="AMT1990" s="593"/>
      <c r="AMU1990" s="593"/>
      <c r="AMV1990" s="593"/>
      <c r="AMW1990" s="593"/>
      <c r="AMX1990" s="593"/>
      <c r="AMY1990" s="593"/>
      <c r="AMZ1990" s="593"/>
      <c r="ANA1990" s="593"/>
      <c r="ANB1990" s="593"/>
      <c r="ANC1990" s="593"/>
      <c r="AND1990" s="593"/>
      <c r="ANE1990" s="593"/>
      <c r="ANF1990" s="593"/>
      <c r="ANG1990" s="593"/>
      <c r="ANH1990" s="593"/>
      <c r="ANI1990" s="593"/>
      <c r="ANJ1990" s="593"/>
      <c r="ANK1990" s="593"/>
      <c r="ANL1990" s="593"/>
      <c r="ANM1990" s="593"/>
      <c r="ANN1990" s="593"/>
      <c r="ANO1990" s="593"/>
      <c r="ANP1990" s="593"/>
      <c r="ANQ1990" s="593"/>
      <c r="ANR1990" s="593"/>
      <c r="ANS1990" s="593"/>
      <c r="ANT1990" s="593"/>
      <c r="ANU1990" s="593"/>
      <c r="ANV1990" s="593"/>
      <c r="ANW1990" s="593"/>
      <c r="ANX1990" s="593"/>
      <c r="ANY1990" s="593"/>
      <c r="ANZ1990" s="593"/>
      <c r="AOA1990" s="593"/>
      <c r="AOB1990" s="593"/>
      <c r="AOC1990" s="593"/>
      <c r="AOD1990" s="593"/>
      <c r="AOE1990" s="593"/>
      <c r="AOF1990" s="593"/>
      <c r="AOG1990" s="593"/>
      <c r="AOH1990" s="593"/>
      <c r="AOI1990" s="593"/>
      <c r="AOJ1990" s="593"/>
      <c r="AOK1990" s="593"/>
      <c r="AOL1990" s="593"/>
      <c r="AOM1990" s="593"/>
      <c r="AON1990" s="593"/>
      <c r="AOO1990" s="593"/>
      <c r="AOP1990" s="593"/>
      <c r="AOQ1990" s="593"/>
      <c r="AOR1990" s="593"/>
      <c r="AOS1990" s="593"/>
      <c r="AOT1990" s="593"/>
      <c r="AOU1990" s="593"/>
      <c r="AOV1990" s="593"/>
      <c r="AOW1990" s="593"/>
      <c r="AOX1990" s="593"/>
      <c r="AOY1990" s="593"/>
      <c r="AOZ1990" s="593"/>
      <c r="APA1990" s="593"/>
      <c r="APB1990" s="593"/>
      <c r="APC1990" s="593"/>
      <c r="APD1990" s="593"/>
      <c r="APE1990" s="593"/>
      <c r="APF1990" s="593"/>
      <c r="APG1990" s="593"/>
      <c r="APH1990" s="593"/>
      <c r="API1990" s="593"/>
      <c r="APJ1990" s="593"/>
      <c r="APK1990" s="593"/>
      <c r="APL1990" s="593"/>
      <c r="APM1990" s="593"/>
      <c r="APN1990" s="593"/>
      <c r="APO1990" s="593"/>
      <c r="APP1990" s="593"/>
      <c r="APQ1990" s="593"/>
      <c r="APR1990" s="593"/>
      <c r="APS1990" s="593"/>
      <c r="APT1990" s="593"/>
      <c r="APU1990" s="593"/>
      <c r="APV1990" s="593"/>
      <c r="APW1990" s="593"/>
      <c r="APX1990" s="593"/>
      <c r="APY1990" s="593"/>
      <c r="APZ1990" s="593"/>
      <c r="AQA1990" s="593"/>
      <c r="AQB1990" s="593"/>
      <c r="AQC1990" s="593"/>
      <c r="AQD1990" s="593"/>
      <c r="AQE1990" s="593"/>
      <c r="AQF1990" s="593"/>
      <c r="AQG1990" s="593"/>
      <c r="AQH1990" s="593"/>
      <c r="AQI1990" s="593"/>
      <c r="AQJ1990" s="593"/>
      <c r="AQK1990" s="593"/>
      <c r="AQL1990" s="593"/>
      <c r="AQM1990" s="593"/>
      <c r="AQN1990" s="593"/>
      <c r="AQO1990" s="593"/>
      <c r="AQP1990" s="593"/>
      <c r="AQQ1990" s="593"/>
      <c r="AQR1990" s="593"/>
      <c r="AQS1990" s="593"/>
      <c r="AQT1990" s="593"/>
      <c r="AQU1990" s="593"/>
      <c r="AQV1990" s="593"/>
      <c r="AQW1990" s="593"/>
      <c r="AQX1990" s="593"/>
      <c r="AQY1990" s="593"/>
      <c r="AQZ1990" s="593"/>
      <c r="ARA1990" s="593"/>
      <c r="ARB1990" s="593"/>
      <c r="ARC1990" s="593"/>
      <c r="ARD1990" s="593"/>
      <c r="ARE1990" s="593"/>
      <c r="ARF1990" s="593"/>
      <c r="ARG1990" s="593"/>
      <c r="ARH1990" s="593"/>
      <c r="ARI1990" s="593"/>
      <c r="ARJ1990" s="593"/>
      <c r="ARK1990" s="593"/>
      <c r="ARL1990" s="593"/>
      <c r="ARM1990" s="593"/>
      <c r="ARN1990" s="593"/>
      <c r="ARO1990" s="593"/>
      <c r="ARP1990" s="593"/>
      <c r="ARQ1990" s="593"/>
      <c r="ARR1990" s="593"/>
      <c r="ARS1990" s="593"/>
      <c r="ART1990" s="593"/>
      <c r="ARU1990" s="593"/>
      <c r="ARV1990" s="593"/>
      <c r="ARW1990" s="593"/>
      <c r="ARX1990" s="593"/>
      <c r="ARY1990" s="593"/>
      <c r="ARZ1990" s="593"/>
      <c r="ASA1990" s="593"/>
      <c r="ASB1990" s="593"/>
      <c r="ASC1990" s="593"/>
      <c r="ASD1990" s="593"/>
      <c r="ASE1990" s="593"/>
      <c r="ASF1990" s="593"/>
      <c r="ASG1990" s="593"/>
      <c r="ASH1990" s="593"/>
      <c r="ASI1990" s="593"/>
      <c r="ASJ1990" s="593"/>
      <c r="ASK1990" s="593"/>
      <c r="ASL1990" s="593"/>
      <c r="ASM1990" s="593"/>
      <c r="ASN1990" s="593"/>
      <c r="ASO1990" s="593"/>
      <c r="ASP1990" s="593"/>
      <c r="ASQ1990" s="593"/>
      <c r="ASR1990" s="593"/>
      <c r="ASS1990" s="593"/>
      <c r="AST1990" s="593"/>
      <c r="ASU1990" s="593"/>
      <c r="ASV1990" s="593"/>
      <c r="ASW1990" s="593"/>
      <c r="ASX1990" s="593"/>
      <c r="ASY1990" s="593"/>
      <c r="ASZ1990" s="593"/>
      <c r="ATA1990" s="593"/>
      <c r="ATB1990" s="593"/>
      <c r="ATC1990" s="593"/>
      <c r="ATD1990" s="593"/>
      <c r="ATE1990" s="593"/>
      <c r="ATF1990" s="593"/>
      <c r="ATG1990" s="593"/>
      <c r="ATH1990" s="593"/>
      <c r="ATI1990" s="593"/>
      <c r="ATJ1990" s="593"/>
      <c r="ATK1990" s="593"/>
      <c r="ATL1990" s="593"/>
      <c r="ATM1990" s="593"/>
      <c r="ATN1990" s="593"/>
      <c r="ATO1990" s="593"/>
      <c r="ATP1990" s="593"/>
      <c r="ATQ1990" s="593"/>
      <c r="ATR1990" s="593"/>
      <c r="ATS1990" s="593"/>
      <c r="ATT1990" s="593"/>
      <c r="ATU1990" s="593"/>
      <c r="ATV1990" s="593"/>
      <c r="ATW1990" s="593"/>
      <c r="ATX1990" s="593"/>
      <c r="ATY1990" s="593"/>
      <c r="ATZ1990" s="593"/>
      <c r="AUA1990" s="593"/>
      <c r="AUB1990" s="593"/>
      <c r="AUC1990" s="593"/>
      <c r="AUD1990" s="593"/>
      <c r="AUE1990" s="593"/>
      <c r="AUF1990" s="593"/>
      <c r="AUG1990" s="593"/>
      <c r="AUH1990" s="593"/>
      <c r="AUI1990" s="593"/>
      <c r="AUJ1990" s="593"/>
      <c r="AUK1990" s="593"/>
      <c r="AUL1990" s="593"/>
      <c r="AUM1990" s="593"/>
      <c r="AUN1990" s="593"/>
      <c r="AUO1990" s="593"/>
      <c r="AUP1990" s="593"/>
      <c r="AUQ1990" s="593"/>
      <c r="AUR1990" s="593"/>
      <c r="AUS1990" s="593"/>
      <c r="AUT1990" s="593"/>
      <c r="AUU1990" s="593"/>
      <c r="AUV1990" s="593"/>
      <c r="AUW1990" s="593"/>
      <c r="AUX1990" s="593"/>
      <c r="AUY1990" s="593"/>
      <c r="AUZ1990" s="593"/>
      <c r="AVA1990" s="593"/>
      <c r="AVB1990" s="593"/>
      <c r="AVC1990" s="593"/>
      <c r="AVD1990" s="593"/>
      <c r="AVE1990" s="593"/>
      <c r="AVF1990" s="593"/>
      <c r="AVG1990" s="593"/>
      <c r="AVH1990" s="593"/>
      <c r="AVI1990" s="593"/>
      <c r="AVJ1990" s="593"/>
      <c r="AVK1990" s="593"/>
    </row>
    <row r="1991" spans="1:1259">
      <c r="A1991" s="715"/>
      <c r="B1991" s="564"/>
      <c r="C1991" s="564"/>
      <c r="D1991" s="676" t="s">
        <v>1067</v>
      </c>
      <c r="E1991" s="524" t="s">
        <v>1639</v>
      </c>
      <c r="F1991" s="665" t="s">
        <v>1152</v>
      </c>
      <c r="G1991" s="665">
        <v>2022</v>
      </c>
      <c r="H1991" s="665">
        <v>4</v>
      </c>
      <c r="I1991" s="687">
        <v>127923</v>
      </c>
      <c r="J1991" s="666">
        <v>44658</v>
      </c>
      <c r="K1991" s="676" t="s">
        <v>1640</v>
      </c>
      <c r="L1991" s="677" t="s">
        <v>1578</v>
      </c>
      <c r="M1991" s="677">
        <v>44468</v>
      </c>
      <c r="N1991" s="677" t="s">
        <v>1603</v>
      </c>
      <c r="O1991" s="677"/>
      <c r="P1991" s="666">
        <v>44652</v>
      </c>
      <c r="Q1991" s="666">
        <v>44656</v>
      </c>
      <c r="R1991" s="666">
        <v>44658</v>
      </c>
      <c r="S1991" s="665" t="s">
        <v>1580</v>
      </c>
      <c r="T1991" s="665">
        <v>60</v>
      </c>
      <c r="U1991" s="665" t="s">
        <v>1612</v>
      </c>
      <c r="V1991" s="665" t="s">
        <v>1591</v>
      </c>
      <c r="W1991" s="678">
        <v>400</v>
      </c>
      <c r="X1991" s="551">
        <v>624</v>
      </c>
      <c r="Y1991" s="693">
        <v>249600</v>
      </c>
      <c r="Z1991" s="667">
        <v>0.48</v>
      </c>
      <c r="AA1991" s="682">
        <f>Y1991*Z1991</f>
        <v>119808</v>
      </c>
      <c r="AB1991" s="521"/>
      <c r="AC1991" s="668">
        <v>0</v>
      </c>
      <c r="AD1991" s="676"/>
      <c r="AE1991" s="669"/>
      <c r="AF1991" s="695">
        <f>AA1991+AD1991+AE1991</f>
        <v>119808</v>
      </c>
      <c r="AG1991" s="665" t="s">
        <v>47</v>
      </c>
      <c r="AH1991" s="641"/>
      <c r="AI1991" s="676">
        <v>75</v>
      </c>
      <c r="AJ1991" s="665" t="s">
        <v>1594</v>
      </c>
      <c r="AK1991" s="676" t="s">
        <v>50</v>
      </c>
      <c r="AL1991" s="696">
        <v>92407</v>
      </c>
      <c r="AM1991" s="665" t="s">
        <v>52</v>
      </c>
      <c r="AN1991" s="665" t="s">
        <v>50</v>
      </c>
      <c r="AO1991" s="665"/>
      <c r="AP1991" s="676" t="s">
        <v>92</v>
      </c>
      <c r="AQ1991" s="676" t="s">
        <v>37</v>
      </c>
      <c r="AR1991" s="676"/>
      <c r="AS1991" s="523" t="s">
        <v>1077</v>
      </c>
      <c r="AT1991" s="523"/>
      <c r="AU1991" s="523"/>
      <c r="AV1991" s="674"/>
      <c r="AW1991" s="673" t="str">
        <f>U1991</f>
        <v>30390256H</v>
      </c>
      <c r="AX1991" s="673" cm="1">
        <f t="array" ref="AX1991">SUM(MID(0&amp;AW1991,LARGE(INDEX(ISNUMBER(--MID(AW1991,ROW($1:$8),1))*ROW($1:$8),),ROW($1:$8))+1,1)*10^ROW($1:$8)/10)</f>
        <v>30390256</v>
      </c>
      <c r="AY1991" s="673" t="str">
        <f>VLOOKUP($AX1991,'Item Master Data'!$A:$F,3,FALSE)</f>
        <v>T400H</v>
      </c>
      <c r="AZ1991" s="673">
        <f>VLOOKUP($AX1991,'Item Master Data'!$A:$F,6,FALSE)</f>
        <v>400</v>
      </c>
      <c r="BA1991" s="673">
        <f>X1991/BB1991</f>
        <v>24</v>
      </c>
      <c r="BB1991" s="673">
        <f>VLOOKUP(AX1991,'Item Master Data'!$A:$G,7,FALSE)</f>
        <v>26</v>
      </c>
      <c r="BC1991" s="673"/>
      <c r="BD1991" s="673">
        <f>W1991-AZ1991</f>
        <v>0</v>
      </c>
      <c r="BE1991" s="593"/>
      <c r="BF1991" s="593"/>
      <c r="BG1991" s="593"/>
      <c r="BH1991" s="593"/>
      <c r="BI1991" s="593"/>
      <c r="BJ1991" s="593"/>
      <c r="BK1991" s="593"/>
      <c r="BL1991" s="593"/>
      <c r="BM1991" s="593"/>
      <c r="BN1991" s="593"/>
      <c r="BO1991" s="593"/>
      <c r="BP1991" s="593"/>
      <c r="BQ1991" s="593"/>
      <c r="BR1991" s="593"/>
      <c r="BS1991" s="593"/>
      <c r="BT1991" s="593"/>
      <c r="BU1991" s="593"/>
      <c r="BV1991" s="593"/>
      <c r="BW1991" s="593"/>
      <c r="BX1991" s="593"/>
      <c r="BY1991" s="593"/>
      <c r="BZ1991" s="593"/>
      <c r="CA1991" s="593"/>
      <c r="CB1991" s="593"/>
      <c r="CC1991" s="593"/>
      <c r="CD1991" s="593"/>
      <c r="CE1991" s="593"/>
      <c r="CF1991" s="593"/>
      <c r="CG1991" s="593"/>
      <c r="CH1991" s="593"/>
      <c r="CI1991" s="593"/>
      <c r="CJ1991" s="593"/>
      <c r="CK1991" s="593"/>
      <c r="CL1991" s="593"/>
      <c r="CM1991" s="593"/>
      <c r="CN1991" s="593"/>
      <c r="CO1991" s="593"/>
      <c r="CP1991" s="593"/>
      <c r="CQ1991" s="593"/>
      <c r="CR1991" s="593"/>
      <c r="CS1991" s="593"/>
      <c r="CT1991" s="593"/>
      <c r="CU1991" s="593"/>
      <c r="CV1991" s="593"/>
      <c r="CW1991" s="593"/>
      <c r="CX1991" s="593"/>
      <c r="CY1991" s="593"/>
      <c r="CZ1991" s="593"/>
      <c r="DA1991" s="593"/>
      <c r="DB1991" s="593"/>
      <c r="DC1991" s="593"/>
      <c r="DD1991" s="593"/>
      <c r="DE1991" s="593"/>
      <c r="DF1991" s="593"/>
      <c r="DG1991" s="593"/>
      <c r="DH1991" s="593"/>
      <c r="DI1991" s="593"/>
      <c r="DJ1991" s="593"/>
      <c r="DK1991" s="593"/>
      <c r="DL1991" s="593"/>
      <c r="DM1991" s="593"/>
      <c r="DN1991" s="593"/>
      <c r="DO1991" s="593"/>
      <c r="DP1991" s="593"/>
      <c r="DQ1991" s="593"/>
      <c r="DR1991" s="593"/>
      <c r="DS1991" s="593"/>
      <c r="DT1991" s="593"/>
      <c r="DU1991" s="593"/>
      <c r="DV1991" s="593"/>
      <c r="DW1991" s="593"/>
      <c r="DX1991" s="593"/>
      <c r="DY1991" s="593"/>
      <c r="DZ1991" s="593"/>
      <c r="EA1991" s="593"/>
      <c r="EB1991" s="593"/>
      <c r="EC1991" s="593"/>
      <c r="ED1991" s="593"/>
      <c r="EE1991" s="593"/>
      <c r="EF1991" s="593"/>
      <c r="EG1991" s="593"/>
      <c r="EH1991" s="593"/>
      <c r="EI1991" s="593"/>
      <c r="EJ1991" s="593"/>
      <c r="EK1991" s="593"/>
      <c r="EL1991" s="593"/>
      <c r="EM1991" s="593"/>
      <c r="EN1991" s="593"/>
      <c r="EO1991" s="593"/>
      <c r="EP1991" s="593"/>
      <c r="EQ1991" s="593"/>
      <c r="ER1991" s="593"/>
      <c r="ES1991" s="593"/>
      <c r="ET1991" s="593"/>
      <c r="EU1991" s="593"/>
      <c r="EV1991" s="593"/>
      <c r="EW1991" s="593"/>
      <c r="EX1991" s="593"/>
      <c r="EY1991" s="593"/>
      <c r="EZ1991" s="593"/>
      <c r="FA1991" s="593"/>
      <c r="FB1991" s="593"/>
      <c r="FC1991" s="593"/>
      <c r="FD1991" s="593"/>
      <c r="FE1991" s="593"/>
      <c r="FF1991" s="593"/>
      <c r="FG1991" s="593"/>
      <c r="FH1991" s="593"/>
      <c r="FI1991" s="593"/>
      <c r="FJ1991" s="593"/>
      <c r="FK1991" s="593"/>
      <c r="FL1991" s="593"/>
      <c r="FM1991" s="593"/>
      <c r="FN1991" s="593"/>
      <c r="FO1991" s="593"/>
      <c r="FP1991" s="593"/>
      <c r="FQ1991" s="593"/>
      <c r="FR1991" s="593"/>
      <c r="FS1991" s="593"/>
      <c r="FT1991" s="593"/>
      <c r="FU1991" s="593"/>
      <c r="FV1991" s="593"/>
      <c r="FW1991" s="593"/>
      <c r="FX1991" s="593"/>
      <c r="FY1991" s="593"/>
      <c r="FZ1991" s="593"/>
      <c r="GA1991" s="593"/>
      <c r="GB1991" s="593"/>
      <c r="GC1991" s="593"/>
      <c r="GD1991" s="593"/>
      <c r="GE1991" s="593"/>
      <c r="GF1991" s="593"/>
      <c r="GG1991" s="593"/>
      <c r="GH1991" s="593"/>
      <c r="GI1991" s="593"/>
      <c r="GJ1991" s="593"/>
      <c r="GK1991" s="593"/>
      <c r="GL1991" s="593"/>
      <c r="GM1991" s="593"/>
      <c r="GN1991" s="593"/>
      <c r="GO1991" s="593"/>
      <c r="GP1991" s="593"/>
      <c r="GQ1991" s="593"/>
      <c r="GR1991" s="593"/>
      <c r="GS1991" s="593"/>
      <c r="GT1991" s="593"/>
      <c r="GU1991" s="593"/>
      <c r="GV1991" s="593"/>
      <c r="GW1991" s="593"/>
      <c r="GX1991" s="593"/>
      <c r="GY1991" s="593"/>
      <c r="GZ1991" s="593"/>
      <c r="HA1991" s="593"/>
      <c r="HB1991" s="593"/>
      <c r="HC1991" s="593"/>
      <c r="HD1991" s="593"/>
      <c r="HE1991" s="593"/>
      <c r="HF1991" s="593"/>
      <c r="HG1991" s="593"/>
      <c r="HH1991" s="593"/>
      <c r="HI1991" s="593"/>
      <c r="HJ1991" s="593"/>
      <c r="HK1991" s="593"/>
      <c r="HL1991" s="593"/>
      <c r="HM1991" s="593"/>
      <c r="HN1991" s="593"/>
      <c r="HO1991" s="593"/>
      <c r="HP1991" s="593"/>
      <c r="HQ1991" s="593"/>
      <c r="HR1991" s="593"/>
      <c r="HS1991" s="593"/>
      <c r="HT1991" s="593"/>
      <c r="HU1991" s="593"/>
      <c r="HV1991" s="593"/>
      <c r="HW1991" s="593"/>
      <c r="HX1991" s="593"/>
      <c r="HY1991" s="593"/>
      <c r="HZ1991" s="593"/>
      <c r="IA1991" s="593"/>
      <c r="IB1991" s="593"/>
      <c r="IC1991" s="593"/>
      <c r="ID1991" s="593"/>
      <c r="IE1991" s="593"/>
      <c r="IF1991" s="593"/>
      <c r="IG1991" s="593"/>
      <c r="IH1991" s="593"/>
      <c r="II1991" s="593"/>
      <c r="IJ1991" s="593"/>
      <c r="IK1991" s="593"/>
      <c r="IL1991" s="593"/>
      <c r="IM1991" s="593"/>
      <c r="IN1991" s="593"/>
      <c r="IO1991" s="593"/>
      <c r="IP1991" s="593"/>
      <c r="IQ1991" s="593"/>
      <c r="IR1991" s="593"/>
      <c r="IS1991" s="593"/>
      <c r="IT1991" s="593"/>
      <c r="IU1991" s="593"/>
      <c r="IV1991" s="593"/>
      <c r="IW1991" s="593"/>
      <c r="IX1991" s="593"/>
      <c r="IY1991" s="593"/>
      <c r="IZ1991" s="593"/>
      <c r="JA1991" s="593"/>
      <c r="JB1991" s="593"/>
      <c r="JC1991" s="593"/>
      <c r="JD1991" s="593"/>
      <c r="JE1991" s="593"/>
      <c r="JF1991" s="593"/>
      <c r="JG1991" s="593"/>
      <c r="JH1991" s="593"/>
      <c r="JI1991" s="593"/>
      <c r="JJ1991" s="593"/>
      <c r="JK1991" s="593"/>
      <c r="JL1991" s="593"/>
      <c r="JM1991" s="593"/>
      <c r="JN1991" s="593"/>
      <c r="JO1991" s="593"/>
      <c r="JP1991" s="593"/>
      <c r="JQ1991" s="593"/>
      <c r="JR1991" s="593"/>
      <c r="JS1991" s="593"/>
      <c r="JT1991" s="593"/>
      <c r="JU1991" s="593"/>
      <c r="JV1991" s="593"/>
      <c r="JW1991" s="593"/>
      <c r="JX1991" s="593"/>
      <c r="JY1991" s="593"/>
      <c r="JZ1991" s="593"/>
      <c r="KA1991" s="593"/>
      <c r="KB1991" s="593"/>
      <c r="KC1991" s="593"/>
      <c r="KD1991" s="593"/>
      <c r="KE1991" s="593"/>
      <c r="KF1991" s="593"/>
      <c r="KG1991" s="593"/>
      <c r="KH1991" s="593"/>
      <c r="KI1991" s="593"/>
      <c r="KJ1991" s="593"/>
      <c r="KK1991" s="593"/>
      <c r="KL1991" s="593"/>
      <c r="KM1991" s="593"/>
      <c r="KN1991" s="593"/>
      <c r="KO1991" s="593"/>
      <c r="KP1991" s="593"/>
      <c r="KQ1991" s="593"/>
      <c r="KR1991" s="593"/>
      <c r="KS1991" s="593"/>
      <c r="KT1991" s="593"/>
      <c r="KU1991" s="593"/>
      <c r="KV1991" s="593"/>
      <c r="KW1991" s="593"/>
      <c r="KX1991" s="593"/>
      <c r="KY1991" s="593"/>
      <c r="KZ1991" s="593"/>
      <c r="LA1991" s="593"/>
      <c r="LB1991" s="593"/>
      <c r="LC1991" s="593"/>
      <c r="LD1991" s="593"/>
      <c r="LE1991" s="593"/>
      <c r="LF1991" s="593"/>
      <c r="LG1991" s="593"/>
      <c r="LH1991" s="593"/>
      <c r="LI1991" s="593"/>
      <c r="LJ1991" s="593"/>
      <c r="LK1991" s="593"/>
      <c r="LL1991" s="593"/>
      <c r="LM1991" s="593"/>
      <c r="LN1991" s="593"/>
      <c r="LO1991" s="593"/>
      <c r="LP1991" s="593"/>
      <c r="LQ1991" s="593"/>
      <c r="LR1991" s="593"/>
      <c r="LS1991" s="593"/>
      <c r="LT1991" s="593"/>
      <c r="LU1991" s="593"/>
      <c r="LV1991" s="593"/>
      <c r="LW1991" s="593"/>
      <c r="LX1991" s="593"/>
      <c r="LY1991" s="593"/>
      <c r="LZ1991" s="593"/>
      <c r="MA1991" s="593"/>
      <c r="MB1991" s="593"/>
      <c r="MC1991" s="593"/>
      <c r="MD1991" s="593"/>
      <c r="ME1991" s="593"/>
      <c r="MF1991" s="593"/>
      <c r="MG1991" s="593"/>
      <c r="MH1991" s="593"/>
      <c r="MI1991" s="593"/>
      <c r="MJ1991" s="593"/>
      <c r="MK1991" s="593"/>
      <c r="ML1991" s="593"/>
      <c r="MM1991" s="593"/>
      <c r="MN1991" s="593"/>
      <c r="MO1991" s="593"/>
      <c r="MP1991" s="593"/>
      <c r="MQ1991" s="593"/>
      <c r="MR1991" s="593"/>
      <c r="MS1991" s="593"/>
      <c r="MT1991" s="593"/>
      <c r="MU1991" s="593"/>
      <c r="MV1991" s="593"/>
      <c r="MW1991" s="593"/>
      <c r="MX1991" s="593"/>
      <c r="MY1991" s="593"/>
      <c r="MZ1991" s="593"/>
      <c r="NA1991" s="593"/>
      <c r="NB1991" s="593"/>
      <c r="NC1991" s="593"/>
      <c r="ND1991" s="593"/>
      <c r="NE1991" s="593"/>
      <c r="NF1991" s="593"/>
      <c r="NG1991" s="593"/>
      <c r="NH1991" s="593"/>
      <c r="NI1991" s="593"/>
      <c r="NJ1991" s="593"/>
      <c r="NK1991" s="593"/>
      <c r="NL1991" s="593"/>
      <c r="NM1991" s="593"/>
      <c r="NN1991" s="593"/>
      <c r="NO1991" s="593"/>
      <c r="NP1991" s="593"/>
      <c r="NQ1991" s="593"/>
      <c r="NR1991" s="593"/>
      <c r="NS1991" s="593"/>
      <c r="NT1991" s="593"/>
      <c r="NU1991" s="593"/>
      <c r="NV1991" s="593"/>
      <c r="NW1991" s="593"/>
      <c r="NX1991" s="593"/>
      <c r="NY1991" s="593"/>
      <c r="NZ1991" s="593"/>
      <c r="OA1991" s="593"/>
      <c r="OB1991" s="593"/>
      <c r="OC1991" s="593"/>
      <c r="OD1991" s="593"/>
      <c r="OE1991" s="593"/>
      <c r="OF1991" s="593"/>
      <c r="OG1991" s="593"/>
      <c r="OH1991" s="593"/>
      <c r="OI1991" s="593"/>
      <c r="OJ1991" s="593"/>
      <c r="OK1991" s="593"/>
      <c r="OL1991" s="593"/>
      <c r="OM1991" s="593"/>
      <c r="ON1991" s="593"/>
      <c r="OO1991" s="593"/>
      <c r="OP1991" s="593"/>
      <c r="OQ1991" s="593"/>
      <c r="OR1991" s="593"/>
      <c r="OS1991" s="593"/>
      <c r="OT1991" s="593"/>
      <c r="OU1991" s="593"/>
      <c r="OV1991" s="593"/>
      <c r="OW1991" s="593"/>
      <c r="OX1991" s="593"/>
      <c r="OY1991" s="593"/>
      <c r="OZ1991" s="593"/>
      <c r="PA1991" s="593"/>
      <c r="PB1991" s="593"/>
      <c r="PC1991" s="593"/>
      <c r="PD1991" s="593"/>
      <c r="PE1991" s="593"/>
      <c r="PF1991" s="593"/>
      <c r="PG1991" s="593"/>
      <c r="PH1991" s="593"/>
      <c r="PI1991" s="593"/>
      <c r="PJ1991" s="593"/>
      <c r="PK1991" s="593"/>
      <c r="PL1991" s="593"/>
      <c r="PM1991" s="593"/>
      <c r="PN1991" s="593"/>
      <c r="PO1991" s="593"/>
      <c r="PP1991" s="593"/>
      <c r="PQ1991" s="593"/>
      <c r="PR1991" s="593"/>
      <c r="PS1991" s="593"/>
      <c r="PT1991" s="593"/>
      <c r="PU1991" s="593"/>
      <c r="PV1991" s="593"/>
      <c r="PW1991" s="593"/>
      <c r="PX1991" s="593"/>
      <c r="PY1991" s="593"/>
      <c r="PZ1991" s="593"/>
      <c r="QA1991" s="593"/>
      <c r="QB1991" s="593"/>
      <c r="QC1991" s="593"/>
      <c r="QD1991" s="593"/>
      <c r="QE1991" s="593"/>
      <c r="QF1991" s="593"/>
      <c r="QG1991" s="593"/>
      <c r="QH1991" s="593"/>
      <c r="QI1991" s="593"/>
      <c r="QJ1991" s="593"/>
      <c r="QK1991" s="593"/>
      <c r="QL1991" s="593"/>
      <c r="QM1991" s="593"/>
      <c r="QN1991" s="593"/>
      <c r="QO1991" s="593"/>
      <c r="QP1991" s="593"/>
      <c r="QQ1991" s="593"/>
      <c r="QR1991" s="593"/>
      <c r="QS1991" s="593"/>
      <c r="QT1991" s="593"/>
      <c r="QU1991" s="593"/>
      <c r="QV1991" s="593"/>
      <c r="QW1991" s="593"/>
      <c r="QX1991" s="593"/>
      <c r="QY1991" s="593"/>
      <c r="QZ1991" s="593"/>
      <c r="RA1991" s="593"/>
      <c r="RB1991" s="593"/>
      <c r="RC1991" s="593"/>
      <c r="RD1991" s="593"/>
      <c r="RE1991" s="593"/>
      <c r="RF1991" s="593"/>
      <c r="RG1991" s="593"/>
      <c r="RH1991" s="593"/>
      <c r="RI1991" s="593"/>
      <c r="RJ1991" s="593"/>
      <c r="RK1991" s="593"/>
      <c r="RL1991" s="593"/>
      <c r="RM1991" s="593"/>
      <c r="RN1991" s="593"/>
      <c r="RO1991" s="593"/>
      <c r="RP1991" s="593"/>
      <c r="RQ1991" s="593"/>
      <c r="RR1991" s="593"/>
      <c r="RS1991" s="593"/>
      <c r="RT1991" s="593"/>
      <c r="RU1991" s="593"/>
      <c r="RV1991" s="593"/>
      <c r="RW1991" s="593"/>
      <c r="RX1991" s="593"/>
      <c r="RY1991" s="593"/>
      <c r="RZ1991" s="593"/>
      <c r="SA1991" s="593"/>
      <c r="SB1991" s="593"/>
      <c r="SC1991" s="593"/>
      <c r="SD1991" s="593"/>
      <c r="SE1991" s="593"/>
      <c r="SF1991" s="593"/>
      <c r="SG1991" s="593"/>
      <c r="SH1991" s="593"/>
      <c r="SI1991" s="593"/>
      <c r="SJ1991" s="593"/>
      <c r="SK1991" s="593"/>
      <c r="SL1991" s="593"/>
      <c r="SM1991" s="593"/>
      <c r="SN1991" s="593"/>
      <c r="SO1991" s="593"/>
      <c r="SP1991" s="593"/>
      <c r="SQ1991" s="593"/>
      <c r="SR1991" s="593"/>
      <c r="SS1991" s="593"/>
      <c r="ST1991" s="593"/>
      <c r="SU1991" s="593"/>
      <c r="SV1991" s="593"/>
      <c r="SW1991" s="593"/>
      <c r="SX1991" s="593"/>
      <c r="SY1991" s="593"/>
      <c r="SZ1991" s="593"/>
      <c r="TA1991" s="593"/>
      <c r="TB1991" s="593"/>
      <c r="TC1991" s="593"/>
      <c r="TD1991" s="593"/>
      <c r="TE1991" s="593"/>
      <c r="TF1991" s="593"/>
      <c r="TG1991" s="593"/>
      <c r="TH1991" s="593"/>
      <c r="TI1991" s="593"/>
      <c r="TJ1991" s="593"/>
      <c r="TK1991" s="593"/>
      <c r="TL1991" s="593"/>
      <c r="TM1991" s="593"/>
      <c r="TN1991" s="593"/>
      <c r="TO1991" s="593"/>
      <c r="TP1991" s="593"/>
      <c r="TQ1991" s="593"/>
      <c r="TR1991" s="593"/>
      <c r="TS1991" s="593"/>
      <c r="TT1991" s="593"/>
      <c r="TU1991" s="593"/>
      <c r="TV1991" s="593"/>
      <c r="TW1991" s="593"/>
      <c r="TX1991" s="593"/>
      <c r="TY1991" s="593"/>
      <c r="TZ1991" s="593"/>
      <c r="UA1991" s="593"/>
      <c r="UB1991" s="593"/>
      <c r="UC1991" s="593"/>
      <c r="UD1991" s="593"/>
      <c r="UE1991" s="593"/>
      <c r="UF1991" s="593"/>
      <c r="UG1991" s="593"/>
      <c r="UH1991" s="593"/>
      <c r="UI1991" s="593"/>
      <c r="UJ1991" s="593"/>
      <c r="UK1991" s="593"/>
      <c r="UL1991" s="593"/>
      <c r="UM1991" s="593"/>
      <c r="UN1991" s="593"/>
      <c r="UO1991" s="593"/>
      <c r="UP1991" s="593"/>
      <c r="UQ1991" s="593"/>
      <c r="UR1991" s="593"/>
      <c r="US1991" s="593"/>
      <c r="UT1991" s="593"/>
      <c r="UU1991" s="593"/>
      <c r="UV1991" s="593"/>
      <c r="UW1991" s="593"/>
      <c r="UX1991" s="593"/>
      <c r="UY1991" s="593"/>
      <c r="UZ1991" s="593"/>
      <c r="VA1991" s="593"/>
      <c r="VB1991" s="593"/>
      <c r="VC1991" s="593"/>
      <c r="VD1991" s="593"/>
      <c r="VE1991" s="593"/>
      <c r="VF1991" s="593"/>
      <c r="VG1991" s="593"/>
      <c r="VH1991" s="593"/>
      <c r="VI1991" s="593"/>
      <c r="VJ1991" s="593"/>
      <c r="VK1991" s="593"/>
      <c r="VL1991" s="593"/>
      <c r="VM1991" s="593"/>
      <c r="VN1991" s="593"/>
      <c r="VO1991" s="593"/>
      <c r="VP1991" s="593"/>
      <c r="VQ1991" s="593"/>
      <c r="VR1991" s="593"/>
      <c r="VS1991" s="593"/>
      <c r="VT1991" s="593"/>
      <c r="VU1991" s="593"/>
      <c r="VV1991" s="593"/>
      <c r="VW1991" s="593"/>
      <c r="VX1991" s="593"/>
      <c r="VY1991" s="593"/>
      <c r="VZ1991" s="593"/>
      <c r="WA1991" s="593"/>
      <c r="WB1991" s="593"/>
      <c r="WC1991" s="593"/>
      <c r="WD1991" s="593"/>
      <c r="WE1991" s="593"/>
      <c r="WF1991" s="593"/>
      <c r="WG1991" s="593"/>
      <c r="WH1991" s="593"/>
      <c r="WI1991" s="593"/>
      <c r="WJ1991" s="593"/>
      <c r="WK1991" s="593"/>
      <c r="WL1991" s="593"/>
      <c r="WM1991" s="593"/>
      <c r="WN1991" s="593"/>
      <c r="WO1991" s="593"/>
      <c r="WP1991" s="593"/>
      <c r="WQ1991" s="593"/>
      <c r="WR1991" s="593"/>
      <c r="WS1991" s="593"/>
      <c r="WT1991" s="593"/>
      <c r="WU1991" s="593"/>
      <c r="WV1991" s="593"/>
      <c r="WW1991" s="593"/>
      <c r="WX1991" s="593"/>
      <c r="WY1991" s="593"/>
      <c r="WZ1991" s="593"/>
      <c r="XA1991" s="593"/>
      <c r="XB1991" s="593"/>
      <c r="XC1991" s="593"/>
      <c r="XD1991" s="593"/>
      <c r="XE1991" s="593"/>
      <c r="XF1991" s="593"/>
      <c r="XG1991" s="593"/>
      <c r="XH1991" s="593"/>
      <c r="XI1991" s="593"/>
      <c r="XJ1991" s="593"/>
      <c r="XK1991" s="593"/>
      <c r="XL1991" s="593"/>
      <c r="XM1991" s="593"/>
      <c r="XN1991" s="593"/>
      <c r="XO1991" s="593"/>
      <c r="XP1991" s="593"/>
      <c r="XQ1991" s="593"/>
      <c r="XR1991" s="593"/>
      <c r="XS1991" s="593"/>
      <c r="XT1991" s="593"/>
      <c r="XU1991" s="593"/>
      <c r="XV1991" s="593"/>
      <c r="XW1991" s="593"/>
      <c r="XX1991" s="593"/>
      <c r="XY1991" s="593"/>
      <c r="XZ1991" s="593"/>
      <c r="YA1991" s="593"/>
      <c r="YB1991" s="593"/>
      <c r="YC1991" s="593"/>
      <c r="YD1991" s="593"/>
      <c r="YE1991" s="593"/>
      <c r="YF1991" s="593"/>
      <c r="YG1991" s="593"/>
      <c r="YH1991" s="593"/>
      <c r="YI1991" s="593"/>
      <c r="YJ1991" s="593"/>
      <c r="YK1991" s="593"/>
      <c r="YL1991" s="593"/>
      <c r="YM1991" s="593"/>
      <c r="YN1991" s="593"/>
      <c r="YO1991" s="593"/>
      <c r="YP1991" s="593"/>
      <c r="YQ1991" s="593"/>
      <c r="YR1991" s="593"/>
      <c r="YS1991" s="593"/>
      <c r="YT1991" s="593"/>
      <c r="YU1991" s="593"/>
      <c r="YV1991" s="593"/>
      <c r="YW1991" s="593"/>
      <c r="YX1991" s="593"/>
      <c r="YY1991" s="593"/>
      <c r="YZ1991" s="593"/>
      <c r="ZA1991" s="593"/>
      <c r="ZB1991" s="593"/>
      <c r="ZC1991" s="593"/>
      <c r="ZD1991" s="593"/>
      <c r="ZE1991" s="593"/>
      <c r="ZF1991" s="593"/>
      <c r="ZG1991" s="593"/>
      <c r="ZH1991" s="593"/>
      <c r="ZI1991" s="593"/>
      <c r="ZJ1991" s="593"/>
      <c r="ZK1991" s="593"/>
      <c r="ZL1991" s="593"/>
      <c r="ZM1991" s="593"/>
      <c r="ZN1991" s="593"/>
      <c r="ZO1991" s="593"/>
      <c r="ZP1991" s="593"/>
      <c r="ZQ1991" s="593"/>
      <c r="ZR1991" s="593"/>
      <c r="ZS1991" s="593"/>
      <c r="ZT1991" s="593"/>
      <c r="ZU1991" s="593"/>
      <c r="ZV1991" s="593"/>
      <c r="ZW1991" s="593"/>
      <c r="ZX1991" s="593"/>
      <c r="ZY1991" s="593"/>
      <c r="ZZ1991" s="593"/>
      <c r="AAA1991" s="593"/>
      <c r="AAB1991" s="593"/>
      <c r="AAC1991" s="593"/>
      <c r="AAD1991" s="593"/>
      <c r="AAE1991" s="593"/>
      <c r="AAF1991" s="593"/>
      <c r="AAG1991" s="593"/>
      <c r="AAH1991" s="593"/>
      <c r="AAI1991" s="593"/>
      <c r="AAJ1991" s="593"/>
      <c r="AAK1991" s="593"/>
      <c r="AAL1991" s="593"/>
      <c r="AAM1991" s="593"/>
      <c r="AAN1991" s="593"/>
      <c r="AAO1991" s="593"/>
      <c r="AAP1991" s="593"/>
      <c r="AAQ1991" s="593"/>
      <c r="AAR1991" s="593"/>
      <c r="AAS1991" s="593"/>
      <c r="AAT1991" s="593"/>
      <c r="AAU1991" s="593"/>
      <c r="AAV1991" s="593"/>
      <c r="AAW1991" s="593"/>
      <c r="AAX1991" s="593"/>
      <c r="AAY1991" s="593"/>
      <c r="AAZ1991" s="593"/>
      <c r="ABA1991" s="593"/>
      <c r="ABB1991" s="593"/>
      <c r="ABC1991" s="593"/>
      <c r="ABD1991" s="593"/>
      <c r="ABE1991" s="593"/>
      <c r="ABF1991" s="593"/>
      <c r="ABG1991" s="593"/>
      <c r="ABH1991" s="593"/>
      <c r="ABI1991" s="593"/>
      <c r="ABJ1991" s="593"/>
      <c r="ABK1991" s="593"/>
      <c r="ABL1991" s="593"/>
      <c r="ABM1991" s="593"/>
      <c r="ABN1991" s="593"/>
      <c r="ABO1991" s="593"/>
      <c r="ABP1991" s="593"/>
      <c r="ABQ1991" s="593"/>
      <c r="ABR1991" s="593"/>
      <c r="ABS1991" s="593"/>
      <c r="ABT1991" s="593"/>
      <c r="ABU1991" s="593"/>
      <c r="ABV1991" s="593"/>
      <c r="ABW1991" s="593"/>
      <c r="ABX1991" s="593"/>
      <c r="ABY1991" s="593"/>
      <c r="ABZ1991" s="593"/>
      <c r="ACA1991" s="593"/>
      <c r="ACB1991" s="593"/>
      <c r="ACC1991" s="593"/>
      <c r="ACD1991" s="593"/>
      <c r="ACE1991" s="593"/>
      <c r="ACF1991" s="593"/>
      <c r="ACG1991" s="593"/>
      <c r="ACH1991" s="593"/>
      <c r="ACI1991" s="593"/>
      <c r="ACJ1991" s="593"/>
      <c r="ACK1991" s="593"/>
      <c r="ACL1991" s="593"/>
      <c r="ACM1991" s="593"/>
      <c r="ACN1991" s="593"/>
      <c r="ACO1991" s="593"/>
      <c r="ACP1991" s="593"/>
      <c r="ACQ1991" s="593"/>
      <c r="ACR1991" s="593"/>
      <c r="ACS1991" s="593"/>
      <c r="ACT1991" s="593"/>
      <c r="ACU1991" s="593"/>
      <c r="ACV1991" s="593"/>
      <c r="ACW1991" s="593"/>
      <c r="ACX1991" s="593"/>
      <c r="ACY1991" s="593"/>
      <c r="ACZ1991" s="593"/>
      <c r="ADA1991" s="593"/>
      <c r="ADB1991" s="593"/>
      <c r="ADC1991" s="593"/>
      <c r="ADD1991" s="593"/>
      <c r="ADE1991" s="593"/>
      <c r="ADF1991" s="593"/>
      <c r="ADG1991" s="593"/>
      <c r="ADH1991" s="593"/>
      <c r="ADI1991" s="593"/>
      <c r="ADJ1991" s="593"/>
      <c r="ADK1991" s="593"/>
      <c r="ADL1991" s="593"/>
      <c r="ADM1991" s="593"/>
      <c r="ADN1991" s="593"/>
      <c r="ADO1991" s="593"/>
      <c r="ADP1991" s="593"/>
      <c r="ADQ1991" s="593"/>
      <c r="ADR1991" s="593"/>
      <c r="ADS1991" s="593"/>
      <c r="ADT1991" s="593"/>
      <c r="ADU1991" s="593"/>
      <c r="ADV1991" s="593"/>
      <c r="ADW1991" s="593"/>
      <c r="ADX1991" s="593"/>
      <c r="ADY1991" s="593"/>
      <c r="ADZ1991" s="593"/>
      <c r="AEA1991" s="593"/>
      <c r="AEB1991" s="593"/>
      <c r="AEC1991" s="593"/>
      <c r="AED1991" s="593"/>
      <c r="AEE1991" s="593"/>
      <c r="AEF1991" s="593"/>
      <c r="AEG1991" s="593"/>
      <c r="AEH1991" s="593"/>
      <c r="AEI1991" s="593"/>
      <c r="AEJ1991" s="593"/>
      <c r="AEK1991" s="593"/>
      <c r="AEL1991" s="593"/>
      <c r="AEM1991" s="593"/>
      <c r="AEN1991" s="593"/>
      <c r="AEO1991" s="593"/>
      <c r="AEP1991" s="593"/>
      <c r="AEQ1991" s="593"/>
      <c r="AER1991" s="593"/>
      <c r="AES1991" s="593"/>
      <c r="AET1991" s="593"/>
      <c r="AEU1991" s="593"/>
      <c r="AEV1991" s="593"/>
      <c r="AEW1991" s="593"/>
      <c r="AEX1991" s="593"/>
      <c r="AEY1991" s="593"/>
      <c r="AEZ1991" s="593"/>
      <c r="AFA1991" s="593"/>
      <c r="AFB1991" s="593"/>
      <c r="AFC1991" s="593"/>
      <c r="AFD1991" s="593"/>
      <c r="AFE1991" s="593"/>
      <c r="AFF1991" s="593"/>
      <c r="AFG1991" s="593"/>
      <c r="AFH1991" s="593"/>
      <c r="AFI1991" s="593"/>
      <c r="AFJ1991" s="593"/>
      <c r="AFK1991" s="593"/>
      <c r="AFL1991" s="593"/>
      <c r="AFM1991" s="593"/>
      <c r="AFN1991" s="593"/>
      <c r="AFO1991" s="593"/>
      <c r="AFP1991" s="593"/>
      <c r="AFQ1991" s="593"/>
      <c r="AFR1991" s="593"/>
      <c r="AFS1991" s="593"/>
      <c r="AFT1991" s="593"/>
      <c r="AFU1991" s="593"/>
      <c r="AFV1991" s="593"/>
      <c r="AFW1991" s="593"/>
      <c r="AFX1991" s="593"/>
      <c r="AFY1991" s="593"/>
      <c r="AFZ1991" s="593"/>
      <c r="AGA1991" s="593"/>
      <c r="AGB1991" s="593"/>
      <c r="AGC1991" s="593"/>
      <c r="AGD1991" s="593"/>
      <c r="AGE1991" s="593"/>
      <c r="AGF1991" s="593"/>
      <c r="AGG1991" s="593"/>
      <c r="AGH1991" s="593"/>
      <c r="AGI1991" s="593"/>
      <c r="AGJ1991" s="593"/>
      <c r="AGK1991" s="593"/>
      <c r="AGL1991" s="593"/>
      <c r="AGM1991" s="593"/>
      <c r="AGN1991" s="593"/>
      <c r="AGO1991" s="593"/>
      <c r="AGP1991" s="593"/>
      <c r="AGQ1991" s="593"/>
      <c r="AGR1991" s="593"/>
      <c r="AGS1991" s="593"/>
      <c r="AGT1991" s="593"/>
      <c r="AGU1991" s="593"/>
      <c r="AGV1991" s="593"/>
      <c r="AGW1991" s="593"/>
      <c r="AGX1991" s="593"/>
      <c r="AGY1991" s="593"/>
      <c r="AGZ1991" s="593"/>
      <c r="AHA1991" s="593"/>
      <c r="AHB1991" s="593"/>
      <c r="AHC1991" s="593"/>
      <c r="AHD1991" s="593"/>
      <c r="AHE1991" s="593"/>
      <c r="AHF1991" s="593"/>
      <c r="AHG1991" s="593"/>
      <c r="AHH1991" s="593"/>
      <c r="AHI1991" s="593"/>
      <c r="AHJ1991" s="593"/>
      <c r="AHK1991" s="593"/>
      <c r="AHL1991" s="593"/>
      <c r="AHM1991" s="593"/>
      <c r="AHN1991" s="593"/>
      <c r="AHO1991" s="593"/>
      <c r="AHP1991" s="593"/>
      <c r="AHQ1991" s="593"/>
      <c r="AHR1991" s="593"/>
      <c r="AHS1991" s="593"/>
      <c r="AHT1991" s="593"/>
      <c r="AHU1991" s="593"/>
      <c r="AHV1991" s="593"/>
      <c r="AHW1991" s="593"/>
      <c r="AHX1991" s="593"/>
      <c r="AHY1991" s="593"/>
      <c r="AHZ1991" s="593"/>
      <c r="AIA1991" s="593"/>
      <c r="AIB1991" s="593"/>
      <c r="AIC1991" s="593"/>
      <c r="AID1991" s="593"/>
      <c r="AIE1991" s="593"/>
      <c r="AIF1991" s="593"/>
      <c r="AIG1991" s="593"/>
      <c r="AIH1991" s="593"/>
      <c r="AII1991" s="593"/>
      <c r="AIJ1991" s="593"/>
      <c r="AIK1991" s="593"/>
      <c r="AIL1991" s="593"/>
      <c r="AIM1991" s="593"/>
      <c r="AIN1991" s="593"/>
      <c r="AIO1991" s="593"/>
      <c r="AIP1991" s="593"/>
      <c r="AIQ1991" s="593"/>
      <c r="AIR1991" s="593"/>
      <c r="AIS1991" s="593"/>
      <c r="AIT1991" s="593"/>
      <c r="AIU1991" s="593"/>
      <c r="AIV1991" s="593"/>
      <c r="AIW1991" s="593"/>
      <c r="AIX1991" s="593"/>
      <c r="AIY1991" s="593"/>
      <c r="AIZ1991" s="593"/>
      <c r="AJA1991" s="593"/>
      <c r="AJB1991" s="593"/>
      <c r="AJC1991" s="593"/>
      <c r="AJD1991" s="593"/>
      <c r="AJE1991" s="593"/>
      <c r="AJF1991" s="593"/>
      <c r="AJG1991" s="593"/>
      <c r="AJH1991" s="593"/>
      <c r="AJI1991" s="593"/>
      <c r="AJJ1991" s="593"/>
      <c r="AJK1991" s="593"/>
      <c r="AJL1991" s="593"/>
      <c r="AJM1991" s="593"/>
      <c r="AJN1991" s="593"/>
      <c r="AJO1991" s="593"/>
      <c r="AJP1991" s="593"/>
      <c r="AJQ1991" s="593"/>
      <c r="AJR1991" s="593"/>
      <c r="AJS1991" s="593"/>
      <c r="AJT1991" s="593"/>
      <c r="AJU1991" s="593"/>
      <c r="AJV1991" s="593"/>
      <c r="AJW1991" s="593"/>
      <c r="AJX1991" s="593"/>
      <c r="AJY1991" s="593"/>
      <c r="AJZ1991" s="593"/>
      <c r="AKA1991" s="593"/>
      <c r="AKB1991" s="593"/>
      <c r="AKC1991" s="593"/>
      <c r="AKD1991" s="593"/>
      <c r="AKE1991" s="593"/>
      <c r="AKF1991" s="593"/>
      <c r="AKG1991" s="593"/>
      <c r="AKH1991" s="593"/>
      <c r="AKI1991" s="593"/>
      <c r="AKJ1991" s="593"/>
      <c r="AKK1991" s="593"/>
      <c r="AKL1991" s="593"/>
      <c r="AKM1991" s="593"/>
      <c r="AKN1991" s="593"/>
      <c r="AKO1991" s="593"/>
      <c r="AKP1991" s="593"/>
      <c r="AKQ1991" s="593"/>
      <c r="AKR1991" s="593"/>
      <c r="AKS1991" s="593"/>
      <c r="AKT1991" s="593"/>
      <c r="AKU1991" s="593"/>
      <c r="AKV1991" s="593"/>
      <c r="AKW1991" s="593"/>
      <c r="AKX1991" s="593"/>
      <c r="AKY1991" s="593"/>
      <c r="AKZ1991" s="593"/>
      <c r="ALA1991" s="593"/>
      <c r="ALB1991" s="593"/>
      <c r="ALC1991" s="593"/>
      <c r="ALD1991" s="593"/>
      <c r="ALE1991" s="593"/>
      <c r="ALF1991" s="593"/>
      <c r="ALG1991" s="593"/>
      <c r="ALH1991" s="593"/>
      <c r="ALI1991" s="593"/>
      <c r="ALJ1991" s="593"/>
      <c r="ALK1991" s="593"/>
      <c r="ALL1991" s="593"/>
      <c r="ALM1991" s="593"/>
      <c r="ALN1991" s="593"/>
      <c r="ALO1991" s="593"/>
      <c r="ALP1991" s="593"/>
      <c r="ALQ1991" s="593"/>
      <c r="ALR1991" s="593"/>
      <c r="ALS1991" s="593"/>
      <c r="ALT1991" s="593"/>
      <c r="ALU1991" s="593"/>
      <c r="ALV1991" s="593"/>
      <c r="ALW1991" s="593"/>
      <c r="ALX1991" s="593"/>
      <c r="ALY1991" s="593"/>
      <c r="ALZ1991" s="593"/>
      <c r="AMA1991" s="593"/>
      <c r="AMB1991" s="593"/>
      <c r="AMC1991" s="593"/>
      <c r="AMD1991" s="593"/>
      <c r="AME1991" s="593"/>
      <c r="AMF1991" s="593"/>
      <c r="AMG1991" s="593"/>
      <c r="AMH1991" s="593"/>
      <c r="AMI1991" s="593"/>
      <c r="AMJ1991" s="593"/>
      <c r="AMK1991" s="593"/>
      <c r="AML1991" s="593"/>
      <c r="AMM1991" s="593"/>
      <c r="AMN1991" s="593"/>
      <c r="AMO1991" s="593"/>
      <c r="AMP1991" s="593"/>
      <c r="AMQ1991" s="593"/>
      <c r="AMR1991" s="593"/>
      <c r="AMS1991" s="593"/>
      <c r="AMT1991" s="593"/>
      <c r="AMU1991" s="593"/>
      <c r="AMV1991" s="593"/>
      <c r="AMW1991" s="593"/>
      <c r="AMX1991" s="593"/>
      <c r="AMY1991" s="593"/>
      <c r="AMZ1991" s="593"/>
      <c r="ANA1991" s="593"/>
      <c r="ANB1991" s="593"/>
      <c r="ANC1991" s="593"/>
      <c r="AND1991" s="593"/>
      <c r="ANE1991" s="593"/>
      <c r="ANF1991" s="593"/>
      <c r="ANG1991" s="593"/>
      <c r="ANH1991" s="593"/>
      <c r="ANI1991" s="593"/>
      <c r="ANJ1991" s="593"/>
      <c r="ANK1991" s="593"/>
      <c r="ANL1991" s="593"/>
      <c r="ANM1991" s="593"/>
      <c r="ANN1991" s="593"/>
      <c r="ANO1991" s="593"/>
      <c r="ANP1991" s="593"/>
      <c r="ANQ1991" s="593"/>
      <c r="ANR1991" s="593"/>
      <c r="ANS1991" s="593"/>
      <c r="ANT1991" s="593"/>
      <c r="ANU1991" s="593"/>
      <c r="ANV1991" s="593"/>
      <c r="ANW1991" s="593"/>
      <c r="ANX1991" s="593"/>
      <c r="ANY1991" s="593"/>
      <c r="ANZ1991" s="593"/>
      <c r="AOA1991" s="593"/>
      <c r="AOB1991" s="593"/>
      <c r="AOC1991" s="593"/>
      <c r="AOD1991" s="593"/>
      <c r="AOE1991" s="593"/>
      <c r="AOF1991" s="593"/>
      <c r="AOG1991" s="593"/>
      <c r="AOH1991" s="593"/>
      <c r="AOI1991" s="593"/>
      <c r="AOJ1991" s="593"/>
      <c r="AOK1991" s="593"/>
      <c r="AOL1991" s="593"/>
      <c r="AOM1991" s="593"/>
      <c r="AON1991" s="593"/>
      <c r="AOO1991" s="593"/>
      <c r="AOP1991" s="593"/>
      <c r="AOQ1991" s="593"/>
      <c r="AOR1991" s="593"/>
      <c r="AOS1991" s="593"/>
      <c r="AOT1991" s="593"/>
      <c r="AOU1991" s="593"/>
      <c r="AOV1991" s="593"/>
      <c r="AOW1991" s="593"/>
      <c r="AOX1991" s="593"/>
      <c r="AOY1991" s="593"/>
      <c r="AOZ1991" s="593"/>
      <c r="APA1991" s="593"/>
      <c r="APB1991" s="593"/>
      <c r="APC1991" s="593"/>
      <c r="APD1991" s="593"/>
      <c r="APE1991" s="593"/>
      <c r="APF1991" s="593"/>
      <c r="APG1991" s="593"/>
      <c r="APH1991" s="593"/>
      <c r="API1991" s="593"/>
      <c r="APJ1991" s="593"/>
      <c r="APK1991" s="593"/>
      <c r="APL1991" s="593"/>
      <c r="APM1991" s="593"/>
      <c r="APN1991" s="593"/>
      <c r="APO1991" s="593"/>
      <c r="APP1991" s="593"/>
      <c r="APQ1991" s="593"/>
      <c r="APR1991" s="593"/>
      <c r="APS1991" s="593"/>
      <c r="APT1991" s="593"/>
      <c r="APU1991" s="593"/>
      <c r="APV1991" s="593"/>
      <c r="APW1991" s="593"/>
      <c r="APX1991" s="593"/>
      <c r="APY1991" s="593"/>
      <c r="APZ1991" s="593"/>
      <c r="AQA1991" s="593"/>
      <c r="AQB1991" s="593"/>
      <c r="AQC1991" s="593"/>
      <c r="AQD1991" s="593"/>
      <c r="AQE1991" s="593"/>
      <c r="AQF1991" s="593"/>
      <c r="AQG1991" s="593"/>
      <c r="AQH1991" s="593"/>
      <c r="AQI1991" s="593"/>
      <c r="AQJ1991" s="593"/>
      <c r="AQK1991" s="593"/>
      <c r="AQL1991" s="593"/>
      <c r="AQM1991" s="593"/>
      <c r="AQN1991" s="593"/>
      <c r="AQO1991" s="593"/>
      <c r="AQP1991" s="593"/>
      <c r="AQQ1991" s="593"/>
      <c r="AQR1991" s="593"/>
      <c r="AQS1991" s="593"/>
      <c r="AQT1991" s="593"/>
      <c r="AQU1991" s="593"/>
      <c r="AQV1991" s="593"/>
      <c r="AQW1991" s="593"/>
      <c r="AQX1991" s="593"/>
      <c r="AQY1991" s="593"/>
      <c r="AQZ1991" s="593"/>
      <c r="ARA1991" s="593"/>
      <c r="ARB1991" s="593"/>
      <c r="ARC1991" s="593"/>
      <c r="ARD1991" s="593"/>
      <c r="ARE1991" s="593"/>
      <c r="ARF1991" s="593"/>
      <c r="ARG1991" s="593"/>
      <c r="ARH1991" s="593"/>
      <c r="ARI1991" s="593"/>
      <c r="ARJ1991" s="593"/>
      <c r="ARK1991" s="593"/>
      <c r="ARL1991" s="593"/>
      <c r="ARM1991" s="593"/>
      <c r="ARN1991" s="593"/>
      <c r="ARO1991" s="593"/>
      <c r="ARP1991" s="593"/>
      <c r="ARQ1991" s="593"/>
      <c r="ARR1991" s="593"/>
      <c r="ARS1991" s="593"/>
      <c r="ART1991" s="593"/>
      <c r="ARU1991" s="593"/>
      <c r="ARV1991" s="593"/>
      <c r="ARW1991" s="593"/>
      <c r="ARX1991" s="593"/>
      <c r="ARY1991" s="593"/>
      <c r="ARZ1991" s="593"/>
      <c r="ASA1991" s="593"/>
      <c r="ASB1991" s="593"/>
      <c r="ASC1991" s="593"/>
      <c r="ASD1991" s="593"/>
      <c r="ASE1991" s="593"/>
      <c r="ASF1991" s="593"/>
      <c r="ASG1991" s="593"/>
      <c r="ASH1991" s="593"/>
      <c r="ASI1991" s="593"/>
      <c r="ASJ1991" s="593"/>
      <c r="ASK1991" s="593"/>
      <c r="ASL1991" s="593"/>
      <c r="ASM1991" s="593"/>
      <c r="ASN1991" s="593"/>
      <c r="ASO1991" s="593"/>
      <c r="ASP1991" s="593"/>
      <c r="ASQ1991" s="593"/>
      <c r="ASR1991" s="593"/>
      <c r="ASS1991" s="593"/>
      <c r="AST1991" s="593"/>
      <c r="ASU1991" s="593"/>
      <c r="ASV1991" s="593"/>
      <c r="ASW1991" s="593"/>
      <c r="ASX1991" s="593"/>
      <c r="ASY1991" s="593"/>
      <c r="ASZ1991" s="593"/>
      <c r="ATA1991" s="593"/>
      <c r="ATB1991" s="593"/>
      <c r="ATC1991" s="593"/>
      <c r="ATD1991" s="593"/>
      <c r="ATE1991" s="593"/>
      <c r="ATF1991" s="593"/>
      <c r="ATG1991" s="593"/>
      <c r="ATH1991" s="593"/>
      <c r="ATI1991" s="593"/>
      <c r="ATJ1991" s="593"/>
      <c r="ATK1991" s="593"/>
      <c r="ATL1991" s="593"/>
      <c r="ATM1991" s="593"/>
      <c r="ATN1991" s="593"/>
      <c r="ATO1991" s="593"/>
      <c r="ATP1991" s="593"/>
      <c r="ATQ1991" s="593"/>
      <c r="ATR1991" s="593"/>
      <c r="ATS1991" s="593"/>
      <c r="ATT1991" s="593"/>
      <c r="ATU1991" s="593"/>
      <c r="ATV1991" s="593"/>
      <c r="ATW1991" s="593"/>
      <c r="ATX1991" s="593"/>
      <c r="ATY1991" s="593"/>
      <c r="ATZ1991" s="593"/>
      <c r="AUA1991" s="593"/>
      <c r="AUB1991" s="593"/>
      <c r="AUC1991" s="593"/>
      <c r="AUD1991" s="593"/>
      <c r="AUE1991" s="593"/>
      <c r="AUF1991" s="593"/>
      <c r="AUG1991" s="593"/>
      <c r="AUH1991" s="593"/>
      <c r="AUI1991" s="593"/>
      <c r="AUJ1991" s="593"/>
      <c r="AUK1991" s="593"/>
      <c r="AUL1991" s="593"/>
      <c r="AUM1991" s="593"/>
      <c r="AUN1991" s="593"/>
      <c r="AUO1991" s="593"/>
      <c r="AUP1991" s="593"/>
      <c r="AUQ1991" s="593"/>
      <c r="AUR1991" s="593"/>
      <c r="AUS1991" s="593"/>
      <c r="AUT1991" s="593"/>
      <c r="AUU1991" s="593"/>
      <c r="AUV1991" s="593"/>
      <c r="AUW1991" s="593"/>
      <c r="AUX1991" s="593"/>
      <c r="AUY1991" s="593"/>
      <c r="AUZ1991" s="593"/>
      <c r="AVA1991" s="593"/>
      <c r="AVB1991" s="593"/>
      <c r="AVC1991" s="593"/>
      <c r="AVD1991" s="593"/>
      <c r="AVE1991" s="593"/>
      <c r="AVF1991" s="593"/>
      <c r="AVG1991" s="593"/>
      <c r="AVH1991" s="593"/>
      <c r="AVI1991" s="593"/>
      <c r="AVJ1991" s="593"/>
      <c r="AVK1991" s="593"/>
    </row>
    <row r="1992" spans="1:1259">
      <c r="A1992" s="715"/>
      <c r="B1992" s="564"/>
      <c r="C1992" s="564"/>
      <c r="D1992" s="676" t="s">
        <v>1067</v>
      </c>
      <c r="E1992" s="524" t="s">
        <v>1641</v>
      </c>
      <c r="F1992" s="665" t="s">
        <v>1152</v>
      </c>
      <c r="G1992" s="665">
        <v>2022</v>
      </c>
      <c r="H1992" s="665">
        <v>4</v>
      </c>
      <c r="I1992" s="687">
        <v>127924</v>
      </c>
      <c r="J1992" s="666">
        <v>44658</v>
      </c>
      <c r="K1992" s="676" t="s">
        <v>1640</v>
      </c>
      <c r="L1992" s="677" t="s">
        <v>1578</v>
      </c>
      <c r="M1992" s="677">
        <v>44468</v>
      </c>
      <c r="N1992" s="677" t="s">
        <v>1603</v>
      </c>
      <c r="O1992" s="677"/>
      <c r="P1992" s="666">
        <v>44652</v>
      </c>
      <c r="Q1992" s="666">
        <v>44656</v>
      </c>
      <c r="R1992" s="666">
        <v>44658</v>
      </c>
      <c r="S1992" s="665" t="s">
        <v>1580</v>
      </c>
      <c r="T1992" s="665">
        <v>60</v>
      </c>
      <c r="U1992" s="665" t="s">
        <v>1612</v>
      </c>
      <c r="V1992" s="665" t="s">
        <v>1591</v>
      </c>
      <c r="W1992" s="678">
        <v>400</v>
      </c>
      <c r="X1992" s="551">
        <v>624</v>
      </c>
      <c r="Y1992" s="693">
        <v>249600</v>
      </c>
      <c r="Z1992" s="667">
        <v>0.48</v>
      </c>
      <c r="AA1992" s="682">
        <f>Y1992*Z1992</f>
        <v>119808</v>
      </c>
      <c r="AB1992" s="521"/>
      <c r="AC1992" s="668">
        <v>0</v>
      </c>
      <c r="AD1992" s="676"/>
      <c r="AE1992" s="669"/>
      <c r="AF1992" s="695">
        <f>AA1992+AD1992+AE1992</f>
        <v>119808</v>
      </c>
      <c r="AG1992" s="665" t="s">
        <v>47</v>
      </c>
      <c r="AH1992" s="641"/>
      <c r="AI1992" s="676">
        <v>75</v>
      </c>
      <c r="AJ1992" s="665" t="s">
        <v>1594</v>
      </c>
      <c r="AK1992" s="676" t="s">
        <v>50</v>
      </c>
      <c r="AL1992" s="696">
        <v>92407</v>
      </c>
      <c r="AM1992" s="665" t="s">
        <v>52</v>
      </c>
      <c r="AN1992" s="665" t="s">
        <v>50</v>
      </c>
      <c r="AO1992" s="665"/>
      <c r="AP1992" s="676" t="s">
        <v>92</v>
      </c>
      <c r="AQ1992" s="676" t="s">
        <v>37</v>
      </c>
      <c r="AR1992" s="676"/>
      <c r="AS1992" s="523" t="s">
        <v>1077</v>
      </c>
      <c r="AT1992" s="523"/>
      <c r="AU1992" s="523"/>
      <c r="AV1992" s="674"/>
      <c r="AW1992" s="673" t="str">
        <f>U1992</f>
        <v>30390256H</v>
      </c>
      <c r="AX1992" s="673" cm="1">
        <f t="array" ref="AX1992">SUM(MID(0&amp;AW1992,LARGE(INDEX(ISNUMBER(--MID(AW1992,ROW($1:$8),1))*ROW($1:$8),),ROW($1:$8))+1,1)*10^ROW($1:$8)/10)</f>
        <v>30390256</v>
      </c>
      <c r="AY1992" s="673" t="str">
        <f>VLOOKUP($AX1992,'Item Master Data'!$A:$F,3,FALSE)</f>
        <v>T400H</v>
      </c>
      <c r="AZ1992" s="673">
        <f>VLOOKUP($AX1992,'Item Master Data'!$A:$F,6,FALSE)</f>
        <v>400</v>
      </c>
      <c r="BA1992" s="673">
        <f>X1992/BB1992</f>
        <v>24</v>
      </c>
      <c r="BB1992" s="673">
        <f>VLOOKUP(AX1992,'Item Master Data'!$A:$G,7,FALSE)</f>
        <v>26</v>
      </c>
      <c r="BC1992" s="673"/>
      <c r="BD1992" s="673">
        <f>W1992-AZ1992</f>
        <v>0</v>
      </c>
      <c r="BE1992" s="593"/>
      <c r="BF1992" s="593"/>
      <c r="BG1992" s="593"/>
      <c r="BH1992" s="593"/>
      <c r="BI1992" s="593"/>
      <c r="BJ1992" s="593"/>
      <c r="BK1992" s="593"/>
      <c r="BL1992" s="593"/>
      <c r="BM1992" s="593"/>
      <c r="BN1992" s="593"/>
      <c r="BO1992" s="593"/>
      <c r="BP1992" s="593"/>
      <c r="BQ1992" s="593"/>
      <c r="BR1992" s="593"/>
      <c r="BS1992" s="593"/>
      <c r="BT1992" s="593"/>
      <c r="BU1992" s="593"/>
      <c r="BV1992" s="593"/>
      <c r="BW1992" s="593"/>
      <c r="BX1992" s="593"/>
      <c r="BY1992" s="593"/>
      <c r="BZ1992" s="593"/>
      <c r="CA1992" s="593"/>
      <c r="CB1992" s="593"/>
      <c r="CC1992" s="593"/>
      <c r="CD1992" s="593"/>
      <c r="CE1992" s="593"/>
      <c r="CF1992" s="593"/>
      <c r="CG1992" s="593"/>
      <c r="CH1992" s="593"/>
      <c r="CI1992" s="593"/>
      <c r="CJ1992" s="593"/>
      <c r="CK1992" s="593"/>
      <c r="CL1992" s="593"/>
      <c r="CM1992" s="593"/>
      <c r="CN1992" s="593"/>
      <c r="CO1992" s="593"/>
      <c r="CP1992" s="593"/>
      <c r="CQ1992" s="593"/>
      <c r="CR1992" s="593"/>
      <c r="CS1992" s="593"/>
      <c r="CT1992" s="593"/>
      <c r="CU1992" s="593"/>
      <c r="CV1992" s="593"/>
      <c r="CW1992" s="593"/>
      <c r="CX1992" s="593"/>
      <c r="CY1992" s="593"/>
      <c r="CZ1992" s="593"/>
      <c r="DA1992" s="593"/>
      <c r="DB1992" s="593"/>
      <c r="DC1992" s="593"/>
      <c r="DD1992" s="593"/>
      <c r="DE1992" s="593"/>
      <c r="DF1992" s="593"/>
      <c r="DG1992" s="593"/>
      <c r="DH1992" s="593"/>
      <c r="DI1992" s="593"/>
      <c r="DJ1992" s="593"/>
      <c r="DK1992" s="593"/>
      <c r="DL1992" s="593"/>
      <c r="DM1992" s="593"/>
      <c r="DN1992" s="593"/>
      <c r="DO1992" s="593"/>
      <c r="DP1992" s="593"/>
      <c r="DQ1992" s="593"/>
      <c r="DR1992" s="593"/>
      <c r="DS1992" s="593"/>
      <c r="DT1992" s="593"/>
      <c r="DU1992" s="593"/>
      <c r="DV1992" s="593"/>
      <c r="DW1992" s="593"/>
      <c r="DX1992" s="593"/>
      <c r="DY1992" s="593"/>
      <c r="DZ1992" s="593"/>
      <c r="EA1992" s="593"/>
      <c r="EB1992" s="593"/>
      <c r="EC1992" s="593"/>
      <c r="ED1992" s="593"/>
      <c r="EE1992" s="593"/>
      <c r="EF1992" s="593"/>
      <c r="EG1992" s="593"/>
      <c r="EH1992" s="593"/>
      <c r="EI1992" s="593"/>
      <c r="EJ1992" s="593"/>
      <c r="EK1992" s="593"/>
      <c r="EL1992" s="593"/>
      <c r="EM1992" s="593"/>
      <c r="EN1992" s="593"/>
      <c r="EO1992" s="593"/>
      <c r="EP1992" s="593"/>
      <c r="EQ1992" s="593"/>
      <c r="ER1992" s="593"/>
      <c r="ES1992" s="593"/>
      <c r="ET1992" s="593"/>
      <c r="EU1992" s="593"/>
      <c r="EV1992" s="593"/>
      <c r="EW1992" s="593"/>
      <c r="EX1992" s="593"/>
      <c r="EY1992" s="593"/>
      <c r="EZ1992" s="593"/>
      <c r="FA1992" s="593"/>
      <c r="FB1992" s="593"/>
      <c r="FC1992" s="593"/>
      <c r="FD1992" s="593"/>
      <c r="FE1992" s="593"/>
      <c r="FF1992" s="593"/>
      <c r="FG1992" s="593"/>
      <c r="FH1992" s="593"/>
      <c r="FI1992" s="593"/>
      <c r="FJ1992" s="593"/>
      <c r="FK1992" s="593"/>
      <c r="FL1992" s="593"/>
      <c r="FM1992" s="593"/>
      <c r="FN1992" s="593"/>
      <c r="FO1992" s="593"/>
      <c r="FP1992" s="593"/>
      <c r="FQ1992" s="593"/>
      <c r="FR1992" s="593"/>
      <c r="FS1992" s="593"/>
      <c r="FT1992" s="593"/>
      <c r="FU1992" s="593"/>
      <c r="FV1992" s="593"/>
      <c r="FW1992" s="593"/>
      <c r="FX1992" s="593"/>
      <c r="FY1992" s="593"/>
      <c r="FZ1992" s="593"/>
      <c r="GA1992" s="593"/>
      <c r="GB1992" s="593"/>
      <c r="GC1992" s="593"/>
      <c r="GD1992" s="593"/>
      <c r="GE1992" s="593"/>
      <c r="GF1992" s="593"/>
      <c r="GG1992" s="593"/>
      <c r="GH1992" s="593"/>
      <c r="GI1992" s="593"/>
      <c r="GJ1992" s="593"/>
      <c r="GK1992" s="593"/>
      <c r="GL1992" s="593"/>
      <c r="GM1992" s="593"/>
      <c r="GN1992" s="593"/>
      <c r="GO1992" s="593"/>
      <c r="GP1992" s="593"/>
      <c r="GQ1992" s="593"/>
      <c r="GR1992" s="593"/>
      <c r="GS1992" s="593"/>
      <c r="GT1992" s="593"/>
      <c r="GU1992" s="593"/>
      <c r="GV1992" s="593"/>
      <c r="GW1992" s="593"/>
      <c r="GX1992" s="593"/>
      <c r="GY1992" s="593"/>
      <c r="GZ1992" s="593"/>
      <c r="HA1992" s="593"/>
      <c r="HB1992" s="593"/>
      <c r="HC1992" s="593"/>
      <c r="HD1992" s="593"/>
      <c r="HE1992" s="593"/>
      <c r="HF1992" s="593"/>
      <c r="HG1992" s="593"/>
      <c r="HH1992" s="593"/>
      <c r="HI1992" s="593"/>
      <c r="HJ1992" s="593"/>
      <c r="HK1992" s="593"/>
      <c r="HL1992" s="593"/>
      <c r="HM1992" s="593"/>
      <c r="HN1992" s="593"/>
      <c r="HO1992" s="593"/>
      <c r="HP1992" s="593"/>
      <c r="HQ1992" s="593"/>
      <c r="HR1992" s="593"/>
      <c r="HS1992" s="593"/>
      <c r="HT1992" s="593"/>
      <c r="HU1992" s="593"/>
      <c r="HV1992" s="593"/>
      <c r="HW1992" s="593"/>
      <c r="HX1992" s="593"/>
      <c r="HY1992" s="593"/>
      <c r="HZ1992" s="593"/>
      <c r="IA1992" s="593"/>
      <c r="IB1992" s="593"/>
      <c r="IC1992" s="593"/>
      <c r="ID1992" s="593"/>
      <c r="IE1992" s="593"/>
      <c r="IF1992" s="593"/>
      <c r="IG1992" s="593"/>
      <c r="IH1992" s="593"/>
      <c r="II1992" s="593"/>
      <c r="IJ1992" s="593"/>
      <c r="IK1992" s="593"/>
      <c r="IL1992" s="593"/>
      <c r="IM1992" s="593"/>
      <c r="IN1992" s="593"/>
      <c r="IO1992" s="593"/>
      <c r="IP1992" s="593"/>
      <c r="IQ1992" s="593"/>
      <c r="IR1992" s="593"/>
      <c r="IS1992" s="593"/>
      <c r="IT1992" s="593"/>
      <c r="IU1992" s="593"/>
      <c r="IV1992" s="593"/>
      <c r="IW1992" s="593"/>
      <c r="IX1992" s="593"/>
      <c r="IY1992" s="593"/>
      <c r="IZ1992" s="593"/>
      <c r="JA1992" s="593"/>
      <c r="JB1992" s="593"/>
      <c r="JC1992" s="593"/>
      <c r="JD1992" s="593"/>
      <c r="JE1992" s="593"/>
      <c r="JF1992" s="593"/>
      <c r="JG1992" s="593"/>
      <c r="JH1992" s="593"/>
      <c r="JI1992" s="593"/>
      <c r="JJ1992" s="593"/>
      <c r="JK1992" s="593"/>
      <c r="JL1992" s="593"/>
      <c r="JM1992" s="593"/>
      <c r="JN1992" s="593"/>
      <c r="JO1992" s="593"/>
      <c r="JP1992" s="593"/>
      <c r="JQ1992" s="593"/>
      <c r="JR1992" s="593"/>
      <c r="JS1992" s="593"/>
      <c r="JT1992" s="593"/>
      <c r="JU1992" s="593"/>
      <c r="JV1992" s="593"/>
      <c r="JW1992" s="593"/>
      <c r="JX1992" s="593"/>
      <c r="JY1992" s="593"/>
      <c r="JZ1992" s="593"/>
      <c r="KA1992" s="593"/>
      <c r="KB1992" s="593"/>
      <c r="KC1992" s="593"/>
      <c r="KD1992" s="593"/>
      <c r="KE1992" s="593"/>
      <c r="KF1992" s="593"/>
      <c r="KG1992" s="593"/>
      <c r="KH1992" s="593"/>
      <c r="KI1992" s="593"/>
      <c r="KJ1992" s="593"/>
      <c r="KK1992" s="593"/>
      <c r="KL1992" s="593"/>
      <c r="KM1992" s="593"/>
      <c r="KN1992" s="593"/>
      <c r="KO1992" s="593"/>
      <c r="KP1992" s="593"/>
      <c r="KQ1992" s="593"/>
      <c r="KR1992" s="593"/>
      <c r="KS1992" s="593"/>
      <c r="KT1992" s="593"/>
      <c r="KU1992" s="593"/>
      <c r="KV1992" s="593"/>
      <c r="KW1992" s="593"/>
      <c r="KX1992" s="593"/>
      <c r="KY1992" s="593"/>
      <c r="KZ1992" s="593"/>
      <c r="LA1992" s="593"/>
      <c r="LB1992" s="593"/>
      <c r="LC1992" s="593"/>
      <c r="LD1992" s="593"/>
      <c r="LE1992" s="593"/>
      <c r="LF1992" s="593"/>
      <c r="LG1992" s="593"/>
      <c r="LH1992" s="593"/>
      <c r="LI1992" s="593"/>
      <c r="LJ1992" s="593"/>
      <c r="LK1992" s="593"/>
      <c r="LL1992" s="593"/>
      <c r="LM1992" s="593"/>
      <c r="LN1992" s="593"/>
      <c r="LO1992" s="593"/>
      <c r="LP1992" s="593"/>
      <c r="LQ1992" s="593"/>
      <c r="LR1992" s="593"/>
      <c r="LS1992" s="593"/>
      <c r="LT1992" s="593"/>
      <c r="LU1992" s="593"/>
      <c r="LV1992" s="593"/>
      <c r="LW1992" s="593"/>
      <c r="LX1992" s="593"/>
      <c r="LY1992" s="593"/>
      <c r="LZ1992" s="593"/>
      <c r="MA1992" s="593"/>
      <c r="MB1992" s="593"/>
      <c r="MC1992" s="593"/>
      <c r="MD1992" s="593"/>
      <c r="ME1992" s="593"/>
      <c r="MF1992" s="593"/>
      <c r="MG1992" s="593"/>
      <c r="MH1992" s="593"/>
      <c r="MI1992" s="593"/>
      <c r="MJ1992" s="593"/>
      <c r="MK1992" s="593"/>
      <c r="ML1992" s="593"/>
      <c r="MM1992" s="593"/>
      <c r="MN1992" s="593"/>
      <c r="MO1992" s="593"/>
      <c r="MP1992" s="593"/>
      <c r="MQ1992" s="593"/>
      <c r="MR1992" s="593"/>
      <c r="MS1992" s="593"/>
      <c r="MT1992" s="593"/>
      <c r="MU1992" s="593"/>
      <c r="MV1992" s="593"/>
      <c r="MW1992" s="593"/>
      <c r="MX1992" s="593"/>
      <c r="MY1992" s="593"/>
      <c r="MZ1992" s="593"/>
      <c r="NA1992" s="593"/>
      <c r="NB1992" s="593"/>
      <c r="NC1992" s="593"/>
      <c r="ND1992" s="593"/>
      <c r="NE1992" s="593"/>
      <c r="NF1992" s="593"/>
      <c r="NG1992" s="593"/>
      <c r="NH1992" s="593"/>
      <c r="NI1992" s="593"/>
      <c r="NJ1992" s="593"/>
      <c r="NK1992" s="593"/>
      <c r="NL1992" s="593"/>
      <c r="NM1992" s="593"/>
      <c r="NN1992" s="593"/>
      <c r="NO1992" s="593"/>
      <c r="NP1992" s="593"/>
      <c r="NQ1992" s="593"/>
      <c r="NR1992" s="593"/>
      <c r="NS1992" s="593"/>
      <c r="NT1992" s="593"/>
      <c r="NU1992" s="593"/>
      <c r="NV1992" s="593"/>
      <c r="NW1992" s="593"/>
      <c r="NX1992" s="593"/>
      <c r="NY1992" s="593"/>
      <c r="NZ1992" s="593"/>
      <c r="OA1992" s="593"/>
      <c r="OB1992" s="593"/>
      <c r="OC1992" s="593"/>
      <c r="OD1992" s="593"/>
      <c r="OE1992" s="593"/>
      <c r="OF1992" s="593"/>
      <c r="OG1992" s="593"/>
      <c r="OH1992" s="593"/>
      <c r="OI1992" s="593"/>
      <c r="OJ1992" s="593"/>
      <c r="OK1992" s="593"/>
      <c r="OL1992" s="593"/>
      <c r="OM1992" s="593"/>
      <c r="ON1992" s="593"/>
      <c r="OO1992" s="593"/>
      <c r="OP1992" s="593"/>
      <c r="OQ1992" s="593"/>
      <c r="OR1992" s="593"/>
      <c r="OS1992" s="593"/>
      <c r="OT1992" s="593"/>
      <c r="OU1992" s="593"/>
      <c r="OV1992" s="593"/>
      <c r="OW1992" s="593"/>
      <c r="OX1992" s="593"/>
      <c r="OY1992" s="593"/>
      <c r="OZ1992" s="593"/>
      <c r="PA1992" s="593"/>
      <c r="PB1992" s="593"/>
      <c r="PC1992" s="593"/>
      <c r="PD1992" s="593"/>
      <c r="PE1992" s="593"/>
      <c r="PF1992" s="593"/>
      <c r="PG1992" s="593"/>
      <c r="PH1992" s="593"/>
      <c r="PI1992" s="593"/>
      <c r="PJ1992" s="593"/>
      <c r="PK1992" s="593"/>
      <c r="PL1992" s="593"/>
      <c r="PM1992" s="593"/>
      <c r="PN1992" s="593"/>
      <c r="PO1992" s="593"/>
      <c r="PP1992" s="593"/>
      <c r="PQ1992" s="593"/>
      <c r="PR1992" s="593"/>
      <c r="PS1992" s="593"/>
      <c r="PT1992" s="593"/>
      <c r="PU1992" s="593"/>
      <c r="PV1992" s="593"/>
      <c r="PW1992" s="593"/>
      <c r="PX1992" s="593"/>
      <c r="PY1992" s="593"/>
      <c r="PZ1992" s="593"/>
      <c r="QA1992" s="593"/>
      <c r="QB1992" s="593"/>
      <c r="QC1992" s="593"/>
      <c r="QD1992" s="593"/>
      <c r="QE1992" s="593"/>
      <c r="QF1992" s="593"/>
      <c r="QG1992" s="593"/>
      <c r="QH1992" s="593"/>
      <c r="QI1992" s="593"/>
      <c r="QJ1992" s="593"/>
      <c r="QK1992" s="593"/>
      <c r="QL1992" s="593"/>
      <c r="QM1992" s="593"/>
      <c r="QN1992" s="593"/>
      <c r="QO1992" s="593"/>
      <c r="QP1992" s="593"/>
      <c r="QQ1992" s="593"/>
      <c r="QR1992" s="593"/>
      <c r="QS1992" s="593"/>
      <c r="QT1992" s="593"/>
      <c r="QU1992" s="593"/>
      <c r="QV1992" s="593"/>
      <c r="QW1992" s="593"/>
      <c r="QX1992" s="593"/>
      <c r="QY1992" s="593"/>
      <c r="QZ1992" s="593"/>
      <c r="RA1992" s="593"/>
      <c r="RB1992" s="593"/>
      <c r="RC1992" s="593"/>
      <c r="RD1992" s="593"/>
      <c r="RE1992" s="593"/>
      <c r="RF1992" s="593"/>
      <c r="RG1992" s="593"/>
      <c r="RH1992" s="593"/>
      <c r="RI1992" s="593"/>
      <c r="RJ1992" s="593"/>
      <c r="RK1992" s="593"/>
      <c r="RL1992" s="593"/>
      <c r="RM1992" s="593"/>
      <c r="RN1992" s="593"/>
      <c r="RO1992" s="593"/>
      <c r="RP1992" s="593"/>
      <c r="RQ1992" s="593"/>
      <c r="RR1992" s="593"/>
      <c r="RS1992" s="593"/>
      <c r="RT1992" s="593"/>
      <c r="RU1992" s="593"/>
      <c r="RV1992" s="593"/>
      <c r="RW1992" s="593"/>
      <c r="RX1992" s="593"/>
      <c r="RY1992" s="593"/>
      <c r="RZ1992" s="593"/>
      <c r="SA1992" s="593"/>
      <c r="SB1992" s="593"/>
      <c r="SC1992" s="593"/>
      <c r="SD1992" s="593"/>
      <c r="SE1992" s="593"/>
      <c r="SF1992" s="593"/>
      <c r="SG1992" s="593"/>
      <c r="SH1992" s="593"/>
      <c r="SI1992" s="593"/>
      <c r="SJ1992" s="593"/>
      <c r="SK1992" s="593"/>
      <c r="SL1992" s="593"/>
      <c r="SM1992" s="593"/>
      <c r="SN1992" s="593"/>
      <c r="SO1992" s="593"/>
      <c r="SP1992" s="593"/>
      <c r="SQ1992" s="593"/>
      <c r="SR1992" s="593"/>
      <c r="SS1992" s="593"/>
      <c r="ST1992" s="593"/>
      <c r="SU1992" s="593"/>
      <c r="SV1992" s="593"/>
      <c r="SW1992" s="593"/>
      <c r="SX1992" s="593"/>
      <c r="SY1992" s="593"/>
      <c r="SZ1992" s="593"/>
      <c r="TA1992" s="593"/>
      <c r="TB1992" s="593"/>
      <c r="TC1992" s="593"/>
      <c r="TD1992" s="593"/>
      <c r="TE1992" s="593"/>
      <c r="TF1992" s="593"/>
      <c r="TG1992" s="593"/>
      <c r="TH1992" s="593"/>
      <c r="TI1992" s="593"/>
      <c r="TJ1992" s="593"/>
      <c r="TK1992" s="593"/>
      <c r="TL1992" s="593"/>
      <c r="TM1992" s="593"/>
      <c r="TN1992" s="593"/>
      <c r="TO1992" s="593"/>
      <c r="TP1992" s="593"/>
      <c r="TQ1992" s="593"/>
      <c r="TR1992" s="593"/>
      <c r="TS1992" s="593"/>
      <c r="TT1992" s="593"/>
      <c r="TU1992" s="593"/>
      <c r="TV1992" s="593"/>
      <c r="TW1992" s="593"/>
      <c r="TX1992" s="593"/>
      <c r="TY1992" s="593"/>
      <c r="TZ1992" s="593"/>
      <c r="UA1992" s="593"/>
      <c r="UB1992" s="593"/>
      <c r="UC1992" s="593"/>
      <c r="UD1992" s="593"/>
      <c r="UE1992" s="593"/>
      <c r="UF1992" s="593"/>
      <c r="UG1992" s="593"/>
      <c r="UH1992" s="593"/>
      <c r="UI1992" s="593"/>
      <c r="UJ1992" s="593"/>
      <c r="UK1992" s="593"/>
      <c r="UL1992" s="593"/>
      <c r="UM1992" s="593"/>
      <c r="UN1992" s="593"/>
      <c r="UO1992" s="593"/>
      <c r="UP1992" s="593"/>
      <c r="UQ1992" s="593"/>
      <c r="UR1992" s="593"/>
      <c r="US1992" s="593"/>
      <c r="UT1992" s="593"/>
      <c r="UU1992" s="593"/>
      <c r="UV1992" s="593"/>
      <c r="UW1992" s="593"/>
      <c r="UX1992" s="593"/>
      <c r="UY1992" s="593"/>
      <c r="UZ1992" s="593"/>
      <c r="VA1992" s="593"/>
      <c r="VB1992" s="593"/>
      <c r="VC1992" s="593"/>
      <c r="VD1992" s="593"/>
      <c r="VE1992" s="593"/>
      <c r="VF1992" s="593"/>
      <c r="VG1992" s="593"/>
      <c r="VH1992" s="593"/>
      <c r="VI1992" s="593"/>
      <c r="VJ1992" s="593"/>
      <c r="VK1992" s="593"/>
      <c r="VL1992" s="593"/>
      <c r="VM1992" s="593"/>
      <c r="VN1992" s="593"/>
      <c r="VO1992" s="593"/>
      <c r="VP1992" s="593"/>
      <c r="VQ1992" s="593"/>
      <c r="VR1992" s="593"/>
      <c r="VS1992" s="593"/>
      <c r="VT1992" s="593"/>
      <c r="VU1992" s="593"/>
      <c r="VV1992" s="593"/>
      <c r="VW1992" s="593"/>
      <c r="VX1992" s="593"/>
      <c r="VY1992" s="593"/>
      <c r="VZ1992" s="593"/>
      <c r="WA1992" s="593"/>
      <c r="WB1992" s="593"/>
      <c r="WC1992" s="593"/>
      <c r="WD1992" s="593"/>
      <c r="WE1992" s="593"/>
      <c r="WF1992" s="593"/>
      <c r="WG1992" s="593"/>
      <c r="WH1992" s="593"/>
      <c r="WI1992" s="593"/>
      <c r="WJ1992" s="593"/>
      <c r="WK1992" s="593"/>
      <c r="WL1992" s="593"/>
      <c r="WM1992" s="593"/>
      <c r="WN1992" s="593"/>
      <c r="WO1992" s="593"/>
      <c r="WP1992" s="593"/>
      <c r="WQ1992" s="593"/>
      <c r="WR1992" s="593"/>
      <c r="WS1992" s="593"/>
      <c r="WT1992" s="593"/>
      <c r="WU1992" s="593"/>
      <c r="WV1992" s="593"/>
      <c r="WW1992" s="593"/>
      <c r="WX1992" s="593"/>
      <c r="WY1992" s="593"/>
      <c r="WZ1992" s="593"/>
      <c r="XA1992" s="593"/>
      <c r="XB1992" s="593"/>
      <c r="XC1992" s="593"/>
      <c r="XD1992" s="593"/>
      <c r="XE1992" s="593"/>
      <c r="XF1992" s="593"/>
      <c r="XG1992" s="593"/>
      <c r="XH1992" s="593"/>
      <c r="XI1992" s="593"/>
      <c r="XJ1992" s="593"/>
      <c r="XK1992" s="593"/>
      <c r="XL1992" s="593"/>
      <c r="XM1992" s="593"/>
      <c r="XN1992" s="593"/>
      <c r="XO1992" s="593"/>
      <c r="XP1992" s="593"/>
      <c r="XQ1992" s="593"/>
      <c r="XR1992" s="593"/>
      <c r="XS1992" s="593"/>
      <c r="XT1992" s="593"/>
      <c r="XU1992" s="593"/>
      <c r="XV1992" s="593"/>
      <c r="XW1992" s="593"/>
      <c r="XX1992" s="593"/>
      <c r="XY1992" s="593"/>
      <c r="XZ1992" s="593"/>
      <c r="YA1992" s="593"/>
      <c r="YB1992" s="593"/>
      <c r="YC1992" s="593"/>
      <c r="YD1992" s="593"/>
      <c r="YE1992" s="593"/>
      <c r="YF1992" s="593"/>
      <c r="YG1992" s="593"/>
      <c r="YH1992" s="593"/>
      <c r="YI1992" s="593"/>
      <c r="YJ1992" s="593"/>
      <c r="YK1992" s="593"/>
      <c r="YL1992" s="593"/>
      <c r="YM1992" s="593"/>
      <c r="YN1992" s="593"/>
      <c r="YO1992" s="593"/>
      <c r="YP1992" s="593"/>
      <c r="YQ1992" s="593"/>
      <c r="YR1992" s="593"/>
      <c r="YS1992" s="593"/>
      <c r="YT1992" s="593"/>
      <c r="YU1992" s="593"/>
      <c r="YV1992" s="593"/>
      <c r="YW1992" s="593"/>
      <c r="YX1992" s="593"/>
      <c r="YY1992" s="593"/>
      <c r="YZ1992" s="593"/>
      <c r="ZA1992" s="593"/>
      <c r="ZB1992" s="593"/>
      <c r="ZC1992" s="593"/>
      <c r="ZD1992" s="593"/>
      <c r="ZE1992" s="593"/>
      <c r="ZF1992" s="593"/>
      <c r="ZG1992" s="593"/>
      <c r="ZH1992" s="593"/>
      <c r="ZI1992" s="593"/>
      <c r="ZJ1992" s="593"/>
      <c r="ZK1992" s="593"/>
      <c r="ZL1992" s="593"/>
      <c r="ZM1992" s="593"/>
      <c r="ZN1992" s="593"/>
      <c r="ZO1992" s="593"/>
      <c r="ZP1992" s="593"/>
      <c r="ZQ1992" s="593"/>
      <c r="ZR1992" s="593"/>
      <c r="ZS1992" s="593"/>
      <c r="ZT1992" s="593"/>
      <c r="ZU1992" s="593"/>
      <c r="ZV1992" s="593"/>
      <c r="ZW1992" s="593"/>
      <c r="ZX1992" s="593"/>
      <c r="ZY1992" s="593"/>
      <c r="ZZ1992" s="593"/>
      <c r="AAA1992" s="593"/>
      <c r="AAB1992" s="593"/>
      <c r="AAC1992" s="593"/>
      <c r="AAD1992" s="593"/>
      <c r="AAE1992" s="593"/>
      <c r="AAF1992" s="593"/>
      <c r="AAG1992" s="593"/>
      <c r="AAH1992" s="593"/>
      <c r="AAI1992" s="593"/>
      <c r="AAJ1992" s="593"/>
      <c r="AAK1992" s="593"/>
      <c r="AAL1992" s="593"/>
      <c r="AAM1992" s="593"/>
      <c r="AAN1992" s="593"/>
      <c r="AAO1992" s="593"/>
      <c r="AAP1992" s="593"/>
      <c r="AAQ1992" s="593"/>
      <c r="AAR1992" s="593"/>
      <c r="AAS1992" s="593"/>
      <c r="AAT1992" s="593"/>
      <c r="AAU1992" s="593"/>
      <c r="AAV1992" s="593"/>
      <c r="AAW1992" s="593"/>
      <c r="AAX1992" s="593"/>
      <c r="AAY1992" s="593"/>
      <c r="AAZ1992" s="593"/>
      <c r="ABA1992" s="593"/>
      <c r="ABB1992" s="593"/>
      <c r="ABC1992" s="593"/>
      <c r="ABD1992" s="593"/>
      <c r="ABE1992" s="593"/>
      <c r="ABF1992" s="593"/>
      <c r="ABG1992" s="593"/>
      <c r="ABH1992" s="593"/>
      <c r="ABI1992" s="593"/>
      <c r="ABJ1992" s="593"/>
      <c r="ABK1992" s="593"/>
      <c r="ABL1992" s="593"/>
      <c r="ABM1992" s="593"/>
      <c r="ABN1992" s="593"/>
      <c r="ABO1992" s="593"/>
      <c r="ABP1992" s="593"/>
      <c r="ABQ1992" s="593"/>
      <c r="ABR1992" s="593"/>
      <c r="ABS1992" s="593"/>
      <c r="ABT1992" s="593"/>
      <c r="ABU1992" s="593"/>
      <c r="ABV1992" s="593"/>
      <c r="ABW1992" s="593"/>
      <c r="ABX1992" s="593"/>
      <c r="ABY1992" s="593"/>
      <c r="ABZ1992" s="593"/>
      <c r="ACA1992" s="593"/>
      <c r="ACB1992" s="593"/>
      <c r="ACC1992" s="593"/>
      <c r="ACD1992" s="593"/>
      <c r="ACE1992" s="593"/>
      <c r="ACF1992" s="593"/>
      <c r="ACG1992" s="593"/>
      <c r="ACH1992" s="593"/>
      <c r="ACI1992" s="593"/>
      <c r="ACJ1992" s="593"/>
      <c r="ACK1992" s="593"/>
      <c r="ACL1992" s="593"/>
      <c r="ACM1992" s="593"/>
      <c r="ACN1992" s="593"/>
      <c r="ACO1992" s="593"/>
      <c r="ACP1992" s="593"/>
      <c r="ACQ1992" s="593"/>
      <c r="ACR1992" s="593"/>
      <c r="ACS1992" s="593"/>
      <c r="ACT1992" s="593"/>
      <c r="ACU1992" s="593"/>
      <c r="ACV1992" s="593"/>
      <c r="ACW1992" s="593"/>
      <c r="ACX1992" s="593"/>
      <c r="ACY1992" s="593"/>
      <c r="ACZ1992" s="593"/>
      <c r="ADA1992" s="593"/>
      <c r="ADB1992" s="593"/>
      <c r="ADC1992" s="593"/>
      <c r="ADD1992" s="593"/>
      <c r="ADE1992" s="593"/>
      <c r="ADF1992" s="593"/>
      <c r="ADG1992" s="593"/>
      <c r="ADH1992" s="593"/>
      <c r="ADI1992" s="593"/>
      <c r="ADJ1992" s="593"/>
      <c r="ADK1992" s="593"/>
      <c r="ADL1992" s="593"/>
      <c r="ADM1992" s="593"/>
      <c r="ADN1992" s="593"/>
      <c r="ADO1992" s="593"/>
      <c r="ADP1992" s="593"/>
      <c r="ADQ1992" s="593"/>
      <c r="ADR1992" s="593"/>
      <c r="ADS1992" s="593"/>
      <c r="ADT1992" s="593"/>
      <c r="ADU1992" s="593"/>
      <c r="ADV1992" s="593"/>
      <c r="ADW1992" s="593"/>
      <c r="ADX1992" s="593"/>
      <c r="ADY1992" s="593"/>
      <c r="ADZ1992" s="593"/>
      <c r="AEA1992" s="593"/>
      <c r="AEB1992" s="593"/>
      <c r="AEC1992" s="593"/>
      <c r="AED1992" s="593"/>
      <c r="AEE1992" s="593"/>
      <c r="AEF1992" s="593"/>
      <c r="AEG1992" s="593"/>
      <c r="AEH1992" s="593"/>
      <c r="AEI1992" s="593"/>
      <c r="AEJ1992" s="593"/>
      <c r="AEK1992" s="593"/>
      <c r="AEL1992" s="593"/>
      <c r="AEM1992" s="593"/>
      <c r="AEN1992" s="593"/>
      <c r="AEO1992" s="593"/>
      <c r="AEP1992" s="593"/>
      <c r="AEQ1992" s="593"/>
      <c r="AER1992" s="593"/>
      <c r="AES1992" s="593"/>
      <c r="AET1992" s="593"/>
      <c r="AEU1992" s="593"/>
      <c r="AEV1992" s="593"/>
      <c r="AEW1992" s="593"/>
      <c r="AEX1992" s="593"/>
      <c r="AEY1992" s="593"/>
      <c r="AEZ1992" s="593"/>
      <c r="AFA1992" s="593"/>
      <c r="AFB1992" s="593"/>
      <c r="AFC1992" s="593"/>
      <c r="AFD1992" s="593"/>
      <c r="AFE1992" s="593"/>
      <c r="AFF1992" s="593"/>
      <c r="AFG1992" s="593"/>
      <c r="AFH1992" s="593"/>
      <c r="AFI1992" s="593"/>
      <c r="AFJ1992" s="593"/>
      <c r="AFK1992" s="593"/>
      <c r="AFL1992" s="593"/>
      <c r="AFM1992" s="593"/>
      <c r="AFN1992" s="593"/>
      <c r="AFO1992" s="593"/>
      <c r="AFP1992" s="593"/>
      <c r="AFQ1992" s="593"/>
      <c r="AFR1992" s="593"/>
      <c r="AFS1992" s="593"/>
      <c r="AFT1992" s="593"/>
      <c r="AFU1992" s="593"/>
      <c r="AFV1992" s="593"/>
      <c r="AFW1992" s="593"/>
      <c r="AFX1992" s="593"/>
      <c r="AFY1992" s="593"/>
      <c r="AFZ1992" s="593"/>
      <c r="AGA1992" s="593"/>
      <c r="AGB1992" s="593"/>
      <c r="AGC1992" s="593"/>
      <c r="AGD1992" s="593"/>
      <c r="AGE1992" s="593"/>
      <c r="AGF1992" s="593"/>
      <c r="AGG1992" s="593"/>
      <c r="AGH1992" s="593"/>
      <c r="AGI1992" s="593"/>
      <c r="AGJ1992" s="593"/>
      <c r="AGK1992" s="593"/>
      <c r="AGL1992" s="593"/>
      <c r="AGM1992" s="593"/>
      <c r="AGN1992" s="593"/>
      <c r="AGO1992" s="593"/>
      <c r="AGP1992" s="593"/>
      <c r="AGQ1992" s="593"/>
      <c r="AGR1992" s="593"/>
      <c r="AGS1992" s="593"/>
      <c r="AGT1992" s="593"/>
      <c r="AGU1992" s="593"/>
      <c r="AGV1992" s="593"/>
      <c r="AGW1992" s="593"/>
      <c r="AGX1992" s="593"/>
      <c r="AGY1992" s="593"/>
      <c r="AGZ1992" s="593"/>
      <c r="AHA1992" s="593"/>
      <c r="AHB1992" s="593"/>
      <c r="AHC1992" s="593"/>
      <c r="AHD1992" s="593"/>
      <c r="AHE1992" s="593"/>
      <c r="AHF1992" s="593"/>
      <c r="AHG1992" s="593"/>
      <c r="AHH1992" s="593"/>
      <c r="AHI1992" s="593"/>
      <c r="AHJ1992" s="593"/>
      <c r="AHK1992" s="593"/>
      <c r="AHL1992" s="593"/>
      <c r="AHM1992" s="593"/>
      <c r="AHN1992" s="593"/>
      <c r="AHO1992" s="593"/>
      <c r="AHP1992" s="593"/>
      <c r="AHQ1992" s="593"/>
      <c r="AHR1992" s="593"/>
      <c r="AHS1992" s="593"/>
      <c r="AHT1992" s="593"/>
      <c r="AHU1992" s="593"/>
      <c r="AHV1992" s="593"/>
      <c r="AHW1992" s="593"/>
      <c r="AHX1992" s="593"/>
      <c r="AHY1992" s="593"/>
      <c r="AHZ1992" s="593"/>
      <c r="AIA1992" s="593"/>
      <c r="AIB1992" s="593"/>
      <c r="AIC1992" s="593"/>
      <c r="AID1992" s="593"/>
      <c r="AIE1992" s="593"/>
      <c r="AIF1992" s="593"/>
      <c r="AIG1992" s="593"/>
      <c r="AIH1992" s="593"/>
      <c r="AII1992" s="593"/>
      <c r="AIJ1992" s="593"/>
      <c r="AIK1992" s="593"/>
      <c r="AIL1992" s="593"/>
      <c r="AIM1992" s="593"/>
      <c r="AIN1992" s="593"/>
      <c r="AIO1992" s="593"/>
      <c r="AIP1992" s="593"/>
      <c r="AIQ1992" s="593"/>
      <c r="AIR1992" s="593"/>
      <c r="AIS1992" s="593"/>
      <c r="AIT1992" s="593"/>
      <c r="AIU1992" s="593"/>
      <c r="AIV1992" s="593"/>
      <c r="AIW1992" s="593"/>
      <c r="AIX1992" s="593"/>
      <c r="AIY1992" s="593"/>
      <c r="AIZ1992" s="593"/>
      <c r="AJA1992" s="593"/>
      <c r="AJB1992" s="593"/>
      <c r="AJC1992" s="593"/>
      <c r="AJD1992" s="593"/>
      <c r="AJE1992" s="593"/>
      <c r="AJF1992" s="593"/>
      <c r="AJG1992" s="593"/>
      <c r="AJH1992" s="593"/>
      <c r="AJI1992" s="593"/>
      <c r="AJJ1992" s="593"/>
      <c r="AJK1992" s="593"/>
      <c r="AJL1992" s="593"/>
      <c r="AJM1992" s="593"/>
      <c r="AJN1992" s="593"/>
      <c r="AJO1992" s="593"/>
      <c r="AJP1992" s="593"/>
      <c r="AJQ1992" s="593"/>
      <c r="AJR1992" s="593"/>
      <c r="AJS1992" s="593"/>
      <c r="AJT1992" s="593"/>
      <c r="AJU1992" s="593"/>
      <c r="AJV1992" s="593"/>
      <c r="AJW1992" s="593"/>
      <c r="AJX1992" s="593"/>
      <c r="AJY1992" s="593"/>
      <c r="AJZ1992" s="593"/>
      <c r="AKA1992" s="593"/>
      <c r="AKB1992" s="593"/>
      <c r="AKC1992" s="593"/>
      <c r="AKD1992" s="593"/>
      <c r="AKE1992" s="593"/>
      <c r="AKF1992" s="593"/>
      <c r="AKG1992" s="593"/>
      <c r="AKH1992" s="593"/>
      <c r="AKI1992" s="593"/>
      <c r="AKJ1992" s="593"/>
      <c r="AKK1992" s="593"/>
      <c r="AKL1992" s="593"/>
      <c r="AKM1992" s="593"/>
      <c r="AKN1992" s="593"/>
      <c r="AKO1992" s="593"/>
      <c r="AKP1992" s="593"/>
      <c r="AKQ1992" s="593"/>
      <c r="AKR1992" s="593"/>
      <c r="AKS1992" s="593"/>
      <c r="AKT1992" s="593"/>
      <c r="AKU1992" s="593"/>
      <c r="AKV1992" s="593"/>
      <c r="AKW1992" s="593"/>
      <c r="AKX1992" s="593"/>
      <c r="AKY1992" s="593"/>
      <c r="AKZ1992" s="593"/>
      <c r="ALA1992" s="593"/>
      <c r="ALB1992" s="593"/>
      <c r="ALC1992" s="593"/>
      <c r="ALD1992" s="593"/>
      <c r="ALE1992" s="593"/>
      <c r="ALF1992" s="593"/>
      <c r="ALG1992" s="593"/>
      <c r="ALH1992" s="593"/>
      <c r="ALI1992" s="593"/>
      <c r="ALJ1992" s="593"/>
      <c r="ALK1992" s="593"/>
      <c r="ALL1992" s="593"/>
      <c r="ALM1992" s="593"/>
      <c r="ALN1992" s="593"/>
      <c r="ALO1992" s="593"/>
      <c r="ALP1992" s="593"/>
      <c r="ALQ1992" s="593"/>
      <c r="ALR1992" s="593"/>
      <c r="ALS1992" s="593"/>
      <c r="ALT1992" s="593"/>
      <c r="ALU1992" s="593"/>
      <c r="ALV1992" s="593"/>
      <c r="ALW1992" s="593"/>
      <c r="ALX1992" s="593"/>
      <c r="ALY1992" s="593"/>
      <c r="ALZ1992" s="593"/>
      <c r="AMA1992" s="593"/>
      <c r="AMB1992" s="593"/>
      <c r="AMC1992" s="593"/>
      <c r="AMD1992" s="593"/>
      <c r="AME1992" s="593"/>
      <c r="AMF1992" s="593"/>
      <c r="AMG1992" s="593"/>
      <c r="AMH1992" s="593"/>
      <c r="AMI1992" s="593"/>
      <c r="AMJ1992" s="593"/>
      <c r="AMK1992" s="593"/>
      <c r="AML1992" s="593"/>
      <c r="AMM1992" s="593"/>
      <c r="AMN1992" s="593"/>
      <c r="AMO1992" s="593"/>
      <c r="AMP1992" s="593"/>
      <c r="AMQ1992" s="593"/>
      <c r="AMR1992" s="593"/>
      <c r="AMS1992" s="593"/>
      <c r="AMT1992" s="593"/>
      <c r="AMU1992" s="593"/>
      <c r="AMV1992" s="593"/>
      <c r="AMW1992" s="593"/>
      <c r="AMX1992" s="593"/>
      <c r="AMY1992" s="593"/>
      <c r="AMZ1992" s="593"/>
      <c r="ANA1992" s="593"/>
      <c r="ANB1992" s="593"/>
      <c r="ANC1992" s="593"/>
      <c r="AND1992" s="593"/>
      <c r="ANE1992" s="593"/>
      <c r="ANF1992" s="593"/>
      <c r="ANG1992" s="593"/>
      <c r="ANH1992" s="593"/>
      <c r="ANI1992" s="593"/>
      <c r="ANJ1992" s="593"/>
      <c r="ANK1992" s="593"/>
      <c r="ANL1992" s="593"/>
      <c r="ANM1992" s="593"/>
      <c r="ANN1992" s="593"/>
      <c r="ANO1992" s="593"/>
      <c r="ANP1992" s="593"/>
      <c r="ANQ1992" s="593"/>
      <c r="ANR1992" s="593"/>
      <c r="ANS1992" s="593"/>
      <c r="ANT1992" s="593"/>
      <c r="ANU1992" s="593"/>
      <c r="ANV1992" s="593"/>
      <c r="ANW1992" s="593"/>
      <c r="ANX1992" s="593"/>
      <c r="ANY1992" s="593"/>
      <c r="ANZ1992" s="593"/>
      <c r="AOA1992" s="593"/>
      <c r="AOB1992" s="593"/>
      <c r="AOC1992" s="593"/>
      <c r="AOD1992" s="593"/>
      <c r="AOE1992" s="593"/>
      <c r="AOF1992" s="593"/>
      <c r="AOG1992" s="593"/>
      <c r="AOH1992" s="593"/>
      <c r="AOI1992" s="593"/>
      <c r="AOJ1992" s="593"/>
      <c r="AOK1992" s="593"/>
      <c r="AOL1992" s="593"/>
      <c r="AOM1992" s="593"/>
      <c r="AON1992" s="593"/>
      <c r="AOO1992" s="593"/>
      <c r="AOP1992" s="593"/>
      <c r="AOQ1992" s="593"/>
      <c r="AOR1992" s="593"/>
      <c r="AOS1992" s="593"/>
      <c r="AOT1992" s="593"/>
      <c r="AOU1992" s="593"/>
      <c r="AOV1992" s="593"/>
      <c r="AOW1992" s="593"/>
      <c r="AOX1992" s="593"/>
      <c r="AOY1992" s="593"/>
      <c r="AOZ1992" s="593"/>
      <c r="APA1992" s="593"/>
      <c r="APB1992" s="593"/>
      <c r="APC1992" s="593"/>
      <c r="APD1992" s="593"/>
      <c r="APE1992" s="593"/>
      <c r="APF1992" s="593"/>
      <c r="APG1992" s="593"/>
      <c r="APH1992" s="593"/>
      <c r="API1992" s="593"/>
      <c r="APJ1992" s="593"/>
      <c r="APK1992" s="593"/>
      <c r="APL1992" s="593"/>
      <c r="APM1992" s="593"/>
      <c r="APN1992" s="593"/>
      <c r="APO1992" s="593"/>
      <c r="APP1992" s="593"/>
      <c r="APQ1992" s="593"/>
      <c r="APR1992" s="593"/>
      <c r="APS1992" s="593"/>
      <c r="APT1992" s="593"/>
      <c r="APU1992" s="593"/>
      <c r="APV1992" s="593"/>
      <c r="APW1992" s="593"/>
      <c r="APX1992" s="593"/>
      <c r="APY1992" s="593"/>
      <c r="APZ1992" s="593"/>
      <c r="AQA1992" s="593"/>
      <c r="AQB1992" s="593"/>
      <c r="AQC1992" s="593"/>
      <c r="AQD1992" s="593"/>
      <c r="AQE1992" s="593"/>
      <c r="AQF1992" s="593"/>
      <c r="AQG1992" s="593"/>
      <c r="AQH1992" s="593"/>
      <c r="AQI1992" s="593"/>
      <c r="AQJ1992" s="593"/>
      <c r="AQK1992" s="593"/>
      <c r="AQL1992" s="593"/>
      <c r="AQM1992" s="593"/>
      <c r="AQN1992" s="593"/>
      <c r="AQO1992" s="593"/>
      <c r="AQP1992" s="593"/>
      <c r="AQQ1992" s="593"/>
      <c r="AQR1992" s="593"/>
      <c r="AQS1992" s="593"/>
      <c r="AQT1992" s="593"/>
      <c r="AQU1992" s="593"/>
      <c r="AQV1992" s="593"/>
      <c r="AQW1992" s="593"/>
      <c r="AQX1992" s="593"/>
      <c r="AQY1992" s="593"/>
      <c r="AQZ1992" s="593"/>
      <c r="ARA1992" s="593"/>
      <c r="ARB1992" s="593"/>
      <c r="ARC1992" s="593"/>
      <c r="ARD1992" s="593"/>
      <c r="ARE1992" s="593"/>
      <c r="ARF1992" s="593"/>
      <c r="ARG1992" s="593"/>
      <c r="ARH1992" s="593"/>
      <c r="ARI1992" s="593"/>
      <c r="ARJ1992" s="593"/>
      <c r="ARK1992" s="593"/>
      <c r="ARL1992" s="593"/>
      <c r="ARM1992" s="593"/>
      <c r="ARN1992" s="593"/>
      <c r="ARO1992" s="593"/>
      <c r="ARP1992" s="593"/>
      <c r="ARQ1992" s="593"/>
      <c r="ARR1992" s="593"/>
      <c r="ARS1992" s="593"/>
      <c r="ART1992" s="593"/>
      <c r="ARU1992" s="593"/>
      <c r="ARV1992" s="593"/>
      <c r="ARW1992" s="593"/>
      <c r="ARX1992" s="593"/>
      <c r="ARY1992" s="593"/>
      <c r="ARZ1992" s="593"/>
      <c r="ASA1992" s="593"/>
      <c r="ASB1992" s="593"/>
      <c r="ASC1992" s="593"/>
      <c r="ASD1992" s="593"/>
      <c r="ASE1992" s="593"/>
      <c r="ASF1992" s="593"/>
      <c r="ASG1992" s="593"/>
      <c r="ASH1992" s="593"/>
      <c r="ASI1992" s="593"/>
      <c r="ASJ1992" s="593"/>
      <c r="ASK1992" s="593"/>
      <c r="ASL1992" s="593"/>
      <c r="ASM1992" s="593"/>
      <c r="ASN1992" s="593"/>
      <c r="ASO1992" s="593"/>
      <c r="ASP1992" s="593"/>
      <c r="ASQ1992" s="593"/>
      <c r="ASR1992" s="593"/>
      <c r="ASS1992" s="593"/>
      <c r="AST1992" s="593"/>
      <c r="ASU1992" s="593"/>
      <c r="ASV1992" s="593"/>
      <c r="ASW1992" s="593"/>
      <c r="ASX1992" s="593"/>
      <c r="ASY1992" s="593"/>
      <c r="ASZ1992" s="593"/>
      <c r="ATA1992" s="593"/>
      <c r="ATB1992" s="593"/>
      <c r="ATC1992" s="593"/>
      <c r="ATD1992" s="593"/>
      <c r="ATE1992" s="593"/>
      <c r="ATF1992" s="593"/>
      <c r="ATG1992" s="593"/>
      <c r="ATH1992" s="593"/>
      <c r="ATI1992" s="593"/>
      <c r="ATJ1992" s="593"/>
      <c r="ATK1992" s="593"/>
      <c r="ATL1992" s="593"/>
      <c r="ATM1992" s="593"/>
      <c r="ATN1992" s="593"/>
      <c r="ATO1992" s="593"/>
      <c r="ATP1992" s="593"/>
      <c r="ATQ1992" s="593"/>
      <c r="ATR1992" s="593"/>
      <c r="ATS1992" s="593"/>
      <c r="ATT1992" s="593"/>
      <c r="ATU1992" s="593"/>
      <c r="ATV1992" s="593"/>
      <c r="ATW1992" s="593"/>
      <c r="ATX1992" s="593"/>
      <c r="ATY1992" s="593"/>
      <c r="ATZ1992" s="593"/>
      <c r="AUA1992" s="593"/>
      <c r="AUB1992" s="593"/>
      <c r="AUC1992" s="593"/>
      <c r="AUD1992" s="593"/>
      <c r="AUE1992" s="593"/>
      <c r="AUF1992" s="593"/>
      <c r="AUG1992" s="593"/>
      <c r="AUH1992" s="593"/>
      <c r="AUI1992" s="593"/>
      <c r="AUJ1992" s="593"/>
      <c r="AUK1992" s="593"/>
      <c r="AUL1992" s="593"/>
      <c r="AUM1992" s="593"/>
      <c r="AUN1992" s="593"/>
      <c r="AUO1992" s="593"/>
      <c r="AUP1992" s="593"/>
      <c r="AUQ1992" s="593"/>
      <c r="AUR1992" s="593"/>
      <c r="AUS1992" s="593"/>
      <c r="AUT1992" s="593"/>
      <c r="AUU1992" s="593"/>
      <c r="AUV1992" s="593"/>
      <c r="AUW1992" s="593"/>
      <c r="AUX1992" s="593"/>
      <c r="AUY1992" s="593"/>
      <c r="AUZ1992" s="593"/>
      <c r="AVA1992" s="593"/>
      <c r="AVB1992" s="593"/>
      <c r="AVC1992" s="593"/>
      <c r="AVD1992" s="593"/>
      <c r="AVE1992" s="593"/>
      <c r="AVF1992" s="593"/>
      <c r="AVG1992" s="593"/>
      <c r="AVH1992" s="593"/>
      <c r="AVI1992" s="593"/>
      <c r="AVJ1992" s="593"/>
      <c r="AVK1992" s="593"/>
    </row>
    <row r="1993" spans="1:1259">
      <c r="A1993" s="715"/>
      <c r="B1993" s="564"/>
      <c r="C1993" s="564"/>
      <c r="D1993" s="676" t="s">
        <v>1067</v>
      </c>
      <c r="E1993" s="524"/>
      <c r="F1993" s="665" t="s">
        <v>1152</v>
      </c>
      <c r="G1993" s="665">
        <v>2022</v>
      </c>
      <c r="H1993" s="665">
        <v>4</v>
      </c>
      <c r="I1993" s="687">
        <v>127919</v>
      </c>
      <c r="J1993" s="666">
        <v>44658</v>
      </c>
      <c r="K1993" s="676" t="s">
        <v>1640</v>
      </c>
      <c r="L1993" s="677" t="s">
        <v>1578</v>
      </c>
      <c r="M1993" s="677">
        <v>44468</v>
      </c>
      <c r="N1993" s="677" t="s">
        <v>1603</v>
      </c>
      <c r="O1993" s="677"/>
      <c r="P1993" s="666">
        <v>44652</v>
      </c>
      <c r="Q1993" s="666">
        <v>44656</v>
      </c>
      <c r="R1993" s="666">
        <v>44658</v>
      </c>
      <c r="S1993" s="665" t="s">
        <v>1580</v>
      </c>
      <c r="T1993" s="665">
        <v>60</v>
      </c>
      <c r="U1993" s="665" t="s">
        <v>1612</v>
      </c>
      <c r="V1993" s="665" t="s">
        <v>1591</v>
      </c>
      <c r="W1993" s="678">
        <v>400</v>
      </c>
      <c r="X1993" s="551">
        <v>624</v>
      </c>
      <c r="Y1993" s="693">
        <v>249600</v>
      </c>
      <c r="Z1993" s="667">
        <v>0.48</v>
      </c>
      <c r="AA1993" s="682">
        <f>Y1993*Z1993</f>
        <v>119808</v>
      </c>
      <c r="AB1993" s="521"/>
      <c r="AC1993" s="668">
        <v>0</v>
      </c>
      <c r="AD1993" s="676"/>
      <c r="AE1993" s="669"/>
      <c r="AF1993" s="695">
        <f>AA1993+AD1993+AE1993</f>
        <v>119808</v>
      </c>
      <c r="AG1993" s="676" t="s">
        <v>47</v>
      </c>
      <c r="AH1993" s="641"/>
      <c r="AI1993" s="676">
        <v>75</v>
      </c>
      <c r="AJ1993" s="676" t="s">
        <v>1594</v>
      </c>
      <c r="AK1993" s="676" t="s">
        <v>50</v>
      </c>
      <c r="AL1993" s="696">
        <v>92407</v>
      </c>
      <c r="AM1993" s="676" t="s">
        <v>52</v>
      </c>
      <c r="AN1993" s="676" t="s">
        <v>50</v>
      </c>
      <c r="AO1993" s="665"/>
      <c r="AP1993" s="676" t="s">
        <v>92</v>
      </c>
      <c r="AQ1993" s="676" t="s">
        <v>37</v>
      </c>
      <c r="AR1993" s="676"/>
      <c r="AS1993" s="523" t="s">
        <v>1077</v>
      </c>
      <c r="AT1993" s="523"/>
      <c r="AU1993" s="523"/>
      <c r="AV1993" s="674"/>
      <c r="AW1993" s="673" t="str">
        <f>U1993</f>
        <v>30390256H</v>
      </c>
      <c r="AX1993" s="673" cm="1">
        <f t="array" ref="AX1993">SUM(MID(0&amp;AW1993,LARGE(INDEX(ISNUMBER(--MID(AW1993,ROW($1:$8),1))*ROW($1:$8),),ROW($1:$8))+1,1)*10^ROW($1:$8)/10)</f>
        <v>30390256</v>
      </c>
      <c r="AY1993" s="673" t="str">
        <f>VLOOKUP($AX1993,'Item Master Data'!$A:$F,3,FALSE)</f>
        <v>T400H</v>
      </c>
      <c r="AZ1993" s="673">
        <f>VLOOKUP($AX1993,'Item Master Data'!$A:$F,6,FALSE)</f>
        <v>400</v>
      </c>
      <c r="BA1993" s="673">
        <f>X1993/BB1993</f>
        <v>24</v>
      </c>
      <c r="BB1993" s="673">
        <f>VLOOKUP(AX1993,'Item Master Data'!$A:$G,7,FALSE)</f>
        <v>26</v>
      </c>
      <c r="BC1993" s="673"/>
      <c r="BD1993" s="673">
        <f>W1993-AZ1993</f>
        <v>0</v>
      </c>
      <c r="BE1993" s="593"/>
      <c r="BF1993" s="593"/>
      <c r="BG1993" s="593"/>
      <c r="BH1993" s="593"/>
      <c r="BI1993" s="593"/>
      <c r="BJ1993" s="593"/>
      <c r="BK1993" s="593"/>
      <c r="BL1993" s="593"/>
      <c r="BM1993" s="593"/>
      <c r="BN1993" s="593"/>
      <c r="BO1993" s="593"/>
      <c r="BP1993" s="593"/>
      <c r="BQ1993" s="593"/>
      <c r="BR1993" s="593"/>
      <c r="BS1993" s="593"/>
      <c r="BT1993" s="593"/>
      <c r="BU1993" s="593"/>
      <c r="BV1993" s="593"/>
      <c r="BW1993" s="593"/>
      <c r="BX1993" s="593"/>
      <c r="BY1993" s="593"/>
      <c r="BZ1993" s="593"/>
      <c r="CA1993" s="593"/>
      <c r="CB1993" s="593"/>
      <c r="CC1993" s="593"/>
      <c r="CD1993" s="593"/>
      <c r="CE1993" s="593"/>
      <c r="CF1993" s="593"/>
      <c r="CG1993" s="593"/>
      <c r="CH1993" s="593"/>
      <c r="CI1993" s="593"/>
      <c r="CJ1993" s="593"/>
      <c r="CK1993" s="593"/>
      <c r="CL1993" s="593"/>
      <c r="CM1993" s="593"/>
      <c r="CN1993" s="593"/>
      <c r="CO1993" s="593"/>
      <c r="CP1993" s="593"/>
      <c r="CQ1993" s="593"/>
      <c r="CR1993" s="593"/>
      <c r="CS1993" s="593"/>
      <c r="CT1993" s="593"/>
      <c r="CU1993" s="593"/>
      <c r="CV1993" s="593"/>
      <c r="CW1993" s="593"/>
      <c r="CX1993" s="593"/>
      <c r="CY1993" s="593"/>
      <c r="CZ1993" s="593"/>
      <c r="DA1993" s="593"/>
      <c r="DB1993" s="593"/>
      <c r="DC1993" s="593"/>
      <c r="DD1993" s="593"/>
      <c r="DE1993" s="593"/>
      <c r="DF1993" s="593"/>
      <c r="DG1993" s="593"/>
      <c r="DH1993" s="593"/>
      <c r="DI1993" s="593"/>
      <c r="DJ1993" s="593"/>
      <c r="DK1993" s="593"/>
      <c r="DL1993" s="593"/>
      <c r="DM1993" s="593"/>
      <c r="DN1993" s="593"/>
      <c r="DO1993" s="593"/>
      <c r="DP1993" s="593"/>
      <c r="DQ1993" s="593"/>
      <c r="DR1993" s="593"/>
      <c r="DS1993" s="593"/>
      <c r="DT1993" s="593"/>
      <c r="DU1993" s="593"/>
      <c r="DV1993" s="593"/>
      <c r="DW1993" s="593"/>
      <c r="DX1993" s="593"/>
      <c r="DY1993" s="593"/>
      <c r="DZ1993" s="593"/>
      <c r="EA1993" s="593"/>
      <c r="EB1993" s="593"/>
      <c r="EC1993" s="593"/>
      <c r="ED1993" s="593"/>
      <c r="EE1993" s="593"/>
      <c r="EF1993" s="593"/>
      <c r="EG1993" s="593"/>
      <c r="EH1993" s="593"/>
      <c r="EI1993" s="593"/>
      <c r="EJ1993" s="593"/>
      <c r="EK1993" s="593"/>
      <c r="EL1993" s="593"/>
      <c r="EM1993" s="593"/>
      <c r="EN1993" s="593"/>
      <c r="EO1993" s="593"/>
      <c r="EP1993" s="593"/>
      <c r="EQ1993" s="593"/>
      <c r="ER1993" s="593"/>
      <c r="ES1993" s="593"/>
      <c r="ET1993" s="593"/>
      <c r="EU1993" s="593"/>
      <c r="EV1993" s="593"/>
      <c r="EW1993" s="593"/>
      <c r="EX1993" s="593"/>
      <c r="EY1993" s="593"/>
      <c r="EZ1993" s="593"/>
      <c r="FA1993" s="593"/>
      <c r="FB1993" s="593"/>
      <c r="FC1993" s="593"/>
      <c r="FD1993" s="593"/>
      <c r="FE1993" s="593"/>
      <c r="FF1993" s="593"/>
      <c r="FG1993" s="593"/>
      <c r="FH1993" s="593"/>
      <c r="FI1993" s="593"/>
      <c r="FJ1993" s="593"/>
      <c r="FK1993" s="593"/>
      <c r="FL1993" s="593"/>
      <c r="FM1993" s="593"/>
      <c r="FN1993" s="593"/>
      <c r="FO1993" s="593"/>
      <c r="FP1993" s="593"/>
      <c r="FQ1993" s="593"/>
      <c r="FR1993" s="593"/>
      <c r="FS1993" s="593"/>
      <c r="FT1993" s="593"/>
      <c r="FU1993" s="593"/>
      <c r="FV1993" s="593"/>
      <c r="FW1993" s="593"/>
      <c r="FX1993" s="593"/>
      <c r="FY1993" s="593"/>
      <c r="FZ1993" s="593"/>
      <c r="GA1993" s="593"/>
      <c r="GB1993" s="593"/>
      <c r="GC1993" s="593"/>
      <c r="GD1993" s="593"/>
      <c r="GE1993" s="593"/>
      <c r="GF1993" s="593"/>
      <c r="GG1993" s="593"/>
      <c r="GH1993" s="593"/>
      <c r="GI1993" s="593"/>
      <c r="GJ1993" s="593"/>
      <c r="GK1993" s="593"/>
      <c r="GL1993" s="593"/>
      <c r="GM1993" s="593"/>
      <c r="GN1993" s="593"/>
      <c r="GO1993" s="593"/>
      <c r="GP1993" s="593"/>
      <c r="GQ1993" s="593"/>
      <c r="GR1993" s="593"/>
      <c r="GS1993" s="593"/>
      <c r="GT1993" s="593"/>
      <c r="GU1993" s="593"/>
      <c r="GV1993" s="593"/>
      <c r="GW1993" s="593"/>
      <c r="GX1993" s="593"/>
      <c r="GY1993" s="593"/>
      <c r="GZ1993" s="593"/>
      <c r="HA1993" s="593"/>
      <c r="HB1993" s="593"/>
      <c r="HC1993" s="593"/>
      <c r="HD1993" s="593"/>
      <c r="HE1993" s="593"/>
      <c r="HF1993" s="593"/>
      <c r="HG1993" s="593"/>
      <c r="HH1993" s="593"/>
      <c r="HI1993" s="593"/>
      <c r="HJ1993" s="593"/>
      <c r="HK1993" s="593"/>
      <c r="HL1993" s="593"/>
      <c r="HM1993" s="593"/>
      <c r="HN1993" s="593"/>
      <c r="HO1993" s="593"/>
      <c r="HP1993" s="593"/>
      <c r="HQ1993" s="593"/>
      <c r="HR1993" s="593"/>
      <c r="HS1993" s="593"/>
      <c r="HT1993" s="593"/>
      <c r="HU1993" s="593"/>
      <c r="HV1993" s="593"/>
      <c r="HW1993" s="593"/>
      <c r="HX1993" s="593"/>
      <c r="HY1993" s="593"/>
      <c r="HZ1993" s="593"/>
      <c r="IA1993" s="593"/>
      <c r="IB1993" s="593"/>
      <c r="IC1993" s="593"/>
      <c r="ID1993" s="593"/>
      <c r="IE1993" s="593"/>
      <c r="IF1993" s="593"/>
      <c r="IG1993" s="593"/>
      <c r="IH1993" s="593"/>
      <c r="II1993" s="593"/>
      <c r="IJ1993" s="593"/>
      <c r="IK1993" s="593"/>
      <c r="IL1993" s="593"/>
      <c r="IM1993" s="593"/>
      <c r="IN1993" s="593"/>
      <c r="IO1993" s="593"/>
      <c r="IP1993" s="593"/>
      <c r="IQ1993" s="593"/>
      <c r="IR1993" s="593"/>
      <c r="IS1993" s="593"/>
      <c r="IT1993" s="593"/>
      <c r="IU1993" s="593"/>
      <c r="IV1993" s="593"/>
      <c r="IW1993" s="593"/>
      <c r="IX1993" s="593"/>
      <c r="IY1993" s="593"/>
      <c r="IZ1993" s="593"/>
      <c r="JA1993" s="593"/>
      <c r="JB1993" s="593"/>
      <c r="JC1993" s="593"/>
      <c r="JD1993" s="593"/>
      <c r="JE1993" s="593"/>
      <c r="JF1993" s="593"/>
      <c r="JG1993" s="593"/>
      <c r="JH1993" s="593"/>
      <c r="JI1993" s="593"/>
      <c r="JJ1993" s="593"/>
      <c r="JK1993" s="593"/>
      <c r="JL1993" s="593"/>
      <c r="JM1993" s="593"/>
      <c r="JN1993" s="593"/>
      <c r="JO1993" s="593"/>
      <c r="JP1993" s="593"/>
      <c r="JQ1993" s="593"/>
      <c r="JR1993" s="593"/>
      <c r="JS1993" s="593"/>
      <c r="JT1993" s="593"/>
      <c r="JU1993" s="593"/>
      <c r="JV1993" s="593"/>
      <c r="JW1993" s="593"/>
      <c r="JX1993" s="593"/>
      <c r="JY1993" s="593"/>
      <c r="JZ1993" s="593"/>
      <c r="KA1993" s="593"/>
      <c r="KB1993" s="593"/>
      <c r="KC1993" s="593"/>
      <c r="KD1993" s="593"/>
      <c r="KE1993" s="593"/>
      <c r="KF1993" s="593"/>
      <c r="KG1993" s="593"/>
      <c r="KH1993" s="593"/>
      <c r="KI1993" s="593"/>
      <c r="KJ1993" s="593"/>
      <c r="KK1993" s="593"/>
      <c r="KL1993" s="593"/>
      <c r="KM1993" s="593"/>
      <c r="KN1993" s="593"/>
      <c r="KO1993" s="593"/>
      <c r="KP1993" s="593"/>
      <c r="KQ1993" s="593"/>
      <c r="KR1993" s="593"/>
      <c r="KS1993" s="593"/>
      <c r="KT1993" s="593"/>
      <c r="KU1993" s="593"/>
      <c r="KV1993" s="593"/>
      <c r="KW1993" s="593"/>
      <c r="KX1993" s="593"/>
      <c r="KY1993" s="593"/>
      <c r="KZ1993" s="593"/>
      <c r="LA1993" s="593"/>
      <c r="LB1993" s="593"/>
      <c r="LC1993" s="593"/>
      <c r="LD1993" s="593"/>
      <c r="LE1993" s="593"/>
      <c r="LF1993" s="593"/>
      <c r="LG1993" s="593"/>
      <c r="LH1993" s="593"/>
      <c r="LI1993" s="593"/>
      <c r="LJ1993" s="593"/>
      <c r="LK1993" s="593"/>
      <c r="LL1993" s="593"/>
      <c r="LM1993" s="593"/>
      <c r="LN1993" s="593"/>
      <c r="LO1993" s="593"/>
      <c r="LP1993" s="593"/>
      <c r="LQ1993" s="593"/>
      <c r="LR1993" s="593"/>
      <c r="LS1993" s="593"/>
      <c r="LT1993" s="593"/>
      <c r="LU1993" s="593"/>
      <c r="LV1993" s="593"/>
      <c r="LW1993" s="593"/>
      <c r="LX1993" s="593"/>
      <c r="LY1993" s="593"/>
      <c r="LZ1993" s="593"/>
      <c r="MA1993" s="593"/>
      <c r="MB1993" s="593"/>
      <c r="MC1993" s="593"/>
      <c r="MD1993" s="593"/>
      <c r="ME1993" s="593"/>
      <c r="MF1993" s="593"/>
      <c r="MG1993" s="593"/>
      <c r="MH1993" s="593"/>
      <c r="MI1993" s="593"/>
      <c r="MJ1993" s="593"/>
      <c r="MK1993" s="593"/>
      <c r="ML1993" s="593"/>
      <c r="MM1993" s="593"/>
      <c r="MN1993" s="593"/>
      <c r="MO1993" s="593"/>
      <c r="MP1993" s="593"/>
      <c r="MQ1993" s="593"/>
      <c r="MR1993" s="593"/>
      <c r="MS1993" s="593"/>
      <c r="MT1993" s="593"/>
      <c r="MU1993" s="593"/>
      <c r="MV1993" s="593"/>
      <c r="MW1993" s="593"/>
      <c r="MX1993" s="593"/>
      <c r="MY1993" s="593"/>
      <c r="MZ1993" s="593"/>
      <c r="NA1993" s="593"/>
      <c r="NB1993" s="593"/>
      <c r="NC1993" s="593"/>
      <c r="ND1993" s="593"/>
      <c r="NE1993" s="593"/>
      <c r="NF1993" s="593"/>
      <c r="NG1993" s="593"/>
      <c r="NH1993" s="593"/>
      <c r="NI1993" s="593"/>
      <c r="NJ1993" s="593"/>
      <c r="NK1993" s="593"/>
      <c r="NL1993" s="593"/>
      <c r="NM1993" s="593"/>
      <c r="NN1993" s="593"/>
      <c r="NO1993" s="593"/>
      <c r="NP1993" s="593"/>
      <c r="NQ1993" s="593"/>
      <c r="NR1993" s="593"/>
      <c r="NS1993" s="593"/>
      <c r="NT1993" s="593"/>
      <c r="NU1993" s="593"/>
      <c r="NV1993" s="593"/>
      <c r="NW1993" s="593"/>
      <c r="NX1993" s="593"/>
      <c r="NY1993" s="593"/>
      <c r="NZ1993" s="593"/>
      <c r="OA1993" s="593"/>
      <c r="OB1993" s="593"/>
      <c r="OC1993" s="593"/>
      <c r="OD1993" s="593"/>
      <c r="OE1993" s="593"/>
      <c r="OF1993" s="593"/>
      <c r="OG1993" s="593"/>
      <c r="OH1993" s="593"/>
      <c r="OI1993" s="593"/>
      <c r="OJ1993" s="593"/>
      <c r="OK1993" s="593"/>
      <c r="OL1993" s="593"/>
      <c r="OM1993" s="593"/>
      <c r="ON1993" s="593"/>
      <c r="OO1993" s="593"/>
      <c r="OP1993" s="593"/>
      <c r="OQ1993" s="593"/>
      <c r="OR1993" s="593"/>
      <c r="OS1993" s="593"/>
      <c r="OT1993" s="593"/>
      <c r="OU1993" s="593"/>
      <c r="OV1993" s="593"/>
      <c r="OW1993" s="593"/>
      <c r="OX1993" s="593"/>
      <c r="OY1993" s="593"/>
      <c r="OZ1993" s="593"/>
      <c r="PA1993" s="593"/>
      <c r="PB1993" s="593"/>
      <c r="PC1993" s="593"/>
      <c r="PD1993" s="593"/>
      <c r="PE1993" s="593"/>
      <c r="PF1993" s="593"/>
      <c r="PG1993" s="593"/>
      <c r="PH1993" s="593"/>
      <c r="PI1993" s="593"/>
      <c r="PJ1993" s="593"/>
      <c r="PK1993" s="593"/>
      <c r="PL1993" s="593"/>
      <c r="PM1993" s="593"/>
      <c r="PN1993" s="593"/>
      <c r="PO1993" s="593"/>
      <c r="PP1993" s="593"/>
      <c r="PQ1993" s="593"/>
      <c r="PR1993" s="593"/>
      <c r="PS1993" s="593"/>
      <c r="PT1993" s="593"/>
      <c r="PU1993" s="593"/>
      <c r="PV1993" s="593"/>
      <c r="PW1993" s="593"/>
      <c r="PX1993" s="593"/>
      <c r="PY1993" s="593"/>
      <c r="PZ1993" s="593"/>
      <c r="QA1993" s="593"/>
      <c r="QB1993" s="593"/>
      <c r="QC1993" s="593"/>
      <c r="QD1993" s="593"/>
      <c r="QE1993" s="593"/>
      <c r="QF1993" s="593"/>
      <c r="QG1993" s="593"/>
      <c r="QH1993" s="593"/>
      <c r="QI1993" s="593"/>
      <c r="QJ1993" s="593"/>
      <c r="QK1993" s="593"/>
      <c r="QL1993" s="593"/>
      <c r="QM1993" s="593"/>
      <c r="QN1993" s="593"/>
      <c r="QO1993" s="593"/>
      <c r="QP1993" s="593"/>
      <c r="QQ1993" s="593"/>
      <c r="QR1993" s="593"/>
      <c r="QS1993" s="593"/>
      <c r="QT1993" s="593"/>
      <c r="QU1993" s="593"/>
      <c r="QV1993" s="593"/>
      <c r="QW1993" s="593"/>
      <c r="QX1993" s="593"/>
      <c r="QY1993" s="593"/>
      <c r="QZ1993" s="593"/>
      <c r="RA1993" s="593"/>
      <c r="RB1993" s="593"/>
      <c r="RC1993" s="593"/>
      <c r="RD1993" s="593"/>
      <c r="RE1993" s="593"/>
      <c r="RF1993" s="593"/>
      <c r="RG1993" s="593"/>
      <c r="RH1993" s="593"/>
      <c r="RI1993" s="593"/>
      <c r="RJ1993" s="593"/>
      <c r="RK1993" s="593"/>
      <c r="RL1993" s="593"/>
      <c r="RM1993" s="593"/>
      <c r="RN1993" s="593"/>
      <c r="RO1993" s="593"/>
      <c r="RP1993" s="593"/>
      <c r="RQ1993" s="593"/>
      <c r="RR1993" s="593"/>
      <c r="RS1993" s="593"/>
      <c r="RT1993" s="593"/>
      <c r="RU1993" s="593"/>
      <c r="RV1993" s="593"/>
      <c r="RW1993" s="593"/>
      <c r="RX1993" s="593"/>
      <c r="RY1993" s="593"/>
      <c r="RZ1993" s="593"/>
      <c r="SA1993" s="593"/>
      <c r="SB1993" s="593"/>
      <c r="SC1993" s="593"/>
      <c r="SD1993" s="593"/>
      <c r="SE1993" s="593"/>
      <c r="SF1993" s="593"/>
      <c r="SG1993" s="593"/>
      <c r="SH1993" s="593"/>
      <c r="SI1993" s="593"/>
      <c r="SJ1993" s="593"/>
      <c r="SK1993" s="593"/>
      <c r="SL1993" s="593"/>
      <c r="SM1993" s="593"/>
      <c r="SN1993" s="593"/>
      <c r="SO1993" s="593"/>
      <c r="SP1993" s="593"/>
      <c r="SQ1993" s="593"/>
      <c r="SR1993" s="593"/>
      <c r="SS1993" s="593"/>
      <c r="ST1993" s="593"/>
      <c r="SU1993" s="593"/>
      <c r="SV1993" s="593"/>
      <c r="SW1993" s="593"/>
      <c r="SX1993" s="593"/>
      <c r="SY1993" s="593"/>
      <c r="SZ1993" s="593"/>
      <c r="TA1993" s="593"/>
      <c r="TB1993" s="593"/>
      <c r="TC1993" s="593"/>
      <c r="TD1993" s="593"/>
      <c r="TE1993" s="593"/>
      <c r="TF1993" s="593"/>
      <c r="TG1993" s="593"/>
      <c r="TH1993" s="593"/>
      <c r="TI1993" s="593"/>
      <c r="TJ1993" s="593"/>
      <c r="TK1993" s="593"/>
      <c r="TL1993" s="593"/>
      <c r="TM1993" s="593"/>
      <c r="TN1993" s="593"/>
      <c r="TO1993" s="593"/>
      <c r="TP1993" s="593"/>
      <c r="TQ1993" s="593"/>
      <c r="TR1993" s="593"/>
      <c r="TS1993" s="593"/>
      <c r="TT1993" s="593"/>
      <c r="TU1993" s="593"/>
      <c r="TV1993" s="593"/>
      <c r="TW1993" s="593"/>
      <c r="TX1993" s="593"/>
      <c r="TY1993" s="593"/>
      <c r="TZ1993" s="593"/>
      <c r="UA1993" s="593"/>
      <c r="UB1993" s="593"/>
      <c r="UC1993" s="593"/>
      <c r="UD1993" s="593"/>
      <c r="UE1993" s="593"/>
      <c r="UF1993" s="593"/>
      <c r="UG1993" s="593"/>
      <c r="UH1993" s="593"/>
      <c r="UI1993" s="593"/>
      <c r="UJ1993" s="593"/>
      <c r="UK1993" s="593"/>
      <c r="UL1993" s="593"/>
      <c r="UM1993" s="593"/>
      <c r="UN1993" s="593"/>
      <c r="UO1993" s="593"/>
      <c r="UP1993" s="593"/>
      <c r="UQ1993" s="593"/>
      <c r="UR1993" s="593"/>
      <c r="US1993" s="593"/>
      <c r="UT1993" s="593"/>
      <c r="UU1993" s="593"/>
      <c r="UV1993" s="593"/>
      <c r="UW1993" s="593"/>
      <c r="UX1993" s="593"/>
      <c r="UY1993" s="593"/>
      <c r="UZ1993" s="593"/>
      <c r="VA1993" s="593"/>
      <c r="VB1993" s="593"/>
      <c r="VC1993" s="593"/>
      <c r="VD1993" s="593"/>
      <c r="VE1993" s="593"/>
      <c r="VF1993" s="593"/>
      <c r="VG1993" s="593"/>
      <c r="VH1993" s="593"/>
      <c r="VI1993" s="593"/>
      <c r="VJ1993" s="593"/>
      <c r="VK1993" s="593"/>
      <c r="VL1993" s="593"/>
      <c r="VM1993" s="593"/>
      <c r="VN1993" s="593"/>
      <c r="VO1993" s="593"/>
      <c r="VP1993" s="593"/>
      <c r="VQ1993" s="593"/>
      <c r="VR1993" s="593"/>
      <c r="VS1993" s="593"/>
      <c r="VT1993" s="593"/>
      <c r="VU1993" s="593"/>
      <c r="VV1993" s="593"/>
      <c r="VW1993" s="593"/>
      <c r="VX1993" s="593"/>
      <c r="VY1993" s="593"/>
      <c r="VZ1993" s="593"/>
      <c r="WA1993" s="593"/>
      <c r="WB1993" s="593"/>
      <c r="WC1993" s="593"/>
      <c r="WD1993" s="593"/>
      <c r="WE1993" s="593"/>
      <c r="WF1993" s="593"/>
      <c r="WG1993" s="593"/>
      <c r="WH1993" s="593"/>
      <c r="WI1993" s="593"/>
      <c r="WJ1993" s="593"/>
      <c r="WK1993" s="593"/>
      <c r="WL1993" s="593"/>
      <c r="WM1993" s="593"/>
      <c r="WN1993" s="593"/>
      <c r="WO1993" s="593"/>
      <c r="WP1993" s="593"/>
      <c r="WQ1993" s="593"/>
      <c r="WR1993" s="593"/>
      <c r="WS1993" s="593"/>
      <c r="WT1993" s="593"/>
      <c r="WU1993" s="593"/>
      <c r="WV1993" s="593"/>
      <c r="WW1993" s="593"/>
      <c r="WX1993" s="593"/>
      <c r="WY1993" s="593"/>
      <c r="WZ1993" s="593"/>
      <c r="XA1993" s="593"/>
      <c r="XB1993" s="593"/>
      <c r="XC1993" s="593"/>
      <c r="XD1993" s="593"/>
      <c r="XE1993" s="593"/>
      <c r="XF1993" s="593"/>
      <c r="XG1993" s="593"/>
      <c r="XH1993" s="593"/>
      <c r="XI1993" s="593"/>
      <c r="XJ1993" s="593"/>
      <c r="XK1993" s="593"/>
      <c r="XL1993" s="593"/>
      <c r="XM1993" s="593"/>
      <c r="XN1993" s="593"/>
      <c r="XO1993" s="593"/>
      <c r="XP1993" s="593"/>
      <c r="XQ1993" s="593"/>
      <c r="XR1993" s="593"/>
      <c r="XS1993" s="593"/>
      <c r="XT1993" s="593"/>
      <c r="XU1993" s="593"/>
      <c r="XV1993" s="593"/>
      <c r="XW1993" s="593"/>
      <c r="XX1993" s="593"/>
      <c r="XY1993" s="593"/>
      <c r="XZ1993" s="593"/>
      <c r="YA1993" s="593"/>
      <c r="YB1993" s="593"/>
      <c r="YC1993" s="593"/>
      <c r="YD1993" s="593"/>
      <c r="YE1993" s="593"/>
      <c r="YF1993" s="593"/>
      <c r="YG1993" s="593"/>
      <c r="YH1993" s="593"/>
      <c r="YI1993" s="593"/>
      <c r="YJ1993" s="593"/>
      <c r="YK1993" s="593"/>
      <c r="YL1993" s="593"/>
      <c r="YM1993" s="593"/>
      <c r="YN1993" s="593"/>
      <c r="YO1993" s="593"/>
      <c r="YP1993" s="593"/>
      <c r="YQ1993" s="593"/>
      <c r="YR1993" s="593"/>
      <c r="YS1993" s="593"/>
      <c r="YT1993" s="593"/>
      <c r="YU1993" s="593"/>
      <c r="YV1993" s="593"/>
      <c r="YW1993" s="593"/>
      <c r="YX1993" s="593"/>
      <c r="YY1993" s="593"/>
      <c r="YZ1993" s="593"/>
      <c r="ZA1993" s="593"/>
      <c r="ZB1993" s="593"/>
      <c r="ZC1993" s="593"/>
      <c r="ZD1993" s="593"/>
      <c r="ZE1993" s="593"/>
      <c r="ZF1993" s="593"/>
      <c r="ZG1993" s="593"/>
      <c r="ZH1993" s="593"/>
      <c r="ZI1993" s="593"/>
      <c r="ZJ1993" s="593"/>
      <c r="ZK1993" s="593"/>
      <c r="ZL1993" s="593"/>
      <c r="ZM1993" s="593"/>
      <c r="ZN1993" s="593"/>
      <c r="ZO1993" s="593"/>
      <c r="ZP1993" s="593"/>
      <c r="ZQ1993" s="593"/>
      <c r="ZR1993" s="593"/>
      <c r="ZS1993" s="593"/>
      <c r="ZT1993" s="593"/>
      <c r="ZU1993" s="593"/>
      <c r="ZV1993" s="593"/>
      <c r="ZW1993" s="593"/>
      <c r="ZX1993" s="593"/>
      <c r="ZY1993" s="593"/>
      <c r="ZZ1993" s="593"/>
      <c r="AAA1993" s="593"/>
      <c r="AAB1993" s="593"/>
      <c r="AAC1993" s="593"/>
      <c r="AAD1993" s="593"/>
      <c r="AAE1993" s="593"/>
      <c r="AAF1993" s="593"/>
      <c r="AAG1993" s="593"/>
      <c r="AAH1993" s="593"/>
      <c r="AAI1993" s="593"/>
      <c r="AAJ1993" s="593"/>
      <c r="AAK1993" s="593"/>
      <c r="AAL1993" s="593"/>
      <c r="AAM1993" s="593"/>
      <c r="AAN1993" s="593"/>
      <c r="AAO1993" s="593"/>
      <c r="AAP1993" s="593"/>
      <c r="AAQ1993" s="593"/>
      <c r="AAR1993" s="593"/>
      <c r="AAS1993" s="593"/>
      <c r="AAT1993" s="593"/>
      <c r="AAU1993" s="593"/>
      <c r="AAV1993" s="593"/>
      <c r="AAW1993" s="593"/>
      <c r="AAX1993" s="593"/>
      <c r="AAY1993" s="593"/>
      <c r="AAZ1993" s="593"/>
      <c r="ABA1993" s="593"/>
      <c r="ABB1993" s="593"/>
      <c r="ABC1993" s="593"/>
      <c r="ABD1993" s="593"/>
      <c r="ABE1993" s="593"/>
      <c r="ABF1993" s="593"/>
      <c r="ABG1993" s="593"/>
      <c r="ABH1993" s="593"/>
      <c r="ABI1993" s="593"/>
      <c r="ABJ1993" s="593"/>
      <c r="ABK1993" s="593"/>
      <c r="ABL1993" s="593"/>
      <c r="ABM1993" s="593"/>
      <c r="ABN1993" s="593"/>
      <c r="ABO1993" s="593"/>
      <c r="ABP1993" s="593"/>
      <c r="ABQ1993" s="593"/>
      <c r="ABR1993" s="593"/>
      <c r="ABS1993" s="593"/>
      <c r="ABT1993" s="593"/>
      <c r="ABU1993" s="593"/>
      <c r="ABV1993" s="593"/>
      <c r="ABW1993" s="593"/>
      <c r="ABX1993" s="593"/>
      <c r="ABY1993" s="593"/>
      <c r="ABZ1993" s="593"/>
      <c r="ACA1993" s="593"/>
      <c r="ACB1993" s="593"/>
      <c r="ACC1993" s="593"/>
      <c r="ACD1993" s="593"/>
      <c r="ACE1993" s="593"/>
      <c r="ACF1993" s="593"/>
      <c r="ACG1993" s="593"/>
      <c r="ACH1993" s="593"/>
      <c r="ACI1993" s="593"/>
      <c r="ACJ1993" s="593"/>
      <c r="ACK1993" s="593"/>
      <c r="ACL1993" s="593"/>
      <c r="ACM1993" s="593"/>
      <c r="ACN1993" s="593"/>
      <c r="ACO1993" s="593"/>
      <c r="ACP1993" s="593"/>
      <c r="ACQ1993" s="593"/>
      <c r="ACR1993" s="593"/>
      <c r="ACS1993" s="593"/>
      <c r="ACT1993" s="593"/>
      <c r="ACU1993" s="593"/>
      <c r="ACV1993" s="593"/>
      <c r="ACW1993" s="593"/>
      <c r="ACX1993" s="593"/>
      <c r="ACY1993" s="593"/>
      <c r="ACZ1993" s="593"/>
      <c r="ADA1993" s="593"/>
      <c r="ADB1993" s="593"/>
      <c r="ADC1993" s="593"/>
      <c r="ADD1993" s="593"/>
      <c r="ADE1993" s="593"/>
      <c r="ADF1993" s="593"/>
      <c r="ADG1993" s="593"/>
      <c r="ADH1993" s="593"/>
      <c r="ADI1993" s="593"/>
      <c r="ADJ1993" s="593"/>
      <c r="ADK1993" s="593"/>
      <c r="ADL1993" s="593"/>
      <c r="ADM1993" s="593"/>
      <c r="ADN1993" s="593"/>
      <c r="ADO1993" s="593"/>
      <c r="ADP1993" s="593"/>
      <c r="ADQ1993" s="593"/>
      <c r="ADR1993" s="593"/>
      <c r="ADS1993" s="593"/>
      <c r="ADT1993" s="593"/>
      <c r="ADU1993" s="593"/>
      <c r="ADV1993" s="593"/>
      <c r="ADW1993" s="593"/>
      <c r="ADX1993" s="593"/>
      <c r="ADY1993" s="593"/>
      <c r="ADZ1993" s="593"/>
      <c r="AEA1993" s="593"/>
      <c r="AEB1993" s="593"/>
      <c r="AEC1993" s="593"/>
      <c r="AED1993" s="593"/>
      <c r="AEE1993" s="593"/>
      <c r="AEF1993" s="593"/>
      <c r="AEG1993" s="593"/>
      <c r="AEH1993" s="593"/>
      <c r="AEI1993" s="593"/>
      <c r="AEJ1993" s="593"/>
      <c r="AEK1993" s="593"/>
      <c r="AEL1993" s="593"/>
      <c r="AEM1993" s="593"/>
      <c r="AEN1993" s="593"/>
      <c r="AEO1993" s="593"/>
      <c r="AEP1993" s="593"/>
      <c r="AEQ1993" s="593"/>
      <c r="AER1993" s="593"/>
      <c r="AES1993" s="593"/>
      <c r="AET1993" s="593"/>
      <c r="AEU1993" s="593"/>
      <c r="AEV1993" s="593"/>
      <c r="AEW1993" s="593"/>
      <c r="AEX1993" s="593"/>
      <c r="AEY1993" s="593"/>
      <c r="AEZ1993" s="593"/>
      <c r="AFA1993" s="593"/>
      <c r="AFB1993" s="593"/>
      <c r="AFC1993" s="593"/>
      <c r="AFD1993" s="593"/>
      <c r="AFE1993" s="593"/>
      <c r="AFF1993" s="593"/>
      <c r="AFG1993" s="593"/>
      <c r="AFH1993" s="593"/>
      <c r="AFI1993" s="593"/>
      <c r="AFJ1993" s="593"/>
      <c r="AFK1993" s="593"/>
      <c r="AFL1993" s="593"/>
      <c r="AFM1993" s="593"/>
      <c r="AFN1993" s="593"/>
      <c r="AFO1993" s="593"/>
      <c r="AFP1993" s="593"/>
      <c r="AFQ1993" s="593"/>
      <c r="AFR1993" s="593"/>
      <c r="AFS1993" s="593"/>
      <c r="AFT1993" s="593"/>
      <c r="AFU1993" s="593"/>
      <c r="AFV1993" s="593"/>
      <c r="AFW1993" s="593"/>
      <c r="AFX1993" s="593"/>
      <c r="AFY1993" s="593"/>
      <c r="AFZ1993" s="593"/>
      <c r="AGA1993" s="593"/>
      <c r="AGB1993" s="593"/>
      <c r="AGC1993" s="593"/>
      <c r="AGD1993" s="593"/>
      <c r="AGE1993" s="593"/>
      <c r="AGF1993" s="593"/>
      <c r="AGG1993" s="593"/>
      <c r="AGH1993" s="593"/>
      <c r="AGI1993" s="593"/>
      <c r="AGJ1993" s="593"/>
      <c r="AGK1993" s="593"/>
      <c r="AGL1993" s="593"/>
      <c r="AGM1993" s="593"/>
      <c r="AGN1993" s="593"/>
      <c r="AGO1993" s="593"/>
      <c r="AGP1993" s="593"/>
      <c r="AGQ1993" s="593"/>
      <c r="AGR1993" s="593"/>
      <c r="AGS1993" s="593"/>
      <c r="AGT1993" s="593"/>
      <c r="AGU1993" s="593"/>
      <c r="AGV1993" s="593"/>
      <c r="AGW1993" s="593"/>
      <c r="AGX1993" s="593"/>
      <c r="AGY1993" s="593"/>
      <c r="AGZ1993" s="593"/>
      <c r="AHA1993" s="593"/>
      <c r="AHB1993" s="593"/>
      <c r="AHC1993" s="593"/>
      <c r="AHD1993" s="593"/>
      <c r="AHE1993" s="593"/>
      <c r="AHF1993" s="593"/>
      <c r="AHG1993" s="593"/>
      <c r="AHH1993" s="593"/>
      <c r="AHI1993" s="593"/>
      <c r="AHJ1993" s="593"/>
      <c r="AHK1993" s="593"/>
      <c r="AHL1993" s="593"/>
      <c r="AHM1993" s="593"/>
      <c r="AHN1993" s="593"/>
      <c r="AHO1993" s="593"/>
      <c r="AHP1993" s="593"/>
      <c r="AHQ1993" s="593"/>
      <c r="AHR1993" s="593"/>
      <c r="AHS1993" s="593"/>
      <c r="AHT1993" s="593"/>
      <c r="AHU1993" s="593"/>
      <c r="AHV1993" s="593"/>
      <c r="AHW1993" s="593"/>
      <c r="AHX1993" s="593"/>
      <c r="AHY1993" s="593"/>
      <c r="AHZ1993" s="593"/>
      <c r="AIA1993" s="593"/>
      <c r="AIB1993" s="593"/>
      <c r="AIC1993" s="593"/>
      <c r="AID1993" s="593"/>
      <c r="AIE1993" s="593"/>
      <c r="AIF1993" s="593"/>
      <c r="AIG1993" s="593"/>
      <c r="AIH1993" s="593"/>
      <c r="AII1993" s="593"/>
      <c r="AIJ1993" s="593"/>
      <c r="AIK1993" s="593"/>
      <c r="AIL1993" s="593"/>
      <c r="AIM1993" s="593"/>
      <c r="AIN1993" s="593"/>
      <c r="AIO1993" s="593"/>
      <c r="AIP1993" s="593"/>
      <c r="AIQ1993" s="593"/>
      <c r="AIR1993" s="593"/>
      <c r="AIS1993" s="593"/>
      <c r="AIT1993" s="593"/>
      <c r="AIU1993" s="593"/>
      <c r="AIV1993" s="593"/>
      <c r="AIW1993" s="593"/>
      <c r="AIX1993" s="593"/>
      <c r="AIY1993" s="593"/>
      <c r="AIZ1993" s="593"/>
      <c r="AJA1993" s="593"/>
      <c r="AJB1993" s="593"/>
      <c r="AJC1993" s="593"/>
      <c r="AJD1993" s="593"/>
      <c r="AJE1993" s="593"/>
      <c r="AJF1993" s="593"/>
      <c r="AJG1993" s="593"/>
      <c r="AJH1993" s="593"/>
      <c r="AJI1993" s="593"/>
      <c r="AJJ1993" s="593"/>
      <c r="AJK1993" s="593"/>
      <c r="AJL1993" s="593"/>
      <c r="AJM1993" s="593"/>
      <c r="AJN1993" s="593"/>
      <c r="AJO1993" s="593"/>
      <c r="AJP1993" s="593"/>
      <c r="AJQ1993" s="593"/>
      <c r="AJR1993" s="593"/>
      <c r="AJS1993" s="593"/>
      <c r="AJT1993" s="593"/>
      <c r="AJU1993" s="593"/>
      <c r="AJV1993" s="593"/>
      <c r="AJW1993" s="593"/>
      <c r="AJX1993" s="593"/>
      <c r="AJY1993" s="593"/>
      <c r="AJZ1993" s="593"/>
      <c r="AKA1993" s="593"/>
      <c r="AKB1993" s="593"/>
      <c r="AKC1993" s="593"/>
      <c r="AKD1993" s="593"/>
      <c r="AKE1993" s="593"/>
      <c r="AKF1993" s="593"/>
      <c r="AKG1993" s="593"/>
      <c r="AKH1993" s="593"/>
      <c r="AKI1993" s="593"/>
      <c r="AKJ1993" s="593"/>
      <c r="AKK1993" s="593"/>
      <c r="AKL1993" s="593"/>
      <c r="AKM1993" s="593"/>
      <c r="AKN1993" s="593"/>
      <c r="AKO1993" s="593"/>
      <c r="AKP1993" s="593"/>
      <c r="AKQ1993" s="593"/>
      <c r="AKR1993" s="593"/>
      <c r="AKS1993" s="593"/>
      <c r="AKT1993" s="593"/>
      <c r="AKU1993" s="593"/>
      <c r="AKV1993" s="593"/>
      <c r="AKW1993" s="593"/>
      <c r="AKX1993" s="593"/>
      <c r="AKY1993" s="593"/>
      <c r="AKZ1993" s="593"/>
      <c r="ALA1993" s="593"/>
      <c r="ALB1993" s="593"/>
      <c r="ALC1993" s="593"/>
      <c r="ALD1993" s="593"/>
      <c r="ALE1993" s="593"/>
      <c r="ALF1993" s="593"/>
      <c r="ALG1993" s="593"/>
      <c r="ALH1993" s="593"/>
      <c r="ALI1993" s="593"/>
      <c r="ALJ1993" s="593"/>
      <c r="ALK1993" s="593"/>
      <c r="ALL1993" s="593"/>
      <c r="ALM1993" s="593"/>
      <c r="ALN1993" s="593"/>
      <c r="ALO1993" s="593"/>
      <c r="ALP1993" s="593"/>
      <c r="ALQ1993" s="593"/>
      <c r="ALR1993" s="593"/>
      <c r="ALS1993" s="593"/>
      <c r="ALT1993" s="593"/>
      <c r="ALU1993" s="593"/>
      <c r="ALV1993" s="593"/>
      <c r="ALW1993" s="593"/>
      <c r="ALX1993" s="593"/>
      <c r="ALY1993" s="593"/>
      <c r="ALZ1993" s="593"/>
      <c r="AMA1993" s="593"/>
      <c r="AMB1993" s="593"/>
      <c r="AMC1993" s="593"/>
      <c r="AMD1993" s="593"/>
      <c r="AME1993" s="593"/>
      <c r="AMF1993" s="593"/>
      <c r="AMG1993" s="593"/>
      <c r="AMH1993" s="593"/>
      <c r="AMI1993" s="593"/>
      <c r="AMJ1993" s="593"/>
      <c r="AMK1993" s="593"/>
      <c r="AML1993" s="593"/>
      <c r="AMM1993" s="593"/>
      <c r="AMN1993" s="593"/>
      <c r="AMO1993" s="593"/>
      <c r="AMP1993" s="593"/>
      <c r="AMQ1993" s="593"/>
      <c r="AMR1993" s="593"/>
      <c r="AMS1993" s="593"/>
      <c r="AMT1993" s="593"/>
      <c r="AMU1993" s="593"/>
      <c r="AMV1993" s="593"/>
      <c r="AMW1993" s="593"/>
      <c r="AMX1993" s="593"/>
      <c r="AMY1993" s="593"/>
      <c r="AMZ1993" s="593"/>
      <c r="ANA1993" s="593"/>
      <c r="ANB1993" s="593"/>
      <c r="ANC1993" s="593"/>
      <c r="AND1993" s="593"/>
      <c r="ANE1993" s="593"/>
      <c r="ANF1993" s="593"/>
      <c r="ANG1993" s="593"/>
      <c r="ANH1993" s="593"/>
      <c r="ANI1993" s="593"/>
      <c r="ANJ1993" s="593"/>
      <c r="ANK1993" s="593"/>
      <c r="ANL1993" s="593"/>
      <c r="ANM1993" s="593"/>
      <c r="ANN1993" s="593"/>
      <c r="ANO1993" s="593"/>
      <c r="ANP1993" s="593"/>
      <c r="ANQ1993" s="593"/>
      <c r="ANR1993" s="593"/>
      <c r="ANS1993" s="593"/>
      <c r="ANT1993" s="593"/>
      <c r="ANU1993" s="593"/>
      <c r="ANV1993" s="593"/>
      <c r="ANW1993" s="593"/>
      <c r="ANX1993" s="593"/>
      <c r="ANY1993" s="593"/>
      <c r="ANZ1993" s="593"/>
      <c r="AOA1993" s="593"/>
      <c r="AOB1993" s="593"/>
      <c r="AOC1993" s="593"/>
      <c r="AOD1993" s="593"/>
      <c r="AOE1993" s="593"/>
      <c r="AOF1993" s="593"/>
      <c r="AOG1993" s="593"/>
      <c r="AOH1993" s="593"/>
      <c r="AOI1993" s="593"/>
      <c r="AOJ1993" s="593"/>
      <c r="AOK1993" s="593"/>
      <c r="AOL1993" s="593"/>
      <c r="AOM1993" s="593"/>
      <c r="AON1993" s="593"/>
      <c r="AOO1993" s="593"/>
      <c r="AOP1993" s="593"/>
      <c r="AOQ1993" s="593"/>
      <c r="AOR1993" s="593"/>
      <c r="AOS1993" s="593"/>
      <c r="AOT1993" s="593"/>
      <c r="AOU1993" s="593"/>
      <c r="AOV1993" s="593"/>
      <c r="AOW1993" s="593"/>
      <c r="AOX1993" s="593"/>
      <c r="AOY1993" s="593"/>
      <c r="AOZ1993" s="593"/>
      <c r="APA1993" s="593"/>
      <c r="APB1993" s="593"/>
      <c r="APC1993" s="593"/>
      <c r="APD1993" s="593"/>
      <c r="APE1993" s="593"/>
      <c r="APF1993" s="593"/>
      <c r="APG1993" s="593"/>
      <c r="APH1993" s="593"/>
      <c r="API1993" s="593"/>
      <c r="APJ1993" s="593"/>
      <c r="APK1993" s="593"/>
      <c r="APL1993" s="593"/>
      <c r="APM1993" s="593"/>
      <c r="APN1993" s="593"/>
      <c r="APO1993" s="593"/>
      <c r="APP1993" s="593"/>
      <c r="APQ1993" s="593"/>
      <c r="APR1993" s="593"/>
      <c r="APS1993" s="593"/>
      <c r="APT1993" s="593"/>
      <c r="APU1993" s="593"/>
      <c r="APV1993" s="593"/>
      <c r="APW1993" s="593"/>
      <c r="APX1993" s="593"/>
      <c r="APY1993" s="593"/>
      <c r="APZ1993" s="593"/>
      <c r="AQA1993" s="593"/>
      <c r="AQB1993" s="593"/>
      <c r="AQC1993" s="593"/>
      <c r="AQD1993" s="593"/>
      <c r="AQE1993" s="593"/>
      <c r="AQF1993" s="593"/>
      <c r="AQG1993" s="593"/>
      <c r="AQH1993" s="593"/>
      <c r="AQI1993" s="593"/>
      <c r="AQJ1993" s="593"/>
      <c r="AQK1993" s="593"/>
      <c r="AQL1993" s="593"/>
      <c r="AQM1993" s="593"/>
      <c r="AQN1993" s="593"/>
      <c r="AQO1993" s="593"/>
      <c r="AQP1993" s="593"/>
      <c r="AQQ1993" s="593"/>
      <c r="AQR1993" s="593"/>
      <c r="AQS1993" s="593"/>
      <c r="AQT1993" s="593"/>
      <c r="AQU1993" s="593"/>
      <c r="AQV1993" s="593"/>
      <c r="AQW1993" s="593"/>
      <c r="AQX1993" s="593"/>
      <c r="AQY1993" s="593"/>
      <c r="AQZ1993" s="593"/>
      <c r="ARA1993" s="593"/>
      <c r="ARB1993" s="593"/>
      <c r="ARC1993" s="593"/>
      <c r="ARD1993" s="593"/>
      <c r="ARE1993" s="593"/>
      <c r="ARF1993" s="593"/>
      <c r="ARG1993" s="593"/>
      <c r="ARH1993" s="593"/>
      <c r="ARI1993" s="593"/>
      <c r="ARJ1993" s="593"/>
      <c r="ARK1993" s="593"/>
      <c r="ARL1993" s="593"/>
      <c r="ARM1993" s="593"/>
      <c r="ARN1993" s="593"/>
      <c r="ARO1993" s="593"/>
      <c r="ARP1993" s="593"/>
      <c r="ARQ1993" s="593"/>
      <c r="ARR1993" s="593"/>
      <c r="ARS1993" s="593"/>
      <c r="ART1993" s="593"/>
      <c r="ARU1993" s="593"/>
      <c r="ARV1993" s="593"/>
      <c r="ARW1993" s="593"/>
      <c r="ARX1993" s="593"/>
      <c r="ARY1993" s="593"/>
      <c r="ARZ1993" s="593"/>
      <c r="ASA1993" s="593"/>
      <c r="ASB1993" s="593"/>
      <c r="ASC1993" s="593"/>
      <c r="ASD1993" s="593"/>
      <c r="ASE1993" s="593"/>
      <c r="ASF1993" s="593"/>
      <c r="ASG1993" s="593"/>
      <c r="ASH1993" s="593"/>
      <c r="ASI1993" s="593"/>
      <c r="ASJ1993" s="593"/>
      <c r="ASK1993" s="593"/>
      <c r="ASL1993" s="593"/>
      <c r="ASM1993" s="593"/>
      <c r="ASN1993" s="593"/>
      <c r="ASO1993" s="593"/>
      <c r="ASP1993" s="593"/>
      <c r="ASQ1993" s="593"/>
      <c r="ASR1993" s="593"/>
      <c r="ASS1993" s="593"/>
      <c r="AST1993" s="593"/>
      <c r="ASU1993" s="593"/>
      <c r="ASV1993" s="593"/>
      <c r="ASW1993" s="593"/>
      <c r="ASX1993" s="593"/>
      <c r="ASY1993" s="593"/>
      <c r="ASZ1993" s="593"/>
      <c r="ATA1993" s="593"/>
      <c r="ATB1993" s="593"/>
      <c r="ATC1993" s="593"/>
      <c r="ATD1993" s="593"/>
      <c r="ATE1993" s="593"/>
      <c r="ATF1993" s="593"/>
      <c r="ATG1993" s="593"/>
      <c r="ATH1993" s="593"/>
      <c r="ATI1993" s="593"/>
      <c r="ATJ1993" s="593"/>
      <c r="ATK1993" s="593"/>
      <c r="ATL1993" s="593"/>
      <c r="ATM1993" s="593"/>
      <c r="ATN1993" s="593"/>
      <c r="ATO1993" s="593"/>
      <c r="ATP1993" s="593"/>
      <c r="ATQ1993" s="593"/>
      <c r="ATR1993" s="593"/>
      <c r="ATS1993" s="593"/>
      <c r="ATT1993" s="593"/>
      <c r="ATU1993" s="593"/>
      <c r="ATV1993" s="593"/>
      <c r="ATW1993" s="593"/>
      <c r="ATX1993" s="593"/>
      <c r="ATY1993" s="593"/>
      <c r="ATZ1993" s="593"/>
      <c r="AUA1993" s="593"/>
      <c r="AUB1993" s="593"/>
      <c r="AUC1993" s="593"/>
      <c r="AUD1993" s="593"/>
      <c r="AUE1993" s="593"/>
      <c r="AUF1993" s="593"/>
      <c r="AUG1993" s="593"/>
      <c r="AUH1993" s="593"/>
      <c r="AUI1993" s="593"/>
      <c r="AUJ1993" s="593"/>
      <c r="AUK1993" s="593"/>
      <c r="AUL1993" s="593"/>
      <c r="AUM1993" s="593"/>
      <c r="AUN1993" s="593"/>
      <c r="AUO1993" s="593"/>
      <c r="AUP1993" s="593"/>
      <c r="AUQ1993" s="593"/>
      <c r="AUR1993" s="593"/>
      <c r="AUS1993" s="593"/>
      <c r="AUT1993" s="593"/>
      <c r="AUU1993" s="593"/>
      <c r="AUV1993" s="593"/>
      <c r="AUW1993" s="593"/>
      <c r="AUX1993" s="593"/>
      <c r="AUY1993" s="593"/>
      <c r="AUZ1993" s="593"/>
      <c r="AVA1993" s="593"/>
      <c r="AVB1993" s="593"/>
      <c r="AVC1993" s="593"/>
      <c r="AVD1993" s="593"/>
      <c r="AVE1993" s="593"/>
      <c r="AVF1993" s="593"/>
      <c r="AVG1993" s="593"/>
      <c r="AVH1993" s="593"/>
      <c r="AVI1993" s="593"/>
      <c r="AVJ1993" s="593"/>
      <c r="AVK1993" s="593"/>
    </row>
    <row r="1994" spans="1:1259">
      <c r="A1994" s="715"/>
      <c r="B1994" s="564"/>
      <c r="C1994" s="564"/>
      <c r="D1994" s="676" t="s">
        <v>1067</v>
      </c>
      <c r="E1994" s="524"/>
      <c r="F1994" s="676" t="s">
        <v>1152</v>
      </c>
      <c r="G1994" s="665">
        <v>2022</v>
      </c>
      <c r="H1994" s="665">
        <v>4</v>
      </c>
      <c r="I1994" s="687">
        <v>127920</v>
      </c>
      <c r="J1994" s="666">
        <v>44658</v>
      </c>
      <c r="K1994" s="676" t="s">
        <v>1640</v>
      </c>
      <c r="L1994" s="677" t="s">
        <v>1578</v>
      </c>
      <c r="M1994" s="677">
        <v>44468</v>
      </c>
      <c r="N1994" s="677" t="s">
        <v>1603</v>
      </c>
      <c r="O1994" s="677"/>
      <c r="P1994" s="666">
        <v>44652</v>
      </c>
      <c r="Q1994" s="666">
        <v>44656</v>
      </c>
      <c r="R1994" s="666">
        <v>44658</v>
      </c>
      <c r="S1994" s="665" t="s">
        <v>1580</v>
      </c>
      <c r="T1994" s="665">
        <v>60</v>
      </c>
      <c r="U1994" s="676" t="s">
        <v>1612</v>
      </c>
      <c r="V1994" s="665" t="s">
        <v>1591</v>
      </c>
      <c r="W1994" s="678">
        <v>400</v>
      </c>
      <c r="X1994" s="551">
        <v>624</v>
      </c>
      <c r="Y1994" s="693">
        <v>249600</v>
      </c>
      <c r="Z1994" s="667">
        <v>0.48</v>
      </c>
      <c r="AA1994" s="682">
        <f>Y1994*Z1994</f>
        <v>119808</v>
      </c>
      <c r="AB1994" s="521"/>
      <c r="AC1994" s="668">
        <v>0</v>
      </c>
      <c r="AD1994" s="676"/>
      <c r="AE1994" s="684"/>
      <c r="AF1994" s="695">
        <f>AA1994+AD1994+AE1994</f>
        <v>119808</v>
      </c>
      <c r="AG1994" s="676" t="s">
        <v>47</v>
      </c>
      <c r="AH1994" s="641"/>
      <c r="AI1994" s="676">
        <v>75</v>
      </c>
      <c r="AJ1994" s="676" t="s">
        <v>1594</v>
      </c>
      <c r="AK1994" s="676" t="s">
        <v>50</v>
      </c>
      <c r="AL1994" s="696">
        <v>92407</v>
      </c>
      <c r="AM1994" s="676" t="s">
        <v>52</v>
      </c>
      <c r="AN1994" s="676" t="s">
        <v>50</v>
      </c>
      <c r="AO1994" s="665"/>
      <c r="AP1994" s="676" t="s">
        <v>92</v>
      </c>
      <c r="AQ1994" s="676" t="s">
        <v>37</v>
      </c>
      <c r="AR1994" s="676"/>
      <c r="AS1994" s="523" t="s">
        <v>1077</v>
      </c>
      <c r="AT1994" s="523"/>
      <c r="AU1994" s="523"/>
      <c r="AV1994" s="674"/>
      <c r="AW1994" s="673" t="str">
        <f>U1994</f>
        <v>30390256H</v>
      </c>
      <c r="AX1994" s="673" cm="1">
        <f t="array" ref="AX1994">SUM(MID(0&amp;AW1994,LARGE(INDEX(ISNUMBER(--MID(AW1994,ROW($1:$8),1))*ROW($1:$8),),ROW($1:$8))+1,1)*10^ROW($1:$8)/10)</f>
        <v>30390256</v>
      </c>
      <c r="AY1994" s="673" t="str">
        <f>VLOOKUP($AX1994,'Item Master Data'!$A:$F,3,FALSE)</f>
        <v>T400H</v>
      </c>
      <c r="AZ1994" s="673">
        <f>VLOOKUP($AX1994,'Item Master Data'!$A:$F,6,FALSE)</f>
        <v>400</v>
      </c>
      <c r="BA1994" s="673">
        <f>X1994/BB1994</f>
        <v>24</v>
      </c>
      <c r="BB1994" s="673">
        <f>VLOOKUP(AX1994,'Item Master Data'!$A:$G,7,FALSE)</f>
        <v>26</v>
      </c>
      <c r="BC1994" s="673"/>
      <c r="BD1994" s="673">
        <f>W1994-AZ1994</f>
        <v>0</v>
      </c>
      <c r="BE1994" s="672"/>
      <c r="BF1994" s="672"/>
      <c r="BG1994" s="672"/>
      <c r="BH1994" s="672"/>
      <c r="BI1994" s="672"/>
      <c r="BJ1994" s="672"/>
      <c r="BK1994" s="672"/>
      <c r="BL1994" s="672"/>
      <c r="BM1994" s="672"/>
      <c r="BN1994" s="672"/>
      <c r="BO1994" s="672"/>
      <c r="BP1994" s="672"/>
      <c r="BQ1994" s="672"/>
      <c r="BR1994" s="672"/>
      <c r="BS1994" s="672"/>
      <c r="BT1994" s="672"/>
      <c r="BU1994" s="672"/>
      <c r="BV1994" s="672"/>
      <c r="BW1994" s="672"/>
      <c r="BX1994" s="672"/>
      <c r="BY1994" s="672"/>
      <c r="BZ1994" s="672"/>
      <c r="CA1994" s="672"/>
      <c r="CB1994" s="672"/>
      <c r="CC1994" s="672"/>
      <c r="CD1994" s="672"/>
      <c r="CE1994" s="672"/>
      <c r="CF1994" s="672"/>
      <c r="CG1994" s="672"/>
      <c r="CH1994" s="672"/>
      <c r="CI1994" s="672"/>
      <c r="CJ1994" s="672"/>
      <c r="CK1994" s="672"/>
      <c r="CL1994" s="672"/>
      <c r="CM1994" s="672"/>
      <c r="CN1994" s="672"/>
      <c r="CO1994" s="672"/>
      <c r="CP1994" s="672"/>
      <c r="CQ1994" s="672"/>
      <c r="CR1994" s="672"/>
      <c r="CS1994" s="672"/>
      <c r="CT1994" s="672"/>
      <c r="CU1994" s="672"/>
      <c r="CV1994" s="672"/>
      <c r="CW1994" s="672"/>
      <c r="CX1994" s="672"/>
      <c r="CY1994" s="672"/>
      <c r="CZ1994" s="672"/>
      <c r="DA1994" s="672"/>
      <c r="DB1994" s="672"/>
      <c r="DC1994" s="672"/>
      <c r="DD1994" s="672"/>
      <c r="DE1994" s="672"/>
      <c r="DF1994" s="672"/>
      <c r="DG1994" s="672"/>
      <c r="DH1994" s="672"/>
      <c r="DI1994" s="672"/>
      <c r="DJ1994" s="672"/>
      <c r="DK1994" s="672"/>
      <c r="DL1994" s="672"/>
      <c r="DM1994" s="672"/>
      <c r="DN1994" s="672"/>
      <c r="DO1994" s="672"/>
      <c r="DP1994" s="672"/>
      <c r="DQ1994" s="672"/>
      <c r="DR1994" s="672"/>
      <c r="DS1994" s="672"/>
      <c r="DT1994" s="672"/>
      <c r="DU1994" s="672"/>
      <c r="DV1994" s="672"/>
      <c r="DW1994" s="672"/>
      <c r="DX1994" s="672"/>
      <c r="DY1994" s="672"/>
      <c r="DZ1994" s="672"/>
      <c r="EA1994" s="672"/>
      <c r="EB1994" s="672"/>
      <c r="EC1994" s="672"/>
      <c r="ED1994" s="672"/>
      <c r="EE1994" s="672"/>
      <c r="EF1994" s="672"/>
      <c r="EG1994" s="672"/>
      <c r="EH1994" s="672"/>
      <c r="EI1994" s="672"/>
      <c r="EJ1994" s="672"/>
      <c r="EK1994" s="672"/>
      <c r="EL1994" s="672"/>
      <c r="EM1994" s="672"/>
      <c r="EN1994" s="672"/>
      <c r="EO1994" s="672"/>
      <c r="EP1994" s="672"/>
      <c r="EQ1994" s="672"/>
      <c r="ER1994" s="672"/>
      <c r="ES1994" s="672"/>
      <c r="ET1994" s="672"/>
      <c r="EU1994" s="672"/>
      <c r="EV1994" s="672"/>
      <c r="EW1994" s="672"/>
      <c r="EX1994" s="672"/>
      <c r="EY1994" s="672"/>
      <c r="EZ1994" s="672"/>
      <c r="FA1994" s="672"/>
      <c r="FB1994" s="672"/>
      <c r="FC1994" s="672"/>
      <c r="FD1994" s="672"/>
      <c r="FE1994" s="672"/>
      <c r="FF1994" s="672"/>
      <c r="FG1994" s="672"/>
      <c r="FH1994" s="672"/>
      <c r="FI1994" s="672"/>
      <c r="FJ1994" s="672"/>
      <c r="FK1994" s="672"/>
      <c r="FL1994" s="672"/>
      <c r="FM1994" s="672"/>
      <c r="FN1994" s="672"/>
      <c r="FO1994" s="672"/>
      <c r="FP1994" s="672"/>
      <c r="FQ1994" s="672"/>
      <c r="FR1994" s="672"/>
      <c r="FS1994" s="672"/>
      <c r="FT1994" s="672"/>
      <c r="FU1994" s="672"/>
      <c r="FV1994" s="672"/>
      <c r="FW1994" s="672"/>
      <c r="FX1994" s="672"/>
      <c r="FY1994" s="672"/>
      <c r="FZ1994" s="672"/>
      <c r="GA1994" s="672"/>
      <c r="GB1994" s="672"/>
      <c r="GC1994" s="672"/>
      <c r="GD1994" s="672"/>
      <c r="GE1994" s="672"/>
      <c r="GF1994" s="672"/>
      <c r="GG1994" s="672"/>
      <c r="GH1994" s="672"/>
      <c r="GI1994" s="672"/>
      <c r="GJ1994" s="672"/>
      <c r="GK1994" s="672"/>
      <c r="GL1994" s="672"/>
      <c r="GM1994" s="672"/>
      <c r="GN1994" s="672"/>
      <c r="GO1994" s="672"/>
      <c r="GP1994" s="672"/>
      <c r="GQ1994" s="672"/>
      <c r="GR1994" s="672"/>
      <c r="GS1994" s="672"/>
      <c r="GT1994" s="672"/>
      <c r="GU1994" s="672"/>
      <c r="GV1994" s="672"/>
      <c r="GW1994" s="672"/>
      <c r="GX1994" s="672"/>
      <c r="GY1994" s="672"/>
      <c r="GZ1994" s="672"/>
      <c r="HA1994" s="672"/>
      <c r="HB1994" s="672"/>
      <c r="HC1994" s="672"/>
      <c r="HD1994" s="672"/>
      <c r="HE1994" s="672"/>
      <c r="HF1994" s="672"/>
      <c r="HG1994" s="672"/>
      <c r="HH1994" s="672"/>
      <c r="HI1994" s="672"/>
      <c r="HJ1994" s="672"/>
      <c r="HK1994" s="672"/>
      <c r="HL1994" s="672"/>
      <c r="HM1994" s="672"/>
      <c r="HN1994" s="672"/>
      <c r="HO1994" s="672"/>
      <c r="HP1994" s="672"/>
      <c r="HQ1994" s="672"/>
      <c r="HR1994" s="672"/>
      <c r="HS1994" s="672"/>
      <c r="HT1994" s="672"/>
      <c r="HU1994" s="672"/>
      <c r="HV1994" s="672"/>
      <c r="HW1994" s="672"/>
      <c r="HX1994" s="672"/>
      <c r="HY1994" s="672"/>
      <c r="HZ1994" s="672"/>
      <c r="IA1994" s="672"/>
      <c r="IB1994" s="672"/>
      <c r="IC1994" s="672"/>
      <c r="ID1994" s="672"/>
      <c r="IE1994" s="672"/>
      <c r="IF1994" s="672"/>
      <c r="IG1994" s="672"/>
      <c r="IH1994" s="672"/>
      <c r="II1994" s="672"/>
      <c r="IJ1994" s="672"/>
      <c r="IK1994" s="672"/>
      <c r="IL1994" s="672"/>
      <c r="IM1994" s="672"/>
      <c r="IN1994" s="672"/>
      <c r="IO1994" s="672"/>
      <c r="IP1994" s="672"/>
      <c r="IQ1994" s="672"/>
      <c r="IR1994" s="672"/>
      <c r="IS1994" s="672"/>
      <c r="IT1994" s="672"/>
      <c r="IU1994" s="672"/>
      <c r="IV1994" s="672"/>
      <c r="IW1994" s="672"/>
      <c r="IX1994" s="672"/>
      <c r="IY1994" s="672"/>
      <c r="IZ1994" s="672"/>
      <c r="JA1994" s="672"/>
      <c r="JB1994" s="672"/>
      <c r="JC1994" s="672"/>
      <c r="JD1994" s="672"/>
      <c r="JE1994" s="672"/>
      <c r="JF1994" s="672"/>
      <c r="JG1994" s="672"/>
      <c r="JH1994" s="672"/>
      <c r="JI1994" s="672"/>
      <c r="JJ1994" s="672"/>
      <c r="JK1994" s="672"/>
      <c r="JL1994" s="672"/>
      <c r="JM1994" s="672"/>
      <c r="JN1994" s="672"/>
      <c r="JO1994" s="672"/>
      <c r="JP1994" s="672"/>
      <c r="JQ1994" s="672"/>
      <c r="JR1994" s="672"/>
      <c r="JS1994" s="672"/>
      <c r="JT1994" s="672"/>
      <c r="JU1994" s="672"/>
      <c r="JV1994" s="672"/>
      <c r="JW1994" s="672"/>
      <c r="JX1994" s="672"/>
      <c r="JY1994" s="672"/>
      <c r="JZ1994" s="672"/>
      <c r="KA1994" s="672"/>
      <c r="KB1994" s="672"/>
      <c r="KC1994" s="672"/>
      <c r="KD1994" s="672"/>
      <c r="KE1994" s="672"/>
      <c r="KF1994" s="672"/>
      <c r="KG1994" s="672"/>
      <c r="KH1994" s="672"/>
      <c r="KI1994" s="672"/>
      <c r="KJ1994" s="672"/>
      <c r="KK1994" s="672"/>
      <c r="KL1994" s="672"/>
      <c r="KM1994" s="672"/>
      <c r="KN1994" s="672"/>
      <c r="KO1994" s="672"/>
      <c r="KP1994" s="672"/>
      <c r="KQ1994" s="672"/>
      <c r="KR1994" s="672"/>
      <c r="KS1994" s="672"/>
      <c r="KT1994" s="672"/>
      <c r="KU1994" s="672"/>
      <c r="KV1994" s="672"/>
      <c r="KW1994" s="672"/>
      <c r="KX1994" s="672"/>
      <c r="KY1994" s="672"/>
      <c r="KZ1994" s="672"/>
      <c r="LA1994" s="672"/>
      <c r="LB1994" s="672"/>
      <c r="LC1994" s="672"/>
      <c r="LD1994" s="672"/>
      <c r="LE1994" s="672"/>
      <c r="LF1994" s="672"/>
      <c r="LG1994" s="672"/>
      <c r="LH1994" s="672"/>
      <c r="LI1994" s="672"/>
      <c r="LJ1994" s="672"/>
      <c r="LK1994" s="672"/>
      <c r="LL1994" s="672"/>
      <c r="LM1994" s="672"/>
      <c r="LN1994" s="672"/>
      <c r="LO1994" s="672"/>
      <c r="LP1994" s="672"/>
      <c r="LQ1994" s="672"/>
      <c r="LR1994" s="672"/>
      <c r="LS1994" s="672"/>
      <c r="LT1994" s="672"/>
      <c r="LU1994" s="672"/>
      <c r="LV1994" s="672"/>
      <c r="LW1994" s="672"/>
      <c r="LX1994" s="672"/>
      <c r="LY1994" s="672"/>
      <c r="LZ1994" s="672"/>
      <c r="MA1994" s="672"/>
      <c r="MB1994" s="672"/>
      <c r="MC1994" s="672"/>
      <c r="MD1994" s="672"/>
      <c r="ME1994" s="672"/>
      <c r="MF1994" s="672"/>
      <c r="MG1994" s="672"/>
      <c r="MH1994" s="672"/>
      <c r="MI1994" s="672"/>
      <c r="MJ1994" s="672"/>
      <c r="MK1994" s="672"/>
      <c r="ML1994" s="672"/>
      <c r="MM1994" s="672"/>
      <c r="MN1994" s="672"/>
      <c r="MO1994" s="672"/>
      <c r="MP1994" s="672"/>
      <c r="MQ1994" s="672"/>
      <c r="MR1994" s="672"/>
      <c r="MS1994" s="672"/>
      <c r="MT1994" s="672"/>
      <c r="MU1994" s="672"/>
      <c r="MV1994" s="672"/>
      <c r="MW1994" s="672"/>
      <c r="MX1994" s="672"/>
      <c r="MY1994" s="672"/>
      <c r="MZ1994" s="672"/>
      <c r="NA1994" s="672"/>
      <c r="NB1994" s="672"/>
      <c r="NC1994" s="672"/>
      <c r="ND1994" s="672"/>
      <c r="NE1994" s="672"/>
      <c r="NF1994" s="672"/>
      <c r="NG1994" s="672"/>
      <c r="NH1994" s="672"/>
      <c r="NI1994" s="672"/>
      <c r="NJ1994" s="672"/>
      <c r="NK1994" s="672"/>
      <c r="NL1994" s="672"/>
      <c r="NM1994" s="672"/>
      <c r="NN1994" s="672"/>
      <c r="NO1994" s="672"/>
      <c r="NP1994" s="672"/>
      <c r="NQ1994" s="672"/>
      <c r="NR1994" s="672"/>
      <c r="NS1994" s="672"/>
      <c r="NT1994" s="672"/>
      <c r="NU1994" s="672"/>
      <c r="NV1994" s="672"/>
      <c r="NW1994" s="672"/>
      <c r="NX1994" s="672"/>
      <c r="NY1994" s="672"/>
      <c r="NZ1994" s="672"/>
      <c r="OA1994" s="672"/>
      <c r="OB1994" s="672"/>
      <c r="OC1994" s="672"/>
      <c r="OD1994" s="672"/>
      <c r="OE1994" s="672"/>
      <c r="OF1994" s="672"/>
      <c r="OG1994" s="672"/>
      <c r="OH1994" s="672"/>
      <c r="OI1994" s="672"/>
      <c r="OJ1994" s="672"/>
      <c r="OK1994" s="672"/>
      <c r="OL1994" s="672"/>
      <c r="OM1994" s="672"/>
      <c r="ON1994" s="672"/>
      <c r="OO1994" s="672"/>
      <c r="OP1994" s="672"/>
      <c r="OQ1994" s="672"/>
      <c r="OR1994" s="672"/>
      <c r="OS1994" s="672"/>
      <c r="OT1994" s="672"/>
      <c r="OU1994" s="672"/>
      <c r="OV1994" s="672"/>
      <c r="OW1994" s="672"/>
      <c r="OX1994" s="672"/>
      <c r="OY1994" s="672"/>
      <c r="OZ1994" s="672"/>
      <c r="PA1994" s="672"/>
      <c r="PB1994" s="672"/>
      <c r="PC1994" s="672"/>
      <c r="PD1994" s="672"/>
      <c r="PE1994" s="672"/>
      <c r="PF1994" s="672"/>
      <c r="PG1994" s="672"/>
      <c r="PH1994" s="672"/>
      <c r="PI1994" s="672"/>
      <c r="PJ1994" s="672"/>
      <c r="PK1994" s="672"/>
      <c r="PL1994" s="672"/>
      <c r="PM1994" s="672"/>
      <c r="PN1994" s="672"/>
      <c r="PO1994" s="672"/>
      <c r="PP1994" s="672"/>
      <c r="PQ1994" s="672"/>
      <c r="PR1994" s="672"/>
      <c r="PS1994" s="672"/>
      <c r="PT1994" s="672"/>
      <c r="PU1994" s="672"/>
      <c r="PV1994" s="672"/>
      <c r="PW1994" s="672"/>
      <c r="PX1994" s="672"/>
      <c r="PY1994" s="672"/>
      <c r="PZ1994" s="672"/>
      <c r="QA1994" s="672"/>
      <c r="QB1994" s="672"/>
      <c r="QC1994" s="672"/>
      <c r="QD1994" s="672"/>
      <c r="QE1994" s="672"/>
      <c r="QF1994" s="672"/>
      <c r="QG1994" s="672"/>
      <c r="QH1994" s="672"/>
      <c r="QI1994" s="672"/>
      <c r="QJ1994" s="672"/>
      <c r="QK1994" s="672"/>
      <c r="QL1994" s="672"/>
      <c r="QM1994" s="672"/>
      <c r="QN1994" s="672"/>
      <c r="QO1994" s="672"/>
      <c r="QP1994" s="672"/>
      <c r="QQ1994" s="672"/>
      <c r="QR1994" s="672"/>
      <c r="QS1994" s="672"/>
      <c r="QT1994" s="672"/>
      <c r="QU1994" s="672"/>
      <c r="QV1994" s="672"/>
      <c r="QW1994" s="672"/>
      <c r="QX1994" s="672"/>
      <c r="QY1994" s="672"/>
      <c r="QZ1994" s="672"/>
      <c r="RA1994" s="672"/>
      <c r="RB1994" s="672"/>
      <c r="RC1994" s="672"/>
      <c r="RD1994" s="672"/>
      <c r="RE1994" s="672"/>
      <c r="RF1994" s="672"/>
      <c r="RG1994" s="672"/>
      <c r="RH1994" s="672"/>
      <c r="RI1994" s="672"/>
      <c r="RJ1994" s="672"/>
      <c r="RK1994" s="672"/>
      <c r="RL1994" s="672"/>
      <c r="RM1994" s="672"/>
      <c r="RN1994" s="672"/>
      <c r="RO1994" s="672"/>
      <c r="RP1994" s="672"/>
      <c r="RQ1994" s="672"/>
      <c r="RR1994" s="672"/>
      <c r="RS1994" s="672"/>
      <c r="RT1994" s="672"/>
      <c r="RU1994" s="672"/>
      <c r="RV1994" s="672"/>
      <c r="RW1994" s="672"/>
      <c r="RX1994" s="672"/>
      <c r="RY1994" s="672"/>
      <c r="RZ1994" s="672"/>
      <c r="SA1994" s="672"/>
      <c r="SB1994" s="672"/>
      <c r="SC1994" s="672"/>
      <c r="SD1994" s="672"/>
      <c r="SE1994" s="672"/>
      <c r="SF1994" s="672"/>
      <c r="SG1994" s="672"/>
      <c r="SH1994" s="672"/>
      <c r="SI1994" s="672"/>
      <c r="SJ1994" s="672"/>
      <c r="SK1994" s="672"/>
      <c r="SL1994" s="672"/>
      <c r="SM1994" s="672"/>
      <c r="SN1994" s="672"/>
      <c r="SO1994" s="672"/>
      <c r="SP1994" s="672"/>
      <c r="SQ1994" s="672"/>
      <c r="SR1994" s="672"/>
      <c r="SS1994" s="672"/>
      <c r="ST1994" s="672"/>
      <c r="SU1994" s="672"/>
      <c r="SV1994" s="672"/>
      <c r="SW1994" s="672"/>
      <c r="SX1994" s="672"/>
      <c r="SY1994" s="672"/>
      <c r="SZ1994" s="672"/>
      <c r="TA1994" s="672"/>
      <c r="TB1994" s="672"/>
      <c r="TC1994" s="672"/>
      <c r="TD1994" s="672"/>
      <c r="TE1994" s="672"/>
      <c r="TF1994" s="672"/>
      <c r="TG1994" s="672"/>
      <c r="TH1994" s="672"/>
      <c r="TI1994" s="672"/>
      <c r="TJ1994" s="672"/>
      <c r="TK1994" s="672"/>
      <c r="TL1994" s="672"/>
      <c r="TM1994" s="672"/>
      <c r="TN1994" s="672"/>
      <c r="TO1994" s="672"/>
      <c r="TP1994" s="672"/>
      <c r="TQ1994" s="672"/>
      <c r="TR1994" s="672"/>
      <c r="TS1994" s="672"/>
      <c r="TT1994" s="672"/>
      <c r="TU1994" s="672"/>
      <c r="TV1994" s="672"/>
      <c r="TW1994" s="672"/>
      <c r="TX1994" s="672"/>
      <c r="TY1994" s="672"/>
      <c r="TZ1994" s="672"/>
      <c r="UA1994" s="672"/>
      <c r="UB1994" s="672"/>
      <c r="UC1994" s="672"/>
      <c r="UD1994" s="672"/>
      <c r="UE1994" s="672"/>
      <c r="UF1994" s="672"/>
      <c r="UG1994" s="672"/>
      <c r="UH1994" s="672"/>
      <c r="UI1994" s="672"/>
      <c r="UJ1994" s="672"/>
      <c r="UK1994" s="672"/>
      <c r="UL1994" s="672"/>
      <c r="UM1994" s="672"/>
      <c r="UN1994" s="672"/>
      <c r="UO1994" s="672"/>
      <c r="UP1994" s="672"/>
      <c r="UQ1994" s="672"/>
      <c r="UR1994" s="672"/>
      <c r="US1994" s="672"/>
      <c r="UT1994" s="672"/>
      <c r="UU1994" s="672"/>
      <c r="UV1994" s="672"/>
      <c r="UW1994" s="672"/>
      <c r="UX1994" s="672"/>
      <c r="UY1994" s="672"/>
      <c r="UZ1994" s="672"/>
      <c r="VA1994" s="672"/>
      <c r="VB1994" s="672"/>
      <c r="VC1994" s="672"/>
      <c r="VD1994" s="672"/>
      <c r="VE1994" s="672"/>
      <c r="VF1994" s="672"/>
      <c r="VG1994" s="672"/>
      <c r="VH1994" s="672"/>
      <c r="VI1994" s="672"/>
      <c r="VJ1994" s="672"/>
      <c r="VK1994" s="672"/>
      <c r="VL1994" s="672"/>
      <c r="VM1994" s="672"/>
      <c r="VN1994" s="672"/>
      <c r="VO1994" s="672"/>
      <c r="VP1994" s="672"/>
      <c r="VQ1994" s="672"/>
      <c r="VR1994" s="672"/>
      <c r="VS1994" s="672"/>
      <c r="VT1994" s="672"/>
      <c r="VU1994" s="672"/>
      <c r="VV1994" s="672"/>
      <c r="VW1994" s="672"/>
      <c r="VX1994" s="672"/>
      <c r="VY1994" s="672"/>
      <c r="VZ1994" s="672"/>
      <c r="WA1994" s="672"/>
      <c r="WB1994" s="672"/>
      <c r="WC1994" s="672"/>
      <c r="WD1994" s="672"/>
      <c r="WE1994" s="672"/>
      <c r="WF1994" s="672"/>
      <c r="WG1994" s="672"/>
      <c r="WH1994" s="672"/>
      <c r="WI1994" s="672"/>
      <c r="WJ1994" s="672"/>
      <c r="WK1994" s="672"/>
      <c r="WL1994" s="672"/>
      <c r="WM1994" s="672"/>
      <c r="WN1994" s="672"/>
      <c r="WO1994" s="672"/>
      <c r="WP1994" s="672"/>
      <c r="WQ1994" s="672"/>
      <c r="WR1994" s="672"/>
      <c r="WS1994" s="672"/>
      <c r="WT1994" s="672"/>
      <c r="WU1994" s="672"/>
      <c r="WV1994" s="672"/>
      <c r="WW1994" s="672"/>
      <c r="WX1994" s="672"/>
      <c r="WY1994" s="672"/>
      <c r="WZ1994" s="672"/>
      <c r="XA1994" s="672"/>
      <c r="XB1994" s="672"/>
      <c r="XC1994" s="672"/>
      <c r="XD1994" s="672"/>
      <c r="XE1994" s="672"/>
      <c r="XF1994" s="672"/>
      <c r="XG1994" s="672"/>
      <c r="XH1994" s="672"/>
      <c r="XI1994" s="672"/>
      <c r="XJ1994" s="672"/>
      <c r="XK1994" s="672"/>
      <c r="XL1994" s="672"/>
      <c r="XM1994" s="672"/>
      <c r="XN1994" s="672"/>
      <c r="XO1994" s="672"/>
      <c r="XP1994" s="672"/>
      <c r="XQ1994" s="672"/>
      <c r="XR1994" s="672"/>
      <c r="XS1994" s="672"/>
      <c r="XT1994" s="672"/>
      <c r="XU1994" s="672"/>
      <c r="XV1994" s="672"/>
      <c r="XW1994" s="672"/>
      <c r="XX1994" s="672"/>
      <c r="XY1994" s="672"/>
      <c r="XZ1994" s="672"/>
      <c r="YA1994" s="672"/>
      <c r="YB1994" s="672"/>
      <c r="YC1994" s="672"/>
      <c r="YD1994" s="672"/>
      <c r="YE1994" s="672"/>
      <c r="YF1994" s="672"/>
      <c r="YG1994" s="672"/>
      <c r="YH1994" s="672"/>
      <c r="YI1994" s="672"/>
      <c r="YJ1994" s="672"/>
      <c r="YK1994" s="672"/>
      <c r="YL1994" s="672"/>
      <c r="YM1994" s="672"/>
      <c r="YN1994" s="672"/>
      <c r="YO1994" s="672"/>
      <c r="YP1994" s="672"/>
      <c r="YQ1994" s="672"/>
      <c r="YR1994" s="672"/>
      <c r="YS1994" s="672"/>
      <c r="YT1994" s="672"/>
      <c r="YU1994" s="672"/>
      <c r="YV1994" s="672"/>
      <c r="YW1994" s="672"/>
      <c r="YX1994" s="672"/>
      <c r="YY1994" s="672"/>
      <c r="YZ1994" s="672"/>
      <c r="ZA1994" s="672"/>
      <c r="ZB1994" s="672"/>
      <c r="ZC1994" s="672"/>
      <c r="ZD1994" s="672"/>
      <c r="ZE1994" s="672"/>
      <c r="ZF1994" s="672"/>
      <c r="ZG1994" s="672"/>
      <c r="ZH1994" s="672"/>
      <c r="ZI1994" s="672"/>
      <c r="ZJ1994" s="672"/>
      <c r="ZK1994" s="672"/>
      <c r="ZL1994" s="672"/>
      <c r="ZM1994" s="672"/>
      <c r="ZN1994" s="672"/>
      <c r="ZO1994" s="672"/>
      <c r="ZP1994" s="672"/>
      <c r="ZQ1994" s="672"/>
      <c r="ZR1994" s="672"/>
      <c r="ZS1994" s="672"/>
      <c r="ZT1994" s="672"/>
      <c r="ZU1994" s="672"/>
      <c r="ZV1994" s="672"/>
      <c r="ZW1994" s="672"/>
      <c r="ZX1994" s="672"/>
      <c r="ZY1994" s="672"/>
      <c r="ZZ1994" s="672"/>
      <c r="AAA1994" s="672"/>
      <c r="AAB1994" s="672"/>
      <c r="AAC1994" s="672"/>
      <c r="AAD1994" s="672"/>
      <c r="AAE1994" s="672"/>
      <c r="AAF1994" s="672"/>
      <c r="AAG1994" s="672"/>
      <c r="AAH1994" s="672"/>
      <c r="AAI1994" s="672"/>
      <c r="AAJ1994" s="672"/>
      <c r="AAK1994" s="672"/>
      <c r="AAL1994" s="672"/>
      <c r="AAM1994" s="672"/>
      <c r="AAN1994" s="672"/>
      <c r="AAO1994" s="672"/>
      <c r="AAP1994" s="672"/>
      <c r="AAQ1994" s="672"/>
      <c r="AAR1994" s="672"/>
      <c r="AAS1994" s="672"/>
      <c r="AAT1994" s="672"/>
      <c r="AAU1994" s="672"/>
      <c r="AAV1994" s="672"/>
      <c r="AAW1994" s="672"/>
      <c r="AAX1994" s="672"/>
      <c r="AAY1994" s="672"/>
      <c r="AAZ1994" s="672"/>
      <c r="ABA1994" s="672"/>
      <c r="ABB1994" s="672"/>
      <c r="ABC1994" s="672"/>
      <c r="ABD1994" s="672"/>
      <c r="ABE1994" s="672"/>
      <c r="ABF1994" s="672"/>
      <c r="ABG1994" s="672"/>
      <c r="ABH1994" s="672"/>
      <c r="ABI1994" s="672"/>
      <c r="ABJ1994" s="672"/>
      <c r="ABK1994" s="672"/>
      <c r="ABL1994" s="672"/>
      <c r="ABM1994" s="672"/>
      <c r="ABN1994" s="672"/>
      <c r="ABO1994" s="672"/>
      <c r="ABP1994" s="672"/>
      <c r="ABQ1994" s="672"/>
      <c r="ABR1994" s="672"/>
      <c r="ABS1994" s="672"/>
      <c r="ABT1994" s="672"/>
      <c r="ABU1994" s="672"/>
      <c r="ABV1994" s="672"/>
      <c r="ABW1994" s="672"/>
      <c r="ABX1994" s="672"/>
      <c r="ABY1994" s="672"/>
      <c r="ABZ1994" s="672"/>
      <c r="ACA1994" s="672"/>
      <c r="ACB1994" s="672"/>
      <c r="ACC1994" s="672"/>
      <c r="ACD1994" s="672"/>
      <c r="ACE1994" s="672"/>
      <c r="ACF1994" s="672"/>
      <c r="ACG1994" s="672"/>
      <c r="ACH1994" s="672"/>
      <c r="ACI1994" s="672"/>
      <c r="ACJ1994" s="672"/>
      <c r="ACK1994" s="672"/>
      <c r="ACL1994" s="672"/>
      <c r="ACM1994" s="672"/>
      <c r="ACN1994" s="672"/>
      <c r="ACO1994" s="672"/>
      <c r="ACP1994" s="672"/>
      <c r="ACQ1994" s="672"/>
      <c r="ACR1994" s="672"/>
      <c r="ACS1994" s="672"/>
      <c r="ACT1994" s="672"/>
      <c r="ACU1994" s="672"/>
      <c r="ACV1994" s="672"/>
      <c r="ACW1994" s="672"/>
      <c r="ACX1994" s="672"/>
      <c r="ACY1994" s="672"/>
      <c r="ACZ1994" s="672"/>
      <c r="ADA1994" s="672"/>
      <c r="ADB1994" s="672"/>
      <c r="ADC1994" s="672"/>
      <c r="ADD1994" s="672"/>
      <c r="ADE1994" s="672"/>
      <c r="ADF1994" s="672"/>
      <c r="ADG1994" s="672"/>
      <c r="ADH1994" s="672"/>
      <c r="ADI1994" s="672"/>
      <c r="ADJ1994" s="672"/>
      <c r="ADK1994" s="672"/>
      <c r="ADL1994" s="672"/>
      <c r="ADM1994" s="672"/>
      <c r="ADN1994" s="672"/>
      <c r="ADO1994" s="672"/>
      <c r="ADP1994" s="672"/>
      <c r="ADQ1994" s="672"/>
      <c r="ADR1994" s="672"/>
      <c r="ADS1994" s="672"/>
      <c r="ADT1994" s="672"/>
      <c r="ADU1994" s="672"/>
      <c r="ADV1994" s="672"/>
      <c r="ADW1994" s="672"/>
      <c r="ADX1994" s="672"/>
      <c r="ADY1994" s="672"/>
      <c r="ADZ1994" s="672"/>
      <c r="AEA1994" s="672"/>
      <c r="AEB1994" s="672"/>
      <c r="AEC1994" s="672"/>
      <c r="AED1994" s="672"/>
      <c r="AEE1994" s="672"/>
      <c r="AEF1994" s="672"/>
      <c r="AEG1994" s="672"/>
      <c r="AEH1994" s="672"/>
      <c r="AEI1994" s="672"/>
      <c r="AEJ1994" s="672"/>
      <c r="AEK1994" s="672"/>
      <c r="AEL1994" s="672"/>
      <c r="AEM1994" s="672"/>
      <c r="AEN1994" s="672"/>
      <c r="AEO1994" s="672"/>
      <c r="AEP1994" s="672"/>
      <c r="AEQ1994" s="672"/>
      <c r="AER1994" s="672"/>
      <c r="AES1994" s="672"/>
      <c r="AET1994" s="672"/>
      <c r="AEU1994" s="672"/>
      <c r="AEV1994" s="672"/>
      <c r="AEW1994" s="672"/>
      <c r="AEX1994" s="672"/>
      <c r="AEY1994" s="672"/>
      <c r="AEZ1994" s="672"/>
      <c r="AFA1994" s="672"/>
      <c r="AFB1994" s="672"/>
      <c r="AFC1994" s="672"/>
      <c r="AFD1994" s="672"/>
      <c r="AFE1994" s="672"/>
      <c r="AFF1994" s="672"/>
      <c r="AFG1994" s="672"/>
      <c r="AFH1994" s="672"/>
      <c r="AFI1994" s="672"/>
      <c r="AFJ1994" s="672"/>
      <c r="AFK1994" s="672"/>
      <c r="AFL1994" s="672"/>
      <c r="AFM1994" s="672"/>
      <c r="AFN1994" s="672"/>
      <c r="AFO1994" s="672"/>
      <c r="AFP1994" s="672"/>
      <c r="AFQ1994" s="672"/>
      <c r="AFR1994" s="672"/>
      <c r="AFS1994" s="672"/>
      <c r="AFT1994" s="672"/>
      <c r="AFU1994" s="672"/>
      <c r="AFV1994" s="672"/>
      <c r="AFW1994" s="672"/>
      <c r="AFX1994" s="672"/>
      <c r="AFY1994" s="672"/>
      <c r="AFZ1994" s="672"/>
      <c r="AGA1994" s="672"/>
      <c r="AGB1994" s="672"/>
      <c r="AGC1994" s="672"/>
      <c r="AGD1994" s="672"/>
      <c r="AGE1994" s="672"/>
      <c r="AGF1994" s="672"/>
      <c r="AGG1994" s="672"/>
      <c r="AGH1994" s="672"/>
      <c r="AGI1994" s="672"/>
      <c r="AGJ1994" s="672"/>
      <c r="AGK1994" s="672"/>
      <c r="AGL1994" s="672"/>
      <c r="AGM1994" s="672"/>
      <c r="AGN1994" s="672"/>
      <c r="AGO1994" s="672"/>
      <c r="AGP1994" s="672"/>
      <c r="AGQ1994" s="672"/>
      <c r="AGR1994" s="672"/>
      <c r="AGS1994" s="672"/>
      <c r="AGT1994" s="672"/>
      <c r="AGU1994" s="672"/>
      <c r="AGV1994" s="672"/>
      <c r="AGW1994" s="672"/>
      <c r="AGX1994" s="672"/>
      <c r="AGY1994" s="672"/>
      <c r="AGZ1994" s="672"/>
      <c r="AHA1994" s="672"/>
      <c r="AHB1994" s="672"/>
      <c r="AHC1994" s="672"/>
      <c r="AHD1994" s="672"/>
      <c r="AHE1994" s="672"/>
      <c r="AHF1994" s="672"/>
      <c r="AHG1994" s="672"/>
      <c r="AHH1994" s="672"/>
      <c r="AHI1994" s="672"/>
      <c r="AHJ1994" s="672"/>
      <c r="AHK1994" s="672"/>
      <c r="AHL1994" s="672"/>
      <c r="AHM1994" s="672"/>
      <c r="AHN1994" s="672"/>
      <c r="AHO1994" s="672"/>
      <c r="AHP1994" s="672"/>
      <c r="AHQ1994" s="672"/>
      <c r="AHR1994" s="672"/>
      <c r="AHS1994" s="672"/>
      <c r="AHT1994" s="672"/>
      <c r="AHU1994" s="672"/>
      <c r="AHV1994" s="672"/>
      <c r="AHW1994" s="672"/>
      <c r="AHX1994" s="672"/>
      <c r="AHY1994" s="672"/>
      <c r="AHZ1994" s="672"/>
      <c r="AIA1994" s="672"/>
      <c r="AIB1994" s="672"/>
      <c r="AIC1994" s="672"/>
      <c r="AID1994" s="672"/>
      <c r="AIE1994" s="672"/>
      <c r="AIF1994" s="672"/>
      <c r="AIG1994" s="672"/>
      <c r="AIH1994" s="672"/>
      <c r="AII1994" s="672"/>
      <c r="AIJ1994" s="672"/>
      <c r="AIK1994" s="672"/>
      <c r="AIL1994" s="672"/>
      <c r="AIM1994" s="672"/>
      <c r="AIN1994" s="672"/>
      <c r="AIO1994" s="672"/>
      <c r="AIP1994" s="672"/>
      <c r="AIQ1994" s="672"/>
      <c r="AIR1994" s="672"/>
      <c r="AIS1994" s="672"/>
      <c r="AIT1994" s="672"/>
      <c r="AIU1994" s="672"/>
      <c r="AIV1994" s="672"/>
      <c r="AIW1994" s="672"/>
      <c r="AIX1994" s="672"/>
      <c r="AIY1994" s="672"/>
      <c r="AIZ1994" s="672"/>
      <c r="AJA1994" s="672"/>
      <c r="AJB1994" s="672"/>
      <c r="AJC1994" s="672"/>
      <c r="AJD1994" s="672"/>
      <c r="AJE1994" s="672"/>
      <c r="AJF1994" s="672"/>
      <c r="AJG1994" s="672"/>
      <c r="AJH1994" s="672"/>
      <c r="AJI1994" s="672"/>
      <c r="AJJ1994" s="672"/>
      <c r="AJK1994" s="672"/>
      <c r="AJL1994" s="672"/>
      <c r="AJM1994" s="672"/>
      <c r="AJN1994" s="672"/>
      <c r="AJO1994" s="672"/>
      <c r="AJP1994" s="672"/>
      <c r="AJQ1994" s="672"/>
      <c r="AJR1994" s="672"/>
      <c r="AJS1994" s="672"/>
      <c r="AJT1994" s="672"/>
      <c r="AJU1994" s="672"/>
      <c r="AJV1994" s="672"/>
      <c r="AJW1994" s="672"/>
      <c r="AJX1994" s="672"/>
      <c r="AJY1994" s="672"/>
      <c r="AJZ1994" s="672"/>
      <c r="AKA1994" s="672"/>
      <c r="AKB1994" s="672"/>
      <c r="AKC1994" s="672"/>
      <c r="AKD1994" s="672"/>
      <c r="AKE1994" s="672"/>
      <c r="AKF1994" s="672"/>
      <c r="AKG1994" s="672"/>
      <c r="AKH1994" s="672"/>
      <c r="AKI1994" s="672"/>
      <c r="AKJ1994" s="672"/>
      <c r="AKK1994" s="672"/>
      <c r="AKL1994" s="672"/>
      <c r="AKM1994" s="672"/>
      <c r="AKN1994" s="672"/>
      <c r="AKO1994" s="672"/>
      <c r="AKP1994" s="672"/>
      <c r="AKQ1994" s="672"/>
      <c r="AKR1994" s="672"/>
      <c r="AKS1994" s="672"/>
      <c r="AKT1994" s="672"/>
      <c r="AKU1994" s="672"/>
      <c r="AKV1994" s="672"/>
      <c r="AKW1994" s="672"/>
      <c r="AKX1994" s="672"/>
      <c r="AKY1994" s="672"/>
      <c r="AKZ1994" s="672"/>
      <c r="ALA1994" s="672"/>
      <c r="ALB1994" s="672"/>
      <c r="ALC1994" s="672"/>
      <c r="ALD1994" s="672"/>
      <c r="ALE1994" s="672"/>
      <c r="ALF1994" s="672"/>
      <c r="ALG1994" s="672"/>
      <c r="ALH1994" s="672"/>
      <c r="ALI1994" s="672"/>
      <c r="ALJ1994" s="672"/>
      <c r="ALK1994" s="672"/>
      <c r="ALL1994" s="672"/>
      <c r="ALM1994" s="672"/>
      <c r="ALN1994" s="672"/>
      <c r="ALO1994" s="672"/>
      <c r="ALP1994" s="672"/>
      <c r="ALQ1994" s="672"/>
      <c r="ALR1994" s="672"/>
      <c r="ALS1994" s="672"/>
      <c r="ALT1994" s="672"/>
      <c r="ALU1994" s="672"/>
      <c r="ALV1994" s="672"/>
      <c r="ALW1994" s="672"/>
      <c r="ALX1994" s="672"/>
      <c r="ALY1994" s="672"/>
      <c r="ALZ1994" s="672"/>
      <c r="AMA1994" s="672"/>
      <c r="AMB1994" s="672"/>
      <c r="AMC1994" s="672"/>
      <c r="AMD1994" s="672"/>
      <c r="AME1994" s="672"/>
      <c r="AMF1994" s="672"/>
      <c r="AMG1994" s="672"/>
      <c r="AMH1994" s="672"/>
      <c r="AMI1994" s="672"/>
      <c r="AMJ1994" s="672"/>
      <c r="AMK1994" s="672"/>
      <c r="AML1994" s="672"/>
      <c r="AMM1994" s="672"/>
      <c r="AMN1994" s="672"/>
      <c r="AMO1994" s="672"/>
      <c r="AMP1994" s="672"/>
      <c r="AMQ1994" s="672"/>
      <c r="AMR1994" s="672"/>
      <c r="AMS1994" s="672"/>
      <c r="AMT1994" s="672"/>
      <c r="AMU1994" s="672"/>
      <c r="AMV1994" s="672"/>
      <c r="AMW1994" s="672"/>
      <c r="AMX1994" s="672"/>
      <c r="AMY1994" s="672"/>
      <c r="AMZ1994" s="672"/>
      <c r="ANA1994" s="672"/>
      <c r="ANB1994" s="672"/>
      <c r="ANC1994" s="672"/>
      <c r="AND1994" s="672"/>
      <c r="ANE1994" s="672"/>
      <c r="ANF1994" s="672"/>
      <c r="ANG1994" s="672"/>
      <c r="ANH1994" s="672"/>
      <c r="ANI1994" s="672"/>
      <c r="ANJ1994" s="672"/>
      <c r="ANK1994" s="672"/>
      <c r="ANL1994" s="672"/>
      <c r="ANM1994" s="672"/>
      <c r="ANN1994" s="672"/>
      <c r="ANO1994" s="672"/>
      <c r="ANP1994" s="672"/>
      <c r="ANQ1994" s="672"/>
      <c r="ANR1994" s="672"/>
      <c r="ANS1994" s="672"/>
      <c r="ANT1994" s="672"/>
      <c r="ANU1994" s="672"/>
      <c r="ANV1994" s="672"/>
      <c r="ANW1994" s="672"/>
      <c r="ANX1994" s="672"/>
      <c r="ANY1994" s="672"/>
      <c r="ANZ1994" s="672"/>
      <c r="AOA1994" s="672"/>
      <c r="AOB1994" s="672"/>
      <c r="AOC1994" s="672"/>
      <c r="AOD1994" s="672"/>
      <c r="AOE1994" s="672"/>
      <c r="AOF1994" s="672"/>
      <c r="AOG1994" s="672"/>
      <c r="AOH1994" s="672"/>
      <c r="AOI1994" s="672"/>
      <c r="AOJ1994" s="672"/>
      <c r="AOK1994" s="672"/>
      <c r="AOL1994" s="672"/>
      <c r="AOM1994" s="672"/>
      <c r="AON1994" s="672"/>
      <c r="AOO1994" s="672"/>
      <c r="AOP1994" s="672"/>
      <c r="AOQ1994" s="672"/>
      <c r="AOR1994" s="672"/>
      <c r="AOS1994" s="672"/>
      <c r="AOT1994" s="672"/>
      <c r="AOU1994" s="672"/>
      <c r="AOV1994" s="672"/>
      <c r="AOW1994" s="672"/>
      <c r="AOX1994" s="672"/>
      <c r="AOY1994" s="672"/>
      <c r="AOZ1994" s="672"/>
      <c r="APA1994" s="672"/>
      <c r="APB1994" s="672"/>
      <c r="APC1994" s="672"/>
      <c r="APD1994" s="672"/>
      <c r="APE1994" s="672"/>
      <c r="APF1994" s="672"/>
      <c r="APG1994" s="672"/>
      <c r="APH1994" s="672"/>
      <c r="API1994" s="672"/>
      <c r="APJ1994" s="672"/>
      <c r="APK1994" s="672"/>
      <c r="APL1994" s="672"/>
      <c r="APM1994" s="672"/>
      <c r="APN1994" s="672"/>
      <c r="APO1994" s="672"/>
      <c r="APP1994" s="672"/>
      <c r="APQ1994" s="672"/>
      <c r="APR1994" s="672"/>
      <c r="APS1994" s="672"/>
      <c r="APT1994" s="672"/>
      <c r="APU1994" s="672"/>
      <c r="APV1994" s="672"/>
      <c r="APW1994" s="672"/>
      <c r="APX1994" s="672"/>
      <c r="APY1994" s="672"/>
      <c r="APZ1994" s="672"/>
      <c r="AQA1994" s="672"/>
      <c r="AQB1994" s="672"/>
      <c r="AQC1994" s="672"/>
      <c r="AQD1994" s="672"/>
      <c r="AQE1994" s="672"/>
      <c r="AQF1994" s="672"/>
      <c r="AQG1994" s="672"/>
      <c r="AQH1994" s="672"/>
      <c r="AQI1994" s="672"/>
      <c r="AQJ1994" s="672"/>
      <c r="AQK1994" s="672"/>
      <c r="AQL1994" s="672"/>
      <c r="AQM1994" s="672"/>
      <c r="AQN1994" s="672"/>
      <c r="AQO1994" s="672"/>
      <c r="AQP1994" s="672"/>
      <c r="AQQ1994" s="672"/>
      <c r="AQR1994" s="672"/>
      <c r="AQS1994" s="672"/>
      <c r="AQT1994" s="672"/>
      <c r="AQU1994" s="672"/>
      <c r="AQV1994" s="672"/>
      <c r="AQW1994" s="672"/>
      <c r="AQX1994" s="672"/>
      <c r="AQY1994" s="672"/>
      <c r="AQZ1994" s="672"/>
      <c r="ARA1994" s="672"/>
      <c r="ARB1994" s="672"/>
      <c r="ARC1994" s="672"/>
      <c r="ARD1994" s="672"/>
      <c r="ARE1994" s="672"/>
      <c r="ARF1994" s="672"/>
      <c r="ARG1994" s="672"/>
      <c r="ARH1994" s="672"/>
      <c r="ARI1994" s="672"/>
      <c r="ARJ1994" s="672"/>
      <c r="ARK1994" s="672"/>
      <c r="ARL1994" s="672"/>
      <c r="ARM1994" s="672"/>
      <c r="ARN1994" s="672"/>
      <c r="ARO1994" s="672"/>
      <c r="ARP1994" s="672"/>
      <c r="ARQ1994" s="672"/>
      <c r="ARR1994" s="672"/>
      <c r="ARS1994" s="672"/>
      <c r="ART1994" s="672"/>
      <c r="ARU1994" s="672"/>
      <c r="ARV1994" s="672"/>
      <c r="ARW1994" s="672"/>
      <c r="ARX1994" s="672"/>
      <c r="ARY1994" s="672"/>
      <c r="ARZ1994" s="672"/>
      <c r="ASA1994" s="672"/>
      <c r="ASB1994" s="672"/>
      <c r="ASC1994" s="672"/>
      <c r="ASD1994" s="672"/>
      <c r="ASE1994" s="672"/>
      <c r="ASF1994" s="672"/>
      <c r="ASG1994" s="672"/>
      <c r="ASH1994" s="672"/>
      <c r="ASI1994" s="672"/>
      <c r="ASJ1994" s="672"/>
      <c r="ASK1994" s="672"/>
      <c r="ASL1994" s="672"/>
      <c r="ASM1994" s="672"/>
      <c r="ASN1994" s="672"/>
      <c r="ASO1994" s="672"/>
      <c r="ASP1994" s="672"/>
      <c r="ASQ1994" s="672"/>
      <c r="ASR1994" s="672"/>
      <c r="ASS1994" s="672"/>
      <c r="AST1994" s="672"/>
      <c r="ASU1994" s="672"/>
      <c r="ASV1994" s="672"/>
      <c r="ASW1994" s="672"/>
      <c r="ASX1994" s="672"/>
      <c r="ASY1994" s="672"/>
      <c r="ASZ1994" s="672"/>
      <c r="ATA1994" s="672"/>
      <c r="ATB1994" s="672"/>
      <c r="ATC1994" s="672"/>
      <c r="ATD1994" s="672"/>
      <c r="ATE1994" s="672"/>
      <c r="ATF1994" s="672"/>
      <c r="ATG1994" s="672"/>
      <c r="ATH1994" s="672"/>
      <c r="ATI1994" s="672"/>
      <c r="ATJ1994" s="672"/>
      <c r="ATK1994" s="672"/>
      <c r="ATL1994" s="672"/>
      <c r="ATM1994" s="672"/>
      <c r="ATN1994" s="672"/>
      <c r="ATO1994" s="672"/>
      <c r="ATP1994" s="672"/>
      <c r="ATQ1994" s="672"/>
      <c r="ATR1994" s="672"/>
      <c r="ATS1994" s="672"/>
      <c r="ATT1994" s="672"/>
      <c r="ATU1994" s="672"/>
      <c r="ATV1994" s="672"/>
      <c r="ATW1994" s="672"/>
      <c r="ATX1994" s="672"/>
      <c r="ATY1994" s="672"/>
      <c r="ATZ1994" s="672"/>
      <c r="AUA1994" s="672"/>
      <c r="AUB1994" s="672"/>
      <c r="AUC1994" s="672"/>
      <c r="AUD1994" s="672"/>
      <c r="AUE1994" s="672"/>
      <c r="AUF1994" s="672"/>
      <c r="AUG1994" s="672"/>
      <c r="AUH1994" s="672"/>
      <c r="AUI1994" s="672"/>
      <c r="AUJ1994" s="672"/>
      <c r="AUK1994" s="672"/>
      <c r="AUL1994" s="672"/>
      <c r="AUM1994" s="672"/>
      <c r="AUN1994" s="672"/>
      <c r="AUO1994" s="672"/>
      <c r="AUP1994" s="672"/>
      <c r="AUQ1994" s="672"/>
      <c r="AUR1994" s="672"/>
      <c r="AUS1994" s="672"/>
      <c r="AUT1994" s="672"/>
      <c r="AUU1994" s="672"/>
      <c r="AUV1994" s="672"/>
      <c r="AUW1994" s="672"/>
      <c r="AUX1994" s="672"/>
      <c r="AUY1994" s="672"/>
      <c r="AUZ1994" s="672"/>
      <c r="AVA1994" s="672"/>
      <c r="AVB1994" s="672"/>
      <c r="AVC1994" s="672"/>
      <c r="AVD1994" s="672"/>
      <c r="AVE1994" s="672"/>
      <c r="AVF1994" s="672"/>
      <c r="AVG1994" s="672"/>
      <c r="AVH1994" s="672"/>
      <c r="AVI1994" s="672"/>
      <c r="AVJ1994" s="672"/>
      <c r="AVK1994" s="672"/>
    </row>
    <row r="1995" spans="1:1259">
      <c r="A1995" s="715"/>
      <c r="B1995" s="564"/>
      <c r="C1995" s="564"/>
      <c r="D1995" s="676" t="s">
        <v>1067</v>
      </c>
      <c r="E1995" s="524"/>
      <c r="F1995" s="676" t="s">
        <v>1152</v>
      </c>
      <c r="G1995" s="665">
        <v>2022</v>
      </c>
      <c r="H1995" s="665">
        <v>4</v>
      </c>
      <c r="I1995" s="687">
        <v>127921</v>
      </c>
      <c r="J1995" s="677">
        <v>44658</v>
      </c>
      <c r="K1995" s="676" t="s">
        <v>1640</v>
      </c>
      <c r="L1995" s="677" t="s">
        <v>1578</v>
      </c>
      <c r="M1995" s="677">
        <v>44468</v>
      </c>
      <c r="N1995" s="677" t="s">
        <v>1603</v>
      </c>
      <c r="O1995" s="677"/>
      <c r="P1995" s="666">
        <v>44652</v>
      </c>
      <c r="Q1995" s="666">
        <v>44656</v>
      </c>
      <c r="R1995" s="666">
        <v>44658</v>
      </c>
      <c r="S1995" s="665" t="s">
        <v>1580</v>
      </c>
      <c r="T1995" s="665">
        <v>60</v>
      </c>
      <c r="U1995" s="676" t="s">
        <v>1612</v>
      </c>
      <c r="V1995" s="665" t="s">
        <v>1591</v>
      </c>
      <c r="W1995" s="678">
        <v>400</v>
      </c>
      <c r="X1995" s="551">
        <v>624</v>
      </c>
      <c r="Y1995" s="693">
        <v>249600</v>
      </c>
      <c r="Z1995" s="667">
        <v>0.48</v>
      </c>
      <c r="AA1995" s="682">
        <f>Y1995*Z1995</f>
        <v>119808</v>
      </c>
      <c r="AB1995" s="521"/>
      <c r="AC1995" s="683">
        <v>0</v>
      </c>
      <c r="AD1995" s="676"/>
      <c r="AE1995" s="684"/>
      <c r="AF1995" s="695">
        <f>AA1995+AD1995+AE1995</f>
        <v>119808</v>
      </c>
      <c r="AG1995" s="676" t="s">
        <v>47</v>
      </c>
      <c r="AH1995" s="641"/>
      <c r="AI1995" s="676">
        <v>75</v>
      </c>
      <c r="AJ1995" s="676" t="s">
        <v>1594</v>
      </c>
      <c r="AK1995" s="676" t="s">
        <v>50</v>
      </c>
      <c r="AL1995" s="696">
        <v>92407</v>
      </c>
      <c r="AM1995" s="676" t="s">
        <v>52</v>
      </c>
      <c r="AN1995" s="676" t="s">
        <v>50</v>
      </c>
      <c r="AO1995" s="665"/>
      <c r="AP1995" s="676" t="s">
        <v>92</v>
      </c>
      <c r="AQ1995" s="676" t="s">
        <v>37</v>
      </c>
      <c r="AR1995" s="676"/>
      <c r="AS1995" s="523" t="s">
        <v>1077</v>
      </c>
      <c r="AT1995" s="523"/>
      <c r="AU1995" s="523"/>
      <c r="AV1995" s="674"/>
      <c r="AW1995" s="673" t="str">
        <f>U1995</f>
        <v>30390256H</v>
      </c>
      <c r="AX1995" s="673" cm="1">
        <f t="array" ref="AX1995">SUM(MID(0&amp;AW1995,LARGE(INDEX(ISNUMBER(--MID(AW1995,ROW($1:$8),1))*ROW($1:$8),),ROW($1:$8))+1,1)*10^ROW($1:$8)/10)</f>
        <v>30390256</v>
      </c>
      <c r="AY1995" s="673" t="str">
        <f>VLOOKUP($AX1995,'Item Master Data'!$A:$F,3,FALSE)</f>
        <v>T400H</v>
      </c>
      <c r="AZ1995" s="673">
        <f>VLOOKUP($AX1995,'Item Master Data'!$A:$F,6,FALSE)</f>
        <v>400</v>
      </c>
      <c r="BA1995" s="673">
        <f>X1995/BB1995</f>
        <v>24</v>
      </c>
      <c r="BB1995" s="673">
        <f>VLOOKUP(AX1995,'Item Master Data'!$A:$G,7,FALSE)</f>
        <v>26</v>
      </c>
      <c r="BC1995" s="673"/>
      <c r="BD1995" s="673">
        <f>W1995-AZ1995</f>
        <v>0</v>
      </c>
      <c r="BE1995" s="593"/>
      <c r="BF1995" s="593"/>
      <c r="BG1995" s="593"/>
      <c r="BH1995" s="593"/>
      <c r="BI1995" s="593"/>
      <c r="BJ1995" s="593"/>
      <c r="BK1995" s="593"/>
      <c r="BL1995" s="593"/>
      <c r="BM1995" s="593"/>
      <c r="BN1995" s="593"/>
      <c r="BO1995" s="593"/>
      <c r="BP1995" s="593"/>
      <c r="BQ1995" s="593"/>
      <c r="BR1995" s="593"/>
      <c r="BS1995" s="593"/>
      <c r="BT1995" s="593"/>
      <c r="BU1995" s="593"/>
      <c r="BV1995" s="593"/>
      <c r="BW1995" s="593"/>
      <c r="BX1995" s="593"/>
      <c r="BY1995" s="593"/>
      <c r="BZ1995" s="593"/>
      <c r="CA1995" s="593"/>
      <c r="CB1995" s="593"/>
      <c r="CC1995" s="593"/>
      <c r="CD1995" s="593"/>
      <c r="CE1995" s="593"/>
      <c r="CF1995" s="593"/>
      <c r="CG1995" s="593"/>
      <c r="CH1995" s="593"/>
      <c r="CI1995" s="593"/>
      <c r="CJ1995" s="593"/>
      <c r="CK1995" s="593"/>
      <c r="CL1995" s="593"/>
      <c r="CM1995" s="593"/>
      <c r="CN1995" s="593"/>
      <c r="CO1995" s="593"/>
      <c r="CP1995" s="593"/>
      <c r="CQ1995" s="593"/>
      <c r="CR1995" s="593"/>
      <c r="CS1995" s="593"/>
      <c r="CT1995" s="593"/>
      <c r="CU1995" s="593"/>
      <c r="CV1995" s="593"/>
      <c r="CW1995" s="593"/>
      <c r="CX1995" s="593"/>
      <c r="CY1995" s="593"/>
      <c r="CZ1995" s="593"/>
      <c r="DA1995" s="593"/>
      <c r="DB1995" s="593"/>
      <c r="DC1995" s="593"/>
      <c r="DD1995" s="593"/>
      <c r="DE1995" s="593"/>
      <c r="DF1995" s="593"/>
      <c r="DG1995" s="593"/>
      <c r="DH1995" s="593"/>
      <c r="DI1995" s="593"/>
      <c r="DJ1995" s="593"/>
      <c r="DK1995" s="593"/>
      <c r="DL1995" s="593"/>
      <c r="DM1995" s="593"/>
      <c r="DN1995" s="593"/>
      <c r="DO1995" s="593"/>
      <c r="DP1995" s="593"/>
      <c r="DQ1995" s="593"/>
      <c r="DR1995" s="593"/>
      <c r="DS1995" s="593"/>
      <c r="DT1995" s="593"/>
      <c r="DU1995" s="593"/>
      <c r="DV1995" s="593"/>
      <c r="DW1995" s="593"/>
      <c r="DX1995" s="593"/>
      <c r="DY1995" s="593"/>
      <c r="DZ1995" s="593"/>
      <c r="EA1995" s="593"/>
      <c r="EB1995" s="593"/>
      <c r="EC1995" s="593"/>
      <c r="ED1995" s="593"/>
      <c r="EE1995" s="593"/>
      <c r="EF1995" s="593"/>
      <c r="EG1995" s="593"/>
      <c r="EH1995" s="593"/>
      <c r="EI1995" s="593"/>
      <c r="EJ1995" s="593"/>
      <c r="EK1995" s="593"/>
      <c r="EL1995" s="593"/>
      <c r="EM1995" s="593"/>
      <c r="EN1995" s="593"/>
      <c r="EO1995" s="593"/>
      <c r="EP1995" s="593"/>
      <c r="EQ1995" s="593"/>
      <c r="ER1995" s="593"/>
      <c r="ES1995" s="593"/>
      <c r="ET1995" s="593"/>
      <c r="EU1995" s="593"/>
      <c r="EV1995" s="593"/>
      <c r="EW1995" s="593"/>
      <c r="EX1995" s="593"/>
      <c r="EY1995" s="593"/>
      <c r="EZ1995" s="593"/>
      <c r="FA1995" s="593"/>
      <c r="FB1995" s="593"/>
      <c r="FC1995" s="593"/>
      <c r="FD1995" s="593"/>
      <c r="FE1995" s="593"/>
      <c r="FF1995" s="593"/>
      <c r="FG1995" s="593"/>
      <c r="FH1995" s="593"/>
      <c r="FI1995" s="593"/>
      <c r="FJ1995" s="593"/>
      <c r="FK1995" s="593"/>
      <c r="FL1995" s="593"/>
      <c r="FM1995" s="593"/>
      <c r="FN1995" s="593"/>
      <c r="FO1995" s="593"/>
      <c r="FP1995" s="593"/>
      <c r="FQ1995" s="593"/>
      <c r="FR1995" s="593"/>
      <c r="FS1995" s="593"/>
      <c r="FT1995" s="593"/>
      <c r="FU1995" s="593"/>
      <c r="FV1995" s="593"/>
      <c r="FW1995" s="593"/>
      <c r="FX1995" s="593"/>
      <c r="FY1995" s="593"/>
      <c r="FZ1995" s="593"/>
      <c r="GA1995" s="593"/>
      <c r="GB1995" s="593"/>
      <c r="GC1995" s="593"/>
      <c r="GD1995" s="593"/>
      <c r="GE1995" s="593"/>
      <c r="GF1995" s="593"/>
      <c r="GG1995" s="593"/>
      <c r="GH1995" s="593"/>
      <c r="GI1995" s="593"/>
      <c r="GJ1995" s="593"/>
      <c r="GK1995" s="593"/>
      <c r="GL1995" s="593"/>
      <c r="GM1995" s="593"/>
      <c r="GN1995" s="593"/>
      <c r="GO1995" s="593"/>
      <c r="GP1995" s="593"/>
      <c r="GQ1995" s="593"/>
      <c r="GR1995" s="593"/>
      <c r="GS1995" s="593"/>
      <c r="GT1995" s="593"/>
      <c r="GU1995" s="593"/>
      <c r="GV1995" s="593"/>
      <c r="GW1995" s="593"/>
      <c r="GX1995" s="593"/>
      <c r="GY1995" s="593"/>
      <c r="GZ1995" s="593"/>
      <c r="HA1995" s="593"/>
      <c r="HB1995" s="593"/>
      <c r="HC1995" s="593"/>
      <c r="HD1995" s="593"/>
      <c r="HE1995" s="593"/>
      <c r="HF1995" s="593"/>
      <c r="HG1995" s="593"/>
      <c r="HH1995" s="593"/>
      <c r="HI1995" s="593"/>
      <c r="HJ1995" s="593"/>
      <c r="HK1995" s="593"/>
      <c r="HL1995" s="593"/>
      <c r="HM1995" s="593"/>
      <c r="HN1995" s="593"/>
      <c r="HO1995" s="593"/>
      <c r="HP1995" s="593"/>
      <c r="HQ1995" s="593"/>
      <c r="HR1995" s="593"/>
      <c r="HS1995" s="593"/>
      <c r="HT1995" s="593"/>
      <c r="HU1995" s="593"/>
      <c r="HV1995" s="593"/>
      <c r="HW1995" s="593"/>
      <c r="HX1995" s="593"/>
      <c r="HY1995" s="593"/>
      <c r="HZ1995" s="593"/>
      <c r="IA1995" s="593"/>
      <c r="IB1995" s="593"/>
      <c r="IC1995" s="593"/>
      <c r="ID1995" s="593"/>
      <c r="IE1995" s="593"/>
      <c r="IF1995" s="593"/>
      <c r="IG1995" s="593"/>
      <c r="IH1995" s="593"/>
      <c r="II1995" s="593"/>
      <c r="IJ1995" s="593"/>
      <c r="IK1995" s="593"/>
      <c r="IL1995" s="593"/>
      <c r="IM1995" s="593"/>
      <c r="IN1995" s="593"/>
      <c r="IO1995" s="593"/>
      <c r="IP1995" s="593"/>
      <c r="IQ1995" s="593"/>
      <c r="IR1995" s="593"/>
      <c r="IS1995" s="593"/>
      <c r="IT1995" s="593"/>
      <c r="IU1995" s="593"/>
      <c r="IV1995" s="593"/>
      <c r="IW1995" s="593"/>
      <c r="IX1995" s="593"/>
      <c r="IY1995" s="593"/>
      <c r="IZ1995" s="593"/>
      <c r="JA1995" s="593"/>
      <c r="JB1995" s="593"/>
      <c r="JC1995" s="593"/>
      <c r="JD1995" s="593"/>
      <c r="JE1995" s="593"/>
      <c r="JF1995" s="593"/>
      <c r="JG1995" s="593"/>
      <c r="JH1995" s="593"/>
      <c r="JI1995" s="593"/>
      <c r="JJ1995" s="593"/>
      <c r="JK1995" s="593"/>
      <c r="JL1995" s="593"/>
      <c r="JM1995" s="593"/>
      <c r="JN1995" s="593"/>
      <c r="JO1995" s="593"/>
      <c r="JP1995" s="593"/>
      <c r="JQ1995" s="593"/>
      <c r="JR1995" s="593"/>
      <c r="JS1995" s="593"/>
      <c r="JT1995" s="593"/>
      <c r="JU1995" s="593"/>
      <c r="JV1995" s="593"/>
      <c r="JW1995" s="593"/>
      <c r="JX1995" s="593"/>
      <c r="JY1995" s="593"/>
      <c r="JZ1995" s="593"/>
      <c r="KA1995" s="593"/>
      <c r="KB1995" s="593"/>
      <c r="KC1995" s="593"/>
      <c r="KD1995" s="593"/>
      <c r="KE1995" s="593"/>
      <c r="KF1995" s="593"/>
      <c r="KG1995" s="593"/>
      <c r="KH1995" s="593"/>
      <c r="KI1995" s="593"/>
      <c r="KJ1995" s="593"/>
      <c r="KK1995" s="593"/>
      <c r="KL1995" s="593"/>
      <c r="KM1995" s="593"/>
      <c r="KN1995" s="593"/>
      <c r="KO1995" s="593"/>
      <c r="KP1995" s="593"/>
      <c r="KQ1995" s="593"/>
      <c r="KR1995" s="593"/>
      <c r="KS1995" s="593"/>
      <c r="KT1995" s="593"/>
      <c r="KU1995" s="593"/>
      <c r="KV1995" s="593"/>
      <c r="KW1995" s="593"/>
      <c r="KX1995" s="593"/>
      <c r="KY1995" s="593"/>
      <c r="KZ1995" s="593"/>
      <c r="LA1995" s="593"/>
      <c r="LB1995" s="593"/>
      <c r="LC1995" s="593"/>
      <c r="LD1995" s="593"/>
      <c r="LE1995" s="593"/>
      <c r="LF1995" s="593"/>
      <c r="LG1995" s="593"/>
      <c r="LH1995" s="593"/>
      <c r="LI1995" s="593"/>
      <c r="LJ1995" s="593"/>
      <c r="LK1995" s="593"/>
      <c r="LL1995" s="593"/>
      <c r="LM1995" s="593"/>
      <c r="LN1995" s="593"/>
      <c r="LO1995" s="593"/>
      <c r="LP1995" s="593"/>
      <c r="LQ1995" s="593"/>
      <c r="LR1995" s="593"/>
      <c r="LS1995" s="593"/>
      <c r="LT1995" s="593"/>
      <c r="LU1995" s="593"/>
      <c r="LV1995" s="593"/>
      <c r="LW1995" s="593"/>
      <c r="LX1995" s="593"/>
      <c r="LY1995" s="593"/>
      <c r="LZ1995" s="593"/>
      <c r="MA1995" s="593"/>
      <c r="MB1995" s="593"/>
      <c r="MC1995" s="593"/>
      <c r="MD1995" s="593"/>
      <c r="ME1995" s="593"/>
      <c r="MF1995" s="593"/>
      <c r="MG1995" s="593"/>
      <c r="MH1995" s="593"/>
      <c r="MI1995" s="593"/>
      <c r="MJ1995" s="593"/>
      <c r="MK1995" s="593"/>
      <c r="ML1995" s="593"/>
      <c r="MM1995" s="593"/>
      <c r="MN1995" s="593"/>
      <c r="MO1995" s="593"/>
      <c r="MP1995" s="593"/>
      <c r="MQ1995" s="593"/>
      <c r="MR1995" s="593"/>
      <c r="MS1995" s="593"/>
      <c r="MT1995" s="593"/>
      <c r="MU1995" s="593"/>
      <c r="MV1995" s="593"/>
      <c r="MW1995" s="593"/>
      <c r="MX1995" s="593"/>
      <c r="MY1995" s="593"/>
      <c r="MZ1995" s="593"/>
      <c r="NA1995" s="593"/>
      <c r="NB1995" s="593"/>
      <c r="NC1995" s="593"/>
      <c r="ND1995" s="593"/>
      <c r="NE1995" s="593"/>
      <c r="NF1995" s="593"/>
      <c r="NG1995" s="593"/>
      <c r="NH1995" s="593"/>
      <c r="NI1995" s="593"/>
      <c r="NJ1995" s="593"/>
      <c r="NK1995" s="593"/>
      <c r="NL1995" s="593"/>
      <c r="NM1995" s="593"/>
      <c r="NN1995" s="593"/>
      <c r="NO1995" s="593"/>
      <c r="NP1995" s="593"/>
      <c r="NQ1995" s="593"/>
      <c r="NR1995" s="593"/>
      <c r="NS1995" s="593"/>
      <c r="NT1995" s="593"/>
      <c r="NU1995" s="593"/>
      <c r="NV1995" s="593"/>
      <c r="NW1995" s="593"/>
      <c r="NX1995" s="593"/>
      <c r="NY1995" s="593"/>
      <c r="NZ1995" s="593"/>
      <c r="OA1995" s="593"/>
      <c r="OB1995" s="593"/>
      <c r="OC1995" s="593"/>
      <c r="OD1995" s="593"/>
      <c r="OE1995" s="593"/>
      <c r="OF1995" s="593"/>
      <c r="OG1995" s="593"/>
      <c r="OH1995" s="593"/>
      <c r="OI1995" s="593"/>
      <c r="OJ1995" s="593"/>
      <c r="OK1995" s="593"/>
      <c r="OL1995" s="593"/>
      <c r="OM1995" s="593"/>
      <c r="ON1995" s="593"/>
      <c r="OO1995" s="593"/>
      <c r="OP1995" s="593"/>
      <c r="OQ1995" s="593"/>
      <c r="OR1995" s="593"/>
      <c r="OS1995" s="593"/>
      <c r="OT1995" s="593"/>
      <c r="OU1995" s="593"/>
      <c r="OV1995" s="593"/>
      <c r="OW1995" s="593"/>
      <c r="OX1995" s="593"/>
      <c r="OY1995" s="593"/>
      <c r="OZ1995" s="593"/>
      <c r="PA1995" s="593"/>
      <c r="PB1995" s="593"/>
      <c r="PC1995" s="593"/>
      <c r="PD1995" s="593"/>
      <c r="PE1995" s="593"/>
      <c r="PF1995" s="593"/>
      <c r="PG1995" s="593"/>
      <c r="PH1995" s="593"/>
      <c r="PI1995" s="593"/>
      <c r="PJ1995" s="593"/>
      <c r="PK1995" s="593"/>
      <c r="PL1995" s="593"/>
      <c r="PM1995" s="593"/>
      <c r="PN1995" s="593"/>
      <c r="PO1995" s="593"/>
      <c r="PP1995" s="593"/>
      <c r="PQ1995" s="593"/>
      <c r="PR1995" s="593"/>
      <c r="PS1995" s="593"/>
      <c r="PT1995" s="593"/>
      <c r="PU1995" s="593"/>
      <c r="PV1995" s="593"/>
      <c r="PW1995" s="593"/>
      <c r="PX1995" s="593"/>
      <c r="PY1995" s="593"/>
      <c r="PZ1995" s="593"/>
      <c r="QA1995" s="593"/>
      <c r="QB1995" s="593"/>
      <c r="QC1995" s="593"/>
      <c r="QD1995" s="593"/>
      <c r="QE1995" s="593"/>
      <c r="QF1995" s="593"/>
      <c r="QG1995" s="593"/>
      <c r="QH1995" s="593"/>
      <c r="QI1995" s="593"/>
      <c r="QJ1995" s="593"/>
      <c r="QK1995" s="593"/>
      <c r="QL1995" s="593"/>
      <c r="QM1995" s="593"/>
      <c r="QN1995" s="593"/>
      <c r="QO1995" s="593"/>
      <c r="QP1995" s="593"/>
      <c r="QQ1995" s="593"/>
      <c r="QR1995" s="593"/>
      <c r="QS1995" s="593"/>
      <c r="QT1995" s="593"/>
      <c r="QU1995" s="593"/>
      <c r="QV1995" s="593"/>
      <c r="QW1995" s="593"/>
      <c r="QX1995" s="593"/>
      <c r="QY1995" s="593"/>
      <c r="QZ1995" s="593"/>
      <c r="RA1995" s="593"/>
      <c r="RB1995" s="593"/>
      <c r="RC1995" s="593"/>
      <c r="RD1995" s="593"/>
      <c r="RE1995" s="593"/>
      <c r="RF1995" s="593"/>
      <c r="RG1995" s="593"/>
      <c r="RH1995" s="593"/>
      <c r="RI1995" s="593"/>
      <c r="RJ1995" s="593"/>
      <c r="RK1995" s="593"/>
      <c r="RL1995" s="593"/>
      <c r="RM1995" s="593"/>
      <c r="RN1995" s="593"/>
      <c r="RO1995" s="593"/>
      <c r="RP1995" s="593"/>
      <c r="RQ1995" s="593"/>
      <c r="RR1995" s="593"/>
      <c r="RS1995" s="593"/>
      <c r="RT1995" s="593"/>
      <c r="RU1995" s="593"/>
      <c r="RV1995" s="593"/>
      <c r="RW1995" s="593"/>
      <c r="RX1995" s="593"/>
      <c r="RY1995" s="593"/>
      <c r="RZ1995" s="593"/>
      <c r="SA1995" s="593"/>
      <c r="SB1995" s="593"/>
      <c r="SC1995" s="593"/>
      <c r="SD1995" s="593"/>
      <c r="SE1995" s="593"/>
      <c r="SF1995" s="593"/>
      <c r="SG1995" s="593"/>
      <c r="SH1995" s="593"/>
      <c r="SI1995" s="593"/>
      <c r="SJ1995" s="593"/>
      <c r="SK1995" s="593"/>
      <c r="SL1995" s="593"/>
      <c r="SM1995" s="593"/>
      <c r="SN1995" s="593"/>
      <c r="SO1995" s="593"/>
      <c r="SP1995" s="593"/>
      <c r="SQ1995" s="593"/>
      <c r="SR1995" s="593"/>
      <c r="SS1995" s="593"/>
      <c r="ST1995" s="593"/>
      <c r="SU1995" s="593"/>
      <c r="SV1995" s="593"/>
      <c r="SW1995" s="593"/>
      <c r="SX1995" s="593"/>
      <c r="SY1995" s="593"/>
      <c r="SZ1995" s="593"/>
      <c r="TA1995" s="593"/>
      <c r="TB1995" s="593"/>
      <c r="TC1995" s="593"/>
      <c r="TD1995" s="593"/>
      <c r="TE1995" s="593"/>
      <c r="TF1995" s="593"/>
      <c r="TG1995" s="593"/>
      <c r="TH1995" s="593"/>
      <c r="TI1995" s="593"/>
      <c r="TJ1995" s="593"/>
      <c r="TK1995" s="593"/>
      <c r="TL1995" s="593"/>
      <c r="TM1995" s="593"/>
      <c r="TN1995" s="593"/>
      <c r="TO1995" s="593"/>
      <c r="TP1995" s="593"/>
      <c r="TQ1995" s="593"/>
      <c r="TR1995" s="593"/>
      <c r="TS1995" s="593"/>
      <c r="TT1995" s="593"/>
      <c r="TU1995" s="593"/>
      <c r="TV1995" s="593"/>
      <c r="TW1995" s="593"/>
      <c r="TX1995" s="593"/>
      <c r="TY1995" s="593"/>
      <c r="TZ1995" s="593"/>
      <c r="UA1995" s="593"/>
      <c r="UB1995" s="593"/>
      <c r="UC1995" s="593"/>
      <c r="UD1995" s="593"/>
      <c r="UE1995" s="593"/>
      <c r="UF1995" s="593"/>
      <c r="UG1995" s="593"/>
      <c r="UH1995" s="593"/>
      <c r="UI1995" s="593"/>
      <c r="UJ1995" s="593"/>
      <c r="UK1995" s="593"/>
      <c r="UL1995" s="593"/>
      <c r="UM1995" s="593"/>
      <c r="UN1995" s="593"/>
      <c r="UO1995" s="593"/>
      <c r="UP1995" s="593"/>
      <c r="UQ1995" s="593"/>
      <c r="UR1995" s="593"/>
      <c r="US1995" s="593"/>
      <c r="UT1995" s="593"/>
      <c r="UU1995" s="593"/>
      <c r="UV1995" s="593"/>
      <c r="UW1995" s="593"/>
      <c r="UX1995" s="593"/>
      <c r="UY1995" s="593"/>
      <c r="UZ1995" s="593"/>
      <c r="VA1995" s="593"/>
      <c r="VB1995" s="593"/>
      <c r="VC1995" s="593"/>
      <c r="VD1995" s="593"/>
      <c r="VE1995" s="593"/>
      <c r="VF1995" s="593"/>
      <c r="VG1995" s="593"/>
      <c r="VH1995" s="593"/>
      <c r="VI1995" s="593"/>
      <c r="VJ1995" s="593"/>
      <c r="VK1995" s="593"/>
      <c r="VL1995" s="593"/>
      <c r="VM1995" s="593"/>
      <c r="VN1995" s="593"/>
      <c r="VO1995" s="593"/>
      <c r="VP1995" s="593"/>
      <c r="VQ1995" s="593"/>
      <c r="VR1995" s="593"/>
      <c r="VS1995" s="593"/>
      <c r="VT1995" s="593"/>
      <c r="VU1995" s="593"/>
      <c r="VV1995" s="593"/>
      <c r="VW1995" s="593"/>
      <c r="VX1995" s="593"/>
      <c r="VY1995" s="593"/>
      <c r="VZ1995" s="593"/>
      <c r="WA1995" s="593"/>
      <c r="WB1995" s="593"/>
      <c r="WC1995" s="593"/>
      <c r="WD1995" s="593"/>
      <c r="WE1995" s="593"/>
      <c r="WF1995" s="593"/>
      <c r="WG1995" s="593"/>
      <c r="WH1995" s="593"/>
      <c r="WI1995" s="593"/>
      <c r="WJ1995" s="593"/>
      <c r="WK1995" s="593"/>
      <c r="WL1995" s="593"/>
      <c r="WM1995" s="593"/>
      <c r="WN1995" s="593"/>
      <c r="WO1995" s="593"/>
      <c r="WP1995" s="593"/>
      <c r="WQ1995" s="593"/>
      <c r="WR1995" s="593"/>
      <c r="WS1995" s="593"/>
      <c r="WT1995" s="593"/>
      <c r="WU1995" s="593"/>
      <c r="WV1995" s="593"/>
      <c r="WW1995" s="593"/>
      <c r="WX1995" s="593"/>
      <c r="WY1995" s="593"/>
      <c r="WZ1995" s="593"/>
      <c r="XA1995" s="593"/>
      <c r="XB1995" s="593"/>
      <c r="XC1995" s="593"/>
      <c r="XD1995" s="593"/>
      <c r="XE1995" s="593"/>
      <c r="XF1995" s="593"/>
      <c r="XG1995" s="593"/>
      <c r="XH1995" s="593"/>
      <c r="XI1995" s="593"/>
      <c r="XJ1995" s="593"/>
      <c r="XK1995" s="593"/>
      <c r="XL1995" s="593"/>
      <c r="XM1995" s="593"/>
      <c r="XN1995" s="593"/>
      <c r="XO1995" s="593"/>
      <c r="XP1995" s="593"/>
      <c r="XQ1995" s="593"/>
      <c r="XR1995" s="593"/>
      <c r="XS1995" s="593"/>
      <c r="XT1995" s="593"/>
      <c r="XU1995" s="593"/>
      <c r="XV1995" s="593"/>
      <c r="XW1995" s="593"/>
      <c r="XX1995" s="593"/>
      <c r="XY1995" s="593"/>
      <c r="XZ1995" s="593"/>
      <c r="YA1995" s="593"/>
      <c r="YB1995" s="593"/>
      <c r="YC1995" s="593"/>
      <c r="YD1995" s="593"/>
      <c r="YE1995" s="593"/>
      <c r="YF1995" s="593"/>
      <c r="YG1995" s="593"/>
      <c r="YH1995" s="593"/>
      <c r="YI1995" s="593"/>
      <c r="YJ1995" s="593"/>
      <c r="YK1995" s="593"/>
      <c r="YL1995" s="593"/>
      <c r="YM1995" s="593"/>
      <c r="YN1995" s="593"/>
      <c r="YO1995" s="593"/>
      <c r="YP1995" s="593"/>
      <c r="YQ1995" s="593"/>
      <c r="YR1995" s="593"/>
      <c r="YS1995" s="593"/>
      <c r="YT1995" s="593"/>
      <c r="YU1995" s="593"/>
      <c r="YV1995" s="593"/>
      <c r="YW1995" s="593"/>
      <c r="YX1995" s="593"/>
      <c r="YY1995" s="593"/>
      <c r="YZ1995" s="593"/>
      <c r="ZA1995" s="593"/>
      <c r="ZB1995" s="593"/>
      <c r="ZC1995" s="593"/>
      <c r="ZD1995" s="593"/>
      <c r="ZE1995" s="593"/>
      <c r="ZF1995" s="593"/>
      <c r="ZG1995" s="593"/>
      <c r="ZH1995" s="593"/>
      <c r="ZI1995" s="593"/>
      <c r="ZJ1995" s="593"/>
      <c r="ZK1995" s="593"/>
      <c r="ZL1995" s="593"/>
      <c r="ZM1995" s="593"/>
      <c r="ZN1995" s="593"/>
      <c r="ZO1995" s="593"/>
      <c r="ZP1995" s="593"/>
      <c r="ZQ1995" s="593"/>
      <c r="ZR1995" s="593"/>
      <c r="ZS1995" s="593"/>
      <c r="ZT1995" s="593"/>
      <c r="ZU1995" s="593"/>
      <c r="ZV1995" s="593"/>
      <c r="ZW1995" s="593"/>
      <c r="ZX1995" s="593"/>
      <c r="ZY1995" s="593"/>
      <c r="ZZ1995" s="593"/>
      <c r="AAA1995" s="593"/>
      <c r="AAB1995" s="593"/>
      <c r="AAC1995" s="593"/>
      <c r="AAD1995" s="593"/>
      <c r="AAE1995" s="593"/>
      <c r="AAF1995" s="593"/>
      <c r="AAG1995" s="593"/>
      <c r="AAH1995" s="593"/>
      <c r="AAI1995" s="593"/>
      <c r="AAJ1995" s="593"/>
      <c r="AAK1995" s="593"/>
      <c r="AAL1995" s="593"/>
      <c r="AAM1995" s="593"/>
      <c r="AAN1995" s="593"/>
      <c r="AAO1995" s="593"/>
      <c r="AAP1995" s="593"/>
      <c r="AAQ1995" s="593"/>
      <c r="AAR1995" s="593"/>
      <c r="AAS1995" s="593"/>
      <c r="AAT1995" s="593"/>
      <c r="AAU1995" s="593"/>
      <c r="AAV1995" s="593"/>
      <c r="AAW1995" s="593"/>
      <c r="AAX1995" s="593"/>
      <c r="AAY1995" s="593"/>
      <c r="AAZ1995" s="593"/>
      <c r="ABA1995" s="593"/>
      <c r="ABB1995" s="593"/>
      <c r="ABC1995" s="593"/>
      <c r="ABD1995" s="593"/>
      <c r="ABE1995" s="593"/>
      <c r="ABF1995" s="593"/>
      <c r="ABG1995" s="593"/>
      <c r="ABH1995" s="593"/>
      <c r="ABI1995" s="593"/>
      <c r="ABJ1995" s="593"/>
      <c r="ABK1995" s="593"/>
      <c r="ABL1995" s="593"/>
      <c r="ABM1995" s="593"/>
      <c r="ABN1995" s="593"/>
      <c r="ABO1995" s="593"/>
      <c r="ABP1995" s="593"/>
      <c r="ABQ1995" s="593"/>
      <c r="ABR1995" s="593"/>
      <c r="ABS1995" s="593"/>
      <c r="ABT1995" s="593"/>
      <c r="ABU1995" s="593"/>
      <c r="ABV1995" s="593"/>
      <c r="ABW1995" s="593"/>
      <c r="ABX1995" s="593"/>
      <c r="ABY1995" s="593"/>
      <c r="ABZ1995" s="593"/>
      <c r="ACA1995" s="593"/>
      <c r="ACB1995" s="593"/>
      <c r="ACC1995" s="593"/>
      <c r="ACD1995" s="593"/>
      <c r="ACE1995" s="593"/>
      <c r="ACF1995" s="593"/>
      <c r="ACG1995" s="593"/>
      <c r="ACH1995" s="593"/>
      <c r="ACI1995" s="593"/>
      <c r="ACJ1995" s="593"/>
      <c r="ACK1995" s="593"/>
      <c r="ACL1995" s="593"/>
      <c r="ACM1995" s="593"/>
      <c r="ACN1995" s="593"/>
      <c r="ACO1995" s="593"/>
      <c r="ACP1995" s="593"/>
      <c r="ACQ1995" s="593"/>
      <c r="ACR1995" s="593"/>
      <c r="ACS1995" s="593"/>
      <c r="ACT1995" s="593"/>
      <c r="ACU1995" s="593"/>
      <c r="ACV1995" s="593"/>
      <c r="ACW1995" s="593"/>
      <c r="ACX1995" s="593"/>
      <c r="ACY1995" s="593"/>
      <c r="ACZ1995" s="593"/>
      <c r="ADA1995" s="593"/>
      <c r="ADB1995" s="593"/>
      <c r="ADC1995" s="593"/>
      <c r="ADD1995" s="593"/>
      <c r="ADE1995" s="593"/>
      <c r="ADF1995" s="593"/>
      <c r="ADG1995" s="593"/>
      <c r="ADH1995" s="593"/>
      <c r="ADI1995" s="593"/>
      <c r="ADJ1995" s="593"/>
      <c r="ADK1995" s="593"/>
      <c r="ADL1995" s="593"/>
      <c r="ADM1995" s="593"/>
      <c r="ADN1995" s="593"/>
      <c r="ADO1995" s="593"/>
      <c r="ADP1995" s="593"/>
      <c r="ADQ1995" s="593"/>
      <c r="ADR1995" s="593"/>
      <c r="ADS1995" s="593"/>
      <c r="ADT1995" s="593"/>
      <c r="ADU1995" s="593"/>
      <c r="ADV1995" s="593"/>
      <c r="ADW1995" s="593"/>
      <c r="ADX1995" s="593"/>
      <c r="ADY1995" s="593"/>
      <c r="ADZ1995" s="593"/>
      <c r="AEA1995" s="593"/>
      <c r="AEB1995" s="593"/>
      <c r="AEC1995" s="593"/>
      <c r="AED1995" s="593"/>
      <c r="AEE1995" s="593"/>
      <c r="AEF1995" s="593"/>
      <c r="AEG1995" s="593"/>
      <c r="AEH1995" s="593"/>
      <c r="AEI1995" s="593"/>
      <c r="AEJ1995" s="593"/>
      <c r="AEK1995" s="593"/>
      <c r="AEL1995" s="593"/>
      <c r="AEM1995" s="593"/>
      <c r="AEN1995" s="593"/>
      <c r="AEO1995" s="593"/>
      <c r="AEP1995" s="593"/>
      <c r="AEQ1995" s="593"/>
      <c r="AER1995" s="593"/>
      <c r="AES1995" s="593"/>
      <c r="AET1995" s="593"/>
      <c r="AEU1995" s="593"/>
      <c r="AEV1995" s="593"/>
      <c r="AEW1995" s="593"/>
      <c r="AEX1995" s="593"/>
      <c r="AEY1995" s="593"/>
      <c r="AEZ1995" s="593"/>
      <c r="AFA1995" s="593"/>
      <c r="AFB1995" s="593"/>
      <c r="AFC1995" s="593"/>
      <c r="AFD1995" s="593"/>
      <c r="AFE1995" s="593"/>
      <c r="AFF1995" s="593"/>
      <c r="AFG1995" s="593"/>
      <c r="AFH1995" s="593"/>
      <c r="AFI1995" s="593"/>
      <c r="AFJ1995" s="593"/>
      <c r="AFK1995" s="593"/>
      <c r="AFL1995" s="593"/>
      <c r="AFM1995" s="593"/>
      <c r="AFN1995" s="593"/>
      <c r="AFO1995" s="593"/>
      <c r="AFP1995" s="593"/>
      <c r="AFQ1995" s="593"/>
      <c r="AFR1995" s="593"/>
      <c r="AFS1995" s="593"/>
      <c r="AFT1995" s="593"/>
      <c r="AFU1995" s="593"/>
      <c r="AFV1995" s="593"/>
      <c r="AFW1995" s="593"/>
      <c r="AFX1995" s="593"/>
      <c r="AFY1995" s="593"/>
      <c r="AFZ1995" s="593"/>
      <c r="AGA1995" s="593"/>
      <c r="AGB1995" s="593"/>
      <c r="AGC1995" s="593"/>
      <c r="AGD1995" s="593"/>
      <c r="AGE1995" s="593"/>
      <c r="AGF1995" s="593"/>
      <c r="AGG1995" s="593"/>
      <c r="AGH1995" s="593"/>
      <c r="AGI1995" s="593"/>
      <c r="AGJ1995" s="593"/>
      <c r="AGK1995" s="593"/>
      <c r="AGL1995" s="593"/>
      <c r="AGM1995" s="593"/>
      <c r="AGN1995" s="593"/>
      <c r="AGO1995" s="593"/>
      <c r="AGP1995" s="593"/>
      <c r="AGQ1995" s="593"/>
      <c r="AGR1995" s="593"/>
      <c r="AGS1995" s="593"/>
      <c r="AGT1995" s="593"/>
      <c r="AGU1995" s="593"/>
      <c r="AGV1995" s="593"/>
      <c r="AGW1995" s="593"/>
      <c r="AGX1995" s="593"/>
      <c r="AGY1995" s="593"/>
      <c r="AGZ1995" s="593"/>
      <c r="AHA1995" s="593"/>
      <c r="AHB1995" s="593"/>
      <c r="AHC1995" s="593"/>
      <c r="AHD1995" s="593"/>
      <c r="AHE1995" s="593"/>
      <c r="AHF1995" s="593"/>
      <c r="AHG1995" s="593"/>
      <c r="AHH1995" s="593"/>
      <c r="AHI1995" s="593"/>
      <c r="AHJ1995" s="593"/>
      <c r="AHK1995" s="593"/>
      <c r="AHL1995" s="593"/>
      <c r="AHM1995" s="593"/>
      <c r="AHN1995" s="593"/>
      <c r="AHO1995" s="593"/>
      <c r="AHP1995" s="593"/>
      <c r="AHQ1995" s="593"/>
      <c r="AHR1995" s="593"/>
      <c r="AHS1995" s="593"/>
      <c r="AHT1995" s="593"/>
      <c r="AHU1995" s="593"/>
      <c r="AHV1995" s="593"/>
      <c r="AHW1995" s="593"/>
      <c r="AHX1995" s="593"/>
      <c r="AHY1995" s="593"/>
      <c r="AHZ1995" s="593"/>
      <c r="AIA1995" s="593"/>
      <c r="AIB1995" s="593"/>
      <c r="AIC1995" s="593"/>
      <c r="AID1995" s="593"/>
      <c r="AIE1995" s="593"/>
      <c r="AIF1995" s="593"/>
      <c r="AIG1995" s="593"/>
      <c r="AIH1995" s="593"/>
      <c r="AII1995" s="593"/>
      <c r="AIJ1995" s="593"/>
      <c r="AIK1995" s="593"/>
      <c r="AIL1995" s="593"/>
      <c r="AIM1995" s="593"/>
      <c r="AIN1995" s="593"/>
      <c r="AIO1995" s="593"/>
      <c r="AIP1995" s="593"/>
      <c r="AIQ1995" s="593"/>
      <c r="AIR1995" s="593"/>
      <c r="AIS1995" s="593"/>
      <c r="AIT1995" s="593"/>
      <c r="AIU1995" s="593"/>
      <c r="AIV1995" s="593"/>
      <c r="AIW1995" s="593"/>
      <c r="AIX1995" s="593"/>
      <c r="AIY1995" s="593"/>
      <c r="AIZ1995" s="593"/>
      <c r="AJA1995" s="593"/>
      <c r="AJB1995" s="593"/>
      <c r="AJC1995" s="593"/>
      <c r="AJD1995" s="593"/>
      <c r="AJE1995" s="593"/>
      <c r="AJF1995" s="593"/>
      <c r="AJG1995" s="593"/>
      <c r="AJH1995" s="593"/>
      <c r="AJI1995" s="593"/>
      <c r="AJJ1995" s="593"/>
      <c r="AJK1995" s="593"/>
      <c r="AJL1995" s="593"/>
      <c r="AJM1995" s="593"/>
      <c r="AJN1995" s="593"/>
      <c r="AJO1995" s="593"/>
      <c r="AJP1995" s="593"/>
      <c r="AJQ1995" s="593"/>
      <c r="AJR1995" s="593"/>
      <c r="AJS1995" s="593"/>
      <c r="AJT1995" s="593"/>
      <c r="AJU1995" s="593"/>
      <c r="AJV1995" s="593"/>
      <c r="AJW1995" s="593"/>
      <c r="AJX1995" s="593"/>
      <c r="AJY1995" s="593"/>
      <c r="AJZ1995" s="593"/>
      <c r="AKA1995" s="593"/>
      <c r="AKB1995" s="593"/>
      <c r="AKC1995" s="593"/>
      <c r="AKD1995" s="593"/>
      <c r="AKE1995" s="593"/>
      <c r="AKF1995" s="593"/>
      <c r="AKG1995" s="593"/>
      <c r="AKH1995" s="593"/>
      <c r="AKI1995" s="593"/>
      <c r="AKJ1995" s="593"/>
      <c r="AKK1995" s="593"/>
      <c r="AKL1995" s="593"/>
      <c r="AKM1995" s="593"/>
      <c r="AKN1995" s="593"/>
      <c r="AKO1995" s="593"/>
      <c r="AKP1995" s="593"/>
      <c r="AKQ1995" s="593"/>
      <c r="AKR1995" s="593"/>
      <c r="AKS1995" s="593"/>
      <c r="AKT1995" s="593"/>
      <c r="AKU1995" s="593"/>
      <c r="AKV1995" s="593"/>
      <c r="AKW1995" s="593"/>
      <c r="AKX1995" s="593"/>
      <c r="AKY1995" s="593"/>
      <c r="AKZ1995" s="593"/>
      <c r="ALA1995" s="593"/>
      <c r="ALB1995" s="593"/>
      <c r="ALC1995" s="593"/>
      <c r="ALD1995" s="593"/>
      <c r="ALE1995" s="593"/>
      <c r="ALF1995" s="593"/>
      <c r="ALG1995" s="593"/>
      <c r="ALH1995" s="593"/>
      <c r="ALI1995" s="593"/>
      <c r="ALJ1995" s="593"/>
      <c r="ALK1995" s="593"/>
      <c r="ALL1995" s="593"/>
      <c r="ALM1995" s="593"/>
      <c r="ALN1995" s="593"/>
      <c r="ALO1995" s="593"/>
      <c r="ALP1995" s="593"/>
      <c r="ALQ1995" s="593"/>
      <c r="ALR1995" s="593"/>
      <c r="ALS1995" s="593"/>
      <c r="ALT1995" s="593"/>
      <c r="ALU1995" s="593"/>
      <c r="ALV1995" s="593"/>
      <c r="ALW1995" s="593"/>
      <c r="ALX1995" s="593"/>
      <c r="ALY1995" s="593"/>
      <c r="ALZ1995" s="593"/>
      <c r="AMA1995" s="593"/>
      <c r="AMB1995" s="593"/>
      <c r="AMC1995" s="593"/>
      <c r="AMD1995" s="593"/>
      <c r="AME1995" s="593"/>
      <c r="AMF1995" s="593"/>
      <c r="AMG1995" s="593"/>
      <c r="AMH1995" s="593"/>
      <c r="AMI1995" s="593"/>
      <c r="AMJ1995" s="593"/>
      <c r="AMK1995" s="593"/>
      <c r="AML1995" s="593"/>
      <c r="AMM1995" s="593"/>
      <c r="AMN1995" s="593"/>
      <c r="AMO1995" s="593"/>
      <c r="AMP1995" s="593"/>
      <c r="AMQ1995" s="593"/>
      <c r="AMR1995" s="593"/>
      <c r="AMS1995" s="593"/>
      <c r="AMT1995" s="593"/>
      <c r="AMU1995" s="593"/>
      <c r="AMV1995" s="593"/>
      <c r="AMW1995" s="593"/>
      <c r="AMX1995" s="593"/>
      <c r="AMY1995" s="593"/>
      <c r="AMZ1995" s="593"/>
      <c r="ANA1995" s="593"/>
      <c r="ANB1995" s="593"/>
      <c r="ANC1995" s="593"/>
      <c r="AND1995" s="593"/>
      <c r="ANE1995" s="593"/>
      <c r="ANF1995" s="593"/>
      <c r="ANG1995" s="593"/>
      <c r="ANH1995" s="593"/>
      <c r="ANI1995" s="593"/>
      <c r="ANJ1995" s="593"/>
      <c r="ANK1995" s="593"/>
      <c r="ANL1995" s="593"/>
      <c r="ANM1995" s="593"/>
      <c r="ANN1995" s="593"/>
      <c r="ANO1995" s="593"/>
      <c r="ANP1995" s="593"/>
      <c r="ANQ1995" s="593"/>
      <c r="ANR1995" s="593"/>
      <c r="ANS1995" s="593"/>
      <c r="ANT1995" s="593"/>
      <c r="ANU1995" s="593"/>
      <c r="ANV1995" s="593"/>
      <c r="ANW1995" s="593"/>
      <c r="ANX1995" s="593"/>
      <c r="ANY1995" s="593"/>
      <c r="ANZ1995" s="593"/>
      <c r="AOA1995" s="593"/>
      <c r="AOB1995" s="593"/>
      <c r="AOC1995" s="593"/>
      <c r="AOD1995" s="593"/>
      <c r="AOE1995" s="593"/>
      <c r="AOF1995" s="593"/>
      <c r="AOG1995" s="593"/>
      <c r="AOH1995" s="593"/>
      <c r="AOI1995" s="593"/>
      <c r="AOJ1995" s="593"/>
      <c r="AOK1995" s="593"/>
      <c r="AOL1995" s="593"/>
      <c r="AOM1995" s="593"/>
      <c r="AON1995" s="593"/>
      <c r="AOO1995" s="593"/>
      <c r="AOP1995" s="593"/>
      <c r="AOQ1995" s="593"/>
      <c r="AOR1995" s="593"/>
      <c r="AOS1995" s="593"/>
      <c r="AOT1995" s="593"/>
      <c r="AOU1995" s="593"/>
      <c r="AOV1995" s="593"/>
      <c r="AOW1995" s="593"/>
      <c r="AOX1995" s="593"/>
      <c r="AOY1995" s="593"/>
      <c r="AOZ1995" s="593"/>
      <c r="APA1995" s="593"/>
      <c r="APB1995" s="593"/>
      <c r="APC1995" s="593"/>
      <c r="APD1995" s="593"/>
      <c r="APE1995" s="593"/>
      <c r="APF1995" s="593"/>
      <c r="APG1995" s="593"/>
      <c r="APH1995" s="593"/>
      <c r="API1995" s="593"/>
      <c r="APJ1995" s="593"/>
      <c r="APK1995" s="593"/>
      <c r="APL1995" s="593"/>
      <c r="APM1995" s="593"/>
      <c r="APN1995" s="593"/>
      <c r="APO1995" s="593"/>
      <c r="APP1995" s="593"/>
      <c r="APQ1995" s="593"/>
      <c r="APR1995" s="593"/>
      <c r="APS1995" s="593"/>
      <c r="APT1995" s="593"/>
      <c r="APU1995" s="593"/>
      <c r="APV1995" s="593"/>
      <c r="APW1995" s="593"/>
      <c r="APX1995" s="593"/>
      <c r="APY1995" s="593"/>
      <c r="APZ1995" s="593"/>
      <c r="AQA1995" s="593"/>
      <c r="AQB1995" s="593"/>
      <c r="AQC1995" s="593"/>
      <c r="AQD1995" s="593"/>
      <c r="AQE1995" s="593"/>
      <c r="AQF1995" s="593"/>
      <c r="AQG1995" s="593"/>
      <c r="AQH1995" s="593"/>
      <c r="AQI1995" s="593"/>
      <c r="AQJ1995" s="593"/>
      <c r="AQK1995" s="593"/>
      <c r="AQL1995" s="593"/>
      <c r="AQM1995" s="593"/>
      <c r="AQN1995" s="593"/>
      <c r="AQO1995" s="593"/>
      <c r="AQP1995" s="593"/>
      <c r="AQQ1995" s="593"/>
      <c r="AQR1995" s="593"/>
      <c r="AQS1995" s="593"/>
      <c r="AQT1995" s="593"/>
      <c r="AQU1995" s="593"/>
      <c r="AQV1995" s="593"/>
      <c r="AQW1995" s="593"/>
      <c r="AQX1995" s="593"/>
      <c r="AQY1995" s="593"/>
      <c r="AQZ1995" s="593"/>
      <c r="ARA1995" s="593"/>
      <c r="ARB1995" s="593"/>
      <c r="ARC1995" s="593"/>
      <c r="ARD1995" s="593"/>
      <c r="ARE1995" s="593"/>
      <c r="ARF1995" s="593"/>
      <c r="ARG1995" s="593"/>
      <c r="ARH1995" s="593"/>
      <c r="ARI1995" s="593"/>
      <c r="ARJ1995" s="593"/>
      <c r="ARK1995" s="593"/>
      <c r="ARL1995" s="593"/>
      <c r="ARM1995" s="593"/>
      <c r="ARN1995" s="593"/>
      <c r="ARO1995" s="593"/>
      <c r="ARP1995" s="593"/>
      <c r="ARQ1995" s="593"/>
      <c r="ARR1995" s="593"/>
      <c r="ARS1995" s="593"/>
      <c r="ART1995" s="593"/>
      <c r="ARU1995" s="593"/>
      <c r="ARV1995" s="593"/>
      <c r="ARW1995" s="593"/>
      <c r="ARX1995" s="593"/>
      <c r="ARY1995" s="593"/>
      <c r="ARZ1995" s="593"/>
      <c r="ASA1995" s="593"/>
      <c r="ASB1995" s="593"/>
      <c r="ASC1995" s="593"/>
      <c r="ASD1995" s="593"/>
      <c r="ASE1995" s="593"/>
      <c r="ASF1995" s="593"/>
      <c r="ASG1995" s="593"/>
      <c r="ASH1995" s="593"/>
      <c r="ASI1995" s="593"/>
      <c r="ASJ1995" s="593"/>
      <c r="ASK1995" s="593"/>
      <c r="ASL1995" s="593"/>
      <c r="ASM1995" s="593"/>
      <c r="ASN1995" s="593"/>
      <c r="ASO1995" s="593"/>
      <c r="ASP1995" s="593"/>
      <c r="ASQ1995" s="593"/>
      <c r="ASR1995" s="593"/>
      <c r="ASS1995" s="593"/>
      <c r="AST1995" s="593"/>
      <c r="ASU1995" s="593"/>
      <c r="ASV1995" s="593"/>
      <c r="ASW1995" s="593"/>
      <c r="ASX1995" s="593"/>
      <c r="ASY1995" s="593"/>
      <c r="ASZ1995" s="593"/>
      <c r="ATA1995" s="593"/>
      <c r="ATB1995" s="593"/>
      <c r="ATC1995" s="593"/>
      <c r="ATD1995" s="593"/>
      <c r="ATE1995" s="593"/>
      <c r="ATF1995" s="593"/>
      <c r="ATG1995" s="593"/>
      <c r="ATH1995" s="593"/>
      <c r="ATI1995" s="593"/>
      <c r="ATJ1995" s="593"/>
      <c r="ATK1995" s="593"/>
      <c r="ATL1995" s="593"/>
      <c r="ATM1995" s="593"/>
      <c r="ATN1995" s="593"/>
      <c r="ATO1995" s="593"/>
      <c r="ATP1995" s="593"/>
      <c r="ATQ1995" s="593"/>
      <c r="ATR1995" s="593"/>
      <c r="ATS1995" s="593"/>
      <c r="ATT1995" s="593"/>
      <c r="ATU1995" s="593"/>
      <c r="ATV1995" s="593"/>
      <c r="ATW1995" s="593"/>
      <c r="ATX1995" s="593"/>
      <c r="ATY1995" s="593"/>
      <c r="ATZ1995" s="593"/>
      <c r="AUA1995" s="593"/>
      <c r="AUB1995" s="593"/>
      <c r="AUC1995" s="593"/>
      <c r="AUD1995" s="593"/>
      <c r="AUE1995" s="593"/>
      <c r="AUF1995" s="593"/>
      <c r="AUG1995" s="593"/>
      <c r="AUH1995" s="593"/>
      <c r="AUI1995" s="593"/>
      <c r="AUJ1995" s="593"/>
      <c r="AUK1995" s="593"/>
      <c r="AUL1995" s="593"/>
      <c r="AUM1995" s="593"/>
      <c r="AUN1995" s="593"/>
      <c r="AUO1995" s="593"/>
      <c r="AUP1995" s="593"/>
      <c r="AUQ1995" s="593"/>
      <c r="AUR1995" s="593"/>
      <c r="AUS1995" s="593"/>
      <c r="AUT1995" s="593"/>
      <c r="AUU1995" s="593"/>
      <c r="AUV1995" s="593"/>
      <c r="AUW1995" s="593"/>
      <c r="AUX1995" s="593"/>
      <c r="AUY1995" s="593"/>
      <c r="AUZ1995" s="593"/>
      <c r="AVA1995" s="593"/>
      <c r="AVB1995" s="593"/>
      <c r="AVC1995" s="593"/>
      <c r="AVD1995" s="593"/>
      <c r="AVE1995" s="593"/>
      <c r="AVF1995" s="593"/>
      <c r="AVG1995" s="593"/>
      <c r="AVH1995" s="593"/>
      <c r="AVI1995" s="593"/>
      <c r="AVJ1995" s="593"/>
      <c r="AVK1995" s="593"/>
    </row>
    <row r="1996" spans="1:1259">
      <c r="A1996" s="715"/>
      <c r="B1996" s="564"/>
      <c r="C1996" s="564"/>
      <c r="D1996" s="676" t="s">
        <v>1067</v>
      </c>
      <c r="E1996" s="524"/>
      <c r="F1996" s="665" t="s">
        <v>1152</v>
      </c>
      <c r="G1996" s="665">
        <v>2022</v>
      </c>
      <c r="H1996" s="665">
        <v>4</v>
      </c>
      <c r="I1996" s="687">
        <v>127922</v>
      </c>
      <c r="J1996" s="666">
        <v>44658</v>
      </c>
      <c r="K1996" s="676" t="s">
        <v>1640</v>
      </c>
      <c r="L1996" s="677" t="s">
        <v>1578</v>
      </c>
      <c r="M1996" s="677">
        <v>44468</v>
      </c>
      <c r="N1996" s="677" t="s">
        <v>1603</v>
      </c>
      <c r="O1996" s="677"/>
      <c r="P1996" s="666">
        <v>44652</v>
      </c>
      <c r="Q1996" s="666">
        <v>44657</v>
      </c>
      <c r="R1996" s="666">
        <v>44658</v>
      </c>
      <c r="S1996" s="665" t="s">
        <v>1580</v>
      </c>
      <c r="T1996" s="665">
        <v>60</v>
      </c>
      <c r="U1996" s="665" t="s">
        <v>1612</v>
      </c>
      <c r="V1996" s="676" t="s">
        <v>1591</v>
      </c>
      <c r="W1996" s="678">
        <v>400</v>
      </c>
      <c r="X1996" s="551">
        <v>624</v>
      </c>
      <c r="Y1996" s="693">
        <v>249600</v>
      </c>
      <c r="Z1996" s="667">
        <v>0.48</v>
      </c>
      <c r="AA1996" s="682">
        <f>Y1996*Z1996</f>
        <v>119808</v>
      </c>
      <c r="AB1996" s="521"/>
      <c r="AC1996" s="668">
        <v>0</v>
      </c>
      <c r="AD1996" s="676"/>
      <c r="AE1996" s="669"/>
      <c r="AF1996" s="695">
        <f>AA1996+AD1996+AE1996</f>
        <v>119808</v>
      </c>
      <c r="AG1996" s="676" t="s">
        <v>47</v>
      </c>
      <c r="AH1996" s="641"/>
      <c r="AI1996" s="676">
        <v>75</v>
      </c>
      <c r="AJ1996" s="676" t="s">
        <v>1594</v>
      </c>
      <c r="AK1996" s="676" t="s">
        <v>50</v>
      </c>
      <c r="AL1996" s="696">
        <v>92407</v>
      </c>
      <c r="AM1996" s="676" t="s">
        <v>52</v>
      </c>
      <c r="AN1996" s="676" t="s">
        <v>50</v>
      </c>
      <c r="AO1996" s="665"/>
      <c r="AP1996" s="676" t="s">
        <v>92</v>
      </c>
      <c r="AQ1996" s="676" t="s">
        <v>37</v>
      </c>
      <c r="AR1996" s="676"/>
      <c r="AS1996" s="523" t="s">
        <v>1077</v>
      </c>
      <c r="AT1996" s="523"/>
      <c r="AU1996" s="523"/>
      <c r="AV1996" s="674"/>
      <c r="AW1996" s="673" t="str">
        <f>U1996</f>
        <v>30390256H</v>
      </c>
      <c r="AX1996" s="673" cm="1">
        <f t="array" ref="AX1996">SUM(MID(0&amp;AW1996,LARGE(INDEX(ISNUMBER(--MID(AW1996,ROW($1:$8),1))*ROW($1:$8),),ROW($1:$8))+1,1)*10^ROW($1:$8)/10)</f>
        <v>30390256</v>
      </c>
      <c r="AY1996" s="673" t="str">
        <f>VLOOKUP($AX1996,'Item Master Data'!$A:$F,3,FALSE)</f>
        <v>T400H</v>
      </c>
      <c r="AZ1996" s="673">
        <f>VLOOKUP($AX1996,'Item Master Data'!$A:$F,6,FALSE)</f>
        <v>400</v>
      </c>
      <c r="BA1996" s="673">
        <f>X1996/BB1996</f>
        <v>24</v>
      </c>
      <c r="BB1996" s="673">
        <f>VLOOKUP(AX1996,'Item Master Data'!$A:$G,7,FALSE)</f>
        <v>26</v>
      </c>
      <c r="BC1996" s="673"/>
      <c r="BD1996" s="673">
        <f>W1996-AZ1996</f>
        <v>0</v>
      </c>
    </row>
    <row r="1997" spans="1:1259">
      <c r="A1997" s="715"/>
      <c r="B1997" s="564"/>
      <c r="C1997" s="564"/>
      <c r="D1997" s="676" t="s">
        <v>1067</v>
      </c>
      <c r="E1997" s="524"/>
      <c r="F1997" s="676" t="s">
        <v>1152</v>
      </c>
      <c r="G1997" s="665">
        <v>2022</v>
      </c>
      <c r="H1997" s="676">
        <v>4</v>
      </c>
      <c r="I1997" s="687" t="s">
        <v>1561</v>
      </c>
      <c r="J1997" s="677">
        <v>44658</v>
      </c>
      <c r="K1997" s="676" t="s">
        <v>1640</v>
      </c>
      <c r="L1997" s="677" t="s">
        <v>1578</v>
      </c>
      <c r="M1997" s="677">
        <v>44468</v>
      </c>
      <c r="N1997" s="677" t="s">
        <v>1603</v>
      </c>
      <c r="O1997" s="677"/>
      <c r="P1997" s="666">
        <v>44652</v>
      </c>
      <c r="Q1997" s="666">
        <v>44656</v>
      </c>
      <c r="R1997" s="666">
        <v>44658</v>
      </c>
      <c r="S1997" s="665" t="s">
        <v>1580</v>
      </c>
      <c r="T1997" s="665">
        <v>60</v>
      </c>
      <c r="U1997" s="676" t="s">
        <v>1612</v>
      </c>
      <c r="V1997" s="665" t="s">
        <v>1591</v>
      </c>
      <c r="W1997" s="678">
        <v>400</v>
      </c>
      <c r="X1997" s="551">
        <v>624</v>
      </c>
      <c r="Y1997" s="693">
        <v>249600</v>
      </c>
      <c r="Z1997" s="667">
        <v>0.48</v>
      </c>
      <c r="AA1997" s="682">
        <f>Y1997*Z1997</f>
        <v>119808</v>
      </c>
      <c r="AB1997" s="521"/>
      <c r="AC1997" s="668">
        <v>0</v>
      </c>
      <c r="AD1997" s="676"/>
      <c r="AE1997" s="684"/>
      <c r="AF1997" s="695">
        <f>AA1997+AD1997+AE1997</f>
        <v>119808</v>
      </c>
      <c r="AG1997" s="676" t="s">
        <v>47</v>
      </c>
      <c r="AH1997" s="641"/>
      <c r="AI1997" s="676">
        <v>75</v>
      </c>
      <c r="AJ1997" s="676" t="s">
        <v>1594</v>
      </c>
      <c r="AK1997" s="676" t="s">
        <v>50</v>
      </c>
      <c r="AL1997" s="696">
        <v>92407</v>
      </c>
      <c r="AM1997" s="676" t="s">
        <v>52</v>
      </c>
      <c r="AN1997" s="676" t="s">
        <v>50</v>
      </c>
      <c r="AO1997" s="665"/>
      <c r="AP1997" s="676" t="s">
        <v>92</v>
      </c>
      <c r="AQ1997" s="676" t="s">
        <v>37</v>
      </c>
      <c r="AR1997" s="676"/>
      <c r="AS1997" s="523" t="s">
        <v>1077</v>
      </c>
      <c r="AT1997" s="523"/>
      <c r="AU1997" s="523"/>
      <c r="AV1997" s="674"/>
      <c r="AW1997" s="673" t="str">
        <f>U1997</f>
        <v>30390256H</v>
      </c>
      <c r="AX1997" s="673" cm="1">
        <f t="array" ref="AX1997">SUM(MID(0&amp;AW1997,LARGE(INDEX(ISNUMBER(--MID(AW1997,ROW($1:$8),1))*ROW($1:$8),),ROW($1:$8))+1,1)*10^ROW($1:$8)/10)</f>
        <v>30390256</v>
      </c>
      <c r="AY1997" s="673" t="str">
        <f>VLOOKUP($AX1997,'Item Master Data'!$A:$F,3,FALSE)</f>
        <v>T400H</v>
      </c>
      <c r="AZ1997" s="673">
        <f>VLOOKUP($AX1997,'Item Master Data'!$A:$F,6,FALSE)</f>
        <v>400</v>
      </c>
      <c r="BA1997" s="673">
        <f>X1997/BB1997</f>
        <v>24</v>
      </c>
      <c r="BB1997" s="673">
        <f>VLOOKUP(AX1997,'Item Master Data'!$A:$G,7,FALSE)</f>
        <v>26</v>
      </c>
      <c r="BC1997" s="673"/>
      <c r="BD1997" s="673">
        <f>W1997-AZ1997</f>
        <v>0</v>
      </c>
    </row>
    <row r="1998" spans="1:1259">
      <c r="A1998" s="715"/>
      <c r="B1998" s="564"/>
      <c r="C1998" s="564"/>
      <c r="D1998" s="676" t="s">
        <v>1067</v>
      </c>
      <c r="E1998" s="524"/>
      <c r="F1998" s="676" t="s">
        <v>1152</v>
      </c>
      <c r="G1998" s="665">
        <v>2022</v>
      </c>
      <c r="H1998" s="676">
        <v>4</v>
      </c>
      <c r="I1998" s="687" t="s">
        <v>1561</v>
      </c>
      <c r="J1998" s="666">
        <v>44658</v>
      </c>
      <c r="K1998" s="676" t="s">
        <v>1640</v>
      </c>
      <c r="L1998" s="677" t="s">
        <v>1578</v>
      </c>
      <c r="M1998" s="677">
        <v>44468</v>
      </c>
      <c r="N1998" s="677" t="s">
        <v>1603</v>
      </c>
      <c r="O1998" s="677"/>
      <c r="P1998" s="666">
        <v>44652</v>
      </c>
      <c r="Q1998" s="666">
        <v>44656</v>
      </c>
      <c r="R1998" s="666">
        <v>44658</v>
      </c>
      <c r="S1998" s="665" t="s">
        <v>1580</v>
      </c>
      <c r="T1998" s="665">
        <v>60</v>
      </c>
      <c r="U1998" s="676" t="s">
        <v>1612</v>
      </c>
      <c r="V1998" s="665" t="s">
        <v>1591</v>
      </c>
      <c r="W1998" s="678">
        <v>400</v>
      </c>
      <c r="X1998" s="551">
        <v>624</v>
      </c>
      <c r="Y1998" s="693">
        <v>249600</v>
      </c>
      <c r="Z1998" s="667">
        <v>0.48</v>
      </c>
      <c r="AA1998" s="682">
        <f>Y1998*Z1998</f>
        <v>119808</v>
      </c>
      <c r="AB1998" s="521"/>
      <c r="AC1998" s="668">
        <v>0</v>
      </c>
      <c r="AD1998" s="676"/>
      <c r="AE1998" s="684"/>
      <c r="AF1998" s="695">
        <f>AA1998+AD1998+AE1998</f>
        <v>119808</v>
      </c>
      <c r="AG1998" s="676" t="s">
        <v>47</v>
      </c>
      <c r="AH1998" s="641"/>
      <c r="AI1998" s="676">
        <v>75</v>
      </c>
      <c r="AJ1998" s="676" t="s">
        <v>1594</v>
      </c>
      <c r="AK1998" s="676" t="s">
        <v>50</v>
      </c>
      <c r="AL1998" s="696">
        <v>92407</v>
      </c>
      <c r="AM1998" s="676" t="s">
        <v>52</v>
      </c>
      <c r="AN1998" s="676" t="s">
        <v>50</v>
      </c>
      <c r="AO1998" s="665"/>
      <c r="AP1998" s="676" t="s">
        <v>92</v>
      </c>
      <c r="AQ1998" s="676" t="s">
        <v>37</v>
      </c>
      <c r="AR1998" s="676"/>
      <c r="AS1998" s="523" t="s">
        <v>1077</v>
      </c>
      <c r="AT1998" s="523"/>
      <c r="AU1998" s="523"/>
      <c r="AV1998" s="674"/>
      <c r="AW1998" s="673" t="str">
        <f>U1998</f>
        <v>30390256H</v>
      </c>
      <c r="AX1998" s="673" cm="1">
        <f t="array" ref="AX1998">SUM(MID(0&amp;AW1998,LARGE(INDEX(ISNUMBER(--MID(AW1998,ROW($1:$8),1))*ROW($1:$8),),ROW($1:$8))+1,1)*10^ROW($1:$8)/10)</f>
        <v>30390256</v>
      </c>
      <c r="AY1998" s="673" t="str">
        <f>VLOOKUP($AX1998,'Item Master Data'!$A:$F,3,FALSE)</f>
        <v>T400H</v>
      </c>
      <c r="AZ1998" s="673">
        <f>VLOOKUP($AX1998,'Item Master Data'!$A:$F,6,FALSE)</f>
        <v>400</v>
      </c>
      <c r="BA1998" s="673">
        <f>X1998/BB1998</f>
        <v>24</v>
      </c>
      <c r="BB1998" s="673">
        <f>VLOOKUP(AX1998,'Item Master Data'!$A:$G,7,FALSE)</f>
        <v>26</v>
      </c>
      <c r="BC1998" s="673"/>
      <c r="BD1998" s="673">
        <f>W1998-AZ1998</f>
        <v>0</v>
      </c>
    </row>
    <row r="1999" spans="1:1259">
      <c r="A1999" s="715"/>
      <c r="B1999" s="564"/>
      <c r="C1999" s="564"/>
      <c r="D1999" s="676" t="s">
        <v>1067</v>
      </c>
      <c r="E1999" s="524"/>
      <c r="F1999" s="676" t="s">
        <v>1152</v>
      </c>
      <c r="G1999" s="676">
        <v>2022</v>
      </c>
      <c r="H1999" s="676">
        <v>4</v>
      </c>
      <c r="I1999" s="687" t="s">
        <v>1561</v>
      </c>
      <c r="J1999" s="677">
        <v>44658</v>
      </c>
      <c r="K1999" s="676" t="s">
        <v>1640</v>
      </c>
      <c r="L1999" s="677" t="s">
        <v>1578</v>
      </c>
      <c r="M1999" s="677">
        <v>44468</v>
      </c>
      <c r="N1999" s="677" t="s">
        <v>1603</v>
      </c>
      <c r="O1999" s="677"/>
      <c r="P1999" s="677">
        <v>44652</v>
      </c>
      <c r="Q1999" s="677">
        <v>44657</v>
      </c>
      <c r="R1999" s="677">
        <v>44658</v>
      </c>
      <c r="S1999" s="676" t="s">
        <v>1580</v>
      </c>
      <c r="T1999" s="676">
        <v>60</v>
      </c>
      <c r="U1999" s="676" t="s">
        <v>1612</v>
      </c>
      <c r="V1999" s="676" t="s">
        <v>1591</v>
      </c>
      <c r="W1999" s="678">
        <v>400</v>
      </c>
      <c r="X1999" s="551">
        <v>624</v>
      </c>
      <c r="Y1999" s="671">
        <v>249600</v>
      </c>
      <c r="Z1999" s="680">
        <v>0.48</v>
      </c>
      <c r="AA1999" s="682">
        <f>Y1999*Z1999</f>
        <v>119808</v>
      </c>
      <c r="AB1999" s="521"/>
      <c r="AC1999" s="668">
        <v>0</v>
      </c>
      <c r="AD1999" s="676"/>
      <c r="AE1999" s="684"/>
      <c r="AF1999" s="695">
        <f>AA1999+AD1999+AE1999</f>
        <v>119808</v>
      </c>
      <c r="AG1999" s="676" t="s">
        <v>47</v>
      </c>
      <c r="AH1999" s="641"/>
      <c r="AI1999" s="676">
        <v>75</v>
      </c>
      <c r="AJ1999" s="676" t="s">
        <v>1594</v>
      </c>
      <c r="AK1999" s="676" t="s">
        <v>50</v>
      </c>
      <c r="AL1999" s="696">
        <v>92407</v>
      </c>
      <c r="AM1999" s="676" t="s">
        <v>52</v>
      </c>
      <c r="AN1999" s="676" t="s">
        <v>50</v>
      </c>
      <c r="AO1999" s="676"/>
      <c r="AP1999" s="676" t="s">
        <v>92</v>
      </c>
      <c r="AQ1999" s="676" t="s">
        <v>37</v>
      </c>
      <c r="AR1999" s="676"/>
      <c r="AS1999" s="523" t="s">
        <v>1077</v>
      </c>
      <c r="AT1999" s="523"/>
      <c r="AU1999" s="523"/>
      <c r="AV1999" s="674"/>
      <c r="AW1999" s="673" t="str">
        <f>U1999</f>
        <v>30390256H</v>
      </c>
      <c r="AX1999" s="673" cm="1">
        <f t="array" ref="AX1999">SUM(MID(0&amp;AW1999,LARGE(INDEX(ISNUMBER(--MID(AW1999,ROW($1:$8),1))*ROW($1:$8),),ROW($1:$8))+1,1)*10^ROW($1:$8)/10)</f>
        <v>30390256</v>
      </c>
      <c r="AY1999" s="673" t="str">
        <f>VLOOKUP($AX1999,'Item Master Data'!$A:$F,3,FALSE)</f>
        <v>T400H</v>
      </c>
      <c r="AZ1999" s="673">
        <f>VLOOKUP($AX1999,'Item Master Data'!$A:$F,6,FALSE)</f>
        <v>400</v>
      </c>
      <c r="BA1999" s="673">
        <f>X1999/BB1999</f>
        <v>24</v>
      </c>
      <c r="BB1999" s="673">
        <f>VLOOKUP(AX1999,'Item Master Data'!$A:$G,7,FALSE)</f>
        <v>26</v>
      </c>
      <c r="BC1999" s="673"/>
      <c r="BD1999" s="673">
        <f>W1999-AZ1999</f>
        <v>0</v>
      </c>
    </row>
    <row r="2000" spans="1:1259">
      <c r="A2000" s="715"/>
      <c r="B2000" s="564"/>
      <c r="C2000" s="564"/>
      <c r="D2000" s="676" t="s">
        <v>1067</v>
      </c>
      <c r="E2000" s="524"/>
      <c r="F2000" s="665" t="s">
        <v>1152</v>
      </c>
      <c r="G2000" s="665">
        <v>2022</v>
      </c>
      <c r="H2000" s="665">
        <v>4</v>
      </c>
      <c r="I2000" s="687">
        <v>127925</v>
      </c>
      <c r="J2000" s="666">
        <v>44659</v>
      </c>
      <c r="K2000" s="676" t="s">
        <v>1640</v>
      </c>
      <c r="L2000" s="677" t="s">
        <v>1578</v>
      </c>
      <c r="M2000" s="677">
        <v>44468</v>
      </c>
      <c r="N2000" s="677" t="s">
        <v>1603</v>
      </c>
      <c r="O2000" s="677"/>
      <c r="P2000" s="666">
        <v>44652</v>
      </c>
      <c r="Q2000" s="666">
        <v>44657</v>
      </c>
      <c r="R2000" s="666">
        <v>44659</v>
      </c>
      <c r="S2000" s="665" t="s">
        <v>1580</v>
      </c>
      <c r="T2000" s="665">
        <v>60</v>
      </c>
      <c r="U2000" s="665" t="s">
        <v>1612</v>
      </c>
      <c r="V2000" s="665" t="s">
        <v>1591</v>
      </c>
      <c r="W2000" s="678">
        <v>400</v>
      </c>
      <c r="X2000" s="551">
        <v>624</v>
      </c>
      <c r="Y2000" s="693">
        <v>249600</v>
      </c>
      <c r="Z2000" s="667">
        <v>0.48</v>
      </c>
      <c r="AA2000" s="682">
        <f>Y2000*Z2000</f>
        <v>119808</v>
      </c>
      <c r="AB2000" s="521"/>
      <c r="AC2000" s="668">
        <v>0</v>
      </c>
      <c r="AD2000" s="676"/>
      <c r="AE2000" s="669"/>
      <c r="AF2000" s="695">
        <f>AA2000+AD2000+AE2000</f>
        <v>119808</v>
      </c>
      <c r="AG2000" s="676" t="s">
        <v>47</v>
      </c>
      <c r="AH2000" s="641"/>
      <c r="AI2000" s="676">
        <v>75</v>
      </c>
      <c r="AJ2000" s="676" t="s">
        <v>1594</v>
      </c>
      <c r="AK2000" s="676" t="s">
        <v>50</v>
      </c>
      <c r="AL2000" s="696">
        <v>92407</v>
      </c>
      <c r="AM2000" s="676" t="s">
        <v>52</v>
      </c>
      <c r="AN2000" s="676" t="s">
        <v>50</v>
      </c>
      <c r="AO2000" s="665"/>
      <c r="AP2000" s="676" t="s">
        <v>92</v>
      </c>
      <c r="AQ2000" s="676" t="s">
        <v>37</v>
      </c>
      <c r="AR2000" s="676"/>
      <c r="AS2000" s="523" t="s">
        <v>1077</v>
      </c>
      <c r="AT2000" s="523"/>
      <c r="AU2000" s="523"/>
      <c r="AV2000" s="674"/>
      <c r="AW2000" s="673" t="str">
        <f>U2000</f>
        <v>30390256H</v>
      </c>
      <c r="AX2000" s="673" cm="1">
        <f t="array" ref="AX2000">SUM(MID(0&amp;AW2000,LARGE(INDEX(ISNUMBER(--MID(AW2000,ROW($1:$8),1))*ROW($1:$8),),ROW($1:$8))+1,1)*10^ROW($1:$8)/10)</f>
        <v>30390256</v>
      </c>
      <c r="AY2000" s="673" t="str">
        <f>VLOOKUP($AX2000,'Item Master Data'!$A:$F,3,FALSE)</f>
        <v>T400H</v>
      </c>
      <c r="AZ2000" s="673">
        <f>VLOOKUP($AX2000,'Item Master Data'!$A:$F,6,FALSE)</f>
        <v>400</v>
      </c>
      <c r="BA2000" s="673">
        <f>X2000/BB2000</f>
        <v>24</v>
      </c>
      <c r="BB2000" s="673">
        <f>VLOOKUP(AX2000,'Item Master Data'!$A:$G,7,FALSE)</f>
        <v>26</v>
      </c>
      <c r="BC2000" s="673"/>
      <c r="BD2000" s="673">
        <f>W2000-AZ2000</f>
        <v>0</v>
      </c>
    </row>
    <row r="2001" spans="1:56">
      <c r="A2001" s="715"/>
      <c r="B2001" s="564"/>
      <c r="C2001" s="564"/>
      <c r="D2001" s="676" t="s">
        <v>1067</v>
      </c>
      <c r="E2001" s="524"/>
      <c r="F2001" s="665" t="s">
        <v>1152</v>
      </c>
      <c r="G2001" s="665">
        <v>2022</v>
      </c>
      <c r="H2001" s="665">
        <v>4</v>
      </c>
      <c r="I2001" s="687">
        <v>127946</v>
      </c>
      <c r="J2001" s="666">
        <v>44659</v>
      </c>
      <c r="K2001" s="676" t="s">
        <v>1640</v>
      </c>
      <c r="L2001" s="677" t="s">
        <v>1578</v>
      </c>
      <c r="M2001" s="677">
        <v>44468</v>
      </c>
      <c r="N2001" s="677" t="s">
        <v>1603</v>
      </c>
      <c r="O2001" s="677"/>
      <c r="P2001" s="666">
        <v>44652</v>
      </c>
      <c r="Q2001" s="666">
        <v>44657</v>
      </c>
      <c r="R2001" s="666">
        <v>44659</v>
      </c>
      <c r="S2001" s="665" t="s">
        <v>1580</v>
      </c>
      <c r="T2001" s="665">
        <v>60</v>
      </c>
      <c r="U2001" s="665" t="s">
        <v>1612</v>
      </c>
      <c r="V2001" s="665" t="s">
        <v>1591</v>
      </c>
      <c r="W2001" s="678">
        <v>400</v>
      </c>
      <c r="X2001" s="551">
        <v>624</v>
      </c>
      <c r="Y2001" s="693">
        <v>249600</v>
      </c>
      <c r="Z2001" s="667">
        <v>0.48</v>
      </c>
      <c r="AA2001" s="682">
        <f>Y2001*Z2001</f>
        <v>119808</v>
      </c>
      <c r="AB2001" s="521"/>
      <c r="AC2001" s="668">
        <v>0</v>
      </c>
      <c r="AD2001" s="676"/>
      <c r="AE2001" s="669"/>
      <c r="AF2001" s="695">
        <f>AA2001+AD2001+AE2001</f>
        <v>119808</v>
      </c>
      <c r="AG2001" s="676" t="s">
        <v>47</v>
      </c>
      <c r="AH2001" s="641"/>
      <c r="AI2001" s="676">
        <v>75</v>
      </c>
      <c r="AJ2001" s="676" t="s">
        <v>1594</v>
      </c>
      <c r="AK2001" s="676" t="s">
        <v>50</v>
      </c>
      <c r="AL2001" s="696">
        <v>92407</v>
      </c>
      <c r="AM2001" s="676" t="s">
        <v>52</v>
      </c>
      <c r="AN2001" s="676" t="s">
        <v>50</v>
      </c>
      <c r="AO2001" s="665"/>
      <c r="AP2001" s="676" t="s">
        <v>92</v>
      </c>
      <c r="AQ2001" s="676" t="s">
        <v>37</v>
      </c>
      <c r="AR2001" s="676"/>
      <c r="AS2001" s="523" t="s">
        <v>1077</v>
      </c>
      <c r="AT2001" s="523"/>
      <c r="AU2001" s="523"/>
      <c r="AV2001" s="674"/>
      <c r="AW2001" s="673" t="str">
        <f>U2001</f>
        <v>30390256H</v>
      </c>
      <c r="AX2001" s="673" cm="1">
        <f t="array" ref="AX2001">SUM(MID(0&amp;AW2001,LARGE(INDEX(ISNUMBER(--MID(AW2001,ROW($1:$8),1))*ROW($1:$8),),ROW($1:$8))+1,1)*10^ROW($1:$8)/10)</f>
        <v>30390256</v>
      </c>
      <c r="AY2001" s="673" t="str">
        <f>VLOOKUP($AX2001,'Item Master Data'!$A:$F,3,FALSE)</f>
        <v>T400H</v>
      </c>
      <c r="AZ2001" s="673">
        <f>VLOOKUP($AX2001,'Item Master Data'!$A:$F,6,FALSE)</f>
        <v>400</v>
      </c>
      <c r="BA2001" s="673">
        <f>X2001/BB2001</f>
        <v>24</v>
      </c>
      <c r="BB2001" s="673">
        <f>VLOOKUP(AX2001,'Item Master Data'!$A:$G,7,FALSE)</f>
        <v>26</v>
      </c>
      <c r="BC2001" s="673"/>
      <c r="BD2001" s="673">
        <f>W2001-AZ2001</f>
        <v>0</v>
      </c>
    </row>
    <row r="2002" spans="1:56">
      <c r="A2002" s="715"/>
      <c r="B2002" s="564"/>
      <c r="C2002" s="564"/>
      <c r="D2002" s="676" t="s">
        <v>1067</v>
      </c>
      <c r="E2002" s="524"/>
      <c r="F2002" s="665" t="s">
        <v>1152</v>
      </c>
      <c r="G2002" s="665">
        <v>2022</v>
      </c>
      <c r="H2002" s="665">
        <v>4</v>
      </c>
      <c r="I2002" s="687" t="s">
        <v>1561</v>
      </c>
      <c r="J2002" s="666">
        <v>44662</v>
      </c>
      <c r="K2002" s="676" t="s">
        <v>1642</v>
      </c>
      <c r="L2002" s="677" t="s">
        <v>1578</v>
      </c>
      <c r="M2002" s="677">
        <v>44468</v>
      </c>
      <c r="N2002" s="677" t="s">
        <v>1603</v>
      </c>
      <c r="O2002" s="677"/>
      <c r="P2002" s="666">
        <v>44657</v>
      </c>
      <c r="Q2002" s="666">
        <v>44662</v>
      </c>
      <c r="R2002" s="666">
        <v>44662</v>
      </c>
      <c r="S2002" s="665" t="s">
        <v>1580</v>
      </c>
      <c r="T2002" s="665">
        <v>60</v>
      </c>
      <c r="U2002" s="665" t="s">
        <v>1612</v>
      </c>
      <c r="V2002" s="665" t="s">
        <v>1591</v>
      </c>
      <c r="W2002" s="678">
        <v>400</v>
      </c>
      <c r="X2002" s="551">
        <v>624</v>
      </c>
      <c r="Y2002" s="693">
        <v>249600</v>
      </c>
      <c r="Z2002" s="667">
        <v>0.48</v>
      </c>
      <c r="AA2002" s="682">
        <f>Y2002*Z2002</f>
        <v>119808</v>
      </c>
      <c r="AB2002" s="521"/>
      <c r="AC2002" s="668">
        <v>0</v>
      </c>
      <c r="AD2002" s="676"/>
      <c r="AE2002" s="669"/>
      <c r="AF2002" s="695">
        <f>AA2002+AD2002+AE2002</f>
        <v>119808</v>
      </c>
      <c r="AG2002" s="676" t="s">
        <v>47</v>
      </c>
      <c r="AH2002" s="641"/>
      <c r="AI2002" s="676">
        <v>75</v>
      </c>
      <c r="AJ2002" s="676" t="s">
        <v>1594</v>
      </c>
      <c r="AK2002" s="676" t="s">
        <v>50</v>
      </c>
      <c r="AL2002" s="696">
        <v>92407</v>
      </c>
      <c r="AM2002" s="676" t="s">
        <v>52</v>
      </c>
      <c r="AN2002" s="725" t="s">
        <v>50</v>
      </c>
      <c r="AO2002" s="665"/>
      <c r="AP2002" s="676" t="s">
        <v>92</v>
      </c>
      <c r="AQ2002" s="676" t="s">
        <v>37</v>
      </c>
      <c r="AR2002" s="676"/>
      <c r="AS2002" s="523" t="s">
        <v>1077</v>
      </c>
      <c r="AT2002" s="523"/>
      <c r="AU2002" s="523"/>
      <c r="AV2002" s="674"/>
      <c r="AW2002" s="673" t="str">
        <f>U2002</f>
        <v>30390256H</v>
      </c>
      <c r="AX2002" s="673" cm="1">
        <f t="array" ref="AX2002">SUM(MID(0&amp;AW2002,LARGE(INDEX(ISNUMBER(--MID(AW2002,ROW($1:$8),1))*ROW($1:$8),),ROW($1:$8))+1,1)*10^ROW($1:$8)/10)</f>
        <v>30390256</v>
      </c>
      <c r="AY2002" s="673" t="str">
        <f>VLOOKUP($AX2002,'Item Master Data'!$A:$F,3,FALSE)</f>
        <v>T400H</v>
      </c>
      <c r="AZ2002" s="673">
        <f>VLOOKUP($AX2002,'Item Master Data'!$A:$F,6,FALSE)</f>
        <v>400</v>
      </c>
      <c r="BA2002" s="673">
        <f>X2002/BB2002</f>
        <v>24</v>
      </c>
      <c r="BB2002" s="673">
        <f>VLOOKUP(AX2002,'Item Master Data'!$A:$G,7,FALSE)</f>
        <v>26</v>
      </c>
      <c r="BC2002" s="673"/>
      <c r="BD2002" s="673">
        <f>W2002-AZ2002</f>
        <v>0</v>
      </c>
    </row>
    <row r="2003" spans="1:56">
      <c r="A2003" s="715"/>
      <c r="B2003" s="564"/>
      <c r="C2003" s="564"/>
      <c r="D2003" s="676" t="s">
        <v>1067</v>
      </c>
      <c r="E2003" s="524"/>
      <c r="F2003" s="665" t="s">
        <v>1152</v>
      </c>
      <c r="G2003" s="665">
        <v>2022</v>
      </c>
      <c r="H2003" s="665">
        <v>4</v>
      </c>
      <c r="I2003" s="687" t="s">
        <v>1561</v>
      </c>
      <c r="J2003" s="666">
        <v>44662</v>
      </c>
      <c r="K2003" s="676" t="s">
        <v>1642</v>
      </c>
      <c r="L2003" s="677" t="s">
        <v>1578</v>
      </c>
      <c r="M2003" s="677">
        <v>44468</v>
      </c>
      <c r="N2003" s="677" t="s">
        <v>1603</v>
      </c>
      <c r="O2003" s="677"/>
      <c r="P2003" s="666">
        <v>44657</v>
      </c>
      <c r="Q2003" s="666">
        <v>44662</v>
      </c>
      <c r="R2003" s="666">
        <v>44662</v>
      </c>
      <c r="S2003" s="665" t="s">
        <v>1580</v>
      </c>
      <c r="T2003" s="665">
        <v>60</v>
      </c>
      <c r="U2003" s="665" t="s">
        <v>1612</v>
      </c>
      <c r="V2003" s="665" t="s">
        <v>1591</v>
      </c>
      <c r="W2003" s="678">
        <v>400</v>
      </c>
      <c r="X2003" s="551">
        <v>624</v>
      </c>
      <c r="Y2003" s="693">
        <v>249600</v>
      </c>
      <c r="Z2003" s="667">
        <v>0.48</v>
      </c>
      <c r="AA2003" s="682">
        <f>Y2003*Z2003</f>
        <v>119808</v>
      </c>
      <c r="AB2003" s="521"/>
      <c r="AC2003" s="668">
        <v>0</v>
      </c>
      <c r="AD2003" s="676"/>
      <c r="AE2003" s="669"/>
      <c r="AF2003" s="695">
        <f>AA2003+AD2003+AE2003</f>
        <v>119808</v>
      </c>
      <c r="AG2003" s="676" t="s">
        <v>47</v>
      </c>
      <c r="AH2003" s="641"/>
      <c r="AI2003" s="676">
        <v>75</v>
      </c>
      <c r="AJ2003" s="676" t="s">
        <v>1594</v>
      </c>
      <c r="AK2003" s="676" t="s">
        <v>50</v>
      </c>
      <c r="AL2003" s="696">
        <v>92407</v>
      </c>
      <c r="AM2003" s="676" t="s">
        <v>52</v>
      </c>
      <c r="AN2003" s="725" t="s">
        <v>50</v>
      </c>
      <c r="AO2003" s="665"/>
      <c r="AP2003" s="676" t="s">
        <v>92</v>
      </c>
      <c r="AQ2003" s="676" t="s">
        <v>37</v>
      </c>
      <c r="AR2003" s="676"/>
      <c r="AS2003" s="523" t="s">
        <v>1077</v>
      </c>
      <c r="AT2003" s="523"/>
      <c r="AU2003" s="523"/>
      <c r="AV2003" s="674"/>
      <c r="AW2003" s="673" t="str">
        <f>U2003</f>
        <v>30390256H</v>
      </c>
      <c r="AX2003" s="673" cm="1">
        <f t="array" ref="AX2003">SUM(MID(0&amp;AW2003,LARGE(INDEX(ISNUMBER(--MID(AW2003,ROW($1:$8),1))*ROW($1:$8),),ROW($1:$8))+1,1)*10^ROW($1:$8)/10)</f>
        <v>30390256</v>
      </c>
      <c r="AY2003" s="673" t="str">
        <f>VLOOKUP($AX2003,'Item Master Data'!$A:$F,3,FALSE)</f>
        <v>T400H</v>
      </c>
      <c r="AZ2003" s="673">
        <f>VLOOKUP($AX2003,'Item Master Data'!$A:$F,6,FALSE)</f>
        <v>400</v>
      </c>
      <c r="BA2003" s="673">
        <f>X2003/BB2003</f>
        <v>24</v>
      </c>
      <c r="BB2003" s="673">
        <f>VLOOKUP(AX2003,'Item Master Data'!$A:$G,7,FALSE)</f>
        <v>26</v>
      </c>
      <c r="BC2003" s="673"/>
      <c r="BD2003" s="673">
        <f>W2003-AZ2003</f>
        <v>0</v>
      </c>
    </row>
    <row r="2004" spans="1:56">
      <c r="A2004" s="715"/>
      <c r="B2004" s="564"/>
      <c r="C2004" s="564"/>
      <c r="D2004" s="676" t="s">
        <v>1067</v>
      </c>
      <c r="E2004" s="524"/>
      <c r="F2004" s="665" t="s">
        <v>1152</v>
      </c>
      <c r="G2004" s="665">
        <v>2022</v>
      </c>
      <c r="H2004" s="665">
        <v>4</v>
      </c>
      <c r="I2004" s="687" t="s">
        <v>1561</v>
      </c>
      <c r="J2004" s="666">
        <v>44662</v>
      </c>
      <c r="K2004" s="676" t="s">
        <v>1642</v>
      </c>
      <c r="L2004" s="677" t="s">
        <v>1578</v>
      </c>
      <c r="M2004" s="677">
        <v>44468</v>
      </c>
      <c r="N2004" s="677" t="s">
        <v>1603</v>
      </c>
      <c r="O2004" s="677"/>
      <c r="P2004" s="677">
        <v>44657</v>
      </c>
      <c r="Q2004" s="677">
        <v>44662</v>
      </c>
      <c r="R2004" s="677">
        <v>44662</v>
      </c>
      <c r="S2004" s="676" t="s">
        <v>1580</v>
      </c>
      <c r="T2004" s="676">
        <v>60</v>
      </c>
      <c r="U2004" s="676" t="s">
        <v>1612</v>
      </c>
      <c r="V2004" s="676" t="s">
        <v>1591</v>
      </c>
      <c r="W2004" s="678">
        <v>400</v>
      </c>
      <c r="X2004" s="551">
        <v>624</v>
      </c>
      <c r="Y2004" s="693">
        <v>249600</v>
      </c>
      <c r="Z2004" s="667">
        <v>0.48</v>
      </c>
      <c r="AA2004" s="682">
        <f>Y2004*Z2004</f>
        <v>119808</v>
      </c>
      <c r="AB2004" s="521"/>
      <c r="AC2004" s="668">
        <v>0</v>
      </c>
      <c r="AD2004" s="676"/>
      <c r="AE2004" s="669"/>
      <c r="AF2004" s="695">
        <f>AA2004+AD2004+AE2004</f>
        <v>119808</v>
      </c>
      <c r="AG2004" s="676" t="s">
        <v>47</v>
      </c>
      <c r="AH2004" s="641"/>
      <c r="AI2004" s="676">
        <v>75</v>
      </c>
      <c r="AJ2004" s="676" t="s">
        <v>1594</v>
      </c>
      <c r="AK2004" s="676" t="s">
        <v>50</v>
      </c>
      <c r="AL2004" s="696">
        <v>92407</v>
      </c>
      <c r="AM2004" s="676" t="s">
        <v>52</v>
      </c>
      <c r="AN2004" s="725" t="s">
        <v>50</v>
      </c>
      <c r="AO2004" s="665"/>
      <c r="AP2004" s="676" t="s">
        <v>92</v>
      </c>
      <c r="AQ2004" s="676" t="s">
        <v>37</v>
      </c>
      <c r="AR2004" s="676"/>
      <c r="AS2004" s="523" t="s">
        <v>1077</v>
      </c>
      <c r="AT2004" s="523"/>
      <c r="AU2004" s="523"/>
      <c r="AV2004" s="674"/>
      <c r="AW2004" s="673" t="str">
        <f>U2004</f>
        <v>30390256H</v>
      </c>
      <c r="AX2004" s="673" cm="1">
        <f t="array" ref="AX2004">SUM(MID(0&amp;AW2004,LARGE(INDEX(ISNUMBER(--MID(AW2004,ROW($1:$8),1))*ROW($1:$8),),ROW($1:$8))+1,1)*10^ROW($1:$8)/10)</f>
        <v>30390256</v>
      </c>
      <c r="AY2004" s="673" t="str">
        <f>VLOOKUP($AX2004,'Item Master Data'!$A:$F,3,FALSE)</f>
        <v>T400H</v>
      </c>
      <c r="AZ2004" s="673">
        <f>VLOOKUP($AX2004,'Item Master Data'!$A:$F,6,FALSE)</f>
        <v>400</v>
      </c>
      <c r="BA2004" s="673">
        <f>X2004/BB2004</f>
        <v>24</v>
      </c>
      <c r="BB2004" s="673">
        <f>VLOOKUP(AX2004,'Item Master Data'!$A:$G,7,FALSE)</f>
        <v>26</v>
      </c>
      <c r="BC2004" s="673"/>
      <c r="BD2004" s="673">
        <f>W2004-AZ2004</f>
        <v>0</v>
      </c>
    </row>
    <row r="2005" spans="1:56">
      <c r="A2005" s="715"/>
      <c r="B2005" s="564"/>
      <c r="C2005" s="564"/>
      <c r="D2005" s="676" t="s">
        <v>1067</v>
      </c>
      <c r="E2005" s="524"/>
      <c r="F2005" s="676" t="s">
        <v>1152</v>
      </c>
      <c r="G2005" s="665">
        <v>2022</v>
      </c>
      <c r="H2005" s="665">
        <v>4</v>
      </c>
      <c r="I2005" s="687" t="s">
        <v>1561</v>
      </c>
      <c r="J2005" s="666">
        <v>44663</v>
      </c>
      <c r="K2005" s="676" t="s">
        <v>1642</v>
      </c>
      <c r="L2005" s="677" t="s">
        <v>1578</v>
      </c>
      <c r="M2005" s="677">
        <v>44468</v>
      </c>
      <c r="N2005" s="677" t="s">
        <v>1603</v>
      </c>
      <c r="O2005" s="677"/>
      <c r="P2005" s="666">
        <v>44657</v>
      </c>
      <c r="Q2005" s="666">
        <v>44663</v>
      </c>
      <c r="R2005" s="666">
        <v>44663</v>
      </c>
      <c r="S2005" s="665" t="s">
        <v>1580</v>
      </c>
      <c r="T2005" s="665">
        <v>60</v>
      </c>
      <c r="U2005" s="665" t="s">
        <v>1612</v>
      </c>
      <c r="V2005" s="665" t="s">
        <v>1591</v>
      </c>
      <c r="W2005" s="678">
        <v>400</v>
      </c>
      <c r="X2005" s="551">
        <v>624</v>
      </c>
      <c r="Y2005" s="693">
        <v>249600</v>
      </c>
      <c r="Z2005" s="667">
        <v>0.48</v>
      </c>
      <c r="AA2005" s="682">
        <f>Y2005*Z2005</f>
        <v>119808</v>
      </c>
      <c r="AB2005" s="521"/>
      <c r="AC2005" s="668">
        <v>0</v>
      </c>
      <c r="AD2005" s="676"/>
      <c r="AE2005" s="669"/>
      <c r="AF2005" s="695">
        <f>AA2005+AD2005+AE2005</f>
        <v>119808</v>
      </c>
      <c r="AG2005" s="676" t="s">
        <v>47</v>
      </c>
      <c r="AH2005" s="641"/>
      <c r="AI2005" s="676">
        <v>75</v>
      </c>
      <c r="AJ2005" s="676" t="s">
        <v>1594</v>
      </c>
      <c r="AK2005" s="676" t="s">
        <v>50</v>
      </c>
      <c r="AL2005" s="696">
        <v>92407</v>
      </c>
      <c r="AM2005" s="676" t="s">
        <v>52</v>
      </c>
      <c r="AN2005" s="725" t="s">
        <v>50</v>
      </c>
      <c r="AO2005" s="665"/>
      <c r="AP2005" s="676" t="s">
        <v>92</v>
      </c>
      <c r="AQ2005" s="676" t="s">
        <v>37</v>
      </c>
      <c r="AR2005" s="676"/>
      <c r="AS2005" s="523" t="s">
        <v>1077</v>
      </c>
      <c r="AT2005" s="523"/>
      <c r="AU2005" s="523"/>
      <c r="AV2005" s="674"/>
      <c r="AW2005" s="673" t="str">
        <f>U2005</f>
        <v>30390256H</v>
      </c>
      <c r="AX2005" s="673" cm="1">
        <f t="array" ref="AX2005">SUM(MID(0&amp;AW2005,LARGE(INDEX(ISNUMBER(--MID(AW2005,ROW($1:$8),1))*ROW($1:$8),),ROW($1:$8))+1,1)*10^ROW($1:$8)/10)</f>
        <v>30390256</v>
      </c>
      <c r="AY2005" s="673" t="str">
        <f>VLOOKUP($AX2005,'Item Master Data'!$A:$F,3,FALSE)</f>
        <v>T400H</v>
      </c>
      <c r="AZ2005" s="673">
        <f>VLOOKUP($AX2005,'Item Master Data'!$A:$F,6,FALSE)</f>
        <v>400</v>
      </c>
      <c r="BA2005" s="673">
        <f>X2005/BB2005</f>
        <v>24</v>
      </c>
      <c r="BB2005" s="673">
        <f>VLOOKUP(AX2005,'Item Master Data'!$A:$G,7,FALSE)</f>
        <v>26</v>
      </c>
      <c r="BC2005" s="673"/>
      <c r="BD2005" s="673">
        <f>W2005-AZ2005</f>
        <v>0</v>
      </c>
    </row>
    <row r="2006" spans="1:56">
      <c r="A2006" s="715"/>
      <c r="B2006" s="564"/>
      <c r="C2006" s="564"/>
      <c r="D2006" s="676" t="s">
        <v>1067</v>
      </c>
      <c r="E2006" s="524"/>
      <c r="F2006" s="676" t="s">
        <v>1152</v>
      </c>
      <c r="G2006" s="665">
        <v>2022</v>
      </c>
      <c r="H2006" s="665">
        <v>4</v>
      </c>
      <c r="I2006" s="687" t="s">
        <v>1561</v>
      </c>
      <c r="J2006" s="666">
        <v>44663</v>
      </c>
      <c r="K2006" s="676" t="s">
        <v>1642</v>
      </c>
      <c r="L2006" s="677" t="s">
        <v>1578</v>
      </c>
      <c r="M2006" s="677">
        <v>44468</v>
      </c>
      <c r="N2006" s="677" t="s">
        <v>1603</v>
      </c>
      <c r="O2006" s="677"/>
      <c r="P2006" s="677">
        <v>44657</v>
      </c>
      <c r="Q2006" s="677">
        <v>44663</v>
      </c>
      <c r="R2006" s="677">
        <v>44663</v>
      </c>
      <c r="S2006" s="676" t="s">
        <v>1580</v>
      </c>
      <c r="T2006" s="676">
        <v>60</v>
      </c>
      <c r="U2006" s="676" t="s">
        <v>1612</v>
      </c>
      <c r="V2006" s="676" t="s">
        <v>1591</v>
      </c>
      <c r="W2006" s="678">
        <v>400</v>
      </c>
      <c r="X2006" s="551">
        <v>624</v>
      </c>
      <c r="Y2006" s="693">
        <v>249600</v>
      </c>
      <c r="Z2006" s="667">
        <v>0.48</v>
      </c>
      <c r="AA2006" s="682">
        <f>Y2006*Z2006</f>
        <v>119808</v>
      </c>
      <c r="AB2006" s="521"/>
      <c r="AC2006" s="668">
        <v>0</v>
      </c>
      <c r="AD2006" s="676"/>
      <c r="AE2006" s="669"/>
      <c r="AF2006" s="695">
        <f>AA2006+AD2006+AE2006</f>
        <v>119808</v>
      </c>
      <c r="AG2006" s="676" t="s">
        <v>47</v>
      </c>
      <c r="AH2006" s="641"/>
      <c r="AI2006" s="676">
        <v>75</v>
      </c>
      <c r="AJ2006" s="676" t="s">
        <v>1594</v>
      </c>
      <c r="AK2006" s="676" t="s">
        <v>50</v>
      </c>
      <c r="AL2006" s="696">
        <v>92407</v>
      </c>
      <c r="AM2006" s="676" t="s">
        <v>52</v>
      </c>
      <c r="AN2006" s="725" t="s">
        <v>50</v>
      </c>
      <c r="AO2006" s="665"/>
      <c r="AP2006" s="676" t="s">
        <v>92</v>
      </c>
      <c r="AQ2006" s="676" t="s">
        <v>37</v>
      </c>
      <c r="AR2006" s="676"/>
      <c r="AS2006" s="523" t="s">
        <v>1077</v>
      </c>
      <c r="AT2006" s="523"/>
      <c r="AU2006" s="523"/>
      <c r="AV2006" s="674"/>
      <c r="AW2006" s="673" t="str">
        <f>U2006</f>
        <v>30390256H</v>
      </c>
      <c r="AX2006" s="673" cm="1">
        <f t="array" ref="AX2006">SUM(MID(0&amp;AW2006,LARGE(INDEX(ISNUMBER(--MID(AW2006,ROW($1:$8),1))*ROW($1:$8),),ROW($1:$8))+1,1)*10^ROW($1:$8)/10)</f>
        <v>30390256</v>
      </c>
      <c r="AY2006" s="673" t="str">
        <f>VLOOKUP($AX2006,'Item Master Data'!$A:$F,3,FALSE)</f>
        <v>T400H</v>
      </c>
      <c r="AZ2006" s="673">
        <f>VLOOKUP($AX2006,'Item Master Data'!$A:$F,6,FALSE)</f>
        <v>400</v>
      </c>
      <c r="BA2006" s="673">
        <f>X2006/BB2006</f>
        <v>24</v>
      </c>
      <c r="BB2006" s="673">
        <f>VLOOKUP(AX2006,'Item Master Data'!$A:$G,7,FALSE)</f>
        <v>26</v>
      </c>
      <c r="BC2006" s="673"/>
      <c r="BD2006" s="673">
        <f>W2006-AZ2006</f>
        <v>0</v>
      </c>
    </row>
    <row r="2007" spans="1:56">
      <c r="A2007" s="715"/>
      <c r="B2007" s="564"/>
      <c r="C2007" s="564"/>
      <c r="D2007" s="676" t="s">
        <v>1067</v>
      </c>
      <c r="E2007" s="524"/>
      <c r="F2007" s="665" t="s">
        <v>1152</v>
      </c>
      <c r="G2007" s="665">
        <v>2022</v>
      </c>
      <c r="H2007" s="665">
        <v>4</v>
      </c>
      <c r="I2007" s="687" t="s">
        <v>1561</v>
      </c>
      <c r="J2007" s="666">
        <v>44664</v>
      </c>
      <c r="K2007" s="676" t="s">
        <v>1642</v>
      </c>
      <c r="L2007" s="677" t="s">
        <v>1578</v>
      </c>
      <c r="M2007" s="677">
        <v>44468</v>
      </c>
      <c r="N2007" s="677" t="s">
        <v>1603</v>
      </c>
      <c r="O2007" s="677"/>
      <c r="P2007" s="666">
        <v>44657</v>
      </c>
      <c r="Q2007" s="666">
        <v>44663</v>
      </c>
      <c r="R2007" s="666">
        <v>44664</v>
      </c>
      <c r="S2007" s="665" t="s">
        <v>1580</v>
      </c>
      <c r="T2007" s="665">
        <v>60</v>
      </c>
      <c r="U2007" s="665" t="s">
        <v>1612</v>
      </c>
      <c r="V2007" s="665" t="s">
        <v>1591</v>
      </c>
      <c r="W2007" s="678">
        <v>400</v>
      </c>
      <c r="X2007" s="551">
        <v>624</v>
      </c>
      <c r="Y2007" s="671">
        <v>249600</v>
      </c>
      <c r="Z2007" s="667">
        <v>0.48</v>
      </c>
      <c r="AA2007" s="682">
        <f>Y2007*Z2007</f>
        <v>119808</v>
      </c>
      <c r="AB2007" s="521"/>
      <c r="AC2007" s="668">
        <v>0</v>
      </c>
      <c r="AD2007" s="676"/>
      <c r="AE2007" s="669"/>
      <c r="AF2007" s="695">
        <f>AA2007+AD2007+AE2007</f>
        <v>119808</v>
      </c>
      <c r="AG2007" s="676" t="s">
        <v>47</v>
      </c>
      <c r="AH2007" s="641"/>
      <c r="AI2007" s="676">
        <v>75</v>
      </c>
      <c r="AJ2007" s="676" t="s">
        <v>1594</v>
      </c>
      <c r="AK2007" s="676" t="s">
        <v>50</v>
      </c>
      <c r="AL2007" s="696">
        <v>92407</v>
      </c>
      <c r="AM2007" s="676" t="s">
        <v>52</v>
      </c>
      <c r="AN2007" s="725" t="s">
        <v>50</v>
      </c>
      <c r="AO2007" s="665"/>
      <c r="AP2007" s="676" t="s">
        <v>92</v>
      </c>
      <c r="AQ2007" s="676" t="s">
        <v>37</v>
      </c>
      <c r="AR2007" s="676"/>
      <c r="AS2007" s="523" t="s">
        <v>1077</v>
      </c>
      <c r="AT2007" s="523"/>
      <c r="AU2007" s="523"/>
      <c r="AV2007" s="674"/>
      <c r="AW2007" s="673" t="str">
        <f>U2007</f>
        <v>30390256H</v>
      </c>
      <c r="AX2007" s="673" cm="1">
        <f t="array" ref="AX2007">SUM(MID(0&amp;AW2007,LARGE(INDEX(ISNUMBER(--MID(AW2007,ROW($1:$8),1))*ROW($1:$8),),ROW($1:$8))+1,1)*10^ROW($1:$8)/10)</f>
        <v>30390256</v>
      </c>
      <c r="AY2007" s="673" t="str">
        <f>VLOOKUP($AX2007,'Item Master Data'!$A:$F,3,FALSE)</f>
        <v>T400H</v>
      </c>
      <c r="AZ2007" s="673">
        <f>VLOOKUP($AX2007,'Item Master Data'!$A:$F,6,FALSE)</f>
        <v>400</v>
      </c>
      <c r="BA2007" s="673">
        <f>X2007/BB2007</f>
        <v>24</v>
      </c>
      <c r="BB2007" s="673">
        <f>VLOOKUP(AX2007,'Item Master Data'!$A:$G,7,FALSE)</f>
        <v>26</v>
      </c>
      <c r="BC2007" s="673"/>
      <c r="BD2007" s="673">
        <f>W2007-AZ2007</f>
        <v>0</v>
      </c>
    </row>
    <row r="2008" spans="1:56">
      <c r="A2008" s="715"/>
      <c r="B2008" s="564"/>
      <c r="C2008" s="564"/>
      <c r="D2008" s="676" t="s">
        <v>1067</v>
      </c>
      <c r="E2008" s="677"/>
      <c r="F2008" s="665" t="s">
        <v>1152</v>
      </c>
      <c r="G2008" s="665">
        <v>2022</v>
      </c>
      <c r="H2008" s="665">
        <v>4</v>
      </c>
      <c r="I2008" s="687"/>
      <c r="J2008" s="677"/>
      <c r="K2008" s="676" t="s">
        <v>1646</v>
      </c>
      <c r="L2008" s="677" t="s">
        <v>1578</v>
      </c>
      <c r="M2008" s="677">
        <v>44468</v>
      </c>
      <c r="N2008" s="677" t="s">
        <v>1605</v>
      </c>
      <c r="O2008" s="677"/>
      <c r="P2008" s="666">
        <v>44658</v>
      </c>
      <c r="Q2008" s="666"/>
      <c r="R2008" s="666"/>
      <c r="S2008" s="665" t="s">
        <v>1580</v>
      </c>
      <c r="T2008" s="665">
        <v>60</v>
      </c>
      <c r="U2008" s="665" t="s">
        <v>1590</v>
      </c>
      <c r="V2008" s="665" t="s">
        <v>1591</v>
      </c>
      <c r="W2008" s="678">
        <v>400</v>
      </c>
      <c r="X2008" s="551">
        <v>7488</v>
      </c>
      <c r="Y2008" s="693">
        <v>2995200</v>
      </c>
      <c r="Z2008" s="667">
        <v>0.48</v>
      </c>
      <c r="AA2008" s="682">
        <f>Y2008*Z2008</f>
        <v>1437696</v>
      </c>
      <c r="AB2008" s="521"/>
      <c r="AC2008" s="683">
        <v>0</v>
      </c>
      <c r="AD2008" s="676"/>
      <c r="AE2008" s="669"/>
      <c r="AF2008" s="695">
        <f>AA2008+AD2008+AE2008</f>
        <v>1437696</v>
      </c>
      <c r="AG2008" s="676" t="s">
        <v>47</v>
      </c>
      <c r="AH2008" s="641"/>
      <c r="AI2008" s="676">
        <v>75</v>
      </c>
      <c r="AJ2008" s="676" t="s">
        <v>1594</v>
      </c>
      <c r="AK2008" s="676" t="s">
        <v>50</v>
      </c>
      <c r="AL2008" s="696">
        <v>92407</v>
      </c>
      <c r="AM2008" s="676" t="s">
        <v>52</v>
      </c>
      <c r="AN2008" s="676" t="s">
        <v>50</v>
      </c>
      <c r="AO2008" s="665"/>
      <c r="AP2008" s="676" t="s">
        <v>92</v>
      </c>
      <c r="AQ2008" s="676" t="s">
        <v>37</v>
      </c>
      <c r="AR2008" s="676"/>
      <c r="AS2008" s="523" t="s">
        <v>1077</v>
      </c>
      <c r="AT2008" s="523"/>
      <c r="AU2008" s="523"/>
      <c r="AV2008" s="674"/>
      <c r="AW2008" s="673" t="str">
        <f>U2008</f>
        <v>30390256C</v>
      </c>
      <c r="AX2008" s="673" cm="1">
        <f t="array" ref="AX2008">SUM(MID(0&amp;AW2008,LARGE(INDEX(ISNUMBER(--MID(AW2008,ROW($1:$8),1))*ROW($1:$8),),ROW($1:$8))+1,1)*10^ROW($1:$8)/10)</f>
        <v>30390256</v>
      </c>
      <c r="AY2008" s="673" t="str">
        <f>VLOOKUP($AX2008,'Item Master Data'!$A:$F,3,FALSE)</f>
        <v>T400H</v>
      </c>
      <c r="AZ2008" s="673">
        <f>VLOOKUP($AX2008,'Item Master Data'!$A:$F,6,FALSE)</f>
        <v>400</v>
      </c>
      <c r="BA2008" s="673">
        <f>X2008/BB2008</f>
        <v>288</v>
      </c>
      <c r="BB2008" s="673">
        <f>VLOOKUP(AX2008,'Item Master Data'!$A:$G,7,FALSE)</f>
        <v>26</v>
      </c>
      <c r="BC2008" s="673"/>
      <c r="BD2008" s="673">
        <f>W2008-AZ2008</f>
        <v>0</v>
      </c>
    </row>
    <row r="2009" spans="1:56">
      <c r="A2009" s="715"/>
      <c r="B2009" s="564"/>
      <c r="C2009" s="564"/>
      <c r="D2009" s="676" t="s">
        <v>1067</v>
      </c>
      <c r="E2009" s="677"/>
      <c r="F2009" s="665" t="s">
        <v>1152</v>
      </c>
      <c r="G2009" s="665">
        <v>2022</v>
      </c>
      <c r="H2009" s="665">
        <v>4</v>
      </c>
      <c r="I2009" s="687" t="s">
        <v>1561</v>
      </c>
      <c r="J2009" s="666">
        <v>44664</v>
      </c>
      <c r="K2009" s="676" t="s">
        <v>1646</v>
      </c>
      <c r="L2009" s="677" t="s">
        <v>1578</v>
      </c>
      <c r="M2009" s="677">
        <v>44468</v>
      </c>
      <c r="N2009" s="677" t="s">
        <v>1605</v>
      </c>
      <c r="O2009" s="677"/>
      <c r="P2009" s="666">
        <v>44658</v>
      </c>
      <c r="Q2009" s="666">
        <v>44664</v>
      </c>
      <c r="R2009" s="666">
        <v>44664</v>
      </c>
      <c r="S2009" s="665" t="s">
        <v>1580</v>
      </c>
      <c r="T2009" s="665">
        <v>60</v>
      </c>
      <c r="U2009" s="665" t="s">
        <v>1590</v>
      </c>
      <c r="V2009" s="665" t="s">
        <v>1591</v>
      </c>
      <c r="W2009" s="678">
        <v>400</v>
      </c>
      <c r="X2009" s="551">
        <v>624</v>
      </c>
      <c r="Y2009" s="693">
        <v>249600</v>
      </c>
      <c r="Z2009" s="667">
        <v>0.48</v>
      </c>
      <c r="AA2009" s="682">
        <f>Y2009*Z2009</f>
        <v>119808</v>
      </c>
      <c r="AB2009" s="521"/>
      <c r="AC2009" s="668">
        <v>0</v>
      </c>
      <c r="AD2009" s="676"/>
      <c r="AE2009" s="669"/>
      <c r="AF2009" s="695">
        <f>AA2009+AD2009+AE2009</f>
        <v>119808</v>
      </c>
      <c r="AG2009" s="676" t="s">
        <v>47</v>
      </c>
      <c r="AH2009" s="641"/>
      <c r="AI2009" s="676">
        <v>75</v>
      </c>
      <c r="AJ2009" s="676" t="s">
        <v>1594</v>
      </c>
      <c r="AK2009" s="676" t="s">
        <v>50</v>
      </c>
      <c r="AL2009" s="696">
        <v>92407</v>
      </c>
      <c r="AM2009" s="676" t="s">
        <v>52</v>
      </c>
      <c r="AN2009" s="676" t="s">
        <v>50</v>
      </c>
      <c r="AO2009" s="665"/>
      <c r="AP2009" s="676" t="s">
        <v>92</v>
      </c>
      <c r="AQ2009" s="676" t="s">
        <v>37</v>
      </c>
      <c r="AR2009" s="676"/>
      <c r="AS2009" s="523" t="s">
        <v>1077</v>
      </c>
      <c r="AT2009" s="523"/>
      <c r="AU2009" s="523"/>
      <c r="AV2009" s="674"/>
      <c r="AW2009" s="673" t="str">
        <f>U2009</f>
        <v>30390256C</v>
      </c>
      <c r="AX2009" s="673" cm="1">
        <f t="array" ref="AX2009">SUM(MID(0&amp;AW2009,LARGE(INDEX(ISNUMBER(--MID(AW2009,ROW($1:$8),1))*ROW($1:$8),),ROW($1:$8))+1,1)*10^ROW($1:$8)/10)</f>
        <v>30390256</v>
      </c>
      <c r="AY2009" s="673" t="str">
        <f>VLOOKUP($AX2009,'Item Master Data'!$A:$F,3,FALSE)</f>
        <v>T400H</v>
      </c>
      <c r="AZ2009" s="673">
        <f>VLOOKUP($AX2009,'Item Master Data'!$A:$F,6,FALSE)</f>
        <v>400</v>
      </c>
      <c r="BA2009" s="673">
        <f>X2009/BB2009</f>
        <v>24</v>
      </c>
      <c r="BB2009" s="673">
        <f>VLOOKUP(AX2009,'Item Master Data'!$A:$G,7,FALSE)</f>
        <v>26</v>
      </c>
      <c r="BC2009" s="673"/>
      <c r="BD2009" s="673">
        <f>W2009-AZ2009</f>
        <v>0</v>
      </c>
    </row>
    <row r="2010" spans="1:56">
      <c r="A2010" s="715"/>
      <c r="B2010" s="564"/>
      <c r="C2010" s="564"/>
      <c r="D2010" s="676" t="s">
        <v>1067</v>
      </c>
      <c r="E2010" s="677"/>
      <c r="F2010" s="665" t="s">
        <v>1152</v>
      </c>
      <c r="G2010" s="665">
        <v>2022</v>
      </c>
      <c r="H2010" s="665">
        <v>4</v>
      </c>
      <c r="I2010" s="687" t="s">
        <v>1561</v>
      </c>
      <c r="J2010" s="666">
        <v>44664</v>
      </c>
      <c r="K2010" s="676" t="s">
        <v>1646</v>
      </c>
      <c r="L2010" s="677" t="s">
        <v>1578</v>
      </c>
      <c r="M2010" s="677">
        <v>44468</v>
      </c>
      <c r="N2010" s="677" t="s">
        <v>1605</v>
      </c>
      <c r="O2010" s="677"/>
      <c r="P2010" s="666">
        <v>44658</v>
      </c>
      <c r="Q2010" s="666">
        <v>44664</v>
      </c>
      <c r="R2010" s="666">
        <v>44664</v>
      </c>
      <c r="S2010" s="665" t="s">
        <v>1580</v>
      </c>
      <c r="T2010" s="665">
        <v>60</v>
      </c>
      <c r="U2010" s="665" t="s">
        <v>1590</v>
      </c>
      <c r="V2010" s="665" t="s">
        <v>1591</v>
      </c>
      <c r="W2010" s="678">
        <v>400</v>
      </c>
      <c r="X2010" s="551">
        <v>624</v>
      </c>
      <c r="Y2010" s="693">
        <v>249600</v>
      </c>
      <c r="Z2010" s="667">
        <v>0.48</v>
      </c>
      <c r="AA2010" s="682">
        <f>Y2010*Z2010</f>
        <v>119808</v>
      </c>
      <c r="AB2010" s="521"/>
      <c r="AC2010" s="668">
        <v>0</v>
      </c>
      <c r="AD2010" s="676"/>
      <c r="AE2010" s="669"/>
      <c r="AF2010" s="695">
        <f>AA2010+AD2010+AE2010</f>
        <v>119808</v>
      </c>
      <c r="AG2010" s="676" t="s">
        <v>47</v>
      </c>
      <c r="AH2010" s="641"/>
      <c r="AI2010" s="676">
        <v>75</v>
      </c>
      <c r="AJ2010" s="676" t="s">
        <v>1594</v>
      </c>
      <c r="AK2010" s="676" t="s">
        <v>50</v>
      </c>
      <c r="AL2010" s="696">
        <v>92407</v>
      </c>
      <c r="AM2010" s="676" t="s">
        <v>52</v>
      </c>
      <c r="AN2010" s="676" t="s">
        <v>50</v>
      </c>
      <c r="AO2010" s="665"/>
      <c r="AP2010" s="676" t="s">
        <v>92</v>
      </c>
      <c r="AQ2010" s="676" t="s">
        <v>37</v>
      </c>
      <c r="AR2010" s="676"/>
      <c r="AS2010" s="523" t="s">
        <v>1077</v>
      </c>
      <c r="AT2010" s="523"/>
      <c r="AU2010" s="523"/>
      <c r="AV2010" s="674"/>
      <c r="AW2010" s="673" t="str">
        <f>U2010</f>
        <v>30390256C</v>
      </c>
      <c r="AX2010" s="673" cm="1">
        <f t="array" ref="AX2010">SUM(MID(0&amp;AW2010,LARGE(INDEX(ISNUMBER(--MID(AW2010,ROW($1:$8),1))*ROW($1:$8),),ROW($1:$8))+1,1)*10^ROW($1:$8)/10)</f>
        <v>30390256</v>
      </c>
      <c r="AY2010" s="673" t="str">
        <f>VLOOKUP($AX2010,'Item Master Data'!$A:$F,3,FALSE)</f>
        <v>T400H</v>
      </c>
      <c r="AZ2010" s="673">
        <f>VLOOKUP($AX2010,'Item Master Data'!$A:$F,6,FALSE)</f>
        <v>400</v>
      </c>
      <c r="BA2010" s="673">
        <f>X2010/BB2010</f>
        <v>24</v>
      </c>
      <c r="BB2010" s="673">
        <f>VLOOKUP(AX2010,'Item Master Data'!$A:$G,7,FALSE)</f>
        <v>26</v>
      </c>
      <c r="BC2010" s="673"/>
      <c r="BD2010" s="673">
        <f>W2010-AZ2010</f>
        <v>0</v>
      </c>
    </row>
    <row r="2011" spans="1:56">
      <c r="A2011" s="715"/>
      <c r="B2011" s="564"/>
      <c r="C2011" s="564"/>
      <c r="D2011" s="676" t="s">
        <v>1067</v>
      </c>
      <c r="E2011" s="677"/>
      <c r="F2011" s="665" t="s">
        <v>1152</v>
      </c>
      <c r="G2011" s="665">
        <v>2022</v>
      </c>
      <c r="H2011" s="665">
        <v>4</v>
      </c>
      <c r="I2011" s="687" t="s">
        <v>1561</v>
      </c>
      <c r="J2011" s="677">
        <v>44664</v>
      </c>
      <c r="K2011" s="676" t="s">
        <v>1646</v>
      </c>
      <c r="L2011" s="677" t="s">
        <v>1578</v>
      </c>
      <c r="M2011" s="677">
        <v>44468</v>
      </c>
      <c r="N2011" s="677" t="s">
        <v>1605</v>
      </c>
      <c r="O2011" s="677"/>
      <c r="P2011" s="666">
        <v>44658</v>
      </c>
      <c r="Q2011" s="666">
        <v>44664</v>
      </c>
      <c r="R2011" s="666">
        <v>44664</v>
      </c>
      <c r="S2011" s="665" t="s">
        <v>1580</v>
      </c>
      <c r="T2011" s="665">
        <v>60</v>
      </c>
      <c r="U2011" s="665" t="s">
        <v>1590</v>
      </c>
      <c r="V2011" s="665" t="s">
        <v>1591</v>
      </c>
      <c r="W2011" s="678">
        <v>400</v>
      </c>
      <c r="X2011" s="551">
        <v>624</v>
      </c>
      <c r="Y2011" s="693">
        <v>249600</v>
      </c>
      <c r="Z2011" s="667">
        <v>0.48</v>
      </c>
      <c r="AA2011" s="682">
        <f>Y2011*Z2011</f>
        <v>119808</v>
      </c>
      <c r="AB2011" s="521"/>
      <c r="AC2011" s="683">
        <v>0</v>
      </c>
      <c r="AD2011" s="676"/>
      <c r="AE2011" s="669"/>
      <c r="AF2011" s="695">
        <f>AA2011+AD2011+AE2011</f>
        <v>119808</v>
      </c>
      <c r="AG2011" s="676" t="s">
        <v>47</v>
      </c>
      <c r="AH2011" s="641"/>
      <c r="AI2011" s="676">
        <v>75</v>
      </c>
      <c r="AJ2011" s="676" t="s">
        <v>1594</v>
      </c>
      <c r="AK2011" s="676" t="s">
        <v>50</v>
      </c>
      <c r="AL2011" s="696">
        <v>92407</v>
      </c>
      <c r="AM2011" s="676" t="s">
        <v>52</v>
      </c>
      <c r="AN2011" s="676" t="s">
        <v>50</v>
      </c>
      <c r="AO2011" s="665"/>
      <c r="AP2011" s="676" t="s">
        <v>92</v>
      </c>
      <c r="AQ2011" s="676" t="s">
        <v>37</v>
      </c>
      <c r="AR2011" s="676"/>
      <c r="AS2011" s="523" t="s">
        <v>1077</v>
      </c>
      <c r="AT2011" s="523"/>
      <c r="AU2011" s="523"/>
      <c r="AV2011" s="674"/>
      <c r="AW2011" s="673" t="str">
        <f>U2011</f>
        <v>30390256C</v>
      </c>
      <c r="AX2011" s="673" cm="1">
        <f t="array" ref="AX2011">SUM(MID(0&amp;AW2011,LARGE(INDEX(ISNUMBER(--MID(AW2011,ROW($1:$8),1))*ROW($1:$8),),ROW($1:$8))+1,1)*10^ROW($1:$8)/10)</f>
        <v>30390256</v>
      </c>
      <c r="AY2011" s="673" t="str">
        <f>VLOOKUP($AX2011,'Item Master Data'!$A:$F,3,FALSE)</f>
        <v>T400H</v>
      </c>
      <c r="AZ2011" s="673">
        <f>VLOOKUP($AX2011,'Item Master Data'!$A:$F,6,FALSE)</f>
        <v>400</v>
      </c>
      <c r="BA2011" s="673">
        <f>X2011/BB2011</f>
        <v>24</v>
      </c>
      <c r="BB2011" s="673">
        <f>VLOOKUP(AX2011,'Item Master Data'!$A:$G,7,FALSE)</f>
        <v>26</v>
      </c>
      <c r="BC2011" s="673"/>
      <c r="BD2011" s="673">
        <f>W2011-AZ2011</f>
        <v>0</v>
      </c>
    </row>
    <row r="2012" spans="1:56">
      <c r="A2012" s="715"/>
      <c r="B2012" s="564"/>
      <c r="C2012" s="564"/>
      <c r="D2012" s="676" t="s">
        <v>1067</v>
      </c>
      <c r="E2012" s="677"/>
      <c r="F2012" s="665" t="s">
        <v>1152</v>
      </c>
      <c r="G2012" s="665">
        <v>2022</v>
      </c>
      <c r="H2012" s="665">
        <v>4</v>
      </c>
      <c r="I2012" s="687" t="s">
        <v>1561</v>
      </c>
      <c r="J2012" s="677">
        <v>44665</v>
      </c>
      <c r="K2012" s="676" t="s">
        <v>1646</v>
      </c>
      <c r="L2012" s="677" t="s">
        <v>1578</v>
      </c>
      <c r="M2012" s="677">
        <v>44468</v>
      </c>
      <c r="N2012" s="677" t="s">
        <v>1605</v>
      </c>
      <c r="O2012" s="677"/>
      <c r="P2012" s="666">
        <v>44658</v>
      </c>
      <c r="Q2012" s="666">
        <v>44665</v>
      </c>
      <c r="R2012" s="666">
        <v>44665</v>
      </c>
      <c r="S2012" s="665" t="s">
        <v>1580</v>
      </c>
      <c r="T2012" s="665">
        <v>60</v>
      </c>
      <c r="U2012" s="665" t="s">
        <v>1590</v>
      </c>
      <c r="V2012" s="665" t="s">
        <v>1591</v>
      </c>
      <c r="W2012" s="678">
        <v>400</v>
      </c>
      <c r="X2012" s="551">
        <v>624</v>
      </c>
      <c r="Y2012" s="693">
        <v>249600</v>
      </c>
      <c r="Z2012" s="667">
        <v>0.48</v>
      </c>
      <c r="AA2012" s="682">
        <f>Y2012*Z2012</f>
        <v>119808</v>
      </c>
      <c r="AB2012" s="521"/>
      <c r="AC2012" s="683">
        <v>0</v>
      </c>
      <c r="AD2012" s="676"/>
      <c r="AE2012" s="669"/>
      <c r="AF2012" s="695">
        <f>AA2012+AD2012+AE2012</f>
        <v>119808</v>
      </c>
      <c r="AG2012" s="676" t="s">
        <v>47</v>
      </c>
      <c r="AH2012" s="641"/>
      <c r="AI2012" s="676">
        <v>75</v>
      </c>
      <c r="AJ2012" s="676" t="s">
        <v>1594</v>
      </c>
      <c r="AK2012" s="676" t="s">
        <v>50</v>
      </c>
      <c r="AL2012" s="696">
        <v>92407</v>
      </c>
      <c r="AM2012" s="676" t="s">
        <v>52</v>
      </c>
      <c r="AN2012" s="676" t="s">
        <v>50</v>
      </c>
      <c r="AO2012" s="665"/>
      <c r="AP2012" s="676" t="s">
        <v>92</v>
      </c>
      <c r="AQ2012" s="676" t="s">
        <v>37</v>
      </c>
      <c r="AR2012" s="676"/>
      <c r="AS2012" s="523" t="s">
        <v>1077</v>
      </c>
      <c r="AT2012" s="523"/>
      <c r="AU2012" s="523"/>
      <c r="AV2012" s="674"/>
      <c r="AW2012" s="673" t="str">
        <f>U2012</f>
        <v>30390256C</v>
      </c>
      <c r="AX2012" s="673" cm="1">
        <f t="array" ref="AX2012">SUM(MID(0&amp;AW2012,LARGE(INDEX(ISNUMBER(--MID(AW2012,ROW($1:$8),1))*ROW($1:$8),),ROW($1:$8))+1,1)*10^ROW($1:$8)/10)</f>
        <v>30390256</v>
      </c>
      <c r="AY2012" s="673" t="str">
        <f>VLOOKUP($AX2012,'Item Master Data'!$A:$F,3,FALSE)</f>
        <v>T400H</v>
      </c>
      <c r="AZ2012" s="673">
        <f>VLOOKUP($AX2012,'Item Master Data'!$A:$F,6,FALSE)</f>
        <v>400</v>
      </c>
      <c r="BA2012" s="673">
        <f>X2012/BB2012</f>
        <v>24</v>
      </c>
      <c r="BB2012" s="673">
        <f>VLOOKUP(AX2012,'Item Master Data'!$A:$G,7,FALSE)</f>
        <v>26</v>
      </c>
      <c r="BC2012" s="673"/>
      <c r="BD2012" s="673">
        <f>W2012-AZ2012</f>
        <v>0</v>
      </c>
    </row>
    <row r="2013" spans="1:56">
      <c r="A2013" s="715"/>
      <c r="B2013" s="564"/>
      <c r="C2013" s="564"/>
      <c r="D2013" s="676" t="s">
        <v>1067</v>
      </c>
      <c r="E2013" s="677"/>
      <c r="F2013" s="676" t="s">
        <v>1152</v>
      </c>
      <c r="G2013" s="665">
        <v>2022</v>
      </c>
      <c r="H2013" s="665">
        <v>4</v>
      </c>
      <c r="I2013" s="687" t="s">
        <v>1561</v>
      </c>
      <c r="J2013" s="677">
        <v>44665</v>
      </c>
      <c r="K2013" s="676" t="s">
        <v>1646</v>
      </c>
      <c r="L2013" s="677" t="s">
        <v>1578</v>
      </c>
      <c r="M2013" s="677">
        <v>44468</v>
      </c>
      <c r="N2013" s="677" t="s">
        <v>1605</v>
      </c>
      <c r="O2013" s="677"/>
      <c r="P2013" s="666">
        <v>44658</v>
      </c>
      <c r="Q2013" s="666">
        <v>44665</v>
      </c>
      <c r="R2013" s="666">
        <v>44665</v>
      </c>
      <c r="S2013" s="665" t="s">
        <v>1580</v>
      </c>
      <c r="T2013" s="665">
        <v>60</v>
      </c>
      <c r="U2013" s="665" t="s">
        <v>1590</v>
      </c>
      <c r="V2013" s="665" t="s">
        <v>1591</v>
      </c>
      <c r="W2013" s="678">
        <v>400</v>
      </c>
      <c r="X2013" s="551">
        <v>624</v>
      </c>
      <c r="Y2013" s="693">
        <v>249600</v>
      </c>
      <c r="Z2013" s="667">
        <v>0.48</v>
      </c>
      <c r="AA2013" s="682">
        <f>Y2013*Z2013</f>
        <v>119808</v>
      </c>
      <c r="AB2013" s="521"/>
      <c r="AC2013" s="683">
        <v>0</v>
      </c>
      <c r="AD2013" s="676"/>
      <c r="AE2013" s="669"/>
      <c r="AF2013" s="695">
        <f>AA2013+AD2013+AE2013</f>
        <v>119808</v>
      </c>
      <c r="AG2013" s="676" t="s">
        <v>47</v>
      </c>
      <c r="AH2013" s="641"/>
      <c r="AI2013" s="676">
        <v>75</v>
      </c>
      <c r="AJ2013" s="676" t="s">
        <v>1594</v>
      </c>
      <c r="AK2013" s="676" t="s">
        <v>50</v>
      </c>
      <c r="AL2013" s="696">
        <v>92407</v>
      </c>
      <c r="AM2013" s="676" t="s">
        <v>52</v>
      </c>
      <c r="AN2013" s="676" t="s">
        <v>50</v>
      </c>
      <c r="AO2013" s="665"/>
      <c r="AP2013" s="676" t="s">
        <v>92</v>
      </c>
      <c r="AQ2013" s="676" t="s">
        <v>37</v>
      </c>
      <c r="AR2013" s="676"/>
      <c r="AS2013" s="523" t="s">
        <v>1077</v>
      </c>
      <c r="AT2013" s="523"/>
      <c r="AU2013" s="523"/>
      <c r="AV2013" s="674"/>
      <c r="AW2013" s="673" t="str">
        <f>U2013</f>
        <v>30390256C</v>
      </c>
      <c r="AX2013" s="673" cm="1">
        <f t="array" ref="AX2013">SUM(MID(0&amp;AW2013,LARGE(INDEX(ISNUMBER(--MID(AW2013,ROW($1:$8),1))*ROW($1:$8),),ROW($1:$8))+1,1)*10^ROW($1:$8)/10)</f>
        <v>30390256</v>
      </c>
      <c r="AY2013" s="673" t="str">
        <f>VLOOKUP($AX2013,'Item Master Data'!$A:$F,3,FALSE)</f>
        <v>T400H</v>
      </c>
      <c r="AZ2013" s="673">
        <f>VLOOKUP($AX2013,'Item Master Data'!$A:$F,6,FALSE)</f>
        <v>400</v>
      </c>
      <c r="BA2013" s="673">
        <f>X2013/BB2013</f>
        <v>24</v>
      </c>
      <c r="BB2013" s="673">
        <f>VLOOKUP(AX2013,'Item Master Data'!$A:$G,7,FALSE)</f>
        <v>26</v>
      </c>
      <c r="BC2013" s="673"/>
      <c r="BD2013" s="673">
        <f>W2013-AZ2013</f>
        <v>0</v>
      </c>
    </row>
    <row r="2014" spans="1:56">
      <c r="A2014" s="715"/>
      <c r="B2014" s="564"/>
      <c r="C2014" s="564"/>
      <c r="D2014" s="676" t="s">
        <v>1067</v>
      </c>
      <c r="E2014" s="677"/>
      <c r="F2014" s="676" t="s">
        <v>1152</v>
      </c>
      <c r="G2014" s="665">
        <v>2022</v>
      </c>
      <c r="H2014" s="665">
        <v>4</v>
      </c>
      <c r="I2014" s="687" t="s">
        <v>1561</v>
      </c>
      <c r="J2014" s="666">
        <v>44665</v>
      </c>
      <c r="K2014" s="676" t="s">
        <v>1646</v>
      </c>
      <c r="L2014" s="677" t="s">
        <v>1578</v>
      </c>
      <c r="M2014" s="677">
        <v>44468</v>
      </c>
      <c r="N2014" s="677" t="s">
        <v>1605</v>
      </c>
      <c r="O2014" s="677"/>
      <c r="P2014" s="666">
        <v>44658</v>
      </c>
      <c r="Q2014" s="666">
        <v>44665</v>
      </c>
      <c r="R2014" s="666">
        <v>44665</v>
      </c>
      <c r="S2014" s="665" t="s">
        <v>1580</v>
      </c>
      <c r="T2014" s="665">
        <v>60</v>
      </c>
      <c r="U2014" s="665" t="s">
        <v>1590</v>
      </c>
      <c r="V2014" s="665" t="s">
        <v>1591</v>
      </c>
      <c r="W2014" s="678">
        <v>400</v>
      </c>
      <c r="X2014" s="551">
        <v>624</v>
      </c>
      <c r="Y2014" s="693">
        <v>249600</v>
      </c>
      <c r="Z2014" s="667">
        <v>0.48</v>
      </c>
      <c r="AA2014" s="682">
        <f>Y2014*Z2014</f>
        <v>119808</v>
      </c>
      <c r="AB2014" s="521"/>
      <c r="AC2014" s="683">
        <v>0</v>
      </c>
      <c r="AD2014" s="676"/>
      <c r="AE2014" s="684"/>
      <c r="AF2014" s="695">
        <f>AA2014+AD2014+AE2014</f>
        <v>119808</v>
      </c>
      <c r="AG2014" s="676" t="s">
        <v>47</v>
      </c>
      <c r="AH2014" s="641"/>
      <c r="AI2014" s="676">
        <v>75</v>
      </c>
      <c r="AJ2014" s="676" t="s">
        <v>1594</v>
      </c>
      <c r="AK2014" s="676" t="s">
        <v>50</v>
      </c>
      <c r="AL2014" s="696">
        <v>92407</v>
      </c>
      <c r="AM2014" s="676" t="s">
        <v>52</v>
      </c>
      <c r="AN2014" s="676" t="s">
        <v>50</v>
      </c>
      <c r="AO2014" s="665"/>
      <c r="AP2014" s="676" t="s">
        <v>92</v>
      </c>
      <c r="AQ2014" s="676" t="s">
        <v>37</v>
      </c>
      <c r="AR2014" s="676"/>
      <c r="AS2014" s="523" t="s">
        <v>1077</v>
      </c>
      <c r="AT2014" s="523"/>
      <c r="AU2014" s="523"/>
      <c r="AV2014" s="674"/>
      <c r="AW2014" s="673" t="str">
        <f>U2014</f>
        <v>30390256C</v>
      </c>
      <c r="AX2014" s="673" cm="1">
        <f t="array" ref="AX2014">SUM(MID(0&amp;AW2014,LARGE(INDEX(ISNUMBER(--MID(AW2014,ROW($1:$8),1))*ROW($1:$8),),ROW($1:$8))+1,1)*10^ROW($1:$8)/10)</f>
        <v>30390256</v>
      </c>
      <c r="AY2014" s="673" t="str">
        <f>VLOOKUP($AX2014,'Item Master Data'!$A:$F,3,FALSE)</f>
        <v>T400H</v>
      </c>
      <c r="AZ2014" s="673">
        <f>VLOOKUP($AX2014,'Item Master Data'!$A:$F,6,FALSE)</f>
        <v>400</v>
      </c>
      <c r="BA2014" s="673">
        <f>X2014/BB2014</f>
        <v>24</v>
      </c>
      <c r="BB2014" s="673">
        <f>VLOOKUP(AX2014,'Item Master Data'!$A:$G,7,FALSE)</f>
        <v>26</v>
      </c>
      <c r="BC2014" s="673"/>
      <c r="BD2014" s="673">
        <f>W2014-AZ2014</f>
        <v>0</v>
      </c>
    </row>
    <row r="2015" spans="1:56">
      <c r="A2015" s="715"/>
      <c r="B2015" s="564"/>
      <c r="C2015" s="564"/>
      <c r="D2015" s="676" t="s">
        <v>1067</v>
      </c>
      <c r="E2015" s="677"/>
      <c r="F2015" s="676" t="s">
        <v>1152</v>
      </c>
      <c r="G2015" s="665">
        <v>2022</v>
      </c>
      <c r="H2015" s="665">
        <v>4</v>
      </c>
      <c r="I2015" s="687" t="s">
        <v>1561</v>
      </c>
      <c r="J2015" s="666">
        <v>44666</v>
      </c>
      <c r="K2015" s="676" t="s">
        <v>1646</v>
      </c>
      <c r="L2015" s="677" t="s">
        <v>1578</v>
      </c>
      <c r="M2015" s="677">
        <v>44468</v>
      </c>
      <c r="N2015" s="677" t="s">
        <v>1605</v>
      </c>
      <c r="O2015" s="677"/>
      <c r="P2015" s="666">
        <v>44658</v>
      </c>
      <c r="Q2015" s="666">
        <v>44666</v>
      </c>
      <c r="R2015" s="666">
        <v>44666</v>
      </c>
      <c r="S2015" s="665" t="s">
        <v>1580</v>
      </c>
      <c r="T2015" s="665">
        <v>60</v>
      </c>
      <c r="U2015" s="665" t="s">
        <v>1590</v>
      </c>
      <c r="V2015" s="665" t="s">
        <v>1591</v>
      </c>
      <c r="W2015" s="678">
        <v>400</v>
      </c>
      <c r="X2015" s="551">
        <v>624</v>
      </c>
      <c r="Y2015" s="693">
        <v>249600</v>
      </c>
      <c r="Z2015" s="667">
        <v>0.48</v>
      </c>
      <c r="AA2015" s="682">
        <f>Y2015*Z2015</f>
        <v>119808</v>
      </c>
      <c r="AB2015" s="521"/>
      <c r="AC2015" s="683">
        <v>0</v>
      </c>
      <c r="AD2015" s="676"/>
      <c r="AE2015" s="684"/>
      <c r="AF2015" s="695">
        <f>AA2015+AD2015+AE2015</f>
        <v>119808</v>
      </c>
      <c r="AG2015" s="665" t="s">
        <v>47</v>
      </c>
      <c r="AH2015" s="641"/>
      <c r="AI2015" s="676">
        <v>75</v>
      </c>
      <c r="AJ2015" s="676" t="s">
        <v>1594</v>
      </c>
      <c r="AK2015" s="676" t="s">
        <v>50</v>
      </c>
      <c r="AL2015" s="696">
        <v>92407</v>
      </c>
      <c r="AM2015" s="665" t="s">
        <v>52</v>
      </c>
      <c r="AN2015" s="665" t="s">
        <v>50</v>
      </c>
      <c r="AO2015" s="665"/>
      <c r="AP2015" s="676" t="s">
        <v>92</v>
      </c>
      <c r="AQ2015" s="676" t="s">
        <v>37</v>
      </c>
      <c r="AR2015" s="676"/>
      <c r="AS2015" s="523" t="s">
        <v>1077</v>
      </c>
      <c r="AT2015" s="523"/>
      <c r="AU2015" s="523"/>
      <c r="AV2015" s="674"/>
      <c r="AW2015" s="673" t="str">
        <f>U2015</f>
        <v>30390256C</v>
      </c>
      <c r="AX2015" s="673" cm="1">
        <f t="array" ref="AX2015">SUM(MID(0&amp;AW2015,LARGE(INDEX(ISNUMBER(--MID(AW2015,ROW($1:$8),1))*ROW($1:$8),),ROW($1:$8))+1,1)*10^ROW($1:$8)/10)</f>
        <v>30390256</v>
      </c>
      <c r="AY2015" s="673" t="str">
        <f>VLOOKUP($AX2015,'Item Master Data'!$A:$F,3,FALSE)</f>
        <v>T400H</v>
      </c>
      <c r="AZ2015" s="673">
        <f>VLOOKUP($AX2015,'Item Master Data'!$A:$F,6,FALSE)</f>
        <v>400</v>
      </c>
      <c r="BA2015" s="673">
        <f>X2015/BB2015</f>
        <v>24</v>
      </c>
      <c r="BB2015" s="673">
        <f>VLOOKUP(AX2015,'Item Master Data'!$A:$G,7,FALSE)</f>
        <v>26</v>
      </c>
      <c r="BC2015" s="673"/>
      <c r="BD2015" s="673">
        <f>W2015-AZ2015</f>
        <v>0</v>
      </c>
    </row>
    <row r="2016" spans="1:56">
      <c r="A2016" s="715"/>
      <c r="B2016" s="564"/>
      <c r="C2016" s="564"/>
      <c r="D2016" s="676" t="s">
        <v>1067</v>
      </c>
      <c r="E2016" s="677"/>
      <c r="F2016" s="676" t="s">
        <v>1152</v>
      </c>
      <c r="G2016" s="665">
        <v>2022</v>
      </c>
      <c r="H2016" s="665">
        <v>4</v>
      </c>
      <c r="I2016" s="687" t="s">
        <v>1561</v>
      </c>
      <c r="J2016" s="666">
        <v>44666</v>
      </c>
      <c r="K2016" s="676" t="s">
        <v>1646</v>
      </c>
      <c r="L2016" s="677" t="s">
        <v>1578</v>
      </c>
      <c r="M2016" s="677">
        <v>44468</v>
      </c>
      <c r="N2016" s="677" t="s">
        <v>1605</v>
      </c>
      <c r="O2016" s="677"/>
      <c r="P2016" s="666">
        <v>44658</v>
      </c>
      <c r="Q2016" s="666">
        <v>44666</v>
      </c>
      <c r="R2016" s="666">
        <v>44666</v>
      </c>
      <c r="S2016" s="665" t="s">
        <v>1580</v>
      </c>
      <c r="T2016" s="665">
        <v>60</v>
      </c>
      <c r="U2016" s="665" t="s">
        <v>1590</v>
      </c>
      <c r="V2016" s="665" t="s">
        <v>1591</v>
      </c>
      <c r="W2016" s="678">
        <v>400</v>
      </c>
      <c r="X2016" s="551">
        <v>624</v>
      </c>
      <c r="Y2016" s="693">
        <v>249600</v>
      </c>
      <c r="Z2016" s="667">
        <v>0.48</v>
      </c>
      <c r="AA2016" s="682">
        <f>Y2016*Z2016</f>
        <v>119808</v>
      </c>
      <c r="AB2016" s="521"/>
      <c r="AC2016" s="683">
        <v>0</v>
      </c>
      <c r="AD2016" s="676"/>
      <c r="AE2016" s="684"/>
      <c r="AF2016" s="695">
        <f>AA2016+AD2016+AE2016</f>
        <v>119808</v>
      </c>
      <c r="AG2016" s="665" t="s">
        <v>47</v>
      </c>
      <c r="AH2016" s="641"/>
      <c r="AI2016" s="676">
        <v>75</v>
      </c>
      <c r="AJ2016" s="676" t="s">
        <v>1594</v>
      </c>
      <c r="AK2016" s="676" t="s">
        <v>50</v>
      </c>
      <c r="AL2016" s="696">
        <v>92407</v>
      </c>
      <c r="AM2016" s="676" t="s">
        <v>52</v>
      </c>
      <c r="AN2016" s="676" t="s">
        <v>50</v>
      </c>
      <c r="AO2016" s="665"/>
      <c r="AP2016" s="676" t="s">
        <v>92</v>
      </c>
      <c r="AQ2016" s="676" t="s">
        <v>37</v>
      </c>
      <c r="AR2016" s="676"/>
      <c r="AS2016" s="523" t="s">
        <v>1077</v>
      </c>
      <c r="AT2016" s="523"/>
      <c r="AU2016" s="523"/>
      <c r="AV2016" s="674"/>
      <c r="AW2016" s="673" t="str">
        <f>U2016</f>
        <v>30390256C</v>
      </c>
      <c r="AX2016" s="673" cm="1">
        <f t="array" ref="AX2016">SUM(MID(0&amp;AW2016,LARGE(INDEX(ISNUMBER(--MID(AW2016,ROW($1:$8),1))*ROW($1:$8),),ROW($1:$8))+1,1)*10^ROW($1:$8)/10)</f>
        <v>30390256</v>
      </c>
      <c r="AY2016" s="673" t="str">
        <f>VLOOKUP($AX2016,'Item Master Data'!$A:$F,3,FALSE)</f>
        <v>T400H</v>
      </c>
      <c r="AZ2016" s="673">
        <f>VLOOKUP($AX2016,'Item Master Data'!$A:$F,6,FALSE)</f>
        <v>400</v>
      </c>
      <c r="BA2016" s="673">
        <f>X2016/BB2016</f>
        <v>24</v>
      </c>
      <c r="BB2016" s="673">
        <f>VLOOKUP(AX2016,'Item Master Data'!$A:$G,7,FALSE)</f>
        <v>26</v>
      </c>
      <c r="BC2016" s="673"/>
      <c r="BD2016" s="673">
        <f>W2016-AZ2016</f>
        <v>0</v>
      </c>
    </row>
    <row r="2017" spans="1:56">
      <c r="A2017" s="715"/>
      <c r="B2017" s="564"/>
      <c r="C2017" s="564"/>
      <c r="D2017" s="676" t="s">
        <v>1067</v>
      </c>
      <c r="E2017" s="677" t="s">
        <v>5338</v>
      </c>
      <c r="F2017" s="665" t="s">
        <v>1152</v>
      </c>
      <c r="G2017" s="665">
        <v>2022</v>
      </c>
      <c r="H2017" s="665">
        <v>4</v>
      </c>
      <c r="I2017" s="687"/>
      <c r="J2017" s="677"/>
      <c r="K2017" s="676" t="s">
        <v>1646</v>
      </c>
      <c r="L2017" s="677" t="s">
        <v>1578</v>
      </c>
      <c r="M2017" s="677">
        <v>44468</v>
      </c>
      <c r="N2017" s="677" t="s">
        <v>1605</v>
      </c>
      <c r="O2017" s="677"/>
      <c r="P2017" s="677">
        <v>44658</v>
      </c>
      <c r="Q2017" s="677">
        <v>44666</v>
      </c>
      <c r="R2017" s="677">
        <v>44666</v>
      </c>
      <c r="S2017" s="676" t="s">
        <v>1580</v>
      </c>
      <c r="T2017" s="676">
        <v>60</v>
      </c>
      <c r="U2017" s="676" t="s">
        <v>1590</v>
      </c>
      <c r="V2017" s="676" t="s">
        <v>1591</v>
      </c>
      <c r="W2017" s="678">
        <v>400</v>
      </c>
      <c r="X2017" s="551">
        <v>624</v>
      </c>
      <c r="Y2017" s="693">
        <v>249600</v>
      </c>
      <c r="Z2017" s="667">
        <v>0.48</v>
      </c>
      <c r="AA2017" s="682">
        <f>Y2017*Z2017</f>
        <v>119808</v>
      </c>
      <c r="AB2017" s="521"/>
      <c r="AC2017" s="683">
        <v>0</v>
      </c>
      <c r="AD2017" s="676"/>
      <c r="AE2017" s="669"/>
      <c r="AF2017" s="695">
        <f>AA2017+AD2017+AE2017</f>
        <v>119808</v>
      </c>
      <c r="AG2017" s="665" t="s">
        <v>47</v>
      </c>
      <c r="AH2017" s="641"/>
      <c r="AI2017" s="676">
        <v>75</v>
      </c>
      <c r="AJ2017" s="676" t="s">
        <v>1594</v>
      </c>
      <c r="AK2017" s="676" t="s">
        <v>50</v>
      </c>
      <c r="AL2017" s="696">
        <v>92407</v>
      </c>
      <c r="AM2017" s="676" t="s">
        <v>52</v>
      </c>
      <c r="AN2017" s="676" t="s">
        <v>50</v>
      </c>
      <c r="AO2017" s="665"/>
      <c r="AP2017" s="676" t="s">
        <v>92</v>
      </c>
      <c r="AQ2017" s="676" t="s">
        <v>37</v>
      </c>
      <c r="AR2017" s="676"/>
      <c r="AS2017" s="523" t="s">
        <v>1077</v>
      </c>
      <c r="AT2017" s="523"/>
      <c r="AU2017" s="523"/>
      <c r="AV2017" s="674"/>
      <c r="AW2017" s="673" t="str">
        <f>U2017</f>
        <v>30390256C</v>
      </c>
      <c r="AX2017" s="673" cm="1">
        <f t="array" ref="AX2017">SUM(MID(0&amp;AW2017,LARGE(INDEX(ISNUMBER(--MID(AW2017,ROW($1:$8),1))*ROW($1:$8),),ROW($1:$8))+1,1)*10^ROW($1:$8)/10)</f>
        <v>30390256</v>
      </c>
      <c r="AY2017" s="673" t="str">
        <f>VLOOKUP($AX2017,'Item Master Data'!$A:$F,3,FALSE)</f>
        <v>T400H</v>
      </c>
      <c r="AZ2017" s="673">
        <f>VLOOKUP($AX2017,'Item Master Data'!$A:$F,6,FALSE)</f>
        <v>400</v>
      </c>
      <c r="BA2017" s="673">
        <f>X2017/BB2017</f>
        <v>24</v>
      </c>
      <c r="BB2017" s="673">
        <f>VLOOKUP(AX2017,'Item Master Data'!$A:$G,7,FALSE)</f>
        <v>26</v>
      </c>
      <c r="BC2017" s="673"/>
      <c r="BD2017" s="673">
        <f>W2017-AZ2017</f>
        <v>0</v>
      </c>
    </row>
    <row r="2018" spans="1:56">
      <c r="A2018" s="715"/>
      <c r="B2018" s="564"/>
      <c r="C2018" s="564"/>
      <c r="D2018" s="676" t="s">
        <v>1067</v>
      </c>
      <c r="E2018" s="677"/>
      <c r="F2018" s="676" t="s">
        <v>1152</v>
      </c>
      <c r="G2018" s="665">
        <v>2022</v>
      </c>
      <c r="H2018" s="665">
        <v>4</v>
      </c>
      <c r="I2018" s="687"/>
      <c r="J2018" s="666"/>
      <c r="K2018" s="676" t="s">
        <v>1646</v>
      </c>
      <c r="L2018" s="677" t="s">
        <v>1578</v>
      </c>
      <c r="M2018" s="677">
        <v>44468</v>
      </c>
      <c r="N2018" s="677" t="s">
        <v>1605</v>
      </c>
      <c r="O2018" s="677"/>
      <c r="P2018" s="666">
        <v>44658</v>
      </c>
      <c r="Q2018" s="666">
        <v>44669</v>
      </c>
      <c r="R2018" s="666">
        <v>44669</v>
      </c>
      <c r="S2018" s="665" t="s">
        <v>1580</v>
      </c>
      <c r="T2018" s="665">
        <v>60</v>
      </c>
      <c r="U2018" s="665" t="s">
        <v>1590</v>
      </c>
      <c r="V2018" s="665" t="s">
        <v>1591</v>
      </c>
      <c r="W2018" s="678">
        <v>400</v>
      </c>
      <c r="X2018" s="551">
        <v>624</v>
      </c>
      <c r="Y2018" s="693">
        <v>249600</v>
      </c>
      <c r="Z2018" s="667">
        <v>0.48</v>
      </c>
      <c r="AA2018" s="682">
        <f>Y2018*Z2018</f>
        <v>119808</v>
      </c>
      <c r="AB2018" s="521"/>
      <c r="AC2018" s="683">
        <v>0</v>
      </c>
      <c r="AD2018" s="676"/>
      <c r="AE2018" s="669"/>
      <c r="AF2018" s="695">
        <f>AA2018+AD2018+AE2018</f>
        <v>119808</v>
      </c>
      <c r="AG2018" s="665" t="s">
        <v>47</v>
      </c>
      <c r="AH2018" s="641"/>
      <c r="AI2018" s="676">
        <v>75</v>
      </c>
      <c r="AJ2018" s="676" t="s">
        <v>1594</v>
      </c>
      <c r="AK2018" s="676" t="s">
        <v>50</v>
      </c>
      <c r="AL2018" s="696">
        <v>92407</v>
      </c>
      <c r="AM2018" s="676" t="s">
        <v>52</v>
      </c>
      <c r="AN2018" s="676" t="s">
        <v>50</v>
      </c>
      <c r="AO2018" s="665"/>
      <c r="AP2018" s="676" t="s">
        <v>92</v>
      </c>
      <c r="AQ2018" s="676" t="s">
        <v>37</v>
      </c>
      <c r="AR2018" s="676"/>
      <c r="AS2018" s="523" t="s">
        <v>1077</v>
      </c>
      <c r="AT2018" s="523"/>
      <c r="AU2018" s="523"/>
      <c r="AV2018" s="674"/>
      <c r="AW2018" s="673" t="str">
        <f>U2018</f>
        <v>30390256C</v>
      </c>
      <c r="AX2018" s="673" cm="1">
        <f t="array" ref="AX2018">SUM(MID(0&amp;AW2018,LARGE(INDEX(ISNUMBER(--MID(AW2018,ROW($1:$8),1))*ROW($1:$8),),ROW($1:$8))+1,1)*10^ROW($1:$8)/10)</f>
        <v>30390256</v>
      </c>
      <c r="AY2018" s="673" t="str">
        <f>VLOOKUP($AX2018,'Item Master Data'!$A:$F,3,FALSE)</f>
        <v>T400H</v>
      </c>
      <c r="AZ2018" s="673">
        <f>VLOOKUP($AX2018,'Item Master Data'!$A:$F,6,FALSE)</f>
        <v>400</v>
      </c>
      <c r="BA2018" s="673">
        <f>X2018/BB2018</f>
        <v>24</v>
      </c>
      <c r="BB2018" s="673">
        <f>VLOOKUP(AX2018,'Item Master Data'!$A:$G,7,FALSE)</f>
        <v>26</v>
      </c>
      <c r="BC2018" s="673"/>
      <c r="BD2018" s="673">
        <f>W2018-AZ2018</f>
        <v>0</v>
      </c>
    </row>
    <row r="2019" spans="1:56">
      <c r="A2019" s="715"/>
      <c r="B2019" s="564"/>
      <c r="C2019" s="564"/>
      <c r="D2019" s="676" t="s">
        <v>1067</v>
      </c>
      <c r="E2019" s="677"/>
      <c r="F2019" s="676" t="s">
        <v>1152</v>
      </c>
      <c r="G2019" s="665">
        <v>2022</v>
      </c>
      <c r="H2019" s="665">
        <v>4</v>
      </c>
      <c r="I2019" s="687"/>
      <c r="J2019" s="677"/>
      <c r="K2019" s="676" t="s">
        <v>1646</v>
      </c>
      <c r="L2019" s="677" t="s">
        <v>1578</v>
      </c>
      <c r="M2019" s="677">
        <v>44468</v>
      </c>
      <c r="N2019" s="677" t="s">
        <v>1605</v>
      </c>
      <c r="O2019" s="677"/>
      <c r="P2019" s="666">
        <v>44658</v>
      </c>
      <c r="Q2019" s="666">
        <v>44669</v>
      </c>
      <c r="R2019" s="666">
        <v>44669</v>
      </c>
      <c r="S2019" s="665" t="s">
        <v>1580</v>
      </c>
      <c r="T2019" s="665">
        <v>60</v>
      </c>
      <c r="U2019" s="665" t="s">
        <v>1590</v>
      </c>
      <c r="V2019" s="665" t="s">
        <v>1591</v>
      </c>
      <c r="W2019" s="678">
        <v>400</v>
      </c>
      <c r="X2019" s="551">
        <v>624</v>
      </c>
      <c r="Y2019" s="693">
        <v>249600</v>
      </c>
      <c r="Z2019" s="667">
        <v>0.48</v>
      </c>
      <c r="AA2019" s="682">
        <f>Y2019*Z2019</f>
        <v>119808</v>
      </c>
      <c r="AB2019" s="521"/>
      <c r="AC2019" s="683">
        <v>0</v>
      </c>
      <c r="AD2019" s="676"/>
      <c r="AE2019" s="669"/>
      <c r="AF2019" s="695">
        <f>AA2019+AD2019+AE2019</f>
        <v>119808</v>
      </c>
      <c r="AG2019" s="665" t="s">
        <v>47</v>
      </c>
      <c r="AH2019" s="641"/>
      <c r="AI2019" s="676">
        <v>75</v>
      </c>
      <c r="AJ2019" s="676" t="s">
        <v>1594</v>
      </c>
      <c r="AK2019" s="676" t="s">
        <v>50</v>
      </c>
      <c r="AL2019" s="696">
        <v>92407</v>
      </c>
      <c r="AM2019" s="676" t="s">
        <v>52</v>
      </c>
      <c r="AN2019" s="676" t="s">
        <v>50</v>
      </c>
      <c r="AO2019" s="665"/>
      <c r="AP2019" s="676" t="s">
        <v>92</v>
      </c>
      <c r="AQ2019" s="676" t="s">
        <v>37</v>
      </c>
      <c r="AR2019" s="676"/>
      <c r="AS2019" s="523" t="s">
        <v>1077</v>
      </c>
      <c r="AT2019" s="523"/>
      <c r="AU2019" s="523"/>
      <c r="AV2019" s="674"/>
      <c r="AW2019" s="673" t="str">
        <f>U2019</f>
        <v>30390256C</v>
      </c>
      <c r="AX2019" s="673" cm="1">
        <f t="array" ref="AX2019">SUM(MID(0&amp;AW2019,LARGE(INDEX(ISNUMBER(--MID(AW2019,ROW($1:$8),1))*ROW($1:$8),),ROW($1:$8))+1,1)*10^ROW($1:$8)/10)</f>
        <v>30390256</v>
      </c>
      <c r="AY2019" s="673" t="str">
        <f>VLOOKUP($AX2019,'Item Master Data'!$A:$F,3,FALSE)</f>
        <v>T400H</v>
      </c>
      <c r="AZ2019" s="673">
        <f>VLOOKUP($AX2019,'Item Master Data'!$A:$F,6,FALSE)</f>
        <v>400</v>
      </c>
      <c r="BA2019" s="673">
        <f>X2019/BB2019</f>
        <v>24</v>
      </c>
      <c r="BB2019" s="673">
        <f>VLOOKUP(AX2019,'Item Master Data'!$A:$G,7,FALSE)</f>
        <v>26</v>
      </c>
      <c r="BC2019" s="673"/>
      <c r="BD2019" s="673">
        <f>W2019-AZ2019</f>
        <v>0</v>
      </c>
    </row>
    <row r="2020" spans="1:56">
      <c r="A2020" s="715"/>
      <c r="B2020" s="564"/>
      <c r="C2020" s="564"/>
      <c r="D2020" s="676" t="s">
        <v>1067</v>
      </c>
      <c r="E2020" s="677"/>
      <c r="F2020" s="665" t="s">
        <v>1152</v>
      </c>
      <c r="G2020" s="665">
        <v>2022</v>
      </c>
      <c r="H2020" s="665">
        <v>4</v>
      </c>
      <c r="I2020" s="687"/>
      <c r="J2020" s="677"/>
      <c r="K2020" s="676" t="s">
        <v>1646</v>
      </c>
      <c r="L2020" s="677" t="s">
        <v>1578</v>
      </c>
      <c r="M2020" s="677">
        <v>44468</v>
      </c>
      <c r="N2020" s="677" t="s">
        <v>1605</v>
      </c>
      <c r="O2020" s="677"/>
      <c r="P2020" s="666">
        <v>44658</v>
      </c>
      <c r="Q2020" s="666">
        <v>44669</v>
      </c>
      <c r="R2020" s="666">
        <v>44669</v>
      </c>
      <c r="S2020" s="665" t="s">
        <v>1580</v>
      </c>
      <c r="T2020" s="665">
        <v>60</v>
      </c>
      <c r="U2020" s="665" t="s">
        <v>1590</v>
      </c>
      <c r="V2020" s="665" t="s">
        <v>1591</v>
      </c>
      <c r="W2020" s="678">
        <v>400</v>
      </c>
      <c r="X2020" s="551">
        <v>624</v>
      </c>
      <c r="Y2020" s="693">
        <v>249600</v>
      </c>
      <c r="Z2020" s="667">
        <v>0.48</v>
      </c>
      <c r="AA2020" s="682">
        <f>Y2020*Z2020</f>
        <v>119808</v>
      </c>
      <c r="AB2020" s="521"/>
      <c r="AC2020" s="683">
        <v>0</v>
      </c>
      <c r="AD2020" s="676"/>
      <c r="AE2020" s="669"/>
      <c r="AF2020" s="695">
        <f>AA2020+AD2020+AE2020</f>
        <v>119808</v>
      </c>
      <c r="AG2020" s="665" t="s">
        <v>47</v>
      </c>
      <c r="AH2020" s="641"/>
      <c r="AI2020" s="676">
        <v>75</v>
      </c>
      <c r="AJ2020" s="676" t="s">
        <v>1594</v>
      </c>
      <c r="AK2020" s="676" t="s">
        <v>50</v>
      </c>
      <c r="AL2020" s="696">
        <v>92407</v>
      </c>
      <c r="AM2020" s="676" t="s">
        <v>52</v>
      </c>
      <c r="AN2020" s="676" t="s">
        <v>50</v>
      </c>
      <c r="AO2020" s="665"/>
      <c r="AP2020" s="676" t="s">
        <v>92</v>
      </c>
      <c r="AQ2020" s="676" t="s">
        <v>37</v>
      </c>
      <c r="AR2020" s="676"/>
      <c r="AS2020" s="523" t="s">
        <v>1077</v>
      </c>
      <c r="AT2020" s="523"/>
      <c r="AU2020" s="523"/>
      <c r="AV2020" s="674"/>
      <c r="AW2020" s="673" t="str">
        <f>U2020</f>
        <v>30390256C</v>
      </c>
      <c r="AX2020" s="673" cm="1">
        <f t="array" ref="AX2020">SUM(MID(0&amp;AW2020,LARGE(INDEX(ISNUMBER(--MID(AW2020,ROW($1:$8),1))*ROW($1:$8),),ROW($1:$8))+1,1)*10^ROW($1:$8)/10)</f>
        <v>30390256</v>
      </c>
      <c r="AY2020" s="673" t="str">
        <f>VLOOKUP($AX2020,'Item Master Data'!$A:$F,3,FALSE)</f>
        <v>T400H</v>
      </c>
      <c r="AZ2020" s="673">
        <f>VLOOKUP($AX2020,'Item Master Data'!$A:$F,6,FALSE)</f>
        <v>400</v>
      </c>
      <c r="BA2020" s="673">
        <f>X2020/BB2020</f>
        <v>24</v>
      </c>
      <c r="BB2020" s="673">
        <f>VLOOKUP(AX2020,'Item Master Data'!$A:$G,7,FALSE)</f>
        <v>26</v>
      </c>
      <c r="BC2020" s="673"/>
      <c r="BD2020" s="673">
        <f>W2020-AZ2020</f>
        <v>0</v>
      </c>
    </row>
    <row r="2021" spans="1:56">
      <c r="A2021" s="715"/>
      <c r="B2021" s="564"/>
      <c r="C2021" s="564"/>
      <c r="D2021" s="676" t="s">
        <v>1067</v>
      </c>
      <c r="E2021" s="677"/>
      <c r="F2021" s="676" t="s">
        <v>1152</v>
      </c>
      <c r="G2021" s="665">
        <v>2022</v>
      </c>
      <c r="H2021" s="665">
        <v>4</v>
      </c>
      <c r="I2021" s="687"/>
      <c r="J2021" s="677"/>
      <c r="K2021" s="676" t="s">
        <v>1646</v>
      </c>
      <c r="L2021" s="677" t="s">
        <v>1578</v>
      </c>
      <c r="M2021" s="677">
        <v>44468</v>
      </c>
      <c r="N2021" s="677" t="s">
        <v>1605</v>
      </c>
      <c r="O2021" s="677"/>
      <c r="P2021" s="666">
        <v>44658</v>
      </c>
      <c r="Q2021" s="666">
        <v>44669</v>
      </c>
      <c r="R2021" s="666">
        <v>44669</v>
      </c>
      <c r="S2021" s="665" t="s">
        <v>1580</v>
      </c>
      <c r="T2021" s="665">
        <v>60</v>
      </c>
      <c r="U2021" s="665" t="s">
        <v>1590</v>
      </c>
      <c r="V2021" s="665" t="s">
        <v>1591</v>
      </c>
      <c r="W2021" s="678">
        <v>400</v>
      </c>
      <c r="X2021" s="551">
        <v>624</v>
      </c>
      <c r="Y2021" s="693">
        <v>249600</v>
      </c>
      <c r="Z2021" s="667">
        <v>0.48</v>
      </c>
      <c r="AA2021" s="682">
        <f>Y2021*Z2021</f>
        <v>119808</v>
      </c>
      <c r="AB2021" s="521"/>
      <c r="AC2021" s="683">
        <v>0</v>
      </c>
      <c r="AD2021" s="676"/>
      <c r="AE2021" s="669"/>
      <c r="AF2021" s="695">
        <f>AA2021+AD2021+AE2021</f>
        <v>119808</v>
      </c>
      <c r="AG2021" s="665" t="s">
        <v>47</v>
      </c>
      <c r="AH2021" s="641"/>
      <c r="AI2021" s="676">
        <v>75</v>
      </c>
      <c r="AJ2021" s="676" t="s">
        <v>1594</v>
      </c>
      <c r="AK2021" s="676" t="s">
        <v>50</v>
      </c>
      <c r="AL2021" s="696">
        <v>92407</v>
      </c>
      <c r="AM2021" s="676" t="s">
        <v>52</v>
      </c>
      <c r="AN2021" s="676" t="s">
        <v>50</v>
      </c>
      <c r="AO2021" s="665"/>
      <c r="AP2021" s="676" t="s">
        <v>92</v>
      </c>
      <c r="AQ2021" s="676" t="s">
        <v>37</v>
      </c>
      <c r="AR2021" s="676"/>
      <c r="AS2021" s="523" t="s">
        <v>1077</v>
      </c>
      <c r="AT2021" s="523"/>
      <c r="AU2021" s="523"/>
      <c r="AV2021" s="674"/>
      <c r="AW2021" s="673" t="str">
        <f>U2021</f>
        <v>30390256C</v>
      </c>
      <c r="AX2021" s="673" cm="1">
        <f t="array" ref="AX2021">SUM(MID(0&amp;AW2021,LARGE(INDEX(ISNUMBER(--MID(AW2021,ROW($1:$8),1))*ROW($1:$8),),ROW($1:$8))+1,1)*10^ROW($1:$8)/10)</f>
        <v>30390256</v>
      </c>
      <c r="AY2021" s="673" t="str">
        <f>VLOOKUP($AX2021,'Item Master Data'!$A:$F,3,FALSE)</f>
        <v>T400H</v>
      </c>
      <c r="AZ2021" s="673">
        <f>VLOOKUP($AX2021,'Item Master Data'!$A:$F,6,FALSE)</f>
        <v>400</v>
      </c>
      <c r="BA2021" s="673">
        <f>X2021/BB2021</f>
        <v>24</v>
      </c>
      <c r="BB2021" s="673">
        <f>VLOOKUP(AX2021,'Item Master Data'!$A:$G,7,FALSE)</f>
        <v>26</v>
      </c>
      <c r="BC2021" s="673"/>
      <c r="BD2021" s="673">
        <f>W2021-AZ2021</f>
        <v>0</v>
      </c>
    </row>
    <row r="2022" spans="1:56">
      <c r="A2022" s="715"/>
      <c r="B2022" s="564"/>
      <c r="C2022" s="564"/>
      <c r="D2022" s="676" t="s">
        <v>1067</v>
      </c>
      <c r="E2022" s="524" t="s">
        <v>1662</v>
      </c>
      <c r="F2022" s="665" t="s">
        <v>1080</v>
      </c>
      <c r="G2022" s="665">
        <v>2022</v>
      </c>
      <c r="H2022" s="665">
        <v>4</v>
      </c>
      <c r="I2022" s="687"/>
      <c r="J2022" s="677"/>
      <c r="K2022" s="676" t="s">
        <v>1658</v>
      </c>
      <c r="L2022" s="677" t="s">
        <v>1659</v>
      </c>
      <c r="M2022" s="677">
        <v>44489</v>
      </c>
      <c r="N2022" s="677">
        <v>44489</v>
      </c>
      <c r="O2022" s="677"/>
      <c r="P2022" s="666" t="s">
        <v>1532</v>
      </c>
      <c r="Q2022" s="666"/>
      <c r="R2022" s="666"/>
      <c r="S2022" s="665" t="s">
        <v>1106</v>
      </c>
      <c r="T2022" s="665">
        <v>72</v>
      </c>
      <c r="U2022" s="665" t="s">
        <v>1208</v>
      </c>
      <c r="V2022" s="665" t="s">
        <v>1194</v>
      </c>
      <c r="W2022" s="678">
        <v>425</v>
      </c>
      <c r="X2022" s="551">
        <v>986</v>
      </c>
      <c r="Y2022" s="693">
        <v>419050</v>
      </c>
      <c r="Z2022" s="667">
        <v>0.44</v>
      </c>
      <c r="AA2022" s="682">
        <f>Y2022*Z2022</f>
        <v>184382</v>
      </c>
      <c r="AB2022" s="521"/>
      <c r="AC2022" s="683">
        <v>0</v>
      </c>
      <c r="AD2022" s="676"/>
      <c r="AE2022" s="669"/>
      <c r="AF2022" s="695">
        <f>AA2022+AD2022+AE2022</f>
        <v>184382</v>
      </c>
      <c r="AG2022" s="665" t="s">
        <v>1073</v>
      </c>
      <c r="AH2022" s="641">
        <v>100</v>
      </c>
      <c r="AI2022" s="676">
        <v>0</v>
      </c>
      <c r="AJ2022" s="676" t="s">
        <v>1661</v>
      </c>
      <c r="AK2022" s="676" t="s">
        <v>1089</v>
      </c>
      <c r="AL2022" s="696">
        <v>8071</v>
      </c>
      <c r="AM2022" s="676" t="s">
        <v>52</v>
      </c>
      <c r="AN2022" s="676" t="s">
        <v>1089</v>
      </c>
      <c r="AO2022" s="665"/>
      <c r="AP2022" s="676" t="s">
        <v>38</v>
      </c>
      <c r="AQ2022" s="676" t="s">
        <v>37</v>
      </c>
      <c r="AR2022" s="676"/>
      <c r="AS2022" s="523" t="s">
        <v>1077</v>
      </c>
      <c r="AT2022" s="523" t="s">
        <v>1078</v>
      </c>
      <c r="AU2022" s="523" t="s">
        <v>1078</v>
      </c>
      <c r="AV2022" s="674"/>
      <c r="AW2022" s="673" t="str">
        <f>U2022</f>
        <v>30384561C</v>
      </c>
      <c r="AX2022" s="673" cm="1">
        <f t="array" ref="AX2022">SUM(MID(0&amp;AW2022,LARGE(INDEX(ISNUMBER(--MID(AW2022,ROW($1:$8),1))*ROW($1:$8),),ROW($1:$8))+1,1)*10^ROW($1:$8)/10)</f>
        <v>30384561</v>
      </c>
      <c r="AY2022" s="673" t="str">
        <f>VLOOKUP($AX2022,'Item Master Data'!$A:$F,3,FALSE)</f>
        <v xml:space="preserve">Q.PEAK DUO L G6 </v>
      </c>
      <c r="AZ2022" s="673">
        <f>VLOOKUP($AX2022,'Item Master Data'!$A:$F,6,FALSE)</f>
        <v>425</v>
      </c>
      <c r="BA2022" s="673">
        <f>X2022/BB2022</f>
        <v>34</v>
      </c>
      <c r="BB2022" s="673">
        <f>VLOOKUP(AX2022,'Item Master Data'!$A:$G,7,FALSE)</f>
        <v>29</v>
      </c>
      <c r="BC2022" s="673"/>
      <c r="BD2022" s="673">
        <f>W2022-AZ2022</f>
        <v>0</v>
      </c>
    </row>
    <row r="2023" spans="1:56">
      <c r="A2023" s="715"/>
      <c r="B2023" s="564"/>
      <c r="C2023" s="564"/>
      <c r="D2023" s="676" t="s">
        <v>1067</v>
      </c>
      <c r="E2023" s="524" t="s">
        <v>1662</v>
      </c>
      <c r="F2023" s="665" t="s">
        <v>1080</v>
      </c>
      <c r="G2023" s="665">
        <v>2022</v>
      </c>
      <c r="H2023" s="665">
        <v>4</v>
      </c>
      <c r="I2023" s="687"/>
      <c r="J2023" s="677"/>
      <c r="K2023" s="676" t="s">
        <v>1658</v>
      </c>
      <c r="L2023" s="677" t="s">
        <v>1659</v>
      </c>
      <c r="M2023" s="677">
        <v>44489</v>
      </c>
      <c r="N2023" s="677">
        <v>44489</v>
      </c>
      <c r="O2023" s="677"/>
      <c r="P2023" s="666" t="s">
        <v>1532</v>
      </c>
      <c r="Q2023" s="666"/>
      <c r="R2023" s="666"/>
      <c r="S2023" s="665" t="s">
        <v>1106</v>
      </c>
      <c r="T2023" s="665">
        <v>72</v>
      </c>
      <c r="U2023" s="665">
        <v>46108145</v>
      </c>
      <c r="V2023" s="665" t="s">
        <v>1194</v>
      </c>
      <c r="W2023" s="678">
        <v>425</v>
      </c>
      <c r="X2023" s="551">
        <v>348</v>
      </c>
      <c r="Y2023" s="693">
        <v>147900</v>
      </c>
      <c r="Z2023" s="667">
        <v>0.44</v>
      </c>
      <c r="AA2023" s="682">
        <f>Y2023*Z2023</f>
        <v>65076</v>
      </c>
      <c r="AB2023" s="521"/>
      <c r="AC2023" s="683">
        <v>0</v>
      </c>
      <c r="AD2023" s="676"/>
      <c r="AE2023" s="669"/>
      <c r="AF2023" s="695">
        <f>AA2023+AD2023+AE2023</f>
        <v>65076</v>
      </c>
      <c r="AG2023" s="665" t="s">
        <v>1073</v>
      </c>
      <c r="AH2023" s="641">
        <v>100</v>
      </c>
      <c r="AI2023" s="676">
        <v>0</v>
      </c>
      <c r="AJ2023" s="676" t="s">
        <v>1661</v>
      </c>
      <c r="AK2023" s="676" t="s">
        <v>1089</v>
      </c>
      <c r="AL2023" s="696">
        <v>8071</v>
      </c>
      <c r="AM2023" s="676" t="s">
        <v>52</v>
      </c>
      <c r="AN2023" s="676" t="s">
        <v>1076</v>
      </c>
      <c r="AO2023" s="665"/>
      <c r="AP2023" s="676"/>
      <c r="AQ2023" s="676" t="s">
        <v>37</v>
      </c>
      <c r="AR2023" s="676"/>
      <c r="AS2023" s="523" t="s">
        <v>1077</v>
      </c>
      <c r="AT2023" s="523" t="s">
        <v>1078</v>
      </c>
      <c r="AU2023" s="523" t="s">
        <v>1078</v>
      </c>
      <c r="AV2023" s="674"/>
      <c r="AW2023" s="673">
        <f>U2023</f>
        <v>46108145</v>
      </c>
      <c r="AX2023" s="673" cm="1">
        <f t="array" ref="AX2023">SUM(MID(0&amp;AW2023,LARGE(INDEX(ISNUMBER(--MID(AW2023,ROW($1:$8),1))*ROW($1:$8),),ROW($1:$8))+1,1)*10^ROW($1:$8)/10)</f>
        <v>46108145</v>
      </c>
      <c r="AY2023" s="673" t="str">
        <f>VLOOKUP($AX2023,'Item Master Data'!$A:$F,3,FALSE)</f>
        <v xml:space="preserve">Q.PEAK DUO L G6 </v>
      </c>
      <c r="AZ2023" s="673">
        <f>VLOOKUP($AX2023,'Item Master Data'!$A:$F,6,FALSE)</f>
        <v>425</v>
      </c>
      <c r="BA2023" s="673">
        <f>X2023/BB2023</f>
        <v>12</v>
      </c>
      <c r="BB2023" s="673">
        <f>VLOOKUP(AX2023,'Item Master Data'!$A:$G,7,FALSE)</f>
        <v>29</v>
      </c>
      <c r="BC2023" s="673"/>
      <c r="BD2023" s="673">
        <f>W2023-AZ2023</f>
        <v>0</v>
      </c>
    </row>
    <row r="2024" spans="1:56">
      <c r="A2024" s="715"/>
      <c r="B2024" s="564"/>
      <c r="C2024" s="564"/>
      <c r="D2024" s="676" t="s">
        <v>1067</v>
      </c>
      <c r="E2024" s="524" t="s">
        <v>1689</v>
      </c>
      <c r="F2024" s="665" t="s">
        <v>1080</v>
      </c>
      <c r="G2024" s="665">
        <v>2022</v>
      </c>
      <c r="H2024" s="665">
        <v>4</v>
      </c>
      <c r="I2024" s="687"/>
      <c r="J2024" s="677"/>
      <c r="K2024" s="676" t="s">
        <v>1690</v>
      </c>
      <c r="L2024" s="677" t="s">
        <v>1678</v>
      </c>
      <c r="M2024" s="677">
        <v>44651</v>
      </c>
      <c r="N2024" s="677">
        <v>44659</v>
      </c>
      <c r="O2024" s="677"/>
      <c r="P2024" s="666" t="s">
        <v>1461</v>
      </c>
      <c r="Q2024" s="666"/>
      <c r="R2024" s="666"/>
      <c r="S2024" s="665" t="s">
        <v>1106</v>
      </c>
      <c r="T2024" s="665">
        <v>72</v>
      </c>
      <c r="U2024" s="665" t="s">
        <v>1691</v>
      </c>
      <c r="V2024" s="665" t="s">
        <v>1356</v>
      </c>
      <c r="W2024" s="678">
        <v>415</v>
      </c>
      <c r="X2024" s="551">
        <v>87</v>
      </c>
      <c r="Y2024" s="693">
        <v>36105</v>
      </c>
      <c r="Z2024" s="667">
        <v>0.48</v>
      </c>
      <c r="AA2024" s="682">
        <f>Y2024*Z2024</f>
        <v>17330.399999999998</v>
      </c>
      <c r="AB2024" s="559"/>
      <c r="AC2024" s="683">
        <v>0</v>
      </c>
      <c r="AD2024" s="676"/>
      <c r="AE2024" s="669"/>
      <c r="AF2024" s="695">
        <f>AA2024+AD2024+AE2024</f>
        <v>17330.399999999998</v>
      </c>
      <c r="AG2024" s="665" t="s">
        <v>1073</v>
      </c>
      <c r="AH2024" s="641">
        <v>0</v>
      </c>
      <c r="AI2024" s="676">
        <v>45</v>
      </c>
      <c r="AJ2024" s="676" t="s">
        <v>1692</v>
      </c>
      <c r="AK2024" s="676" t="s">
        <v>1143</v>
      </c>
      <c r="AL2024" s="696">
        <v>13039</v>
      </c>
      <c r="AM2024" s="676" t="s">
        <v>52</v>
      </c>
      <c r="AN2024" s="676" t="s">
        <v>50</v>
      </c>
      <c r="AO2024" s="665"/>
      <c r="AP2024" s="676" t="s">
        <v>38</v>
      </c>
      <c r="AQ2024" s="676" t="s">
        <v>1090</v>
      </c>
      <c r="AR2024" s="676"/>
      <c r="AS2024" s="523" t="s">
        <v>1077</v>
      </c>
      <c r="AT2024" s="523" t="s">
        <v>1091</v>
      </c>
      <c r="AU2024" s="523" t="s">
        <v>1078</v>
      </c>
      <c r="AV2024" s="674"/>
      <c r="AW2024" s="673" t="str">
        <f>U2024</f>
        <v>30381259F</v>
      </c>
      <c r="AX2024" s="673" cm="1">
        <f t="array" ref="AX2024">SUM(MID(0&amp;AW2024,LARGE(INDEX(ISNUMBER(--MID(AW2024,ROW($1:$8),1))*ROW($1:$8),),ROW($1:$8))+1,1)*10^ROW($1:$8)/10)</f>
        <v>30381259</v>
      </c>
      <c r="AY2024" s="673" t="str">
        <f>VLOOKUP($AX2024,'Item Master Data'!$A:$F,3,FALSE)</f>
        <v>Q.PEAK DUO L G6 BFG</v>
      </c>
      <c r="AZ2024" s="673">
        <f>VLOOKUP($AX2024,'Item Master Data'!$A:$F,6,FALSE)</f>
        <v>415</v>
      </c>
      <c r="BA2024" s="673">
        <f>X2024/BB2024</f>
        <v>3</v>
      </c>
      <c r="BB2024" s="673">
        <f>VLOOKUP(AX2024,'Item Master Data'!$A:$G,7,FALSE)</f>
        <v>29</v>
      </c>
      <c r="BC2024" s="673"/>
      <c r="BD2024" s="673">
        <f>W2024-AZ2024</f>
        <v>0</v>
      </c>
    </row>
    <row r="2025" spans="1:56">
      <c r="A2025" s="715"/>
      <c r="B2025" s="564"/>
      <c r="C2025" s="564"/>
      <c r="D2025" s="676" t="s">
        <v>1067</v>
      </c>
      <c r="E2025" s="524"/>
      <c r="F2025" s="676" t="s">
        <v>1080</v>
      </c>
      <c r="G2025" s="665">
        <v>2022</v>
      </c>
      <c r="H2025" s="665">
        <v>4</v>
      </c>
      <c r="I2025" s="687"/>
      <c r="J2025" s="677"/>
      <c r="K2025" s="676" t="s">
        <v>1684</v>
      </c>
      <c r="L2025" s="677" t="s">
        <v>1678</v>
      </c>
      <c r="M2025" s="677">
        <v>44490</v>
      </c>
      <c r="N2025" s="677">
        <v>44287</v>
      </c>
      <c r="O2025" s="677"/>
      <c r="P2025" s="666">
        <v>44641</v>
      </c>
      <c r="Q2025" s="666">
        <v>44672</v>
      </c>
      <c r="R2025" s="666">
        <v>44673</v>
      </c>
      <c r="S2025" s="665" t="s">
        <v>1106</v>
      </c>
      <c r="T2025" s="665">
        <v>72</v>
      </c>
      <c r="U2025" s="676" t="s">
        <v>1086</v>
      </c>
      <c r="V2025" s="665" t="s">
        <v>1072</v>
      </c>
      <c r="W2025" s="678">
        <v>475</v>
      </c>
      <c r="X2025" s="551">
        <v>608</v>
      </c>
      <c r="Y2025" s="693">
        <v>288800</v>
      </c>
      <c r="Z2025" s="680">
        <v>0.42</v>
      </c>
      <c r="AA2025" s="682">
        <f>Y2025*Z2025</f>
        <v>121296</v>
      </c>
      <c r="AB2025" s="559"/>
      <c r="AC2025" s="683">
        <v>0</v>
      </c>
      <c r="AD2025" s="676"/>
      <c r="AE2025" s="684"/>
      <c r="AF2025" s="695">
        <f>AA2025+AD2025+AE2025</f>
        <v>121296</v>
      </c>
      <c r="AG2025" s="665" t="s">
        <v>1073</v>
      </c>
      <c r="AH2025" s="641">
        <v>3</v>
      </c>
      <c r="AI2025" s="676">
        <v>60</v>
      </c>
      <c r="AJ2025" s="676" t="s">
        <v>1685</v>
      </c>
      <c r="AK2025" s="676" t="s">
        <v>1143</v>
      </c>
      <c r="AL2025" s="696">
        <v>12534</v>
      </c>
      <c r="AM2025" s="676" t="s">
        <v>52</v>
      </c>
      <c r="AN2025" s="676" t="s">
        <v>1089</v>
      </c>
      <c r="AO2025" s="665"/>
      <c r="AP2025" s="676" t="s">
        <v>38</v>
      </c>
      <c r="AQ2025" s="676" t="s">
        <v>1090</v>
      </c>
      <c r="AR2025" s="676"/>
      <c r="AS2025" s="523" t="s">
        <v>1077</v>
      </c>
      <c r="AT2025" s="523" t="s">
        <v>1091</v>
      </c>
      <c r="AU2025" s="523" t="s">
        <v>1078</v>
      </c>
      <c r="AV2025" s="674"/>
      <c r="AW2025" s="673" t="str">
        <f>U2025</f>
        <v>12005833C</v>
      </c>
      <c r="AX2025" s="673" cm="1">
        <f t="array" ref="AX2025">SUM(MID(0&amp;AW2025,LARGE(INDEX(ISNUMBER(--MID(AW2025,ROW($1:$8),1))*ROW($1:$8),),ROW($1:$8))+1,1)*10^ROW($1:$8)/10)</f>
        <v>12005833</v>
      </c>
      <c r="AY2025" s="673" t="str">
        <f>VLOOKUP($AX2025,'Item Master Data'!$A:$F,3,FALSE)</f>
        <v>Q.PEAK DUO XL G10 BFG</v>
      </c>
      <c r="AZ2025" s="673">
        <f>VLOOKUP($AX2025,'Item Master Data'!$A:$F,6,FALSE)</f>
        <v>475</v>
      </c>
      <c r="BA2025" s="673" t="e">
        <f>X2025/BB2025</f>
        <v>#VALUE!</v>
      </c>
      <c r="BB2025" s="673" t="str">
        <f>VLOOKUP(AX2025,'Item Master Data'!$A:$G,7,FALSE)</f>
        <v> 30</v>
      </c>
      <c r="BC2025" s="673"/>
      <c r="BD2025" s="673">
        <f>W2025-AZ2025</f>
        <v>0</v>
      </c>
    </row>
    <row r="2026" spans="1:56">
      <c r="A2026" s="715"/>
      <c r="B2026" s="564"/>
      <c r="C2026" s="564"/>
      <c r="D2026" s="676" t="s">
        <v>1067</v>
      </c>
      <c r="E2026" s="524" t="s">
        <v>1079</v>
      </c>
      <c r="F2026" s="676" t="s">
        <v>1080</v>
      </c>
      <c r="G2026" s="665">
        <v>2022</v>
      </c>
      <c r="H2026" s="665">
        <v>5</v>
      </c>
      <c r="I2026" s="687" t="s">
        <v>1081</v>
      </c>
      <c r="J2026" s="677"/>
      <c r="K2026" s="685" t="s">
        <v>1082</v>
      </c>
      <c r="L2026" s="677" t="s">
        <v>1083</v>
      </c>
      <c r="M2026" s="677">
        <v>44657</v>
      </c>
      <c r="N2026" s="677">
        <v>44671</v>
      </c>
      <c r="O2026" s="677"/>
      <c r="P2026" s="666" t="s">
        <v>1084</v>
      </c>
      <c r="Q2026" s="666"/>
      <c r="R2026" s="666"/>
      <c r="S2026" s="665" t="s">
        <v>1085</v>
      </c>
      <c r="T2026" s="665">
        <v>72</v>
      </c>
      <c r="U2026" s="665" t="s">
        <v>1086</v>
      </c>
      <c r="V2026" s="676" t="s">
        <v>1072</v>
      </c>
      <c r="W2026" s="678">
        <v>475</v>
      </c>
      <c r="X2026" s="551">
        <v>2320</v>
      </c>
      <c r="Y2026" s="693">
        <v>1102000</v>
      </c>
      <c r="Z2026" s="667">
        <v>0.53</v>
      </c>
      <c r="AA2026" s="682">
        <f>Y2026*Z2026</f>
        <v>584060</v>
      </c>
      <c r="AB2026" s="559"/>
      <c r="AC2026" s="683">
        <v>0</v>
      </c>
      <c r="AD2026" s="676"/>
      <c r="AE2026" s="669"/>
      <c r="AF2026" s="695">
        <f>AA2026+AD2026+AE2026</f>
        <v>584060</v>
      </c>
      <c r="AG2026" s="676" t="s">
        <v>47</v>
      </c>
      <c r="AH2026" s="641">
        <v>30</v>
      </c>
      <c r="AI2026" s="676">
        <v>30</v>
      </c>
      <c r="AJ2026" s="676" t="s">
        <v>1087</v>
      </c>
      <c r="AK2026" s="676" t="s">
        <v>1088</v>
      </c>
      <c r="AL2026" s="696">
        <v>32218</v>
      </c>
      <c r="AM2026" s="676" t="s">
        <v>52</v>
      </c>
      <c r="AN2026" s="676" t="s">
        <v>1089</v>
      </c>
      <c r="AO2026" s="665"/>
      <c r="AP2026" s="676" t="s">
        <v>92</v>
      </c>
      <c r="AQ2026" s="676" t="s">
        <v>1090</v>
      </c>
      <c r="AR2026" s="676"/>
      <c r="AS2026" s="523" t="s">
        <v>1077</v>
      </c>
      <c r="AT2026" s="523" t="s">
        <v>1091</v>
      </c>
      <c r="AU2026" s="523" t="s">
        <v>1078</v>
      </c>
      <c r="AV2026" s="674"/>
      <c r="AW2026" s="673" t="str">
        <f>U2026</f>
        <v>12005833C</v>
      </c>
      <c r="AX2026" s="673" cm="1">
        <f t="array" ref="AX2026">SUM(MID(0&amp;AW2026,LARGE(INDEX(ISNUMBER(--MID(AW2026,ROW($1:$8),1))*ROW($1:$8),),ROW($1:$8))+1,1)*10^ROW($1:$8)/10)</f>
        <v>12005833</v>
      </c>
      <c r="AY2026" s="673" t="str">
        <f>VLOOKUP($AX2026,'Item Master Data'!$A:$F,3,FALSE)</f>
        <v>Q.PEAK DUO XL G10 BFG</v>
      </c>
      <c r="AZ2026" s="673">
        <f>VLOOKUP($AX2026,'Item Master Data'!$A:$F,6,FALSE)</f>
        <v>475</v>
      </c>
      <c r="BA2026" s="673" t="e">
        <f>X2026/BB2026</f>
        <v>#VALUE!</v>
      </c>
      <c r="BB2026" s="673" t="str">
        <f>VLOOKUP(AX2026,'Item Master Data'!$A:$G,7,FALSE)</f>
        <v> 30</v>
      </c>
      <c r="BC2026" s="673"/>
      <c r="BD2026" s="673">
        <f>W2026-AZ2026</f>
        <v>0</v>
      </c>
    </row>
    <row r="2027" spans="1:56">
      <c r="A2027" s="697"/>
      <c r="B2027" s="558"/>
      <c r="C2027" s="558"/>
      <c r="D2027" s="676" t="s">
        <v>1067</v>
      </c>
      <c r="E2027" s="524"/>
      <c r="F2027" s="676"/>
      <c r="G2027" s="665">
        <v>2022</v>
      </c>
      <c r="H2027" s="665">
        <v>5</v>
      </c>
      <c r="I2027" s="687" t="s">
        <v>1095</v>
      </c>
      <c r="J2027" s="666"/>
      <c r="K2027" s="676" t="s">
        <v>1098</v>
      </c>
      <c r="L2027" s="677" t="s">
        <v>1093</v>
      </c>
      <c r="M2027" s="677">
        <v>44652</v>
      </c>
      <c r="N2027" s="677">
        <v>44666</v>
      </c>
      <c r="O2027" s="677"/>
      <c r="P2027" s="666" t="s">
        <v>1097</v>
      </c>
      <c r="Q2027" s="666"/>
      <c r="R2027" s="666"/>
      <c r="S2027" s="665" t="s">
        <v>1071</v>
      </c>
      <c r="T2027" s="665">
        <v>72</v>
      </c>
      <c r="U2027" s="665">
        <v>49303155</v>
      </c>
      <c r="V2027" s="665" t="s">
        <v>1072</v>
      </c>
      <c r="W2027" s="678">
        <v>475</v>
      </c>
      <c r="X2027" s="551">
        <v>1276</v>
      </c>
      <c r="Y2027" s="671">
        <v>606100</v>
      </c>
      <c r="Z2027" s="667">
        <v>0.48</v>
      </c>
      <c r="AA2027" s="682">
        <f>Y2027*Z2027</f>
        <v>290928</v>
      </c>
      <c r="AB2027" s="521"/>
      <c r="AC2027" s="683">
        <v>0</v>
      </c>
      <c r="AD2027" s="676"/>
      <c r="AE2027" s="684"/>
      <c r="AF2027" s="695">
        <f>AA2027+AD2027+AE2027</f>
        <v>290928</v>
      </c>
      <c r="AG2027" s="665" t="s">
        <v>1073</v>
      </c>
      <c r="AH2027" s="641">
        <v>10</v>
      </c>
      <c r="AI2027" s="676">
        <v>30</v>
      </c>
      <c r="AJ2027" s="676" t="s">
        <v>1099</v>
      </c>
      <c r="AK2027" s="676" t="s">
        <v>1100</v>
      </c>
      <c r="AL2027" s="696">
        <v>1719</v>
      </c>
      <c r="AM2027" s="676" t="s">
        <v>52</v>
      </c>
      <c r="AN2027" s="676" t="s">
        <v>1089</v>
      </c>
      <c r="AO2027" s="665"/>
      <c r="AP2027" s="676" t="s">
        <v>92</v>
      </c>
      <c r="AQ2027" s="676" t="s">
        <v>37</v>
      </c>
      <c r="AR2027" s="676"/>
      <c r="AS2027" s="523"/>
      <c r="AT2027" s="523"/>
      <c r="AU2027" s="523"/>
      <c r="AV2027" s="674"/>
      <c r="AW2027" s="673">
        <f>U2027</f>
        <v>49303155</v>
      </c>
      <c r="AX2027" s="673" cm="1">
        <f t="array" ref="AX2027">SUM(MID(0&amp;AW2027,LARGE(INDEX(ISNUMBER(--MID(AW2027,ROW($1:$8),1))*ROW($1:$8),),ROW($1:$8))+1,1)*10^ROW($1:$8)/10)</f>
        <v>49303155</v>
      </c>
      <c r="AY2027" s="673" t="str">
        <f>VLOOKUP($AX2027,'Item Master Data'!$A:$F,3,FALSE)</f>
        <v>Q.PEAK DUO XL G10 BFG</v>
      </c>
      <c r="AZ2027" s="673">
        <f>VLOOKUP($AX2027,'Item Master Data'!$A:$F,6,FALSE)</f>
        <v>475</v>
      </c>
      <c r="BA2027" s="673">
        <f>X2027/BB2027</f>
        <v>44</v>
      </c>
      <c r="BB2027" s="673">
        <f>VLOOKUP(AX2027,'Item Master Data'!$A:$G,7,FALSE)</f>
        <v>29</v>
      </c>
      <c r="BC2027" s="673"/>
      <c r="BD2027" s="673">
        <f>W2027-AZ2027</f>
        <v>0</v>
      </c>
    </row>
    <row r="2028" spans="1:56">
      <c r="A2028" s="697"/>
      <c r="B2028" s="558"/>
      <c r="C2028" s="558"/>
      <c r="D2028" s="676" t="s">
        <v>1067</v>
      </c>
      <c r="E2028" s="524"/>
      <c r="F2028" s="676"/>
      <c r="G2028" s="665">
        <v>2022</v>
      </c>
      <c r="H2028" s="665">
        <v>5</v>
      </c>
      <c r="I2028" s="687" t="s">
        <v>1095</v>
      </c>
      <c r="J2028" s="666"/>
      <c r="K2028" s="676" t="s">
        <v>1096</v>
      </c>
      <c r="L2028" s="677" t="s">
        <v>1093</v>
      </c>
      <c r="M2028" s="677">
        <v>44652</v>
      </c>
      <c r="N2028" s="677">
        <v>44666</v>
      </c>
      <c r="O2028" s="677"/>
      <c r="P2028" s="666" t="s">
        <v>1097</v>
      </c>
      <c r="Q2028" s="666"/>
      <c r="R2028" s="666"/>
      <c r="S2028" s="665" t="s">
        <v>1071</v>
      </c>
      <c r="T2028" s="665">
        <v>72</v>
      </c>
      <c r="U2028" s="665">
        <v>49303155</v>
      </c>
      <c r="V2028" s="665" t="s">
        <v>1072</v>
      </c>
      <c r="W2028" s="678">
        <v>475</v>
      </c>
      <c r="X2028" s="551">
        <v>1276</v>
      </c>
      <c r="Y2028" s="671">
        <v>606100</v>
      </c>
      <c r="Z2028" s="667">
        <v>0.48</v>
      </c>
      <c r="AA2028" s="682">
        <f>Y2028*Z2028</f>
        <v>290928</v>
      </c>
      <c r="AB2028" s="521"/>
      <c r="AC2028" s="683">
        <v>0</v>
      </c>
      <c r="AD2028" s="676"/>
      <c r="AE2028" s="684"/>
      <c r="AF2028" s="695">
        <f>AA2028+AD2028+AE2028</f>
        <v>290928</v>
      </c>
      <c r="AG2028" s="665" t="s">
        <v>1073</v>
      </c>
      <c r="AH2028" s="641">
        <v>10</v>
      </c>
      <c r="AI2028" s="676">
        <v>30</v>
      </c>
      <c r="AJ2028" s="676" t="s">
        <v>1094</v>
      </c>
      <c r="AK2028" s="676" t="s">
        <v>50</v>
      </c>
      <c r="AL2028" s="696">
        <v>95482</v>
      </c>
      <c r="AM2028" s="676" t="s">
        <v>52</v>
      </c>
      <c r="AN2028" s="676" t="s">
        <v>1089</v>
      </c>
      <c r="AO2028" s="665"/>
      <c r="AP2028" s="676" t="s">
        <v>92</v>
      </c>
      <c r="AQ2028" s="676" t="s">
        <v>37</v>
      </c>
      <c r="AR2028" s="676"/>
      <c r="AS2028" s="523"/>
      <c r="AT2028" s="523"/>
      <c r="AU2028" s="523"/>
      <c r="AV2028" s="674"/>
      <c r="AW2028" s="673">
        <f>U2028</f>
        <v>49303155</v>
      </c>
      <c r="AX2028" s="673" cm="1">
        <f t="array" ref="AX2028">SUM(MID(0&amp;AW2028,LARGE(INDEX(ISNUMBER(--MID(AW2028,ROW($1:$8),1))*ROW($1:$8),),ROW($1:$8))+1,1)*10^ROW($1:$8)/10)</f>
        <v>49303155</v>
      </c>
      <c r="AY2028" s="673" t="str">
        <f>VLOOKUP($AX2028,'Item Master Data'!$A:$F,3,FALSE)</f>
        <v>Q.PEAK DUO XL G10 BFG</v>
      </c>
      <c r="AZ2028" s="673">
        <f>VLOOKUP($AX2028,'Item Master Data'!$A:$F,6,FALSE)</f>
        <v>475</v>
      </c>
      <c r="BA2028" s="673">
        <f>X2028/BB2028</f>
        <v>44</v>
      </c>
      <c r="BB2028" s="673">
        <f>VLOOKUP(AX2028,'Item Master Data'!$A:$G,7,FALSE)</f>
        <v>29</v>
      </c>
      <c r="BC2028" s="673"/>
      <c r="BD2028" s="673">
        <f>W2028-AZ2028</f>
        <v>0</v>
      </c>
    </row>
    <row r="2029" spans="1:56">
      <c r="A2029" s="697"/>
      <c r="B2029" s="558"/>
      <c r="C2029" s="558"/>
      <c r="D2029" s="676" t="s">
        <v>1067</v>
      </c>
      <c r="E2029" s="524" t="s">
        <v>1101</v>
      </c>
      <c r="F2029" s="676"/>
      <c r="G2029" s="665">
        <v>2022</v>
      </c>
      <c r="H2029" s="665">
        <v>5</v>
      </c>
      <c r="I2029" s="687"/>
      <c r="J2029" s="666"/>
      <c r="K2029" s="676" t="s">
        <v>1103</v>
      </c>
      <c r="L2029" s="677" t="s">
        <v>1093</v>
      </c>
      <c r="M2029" s="677">
        <v>44505</v>
      </c>
      <c r="N2029" s="677">
        <v>44682</v>
      </c>
      <c r="O2029" s="677"/>
      <c r="P2029" s="666"/>
      <c r="Q2029" s="666"/>
      <c r="R2029" s="666"/>
      <c r="S2029" s="665" t="s">
        <v>1071</v>
      </c>
      <c r="T2029" s="665">
        <v>72</v>
      </c>
      <c r="U2029" s="665"/>
      <c r="V2029" s="665" t="s">
        <v>1002</v>
      </c>
      <c r="W2029" s="678">
        <v>475</v>
      </c>
      <c r="X2029" s="551">
        <v>638</v>
      </c>
      <c r="Y2029" s="693">
        <v>303050</v>
      </c>
      <c r="Z2029" s="667">
        <v>0.48</v>
      </c>
      <c r="AA2029" s="682">
        <f>Y2029*Z2029</f>
        <v>145464</v>
      </c>
      <c r="AB2029" s="521"/>
      <c r="AC2029" s="683">
        <v>0</v>
      </c>
      <c r="AD2029" s="676"/>
      <c r="AE2029" s="684"/>
      <c r="AF2029" s="695">
        <f>AA2029+AD2029+AE2029</f>
        <v>145464</v>
      </c>
      <c r="AG2029" s="665" t="s">
        <v>1073</v>
      </c>
      <c r="AH2029" s="641">
        <v>10</v>
      </c>
      <c r="AI2029" s="676">
        <v>45</v>
      </c>
      <c r="AJ2029" s="676" t="s">
        <v>1094</v>
      </c>
      <c r="AK2029" s="676" t="s">
        <v>50</v>
      </c>
      <c r="AL2029" s="696">
        <v>95482</v>
      </c>
      <c r="AM2029" s="676" t="s">
        <v>52</v>
      </c>
      <c r="AN2029" s="676" t="s">
        <v>1089</v>
      </c>
      <c r="AO2029" s="665"/>
      <c r="AP2029" s="676" t="s">
        <v>92</v>
      </c>
      <c r="AQ2029" s="676" t="s">
        <v>37</v>
      </c>
      <c r="AR2029" s="676"/>
      <c r="AS2029" s="523"/>
      <c r="AT2029" s="523"/>
      <c r="AU2029" s="523"/>
      <c r="AV2029" s="674"/>
      <c r="AW2029" s="673">
        <f>U2029</f>
        <v>0</v>
      </c>
      <c r="AX2029" s="673" cm="1">
        <f t="array" ref="AX2029">SUM(MID(0&amp;AW2029,LARGE(INDEX(ISNUMBER(--MID(AW2029,ROW($1:$8),1))*ROW($1:$8),),ROW($1:$8))+1,1)*10^ROW($1:$8)/10)</f>
        <v>0</v>
      </c>
      <c r="AY2029" s="673" t="e">
        <f>VLOOKUP($AX2029,'Item Master Data'!$A:$F,3,FALSE)</f>
        <v>#N/A</v>
      </c>
      <c r="AZ2029" s="673" t="e">
        <f>VLOOKUP($AX2029,'Item Master Data'!$A:$F,6,FALSE)</f>
        <v>#N/A</v>
      </c>
      <c r="BA2029" s="673" t="e">
        <f>X2029/BB2029</f>
        <v>#N/A</v>
      </c>
      <c r="BB2029" s="673" t="e">
        <f>VLOOKUP(AX2029,'Item Master Data'!$A:$G,7,FALSE)</f>
        <v>#N/A</v>
      </c>
      <c r="BC2029" s="673"/>
      <c r="BD2029" s="673" t="e">
        <f>W2029-AZ2029</f>
        <v>#N/A</v>
      </c>
    </row>
    <row r="2030" spans="1:56">
      <c r="A2030" s="697"/>
      <c r="B2030" s="558"/>
      <c r="C2030" s="558"/>
      <c r="D2030" s="676" t="s">
        <v>1067</v>
      </c>
      <c r="E2030" s="524" t="s">
        <v>1112</v>
      </c>
      <c r="F2030" s="665" t="s">
        <v>87</v>
      </c>
      <c r="G2030" s="665">
        <v>2022</v>
      </c>
      <c r="H2030" s="665">
        <v>5</v>
      </c>
      <c r="I2030" s="687"/>
      <c r="J2030" s="677"/>
      <c r="K2030" s="676">
        <v>178510</v>
      </c>
      <c r="L2030" s="677" t="s">
        <v>1105</v>
      </c>
      <c r="M2030" s="677">
        <v>44508</v>
      </c>
      <c r="N2030" s="677">
        <v>44666</v>
      </c>
      <c r="O2030" s="677"/>
      <c r="P2030" s="666"/>
      <c r="Q2030" s="666"/>
      <c r="R2030" s="666"/>
      <c r="S2030" s="665" t="s">
        <v>1106</v>
      </c>
      <c r="T2030" s="665">
        <v>72</v>
      </c>
      <c r="U2030" s="665" t="s">
        <v>1113</v>
      </c>
      <c r="V2030" s="665" t="s">
        <v>1114</v>
      </c>
      <c r="W2030" s="678">
        <v>485</v>
      </c>
      <c r="X2030" s="551">
        <v>2436</v>
      </c>
      <c r="Y2030" s="693">
        <v>1181460</v>
      </c>
      <c r="Z2030" s="667">
        <v>0.46</v>
      </c>
      <c r="AA2030" s="682">
        <f>Y2030*Z2030</f>
        <v>543471.6</v>
      </c>
      <c r="AB2030" s="521"/>
      <c r="AC2030" s="683">
        <v>0</v>
      </c>
      <c r="AD2030" s="676"/>
      <c r="AE2030" s="669"/>
      <c r="AF2030" s="695">
        <f>AA2030+AD2030+AE2030</f>
        <v>543471.6</v>
      </c>
      <c r="AG2030" s="665" t="s">
        <v>47</v>
      </c>
      <c r="AH2030" s="641">
        <v>10</v>
      </c>
      <c r="AI2030" s="676">
        <v>30</v>
      </c>
      <c r="AJ2030" s="676" t="s">
        <v>1113</v>
      </c>
      <c r="AK2030" s="676" t="s">
        <v>1113</v>
      </c>
      <c r="AL2030" s="696" t="s">
        <v>1113</v>
      </c>
      <c r="AM2030" s="676" t="s">
        <v>52</v>
      </c>
      <c r="AN2030" s="676" t="s">
        <v>1113</v>
      </c>
      <c r="AO2030" s="665"/>
      <c r="AP2030" s="676" t="s">
        <v>1113</v>
      </c>
      <c r="AQ2030" s="676" t="s">
        <v>1090</v>
      </c>
      <c r="AR2030" s="676"/>
      <c r="AS2030" s="523" t="s">
        <v>1077</v>
      </c>
      <c r="AT2030" s="523" t="s">
        <v>1077</v>
      </c>
      <c r="AU2030" s="523" t="s">
        <v>1077</v>
      </c>
      <c r="AV2030" s="674"/>
      <c r="AW2030" s="673" t="str">
        <f>U2030</f>
        <v>TBD</v>
      </c>
      <c r="AX2030" s="673" cm="1">
        <f t="array" ref="AX2030">SUM(MID(0&amp;AW2030,LARGE(INDEX(ISNUMBER(--MID(AW2030,ROW($1:$8),1))*ROW($1:$8),),ROW($1:$8))+1,1)*10^ROW($1:$8)/10)</f>
        <v>0</v>
      </c>
      <c r="AY2030" s="673" t="e">
        <f>VLOOKUP($AX2030,'Item Master Data'!$A:$F,3,FALSE)</f>
        <v>#N/A</v>
      </c>
      <c r="AZ2030" s="673" t="e">
        <f>VLOOKUP($AX2030,'Item Master Data'!$A:$F,6,FALSE)</f>
        <v>#N/A</v>
      </c>
      <c r="BA2030" s="673" t="e">
        <f>X2030/BB2030</f>
        <v>#N/A</v>
      </c>
      <c r="BB2030" s="673" t="e">
        <f>VLOOKUP(AX2030,'Item Master Data'!$A:$G,7,FALSE)</f>
        <v>#N/A</v>
      </c>
      <c r="BC2030" s="673"/>
      <c r="BD2030" s="673" t="e">
        <f>W2030-AZ2030</f>
        <v>#N/A</v>
      </c>
    </row>
    <row r="2031" spans="1:56">
      <c r="A2031" s="697"/>
      <c r="B2031" s="558"/>
      <c r="C2031" s="558"/>
      <c r="D2031" s="676" t="s">
        <v>1067</v>
      </c>
      <c r="E2031" s="524" t="s">
        <v>1112</v>
      </c>
      <c r="F2031" s="676" t="s">
        <v>87</v>
      </c>
      <c r="G2031" s="676">
        <v>2022</v>
      </c>
      <c r="H2031" s="676">
        <v>5</v>
      </c>
      <c r="I2031" s="687"/>
      <c r="J2031" s="677"/>
      <c r="K2031" s="676">
        <v>178531</v>
      </c>
      <c r="L2031" s="677" t="s">
        <v>1105</v>
      </c>
      <c r="M2031" s="677">
        <v>44508</v>
      </c>
      <c r="N2031" s="677">
        <v>44666</v>
      </c>
      <c r="O2031" s="677"/>
      <c r="P2031" s="677"/>
      <c r="Q2031" s="677"/>
      <c r="R2031" s="677"/>
      <c r="S2031" s="676" t="s">
        <v>1106</v>
      </c>
      <c r="T2031" s="676">
        <v>72</v>
      </c>
      <c r="U2031" s="676" t="s">
        <v>1113</v>
      </c>
      <c r="V2031" s="676" t="s">
        <v>1114</v>
      </c>
      <c r="W2031" s="678">
        <v>485</v>
      </c>
      <c r="X2031" s="551">
        <v>10324</v>
      </c>
      <c r="Y2031" s="693">
        <v>5007140</v>
      </c>
      <c r="Z2031" s="680">
        <v>0.46</v>
      </c>
      <c r="AA2031" s="682">
        <f>Y2031*Z2031</f>
        <v>2303284.4</v>
      </c>
      <c r="AB2031" s="521"/>
      <c r="AC2031" s="683">
        <v>0</v>
      </c>
      <c r="AD2031" s="676"/>
      <c r="AE2031" s="684">
        <v>105087.35075</v>
      </c>
      <c r="AF2031" s="695">
        <f>AA2031+AD2031+AE2031</f>
        <v>2408371.7507500001</v>
      </c>
      <c r="AG2031" s="676" t="s">
        <v>47</v>
      </c>
      <c r="AH2031" s="641">
        <v>10</v>
      </c>
      <c r="AI2031" s="676">
        <v>30</v>
      </c>
      <c r="AJ2031" s="676" t="s">
        <v>1115</v>
      </c>
      <c r="AK2031" s="676" t="s">
        <v>50</v>
      </c>
      <c r="AL2031" s="696">
        <v>3076</v>
      </c>
      <c r="AM2031" s="676" t="s">
        <v>52</v>
      </c>
      <c r="AN2031" s="676" t="s">
        <v>1113</v>
      </c>
      <c r="AO2031" s="676"/>
      <c r="AP2031" s="676" t="s">
        <v>1113</v>
      </c>
      <c r="AQ2031" s="676" t="s">
        <v>1090</v>
      </c>
      <c r="AR2031" s="676"/>
      <c r="AS2031" s="523" t="s">
        <v>1077</v>
      </c>
      <c r="AT2031" s="523" t="s">
        <v>1077</v>
      </c>
      <c r="AU2031" s="523" t="s">
        <v>1077</v>
      </c>
      <c r="AV2031" s="674"/>
      <c r="AW2031" s="673" t="str">
        <f>U2031</f>
        <v>TBD</v>
      </c>
      <c r="AX2031" s="673" cm="1">
        <f t="array" ref="AX2031">SUM(MID(0&amp;AW2031,LARGE(INDEX(ISNUMBER(--MID(AW2031,ROW($1:$8),1))*ROW($1:$8),),ROW($1:$8))+1,1)*10^ROW($1:$8)/10)</f>
        <v>0</v>
      </c>
      <c r="AY2031" s="673" t="e">
        <f>VLOOKUP($AX2031,'Item Master Data'!$A:$F,3,FALSE)</f>
        <v>#N/A</v>
      </c>
      <c r="AZ2031" s="673" t="e">
        <f>VLOOKUP($AX2031,'Item Master Data'!$A:$F,6,FALSE)</f>
        <v>#N/A</v>
      </c>
      <c r="BA2031" s="673" t="e">
        <f>X2031/BB2031</f>
        <v>#N/A</v>
      </c>
      <c r="BB2031" s="673" t="e">
        <f>VLOOKUP(AX2031,'Item Master Data'!$A:$G,7,FALSE)</f>
        <v>#N/A</v>
      </c>
      <c r="BC2031" s="673"/>
      <c r="BD2031" s="673" t="e">
        <f>W2031-AZ2031</f>
        <v>#N/A</v>
      </c>
    </row>
    <row r="2032" spans="1:56">
      <c r="A2032" s="697"/>
      <c r="B2032" s="558"/>
      <c r="C2032" s="558"/>
      <c r="D2032" s="676" t="s">
        <v>1067</v>
      </c>
      <c r="E2032" s="524" t="s">
        <v>5332</v>
      </c>
      <c r="F2032" s="676"/>
      <c r="G2032" s="676">
        <v>2022</v>
      </c>
      <c r="H2032" s="665">
        <v>5</v>
      </c>
      <c r="I2032" s="687"/>
      <c r="J2032" s="677"/>
      <c r="K2032" s="676" t="s">
        <v>1179</v>
      </c>
      <c r="L2032" s="677" t="s">
        <v>1180</v>
      </c>
      <c r="M2032" s="677">
        <v>44545</v>
      </c>
      <c r="N2032" s="677">
        <v>44652</v>
      </c>
      <c r="O2032" s="677"/>
      <c r="P2032" s="666"/>
      <c r="Q2032" s="666"/>
      <c r="R2032" s="666"/>
      <c r="S2032" s="676" t="s">
        <v>1071</v>
      </c>
      <c r="T2032" s="665">
        <v>72</v>
      </c>
      <c r="U2032" s="676">
        <v>49303155</v>
      </c>
      <c r="V2032" s="676" t="s">
        <v>1072</v>
      </c>
      <c r="W2032" s="678">
        <v>475</v>
      </c>
      <c r="X2032" s="551">
        <v>1276</v>
      </c>
      <c r="Y2032" s="693">
        <v>606100</v>
      </c>
      <c r="Z2032" s="667">
        <v>0.47</v>
      </c>
      <c r="AA2032" s="682">
        <f>Y2032*Z2032</f>
        <v>284867</v>
      </c>
      <c r="AB2032" s="521"/>
      <c r="AC2032" s="683">
        <v>0</v>
      </c>
      <c r="AD2032" s="676"/>
      <c r="AE2032" s="684"/>
      <c r="AF2032" s="695">
        <f>AA2032+AD2032+AE2032</f>
        <v>284867</v>
      </c>
      <c r="AG2032" s="665" t="s">
        <v>1073</v>
      </c>
      <c r="AH2032" s="641"/>
      <c r="AI2032" s="676">
        <v>60</v>
      </c>
      <c r="AJ2032" s="676" t="s">
        <v>1181</v>
      </c>
      <c r="AK2032" s="676" t="s">
        <v>1143</v>
      </c>
      <c r="AL2032" s="696" t="s">
        <v>1182</v>
      </c>
      <c r="AM2032" s="676" t="s">
        <v>52</v>
      </c>
      <c r="AN2032" s="676" t="s">
        <v>1076</v>
      </c>
      <c r="AO2032" s="665"/>
      <c r="AP2032" s="676"/>
      <c r="AQ2032" s="676" t="s">
        <v>37</v>
      </c>
      <c r="AR2032" s="676"/>
      <c r="AS2032" s="523" t="s">
        <v>1077</v>
      </c>
      <c r="AT2032" s="523"/>
      <c r="AU2032" s="523"/>
      <c r="AV2032" s="674"/>
      <c r="AW2032" s="673">
        <f>U2032</f>
        <v>49303155</v>
      </c>
      <c r="AX2032" s="673" cm="1">
        <f t="array" ref="AX2032">SUM(MID(0&amp;AW2032,LARGE(INDEX(ISNUMBER(--MID(AW2032,ROW($1:$8),1))*ROW($1:$8),),ROW($1:$8))+1,1)*10^ROW($1:$8)/10)</f>
        <v>49303155</v>
      </c>
      <c r="AY2032" s="673" t="str">
        <f>VLOOKUP($AX2032,'Item Master Data'!$A:$F,3,FALSE)</f>
        <v>Q.PEAK DUO XL G10 BFG</v>
      </c>
      <c r="AZ2032" s="673">
        <f>VLOOKUP($AX2032,'Item Master Data'!$A:$F,6,FALSE)</f>
        <v>475</v>
      </c>
      <c r="BA2032" s="673">
        <f>X2032/BB2032</f>
        <v>44</v>
      </c>
      <c r="BB2032" s="673">
        <f>VLOOKUP(AX2032,'Item Master Data'!$A:$G,7,FALSE)</f>
        <v>29</v>
      </c>
      <c r="BC2032" s="673"/>
      <c r="BD2032" s="673">
        <f>W2032-AZ2032</f>
        <v>0</v>
      </c>
    </row>
    <row r="2033" spans="1:1259">
      <c r="A2033" s="697"/>
      <c r="B2033" s="558"/>
      <c r="C2033" s="558"/>
      <c r="D2033" s="676" t="s">
        <v>1067</v>
      </c>
      <c r="E2033" s="524" t="s">
        <v>1177</v>
      </c>
      <c r="F2033" s="676"/>
      <c r="G2033" s="665">
        <v>2022</v>
      </c>
      <c r="H2033" s="665">
        <v>5</v>
      </c>
      <c r="I2033" s="687"/>
      <c r="J2033" s="677"/>
      <c r="K2033" s="676" t="s">
        <v>1183</v>
      </c>
      <c r="L2033" s="677" t="s">
        <v>1180</v>
      </c>
      <c r="M2033" s="677">
        <v>44558</v>
      </c>
      <c r="N2033" s="677">
        <v>44682</v>
      </c>
      <c r="O2033" s="677"/>
      <c r="P2033" s="666"/>
      <c r="Q2033" s="666"/>
      <c r="R2033" s="666"/>
      <c r="S2033" s="676" t="s">
        <v>1071</v>
      </c>
      <c r="T2033" s="665">
        <v>72</v>
      </c>
      <c r="U2033" s="676">
        <v>49303155</v>
      </c>
      <c r="V2033" s="676" t="s">
        <v>1072</v>
      </c>
      <c r="W2033" s="678">
        <v>475</v>
      </c>
      <c r="X2033" s="551">
        <v>1276</v>
      </c>
      <c r="Y2033" s="693">
        <v>606100</v>
      </c>
      <c r="Z2033" s="667">
        <v>0.47</v>
      </c>
      <c r="AA2033" s="682">
        <f>Y2033*Z2033</f>
        <v>284867</v>
      </c>
      <c r="AB2033" s="521"/>
      <c r="AC2033" s="683">
        <v>0</v>
      </c>
      <c r="AD2033" s="676"/>
      <c r="AE2033" s="684"/>
      <c r="AF2033" s="695">
        <f>AA2033+AD2033+AE2033</f>
        <v>284867</v>
      </c>
      <c r="AG2033" s="665" t="s">
        <v>1073</v>
      </c>
      <c r="AH2033" s="641"/>
      <c r="AI2033" s="676">
        <v>60</v>
      </c>
      <c r="AJ2033" s="676" t="s">
        <v>1181</v>
      </c>
      <c r="AK2033" s="676" t="s">
        <v>1143</v>
      </c>
      <c r="AL2033" s="696" t="s">
        <v>1182</v>
      </c>
      <c r="AM2033" s="676" t="s">
        <v>52</v>
      </c>
      <c r="AN2033" s="676" t="s">
        <v>1076</v>
      </c>
      <c r="AO2033" s="665"/>
      <c r="AP2033" s="676"/>
      <c r="AQ2033" s="676" t="s">
        <v>37</v>
      </c>
      <c r="AR2033" s="676"/>
      <c r="AS2033" s="523" t="s">
        <v>1077</v>
      </c>
      <c r="AT2033" s="523"/>
      <c r="AU2033" s="523"/>
      <c r="AV2033" s="674"/>
      <c r="AW2033" s="673">
        <f>U2033</f>
        <v>49303155</v>
      </c>
      <c r="AX2033" s="673" cm="1">
        <f t="array" ref="AX2033">SUM(MID(0&amp;AW2033,LARGE(INDEX(ISNUMBER(--MID(AW2033,ROW($1:$8),1))*ROW($1:$8),),ROW($1:$8))+1,1)*10^ROW($1:$8)/10)</f>
        <v>49303155</v>
      </c>
      <c r="AY2033" s="673" t="str">
        <f>VLOOKUP($AX2033,'Item Master Data'!$A:$F,3,FALSE)</f>
        <v>Q.PEAK DUO XL G10 BFG</v>
      </c>
      <c r="AZ2033" s="673">
        <f>VLOOKUP($AX2033,'Item Master Data'!$A:$F,6,FALSE)</f>
        <v>475</v>
      </c>
      <c r="BA2033" s="673">
        <f>X2033/BB2033</f>
        <v>44</v>
      </c>
      <c r="BB2033" s="673">
        <f>VLOOKUP(AX2033,'Item Master Data'!$A:$G,7,FALSE)</f>
        <v>29</v>
      </c>
      <c r="BC2033" s="673"/>
      <c r="BD2033" s="673">
        <f>W2033-AZ2033</f>
        <v>0</v>
      </c>
    </row>
    <row r="2034" spans="1:1259">
      <c r="A2034" s="697"/>
      <c r="B2034" s="558"/>
      <c r="C2034" s="558"/>
      <c r="D2034" s="676" t="s">
        <v>1067</v>
      </c>
      <c r="E2034" s="524" t="s">
        <v>1232</v>
      </c>
      <c r="F2034" s="676"/>
      <c r="G2034" s="665">
        <v>2022</v>
      </c>
      <c r="H2034" s="665">
        <v>5</v>
      </c>
      <c r="I2034" s="687"/>
      <c r="J2034" s="677"/>
      <c r="K2034" s="676" t="s">
        <v>1233</v>
      </c>
      <c r="L2034" s="677" t="s">
        <v>1225</v>
      </c>
      <c r="M2034" s="677">
        <v>44573</v>
      </c>
      <c r="N2034" s="677">
        <v>44699</v>
      </c>
      <c r="O2034" s="677"/>
      <c r="P2034" s="666"/>
      <c r="Q2034" s="666"/>
      <c r="R2034" s="666"/>
      <c r="S2034" s="665" t="s">
        <v>1118</v>
      </c>
      <c r="T2034" s="665">
        <v>72</v>
      </c>
      <c r="U2034" s="676" t="s">
        <v>1234</v>
      </c>
      <c r="V2034" s="665" t="s">
        <v>1235</v>
      </c>
      <c r="W2034" s="678">
        <v>480</v>
      </c>
      <c r="X2034" s="551">
        <v>580</v>
      </c>
      <c r="Y2034" s="693">
        <v>278400</v>
      </c>
      <c r="Z2034" s="667">
        <v>0.48</v>
      </c>
      <c r="AA2034" s="682">
        <f>Y2034*Z2034</f>
        <v>133632</v>
      </c>
      <c r="AB2034" s="521"/>
      <c r="AC2034" s="683">
        <v>0</v>
      </c>
      <c r="AD2034" s="676"/>
      <c r="AE2034" s="684"/>
      <c r="AF2034" s="695">
        <f>AA2034+AD2034+AE2034</f>
        <v>133632</v>
      </c>
      <c r="AG2034" s="665" t="s">
        <v>1073</v>
      </c>
      <c r="AH2034" s="641">
        <v>0</v>
      </c>
      <c r="AI2034" s="676">
        <v>60</v>
      </c>
      <c r="AJ2034" s="676" t="s">
        <v>1226</v>
      </c>
      <c r="AK2034" s="676" t="s">
        <v>1227</v>
      </c>
      <c r="AL2034" s="696">
        <v>43125</v>
      </c>
      <c r="AM2034" s="676" t="s">
        <v>52</v>
      </c>
      <c r="AN2034" s="676" t="s">
        <v>1076</v>
      </c>
      <c r="AO2034" s="665"/>
      <c r="AP2034" s="676"/>
      <c r="AQ2034" s="676" t="s">
        <v>1090</v>
      </c>
      <c r="AR2034" s="676"/>
      <c r="AS2034" s="523" t="s">
        <v>1077</v>
      </c>
      <c r="AT2034" s="523" t="s">
        <v>1091</v>
      </c>
      <c r="AU2034" s="523" t="s">
        <v>1078</v>
      </c>
      <c r="AV2034" s="674"/>
      <c r="AW2034" s="673" t="str">
        <f>U2034</f>
        <v>30397872C</v>
      </c>
      <c r="AX2034" s="673" cm="1">
        <f t="array" ref="AX2034">SUM(MID(0&amp;AW2034,LARGE(INDEX(ISNUMBER(--MID(AW2034,ROW($1:$8),1))*ROW($1:$8),),ROW($1:$8))+1,1)*10^ROW($1:$8)/10)</f>
        <v>30397872</v>
      </c>
      <c r="AY2034" s="673" t="str">
        <f>VLOOKUP($AX2034,'Item Master Data'!$A:$F,3,FALSE)</f>
        <v>Q.PEAK DUO XL G10 BFG</v>
      </c>
      <c r="AZ2034" s="673">
        <f>VLOOKUP($AX2034,'Item Master Data'!$A:$F,6,FALSE)</f>
        <v>480</v>
      </c>
      <c r="BA2034" s="673">
        <f>X2034/BB2034</f>
        <v>20</v>
      </c>
      <c r="BB2034" s="673">
        <f>VLOOKUP(AX2034,'Item Master Data'!$A:$G,7,FALSE)</f>
        <v>29</v>
      </c>
      <c r="BC2034" s="673"/>
      <c r="BD2034" s="673">
        <f>W2034-AZ2034</f>
        <v>0</v>
      </c>
    </row>
    <row r="2035" spans="1:1259">
      <c r="A2035" s="697"/>
      <c r="B2035" s="558"/>
      <c r="C2035" s="558"/>
      <c r="D2035" s="676" t="s">
        <v>1067</v>
      </c>
      <c r="E2035" s="524"/>
      <c r="F2035" s="676" t="s">
        <v>87</v>
      </c>
      <c r="G2035" s="665">
        <v>2022</v>
      </c>
      <c r="H2035" s="665">
        <v>5</v>
      </c>
      <c r="I2035" s="687"/>
      <c r="J2035" s="677"/>
      <c r="K2035" s="676" t="s">
        <v>1241</v>
      </c>
      <c r="L2035" s="677" t="s">
        <v>1237</v>
      </c>
      <c r="M2035" s="677">
        <v>44539</v>
      </c>
      <c r="N2035" s="677">
        <v>44683</v>
      </c>
      <c r="O2035" s="677"/>
      <c r="P2035" s="666"/>
      <c r="Q2035" s="666"/>
      <c r="R2035" s="666"/>
      <c r="S2035" s="665" t="s">
        <v>1071</v>
      </c>
      <c r="T2035" s="665">
        <v>72</v>
      </c>
      <c r="U2035" s="676"/>
      <c r="V2035" s="665" t="s">
        <v>1072</v>
      </c>
      <c r="W2035" s="678">
        <v>475</v>
      </c>
      <c r="X2035" s="551">
        <v>638</v>
      </c>
      <c r="Y2035" s="693">
        <v>303050</v>
      </c>
      <c r="Z2035" s="667">
        <v>0.47</v>
      </c>
      <c r="AA2035" s="682">
        <f>Y2035*Z2035</f>
        <v>142433.5</v>
      </c>
      <c r="AB2035" s="521"/>
      <c r="AC2035" s="683">
        <v>0</v>
      </c>
      <c r="AD2035" s="676"/>
      <c r="AE2035" s="684"/>
      <c r="AF2035" s="695">
        <f>AA2035+AD2035+AE2035</f>
        <v>142433.5</v>
      </c>
      <c r="AG2035" s="665" t="s">
        <v>1073</v>
      </c>
      <c r="AH2035" s="641"/>
      <c r="AI2035" s="676">
        <v>60</v>
      </c>
      <c r="AJ2035" s="676" t="s">
        <v>1242</v>
      </c>
      <c r="AK2035" s="676" t="s">
        <v>1196</v>
      </c>
      <c r="AL2035" s="696" t="s">
        <v>1243</v>
      </c>
      <c r="AM2035" s="676" t="s">
        <v>52</v>
      </c>
      <c r="AN2035" s="676" t="s">
        <v>1076</v>
      </c>
      <c r="AO2035" s="665"/>
      <c r="AP2035" s="676"/>
      <c r="AQ2035" s="676" t="s">
        <v>37</v>
      </c>
      <c r="AR2035" s="676"/>
      <c r="AS2035" s="523" t="s">
        <v>1078</v>
      </c>
      <c r="AT2035" s="523"/>
      <c r="AU2035" s="523"/>
      <c r="AV2035" s="674"/>
      <c r="AW2035" s="673">
        <f>U2035</f>
        <v>0</v>
      </c>
      <c r="AX2035" s="673" cm="1">
        <f t="array" ref="AX2035">SUM(MID(0&amp;AW2035,LARGE(INDEX(ISNUMBER(--MID(AW2035,ROW($1:$8),1))*ROW($1:$8),),ROW($1:$8))+1,1)*10^ROW($1:$8)/10)</f>
        <v>0</v>
      </c>
      <c r="AY2035" s="673" t="e">
        <f>VLOOKUP($AX2035,'Item Master Data'!$A:$F,3,FALSE)</f>
        <v>#N/A</v>
      </c>
      <c r="AZ2035" s="673" t="e">
        <f>VLOOKUP($AX2035,'Item Master Data'!$A:$F,6,FALSE)</f>
        <v>#N/A</v>
      </c>
      <c r="BA2035" s="673" t="e">
        <f>X2035/BB2035</f>
        <v>#N/A</v>
      </c>
      <c r="BB2035" s="673" t="e">
        <f>VLOOKUP(AX2035,'Item Master Data'!$A:$G,7,FALSE)</f>
        <v>#N/A</v>
      </c>
      <c r="BC2035" s="673"/>
      <c r="BD2035" s="673" t="e">
        <f>W2035-AZ2035</f>
        <v>#N/A</v>
      </c>
    </row>
    <row r="2036" spans="1:1259">
      <c r="A2036" s="697"/>
      <c r="B2036" s="558"/>
      <c r="C2036" s="558"/>
      <c r="D2036" s="676" t="s">
        <v>1067</v>
      </c>
      <c r="E2036" s="524" t="s">
        <v>5332</v>
      </c>
      <c r="F2036" s="676" t="s">
        <v>87</v>
      </c>
      <c r="G2036" s="665">
        <v>2022</v>
      </c>
      <c r="H2036" s="665">
        <v>5</v>
      </c>
      <c r="I2036" s="687"/>
      <c r="J2036" s="677"/>
      <c r="K2036" s="676" t="s">
        <v>1238</v>
      </c>
      <c r="L2036" s="677" t="s">
        <v>1237</v>
      </c>
      <c r="M2036" s="677">
        <v>44538</v>
      </c>
      <c r="N2036" s="677">
        <v>44227</v>
      </c>
      <c r="O2036" s="677"/>
      <c r="P2036" s="666" t="s">
        <v>1097</v>
      </c>
      <c r="Q2036" s="666"/>
      <c r="R2036" s="666"/>
      <c r="S2036" s="665" t="s">
        <v>1071</v>
      </c>
      <c r="T2036" s="665">
        <v>72</v>
      </c>
      <c r="U2036" s="676">
        <v>49303155</v>
      </c>
      <c r="V2036" s="665" t="s">
        <v>1072</v>
      </c>
      <c r="W2036" s="678">
        <v>475</v>
      </c>
      <c r="X2036" s="551">
        <v>1102</v>
      </c>
      <c r="Y2036" s="693">
        <v>523450</v>
      </c>
      <c r="Z2036" s="667">
        <v>0.47</v>
      </c>
      <c r="AA2036" s="682">
        <f>Y2036*Z2036</f>
        <v>246021.5</v>
      </c>
      <c r="AB2036" s="521"/>
      <c r="AC2036" s="683">
        <v>0</v>
      </c>
      <c r="AD2036" s="676"/>
      <c r="AE2036" s="684"/>
      <c r="AF2036" s="695">
        <f>AA2036+AD2036+AE2036</f>
        <v>246021.5</v>
      </c>
      <c r="AG2036" s="665" t="s">
        <v>1073</v>
      </c>
      <c r="AH2036" s="641"/>
      <c r="AI2036" s="676">
        <v>60</v>
      </c>
      <c r="AJ2036" s="676" t="s">
        <v>1239</v>
      </c>
      <c r="AK2036" s="676" t="s">
        <v>1196</v>
      </c>
      <c r="AL2036" s="696">
        <v>6492</v>
      </c>
      <c r="AM2036" s="676" t="s">
        <v>52</v>
      </c>
      <c r="AN2036" s="676" t="s">
        <v>1076</v>
      </c>
      <c r="AO2036" s="665"/>
      <c r="AP2036" s="676"/>
      <c r="AQ2036" s="676" t="s">
        <v>37</v>
      </c>
      <c r="AR2036" s="676"/>
      <c r="AS2036" s="523" t="s">
        <v>1078</v>
      </c>
      <c r="AT2036" s="523"/>
      <c r="AU2036" s="523"/>
      <c r="AV2036" s="674"/>
      <c r="AW2036" s="673">
        <f>U2036</f>
        <v>49303155</v>
      </c>
      <c r="AX2036" s="673" cm="1">
        <f t="array" ref="AX2036">SUM(MID(0&amp;AW2036,LARGE(INDEX(ISNUMBER(--MID(AW2036,ROW($1:$8),1))*ROW($1:$8),),ROW($1:$8))+1,1)*10^ROW($1:$8)/10)</f>
        <v>49303155</v>
      </c>
      <c r="AY2036" s="673" t="str">
        <f>VLOOKUP($AX2036,'Item Master Data'!$A:$F,3,FALSE)</f>
        <v>Q.PEAK DUO XL G10 BFG</v>
      </c>
      <c r="AZ2036" s="673">
        <f>VLOOKUP($AX2036,'Item Master Data'!$A:$F,6,FALSE)</f>
        <v>475</v>
      </c>
      <c r="BA2036" s="673">
        <f>X2036/BB2036</f>
        <v>38</v>
      </c>
      <c r="BB2036" s="673">
        <f>VLOOKUP(AX2036,'Item Master Data'!$A:$G,7,FALSE)</f>
        <v>29</v>
      </c>
      <c r="BC2036" s="673"/>
      <c r="BD2036" s="673">
        <f>W2036-AZ2036</f>
        <v>0</v>
      </c>
    </row>
    <row r="2037" spans="1:1259">
      <c r="A2037" s="697"/>
      <c r="B2037" s="558"/>
      <c r="C2037" s="558"/>
      <c r="D2037" s="676" t="s">
        <v>1067</v>
      </c>
      <c r="E2037" s="524" t="s">
        <v>5332</v>
      </c>
      <c r="F2037" s="665" t="s">
        <v>87</v>
      </c>
      <c r="G2037" s="665">
        <v>2022</v>
      </c>
      <c r="H2037" s="665">
        <v>5</v>
      </c>
      <c r="I2037" s="687"/>
      <c r="J2037" s="666"/>
      <c r="K2037" s="676" t="s">
        <v>1240</v>
      </c>
      <c r="L2037" s="677" t="s">
        <v>1237</v>
      </c>
      <c r="M2037" s="677">
        <v>44575</v>
      </c>
      <c r="N2037" s="677">
        <v>44676</v>
      </c>
      <c r="O2037" s="677"/>
      <c r="P2037" s="666"/>
      <c r="Q2037" s="666"/>
      <c r="R2037" s="666"/>
      <c r="S2037" s="665" t="s">
        <v>1071</v>
      </c>
      <c r="T2037" s="665">
        <v>72</v>
      </c>
      <c r="U2037" s="676">
        <v>49303155</v>
      </c>
      <c r="V2037" s="665" t="s">
        <v>1072</v>
      </c>
      <c r="W2037" s="678">
        <v>475</v>
      </c>
      <c r="X2037" s="551">
        <v>1200</v>
      </c>
      <c r="Y2037" s="693">
        <v>570000</v>
      </c>
      <c r="Z2037" s="667">
        <v>0.47</v>
      </c>
      <c r="AA2037" s="682">
        <f>Y2037*Z2037</f>
        <v>267900</v>
      </c>
      <c r="AB2037" s="521"/>
      <c r="AC2037" s="668">
        <v>0</v>
      </c>
      <c r="AD2037" s="676"/>
      <c r="AE2037" s="669"/>
      <c r="AF2037" s="695">
        <f>AA2037+AD2037+AE2037</f>
        <v>267900</v>
      </c>
      <c r="AG2037" s="665" t="s">
        <v>1073</v>
      </c>
      <c r="AH2037" s="641"/>
      <c r="AI2037" s="676">
        <v>60</v>
      </c>
      <c r="AJ2037" s="676" t="s">
        <v>1239</v>
      </c>
      <c r="AK2037" s="676" t="s">
        <v>1196</v>
      </c>
      <c r="AL2037" s="696">
        <v>6492</v>
      </c>
      <c r="AM2037" s="676" t="s">
        <v>52</v>
      </c>
      <c r="AN2037" s="676" t="s">
        <v>1089</v>
      </c>
      <c r="AO2037" s="665"/>
      <c r="AP2037" s="676" t="s">
        <v>92</v>
      </c>
      <c r="AQ2037" s="676" t="s">
        <v>37</v>
      </c>
      <c r="AR2037" s="676"/>
      <c r="AS2037" s="523" t="s">
        <v>1078</v>
      </c>
      <c r="AT2037" s="523"/>
      <c r="AU2037" s="523"/>
      <c r="AV2037" s="674"/>
      <c r="AW2037" s="673">
        <f>U2037</f>
        <v>49303155</v>
      </c>
      <c r="AX2037" s="673" cm="1">
        <f t="array" ref="AX2037">SUM(MID(0&amp;AW2037,LARGE(INDEX(ISNUMBER(--MID(AW2037,ROW($1:$8),1))*ROW($1:$8),),ROW($1:$8))+1,1)*10^ROW($1:$8)/10)</f>
        <v>49303155</v>
      </c>
      <c r="AY2037" s="673" t="str">
        <f>VLOOKUP($AX2037,'Item Master Data'!$A:$F,3,FALSE)</f>
        <v>Q.PEAK DUO XL G10 BFG</v>
      </c>
      <c r="AZ2037" s="673">
        <f>VLOOKUP($AX2037,'Item Master Data'!$A:$F,6,FALSE)</f>
        <v>475</v>
      </c>
      <c r="BA2037" s="673">
        <f>X2037/BB2037</f>
        <v>41.379310344827587</v>
      </c>
      <c r="BB2037" s="673">
        <f>VLOOKUP(AX2037,'Item Master Data'!$A:$G,7,FALSE)</f>
        <v>29</v>
      </c>
      <c r="BC2037" s="673"/>
      <c r="BD2037" s="673">
        <f>W2037-AZ2037</f>
        <v>0</v>
      </c>
    </row>
    <row r="2038" spans="1:1259">
      <c r="A2038" s="697"/>
      <c r="B2038" s="558"/>
      <c r="C2038" s="558"/>
      <c r="D2038" s="676" t="s">
        <v>1067</v>
      </c>
      <c r="E2038" s="524" t="s">
        <v>1177</v>
      </c>
      <c r="F2038" s="676" t="s">
        <v>87</v>
      </c>
      <c r="G2038" s="665">
        <v>2022</v>
      </c>
      <c r="H2038" s="665">
        <v>5</v>
      </c>
      <c r="I2038" s="687"/>
      <c r="J2038" s="666"/>
      <c r="K2038" s="676" t="s">
        <v>1240</v>
      </c>
      <c r="L2038" s="677" t="s">
        <v>1237</v>
      </c>
      <c r="M2038" s="677">
        <v>44575</v>
      </c>
      <c r="N2038" s="677">
        <v>44690</v>
      </c>
      <c r="O2038" s="677"/>
      <c r="P2038" s="666"/>
      <c r="Q2038" s="666"/>
      <c r="R2038" s="666"/>
      <c r="S2038" s="665" t="s">
        <v>1071</v>
      </c>
      <c r="T2038" s="665">
        <v>72</v>
      </c>
      <c r="U2038" s="676">
        <v>49303155</v>
      </c>
      <c r="V2038" s="665" t="s">
        <v>1072</v>
      </c>
      <c r="W2038" s="678">
        <v>475</v>
      </c>
      <c r="X2038" s="551">
        <v>1276</v>
      </c>
      <c r="Y2038" s="693">
        <v>606100</v>
      </c>
      <c r="Z2038" s="680">
        <v>0.47</v>
      </c>
      <c r="AA2038" s="682">
        <f>Y2038*Z2038</f>
        <v>284867</v>
      </c>
      <c r="AB2038" s="521"/>
      <c r="AC2038" s="668">
        <v>0</v>
      </c>
      <c r="AD2038" s="676"/>
      <c r="AE2038" s="684"/>
      <c r="AF2038" s="695">
        <f>AA2038+AD2038+AE2038</f>
        <v>284867</v>
      </c>
      <c r="AG2038" s="665" t="s">
        <v>1073</v>
      </c>
      <c r="AH2038" s="641"/>
      <c r="AI2038" s="676">
        <v>60</v>
      </c>
      <c r="AJ2038" s="676" t="s">
        <v>1239</v>
      </c>
      <c r="AK2038" s="676" t="s">
        <v>1196</v>
      </c>
      <c r="AL2038" s="696">
        <v>6492</v>
      </c>
      <c r="AM2038" s="676" t="s">
        <v>52</v>
      </c>
      <c r="AN2038" s="676" t="s">
        <v>1089</v>
      </c>
      <c r="AO2038" s="665"/>
      <c r="AP2038" s="676" t="s">
        <v>92</v>
      </c>
      <c r="AQ2038" s="676" t="s">
        <v>37</v>
      </c>
      <c r="AR2038" s="676"/>
      <c r="AS2038" s="523" t="s">
        <v>1078</v>
      </c>
      <c r="AT2038" s="523"/>
      <c r="AU2038" s="523"/>
      <c r="AV2038" s="674"/>
      <c r="AW2038" s="673">
        <f>U2038</f>
        <v>49303155</v>
      </c>
      <c r="AX2038" s="673" cm="1">
        <f t="array" ref="AX2038">SUM(MID(0&amp;AW2038,LARGE(INDEX(ISNUMBER(--MID(AW2038,ROW($1:$8),1))*ROW($1:$8),),ROW($1:$8))+1,1)*10^ROW($1:$8)/10)</f>
        <v>49303155</v>
      </c>
      <c r="AY2038" s="673" t="str">
        <f>VLOOKUP($AX2038,'Item Master Data'!$A:$F,3,FALSE)</f>
        <v>Q.PEAK DUO XL G10 BFG</v>
      </c>
      <c r="AZ2038" s="673">
        <f>VLOOKUP($AX2038,'Item Master Data'!$A:$F,6,FALSE)</f>
        <v>475</v>
      </c>
      <c r="BA2038" s="673">
        <f>X2038/BB2038</f>
        <v>44</v>
      </c>
      <c r="BB2038" s="673">
        <f>VLOOKUP(AX2038,'Item Master Data'!$A:$G,7,FALSE)</f>
        <v>29</v>
      </c>
      <c r="BC2038" s="673"/>
      <c r="BD2038" s="673">
        <f>W2038-AZ2038</f>
        <v>0</v>
      </c>
    </row>
    <row r="2039" spans="1:1259">
      <c r="A2039" s="697"/>
      <c r="B2039" s="558"/>
      <c r="C2039" s="558"/>
      <c r="D2039" s="676" t="s">
        <v>1067</v>
      </c>
      <c r="E2039" s="524" t="s">
        <v>1177</v>
      </c>
      <c r="F2039" s="665" t="s">
        <v>87</v>
      </c>
      <c r="G2039" s="665">
        <v>2022</v>
      </c>
      <c r="H2039" s="676">
        <v>5</v>
      </c>
      <c r="I2039" s="687"/>
      <c r="J2039" s="666"/>
      <c r="K2039" s="676" t="s">
        <v>1240</v>
      </c>
      <c r="L2039" s="677" t="s">
        <v>1237</v>
      </c>
      <c r="M2039" s="677">
        <v>44575</v>
      </c>
      <c r="N2039" s="677">
        <v>44711</v>
      </c>
      <c r="O2039" s="677"/>
      <c r="P2039" s="666"/>
      <c r="Q2039" s="666"/>
      <c r="R2039" s="666"/>
      <c r="S2039" s="665" t="s">
        <v>1071</v>
      </c>
      <c r="T2039" s="665">
        <v>72</v>
      </c>
      <c r="U2039" s="665">
        <v>49303155</v>
      </c>
      <c r="V2039" s="676" t="s">
        <v>1072</v>
      </c>
      <c r="W2039" s="678">
        <v>475</v>
      </c>
      <c r="X2039" s="551">
        <v>1276</v>
      </c>
      <c r="Y2039" s="693">
        <v>606100</v>
      </c>
      <c r="Z2039" s="667">
        <v>0.47</v>
      </c>
      <c r="AA2039" s="682">
        <f>Y2039*Z2039</f>
        <v>284867</v>
      </c>
      <c r="AB2039" s="521"/>
      <c r="AC2039" s="668">
        <v>0</v>
      </c>
      <c r="AD2039" s="676"/>
      <c r="AE2039" s="669"/>
      <c r="AF2039" s="695">
        <f>AA2039+AD2039+AE2039</f>
        <v>284867</v>
      </c>
      <c r="AG2039" s="676" t="s">
        <v>1073</v>
      </c>
      <c r="AH2039" s="641"/>
      <c r="AI2039" s="676">
        <v>60</v>
      </c>
      <c r="AJ2039" s="676" t="s">
        <v>1239</v>
      </c>
      <c r="AK2039" s="676" t="s">
        <v>1196</v>
      </c>
      <c r="AL2039" s="696">
        <v>6492</v>
      </c>
      <c r="AM2039" s="676" t="s">
        <v>52</v>
      </c>
      <c r="AN2039" s="676" t="s">
        <v>1089</v>
      </c>
      <c r="AO2039" s="665"/>
      <c r="AP2039" s="676" t="s">
        <v>92</v>
      </c>
      <c r="AQ2039" s="676" t="s">
        <v>37</v>
      </c>
      <c r="AR2039" s="676"/>
      <c r="AS2039" s="523" t="s">
        <v>1078</v>
      </c>
      <c r="AT2039" s="523"/>
      <c r="AU2039" s="523"/>
      <c r="AV2039" s="674"/>
      <c r="AW2039" s="673">
        <f>U2039</f>
        <v>49303155</v>
      </c>
      <c r="AX2039" s="673" cm="1">
        <f t="array" ref="AX2039">SUM(MID(0&amp;AW2039,LARGE(INDEX(ISNUMBER(--MID(AW2039,ROW($1:$8),1))*ROW($1:$8),),ROW($1:$8))+1,1)*10^ROW($1:$8)/10)</f>
        <v>49303155</v>
      </c>
      <c r="AY2039" s="673" t="str">
        <f>VLOOKUP($AX2039,'Item Master Data'!$A:$F,3,FALSE)</f>
        <v>Q.PEAK DUO XL G10 BFG</v>
      </c>
      <c r="AZ2039" s="673">
        <f>VLOOKUP($AX2039,'Item Master Data'!$A:$F,6,FALSE)</f>
        <v>475</v>
      </c>
      <c r="BA2039" s="673">
        <f>X2039/BB2039</f>
        <v>44</v>
      </c>
      <c r="BB2039" s="673">
        <f>VLOOKUP(AX2039,'Item Master Data'!$A:$G,7,FALSE)</f>
        <v>29</v>
      </c>
      <c r="BC2039" s="673"/>
      <c r="BD2039" s="673">
        <f>W2039-AZ2039</f>
        <v>0</v>
      </c>
    </row>
    <row r="2040" spans="1:1259">
      <c r="A2040" s="697"/>
      <c r="B2040" s="558"/>
      <c r="C2040" s="558"/>
      <c r="D2040" s="676" t="s">
        <v>1067</v>
      </c>
      <c r="E2040" s="524"/>
      <c r="F2040" s="676"/>
      <c r="G2040" s="665">
        <v>2022</v>
      </c>
      <c r="H2040" s="665">
        <v>5</v>
      </c>
      <c r="I2040" s="687"/>
      <c r="J2040" s="666"/>
      <c r="K2040" s="676" t="s">
        <v>1262</v>
      </c>
      <c r="L2040" s="677" t="s">
        <v>1251</v>
      </c>
      <c r="M2040" s="677">
        <v>44496</v>
      </c>
      <c r="N2040" s="677">
        <v>44634</v>
      </c>
      <c r="O2040" s="677"/>
      <c r="P2040" s="666"/>
      <c r="Q2040" s="666"/>
      <c r="R2040" s="666"/>
      <c r="S2040" s="665" t="s">
        <v>1118</v>
      </c>
      <c r="T2040" s="665">
        <v>60</v>
      </c>
      <c r="U2040" s="676">
        <v>49201132</v>
      </c>
      <c r="V2040" s="665" t="s">
        <v>986</v>
      </c>
      <c r="W2040" s="678">
        <v>360</v>
      </c>
      <c r="X2040" s="551">
        <v>832</v>
      </c>
      <c r="Y2040" s="693">
        <v>299520</v>
      </c>
      <c r="Z2040" s="667">
        <v>0.53</v>
      </c>
      <c r="AA2040" s="682">
        <f>Y2040*Z2040</f>
        <v>158745.60000000001</v>
      </c>
      <c r="AB2040" s="521"/>
      <c r="AC2040" s="668">
        <v>0</v>
      </c>
      <c r="AD2040" s="676"/>
      <c r="AE2040" s="684"/>
      <c r="AF2040" s="695">
        <f>AA2040+AD2040+AE2040</f>
        <v>158745.60000000001</v>
      </c>
      <c r="AG2040" s="665" t="s">
        <v>1073</v>
      </c>
      <c r="AH2040" s="641">
        <v>0</v>
      </c>
      <c r="AI2040" s="676">
        <v>60</v>
      </c>
      <c r="AJ2040" s="676" t="s">
        <v>1252</v>
      </c>
      <c r="AK2040" s="676" t="s">
        <v>1253</v>
      </c>
      <c r="AL2040" s="696" t="s">
        <v>1254</v>
      </c>
      <c r="AM2040" s="676" t="s">
        <v>52</v>
      </c>
      <c r="AN2040" s="676" t="s">
        <v>1076</v>
      </c>
      <c r="AO2040" s="665"/>
      <c r="AP2040" s="676"/>
      <c r="AQ2040" s="676" t="s">
        <v>1090</v>
      </c>
      <c r="AR2040" s="676"/>
      <c r="AS2040" s="523" t="s">
        <v>1157</v>
      </c>
      <c r="AT2040" s="523" t="s">
        <v>1078</v>
      </c>
      <c r="AU2040" s="523" t="s">
        <v>1078</v>
      </c>
      <c r="AV2040" s="674"/>
      <c r="AW2040" s="673">
        <f>U2040</f>
        <v>49201132</v>
      </c>
      <c r="AX2040" s="673" cm="1">
        <f t="array" ref="AX2040">SUM(MID(0&amp;AW2040,LARGE(INDEX(ISNUMBER(--MID(AW2040,ROW($1:$8),1))*ROW($1:$8),),ROW($1:$8))+1,1)*10^ROW($1:$8)/10)</f>
        <v>49201132</v>
      </c>
      <c r="AY2040" s="673" t="str">
        <f>VLOOKUP($AX2040,'Item Master Data'!$A:$F,3,FALSE)</f>
        <v>Q.PEAK DUO BLK G10+</v>
      </c>
      <c r="AZ2040" s="673">
        <f>VLOOKUP($AX2040,'Item Master Data'!$A:$F,6,FALSE)</f>
        <v>360</v>
      </c>
      <c r="BA2040" s="673">
        <f>X2040/BB2040</f>
        <v>26</v>
      </c>
      <c r="BB2040" s="673">
        <f>VLOOKUP(AX2040,'Item Master Data'!$A:$G,7,FALSE)</f>
        <v>32</v>
      </c>
      <c r="BC2040" s="673"/>
      <c r="BD2040" s="673">
        <f>W2040-AZ2040</f>
        <v>0</v>
      </c>
    </row>
    <row r="2041" spans="1:1259">
      <c r="A2041" s="697"/>
      <c r="B2041" s="558">
        <v>44574</v>
      </c>
      <c r="C2041" s="558">
        <v>44574</v>
      </c>
      <c r="D2041" s="676" t="s">
        <v>1067</v>
      </c>
      <c r="E2041" s="524" t="s">
        <v>1177</v>
      </c>
      <c r="F2041" s="676"/>
      <c r="G2041" s="665">
        <v>2022</v>
      </c>
      <c r="H2041" s="665">
        <v>5</v>
      </c>
      <c r="I2041" s="687"/>
      <c r="J2041" s="666"/>
      <c r="K2041" s="676" t="s">
        <v>1266</v>
      </c>
      <c r="L2041" s="677" t="s">
        <v>1251</v>
      </c>
      <c r="M2041" s="677">
        <v>44502</v>
      </c>
      <c r="N2041" s="677">
        <v>44658</v>
      </c>
      <c r="O2041" s="677"/>
      <c r="P2041" s="666" t="s">
        <v>1267</v>
      </c>
      <c r="Q2041" s="666"/>
      <c r="R2041" s="666"/>
      <c r="S2041" s="665" t="s">
        <v>1118</v>
      </c>
      <c r="T2041" s="665">
        <v>60</v>
      </c>
      <c r="U2041" s="676">
        <v>49401140</v>
      </c>
      <c r="V2041" s="665" t="s">
        <v>973</v>
      </c>
      <c r="W2041" s="678">
        <v>400</v>
      </c>
      <c r="X2041" s="551">
        <v>1536</v>
      </c>
      <c r="Y2041" s="693">
        <v>614400</v>
      </c>
      <c r="Z2041" s="667">
        <v>0.52</v>
      </c>
      <c r="AA2041" s="682">
        <f>Y2041*Z2041</f>
        <v>319488</v>
      </c>
      <c r="AB2041" s="521"/>
      <c r="AC2041" s="668">
        <v>0</v>
      </c>
      <c r="AD2041" s="676"/>
      <c r="AE2041" s="684"/>
      <c r="AF2041" s="695">
        <f>AA2041+AD2041+AE2041</f>
        <v>319488</v>
      </c>
      <c r="AG2041" s="665" t="s">
        <v>1073</v>
      </c>
      <c r="AH2041" s="641">
        <v>0</v>
      </c>
      <c r="AI2041" s="676">
        <v>60</v>
      </c>
      <c r="AJ2041" s="676" t="s">
        <v>1252</v>
      </c>
      <c r="AK2041" s="676" t="s">
        <v>1253</v>
      </c>
      <c r="AL2041" s="696" t="s">
        <v>1254</v>
      </c>
      <c r="AM2041" s="676" t="s">
        <v>52</v>
      </c>
      <c r="AN2041" s="676" t="s">
        <v>1076</v>
      </c>
      <c r="AO2041" s="665"/>
      <c r="AP2041" s="676"/>
      <c r="AQ2041" s="676" t="s">
        <v>1090</v>
      </c>
      <c r="AR2041" s="676" t="s">
        <v>1257</v>
      </c>
      <c r="AS2041" s="523" t="s">
        <v>1157</v>
      </c>
      <c r="AT2041" s="523" t="s">
        <v>1078</v>
      </c>
      <c r="AU2041" s="523" t="s">
        <v>1078</v>
      </c>
      <c r="AV2041" s="674">
        <v>0.52</v>
      </c>
      <c r="AW2041" s="673">
        <f>U2041</f>
        <v>49401140</v>
      </c>
      <c r="AX2041" s="673" cm="1">
        <f t="array" ref="AX2041">SUM(MID(0&amp;AW2041,LARGE(INDEX(ISNUMBER(--MID(AW2041,ROW($1:$8),1))*ROW($1:$8),),ROW($1:$8))+1,1)*10^ROW($1:$8)/10)</f>
        <v>49401140</v>
      </c>
      <c r="AY2041" s="673" t="str">
        <f>VLOOKUP($AX2041,'Item Master Data'!$A:$F,3,FALSE)</f>
        <v>Q.PEAK DUO BLK ML G10.a+</v>
      </c>
      <c r="AZ2041" s="673">
        <f>VLOOKUP($AX2041,'Item Master Data'!$A:$F,6,FALSE)</f>
        <v>400</v>
      </c>
      <c r="BA2041" s="673">
        <f>X2041/BB2041</f>
        <v>48</v>
      </c>
      <c r="BB2041" s="673">
        <f>VLOOKUP(AX2041,'Item Master Data'!$A:$G,7,FALSE)</f>
        <v>32</v>
      </c>
      <c r="BC2041" s="673"/>
      <c r="BD2041" s="673">
        <f>W2041-AZ2041</f>
        <v>0</v>
      </c>
    </row>
    <row r="2042" spans="1:1259">
      <c r="A2042" s="697"/>
      <c r="B2042" s="558"/>
      <c r="C2042" s="558"/>
      <c r="D2042" s="676" t="s">
        <v>1067</v>
      </c>
      <c r="E2042" s="524"/>
      <c r="F2042" s="676"/>
      <c r="G2042" s="676">
        <v>2022</v>
      </c>
      <c r="H2042" s="676">
        <v>5</v>
      </c>
      <c r="I2042" s="687"/>
      <c r="J2042" s="677"/>
      <c r="K2042" s="676" t="s">
        <v>1263</v>
      </c>
      <c r="L2042" s="677" t="s">
        <v>1251</v>
      </c>
      <c r="M2042" s="677">
        <v>44504</v>
      </c>
      <c r="N2042" s="677">
        <v>44652</v>
      </c>
      <c r="O2042" s="677"/>
      <c r="P2042" s="677"/>
      <c r="Q2042" s="677"/>
      <c r="R2042" s="677"/>
      <c r="S2042" s="676" t="s">
        <v>1118</v>
      </c>
      <c r="T2042" s="676">
        <v>60</v>
      </c>
      <c r="U2042" s="676">
        <v>49201132</v>
      </c>
      <c r="V2042" s="676" t="s">
        <v>986</v>
      </c>
      <c r="W2042" s="678">
        <v>360</v>
      </c>
      <c r="X2042" s="551">
        <v>1664</v>
      </c>
      <c r="Y2042" s="693">
        <v>599040</v>
      </c>
      <c r="Z2042" s="680">
        <v>0.53</v>
      </c>
      <c r="AA2042" s="682">
        <f>Y2042*Z2042</f>
        <v>317491.20000000001</v>
      </c>
      <c r="AB2042" s="521"/>
      <c r="AC2042" s="668">
        <v>0</v>
      </c>
      <c r="AD2042" s="676"/>
      <c r="AE2042" s="684"/>
      <c r="AF2042" s="695">
        <f>AA2042+AD2042+AE2042</f>
        <v>317491.20000000001</v>
      </c>
      <c r="AG2042" s="676" t="s">
        <v>1073</v>
      </c>
      <c r="AH2042" s="641">
        <v>0</v>
      </c>
      <c r="AI2042" s="676">
        <v>60</v>
      </c>
      <c r="AJ2042" s="676" t="s">
        <v>1252</v>
      </c>
      <c r="AK2042" s="676" t="s">
        <v>1253</v>
      </c>
      <c r="AL2042" s="696" t="s">
        <v>1254</v>
      </c>
      <c r="AM2042" s="676" t="s">
        <v>52</v>
      </c>
      <c r="AN2042" s="676" t="s">
        <v>1076</v>
      </c>
      <c r="AO2042" s="676"/>
      <c r="AP2042" s="676"/>
      <c r="AQ2042" s="676" t="s">
        <v>1090</v>
      </c>
      <c r="AR2042" s="676"/>
      <c r="AS2042" s="523" t="s">
        <v>1157</v>
      </c>
      <c r="AT2042" s="523" t="s">
        <v>1078</v>
      </c>
      <c r="AU2042" s="523" t="s">
        <v>1078</v>
      </c>
      <c r="AV2042" s="674"/>
      <c r="AW2042" s="673">
        <f>U2042</f>
        <v>49201132</v>
      </c>
      <c r="AX2042" s="673" cm="1">
        <f t="array" ref="AX2042">SUM(MID(0&amp;AW2042,LARGE(INDEX(ISNUMBER(--MID(AW2042,ROW($1:$8),1))*ROW($1:$8),),ROW($1:$8))+1,1)*10^ROW($1:$8)/10)</f>
        <v>49201132</v>
      </c>
      <c r="AY2042" s="673" t="str">
        <f>VLOOKUP($AX2042,'Item Master Data'!$A:$F,3,FALSE)</f>
        <v>Q.PEAK DUO BLK G10+</v>
      </c>
      <c r="AZ2042" s="673">
        <f>VLOOKUP($AX2042,'Item Master Data'!$A:$F,6,FALSE)</f>
        <v>360</v>
      </c>
      <c r="BA2042" s="673">
        <f>X2042/BB2042</f>
        <v>52</v>
      </c>
      <c r="BB2042" s="673">
        <f>VLOOKUP(AX2042,'Item Master Data'!$A:$G,7,FALSE)</f>
        <v>32</v>
      </c>
      <c r="BC2042" s="673"/>
      <c r="BD2042" s="673">
        <f>W2042-AZ2042</f>
        <v>0</v>
      </c>
    </row>
    <row r="2043" spans="1:1259">
      <c r="A2043" s="697"/>
      <c r="B2043" s="558"/>
      <c r="C2043" s="558"/>
      <c r="D2043" s="676" t="s">
        <v>1067</v>
      </c>
      <c r="E2043" s="524"/>
      <c r="F2043" s="665"/>
      <c r="G2043" s="665">
        <v>2022</v>
      </c>
      <c r="H2043" s="665">
        <v>5</v>
      </c>
      <c r="I2043" s="687"/>
      <c r="J2043" s="677"/>
      <c r="K2043" s="676" t="s">
        <v>1259</v>
      </c>
      <c r="L2043" s="677" t="s">
        <v>1251</v>
      </c>
      <c r="M2043" s="677">
        <v>44603</v>
      </c>
      <c r="N2043" s="677">
        <v>44652</v>
      </c>
      <c r="O2043" s="677"/>
      <c r="P2043" s="677" t="s">
        <v>1097</v>
      </c>
      <c r="Q2043" s="666"/>
      <c r="R2043" s="666"/>
      <c r="S2043" s="665" t="s">
        <v>1118</v>
      </c>
      <c r="T2043" s="665">
        <v>72</v>
      </c>
      <c r="U2043" s="665" t="s">
        <v>1086</v>
      </c>
      <c r="V2043" s="665" t="s">
        <v>1072</v>
      </c>
      <c r="W2043" s="678">
        <v>475</v>
      </c>
      <c r="X2043" s="551">
        <v>1740</v>
      </c>
      <c r="Y2043" s="693">
        <v>826500</v>
      </c>
      <c r="Z2043" s="667">
        <v>0.5</v>
      </c>
      <c r="AA2043" s="682">
        <f>Y2043*Z2043</f>
        <v>413250</v>
      </c>
      <c r="AB2043" s="521"/>
      <c r="AC2043" s="668">
        <v>0</v>
      </c>
      <c r="AD2043" s="676"/>
      <c r="AE2043" s="684"/>
      <c r="AF2043" s="695">
        <f>AA2043+AD2043+AE2043</f>
        <v>413250</v>
      </c>
      <c r="AG2043" s="665" t="s">
        <v>1073</v>
      </c>
      <c r="AH2043" s="641">
        <v>0</v>
      </c>
      <c r="AI2043" s="676">
        <v>60</v>
      </c>
      <c r="AJ2043" s="676" t="s">
        <v>1252</v>
      </c>
      <c r="AK2043" s="676" t="s">
        <v>1253</v>
      </c>
      <c r="AL2043" s="696" t="s">
        <v>1254</v>
      </c>
      <c r="AM2043" s="676" t="s">
        <v>52</v>
      </c>
      <c r="AN2043" s="676" t="s">
        <v>1089</v>
      </c>
      <c r="AO2043" s="665"/>
      <c r="AP2043" s="676" t="s">
        <v>38</v>
      </c>
      <c r="AQ2043" s="676" t="s">
        <v>1090</v>
      </c>
      <c r="AR2043" s="676"/>
      <c r="AS2043" s="523" t="s">
        <v>1157</v>
      </c>
      <c r="AT2043" s="523" t="s">
        <v>1078</v>
      </c>
      <c r="AU2043" s="523" t="s">
        <v>1078</v>
      </c>
      <c r="AV2043" s="674"/>
      <c r="AW2043" s="673" t="str">
        <f>U2043</f>
        <v>12005833C</v>
      </c>
      <c r="AX2043" s="673" cm="1">
        <f t="array" ref="AX2043">SUM(MID(0&amp;AW2043,LARGE(INDEX(ISNUMBER(--MID(AW2043,ROW($1:$8),1))*ROW($1:$8),),ROW($1:$8))+1,1)*10^ROW($1:$8)/10)</f>
        <v>12005833</v>
      </c>
      <c r="AY2043" s="673" t="str">
        <f>VLOOKUP($AX2043,'Item Master Data'!$A:$F,3,FALSE)</f>
        <v>Q.PEAK DUO XL G10 BFG</v>
      </c>
      <c r="AZ2043" s="673">
        <f>VLOOKUP($AX2043,'Item Master Data'!$A:$F,6,FALSE)</f>
        <v>475</v>
      </c>
      <c r="BA2043" s="673" t="e">
        <f>X2043/BB2043</f>
        <v>#VALUE!</v>
      </c>
      <c r="BB2043" s="673" t="str">
        <f>VLOOKUP(AX2043,'Item Master Data'!$A:$G,7,FALSE)</f>
        <v> 30</v>
      </c>
      <c r="BC2043" s="673"/>
      <c r="BD2043" s="673">
        <f>W2043-AZ2043</f>
        <v>0</v>
      </c>
    </row>
    <row r="2044" spans="1:1259">
      <c r="A2044" s="697"/>
      <c r="B2044" s="558"/>
      <c r="C2044" s="558"/>
      <c r="D2044" s="676" t="s">
        <v>1067</v>
      </c>
      <c r="E2044" s="524"/>
      <c r="F2044" s="676"/>
      <c r="G2044" s="665">
        <v>2022</v>
      </c>
      <c r="H2044" s="665">
        <v>5</v>
      </c>
      <c r="I2044" s="687"/>
      <c r="J2044" s="666"/>
      <c r="K2044" s="676" t="s">
        <v>1265</v>
      </c>
      <c r="L2044" s="677" t="s">
        <v>1251</v>
      </c>
      <c r="M2044" s="677">
        <v>44613</v>
      </c>
      <c r="N2044" s="677">
        <v>44682</v>
      </c>
      <c r="O2044" s="677"/>
      <c r="P2044" s="666"/>
      <c r="Q2044" s="666"/>
      <c r="R2044" s="666"/>
      <c r="S2044" s="665" t="s">
        <v>1118</v>
      </c>
      <c r="T2044" s="665">
        <v>72</v>
      </c>
      <c r="U2044" s="676" t="s">
        <v>1086</v>
      </c>
      <c r="V2044" s="665" t="s">
        <v>1072</v>
      </c>
      <c r="W2044" s="678">
        <v>475</v>
      </c>
      <c r="X2044" s="551">
        <v>1740</v>
      </c>
      <c r="Y2044" s="693">
        <v>826500</v>
      </c>
      <c r="Z2044" s="667">
        <v>0.5</v>
      </c>
      <c r="AA2044" s="682">
        <f>Y2044*Z2044</f>
        <v>413250</v>
      </c>
      <c r="AB2044" s="521"/>
      <c r="AC2044" s="668">
        <v>0</v>
      </c>
      <c r="AD2044" s="676"/>
      <c r="AE2044" s="684"/>
      <c r="AF2044" s="695">
        <f>AA2044+AD2044+AE2044</f>
        <v>413250</v>
      </c>
      <c r="AG2044" s="665" t="s">
        <v>1073</v>
      </c>
      <c r="AH2044" s="641">
        <v>0</v>
      </c>
      <c r="AI2044" s="676">
        <v>60</v>
      </c>
      <c r="AJ2044" s="676" t="s">
        <v>1252</v>
      </c>
      <c r="AK2044" s="676" t="s">
        <v>1253</v>
      </c>
      <c r="AL2044" s="696" t="s">
        <v>1254</v>
      </c>
      <c r="AM2044" s="676" t="s">
        <v>52</v>
      </c>
      <c r="AN2044" s="676" t="s">
        <v>1089</v>
      </c>
      <c r="AO2044" s="665"/>
      <c r="AP2044" s="676" t="s">
        <v>38</v>
      </c>
      <c r="AQ2044" s="676" t="s">
        <v>1090</v>
      </c>
      <c r="AR2044" s="676"/>
      <c r="AS2044" s="523" t="s">
        <v>1157</v>
      </c>
      <c r="AT2044" s="523" t="s">
        <v>1078</v>
      </c>
      <c r="AU2044" s="523" t="s">
        <v>1078</v>
      </c>
      <c r="AV2044" s="674"/>
      <c r="AW2044" s="673" t="str">
        <f>U2044</f>
        <v>12005833C</v>
      </c>
      <c r="AX2044" s="673" cm="1">
        <f t="array" ref="AX2044">SUM(MID(0&amp;AW2044,LARGE(INDEX(ISNUMBER(--MID(AW2044,ROW($1:$8),1))*ROW($1:$8),),ROW($1:$8))+1,1)*10^ROW($1:$8)/10)</f>
        <v>12005833</v>
      </c>
      <c r="AY2044" s="673" t="str">
        <f>VLOOKUP($AX2044,'Item Master Data'!$A:$F,3,FALSE)</f>
        <v>Q.PEAK DUO XL G10 BFG</v>
      </c>
      <c r="AZ2044" s="673">
        <f>VLOOKUP($AX2044,'Item Master Data'!$A:$F,6,FALSE)</f>
        <v>475</v>
      </c>
      <c r="BA2044" s="673" t="e">
        <f>X2044/BB2044</f>
        <v>#VALUE!</v>
      </c>
      <c r="BB2044" s="673" t="str">
        <f>VLOOKUP(AX2044,'Item Master Data'!$A:$G,7,FALSE)</f>
        <v> 30</v>
      </c>
      <c r="BC2044" s="673"/>
      <c r="BD2044" s="673">
        <f>W2044-AZ2044</f>
        <v>0</v>
      </c>
      <c r="BE2044" s="593"/>
      <c r="BF2044" s="593"/>
      <c r="BG2044" s="593"/>
      <c r="BH2044" s="593"/>
      <c r="BI2044" s="593"/>
      <c r="BJ2044" s="593"/>
      <c r="BK2044" s="593"/>
      <c r="BL2044" s="593"/>
      <c r="BM2044" s="593"/>
      <c r="BN2044" s="593"/>
      <c r="BO2044" s="593"/>
      <c r="BP2044" s="593"/>
      <c r="BQ2044" s="593"/>
      <c r="BR2044" s="593"/>
      <c r="BS2044" s="593"/>
      <c r="BT2044" s="593"/>
      <c r="BU2044" s="593"/>
      <c r="BV2044" s="593"/>
      <c r="BW2044" s="593"/>
      <c r="BX2044" s="593"/>
      <c r="BY2044" s="593"/>
      <c r="BZ2044" s="593"/>
      <c r="CA2044" s="593"/>
      <c r="CB2044" s="593"/>
      <c r="CC2044" s="593"/>
      <c r="CD2044" s="593"/>
      <c r="CE2044" s="593"/>
      <c r="CF2044" s="593"/>
      <c r="CG2044" s="593"/>
      <c r="CH2044" s="593"/>
      <c r="CI2044" s="593"/>
      <c r="CJ2044" s="593"/>
      <c r="CK2044" s="593"/>
      <c r="CL2044" s="593"/>
      <c r="CM2044" s="593"/>
      <c r="CN2044" s="593"/>
      <c r="CO2044" s="593"/>
      <c r="CP2044" s="593"/>
      <c r="CQ2044" s="593"/>
      <c r="CR2044" s="593"/>
      <c r="CS2044" s="593"/>
      <c r="CT2044" s="593"/>
      <c r="CU2044" s="593"/>
      <c r="CV2044" s="593"/>
      <c r="CW2044" s="593"/>
      <c r="CX2044" s="593"/>
      <c r="CY2044" s="593"/>
      <c r="CZ2044" s="593"/>
      <c r="DA2044" s="593"/>
      <c r="DB2044" s="593"/>
      <c r="DC2044" s="593"/>
      <c r="DD2044" s="593"/>
      <c r="DE2044" s="593"/>
      <c r="DF2044" s="593"/>
      <c r="DG2044" s="593"/>
      <c r="DH2044" s="593"/>
      <c r="DI2044" s="593"/>
      <c r="DJ2044" s="593"/>
      <c r="DK2044" s="593"/>
      <c r="DL2044" s="593"/>
      <c r="DM2044" s="593"/>
      <c r="DN2044" s="593"/>
      <c r="DO2044" s="593"/>
      <c r="DP2044" s="593"/>
      <c r="DQ2044" s="593"/>
      <c r="DR2044" s="593"/>
      <c r="DS2044" s="593"/>
      <c r="DT2044" s="593"/>
      <c r="DU2044" s="593"/>
      <c r="DV2044" s="593"/>
      <c r="DW2044" s="593"/>
      <c r="DX2044" s="593"/>
      <c r="DY2044" s="593"/>
      <c r="DZ2044" s="593"/>
      <c r="EA2044" s="593"/>
      <c r="EB2044" s="593"/>
      <c r="EC2044" s="593"/>
      <c r="ED2044" s="593"/>
      <c r="EE2044" s="593"/>
      <c r="EF2044" s="593"/>
      <c r="EG2044" s="593"/>
      <c r="EH2044" s="593"/>
      <c r="EI2044" s="593"/>
      <c r="EJ2044" s="593"/>
      <c r="EK2044" s="593"/>
      <c r="EL2044" s="593"/>
      <c r="EM2044" s="593"/>
      <c r="EN2044" s="593"/>
      <c r="EO2044" s="593"/>
      <c r="EP2044" s="593"/>
      <c r="EQ2044" s="593"/>
      <c r="ER2044" s="593"/>
      <c r="ES2044" s="593"/>
      <c r="ET2044" s="593"/>
      <c r="EU2044" s="593"/>
      <c r="EV2044" s="593"/>
      <c r="EW2044" s="593"/>
      <c r="EX2044" s="593"/>
      <c r="EY2044" s="593"/>
      <c r="EZ2044" s="593"/>
      <c r="FA2044" s="593"/>
      <c r="FB2044" s="593"/>
      <c r="FC2044" s="593"/>
      <c r="FD2044" s="593"/>
      <c r="FE2044" s="593"/>
      <c r="FF2044" s="593"/>
      <c r="FG2044" s="593"/>
      <c r="FH2044" s="593"/>
      <c r="FI2044" s="593"/>
      <c r="FJ2044" s="593"/>
      <c r="FK2044" s="593"/>
      <c r="FL2044" s="593"/>
      <c r="FM2044" s="593"/>
      <c r="FN2044" s="593"/>
      <c r="FO2044" s="593"/>
      <c r="FP2044" s="593"/>
      <c r="FQ2044" s="593"/>
      <c r="FR2044" s="593"/>
      <c r="FS2044" s="593"/>
      <c r="FT2044" s="593"/>
      <c r="FU2044" s="593"/>
      <c r="FV2044" s="593"/>
      <c r="FW2044" s="593"/>
      <c r="FX2044" s="593"/>
      <c r="FY2044" s="593"/>
      <c r="FZ2044" s="593"/>
      <c r="GA2044" s="593"/>
      <c r="GB2044" s="593"/>
      <c r="GC2044" s="593"/>
      <c r="GD2044" s="593"/>
      <c r="GE2044" s="593"/>
      <c r="GF2044" s="593"/>
      <c r="GG2044" s="593"/>
      <c r="GH2044" s="593"/>
      <c r="GI2044" s="593"/>
      <c r="GJ2044" s="593"/>
      <c r="GK2044" s="593"/>
      <c r="GL2044" s="593"/>
      <c r="GM2044" s="593"/>
      <c r="GN2044" s="593"/>
      <c r="GO2044" s="593"/>
      <c r="GP2044" s="593"/>
      <c r="GQ2044" s="593"/>
      <c r="GR2044" s="593"/>
      <c r="GS2044" s="593"/>
      <c r="GT2044" s="593"/>
      <c r="GU2044" s="593"/>
      <c r="GV2044" s="593"/>
      <c r="GW2044" s="593"/>
      <c r="GX2044" s="593"/>
      <c r="GY2044" s="593"/>
      <c r="GZ2044" s="593"/>
      <c r="HA2044" s="593"/>
      <c r="HB2044" s="593"/>
      <c r="HC2044" s="593"/>
      <c r="HD2044" s="593"/>
      <c r="HE2044" s="593"/>
      <c r="HF2044" s="593"/>
      <c r="HG2044" s="593"/>
      <c r="HH2044" s="593"/>
      <c r="HI2044" s="593"/>
      <c r="HJ2044" s="593"/>
      <c r="HK2044" s="593"/>
      <c r="HL2044" s="593"/>
      <c r="HM2044" s="593"/>
      <c r="HN2044" s="593"/>
      <c r="HO2044" s="593"/>
      <c r="HP2044" s="593"/>
      <c r="HQ2044" s="593"/>
      <c r="HR2044" s="593"/>
      <c r="HS2044" s="593"/>
      <c r="HT2044" s="593"/>
      <c r="HU2044" s="593"/>
      <c r="HV2044" s="593"/>
      <c r="HW2044" s="593"/>
      <c r="HX2044" s="593"/>
      <c r="HY2044" s="593"/>
      <c r="HZ2044" s="593"/>
      <c r="IA2044" s="593"/>
      <c r="IB2044" s="593"/>
      <c r="IC2044" s="593"/>
      <c r="ID2044" s="593"/>
      <c r="IE2044" s="593"/>
      <c r="IF2044" s="593"/>
      <c r="IG2044" s="593"/>
      <c r="IH2044" s="593"/>
      <c r="II2044" s="593"/>
      <c r="IJ2044" s="593"/>
      <c r="IK2044" s="593"/>
      <c r="IL2044" s="593"/>
      <c r="IM2044" s="593"/>
      <c r="IN2044" s="593"/>
      <c r="IO2044" s="593"/>
      <c r="IP2044" s="593"/>
      <c r="IQ2044" s="593"/>
      <c r="IR2044" s="593"/>
      <c r="IS2044" s="593"/>
      <c r="IT2044" s="593"/>
      <c r="IU2044" s="593"/>
      <c r="IV2044" s="593"/>
      <c r="IW2044" s="593"/>
      <c r="IX2044" s="593"/>
      <c r="IY2044" s="593"/>
      <c r="IZ2044" s="593"/>
      <c r="JA2044" s="593"/>
      <c r="JB2044" s="593"/>
      <c r="JC2044" s="593"/>
      <c r="JD2044" s="593"/>
      <c r="JE2044" s="593"/>
      <c r="JF2044" s="593"/>
      <c r="JG2044" s="593"/>
      <c r="JH2044" s="593"/>
      <c r="JI2044" s="593"/>
      <c r="JJ2044" s="593"/>
      <c r="JK2044" s="593"/>
      <c r="JL2044" s="593"/>
      <c r="JM2044" s="593"/>
      <c r="JN2044" s="593"/>
      <c r="JO2044" s="593"/>
      <c r="JP2044" s="593"/>
      <c r="JQ2044" s="593"/>
      <c r="JR2044" s="593"/>
      <c r="JS2044" s="593"/>
      <c r="JT2044" s="593"/>
      <c r="JU2044" s="593"/>
      <c r="JV2044" s="593"/>
      <c r="JW2044" s="593"/>
      <c r="JX2044" s="593"/>
      <c r="JY2044" s="593"/>
      <c r="JZ2044" s="593"/>
      <c r="KA2044" s="593"/>
      <c r="KB2044" s="593"/>
      <c r="KC2044" s="593"/>
      <c r="KD2044" s="593"/>
      <c r="KE2044" s="593"/>
      <c r="KF2044" s="593"/>
      <c r="KG2044" s="593"/>
      <c r="KH2044" s="593"/>
      <c r="KI2044" s="593"/>
      <c r="KJ2044" s="593"/>
      <c r="KK2044" s="593"/>
      <c r="KL2044" s="593"/>
      <c r="KM2044" s="593"/>
      <c r="KN2044" s="593"/>
      <c r="KO2044" s="593"/>
      <c r="KP2044" s="593"/>
      <c r="KQ2044" s="593"/>
      <c r="KR2044" s="593"/>
      <c r="KS2044" s="593"/>
      <c r="KT2044" s="593"/>
      <c r="KU2044" s="593"/>
      <c r="KV2044" s="593"/>
      <c r="KW2044" s="593"/>
      <c r="KX2044" s="593"/>
      <c r="KY2044" s="593"/>
      <c r="KZ2044" s="593"/>
      <c r="LA2044" s="593"/>
      <c r="LB2044" s="593"/>
      <c r="LC2044" s="593"/>
      <c r="LD2044" s="593"/>
      <c r="LE2044" s="593"/>
      <c r="LF2044" s="593"/>
      <c r="LG2044" s="593"/>
      <c r="LH2044" s="593"/>
      <c r="LI2044" s="593"/>
      <c r="LJ2044" s="593"/>
      <c r="LK2044" s="593"/>
      <c r="LL2044" s="593"/>
      <c r="LM2044" s="593"/>
      <c r="LN2044" s="593"/>
      <c r="LO2044" s="593"/>
      <c r="LP2044" s="593"/>
      <c r="LQ2044" s="593"/>
      <c r="LR2044" s="593"/>
      <c r="LS2044" s="593"/>
      <c r="LT2044" s="593"/>
      <c r="LU2044" s="593"/>
      <c r="LV2044" s="593"/>
      <c r="LW2044" s="593"/>
      <c r="LX2044" s="593"/>
      <c r="LY2044" s="593"/>
      <c r="LZ2044" s="593"/>
      <c r="MA2044" s="593"/>
      <c r="MB2044" s="593"/>
      <c r="MC2044" s="593"/>
      <c r="MD2044" s="593"/>
      <c r="ME2044" s="593"/>
      <c r="MF2044" s="593"/>
      <c r="MG2044" s="593"/>
      <c r="MH2044" s="593"/>
      <c r="MI2044" s="593"/>
      <c r="MJ2044" s="593"/>
      <c r="MK2044" s="593"/>
      <c r="ML2044" s="593"/>
      <c r="MM2044" s="593"/>
      <c r="MN2044" s="593"/>
      <c r="MO2044" s="593"/>
      <c r="MP2044" s="593"/>
      <c r="MQ2044" s="593"/>
      <c r="MR2044" s="593"/>
      <c r="MS2044" s="593"/>
      <c r="MT2044" s="593"/>
      <c r="MU2044" s="593"/>
      <c r="MV2044" s="593"/>
      <c r="MW2044" s="593"/>
      <c r="MX2044" s="593"/>
      <c r="MY2044" s="593"/>
      <c r="MZ2044" s="593"/>
      <c r="NA2044" s="593"/>
      <c r="NB2044" s="593"/>
      <c r="NC2044" s="593"/>
      <c r="ND2044" s="593"/>
      <c r="NE2044" s="593"/>
      <c r="NF2044" s="593"/>
      <c r="NG2044" s="593"/>
      <c r="NH2044" s="593"/>
      <c r="NI2044" s="593"/>
      <c r="NJ2044" s="593"/>
      <c r="NK2044" s="593"/>
      <c r="NL2044" s="593"/>
      <c r="NM2044" s="593"/>
      <c r="NN2044" s="593"/>
      <c r="NO2044" s="593"/>
      <c r="NP2044" s="593"/>
      <c r="NQ2044" s="593"/>
      <c r="NR2044" s="593"/>
      <c r="NS2044" s="593"/>
      <c r="NT2044" s="593"/>
      <c r="NU2044" s="593"/>
      <c r="NV2044" s="593"/>
      <c r="NW2044" s="593"/>
      <c r="NX2044" s="593"/>
      <c r="NY2044" s="593"/>
      <c r="NZ2044" s="593"/>
      <c r="OA2044" s="593"/>
      <c r="OB2044" s="593"/>
      <c r="OC2044" s="593"/>
      <c r="OD2044" s="593"/>
      <c r="OE2044" s="593"/>
      <c r="OF2044" s="593"/>
      <c r="OG2044" s="593"/>
      <c r="OH2044" s="593"/>
      <c r="OI2044" s="593"/>
      <c r="OJ2044" s="593"/>
      <c r="OK2044" s="593"/>
      <c r="OL2044" s="593"/>
      <c r="OM2044" s="593"/>
      <c r="ON2044" s="593"/>
      <c r="OO2044" s="593"/>
      <c r="OP2044" s="593"/>
      <c r="OQ2044" s="593"/>
      <c r="OR2044" s="593"/>
      <c r="OS2044" s="593"/>
      <c r="OT2044" s="593"/>
      <c r="OU2044" s="593"/>
      <c r="OV2044" s="593"/>
      <c r="OW2044" s="593"/>
      <c r="OX2044" s="593"/>
      <c r="OY2044" s="593"/>
      <c r="OZ2044" s="593"/>
      <c r="PA2044" s="593"/>
      <c r="PB2044" s="593"/>
      <c r="PC2044" s="593"/>
      <c r="PD2044" s="593"/>
      <c r="PE2044" s="593"/>
      <c r="PF2044" s="593"/>
      <c r="PG2044" s="593"/>
      <c r="PH2044" s="593"/>
      <c r="PI2044" s="593"/>
      <c r="PJ2044" s="593"/>
      <c r="PK2044" s="593"/>
      <c r="PL2044" s="593"/>
      <c r="PM2044" s="593"/>
      <c r="PN2044" s="593"/>
      <c r="PO2044" s="593"/>
      <c r="PP2044" s="593"/>
      <c r="PQ2044" s="593"/>
      <c r="PR2044" s="593"/>
      <c r="PS2044" s="593"/>
      <c r="PT2044" s="593"/>
      <c r="PU2044" s="593"/>
      <c r="PV2044" s="593"/>
      <c r="PW2044" s="593"/>
      <c r="PX2044" s="593"/>
      <c r="PY2044" s="593"/>
      <c r="PZ2044" s="593"/>
      <c r="QA2044" s="593"/>
      <c r="QB2044" s="593"/>
      <c r="QC2044" s="593"/>
      <c r="QD2044" s="593"/>
      <c r="QE2044" s="593"/>
      <c r="QF2044" s="593"/>
      <c r="QG2044" s="593"/>
      <c r="QH2044" s="593"/>
      <c r="QI2044" s="593"/>
      <c r="QJ2044" s="593"/>
      <c r="QK2044" s="593"/>
      <c r="QL2044" s="593"/>
      <c r="QM2044" s="593"/>
      <c r="QN2044" s="593"/>
      <c r="QO2044" s="593"/>
      <c r="QP2044" s="593"/>
      <c r="QQ2044" s="593"/>
      <c r="QR2044" s="593"/>
      <c r="QS2044" s="593"/>
      <c r="QT2044" s="593"/>
      <c r="QU2044" s="593"/>
      <c r="QV2044" s="593"/>
      <c r="QW2044" s="593"/>
      <c r="QX2044" s="593"/>
      <c r="QY2044" s="593"/>
      <c r="QZ2044" s="593"/>
      <c r="RA2044" s="593"/>
      <c r="RB2044" s="593"/>
      <c r="RC2044" s="593"/>
      <c r="RD2044" s="593"/>
      <c r="RE2044" s="593"/>
      <c r="RF2044" s="593"/>
      <c r="RG2044" s="593"/>
      <c r="RH2044" s="593"/>
      <c r="RI2044" s="593"/>
      <c r="RJ2044" s="593"/>
      <c r="RK2044" s="593"/>
      <c r="RL2044" s="593"/>
      <c r="RM2044" s="593"/>
      <c r="RN2044" s="593"/>
      <c r="RO2044" s="593"/>
      <c r="RP2044" s="593"/>
      <c r="RQ2044" s="593"/>
      <c r="RR2044" s="593"/>
      <c r="RS2044" s="593"/>
      <c r="RT2044" s="593"/>
      <c r="RU2044" s="593"/>
      <c r="RV2044" s="593"/>
      <c r="RW2044" s="593"/>
      <c r="RX2044" s="593"/>
      <c r="RY2044" s="593"/>
      <c r="RZ2044" s="593"/>
      <c r="SA2044" s="593"/>
      <c r="SB2044" s="593"/>
      <c r="SC2044" s="593"/>
      <c r="SD2044" s="593"/>
      <c r="SE2044" s="593"/>
      <c r="SF2044" s="593"/>
      <c r="SG2044" s="593"/>
      <c r="SH2044" s="593"/>
      <c r="SI2044" s="593"/>
      <c r="SJ2044" s="593"/>
      <c r="SK2044" s="593"/>
      <c r="SL2044" s="593"/>
      <c r="SM2044" s="593"/>
      <c r="SN2044" s="593"/>
      <c r="SO2044" s="593"/>
      <c r="SP2044" s="593"/>
      <c r="SQ2044" s="593"/>
      <c r="SR2044" s="593"/>
      <c r="SS2044" s="593"/>
      <c r="ST2044" s="593"/>
      <c r="SU2044" s="593"/>
      <c r="SV2044" s="593"/>
      <c r="SW2044" s="593"/>
      <c r="SX2044" s="593"/>
      <c r="SY2044" s="593"/>
      <c r="SZ2044" s="593"/>
      <c r="TA2044" s="593"/>
      <c r="TB2044" s="593"/>
      <c r="TC2044" s="593"/>
      <c r="TD2044" s="593"/>
      <c r="TE2044" s="593"/>
      <c r="TF2044" s="593"/>
      <c r="TG2044" s="593"/>
      <c r="TH2044" s="593"/>
      <c r="TI2044" s="593"/>
      <c r="TJ2044" s="593"/>
      <c r="TK2044" s="593"/>
      <c r="TL2044" s="593"/>
      <c r="TM2044" s="593"/>
      <c r="TN2044" s="593"/>
      <c r="TO2044" s="593"/>
      <c r="TP2044" s="593"/>
      <c r="TQ2044" s="593"/>
      <c r="TR2044" s="593"/>
      <c r="TS2044" s="593"/>
      <c r="TT2044" s="593"/>
      <c r="TU2044" s="593"/>
      <c r="TV2044" s="593"/>
      <c r="TW2044" s="593"/>
      <c r="TX2044" s="593"/>
      <c r="TY2044" s="593"/>
      <c r="TZ2044" s="593"/>
      <c r="UA2044" s="593"/>
      <c r="UB2044" s="593"/>
      <c r="UC2044" s="593"/>
      <c r="UD2044" s="593"/>
      <c r="UE2044" s="593"/>
      <c r="UF2044" s="593"/>
      <c r="UG2044" s="593"/>
      <c r="UH2044" s="593"/>
      <c r="UI2044" s="593"/>
      <c r="UJ2044" s="593"/>
      <c r="UK2044" s="593"/>
      <c r="UL2044" s="593"/>
      <c r="UM2044" s="593"/>
      <c r="UN2044" s="593"/>
      <c r="UO2044" s="593"/>
      <c r="UP2044" s="593"/>
      <c r="UQ2044" s="593"/>
      <c r="UR2044" s="593"/>
      <c r="US2044" s="593"/>
      <c r="UT2044" s="593"/>
      <c r="UU2044" s="593"/>
      <c r="UV2044" s="593"/>
      <c r="UW2044" s="593"/>
      <c r="UX2044" s="593"/>
      <c r="UY2044" s="593"/>
      <c r="UZ2044" s="593"/>
      <c r="VA2044" s="593"/>
      <c r="VB2044" s="593"/>
      <c r="VC2044" s="593"/>
      <c r="VD2044" s="593"/>
      <c r="VE2044" s="593"/>
      <c r="VF2044" s="593"/>
      <c r="VG2044" s="593"/>
      <c r="VH2044" s="593"/>
      <c r="VI2044" s="593"/>
      <c r="VJ2044" s="593"/>
      <c r="VK2044" s="593"/>
      <c r="VL2044" s="593"/>
      <c r="VM2044" s="593"/>
      <c r="VN2044" s="593"/>
      <c r="VO2044" s="593"/>
      <c r="VP2044" s="593"/>
      <c r="VQ2044" s="593"/>
      <c r="VR2044" s="593"/>
      <c r="VS2044" s="593"/>
      <c r="VT2044" s="593"/>
      <c r="VU2044" s="593"/>
      <c r="VV2044" s="593"/>
      <c r="VW2044" s="593"/>
      <c r="VX2044" s="593"/>
      <c r="VY2044" s="593"/>
      <c r="VZ2044" s="593"/>
      <c r="WA2044" s="593"/>
      <c r="WB2044" s="593"/>
      <c r="WC2044" s="593"/>
      <c r="WD2044" s="593"/>
      <c r="WE2044" s="593"/>
      <c r="WF2044" s="593"/>
      <c r="WG2044" s="593"/>
      <c r="WH2044" s="593"/>
      <c r="WI2044" s="593"/>
      <c r="WJ2044" s="593"/>
      <c r="WK2044" s="593"/>
      <c r="WL2044" s="593"/>
      <c r="WM2044" s="593"/>
      <c r="WN2044" s="593"/>
      <c r="WO2044" s="593"/>
      <c r="WP2044" s="593"/>
      <c r="WQ2044" s="593"/>
      <c r="WR2044" s="593"/>
      <c r="WS2044" s="593"/>
      <c r="WT2044" s="593"/>
      <c r="WU2044" s="593"/>
      <c r="WV2044" s="593"/>
      <c r="WW2044" s="593"/>
      <c r="WX2044" s="593"/>
      <c r="WY2044" s="593"/>
      <c r="WZ2044" s="593"/>
      <c r="XA2044" s="593"/>
      <c r="XB2044" s="593"/>
      <c r="XC2044" s="593"/>
      <c r="XD2044" s="593"/>
      <c r="XE2044" s="593"/>
      <c r="XF2044" s="593"/>
      <c r="XG2044" s="593"/>
      <c r="XH2044" s="593"/>
      <c r="XI2044" s="593"/>
      <c r="XJ2044" s="593"/>
      <c r="XK2044" s="593"/>
      <c r="XL2044" s="593"/>
      <c r="XM2044" s="593"/>
      <c r="XN2044" s="593"/>
      <c r="XO2044" s="593"/>
      <c r="XP2044" s="593"/>
      <c r="XQ2044" s="593"/>
      <c r="XR2044" s="593"/>
      <c r="XS2044" s="593"/>
      <c r="XT2044" s="593"/>
      <c r="XU2044" s="593"/>
      <c r="XV2044" s="593"/>
      <c r="XW2044" s="593"/>
      <c r="XX2044" s="593"/>
      <c r="XY2044" s="593"/>
      <c r="XZ2044" s="593"/>
      <c r="YA2044" s="593"/>
      <c r="YB2044" s="593"/>
      <c r="YC2044" s="593"/>
      <c r="YD2044" s="593"/>
      <c r="YE2044" s="593"/>
      <c r="YF2044" s="593"/>
      <c r="YG2044" s="593"/>
      <c r="YH2044" s="593"/>
      <c r="YI2044" s="593"/>
      <c r="YJ2044" s="593"/>
      <c r="YK2044" s="593"/>
      <c r="YL2044" s="593"/>
      <c r="YM2044" s="593"/>
      <c r="YN2044" s="593"/>
      <c r="YO2044" s="593"/>
      <c r="YP2044" s="593"/>
      <c r="YQ2044" s="593"/>
      <c r="YR2044" s="593"/>
      <c r="YS2044" s="593"/>
      <c r="YT2044" s="593"/>
      <c r="YU2044" s="593"/>
      <c r="YV2044" s="593"/>
      <c r="YW2044" s="593"/>
      <c r="YX2044" s="593"/>
      <c r="YY2044" s="593"/>
      <c r="YZ2044" s="593"/>
      <c r="ZA2044" s="593"/>
      <c r="ZB2044" s="593"/>
      <c r="ZC2044" s="593"/>
      <c r="ZD2044" s="593"/>
      <c r="ZE2044" s="593"/>
      <c r="ZF2044" s="593"/>
      <c r="ZG2044" s="593"/>
      <c r="ZH2044" s="593"/>
      <c r="ZI2044" s="593"/>
      <c r="ZJ2044" s="593"/>
      <c r="ZK2044" s="593"/>
      <c r="ZL2044" s="593"/>
      <c r="ZM2044" s="593"/>
      <c r="ZN2044" s="593"/>
      <c r="ZO2044" s="593"/>
      <c r="ZP2044" s="593"/>
      <c r="ZQ2044" s="593"/>
      <c r="ZR2044" s="593"/>
      <c r="ZS2044" s="593"/>
      <c r="ZT2044" s="593"/>
      <c r="ZU2044" s="593"/>
      <c r="ZV2044" s="593"/>
      <c r="ZW2044" s="593"/>
      <c r="ZX2044" s="593"/>
      <c r="ZY2044" s="593"/>
      <c r="ZZ2044" s="593"/>
      <c r="AAA2044" s="593"/>
      <c r="AAB2044" s="593"/>
      <c r="AAC2044" s="593"/>
      <c r="AAD2044" s="593"/>
      <c r="AAE2044" s="593"/>
      <c r="AAF2044" s="593"/>
      <c r="AAG2044" s="593"/>
      <c r="AAH2044" s="593"/>
      <c r="AAI2044" s="593"/>
      <c r="AAJ2044" s="593"/>
      <c r="AAK2044" s="593"/>
      <c r="AAL2044" s="593"/>
      <c r="AAM2044" s="593"/>
      <c r="AAN2044" s="593"/>
      <c r="AAO2044" s="593"/>
      <c r="AAP2044" s="593"/>
      <c r="AAQ2044" s="593"/>
      <c r="AAR2044" s="593"/>
      <c r="AAS2044" s="593"/>
      <c r="AAT2044" s="593"/>
      <c r="AAU2044" s="593"/>
      <c r="AAV2044" s="593"/>
      <c r="AAW2044" s="593"/>
      <c r="AAX2044" s="593"/>
      <c r="AAY2044" s="593"/>
      <c r="AAZ2044" s="593"/>
      <c r="ABA2044" s="593"/>
      <c r="ABB2044" s="593"/>
      <c r="ABC2044" s="593"/>
      <c r="ABD2044" s="593"/>
      <c r="ABE2044" s="593"/>
      <c r="ABF2044" s="593"/>
      <c r="ABG2044" s="593"/>
      <c r="ABH2044" s="593"/>
      <c r="ABI2044" s="593"/>
      <c r="ABJ2044" s="593"/>
      <c r="ABK2044" s="593"/>
      <c r="ABL2044" s="593"/>
      <c r="ABM2044" s="593"/>
      <c r="ABN2044" s="593"/>
      <c r="ABO2044" s="593"/>
      <c r="ABP2044" s="593"/>
      <c r="ABQ2044" s="593"/>
      <c r="ABR2044" s="593"/>
      <c r="ABS2044" s="593"/>
      <c r="ABT2044" s="593"/>
      <c r="ABU2044" s="593"/>
      <c r="ABV2044" s="593"/>
      <c r="ABW2044" s="593"/>
      <c r="ABX2044" s="593"/>
      <c r="ABY2044" s="593"/>
      <c r="ABZ2044" s="593"/>
      <c r="ACA2044" s="593"/>
      <c r="ACB2044" s="593"/>
      <c r="ACC2044" s="593"/>
      <c r="ACD2044" s="593"/>
      <c r="ACE2044" s="593"/>
      <c r="ACF2044" s="593"/>
      <c r="ACG2044" s="593"/>
      <c r="ACH2044" s="593"/>
      <c r="ACI2044" s="593"/>
      <c r="ACJ2044" s="593"/>
      <c r="ACK2044" s="593"/>
      <c r="ACL2044" s="593"/>
      <c r="ACM2044" s="593"/>
      <c r="ACN2044" s="593"/>
      <c r="ACO2044" s="593"/>
      <c r="ACP2044" s="593"/>
      <c r="ACQ2044" s="593"/>
      <c r="ACR2044" s="593"/>
      <c r="ACS2044" s="593"/>
      <c r="ACT2044" s="593"/>
      <c r="ACU2044" s="593"/>
      <c r="ACV2044" s="593"/>
      <c r="ACW2044" s="593"/>
      <c r="ACX2044" s="593"/>
      <c r="ACY2044" s="593"/>
      <c r="ACZ2044" s="593"/>
      <c r="ADA2044" s="593"/>
      <c r="ADB2044" s="593"/>
      <c r="ADC2044" s="593"/>
      <c r="ADD2044" s="593"/>
      <c r="ADE2044" s="593"/>
      <c r="ADF2044" s="593"/>
      <c r="ADG2044" s="593"/>
      <c r="ADH2044" s="593"/>
      <c r="ADI2044" s="593"/>
      <c r="ADJ2044" s="593"/>
      <c r="ADK2044" s="593"/>
      <c r="ADL2044" s="593"/>
      <c r="ADM2044" s="593"/>
      <c r="ADN2044" s="593"/>
      <c r="ADO2044" s="593"/>
      <c r="ADP2044" s="593"/>
      <c r="ADQ2044" s="593"/>
      <c r="ADR2044" s="593"/>
      <c r="ADS2044" s="593"/>
      <c r="ADT2044" s="593"/>
      <c r="ADU2044" s="593"/>
      <c r="ADV2044" s="593"/>
      <c r="ADW2044" s="593"/>
      <c r="ADX2044" s="593"/>
      <c r="ADY2044" s="593"/>
      <c r="ADZ2044" s="593"/>
      <c r="AEA2044" s="593"/>
      <c r="AEB2044" s="593"/>
      <c r="AEC2044" s="593"/>
      <c r="AED2044" s="593"/>
      <c r="AEE2044" s="593"/>
      <c r="AEF2044" s="593"/>
      <c r="AEG2044" s="593"/>
      <c r="AEH2044" s="593"/>
      <c r="AEI2044" s="593"/>
      <c r="AEJ2044" s="593"/>
      <c r="AEK2044" s="593"/>
      <c r="AEL2044" s="593"/>
      <c r="AEM2044" s="593"/>
      <c r="AEN2044" s="593"/>
      <c r="AEO2044" s="593"/>
      <c r="AEP2044" s="593"/>
      <c r="AEQ2044" s="593"/>
      <c r="AER2044" s="593"/>
      <c r="AES2044" s="593"/>
      <c r="AET2044" s="593"/>
      <c r="AEU2044" s="593"/>
      <c r="AEV2044" s="593"/>
      <c r="AEW2044" s="593"/>
      <c r="AEX2044" s="593"/>
      <c r="AEY2044" s="593"/>
      <c r="AEZ2044" s="593"/>
      <c r="AFA2044" s="593"/>
      <c r="AFB2044" s="593"/>
      <c r="AFC2044" s="593"/>
      <c r="AFD2044" s="593"/>
      <c r="AFE2044" s="593"/>
      <c r="AFF2044" s="593"/>
      <c r="AFG2044" s="593"/>
      <c r="AFH2044" s="593"/>
      <c r="AFI2044" s="593"/>
      <c r="AFJ2044" s="593"/>
      <c r="AFK2044" s="593"/>
      <c r="AFL2044" s="593"/>
      <c r="AFM2044" s="593"/>
      <c r="AFN2044" s="593"/>
      <c r="AFO2044" s="593"/>
      <c r="AFP2044" s="593"/>
      <c r="AFQ2044" s="593"/>
      <c r="AFR2044" s="593"/>
      <c r="AFS2044" s="593"/>
      <c r="AFT2044" s="593"/>
      <c r="AFU2044" s="593"/>
      <c r="AFV2044" s="593"/>
      <c r="AFW2044" s="593"/>
      <c r="AFX2044" s="593"/>
      <c r="AFY2044" s="593"/>
      <c r="AFZ2044" s="593"/>
      <c r="AGA2044" s="593"/>
      <c r="AGB2044" s="593"/>
      <c r="AGC2044" s="593"/>
      <c r="AGD2044" s="593"/>
      <c r="AGE2044" s="593"/>
      <c r="AGF2044" s="593"/>
      <c r="AGG2044" s="593"/>
      <c r="AGH2044" s="593"/>
      <c r="AGI2044" s="593"/>
      <c r="AGJ2044" s="593"/>
      <c r="AGK2044" s="593"/>
      <c r="AGL2044" s="593"/>
      <c r="AGM2044" s="593"/>
      <c r="AGN2044" s="593"/>
      <c r="AGO2044" s="593"/>
      <c r="AGP2044" s="593"/>
      <c r="AGQ2044" s="593"/>
      <c r="AGR2044" s="593"/>
      <c r="AGS2044" s="593"/>
      <c r="AGT2044" s="593"/>
      <c r="AGU2044" s="593"/>
      <c r="AGV2044" s="593"/>
      <c r="AGW2044" s="593"/>
      <c r="AGX2044" s="593"/>
      <c r="AGY2044" s="593"/>
      <c r="AGZ2044" s="593"/>
      <c r="AHA2044" s="593"/>
      <c r="AHB2044" s="593"/>
      <c r="AHC2044" s="593"/>
      <c r="AHD2044" s="593"/>
      <c r="AHE2044" s="593"/>
      <c r="AHF2044" s="593"/>
      <c r="AHG2044" s="593"/>
      <c r="AHH2044" s="593"/>
      <c r="AHI2044" s="593"/>
      <c r="AHJ2044" s="593"/>
      <c r="AHK2044" s="593"/>
      <c r="AHL2044" s="593"/>
      <c r="AHM2044" s="593"/>
      <c r="AHN2044" s="593"/>
      <c r="AHO2044" s="593"/>
      <c r="AHP2044" s="593"/>
      <c r="AHQ2044" s="593"/>
      <c r="AHR2044" s="593"/>
      <c r="AHS2044" s="593"/>
      <c r="AHT2044" s="593"/>
      <c r="AHU2044" s="593"/>
      <c r="AHV2044" s="593"/>
      <c r="AHW2044" s="593"/>
      <c r="AHX2044" s="593"/>
      <c r="AHY2044" s="593"/>
      <c r="AHZ2044" s="593"/>
      <c r="AIA2044" s="593"/>
      <c r="AIB2044" s="593"/>
      <c r="AIC2044" s="593"/>
      <c r="AID2044" s="593"/>
      <c r="AIE2044" s="593"/>
      <c r="AIF2044" s="593"/>
      <c r="AIG2044" s="593"/>
      <c r="AIH2044" s="593"/>
      <c r="AII2044" s="593"/>
      <c r="AIJ2044" s="593"/>
      <c r="AIK2044" s="593"/>
      <c r="AIL2044" s="593"/>
      <c r="AIM2044" s="593"/>
      <c r="AIN2044" s="593"/>
      <c r="AIO2044" s="593"/>
      <c r="AIP2044" s="593"/>
      <c r="AIQ2044" s="593"/>
      <c r="AIR2044" s="593"/>
      <c r="AIS2044" s="593"/>
      <c r="AIT2044" s="593"/>
      <c r="AIU2044" s="593"/>
      <c r="AIV2044" s="593"/>
      <c r="AIW2044" s="593"/>
      <c r="AIX2044" s="593"/>
      <c r="AIY2044" s="593"/>
      <c r="AIZ2044" s="593"/>
      <c r="AJA2044" s="593"/>
      <c r="AJB2044" s="593"/>
      <c r="AJC2044" s="593"/>
      <c r="AJD2044" s="593"/>
      <c r="AJE2044" s="593"/>
      <c r="AJF2044" s="593"/>
      <c r="AJG2044" s="593"/>
      <c r="AJH2044" s="593"/>
      <c r="AJI2044" s="593"/>
      <c r="AJJ2044" s="593"/>
      <c r="AJK2044" s="593"/>
      <c r="AJL2044" s="593"/>
      <c r="AJM2044" s="593"/>
      <c r="AJN2044" s="593"/>
      <c r="AJO2044" s="593"/>
      <c r="AJP2044" s="593"/>
      <c r="AJQ2044" s="593"/>
      <c r="AJR2044" s="593"/>
      <c r="AJS2044" s="593"/>
      <c r="AJT2044" s="593"/>
      <c r="AJU2044" s="593"/>
      <c r="AJV2044" s="593"/>
      <c r="AJW2044" s="593"/>
      <c r="AJX2044" s="593"/>
      <c r="AJY2044" s="593"/>
      <c r="AJZ2044" s="593"/>
      <c r="AKA2044" s="593"/>
      <c r="AKB2044" s="593"/>
      <c r="AKC2044" s="593"/>
      <c r="AKD2044" s="593"/>
      <c r="AKE2044" s="593"/>
      <c r="AKF2044" s="593"/>
      <c r="AKG2044" s="593"/>
      <c r="AKH2044" s="593"/>
      <c r="AKI2044" s="593"/>
      <c r="AKJ2044" s="593"/>
      <c r="AKK2044" s="593"/>
      <c r="AKL2044" s="593"/>
      <c r="AKM2044" s="593"/>
      <c r="AKN2044" s="593"/>
      <c r="AKO2044" s="593"/>
      <c r="AKP2044" s="593"/>
      <c r="AKQ2044" s="593"/>
      <c r="AKR2044" s="593"/>
      <c r="AKS2044" s="593"/>
      <c r="AKT2044" s="593"/>
      <c r="AKU2044" s="593"/>
      <c r="AKV2044" s="593"/>
      <c r="AKW2044" s="593"/>
      <c r="AKX2044" s="593"/>
      <c r="AKY2044" s="593"/>
      <c r="AKZ2044" s="593"/>
      <c r="ALA2044" s="593"/>
      <c r="ALB2044" s="593"/>
      <c r="ALC2044" s="593"/>
      <c r="ALD2044" s="593"/>
      <c r="ALE2044" s="593"/>
      <c r="ALF2044" s="593"/>
      <c r="ALG2044" s="593"/>
      <c r="ALH2044" s="593"/>
      <c r="ALI2044" s="593"/>
      <c r="ALJ2044" s="593"/>
      <c r="ALK2044" s="593"/>
      <c r="ALL2044" s="593"/>
      <c r="ALM2044" s="593"/>
      <c r="ALN2044" s="593"/>
      <c r="ALO2044" s="593"/>
      <c r="ALP2044" s="593"/>
      <c r="ALQ2044" s="593"/>
      <c r="ALR2044" s="593"/>
      <c r="ALS2044" s="593"/>
      <c r="ALT2044" s="593"/>
      <c r="ALU2044" s="593"/>
      <c r="ALV2044" s="593"/>
      <c r="ALW2044" s="593"/>
      <c r="ALX2044" s="593"/>
      <c r="ALY2044" s="593"/>
      <c r="ALZ2044" s="593"/>
      <c r="AMA2044" s="593"/>
      <c r="AMB2044" s="593"/>
      <c r="AMC2044" s="593"/>
      <c r="AMD2044" s="593"/>
      <c r="AME2044" s="593"/>
      <c r="AMF2044" s="593"/>
      <c r="AMG2044" s="593"/>
      <c r="AMH2044" s="593"/>
      <c r="AMI2044" s="593"/>
      <c r="AMJ2044" s="593"/>
      <c r="AMK2044" s="593"/>
      <c r="AML2044" s="593"/>
      <c r="AMM2044" s="593"/>
      <c r="AMN2044" s="593"/>
      <c r="AMO2044" s="593"/>
      <c r="AMP2044" s="593"/>
      <c r="AMQ2044" s="593"/>
      <c r="AMR2044" s="593"/>
      <c r="AMS2044" s="593"/>
      <c r="AMT2044" s="593"/>
      <c r="AMU2044" s="593"/>
      <c r="AMV2044" s="593"/>
      <c r="AMW2044" s="593"/>
      <c r="AMX2044" s="593"/>
      <c r="AMY2044" s="593"/>
      <c r="AMZ2044" s="593"/>
      <c r="ANA2044" s="593"/>
      <c r="ANB2044" s="593"/>
      <c r="ANC2044" s="593"/>
      <c r="AND2044" s="593"/>
      <c r="ANE2044" s="593"/>
      <c r="ANF2044" s="593"/>
      <c r="ANG2044" s="593"/>
      <c r="ANH2044" s="593"/>
      <c r="ANI2044" s="593"/>
      <c r="ANJ2044" s="593"/>
      <c r="ANK2044" s="593"/>
      <c r="ANL2044" s="593"/>
      <c r="ANM2044" s="593"/>
      <c r="ANN2044" s="593"/>
      <c r="ANO2044" s="593"/>
      <c r="ANP2044" s="593"/>
      <c r="ANQ2044" s="593"/>
      <c r="ANR2044" s="593"/>
      <c r="ANS2044" s="593"/>
      <c r="ANT2044" s="593"/>
      <c r="ANU2044" s="593"/>
      <c r="ANV2044" s="593"/>
      <c r="ANW2044" s="593"/>
      <c r="ANX2044" s="593"/>
      <c r="ANY2044" s="593"/>
      <c r="ANZ2044" s="593"/>
      <c r="AOA2044" s="593"/>
      <c r="AOB2044" s="593"/>
      <c r="AOC2044" s="593"/>
      <c r="AOD2044" s="593"/>
      <c r="AOE2044" s="593"/>
      <c r="AOF2044" s="593"/>
      <c r="AOG2044" s="593"/>
      <c r="AOH2044" s="593"/>
      <c r="AOI2044" s="593"/>
      <c r="AOJ2044" s="593"/>
      <c r="AOK2044" s="593"/>
      <c r="AOL2044" s="593"/>
      <c r="AOM2044" s="593"/>
      <c r="AON2044" s="593"/>
      <c r="AOO2044" s="593"/>
      <c r="AOP2044" s="593"/>
      <c r="AOQ2044" s="593"/>
      <c r="AOR2044" s="593"/>
      <c r="AOS2044" s="593"/>
      <c r="AOT2044" s="593"/>
      <c r="AOU2044" s="593"/>
      <c r="AOV2044" s="593"/>
      <c r="AOW2044" s="593"/>
      <c r="AOX2044" s="593"/>
      <c r="AOY2044" s="593"/>
      <c r="AOZ2044" s="593"/>
      <c r="APA2044" s="593"/>
      <c r="APB2044" s="593"/>
      <c r="APC2044" s="593"/>
      <c r="APD2044" s="593"/>
      <c r="APE2044" s="593"/>
      <c r="APF2044" s="593"/>
      <c r="APG2044" s="593"/>
      <c r="APH2044" s="593"/>
      <c r="API2044" s="593"/>
      <c r="APJ2044" s="593"/>
      <c r="APK2044" s="593"/>
      <c r="APL2044" s="593"/>
      <c r="APM2044" s="593"/>
      <c r="APN2044" s="593"/>
      <c r="APO2044" s="593"/>
      <c r="APP2044" s="593"/>
      <c r="APQ2044" s="593"/>
      <c r="APR2044" s="593"/>
      <c r="APS2044" s="593"/>
      <c r="APT2044" s="593"/>
      <c r="APU2044" s="593"/>
      <c r="APV2044" s="593"/>
      <c r="APW2044" s="593"/>
      <c r="APX2044" s="593"/>
      <c r="APY2044" s="593"/>
      <c r="APZ2044" s="593"/>
      <c r="AQA2044" s="593"/>
      <c r="AQB2044" s="593"/>
      <c r="AQC2044" s="593"/>
      <c r="AQD2044" s="593"/>
      <c r="AQE2044" s="593"/>
      <c r="AQF2044" s="593"/>
      <c r="AQG2044" s="593"/>
      <c r="AQH2044" s="593"/>
      <c r="AQI2044" s="593"/>
      <c r="AQJ2044" s="593"/>
      <c r="AQK2044" s="593"/>
      <c r="AQL2044" s="593"/>
      <c r="AQM2044" s="593"/>
      <c r="AQN2044" s="593"/>
      <c r="AQO2044" s="593"/>
      <c r="AQP2044" s="593"/>
      <c r="AQQ2044" s="593"/>
      <c r="AQR2044" s="593"/>
      <c r="AQS2044" s="593"/>
      <c r="AQT2044" s="593"/>
      <c r="AQU2044" s="593"/>
      <c r="AQV2044" s="593"/>
      <c r="AQW2044" s="593"/>
      <c r="AQX2044" s="593"/>
      <c r="AQY2044" s="593"/>
      <c r="AQZ2044" s="593"/>
      <c r="ARA2044" s="593"/>
      <c r="ARB2044" s="593"/>
      <c r="ARC2044" s="593"/>
      <c r="ARD2044" s="593"/>
      <c r="ARE2044" s="593"/>
      <c r="ARF2044" s="593"/>
      <c r="ARG2044" s="593"/>
      <c r="ARH2044" s="593"/>
      <c r="ARI2044" s="593"/>
      <c r="ARJ2044" s="593"/>
      <c r="ARK2044" s="593"/>
      <c r="ARL2044" s="593"/>
      <c r="ARM2044" s="593"/>
      <c r="ARN2044" s="593"/>
      <c r="ARO2044" s="593"/>
      <c r="ARP2044" s="593"/>
      <c r="ARQ2044" s="593"/>
      <c r="ARR2044" s="593"/>
      <c r="ARS2044" s="593"/>
      <c r="ART2044" s="593"/>
      <c r="ARU2044" s="593"/>
      <c r="ARV2044" s="593"/>
      <c r="ARW2044" s="593"/>
      <c r="ARX2044" s="593"/>
      <c r="ARY2044" s="593"/>
      <c r="ARZ2044" s="593"/>
      <c r="ASA2044" s="593"/>
      <c r="ASB2044" s="593"/>
      <c r="ASC2044" s="593"/>
      <c r="ASD2044" s="593"/>
      <c r="ASE2044" s="593"/>
      <c r="ASF2044" s="593"/>
      <c r="ASG2044" s="593"/>
      <c r="ASH2044" s="593"/>
      <c r="ASI2044" s="593"/>
      <c r="ASJ2044" s="593"/>
      <c r="ASK2044" s="593"/>
      <c r="ASL2044" s="593"/>
      <c r="ASM2044" s="593"/>
      <c r="ASN2044" s="593"/>
      <c r="ASO2044" s="593"/>
      <c r="ASP2044" s="593"/>
      <c r="ASQ2044" s="593"/>
      <c r="ASR2044" s="593"/>
      <c r="ASS2044" s="593"/>
      <c r="AST2044" s="593"/>
      <c r="ASU2044" s="593"/>
      <c r="ASV2044" s="593"/>
      <c r="ASW2044" s="593"/>
      <c r="ASX2044" s="593"/>
      <c r="ASY2044" s="593"/>
      <c r="ASZ2044" s="593"/>
      <c r="ATA2044" s="593"/>
      <c r="ATB2044" s="593"/>
      <c r="ATC2044" s="593"/>
      <c r="ATD2044" s="593"/>
      <c r="ATE2044" s="593"/>
      <c r="ATF2044" s="593"/>
      <c r="ATG2044" s="593"/>
      <c r="ATH2044" s="593"/>
      <c r="ATI2044" s="593"/>
      <c r="ATJ2044" s="593"/>
      <c r="ATK2044" s="593"/>
      <c r="ATL2044" s="593"/>
      <c r="ATM2044" s="593"/>
      <c r="ATN2044" s="593"/>
      <c r="ATO2044" s="593"/>
      <c r="ATP2044" s="593"/>
      <c r="ATQ2044" s="593"/>
      <c r="ATR2044" s="593"/>
      <c r="ATS2044" s="593"/>
      <c r="ATT2044" s="593"/>
      <c r="ATU2044" s="593"/>
      <c r="ATV2044" s="593"/>
      <c r="ATW2044" s="593"/>
      <c r="ATX2044" s="593"/>
      <c r="ATY2044" s="593"/>
      <c r="ATZ2044" s="593"/>
      <c r="AUA2044" s="593"/>
      <c r="AUB2044" s="593"/>
      <c r="AUC2044" s="593"/>
      <c r="AUD2044" s="593"/>
      <c r="AUE2044" s="593"/>
      <c r="AUF2044" s="593"/>
      <c r="AUG2044" s="593"/>
      <c r="AUH2044" s="593"/>
      <c r="AUI2044" s="593"/>
      <c r="AUJ2044" s="593"/>
      <c r="AUK2044" s="593"/>
      <c r="AUL2044" s="593"/>
      <c r="AUM2044" s="593"/>
      <c r="AUN2044" s="593"/>
      <c r="AUO2044" s="593"/>
      <c r="AUP2044" s="593"/>
      <c r="AUQ2044" s="593"/>
      <c r="AUR2044" s="593"/>
      <c r="AUS2044" s="593"/>
      <c r="AUT2044" s="593"/>
      <c r="AUU2044" s="593"/>
      <c r="AUV2044" s="593"/>
      <c r="AUW2044" s="593"/>
      <c r="AUX2044" s="593"/>
      <c r="AUY2044" s="593"/>
      <c r="AUZ2044" s="593"/>
      <c r="AVA2044" s="593"/>
      <c r="AVB2044" s="593"/>
      <c r="AVC2044" s="593"/>
      <c r="AVD2044" s="593"/>
      <c r="AVE2044" s="593"/>
      <c r="AVF2044" s="593"/>
      <c r="AVG2044" s="593"/>
      <c r="AVH2044" s="593"/>
      <c r="AVI2044" s="593"/>
      <c r="AVJ2044" s="593"/>
      <c r="AVK2044" s="593"/>
    </row>
    <row r="2045" spans="1:1259">
      <c r="A2045" s="697">
        <v>10</v>
      </c>
      <c r="B2045" s="558"/>
      <c r="C2045" s="558"/>
      <c r="D2045" s="676" t="s">
        <v>1067</v>
      </c>
      <c r="E2045" s="524"/>
      <c r="F2045" s="676"/>
      <c r="G2045" s="665">
        <v>2022</v>
      </c>
      <c r="H2045" s="665">
        <v>5</v>
      </c>
      <c r="I2045" s="687" t="s">
        <v>1295</v>
      </c>
      <c r="J2045" s="666"/>
      <c r="K2045" s="676" t="s">
        <v>1282</v>
      </c>
      <c r="L2045" s="677" t="s">
        <v>1283</v>
      </c>
      <c r="M2045" s="677">
        <v>44497</v>
      </c>
      <c r="N2045" s="677">
        <v>44594</v>
      </c>
      <c r="O2045" s="677" t="s">
        <v>1289</v>
      </c>
      <c r="P2045" s="666" t="s">
        <v>1267</v>
      </c>
      <c r="Q2045" s="666"/>
      <c r="R2045" s="666"/>
      <c r="S2045" s="665" t="s">
        <v>1118</v>
      </c>
      <c r="T2045" s="665">
        <v>60</v>
      </c>
      <c r="U2045" s="676">
        <v>49403140</v>
      </c>
      <c r="V2045" s="665" t="s">
        <v>973</v>
      </c>
      <c r="W2045" s="678">
        <v>400</v>
      </c>
      <c r="X2045" s="551">
        <v>1344</v>
      </c>
      <c r="Y2045" s="693">
        <v>537600</v>
      </c>
      <c r="Z2045" s="667">
        <v>0.55000000000000004</v>
      </c>
      <c r="AA2045" s="682">
        <f>Y2045*Z2045</f>
        <v>295680</v>
      </c>
      <c r="AB2045" s="521"/>
      <c r="AC2045" s="668">
        <v>0</v>
      </c>
      <c r="AD2045" s="676"/>
      <c r="AE2045" s="684"/>
      <c r="AF2045" s="695">
        <f>AA2045+AD2045+AE2045</f>
        <v>295680</v>
      </c>
      <c r="AG2045" s="665" t="s">
        <v>1073</v>
      </c>
      <c r="AH2045" s="641"/>
      <c r="AI2045" s="676">
        <v>60</v>
      </c>
      <c r="AJ2045" s="676" t="s">
        <v>1284</v>
      </c>
      <c r="AK2045" s="676" t="s">
        <v>1285</v>
      </c>
      <c r="AL2045" s="696" t="s">
        <v>1286</v>
      </c>
      <c r="AM2045" s="676" t="s">
        <v>52</v>
      </c>
      <c r="AN2045" s="676" t="s">
        <v>1076</v>
      </c>
      <c r="AO2045" s="665"/>
      <c r="AP2045" s="676"/>
      <c r="AQ2045" s="676"/>
      <c r="AR2045" s="676"/>
      <c r="AS2045" s="523"/>
      <c r="AT2045" s="523"/>
      <c r="AU2045" s="523"/>
      <c r="AV2045" s="674"/>
      <c r="AW2045" s="673">
        <f>U2045</f>
        <v>49403140</v>
      </c>
      <c r="AX2045" s="673" cm="1">
        <f t="array" ref="AX2045">SUM(MID(0&amp;AW2045,LARGE(INDEX(ISNUMBER(--MID(AW2045,ROW($1:$8),1))*ROW($1:$8),),ROW($1:$8))+1,1)*10^ROW($1:$8)/10)</f>
        <v>49403140</v>
      </c>
      <c r="AY2045" s="673" t="str">
        <f>VLOOKUP($AX2045,'Item Master Data'!$A:$F,3,FALSE)</f>
        <v>Q.PEAK DUO BLK ML G10+</v>
      </c>
      <c r="AZ2045" s="673">
        <f>VLOOKUP($AX2045,'Item Master Data'!$A:$F,6,FALSE)</f>
        <v>400</v>
      </c>
      <c r="BA2045" s="673">
        <f>X2045/BB2045</f>
        <v>42</v>
      </c>
      <c r="BB2045" s="673">
        <f>VLOOKUP(AX2045,'Item Master Data'!$A:$G,7,FALSE)</f>
        <v>32</v>
      </c>
      <c r="BC2045" s="673"/>
      <c r="BD2045" s="673">
        <f>W2045-AZ2045</f>
        <v>0</v>
      </c>
      <c r="BE2045" s="593"/>
      <c r="BF2045" s="593"/>
      <c r="BG2045" s="593"/>
      <c r="BH2045" s="593"/>
      <c r="BI2045" s="593"/>
      <c r="BJ2045" s="593"/>
      <c r="BK2045" s="593"/>
      <c r="BL2045" s="593"/>
      <c r="BM2045" s="593"/>
      <c r="BN2045" s="593"/>
      <c r="BO2045" s="593"/>
      <c r="BP2045" s="593"/>
      <c r="BQ2045" s="593"/>
      <c r="BR2045" s="593"/>
      <c r="BS2045" s="593"/>
      <c r="BT2045" s="593"/>
      <c r="BU2045" s="593"/>
      <c r="BV2045" s="593"/>
      <c r="BW2045" s="593"/>
      <c r="BX2045" s="593"/>
      <c r="BY2045" s="593"/>
      <c r="BZ2045" s="593"/>
      <c r="CA2045" s="593"/>
      <c r="CB2045" s="593"/>
      <c r="CC2045" s="593"/>
      <c r="CD2045" s="593"/>
      <c r="CE2045" s="593"/>
      <c r="CF2045" s="593"/>
      <c r="CG2045" s="593"/>
      <c r="CH2045" s="593"/>
      <c r="CI2045" s="593"/>
      <c r="CJ2045" s="593"/>
      <c r="CK2045" s="593"/>
      <c r="CL2045" s="593"/>
      <c r="CM2045" s="593"/>
      <c r="CN2045" s="593"/>
      <c r="CO2045" s="593"/>
      <c r="CP2045" s="593"/>
      <c r="CQ2045" s="593"/>
      <c r="CR2045" s="593"/>
      <c r="CS2045" s="593"/>
      <c r="CT2045" s="593"/>
      <c r="CU2045" s="593"/>
      <c r="CV2045" s="593"/>
      <c r="CW2045" s="593"/>
      <c r="CX2045" s="593"/>
      <c r="CY2045" s="593"/>
      <c r="CZ2045" s="593"/>
      <c r="DA2045" s="593"/>
      <c r="DB2045" s="593"/>
      <c r="DC2045" s="593"/>
      <c r="DD2045" s="593"/>
      <c r="DE2045" s="593"/>
      <c r="DF2045" s="593"/>
      <c r="DG2045" s="593"/>
      <c r="DH2045" s="593"/>
      <c r="DI2045" s="593"/>
      <c r="DJ2045" s="593"/>
      <c r="DK2045" s="593"/>
      <c r="DL2045" s="593"/>
      <c r="DM2045" s="593"/>
      <c r="DN2045" s="593"/>
      <c r="DO2045" s="593"/>
      <c r="DP2045" s="593"/>
      <c r="DQ2045" s="593"/>
      <c r="DR2045" s="593"/>
      <c r="DS2045" s="593"/>
      <c r="DT2045" s="593"/>
      <c r="DU2045" s="593"/>
      <c r="DV2045" s="593"/>
      <c r="DW2045" s="593"/>
      <c r="DX2045" s="593"/>
      <c r="DY2045" s="593"/>
      <c r="DZ2045" s="593"/>
      <c r="EA2045" s="593"/>
      <c r="EB2045" s="593"/>
      <c r="EC2045" s="593"/>
      <c r="ED2045" s="593"/>
      <c r="EE2045" s="593"/>
      <c r="EF2045" s="593"/>
      <c r="EG2045" s="593"/>
      <c r="EH2045" s="593"/>
      <c r="EI2045" s="593"/>
      <c r="EJ2045" s="593"/>
      <c r="EK2045" s="593"/>
      <c r="EL2045" s="593"/>
      <c r="EM2045" s="593"/>
      <c r="EN2045" s="593"/>
      <c r="EO2045" s="593"/>
      <c r="EP2045" s="593"/>
      <c r="EQ2045" s="593"/>
      <c r="ER2045" s="593"/>
      <c r="ES2045" s="593"/>
      <c r="ET2045" s="593"/>
      <c r="EU2045" s="593"/>
      <c r="EV2045" s="593"/>
      <c r="EW2045" s="593"/>
      <c r="EX2045" s="593"/>
      <c r="EY2045" s="593"/>
      <c r="EZ2045" s="593"/>
      <c r="FA2045" s="593"/>
      <c r="FB2045" s="593"/>
      <c r="FC2045" s="593"/>
      <c r="FD2045" s="593"/>
      <c r="FE2045" s="593"/>
      <c r="FF2045" s="593"/>
      <c r="FG2045" s="593"/>
      <c r="FH2045" s="593"/>
      <c r="FI2045" s="593"/>
      <c r="FJ2045" s="593"/>
      <c r="FK2045" s="593"/>
      <c r="FL2045" s="593"/>
      <c r="FM2045" s="593"/>
      <c r="FN2045" s="593"/>
      <c r="FO2045" s="593"/>
      <c r="FP2045" s="593"/>
      <c r="FQ2045" s="593"/>
      <c r="FR2045" s="593"/>
      <c r="FS2045" s="593"/>
      <c r="FT2045" s="593"/>
      <c r="FU2045" s="593"/>
      <c r="FV2045" s="593"/>
      <c r="FW2045" s="593"/>
      <c r="FX2045" s="593"/>
      <c r="FY2045" s="593"/>
      <c r="FZ2045" s="593"/>
      <c r="GA2045" s="593"/>
      <c r="GB2045" s="593"/>
      <c r="GC2045" s="593"/>
      <c r="GD2045" s="593"/>
      <c r="GE2045" s="593"/>
      <c r="GF2045" s="593"/>
      <c r="GG2045" s="593"/>
      <c r="GH2045" s="593"/>
      <c r="GI2045" s="593"/>
      <c r="GJ2045" s="593"/>
      <c r="GK2045" s="593"/>
      <c r="GL2045" s="593"/>
      <c r="GM2045" s="593"/>
      <c r="GN2045" s="593"/>
      <c r="GO2045" s="593"/>
      <c r="GP2045" s="593"/>
      <c r="GQ2045" s="593"/>
      <c r="GR2045" s="593"/>
      <c r="GS2045" s="593"/>
      <c r="GT2045" s="593"/>
      <c r="GU2045" s="593"/>
      <c r="GV2045" s="593"/>
      <c r="GW2045" s="593"/>
      <c r="GX2045" s="593"/>
      <c r="GY2045" s="593"/>
      <c r="GZ2045" s="593"/>
      <c r="HA2045" s="593"/>
      <c r="HB2045" s="593"/>
      <c r="HC2045" s="593"/>
      <c r="HD2045" s="593"/>
      <c r="HE2045" s="593"/>
      <c r="HF2045" s="593"/>
      <c r="HG2045" s="593"/>
      <c r="HH2045" s="593"/>
      <c r="HI2045" s="593"/>
      <c r="HJ2045" s="593"/>
      <c r="HK2045" s="593"/>
      <c r="HL2045" s="593"/>
      <c r="HM2045" s="593"/>
      <c r="HN2045" s="593"/>
      <c r="HO2045" s="593"/>
      <c r="HP2045" s="593"/>
      <c r="HQ2045" s="593"/>
      <c r="HR2045" s="593"/>
      <c r="HS2045" s="593"/>
      <c r="HT2045" s="593"/>
      <c r="HU2045" s="593"/>
      <c r="HV2045" s="593"/>
      <c r="HW2045" s="593"/>
      <c r="HX2045" s="593"/>
      <c r="HY2045" s="593"/>
      <c r="HZ2045" s="593"/>
      <c r="IA2045" s="593"/>
      <c r="IB2045" s="593"/>
      <c r="IC2045" s="593"/>
      <c r="ID2045" s="593"/>
      <c r="IE2045" s="593"/>
      <c r="IF2045" s="593"/>
      <c r="IG2045" s="593"/>
      <c r="IH2045" s="593"/>
      <c r="II2045" s="593"/>
      <c r="IJ2045" s="593"/>
      <c r="IK2045" s="593"/>
      <c r="IL2045" s="593"/>
      <c r="IM2045" s="593"/>
      <c r="IN2045" s="593"/>
      <c r="IO2045" s="593"/>
      <c r="IP2045" s="593"/>
      <c r="IQ2045" s="593"/>
      <c r="IR2045" s="593"/>
      <c r="IS2045" s="593"/>
      <c r="IT2045" s="593"/>
      <c r="IU2045" s="593"/>
      <c r="IV2045" s="593"/>
      <c r="IW2045" s="593"/>
      <c r="IX2045" s="593"/>
      <c r="IY2045" s="593"/>
      <c r="IZ2045" s="593"/>
      <c r="JA2045" s="593"/>
      <c r="JB2045" s="593"/>
      <c r="JC2045" s="593"/>
      <c r="JD2045" s="593"/>
      <c r="JE2045" s="593"/>
      <c r="JF2045" s="593"/>
      <c r="JG2045" s="593"/>
      <c r="JH2045" s="593"/>
      <c r="JI2045" s="593"/>
      <c r="JJ2045" s="593"/>
      <c r="JK2045" s="593"/>
      <c r="JL2045" s="593"/>
      <c r="JM2045" s="593"/>
      <c r="JN2045" s="593"/>
      <c r="JO2045" s="593"/>
      <c r="JP2045" s="593"/>
      <c r="JQ2045" s="593"/>
      <c r="JR2045" s="593"/>
      <c r="JS2045" s="593"/>
      <c r="JT2045" s="593"/>
      <c r="JU2045" s="593"/>
      <c r="JV2045" s="593"/>
      <c r="JW2045" s="593"/>
      <c r="JX2045" s="593"/>
      <c r="JY2045" s="593"/>
      <c r="JZ2045" s="593"/>
      <c r="KA2045" s="593"/>
      <c r="KB2045" s="593"/>
      <c r="KC2045" s="593"/>
      <c r="KD2045" s="593"/>
      <c r="KE2045" s="593"/>
      <c r="KF2045" s="593"/>
      <c r="KG2045" s="593"/>
      <c r="KH2045" s="593"/>
      <c r="KI2045" s="593"/>
      <c r="KJ2045" s="593"/>
      <c r="KK2045" s="593"/>
      <c r="KL2045" s="593"/>
      <c r="KM2045" s="593"/>
      <c r="KN2045" s="593"/>
      <c r="KO2045" s="593"/>
      <c r="KP2045" s="593"/>
      <c r="KQ2045" s="593"/>
      <c r="KR2045" s="593"/>
      <c r="KS2045" s="593"/>
      <c r="KT2045" s="593"/>
      <c r="KU2045" s="593"/>
      <c r="KV2045" s="593"/>
      <c r="KW2045" s="593"/>
      <c r="KX2045" s="593"/>
      <c r="KY2045" s="593"/>
      <c r="KZ2045" s="593"/>
      <c r="LA2045" s="593"/>
      <c r="LB2045" s="593"/>
      <c r="LC2045" s="593"/>
      <c r="LD2045" s="593"/>
      <c r="LE2045" s="593"/>
      <c r="LF2045" s="593"/>
      <c r="LG2045" s="593"/>
      <c r="LH2045" s="593"/>
      <c r="LI2045" s="593"/>
      <c r="LJ2045" s="593"/>
      <c r="LK2045" s="593"/>
      <c r="LL2045" s="593"/>
      <c r="LM2045" s="593"/>
      <c r="LN2045" s="593"/>
      <c r="LO2045" s="593"/>
      <c r="LP2045" s="593"/>
      <c r="LQ2045" s="593"/>
      <c r="LR2045" s="593"/>
      <c r="LS2045" s="593"/>
      <c r="LT2045" s="593"/>
      <c r="LU2045" s="593"/>
      <c r="LV2045" s="593"/>
      <c r="LW2045" s="593"/>
      <c r="LX2045" s="593"/>
      <c r="LY2045" s="593"/>
      <c r="LZ2045" s="593"/>
      <c r="MA2045" s="593"/>
      <c r="MB2045" s="593"/>
      <c r="MC2045" s="593"/>
      <c r="MD2045" s="593"/>
      <c r="ME2045" s="593"/>
      <c r="MF2045" s="593"/>
      <c r="MG2045" s="593"/>
      <c r="MH2045" s="593"/>
      <c r="MI2045" s="593"/>
      <c r="MJ2045" s="593"/>
      <c r="MK2045" s="593"/>
      <c r="ML2045" s="593"/>
      <c r="MM2045" s="593"/>
      <c r="MN2045" s="593"/>
      <c r="MO2045" s="593"/>
      <c r="MP2045" s="593"/>
      <c r="MQ2045" s="593"/>
      <c r="MR2045" s="593"/>
      <c r="MS2045" s="593"/>
      <c r="MT2045" s="593"/>
      <c r="MU2045" s="593"/>
      <c r="MV2045" s="593"/>
      <c r="MW2045" s="593"/>
      <c r="MX2045" s="593"/>
      <c r="MY2045" s="593"/>
      <c r="MZ2045" s="593"/>
      <c r="NA2045" s="593"/>
      <c r="NB2045" s="593"/>
      <c r="NC2045" s="593"/>
      <c r="ND2045" s="593"/>
      <c r="NE2045" s="593"/>
      <c r="NF2045" s="593"/>
      <c r="NG2045" s="593"/>
      <c r="NH2045" s="593"/>
      <c r="NI2045" s="593"/>
      <c r="NJ2045" s="593"/>
      <c r="NK2045" s="593"/>
      <c r="NL2045" s="593"/>
      <c r="NM2045" s="593"/>
      <c r="NN2045" s="593"/>
      <c r="NO2045" s="593"/>
      <c r="NP2045" s="593"/>
      <c r="NQ2045" s="593"/>
      <c r="NR2045" s="593"/>
      <c r="NS2045" s="593"/>
      <c r="NT2045" s="593"/>
      <c r="NU2045" s="593"/>
      <c r="NV2045" s="593"/>
      <c r="NW2045" s="593"/>
      <c r="NX2045" s="593"/>
      <c r="NY2045" s="593"/>
      <c r="NZ2045" s="593"/>
      <c r="OA2045" s="593"/>
      <c r="OB2045" s="593"/>
      <c r="OC2045" s="593"/>
      <c r="OD2045" s="593"/>
      <c r="OE2045" s="593"/>
      <c r="OF2045" s="593"/>
      <c r="OG2045" s="593"/>
      <c r="OH2045" s="593"/>
      <c r="OI2045" s="593"/>
      <c r="OJ2045" s="593"/>
      <c r="OK2045" s="593"/>
      <c r="OL2045" s="593"/>
      <c r="OM2045" s="593"/>
      <c r="ON2045" s="593"/>
      <c r="OO2045" s="593"/>
      <c r="OP2045" s="593"/>
      <c r="OQ2045" s="593"/>
      <c r="OR2045" s="593"/>
      <c r="OS2045" s="593"/>
      <c r="OT2045" s="593"/>
      <c r="OU2045" s="593"/>
      <c r="OV2045" s="593"/>
      <c r="OW2045" s="593"/>
      <c r="OX2045" s="593"/>
      <c r="OY2045" s="593"/>
      <c r="OZ2045" s="593"/>
      <c r="PA2045" s="593"/>
      <c r="PB2045" s="593"/>
      <c r="PC2045" s="593"/>
      <c r="PD2045" s="593"/>
      <c r="PE2045" s="593"/>
      <c r="PF2045" s="593"/>
      <c r="PG2045" s="593"/>
      <c r="PH2045" s="593"/>
      <c r="PI2045" s="593"/>
      <c r="PJ2045" s="593"/>
      <c r="PK2045" s="593"/>
      <c r="PL2045" s="593"/>
      <c r="PM2045" s="593"/>
      <c r="PN2045" s="593"/>
      <c r="PO2045" s="593"/>
      <c r="PP2045" s="593"/>
      <c r="PQ2045" s="593"/>
      <c r="PR2045" s="593"/>
      <c r="PS2045" s="593"/>
      <c r="PT2045" s="593"/>
      <c r="PU2045" s="593"/>
      <c r="PV2045" s="593"/>
      <c r="PW2045" s="593"/>
      <c r="PX2045" s="593"/>
      <c r="PY2045" s="593"/>
      <c r="PZ2045" s="593"/>
      <c r="QA2045" s="593"/>
      <c r="QB2045" s="593"/>
      <c r="QC2045" s="593"/>
      <c r="QD2045" s="593"/>
      <c r="QE2045" s="593"/>
      <c r="QF2045" s="593"/>
      <c r="QG2045" s="593"/>
      <c r="QH2045" s="593"/>
      <c r="QI2045" s="593"/>
      <c r="QJ2045" s="593"/>
      <c r="QK2045" s="593"/>
      <c r="QL2045" s="593"/>
      <c r="QM2045" s="593"/>
      <c r="QN2045" s="593"/>
      <c r="QO2045" s="593"/>
      <c r="QP2045" s="593"/>
      <c r="QQ2045" s="593"/>
      <c r="QR2045" s="593"/>
      <c r="QS2045" s="593"/>
      <c r="QT2045" s="593"/>
      <c r="QU2045" s="593"/>
      <c r="QV2045" s="593"/>
      <c r="QW2045" s="593"/>
      <c r="QX2045" s="593"/>
      <c r="QY2045" s="593"/>
      <c r="QZ2045" s="593"/>
      <c r="RA2045" s="593"/>
      <c r="RB2045" s="593"/>
      <c r="RC2045" s="593"/>
      <c r="RD2045" s="593"/>
      <c r="RE2045" s="593"/>
      <c r="RF2045" s="593"/>
      <c r="RG2045" s="593"/>
      <c r="RH2045" s="593"/>
      <c r="RI2045" s="593"/>
      <c r="RJ2045" s="593"/>
      <c r="RK2045" s="593"/>
      <c r="RL2045" s="593"/>
      <c r="RM2045" s="593"/>
      <c r="RN2045" s="593"/>
      <c r="RO2045" s="593"/>
      <c r="RP2045" s="593"/>
      <c r="RQ2045" s="593"/>
      <c r="RR2045" s="593"/>
      <c r="RS2045" s="593"/>
      <c r="RT2045" s="593"/>
      <c r="RU2045" s="593"/>
      <c r="RV2045" s="593"/>
      <c r="RW2045" s="593"/>
      <c r="RX2045" s="593"/>
      <c r="RY2045" s="593"/>
      <c r="RZ2045" s="593"/>
      <c r="SA2045" s="593"/>
      <c r="SB2045" s="593"/>
      <c r="SC2045" s="593"/>
      <c r="SD2045" s="593"/>
      <c r="SE2045" s="593"/>
      <c r="SF2045" s="593"/>
      <c r="SG2045" s="593"/>
      <c r="SH2045" s="593"/>
      <c r="SI2045" s="593"/>
      <c r="SJ2045" s="593"/>
      <c r="SK2045" s="593"/>
      <c r="SL2045" s="593"/>
      <c r="SM2045" s="593"/>
      <c r="SN2045" s="593"/>
      <c r="SO2045" s="593"/>
      <c r="SP2045" s="593"/>
      <c r="SQ2045" s="593"/>
      <c r="SR2045" s="593"/>
      <c r="SS2045" s="593"/>
      <c r="ST2045" s="593"/>
      <c r="SU2045" s="593"/>
      <c r="SV2045" s="593"/>
      <c r="SW2045" s="593"/>
      <c r="SX2045" s="593"/>
      <c r="SY2045" s="593"/>
      <c r="SZ2045" s="593"/>
      <c r="TA2045" s="593"/>
      <c r="TB2045" s="593"/>
      <c r="TC2045" s="593"/>
      <c r="TD2045" s="593"/>
      <c r="TE2045" s="593"/>
      <c r="TF2045" s="593"/>
      <c r="TG2045" s="593"/>
      <c r="TH2045" s="593"/>
      <c r="TI2045" s="593"/>
      <c r="TJ2045" s="593"/>
      <c r="TK2045" s="593"/>
      <c r="TL2045" s="593"/>
      <c r="TM2045" s="593"/>
      <c r="TN2045" s="593"/>
      <c r="TO2045" s="593"/>
      <c r="TP2045" s="593"/>
      <c r="TQ2045" s="593"/>
      <c r="TR2045" s="593"/>
      <c r="TS2045" s="593"/>
      <c r="TT2045" s="593"/>
      <c r="TU2045" s="593"/>
      <c r="TV2045" s="593"/>
      <c r="TW2045" s="593"/>
      <c r="TX2045" s="593"/>
      <c r="TY2045" s="593"/>
      <c r="TZ2045" s="593"/>
      <c r="UA2045" s="593"/>
      <c r="UB2045" s="593"/>
      <c r="UC2045" s="593"/>
      <c r="UD2045" s="593"/>
      <c r="UE2045" s="593"/>
      <c r="UF2045" s="593"/>
      <c r="UG2045" s="593"/>
      <c r="UH2045" s="593"/>
      <c r="UI2045" s="593"/>
      <c r="UJ2045" s="593"/>
      <c r="UK2045" s="593"/>
      <c r="UL2045" s="593"/>
      <c r="UM2045" s="593"/>
      <c r="UN2045" s="593"/>
      <c r="UO2045" s="593"/>
      <c r="UP2045" s="593"/>
      <c r="UQ2045" s="593"/>
      <c r="UR2045" s="593"/>
      <c r="US2045" s="593"/>
      <c r="UT2045" s="593"/>
      <c r="UU2045" s="593"/>
      <c r="UV2045" s="593"/>
      <c r="UW2045" s="593"/>
      <c r="UX2045" s="593"/>
      <c r="UY2045" s="593"/>
      <c r="UZ2045" s="593"/>
      <c r="VA2045" s="593"/>
      <c r="VB2045" s="593"/>
      <c r="VC2045" s="593"/>
      <c r="VD2045" s="593"/>
      <c r="VE2045" s="593"/>
      <c r="VF2045" s="593"/>
      <c r="VG2045" s="593"/>
      <c r="VH2045" s="593"/>
      <c r="VI2045" s="593"/>
      <c r="VJ2045" s="593"/>
      <c r="VK2045" s="593"/>
      <c r="VL2045" s="593"/>
      <c r="VM2045" s="593"/>
      <c r="VN2045" s="593"/>
      <c r="VO2045" s="593"/>
      <c r="VP2045" s="593"/>
      <c r="VQ2045" s="593"/>
      <c r="VR2045" s="593"/>
      <c r="VS2045" s="593"/>
      <c r="VT2045" s="593"/>
      <c r="VU2045" s="593"/>
      <c r="VV2045" s="593"/>
      <c r="VW2045" s="593"/>
      <c r="VX2045" s="593"/>
      <c r="VY2045" s="593"/>
      <c r="VZ2045" s="593"/>
      <c r="WA2045" s="593"/>
      <c r="WB2045" s="593"/>
      <c r="WC2045" s="593"/>
      <c r="WD2045" s="593"/>
      <c r="WE2045" s="593"/>
      <c r="WF2045" s="593"/>
      <c r="WG2045" s="593"/>
      <c r="WH2045" s="593"/>
      <c r="WI2045" s="593"/>
      <c r="WJ2045" s="593"/>
      <c r="WK2045" s="593"/>
      <c r="WL2045" s="593"/>
      <c r="WM2045" s="593"/>
      <c r="WN2045" s="593"/>
      <c r="WO2045" s="593"/>
      <c r="WP2045" s="593"/>
      <c r="WQ2045" s="593"/>
      <c r="WR2045" s="593"/>
      <c r="WS2045" s="593"/>
      <c r="WT2045" s="593"/>
      <c r="WU2045" s="593"/>
      <c r="WV2045" s="593"/>
      <c r="WW2045" s="593"/>
      <c r="WX2045" s="593"/>
      <c r="WY2045" s="593"/>
      <c r="WZ2045" s="593"/>
      <c r="XA2045" s="593"/>
      <c r="XB2045" s="593"/>
      <c r="XC2045" s="593"/>
      <c r="XD2045" s="593"/>
      <c r="XE2045" s="593"/>
      <c r="XF2045" s="593"/>
      <c r="XG2045" s="593"/>
      <c r="XH2045" s="593"/>
      <c r="XI2045" s="593"/>
      <c r="XJ2045" s="593"/>
      <c r="XK2045" s="593"/>
      <c r="XL2045" s="593"/>
      <c r="XM2045" s="593"/>
      <c r="XN2045" s="593"/>
      <c r="XO2045" s="593"/>
      <c r="XP2045" s="593"/>
      <c r="XQ2045" s="593"/>
      <c r="XR2045" s="593"/>
      <c r="XS2045" s="593"/>
      <c r="XT2045" s="593"/>
      <c r="XU2045" s="593"/>
      <c r="XV2045" s="593"/>
      <c r="XW2045" s="593"/>
      <c r="XX2045" s="593"/>
      <c r="XY2045" s="593"/>
      <c r="XZ2045" s="593"/>
      <c r="YA2045" s="593"/>
      <c r="YB2045" s="593"/>
      <c r="YC2045" s="593"/>
      <c r="YD2045" s="593"/>
      <c r="YE2045" s="593"/>
      <c r="YF2045" s="593"/>
      <c r="YG2045" s="593"/>
      <c r="YH2045" s="593"/>
      <c r="YI2045" s="593"/>
      <c r="YJ2045" s="593"/>
      <c r="YK2045" s="593"/>
      <c r="YL2045" s="593"/>
      <c r="YM2045" s="593"/>
      <c r="YN2045" s="593"/>
      <c r="YO2045" s="593"/>
      <c r="YP2045" s="593"/>
      <c r="YQ2045" s="593"/>
      <c r="YR2045" s="593"/>
      <c r="YS2045" s="593"/>
      <c r="YT2045" s="593"/>
      <c r="YU2045" s="593"/>
      <c r="YV2045" s="593"/>
      <c r="YW2045" s="593"/>
      <c r="YX2045" s="593"/>
      <c r="YY2045" s="593"/>
      <c r="YZ2045" s="593"/>
      <c r="ZA2045" s="593"/>
      <c r="ZB2045" s="593"/>
      <c r="ZC2045" s="593"/>
      <c r="ZD2045" s="593"/>
      <c r="ZE2045" s="593"/>
      <c r="ZF2045" s="593"/>
      <c r="ZG2045" s="593"/>
      <c r="ZH2045" s="593"/>
      <c r="ZI2045" s="593"/>
      <c r="ZJ2045" s="593"/>
      <c r="ZK2045" s="593"/>
      <c r="ZL2045" s="593"/>
      <c r="ZM2045" s="593"/>
      <c r="ZN2045" s="593"/>
      <c r="ZO2045" s="593"/>
      <c r="ZP2045" s="593"/>
      <c r="ZQ2045" s="593"/>
      <c r="ZR2045" s="593"/>
      <c r="ZS2045" s="593"/>
      <c r="ZT2045" s="593"/>
      <c r="ZU2045" s="593"/>
      <c r="ZV2045" s="593"/>
      <c r="ZW2045" s="593"/>
      <c r="ZX2045" s="593"/>
      <c r="ZY2045" s="593"/>
      <c r="ZZ2045" s="593"/>
      <c r="AAA2045" s="593"/>
      <c r="AAB2045" s="593"/>
      <c r="AAC2045" s="593"/>
      <c r="AAD2045" s="593"/>
      <c r="AAE2045" s="593"/>
      <c r="AAF2045" s="593"/>
      <c r="AAG2045" s="593"/>
      <c r="AAH2045" s="593"/>
      <c r="AAI2045" s="593"/>
      <c r="AAJ2045" s="593"/>
      <c r="AAK2045" s="593"/>
      <c r="AAL2045" s="593"/>
      <c r="AAM2045" s="593"/>
      <c r="AAN2045" s="593"/>
      <c r="AAO2045" s="593"/>
      <c r="AAP2045" s="593"/>
      <c r="AAQ2045" s="593"/>
      <c r="AAR2045" s="593"/>
      <c r="AAS2045" s="593"/>
      <c r="AAT2045" s="593"/>
      <c r="AAU2045" s="593"/>
      <c r="AAV2045" s="593"/>
      <c r="AAW2045" s="593"/>
      <c r="AAX2045" s="593"/>
      <c r="AAY2045" s="593"/>
      <c r="AAZ2045" s="593"/>
      <c r="ABA2045" s="593"/>
      <c r="ABB2045" s="593"/>
      <c r="ABC2045" s="593"/>
      <c r="ABD2045" s="593"/>
      <c r="ABE2045" s="593"/>
      <c r="ABF2045" s="593"/>
      <c r="ABG2045" s="593"/>
      <c r="ABH2045" s="593"/>
      <c r="ABI2045" s="593"/>
      <c r="ABJ2045" s="593"/>
      <c r="ABK2045" s="593"/>
      <c r="ABL2045" s="593"/>
      <c r="ABM2045" s="593"/>
      <c r="ABN2045" s="593"/>
      <c r="ABO2045" s="593"/>
      <c r="ABP2045" s="593"/>
      <c r="ABQ2045" s="593"/>
      <c r="ABR2045" s="593"/>
      <c r="ABS2045" s="593"/>
      <c r="ABT2045" s="593"/>
      <c r="ABU2045" s="593"/>
      <c r="ABV2045" s="593"/>
      <c r="ABW2045" s="593"/>
      <c r="ABX2045" s="593"/>
      <c r="ABY2045" s="593"/>
      <c r="ABZ2045" s="593"/>
      <c r="ACA2045" s="593"/>
      <c r="ACB2045" s="593"/>
      <c r="ACC2045" s="593"/>
      <c r="ACD2045" s="593"/>
      <c r="ACE2045" s="593"/>
      <c r="ACF2045" s="593"/>
      <c r="ACG2045" s="593"/>
      <c r="ACH2045" s="593"/>
      <c r="ACI2045" s="593"/>
      <c r="ACJ2045" s="593"/>
      <c r="ACK2045" s="593"/>
      <c r="ACL2045" s="593"/>
      <c r="ACM2045" s="593"/>
      <c r="ACN2045" s="593"/>
      <c r="ACO2045" s="593"/>
      <c r="ACP2045" s="593"/>
      <c r="ACQ2045" s="593"/>
      <c r="ACR2045" s="593"/>
      <c r="ACS2045" s="593"/>
      <c r="ACT2045" s="593"/>
      <c r="ACU2045" s="593"/>
      <c r="ACV2045" s="593"/>
      <c r="ACW2045" s="593"/>
      <c r="ACX2045" s="593"/>
      <c r="ACY2045" s="593"/>
      <c r="ACZ2045" s="593"/>
      <c r="ADA2045" s="593"/>
      <c r="ADB2045" s="593"/>
      <c r="ADC2045" s="593"/>
      <c r="ADD2045" s="593"/>
      <c r="ADE2045" s="593"/>
      <c r="ADF2045" s="593"/>
      <c r="ADG2045" s="593"/>
      <c r="ADH2045" s="593"/>
      <c r="ADI2045" s="593"/>
      <c r="ADJ2045" s="593"/>
      <c r="ADK2045" s="593"/>
      <c r="ADL2045" s="593"/>
      <c r="ADM2045" s="593"/>
      <c r="ADN2045" s="593"/>
      <c r="ADO2045" s="593"/>
      <c r="ADP2045" s="593"/>
      <c r="ADQ2045" s="593"/>
      <c r="ADR2045" s="593"/>
      <c r="ADS2045" s="593"/>
      <c r="ADT2045" s="593"/>
      <c r="ADU2045" s="593"/>
      <c r="ADV2045" s="593"/>
      <c r="ADW2045" s="593"/>
      <c r="ADX2045" s="593"/>
      <c r="ADY2045" s="593"/>
      <c r="ADZ2045" s="593"/>
      <c r="AEA2045" s="593"/>
      <c r="AEB2045" s="593"/>
      <c r="AEC2045" s="593"/>
      <c r="AED2045" s="593"/>
      <c r="AEE2045" s="593"/>
      <c r="AEF2045" s="593"/>
      <c r="AEG2045" s="593"/>
      <c r="AEH2045" s="593"/>
      <c r="AEI2045" s="593"/>
      <c r="AEJ2045" s="593"/>
      <c r="AEK2045" s="593"/>
      <c r="AEL2045" s="593"/>
      <c r="AEM2045" s="593"/>
      <c r="AEN2045" s="593"/>
      <c r="AEO2045" s="593"/>
      <c r="AEP2045" s="593"/>
      <c r="AEQ2045" s="593"/>
      <c r="AER2045" s="593"/>
      <c r="AES2045" s="593"/>
      <c r="AET2045" s="593"/>
      <c r="AEU2045" s="593"/>
      <c r="AEV2045" s="593"/>
      <c r="AEW2045" s="593"/>
      <c r="AEX2045" s="593"/>
      <c r="AEY2045" s="593"/>
      <c r="AEZ2045" s="593"/>
      <c r="AFA2045" s="593"/>
      <c r="AFB2045" s="593"/>
      <c r="AFC2045" s="593"/>
      <c r="AFD2045" s="593"/>
      <c r="AFE2045" s="593"/>
      <c r="AFF2045" s="593"/>
      <c r="AFG2045" s="593"/>
      <c r="AFH2045" s="593"/>
      <c r="AFI2045" s="593"/>
      <c r="AFJ2045" s="593"/>
      <c r="AFK2045" s="593"/>
      <c r="AFL2045" s="593"/>
      <c r="AFM2045" s="593"/>
      <c r="AFN2045" s="593"/>
      <c r="AFO2045" s="593"/>
      <c r="AFP2045" s="593"/>
      <c r="AFQ2045" s="593"/>
      <c r="AFR2045" s="593"/>
      <c r="AFS2045" s="593"/>
      <c r="AFT2045" s="593"/>
      <c r="AFU2045" s="593"/>
      <c r="AFV2045" s="593"/>
      <c r="AFW2045" s="593"/>
      <c r="AFX2045" s="593"/>
      <c r="AFY2045" s="593"/>
      <c r="AFZ2045" s="593"/>
      <c r="AGA2045" s="593"/>
      <c r="AGB2045" s="593"/>
      <c r="AGC2045" s="593"/>
      <c r="AGD2045" s="593"/>
      <c r="AGE2045" s="593"/>
      <c r="AGF2045" s="593"/>
      <c r="AGG2045" s="593"/>
      <c r="AGH2045" s="593"/>
      <c r="AGI2045" s="593"/>
      <c r="AGJ2045" s="593"/>
      <c r="AGK2045" s="593"/>
      <c r="AGL2045" s="593"/>
      <c r="AGM2045" s="593"/>
      <c r="AGN2045" s="593"/>
      <c r="AGO2045" s="593"/>
      <c r="AGP2045" s="593"/>
      <c r="AGQ2045" s="593"/>
      <c r="AGR2045" s="593"/>
      <c r="AGS2045" s="593"/>
      <c r="AGT2045" s="593"/>
      <c r="AGU2045" s="593"/>
      <c r="AGV2045" s="593"/>
      <c r="AGW2045" s="593"/>
      <c r="AGX2045" s="593"/>
      <c r="AGY2045" s="593"/>
      <c r="AGZ2045" s="593"/>
      <c r="AHA2045" s="593"/>
      <c r="AHB2045" s="593"/>
      <c r="AHC2045" s="593"/>
      <c r="AHD2045" s="593"/>
      <c r="AHE2045" s="593"/>
      <c r="AHF2045" s="593"/>
      <c r="AHG2045" s="593"/>
      <c r="AHH2045" s="593"/>
      <c r="AHI2045" s="593"/>
      <c r="AHJ2045" s="593"/>
      <c r="AHK2045" s="593"/>
      <c r="AHL2045" s="593"/>
      <c r="AHM2045" s="593"/>
      <c r="AHN2045" s="593"/>
      <c r="AHO2045" s="593"/>
      <c r="AHP2045" s="593"/>
      <c r="AHQ2045" s="593"/>
      <c r="AHR2045" s="593"/>
      <c r="AHS2045" s="593"/>
      <c r="AHT2045" s="593"/>
      <c r="AHU2045" s="593"/>
      <c r="AHV2045" s="593"/>
      <c r="AHW2045" s="593"/>
      <c r="AHX2045" s="593"/>
      <c r="AHY2045" s="593"/>
      <c r="AHZ2045" s="593"/>
      <c r="AIA2045" s="593"/>
      <c r="AIB2045" s="593"/>
      <c r="AIC2045" s="593"/>
      <c r="AID2045" s="593"/>
      <c r="AIE2045" s="593"/>
      <c r="AIF2045" s="593"/>
      <c r="AIG2045" s="593"/>
      <c r="AIH2045" s="593"/>
      <c r="AII2045" s="593"/>
      <c r="AIJ2045" s="593"/>
      <c r="AIK2045" s="593"/>
      <c r="AIL2045" s="593"/>
      <c r="AIM2045" s="593"/>
      <c r="AIN2045" s="593"/>
      <c r="AIO2045" s="593"/>
      <c r="AIP2045" s="593"/>
      <c r="AIQ2045" s="593"/>
      <c r="AIR2045" s="593"/>
      <c r="AIS2045" s="593"/>
      <c r="AIT2045" s="593"/>
      <c r="AIU2045" s="593"/>
      <c r="AIV2045" s="593"/>
      <c r="AIW2045" s="593"/>
      <c r="AIX2045" s="593"/>
      <c r="AIY2045" s="593"/>
      <c r="AIZ2045" s="593"/>
      <c r="AJA2045" s="593"/>
      <c r="AJB2045" s="593"/>
      <c r="AJC2045" s="593"/>
      <c r="AJD2045" s="593"/>
      <c r="AJE2045" s="593"/>
      <c r="AJF2045" s="593"/>
      <c r="AJG2045" s="593"/>
      <c r="AJH2045" s="593"/>
      <c r="AJI2045" s="593"/>
      <c r="AJJ2045" s="593"/>
      <c r="AJK2045" s="593"/>
      <c r="AJL2045" s="593"/>
      <c r="AJM2045" s="593"/>
      <c r="AJN2045" s="593"/>
      <c r="AJO2045" s="593"/>
      <c r="AJP2045" s="593"/>
      <c r="AJQ2045" s="593"/>
      <c r="AJR2045" s="593"/>
      <c r="AJS2045" s="593"/>
      <c r="AJT2045" s="593"/>
      <c r="AJU2045" s="593"/>
      <c r="AJV2045" s="593"/>
      <c r="AJW2045" s="593"/>
      <c r="AJX2045" s="593"/>
      <c r="AJY2045" s="593"/>
      <c r="AJZ2045" s="593"/>
      <c r="AKA2045" s="593"/>
      <c r="AKB2045" s="593"/>
      <c r="AKC2045" s="593"/>
      <c r="AKD2045" s="593"/>
      <c r="AKE2045" s="593"/>
      <c r="AKF2045" s="593"/>
      <c r="AKG2045" s="593"/>
      <c r="AKH2045" s="593"/>
      <c r="AKI2045" s="593"/>
      <c r="AKJ2045" s="593"/>
      <c r="AKK2045" s="593"/>
      <c r="AKL2045" s="593"/>
      <c r="AKM2045" s="593"/>
      <c r="AKN2045" s="593"/>
      <c r="AKO2045" s="593"/>
      <c r="AKP2045" s="593"/>
      <c r="AKQ2045" s="593"/>
      <c r="AKR2045" s="593"/>
      <c r="AKS2045" s="593"/>
      <c r="AKT2045" s="593"/>
      <c r="AKU2045" s="593"/>
      <c r="AKV2045" s="593"/>
      <c r="AKW2045" s="593"/>
      <c r="AKX2045" s="593"/>
      <c r="AKY2045" s="593"/>
      <c r="AKZ2045" s="593"/>
      <c r="ALA2045" s="593"/>
      <c r="ALB2045" s="593"/>
      <c r="ALC2045" s="593"/>
      <c r="ALD2045" s="593"/>
      <c r="ALE2045" s="593"/>
      <c r="ALF2045" s="593"/>
      <c r="ALG2045" s="593"/>
      <c r="ALH2045" s="593"/>
      <c r="ALI2045" s="593"/>
      <c r="ALJ2045" s="593"/>
      <c r="ALK2045" s="593"/>
      <c r="ALL2045" s="593"/>
      <c r="ALM2045" s="593"/>
      <c r="ALN2045" s="593"/>
      <c r="ALO2045" s="593"/>
      <c r="ALP2045" s="593"/>
      <c r="ALQ2045" s="593"/>
      <c r="ALR2045" s="593"/>
      <c r="ALS2045" s="593"/>
      <c r="ALT2045" s="593"/>
      <c r="ALU2045" s="593"/>
      <c r="ALV2045" s="593"/>
      <c r="ALW2045" s="593"/>
      <c r="ALX2045" s="593"/>
      <c r="ALY2045" s="593"/>
      <c r="ALZ2045" s="593"/>
      <c r="AMA2045" s="593"/>
      <c r="AMB2045" s="593"/>
      <c r="AMC2045" s="593"/>
      <c r="AMD2045" s="593"/>
      <c r="AME2045" s="593"/>
      <c r="AMF2045" s="593"/>
      <c r="AMG2045" s="593"/>
      <c r="AMH2045" s="593"/>
      <c r="AMI2045" s="593"/>
      <c r="AMJ2045" s="593"/>
      <c r="AMK2045" s="593"/>
      <c r="AML2045" s="593"/>
      <c r="AMM2045" s="593"/>
      <c r="AMN2045" s="593"/>
      <c r="AMO2045" s="593"/>
      <c r="AMP2045" s="593"/>
      <c r="AMQ2045" s="593"/>
      <c r="AMR2045" s="593"/>
      <c r="AMS2045" s="593"/>
      <c r="AMT2045" s="593"/>
      <c r="AMU2045" s="593"/>
      <c r="AMV2045" s="593"/>
      <c r="AMW2045" s="593"/>
      <c r="AMX2045" s="593"/>
      <c r="AMY2045" s="593"/>
      <c r="AMZ2045" s="593"/>
      <c r="ANA2045" s="593"/>
      <c r="ANB2045" s="593"/>
      <c r="ANC2045" s="593"/>
      <c r="AND2045" s="593"/>
      <c r="ANE2045" s="593"/>
      <c r="ANF2045" s="593"/>
      <c r="ANG2045" s="593"/>
      <c r="ANH2045" s="593"/>
      <c r="ANI2045" s="593"/>
      <c r="ANJ2045" s="593"/>
      <c r="ANK2045" s="593"/>
      <c r="ANL2045" s="593"/>
      <c r="ANM2045" s="593"/>
      <c r="ANN2045" s="593"/>
      <c r="ANO2045" s="593"/>
      <c r="ANP2045" s="593"/>
      <c r="ANQ2045" s="593"/>
      <c r="ANR2045" s="593"/>
      <c r="ANS2045" s="593"/>
      <c r="ANT2045" s="593"/>
      <c r="ANU2045" s="593"/>
      <c r="ANV2045" s="593"/>
      <c r="ANW2045" s="593"/>
      <c r="ANX2045" s="593"/>
      <c r="ANY2045" s="593"/>
      <c r="ANZ2045" s="593"/>
      <c r="AOA2045" s="593"/>
      <c r="AOB2045" s="593"/>
      <c r="AOC2045" s="593"/>
      <c r="AOD2045" s="593"/>
      <c r="AOE2045" s="593"/>
      <c r="AOF2045" s="593"/>
      <c r="AOG2045" s="593"/>
      <c r="AOH2045" s="593"/>
      <c r="AOI2045" s="593"/>
      <c r="AOJ2045" s="593"/>
      <c r="AOK2045" s="593"/>
      <c r="AOL2045" s="593"/>
      <c r="AOM2045" s="593"/>
      <c r="AON2045" s="593"/>
      <c r="AOO2045" s="593"/>
      <c r="AOP2045" s="593"/>
      <c r="AOQ2045" s="593"/>
      <c r="AOR2045" s="593"/>
      <c r="AOS2045" s="593"/>
      <c r="AOT2045" s="593"/>
      <c r="AOU2045" s="593"/>
      <c r="AOV2045" s="593"/>
      <c r="AOW2045" s="593"/>
      <c r="AOX2045" s="593"/>
      <c r="AOY2045" s="593"/>
      <c r="AOZ2045" s="593"/>
      <c r="APA2045" s="593"/>
      <c r="APB2045" s="593"/>
      <c r="APC2045" s="593"/>
      <c r="APD2045" s="593"/>
      <c r="APE2045" s="593"/>
      <c r="APF2045" s="593"/>
      <c r="APG2045" s="593"/>
      <c r="APH2045" s="593"/>
      <c r="API2045" s="593"/>
      <c r="APJ2045" s="593"/>
      <c r="APK2045" s="593"/>
      <c r="APL2045" s="593"/>
      <c r="APM2045" s="593"/>
      <c r="APN2045" s="593"/>
      <c r="APO2045" s="593"/>
      <c r="APP2045" s="593"/>
      <c r="APQ2045" s="593"/>
      <c r="APR2045" s="593"/>
      <c r="APS2045" s="593"/>
      <c r="APT2045" s="593"/>
      <c r="APU2045" s="593"/>
      <c r="APV2045" s="593"/>
      <c r="APW2045" s="593"/>
      <c r="APX2045" s="593"/>
      <c r="APY2045" s="593"/>
      <c r="APZ2045" s="593"/>
      <c r="AQA2045" s="593"/>
      <c r="AQB2045" s="593"/>
      <c r="AQC2045" s="593"/>
      <c r="AQD2045" s="593"/>
      <c r="AQE2045" s="593"/>
      <c r="AQF2045" s="593"/>
      <c r="AQG2045" s="593"/>
      <c r="AQH2045" s="593"/>
      <c r="AQI2045" s="593"/>
      <c r="AQJ2045" s="593"/>
      <c r="AQK2045" s="593"/>
      <c r="AQL2045" s="593"/>
      <c r="AQM2045" s="593"/>
      <c r="AQN2045" s="593"/>
      <c r="AQO2045" s="593"/>
      <c r="AQP2045" s="593"/>
      <c r="AQQ2045" s="593"/>
      <c r="AQR2045" s="593"/>
      <c r="AQS2045" s="593"/>
      <c r="AQT2045" s="593"/>
      <c r="AQU2045" s="593"/>
      <c r="AQV2045" s="593"/>
      <c r="AQW2045" s="593"/>
      <c r="AQX2045" s="593"/>
      <c r="AQY2045" s="593"/>
      <c r="AQZ2045" s="593"/>
      <c r="ARA2045" s="593"/>
      <c r="ARB2045" s="593"/>
      <c r="ARC2045" s="593"/>
      <c r="ARD2045" s="593"/>
      <c r="ARE2045" s="593"/>
      <c r="ARF2045" s="593"/>
      <c r="ARG2045" s="593"/>
      <c r="ARH2045" s="593"/>
      <c r="ARI2045" s="593"/>
      <c r="ARJ2045" s="593"/>
      <c r="ARK2045" s="593"/>
      <c r="ARL2045" s="593"/>
      <c r="ARM2045" s="593"/>
      <c r="ARN2045" s="593"/>
      <c r="ARO2045" s="593"/>
      <c r="ARP2045" s="593"/>
      <c r="ARQ2045" s="593"/>
      <c r="ARR2045" s="593"/>
      <c r="ARS2045" s="593"/>
      <c r="ART2045" s="593"/>
      <c r="ARU2045" s="593"/>
      <c r="ARV2045" s="593"/>
      <c r="ARW2045" s="593"/>
      <c r="ARX2045" s="593"/>
      <c r="ARY2045" s="593"/>
      <c r="ARZ2045" s="593"/>
      <c r="ASA2045" s="593"/>
      <c r="ASB2045" s="593"/>
      <c r="ASC2045" s="593"/>
      <c r="ASD2045" s="593"/>
      <c r="ASE2045" s="593"/>
      <c r="ASF2045" s="593"/>
      <c r="ASG2045" s="593"/>
      <c r="ASH2045" s="593"/>
      <c r="ASI2045" s="593"/>
      <c r="ASJ2045" s="593"/>
      <c r="ASK2045" s="593"/>
      <c r="ASL2045" s="593"/>
      <c r="ASM2045" s="593"/>
      <c r="ASN2045" s="593"/>
      <c r="ASO2045" s="593"/>
      <c r="ASP2045" s="593"/>
      <c r="ASQ2045" s="593"/>
      <c r="ASR2045" s="593"/>
      <c r="ASS2045" s="593"/>
      <c r="AST2045" s="593"/>
      <c r="ASU2045" s="593"/>
      <c r="ASV2045" s="593"/>
      <c r="ASW2045" s="593"/>
      <c r="ASX2045" s="593"/>
      <c r="ASY2045" s="593"/>
      <c r="ASZ2045" s="593"/>
      <c r="ATA2045" s="593"/>
      <c r="ATB2045" s="593"/>
      <c r="ATC2045" s="593"/>
      <c r="ATD2045" s="593"/>
      <c r="ATE2045" s="593"/>
      <c r="ATF2045" s="593"/>
      <c r="ATG2045" s="593"/>
      <c r="ATH2045" s="593"/>
      <c r="ATI2045" s="593"/>
      <c r="ATJ2045" s="593"/>
      <c r="ATK2045" s="593"/>
      <c r="ATL2045" s="593"/>
      <c r="ATM2045" s="593"/>
      <c r="ATN2045" s="593"/>
      <c r="ATO2045" s="593"/>
      <c r="ATP2045" s="593"/>
      <c r="ATQ2045" s="593"/>
      <c r="ATR2045" s="593"/>
      <c r="ATS2045" s="593"/>
      <c r="ATT2045" s="593"/>
      <c r="ATU2045" s="593"/>
      <c r="ATV2045" s="593"/>
      <c r="ATW2045" s="593"/>
      <c r="ATX2045" s="593"/>
      <c r="ATY2045" s="593"/>
      <c r="ATZ2045" s="593"/>
      <c r="AUA2045" s="593"/>
      <c r="AUB2045" s="593"/>
      <c r="AUC2045" s="593"/>
      <c r="AUD2045" s="593"/>
      <c r="AUE2045" s="593"/>
      <c r="AUF2045" s="593"/>
      <c r="AUG2045" s="593"/>
      <c r="AUH2045" s="593"/>
      <c r="AUI2045" s="593"/>
      <c r="AUJ2045" s="593"/>
      <c r="AUK2045" s="593"/>
      <c r="AUL2045" s="593"/>
      <c r="AUM2045" s="593"/>
      <c r="AUN2045" s="593"/>
      <c r="AUO2045" s="593"/>
      <c r="AUP2045" s="593"/>
      <c r="AUQ2045" s="593"/>
      <c r="AUR2045" s="593"/>
      <c r="AUS2045" s="593"/>
      <c r="AUT2045" s="593"/>
      <c r="AUU2045" s="593"/>
      <c r="AUV2045" s="593"/>
      <c r="AUW2045" s="593"/>
      <c r="AUX2045" s="593"/>
      <c r="AUY2045" s="593"/>
      <c r="AUZ2045" s="593"/>
      <c r="AVA2045" s="593"/>
      <c r="AVB2045" s="593"/>
      <c r="AVC2045" s="593"/>
      <c r="AVD2045" s="593"/>
      <c r="AVE2045" s="593"/>
      <c r="AVF2045" s="593"/>
      <c r="AVG2045" s="593"/>
      <c r="AVH2045" s="593"/>
      <c r="AVI2045" s="593"/>
      <c r="AVJ2045" s="593"/>
      <c r="AVK2045" s="593"/>
    </row>
    <row r="2046" spans="1:1259">
      <c r="A2046" s="697"/>
      <c r="B2046" s="697" t="s">
        <v>1217</v>
      </c>
      <c r="C2046" s="697" t="s">
        <v>1217</v>
      </c>
      <c r="D2046" s="676" t="s">
        <v>1067</v>
      </c>
      <c r="E2046" s="535" t="s">
        <v>1292</v>
      </c>
      <c r="F2046" s="676"/>
      <c r="G2046" s="665">
        <v>2022</v>
      </c>
      <c r="H2046" s="665">
        <v>5</v>
      </c>
      <c r="I2046" s="676"/>
      <c r="J2046" s="666"/>
      <c r="K2046" s="676" t="s">
        <v>1293</v>
      </c>
      <c r="L2046" s="676" t="s">
        <v>1283</v>
      </c>
      <c r="M2046" s="677">
        <v>44517</v>
      </c>
      <c r="N2046" s="677">
        <v>44652</v>
      </c>
      <c r="O2046" s="677"/>
      <c r="P2046" s="666"/>
      <c r="Q2046" s="666"/>
      <c r="R2046" s="666"/>
      <c r="S2046" s="665" t="s">
        <v>1118</v>
      </c>
      <c r="T2046" s="665">
        <v>60</v>
      </c>
      <c r="U2046" s="676">
        <v>49201132</v>
      </c>
      <c r="V2046" s="665" t="s">
        <v>986</v>
      </c>
      <c r="W2046" s="676">
        <v>360</v>
      </c>
      <c r="X2046" s="557">
        <v>2496</v>
      </c>
      <c r="Y2046" s="679">
        <v>898560</v>
      </c>
      <c r="Z2046" s="667">
        <v>0.53</v>
      </c>
      <c r="AA2046" s="682">
        <f>Y2046*Z2046</f>
        <v>476236.80000000005</v>
      </c>
      <c r="AB2046" s="521"/>
      <c r="AC2046" s="668">
        <v>0</v>
      </c>
      <c r="AD2046" s="676"/>
      <c r="AE2046" s="684"/>
      <c r="AF2046" s="695">
        <f>AA2046+AD2046+AE2046</f>
        <v>476236.80000000005</v>
      </c>
      <c r="AG2046" s="665" t="s">
        <v>1073</v>
      </c>
      <c r="AH2046" s="641"/>
      <c r="AI2046" s="676">
        <v>60</v>
      </c>
      <c r="AJ2046" s="676" t="s">
        <v>1284</v>
      </c>
      <c r="AK2046" s="676" t="s">
        <v>1285</v>
      </c>
      <c r="AL2046" s="696" t="s">
        <v>1286</v>
      </c>
      <c r="AM2046" s="676" t="s">
        <v>52</v>
      </c>
      <c r="AN2046" s="676" t="s">
        <v>1076</v>
      </c>
      <c r="AO2046" s="665"/>
      <c r="AP2046" s="676"/>
      <c r="AQ2046" s="676"/>
      <c r="AR2046" s="676" t="s">
        <v>1222</v>
      </c>
      <c r="AS2046" s="523"/>
      <c r="AT2046" s="523"/>
      <c r="AU2046" s="523"/>
      <c r="AV2046" s="674"/>
      <c r="AW2046" s="673">
        <f>U2046</f>
        <v>49201132</v>
      </c>
      <c r="AX2046" s="673" cm="1">
        <f t="array" ref="AX2046">SUM(MID(0&amp;AW2046,LARGE(INDEX(ISNUMBER(--MID(AW2046,ROW($1:$8),1))*ROW($1:$8),),ROW($1:$8))+1,1)*10^ROW($1:$8)/10)</f>
        <v>49201132</v>
      </c>
      <c r="AY2046" s="673" t="str">
        <f>VLOOKUP($AX2046,'Item Master Data'!$A:$F,3,FALSE)</f>
        <v>Q.PEAK DUO BLK G10+</v>
      </c>
      <c r="AZ2046" s="673">
        <f>VLOOKUP($AX2046,'Item Master Data'!$A:$F,6,FALSE)</f>
        <v>360</v>
      </c>
      <c r="BA2046" s="673">
        <f>X2046/BB2046</f>
        <v>78</v>
      </c>
      <c r="BB2046" s="673">
        <f>VLOOKUP(AX2046,'Item Master Data'!$A:$G,7,FALSE)</f>
        <v>32</v>
      </c>
      <c r="BC2046" s="673"/>
      <c r="BD2046" s="673">
        <f>W2046-AZ2046</f>
        <v>0</v>
      </c>
      <c r="BE2046" s="593"/>
      <c r="BF2046" s="593"/>
      <c r="BG2046" s="593"/>
      <c r="BH2046" s="593"/>
      <c r="BI2046" s="593"/>
      <c r="BJ2046" s="593"/>
      <c r="BK2046" s="593"/>
      <c r="BL2046" s="593"/>
      <c r="BM2046" s="593"/>
      <c r="BN2046" s="593"/>
      <c r="BO2046" s="593"/>
      <c r="BP2046" s="593"/>
      <c r="BQ2046" s="593"/>
      <c r="BR2046" s="593"/>
      <c r="BS2046" s="593"/>
      <c r="BT2046" s="593"/>
      <c r="BU2046" s="593"/>
      <c r="BV2046" s="593"/>
      <c r="BW2046" s="593"/>
      <c r="BX2046" s="593"/>
      <c r="BY2046" s="593"/>
      <c r="BZ2046" s="593"/>
      <c r="CA2046" s="593"/>
      <c r="CB2046" s="593"/>
      <c r="CC2046" s="593"/>
      <c r="CD2046" s="593"/>
      <c r="CE2046" s="593"/>
      <c r="CF2046" s="593"/>
      <c r="CG2046" s="593"/>
      <c r="CH2046" s="593"/>
      <c r="CI2046" s="593"/>
      <c r="CJ2046" s="593"/>
      <c r="CK2046" s="593"/>
      <c r="CL2046" s="593"/>
      <c r="CM2046" s="593"/>
      <c r="CN2046" s="593"/>
      <c r="CO2046" s="593"/>
      <c r="CP2046" s="593"/>
      <c r="CQ2046" s="593"/>
      <c r="CR2046" s="593"/>
      <c r="CS2046" s="593"/>
      <c r="CT2046" s="593"/>
      <c r="CU2046" s="593"/>
      <c r="CV2046" s="593"/>
      <c r="CW2046" s="593"/>
      <c r="CX2046" s="593"/>
      <c r="CY2046" s="593"/>
      <c r="CZ2046" s="593"/>
      <c r="DA2046" s="593"/>
      <c r="DB2046" s="593"/>
      <c r="DC2046" s="593"/>
      <c r="DD2046" s="593"/>
      <c r="DE2046" s="593"/>
      <c r="DF2046" s="593"/>
      <c r="DG2046" s="593"/>
      <c r="DH2046" s="593"/>
      <c r="DI2046" s="593"/>
      <c r="DJ2046" s="593"/>
      <c r="DK2046" s="593"/>
      <c r="DL2046" s="593"/>
      <c r="DM2046" s="593"/>
      <c r="DN2046" s="593"/>
      <c r="DO2046" s="593"/>
      <c r="DP2046" s="593"/>
      <c r="DQ2046" s="593"/>
      <c r="DR2046" s="593"/>
      <c r="DS2046" s="593"/>
      <c r="DT2046" s="593"/>
      <c r="DU2046" s="593"/>
      <c r="DV2046" s="593"/>
      <c r="DW2046" s="593"/>
      <c r="DX2046" s="593"/>
      <c r="DY2046" s="593"/>
      <c r="DZ2046" s="593"/>
      <c r="EA2046" s="593"/>
      <c r="EB2046" s="593"/>
      <c r="EC2046" s="593"/>
      <c r="ED2046" s="593"/>
      <c r="EE2046" s="593"/>
      <c r="EF2046" s="593"/>
      <c r="EG2046" s="593"/>
      <c r="EH2046" s="593"/>
      <c r="EI2046" s="593"/>
      <c r="EJ2046" s="593"/>
      <c r="EK2046" s="593"/>
      <c r="EL2046" s="593"/>
      <c r="EM2046" s="593"/>
      <c r="EN2046" s="593"/>
      <c r="EO2046" s="593"/>
      <c r="EP2046" s="593"/>
      <c r="EQ2046" s="593"/>
      <c r="ER2046" s="593"/>
      <c r="ES2046" s="593"/>
      <c r="ET2046" s="593"/>
      <c r="EU2046" s="593"/>
      <c r="EV2046" s="593"/>
      <c r="EW2046" s="593"/>
      <c r="EX2046" s="593"/>
      <c r="EY2046" s="593"/>
      <c r="EZ2046" s="593"/>
      <c r="FA2046" s="593"/>
      <c r="FB2046" s="593"/>
      <c r="FC2046" s="593"/>
      <c r="FD2046" s="593"/>
      <c r="FE2046" s="593"/>
      <c r="FF2046" s="593"/>
      <c r="FG2046" s="593"/>
      <c r="FH2046" s="593"/>
      <c r="FI2046" s="593"/>
      <c r="FJ2046" s="593"/>
      <c r="FK2046" s="593"/>
      <c r="FL2046" s="593"/>
      <c r="FM2046" s="593"/>
      <c r="FN2046" s="593"/>
      <c r="FO2046" s="593"/>
      <c r="FP2046" s="593"/>
      <c r="FQ2046" s="593"/>
      <c r="FR2046" s="593"/>
      <c r="FS2046" s="593"/>
      <c r="FT2046" s="593"/>
      <c r="FU2046" s="593"/>
      <c r="FV2046" s="593"/>
      <c r="FW2046" s="593"/>
      <c r="FX2046" s="593"/>
      <c r="FY2046" s="593"/>
      <c r="FZ2046" s="593"/>
      <c r="GA2046" s="593"/>
      <c r="GB2046" s="593"/>
      <c r="GC2046" s="593"/>
      <c r="GD2046" s="593"/>
      <c r="GE2046" s="593"/>
      <c r="GF2046" s="593"/>
      <c r="GG2046" s="593"/>
      <c r="GH2046" s="593"/>
      <c r="GI2046" s="593"/>
      <c r="GJ2046" s="593"/>
      <c r="GK2046" s="593"/>
      <c r="GL2046" s="593"/>
      <c r="GM2046" s="593"/>
      <c r="GN2046" s="593"/>
      <c r="GO2046" s="593"/>
      <c r="GP2046" s="593"/>
      <c r="GQ2046" s="593"/>
      <c r="GR2046" s="593"/>
      <c r="GS2046" s="593"/>
      <c r="GT2046" s="593"/>
      <c r="GU2046" s="593"/>
      <c r="GV2046" s="593"/>
      <c r="GW2046" s="593"/>
      <c r="GX2046" s="593"/>
      <c r="GY2046" s="593"/>
      <c r="GZ2046" s="593"/>
      <c r="HA2046" s="593"/>
      <c r="HB2046" s="593"/>
      <c r="HC2046" s="593"/>
      <c r="HD2046" s="593"/>
      <c r="HE2046" s="593"/>
      <c r="HF2046" s="593"/>
      <c r="HG2046" s="593"/>
      <c r="HH2046" s="593"/>
      <c r="HI2046" s="593"/>
      <c r="HJ2046" s="593"/>
      <c r="HK2046" s="593"/>
      <c r="HL2046" s="593"/>
      <c r="HM2046" s="593"/>
      <c r="HN2046" s="593"/>
      <c r="HO2046" s="593"/>
      <c r="HP2046" s="593"/>
      <c r="HQ2046" s="593"/>
      <c r="HR2046" s="593"/>
      <c r="HS2046" s="593"/>
      <c r="HT2046" s="593"/>
      <c r="HU2046" s="593"/>
      <c r="HV2046" s="593"/>
      <c r="HW2046" s="593"/>
      <c r="HX2046" s="593"/>
      <c r="HY2046" s="593"/>
      <c r="HZ2046" s="593"/>
      <c r="IA2046" s="593"/>
      <c r="IB2046" s="593"/>
      <c r="IC2046" s="593"/>
      <c r="ID2046" s="593"/>
      <c r="IE2046" s="593"/>
      <c r="IF2046" s="593"/>
      <c r="IG2046" s="593"/>
      <c r="IH2046" s="593"/>
      <c r="II2046" s="593"/>
      <c r="IJ2046" s="593"/>
      <c r="IK2046" s="593"/>
      <c r="IL2046" s="593"/>
      <c r="IM2046" s="593"/>
      <c r="IN2046" s="593"/>
      <c r="IO2046" s="593"/>
      <c r="IP2046" s="593"/>
      <c r="IQ2046" s="593"/>
      <c r="IR2046" s="593"/>
      <c r="IS2046" s="593"/>
      <c r="IT2046" s="593"/>
      <c r="IU2046" s="593"/>
      <c r="IV2046" s="593"/>
      <c r="IW2046" s="593"/>
      <c r="IX2046" s="593"/>
      <c r="IY2046" s="593"/>
      <c r="IZ2046" s="593"/>
      <c r="JA2046" s="593"/>
      <c r="JB2046" s="593"/>
      <c r="JC2046" s="593"/>
      <c r="JD2046" s="593"/>
      <c r="JE2046" s="593"/>
      <c r="JF2046" s="593"/>
      <c r="JG2046" s="593"/>
      <c r="JH2046" s="593"/>
      <c r="JI2046" s="593"/>
      <c r="JJ2046" s="593"/>
      <c r="JK2046" s="593"/>
      <c r="JL2046" s="593"/>
      <c r="JM2046" s="593"/>
      <c r="JN2046" s="593"/>
      <c r="JO2046" s="593"/>
      <c r="JP2046" s="593"/>
      <c r="JQ2046" s="593"/>
      <c r="JR2046" s="593"/>
      <c r="JS2046" s="593"/>
      <c r="JT2046" s="593"/>
      <c r="JU2046" s="593"/>
      <c r="JV2046" s="593"/>
      <c r="JW2046" s="593"/>
      <c r="JX2046" s="593"/>
      <c r="JY2046" s="593"/>
      <c r="JZ2046" s="593"/>
      <c r="KA2046" s="593"/>
      <c r="KB2046" s="593"/>
      <c r="KC2046" s="593"/>
      <c r="KD2046" s="593"/>
      <c r="KE2046" s="593"/>
      <c r="KF2046" s="593"/>
      <c r="KG2046" s="593"/>
      <c r="KH2046" s="593"/>
      <c r="KI2046" s="593"/>
      <c r="KJ2046" s="593"/>
      <c r="KK2046" s="593"/>
      <c r="KL2046" s="593"/>
      <c r="KM2046" s="593"/>
      <c r="KN2046" s="593"/>
      <c r="KO2046" s="593"/>
      <c r="KP2046" s="593"/>
      <c r="KQ2046" s="593"/>
      <c r="KR2046" s="593"/>
      <c r="KS2046" s="593"/>
      <c r="KT2046" s="593"/>
      <c r="KU2046" s="593"/>
      <c r="KV2046" s="593"/>
      <c r="KW2046" s="593"/>
      <c r="KX2046" s="593"/>
      <c r="KY2046" s="593"/>
      <c r="KZ2046" s="593"/>
      <c r="LA2046" s="593"/>
      <c r="LB2046" s="593"/>
      <c r="LC2046" s="593"/>
      <c r="LD2046" s="593"/>
      <c r="LE2046" s="593"/>
      <c r="LF2046" s="593"/>
      <c r="LG2046" s="593"/>
      <c r="LH2046" s="593"/>
      <c r="LI2046" s="593"/>
      <c r="LJ2046" s="593"/>
      <c r="LK2046" s="593"/>
      <c r="LL2046" s="593"/>
      <c r="LM2046" s="593"/>
      <c r="LN2046" s="593"/>
      <c r="LO2046" s="593"/>
      <c r="LP2046" s="593"/>
      <c r="LQ2046" s="593"/>
      <c r="LR2046" s="593"/>
      <c r="LS2046" s="593"/>
      <c r="LT2046" s="593"/>
      <c r="LU2046" s="593"/>
      <c r="LV2046" s="593"/>
      <c r="LW2046" s="593"/>
      <c r="LX2046" s="593"/>
      <c r="LY2046" s="593"/>
      <c r="LZ2046" s="593"/>
      <c r="MA2046" s="593"/>
      <c r="MB2046" s="593"/>
      <c r="MC2046" s="593"/>
      <c r="MD2046" s="593"/>
      <c r="ME2046" s="593"/>
      <c r="MF2046" s="593"/>
      <c r="MG2046" s="593"/>
      <c r="MH2046" s="593"/>
      <c r="MI2046" s="593"/>
      <c r="MJ2046" s="593"/>
      <c r="MK2046" s="593"/>
      <c r="ML2046" s="593"/>
      <c r="MM2046" s="593"/>
      <c r="MN2046" s="593"/>
      <c r="MO2046" s="593"/>
      <c r="MP2046" s="593"/>
      <c r="MQ2046" s="593"/>
      <c r="MR2046" s="593"/>
      <c r="MS2046" s="593"/>
      <c r="MT2046" s="593"/>
      <c r="MU2046" s="593"/>
      <c r="MV2046" s="593"/>
      <c r="MW2046" s="593"/>
      <c r="MX2046" s="593"/>
      <c r="MY2046" s="593"/>
      <c r="MZ2046" s="593"/>
      <c r="NA2046" s="593"/>
      <c r="NB2046" s="593"/>
      <c r="NC2046" s="593"/>
      <c r="ND2046" s="593"/>
      <c r="NE2046" s="593"/>
      <c r="NF2046" s="593"/>
      <c r="NG2046" s="593"/>
      <c r="NH2046" s="593"/>
      <c r="NI2046" s="593"/>
      <c r="NJ2046" s="593"/>
      <c r="NK2046" s="593"/>
      <c r="NL2046" s="593"/>
      <c r="NM2046" s="593"/>
      <c r="NN2046" s="593"/>
      <c r="NO2046" s="593"/>
      <c r="NP2046" s="593"/>
      <c r="NQ2046" s="593"/>
      <c r="NR2046" s="593"/>
      <c r="NS2046" s="593"/>
      <c r="NT2046" s="593"/>
      <c r="NU2046" s="593"/>
      <c r="NV2046" s="593"/>
      <c r="NW2046" s="593"/>
      <c r="NX2046" s="593"/>
      <c r="NY2046" s="593"/>
      <c r="NZ2046" s="593"/>
      <c r="OA2046" s="593"/>
      <c r="OB2046" s="593"/>
      <c r="OC2046" s="593"/>
      <c r="OD2046" s="593"/>
      <c r="OE2046" s="593"/>
      <c r="OF2046" s="593"/>
      <c r="OG2046" s="593"/>
      <c r="OH2046" s="593"/>
      <c r="OI2046" s="593"/>
      <c r="OJ2046" s="593"/>
      <c r="OK2046" s="593"/>
      <c r="OL2046" s="593"/>
      <c r="OM2046" s="593"/>
      <c r="ON2046" s="593"/>
      <c r="OO2046" s="593"/>
      <c r="OP2046" s="593"/>
      <c r="OQ2046" s="593"/>
      <c r="OR2046" s="593"/>
      <c r="OS2046" s="593"/>
      <c r="OT2046" s="593"/>
      <c r="OU2046" s="593"/>
      <c r="OV2046" s="593"/>
      <c r="OW2046" s="593"/>
      <c r="OX2046" s="593"/>
      <c r="OY2046" s="593"/>
      <c r="OZ2046" s="593"/>
      <c r="PA2046" s="593"/>
      <c r="PB2046" s="593"/>
      <c r="PC2046" s="593"/>
      <c r="PD2046" s="593"/>
      <c r="PE2046" s="593"/>
      <c r="PF2046" s="593"/>
      <c r="PG2046" s="593"/>
      <c r="PH2046" s="593"/>
      <c r="PI2046" s="593"/>
      <c r="PJ2046" s="593"/>
      <c r="PK2046" s="593"/>
      <c r="PL2046" s="593"/>
      <c r="PM2046" s="593"/>
      <c r="PN2046" s="593"/>
      <c r="PO2046" s="593"/>
      <c r="PP2046" s="593"/>
      <c r="PQ2046" s="593"/>
      <c r="PR2046" s="593"/>
      <c r="PS2046" s="593"/>
      <c r="PT2046" s="593"/>
      <c r="PU2046" s="593"/>
      <c r="PV2046" s="593"/>
      <c r="PW2046" s="593"/>
      <c r="PX2046" s="593"/>
      <c r="PY2046" s="593"/>
      <c r="PZ2046" s="593"/>
      <c r="QA2046" s="593"/>
      <c r="QB2046" s="593"/>
      <c r="QC2046" s="593"/>
      <c r="QD2046" s="593"/>
      <c r="QE2046" s="593"/>
      <c r="QF2046" s="593"/>
      <c r="QG2046" s="593"/>
      <c r="QH2046" s="593"/>
      <c r="QI2046" s="593"/>
      <c r="QJ2046" s="593"/>
      <c r="QK2046" s="593"/>
      <c r="QL2046" s="593"/>
      <c r="QM2046" s="593"/>
      <c r="QN2046" s="593"/>
      <c r="QO2046" s="593"/>
      <c r="QP2046" s="593"/>
      <c r="QQ2046" s="593"/>
      <c r="QR2046" s="593"/>
      <c r="QS2046" s="593"/>
      <c r="QT2046" s="593"/>
      <c r="QU2046" s="593"/>
      <c r="QV2046" s="593"/>
      <c r="QW2046" s="593"/>
      <c r="QX2046" s="593"/>
      <c r="QY2046" s="593"/>
      <c r="QZ2046" s="593"/>
      <c r="RA2046" s="593"/>
      <c r="RB2046" s="593"/>
      <c r="RC2046" s="593"/>
      <c r="RD2046" s="593"/>
      <c r="RE2046" s="593"/>
      <c r="RF2046" s="593"/>
      <c r="RG2046" s="593"/>
      <c r="RH2046" s="593"/>
      <c r="RI2046" s="593"/>
      <c r="RJ2046" s="593"/>
      <c r="RK2046" s="593"/>
      <c r="RL2046" s="593"/>
      <c r="RM2046" s="593"/>
      <c r="RN2046" s="593"/>
      <c r="RO2046" s="593"/>
      <c r="RP2046" s="593"/>
      <c r="RQ2046" s="593"/>
      <c r="RR2046" s="593"/>
      <c r="RS2046" s="593"/>
      <c r="RT2046" s="593"/>
      <c r="RU2046" s="593"/>
      <c r="RV2046" s="593"/>
      <c r="RW2046" s="593"/>
      <c r="RX2046" s="593"/>
      <c r="RY2046" s="593"/>
      <c r="RZ2046" s="593"/>
      <c r="SA2046" s="593"/>
      <c r="SB2046" s="593"/>
      <c r="SC2046" s="593"/>
      <c r="SD2046" s="593"/>
      <c r="SE2046" s="593"/>
      <c r="SF2046" s="593"/>
      <c r="SG2046" s="593"/>
      <c r="SH2046" s="593"/>
      <c r="SI2046" s="593"/>
      <c r="SJ2046" s="593"/>
      <c r="SK2046" s="593"/>
      <c r="SL2046" s="593"/>
      <c r="SM2046" s="593"/>
      <c r="SN2046" s="593"/>
      <c r="SO2046" s="593"/>
      <c r="SP2046" s="593"/>
      <c r="SQ2046" s="593"/>
      <c r="SR2046" s="593"/>
      <c r="SS2046" s="593"/>
      <c r="ST2046" s="593"/>
      <c r="SU2046" s="593"/>
      <c r="SV2046" s="593"/>
      <c r="SW2046" s="593"/>
      <c r="SX2046" s="593"/>
      <c r="SY2046" s="593"/>
      <c r="SZ2046" s="593"/>
      <c r="TA2046" s="593"/>
      <c r="TB2046" s="593"/>
      <c r="TC2046" s="593"/>
      <c r="TD2046" s="593"/>
      <c r="TE2046" s="593"/>
      <c r="TF2046" s="593"/>
      <c r="TG2046" s="593"/>
      <c r="TH2046" s="593"/>
      <c r="TI2046" s="593"/>
      <c r="TJ2046" s="593"/>
      <c r="TK2046" s="593"/>
      <c r="TL2046" s="593"/>
      <c r="TM2046" s="593"/>
      <c r="TN2046" s="593"/>
      <c r="TO2046" s="593"/>
      <c r="TP2046" s="593"/>
      <c r="TQ2046" s="593"/>
      <c r="TR2046" s="593"/>
      <c r="TS2046" s="593"/>
      <c r="TT2046" s="593"/>
      <c r="TU2046" s="593"/>
      <c r="TV2046" s="593"/>
      <c r="TW2046" s="593"/>
      <c r="TX2046" s="593"/>
      <c r="TY2046" s="593"/>
      <c r="TZ2046" s="593"/>
      <c r="UA2046" s="593"/>
      <c r="UB2046" s="593"/>
      <c r="UC2046" s="593"/>
      <c r="UD2046" s="593"/>
      <c r="UE2046" s="593"/>
      <c r="UF2046" s="593"/>
      <c r="UG2046" s="593"/>
      <c r="UH2046" s="593"/>
      <c r="UI2046" s="593"/>
      <c r="UJ2046" s="593"/>
      <c r="UK2046" s="593"/>
      <c r="UL2046" s="593"/>
      <c r="UM2046" s="593"/>
      <c r="UN2046" s="593"/>
      <c r="UO2046" s="593"/>
      <c r="UP2046" s="593"/>
      <c r="UQ2046" s="593"/>
      <c r="UR2046" s="593"/>
      <c r="US2046" s="593"/>
      <c r="UT2046" s="593"/>
      <c r="UU2046" s="593"/>
      <c r="UV2046" s="593"/>
      <c r="UW2046" s="593"/>
      <c r="UX2046" s="593"/>
      <c r="UY2046" s="593"/>
      <c r="UZ2046" s="593"/>
      <c r="VA2046" s="593"/>
      <c r="VB2046" s="593"/>
      <c r="VC2046" s="593"/>
      <c r="VD2046" s="593"/>
      <c r="VE2046" s="593"/>
      <c r="VF2046" s="593"/>
      <c r="VG2046" s="593"/>
      <c r="VH2046" s="593"/>
      <c r="VI2046" s="593"/>
      <c r="VJ2046" s="593"/>
      <c r="VK2046" s="593"/>
      <c r="VL2046" s="593"/>
      <c r="VM2046" s="593"/>
      <c r="VN2046" s="593"/>
      <c r="VO2046" s="593"/>
      <c r="VP2046" s="593"/>
      <c r="VQ2046" s="593"/>
      <c r="VR2046" s="593"/>
      <c r="VS2046" s="593"/>
      <c r="VT2046" s="593"/>
      <c r="VU2046" s="593"/>
      <c r="VV2046" s="593"/>
      <c r="VW2046" s="593"/>
      <c r="VX2046" s="593"/>
      <c r="VY2046" s="593"/>
      <c r="VZ2046" s="593"/>
      <c r="WA2046" s="593"/>
      <c r="WB2046" s="593"/>
      <c r="WC2046" s="593"/>
      <c r="WD2046" s="593"/>
      <c r="WE2046" s="593"/>
      <c r="WF2046" s="593"/>
      <c r="WG2046" s="593"/>
      <c r="WH2046" s="593"/>
      <c r="WI2046" s="593"/>
      <c r="WJ2046" s="593"/>
      <c r="WK2046" s="593"/>
      <c r="WL2046" s="593"/>
      <c r="WM2046" s="593"/>
      <c r="WN2046" s="593"/>
      <c r="WO2046" s="593"/>
      <c r="WP2046" s="593"/>
      <c r="WQ2046" s="593"/>
      <c r="WR2046" s="593"/>
      <c r="WS2046" s="593"/>
      <c r="WT2046" s="593"/>
      <c r="WU2046" s="593"/>
      <c r="WV2046" s="593"/>
      <c r="WW2046" s="593"/>
      <c r="WX2046" s="593"/>
      <c r="WY2046" s="593"/>
      <c r="WZ2046" s="593"/>
      <c r="XA2046" s="593"/>
      <c r="XB2046" s="593"/>
      <c r="XC2046" s="593"/>
      <c r="XD2046" s="593"/>
      <c r="XE2046" s="593"/>
      <c r="XF2046" s="593"/>
      <c r="XG2046" s="593"/>
      <c r="XH2046" s="593"/>
      <c r="XI2046" s="593"/>
      <c r="XJ2046" s="593"/>
      <c r="XK2046" s="593"/>
      <c r="XL2046" s="593"/>
      <c r="XM2046" s="593"/>
      <c r="XN2046" s="593"/>
      <c r="XO2046" s="593"/>
      <c r="XP2046" s="593"/>
      <c r="XQ2046" s="593"/>
      <c r="XR2046" s="593"/>
      <c r="XS2046" s="593"/>
      <c r="XT2046" s="593"/>
      <c r="XU2046" s="593"/>
      <c r="XV2046" s="593"/>
      <c r="XW2046" s="593"/>
      <c r="XX2046" s="593"/>
      <c r="XY2046" s="593"/>
      <c r="XZ2046" s="593"/>
      <c r="YA2046" s="593"/>
      <c r="YB2046" s="593"/>
      <c r="YC2046" s="593"/>
      <c r="YD2046" s="593"/>
      <c r="YE2046" s="593"/>
      <c r="YF2046" s="593"/>
      <c r="YG2046" s="593"/>
      <c r="YH2046" s="593"/>
      <c r="YI2046" s="593"/>
      <c r="YJ2046" s="593"/>
      <c r="YK2046" s="593"/>
      <c r="YL2046" s="593"/>
      <c r="YM2046" s="593"/>
      <c r="YN2046" s="593"/>
      <c r="YO2046" s="593"/>
      <c r="YP2046" s="593"/>
      <c r="YQ2046" s="593"/>
      <c r="YR2046" s="593"/>
      <c r="YS2046" s="593"/>
      <c r="YT2046" s="593"/>
      <c r="YU2046" s="593"/>
      <c r="YV2046" s="593"/>
      <c r="YW2046" s="593"/>
      <c r="YX2046" s="593"/>
      <c r="YY2046" s="593"/>
      <c r="YZ2046" s="593"/>
      <c r="ZA2046" s="593"/>
      <c r="ZB2046" s="593"/>
      <c r="ZC2046" s="593"/>
      <c r="ZD2046" s="593"/>
      <c r="ZE2046" s="593"/>
      <c r="ZF2046" s="593"/>
      <c r="ZG2046" s="593"/>
      <c r="ZH2046" s="593"/>
      <c r="ZI2046" s="593"/>
      <c r="ZJ2046" s="593"/>
      <c r="ZK2046" s="593"/>
      <c r="ZL2046" s="593"/>
      <c r="ZM2046" s="593"/>
      <c r="ZN2046" s="593"/>
      <c r="ZO2046" s="593"/>
      <c r="ZP2046" s="593"/>
      <c r="ZQ2046" s="593"/>
      <c r="ZR2046" s="593"/>
      <c r="ZS2046" s="593"/>
      <c r="ZT2046" s="593"/>
      <c r="ZU2046" s="593"/>
      <c r="ZV2046" s="593"/>
      <c r="ZW2046" s="593"/>
      <c r="ZX2046" s="593"/>
      <c r="ZY2046" s="593"/>
      <c r="ZZ2046" s="593"/>
      <c r="AAA2046" s="593"/>
      <c r="AAB2046" s="593"/>
      <c r="AAC2046" s="593"/>
      <c r="AAD2046" s="593"/>
      <c r="AAE2046" s="593"/>
      <c r="AAF2046" s="593"/>
      <c r="AAG2046" s="593"/>
      <c r="AAH2046" s="593"/>
      <c r="AAI2046" s="593"/>
      <c r="AAJ2046" s="593"/>
      <c r="AAK2046" s="593"/>
      <c r="AAL2046" s="593"/>
      <c r="AAM2046" s="593"/>
      <c r="AAN2046" s="593"/>
      <c r="AAO2046" s="593"/>
      <c r="AAP2046" s="593"/>
      <c r="AAQ2046" s="593"/>
      <c r="AAR2046" s="593"/>
      <c r="AAS2046" s="593"/>
      <c r="AAT2046" s="593"/>
      <c r="AAU2046" s="593"/>
      <c r="AAV2046" s="593"/>
      <c r="AAW2046" s="593"/>
      <c r="AAX2046" s="593"/>
      <c r="AAY2046" s="593"/>
      <c r="AAZ2046" s="593"/>
      <c r="ABA2046" s="593"/>
      <c r="ABB2046" s="593"/>
      <c r="ABC2046" s="593"/>
      <c r="ABD2046" s="593"/>
      <c r="ABE2046" s="593"/>
      <c r="ABF2046" s="593"/>
      <c r="ABG2046" s="593"/>
      <c r="ABH2046" s="593"/>
      <c r="ABI2046" s="593"/>
      <c r="ABJ2046" s="593"/>
      <c r="ABK2046" s="593"/>
      <c r="ABL2046" s="593"/>
      <c r="ABM2046" s="593"/>
      <c r="ABN2046" s="593"/>
      <c r="ABO2046" s="593"/>
      <c r="ABP2046" s="593"/>
      <c r="ABQ2046" s="593"/>
      <c r="ABR2046" s="593"/>
      <c r="ABS2046" s="593"/>
      <c r="ABT2046" s="593"/>
      <c r="ABU2046" s="593"/>
      <c r="ABV2046" s="593"/>
      <c r="ABW2046" s="593"/>
      <c r="ABX2046" s="593"/>
      <c r="ABY2046" s="593"/>
      <c r="ABZ2046" s="593"/>
      <c r="ACA2046" s="593"/>
      <c r="ACB2046" s="593"/>
      <c r="ACC2046" s="593"/>
      <c r="ACD2046" s="593"/>
      <c r="ACE2046" s="593"/>
      <c r="ACF2046" s="593"/>
      <c r="ACG2046" s="593"/>
      <c r="ACH2046" s="593"/>
      <c r="ACI2046" s="593"/>
      <c r="ACJ2046" s="593"/>
      <c r="ACK2046" s="593"/>
      <c r="ACL2046" s="593"/>
      <c r="ACM2046" s="593"/>
      <c r="ACN2046" s="593"/>
      <c r="ACO2046" s="593"/>
      <c r="ACP2046" s="593"/>
      <c r="ACQ2046" s="593"/>
      <c r="ACR2046" s="593"/>
      <c r="ACS2046" s="593"/>
      <c r="ACT2046" s="593"/>
      <c r="ACU2046" s="593"/>
      <c r="ACV2046" s="593"/>
      <c r="ACW2046" s="593"/>
      <c r="ACX2046" s="593"/>
      <c r="ACY2046" s="593"/>
      <c r="ACZ2046" s="593"/>
      <c r="ADA2046" s="593"/>
      <c r="ADB2046" s="593"/>
      <c r="ADC2046" s="593"/>
      <c r="ADD2046" s="593"/>
      <c r="ADE2046" s="593"/>
      <c r="ADF2046" s="593"/>
      <c r="ADG2046" s="593"/>
      <c r="ADH2046" s="593"/>
      <c r="ADI2046" s="593"/>
      <c r="ADJ2046" s="593"/>
      <c r="ADK2046" s="593"/>
      <c r="ADL2046" s="593"/>
      <c r="ADM2046" s="593"/>
      <c r="ADN2046" s="593"/>
      <c r="ADO2046" s="593"/>
      <c r="ADP2046" s="593"/>
      <c r="ADQ2046" s="593"/>
      <c r="ADR2046" s="593"/>
      <c r="ADS2046" s="593"/>
      <c r="ADT2046" s="593"/>
      <c r="ADU2046" s="593"/>
      <c r="ADV2046" s="593"/>
      <c r="ADW2046" s="593"/>
      <c r="ADX2046" s="593"/>
      <c r="ADY2046" s="593"/>
      <c r="ADZ2046" s="593"/>
      <c r="AEA2046" s="593"/>
      <c r="AEB2046" s="593"/>
      <c r="AEC2046" s="593"/>
      <c r="AED2046" s="593"/>
      <c r="AEE2046" s="593"/>
      <c r="AEF2046" s="593"/>
      <c r="AEG2046" s="593"/>
      <c r="AEH2046" s="593"/>
      <c r="AEI2046" s="593"/>
      <c r="AEJ2046" s="593"/>
      <c r="AEK2046" s="593"/>
      <c r="AEL2046" s="593"/>
      <c r="AEM2046" s="593"/>
      <c r="AEN2046" s="593"/>
      <c r="AEO2046" s="593"/>
      <c r="AEP2046" s="593"/>
      <c r="AEQ2046" s="593"/>
      <c r="AER2046" s="593"/>
      <c r="AES2046" s="593"/>
      <c r="AET2046" s="593"/>
      <c r="AEU2046" s="593"/>
      <c r="AEV2046" s="593"/>
      <c r="AEW2046" s="593"/>
      <c r="AEX2046" s="593"/>
      <c r="AEY2046" s="593"/>
      <c r="AEZ2046" s="593"/>
      <c r="AFA2046" s="593"/>
      <c r="AFB2046" s="593"/>
      <c r="AFC2046" s="593"/>
      <c r="AFD2046" s="593"/>
      <c r="AFE2046" s="593"/>
      <c r="AFF2046" s="593"/>
      <c r="AFG2046" s="593"/>
      <c r="AFH2046" s="593"/>
      <c r="AFI2046" s="593"/>
      <c r="AFJ2046" s="593"/>
      <c r="AFK2046" s="593"/>
      <c r="AFL2046" s="593"/>
      <c r="AFM2046" s="593"/>
      <c r="AFN2046" s="593"/>
      <c r="AFO2046" s="593"/>
      <c r="AFP2046" s="593"/>
      <c r="AFQ2046" s="593"/>
      <c r="AFR2046" s="593"/>
      <c r="AFS2046" s="593"/>
      <c r="AFT2046" s="593"/>
      <c r="AFU2046" s="593"/>
      <c r="AFV2046" s="593"/>
      <c r="AFW2046" s="593"/>
      <c r="AFX2046" s="593"/>
      <c r="AFY2046" s="593"/>
      <c r="AFZ2046" s="593"/>
      <c r="AGA2046" s="593"/>
      <c r="AGB2046" s="593"/>
      <c r="AGC2046" s="593"/>
      <c r="AGD2046" s="593"/>
      <c r="AGE2046" s="593"/>
      <c r="AGF2046" s="593"/>
      <c r="AGG2046" s="593"/>
      <c r="AGH2046" s="593"/>
      <c r="AGI2046" s="593"/>
      <c r="AGJ2046" s="593"/>
      <c r="AGK2046" s="593"/>
      <c r="AGL2046" s="593"/>
      <c r="AGM2046" s="593"/>
      <c r="AGN2046" s="593"/>
      <c r="AGO2046" s="593"/>
      <c r="AGP2046" s="593"/>
      <c r="AGQ2046" s="593"/>
      <c r="AGR2046" s="593"/>
      <c r="AGS2046" s="593"/>
      <c r="AGT2046" s="593"/>
      <c r="AGU2046" s="593"/>
      <c r="AGV2046" s="593"/>
      <c r="AGW2046" s="593"/>
      <c r="AGX2046" s="593"/>
      <c r="AGY2046" s="593"/>
      <c r="AGZ2046" s="593"/>
      <c r="AHA2046" s="593"/>
      <c r="AHB2046" s="593"/>
      <c r="AHC2046" s="593"/>
      <c r="AHD2046" s="593"/>
      <c r="AHE2046" s="593"/>
      <c r="AHF2046" s="593"/>
      <c r="AHG2046" s="593"/>
      <c r="AHH2046" s="593"/>
      <c r="AHI2046" s="593"/>
      <c r="AHJ2046" s="593"/>
      <c r="AHK2046" s="593"/>
      <c r="AHL2046" s="593"/>
      <c r="AHM2046" s="593"/>
      <c r="AHN2046" s="593"/>
      <c r="AHO2046" s="593"/>
      <c r="AHP2046" s="593"/>
      <c r="AHQ2046" s="593"/>
      <c r="AHR2046" s="593"/>
      <c r="AHS2046" s="593"/>
      <c r="AHT2046" s="593"/>
      <c r="AHU2046" s="593"/>
      <c r="AHV2046" s="593"/>
      <c r="AHW2046" s="593"/>
      <c r="AHX2046" s="593"/>
      <c r="AHY2046" s="593"/>
      <c r="AHZ2046" s="593"/>
      <c r="AIA2046" s="593"/>
      <c r="AIB2046" s="593"/>
      <c r="AIC2046" s="593"/>
      <c r="AID2046" s="593"/>
      <c r="AIE2046" s="593"/>
      <c r="AIF2046" s="593"/>
      <c r="AIG2046" s="593"/>
      <c r="AIH2046" s="593"/>
      <c r="AII2046" s="593"/>
      <c r="AIJ2046" s="593"/>
      <c r="AIK2046" s="593"/>
      <c r="AIL2046" s="593"/>
      <c r="AIM2046" s="593"/>
      <c r="AIN2046" s="593"/>
      <c r="AIO2046" s="593"/>
      <c r="AIP2046" s="593"/>
      <c r="AIQ2046" s="593"/>
      <c r="AIR2046" s="593"/>
      <c r="AIS2046" s="593"/>
      <c r="AIT2046" s="593"/>
      <c r="AIU2046" s="593"/>
      <c r="AIV2046" s="593"/>
      <c r="AIW2046" s="593"/>
      <c r="AIX2046" s="593"/>
      <c r="AIY2046" s="593"/>
      <c r="AIZ2046" s="593"/>
      <c r="AJA2046" s="593"/>
      <c r="AJB2046" s="593"/>
      <c r="AJC2046" s="593"/>
      <c r="AJD2046" s="593"/>
      <c r="AJE2046" s="593"/>
      <c r="AJF2046" s="593"/>
      <c r="AJG2046" s="593"/>
      <c r="AJH2046" s="593"/>
      <c r="AJI2046" s="593"/>
      <c r="AJJ2046" s="593"/>
      <c r="AJK2046" s="593"/>
      <c r="AJL2046" s="593"/>
      <c r="AJM2046" s="593"/>
      <c r="AJN2046" s="593"/>
      <c r="AJO2046" s="593"/>
      <c r="AJP2046" s="593"/>
      <c r="AJQ2046" s="593"/>
      <c r="AJR2046" s="593"/>
      <c r="AJS2046" s="593"/>
      <c r="AJT2046" s="593"/>
      <c r="AJU2046" s="593"/>
      <c r="AJV2046" s="593"/>
      <c r="AJW2046" s="593"/>
      <c r="AJX2046" s="593"/>
      <c r="AJY2046" s="593"/>
      <c r="AJZ2046" s="593"/>
      <c r="AKA2046" s="593"/>
      <c r="AKB2046" s="593"/>
      <c r="AKC2046" s="593"/>
      <c r="AKD2046" s="593"/>
      <c r="AKE2046" s="593"/>
      <c r="AKF2046" s="593"/>
      <c r="AKG2046" s="593"/>
      <c r="AKH2046" s="593"/>
      <c r="AKI2046" s="593"/>
      <c r="AKJ2046" s="593"/>
      <c r="AKK2046" s="593"/>
      <c r="AKL2046" s="593"/>
      <c r="AKM2046" s="593"/>
      <c r="AKN2046" s="593"/>
      <c r="AKO2046" s="593"/>
      <c r="AKP2046" s="593"/>
      <c r="AKQ2046" s="593"/>
      <c r="AKR2046" s="593"/>
      <c r="AKS2046" s="593"/>
      <c r="AKT2046" s="593"/>
      <c r="AKU2046" s="593"/>
      <c r="AKV2046" s="593"/>
      <c r="AKW2046" s="593"/>
      <c r="AKX2046" s="593"/>
      <c r="AKY2046" s="593"/>
      <c r="AKZ2046" s="593"/>
      <c r="ALA2046" s="593"/>
      <c r="ALB2046" s="593"/>
      <c r="ALC2046" s="593"/>
      <c r="ALD2046" s="593"/>
      <c r="ALE2046" s="593"/>
      <c r="ALF2046" s="593"/>
      <c r="ALG2046" s="593"/>
      <c r="ALH2046" s="593"/>
      <c r="ALI2046" s="593"/>
      <c r="ALJ2046" s="593"/>
      <c r="ALK2046" s="593"/>
      <c r="ALL2046" s="593"/>
      <c r="ALM2046" s="593"/>
      <c r="ALN2046" s="593"/>
      <c r="ALO2046" s="593"/>
      <c r="ALP2046" s="593"/>
      <c r="ALQ2046" s="593"/>
      <c r="ALR2046" s="593"/>
      <c r="ALS2046" s="593"/>
      <c r="ALT2046" s="593"/>
      <c r="ALU2046" s="593"/>
      <c r="ALV2046" s="593"/>
      <c r="ALW2046" s="593"/>
      <c r="ALX2046" s="593"/>
      <c r="ALY2046" s="593"/>
      <c r="ALZ2046" s="593"/>
      <c r="AMA2046" s="593"/>
      <c r="AMB2046" s="593"/>
      <c r="AMC2046" s="593"/>
      <c r="AMD2046" s="593"/>
      <c r="AME2046" s="593"/>
      <c r="AMF2046" s="593"/>
      <c r="AMG2046" s="593"/>
      <c r="AMH2046" s="593"/>
      <c r="AMI2046" s="593"/>
      <c r="AMJ2046" s="593"/>
      <c r="AMK2046" s="593"/>
      <c r="AML2046" s="593"/>
      <c r="AMM2046" s="593"/>
      <c r="AMN2046" s="593"/>
      <c r="AMO2046" s="593"/>
      <c r="AMP2046" s="593"/>
      <c r="AMQ2046" s="593"/>
      <c r="AMR2046" s="593"/>
      <c r="AMS2046" s="593"/>
      <c r="AMT2046" s="593"/>
      <c r="AMU2046" s="593"/>
      <c r="AMV2046" s="593"/>
      <c r="AMW2046" s="593"/>
      <c r="AMX2046" s="593"/>
      <c r="AMY2046" s="593"/>
      <c r="AMZ2046" s="593"/>
      <c r="ANA2046" s="593"/>
      <c r="ANB2046" s="593"/>
      <c r="ANC2046" s="593"/>
      <c r="AND2046" s="593"/>
      <c r="ANE2046" s="593"/>
      <c r="ANF2046" s="593"/>
      <c r="ANG2046" s="593"/>
      <c r="ANH2046" s="593"/>
      <c r="ANI2046" s="593"/>
      <c r="ANJ2046" s="593"/>
      <c r="ANK2046" s="593"/>
      <c r="ANL2046" s="593"/>
      <c r="ANM2046" s="593"/>
      <c r="ANN2046" s="593"/>
      <c r="ANO2046" s="593"/>
      <c r="ANP2046" s="593"/>
      <c r="ANQ2046" s="593"/>
      <c r="ANR2046" s="593"/>
      <c r="ANS2046" s="593"/>
      <c r="ANT2046" s="593"/>
      <c r="ANU2046" s="593"/>
      <c r="ANV2046" s="593"/>
      <c r="ANW2046" s="593"/>
      <c r="ANX2046" s="593"/>
      <c r="ANY2046" s="593"/>
      <c r="ANZ2046" s="593"/>
      <c r="AOA2046" s="593"/>
      <c r="AOB2046" s="593"/>
      <c r="AOC2046" s="593"/>
      <c r="AOD2046" s="593"/>
      <c r="AOE2046" s="593"/>
      <c r="AOF2046" s="593"/>
      <c r="AOG2046" s="593"/>
      <c r="AOH2046" s="593"/>
      <c r="AOI2046" s="593"/>
      <c r="AOJ2046" s="593"/>
      <c r="AOK2046" s="593"/>
      <c r="AOL2046" s="593"/>
      <c r="AOM2046" s="593"/>
      <c r="AON2046" s="593"/>
      <c r="AOO2046" s="593"/>
      <c r="AOP2046" s="593"/>
      <c r="AOQ2046" s="593"/>
      <c r="AOR2046" s="593"/>
      <c r="AOS2046" s="593"/>
      <c r="AOT2046" s="593"/>
      <c r="AOU2046" s="593"/>
      <c r="AOV2046" s="593"/>
      <c r="AOW2046" s="593"/>
      <c r="AOX2046" s="593"/>
      <c r="AOY2046" s="593"/>
      <c r="AOZ2046" s="593"/>
      <c r="APA2046" s="593"/>
      <c r="APB2046" s="593"/>
      <c r="APC2046" s="593"/>
      <c r="APD2046" s="593"/>
      <c r="APE2046" s="593"/>
      <c r="APF2046" s="593"/>
      <c r="APG2046" s="593"/>
      <c r="APH2046" s="593"/>
      <c r="API2046" s="593"/>
      <c r="APJ2046" s="593"/>
      <c r="APK2046" s="593"/>
      <c r="APL2046" s="593"/>
      <c r="APM2046" s="593"/>
      <c r="APN2046" s="593"/>
      <c r="APO2046" s="593"/>
      <c r="APP2046" s="593"/>
      <c r="APQ2046" s="593"/>
      <c r="APR2046" s="593"/>
      <c r="APS2046" s="593"/>
      <c r="APT2046" s="593"/>
      <c r="APU2046" s="593"/>
      <c r="APV2046" s="593"/>
      <c r="APW2046" s="593"/>
      <c r="APX2046" s="593"/>
      <c r="APY2046" s="593"/>
      <c r="APZ2046" s="593"/>
      <c r="AQA2046" s="593"/>
      <c r="AQB2046" s="593"/>
      <c r="AQC2046" s="593"/>
      <c r="AQD2046" s="593"/>
      <c r="AQE2046" s="593"/>
      <c r="AQF2046" s="593"/>
      <c r="AQG2046" s="593"/>
      <c r="AQH2046" s="593"/>
      <c r="AQI2046" s="593"/>
      <c r="AQJ2046" s="593"/>
      <c r="AQK2046" s="593"/>
      <c r="AQL2046" s="593"/>
      <c r="AQM2046" s="593"/>
      <c r="AQN2046" s="593"/>
      <c r="AQO2046" s="593"/>
      <c r="AQP2046" s="593"/>
      <c r="AQQ2046" s="593"/>
      <c r="AQR2046" s="593"/>
      <c r="AQS2046" s="593"/>
      <c r="AQT2046" s="593"/>
      <c r="AQU2046" s="593"/>
      <c r="AQV2046" s="593"/>
      <c r="AQW2046" s="593"/>
      <c r="AQX2046" s="593"/>
      <c r="AQY2046" s="593"/>
      <c r="AQZ2046" s="593"/>
      <c r="ARA2046" s="593"/>
      <c r="ARB2046" s="593"/>
      <c r="ARC2046" s="593"/>
      <c r="ARD2046" s="593"/>
      <c r="ARE2046" s="593"/>
      <c r="ARF2046" s="593"/>
      <c r="ARG2046" s="593"/>
      <c r="ARH2046" s="593"/>
      <c r="ARI2046" s="593"/>
      <c r="ARJ2046" s="593"/>
      <c r="ARK2046" s="593"/>
      <c r="ARL2046" s="593"/>
      <c r="ARM2046" s="593"/>
      <c r="ARN2046" s="593"/>
      <c r="ARO2046" s="593"/>
      <c r="ARP2046" s="593"/>
      <c r="ARQ2046" s="593"/>
      <c r="ARR2046" s="593"/>
      <c r="ARS2046" s="593"/>
      <c r="ART2046" s="593"/>
      <c r="ARU2046" s="593"/>
      <c r="ARV2046" s="593"/>
      <c r="ARW2046" s="593"/>
      <c r="ARX2046" s="593"/>
      <c r="ARY2046" s="593"/>
      <c r="ARZ2046" s="593"/>
      <c r="ASA2046" s="593"/>
      <c r="ASB2046" s="593"/>
      <c r="ASC2046" s="593"/>
      <c r="ASD2046" s="593"/>
      <c r="ASE2046" s="593"/>
      <c r="ASF2046" s="593"/>
      <c r="ASG2046" s="593"/>
      <c r="ASH2046" s="593"/>
      <c r="ASI2046" s="593"/>
      <c r="ASJ2046" s="593"/>
      <c r="ASK2046" s="593"/>
      <c r="ASL2046" s="593"/>
      <c r="ASM2046" s="593"/>
      <c r="ASN2046" s="593"/>
      <c r="ASO2046" s="593"/>
      <c r="ASP2046" s="593"/>
      <c r="ASQ2046" s="593"/>
      <c r="ASR2046" s="593"/>
      <c r="ASS2046" s="593"/>
      <c r="AST2046" s="593"/>
      <c r="ASU2046" s="593"/>
      <c r="ASV2046" s="593"/>
      <c r="ASW2046" s="593"/>
      <c r="ASX2046" s="593"/>
      <c r="ASY2046" s="593"/>
      <c r="ASZ2046" s="593"/>
      <c r="ATA2046" s="593"/>
      <c r="ATB2046" s="593"/>
      <c r="ATC2046" s="593"/>
      <c r="ATD2046" s="593"/>
      <c r="ATE2046" s="593"/>
      <c r="ATF2046" s="593"/>
      <c r="ATG2046" s="593"/>
      <c r="ATH2046" s="593"/>
      <c r="ATI2046" s="593"/>
      <c r="ATJ2046" s="593"/>
      <c r="ATK2046" s="593"/>
      <c r="ATL2046" s="593"/>
      <c r="ATM2046" s="593"/>
      <c r="ATN2046" s="593"/>
      <c r="ATO2046" s="593"/>
      <c r="ATP2046" s="593"/>
      <c r="ATQ2046" s="593"/>
      <c r="ATR2046" s="593"/>
      <c r="ATS2046" s="593"/>
      <c r="ATT2046" s="593"/>
      <c r="ATU2046" s="593"/>
      <c r="ATV2046" s="593"/>
      <c r="ATW2046" s="593"/>
      <c r="ATX2046" s="593"/>
      <c r="ATY2046" s="593"/>
      <c r="ATZ2046" s="593"/>
      <c r="AUA2046" s="593"/>
      <c r="AUB2046" s="593"/>
      <c r="AUC2046" s="593"/>
      <c r="AUD2046" s="593"/>
      <c r="AUE2046" s="593"/>
      <c r="AUF2046" s="593"/>
      <c r="AUG2046" s="593"/>
      <c r="AUH2046" s="593"/>
      <c r="AUI2046" s="593"/>
      <c r="AUJ2046" s="593"/>
      <c r="AUK2046" s="593"/>
      <c r="AUL2046" s="593"/>
      <c r="AUM2046" s="593"/>
      <c r="AUN2046" s="593"/>
      <c r="AUO2046" s="593"/>
      <c r="AUP2046" s="593"/>
      <c r="AUQ2046" s="593"/>
      <c r="AUR2046" s="593"/>
      <c r="AUS2046" s="593"/>
      <c r="AUT2046" s="593"/>
      <c r="AUU2046" s="593"/>
      <c r="AUV2046" s="593"/>
      <c r="AUW2046" s="593"/>
      <c r="AUX2046" s="593"/>
      <c r="AUY2046" s="593"/>
      <c r="AUZ2046" s="593"/>
      <c r="AVA2046" s="593"/>
      <c r="AVB2046" s="593"/>
      <c r="AVC2046" s="593"/>
      <c r="AVD2046" s="593"/>
      <c r="AVE2046" s="593"/>
      <c r="AVF2046" s="593"/>
      <c r="AVG2046" s="593"/>
      <c r="AVH2046" s="593"/>
      <c r="AVI2046" s="593"/>
      <c r="AVJ2046" s="593"/>
      <c r="AVK2046" s="593"/>
    </row>
    <row r="2047" spans="1:1259">
      <c r="A2047" s="697"/>
      <c r="B2047" s="558" t="s">
        <v>1217</v>
      </c>
      <c r="C2047" s="558" t="s">
        <v>1217</v>
      </c>
      <c r="D2047" s="676" t="s">
        <v>1067</v>
      </c>
      <c r="E2047" s="524"/>
      <c r="F2047" s="676"/>
      <c r="G2047" s="665">
        <v>2022</v>
      </c>
      <c r="H2047" s="665">
        <v>5</v>
      </c>
      <c r="I2047" s="687"/>
      <c r="J2047" s="677"/>
      <c r="K2047" s="676" t="s">
        <v>1296</v>
      </c>
      <c r="L2047" s="677" t="s">
        <v>1283</v>
      </c>
      <c r="M2047" s="677">
        <v>44517</v>
      </c>
      <c r="N2047" s="677">
        <v>44562</v>
      </c>
      <c r="O2047" s="677"/>
      <c r="P2047" s="666" t="s">
        <v>1267</v>
      </c>
      <c r="Q2047" s="666"/>
      <c r="R2047" s="666"/>
      <c r="S2047" s="665" t="s">
        <v>1118</v>
      </c>
      <c r="T2047" s="665">
        <v>60</v>
      </c>
      <c r="U2047" s="676">
        <v>49401140</v>
      </c>
      <c r="V2047" s="665" t="s">
        <v>973</v>
      </c>
      <c r="W2047" s="678">
        <v>400</v>
      </c>
      <c r="X2047" s="551">
        <v>768</v>
      </c>
      <c r="Y2047" s="693">
        <v>307200</v>
      </c>
      <c r="Z2047" s="667">
        <v>0.46500000000000002</v>
      </c>
      <c r="AA2047" s="682">
        <f>Y2047*Z2047</f>
        <v>142848</v>
      </c>
      <c r="AB2047" s="521"/>
      <c r="AC2047" s="668">
        <v>0</v>
      </c>
      <c r="AD2047" s="676"/>
      <c r="AE2047" s="684"/>
      <c r="AF2047" s="695">
        <f>AA2047+AD2047+AE2047</f>
        <v>142848</v>
      </c>
      <c r="AG2047" s="665" t="s">
        <v>1073</v>
      </c>
      <c r="AH2047" s="641"/>
      <c r="AI2047" s="676">
        <v>60</v>
      </c>
      <c r="AJ2047" s="676" t="s">
        <v>1284</v>
      </c>
      <c r="AK2047" s="676" t="s">
        <v>1285</v>
      </c>
      <c r="AL2047" s="696" t="s">
        <v>1286</v>
      </c>
      <c r="AM2047" s="676" t="s">
        <v>52</v>
      </c>
      <c r="AN2047" s="676" t="s">
        <v>1076</v>
      </c>
      <c r="AO2047" s="665"/>
      <c r="AP2047" s="676"/>
      <c r="AQ2047" s="676"/>
      <c r="AR2047" s="676" t="s">
        <v>1297</v>
      </c>
      <c r="AS2047" s="523"/>
      <c r="AT2047" s="523"/>
      <c r="AU2047" s="523"/>
      <c r="AV2047" s="674">
        <v>0.46500000000000002</v>
      </c>
      <c r="AW2047" s="673">
        <f>U2047</f>
        <v>49401140</v>
      </c>
      <c r="AX2047" s="673" cm="1">
        <f t="array" ref="AX2047">SUM(MID(0&amp;AW2047,LARGE(INDEX(ISNUMBER(--MID(AW2047,ROW($1:$8),1))*ROW($1:$8),),ROW($1:$8))+1,1)*10^ROW($1:$8)/10)</f>
        <v>49401140</v>
      </c>
      <c r="AY2047" s="673" t="str">
        <f>VLOOKUP($AX2047,'Item Master Data'!$A:$F,3,FALSE)</f>
        <v>Q.PEAK DUO BLK ML G10.a+</v>
      </c>
      <c r="AZ2047" s="673">
        <f>VLOOKUP($AX2047,'Item Master Data'!$A:$F,6,FALSE)</f>
        <v>400</v>
      </c>
      <c r="BA2047" s="673">
        <f>X2047/BB2047</f>
        <v>24</v>
      </c>
      <c r="BB2047" s="673">
        <f>VLOOKUP(AX2047,'Item Master Data'!$A:$G,7,FALSE)</f>
        <v>32</v>
      </c>
      <c r="BC2047" s="673"/>
      <c r="BD2047" s="673">
        <f>W2047-AZ2047</f>
        <v>0</v>
      </c>
      <c r="BE2047" s="593"/>
      <c r="BF2047" s="593"/>
      <c r="BG2047" s="593"/>
      <c r="BH2047" s="593"/>
      <c r="BI2047" s="593"/>
      <c r="BJ2047" s="593"/>
      <c r="BK2047" s="593"/>
      <c r="BL2047" s="593"/>
      <c r="BM2047" s="593"/>
      <c r="BN2047" s="593"/>
      <c r="BO2047" s="593"/>
      <c r="BP2047" s="593"/>
      <c r="BQ2047" s="593"/>
      <c r="BR2047" s="593"/>
      <c r="BS2047" s="593"/>
      <c r="BT2047" s="593"/>
      <c r="BU2047" s="593"/>
      <c r="BV2047" s="593"/>
      <c r="BW2047" s="593"/>
      <c r="BX2047" s="593"/>
      <c r="BY2047" s="593"/>
      <c r="BZ2047" s="593"/>
      <c r="CA2047" s="593"/>
      <c r="CB2047" s="593"/>
      <c r="CC2047" s="593"/>
      <c r="CD2047" s="593"/>
      <c r="CE2047" s="593"/>
      <c r="CF2047" s="593"/>
      <c r="CG2047" s="593"/>
      <c r="CH2047" s="593"/>
      <c r="CI2047" s="593"/>
      <c r="CJ2047" s="593"/>
      <c r="CK2047" s="593"/>
      <c r="CL2047" s="593"/>
      <c r="CM2047" s="593"/>
      <c r="CN2047" s="593"/>
      <c r="CO2047" s="593"/>
      <c r="CP2047" s="593"/>
      <c r="CQ2047" s="593"/>
      <c r="CR2047" s="593"/>
      <c r="CS2047" s="593"/>
      <c r="CT2047" s="593"/>
      <c r="CU2047" s="593"/>
      <c r="CV2047" s="593"/>
      <c r="CW2047" s="593"/>
      <c r="CX2047" s="593"/>
      <c r="CY2047" s="593"/>
      <c r="CZ2047" s="593"/>
      <c r="DA2047" s="593"/>
      <c r="DB2047" s="593"/>
      <c r="DC2047" s="593"/>
      <c r="DD2047" s="593"/>
      <c r="DE2047" s="593"/>
      <c r="DF2047" s="593"/>
      <c r="DG2047" s="593"/>
      <c r="DH2047" s="593"/>
      <c r="DI2047" s="593"/>
      <c r="DJ2047" s="593"/>
      <c r="DK2047" s="593"/>
      <c r="DL2047" s="593"/>
      <c r="DM2047" s="593"/>
      <c r="DN2047" s="593"/>
      <c r="DO2047" s="593"/>
      <c r="DP2047" s="593"/>
      <c r="DQ2047" s="593"/>
      <c r="DR2047" s="593"/>
      <c r="DS2047" s="593"/>
      <c r="DT2047" s="593"/>
      <c r="DU2047" s="593"/>
      <c r="DV2047" s="593"/>
      <c r="DW2047" s="593"/>
      <c r="DX2047" s="593"/>
      <c r="DY2047" s="593"/>
      <c r="DZ2047" s="593"/>
      <c r="EA2047" s="593"/>
      <c r="EB2047" s="593"/>
      <c r="EC2047" s="593"/>
      <c r="ED2047" s="593"/>
      <c r="EE2047" s="593"/>
      <c r="EF2047" s="593"/>
      <c r="EG2047" s="593"/>
      <c r="EH2047" s="593"/>
      <c r="EI2047" s="593"/>
      <c r="EJ2047" s="593"/>
      <c r="EK2047" s="593"/>
      <c r="EL2047" s="593"/>
      <c r="EM2047" s="593"/>
      <c r="EN2047" s="593"/>
      <c r="EO2047" s="593"/>
      <c r="EP2047" s="593"/>
      <c r="EQ2047" s="593"/>
      <c r="ER2047" s="593"/>
      <c r="ES2047" s="593"/>
      <c r="ET2047" s="593"/>
      <c r="EU2047" s="593"/>
      <c r="EV2047" s="593"/>
      <c r="EW2047" s="593"/>
      <c r="EX2047" s="593"/>
      <c r="EY2047" s="593"/>
      <c r="EZ2047" s="593"/>
      <c r="FA2047" s="593"/>
      <c r="FB2047" s="593"/>
      <c r="FC2047" s="593"/>
      <c r="FD2047" s="593"/>
      <c r="FE2047" s="593"/>
      <c r="FF2047" s="593"/>
      <c r="FG2047" s="593"/>
      <c r="FH2047" s="593"/>
      <c r="FI2047" s="593"/>
      <c r="FJ2047" s="593"/>
      <c r="FK2047" s="593"/>
      <c r="FL2047" s="593"/>
      <c r="FM2047" s="593"/>
      <c r="FN2047" s="593"/>
      <c r="FO2047" s="593"/>
      <c r="FP2047" s="593"/>
      <c r="FQ2047" s="593"/>
      <c r="FR2047" s="593"/>
      <c r="FS2047" s="593"/>
      <c r="FT2047" s="593"/>
      <c r="FU2047" s="593"/>
      <c r="FV2047" s="593"/>
      <c r="FW2047" s="593"/>
      <c r="FX2047" s="593"/>
      <c r="FY2047" s="593"/>
      <c r="FZ2047" s="593"/>
      <c r="GA2047" s="593"/>
      <c r="GB2047" s="593"/>
      <c r="GC2047" s="593"/>
      <c r="GD2047" s="593"/>
      <c r="GE2047" s="593"/>
      <c r="GF2047" s="593"/>
      <c r="GG2047" s="593"/>
      <c r="GH2047" s="593"/>
      <c r="GI2047" s="593"/>
      <c r="GJ2047" s="593"/>
      <c r="GK2047" s="593"/>
      <c r="GL2047" s="593"/>
      <c r="GM2047" s="593"/>
      <c r="GN2047" s="593"/>
      <c r="GO2047" s="593"/>
      <c r="GP2047" s="593"/>
      <c r="GQ2047" s="593"/>
      <c r="GR2047" s="593"/>
      <c r="GS2047" s="593"/>
      <c r="GT2047" s="593"/>
      <c r="GU2047" s="593"/>
      <c r="GV2047" s="593"/>
      <c r="GW2047" s="593"/>
      <c r="GX2047" s="593"/>
      <c r="GY2047" s="593"/>
      <c r="GZ2047" s="593"/>
      <c r="HA2047" s="593"/>
      <c r="HB2047" s="593"/>
      <c r="HC2047" s="593"/>
      <c r="HD2047" s="593"/>
      <c r="HE2047" s="593"/>
      <c r="HF2047" s="593"/>
      <c r="HG2047" s="593"/>
      <c r="HH2047" s="593"/>
      <c r="HI2047" s="593"/>
      <c r="HJ2047" s="593"/>
      <c r="HK2047" s="593"/>
      <c r="HL2047" s="593"/>
      <c r="HM2047" s="593"/>
      <c r="HN2047" s="593"/>
      <c r="HO2047" s="593"/>
      <c r="HP2047" s="593"/>
      <c r="HQ2047" s="593"/>
      <c r="HR2047" s="593"/>
      <c r="HS2047" s="593"/>
      <c r="HT2047" s="593"/>
      <c r="HU2047" s="593"/>
      <c r="HV2047" s="593"/>
      <c r="HW2047" s="593"/>
      <c r="HX2047" s="593"/>
      <c r="HY2047" s="593"/>
      <c r="HZ2047" s="593"/>
      <c r="IA2047" s="593"/>
      <c r="IB2047" s="593"/>
      <c r="IC2047" s="593"/>
      <c r="ID2047" s="593"/>
      <c r="IE2047" s="593"/>
      <c r="IF2047" s="593"/>
      <c r="IG2047" s="593"/>
      <c r="IH2047" s="593"/>
      <c r="II2047" s="593"/>
      <c r="IJ2047" s="593"/>
      <c r="IK2047" s="593"/>
      <c r="IL2047" s="593"/>
      <c r="IM2047" s="593"/>
      <c r="IN2047" s="593"/>
      <c r="IO2047" s="593"/>
      <c r="IP2047" s="593"/>
      <c r="IQ2047" s="593"/>
      <c r="IR2047" s="593"/>
      <c r="IS2047" s="593"/>
      <c r="IT2047" s="593"/>
      <c r="IU2047" s="593"/>
      <c r="IV2047" s="593"/>
      <c r="IW2047" s="593"/>
      <c r="IX2047" s="593"/>
      <c r="IY2047" s="593"/>
      <c r="IZ2047" s="593"/>
      <c r="JA2047" s="593"/>
      <c r="JB2047" s="593"/>
      <c r="JC2047" s="593"/>
      <c r="JD2047" s="593"/>
      <c r="JE2047" s="593"/>
      <c r="JF2047" s="593"/>
      <c r="JG2047" s="593"/>
      <c r="JH2047" s="593"/>
      <c r="JI2047" s="593"/>
      <c r="JJ2047" s="593"/>
      <c r="JK2047" s="593"/>
      <c r="JL2047" s="593"/>
      <c r="JM2047" s="593"/>
      <c r="JN2047" s="593"/>
      <c r="JO2047" s="593"/>
      <c r="JP2047" s="593"/>
      <c r="JQ2047" s="593"/>
      <c r="JR2047" s="593"/>
      <c r="JS2047" s="593"/>
      <c r="JT2047" s="593"/>
      <c r="JU2047" s="593"/>
      <c r="JV2047" s="593"/>
      <c r="JW2047" s="593"/>
      <c r="JX2047" s="593"/>
      <c r="JY2047" s="593"/>
      <c r="JZ2047" s="593"/>
      <c r="KA2047" s="593"/>
      <c r="KB2047" s="593"/>
      <c r="KC2047" s="593"/>
      <c r="KD2047" s="593"/>
      <c r="KE2047" s="593"/>
      <c r="KF2047" s="593"/>
      <c r="KG2047" s="593"/>
      <c r="KH2047" s="593"/>
      <c r="KI2047" s="593"/>
      <c r="KJ2047" s="593"/>
      <c r="KK2047" s="593"/>
      <c r="KL2047" s="593"/>
      <c r="KM2047" s="593"/>
      <c r="KN2047" s="593"/>
      <c r="KO2047" s="593"/>
      <c r="KP2047" s="593"/>
      <c r="KQ2047" s="593"/>
      <c r="KR2047" s="593"/>
      <c r="KS2047" s="593"/>
      <c r="KT2047" s="593"/>
      <c r="KU2047" s="593"/>
      <c r="KV2047" s="593"/>
      <c r="KW2047" s="593"/>
      <c r="KX2047" s="593"/>
      <c r="KY2047" s="593"/>
      <c r="KZ2047" s="593"/>
      <c r="LA2047" s="593"/>
      <c r="LB2047" s="593"/>
      <c r="LC2047" s="593"/>
      <c r="LD2047" s="593"/>
      <c r="LE2047" s="593"/>
      <c r="LF2047" s="593"/>
      <c r="LG2047" s="593"/>
      <c r="LH2047" s="593"/>
      <c r="LI2047" s="593"/>
      <c r="LJ2047" s="593"/>
      <c r="LK2047" s="593"/>
      <c r="LL2047" s="593"/>
      <c r="LM2047" s="593"/>
      <c r="LN2047" s="593"/>
      <c r="LO2047" s="593"/>
      <c r="LP2047" s="593"/>
      <c r="LQ2047" s="593"/>
      <c r="LR2047" s="593"/>
      <c r="LS2047" s="593"/>
      <c r="LT2047" s="593"/>
      <c r="LU2047" s="593"/>
      <c r="LV2047" s="593"/>
      <c r="LW2047" s="593"/>
      <c r="LX2047" s="593"/>
      <c r="LY2047" s="593"/>
      <c r="LZ2047" s="593"/>
      <c r="MA2047" s="593"/>
      <c r="MB2047" s="593"/>
      <c r="MC2047" s="593"/>
      <c r="MD2047" s="593"/>
      <c r="ME2047" s="593"/>
      <c r="MF2047" s="593"/>
      <c r="MG2047" s="593"/>
      <c r="MH2047" s="593"/>
      <c r="MI2047" s="593"/>
      <c r="MJ2047" s="593"/>
      <c r="MK2047" s="593"/>
      <c r="ML2047" s="593"/>
      <c r="MM2047" s="593"/>
      <c r="MN2047" s="593"/>
      <c r="MO2047" s="593"/>
      <c r="MP2047" s="593"/>
      <c r="MQ2047" s="593"/>
      <c r="MR2047" s="593"/>
      <c r="MS2047" s="593"/>
      <c r="MT2047" s="593"/>
      <c r="MU2047" s="593"/>
      <c r="MV2047" s="593"/>
      <c r="MW2047" s="593"/>
      <c r="MX2047" s="593"/>
      <c r="MY2047" s="593"/>
      <c r="MZ2047" s="593"/>
      <c r="NA2047" s="593"/>
      <c r="NB2047" s="593"/>
      <c r="NC2047" s="593"/>
      <c r="ND2047" s="593"/>
      <c r="NE2047" s="593"/>
      <c r="NF2047" s="593"/>
      <c r="NG2047" s="593"/>
      <c r="NH2047" s="593"/>
      <c r="NI2047" s="593"/>
      <c r="NJ2047" s="593"/>
      <c r="NK2047" s="593"/>
      <c r="NL2047" s="593"/>
      <c r="NM2047" s="593"/>
      <c r="NN2047" s="593"/>
      <c r="NO2047" s="593"/>
      <c r="NP2047" s="593"/>
      <c r="NQ2047" s="593"/>
      <c r="NR2047" s="593"/>
      <c r="NS2047" s="593"/>
      <c r="NT2047" s="593"/>
      <c r="NU2047" s="593"/>
      <c r="NV2047" s="593"/>
      <c r="NW2047" s="593"/>
      <c r="NX2047" s="593"/>
      <c r="NY2047" s="593"/>
      <c r="NZ2047" s="593"/>
      <c r="OA2047" s="593"/>
      <c r="OB2047" s="593"/>
      <c r="OC2047" s="593"/>
      <c r="OD2047" s="593"/>
      <c r="OE2047" s="593"/>
      <c r="OF2047" s="593"/>
      <c r="OG2047" s="593"/>
      <c r="OH2047" s="593"/>
      <c r="OI2047" s="593"/>
      <c r="OJ2047" s="593"/>
      <c r="OK2047" s="593"/>
      <c r="OL2047" s="593"/>
      <c r="OM2047" s="593"/>
      <c r="ON2047" s="593"/>
      <c r="OO2047" s="593"/>
      <c r="OP2047" s="593"/>
      <c r="OQ2047" s="593"/>
      <c r="OR2047" s="593"/>
      <c r="OS2047" s="593"/>
      <c r="OT2047" s="593"/>
      <c r="OU2047" s="593"/>
      <c r="OV2047" s="593"/>
      <c r="OW2047" s="593"/>
      <c r="OX2047" s="593"/>
      <c r="OY2047" s="593"/>
      <c r="OZ2047" s="593"/>
      <c r="PA2047" s="593"/>
      <c r="PB2047" s="593"/>
      <c r="PC2047" s="593"/>
      <c r="PD2047" s="593"/>
      <c r="PE2047" s="593"/>
      <c r="PF2047" s="593"/>
      <c r="PG2047" s="593"/>
      <c r="PH2047" s="593"/>
      <c r="PI2047" s="593"/>
      <c r="PJ2047" s="593"/>
      <c r="PK2047" s="593"/>
      <c r="PL2047" s="593"/>
      <c r="PM2047" s="593"/>
      <c r="PN2047" s="593"/>
      <c r="PO2047" s="593"/>
      <c r="PP2047" s="593"/>
      <c r="PQ2047" s="593"/>
      <c r="PR2047" s="593"/>
      <c r="PS2047" s="593"/>
      <c r="PT2047" s="593"/>
      <c r="PU2047" s="593"/>
      <c r="PV2047" s="593"/>
      <c r="PW2047" s="593"/>
      <c r="PX2047" s="593"/>
      <c r="PY2047" s="593"/>
      <c r="PZ2047" s="593"/>
      <c r="QA2047" s="593"/>
      <c r="QB2047" s="593"/>
      <c r="QC2047" s="593"/>
      <c r="QD2047" s="593"/>
      <c r="QE2047" s="593"/>
      <c r="QF2047" s="593"/>
      <c r="QG2047" s="593"/>
      <c r="QH2047" s="593"/>
      <c r="QI2047" s="593"/>
      <c r="QJ2047" s="593"/>
      <c r="QK2047" s="593"/>
      <c r="QL2047" s="593"/>
      <c r="QM2047" s="593"/>
      <c r="QN2047" s="593"/>
      <c r="QO2047" s="593"/>
      <c r="QP2047" s="593"/>
      <c r="QQ2047" s="593"/>
      <c r="QR2047" s="593"/>
      <c r="QS2047" s="593"/>
      <c r="QT2047" s="593"/>
      <c r="QU2047" s="593"/>
      <c r="QV2047" s="593"/>
      <c r="QW2047" s="593"/>
      <c r="QX2047" s="593"/>
      <c r="QY2047" s="593"/>
      <c r="QZ2047" s="593"/>
      <c r="RA2047" s="593"/>
      <c r="RB2047" s="593"/>
      <c r="RC2047" s="593"/>
      <c r="RD2047" s="593"/>
      <c r="RE2047" s="593"/>
      <c r="RF2047" s="593"/>
      <c r="RG2047" s="593"/>
      <c r="RH2047" s="593"/>
      <c r="RI2047" s="593"/>
      <c r="RJ2047" s="593"/>
      <c r="RK2047" s="593"/>
      <c r="RL2047" s="593"/>
      <c r="RM2047" s="593"/>
      <c r="RN2047" s="593"/>
      <c r="RO2047" s="593"/>
      <c r="RP2047" s="593"/>
      <c r="RQ2047" s="593"/>
      <c r="RR2047" s="593"/>
      <c r="RS2047" s="593"/>
      <c r="RT2047" s="593"/>
      <c r="RU2047" s="593"/>
      <c r="RV2047" s="593"/>
      <c r="RW2047" s="593"/>
      <c r="RX2047" s="593"/>
      <c r="RY2047" s="593"/>
      <c r="RZ2047" s="593"/>
      <c r="SA2047" s="593"/>
      <c r="SB2047" s="593"/>
      <c r="SC2047" s="593"/>
      <c r="SD2047" s="593"/>
      <c r="SE2047" s="593"/>
      <c r="SF2047" s="593"/>
      <c r="SG2047" s="593"/>
      <c r="SH2047" s="593"/>
      <c r="SI2047" s="593"/>
      <c r="SJ2047" s="593"/>
      <c r="SK2047" s="593"/>
      <c r="SL2047" s="593"/>
      <c r="SM2047" s="593"/>
      <c r="SN2047" s="593"/>
      <c r="SO2047" s="593"/>
      <c r="SP2047" s="593"/>
      <c r="SQ2047" s="593"/>
      <c r="SR2047" s="593"/>
      <c r="SS2047" s="593"/>
      <c r="ST2047" s="593"/>
      <c r="SU2047" s="593"/>
      <c r="SV2047" s="593"/>
      <c r="SW2047" s="593"/>
      <c r="SX2047" s="593"/>
      <c r="SY2047" s="593"/>
      <c r="SZ2047" s="593"/>
      <c r="TA2047" s="593"/>
      <c r="TB2047" s="593"/>
      <c r="TC2047" s="593"/>
      <c r="TD2047" s="593"/>
      <c r="TE2047" s="593"/>
      <c r="TF2047" s="593"/>
      <c r="TG2047" s="593"/>
      <c r="TH2047" s="593"/>
      <c r="TI2047" s="593"/>
      <c r="TJ2047" s="593"/>
      <c r="TK2047" s="593"/>
      <c r="TL2047" s="593"/>
      <c r="TM2047" s="593"/>
      <c r="TN2047" s="593"/>
      <c r="TO2047" s="593"/>
      <c r="TP2047" s="593"/>
      <c r="TQ2047" s="593"/>
      <c r="TR2047" s="593"/>
      <c r="TS2047" s="593"/>
      <c r="TT2047" s="593"/>
      <c r="TU2047" s="593"/>
      <c r="TV2047" s="593"/>
      <c r="TW2047" s="593"/>
      <c r="TX2047" s="593"/>
      <c r="TY2047" s="593"/>
      <c r="TZ2047" s="593"/>
      <c r="UA2047" s="593"/>
      <c r="UB2047" s="593"/>
      <c r="UC2047" s="593"/>
      <c r="UD2047" s="593"/>
      <c r="UE2047" s="593"/>
      <c r="UF2047" s="593"/>
      <c r="UG2047" s="593"/>
      <c r="UH2047" s="593"/>
      <c r="UI2047" s="593"/>
      <c r="UJ2047" s="593"/>
      <c r="UK2047" s="593"/>
      <c r="UL2047" s="593"/>
      <c r="UM2047" s="593"/>
      <c r="UN2047" s="593"/>
      <c r="UO2047" s="593"/>
      <c r="UP2047" s="593"/>
      <c r="UQ2047" s="593"/>
      <c r="UR2047" s="593"/>
      <c r="US2047" s="593"/>
      <c r="UT2047" s="593"/>
      <c r="UU2047" s="593"/>
      <c r="UV2047" s="593"/>
      <c r="UW2047" s="593"/>
      <c r="UX2047" s="593"/>
      <c r="UY2047" s="593"/>
      <c r="UZ2047" s="593"/>
      <c r="VA2047" s="593"/>
      <c r="VB2047" s="593"/>
      <c r="VC2047" s="593"/>
      <c r="VD2047" s="593"/>
      <c r="VE2047" s="593"/>
      <c r="VF2047" s="593"/>
      <c r="VG2047" s="593"/>
      <c r="VH2047" s="593"/>
      <c r="VI2047" s="593"/>
      <c r="VJ2047" s="593"/>
      <c r="VK2047" s="593"/>
      <c r="VL2047" s="593"/>
      <c r="VM2047" s="593"/>
      <c r="VN2047" s="593"/>
      <c r="VO2047" s="593"/>
      <c r="VP2047" s="593"/>
      <c r="VQ2047" s="593"/>
      <c r="VR2047" s="593"/>
      <c r="VS2047" s="593"/>
      <c r="VT2047" s="593"/>
      <c r="VU2047" s="593"/>
      <c r="VV2047" s="593"/>
      <c r="VW2047" s="593"/>
      <c r="VX2047" s="593"/>
      <c r="VY2047" s="593"/>
      <c r="VZ2047" s="593"/>
      <c r="WA2047" s="593"/>
      <c r="WB2047" s="593"/>
      <c r="WC2047" s="593"/>
      <c r="WD2047" s="593"/>
      <c r="WE2047" s="593"/>
      <c r="WF2047" s="593"/>
      <c r="WG2047" s="593"/>
      <c r="WH2047" s="593"/>
      <c r="WI2047" s="593"/>
      <c r="WJ2047" s="593"/>
      <c r="WK2047" s="593"/>
      <c r="WL2047" s="593"/>
      <c r="WM2047" s="593"/>
      <c r="WN2047" s="593"/>
      <c r="WO2047" s="593"/>
      <c r="WP2047" s="593"/>
      <c r="WQ2047" s="593"/>
      <c r="WR2047" s="593"/>
      <c r="WS2047" s="593"/>
      <c r="WT2047" s="593"/>
      <c r="WU2047" s="593"/>
      <c r="WV2047" s="593"/>
      <c r="WW2047" s="593"/>
      <c r="WX2047" s="593"/>
      <c r="WY2047" s="593"/>
      <c r="WZ2047" s="593"/>
      <c r="XA2047" s="593"/>
      <c r="XB2047" s="593"/>
      <c r="XC2047" s="593"/>
      <c r="XD2047" s="593"/>
      <c r="XE2047" s="593"/>
      <c r="XF2047" s="593"/>
      <c r="XG2047" s="593"/>
      <c r="XH2047" s="593"/>
      <c r="XI2047" s="593"/>
      <c r="XJ2047" s="593"/>
      <c r="XK2047" s="593"/>
      <c r="XL2047" s="593"/>
      <c r="XM2047" s="593"/>
      <c r="XN2047" s="593"/>
      <c r="XO2047" s="593"/>
      <c r="XP2047" s="593"/>
      <c r="XQ2047" s="593"/>
      <c r="XR2047" s="593"/>
      <c r="XS2047" s="593"/>
      <c r="XT2047" s="593"/>
      <c r="XU2047" s="593"/>
      <c r="XV2047" s="593"/>
      <c r="XW2047" s="593"/>
      <c r="XX2047" s="593"/>
      <c r="XY2047" s="593"/>
      <c r="XZ2047" s="593"/>
      <c r="YA2047" s="593"/>
      <c r="YB2047" s="593"/>
      <c r="YC2047" s="593"/>
      <c r="YD2047" s="593"/>
      <c r="YE2047" s="593"/>
      <c r="YF2047" s="593"/>
      <c r="YG2047" s="593"/>
      <c r="YH2047" s="593"/>
      <c r="YI2047" s="593"/>
      <c r="YJ2047" s="593"/>
      <c r="YK2047" s="593"/>
      <c r="YL2047" s="593"/>
      <c r="YM2047" s="593"/>
      <c r="YN2047" s="593"/>
      <c r="YO2047" s="593"/>
      <c r="YP2047" s="593"/>
      <c r="YQ2047" s="593"/>
      <c r="YR2047" s="593"/>
      <c r="YS2047" s="593"/>
      <c r="YT2047" s="593"/>
      <c r="YU2047" s="593"/>
      <c r="YV2047" s="593"/>
      <c r="YW2047" s="593"/>
      <c r="YX2047" s="593"/>
      <c r="YY2047" s="593"/>
      <c r="YZ2047" s="593"/>
      <c r="ZA2047" s="593"/>
      <c r="ZB2047" s="593"/>
      <c r="ZC2047" s="593"/>
      <c r="ZD2047" s="593"/>
      <c r="ZE2047" s="593"/>
      <c r="ZF2047" s="593"/>
      <c r="ZG2047" s="593"/>
      <c r="ZH2047" s="593"/>
      <c r="ZI2047" s="593"/>
      <c r="ZJ2047" s="593"/>
      <c r="ZK2047" s="593"/>
      <c r="ZL2047" s="593"/>
      <c r="ZM2047" s="593"/>
      <c r="ZN2047" s="593"/>
      <c r="ZO2047" s="593"/>
      <c r="ZP2047" s="593"/>
      <c r="ZQ2047" s="593"/>
      <c r="ZR2047" s="593"/>
      <c r="ZS2047" s="593"/>
      <c r="ZT2047" s="593"/>
      <c r="ZU2047" s="593"/>
      <c r="ZV2047" s="593"/>
      <c r="ZW2047" s="593"/>
      <c r="ZX2047" s="593"/>
      <c r="ZY2047" s="593"/>
      <c r="ZZ2047" s="593"/>
      <c r="AAA2047" s="593"/>
      <c r="AAB2047" s="593"/>
      <c r="AAC2047" s="593"/>
      <c r="AAD2047" s="593"/>
      <c r="AAE2047" s="593"/>
      <c r="AAF2047" s="593"/>
      <c r="AAG2047" s="593"/>
      <c r="AAH2047" s="593"/>
      <c r="AAI2047" s="593"/>
      <c r="AAJ2047" s="593"/>
      <c r="AAK2047" s="593"/>
      <c r="AAL2047" s="593"/>
      <c r="AAM2047" s="593"/>
      <c r="AAN2047" s="593"/>
      <c r="AAO2047" s="593"/>
      <c r="AAP2047" s="593"/>
      <c r="AAQ2047" s="593"/>
      <c r="AAR2047" s="593"/>
      <c r="AAS2047" s="593"/>
      <c r="AAT2047" s="593"/>
      <c r="AAU2047" s="593"/>
      <c r="AAV2047" s="593"/>
      <c r="AAW2047" s="593"/>
      <c r="AAX2047" s="593"/>
      <c r="AAY2047" s="593"/>
      <c r="AAZ2047" s="593"/>
      <c r="ABA2047" s="593"/>
      <c r="ABB2047" s="593"/>
      <c r="ABC2047" s="593"/>
      <c r="ABD2047" s="593"/>
      <c r="ABE2047" s="593"/>
      <c r="ABF2047" s="593"/>
      <c r="ABG2047" s="593"/>
      <c r="ABH2047" s="593"/>
      <c r="ABI2047" s="593"/>
      <c r="ABJ2047" s="593"/>
      <c r="ABK2047" s="593"/>
      <c r="ABL2047" s="593"/>
      <c r="ABM2047" s="593"/>
      <c r="ABN2047" s="593"/>
      <c r="ABO2047" s="593"/>
      <c r="ABP2047" s="593"/>
      <c r="ABQ2047" s="593"/>
      <c r="ABR2047" s="593"/>
      <c r="ABS2047" s="593"/>
      <c r="ABT2047" s="593"/>
      <c r="ABU2047" s="593"/>
      <c r="ABV2047" s="593"/>
      <c r="ABW2047" s="593"/>
      <c r="ABX2047" s="593"/>
      <c r="ABY2047" s="593"/>
      <c r="ABZ2047" s="593"/>
      <c r="ACA2047" s="593"/>
      <c r="ACB2047" s="593"/>
      <c r="ACC2047" s="593"/>
      <c r="ACD2047" s="593"/>
      <c r="ACE2047" s="593"/>
      <c r="ACF2047" s="593"/>
      <c r="ACG2047" s="593"/>
      <c r="ACH2047" s="593"/>
      <c r="ACI2047" s="593"/>
      <c r="ACJ2047" s="593"/>
      <c r="ACK2047" s="593"/>
      <c r="ACL2047" s="593"/>
      <c r="ACM2047" s="593"/>
      <c r="ACN2047" s="593"/>
      <c r="ACO2047" s="593"/>
      <c r="ACP2047" s="593"/>
      <c r="ACQ2047" s="593"/>
      <c r="ACR2047" s="593"/>
      <c r="ACS2047" s="593"/>
      <c r="ACT2047" s="593"/>
      <c r="ACU2047" s="593"/>
      <c r="ACV2047" s="593"/>
      <c r="ACW2047" s="593"/>
      <c r="ACX2047" s="593"/>
      <c r="ACY2047" s="593"/>
      <c r="ACZ2047" s="593"/>
      <c r="ADA2047" s="593"/>
      <c r="ADB2047" s="593"/>
      <c r="ADC2047" s="593"/>
      <c r="ADD2047" s="593"/>
      <c r="ADE2047" s="593"/>
      <c r="ADF2047" s="593"/>
      <c r="ADG2047" s="593"/>
      <c r="ADH2047" s="593"/>
      <c r="ADI2047" s="593"/>
      <c r="ADJ2047" s="593"/>
      <c r="ADK2047" s="593"/>
      <c r="ADL2047" s="593"/>
      <c r="ADM2047" s="593"/>
      <c r="ADN2047" s="593"/>
      <c r="ADO2047" s="593"/>
      <c r="ADP2047" s="593"/>
      <c r="ADQ2047" s="593"/>
      <c r="ADR2047" s="593"/>
      <c r="ADS2047" s="593"/>
      <c r="ADT2047" s="593"/>
      <c r="ADU2047" s="593"/>
      <c r="ADV2047" s="593"/>
      <c r="ADW2047" s="593"/>
      <c r="ADX2047" s="593"/>
      <c r="ADY2047" s="593"/>
      <c r="ADZ2047" s="593"/>
      <c r="AEA2047" s="593"/>
      <c r="AEB2047" s="593"/>
      <c r="AEC2047" s="593"/>
      <c r="AED2047" s="593"/>
      <c r="AEE2047" s="593"/>
      <c r="AEF2047" s="593"/>
      <c r="AEG2047" s="593"/>
      <c r="AEH2047" s="593"/>
      <c r="AEI2047" s="593"/>
      <c r="AEJ2047" s="593"/>
      <c r="AEK2047" s="593"/>
      <c r="AEL2047" s="593"/>
      <c r="AEM2047" s="593"/>
      <c r="AEN2047" s="593"/>
      <c r="AEO2047" s="593"/>
      <c r="AEP2047" s="593"/>
      <c r="AEQ2047" s="593"/>
      <c r="AER2047" s="593"/>
      <c r="AES2047" s="593"/>
      <c r="AET2047" s="593"/>
      <c r="AEU2047" s="593"/>
      <c r="AEV2047" s="593"/>
      <c r="AEW2047" s="593"/>
      <c r="AEX2047" s="593"/>
      <c r="AEY2047" s="593"/>
      <c r="AEZ2047" s="593"/>
      <c r="AFA2047" s="593"/>
      <c r="AFB2047" s="593"/>
      <c r="AFC2047" s="593"/>
      <c r="AFD2047" s="593"/>
      <c r="AFE2047" s="593"/>
      <c r="AFF2047" s="593"/>
      <c r="AFG2047" s="593"/>
      <c r="AFH2047" s="593"/>
      <c r="AFI2047" s="593"/>
      <c r="AFJ2047" s="593"/>
      <c r="AFK2047" s="593"/>
      <c r="AFL2047" s="593"/>
      <c r="AFM2047" s="593"/>
      <c r="AFN2047" s="593"/>
      <c r="AFO2047" s="593"/>
      <c r="AFP2047" s="593"/>
      <c r="AFQ2047" s="593"/>
      <c r="AFR2047" s="593"/>
      <c r="AFS2047" s="593"/>
      <c r="AFT2047" s="593"/>
      <c r="AFU2047" s="593"/>
      <c r="AFV2047" s="593"/>
      <c r="AFW2047" s="593"/>
      <c r="AFX2047" s="593"/>
      <c r="AFY2047" s="593"/>
      <c r="AFZ2047" s="593"/>
      <c r="AGA2047" s="593"/>
      <c r="AGB2047" s="593"/>
      <c r="AGC2047" s="593"/>
      <c r="AGD2047" s="593"/>
      <c r="AGE2047" s="593"/>
      <c r="AGF2047" s="593"/>
      <c r="AGG2047" s="593"/>
      <c r="AGH2047" s="593"/>
      <c r="AGI2047" s="593"/>
      <c r="AGJ2047" s="593"/>
      <c r="AGK2047" s="593"/>
      <c r="AGL2047" s="593"/>
      <c r="AGM2047" s="593"/>
      <c r="AGN2047" s="593"/>
      <c r="AGO2047" s="593"/>
      <c r="AGP2047" s="593"/>
      <c r="AGQ2047" s="593"/>
      <c r="AGR2047" s="593"/>
      <c r="AGS2047" s="593"/>
      <c r="AGT2047" s="593"/>
      <c r="AGU2047" s="593"/>
      <c r="AGV2047" s="593"/>
      <c r="AGW2047" s="593"/>
      <c r="AGX2047" s="593"/>
      <c r="AGY2047" s="593"/>
      <c r="AGZ2047" s="593"/>
      <c r="AHA2047" s="593"/>
      <c r="AHB2047" s="593"/>
      <c r="AHC2047" s="593"/>
      <c r="AHD2047" s="593"/>
      <c r="AHE2047" s="593"/>
      <c r="AHF2047" s="593"/>
      <c r="AHG2047" s="593"/>
      <c r="AHH2047" s="593"/>
      <c r="AHI2047" s="593"/>
      <c r="AHJ2047" s="593"/>
      <c r="AHK2047" s="593"/>
      <c r="AHL2047" s="593"/>
      <c r="AHM2047" s="593"/>
      <c r="AHN2047" s="593"/>
      <c r="AHO2047" s="593"/>
      <c r="AHP2047" s="593"/>
      <c r="AHQ2047" s="593"/>
      <c r="AHR2047" s="593"/>
      <c r="AHS2047" s="593"/>
      <c r="AHT2047" s="593"/>
      <c r="AHU2047" s="593"/>
      <c r="AHV2047" s="593"/>
      <c r="AHW2047" s="593"/>
      <c r="AHX2047" s="593"/>
      <c r="AHY2047" s="593"/>
      <c r="AHZ2047" s="593"/>
      <c r="AIA2047" s="593"/>
      <c r="AIB2047" s="593"/>
      <c r="AIC2047" s="593"/>
      <c r="AID2047" s="593"/>
      <c r="AIE2047" s="593"/>
      <c r="AIF2047" s="593"/>
      <c r="AIG2047" s="593"/>
      <c r="AIH2047" s="593"/>
      <c r="AII2047" s="593"/>
      <c r="AIJ2047" s="593"/>
      <c r="AIK2047" s="593"/>
      <c r="AIL2047" s="593"/>
      <c r="AIM2047" s="593"/>
      <c r="AIN2047" s="593"/>
      <c r="AIO2047" s="593"/>
      <c r="AIP2047" s="593"/>
      <c r="AIQ2047" s="593"/>
      <c r="AIR2047" s="593"/>
      <c r="AIS2047" s="593"/>
      <c r="AIT2047" s="593"/>
      <c r="AIU2047" s="593"/>
      <c r="AIV2047" s="593"/>
      <c r="AIW2047" s="593"/>
      <c r="AIX2047" s="593"/>
      <c r="AIY2047" s="593"/>
      <c r="AIZ2047" s="593"/>
      <c r="AJA2047" s="593"/>
      <c r="AJB2047" s="593"/>
      <c r="AJC2047" s="593"/>
      <c r="AJD2047" s="593"/>
      <c r="AJE2047" s="593"/>
      <c r="AJF2047" s="593"/>
      <c r="AJG2047" s="593"/>
      <c r="AJH2047" s="593"/>
      <c r="AJI2047" s="593"/>
      <c r="AJJ2047" s="593"/>
      <c r="AJK2047" s="593"/>
      <c r="AJL2047" s="593"/>
      <c r="AJM2047" s="593"/>
      <c r="AJN2047" s="593"/>
      <c r="AJO2047" s="593"/>
      <c r="AJP2047" s="593"/>
      <c r="AJQ2047" s="593"/>
      <c r="AJR2047" s="593"/>
      <c r="AJS2047" s="593"/>
      <c r="AJT2047" s="593"/>
      <c r="AJU2047" s="593"/>
      <c r="AJV2047" s="593"/>
      <c r="AJW2047" s="593"/>
      <c r="AJX2047" s="593"/>
      <c r="AJY2047" s="593"/>
      <c r="AJZ2047" s="593"/>
      <c r="AKA2047" s="593"/>
      <c r="AKB2047" s="593"/>
      <c r="AKC2047" s="593"/>
      <c r="AKD2047" s="593"/>
      <c r="AKE2047" s="593"/>
      <c r="AKF2047" s="593"/>
      <c r="AKG2047" s="593"/>
      <c r="AKH2047" s="593"/>
      <c r="AKI2047" s="593"/>
      <c r="AKJ2047" s="593"/>
      <c r="AKK2047" s="593"/>
      <c r="AKL2047" s="593"/>
      <c r="AKM2047" s="593"/>
      <c r="AKN2047" s="593"/>
      <c r="AKO2047" s="593"/>
      <c r="AKP2047" s="593"/>
      <c r="AKQ2047" s="593"/>
      <c r="AKR2047" s="593"/>
      <c r="AKS2047" s="593"/>
      <c r="AKT2047" s="593"/>
      <c r="AKU2047" s="593"/>
      <c r="AKV2047" s="593"/>
      <c r="AKW2047" s="593"/>
      <c r="AKX2047" s="593"/>
      <c r="AKY2047" s="593"/>
      <c r="AKZ2047" s="593"/>
      <c r="ALA2047" s="593"/>
      <c r="ALB2047" s="593"/>
      <c r="ALC2047" s="593"/>
      <c r="ALD2047" s="593"/>
      <c r="ALE2047" s="593"/>
      <c r="ALF2047" s="593"/>
      <c r="ALG2047" s="593"/>
      <c r="ALH2047" s="593"/>
      <c r="ALI2047" s="593"/>
      <c r="ALJ2047" s="593"/>
      <c r="ALK2047" s="593"/>
      <c r="ALL2047" s="593"/>
      <c r="ALM2047" s="593"/>
      <c r="ALN2047" s="593"/>
      <c r="ALO2047" s="593"/>
      <c r="ALP2047" s="593"/>
      <c r="ALQ2047" s="593"/>
      <c r="ALR2047" s="593"/>
      <c r="ALS2047" s="593"/>
      <c r="ALT2047" s="593"/>
      <c r="ALU2047" s="593"/>
      <c r="ALV2047" s="593"/>
      <c r="ALW2047" s="593"/>
      <c r="ALX2047" s="593"/>
      <c r="ALY2047" s="593"/>
      <c r="ALZ2047" s="593"/>
      <c r="AMA2047" s="593"/>
      <c r="AMB2047" s="593"/>
      <c r="AMC2047" s="593"/>
      <c r="AMD2047" s="593"/>
      <c r="AME2047" s="593"/>
      <c r="AMF2047" s="593"/>
      <c r="AMG2047" s="593"/>
      <c r="AMH2047" s="593"/>
      <c r="AMI2047" s="593"/>
      <c r="AMJ2047" s="593"/>
      <c r="AMK2047" s="593"/>
      <c r="AML2047" s="593"/>
      <c r="AMM2047" s="593"/>
      <c r="AMN2047" s="593"/>
      <c r="AMO2047" s="593"/>
      <c r="AMP2047" s="593"/>
      <c r="AMQ2047" s="593"/>
      <c r="AMR2047" s="593"/>
      <c r="AMS2047" s="593"/>
      <c r="AMT2047" s="593"/>
      <c r="AMU2047" s="593"/>
      <c r="AMV2047" s="593"/>
      <c r="AMW2047" s="593"/>
      <c r="AMX2047" s="593"/>
      <c r="AMY2047" s="593"/>
      <c r="AMZ2047" s="593"/>
      <c r="ANA2047" s="593"/>
      <c r="ANB2047" s="593"/>
      <c r="ANC2047" s="593"/>
      <c r="AND2047" s="593"/>
      <c r="ANE2047" s="593"/>
      <c r="ANF2047" s="593"/>
      <c r="ANG2047" s="593"/>
      <c r="ANH2047" s="593"/>
      <c r="ANI2047" s="593"/>
      <c r="ANJ2047" s="593"/>
      <c r="ANK2047" s="593"/>
      <c r="ANL2047" s="593"/>
      <c r="ANM2047" s="593"/>
      <c r="ANN2047" s="593"/>
      <c r="ANO2047" s="593"/>
      <c r="ANP2047" s="593"/>
      <c r="ANQ2047" s="593"/>
      <c r="ANR2047" s="593"/>
      <c r="ANS2047" s="593"/>
      <c r="ANT2047" s="593"/>
      <c r="ANU2047" s="593"/>
      <c r="ANV2047" s="593"/>
      <c r="ANW2047" s="593"/>
      <c r="ANX2047" s="593"/>
      <c r="ANY2047" s="593"/>
      <c r="ANZ2047" s="593"/>
      <c r="AOA2047" s="593"/>
      <c r="AOB2047" s="593"/>
      <c r="AOC2047" s="593"/>
      <c r="AOD2047" s="593"/>
      <c r="AOE2047" s="593"/>
      <c r="AOF2047" s="593"/>
      <c r="AOG2047" s="593"/>
      <c r="AOH2047" s="593"/>
      <c r="AOI2047" s="593"/>
      <c r="AOJ2047" s="593"/>
      <c r="AOK2047" s="593"/>
      <c r="AOL2047" s="593"/>
      <c r="AOM2047" s="593"/>
      <c r="AON2047" s="593"/>
      <c r="AOO2047" s="593"/>
      <c r="AOP2047" s="593"/>
      <c r="AOQ2047" s="593"/>
      <c r="AOR2047" s="593"/>
      <c r="AOS2047" s="593"/>
      <c r="AOT2047" s="593"/>
      <c r="AOU2047" s="593"/>
      <c r="AOV2047" s="593"/>
      <c r="AOW2047" s="593"/>
      <c r="AOX2047" s="593"/>
      <c r="AOY2047" s="593"/>
      <c r="AOZ2047" s="593"/>
      <c r="APA2047" s="593"/>
      <c r="APB2047" s="593"/>
      <c r="APC2047" s="593"/>
      <c r="APD2047" s="593"/>
      <c r="APE2047" s="593"/>
      <c r="APF2047" s="593"/>
      <c r="APG2047" s="593"/>
      <c r="APH2047" s="593"/>
      <c r="API2047" s="593"/>
      <c r="APJ2047" s="593"/>
      <c r="APK2047" s="593"/>
      <c r="APL2047" s="593"/>
      <c r="APM2047" s="593"/>
      <c r="APN2047" s="593"/>
      <c r="APO2047" s="593"/>
      <c r="APP2047" s="593"/>
      <c r="APQ2047" s="593"/>
      <c r="APR2047" s="593"/>
      <c r="APS2047" s="593"/>
      <c r="APT2047" s="593"/>
      <c r="APU2047" s="593"/>
      <c r="APV2047" s="593"/>
      <c r="APW2047" s="593"/>
      <c r="APX2047" s="593"/>
      <c r="APY2047" s="593"/>
      <c r="APZ2047" s="593"/>
      <c r="AQA2047" s="593"/>
      <c r="AQB2047" s="593"/>
      <c r="AQC2047" s="593"/>
      <c r="AQD2047" s="593"/>
      <c r="AQE2047" s="593"/>
      <c r="AQF2047" s="593"/>
      <c r="AQG2047" s="593"/>
      <c r="AQH2047" s="593"/>
      <c r="AQI2047" s="593"/>
      <c r="AQJ2047" s="593"/>
      <c r="AQK2047" s="593"/>
      <c r="AQL2047" s="593"/>
      <c r="AQM2047" s="593"/>
      <c r="AQN2047" s="593"/>
      <c r="AQO2047" s="593"/>
      <c r="AQP2047" s="593"/>
      <c r="AQQ2047" s="593"/>
      <c r="AQR2047" s="593"/>
      <c r="AQS2047" s="593"/>
      <c r="AQT2047" s="593"/>
      <c r="AQU2047" s="593"/>
      <c r="AQV2047" s="593"/>
      <c r="AQW2047" s="593"/>
      <c r="AQX2047" s="593"/>
      <c r="AQY2047" s="593"/>
      <c r="AQZ2047" s="593"/>
      <c r="ARA2047" s="593"/>
      <c r="ARB2047" s="593"/>
      <c r="ARC2047" s="593"/>
      <c r="ARD2047" s="593"/>
      <c r="ARE2047" s="593"/>
      <c r="ARF2047" s="593"/>
      <c r="ARG2047" s="593"/>
      <c r="ARH2047" s="593"/>
      <c r="ARI2047" s="593"/>
      <c r="ARJ2047" s="593"/>
      <c r="ARK2047" s="593"/>
      <c r="ARL2047" s="593"/>
      <c r="ARM2047" s="593"/>
      <c r="ARN2047" s="593"/>
      <c r="ARO2047" s="593"/>
      <c r="ARP2047" s="593"/>
      <c r="ARQ2047" s="593"/>
      <c r="ARR2047" s="593"/>
      <c r="ARS2047" s="593"/>
      <c r="ART2047" s="593"/>
      <c r="ARU2047" s="593"/>
      <c r="ARV2047" s="593"/>
      <c r="ARW2047" s="593"/>
      <c r="ARX2047" s="593"/>
      <c r="ARY2047" s="593"/>
      <c r="ARZ2047" s="593"/>
      <c r="ASA2047" s="593"/>
      <c r="ASB2047" s="593"/>
      <c r="ASC2047" s="593"/>
      <c r="ASD2047" s="593"/>
      <c r="ASE2047" s="593"/>
      <c r="ASF2047" s="593"/>
      <c r="ASG2047" s="593"/>
      <c r="ASH2047" s="593"/>
      <c r="ASI2047" s="593"/>
      <c r="ASJ2047" s="593"/>
      <c r="ASK2047" s="593"/>
      <c r="ASL2047" s="593"/>
      <c r="ASM2047" s="593"/>
      <c r="ASN2047" s="593"/>
      <c r="ASO2047" s="593"/>
      <c r="ASP2047" s="593"/>
      <c r="ASQ2047" s="593"/>
      <c r="ASR2047" s="593"/>
      <c r="ASS2047" s="593"/>
      <c r="AST2047" s="593"/>
      <c r="ASU2047" s="593"/>
      <c r="ASV2047" s="593"/>
      <c r="ASW2047" s="593"/>
      <c r="ASX2047" s="593"/>
      <c r="ASY2047" s="593"/>
      <c r="ASZ2047" s="593"/>
      <c r="ATA2047" s="593"/>
      <c r="ATB2047" s="593"/>
      <c r="ATC2047" s="593"/>
      <c r="ATD2047" s="593"/>
      <c r="ATE2047" s="593"/>
      <c r="ATF2047" s="593"/>
      <c r="ATG2047" s="593"/>
      <c r="ATH2047" s="593"/>
      <c r="ATI2047" s="593"/>
      <c r="ATJ2047" s="593"/>
      <c r="ATK2047" s="593"/>
      <c r="ATL2047" s="593"/>
      <c r="ATM2047" s="593"/>
      <c r="ATN2047" s="593"/>
      <c r="ATO2047" s="593"/>
      <c r="ATP2047" s="593"/>
      <c r="ATQ2047" s="593"/>
      <c r="ATR2047" s="593"/>
      <c r="ATS2047" s="593"/>
      <c r="ATT2047" s="593"/>
      <c r="ATU2047" s="593"/>
      <c r="ATV2047" s="593"/>
      <c r="ATW2047" s="593"/>
      <c r="ATX2047" s="593"/>
      <c r="ATY2047" s="593"/>
      <c r="ATZ2047" s="593"/>
      <c r="AUA2047" s="593"/>
      <c r="AUB2047" s="593"/>
      <c r="AUC2047" s="593"/>
      <c r="AUD2047" s="593"/>
      <c r="AUE2047" s="593"/>
      <c r="AUF2047" s="593"/>
      <c r="AUG2047" s="593"/>
      <c r="AUH2047" s="593"/>
      <c r="AUI2047" s="593"/>
      <c r="AUJ2047" s="593"/>
      <c r="AUK2047" s="593"/>
      <c r="AUL2047" s="593"/>
      <c r="AUM2047" s="593"/>
      <c r="AUN2047" s="593"/>
      <c r="AUO2047" s="593"/>
      <c r="AUP2047" s="593"/>
      <c r="AUQ2047" s="593"/>
      <c r="AUR2047" s="593"/>
      <c r="AUS2047" s="593"/>
      <c r="AUT2047" s="593"/>
      <c r="AUU2047" s="593"/>
      <c r="AUV2047" s="593"/>
      <c r="AUW2047" s="593"/>
      <c r="AUX2047" s="593"/>
      <c r="AUY2047" s="593"/>
      <c r="AUZ2047" s="593"/>
      <c r="AVA2047" s="593"/>
      <c r="AVB2047" s="593"/>
      <c r="AVC2047" s="593"/>
      <c r="AVD2047" s="593"/>
      <c r="AVE2047" s="593"/>
      <c r="AVF2047" s="593"/>
      <c r="AVG2047" s="593"/>
      <c r="AVH2047" s="593"/>
      <c r="AVI2047" s="593"/>
      <c r="AVJ2047" s="593"/>
      <c r="AVK2047" s="593"/>
    </row>
    <row r="2048" spans="1:1259">
      <c r="A2048" s="697"/>
      <c r="B2048" s="697" t="s">
        <v>1217</v>
      </c>
      <c r="C2048" s="697" t="s">
        <v>1217</v>
      </c>
      <c r="D2048" s="676" t="s">
        <v>1067</v>
      </c>
      <c r="E2048" s="535" t="s">
        <v>1276</v>
      </c>
      <c r="F2048" s="676"/>
      <c r="G2048" s="665">
        <v>2022</v>
      </c>
      <c r="H2048" s="665">
        <v>5</v>
      </c>
      <c r="I2048" s="676"/>
      <c r="J2048" s="666"/>
      <c r="K2048" s="676" t="s">
        <v>1294</v>
      </c>
      <c r="L2048" s="676" t="s">
        <v>1283</v>
      </c>
      <c r="M2048" s="677">
        <v>44639</v>
      </c>
      <c r="N2048" s="677">
        <v>44668</v>
      </c>
      <c r="O2048" s="677"/>
      <c r="P2048" s="666"/>
      <c r="Q2048" s="666"/>
      <c r="R2048" s="666"/>
      <c r="S2048" s="665" t="s">
        <v>1118</v>
      </c>
      <c r="T2048" s="665">
        <v>72</v>
      </c>
      <c r="U2048" s="676" t="s">
        <v>1086</v>
      </c>
      <c r="V2048" s="665" t="s">
        <v>1072</v>
      </c>
      <c r="W2048" s="676">
        <v>475</v>
      </c>
      <c r="X2048" s="557">
        <v>580</v>
      </c>
      <c r="Y2048" s="679">
        <v>275500</v>
      </c>
      <c r="Z2048" s="667">
        <v>0.5</v>
      </c>
      <c r="AA2048" s="682">
        <f>Y2048*Z2048</f>
        <v>137750</v>
      </c>
      <c r="AB2048" s="521"/>
      <c r="AC2048" s="668">
        <v>0</v>
      </c>
      <c r="AD2048" s="676"/>
      <c r="AE2048" s="684"/>
      <c r="AF2048" s="695">
        <f>AA2048+AD2048+AE2048</f>
        <v>137750</v>
      </c>
      <c r="AG2048" s="665" t="s">
        <v>1073</v>
      </c>
      <c r="AH2048" s="641"/>
      <c r="AI2048" s="676">
        <v>60</v>
      </c>
      <c r="AJ2048" s="676" t="s">
        <v>1284</v>
      </c>
      <c r="AK2048" s="676" t="s">
        <v>1285</v>
      </c>
      <c r="AL2048" s="696" t="s">
        <v>1286</v>
      </c>
      <c r="AM2048" s="676" t="s">
        <v>52</v>
      </c>
      <c r="AN2048" s="676" t="s">
        <v>1089</v>
      </c>
      <c r="AO2048" s="665"/>
      <c r="AP2048" s="676" t="s">
        <v>92</v>
      </c>
      <c r="AQ2048" s="676"/>
      <c r="AR2048" s="676" t="s">
        <v>1222</v>
      </c>
      <c r="AS2048" s="523"/>
      <c r="AT2048" s="523"/>
      <c r="AU2048" s="523"/>
      <c r="AV2048" s="674"/>
      <c r="AW2048" s="673" t="str">
        <f>U2048</f>
        <v>12005833C</v>
      </c>
      <c r="AX2048" s="673" cm="1">
        <f t="array" ref="AX2048">SUM(MID(0&amp;AW2048,LARGE(INDEX(ISNUMBER(--MID(AW2048,ROW($1:$8),1))*ROW($1:$8),),ROW($1:$8))+1,1)*10^ROW($1:$8)/10)</f>
        <v>12005833</v>
      </c>
      <c r="AY2048" s="673" t="str">
        <f>VLOOKUP($AX2048,'Item Master Data'!$A:$F,3,FALSE)</f>
        <v>Q.PEAK DUO XL G10 BFG</v>
      </c>
      <c r="AZ2048" s="673">
        <f>VLOOKUP($AX2048,'Item Master Data'!$A:$F,6,FALSE)</f>
        <v>475</v>
      </c>
      <c r="BA2048" s="673" t="e">
        <f>X2048/BB2048</f>
        <v>#VALUE!</v>
      </c>
      <c r="BB2048" s="673" t="str">
        <f>VLOOKUP(AX2048,'Item Master Data'!$A:$G,7,FALSE)</f>
        <v> 30</v>
      </c>
      <c r="BC2048" s="673"/>
      <c r="BD2048" s="673">
        <f>W2048-AZ2048</f>
        <v>0</v>
      </c>
      <c r="BE2048" s="593"/>
      <c r="BF2048" s="593"/>
      <c r="BG2048" s="593"/>
      <c r="BH2048" s="593"/>
      <c r="BI2048" s="593"/>
      <c r="BJ2048" s="593"/>
      <c r="BK2048" s="593"/>
      <c r="BL2048" s="593"/>
      <c r="BM2048" s="593"/>
      <c r="BN2048" s="593"/>
      <c r="BO2048" s="593"/>
      <c r="BP2048" s="593"/>
      <c r="BQ2048" s="593"/>
      <c r="BR2048" s="593"/>
      <c r="BS2048" s="593"/>
      <c r="BT2048" s="593"/>
      <c r="BU2048" s="593"/>
      <c r="BV2048" s="593"/>
      <c r="BW2048" s="593"/>
      <c r="BX2048" s="593"/>
      <c r="BY2048" s="593"/>
      <c r="BZ2048" s="593"/>
      <c r="CA2048" s="593"/>
      <c r="CB2048" s="593"/>
      <c r="CC2048" s="593"/>
      <c r="CD2048" s="593"/>
      <c r="CE2048" s="593"/>
      <c r="CF2048" s="593"/>
      <c r="CG2048" s="593"/>
      <c r="CH2048" s="593"/>
      <c r="CI2048" s="593"/>
      <c r="CJ2048" s="593"/>
      <c r="CK2048" s="593"/>
      <c r="CL2048" s="593"/>
      <c r="CM2048" s="593"/>
      <c r="CN2048" s="593"/>
      <c r="CO2048" s="593"/>
      <c r="CP2048" s="593"/>
      <c r="CQ2048" s="593"/>
      <c r="CR2048" s="593"/>
      <c r="CS2048" s="593"/>
      <c r="CT2048" s="593"/>
      <c r="CU2048" s="593"/>
      <c r="CV2048" s="593"/>
      <c r="CW2048" s="593"/>
      <c r="CX2048" s="593"/>
      <c r="CY2048" s="593"/>
      <c r="CZ2048" s="593"/>
      <c r="DA2048" s="593"/>
      <c r="DB2048" s="593"/>
      <c r="DC2048" s="593"/>
      <c r="DD2048" s="593"/>
      <c r="DE2048" s="593"/>
      <c r="DF2048" s="593"/>
      <c r="DG2048" s="593"/>
      <c r="DH2048" s="593"/>
      <c r="DI2048" s="593"/>
      <c r="DJ2048" s="593"/>
      <c r="DK2048" s="593"/>
      <c r="DL2048" s="593"/>
      <c r="DM2048" s="593"/>
      <c r="DN2048" s="593"/>
      <c r="DO2048" s="593"/>
      <c r="DP2048" s="593"/>
      <c r="DQ2048" s="593"/>
      <c r="DR2048" s="593"/>
      <c r="DS2048" s="593"/>
      <c r="DT2048" s="593"/>
      <c r="DU2048" s="593"/>
      <c r="DV2048" s="593"/>
      <c r="DW2048" s="593"/>
      <c r="DX2048" s="593"/>
      <c r="DY2048" s="593"/>
      <c r="DZ2048" s="593"/>
      <c r="EA2048" s="593"/>
      <c r="EB2048" s="593"/>
      <c r="EC2048" s="593"/>
      <c r="ED2048" s="593"/>
      <c r="EE2048" s="593"/>
      <c r="EF2048" s="593"/>
      <c r="EG2048" s="593"/>
      <c r="EH2048" s="593"/>
      <c r="EI2048" s="593"/>
      <c r="EJ2048" s="593"/>
      <c r="EK2048" s="593"/>
      <c r="EL2048" s="593"/>
      <c r="EM2048" s="593"/>
      <c r="EN2048" s="593"/>
      <c r="EO2048" s="593"/>
      <c r="EP2048" s="593"/>
      <c r="EQ2048" s="593"/>
      <c r="ER2048" s="593"/>
      <c r="ES2048" s="593"/>
      <c r="ET2048" s="593"/>
      <c r="EU2048" s="593"/>
      <c r="EV2048" s="593"/>
      <c r="EW2048" s="593"/>
      <c r="EX2048" s="593"/>
      <c r="EY2048" s="593"/>
      <c r="EZ2048" s="593"/>
      <c r="FA2048" s="593"/>
      <c r="FB2048" s="593"/>
      <c r="FC2048" s="593"/>
      <c r="FD2048" s="593"/>
      <c r="FE2048" s="593"/>
      <c r="FF2048" s="593"/>
      <c r="FG2048" s="593"/>
      <c r="FH2048" s="593"/>
      <c r="FI2048" s="593"/>
      <c r="FJ2048" s="593"/>
      <c r="FK2048" s="593"/>
      <c r="FL2048" s="593"/>
      <c r="FM2048" s="593"/>
      <c r="FN2048" s="593"/>
      <c r="FO2048" s="593"/>
      <c r="FP2048" s="593"/>
      <c r="FQ2048" s="593"/>
      <c r="FR2048" s="593"/>
      <c r="FS2048" s="593"/>
      <c r="FT2048" s="593"/>
      <c r="FU2048" s="593"/>
      <c r="FV2048" s="593"/>
      <c r="FW2048" s="593"/>
      <c r="FX2048" s="593"/>
      <c r="FY2048" s="593"/>
      <c r="FZ2048" s="593"/>
      <c r="GA2048" s="593"/>
      <c r="GB2048" s="593"/>
      <c r="GC2048" s="593"/>
      <c r="GD2048" s="593"/>
      <c r="GE2048" s="593"/>
      <c r="GF2048" s="593"/>
      <c r="GG2048" s="593"/>
      <c r="GH2048" s="593"/>
      <c r="GI2048" s="593"/>
      <c r="GJ2048" s="593"/>
      <c r="GK2048" s="593"/>
      <c r="GL2048" s="593"/>
      <c r="GM2048" s="593"/>
      <c r="GN2048" s="593"/>
      <c r="GO2048" s="593"/>
      <c r="GP2048" s="593"/>
      <c r="GQ2048" s="593"/>
      <c r="GR2048" s="593"/>
      <c r="GS2048" s="593"/>
      <c r="GT2048" s="593"/>
      <c r="GU2048" s="593"/>
      <c r="GV2048" s="593"/>
      <c r="GW2048" s="593"/>
      <c r="GX2048" s="593"/>
      <c r="GY2048" s="593"/>
      <c r="GZ2048" s="593"/>
      <c r="HA2048" s="593"/>
      <c r="HB2048" s="593"/>
      <c r="HC2048" s="593"/>
      <c r="HD2048" s="593"/>
      <c r="HE2048" s="593"/>
      <c r="HF2048" s="593"/>
      <c r="HG2048" s="593"/>
      <c r="HH2048" s="593"/>
      <c r="HI2048" s="593"/>
      <c r="HJ2048" s="593"/>
      <c r="HK2048" s="593"/>
      <c r="HL2048" s="593"/>
      <c r="HM2048" s="593"/>
      <c r="HN2048" s="593"/>
      <c r="HO2048" s="593"/>
      <c r="HP2048" s="593"/>
      <c r="HQ2048" s="593"/>
      <c r="HR2048" s="593"/>
      <c r="HS2048" s="593"/>
      <c r="HT2048" s="593"/>
      <c r="HU2048" s="593"/>
      <c r="HV2048" s="593"/>
      <c r="HW2048" s="593"/>
      <c r="HX2048" s="593"/>
      <c r="HY2048" s="593"/>
      <c r="HZ2048" s="593"/>
      <c r="IA2048" s="593"/>
      <c r="IB2048" s="593"/>
      <c r="IC2048" s="593"/>
      <c r="ID2048" s="593"/>
      <c r="IE2048" s="593"/>
      <c r="IF2048" s="593"/>
      <c r="IG2048" s="593"/>
      <c r="IH2048" s="593"/>
      <c r="II2048" s="593"/>
      <c r="IJ2048" s="593"/>
      <c r="IK2048" s="593"/>
      <c r="IL2048" s="593"/>
      <c r="IM2048" s="593"/>
      <c r="IN2048" s="593"/>
      <c r="IO2048" s="593"/>
      <c r="IP2048" s="593"/>
      <c r="IQ2048" s="593"/>
      <c r="IR2048" s="593"/>
      <c r="IS2048" s="593"/>
      <c r="IT2048" s="593"/>
      <c r="IU2048" s="593"/>
      <c r="IV2048" s="593"/>
      <c r="IW2048" s="593"/>
      <c r="IX2048" s="593"/>
      <c r="IY2048" s="593"/>
      <c r="IZ2048" s="593"/>
      <c r="JA2048" s="593"/>
      <c r="JB2048" s="593"/>
      <c r="JC2048" s="593"/>
      <c r="JD2048" s="593"/>
      <c r="JE2048" s="593"/>
      <c r="JF2048" s="593"/>
      <c r="JG2048" s="593"/>
      <c r="JH2048" s="593"/>
      <c r="JI2048" s="593"/>
      <c r="JJ2048" s="593"/>
      <c r="JK2048" s="593"/>
      <c r="JL2048" s="593"/>
      <c r="JM2048" s="593"/>
      <c r="JN2048" s="593"/>
      <c r="JO2048" s="593"/>
      <c r="JP2048" s="593"/>
      <c r="JQ2048" s="593"/>
      <c r="JR2048" s="593"/>
      <c r="JS2048" s="593"/>
      <c r="JT2048" s="593"/>
      <c r="JU2048" s="593"/>
      <c r="JV2048" s="593"/>
      <c r="JW2048" s="593"/>
      <c r="JX2048" s="593"/>
      <c r="JY2048" s="593"/>
      <c r="JZ2048" s="593"/>
      <c r="KA2048" s="593"/>
      <c r="KB2048" s="593"/>
      <c r="KC2048" s="593"/>
      <c r="KD2048" s="593"/>
      <c r="KE2048" s="593"/>
      <c r="KF2048" s="593"/>
      <c r="KG2048" s="593"/>
      <c r="KH2048" s="593"/>
      <c r="KI2048" s="593"/>
      <c r="KJ2048" s="593"/>
      <c r="KK2048" s="593"/>
      <c r="KL2048" s="593"/>
      <c r="KM2048" s="593"/>
      <c r="KN2048" s="593"/>
      <c r="KO2048" s="593"/>
      <c r="KP2048" s="593"/>
      <c r="KQ2048" s="593"/>
      <c r="KR2048" s="593"/>
      <c r="KS2048" s="593"/>
      <c r="KT2048" s="593"/>
      <c r="KU2048" s="593"/>
      <c r="KV2048" s="593"/>
      <c r="KW2048" s="593"/>
      <c r="KX2048" s="593"/>
      <c r="KY2048" s="593"/>
      <c r="KZ2048" s="593"/>
      <c r="LA2048" s="593"/>
      <c r="LB2048" s="593"/>
      <c r="LC2048" s="593"/>
      <c r="LD2048" s="593"/>
      <c r="LE2048" s="593"/>
      <c r="LF2048" s="593"/>
      <c r="LG2048" s="593"/>
      <c r="LH2048" s="593"/>
      <c r="LI2048" s="593"/>
      <c r="LJ2048" s="593"/>
      <c r="LK2048" s="593"/>
      <c r="LL2048" s="593"/>
      <c r="LM2048" s="593"/>
      <c r="LN2048" s="593"/>
      <c r="LO2048" s="593"/>
      <c r="LP2048" s="593"/>
      <c r="LQ2048" s="593"/>
      <c r="LR2048" s="593"/>
      <c r="LS2048" s="593"/>
      <c r="LT2048" s="593"/>
      <c r="LU2048" s="593"/>
      <c r="LV2048" s="593"/>
      <c r="LW2048" s="593"/>
      <c r="LX2048" s="593"/>
      <c r="LY2048" s="593"/>
      <c r="LZ2048" s="593"/>
      <c r="MA2048" s="593"/>
      <c r="MB2048" s="593"/>
      <c r="MC2048" s="593"/>
      <c r="MD2048" s="593"/>
      <c r="ME2048" s="593"/>
      <c r="MF2048" s="593"/>
      <c r="MG2048" s="593"/>
      <c r="MH2048" s="593"/>
      <c r="MI2048" s="593"/>
      <c r="MJ2048" s="593"/>
      <c r="MK2048" s="593"/>
      <c r="ML2048" s="593"/>
      <c r="MM2048" s="593"/>
      <c r="MN2048" s="593"/>
      <c r="MO2048" s="593"/>
      <c r="MP2048" s="593"/>
      <c r="MQ2048" s="593"/>
      <c r="MR2048" s="593"/>
      <c r="MS2048" s="593"/>
      <c r="MT2048" s="593"/>
      <c r="MU2048" s="593"/>
      <c r="MV2048" s="593"/>
      <c r="MW2048" s="593"/>
      <c r="MX2048" s="593"/>
      <c r="MY2048" s="593"/>
      <c r="MZ2048" s="593"/>
      <c r="NA2048" s="593"/>
      <c r="NB2048" s="593"/>
      <c r="NC2048" s="593"/>
      <c r="ND2048" s="593"/>
      <c r="NE2048" s="593"/>
      <c r="NF2048" s="593"/>
      <c r="NG2048" s="593"/>
      <c r="NH2048" s="593"/>
      <c r="NI2048" s="593"/>
      <c r="NJ2048" s="593"/>
      <c r="NK2048" s="593"/>
      <c r="NL2048" s="593"/>
      <c r="NM2048" s="593"/>
      <c r="NN2048" s="593"/>
      <c r="NO2048" s="593"/>
      <c r="NP2048" s="593"/>
      <c r="NQ2048" s="593"/>
      <c r="NR2048" s="593"/>
      <c r="NS2048" s="593"/>
      <c r="NT2048" s="593"/>
      <c r="NU2048" s="593"/>
      <c r="NV2048" s="593"/>
      <c r="NW2048" s="593"/>
      <c r="NX2048" s="593"/>
      <c r="NY2048" s="593"/>
      <c r="NZ2048" s="593"/>
      <c r="OA2048" s="593"/>
      <c r="OB2048" s="593"/>
      <c r="OC2048" s="593"/>
      <c r="OD2048" s="593"/>
      <c r="OE2048" s="593"/>
      <c r="OF2048" s="593"/>
      <c r="OG2048" s="593"/>
      <c r="OH2048" s="593"/>
      <c r="OI2048" s="593"/>
      <c r="OJ2048" s="593"/>
      <c r="OK2048" s="593"/>
      <c r="OL2048" s="593"/>
      <c r="OM2048" s="593"/>
      <c r="ON2048" s="593"/>
      <c r="OO2048" s="593"/>
      <c r="OP2048" s="593"/>
      <c r="OQ2048" s="593"/>
      <c r="OR2048" s="593"/>
      <c r="OS2048" s="593"/>
      <c r="OT2048" s="593"/>
      <c r="OU2048" s="593"/>
      <c r="OV2048" s="593"/>
      <c r="OW2048" s="593"/>
      <c r="OX2048" s="593"/>
      <c r="OY2048" s="593"/>
      <c r="OZ2048" s="593"/>
      <c r="PA2048" s="593"/>
      <c r="PB2048" s="593"/>
      <c r="PC2048" s="593"/>
      <c r="PD2048" s="593"/>
      <c r="PE2048" s="593"/>
      <c r="PF2048" s="593"/>
      <c r="PG2048" s="593"/>
      <c r="PH2048" s="593"/>
      <c r="PI2048" s="593"/>
      <c r="PJ2048" s="593"/>
      <c r="PK2048" s="593"/>
      <c r="PL2048" s="593"/>
      <c r="PM2048" s="593"/>
      <c r="PN2048" s="593"/>
      <c r="PO2048" s="593"/>
      <c r="PP2048" s="593"/>
      <c r="PQ2048" s="593"/>
      <c r="PR2048" s="593"/>
      <c r="PS2048" s="593"/>
      <c r="PT2048" s="593"/>
      <c r="PU2048" s="593"/>
      <c r="PV2048" s="593"/>
      <c r="PW2048" s="593"/>
      <c r="PX2048" s="593"/>
      <c r="PY2048" s="593"/>
      <c r="PZ2048" s="593"/>
      <c r="QA2048" s="593"/>
      <c r="QB2048" s="593"/>
      <c r="QC2048" s="593"/>
      <c r="QD2048" s="593"/>
      <c r="QE2048" s="593"/>
      <c r="QF2048" s="593"/>
      <c r="QG2048" s="593"/>
      <c r="QH2048" s="593"/>
      <c r="QI2048" s="593"/>
      <c r="QJ2048" s="593"/>
      <c r="QK2048" s="593"/>
      <c r="QL2048" s="593"/>
      <c r="QM2048" s="593"/>
      <c r="QN2048" s="593"/>
      <c r="QO2048" s="593"/>
      <c r="QP2048" s="593"/>
      <c r="QQ2048" s="593"/>
      <c r="QR2048" s="593"/>
      <c r="QS2048" s="593"/>
      <c r="QT2048" s="593"/>
      <c r="QU2048" s="593"/>
      <c r="QV2048" s="593"/>
      <c r="QW2048" s="593"/>
      <c r="QX2048" s="593"/>
      <c r="QY2048" s="593"/>
      <c r="QZ2048" s="593"/>
      <c r="RA2048" s="593"/>
      <c r="RB2048" s="593"/>
      <c r="RC2048" s="593"/>
      <c r="RD2048" s="593"/>
      <c r="RE2048" s="593"/>
      <c r="RF2048" s="593"/>
      <c r="RG2048" s="593"/>
      <c r="RH2048" s="593"/>
      <c r="RI2048" s="593"/>
      <c r="RJ2048" s="593"/>
      <c r="RK2048" s="593"/>
      <c r="RL2048" s="593"/>
      <c r="RM2048" s="593"/>
      <c r="RN2048" s="593"/>
      <c r="RO2048" s="593"/>
      <c r="RP2048" s="593"/>
      <c r="RQ2048" s="593"/>
      <c r="RR2048" s="593"/>
      <c r="RS2048" s="593"/>
      <c r="RT2048" s="593"/>
      <c r="RU2048" s="593"/>
      <c r="RV2048" s="593"/>
      <c r="RW2048" s="593"/>
      <c r="RX2048" s="593"/>
      <c r="RY2048" s="593"/>
      <c r="RZ2048" s="593"/>
      <c r="SA2048" s="593"/>
      <c r="SB2048" s="593"/>
      <c r="SC2048" s="593"/>
      <c r="SD2048" s="593"/>
      <c r="SE2048" s="593"/>
      <c r="SF2048" s="593"/>
      <c r="SG2048" s="593"/>
      <c r="SH2048" s="593"/>
      <c r="SI2048" s="593"/>
      <c r="SJ2048" s="593"/>
      <c r="SK2048" s="593"/>
      <c r="SL2048" s="593"/>
      <c r="SM2048" s="593"/>
      <c r="SN2048" s="593"/>
      <c r="SO2048" s="593"/>
      <c r="SP2048" s="593"/>
      <c r="SQ2048" s="593"/>
      <c r="SR2048" s="593"/>
      <c r="SS2048" s="593"/>
      <c r="ST2048" s="593"/>
      <c r="SU2048" s="593"/>
      <c r="SV2048" s="593"/>
      <c r="SW2048" s="593"/>
      <c r="SX2048" s="593"/>
      <c r="SY2048" s="593"/>
      <c r="SZ2048" s="593"/>
      <c r="TA2048" s="593"/>
      <c r="TB2048" s="593"/>
      <c r="TC2048" s="593"/>
      <c r="TD2048" s="593"/>
      <c r="TE2048" s="593"/>
      <c r="TF2048" s="593"/>
      <c r="TG2048" s="593"/>
      <c r="TH2048" s="593"/>
      <c r="TI2048" s="593"/>
      <c r="TJ2048" s="593"/>
      <c r="TK2048" s="593"/>
      <c r="TL2048" s="593"/>
      <c r="TM2048" s="593"/>
      <c r="TN2048" s="593"/>
      <c r="TO2048" s="593"/>
      <c r="TP2048" s="593"/>
      <c r="TQ2048" s="593"/>
      <c r="TR2048" s="593"/>
      <c r="TS2048" s="593"/>
      <c r="TT2048" s="593"/>
      <c r="TU2048" s="593"/>
      <c r="TV2048" s="593"/>
      <c r="TW2048" s="593"/>
      <c r="TX2048" s="593"/>
      <c r="TY2048" s="593"/>
      <c r="TZ2048" s="593"/>
      <c r="UA2048" s="593"/>
      <c r="UB2048" s="593"/>
      <c r="UC2048" s="593"/>
      <c r="UD2048" s="593"/>
      <c r="UE2048" s="593"/>
      <c r="UF2048" s="593"/>
      <c r="UG2048" s="593"/>
      <c r="UH2048" s="593"/>
      <c r="UI2048" s="593"/>
      <c r="UJ2048" s="593"/>
      <c r="UK2048" s="593"/>
      <c r="UL2048" s="593"/>
      <c r="UM2048" s="593"/>
      <c r="UN2048" s="593"/>
      <c r="UO2048" s="593"/>
      <c r="UP2048" s="593"/>
      <c r="UQ2048" s="593"/>
      <c r="UR2048" s="593"/>
      <c r="US2048" s="593"/>
      <c r="UT2048" s="593"/>
      <c r="UU2048" s="593"/>
      <c r="UV2048" s="593"/>
      <c r="UW2048" s="593"/>
      <c r="UX2048" s="593"/>
      <c r="UY2048" s="593"/>
      <c r="UZ2048" s="593"/>
      <c r="VA2048" s="593"/>
      <c r="VB2048" s="593"/>
      <c r="VC2048" s="593"/>
      <c r="VD2048" s="593"/>
      <c r="VE2048" s="593"/>
      <c r="VF2048" s="593"/>
      <c r="VG2048" s="593"/>
      <c r="VH2048" s="593"/>
      <c r="VI2048" s="593"/>
      <c r="VJ2048" s="593"/>
      <c r="VK2048" s="593"/>
      <c r="VL2048" s="593"/>
      <c r="VM2048" s="593"/>
      <c r="VN2048" s="593"/>
      <c r="VO2048" s="593"/>
      <c r="VP2048" s="593"/>
      <c r="VQ2048" s="593"/>
      <c r="VR2048" s="593"/>
      <c r="VS2048" s="593"/>
      <c r="VT2048" s="593"/>
      <c r="VU2048" s="593"/>
      <c r="VV2048" s="593"/>
      <c r="VW2048" s="593"/>
      <c r="VX2048" s="593"/>
      <c r="VY2048" s="593"/>
      <c r="VZ2048" s="593"/>
      <c r="WA2048" s="593"/>
      <c r="WB2048" s="593"/>
      <c r="WC2048" s="593"/>
      <c r="WD2048" s="593"/>
      <c r="WE2048" s="593"/>
      <c r="WF2048" s="593"/>
      <c r="WG2048" s="593"/>
      <c r="WH2048" s="593"/>
      <c r="WI2048" s="593"/>
      <c r="WJ2048" s="593"/>
      <c r="WK2048" s="593"/>
      <c r="WL2048" s="593"/>
      <c r="WM2048" s="593"/>
      <c r="WN2048" s="593"/>
      <c r="WO2048" s="593"/>
      <c r="WP2048" s="593"/>
      <c r="WQ2048" s="593"/>
      <c r="WR2048" s="593"/>
      <c r="WS2048" s="593"/>
      <c r="WT2048" s="593"/>
      <c r="WU2048" s="593"/>
      <c r="WV2048" s="593"/>
      <c r="WW2048" s="593"/>
      <c r="WX2048" s="593"/>
      <c r="WY2048" s="593"/>
      <c r="WZ2048" s="593"/>
      <c r="XA2048" s="593"/>
      <c r="XB2048" s="593"/>
      <c r="XC2048" s="593"/>
      <c r="XD2048" s="593"/>
      <c r="XE2048" s="593"/>
      <c r="XF2048" s="593"/>
      <c r="XG2048" s="593"/>
      <c r="XH2048" s="593"/>
      <c r="XI2048" s="593"/>
      <c r="XJ2048" s="593"/>
      <c r="XK2048" s="593"/>
      <c r="XL2048" s="593"/>
      <c r="XM2048" s="593"/>
      <c r="XN2048" s="593"/>
      <c r="XO2048" s="593"/>
      <c r="XP2048" s="593"/>
      <c r="XQ2048" s="593"/>
      <c r="XR2048" s="593"/>
      <c r="XS2048" s="593"/>
      <c r="XT2048" s="593"/>
      <c r="XU2048" s="593"/>
      <c r="XV2048" s="593"/>
      <c r="XW2048" s="593"/>
      <c r="XX2048" s="593"/>
      <c r="XY2048" s="593"/>
      <c r="XZ2048" s="593"/>
      <c r="YA2048" s="593"/>
      <c r="YB2048" s="593"/>
      <c r="YC2048" s="593"/>
      <c r="YD2048" s="593"/>
      <c r="YE2048" s="593"/>
      <c r="YF2048" s="593"/>
      <c r="YG2048" s="593"/>
      <c r="YH2048" s="593"/>
      <c r="YI2048" s="593"/>
      <c r="YJ2048" s="593"/>
      <c r="YK2048" s="593"/>
      <c r="YL2048" s="593"/>
      <c r="YM2048" s="593"/>
      <c r="YN2048" s="593"/>
      <c r="YO2048" s="593"/>
      <c r="YP2048" s="593"/>
      <c r="YQ2048" s="593"/>
      <c r="YR2048" s="593"/>
      <c r="YS2048" s="593"/>
      <c r="YT2048" s="593"/>
      <c r="YU2048" s="593"/>
      <c r="YV2048" s="593"/>
      <c r="YW2048" s="593"/>
      <c r="YX2048" s="593"/>
      <c r="YY2048" s="593"/>
      <c r="YZ2048" s="593"/>
      <c r="ZA2048" s="593"/>
      <c r="ZB2048" s="593"/>
      <c r="ZC2048" s="593"/>
      <c r="ZD2048" s="593"/>
      <c r="ZE2048" s="593"/>
      <c r="ZF2048" s="593"/>
      <c r="ZG2048" s="593"/>
      <c r="ZH2048" s="593"/>
      <c r="ZI2048" s="593"/>
      <c r="ZJ2048" s="593"/>
      <c r="ZK2048" s="593"/>
      <c r="ZL2048" s="593"/>
      <c r="ZM2048" s="593"/>
      <c r="ZN2048" s="593"/>
      <c r="ZO2048" s="593"/>
      <c r="ZP2048" s="593"/>
      <c r="ZQ2048" s="593"/>
      <c r="ZR2048" s="593"/>
      <c r="ZS2048" s="593"/>
      <c r="ZT2048" s="593"/>
      <c r="ZU2048" s="593"/>
      <c r="ZV2048" s="593"/>
      <c r="ZW2048" s="593"/>
      <c r="ZX2048" s="593"/>
      <c r="ZY2048" s="593"/>
      <c r="ZZ2048" s="593"/>
      <c r="AAA2048" s="593"/>
      <c r="AAB2048" s="593"/>
      <c r="AAC2048" s="593"/>
      <c r="AAD2048" s="593"/>
      <c r="AAE2048" s="593"/>
      <c r="AAF2048" s="593"/>
      <c r="AAG2048" s="593"/>
      <c r="AAH2048" s="593"/>
      <c r="AAI2048" s="593"/>
      <c r="AAJ2048" s="593"/>
      <c r="AAK2048" s="593"/>
      <c r="AAL2048" s="593"/>
      <c r="AAM2048" s="593"/>
      <c r="AAN2048" s="593"/>
      <c r="AAO2048" s="593"/>
      <c r="AAP2048" s="593"/>
      <c r="AAQ2048" s="593"/>
      <c r="AAR2048" s="593"/>
      <c r="AAS2048" s="593"/>
      <c r="AAT2048" s="593"/>
      <c r="AAU2048" s="593"/>
      <c r="AAV2048" s="593"/>
      <c r="AAW2048" s="593"/>
      <c r="AAX2048" s="593"/>
      <c r="AAY2048" s="593"/>
      <c r="AAZ2048" s="593"/>
      <c r="ABA2048" s="593"/>
      <c r="ABB2048" s="593"/>
      <c r="ABC2048" s="593"/>
      <c r="ABD2048" s="593"/>
      <c r="ABE2048" s="593"/>
      <c r="ABF2048" s="593"/>
      <c r="ABG2048" s="593"/>
      <c r="ABH2048" s="593"/>
      <c r="ABI2048" s="593"/>
      <c r="ABJ2048" s="593"/>
      <c r="ABK2048" s="593"/>
      <c r="ABL2048" s="593"/>
      <c r="ABM2048" s="593"/>
      <c r="ABN2048" s="593"/>
      <c r="ABO2048" s="593"/>
      <c r="ABP2048" s="593"/>
      <c r="ABQ2048" s="593"/>
      <c r="ABR2048" s="593"/>
      <c r="ABS2048" s="593"/>
      <c r="ABT2048" s="593"/>
      <c r="ABU2048" s="593"/>
      <c r="ABV2048" s="593"/>
      <c r="ABW2048" s="593"/>
      <c r="ABX2048" s="593"/>
      <c r="ABY2048" s="593"/>
      <c r="ABZ2048" s="593"/>
      <c r="ACA2048" s="593"/>
      <c r="ACB2048" s="593"/>
      <c r="ACC2048" s="593"/>
      <c r="ACD2048" s="593"/>
      <c r="ACE2048" s="593"/>
      <c r="ACF2048" s="593"/>
      <c r="ACG2048" s="593"/>
      <c r="ACH2048" s="593"/>
      <c r="ACI2048" s="593"/>
      <c r="ACJ2048" s="593"/>
      <c r="ACK2048" s="593"/>
      <c r="ACL2048" s="593"/>
      <c r="ACM2048" s="593"/>
      <c r="ACN2048" s="593"/>
      <c r="ACO2048" s="593"/>
      <c r="ACP2048" s="593"/>
      <c r="ACQ2048" s="593"/>
      <c r="ACR2048" s="593"/>
      <c r="ACS2048" s="593"/>
      <c r="ACT2048" s="593"/>
      <c r="ACU2048" s="593"/>
      <c r="ACV2048" s="593"/>
      <c r="ACW2048" s="593"/>
      <c r="ACX2048" s="593"/>
      <c r="ACY2048" s="593"/>
      <c r="ACZ2048" s="593"/>
      <c r="ADA2048" s="593"/>
      <c r="ADB2048" s="593"/>
      <c r="ADC2048" s="593"/>
      <c r="ADD2048" s="593"/>
      <c r="ADE2048" s="593"/>
      <c r="ADF2048" s="593"/>
      <c r="ADG2048" s="593"/>
      <c r="ADH2048" s="593"/>
      <c r="ADI2048" s="593"/>
      <c r="ADJ2048" s="593"/>
      <c r="ADK2048" s="593"/>
      <c r="ADL2048" s="593"/>
      <c r="ADM2048" s="593"/>
      <c r="ADN2048" s="593"/>
      <c r="ADO2048" s="593"/>
      <c r="ADP2048" s="593"/>
      <c r="ADQ2048" s="593"/>
      <c r="ADR2048" s="593"/>
      <c r="ADS2048" s="593"/>
      <c r="ADT2048" s="593"/>
      <c r="ADU2048" s="593"/>
      <c r="ADV2048" s="593"/>
      <c r="ADW2048" s="593"/>
      <c r="ADX2048" s="593"/>
      <c r="ADY2048" s="593"/>
      <c r="ADZ2048" s="593"/>
      <c r="AEA2048" s="593"/>
      <c r="AEB2048" s="593"/>
      <c r="AEC2048" s="593"/>
      <c r="AED2048" s="593"/>
      <c r="AEE2048" s="593"/>
      <c r="AEF2048" s="593"/>
      <c r="AEG2048" s="593"/>
      <c r="AEH2048" s="593"/>
      <c r="AEI2048" s="593"/>
      <c r="AEJ2048" s="593"/>
      <c r="AEK2048" s="593"/>
      <c r="AEL2048" s="593"/>
      <c r="AEM2048" s="593"/>
      <c r="AEN2048" s="593"/>
      <c r="AEO2048" s="593"/>
      <c r="AEP2048" s="593"/>
      <c r="AEQ2048" s="593"/>
      <c r="AER2048" s="593"/>
      <c r="AES2048" s="593"/>
      <c r="AET2048" s="593"/>
      <c r="AEU2048" s="593"/>
      <c r="AEV2048" s="593"/>
      <c r="AEW2048" s="593"/>
      <c r="AEX2048" s="593"/>
      <c r="AEY2048" s="593"/>
      <c r="AEZ2048" s="593"/>
      <c r="AFA2048" s="593"/>
      <c r="AFB2048" s="593"/>
      <c r="AFC2048" s="593"/>
      <c r="AFD2048" s="593"/>
      <c r="AFE2048" s="593"/>
      <c r="AFF2048" s="593"/>
      <c r="AFG2048" s="593"/>
      <c r="AFH2048" s="593"/>
      <c r="AFI2048" s="593"/>
      <c r="AFJ2048" s="593"/>
      <c r="AFK2048" s="593"/>
      <c r="AFL2048" s="593"/>
      <c r="AFM2048" s="593"/>
      <c r="AFN2048" s="593"/>
      <c r="AFO2048" s="593"/>
      <c r="AFP2048" s="593"/>
      <c r="AFQ2048" s="593"/>
      <c r="AFR2048" s="593"/>
      <c r="AFS2048" s="593"/>
      <c r="AFT2048" s="593"/>
      <c r="AFU2048" s="593"/>
      <c r="AFV2048" s="593"/>
      <c r="AFW2048" s="593"/>
      <c r="AFX2048" s="593"/>
      <c r="AFY2048" s="593"/>
      <c r="AFZ2048" s="593"/>
      <c r="AGA2048" s="593"/>
      <c r="AGB2048" s="593"/>
      <c r="AGC2048" s="593"/>
      <c r="AGD2048" s="593"/>
      <c r="AGE2048" s="593"/>
      <c r="AGF2048" s="593"/>
      <c r="AGG2048" s="593"/>
      <c r="AGH2048" s="593"/>
      <c r="AGI2048" s="593"/>
      <c r="AGJ2048" s="593"/>
      <c r="AGK2048" s="593"/>
      <c r="AGL2048" s="593"/>
      <c r="AGM2048" s="593"/>
      <c r="AGN2048" s="593"/>
      <c r="AGO2048" s="593"/>
      <c r="AGP2048" s="593"/>
      <c r="AGQ2048" s="593"/>
      <c r="AGR2048" s="593"/>
      <c r="AGS2048" s="593"/>
      <c r="AGT2048" s="593"/>
      <c r="AGU2048" s="593"/>
      <c r="AGV2048" s="593"/>
      <c r="AGW2048" s="593"/>
      <c r="AGX2048" s="593"/>
      <c r="AGY2048" s="593"/>
      <c r="AGZ2048" s="593"/>
      <c r="AHA2048" s="593"/>
      <c r="AHB2048" s="593"/>
      <c r="AHC2048" s="593"/>
      <c r="AHD2048" s="593"/>
      <c r="AHE2048" s="593"/>
      <c r="AHF2048" s="593"/>
      <c r="AHG2048" s="593"/>
      <c r="AHH2048" s="593"/>
      <c r="AHI2048" s="593"/>
      <c r="AHJ2048" s="593"/>
      <c r="AHK2048" s="593"/>
      <c r="AHL2048" s="593"/>
      <c r="AHM2048" s="593"/>
      <c r="AHN2048" s="593"/>
      <c r="AHO2048" s="593"/>
      <c r="AHP2048" s="593"/>
      <c r="AHQ2048" s="593"/>
      <c r="AHR2048" s="593"/>
      <c r="AHS2048" s="593"/>
      <c r="AHT2048" s="593"/>
      <c r="AHU2048" s="593"/>
      <c r="AHV2048" s="593"/>
      <c r="AHW2048" s="593"/>
      <c r="AHX2048" s="593"/>
      <c r="AHY2048" s="593"/>
      <c r="AHZ2048" s="593"/>
      <c r="AIA2048" s="593"/>
      <c r="AIB2048" s="593"/>
      <c r="AIC2048" s="593"/>
      <c r="AID2048" s="593"/>
      <c r="AIE2048" s="593"/>
      <c r="AIF2048" s="593"/>
      <c r="AIG2048" s="593"/>
      <c r="AIH2048" s="593"/>
      <c r="AII2048" s="593"/>
      <c r="AIJ2048" s="593"/>
      <c r="AIK2048" s="593"/>
      <c r="AIL2048" s="593"/>
      <c r="AIM2048" s="593"/>
      <c r="AIN2048" s="593"/>
      <c r="AIO2048" s="593"/>
      <c r="AIP2048" s="593"/>
      <c r="AIQ2048" s="593"/>
      <c r="AIR2048" s="593"/>
      <c r="AIS2048" s="593"/>
      <c r="AIT2048" s="593"/>
      <c r="AIU2048" s="593"/>
      <c r="AIV2048" s="593"/>
      <c r="AIW2048" s="593"/>
      <c r="AIX2048" s="593"/>
      <c r="AIY2048" s="593"/>
      <c r="AIZ2048" s="593"/>
      <c r="AJA2048" s="593"/>
      <c r="AJB2048" s="593"/>
      <c r="AJC2048" s="593"/>
      <c r="AJD2048" s="593"/>
      <c r="AJE2048" s="593"/>
      <c r="AJF2048" s="593"/>
      <c r="AJG2048" s="593"/>
      <c r="AJH2048" s="593"/>
      <c r="AJI2048" s="593"/>
      <c r="AJJ2048" s="593"/>
      <c r="AJK2048" s="593"/>
      <c r="AJL2048" s="593"/>
      <c r="AJM2048" s="593"/>
      <c r="AJN2048" s="593"/>
      <c r="AJO2048" s="593"/>
      <c r="AJP2048" s="593"/>
      <c r="AJQ2048" s="593"/>
      <c r="AJR2048" s="593"/>
      <c r="AJS2048" s="593"/>
      <c r="AJT2048" s="593"/>
      <c r="AJU2048" s="593"/>
      <c r="AJV2048" s="593"/>
      <c r="AJW2048" s="593"/>
      <c r="AJX2048" s="593"/>
      <c r="AJY2048" s="593"/>
      <c r="AJZ2048" s="593"/>
      <c r="AKA2048" s="593"/>
      <c r="AKB2048" s="593"/>
      <c r="AKC2048" s="593"/>
      <c r="AKD2048" s="593"/>
      <c r="AKE2048" s="593"/>
      <c r="AKF2048" s="593"/>
      <c r="AKG2048" s="593"/>
      <c r="AKH2048" s="593"/>
      <c r="AKI2048" s="593"/>
      <c r="AKJ2048" s="593"/>
      <c r="AKK2048" s="593"/>
      <c r="AKL2048" s="593"/>
      <c r="AKM2048" s="593"/>
      <c r="AKN2048" s="593"/>
      <c r="AKO2048" s="593"/>
      <c r="AKP2048" s="593"/>
      <c r="AKQ2048" s="593"/>
      <c r="AKR2048" s="593"/>
      <c r="AKS2048" s="593"/>
      <c r="AKT2048" s="593"/>
      <c r="AKU2048" s="593"/>
      <c r="AKV2048" s="593"/>
      <c r="AKW2048" s="593"/>
      <c r="AKX2048" s="593"/>
      <c r="AKY2048" s="593"/>
      <c r="AKZ2048" s="593"/>
      <c r="ALA2048" s="593"/>
      <c r="ALB2048" s="593"/>
      <c r="ALC2048" s="593"/>
      <c r="ALD2048" s="593"/>
      <c r="ALE2048" s="593"/>
      <c r="ALF2048" s="593"/>
      <c r="ALG2048" s="593"/>
      <c r="ALH2048" s="593"/>
      <c r="ALI2048" s="593"/>
      <c r="ALJ2048" s="593"/>
      <c r="ALK2048" s="593"/>
      <c r="ALL2048" s="593"/>
      <c r="ALM2048" s="593"/>
      <c r="ALN2048" s="593"/>
      <c r="ALO2048" s="593"/>
      <c r="ALP2048" s="593"/>
      <c r="ALQ2048" s="593"/>
      <c r="ALR2048" s="593"/>
      <c r="ALS2048" s="593"/>
      <c r="ALT2048" s="593"/>
      <c r="ALU2048" s="593"/>
      <c r="ALV2048" s="593"/>
      <c r="ALW2048" s="593"/>
      <c r="ALX2048" s="593"/>
      <c r="ALY2048" s="593"/>
      <c r="ALZ2048" s="593"/>
      <c r="AMA2048" s="593"/>
      <c r="AMB2048" s="593"/>
      <c r="AMC2048" s="593"/>
      <c r="AMD2048" s="593"/>
      <c r="AME2048" s="593"/>
      <c r="AMF2048" s="593"/>
      <c r="AMG2048" s="593"/>
      <c r="AMH2048" s="593"/>
      <c r="AMI2048" s="593"/>
      <c r="AMJ2048" s="593"/>
      <c r="AMK2048" s="593"/>
      <c r="AML2048" s="593"/>
      <c r="AMM2048" s="593"/>
      <c r="AMN2048" s="593"/>
      <c r="AMO2048" s="593"/>
      <c r="AMP2048" s="593"/>
      <c r="AMQ2048" s="593"/>
      <c r="AMR2048" s="593"/>
      <c r="AMS2048" s="593"/>
      <c r="AMT2048" s="593"/>
      <c r="AMU2048" s="593"/>
      <c r="AMV2048" s="593"/>
      <c r="AMW2048" s="593"/>
      <c r="AMX2048" s="593"/>
      <c r="AMY2048" s="593"/>
      <c r="AMZ2048" s="593"/>
      <c r="ANA2048" s="593"/>
      <c r="ANB2048" s="593"/>
      <c r="ANC2048" s="593"/>
      <c r="AND2048" s="593"/>
      <c r="ANE2048" s="593"/>
      <c r="ANF2048" s="593"/>
      <c r="ANG2048" s="593"/>
      <c r="ANH2048" s="593"/>
      <c r="ANI2048" s="593"/>
      <c r="ANJ2048" s="593"/>
      <c r="ANK2048" s="593"/>
      <c r="ANL2048" s="593"/>
      <c r="ANM2048" s="593"/>
      <c r="ANN2048" s="593"/>
      <c r="ANO2048" s="593"/>
      <c r="ANP2048" s="593"/>
      <c r="ANQ2048" s="593"/>
      <c r="ANR2048" s="593"/>
      <c r="ANS2048" s="593"/>
      <c r="ANT2048" s="593"/>
      <c r="ANU2048" s="593"/>
      <c r="ANV2048" s="593"/>
      <c r="ANW2048" s="593"/>
      <c r="ANX2048" s="593"/>
      <c r="ANY2048" s="593"/>
      <c r="ANZ2048" s="593"/>
      <c r="AOA2048" s="593"/>
      <c r="AOB2048" s="593"/>
      <c r="AOC2048" s="593"/>
      <c r="AOD2048" s="593"/>
      <c r="AOE2048" s="593"/>
      <c r="AOF2048" s="593"/>
      <c r="AOG2048" s="593"/>
      <c r="AOH2048" s="593"/>
      <c r="AOI2048" s="593"/>
      <c r="AOJ2048" s="593"/>
      <c r="AOK2048" s="593"/>
      <c r="AOL2048" s="593"/>
      <c r="AOM2048" s="593"/>
      <c r="AON2048" s="593"/>
      <c r="AOO2048" s="593"/>
      <c r="AOP2048" s="593"/>
      <c r="AOQ2048" s="593"/>
      <c r="AOR2048" s="593"/>
      <c r="AOS2048" s="593"/>
      <c r="AOT2048" s="593"/>
      <c r="AOU2048" s="593"/>
      <c r="AOV2048" s="593"/>
      <c r="AOW2048" s="593"/>
      <c r="AOX2048" s="593"/>
      <c r="AOY2048" s="593"/>
      <c r="AOZ2048" s="593"/>
      <c r="APA2048" s="593"/>
      <c r="APB2048" s="593"/>
      <c r="APC2048" s="593"/>
      <c r="APD2048" s="593"/>
      <c r="APE2048" s="593"/>
      <c r="APF2048" s="593"/>
      <c r="APG2048" s="593"/>
      <c r="APH2048" s="593"/>
      <c r="API2048" s="593"/>
      <c r="APJ2048" s="593"/>
      <c r="APK2048" s="593"/>
      <c r="APL2048" s="593"/>
      <c r="APM2048" s="593"/>
      <c r="APN2048" s="593"/>
      <c r="APO2048" s="593"/>
      <c r="APP2048" s="593"/>
      <c r="APQ2048" s="593"/>
      <c r="APR2048" s="593"/>
      <c r="APS2048" s="593"/>
      <c r="APT2048" s="593"/>
      <c r="APU2048" s="593"/>
      <c r="APV2048" s="593"/>
      <c r="APW2048" s="593"/>
      <c r="APX2048" s="593"/>
      <c r="APY2048" s="593"/>
      <c r="APZ2048" s="593"/>
      <c r="AQA2048" s="593"/>
      <c r="AQB2048" s="593"/>
      <c r="AQC2048" s="593"/>
      <c r="AQD2048" s="593"/>
      <c r="AQE2048" s="593"/>
      <c r="AQF2048" s="593"/>
      <c r="AQG2048" s="593"/>
      <c r="AQH2048" s="593"/>
      <c r="AQI2048" s="593"/>
      <c r="AQJ2048" s="593"/>
      <c r="AQK2048" s="593"/>
      <c r="AQL2048" s="593"/>
      <c r="AQM2048" s="593"/>
      <c r="AQN2048" s="593"/>
      <c r="AQO2048" s="593"/>
      <c r="AQP2048" s="593"/>
      <c r="AQQ2048" s="593"/>
      <c r="AQR2048" s="593"/>
      <c r="AQS2048" s="593"/>
      <c r="AQT2048" s="593"/>
      <c r="AQU2048" s="593"/>
      <c r="AQV2048" s="593"/>
      <c r="AQW2048" s="593"/>
      <c r="AQX2048" s="593"/>
      <c r="AQY2048" s="593"/>
      <c r="AQZ2048" s="593"/>
      <c r="ARA2048" s="593"/>
      <c r="ARB2048" s="593"/>
      <c r="ARC2048" s="593"/>
      <c r="ARD2048" s="593"/>
      <c r="ARE2048" s="593"/>
      <c r="ARF2048" s="593"/>
      <c r="ARG2048" s="593"/>
      <c r="ARH2048" s="593"/>
      <c r="ARI2048" s="593"/>
      <c r="ARJ2048" s="593"/>
      <c r="ARK2048" s="593"/>
      <c r="ARL2048" s="593"/>
      <c r="ARM2048" s="593"/>
      <c r="ARN2048" s="593"/>
      <c r="ARO2048" s="593"/>
      <c r="ARP2048" s="593"/>
      <c r="ARQ2048" s="593"/>
      <c r="ARR2048" s="593"/>
      <c r="ARS2048" s="593"/>
      <c r="ART2048" s="593"/>
      <c r="ARU2048" s="593"/>
      <c r="ARV2048" s="593"/>
      <c r="ARW2048" s="593"/>
      <c r="ARX2048" s="593"/>
      <c r="ARY2048" s="593"/>
      <c r="ARZ2048" s="593"/>
      <c r="ASA2048" s="593"/>
      <c r="ASB2048" s="593"/>
      <c r="ASC2048" s="593"/>
      <c r="ASD2048" s="593"/>
      <c r="ASE2048" s="593"/>
      <c r="ASF2048" s="593"/>
      <c r="ASG2048" s="593"/>
      <c r="ASH2048" s="593"/>
      <c r="ASI2048" s="593"/>
      <c r="ASJ2048" s="593"/>
      <c r="ASK2048" s="593"/>
      <c r="ASL2048" s="593"/>
      <c r="ASM2048" s="593"/>
      <c r="ASN2048" s="593"/>
      <c r="ASO2048" s="593"/>
      <c r="ASP2048" s="593"/>
      <c r="ASQ2048" s="593"/>
      <c r="ASR2048" s="593"/>
      <c r="ASS2048" s="593"/>
      <c r="AST2048" s="593"/>
      <c r="ASU2048" s="593"/>
      <c r="ASV2048" s="593"/>
      <c r="ASW2048" s="593"/>
      <c r="ASX2048" s="593"/>
      <c r="ASY2048" s="593"/>
      <c r="ASZ2048" s="593"/>
      <c r="ATA2048" s="593"/>
      <c r="ATB2048" s="593"/>
      <c r="ATC2048" s="593"/>
      <c r="ATD2048" s="593"/>
      <c r="ATE2048" s="593"/>
      <c r="ATF2048" s="593"/>
      <c r="ATG2048" s="593"/>
      <c r="ATH2048" s="593"/>
      <c r="ATI2048" s="593"/>
      <c r="ATJ2048" s="593"/>
      <c r="ATK2048" s="593"/>
      <c r="ATL2048" s="593"/>
      <c r="ATM2048" s="593"/>
      <c r="ATN2048" s="593"/>
      <c r="ATO2048" s="593"/>
      <c r="ATP2048" s="593"/>
      <c r="ATQ2048" s="593"/>
      <c r="ATR2048" s="593"/>
      <c r="ATS2048" s="593"/>
      <c r="ATT2048" s="593"/>
      <c r="ATU2048" s="593"/>
      <c r="ATV2048" s="593"/>
      <c r="ATW2048" s="593"/>
      <c r="ATX2048" s="593"/>
      <c r="ATY2048" s="593"/>
      <c r="ATZ2048" s="593"/>
      <c r="AUA2048" s="593"/>
      <c r="AUB2048" s="593"/>
      <c r="AUC2048" s="593"/>
      <c r="AUD2048" s="593"/>
      <c r="AUE2048" s="593"/>
      <c r="AUF2048" s="593"/>
      <c r="AUG2048" s="593"/>
      <c r="AUH2048" s="593"/>
      <c r="AUI2048" s="593"/>
      <c r="AUJ2048" s="593"/>
      <c r="AUK2048" s="593"/>
      <c r="AUL2048" s="593"/>
      <c r="AUM2048" s="593"/>
      <c r="AUN2048" s="593"/>
      <c r="AUO2048" s="593"/>
      <c r="AUP2048" s="593"/>
      <c r="AUQ2048" s="593"/>
      <c r="AUR2048" s="593"/>
      <c r="AUS2048" s="593"/>
      <c r="AUT2048" s="593"/>
      <c r="AUU2048" s="593"/>
      <c r="AUV2048" s="593"/>
      <c r="AUW2048" s="593"/>
      <c r="AUX2048" s="593"/>
      <c r="AUY2048" s="593"/>
      <c r="AUZ2048" s="593"/>
      <c r="AVA2048" s="593"/>
      <c r="AVB2048" s="593"/>
      <c r="AVC2048" s="593"/>
      <c r="AVD2048" s="593"/>
      <c r="AVE2048" s="593"/>
      <c r="AVF2048" s="593"/>
      <c r="AVG2048" s="593"/>
      <c r="AVH2048" s="593"/>
      <c r="AVI2048" s="593"/>
      <c r="AVJ2048" s="593"/>
      <c r="AVK2048" s="593"/>
    </row>
    <row r="2049" spans="1:1259">
      <c r="A2049" s="697"/>
      <c r="B2049" s="558"/>
      <c r="C2049" s="558"/>
      <c r="D2049" s="676" t="s">
        <v>1067</v>
      </c>
      <c r="E2049" s="524" t="s">
        <v>1177</v>
      </c>
      <c r="F2049" s="676" t="s">
        <v>87</v>
      </c>
      <c r="G2049" s="665">
        <v>2022</v>
      </c>
      <c r="H2049" s="665">
        <v>5</v>
      </c>
      <c r="I2049" s="687"/>
      <c r="J2049" s="666"/>
      <c r="K2049" s="676" t="s">
        <v>1303</v>
      </c>
      <c r="L2049" s="677" t="s">
        <v>1304</v>
      </c>
      <c r="M2049" s="677">
        <v>44575</v>
      </c>
      <c r="N2049" s="677">
        <v>44682</v>
      </c>
      <c r="O2049" s="677"/>
      <c r="P2049" s="666"/>
      <c r="Q2049" s="666"/>
      <c r="R2049" s="666"/>
      <c r="S2049" s="665" t="s">
        <v>1071</v>
      </c>
      <c r="T2049" s="665">
        <v>72</v>
      </c>
      <c r="U2049" s="676">
        <v>49303155</v>
      </c>
      <c r="V2049" s="665" t="s">
        <v>1072</v>
      </c>
      <c r="W2049" s="678">
        <v>475</v>
      </c>
      <c r="X2049" s="551">
        <v>638</v>
      </c>
      <c r="Y2049" s="693">
        <v>303050</v>
      </c>
      <c r="Z2049" s="667">
        <v>0.47</v>
      </c>
      <c r="AA2049" s="682">
        <f>Y2049*Z2049</f>
        <v>142433.5</v>
      </c>
      <c r="AB2049" s="521"/>
      <c r="AC2049" s="668">
        <v>0</v>
      </c>
      <c r="AD2049" s="676"/>
      <c r="AE2049" s="684"/>
      <c r="AF2049" s="695">
        <f>AA2049+AD2049+AE2049</f>
        <v>142433.5</v>
      </c>
      <c r="AG2049" s="665" t="s">
        <v>1073</v>
      </c>
      <c r="AH2049" s="641"/>
      <c r="AI2049" s="676">
        <v>60</v>
      </c>
      <c r="AJ2049" s="676" t="s">
        <v>1305</v>
      </c>
      <c r="AK2049" s="676" t="s">
        <v>1306</v>
      </c>
      <c r="AL2049" s="696" t="s">
        <v>1307</v>
      </c>
      <c r="AM2049" s="676" t="s">
        <v>52</v>
      </c>
      <c r="AN2049" s="676" t="s">
        <v>1076</v>
      </c>
      <c r="AO2049" s="665"/>
      <c r="AP2049" s="676"/>
      <c r="AQ2049" s="676" t="s">
        <v>37</v>
      </c>
      <c r="AR2049" s="676"/>
      <c r="AS2049" s="523" t="s">
        <v>1078</v>
      </c>
      <c r="AT2049" s="523"/>
      <c r="AU2049" s="523"/>
      <c r="AV2049" s="674"/>
      <c r="AW2049" s="673">
        <f>U2049</f>
        <v>49303155</v>
      </c>
      <c r="AX2049" s="673" cm="1">
        <f t="array" ref="AX2049">SUM(MID(0&amp;AW2049,LARGE(INDEX(ISNUMBER(--MID(AW2049,ROW($1:$8),1))*ROW($1:$8),),ROW($1:$8))+1,1)*10^ROW($1:$8)/10)</f>
        <v>49303155</v>
      </c>
      <c r="AY2049" s="673" t="str">
        <f>VLOOKUP($AX2049,'Item Master Data'!$A:$F,3,FALSE)</f>
        <v>Q.PEAK DUO XL G10 BFG</v>
      </c>
      <c r="AZ2049" s="673">
        <f>VLOOKUP($AX2049,'Item Master Data'!$A:$F,6,FALSE)</f>
        <v>475</v>
      </c>
      <c r="BA2049" s="673">
        <f>X2049/BB2049</f>
        <v>22</v>
      </c>
      <c r="BB2049" s="673">
        <f>VLOOKUP(AX2049,'Item Master Data'!$A:$G,7,FALSE)</f>
        <v>29</v>
      </c>
      <c r="BC2049" s="673"/>
      <c r="BD2049" s="673">
        <f>W2049-AZ2049</f>
        <v>0</v>
      </c>
      <c r="BE2049" s="593"/>
      <c r="BF2049" s="593"/>
      <c r="BG2049" s="593"/>
      <c r="BH2049" s="593"/>
      <c r="BI2049" s="593"/>
      <c r="BJ2049" s="593"/>
      <c r="BK2049" s="593"/>
      <c r="BL2049" s="593"/>
      <c r="BM2049" s="593"/>
      <c r="BN2049" s="593"/>
      <c r="BO2049" s="593"/>
      <c r="BP2049" s="593"/>
      <c r="BQ2049" s="593"/>
      <c r="BR2049" s="593"/>
      <c r="BS2049" s="593"/>
      <c r="BT2049" s="593"/>
      <c r="BU2049" s="593"/>
      <c r="BV2049" s="593"/>
      <c r="BW2049" s="593"/>
      <c r="BX2049" s="593"/>
      <c r="BY2049" s="593"/>
      <c r="BZ2049" s="593"/>
      <c r="CA2049" s="593"/>
      <c r="CB2049" s="593"/>
      <c r="CC2049" s="593"/>
      <c r="CD2049" s="593"/>
      <c r="CE2049" s="593"/>
      <c r="CF2049" s="593"/>
      <c r="CG2049" s="593"/>
      <c r="CH2049" s="593"/>
      <c r="CI2049" s="593"/>
      <c r="CJ2049" s="593"/>
      <c r="CK2049" s="593"/>
      <c r="CL2049" s="593"/>
      <c r="CM2049" s="593"/>
      <c r="CN2049" s="593"/>
      <c r="CO2049" s="593"/>
      <c r="CP2049" s="593"/>
      <c r="CQ2049" s="593"/>
      <c r="CR2049" s="593"/>
      <c r="CS2049" s="593"/>
      <c r="CT2049" s="593"/>
      <c r="CU2049" s="593"/>
      <c r="CV2049" s="593"/>
      <c r="CW2049" s="593"/>
      <c r="CX2049" s="593"/>
      <c r="CY2049" s="593"/>
      <c r="CZ2049" s="593"/>
      <c r="DA2049" s="593"/>
      <c r="DB2049" s="593"/>
      <c r="DC2049" s="593"/>
      <c r="DD2049" s="593"/>
      <c r="DE2049" s="593"/>
      <c r="DF2049" s="593"/>
      <c r="DG2049" s="593"/>
      <c r="DH2049" s="593"/>
      <c r="DI2049" s="593"/>
      <c r="DJ2049" s="593"/>
      <c r="DK2049" s="593"/>
      <c r="DL2049" s="593"/>
      <c r="DM2049" s="593"/>
      <c r="DN2049" s="593"/>
      <c r="DO2049" s="593"/>
      <c r="DP2049" s="593"/>
      <c r="DQ2049" s="593"/>
      <c r="DR2049" s="593"/>
      <c r="DS2049" s="593"/>
      <c r="DT2049" s="593"/>
      <c r="DU2049" s="593"/>
      <c r="DV2049" s="593"/>
      <c r="DW2049" s="593"/>
      <c r="DX2049" s="593"/>
      <c r="DY2049" s="593"/>
      <c r="DZ2049" s="593"/>
      <c r="EA2049" s="593"/>
      <c r="EB2049" s="593"/>
      <c r="EC2049" s="593"/>
      <c r="ED2049" s="593"/>
      <c r="EE2049" s="593"/>
      <c r="EF2049" s="593"/>
      <c r="EG2049" s="593"/>
      <c r="EH2049" s="593"/>
      <c r="EI2049" s="593"/>
      <c r="EJ2049" s="593"/>
      <c r="EK2049" s="593"/>
      <c r="EL2049" s="593"/>
      <c r="EM2049" s="593"/>
      <c r="EN2049" s="593"/>
      <c r="EO2049" s="593"/>
      <c r="EP2049" s="593"/>
      <c r="EQ2049" s="593"/>
      <c r="ER2049" s="593"/>
      <c r="ES2049" s="593"/>
      <c r="ET2049" s="593"/>
      <c r="EU2049" s="593"/>
      <c r="EV2049" s="593"/>
      <c r="EW2049" s="593"/>
      <c r="EX2049" s="593"/>
      <c r="EY2049" s="593"/>
      <c r="EZ2049" s="593"/>
      <c r="FA2049" s="593"/>
      <c r="FB2049" s="593"/>
      <c r="FC2049" s="593"/>
      <c r="FD2049" s="593"/>
      <c r="FE2049" s="593"/>
      <c r="FF2049" s="593"/>
      <c r="FG2049" s="593"/>
      <c r="FH2049" s="593"/>
      <c r="FI2049" s="593"/>
      <c r="FJ2049" s="593"/>
      <c r="FK2049" s="593"/>
      <c r="FL2049" s="593"/>
      <c r="FM2049" s="593"/>
      <c r="FN2049" s="593"/>
      <c r="FO2049" s="593"/>
      <c r="FP2049" s="593"/>
      <c r="FQ2049" s="593"/>
      <c r="FR2049" s="593"/>
      <c r="FS2049" s="593"/>
      <c r="FT2049" s="593"/>
      <c r="FU2049" s="593"/>
      <c r="FV2049" s="593"/>
      <c r="FW2049" s="593"/>
      <c r="FX2049" s="593"/>
      <c r="FY2049" s="593"/>
      <c r="FZ2049" s="593"/>
      <c r="GA2049" s="593"/>
      <c r="GB2049" s="593"/>
      <c r="GC2049" s="593"/>
      <c r="GD2049" s="593"/>
      <c r="GE2049" s="593"/>
      <c r="GF2049" s="593"/>
      <c r="GG2049" s="593"/>
      <c r="GH2049" s="593"/>
      <c r="GI2049" s="593"/>
      <c r="GJ2049" s="593"/>
      <c r="GK2049" s="593"/>
      <c r="GL2049" s="593"/>
      <c r="GM2049" s="593"/>
      <c r="GN2049" s="593"/>
      <c r="GO2049" s="593"/>
      <c r="GP2049" s="593"/>
      <c r="GQ2049" s="593"/>
      <c r="GR2049" s="593"/>
      <c r="GS2049" s="593"/>
      <c r="GT2049" s="593"/>
      <c r="GU2049" s="593"/>
      <c r="GV2049" s="593"/>
      <c r="GW2049" s="593"/>
      <c r="GX2049" s="593"/>
      <c r="GY2049" s="593"/>
      <c r="GZ2049" s="593"/>
      <c r="HA2049" s="593"/>
      <c r="HB2049" s="593"/>
      <c r="HC2049" s="593"/>
      <c r="HD2049" s="593"/>
      <c r="HE2049" s="593"/>
      <c r="HF2049" s="593"/>
      <c r="HG2049" s="593"/>
      <c r="HH2049" s="593"/>
      <c r="HI2049" s="593"/>
      <c r="HJ2049" s="593"/>
      <c r="HK2049" s="593"/>
      <c r="HL2049" s="593"/>
      <c r="HM2049" s="593"/>
      <c r="HN2049" s="593"/>
      <c r="HO2049" s="593"/>
      <c r="HP2049" s="593"/>
      <c r="HQ2049" s="593"/>
      <c r="HR2049" s="593"/>
      <c r="HS2049" s="593"/>
      <c r="HT2049" s="593"/>
      <c r="HU2049" s="593"/>
      <c r="HV2049" s="593"/>
      <c r="HW2049" s="593"/>
      <c r="HX2049" s="593"/>
      <c r="HY2049" s="593"/>
      <c r="HZ2049" s="593"/>
      <c r="IA2049" s="593"/>
      <c r="IB2049" s="593"/>
      <c r="IC2049" s="593"/>
      <c r="ID2049" s="593"/>
      <c r="IE2049" s="593"/>
      <c r="IF2049" s="593"/>
      <c r="IG2049" s="593"/>
      <c r="IH2049" s="593"/>
      <c r="II2049" s="593"/>
      <c r="IJ2049" s="593"/>
      <c r="IK2049" s="593"/>
      <c r="IL2049" s="593"/>
      <c r="IM2049" s="593"/>
      <c r="IN2049" s="593"/>
      <c r="IO2049" s="593"/>
      <c r="IP2049" s="593"/>
      <c r="IQ2049" s="593"/>
      <c r="IR2049" s="593"/>
      <c r="IS2049" s="593"/>
      <c r="IT2049" s="593"/>
      <c r="IU2049" s="593"/>
      <c r="IV2049" s="593"/>
      <c r="IW2049" s="593"/>
      <c r="IX2049" s="593"/>
      <c r="IY2049" s="593"/>
      <c r="IZ2049" s="593"/>
      <c r="JA2049" s="593"/>
      <c r="JB2049" s="593"/>
      <c r="JC2049" s="593"/>
      <c r="JD2049" s="593"/>
      <c r="JE2049" s="593"/>
      <c r="JF2049" s="593"/>
      <c r="JG2049" s="593"/>
      <c r="JH2049" s="593"/>
      <c r="JI2049" s="593"/>
      <c r="JJ2049" s="593"/>
      <c r="JK2049" s="593"/>
      <c r="JL2049" s="593"/>
      <c r="JM2049" s="593"/>
      <c r="JN2049" s="593"/>
      <c r="JO2049" s="593"/>
      <c r="JP2049" s="593"/>
      <c r="JQ2049" s="593"/>
      <c r="JR2049" s="593"/>
      <c r="JS2049" s="593"/>
      <c r="JT2049" s="593"/>
      <c r="JU2049" s="593"/>
      <c r="JV2049" s="593"/>
      <c r="JW2049" s="593"/>
      <c r="JX2049" s="593"/>
      <c r="JY2049" s="593"/>
      <c r="JZ2049" s="593"/>
      <c r="KA2049" s="593"/>
      <c r="KB2049" s="593"/>
      <c r="KC2049" s="593"/>
      <c r="KD2049" s="593"/>
      <c r="KE2049" s="593"/>
      <c r="KF2049" s="593"/>
      <c r="KG2049" s="593"/>
      <c r="KH2049" s="593"/>
      <c r="KI2049" s="593"/>
      <c r="KJ2049" s="593"/>
      <c r="KK2049" s="593"/>
      <c r="KL2049" s="593"/>
      <c r="KM2049" s="593"/>
      <c r="KN2049" s="593"/>
      <c r="KO2049" s="593"/>
      <c r="KP2049" s="593"/>
      <c r="KQ2049" s="593"/>
      <c r="KR2049" s="593"/>
      <c r="KS2049" s="593"/>
      <c r="KT2049" s="593"/>
      <c r="KU2049" s="593"/>
      <c r="KV2049" s="593"/>
      <c r="KW2049" s="593"/>
      <c r="KX2049" s="593"/>
      <c r="KY2049" s="593"/>
      <c r="KZ2049" s="593"/>
      <c r="LA2049" s="593"/>
      <c r="LB2049" s="593"/>
      <c r="LC2049" s="593"/>
      <c r="LD2049" s="593"/>
      <c r="LE2049" s="593"/>
      <c r="LF2049" s="593"/>
      <c r="LG2049" s="593"/>
      <c r="LH2049" s="593"/>
      <c r="LI2049" s="593"/>
      <c r="LJ2049" s="593"/>
      <c r="LK2049" s="593"/>
      <c r="LL2049" s="593"/>
      <c r="LM2049" s="593"/>
      <c r="LN2049" s="593"/>
      <c r="LO2049" s="593"/>
      <c r="LP2049" s="593"/>
      <c r="LQ2049" s="593"/>
      <c r="LR2049" s="593"/>
      <c r="LS2049" s="593"/>
      <c r="LT2049" s="593"/>
      <c r="LU2049" s="593"/>
      <c r="LV2049" s="593"/>
      <c r="LW2049" s="593"/>
      <c r="LX2049" s="593"/>
      <c r="LY2049" s="593"/>
      <c r="LZ2049" s="593"/>
      <c r="MA2049" s="593"/>
      <c r="MB2049" s="593"/>
      <c r="MC2049" s="593"/>
      <c r="MD2049" s="593"/>
      <c r="ME2049" s="593"/>
      <c r="MF2049" s="593"/>
      <c r="MG2049" s="593"/>
      <c r="MH2049" s="593"/>
      <c r="MI2049" s="593"/>
      <c r="MJ2049" s="593"/>
      <c r="MK2049" s="593"/>
      <c r="ML2049" s="593"/>
      <c r="MM2049" s="593"/>
      <c r="MN2049" s="593"/>
      <c r="MO2049" s="593"/>
      <c r="MP2049" s="593"/>
      <c r="MQ2049" s="593"/>
      <c r="MR2049" s="593"/>
      <c r="MS2049" s="593"/>
      <c r="MT2049" s="593"/>
      <c r="MU2049" s="593"/>
      <c r="MV2049" s="593"/>
      <c r="MW2049" s="593"/>
      <c r="MX2049" s="593"/>
      <c r="MY2049" s="593"/>
      <c r="MZ2049" s="593"/>
      <c r="NA2049" s="593"/>
      <c r="NB2049" s="593"/>
      <c r="NC2049" s="593"/>
      <c r="ND2049" s="593"/>
      <c r="NE2049" s="593"/>
      <c r="NF2049" s="593"/>
      <c r="NG2049" s="593"/>
      <c r="NH2049" s="593"/>
      <c r="NI2049" s="593"/>
      <c r="NJ2049" s="593"/>
      <c r="NK2049" s="593"/>
      <c r="NL2049" s="593"/>
      <c r="NM2049" s="593"/>
      <c r="NN2049" s="593"/>
      <c r="NO2049" s="593"/>
      <c r="NP2049" s="593"/>
      <c r="NQ2049" s="593"/>
      <c r="NR2049" s="593"/>
      <c r="NS2049" s="593"/>
      <c r="NT2049" s="593"/>
      <c r="NU2049" s="593"/>
      <c r="NV2049" s="593"/>
      <c r="NW2049" s="593"/>
      <c r="NX2049" s="593"/>
      <c r="NY2049" s="593"/>
      <c r="NZ2049" s="593"/>
      <c r="OA2049" s="593"/>
      <c r="OB2049" s="593"/>
      <c r="OC2049" s="593"/>
      <c r="OD2049" s="593"/>
      <c r="OE2049" s="593"/>
      <c r="OF2049" s="593"/>
      <c r="OG2049" s="593"/>
      <c r="OH2049" s="593"/>
      <c r="OI2049" s="593"/>
      <c r="OJ2049" s="593"/>
      <c r="OK2049" s="593"/>
      <c r="OL2049" s="593"/>
      <c r="OM2049" s="593"/>
      <c r="ON2049" s="593"/>
      <c r="OO2049" s="593"/>
      <c r="OP2049" s="593"/>
      <c r="OQ2049" s="593"/>
      <c r="OR2049" s="593"/>
      <c r="OS2049" s="593"/>
      <c r="OT2049" s="593"/>
      <c r="OU2049" s="593"/>
      <c r="OV2049" s="593"/>
      <c r="OW2049" s="593"/>
      <c r="OX2049" s="593"/>
      <c r="OY2049" s="593"/>
      <c r="OZ2049" s="593"/>
      <c r="PA2049" s="593"/>
      <c r="PB2049" s="593"/>
      <c r="PC2049" s="593"/>
      <c r="PD2049" s="593"/>
      <c r="PE2049" s="593"/>
      <c r="PF2049" s="593"/>
      <c r="PG2049" s="593"/>
      <c r="PH2049" s="593"/>
      <c r="PI2049" s="593"/>
      <c r="PJ2049" s="593"/>
      <c r="PK2049" s="593"/>
      <c r="PL2049" s="593"/>
      <c r="PM2049" s="593"/>
      <c r="PN2049" s="593"/>
      <c r="PO2049" s="593"/>
      <c r="PP2049" s="593"/>
      <c r="PQ2049" s="593"/>
      <c r="PR2049" s="593"/>
      <c r="PS2049" s="593"/>
      <c r="PT2049" s="593"/>
      <c r="PU2049" s="593"/>
      <c r="PV2049" s="593"/>
      <c r="PW2049" s="593"/>
      <c r="PX2049" s="593"/>
      <c r="PY2049" s="593"/>
      <c r="PZ2049" s="593"/>
      <c r="QA2049" s="593"/>
      <c r="QB2049" s="593"/>
      <c r="QC2049" s="593"/>
      <c r="QD2049" s="593"/>
      <c r="QE2049" s="593"/>
      <c r="QF2049" s="593"/>
      <c r="QG2049" s="593"/>
      <c r="QH2049" s="593"/>
      <c r="QI2049" s="593"/>
      <c r="QJ2049" s="593"/>
      <c r="QK2049" s="593"/>
      <c r="QL2049" s="593"/>
      <c r="QM2049" s="593"/>
      <c r="QN2049" s="593"/>
      <c r="QO2049" s="593"/>
      <c r="QP2049" s="593"/>
      <c r="QQ2049" s="593"/>
      <c r="QR2049" s="593"/>
      <c r="QS2049" s="593"/>
      <c r="QT2049" s="593"/>
      <c r="QU2049" s="593"/>
      <c r="QV2049" s="593"/>
      <c r="QW2049" s="593"/>
      <c r="QX2049" s="593"/>
      <c r="QY2049" s="593"/>
      <c r="QZ2049" s="593"/>
      <c r="RA2049" s="593"/>
      <c r="RB2049" s="593"/>
      <c r="RC2049" s="593"/>
      <c r="RD2049" s="593"/>
      <c r="RE2049" s="593"/>
      <c r="RF2049" s="593"/>
      <c r="RG2049" s="593"/>
      <c r="RH2049" s="593"/>
      <c r="RI2049" s="593"/>
      <c r="RJ2049" s="593"/>
      <c r="RK2049" s="593"/>
      <c r="RL2049" s="593"/>
      <c r="RM2049" s="593"/>
      <c r="RN2049" s="593"/>
      <c r="RO2049" s="593"/>
      <c r="RP2049" s="593"/>
      <c r="RQ2049" s="593"/>
      <c r="RR2049" s="593"/>
      <c r="RS2049" s="593"/>
      <c r="RT2049" s="593"/>
      <c r="RU2049" s="593"/>
      <c r="RV2049" s="593"/>
      <c r="RW2049" s="593"/>
      <c r="RX2049" s="593"/>
      <c r="RY2049" s="593"/>
      <c r="RZ2049" s="593"/>
      <c r="SA2049" s="593"/>
      <c r="SB2049" s="593"/>
      <c r="SC2049" s="593"/>
      <c r="SD2049" s="593"/>
      <c r="SE2049" s="593"/>
      <c r="SF2049" s="593"/>
      <c r="SG2049" s="593"/>
      <c r="SH2049" s="593"/>
      <c r="SI2049" s="593"/>
      <c r="SJ2049" s="593"/>
      <c r="SK2049" s="593"/>
      <c r="SL2049" s="593"/>
      <c r="SM2049" s="593"/>
      <c r="SN2049" s="593"/>
      <c r="SO2049" s="593"/>
      <c r="SP2049" s="593"/>
      <c r="SQ2049" s="593"/>
      <c r="SR2049" s="593"/>
      <c r="SS2049" s="593"/>
      <c r="ST2049" s="593"/>
      <c r="SU2049" s="593"/>
      <c r="SV2049" s="593"/>
      <c r="SW2049" s="593"/>
      <c r="SX2049" s="593"/>
      <c r="SY2049" s="593"/>
      <c r="SZ2049" s="593"/>
      <c r="TA2049" s="593"/>
      <c r="TB2049" s="593"/>
      <c r="TC2049" s="593"/>
      <c r="TD2049" s="593"/>
      <c r="TE2049" s="593"/>
      <c r="TF2049" s="593"/>
      <c r="TG2049" s="593"/>
      <c r="TH2049" s="593"/>
      <c r="TI2049" s="593"/>
      <c r="TJ2049" s="593"/>
      <c r="TK2049" s="593"/>
      <c r="TL2049" s="593"/>
      <c r="TM2049" s="593"/>
      <c r="TN2049" s="593"/>
      <c r="TO2049" s="593"/>
      <c r="TP2049" s="593"/>
      <c r="TQ2049" s="593"/>
      <c r="TR2049" s="593"/>
      <c r="TS2049" s="593"/>
      <c r="TT2049" s="593"/>
      <c r="TU2049" s="593"/>
      <c r="TV2049" s="593"/>
      <c r="TW2049" s="593"/>
      <c r="TX2049" s="593"/>
      <c r="TY2049" s="593"/>
      <c r="TZ2049" s="593"/>
      <c r="UA2049" s="593"/>
      <c r="UB2049" s="593"/>
      <c r="UC2049" s="593"/>
      <c r="UD2049" s="593"/>
      <c r="UE2049" s="593"/>
      <c r="UF2049" s="593"/>
      <c r="UG2049" s="593"/>
      <c r="UH2049" s="593"/>
      <c r="UI2049" s="593"/>
      <c r="UJ2049" s="593"/>
      <c r="UK2049" s="593"/>
      <c r="UL2049" s="593"/>
      <c r="UM2049" s="593"/>
      <c r="UN2049" s="593"/>
      <c r="UO2049" s="593"/>
      <c r="UP2049" s="593"/>
      <c r="UQ2049" s="593"/>
      <c r="UR2049" s="593"/>
      <c r="US2049" s="593"/>
      <c r="UT2049" s="593"/>
      <c r="UU2049" s="593"/>
      <c r="UV2049" s="593"/>
      <c r="UW2049" s="593"/>
      <c r="UX2049" s="593"/>
      <c r="UY2049" s="593"/>
      <c r="UZ2049" s="593"/>
      <c r="VA2049" s="593"/>
      <c r="VB2049" s="593"/>
      <c r="VC2049" s="593"/>
      <c r="VD2049" s="593"/>
      <c r="VE2049" s="593"/>
      <c r="VF2049" s="593"/>
      <c r="VG2049" s="593"/>
      <c r="VH2049" s="593"/>
      <c r="VI2049" s="593"/>
      <c r="VJ2049" s="593"/>
      <c r="VK2049" s="593"/>
      <c r="VL2049" s="593"/>
      <c r="VM2049" s="593"/>
      <c r="VN2049" s="593"/>
      <c r="VO2049" s="593"/>
      <c r="VP2049" s="593"/>
      <c r="VQ2049" s="593"/>
      <c r="VR2049" s="593"/>
      <c r="VS2049" s="593"/>
      <c r="VT2049" s="593"/>
      <c r="VU2049" s="593"/>
      <c r="VV2049" s="593"/>
      <c r="VW2049" s="593"/>
      <c r="VX2049" s="593"/>
      <c r="VY2049" s="593"/>
      <c r="VZ2049" s="593"/>
      <c r="WA2049" s="593"/>
      <c r="WB2049" s="593"/>
      <c r="WC2049" s="593"/>
      <c r="WD2049" s="593"/>
      <c r="WE2049" s="593"/>
      <c r="WF2049" s="593"/>
      <c r="WG2049" s="593"/>
      <c r="WH2049" s="593"/>
      <c r="WI2049" s="593"/>
      <c r="WJ2049" s="593"/>
      <c r="WK2049" s="593"/>
      <c r="WL2049" s="593"/>
      <c r="WM2049" s="593"/>
      <c r="WN2049" s="593"/>
      <c r="WO2049" s="593"/>
      <c r="WP2049" s="593"/>
      <c r="WQ2049" s="593"/>
      <c r="WR2049" s="593"/>
      <c r="WS2049" s="593"/>
      <c r="WT2049" s="593"/>
      <c r="WU2049" s="593"/>
      <c r="WV2049" s="593"/>
      <c r="WW2049" s="593"/>
      <c r="WX2049" s="593"/>
      <c r="WY2049" s="593"/>
      <c r="WZ2049" s="593"/>
      <c r="XA2049" s="593"/>
      <c r="XB2049" s="593"/>
      <c r="XC2049" s="593"/>
      <c r="XD2049" s="593"/>
      <c r="XE2049" s="593"/>
      <c r="XF2049" s="593"/>
      <c r="XG2049" s="593"/>
      <c r="XH2049" s="593"/>
      <c r="XI2049" s="593"/>
      <c r="XJ2049" s="593"/>
      <c r="XK2049" s="593"/>
      <c r="XL2049" s="593"/>
      <c r="XM2049" s="593"/>
      <c r="XN2049" s="593"/>
      <c r="XO2049" s="593"/>
      <c r="XP2049" s="593"/>
      <c r="XQ2049" s="593"/>
      <c r="XR2049" s="593"/>
      <c r="XS2049" s="593"/>
      <c r="XT2049" s="593"/>
      <c r="XU2049" s="593"/>
      <c r="XV2049" s="593"/>
      <c r="XW2049" s="593"/>
      <c r="XX2049" s="593"/>
      <c r="XY2049" s="593"/>
      <c r="XZ2049" s="593"/>
      <c r="YA2049" s="593"/>
      <c r="YB2049" s="593"/>
      <c r="YC2049" s="593"/>
      <c r="YD2049" s="593"/>
      <c r="YE2049" s="593"/>
      <c r="YF2049" s="593"/>
      <c r="YG2049" s="593"/>
      <c r="YH2049" s="593"/>
      <c r="YI2049" s="593"/>
      <c r="YJ2049" s="593"/>
      <c r="YK2049" s="593"/>
      <c r="YL2049" s="593"/>
      <c r="YM2049" s="593"/>
      <c r="YN2049" s="593"/>
      <c r="YO2049" s="593"/>
      <c r="YP2049" s="593"/>
      <c r="YQ2049" s="593"/>
      <c r="YR2049" s="593"/>
      <c r="YS2049" s="593"/>
      <c r="YT2049" s="593"/>
      <c r="YU2049" s="593"/>
      <c r="YV2049" s="593"/>
      <c r="YW2049" s="593"/>
      <c r="YX2049" s="593"/>
      <c r="YY2049" s="593"/>
      <c r="YZ2049" s="593"/>
      <c r="ZA2049" s="593"/>
      <c r="ZB2049" s="593"/>
      <c r="ZC2049" s="593"/>
      <c r="ZD2049" s="593"/>
      <c r="ZE2049" s="593"/>
      <c r="ZF2049" s="593"/>
      <c r="ZG2049" s="593"/>
      <c r="ZH2049" s="593"/>
      <c r="ZI2049" s="593"/>
      <c r="ZJ2049" s="593"/>
      <c r="ZK2049" s="593"/>
      <c r="ZL2049" s="593"/>
      <c r="ZM2049" s="593"/>
      <c r="ZN2049" s="593"/>
      <c r="ZO2049" s="593"/>
      <c r="ZP2049" s="593"/>
      <c r="ZQ2049" s="593"/>
      <c r="ZR2049" s="593"/>
      <c r="ZS2049" s="593"/>
      <c r="ZT2049" s="593"/>
      <c r="ZU2049" s="593"/>
      <c r="ZV2049" s="593"/>
      <c r="ZW2049" s="593"/>
      <c r="ZX2049" s="593"/>
      <c r="ZY2049" s="593"/>
      <c r="ZZ2049" s="593"/>
      <c r="AAA2049" s="593"/>
      <c r="AAB2049" s="593"/>
      <c r="AAC2049" s="593"/>
      <c r="AAD2049" s="593"/>
      <c r="AAE2049" s="593"/>
      <c r="AAF2049" s="593"/>
      <c r="AAG2049" s="593"/>
      <c r="AAH2049" s="593"/>
      <c r="AAI2049" s="593"/>
      <c r="AAJ2049" s="593"/>
      <c r="AAK2049" s="593"/>
      <c r="AAL2049" s="593"/>
      <c r="AAM2049" s="593"/>
      <c r="AAN2049" s="593"/>
      <c r="AAO2049" s="593"/>
      <c r="AAP2049" s="593"/>
      <c r="AAQ2049" s="593"/>
      <c r="AAR2049" s="593"/>
      <c r="AAS2049" s="593"/>
      <c r="AAT2049" s="593"/>
      <c r="AAU2049" s="593"/>
      <c r="AAV2049" s="593"/>
      <c r="AAW2049" s="593"/>
      <c r="AAX2049" s="593"/>
      <c r="AAY2049" s="593"/>
      <c r="AAZ2049" s="593"/>
      <c r="ABA2049" s="593"/>
      <c r="ABB2049" s="593"/>
      <c r="ABC2049" s="593"/>
      <c r="ABD2049" s="593"/>
      <c r="ABE2049" s="593"/>
      <c r="ABF2049" s="593"/>
      <c r="ABG2049" s="593"/>
      <c r="ABH2049" s="593"/>
      <c r="ABI2049" s="593"/>
      <c r="ABJ2049" s="593"/>
      <c r="ABK2049" s="593"/>
      <c r="ABL2049" s="593"/>
      <c r="ABM2049" s="593"/>
      <c r="ABN2049" s="593"/>
      <c r="ABO2049" s="593"/>
      <c r="ABP2049" s="593"/>
      <c r="ABQ2049" s="593"/>
      <c r="ABR2049" s="593"/>
      <c r="ABS2049" s="593"/>
      <c r="ABT2049" s="593"/>
      <c r="ABU2049" s="593"/>
      <c r="ABV2049" s="593"/>
      <c r="ABW2049" s="593"/>
      <c r="ABX2049" s="593"/>
      <c r="ABY2049" s="593"/>
      <c r="ABZ2049" s="593"/>
      <c r="ACA2049" s="593"/>
      <c r="ACB2049" s="593"/>
      <c r="ACC2049" s="593"/>
      <c r="ACD2049" s="593"/>
      <c r="ACE2049" s="593"/>
      <c r="ACF2049" s="593"/>
      <c r="ACG2049" s="593"/>
      <c r="ACH2049" s="593"/>
      <c r="ACI2049" s="593"/>
      <c r="ACJ2049" s="593"/>
      <c r="ACK2049" s="593"/>
      <c r="ACL2049" s="593"/>
      <c r="ACM2049" s="593"/>
      <c r="ACN2049" s="593"/>
      <c r="ACO2049" s="593"/>
      <c r="ACP2049" s="593"/>
      <c r="ACQ2049" s="593"/>
      <c r="ACR2049" s="593"/>
      <c r="ACS2049" s="593"/>
      <c r="ACT2049" s="593"/>
      <c r="ACU2049" s="593"/>
      <c r="ACV2049" s="593"/>
      <c r="ACW2049" s="593"/>
      <c r="ACX2049" s="593"/>
      <c r="ACY2049" s="593"/>
      <c r="ACZ2049" s="593"/>
      <c r="ADA2049" s="593"/>
      <c r="ADB2049" s="593"/>
      <c r="ADC2049" s="593"/>
      <c r="ADD2049" s="593"/>
      <c r="ADE2049" s="593"/>
      <c r="ADF2049" s="593"/>
      <c r="ADG2049" s="593"/>
      <c r="ADH2049" s="593"/>
      <c r="ADI2049" s="593"/>
      <c r="ADJ2049" s="593"/>
      <c r="ADK2049" s="593"/>
      <c r="ADL2049" s="593"/>
      <c r="ADM2049" s="593"/>
      <c r="ADN2049" s="593"/>
      <c r="ADO2049" s="593"/>
      <c r="ADP2049" s="593"/>
      <c r="ADQ2049" s="593"/>
      <c r="ADR2049" s="593"/>
      <c r="ADS2049" s="593"/>
      <c r="ADT2049" s="593"/>
      <c r="ADU2049" s="593"/>
      <c r="ADV2049" s="593"/>
      <c r="ADW2049" s="593"/>
      <c r="ADX2049" s="593"/>
      <c r="ADY2049" s="593"/>
      <c r="ADZ2049" s="593"/>
      <c r="AEA2049" s="593"/>
      <c r="AEB2049" s="593"/>
      <c r="AEC2049" s="593"/>
      <c r="AED2049" s="593"/>
      <c r="AEE2049" s="593"/>
      <c r="AEF2049" s="593"/>
      <c r="AEG2049" s="593"/>
      <c r="AEH2049" s="593"/>
      <c r="AEI2049" s="593"/>
      <c r="AEJ2049" s="593"/>
      <c r="AEK2049" s="593"/>
      <c r="AEL2049" s="593"/>
      <c r="AEM2049" s="593"/>
      <c r="AEN2049" s="593"/>
      <c r="AEO2049" s="593"/>
      <c r="AEP2049" s="593"/>
      <c r="AEQ2049" s="593"/>
      <c r="AER2049" s="593"/>
      <c r="AES2049" s="593"/>
      <c r="AET2049" s="593"/>
      <c r="AEU2049" s="593"/>
      <c r="AEV2049" s="593"/>
      <c r="AEW2049" s="593"/>
      <c r="AEX2049" s="593"/>
      <c r="AEY2049" s="593"/>
      <c r="AEZ2049" s="593"/>
      <c r="AFA2049" s="593"/>
      <c r="AFB2049" s="593"/>
      <c r="AFC2049" s="593"/>
      <c r="AFD2049" s="593"/>
      <c r="AFE2049" s="593"/>
      <c r="AFF2049" s="593"/>
      <c r="AFG2049" s="593"/>
      <c r="AFH2049" s="593"/>
      <c r="AFI2049" s="593"/>
      <c r="AFJ2049" s="593"/>
      <c r="AFK2049" s="593"/>
      <c r="AFL2049" s="593"/>
      <c r="AFM2049" s="593"/>
      <c r="AFN2049" s="593"/>
      <c r="AFO2049" s="593"/>
      <c r="AFP2049" s="593"/>
      <c r="AFQ2049" s="593"/>
      <c r="AFR2049" s="593"/>
      <c r="AFS2049" s="593"/>
      <c r="AFT2049" s="593"/>
      <c r="AFU2049" s="593"/>
      <c r="AFV2049" s="593"/>
      <c r="AFW2049" s="593"/>
      <c r="AFX2049" s="593"/>
      <c r="AFY2049" s="593"/>
      <c r="AFZ2049" s="593"/>
      <c r="AGA2049" s="593"/>
      <c r="AGB2049" s="593"/>
      <c r="AGC2049" s="593"/>
      <c r="AGD2049" s="593"/>
      <c r="AGE2049" s="593"/>
      <c r="AGF2049" s="593"/>
      <c r="AGG2049" s="593"/>
      <c r="AGH2049" s="593"/>
      <c r="AGI2049" s="593"/>
      <c r="AGJ2049" s="593"/>
      <c r="AGK2049" s="593"/>
      <c r="AGL2049" s="593"/>
      <c r="AGM2049" s="593"/>
      <c r="AGN2049" s="593"/>
      <c r="AGO2049" s="593"/>
      <c r="AGP2049" s="593"/>
      <c r="AGQ2049" s="593"/>
      <c r="AGR2049" s="593"/>
      <c r="AGS2049" s="593"/>
      <c r="AGT2049" s="593"/>
      <c r="AGU2049" s="593"/>
      <c r="AGV2049" s="593"/>
      <c r="AGW2049" s="593"/>
      <c r="AGX2049" s="593"/>
      <c r="AGY2049" s="593"/>
      <c r="AGZ2049" s="593"/>
      <c r="AHA2049" s="593"/>
      <c r="AHB2049" s="593"/>
      <c r="AHC2049" s="593"/>
      <c r="AHD2049" s="593"/>
      <c r="AHE2049" s="593"/>
      <c r="AHF2049" s="593"/>
      <c r="AHG2049" s="593"/>
      <c r="AHH2049" s="593"/>
      <c r="AHI2049" s="593"/>
      <c r="AHJ2049" s="593"/>
      <c r="AHK2049" s="593"/>
      <c r="AHL2049" s="593"/>
      <c r="AHM2049" s="593"/>
      <c r="AHN2049" s="593"/>
      <c r="AHO2049" s="593"/>
      <c r="AHP2049" s="593"/>
      <c r="AHQ2049" s="593"/>
      <c r="AHR2049" s="593"/>
      <c r="AHS2049" s="593"/>
      <c r="AHT2049" s="593"/>
      <c r="AHU2049" s="593"/>
      <c r="AHV2049" s="593"/>
      <c r="AHW2049" s="593"/>
      <c r="AHX2049" s="593"/>
      <c r="AHY2049" s="593"/>
      <c r="AHZ2049" s="593"/>
      <c r="AIA2049" s="593"/>
      <c r="AIB2049" s="593"/>
      <c r="AIC2049" s="593"/>
      <c r="AID2049" s="593"/>
      <c r="AIE2049" s="593"/>
      <c r="AIF2049" s="593"/>
      <c r="AIG2049" s="593"/>
      <c r="AIH2049" s="593"/>
      <c r="AII2049" s="593"/>
      <c r="AIJ2049" s="593"/>
      <c r="AIK2049" s="593"/>
      <c r="AIL2049" s="593"/>
      <c r="AIM2049" s="593"/>
      <c r="AIN2049" s="593"/>
      <c r="AIO2049" s="593"/>
      <c r="AIP2049" s="593"/>
      <c r="AIQ2049" s="593"/>
      <c r="AIR2049" s="593"/>
      <c r="AIS2049" s="593"/>
      <c r="AIT2049" s="593"/>
      <c r="AIU2049" s="593"/>
      <c r="AIV2049" s="593"/>
      <c r="AIW2049" s="593"/>
      <c r="AIX2049" s="593"/>
      <c r="AIY2049" s="593"/>
      <c r="AIZ2049" s="593"/>
      <c r="AJA2049" s="593"/>
      <c r="AJB2049" s="593"/>
      <c r="AJC2049" s="593"/>
      <c r="AJD2049" s="593"/>
      <c r="AJE2049" s="593"/>
      <c r="AJF2049" s="593"/>
      <c r="AJG2049" s="593"/>
      <c r="AJH2049" s="593"/>
      <c r="AJI2049" s="593"/>
      <c r="AJJ2049" s="593"/>
      <c r="AJK2049" s="593"/>
      <c r="AJL2049" s="593"/>
      <c r="AJM2049" s="593"/>
      <c r="AJN2049" s="593"/>
      <c r="AJO2049" s="593"/>
      <c r="AJP2049" s="593"/>
      <c r="AJQ2049" s="593"/>
      <c r="AJR2049" s="593"/>
      <c r="AJS2049" s="593"/>
      <c r="AJT2049" s="593"/>
      <c r="AJU2049" s="593"/>
      <c r="AJV2049" s="593"/>
      <c r="AJW2049" s="593"/>
      <c r="AJX2049" s="593"/>
      <c r="AJY2049" s="593"/>
      <c r="AJZ2049" s="593"/>
      <c r="AKA2049" s="593"/>
      <c r="AKB2049" s="593"/>
      <c r="AKC2049" s="593"/>
      <c r="AKD2049" s="593"/>
      <c r="AKE2049" s="593"/>
      <c r="AKF2049" s="593"/>
      <c r="AKG2049" s="593"/>
      <c r="AKH2049" s="593"/>
      <c r="AKI2049" s="593"/>
      <c r="AKJ2049" s="593"/>
      <c r="AKK2049" s="593"/>
      <c r="AKL2049" s="593"/>
      <c r="AKM2049" s="593"/>
      <c r="AKN2049" s="593"/>
      <c r="AKO2049" s="593"/>
      <c r="AKP2049" s="593"/>
      <c r="AKQ2049" s="593"/>
      <c r="AKR2049" s="593"/>
      <c r="AKS2049" s="593"/>
      <c r="AKT2049" s="593"/>
      <c r="AKU2049" s="593"/>
      <c r="AKV2049" s="593"/>
      <c r="AKW2049" s="593"/>
      <c r="AKX2049" s="593"/>
      <c r="AKY2049" s="593"/>
      <c r="AKZ2049" s="593"/>
      <c r="ALA2049" s="593"/>
      <c r="ALB2049" s="593"/>
      <c r="ALC2049" s="593"/>
      <c r="ALD2049" s="593"/>
      <c r="ALE2049" s="593"/>
      <c r="ALF2049" s="593"/>
      <c r="ALG2049" s="593"/>
      <c r="ALH2049" s="593"/>
      <c r="ALI2049" s="593"/>
      <c r="ALJ2049" s="593"/>
      <c r="ALK2049" s="593"/>
      <c r="ALL2049" s="593"/>
      <c r="ALM2049" s="593"/>
      <c r="ALN2049" s="593"/>
      <c r="ALO2049" s="593"/>
      <c r="ALP2049" s="593"/>
      <c r="ALQ2049" s="593"/>
      <c r="ALR2049" s="593"/>
      <c r="ALS2049" s="593"/>
      <c r="ALT2049" s="593"/>
      <c r="ALU2049" s="593"/>
      <c r="ALV2049" s="593"/>
      <c r="ALW2049" s="593"/>
      <c r="ALX2049" s="593"/>
      <c r="ALY2049" s="593"/>
      <c r="ALZ2049" s="593"/>
      <c r="AMA2049" s="593"/>
      <c r="AMB2049" s="593"/>
      <c r="AMC2049" s="593"/>
      <c r="AMD2049" s="593"/>
      <c r="AME2049" s="593"/>
      <c r="AMF2049" s="593"/>
      <c r="AMG2049" s="593"/>
      <c r="AMH2049" s="593"/>
      <c r="AMI2049" s="593"/>
      <c r="AMJ2049" s="593"/>
      <c r="AMK2049" s="593"/>
      <c r="AML2049" s="593"/>
      <c r="AMM2049" s="593"/>
      <c r="AMN2049" s="593"/>
      <c r="AMO2049" s="593"/>
      <c r="AMP2049" s="593"/>
      <c r="AMQ2049" s="593"/>
      <c r="AMR2049" s="593"/>
      <c r="AMS2049" s="593"/>
      <c r="AMT2049" s="593"/>
      <c r="AMU2049" s="593"/>
      <c r="AMV2049" s="593"/>
      <c r="AMW2049" s="593"/>
      <c r="AMX2049" s="593"/>
      <c r="AMY2049" s="593"/>
      <c r="AMZ2049" s="593"/>
      <c r="ANA2049" s="593"/>
      <c r="ANB2049" s="593"/>
      <c r="ANC2049" s="593"/>
      <c r="AND2049" s="593"/>
      <c r="ANE2049" s="593"/>
      <c r="ANF2049" s="593"/>
      <c r="ANG2049" s="593"/>
      <c r="ANH2049" s="593"/>
      <c r="ANI2049" s="593"/>
      <c r="ANJ2049" s="593"/>
      <c r="ANK2049" s="593"/>
      <c r="ANL2049" s="593"/>
      <c r="ANM2049" s="593"/>
      <c r="ANN2049" s="593"/>
      <c r="ANO2049" s="593"/>
      <c r="ANP2049" s="593"/>
      <c r="ANQ2049" s="593"/>
      <c r="ANR2049" s="593"/>
      <c r="ANS2049" s="593"/>
      <c r="ANT2049" s="593"/>
      <c r="ANU2049" s="593"/>
      <c r="ANV2049" s="593"/>
      <c r="ANW2049" s="593"/>
      <c r="ANX2049" s="593"/>
      <c r="ANY2049" s="593"/>
      <c r="ANZ2049" s="593"/>
      <c r="AOA2049" s="593"/>
      <c r="AOB2049" s="593"/>
      <c r="AOC2049" s="593"/>
      <c r="AOD2049" s="593"/>
      <c r="AOE2049" s="593"/>
      <c r="AOF2049" s="593"/>
      <c r="AOG2049" s="593"/>
      <c r="AOH2049" s="593"/>
      <c r="AOI2049" s="593"/>
      <c r="AOJ2049" s="593"/>
      <c r="AOK2049" s="593"/>
      <c r="AOL2049" s="593"/>
      <c r="AOM2049" s="593"/>
      <c r="AON2049" s="593"/>
      <c r="AOO2049" s="593"/>
      <c r="AOP2049" s="593"/>
      <c r="AOQ2049" s="593"/>
      <c r="AOR2049" s="593"/>
      <c r="AOS2049" s="593"/>
      <c r="AOT2049" s="593"/>
      <c r="AOU2049" s="593"/>
      <c r="AOV2049" s="593"/>
      <c r="AOW2049" s="593"/>
      <c r="AOX2049" s="593"/>
      <c r="AOY2049" s="593"/>
      <c r="AOZ2049" s="593"/>
      <c r="APA2049" s="593"/>
      <c r="APB2049" s="593"/>
      <c r="APC2049" s="593"/>
      <c r="APD2049" s="593"/>
      <c r="APE2049" s="593"/>
      <c r="APF2049" s="593"/>
      <c r="APG2049" s="593"/>
      <c r="APH2049" s="593"/>
      <c r="API2049" s="593"/>
      <c r="APJ2049" s="593"/>
      <c r="APK2049" s="593"/>
      <c r="APL2049" s="593"/>
      <c r="APM2049" s="593"/>
      <c r="APN2049" s="593"/>
      <c r="APO2049" s="593"/>
      <c r="APP2049" s="593"/>
      <c r="APQ2049" s="593"/>
      <c r="APR2049" s="593"/>
      <c r="APS2049" s="593"/>
      <c r="APT2049" s="593"/>
      <c r="APU2049" s="593"/>
      <c r="APV2049" s="593"/>
      <c r="APW2049" s="593"/>
      <c r="APX2049" s="593"/>
      <c r="APY2049" s="593"/>
      <c r="APZ2049" s="593"/>
      <c r="AQA2049" s="593"/>
      <c r="AQB2049" s="593"/>
      <c r="AQC2049" s="593"/>
      <c r="AQD2049" s="593"/>
      <c r="AQE2049" s="593"/>
      <c r="AQF2049" s="593"/>
      <c r="AQG2049" s="593"/>
      <c r="AQH2049" s="593"/>
      <c r="AQI2049" s="593"/>
      <c r="AQJ2049" s="593"/>
      <c r="AQK2049" s="593"/>
      <c r="AQL2049" s="593"/>
      <c r="AQM2049" s="593"/>
      <c r="AQN2049" s="593"/>
      <c r="AQO2049" s="593"/>
      <c r="AQP2049" s="593"/>
      <c r="AQQ2049" s="593"/>
      <c r="AQR2049" s="593"/>
      <c r="AQS2049" s="593"/>
      <c r="AQT2049" s="593"/>
      <c r="AQU2049" s="593"/>
      <c r="AQV2049" s="593"/>
      <c r="AQW2049" s="593"/>
      <c r="AQX2049" s="593"/>
      <c r="AQY2049" s="593"/>
      <c r="AQZ2049" s="593"/>
      <c r="ARA2049" s="593"/>
      <c r="ARB2049" s="593"/>
      <c r="ARC2049" s="593"/>
      <c r="ARD2049" s="593"/>
      <c r="ARE2049" s="593"/>
      <c r="ARF2049" s="593"/>
      <c r="ARG2049" s="593"/>
      <c r="ARH2049" s="593"/>
      <c r="ARI2049" s="593"/>
      <c r="ARJ2049" s="593"/>
      <c r="ARK2049" s="593"/>
      <c r="ARL2049" s="593"/>
      <c r="ARM2049" s="593"/>
      <c r="ARN2049" s="593"/>
      <c r="ARO2049" s="593"/>
      <c r="ARP2049" s="593"/>
      <c r="ARQ2049" s="593"/>
      <c r="ARR2049" s="593"/>
      <c r="ARS2049" s="593"/>
      <c r="ART2049" s="593"/>
      <c r="ARU2049" s="593"/>
      <c r="ARV2049" s="593"/>
      <c r="ARW2049" s="593"/>
      <c r="ARX2049" s="593"/>
      <c r="ARY2049" s="593"/>
      <c r="ARZ2049" s="593"/>
      <c r="ASA2049" s="593"/>
      <c r="ASB2049" s="593"/>
      <c r="ASC2049" s="593"/>
      <c r="ASD2049" s="593"/>
      <c r="ASE2049" s="593"/>
      <c r="ASF2049" s="593"/>
      <c r="ASG2049" s="593"/>
      <c r="ASH2049" s="593"/>
      <c r="ASI2049" s="593"/>
      <c r="ASJ2049" s="593"/>
      <c r="ASK2049" s="593"/>
      <c r="ASL2049" s="593"/>
      <c r="ASM2049" s="593"/>
      <c r="ASN2049" s="593"/>
      <c r="ASO2049" s="593"/>
      <c r="ASP2049" s="593"/>
      <c r="ASQ2049" s="593"/>
      <c r="ASR2049" s="593"/>
      <c r="ASS2049" s="593"/>
      <c r="AST2049" s="593"/>
      <c r="ASU2049" s="593"/>
      <c r="ASV2049" s="593"/>
      <c r="ASW2049" s="593"/>
      <c r="ASX2049" s="593"/>
      <c r="ASY2049" s="593"/>
      <c r="ASZ2049" s="593"/>
      <c r="ATA2049" s="593"/>
      <c r="ATB2049" s="593"/>
      <c r="ATC2049" s="593"/>
      <c r="ATD2049" s="593"/>
      <c r="ATE2049" s="593"/>
      <c r="ATF2049" s="593"/>
      <c r="ATG2049" s="593"/>
      <c r="ATH2049" s="593"/>
      <c r="ATI2049" s="593"/>
      <c r="ATJ2049" s="593"/>
      <c r="ATK2049" s="593"/>
      <c r="ATL2049" s="593"/>
      <c r="ATM2049" s="593"/>
      <c r="ATN2049" s="593"/>
      <c r="ATO2049" s="593"/>
      <c r="ATP2049" s="593"/>
      <c r="ATQ2049" s="593"/>
      <c r="ATR2049" s="593"/>
      <c r="ATS2049" s="593"/>
      <c r="ATT2049" s="593"/>
      <c r="ATU2049" s="593"/>
      <c r="ATV2049" s="593"/>
      <c r="ATW2049" s="593"/>
      <c r="ATX2049" s="593"/>
      <c r="ATY2049" s="593"/>
      <c r="ATZ2049" s="593"/>
      <c r="AUA2049" s="593"/>
      <c r="AUB2049" s="593"/>
      <c r="AUC2049" s="593"/>
      <c r="AUD2049" s="593"/>
      <c r="AUE2049" s="593"/>
      <c r="AUF2049" s="593"/>
      <c r="AUG2049" s="593"/>
      <c r="AUH2049" s="593"/>
      <c r="AUI2049" s="593"/>
      <c r="AUJ2049" s="593"/>
      <c r="AUK2049" s="593"/>
      <c r="AUL2049" s="593"/>
      <c r="AUM2049" s="593"/>
      <c r="AUN2049" s="593"/>
      <c r="AUO2049" s="593"/>
      <c r="AUP2049" s="593"/>
      <c r="AUQ2049" s="593"/>
      <c r="AUR2049" s="593"/>
      <c r="AUS2049" s="593"/>
      <c r="AUT2049" s="593"/>
      <c r="AUU2049" s="593"/>
      <c r="AUV2049" s="593"/>
      <c r="AUW2049" s="593"/>
      <c r="AUX2049" s="593"/>
      <c r="AUY2049" s="593"/>
      <c r="AUZ2049" s="593"/>
      <c r="AVA2049" s="593"/>
      <c r="AVB2049" s="593"/>
      <c r="AVC2049" s="593"/>
      <c r="AVD2049" s="593"/>
      <c r="AVE2049" s="593"/>
      <c r="AVF2049" s="593"/>
      <c r="AVG2049" s="593"/>
      <c r="AVH2049" s="593"/>
      <c r="AVI2049" s="593"/>
      <c r="AVJ2049" s="593"/>
      <c r="AVK2049" s="593"/>
    </row>
    <row r="2050" spans="1:1259">
      <c r="A2050" s="697"/>
      <c r="B2050" s="558"/>
      <c r="C2050" s="558"/>
      <c r="D2050" s="676" t="s">
        <v>1067</v>
      </c>
      <c r="E2050" s="535" t="s">
        <v>1317</v>
      </c>
      <c r="F2050" s="665" t="s">
        <v>87</v>
      </c>
      <c r="G2050" s="665">
        <v>2022</v>
      </c>
      <c r="H2050" s="665">
        <v>5</v>
      </c>
      <c r="I2050" s="670"/>
      <c r="J2050" s="666"/>
      <c r="K2050" s="729" t="s">
        <v>1320</v>
      </c>
      <c r="L2050" s="729" t="s">
        <v>1319</v>
      </c>
      <c r="M2050" s="677">
        <v>44504</v>
      </c>
      <c r="N2050" s="677">
        <v>44621</v>
      </c>
      <c r="O2050" s="677"/>
      <c r="P2050" s="666"/>
      <c r="Q2050" s="666"/>
      <c r="R2050" s="666"/>
      <c r="S2050" s="665" t="s">
        <v>1106</v>
      </c>
      <c r="T2050" s="665">
        <v>72</v>
      </c>
      <c r="U2050" s="665"/>
      <c r="V2050" s="665" t="s">
        <v>1072</v>
      </c>
      <c r="W2050" s="676">
        <v>480</v>
      </c>
      <c r="X2050" s="557">
        <v>1276</v>
      </c>
      <c r="Y2050" s="679">
        <v>612480</v>
      </c>
      <c r="Z2050" s="667">
        <v>0.47</v>
      </c>
      <c r="AA2050" s="682">
        <f>Y2050*Z2050</f>
        <v>287865.59999999998</v>
      </c>
      <c r="AB2050" s="521"/>
      <c r="AC2050" s="668">
        <v>0</v>
      </c>
      <c r="AD2050" s="676"/>
      <c r="AE2050" s="669"/>
      <c r="AF2050" s="695">
        <f>AA2050+AD2050+AE2050</f>
        <v>287865.59999999998</v>
      </c>
      <c r="AG2050" s="665" t="s">
        <v>1073</v>
      </c>
      <c r="AH2050" s="641"/>
      <c r="AI2050" s="676">
        <v>60</v>
      </c>
      <c r="AJ2050" s="676" t="s">
        <v>1200</v>
      </c>
      <c r="AK2050" s="676" t="s">
        <v>1075</v>
      </c>
      <c r="AL2050" s="696">
        <v>21046</v>
      </c>
      <c r="AM2050" s="676" t="s">
        <v>52</v>
      </c>
      <c r="AN2050" s="676" t="s">
        <v>1089</v>
      </c>
      <c r="AO2050" s="665"/>
      <c r="AP2050" s="676" t="s">
        <v>38</v>
      </c>
      <c r="AQ2050" s="676"/>
      <c r="AR2050" s="676"/>
      <c r="AS2050" s="523" t="s">
        <v>1077</v>
      </c>
      <c r="AT2050" s="523"/>
      <c r="AU2050" s="523" t="s">
        <v>1078</v>
      </c>
      <c r="AV2050" s="674"/>
      <c r="AW2050" s="673">
        <f>U2050</f>
        <v>0</v>
      </c>
      <c r="AX2050" s="673" cm="1">
        <f t="array" ref="AX2050">SUM(MID(0&amp;AW2050,LARGE(INDEX(ISNUMBER(--MID(AW2050,ROW($1:$8),1))*ROW($1:$8),),ROW($1:$8))+1,1)*10^ROW($1:$8)/10)</f>
        <v>0</v>
      </c>
      <c r="AY2050" s="673" t="e">
        <f>VLOOKUP($AX2050,'Item Master Data'!$A:$F,3,FALSE)</f>
        <v>#N/A</v>
      </c>
      <c r="AZ2050" s="673" t="e">
        <f>VLOOKUP($AX2050,'Item Master Data'!$A:$F,6,FALSE)</f>
        <v>#N/A</v>
      </c>
      <c r="BA2050" s="673" t="e">
        <f>X2050/BB2050</f>
        <v>#N/A</v>
      </c>
      <c r="BB2050" s="673" t="e">
        <f>VLOOKUP(AX2050,'Item Master Data'!$A:$G,7,FALSE)</f>
        <v>#N/A</v>
      </c>
      <c r="BC2050" s="673"/>
      <c r="BD2050" s="673" t="e">
        <f>W2050-AZ2050</f>
        <v>#N/A</v>
      </c>
      <c r="BE2050" s="593"/>
      <c r="BF2050" s="593"/>
      <c r="BG2050" s="593"/>
      <c r="BH2050" s="593"/>
      <c r="BI2050" s="593"/>
      <c r="BJ2050" s="593"/>
      <c r="BK2050" s="593"/>
      <c r="BL2050" s="593"/>
      <c r="BM2050" s="593"/>
      <c r="BN2050" s="593"/>
      <c r="BO2050" s="593"/>
      <c r="BP2050" s="593"/>
      <c r="BQ2050" s="593"/>
      <c r="BR2050" s="593"/>
      <c r="BS2050" s="593"/>
      <c r="BT2050" s="593"/>
      <c r="BU2050" s="593"/>
      <c r="BV2050" s="593"/>
      <c r="BW2050" s="593"/>
      <c r="BX2050" s="593"/>
      <c r="BY2050" s="593"/>
      <c r="BZ2050" s="593"/>
      <c r="CA2050" s="593"/>
      <c r="CB2050" s="593"/>
      <c r="CC2050" s="593"/>
      <c r="CD2050" s="593"/>
      <c r="CE2050" s="593"/>
      <c r="CF2050" s="593"/>
      <c r="CG2050" s="593"/>
      <c r="CH2050" s="593"/>
      <c r="CI2050" s="593"/>
      <c r="CJ2050" s="593"/>
      <c r="CK2050" s="593"/>
      <c r="CL2050" s="593"/>
      <c r="CM2050" s="593"/>
      <c r="CN2050" s="593"/>
      <c r="CO2050" s="593"/>
      <c r="CP2050" s="593"/>
      <c r="CQ2050" s="593"/>
      <c r="CR2050" s="593"/>
      <c r="CS2050" s="593"/>
      <c r="CT2050" s="593"/>
      <c r="CU2050" s="593"/>
      <c r="CV2050" s="593"/>
      <c r="CW2050" s="593"/>
      <c r="CX2050" s="593"/>
      <c r="CY2050" s="593"/>
      <c r="CZ2050" s="593"/>
      <c r="DA2050" s="593"/>
      <c r="DB2050" s="593"/>
      <c r="DC2050" s="593"/>
      <c r="DD2050" s="593"/>
      <c r="DE2050" s="593"/>
      <c r="DF2050" s="593"/>
      <c r="DG2050" s="593"/>
      <c r="DH2050" s="593"/>
      <c r="DI2050" s="593"/>
      <c r="DJ2050" s="593"/>
      <c r="DK2050" s="593"/>
      <c r="DL2050" s="593"/>
      <c r="DM2050" s="593"/>
      <c r="DN2050" s="593"/>
      <c r="DO2050" s="593"/>
      <c r="DP2050" s="593"/>
      <c r="DQ2050" s="593"/>
      <c r="DR2050" s="593"/>
      <c r="DS2050" s="593"/>
      <c r="DT2050" s="593"/>
      <c r="DU2050" s="593"/>
      <c r="DV2050" s="593"/>
      <c r="DW2050" s="593"/>
      <c r="DX2050" s="593"/>
      <c r="DY2050" s="593"/>
      <c r="DZ2050" s="593"/>
      <c r="EA2050" s="593"/>
      <c r="EB2050" s="593"/>
      <c r="EC2050" s="593"/>
      <c r="ED2050" s="593"/>
      <c r="EE2050" s="593"/>
      <c r="EF2050" s="593"/>
      <c r="EG2050" s="593"/>
      <c r="EH2050" s="593"/>
      <c r="EI2050" s="593"/>
      <c r="EJ2050" s="593"/>
      <c r="EK2050" s="593"/>
      <c r="EL2050" s="593"/>
      <c r="EM2050" s="593"/>
      <c r="EN2050" s="593"/>
      <c r="EO2050" s="593"/>
      <c r="EP2050" s="593"/>
      <c r="EQ2050" s="593"/>
      <c r="ER2050" s="593"/>
      <c r="ES2050" s="593"/>
      <c r="ET2050" s="593"/>
      <c r="EU2050" s="593"/>
      <c r="EV2050" s="593"/>
      <c r="EW2050" s="593"/>
      <c r="EX2050" s="593"/>
      <c r="EY2050" s="593"/>
      <c r="EZ2050" s="593"/>
      <c r="FA2050" s="593"/>
      <c r="FB2050" s="593"/>
      <c r="FC2050" s="593"/>
      <c r="FD2050" s="593"/>
      <c r="FE2050" s="593"/>
      <c r="FF2050" s="593"/>
      <c r="FG2050" s="593"/>
      <c r="FH2050" s="593"/>
      <c r="FI2050" s="593"/>
      <c r="FJ2050" s="593"/>
      <c r="FK2050" s="593"/>
      <c r="FL2050" s="593"/>
      <c r="FM2050" s="593"/>
      <c r="FN2050" s="593"/>
      <c r="FO2050" s="593"/>
      <c r="FP2050" s="593"/>
      <c r="FQ2050" s="593"/>
      <c r="FR2050" s="593"/>
      <c r="FS2050" s="593"/>
      <c r="FT2050" s="593"/>
      <c r="FU2050" s="593"/>
      <c r="FV2050" s="593"/>
      <c r="FW2050" s="593"/>
      <c r="FX2050" s="593"/>
      <c r="FY2050" s="593"/>
      <c r="FZ2050" s="593"/>
      <c r="GA2050" s="593"/>
      <c r="GB2050" s="593"/>
      <c r="GC2050" s="593"/>
      <c r="GD2050" s="593"/>
      <c r="GE2050" s="593"/>
      <c r="GF2050" s="593"/>
      <c r="GG2050" s="593"/>
      <c r="GH2050" s="593"/>
      <c r="GI2050" s="593"/>
      <c r="GJ2050" s="593"/>
      <c r="GK2050" s="593"/>
      <c r="GL2050" s="593"/>
      <c r="GM2050" s="593"/>
      <c r="GN2050" s="593"/>
      <c r="GO2050" s="593"/>
      <c r="GP2050" s="593"/>
      <c r="GQ2050" s="593"/>
      <c r="GR2050" s="593"/>
      <c r="GS2050" s="593"/>
      <c r="GT2050" s="593"/>
      <c r="GU2050" s="593"/>
      <c r="GV2050" s="593"/>
      <c r="GW2050" s="593"/>
      <c r="GX2050" s="593"/>
      <c r="GY2050" s="593"/>
      <c r="GZ2050" s="593"/>
      <c r="HA2050" s="593"/>
      <c r="HB2050" s="593"/>
      <c r="HC2050" s="593"/>
      <c r="HD2050" s="593"/>
      <c r="HE2050" s="593"/>
      <c r="HF2050" s="593"/>
      <c r="HG2050" s="593"/>
      <c r="HH2050" s="593"/>
      <c r="HI2050" s="593"/>
      <c r="HJ2050" s="593"/>
      <c r="HK2050" s="593"/>
      <c r="HL2050" s="593"/>
      <c r="HM2050" s="593"/>
      <c r="HN2050" s="593"/>
      <c r="HO2050" s="593"/>
      <c r="HP2050" s="593"/>
      <c r="HQ2050" s="593"/>
      <c r="HR2050" s="593"/>
      <c r="HS2050" s="593"/>
      <c r="HT2050" s="593"/>
      <c r="HU2050" s="593"/>
      <c r="HV2050" s="593"/>
      <c r="HW2050" s="593"/>
      <c r="HX2050" s="593"/>
      <c r="HY2050" s="593"/>
      <c r="HZ2050" s="593"/>
      <c r="IA2050" s="593"/>
      <c r="IB2050" s="593"/>
      <c r="IC2050" s="593"/>
      <c r="ID2050" s="593"/>
      <c r="IE2050" s="593"/>
      <c r="IF2050" s="593"/>
      <c r="IG2050" s="593"/>
      <c r="IH2050" s="593"/>
      <c r="II2050" s="593"/>
      <c r="IJ2050" s="593"/>
      <c r="IK2050" s="593"/>
      <c r="IL2050" s="593"/>
      <c r="IM2050" s="593"/>
      <c r="IN2050" s="593"/>
      <c r="IO2050" s="593"/>
      <c r="IP2050" s="593"/>
      <c r="IQ2050" s="593"/>
      <c r="IR2050" s="593"/>
      <c r="IS2050" s="593"/>
      <c r="IT2050" s="593"/>
      <c r="IU2050" s="593"/>
      <c r="IV2050" s="593"/>
      <c r="IW2050" s="593"/>
      <c r="IX2050" s="593"/>
      <c r="IY2050" s="593"/>
      <c r="IZ2050" s="593"/>
      <c r="JA2050" s="593"/>
      <c r="JB2050" s="593"/>
      <c r="JC2050" s="593"/>
      <c r="JD2050" s="593"/>
      <c r="JE2050" s="593"/>
      <c r="JF2050" s="593"/>
      <c r="JG2050" s="593"/>
      <c r="JH2050" s="593"/>
      <c r="JI2050" s="593"/>
      <c r="JJ2050" s="593"/>
      <c r="JK2050" s="593"/>
      <c r="JL2050" s="593"/>
      <c r="JM2050" s="593"/>
      <c r="JN2050" s="593"/>
      <c r="JO2050" s="593"/>
      <c r="JP2050" s="593"/>
      <c r="JQ2050" s="593"/>
      <c r="JR2050" s="593"/>
      <c r="JS2050" s="593"/>
      <c r="JT2050" s="593"/>
      <c r="JU2050" s="593"/>
      <c r="JV2050" s="593"/>
      <c r="JW2050" s="593"/>
      <c r="JX2050" s="593"/>
      <c r="JY2050" s="593"/>
      <c r="JZ2050" s="593"/>
      <c r="KA2050" s="593"/>
      <c r="KB2050" s="593"/>
      <c r="KC2050" s="593"/>
      <c r="KD2050" s="593"/>
      <c r="KE2050" s="593"/>
      <c r="KF2050" s="593"/>
      <c r="KG2050" s="593"/>
      <c r="KH2050" s="593"/>
      <c r="KI2050" s="593"/>
      <c r="KJ2050" s="593"/>
      <c r="KK2050" s="593"/>
      <c r="KL2050" s="593"/>
      <c r="KM2050" s="593"/>
      <c r="KN2050" s="593"/>
      <c r="KO2050" s="593"/>
      <c r="KP2050" s="593"/>
      <c r="KQ2050" s="593"/>
      <c r="KR2050" s="593"/>
      <c r="KS2050" s="593"/>
      <c r="KT2050" s="593"/>
      <c r="KU2050" s="593"/>
      <c r="KV2050" s="593"/>
      <c r="KW2050" s="593"/>
      <c r="KX2050" s="593"/>
      <c r="KY2050" s="593"/>
      <c r="KZ2050" s="593"/>
      <c r="LA2050" s="593"/>
      <c r="LB2050" s="593"/>
      <c r="LC2050" s="593"/>
      <c r="LD2050" s="593"/>
      <c r="LE2050" s="593"/>
      <c r="LF2050" s="593"/>
      <c r="LG2050" s="593"/>
      <c r="LH2050" s="593"/>
      <c r="LI2050" s="593"/>
      <c r="LJ2050" s="593"/>
      <c r="LK2050" s="593"/>
      <c r="LL2050" s="593"/>
      <c r="LM2050" s="593"/>
      <c r="LN2050" s="593"/>
      <c r="LO2050" s="593"/>
      <c r="LP2050" s="593"/>
      <c r="LQ2050" s="593"/>
      <c r="LR2050" s="593"/>
      <c r="LS2050" s="593"/>
      <c r="LT2050" s="593"/>
      <c r="LU2050" s="593"/>
      <c r="LV2050" s="593"/>
      <c r="LW2050" s="593"/>
      <c r="LX2050" s="593"/>
      <c r="LY2050" s="593"/>
      <c r="LZ2050" s="593"/>
      <c r="MA2050" s="593"/>
      <c r="MB2050" s="593"/>
      <c r="MC2050" s="593"/>
      <c r="MD2050" s="593"/>
      <c r="ME2050" s="593"/>
      <c r="MF2050" s="593"/>
      <c r="MG2050" s="593"/>
      <c r="MH2050" s="593"/>
      <c r="MI2050" s="593"/>
      <c r="MJ2050" s="593"/>
      <c r="MK2050" s="593"/>
      <c r="ML2050" s="593"/>
      <c r="MM2050" s="593"/>
      <c r="MN2050" s="593"/>
      <c r="MO2050" s="593"/>
      <c r="MP2050" s="593"/>
      <c r="MQ2050" s="593"/>
      <c r="MR2050" s="593"/>
      <c r="MS2050" s="593"/>
      <c r="MT2050" s="593"/>
      <c r="MU2050" s="593"/>
      <c r="MV2050" s="593"/>
      <c r="MW2050" s="593"/>
      <c r="MX2050" s="593"/>
      <c r="MY2050" s="593"/>
      <c r="MZ2050" s="593"/>
      <c r="NA2050" s="593"/>
      <c r="NB2050" s="593"/>
      <c r="NC2050" s="593"/>
      <c r="ND2050" s="593"/>
      <c r="NE2050" s="593"/>
      <c r="NF2050" s="593"/>
      <c r="NG2050" s="593"/>
      <c r="NH2050" s="593"/>
      <c r="NI2050" s="593"/>
      <c r="NJ2050" s="593"/>
      <c r="NK2050" s="593"/>
      <c r="NL2050" s="593"/>
      <c r="NM2050" s="593"/>
      <c r="NN2050" s="593"/>
      <c r="NO2050" s="593"/>
      <c r="NP2050" s="593"/>
      <c r="NQ2050" s="593"/>
      <c r="NR2050" s="593"/>
      <c r="NS2050" s="593"/>
      <c r="NT2050" s="593"/>
      <c r="NU2050" s="593"/>
      <c r="NV2050" s="593"/>
      <c r="NW2050" s="593"/>
      <c r="NX2050" s="593"/>
      <c r="NY2050" s="593"/>
      <c r="NZ2050" s="593"/>
      <c r="OA2050" s="593"/>
      <c r="OB2050" s="593"/>
      <c r="OC2050" s="593"/>
      <c r="OD2050" s="593"/>
      <c r="OE2050" s="593"/>
      <c r="OF2050" s="593"/>
      <c r="OG2050" s="593"/>
      <c r="OH2050" s="593"/>
      <c r="OI2050" s="593"/>
      <c r="OJ2050" s="593"/>
      <c r="OK2050" s="593"/>
      <c r="OL2050" s="593"/>
      <c r="OM2050" s="593"/>
      <c r="ON2050" s="593"/>
      <c r="OO2050" s="593"/>
      <c r="OP2050" s="593"/>
      <c r="OQ2050" s="593"/>
      <c r="OR2050" s="593"/>
      <c r="OS2050" s="593"/>
      <c r="OT2050" s="593"/>
      <c r="OU2050" s="593"/>
      <c r="OV2050" s="593"/>
      <c r="OW2050" s="593"/>
      <c r="OX2050" s="593"/>
      <c r="OY2050" s="593"/>
      <c r="OZ2050" s="593"/>
      <c r="PA2050" s="593"/>
      <c r="PB2050" s="593"/>
      <c r="PC2050" s="593"/>
      <c r="PD2050" s="593"/>
      <c r="PE2050" s="593"/>
      <c r="PF2050" s="593"/>
      <c r="PG2050" s="593"/>
      <c r="PH2050" s="593"/>
      <c r="PI2050" s="593"/>
      <c r="PJ2050" s="593"/>
      <c r="PK2050" s="593"/>
      <c r="PL2050" s="593"/>
      <c r="PM2050" s="593"/>
      <c r="PN2050" s="593"/>
      <c r="PO2050" s="593"/>
      <c r="PP2050" s="593"/>
      <c r="PQ2050" s="593"/>
      <c r="PR2050" s="593"/>
      <c r="PS2050" s="593"/>
      <c r="PT2050" s="593"/>
      <c r="PU2050" s="593"/>
      <c r="PV2050" s="593"/>
      <c r="PW2050" s="593"/>
      <c r="PX2050" s="593"/>
      <c r="PY2050" s="593"/>
      <c r="PZ2050" s="593"/>
      <c r="QA2050" s="593"/>
      <c r="QB2050" s="593"/>
      <c r="QC2050" s="593"/>
      <c r="QD2050" s="593"/>
      <c r="QE2050" s="593"/>
      <c r="QF2050" s="593"/>
      <c r="QG2050" s="593"/>
      <c r="QH2050" s="593"/>
      <c r="QI2050" s="593"/>
      <c r="QJ2050" s="593"/>
      <c r="QK2050" s="593"/>
      <c r="QL2050" s="593"/>
      <c r="QM2050" s="593"/>
      <c r="QN2050" s="593"/>
      <c r="QO2050" s="593"/>
      <c r="QP2050" s="593"/>
      <c r="QQ2050" s="593"/>
      <c r="QR2050" s="593"/>
      <c r="QS2050" s="593"/>
      <c r="QT2050" s="593"/>
      <c r="QU2050" s="593"/>
      <c r="QV2050" s="593"/>
      <c r="QW2050" s="593"/>
      <c r="QX2050" s="593"/>
      <c r="QY2050" s="593"/>
      <c r="QZ2050" s="593"/>
      <c r="RA2050" s="593"/>
      <c r="RB2050" s="593"/>
      <c r="RC2050" s="593"/>
      <c r="RD2050" s="593"/>
      <c r="RE2050" s="593"/>
      <c r="RF2050" s="593"/>
      <c r="RG2050" s="593"/>
      <c r="RH2050" s="593"/>
      <c r="RI2050" s="593"/>
      <c r="RJ2050" s="593"/>
      <c r="RK2050" s="593"/>
      <c r="RL2050" s="593"/>
      <c r="RM2050" s="593"/>
      <c r="RN2050" s="593"/>
      <c r="RO2050" s="593"/>
      <c r="RP2050" s="593"/>
      <c r="RQ2050" s="593"/>
      <c r="RR2050" s="593"/>
      <c r="RS2050" s="593"/>
      <c r="RT2050" s="593"/>
      <c r="RU2050" s="593"/>
      <c r="RV2050" s="593"/>
      <c r="RW2050" s="593"/>
      <c r="RX2050" s="593"/>
      <c r="RY2050" s="593"/>
      <c r="RZ2050" s="593"/>
      <c r="SA2050" s="593"/>
      <c r="SB2050" s="593"/>
      <c r="SC2050" s="593"/>
      <c r="SD2050" s="593"/>
      <c r="SE2050" s="593"/>
      <c r="SF2050" s="593"/>
      <c r="SG2050" s="593"/>
      <c r="SH2050" s="593"/>
      <c r="SI2050" s="593"/>
      <c r="SJ2050" s="593"/>
      <c r="SK2050" s="593"/>
      <c r="SL2050" s="593"/>
      <c r="SM2050" s="593"/>
      <c r="SN2050" s="593"/>
      <c r="SO2050" s="593"/>
      <c r="SP2050" s="593"/>
      <c r="SQ2050" s="593"/>
      <c r="SR2050" s="593"/>
      <c r="SS2050" s="593"/>
      <c r="ST2050" s="593"/>
      <c r="SU2050" s="593"/>
      <c r="SV2050" s="593"/>
      <c r="SW2050" s="593"/>
      <c r="SX2050" s="593"/>
      <c r="SY2050" s="593"/>
      <c r="SZ2050" s="593"/>
      <c r="TA2050" s="593"/>
      <c r="TB2050" s="593"/>
      <c r="TC2050" s="593"/>
      <c r="TD2050" s="593"/>
      <c r="TE2050" s="593"/>
      <c r="TF2050" s="593"/>
      <c r="TG2050" s="593"/>
      <c r="TH2050" s="593"/>
      <c r="TI2050" s="593"/>
      <c r="TJ2050" s="593"/>
      <c r="TK2050" s="593"/>
      <c r="TL2050" s="593"/>
      <c r="TM2050" s="593"/>
      <c r="TN2050" s="593"/>
      <c r="TO2050" s="593"/>
      <c r="TP2050" s="593"/>
      <c r="TQ2050" s="593"/>
      <c r="TR2050" s="593"/>
      <c r="TS2050" s="593"/>
      <c r="TT2050" s="593"/>
      <c r="TU2050" s="593"/>
      <c r="TV2050" s="593"/>
      <c r="TW2050" s="593"/>
      <c r="TX2050" s="593"/>
      <c r="TY2050" s="593"/>
      <c r="TZ2050" s="593"/>
      <c r="UA2050" s="593"/>
      <c r="UB2050" s="593"/>
      <c r="UC2050" s="593"/>
      <c r="UD2050" s="593"/>
      <c r="UE2050" s="593"/>
      <c r="UF2050" s="593"/>
      <c r="UG2050" s="593"/>
      <c r="UH2050" s="593"/>
      <c r="UI2050" s="593"/>
      <c r="UJ2050" s="593"/>
      <c r="UK2050" s="593"/>
      <c r="UL2050" s="593"/>
      <c r="UM2050" s="593"/>
      <c r="UN2050" s="593"/>
      <c r="UO2050" s="593"/>
      <c r="UP2050" s="593"/>
      <c r="UQ2050" s="593"/>
      <c r="UR2050" s="593"/>
      <c r="US2050" s="593"/>
      <c r="UT2050" s="593"/>
      <c r="UU2050" s="593"/>
      <c r="UV2050" s="593"/>
      <c r="UW2050" s="593"/>
      <c r="UX2050" s="593"/>
      <c r="UY2050" s="593"/>
      <c r="UZ2050" s="593"/>
      <c r="VA2050" s="593"/>
      <c r="VB2050" s="593"/>
      <c r="VC2050" s="593"/>
      <c r="VD2050" s="593"/>
      <c r="VE2050" s="593"/>
      <c r="VF2050" s="593"/>
      <c r="VG2050" s="593"/>
      <c r="VH2050" s="593"/>
      <c r="VI2050" s="593"/>
      <c r="VJ2050" s="593"/>
      <c r="VK2050" s="593"/>
      <c r="VL2050" s="593"/>
      <c r="VM2050" s="593"/>
      <c r="VN2050" s="593"/>
      <c r="VO2050" s="593"/>
      <c r="VP2050" s="593"/>
      <c r="VQ2050" s="593"/>
      <c r="VR2050" s="593"/>
      <c r="VS2050" s="593"/>
      <c r="VT2050" s="593"/>
      <c r="VU2050" s="593"/>
      <c r="VV2050" s="593"/>
      <c r="VW2050" s="593"/>
      <c r="VX2050" s="593"/>
      <c r="VY2050" s="593"/>
      <c r="VZ2050" s="593"/>
      <c r="WA2050" s="593"/>
      <c r="WB2050" s="593"/>
      <c r="WC2050" s="593"/>
      <c r="WD2050" s="593"/>
      <c r="WE2050" s="593"/>
      <c r="WF2050" s="593"/>
      <c r="WG2050" s="593"/>
      <c r="WH2050" s="593"/>
      <c r="WI2050" s="593"/>
      <c r="WJ2050" s="593"/>
      <c r="WK2050" s="593"/>
      <c r="WL2050" s="593"/>
      <c r="WM2050" s="593"/>
      <c r="WN2050" s="593"/>
      <c r="WO2050" s="593"/>
      <c r="WP2050" s="593"/>
      <c r="WQ2050" s="593"/>
      <c r="WR2050" s="593"/>
      <c r="WS2050" s="593"/>
      <c r="WT2050" s="593"/>
      <c r="WU2050" s="593"/>
      <c r="WV2050" s="593"/>
      <c r="WW2050" s="593"/>
      <c r="WX2050" s="593"/>
      <c r="WY2050" s="593"/>
      <c r="WZ2050" s="593"/>
      <c r="XA2050" s="593"/>
      <c r="XB2050" s="593"/>
      <c r="XC2050" s="593"/>
      <c r="XD2050" s="593"/>
      <c r="XE2050" s="593"/>
      <c r="XF2050" s="593"/>
      <c r="XG2050" s="593"/>
      <c r="XH2050" s="593"/>
      <c r="XI2050" s="593"/>
      <c r="XJ2050" s="593"/>
      <c r="XK2050" s="593"/>
      <c r="XL2050" s="593"/>
      <c r="XM2050" s="593"/>
      <c r="XN2050" s="593"/>
      <c r="XO2050" s="593"/>
      <c r="XP2050" s="593"/>
      <c r="XQ2050" s="593"/>
      <c r="XR2050" s="593"/>
      <c r="XS2050" s="593"/>
      <c r="XT2050" s="593"/>
      <c r="XU2050" s="593"/>
      <c r="XV2050" s="593"/>
      <c r="XW2050" s="593"/>
      <c r="XX2050" s="593"/>
      <c r="XY2050" s="593"/>
      <c r="XZ2050" s="593"/>
      <c r="YA2050" s="593"/>
      <c r="YB2050" s="593"/>
      <c r="YC2050" s="593"/>
      <c r="YD2050" s="593"/>
      <c r="YE2050" s="593"/>
      <c r="YF2050" s="593"/>
      <c r="YG2050" s="593"/>
      <c r="YH2050" s="593"/>
      <c r="YI2050" s="593"/>
      <c r="YJ2050" s="593"/>
      <c r="YK2050" s="593"/>
      <c r="YL2050" s="593"/>
      <c r="YM2050" s="593"/>
      <c r="YN2050" s="593"/>
      <c r="YO2050" s="593"/>
      <c r="YP2050" s="593"/>
      <c r="YQ2050" s="593"/>
      <c r="YR2050" s="593"/>
      <c r="YS2050" s="593"/>
      <c r="YT2050" s="593"/>
      <c r="YU2050" s="593"/>
      <c r="YV2050" s="593"/>
      <c r="YW2050" s="593"/>
      <c r="YX2050" s="593"/>
      <c r="YY2050" s="593"/>
      <c r="YZ2050" s="593"/>
      <c r="ZA2050" s="593"/>
      <c r="ZB2050" s="593"/>
      <c r="ZC2050" s="593"/>
      <c r="ZD2050" s="593"/>
      <c r="ZE2050" s="593"/>
      <c r="ZF2050" s="593"/>
      <c r="ZG2050" s="593"/>
      <c r="ZH2050" s="593"/>
      <c r="ZI2050" s="593"/>
      <c r="ZJ2050" s="593"/>
      <c r="ZK2050" s="593"/>
      <c r="ZL2050" s="593"/>
      <c r="ZM2050" s="593"/>
      <c r="ZN2050" s="593"/>
      <c r="ZO2050" s="593"/>
      <c r="ZP2050" s="593"/>
      <c r="ZQ2050" s="593"/>
      <c r="ZR2050" s="593"/>
      <c r="ZS2050" s="593"/>
      <c r="ZT2050" s="593"/>
      <c r="ZU2050" s="593"/>
      <c r="ZV2050" s="593"/>
      <c r="ZW2050" s="593"/>
      <c r="ZX2050" s="593"/>
      <c r="ZY2050" s="593"/>
      <c r="ZZ2050" s="593"/>
      <c r="AAA2050" s="593"/>
      <c r="AAB2050" s="593"/>
      <c r="AAC2050" s="593"/>
      <c r="AAD2050" s="593"/>
      <c r="AAE2050" s="593"/>
      <c r="AAF2050" s="593"/>
      <c r="AAG2050" s="593"/>
      <c r="AAH2050" s="593"/>
      <c r="AAI2050" s="593"/>
      <c r="AAJ2050" s="593"/>
      <c r="AAK2050" s="593"/>
      <c r="AAL2050" s="593"/>
      <c r="AAM2050" s="593"/>
      <c r="AAN2050" s="593"/>
      <c r="AAO2050" s="593"/>
      <c r="AAP2050" s="593"/>
      <c r="AAQ2050" s="593"/>
      <c r="AAR2050" s="593"/>
      <c r="AAS2050" s="593"/>
      <c r="AAT2050" s="593"/>
      <c r="AAU2050" s="593"/>
      <c r="AAV2050" s="593"/>
      <c r="AAW2050" s="593"/>
      <c r="AAX2050" s="593"/>
      <c r="AAY2050" s="593"/>
      <c r="AAZ2050" s="593"/>
      <c r="ABA2050" s="593"/>
      <c r="ABB2050" s="593"/>
      <c r="ABC2050" s="593"/>
      <c r="ABD2050" s="593"/>
      <c r="ABE2050" s="593"/>
      <c r="ABF2050" s="593"/>
      <c r="ABG2050" s="593"/>
      <c r="ABH2050" s="593"/>
      <c r="ABI2050" s="593"/>
      <c r="ABJ2050" s="593"/>
      <c r="ABK2050" s="593"/>
      <c r="ABL2050" s="593"/>
      <c r="ABM2050" s="593"/>
      <c r="ABN2050" s="593"/>
      <c r="ABO2050" s="593"/>
      <c r="ABP2050" s="593"/>
      <c r="ABQ2050" s="593"/>
      <c r="ABR2050" s="593"/>
      <c r="ABS2050" s="593"/>
      <c r="ABT2050" s="593"/>
      <c r="ABU2050" s="593"/>
      <c r="ABV2050" s="593"/>
      <c r="ABW2050" s="593"/>
      <c r="ABX2050" s="593"/>
      <c r="ABY2050" s="593"/>
      <c r="ABZ2050" s="593"/>
      <c r="ACA2050" s="593"/>
      <c r="ACB2050" s="593"/>
      <c r="ACC2050" s="593"/>
      <c r="ACD2050" s="593"/>
      <c r="ACE2050" s="593"/>
      <c r="ACF2050" s="593"/>
      <c r="ACG2050" s="593"/>
      <c r="ACH2050" s="593"/>
      <c r="ACI2050" s="593"/>
      <c r="ACJ2050" s="593"/>
      <c r="ACK2050" s="593"/>
      <c r="ACL2050" s="593"/>
      <c r="ACM2050" s="593"/>
      <c r="ACN2050" s="593"/>
      <c r="ACO2050" s="593"/>
      <c r="ACP2050" s="593"/>
      <c r="ACQ2050" s="593"/>
      <c r="ACR2050" s="593"/>
      <c r="ACS2050" s="593"/>
      <c r="ACT2050" s="593"/>
      <c r="ACU2050" s="593"/>
      <c r="ACV2050" s="593"/>
      <c r="ACW2050" s="593"/>
      <c r="ACX2050" s="593"/>
      <c r="ACY2050" s="593"/>
      <c r="ACZ2050" s="593"/>
      <c r="ADA2050" s="593"/>
      <c r="ADB2050" s="593"/>
      <c r="ADC2050" s="593"/>
      <c r="ADD2050" s="593"/>
      <c r="ADE2050" s="593"/>
      <c r="ADF2050" s="593"/>
      <c r="ADG2050" s="593"/>
      <c r="ADH2050" s="593"/>
      <c r="ADI2050" s="593"/>
      <c r="ADJ2050" s="593"/>
      <c r="ADK2050" s="593"/>
      <c r="ADL2050" s="593"/>
      <c r="ADM2050" s="593"/>
      <c r="ADN2050" s="593"/>
      <c r="ADO2050" s="593"/>
      <c r="ADP2050" s="593"/>
      <c r="ADQ2050" s="593"/>
      <c r="ADR2050" s="593"/>
      <c r="ADS2050" s="593"/>
      <c r="ADT2050" s="593"/>
      <c r="ADU2050" s="593"/>
      <c r="ADV2050" s="593"/>
      <c r="ADW2050" s="593"/>
      <c r="ADX2050" s="593"/>
      <c r="ADY2050" s="593"/>
      <c r="ADZ2050" s="593"/>
      <c r="AEA2050" s="593"/>
      <c r="AEB2050" s="593"/>
      <c r="AEC2050" s="593"/>
      <c r="AED2050" s="593"/>
      <c r="AEE2050" s="593"/>
      <c r="AEF2050" s="593"/>
      <c r="AEG2050" s="593"/>
      <c r="AEH2050" s="593"/>
      <c r="AEI2050" s="593"/>
      <c r="AEJ2050" s="593"/>
      <c r="AEK2050" s="593"/>
      <c r="AEL2050" s="593"/>
      <c r="AEM2050" s="593"/>
      <c r="AEN2050" s="593"/>
      <c r="AEO2050" s="593"/>
      <c r="AEP2050" s="593"/>
      <c r="AEQ2050" s="593"/>
      <c r="AER2050" s="593"/>
      <c r="AES2050" s="593"/>
      <c r="AET2050" s="593"/>
      <c r="AEU2050" s="593"/>
      <c r="AEV2050" s="593"/>
      <c r="AEW2050" s="593"/>
      <c r="AEX2050" s="593"/>
      <c r="AEY2050" s="593"/>
      <c r="AEZ2050" s="593"/>
      <c r="AFA2050" s="593"/>
      <c r="AFB2050" s="593"/>
      <c r="AFC2050" s="593"/>
      <c r="AFD2050" s="593"/>
      <c r="AFE2050" s="593"/>
      <c r="AFF2050" s="593"/>
      <c r="AFG2050" s="593"/>
      <c r="AFH2050" s="593"/>
      <c r="AFI2050" s="593"/>
      <c r="AFJ2050" s="593"/>
      <c r="AFK2050" s="593"/>
      <c r="AFL2050" s="593"/>
      <c r="AFM2050" s="593"/>
      <c r="AFN2050" s="593"/>
      <c r="AFO2050" s="593"/>
      <c r="AFP2050" s="593"/>
      <c r="AFQ2050" s="593"/>
      <c r="AFR2050" s="593"/>
      <c r="AFS2050" s="593"/>
      <c r="AFT2050" s="593"/>
      <c r="AFU2050" s="593"/>
      <c r="AFV2050" s="593"/>
      <c r="AFW2050" s="593"/>
      <c r="AFX2050" s="593"/>
      <c r="AFY2050" s="593"/>
      <c r="AFZ2050" s="593"/>
      <c r="AGA2050" s="593"/>
      <c r="AGB2050" s="593"/>
      <c r="AGC2050" s="593"/>
      <c r="AGD2050" s="593"/>
      <c r="AGE2050" s="593"/>
      <c r="AGF2050" s="593"/>
      <c r="AGG2050" s="593"/>
      <c r="AGH2050" s="593"/>
      <c r="AGI2050" s="593"/>
      <c r="AGJ2050" s="593"/>
      <c r="AGK2050" s="593"/>
      <c r="AGL2050" s="593"/>
      <c r="AGM2050" s="593"/>
      <c r="AGN2050" s="593"/>
      <c r="AGO2050" s="593"/>
      <c r="AGP2050" s="593"/>
      <c r="AGQ2050" s="593"/>
      <c r="AGR2050" s="593"/>
      <c r="AGS2050" s="593"/>
      <c r="AGT2050" s="593"/>
      <c r="AGU2050" s="593"/>
      <c r="AGV2050" s="593"/>
      <c r="AGW2050" s="593"/>
      <c r="AGX2050" s="593"/>
      <c r="AGY2050" s="593"/>
      <c r="AGZ2050" s="593"/>
      <c r="AHA2050" s="593"/>
      <c r="AHB2050" s="593"/>
      <c r="AHC2050" s="593"/>
      <c r="AHD2050" s="593"/>
      <c r="AHE2050" s="593"/>
      <c r="AHF2050" s="593"/>
      <c r="AHG2050" s="593"/>
      <c r="AHH2050" s="593"/>
      <c r="AHI2050" s="593"/>
      <c r="AHJ2050" s="593"/>
      <c r="AHK2050" s="593"/>
      <c r="AHL2050" s="593"/>
      <c r="AHM2050" s="593"/>
      <c r="AHN2050" s="593"/>
      <c r="AHO2050" s="593"/>
      <c r="AHP2050" s="593"/>
      <c r="AHQ2050" s="593"/>
      <c r="AHR2050" s="593"/>
      <c r="AHS2050" s="593"/>
      <c r="AHT2050" s="593"/>
      <c r="AHU2050" s="593"/>
      <c r="AHV2050" s="593"/>
      <c r="AHW2050" s="593"/>
      <c r="AHX2050" s="593"/>
      <c r="AHY2050" s="593"/>
      <c r="AHZ2050" s="593"/>
      <c r="AIA2050" s="593"/>
      <c r="AIB2050" s="593"/>
      <c r="AIC2050" s="593"/>
      <c r="AID2050" s="593"/>
      <c r="AIE2050" s="593"/>
      <c r="AIF2050" s="593"/>
      <c r="AIG2050" s="593"/>
      <c r="AIH2050" s="593"/>
      <c r="AII2050" s="593"/>
      <c r="AIJ2050" s="593"/>
      <c r="AIK2050" s="593"/>
      <c r="AIL2050" s="593"/>
      <c r="AIM2050" s="593"/>
      <c r="AIN2050" s="593"/>
      <c r="AIO2050" s="593"/>
      <c r="AIP2050" s="593"/>
      <c r="AIQ2050" s="593"/>
      <c r="AIR2050" s="593"/>
      <c r="AIS2050" s="593"/>
      <c r="AIT2050" s="593"/>
      <c r="AIU2050" s="593"/>
      <c r="AIV2050" s="593"/>
      <c r="AIW2050" s="593"/>
      <c r="AIX2050" s="593"/>
      <c r="AIY2050" s="593"/>
      <c r="AIZ2050" s="593"/>
      <c r="AJA2050" s="593"/>
      <c r="AJB2050" s="593"/>
      <c r="AJC2050" s="593"/>
      <c r="AJD2050" s="593"/>
      <c r="AJE2050" s="593"/>
      <c r="AJF2050" s="593"/>
      <c r="AJG2050" s="593"/>
      <c r="AJH2050" s="593"/>
      <c r="AJI2050" s="593"/>
      <c r="AJJ2050" s="593"/>
      <c r="AJK2050" s="593"/>
      <c r="AJL2050" s="593"/>
      <c r="AJM2050" s="593"/>
      <c r="AJN2050" s="593"/>
      <c r="AJO2050" s="593"/>
      <c r="AJP2050" s="593"/>
      <c r="AJQ2050" s="593"/>
      <c r="AJR2050" s="593"/>
      <c r="AJS2050" s="593"/>
      <c r="AJT2050" s="593"/>
      <c r="AJU2050" s="593"/>
      <c r="AJV2050" s="593"/>
      <c r="AJW2050" s="593"/>
      <c r="AJX2050" s="593"/>
      <c r="AJY2050" s="593"/>
      <c r="AJZ2050" s="593"/>
      <c r="AKA2050" s="593"/>
      <c r="AKB2050" s="593"/>
      <c r="AKC2050" s="593"/>
      <c r="AKD2050" s="593"/>
      <c r="AKE2050" s="593"/>
      <c r="AKF2050" s="593"/>
      <c r="AKG2050" s="593"/>
      <c r="AKH2050" s="593"/>
      <c r="AKI2050" s="593"/>
      <c r="AKJ2050" s="593"/>
      <c r="AKK2050" s="593"/>
      <c r="AKL2050" s="593"/>
      <c r="AKM2050" s="593"/>
      <c r="AKN2050" s="593"/>
      <c r="AKO2050" s="593"/>
      <c r="AKP2050" s="593"/>
      <c r="AKQ2050" s="593"/>
      <c r="AKR2050" s="593"/>
      <c r="AKS2050" s="593"/>
      <c r="AKT2050" s="593"/>
      <c r="AKU2050" s="593"/>
      <c r="AKV2050" s="593"/>
      <c r="AKW2050" s="593"/>
      <c r="AKX2050" s="593"/>
      <c r="AKY2050" s="593"/>
      <c r="AKZ2050" s="593"/>
      <c r="ALA2050" s="593"/>
      <c r="ALB2050" s="593"/>
      <c r="ALC2050" s="593"/>
      <c r="ALD2050" s="593"/>
      <c r="ALE2050" s="593"/>
      <c r="ALF2050" s="593"/>
      <c r="ALG2050" s="593"/>
      <c r="ALH2050" s="593"/>
      <c r="ALI2050" s="593"/>
      <c r="ALJ2050" s="593"/>
      <c r="ALK2050" s="593"/>
      <c r="ALL2050" s="593"/>
      <c r="ALM2050" s="593"/>
      <c r="ALN2050" s="593"/>
      <c r="ALO2050" s="593"/>
      <c r="ALP2050" s="593"/>
      <c r="ALQ2050" s="593"/>
      <c r="ALR2050" s="593"/>
      <c r="ALS2050" s="593"/>
      <c r="ALT2050" s="593"/>
      <c r="ALU2050" s="593"/>
      <c r="ALV2050" s="593"/>
      <c r="ALW2050" s="593"/>
      <c r="ALX2050" s="593"/>
      <c r="ALY2050" s="593"/>
      <c r="ALZ2050" s="593"/>
      <c r="AMA2050" s="593"/>
      <c r="AMB2050" s="593"/>
      <c r="AMC2050" s="593"/>
      <c r="AMD2050" s="593"/>
      <c r="AME2050" s="593"/>
      <c r="AMF2050" s="593"/>
      <c r="AMG2050" s="593"/>
      <c r="AMH2050" s="593"/>
      <c r="AMI2050" s="593"/>
      <c r="AMJ2050" s="593"/>
      <c r="AMK2050" s="593"/>
      <c r="AML2050" s="593"/>
      <c r="AMM2050" s="593"/>
      <c r="AMN2050" s="593"/>
      <c r="AMO2050" s="593"/>
      <c r="AMP2050" s="593"/>
      <c r="AMQ2050" s="593"/>
      <c r="AMR2050" s="593"/>
      <c r="AMS2050" s="593"/>
      <c r="AMT2050" s="593"/>
      <c r="AMU2050" s="593"/>
      <c r="AMV2050" s="593"/>
      <c r="AMW2050" s="593"/>
      <c r="AMX2050" s="593"/>
      <c r="AMY2050" s="593"/>
      <c r="AMZ2050" s="593"/>
      <c r="ANA2050" s="593"/>
      <c r="ANB2050" s="593"/>
      <c r="ANC2050" s="593"/>
      <c r="AND2050" s="593"/>
      <c r="ANE2050" s="593"/>
      <c r="ANF2050" s="593"/>
      <c r="ANG2050" s="593"/>
      <c r="ANH2050" s="593"/>
      <c r="ANI2050" s="593"/>
      <c r="ANJ2050" s="593"/>
      <c r="ANK2050" s="593"/>
      <c r="ANL2050" s="593"/>
      <c r="ANM2050" s="593"/>
      <c r="ANN2050" s="593"/>
      <c r="ANO2050" s="593"/>
      <c r="ANP2050" s="593"/>
      <c r="ANQ2050" s="593"/>
      <c r="ANR2050" s="593"/>
      <c r="ANS2050" s="593"/>
      <c r="ANT2050" s="593"/>
      <c r="ANU2050" s="593"/>
      <c r="ANV2050" s="593"/>
      <c r="ANW2050" s="593"/>
      <c r="ANX2050" s="593"/>
      <c r="ANY2050" s="593"/>
      <c r="ANZ2050" s="593"/>
      <c r="AOA2050" s="593"/>
      <c r="AOB2050" s="593"/>
      <c r="AOC2050" s="593"/>
      <c r="AOD2050" s="593"/>
      <c r="AOE2050" s="593"/>
      <c r="AOF2050" s="593"/>
      <c r="AOG2050" s="593"/>
      <c r="AOH2050" s="593"/>
      <c r="AOI2050" s="593"/>
      <c r="AOJ2050" s="593"/>
      <c r="AOK2050" s="593"/>
      <c r="AOL2050" s="593"/>
      <c r="AOM2050" s="593"/>
      <c r="AON2050" s="593"/>
      <c r="AOO2050" s="593"/>
      <c r="AOP2050" s="593"/>
      <c r="AOQ2050" s="593"/>
      <c r="AOR2050" s="593"/>
      <c r="AOS2050" s="593"/>
      <c r="AOT2050" s="593"/>
      <c r="AOU2050" s="593"/>
      <c r="AOV2050" s="593"/>
      <c r="AOW2050" s="593"/>
      <c r="AOX2050" s="593"/>
      <c r="AOY2050" s="593"/>
      <c r="AOZ2050" s="593"/>
      <c r="APA2050" s="593"/>
      <c r="APB2050" s="593"/>
      <c r="APC2050" s="593"/>
      <c r="APD2050" s="593"/>
      <c r="APE2050" s="593"/>
      <c r="APF2050" s="593"/>
      <c r="APG2050" s="593"/>
      <c r="APH2050" s="593"/>
      <c r="API2050" s="593"/>
      <c r="APJ2050" s="593"/>
      <c r="APK2050" s="593"/>
      <c r="APL2050" s="593"/>
      <c r="APM2050" s="593"/>
      <c r="APN2050" s="593"/>
      <c r="APO2050" s="593"/>
      <c r="APP2050" s="593"/>
      <c r="APQ2050" s="593"/>
      <c r="APR2050" s="593"/>
      <c r="APS2050" s="593"/>
      <c r="APT2050" s="593"/>
      <c r="APU2050" s="593"/>
      <c r="APV2050" s="593"/>
      <c r="APW2050" s="593"/>
      <c r="APX2050" s="593"/>
      <c r="APY2050" s="593"/>
      <c r="APZ2050" s="593"/>
      <c r="AQA2050" s="593"/>
      <c r="AQB2050" s="593"/>
      <c r="AQC2050" s="593"/>
      <c r="AQD2050" s="593"/>
      <c r="AQE2050" s="593"/>
      <c r="AQF2050" s="593"/>
      <c r="AQG2050" s="593"/>
      <c r="AQH2050" s="593"/>
      <c r="AQI2050" s="593"/>
      <c r="AQJ2050" s="593"/>
      <c r="AQK2050" s="593"/>
      <c r="AQL2050" s="593"/>
      <c r="AQM2050" s="593"/>
      <c r="AQN2050" s="593"/>
      <c r="AQO2050" s="593"/>
      <c r="AQP2050" s="593"/>
      <c r="AQQ2050" s="593"/>
      <c r="AQR2050" s="593"/>
      <c r="AQS2050" s="593"/>
      <c r="AQT2050" s="593"/>
      <c r="AQU2050" s="593"/>
      <c r="AQV2050" s="593"/>
      <c r="AQW2050" s="593"/>
      <c r="AQX2050" s="593"/>
      <c r="AQY2050" s="593"/>
      <c r="AQZ2050" s="593"/>
      <c r="ARA2050" s="593"/>
      <c r="ARB2050" s="593"/>
      <c r="ARC2050" s="593"/>
      <c r="ARD2050" s="593"/>
      <c r="ARE2050" s="593"/>
      <c r="ARF2050" s="593"/>
      <c r="ARG2050" s="593"/>
      <c r="ARH2050" s="593"/>
      <c r="ARI2050" s="593"/>
      <c r="ARJ2050" s="593"/>
      <c r="ARK2050" s="593"/>
      <c r="ARL2050" s="593"/>
      <c r="ARM2050" s="593"/>
      <c r="ARN2050" s="593"/>
      <c r="ARO2050" s="593"/>
      <c r="ARP2050" s="593"/>
      <c r="ARQ2050" s="593"/>
      <c r="ARR2050" s="593"/>
      <c r="ARS2050" s="593"/>
      <c r="ART2050" s="593"/>
      <c r="ARU2050" s="593"/>
      <c r="ARV2050" s="593"/>
      <c r="ARW2050" s="593"/>
      <c r="ARX2050" s="593"/>
      <c r="ARY2050" s="593"/>
      <c r="ARZ2050" s="593"/>
      <c r="ASA2050" s="593"/>
      <c r="ASB2050" s="593"/>
      <c r="ASC2050" s="593"/>
      <c r="ASD2050" s="593"/>
      <c r="ASE2050" s="593"/>
      <c r="ASF2050" s="593"/>
      <c r="ASG2050" s="593"/>
      <c r="ASH2050" s="593"/>
      <c r="ASI2050" s="593"/>
      <c r="ASJ2050" s="593"/>
      <c r="ASK2050" s="593"/>
      <c r="ASL2050" s="593"/>
      <c r="ASM2050" s="593"/>
      <c r="ASN2050" s="593"/>
      <c r="ASO2050" s="593"/>
      <c r="ASP2050" s="593"/>
      <c r="ASQ2050" s="593"/>
      <c r="ASR2050" s="593"/>
      <c r="ASS2050" s="593"/>
      <c r="AST2050" s="593"/>
      <c r="ASU2050" s="593"/>
      <c r="ASV2050" s="593"/>
      <c r="ASW2050" s="593"/>
      <c r="ASX2050" s="593"/>
      <c r="ASY2050" s="593"/>
      <c r="ASZ2050" s="593"/>
      <c r="ATA2050" s="593"/>
      <c r="ATB2050" s="593"/>
      <c r="ATC2050" s="593"/>
      <c r="ATD2050" s="593"/>
      <c r="ATE2050" s="593"/>
      <c r="ATF2050" s="593"/>
      <c r="ATG2050" s="593"/>
      <c r="ATH2050" s="593"/>
      <c r="ATI2050" s="593"/>
      <c r="ATJ2050" s="593"/>
      <c r="ATK2050" s="593"/>
      <c r="ATL2050" s="593"/>
      <c r="ATM2050" s="593"/>
      <c r="ATN2050" s="593"/>
      <c r="ATO2050" s="593"/>
      <c r="ATP2050" s="593"/>
      <c r="ATQ2050" s="593"/>
      <c r="ATR2050" s="593"/>
      <c r="ATS2050" s="593"/>
      <c r="ATT2050" s="593"/>
      <c r="ATU2050" s="593"/>
      <c r="ATV2050" s="593"/>
      <c r="ATW2050" s="593"/>
      <c r="ATX2050" s="593"/>
      <c r="ATY2050" s="593"/>
      <c r="ATZ2050" s="593"/>
      <c r="AUA2050" s="593"/>
      <c r="AUB2050" s="593"/>
      <c r="AUC2050" s="593"/>
      <c r="AUD2050" s="593"/>
      <c r="AUE2050" s="593"/>
      <c r="AUF2050" s="593"/>
      <c r="AUG2050" s="593"/>
      <c r="AUH2050" s="593"/>
      <c r="AUI2050" s="593"/>
      <c r="AUJ2050" s="593"/>
      <c r="AUK2050" s="593"/>
      <c r="AUL2050" s="593"/>
      <c r="AUM2050" s="593"/>
      <c r="AUN2050" s="593"/>
      <c r="AUO2050" s="593"/>
      <c r="AUP2050" s="593"/>
      <c r="AUQ2050" s="593"/>
      <c r="AUR2050" s="593"/>
      <c r="AUS2050" s="593"/>
      <c r="AUT2050" s="593"/>
      <c r="AUU2050" s="593"/>
      <c r="AUV2050" s="593"/>
      <c r="AUW2050" s="593"/>
      <c r="AUX2050" s="593"/>
      <c r="AUY2050" s="593"/>
      <c r="AUZ2050" s="593"/>
      <c r="AVA2050" s="593"/>
      <c r="AVB2050" s="593"/>
      <c r="AVC2050" s="593"/>
      <c r="AVD2050" s="593"/>
      <c r="AVE2050" s="593"/>
      <c r="AVF2050" s="593"/>
      <c r="AVG2050" s="593"/>
      <c r="AVH2050" s="593"/>
      <c r="AVI2050" s="593"/>
      <c r="AVJ2050" s="593"/>
      <c r="AVK2050" s="593"/>
    </row>
    <row r="2051" spans="1:1259">
      <c r="A2051" s="697"/>
      <c r="B2051" s="558"/>
      <c r="C2051" s="558"/>
      <c r="D2051" s="676" t="s">
        <v>1067</v>
      </c>
      <c r="E2051" s="535" t="s">
        <v>1317</v>
      </c>
      <c r="F2051" s="665" t="s">
        <v>87</v>
      </c>
      <c r="G2051" s="665">
        <v>2022</v>
      </c>
      <c r="H2051" s="665">
        <v>5</v>
      </c>
      <c r="I2051" s="687"/>
      <c r="J2051" s="666"/>
      <c r="K2051" s="729" t="s">
        <v>1318</v>
      </c>
      <c r="L2051" s="729" t="s">
        <v>1319</v>
      </c>
      <c r="M2051" s="677">
        <v>44579</v>
      </c>
      <c r="N2051" s="677">
        <v>44621</v>
      </c>
      <c r="O2051" s="677"/>
      <c r="P2051" s="666"/>
      <c r="Q2051" s="666"/>
      <c r="R2051" s="666"/>
      <c r="S2051" s="665" t="s">
        <v>1106</v>
      </c>
      <c r="T2051" s="665">
        <v>72</v>
      </c>
      <c r="U2051" s="676"/>
      <c r="V2051" s="665" t="s">
        <v>1072</v>
      </c>
      <c r="W2051" s="676">
        <v>480</v>
      </c>
      <c r="X2051" s="557">
        <v>1769</v>
      </c>
      <c r="Y2051" s="679">
        <v>849120</v>
      </c>
      <c r="Z2051" s="667">
        <v>0.47</v>
      </c>
      <c r="AA2051" s="682">
        <f>Y2051*Z2051</f>
        <v>399086.39999999997</v>
      </c>
      <c r="AB2051" s="521"/>
      <c r="AC2051" s="668">
        <v>0</v>
      </c>
      <c r="AD2051" s="676"/>
      <c r="AE2051" s="669"/>
      <c r="AF2051" s="695">
        <f>AA2051+AD2051+AE2051</f>
        <v>399086.39999999997</v>
      </c>
      <c r="AG2051" s="665" t="s">
        <v>1073</v>
      </c>
      <c r="AH2051" s="641"/>
      <c r="AI2051" s="676">
        <v>60</v>
      </c>
      <c r="AJ2051" s="676" t="s">
        <v>1200</v>
      </c>
      <c r="AK2051" s="676" t="s">
        <v>1075</v>
      </c>
      <c r="AL2051" s="696">
        <v>21046</v>
      </c>
      <c r="AM2051" s="676" t="s">
        <v>52</v>
      </c>
      <c r="AN2051" s="676" t="s">
        <v>1089</v>
      </c>
      <c r="AO2051" s="665"/>
      <c r="AP2051" s="676" t="s">
        <v>38</v>
      </c>
      <c r="AQ2051" s="676"/>
      <c r="AR2051" s="676"/>
      <c r="AS2051" s="523" t="s">
        <v>1077</v>
      </c>
      <c r="AT2051" s="523"/>
      <c r="AU2051" s="523" t="s">
        <v>1078</v>
      </c>
      <c r="AV2051" s="674"/>
      <c r="AW2051" s="673">
        <f>U2051</f>
        <v>0</v>
      </c>
      <c r="AX2051" s="673" cm="1">
        <f t="array" ref="AX2051">SUM(MID(0&amp;AW2051,LARGE(INDEX(ISNUMBER(--MID(AW2051,ROW($1:$8),1))*ROW($1:$8),),ROW($1:$8))+1,1)*10^ROW($1:$8)/10)</f>
        <v>0</v>
      </c>
      <c r="AY2051" s="673" t="e">
        <f>VLOOKUP($AX2051,'Item Master Data'!$A:$F,3,FALSE)</f>
        <v>#N/A</v>
      </c>
      <c r="AZ2051" s="673" t="e">
        <f>VLOOKUP($AX2051,'Item Master Data'!$A:$F,6,FALSE)</f>
        <v>#N/A</v>
      </c>
      <c r="BA2051" s="673" t="e">
        <f>X2051/BB2051</f>
        <v>#N/A</v>
      </c>
      <c r="BB2051" s="673" t="e">
        <f>VLOOKUP(AX2051,'Item Master Data'!$A:$G,7,FALSE)</f>
        <v>#N/A</v>
      </c>
      <c r="BC2051" s="673"/>
      <c r="BD2051" s="673" t="e">
        <f>W2051-AZ2051</f>
        <v>#N/A</v>
      </c>
      <c r="BE2051" s="593"/>
      <c r="BF2051" s="593"/>
      <c r="BG2051" s="593"/>
      <c r="BH2051" s="593"/>
      <c r="BI2051" s="593"/>
      <c r="BJ2051" s="593"/>
      <c r="BK2051" s="593"/>
      <c r="BL2051" s="593"/>
      <c r="BM2051" s="593"/>
      <c r="BN2051" s="593"/>
      <c r="BO2051" s="593"/>
      <c r="BP2051" s="593"/>
      <c r="BQ2051" s="593"/>
      <c r="BR2051" s="593"/>
      <c r="BS2051" s="593"/>
      <c r="BT2051" s="593"/>
      <c r="BU2051" s="593"/>
      <c r="BV2051" s="593"/>
      <c r="BW2051" s="593"/>
      <c r="BX2051" s="593"/>
      <c r="BY2051" s="593"/>
      <c r="BZ2051" s="593"/>
      <c r="CA2051" s="593"/>
      <c r="CB2051" s="593"/>
      <c r="CC2051" s="593"/>
      <c r="CD2051" s="593"/>
      <c r="CE2051" s="593"/>
      <c r="CF2051" s="593"/>
      <c r="CG2051" s="593"/>
      <c r="CH2051" s="593"/>
      <c r="CI2051" s="593"/>
      <c r="CJ2051" s="593"/>
      <c r="CK2051" s="593"/>
      <c r="CL2051" s="593"/>
      <c r="CM2051" s="593"/>
      <c r="CN2051" s="593"/>
      <c r="CO2051" s="593"/>
      <c r="CP2051" s="593"/>
      <c r="CQ2051" s="593"/>
      <c r="CR2051" s="593"/>
      <c r="CS2051" s="593"/>
      <c r="CT2051" s="593"/>
      <c r="CU2051" s="593"/>
      <c r="CV2051" s="593"/>
      <c r="CW2051" s="593"/>
      <c r="CX2051" s="593"/>
      <c r="CY2051" s="593"/>
      <c r="CZ2051" s="593"/>
      <c r="DA2051" s="593"/>
      <c r="DB2051" s="593"/>
      <c r="DC2051" s="593"/>
      <c r="DD2051" s="593"/>
      <c r="DE2051" s="593"/>
      <c r="DF2051" s="593"/>
      <c r="DG2051" s="593"/>
      <c r="DH2051" s="593"/>
      <c r="DI2051" s="593"/>
      <c r="DJ2051" s="593"/>
      <c r="DK2051" s="593"/>
      <c r="DL2051" s="593"/>
      <c r="DM2051" s="593"/>
      <c r="DN2051" s="593"/>
      <c r="DO2051" s="593"/>
      <c r="DP2051" s="593"/>
      <c r="DQ2051" s="593"/>
      <c r="DR2051" s="593"/>
      <c r="DS2051" s="593"/>
      <c r="DT2051" s="593"/>
      <c r="DU2051" s="593"/>
      <c r="DV2051" s="593"/>
      <c r="DW2051" s="593"/>
      <c r="DX2051" s="593"/>
      <c r="DY2051" s="593"/>
      <c r="DZ2051" s="593"/>
      <c r="EA2051" s="593"/>
      <c r="EB2051" s="593"/>
      <c r="EC2051" s="593"/>
      <c r="ED2051" s="593"/>
      <c r="EE2051" s="593"/>
      <c r="EF2051" s="593"/>
      <c r="EG2051" s="593"/>
      <c r="EH2051" s="593"/>
      <c r="EI2051" s="593"/>
      <c r="EJ2051" s="593"/>
      <c r="EK2051" s="593"/>
      <c r="EL2051" s="593"/>
      <c r="EM2051" s="593"/>
      <c r="EN2051" s="593"/>
      <c r="EO2051" s="593"/>
      <c r="EP2051" s="593"/>
      <c r="EQ2051" s="593"/>
      <c r="ER2051" s="593"/>
      <c r="ES2051" s="593"/>
      <c r="ET2051" s="593"/>
      <c r="EU2051" s="593"/>
      <c r="EV2051" s="593"/>
      <c r="EW2051" s="593"/>
      <c r="EX2051" s="593"/>
      <c r="EY2051" s="593"/>
      <c r="EZ2051" s="593"/>
      <c r="FA2051" s="593"/>
      <c r="FB2051" s="593"/>
      <c r="FC2051" s="593"/>
      <c r="FD2051" s="593"/>
      <c r="FE2051" s="593"/>
      <c r="FF2051" s="593"/>
      <c r="FG2051" s="593"/>
      <c r="FH2051" s="593"/>
      <c r="FI2051" s="593"/>
      <c r="FJ2051" s="593"/>
      <c r="FK2051" s="593"/>
      <c r="FL2051" s="593"/>
      <c r="FM2051" s="593"/>
      <c r="FN2051" s="593"/>
      <c r="FO2051" s="593"/>
      <c r="FP2051" s="593"/>
      <c r="FQ2051" s="593"/>
      <c r="FR2051" s="593"/>
      <c r="FS2051" s="593"/>
      <c r="FT2051" s="593"/>
      <c r="FU2051" s="593"/>
      <c r="FV2051" s="593"/>
      <c r="FW2051" s="593"/>
      <c r="FX2051" s="593"/>
      <c r="FY2051" s="593"/>
      <c r="FZ2051" s="593"/>
      <c r="GA2051" s="593"/>
      <c r="GB2051" s="593"/>
      <c r="GC2051" s="593"/>
      <c r="GD2051" s="593"/>
      <c r="GE2051" s="593"/>
      <c r="GF2051" s="593"/>
      <c r="GG2051" s="593"/>
      <c r="GH2051" s="593"/>
      <c r="GI2051" s="593"/>
      <c r="GJ2051" s="593"/>
      <c r="GK2051" s="593"/>
      <c r="GL2051" s="593"/>
      <c r="GM2051" s="593"/>
      <c r="GN2051" s="593"/>
      <c r="GO2051" s="593"/>
      <c r="GP2051" s="593"/>
      <c r="GQ2051" s="593"/>
      <c r="GR2051" s="593"/>
      <c r="GS2051" s="593"/>
      <c r="GT2051" s="593"/>
      <c r="GU2051" s="593"/>
      <c r="GV2051" s="593"/>
      <c r="GW2051" s="593"/>
      <c r="GX2051" s="593"/>
      <c r="GY2051" s="593"/>
      <c r="GZ2051" s="593"/>
      <c r="HA2051" s="593"/>
      <c r="HB2051" s="593"/>
      <c r="HC2051" s="593"/>
      <c r="HD2051" s="593"/>
      <c r="HE2051" s="593"/>
      <c r="HF2051" s="593"/>
      <c r="HG2051" s="593"/>
      <c r="HH2051" s="593"/>
      <c r="HI2051" s="593"/>
      <c r="HJ2051" s="593"/>
      <c r="HK2051" s="593"/>
      <c r="HL2051" s="593"/>
      <c r="HM2051" s="593"/>
      <c r="HN2051" s="593"/>
      <c r="HO2051" s="593"/>
      <c r="HP2051" s="593"/>
      <c r="HQ2051" s="593"/>
      <c r="HR2051" s="593"/>
      <c r="HS2051" s="593"/>
      <c r="HT2051" s="593"/>
      <c r="HU2051" s="593"/>
      <c r="HV2051" s="593"/>
      <c r="HW2051" s="593"/>
      <c r="HX2051" s="593"/>
      <c r="HY2051" s="593"/>
      <c r="HZ2051" s="593"/>
      <c r="IA2051" s="593"/>
      <c r="IB2051" s="593"/>
      <c r="IC2051" s="593"/>
      <c r="ID2051" s="593"/>
      <c r="IE2051" s="593"/>
      <c r="IF2051" s="593"/>
      <c r="IG2051" s="593"/>
      <c r="IH2051" s="593"/>
      <c r="II2051" s="593"/>
      <c r="IJ2051" s="593"/>
      <c r="IK2051" s="593"/>
      <c r="IL2051" s="593"/>
      <c r="IM2051" s="593"/>
      <c r="IN2051" s="593"/>
      <c r="IO2051" s="593"/>
      <c r="IP2051" s="593"/>
      <c r="IQ2051" s="593"/>
      <c r="IR2051" s="593"/>
      <c r="IS2051" s="593"/>
      <c r="IT2051" s="593"/>
      <c r="IU2051" s="593"/>
      <c r="IV2051" s="593"/>
      <c r="IW2051" s="593"/>
      <c r="IX2051" s="593"/>
      <c r="IY2051" s="593"/>
      <c r="IZ2051" s="593"/>
      <c r="JA2051" s="593"/>
      <c r="JB2051" s="593"/>
      <c r="JC2051" s="593"/>
      <c r="JD2051" s="593"/>
      <c r="JE2051" s="593"/>
      <c r="JF2051" s="593"/>
      <c r="JG2051" s="593"/>
      <c r="JH2051" s="593"/>
      <c r="JI2051" s="593"/>
      <c r="JJ2051" s="593"/>
      <c r="JK2051" s="593"/>
      <c r="JL2051" s="593"/>
      <c r="JM2051" s="593"/>
      <c r="JN2051" s="593"/>
      <c r="JO2051" s="593"/>
      <c r="JP2051" s="593"/>
      <c r="JQ2051" s="593"/>
      <c r="JR2051" s="593"/>
      <c r="JS2051" s="593"/>
      <c r="JT2051" s="593"/>
      <c r="JU2051" s="593"/>
      <c r="JV2051" s="593"/>
      <c r="JW2051" s="593"/>
      <c r="JX2051" s="593"/>
      <c r="JY2051" s="593"/>
      <c r="JZ2051" s="593"/>
      <c r="KA2051" s="593"/>
      <c r="KB2051" s="593"/>
      <c r="KC2051" s="593"/>
      <c r="KD2051" s="593"/>
      <c r="KE2051" s="593"/>
      <c r="KF2051" s="593"/>
      <c r="KG2051" s="593"/>
      <c r="KH2051" s="593"/>
      <c r="KI2051" s="593"/>
      <c r="KJ2051" s="593"/>
      <c r="KK2051" s="593"/>
      <c r="KL2051" s="593"/>
      <c r="KM2051" s="593"/>
      <c r="KN2051" s="593"/>
      <c r="KO2051" s="593"/>
      <c r="KP2051" s="593"/>
      <c r="KQ2051" s="593"/>
      <c r="KR2051" s="593"/>
      <c r="KS2051" s="593"/>
      <c r="KT2051" s="593"/>
      <c r="KU2051" s="593"/>
      <c r="KV2051" s="593"/>
      <c r="KW2051" s="593"/>
      <c r="KX2051" s="593"/>
      <c r="KY2051" s="593"/>
      <c r="KZ2051" s="593"/>
      <c r="LA2051" s="593"/>
      <c r="LB2051" s="593"/>
      <c r="LC2051" s="593"/>
      <c r="LD2051" s="593"/>
      <c r="LE2051" s="593"/>
      <c r="LF2051" s="593"/>
      <c r="LG2051" s="593"/>
      <c r="LH2051" s="593"/>
      <c r="LI2051" s="593"/>
      <c r="LJ2051" s="593"/>
      <c r="LK2051" s="593"/>
      <c r="LL2051" s="593"/>
      <c r="LM2051" s="593"/>
      <c r="LN2051" s="593"/>
      <c r="LO2051" s="593"/>
      <c r="LP2051" s="593"/>
      <c r="LQ2051" s="593"/>
      <c r="LR2051" s="593"/>
      <c r="LS2051" s="593"/>
      <c r="LT2051" s="593"/>
      <c r="LU2051" s="593"/>
      <c r="LV2051" s="593"/>
      <c r="LW2051" s="593"/>
      <c r="LX2051" s="593"/>
      <c r="LY2051" s="593"/>
      <c r="LZ2051" s="593"/>
      <c r="MA2051" s="593"/>
      <c r="MB2051" s="593"/>
      <c r="MC2051" s="593"/>
      <c r="MD2051" s="593"/>
      <c r="ME2051" s="593"/>
      <c r="MF2051" s="593"/>
      <c r="MG2051" s="593"/>
      <c r="MH2051" s="593"/>
      <c r="MI2051" s="593"/>
      <c r="MJ2051" s="593"/>
      <c r="MK2051" s="593"/>
      <c r="ML2051" s="593"/>
      <c r="MM2051" s="593"/>
      <c r="MN2051" s="593"/>
      <c r="MO2051" s="593"/>
      <c r="MP2051" s="593"/>
      <c r="MQ2051" s="593"/>
      <c r="MR2051" s="593"/>
      <c r="MS2051" s="593"/>
      <c r="MT2051" s="593"/>
      <c r="MU2051" s="593"/>
      <c r="MV2051" s="593"/>
      <c r="MW2051" s="593"/>
      <c r="MX2051" s="593"/>
      <c r="MY2051" s="593"/>
      <c r="MZ2051" s="593"/>
      <c r="NA2051" s="593"/>
      <c r="NB2051" s="593"/>
      <c r="NC2051" s="593"/>
      <c r="ND2051" s="593"/>
      <c r="NE2051" s="593"/>
      <c r="NF2051" s="593"/>
      <c r="NG2051" s="593"/>
      <c r="NH2051" s="593"/>
      <c r="NI2051" s="593"/>
      <c r="NJ2051" s="593"/>
      <c r="NK2051" s="593"/>
      <c r="NL2051" s="593"/>
      <c r="NM2051" s="593"/>
      <c r="NN2051" s="593"/>
      <c r="NO2051" s="593"/>
      <c r="NP2051" s="593"/>
      <c r="NQ2051" s="593"/>
      <c r="NR2051" s="593"/>
      <c r="NS2051" s="593"/>
      <c r="NT2051" s="593"/>
      <c r="NU2051" s="593"/>
      <c r="NV2051" s="593"/>
      <c r="NW2051" s="593"/>
      <c r="NX2051" s="593"/>
      <c r="NY2051" s="593"/>
      <c r="NZ2051" s="593"/>
      <c r="OA2051" s="593"/>
      <c r="OB2051" s="593"/>
      <c r="OC2051" s="593"/>
      <c r="OD2051" s="593"/>
      <c r="OE2051" s="593"/>
      <c r="OF2051" s="593"/>
      <c r="OG2051" s="593"/>
      <c r="OH2051" s="593"/>
      <c r="OI2051" s="593"/>
      <c r="OJ2051" s="593"/>
      <c r="OK2051" s="593"/>
      <c r="OL2051" s="593"/>
      <c r="OM2051" s="593"/>
      <c r="ON2051" s="593"/>
      <c r="OO2051" s="593"/>
      <c r="OP2051" s="593"/>
      <c r="OQ2051" s="593"/>
      <c r="OR2051" s="593"/>
      <c r="OS2051" s="593"/>
      <c r="OT2051" s="593"/>
      <c r="OU2051" s="593"/>
      <c r="OV2051" s="593"/>
      <c r="OW2051" s="593"/>
      <c r="OX2051" s="593"/>
      <c r="OY2051" s="593"/>
      <c r="OZ2051" s="593"/>
      <c r="PA2051" s="593"/>
      <c r="PB2051" s="593"/>
      <c r="PC2051" s="593"/>
      <c r="PD2051" s="593"/>
      <c r="PE2051" s="593"/>
      <c r="PF2051" s="593"/>
      <c r="PG2051" s="593"/>
      <c r="PH2051" s="593"/>
      <c r="PI2051" s="593"/>
      <c r="PJ2051" s="593"/>
      <c r="PK2051" s="593"/>
      <c r="PL2051" s="593"/>
      <c r="PM2051" s="593"/>
      <c r="PN2051" s="593"/>
      <c r="PO2051" s="593"/>
      <c r="PP2051" s="593"/>
      <c r="PQ2051" s="593"/>
      <c r="PR2051" s="593"/>
      <c r="PS2051" s="593"/>
      <c r="PT2051" s="593"/>
      <c r="PU2051" s="593"/>
      <c r="PV2051" s="593"/>
      <c r="PW2051" s="593"/>
      <c r="PX2051" s="593"/>
      <c r="PY2051" s="593"/>
      <c r="PZ2051" s="593"/>
      <c r="QA2051" s="593"/>
      <c r="QB2051" s="593"/>
      <c r="QC2051" s="593"/>
      <c r="QD2051" s="593"/>
      <c r="QE2051" s="593"/>
      <c r="QF2051" s="593"/>
      <c r="QG2051" s="593"/>
      <c r="QH2051" s="593"/>
      <c r="QI2051" s="593"/>
      <c r="QJ2051" s="593"/>
      <c r="QK2051" s="593"/>
      <c r="QL2051" s="593"/>
      <c r="QM2051" s="593"/>
      <c r="QN2051" s="593"/>
      <c r="QO2051" s="593"/>
      <c r="QP2051" s="593"/>
      <c r="QQ2051" s="593"/>
      <c r="QR2051" s="593"/>
      <c r="QS2051" s="593"/>
      <c r="QT2051" s="593"/>
      <c r="QU2051" s="593"/>
      <c r="QV2051" s="593"/>
      <c r="QW2051" s="593"/>
      <c r="QX2051" s="593"/>
      <c r="QY2051" s="593"/>
      <c r="QZ2051" s="593"/>
      <c r="RA2051" s="593"/>
      <c r="RB2051" s="593"/>
      <c r="RC2051" s="593"/>
      <c r="RD2051" s="593"/>
      <c r="RE2051" s="593"/>
      <c r="RF2051" s="593"/>
      <c r="RG2051" s="593"/>
      <c r="RH2051" s="593"/>
      <c r="RI2051" s="593"/>
      <c r="RJ2051" s="593"/>
      <c r="RK2051" s="593"/>
      <c r="RL2051" s="593"/>
      <c r="RM2051" s="593"/>
      <c r="RN2051" s="593"/>
      <c r="RO2051" s="593"/>
      <c r="RP2051" s="593"/>
      <c r="RQ2051" s="593"/>
      <c r="RR2051" s="593"/>
      <c r="RS2051" s="593"/>
      <c r="RT2051" s="593"/>
      <c r="RU2051" s="593"/>
      <c r="RV2051" s="593"/>
      <c r="RW2051" s="593"/>
      <c r="RX2051" s="593"/>
      <c r="RY2051" s="593"/>
      <c r="RZ2051" s="593"/>
      <c r="SA2051" s="593"/>
      <c r="SB2051" s="593"/>
      <c r="SC2051" s="593"/>
      <c r="SD2051" s="593"/>
      <c r="SE2051" s="593"/>
      <c r="SF2051" s="593"/>
      <c r="SG2051" s="593"/>
      <c r="SH2051" s="593"/>
      <c r="SI2051" s="593"/>
      <c r="SJ2051" s="593"/>
      <c r="SK2051" s="593"/>
      <c r="SL2051" s="593"/>
      <c r="SM2051" s="593"/>
      <c r="SN2051" s="593"/>
      <c r="SO2051" s="593"/>
      <c r="SP2051" s="593"/>
      <c r="SQ2051" s="593"/>
      <c r="SR2051" s="593"/>
      <c r="SS2051" s="593"/>
      <c r="ST2051" s="593"/>
      <c r="SU2051" s="593"/>
      <c r="SV2051" s="593"/>
      <c r="SW2051" s="593"/>
      <c r="SX2051" s="593"/>
      <c r="SY2051" s="593"/>
      <c r="SZ2051" s="593"/>
      <c r="TA2051" s="593"/>
      <c r="TB2051" s="593"/>
      <c r="TC2051" s="593"/>
      <c r="TD2051" s="593"/>
      <c r="TE2051" s="593"/>
      <c r="TF2051" s="593"/>
      <c r="TG2051" s="593"/>
      <c r="TH2051" s="593"/>
      <c r="TI2051" s="593"/>
      <c r="TJ2051" s="593"/>
      <c r="TK2051" s="593"/>
      <c r="TL2051" s="593"/>
      <c r="TM2051" s="593"/>
      <c r="TN2051" s="593"/>
      <c r="TO2051" s="593"/>
      <c r="TP2051" s="593"/>
      <c r="TQ2051" s="593"/>
      <c r="TR2051" s="593"/>
      <c r="TS2051" s="593"/>
      <c r="TT2051" s="593"/>
      <c r="TU2051" s="593"/>
      <c r="TV2051" s="593"/>
      <c r="TW2051" s="593"/>
      <c r="TX2051" s="593"/>
      <c r="TY2051" s="593"/>
      <c r="TZ2051" s="593"/>
      <c r="UA2051" s="593"/>
      <c r="UB2051" s="593"/>
      <c r="UC2051" s="593"/>
      <c r="UD2051" s="593"/>
      <c r="UE2051" s="593"/>
      <c r="UF2051" s="593"/>
      <c r="UG2051" s="593"/>
      <c r="UH2051" s="593"/>
      <c r="UI2051" s="593"/>
      <c r="UJ2051" s="593"/>
      <c r="UK2051" s="593"/>
      <c r="UL2051" s="593"/>
      <c r="UM2051" s="593"/>
      <c r="UN2051" s="593"/>
      <c r="UO2051" s="593"/>
      <c r="UP2051" s="593"/>
      <c r="UQ2051" s="593"/>
      <c r="UR2051" s="593"/>
      <c r="US2051" s="593"/>
      <c r="UT2051" s="593"/>
      <c r="UU2051" s="593"/>
      <c r="UV2051" s="593"/>
      <c r="UW2051" s="593"/>
      <c r="UX2051" s="593"/>
      <c r="UY2051" s="593"/>
      <c r="UZ2051" s="593"/>
      <c r="VA2051" s="593"/>
      <c r="VB2051" s="593"/>
      <c r="VC2051" s="593"/>
      <c r="VD2051" s="593"/>
      <c r="VE2051" s="593"/>
      <c r="VF2051" s="593"/>
      <c r="VG2051" s="593"/>
      <c r="VH2051" s="593"/>
      <c r="VI2051" s="593"/>
      <c r="VJ2051" s="593"/>
      <c r="VK2051" s="593"/>
      <c r="VL2051" s="593"/>
      <c r="VM2051" s="593"/>
      <c r="VN2051" s="593"/>
      <c r="VO2051" s="593"/>
      <c r="VP2051" s="593"/>
      <c r="VQ2051" s="593"/>
      <c r="VR2051" s="593"/>
      <c r="VS2051" s="593"/>
      <c r="VT2051" s="593"/>
      <c r="VU2051" s="593"/>
      <c r="VV2051" s="593"/>
      <c r="VW2051" s="593"/>
      <c r="VX2051" s="593"/>
      <c r="VY2051" s="593"/>
      <c r="VZ2051" s="593"/>
      <c r="WA2051" s="593"/>
      <c r="WB2051" s="593"/>
      <c r="WC2051" s="593"/>
      <c r="WD2051" s="593"/>
      <c r="WE2051" s="593"/>
      <c r="WF2051" s="593"/>
      <c r="WG2051" s="593"/>
      <c r="WH2051" s="593"/>
      <c r="WI2051" s="593"/>
      <c r="WJ2051" s="593"/>
      <c r="WK2051" s="593"/>
      <c r="WL2051" s="593"/>
      <c r="WM2051" s="593"/>
      <c r="WN2051" s="593"/>
      <c r="WO2051" s="593"/>
      <c r="WP2051" s="593"/>
      <c r="WQ2051" s="593"/>
      <c r="WR2051" s="593"/>
      <c r="WS2051" s="593"/>
      <c r="WT2051" s="593"/>
      <c r="WU2051" s="593"/>
      <c r="WV2051" s="593"/>
      <c r="WW2051" s="593"/>
      <c r="WX2051" s="593"/>
      <c r="WY2051" s="593"/>
      <c r="WZ2051" s="593"/>
      <c r="XA2051" s="593"/>
      <c r="XB2051" s="593"/>
      <c r="XC2051" s="593"/>
      <c r="XD2051" s="593"/>
      <c r="XE2051" s="593"/>
      <c r="XF2051" s="593"/>
      <c r="XG2051" s="593"/>
      <c r="XH2051" s="593"/>
      <c r="XI2051" s="593"/>
      <c r="XJ2051" s="593"/>
      <c r="XK2051" s="593"/>
      <c r="XL2051" s="593"/>
      <c r="XM2051" s="593"/>
      <c r="XN2051" s="593"/>
      <c r="XO2051" s="593"/>
      <c r="XP2051" s="593"/>
      <c r="XQ2051" s="593"/>
      <c r="XR2051" s="593"/>
      <c r="XS2051" s="593"/>
      <c r="XT2051" s="593"/>
      <c r="XU2051" s="593"/>
      <c r="XV2051" s="593"/>
      <c r="XW2051" s="593"/>
      <c r="XX2051" s="593"/>
      <c r="XY2051" s="593"/>
      <c r="XZ2051" s="593"/>
      <c r="YA2051" s="593"/>
      <c r="YB2051" s="593"/>
      <c r="YC2051" s="593"/>
      <c r="YD2051" s="593"/>
      <c r="YE2051" s="593"/>
      <c r="YF2051" s="593"/>
      <c r="YG2051" s="593"/>
      <c r="YH2051" s="593"/>
      <c r="YI2051" s="593"/>
      <c r="YJ2051" s="593"/>
      <c r="YK2051" s="593"/>
      <c r="YL2051" s="593"/>
      <c r="YM2051" s="593"/>
      <c r="YN2051" s="593"/>
      <c r="YO2051" s="593"/>
      <c r="YP2051" s="593"/>
      <c r="YQ2051" s="593"/>
      <c r="YR2051" s="593"/>
      <c r="YS2051" s="593"/>
      <c r="YT2051" s="593"/>
      <c r="YU2051" s="593"/>
      <c r="YV2051" s="593"/>
      <c r="YW2051" s="593"/>
      <c r="YX2051" s="593"/>
      <c r="YY2051" s="593"/>
      <c r="YZ2051" s="593"/>
      <c r="ZA2051" s="593"/>
      <c r="ZB2051" s="593"/>
      <c r="ZC2051" s="593"/>
      <c r="ZD2051" s="593"/>
      <c r="ZE2051" s="593"/>
      <c r="ZF2051" s="593"/>
      <c r="ZG2051" s="593"/>
      <c r="ZH2051" s="593"/>
      <c r="ZI2051" s="593"/>
      <c r="ZJ2051" s="593"/>
      <c r="ZK2051" s="593"/>
      <c r="ZL2051" s="593"/>
      <c r="ZM2051" s="593"/>
      <c r="ZN2051" s="593"/>
      <c r="ZO2051" s="593"/>
      <c r="ZP2051" s="593"/>
      <c r="ZQ2051" s="593"/>
      <c r="ZR2051" s="593"/>
      <c r="ZS2051" s="593"/>
      <c r="ZT2051" s="593"/>
      <c r="ZU2051" s="593"/>
      <c r="ZV2051" s="593"/>
      <c r="ZW2051" s="593"/>
      <c r="ZX2051" s="593"/>
      <c r="ZY2051" s="593"/>
      <c r="ZZ2051" s="593"/>
      <c r="AAA2051" s="593"/>
      <c r="AAB2051" s="593"/>
      <c r="AAC2051" s="593"/>
      <c r="AAD2051" s="593"/>
      <c r="AAE2051" s="593"/>
      <c r="AAF2051" s="593"/>
      <c r="AAG2051" s="593"/>
      <c r="AAH2051" s="593"/>
      <c r="AAI2051" s="593"/>
      <c r="AAJ2051" s="593"/>
      <c r="AAK2051" s="593"/>
      <c r="AAL2051" s="593"/>
      <c r="AAM2051" s="593"/>
      <c r="AAN2051" s="593"/>
      <c r="AAO2051" s="593"/>
      <c r="AAP2051" s="593"/>
      <c r="AAQ2051" s="593"/>
      <c r="AAR2051" s="593"/>
      <c r="AAS2051" s="593"/>
      <c r="AAT2051" s="593"/>
      <c r="AAU2051" s="593"/>
      <c r="AAV2051" s="593"/>
      <c r="AAW2051" s="593"/>
      <c r="AAX2051" s="593"/>
      <c r="AAY2051" s="593"/>
      <c r="AAZ2051" s="593"/>
      <c r="ABA2051" s="593"/>
      <c r="ABB2051" s="593"/>
      <c r="ABC2051" s="593"/>
      <c r="ABD2051" s="593"/>
      <c r="ABE2051" s="593"/>
      <c r="ABF2051" s="593"/>
      <c r="ABG2051" s="593"/>
      <c r="ABH2051" s="593"/>
      <c r="ABI2051" s="593"/>
      <c r="ABJ2051" s="593"/>
      <c r="ABK2051" s="593"/>
      <c r="ABL2051" s="593"/>
      <c r="ABM2051" s="593"/>
      <c r="ABN2051" s="593"/>
      <c r="ABO2051" s="593"/>
      <c r="ABP2051" s="593"/>
      <c r="ABQ2051" s="593"/>
      <c r="ABR2051" s="593"/>
      <c r="ABS2051" s="593"/>
      <c r="ABT2051" s="593"/>
      <c r="ABU2051" s="593"/>
      <c r="ABV2051" s="593"/>
      <c r="ABW2051" s="593"/>
      <c r="ABX2051" s="593"/>
      <c r="ABY2051" s="593"/>
      <c r="ABZ2051" s="593"/>
      <c r="ACA2051" s="593"/>
      <c r="ACB2051" s="593"/>
      <c r="ACC2051" s="593"/>
      <c r="ACD2051" s="593"/>
      <c r="ACE2051" s="593"/>
      <c r="ACF2051" s="593"/>
      <c r="ACG2051" s="593"/>
      <c r="ACH2051" s="593"/>
      <c r="ACI2051" s="593"/>
      <c r="ACJ2051" s="593"/>
      <c r="ACK2051" s="593"/>
      <c r="ACL2051" s="593"/>
      <c r="ACM2051" s="593"/>
      <c r="ACN2051" s="593"/>
      <c r="ACO2051" s="593"/>
      <c r="ACP2051" s="593"/>
      <c r="ACQ2051" s="593"/>
      <c r="ACR2051" s="593"/>
      <c r="ACS2051" s="593"/>
      <c r="ACT2051" s="593"/>
      <c r="ACU2051" s="593"/>
      <c r="ACV2051" s="593"/>
      <c r="ACW2051" s="593"/>
      <c r="ACX2051" s="593"/>
      <c r="ACY2051" s="593"/>
      <c r="ACZ2051" s="593"/>
      <c r="ADA2051" s="593"/>
      <c r="ADB2051" s="593"/>
      <c r="ADC2051" s="593"/>
      <c r="ADD2051" s="593"/>
      <c r="ADE2051" s="593"/>
      <c r="ADF2051" s="593"/>
      <c r="ADG2051" s="593"/>
      <c r="ADH2051" s="593"/>
      <c r="ADI2051" s="593"/>
      <c r="ADJ2051" s="593"/>
      <c r="ADK2051" s="593"/>
      <c r="ADL2051" s="593"/>
      <c r="ADM2051" s="593"/>
      <c r="ADN2051" s="593"/>
      <c r="ADO2051" s="593"/>
      <c r="ADP2051" s="593"/>
      <c r="ADQ2051" s="593"/>
      <c r="ADR2051" s="593"/>
      <c r="ADS2051" s="593"/>
      <c r="ADT2051" s="593"/>
      <c r="ADU2051" s="593"/>
      <c r="ADV2051" s="593"/>
      <c r="ADW2051" s="593"/>
      <c r="ADX2051" s="593"/>
      <c r="ADY2051" s="593"/>
      <c r="ADZ2051" s="593"/>
      <c r="AEA2051" s="593"/>
      <c r="AEB2051" s="593"/>
      <c r="AEC2051" s="593"/>
      <c r="AED2051" s="593"/>
      <c r="AEE2051" s="593"/>
      <c r="AEF2051" s="593"/>
      <c r="AEG2051" s="593"/>
      <c r="AEH2051" s="593"/>
      <c r="AEI2051" s="593"/>
      <c r="AEJ2051" s="593"/>
      <c r="AEK2051" s="593"/>
      <c r="AEL2051" s="593"/>
      <c r="AEM2051" s="593"/>
      <c r="AEN2051" s="593"/>
      <c r="AEO2051" s="593"/>
      <c r="AEP2051" s="593"/>
      <c r="AEQ2051" s="593"/>
      <c r="AER2051" s="593"/>
      <c r="AES2051" s="593"/>
      <c r="AET2051" s="593"/>
      <c r="AEU2051" s="593"/>
      <c r="AEV2051" s="593"/>
      <c r="AEW2051" s="593"/>
      <c r="AEX2051" s="593"/>
      <c r="AEY2051" s="593"/>
      <c r="AEZ2051" s="593"/>
      <c r="AFA2051" s="593"/>
      <c r="AFB2051" s="593"/>
      <c r="AFC2051" s="593"/>
      <c r="AFD2051" s="593"/>
      <c r="AFE2051" s="593"/>
      <c r="AFF2051" s="593"/>
      <c r="AFG2051" s="593"/>
      <c r="AFH2051" s="593"/>
      <c r="AFI2051" s="593"/>
      <c r="AFJ2051" s="593"/>
      <c r="AFK2051" s="593"/>
      <c r="AFL2051" s="593"/>
      <c r="AFM2051" s="593"/>
      <c r="AFN2051" s="593"/>
      <c r="AFO2051" s="593"/>
      <c r="AFP2051" s="593"/>
      <c r="AFQ2051" s="593"/>
      <c r="AFR2051" s="593"/>
      <c r="AFS2051" s="593"/>
      <c r="AFT2051" s="593"/>
      <c r="AFU2051" s="593"/>
      <c r="AFV2051" s="593"/>
      <c r="AFW2051" s="593"/>
      <c r="AFX2051" s="593"/>
      <c r="AFY2051" s="593"/>
      <c r="AFZ2051" s="593"/>
      <c r="AGA2051" s="593"/>
      <c r="AGB2051" s="593"/>
      <c r="AGC2051" s="593"/>
      <c r="AGD2051" s="593"/>
      <c r="AGE2051" s="593"/>
      <c r="AGF2051" s="593"/>
      <c r="AGG2051" s="593"/>
      <c r="AGH2051" s="593"/>
      <c r="AGI2051" s="593"/>
      <c r="AGJ2051" s="593"/>
      <c r="AGK2051" s="593"/>
      <c r="AGL2051" s="593"/>
      <c r="AGM2051" s="593"/>
      <c r="AGN2051" s="593"/>
      <c r="AGO2051" s="593"/>
      <c r="AGP2051" s="593"/>
      <c r="AGQ2051" s="593"/>
      <c r="AGR2051" s="593"/>
      <c r="AGS2051" s="593"/>
      <c r="AGT2051" s="593"/>
      <c r="AGU2051" s="593"/>
      <c r="AGV2051" s="593"/>
      <c r="AGW2051" s="593"/>
      <c r="AGX2051" s="593"/>
      <c r="AGY2051" s="593"/>
      <c r="AGZ2051" s="593"/>
      <c r="AHA2051" s="593"/>
      <c r="AHB2051" s="593"/>
      <c r="AHC2051" s="593"/>
      <c r="AHD2051" s="593"/>
      <c r="AHE2051" s="593"/>
      <c r="AHF2051" s="593"/>
      <c r="AHG2051" s="593"/>
      <c r="AHH2051" s="593"/>
      <c r="AHI2051" s="593"/>
      <c r="AHJ2051" s="593"/>
      <c r="AHK2051" s="593"/>
      <c r="AHL2051" s="593"/>
      <c r="AHM2051" s="593"/>
      <c r="AHN2051" s="593"/>
      <c r="AHO2051" s="593"/>
      <c r="AHP2051" s="593"/>
      <c r="AHQ2051" s="593"/>
      <c r="AHR2051" s="593"/>
      <c r="AHS2051" s="593"/>
      <c r="AHT2051" s="593"/>
      <c r="AHU2051" s="593"/>
      <c r="AHV2051" s="593"/>
      <c r="AHW2051" s="593"/>
      <c r="AHX2051" s="593"/>
      <c r="AHY2051" s="593"/>
      <c r="AHZ2051" s="593"/>
      <c r="AIA2051" s="593"/>
      <c r="AIB2051" s="593"/>
      <c r="AIC2051" s="593"/>
      <c r="AID2051" s="593"/>
      <c r="AIE2051" s="593"/>
      <c r="AIF2051" s="593"/>
      <c r="AIG2051" s="593"/>
      <c r="AIH2051" s="593"/>
      <c r="AII2051" s="593"/>
      <c r="AIJ2051" s="593"/>
      <c r="AIK2051" s="593"/>
      <c r="AIL2051" s="593"/>
      <c r="AIM2051" s="593"/>
      <c r="AIN2051" s="593"/>
      <c r="AIO2051" s="593"/>
      <c r="AIP2051" s="593"/>
      <c r="AIQ2051" s="593"/>
      <c r="AIR2051" s="593"/>
      <c r="AIS2051" s="593"/>
      <c r="AIT2051" s="593"/>
      <c r="AIU2051" s="593"/>
      <c r="AIV2051" s="593"/>
      <c r="AIW2051" s="593"/>
      <c r="AIX2051" s="593"/>
      <c r="AIY2051" s="593"/>
      <c r="AIZ2051" s="593"/>
      <c r="AJA2051" s="593"/>
      <c r="AJB2051" s="593"/>
      <c r="AJC2051" s="593"/>
      <c r="AJD2051" s="593"/>
      <c r="AJE2051" s="593"/>
      <c r="AJF2051" s="593"/>
      <c r="AJG2051" s="593"/>
      <c r="AJH2051" s="593"/>
      <c r="AJI2051" s="593"/>
      <c r="AJJ2051" s="593"/>
      <c r="AJK2051" s="593"/>
      <c r="AJL2051" s="593"/>
      <c r="AJM2051" s="593"/>
      <c r="AJN2051" s="593"/>
      <c r="AJO2051" s="593"/>
      <c r="AJP2051" s="593"/>
      <c r="AJQ2051" s="593"/>
      <c r="AJR2051" s="593"/>
      <c r="AJS2051" s="593"/>
      <c r="AJT2051" s="593"/>
      <c r="AJU2051" s="593"/>
      <c r="AJV2051" s="593"/>
      <c r="AJW2051" s="593"/>
      <c r="AJX2051" s="593"/>
      <c r="AJY2051" s="593"/>
      <c r="AJZ2051" s="593"/>
      <c r="AKA2051" s="593"/>
      <c r="AKB2051" s="593"/>
      <c r="AKC2051" s="593"/>
      <c r="AKD2051" s="593"/>
      <c r="AKE2051" s="593"/>
      <c r="AKF2051" s="593"/>
      <c r="AKG2051" s="593"/>
      <c r="AKH2051" s="593"/>
      <c r="AKI2051" s="593"/>
      <c r="AKJ2051" s="593"/>
      <c r="AKK2051" s="593"/>
      <c r="AKL2051" s="593"/>
      <c r="AKM2051" s="593"/>
      <c r="AKN2051" s="593"/>
      <c r="AKO2051" s="593"/>
      <c r="AKP2051" s="593"/>
      <c r="AKQ2051" s="593"/>
      <c r="AKR2051" s="593"/>
      <c r="AKS2051" s="593"/>
      <c r="AKT2051" s="593"/>
      <c r="AKU2051" s="593"/>
      <c r="AKV2051" s="593"/>
      <c r="AKW2051" s="593"/>
      <c r="AKX2051" s="593"/>
      <c r="AKY2051" s="593"/>
      <c r="AKZ2051" s="593"/>
      <c r="ALA2051" s="593"/>
      <c r="ALB2051" s="593"/>
      <c r="ALC2051" s="593"/>
      <c r="ALD2051" s="593"/>
      <c r="ALE2051" s="593"/>
      <c r="ALF2051" s="593"/>
      <c r="ALG2051" s="593"/>
      <c r="ALH2051" s="593"/>
      <c r="ALI2051" s="593"/>
      <c r="ALJ2051" s="593"/>
      <c r="ALK2051" s="593"/>
      <c r="ALL2051" s="593"/>
      <c r="ALM2051" s="593"/>
      <c r="ALN2051" s="593"/>
      <c r="ALO2051" s="593"/>
      <c r="ALP2051" s="593"/>
      <c r="ALQ2051" s="593"/>
      <c r="ALR2051" s="593"/>
      <c r="ALS2051" s="593"/>
      <c r="ALT2051" s="593"/>
      <c r="ALU2051" s="593"/>
      <c r="ALV2051" s="593"/>
      <c r="ALW2051" s="593"/>
      <c r="ALX2051" s="593"/>
      <c r="ALY2051" s="593"/>
      <c r="ALZ2051" s="593"/>
      <c r="AMA2051" s="593"/>
      <c r="AMB2051" s="593"/>
      <c r="AMC2051" s="593"/>
      <c r="AMD2051" s="593"/>
      <c r="AME2051" s="593"/>
      <c r="AMF2051" s="593"/>
      <c r="AMG2051" s="593"/>
      <c r="AMH2051" s="593"/>
      <c r="AMI2051" s="593"/>
      <c r="AMJ2051" s="593"/>
      <c r="AMK2051" s="593"/>
      <c r="AML2051" s="593"/>
      <c r="AMM2051" s="593"/>
      <c r="AMN2051" s="593"/>
      <c r="AMO2051" s="593"/>
      <c r="AMP2051" s="593"/>
      <c r="AMQ2051" s="593"/>
      <c r="AMR2051" s="593"/>
      <c r="AMS2051" s="593"/>
      <c r="AMT2051" s="593"/>
      <c r="AMU2051" s="593"/>
      <c r="AMV2051" s="593"/>
      <c r="AMW2051" s="593"/>
      <c r="AMX2051" s="593"/>
      <c r="AMY2051" s="593"/>
      <c r="AMZ2051" s="593"/>
      <c r="ANA2051" s="593"/>
      <c r="ANB2051" s="593"/>
      <c r="ANC2051" s="593"/>
      <c r="AND2051" s="593"/>
      <c r="ANE2051" s="593"/>
      <c r="ANF2051" s="593"/>
      <c r="ANG2051" s="593"/>
      <c r="ANH2051" s="593"/>
      <c r="ANI2051" s="593"/>
      <c r="ANJ2051" s="593"/>
      <c r="ANK2051" s="593"/>
      <c r="ANL2051" s="593"/>
      <c r="ANM2051" s="593"/>
      <c r="ANN2051" s="593"/>
      <c r="ANO2051" s="593"/>
      <c r="ANP2051" s="593"/>
      <c r="ANQ2051" s="593"/>
      <c r="ANR2051" s="593"/>
      <c r="ANS2051" s="593"/>
      <c r="ANT2051" s="593"/>
      <c r="ANU2051" s="593"/>
      <c r="ANV2051" s="593"/>
      <c r="ANW2051" s="593"/>
      <c r="ANX2051" s="593"/>
      <c r="ANY2051" s="593"/>
      <c r="ANZ2051" s="593"/>
      <c r="AOA2051" s="593"/>
      <c r="AOB2051" s="593"/>
      <c r="AOC2051" s="593"/>
      <c r="AOD2051" s="593"/>
      <c r="AOE2051" s="593"/>
      <c r="AOF2051" s="593"/>
      <c r="AOG2051" s="593"/>
      <c r="AOH2051" s="593"/>
      <c r="AOI2051" s="593"/>
      <c r="AOJ2051" s="593"/>
      <c r="AOK2051" s="593"/>
      <c r="AOL2051" s="593"/>
      <c r="AOM2051" s="593"/>
      <c r="AON2051" s="593"/>
      <c r="AOO2051" s="593"/>
      <c r="AOP2051" s="593"/>
      <c r="AOQ2051" s="593"/>
      <c r="AOR2051" s="593"/>
      <c r="AOS2051" s="593"/>
      <c r="AOT2051" s="593"/>
      <c r="AOU2051" s="593"/>
      <c r="AOV2051" s="593"/>
      <c r="AOW2051" s="593"/>
      <c r="AOX2051" s="593"/>
      <c r="AOY2051" s="593"/>
      <c r="AOZ2051" s="593"/>
      <c r="APA2051" s="593"/>
      <c r="APB2051" s="593"/>
      <c r="APC2051" s="593"/>
      <c r="APD2051" s="593"/>
      <c r="APE2051" s="593"/>
      <c r="APF2051" s="593"/>
      <c r="APG2051" s="593"/>
      <c r="APH2051" s="593"/>
      <c r="API2051" s="593"/>
      <c r="APJ2051" s="593"/>
      <c r="APK2051" s="593"/>
      <c r="APL2051" s="593"/>
      <c r="APM2051" s="593"/>
      <c r="APN2051" s="593"/>
      <c r="APO2051" s="593"/>
      <c r="APP2051" s="593"/>
      <c r="APQ2051" s="593"/>
      <c r="APR2051" s="593"/>
      <c r="APS2051" s="593"/>
      <c r="APT2051" s="593"/>
      <c r="APU2051" s="593"/>
      <c r="APV2051" s="593"/>
      <c r="APW2051" s="593"/>
      <c r="APX2051" s="593"/>
      <c r="APY2051" s="593"/>
      <c r="APZ2051" s="593"/>
      <c r="AQA2051" s="593"/>
      <c r="AQB2051" s="593"/>
      <c r="AQC2051" s="593"/>
      <c r="AQD2051" s="593"/>
      <c r="AQE2051" s="593"/>
      <c r="AQF2051" s="593"/>
      <c r="AQG2051" s="593"/>
      <c r="AQH2051" s="593"/>
      <c r="AQI2051" s="593"/>
      <c r="AQJ2051" s="593"/>
      <c r="AQK2051" s="593"/>
      <c r="AQL2051" s="593"/>
      <c r="AQM2051" s="593"/>
      <c r="AQN2051" s="593"/>
      <c r="AQO2051" s="593"/>
      <c r="AQP2051" s="593"/>
      <c r="AQQ2051" s="593"/>
      <c r="AQR2051" s="593"/>
      <c r="AQS2051" s="593"/>
      <c r="AQT2051" s="593"/>
      <c r="AQU2051" s="593"/>
      <c r="AQV2051" s="593"/>
      <c r="AQW2051" s="593"/>
      <c r="AQX2051" s="593"/>
      <c r="AQY2051" s="593"/>
      <c r="AQZ2051" s="593"/>
      <c r="ARA2051" s="593"/>
      <c r="ARB2051" s="593"/>
      <c r="ARC2051" s="593"/>
      <c r="ARD2051" s="593"/>
      <c r="ARE2051" s="593"/>
      <c r="ARF2051" s="593"/>
      <c r="ARG2051" s="593"/>
      <c r="ARH2051" s="593"/>
      <c r="ARI2051" s="593"/>
      <c r="ARJ2051" s="593"/>
      <c r="ARK2051" s="593"/>
      <c r="ARL2051" s="593"/>
      <c r="ARM2051" s="593"/>
      <c r="ARN2051" s="593"/>
      <c r="ARO2051" s="593"/>
      <c r="ARP2051" s="593"/>
      <c r="ARQ2051" s="593"/>
      <c r="ARR2051" s="593"/>
      <c r="ARS2051" s="593"/>
      <c r="ART2051" s="593"/>
      <c r="ARU2051" s="593"/>
      <c r="ARV2051" s="593"/>
      <c r="ARW2051" s="593"/>
      <c r="ARX2051" s="593"/>
      <c r="ARY2051" s="593"/>
      <c r="ARZ2051" s="593"/>
      <c r="ASA2051" s="593"/>
      <c r="ASB2051" s="593"/>
      <c r="ASC2051" s="593"/>
      <c r="ASD2051" s="593"/>
      <c r="ASE2051" s="593"/>
      <c r="ASF2051" s="593"/>
      <c r="ASG2051" s="593"/>
      <c r="ASH2051" s="593"/>
      <c r="ASI2051" s="593"/>
      <c r="ASJ2051" s="593"/>
      <c r="ASK2051" s="593"/>
      <c r="ASL2051" s="593"/>
      <c r="ASM2051" s="593"/>
      <c r="ASN2051" s="593"/>
      <c r="ASO2051" s="593"/>
      <c r="ASP2051" s="593"/>
      <c r="ASQ2051" s="593"/>
      <c r="ASR2051" s="593"/>
      <c r="ASS2051" s="593"/>
      <c r="AST2051" s="593"/>
      <c r="ASU2051" s="593"/>
      <c r="ASV2051" s="593"/>
      <c r="ASW2051" s="593"/>
      <c r="ASX2051" s="593"/>
      <c r="ASY2051" s="593"/>
      <c r="ASZ2051" s="593"/>
      <c r="ATA2051" s="593"/>
      <c r="ATB2051" s="593"/>
      <c r="ATC2051" s="593"/>
      <c r="ATD2051" s="593"/>
      <c r="ATE2051" s="593"/>
      <c r="ATF2051" s="593"/>
      <c r="ATG2051" s="593"/>
      <c r="ATH2051" s="593"/>
      <c r="ATI2051" s="593"/>
      <c r="ATJ2051" s="593"/>
      <c r="ATK2051" s="593"/>
      <c r="ATL2051" s="593"/>
      <c r="ATM2051" s="593"/>
      <c r="ATN2051" s="593"/>
      <c r="ATO2051" s="593"/>
      <c r="ATP2051" s="593"/>
      <c r="ATQ2051" s="593"/>
      <c r="ATR2051" s="593"/>
      <c r="ATS2051" s="593"/>
      <c r="ATT2051" s="593"/>
      <c r="ATU2051" s="593"/>
      <c r="ATV2051" s="593"/>
      <c r="ATW2051" s="593"/>
      <c r="ATX2051" s="593"/>
      <c r="ATY2051" s="593"/>
      <c r="ATZ2051" s="593"/>
      <c r="AUA2051" s="593"/>
      <c r="AUB2051" s="593"/>
      <c r="AUC2051" s="593"/>
      <c r="AUD2051" s="593"/>
      <c r="AUE2051" s="593"/>
      <c r="AUF2051" s="593"/>
      <c r="AUG2051" s="593"/>
      <c r="AUH2051" s="593"/>
      <c r="AUI2051" s="593"/>
      <c r="AUJ2051" s="593"/>
      <c r="AUK2051" s="593"/>
      <c r="AUL2051" s="593"/>
      <c r="AUM2051" s="593"/>
      <c r="AUN2051" s="593"/>
      <c r="AUO2051" s="593"/>
      <c r="AUP2051" s="593"/>
      <c r="AUQ2051" s="593"/>
      <c r="AUR2051" s="593"/>
      <c r="AUS2051" s="593"/>
      <c r="AUT2051" s="593"/>
      <c r="AUU2051" s="593"/>
      <c r="AUV2051" s="593"/>
      <c r="AUW2051" s="593"/>
      <c r="AUX2051" s="593"/>
      <c r="AUY2051" s="593"/>
      <c r="AUZ2051" s="593"/>
      <c r="AVA2051" s="593"/>
      <c r="AVB2051" s="593"/>
      <c r="AVC2051" s="593"/>
      <c r="AVD2051" s="593"/>
      <c r="AVE2051" s="593"/>
      <c r="AVF2051" s="593"/>
      <c r="AVG2051" s="593"/>
      <c r="AVH2051" s="593"/>
      <c r="AVI2051" s="593"/>
      <c r="AVJ2051" s="593"/>
      <c r="AVK2051" s="593"/>
    </row>
    <row r="2052" spans="1:1259">
      <c r="A2052" s="697"/>
      <c r="B2052" s="558"/>
      <c r="C2052" s="558"/>
      <c r="D2052" s="676" t="s">
        <v>1067</v>
      </c>
      <c r="E2052" s="535" t="s">
        <v>1317</v>
      </c>
      <c r="F2052" s="665" t="s">
        <v>87</v>
      </c>
      <c r="G2052" s="665">
        <v>2022</v>
      </c>
      <c r="H2052" s="665">
        <v>5</v>
      </c>
      <c r="I2052" s="687"/>
      <c r="J2052" s="666"/>
      <c r="K2052" s="729" t="s">
        <v>1321</v>
      </c>
      <c r="L2052" s="729" t="s">
        <v>1319</v>
      </c>
      <c r="M2052" s="677">
        <v>44579</v>
      </c>
      <c r="N2052" s="677">
        <v>44621</v>
      </c>
      <c r="O2052" s="677"/>
      <c r="P2052" s="666"/>
      <c r="Q2052" s="666"/>
      <c r="R2052" s="666"/>
      <c r="S2052" s="665" t="s">
        <v>1106</v>
      </c>
      <c r="T2052" s="665">
        <v>72</v>
      </c>
      <c r="U2052" s="665"/>
      <c r="V2052" s="676" t="s">
        <v>1072</v>
      </c>
      <c r="W2052" s="676">
        <v>480</v>
      </c>
      <c r="X2052" s="557">
        <v>783</v>
      </c>
      <c r="Y2052" s="679">
        <v>375840</v>
      </c>
      <c r="Z2052" s="667">
        <v>0.47</v>
      </c>
      <c r="AA2052" s="682">
        <f>Y2052*Z2052</f>
        <v>176644.8</v>
      </c>
      <c r="AB2052" s="521"/>
      <c r="AC2052" s="668">
        <v>0</v>
      </c>
      <c r="AD2052" s="676"/>
      <c r="AE2052" s="669"/>
      <c r="AF2052" s="695">
        <f>AA2052+AD2052+AE2052</f>
        <v>176644.8</v>
      </c>
      <c r="AG2052" s="665" t="s">
        <v>1073</v>
      </c>
      <c r="AH2052" s="641"/>
      <c r="AI2052" s="676">
        <v>60</v>
      </c>
      <c r="AJ2052" s="676" t="s">
        <v>1200</v>
      </c>
      <c r="AK2052" s="676" t="s">
        <v>1075</v>
      </c>
      <c r="AL2052" s="696">
        <v>21046</v>
      </c>
      <c r="AM2052" s="676" t="s">
        <v>52</v>
      </c>
      <c r="AN2052" s="676" t="s">
        <v>1076</v>
      </c>
      <c r="AO2052" s="665"/>
      <c r="AP2052" s="676"/>
      <c r="AQ2052" s="676"/>
      <c r="AR2052" s="676"/>
      <c r="AS2052" s="523" t="s">
        <v>1077</v>
      </c>
      <c r="AT2052" s="523"/>
      <c r="AU2052" s="523" t="s">
        <v>1078</v>
      </c>
      <c r="AV2052" s="674"/>
      <c r="AW2052" s="673">
        <f>U2052</f>
        <v>0</v>
      </c>
      <c r="AX2052" s="673" cm="1">
        <f t="array" ref="AX2052">SUM(MID(0&amp;AW2052,LARGE(INDEX(ISNUMBER(--MID(AW2052,ROW($1:$8),1))*ROW($1:$8),),ROW($1:$8))+1,1)*10^ROW($1:$8)/10)</f>
        <v>0</v>
      </c>
      <c r="AY2052" s="673" t="e">
        <f>VLOOKUP($AX2052,'Item Master Data'!$A:$F,3,FALSE)</f>
        <v>#N/A</v>
      </c>
      <c r="AZ2052" s="673" t="e">
        <f>VLOOKUP($AX2052,'Item Master Data'!$A:$F,6,FALSE)</f>
        <v>#N/A</v>
      </c>
      <c r="BA2052" s="673" t="e">
        <f>X2052/BB2052</f>
        <v>#N/A</v>
      </c>
      <c r="BB2052" s="673" t="e">
        <f>VLOOKUP(AX2052,'Item Master Data'!$A:$G,7,FALSE)</f>
        <v>#N/A</v>
      </c>
      <c r="BC2052" s="673"/>
      <c r="BD2052" s="673" t="e">
        <f>W2052-AZ2052</f>
        <v>#N/A</v>
      </c>
      <c r="BE2052" s="593"/>
      <c r="BF2052" s="593"/>
      <c r="BG2052" s="593"/>
      <c r="BH2052" s="593"/>
      <c r="BI2052" s="593"/>
      <c r="BJ2052" s="593"/>
      <c r="BK2052" s="593"/>
      <c r="BL2052" s="593"/>
      <c r="BM2052" s="593"/>
      <c r="BN2052" s="593"/>
      <c r="BO2052" s="593"/>
      <c r="BP2052" s="593"/>
      <c r="BQ2052" s="593"/>
      <c r="BR2052" s="593"/>
      <c r="BS2052" s="593"/>
      <c r="BT2052" s="593"/>
      <c r="BU2052" s="593"/>
      <c r="BV2052" s="593"/>
      <c r="BW2052" s="593"/>
      <c r="BX2052" s="593"/>
      <c r="BY2052" s="593"/>
      <c r="BZ2052" s="593"/>
      <c r="CA2052" s="593"/>
      <c r="CB2052" s="593"/>
      <c r="CC2052" s="593"/>
      <c r="CD2052" s="593"/>
      <c r="CE2052" s="593"/>
      <c r="CF2052" s="593"/>
      <c r="CG2052" s="593"/>
      <c r="CH2052" s="593"/>
      <c r="CI2052" s="593"/>
      <c r="CJ2052" s="593"/>
      <c r="CK2052" s="593"/>
      <c r="CL2052" s="593"/>
      <c r="CM2052" s="593"/>
      <c r="CN2052" s="593"/>
      <c r="CO2052" s="593"/>
      <c r="CP2052" s="593"/>
      <c r="CQ2052" s="593"/>
      <c r="CR2052" s="593"/>
      <c r="CS2052" s="593"/>
      <c r="CT2052" s="593"/>
      <c r="CU2052" s="593"/>
      <c r="CV2052" s="593"/>
      <c r="CW2052" s="593"/>
      <c r="CX2052" s="593"/>
      <c r="CY2052" s="593"/>
      <c r="CZ2052" s="593"/>
      <c r="DA2052" s="593"/>
      <c r="DB2052" s="593"/>
      <c r="DC2052" s="593"/>
      <c r="DD2052" s="593"/>
      <c r="DE2052" s="593"/>
      <c r="DF2052" s="593"/>
      <c r="DG2052" s="593"/>
      <c r="DH2052" s="593"/>
      <c r="DI2052" s="593"/>
      <c r="DJ2052" s="593"/>
      <c r="DK2052" s="593"/>
      <c r="DL2052" s="593"/>
      <c r="DM2052" s="593"/>
      <c r="DN2052" s="593"/>
      <c r="DO2052" s="593"/>
      <c r="DP2052" s="593"/>
      <c r="DQ2052" s="593"/>
      <c r="DR2052" s="593"/>
      <c r="DS2052" s="593"/>
      <c r="DT2052" s="593"/>
      <c r="DU2052" s="593"/>
      <c r="DV2052" s="593"/>
      <c r="DW2052" s="593"/>
      <c r="DX2052" s="593"/>
      <c r="DY2052" s="593"/>
      <c r="DZ2052" s="593"/>
      <c r="EA2052" s="593"/>
      <c r="EB2052" s="593"/>
      <c r="EC2052" s="593"/>
      <c r="ED2052" s="593"/>
      <c r="EE2052" s="593"/>
      <c r="EF2052" s="593"/>
      <c r="EG2052" s="593"/>
      <c r="EH2052" s="593"/>
      <c r="EI2052" s="593"/>
      <c r="EJ2052" s="593"/>
      <c r="EK2052" s="593"/>
      <c r="EL2052" s="593"/>
      <c r="EM2052" s="593"/>
      <c r="EN2052" s="593"/>
      <c r="EO2052" s="593"/>
      <c r="EP2052" s="593"/>
      <c r="EQ2052" s="593"/>
      <c r="ER2052" s="593"/>
      <c r="ES2052" s="593"/>
      <c r="ET2052" s="593"/>
      <c r="EU2052" s="593"/>
      <c r="EV2052" s="593"/>
      <c r="EW2052" s="593"/>
      <c r="EX2052" s="593"/>
      <c r="EY2052" s="593"/>
      <c r="EZ2052" s="593"/>
      <c r="FA2052" s="593"/>
      <c r="FB2052" s="593"/>
      <c r="FC2052" s="593"/>
      <c r="FD2052" s="593"/>
      <c r="FE2052" s="593"/>
      <c r="FF2052" s="593"/>
      <c r="FG2052" s="593"/>
      <c r="FH2052" s="593"/>
      <c r="FI2052" s="593"/>
      <c r="FJ2052" s="593"/>
      <c r="FK2052" s="593"/>
      <c r="FL2052" s="593"/>
      <c r="FM2052" s="593"/>
      <c r="FN2052" s="593"/>
      <c r="FO2052" s="593"/>
      <c r="FP2052" s="593"/>
      <c r="FQ2052" s="593"/>
      <c r="FR2052" s="593"/>
      <c r="FS2052" s="593"/>
      <c r="FT2052" s="593"/>
      <c r="FU2052" s="593"/>
      <c r="FV2052" s="593"/>
      <c r="FW2052" s="593"/>
      <c r="FX2052" s="593"/>
      <c r="FY2052" s="593"/>
      <c r="FZ2052" s="593"/>
      <c r="GA2052" s="593"/>
      <c r="GB2052" s="593"/>
      <c r="GC2052" s="593"/>
      <c r="GD2052" s="593"/>
      <c r="GE2052" s="593"/>
      <c r="GF2052" s="593"/>
      <c r="GG2052" s="593"/>
      <c r="GH2052" s="593"/>
      <c r="GI2052" s="593"/>
      <c r="GJ2052" s="593"/>
      <c r="GK2052" s="593"/>
      <c r="GL2052" s="593"/>
      <c r="GM2052" s="593"/>
      <c r="GN2052" s="593"/>
      <c r="GO2052" s="593"/>
      <c r="GP2052" s="593"/>
      <c r="GQ2052" s="593"/>
      <c r="GR2052" s="593"/>
      <c r="GS2052" s="593"/>
      <c r="GT2052" s="593"/>
      <c r="GU2052" s="593"/>
      <c r="GV2052" s="593"/>
      <c r="GW2052" s="593"/>
      <c r="GX2052" s="593"/>
      <c r="GY2052" s="593"/>
      <c r="GZ2052" s="593"/>
      <c r="HA2052" s="593"/>
      <c r="HB2052" s="593"/>
      <c r="HC2052" s="593"/>
      <c r="HD2052" s="593"/>
      <c r="HE2052" s="593"/>
      <c r="HF2052" s="593"/>
      <c r="HG2052" s="593"/>
      <c r="HH2052" s="593"/>
      <c r="HI2052" s="593"/>
      <c r="HJ2052" s="593"/>
      <c r="HK2052" s="593"/>
      <c r="HL2052" s="593"/>
      <c r="HM2052" s="593"/>
      <c r="HN2052" s="593"/>
      <c r="HO2052" s="593"/>
      <c r="HP2052" s="593"/>
      <c r="HQ2052" s="593"/>
      <c r="HR2052" s="593"/>
      <c r="HS2052" s="593"/>
      <c r="HT2052" s="593"/>
      <c r="HU2052" s="593"/>
      <c r="HV2052" s="593"/>
      <c r="HW2052" s="593"/>
      <c r="HX2052" s="593"/>
      <c r="HY2052" s="593"/>
      <c r="HZ2052" s="593"/>
      <c r="IA2052" s="593"/>
      <c r="IB2052" s="593"/>
      <c r="IC2052" s="593"/>
      <c r="ID2052" s="593"/>
      <c r="IE2052" s="593"/>
      <c r="IF2052" s="593"/>
      <c r="IG2052" s="593"/>
      <c r="IH2052" s="593"/>
      <c r="II2052" s="593"/>
      <c r="IJ2052" s="593"/>
      <c r="IK2052" s="593"/>
      <c r="IL2052" s="593"/>
      <c r="IM2052" s="593"/>
      <c r="IN2052" s="593"/>
      <c r="IO2052" s="593"/>
      <c r="IP2052" s="593"/>
      <c r="IQ2052" s="593"/>
      <c r="IR2052" s="593"/>
      <c r="IS2052" s="593"/>
      <c r="IT2052" s="593"/>
      <c r="IU2052" s="593"/>
      <c r="IV2052" s="593"/>
      <c r="IW2052" s="593"/>
      <c r="IX2052" s="593"/>
      <c r="IY2052" s="593"/>
      <c r="IZ2052" s="593"/>
      <c r="JA2052" s="593"/>
      <c r="JB2052" s="593"/>
      <c r="JC2052" s="593"/>
      <c r="JD2052" s="593"/>
      <c r="JE2052" s="593"/>
      <c r="JF2052" s="593"/>
      <c r="JG2052" s="593"/>
      <c r="JH2052" s="593"/>
      <c r="JI2052" s="593"/>
      <c r="JJ2052" s="593"/>
      <c r="JK2052" s="593"/>
      <c r="JL2052" s="593"/>
      <c r="JM2052" s="593"/>
      <c r="JN2052" s="593"/>
      <c r="JO2052" s="593"/>
      <c r="JP2052" s="593"/>
      <c r="JQ2052" s="593"/>
      <c r="JR2052" s="593"/>
      <c r="JS2052" s="593"/>
      <c r="JT2052" s="593"/>
      <c r="JU2052" s="593"/>
      <c r="JV2052" s="593"/>
      <c r="JW2052" s="593"/>
      <c r="JX2052" s="593"/>
      <c r="JY2052" s="593"/>
      <c r="JZ2052" s="593"/>
      <c r="KA2052" s="593"/>
      <c r="KB2052" s="593"/>
      <c r="KC2052" s="593"/>
      <c r="KD2052" s="593"/>
      <c r="KE2052" s="593"/>
      <c r="KF2052" s="593"/>
      <c r="KG2052" s="593"/>
      <c r="KH2052" s="593"/>
      <c r="KI2052" s="593"/>
      <c r="KJ2052" s="593"/>
      <c r="KK2052" s="593"/>
      <c r="KL2052" s="593"/>
      <c r="KM2052" s="593"/>
      <c r="KN2052" s="593"/>
      <c r="KO2052" s="593"/>
      <c r="KP2052" s="593"/>
      <c r="KQ2052" s="593"/>
      <c r="KR2052" s="593"/>
      <c r="KS2052" s="593"/>
      <c r="KT2052" s="593"/>
      <c r="KU2052" s="593"/>
      <c r="KV2052" s="593"/>
      <c r="KW2052" s="593"/>
      <c r="KX2052" s="593"/>
      <c r="KY2052" s="593"/>
      <c r="KZ2052" s="593"/>
      <c r="LA2052" s="593"/>
      <c r="LB2052" s="593"/>
      <c r="LC2052" s="593"/>
      <c r="LD2052" s="593"/>
      <c r="LE2052" s="593"/>
      <c r="LF2052" s="593"/>
      <c r="LG2052" s="593"/>
      <c r="LH2052" s="593"/>
      <c r="LI2052" s="593"/>
      <c r="LJ2052" s="593"/>
      <c r="LK2052" s="593"/>
      <c r="LL2052" s="593"/>
      <c r="LM2052" s="593"/>
      <c r="LN2052" s="593"/>
      <c r="LO2052" s="593"/>
      <c r="LP2052" s="593"/>
      <c r="LQ2052" s="593"/>
      <c r="LR2052" s="593"/>
      <c r="LS2052" s="593"/>
      <c r="LT2052" s="593"/>
      <c r="LU2052" s="593"/>
      <c r="LV2052" s="593"/>
      <c r="LW2052" s="593"/>
      <c r="LX2052" s="593"/>
      <c r="LY2052" s="593"/>
      <c r="LZ2052" s="593"/>
      <c r="MA2052" s="593"/>
      <c r="MB2052" s="593"/>
      <c r="MC2052" s="593"/>
      <c r="MD2052" s="593"/>
      <c r="ME2052" s="593"/>
      <c r="MF2052" s="593"/>
      <c r="MG2052" s="593"/>
      <c r="MH2052" s="593"/>
      <c r="MI2052" s="593"/>
      <c r="MJ2052" s="593"/>
      <c r="MK2052" s="593"/>
      <c r="ML2052" s="593"/>
      <c r="MM2052" s="593"/>
      <c r="MN2052" s="593"/>
      <c r="MO2052" s="593"/>
      <c r="MP2052" s="593"/>
      <c r="MQ2052" s="593"/>
      <c r="MR2052" s="593"/>
      <c r="MS2052" s="593"/>
      <c r="MT2052" s="593"/>
      <c r="MU2052" s="593"/>
      <c r="MV2052" s="593"/>
      <c r="MW2052" s="593"/>
      <c r="MX2052" s="593"/>
      <c r="MY2052" s="593"/>
      <c r="MZ2052" s="593"/>
      <c r="NA2052" s="593"/>
      <c r="NB2052" s="593"/>
      <c r="NC2052" s="593"/>
      <c r="ND2052" s="593"/>
      <c r="NE2052" s="593"/>
      <c r="NF2052" s="593"/>
      <c r="NG2052" s="593"/>
      <c r="NH2052" s="593"/>
      <c r="NI2052" s="593"/>
      <c r="NJ2052" s="593"/>
      <c r="NK2052" s="593"/>
      <c r="NL2052" s="593"/>
      <c r="NM2052" s="593"/>
      <c r="NN2052" s="593"/>
      <c r="NO2052" s="593"/>
      <c r="NP2052" s="593"/>
      <c r="NQ2052" s="593"/>
      <c r="NR2052" s="593"/>
      <c r="NS2052" s="593"/>
      <c r="NT2052" s="593"/>
      <c r="NU2052" s="593"/>
      <c r="NV2052" s="593"/>
      <c r="NW2052" s="593"/>
      <c r="NX2052" s="593"/>
      <c r="NY2052" s="593"/>
      <c r="NZ2052" s="593"/>
      <c r="OA2052" s="593"/>
      <c r="OB2052" s="593"/>
      <c r="OC2052" s="593"/>
      <c r="OD2052" s="593"/>
      <c r="OE2052" s="593"/>
      <c r="OF2052" s="593"/>
      <c r="OG2052" s="593"/>
      <c r="OH2052" s="593"/>
      <c r="OI2052" s="593"/>
      <c r="OJ2052" s="593"/>
      <c r="OK2052" s="593"/>
      <c r="OL2052" s="593"/>
      <c r="OM2052" s="593"/>
      <c r="ON2052" s="593"/>
      <c r="OO2052" s="593"/>
      <c r="OP2052" s="593"/>
      <c r="OQ2052" s="593"/>
      <c r="OR2052" s="593"/>
      <c r="OS2052" s="593"/>
      <c r="OT2052" s="593"/>
      <c r="OU2052" s="593"/>
      <c r="OV2052" s="593"/>
      <c r="OW2052" s="593"/>
      <c r="OX2052" s="593"/>
      <c r="OY2052" s="593"/>
      <c r="OZ2052" s="593"/>
      <c r="PA2052" s="593"/>
      <c r="PB2052" s="593"/>
      <c r="PC2052" s="593"/>
      <c r="PD2052" s="593"/>
      <c r="PE2052" s="593"/>
      <c r="PF2052" s="593"/>
      <c r="PG2052" s="593"/>
      <c r="PH2052" s="593"/>
      <c r="PI2052" s="593"/>
      <c r="PJ2052" s="593"/>
      <c r="PK2052" s="593"/>
      <c r="PL2052" s="593"/>
      <c r="PM2052" s="593"/>
      <c r="PN2052" s="593"/>
      <c r="PO2052" s="593"/>
      <c r="PP2052" s="593"/>
      <c r="PQ2052" s="593"/>
      <c r="PR2052" s="593"/>
      <c r="PS2052" s="593"/>
      <c r="PT2052" s="593"/>
      <c r="PU2052" s="593"/>
      <c r="PV2052" s="593"/>
      <c r="PW2052" s="593"/>
      <c r="PX2052" s="593"/>
      <c r="PY2052" s="593"/>
      <c r="PZ2052" s="593"/>
      <c r="QA2052" s="593"/>
      <c r="QB2052" s="593"/>
      <c r="QC2052" s="593"/>
      <c r="QD2052" s="593"/>
      <c r="QE2052" s="593"/>
      <c r="QF2052" s="593"/>
      <c r="QG2052" s="593"/>
      <c r="QH2052" s="593"/>
      <c r="QI2052" s="593"/>
      <c r="QJ2052" s="593"/>
      <c r="QK2052" s="593"/>
      <c r="QL2052" s="593"/>
      <c r="QM2052" s="593"/>
      <c r="QN2052" s="593"/>
      <c r="QO2052" s="593"/>
      <c r="QP2052" s="593"/>
      <c r="QQ2052" s="593"/>
      <c r="QR2052" s="593"/>
      <c r="QS2052" s="593"/>
      <c r="QT2052" s="593"/>
      <c r="QU2052" s="593"/>
      <c r="QV2052" s="593"/>
      <c r="QW2052" s="593"/>
      <c r="QX2052" s="593"/>
      <c r="QY2052" s="593"/>
      <c r="QZ2052" s="593"/>
      <c r="RA2052" s="593"/>
      <c r="RB2052" s="593"/>
      <c r="RC2052" s="593"/>
      <c r="RD2052" s="593"/>
      <c r="RE2052" s="593"/>
      <c r="RF2052" s="593"/>
      <c r="RG2052" s="593"/>
      <c r="RH2052" s="593"/>
      <c r="RI2052" s="593"/>
      <c r="RJ2052" s="593"/>
      <c r="RK2052" s="593"/>
      <c r="RL2052" s="593"/>
      <c r="RM2052" s="593"/>
      <c r="RN2052" s="593"/>
      <c r="RO2052" s="593"/>
      <c r="RP2052" s="593"/>
      <c r="RQ2052" s="593"/>
      <c r="RR2052" s="593"/>
      <c r="RS2052" s="593"/>
      <c r="RT2052" s="593"/>
      <c r="RU2052" s="593"/>
      <c r="RV2052" s="593"/>
      <c r="RW2052" s="593"/>
      <c r="RX2052" s="593"/>
      <c r="RY2052" s="593"/>
      <c r="RZ2052" s="593"/>
      <c r="SA2052" s="593"/>
      <c r="SB2052" s="593"/>
      <c r="SC2052" s="593"/>
      <c r="SD2052" s="593"/>
      <c r="SE2052" s="593"/>
      <c r="SF2052" s="593"/>
      <c r="SG2052" s="593"/>
      <c r="SH2052" s="593"/>
      <c r="SI2052" s="593"/>
      <c r="SJ2052" s="593"/>
      <c r="SK2052" s="593"/>
      <c r="SL2052" s="593"/>
      <c r="SM2052" s="593"/>
      <c r="SN2052" s="593"/>
      <c r="SO2052" s="593"/>
      <c r="SP2052" s="593"/>
      <c r="SQ2052" s="593"/>
      <c r="SR2052" s="593"/>
      <c r="SS2052" s="593"/>
      <c r="ST2052" s="593"/>
      <c r="SU2052" s="593"/>
      <c r="SV2052" s="593"/>
      <c r="SW2052" s="593"/>
      <c r="SX2052" s="593"/>
      <c r="SY2052" s="593"/>
      <c r="SZ2052" s="593"/>
      <c r="TA2052" s="593"/>
      <c r="TB2052" s="593"/>
      <c r="TC2052" s="593"/>
      <c r="TD2052" s="593"/>
      <c r="TE2052" s="593"/>
      <c r="TF2052" s="593"/>
      <c r="TG2052" s="593"/>
      <c r="TH2052" s="593"/>
      <c r="TI2052" s="593"/>
      <c r="TJ2052" s="593"/>
      <c r="TK2052" s="593"/>
      <c r="TL2052" s="593"/>
      <c r="TM2052" s="593"/>
      <c r="TN2052" s="593"/>
      <c r="TO2052" s="593"/>
      <c r="TP2052" s="593"/>
      <c r="TQ2052" s="593"/>
      <c r="TR2052" s="593"/>
      <c r="TS2052" s="593"/>
      <c r="TT2052" s="593"/>
      <c r="TU2052" s="593"/>
      <c r="TV2052" s="593"/>
      <c r="TW2052" s="593"/>
      <c r="TX2052" s="593"/>
      <c r="TY2052" s="593"/>
      <c r="TZ2052" s="593"/>
      <c r="UA2052" s="593"/>
      <c r="UB2052" s="593"/>
      <c r="UC2052" s="593"/>
      <c r="UD2052" s="593"/>
      <c r="UE2052" s="593"/>
      <c r="UF2052" s="593"/>
      <c r="UG2052" s="593"/>
      <c r="UH2052" s="593"/>
      <c r="UI2052" s="593"/>
      <c r="UJ2052" s="593"/>
      <c r="UK2052" s="593"/>
      <c r="UL2052" s="593"/>
      <c r="UM2052" s="593"/>
      <c r="UN2052" s="593"/>
      <c r="UO2052" s="593"/>
      <c r="UP2052" s="593"/>
      <c r="UQ2052" s="593"/>
      <c r="UR2052" s="593"/>
      <c r="US2052" s="593"/>
      <c r="UT2052" s="593"/>
      <c r="UU2052" s="593"/>
      <c r="UV2052" s="593"/>
      <c r="UW2052" s="593"/>
      <c r="UX2052" s="593"/>
      <c r="UY2052" s="593"/>
      <c r="UZ2052" s="593"/>
      <c r="VA2052" s="593"/>
      <c r="VB2052" s="593"/>
      <c r="VC2052" s="593"/>
      <c r="VD2052" s="593"/>
      <c r="VE2052" s="593"/>
      <c r="VF2052" s="593"/>
      <c r="VG2052" s="593"/>
      <c r="VH2052" s="593"/>
      <c r="VI2052" s="593"/>
      <c r="VJ2052" s="593"/>
      <c r="VK2052" s="593"/>
      <c r="VL2052" s="593"/>
      <c r="VM2052" s="593"/>
      <c r="VN2052" s="593"/>
      <c r="VO2052" s="593"/>
      <c r="VP2052" s="593"/>
      <c r="VQ2052" s="593"/>
      <c r="VR2052" s="593"/>
      <c r="VS2052" s="593"/>
      <c r="VT2052" s="593"/>
      <c r="VU2052" s="593"/>
      <c r="VV2052" s="593"/>
      <c r="VW2052" s="593"/>
      <c r="VX2052" s="593"/>
      <c r="VY2052" s="593"/>
      <c r="VZ2052" s="593"/>
      <c r="WA2052" s="593"/>
      <c r="WB2052" s="593"/>
      <c r="WC2052" s="593"/>
      <c r="WD2052" s="593"/>
      <c r="WE2052" s="593"/>
      <c r="WF2052" s="593"/>
      <c r="WG2052" s="593"/>
      <c r="WH2052" s="593"/>
      <c r="WI2052" s="593"/>
      <c r="WJ2052" s="593"/>
      <c r="WK2052" s="593"/>
      <c r="WL2052" s="593"/>
      <c r="WM2052" s="593"/>
      <c r="WN2052" s="593"/>
      <c r="WO2052" s="593"/>
      <c r="WP2052" s="593"/>
      <c r="WQ2052" s="593"/>
      <c r="WR2052" s="593"/>
      <c r="WS2052" s="593"/>
      <c r="WT2052" s="593"/>
      <c r="WU2052" s="593"/>
      <c r="WV2052" s="593"/>
      <c r="WW2052" s="593"/>
      <c r="WX2052" s="593"/>
      <c r="WY2052" s="593"/>
      <c r="WZ2052" s="593"/>
      <c r="XA2052" s="593"/>
      <c r="XB2052" s="593"/>
      <c r="XC2052" s="593"/>
      <c r="XD2052" s="593"/>
      <c r="XE2052" s="593"/>
      <c r="XF2052" s="593"/>
      <c r="XG2052" s="593"/>
      <c r="XH2052" s="593"/>
      <c r="XI2052" s="593"/>
      <c r="XJ2052" s="593"/>
      <c r="XK2052" s="593"/>
      <c r="XL2052" s="593"/>
      <c r="XM2052" s="593"/>
      <c r="XN2052" s="593"/>
      <c r="XO2052" s="593"/>
      <c r="XP2052" s="593"/>
      <c r="XQ2052" s="593"/>
      <c r="XR2052" s="593"/>
      <c r="XS2052" s="593"/>
      <c r="XT2052" s="593"/>
      <c r="XU2052" s="593"/>
      <c r="XV2052" s="593"/>
      <c r="XW2052" s="593"/>
      <c r="XX2052" s="593"/>
      <c r="XY2052" s="593"/>
      <c r="XZ2052" s="593"/>
      <c r="YA2052" s="593"/>
      <c r="YB2052" s="593"/>
      <c r="YC2052" s="593"/>
      <c r="YD2052" s="593"/>
      <c r="YE2052" s="593"/>
      <c r="YF2052" s="593"/>
      <c r="YG2052" s="593"/>
      <c r="YH2052" s="593"/>
      <c r="YI2052" s="593"/>
      <c r="YJ2052" s="593"/>
      <c r="YK2052" s="593"/>
      <c r="YL2052" s="593"/>
      <c r="YM2052" s="593"/>
      <c r="YN2052" s="593"/>
      <c r="YO2052" s="593"/>
      <c r="YP2052" s="593"/>
      <c r="YQ2052" s="593"/>
      <c r="YR2052" s="593"/>
      <c r="YS2052" s="593"/>
      <c r="YT2052" s="593"/>
      <c r="YU2052" s="593"/>
      <c r="YV2052" s="593"/>
      <c r="YW2052" s="593"/>
      <c r="YX2052" s="593"/>
      <c r="YY2052" s="593"/>
      <c r="YZ2052" s="593"/>
      <c r="ZA2052" s="593"/>
      <c r="ZB2052" s="593"/>
      <c r="ZC2052" s="593"/>
      <c r="ZD2052" s="593"/>
      <c r="ZE2052" s="593"/>
      <c r="ZF2052" s="593"/>
      <c r="ZG2052" s="593"/>
      <c r="ZH2052" s="593"/>
      <c r="ZI2052" s="593"/>
      <c r="ZJ2052" s="593"/>
      <c r="ZK2052" s="593"/>
      <c r="ZL2052" s="593"/>
      <c r="ZM2052" s="593"/>
      <c r="ZN2052" s="593"/>
      <c r="ZO2052" s="593"/>
      <c r="ZP2052" s="593"/>
      <c r="ZQ2052" s="593"/>
      <c r="ZR2052" s="593"/>
      <c r="ZS2052" s="593"/>
      <c r="ZT2052" s="593"/>
      <c r="ZU2052" s="593"/>
      <c r="ZV2052" s="593"/>
      <c r="ZW2052" s="593"/>
      <c r="ZX2052" s="593"/>
      <c r="ZY2052" s="593"/>
      <c r="ZZ2052" s="593"/>
      <c r="AAA2052" s="593"/>
      <c r="AAB2052" s="593"/>
      <c r="AAC2052" s="593"/>
      <c r="AAD2052" s="593"/>
      <c r="AAE2052" s="593"/>
      <c r="AAF2052" s="593"/>
      <c r="AAG2052" s="593"/>
      <c r="AAH2052" s="593"/>
      <c r="AAI2052" s="593"/>
      <c r="AAJ2052" s="593"/>
      <c r="AAK2052" s="593"/>
      <c r="AAL2052" s="593"/>
      <c r="AAM2052" s="593"/>
      <c r="AAN2052" s="593"/>
      <c r="AAO2052" s="593"/>
      <c r="AAP2052" s="593"/>
      <c r="AAQ2052" s="593"/>
      <c r="AAR2052" s="593"/>
      <c r="AAS2052" s="593"/>
      <c r="AAT2052" s="593"/>
      <c r="AAU2052" s="593"/>
      <c r="AAV2052" s="593"/>
      <c r="AAW2052" s="593"/>
      <c r="AAX2052" s="593"/>
      <c r="AAY2052" s="593"/>
      <c r="AAZ2052" s="593"/>
      <c r="ABA2052" s="593"/>
      <c r="ABB2052" s="593"/>
      <c r="ABC2052" s="593"/>
      <c r="ABD2052" s="593"/>
      <c r="ABE2052" s="593"/>
      <c r="ABF2052" s="593"/>
      <c r="ABG2052" s="593"/>
      <c r="ABH2052" s="593"/>
      <c r="ABI2052" s="593"/>
      <c r="ABJ2052" s="593"/>
      <c r="ABK2052" s="593"/>
      <c r="ABL2052" s="593"/>
      <c r="ABM2052" s="593"/>
      <c r="ABN2052" s="593"/>
      <c r="ABO2052" s="593"/>
      <c r="ABP2052" s="593"/>
      <c r="ABQ2052" s="593"/>
      <c r="ABR2052" s="593"/>
      <c r="ABS2052" s="593"/>
      <c r="ABT2052" s="593"/>
      <c r="ABU2052" s="593"/>
      <c r="ABV2052" s="593"/>
      <c r="ABW2052" s="593"/>
      <c r="ABX2052" s="593"/>
      <c r="ABY2052" s="593"/>
      <c r="ABZ2052" s="593"/>
      <c r="ACA2052" s="593"/>
      <c r="ACB2052" s="593"/>
      <c r="ACC2052" s="593"/>
      <c r="ACD2052" s="593"/>
      <c r="ACE2052" s="593"/>
      <c r="ACF2052" s="593"/>
      <c r="ACG2052" s="593"/>
      <c r="ACH2052" s="593"/>
      <c r="ACI2052" s="593"/>
      <c r="ACJ2052" s="593"/>
      <c r="ACK2052" s="593"/>
      <c r="ACL2052" s="593"/>
      <c r="ACM2052" s="593"/>
      <c r="ACN2052" s="593"/>
      <c r="ACO2052" s="593"/>
      <c r="ACP2052" s="593"/>
      <c r="ACQ2052" s="593"/>
      <c r="ACR2052" s="593"/>
      <c r="ACS2052" s="593"/>
      <c r="ACT2052" s="593"/>
      <c r="ACU2052" s="593"/>
      <c r="ACV2052" s="593"/>
      <c r="ACW2052" s="593"/>
      <c r="ACX2052" s="593"/>
      <c r="ACY2052" s="593"/>
      <c r="ACZ2052" s="593"/>
      <c r="ADA2052" s="593"/>
      <c r="ADB2052" s="593"/>
      <c r="ADC2052" s="593"/>
      <c r="ADD2052" s="593"/>
      <c r="ADE2052" s="593"/>
      <c r="ADF2052" s="593"/>
      <c r="ADG2052" s="593"/>
      <c r="ADH2052" s="593"/>
      <c r="ADI2052" s="593"/>
      <c r="ADJ2052" s="593"/>
      <c r="ADK2052" s="593"/>
      <c r="ADL2052" s="593"/>
      <c r="ADM2052" s="593"/>
      <c r="ADN2052" s="593"/>
      <c r="ADO2052" s="593"/>
      <c r="ADP2052" s="593"/>
      <c r="ADQ2052" s="593"/>
      <c r="ADR2052" s="593"/>
      <c r="ADS2052" s="593"/>
      <c r="ADT2052" s="593"/>
      <c r="ADU2052" s="593"/>
      <c r="ADV2052" s="593"/>
      <c r="ADW2052" s="593"/>
      <c r="ADX2052" s="593"/>
      <c r="ADY2052" s="593"/>
      <c r="ADZ2052" s="593"/>
      <c r="AEA2052" s="593"/>
      <c r="AEB2052" s="593"/>
      <c r="AEC2052" s="593"/>
      <c r="AED2052" s="593"/>
      <c r="AEE2052" s="593"/>
      <c r="AEF2052" s="593"/>
      <c r="AEG2052" s="593"/>
      <c r="AEH2052" s="593"/>
      <c r="AEI2052" s="593"/>
      <c r="AEJ2052" s="593"/>
      <c r="AEK2052" s="593"/>
      <c r="AEL2052" s="593"/>
      <c r="AEM2052" s="593"/>
      <c r="AEN2052" s="593"/>
      <c r="AEO2052" s="593"/>
      <c r="AEP2052" s="593"/>
      <c r="AEQ2052" s="593"/>
      <c r="AER2052" s="593"/>
      <c r="AES2052" s="593"/>
      <c r="AET2052" s="593"/>
      <c r="AEU2052" s="593"/>
      <c r="AEV2052" s="593"/>
      <c r="AEW2052" s="593"/>
      <c r="AEX2052" s="593"/>
      <c r="AEY2052" s="593"/>
      <c r="AEZ2052" s="593"/>
      <c r="AFA2052" s="593"/>
      <c r="AFB2052" s="593"/>
      <c r="AFC2052" s="593"/>
      <c r="AFD2052" s="593"/>
      <c r="AFE2052" s="593"/>
      <c r="AFF2052" s="593"/>
      <c r="AFG2052" s="593"/>
      <c r="AFH2052" s="593"/>
      <c r="AFI2052" s="593"/>
      <c r="AFJ2052" s="593"/>
      <c r="AFK2052" s="593"/>
      <c r="AFL2052" s="593"/>
      <c r="AFM2052" s="593"/>
      <c r="AFN2052" s="593"/>
      <c r="AFO2052" s="593"/>
      <c r="AFP2052" s="593"/>
      <c r="AFQ2052" s="593"/>
      <c r="AFR2052" s="593"/>
      <c r="AFS2052" s="593"/>
      <c r="AFT2052" s="593"/>
      <c r="AFU2052" s="593"/>
      <c r="AFV2052" s="593"/>
      <c r="AFW2052" s="593"/>
      <c r="AFX2052" s="593"/>
      <c r="AFY2052" s="593"/>
      <c r="AFZ2052" s="593"/>
      <c r="AGA2052" s="593"/>
      <c r="AGB2052" s="593"/>
      <c r="AGC2052" s="593"/>
      <c r="AGD2052" s="593"/>
      <c r="AGE2052" s="593"/>
      <c r="AGF2052" s="593"/>
      <c r="AGG2052" s="593"/>
      <c r="AGH2052" s="593"/>
      <c r="AGI2052" s="593"/>
      <c r="AGJ2052" s="593"/>
      <c r="AGK2052" s="593"/>
      <c r="AGL2052" s="593"/>
      <c r="AGM2052" s="593"/>
      <c r="AGN2052" s="593"/>
      <c r="AGO2052" s="593"/>
      <c r="AGP2052" s="593"/>
      <c r="AGQ2052" s="593"/>
      <c r="AGR2052" s="593"/>
      <c r="AGS2052" s="593"/>
      <c r="AGT2052" s="593"/>
      <c r="AGU2052" s="593"/>
      <c r="AGV2052" s="593"/>
      <c r="AGW2052" s="593"/>
      <c r="AGX2052" s="593"/>
      <c r="AGY2052" s="593"/>
      <c r="AGZ2052" s="593"/>
      <c r="AHA2052" s="593"/>
      <c r="AHB2052" s="593"/>
      <c r="AHC2052" s="593"/>
      <c r="AHD2052" s="593"/>
      <c r="AHE2052" s="593"/>
      <c r="AHF2052" s="593"/>
      <c r="AHG2052" s="593"/>
      <c r="AHH2052" s="593"/>
      <c r="AHI2052" s="593"/>
      <c r="AHJ2052" s="593"/>
      <c r="AHK2052" s="593"/>
      <c r="AHL2052" s="593"/>
      <c r="AHM2052" s="593"/>
      <c r="AHN2052" s="593"/>
      <c r="AHO2052" s="593"/>
      <c r="AHP2052" s="593"/>
      <c r="AHQ2052" s="593"/>
      <c r="AHR2052" s="593"/>
      <c r="AHS2052" s="593"/>
      <c r="AHT2052" s="593"/>
      <c r="AHU2052" s="593"/>
      <c r="AHV2052" s="593"/>
      <c r="AHW2052" s="593"/>
      <c r="AHX2052" s="593"/>
      <c r="AHY2052" s="593"/>
      <c r="AHZ2052" s="593"/>
      <c r="AIA2052" s="593"/>
      <c r="AIB2052" s="593"/>
      <c r="AIC2052" s="593"/>
      <c r="AID2052" s="593"/>
      <c r="AIE2052" s="593"/>
      <c r="AIF2052" s="593"/>
      <c r="AIG2052" s="593"/>
      <c r="AIH2052" s="593"/>
      <c r="AII2052" s="593"/>
      <c r="AIJ2052" s="593"/>
      <c r="AIK2052" s="593"/>
      <c r="AIL2052" s="593"/>
      <c r="AIM2052" s="593"/>
      <c r="AIN2052" s="593"/>
      <c r="AIO2052" s="593"/>
      <c r="AIP2052" s="593"/>
      <c r="AIQ2052" s="593"/>
      <c r="AIR2052" s="593"/>
      <c r="AIS2052" s="593"/>
      <c r="AIT2052" s="593"/>
      <c r="AIU2052" s="593"/>
      <c r="AIV2052" s="593"/>
      <c r="AIW2052" s="593"/>
      <c r="AIX2052" s="593"/>
      <c r="AIY2052" s="593"/>
      <c r="AIZ2052" s="593"/>
      <c r="AJA2052" s="593"/>
      <c r="AJB2052" s="593"/>
      <c r="AJC2052" s="593"/>
      <c r="AJD2052" s="593"/>
      <c r="AJE2052" s="593"/>
      <c r="AJF2052" s="593"/>
      <c r="AJG2052" s="593"/>
      <c r="AJH2052" s="593"/>
      <c r="AJI2052" s="593"/>
      <c r="AJJ2052" s="593"/>
      <c r="AJK2052" s="593"/>
      <c r="AJL2052" s="593"/>
      <c r="AJM2052" s="593"/>
      <c r="AJN2052" s="593"/>
      <c r="AJO2052" s="593"/>
      <c r="AJP2052" s="593"/>
      <c r="AJQ2052" s="593"/>
      <c r="AJR2052" s="593"/>
      <c r="AJS2052" s="593"/>
      <c r="AJT2052" s="593"/>
      <c r="AJU2052" s="593"/>
      <c r="AJV2052" s="593"/>
      <c r="AJW2052" s="593"/>
      <c r="AJX2052" s="593"/>
      <c r="AJY2052" s="593"/>
      <c r="AJZ2052" s="593"/>
      <c r="AKA2052" s="593"/>
      <c r="AKB2052" s="593"/>
      <c r="AKC2052" s="593"/>
      <c r="AKD2052" s="593"/>
      <c r="AKE2052" s="593"/>
      <c r="AKF2052" s="593"/>
      <c r="AKG2052" s="593"/>
      <c r="AKH2052" s="593"/>
      <c r="AKI2052" s="593"/>
      <c r="AKJ2052" s="593"/>
      <c r="AKK2052" s="593"/>
      <c r="AKL2052" s="593"/>
      <c r="AKM2052" s="593"/>
      <c r="AKN2052" s="593"/>
      <c r="AKO2052" s="593"/>
      <c r="AKP2052" s="593"/>
      <c r="AKQ2052" s="593"/>
      <c r="AKR2052" s="593"/>
      <c r="AKS2052" s="593"/>
      <c r="AKT2052" s="593"/>
      <c r="AKU2052" s="593"/>
      <c r="AKV2052" s="593"/>
      <c r="AKW2052" s="593"/>
      <c r="AKX2052" s="593"/>
      <c r="AKY2052" s="593"/>
      <c r="AKZ2052" s="593"/>
      <c r="ALA2052" s="593"/>
      <c r="ALB2052" s="593"/>
      <c r="ALC2052" s="593"/>
      <c r="ALD2052" s="593"/>
      <c r="ALE2052" s="593"/>
      <c r="ALF2052" s="593"/>
      <c r="ALG2052" s="593"/>
      <c r="ALH2052" s="593"/>
      <c r="ALI2052" s="593"/>
      <c r="ALJ2052" s="593"/>
      <c r="ALK2052" s="593"/>
      <c r="ALL2052" s="593"/>
      <c r="ALM2052" s="593"/>
      <c r="ALN2052" s="593"/>
      <c r="ALO2052" s="593"/>
      <c r="ALP2052" s="593"/>
      <c r="ALQ2052" s="593"/>
      <c r="ALR2052" s="593"/>
      <c r="ALS2052" s="593"/>
      <c r="ALT2052" s="593"/>
      <c r="ALU2052" s="593"/>
      <c r="ALV2052" s="593"/>
      <c r="ALW2052" s="593"/>
      <c r="ALX2052" s="593"/>
      <c r="ALY2052" s="593"/>
      <c r="ALZ2052" s="593"/>
      <c r="AMA2052" s="593"/>
      <c r="AMB2052" s="593"/>
      <c r="AMC2052" s="593"/>
      <c r="AMD2052" s="593"/>
      <c r="AME2052" s="593"/>
      <c r="AMF2052" s="593"/>
      <c r="AMG2052" s="593"/>
      <c r="AMH2052" s="593"/>
      <c r="AMI2052" s="593"/>
      <c r="AMJ2052" s="593"/>
      <c r="AMK2052" s="593"/>
      <c r="AML2052" s="593"/>
      <c r="AMM2052" s="593"/>
      <c r="AMN2052" s="593"/>
      <c r="AMO2052" s="593"/>
      <c r="AMP2052" s="593"/>
      <c r="AMQ2052" s="593"/>
      <c r="AMR2052" s="593"/>
      <c r="AMS2052" s="593"/>
      <c r="AMT2052" s="593"/>
      <c r="AMU2052" s="593"/>
      <c r="AMV2052" s="593"/>
      <c r="AMW2052" s="593"/>
      <c r="AMX2052" s="593"/>
      <c r="AMY2052" s="593"/>
      <c r="AMZ2052" s="593"/>
      <c r="ANA2052" s="593"/>
      <c r="ANB2052" s="593"/>
      <c r="ANC2052" s="593"/>
      <c r="AND2052" s="593"/>
      <c r="ANE2052" s="593"/>
      <c r="ANF2052" s="593"/>
      <c r="ANG2052" s="593"/>
      <c r="ANH2052" s="593"/>
      <c r="ANI2052" s="593"/>
      <c r="ANJ2052" s="593"/>
      <c r="ANK2052" s="593"/>
      <c r="ANL2052" s="593"/>
      <c r="ANM2052" s="593"/>
      <c r="ANN2052" s="593"/>
      <c r="ANO2052" s="593"/>
      <c r="ANP2052" s="593"/>
      <c r="ANQ2052" s="593"/>
      <c r="ANR2052" s="593"/>
      <c r="ANS2052" s="593"/>
      <c r="ANT2052" s="593"/>
      <c r="ANU2052" s="593"/>
      <c r="ANV2052" s="593"/>
      <c r="ANW2052" s="593"/>
      <c r="ANX2052" s="593"/>
      <c r="ANY2052" s="593"/>
      <c r="ANZ2052" s="593"/>
      <c r="AOA2052" s="593"/>
      <c r="AOB2052" s="593"/>
      <c r="AOC2052" s="593"/>
      <c r="AOD2052" s="593"/>
      <c r="AOE2052" s="593"/>
      <c r="AOF2052" s="593"/>
      <c r="AOG2052" s="593"/>
      <c r="AOH2052" s="593"/>
      <c r="AOI2052" s="593"/>
      <c r="AOJ2052" s="593"/>
      <c r="AOK2052" s="593"/>
      <c r="AOL2052" s="593"/>
      <c r="AOM2052" s="593"/>
      <c r="AON2052" s="593"/>
      <c r="AOO2052" s="593"/>
      <c r="AOP2052" s="593"/>
      <c r="AOQ2052" s="593"/>
      <c r="AOR2052" s="593"/>
      <c r="AOS2052" s="593"/>
      <c r="AOT2052" s="593"/>
      <c r="AOU2052" s="593"/>
      <c r="AOV2052" s="593"/>
      <c r="AOW2052" s="593"/>
      <c r="AOX2052" s="593"/>
      <c r="AOY2052" s="593"/>
      <c r="AOZ2052" s="593"/>
      <c r="APA2052" s="593"/>
      <c r="APB2052" s="593"/>
      <c r="APC2052" s="593"/>
      <c r="APD2052" s="593"/>
      <c r="APE2052" s="593"/>
      <c r="APF2052" s="593"/>
      <c r="APG2052" s="593"/>
      <c r="APH2052" s="593"/>
      <c r="API2052" s="593"/>
      <c r="APJ2052" s="593"/>
      <c r="APK2052" s="593"/>
      <c r="APL2052" s="593"/>
      <c r="APM2052" s="593"/>
      <c r="APN2052" s="593"/>
      <c r="APO2052" s="593"/>
      <c r="APP2052" s="593"/>
      <c r="APQ2052" s="593"/>
      <c r="APR2052" s="593"/>
      <c r="APS2052" s="593"/>
      <c r="APT2052" s="593"/>
      <c r="APU2052" s="593"/>
      <c r="APV2052" s="593"/>
      <c r="APW2052" s="593"/>
      <c r="APX2052" s="593"/>
      <c r="APY2052" s="593"/>
      <c r="APZ2052" s="593"/>
      <c r="AQA2052" s="593"/>
      <c r="AQB2052" s="593"/>
      <c r="AQC2052" s="593"/>
      <c r="AQD2052" s="593"/>
      <c r="AQE2052" s="593"/>
      <c r="AQF2052" s="593"/>
      <c r="AQG2052" s="593"/>
      <c r="AQH2052" s="593"/>
      <c r="AQI2052" s="593"/>
      <c r="AQJ2052" s="593"/>
      <c r="AQK2052" s="593"/>
      <c r="AQL2052" s="593"/>
      <c r="AQM2052" s="593"/>
      <c r="AQN2052" s="593"/>
      <c r="AQO2052" s="593"/>
      <c r="AQP2052" s="593"/>
      <c r="AQQ2052" s="593"/>
      <c r="AQR2052" s="593"/>
      <c r="AQS2052" s="593"/>
      <c r="AQT2052" s="593"/>
      <c r="AQU2052" s="593"/>
      <c r="AQV2052" s="593"/>
      <c r="AQW2052" s="593"/>
      <c r="AQX2052" s="593"/>
      <c r="AQY2052" s="593"/>
      <c r="AQZ2052" s="593"/>
      <c r="ARA2052" s="593"/>
      <c r="ARB2052" s="593"/>
      <c r="ARC2052" s="593"/>
      <c r="ARD2052" s="593"/>
      <c r="ARE2052" s="593"/>
      <c r="ARF2052" s="593"/>
      <c r="ARG2052" s="593"/>
      <c r="ARH2052" s="593"/>
      <c r="ARI2052" s="593"/>
      <c r="ARJ2052" s="593"/>
      <c r="ARK2052" s="593"/>
      <c r="ARL2052" s="593"/>
      <c r="ARM2052" s="593"/>
      <c r="ARN2052" s="593"/>
      <c r="ARO2052" s="593"/>
      <c r="ARP2052" s="593"/>
      <c r="ARQ2052" s="593"/>
      <c r="ARR2052" s="593"/>
      <c r="ARS2052" s="593"/>
      <c r="ART2052" s="593"/>
      <c r="ARU2052" s="593"/>
      <c r="ARV2052" s="593"/>
      <c r="ARW2052" s="593"/>
      <c r="ARX2052" s="593"/>
      <c r="ARY2052" s="593"/>
      <c r="ARZ2052" s="593"/>
      <c r="ASA2052" s="593"/>
      <c r="ASB2052" s="593"/>
      <c r="ASC2052" s="593"/>
      <c r="ASD2052" s="593"/>
      <c r="ASE2052" s="593"/>
      <c r="ASF2052" s="593"/>
      <c r="ASG2052" s="593"/>
      <c r="ASH2052" s="593"/>
      <c r="ASI2052" s="593"/>
      <c r="ASJ2052" s="593"/>
      <c r="ASK2052" s="593"/>
      <c r="ASL2052" s="593"/>
      <c r="ASM2052" s="593"/>
      <c r="ASN2052" s="593"/>
      <c r="ASO2052" s="593"/>
      <c r="ASP2052" s="593"/>
      <c r="ASQ2052" s="593"/>
      <c r="ASR2052" s="593"/>
      <c r="ASS2052" s="593"/>
      <c r="AST2052" s="593"/>
      <c r="ASU2052" s="593"/>
      <c r="ASV2052" s="593"/>
      <c r="ASW2052" s="593"/>
      <c r="ASX2052" s="593"/>
      <c r="ASY2052" s="593"/>
      <c r="ASZ2052" s="593"/>
      <c r="ATA2052" s="593"/>
      <c r="ATB2052" s="593"/>
      <c r="ATC2052" s="593"/>
      <c r="ATD2052" s="593"/>
      <c r="ATE2052" s="593"/>
      <c r="ATF2052" s="593"/>
      <c r="ATG2052" s="593"/>
      <c r="ATH2052" s="593"/>
      <c r="ATI2052" s="593"/>
      <c r="ATJ2052" s="593"/>
      <c r="ATK2052" s="593"/>
      <c r="ATL2052" s="593"/>
      <c r="ATM2052" s="593"/>
      <c r="ATN2052" s="593"/>
      <c r="ATO2052" s="593"/>
      <c r="ATP2052" s="593"/>
      <c r="ATQ2052" s="593"/>
      <c r="ATR2052" s="593"/>
      <c r="ATS2052" s="593"/>
      <c r="ATT2052" s="593"/>
      <c r="ATU2052" s="593"/>
      <c r="ATV2052" s="593"/>
      <c r="ATW2052" s="593"/>
      <c r="ATX2052" s="593"/>
      <c r="ATY2052" s="593"/>
      <c r="ATZ2052" s="593"/>
      <c r="AUA2052" s="593"/>
      <c r="AUB2052" s="593"/>
      <c r="AUC2052" s="593"/>
      <c r="AUD2052" s="593"/>
      <c r="AUE2052" s="593"/>
      <c r="AUF2052" s="593"/>
      <c r="AUG2052" s="593"/>
      <c r="AUH2052" s="593"/>
      <c r="AUI2052" s="593"/>
      <c r="AUJ2052" s="593"/>
      <c r="AUK2052" s="593"/>
      <c r="AUL2052" s="593"/>
      <c r="AUM2052" s="593"/>
      <c r="AUN2052" s="593"/>
      <c r="AUO2052" s="593"/>
      <c r="AUP2052" s="593"/>
      <c r="AUQ2052" s="593"/>
      <c r="AUR2052" s="593"/>
      <c r="AUS2052" s="593"/>
      <c r="AUT2052" s="593"/>
      <c r="AUU2052" s="593"/>
      <c r="AUV2052" s="593"/>
      <c r="AUW2052" s="593"/>
      <c r="AUX2052" s="593"/>
      <c r="AUY2052" s="593"/>
      <c r="AUZ2052" s="593"/>
      <c r="AVA2052" s="593"/>
      <c r="AVB2052" s="593"/>
      <c r="AVC2052" s="593"/>
      <c r="AVD2052" s="593"/>
      <c r="AVE2052" s="593"/>
      <c r="AVF2052" s="593"/>
      <c r="AVG2052" s="593"/>
      <c r="AVH2052" s="593"/>
      <c r="AVI2052" s="593"/>
      <c r="AVJ2052" s="593"/>
      <c r="AVK2052" s="593"/>
    </row>
    <row r="2053" spans="1:1259">
      <c r="A2053" s="697"/>
      <c r="B2053" s="558"/>
      <c r="C2053" s="558"/>
      <c r="D2053" s="676" t="s">
        <v>1067</v>
      </c>
      <c r="E2053" s="535"/>
      <c r="F2053" s="676"/>
      <c r="G2053" s="665">
        <v>2022</v>
      </c>
      <c r="H2053" s="665">
        <v>5</v>
      </c>
      <c r="I2053" s="687"/>
      <c r="J2053" s="666"/>
      <c r="K2053" s="676" t="s">
        <v>1333</v>
      </c>
      <c r="L2053" s="677" t="s">
        <v>1323</v>
      </c>
      <c r="M2053" s="677">
        <v>44496</v>
      </c>
      <c r="N2053" s="677">
        <v>44672</v>
      </c>
      <c r="O2053" s="677"/>
      <c r="P2053" s="666" t="s">
        <v>1097</v>
      </c>
      <c r="Q2053" s="666"/>
      <c r="R2053" s="666"/>
      <c r="S2053" s="665" t="s">
        <v>1118</v>
      </c>
      <c r="T2053" s="665">
        <v>72</v>
      </c>
      <c r="U2053" s="676" t="s">
        <v>1086</v>
      </c>
      <c r="V2053" s="665" t="s">
        <v>1072</v>
      </c>
      <c r="W2053" s="678">
        <v>475</v>
      </c>
      <c r="X2053" s="551">
        <v>2436</v>
      </c>
      <c r="Y2053" s="693">
        <v>1157100</v>
      </c>
      <c r="Z2053" s="667">
        <v>0.47</v>
      </c>
      <c r="AA2053" s="682">
        <f>Y2053*Z2053</f>
        <v>543837</v>
      </c>
      <c r="AB2053" s="521"/>
      <c r="AC2053" s="668">
        <v>0</v>
      </c>
      <c r="AD2053" s="676"/>
      <c r="AE2053" s="684"/>
      <c r="AF2053" s="695">
        <f>AA2053+AD2053+AE2053</f>
        <v>543837</v>
      </c>
      <c r="AG2053" s="665" t="s">
        <v>1073</v>
      </c>
      <c r="AH2053" s="641"/>
      <c r="AI2053" s="676">
        <v>60</v>
      </c>
      <c r="AJ2053" s="676" t="s">
        <v>1324</v>
      </c>
      <c r="AK2053" s="676" t="s">
        <v>1129</v>
      </c>
      <c r="AL2053" s="696" t="s">
        <v>1325</v>
      </c>
      <c r="AM2053" s="676" t="s">
        <v>52</v>
      </c>
      <c r="AN2053" s="676" t="s">
        <v>1089</v>
      </c>
      <c r="AO2053" s="665"/>
      <c r="AP2053" s="676" t="s">
        <v>92</v>
      </c>
      <c r="AQ2053" s="676" t="s">
        <v>37</v>
      </c>
      <c r="AR2053" s="676"/>
      <c r="AS2053" s="523" t="s">
        <v>1078</v>
      </c>
      <c r="AT2053" s="523"/>
      <c r="AU2053" s="523"/>
      <c r="AV2053" s="674"/>
      <c r="AW2053" s="673" t="str">
        <f>U2053</f>
        <v>12005833C</v>
      </c>
      <c r="AX2053" s="673" cm="1">
        <f t="array" ref="AX2053">SUM(MID(0&amp;AW2053,LARGE(INDEX(ISNUMBER(--MID(AW2053,ROW($1:$8),1))*ROW($1:$8),),ROW($1:$8))+1,1)*10^ROW($1:$8)/10)</f>
        <v>12005833</v>
      </c>
      <c r="AY2053" s="673" t="str">
        <f>VLOOKUP($AX2053,'Item Master Data'!$A:$F,3,FALSE)</f>
        <v>Q.PEAK DUO XL G10 BFG</v>
      </c>
      <c r="AZ2053" s="673">
        <f>VLOOKUP($AX2053,'Item Master Data'!$A:$F,6,FALSE)</f>
        <v>475</v>
      </c>
      <c r="BA2053" s="673" t="e">
        <f>X2053/BB2053</f>
        <v>#VALUE!</v>
      </c>
      <c r="BB2053" s="673" t="str">
        <f>VLOOKUP(AX2053,'Item Master Data'!$A:$G,7,FALSE)</f>
        <v> 30</v>
      </c>
      <c r="BC2053" s="673"/>
      <c r="BD2053" s="673">
        <f>W2053-AZ2053</f>
        <v>0</v>
      </c>
      <c r="BE2053" s="593"/>
      <c r="BF2053" s="593"/>
      <c r="BG2053" s="593"/>
      <c r="BH2053" s="593"/>
      <c r="BI2053" s="593"/>
      <c r="BJ2053" s="593"/>
      <c r="BK2053" s="593"/>
      <c r="BL2053" s="593"/>
      <c r="BM2053" s="593"/>
      <c r="BN2053" s="593"/>
      <c r="BO2053" s="593"/>
      <c r="BP2053" s="593"/>
      <c r="BQ2053" s="593"/>
      <c r="BR2053" s="593"/>
      <c r="BS2053" s="593"/>
      <c r="BT2053" s="593"/>
      <c r="BU2053" s="593"/>
      <c r="BV2053" s="593"/>
      <c r="BW2053" s="593"/>
      <c r="BX2053" s="593"/>
      <c r="BY2053" s="593"/>
      <c r="BZ2053" s="593"/>
      <c r="CA2053" s="593"/>
      <c r="CB2053" s="593"/>
      <c r="CC2053" s="593"/>
      <c r="CD2053" s="593"/>
      <c r="CE2053" s="593"/>
      <c r="CF2053" s="593"/>
      <c r="CG2053" s="593"/>
      <c r="CH2053" s="593"/>
      <c r="CI2053" s="593"/>
      <c r="CJ2053" s="593"/>
      <c r="CK2053" s="593"/>
      <c r="CL2053" s="593"/>
      <c r="CM2053" s="593"/>
      <c r="CN2053" s="593"/>
      <c r="CO2053" s="593"/>
      <c r="CP2053" s="593"/>
      <c r="CQ2053" s="593"/>
      <c r="CR2053" s="593"/>
      <c r="CS2053" s="593"/>
      <c r="CT2053" s="593"/>
      <c r="CU2053" s="593"/>
      <c r="CV2053" s="593"/>
      <c r="CW2053" s="593"/>
      <c r="CX2053" s="593"/>
      <c r="CY2053" s="593"/>
      <c r="CZ2053" s="593"/>
      <c r="DA2053" s="593"/>
      <c r="DB2053" s="593"/>
      <c r="DC2053" s="593"/>
      <c r="DD2053" s="593"/>
      <c r="DE2053" s="593"/>
      <c r="DF2053" s="593"/>
      <c r="DG2053" s="593"/>
      <c r="DH2053" s="593"/>
      <c r="DI2053" s="593"/>
      <c r="DJ2053" s="593"/>
      <c r="DK2053" s="593"/>
      <c r="DL2053" s="593"/>
      <c r="DM2053" s="593"/>
      <c r="DN2053" s="593"/>
      <c r="DO2053" s="593"/>
      <c r="DP2053" s="593"/>
      <c r="DQ2053" s="593"/>
      <c r="DR2053" s="593"/>
      <c r="DS2053" s="593"/>
      <c r="DT2053" s="593"/>
      <c r="DU2053" s="593"/>
      <c r="DV2053" s="593"/>
      <c r="DW2053" s="593"/>
      <c r="DX2053" s="593"/>
      <c r="DY2053" s="593"/>
      <c r="DZ2053" s="593"/>
      <c r="EA2053" s="593"/>
      <c r="EB2053" s="593"/>
      <c r="EC2053" s="593"/>
      <c r="ED2053" s="593"/>
      <c r="EE2053" s="593"/>
      <c r="EF2053" s="593"/>
      <c r="EG2053" s="593"/>
      <c r="EH2053" s="593"/>
      <c r="EI2053" s="593"/>
      <c r="EJ2053" s="593"/>
      <c r="EK2053" s="593"/>
      <c r="EL2053" s="593"/>
      <c r="EM2053" s="593"/>
      <c r="EN2053" s="593"/>
      <c r="EO2053" s="593"/>
      <c r="EP2053" s="593"/>
      <c r="EQ2053" s="593"/>
      <c r="ER2053" s="593"/>
      <c r="ES2053" s="593"/>
      <c r="ET2053" s="593"/>
      <c r="EU2053" s="593"/>
      <c r="EV2053" s="593"/>
      <c r="EW2053" s="593"/>
      <c r="EX2053" s="593"/>
      <c r="EY2053" s="593"/>
      <c r="EZ2053" s="593"/>
      <c r="FA2053" s="593"/>
      <c r="FB2053" s="593"/>
      <c r="FC2053" s="593"/>
      <c r="FD2053" s="593"/>
      <c r="FE2053" s="593"/>
      <c r="FF2053" s="593"/>
      <c r="FG2053" s="593"/>
      <c r="FH2053" s="593"/>
      <c r="FI2053" s="593"/>
      <c r="FJ2053" s="593"/>
      <c r="FK2053" s="593"/>
      <c r="FL2053" s="593"/>
      <c r="FM2053" s="593"/>
      <c r="FN2053" s="593"/>
      <c r="FO2053" s="593"/>
      <c r="FP2053" s="593"/>
      <c r="FQ2053" s="593"/>
      <c r="FR2053" s="593"/>
      <c r="FS2053" s="593"/>
      <c r="FT2053" s="593"/>
      <c r="FU2053" s="593"/>
      <c r="FV2053" s="593"/>
      <c r="FW2053" s="593"/>
      <c r="FX2053" s="593"/>
      <c r="FY2053" s="593"/>
      <c r="FZ2053" s="593"/>
      <c r="GA2053" s="593"/>
      <c r="GB2053" s="593"/>
      <c r="GC2053" s="593"/>
      <c r="GD2053" s="593"/>
      <c r="GE2053" s="593"/>
      <c r="GF2053" s="593"/>
      <c r="GG2053" s="593"/>
      <c r="GH2053" s="593"/>
      <c r="GI2053" s="593"/>
      <c r="GJ2053" s="593"/>
      <c r="GK2053" s="593"/>
      <c r="GL2053" s="593"/>
      <c r="GM2053" s="593"/>
      <c r="GN2053" s="593"/>
      <c r="GO2053" s="593"/>
      <c r="GP2053" s="593"/>
      <c r="GQ2053" s="593"/>
      <c r="GR2053" s="593"/>
      <c r="GS2053" s="593"/>
      <c r="GT2053" s="593"/>
      <c r="GU2053" s="593"/>
      <c r="GV2053" s="593"/>
      <c r="GW2053" s="593"/>
      <c r="GX2053" s="593"/>
      <c r="GY2053" s="593"/>
      <c r="GZ2053" s="593"/>
      <c r="HA2053" s="593"/>
      <c r="HB2053" s="593"/>
      <c r="HC2053" s="593"/>
      <c r="HD2053" s="593"/>
      <c r="HE2053" s="593"/>
      <c r="HF2053" s="593"/>
      <c r="HG2053" s="593"/>
      <c r="HH2053" s="593"/>
      <c r="HI2053" s="593"/>
      <c r="HJ2053" s="593"/>
      <c r="HK2053" s="593"/>
      <c r="HL2053" s="593"/>
      <c r="HM2053" s="593"/>
      <c r="HN2053" s="593"/>
      <c r="HO2053" s="593"/>
      <c r="HP2053" s="593"/>
      <c r="HQ2053" s="593"/>
      <c r="HR2053" s="593"/>
      <c r="HS2053" s="593"/>
      <c r="HT2053" s="593"/>
      <c r="HU2053" s="593"/>
      <c r="HV2053" s="593"/>
      <c r="HW2053" s="593"/>
      <c r="HX2053" s="593"/>
      <c r="HY2053" s="593"/>
      <c r="HZ2053" s="593"/>
      <c r="IA2053" s="593"/>
      <c r="IB2053" s="593"/>
      <c r="IC2053" s="593"/>
      <c r="ID2053" s="593"/>
      <c r="IE2053" s="593"/>
      <c r="IF2053" s="593"/>
      <c r="IG2053" s="593"/>
      <c r="IH2053" s="593"/>
      <c r="II2053" s="593"/>
      <c r="IJ2053" s="593"/>
      <c r="IK2053" s="593"/>
      <c r="IL2053" s="593"/>
      <c r="IM2053" s="593"/>
      <c r="IN2053" s="593"/>
      <c r="IO2053" s="593"/>
      <c r="IP2053" s="593"/>
      <c r="IQ2053" s="593"/>
      <c r="IR2053" s="593"/>
      <c r="IS2053" s="593"/>
      <c r="IT2053" s="593"/>
      <c r="IU2053" s="593"/>
      <c r="IV2053" s="593"/>
      <c r="IW2053" s="593"/>
      <c r="IX2053" s="593"/>
      <c r="IY2053" s="593"/>
      <c r="IZ2053" s="593"/>
      <c r="JA2053" s="593"/>
      <c r="JB2053" s="593"/>
      <c r="JC2053" s="593"/>
      <c r="JD2053" s="593"/>
      <c r="JE2053" s="593"/>
      <c r="JF2053" s="593"/>
      <c r="JG2053" s="593"/>
      <c r="JH2053" s="593"/>
      <c r="JI2053" s="593"/>
      <c r="JJ2053" s="593"/>
      <c r="JK2053" s="593"/>
      <c r="JL2053" s="593"/>
      <c r="JM2053" s="593"/>
      <c r="JN2053" s="593"/>
      <c r="JO2053" s="593"/>
      <c r="JP2053" s="593"/>
      <c r="JQ2053" s="593"/>
      <c r="JR2053" s="593"/>
      <c r="JS2053" s="593"/>
      <c r="JT2053" s="593"/>
      <c r="JU2053" s="593"/>
      <c r="JV2053" s="593"/>
      <c r="JW2053" s="593"/>
      <c r="JX2053" s="593"/>
      <c r="JY2053" s="593"/>
      <c r="JZ2053" s="593"/>
      <c r="KA2053" s="593"/>
      <c r="KB2053" s="593"/>
      <c r="KC2053" s="593"/>
      <c r="KD2053" s="593"/>
      <c r="KE2053" s="593"/>
      <c r="KF2053" s="593"/>
      <c r="KG2053" s="593"/>
      <c r="KH2053" s="593"/>
      <c r="KI2053" s="593"/>
      <c r="KJ2053" s="593"/>
      <c r="KK2053" s="593"/>
      <c r="KL2053" s="593"/>
      <c r="KM2053" s="593"/>
      <c r="KN2053" s="593"/>
      <c r="KO2053" s="593"/>
      <c r="KP2053" s="593"/>
      <c r="KQ2053" s="593"/>
      <c r="KR2053" s="593"/>
      <c r="KS2053" s="593"/>
      <c r="KT2053" s="593"/>
      <c r="KU2053" s="593"/>
      <c r="KV2053" s="593"/>
      <c r="KW2053" s="593"/>
      <c r="KX2053" s="593"/>
      <c r="KY2053" s="593"/>
      <c r="KZ2053" s="593"/>
      <c r="LA2053" s="593"/>
      <c r="LB2053" s="593"/>
      <c r="LC2053" s="593"/>
      <c r="LD2053" s="593"/>
      <c r="LE2053" s="593"/>
      <c r="LF2053" s="593"/>
      <c r="LG2053" s="593"/>
      <c r="LH2053" s="593"/>
      <c r="LI2053" s="593"/>
      <c r="LJ2053" s="593"/>
      <c r="LK2053" s="593"/>
      <c r="LL2053" s="593"/>
      <c r="LM2053" s="593"/>
      <c r="LN2053" s="593"/>
      <c r="LO2053" s="593"/>
      <c r="LP2053" s="593"/>
      <c r="LQ2053" s="593"/>
      <c r="LR2053" s="593"/>
      <c r="LS2053" s="593"/>
      <c r="LT2053" s="593"/>
      <c r="LU2053" s="593"/>
      <c r="LV2053" s="593"/>
      <c r="LW2053" s="593"/>
      <c r="LX2053" s="593"/>
      <c r="LY2053" s="593"/>
      <c r="LZ2053" s="593"/>
      <c r="MA2053" s="593"/>
      <c r="MB2053" s="593"/>
      <c r="MC2053" s="593"/>
      <c r="MD2053" s="593"/>
      <c r="ME2053" s="593"/>
      <c r="MF2053" s="593"/>
      <c r="MG2053" s="593"/>
      <c r="MH2053" s="593"/>
      <c r="MI2053" s="593"/>
      <c r="MJ2053" s="593"/>
      <c r="MK2053" s="593"/>
      <c r="ML2053" s="593"/>
      <c r="MM2053" s="593"/>
      <c r="MN2053" s="593"/>
      <c r="MO2053" s="593"/>
      <c r="MP2053" s="593"/>
      <c r="MQ2053" s="593"/>
      <c r="MR2053" s="593"/>
      <c r="MS2053" s="593"/>
      <c r="MT2053" s="593"/>
      <c r="MU2053" s="593"/>
      <c r="MV2053" s="593"/>
      <c r="MW2053" s="593"/>
      <c r="MX2053" s="593"/>
      <c r="MY2053" s="593"/>
      <c r="MZ2053" s="593"/>
      <c r="NA2053" s="593"/>
      <c r="NB2053" s="593"/>
      <c r="NC2053" s="593"/>
      <c r="ND2053" s="593"/>
      <c r="NE2053" s="593"/>
      <c r="NF2053" s="593"/>
      <c r="NG2053" s="593"/>
      <c r="NH2053" s="593"/>
      <c r="NI2053" s="593"/>
      <c r="NJ2053" s="593"/>
      <c r="NK2053" s="593"/>
      <c r="NL2053" s="593"/>
      <c r="NM2053" s="593"/>
      <c r="NN2053" s="593"/>
      <c r="NO2053" s="593"/>
      <c r="NP2053" s="593"/>
      <c r="NQ2053" s="593"/>
      <c r="NR2053" s="593"/>
      <c r="NS2053" s="593"/>
      <c r="NT2053" s="593"/>
      <c r="NU2053" s="593"/>
      <c r="NV2053" s="593"/>
      <c r="NW2053" s="593"/>
      <c r="NX2053" s="593"/>
      <c r="NY2053" s="593"/>
      <c r="NZ2053" s="593"/>
      <c r="OA2053" s="593"/>
      <c r="OB2053" s="593"/>
      <c r="OC2053" s="593"/>
      <c r="OD2053" s="593"/>
      <c r="OE2053" s="593"/>
      <c r="OF2053" s="593"/>
      <c r="OG2053" s="593"/>
      <c r="OH2053" s="593"/>
      <c r="OI2053" s="593"/>
      <c r="OJ2053" s="593"/>
      <c r="OK2053" s="593"/>
      <c r="OL2053" s="593"/>
      <c r="OM2053" s="593"/>
      <c r="ON2053" s="593"/>
      <c r="OO2053" s="593"/>
      <c r="OP2053" s="593"/>
      <c r="OQ2053" s="593"/>
      <c r="OR2053" s="593"/>
      <c r="OS2053" s="593"/>
      <c r="OT2053" s="593"/>
      <c r="OU2053" s="593"/>
      <c r="OV2053" s="593"/>
      <c r="OW2053" s="593"/>
      <c r="OX2053" s="593"/>
      <c r="OY2053" s="593"/>
      <c r="OZ2053" s="593"/>
      <c r="PA2053" s="593"/>
      <c r="PB2053" s="593"/>
      <c r="PC2053" s="593"/>
      <c r="PD2053" s="593"/>
      <c r="PE2053" s="593"/>
      <c r="PF2053" s="593"/>
      <c r="PG2053" s="593"/>
      <c r="PH2053" s="593"/>
      <c r="PI2053" s="593"/>
      <c r="PJ2053" s="593"/>
      <c r="PK2053" s="593"/>
      <c r="PL2053" s="593"/>
      <c r="PM2053" s="593"/>
      <c r="PN2053" s="593"/>
      <c r="PO2053" s="593"/>
      <c r="PP2053" s="593"/>
      <c r="PQ2053" s="593"/>
      <c r="PR2053" s="593"/>
      <c r="PS2053" s="593"/>
      <c r="PT2053" s="593"/>
      <c r="PU2053" s="593"/>
      <c r="PV2053" s="593"/>
      <c r="PW2053" s="593"/>
      <c r="PX2053" s="593"/>
      <c r="PY2053" s="593"/>
      <c r="PZ2053" s="593"/>
      <c r="QA2053" s="593"/>
      <c r="QB2053" s="593"/>
      <c r="QC2053" s="593"/>
      <c r="QD2053" s="593"/>
      <c r="QE2053" s="593"/>
      <c r="QF2053" s="593"/>
      <c r="QG2053" s="593"/>
      <c r="QH2053" s="593"/>
      <c r="QI2053" s="593"/>
      <c r="QJ2053" s="593"/>
      <c r="QK2053" s="593"/>
      <c r="QL2053" s="593"/>
      <c r="QM2053" s="593"/>
      <c r="QN2053" s="593"/>
      <c r="QO2053" s="593"/>
      <c r="QP2053" s="593"/>
      <c r="QQ2053" s="593"/>
      <c r="QR2053" s="593"/>
      <c r="QS2053" s="593"/>
      <c r="QT2053" s="593"/>
      <c r="QU2053" s="593"/>
      <c r="QV2053" s="593"/>
      <c r="QW2053" s="593"/>
      <c r="QX2053" s="593"/>
      <c r="QY2053" s="593"/>
      <c r="QZ2053" s="593"/>
      <c r="RA2053" s="593"/>
      <c r="RB2053" s="593"/>
      <c r="RC2053" s="593"/>
      <c r="RD2053" s="593"/>
      <c r="RE2053" s="593"/>
      <c r="RF2053" s="593"/>
      <c r="RG2053" s="593"/>
      <c r="RH2053" s="593"/>
      <c r="RI2053" s="593"/>
      <c r="RJ2053" s="593"/>
      <c r="RK2053" s="593"/>
      <c r="RL2053" s="593"/>
      <c r="RM2053" s="593"/>
      <c r="RN2053" s="593"/>
      <c r="RO2053" s="593"/>
      <c r="RP2053" s="593"/>
      <c r="RQ2053" s="593"/>
      <c r="RR2053" s="593"/>
      <c r="RS2053" s="593"/>
      <c r="RT2053" s="593"/>
      <c r="RU2053" s="593"/>
      <c r="RV2053" s="593"/>
      <c r="RW2053" s="593"/>
      <c r="RX2053" s="593"/>
      <c r="RY2053" s="593"/>
      <c r="RZ2053" s="593"/>
      <c r="SA2053" s="593"/>
      <c r="SB2053" s="593"/>
      <c r="SC2053" s="593"/>
      <c r="SD2053" s="593"/>
      <c r="SE2053" s="593"/>
      <c r="SF2053" s="593"/>
      <c r="SG2053" s="593"/>
      <c r="SH2053" s="593"/>
      <c r="SI2053" s="593"/>
      <c r="SJ2053" s="593"/>
      <c r="SK2053" s="593"/>
      <c r="SL2053" s="593"/>
      <c r="SM2053" s="593"/>
      <c r="SN2053" s="593"/>
      <c r="SO2053" s="593"/>
      <c r="SP2053" s="593"/>
      <c r="SQ2053" s="593"/>
      <c r="SR2053" s="593"/>
      <c r="SS2053" s="593"/>
      <c r="ST2053" s="593"/>
      <c r="SU2053" s="593"/>
      <c r="SV2053" s="593"/>
      <c r="SW2053" s="593"/>
      <c r="SX2053" s="593"/>
      <c r="SY2053" s="593"/>
      <c r="SZ2053" s="593"/>
      <c r="TA2053" s="593"/>
      <c r="TB2053" s="593"/>
      <c r="TC2053" s="593"/>
      <c r="TD2053" s="593"/>
      <c r="TE2053" s="593"/>
      <c r="TF2053" s="593"/>
      <c r="TG2053" s="593"/>
      <c r="TH2053" s="593"/>
      <c r="TI2053" s="593"/>
      <c r="TJ2053" s="593"/>
      <c r="TK2053" s="593"/>
      <c r="TL2053" s="593"/>
      <c r="TM2053" s="593"/>
      <c r="TN2053" s="593"/>
      <c r="TO2053" s="593"/>
      <c r="TP2053" s="593"/>
      <c r="TQ2053" s="593"/>
      <c r="TR2053" s="593"/>
      <c r="TS2053" s="593"/>
      <c r="TT2053" s="593"/>
      <c r="TU2053" s="593"/>
      <c r="TV2053" s="593"/>
      <c r="TW2053" s="593"/>
      <c r="TX2053" s="593"/>
      <c r="TY2053" s="593"/>
      <c r="TZ2053" s="593"/>
      <c r="UA2053" s="593"/>
      <c r="UB2053" s="593"/>
      <c r="UC2053" s="593"/>
      <c r="UD2053" s="593"/>
      <c r="UE2053" s="593"/>
      <c r="UF2053" s="593"/>
      <c r="UG2053" s="593"/>
      <c r="UH2053" s="593"/>
      <c r="UI2053" s="593"/>
      <c r="UJ2053" s="593"/>
      <c r="UK2053" s="593"/>
      <c r="UL2053" s="593"/>
      <c r="UM2053" s="593"/>
      <c r="UN2053" s="593"/>
      <c r="UO2053" s="593"/>
      <c r="UP2053" s="593"/>
      <c r="UQ2053" s="593"/>
      <c r="UR2053" s="593"/>
      <c r="US2053" s="593"/>
      <c r="UT2053" s="593"/>
      <c r="UU2053" s="593"/>
      <c r="UV2053" s="593"/>
      <c r="UW2053" s="593"/>
      <c r="UX2053" s="593"/>
      <c r="UY2053" s="593"/>
      <c r="UZ2053" s="593"/>
      <c r="VA2053" s="593"/>
      <c r="VB2053" s="593"/>
      <c r="VC2053" s="593"/>
      <c r="VD2053" s="593"/>
      <c r="VE2053" s="593"/>
      <c r="VF2053" s="593"/>
      <c r="VG2053" s="593"/>
      <c r="VH2053" s="593"/>
      <c r="VI2053" s="593"/>
      <c r="VJ2053" s="593"/>
      <c r="VK2053" s="593"/>
      <c r="VL2053" s="593"/>
      <c r="VM2053" s="593"/>
      <c r="VN2053" s="593"/>
      <c r="VO2053" s="593"/>
      <c r="VP2053" s="593"/>
      <c r="VQ2053" s="593"/>
      <c r="VR2053" s="593"/>
      <c r="VS2053" s="593"/>
      <c r="VT2053" s="593"/>
      <c r="VU2053" s="593"/>
      <c r="VV2053" s="593"/>
      <c r="VW2053" s="593"/>
      <c r="VX2053" s="593"/>
      <c r="VY2053" s="593"/>
      <c r="VZ2053" s="593"/>
      <c r="WA2053" s="593"/>
      <c r="WB2053" s="593"/>
      <c r="WC2053" s="593"/>
      <c r="WD2053" s="593"/>
      <c r="WE2053" s="593"/>
      <c r="WF2053" s="593"/>
      <c r="WG2053" s="593"/>
      <c r="WH2053" s="593"/>
      <c r="WI2053" s="593"/>
      <c r="WJ2053" s="593"/>
      <c r="WK2053" s="593"/>
      <c r="WL2053" s="593"/>
      <c r="WM2053" s="593"/>
      <c r="WN2053" s="593"/>
      <c r="WO2053" s="593"/>
      <c r="WP2053" s="593"/>
      <c r="WQ2053" s="593"/>
      <c r="WR2053" s="593"/>
      <c r="WS2053" s="593"/>
      <c r="WT2053" s="593"/>
      <c r="WU2053" s="593"/>
      <c r="WV2053" s="593"/>
      <c r="WW2053" s="593"/>
      <c r="WX2053" s="593"/>
      <c r="WY2053" s="593"/>
      <c r="WZ2053" s="593"/>
      <c r="XA2053" s="593"/>
      <c r="XB2053" s="593"/>
      <c r="XC2053" s="593"/>
      <c r="XD2053" s="593"/>
      <c r="XE2053" s="593"/>
      <c r="XF2053" s="593"/>
      <c r="XG2053" s="593"/>
      <c r="XH2053" s="593"/>
      <c r="XI2053" s="593"/>
      <c r="XJ2053" s="593"/>
      <c r="XK2053" s="593"/>
      <c r="XL2053" s="593"/>
      <c r="XM2053" s="593"/>
      <c r="XN2053" s="593"/>
      <c r="XO2053" s="593"/>
      <c r="XP2053" s="593"/>
      <c r="XQ2053" s="593"/>
      <c r="XR2053" s="593"/>
      <c r="XS2053" s="593"/>
      <c r="XT2053" s="593"/>
      <c r="XU2053" s="593"/>
      <c r="XV2053" s="593"/>
      <c r="XW2053" s="593"/>
      <c r="XX2053" s="593"/>
      <c r="XY2053" s="593"/>
      <c r="XZ2053" s="593"/>
      <c r="YA2053" s="593"/>
      <c r="YB2053" s="593"/>
      <c r="YC2053" s="593"/>
      <c r="YD2053" s="593"/>
      <c r="YE2053" s="593"/>
      <c r="YF2053" s="593"/>
      <c r="YG2053" s="593"/>
      <c r="YH2053" s="593"/>
      <c r="YI2053" s="593"/>
      <c r="YJ2053" s="593"/>
      <c r="YK2053" s="593"/>
      <c r="YL2053" s="593"/>
      <c r="YM2053" s="593"/>
      <c r="YN2053" s="593"/>
      <c r="YO2053" s="593"/>
      <c r="YP2053" s="593"/>
      <c r="YQ2053" s="593"/>
      <c r="YR2053" s="593"/>
      <c r="YS2053" s="593"/>
      <c r="YT2053" s="593"/>
      <c r="YU2053" s="593"/>
      <c r="YV2053" s="593"/>
      <c r="YW2053" s="593"/>
      <c r="YX2053" s="593"/>
      <c r="YY2053" s="593"/>
      <c r="YZ2053" s="593"/>
      <c r="ZA2053" s="593"/>
      <c r="ZB2053" s="593"/>
      <c r="ZC2053" s="593"/>
      <c r="ZD2053" s="593"/>
      <c r="ZE2053" s="593"/>
      <c r="ZF2053" s="593"/>
      <c r="ZG2053" s="593"/>
      <c r="ZH2053" s="593"/>
      <c r="ZI2053" s="593"/>
      <c r="ZJ2053" s="593"/>
      <c r="ZK2053" s="593"/>
      <c r="ZL2053" s="593"/>
      <c r="ZM2053" s="593"/>
      <c r="ZN2053" s="593"/>
      <c r="ZO2053" s="593"/>
      <c r="ZP2053" s="593"/>
      <c r="ZQ2053" s="593"/>
      <c r="ZR2053" s="593"/>
      <c r="ZS2053" s="593"/>
      <c r="ZT2053" s="593"/>
      <c r="ZU2053" s="593"/>
      <c r="ZV2053" s="593"/>
      <c r="ZW2053" s="593"/>
      <c r="ZX2053" s="593"/>
      <c r="ZY2053" s="593"/>
      <c r="ZZ2053" s="593"/>
      <c r="AAA2053" s="593"/>
      <c r="AAB2053" s="593"/>
      <c r="AAC2053" s="593"/>
      <c r="AAD2053" s="593"/>
      <c r="AAE2053" s="593"/>
      <c r="AAF2053" s="593"/>
      <c r="AAG2053" s="593"/>
      <c r="AAH2053" s="593"/>
      <c r="AAI2053" s="593"/>
      <c r="AAJ2053" s="593"/>
      <c r="AAK2053" s="593"/>
      <c r="AAL2053" s="593"/>
      <c r="AAM2053" s="593"/>
      <c r="AAN2053" s="593"/>
      <c r="AAO2053" s="593"/>
      <c r="AAP2053" s="593"/>
      <c r="AAQ2053" s="593"/>
      <c r="AAR2053" s="593"/>
      <c r="AAS2053" s="593"/>
      <c r="AAT2053" s="593"/>
      <c r="AAU2053" s="593"/>
      <c r="AAV2053" s="593"/>
      <c r="AAW2053" s="593"/>
      <c r="AAX2053" s="593"/>
      <c r="AAY2053" s="593"/>
      <c r="AAZ2053" s="593"/>
      <c r="ABA2053" s="593"/>
      <c r="ABB2053" s="593"/>
      <c r="ABC2053" s="593"/>
      <c r="ABD2053" s="593"/>
      <c r="ABE2053" s="593"/>
      <c r="ABF2053" s="593"/>
      <c r="ABG2053" s="593"/>
      <c r="ABH2053" s="593"/>
      <c r="ABI2053" s="593"/>
      <c r="ABJ2053" s="593"/>
      <c r="ABK2053" s="593"/>
      <c r="ABL2053" s="593"/>
      <c r="ABM2053" s="593"/>
      <c r="ABN2053" s="593"/>
      <c r="ABO2053" s="593"/>
      <c r="ABP2053" s="593"/>
      <c r="ABQ2053" s="593"/>
      <c r="ABR2053" s="593"/>
      <c r="ABS2053" s="593"/>
      <c r="ABT2053" s="593"/>
      <c r="ABU2053" s="593"/>
      <c r="ABV2053" s="593"/>
      <c r="ABW2053" s="593"/>
      <c r="ABX2053" s="593"/>
      <c r="ABY2053" s="593"/>
      <c r="ABZ2053" s="593"/>
      <c r="ACA2053" s="593"/>
      <c r="ACB2053" s="593"/>
      <c r="ACC2053" s="593"/>
      <c r="ACD2053" s="593"/>
      <c r="ACE2053" s="593"/>
      <c r="ACF2053" s="593"/>
      <c r="ACG2053" s="593"/>
      <c r="ACH2053" s="593"/>
      <c r="ACI2053" s="593"/>
      <c r="ACJ2053" s="593"/>
      <c r="ACK2053" s="593"/>
      <c r="ACL2053" s="593"/>
      <c r="ACM2053" s="593"/>
      <c r="ACN2053" s="593"/>
      <c r="ACO2053" s="593"/>
      <c r="ACP2053" s="593"/>
      <c r="ACQ2053" s="593"/>
      <c r="ACR2053" s="593"/>
      <c r="ACS2053" s="593"/>
      <c r="ACT2053" s="593"/>
      <c r="ACU2053" s="593"/>
      <c r="ACV2053" s="593"/>
      <c r="ACW2053" s="593"/>
      <c r="ACX2053" s="593"/>
      <c r="ACY2053" s="593"/>
      <c r="ACZ2053" s="593"/>
      <c r="ADA2053" s="593"/>
      <c r="ADB2053" s="593"/>
      <c r="ADC2053" s="593"/>
      <c r="ADD2053" s="593"/>
      <c r="ADE2053" s="593"/>
      <c r="ADF2053" s="593"/>
      <c r="ADG2053" s="593"/>
      <c r="ADH2053" s="593"/>
      <c r="ADI2053" s="593"/>
      <c r="ADJ2053" s="593"/>
      <c r="ADK2053" s="593"/>
      <c r="ADL2053" s="593"/>
      <c r="ADM2053" s="593"/>
      <c r="ADN2053" s="593"/>
      <c r="ADO2053" s="593"/>
      <c r="ADP2053" s="593"/>
      <c r="ADQ2053" s="593"/>
      <c r="ADR2053" s="593"/>
      <c r="ADS2053" s="593"/>
      <c r="ADT2053" s="593"/>
      <c r="ADU2053" s="593"/>
      <c r="ADV2053" s="593"/>
      <c r="ADW2053" s="593"/>
      <c r="ADX2053" s="593"/>
      <c r="ADY2053" s="593"/>
      <c r="ADZ2053" s="593"/>
      <c r="AEA2053" s="593"/>
      <c r="AEB2053" s="593"/>
      <c r="AEC2053" s="593"/>
      <c r="AED2053" s="593"/>
      <c r="AEE2053" s="593"/>
      <c r="AEF2053" s="593"/>
      <c r="AEG2053" s="593"/>
      <c r="AEH2053" s="593"/>
      <c r="AEI2053" s="593"/>
      <c r="AEJ2053" s="593"/>
      <c r="AEK2053" s="593"/>
      <c r="AEL2053" s="593"/>
      <c r="AEM2053" s="593"/>
      <c r="AEN2053" s="593"/>
      <c r="AEO2053" s="593"/>
      <c r="AEP2053" s="593"/>
      <c r="AEQ2053" s="593"/>
      <c r="AER2053" s="593"/>
      <c r="AES2053" s="593"/>
      <c r="AET2053" s="593"/>
      <c r="AEU2053" s="593"/>
      <c r="AEV2053" s="593"/>
      <c r="AEW2053" s="593"/>
      <c r="AEX2053" s="593"/>
      <c r="AEY2053" s="593"/>
      <c r="AEZ2053" s="593"/>
      <c r="AFA2053" s="593"/>
      <c r="AFB2053" s="593"/>
      <c r="AFC2053" s="593"/>
      <c r="AFD2053" s="593"/>
      <c r="AFE2053" s="593"/>
      <c r="AFF2053" s="593"/>
      <c r="AFG2053" s="593"/>
      <c r="AFH2053" s="593"/>
      <c r="AFI2053" s="593"/>
      <c r="AFJ2053" s="593"/>
      <c r="AFK2053" s="593"/>
      <c r="AFL2053" s="593"/>
      <c r="AFM2053" s="593"/>
      <c r="AFN2053" s="593"/>
      <c r="AFO2053" s="593"/>
      <c r="AFP2053" s="593"/>
      <c r="AFQ2053" s="593"/>
      <c r="AFR2053" s="593"/>
      <c r="AFS2053" s="593"/>
      <c r="AFT2053" s="593"/>
      <c r="AFU2053" s="593"/>
      <c r="AFV2053" s="593"/>
      <c r="AFW2053" s="593"/>
      <c r="AFX2053" s="593"/>
      <c r="AFY2053" s="593"/>
      <c r="AFZ2053" s="593"/>
      <c r="AGA2053" s="593"/>
      <c r="AGB2053" s="593"/>
      <c r="AGC2053" s="593"/>
      <c r="AGD2053" s="593"/>
      <c r="AGE2053" s="593"/>
      <c r="AGF2053" s="593"/>
      <c r="AGG2053" s="593"/>
      <c r="AGH2053" s="593"/>
      <c r="AGI2053" s="593"/>
      <c r="AGJ2053" s="593"/>
      <c r="AGK2053" s="593"/>
      <c r="AGL2053" s="593"/>
      <c r="AGM2053" s="593"/>
      <c r="AGN2053" s="593"/>
      <c r="AGO2053" s="593"/>
      <c r="AGP2053" s="593"/>
      <c r="AGQ2053" s="593"/>
      <c r="AGR2053" s="593"/>
      <c r="AGS2053" s="593"/>
      <c r="AGT2053" s="593"/>
      <c r="AGU2053" s="593"/>
      <c r="AGV2053" s="593"/>
      <c r="AGW2053" s="593"/>
      <c r="AGX2053" s="593"/>
      <c r="AGY2053" s="593"/>
      <c r="AGZ2053" s="593"/>
      <c r="AHA2053" s="593"/>
      <c r="AHB2053" s="593"/>
      <c r="AHC2053" s="593"/>
      <c r="AHD2053" s="593"/>
      <c r="AHE2053" s="593"/>
      <c r="AHF2053" s="593"/>
      <c r="AHG2053" s="593"/>
      <c r="AHH2053" s="593"/>
      <c r="AHI2053" s="593"/>
      <c r="AHJ2053" s="593"/>
      <c r="AHK2053" s="593"/>
      <c r="AHL2053" s="593"/>
      <c r="AHM2053" s="593"/>
      <c r="AHN2053" s="593"/>
      <c r="AHO2053" s="593"/>
      <c r="AHP2053" s="593"/>
      <c r="AHQ2053" s="593"/>
      <c r="AHR2053" s="593"/>
      <c r="AHS2053" s="593"/>
      <c r="AHT2053" s="593"/>
      <c r="AHU2053" s="593"/>
      <c r="AHV2053" s="593"/>
      <c r="AHW2053" s="593"/>
      <c r="AHX2053" s="593"/>
      <c r="AHY2053" s="593"/>
      <c r="AHZ2053" s="593"/>
      <c r="AIA2053" s="593"/>
      <c r="AIB2053" s="593"/>
      <c r="AIC2053" s="593"/>
      <c r="AID2053" s="593"/>
      <c r="AIE2053" s="593"/>
      <c r="AIF2053" s="593"/>
      <c r="AIG2053" s="593"/>
      <c r="AIH2053" s="593"/>
      <c r="AII2053" s="593"/>
      <c r="AIJ2053" s="593"/>
      <c r="AIK2053" s="593"/>
      <c r="AIL2053" s="593"/>
      <c r="AIM2053" s="593"/>
      <c r="AIN2053" s="593"/>
      <c r="AIO2053" s="593"/>
      <c r="AIP2053" s="593"/>
      <c r="AIQ2053" s="593"/>
      <c r="AIR2053" s="593"/>
      <c r="AIS2053" s="593"/>
      <c r="AIT2053" s="593"/>
      <c r="AIU2053" s="593"/>
      <c r="AIV2053" s="593"/>
      <c r="AIW2053" s="593"/>
      <c r="AIX2053" s="593"/>
      <c r="AIY2053" s="593"/>
      <c r="AIZ2053" s="593"/>
      <c r="AJA2053" s="593"/>
      <c r="AJB2053" s="593"/>
      <c r="AJC2053" s="593"/>
      <c r="AJD2053" s="593"/>
      <c r="AJE2053" s="593"/>
      <c r="AJF2053" s="593"/>
      <c r="AJG2053" s="593"/>
      <c r="AJH2053" s="593"/>
      <c r="AJI2053" s="593"/>
      <c r="AJJ2053" s="593"/>
      <c r="AJK2053" s="593"/>
      <c r="AJL2053" s="593"/>
      <c r="AJM2053" s="593"/>
      <c r="AJN2053" s="593"/>
      <c r="AJO2053" s="593"/>
      <c r="AJP2053" s="593"/>
      <c r="AJQ2053" s="593"/>
      <c r="AJR2053" s="593"/>
      <c r="AJS2053" s="593"/>
      <c r="AJT2053" s="593"/>
      <c r="AJU2053" s="593"/>
      <c r="AJV2053" s="593"/>
      <c r="AJW2053" s="593"/>
      <c r="AJX2053" s="593"/>
      <c r="AJY2053" s="593"/>
      <c r="AJZ2053" s="593"/>
      <c r="AKA2053" s="593"/>
      <c r="AKB2053" s="593"/>
      <c r="AKC2053" s="593"/>
      <c r="AKD2053" s="593"/>
      <c r="AKE2053" s="593"/>
      <c r="AKF2053" s="593"/>
      <c r="AKG2053" s="593"/>
      <c r="AKH2053" s="593"/>
      <c r="AKI2053" s="593"/>
      <c r="AKJ2053" s="593"/>
      <c r="AKK2053" s="593"/>
      <c r="AKL2053" s="593"/>
      <c r="AKM2053" s="593"/>
      <c r="AKN2053" s="593"/>
      <c r="AKO2053" s="593"/>
      <c r="AKP2053" s="593"/>
      <c r="AKQ2053" s="593"/>
      <c r="AKR2053" s="593"/>
      <c r="AKS2053" s="593"/>
      <c r="AKT2053" s="593"/>
      <c r="AKU2053" s="593"/>
      <c r="AKV2053" s="593"/>
      <c r="AKW2053" s="593"/>
      <c r="AKX2053" s="593"/>
      <c r="AKY2053" s="593"/>
      <c r="AKZ2053" s="593"/>
      <c r="ALA2053" s="593"/>
      <c r="ALB2053" s="593"/>
      <c r="ALC2053" s="593"/>
      <c r="ALD2053" s="593"/>
      <c r="ALE2053" s="593"/>
      <c r="ALF2053" s="593"/>
      <c r="ALG2053" s="593"/>
      <c r="ALH2053" s="593"/>
      <c r="ALI2053" s="593"/>
      <c r="ALJ2053" s="593"/>
      <c r="ALK2053" s="593"/>
      <c r="ALL2053" s="593"/>
      <c r="ALM2053" s="593"/>
      <c r="ALN2053" s="593"/>
      <c r="ALO2053" s="593"/>
      <c r="ALP2053" s="593"/>
      <c r="ALQ2053" s="593"/>
      <c r="ALR2053" s="593"/>
      <c r="ALS2053" s="593"/>
      <c r="ALT2053" s="593"/>
      <c r="ALU2053" s="593"/>
      <c r="ALV2053" s="593"/>
      <c r="ALW2053" s="593"/>
      <c r="ALX2053" s="593"/>
      <c r="ALY2053" s="593"/>
      <c r="ALZ2053" s="593"/>
      <c r="AMA2053" s="593"/>
      <c r="AMB2053" s="593"/>
      <c r="AMC2053" s="593"/>
      <c r="AMD2053" s="593"/>
      <c r="AME2053" s="593"/>
      <c r="AMF2053" s="593"/>
      <c r="AMG2053" s="593"/>
      <c r="AMH2053" s="593"/>
      <c r="AMI2053" s="593"/>
      <c r="AMJ2053" s="593"/>
      <c r="AMK2053" s="593"/>
      <c r="AML2053" s="593"/>
      <c r="AMM2053" s="593"/>
      <c r="AMN2053" s="593"/>
      <c r="AMO2053" s="593"/>
      <c r="AMP2053" s="593"/>
      <c r="AMQ2053" s="593"/>
      <c r="AMR2053" s="593"/>
      <c r="AMS2053" s="593"/>
      <c r="AMT2053" s="593"/>
      <c r="AMU2053" s="593"/>
      <c r="AMV2053" s="593"/>
      <c r="AMW2053" s="593"/>
      <c r="AMX2053" s="593"/>
      <c r="AMY2053" s="593"/>
      <c r="AMZ2053" s="593"/>
      <c r="ANA2053" s="593"/>
      <c r="ANB2053" s="593"/>
      <c r="ANC2053" s="593"/>
      <c r="AND2053" s="593"/>
      <c r="ANE2053" s="593"/>
      <c r="ANF2053" s="593"/>
      <c r="ANG2053" s="593"/>
      <c r="ANH2053" s="593"/>
      <c r="ANI2053" s="593"/>
      <c r="ANJ2053" s="593"/>
      <c r="ANK2053" s="593"/>
      <c r="ANL2053" s="593"/>
      <c r="ANM2053" s="593"/>
      <c r="ANN2053" s="593"/>
      <c r="ANO2053" s="593"/>
      <c r="ANP2053" s="593"/>
      <c r="ANQ2053" s="593"/>
      <c r="ANR2053" s="593"/>
      <c r="ANS2053" s="593"/>
      <c r="ANT2053" s="593"/>
      <c r="ANU2053" s="593"/>
      <c r="ANV2053" s="593"/>
      <c r="ANW2053" s="593"/>
      <c r="ANX2053" s="593"/>
      <c r="ANY2053" s="593"/>
      <c r="ANZ2053" s="593"/>
      <c r="AOA2053" s="593"/>
      <c r="AOB2053" s="593"/>
      <c r="AOC2053" s="593"/>
      <c r="AOD2053" s="593"/>
      <c r="AOE2053" s="593"/>
      <c r="AOF2053" s="593"/>
      <c r="AOG2053" s="593"/>
      <c r="AOH2053" s="593"/>
      <c r="AOI2053" s="593"/>
      <c r="AOJ2053" s="593"/>
      <c r="AOK2053" s="593"/>
      <c r="AOL2053" s="593"/>
      <c r="AOM2053" s="593"/>
      <c r="AON2053" s="593"/>
      <c r="AOO2053" s="593"/>
      <c r="AOP2053" s="593"/>
      <c r="AOQ2053" s="593"/>
      <c r="AOR2053" s="593"/>
      <c r="AOS2053" s="593"/>
      <c r="AOT2053" s="593"/>
      <c r="AOU2053" s="593"/>
      <c r="AOV2053" s="593"/>
      <c r="AOW2053" s="593"/>
      <c r="AOX2053" s="593"/>
      <c r="AOY2053" s="593"/>
      <c r="AOZ2053" s="593"/>
      <c r="APA2053" s="593"/>
      <c r="APB2053" s="593"/>
      <c r="APC2053" s="593"/>
      <c r="APD2053" s="593"/>
      <c r="APE2053" s="593"/>
      <c r="APF2053" s="593"/>
      <c r="APG2053" s="593"/>
      <c r="APH2053" s="593"/>
      <c r="API2053" s="593"/>
      <c r="APJ2053" s="593"/>
      <c r="APK2053" s="593"/>
      <c r="APL2053" s="593"/>
      <c r="APM2053" s="593"/>
      <c r="APN2053" s="593"/>
      <c r="APO2053" s="593"/>
      <c r="APP2053" s="593"/>
      <c r="APQ2053" s="593"/>
      <c r="APR2053" s="593"/>
      <c r="APS2053" s="593"/>
      <c r="APT2053" s="593"/>
      <c r="APU2053" s="593"/>
      <c r="APV2053" s="593"/>
      <c r="APW2053" s="593"/>
      <c r="APX2053" s="593"/>
      <c r="APY2053" s="593"/>
      <c r="APZ2053" s="593"/>
      <c r="AQA2053" s="593"/>
      <c r="AQB2053" s="593"/>
      <c r="AQC2053" s="593"/>
      <c r="AQD2053" s="593"/>
      <c r="AQE2053" s="593"/>
      <c r="AQF2053" s="593"/>
      <c r="AQG2053" s="593"/>
      <c r="AQH2053" s="593"/>
      <c r="AQI2053" s="593"/>
      <c r="AQJ2053" s="593"/>
      <c r="AQK2053" s="593"/>
      <c r="AQL2053" s="593"/>
      <c r="AQM2053" s="593"/>
      <c r="AQN2053" s="593"/>
      <c r="AQO2053" s="593"/>
      <c r="AQP2053" s="593"/>
      <c r="AQQ2053" s="593"/>
      <c r="AQR2053" s="593"/>
      <c r="AQS2053" s="593"/>
      <c r="AQT2053" s="593"/>
      <c r="AQU2053" s="593"/>
      <c r="AQV2053" s="593"/>
      <c r="AQW2053" s="593"/>
      <c r="AQX2053" s="593"/>
      <c r="AQY2053" s="593"/>
      <c r="AQZ2053" s="593"/>
      <c r="ARA2053" s="593"/>
      <c r="ARB2053" s="593"/>
      <c r="ARC2053" s="593"/>
      <c r="ARD2053" s="593"/>
      <c r="ARE2053" s="593"/>
      <c r="ARF2053" s="593"/>
      <c r="ARG2053" s="593"/>
      <c r="ARH2053" s="593"/>
      <c r="ARI2053" s="593"/>
      <c r="ARJ2053" s="593"/>
      <c r="ARK2053" s="593"/>
      <c r="ARL2053" s="593"/>
      <c r="ARM2053" s="593"/>
      <c r="ARN2053" s="593"/>
      <c r="ARO2053" s="593"/>
      <c r="ARP2053" s="593"/>
      <c r="ARQ2053" s="593"/>
      <c r="ARR2053" s="593"/>
      <c r="ARS2053" s="593"/>
      <c r="ART2053" s="593"/>
      <c r="ARU2053" s="593"/>
      <c r="ARV2053" s="593"/>
      <c r="ARW2053" s="593"/>
      <c r="ARX2053" s="593"/>
      <c r="ARY2053" s="593"/>
      <c r="ARZ2053" s="593"/>
      <c r="ASA2053" s="593"/>
      <c r="ASB2053" s="593"/>
      <c r="ASC2053" s="593"/>
      <c r="ASD2053" s="593"/>
      <c r="ASE2053" s="593"/>
      <c r="ASF2053" s="593"/>
      <c r="ASG2053" s="593"/>
      <c r="ASH2053" s="593"/>
      <c r="ASI2053" s="593"/>
      <c r="ASJ2053" s="593"/>
      <c r="ASK2053" s="593"/>
      <c r="ASL2053" s="593"/>
      <c r="ASM2053" s="593"/>
      <c r="ASN2053" s="593"/>
      <c r="ASO2053" s="593"/>
      <c r="ASP2053" s="593"/>
      <c r="ASQ2053" s="593"/>
      <c r="ASR2053" s="593"/>
      <c r="ASS2053" s="593"/>
      <c r="AST2053" s="593"/>
      <c r="ASU2053" s="593"/>
      <c r="ASV2053" s="593"/>
      <c r="ASW2053" s="593"/>
      <c r="ASX2053" s="593"/>
      <c r="ASY2053" s="593"/>
      <c r="ASZ2053" s="593"/>
      <c r="ATA2053" s="593"/>
      <c r="ATB2053" s="593"/>
      <c r="ATC2053" s="593"/>
      <c r="ATD2053" s="593"/>
      <c r="ATE2053" s="593"/>
      <c r="ATF2053" s="593"/>
      <c r="ATG2053" s="593"/>
      <c r="ATH2053" s="593"/>
      <c r="ATI2053" s="593"/>
      <c r="ATJ2053" s="593"/>
      <c r="ATK2053" s="593"/>
      <c r="ATL2053" s="593"/>
      <c r="ATM2053" s="593"/>
      <c r="ATN2053" s="593"/>
      <c r="ATO2053" s="593"/>
      <c r="ATP2053" s="593"/>
      <c r="ATQ2053" s="593"/>
      <c r="ATR2053" s="593"/>
      <c r="ATS2053" s="593"/>
      <c r="ATT2053" s="593"/>
      <c r="ATU2053" s="593"/>
      <c r="ATV2053" s="593"/>
      <c r="ATW2053" s="593"/>
      <c r="ATX2053" s="593"/>
      <c r="ATY2053" s="593"/>
      <c r="ATZ2053" s="593"/>
      <c r="AUA2053" s="593"/>
      <c r="AUB2053" s="593"/>
      <c r="AUC2053" s="593"/>
      <c r="AUD2053" s="593"/>
      <c r="AUE2053" s="593"/>
      <c r="AUF2053" s="593"/>
      <c r="AUG2053" s="593"/>
      <c r="AUH2053" s="593"/>
      <c r="AUI2053" s="593"/>
      <c r="AUJ2053" s="593"/>
      <c r="AUK2053" s="593"/>
      <c r="AUL2053" s="593"/>
      <c r="AUM2053" s="593"/>
      <c r="AUN2053" s="593"/>
      <c r="AUO2053" s="593"/>
      <c r="AUP2053" s="593"/>
      <c r="AUQ2053" s="593"/>
      <c r="AUR2053" s="593"/>
      <c r="AUS2053" s="593"/>
      <c r="AUT2053" s="593"/>
      <c r="AUU2053" s="593"/>
      <c r="AUV2053" s="593"/>
      <c r="AUW2053" s="593"/>
      <c r="AUX2053" s="593"/>
      <c r="AUY2053" s="593"/>
      <c r="AUZ2053" s="593"/>
      <c r="AVA2053" s="593"/>
      <c r="AVB2053" s="593"/>
      <c r="AVC2053" s="593"/>
      <c r="AVD2053" s="593"/>
      <c r="AVE2053" s="593"/>
      <c r="AVF2053" s="593"/>
      <c r="AVG2053" s="593"/>
      <c r="AVH2053" s="593"/>
      <c r="AVI2053" s="593"/>
      <c r="AVJ2053" s="593"/>
      <c r="AVK2053" s="593"/>
    </row>
    <row r="2054" spans="1:1259">
      <c r="A2054" s="697"/>
      <c r="B2054" s="558"/>
      <c r="C2054" s="558"/>
      <c r="D2054" s="676" t="s">
        <v>1067</v>
      </c>
      <c r="E2054" s="524" t="s">
        <v>1176</v>
      </c>
      <c r="F2054" s="676"/>
      <c r="G2054" s="665">
        <v>2022</v>
      </c>
      <c r="H2054" s="665">
        <v>5</v>
      </c>
      <c r="I2054" s="687"/>
      <c r="J2054" s="666"/>
      <c r="K2054" s="676" t="s">
        <v>1342</v>
      </c>
      <c r="L2054" s="677" t="s">
        <v>1323</v>
      </c>
      <c r="M2054" s="677">
        <v>44496</v>
      </c>
      <c r="N2054" s="677">
        <v>44702</v>
      </c>
      <c r="O2054" s="677"/>
      <c r="P2054" s="666"/>
      <c r="Q2054" s="666"/>
      <c r="R2054" s="666"/>
      <c r="S2054" s="665" t="s">
        <v>1118</v>
      </c>
      <c r="T2054" s="665">
        <v>72</v>
      </c>
      <c r="U2054" s="676" t="s">
        <v>1086</v>
      </c>
      <c r="V2054" s="665" t="s">
        <v>1072</v>
      </c>
      <c r="W2054" s="678">
        <v>475</v>
      </c>
      <c r="X2054" s="551">
        <v>2436</v>
      </c>
      <c r="Y2054" s="693">
        <v>1157100</v>
      </c>
      <c r="Z2054" s="667">
        <v>0.47</v>
      </c>
      <c r="AA2054" s="682">
        <f>Y2054*Z2054</f>
        <v>543837</v>
      </c>
      <c r="AB2054" s="521"/>
      <c r="AC2054" s="668">
        <v>0</v>
      </c>
      <c r="AD2054" s="676"/>
      <c r="AE2054" s="684"/>
      <c r="AF2054" s="695">
        <f>AA2054+AD2054+AE2054</f>
        <v>543837</v>
      </c>
      <c r="AG2054" s="665" t="s">
        <v>1073</v>
      </c>
      <c r="AH2054" s="641"/>
      <c r="AI2054" s="676">
        <v>60</v>
      </c>
      <c r="AJ2054" s="676" t="s">
        <v>1324</v>
      </c>
      <c r="AK2054" s="676" t="s">
        <v>1129</v>
      </c>
      <c r="AL2054" s="696" t="s">
        <v>1325</v>
      </c>
      <c r="AM2054" s="676" t="s">
        <v>52</v>
      </c>
      <c r="AN2054" s="676" t="s">
        <v>1089</v>
      </c>
      <c r="AO2054" s="665"/>
      <c r="AP2054" s="676" t="s">
        <v>92</v>
      </c>
      <c r="AQ2054" s="676" t="s">
        <v>37</v>
      </c>
      <c r="AR2054" s="676"/>
      <c r="AS2054" s="523" t="s">
        <v>1078</v>
      </c>
      <c r="AT2054" s="523"/>
      <c r="AU2054" s="523"/>
      <c r="AV2054" s="674"/>
      <c r="AW2054" s="673" t="str">
        <f>U2054</f>
        <v>12005833C</v>
      </c>
      <c r="AX2054" s="673" cm="1">
        <f t="array" ref="AX2054">SUM(MID(0&amp;AW2054,LARGE(INDEX(ISNUMBER(--MID(AW2054,ROW($1:$8),1))*ROW($1:$8),),ROW($1:$8))+1,1)*10^ROW($1:$8)/10)</f>
        <v>12005833</v>
      </c>
      <c r="AY2054" s="673" t="str">
        <f>VLOOKUP($AX2054,'Item Master Data'!$A:$F,3,FALSE)</f>
        <v>Q.PEAK DUO XL G10 BFG</v>
      </c>
      <c r="AZ2054" s="673">
        <f>VLOOKUP($AX2054,'Item Master Data'!$A:$F,6,FALSE)</f>
        <v>475</v>
      </c>
      <c r="BA2054" s="673" t="e">
        <f>X2054/BB2054</f>
        <v>#VALUE!</v>
      </c>
      <c r="BB2054" s="673" t="str">
        <f>VLOOKUP(AX2054,'Item Master Data'!$A:$G,7,FALSE)</f>
        <v> 30</v>
      </c>
      <c r="BC2054" s="673"/>
      <c r="BD2054" s="673">
        <f>W2054-AZ2054</f>
        <v>0</v>
      </c>
      <c r="BE2054" s="593"/>
      <c r="BF2054" s="593"/>
      <c r="BG2054" s="593"/>
      <c r="BH2054" s="593"/>
      <c r="BI2054" s="593"/>
      <c r="BJ2054" s="593"/>
      <c r="BK2054" s="593"/>
      <c r="BL2054" s="593"/>
      <c r="BM2054" s="593"/>
      <c r="BN2054" s="593"/>
      <c r="BO2054" s="593"/>
      <c r="BP2054" s="593"/>
      <c r="BQ2054" s="593"/>
      <c r="BR2054" s="593"/>
      <c r="BS2054" s="593"/>
      <c r="BT2054" s="593"/>
      <c r="BU2054" s="593"/>
      <c r="BV2054" s="593"/>
      <c r="BW2054" s="593"/>
      <c r="BX2054" s="593"/>
      <c r="BY2054" s="593"/>
      <c r="BZ2054" s="593"/>
      <c r="CA2054" s="593"/>
      <c r="CB2054" s="593"/>
      <c r="CC2054" s="593"/>
      <c r="CD2054" s="593"/>
      <c r="CE2054" s="593"/>
      <c r="CF2054" s="593"/>
      <c r="CG2054" s="593"/>
      <c r="CH2054" s="593"/>
      <c r="CI2054" s="593"/>
      <c r="CJ2054" s="593"/>
      <c r="CK2054" s="593"/>
      <c r="CL2054" s="593"/>
      <c r="CM2054" s="593"/>
      <c r="CN2054" s="593"/>
      <c r="CO2054" s="593"/>
      <c r="CP2054" s="593"/>
      <c r="CQ2054" s="593"/>
      <c r="CR2054" s="593"/>
      <c r="CS2054" s="593"/>
      <c r="CT2054" s="593"/>
      <c r="CU2054" s="593"/>
      <c r="CV2054" s="593"/>
      <c r="CW2054" s="593"/>
      <c r="CX2054" s="593"/>
      <c r="CY2054" s="593"/>
      <c r="CZ2054" s="593"/>
      <c r="DA2054" s="593"/>
      <c r="DB2054" s="593"/>
      <c r="DC2054" s="593"/>
      <c r="DD2054" s="593"/>
      <c r="DE2054" s="593"/>
      <c r="DF2054" s="593"/>
      <c r="DG2054" s="593"/>
      <c r="DH2054" s="593"/>
      <c r="DI2054" s="593"/>
      <c r="DJ2054" s="593"/>
      <c r="DK2054" s="593"/>
      <c r="DL2054" s="593"/>
      <c r="DM2054" s="593"/>
      <c r="DN2054" s="593"/>
      <c r="DO2054" s="593"/>
      <c r="DP2054" s="593"/>
      <c r="DQ2054" s="593"/>
      <c r="DR2054" s="593"/>
      <c r="DS2054" s="593"/>
      <c r="DT2054" s="593"/>
      <c r="DU2054" s="593"/>
      <c r="DV2054" s="593"/>
      <c r="DW2054" s="593"/>
      <c r="DX2054" s="593"/>
      <c r="DY2054" s="593"/>
      <c r="DZ2054" s="593"/>
      <c r="EA2054" s="593"/>
      <c r="EB2054" s="593"/>
      <c r="EC2054" s="593"/>
      <c r="ED2054" s="593"/>
      <c r="EE2054" s="593"/>
      <c r="EF2054" s="593"/>
      <c r="EG2054" s="593"/>
      <c r="EH2054" s="593"/>
      <c r="EI2054" s="593"/>
      <c r="EJ2054" s="593"/>
      <c r="EK2054" s="593"/>
      <c r="EL2054" s="593"/>
      <c r="EM2054" s="593"/>
      <c r="EN2054" s="593"/>
      <c r="EO2054" s="593"/>
      <c r="EP2054" s="593"/>
      <c r="EQ2054" s="593"/>
      <c r="ER2054" s="593"/>
      <c r="ES2054" s="593"/>
      <c r="ET2054" s="593"/>
      <c r="EU2054" s="593"/>
      <c r="EV2054" s="593"/>
      <c r="EW2054" s="593"/>
      <c r="EX2054" s="593"/>
      <c r="EY2054" s="593"/>
      <c r="EZ2054" s="593"/>
      <c r="FA2054" s="593"/>
      <c r="FB2054" s="593"/>
      <c r="FC2054" s="593"/>
      <c r="FD2054" s="593"/>
      <c r="FE2054" s="593"/>
      <c r="FF2054" s="593"/>
      <c r="FG2054" s="593"/>
      <c r="FH2054" s="593"/>
      <c r="FI2054" s="593"/>
      <c r="FJ2054" s="593"/>
      <c r="FK2054" s="593"/>
      <c r="FL2054" s="593"/>
      <c r="FM2054" s="593"/>
      <c r="FN2054" s="593"/>
      <c r="FO2054" s="593"/>
      <c r="FP2054" s="593"/>
      <c r="FQ2054" s="593"/>
      <c r="FR2054" s="593"/>
      <c r="FS2054" s="593"/>
      <c r="FT2054" s="593"/>
      <c r="FU2054" s="593"/>
      <c r="FV2054" s="593"/>
      <c r="FW2054" s="593"/>
      <c r="FX2054" s="593"/>
      <c r="FY2054" s="593"/>
      <c r="FZ2054" s="593"/>
      <c r="GA2054" s="593"/>
      <c r="GB2054" s="593"/>
      <c r="GC2054" s="593"/>
      <c r="GD2054" s="593"/>
      <c r="GE2054" s="593"/>
      <c r="GF2054" s="593"/>
      <c r="GG2054" s="593"/>
      <c r="GH2054" s="593"/>
      <c r="GI2054" s="593"/>
      <c r="GJ2054" s="593"/>
      <c r="GK2054" s="593"/>
      <c r="GL2054" s="593"/>
      <c r="GM2054" s="593"/>
      <c r="GN2054" s="593"/>
      <c r="GO2054" s="593"/>
      <c r="GP2054" s="593"/>
      <c r="GQ2054" s="593"/>
      <c r="GR2054" s="593"/>
      <c r="GS2054" s="593"/>
      <c r="GT2054" s="593"/>
      <c r="GU2054" s="593"/>
      <c r="GV2054" s="593"/>
      <c r="GW2054" s="593"/>
      <c r="GX2054" s="593"/>
      <c r="GY2054" s="593"/>
      <c r="GZ2054" s="593"/>
      <c r="HA2054" s="593"/>
      <c r="HB2054" s="593"/>
      <c r="HC2054" s="593"/>
      <c r="HD2054" s="593"/>
      <c r="HE2054" s="593"/>
      <c r="HF2054" s="593"/>
      <c r="HG2054" s="593"/>
      <c r="HH2054" s="593"/>
      <c r="HI2054" s="593"/>
      <c r="HJ2054" s="593"/>
      <c r="HK2054" s="593"/>
      <c r="HL2054" s="593"/>
      <c r="HM2054" s="593"/>
      <c r="HN2054" s="593"/>
      <c r="HO2054" s="593"/>
      <c r="HP2054" s="593"/>
      <c r="HQ2054" s="593"/>
      <c r="HR2054" s="593"/>
      <c r="HS2054" s="593"/>
      <c r="HT2054" s="593"/>
      <c r="HU2054" s="593"/>
      <c r="HV2054" s="593"/>
      <c r="HW2054" s="593"/>
      <c r="HX2054" s="593"/>
      <c r="HY2054" s="593"/>
      <c r="HZ2054" s="593"/>
      <c r="IA2054" s="593"/>
      <c r="IB2054" s="593"/>
      <c r="IC2054" s="593"/>
      <c r="ID2054" s="593"/>
      <c r="IE2054" s="593"/>
      <c r="IF2054" s="593"/>
      <c r="IG2054" s="593"/>
      <c r="IH2054" s="593"/>
      <c r="II2054" s="593"/>
      <c r="IJ2054" s="593"/>
      <c r="IK2054" s="593"/>
      <c r="IL2054" s="593"/>
      <c r="IM2054" s="593"/>
      <c r="IN2054" s="593"/>
      <c r="IO2054" s="593"/>
      <c r="IP2054" s="593"/>
      <c r="IQ2054" s="593"/>
      <c r="IR2054" s="593"/>
      <c r="IS2054" s="593"/>
      <c r="IT2054" s="593"/>
      <c r="IU2054" s="593"/>
      <c r="IV2054" s="593"/>
      <c r="IW2054" s="593"/>
      <c r="IX2054" s="593"/>
      <c r="IY2054" s="593"/>
      <c r="IZ2054" s="593"/>
      <c r="JA2054" s="593"/>
      <c r="JB2054" s="593"/>
      <c r="JC2054" s="593"/>
      <c r="JD2054" s="593"/>
      <c r="JE2054" s="593"/>
      <c r="JF2054" s="593"/>
      <c r="JG2054" s="593"/>
      <c r="JH2054" s="593"/>
      <c r="JI2054" s="593"/>
      <c r="JJ2054" s="593"/>
      <c r="JK2054" s="593"/>
      <c r="JL2054" s="593"/>
      <c r="JM2054" s="593"/>
      <c r="JN2054" s="593"/>
      <c r="JO2054" s="593"/>
      <c r="JP2054" s="593"/>
      <c r="JQ2054" s="593"/>
      <c r="JR2054" s="593"/>
      <c r="JS2054" s="593"/>
      <c r="JT2054" s="593"/>
      <c r="JU2054" s="593"/>
      <c r="JV2054" s="593"/>
      <c r="JW2054" s="593"/>
      <c r="JX2054" s="593"/>
      <c r="JY2054" s="593"/>
      <c r="JZ2054" s="593"/>
      <c r="KA2054" s="593"/>
      <c r="KB2054" s="593"/>
      <c r="KC2054" s="593"/>
      <c r="KD2054" s="593"/>
      <c r="KE2054" s="593"/>
      <c r="KF2054" s="593"/>
      <c r="KG2054" s="593"/>
      <c r="KH2054" s="593"/>
      <c r="KI2054" s="593"/>
      <c r="KJ2054" s="593"/>
      <c r="KK2054" s="593"/>
      <c r="KL2054" s="593"/>
      <c r="KM2054" s="593"/>
      <c r="KN2054" s="593"/>
      <c r="KO2054" s="593"/>
      <c r="KP2054" s="593"/>
      <c r="KQ2054" s="593"/>
      <c r="KR2054" s="593"/>
      <c r="KS2054" s="593"/>
      <c r="KT2054" s="593"/>
      <c r="KU2054" s="593"/>
      <c r="KV2054" s="593"/>
      <c r="KW2054" s="593"/>
      <c r="KX2054" s="593"/>
      <c r="KY2054" s="593"/>
      <c r="KZ2054" s="593"/>
      <c r="LA2054" s="593"/>
      <c r="LB2054" s="593"/>
      <c r="LC2054" s="593"/>
      <c r="LD2054" s="593"/>
      <c r="LE2054" s="593"/>
      <c r="LF2054" s="593"/>
      <c r="LG2054" s="593"/>
      <c r="LH2054" s="593"/>
      <c r="LI2054" s="593"/>
      <c r="LJ2054" s="593"/>
      <c r="LK2054" s="593"/>
      <c r="LL2054" s="593"/>
      <c r="LM2054" s="593"/>
      <c r="LN2054" s="593"/>
      <c r="LO2054" s="593"/>
      <c r="LP2054" s="593"/>
      <c r="LQ2054" s="593"/>
      <c r="LR2054" s="593"/>
      <c r="LS2054" s="593"/>
      <c r="LT2054" s="593"/>
      <c r="LU2054" s="593"/>
      <c r="LV2054" s="593"/>
      <c r="LW2054" s="593"/>
      <c r="LX2054" s="593"/>
      <c r="LY2054" s="593"/>
      <c r="LZ2054" s="593"/>
      <c r="MA2054" s="593"/>
      <c r="MB2054" s="593"/>
      <c r="MC2054" s="593"/>
      <c r="MD2054" s="593"/>
      <c r="ME2054" s="593"/>
      <c r="MF2054" s="593"/>
      <c r="MG2054" s="593"/>
      <c r="MH2054" s="593"/>
      <c r="MI2054" s="593"/>
      <c r="MJ2054" s="593"/>
      <c r="MK2054" s="593"/>
      <c r="ML2054" s="593"/>
      <c r="MM2054" s="593"/>
      <c r="MN2054" s="593"/>
      <c r="MO2054" s="593"/>
      <c r="MP2054" s="593"/>
      <c r="MQ2054" s="593"/>
      <c r="MR2054" s="593"/>
      <c r="MS2054" s="593"/>
      <c r="MT2054" s="593"/>
      <c r="MU2054" s="593"/>
      <c r="MV2054" s="593"/>
      <c r="MW2054" s="593"/>
      <c r="MX2054" s="593"/>
      <c r="MY2054" s="593"/>
      <c r="MZ2054" s="593"/>
      <c r="NA2054" s="593"/>
      <c r="NB2054" s="593"/>
      <c r="NC2054" s="593"/>
      <c r="ND2054" s="593"/>
      <c r="NE2054" s="593"/>
      <c r="NF2054" s="593"/>
      <c r="NG2054" s="593"/>
      <c r="NH2054" s="593"/>
      <c r="NI2054" s="593"/>
      <c r="NJ2054" s="593"/>
      <c r="NK2054" s="593"/>
      <c r="NL2054" s="593"/>
      <c r="NM2054" s="593"/>
      <c r="NN2054" s="593"/>
      <c r="NO2054" s="593"/>
      <c r="NP2054" s="593"/>
      <c r="NQ2054" s="593"/>
      <c r="NR2054" s="593"/>
      <c r="NS2054" s="593"/>
      <c r="NT2054" s="593"/>
      <c r="NU2054" s="593"/>
      <c r="NV2054" s="593"/>
      <c r="NW2054" s="593"/>
      <c r="NX2054" s="593"/>
      <c r="NY2054" s="593"/>
      <c r="NZ2054" s="593"/>
      <c r="OA2054" s="593"/>
      <c r="OB2054" s="593"/>
      <c r="OC2054" s="593"/>
      <c r="OD2054" s="593"/>
      <c r="OE2054" s="593"/>
      <c r="OF2054" s="593"/>
      <c r="OG2054" s="593"/>
      <c r="OH2054" s="593"/>
      <c r="OI2054" s="593"/>
      <c r="OJ2054" s="593"/>
      <c r="OK2054" s="593"/>
      <c r="OL2054" s="593"/>
      <c r="OM2054" s="593"/>
      <c r="ON2054" s="593"/>
      <c r="OO2054" s="593"/>
      <c r="OP2054" s="593"/>
      <c r="OQ2054" s="593"/>
      <c r="OR2054" s="593"/>
      <c r="OS2054" s="593"/>
      <c r="OT2054" s="593"/>
      <c r="OU2054" s="593"/>
      <c r="OV2054" s="593"/>
      <c r="OW2054" s="593"/>
      <c r="OX2054" s="593"/>
      <c r="OY2054" s="593"/>
      <c r="OZ2054" s="593"/>
      <c r="PA2054" s="593"/>
      <c r="PB2054" s="593"/>
      <c r="PC2054" s="593"/>
      <c r="PD2054" s="593"/>
      <c r="PE2054" s="593"/>
      <c r="PF2054" s="593"/>
      <c r="PG2054" s="593"/>
      <c r="PH2054" s="593"/>
      <c r="PI2054" s="593"/>
      <c r="PJ2054" s="593"/>
      <c r="PK2054" s="593"/>
      <c r="PL2054" s="593"/>
      <c r="PM2054" s="593"/>
      <c r="PN2054" s="593"/>
      <c r="PO2054" s="593"/>
      <c r="PP2054" s="593"/>
      <c r="PQ2054" s="593"/>
      <c r="PR2054" s="593"/>
      <c r="PS2054" s="593"/>
      <c r="PT2054" s="593"/>
      <c r="PU2054" s="593"/>
      <c r="PV2054" s="593"/>
      <c r="PW2054" s="593"/>
      <c r="PX2054" s="593"/>
      <c r="PY2054" s="593"/>
      <c r="PZ2054" s="593"/>
      <c r="QA2054" s="593"/>
      <c r="QB2054" s="593"/>
      <c r="QC2054" s="593"/>
      <c r="QD2054" s="593"/>
      <c r="QE2054" s="593"/>
      <c r="QF2054" s="593"/>
      <c r="QG2054" s="593"/>
      <c r="QH2054" s="593"/>
      <c r="QI2054" s="593"/>
      <c r="QJ2054" s="593"/>
      <c r="QK2054" s="593"/>
      <c r="QL2054" s="593"/>
      <c r="QM2054" s="593"/>
      <c r="QN2054" s="593"/>
      <c r="QO2054" s="593"/>
      <c r="QP2054" s="593"/>
      <c r="QQ2054" s="593"/>
      <c r="QR2054" s="593"/>
      <c r="QS2054" s="593"/>
      <c r="QT2054" s="593"/>
      <c r="QU2054" s="593"/>
      <c r="QV2054" s="593"/>
      <c r="QW2054" s="593"/>
      <c r="QX2054" s="593"/>
      <c r="QY2054" s="593"/>
      <c r="QZ2054" s="593"/>
      <c r="RA2054" s="593"/>
      <c r="RB2054" s="593"/>
      <c r="RC2054" s="593"/>
      <c r="RD2054" s="593"/>
      <c r="RE2054" s="593"/>
      <c r="RF2054" s="593"/>
      <c r="RG2054" s="593"/>
      <c r="RH2054" s="593"/>
      <c r="RI2054" s="593"/>
      <c r="RJ2054" s="593"/>
      <c r="RK2054" s="593"/>
      <c r="RL2054" s="593"/>
      <c r="RM2054" s="593"/>
      <c r="RN2054" s="593"/>
      <c r="RO2054" s="593"/>
      <c r="RP2054" s="593"/>
      <c r="RQ2054" s="593"/>
      <c r="RR2054" s="593"/>
      <c r="RS2054" s="593"/>
      <c r="RT2054" s="593"/>
      <c r="RU2054" s="593"/>
      <c r="RV2054" s="593"/>
      <c r="RW2054" s="593"/>
      <c r="RX2054" s="593"/>
      <c r="RY2054" s="593"/>
      <c r="RZ2054" s="593"/>
      <c r="SA2054" s="593"/>
      <c r="SB2054" s="593"/>
      <c r="SC2054" s="593"/>
      <c r="SD2054" s="593"/>
      <c r="SE2054" s="593"/>
      <c r="SF2054" s="593"/>
      <c r="SG2054" s="593"/>
      <c r="SH2054" s="593"/>
      <c r="SI2054" s="593"/>
      <c r="SJ2054" s="593"/>
      <c r="SK2054" s="593"/>
      <c r="SL2054" s="593"/>
      <c r="SM2054" s="593"/>
      <c r="SN2054" s="593"/>
      <c r="SO2054" s="593"/>
      <c r="SP2054" s="593"/>
      <c r="SQ2054" s="593"/>
      <c r="SR2054" s="593"/>
      <c r="SS2054" s="593"/>
      <c r="ST2054" s="593"/>
      <c r="SU2054" s="593"/>
      <c r="SV2054" s="593"/>
      <c r="SW2054" s="593"/>
      <c r="SX2054" s="593"/>
      <c r="SY2054" s="593"/>
      <c r="SZ2054" s="593"/>
      <c r="TA2054" s="593"/>
      <c r="TB2054" s="593"/>
      <c r="TC2054" s="593"/>
      <c r="TD2054" s="593"/>
      <c r="TE2054" s="593"/>
      <c r="TF2054" s="593"/>
      <c r="TG2054" s="593"/>
      <c r="TH2054" s="593"/>
      <c r="TI2054" s="593"/>
      <c r="TJ2054" s="593"/>
      <c r="TK2054" s="593"/>
      <c r="TL2054" s="593"/>
      <c r="TM2054" s="593"/>
      <c r="TN2054" s="593"/>
      <c r="TO2054" s="593"/>
      <c r="TP2054" s="593"/>
      <c r="TQ2054" s="593"/>
      <c r="TR2054" s="593"/>
      <c r="TS2054" s="593"/>
      <c r="TT2054" s="593"/>
      <c r="TU2054" s="593"/>
      <c r="TV2054" s="593"/>
      <c r="TW2054" s="593"/>
      <c r="TX2054" s="593"/>
      <c r="TY2054" s="593"/>
      <c r="TZ2054" s="593"/>
      <c r="UA2054" s="593"/>
      <c r="UB2054" s="593"/>
      <c r="UC2054" s="593"/>
      <c r="UD2054" s="593"/>
      <c r="UE2054" s="593"/>
      <c r="UF2054" s="593"/>
      <c r="UG2054" s="593"/>
      <c r="UH2054" s="593"/>
      <c r="UI2054" s="593"/>
      <c r="UJ2054" s="593"/>
      <c r="UK2054" s="593"/>
      <c r="UL2054" s="593"/>
      <c r="UM2054" s="593"/>
      <c r="UN2054" s="593"/>
      <c r="UO2054" s="593"/>
      <c r="UP2054" s="593"/>
      <c r="UQ2054" s="593"/>
      <c r="UR2054" s="593"/>
      <c r="US2054" s="593"/>
      <c r="UT2054" s="593"/>
      <c r="UU2054" s="593"/>
      <c r="UV2054" s="593"/>
      <c r="UW2054" s="593"/>
      <c r="UX2054" s="593"/>
      <c r="UY2054" s="593"/>
      <c r="UZ2054" s="593"/>
      <c r="VA2054" s="593"/>
      <c r="VB2054" s="593"/>
      <c r="VC2054" s="593"/>
      <c r="VD2054" s="593"/>
      <c r="VE2054" s="593"/>
      <c r="VF2054" s="593"/>
      <c r="VG2054" s="593"/>
      <c r="VH2054" s="593"/>
      <c r="VI2054" s="593"/>
      <c r="VJ2054" s="593"/>
      <c r="VK2054" s="593"/>
      <c r="VL2054" s="593"/>
      <c r="VM2054" s="593"/>
      <c r="VN2054" s="593"/>
      <c r="VO2054" s="593"/>
      <c r="VP2054" s="593"/>
      <c r="VQ2054" s="593"/>
      <c r="VR2054" s="593"/>
      <c r="VS2054" s="593"/>
      <c r="VT2054" s="593"/>
      <c r="VU2054" s="593"/>
      <c r="VV2054" s="593"/>
      <c r="VW2054" s="593"/>
      <c r="VX2054" s="593"/>
      <c r="VY2054" s="593"/>
      <c r="VZ2054" s="593"/>
      <c r="WA2054" s="593"/>
      <c r="WB2054" s="593"/>
      <c r="WC2054" s="593"/>
      <c r="WD2054" s="593"/>
      <c r="WE2054" s="593"/>
      <c r="WF2054" s="593"/>
      <c r="WG2054" s="593"/>
      <c r="WH2054" s="593"/>
      <c r="WI2054" s="593"/>
      <c r="WJ2054" s="593"/>
      <c r="WK2054" s="593"/>
      <c r="WL2054" s="593"/>
      <c r="WM2054" s="593"/>
      <c r="WN2054" s="593"/>
      <c r="WO2054" s="593"/>
      <c r="WP2054" s="593"/>
      <c r="WQ2054" s="593"/>
      <c r="WR2054" s="593"/>
      <c r="WS2054" s="593"/>
      <c r="WT2054" s="593"/>
      <c r="WU2054" s="593"/>
      <c r="WV2054" s="593"/>
      <c r="WW2054" s="593"/>
      <c r="WX2054" s="593"/>
      <c r="WY2054" s="593"/>
      <c r="WZ2054" s="593"/>
      <c r="XA2054" s="593"/>
      <c r="XB2054" s="593"/>
      <c r="XC2054" s="593"/>
      <c r="XD2054" s="593"/>
      <c r="XE2054" s="593"/>
      <c r="XF2054" s="593"/>
      <c r="XG2054" s="593"/>
      <c r="XH2054" s="593"/>
      <c r="XI2054" s="593"/>
      <c r="XJ2054" s="593"/>
      <c r="XK2054" s="593"/>
      <c r="XL2054" s="593"/>
      <c r="XM2054" s="593"/>
      <c r="XN2054" s="593"/>
      <c r="XO2054" s="593"/>
      <c r="XP2054" s="593"/>
      <c r="XQ2054" s="593"/>
      <c r="XR2054" s="593"/>
      <c r="XS2054" s="593"/>
      <c r="XT2054" s="593"/>
      <c r="XU2054" s="593"/>
      <c r="XV2054" s="593"/>
      <c r="XW2054" s="593"/>
      <c r="XX2054" s="593"/>
      <c r="XY2054" s="593"/>
      <c r="XZ2054" s="593"/>
      <c r="YA2054" s="593"/>
      <c r="YB2054" s="593"/>
      <c r="YC2054" s="593"/>
      <c r="YD2054" s="593"/>
      <c r="YE2054" s="593"/>
      <c r="YF2054" s="593"/>
      <c r="YG2054" s="593"/>
      <c r="YH2054" s="593"/>
      <c r="YI2054" s="593"/>
      <c r="YJ2054" s="593"/>
      <c r="YK2054" s="593"/>
      <c r="YL2054" s="593"/>
      <c r="YM2054" s="593"/>
      <c r="YN2054" s="593"/>
      <c r="YO2054" s="593"/>
      <c r="YP2054" s="593"/>
      <c r="YQ2054" s="593"/>
      <c r="YR2054" s="593"/>
      <c r="YS2054" s="593"/>
      <c r="YT2054" s="593"/>
      <c r="YU2054" s="593"/>
      <c r="YV2054" s="593"/>
      <c r="YW2054" s="593"/>
      <c r="YX2054" s="593"/>
      <c r="YY2054" s="593"/>
      <c r="YZ2054" s="593"/>
      <c r="ZA2054" s="593"/>
      <c r="ZB2054" s="593"/>
      <c r="ZC2054" s="593"/>
      <c r="ZD2054" s="593"/>
      <c r="ZE2054" s="593"/>
      <c r="ZF2054" s="593"/>
      <c r="ZG2054" s="593"/>
      <c r="ZH2054" s="593"/>
      <c r="ZI2054" s="593"/>
      <c r="ZJ2054" s="593"/>
      <c r="ZK2054" s="593"/>
      <c r="ZL2054" s="593"/>
      <c r="ZM2054" s="593"/>
      <c r="ZN2054" s="593"/>
      <c r="ZO2054" s="593"/>
      <c r="ZP2054" s="593"/>
      <c r="ZQ2054" s="593"/>
      <c r="ZR2054" s="593"/>
      <c r="ZS2054" s="593"/>
      <c r="ZT2054" s="593"/>
      <c r="ZU2054" s="593"/>
      <c r="ZV2054" s="593"/>
      <c r="ZW2054" s="593"/>
      <c r="ZX2054" s="593"/>
      <c r="ZY2054" s="593"/>
      <c r="ZZ2054" s="593"/>
      <c r="AAA2054" s="593"/>
      <c r="AAB2054" s="593"/>
      <c r="AAC2054" s="593"/>
      <c r="AAD2054" s="593"/>
      <c r="AAE2054" s="593"/>
      <c r="AAF2054" s="593"/>
      <c r="AAG2054" s="593"/>
      <c r="AAH2054" s="593"/>
      <c r="AAI2054" s="593"/>
      <c r="AAJ2054" s="593"/>
      <c r="AAK2054" s="593"/>
      <c r="AAL2054" s="593"/>
      <c r="AAM2054" s="593"/>
      <c r="AAN2054" s="593"/>
      <c r="AAO2054" s="593"/>
      <c r="AAP2054" s="593"/>
      <c r="AAQ2054" s="593"/>
      <c r="AAR2054" s="593"/>
      <c r="AAS2054" s="593"/>
      <c r="AAT2054" s="593"/>
      <c r="AAU2054" s="593"/>
      <c r="AAV2054" s="593"/>
      <c r="AAW2054" s="593"/>
      <c r="AAX2054" s="593"/>
      <c r="AAY2054" s="593"/>
      <c r="AAZ2054" s="593"/>
      <c r="ABA2054" s="593"/>
      <c r="ABB2054" s="593"/>
      <c r="ABC2054" s="593"/>
      <c r="ABD2054" s="593"/>
      <c r="ABE2054" s="593"/>
      <c r="ABF2054" s="593"/>
      <c r="ABG2054" s="593"/>
      <c r="ABH2054" s="593"/>
      <c r="ABI2054" s="593"/>
      <c r="ABJ2054" s="593"/>
      <c r="ABK2054" s="593"/>
      <c r="ABL2054" s="593"/>
      <c r="ABM2054" s="593"/>
      <c r="ABN2054" s="593"/>
      <c r="ABO2054" s="593"/>
      <c r="ABP2054" s="593"/>
      <c r="ABQ2054" s="593"/>
      <c r="ABR2054" s="593"/>
      <c r="ABS2054" s="593"/>
      <c r="ABT2054" s="593"/>
      <c r="ABU2054" s="593"/>
      <c r="ABV2054" s="593"/>
      <c r="ABW2054" s="593"/>
      <c r="ABX2054" s="593"/>
      <c r="ABY2054" s="593"/>
      <c r="ABZ2054" s="593"/>
      <c r="ACA2054" s="593"/>
      <c r="ACB2054" s="593"/>
      <c r="ACC2054" s="593"/>
      <c r="ACD2054" s="593"/>
      <c r="ACE2054" s="593"/>
      <c r="ACF2054" s="593"/>
      <c r="ACG2054" s="593"/>
      <c r="ACH2054" s="593"/>
      <c r="ACI2054" s="593"/>
      <c r="ACJ2054" s="593"/>
      <c r="ACK2054" s="593"/>
      <c r="ACL2054" s="593"/>
      <c r="ACM2054" s="593"/>
      <c r="ACN2054" s="593"/>
      <c r="ACO2054" s="593"/>
      <c r="ACP2054" s="593"/>
      <c r="ACQ2054" s="593"/>
      <c r="ACR2054" s="593"/>
      <c r="ACS2054" s="593"/>
      <c r="ACT2054" s="593"/>
      <c r="ACU2054" s="593"/>
      <c r="ACV2054" s="593"/>
      <c r="ACW2054" s="593"/>
      <c r="ACX2054" s="593"/>
      <c r="ACY2054" s="593"/>
      <c r="ACZ2054" s="593"/>
      <c r="ADA2054" s="593"/>
      <c r="ADB2054" s="593"/>
      <c r="ADC2054" s="593"/>
      <c r="ADD2054" s="593"/>
      <c r="ADE2054" s="593"/>
      <c r="ADF2054" s="593"/>
      <c r="ADG2054" s="593"/>
      <c r="ADH2054" s="593"/>
      <c r="ADI2054" s="593"/>
      <c r="ADJ2054" s="593"/>
      <c r="ADK2054" s="593"/>
      <c r="ADL2054" s="593"/>
      <c r="ADM2054" s="593"/>
      <c r="ADN2054" s="593"/>
      <c r="ADO2054" s="593"/>
      <c r="ADP2054" s="593"/>
      <c r="ADQ2054" s="593"/>
      <c r="ADR2054" s="593"/>
      <c r="ADS2054" s="593"/>
      <c r="ADT2054" s="593"/>
      <c r="ADU2054" s="593"/>
      <c r="ADV2054" s="593"/>
      <c r="ADW2054" s="593"/>
      <c r="ADX2054" s="593"/>
      <c r="ADY2054" s="593"/>
      <c r="ADZ2054" s="593"/>
      <c r="AEA2054" s="593"/>
      <c r="AEB2054" s="593"/>
      <c r="AEC2054" s="593"/>
      <c r="AED2054" s="593"/>
      <c r="AEE2054" s="593"/>
      <c r="AEF2054" s="593"/>
      <c r="AEG2054" s="593"/>
      <c r="AEH2054" s="593"/>
      <c r="AEI2054" s="593"/>
      <c r="AEJ2054" s="593"/>
      <c r="AEK2054" s="593"/>
      <c r="AEL2054" s="593"/>
      <c r="AEM2054" s="593"/>
      <c r="AEN2054" s="593"/>
      <c r="AEO2054" s="593"/>
      <c r="AEP2054" s="593"/>
      <c r="AEQ2054" s="593"/>
      <c r="AER2054" s="593"/>
      <c r="AES2054" s="593"/>
      <c r="AET2054" s="593"/>
      <c r="AEU2054" s="593"/>
      <c r="AEV2054" s="593"/>
      <c r="AEW2054" s="593"/>
      <c r="AEX2054" s="593"/>
      <c r="AEY2054" s="593"/>
      <c r="AEZ2054" s="593"/>
      <c r="AFA2054" s="593"/>
      <c r="AFB2054" s="593"/>
      <c r="AFC2054" s="593"/>
      <c r="AFD2054" s="593"/>
      <c r="AFE2054" s="593"/>
      <c r="AFF2054" s="593"/>
      <c r="AFG2054" s="593"/>
      <c r="AFH2054" s="593"/>
      <c r="AFI2054" s="593"/>
      <c r="AFJ2054" s="593"/>
      <c r="AFK2054" s="593"/>
      <c r="AFL2054" s="593"/>
      <c r="AFM2054" s="593"/>
      <c r="AFN2054" s="593"/>
      <c r="AFO2054" s="593"/>
      <c r="AFP2054" s="593"/>
      <c r="AFQ2054" s="593"/>
      <c r="AFR2054" s="593"/>
      <c r="AFS2054" s="593"/>
      <c r="AFT2054" s="593"/>
      <c r="AFU2054" s="593"/>
      <c r="AFV2054" s="593"/>
      <c r="AFW2054" s="593"/>
      <c r="AFX2054" s="593"/>
      <c r="AFY2054" s="593"/>
      <c r="AFZ2054" s="593"/>
      <c r="AGA2054" s="593"/>
      <c r="AGB2054" s="593"/>
      <c r="AGC2054" s="593"/>
      <c r="AGD2054" s="593"/>
      <c r="AGE2054" s="593"/>
      <c r="AGF2054" s="593"/>
      <c r="AGG2054" s="593"/>
      <c r="AGH2054" s="593"/>
      <c r="AGI2054" s="593"/>
      <c r="AGJ2054" s="593"/>
      <c r="AGK2054" s="593"/>
      <c r="AGL2054" s="593"/>
      <c r="AGM2054" s="593"/>
      <c r="AGN2054" s="593"/>
      <c r="AGO2054" s="593"/>
      <c r="AGP2054" s="593"/>
      <c r="AGQ2054" s="593"/>
      <c r="AGR2054" s="593"/>
      <c r="AGS2054" s="593"/>
      <c r="AGT2054" s="593"/>
      <c r="AGU2054" s="593"/>
      <c r="AGV2054" s="593"/>
      <c r="AGW2054" s="593"/>
      <c r="AGX2054" s="593"/>
      <c r="AGY2054" s="593"/>
      <c r="AGZ2054" s="593"/>
      <c r="AHA2054" s="593"/>
      <c r="AHB2054" s="593"/>
      <c r="AHC2054" s="593"/>
      <c r="AHD2054" s="593"/>
      <c r="AHE2054" s="593"/>
      <c r="AHF2054" s="593"/>
      <c r="AHG2054" s="593"/>
      <c r="AHH2054" s="593"/>
      <c r="AHI2054" s="593"/>
      <c r="AHJ2054" s="593"/>
      <c r="AHK2054" s="593"/>
      <c r="AHL2054" s="593"/>
      <c r="AHM2054" s="593"/>
      <c r="AHN2054" s="593"/>
      <c r="AHO2054" s="593"/>
      <c r="AHP2054" s="593"/>
      <c r="AHQ2054" s="593"/>
      <c r="AHR2054" s="593"/>
      <c r="AHS2054" s="593"/>
      <c r="AHT2054" s="593"/>
      <c r="AHU2054" s="593"/>
      <c r="AHV2054" s="593"/>
      <c r="AHW2054" s="593"/>
      <c r="AHX2054" s="593"/>
      <c r="AHY2054" s="593"/>
      <c r="AHZ2054" s="593"/>
      <c r="AIA2054" s="593"/>
      <c r="AIB2054" s="593"/>
      <c r="AIC2054" s="593"/>
      <c r="AID2054" s="593"/>
      <c r="AIE2054" s="593"/>
      <c r="AIF2054" s="593"/>
      <c r="AIG2054" s="593"/>
      <c r="AIH2054" s="593"/>
      <c r="AII2054" s="593"/>
      <c r="AIJ2054" s="593"/>
      <c r="AIK2054" s="593"/>
      <c r="AIL2054" s="593"/>
      <c r="AIM2054" s="593"/>
      <c r="AIN2054" s="593"/>
      <c r="AIO2054" s="593"/>
      <c r="AIP2054" s="593"/>
      <c r="AIQ2054" s="593"/>
      <c r="AIR2054" s="593"/>
      <c r="AIS2054" s="593"/>
      <c r="AIT2054" s="593"/>
      <c r="AIU2054" s="593"/>
      <c r="AIV2054" s="593"/>
      <c r="AIW2054" s="593"/>
      <c r="AIX2054" s="593"/>
      <c r="AIY2054" s="593"/>
      <c r="AIZ2054" s="593"/>
      <c r="AJA2054" s="593"/>
      <c r="AJB2054" s="593"/>
      <c r="AJC2054" s="593"/>
      <c r="AJD2054" s="593"/>
      <c r="AJE2054" s="593"/>
      <c r="AJF2054" s="593"/>
      <c r="AJG2054" s="593"/>
      <c r="AJH2054" s="593"/>
      <c r="AJI2054" s="593"/>
      <c r="AJJ2054" s="593"/>
      <c r="AJK2054" s="593"/>
      <c r="AJL2054" s="593"/>
      <c r="AJM2054" s="593"/>
      <c r="AJN2054" s="593"/>
      <c r="AJO2054" s="593"/>
      <c r="AJP2054" s="593"/>
      <c r="AJQ2054" s="593"/>
      <c r="AJR2054" s="593"/>
      <c r="AJS2054" s="593"/>
      <c r="AJT2054" s="593"/>
      <c r="AJU2054" s="593"/>
      <c r="AJV2054" s="593"/>
      <c r="AJW2054" s="593"/>
      <c r="AJX2054" s="593"/>
      <c r="AJY2054" s="593"/>
      <c r="AJZ2054" s="593"/>
      <c r="AKA2054" s="593"/>
      <c r="AKB2054" s="593"/>
      <c r="AKC2054" s="593"/>
      <c r="AKD2054" s="593"/>
      <c r="AKE2054" s="593"/>
      <c r="AKF2054" s="593"/>
      <c r="AKG2054" s="593"/>
      <c r="AKH2054" s="593"/>
      <c r="AKI2054" s="593"/>
      <c r="AKJ2054" s="593"/>
      <c r="AKK2054" s="593"/>
      <c r="AKL2054" s="593"/>
      <c r="AKM2054" s="593"/>
      <c r="AKN2054" s="593"/>
      <c r="AKO2054" s="593"/>
      <c r="AKP2054" s="593"/>
      <c r="AKQ2054" s="593"/>
      <c r="AKR2054" s="593"/>
      <c r="AKS2054" s="593"/>
      <c r="AKT2054" s="593"/>
      <c r="AKU2054" s="593"/>
      <c r="AKV2054" s="593"/>
      <c r="AKW2054" s="593"/>
      <c r="AKX2054" s="593"/>
      <c r="AKY2054" s="593"/>
      <c r="AKZ2054" s="593"/>
      <c r="ALA2054" s="593"/>
      <c r="ALB2054" s="593"/>
      <c r="ALC2054" s="593"/>
      <c r="ALD2054" s="593"/>
      <c r="ALE2054" s="593"/>
      <c r="ALF2054" s="593"/>
      <c r="ALG2054" s="593"/>
      <c r="ALH2054" s="593"/>
      <c r="ALI2054" s="593"/>
      <c r="ALJ2054" s="593"/>
      <c r="ALK2054" s="593"/>
      <c r="ALL2054" s="593"/>
      <c r="ALM2054" s="593"/>
      <c r="ALN2054" s="593"/>
      <c r="ALO2054" s="593"/>
      <c r="ALP2054" s="593"/>
      <c r="ALQ2054" s="593"/>
      <c r="ALR2054" s="593"/>
      <c r="ALS2054" s="593"/>
      <c r="ALT2054" s="593"/>
      <c r="ALU2054" s="593"/>
      <c r="ALV2054" s="593"/>
      <c r="ALW2054" s="593"/>
      <c r="ALX2054" s="593"/>
      <c r="ALY2054" s="593"/>
      <c r="ALZ2054" s="593"/>
      <c r="AMA2054" s="593"/>
      <c r="AMB2054" s="593"/>
      <c r="AMC2054" s="593"/>
      <c r="AMD2054" s="593"/>
      <c r="AME2054" s="593"/>
      <c r="AMF2054" s="593"/>
      <c r="AMG2054" s="593"/>
      <c r="AMH2054" s="593"/>
      <c r="AMI2054" s="593"/>
      <c r="AMJ2054" s="593"/>
      <c r="AMK2054" s="593"/>
      <c r="AML2054" s="593"/>
      <c r="AMM2054" s="593"/>
      <c r="AMN2054" s="593"/>
      <c r="AMO2054" s="593"/>
      <c r="AMP2054" s="593"/>
      <c r="AMQ2054" s="593"/>
      <c r="AMR2054" s="593"/>
      <c r="AMS2054" s="593"/>
      <c r="AMT2054" s="593"/>
      <c r="AMU2054" s="593"/>
      <c r="AMV2054" s="593"/>
      <c r="AMW2054" s="593"/>
      <c r="AMX2054" s="593"/>
      <c r="AMY2054" s="593"/>
      <c r="AMZ2054" s="593"/>
      <c r="ANA2054" s="593"/>
      <c r="ANB2054" s="593"/>
      <c r="ANC2054" s="593"/>
      <c r="AND2054" s="593"/>
      <c r="ANE2054" s="593"/>
      <c r="ANF2054" s="593"/>
      <c r="ANG2054" s="593"/>
      <c r="ANH2054" s="593"/>
      <c r="ANI2054" s="593"/>
      <c r="ANJ2054" s="593"/>
      <c r="ANK2054" s="593"/>
      <c r="ANL2054" s="593"/>
      <c r="ANM2054" s="593"/>
      <c r="ANN2054" s="593"/>
      <c r="ANO2054" s="593"/>
      <c r="ANP2054" s="593"/>
      <c r="ANQ2054" s="593"/>
      <c r="ANR2054" s="593"/>
      <c r="ANS2054" s="593"/>
      <c r="ANT2054" s="593"/>
      <c r="ANU2054" s="593"/>
      <c r="ANV2054" s="593"/>
      <c r="ANW2054" s="593"/>
      <c r="ANX2054" s="593"/>
      <c r="ANY2054" s="593"/>
      <c r="ANZ2054" s="593"/>
      <c r="AOA2054" s="593"/>
      <c r="AOB2054" s="593"/>
      <c r="AOC2054" s="593"/>
      <c r="AOD2054" s="593"/>
      <c r="AOE2054" s="593"/>
      <c r="AOF2054" s="593"/>
      <c r="AOG2054" s="593"/>
      <c r="AOH2054" s="593"/>
      <c r="AOI2054" s="593"/>
      <c r="AOJ2054" s="593"/>
      <c r="AOK2054" s="593"/>
      <c r="AOL2054" s="593"/>
      <c r="AOM2054" s="593"/>
      <c r="AON2054" s="593"/>
      <c r="AOO2054" s="593"/>
      <c r="AOP2054" s="593"/>
      <c r="AOQ2054" s="593"/>
      <c r="AOR2054" s="593"/>
      <c r="AOS2054" s="593"/>
      <c r="AOT2054" s="593"/>
      <c r="AOU2054" s="593"/>
      <c r="AOV2054" s="593"/>
      <c r="AOW2054" s="593"/>
      <c r="AOX2054" s="593"/>
      <c r="AOY2054" s="593"/>
      <c r="AOZ2054" s="593"/>
      <c r="APA2054" s="593"/>
      <c r="APB2054" s="593"/>
      <c r="APC2054" s="593"/>
      <c r="APD2054" s="593"/>
      <c r="APE2054" s="593"/>
      <c r="APF2054" s="593"/>
      <c r="APG2054" s="593"/>
      <c r="APH2054" s="593"/>
      <c r="API2054" s="593"/>
      <c r="APJ2054" s="593"/>
      <c r="APK2054" s="593"/>
      <c r="APL2054" s="593"/>
      <c r="APM2054" s="593"/>
      <c r="APN2054" s="593"/>
      <c r="APO2054" s="593"/>
      <c r="APP2054" s="593"/>
      <c r="APQ2054" s="593"/>
      <c r="APR2054" s="593"/>
      <c r="APS2054" s="593"/>
      <c r="APT2054" s="593"/>
      <c r="APU2054" s="593"/>
      <c r="APV2054" s="593"/>
      <c r="APW2054" s="593"/>
      <c r="APX2054" s="593"/>
      <c r="APY2054" s="593"/>
      <c r="APZ2054" s="593"/>
      <c r="AQA2054" s="593"/>
      <c r="AQB2054" s="593"/>
      <c r="AQC2054" s="593"/>
      <c r="AQD2054" s="593"/>
      <c r="AQE2054" s="593"/>
      <c r="AQF2054" s="593"/>
      <c r="AQG2054" s="593"/>
      <c r="AQH2054" s="593"/>
      <c r="AQI2054" s="593"/>
      <c r="AQJ2054" s="593"/>
      <c r="AQK2054" s="593"/>
      <c r="AQL2054" s="593"/>
      <c r="AQM2054" s="593"/>
      <c r="AQN2054" s="593"/>
      <c r="AQO2054" s="593"/>
      <c r="AQP2054" s="593"/>
      <c r="AQQ2054" s="593"/>
      <c r="AQR2054" s="593"/>
      <c r="AQS2054" s="593"/>
      <c r="AQT2054" s="593"/>
      <c r="AQU2054" s="593"/>
      <c r="AQV2054" s="593"/>
      <c r="AQW2054" s="593"/>
      <c r="AQX2054" s="593"/>
      <c r="AQY2054" s="593"/>
      <c r="AQZ2054" s="593"/>
      <c r="ARA2054" s="593"/>
      <c r="ARB2054" s="593"/>
      <c r="ARC2054" s="593"/>
      <c r="ARD2054" s="593"/>
      <c r="ARE2054" s="593"/>
      <c r="ARF2054" s="593"/>
      <c r="ARG2054" s="593"/>
      <c r="ARH2054" s="593"/>
      <c r="ARI2054" s="593"/>
      <c r="ARJ2054" s="593"/>
      <c r="ARK2054" s="593"/>
      <c r="ARL2054" s="593"/>
      <c r="ARM2054" s="593"/>
      <c r="ARN2054" s="593"/>
      <c r="ARO2054" s="593"/>
      <c r="ARP2054" s="593"/>
      <c r="ARQ2054" s="593"/>
      <c r="ARR2054" s="593"/>
      <c r="ARS2054" s="593"/>
      <c r="ART2054" s="593"/>
      <c r="ARU2054" s="593"/>
      <c r="ARV2054" s="593"/>
      <c r="ARW2054" s="593"/>
      <c r="ARX2054" s="593"/>
      <c r="ARY2054" s="593"/>
      <c r="ARZ2054" s="593"/>
      <c r="ASA2054" s="593"/>
      <c r="ASB2054" s="593"/>
      <c r="ASC2054" s="593"/>
      <c r="ASD2054" s="593"/>
      <c r="ASE2054" s="593"/>
      <c r="ASF2054" s="593"/>
      <c r="ASG2054" s="593"/>
      <c r="ASH2054" s="593"/>
      <c r="ASI2054" s="593"/>
      <c r="ASJ2054" s="593"/>
      <c r="ASK2054" s="593"/>
      <c r="ASL2054" s="593"/>
      <c r="ASM2054" s="593"/>
      <c r="ASN2054" s="593"/>
      <c r="ASO2054" s="593"/>
      <c r="ASP2054" s="593"/>
      <c r="ASQ2054" s="593"/>
      <c r="ASR2054" s="593"/>
      <c r="ASS2054" s="593"/>
      <c r="AST2054" s="593"/>
      <c r="ASU2054" s="593"/>
      <c r="ASV2054" s="593"/>
      <c r="ASW2054" s="593"/>
      <c r="ASX2054" s="593"/>
      <c r="ASY2054" s="593"/>
      <c r="ASZ2054" s="593"/>
      <c r="ATA2054" s="593"/>
      <c r="ATB2054" s="593"/>
      <c r="ATC2054" s="593"/>
      <c r="ATD2054" s="593"/>
      <c r="ATE2054" s="593"/>
      <c r="ATF2054" s="593"/>
      <c r="ATG2054" s="593"/>
      <c r="ATH2054" s="593"/>
      <c r="ATI2054" s="593"/>
      <c r="ATJ2054" s="593"/>
      <c r="ATK2054" s="593"/>
      <c r="ATL2054" s="593"/>
      <c r="ATM2054" s="593"/>
      <c r="ATN2054" s="593"/>
      <c r="ATO2054" s="593"/>
      <c r="ATP2054" s="593"/>
      <c r="ATQ2054" s="593"/>
      <c r="ATR2054" s="593"/>
      <c r="ATS2054" s="593"/>
      <c r="ATT2054" s="593"/>
      <c r="ATU2054" s="593"/>
      <c r="ATV2054" s="593"/>
      <c r="ATW2054" s="593"/>
      <c r="ATX2054" s="593"/>
      <c r="ATY2054" s="593"/>
      <c r="ATZ2054" s="593"/>
      <c r="AUA2054" s="593"/>
      <c r="AUB2054" s="593"/>
      <c r="AUC2054" s="593"/>
      <c r="AUD2054" s="593"/>
      <c r="AUE2054" s="593"/>
      <c r="AUF2054" s="593"/>
      <c r="AUG2054" s="593"/>
      <c r="AUH2054" s="593"/>
      <c r="AUI2054" s="593"/>
      <c r="AUJ2054" s="593"/>
      <c r="AUK2054" s="593"/>
      <c r="AUL2054" s="593"/>
      <c r="AUM2054" s="593"/>
      <c r="AUN2054" s="593"/>
      <c r="AUO2054" s="593"/>
      <c r="AUP2054" s="593"/>
      <c r="AUQ2054" s="593"/>
      <c r="AUR2054" s="593"/>
      <c r="AUS2054" s="593"/>
      <c r="AUT2054" s="593"/>
      <c r="AUU2054" s="593"/>
      <c r="AUV2054" s="593"/>
      <c r="AUW2054" s="593"/>
      <c r="AUX2054" s="593"/>
      <c r="AUY2054" s="593"/>
      <c r="AUZ2054" s="593"/>
      <c r="AVA2054" s="593"/>
      <c r="AVB2054" s="593"/>
      <c r="AVC2054" s="593"/>
      <c r="AVD2054" s="593"/>
      <c r="AVE2054" s="593"/>
      <c r="AVF2054" s="593"/>
      <c r="AVG2054" s="593"/>
      <c r="AVH2054" s="593"/>
      <c r="AVI2054" s="593"/>
      <c r="AVJ2054" s="593"/>
      <c r="AVK2054" s="593"/>
    </row>
    <row r="2055" spans="1:1259">
      <c r="A2055" s="697"/>
      <c r="B2055" s="558"/>
      <c r="C2055" s="558"/>
      <c r="D2055" s="676" t="s">
        <v>1067</v>
      </c>
      <c r="E2055" s="524" t="s">
        <v>1335</v>
      </c>
      <c r="F2055" s="665"/>
      <c r="G2055" s="665">
        <v>2022</v>
      </c>
      <c r="H2055" s="665">
        <v>5</v>
      </c>
      <c r="I2055" s="687"/>
      <c r="J2055" s="666"/>
      <c r="K2055" s="676" t="s">
        <v>1336</v>
      </c>
      <c r="L2055" s="677" t="s">
        <v>1323</v>
      </c>
      <c r="M2055" s="677">
        <v>44502</v>
      </c>
      <c r="N2055" s="677">
        <v>44564</v>
      </c>
      <c r="O2055" s="677"/>
      <c r="P2055" s="677"/>
      <c r="Q2055" s="666"/>
      <c r="R2055" s="666"/>
      <c r="S2055" s="665" t="s">
        <v>1118</v>
      </c>
      <c r="T2055" s="665">
        <v>60</v>
      </c>
      <c r="U2055" s="665">
        <v>49201132</v>
      </c>
      <c r="V2055" s="676" t="s">
        <v>986</v>
      </c>
      <c r="W2055" s="678">
        <v>360</v>
      </c>
      <c r="X2055" s="551">
        <v>5824</v>
      </c>
      <c r="Y2055" s="693">
        <v>2096640</v>
      </c>
      <c r="Z2055" s="667">
        <v>0.53</v>
      </c>
      <c r="AA2055" s="682">
        <f>Y2055*Z2055</f>
        <v>1111219.2</v>
      </c>
      <c r="AB2055" s="521"/>
      <c r="AC2055" s="668">
        <v>0</v>
      </c>
      <c r="AD2055" s="676"/>
      <c r="AE2055" s="684"/>
      <c r="AF2055" s="695">
        <f>AA2055+AD2055+AE2055</f>
        <v>1111219.2</v>
      </c>
      <c r="AG2055" s="665" t="s">
        <v>1073</v>
      </c>
      <c r="AH2055" s="641"/>
      <c r="AI2055" s="676">
        <v>60</v>
      </c>
      <c r="AJ2055" s="676" t="s">
        <v>1324</v>
      </c>
      <c r="AK2055" s="676" t="s">
        <v>1129</v>
      </c>
      <c r="AL2055" s="696">
        <v>55421</v>
      </c>
      <c r="AM2055" s="676" t="s">
        <v>52</v>
      </c>
      <c r="AN2055" s="676" t="s">
        <v>1076</v>
      </c>
      <c r="AO2055" s="665"/>
      <c r="AP2055" s="676"/>
      <c r="AQ2055" s="676"/>
      <c r="AR2055" s="676" t="s">
        <v>1328</v>
      </c>
      <c r="AS2055" s="523"/>
      <c r="AT2055" s="523"/>
      <c r="AU2055" s="523"/>
      <c r="AV2055" s="674"/>
      <c r="AW2055" s="673">
        <f>U2055</f>
        <v>49201132</v>
      </c>
      <c r="AX2055" s="673" cm="1">
        <f t="array" ref="AX2055">SUM(MID(0&amp;AW2055,LARGE(INDEX(ISNUMBER(--MID(AW2055,ROW($1:$8),1))*ROW($1:$8),),ROW($1:$8))+1,1)*10^ROW($1:$8)/10)</f>
        <v>49201132</v>
      </c>
      <c r="AY2055" s="673" t="str">
        <f>VLOOKUP($AX2055,'Item Master Data'!$A:$F,3,FALSE)</f>
        <v>Q.PEAK DUO BLK G10+</v>
      </c>
      <c r="AZ2055" s="673">
        <f>VLOOKUP($AX2055,'Item Master Data'!$A:$F,6,FALSE)</f>
        <v>360</v>
      </c>
      <c r="BA2055" s="673">
        <f>X2055/BB2055</f>
        <v>182</v>
      </c>
      <c r="BB2055" s="673">
        <f>VLOOKUP(AX2055,'Item Master Data'!$A:$G,7,FALSE)</f>
        <v>32</v>
      </c>
      <c r="BC2055" s="673"/>
      <c r="BD2055" s="673">
        <f>W2055-AZ2055</f>
        <v>0</v>
      </c>
      <c r="BE2055" s="593"/>
      <c r="BF2055" s="593"/>
      <c r="BG2055" s="593"/>
      <c r="BH2055" s="593"/>
      <c r="BI2055" s="593"/>
      <c r="BJ2055" s="593"/>
      <c r="BK2055" s="593"/>
      <c r="BL2055" s="593"/>
      <c r="BM2055" s="593"/>
      <c r="BN2055" s="593"/>
      <c r="BO2055" s="593"/>
      <c r="BP2055" s="593"/>
      <c r="BQ2055" s="593"/>
      <c r="BR2055" s="593"/>
      <c r="BS2055" s="593"/>
      <c r="BT2055" s="593"/>
      <c r="BU2055" s="593"/>
      <c r="BV2055" s="593"/>
      <c r="BW2055" s="593"/>
      <c r="BX2055" s="593"/>
      <c r="BY2055" s="593"/>
      <c r="BZ2055" s="593"/>
      <c r="CA2055" s="593"/>
      <c r="CB2055" s="593"/>
      <c r="CC2055" s="593"/>
      <c r="CD2055" s="593"/>
      <c r="CE2055" s="593"/>
      <c r="CF2055" s="593"/>
      <c r="CG2055" s="593"/>
      <c r="CH2055" s="593"/>
      <c r="CI2055" s="593"/>
      <c r="CJ2055" s="593"/>
      <c r="CK2055" s="593"/>
      <c r="CL2055" s="593"/>
      <c r="CM2055" s="593"/>
      <c r="CN2055" s="593"/>
      <c r="CO2055" s="593"/>
      <c r="CP2055" s="593"/>
      <c r="CQ2055" s="593"/>
      <c r="CR2055" s="593"/>
      <c r="CS2055" s="593"/>
      <c r="CT2055" s="593"/>
      <c r="CU2055" s="593"/>
      <c r="CV2055" s="593"/>
      <c r="CW2055" s="593"/>
      <c r="CX2055" s="593"/>
      <c r="CY2055" s="593"/>
      <c r="CZ2055" s="593"/>
      <c r="DA2055" s="593"/>
      <c r="DB2055" s="593"/>
      <c r="DC2055" s="593"/>
      <c r="DD2055" s="593"/>
      <c r="DE2055" s="593"/>
      <c r="DF2055" s="593"/>
      <c r="DG2055" s="593"/>
      <c r="DH2055" s="593"/>
      <c r="DI2055" s="593"/>
      <c r="DJ2055" s="593"/>
      <c r="DK2055" s="593"/>
      <c r="DL2055" s="593"/>
      <c r="DM2055" s="593"/>
      <c r="DN2055" s="593"/>
      <c r="DO2055" s="593"/>
      <c r="DP2055" s="593"/>
      <c r="DQ2055" s="593"/>
      <c r="DR2055" s="593"/>
      <c r="DS2055" s="593"/>
      <c r="DT2055" s="593"/>
      <c r="DU2055" s="593"/>
      <c r="DV2055" s="593"/>
      <c r="DW2055" s="593"/>
      <c r="DX2055" s="593"/>
      <c r="DY2055" s="593"/>
      <c r="DZ2055" s="593"/>
      <c r="EA2055" s="593"/>
      <c r="EB2055" s="593"/>
      <c r="EC2055" s="593"/>
      <c r="ED2055" s="593"/>
      <c r="EE2055" s="593"/>
      <c r="EF2055" s="593"/>
      <c r="EG2055" s="593"/>
      <c r="EH2055" s="593"/>
      <c r="EI2055" s="593"/>
      <c r="EJ2055" s="593"/>
      <c r="EK2055" s="593"/>
      <c r="EL2055" s="593"/>
      <c r="EM2055" s="593"/>
      <c r="EN2055" s="593"/>
      <c r="EO2055" s="593"/>
      <c r="EP2055" s="593"/>
      <c r="EQ2055" s="593"/>
      <c r="ER2055" s="593"/>
      <c r="ES2055" s="593"/>
      <c r="ET2055" s="593"/>
      <c r="EU2055" s="593"/>
      <c r="EV2055" s="593"/>
      <c r="EW2055" s="593"/>
      <c r="EX2055" s="593"/>
      <c r="EY2055" s="593"/>
      <c r="EZ2055" s="593"/>
      <c r="FA2055" s="593"/>
      <c r="FB2055" s="593"/>
      <c r="FC2055" s="593"/>
      <c r="FD2055" s="593"/>
      <c r="FE2055" s="593"/>
      <c r="FF2055" s="593"/>
      <c r="FG2055" s="593"/>
      <c r="FH2055" s="593"/>
      <c r="FI2055" s="593"/>
      <c r="FJ2055" s="593"/>
      <c r="FK2055" s="593"/>
      <c r="FL2055" s="593"/>
      <c r="FM2055" s="593"/>
      <c r="FN2055" s="593"/>
      <c r="FO2055" s="593"/>
      <c r="FP2055" s="593"/>
      <c r="FQ2055" s="593"/>
      <c r="FR2055" s="593"/>
      <c r="FS2055" s="593"/>
      <c r="FT2055" s="593"/>
      <c r="FU2055" s="593"/>
      <c r="FV2055" s="593"/>
      <c r="FW2055" s="593"/>
      <c r="FX2055" s="593"/>
      <c r="FY2055" s="593"/>
      <c r="FZ2055" s="593"/>
      <c r="GA2055" s="593"/>
      <c r="GB2055" s="593"/>
      <c r="GC2055" s="593"/>
      <c r="GD2055" s="593"/>
      <c r="GE2055" s="593"/>
      <c r="GF2055" s="593"/>
      <c r="GG2055" s="593"/>
      <c r="GH2055" s="593"/>
      <c r="GI2055" s="593"/>
      <c r="GJ2055" s="593"/>
      <c r="GK2055" s="593"/>
      <c r="GL2055" s="593"/>
      <c r="GM2055" s="593"/>
      <c r="GN2055" s="593"/>
      <c r="GO2055" s="593"/>
      <c r="GP2055" s="593"/>
      <c r="GQ2055" s="593"/>
      <c r="GR2055" s="593"/>
      <c r="GS2055" s="593"/>
      <c r="GT2055" s="593"/>
      <c r="GU2055" s="593"/>
      <c r="GV2055" s="593"/>
      <c r="GW2055" s="593"/>
      <c r="GX2055" s="593"/>
      <c r="GY2055" s="593"/>
      <c r="GZ2055" s="593"/>
      <c r="HA2055" s="593"/>
      <c r="HB2055" s="593"/>
      <c r="HC2055" s="593"/>
      <c r="HD2055" s="593"/>
      <c r="HE2055" s="593"/>
      <c r="HF2055" s="593"/>
      <c r="HG2055" s="593"/>
      <c r="HH2055" s="593"/>
      <c r="HI2055" s="593"/>
      <c r="HJ2055" s="593"/>
      <c r="HK2055" s="593"/>
      <c r="HL2055" s="593"/>
      <c r="HM2055" s="593"/>
      <c r="HN2055" s="593"/>
      <c r="HO2055" s="593"/>
      <c r="HP2055" s="593"/>
      <c r="HQ2055" s="593"/>
      <c r="HR2055" s="593"/>
      <c r="HS2055" s="593"/>
      <c r="HT2055" s="593"/>
      <c r="HU2055" s="593"/>
      <c r="HV2055" s="593"/>
      <c r="HW2055" s="593"/>
      <c r="HX2055" s="593"/>
      <c r="HY2055" s="593"/>
      <c r="HZ2055" s="593"/>
      <c r="IA2055" s="593"/>
      <c r="IB2055" s="593"/>
      <c r="IC2055" s="593"/>
      <c r="ID2055" s="593"/>
      <c r="IE2055" s="593"/>
      <c r="IF2055" s="593"/>
      <c r="IG2055" s="593"/>
      <c r="IH2055" s="593"/>
      <c r="II2055" s="593"/>
      <c r="IJ2055" s="593"/>
      <c r="IK2055" s="593"/>
      <c r="IL2055" s="593"/>
      <c r="IM2055" s="593"/>
      <c r="IN2055" s="593"/>
      <c r="IO2055" s="593"/>
      <c r="IP2055" s="593"/>
      <c r="IQ2055" s="593"/>
      <c r="IR2055" s="593"/>
      <c r="IS2055" s="593"/>
      <c r="IT2055" s="593"/>
      <c r="IU2055" s="593"/>
      <c r="IV2055" s="593"/>
      <c r="IW2055" s="593"/>
      <c r="IX2055" s="593"/>
      <c r="IY2055" s="593"/>
      <c r="IZ2055" s="593"/>
      <c r="JA2055" s="593"/>
      <c r="JB2055" s="593"/>
      <c r="JC2055" s="593"/>
      <c r="JD2055" s="593"/>
      <c r="JE2055" s="593"/>
      <c r="JF2055" s="593"/>
      <c r="JG2055" s="593"/>
      <c r="JH2055" s="593"/>
      <c r="JI2055" s="593"/>
      <c r="JJ2055" s="593"/>
      <c r="JK2055" s="593"/>
      <c r="JL2055" s="593"/>
      <c r="JM2055" s="593"/>
      <c r="JN2055" s="593"/>
      <c r="JO2055" s="593"/>
      <c r="JP2055" s="593"/>
      <c r="JQ2055" s="593"/>
      <c r="JR2055" s="593"/>
      <c r="JS2055" s="593"/>
      <c r="JT2055" s="593"/>
      <c r="JU2055" s="593"/>
      <c r="JV2055" s="593"/>
      <c r="JW2055" s="593"/>
      <c r="JX2055" s="593"/>
      <c r="JY2055" s="593"/>
      <c r="JZ2055" s="593"/>
      <c r="KA2055" s="593"/>
      <c r="KB2055" s="593"/>
      <c r="KC2055" s="593"/>
      <c r="KD2055" s="593"/>
      <c r="KE2055" s="593"/>
      <c r="KF2055" s="593"/>
      <c r="KG2055" s="593"/>
      <c r="KH2055" s="593"/>
      <c r="KI2055" s="593"/>
      <c r="KJ2055" s="593"/>
      <c r="KK2055" s="593"/>
      <c r="KL2055" s="593"/>
      <c r="KM2055" s="593"/>
      <c r="KN2055" s="593"/>
      <c r="KO2055" s="593"/>
      <c r="KP2055" s="593"/>
      <c r="KQ2055" s="593"/>
      <c r="KR2055" s="593"/>
      <c r="KS2055" s="593"/>
      <c r="KT2055" s="593"/>
      <c r="KU2055" s="593"/>
      <c r="KV2055" s="593"/>
      <c r="KW2055" s="593"/>
      <c r="KX2055" s="593"/>
      <c r="KY2055" s="593"/>
      <c r="KZ2055" s="593"/>
      <c r="LA2055" s="593"/>
      <c r="LB2055" s="593"/>
      <c r="LC2055" s="593"/>
      <c r="LD2055" s="593"/>
      <c r="LE2055" s="593"/>
      <c r="LF2055" s="593"/>
      <c r="LG2055" s="593"/>
      <c r="LH2055" s="593"/>
      <c r="LI2055" s="593"/>
      <c r="LJ2055" s="593"/>
      <c r="LK2055" s="593"/>
      <c r="LL2055" s="593"/>
      <c r="LM2055" s="593"/>
      <c r="LN2055" s="593"/>
      <c r="LO2055" s="593"/>
      <c r="LP2055" s="593"/>
      <c r="LQ2055" s="593"/>
      <c r="LR2055" s="593"/>
      <c r="LS2055" s="593"/>
      <c r="LT2055" s="593"/>
      <c r="LU2055" s="593"/>
      <c r="LV2055" s="593"/>
      <c r="LW2055" s="593"/>
      <c r="LX2055" s="593"/>
      <c r="LY2055" s="593"/>
      <c r="LZ2055" s="593"/>
      <c r="MA2055" s="593"/>
      <c r="MB2055" s="593"/>
      <c r="MC2055" s="593"/>
      <c r="MD2055" s="593"/>
      <c r="ME2055" s="593"/>
      <c r="MF2055" s="593"/>
      <c r="MG2055" s="593"/>
      <c r="MH2055" s="593"/>
      <c r="MI2055" s="593"/>
      <c r="MJ2055" s="593"/>
      <c r="MK2055" s="593"/>
      <c r="ML2055" s="593"/>
      <c r="MM2055" s="593"/>
      <c r="MN2055" s="593"/>
      <c r="MO2055" s="593"/>
      <c r="MP2055" s="593"/>
      <c r="MQ2055" s="593"/>
      <c r="MR2055" s="593"/>
      <c r="MS2055" s="593"/>
      <c r="MT2055" s="593"/>
      <c r="MU2055" s="593"/>
      <c r="MV2055" s="593"/>
      <c r="MW2055" s="593"/>
      <c r="MX2055" s="593"/>
      <c r="MY2055" s="593"/>
      <c r="MZ2055" s="593"/>
      <c r="NA2055" s="593"/>
      <c r="NB2055" s="593"/>
      <c r="NC2055" s="593"/>
      <c r="ND2055" s="593"/>
      <c r="NE2055" s="593"/>
      <c r="NF2055" s="593"/>
      <c r="NG2055" s="593"/>
      <c r="NH2055" s="593"/>
      <c r="NI2055" s="593"/>
      <c r="NJ2055" s="593"/>
      <c r="NK2055" s="593"/>
      <c r="NL2055" s="593"/>
      <c r="NM2055" s="593"/>
      <c r="NN2055" s="593"/>
      <c r="NO2055" s="593"/>
      <c r="NP2055" s="593"/>
      <c r="NQ2055" s="593"/>
      <c r="NR2055" s="593"/>
      <c r="NS2055" s="593"/>
      <c r="NT2055" s="593"/>
      <c r="NU2055" s="593"/>
      <c r="NV2055" s="593"/>
      <c r="NW2055" s="593"/>
      <c r="NX2055" s="593"/>
      <c r="NY2055" s="593"/>
      <c r="NZ2055" s="593"/>
      <c r="OA2055" s="593"/>
      <c r="OB2055" s="593"/>
      <c r="OC2055" s="593"/>
      <c r="OD2055" s="593"/>
      <c r="OE2055" s="593"/>
      <c r="OF2055" s="593"/>
      <c r="OG2055" s="593"/>
      <c r="OH2055" s="593"/>
      <c r="OI2055" s="593"/>
      <c r="OJ2055" s="593"/>
      <c r="OK2055" s="593"/>
      <c r="OL2055" s="593"/>
      <c r="OM2055" s="593"/>
      <c r="ON2055" s="593"/>
      <c r="OO2055" s="593"/>
      <c r="OP2055" s="593"/>
      <c r="OQ2055" s="593"/>
      <c r="OR2055" s="593"/>
      <c r="OS2055" s="593"/>
      <c r="OT2055" s="593"/>
      <c r="OU2055" s="593"/>
      <c r="OV2055" s="593"/>
      <c r="OW2055" s="593"/>
      <c r="OX2055" s="593"/>
      <c r="OY2055" s="593"/>
      <c r="OZ2055" s="593"/>
      <c r="PA2055" s="593"/>
      <c r="PB2055" s="593"/>
      <c r="PC2055" s="593"/>
      <c r="PD2055" s="593"/>
      <c r="PE2055" s="593"/>
      <c r="PF2055" s="593"/>
      <c r="PG2055" s="593"/>
      <c r="PH2055" s="593"/>
      <c r="PI2055" s="593"/>
      <c r="PJ2055" s="593"/>
      <c r="PK2055" s="593"/>
      <c r="PL2055" s="593"/>
      <c r="PM2055" s="593"/>
      <c r="PN2055" s="593"/>
      <c r="PO2055" s="593"/>
      <c r="PP2055" s="593"/>
      <c r="PQ2055" s="593"/>
      <c r="PR2055" s="593"/>
      <c r="PS2055" s="593"/>
      <c r="PT2055" s="593"/>
      <c r="PU2055" s="593"/>
      <c r="PV2055" s="593"/>
      <c r="PW2055" s="593"/>
      <c r="PX2055" s="593"/>
      <c r="PY2055" s="593"/>
      <c r="PZ2055" s="593"/>
      <c r="QA2055" s="593"/>
      <c r="QB2055" s="593"/>
      <c r="QC2055" s="593"/>
      <c r="QD2055" s="593"/>
      <c r="QE2055" s="593"/>
      <c r="QF2055" s="593"/>
      <c r="QG2055" s="593"/>
      <c r="QH2055" s="593"/>
      <c r="QI2055" s="593"/>
      <c r="QJ2055" s="593"/>
      <c r="QK2055" s="593"/>
      <c r="QL2055" s="593"/>
      <c r="QM2055" s="593"/>
      <c r="QN2055" s="593"/>
      <c r="QO2055" s="593"/>
      <c r="QP2055" s="593"/>
      <c r="QQ2055" s="593"/>
      <c r="QR2055" s="593"/>
      <c r="QS2055" s="593"/>
      <c r="QT2055" s="593"/>
      <c r="QU2055" s="593"/>
      <c r="QV2055" s="593"/>
      <c r="QW2055" s="593"/>
      <c r="QX2055" s="593"/>
      <c r="QY2055" s="593"/>
      <c r="QZ2055" s="593"/>
      <c r="RA2055" s="593"/>
      <c r="RB2055" s="593"/>
      <c r="RC2055" s="593"/>
      <c r="RD2055" s="593"/>
      <c r="RE2055" s="593"/>
      <c r="RF2055" s="593"/>
      <c r="RG2055" s="593"/>
      <c r="RH2055" s="593"/>
      <c r="RI2055" s="593"/>
      <c r="RJ2055" s="593"/>
      <c r="RK2055" s="593"/>
      <c r="RL2055" s="593"/>
      <c r="RM2055" s="593"/>
      <c r="RN2055" s="593"/>
      <c r="RO2055" s="593"/>
      <c r="RP2055" s="593"/>
      <c r="RQ2055" s="593"/>
      <c r="RR2055" s="593"/>
      <c r="RS2055" s="593"/>
      <c r="RT2055" s="593"/>
      <c r="RU2055" s="593"/>
      <c r="RV2055" s="593"/>
      <c r="RW2055" s="593"/>
      <c r="RX2055" s="593"/>
      <c r="RY2055" s="593"/>
      <c r="RZ2055" s="593"/>
      <c r="SA2055" s="593"/>
      <c r="SB2055" s="593"/>
      <c r="SC2055" s="593"/>
      <c r="SD2055" s="593"/>
      <c r="SE2055" s="593"/>
      <c r="SF2055" s="593"/>
      <c r="SG2055" s="593"/>
      <c r="SH2055" s="593"/>
      <c r="SI2055" s="593"/>
      <c r="SJ2055" s="593"/>
      <c r="SK2055" s="593"/>
      <c r="SL2055" s="593"/>
      <c r="SM2055" s="593"/>
      <c r="SN2055" s="593"/>
      <c r="SO2055" s="593"/>
      <c r="SP2055" s="593"/>
      <c r="SQ2055" s="593"/>
      <c r="SR2055" s="593"/>
      <c r="SS2055" s="593"/>
      <c r="ST2055" s="593"/>
      <c r="SU2055" s="593"/>
      <c r="SV2055" s="593"/>
      <c r="SW2055" s="593"/>
      <c r="SX2055" s="593"/>
      <c r="SY2055" s="593"/>
      <c r="SZ2055" s="593"/>
      <c r="TA2055" s="593"/>
      <c r="TB2055" s="593"/>
      <c r="TC2055" s="593"/>
      <c r="TD2055" s="593"/>
      <c r="TE2055" s="593"/>
      <c r="TF2055" s="593"/>
      <c r="TG2055" s="593"/>
      <c r="TH2055" s="593"/>
      <c r="TI2055" s="593"/>
      <c r="TJ2055" s="593"/>
      <c r="TK2055" s="593"/>
      <c r="TL2055" s="593"/>
      <c r="TM2055" s="593"/>
      <c r="TN2055" s="593"/>
      <c r="TO2055" s="593"/>
      <c r="TP2055" s="593"/>
      <c r="TQ2055" s="593"/>
      <c r="TR2055" s="593"/>
      <c r="TS2055" s="593"/>
      <c r="TT2055" s="593"/>
      <c r="TU2055" s="593"/>
      <c r="TV2055" s="593"/>
      <c r="TW2055" s="593"/>
      <c r="TX2055" s="593"/>
      <c r="TY2055" s="593"/>
      <c r="TZ2055" s="593"/>
      <c r="UA2055" s="593"/>
      <c r="UB2055" s="593"/>
      <c r="UC2055" s="593"/>
      <c r="UD2055" s="593"/>
      <c r="UE2055" s="593"/>
      <c r="UF2055" s="593"/>
      <c r="UG2055" s="593"/>
      <c r="UH2055" s="593"/>
      <c r="UI2055" s="593"/>
      <c r="UJ2055" s="593"/>
      <c r="UK2055" s="593"/>
      <c r="UL2055" s="593"/>
      <c r="UM2055" s="593"/>
      <c r="UN2055" s="593"/>
      <c r="UO2055" s="593"/>
      <c r="UP2055" s="593"/>
      <c r="UQ2055" s="593"/>
      <c r="UR2055" s="593"/>
      <c r="US2055" s="593"/>
      <c r="UT2055" s="593"/>
      <c r="UU2055" s="593"/>
      <c r="UV2055" s="593"/>
      <c r="UW2055" s="593"/>
      <c r="UX2055" s="593"/>
      <c r="UY2055" s="593"/>
      <c r="UZ2055" s="593"/>
      <c r="VA2055" s="593"/>
      <c r="VB2055" s="593"/>
      <c r="VC2055" s="593"/>
      <c r="VD2055" s="593"/>
      <c r="VE2055" s="593"/>
      <c r="VF2055" s="593"/>
      <c r="VG2055" s="593"/>
      <c r="VH2055" s="593"/>
      <c r="VI2055" s="593"/>
      <c r="VJ2055" s="593"/>
      <c r="VK2055" s="593"/>
      <c r="VL2055" s="593"/>
      <c r="VM2055" s="593"/>
      <c r="VN2055" s="593"/>
      <c r="VO2055" s="593"/>
      <c r="VP2055" s="593"/>
      <c r="VQ2055" s="593"/>
      <c r="VR2055" s="593"/>
      <c r="VS2055" s="593"/>
      <c r="VT2055" s="593"/>
      <c r="VU2055" s="593"/>
      <c r="VV2055" s="593"/>
      <c r="VW2055" s="593"/>
      <c r="VX2055" s="593"/>
      <c r="VY2055" s="593"/>
      <c r="VZ2055" s="593"/>
      <c r="WA2055" s="593"/>
      <c r="WB2055" s="593"/>
      <c r="WC2055" s="593"/>
      <c r="WD2055" s="593"/>
      <c r="WE2055" s="593"/>
      <c r="WF2055" s="593"/>
      <c r="WG2055" s="593"/>
      <c r="WH2055" s="593"/>
      <c r="WI2055" s="593"/>
      <c r="WJ2055" s="593"/>
      <c r="WK2055" s="593"/>
      <c r="WL2055" s="593"/>
      <c r="WM2055" s="593"/>
      <c r="WN2055" s="593"/>
      <c r="WO2055" s="593"/>
      <c r="WP2055" s="593"/>
      <c r="WQ2055" s="593"/>
      <c r="WR2055" s="593"/>
      <c r="WS2055" s="593"/>
      <c r="WT2055" s="593"/>
      <c r="WU2055" s="593"/>
      <c r="WV2055" s="593"/>
      <c r="WW2055" s="593"/>
      <c r="WX2055" s="593"/>
      <c r="WY2055" s="593"/>
      <c r="WZ2055" s="593"/>
      <c r="XA2055" s="593"/>
      <c r="XB2055" s="593"/>
      <c r="XC2055" s="593"/>
      <c r="XD2055" s="593"/>
      <c r="XE2055" s="593"/>
      <c r="XF2055" s="593"/>
      <c r="XG2055" s="593"/>
      <c r="XH2055" s="593"/>
      <c r="XI2055" s="593"/>
      <c r="XJ2055" s="593"/>
      <c r="XK2055" s="593"/>
      <c r="XL2055" s="593"/>
      <c r="XM2055" s="593"/>
      <c r="XN2055" s="593"/>
      <c r="XO2055" s="593"/>
      <c r="XP2055" s="593"/>
      <c r="XQ2055" s="593"/>
      <c r="XR2055" s="593"/>
      <c r="XS2055" s="593"/>
      <c r="XT2055" s="593"/>
      <c r="XU2055" s="593"/>
      <c r="XV2055" s="593"/>
      <c r="XW2055" s="593"/>
      <c r="XX2055" s="593"/>
      <c r="XY2055" s="593"/>
      <c r="XZ2055" s="593"/>
      <c r="YA2055" s="593"/>
      <c r="YB2055" s="593"/>
      <c r="YC2055" s="593"/>
      <c r="YD2055" s="593"/>
      <c r="YE2055" s="593"/>
      <c r="YF2055" s="593"/>
      <c r="YG2055" s="593"/>
      <c r="YH2055" s="593"/>
      <c r="YI2055" s="593"/>
      <c r="YJ2055" s="593"/>
      <c r="YK2055" s="593"/>
      <c r="YL2055" s="593"/>
      <c r="YM2055" s="593"/>
      <c r="YN2055" s="593"/>
      <c r="YO2055" s="593"/>
      <c r="YP2055" s="593"/>
      <c r="YQ2055" s="593"/>
      <c r="YR2055" s="593"/>
      <c r="YS2055" s="593"/>
      <c r="YT2055" s="593"/>
      <c r="YU2055" s="593"/>
      <c r="YV2055" s="593"/>
      <c r="YW2055" s="593"/>
      <c r="YX2055" s="593"/>
      <c r="YY2055" s="593"/>
      <c r="YZ2055" s="593"/>
      <c r="ZA2055" s="593"/>
      <c r="ZB2055" s="593"/>
      <c r="ZC2055" s="593"/>
      <c r="ZD2055" s="593"/>
      <c r="ZE2055" s="593"/>
      <c r="ZF2055" s="593"/>
      <c r="ZG2055" s="593"/>
      <c r="ZH2055" s="593"/>
      <c r="ZI2055" s="593"/>
      <c r="ZJ2055" s="593"/>
      <c r="ZK2055" s="593"/>
      <c r="ZL2055" s="593"/>
      <c r="ZM2055" s="593"/>
      <c r="ZN2055" s="593"/>
      <c r="ZO2055" s="593"/>
      <c r="ZP2055" s="593"/>
      <c r="ZQ2055" s="593"/>
      <c r="ZR2055" s="593"/>
      <c r="ZS2055" s="593"/>
      <c r="ZT2055" s="593"/>
      <c r="ZU2055" s="593"/>
      <c r="ZV2055" s="593"/>
      <c r="ZW2055" s="593"/>
      <c r="ZX2055" s="593"/>
      <c r="ZY2055" s="593"/>
      <c r="ZZ2055" s="593"/>
      <c r="AAA2055" s="593"/>
      <c r="AAB2055" s="593"/>
      <c r="AAC2055" s="593"/>
      <c r="AAD2055" s="593"/>
      <c r="AAE2055" s="593"/>
      <c r="AAF2055" s="593"/>
      <c r="AAG2055" s="593"/>
      <c r="AAH2055" s="593"/>
      <c r="AAI2055" s="593"/>
      <c r="AAJ2055" s="593"/>
      <c r="AAK2055" s="593"/>
      <c r="AAL2055" s="593"/>
      <c r="AAM2055" s="593"/>
      <c r="AAN2055" s="593"/>
      <c r="AAO2055" s="593"/>
      <c r="AAP2055" s="593"/>
      <c r="AAQ2055" s="593"/>
      <c r="AAR2055" s="593"/>
      <c r="AAS2055" s="593"/>
      <c r="AAT2055" s="593"/>
      <c r="AAU2055" s="593"/>
      <c r="AAV2055" s="593"/>
      <c r="AAW2055" s="593"/>
      <c r="AAX2055" s="593"/>
      <c r="AAY2055" s="593"/>
      <c r="AAZ2055" s="593"/>
      <c r="ABA2055" s="593"/>
      <c r="ABB2055" s="593"/>
      <c r="ABC2055" s="593"/>
      <c r="ABD2055" s="593"/>
      <c r="ABE2055" s="593"/>
      <c r="ABF2055" s="593"/>
      <c r="ABG2055" s="593"/>
      <c r="ABH2055" s="593"/>
      <c r="ABI2055" s="593"/>
      <c r="ABJ2055" s="593"/>
      <c r="ABK2055" s="593"/>
      <c r="ABL2055" s="593"/>
      <c r="ABM2055" s="593"/>
      <c r="ABN2055" s="593"/>
      <c r="ABO2055" s="593"/>
      <c r="ABP2055" s="593"/>
      <c r="ABQ2055" s="593"/>
      <c r="ABR2055" s="593"/>
      <c r="ABS2055" s="593"/>
      <c r="ABT2055" s="593"/>
      <c r="ABU2055" s="593"/>
      <c r="ABV2055" s="593"/>
      <c r="ABW2055" s="593"/>
      <c r="ABX2055" s="593"/>
      <c r="ABY2055" s="593"/>
      <c r="ABZ2055" s="593"/>
      <c r="ACA2055" s="593"/>
      <c r="ACB2055" s="593"/>
      <c r="ACC2055" s="593"/>
      <c r="ACD2055" s="593"/>
      <c r="ACE2055" s="593"/>
      <c r="ACF2055" s="593"/>
      <c r="ACG2055" s="593"/>
      <c r="ACH2055" s="593"/>
      <c r="ACI2055" s="593"/>
      <c r="ACJ2055" s="593"/>
      <c r="ACK2055" s="593"/>
      <c r="ACL2055" s="593"/>
      <c r="ACM2055" s="593"/>
      <c r="ACN2055" s="593"/>
      <c r="ACO2055" s="593"/>
      <c r="ACP2055" s="593"/>
      <c r="ACQ2055" s="593"/>
      <c r="ACR2055" s="593"/>
      <c r="ACS2055" s="593"/>
      <c r="ACT2055" s="593"/>
      <c r="ACU2055" s="593"/>
      <c r="ACV2055" s="593"/>
      <c r="ACW2055" s="593"/>
      <c r="ACX2055" s="593"/>
      <c r="ACY2055" s="593"/>
      <c r="ACZ2055" s="593"/>
      <c r="ADA2055" s="593"/>
      <c r="ADB2055" s="593"/>
      <c r="ADC2055" s="593"/>
      <c r="ADD2055" s="593"/>
      <c r="ADE2055" s="593"/>
      <c r="ADF2055" s="593"/>
      <c r="ADG2055" s="593"/>
      <c r="ADH2055" s="593"/>
      <c r="ADI2055" s="593"/>
      <c r="ADJ2055" s="593"/>
      <c r="ADK2055" s="593"/>
      <c r="ADL2055" s="593"/>
      <c r="ADM2055" s="593"/>
      <c r="ADN2055" s="593"/>
      <c r="ADO2055" s="593"/>
      <c r="ADP2055" s="593"/>
      <c r="ADQ2055" s="593"/>
      <c r="ADR2055" s="593"/>
      <c r="ADS2055" s="593"/>
      <c r="ADT2055" s="593"/>
      <c r="ADU2055" s="593"/>
      <c r="ADV2055" s="593"/>
      <c r="ADW2055" s="593"/>
      <c r="ADX2055" s="593"/>
      <c r="ADY2055" s="593"/>
      <c r="ADZ2055" s="593"/>
      <c r="AEA2055" s="593"/>
      <c r="AEB2055" s="593"/>
      <c r="AEC2055" s="593"/>
      <c r="AED2055" s="593"/>
      <c r="AEE2055" s="593"/>
      <c r="AEF2055" s="593"/>
      <c r="AEG2055" s="593"/>
      <c r="AEH2055" s="593"/>
      <c r="AEI2055" s="593"/>
      <c r="AEJ2055" s="593"/>
      <c r="AEK2055" s="593"/>
      <c r="AEL2055" s="593"/>
      <c r="AEM2055" s="593"/>
      <c r="AEN2055" s="593"/>
      <c r="AEO2055" s="593"/>
      <c r="AEP2055" s="593"/>
      <c r="AEQ2055" s="593"/>
      <c r="AER2055" s="593"/>
      <c r="AES2055" s="593"/>
      <c r="AET2055" s="593"/>
      <c r="AEU2055" s="593"/>
      <c r="AEV2055" s="593"/>
      <c r="AEW2055" s="593"/>
      <c r="AEX2055" s="593"/>
      <c r="AEY2055" s="593"/>
      <c r="AEZ2055" s="593"/>
      <c r="AFA2055" s="593"/>
      <c r="AFB2055" s="593"/>
      <c r="AFC2055" s="593"/>
      <c r="AFD2055" s="593"/>
      <c r="AFE2055" s="593"/>
      <c r="AFF2055" s="593"/>
      <c r="AFG2055" s="593"/>
      <c r="AFH2055" s="593"/>
      <c r="AFI2055" s="593"/>
      <c r="AFJ2055" s="593"/>
      <c r="AFK2055" s="593"/>
      <c r="AFL2055" s="593"/>
      <c r="AFM2055" s="593"/>
      <c r="AFN2055" s="593"/>
      <c r="AFO2055" s="593"/>
      <c r="AFP2055" s="593"/>
      <c r="AFQ2055" s="593"/>
      <c r="AFR2055" s="593"/>
      <c r="AFS2055" s="593"/>
      <c r="AFT2055" s="593"/>
      <c r="AFU2055" s="593"/>
      <c r="AFV2055" s="593"/>
      <c r="AFW2055" s="593"/>
      <c r="AFX2055" s="593"/>
      <c r="AFY2055" s="593"/>
      <c r="AFZ2055" s="593"/>
      <c r="AGA2055" s="593"/>
      <c r="AGB2055" s="593"/>
      <c r="AGC2055" s="593"/>
      <c r="AGD2055" s="593"/>
      <c r="AGE2055" s="593"/>
      <c r="AGF2055" s="593"/>
      <c r="AGG2055" s="593"/>
      <c r="AGH2055" s="593"/>
      <c r="AGI2055" s="593"/>
      <c r="AGJ2055" s="593"/>
      <c r="AGK2055" s="593"/>
      <c r="AGL2055" s="593"/>
      <c r="AGM2055" s="593"/>
      <c r="AGN2055" s="593"/>
      <c r="AGO2055" s="593"/>
      <c r="AGP2055" s="593"/>
      <c r="AGQ2055" s="593"/>
      <c r="AGR2055" s="593"/>
      <c r="AGS2055" s="593"/>
      <c r="AGT2055" s="593"/>
      <c r="AGU2055" s="593"/>
      <c r="AGV2055" s="593"/>
      <c r="AGW2055" s="593"/>
      <c r="AGX2055" s="593"/>
      <c r="AGY2055" s="593"/>
      <c r="AGZ2055" s="593"/>
      <c r="AHA2055" s="593"/>
      <c r="AHB2055" s="593"/>
      <c r="AHC2055" s="593"/>
      <c r="AHD2055" s="593"/>
      <c r="AHE2055" s="593"/>
      <c r="AHF2055" s="593"/>
      <c r="AHG2055" s="593"/>
      <c r="AHH2055" s="593"/>
      <c r="AHI2055" s="593"/>
      <c r="AHJ2055" s="593"/>
      <c r="AHK2055" s="593"/>
      <c r="AHL2055" s="593"/>
      <c r="AHM2055" s="593"/>
      <c r="AHN2055" s="593"/>
      <c r="AHO2055" s="593"/>
      <c r="AHP2055" s="593"/>
      <c r="AHQ2055" s="593"/>
      <c r="AHR2055" s="593"/>
      <c r="AHS2055" s="593"/>
      <c r="AHT2055" s="593"/>
      <c r="AHU2055" s="593"/>
      <c r="AHV2055" s="593"/>
      <c r="AHW2055" s="593"/>
      <c r="AHX2055" s="593"/>
      <c r="AHY2055" s="593"/>
      <c r="AHZ2055" s="593"/>
      <c r="AIA2055" s="593"/>
      <c r="AIB2055" s="593"/>
      <c r="AIC2055" s="593"/>
      <c r="AID2055" s="593"/>
      <c r="AIE2055" s="593"/>
      <c r="AIF2055" s="593"/>
      <c r="AIG2055" s="593"/>
      <c r="AIH2055" s="593"/>
      <c r="AII2055" s="593"/>
      <c r="AIJ2055" s="593"/>
      <c r="AIK2055" s="593"/>
      <c r="AIL2055" s="593"/>
      <c r="AIM2055" s="593"/>
      <c r="AIN2055" s="593"/>
      <c r="AIO2055" s="593"/>
      <c r="AIP2055" s="593"/>
      <c r="AIQ2055" s="593"/>
      <c r="AIR2055" s="593"/>
      <c r="AIS2055" s="593"/>
      <c r="AIT2055" s="593"/>
      <c r="AIU2055" s="593"/>
      <c r="AIV2055" s="593"/>
      <c r="AIW2055" s="593"/>
      <c r="AIX2055" s="593"/>
      <c r="AIY2055" s="593"/>
      <c r="AIZ2055" s="593"/>
      <c r="AJA2055" s="593"/>
      <c r="AJB2055" s="593"/>
      <c r="AJC2055" s="593"/>
      <c r="AJD2055" s="593"/>
      <c r="AJE2055" s="593"/>
      <c r="AJF2055" s="593"/>
      <c r="AJG2055" s="593"/>
      <c r="AJH2055" s="593"/>
      <c r="AJI2055" s="593"/>
      <c r="AJJ2055" s="593"/>
      <c r="AJK2055" s="593"/>
      <c r="AJL2055" s="593"/>
      <c r="AJM2055" s="593"/>
      <c r="AJN2055" s="593"/>
      <c r="AJO2055" s="593"/>
      <c r="AJP2055" s="593"/>
      <c r="AJQ2055" s="593"/>
      <c r="AJR2055" s="593"/>
      <c r="AJS2055" s="593"/>
      <c r="AJT2055" s="593"/>
      <c r="AJU2055" s="593"/>
      <c r="AJV2055" s="593"/>
      <c r="AJW2055" s="593"/>
      <c r="AJX2055" s="593"/>
      <c r="AJY2055" s="593"/>
      <c r="AJZ2055" s="593"/>
      <c r="AKA2055" s="593"/>
      <c r="AKB2055" s="593"/>
      <c r="AKC2055" s="593"/>
      <c r="AKD2055" s="593"/>
      <c r="AKE2055" s="593"/>
      <c r="AKF2055" s="593"/>
      <c r="AKG2055" s="593"/>
      <c r="AKH2055" s="593"/>
      <c r="AKI2055" s="593"/>
      <c r="AKJ2055" s="593"/>
      <c r="AKK2055" s="593"/>
      <c r="AKL2055" s="593"/>
      <c r="AKM2055" s="593"/>
      <c r="AKN2055" s="593"/>
      <c r="AKO2055" s="593"/>
      <c r="AKP2055" s="593"/>
      <c r="AKQ2055" s="593"/>
      <c r="AKR2055" s="593"/>
      <c r="AKS2055" s="593"/>
      <c r="AKT2055" s="593"/>
      <c r="AKU2055" s="593"/>
      <c r="AKV2055" s="593"/>
      <c r="AKW2055" s="593"/>
      <c r="AKX2055" s="593"/>
      <c r="AKY2055" s="593"/>
      <c r="AKZ2055" s="593"/>
      <c r="ALA2055" s="593"/>
      <c r="ALB2055" s="593"/>
      <c r="ALC2055" s="593"/>
      <c r="ALD2055" s="593"/>
      <c r="ALE2055" s="593"/>
      <c r="ALF2055" s="593"/>
      <c r="ALG2055" s="593"/>
      <c r="ALH2055" s="593"/>
      <c r="ALI2055" s="593"/>
      <c r="ALJ2055" s="593"/>
      <c r="ALK2055" s="593"/>
      <c r="ALL2055" s="593"/>
      <c r="ALM2055" s="593"/>
      <c r="ALN2055" s="593"/>
      <c r="ALO2055" s="593"/>
      <c r="ALP2055" s="593"/>
      <c r="ALQ2055" s="593"/>
      <c r="ALR2055" s="593"/>
      <c r="ALS2055" s="593"/>
      <c r="ALT2055" s="593"/>
      <c r="ALU2055" s="593"/>
      <c r="ALV2055" s="593"/>
      <c r="ALW2055" s="593"/>
      <c r="ALX2055" s="593"/>
      <c r="ALY2055" s="593"/>
      <c r="ALZ2055" s="593"/>
      <c r="AMA2055" s="593"/>
      <c r="AMB2055" s="593"/>
      <c r="AMC2055" s="593"/>
      <c r="AMD2055" s="593"/>
      <c r="AME2055" s="593"/>
      <c r="AMF2055" s="593"/>
      <c r="AMG2055" s="593"/>
      <c r="AMH2055" s="593"/>
      <c r="AMI2055" s="593"/>
      <c r="AMJ2055" s="593"/>
      <c r="AMK2055" s="593"/>
      <c r="AML2055" s="593"/>
      <c r="AMM2055" s="593"/>
      <c r="AMN2055" s="593"/>
      <c r="AMO2055" s="593"/>
      <c r="AMP2055" s="593"/>
      <c r="AMQ2055" s="593"/>
      <c r="AMR2055" s="593"/>
      <c r="AMS2055" s="593"/>
      <c r="AMT2055" s="593"/>
      <c r="AMU2055" s="593"/>
      <c r="AMV2055" s="593"/>
      <c r="AMW2055" s="593"/>
      <c r="AMX2055" s="593"/>
      <c r="AMY2055" s="593"/>
      <c r="AMZ2055" s="593"/>
      <c r="ANA2055" s="593"/>
      <c r="ANB2055" s="593"/>
      <c r="ANC2055" s="593"/>
      <c r="AND2055" s="593"/>
      <c r="ANE2055" s="593"/>
      <c r="ANF2055" s="593"/>
      <c r="ANG2055" s="593"/>
      <c r="ANH2055" s="593"/>
      <c r="ANI2055" s="593"/>
      <c r="ANJ2055" s="593"/>
      <c r="ANK2055" s="593"/>
      <c r="ANL2055" s="593"/>
      <c r="ANM2055" s="593"/>
      <c r="ANN2055" s="593"/>
      <c r="ANO2055" s="593"/>
      <c r="ANP2055" s="593"/>
      <c r="ANQ2055" s="593"/>
      <c r="ANR2055" s="593"/>
      <c r="ANS2055" s="593"/>
      <c r="ANT2055" s="593"/>
      <c r="ANU2055" s="593"/>
      <c r="ANV2055" s="593"/>
      <c r="ANW2055" s="593"/>
      <c r="ANX2055" s="593"/>
      <c r="ANY2055" s="593"/>
      <c r="ANZ2055" s="593"/>
      <c r="AOA2055" s="593"/>
      <c r="AOB2055" s="593"/>
      <c r="AOC2055" s="593"/>
      <c r="AOD2055" s="593"/>
      <c r="AOE2055" s="593"/>
      <c r="AOF2055" s="593"/>
      <c r="AOG2055" s="593"/>
      <c r="AOH2055" s="593"/>
      <c r="AOI2055" s="593"/>
      <c r="AOJ2055" s="593"/>
      <c r="AOK2055" s="593"/>
      <c r="AOL2055" s="593"/>
      <c r="AOM2055" s="593"/>
      <c r="AON2055" s="593"/>
      <c r="AOO2055" s="593"/>
      <c r="AOP2055" s="593"/>
      <c r="AOQ2055" s="593"/>
      <c r="AOR2055" s="593"/>
      <c r="AOS2055" s="593"/>
      <c r="AOT2055" s="593"/>
      <c r="AOU2055" s="593"/>
      <c r="AOV2055" s="593"/>
      <c r="AOW2055" s="593"/>
      <c r="AOX2055" s="593"/>
      <c r="AOY2055" s="593"/>
      <c r="AOZ2055" s="593"/>
      <c r="APA2055" s="593"/>
      <c r="APB2055" s="593"/>
      <c r="APC2055" s="593"/>
      <c r="APD2055" s="593"/>
      <c r="APE2055" s="593"/>
      <c r="APF2055" s="593"/>
      <c r="APG2055" s="593"/>
      <c r="APH2055" s="593"/>
      <c r="API2055" s="593"/>
      <c r="APJ2055" s="593"/>
      <c r="APK2055" s="593"/>
      <c r="APL2055" s="593"/>
      <c r="APM2055" s="593"/>
      <c r="APN2055" s="593"/>
      <c r="APO2055" s="593"/>
      <c r="APP2055" s="593"/>
      <c r="APQ2055" s="593"/>
      <c r="APR2055" s="593"/>
      <c r="APS2055" s="593"/>
      <c r="APT2055" s="593"/>
      <c r="APU2055" s="593"/>
      <c r="APV2055" s="593"/>
      <c r="APW2055" s="593"/>
      <c r="APX2055" s="593"/>
      <c r="APY2055" s="593"/>
      <c r="APZ2055" s="593"/>
      <c r="AQA2055" s="593"/>
      <c r="AQB2055" s="593"/>
      <c r="AQC2055" s="593"/>
      <c r="AQD2055" s="593"/>
      <c r="AQE2055" s="593"/>
      <c r="AQF2055" s="593"/>
      <c r="AQG2055" s="593"/>
      <c r="AQH2055" s="593"/>
      <c r="AQI2055" s="593"/>
      <c r="AQJ2055" s="593"/>
      <c r="AQK2055" s="593"/>
      <c r="AQL2055" s="593"/>
      <c r="AQM2055" s="593"/>
      <c r="AQN2055" s="593"/>
      <c r="AQO2055" s="593"/>
      <c r="AQP2055" s="593"/>
      <c r="AQQ2055" s="593"/>
      <c r="AQR2055" s="593"/>
      <c r="AQS2055" s="593"/>
      <c r="AQT2055" s="593"/>
      <c r="AQU2055" s="593"/>
      <c r="AQV2055" s="593"/>
      <c r="AQW2055" s="593"/>
      <c r="AQX2055" s="593"/>
      <c r="AQY2055" s="593"/>
      <c r="AQZ2055" s="593"/>
      <c r="ARA2055" s="593"/>
      <c r="ARB2055" s="593"/>
      <c r="ARC2055" s="593"/>
      <c r="ARD2055" s="593"/>
      <c r="ARE2055" s="593"/>
      <c r="ARF2055" s="593"/>
      <c r="ARG2055" s="593"/>
      <c r="ARH2055" s="593"/>
      <c r="ARI2055" s="593"/>
      <c r="ARJ2055" s="593"/>
      <c r="ARK2055" s="593"/>
      <c r="ARL2055" s="593"/>
      <c r="ARM2055" s="593"/>
      <c r="ARN2055" s="593"/>
      <c r="ARO2055" s="593"/>
      <c r="ARP2055" s="593"/>
      <c r="ARQ2055" s="593"/>
      <c r="ARR2055" s="593"/>
      <c r="ARS2055" s="593"/>
      <c r="ART2055" s="593"/>
      <c r="ARU2055" s="593"/>
      <c r="ARV2055" s="593"/>
      <c r="ARW2055" s="593"/>
      <c r="ARX2055" s="593"/>
      <c r="ARY2055" s="593"/>
      <c r="ARZ2055" s="593"/>
      <c r="ASA2055" s="593"/>
      <c r="ASB2055" s="593"/>
      <c r="ASC2055" s="593"/>
      <c r="ASD2055" s="593"/>
      <c r="ASE2055" s="593"/>
      <c r="ASF2055" s="593"/>
      <c r="ASG2055" s="593"/>
      <c r="ASH2055" s="593"/>
      <c r="ASI2055" s="593"/>
      <c r="ASJ2055" s="593"/>
      <c r="ASK2055" s="593"/>
      <c r="ASL2055" s="593"/>
      <c r="ASM2055" s="593"/>
      <c r="ASN2055" s="593"/>
      <c r="ASO2055" s="593"/>
      <c r="ASP2055" s="593"/>
      <c r="ASQ2055" s="593"/>
      <c r="ASR2055" s="593"/>
      <c r="ASS2055" s="593"/>
      <c r="AST2055" s="593"/>
      <c r="ASU2055" s="593"/>
      <c r="ASV2055" s="593"/>
      <c r="ASW2055" s="593"/>
      <c r="ASX2055" s="593"/>
      <c r="ASY2055" s="593"/>
      <c r="ASZ2055" s="593"/>
      <c r="ATA2055" s="593"/>
      <c r="ATB2055" s="593"/>
      <c r="ATC2055" s="593"/>
      <c r="ATD2055" s="593"/>
      <c r="ATE2055" s="593"/>
      <c r="ATF2055" s="593"/>
      <c r="ATG2055" s="593"/>
      <c r="ATH2055" s="593"/>
      <c r="ATI2055" s="593"/>
      <c r="ATJ2055" s="593"/>
      <c r="ATK2055" s="593"/>
      <c r="ATL2055" s="593"/>
      <c r="ATM2055" s="593"/>
      <c r="ATN2055" s="593"/>
      <c r="ATO2055" s="593"/>
      <c r="ATP2055" s="593"/>
      <c r="ATQ2055" s="593"/>
      <c r="ATR2055" s="593"/>
      <c r="ATS2055" s="593"/>
      <c r="ATT2055" s="593"/>
      <c r="ATU2055" s="593"/>
      <c r="ATV2055" s="593"/>
      <c r="ATW2055" s="593"/>
      <c r="ATX2055" s="593"/>
      <c r="ATY2055" s="593"/>
      <c r="ATZ2055" s="593"/>
      <c r="AUA2055" s="593"/>
      <c r="AUB2055" s="593"/>
      <c r="AUC2055" s="593"/>
      <c r="AUD2055" s="593"/>
      <c r="AUE2055" s="593"/>
      <c r="AUF2055" s="593"/>
      <c r="AUG2055" s="593"/>
      <c r="AUH2055" s="593"/>
      <c r="AUI2055" s="593"/>
      <c r="AUJ2055" s="593"/>
      <c r="AUK2055" s="593"/>
      <c r="AUL2055" s="593"/>
      <c r="AUM2055" s="593"/>
      <c r="AUN2055" s="593"/>
      <c r="AUO2055" s="593"/>
      <c r="AUP2055" s="593"/>
      <c r="AUQ2055" s="593"/>
      <c r="AUR2055" s="593"/>
      <c r="AUS2055" s="593"/>
      <c r="AUT2055" s="593"/>
      <c r="AUU2055" s="593"/>
      <c r="AUV2055" s="593"/>
      <c r="AUW2055" s="593"/>
      <c r="AUX2055" s="593"/>
      <c r="AUY2055" s="593"/>
      <c r="AUZ2055" s="593"/>
      <c r="AVA2055" s="593"/>
      <c r="AVB2055" s="593"/>
      <c r="AVC2055" s="593"/>
      <c r="AVD2055" s="593"/>
      <c r="AVE2055" s="593"/>
      <c r="AVF2055" s="593"/>
      <c r="AVG2055" s="593"/>
      <c r="AVH2055" s="593"/>
      <c r="AVI2055" s="593"/>
      <c r="AVJ2055" s="593"/>
      <c r="AVK2055" s="593"/>
    </row>
    <row r="2056" spans="1:1259">
      <c r="A2056" s="697"/>
      <c r="B2056" s="558"/>
      <c r="C2056" s="558"/>
      <c r="D2056" s="676" t="s">
        <v>1067</v>
      </c>
      <c r="E2056" s="524"/>
      <c r="F2056" s="665"/>
      <c r="G2056" s="665">
        <v>2022</v>
      </c>
      <c r="H2056" s="665">
        <v>5</v>
      </c>
      <c r="I2056" s="687"/>
      <c r="J2056" s="666"/>
      <c r="K2056" s="676" t="s">
        <v>1337</v>
      </c>
      <c r="L2056" s="677" t="s">
        <v>1323</v>
      </c>
      <c r="M2056" s="677">
        <v>44502</v>
      </c>
      <c r="N2056" s="677">
        <v>44564</v>
      </c>
      <c r="O2056" s="677"/>
      <c r="P2056" s="677"/>
      <c r="Q2056" s="666"/>
      <c r="R2056" s="666"/>
      <c r="S2056" s="665" t="s">
        <v>1118</v>
      </c>
      <c r="T2056" s="665">
        <v>60</v>
      </c>
      <c r="U2056" s="665">
        <v>49401140</v>
      </c>
      <c r="V2056" s="665" t="s">
        <v>973</v>
      </c>
      <c r="W2056" s="678">
        <v>400</v>
      </c>
      <c r="X2056" s="551">
        <v>3328</v>
      </c>
      <c r="Y2056" s="693">
        <v>1331200</v>
      </c>
      <c r="Z2056" s="667">
        <v>0.55000000000000004</v>
      </c>
      <c r="AA2056" s="682">
        <f>Y2056*Z2056</f>
        <v>732160.00000000012</v>
      </c>
      <c r="AB2056" s="521"/>
      <c r="AC2056" s="668">
        <v>0</v>
      </c>
      <c r="AD2056" s="676"/>
      <c r="AE2056" s="684"/>
      <c r="AF2056" s="695">
        <f>AA2056+AD2056+AE2056</f>
        <v>732160.00000000012</v>
      </c>
      <c r="AG2056" s="676" t="s">
        <v>1073</v>
      </c>
      <c r="AH2056" s="641"/>
      <c r="AI2056" s="676">
        <v>60</v>
      </c>
      <c r="AJ2056" s="676" t="s">
        <v>1324</v>
      </c>
      <c r="AK2056" s="676" t="s">
        <v>1129</v>
      </c>
      <c r="AL2056" s="696">
        <v>55421</v>
      </c>
      <c r="AM2056" s="676" t="s">
        <v>52</v>
      </c>
      <c r="AN2056" s="676" t="s">
        <v>1076</v>
      </c>
      <c r="AO2056" s="665"/>
      <c r="AP2056" s="676"/>
      <c r="AQ2056" s="676"/>
      <c r="AR2056" s="676"/>
      <c r="AS2056" s="523"/>
      <c r="AT2056" s="523"/>
      <c r="AU2056" s="523"/>
      <c r="AV2056" s="674"/>
      <c r="AW2056" s="673">
        <f>U2056</f>
        <v>49401140</v>
      </c>
      <c r="AX2056" s="673" cm="1">
        <f t="array" ref="AX2056">SUM(MID(0&amp;AW2056,LARGE(INDEX(ISNUMBER(--MID(AW2056,ROW($1:$8),1))*ROW($1:$8),),ROW($1:$8))+1,1)*10^ROW($1:$8)/10)</f>
        <v>49401140</v>
      </c>
      <c r="AY2056" s="673" t="str">
        <f>VLOOKUP($AX2056,'Item Master Data'!$A:$F,3,FALSE)</f>
        <v>Q.PEAK DUO BLK ML G10.a+</v>
      </c>
      <c r="AZ2056" s="673">
        <f>VLOOKUP($AX2056,'Item Master Data'!$A:$F,6,FALSE)</f>
        <v>400</v>
      </c>
      <c r="BA2056" s="673">
        <f>X2056/BB2056</f>
        <v>104</v>
      </c>
      <c r="BB2056" s="673">
        <f>VLOOKUP(AX2056,'Item Master Data'!$A:$G,7,FALSE)</f>
        <v>32</v>
      </c>
      <c r="BC2056" s="673"/>
      <c r="BD2056" s="673">
        <f>W2056-AZ2056</f>
        <v>0</v>
      </c>
      <c r="BE2056" s="593"/>
      <c r="BF2056" s="593"/>
      <c r="BG2056" s="593"/>
      <c r="BH2056" s="593"/>
      <c r="BI2056" s="593"/>
      <c r="BJ2056" s="593"/>
      <c r="BK2056" s="593"/>
      <c r="BL2056" s="593"/>
      <c r="BM2056" s="593"/>
      <c r="BN2056" s="593"/>
      <c r="BO2056" s="593"/>
      <c r="BP2056" s="593"/>
      <c r="BQ2056" s="593"/>
      <c r="BR2056" s="593"/>
      <c r="BS2056" s="593"/>
      <c r="BT2056" s="593"/>
      <c r="BU2056" s="593"/>
      <c r="BV2056" s="593"/>
      <c r="BW2056" s="593"/>
      <c r="BX2056" s="593"/>
      <c r="BY2056" s="593"/>
      <c r="BZ2056" s="593"/>
      <c r="CA2056" s="593"/>
      <c r="CB2056" s="593"/>
      <c r="CC2056" s="593"/>
      <c r="CD2056" s="593"/>
      <c r="CE2056" s="593"/>
      <c r="CF2056" s="593"/>
      <c r="CG2056" s="593"/>
      <c r="CH2056" s="593"/>
      <c r="CI2056" s="593"/>
      <c r="CJ2056" s="593"/>
      <c r="CK2056" s="593"/>
      <c r="CL2056" s="593"/>
      <c r="CM2056" s="593"/>
      <c r="CN2056" s="593"/>
      <c r="CO2056" s="593"/>
      <c r="CP2056" s="593"/>
      <c r="CQ2056" s="593"/>
      <c r="CR2056" s="593"/>
      <c r="CS2056" s="593"/>
      <c r="CT2056" s="593"/>
      <c r="CU2056" s="593"/>
      <c r="CV2056" s="593"/>
      <c r="CW2056" s="593"/>
      <c r="CX2056" s="593"/>
      <c r="CY2056" s="593"/>
      <c r="CZ2056" s="593"/>
      <c r="DA2056" s="593"/>
      <c r="DB2056" s="593"/>
      <c r="DC2056" s="593"/>
      <c r="DD2056" s="593"/>
      <c r="DE2056" s="593"/>
      <c r="DF2056" s="593"/>
      <c r="DG2056" s="593"/>
      <c r="DH2056" s="593"/>
      <c r="DI2056" s="593"/>
      <c r="DJ2056" s="593"/>
      <c r="DK2056" s="593"/>
      <c r="DL2056" s="593"/>
      <c r="DM2056" s="593"/>
      <c r="DN2056" s="593"/>
      <c r="DO2056" s="593"/>
      <c r="DP2056" s="593"/>
      <c r="DQ2056" s="593"/>
      <c r="DR2056" s="593"/>
      <c r="DS2056" s="593"/>
      <c r="DT2056" s="593"/>
      <c r="DU2056" s="593"/>
      <c r="DV2056" s="593"/>
      <c r="DW2056" s="593"/>
      <c r="DX2056" s="593"/>
      <c r="DY2056" s="593"/>
      <c r="DZ2056" s="593"/>
      <c r="EA2056" s="593"/>
      <c r="EB2056" s="593"/>
      <c r="EC2056" s="593"/>
      <c r="ED2056" s="593"/>
      <c r="EE2056" s="593"/>
      <c r="EF2056" s="593"/>
      <c r="EG2056" s="593"/>
      <c r="EH2056" s="593"/>
      <c r="EI2056" s="593"/>
      <c r="EJ2056" s="593"/>
      <c r="EK2056" s="593"/>
      <c r="EL2056" s="593"/>
      <c r="EM2056" s="593"/>
      <c r="EN2056" s="593"/>
      <c r="EO2056" s="593"/>
      <c r="EP2056" s="593"/>
      <c r="EQ2056" s="593"/>
      <c r="ER2056" s="593"/>
      <c r="ES2056" s="593"/>
      <c r="ET2056" s="593"/>
      <c r="EU2056" s="593"/>
      <c r="EV2056" s="593"/>
      <c r="EW2056" s="593"/>
      <c r="EX2056" s="593"/>
      <c r="EY2056" s="593"/>
      <c r="EZ2056" s="593"/>
      <c r="FA2056" s="593"/>
      <c r="FB2056" s="593"/>
      <c r="FC2056" s="593"/>
      <c r="FD2056" s="593"/>
      <c r="FE2056" s="593"/>
      <c r="FF2056" s="593"/>
      <c r="FG2056" s="593"/>
      <c r="FH2056" s="593"/>
      <c r="FI2056" s="593"/>
      <c r="FJ2056" s="593"/>
      <c r="FK2056" s="593"/>
      <c r="FL2056" s="593"/>
      <c r="FM2056" s="593"/>
      <c r="FN2056" s="593"/>
      <c r="FO2056" s="593"/>
      <c r="FP2056" s="593"/>
      <c r="FQ2056" s="593"/>
      <c r="FR2056" s="593"/>
      <c r="FS2056" s="593"/>
      <c r="FT2056" s="593"/>
      <c r="FU2056" s="593"/>
      <c r="FV2056" s="593"/>
      <c r="FW2056" s="593"/>
      <c r="FX2056" s="593"/>
      <c r="FY2056" s="593"/>
      <c r="FZ2056" s="593"/>
      <c r="GA2056" s="593"/>
      <c r="GB2056" s="593"/>
      <c r="GC2056" s="593"/>
      <c r="GD2056" s="593"/>
      <c r="GE2056" s="593"/>
      <c r="GF2056" s="593"/>
      <c r="GG2056" s="593"/>
      <c r="GH2056" s="593"/>
      <c r="GI2056" s="593"/>
      <c r="GJ2056" s="593"/>
      <c r="GK2056" s="593"/>
      <c r="GL2056" s="593"/>
      <c r="GM2056" s="593"/>
      <c r="GN2056" s="593"/>
      <c r="GO2056" s="593"/>
      <c r="GP2056" s="593"/>
      <c r="GQ2056" s="593"/>
      <c r="GR2056" s="593"/>
      <c r="GS2056" s="593"/>
      <c r="GT2056" s="593"/>
      <c r="GU2056" s="593"/>
      <c r="GV2056" s="593"/>
      <c r="GW2056" s="593"/>
      <c r="GX2056" s="593"/>
      <c r="GY2056" s="593"/>
      <c r="GZ2056" s="593"/>
      <c r="HA2056" s="593"/>
      <c r="HB2056" s="593"/>
      <c r="HC2056" s="593"/>
      <c r="HD2056" s="593"/>
      <c r="HE2056" s="593"/>
      <c r="HF2056" s="593"/>
      <c r="HG2056" s="593"/>
      <c r="HH2056" s="593"/>
      <c r="HI2056" s="593"/>
      <c r="HJ2056" s="593"/>
      <c r="HK2056" s="593"/>
      <c r="HL2056" s="593"/>
      <c r="HM2056" s="593"/>
      <c r="HN2056" s="593"/>
      <c r="HO2056" s="593"/>
      <c r="HP2056" s="593"/>
      <c r="HQ2056" s="593"/>
      <c r="HR2056" s="593"/>
      <c r="HS2056" s="593"/>
      <c r="HT2056" s="593"/>
      <c r="HU2056" s="593"/>
      <c r="HV2056" s="593"/>
      <c r="HW2056" s="593"/>
      <c r="HX2056" s="593"/>
      <c r="HY2056" s="593"/>
      <c r="HZ2056" s="593"/>
      <c r="IA2056" s="593"/>
      <c r="IB2056" s="593"/>
      <c r="IC2056" s="593"/>
      <c r="ID2056" s="593"/>
      <c r="IE2056" s="593"/>
      <c r="IF2056" s="593"/>
      <c r="IG2056" s="593"/>
      <c r="IH2056" s="593"/>
      <c r="II2056" s="593"/>
      <c r="IJ2056" s="593"/>
      <c r="IK2056" s="593"/>
      <c r="IL2056" s="593"/>
      <c r="IM2056" s="593"/>
      <c r="IN2056" s="593"/>
      <c r="IO2056" s="593"/>
      <c r="IP2056" s="593"/>
      <c r="IQ2056" s="593"/>
      <c r="IR2056" s="593"/>
      <c r="IS2056" s="593"/>
      <c r="IT2056" s="593"/>
      <c r="IU2056" s="593"/>
      <c r="IV2056" s="593"/>
      <c r="IW2056" s="593"/>
      <c r="IX2056" s="593"/>
      <c r="IY2056" s="593"/>
      <c r="IZ2056" s="593"/>
      <c r="JA2056" s="593"/>
      <c r="JB2056" s="593"/>
      <c r="JC2056" s="593"/>
      <c r="JD2056" s="593"/>
      <c r="JE2056" s="593"/>
      <c r="JF2056" s="593"/>
      <c r="JG2056" s="593"/>
      <c r="JH2056" s="593"/>
      <c r="JI2056" s="593"/>
      <c r="JJ2056" s="593"/>
      <c r="JK2056" s="593"/>
      <c r="JL2056" s="593"/>
      <c r="JM2056" s="593"/>
      <c r="JN2056" s="593"/>
      <c r="JO2056" s="593"/>
      <c r="JP2056" s="593"/>
      <c r="JQ2056" s="593"/>
      <c r="JR2056" s="593"/>
      <c r="JS2056" s="593"/>
      <c r="JT2056" s="593"/>
      <c r="JU2056" s="593"/>
      <c r="JV2056" s="593"/>
      <c r="JW2056" s="593"/>
      <c r="JX2056" s="593"/>
      <c r="JY2056" s="593"/>
      <c r="JZ2056" s="593"/>
      <c r="KA2056" s="593"/>
      <c r="KB2056" s="593"/>
      <c r="KC2056" s="593"/>
      <c r="KD2056" s="593"/>
      <c r="KE2056" s="593"/>
      <c r="KF2056" s="593"/>
      <c r="KG2056" s="593"/>
      <c r="KH2056" s="593"/>
      <c r="KI2056" s="593"/>
      <c r="KJ2056" s="593"/>
      <c r="KK2056" s="593"/>
      <c r="KL2056" s="593"/>
      <c r="KM2056" s="593"/>
      <c r="KN2056" s="593"/>
      <c r="KO2056" s="593"/>
      <c r="KP2056" s="593"/>
      <c r="KQ2056" s="593"/>
      <c r="KR2056" s="593"/>
      <c r="KS2056" s="593"/>
      <c r="KT2056" s="593"/>
      <c r="KU2056" s="593"/>
      <c r="KV2056" s="593"/>
      <c r="KW2056" s="593"/>
      <c r="KX2056" s="593"/>
      <c r="KY2056" s="593"/>
      <c r="KZ2056" s="593"/>
      <c r="LA2056" s="593"/>
      <c r="LB2056" s="593"/>
      <c r="LC2056" s="593"/>
      <c r="LD2056" s="593"/>
      <c r="LE2056" s="593"/>
      <c r="LF2056" s="593"/>
      <c r="LG2056" s="593"/>
      <c r="LH2056" s="593"/>
      <c r="LI2056" s="593"/>
      <c r="LJ2056" s="593"/>
      <c r="LK2056" s="593"/>
      <c r="LL2056" s="593"/>
      <c r="LM2056" s="593"/>
      <c r="LN2056" s="593"/>
      <c r="LO2056" s="593"/>
      <c r="LP2056" s="593"/>
      <c r="LQ2056" s="593"/>
      <c r="LR2056" s="593"/>
      <c r="LS2056" s="593"/>
      <c r="LT2056" s="593"/>
      <c r="LU2056" s="593"/>
      <c r="LV2056" s="593"/>
      <c r="LW2056" s="593"/>
      <c r="LX2056" s="593"/>
      <c r="LY2056" s="593"/>
      <c r="LZ2056" s="593"/>
      <c r="MA2056" s="593"/>
      <c r="MB2056" s="593"/>
      <c r="MC2056" s="593"/>
      <c r="MD2056" s="593"/>
      <c r="ME2056" s="593"/>
      <c r="MF2056" s="593"/>
      <c r="MG2056" s="593"/>
      <c r="MH2056" s="593"/>
      <c r="MI2056" s="593"/>
      <c r="MJ2056" s="593"/>
      <c r="MK2056" s="593"/>
      <c r="ML2056" s="593"/>
      <c r="MM2056" s="593"/>
      <c r="MN2056" s="593"/>
      <c r="MO2056" s="593"/>
      <c r="MP2056" s="593"/>
      <c r="MQ2056" s="593"/>
      <c r="MR2056" s="593"/>
      <c r="MS2056" s="593"/>
      <c r="MT2056" s="593"/>
      <c r="MU2056" s="593"/>
      <c r="MV2056" s="593"/>
      <c r="MW2056" s="593"/>
      <c r="MX2056" s="593"/>
      <c r="MY2056" s="593"/>
      <c r="MZ2056" s="593"/>
      <c r="NA2056" s="593"/>
      <c r="NB2056" s="593"/>
      <c r="NC2056" s="593"/>
      <c r="ND2056" s="593"/>
      <c r="NE2056" s="593"/>
      <c r="NF2056" s="593"/>
      <c r="NG2056" s="593"/>
      <c r="NH2056" s="593"/>
      <c r="NI2056" s="593"/>
      <c r="NJ2056" s="593"/>
      <c r="NK2056" s="593"/>
      <c r="NL2056" s="593"/>
      <c r="NM2056" s="593"/>
      <c r="NN2056" s="593"/>
      <c r="NO2056" s="593"/>
      <c r="NP2056" s="593"/>
      <c r="NQ2056" s="593"/>
      <c r="NR2056" s="593"/>
      <c r="NS2056" s="593"/>
      <c r="NT2056" s="593"/>
      <c r="NU2056" s="593"/>
      <c r="NV2056" s="593"/>
      <c r="NW2056" s="593"/>
      <c r="NX2056" s="593"/>
      <c r="NY2056" s="593"/>
      <c r="NZ2056" s="593"/>
      <c r="OA2056" s="593"/>
      <c r="OB2056" s="593"/>
      <c r="OC2056" s="593"/>
      <c r="OD2056" s="593"/>
      <c r="OE2056" s="593"/>
      <c r="OF2056" s="593"/>
      <c r="OG2056" s="593"/>
      <c r="OH2056" s="593"/>
      <c r="OI2056" s="593"/>
      <c r="OJ2056" s="593"/>
      <c r="OK2056" s="593"/>
      <c r="OL2056" s="593"/>
      <c r="OM2056" s="593"/>
      <c r="ON2056" s="593"/>
      <c r="OO2056" s="593"/>
      <c r="OP2056" s="593"/>
      <c r="OQ2056" s="593"/>
      <c r="OR2056" s="593"/>
      <c r="OS2056" s="593"/>
      <c r="OT2056" s="593"/>
      <c r="OU2056" s="593"/>
      <c r="OV2056" s="593"/>
      <c r="OW2056" s="593"/>
      <c r="OX2056" s="593"/>
      <c r="OY2056" s="593"/>
      <c r="OZ2056" s="593"/>
      <c r="PA2056" s="593"/>
      <c r="PB2056" s="593"/>
      <c r="PC2056" s="593"/>
      <c r="PD2056" s="593"/>
      <c r="PE2056" s="593"/>
      <c r="PF2056" s="593"/>
      <c r="PG2056" s="593"/>
      <c r="PH2056" s="593"/>
      <c r="PI2056" s="593"/>
      <c r="PJ2056" s="593"/>
      <c r="PK2056" s="593"/>
      <c r="PL2056" s="593"/>
      <c r="PM2056" s="593"/>
      <c r="PN2056" s="593"/>
      <c r="PO2056" s="593"/>
      <c r="PP2056" s="593"/>
      <c r="PQ2056" s="593"/>
      <c r="PR2056" s="593"/>
      <c r="PS2056" s="593"/>
      <c r="PT2056" s="593"/>
      <c r="PU2056" s="593"/>
      <c r="PV2056" s="593"/>
      <c r="PW2056" s="593"/>
      <c r="PX2056" s="593"/>
      <c r="PY2056" s="593"/>
      <c r="PZ2056" s="593"/>
      <c r="QA2056" s="593"/>
      <c r="QB2056" s="593"/>
      <c r="QC2056" s="593"/>
      <c r="QD2056" s="593"/>
      <c r="QE2056" s="593"/>
      <c r="QF2056" s="593"/>
      <c r="QG2056" s="593"/>
      <c r="QH2056" s="593"/>
      <c r="QI2056" s="593"/>
      <c r="QJ2056" s="593"/>
      <c r="QK2056" s="593"/>
      <c r="QL2056" s="593"/>
      <c r="QM2056" s="593"/>
      <c r="QN2056" s="593"/>
      <c r="QO2056" s="593"/>
      <c r="QP2056" s="593"/>
      <c r="QQ2056" s="593"/>
      <c r="QR2056" s="593"/>
      <c r="QS2056" s="593"/>
      <c r="QT2056" s="593"/>
      <c r="QU2056" s="593"/>
      <c r="QV2056" s="593"/>
      <c r="QW2056" s="593"/>
      <c r="QX2056" s="593"/>
      <c r="QY2056" s="593"/>
      <c r="QZ2056" s="593"/>
      <c r="RA2056" s="593"/>
      <c r="RB2056" s="593"/>
      <c r="RC2056" s="593"/>
      <c r="RD2056" s="593"/>
      <c r="RE2056" s="593"/>
      <c r="RF2056" s="593"/>
      <c r="RG2056" s="593"/>
      <c r="RH2056" s="593"/>
      <c r="RI2056" s="593"/>
      <c r="RJ2056" s="593"/>
      <c r="RK2056" s="593"/>
      <c r="RL2056" s="593"/>
      <c r="RM2056" s="593"/>
      <c r="RN2056" s="593"/>
      <c r="RO2056" s="593"/>
      <c r="RP2056" s="593"/>
      <c r="RQ2056" s="593"/>
      <c r="RR2056" s="593"/>
      <c r="RS2056" s="593"/>
      <c r="RT2056" s="593"/>
      <c r="RU2056" s="593"/>
      <c r="RV2056" s="593"/>
      <c r="RW2056" s="593"/>
      <c r="RX2056" s="593"/>
      <c r="RY2056" s="593"/>
      <c r="RZ2056" s="593"/>
      <c r="SA2056" s="593"/>
      <c r="SB2056" s="593"/>
      <c r="SC2056" s="593"/>
      <c r="SD2056" s="593"/>
      <c r="SE2056" s="593"/>
      <c r="SF2056" s="593"/>
      <c r="SG2056" s="593"/>
      <c r="SH2056" s="593"/>
      <c r="SI2056" s="593"/>
      <c r="SJ2056" s="593"/>
      <c r="SK2056" s="593"/>
      <c r="SL2056" s="593"/>
      <c r="SM2056" s="593"/>
      <c r="SN2056" s="593"/>
      <c r="SO2056" s="593"/>
      <c r="SP2056" s="593"/>
      <c r="SQ2056" s="593"/>
      <c r="SR2056" s="593"/>
      <c r="SS2056" s="593"/>
      <c r="ST2056" s="593"/>
      <c r="SU2056" s="593"/>
      <c r="SV2056" s="593"/>
      <c r="SW2056" s="593"/>
      <c r="SX2056" s="593"/>
      <c r="SY2056" s="593"/>
      <c r="SZ2056" s="593"/>
      <c r="TA2056" s="593"/>
      <c r="TB2056" s="593"/>
      <c r="TC2056" s="593"/>
      <c r="TD2056" s="593"/>
      <c r="TE2056" s="593"/>
      <c r="TF2056" s="593"/>
      <c r="TG2056" s="593"/>
      <c r="TH2056" s="593"/>
      <c r="TI2056" s="593"/>
      <c r="TJ2056" s="593"/>
      <c r="TK2056" s="593"/>
      <c r="TL2056" s="593"/>
      <c r="TM2056" s="593"/>
      <c r="TN2056" s="593"/>
      <c r="TO2056" s="593"/>
      <c r="TP2056" s="593"/>
      <c r="TQ2056" s="593"/>
      <c r="TR2056" s="593"/>
      <c r="TS2056" s="593"/>
      <c r="TT2056" s="593"/>
      <c r="TU2056" s="593"/>
      <c r="TV2056" s="593"/>
      <c r="TW2056" s="593"/>
      <c r="TX2056" s="593"/>
      <c r="TY2056" s="593"/>
      <c r="TZ2056" s="593"/>
      <c r="UA2056" s="593"/>
      <c r="UB2056" s="593"/>
      <c r="UC2056" s="593"/>
      <c r="UD2056" s="593"/>
      <c r="UE2056" s="593"/>
      <c r="UF2056" s="593"/>
      <c r="UG2056" s="593"/>
      <c r="UH2056" s="593"/>
      <c r="UI2056" s="593"/>
      <c r="UJ2056" s="593"/>
      <c r="UK2056" s="593"/>
      <c r="UL2056" s="593"/>
      <c r="UM2056" s="593"/>
      <c r="UN2056" s="593"/>
      <c r="UO2056" s="593"/>
      <c r="UP2056" s="593"/>
      <c r="UQ2056" s="593"/>
      <c r="UR2056" s="593"/>
      <c r="US2056" s="593"/>
      <c r="UT2056" s="593"/>
      <c r="UU2056" s="593"/>
      <c r="UV2056" s="593"/>
      <c r="UW2056" s="593"/>
      <c r="UX2056" s="593"/>
      <c r="UY2056" s="593"/>
      <c r="UZ2056" s="593"/>
      <c r="VA2056" s="593"/>
      <c r="VB2056" s="593"/>
      <c r="VC2056" s="593"/>
      <c r="VD2056" s="593"/>
      <c r="VE2056" s="593"/>
      <c r="VF2056" s="593"/>
      <c r="VG2056" s="593"/>
      <c r="VH2056" s="593"/>
      <c r="VI2056" s="593"/>
      <c r="VJ2056" s="593"/>
      <c r="VK2056" s="593"/>
      <c r="VL2056" s="593"/>
      <c r="VM2056" s="593"/>
      <c r="VN2056" s="593"/>
      <c r="VO2056" s="593"/>
      <c r="VP2056" s="593"/>
      <c r="VQ2056" s="593"/>
      <c r="VR2056" s="593"/>
      <c r="VS2056" s="593"/>
      <c r="VT2056" s="593"/>
      <c r="VU2056" s="593"/>
      <c r="VV2056" s="593"/>
      <c r="VW2056" s="593"/>
      <c r="VX2056" s="593"/>
      <c r="VY2056" s="593"/>
      <c r="VZ2056" s="593"/>
      <c r="WA2056" s="593"/>
      <c r="WB2056" s="593"/>
      <c r="WC2056" s="593"/>
      <c r="WD2056" s="593"/>
      <c r="WE2056" s="593"/>
      <c r="WF2056" s="593"/>
      <c r="WG2056" s="593"/>
      <c r="WH2056" s="593"/>
      <c r="WI2056" s="593"/>
      <c r="WJ2056" s="593"/>
      <c r="WK2056" s="593"/>
      <c r="WL2056" s="593"/>
      <c r="WM2056" s="593"/>
      <c r="WN2056" s="593"/>
      <c r="WO2056" s="593"/>
      <c r="WP2056" s="593"/>
      <c r="WQ2056" s="593"/>
      <c r="WR2056" s="593"/>
      <c r="WS2056" s="593"/>
      <c r="WT2056" s="593"/>
      <c r="WU2056" s="593"/>
      <c r="WV2056" s="593"/>
      <c r="WW2056" s="593"/>
      <c r="WX2056" s="593"/>
      <c r="WY2056" s="593"/>
      <c r="WZ2056" s="593"/>
      <c r="XA2056" s="593"/>
      <c r="XB2056" s="593"/>
      <c r="XC2056" s="593"/>
      <c r="XD2056" s="593"/>
      <c r="XE2056" s="593"/>
      <c r="XF2056" s="593"/>
      <c r="XG2056" s="593"/>
      <c r="XH2056" s="593"/>
      <c r="XI2056" s="593"/>
      <c r="XJ2056" s="593"/>
      <c r="XK2056" s="593"/>
      <c r="XL2056" s="593"/>
      <c r="XM2056" s="593"/>
      <c r="XN2056" s="593"/>
      <c r="XO2056" s="593"/>
      <c r="XP2056" s="593"/>
      <c r="XQ2056" s="593"/>
      <c r="XR2056" s="593"/>
      <c r="XS2056" s="593"/>
      <c r="XT2056" s="593"/>
      <c r="XU2056" s="593"/>
      <c r="XV2056" s="593"/>
      <c r="XW2056" s="593"/>
      <c r="XX2056" s="593"/>
      <c r="XY2056" s="593"/>
      <c r="XZ2056" s="593"/>
      <c r="YA2056" s="593"/>
      <c r="YB2056" s="593"/>
      <c r="YC2056" s="593"/>
      <c r="YD2056" s="593"/>
      <c r="YE2056" s="593"/>
      <c r="YF2056" s="593"/>
      <c r="YG2056" s="593"/>
      <c r="YH2056" s="593"/>
      <c r="YI2056" s="593"/>
      <c r="YJ2056" s="593"/>
      <c r="YK2056" s="593"/>
      <c r="YL2056" s="593"/>
      <c r="YM2056" s="593"/>
      <c r="YN2056" s="593"/>
      <c r="YO2056" s="593"/>
      <c r="YP2056" s="593"/>
      <c r="YQ2056" s="593"/>
      <c r="YR2056" s="593"/>
      <c r="YS2056" s="593"/>
      <c r="YT2056" s="593"/>
      <c r="YU2056" s="593"/>
      <c r="YV2056" s="593"/>
      <c r="YW2056" s="593"/>
      <c r="YX2056" s="593"/>
      <c r="YY2056" s="593"/>
      <c r="YZ2056" s="593"/>
      <c r="ZA2056" s="593"/>
      <c r="ZB2056" s="593"/>
      <c r="ZC2056" s="593"/>
      <c r="ZD2056" s="593"/>
      <c r="ZE2056" s="593"/>
      <c r="ZF2056" s="593"/>
      <c r="ZG2056" s="593"/>
      <c r="ZH2056" s="593"/>
      <c r="ZI2056" s="593"/>
      <c r="ZJ2056" s="593"/>
      <c r="ZK2056" s="593"/>
      <c r="ZL2056" s="593"/>
      <c r="ZM2056" s="593"/>
      <c r="ZN2056" s="593"/>
      <c r="ZO2056" s="593"/>
      <c r="ZP2056" s="593"/>
      <c r="ZQ2056" s="593"/>
      <c r="ZR2056" s="593"/>
      <c r="ZS2056" s="593"/>
      <c r="ZT2056" s="593"/>
      <c r="ZU2056" s="593"/>
      <c r="ZV2056" s="593"/>
      <c r="ZW2056" s="593"/>
      <c r="ZX2056" s="593"/>
      <c r="ZY2056" s="593"/>
      <c r="ZZ2056" s="593"/>
      <c r="AAA2056" s="593"/>
      <c r="AAB2056" s="593"/>
      <c r="AAC2056" s="593"/>
      <c r="AAD2056" s="593"/>
      <c r="AAE2056" s="593"/>
      <c r="AAF2056" s="593"/>
      <c r="AAG2056" s="593"/>
      <c r="AAH2056" s="593"/>
      <c r="AAI2056" s="593"/>
      <c r="AAJ2056" s="593"/>
      <c r="AAK2056" s="593"/>
      <c r="AAL2056" s="593"/>
      <c r="AAM2056" s="593"/>
      <c r="AAN2056" s="593"/>
      <c r="AAO2056" s="593"/>
      <c r="AAP2056" s="593"/>
      <c r="AAQ2056" s="593"/>
      <c r="AAR2056" s="593"/>
      <c r="AAS2056" s="593"/>
      <c r="AAT2056" s="593"/>
      <c r="AAU2056" s="593"/>
      <c r="AAV2056" s="593"/>
      <c r="AAW2056" s="593"/>
      <c r="AAX2056" s="593"/>
      <c r="AAY2056" s="593"/>
      <c r="AAZ2056" s="593"/>
      <c r="ABA2056" s="593"/>
      <c r="ABB2056" s="593"/>
      <c r="ABC2056" s="593"/>
      <c r="ABD2056" s="593"/>
      <c r="ABE2056" s="593"/>
      <c r="ABF2056" s="593"/>
      <c r="ABG2056" s="593"/>
      <c r="ABH2056" s="593"/>
      <c r="ABI2056" s="593"/>
      <c r="ABJ2056" s="593"/>
      <c r="ABK2056" s="593"/>
      <c r="ABL2056" s="593"/>
      <c r="ABM2056" s="593"/>
      <c r="ABN2056" s="593"/>
      <c r="ABO2056" s="593"/>
      <c r="ABP2056" s="593"/>
      <c r="ABQ2056" s="593"/>
      <c r="ABR2056" s="593"/>
      <c r="ABS2056" s="593"/>
      <c r="ABT2056" s="593"/>
      <c r="ABU2056" s="593"/>
      <c r="ABV2056" s="593"/>
      <c r="ABW2056" s="593"/>
      <c r="ABX2056" s="593"/>
      <c r="ABY2056" s="593"/>
      <c r="ABZ2056" s="593"/>
      <c r="ACA2056" s="593"/>
      <c r="ACB2056" s="593"/>
      <c r="ACC2056" s="593"/>
      <c r="ACD2056" s="593"/>
      <c r="ACE2056" s="593"/>
      <c r="ACF2056" s="593"/>
      <c r="ACG2056" s="593"/>
      <c r="ACH2056" s="593"/>
      <c r="ACI2056" s="593"/>
      <c r="ACJ2056" s="593"/>
      <c r="ACK2056" s="593"/>
      <c r="ACL2056" s="593"/>
      <c r="ACM2056" s="593"/>
      <c r="ACN2056" s="593"/>
      <c r="ACO2056" s="593"/>
      <c r="ACP2056" s="593"/>
      <c r="ACQ2056" s="593"/>
      <c r="ACR2056" s="593"/>
      <c r="ACS2056" s="593"/>
      <c r="ACT2056" s="593"/>
      <c r="ACU2056" s="593"/>
      <c r="ACV2056" s="593"/>
      <c r="ACW2056" s="593"/>
      <c r="ACX2056" s="593"/>
      <c r="ACY2056" s="593"/>
      <c r="ACZ2056" s="593"/>
      <c r="ADA2056" s="593"/>
      <c r="ADB2056" s="593"/>
      <c r="ADC2056" s="593"/>
      <c r="ADD2056" s="593"/>
      <c r="ADE2056" s="593"/>
      <c r="ADF2056" s="593"/>
      <c r="ADG2056" s="593"/>
      <c r="ADH2056" s="593"/>
      <c r="ADI2056" s="593"/>
      <c r="ADJ2056" s="593"/>
      <c r="ADK2056" s="593"/>
      <c r="ADL2056" s="593"/>
      <c r="ADM2056" s="593"/>
      <c r="ADN2056" s="593"/>
      <c r="ADO2056" s="593"/>
      <c r="ADP2056" s="593"/>
      <c r="ADQ2056" s="593"/>
      <c r="ADR2056" s="593"/>
      <c r="ADS2056" s="593"/>
      <c r="ADT2056" s="593"/>
      <c r="ADU2056" s="593"/>
      <c r="ADV2056" s="593"/>
      <c r="ADW2056" s="593"/>
      <c r="ADX2056" s="593"/>
      <c r="ADY2056" s="593"/>
      <c r="ADZ2056" s="593"/>
      <c r="AEA2056" s="593"/>
      <c r="AEB2056" s="593"/>
      <c r="AEC2056" s="593"/>
      <c r="AED2056" s="593"/>
      <c r="AEE2056" s="593"/>
      <c r="AEF2056" s="593"/>
      <c r="AEG2056" s="593"/>
      <c r="AEH2056" s="593"/>
      <c r="AEI2056" s="593"/>
      <c r="AEJ2056" s="593"/>
      <c r="AEK2056" s="593"/>
      <c r="AEL2056" s="593"/>
      <c r="AEM2056" s="593"/>
      <c r="AEN2056" s="593"/>
      <c r="AEO2056" s="593"/>
      <c r="AEP2056" s="593"/>
      <c r="AEQ2056" s="593"/>
      <c r="AER2056" s="593"/>
      <c r="AES2056" s="593"/>
      <c r="AET2056" s="593"/>
      <c r="AEU2056" s="593"/>
      <c r="AEV2056" s="593"/>
      <c r="AEW2056" s="593"/>
      <c r="AEX2056" s="593"/>
      <c r="AEY2056" s="593"/>
      <c r="AEZ2056" s="593"/>
      <c r="AFA2056" s="593"/>
      <c r="AFB2056" s="593"/>
      <c r="AFC2056" s="593"/>
      <c r="AFD2056" s="593"/>
      <c r="AFE2056" s="593"/>
      <c r="AFF2056" s="593"/>
      <c r="AFG2056" s="593"/>
      <c r="AFH2056" s="593"/>
      <c r="AFI2056" s="593"/>
      <c r="AFJ2056" s="593"/>
      <c r="AFK2056" s="593"/>
      <c r="AFL2056" s="593"/>
      <c r="AFM2056" s="593"/>
      <c r="AFN2056" s="593"/>
      <c r="AFO2056" s="593"/>
      <c r="AFP2056" s="593"/>
      <c r="AFQ2056" s="593"/>
      <c r="AFR2056" s="593"/>
      <c r="AFS2056" s="593"/>
      <c r="AFT2056" s="593"/>
      <c r="AFU2056" s="593"/>
      <c r="AFV2056" s="593"/>
      <c r="AFW2056" s="593"/>
      <c r="AFX2056" s="593"/>
      <c r="AFY2056" s="593"/>
      <c r="AFZ2056" s="593"/>
      <c r="AGA2056" s="593"/>
      <c r="AGB2056" s="593"/>
      <c r="AGC2056" s="593"/>
      <c r="AGD2056" s="593"/>
      <c r="AGE2056" s="593"/>
      <c r="AGF2056" s="593"/>
      <c r="AGG2056" s="593"/>
      <c r="AGH2056" s="593"/>
      <c r="AGI2056" s="593"/>
      <c r="AGJ2056" s="593"/>
      <c r="AGK2056" s="593"/>
      <c r="AGL2056" s="593"/>
      <c r="AGM2056" s="593"/>
      <c r="AGN2056" s="593"/>
      <c r="AGO2056" s="593"/>
      <c r="AGP2056" s="593"/>
      <c r="AGQ2056" s="593"/>
      <c r="AGR2056" s="593"/>
      <c r="AGS2056" s="593"/>
      <c r="AGT2056" s="593"/>
      <c r="AGU2056" s="593"/>
      <c r="AGV2056" s="593"/>
      <c r="AGW2056" s="593"/>
      <c r="AGX2056" s="593"/>
      <c r="AGY2056" s="593"/>
      <c r="AGZ2056" s="593"/>
      <c r="AHA2056" s="593"/>
      <c r="AHB2056" s="593"/>
      <c r="AHC2056" s="593"/>
      <c r="AHD2056" s="593"/>
      <c r="AHE2056" s="593"/>
      <c r="AHF2056" s="593"/>
      <c r="AHG2056" s="593"/>
      <c r="AHH2056" s="593"/>
      <c r="AHI2056" s="593"/>
      <c r="AHJ2056" s="593"/>
      <c r="AHK2056" s="593"/>
      <c r="AHL2056" s="593"/>
      <c r="AHM2056" s="593"/>
      <c r="AHN2056" s="593"/>
      <c r="AHO2056" s="593"/>
      <c r="AHP2056" s="593"/>
      <c r="AHQ2056" s="593"/>
      <c r="AHR2056" s="593"/>
      <c r="AHS2056" s="593"/>
      <c r="AHT2056" s="593"/>
      <c r="AHU2056" s="593"/>
      <c r="AHV2056" s="593"/>
      <c r="AHW2056" s="593"/>
      <c r="AHX2056" s="593"/>
      <c r="AHY2056" s="593"/>
      <c r="AHZ2056" s="593"/>
      <c r="AIA2056" s="593"/>
      <c r="AIB2056" s="593"/>
      <c r="AIC2056" s="593"/>
      <c r="AID2056" s="593"/>
      <c r="AIE2056" s="593"/>
      <c r="AIF2056" s="593"/>
      <c r="AIG2056" s="593"/>
      <c r="AIH2056" s="593"/>
      <c r="AII2056" s="593"/>
      <c r="AIJ2056" s="593"/>
      <c r="AIK2056" s="593"/>
      <c r="AIL2056" s="593"/>
      <c r="AIM2056" s="593"/>
      <c r="AIN2056" s="593"/>
      <c r="AIO2056" s="593"/>
      <c r="AIP2056" s="593"/>
      <c r="AIQ2056" s="593"/>
      <c r="AIR2056" s="593"/>
      <c r="AIS2056" s="593"/>
      <c r="AIT2056" s="593"/>
      <c r="AIU2056" s="593"/>
      <c r="AIV2056" s="593"/>
      <c r="AIW2056" s="593"/>
      <c r="AIX2056" s="593"/>
      <c r="AIY2056" s="593"/>
      <c r="AIZ2056" s="593"/>
      <c r="AJA2056" s="593"/>
      <c r="AJB2056" s="593"/>
      <c r="AJC2056" s="593"/>
      <c r="AJD2056" s="593"/>
      <c r="AJE2056" s="593"/>
      <c r="AJF2056" s="593"/>
      <c r="AJG2056" s="593"/>
      <c r="AJH2056" s="593"/>
      <c r="AJI2056" s="593"/>
      <c r="AJJ2056" s="593"/>
      <c r="AJK2056" s="593"/>
      <c r="AJL2056" s="593"/>
      <c r="AJM2056" s="593"/>
      <c r="AJN2056" s="593"/>
      <c r="AJO2056" s="593"/>
      <c r="AJP2056" s="593"/>
      <c r="AJQ2056" s="593"/>
      <c r="AJR2056" s="593"/>
      <c r="AJS2056" s="593"/>
      <c r="AJT2056" s="593"/>
      <c r="AJU2056" s="593"/>
      <c r="AJV2056" s="593"/>
      <c r="AJW2056" s="593"/>
      <c r="AJX2056" s="593"/>
      <c r="AJY2056" s="593"/>
      <c r="AJZ2056" s="593"/>
      <c r="AKA2056" s="593"/>
      <c r="AKB2056" s="593"/>
      <c r="AKC2056" s="593"/>
      <c r="AKD2056" s="593"/>
      <c r="AKE2056" s="593"/>
      <c r="AKF2056" s="593"/>
      <c r="AKG2056" s="593"/>
      <c r="AKH2056" s="593"/>
      <c r="AKI2056" s="593"/>
      <c r="AKJ2056" s="593"/>
      <c r="AKK2056" s="593"/>
      <c r="AKL2056" s="593"/>
      <c r="AKM2056" s="593"/>
      <c r="AKN2056" s="593"/>
      <c r="AKO2056" s="593"/>
      <c r="AKP2056" s="593"/>
      <c r="AKQ2056" s="593"/>
      <c r="AKR2056" s="593"/>
      <c r="AKS2056" s="593"/>
      <c r="AKT2056" s="593"/>
      <c r="AKU2056" s="593"/>
      <c r="AKV2056" s="593"/>
      <c r="AKW2056" s="593"/>
      <c r="AKX2056" s="593"/>
      <c r="AKY2056" s="593"/>
      <c r="AKZ2056" s="593"/>
      <c r="ALA2056" s="593"/>
      <c r="ALB2056" s="593"/>
      <c r="ALC2056" s="593"/>
      <c r="ALD2056" s="593"/>
      <c r="ALE2056" s="593"/>
      <c r="ALF2056" s="593"/>
      <c r="ALG2056" s="593"/>
      <c r="ALH2056" s="593"/>
      <c r="ALI2056" s="593"/>
      <c r="ALJ2056" s="593"/>
      <c r="ALK2056" s="593"/>
      <c r="ALL2056" s="593"/>
      <c r="ALM2056" s="593"/>
      <c r="ALN2056" s="593"/>
      <c r="ALO2056" s="593"/>
      <c r="ALP2056" s="593"/>
      <c r="ALQ2056" s="593"/>
      <c r="ALR2056" s="593"/>
      <c r="ALS2056" s="593"/>
      <c r="ALT2056" s="593"/>
      <c r="ALU2056" s="593"/>
      <c r="ALV2056" s="593"/>
      <c r="ALW2056" s="593"/>
      <c r="ALX2056" s="593"/>
      <c r="ALY2056" s="593"/>
      <c r="ALZ2056" s="593"/>
      <c r="AMA2056" s="593"/>
      <c r="AMB2056" s="593"/>
      <c r="AMC2056" s="593"/>
      <c r="AMD2056" s="593"/>
      <c r="AME2056" s="593"/>
      <c r="AMF2056" s="593"/>
      <c r="AMG2056" s="593"/>
      <c r="AMH2056" s="593"/>
      <c r="AMI2056" s="593"/>
      <c r="AMJ2056" s="593"/>
      <c r="AMK2056" s="593"/>
      <c r="AML2056" s="593"/>
      <c r="AMM2056" s="593"/>
      <c r="AMN2056" s="593"/>
      <c r="AMO2056" s="593"/>
      <c r="AMP2056" s="593"/>
      <c r="AMQ2056" s="593"/>
      <c r="AMR2056" s="593"/>
      <c r="AMS2056" s="593"/>
      <c r="AMT2056" s="593"/>
      <c r="AMU2056" s="593"/>
      <c r="AMV2056" s="593"/>
      <c r="AMW2056" s="593"/>
      <c r="AMX2056" s="593"/>
      <c r="AMY2056" s="593"/>
      <c r="AMZ2056" s="593"/>
      <c r="ANA2056" s="593"/>
      <c r="ANB2056" s="593"/>
      <c r="ANC2056" s="593"/>
      <c r="AND2056" s="593"/>
      <c r="ANE2056" s="593"/>
      <c r="ANF2056" s="593"/>
      <c r="ANG2056" s="593"/>
      <c r="ANH2056" s="593"/>
      <c r="ANI2056" s="593"/>
      <c r="ANJ2056" s="593"/>
      <c r="ANK2056" s="593"/>
      <c r="ANL2056" s="593"/>
      <c r="ANM2056" s="593"/>
      <c r="ANN2056" s="593"/>
      <c r="ANO2056" s="593"/>
      <c r="ANP2056" s="593"/>
      <c r="ANQ2056" s="593"/>
      <c r="ANR2056" s="593"/>
      <c r="ANS2056" s="593"/>
      <c r="ANT2056" s="593"/>
      <c r="ANU2056" s="593"/>
      <c r="ANV2056" s="593"/>
      <c r="ANW2056" s="593"/>
      <c r="ANX2056" s="593"/>
      <c r="ANY2056" s="593"/>
      <c r="ANZ2056" s="593"/>
      <c r="AOA2056" s="593"/>
      <c r="AOB2056" s="593"/>
      <c r="AOC2056" s="593"/>
      <c r="AOD2056" s="593"/>
      <c r="AOE2056" s="593"/>
      <c r="AOF2056" s="593"/>
      <c r="AOG2056" s="593"/>
      <c r="AOH2056" s="593"/>
      <c r="AOI2056" s="593"/>
      <c r="AOJ2056" s="593"/>
      <c r="AOK2056" s="593"/>
      <c r="AOL2056" s="593"/>
      <c r="AOM2056" s="593"/>
      <c r="AON2056" s="593"/>
      <c r="AOO2056" s="593"/>
      <c r="AOP2056" s="593"/>
      <c r="AOQ2056" s="593"/>
      <c r="AOR2056" s="593"/>
      <c r="AOS2056" s="593"/>
      <c r="AOT2056" s="593"/>
      <c r="AOU2056" s="593"/>
      <c r="AOV2056" s="593"/>
      <c r="AOW2056" s="593"/>
      <c r="AOX2056" s="593"/>
      <c r="AOY2056" s="593"/>
      <c r="AOZ2056" s="593"/>
      <c r="APA2056" s="593"/>
      <c r="APB2056" s="593"/>
      <c r="APC2056" s="593"/>
      <c r="APD2056" s="593"/>
      <c r="APE2056" s="593"/>
      <c r="APF2056" s="593"/>
      <c r="APG2056" s="593"/>
      <c r="APH2056" s="593"/>
      <c r="API2056" s="593"/>
      <c r="APJ2056" s="593"/>
      <c r="APK2056" s="593"/>
      <c r="APL2056" s="593"/>
      <c r="APM2056" s="593"/>
      <c r="APN2056" s="593"/>
      <c r="APO2056" s="593"/>
      <c r="APP2056" s="593"/>
      <c r="APQ2056" s="593"/>
      <c r="APR2056" s="593"/>
      <c r="APS2056" s="593"/>
      <c r="APT2056" s="593"/>
      <c r="APU2056" s="593"/>
      <c r="APV2056" s="593"/>
      <c r="APW2056" s="593"/>
      <c r="APX2056" s="593"/>
      <c r="APY2056" s="593"/>
      <c r="APZ2056" s="593"/>
      <c r="AQA2056" s="593"/>
      <c r="AQB2056" s="593"/>
      <c r="AQC2056" s="593"/>
      <c r="AQD2056" s="593"/>
      <c r="AQE2056" s="593"/>
      <c r="AQF2056" s="593"/>
      <c r="AQG2056" s="593"/>
      <c r="AQH2056" s="593"/>
      <c r="AQI2056" s="593"/>
      <c r="AQJ2056" s="593"/>
      <c r="AQK2056" s="593"/>
      <c r="AQL2056" s="593"/>
      <c r="AQM2056" s="593"/>
      <c r="AQN2056" s="593"/>
      <c r="AQO2056" s="593"/>
      <c r="AQP2056" s="593"/>
      <c r="AQQ2056" s="593"/>
      <c r="AQR2056" s="593"/>
      <c r="AQS2056" s="593"/>
      <c r="AQT2056" s="593"/>
      <c r="AQU2056" s="593"/>
      <c r="AQV2056" s="593"/>
      <c r="AQW2056" s="593"/>
      <c r="AQX2056" s="593"/>
      <c r="AQY2056" s="593"/>
      <c r="AQZ2056" s="593"/>
      <c r="ARA2056" s="593"/>
      <c r="ARB2056" s="593"/>
      <c r="ARC2056" s="593"/>
      <c r="ARD2056" s="593"/>
      <c r="ARE2056" s="593"/>
      <c r="ARF2056" s="593"/>
      <c r="ARG2056" s="593"/>
      <c r="ARH2056" s="593"/>
      <c r="ARI2056" s="593"/>
      <c r="ARJ2056" s="593"/>
      <c r="ARK2056" s="593"/>
      <c r="ARL2056" s="593"/>
      <c r="ARM2056" s="593"/>
      <c r="ARN2056" s="593"/>
      <c r="ARO2056" s="593"/>
      <c r="ARP2056" s="593"/>
      <c r="ARQ2056" s="593"/>
      <c r="ARR2056" s="593"/>
      <c r="ARS2056" s="593"/>
      <c r="ART2056" s="593"/>
      <c r="ARU2056" s="593"/>
      <c r="ARV2056" s="593"/>
      <c r="ARW2056" s="593"/>
      <c r="ARX2056" s="593"/>
      <c r="ARY2056" s="593"/>
      <c r="ARZ2056" s="593"/>
      <c r="ASA2056" s="593"/>
      <c r="ASB2056" s="593"/>
      <c r="ASC2056" s="593"/>
      <c r="ASD2056" s="593"/>
      <c r="ASE2056" s="593"/>
      <c r="ASF2056" s="593"/>
      <c r="ASG2056" s="593"/>
      <c r="ASH2056" s="593"/>
      <c r="ASI2056" s="593"/>
      <c r="ASJ2056" s="593"/>
      <c r="ASK2056" s="593"/>
      <c r="ASL2056" s="593"/>
      <c r="ASM2056" s="593"/>
      <c r="ASN2056" s="593"/>
      <c r="ASO2056" s="593"/>
      <c r="ASP2056" s="593"/>
      <c r="ASQ2056" s="593"/>
      <c r="ASR2056" s="593"/>
      <c r="ASS2056" s="593"/>
      <c r="AST2056" s="593"/>
      <c r="ASU2056" s="593"/>
      <c r="ASV2056" s="593"/>
      <c r="ASW2056" s="593"/>
      <c r="ASX2056" s="593"/>
      <c r="ASY2056" s="593"/>
      <c r="ASZ2056" s="593"/>
      <c r="ATA2056" s="593"/>
      <c r="ATB2056" s="593"/>
      <c r="ATC2056" s="593"/>
      <c r="ATD2056" s="593"/>
      <c r="ATE2056" s="593"/>
      <c r="ATF2056" s="593"/>
      <c r="ATG2056" s="593"/>
      <c r="ATH2056" s="593"/>
      <c r="ATI2056" s="593"/>
      <c r="ATJ2056" s="593"/>
      <c r="ATK2056" s="593"/>
      <c r="ATL2056" s="593"/>
      <c r="ATM2056" s="593"/>
      <c r="ATN2056" s="593"/>
      <c r="ATO2056" s="593"/>
      <c r="ATP2056" s="593"/>
      <c r="ATQ2056" s="593"/>
      <c r="ATR2056" s="593"/>
      <c r="ATS2056" s="593"/>
      <c r="ATT2056" s="593"/>
      <c r="ATU2056" s="593"/>
      <c r="ATV2056" s="593"/>
      <c r="ATW2056" s="593"/>
      <c r="ATX2056" s="593"/>
      <c r="ATY2056" s="593"/>
      <c r="ATZ2056" s="593"/>
      <c r="AUA2056" s="593"/>
      <c r="AUB2056" s="593"/>
      <c r="AUC2056" s="593"/>
      <c r="AUD2056" s="593"/>
      <c r="AUE2056" s="593"/>
      <c r="AUF2056" s="593"/>
      <c r="AUG2056" s="593"/>
      <c r="AUH2056" s="593"/>
      <c r="AUI2056" s="593"/>
      <c r="AUJ2056" s="593"/>
      <c r="AUK2056" s="593"/>
      <c r="AUL2056" s="593"/>
      <c r="AUM2056" s="593"/>
      <c r="AUN2056" s="593"/>
      <c r="AUO2056" s="593"/>
      <c r="AUP2056" s="593"/>
      <c r="AUQ2056" s="593"/>
      <c r="AUR2056" s="593"/>
      <c r="AUS2056" s="593"/>
      <c r="AUT2056" s="593"/>
      <c r="AUU2056" s="593"/>
      <c r="AUV2056" s="593"/>
      <c r="AUW2056" s="593"/>
      <c r="AUX2056" s="593"/>
      <c r="AUY2056" s="593"/>
      <c r="AUZ2056" s="593"/>
      <c r="AVA2056" s="593"/>
      <c r="AVB2056" s="593"/>
      <c r="AVC2056" s="593"/>
      <c r="AVD2056" s="593"/>
      <c r="AVE2056" s="593"/>
      <c r="AVF2056" s="593"/>
      <c r="AVG2056" s="593"/>
      <c r="AVH2056" s="593"/>
      <c r="AVI2056" s="593"/>
      <c r="AVJ2056" s="593"/>
      <c r="AVK2056" s="593"/>
    </row>
    <row r="2057" spans="1:1259">
      <c r="A2057" s="697"/>
      <c r="B2057" s="558"/>
      <c r="C2057" s="558"/>
      <c r="D2057" s="676" t="s">
        <v>1067</v>
      </c>
      <c r="E2057" s="524"/>
      <c r="F2057" s="665" t="s">
        <v>87</v>
      </c>
      <c r="G2057" s="665">
        <v>2022</v>
      </c>
      <c r="H2057" s="676">
        <v>5</v>
      </c>
      <c r="I2057" s="687"/>
      <c r="J2057" s="666"/>
      <c r="K2057" s="676" t="s">
        <v>1360</v>
      </c>
      <c r="L2057" s="677" t="s">
        <v>1352</v>
      </c>
      <c r="M2057" s="677">
        <v>44655</v>
      </c>
      <c r="N2057" s="677">
        <v>44680</v>
      </c>
      <c r="O2057" s="677"/>
      <c r="P2057" s="666">
        <v>44663</v>
      </c>
      <c r="Q2057" s="666"/>
      <c r="R2057" s="666"/>
      <c r="S2057" s="665" t="s">
        <v>1106</v>
      </c>
      <c r="T2057" s="665">
        <v>72</v>
      </c>
      <c r="U2057" s="676">
        <v>49303556</v>
      </c>
      <c r="V2057" s="665" t="s">
        <v>1072</v>
      </c>
      <c r="W2057" s="678">
        <v>480</v>
      </c>
      <c r="X2057" s="551">
        <v>7656</v>
      </c>
      <c r="Y2057" s="679">
        <v>3674880</v>
      </c>
      <c r="Z2057" s="667">
        <v>0.505</v>
      </c>
      <c r="AA2057" s="682">
        <f>Y2057*Z2057</f>
        <v>1855814.4</v>
      </c>
      <c r="AB2057" s="521"/>
      <c r="AC2057" s="668">
        <v>0</v>
      </c>
      <c r="AD2057" s="676"/>
      <c r="AE2057" s="669"/>
      <c r="AF2057" s="695">
        <f>AA2057+AD2057+AE2057</f>
        <v>1855814.4</v>
      </c>
      <c r="AG2057" s="676" t="s">
        <v>1073</v>
      </c>
      <c r="AH2057" s="641"/>
      <c r="AI2057" s="676">
        <v>60</v>
      </c>
      <c r="AJ2057" s="676" t="s">
        <v>1354</v>
      </c>
      <c r="AK2057" s="676" t="s">
        <v>1089</v>
      </c>
      <c r="AL2057" s="696">
        <v>8110</v>
      </c>
      <c r="AM2057" s="676" t="s">
        <v>52</v>
      </c>
      <c r="AN2057" s="676" t="s">
        <v>1076</v>
      </c>
      <c r="AO2057" s="665"/>
      <c r="AP2057" s="676"/>
      <c r="AQ2057" s="676" t="s">
        <v>37</v>
      </c>
      <c r="AR2057" s="676"/>
      <c r="AS2057" s="523" t="s">
        <v>1077</v>
      </c>
      <c r="AT2057" s="523"/>
      <c r="AU2057" s="523"/>
      <c r="AV2057" s="674"/>
      <c r="AW2057" s="673">
        <f>U2057</f>
        <v>49303556</v>
      </c>
      <c r="AX2057" s="673" cm="1">
        <f t="array" ref="AX2057">SUM(MID(0&amp;AW2057,LARGE(INDEX(ISNUMBER(--MID(AW2057,ROW($1:$8),1))*ROW($1:$8),),ROW($1:$8))+1,1)*10^ROW($1:$8)/10)</f>
        <v>49303556</v>
      </c>
      <c r="AY2057" s="673" t="str">
        <f>VLOOKUP($AX2057,'Item Master Data'!$A:$F,3,FALSE)</f>
        <v>Q.PEAK DUO XL G10 BFG</v>
      </c>
      <c r="AZ2057" s="673">
        <f>VLOOKUP($AX2057,'Item Master Data'!$A:$F,6,FALSE)</f>
        <v>480</v>
      </c>
      <c r="BA2057" s="673">
        <f>X2057/BB2057</f>
        <v>264</v>
      </c>
      <c r="BB2057" s="673">
        <f>VLOOKUP(AX2057,'Item Master Data'!$A:$G,7,FALSE)</f>
        <v>29</v>
      </c>
      <c r="BC2057" s="673"/>
      <c r="BD2057" s="673">
        <f>W2057-AZ2057</f>
        <v>0</v>
      </c>
      <c r="BE2057" s="593"/>
      <c r="BF2057" s="593"/>
      <c r="BG2057" s="593"/>
      <c r="BH2057" s="593"/>
      <c r="BI2057" s="593"/>
      <c r="BJ2057" s="593"/>
      <c r="BK2057" s="593"/>
      <c r="BL2057" s="593"/>
      <c r="BM2057" s="593"/>
      <c r="BN2057" s="593"/>
      <c r="BO2057" s="593"/>
      <c r="BP2057" s="593"/>
      <c r="BQ2057" s="593"/>
      <c r="BR2057" s="593"/>
      <c r="BS2057" s="593"/>
      <c r="BT2057" s="593"/>
      <c r="BU2057" s="593"/>
      <c r="BV2057" s="593"/>
      <c r="BW2057" s="593"/>
      <c r="BX2057" s="593"/>
      <c r="BY2057" s="593"/>
      <c r="BZ2057" s="593"/>
      <c r="CA2057" s="593"/>
      <c r="CB2057" s="593"/>
      <c r="CC2057" s="593"/>
      <c r="CD2057" s="593"/>
      <c r="CE2057" s="593"/>
      <c r="CF2057" s="593"/>
      <c r="CG2057" s="593"/>
      <c r="CH2057" s="593"/>
      <c r="CI2057" s="593"/>
      <c r="CJ2057" s="593"/>
      <c r="CK2057" s="593"/>
      <c r="CL2057" s="593"/>
      <c r="CM2057" s="593"/>
      <c r="CN2057" s="593"/>
      <c r="CO2057" s="593"/>
      <c r="CP2057" s="593"/>
      <c r="CQ2057" s="593"/>
      <c r="CR2057" s="593"/>
      <c r="CS2057" s="593"/>
      <c r="CT2057" s="593"/>
      <c r="CU2057" s="593"/>
      <c r="CV2057" s="593"/>
      <c r="CW2057" s="593"/>
      <c r="CX2057" s="593"/>
      <c r="CY2057" s="593"/>
      <c r="CZ2057" s="593"/>
      <c r="DA2057" s="593"/>
      <c r="DB2057" s="593"/>
      <c r="DC2057" s="593"/>
      <c r="DD2057" s="593"/>
      <c r="DE2057" s="593"/>
      <c r="DF2057" s="593"/>
      <c r="DG2057" s="593"/>
      <c r="DH2057" s="593"/>
      <c r="DI2057" s="593"/>
      <c r="DJ2057" s="593"/>
      <c r="DK2057" s="593"/>
      <c r="DL2057" s="593"/>
      <c r="DM2057" s="593"/>
      <c r="DN2057" s="593"/>
      <c r="DO2057" s="593"/>
      <c r="DP2057" s="593"/>
      <c r="DQ2057" s="593"/>
      <c r="DR2057" s="593"/>
      <c r="DS2057" s="593"/>
      <c r="DT2057" s="593"/>
      <c r="DU2057" s="593"/>
      <c r="DV2057" s="593"/>
      <c r="DW2057" s="593"/>
      <c r="DX2057" s="593"/>
      <c r="DY2057" s="593"/>
      <c r="DZ2057" s="593"/>
      <c r="EA2057" s="593"/>
      <c r="EB2057" s="593"/>
      <c r="EC2057" s="593"/>
      <c r="ED2057" s="593"/>
      <c r="EE2057" s="593"/>
      <c r="EF2057" s="593"/>
      <c r="EG2057" s="593"/>
      <c r="EH2057" s="593"/>
      <c r="EI2057" s="593"/>
      <c r="EJ2057" s="593"/>
      <c r="EK2057" s="593"/>
      <c r="EL2057" s="593"/>
      <c r="EM2057" s="593"/>
      <c r="EN2057" s="593"/>
      <c r="EO2057" s="593"/>
      <c r="EP2057" s="593"/>
      <c r="EQ2057" s="593"/>
      <c r="ER2057" s="593"/>
      <c r="ES2057" s="593"/>
      <c r="ET2057" s="593"/>
      <c r="EU2057" s="593"/>
      <c r="EV2057" s="593"/>
      <c r="EW2057" s="593"/>
      <c r="EX2057" s="593"/>
      <c r="EY2057" s="593"/>
      <c r="EZ2057" s="593"/>
      <c r="FA2057" s="593"/>
      <c r="FB2057" s="593"/>
      <c r="FC2057" s="593"/>
      <c r="FD2057" s="593"/>
      <c r="FE2057" s="593"/>
      <c r="FF2057" s="593"/>
      <c r="FG2057" s="593"/>
      <c r="FH2057" s="593"/>
      <c r="FI2057" s="593"/>
      <c r="FJ2057" s="593"/>
      <c r="FK2057" s="593"/>
      <c r="FL2057" s="593"/>
      <c r="FM2057" s="593"/>
      <c r="FN2057" s="593"/>
      <c r="FO2057" s="593"/>
      <c r="FP2057" s="593"/>
      <c r="FQ2057" s="593"/>
      <c r="FR2057" s="593"/>
      <c r="FS2057" s="593"/>
      <c r="FT2057" s="593"/>
      <c r="FU2057" s="593"/>
      <c r="FV2057" s="593"/>
      <c r="FW2057" s="593"/>
      <c r="FX2057" s="593"/>
      <c r="FY2057" s="593"/>
      <c r="FZ2057" s="593"/>
      <c r="GA2057" s="593"/>
      <c r="GB2057" s="593"/>
      <c r="GC2057" s="593"/>
      <c r="GD2057" s="593"/>
      <c r="GE2057" s="593"/>
      <c r="GF2057" s="593"/>
      <c r="GG2057" s="593"/>
      <c r="GH2057" s="593"/>
      <c r="GI2057" s="593"/>
      <c r="GJ2057" s="593"/>
      <c r="GK2057" s="593"/>
      <c r="GL2057" s="593"/>
      <c r="GM2057" s="593"/>
      <c r="GN2057" s="593"/>
      <c r="GO2057" s="593"/>
      <c r="GP2057" s="593"/>
      <c r="GQ2057" s="593"/>
      <c r="GR2057" s="593"/>
      <c r="GS2057" s="593"/>
      <c r="GT2057" s="593"/>
      <c r="GU2057" s="593"/>
      <c r="GV2057" s="593"/>
      <c r="GW2057" s="593"/>
      <c r="GX2057" s="593"/>
      <c r="GY2057" s="593"/>
      <c r="GZ2057" s="593"/>
      <c r="HA2057" s="593"/>
      <c r="HB2057" s="593"/>
      <c r="HC2057" s="593"/>
      <c r="HD2057" s="593"/>
      <c r="HE2057" s="593"/>
      <c r="HF2057" s="593"/>
      <c r="HG2057" s="593"/>
      <c r="HH2057" s="593"/>
      <c r="HI2057" s="593"/>
      <c r="HJ2057" s="593"/>
      <c r="HK2057" s="593"/>
      <c r="HL2057" s="593"/>
      <c r="HM2057" s="593"/>
      <c r="HN2057" s="593"/>
      <c r="HO2057" s="593"/>
      <c r="HP2057" s="593"/>
      <c r="HQ2057" s="593"/>
      <c r="HR2057" s="593"/>
      <c r="HS2057" s="593"/>
      <c r="HT2057" s="593"/>
      <c r="HU2057" s="593"/>
      <c r="HV2057" s="593"/>
      <c r="HW2057" s="593"/>
      <c r="HX2057" s="593"/>
      <c r="HY2057" s="593"/>
      <c r="HZ2057" s="593"/>
      <c r="IA2057" s="593"/>
      <c r="IB2057" s="593"/>
      <c r="IC2057" s="593"/>
      <c r="ID2057" s="593"/>
      <c r="IE2057" s="593"/>
      <c r="IF2057" s="593"/>
      <c r="IG2057" s="593"/>
      <c r="IH2057" s="593"/>
      <c r="II2057" s="593"/>
      <c r="IJ2057" s="593"/>
      <c r="IK2057" s="593"/>
      <c r="IL2057" s="593"/>
      <c r="IM2057" s="593"/>
      <c r="IN2057" s="593"/>
      <c r="IO2057" s="593"/>
      <c r="IP2057" s="593"/>
      <c r="IQ2057" s="593"/>
      <c r="IR2057" s="593"/>
      <c r="IS2057" s="593"/>
      <c r="IT2057" s="593"/>
      <c r="IU2057" s="593"/>
      <c r="IV2057" s="593"/>
      <c r="IW2057" s="593"/>
      <c r="IX2057" s="593"/>
      <c r="IY2057" s="593"/>
      <c r="IZ2057" s="593"/>
      <c r="JA2057" s="593"/>
      <c r="JB2057" s="593"/>
      <c r="JC2057" s="593"/>
      <c r="JD2057" s="593"/>
      <c r="JE2057" s="593"/>
      <c r="JF2057" s="593"/>
      <c r="JG2057" s="593"/>
      <c r="JH2057" s="593"/>
      <c r="JI2057" s="593"/>
      <c r="JJ2057" s="593"/>
      <c r="JK2057" s="593"/>
      <c r="JL2057" s="593"/>
      <c r="JM2057" s="593"/>
      <c r="JN2057" s="593"/>
      <c r="JO2057" s="593"/>
      <c r="JP2057" s="593"/>
      <c r="JQ2057" s="593"/>
      <c r="JR2057" s="593"/>
      <c r="JS2057" s="593"/>
      <c r="JT2057" s="593"/>
      <c r="JU2057" s="593"/>
      <c r="JV2057" s="593"/>
      <c r="JW2057" s="593"/>
      <c r="JX2057" s="593"/>
      <c r="JY2057" s="593"/>
      <c r="JZ2057" s="593"/>
      <c r="KA2057" s="593"/>
      <c r="KB2057" s="593"/>
      <c r="KC2057" s="593"/>
      <c r="KD2057" s="593"/>
      <c r="KE2057" s="593"/>
      <c r="KF2057" s="593"/>
      <c r="KG2057" s="593"/>
      <c r="KH2057" s="593"/>
      <c r="KI2057" s="593"/>
      <c r="KJ2057" s="593"/>
      <c r="KK2057" s="593"/>
      <c r="KL2057" s="593"/>
      <c r="KM2057" s="593"/>
      <c r="KN2057" s="593"/>
      <c r="KO2057" s="593"/>
      <c r="KP2057" s="593"/>
      <c r="KQ2057" s="593"/>
      <c r="KR2057" s="593"/>
      <c r="KS2057" s="593"/>
      <c r="KT2057" s="593"/>
      <c r="KU2057" s="593"/>
      <c r="KV2057" s="593"/>
      <c r="KW2057" s="593"/>
      <c r="KX2057" s="593"/>
      <c r="KY2057" s="593"/>
      <c r="KZ2057" s="593"/>
      <c r="LA2057" s="593"/>
      <c r="LB2057" s="593"/>
      <c r="LC2057" s="593"/>
      <c r="LD2057" s="593"/>
      <c r="LE2057" s="593"/>
      <c r="LF2057" s="593"/>
      <c r="LG2057" s="593"/>
      <c r="LH2057" s="593"/>
      <c r="LI2057" s="593"/>
      <c r="LJ2057" s="593"/>
      <c r="LK2057" s="593"/>
      <c r="LL2057" s="593"/>
      <c r="LM2057" s="593"/>
      <c r="LN2057" s="593"/>
      <c r="LO2057" s="593"/>
      <c r="LP2057" s="593"/>
      <c r="LQ2057" s="593"/>
      <c r="LR2057" s="593"/>
      <c r="LS2057" s="593"/>
      <c r="LT2057" s="593"/>
      <c r="LU2057" s="593"/>
      <c r="LV2057" s="593"/>
      <c r="LW2057" s="593"/>
      <c r="LX2057" s="593"/>
      <c r="LY2057" s="593"/>
      <c r="LZ2057" s="593"/>
      <c r="MA2057" s="593"/>
      <c r="MB2057" s="593"/>
      <c r="MC2057" s="593"/>
      <c r="MD2057" s="593"/>
      <c r="ME2057" s="593"/>
      <c r="MF2057" s="593"/>
      <c r="MG2057" s="593"/>
      <c r="MH2057" s="593"/>
      <c r="MI2057" s="593"/>
      <c r="MJ2057" s="593"/>
      <c r="MK2057" s="593"/>
      <c r="ML2057" s="593"/>
      <c r="MM2057" s="593"/>
      <c r="MN2057" s="593"/>
      <c r="MO2057" s="593"/>
      <c r="MP2057" s="593"/>
      <c r="MQ2057" s="593"/>
      <c r="MR2057" s="593"/>
      <c r="MS2057" s="593"/>
      <c r="MT2057" s="593"/>
      <c r="MU2057" s="593"/>
      <c r="MV2057" s="593"/>
      <c r="MW2057" s="593"/>
      <c r="MX2057" s="593"/>
      <c r="MY2057" s="593"/>
      <c r="MZ2057" s="593"/>
      <c r="NA2057" s="593"/>
      <c r="NB2057" s="593"/>
      <c r="NC2057" s="593"/>
      <c r="ND2057" s="593"/>
      <c r="NE2057" s="593"/>
      <c r="NF2057" s="593"/>
      <c r="NG2057" s="593"/>
      <c r="NH2057" s="593"/>
      <c r="NI2057" s="593"/>
      <c r="NJ2057" s="593"/>
      <c r="NK2057" s="593"/>
      <c r="NL2057" s="593"/>
      <c r="NM2057" s="593"/>
      <c r="NN2057" s="593"/>
      <c r="NO2057" s="593"/>
      <c r="NP2057" s="593"/>
      <c r="NQ2057" s="593"/>
      <c r="NR2057" s="593"/>
      <c r="NS2057" s="593"/>
      <c r="NT2057" s="593"/>
      <c r="NU2057" s="593"/>
      <c r="NV2057" s="593"/>
      <c r="NW2057" s="593"/>
      <c r="NX2057" s="593"/>
      <c r="NY2057" s="593"/>
      <c r="NZ2057" s="593"/>
      <c r="OA2057" s="593"/>
      <c r="OB2057" s="593"/>
      <c r="OC2057" s="593"/>
      <c r="OD2057" s="593"/>
      <c r="OE2057" s="593"/>
      <c r="OF2057" s="593"/>
      <c r="OG2057" s="593"/>
      <c r="OH2057" s="593"/>
      <c r="OI2057" s="593"/>
      <c r="OJ2057" s="593"/>
      <c r="OK2057" s="593"/>
      <c r="OL2057" s="593"/>
      <c r="OM2057" s="593"/>
      <c r="ON2057" s="593"/>
      <c r="OO2057" s="593"/>
      <c r="OP2057" s="593"/>
      <c r="OQ2057" s="593"/>
      <c r="OR2057" s="593"/>
      <c r="OS2057" s="593"/>
      <c r="OT2057" s="593"/>
      <c r="OU2057" s="593"/>
      <c r="OV2057" s="593"/>
      <c r="OW2057" s="593"/>
      <c r="OX2057" s="593"/>
      <c r="OY2057" s="593"/>
      <c r="OZ2057" s="593"/>
      <c r="PA2057" s="593"/>
      <c r="PB2057" s="593"/>
      <c r="PC2057" s="593"/>
      <c r="PD2057" s="593"/>
      <c r="PE2057" s="593"/>
      <c r="PF2057" s="593"/>
      <c r="PG2057" s="593"/>
      <c r="PH2057" s="593"/>
      <c r="PI2057" s="593"/>
      <c r="PJ2057" s="593"/>
      <c r="PK2057" s="593"/>
      <c r="PL2057" s="593"/>
      <c r="PM2057" s="593"/>
      <c r="PN2057" s="593"/>
      <c r="PO2057" s="593"/>
      <c r="PP2057" s="593"/>
      <c r="PQ2057" s="593"/>
      <c r="PR2057" s="593"/>
      <c r="PS2057" s="593"/>
      <c r="PT2057" s="593"/>
      <c r="PU2057" s="593"/>
      <c r="PV2057" s="593"/>
      <c r="PW2057" s="593"/>
      <c r="PX2057" s="593"/>
      <c r="PY2057" s="593"/>
      <c r="PZ2057" s="593"/>
      <c r="QA2057" s="593"/>
      <c r="QB2057" s="593"/>
      <c r="QC2057" s="593"/>
      <c r="QD2057" s="593"/>
      <c r="QE2057" s="593"/>
      <c r="QF2057" s="593"/>
      <c r="QG2057" s="593"/>
      <c r="QH2057" s="593"/>
      <c r="QI2057" s="593"/>
      <c r="QJ2057" s="593"/>
      <c r="QK2057" s="593"/>
      <c r="QL2057" s="593"/>
      <c r="QM2057" s="593"/>
      <c r="QN2057" s="593"/>
      <c r="QO2057" s="593"/>
      <c r="QP2057" s="593"/>
      <c r="QQ2057" s="593"/>
      <c r="QR2057" s="593"/>
      <c r="QS2057" s="593"/>
      <c r="QT2057" s="593"/>
      <c r="QU2057" s="593"/>
      <c r="QV2057" s="593"/>
      <c r="QW2057" s="593"/>
      <c r="QX2057" s="593"/>
      <c r="QY2057" s="593"/>
      <c r="QZ2057" s="593"/>
      <c r="RA2057" s="593"/>
      <c r="RB2057" s="593"/>
      <c r="RC2057" s="593"/>
      <c r="RD2057" s="593"/>
      <c r="RE2057" s="593"/>
      <c r="RF2057" s="593"/>
      <c r="RG2057" s="593"/>
      <c r="RH2057" s="593"/>
      <c r="RI2057" s="593"/>
      <c r="RJ2057" s="593"/>
      <c r="RK2057" s="593"/>
      <c r="RL2057" s="593"/>
      <c r="RM2057" s="593"/>
      <c r="RN2057" s="593"/>
      <c r="RO2057" s="593"/>
      <c r="RP2057" s="593"/>
      <c r="RQ2057" s="593"/>
      <c r="RR2057" s="593"/>
      <c r="RS2057" s="593"/>
      <c r="RT2057" s="593"/>
      <c r="RU2057" s="593"/>
      <c r="RV2057" s="593"/>
      <c r="RW2057" s="593"/>
      <c r="RX2057" s="593"/>
      <c r="RY2057" s="593"/>
      <c r="RZ2057" s="593"/>
      <c r="SA2057" s="593"/>
      <c r="SB2057" s="593"/>
      <c r="SC2057" s="593"/>
      <c r="SD2057" s="593"/>
      <c r="SE2057" s="593"/>
      <c r="SF2057" s="593"/>
      <c r="SG2057" s="593"/>
      <c r="SH2057" s="593"/>
      <c r="SI2057" s="593"/>
      <c r="SJ2057" s="593"/>
      <c r="SK2057" s="593"/>
      <c r="SL2057" s="593"/>
      <c r="SM2057" s="593"/>
      <c r="SN2057" s="593"/>
      <c r="SO2057" s="593"/>
      <c r="SP2057" s="593"/>
      <c r="SQ2057" s="593"/>
      <c r="SR2057" s="593"/>
      <c r="SS2057" s="593"/>
      <c r="ST2057" s="593"/>
      <c r="SU2057" s="593"/>
      <c r="SV2057" s="593"/>
      <c r="SW2057" s="593"/>
      <c r="SX2057" s="593"/>
      <c r="SY2057" s="593"/>
      <c r="SZ2057" s="593"/>
      <c r="TA2057" s="593"/>
      <c r="TB2057" s="593"/>
      <c r="TC2057" s="593"/>
      <c r="TD2057" s="593"/>
      <c r="TE2057" s="593"/>
      <c r="TF2057" s="593"/>
      <c r="TG2057" s="593"/>
      <c r="TH2057" s="593"/>
      <c r="TI2057" s="593"/>
      <c r="TJ2057" s="593"/>
      <c r="TK2057" s="593"/>
      <c r="TL2057" s="593"/>
      <c r="TM2057" s="593"/>
      <c r="TN2057" s="593"/>
      <c r="TO2057" s="593"/>
      <c r="TP2057" s="593"/>
      <c r="TQ2057" s="593"/>
      <c r="TR2057" s="593"/>
      <c r="TS2057" s="593"/>
      <c r="TT2057" s="593"/>
      <c r="TU2057" s="593"/>
      <c r="TV2057" s="593"/>
      <c r="TW2057" s="593"/>
      <c r="TX2057" s="593"/>
      <c r="TY2057" s="593"/>
      <c r="TZ2057" s="593"/>
      <c r="UA2057" s="593"/>
      <c r="UB2057" s="593"/>
      <c r="UC2057" s="593"/>
      <c r="UD2057" s="593"/>
      <c r="UE2057" s="593"/>
      <c r="UF2057" s="593"/>
      <c r="UG2057" s="593"/>
      <c r="UH2057" s="593"/>
      <c r="UI2057" s="593"/>
      <c r="UJ2057" s="593"/>
      <c r="UK2057" s="593"/>
      <c r="UL2057" s="593"/>
      <c r="UM2057" s="593"/>
      <c r="UN2057" s="593"/>
      <c r="UO2057" s="593"/>
      <c r="UP2057" s="593"/>
      <c r="UQ2057" s="593"/>
      <c r="UR2057" s="593"/>
      <c r="US2057" s="593"/>
      <c r="UT2057" s="593"/>
      <c r="UU2057" s="593"/>
      <c r="UV2057" s="593"/>
      <c r="UW2057" s="593"/>
      <c r="UX2057" s="593"/>
      <c r="UY2057" s="593"/>
      <c r="UZ2057" s="593"/>
      <c r="VA2057" s="593"/>
      <c r="VB2057" s="593"/>
      <c r="VC2057" s="593"/>
      <c r="VD2057" s="593"/>
      <c r="VE2057" s="593"/>
      <c r="VF2057" s="593"/>
      <c r="VG2057" s="593"/>
      <c r="VH2057" s="593"/>
      <c r="VI2057" s="593"/>
      <c r="VJ2057" s="593"/>
      <c r="VK2057" s="593"/>
      <c r="VL2057" s="593"/>
      <c r="VM2057" s="593"/>
      <c r="VN2057" s="593"/>
      <c r="VO2057" s="593"/>
      <c r="VP2057" s="593"/>
      <c r="VQ2057" s="593"/>
      <c r="VR2057" s="593"/>
      <c r="VS2057" s="593"/>
      <c r="VT2057" s="593"/>
      <c r="VU2057" s="593"/>
      <c r="VV2057" s="593"/>
      <c r="VW2057" s="593"/>
      <c r="VX2057" s="593"/>
      <c r="VY2057" s="593"/>
      <c r="VZ2057" s="593"/>
      <c r="WA2057" s="593"/>
      <c r="WB2057" s="593"/>
      <c r="WC2057" s="593"/>
      <c r="WD2057" s="593"/>
      <c r="WE2057" s="593"/>
      <c r="WF2057" s="593"/>
      <c r="WG2057" s="593"/>
      <c r="WH2057" s="593"/>
      <c r="WI2057" s="593"/>
      <c r="WJ2057" s="593"/>
      <c r="WK2057" s="593"/>
      <c r="WL2057" s="593"/>
      <c r="WM2057" s="593"/>
      <c r="WN2057" s="593"/>
      <c r="WO2057" s="593"/>
      <c r="WP2057" s="593"/>
      <c r="WQ2057" s="593"/>
      <c r="WR2057" s="593"/>
      <c r="WS2057" s="593"/>
      <c r="WT2057" s="593"/>
      <c r="WU2057" s="593"/>
      <c r="WV2057" s="593"/>
      <c r="WW2057" s="593"/>
      <c r="WX2057" s="593"/>
      <c r="WY2057" s="593"/>
      <c r="WZ2057" s="593"/>
      <c r="XA2057" s="593"/>
      <c r="XB2057" s="593"/>
      <c r="XC2057" s="593"/>
      <c r="XD2057" s="593"/>
      <c r="XE2057" s="593"/>
      <c r="XF2057" s="593"/>
      <c r="XG2057" s="593"/>
      <c r="XH2057" s="593"/>
      <c r="XI2057" s="593"/>
      <c r="XJ2057" s="593"/>
      <c r="XK2057" s="593"/>
      <c r="XL2057" s="593"/>
      <c r="XM2057" s="593"/>
      <c r="XN2057" s="593"/>
      <c r="XO2057" s="593"/>
      <c r="XP2057" s="593"/>
      <c r="XQ2057" s="593"/>
      <c r="XR2057" s="593"/>
      <c r="XS2057" s="593"/>
      <c r="XT2057" s="593"/>
      <c r="XU2057" s="593"/>
      <c r="XV2057" s="593"/>
      <c r="XW2057" s="593"/>
      <c r="XX2057" s="593"/>
      <c r="XY2057" s="593"/>
      <c r="XZ2057" s="593"/>
      <c r="YA2057" s="593"/>
      <c r="YB2057" s="593"/>
      <c r="YC2057" s="593"/>
      <c r="YD2057" s="593"/>
      <c r="YE2057" s="593"/>
      <c r="YF2057" s="593"/>
      <c r="YG2057" s="593"/>
      <c r="YH2057" s="593"/>
      <c r="YI2057" s="593"/>
      <c r="YJ2057" s="593"/>
      <c r="YK2057" s="593"/>
      <c r="YL2057" s="593"/>
      <c r="YM2057" s="593"/>
      <c r="YN2057" s="593"/>
      <c r="YO2057" s="593"/>
      <c r="YP2057" s="593"/>
      <c r="YQ2057" s="593"/>
      <c r="YR2057" s="593"/>
      <c r="YS2057" s="593"/>
      <c r="YT2057" s="593"/>
      <c r="YU2057" s="593"/>
      <c r="YV2057" s="593"/>
      <c r="YW2057" s="593"/>
      <c r="YX2057" s="593"/>
      <c r="YY2057" s="593"/>
      <c r="YZ2057" s="593"/>
      <c r="ZA2057" s="593"/>
      <c r="ZB2057" s="593"/>
      <c r="ZC2057" s="593"/>
      <c r="ZD2057" s="593"/>
      <c r="ZE2057" s="593"/>
      <c r="ZF2057" s="593"/>
      <c r="ZG2057" s="593"/>
      <c r="ZH2057" s="593"/>
      <c r="ZI2057" s="593"/>
      <c r="ZJ2057" s="593"/>
      <c r="ZK2057" s="593"/>
      <c r="ZL2057" s="593"/>
      <c r="ZM2057" s="593"/>
      <c r="ZN2057" s="593"/>
      <c r="ZO2057" s="593"/>
      <c r="ZP2057" s="593"/>
      <c r="ZQ2057" s="593"/>
      <c r="ZR2057" s="593"/>
      <c r="ZS2057" s="593"/>
      <c r="ZT2057" s="593"/>
      <c r="ZU2057" s="593"/>
      <c r="ZV2057" s="593"/>
      <c r="ZW2057" s="593"/>
      <c r="ZX2057" s="593"/>
      <c r="ZY2057" s="593"/>
      <c r="ZZ2057" s="593"/>
      <c r="AAA2057" s="593"/>
      <c r="AAB2057" s="593"/>
      <c r="AAC2057" s="593"/>
      <c r="AAD2057" s="593"/>
      <c r="AAE2057" s="593"/>
      <c r="AAF2057" s="593"/>
      <c r="AAG2057" s="593"/>
      <c r="AAH2057" s="593"/>
      <c r="AAI2057" s="593"/>
      <c r="AAJ2057" s="593"/>
      <c r="AAK2057" s="593"/>
      <c r="AAL2057" s="593"/>
      <c r="AAM2057" s="593"/>
      <c r="AAN2057" s="593"/>
      <c r="AAO2057" s="593"/>
      <c r="AAP2057" s="593"/>
      <c r="AAQ2057" s="593"/>
      <c r="AAR2057" s="593"/>
      <c r="AAS2057" s="593"/>
      <c r="AAT2057" s="593"/>
      <c r="AAU2057" s="593"/>
      <c r="AAV2057" s="593"/>
      <c r="AAW2057" s="593"/>
      <c r="AAX2057" s="593"/>
      <c r="AAY2057" s="593"/>
      <c r="AAZ2057" s="593"/>
      <c r="ABA2057" s="593"/>
      <c r="ABB2057" s="593"/>
      <c r="ABC2057" s="593"/>
      <c r="ABD2057" s="593"/>
      <c r="ABE2057" s="593"/>
      <c r="ABF2057" s="593"/>
      <c r="ABG2057" s="593"/>
      <c r="ABH2057" s="593"/>
      <c r="ABI2057" s="593"/>
      <c r="ABJ2057" s="593"/>
      <c r="ABK2057" s="593"/>
      <c r="ABL2057" s="593"/>
      <c r="ABM2057" s="593"/>
      <c r="ABN2057" s="593"/>
      <c r="ABO2057" s="593"/>
      <c r="ABP2057" s="593"/>
      <c r="ABQ2057" s="593"/>
      <c r="ABR2057" s="593"/>
      <c r="ABS2057" s="593"/>
      <c r="ABT2057" s="593"/>
      <c r="ABU2057" s="593"/>
      <c r="ABV2057" s="593"/>
      <c r="ABW2057" s="593"/>
      <c r="ABX2057" s="593"/>
      <c r="ABY2057" s="593"/>
      <c r="ABZ2057" s="593"/>
      <c r="ACA2057" s="593"/>
      <c r="ACB2057" s="593"/>
      <c r="ACC2057" s="593"/>
      <c r="ACD2057" s="593"/>
      <c r="ACE2057" s="593"/>
      <c r="ACF2057" s="593"/>
      <c r="ACG2057" s="593"/>
      <c r="ACH2057" s="593"/>
      <c r="ACI2057" s="593"/>
      <c r="ACJ2057" s="593"/>
      <c r="ACK2057" s="593"/>
      <c r="ACL2057" s="593"/>
      <c r="ACM2057" s="593"/>
      <c r="ACN2057" s="593"/>
      <c r="ACO2057" s="593"/>
      <c r="ACP2057" s="593"/>
      <c r="ACQ2057" s="593"/>
      <c r="ACR2057" s="593"/>
      <c r="ACS2057" s="593"/>
      <c r="ACT2057" s="593"/>
      <c r="ACU2057" s="593"/>
      <c r="ACV2057" s="593"/>
      <c r="ACW2057" s="593"/>
      <c r="ACX2057" s="593"/>
      <c r="ACY2057" s="593"/>
      <c r="ACZ2057" s="593"/>
      <c r="ADA2057" s="593"/>
      <c r="ADB2057" s="593"/>
      <c r="ADC2057" s="593"/>
      <c r="ADD2057" s="593"/>
      <c r="ADE2057" s="593"/>
      <c r="ADF2057" s="593"/>
      <c r="ADG2057" s="593"/>
      <c r="ADH2057" s="593"/>
      <c r="ADI2057" s="593"/>
      <c r="ADJ2057" s="593"/>
      <c r="ADK2057" s="593"/>
      <c r="ADL2057" s="593"/>
      <c r="ADM2057" s="593"/>
      <c r="ADN2057" s="593"/>
      <c r="ADO2057" s="593"/>
      <c r="ADP2057" s="593"/>
      <c r="ADQ2057" s="593"/>
      <c r="ADR2057" s="593"/>
      <c r="ADS2057" s="593"/>
      <c r="ADT2057" s="593"/>
      <c r="ADU2057" s="593"/>
      <c r="ADV2057" s="593"/>
      <c r="ADW2057" s="593"/>
      <c r="ADX2057" s="593"/>
      <c r="ADY2057" s="593"/>
      <c r="ADZ2057" s="593"/>
      <c r="AEA2057" s="593"/>
      <c r="AEB2057" s="593"/>
      <c r="AEC2057" s="593"/>
      <c r="AED2057" s="593"/>
      <c r="AEE2057" s="593"/>
      <c r="AEF2057" s="593"/>
      <c r="AEG2057" s="593"/>
      <c r="AEH2057" s="593"/>
      <c r="AEI2057" s="593"/>
      <c r="AEJ2057" s="593"/>
      <c r="AEK2057" s="593"/>
      <c r="AEL2057" s="593"/>
      <c r="AEM2057" s="593"/>
      <c r="AEN2057" s="593"/>
      <c r="AEO2057" s="593"/>
      <c r="AEP2057" s="593"/>
      <c r="AEQ2057" s="593"/>
      <c r="AER2057" s="593"/>
      <c r="AES2057" s="593"/>
      <c r="AET2057" s="593"/>
      <c r="AEU2057" s="593"/>
      <c r="AEV2057" s="593"/>
      <c r="AEW2057" s="593"/>
      <c r="AEX2057" s="593"/>
      <c r="AEY2057" s="593"/>
      <c r="AEZ2057" s="593"/>
      <c r="AFA2057" s="593"/>
      <c r="AFB2057" s="593"/>
      <c r="AFC2057" s="593"/>
      <c r="AFD2057" s="593"/>
      <c r="AFE2057" s="593"/>
      <c r="AFF2057" s="593"/>
      <c r="AFG2057" s="593"/>
      <c r="AFH2057" s="593"/>
      <c r="AFI2057" s="593"/>
      <c r="AFJ2057" s="593"/>
      <c r="AFK2057" s="593"/>
      <c r="AFL2057" s="593"/>
      <c r="AFM2057" s="593"/>
      <c r="AFN2057" s="593"/>
      <c r="AFO2057" s="593"/>
      <c r="AFP2057" s="593"/>
      <c r="AFQ2057" s="593"/>
      <c r="AFR2057" s="593"/>
      <c r="AFS2057" s="593"/>
      <c r="AFT2057" s="593"/>
      <c r="AFU2057" s="593"/>
      <c r="AFV2057" s="593"/>
      <c r="AFW2057" s="593"/>
      <c r="AFX2057" s="593"/>
      <c r="AFY2057" s="593"/>
      <c r="AFZ2057" s="593"/>
      <c r="AGA2057" s="593"/>
      <c r="AGB2057" s="593"/>
      <c r="AGC2057" s="593"/>
      <c r="AGD2057" s="593"/>
      <c r="AGE2057" s="593"/>
      <c r="AGF2057" s="593"/>
      <c r="AGG2057" s="593"/>
      <c r="AGH2057" s="593"/>
      <c r="AGI2057" s="593"/>
      <c r="AGJ2057" s="593"/>
      <c r="AGK2057" s="593"/>
      <c r="AGL2057" s="593"/>
      <c r="AGM2057" s="593"/>
      <c r="AGN2057" s="593"/>
      <c r="AGO2057" s="593"/>
      <c r="AGP2057" s="593"/>
      <c r="AGQ2057" s="593"/>
      <c r="AGR2057" s="593"/>
      <c r="AGS2057" s="593"/>
      <c r="AGT2057" s="593"/>
      <c r="AGU2057" s="593"/>
      <c r="AGV2057" s="593"/>
      <c r="AGW2057" s="593"/>
      <c r="AGX2057" s="593"/>
      <c r="AGY2057" s="593"/>
      <c r="AGZ2057" s="593"/>
      <c r="AHA2057" s="593"/>
      <c r="AHB2057" s="593"/>
      <c r="AHC2057" s="593"/>
      <c r="AHD2057" s="593"/>
      <c r="AHE2057" s="593"/>
      <c r="AHF2057" s="593"/>
      <c r="AHG2057" s="593"/>
      <c r="AHH2057" s="593"/>
      <c r="AHI2057" s="593"/>
      <c r="AHJ2057" s="593"/>
      <c r="AHK2057" s="593"/>
      <c r="AHL2057" s="593"/>
      <c r="AHM2057" s="593"/>
      <c r="AHN2057" s="593"/>
      <c r="AHO2057" s="593"/>
      <c r="AHP2057" s="593"/>
      <c r="AHQ2057" s="593"/>
      <c r="AHR2057" s="593"/>
      <c r="AHS2057" s="593"/>
      <c r="AHT2057" s="593"/>
      <c r="AHU2057" s="593"/>
      <c r="AHV2057" s="593"/>
      <c r="AHW2057" s="593"/>
      <c r="AHX2057" s="593"/>
      <c r="AHY2057" s="593"/>
      <c r="AHZ2057" s="593"/>
      <c r="AIA2057" s="593"/>
      <c r="AIB2057" s="593"/>
      <c r="AIC2057" s="593"/>
      <c r="AID2057" s="593"/>
      <c r="AIE2057" s="593"/>
      <c r="AIF2057" s="593"/>
      <c r="AIG2057" s="593"/>
      <c r="AIH2057" s="593"/>
      <c r="AII2057" s="593"/>
      <c r="AIJ2057" s="593"/>
      <c r="AIK2057" s="593"/>
      <c r="AIL2057" s="593"/>
      <c r="AIM2057" s="593"/>
      <c r="AIN2057" s="593"/>
      <c r="AIO2057" s="593"/>
      <c r="AIP2057" s="593"/>
      <c r="AIQ2057" s="593"/>
      <c r="AIR2057" s="593"/>
      <c r="AIS2057" s="593"/>
      <c r="AIT2057" s="593"/>
      <c r="AIU2057" s="593"/>
      <c r="AIV2057" s="593"/>
      <c r="AIW2057" s="593"/>
      <c r="AIX2057" s="593"/>
      <c r="AIY2057" s="593"/>
      <c r="AIZ2057" s="593"/>
      <c r="AJA2057" s="593"/>
      <c r="AJB2057" s="593"/>
      <c r="AJC2057" s="593"/>
      <c r="AJD2057" s="593"/>
      <c r="AJE2057" s="593"/>
      <c r="AJF2057" s="593"/>
      <c r="AJG2057" s="593"/>
      <c r="AJH2057" s="593"/>
      <c r="AJI2057" s="593"/>
      <c r="AJJ2057" s="593"/>
      <c r="AJK2057" s="593"/>
      <c r="AJL2057" s="593"/>
      <c r="AJM2057" s="593"/>
      <c r="AJN2057" s="593"/>
      <c r="AJO2057" s="593"/>
      <c r="AJP2057" s="593"/>
      <c r="AJQ2057" s="593"/>
      <c r="AJR2057" s="593"/>
      <c r="AJS2057" s="593"/>
      <c r="AJT2057" s="593"/>
      <c r="AJU2057" s="593"/>
      <c r="AJV2057" s="593"/>
      <c r="AJW2057" s="593"/>
      <c r="AJX2057" s="593"/>
      <c r="AJY2057" s="593"/>
      <c r="AJZ2057" s="593"/>
      <c r="AKA2057" s="593"/>
      <c r="AKB2057" s="593"/>
      <c r="AKC2057" s="593"/>
      <c r="AKD2057" s="593"/>
      <c r="AKE2057" s="593"/>
      <c r="AKF2057" s="593"/>
      <c r="AKG2057" s="593"/>
      <c r="AKH2057" s="593"/>
      <c r="AKI2057" s="593"/>
      <c r="AKJ2057" s="593"/>
      <c r="AKK2057" s="593"/>
      <c r="AKL2057" s="593"/>
      <c r="AKM2057" s="593"/>
      <c r="AKN2057" s="593"/>
      <c r="AKO2057" s="593"/>
      <c r="AKP2057" s="593"/>
      <c r="AKQ2057" s="593"/>
      <c r="AKR2057" s="593"/>
      <c r="AKS2057" s="593"/>
      <c r="AKT2057" s="593"/>
      <c r="AKU2057" s="593"/>
      <c r="AKV2057" s="593"/>
      <c r="AKW2057" s="593"/>
      <c r="AKX2057" s="593"/>
      <c r="AKY2057" s="593"/>
      <c r="AKZ2057" s="593"/>
      <c r="ALA2057" s="593"/>
      <c r="ALB2057" s="593"/>
      <c r="ALC2057" s="593"/>
      <c r="ALD2057" s="593"/>
      <c r="ALE2057" s="593"/>
      <c r="ALF2057" s="593"/>
      <c r="ALG2057" s="593"/>
      <c r="ALH2057" s="593"/>
      <c r="ALI2057" s="593"/>
      <c r="ALJ2057" s="593"/>
      <c r="ALK2057" s="593"/>
      <c r="ALL2057" s="593"/>
      <c r="ALM2057" s="593"/>
      <c r="ALN2057" s="593"/>
      <c r="ALO2057" s="593"/>
      <c r="ALP2057" s="593"/>
      <c r="ALQ2057" s="593"/>
      <c r="ALR2057" s="593"/>
      <c r="ALS2057" s="593"/>
      <c r="ALT2057" s="593"/>
      <c r="ALU2057" s="593"/>
      <c r="ALV2057" s="593"/>
      <c r="ALW2057" s="593"/>
      <c r="ALX2057" s="593"/>
      <c r="ALY2057" s="593"/>
      <c r="ALZ2057" s="593"/>
      <c r="AMA2057" s="593"/>
      <c r="AMB2057" s="593"/>
      <c r="AMC2057" s="593"/>
      <c r="AMD2057" s="593"/>
      <c r="AME2057" s="593"/>
      <c r="AMF2057" s="593"/>
      <c r="AMG2057" s="593"/>
      <c r="AMH2057" s="593"/>
      <c r="AMI2057" s="593"/>
      <c r="AMJ2057" s="593"/>
      <c r="AMK2057" s="593"/>
      <c r="AML2057" s="593"/>
      <c r="AMM2057" s="593"/>
      <c r="AMN2057" s="593"/>
      <c r="AMO2057" s="593"/>
      <c r="AMP2057" s="593"/>
      <c r="AMQ2057" s="593"/>
      <c r="AMR2057" s="593"/>
      <c r="AMS2057" s="593"/>
      <c r="AMT2057" s="593"/>
      <c r="AMU2057" s="593"/>
      <c r="AMV2057" s="593"/>
      <c r="AMW2057" s="593"/>
      <c r="AMX2057" s="593"/>
      <c r="AMY2057" s="593"/>
      <c r="AMZ2057" s="593"/>
      <c r="ANA2057" s="593"/>
      <c r="ANB2057" s="593"/>
      <c r="ANC2057" s="593"/>
      <c r="AND2057" s="593"/>
      <c r="ANE2057" s="593"/>
      <c r="ANF2057" s="593"/>
      <c r="ANG2057" s="593"/>
      <c r="ANH2057" s="593"/>
      <c r="ANI2057" s="593"/>
      <c r="ANJ2057" s="593"/>
      <c r="ANK2057" s="593"/>
      <c r="ANL2057" s="593"/>
      <c r="ANM2057" s="593"/>
      <c r="ANN2057" s="593"/>
      <c r="ANO2057" s="593"/>
      <c r="ANP2057" s="593"/>
      <c r="ANQ2057" s="593"/>
      <c r="ANR2057" s="593"/>
      <c r="ANS2057" s="593"/>
      <c r="ANT2057" s="593"/>
      <c r="ANU2057" s="593"/>
      <c r="ANV2057" s="593"/>
      <c r="ANW2057" s="593"/>
      <c r="ANX2057" s="593"/>
      <c r="ANY2057" s="593"/>
      <c r="ANZ2057" s="593"/>
      <c r="AOA2057" s="593"/>
      <c r="AOB2057" s="593"/>
      <c r="AOC2057" s="593"/>
      <c r="AOD2057" s="593"/>
      <c r="AOE2057" s="593"/>
      <c r="AOF2057" s="593"/>
      <c r="AOG2057" s="593"/>
      <c r="AOH2057" s="593"/>
      <c r="AOI2057" s="593"/>
      <c r="AOJ2057" s="593"/>
      <c r="AOK2057" s="593"/>
      <c r="AOL2057" s="593"/>
      <c r="AOM2057" s="593"/>
      <c r="AON2057" s="593"/>
      <c r="AOO2057" s="593"/>
      <c r="AOP2057" s="593"/>
      <c r="AOQ2057" s="593"/>
      <c r="AOR2057" s="593"/>
      <c r="AOS2057" s="593"/>
      <c r="AOT2057" s="593"/>
      <c r="AOU2057" s="593"/>
      <c r="AOV2057" s="593"/>
      <c r="AOW2057" s="593"/>
      <c r="AOX2057" s="593"/>
      <c r="AOY2057" s="593"/>
      <c r="AOZ2057" s="593"/>
      <c r="APA2057" s="593"/>
      <c r="APB2057" s="593"/>
      <c r="APC2057" s="593"/>
      <c r="APD2057" s="593"/>
      <c r="APE2057" s="593"/>
      <c r="APF2057" s="593"/>
      <c r="APG2057" s="593"/>
      <c r="APH2057" s="593"/>
      <c r="API2057" s="593"/>
      <c r="APJ2057" s="593"/>
      <c r="APK2057" s="593"/>
      <c r="APL2057" s="593"/>
      <c r="APM2057" s="593"/>
      <c r="APN2057" s="593"/>
      <c r="APO2057" s="593"/>
      <c r="APP2057" s="593"/>
      <c r="APQ2057" s="593"/>
      <c r="APR2057" s="593"/>
      <c r="APS2057" s="593"/>
      <c r="APT2057" s="593"/>
      <c r="APU2057" s="593"/>
      <c r="APV2057" s="593"/>
      <c r="APW2057" s="593"/>
      <c r="APX2057" s="593"/>
      <c r="APY2057" s="593"/>
      <c r="APZ2057" s="593"/>
      <c r="AQA2057" s="593"/>
      <c r="AQB2057" s="593"/>
      <c r="AQC2057" s="593"/>
      <c r="AQD2057" s="593"/>
      <c r="AQE2057" s="593"/>
      <c r="AQF2057" s="593"/>
      <c r="AQG2057" s="593"/>
      <c r="AQH2057" s="593"/>
      <c r="AQI2057" s="593"/>
      <c r="AQJ2057" s="593"/>
      <c r="AQK2057" s="593"/>
      <c r="AQL2057" s="593"/>
      <c r="AQM2057" s="593"/>
      <c r="AQN2057" s="593"/>
      <c r="AQO2057" s="593"/>
      <c r="AQP2057" s="593"/>
      <c r="AQQ2057" s="593"/>
      <c r="AQR2057" s="593"/>
      <c r="AQS2057" s="593"/>
      <c r="AQT2057" s="593"/>
      <c r="AQU2057" s="593"/>
      <c r="AQV2057" s="593"/>
      <c r="AQW2057" s="593"/>
      <c r="AQX2057" s="593"/>
      <c r="AQY2057" s="593"/>
      <c r="AQZ2057" s="593"/>
      <c r="ARA2057" s="593"/>
      <c r="ARB2057" s="593"/>
      <c r="ARC2057" s="593"/>
      <c r="ARD2057" s="593"/>
      <c r="ARE2057" s="593"/>
      <c r="ARF2057" s="593"/>
      <c r="ARG2057" s="593"/>
      <c r="ARH2057" s="593"/>
      <c r="ARI2057" s="593"/>
      <c r="ARJ2057" s="593"/>
      <c r="ARK2057" s="593"/>
      <c r="ARL2057" s="593"/>
      <c r="ARM2057" s="593"/>
      <c r="ARN2057" s="593"/>
      <c r="ARO2057" s="593"/>
      <c r="ARP2057" s="593"/>
      <c r="ARQ2057" s="593"/>
      <c r="ARR2057" s="593"/>
      <c r="ARS2057" s="593"/>
      <c r="ART2057" s="593"/>
      <c r="ARU2057" s="593"/>
      <c r="ARV2057" s="593"/>
      <c r="ARW2057" s="593"/>
      <c r="ARX2057" s="593"/>
      <c r="ARY2057" s="593"/>
      <c r="ARZ2057" s="593"/>
      <c r="ASA2057" s="593"/>
      <c r="ASB2057" s="593"/>
      <c r="ASC2057" s="593"/>
      <c r="ASD2057" s="593"/>
      <c r="ASE2057" s="593"/>
      <c r="ASF2057" s="593"/>
      <c r="ASG2057" s="593"/>
      <c r="ASH2057" s="593"/>
      <c r="ASI2057" s="593"/>
      <c r="ASJ2057" s="593"/>
      <c r="ASK2057" s="593"/>
      <c r="ASL2057" s="593"/>
      <c r="ASM2057" s="593"/>
      <c r="ASN2057" s="593"/>
      <c r="ASO2057" s="593"/>
      <c r="ASP2057" s="593"/>
      <c r="ASQ2057" s="593"/>
      <c r="ASR2057" s="593"/>
      <c r="ASS2057" s="593"/>
      <c r="AST2057" s="593"/>
      <c r="ASU2057" s="593"/>
      <c r="ASV2057" s="593"/>
      <c r="ASW2057" s="593"/>
      <c r="ASX2057" s="593"/>
      <c r="ASY2057" s="593"/>
      <c r="ASZ2057" s="593"/>
      <c r="ATA2057" s="593"/>
      <c r="ATB2057" s="593"/>
      <c r="ATC2057" s="593"/>
      <c r="ATD2057" s="593"/>
      <c r="ATE2057" s="593"/>
      <c r="ATF2057" s="593"/>
      <c r="ATG2057" s="593"/>
      <c r="ATH2057" s="593"/>
      <c r="ATI2057" s="593"/>
      <c r="ATJ2057" s="593"/>
      <c r="ATK2057" s="593"/>
      <c r="ATL2057" s="593"/>
      <c r="ATM2057" s="593"/>
      <c r="ATN2057" s="593"/>
      <c r="ATO2057" s="593"/>
      <c r="ATP2057" s="593"/>
      <c r="ATQ2057" s="593"/>
      <c r="ATR2057" s="593"/>
      <c r="ATS2057" s="593"/>
      <c r="ATT2057" s="593"/>
      <c r="ATU2057" s="593"/>
      <c r="ATV2057" s="593"/>
      <c r="ATW2057" s="593"/>
      <c r="ATX2057" s="593"/>
      <c r="ATY2057" s="593"/>
      <c r="ATZ2057" s="593"/>
      <c r="AUA2057" s="593"/>
      <c r="AUB2057" s="593"/>
      <c r="AUC2057" s="593"/>
      <c r="AUD2057" s="593"/>
      <c r="AUE2057" s="593"/>
      <c r="AUF2057" s="593"/>
      <c r="AUG2057" s="593"/>
      <c r="AUH2057" s="593"/>
      <c r="AUI2057" s="593"/>
      <c r="AUJ2057" s="593"/>
      <c r="AUK2057" s="593"/>
      <c r="AUL2057" s="593"/>
      <c r="AUM2057" s="593"/>
      <c r="AUN2057" s="593"/>
      <c r="AUO2057" s="593"/>
      <c r="AUP2057" s="593"/>
      <c r="AUQ2057" s="593"/>
      <c r="AUR2057" s="593"/>
      <c r="AUS2057" s="593"/>
      <c r="AUT2057" s="593"/>
      <c r="AUU2057" s="593"/>
      <c r="AUV2057" s="593"/>
      <c r="AUW2057" s="593"/>
      <c r="AUX2057" s="593"/>
      <c r="AUY2057" s="593"/>
      <c r="AUZ2057" s="593"/>
      <c r="AVA2057" s="593"/>
      <c r="AVB2057" s="593"/>
      <c r="AVC2057" s="593"/>
      <c r="AVD2057" s="593"/>
      <c r="AVE2057" s="593"/>
      <c r="AVF2057" s="593"/>
      <c r="AVG2057" s="593"/>
      <c r="AVH2057" s="593"/>
      <c r="AVI2057" s="593"/>
      <c r="AVJ2057" s="593"/>
      <c r="AVK2057" s="593"/>
    </row>
    <row r="2058" spans="1:1259">
      <c r="A2058" s="697"/>
      <c r="B2058" s="558"/>
      <c r="C2058" s="558"/>
      <c r="D2058" s="676" t="s">
        <v>1067</v>
      </c>
      <c r="E2058" s="524"/>
      <c r="F2058" s="665" t="s">
        <v>87</v>
      </c>
      <c r="G2058" s="665">
        <v>2022</v>
      </c>
      <c r="H2058" s="676">
        <v>5</v>
      </c>
      <c r="I2058" s="687"/>
      <c r="J2058" s="666"/>
      <c r="K2058" s="676" t="s">
        <v>1360</v>
      </c>
      <c r="L2058" s="677" t="s">
        <v>1352</v>
      </c>
      <c r="M2058" s="677">
        <v>44655</v>
      </c>
      <c r="N2058" s="677">
        <v>44680</v>
      </c>
      <c r="O2058" s="677"/>
      <c r="P2058" s="666">
        <v>44663</v>
      </c>
      <c r="Q2058" s="666"/>
      <c r="R2058" s="666"/>
      <c r="S2058" s="665" t="s">
        <v>1106</v>
      </c>
      <c r="T2058" s="665">
        <v>72</v>
      </c>
      <c r="U2058" s="665">
        <v>49303556</v>
      </c>
      <c r="V2058" s="665" t="s">
        <v>1072</v>
      </c>
      <c r="W2058" s="678">
        <v>480</v>
      </c>
      <c r="X2058" s="551">
        <v>2900</v>
      </c>
      <c r="Y2058" s="693">
        <v>1392000</v>
      </c>
      <c r="Z2058" s="667">
        <v>0.505</v>
      </c>
      <c r="AA2058" s="682">
        <f>Y2058*Z2058</f>
        <v>702960</v>
      </c>
      <c r="AB2058" s="521"/>
      <c r="AC2058" s="668">
        <v>0</v>
      </c>
      <c r="AD2058" s="676"/>
      <c r="AE2058" s="669"/>
      <c r="AF2058" s="695">
        <f>AA2058+AD2058+AE2058</f>
        <v>702960</v>
      </c>
      <c r="AG2058" s="676" t="s">
        <v>1073</v>
      </c>
      <c r="AH2058" s="641"/>
      <c r="AI2058" s="676">
        <v>60</v>
      </c>
      <c r="AJ2058" s="676" t="s">
        <v>1358</v>
      </c>
      <c r="AK2058" s="676" t="s">
        <v>1359</v>
      </c>
      <c r="AL2058" s="696">
        <v>18301</v>
      </c>
      <c r="AM2058" s="676" t="s">
        <v>52</v>
      </c>
      <c r="AN2058" s="676" t="s">
        <v>1076</v>
      </c>
      <c r="AO2058" s="665"/>
      <c r="AP2058" s="676"/>
      <c r="AQ2058" s="676" t="s">
        <v>37</v>
      </c>
      <c r="AR2058" s="676"/>
      <c r="AS2058" s="523" t="s">
        <v>1077</v>
      </c>
      <c r="AT2058" s="523"/>
      <c r="AU2058" s="523"/>
      <c r="AV2058" s="674"/>
      <c r="AW2058" s="673">
        <f>U2058</f>
        <v>49303556</v>
      </c>
      <c r="AX2058" s="673" cm="1">
        <f t="array" ref="AX2058">SUM(MID(0&amp;AW2058,LARGE(INDEX(ISNUMBER(--MID(AW2058,ROW($1:$8),1))*ROW($1:$8),),ROW($1:$8))+1,1)*10^ROW($1:$8)/10)</f>
        <v>49303556</v>
      </c>
      <c r="AY2058" s="673" t="str">
        <f>VLOOKUP($AX2058,'Item Master Data'!$A:$F,3,FALSE)</f>
        <v>Q.PEAK DUO XL G10 BFG</v>
      </c>
      <c r="AZ2058" s="673">
        <f>VLOOKUP($AX2058,'Item Master Data'!$A:$F,6,FALSE)</f>
        <v>480</v>
      </c>
      <c r="BA2058" s="673">
        <f>X2058/BB2058</f>
        <v>100</v>
      </c>
      <c r="BB2058" s="673">
        <f>VLOOKUP(AX2058,'Item Master Data'!$A:$G,7,FALSE)</f>
        <v>29</v>
      </c>
      <c r="BC2058" s="673"/>
      <c r="BD2058" s="673">
        <f>W2058-AZ2058</f>
        <v>0</v>
      </c>
      <c r="BE2058" s="593"/>
      <c r="BF2058" s="593"/>
      <c r="BG2058" s="593"/>
      <c r="BH2058" s="593"/>
      <c r="BI2058" s="593"/>
      <c r="BJ2058" s="593"/>
      <c r="BK2058" s="593"/>
      <c r="BL2058" s="593"/>
      <c r="BM2058" s="593"/>
      <c r="BN2058" s="593"/>
      <c r="BO2058" s="593"/>
      <c r="BP2058" s="593"/>
      <c r="BQ2058" s="593"/>
      <c r="BR2058" s="593"/>
      <c r="BS2058" s="593"/>
      <c r="BT2058" s="593"/>
      <c r="BU2058" s="593"/>
      <c r="BV2058" s="593"/>
      <c r="BW2058" s="593"/>
      <c r="BX2058" s="593"/>
      <c r="BY2058" s="593"/>
      <c r="BZ2058" s="593"/>
      <c r="CA2058" s="593"/>
      <c r="CB2058" s="593"/>
      <c r="CC2058" s="593"/>
      <c r="CD2058" s="593"/>
      <c r="CE2058" s="593"/>
      <c r="CF2058" s="593"/>
      <c r="CG2058" s="593"/>
      <c r="CH2058" s="593"/>
      <c r="CI2058" s="593"/>
      <c r="CJ2058" s="593"/>
      <c r="CK2058" s="593"/>
      <c r="CL2058" s="593"/>
      <c r="CM2058" s="593"/>
      <c r="CN2058" s="593"/>
      <c r="CO2058" s="593"/>
      <c r="CP2058" s="593"/>
      <c r="CQ2058" s="593"/>
      <c r="CR2058" s="593"/>
      <c r="CS2058" s="593"/>
      <c r="CT2058" s="593"/>
      <c r="CU2058" s="593"/>
      <c r="CV2058" s="593"/>
      <c r="CW2058" s="593"/>
      <c r="CX2058" s="593"/>
      <c r="CY2058" s="593"/>
      <c r="CZ2058" s="593"/>
      <c r="DA2058" s="593"/>
      <c r="DB2058" s="593"/>
      <c r="DC2058" s="593"/>
      <c r="DD2058" s="593"/>
      <c r="DE2058" s="593"/>
      <c r="DF2058" s="593"/>
      <c r="DG2058" s="593"/>
      <c r="DH2058" s="593"/>
      <c r="DI2058" s="593"/>
      <c r="DJ2058" s="593"/>
      <c r="DK2058" s="593"/>
      <c r="DL2058" s="593"/>
      <c r="DM2058" s="593"/>
      <c r="DN2058" s="593"/>
      <c r="DO2058" s="593"/>
      <c r="DP2058" s="593"/>
      <c r="DQ2058" s="593"/>
      <c r="DR2058" s="593"/>
      <c r="DS2058" s="593"/>
      <c r="DT2058" s="593"/>
      <c r="DU2058" s="593"/>
      <c r="DV2058" s="593"/>
      <c r="DW2058" s="593"/>
      <c r="DX2058" s="593"/>
      <c r="DY2058" s="593"/>
      <c r="DZ2058" s="593"/>
      <c r="EA2058" s="593"/>
      <c r="EB2058" s="593"/>
      <c r="EC2058" s="593"/>
      <c r="ED2058" s="593"/>
      <c r="EE2058" s="593"/>
      <c r="EF2058" s="593"/>
      <c r="EG2058" s="593"/>
      <c r="EH2058" s="593"/>
      <c r="EI2058" s="593"/>
      <c r="EJ2058" s="593"/>
      <c r="EK2058" s="593"/>
      <c r="EL2058" s="593"/>
      <c r="EM2058" s="593"/>
      <c r="EN2058" s="593"/>
      <c r="EO2058" s="593"/>
      <c r="EP2058" s="593"/>
      <c r="EQ2058" s="593"/>
      <c r="ER2058" s="593"/>
      <c r="ES2058" s="593"/>
      <c r="ET2058" s="593"/>
      <c r="EU2058" s="593"/>
      <c r="EV2058" s="593"/>
      <c r="EW2058" s="593"/>
      <c r="EX2058" s="593"/>
      <c r="EY2058" s="593"/>
      <c r="EZ2058" s="593"/>
      <c r="FA2058" s="593"/>
      <c r="FB2058" s="593"/>
      <c r="FC2058" s="593"/>
      <c r="FD2058" s="593"/>
      <c r="FE2058" s="593"/>
      <c r="FF2058" s="593"/>
      <c r="FG2058" s="593"/>
      <c r="FH2058" s="593"/>
      <c r="FI2058" s="593"/>
      <c r="FJ2058" s="593"/>
      <c r="FK2058" s="593"/>
      <c r="FL2058" s="593"/>
      <c r="FM2058" s="593"/>
      <c r="FN2058" s="593"/>
      <c r="FO2058" s="593"/>
      <c r="FP2058" s="593"/>
      <c r="FQ2058" s="593"/>
      <c r="FR2058" s="593"/>
      <c r="FS2058" s="593"/>
      <c r="FT2058" s="593"/>
      <c r="FU2058" s="593"/>
      <c r="FV2058" s="593"/>
      <c r="FW2058" s="593"/>
      <c r="FX2058" s="593"/>
      <c r="FY2058" s="593"/>
      <c r="FZ2058" s="593"/>
      <c r="GA2058" s="593"/>
      <c r="GB2058" s="593"/>
      <c r="GC2058" s="593"/>
      <c r="GD2058" s="593"/>
      <c r="GE2058" s="593"/>
      <c r="GF2058" s="593"/>
      <c r="GG2058" s="593"/>
      <c r="GH2058" s="593"/>
      <c r="GI2058" s="593"/>
      <c r="GJ2058" s="593"/>
      <c r="GK2058" s="593"/>
      <c r="GL2058" s="593"/>
      <c r="GM2058" s="593"/>
      <c r="GN2058" s="593"/>
      <c r="GO2058" s="593"/>
      <c r="GP2058" s="593"/>
      <c r="GQ2058" s="593"/>
      <c r="GR2058" s="593"/>
      <c r="GS2058" s="593"/>
      <c r="GT2058" s="593"/>
      <c r="GU2058" s="593"/>
      <c r="GV2058" s="593"/>
      <c r="GW2058" s="593"/>
      <c r="GX2058" s="593"/>
      <c r="GY2058" s="593"/>
      <c r="GZ2058" s="593"/>
      <c r="HA2058" s="593"/>
      <c r="HB2058" s="593"/>
      <c r="HC2058" s="593"/>
      <c r="HD2058" s="593"/>
      <c r="HE2058" s="593"/>
      <c r="HF2058" s="593"/>
      <c r="HG2058" s="593"/>
      <c r="HH2058" s="593"/>
      <c r="HI2058" s="593"/>
      <c r="HJ2058" s="593"/>
      <c r="HK2058" s="593"/>
      <c r="HL2058" s="593"/>
      <c r="HM2058" s="593"/>
      <c r="HN2058" s="593"/>
      <c r="HO2058" s="593"/>
      <c r="HP2058" s="593"/>
      <c r="HQ2058" s="593"/>
      <c r="HR2058" s="593"/>
      <c r="HS2058" s="593"/>
      <c r="HT2058" s="593"/>
      <c r="HU2058" s="593"/>
      <c r="HV2058" s="593"/>
      <c r="HW2058" s="593"/>
      <c r="HX2058" s="593"/>
      <c r="HY2058" s="593"/>
      <c r="HZ2058" s="593"/>
      <c r="IA2058" s="593"/>
      <c r="IB2058" s="593"/>
      <c r="IC2058" s="593"/>
      <c r="ID2058" s="593"/>
      <c r="IE2058" s="593"/>
      <c r="IF2058" s="593"/>
      <c r="IG2058" s="593"/>
      <c r="IH2058" s="593"/>
      <c r="II2058" s="593"/>
      <c r="IJ2058" s="593"/>
      <c r="IK2058" s="593"/>
      <c r="IL2058" s="593"/>
      <c r="IM2058" s="593"/>
      <c r="IN2058" s="593"/>
      <c r="IO2058" s="593"/>
      <c r="IP2058" s="593"/>
      <c r="IQ2058" s="593"/>
      <c r="IR2058" s="593"/>
      <c r="IS2058" s="593"/>
      <c r="IT2058" s="593"/>
      <c r="IU2058" s="593"/>
      <c r="IV2058" s="593"/>
      <c r="IW2058" s="593"/>
      <c r="IX2058" s="593"/>
      <c r="IY2058" s="593"/>
      <c r="IZ2058" s="593"/>
      <c r="JA2058" s="593"/>
      <c r="JB2058" s="593"/>
      <c r="JC2058" s="593"/>
      <c r="JD2058" s="593"/>
      <c r="JE2058" s="593"/>
      <c r="JF2058" s="593"/>
      <c r="JG2058" s="593"/>
      <c r="JH2058" s="593"/>
      <c r="JI2058" s="593"/>
      <c r="JJ2058" s="593"/>
      <c r="JK2058" s="593"/>
      <c r="JL2058" s="593"/>
      <c r="JM2058" s="593"/>
      <c r="JN2058" s="593"/>
      <c r="JO2058" s="593"/>
      <c r="JP2058" s="593"/>
      <c r="JQ2058" s="593"/>
      <c r="JR2058" s="593"/>
      <c r="JS2058" s="593"/>
      <c r="JT2058" s="593"/>
      <c r="JU2058" s="593"/>
      <c r="JV2058" s="593"/>
      <c r="JW2058" s="593"/>
      <c r="JX2058" s="593"/>
      <c r="JY2058" s="593"/>
      <c r="JZ2058" s="593"/>
      <c r="KA2058" s="593"/>
      <c r="KB2058" s="593"/>
      <c r="KC2058" s="593"/>
      <c r="KD2058" s="593"/>
      <c r="KE2058" s="593"/>
      <c r="KF2058" s="593"/>
      <c r="KG2058" s="593"/>
      <c r="KH2058" s="593"/>
      <c r="KI2058" s="593"/>
      <c r="KJ2058" s="593"/>
      <c r="KK2058" s="593"/>
      <c r="KL2058" s="593"/>
      <c r="KM2058" s="593"/>
      <c r="KN2058" s="593"/>
      <c r="KO2058" s="593"/>
      <c r="KP2058" s="593"/>
      <c r="KQ2058" s="593"/>
      <c r="KR2058" s="593"/>
      <c r="KS2058" s="593"/>
      <c r="KT2058" s="593"/>
      <c r="KU2058" s="593"/>
      <c r="KV2058" s="593"/>
      <c r="KW2058" s="593"/>
      <c r="KX2058" s="593"/>
      <c r="KY2058" s="593"/>
      <c r="KZ2058" s="593"/>
      <c r="LA2058" s="593"/>
      <c r="LB2058" s="593"/>
      <c r="LC2058" s="593"/>
      <c r="LD2058" s="593"/>
      <c r="LE2058" s="593"/>
      <c r="LF2058" s="593"/>
      <c r="LG2058" s="593"/>
      <c r="LH2058" s="593"/>
      <c r="LI2058" s="593"/>
      <c r="LJ2058" s="593"/>
      <c r="LK2058" s="593"/>
      <c r="LL2058" s="593"/>
      <c r="LM2058" s="593"/>
      <c r="LN2058" s="593"/>
      <c r="LO2058" s="593"/>
      <c r="LP2058" s="593"/>
      <c r="LQ2058" s="593"/>
      <c r="LR2058" s="593"/>
      <c r="LS2058" s="593"/>
      <c r="LT2058" s="593"/>
      <c r="LU2058" s="593"/>
      <c r="LV2058" s="593"/>
      <c r="LW2058" s="593"/>
      <c r="LX2058" s="593"/>
      <c r="LY2058" s="593"/>
      <c r="LZ2058" s="593"/>
      <c r="MA2058" s="593"/>
      <c r="MB2058" s="593"/>
      <c r="MC2058" s="593"/>
      <c r="MD2058" s="593"/>
      <c r="ME2058" s="593"/>
      <c r="MF2058" s="593"/>
      <c r="MG2058" s="593"/>
      <c r="MH2058" s="593"/>
      <c r="MI2058" s="593"/>
      <c r="MJ2058" s="593"/>
      <c r="MK2058" s="593"/>
      <c r="ML2058" s="593"/>
      <c r="MM2058" s="593"/>
      <c r="MN2058" s="593"/>
      <c r="MO2058" s="593"/>
      <c r="MP2058" s="593"/>
      <c r="MQ2058" s="593"/>
      <c r="MR2058" s="593"/>
      <c r="MS2058" s="593"/>
      <c r="MT2058" s="593"/>
      <c r="MU2058" s="593"/>
      <c r="MV2058" s="593"/>
      <c r="MW2058" s="593"/>
      <c r="MX2058" s="593"/>
      <c r="MY2058" s="593"/>
      <c r="MZ2058" s="593"/>
      <c r="NA2058" s="593"/>
      <c r="NB2058" s="593"/>
      <c r="NC2058" s="593"/>
      <c r="ND2058" s="593"/>
      <c r="NE2058" s="593"/>
      <c r="NF2058" s="593"/>
      <c r="NG2058" s="593"/>
      <c r="NH2058" s="593"/>
      <c r="NI2058" s="593"/>
      <c r="NJ2058" s="593"/>
      <c r="NK2058" s="593"/>
      <c r="NL2058" s="593"/>
      <c r="NM2058" s="593"/>
      <c r="NN2058" s="593"/>
      <c r="NO2058" s="593"/>
      <c r="NP2058" s="593"/>
      <c r="NQ2058" s="593"/>
      <c r="NR2058" s="593"/>
      <c r="NS2058" s="593"/>
      <c r="NT2058" s="593"/>
      <c r="NU2058" s="593"/>
      <c r="NV2058" s="593"/>
      <c r="NW2058" s="593"/>
      <c r="NX2058" s="593"/>
      <c r="NY2058" s="593"/>
      <c r="NZ2058" s="593"/>
      <c r="OA2058" s="593"/>
      <c r="OB2058" s="593"/>
      <c r="OC2058" s="593"/>
      <c r="OD2058" s="593"/>
      <c r="OE2058" s="593"/>
      <c r="OF2058" s="593"/>
      <c r="OG2058" s="593"/>
      <c r="OH2058" s="593"/>
      <c r="OI2058" s="593"/>
      <c r="OJ2058" s="593"/>
      <c r="OK2058" s="593"/>
      <c r="OL2058" s="593"/>
      <c r="OM2058" s="593"/>
      <c r="ON2058" s="593"/>
      <c r="OO2058" s="593"/>
      <c r="OP2058" s="593"/>
      <c r="OQ2058" s="593"/>
      <c r="OR2058" s="593"/>
      <c r="OS2058" s="593"/>
      <c r="OT2058" s="593"/>
      <c r="OU2058" s="593"/>
      <c r="OV2058" s="593"/>
      <c r="OW2058" s="593"/>
      <c r="OX2058" s="593"/>
      <c r="OY2058" s="593"/>
      <c r="OZ2058" s="593"/>
      <c r="PA2058" s="593"/>
      <c r="PB2058" s="593"/>
      <c r="PC2058" s="593"/>
      <c r="PD2058" s="593"/>
      <c r="PE2058" s="593"/>
      <c r="PF2058" s="593"/>
      <c r="PG2058" s="593"/>
      <c r="PH2058" s="593"/>
      <c r="PI2058" s="593"/>
      <c r="PJ2058" s="593"/>
      <c r="PK2058" s="593"/>
      <c r="PL2058" s="593"/>
      <c r="PM2058" s="593"/>
      <c r="PN2058" s="593"/>
      <c r="PO2058" s="593"/>
      <c r="PP2058" s="593"/>
      <c r="PQ2058" s="593"/>
      <c r="PR2058" s="593"/>
      <c r="PS2058" s="593"/>
      <c r="PT2058" s="593"/>
      <c r="PU2058" s="593"/>
      <c r="PV2058" s="593"/>
      <c r="PW2058" s="593"/>
      <c r="PX2058" s="593"/>
      <c r="PY2058" s="593"/>
      <c r="PZ2058" s="593"/>
      <c r="QA2058" s="593"/>
      <c r="QB2058" s="593"/>
      <c r="QC2058" s="593"/>
      <c r="QD2058" s="593"/>
      <c r="QE2058" s="593"/>
      <c r="QF2058" s="593"/>
      <c r="QG2058" s="593"/>
      <c r="QH2058" s="593"/>
      <c r="QI2058" s="593"/>
      <c r="QJ2058" s="593"/>
      <c r="QK2058" s="593"/>
      <c r="QL2058" s="593"/>
      <c r="QM2058" s="593"/>
      <c r="QN2058" s="593"/>
      <c r="QO2058" s="593"/>
      <c r="QP2058" s="593"/>
      <c r="QQ2058" s="593"/>
      <c r="QR2058" s="593"/>
      <c r="QS2058" s="593"/>
      <c r="QT2058" s="593"/>
      <c r="QU2058" s="593"/>
      <c r="QV2058" s="593"/>
      <c r="QW2058" s="593"/>
      <c r="QX2058" s="593"/>
      <c r="QY2058" s="593"/>
      <c r="QZ2058" s="593"/>
      <c r="RA2058" s="593"/>
      <c r="RB2058" s="593"/>
      <c r="RC2058" s="593"/>
      <c r="RD2058" s="593"/>
      <c r="RE2058" s="593"/>
      <c r="RF2058" s="593"/>
      <c r="RG2058" s="593"/>
      <c r="RH2058" s="593"/>
      <c r="RI2058" s="593"/>
      <c r="RJ2058" s="593"/>
      <c r="RK2058" s="593"/>
      <c r="RL2058" s="593"/>
      <c r="RM2058" s="593"/>
      <c r="RN2058" s="593"/>
      <c r="RO2058" s="593"/>
      <c r="RP2058" s="593"/>
      <c r="RQ2058" s="593"/>
      <c r="RR2058" s="593"/>
      <c r="RS2058" s="593"/>
      <c r="RT2058" s="593"/>
      <c r="RU2058" s="593"/>
      <c r="RV2058" s="593"/>
      <c r="RW2058" s="593"/>
      <c r="RX2058" s="593"/>
      <c r="RY2058" s="593"/>
      <c r="RZ2058" s="593"/>
      <c r="SA2058" s="593"/>
      <c r="SB2058" s="593"/>
      <c r="SC2058" s="593"/>
      <c r="SD2058" s="593"/>
      <c r="SE2058" s="593"/>
      <c r="SF2058" s="593"/>
      <c r="SG2058" s="593"/>
      <c r="SH2058" s="593"/>
      <c r="SI2058" s="593"/>
      <c r="SJ2058" s="593"/>
      <c r="SK2058" s="593"/>
      <c r="SL2058" s="593"/>
      <c r="SM2058" s="593"/>
      <c r="SN2058" s="593"/>
      <c r="SO2058" s="593"/>
      <c r="SP2058" s="593"/>
      <c r="SQ2058" s="593"/>
      <c r="SR2058" s="593"/>
      <c r="SS2058" s="593"/>
      <c r="ST2058" s="593"/>
      <c r="SU2058" s="593"/>
      <c r="SV2058" s="593"/>
      <c r="SW2058" s="593"/>
      <c r="SX2058" s="593"/>
      <c r="SY2058" s="593"/>
      <c r="SZ2058" s="593"/>
      <c r="TA2058" s="593"/>
      <c r="TB2058" s="593"/>
      <c r="TC2058" s="593"/>
      <c r="TD2058" s="593"/>
      <c r="TE2058" s="593"/>
      <c r="TF2058" s="593"/>
      <c r="TG2058" s="593"/>
      <c r="TH2058" s="593"/>
      <c r="TI2058" s="593"/>
      <c r="TJ2058" s="593"/>
      <c r="TK2058" s="593"/>
      <c r="TL2058" s="593"/>
      <c r="TM2058" s="593"/>
      <c r="TN2058" s="593"/>
      <c r="TO2058" s="593"/>
      <c r="TP2058" s="593"/>
      <c r="TQ2058" s="593"/>
      <c r="TR2058" s="593"/>
      <c r="TS2058" s="593"/>
      <c r="TT2058" s="593"/>
      <c r="TU2058" s="593"/>
      <c r="TV2058" s="593"/>
      <c r="TW2058" s="593"/>
      <c r="TX2058" s="593"/>
      <c r="TY2058" s="593"/>
      <c r="TZ2058" s="593"/>
      <c r="UA2058" s="593"/>
      <c r="UB2058" s="593"/>
      <c r="UC2058" s="593"/>
      <c r="UD2058" s="593"/>
      <c r="UE2058" s="593"/>
      <c r="UF2058" s="593"/>
      <c r="UG2058" s="593"/>
      <c r="UH2058" s="593"/>
      <c r="UI2058" s="593"/>
      <c r="UJ2058" s="593"/>
      <c r="UK2058" s="593"/>
      <c r="UL2058" s="593"/>
      <c r="UM2058" s="593"/>
      <c r="UN2058" s="593"/>
      <c r="UO2058" s="593"/>
      <c r="UP2058" s="593"/>
      <c r="UQ2058" s="593"/>
      <c r="UR2058" s="593"/>
      <c r="US2058" s="593"/>
      <c r="UT2058" s="593"/>
      <c r="UU2058" s="593"/>
      <c r="UV2058" s="593"/>
      <c r="UW2058" s="593"/>
      <c r="UX2058" s="593"/>
      <c r="UY2058" s="593"/>
      <c r="UZ2058" s="593"/>
      <c r="VA2058" s="593"/>
      <c r="VB2058" s="593"/>
      <c r="VC2058" s="593"/>
      <c r="VD2058" s="593"/>
      <c r="VE2058" s="593"/>
      <c r="VF2058" s="593"/>
      <c r="VG2058" s="593"/>
      <c r="VH2058" s="593"/>
      <c r="VI2058" s="593"/>
      <c r="VJ2058" s="593"/>
      <c r="VK2058" s="593"/>
      <c r="VL2058" s="593"/>
      <c r="VM2058" s="593"/>
      <c r="VN2058" s="593"/>
      <c r="VO2058" s="593"/>
      <c r="VP2058" s="593"/>
      <c r="VQ2058" s="593"/>
      <c r="VR2058" s="593"/>
      <c r="VS2058" s="593"/>
      <c r="VT2058" s="593"/>
      <c r="VU2058" s="593"/>
      <c r="VV2058" s="593"/>
      <c r="VW2058" s="593"/>
      <c r="VX2058" s="593"/>
      <c r="VY2058" s="593"/>
      <c r="VZ2058" s="593"/>
      <c r="WA2058" s="593"/>
      <c r="WB2058" s="593"/>
      <c r="WC2058" s="593"/>
      <c r="WD2058" s="593"/>
      <c r="WE2058" s="593"/>
      <c r="WF2058" s="593"/>
      <c r="WG2058" s="593"/>
      <c r="WH2058" s="593"/>
      <c r="WI2058" s="593"/>
      <c r="WJ2058" s="593"/>
      <c r="WK2058" s="593"/>
      <c r="WL2058" s="593"/>
      <c r="WM2058" s="593"/>
      <c r="WN2058" s="593"/>
      <c r="WO2058" s="593"/>
      <c r="WP2058" s="593"/>
      <c r="WQ2058" s="593"/>
      <c r="WR2058" s="593"/>
      <c r="WS2058" s="593"/>
      <c r="WT2058" s="593"/>
      <c r="WU2058" s="593"/>
      <c r="WV2058" s="593"/>
      <c r="WW2058" s="593"/>
      <c r="WX2058" s="593"/>
      <c r="WY2058" s="593"/>
      <c r="WZ2058" s="593"/>
      <c r="XA2058" s="593"/>
      <c r="XB2058" s="593"/>
      <c r="XC2058" s="593"/>
      <c r="XD2058" s="593"/>
      <c r="XE2058" s="593"/>
      <c r="XF2058" s="593"/>
      <c r="XG2058" s="593"/>
      <c r="XH2058" s="593"/>
      <c r="XI2058" s="593"/>
      <c r="XJ2058" s="593"/>
      <c r="XK2058" s="593"/>
      <c r="XL2058" s="593"/>
      <c r="XM2058" s="593"/>
      <c r="XN2058" s="593"/>
      <c r="XO2058" s="593"/>
      <c r="XP2058" s="593"/>
      <c r="XQ2058" s="593"/>
      <c r="XR2058" s="593"/>
      <c r="XS2058" s="593"/>
      <c r="XT2058" s="593"/>
      <c r="XU2058" s="593"/>
      <c r="XV2058" s="593"/>
      <c r="XW2058" s="593"/>
      <c r="XX2058" s="593"/>
      <c r="XY2058" s="593"/>
      <c r="XZ2058" s="593"/>
      <c r="YA2058" s="593"/>
      <c r="YB2058" s="593"/>
      <c r="YC2058" s="593"/>
      <c r="YD2058" s="593"/>
      <c r="YE2058" s="593"/>
      <c r="YF2058" s="593"/>
      <c r="YG2058" s="593"/>
      <c r="YH2058" s="593"/>
      <c r="YI2058" s="593"/>
      <c r="YJ2058" s="593"/>
      <c r="YK2058" s="593"/>
      <c r="YL2058" s="593"/>
      <c r="YM2058" s="593"/>
      <c r="YN2058" s="593"/>
      <c r="YO2058" s="593"/>
      <c r="YP2058" s="593"/>
      <c r="YQ2058" s="593"/>
      <c r="YR2058" s="593"/>
      <c r="YS2058" s="593"/>
      <c r="YT2058" s="593"/>
      <c r="YU2058" s="593"/>
      <c r="YV2058" s="593"/>
      <c r="YW2058" s="593"/>
      <c r="YX2058" s="593"/>
      <c r="YY2058" s="593"/>
      <c r="YZ2058" s="593"/>
      <c r="ZA2058" s="593"/>
      <c r="ZB2058" s="593"/>
      <c r="ZC2058" s="593"/>
      <c r="ZD2058" s="593"/>
      <c r="ZE2058" s="593"/>
      <c r="ZF2058" s="593"/>
      <c r="ZG2058" s="593"/>
      <c r="ZH2058" s="593"/>
      <c r="ZI2058" s="593"/>
      <c r="ZJ2058" s="593"/>
      <c r="ZK2058" s="593"/>
      <c r="ZL2058" s="593"/>
      <c r="ZM2058" s="593"/>
      <c r="ZN2058" s="593"/>
      <c r="ZO2058" s="593"/>
      <c r="ZP2058" s="593"/>
      <c r="ZQ2058" s="593"/>
      <c r="ZR2058" s="593"/>
      <c r="ZS2058" s="593"/>
      <c r="ZT2058" s="593"/>
      <c r="ZU2058" s="593"/>
      <c r="ZV2058" s="593"/>
      <c r="ZW2058" s="593"/>
      <c r="ZX2058" s="593"/>
      <c r="ZY2058" s="593"/>
      <c r="ZZ2058" s="593"/>
      <c r="AAA2058" s="593"/>
      <c r="AAB2058" s="593"/>
      <c r="AAC2058" s="593"/>
      <c r="AAD2058" s="593"/>
      <c r="AAE2058" s="593"/>
      <c r="AAF2058" s="593"/>
      <c r="AAG2058" s="593"/>
      <c r="AAH2058" s="593"/>
      <c r="AAI2058" s="593"/>
      <c r="AAJ2058" s="593"/>
      <c r="AAK2058" s="593"/>
      <c r="AAL2058" s="593"/>
      <c r="AAM2058" s="593"/>
      <c r="AAN2058" s="593"/>
      <c r="AAO2058" s="593"/>
      <c r="AAP2058" s="593"/>
      <c r="AAQ2058" s="593"/>
      <c r="AAR2058" s="593"/>
      <c r="AAS2058" s="593"/>
      <c r="AAT2058" s="593"/>
      <c r="AAU2058" s="593"/>
      <c r="AAV2058" s="593"/>
      <c r="AAW2058" s="593"/>
      <c r="AAX2058" s="593"/>
      <c r="AAY2058" s="593"/>
      <c r="AAZ2058" s="593"/>
      <c r="ABA2058" s="593"/>
      <c r="ABB2058" s="593"/>
      <c r="ABC2058" s="593"/>
      <c r="ABD2058" s="593"/>
      <c r="ABE2058" s="593"/>
      <c r="ABF2058" s="593"/>
      <c r="ABG2058" s="593"/>
      <c r="ABH2058" s="593"/>
      <c r="ABI2058" s="593"/>
      <c r="ABJ2058" s="593"/>
      <c r="ABK2058" s="593"/>
      <c r="ABL2058" s="593"/>
      <c r="ABM2058" s="593"/>
      <c r="ABN2058" s="593"/>
      <c r="ABO2058" s="593"/>
      <c r="ABP2058" s="593"/>
      <c r="ABQ2058" s="593"/>
      <c r="ABR2058" s="593"/>
      <c r="ABS2058" s="593"/>
      <c r="ABT2058" s="593"/>
      <c r="ABU2058" s="593"/>
      <c r="ABV2058" s="593"/>
      <c r="ABW2058" s="593"/>
      <c r="ABX2058" s="593"/>
      <c r="ABY2058" s="593"/>
      <c r="ABZ2058" s="593"/>
      <c r="ACA2058" s="593"/>
      <c r="ACB2058" s="593"/>
      <c r="ACC2058" s="593"/>
      <c r="ACD2058" s="593"/>
      <c r="ACE2058" s="593"/>
      <c r="ACF2058" s="593"/>
      <c r="ACG2058" s="593"/>
      <c r="ACH2058" s="593"/>
      <c r="ACI2058" s="593"/>
      <c r="ACJ2058" s="593"/>
      <c r="ACK2058" s="593"/>
      <c r="ACL2058" s="593"/>
      <c r="ACM2058" s="593"/>
      <c r="ACN2058" s="593"/>
      <c r="ACO2058" s="593"/>
      <c r="ACP2058" s="593"/>
      <c r="ACQ2058" s="593"/>
      <c r="ACR2058" s="593"/>
      <c r="ACS2058" s="593"/>
      <c r="ACT2058" s="593"/>
      <c r="ACU2058" s="593"/>
      <c r="ACV2058" s="593"/>
      <c r="ACW2058" s="593"/>
      <c r="ACX2058" s="593"/>
      <c r="ACY2058" s="593"/>
      <c r="ACZ2058" s="593"/>
      <c r="ADA2058" s="593"/>
      <c r="ADB2058" s="593"/>
      <c r="ADC2058" s="593"/>
      <c r="ADD2058" s="593"/>
      <c r="ADE2058" s="593"/>
      <c r="ADF2058" s="593"/>
      <c r="ADG2058" s="593"/>
      <c r="ADH2058" s="593"/>
      <c r="ADI2058" s="593"/>
      <c r="ADJ2058" s="593"/>
      <c r="ADK2058" s="593"/>
      <c r="ADL2058" s="593"/>
      <c r="ADM2058" s="593"/>
      <c r="ADN2058" s="593"/>
      <c r="ADO2058" s="593"/>
      <c r="ADP2058" s="593"/>
      <c r="ADQ2058" s="593"/>
      <c r="ADR2058" s="593"/>
      <c r="ADS2058" s="593"/>
      <c r="ADT2058" s="593"/>
      <c r="ADU2058" s="593"/>
      <c r="ADV2058" s="593"/>
      <c r="ADW2058" s="593"/>
      <c r="ADX2058" s="593"/>
      <c r="ADY2058" s="593"/>
      <c r="ADZ2058" s="593"/>
      <c r="AEA2058" s="593"/>
      <c r="AEB2058" s="593"/>
      <c r="AEC2058" s="593"/>
      <c r="AED2058" s="593"/>
      <c r="AEE2058" s="593"/>
      <c r="AEF2058" s="593"/>
      <c r="AEG2058" s="593"/>
      <c r="AEH2058" s="593"/>
      <c r="AEI2058" s="593"/>
      <c r="AEJ2058" s="593"/>
      <c r="AEK2058" s="593"/>
      <c r="AEL2058" s="593"/>
      <c r="AEM2058" s="593"/>
      <c r="AEN2058" s="593"/>
      <c r="AEO2058" s="593"/>
      <c r="AEP2058" s="593"/>
      <c r="AEQ2058" s="593"/>
      <c r="AER2058" s="593"/>
      <c r="AES2058" s="593"/>
      <c r="AET2058" s="593"/>
      <c r="AEU2058" s="593"/>
      <c r="AEV2058" s="593"/>
      <c r="AEW2058" s="593"/>
      <c r="AEX2058" s="593"/>
      <c r="AEY2058" s="593"/>
      <c r="AEZ2058" s="593"/>
      <c r="AFA2058" s="593"/>
      <c r="AFB2058" s="593"/>
      <c r="AFC2058" s="593"/>
      <c r="AFD2058" s="593"/>
      <c r="AFE2058" s="593"/>
      <c r="AFF2058" s="593"/>
      <c r="AFG2058" s="593"/>
      <c r="AFH2058" s="593"/>
      <c r="AFI2058" s="593"/>
      <c r="AFJ2058" s="593"/>
      <c r="AFK2058" s="593"/>
      <c r="AFL2058" s="593"/>
      <c r="AFM2058" s="593"/>
      <c r="AFN2058" s="593"/>
      <c r="AFO2058" s="593"/>
      <c r="AFP2058" s="593"/>
      <c r="AFQ2058" s="593"/>
      <c r="AFR2058" s="593"/>
      <c r="AFS2058" s="593"/>
      <c r="AFT2058" s="593"/>
      <c r="AFU2058" s="593"/>
      <c r="AFV2058" s="593"/>
      <c r="AFW2058" s="593"/>
      <c r="AFX2058" s="593"/>
      <c r="AFY2058" s="593"/>
      <c r="AFZ2058" s="593"/>
      <c r="AGA2058" s="593"/>
      <c r="AGB2058" s="593"/>
      <c r="AGC2058" s="593"/>
      <c r="AGD2058" s="593"/>
      <c r="AGE2058" s="593"/>
      <c r="AGF2058" s="593"/>
      <c r="AGG2058" s="593"/>
      <c r="AGH2058" s="593"/>
      <c r="AGI2058" s="593"/>
      <c r="AGJ2058" s="593"/>
      <c r="AGK2058" s="593"/>
      <c r="AGL2058" s="593"/>
      <c r="AGM2058" s="593"/>
      <c r="AGN2058" s="593"/>
      <c r="AGO2058" s="593"/>
      <c r="AGP2058" s="593"/>
      <c r="AGQ2058" s="593"/>
      <c r="AGR2058" s="593"/>
      <c r="AGS2058" s="593"/>
      <c r="AGT2058" s="593"/>
      <c r="AGU2058" s="593"/>
      <c r="AGV2058" s="593"/>
      <c r="AGW2058" s="593"/>
      <c r="AGX2058" s="593"/>
      <c r="AGY2058" s="593"/>
      <c r="AGZ2058" s="593"/>
      <c r="AHA2058" s="593"/>
      <c r="AHB2058" s="593"/>
      <c r="AHC2058" s="593"/>
      <c r="AHD2058" s="593"/>
      <c r="AHE2058" s="593"/>
      <c r="AHF2058" s="593"/>
      <c r="AHG2058" s="593"/>
      <c r="AHH2058" s="593"/>
      <c r="AHI2058" s="593"/>
      <c r="AHJ2058" s="593"/>
      <c r="AHK2058" s="593"/>
      <c r="AHL2058" s="593"/>
      <c r="AHM2058" s="593"/>
      <c r="AHN2058" s="593"/>
      <c r="AHO2058" s="593"/>
      <c r="AHP2058" s="593"/>
      <c r="AHQ2058" s="593"/>
      <c r="AHR2058" s="593"/>
      <c r="AHS2058" s="593"/>
      <c r="AHT2058" s="593"/>
      <c r="AHU2058" s="593"/>
      <c r="AHV2058" s="593"/>
      <c r="AHW2058" s="593"/>
      <c r="AHX2058" s="593"/>
      <c r="AHY2058" s="593"/>
      <c r="AHZ2058" s="593"/>
      <c r="AIA2058" s="593"/>
      <c r="AIB2058" s="593"/>
      <c r="AIC2058" s="593"/>
      <c r="AID2058" s="593"/>
      <c r="AIE2058" s="593"/>
      <c r="AIF2058" s="593"/>
      <c r="AIG2058" s="593"/>
      <c r="AIH2058" s="593"/>
      <c r="AII2058" s="593"/>
      <c r="AIJ2058" s="593"/>
      <c r="AIK2058" s="593"/>
      <c r="AIL2058" s="593"/>
      <c r="AIM2058" s="593"/>
      <c r="AIN2058" s="593"/>
      <c r="AIO2058" s="593"/>
      <c r="AIP2058" s="593"/>
      <c r="AIQ2058" s="593"/>
      <c r="AIR2058" s="593"/>
      <c r="AIS2058" s="593"/>
      <c r="AIT2058" s="593"/>
      <c r="AIU2058" s="593"/>
      <c r="AIV2058" s="593"/>
      <c r="AIW2058" s="593"/>
      <c r="AIX2058" s="593"/>
      <c r="AIY2058" s="593"/>
      <c r="AIZ2058" s="593"/>
      <c r="AJA2058" s="593"/>
      <c r="AJB2058" s="593"/>
      <c r="AJC2058" s="593"/>
      <c r="AJD2058" s="593"/>
      <c r="AJE2058" s="593"/>
      <c r="AJF2058" s="593"/>
      <c r="AJG2058" s="593"/>
      <c r="AJH2058" s="593"/>
      <c r="AJI2058" s="593"/>
      <c r="AJJ2058" s="593"/>
      <c r="AJK2058" s="593"/>
      <c r="AJL2058" s="593"/>
      <c r="AJM2058" s="593"/>
      <c r="AJN2058" s="593"/>
      <c r="AJO2058" s="593"/>
      <c r="AJP2058" s="593"/>
      <c r="AJQ2058" s="593"/>
      <c r="AJR2058" s="593"/>
      <c r="AJS2058" s="593"/>
      <c r="AJT2058" s="593"/>
      <c r="AJU2058" s="593"/>
      <c r="AJV2058" s="593"/>
      <c r="AJW2058" s="593"/>
      <c r="AJX2058" s="593"/>
      <c r="AJY2058" s="593"/>
      <c r="AJZ2058" s="593"/>
      <c r="AKA2058" s="593"/>
      <c r="AKB2058" s="593"/>
      <c r="AKC2058" s="593"/>
      <c r="AKD2058" s="593"/>
      <c r="AKE2058" s="593"/>
      <c r="AKF2058" s="593"/>
      <c r="AKG2058" s="593"/>
      <c r="AKH2058" s="593"/>
      <c r="AKI2058" s="593"/>
      <c r="AKJ2058" s="593"/>
      <c r="AKK2058" s="593"/>
      <c r="AKL2058" s="593"/>
      <c r="AKM2058" s="593"/>
      <c r="AKN2058" s="593"/>
      <c r="AKO2058" s="593"/>
      <c r="AKP2058" s="593"/>
      <c r="AKQ2058" s="593"/>
      <c r="AKR2058" s="593"/>
      <c r="AKS2058" s="593"/>
      <c r="AKT2058" s="593"/>
      <c r="AKU2058" s="593"/>
      <c r="AKV2058" s="593"/>
      <c r="AKW2058" s="593"/>
      <c r="AKX2058" s="593"/>
      <c r="AKY2058" s="593"/>
      <c r="AKZ2058" s="593"/>
      <c r="ALA2058" s="593"/>
      <c r="ALB2058" s="593"/>
      <c r="ALC2058" s="593"/>
      <c r="ALD2058" s="593"/>
      <c r="ALE2058" s="593"/>
      <c r="ALF2058" s="593"/>
      <c r="ALG2058" s="593"/>
      <c r="ALH2058" s="593"/>
      <c r="ALI2058" s="593"/>
      <c r="ALJ2058" s="593"/>
      <c r="ALK2058" s="593"/>
      <c r="ALL2058" s="593"/>
      <c r="ALM2058" s="593"/>
      <c r="ALN2058" s="593"/>
      <c r="ALO2058" s="593"/>
      <c r="ALP2058" s="593"/>
      <c r="ALQ2058" s="593"/>
      <c r="ALR2058" s="593"/>
      <c r="ALS2058" s="593"/>
      <c r="ALT2058" s="593"/>
      <c r="ALU2058" s="593"/>
      <c r="ALV2058" s="593"/>
      <c r="ALW2058" s="593"/>
      <c r="ALX2058" s="593"/>
      <c r="ALY2058" s="593"/>
      <c r="ALZ2058" s="593"/>
      <c r="AMA2058" s="593"/>
      <c r="AMB2058" s="593"/>
      <c r="AMC2058" s="593"/>
      <c r="AMD2058" s="593"/>
      <c r="AME2058" s="593"/>
      <c r="AMF2058" s="593"/>
      <c r="AMG2058" s="593"/>
      <c r="AMH2058" s="593"/>
      <c r="AMI2058" s="593"/>
      <c r="AMJ2058" s="593"/>
      <c r="AMK2058" s="593"/>
      <c r="AML2058" s="593"/>
      <c r="AMM2058" s="593"/>
      <c r="AMN2058" s="593"/>
      <c r="AMO2058" s="593"/>
      <c r="AMP2058" s="593"/>
      <c r="AMQ2058" s="593"/>
      <c r="AMR2058" s="593"/>
      <c r="AMS2058" s="593"/>
      <c r="AMT2058" s="593"/>
      <c r="AMU2058" s="593"/>
      <c r="AMV2058" s="593"/>
      <c r="AMW2058" s="593"/>
      <c r="AMX2058" s="593"/>
      <c r="AMY2058" s="593"/>
      <c r="AMZ2058" s="593"/>
      <c r="ANA2058" s="593"/>
      <c r="ANB2058" s="593"/>
      <c r="ANC2058" s="593"/>
      <c r="AND2058" s="593"/>
      <c r="ANE2058" s="593"/>
      <c r="ANF2058" s="593"/>
      <c r="ANG2058" s="593"/>
      <c r="ANH2058" s="593"/>
      <c r="ANI2058" s="593"/>
      <c r="ANJ2058" s="593"/>
      <c r="ANK2058" s="593"/>
      <c r="ANL2058" s="593"/>
      <c r="ANM2058" s="593"/>
      <c r="ANN2058" s="593"/>
      <c r="ANO2058" s="593"/>
      <c r="ANP2058" s="593"/>
      <c r="ANQ2058" s="593"/>
      <c r="ANR2058" s="593"/>
      <c r="ANS2058" s="593"/>
      <c r="ANT2058" s="593"/>
      <c r="ANU2058" s="593"/>
      <c r="ANV2058" s="593"/>
      <c r="ANW2058" s="593"/>
      <c r="ANX2058" s="593"/>
      <c r="ANY2058" s="593"/>
      <c r="ANZ2058" s="593"/>
      <c r="AOA2058" s="593"/>
      <c r="AOB2058" s="593"/>
      <c r="AOC2058" s="593"/>
      <c r="AOD2058" s="593"/>
      <c r="AOE2058" s="593"/>
      <c r="AOF2058" s="593"/>
      <c r="AOG2058" s="593"/>
      <c r="AOH2058" s="593"/>
      <c r="AOI2058" s="593"/>
      <c r="AOJ2058" s="593"/>
      <c r="AOK2058" s="593"/>
      <c r="AOL2058" s="593"/>
      <c r="AOM2058" s="593"/>
      <c r="AON2058" s="593"/>
      <c r="AOO2058" s="593"/>
      <c r="AOP2058" s="593"/>
      <c r="AOQ2058" s="593"/>
      <c r="AOR2058" s="593"/>
      <c r="AOS2058" s="593"/>
      <c r="AOT2058" s="593"/>
      <c r="AOU2058" s="593"/>
      <c r="AOV2058" s="593"/>
      <c r="AOW2058" s="593"/>
      <c r="AOX2058" s="593"/>
      <c r="AOY2058" s="593"/>
      <c r="AOZ2058" s="593"/>
      <c r="APA2058" s="593"/>
      <c r="APB2058" s="593"/>
      <c r="APC2058" s="593"/>
      <c r="APD2058" s="593"/>
      <c r="APE2058" s="593"/>
      <c r="APF2058" s="593"/>
      <c r="APG2058" s="593"/>
      <c r="APH2058" s="593"/>
      <c r="API2058" s="593"/>
      <c r="APJ2058" s="593"/>
      <c r="APK2058" s="593"/>
      <c r="APL2058" s="593"/>
      <c r="APM2058" s="593"/>
      <c r="APN2058" s="593"/>
      <c r="APO2058" s="593"/>
      <c r="APP2058" s="593"/>
      <c r="APQ2058" s="593"/>
      <c r="APR2058" s="593"/>
      <c r="APS2058" s="593"/>
      <c r="APT2058" s="593"/>
      <c r="APU2058" s="593"/>
      <c r="APV2058" s="593"/>
      <c r="APW2058" s="593"/>
      <c r="APX2058" s="593"/>
      <c r="APY2058" s="593"/>
      <c r="APZ2058" s="593"/>
      <c r="AQA2058" s="593"/>
      <c r="AQB2058" s="593"/>
      <c r="AQC2058" s="593"/>
      <c r="AQD2058" s="593"/>
      <c r="AQE2058" s="593"/>
      <c r="AQF2058" s="593"/>
      <c r="AQG2058" s="593"/>
      <c r="AQH2058" s="593"/>
      <c r="AQI2058" s="593"/>
      <c r="AQJ2058" s="593"/>
      <c r="AQK2058" s="593"/>
      <c r="AQL2058" s="593"/>
      <c r="AQM2058" s="593"/>
      <c r="AQN2058" s="593"/>
      <c r="AQO2058" s="593"/>
      <c r="AQP2058" s="593"/>
      <c r="AQQ2058" s="593"/>
      <c r="AQR2058" s="593"/>
      <c r="AQS2058" s="593"/>
      <c r="AQT2058" s="593"/>
      <c r="AQU2058" s="593"/>
      <c r="AQV2058" s="593"/>
      <c r="AQW2058" s="593"/>
      <c r="AQX2058" s="593"/>
      <c r="AQY2058" s="593"/>
      <c r="AQZ2058" s="593"/>
      <c r="ARA2058" s="593"/>
      <c r="ARB2058" s="593"/>
      <c r="ARC2058" s="593"/>
      <c r="ARD2058" s="593"/>
      <c r="ARE2058" s="593"/>
      <c r="ARF2058" s="593"/>
      <c r="ARG2058" s="593"/>
      <c r="ARH2058" s="593"/>
      <c r="ARI2058" s="593"/>
      <c r="ARJ2058" s="593"/>
      <c r="ARK2058" s="593"/>
      <c r="ARL2058" s="593"/>
      <c r="ARM2058" s="593"/>
      <c r="ARN2058" s="593"/>
      <c r="ARO2058" s="593"/>
      <c r="ARP2058" s="593"/>
      <c r="ARQ2058" s="593"/>
      <c r="ARR2058" s="593"/>
      <c r="ARS2058" s="593"/>
      <c r="ART2058" s="593"/>
      <c r="ARU2058" s="593"/>
      <c r="ARV2058" s="593"/>
      <c r="ARW2058" s="593"/>
      <c r="ARX2058" s="593"/>
      <c r="ARY2058" s="593"/>
      <c r="ARZ2058" s="593"/>
      <c r="ASA2058" s="593"/>
      <c r="ASB2058" s="593"/>
      <c r="ASC2058" s="593"/>
      <c r="ASD2058" s="593"/>
      <c r="ASE2058" s="593"/>
      <c r="ASF2058" s="593"/>
      <c r="ASG2058" s="593"/>
      <c r="ASH2058" s="593"/>
      <c r="ASI2058" s="593"/>
      <c r="ASJ2058" s="593"/>
      <c r="ASK2058" s="593"/>
      <c r="ASL2058" s="593"/>
      <c r="ASM2058" s="593"/>
      <c r="ASN2058" s="593"/>
      <c r="ASO2058" s="593"/>
      <c r="ASP2058" s="593"/>
      <c r="ASQ2058" s="593"/>
      <c r="ASR2058" s="593"/>
      <c r="ASS2058" s="593"/>
      <c r="AST2058" s="593"/>
      <c r="ASU2058" s="593"/>
      <c r="ASV2058" s="593"/>
      <c r="ASW2058" s="593"/>
      <c r="ASX2058" s="593"/>
      <c r="ASY2058" s="593"/>
      <c r="ASZ2058" s="593"/>
      <c r="ATA2058" s="593"/>
      <c r="ATB2058" s="593"/>
      <c r="ATC2058" s="593"/>
      <c r="ATD2058" s="593"/>
      <c r="ATE2058" s="593"/>
      <c r="ATF2058" s="593"/>
      <c r="ATG2058" s="593"/>
      <c r="ATH2058" s="593"/>
      <c r="ATI2058" s="593"/>
      <c r="ATJ2058" s="593"/>
      <c r="ATK2058" s="593"/>
      <c r="ATL2058" s="593"/>
      <c r="ATM2058" s="593"/>
      <c r="ATN2058" s="593"/>
      <c r="ATO2058" s="593"/>
      <c r="ATP2058" s="593"/>
      <c r="ATQ2058" s="593"/>
      <c r="ATR2058" s="593"/>
      <c r="ATS2058" s="593"/>
      <c r="ATT2058" s="593"/>
      <c r="ATU2058" s="593"/>
      <c r="ATV2058" s="593"/>
      <c r="ATW2058" s="593"/>
      <c r="ATX2058" s="593"/>
      <c r="ATY2058" s="593"/>
      <c r="ATZ2058" s="593"/>
      <c r="AUA2058" s="593"/>
      <c r="AUB2058" s="593"/>
      <c r="AUC2058" s="593"/>
      <c r="AUD2058" s="593"/>
      <c r="AUE2058" s="593"/>
      <c r="AUF2058" s="593"/>
      <c r="AUG2058" s="593"/>
      <c r="AUH2058" s="593"/>
      <c r="AUI2058" s="593"/>
      <c r="AUJ2058" s="593"/>
      <c r="AUK2058" s="593"/>
      <c r="AUL2058" s="593"/>
      <c r="AUM2058" s="593"/>
      <c r="AUN2058" s="593"/>
      <c r="AUO2058" s="593"/>
      <c r="AUP2058" s="593"/>
      <c r="AUQ2058" s="593"/>
      <c r="AUR2058" s="593"/>
      <c r="AUS2058" s="593"/>
      <c r="AUT2058" s="593"/>
      <c r="AUU2058" s="593"/>
      <c r="AUV2058" s="593"/>
      <c r="AUW2058" s="593"/>
      <c r="AUX2058" s="593"/>
      <c r="AUY2058" s="593"/>
      <c r="AUZ2058" s="593"/>
      <c r="AVA2058" s="593"/>
      <c r="AVB2058" s="593"/>
      <c r="AVC2058" s="593"/>
      <c r="AVD2058" s="593"/>
      <c r="AVE2058" s="593"/>
      <c r="AVF2058" s="593"/>
      <c r="AVG2058" s="593"/>
      <c r="AVH2058" s="593"/>
      <c r="AVI2058" s="593"/>
      <c r="AVJ2058" s="593"/>
      <c r="AVK2058" s="593"/>
    </row>
    <row r="2059" spans="1:1259">
      <c r="A2059" s="697"/>
      <c r="B2059" s="558"/>
      <c r="C2059" s="558"/>
      <c r="D2059" s="676" t="s">
        <v>1067</v>
      </c>
      <c r="E2059" s="524" t="s">
        <v>1177</v>
      </c>
      <c r="F2059" s="676" t="s">
        <v>87</v>
      </c>
      <c r="G2059" s="676">
        <v>2022</v>
      </c>
      <c r="H2059" s="676">
        <v>5</v>
      </c>
      <c r="I2059" s="687"/>
      <c r="J2059" s="677"/>
      <c r="K2059" s="676" t="s">
        <v>1364</v>
      </c>
      <c r="L2059" s="677" t="s">
        <v>1365</v>
      </c>
      <c r="M2059" s="677">
        <v>44572</v>
      </c>
      <c r="N2059" s="677">
        <v>44699</v>
      </c>
      <c r="O2059" s="677"/>
      <c r="P2059" s="677"/>
      <c r="Q2059" s="677"/>
      <c r="R2059" s="677"/>
      <c r="S2059" s="676" t="s">
        <v>1071</v>
      </c>
      <c r="T2059" s="676">
        <v>72</v>
      </c>
      <c r="U2059" s="676">
        <v>49303155</v>
      </c>
      <c r="V2059" s="676" t="s">
        <v>1072</v>
      </c>
      <c r="W2059" s="678">
        <v>475</v>
      </c>
      <c r="X2059" s="551">
        <v>638</v>
      </c>
      <c r="Y2059" s="693">
        <v>303050</v>
      </c>
      <c r="Z2059" s="680">
        <v>0.47</v>
      </c>
      <c r="AA2059" s="682">
        <f>Y2059*Z2059</f>
        <v>142433.5</v>
      </c>
      <c r="AB2059" s="521"/>
      <c r="AC2059" s="668">
        <v>0</v>
      </c>
      <c r="AD2059" s="676"/>
      <c r="AE2059" s="684"/>
      <c r="AF2059" s="695">
        <f>AA2059+AD2059+AE2059</f>
        <v>142433.5</v>
      </c>
      <c r="AG2059" s="676" t="s">
        <v>1073</v>
      </c>
      <c r="AH2059" s="641"/>
      <c r="AI2059" s="676">
        <v>60</v>
      </c>
      <c r="AJ2059" s="676" t="s">
        <v>1211</v>
      </c>
      <c r="AK2059" s="676" t="s">
        <v>1143</v>
      </c>
      <c r="AL2059" s="696">
        <v>14624</v>
      </c>
      <c r="AM2059" s="676" t="s">
        <v>52</v>
      </c>
      <c r="AN2059" s="676" t="s">
        <v>1076</v>
      </c>
      <c r="AO2059" s="676"/>
      <c r="AP2059" s="676"/>
      <c r="AQ2059" s="676" t="s">
        <v>37</v>
      </c>
      <c r="AR2059" s="676"/>
      <c r="AS2059" s="523" t="s">
        <v>1077</v>
      </c>
      <c r="AT2059" s="523"/>
      <c r="AU2059" s="523"/>
      <c r="AV2059" s="674"/>
      <c r="AW2059" s="673">
        <f>U2059</f>
        <v>49303155</v>
      </c>
      <c r="AX2059" s="673" cm="1">
        <f t="array" ref="AX2059">SUM(MID(0&amp;AW2059,LARGE(INDEX(ISNUMBER(--MID(AW2059,ROW($1:$8),1))*ROW($1:$8),),ROW($1:$8))+1,1)*10^ROW($1:$8)/10)</f>
        <v>49303155</v>
      </c>
      <c r="AY2059" s="673" t="str">
        <f>VLOOKUP($AX2059,'Item Master Data'!$A:$F,3,FALSE)</f>
        <v>Q.PEAK DUO XL G10 BFG</v>
      </c>
      <c r="AZ2059" s="673">
        <f>VLOOKUP($AX2059,'Item Master Data'!$A:$F,6,FALSE)</f>
        <v>475</v>
      </c>
      <c r="BA2059" s="673">
        <f>X2059/BB2059</f>
        <v>22</v>
      </c>
      <c r="BB2059" s="673">
        <f>VLOOKUP(AX2059,'Item Master Data'!$A:$G,7,FALSE)</f>
        <v>29</v>
      </c>
      <c r="BC2059" s="673"/>
      <c r="BD2059" s="673">
        <f>W2059-AZ2059</f>
        <v>0</v>
      </c>
      <c r="BE2059" s="593"/>
      <c r="BF2059" s="593"/>
      <c r="BG2059" s="593"/>
      <c r="BH2059" s="593"/>
      <c r="BI2059" s="593"/>
      <c r="BJ2059" s="593"/>
      <c r="BK2059" s="593"/>
      <c r="BL2059" s="593"/>
      <c r="BM2059" s="593"/>
      <c r="BN2059" s="593"/>
      <c r="BO2059" s="593"/>
      <c r="BP2059" s="593"/>
      <c r="BQ2059" s="593"/>
      <c r="BR2059" s="593"/>
      <c r="BS2059" s="593"/>
      <c r="BT2059" s="593"/>
      <c r="BU2059" s="593"/>
      <c r="BV2059" s="593"/>
      <c r="BW2059" s="593"/>
      <c r="BX2059" s="593"/>
      <c r="BY2059" s="593"/>
      <c r="BZ2059" s="593"/>
      <c r="CA2059" s="593"/>
      <c r="CB2059" s="593"/>
      <c r="CC2059" s="593"/>
      <c r="CD2059" s="593"/>
      <c r="CE2059" s="593"/>
      <c r="CF2059" s="593"/>
      <c r="CG2059" s="593"/>
      <c r="CH2059" s="593"/>
      <c r="CI2059" s="593"/>
      <c r="CJ2059" s="593"/>
      <c r="CK2059" s="593"/>
      <c r="CL2059" s="593"/>
      <c r="CM2059" s="593"/>
      <c r="CN2059" s="593"/>
      <c r="CO2059" s="593"/>
      <c r="CP2059" s="593"/>
      <c r="CQ2059" s="593"/>
      <c r="CR2059" s="593"/>
      <c r="CS2059" s="593"/>
      <c r="CT2059" s="593"/>
      <c r="CU2059" s="593"/>
      <c r="CV2059" s="593"/>
      <c r="CW2059" s="593"/>
      <c r="CX2059" s="593"/>
      <c r="CY2059" s="593"/>
      <c r="CZ2059" s="593"/>
      <c r="DA2059" s="593"/>
      <c r="DB2059" s="593"/>
      <c r="DC2059" s="593"/>
      <c r="DD2059" s="593"/>
      <c r="DE2059" s="593"/>
      <c r="DF2059" s="593"/>
      <c r="DG2059" s="593"/>
      <c r="DH2059" s="593"/>
      <c r="DI2059" s="593"/>
      <c r="DJ2059" s="593"/>
      <c r="DK2059" s="593"/>
      <c r="DL2059" s="593"/>
      <c r="DM2059" s="593"/>
      <c r="DN2059" s="593"/>
      <c r="DO2059" s="593"/>
      <c r="DP2059" s="593"/>
      <c r="DQ2059" s="593"/>
      <c r="DR2059" s="593"/>
      <c r="DS2059" s="593"/>
      <c r="DT2059" s="593"/>
      <c r="DU2059" s="593"/>
      <c r="DV2059" s="593"/>
      <c r="DW2059" s="593"/>
      <c r="DX2059" s="593"/>
      <c r="DY2059" s="593"/>
      <c r="DZ2059" s="593"/>
      <c r="EA2059" s="593"/>
      <c r="EB2059" s="593"/>
      <c r="EC2059" s="593"/>
      <c r="ED2059" s="593"/>
      <c r="EE2059" s="593"/>
      <c r="EF2059" s="593"/>
      <c r="EG2059" s="593"/>
      <c r="EH2059" s="593"/>
      <c r="EI2059" s="593"/>
      <c r="EJ2059" s="593"/>
      <c r="EK2059" s="593"/>
      <c r="EL2059" s="593"/>
      <c r="EM2059" s="593"/>
      <c r="EN2059" s="593"/>
      <c r="EO2059" s="593"/>
      <c r="EP2059" s="593"/>
      <c r="EQ2059" s="593"/>
      <c r="ER2059" s="593"/>
      <c r="ES2059" s="593"/>
      <c r="ET2059" s="593"/>
      <c r="EU2059" s="593"/>
      <c r="EV2059" s="593"/>
      <c r="EW2059" s="593"/>
      <c r="EX2059" s="593"/>
      <c r="EY2059" s="593"/>
      <c r="EZ2059" s="593"/>
      <c r="FA2059" s="593"/>
      <c r="FB2059" s="593"/>
      <c r="FC2059" s="593"/>
      <c r="FD2059" s="593"/>
      <c r="FE2059" s="593"/>
      <c r="FF2059" s="593"/>
      <c r="FG2059" s="593"/>
      <c r="FH2059" s="593"/>
      <c r="FI2059" s="593"/>
      <c r="FJ2059" s="593"/>
      <c r="FK2059" s="593"/>
      <c r="FL2059" s="593"/>
      <c r="FM2059" s="593"/>
      <c r="FN2059" s="593"/>
      <c r="FO2059" s="593"/>
      <c r="FP2059" s="593"/>
      <c r="FQ2059" s="593"/>
      <c r="FR2059" s="593"/>
      <c r="FS2059" s="593"/>
      <c r="FT2059" s="593"/>
      <c r="FU2059" s="593"/>
      <c r="FV2059" s="593"/>
      <c r="FW2059" s="593"/>
      <c r="FX2059" s="593"/>
      <c r="FY2059" s="593"/>
      <c r="FZ2059" s="593"/>
      <c r="GA2059" s="593"/>
      <c r="GB2059" s="593"/>
      <c r="GC2059" s="593"/>
      <c r="GD2059" s="593"/>
      <c r="GE2059" s="593"/>
      <c r="GF2059" s="593"/>
      <c r="GG2059" s="593"/>
      <c r="GH2059" s="593"/>
      <c r="GI2059" s="593"/>
      <c r="GJ2059" s="593"/>
      <c r="GK2059" s="593"/>
      <c r="GL2059" s="593"/>
      <c r="GM2059" s="593"/>
      <c r="GN2059" s="593"/>
      <c r="GO2059" s="593"/>
      <c r="GP2059" s="593"/>
      <c r="GQ2059" s="593"/>
      <c r="GR2059" s="593"/>
      <c r="GS2059" s="593"/>
      <c r="GT2059" s="593"/>
      <c r="GU2059" s="593"/>
      <c r="GV2059" s="593"/>
      <c r="GW2059" s="593"/>
      <c r="GX2059" s="593"/>
      <c r="GY2059" s="593"/>
      <c r="GZ2059" s="593"/>
      <c r="HA2059" s="593"/>
      <c r="HB2059" s="593"/>
      <c r="HC2059" s="593"/>
      <c r="HD2059" s="593"/>
      <c r="HE2059" s="593"/>
      <c r="HF2059" s="593"/>
      <c r="HG2059" s="593"/>
      <c r="HH2059" s="593"/>
      <c r="HI2059" s="593"/>
      <c r="HJ2059" s="593"/>
      <c r="HK2059" s="593"/>
      <c r="HL2059" s="593"/>
      <c r="HM2059" s="593"/>
      <c r="HN2059" s="593"/>
      <c r="HO2059" s="593"/>
      <c r="HP2059" s="593"/>
      <c r="HQ2059" s="593"/>
      <c r="HR2059" s="593"/>
      <c r="HS2059" s="593"/>
      <c r="HT2059" s="593"/>
      <c r="HU2059" s="593"/>
      <c r="HV2059" s="593"/>
      <c r="HW2059" s="593"/>
      <c r="HX2059" s="593"/>
      <c r="HY2059" s="593"/>
      <c r="HZ2059" s="593"/>
      <c r="IA2059" s="593"/>
      <c r="IB2059" s="593"/>
      <c r="IC2059" s="593"/>
      <c r="ID2059" s="593"/>
      <c r="IE2059" s="593"/>
      <c r="IF2059" s="593"/>
      <c r="IG2059" s="593"/>
      <c r="IH2059" s="593"/>
      <c r="II2059" s="593"/>
      <c r="IJ2059" s="593"/>
      <c r="IK2059" s="593"/>
      <c r="IL2059" s="593"/>
      <c r="IM2059" s="593"/>
      <c r="IN2059" s="593"/>
      <c r="IO2059" s="593"/>
      <c r="IP2059" s="593"/>
      <c r="IQ2059" s="593"/>
      <c r="IR2059" s="593"/>
      <c r="IS2059" s="593"/>
      <c r="IT2059" s="593"/>
      <c r="IU2059" s="593"/>
      <c r="IV2059" s="593"/>
      <c r="IW2059" s="593"/>
      <c r="IX2059" s="593"/>
      <c r="IY2059" s="593"/>
      <c r="IZ2059" s="593"/>
      <c r="JA2059" s="593"/>
      <c r="JB2059" s="593"/>
      <c r="JC2059" s="593"/>
      <c r="JD2059" s="593"/>
      <c r="JE2059" s="593"/>
      <c r="JF2059" s="593"/>
      <c r="JG2059" s="593"/>
      <c r="JH2059" s="593"/>
      <c r="JI2059" s="593"/>
      <c r="JJ2059" s="593"/>
      <c r="JK2059" s="593"/>
      <c r="JL2059" s="593"/>
      <c r="JM2059" s="593"/>
      <c r="JN2059" s="593"/>
      <c r="JO2059" s="593"/>
      <c r="JP2059" s="593"/>
      <c r="JQ2059" s="593"/>
      <c r="JR2059" s="593"/>
      <c r="JS2059" s="593"/>
      <c r="JT2059" s="593"/>
      <c r="JU2059" s="593"/>
      <c r="JV2059" s="593"/>
      <c r="JW2059" s="593"/>
      <c r="JX2059" s="593"/>
      <c r="JY2059" s="593"/>
      <c r="JZ2059" s="593"/>
      <c r="KA2059" s="593"/>
      <c r="KB2059" s="593"/>
      <c r="KC2059" s="593"/>
      <c r="KD2059" s="593"/>
      <c r="KE2059" s="593"/>
      <c r="KF2059" s="593"/>
      <c r="KG2059" s="593"/>
      <c r="KH2059" s="593"/>
      <c r="KI2059" s="593"/>
      <c r="KJ2059" s="593"/>
      <c r="KK2059" s="593"/>
      <c r="KL2059" s="593"/>
      <c r="KM2059" s="593"/>
      <c r="KN2059" s="593"/>
      <c r="KO2059" s="593"/>
      <c r="KP2059" s="593"/>
      <c r="KQ2059" s="593"/>
      <c r="KR2059" s="593"/>
      <c r="KS2059" s="593"/>
      <c r="KT2059" s="593"/>
      <c r="KU2059" s="593"/>
      <c r="KV2059" s="593"/>
      <c r="KW2059" s="593"/>
      <c r="KX2059" s="593"/>
      <c r="KY2059" s="593"/>
      <c r="KZ2059" s="593"/>
      <c r="LA2059" s="593"/>
      <c r="LB2059" s="593"/>
      <c r="LC2059" s="593"/>
      <c r="LD2059" s="593"/>
      <c r="LE2059" s="593"/>
      <c r="LF2059" s="593"/>
      <c r="LG2059" s="593"/>
      <c r="LH2059" s="593"/>
      <c r="LI2059" s="593"/>
      <c r="LJ2059" s="593"/>
      <c r="LK2059" s="593"/>
      <c r="LL2059" s="593"/>
      <c r="LM2059" s="593"/>
      <c r="LN2059" s="593"/>
      <c r="LO2059" s="593"/>
      <c r="LP2059" s="593"/>
      <c r="LQ2059" s="593"/>
      <c r="LR2059" s="593"/>
      <c r="LS2059" s="593"/>
      <c r="LT2059" s="593"/>
      <c r="LU2059" s="593"/>
      <c r="LV2059" s="593"/>
      <c r="LW2059" s="593"/>
      <c r="LX2059" s="593"/>
      <c r="LY2059" s="593"/>
      <c r="LZ2059" s="593"/>
      <c r="MA2059" s="593"/>
      <c r="MB2059" s="593"/>
      <c r="MC2059" s="593"/>
      <c r="MD2059" s="593"/>
      <c r="ME2059" s="593"/>
      <c r="MF2059" s="593"/>
      <c r="MG2059" s="593"/>
      <c r="MH2059" s="593"/>
      <c r="MI2059" s="593"/>
      <c r="MJ2059" s="593"/>
      <c r="MK2059" s="593"/>
      <c r="ML2059" s="593"/>
      <c r="MM2059" s="593"/>
      <c r="MN2059" s="593"/>
      <c r="MO2059" s="593"/>
      <c r="MP2059" s="593"/>
      <c r="MQ2059" s="593"/>
      <c r="MR2059" s="593"/>
      <c r="MS2059" s="593"/>
      <c r="MT2059" s="593"/>
      <c r="MU2059" s="593"/>
      <c r="MV2059" s="593"/>
      <c r="MW2059" s="593"/>
      <c r="MX2059" s="593"/>
      <c r="MY2059" s="593"/>
      <c r="MZ2059" s="593"/>
      <c r="NA2059" s="593"/>
      <c r="NB2059" s="593"/>
      <c r="NC2059" s="593"/>
      <c r="ND2059" s="593"/>
      <c r="NE2059" s="593"/>
      <c r="NF2059" s="593"/>
      <c r="NG2059" s="593"/>
      <c r="NH2059" s="593"/>
      <c r="NI2059" s="593"/>
      <c r="NJ2059" s="593"/>
      <c r="NK2059" s="593"/>
      <c r="NL2059" s="593"/>
      <c r="NM2059" s="593"/>
      <c r="NN2059" s="593"/>
      <c r="NO2059" s="593"/>
      <c r="NP2059" s="593"/>
      <c r="NQ2059" s="593"/>
      <c r="NR2059" s="593"/>
      <c r="NS2059" s="593"/>
      <c r="NT2059" s="593"/>
      <c r="NU2059" s="593"/>
      <c r="NV2059" s="593"/>
      <c r="NW2059" s="593"/>
      <c r="NX2059" s="593"/>
      <c r="NY2059" s="593"/>
      <c r="NZ2059" s="593"/>
      <c r="OA2059" s="593"/>
      <c r="OB2059" s="593"/>
      <c r="OC2059" s="593"/>
      <c r="OD2059" s="593"/>
      <c r="OE2059" s="593"/>
      <c r="OF2059" s="593"/>
      <c r="OG2059" s="593"/>
      <c r="OH2059" s="593"/>
      <c r="OI2059" s="593"/>
      <c r="OJ2059" s="593"/>
      <c r="OK2059" s="593"/>
      <c r="OL2059" s="593"/>
      <c r="OM2059" s="593"/>
      <c r="ON2059" s="593"/>
      <c r="OO2059" s="593"/>
      <c r="OP2059" s="593"/>
      <c r="OQ2059" s="593"/>
      <c r="OR2059" s="593"/>
      <c r="OS2059" s="593"/>
      <c r="OT2059" s="593"/>
      <c r="OU2059" s="593"/>
      <c r="OV2059" s="593"/>
      <c r="OW2059" s="593"/>
      <c r="OX2059" s="593"/>
      <c r="OY2059" s="593"/>
      <c r="OZ2059" s="593"/>
      <c r="PA2059" s="593"/>
      <c r="PB2059" s="593"/>
      <c r="PC2059" s="593"/>
      <c r="PD2059" s="593"/>
      <c r="PE2059" s="593"/>
      <c r="PF2059" s="593"/>
      <c r="PG2059" s="593"/>
      <c r="PH2059" s="593"/>
      <c r="PI2059" s="593"/>
      <c r="PJ2059" s="593"/>
      <c r="PK2059" s="593"/>
      <c r="PL2059" s="593"/>
      <c r="PM2059" s="593"/>
      <c r="PN2059" s="593"/>
      <c r="PO2059" s="593"/>
      <c r="PP2059" s="593"/>
      <c r="PQ2059" s="593"/>
      <c r="PR2059" s="593"/>
      <c r="PS2059" s="593"/>
      <c r="PT2059" s="593"/>
      <c r="PU2059" s="593"/>
      <c r="PV2059" s="593"/>
      <c r="PW2059" s="593"/>
      <c r="PX2059" s="593"/>
      <c r="PY2059" s="593"/>
      <c r="PZ2059" s="593"/>
      <c r="QA2059" s="593"/>
      <c r="QB2059" s="593"/>
      <c r="QC2059" s="593"/>
      <c r="QD2059" s="593"/>
      <c r="QE2059" s="593"/>
      <c r="QF2059" s="593"/>
      <c r="QG2059" s="593"/>
      <c r="QH2059" s="593"/>
      <c r="QI2059" s="593"/>
      <c r="QJ2059" s="593"/>
      <c r="QK2059" s="593"/>
      <c r="QL2059" s="593"/>
      <c r="QM2059" s="593"/>
      <c r="QN2059" s="593"/>
      <c r="QO2059" s="593"/>
      <c r="QP2059" s="593"/>
      <c r="QQ2059" s="593"/>
      <c r="QR2059" s="593"/>
      <c r="QS2059" s="593"/>
      <c r="QT2059" s="593"/>
      <c r="QU2059" s="593"/>
      <c r="QV2059" s="593"/>
      <c r="QW2059" s="593"/>
      <c r="QX2059" s="593"/>
      <c r="QY2059" s="593"/>
      <c r="QZ2059" s="593"/>
      <c r="RA2059" s="593"/>
      <c r="RB2059" s="593"/>
      <c r="RC2059" s="593"/>
      <c r="RD2059" s="593"/>
      <c r="RE2059" s="593"/>
      <c r="RF2059" s="593"/>
      <c r="RG2059" s="593"/>
      <c r="RH2059" s="593"/>
      <c r="RI2059" s="593"/>
      <c r="RJ2059" s="593"/>
      <c r="RK2059" s="593"/>
      <c r="RL2059" s="593"/>
      <c r="RM2059" s="593"/>
      <c r="RN2059" s="593"/>
      <c r="RO2059" s="593"/>
      <c r="RP2059" s="593"/>
      <c r="RQ2059" s="593"/>
      <c r="RR2059" s="593"/>
      <c r="RS2059" s="593"/>
      <c r="RT2059" s="593"/>
      <c r="RU2059" s="593"/>
      <c r="RV2059" s="593"/>
      <c r="RW2059" s="593"/>
      <c r="RX2059" s="593"/>
      <c r="RY2059" s="593"/>
      <c r="RZ2059" s="593"/>
      <c r="SA2059" s="593"/>
      <c r="SB2059" s="593"/>
      <c r="SC2059" s="593"/>
      <c r="SD2059" s="593"/>
      <c r="SE2059" s="593"/>
      <c r="SF2059" s="593"/>
      <c r="SG2059" s="593"/>
      <c r="SH2059" s="593"/>
      <c r="SI2059" s="593"/>
      <c r="SJ2059" s="593"/>
      <c r="SK2059" s="593"/>
      <c r="SL2059" s="593"/>
      <c r="SM2059" s="593"/>
      <c r="SN2059" s="593"/>
      <c r="SO2059" s="593"/>
      <c r="SP2059" s="593"/>
      <c r="SQ2059" s="593"/>
      <c r="SR2059" s="593"/>
      <c r="SS2059" s="593"/>
      <c r="ST2059" s="593"/>
      <c r="SU2059" s="593"/>
      <c r="SV2059" s="593"/>
      <c r="SW2059" s="593"/>
      <c r="SX2059" s="593"/>
      <c r="SY2059" s="593"/>
      <c r="SZ2059" s="593"/>
      <c r="TA2059" s="593"/>
      <c r="TB2059" s="593"/>
      <c r="TC2059" s="593"/>
      <c r="TD2059" s="593"/>
      <c r="TE2059" s="593"/>
      <c r="TF2059" s="593"/>
      <c r="TG2059" s="593"/>
      <c r="TH2059" s="593"/>
      <c r="TI2059" s="593"/>
      <c r="TJ2059" s="593"/>
      <c r="TK2059" s="593"/>
      <c r="TL2059" s="593"/>
      <c r="TM2059" s="593"/>
      <c r="TN2059" s="593"/>
      <c r="TO2059" s="593"/>
      <c r="TP2059" s="593"/>
      <c r="TQ2059" s="593"/>
      <c r="TR2059" s="593"/>
      <c r="TS2059" s="593"/>
      <c r="TT2059" s="593"/>
      <c r="TU2059" s="593"/>
      <c r="TV2059" s="593"/>
      <c r="TW2059" s="593"/>
      <c r="TX2059" s="593"/>
      <c r="TY2059" s="593"/>
      <c r="TZ2059" s="593"/>
      <c r="UA2059" s="593"/>
      <c r="UB2059" s="593"/>
      <c r="UC2059" s="593"/>
      <c r="UD2059" s="593"/>
      <c r="UE2059" s="593"/>
      <c r="UF2059" s="593"/>
      <c r="UG2059" s="593"/>
      <c r="UH2059" s="593"/>
      <c r="UI2059" s="593"/>
      <c r="UJ2059" s="593"/>
      <c r="UK2059" s="593"/>
      <c r="UL2059" s="593"/>
      <c r="UM2059" s="593"/>
      <c r="UN2059" s="593"/>
      <c r="UO2059" s="593"/>
      <c r="UP2059" s="593"/>
      <c r="UQ2059" s="593"/>
      <c r="UR2059" s="593"/>
      <c r="US2059" s="593"/>
      <c r="UT2059" s="593"/>
      <c r="UU2059" s="593"/>
      <c r="UV2059" s="593"/>
      <c r="UW2059" s="593"/>
      <c r="UX2059" s="593"/>
      <c r="UY2059" s="593"/>
      <c r="UZ2059" s="593"/>
      <c r="VA2059" s="593"/>
      <c r="VB2059" s="593"/>
      <c r="VC2059" s="593"/>
      <c r="VD2059" s="593"/>
      <c r="VE2059" s="593"/>
      <c r="VF2059" s="593"/>
      <c r="VG2059" s="593"/>
      <c r="VH2059" s="593"/>
      <c r="VI2059" s="593"/>
      <c r="VJ2059" s="593"/>
      <c r="VK2059" s="593"/>
      <c r="VL2059" s="593"/>
      <c r="VM2059" s="593"/>
      <c r="VN2059" s="593"/>
      <c r="VO2059" s="593"/>
      <c r="VP2059" s="593"/>
      <c r="VQ2059" s="593"/>
      <c r="VR2059" s="593"/>
      <c r="VS2059" s="593"/>
      <c r="VT2059" s="593"/>
      <c r="VU2059" s="593"/>
      <c r="VV2059" s="593"/>
      <c r="VW2059" s="593"/>
      <c r="VX2059" s="593"/>
      <c r="VY2059" s="593"/>
      <c r="VZ2059" s="593"/>
      <c r="WA2059" s="593"/>
      <c r="WB2059" s="593"/>
      <c r="WC2059" s="593"/>
      <c r="WD2059" s="593"/>
      <c r="WE2059" s="593"/>
      <c r="WF2059" s="593"/>
      <c r="WG2059" s="593"/>
      <c r="WH2059" s="593"/>
      <c r="WI2059" s="593"/>
      <c r="WJ2059" s="593"/>
      <c r="WK2059" s="593"/>
      <c r="WL2059" s="593"/>
      <c r="WM2059" s="593"/>
      <c r="WN2059" s="593"/>
      <c r="WO2059" s="593"/>
      <c r="WP2059" s="593"/>
      <c r="WQ2059" s="593"/>
      <c r="WR2059" s="593"/>
      <c r="WS2059" s="593"/>
      <c r="WT2059" s="593"/>
      <c r="WU2059" s="593"/>
      <c r="WV2059" s="593"/>
      <c r="WW2059" s="593"/>
      <c r="WX2059" s="593"/>
      <c r="WY2059" s="593"/>
      <c r="WZ2059" s="593"/>
      <c r="XA2059" s="593"/>
      <c r="XB2059" s="593"/>
      <c r="XC2059" s="593"/>
      <c r="XD2059" s="593"/>
      <c r="XE2059" s="593"/>
      <c r="XF2059" s="593"/>
      <c r="XG2059" s="593"/>
      <c r="XH2059" s="593"/>
      <c r="XI2059" s="593"/>
      <c r="XJ2059" s="593"/>
      <c r="XK2059" s="593"/>
      <c r="XL2059" s="593"/>
      <c r="XM2059" s="593"/>
      <c r="XN2059" s="593"/>
      <c r="XO2059" s="593"/>
      <c r="XP2059" s="593"/>
      <c r="XQ2059" s="593"/>
      <c r="XR2059" s="593"/>
      <c r="XS2059" s="593"/>
      <c r="XT2059" s="593"/>
      <c r="XU2059" s="593"/>
      <c r="XV2059" s="593"/>
      <c r="XW2059" s="593"/>
      <c r="XX2059" s="593"/>
      <c r="XY2059" s="593"/>
      <c r="XZ2059" s="593"/>
      <c r="YA2059" s="593"/>
      <c r="YB2059" s="593"/>
      <c r="YC2059" s="593"/>
      <c r="YD2059" s="593"/>
      <c r="YE2059" s="593"/>
      <c r="YF2059" s="593"/>
      <c r="YG2059" s="593"/>
      <c r="YH2059" s="593"/>
      <c r="YI2059" s="593"/>
      <c r="YJ2059" s="593"/>
      <c r="YK2059" s="593"/>
      <c r="YL2059" s="593"/>
      <c r="YM2059" s="593"/>
      <c r="YN2059" s="593"/>
      <c r="YO2059" s="593"/>
      <c r="YP2059" s="593"/>
      <c r="YQ2059" s="593"/>
      <c r="YR2059" s="593"/>
      <c r="YS2059" s="593"/>
      <c r="YT2059" s="593"/>
      <c r="YU2059" s="593"/>
      <c r="YV2059" s="593"/>
      <c r="YW2059" s="593"/>
      <c r="YX2059" s="593"/>
      <c r="YY2059" s="593"/>
      <c r="YZ2059" s="593"/>
      <c r="ZA2059" s="593"/>
      <c r="ZB2059" s="593"/>
      <c r="ZC2059" s="593"/>
      <c r="ZD2059" s="593"/>
      <c r="ZE2059" s="593"/>
      <c r="ZF2059" s="593"/>
      <c r="ZG2059" s="593"/>
      <c r="ZH2059" s="593"/>
      <c r="ZI2059" s="593"/>
      <c r="ZJ2059" s="593"/>
      <c r="ZK2059" s="593"/>
      <c r="ZL2059" s="593"/>
      <c r="ZM2059" s="593"/>
      <c r="ZN2059" s="593"/>
      <c r="ZO2059" s="593"/>
      <c r="ZP2059" s="593"/>
      <c r="ZQ2059" s="593"/>
      <c r="ZR2059" s="593"/>
      <c r="ZS2059" s="593"/>
      <c r="ZT2059" s="593"/>
      <c r="ZU2059" s="593"/>
      <c r="ZV2059" s="593"/>
      <c r="ZW2059" s="593"/>
      <c r="ZX2059" s="593"/>
      <c r="ZY2059" s="593"/>
      <c r="ZZ2059" s="593"/>
      <c r="AAA2059" s="593"/>
      <c r="AAB2059" s="593"/>
      <c r="AAC2059" s="593"/>
      <c r="AAD2059" s="593"/>
      <c r="AAE2059" s="593"/>
      <c r="AAF2059" s="593"/>
      <c r="AAG2059" s="593"/>
      <c r="AAH2059" s="593"/>
      <c r="AAI2059" s="593"/>
      <c r="AAJ2059" s="593"/>
      <c r="AAK2059" s="593"/>
      <c r="AAL2059" s="593"/>
      <c r="AAM2059" s="593"/>
      <c r="AAN2059" s="593"/>
      <c r="AAO2059" s="593"/>
      <c r="AAP2059" s="593"/>
      <c r="AAQ2059" s="593"/>
      <c r="AAR2059" s="593"/>
      <c r="AAS2059" s="593"/>
      <c r="AAT2059" s="593"/>
      <c r="AAU2059" s="593"/>
      <c r="AAV2059" s="593"/>
      <c r="AAW2059" s="593"/>
      <c r="AAX2059" s="593"/>
      <c r="AAY2059" s="593"/>
      <c r="AAZ2059" s="593"/>
      <c r="ABA2059" s="593"/>
      <c r="ABB2059" s="593"/>
      <c r="ABC2059" s="593"/>
      <c r="ABD2059" s="593"/>
      <c r="ABE2059" s="593"/>
      <c r="ABF2059" s="593"/>
      <c r="ABG2059" s="593"/>
      <c r="ABH2059" s="593"/>
      <c r="ABI2059" s="593"/>
      <c r="ABJ2059" s="593"/>
      <c r="ABK2059" s="593"/>
      <c r="ABL2059" s="593"/>
      <c r="ABM2059" s="593"/>
      <c r="ABN2059" s="593"/>
      <c r="ABO2059" s="593"/>
      <c r="ABP2059" s="593"/>
      <c r="ABQ2059" s="593"/>
      <c r="ABR2059" s="593"/>
      <c r="ABS2059" s="593"/>
      <c r="ABT2059" s="593"/>
      <c r="ABU2059" s="593"/>
      <c r="ABV2059" s="593"/>
      <c r="ABW2059" s="593"/>
      <c r="ABX2059" s="593"/>
      <c r="ABY2059" s="593"/>
      <c r="ABZ2059" s="593"/>
      <c r="ACA2059" s="593"/>
      <c r="ACB2059" s="593"/>
      <c r="ACC2059" s="593"/>
      <c r="ACD2059" s="593"/>
      <c r="ACE2059" s="593"/>
      <c r="ACF2059" s="593"/>
      <c r="ACG2059" s="593"/>
      <c r="ACH2059" s="593"/>
      <c r="ACI2059" s="593"/>
      <c r="ACJ2059" s="593"/>
      <c r="ACK2059" s="593"/>
      <c r="ACL2059" s="593"/>
      <c r="ACM2059" s="593"/>
      <c r="ACN2059" s="593"/>
      <c r="ACO2059" s="593"/>
      <c r="ACP2059" s="593"/>
      <c r="ACQ2059" s="593"/>
      <c r="ACR2059" s="593"/>
      <c r="ACS2059" s="593"/>
      <c r="ACT2059" s="593"/>
      <c r="ACU2059" s="593"/>
      <c r="ACV2059" s="593"/>
      <c r="ACW2059" s="593"/>
      <c r="ACX2059" s="593"/>
      <c r="ACY2059" s="593"/>
      <c r="ACZ2059" s="593"/>
      <c r="ADA2059" s="593"/>
      <c r="ADB2059" s="593"/>
      <c r="ADC2059" s="593"/>
      <c r="ADD2059" s="593"/>
      <c r="ADE2059" s="593"/>
      <c r="ADF2059" s="593"/>
      <c r="ADG2059" s="593"/>
      <c r="ADH2059" s="593"/>
      <c r="ADI2059" s="593"/>
      <c r="ADJ2059" s="593"/>
      <c r="ADK2059" s="593"/>
      <c r="ADL2059" s="593"/>
      <c r="ADM2059" s="593"/>
      <c r="ADN2059" s="593"/>
      <c r="ADO2059" s="593"/>
      <c r="ADP2059" s="593"/>
      <c r="ADQ2059" s="593"/>
      <c r="ADR2059" s="593"/>
      <c r="ADS2059" s="593"/>
      <c r="ADT2059" s="593"/>
      <c r="ADU2059" s="593"/>
      <c r="ADV2059" s="593"/>
      <c r="ADW2059" s="593"/>
      <c r="ADX2059" s="593"/>
      <c r="ADY2059" s="593"/>
      <c r="ADZ2059" s="593"/>
      <c r="AEA2059" s="593"/>
      <c r="AEB2059" s="593"/>
      <c r="AEC2059" s="593"/>
      <c r="AED2059" s="593"/>
      <c r="AEE2059" s="593"/>
      <c r="AEF2059" s="593"/>
      <c r="AEG2059" s="593"/>
      <c r="AEH2059" s="593"/>
      <c r="AEI2059" s="593"/>
      <c r="AEJ2059" s="593"/>
      <c r="AEK2059" s="593"/>
      <c r="AEL2059" s="593"/>
      <c r="AEM2059" s="593"/>
      <c r="AEN2059" s="593"/>
      <c r="AEO2059" s="593"/>
      <c r="AEP2059" s="593"/>
      <c r="AEQ2059" s="593"/>
      <c r="AER2059" s="593"/>
      <c r="AES2059" s="593"/>
      <c r="AET2059" s="593"/>
      <c r="AEU2059" s="593"/>
      <c r="AEV2059" s="593"/>
      <c r="AEW2059" s="593"/>
      <c r="AEX2059" s="593"/>
      <c r="AEY2059" s="593"/>
      <c r="AEZ2059" s="593"/>
      <c r="AFA2059" s="593"/>
      <c r="AFB2059" s="593"/>
      <c r="AFC2059" s="593"/>
      <c r="AFD2059" s="593"/>
      <c r="AFE2059" s="593"/>
      <c r="AFF2059" s="593"/>
      <c r="AFG2059" s="593"/>
      <c r="AFH2059" s="593"/>
      <c r="AFI2059" s="593"/>
      <c r="AFJ2059" s="593"/>
      <c r="AFK2059" s="593"/>
      <c r="AFL2059" s="593"/>
      <c r="AFM2059" s="593"/>
      <c r="AFN2059" s="593"/>
      <c r="AFO2059" s="593"/>
      <c r="AFP2059" s="593"/>
      <c r="AFQ2059" s="593"/>
      <c r="AFR2059" s="593"/>
      <c r="AFS2059" s="593"/>
      <c r="AFT2059" s="593"/>
      <c r="AFU2059" s="593"/>
      <c r="AFV2059" s="593"/>
      <c r="AFW2059" s="593"/>
      <c r="AFX2059" s="593"/>
      <c r="AFY2059" s="593"/>
      <c r="AFZ2059" s="593"/>
      <c r="AGA2059" s="593"/>
      <c r="AGB2059" s="593"/>
      <c r="AGC2059" s="593"/>
      <c r="AGD2059" s="593"/>
      <c r="AGE2059" s="593"/>
      <c r="AGF2059" s="593"/>
      <c r="AGG2059" s="593"/>
      <c r="AGH2059" s="593"/>
      <c r="AGI2059" s="593"/>
      <c r="AGJ2059" s="593"/>
      <c r="AGK2059" s="593"/>
      <c r="AGL2059" s="593"/>
      <c r="AGM2059" s="593"/>
      <c r="AGN2059" s="593"/>
      <c r="AGO2059" s="593"/>
      <c r="AGP2059" s="593"/>
      <c r="AGQ2059" s="593"/>
      <c r="AGR2059" s="593"/>
      <c r="AGS2059" s="593"/>
      <c r="AGT2059" s="593"/>
      <c r="AGU2059" s="593"/>
      <c r="AGV2059" s="593"/>
      <c r="AGW2059" s="593"/>
      <c r="AGX2059" s="593"/>
      <c r="AGY2059" s="593"/>
      <c r="AGZ2059" s="593"/>
      <c r="AHA2059" s="593"/>
      <c r="AHB2059" s="593"/>
      <c r="AHC2059" s="593"/>
      <c r="AHD2059" s="593"/>
      <c r="AHE2059" s="593"/>
      <c r="AHF2059" s="593"/>
      <c r="AHG2059" s="593"/>
      <c r="AHH2059" s="593"/>
      <c r="AHI2059" s="593"/>
      <c r="AHJ2059" s="593"/>
      <c r="AHK2059" s="593"/>
      <c r="AHL2059" s="593"/>
      <c r="AHM2059" s="593"/>
      <c r="AHN2059" s="593"/>
      <c r="AHO2059" s="593"/>
      <c r="AHP2059" s="593"/>
      <c r="AHQ2059" s="593"/>
      <c r="AHR2059" s="593"/>
      <c r="AHS2059" s="593"/>
      <c r="AHT2059" s="593"/>
      <c r="AHU2059" s="593"/>
      <c r="AHV2059" s="593"/>
      <c r="AHW2059" s="593"/>
      <c r="AHX2059" s="593"/>
      <c r="AHY2059" s="593"/>
      <c r="AHZ2059" s="593"/>
      <c r="AIA2059" s="593"/>
      <c r="AIB2059" s="593"/>
      <c r="AIC2059" s="593"/>
      <c r="AID2059" s="593"/>
      <c r="AIE2059" s="593"/>
      <c r="AIF2059" s="593"/>
      <c r="AIG2059" s="593"/>
      <c r="AIH2059" s="593"/>
      <c r="AII2059" s="593"/>
      <c r="AIJ2059" s="593"/>
      <c r="AIK2059" s="593"/>
      <c r="AIL2059" s="593"/>
      <c r="AIM2059" s="593"/>
      <c r="AIN2059" s="593"/>
      <c r="AIO2059" s="593"/>
      <c r="AIP2059" s="593"/>
      <c r="AIQ2059" s="593"/>
      <c r="AIR2059" s="593"/>
      <c r="AIS2059" s="593"/>
      <c r="AIT2059" s="593"/>
      <c r="AIU2059" s="593"/>
      <c r="AIV2059" s="593"/>
      <c r="AIW2059" s="593"/>
      <c r="AIX2059" s="593"/>
      <c r="AIY2059" s="593"/>
      <c r="AIZ2059" s="593"/>
      <c r="AJA2059" s="593"/>
      <c r="AJB2059" s="593"/>
      <c r="AJC2059" s="593"/>
      <c r="AJD2059" s="593"/>
      <c r="AJE2059" s="593"/>
      <c r="AJF2059" s="593"/>
      <c r="AJG2059" s="593"/>
      <c r="AJH2059" s="593"/>
      <c r="AJI2059" s="593"/>
      <c r="AJJ2059" s="593"/>
      <c r="AJK2059" s="593"/>
      <c r="AJL2059" s="593"/>
      <c r="AJM2059" s="593"/>
      <c r="AJN2059" s="593"/>
      <c r="AJO2059" s="593"/>
      <c r="AJP2059" s="593"/>
      <c r="AJQ2059" s="593"/>
      <c r="AJR2059" s="593"/>
      <c r="AJS2059" s="593"/>
      <c r="AJT2059" s="593"/>
      <c r="AJU2059" s="593"/>
      <c r="AJV2059" s="593"/>
      <c r="AJW2059" s="593"/>
      <c r="AJX2059" s="593"/>
      <c r="AJY2059" s="593"/>
      <c r="AJZ2059" s="593"/>
      <c r="AKA2059" s="593"/>
      <c r="AKB2059" s="593"/>
      <c r="AKC2059" s="593"/>
      <c r="AKD2059" s="593"/>
      <c r="AKE2059" s="593"/>
      <c r="AKF2059" s="593"/>
      <c r="AKG2059" s="593"/>
      <c r="AKH2059" s="593"/>
      <c r="AKI2059" s="593"/>
      <c r="AKJ2059" s="593"/>
      <c r="AKK2059" s="593"/>
      <c r="AKL2059" s="593"/>
      <c r="AKM2059" s="593"/>
      <c r="AKN2059" s="593"/>
      <c r="AKO2059" s="593"/>
      <c r="AKP2059" s="593"/>
      <c r="AKQ2059" s="593"/>
      <c r="AKR2059" s="593"/>
      <c r="AKS2059" s="593"/>
      <c r="AKT2059" s="593"/>
      <c r="AKU2059" s="593"/>
      <c r="AKV2059" s="593"/>
      <c r="AKW2059" s="593"/>
      <c r="AKX2059" s="593"/>
      <c r="AKY2059" s="593"/>
      <c r="AKZ2059" s="593"/>
      <c r="ALA2059" s="593"/>
      <c r="ALB2059" s="593"/>
      <c r="ALC2059" s="593"/>
      <c r="ALD2059" s="593"/>
      <c r="ALE2059" s="593"/>
      <c r="ALF2059" s="593"/>
      <c r="ALG2059" s="593"/>
      <c r="ALH2059" s="593"/>
      <c r="ALI2059" s="593"/>
      <c r="ALJ2059" s="593"/>
      <c r="ALK2059" s="593"/>
      <c r="ALL2059" s="593"/>
      <c r="ALM2059" s="593"/>
      <c r="ALN2059" s="593"/>
      <c r="ALO2059" s="593"/>
      <c r="ALP2059" s="593"/>
      <c r="ALQ2059" s="593"/>
      <c r="ALR2059" s="593"/>
      <c r="ALS2059" s="593"/>
      <c r="ALT2059" s="593"/>
      <c r="ALU2059" s="593"/>
      <c r="ALV2059" s="593"/>
      <c r="ALW2059" s="593"/>
      <c r="ALX2059" s="593"/>
      <c r="ALY2059" s="593"/>
      <c r="ALZ2059" s="593"/>
      <c r="AMA2059" s="593"/>
      <c r="AMB2059" s="593"/>
      <c r="AMC2059" s="593"/>
      <c r="AMD2059" s="593"/>
      <c r="AME2059" s="593"/>
      <c r="AMF2059" s="593"/>
      <c r="AMG2059" s="593"/>
      <c r="AMH2059" s="593"/>
      <c r="AMI2059" s="593"/>
      <c r="AMJ2059" s="593"/>
      <c r="AMK2059" s="593"/>
      <c r="AML2059" s="593"/>
      <c r="AMM2059" s="593"/>
      <c r="AMN2059" s="593"/>
      <c r="AMO2059" s="593"/>
      <c r="AMP2059" s="593"/>
      <c r="AMQ2059" s="593"/>
      <c r="AMR2059" s="593"/>
      <c r="AMS2059" s="593"/>
      <c r="AMT2059" s="593"/>
      <c r="AMU2059" s="593"/>
      <c r="AMV2059" s="593"/>
      <c r="AMW2059" s="593"/>
      <c r="AMX2059" s="593"/>
      <c r="AMY2059" s="593"/>
      <c r="AMZ2059" s="593"/>
      <c r="ANA2059" s="593"/>
      <c r="ANB2059" s="593"/>
      <c r="ANC2059" s="593"/>
      <c r="AND2059" s="593"/>
      <c r="ANE2059" s="593"/>
      <c r="ANF2059" s="593"/>
      <c r="ANG2059" s="593"/>
      <c r="ANH2059" s="593"/>
      <c r="ANI2059" s="593"/>
      <c r="ANJ2059" s="593"/>
      <c r="ANK2059" s="593"/>
      <c r="ANL2059" s="593"/>
      <c r="ANM2059" s="593"/>
      <c r="ANN2059" s="593"/>
      <c r="ANO2059" s="593"/>
      <c r="ANP2059" s="593"/>
      <c r="ANQ2059" s="593"/>
      <c r="ANR2059" s="593"/>
      <c r="ANS2059" s="593"/>
      <c r="ANT2059" s="593"/>
      <c r="ANU2059" s="593"/>
      <c r="ANV2059" s="593"/>
      <c r="ANW2059" s="593"/>
      <c r="ANX2059" s="593"/>
      <c r="ANY2059" s="593"/>
      <c r="ANZ2059" s="593"/>
      <c r="AOA2059" s="593"/>
      <c r="AOB2059" s="593"/>
      <c r="AOC2059" s="593"/>
      <c r="AOD2059" s="593"/>
      <c r="AOE2059" s="593"/>
      <c r="AOF2059" s="593"/>
      <c r="AOG2059" s="593"/>
      <c r="AOH2059" s="593"/>
      <c r="AOI2059" s="593"/>
      <c r="AOJ2059" s="593"/>
      <c r="AOK2059" s="593"/>
      <c r="AOL2059" s="593"/>
      <c r="AOM2059" s="593"/>
      <c r="AON2059" s="593"/>
      <c r="AOO2059" s="593"/>
      <c r="AOP2059" s="593"/>
      <c r="AOQ2059" s="593"/>
      <c r="AOR2059" s="593"/>
      <c r="AOS2059" s="593"/>
      <c r="AOT2059" s="593"/>
      <c r="AOU2059" s="593"/>
      <c r="AOV2059" s="593"/>
      <c r="AOW2059" s="593"/>
      <c r="AOX2059" s="593"/>
      <c r="AOY2059" s="593"/>
      <c r="AOZ2059" s="593"/>
      <c r="APA2059" s="593"/>
      <c r="APB2059" s="593"/>
      <c r="APC2059" s="593"/>
      <c r="APD2059" s="593"/>
      <c r="APE2059" s="593"/>
      <c r="APF2059" s="593"/>
      <c r="APG2059" s="593"/>
      <c r="APH2059" s="593"/>
      <c r="API2059" s="593"/>
      <c r="APJ2059" s="593"/>
      <c r="APK2059" s="593"/>
      <c r="APL2059" s="593"/>
      <c r="APM2059" s="593"/>
      <c r="APN2059" s="593"/>
      <c r="APO2059" s="593"/>
      <c r="APP2059" s="593"/>
      <c r="APQ2059" s="593"/>
      <c r="APR2059" s="593"/>
      <c r="APS2059" s="593"/>
      <c r="APT2059" s="593"/>
      <c r="APU2059" s="593"/>
      <c r="APV2059" s="593"/>
      <c r="APW2059" s="593"/>
      <c r="APX2059" s="593"/>
      <c r="APY2059" s="593"/>
      <c r="APZ2059" s="593"/>
      <c r="AQA2059" s="593"/>
      <c r="AQB2059" s="593"/>
      <c r="AQC2059" s="593"/>
      <c r="AQD2059" s="593"/>
      <c r="AQE2059" s="593"/>
      <c r="AQF2059" s="593"/>
      <c r="AQG2059" s="593"/>
      <c r="AQH2059" s="593"/>
      <c r="AQI2059" s="593"/>
      <c r="AQJ2059" s="593"/>
      <c r="AQK2059" s="593"/>
      <c r="AQL2059" s="593"/>
      <c r="AQM2059" s="593"/>
      <c r="AQN2059" s="593"/>
      <c r="AQO2059" s="593"/>
      <c r="AQP2059" s="593"/>
      <c r="AQQ2059" s="593"/>
      <c r="AQR2059" s="593"/>
      <c r="AQS2059" s="593"/>
      <c r="AQT2059" s="593"/>
      <c r="AQU2059" s="593"/>
      <c r="AQV2059" s="593"/>
      <c r="AQW2059" s="593"/>
      <c r="AQX2059" s="593"/>
      <c r="AQY2059" s="593"/>
      <c r="AQZ2059" s="593"/>
      <c r="ARA2059" s="593"/>
      <c r="ARB2059" s="593"/>
      <c r="ARC2059" s="593"/>
      <c r="ARD2059" s="593"/>
      <c r="ARE2059" s="593"/>
      <c r="ARF2059" s="593"/>
      <c r="ARG2059" s="593"/>
      <c r="ARH2059" s="593"/>
      <c r="ARI2059" s="593"/>
      <c r="ARJ2059" s="593"/>
      <c r="ARK2059" s="593"/>
      <c r="ARL2059" s="593"/>
      <c r="ARM2059" s="593"/>
      <c r="ARN2059" s="593"/>
      <c r="ARO2059" s="593"/>
      <c r="ARP2059" s="593"/>
      <c r="ARQ2059" s="593"/>
      <c r="ARR2059" s="593"/>
      <c r="ARS2059" s="593"/>
      <c r="ART2059" s="593"/>
      <c r="ARU2059" s="593"/>
      <c r="ARV2059" s="593"/>
      <c r="ARW2059" s="593"/>
      <c r="ARX2059" s="593"/>
      <c r="ARY2059" s="593"/>
      <c r="ARZ2059" s="593"/>
      <c r="ASA2059" s="593"/>
      <c r="ASB2059" s="593"/>
      <c r="ASC2059" s="593"/>
      <c r="ASD2059" s="593"/>
      <c r="ASE2059" s="593"/>
      <c r="ASF2059" s="593"/>
      <c r="ASG2059" s="593"/>
      <c r="ASH2059" s="593"/>
      <c r="ASI2059" s="593"/>
      <c r="ASJ2059" s="593"/>
      <c r="ASK2059" s="593"/>
      <c r="ASL2059" s="593"/>
      <c r="ASM2059" s="593"/>
      <c r="ASN2059" s="593"/>
      <c r="ASO2059" s="593"/>
      <c r="ASP2059" s="593"/>
      <c r="ASQ2059" s="593"/>
      <c r="ASR2059" s="593"/>
      <c r="ASS2059" s="593"/>
      <c r="AST2059" s="593"/>
      <c r="ASU2059" s="593"/>
      <c r="ASV2059" s="593"/>
      <c r="ASW2059" s="593"/>
      <c r="ASX2059" s="593"/>
      <c r="ASY2059" s="593"/>
      <c r="ASZ2059" s="593"/>
      <c r="ATA2059" s="593"/>
      <c r="ATB2059" s="593"/>
      <c r="ATC2059" s="593"/>
      <c r="ATD2059" s="593"/>
      <c r="ATE2059" s="593"/>
      <c r="ATF2059" s="593"/>
      <c r="ATG2059" s="593"/>
      <c r="ATH2059" s="593"/>
      <c r="ATI2059" s="593"/>
      <c r="ATJ2059" s="593"/>
      <c r="ATK2059" s="593"/>
      <c r="ATL2059" s="593"/>
      <c r="ATM2059" s="593"/>
      <c r="ATN2059" s="593"/>
      <c r="ATO2059" s="593"/>
      <c r="ATP2059" s="593"/>
      <c r="ATQ2059" s="593"/>
      <c r="ATR2059" s="593"/>
      <c r="ATS2059" s="593"/>
      <c r="ATT2059" s="593"/>
      <c r="ATU2059" s="593"/>
      <c r="ATV2059" s="593"/>
      <c r="ATW2059" s="593"/>
      <c r="ATX2059" s="593"/>
      <c r="ATY2059" s="593"/>
      <c r="ATZ2059" s="593"/>
      <c r="AUA2059" s="593"/>
      <c r="AUB2059" s="593"/>
      <c r="AUC2059" s="593"/>
      <c r="AUD2059" s="593"/>
      <c r="AUE2059" s="593"/>
      <c r="AUF2059" s="593"/>
      <c r="AUG2059" s="593"/>
      <c r="AUH2059" s="593"/>
      <c r="AUI2059" s="593"/>
      <c r="AUJ2059" s="593"/>
      <c r="AUK2059" s="593"/>
      <c r="AUL2059" s="593"/>
      <c r="AUM2059" s="593"/>
      <c r="AUN2059" s="593"/>
      <c r="AUO2059" s="593"/>
      <c r="AUP2059" s="593"/>
      <c r="AUQ2059" s="593"/>
      <c r="AUR2059" s="593"/>
      <c r="AUS2059" s="593"/>
      <c r="AUT2059" s="593"/>
      <c r="AUU2059" s="593"/>
      <c r="AUV2059" s="593"/>
      <c r="AUW2059" s="593"/>
      <c r="AUX2059" s="593"/>
      <c r="AUY2059" s="593"/>
      <c r="AUZ2059" s="593"/>
      <c r="AVA2059" s="593"/>
      <c r="AVB2059" s="593"/>
      <c r="AVC2059" s="593"/>
      <c r="AVD2059" s="593"/>
      <c r="AVE2059" s="593"/>
      <c r="AVF2059" s="593"/>
      <c r="AVG2059" s="593"/>
      <c r="AVH2059" s="593"/>
      <c r="AVI2059" s="593"/>
      <c r="AVJ2059" s="593"/>
      <c r="AVK2059" s="593"/>
    </row>
    <row r="2060" spans="1:1259">
      <c r="A2060" s="697"/>
      <c r="B2060" s="558">
        <v>44574</v>
      </c>
      <c r="C2060" s="558">
        <v>44575</v>
      </c>
      <c r="D2060" s="676" t="s">
        <v>1067</v>
      </c>
      <c r="E2060" s="524" t="s">
        <v>5332</v>
      </c>
      <c r="F2060" s="676"/>
      <c r="G2060" s="665">
        <v>2022</v>
      </c>
      <c r="H2060" s="676">
        <v>5</v>
      </c>
      <c r="I2060" s="687"/>
      <c r="J2060" s="677"/>
      <c r="K2060" s="676" t="s">
        <v>1372</v>
      </c>
      <c r="L2060" s="677" t="s">
        <v>1370</v>
      </c>
      <c r="M2060" s="677">
        <v>44656</v>
      </c>
      <c r="N2060" s="677">
        <v>44656</v>
      </c>
      <c r="O2060" s="677"/>
      <c r="P2060" s="677" t="s">
        <v>1097</v>
      </c>
      <c r="Q2060" s="666"/>
      <c r="R2060" s="666"/>
      <c r="S2060" s="665" t="s">
        <v>1118</v>
      </c>
      <c r="T2060" s="665">
        <v>72</v>
      </c>
      <c r="U2060" s="676" t="s">
        <v>1086</v>
      </c>
      <c r="V2060" s="676" t="s">
        <v>1072</v>
      </c>
      <c r="W2060" s="678">
        <v>475</v>
      </c>
      <c r="X2060" s="551">
        <v>2552</v>
      </c>
      <c r="Y2060" s="693">
        <v>1212200</v>
      </c>
      <c r="Z2060" s="667">
        <v>0.5</v>
      </c>
      <c r="AA2060" s="682">
        <f>Y2060*Z2060</f>
        <v>606100</v>
      </c>
      <c r="AB2060" s="521"/>
      <c r="AC2060" s="668">
        <v>0</v>
      </c>
      <c r="AD2060" s="676"/>
      <c r="AE2060" s="684"/>
      <c r="AF2060" s="695">
        <f>AA2060+AD2060+AE2060</f>
        <v>606100</v>
      </c>
      <c r="AG2060" s="676" t="s">
        <v>1073</v>
      </c>
      <c r="AH2060" s="641"/>
      <c r="AI2060" s="676">
        <v>60</v>
      </c>
      <c r="AJ2060" s="676" t="s">
        <v>1373</v>
      </c>
      <c r="AK2060" s="676" t="s">
        <v>1121</v>
      </c>
      <c r="AL2060" s="696">
        <v>61704</v>
      </c>
      <c r="AM2060" s="676" t="s">
        <v>52</v>
      </c>
      <c r="AN2060" s="676" t="s">
        <v>1076</v>
      </c>
      <c r="AO2060" s="665"/>
      <c r="AP2060" s="676"/>
      <c r="AQ2060" s="676"/>
      <c r="AR2060" s="676" t="s">
        <v>1222</v>
      </c>
      <c r="AS2060" s="523" t="s">
        <v>1077</v>
      </c>
      <c r="AT2060" s="523"/>
      <c r="AU2060" s="523" t="s">
        <v>1078</v>
      </c>
      <c r="AV2060" s="674"/>
      <c r="AW2060" s="673" t="str">
        <f>U2060</f>
        <v>12005833C</v>
      </c>
      <c r="AX2060" s="673" cm="1">
        <f t="array" ref="AX2060">SUM(MID(0&amp;AW2060,LARGE(INDEX(ISNUMBER(--MID(AW2060,ROW($1:$8),1))*ROW($1:$8),),ROW($1:$8))+1,1)*10^ROW($1:$8)/10)</f>
        <v>12005833</v>
      </c>
      <c r="AY2060" s="673" t="str">
        <f>VLOOKUP($AX2060,'Item Master Data'!$A:$F,3,FALSE)</f>
        <v>Q.PEAK DUO XL G10 BFG</v>
      </c>
      <c r="AZ2060" s="673">
        <f>VLOOKUP($AX2060,'Item Master Data'!$A:$F,6,FALSE)</f>
        <v>475</v>
      </c>
      <c r="BA2060" s="673" t="e">
        <f>X2060/BB2060</f>
        <v>#VALUE!</v>
      </c>
      <c r="BB2060" s="673" t="str">
        <f>VLOOKUP(AX2060,'Item Master Data'!$A:$G,7,FALSE)</f>
        <v> 30</v>
      </c>
      <c r="BC2060" s="673"/>
      <c r="BD2060" s="673">
        <f>W2060-AZ2060</f>
        <v>0</v>
      </c>
      <c r="BE2060" s="593"/>
      <c r="BF2060" s="593"/>
      <c r="BG2060" s="593"/>
      <c r="BH2060" s="593"/>
      <c r="BI2060" s="593"/>
      <c r="BJ2060" s="593"/>
      <c r="BK2060" s="593"/>
      <c r="BL2060" s="593"/>
      <c r="BM2060" s="593"/>
      <c r="BN2060" s="593"/>
      <c r="BO2060" s="593"/>
      <c r="BP2060" s="593"/>
      <c r="BQ2060" s="593"/>
      <c r="BR2060" s="593"/>
      <c r="BS2060" s="593"/>
      <c r="BT2060" s="593"/>
      <c r="BU2060" s="593"/>
      <c r="BV2060" s="593"/>
      <c r="BW2060" s="593"/>
      <c r="BX2060" s="593"/>
      <c r="BY2060" s="593"/>
      <c r="BZ2060" s="593"/>
      <c r="CA2060" s="593"/>
      <c r="CB2060" s="593"/>
      <c r="CC2060" s="593"/>
      <c r="CD2060" s="593"/>
      <c r="CE2060" s="593"/>
      <c r="CF2060" s="593"/>
      <c r="CG2060" s="593"/>
      <c r="CH2060" s="593"/>
      <c r="CI2060" s="593"/>
      <c r="CJ2060" s="593"/>
      <c r="CK2060" s="593"/>
      <c r="CL2060" s="593"/>
      <c r="CM2060" s="593"/>
      <c r="CN2060" s="593"/>
      <c r="CO2060" s="593"/>
      <c r="CP2060" s="593"/>
      <c r="CQ2060" s="593"/>
      <c r="CR2060" s="593"/>
      <c r="CS2060" s="593"/>
      <c r="CT2060" s="593"/>
      <c r="CU2060" s="593"/>
      <c r="CV2060" s="593"/>
      <c r="CW2060" s="593"/>
      <c r="CX2060" s="593"/>
      <c r="CY2060" s="593"/>
      <c r="CZ2060" s="593"/>
      <c r="DA2060" s="593"/>
      <c r="DB2060" s="593"/>
      <c r="DC2060" s="593"/>
      <c r="DD2060" s="593"/>
      <c r="DE2060" s="593"/>
      <c r="DF2060" s="593"/>
      <c r="DG2060" s="593"/>
      <c r="DH2060" s="593"/>
      <c r="DI2060" s="593"/>
      <c r="DJ2060" s="593"/>
      <c r="DK2060" s="593"/>
      <c r="DL2060" s="593"/>
      <c r="DM2060" s="593"/>
      <c r="DN2060" s="593"/>
      <c r="DO2060" s="593"/>
      <c r="DP2060" s="593"/>
      <c r="DQ2060" s="593"/>
      <c r="DR2060" s="593"/>
      <c r="DS2060" s="593"/>
      <c r="DT2060" s="593"/>
      <c r="DU2060" s="593"/>
      <c r="DV2060" s="593"/>
      <c r="DW2060" s="593"/>
      <c r="DX2060" s="593"/>
      <c r="DY2060" s="593"/>
      <c r="DZ2060" s="593"/>
      <c r="EA2060" s="593"/>
      <c r="EB2060" s="593"/>
      <c r="EC2060" s="593"/>
      <c r="ED2060" s="593"/>
      <c r="EE2060" s="593"/>
      <c r="EF2060" s="593"/>
      <c r="EG2060" s="593"/>
      <c r="EH2060" s="593"/>
      <c r="EI2060" s="593"/>
      <c r="EJ2060" s="593"/>
      <c r="EK2060" s="593"/>
      <c r="EL2060" s="593"/>
      <c r="EM2060" s="593"/>
      <c r="EN2060" s="593"/>
      <c r="EO2060" s="593"/>
      <c r="EP2060" s="593"/>
      <c r="EQ2060" s="593"/>
      <c r="ER2060" s="593"/>
      <c r="ES2060" s="593"/>
      <c r="ET2060" s="593"/>
      <c r="EU2060" s="593"/>
      <c r="EV2060" s="593"/>
      <c r="EW2060" s="593"/>
      <c r="EX2060" s="593"/>
      <c r="EY2060" s="593"/>
      <c r="EZ2060" s="593"/>
      <c r="FA2060" s="593"/>
      <c r="FB2060" s="593"/>
      <c r="FC2060" s="593"/>
      <c r="FD2060" s="593"/>
      <c r="FE2060" s="593"/>
      <c r="FF2060" s="593"/>
      <c r="FG2060" s="593"/>
      <c r="FH2060" s="593"/>
      <c r="FI2060" s="593"/>
      <c r="FJ2060" s="593"/>
      <c r="FK2060" s="593"/>
      <c r="FL2060" s="593"/>
      <c r="FM2060" s="593"/>
      <c r="FN2060" s="593"/>
      <c r="FO2060" s="593"/>
      <c r="FP2060" s="593"/>
      <c r="FQ2060" s="593"/>
      <c r="FR2060" s="593"/>
      <c r="FS2060" s="593"/>
      <c r="FT2060" s="593"/>
      <c r="FU2060" s="593"/>
      <c r="FV2060" s="593"/>
      <c r="FW2060" s="593"/>
      <c r="FX2060" s="593"/>
      <c r="FY2060" s="593"/>
      <c r="FZ2060" s="593"/>
      <c r="GA2060" s="593"/>
      <c r="GB2060" s="593"/>
      <c r="GC2060" s="593"/>
      <c r="GD2060" s="593"/>
      <c r="GE2060" s="593"/>
      <c r="GF2060" s="593"/>
      <c r="GG2060" s="593"/>
      <c r="GH2060" s="593"/>
      <c r="GI2060" s="593"/>
      <c r="GJ2060" s="593"/>
      <c r="GK2060" s="593"/>
      <c r="GL2060" s="593"/>
      <c r="GM2060" s="593"/>
      <c r="GN2060" s="593"/>
      <c r="GO2060" s="593"/>
      <c r="GP2060" s="593"/>
      <c r="GQ2060" s="593"/>
      <c r="GR2060" s="593"/>
      <c r="GS2060" s="593"/>
      <c r="GT2060" s="593"/>
      <c r="GU2060" s="593"/>
      <c r="GV2060" s="593"/>
      <c r="GW2060" s="593"/>
      <c r="GX2060" s="593"/>
      <c r="GY2060" s="593"/>
      <c r="GZ2060" s="593"/>
      <c r="HA2060" s="593"/>
      <c r="HB2060" s="593"/>
      <c r="HC2060" s="593"/>
      <c r="HD2060" s="593"/>
      <c r="HE2060" s="593"/>
      <c r="HF2060" s="593"/>
      <c r="HG2060" s="593"/>
      <c r="HH2060" s="593"/>
      <c r="HI2060" s="593"/>
      <c r="HJ2060" s="593"/>
      <c r="HK2060" s="593"/>
      <c r="HL2060" s="593"/>
      <c r="HM2060" s="593"/>
      <c r="HN2060" s="593"/>
      <c r="HO2060" s="593"/>
      <c r="HP2060" s="593"/>
      <c r="HQ2060" s="593"/>
      <c r="HR2060" s="593"/>
      <c r="HS2060" s="593"/>
      <c r="HT2060" s="593"/>
      <c r="HU2060" s="593"/>
      <c r="HV2060" s="593"/>
      <c r="HW2060" s="593"/>
      <c r="HX2060" s="593"/>
      <c r="HY2060" s="593"/>
      <c r="HZ2060" s="593"/>
      <c r="IA2060" s="593"/>
      <c r="IB2060" s="593"/>
      <c r="IC2060" s="593"/>
      <c r="ID2060" s="593"/>
      <c r="IE2060" s="593"/>
      <c r="IF2060" s="593"/>
      <c r="IG2060" s="593"/>
      <c r="IH2060" s="593"/>
      <c r="II2060" s="593"/>
      <c r="IJ2060" s="593"/>
      <c r="IK2060" s="593"/>
      <c r="IL2060" s="593"/>
      <c r="IM2060" s="593"/>
      <c r="IN2060" s="593"/>
      <c r="IO2060" s="593"/>
      <c r="IP2060" s="593"/>
      <c r="IQ2060" s="593"/>
      <c r="IR2060" s="593"/>
      <c r="IS2060" s="593"/>
      <c r="IT2060" s="593"/>
      <c r="IU2060" s="593"/>
      <c r="IV2060" s="593"/>
      <c r="IW2060" s="593"/>
      <c r="IX2060" s="593"/>
      <c r="IY2060" s="593"/>
      <c r="IZ2060" s="593"/>
      <c r="JA2060" s="593"/>
      <c r="JB2060" s="593"/>
      <c r="JC2060" s="593"/>
      <c r="JD2060" s="593"/>
      <c r="JE2060" s="593"/>
      <c r="JF2060" s="593"/>
      <c r="JG2060" s="593"/>
      <c r="JH2060" s="593"/>
      <c r="JI2060" s="593"/>
      <c r="JJ2060" s="593"/>
      <c r="JK2060" s="593"/>
      <c r="JL2060" s="593"/>
      <c r="JM2060" s="593"/>
      <c r="JN2060" s="593"/>
      <c r="JO2060" s="593"/>
      <c r="JP2060" s="593"/>
      <c r="JQ2060" s="593"/>
      <c r="JR2060" s="593"/>
      <c r="JS2060" s="593"/>
      <c r="JT2060" s="593"/>
      <c r="JU2060" s="593"/>
      <c r="JV2060" s="593"/>
      <c r="JW2060" s="593"/>
      <c r="JX2060" s="593"/>
      <c r="JY2060" s="593"/>
      <c r="JZ2060" s="593"/>
      <c r="KA2060" s="593"/>
      <c r="KB2060" s="593"/>
      <c r="KC2060" s="593"/>
      <c r="KD2060" s="593"/>
      <c r="KE2060" s="593"/>
      <c r="KF2060" s="593"/>
      <c r="KG2060" s="593"/>
      <c r="KH2060" s="593"/>
      <c r="KI2060" s="593"/>
      <c r="KJ2060" s="593"/>
      <c r="KK2060" s="593"/>
      <c r="KL2060" s="593"/>
      <c r="KM2060" s="593"/>
      <c r="KN2060" s="593"/>
      <c r="KO2060" s="593"/>
      <c r="KP2060" s="593"/>
      <c r="KQ2060" s="593"/>
      <c r="KR2060" s="593"/>
      <c r="KS2060" s="593"/>
      <c r="KT2060" s="593"/>
      <c r="KU2060" s="593"/>
      <c r="KV2060" s="593"/>
      <c r="KW2060" s="593"/>
      <c r="KX2060" s="593"/>
      <c r="KY2060" s="593"/>
      <c r="KZ2060" s="593"/>
      <c r="LA2060" s="593"/>
      <c r="LB2060" s="593"/>
      <c r="LC2060" s="593"/>
      <c r="LD2060" s="593"/>
      <c r="LE2060" s="593"/>
      <c r="LF2060" s="593"/>
      <c r="LG2060" s="593"/>
      <c r="LH2060" s="593"/>
      <c r="LI2060" s="593"/>
      <c r="LJ2060" s="593"/>
      <c r="LK2060" s="593"/>
      <c r="LL2060" s="593"/>
      <c r="LM2060" s="593"/>
      <c r="LN2060" s="593"/>
      <c r="LO2060" s="593"/>
      <c r="LP2060" s="593"/>
      <c r="LQ2060" s="593"/>
      <c r="LR2060" s="593"/>
      <c r="LS2060" s="593"/>
      <c r="LT2060" s="593"/>
      <c r="LU2060" s="593"/>
      <c r="LV2060" s="593"/>
      <c r="LW2060" s="593"/>
      <c r="LX2060" s="593"/>
      <c r="LY2060" s="593"/>
      <c r="LZ2060" s="593"/>
      <c r="MA2060" s="593"/>
      <c r="MB2060" s="593"/>
      <c r="MC2060" s="593"/>
      <c r="MD2060" s="593"/>
      <c r="ME2060" s="593"/>
      <c r="MF2060" s="593"/>
      <c r="MG2060" s="593"/>
      <c r="MH2060" s="593"/>
      <c r="MI2060" s="593"/>
      <c r="MJ2060" s="593"/>
      <c r="MK2060" s="593"/>
      <c r="ML2060" s="593"/>
      <c r="MM2060" s="593"/>
      <c r="MN2060" s="593"/>
      <c r="MO2060" s="593"/>
      <c r="MP2060" s="593"/>
      <c r="MQ2060" s="593"/>
      <c r="MR2060" s="593"/>
      <c r="MS2060" s="593"/>
      <c r="MT2060" s="593"/>
      <c r="MU2060" s="593"/>
      <c r="MV2060" s="593"/>
      <c r="MW2060" s="593"/>
      <c r="MX2060" s="593"/>
      <c r="MY2060" s="593"/>
      <c r="MZ2060" s="593"/>
      <c r="NA2060" s="593"/>
      <c r="NB2060" s="593"/>
      <c r="NC2060" s="593"/>
      <c r="ND2060" s="593"/>
      <c r="NE2060" s="593"/>
      <c r="NF2060" s="593"/>
      <c r="NG2060" s="593"/>
      <c r="NH2060" s="593"/>
      <c r="NI2060" s="593"/>
      <c r="NJ2060" s="593"/>
      <c r="NK2060" s="593"/>
      <c r="NL2060" s="593"/>
      <c r="NM2060" s="593"/>
      <c r="NN2060" s="593"/>
      <c r="NO2060" s="593"/>
      <c r="NP2060" s="593"/>
      <c r="NQ2060" s="593"/>
      <c r="NR2060" s="593"/>
      <c r="NS2060" s="593"/>
      <c r="NT2060" s="593"/>
      <c r="NU2060" s="593"/>
      <c r="NV2060" s="593"/>
      <c r="NW2060" s="593"/>
      <c r="NX2060" s="593"/>
      <c r="NY2060" s="593"/>
      <c r="NZ2060" s="593"/>
      <c r="OA2060" s="593"/>
      <c r="OB2060" s="593"/>
      <c r="OC2060" s="593"/>
      <c r="OD2060" s="593"/>
      <c r="OE2060" s="593"/>
      <c r="OF2060" s="593"/>
      <c r="OG2060" s="593"/>
      <c r="OH2060" s="593"/>
      <c r="OI2060" s="593"/>
      <c r="OJ2060" s="593"/>
      <c r="OK2060" s="593"/>
      <c r="OL2060" s="593"/>
      <c r="OM2060" s="593"/>
      <c r="ON2060" s="593"/>
      <c r="OO2060" s="593"/>
      <c r="OP2060" s="593"/>
      <c r="OQ2060" s="593"/>
      <c r="OR2060" s="593"/>
      <c r="OS2060" s="593"/>
      <c r="OT2060" s="593"/>
      <c r="OU2060" s="593"/>
      <c r="OV2060" s="593"/>
      <c r="OW2060" s="593"/>
      <c r="OX2060" s="593"/>
      <c r="OY2060" s="593"/>
      <c r="OZ2060" s="593"/>
      <c r="PA2060" s="593"/>
      <c r="PB2060" s="593"/>
      <c r="PC2060" s="593"/>
      <c r="PD2060" s="593"/>
      <c r="PE2060" s="593"/>
      <c r="PF2060" s="593"/>
      <c r="PG2060" s="593"/>
      <c r="PH2060" s="593"/>
      <c r="PI2060" s="593"/>
      <c r="PJ2060" s="593"/>
      <c r="PK2060" s="593"/>
      <c r="PL2060" s="593"/>
      <c r="PM2060" s="593"/>
      <c r="PN2060" s="593"/>
      <c r="PO2060" s="593"/>
      <c r="PP2060" s="593"/>
      <c r="PQ2060" s="593"/>
      <c r="PR2060" s="593"/>
      <c r="PS2060" s="593"/>
      <c r="PT2060" s="593"/>
      <c r="PU2060" s="593"/>
      <c r="PV2060" s="593"/>
      <c r="PW2060" s="593"/>
      <c r="PX2060" s="593"/>
      <c r="PY2060" s="593"/>
      <c r="PZ2060" s="593"/>
      <c r="QA2060" s="593"/>
      <c r="QB2060" s="593"/>
      <c r="QC2060" s="593"/>
      <c r="QD2060" s="593"/>
      <c r="QE2060" s="593"/>
      <c r="QF2060" s="593"/>
      <c r="QG2060" s="593"/>
      <c r="QH2060" s="593"/>
      <c r="QI2060" s="593"/>
      <c r="QJ2060" s="593"/>
      <c r="QK2060" s="593"/>
      <c r="QL2060" s="593"/>
      <c r="QM2060" s="593"/>
      <c r="QN2060" s="593"/>
      <c r="QO2060" s="593"/>
      <c r="QP2060" s="593"/>
      <c r="QQ2060" s="593"/>
      <c r="QR2060" s="593"/>
      <c r="QS2060" s="593"/>
      <c r="QT2060" s="593"/>
      <c r="QU2060" s="593"/>
      <c r="QV2060" s="593"/>
      <c r="QW2060" s="593"/>
      <c r="QX2060" s="593"/>
      <c r="QY2060" s="593"/>
      <c r="QZ2060" s="593"/>
      <c r="RA2060" s="593"/>
      <c r="RB2060" s="593"/>
      <c r="RC2060" s="593"/>
      <c r="RD2060" s="593"/>
      <c r="RE2060" s="593"/>
      <c r="RF2060" s="593"/>
      <c r="RG2060" s="593"/>
      <c r="RH2060" s="593"/>
      <c r="RI2060" s="593"/>
      <c r="RJ2060" s="593"/>
      <c r="RK2060" s="593"/>
      <c r="RL2060" s="593"/>
      <c r="RM2060" s="593"/>
      <c r="RN2060" s="593"/>
      <c r="RO2060" s="593"/>
      <c r="RP2060" s="593"/>
      <c r="RQ2060" s="593"/>
      <c r="RR2060" s="593"/>
      <c r="RS2060" s="593"/>
      <c r="RT2060" s="593"/>
      <c r="RU2060" s="593"/>
      <c r="RV2060" s="593"/>
      <c r="RW2060" s="593"/>
      <c r="RX2060" s="593"/>
      <c r="RY2060" s="593"/>
      <c r="RZ2060" s="593"/>
      <c r="SA2060" s="593"/>
      <c r="SB2060" s="593"/>
      <c r="SC2060" s="593"/>
      <c r="SD2060" s="593"/>
      <c r="SE2060" s="593"/>
      <c r="SF2060" s="593"/>
      <c r="SG2060" s="593"/>
      <c r="SH2060" s="593"/>
      <c r="SI2060" s="593"/>
      <c r="SJ2060" s="593"/>
      <c r="SK2060" s="593"/>
      <c r="SL2060" s="593"/>
      <c r="SM2060" s="593"/>
      <c r="SN2060" s="593"/>
      <c r="SO2060" s="593"/>
      <c r="SP2060" s="593"/>
      <c r="SQ2060" s="593"/>
      <c r="SR2060" s="593"/>
      <c r="SS2060" s="593"/>
      <c r="ST2060" s="593"/>
      <c r="SU2060" s="593"/>
      <c r="SV2060" s="593"/>
      <c r="SW2060" s="593"/>
      <c r="SX2060" s="593"/>
      <c r="SY2060" s="593"/>
      <c r="SZ2060" s="593"/>
      <c r="TA2060" s="593"/>
      <c r="TB2060" s="593"/>
      <c r="TC2060" s="593"/>
      <c r="TD2060" s="593"/>
      <c r="TE2060" s="593"/>
      <c r="TF2060" s="593"/>
      <c r="TG2060" s="593"/>
      <c r="TH2060" s="593"/>
      <c r="TI2060" s="593"/>
      <c r="TJ2060" s="593"/>
      <c r="TK2060" s="593"/>
      <c r="TL2060" s="593"/>
      <c r="TM2060" s="593"/>
      <c r="TN2060" s="593"/>
      <c r="TO2060" s="593"/>
      <c r="TP2060" s="593"/>
      <c r="TQ2060" s="593"/>
      <c r="TR2060" s="593"/>
      <c r="TS2060" s="593"/>
      <c r="TT2060" s="593"/>
      <c r="TU2060" s="593"/>
      <c r="TV2060" s="593"/>
      <c r="TW2060" s="593"/>
      <c r="TX2060" s="593"/>
      <c r="TY2060" s="593"/>
      <c r="TZ2060" s="593"/>
      <c r="UA2060" s="593"/>
      <c r="UB2060" s="593"/>
      <c r="UC2060" s="593"/>
      <c r="UD2060" s="593"/>
      <c r="UE2060" s="593"/>
      <c r="UF2060" s="593"/>
      <c r="UG2060" s="593"/>
      <c r="UH2060" s="593"/>
      <c r="UI2060" s="593"/>
      <c r="UJ2060" s="593"/>
      <c r="UK2060" s="593"/>
      <c r="UL2060" s="593"/>
      <c r="UM2060" s="593"/>
      <c r="UN2060" s="593"/>
      <c r="UO2060" s="593"/>
      <c r="UP2060" s="593"/>
      <c r="UQ2060" s="593"/>
      <c r="UR2060" s="593"/>
      <c r="US2060" s="593"/>
      <c r="UT2060" s="593"/>
      <c r="UU2060" s="593"/>
      <c r="UV2060" s="593"/>
      <c r="UW2060" s="593"/>
      <c r="UX2060" s="593"/>
      <c r="UY2060" s="593"/>
      <c r="UZ2060" s="593"/>
      <c r="VA2060" s="593"/>
      <c r="VB2060" s="593"/>
      <c r="VC2060" s="593"/>
      <c r="VD2060" s="593"/>
      <c r="VE2060" s="593"/>
      <c r="VF2060" s="593"/>
      <c r="VG2060" s="593"/>
      <c r="VH2060" s="593"/>
      <c r="VI2060" s="593"/>
      <c r="VJ2060" s="593"/>
      <c r="VK2060" s="593"/>
      <c r="VL2060" s="593"/>
      <c r="VM2060" s="593"/>
      <c r="VN2060" s="593"/>
      <c r="VO2060" s="593"/>
      <c r="VP2060" s="593"/>
      <c r="VQ2060" s="593"/>
      <c r="VR2060" s="593"/>
      <c r="VS2060" s="593"/>
      <c r="VT2060" s="593"/>
      <c r="VU2060" s="593"/>
      <c r="VV2060" s="593"/>
      <c r="VW2060" s="593"/>
      <c r="VX2060" s="593"/>
      <c r="VY2060" s="593"/>
      <c r="VZ2060" s="593"/>
      <c r="WA2060" s="593"/>
      <c r="WB2060" s="593"/>
      <c r="WC2060" s="593"/>
      <c r="WD2060" s="593"/>
      <c r="WE2060" s="593"/>
      <c r="WF2060" s="593"/>
      <c r="WG2060" s="593"/>
      <c r="WH2060" s="593"/>
      <c r="WI2060" s="593"/>
      <c r="WJ2060" s="593"/>
      <c r="WK2060" s="593"/>
      <c r="WL2060" s="593"/>
      <c r="WM2060" s="593"/>
      <c r="WN2060" s="593"/>
      <c r="WO2060" s="593"/>
      <c r="WP2060" s="593"/>
      <c r="WQ2060" s="593"/>
      <c r="WR2060" s="593"/>
      <c r="WS2060" s="593"/>
      <c r="WT2060" s="593"/>
      <c r="WU2060" s="593"/>
      <c r="WV2060" s="593"/>
      <c r="WW2060" s="593"/>
      <c r="WX2060" s="593"/>
      <c r="WY2060" s="593"/>
      <c r="WZ2060" s="593"/>
      <c r="XA2060" s="593"/>
      <c r="XB2060" s="593"/>
      <c r="XC2060" s="593"/>
      <c r="XD2060" s="593"/>
      <c r="XE2060" s="593"/>
      <c r="XF2060" s="593"/>
      <c r="XG2060" s="593"/>
      <c r="XH2060" s="593"/>
      <c r="XI2060" s="593"/>
      <c r="XJ2060" s="593"/>
      <c r="XK2060" s="593"/>
      <c r="XL2060" s="593"/>
      <c r="XM2060" s="593"/>
      <c r="XN2060" s="593"/>
      <c r="XO2060" s="593"/>
      <c r="XP2060" s="593"/>
      <c r="XQ2060" s="593"/>
      <c r="XR2060" s="593"/>
      <c r="XS2060" s="593"/>
      <c r="XT2060" s="593"/>
      <c r="XU2060" s="593"/>
      <c r="XV2060" s="593"/>
      <c r="XW2060" s="593"/>
      <c r="XX2060" s="593"/>
      <c r="XY2060" s="593"/>
      <c r="XZ2060" s="593"/>
      <c r="YA2060" s="593"/>
      <c r="YB2060" s="593"/>
      <c r="YC2060" s="593"/>
      <c r="YD2060" s="593"/>
      <c r="YE2060" s="593"/>
      <c r="YF2060" s="593"/>
      <c r="YG2060" s="593"/>
      <c r="YH2060" s="593"/>
      <c r="YI2060" s="593"/>
      <c r="YJ2060" s="593"/>
      <c r="YK2060" s="593"/>
      <c r="YL2060" s="593"/>
      <c r="YM2060" s="593"/>
      <c r="YN2060" s="593"/>
      <c r="YO2060" s="593"/>
      <c r="YP2060" s="593"/>
      <c r="YQ2060" s="593"/>
      <c r="YR2060" s="593"/>
      <c r="YS2060" s="593"/>
      <c r="YT2060" s="593"/>
      <c r="YU2060" s="593"/>
      <c r="YV2060" s="593"/>
      <c r="YW2060" s="593"/>
      <c r="YX2060" s="593"/>
      <c r="YY2060" s="593"/>
      <c r="YZ2060" s="593"/>
      <c r="ZA2060" s="593"/>
      <c r="ZB2060" s="593"/>
      <c r="ZC2060" s="593"/>
      <c r="ZD2060" s="593"/>
      <c r="ZE2060" s="593"/>
      <c r="ZF2060" s="593"/>
      <c r="ZG2060" s="593"/>
      <c r="ZH2060" s="593"/>
      <c r="ZI2060" s="593"/>
      <c r="ZJ2060" s="593"/>
      <c r="ZK2060" s="593"/>
      <c r="ZL2060" s="593"/>
      <c r="ZM2060" s="593"/>
      <c r="ZN2060" s="593"/>
      <c r="ZO2060" s="593"/>
      <c r="ZP2060" s="593"/>
      <c r="ZQ2060" s="593"/>
      <c r="ZR2060" s="593"/>
      <c r="ZS2060" s="593"/>
      <c r="ZT2060" s="593"/>
      <c r="ZU2060" s="593"/>
      <c r="ZV2060" s="593"/>
      <c r="ZW2060" s="593"/>
      <c r="ZX2060" s="593"/>
      <c r="ZY2060" s="593"/>
      <c r="ZZ2060" s="593"/>
      <c r="AAA2060" s="593"/>
      <c r="AAB2060" s="593"/>
      <c r="AAC2060" s="593"/>
      <c r="AAD2060" s="593"/>
      <c r="AAE2060" s="593"/>
      <c r="AAF2060" s="593"/>
      <c r="AAG2060" s="593"/>
      <c r="AAH2060" s="593"/>
      <c r="AAI2060" s="593"/>
      <c r="AAJ2060" s="593"/>
      <c r="AAK2060" s="593"/>
      <c r="AAL2060" s="593"/>
      <c r="AAM2060" s="593"/>
      <c r="AAN2060" s="593"/>
      <c r="AAO2060" s="593"/>
      <c r="AAP2060" s="593"/>
      <c r="AAQ2060" s="593"/>
      <c r="AAR2060" s="593"/>
      <c r="AAS2060" s="593"/>
      <c r="AAT2060" s="593"/>
      <c r="AAU2060" s="593"/>
      <c r="AAV2060" s="593"/>
      <c r="AAW2060" s="593"/>
      <c r="AAX2060" s="593"/>
      <c r="AAY2060" s="593"/>
      <c r="AAZ2060" s="593"/>
      <c r="ABA2060" s="593"/>
      <c r="ABB2060" s="593"/>
      <c r="ABC2060" s="593"/>
      <c r="ABD2060" s="593"/>
      <c r="ABE2060" s="593"/>
      <c r="ABF2060" s="593"/>
      <c r="ABG2060" s="593"/>
      <c r="ABH2060" s="593"/>
      <c r="ABI2060" s="593"/>
      <c r="ABJ2060" s="593"/>
      <c r="ABK2060" s="593"/>
      <c r="ABL2060" s="593"/>
      <c r="ABM2060" s="593"/>
      <c r="ABN2060" s="593"/>
      <c r="ABO2060" s="593"/>
      <c r="ABP2060" s="593"/>
      <c r="ABQ2060" s="593"/>
      <c r="ABR2060" s="593"/>
      <c r="ABS2060" s="593"/>
      <c r="ABT2060" s="593"/>
      <c r="ABU2060" s="593"/>
      <c r="ABV2060" s="593"/>
      <c r="ABW2060" s="593"/>
      <c r="ABX2060" s="593"/>
      <c r="ABY2060" s="593"/>
      <c r="ABZ2060" s="593"/>
      <c r="ACA2060" s="593"/>
      <c r="ACB2060" s="593"/>
      <c r="ACC2060" s="593"/>
      <c r="ACD2060" s="593"/>
      <c r="ACE2060" s="593"/>
      <c r="ACF2060" s="593"/>
      <c r="ACG2060" s="593"/>
      <c r="ACH2060" s="593"/>
      <c r="ACI2060" s="593"/>
      <c r="ACJ2060" s="593"/>
      <c r="ACK2060" s="593"/>
      <c r="ACL2060" s="593"/>
      <c r="ACM2060" s="593"/>
      <c r="ACN2060" s="593"/>
      <c r="ACO2060" s="593"/>
      <c r="ACP2060" s="593"/>
      <c r="ACQ2060" s="593"/>
      <c r="ACR2060" s="593"/>
      <c r="ACS2060" s="593"/>
      <c r="ACT2060" s="593"/>
      <c r="ACU2060" s="593"/>
      <c r="ACV2060" s="593"/>
      <c r="ACW2060" s="593"/>
      <c r="ACX2060" s="593"/>
      <c r="ACY2060" s="593"/>
      <c r="ACZ2060" s="593"/>
      <c r="ADA2060" s="593"/>
      <c r="ADB2060" s="593"/>
      <c r="ADC2060" s="593"/>
      <c r="ADD2060" s="593"/>
      <c r="ADE2060" s="593"/>
      <c r="ADF2060" s="593"/>
      <c r="ADG2060" s="593"/>
      <c r="ADH2060" s="593"/>
      <c r="ADI2060" s="593"/>
      <c r="ADJ2060" s="593"/>
      <c r="ADK2060" s="593"/>
      <c r="ADL2060" s="593"/>
      <c r="ADM2060" s="593"/>
      <c r="ADN2060" s="593"/>
      <c r="ADO2060" s="593"/>
      <c r="ADP2060" s="593"/>
      <c r="ADQ2060" s="593"/>
      <c r="ADR2060" s="593"/>
      <c r="ADS2060" s="593"/>
      <c r="ADT2060" s="593"/>
      <c r="ADU2060" s="593"/>
      <c r="ADV2060" s="593"/>
      <c r="ADW2060" s="593"/>
      <c r="ADX2060" s="593"/>
      <c r="ADY2060" s="593"/>
      <c r="ADZ2060" s="593"/>
      <c r="AEA2060" s="593"/>
      <c r="AEB2060" s="593"/>
      <c r="AEC2060" s="593"/>
      <c r="AED2060" s="593"/>
      <c r="AEE2060" s="593"/>
      <c r="AEF2060" s="593"/>
      <c r="AEG2060" s="593"/>
      <c r="AEH2060" s="593"/>
      <c r="AEI2060" s="593"/>
      <c r="AEJ2060" s="593"/>
      <c r="AEK2060" s="593"/>
      <c r="AEL2060" s="593"/>
      <c r="AEM2060" s="593"/>
      <c r="AEN2060" s="593"/>
      <c r="AEO2060" s="593"/>
      <c r="AEP2060" s="593"/>
      <c r="AEQ2060" s="593"/>
      <c r="AER2060" s="593"/>
      <c r="AES2060" s="593"/>
      <c r="AET2060" s="593"/>
      <c r="AEU2060" s="593"/>
      <c r="AEV2060" s="593"/>
      <c r="AEW2060" s="593"/>
      <c r="AEX2060" s="593"/>
      <c r="AEY2060" s="593"/>
      <c r="AEZ2060" s="593"/>
      <c r="AFA2060" s="593"/>
      <c r="AFB2060" s="593"/>
      <c r="AFC2060" s="593"/>
      <c r="AFD2060" s="593"/>
      <c r="AFE2060" s="593"/>
      <c r="AFF2060" s="593"/>
      <c r="AFG2060" s="593"/>
      <c r="AFH2060" s="593"/>
      <c r="AFI2060" s="593"/>
      <c r="AFJ2060" s="593"/>
      <c r="AFK2060" s="593"/>
      <c r="AFL2060" s="593"/>
      <c r="AFM2060" s="593"/>
      <c r="AFN2060" s="593"/>
      <c r="AFO2060" s="593"/>
      <c r="AFP2060" s="593"/>
      <c r="AFQ2060" s="593"/>
      <c r="AFR2060" s="593"/>
      <c r="AFS2060" s="593"/>
      <c r="AFT2060" s="593"/>
      <c r="AFU2060" s="593"/>
      <c r="AFV2060" s="593"/>
      <c r="AFW2060" s="593"/>
      <c r="AFX2060" s="593"/>
      <c r="AFY2060" s="593"/>
      <c r="AFZ2060" s="593"/>
      <c r="AGA2060" s="593"/>
      <c r="AGB2060" s="593"/>
      <c r="AGC2060" s="593"/>
      <c r="AGD2060" s="593"/>
      <c r="AGE2060" s="593"/>
      <c r="AGF2060" s="593"/>
      <c r="AGG2060" s="593"/>
      <c r="AGH2060" s="593"/>
      <c r="AGI2060" s="593"/>
      <c r="AGJ2060" s="593"/>
      <c r="AGK2060" s="593"/>
      <c r="AGL2060" s="593"/>
      <c r="AGM2060" s="593"/>
      <c r="AGN2060" s="593"/>
      <c r="AGO2060" s="593"/>
      <c r="AGP2060" s="593"/>
      <c r="AGQ2060" s="593"/>
      <c r="AGR2060" s="593"/>
      <c r="AGS2060" s="593"/>
      <c r="AGT2060" s="593"/>
      <c r="AGU2060" s="593"/>
      <c r="AGV2060" s="593"/>
      <c r="AGW2060" s="593"/>
      <c r="AGX2060" s="593"/>
      <c r="AGY2060" s="593"/>
      <c r="AGZ2060" s="593"/>
      <c r="AHA2060" s="593"/>
      <c r="AHB2060" s="593"/>
      <c r="AHC2060" s="593"/>
      <c r="AHD2060" s="593"/>
      <c r="AHE2060" s="593"/>
      <c r="AHF2060" s="593"/>
      <c r="AHG2060" s="593"/>
      <c r="AHH2060" s="593"/>
      <c r="AHI2060" s="593"/>
      <c r="AHJ2060" s="593"/>
      <c r="AHK2060" s="593"/>
      <c r="AHL2060" s="593"/>
      <c r="AHM2060" s="593"/>
      <c r="AHN2060" s="593"/>
      <c r="AHO2060" s="593"/>
      <c r="AHP2060" s="593"/>
      <c r="AHQ2060" s="593"/>
      <c r="AHR2060" s="593"/>
      <c r="AHS2060" s="593"/>
      <c r="AHT2060" s="593"/>
      <c r="AHU2060" s="593"/>
      <c r="AHV2060" s="593"/>
      <c r="AHW2060" s="593"/>
      <c r="AHX2060" s="593"/>
      <c r="AHY2060" s="593"/>
      <c r="AHZ2060" s="593"/>
      <c r="AIA2060" s="593"/>
      <c r="AIB2060" s="593"/>
      <c r="AIC2060" s="593"/>
      <c r="AID2060" s="593"/>
      <c r="AIE2060" s="593"/>
      <c r="AIF2060" s="593"/>
      <c r="AIG2060" s="593"/>
      <c r="AIH2060" s="593"/>
      <c r="AII2060" s="593"/>
      <c r="AIJ2060" s="593"/>
      <c r="AIK2060" s="593"/>
      <c r="AIL2060" s="593"/>
      <c r="AIM2060" s="593"/>
      <c r="AIN2060" s="593"/>
      <c r="AIO2060" s="593"/>
      <c r="AIP2060" s="593"/>
      <c r="AIQ2060" s="593"/>
      <c r="AIR2060" s="593"/>
      <c r="AIS2060" s="593"/>
      <c r="AIT2060" s="593"/>
      <c r="AIU2060" s="593"/>
      <c r="AIV2060" s="593"/>
      <c r="AIW2060" s="593"/>
      <c r="AIX2060" s="593"/>
      <c r="AIY2060" s="593"/>
      <c r="AIZ2060" s="593"/>
      <c r="AJA2060" s="593"/>
      <c r="AJB2060" s="593"/>
      <c r="AJC2060" s="593"/>
      <c r="AJD2060" s="593"/>
      <c r="AJE2060" s="593"/>
      <c r="AJF2060" s="593"/>
      <c r="AJG2060" s="593"/>
      <c r="AJH2060" s="593"/>
      <c r="AJI2060" s="593"/>
      <c r="AJJ2060" s="593"/>
      <c r="AJK2060" s="593"/>
      <c r="AJL2060" s="593"/>
      <c r="AJM2060" s="593"/>
      <c r="AJN2060" s="593"/>
      <c r="AJO2060" s="593"/>
      <c r="AJP2060" s="593"/>
      <c r="AJQ2060" s="593"/>
      <c r="AJR2060" s="593"/>
      <c r="AJS2060" s="593"/>
      <c r="AJT2060" s="593"/>
      <c r="AJU2060" s="593"/>
      <c r="AJV2060" s="593"/>
      <c r="AJW2060" s="593"/>
      <c r="AJX2060" s="593"/>
      <c r="AJY2060" s="593"/>
      <c r="AJZ2060" s="593"/>
      <c r="AKA2060" s="593"/>
      <c r="AKB2060" s="593"/>
      <c r="AKC2060" s="593"/>
      <c r="AKD2060" s="593"/>
      <c r="AKE2060" s="593"/>
      <c r="AKF2060" s="593"/>
      <c r="AKG2060" s="593"/>
      <c r="AKH2060" s="593"/>
      <c r="AKI2060" s="593"/>
      <c r="AKJ2060" s="593"/>
      <c r="AKK2060" s="593"/>
      <c r="AKL2060" s="593"/>
      <c r="AKM2060" s="593"/>
      <c r="AKN2060" s="593"/>
      <c r="AKO2060" s="593"/>
      <c r="AKP2060" s="593"/>
      <c r="AKQ2060" s="593"/>
      <c r="AKR2060" s="593"/>
      <c r="AKS2060" s="593"/>
      <c r="AKT2060" s="593"/>
      <c r="AKU2060" s="593"/>
      <c r="AKV2060" s="593"/>
      <c r="AKW2060" s="593"/>
      <c r="AKX2060" s="593"/>
      <c r="AKY2060" s="593"/>
      <c r="AKZ2060" s="593"/>
      <c r="ALA2060" s="593"/>
      <c r="ALB2060" s="593"/>
      <c r="ALC2060" s="593"/>
      <c r="ALD2060" s="593"/>
      <c r="ALE2060" s="593"/>
      <c r="ALF2060" s="593"/>
      <c r="ALG2060" s="593"/>
      <c r="ALH2060" s="593"/>
      <c r="ALI2060" s="593"/>
      <c r="ALJ2060" s="593"/>
      <c r="ALK2060" s="593"/>
      <c r="ALL2060" s="593"/>
      <c r="ALM2060" s="593"/>
      <c r="ALN2060" s="593"/>
      <c r="ALO2060" s="593"/>
      <c r="ALP2060" s="593"/>
      <c r="ALQ2060" s="593"/>
      <c r="ALR2060" s="593"/>
      <c r="ALS2060" s="593"/>
      <c r="ALT2060" s="593"/>
      <c r="ALU2060" s="593"/>
      <c r="ALV2060" s="593"/>
      <c r="ALW2060" s="593"/>
      <c r="ALX2060" s="593"/>
      <c r="ALY2060" s="593"/>
      <c r="ALZ2060" s="593"/>
      <c r="AMA2060" s="593"/>
      <c r="AMB2060" s="593"/>
      <c r="AMC2060" s="593"/>
      <c r="AMD2060" s="593"/>
      <c r="AME2060" s="593"/>
      <c r="AMF2060" s="593"/>
      <c r="AMG2060" s="593"/>
      <c r="AMH2060" s="593"/>
      <c r="AMI2060" s="593"/>
      <c r="AMJ2060" s="593"/>
      <c r="AMK2060" s="593"/>
      <c r="AML2060" s="593"/>
      <c r="AMM2060" s="593"/>
      <c r="AMN2060" s="593"/>
      <c r="AMO2060" s="593"/>
      <c r="AMP2060" s="593"/>
      <c r="AMQ2060" s="593"/>
      <c r="AMR2060" s="593"/>
      <c r="AMS2060" s="593"/>
      <c r="AMT2060" s="593"/>
      <c r="AMU2060" s="593"/>
      <c r="AMV2060" s="593"/>
      <c r="AMW2060" s="593"/>
      <c r="AMX2060" s="593"/>
      <c r="AMY2060" s="593"/>
      <c r="AMZ2060" s="593"/>
      <c r="ANA2060" s="593"/>
      <c r="ANB2060" s="593"/>
      <c r="ANC2060" s="593"/>
      <c r="AND2060" s="593"/>
      <c r="ANE2060" s="593"/>
      <c r="ANF2060" s="593"/>
      <c r="ANG2060" s="593"/>
      <c r="ANH2060" s="593"/>
      <c r="ANI2060" s="593"/>
      <c r="ANJ2060" s="593"/>
      <c r="ANK2060" s="593"/>
      <c r="ANL2060" s="593"/>
      <c r="ANM2060" s="593"/>
      <c r="ANN2060" s="593"/>
      <c r="ANO2060" s="593"/>
      <c r="ANP2060" s="593"/>
      <c r="ANQ2060" s="593"/>
      <c r="ANR2060" s="593"/>
      <c r="ANS2060" s="593"/>
      <c r="ANT2060" s="593"/>
      <c r="ANU2060" s="593"/>
      <c r="ANV2060" s="593"/>
      <c r="ANW2060" s="593"/>
      <c r="ANX2060" s="593"/>
      <c r="ANY2060" s="593"/>
      <c r="ANZ2060" s="593"/>
      <c r="AOA2060" s="593"/>
      <c r="AOB2060" s="593"/>
      <c r="AOC2060" s="593"/>
      <c r="AOD2060" s="593"/>
      <c r="AOE2060" s="593"/>
      <c r="AOF2060" s="593"/>
      <c r="AOG2060" s="593"/>
      <c r="AOH2060" s="593"/>
      <c r="AOI2060" s="593"/>
      <c r="AOJ2060" s="593"/>
      <c r="AOK2060" s="593"/>
      <c r="AOL2060" s="593"/>
      <c r="AOM2060" s="593"/>
      <c r="AON2060" s="593"/>
      <c r="AOO2060" s="593"/>
      <c r="AOP2060" s="593"/>
      <c r="AOQ2060" s="593"/>
      <c r="AOR2060" s="593"/>
      <c r="AOS2060" s="593"/>
      <c r="AOT2060" s="593"/>
      <c r="AOU2060" s="593"/>
      <c r="AOV2060" s="593"/>
      <c r="AOW2060" s="593"/>
      <c r="AOX2060" s="593"/>
      <c r="AOY2060" s="593"/>
      <c r="AOZ2060" s="593"/>
      <c r="APA2060" s="593"/>
      <c r="APB2060" s="593"/>
      <c r="APC2060" s="593"/>
      <c r="APD2060" s="593"/>
      <c r="APE2060" s="593"/>
      <c r="APF2060" s="593"/>
      <c r="APG2060" s="593"/>
      <c r="APH2060" s="593"/>
      <c r="API2060" s="593"/>
      <c r="APJ2060" s="593"/>
      <c r="APK2060" s="593"/>
      <c r="APL2060" s="593"/>
      <c r="APM2060" s="593"/>
      <c r="APN2060" s="593"/>
      <c r="APO2060" s="593"/>
      <c r="APP2060" s="593"/>
      <c r="APQ2060" s="593"/>
      <c r="APR2060" s="593"/>
      <c r="APS2060" s="593"/>
      <c r="APT2060" s="593"/>
      <c r="APU2060" s="593"/>
      <c r="APV2060" s="593"/>
      <c r="APW2060" s="593"/>
      <c r="APX2060" s="593"/>
      <c r="APY2060" s="593"/>
      <c r="APZ2060" s="593"/>
      <c r="AQA2060" s="593"/>
      <c r="AQB2060" s="593"/>
      <c r="AQC2060" s="593"/>
      <c r="AQD2060" s="593"/>
      <c r="AQE2060" s="593"/>
      <c r="AQF2060" s="593"/>
      <c r="AQG2060" s="593"/>
      <c r="AQH2060" s="593"/>
      <c r="AQI2060" s="593"/>
      <c r="AQJ2060" s="593"/>
      <c r="AQK2060" s="593"/>
      <c r="AQL2060" s="593"/>
      <c r="AQM2060" s="593"/>
      <c r="AQN2060" s="593"/>
      <c r="AQO2060" s="593"/>
      <c r="AQP2060" s="593"/>
      <c r="AQQ2060" s="593"/>
      <c r="AQR2060" s="593"/>
      <c r="AQS2060" s="593"/>
      <c r="AQT2060" s="593"/>
      <c r="AQU2060" s="593"/>
      <c r="AQV2060" s="593"/>
      <c r="AQW2060" s="593"/>
      <c r="AQX2060" s="593"/>
      <c r="AQY2060" s="593"/>
      <c r="AQZ2060" s="593"/>
      <c r="ARA2060" s="593"/>
      <c r="ARB2060" s="593"/>
      <c r="ARC2060" s="593"/>
      <c r="ARD2060" s="593"/>
      <c r="ARE2060" s="593"/>
      <c r="ARF2060" s="593"/>
      <c r="ARG2060" s="593"/>
      <c r="ARH2060" s="593"/>
      <c r="ARI2060" s="593"/>
      <c r="ARJ2060" s="593"/>
      <c r="ARK2060" s="593"/>
      <c r="ARL2060" s="593"/>
      <c r="ARM2060" s="593"/>
      <c r="ARN2060" s="593"/>
      <c r="ARO2060" s="593"/>
      <c r="ARP2060" s="593"/>
      <c r="ARQ2060" s="593"/>
      <c r="ARR2060" s="593"/>
      <c r="ARS2060" s="593"/>
      <c r="ART2060" s="593"/>
      <c r="ARU2060" s="593"/>
      <c r="ARV2060" s="593"/>
      <c r="ARW2060" s="593"/>
      <c r="ARX2060" s="593"/>
      <c r="ARY2060" s="593"/>
      <c r="ARZ2060" s="593"/>
      <c r="ASA2060" s="593"/>
      <c r="ASB2060" s="593"/>
      <c r="ASC2060" s="593"/>
      <c r="ASD2060" s="593"/>
      <c r="ASE2060" s="593"/>
      <c r="ASF2060" s="593"/>
      <c r="ASG2060" s="593"/>
      <c r="ASH2060" s="593"/>
      <c r="ASI2060" s="593"/>
      <c r="ASJ2060" s="593"/>
      <c r="ASK2060" s="593"/>
      <c r="ASL2060" s="593"/>
      <c r="ASM2060" s="593"/>
      <c r="ASN2060" s="593"/>
      <c r="ASO2060" s="593"/>
      <c r="ASP2060" s="593"/>
      <c r="ASQ2060" s="593"/>
      <c r="ASR2060" s="593"/>
      <c r="ASS2060" s="593"/>
      <c r="AST2060" s="593"/>
      <c r="ASU2060" s="593"/>
      <c r="ASV2060" s="593"/>
      <c r="ASW2060" s="593"/>
      <c r="ASX2060" s="593"/>
      <c r="ASY2060" s="593"/>
      <c r="ASZ2060" s="593"/>
      <c r="ATA2060" s="593"/>
      <c r="ATB2060" s="593"/>
      <c r="ATC2060" s="593"/>
      <c r="ATD2060" s="593"/>
      <c r="ATE2060" s="593"/>
      <c r="ATF2060" s="593"/>
      <c r="ATG2060" s="593"/>
      <c r="ATH2060" s="593"/>
      <c r="ATI2060" s="593"/>
      <c r="ATJ2060" s="593"/>
      <c r="ATK2060" s="593"/>
      <c r="ATL2060" s="593"/>
      <c r="ATM2060" s="593"/>
      <c r="ATN2060" s="593"/>
      <c r="ATO2060" s="593"/>
      <c r="ATP2060" s="593"/>
      <c r="ATQ2060" s="593"/>
      <c r="ATR2060" s="593"/>
      <c r="ATS2060" s="593"/>
      <c r="ATT2060" s="593"/>
      <c r="ATU2060" s="593"/>
      <c r="ATV2060" s="593"/>
      <c r="ATW2060" s="593"/>
      <c r="ATX2060" s="593"/>
      <c r="ATY2060" s="593"/>
      <c r="ATZ2060" s="593"/>
      <c r="AUA2060" s="593"/>
      <c r="AUB2060" s="593"/>
      <c r="AUC2060" s="593"/>
      <c r="AUD2060" s="593"/>
      <c r="AUE2060" s="593"/>
      <c r="AUF2060" s="593"/>
      <c r="AUG2060" s="593"/>
      <c r="AUH2060" s="593"/>
      <c r="AUI2060" s="593"/>
      <c r="AUJ2060" s="593"/>
      <c r="AUK2060" s="593"/>
      <c r="AUL2060" s="593"/>
      <c r="AUM2060" s="593"/>
      <c r="AUN2060" s="593"/>
      <c r="AUO2060" s="593"/>
      <c r="AUP2060" s="593"/>
      <c r="AUQ2060" s="593"/>
      <c r="AUR2060" s="593"/>
      <c r="AUS2060" s="593"/>
      <c r="AUT2060" s="593"/>
      <c r="AUU2060" s="593"/>
      <c r="AUV2060" s="593"/>
      <c r="AUW2060" s="593"/>
      <c r="AUX2060" s="593"/>
      <c r="AUY2060" s="593"/>
      <c r="AUZ2060" s="593"/>
      <c r="AVA2060" s="593"/>
      <c r="AVB2060" s="593"/>
      <c r="AVC2060" s="593"/>
      <c r="AVD2060" s="593"/>
      <c r="AVE2060" s="593"/>
      <c r="AVF2060" s="593"/>
      <c r="AVG2060" s="593"/>
      <c r="AVH2060" s="593"/>
      <c r="AVI2060" s="593"/>
      <c r="AVJ2060" s="593"/>
      <c r="AVK2060" s="593"/>
    </row>
    <row r="2061" spans="1:1259">
      <c r="A2061" s="697"/>
      <c r="B2061" s="558">
        <v>44574</v>
      </c>
      <c r="C2061" s="558">
        <v>44575</v>
      </c>
      <c r="D2061" s="676" t="s">
        <v>1067</v>
      </c>
      <c r="E2061" s="524" t="s">
        <v>5332</v>
      </c>
      <c r="F2061" s="665"/>
      <c r="G2061" s="665">
        <v>2022</v>
      </c>
      <c r="H2061" s="665">
        <v>5</v>
      </c>
      <c r="I2061" s="687"/>
      <c r="J2061" s="666"/>
      <c r="K2061" s="676" t="s">
        <v>1374</v>
      </c>
      <c r="L2061" s="677" t="s">
        <v>1370</v>
      </c>
      <c r="M2061" s="677">
        <v>44656</v>
      </c>
      <c r="N2061" s="677">
        <v>44656</v>
      </c>
      <c r="O2061" s="677"/>
      <c r="P2061" s="677" t="s">
        <v>1097</v>
      </c>
      <c r="Q2061" s="666"/>
      <c r="R2061" s="666"/>
      <c r="S2061" s="665" t="s">
        <v>1118</v>
      </c>
      <c r="T2061" s="665">
        <v>72</v>
      </c>
      <c r="U2061" s="665" t="s">
        <v>1086</v>
      </c>
      <c r="V2061" s="676" t="s">
        <v>1072</v>
      </c>
      <c r="W2061" s="678">
        <v>475</v>
      </c>
      <c r="X2061" s="551">
        <v>5075</v>
      </c>
      <c r="Y2061" s="693">
        <v>2410625</v>
      </c>
      <c r="Z2061" s="667">
        <v>0.5</v>
      </c>
      <c r="AA2061" s="682">
        <f>Y2061*Z2061</f>
        <v>1205312.5</v>
      </c>
      <c r="AB2061" s="521"/>
      <c r="AC2061" s="668">
        <v>0</v>
      </c>
      <c r="AD2061" s="676"/>
      <c r="AE2061" s="684"/>
      <c r="AF2061" s="695">
        <f>AA2061+AD2061+AE2061</f>
        <v>1205312.5</v>
      </c>
      <c r="AG2061" s="676" t="s">
        <v>1073</v>
      </c>
      <c r="AH2061" s="641"/>
      <c r="AI2061" s="676">
        <v>60</v>
      </c>
      <c r="AJ2061" s="676" t="s">
        <v>1373</v>
      </c>
      <c r="AK2061" s="676" t="s">
        <v>1121</v>
      </c>
      <c r="AL2061" s="696">
        <v>61704</v>
      </c>
      <c r="AM2061" s="676" t="s">
        <v>52</v>
      </c>
      <c r="AN2061" s="676" t="s">
        <v>1076</v>
      </c>
      <c r="AO2061" s="665"/>
      <c r="AP2061" s="676"/>
      <c r="AQ2061" s="676"/>
      <c r="AR2061" s="676" t="s">
        <v>1222</v>
      </c>
      <c r="AS2061" s="523" t="s">
        <v>1077</v>
      </c>
      <c r="AT2061" s="523"/>
      <c r="AU2061" s="523" t="s">
        <v>1078</v>
      </c>
      <c r="AV2061" s="674"/>
      <c r="AW2061" s="673" t="str">
        <f>U2061</f>
        <v>12005833C</v>
      </c>
      <c r="AX2061" s="673" cm="1">
        <f t="array" ref="AX2061">SUM(MID(0&amp;AW2061,LARGE(INDEX(ISNUMBER(--MID(AW2061,ROW($1:$8),1))*ROW($1:$8),),ROW($1:$8))+1,1)*10^ROW($1:$8)/10)</f>
        <v>12005833</v>
      </c>
      <c r="AY2061" s="673" t="str">
        <f>VLOOKUP($AX2061,'Item Master Data'!$A:$F,3,FALSE)</f>
        <v>Q.PEAK DUO XL G10 BFG</v>
      </c>
      <c r="AZ2061" s="673">
        <f>VLOOKUP($AX2061,'Item Master Data'!$A:$F,6,FALSE)</f>
        <v>475</v>
      </c>
      <c r="BA2061" s="673" t="e">
        <f>X2061/BB2061</f>
        <v>#VALUE!</v>
      </c>
      <c r="BB2061" s="673" t="str">
        <f>VLOOKUP(AX2061,'Item Master Data'!$A:$G,7,FALSE)</f>
        <v> 30</v>
      </c>
      <c r="BC2061" s="673"/>
      <c r="BD2061" s="673">
        <f>W2061-AZ2061</f>
        <v>0</v>
      </c>
      <c r="BE2061" s="672"/>
      <c r="BF2061" s="672"/>
      <c r="BG2061" s="672"/>
      <c r="BH2061" s="672"/>
      <c r="BI2061" s="672"/>
      <c r="BJ2061" s="672"/>
      <c r="BK2061" s="672"/>
      <c r="BL2061" s="672"/>
      <c r="BM2061" s="672"/>
      <c r="BN2061" s="672"/>
      <c r="BO2061" s="672"/>
      <c r="BP2061" s="672"/>
      <c r="BQ2061" s="672"/>
      <c r="BR2061" s="672"/>
      <c r="BS2061" s="672"/>
      <c r="BT2061" s="672"/>
      <c r="BU2061" s="672"/>
      <c r="BV2061" s="672"/>
      <c r="BW2061" s="672"/>
      <c r="BX2061" s="672"/>
      <c r="BY2061" s="672"/>
      <c r="BZ2061" s="672"/>
      <c r="CA2061" s="672"/>
      <c r="CB2061" s="672"/>
      <c r="CC2061" s="672"/>
      <c r="CD2061" s="672"/>
      <c r="CE2061" s="672"/>
      <c r="CF2061" s="672"/>
      <c r="CG2061" s="672"/>
      <c r="CH2061" s="672"/>
      <c r="CI2061" s="672"/>
      <c r="CJ2061" s="672"/>
      <c r="CK2061" s="672"/>
      <c r="CL2061" s="672"/>
      <c r="CM2061" s="672"/>
      <c r="CN2061" s="672"/>
      <c r="CO2061" s="672"/>
      <c r="CP2061" s="672"/>
      <c r="CQ2061" s="672"/>
      <c r="CR2061" s="672"/>
      <c r="CS2061" s="672"/>
      <c r="CT2061" s="672"/>
      <c r="CU2061" s="672"/>
      <c r="CV2061" s="672"/>
      <c r="CW2061" s="672"/>
      <c r="CX2061" s="672"/>
      <c r="CY2061" s="672"/>
      <c r="CZ2061" s="672"/>
      <c r="DA2061" s="672"/>
      <c r="DB2061" s="672"/>
      <c r="DC2061" s="672"/>
      <c r="DD2061" s="672"/>
      <c r="DE2061" s="672"/>
      <c r="DF2061" s="672"/>
      <c r="DG2061" s="672"/>
      <c r="DH2061" s="672"/>
      <c r="DI2061" s="672"/>
      <c r="DJ2061" s="672"/>
      <c r="DK2061" s="672"/>
      <c r="DL2061" s="672"/>
      <c r="DM2061" s="672"/>
      <c r="DN2061" s="672"/>
      <c r="DO2061" s="672"/>
      <c r="DP2061" s="672"/>
      <c r="DQ2061" s="672"/>
      <c r="DR2061" s="672"/>
      <c r="DS2061" s="672"/>
      <c r="DT2061" s="672"/>
      <c r="DU2061" s="672"/>
      <c r="DV2061" s="672"/>
      <c r="DW2061" s="672"/>
      <c r="DX2061" s="672"/>
      <c r="DY2061" s="672"/>
      <c r="DZ2061" s="672"/>
      <c r="EA2061" s="672"/>
      <c r="EB2061" s="672"/>
      <c r="EC2061" s="672"/>
      <c r="ED2061" s="672"/>
      <c r="EE2061" s="672"/>
      <c r="EF2061" s="672"/>
      <c r="EG2061" s="672"/>
      <c r="EH2061" s="672"/>
      <c r="EI2061" s="672"/>
      <c r="EJ2061" s="672"/>
      <c r="EK2061" s="672"/>
      <c r="EL2061" s="672"/>
      <c r="EM2061" s="672"/>
      <c r="EN2061" s="672"/>
      <c r="EO2061" s="672"/>
      <c r="EP2061" s="672"/>
      <c r="EQ2061" s="672"/>
      <c r="ER2061" s="672"/>
      <c r="ES2061" s="672"/>
      <c r="ET2061" s="672"/>
      <c r="EU2061" s="672"/>
      <c r="EV2061" s="672"/>
      <c r="EW2061" s="672"/>
      <c r="EX2061" s="672"/>
      <c r="EY2061" s="672"/>
      <c r="EZ2061" s="672"/>
      <c r="FA2061" s="672"/>
      <c r="FB2061" s="672"/>
      <c r="FC2061" s="672"/>
      <c r="FD2061" s="672"/>
      <c r="FE2061" s="672"/>
      <c r="FF2061" s="672"/>
      <c r="FG2061" s="672"/>
      <c r="FH2061" s="672"/>
      <c r="FI2061" s="672"/>
      <c r="FJ2061" s="672"/>
      <c r="FK2061" s="672"/>
      <c r="FL2061" s="672"/>
      <c r="FM2061" s="672"/>
      <c r="FN2061" s="672"/>
      <c r="FO2061" s="672"/>
      <c r="FP2061" s="672"/>
      <c r="FQ2061" s="672"/>
      <c r="FR2061" s="672"/>
      <c r="FS2061" s="672"/>
      <c r="FT2061" s="672"/>
      <c r="FU2061" s="672"/>
      <c r="FV2061" s="672"/>
      <c r="FW2061" s="672"/>
      <c r="FX2061" s="672"/>
      <c r="FY2061" s="672"/>
      <c r="FZ2061" s="672"/>
      <c r="GA2061" s="672"/>
      <c r="GB2061" s="672"/>
      <c r="GC2061" s="672"/>
      <c r="GD2061" s="672"/>
      <c r="GE2061" s="672"/>
      <c r="GF2061" s="672"/>
      <c r="GG2061" s="672"/>
      <c r="GH2061" s="672"/>
      <c r="GI2061" s="672"/>
      <c r="GJ2061" s="672"/>
      <c r="GK2061" s="672"/>
      <c r="GL2061" s="672"/>
      <c r="GM2061" s="672"/>
      <c r="GN2061" s="672"/>
      <c r="GO2061" s="672"/>
      <c r="GP2061" s="672"/>
      <c r="GQ2061" s="672"/>
      <c r="GR2061" s="672"/>
      <c r="GS2061" s="672"/>
      <c r="GT2061" s="672"/>
      <c r="GU2061" s="672"/>
      <c r="GV2061" s="672"/>
      <c r="GW2061" s="672"/>
      <c r="GX2061" s="672"/>
      <c r="GY2061" s="672"/>
      <c r="GZ2061" s="672"/>
      <c r="HA2061" s="672"/>
      <c r="HB2061" s="672"/>
      <c r="HC2061" s="672"/>
      <c r="HD2061" s="672"/>
      <c r="HE2061" s="672"/>
      <c r="HF2061" s="672"/>
      <c r="HG2061" s="672"/>
      <c r="HH2061" s="672"/>
      <c r="HI2061" s="672"/>
      <c r="HJ2061" s="672"/>
      <c r="HK2061" s="672"/>
      <c r="HL2061" s="672"/>
      <c r="HM2061" s="672"/>
      <c r="HN2061" s="672"/>
      <c r="HO2061" s="672"/>
      <c r="HP2061" s="672"/>
      <c r="HQ2061" s="672"/>
      <c r="HR2061" s="672"/>
      <c r="HS2061" s="672"/>
      <c r="HT2061" s="672"/>
      <c r="HU2061" s="672"/>
      <c r="HV2061" s="672"/>
      <c r="HW2061" s="672"/>
      <c r="HX2061" s="672"/>
      <c r="HY2061" s="672"/>
      <c r="HZ2061" s="672"/>
      <c r="IA2061" s="672"/>
      <c r="IB2061" s="672"/>
      <c r="IC2061" s="672"/>
      <c r="ID2061" s="672"/>
      <c r="IE2061" s="672"/>
      <c r="IF2061" s="672"/>
      <c r="IG2061" s="672"/>
      <c r="IH2061" s="672"/>
      <c r="II2061" s="672"/>
      <c r="IJ2061" s="672"/>
      <c r="IK2061" s="672"/>
      <c r="IL2061" s="672"/>
      <c r="IM2061" s="672"/>
      <c r="IN2061" s="672"/>
      <c r="IO2061" s="672"/>
      <c r="IP2061" s="672"/>
      <c r="IQ2061" s="672"/>
      <c r="IR2061" s="672"/>
      <c r="IS2061" s="672"/>
      <c r="IT2061" s="672"/>
      <c r="IU2061" s="672"/>
      <c r="IV2061" s="672"/>
      <c r="IW2061" s="672"/>
      <c r="IX2061" s="672"/>
      <c r="IY2061" s="672"/>
      <c r="IZ2061" s="672"/>
      <c r="JA2061" s="672"/>
      <c r="JB2061" s="672"/>
      <c r="JC2061" s="672"/>
      <c r="JD2061" s="672"/>
      <c r="JE2061" s="672"/>
      <c r="JF2061" s="672"/>
      <c r="JG2061" s="672"/>
      <c r="JH2061" s="672"/>
      <c r="JI2061" s="672"/>
      <c r="JJ2061" s="672"/>
      <c r="JK2061" s="672"/>
      <c r="JL2061" s="672"/>
      <c r="JM2061" s="672"/>
      <c r="JN2061" s="672"/>
      <c r="JO2061" s="672"/>
      <c r="JP2061" s="672"/>
      <c r="JQ2061" s="672"/>
      <c r="JR2061" s="672"/>
      <c r="JS2061" s="672"/>
      <c r="JT2061" s="672"/>
      <c r="JU2061" s="672"/>
      <c r="JV2061" s="672"/>
      <c r="JW2061" s="672"/>
      <c r="JX2061" s="672"/>
      <c r="JY2061" s="672"/>
      <c r="JZ2061" s="672"/>
      <c r="KA2061" s="672"/>
      <c r="KB2061" s="672"/>
      <c r="KC2061" s="672"/>
      <c r="KD2061" s="672"/>
      <c r="KE2061" s="672"/>
      <c r="KF2061" s="672"/>
      <c r="KG2061" s="672"/>
      <c r="KH2061" s="672"/>
      <c r="KI2061" s="672"/>
      <c r="KJ2061" s="672"/>
      <c r="KK2061" s="672"/>
      <c r="KL2061" s="672"/>
      <c r="KM2061" s="672"/>
      <c r="KN2061" s="672"/>
      <c r="KO2061" s="672"/>
      <c r="KP2061" s="672"/>
      <c r="KQ2061" s="672"/>
      <c r="KR2061" s="672"/>
      <c r="KS2061" s="672"/>
      <c r="KT2061" s="672"/>
      <c r="KU2061" s="672"/>
      <c r="KV2061" s="672"/>
      <c r="KW2061" s="672"/>
      <c r="KX2061" s="672"/>
      <c r="KY2061" s="672"/>
      <c r="KZ2061" s="672"/>
      <c r="LA2061" s="672"/>
      <c r="LB2061" s="672"/>
      <c r="LC2061" s="672"/>
      <c r="LD2061" s="672"/>
      <c r="LE2061" s="672"/>
      <c r="LF2061" s="672"/>
      <c r="LG2061" s="672"/>
      <c r="LH2061" s="672"/>
      <c r="LI2061" s="672"/>
      <c r="LJ2061" s="672"/>
      <c r="LK2061" s="672"/>
      <c r="LL2061" s="672"/>
      <c r="LM2061" s="672"/>
      <c r="LN2061" s="672"/>
      <c r="LO2061" s="672"/>
      <c r="LP2061" s="672"/>
      <c r="LQ2061" s="672"/>
      <c r="LR2061" s="672"/>
      <c r="LS2061" s="672"/>
      <c r="LT2061" s="672"/>
      <c r="LU2061" s="672"/>
      <c r="LV2061" s="672"/>
      <c r="LW2061" s="672"/>
      <c r="LX2061" s="672"/>
      <c r="LY2061" s="672"/>
      <c r="LZ2061" s="672"/>
      <c r="MA2061" s="672"/>
      <c r="MB2061" s="672"/>
      <c r="MC2061" s="672"/>
      <c r="MD2061" s="672"/>
      <c r="ME2061" s="672"/>
      <c r="MF2061" s="672"/>
      <c r="MG2061" s="672"/>
      <c r="MH2061" s="672"/>
      <c r="MI2061" s="672"/>
      <c r="MJ2061" s="672"/>
      <c r="MK2061" s="672"/>
      <c r="ML2061" s="672"/>
      <c r="MM2061" s="672"/>
      <c r="MN2061" s="672"/>
      <c r="MO2061" s="672"/>
      <c r="MP2061" s="672"/>
      <c r="MQ2061" s="672"/>
      <c r="MR2061" s="672"/>
      <c r="MS2061" s="672"/>
      <c r="MT2061" s="672"/>
      <c r="MU2061" s="672"/>
      <c r="MV2061" s="672"/>
      <c r="MW2061" s="672"/>
      <c r="MX2061" s="672"/>
      <c r="MY2061" s="672"/>
      <c r="MZ2061" s="672"/>
      <c r="NA2061" s="672"/>
      <c r="NB2061" s="672"/>
      <c r="NC2061" s="672"/>
      <c r="ND2061" s="672"/>
      <c r="NE2061" s="672"/>
      <c r="NF2061" s="672"/>
      <c r="NG2061" s="672"/>
      <c r="NH2061" s="672"/>
      <c r="NI2061" s="672"/>
      <c r="NJ2061" s="672"/>
      <c r="NK2061" s="672"/>
      <c r="NL2061" s="672"/>
      <c r="NM2061" s="672"/>
      <c r="NN2061" s="672"/>
      <c r="NO2061" s="672"/>
      <c r="NP2061" s="672"/>
      <c r="NQ2061" s="672"/>
      <c r="NR2061" s="672"/>
      <c r="NS2061" s="672"/>
      <c r="NT2061" s="672"/>
      <c r="NU2061" s="672"/>
      <c r="NV2061" s="672"/>
      <c r="NW2061" s="672"/>
      <c r="NX2061" s="672"/>
      <c r="NY2061" s="672"/>
      <c r="NZ2061" s="672"/>
      <c r="OA2061" s="672"/>
      <c r="OB2061" s="672"/>
      <c r="OC2061" s="672"/>
      <c r="OD2061" s="672"/>
      <c r="OE2061" s="672"/>
      <c r="OF2061" s="672"/>
      <c r="OG2061" s="672"/>
      <c r="OH2061" s="672"/>
      <c r="OI2061" s="672"/>
      <c r="OJ2061" s="672"/>
      <c r="OK2061" s="672"/>
      <c r="OL2061" s="672"/>
      <c r="OM2061" s="672"/>
      <c r="ON2061" s="672"/>
      <c r="OO2061" s="672"/>
      <c r="OP2061" s="672"/>
      <c r="OQ2061" s="672"/>
      <c r="OR2061" s="672"/>
      <c r="OS2061" s="672"/>
      <c r="OT2061" s="672"/>
      <c r="OU2061" s="672"/>
      <c r="OV2061" s="672"/>
      <c r="OW2061" s="672"/>
      <c r="OX2061" s="672"/>
      <c r="OY2061" s="672"/>
      <c r="OZ2061" s="672"/>
      <c r="PA2061" s="672"/>
      <c r="PB2061" s="672"/>
      <c r="PC2061" s="672"/>
      <c r="PD2061" s="672"/>
      <c r="PE2061" s="672"/>
      <c r="PF2061" s="672"/>
      <c r="PG2061" s="672"/>
      <c r="PH2061" s="672"/>
      <c r="PI2061" s="672"/>
      <c r="PJ2061" s="672"/>
      <c r="PK2061" s="672"/>
      <c r="PL2061" s="672"/>
      <c r="PM2061" s="672"/>
      <c r="PN2061" s="672"/>
      <c r="PO2061" s="672"/>
      <c r="PP2061" s="672"/>
      <c r="PQ2061" s="672"/>
      <c r="PR2061" s="672"/>
      <c r="PS2061" s="672"/>
      <c r="PT2061" s="672"/>
      <c r="PU2061" s="672"/>
      <c r="PV2061" s="672"/>
      <c r="PW2061" s="672"/>
      <c r="PX2061" s="672"/>
      <c r="PY2061" s="672"/>
      <c r="PZ2061" s="672"/>
      <c r="QA2061" s="672"/>
      <c r="QB2061" s="672"/>
      <c r="QC2061" s="672"/>
      <c r="QD2061" s="672"/>
      <c r="QE2061" s="672"/>
      <c r="QF2061" s="672"/>
      <c r="QG2061" s="672"/>
      <c r="QH2061" s="672"/>
      <c r="QI2061" s="672"/>
      <c r="QJ2061" s="672"/>
      <c r="QK2061" s="672"/>
      <c r="QL2061" s="672"/>
      <c r="QM2061" s="672"/>
      <c r="QN2061" s="672"/>
      <c r="QO2061" s="672"/>
      <c r="QP2061" s="672"/>
      <c r="QQ2061" s="672"/>
      <c r="QR2061" s="672"/>
      <c r="QS2061" s="672"/>
      <c r="QT2061" s="672"/>
      <c r="QU2061" s="672"/>
      <c r="QV2061" s="672"/>
      <c r="QW2061" s="672"/>
      <c r="QX2061" s="672"/>
      <c r="QY2061" s="672"/>
      <c r="QZ2061" s="672"/>
      <c r="RA2061" s="672"/>
      <c r="RB2061" s="672"/>
      <c r="RC2061" s="672"/>
      <c r="RD2061" s="672"/>
      <c r="RE2061" s="672"/>
      <c r="RF2061" s="672"/>
      <c r="RG2061" s="672"/>
      <c r="RH2061" s="672"/>
      <c r="RI2061" s="672"/>
      <c r="RJ2061" s="672"/>
      <c r="RK2061" s="672"/>
      <c r="RL2061" s="672"/>
      <c r="RM2061" s="672"/>
      <c r="RN2061" s="672"/>
      <c r="RO2061" s="672"/>
      <c r="RP2061" s="672"/>
      <c r="RQ2061" s="672"/>
      <c r="RR2061" s="672"/>
      <c r="RS2061" s="672"/>
      <c r="RT2061" s="672"/>
      <c r="RU2061" s="672"/>
      <c r="RV2061" s="672"/>
      <c r="RW2061" s="672"/>
      <c r="RX2061" s="672"/>
      <c r="RY2061" s="672"/>
      <c r="RZ2061" s="672"/>
      <c r="SA2061" s="672"/>
      <c r="SB2061" s="672"/>
      <c r="SC2061" s="672"/>
      <c r="SD2061" s="672"/>
      <c r="SE2061" s="672"/>
      <c r="SF2061" s="672"/>
      <c r="SG2061" s="672"/>
      <c r="SH2061" s="672"/>
      <c r="SI2061" s="672"/>
      <c r="SJ2061" s="672"/>
      <c r="SK2061" s="672"/>
      <c r="SL2061" s="672"/>
      <c r="SM2061" s="672"/>
      <c r="SN2061" s="672"/>
      <c r="SO2061" s="672"/>
      <c r="SP2061" s="672"/>
      <c r="SQ2061" s="672"/>
      <c r="SR2061" s="672"/>
      <c r="SS2061" s="672"/>
      <c r="ST2061" s="672"/>
      <c r="SU2061" s="672"/>
      <c r="SV2061" s="672"/>
      <c r="SW2061" s="672"/>
      <c r="SX2061" s="672"/>
      <c r="SY2061" s="672"/>
      <c r="SZ2061" s="672"/>
      <c r="TA2061" s="672"/>
      <c r="TB2061" s="672"/>
      <c r="TC2061" s="672"/>
      <c r="TD2061" s="672"/>
      <c r="TE2061" s="672"/>
      <c r="TF2061" s="672"/>
      <c r="TG2061" s="672"/>
      <c r="TH2061" s="672"/>
      <c r="TI2061" s="672"/>
      <c r="TJ2061" s="672"/>
      <c r="TK2061" s="672"/>
      <c r="TL2061" s="672"/>
      <c r="TM2061" s="672"/>
      <c r="TN2061" s="672"/>
      <c r="TO2061" s="672"/>
      <c r="TP2061" s="672"/>
      <c r="TQ2061" s="672"/>
      <c r="TR2061" s="672"/>
      <c r="TS2061" s="672"/>
      <c r="TT2061" s="672"/>
      <c r="TU2061" s="672"/>
      <c r="TV2061" s="672"/>
      <c r="TW2061" s="672"/>
      <c r="TX2061" s="672"/>
      <c r="TY2061" s="672"/>
      <c r="TZ2061" s="672"/>
      <c r="UA2061" s="672"/>
      <c r="UB2061" s="672"/>
      <c r="UC2061" s="672"/>
      <c r="UD2061" s="672"/>
      <c r="UE2061" s="672"/>
      <c r="UF2061" s="672"/>
      <c r="UG2061" s="672"/>
      <c r="UH2061" s="672"/>
      <c r="UI2061" s="672"/>
      <c r="UJ2061" s="672"/>
      <c r="UK2061" s="672"/>
      <c r="UL2061" s="672"/>
      <c r="UM2061" s="672"/>
      <c r="UN2061" s="672"/>
      <c r="UO2061" s="672"/>
      <c r="UP2061" s="672"/>
      <c r="UQ2061" s="672"/>
      <c r="UR2061" s="672"/>
      <c r="US2061" s="672"/>
      <c r="UT2061" s="672"/>
      <c r="UU2061" s="672"/>
      <c r="UV2061" s="672"/>
      <c r="UW2061" s="672"/>
      <c r="UX2061" s="672"/>
      <c r="UY2061" s="672"/>
      <c r="UZ2061" s="672"/>
      <c r="VA2061" s="672"/>
      <c r="VB2061" s="672"/>
      <c r="VC2061" s="672"/>
      <c r="VD2061" s="672"/>
      <c r="VE2061" s="672"/>
      <c r="VF2061" s="672"/>
      <c r="VG2061" s="672"/>
      <c r="VH2061" s="672"/>
      <c r="VI2061" s="672"/>
      <c r="VJ2061" s="672"/>
      <c r="VK2061" s="672"/>
      <c r="VL2061" s="672"/>
      <c r="VM2061" s="672"/>
      <c r="VN2061" s="672"/>
      <c r="VO2061" s="672"/>
      <c r="VP2061" s="672"/>
      <c r="VQ2061" s="672"/>
      <c r="VR2061" s="672"/>
      <c r="VS2061" s="672"/>
      <c r="VT2061" s="672"/>
      <c r="VU2061" s="672"/>
      <c r="VV2061" s="672"/>
      <c r="VW2061" s="672"/>
      <c r="VX2061" s="672"/>
      <c r="VY2061" s="672"/>
      <c r="VZ2061" s="672"/>
      <c r="WA2061" s="672"/>
      <c r="WB2061" s="672"/>
      <c r="WC2061" s="672"/>
      <c r="WD2061" s="672"/>
      <c r="WE2061" s="672"/>
      <c r="WF2061" s="672"/>
      <c r="WG2061" s="672"/>
      <c r="WH2061" s="672"/>
      <c r="WI2061" s="672"/>
      <c r="WJ2061" s="672"/>
      <c r="WK2061" s="672"/>
      <c r="WL2061" s="672"/>
      <c r="WM2061" s="672"/>
      <c r="WN2061" s="672"/>
      <c r="WO2061" s="672"/>
      <c r="WP2061" s="672"/>
      <c r="WQ2061" s="672"/>
      <c r="WR2061" s="672"/>
      <c r="WS2061" s="672"/>
      <c r="WT2061" s="672"/>
      <c r="WU2061" s="672"/>
      <c r="WV2061" s="672"/>
      <c r="WW2061" s="672"/>
      <c r="WX2061" s="672"/>
      <c r="WY2061" s="672"/>
      <c r="WZ2061" s="672"/>
      <c r="XA2061" s="672"/>
      <c r="XB2061" s="672"/>
      <c r="XC2061" s="672"/>
      <c r="XD2061" s="672"/>
      <c r="XE2061" s="672"/>
      <c r="XF2061" s="672"/>
      <c r="XG2061" s="672"/>
      <c r="XH2061" s="672"/>
      <c r="XI2061" s="672"/>
      <c r="XJ2061" s="672"/>
      <c r="XK2061" s="672"/>
      <c r="XL2061" s="672"/>
      <c r="XM2061" s="672"/>
      <c r="XN2061" s="672"/>
      <c r="XO2061" s="672"/>
      <c r="XP2061" s="672"/>
      <c r="XQ2061" s="672"/>
      <c r="XR2061" s="672"/>
      <c r="XS2061" s="672"/>
      <c r="XT2061" s="672"/>
      <c r="XU2061" s="672"/>
      <c r="XV2061" s="672"/>
      <c r="XW2061" s="672"/>
      <c r="XX2061" s="672"/>
      <c r="XY2061" s="672"/>
      <c r="XZ2061" s="672"/>
      <c r="YA2061" s="672"/>
      <c r="YB2061" s="672"/>
      <c r="YC2061" s="672"/>
      <c r="YD2061" s="672"/>
      <c r="YE2061" s="672"/>
      <c r="YF2061" s="672"/>
      <c r="YG2061" s="672"/>
      <c r="YH2061" s="672"/>
      <c r="YI2061" s="672"/>
      <c r="YJ2061" s="672"/>
      <c r="YK2061" s="672"/>
      <c r="YL2061" s="672"/>
      <c r="YM2061" s="672"/>
      <c r="YN2061" s="672"/>
      <c r="YO2061" s="672"/>
      <c r="YP2061" s="672"/>
      <c r="YQ2061" s="672"/>
      <c r="YR2061" s="672"/>
      <c r="YS2061" s="672"/>
      <c r="YT2061" s="672"/>
      <c r="YU2061" s="672"/>
      <c r="YV2061" s="672"/>
      <c r="YW2061" s="672"/>
      <c r="YX2061" s="672"/>
      <c r="YY2061" s="672"/>
      <c r="YZ2061" s="672"/>
      <c r="ZA2061" s="672"/>
      <c r="ZB2061" s="672"/>
      <c r="ZC2061" s="672"/>
      <c r="ZD2061" s="672"/>
      <c r="ZE2061" s="672"/>
      <c r="ZF2061" s="672"/>
      <c r="ZG2061" s="672"/>
      <c r="ZH2061" s="672"/>
      <c r="ZI2061" s="672"/>
      <c r="ZJ2061" s="672"/>
      <c r="ZK2061" s="672"/>
      <c r="ZL2061" s="672"/>
      <c r="ZM2061" s="672"/>
      <c r="ZN2061" s="672"/>
      <c r="ZO2061" s="672"/>
      <c r="ZP2061" s="672"/>
      <c r="ZQ2061" s="672"/>
      <c r="ZR2061" s="672"/>
      <c r="ZS2061" s="672"/>
      <c r="ZT2061" s="672"/>
      <c r="ZU2061" s="672"/>
      <c r="ZV2061" s="672"/>
      <c r="ZW2061" s="672"/>
      <c r="ZX2061" s="672"/>
      <c r="ZY2061" s="672"/>
      <c r="ZZ2061" s="672"/>
      <c r="AAA2061" s="672"/>
      <c r="AAB2061" s="672"/>
      <c r="AAC2061" s="672"/>
      <c r="AAD2061" s="672"/>
      <c r="AAE2061" s="672"/>
      <c r="AAF2061" s="672"/>
      <c r="AAG2061" s="672"/>
      <c r="AAH2061" s="672"/>
      <c r="AAI2061" s="672"/>
      <c r="AAJ2061" s="672"/>
      <c r="AAK2061" s="672"/>
      <c r="AAL2061" s="672"/>
      <c r="AAM2061" s="672"/>
      <c r="AAN2061" s="672"/>
      <c r="AAO2061" s="672"/>
      <c r="AAP2061" s="672"/>
      <c r="AAQ2061" s="672"/>
      <c r="AAR2061" s="672"/>
      <c r="AAS2061" s="672"/>
      <c r="AAT2061" s="672"/>
      <c r="AAU2061" s="672"/>
      <c r="AAV2061" s="672"/>
      <c r="AAW2061" s="672"/>
      <c r="AAX2061" s="672"/>
      <c r="AAY2061" s="672"/>
      <c r="AAZ2061" s="672"/>
      <c r="ABA2061" s="672"/>
      <c r="ABB2061" s="672"/>
      <c r="ABC2061" s="672"/>
      <c r="ABD2061" s="672"/>
      <c r="ABE2061" s="672"/>
      <c r="ABF2061" s="672"/>
      <c r="ABG2061" s="672"/>
      <c r="ABH2061" s="672"/>
      <c r="ABI2061" s="672"/>
      <c r="ABJ2061" s="672"/>
      <c r="ABK2061" s="672"/>
      <c r="ABL2061" s="672"/>
      <c r="ABM2061" s="672"/>
      <c r="ABN2061" s="672"/>
      <c r="ABO2061" s="672"/>
      <c r="ABP2061" s="672"/>
      <c r="ABQ2061" s="672"/>
      <c r="ABR2061" s="672"/>
      <c r="ABS2061" s="672"/>
      <c r="ABT2061" s="672"/>
      <c r="ABU2061" s="672"/>
      <c r="ABV2061" s="672"/>
      <c r="ABW2061" s="672"/>
      <c r="ABX2061" s="672"/>
      <c r="ABY2061" s="672"/>
      <c r="ABZ2061" s="672"/>
      <c r="ACA2061" s="672"/>
      <c r="ACB2061" s="672"/>
      <c r="ACC2061" s="672"/>
      <c r="ACD2061" s="672"/>
      <c r="ACE2061" s="672"/>
      <c r="ACF2061" s="672"/>
      <c r="ACG2061" s="672"/>
      <c r="ACH2061" s="672"/>
      <c r="ACI2061" s="672"/>
      <c r="ACJ2061" s="672"/>
      <c r="ACK2061" s="672"/>
      <c r="ACL2061" s="672"/>
      <c r="ACM2061" s="672"/>
      <c r="ACN2061" s="672"/>
      <c r="ACO2061" s="672"/>
      <c r="ACP2061" s="672"/>
      <c r="ACQ2061" s="672"/>
      <c r="ACR2061" s="672"/>
      <c r="ACS2061" s="672"/>
      <c r="ACT2061" s="672"/>
      <c r="ACU2061" s="672"/>
      <c r="ACV2061" s="672"/>
      <c r="ACW2061" s="672"/>
      <c r="ACX2061" s="672"/>
      <c r="ACY2061" s="672"/>
      <c r="ACZ2061" s="672"/>
      <c r="ADA2061" s="672"/>
      <c r="ADB2061" s="672"/>
      <c r="ADC2061" s="672"/>
      <c r="ADD2061" s="672"/>
      <c r="ADE2061" s="672"/>
      <c r="ADF2061" s="672"/>
      <c r="ADG2061" s="672"/>
      <c r="ADH2061" s="672"/>
      <c r="ADI2061" s="672"/>
      <c r="ADJ2061" s="672"/>
      <c r="ADK2061" s="672"/>
      <c r="ADL2061" s="672"/>
      <c r="ADM2061" s="672"/>
      <c r="ADN2061" s="672"/>
      <c r="ADO2061" s="672"/>
      <c r="ADP2061" s="672"/>
      <c r="ADQ2061" s="672"/>
      <c r="ADR2061" s="672"/>
      <c r="ADS2061" s="672"/>
      <c r="ADT2061" s="672"/>
      <c r="ADU2061" s="672"/>
      <c r="ADV2061" s="672"/>
      <c r="ADW2061" s="672"/>
      <c r="ADX2061" s="672"/>
      <c r="ADY2061" s="672"/>
      <c r="ADZ2061" s="672"/>
      <c r="AEA2061" s="672"/>
      <c r="AEB2061" s="672"/>
      <c r="AEC2061" s="672"/>
      <c r="AED2061" s="672"/>
      <c r="AEE2061" s="672"/>
      <c r="AEF2061" s="672"/>
      <c r="AEG2061" s="672"/>
      <c r="AEH2061" s="672"/>
      <c r="AEI2061" s="672"/>
      <c r="AEJ2061" s="672"/>
      <c r="AEK2061" s="672"/>
      <c r="AEL2061" s="672"/>
      <c r="AEM2061" s="672"/>
      <c r="AEN2061" s="672"/>
      <c r="AEO2061" s="672"/>
      <c r="AEP2061" s="672"/>
      <c r="AEQ2061" s="672"/>
      <c r="AER2061" s="672"/>
      <c r="AES2061" s="672"/>
      <c r="AET2061" s="672"/>
      <c r="AEU2061" s="672"/>
      <c r="AEV2061" s="672"/>
      <c r="AEW2061" s="672"/>
      <c r="AEX2061" s="672"/>
      <c r="AEY2061" s="672"/>
      <c r="AEZ2061" s="672"/>
      <c r="AFA2061" s="672"/>
      <c r="AFB2061" s="672"/>
      <c r="AFC2061" s="672"/>
      <c r="AFD2061" s="672"/>
      <c r="AFE2061" s="672"/>
      <c r="AFF2061" s="672"/>
      <c r="AFG2061" s="672"/>
      <c r="AFH2061" s="672"/>
      <c r="AFI2061" s="672"/>
      <c r="AFJ2061" s="672"/>
      <c r="AFK2061" s="672"/>
      <c r="AFL2061" s="672"/>
      <c r="AFM2061" s="672"/>
      <c r="AFN2061" s="672"/>
      <c r="AFO2061" s="672"/>
      <c r="AFP2061" s="672"/>
      <c r="AFQ2061" s="672"/>
      <c r="AFR2061" s="672"/>
      <c r="AFS2061" s="672"/>
      <c r="AFT2061" s="672"/>
      <c r="AFU2061" s="672"/>
      <c r="AFV2061" s="672"/>
      <c r="AFW2061" s="672"/>
      <c r="AFX2061" s="672"/>
      <c r="AFY2061" s="672"/>
      <c r="AFZ2061" s="672"/>
      <c r="AGA2061" s="672"/>
      <c r="AGB2061" s="672"/>
      <c r="AGC2061" s="672"/>
      <c r="AGD2061" s="672"/>
      <c r="AGE2061" s="672"/>
      <c r="AGF2061" s="672"/>
      <c r="AGG2061" s="672"/>
      <c r="AGH2061" s="672"/>
      <c r="AGI2061" s="672"/>
      <c r="AGJ2061" s="672"/>
      <c r="AGK2061" s="672"/>
      <c r="AGL2061" s="672"/>
      <c r="AGM2061" s="672"/>
      <c r="AGN2061" s="672"/>
      <c r="AGO2061" s="672"/>
      <c r="AGP2061" s="672"/>
      <c r="AGQ2061" s="672"/>
      <c r="AGR2061" s="672"/>
      <c r="AGS2061" s="672"/>
      <c r="AGT2061" s="672"/>
      <c r="AGU2061" s="672"/>
      <c r="AGV2061" s="672"/>
      <c r="AGW2061" s="672"/>
      <c r="AGX2061" s="672"/>
      <c r="AGY2061" s="672"/>
      <c r="AGZ2061" s="672"/>
      <c r="AHA2061" s="672"/>
      <c r="AHB2061" s="672"/>
      <c r="AHC2061" s="672"/>
      <c r="AHD2061" s="672"/>
      <c r="AHE2061" s="672"/>
      <c r="AHF2061" s="672"/>
      <c r="AHG2061" s="672"/>
      <c r="AHH2061" s="672"/>
      <c r="AHI2061" s="672"/>
      <c r="AHJ2061" s="672"/>
      <c r="AHK2061" s="672"/>
      <c r="AHL2061" s="672"/>
      <c r="AHM2061" s="672"/>
      <c r="AHN2061" s="672"/>
      <c r="AHO2061" s="672"/>
      <c r="AHP2061" s="672"/>
      <c r="AHQ2061" s="672"/>
      <c r="AHR2061" s="672"/>
      <c r="AHS2061" s="672"/>
      <c r="AHT2061" s="672"/>
      <c r="AHU2061" s="672"/>
      <c r="AHV2061" s="672"/>
      <c r="AHW2061" s="672"/>
      <c r="AHX2061" s="672"/>
      <c r="AHY2061" s="672"/>
      <c r="AHZ2061" s="672"/>
      <c r="AIA2061" s="672"/>
      <c r="AIB2061" s="672"/>
      <c r="AIC2061" s="672"/>
      <c r="AID2061" s="672"/>
      <c r="AIE2061" s="672"/>
      <c r="AIF2061" s="672"/>
      <c r="AIG2061" s="672"/>
      <c r="AIH2061" s="672"/>
      <c r="AII2061" s="672"/>
      <c r="AIJ2061" s="672"/>
      <c r="AIK2061" s="672"/>
      <c r="AIL2061" s="672"/>
      <c r="AIM2061" s="672"/>
      <c r="AIN2061" s="672"/>
      <c r="AIO2061" s="672"/>
      <c r="AIP2061" s="672"/>
      <c r="AIQ2061" s="672"/>
      <c r="AIR2061" s="672"/>
      <c r="AIS2061" s="672"/>
      <c r="AIT2061" s="672"/>
      <c r="AIU2061" s="672"/>
      <c r="AIV2061" s="672"/>
      <c r="AIW2061" s="672"/>
      <c r="AIX2061" s="672"/>
      <c r="AIY2061" s="672"/>
      <c r="AIZ2061" s="672"/>
      <c r="AJA2061" s="672"/>
      <c r="AJB2061" s="672"/>
      <c r="AJC2061" s="672"/>
      <c r="AJD2061" s="672"/>
      <c r="AJE2061" s="672"/>
      <c r="AJF2061" s="672"/>
      <c r="AJG2061" s="672"/>
      <c r="AJH2061" s="672"/>
      <c r="AJI2061" s="672"/>
      <c r="AJJ2061" s="672"/>
      <c r="AJK2061" s="672"/>
      <c r="AJL2061" s="672"/>
      <c r="AJM2061" s="672"/>
      <c r="AJN2061" s="672"/>
      <c r="AJO2061" s="672"/>
      <c r="AJP2061" s="672"/>
      <c r="AJQ2061" s="672"/>
      <c r="AJR2061" s="672"/>
      <c r="AJS2061" s="672"/>
      <c r="AJT2061" s="672"/>
      <c r="AJU2061" s="672"/>
      <c r="AJV2061" s="672"/>
      <c r="AJW2061" s="672"/>
      <c r="AJX2061" s="672"/>
      <c r="AJY2061" s="672"/>
      <c r="AJZ2061" s="672"/>
      <c r="AKA2061" s="672"/>
      <c r="AKB2061" s="672"/>
      <c r="AKC2061" s="672"/>
      <c r="AKD2061" s="672"/>
      <c r="AKE2061" s="672"/>
      <c r="AKF2061" s="672"/>
      <c r="AKG2061" s="672"/>
      <c r="AKH2061" s="672"/>
      <c r="AKI2061" s="672"/>
      <c r="AKJ2061" s="672"/>
      <c r="AKK2061" s="672"/>
      <c r="AKL2061" s="672"/>
      <c r="AKM2061" s="672"/>
      <c r="AKN2061" s="672"/>
      <c r="AKO2061" s="672"/>
      <c r="AKP2061" s="672"/>
      <c r="AKQ2061" s="672"/>
      <c r="AKR2061" s="672"/>
      <c r="AKS2061" s="672"/>
      <c r="AKT2061" s="672"/>
      <c r="AKU2061" s="672"/>
      <c r="AKV2061" s="672"/>
      <c r="AKW2061" s="672"/>
      <c r="AKX2061" s="672"/>
      <c r="AKY2061" s="672"/>
      <c r="AKZ2061" s="672"/>
      <c r="ALA2061" s="672"/>
      <c r="ALB2061" s="672"/>
      <c r="ALC2061" s="672"/>
      <c r="ALD2061" s="672"/>
      <c r="ALE2061" s="672"/>
      <c r="ALF2061" s="672"/>
      <c r="ALG2061" s="672"/>
      <c r="ALH2061" s="672"/>
      <c r="ALI2061" s="672"/>
      <c r="ALJ2061" s="672"/>
      <c r="ALK2061" s="672"/>
      <c r="ALL2061" s="672"/>
      <c r="ALM2061" s="672"/>
      <c r="ALN2061" s="672"/>
      <c r="ALO2061" s="672"/>
      <c r="ALP2061" s="672"/>
      <c r="ALQ2061" s="672"/>
      <c r="ALR2061" s="672"/>
      <c r="ALS2061" s="672"/>
      <c r="ALT2061" s="672"/>
      <c r="ALU2061" s="672"/>
      <c r="ALV2061" s="672"/>
      <c r="ALW2061" s="672"/>
      <c r="ALX2061" s="672"/>
      <c r="ALY2061" s="672"/>
      <c r="ALZ2061" s="672"/>
      <c r="AMA2061" s="672"/>
      <c r="AMB2061" s="672"/>
      <c r="AMC2061" s="672"/>
      <c r="AMD2061" s="672"/>
      <c r="AME2061" s="672"/>
      <c r="AMF2061" s="672"/>
      <c r="AMG2061" s="672"/>
      <c r="AMH2061" s="672"/>
      <c r="AMI2061" s="672"/>
      <c r="AMJ2061" s="672"/>
      <c r="AMK2061" s="672"/>
      <c r="AML2061" s="672"/>
      <c r="AMM2061" s="672"/>
      <c r="AMN2061" s="672"/>
      <c r="AMO2061" s="672"/>
      <c r="AMP2061" s="672"/>
      <c r="AMQ2061" s="672"/>
      <c r="AMR2061" s="672"/>
      <c r="AMS2061" s="672"/>
      <c r="AMT2061" s="672"/>
      <c r="AMU2061" s="672"/>
      <c r="AMV2061" s="672"/>
      <c r="AMW2061" s="672"/>
      <c r="AMX2061" s="672"/>
      <c r="AMY2061" s="672"/>
      <c r="AMZ2061" s="672"/>
      <c r="ANA2061" s="672"/>
      <c r="ANB2061" s="672"/>
      <c r="ANC2061" s="672"/>
      <c r="AND2061" s="672"/>
      <c r="ANE2061" s="672"/>
      <c r="ANF2061" s="672"/>
      <c r="ANG2061" s="672"/>
      <c r="ANH2061" s="672"/>
      <c r="ANI2061" s="672"/>
      <c r="ANJ2061" s="672"/>
      <c r="ANK2061" s="672"/>
      <c r="ANL2061" s="672"/>
      <c r="ANM2061" s="672"/>
      <c r="ANN2061" s="672"/>
      <c r="ANO2061" s="672"/>
      <c r="ANP2061" s="672"/>
      <c r="ANQ2061" s="672"/>
      <c r="ANR2061" s="672"/>
      <c r="ANS2061" s="672"/>
      <c r="ANT2061" s="672"/>
      <c r="ANU2061" s="672"/>
      <c r="ANV2061" s="672"/>
      <c r="ANW2061" s="672"/>
      <c r="ANX2061" s="672"/>
      <c r="ANY2061" s="672"/>
      <c r="ANZ2061" s="672"/>
      <c r="AOA2061" s="672"/>
      <c r="AOB2061" s="672"/>
      <c r="AOC2061" s="672"/>
      <c r="AOD2061" s="672"/>
      <c r="AOE2061" s="672"/>
      <c r="AOF2061" s="672"/>
      <c r="AOG2061" s="672"/>
      <c r="AOH2061" s="672"/>
      <c r="AOI2061" s="672"/>
      <c r="AOJ2061" s="672"/>
      <c r="AOK2061" s="672"/>
      <c r="AOL2061" s="672"/>
      <c r="AOM2061" s="672"/>
      <c r="AON2061" s="672"/>
      <c r="AOO2061" s="672"/>
      <c r="AOP2061" s="672"/>
      <c r="AOQ2061" s="672"/>
      <c r="AOR2061" s="672"/>
      <c r="AOS2061" s="672"/>
      <c r="AOT2061" s="672"/>
      <c r="AOU2061" s="672"/>
      <c r="AOV2061" s="672"/>
      <c r="AOW2061" s="672"/>
      <c r="AOX2061" s="672"/>
      <c r="AOY2061" s="672"/>
      <c r="AOZ2061" s="672"/>
      <c r="APA2061" s="672"/>
      <c r="APB2061" s="672"/>
      <c r="APC2061" s="672"/>
      <c r="APD2061" s="672"/>
      <c r="APE2061" s="672"/>
      <c r="APF2061" s="672"/>
      <c r="APG2061" s="672"/>
      <c r="APH2061" s="672"/>
      <c r="API2061" s="672"/>
      <c r="APJ2061" s="672"/>
      <c r="APK2061" s="672"/>
      <c r="APL2061" s="672"/>
      <c r="APM2061" s="672"/>
      <c r="APN2061" s="672"/>
      <c r="APO2061" s="672"/>
      <c r="APP2061" s="672"/>
      <c r="APQ2061" s="672"/>
      <c r="APR2061" s="672"/>
      <c r="APS2061" s="672"/>
      <c r="APT2061" s="672"/>
      <c r="APU2061" s="672"/>
      <c r="APV2061" s="672"/>
      <c r="APW2061" s="672"/>
      <c r="APX2061" s="672"/>
      <c r="APY2061" s="672"/>
      <c r="APZ2061" s="672"/>
      <c r="AQA2061" s="672"/>
      <c r="AQB2061" s="672"/>
      <c r="AQC2061" s="672"/>
      <c r="AQD2061" s="672"/>
      <c r="AQE2061" s="672"/>
      <c r="AQF2061" s="672"/>
      <c r="AQG2061" s="672"/>
      <c r="AQH2061" s="672"/>
      <c r="AQI2061" s="672"/>
      <c r="AQJ2061" s="672"/>
      <c r="AQK2061" s="672"/>
      <c r="AQL2061" s="672"/>
      <c r="AQM2061" s="672"/>
      <c r="AQN2061" s="672"/>
      <c r="AQO2061" s="672"/>
      <c r="AQP2061" s="672"/>
      <c r="AQQ2061" s="672"/>
      <c r="AQR2061" s="672"/>
      <c r="AQS2061" s="672"/>
      <c r="AQT2061" s="672"/>
      <c r="AQU2061" s="672"/>
      <c r="AQV2061" s="672"/>
      <c r="AQW2061" s="672"/>
      <c r="AQX2061" s="672"/>
      <c r="AQY2061" s="672"/>
      <c r="AQZ2061" s="672"/>
      <c r="ARA2061" s="672"/>
      <c r="ARB2061" s="672"/>
      <c r="ARC2061" s="672"/>
      <c r="ARD2061" s="672"/>
      <c r="ARE2061" s="672"/>
      <c r="ARF2061" s="672"/>
      <c r="ARG2061" s="672"/>
      <c r="ARH2061" s="672"/>
      <c r="ARI2061" s="672"/>
      <c r="ARJ2061" s="672"/>
      <c r="ARK2061" s="672"/>
      <c r="ARL2061" s="672"/>
      <c r="ARM2061" s="672"/>
      <c r="ARN2061" s="672"/>
      <c r="ARO2061" s="672"/>
      <c r="ARP2061" s="672"/>
      <c r="ARQ2061" s="672"/>
      <c r="ARR2061" s="672"/>
      <c r="ARS2061" s="672"/>
      <c r="ART2061" s="672"/>
      <c r="ARU2061" s="672"/>
      <c r="ARV2061" s="672"/>
      <c r="ARW2061" s="672"/>
      <c r="ARX2061" s="672"/>
      <c r="ARY2061" s="672"/>
      <c r="ARZ2061" s="672"/>
      <c r="ASA2061" s="672"/>
      <c r="ASB2061" s="672"/>
      <c r="ASC2061" s="672"/>
      <c r="ASD2061" s="672"/>
      <c r="ASE2061" s="672"/>
      <c r="ASF2061" s="672"/>
      <c r="ASG2061" s="672"/>
      <c r="ASH2061" s="672"/>
      <c r="ASI2061" s="672"/>
      <c r="ASJ2061" s="672"/>
      <c r="ASK2061" s="672"/>
      <c r="ASL2061" s="672"/>
      <c r="ASM2061" s="672"/>
      <c r="ASN2061" s="672"/>
      <c r="ASO2061" s="672"/>
      <c r="ASP2061" s="672"/>
      <c r="ASQ2061" s="672"/>
      <c r="ASR2061" s="672"/>
      <c r="ASS2061" s="672"/>
      <c r="AST2061" s="672"/>
      <c r="ASU2061" s="672"/>
      <c r="ASV2061" s="672"/>
      <c r="ASW2061" s="672"/>
      <c r="ASX2061" s="672"/>
      <c r="ASY2061" s="672"/>
      <c r="ASZ2061" s="672"/>
      <c r="ATA2061" s="672"/>
      <c r="ATB2061" s="672"/>
      <c r="ATC2061" s="672"/>
      <c r="ATD2061" s="672"/>
      <c r="ATE2061" s="672"/>
      <c r="ATF2061" s="672"/>
      <c r="ATG2061" s="672"/>
      <c r="ATH2061" s="672"/>
      <c r="ATI2061" s="672"/>
      <c r="ATJ2061" s="672"/>
      <c r="ATK2061" s="672"/>
      <c r="ATL2061" s="672"/>
      <c r="ATM2061" s="672"/>
      <c r="ATN2061" s="672"/>
      <c r="ATO2061" s="672"/>
      <c r="ATP2061" s="672"/>
      <c r="ATQ2061" s="672"/>
      <c r="ATR2061" s="672"/>
      <c r="ATS2061" s="672"/>
      <c r="ATT2061" s="672"/>
      <c r="ATU2061" s="672"/>
      <c r="ATV2061" s="672"/>
      <c r="ATW2061" s="672"/>
      <c r="ATX2061" s="672"/>
      <c r="ATY2061" s="672"/>
      <c r="ATZ2061" s="672"/>
      <c r="AUA2061" s="672"/>
      <c r="AUB2061" s="672"/>
      <c r="AUC2061" s="672"/>
      <c r="AUD2061" s="672"/>
      <c r="AUE2061" s="672"/>
      <c r="AUF2061" s="672"/>
      <c r="AUG2061" s="672"/>
      <c r="AUH2061" s="672"/>
      <c r="AUI2061" s="672"/>
      <c r="AUJ2061" s="672"/>
      <c r="AUK2061" s="672"/>
      <c r="AUL2061" s="672"/>
      <c r="AUM2061" s="672"/>
      <c r="AUN2061" s="672"/>
      <c r="AUO2061" s="672"/>
      <c r="AUP2061" s="672"/>
      <c r="AUQ2061" s="672"/>
      <c r="AUR2061" s="672"/>
      <c r="AUS2061" s="672"/>
      <c r="AUT2061" s="672"/>
      <c r="AUU2061" s="672"/>
      <c r="AUV2061" s="672"/>
      <c r="AUW2061" s="672"/>
      <c r="AUX2061" s="672"/>
      <c r="AUY2061" s="672"/>
      <c r="AUZ2061" s="672"/>
      <c r="AVA2061" s="672"/>
      <c r="AVB2061" s="672"/>
      <c r="AVC2061" s="672"/>
      <c r="AVD2061" s="672"/>
      <c r="AVE2061" s="672"/>
      <c r="AVF2061" s="672"/>
      <c r="AVG2061" s="672"/>
      <c r="AVH2061" s="672"/>
      <c r="AVI2061" s="672"/>
      <c r="AVJ2061" s="672"/>
      <c r="AVK2061" s="672"/>
    </row>
    <row r="2062" spans="1:1259">
      <c r="A2062" s="697"/>
      <c r="B2062" s="558">
        <v>44574</v>
      </c>
      <c r="C2062" s="558">
        <v>44575</v>
      </c>
      <c r="D2062" s="676" t="s">
        <v>1067</v>
      </c>
      <c r="E2062" s="524" t="s">
        <v>1375</v>
      </c>
      <c r="F2062" s="665"/>
      <c r="G2062" s="665">
        <v>2022</v>
      </c>
      <c r="H2062" s="676">
        <v>5</v>
      </c>
      <c r="I2062" s="687"/>
      <c r="J2062" s="666"/>
      <c r="K2062" s="676" t="s">
        <v>1371</v>
      </c>
      <c r="L2062" s="677" t="s">
        <v>1370</v>
      </c>
      <c r="M2062" s="677">
        <v>44574</v>
      </c>
      <c r="N2062" s="677">
        <v>44682</v>
      </c>
      <c r="O2062" s="677"/>
      <c r="P2062" s="677"/>
      <c r="Q2062" s="666"/>
      <c r="R2062" s="666"/>
      <c r="S2062" s="665" t="s">
        <v>1118</v>
      </c>
      <c r="T2062" s="665">
        <v>60</v>
      </c>
      <c r="U2062" s="665" t="s">
        <v>1113</v>
      </c>
      <c r="V2062" s="676" t="s">
        <v>986</v>
      </c>
      <c r="W2062" s="678">
        <v>360</v>
      </c>
      <c r="X2062" s="551">
        <v>832</v>
      </c>
      <c r="Y2062" s="693">
        <v>299520</v>
      </c>
      <c r="Z2062" s="667">
        <v>0.53</v>
      </c>
      <c r="AA2062" s="682">
        <f>Y2062*Z2062</f>
        <v>158745.60000000001</v>
      </c>
      <c r="AB2062" s="521"/>
      <c r="AC2062" s="668">
        <v>0</v>
      </c>
      <c r="AD2062" s="676"/>
      <c r="AE2062" s="684"/>
      <c r="AF2062" s="695">
        <f>AA2062+AD2062+AE2062</f>
        <v>158745.60000000001</v>
      </c>
      <c r="AG2062" s="676" t="s">
        <v>1073</v>
      </c>
      <c r="AH2062" s="641"/>
      <c r="AI2062" s="676">
        <v>60</v>
      </c>
      <c r="AJ2062" s="676" t="s">
        <v>1291</v>
      </c>
      <c r="AK2062" s="676" t="s">
        <v>1285</v>
      </c>
      <c r="AL2062" s="696">
        <v>63134</v>
      </c>
      <c r="AM2062" s="676" t="s">
        <v>52</v>
      </c>
      <c r="AN2062" s="676" t="s">
        <v>1076</v>
      </c>
      <c r="AO2062" s="665"/>
      <c r="AP2062" s="676"/>
      <c r="AQ2062" s="676"/>
      <c r="AR2062" s="676" t="s">
        <v>1222</v>
      </c>
      <c r="AS2062" s="523" t="s">
        <v>1077</v>
      </c>
      <c r="AT2062" s="523"/>
      <c r="AU2062" s="523" t="s">
        <v>1078</v>
      </c>
      <c r="AV2062" s="674"/>
      <c r="AW2062" s="673" t="str">
        <f>U2062</f>
        <v>TBD</v>
      </c>
      <c r="AX2062" s="673" cm="1">
        <f t="array" ref="AX2062">SUM(MID(0&amp;AW2062,LARGE(INDEX(ISNUMBER(--MID(AW2062,ROW($1:$8),1))*ROW($1:$8),),ROW($1:$8))+1,1)*10^ROW($1:$8)/10)</f>
        <v>0</v>
      </c>
      <c r="AY2062" s="673" t="e">
        <f>VLOOKUP($AX2062,'Item Master Data'!$A:$F,3,FALSE)</f>
        <v>#N/A</v>
      </c>
      <c r="AZ2062" s="673" t="e">
        <f>VLOOKUP($AX2062,'Item Master Data'!$A:$F,6,FALSE)</f>
        <v>#N/A</v>
      </c>
      <c r="BA2062" s="673" t="e">
        <f>X2062/BB2062</f>
        <v>#N/A</v>
      </c>
      <c r="BB2062" s="673" t="e">
        <f>VLOOKUP(AX2062,'Item Master Data'!$A:$G,7,FALSE)</f>
        <v>#N/A</v>
      </c>
      <c r="BC2062" s="673"/>
      <c r="BD2062" s="673" t="e">
        <f>W2062-AZ2062</f>
        <v>#N/A</v>
      </c>
      <c r="BE2062" s="593"/>
      <c r="BF2062" s="593"/>
      <c r="BG2062" s="593"/>
      <c r="BH2062" s="593"/>
      <c r="BI2062" s="593"/>
      <c r="BJ2062" s="593"/>
      <c r="BK2062" s="593"/>
      <c r="BL2062" s="593"/>
      <c r="BM2062" s="593"/>
      <c r="BN2062" s="593"/>
      <c r="BO2062" s="593"/>
      <c r="BP2062" s="593"/>
      <c r="BQ2062" s="593"/>
      <c r="BR2062" s="593"/>
      <c r="BS2062" s="593"/>
      <c r="BT2062" s="593"/>
      <c r="BU2062" s="593"/>
      <c r="BV2062" s="593"/>
      <c r="BW2062" s="593"/>
      <c r="BX2062" s="593"/>
      <c r="BY2062" s="593"/>
      <c r="BZ2062" s="593"/>
      <c r="CA2062" s="593"/>
      <c r="CB2062" s="593"/>
      <c r="CC2062" s="593"/>
      <c r="CD2062" s="593"/>
      <c r="CE2062" s="593"/>
      <c r="CF2062" s="593"/>
      <c r="CG2062" s="593"/>
      <c r="CH2062" s="593"/>
      <c r="CI2062" s="593"/>
      <c r="CJ2062" s="593"/>
      <c r="CK2062" s="593"/>
      <c r="CL2062" s="593"/>
      <c r="CM2062" s="593"/>
      <c r="CN2062" s="593"/>
      <c r="CO2062" s="593"/>
      <c r="CP2062" s="593"/>
      <c r="CQ2062" s="593"/>
      <c r="CR2062" s="593"/>
      <c r="CS2062" s="593"/>
      <c r="CT2062" s="593"/>
      <c r="CU2062" s="593"/>
      <c r="CV2062" s="593"/>
      <c r="CW2062" s="593"/>
      <c r="CX2062" s="593"/>
      <c r="CY2062" s="593"/>
      <c r="CZ2062" s="593"/>
      <c r="DA2062" s="593"/>
      <c r="DB2062" s="593"/>
      <c r="DC2062" s="593"/>
      <c r="DD2062" s="593"/>
      <c r="DE2062" s="593"/>
      <c r="DF2062" s="593"/>
      <c r="DG2062" s="593"/>
      <c r="DH2062" s="593"/>
      <c r="DI2062" s="593"/>
      <c r="DJ2062" s="593"/>
      <c r="DK2062" s="593"/>
      <c r="DL2062" s="593"/>
      <c r="DM2062" s="593"/>
      <c r="DN2062" s="593"/>
      <c r="DO2062" s="593"/>
      <c r="DP2062" s="593"/>
      <c r="DQ2062" s="593"/>
      <c r="DR2062" s="593"/>
      <c r="DS2062" s="593"/>
      <c r="DT2062" s="593"/>
      <c r="DU2062" s="593"/>
      <c r="DV2062" s="593"/>
      <c r="DW2062" s="593"/>
      <c r="DX2062" s="593"/>
      <c r="DY2062" s="593"/>
      <c r="DZ2062" s="593"/>
      <c r="EA2062" s="593"/>
      <c r="EB2062" s="593"/>
      <c r="EC2062" s="593"/>
      <c r="ED2062" s="593"/>
      <c r="EE2062" s="593"/>
      <c r="EF2062" s="593"/>
      <c r="EG2062" s="593"/>
      <c r="EH2062" s="593"/>
      <c r="EI2062" s="593"/>
      <c r="EJ2062" s="593"/>
      <c r="EK2062" s="593"/>
      <c r="EL2062" s="593"/>
      <c r="EM2062" s="593"/>
      <c r="EN2062" s="593"/>
      <c r="EO2062" s="593"/>
      <c r="EP2062" s="593"/>
      <c r="EQ2062" s="593"/>
      <c r="ER2062" s="593"/>
      <c r="ES2062" s="593"/>
      <c r="ET2062" s="593"/>
      <c r="EU2062" s="593"/>
      <c r="EV2062" s="593"/>
      <c r="EW2062" s="593"/>
      <c r="EX2062" s="593"/>
      <c r="EY2062" s="593"/>
      <c r="EZ2062" s="593"/>
      <c r="FA2062" s="593"/>
      <c r="FB2062" s="593"/>
      <c r="FC2062" s="593"/>
      <c r="FD2062" s="593"/>
      <c r="FE2062" s="593"/>
      <c r="FF2062" s="593"/>
      <c r="FG2062" s="593"/>
      <c r="FH2062" s="593"/>
      <c r="FI2062" s="593"/>
      <c r="FJ2062" s="593"/>
      <c r="FK2062" s="593"/>
      <c r="FL2062" s="593"/>
      <c r="FM2062" s="593"/>
      <c r="FN2062" s="593"/>
      <c r="FO2062" s="593"/>
      <c r="FP2062" s="593"/>
      <c r="FQ2062" s="593"/>
      <c r="FR2062" s="593"/>
      <c r="FS2062" s="593"/>
      <c r="FT2062" s="593"/>
      <c r="FU2062" s="593"/>
      <c r="FV2062" s="593"/>
      <c r="FW2062" s="593"/>
      <c r="FX2062" s="593"/>
      <c r="FY2062" s="593"/>
      <c r="FZ2062" s="593"/>
      <c r="GA2062" s="593"/>
      <c r="GB2062" s="593"/>
      <c r="GC2062" s="593"/>
      <c r="GD2062" s="593"/>
      <c r="GE2062" s="593"/>
      <c r="GF2062" s="593"/>
      <c r="GG2062" s="593"/>
      <c r="GH2062" s="593"/>
      <c r="GI2062" s="593"/>
      <c r="GJ2062" s="593"/>
      <c r="GK2062" s="593"/>
      <c r="GL2062" s="593"/>
      <c r="GM2062" s="593"/>
      <c r="GN2062" s="593"/>
      <c r="GO2062" s="593"/>
      <c r="GP2062" s="593"/>
      <c r="GQ2062" s="593"/>
      <c r="GR2062" s="593"/>
      <c r="GS2062" s="593"/>
      <c r="GT2062" s="593"/>
      <c r="GU2062" s="593"/>
      <c r="GV2062" s="593"/>
      <c r="GW2062" s="593"/>
      <c r="GX2062" s="593"/>
      <c r="GY2062" s="593"/>
      <c r="GZ2062" s="593"/>
      <c r="HA2062" s="593"/>
      <c r="HB2062" s="593"/>
      <c r="HC2062" s="593"/>
      <c r="HD2062" s="593"/>
      <c r="HE2062" s="593"/>
      <c r="HF2062" s="593"/>
      <c r="HG2062" s="593"/>
      <c r="HH2062" s="593"/>
      <c r="HI2062" s="593"/>
      <c r="HJ2062" s="593"/>
      <c r="HK2062" s="593"/>
      <c r="HL2062" s="593"/>
      <c r="HM2062" s="593"/>
      <c r="HN2062" s="593"/>
      <c r="HO2062" s="593"/>
      <c r="HP2062" s="593"/>
      <c r="HQ2062" s="593"/>
      <c r="HR2062" s="593"/>
      <c r="HS2062" s="593"/>
      <c r="HT2062" s="593"/>
      <c r="HU2062" s="593"/>
      <c r="HV2062" s="593"/>
      <c r="HW2062" s="593"/>
      <c r="HX2062" s="593"/>
      <c r="HY2062" s="593"/>
      <c r="HZ2062" s="593"/>
      <c r="IA2062" s="593"/>
      <c r="IB2062" s="593"/>
      <c r="IC2062" s="593"/>
      <c r="ID2062" s="593"/>
      <c r="IE2062" s="593"/>
      <c r="IF2062" s="593"/>
      <c r="IG2062" s="593"/>
      <c r="IH2062" s="593"/>
      <c r="II2062" s="593"/>
      <c r="IJ2062" s="593"/>
      <c r="IK2062" s="593"/>
      <c r="IL2062" s="593"/>
      <c r="IM2062" s="593"/>
      <c r="IN2062" s="593"/>
      <c r="IO2062" s="593"/>
      <c r="IP2062" s="593"/>
      <c r="IQ2062" s="593"/>
      <c r="IR2062" s="593"/>
      <c r="IS2062" s="593"/>
      <c r="IT2062" s="593"/>
      <c r="IU2062" s="593"/>
      <c r="IV2062" s="593"/>
      <c r="IW2062" s="593"/>
      <c r="IX2062" s="593"/>
      <c r="IY2062" s="593"/>
      <c r="IZ2062" s="593"/>
      <c r="JA2062" s="593"/>
      <c r="JB2062" s="593"/>
      <c r="JC2062" s="593"/>
      <c r="JD2062" s="593"/>
      <c r="JE2062" s="593"/>
      <c r="JF2062" s="593"/>
      <c r="JG2062" s="593"/>
      <c r="JH2062" s="593"/>
      <c r="JI2062" s="593"/>
      <c r="JJ2062" s="593"/>
      <c r="JK2062" s="593"/>
      <c r="JL2062" s="593"/>
      <c r="JM2062" s="593"/>
      <c r="JN2062" s="593"/>
      <c r="JO2062" s="593"/>
      <c r="JP2062" s="593"/>
      <c r="JQ2062" s="593"/>
      <c r="JR2062" s="593"/>
      <c r="JS2062" s="593"/>
      <c r="JT2062" s="593"/>
      <c r="JU2062" s="593"/>
      <c r="JV2062" s="593"/>
      <c r="JW2062" s="593"/>
      <c r="JX2062" s="593"/>
      <c r="JY2062" s="593"/>
      <c r="JZ2062" s="593"/>
      <c r="KA2062" s="593"/>
      <c r="KB2062" s="593"/>
      <c r="KC2062" s="593"/>
      <c r="KD2062" s="593"/>
      <c r="KE2062" s="593"/>
      <c r="KF2062" s="593"/>
      <c r="KG2062" s="593"/>
      <c r="KH2062" s="593"/>
      <c r="KI2062" s="593"/>
      <c r="KJ2062" s="593"/>
      <c r="KK2062" s="593"/>
      <c r="KL2062" s="593"/>
      <c r="KM2062" s="593"/>
      <c r="KN2062" s="593"/>
      <c r="KO2062" s="593"/>
      <c r="KP2062" s="593"/>
      <c r="KQ2062" s="593"/>
      <c r="KR2062" s="593"/>
      <c r="KS2062" s="593"/>
      <c r="KT2062" s="593"/>
      <c r="KU2062" s="593"/>
      <c r="KV2062" s="593"/>
      <c r="KW2062" s="593"/>
      <c r="KX2062" s="593"/>
      <c r="KY2062" s="593"/>
      <c r="KZ2062" s="593"/>
      <c r="LA2062" s="593"/>
      <c r="LB2062" s="593"/>
      <c r="LC2062" s="593"/>
      <c r="LD2062" s="593"/>
      <c r="LE2062" s="593"/>
      <c r="LF2062" s="593"/>
      <c r="LG2062" s="593"/>
      <c r="LH2062" s="593"/>
      <c r="LI2062" s="593"/>
      <c r="LJ2062" s="593"/>
      <c r="LK2062" s="593"/>
      <c r="LL2062" s="593"/>
      <c r="LM2062" s="593"/>
      <c r="LN2062" s="593"/>
      <c r="LO2062" s="593"/>
      <c r="LP2062" s="593"/>
      <c r="LQ2062" s="593"/>
      <c r="LR2062" s="593"/>
      <c r="LS2062" s="593"/>
      <c r="LT2062" s="593"/>
      <c r="LU2062" s="593"/>
      <c r="LV2062" s="593"/>
      <c r="LW2062" s="593"/>
      <c r="LX2062" s="593"/>
      <c r="LY2062" s="593"/>
      <c r="LZ2062" s="593"/>
      <c r="MA2062" s="593"/>
      <c r="MB2062" s="593"/>
      <c r="MC2062" s="593"/>
      <c r="MD2062" s="593"/>
      <c r="ME2062" s="593"/>
      <c r="MF2062" s="593"/>
      <c r="MG2062" s="593"/>
      <c r="MH2062" s="593"/>
      <c r="MI2062" s="593"/>
      <c r="MJ2062" s="593"/>
      <c r="MK2062" s="593"/>
      <c r="ML2062" s="593"/>
      <c r="MM2062" s="593"/>
      <c r="MN2062" s="593"/>
      <c r="MO2062" s="593"/>
      <c r="MP2062" s="593"/>
      <c r="MQ2062" s="593"/>
      <c r="MR2062" s="593"/>
      <c r="MS2062" s="593"/>
      <c r="MT2062" s="593"/>
      <c r="MU2062" s="593"/>
      <c r="MV2062" s="593"/>
      <c r="MW2062" s="593"/>
      <c r="MX2062" s="593"/>
      <c r="MY2062" s="593"/>
      <c r="MZ2062" s="593"/>
      <c r="NA2062" s="593"/>
      <c r="NB2062" s="593"/>
      <c r="NC2062" s="593"/>
      <c r="ND2062" s="593"/>
      <c r="NE2062" s="593"/>
      <c r="NF2062" s="593"/>
      <c r="NG2062" s="593"/>
      <c r="NH2062" s="593"/>
      <c r="NI2062" s="593"/>
      <c r="NJ2062" s="593"/>
      <c r="NK2062" s="593"/>
      <c r="NL2062" s="593"/>
      <c r="NM2062" s="593"/>
      <c r="NN2062" s="593"/>
      <c r="NO2062" s="593"/>
      <c r="NP2062" s="593"/>
      <c r="NQ2062" s="593"/>
      <c r="NR2062" s="593"/>
      <c r="NS2062" s="593"/>
      <c r="NT2062" s="593"/>
      <c r="NU2062" s="593"/>
      <c r="NV2062" s="593"/>
      <c r="NW2062" s="593"/>
      <c r="NX2062" s="593"/>
      <c r="NY2062" s="593"/>
      <c r="NZ2062" s="593"/>
      <c r="OA2062" s="593"/>
      <c r="OB2062" s="593"/>
      <c r="OC2062" s="593"/>
      <c r="OD2062" s="593"/>
      <c r="OE2062" s="593"/>
      <c r="OF2062" s="593"/>
      <c r="OG2062" s="593"/>
      <c r="OH2062" s="593"/>
      <c r="OI2062" s="593"/>
      <c r="OJ2062" s="593"/>
      <c r="OK2062" s="593"/>
      <c r="OL2062" s="593"/>
      <c r="OM2062" s="593"/>
      <c r="ON2062" s="593"/>
      <c r="OO2062" s="593"/>
      <c r="OP2062" s="593"/>
      <c r="OQ2062" s="593"/>
      <c r="OR2062" s="593"/>
      <c r="OS2062" s="593"/>
      <c r="OT2062" s="593"/>
      <c r="OU2062" s="593"/>
      <c r="OV2062" s="593"/>
      <c r="OW2062" s="593"/>
      <c r="OX2062" s="593"/>
      <c r="OY2062" s="593"/>
      <c r="OZ2062" s="593"/>
      <c r="PA2062" s="593"/>
      <c r="PB2062" s="593"/>
      <c r="PC2062" s="593"/>
      <c r="PD2062" s="593"/>
      <c r="PE2062" s="593"/>
      <c r="PF2062" s="593"/>
      <c r="PG2062" s="593"/>
      <c r="PH2062" s="593"/>
      <c r="PI2062" s="593"/>
      <c r="PJ2062" s="593"/>
      <c r="PK2062" s="593"/>
      <c r="PL2062" s="593"/>
      <c r="PM2062" s="593"/>
      <c r="PN2062" s="593"/>
      <c r="PO2062" s="593"/>
      <c r="PP2062" s="593"/>
      <c r="PQ2062" s="593"/>
      <c r="PR2062" s="593"/>
      <c r="PS2062" s="593"/>
      <c r="PT2062" s="593"/>
      <c r="PU2062" s="593"/>
      <c r="PV2062" s="593"/>
      <c r="PW2062" s="593"/>
      <c r="PX2062" s="593"/>
      <c r="PY2062" s="593"/>
      <c r="PZ2062" s="593"/>
      <c r="QA2062" s="593"/>
      <c r="QB2062" s="593"/>
      <c r="QC2062" s="593"/>
      <c r="QD2062" s="593"/>
      <c r="QE2062" s="593"/>
      <c r="QF2062" s="593"/>
      <c r="QG2062" s="593"/>
      <c r="QH2062" s="593"/>
      <c r="QI2062" s="593"/>
      <c r="QJ2062" s="593"/>
      <c r="QK2062" s="593"/>
      <c r="QL2062" s="593"/>
      <c r="QM2062" s="593"/>
      <c r="QN2062" s="593"/>
      <c r="QO2062" s="593"/>
      <c r="QP2062" s="593"/>
      <c r="QQ2062" s="593"/>
      <c r="QR2062" s="593"/>
      <c r="QS2062" s="593"/>
      <c r="QT2062" s="593"/>
      <c r="QU2062" s="593"/>
      <c r="QV2062" s="593"/>
      <c r="QW2062" s="593"/>
      <c r="QX2062" s="593"/>
      <c r="QY2062" s="593"/>
      <c r="QZ2062" s="593"/>
      <c r="RA2062" s="593"/>
      <c r="RB2062" s="593"/>
      <c r="RC2062" s="593"/>
      <c r="RD2062" s="593"/>
      <c r="RE2062" s="593"/>
      <c r="RF2062" s="593"/>
      <c r="RG2062" s="593"/>
      <c r="RH2062" s="593"/>
      <c r="RI2062" s="593"/>
      <c r="RJ2062" s="593"/>
      <c r="RK2062" s="593"/>
      <c r="RL2062" s="593"/>
      <c r="RM2062" s="593"/>
      <c r="RN2062" s="593"/>
      <c r="RO2062" s="593"/>
      <c r="RP2062" s="593"/>
      <c r="RQ2062" s="593"/>
      <c r="RR2062" s="593"/>
      <c r="RS2062" s="593"/>
      <c r="RT2062" s="593"/>
      <c r="RU2062" s="593"/>
      <c r="RV2062" s="593"/>
      <c r="RW2062" s="593"/>
      <c r="RX2062" s="593"/>
      <c r="RY2062" s="593"/>
      <c r="RZ2062" s="593"/>
      <c r="SA2062" s="593"/>
      <c r="SB2062" s="593"/>
      <c r="SC2062" s="593"/>
      <c r="SD2062" s="593"/>
      <c r="SE2062" s="593"/>
      <c r="SF2062" s="593"/>
      <c r="SG2062" s="593"/>
      <c r="SH2062" s="593"/>
      <c r="SI2062" s="593"/>
      <c r="SJ2062" s="593"/>
      <c r="SK2062" s="593"/>
      <c r="SL2062" s="593"/>
      <c r="SM2062" s="593"/>
      <c r="SN2062" s="593"/>
      <c r="SO2062" s="593"/>
      <c r="SP2062" s="593"/>
      <c r="SQ2062" s="593"/>
      <c r="SR2062" s="593"/>
      <c r="SS2062" s="593"/>
      <c r="ST2062" s="593"/>
      <c r="SU2062" s="593"/>
      <c r="SV2062" s="593"/>
      <c r="SW2062" s="593"/>
      <c r="SX2062" s="593"/>
      <c r="SY2062" s="593"/>
      <c r="SZ2062" s="593"/>
      <c r="TA2062" s="593"/>
      <c r="TB2062" s="593"/>
      <c r="TC2062" s="593"/>
      <c r="TD2062" s="593"/>
      <c r="TE2062" s="593"/>
      <c r="TF2062" s="593"/>
      <c r="TG2062" s="593"/>
      <c r="TH2062" s="593"/>
      <c r="TI2062" s="593"/>
      <c r="TJ2062" s="593"/>
      <c r="TK2062" s="593"/>
      <c r="TL2062" s="593"/>
      <c r="TM2062" s="593"/>
      <c r="TN2062" s="593"/>
      <c r="TO2062" s="593"/>
      <c r="TP2062" s="593"/>
      <c r="TQ2062" s="593"/>
      <c r="TR2062" s="593"/>
      <c r="TS2062" s="593"/>
      <c r="TT2062" s="593"/>
      <c r="TU2062" s="593"/>
      <c r="TV2062" s="593"/>
      <c r="TW2062" s="593"/>
      <c r="TX2062" s="593"/>
      <c r="TY2062" s="593"/>
      <c r="TZ2062" s="593"/>
      <c r="UA2062" s="593"/>
      <c r="UB2062" s="593"/>
      <c r="UC2062" s="593"/>
      <c r="UD2062" s="593"/>
      <c r="UE2062" s="593"/>
      <c r="UF2062" s="593"/>
      <c r="UG2062" s="593"/>
      <c r="UH2062" s="593"/>
      <c r="UI2062" s="593"/>
      <c r="UJ2062" s="593"/>
      <c r="UK2062" s="593"/>
      <c r="UL2062" s="593"/>
      <c r="UM2062" s="593"/>
      <c r="UN2062" s="593"/>
      <c r="UO2062" s="593"/>
      <c r="UP2062" s="593"/>
      <c r="UQ2062" s="593"/>
      <c r="UR2062" s="593"/>
      <c r="US2062" s="593"/>
      <c r="UT2062" s="593"/>
      <c r="UU2062" s="593"/>
      <c r="UV2062" s="593"/>
      <c r="UW2062" s="593"/>
      <c r="UX2062" s="593"/>
      <c r="UY2062" s="593"/>
      <c r="UZ2062" s="593"/>
      <c r="VA2062" s="593"/>
      <c r="VB2062" s="593"/>
      <c r="VC2062" s="593"/>
      <c r="VD2062" s="593"/>
      <c r="VE2062" s="593"/>
      <c r="VF2062" s="593"/>
      <c r="VG2062" s="593"/>
      <c r="VH2062" s="593"/>
      <c r="VI2062" s="593"/>
      <c r="VJ2062" s="593"/>
      <c r="VK2062" s="593"/>
      <c r="VL2062" s="593"/>
      <c r="VM2062" s="593"/>
      <c r="VN2062" s="593"/>
      <c r="VO2062" s="593"/>
      <c r="VP2062" s="593"/>
      <c r="VQ2062" s="593"/>
      <c r="VR2062" s="593"/>
      <c r="VS2062" s="593"/>
      <c r="VT2062" s="593"/>
      <c r="VU2062" s="593"/>
      <c r="VV2062" s="593"/>
      <c r="VW2062" s="593"/>
      <c r="VX2062" s="593"/>
      <c r="VY2062" s="593"/>
      <c r="VZ2062" s="593"/>
      <c r="WA2062" s="593"/>
      <c r="WB2062" s="593"/>
      <c r="WC2062" s="593"/>
      <c r="WD2062" s="593"/>
      <c r="WE2062" s="593"/>
      <c r="WF2062" s="593"/>
      <c r="WG2062" s="593"/>
      <c r="WH2062" s="593"/>
      <c r="WI2062" s="593"/>
      <c r="WJ2062" s="593"/>
      <c r="WK2062" s="593"/>
      <c r="WL2062" s="593"/>
      <c r="WM2062" s="593"/>
      <c r="WN2062" s="593"/>
      <c r="WO2062" s="593"/>
      <c r="WP2062" s="593"/>
      <c r="WQ2062" s="593"/>
      <c r="WR2062" s="593"/>
      <c r="WS2062" s="593"/>
      <c r="WT2062" s="593"/>
      <c r="WU2062" s="593"/>
      <c r="WV2062" s="593"/>
      <c r="WW2062" s="593"/>
      <c r="WX2062" s="593"/>
      <c r="WY2062" s="593"/>
      <c r="WZ2062" s="593"/>
      <c r="XA2062" s="593"/>
      <c r="XB2062" s="593"/>
      <c r="XC2062" s="593"/>
      <c r="XD2062" s="593"/>
      <c r="XE2062" s="593"/>
      <c r="XF2062" s="593"/>
      <c r="XG2062" s="593"/>
      <c r="XH2062" s="593"/>
      <c r="XI2062" s="593"/>
      <c r="XJ2062" s="593"/>
      <c r="XK2062" s="593"/>
      <c r="XL2062" s="593"/>
      <c r="XM2062" s="593"/>
      <c r="XN2062" s="593"/>
      <c r="XO2062" s="593"/>
      <c r="XP2062" s="593"/>
      <c r="XQ2062" s="593"/>
      <c r="XR2062" s="593"/>
      <c r="XS2062" s="593"/>
      <c r="XT2062" s="593"/>
      <c r="XU2062" s="593"/>
      <c r="XV2062" s="593"/>
      <c r="XW2062" s="593"/>
      <c r="XX2062" s="593"/>
      <c r="XY2062" s="593"/>
      <c r="XZ2062" s="593"/>
      <c r="YA2062" s="593"/>
      <c r="YB2062" s="593"/>
      <c r="YC2062" s="593"/>
      <c r="YD2062" s="593"/>
      <c r="YE2062" s="593"/>
      <c r="YF2062" s="593"/>
      <c r="YG2062" s="593"/>
      <c r="YH2062" s="593"/>
      <c r="YI2062" s="593"/>
      <c r="YJ2062" s="593"/>
      <c r="YK2062" s="593"/>
      <c r="YL2062" s="593"/>
      <c r="YM2062" s="593"/>
      <c r="YN2062" s="593"/>
      <c r="YO2062" s="593"/>
      <c r="YP2062" s="593"/>
      <c r="YQ2062" s="593"/>
      <c r="YR2062" s="593"/>
      <c r="YS2062" s="593"/>
      <c r="YT2062" s="593"/>
      <c r="YU2062" s="593"/>
      <c r="YV2062" s="593"/>
      <c r="YW2062" s="593"/>
      <c r="YX2062" s="593"/>
      <c r="YY2062" s="593"/>
      <c r="YZ2062" s="593"/>
      <c r="ZA2062" s="593"/>
      <c r="ZB2062" s="593"/>
      <c r="ZC2062" s="593"/>
      <c r="ZD2062" s="593"/>
      <c r="ZE2062" s="593"/>
      <c r="ZF2062" s="593"/>
      <c r="ZG2062" s="593"/>
      <c r="ZH2062" s="593"/>
      <c r="ZI2062" s="593"/>
      <c r="ZJ2062" s="593"/>
      <c r="ZK2062" s="593"/>
      <c r="ZL2062" s="593"/>
      <c r="ZM2062" s="593"/>
      <c r="ZN2062" s="593"/>
      <c r="ZO2062" s="593"/>
      <c r="ZP2062" s="593"/>
      <c r="ZQ2062" s="593"/>
      <c r="ZR2062" s="593"/>
      <c r="ZS2062" s="593"/>
      <c r="ZT2062" s="593"/>
      <c r="ZU2062" s="593"/>
      <c r="ZV2062" s="593"/>
      <c r="ZW2062" s="593"/>
      <c r="ZX2062" s="593"/>
      <c r="ZY2062" s="593"/>
      <c r="ZZ2062" s="593"/>
      <c r="AAA2062" s="593"/>
      <c r="AAB2062" s="593"/>
      <c r="AAC2062" s="593"/>
      <c r="AAD2062" s="593"/>
      <c r="AAE2062" s="593"/>
      <c r="AAF2062" s="593"/>
      <c r="AAG2062" s="593"/>
      <c r="AAH2062" s="593"/>
      <c r="AAI2062" s="593"/>
      <c r="AAJ2062" s="593"/>
      <c r="AAK2062" s="593"/>
      <c r="AAL2062" s="593"/>
      <c r="AAM2062" s="593"/>
      <c r="AAN2062" s="593"/>
      <c r="AAO2062" s="593"/>
      <c r="AAP2062" s="593"/>
      <c r="AAQ2062" s="593"/>
      <c r="AAR2062" s="593"/>
      <c r="AAS2062" s="593"/>
      <c r="AAT2062" s="593"/>
      <c r="AAU2062" s="593"/>
      <c r="AAV2062" s="593"/>
      <c r="AAW2062" s="593"/>
      <c r="AAX2062" s="593"/>
      <c r="AAY2062" s="593"/>
      <c r="AAZ2062" s="593"/>
      <c r="ABA2062" s="593"/>
      <c r="ABB2062" s="593"/>
      <c r="ABC2062" s="593"/>
      <c r="ABD2062" s="593"/>
      <c r="ABE2062" s="593"/>
      <c r="ABF2062" s="593"/>
      <c r="ABG2062" s="593"/>
      <c r="ABH2062" s="593"/>
      <c r="ABI2062" s="593"/>
      <c r="ABJ2062" s="593"/>
      <c r="ABK2062" s="593"/>
      <c r="ABL2062" s="593"/>
      <c r="ABM2062" s="593"/>
      <c r="ABN2062" s="593"/>
      <c r="ABO2062" s="593"/>
      <c r="ABP2062" s="593"/>
      <c r="ABQ2062" s="593"/>
      <c r="ABR2062" s="593"/>
      <c r="ABS2062" s="593"/>
      <c r="ABT2062" s="593"/>
      <c r="ABU2062" s="593"/>
      <c r="ABV2062" s="593"/>
      <c r="ABW2062" s="593"/>
      <c r="ABX2062" s="593"/>
      <c r="ABY2062" s="593"/>
      <c r="ABZ2062" s="593"/>
      <c r="ACA2062" s="593"/>
      <c r="ACB2062" s="593"/>
      <c r="ACC2062" s="593"/>
      <c r="ACD2062" s="593"/>
      <c r="ACE2062" s="593"/>
      <c r="ACF2062" s="593"/>
      <c r="ACG2062" s="593"/>
      <c r="ACH2062" s="593"/>
      <c r="ACI2062" s="593"/>
      <c r="ACJ2062" s="593"/>
      <c r="ACK2062" s="593"/>
      <c r="ACL2062" s="593"/>
      <c r="ACM2062" s="593"/>
      <c r="ACN2062" s="593"/>
      <c r="ACO2062" s="593"/>
      <c r="ACP2062" s="593"/>
      <c r="ACQ2062" s="593"/>
      <c r="ACR2062" s="593"/>
      <c r="ACS2062" s="593"/>
      <c r="ACT2062" s="593"/>
      <c r="ACU2062" s="593"/>
      <c r="ACV2062" s="593"/>
      <c r="ACW2062" s="593"/>
      <c r="ACX2062" s="593"/>
      <c r="ACY2062" s="593"/>
      <c r="ACZ2062" s="593"/>
      <c r="ADA2062" s="593"/>
      <c r="ADB2062" s="593"/>
      <c r="ADC2062" s="593"/>
      <c r="ADD2062" s="593"/>
      <c r="ADE2062" s="593"/>
      <c r="ADF2062" s="593"/>
      <c r="ADG2062" s="593"/>
      <c r="ADH2062" s="593"/>
      <c r="ADI2062" s="593"/>
      <c r="ADJ2062" s="593"/>
      <c r="ADK2062" s="593"/>
      <c r="ADL2062" s="593"/>
      <c r="ADM2062" s="593"/>
      <c r="ADN2062" s="593"/>
      <c r="ADO2062" s="593"/>
      <c r="ADP2062" s="593"/>
      <c r="ADQ2062" s="593"/>
      <c r="ADR2062" s="593"/>
      <c r="ADS2062" s="593"/>
      <c r="ADT2062" s="593"/>
      <c r="ADU2062" s="593"/>
      <c r="ADV2062" s="593"/>
      <c r="ADW2062" s="593"/>
      <c r="ADX2062" s="593"/>
      <c r="ADY2062" s="593"/>
      <c r="ADZ2062" s="593"/>
      <c r="AEA2062" s="593"/>
      <c r="AEB2062" s="593"/>
      <c r="AEC2062" s="593"/>
      <c r="AED2062" s="593"/>
      <c r="AEE2062" s="593"/>
      <c r="AEF2062" s="593"/>
      <c r="AEG2062" s="593"/>
      <c r="AEH2062" s="593"/>
      <c r="AEI2062" s="593"/>
      <c r="AEJ2062" s="593"/>
      <c r="AEK2062" s="593"/>
      <c r="AEL2062" s="593"/>
      <c r="AEM2062" s="593"/>
      <c r="AEN2062" s="593"/>
      <c r="AEO2062" s="593"/>
      <c r="AEP2062" s="593"/>
      <c r="AEQ2062" s="593"/>
      <c r="AER2062" s="593"/>
      <c r="AES2062" s="593"/>
      <c r="AET2062" s="593"/>
      <c r="AEU2062" s="593"/>
      <c r="AEV2062" s="593"/>
      <c r="AEW2062" s="593"/>
      <c r="AEX2062" s="593"/>
      <c r="AEY2062" s="593"/>
      <c r="AEZ2062" s="593"/>
      <c r="AFA2062" s="593"/>
      <c r="AFB2062" s="593"/>
      <c r="AFC2062" s="593"/>
      <c r="AFD2062" s="593"/>
      <c r="AFE2062" s="593"/>
      <c r="AFF2062" s="593"/>
      <c r="AFG2062" s="593"/>
      <c r="AFH2062" s="593"/>
      <c r="AFI2062" s="593"/>
      <c r="AFJ2062" s="593"/>
      <c r="AFK2062" s="593"/>
      <c r="AFL2062" s="593"/>
      <c r="AFM2062" s="593"/>
      <c r="AFN2062" s="593"/>
      <c r="AFO2062" s="593"/>
      <c r="AFP2062" s="593"/>
      <c r="AFQ2062" s="593"/>
      <c r="AFR2062" s="593"/>
      <c r="AFS2062" s="593"/>
      <c r="AFT2062" s="593"/>
      <c r="AFU2062" s="593"/>
      <c r="AFV2062" s="593"/>
      <c r="AFW2062" s="593"/>
      <c r="AFX2062" s="593"/>
      <c r="AFY2062" s="593"/>
      <c r="AFZ2062" s="593"/>
      <c r="AGA2062" s="593"/>
      <c r="AGB2062" s="593"/>
      <c r="AGC2062" s="593"/>
      <c r="AGD2062" s="593"/>
      <c r="AGE2062" s="593"/>
      <c r="AGF2062" s="593"/>
      <c r="AGG2062" s="593"/>
      <c r="AGH2062" s="593"/>
      <c r="AGI2062" s="593"/>
      <c r="AGJ2062" s="593"/>
      <c r="AGK2062" s="593"/>
      <c r="AGL2062" s="593"/>
      <c r="AGM2062" s="593"/>
      <c r="AGN2062" s="593"/>
      <c r="AGO2062" s="593"/>
      <c r="AGP2062" s="593"/>
      <c r="AGQ2062" s="593"/>
      <c r="AGR2062" s="593"/>
      <c r="AGS2062" s="593"/>
      <c r="AGT2062" s="593"/>
      <c r="AGU2062" s="593"/>
      <c r="AGV2062" s="593"/>
      <c r="AGW2062" s="593"/>
      <c r="AGX2062" s="593"/>
      <c r="AGY2062" s="593"/>
      <c r="AGZ2062" s="593"/>
      <c r="AHA2062" s="593"/>
      <c r="AHB2062" s="593"/>
      <c r="AHC2062" s="593"/>
      <c r="AHD2062" s="593"/>
      <c r="AHE2062" s="593"/>
      <c r="AHF2062" s="593"/>
      <c r="AHG2062" s="593"/>
      <c r="AHH2062" s="593"/>
      <c r="AHI2062" s="593"/>
      <c r="AHJ2062" s="593"/>
      <c r="AHK2062" s="593"/>
      <c r="AHL2062" s="593"/>
      <c r="AHM2062" s="593"/>
      <c r="AHN2062" s="593"/>
      <c r="AHO2062" s="593"/>
      <c r="AHP2062" s="593"/>
      <c r="AHQ2062" s="593"/>
      <c r="AHR2062" s="593"/>
      <c r="AHS2062" s="593"/>
      <c r="AHT2062" s="593"/>
      <c r="AHU2062" s="593"/>
      <c r="AHV2062" s="593"/>
      <c r="AHW2062" s="593"/>
      <c r="AHX2062" s="593"/>
      <c r="AHY2062" s="593"/>
      <c r="AHZ2062" s="593"/>
      <c r="AIA2062" s="593"/>
      <c r="AIB2062" s="593"/>
      <c r="AIC2062" s="593"/>
      <c r="AID2062" s="593"/>
      <c r="AIE2062" s="593"/>
      <c r="AIF2062" s="593"/>
      <c r="AIG2062" s="593"/>
      <c r="AIH2062" s="593"/>
      <c r="AII2062" s="593"/>
      <c r="AIJ2062" s="593"/>
      <c r="AIK2062" s="593"/>
      <c r="AIL2062" s="593"/>
      <c r="AIM2062" s="593"/>
      <c r="AIN2062" s="593"/>
      <c r="AIO2062" s="593"/>
      <c r="AIP2062" s="593"/>
      <c r="AIQ2062" s="593"/>
      <c r="AIR2062" s="593"/>
      <c r="AIS2062" s="593"/>
      <c r="AIT2062" s="593"/>
      <c r="AIU2062" s="593"/>
      <c r="AIV2062" s="593"/>
      <c r="AIW2062" s="593"/>
      <c r="AIX2062" s="593"/>
      <c r="AIY2062" s="593"/>
      <c r="AIZ2062" s="593"/>
      <c r="AJA2062" s="593"/>
      <c r="AJB2062" s="593"/>
      <c r="AJC2062" s="593"/>
      <c r="AJD2062" s="593"/>
      <c r="AJE2062" s="593"/>
      <c r="AJF2062" s="593"/>
      <c r="AJG2062" s="593"/>
      <c r="AJH2062" s="593"/>
      <c r="AJI2062" s="593"/>
      <c r="AJJ2062" s="593"/>
      <c r="AJK2062" s="593"/>
      <c r="AJL2062" s="593"/>
      <c r="AJM2062" s="593"/>
      <c r="AJN2062" s="593"/>
      <c r="AJO2062" s="593"/>
      <c r="AJP2062" s="593"/>
      <c r="AJQ2062" s="593"/>
      <c r="AJR2062" s="593"/>
      <c r="AJS2062" s="593"/>
      <c r="AJT2062" s="593"/>
      <c r="AJU2062" s="593"/>
      <c r="AJV2062" s="593"/>
      <c r="AJW2062" s="593"/>
      <c r="AJX2062" s="593"/>
      <c r="AJY2062" s="593"/>
      <c r="AJZ2062" s="593"/>
      <c r="AKA2062" s="593"/>
      <c r="AKB2062" s="593"/>
      <c r="AKC2062" s="593"/>
      <c r="AKD2062" s="593"/>
      <c r="AKE2062" s="593"/>
      <c r="AKF2062" s="593"/>
      <c r="AKG2062" s="593"/>
      <c r="AKH2062" s="593"/>
      <c r="AKI2062" s="593"/>
      <c r="AKJ2062" s="593"/>
      <c r="AKK2062" s="593"/>
      <c r="AKL2062" s="593"/>
      <c r="AKM2062" s="593"/>
      <c r="AKN2062" s="593"/>
      <c r="AKO2062" s="593"/>
      <c r="AKP2062" s="593"/>
      <c r="AKQ2062" s="593"/>
      <c r="AKR2062" s="593"/>
      <c r="AKS2062" s="593"/>
      <c r="AKT2062" s="593"/>
      <c r="AKU2062" s="593"/>
      <c r="AKV2062" s="593"/>
      <c r="AKW2062" s="593"/>
      <c r="AKX2062" s="593"/>
      <c r="AKY2062" s="593"/>
      <c r="AKZ2062" s="593"/>
      <c r="ALA2062" s="593"/>
      <c r="ALB2062" s="593"/>
      <c r="ALC2062" s="593"/>
      <c r="ALD2062" s="593"/>
      <c r="ALE2062" s="593"/>
      <c r="ALF2062" s="593"/>
      <c r="ALG2062" s="593"/>
      <c r="ALH2062" s="593"/>
      <c r="ALI2062" s="593"/>
      <c r="ALJ2062" s="593"/>
      <c r="ALK2062" s="593"/>
      <c r="ALL2062" s="593"/>
      <c r="ALM2062" s="593"/>
      <c r="ALN2062" s="593"/>
      <c r="ALO2062" s="593"/>
      <c r="ALP2062" s="593"/>
      <c r="ALQ2062" s="593"/>
      <c r="ALR2062" s="593"/>
      <c r="ALS2062" s="593"/>
      <c r="ALT2062" s="593"/>
      <c r="ALU2062" s="593"/>
      <c r="ALV2062" s="593"/>
      <c r="ALW2062" s="593"/>
      <c r="ALX2062" s="593"/>
      <c r="ALY2062" s="593"/>
      <c r="ALZ2062" s="593"/>
      <c r="AMA2062" s="593"/>
      <c r="AMB2062" s="593"/>
      <c r="AMC2062" s="593"/>
      <c r="AMD2062" s="593"/>
      <c r="AME2062" s="593"/>
      <c r="AMF2062" s="593"/>
      <c r="AMG2062" s="593"/>
      <c r="AMH2062" s="593"/>
      <c r="AMI2062" s="593"/>
      <c r="AMJ2062" s="593"/>
      <c r="AMK2062" s="593"/>
      <c r="AML2062" s="593"/>
      <c r="AMM2062" s="593"/>
      <c r="AMN2062" s="593"/>
      <c r="AMO2062" s="593"/>
      <c r="AMP2062" s="593"/>
      <c r="AMQ2062" s="593"/>
      <c r="AMR2062" s="593"/>
      <c r="AMS2062" s="593"/>
      <c r="AMT2062" s="593"/>
      <c r="AMU2062" s="593"/>
      <c r="AMV2062" s="593"/>
      <c r="AMW2062" s="593"/>
      <c r="AMX2062" s="593"/>
      <c r="AMY2062" s="593"/>
      <c r="AMZ2062" s="593"/>
      <c r="ANA2062" s="593"/>
      <c r="ANB2062" s="593"/>
      <c r="ANC2062" s="593"/>
      <c r="AND2062" s="593"/>
      <c r="ANE2062" s="593"/>
      <c r="ANF2062" s="593"/>
      <c r="ANG2062" s="593"/>
      <c r="ANH2062" s="593"/>
      <c r="ANI2062" s="593"/>
      <c r="ANJ2062" s="593"/>
      <c r="ANK2062" s="593"/>
      <c r="ANL2062" s="593"/>
      <c r="ANM2062" s="593"/>
      <c r="ANN2062" s="593"/>
      <c r="ANO2062" s="593"/>
      <c r="ANP2062" s="593"/>
      <c r="ANQ2062" s="593"/>
      <c r="ANR2062" s="593"/>
      <c r="ANS2062" s="593"/>
      <c r="ANT2062" s="593"/>
      <c r="ANU2062" s="593"/>
      <c r="ANV2062" s="593"/>
      <c r="ANW2062" s="593"/>
      <c r="ANX2062" s="593"/>
      <c r="ANY2062" s="593"/>
      <c r="ANZ2062" s="593"/>
      <c r="AOA2062" s="593"/>
      <c r="AOB2062" s="593"/>
      <c r="AOC2062" s="593"/>
      <c r="AOD2062" s="593"/>
      <c r="AOE2062" s="593"/>
      <c r="AOF2062" s="593"/>
      <c r="AOG2062" s="593"/>
      <c r="AOH2062" s="593"/>
      <c r="AOI2062" s="593"/>
      <c r="AOJ2062" s="593"/>
      <c r="AOK2062" s="593"/>
      <c r="AOL2062" s="593"/>
      <c r="AOM2062" s="593"/>
      <c r="AON2062" s="593"/>
      <c r="AOO2062" s="593"/>
      <c r="AOP2062" s="593"/>
      <c r="AOQ2062" s="593"/>
      <c r="AOR2062" s="593"/>
      <c r="AOS2062" s="593"/>
      <c r="AOT2062" s="593"/>
      <c r="AOU2062" s="593"/>
      <c r="AOV2062" s="593"/>
      <c r="AOW2062" s="593"/>
      <c r="AOX2062" s="593"/>
      <c r="AOY2062" s="593"/>
      <c r="AOZ2062" s="593"/>
      <c r="APA2062" s="593"/>
      <c r="APB2062" s="593"/>
      <c r="APC2062" s="593"/>
      <c r="APD2062" s="593"/>
      <c r="APE2062" s="593"/>
      <c r="APF2062" s="593"/>
      <c r="APG2062" s="593"/>
      <c r="APH2062" s="593"/>
      <c r="API2062" s="593"/>
      <c r="APJ2062" s="593"/>
      <c r="APK2062" s="593"/>
      <c r="APL2062" s="593"/>
      <c r="APM2062" s="593"/>
      <c r="APN2062" s="593"/>
      <c r="APO2062" s="593"/>
      <c r="APP2062" s="593"/>
      <c r="APQ2062" s="593"/>
      <c r="APR2062" s="593"/>
      <c r="APS2062" s="593"/>
      <c r="APT2062" s="593"/>
      <c r="APU2062" s="593"/>
      <c r="APV2062" s="593"/>
      <c r="APW2062" s="593"/>
      <c r="APX2062" s="593"/>
      <c r="APY2062" s="593"/>
      <c r="APZ2062" s="593"/>
      <c r="AQA2062" s="593"/>
      <c r="AQB2062" s="593"/>
      <c r="AQC2062" s="593"/>
      <c r="AQD2062" s="593"/>
      <c r="AQE2062" s="593"/>
      <c r="AQF2062" s="593"/>
      <c r="AQG2062" s="593"/>
      <c r="AQH2062" s="593"/>
      <c r="AQI2062" s="593"/>
      <c r="AQJ2062" s="593"/>
      <c r="AQK2062" s="593"/>
      <c r="AQL2062" s="593"/>
      <c r="AQM2062" s="593"/>
      <c r="AQN2062" s="593"/>
      <c r="AQO2062" s="593"/>
      <c r="AQP2062" s="593"/>
      <c r="AQQ2062" s="593"/>
      <c r="AQR2062" s="593"/>
      <c r="AQS2062" s="593"/>
      <c r="AQT2062" s="593"/>
      <c r="AQU2062" s="593"/>
      <c r="AQV2062" s="593"/>
      <c r="AQW2062" s="593"/>
      <c r="AQX2062" s="593"/>
      <c r="AQY2062" s="593"/>
      <c r="AQZ2062" s="593"/>
      <c r="ARA2062" s="593"/>
      <c r="ARB2062" s="593"/>
      <c r="ARC2062" s="593"/>
      <c r="ARD2062" s="593"/>
      <c r="ARE2062" s="593"/>
      <c r="ARF2062" s="593"/>
      <c r="ARG2062" s="593"/>
      <c r="ARH2062" s="593"/>
      <c r="ARI2062" s="593"/>
      <c r="ARJ2062" s="593"/>
      <c r="ARK2062" s="593"/>
      <c r="ARL2062" s="593"/>
      <c r="ARM2062" s="593"/>
      <c r="ARN2062" s="593"/>
      <c r="ARO2062" s="593"/>
      <c r="ARP2062" s="593"/>
      <c r="ARQ2062" s="593"/>
      <c r="ARR2062" s="593"/>
      <c r="ARS2062" s="593"/>
      <c r="ART2062" s="593"/>
      <c r="ARU2062" s="593"/>
      <c r="ARV2062" s="593"/>
      <c r="ARW2062" s="593"/>
      <c r="ARX2062" s="593"/>
      <c r="ARY2062" s="593"/>
      <c r="ARZ2062" s="593"/>
      <c r="ASA2062" s="593"/>
      <c r="ASB2062" s="593"/>
      <c r="ASC2062" s="593"/>
      <c r="ASD2062" s="593"/>
      <c r="ASE2062" s="593"/>
      <c r="ASF2062" s="593"/>
      <c r="ASG2062" s="593"/>
      <c r="ASH2062" s="593"/>
      <c r="ASI2062" s="593"/>
      <c r="ASJ2062" s="593"/>
      <c r="ASK2062" s="593"/>
      <c r="ASL2062" s="593"/>
      <c r="ASM2062" s="593"/>
      <c r="ASN2062" s="593"/>
      <c r="ASO2062" s="593"/>
      <c r="ASP2062" s="593"/>
      <c r="ASQ2062" s="593"/>
      <c r="ASR2062" s="593"/>
      <c r="ASS2062" s="593"/>
      <c r="AST2062" s="593"/>
      <c r="ASU2062" s="593"/>
      <c r="ASV2062" s="593"/>
      <c r="ASW2062" s="593"/>
      <c r="ASX2062" s="593"/>
      <c r="ASY2062" s="593"/>
      <c r="ASZ2062" s="593"/>
      <c r="ATA2062" s="593"/>
      <c r="ATB2062" s="593"/>
      <c r="ATC2062" s="593"/>
      <c r="ATD2062" s="593"/>
      <c r="ATE2062" s="593"/>
      <c r="ATF2062" s="593"/>
      <c r="ATG2062" s="593"/>
      <c r="ATH2062" s="593"/>
      <c r="ATI2062" s="593"/>
      <c r="ATJ2062" s="593"/>
      <c r="ATK2062" s="593"/>
      <c r="ATL2062" s="593"/>
      <c r="ATM2062" s="593"/>
      <c r="ATN2062" s="593"/>
      <c r="ATO2062" s="593"/>
      <c r="ATP2062" s="593"/>
      <c r="ATQ2062" s="593"/>
      <c r="ATR2062" s="593"/>
      <c r="ATS2062" s="593"/>
      <c r="ATT2062" s="593"/>
      <c r="ATU2062" s="593"/>
      <c r="ATV2062" s="593"/>
      <c r="ATW2062" s="593"/>
      <c r="ATX2062" s="593"/>
      <c r="ATY2062" s="593"/>
      <c r="ATZ2062" s="593"/>
      <c r="AUA2062" s="593"/>
      <c r="AUB2062" s="593"/>
      <c r="AUC2062" s="593"/>
      <c r="AUD2062" s="593"/>
      <c r="AUE2062" s="593"/>
      <c r="AUF2062" s="593"/>
      <c r="AUG2062" s="593"/>
      <c r="AUH2062" s="593"/>
      <c r="AUI2062" s="593"/>
      <c r="AUJ2062" s="593"/>
      <c r="AUK2062" s="593"/>
      <c r="AUL2062" s="593"/>
      <c r="AUM2062" s="593"/>
      <c r="AUN2062" s="593"/>
      <c r="AUO2062" s="593"/>
      <c r="AUP2062" s="593"/>
      <c r="AUQ2062" s="593"/>
      <c r="AUR2062" s="593"/>
      <c r="AUS2062" s="593"/>
      <c r="AUT2062" s="593"/>
      <c r="AUU2062" s="593"/>
      <c r="AUV2062" s="593"/>
      <c r="AUW2062" s="593"/>
      <c r="AUX2062" s="593"/>
      <c r="AUY2062" s="593"/>
      <c r="AUZ2062" s="593"/>
      <c r="AVA2062" s="593"/>
      <c r="AVB2062" s="593"/>
      <c r="AVC2062" s="593"/>
      <c r="AVD2062" s="593"/>
      <c r="AVE2062" s="593"/>
      <c r="AVF2062" s="593"/>
      <c r="AVG2062" s="593"/>
      <c r="AVH2062" s="593"/>
      <c r="AVI2062" s="593"/>
      <c r="AVJ2062" s="593"/>
      <c r="AVK2062" s="593"/>
    </row>
    <row r="2063" spans="1:1259">
      <c r="A2063" s="697"/>
      <c r="B2063" s="558"/>
      <c r="C2063" s="558"/>
      <c r="D2063" s="676" t="s">
        <v>1067</v>
      </c>
      <c r="E2063" s="524" t="s">
        <v>1101</v>
      </c>
      <c r="F2063" s="665" t="s">
        <v>87</v>
      </c>
      <c r="G2063" s="665">
        <v>2022</v>
      </c>
      <c r="H2063" s="665">
        <v>5</v>
      </c>
      <c r="I2063" s="687"/>
      <c r="J2063" s="677"/>
      <c r="K2063" s="676" t="s">
        <v>5333</v>
      </c>
      <c r="L2063" s="677" t="s">
        <v>1381</v>
      </c>
      <c r="M2063" s="677">
        <v>44665</v>
      </c>
      <c r="N2063" s="677">
        <v>44682</v>
      </c>
      <c r="O2063" s="677"/>
      <c r="P2063" s="677"/>
      <c r="Q2063" s="666"/>
      <c r="R2063" s="666"/>
      <c r="S2063" s="665" t="s">
        <v>1071</v>
      </c>
      <c r="T2063" s="665">
        <v>72</v>
      </c>
      <c r="U2063" s="665"/>
      <c r="V2063" s="676" t="s">
        <v>1072</v>
      </c>
      <c r="W2063" s="678">
        <v>475</v>
      </c>
      <c r="X2063" s="551">
        <v>1595</v>
      </c>
      <c r="Y2063" s="693">
        <v>757625</v>
      </c>
      <c r="Z2063" s="667">
        <v>0.55000000000000004</v>
      </c>
      <c r="AA2063" s="682">
        <f>Y2063*Z2063</f>
        <v>416693.75000000006</v>
      </c>
      <c r="AB2063" s="521"/>
      <c r="AC2063" s="668">
        <v>0</v>
      </c>
      <c r="AD2063" s="676"/>
      <c r="AE2063" s="684"/>
      <c r="AF2063" s="695">
        <f>AA2063+AD2063+AE2063</f>
        <v>416693.75000000006</v>
      </c>
      <c r="AG2063" s="665" t="s">
        <v>1073</v>
      </c>
      <c r="AH2063" s="641">
        <v>0</v>
      </c>
      <c r="AI2063" s="676">
        <v>60</v>
      </c>
      <c r="AJ2063" s="676" t="s">
        <v>5334</v>
      </c>
      <c r="AK2063" s="676" t="s">
        <v>1383</v>
      </c>
      <c r="AL2063" s="696">
        <v>5655</v>
      </c>
      <c r="AM2063" s="665" t="s">
        <v>52</v>
      </c>
      <c r="AN2063" s="676" t="s">
        <v>1076</v>
      </c>
      <c r="AO2063" s="665"/>
      <c r="AP2063" s="676"/>
      <c r="AQ2063" s="676" t="s">
        <v>1090</v>
      </c>
      <c r="AR2063" s="676"/>
      <c r="AS2063" s="523" t="s">
        <v>1077</v>
      </c>
      <c r="AT2063" s="523" t="s">
        <v>1091</v>
      </c>
      <c r="AU2063" s="523" t="s">
        <v>1078</v>
      </c>
      <c r="AV2063" s="674"/>
      <c r="AW2063" s="673">
        <f>U2063</f>
        <v>0</v>
      </c>
      <c r="AX2063" s="673" cm="1">
        <f t="array" ref="AX2063">SUM(MID(0&amp;AW2063,LARGE(INDEX(ISNUMBER(--MID(AW2063,ROW($1:$8),1))*ROW($1:$8),),ROW($1:$8))+1,1)*10^ROW($1:$8)/10)</f>
        <v>0</v>
      </c>
      <c r="AY2063" s="673" t="e">
        <f>VLOOKUP($AX2063,'Item Master Data'!$A:$F,3,FALSE)</f>
        <v>#N/A</v>
      </c>
      <c r="AZ2063" s="673" t="e">
        <f>VLOOKUP($AX2063,'Item Master Data'!$A:$F,6,FALSE)</f>
        <v>#N/A</v>
      </c>
      <c r="BA2063" s="673" t="e">
        <f>X2063/BB2063</f>
        <v>#N/A</v>
      </c>
      <c r="BB2063" s="673" t="e">
        <f>VLOOKUP(AX2063,'Item Master Data'!$A:$G,7,FALSE)</f>
        <v>#N/A</v>
      </c>
      <c r="BC2063" s="673"/>
      <c r="BD2063" s="673" t="e">
        <f>W2063-AZ2063</f>
        <v>#N/A</v>
      </c>
      <c r="BE2063" s="593"/>
      <c r="BF2063" s="593"/>
      <c r="BG2063" s="593"/>
      <c r="BH2063" s="593"/>
      <c r="BI2063" s="593"/>
      <c r="BJ2063" s="593"/>
      <c r="BK2063" s="593"/>
      <c r="BL2063" s="593"/>
      <c r="BM2063" s="593"/>
      <c r="BN2063" s="593"/>
      <c r="BO2063" s="593"/>
      <c r="BP2063" s="593"/>
      <c r="BQ2063" s="593"/>
      <c r="BR2063" s="593"/>
      <c r="BS2063" s="593"/>
      <c r="BT2063" s="593"/>
      <c r="BU2063" s="593"/>
      <c r="BV2063" s="593"/>
      <c r="BW2063" s="593"/>
      <c r="BX2063" s="593"/>
      <c r="BY2063" s="593"/>
      <c r="BZ2063" s="593"/>
      <c r="CA2063" s="593"/>
      <c r="CB2063" s="593"/>
      <c r="CC2063" s="593"/>
      <c r="CD2063" s="593"/>
      <c r="CE2063" s="593"/>
      <c r="CF2063" s="593"/>
      <c r="CG2063" s="593"/>
      <c r="CH2063" s="593"/>
      <c r="CI2063" s="593"/>
      <c r="CJ2063" s="593"/>
      <c r="CK2063" s="593"/>
      <c r="CL2063" s="593"/>
      <c r="CM2063" s="593"/>
      <c r="CN2063" s="593"/>
      <c r="CO2063" s="593"/>
      <c r="CP2063" s="593"/>
      <c r="CQ2063" s="593"/>
      <c r="CR2063" s="593"/>
      <c r="CS2063" s="593"/>
      <c r="CT2063" s="593"/>
      <c r="CU2063" s="593"/>
      <c r="CV2063" s="593"/>
      <c r="CW2063" s="593"/>
      <c r="CX2063" s="593"/>
      <c r="CY2063" s="593"/>
      <c r="CZ2063" s="593"/>
      <c r="DA2063" s="593"/>
      <c r="DB2063" s="593"/>
      <c r="DC2063" s="593"/>
      <c r="DD2063" s="593"/>
      <c r="DE2063" s="593"/>
      <c r="DF2063" s="593"/>
      <c r="DG2063" s="593"/>
      <c r="DH2063" s="593"/>
      <c r="DI2063" s="593"/>
      <c r="DJ2063" s="593"/>
      <c r="DK2063" s="593"/>
      <c r="DL2063" s="593"/>
      <c r="DM2063" s="593"/>
      <c r="DN2063" s="593"/>
      <c r="DO2063" s="593"/>
      <c r="DP2063" s="593"/>
      <c r="DQ2063" s="593"/>
      <c r="DR2063" s="593"/>
      <c r="DS2063" s="593"/>
      <c r="DT2063" s="593"/>
      <c r="DU2063" s="593"/>
      <c r="DV2063" s="593"/>
      <c r="DW2063" s="593"/>
      <c r="DX2063" s="593"/>
      <c r="DY2063" s="593"/>
      <c r="DZ2063" s="593"/>
      <c r="EA2063" s="593"/>
      <c r="EB2063" s="593"/>
      <c r="EC2063" s="593"/>
      <c r="ED2063" s="593"/>
      <c r="EE2063" s="593"/>
      <c r="EF2063" s="593"/>
      <c r="EG2063" s="593"/>
      <c r="EH2063" s="593"/>
      <c r="EI2063" s="593"/>
      <c r="EJ2063" s="593"/>
      <c r="EK2063" s="593"/>
      <c r="EL2063" s="593"/>
      <c r="EM2063" s="593"/>
      <c r="EN2063" s="593"/>
      <c r="EO2063" s="593"/>
      <c r="EP2063" s="593"/>
      <c r="EQ2063" s="593"/>
      <c r="ER2063" s="593"/>
      <c r="ES2063" s="593"/>
      <c r="ET2063" s="593"/>
      <c r="EU2063" s="593"/>
      <c r="EV2063" s="593"/>
      <c r="EW2063" s="593"/>
      <c r="EX2063" s="593"/>
      <c r="EY2063" s="593"/>
      <c r="EZ2063" s="593"/>
      <c r="FA2063" s="593"/>
      <c r="FB2063" s="593"/>
      <c r="FC2063" s="593"/>
      <c r="FD2063" s="593"/>
      <c r="FE2063" s="593"/>
      <c r="FF2063" s="593"/>
      <c r="FG2063" s="593"/>
      <c r="FH2063" s="593"/>
      <c r="FI2063" s="593"/>
      <c r="FJ2063" s="593"/>
      <c r="FK2063" s="593"/>
      <c r="FL2063" s="593"/>
      <c r="FM2063" s="593"/>
      <c r="FN2063" s="593"/>
      <c r="FO2063" s="593"/>
      <c r="FP2063" s="593"/>
      <c r="FQ2063" s="593"/>
      <c r="FR2063" s="593"/>
      <c r="FS2063" s="593"/>
      <c r="FT2063" s="593"/>
      <c r="FU2063" s="593"/>
      <c r="FV2063" s="593"/>
      <c r="FW2063" s="593"/>
      <c r="FX2063" s="593"/>
      <c r="FY2063" s="593"/>
      <c r="FZ2063" s="593"/>
      <c r="GA2063" s="593"/>
      <c r="GB2063" s="593"/>
      <c r="GC2063" s="593"/>
      <c r="GD2063" s="593"/>
      <c r="GE2063" s="593"/>
      <c r="GF2063" s="593"/>
      <c r="GG2063" s="593"/>
      <c r="GH2063" s="593"/>
      <c r="GI2063" s="593"/>
      <c r="GJ2063" s="593"/>
      <c r="GK2063" s="593"/>
      <c r="GL2063" s="593"/>
      <c r="GM2063" s="593"/>
      <c r="GN2063" s="593"/>
      <c r="GO2063" s="593"/>
      <c r="GP2063" s="593"/>
      <c r="GQ2063" s="593"/>
      <c r="GR2063" s="593"/>
      <c r="GS2063" s="593"/>
      <c r="GT2063" s="593"/>
      <c r="GU2063" s="593"/>
      <c r="GV2063" s="593"/>
      <c r="GW2063" s="593"/>
      <c r="GX2063" s="593"/>
      <c r="GY2063" s="593"/>
      <c r="GZ2063" s="593"/>
      <c r="HA2063" s="593"/>
      <c r="HB2063" s="593"/>
      <c r="HC2063" s="593"/>
      <c r="HD2063" s="593"/>
      <c r="HE2063" s="593"/>
      <c r="HF2063" s="593"/>
      <c r="HG2063" s="593"/>
      <c r="HH2063" s="593"/>
      <c r="HI2063" s="593"/>
      <c r="HJ2063" s="593"/>
      <c r="HK2063" s="593"/>
      <c r="HL2063" s="593"/>
      <c r="HM2063" s="593"/>
      <c r="HN2063" s="593"/>
      <c r="HO2063" s="593"/>
      <c r="HP2063" s="593"/>
      <c r="HQ2063" s="593"/>
      <c r="HR2063" s="593"/>
      <c r="HS2063" s="593"/>
      <c r="HT2063" s="593"/>
      <c r="HU2063" s="593"/>
      <c r="HV2063" s="593"/>
      <c r="HW2063" s="593"/>
      <c r="HX2063" s="593"/>
      <c r="HY2063" s="593"/>
      <c r="HZ2063" s="593"/>
      <c r="IA2063" s="593"/>
      <c r="IB2063" s="593"/>
      <c r="IC2063" s="593"/>
      <c r="ID2063" s="593"/>
      <c r="IE2063" s="593"/>
      <c r="IF2063" s="593"/>
      <c r="IG2063" s="593"/>
      <c r="IH2063" s="593"/>
      <c r="II2063" s="593"/>
      <c r="IJ2063" s="593"/>
      <c r="IK2063" s="593"/>
      <c r="IL2063" s="593"/>
      <c r="IM2063" s="593"/>
      <c r="IN2063" s="593"/>
      <c r="IO2063" s="593"/>
      <c r="IP2063" s="593"/>
      <c r="IQ2063" s="593"/>
      <c r="IR2063" s="593"/>
      <c r="IS2063" s="593"/>
      <c r="IT2063" s="593"/>
      <c r="IU2063" s="593"/>
      <c r="IV2063" s="593"/>
      <c r="IW2063" s="593"/>
      <c r="IX2063" s="593"/>
      <c r="IY2063" s="593"/>
      <c r="IZ2063" s="593"/>
      <c r="JA2063" s="593"/>
      <c r="JB2063" s="593"/>
      <c r="JC2063" s="593"/>
      <c r="JD2063" s="593"/>
      <c r="JE2063" s="593"/>
      <c r="JF2063" s="593"/>
      <c r="JG2063" s="593"/>
      <c r="JH2063" s="593"/>
      <c r="JI2063" s="593"/>
      <c r="JJ2063" s="593"/>
      <c r="JK2063" s="593"/>
      <c r="JL2063" s="593"/>
      <c r="JM2063" s="593"/>
      <c r="JN2063" s="593"/>
      <c r="JO2063" s="593"/>
      <c r="JP2063" s="593"/>
      <c r="JQ2063" s="593"/>
      <c r="JR2063" s="593"/>
      <c r="JS2063" s="593"/>
      <c r="JT2063" s="593"/>
      <c r="JU2063" s="593"/>
      <c r="JV2063" s="593"/>
      <c r="JW2063" s="593"/>
      <c r="JX2063" s="593"/>
      <c r="JY2063" s="593"/>
      <c r="JZ2063" s="593"/>
      <c r="KA2063" s="593"/>
      <c r="KB2063" s="593"/>
      <c r="KC2063" s="593"/>
      <c r="KD2063" s="593"/>
      <c r="KE2063" s="593"/>
      <c r="KF2063" s="593"/>
      <c r="KG2063" s="593"/>
      <c r="KH2063" s="593"/>
      <c r="KI2063" s="593"/>
      <c r="KJ2063" s="593"/>
      <c r="KK2063" s="593"/>
      <c r="KL2063" s="593"/>
      <c r="KM2063" s="593"/>
      <c r="KN2063" s="593"/>
      <c r="KO2063" s="593"/>
      <c r="KP2063" s="593"/>
      <c r="KQ2063" s="593"/>
      <c r="KR2063" s="593"/>
      <c r="KS2063" s="593"/>
      <c r="KT2063" s="593"/>
      <c r="KU2063" s="593"/>
      <c r="KV2063" s="593"/>
      <c r="KW2063" s="593"/>
      <c r="KX2063" s="593"/>
      <c r="KY2063" s="593"/>
      <c r="KZ2063" s="593"/>
      <c r="LA2063" s="593"/>
      <c r="LB2063" s="593"/>
      <c r="LC2063" s="593"/>
      <c r="LD2063" s="593"/>
      <c r="LE2063" s="593"/>
      <c r="LF2063" s="593"/>
      <c r="LG2063" s="593"/>
      <c r="LH2063" s="593"/>
      <c r="LI2063" s="593"/>
      <c r="LJ2063" s="593"/>
      <c r="LK2063" s="593"/>
      <c r="LL2063" s="593"/>
      <c r="LM2063" s="593"/>
      <c r="LN2063" s="593"/>
      <c r="LO2063" s="593"/>
      <c r="LP2063" s="593"/>
      <c r="LQ2063" s="593"/>
      <c r="LR2063" s="593"/>
      <c r="LS2063" s="593"/>
      <c r="LT2063" s="593"/>
      <c r="LU2063" s="593"/>
      <c r="LV2063" s="593"/>
      <c r="LW2063" s="593"/>
      <c r="LX2063" s="593"/>
      <c r="LY2063" s="593"/>
      <c r="LZ2063" s="593"/>
      <c r="MA2063" s="593"/>
      <c r="MB2063" s="593"/>
      <c r="MC2063" s="593"/>
      <c r="MD2063" s="593"/>
      <c r="ME2063" s="593"/>
      <c r="MF2063" s="593"/>
      <c r="MG2063" s="593"/>
      <c r="MH2063" s="593"/>
      <c r="MI2063" s="593"/>
      <c r="MJ2063" s="593"/>
      <c r="MK2063" s="593"/>
      <c r="ML2063" s="593"/>
      <c r="MM2063" s="593"/>
      <c r="MN2063" s="593"/>
      <c r="MO2063" s="593"/>
      <c r="MP2063" s="593"/>
      <c r="MQ2063" s="593"/>
      <c r="MR2063" s="593"/>
      <c r="MS2063" s="593"/>
      <c r="MT2063" s="593"/>
      <c r="MU2063" s="593"/>
      <c r="MV2063" s="593"/>
      <c r="MW2063" s="593"/>
      <c r="MX2063" s="593"/>
      <c r="MY2063" s="593"/>
      <c r="MZ2063" s="593"/>
      <c r="NA2063" s="593"/>
      <c r="NB2063" s="593"/>
      <c r="NC2063" s="593"/>
      <c r="ND2063" s="593"/>
      <c r="NE2063" s="593"/>
      <c r="NF2063" s="593"/>
      <c r="NG2063" s="593"/>
      <c r="NH2063" s="593"/>
      <c r="NI2063" s="593"/>
      <c r="NJ2063" s="593"/>
      <c r="NK2063" s="593"/>
      <c r="NL2063" s="593"/>
      <c r="NM2063" s="593"/>
      <c r="NN2063" s="593"/>
      <c r="NO2063" s="593"/>
      <c r="NP2063" s="593"/>
      <c r="NQ2063" s="593"/>
      <c r="NR2063" s="593"/>
      <c r="NS2063" s="593"/>
      <c r="NT2063" s="593"/>
      <c r="NU2063" s="593"/>
      <c r="NV2063" s="593"/>
      <c r="NW2063" s="593"/>
      <c r="NX2063" s="593"/>
      <c r="NY2063" s="593"/>
      <c r="NZ2063" s="593"/>
      <c r="OA2063" s="593"/>
      <c r="OB2063" s="593"/>
      <c r="OC2063" s="593"/>
      <c r="OD2063" s="593"/>
      <c r="OE2063" s="593"/>
      <c r="OF2063" s="593"/>
      <c r="OG2063" s="593"/>
      <c r="OH2063" s="593"/>
      <c r="OI2063" s="593"/>
      <c r="OJ2063" s="593"/>
      <c r="OK2063" s="593"/>
      <c r="OL2063" s="593"/>
      <c r="OM2063" s="593"/>
      <c r="ON2063" s="593"/>
      <c r="OO2063" s="593"/>
      <c r="OP2063" s="593"/>
      <c r="OQ2063" s="593"/>
      <c r="OR2063" s="593"/>
      <c r="OS2063" s="593"/>
      <c r="OT2063" s="593"/>
      <c r="OU2063" s="593"/>
      <c r="OV2063" s="593"/>
      <c r="OW2063" s="593"/>
      <c r="OX2063" s="593"/>
      <c r="OY2063" s="593"/>
      <c r="OZ2063" s="593"/>
      <c r="PA2063" s="593"/>
      <c r="PB2063" s="593"/>
      <c r="PC2063" s="593"/>
      <c r="PD2063" s="593"/>
      <c r="PE2063" s="593"/>
      <c r="PF2063" s="593"/>
      <c r="PG2063" s="593"/>
      <c r="PH2063" s="593"/>
      <c r="PI2063" s="593"/>
      <c r="PJ2063" s="593"/>
      <c r="PK2063" s="593"/>
      <c r="PL2063" s="593"/>
      <c r="PM2063" s="593"/>
      <c r="PN2063" s="593"/>
      <c r="PO2063" s="593"/>
      <c r="PP2063" s="593"/>
      <c r="PQ2063" s="593"/>
      <c r="PR2063" s="593"/>
      <c r="PS2063" s="593"/>
      <c r="PT2063" s="593"/>
      <c r="PU2063" s="593"/>
      <c r="PV2063" s="593"/>
      <c r="PW2063" s="593"/>
      <c r="PX2063" s="593"/>
      <c r="PY2063" s="593"/>
      <c r="PZ2063" s="593"/>
      <c r="QA2063" s="593"/>
      <c r="QB2063" s="593"/>
      <c r="QC2063" s="593"/>
      <c r="QD2063" s="593"/>
      <c r="QE2063" s="593"/>
      <c r="QF2063" s="593"/>
      <c r="QG2063" s="593"/>
      <c r="QH2063" s="593"/>
      <c r="QI2063" s="593"/>
      <c r="QJ2063" s="593"/>
      <c r="QK2063" s="593"/>
      <c r="QL2063" s="593"/>
      <c r="QM2063" s="593"/>
      <c r="QN2063" s="593"/>
      <c r="QO2063" s="593"/>
      <c r="QP2063" s="593"/>
      <c r="QQ2063" s="593"/>
      <c r="QR2063" s="593"/>
      <c r="QS2063" s="593"/>
      <c r="QT2063" s="593"/>
      <c r="QU2063" s="593"/>
      <c r="QV2063" s="593"/>
      <c r="QW2063" s="593"/>
      <c r="QX2063" s="593"/>
      <c r="QY2063" s="593"/>
      <c r="QZ2063" s="593"/>
      <c r="RA2063" s="593"/>
      <c r="RB2063" s="593"/>
      <c r="RC2063" s="593"/>
      <c r="RD2063" s="593"/>
      <c r="RE2063" s="593"/>
      <c r="RF2063" s="593"/>
      <c r="RG2063" s="593"/>
      <c r="RH2063" s="593"/>
      <c r="RI2063" s="593"/>
      <c r="RJ2063" s="593"/>
      <c r="RK2063" s="593"/>
      <c r="RL2063" s="593"/>
      <c r="RM2063" s="593"/>
      <c r="RN2063" s="593"/>
      <c r="RO2063" s="593"/>
      <c r="RP2063" s="593"/>
      <c r="RQ2063" s="593"/>
      <c r="RR2063" s="593"/>
      <c r="RS2063" s="593"/>
      <c r="RT2063" s="593"/>
      <c r="RU2063" s="593"/>
      <c r="RV2063" s="593"/>
      <c r="RW2063" s="593"/>
      <c r="RX2063" s="593"/>
      <c r="RY2063" s="593"/>
      <c r="RZ2063" s="593"/>
      <c r="SA2063" s="593"/>
      <c r="SB2063" s="593"/>
      <c r="SC2063" s="593"/>
      <c r="SD2063" s="593"/>
      <c r="SE2063" s="593"/>
      <c r="SF2063" s="593"/>
      <c r="SG2063" s="593"/>
      <c r="SH2063" s="593"/>
      <c r="SI2063" s="593"/>
      <c r="SJ2063" s="593"/>
      <c r="SK2063" s="593"/>
      <c r="SL2063" s="593"/>
      <c r="SM2063" s="593"/>
      <c r="SN2063" s="593"/>
      <c r="SO2063" s="593"/>
      <c r="SP2063" s="593"/>
      <c r="SQ2063" s="593"/>
      <c r="SR2063" s="593"/>
      <c r="SS2063" s="593"/>
      <c r="ST2063" s="593"/>
      <c r="SU2063" s="593"/>
      <c r="SV2063" s="593"/>
      <c r="SW2063" s="593"/>
      <c r="SX2063" s="593"/>
      <c r="SY2063" s="593"/>
      <c r="SZ2063" s="593"/>
      <c r="TA2063" s="593"/>
      <c r="TB2063" s="593"/>
      <c r="TC2063" s="593"/>
      <c r="TD2063" s="593"/>
      <c r="TE2063" s="593"/>
      <c r="TF2063" s="593"/>
      <c r="TG2063" s="593"/>
      <c r="TH2063" s="593"/>
      <c r="TI2063" s="593"/>
      <c r="TJ2063" s="593"/>
      <c r="TK2063" s="593"/>
      <c r="TL2063" s="593"/>
      <c r="TM2063" s="593"/>
      <c r="TN2063" s="593"/>
      <c r="TO2063" s="593"/>
      <c r="TP2063" s="593"/>
      <c r="TQ2063" s="593"/>
      <c r="TR2063" s="593"/>
      <c r="TS2063" s="593"/>
      <c r="TT2063" s="593"/>
      <c r="TU2063" s="593"/>
      <c r="TV2063" s="593"/>
      <c r="TW2063" s="593"/>
      <c r="TX2063" s="593"/>
      <c r="TY2063" s="593"/>
      <c r="TZ2063" s="593"/>
      <c r="UA2063" s="593"/>
      <c r="UB2063" s="593"/>
      <c r="UC2063" s="593"/>
      <c r="UD2063" s="593"/>
      <c r="UE2063" s="593"/>
      <c r="UF2063" s="593"/>
      <c r="UG2063" s="593"/>
      <c r="UH2063" s="593"/>
      <c r="UI2063" s="593"/>
      <c r="UJ2063" s="593"/>
      <c r="UK2063" s="593"/>
      <c r="UL2063" s="593"/>
      <c r="UM2063" s="593"/>
      <c r="UN2063" s="593"/>
      <c r="UO2063" s="593"/>
      <c r="UP2063" s="593"/>
      <c r="UQ2063" s="593"/>
      <c r="UR2063" s="593"/>
      <c r="US2063" s="593"/>
      <c r="UT2063" s="593"/>
      <c r="UU2063" s="593"/>
      <c r="UV2063" s="593"/>
      <c r="UW2063" s="593"/>
      <c r="UX2063" s="593"/>
      <c r="UY2063" s="593"/>
      <c r="UZ2063" s="593"/>
      <c r="VA2063" s="593"/>
      <c r="VB2063" s="593"/>
      <c r="VC2063" s="593"/>
      <c r="VD2063" s="593"/>
      <c r="VE2063" s="593"/>
      <c r="VF2063" s="593"/>
      <c r="VG2063" s="593"/>
      <c r="VH2063" s="593"/>
      <c r="VI2063" s="593"/>
      <c r="VJ2063" s="593"/>
      <c r="VK2063" s="593"/>
      <c r="VL2063" s="593"/>
      <c r="VM2063" s="593"/>
      <c r="VN2063" s="593"/>
      <c r="VO2063" s="593"/>
      <c r="VP2063" s="593"/>
      <c r="VQ2063" s="593"/>
      <c r="VR2063" s="593"/>
      <c r="VS2063" s="593"/>
      <c r="VT2063" s="593"/>
      <c r="VU2063" s="593"/>
      <c r="VV2063" s="593"/>
      <c r="VW2063" s="593"/>
      <c r="VX2063" s="593"/>
      <c r="VY2063" s="593"/>
      <c r="VZ2063" s="593"/>
      <c r="WA2063" s="593"/>
      <c r="WB2063" s="593"/>
      <c r="WC2063" s="593"/>
      <c r="WD2063" s="593"/>
      <c r="WE2063" s="593"/>
      <c r="WF2063" s="593"/>
      <c r="WG2063" s="593"/>
      <c r="WH2063" s="593"/>
      <c r="WI2063" s="593"/>
      <c r="WJ2063" s="593"/>
      <c r="WK2063" s="593"/>
      <c r="WL2063" s="593"/>
      <c r="WM2063" s="593"/>
      <c r="WN2063" s="593"/>
      <c r="WO2063" s="593"/>
      <c r="WP2063" s="593"/>
      <c r="WQ2063" s="593"/>
      <c r="WR2063" s="593"/>
      <c r="WS2063" s="593"/>
      <c r="WT2063" s="593"/>
      <c r="WU2063" s="593"/>
      <c r="WV2063" s="593"/>
      <c r="WW2063" s="593"/>
      <c r="WX2063" s="593"/>
      <c r="WY2063" s="593"/>
      <c r="WZ2063" s="593"/>
      <c r="XA2063" s="593"/>
      <c r="XB2063" s="593"/>
      <c r="XC2063" s="593"/>
      <c r="XD2063" s="593"/>
      <c r="XE2063" s="593"/>
      <c r="XF2063" s="593"/>
      <c r="XG2063" s="593"/>
      <c r="XH2063" s="593"/>
      <c r="XI2063" s="593"/>
      <c r="XJ2063" s="593"/>
      <c r="XK2063" s="593"/>
      <c r="XL2063" s="593"/>
      <c r="XM2063" s="593"/>
      <c r="XN2063" s="593"/>
      <c r="XO2063" s="593"/>
      <c r="XP2063" s="593"/>
      <c r="XQ2063" s="593"/>
      <c r="XR2063" s="593"/>
      <c r="XS2063" s="593"/>
      <c r="XT2063" s="593"/>
      <c r="XU2063" s="593"/>
      <c r="XV2063" s="593"/>
      <c r="XW2063" s="593"/>
      <c r="XX2063" s="593"/>
      <c r="XY2063" s="593"/>
      <c r="XZ2063" s="593"/>
      <c r="YA2063" s="593"/>
      <c r="YB2063" s="593"/>
      <c r="YC2063" s="593"/>
      <c r="YD2063" s="593"/>
      <c r="YE2063" s="593"/>
      <c r="YF2063" s="593"/>
      <c r="YG2063" s="593"/>
      <c r="YH2063" s="593"/>
      <c r="YI2063" s="593"/>
      <c r="YJ2063" s="593"/>
      <c r="YK2063" s="593"/>
      <c r="YL2063" s="593"/>
      <c r="YM2063" s="593"/>
      <c r="YN2063" s="593"/>
      <c r="YO2063" s="593"/>
      <c r="YP2063" s="593"/>
      <c r="YQ2063" s="593"/>
      <c r="YR2063" s="593"/>
      <c r="YS2063" s="593"/>
      <c r="YT2063" s="593"/>
      <c r="YU2063" s="593"/>
      <c r="YV2063" s="593"/>
      <c r="YW2063" s="593"/>
      <c r="YX2063" s="593"/>
      <c r="YY2063" s="593"/>
      <c r="YZ2063" s="593"/>
      <c r="ZA2063" s="593"/>
      <c r="ZB2063" s="593"/>
      <c r="ZC2063" s="593"/>
      <c r="ZD2063" s="593"/>
      <c r="ZE2063" s="593"/>
      <c r="ZF2063" s="593"/>
      <c r="ZG2063" s="593"/>
      <c r="ZH2063" s="593"/>
      <c r="ZI2063" s="593"/>
      <c r="ZJ2063" s="593"/>
      <c r="ZK2063" s="593"/>
      <c r="ZL2063" s="593"/>
      <c r="ZM2063" s="593"/>
      <c r="ZN2063" s="593"/>
      <c r="ZO2063" s="593"/>
      <c r="ZP2063" s="593"/>
      <c r="ZQ2063" s="593"/>
      <c r="ZR2063" s="593"/>
      <c r="ZS2063" s="593"/>
      <c r="ZT2063" s="593"/>
      <c r="ZU2063" s="593"/>
      <c r="ZV2063" s="593"/>
      <c r="ZW2063" s="593"/>
      <c r="ZX2063" s="593"/>
      <c r="ZY2063" s="593"/>
      <c r="ZZ2063" s="593"/>
      <c r="AAA2063" s="593"/>
      <c r="AAB2063" s="593"/>
      <c r="AAC2063" s="593"/>
      <c r="AAD2063" s="593"/>
      <c r="AAE2063" s="593"/>
      <c r="AAF2063" s="593"/>
      <c r="AAG2063" s="593"/>
      <c r="AAH2063" s="593"/>
      <c r="AAI2063" s="593"/>
      <c r="AAJ2063" s="593"/>
      <c r="AAK2063" s="593"/>
      <c r="AAL2063" s="593"/>
      <c r="AAM2063" s="593"/>
      <c r="AAN2063" s="593"/>
      <c r="AAO2063" s="593"/>
      <c r="AAP2063" s="593"/>
      <c r="AAQ2063" s="593"/>
      <c r="AAR2063" s="593"/>
      <c r="AAS2063" s="593"/>
      <c r="AAT2063" s="593"/>
      <c r="AAU2063" s="593"/>
      <c r="AAV2063" s="593"/>
      <c r="AAW2063" s="593"/>
      <c r="AAX2063" s="593"/>
      <c r="AAY2063" s="593"/>
      <c r="AAZ2063" s="593"/>
      <c r="ABA2063" s="593"/>
      <c r="ABB2063" s="593"/>
      <c r="ABC2063" s="593"/>
      <c r="ABD2063" s="593"/>
      <c r="ABE2063" s="593"/>
      <c r="ABF2063" s="593"/>
      <c r="ABG2063" s="593"/>
      <c r="ABH2063" s="593"/>
      <c r="ABI2063" s="593"/>
      <c r="ABJ2063" s="593"/>
      <c r="ABK2063" s="593"/>
      <c r="ABL2063" s="593"/>
      <c r="ABM2063" s="593"/>
      <c r="ABN2063" s="593"/>
      <c r="ABO2063" s="593"/>
      <c r="ABP2063" s="593"/>
      <c r="ABQ2063" s="593"/>
      <c r="ABR2063" s="593"/>
      <c r="ABS2063" s="593"/>
      <c r="ABT2063" s="593"/>
      <c r="ABU2063" s="593"/>
      <c r="ABV2063" s="593"/>
      <c r="ABW2063" s="593"/>
      <c r="ABX2063" s="593"/>
      <c r="ABY2063" s="593"/>
      <c r="ABZ2063" s="593"/>
      <c r="ACA2063" s="593"/>
      <c r="ACB2063" s="593"/>
      <c r="ACC2063" s="593"/>
      <c r="ACD2063" s="593"/>
      <c r="ACE2063" s="593"/>
      <c r="ACF2063" s="593"/>
      <c r="ACG2063" s="593"/>
      <c r="ACH2063" s="593"/>
      <c r="ACI2063" s="593"/>
      <c r="ACJ2063" s="593"/>
      <c r="ACK2063" s="593"/>
      <c r="ACL2063" s="593"/>
      <c r="ACM2063" s="593"/>
      <c r="ACN2063" s="593"/>
      <c r="ACO2063" s="593"/>
      <c r="ACP2063" s="593"/>
      <c r="ACQ2063" s="593"/>
      <c r="ACR2063" s="593"/>
      <c r="ACS2063" s="593"/>
      <c r="ACT2063" s="593"/>
      <c r="ACU2063" s="593"/>
      <c r="ACV2063" s="593"/>
      <c r="ACW2063" s="593"/>
      <c r="ACX2063" s="593"/>
      <c r="ACY2063" s="593"/>
      <c r="ACZ2063" s="593"/>
      <c r="ADA2063" s="593"/>
      <c r="ADB2063" s="593"/>
      <c r="ADC2063" s="593"/>
      <c r="ADD2063" s="593"/>
      <c r="ADE2063" s="593"/>
      <c r="ADF2063" s="593"/>
      <c r="ADG2063" s="593"/>
      <c r="ADH2063" s="593"/>
      <c r="ADI2063" s="593"/>
      <c r="ADJ2063" s="593"/>
      <c r="ADK2063" s="593"/>
      <c r="ADL2063" s="593"/>
      <c r="ADM2063" s="593"/>
      <c r="ADN2063" s="593"/>
      <c r="ADO2063" s="593"/>
      <c r="ADP2063" s="593"/>
      <c r="ADQ2063" s="593"/>
      <c r="ADR2063" s="593"/>
      <c r="ADS2063" s="593"/>
      <c r="ADT2063" s="593"/>
      <c r="ADU2063" s="593"/>
      <c r="ADV2063" s="593"/>
      <c r="ADW2063" s="593"/>
      <c r="ADX2063" s="593"/>
      <c r="ADY2063" s="593"/>
      <c r="ADZ2063" s="593"/>
      <c r="AEA2063" s="593"/>
      <c r="AEB2063" s="593"/>
      <c r="AEC2063" s="593"/>
      <c r="AED2063" s="593"/>
      <c r="AEE2063" s="593"/>
      <c r="AEF2063" s="593"/>
      <c r="AEG2063" s="593"/>
      <c r="AEH2063" s="593"/>
      <c r="AEI2063" s="593"/>
      <c r="AEJ2063" s="593"/>
      <c r="AEK2063" s="593"/>
      <c r="AEL2063" s="593"/>
      <c r="AEM2063" s="593"/>
      <c r="AEN2063" s="593"/>
      <c r="AEO2063" s="593"/>
      <c r="AEP2063" s="593"/>
      <c r="AEQ2063" s="593"/>
      <c r="AER2063" s="593"/>
      <c r="AES2063" s="593"/>
      <c r="AET2063" s="593"/>
      <c r="AEU2063" s="593"/>
      <c r="AEV2063" s="593"/>
      <c r="AEW2063" s="593"/>
      <c r="AEX2063" s="593"/>
      <c r="AEY2063" s="593"/>
      <c r="AEZ2063" s="593"/>
      <c r="AFA2063" s="593"/>
      <c r="AFB2063" s="593"/>
      <c r="AFC2063" s="593"/>
      <c r="AFD2063" s="593"/>
      <c r="AFE2063" s="593"/>
      <c r="AFF2063" s="593"/>
      <c r="AFG2063" s="593"/>
      <c r="AFH2063" s="593"/>
      <c r="AFI2063" s="593"/>
      <c r="AFJ2063" s="593"/>
      <c r="AFK2063" s="593"/>
      <c r="AFL2063" s="593"/>
      <c r="AFM2063" s="593"/>
      <c r="AFN2063" s="593"/>
      <c r="AFO2063" s="593"/>
      <c r="AFP2063" s="593"/>
      <c r="AFQ2063" s="593"/>
      <c r="AFR2063" s="593"/>
      <c r="AFS2063" s="593"/>
      <c r="AFT2063" s="593"/>
      <c r="AFU2063" s="593"/>
      <c r="AFV2063" s="593"/>
      <c r="AFW2063" s="593"/>
      <c r="AFX2063" s="593"/>
      <c r="AFY2063" s="593"/>
      <c r="AFZ2063" s="593"/>
      <c r="AGA2063" s="593"/>
      <c r="AGB2063" s="593"/>
      <c r="AGC2063" s="593"/>
      <c r="AGD2063" s="593"/>
      <c r="AGE2063" s="593"/>
      <c r="AGF2063" s="593"/>
      <c r="AGG2063" s="593"/>
      <c r="AGH2063" s="593"/>
      <c r="AGI2063" s="593"/>
      <c r="AGJ2063" s="593"/>
      <c r="AGK2063" s="593"/>
      <c r="AGL2063" s="593"/>
      <c r="AGM2063" s="593"/>
      <c r="AGN2063" s="593"/>
      <c r="AGO2063" s="593"/>
      <c r="AGP2063" s="593"/>
      <c r="AGQ2063" s="593"/>
      <c r="AGR2063" s="593"/>
      <c r="AGS2063" s="593"/>
      <c r="AGT2063" s="593"/>
      <c r="AGU2063" s="593"/>
      <c r="AGV2063" s="593"/>
      <c r="AGW2063" s="593"/>
      <c r="AGX2063" s="593"/>
      <c r="AGY2063" s="593"/>
      <c r="AGZ2063" s="593"/>
      <c r="AHA2063" s="593"/>
      <c r="AHB2063" s="593"/>
      <c r="AHC2063" s="593"/>
      <c r="AHD2063" s="593"/>
      <c r="AHE2063" s="593"/>
      <c r="AHF2063" s="593"/>
      <c r="AHG2063" s="593"/>
      <c r="AHH2063" s="593"/>
      <c r="AHI2063" s="593"/>
      <c r="AHJ2063" s="593"/>
      <c r="AHK2063" s="593"/>
      <c r="AHL2063" s="593"/>
      <c r="AHM2063" s="593"/>
      <c r="AHN2063" s="593"/>
      <c r="AHO2063" s="593"/>
      <c r="AHP2063" s="593"/>
      <c r="AHQ2063" s="593"/>
      <c r="AHR2063" s="593"/>
      <c r="AHS2063" s="593"/>
      <c r="AHT2063" s="593"/>
      <c r="AHU2063" s="593"/>
      <c r="AHV2063" s="593"/>
      <c r="AHW2063" s="593"/>
      <c r="AHX2063" s="593"/>
      <c r="AHY2063" s="593"/>
      <c r="AHZ2063" s="593"/>
      <c r="AIA2063" s="593"/>
      <c r="AIB2063" s="593"/>
      <c r="AIC2063" s="593"/>
      <c r="AID2063" s="593"/>
      <c r="AIE2063" s="593"/>
      <c r="AIF2063" s="593"/>
      <c r="AIG2063" s="593"/>
      <c r="AIH2063" s="593"/>
      <c r="AII2063" s="593"/>
      <c r="AIJ2063" s="593"/>
      <c r="AIK2063" s="593"/>
      <c r="AIL2063" s="593"/>
      <c r="AIM2063" s="593"/>
      <c r="AIN2063" s="593"/>
      <c r="AIO2063" s="593"/>
      <c r="AIP2063" s="593"/>
      <c r="AIQ2063" s="593"/>
      <c r="AIR2063" s="593"/>
      <c r="AIS2063" s="593"/>
      <c r="AIT2063" s="593"/>
      <c r="AIU2063" s="593"/>
      <c r="AIV2063" s="593"/>
      <c r="AIW2063" s="593"/>
      <c r="AIX2063" s="593"/>
      <c r="AIY2063" s="593"/>
      <c r="AIZ2063" s="593"/>
      <c r="AJA2063" s="593"/>
      <c r="AJB2063" s="593"/>
      <c r="AJC2063" s="593"/>
      <c r="AJD2063" s="593"/>
      <c r="AJE2063" s="593"/>
      <c r="AJF2063" s="593"/>
      <c r="AJG2063" s="593"/>
      <c r="AJH2063" s="593"/>
      <c r="AJI2063" s="593"/>
      <c r="AJJ2063" s="593"/>
      <c r="AJK2063" s="593"/>
      <c r="AJL2063" s="593"/>
      <c r="AJM2063" s="593"/>
      <c r="AJN2063" s="593"/>
      <c r="AJO2063" s="593"/>
      <c r="AJP2063" s="593"/>
      <c r="AJQ2063" s="593"/>
      <c r="AJR2063" s="593"/>
      <c r="AJS2063" s="593"/>
      <c r="AJT2063" s="593"/>
      <c r="AJU2063" s="593"/>
      <c r="AJV2063" s="593"/>
      <c r="AJW2063" s="593"/>
      <c r="AJX2063" s="593"/>
      <c r="AJY2063" s="593"/>
      <c r="AJZ2063" s="593"/>
      <c r="AKA2063" s="593"/>
      <c r="AKB2063" s="593"/>
      <c r="AKC2063" s="593"/>
      <c r="AKD2063" s="593"/>
      <c r="AKE2063" s="593"/>
      <c r="AKF2063" s="593"/>
      <c r="AKG2063" s="593"/>
      <c r="AKH2063" s="593"/>
      <c r="AKI2063" s="593"/>
      <c r="AKJ2063" s="593"/>
      <c r="AKK2063" s="593"/>
      <c r="AKL2063" s="593"/>
      <c r="AKM2063" s="593"/>
      <c r="AKN2063" s="593"/>
      <c r="AKO2063" s="593"/>
      <c r="AKP2063" s="593"/>
      <c r="AKQ2063" s="593"/>
      <c r="AKR2063" s="593"/>
      <c r="AKS2063" s="593"/>
      <c r="AKT2063" s="593"/>
      <c r="AKU2063" s="593"/>
      <c r="AKV2063" s="593"/>
      <c r="AKW2063" s="593"/>
      <c r="AKX2063" s="593"/>
      <c r="AKY2063" s="593"/>
      <c r="AKZ2063" s="593"/>
      <c r="ALA2063" s="593"/>
      <c r="ALB2063" s="593"/>
      <c r="ALC2063" s="593"/>
      <c r="ALD2063" s="593"/>
      <c r="ALE2063" s="593"/>
      <c r="ALF2063" s="593"/>
      <c r="ALG2063" s="593"/>
      <c r="ALH2063" s="593"/>
      <c r="ALI2063" s="593"/>
      <c r="ALJ2063" s="593"/>
      <c r="ALK2063" s="593"/>
      <c r="ALL2063" s="593"/>
      <c r="ALM2063" s="593"/>
      <c r="ALN2063" s="593"/>
      <c r="ALO2063" s="593"/>
      <c r="ALP2063" s="593"/>
      <c r="ALQ2063" s="593"/>
      <c r="ALR2063" s="593"/>
      <c r="ALS2063" s="593"/>
      <c r="ALT2063" s="593"/>
      <c r="ALU2063" s="593"/>
      <c r="ALV2063" s="593"/>
      <c r="ALW2063" s="593"/>
      <c r="ALX2063" s="593"/>
      <c r="ALY2063" s="593"/>
      <c r="ALZ2063" s="593"/>
      <c r="AMA2063" s="593"/>
      <c r="AMB2063" s="593"/>
      <c r="AMC2063" s="593"/>
      <c r="AMD2063" s="593"/>
      <c r="AME2063" s="593"/>
      <c r="AMF2063" s="593"/>
      <c r="AMG2063" s="593"/>
      <c r="AMH2063" s="593"/>
      <c r="AMI2063" s="593"/>
      <c r="AMJ2063" s="593"/>
      <c r="AMK2063" s="593"/>
      <c r="AML2063" s="593"/>
      <c r="AMM2063" s="593"/>
      <c r="AMN2063" s="593"/>
      <c r="AMO2063" s="593"/>
      <c r="AMP2063" s="593"/>
      <c r="AMQ2063" s="593"/>
      <c r="AMR2063" s="593"/>
      <c r="AMS2063" s="593"/>
      <c r="AMT2063" s="593"/>
      <c r="AMU2063" s="593"/>
      <c r="AMV2063" s="593"/>
      <c r="AMW2063" s="593"/>
      <c r="AMX2063" s="593"/>
      <c r="AMY2063" s="593"/>
      <c r="AMZ2063" s="593"/>
      <c r="ANA2063" s="593"/>
      <c r="ANB2063" s="593"/>
      <c r="ANC2063" s="593"/>
      <c r="AND2063" s="593"/>
      <c r="ANE2063" s="593"/>
      <c r="ANF2063" s="593"/>
      <c r="ANG2063" s="593"/>
      <c r="ANH2063" s="593"/>
      <c r="ANI2063" s="593"/>
      <c r="ANJ2063" s="593"/>
      <c r="ANK2063" s="593"/>
      <c r="ANL2063" s="593"/>
      <c r="ANM2063" s="593"/>
      <c r="ANN2063" s="593"/>
      <c r="ANO2063" s="593"/>
      <c r="ANP2063" s="593"/>
      <c r="ANQ2063" s="593"/>
      <c r="ANR2063" s="593"/>
      <c r="ANS2063" s="593"/>
      <c r="ANT2063" s="593"/>
      <c r="ANU2063" s="593"/>
      <c r="ANV2063" s="593"/>
      <c r="ANW2063" s="593"/>
      <c r="ANX2063" s="593"/>
      <c r="ANY2063" s="593"/>
      <c r="ANZ2063" s="593"/>
      <c r="AOA2063" s="593"/>
      <c r="AOB2063" s="593"/>
      <c r="AOC2063" s="593"/>
      <c r="AOD2063" s="593"/>
      <c r="AOE2063" s="593"/>
      <c r="AOF2063" s="593"/>
      <c r="AOG2063" s="593"/>
      <c r="AOH2063" s="593"/>
      <c r="AOI2063" s="593"/>
      <c r="AOJ2063" s="593"/>
      <c r="AOK2063" s="593"/>
      <c r="AOL2063" s="593"/>
      <c r="AOM2063" s="593"/>
      <c r="AON2063" s="593"/>
      <c r="AOO2063" s="593"/>
      <c r="AOP2063" s="593"/>
      <c r="AOQ2063" s="593"/>
      <c r="AOR2063" s="593"/>
      <c r="AOS2063" s="593"/>
      <c r="AOT2063" s="593"/>
      <c r="AOU2063" s="593"/>
      <c r="AOV2063" s="593"/>
      <c r="AOW2063" s="593"/>
      <c r="AOX2063" s="593"/>
      <c r="AOY2063" s="593"/>
      <c r="AOZ2063" s="593"/>
      <c r="APA2063" s="593"/>
      <c r="APB2063" s="593"/>
      <c r="APC2063" s="593"/>
      <c r="APD2063" s="593"/>
      <c r="APE2063" s="593"/>
      <c r="APF2063" s="593"/>
      <c r="APG2063" s="593"/>
      <c r="APH2063" s="593"/>
      <c r="API2063" s="593"/>
      <c r="APJ2063" s="593"/>
      <c r="APK2063" s="593"/>
      <c r="APL2063" s="593"/>
      <c r="APM2063" s="593"/>
      <c r="APN2063" s="593"/>
      <c r="APO2063" s="593"/>
      <c r="APP2063" s="593"/>
      <c r="APQ2063" s="593"/>
      <c r="APR2063" s="593"/>
      <c r="APS2063" s="593"/>
      <c r="APT2063" s="593"/>
      <c r="APU2063" s="593"/>
      <c r="APV2063" s="593"/>
      <c r="APW2063" s="593"/>
      <c r="APX2063" s="593"/>
      <c r="APY2063" s="593"/>
      <c r="APZ2063" s="593"/>
      <c r="AQA2063" s="593"/>
      <c r="AQB2063" s="593"/>
      <c r="AQC2063" s="593"/>
      <c r="AQD2063" s="593"/>
      <c r="AQE2063" s="593"/>
      <c r="AQF2063" s="593"/>
      <c r="AQG2063" s="593"/>
      <c r="AQH2063" s="593"/>
      <c r="AQI2063" s="593"/>
      <c r="AQJ2063" s="593"/>
      <c r="AQK2063" s="593"/>
      <c r="AQL2063" s="593"/>
      <c r="AQM2063" s="593"/>
      <c r="AQN2063" s="593"/>
      <c r="AQO2063" s="593"/>
      <c r="AQP2063" s="593"/>
      <c r="AQQ2063" s="593"/>
      <c r="AQR2063" s="593"/>
      <c r="AQS2063" s="593"/>
      <c r="AQT2063" s="593"/>
      <c r="AQU2063" s="593"/>
      <c r="AQV2063" s="593"/>
      <c r="AQW2063" s="593"/>
      <c r="AQX2063" s="593"/>
      <c r="AQY2063" s="593"/>
      <c r="AQZ2063" s="593"/>
      <c r="ARA2063" s="593"/>
      <c r="ARB2063" s="593"/>
      <c r="ARC2063" s="593"/>
      <c r="ARD2063" s="593"/>
      <c r="ARE2063" s="593"/>
      <c r="ARF2063" s="593"/>
      <c r="ARG2063" s="593"/>
      <c r="ARH2063" s="593"/>
      <c r="ARI2063" s="593"/>
      <c r="ARJ2063" s="593"/>
      <c r="ARK2063" s="593"/>
      <c r="ARL2063" s="593"/>
      <c r="ARM2063" s="593"/>
      <c r="ARN2063" s="593"/>
      <c r="ARO2063" s="593"/>
      <c r="ARP2063" s="593"/>
      <c r="ARQ2063" s="593"/>
      <c r="ARR2063" s="593"/>
      <c r="ARS2063" s="593"/>
      <c r="ART2063" s="593"/>
      <c r="ARU2063" s="593"/>
      <c r="ARV2063" s="593"/>
      <c r="ARW2063" s="593"/>
      <c r="ARX2063" s="593"/>
      <c r="ARY2063" s="593"/>
      <c r="ARZ2063" s="593"/>
      <c r="ASA2063" s="593"/>
      <c r="ASB2063" s="593"/>
      <c r="ASC2063" s="593"/>
      <c r="ASD2063" s="593"/>
      <c r="ASE2063" s="593"/>
      <c r="ASF2063" s="593"/>
      <c r="ASG2063" s="593"/>
      <c r="ASH2063" s="593"/>
      <c r="ASI2063" s="593"/>
      <c r="ASJ2063" s="593"/>
      <c r="ASK2063" s="593"/>
      <c r="ASL2063" s="593"/>
      <c r="ASM2063" s="593"/>
      <c r="ASN2063" s="593"/>
      <c r="ASO2063" s="593"/>
      <c r="ASP2063" s="593"/>
      <c r="ASQ2063" s="593"/>
      <c r="ASR2063" s="593"/>
      <c r="ASS2063" s="593"/>
      <c r="AST2063" s="593"/>
      <c r="ASU2063" s="593"/>
      <c r="ASV2063" s="593"/>
      <c r="ASW2063" s="593"/>
      <c r="ASX2063" s="593"/>
      <c r="ASY2063" s="593"/>
      <c r="ASZ2063" s="593"/>
      <c r="ATA2063" s="593"/>
      <c r="ATB2063" s="593"/>
      <c r="ATC2063" s="593"/>
      <c r="ATD2063" s="593"/>
      <c r="ATE2063" s="593"/>
      <c r="ATF2063" s="593"/>
      <c r="ATG2063" s="593"/>
      <c r="ATH2063" s="593"/>
      <c r="ATI2063" s="593"/>
      <c r="ATJ2063" s="593"/>
      <c r="ATK2063" s="593"/>
      <c r="ATL2063" s="593"/>
      <c r="ATM2063" s="593"/>
      <c r="ATN2063" s="593"/>
      <c r="ATO2063" s="593"/>
      <c r="ATP2063" s="593"/>
      <c r="ATQ2063" s="593"/>
      <c r="ATR2063" s="593"/>
      <c r="ATS2063" s="593"/>
      <c r="ATT2063" s="593"/>
      <c r="ATU2063" s="593"/>
      <c r="ATV2063" s="593"/>
      <c r="ATW2063" s="593"/>
      <c r="ATX2063" s="593"/>
      <c r="ATY2063" s="593"/>
      <c r="ATZ2063" s="593"/>
      <c r="AUA2063" s="593"/>
      <c r="AUB2063" s="593"/>
      <c r="AUC2063" s="593"/>
      <c r="AUD2063" s="593"/>
      <c r="AUE2063" s="593"/>
      <c r="AUF2063" s="593"/>
      <c r="AUG2063" s="593"/>
      <c r="AUH2063" s="593"/>
      <c r="AUI2063" s="593"/>
      <c r="AUJ2063" s="593"/>
      <c r="AUK2063" s="593"/>
      <c r="AUL2063" s="593"/>
      <c r="AUM2063" s="593"/>
      <c r="AUN2063" s="593"/>
      <c r="AUO2063" s="593"/>
      <c r="AUP2063" s="593"/>
      <c r="AUQ2063" s="593"/>
      <c r="AUR2063" s="593"/>
      <c r="AUS2063" s="593"/>
      <c r="AUT2063" s="593"/>
      <c r="AUU2063" s="593"/>
      <c r="AUV2063" s="593"/>
      <c r="AUW2063" s="593"/>
      <c r="AUX2063" s="593"/>
      <c r="AUY2063" s="593"/>
      <c r="AUZ2063" s="593"/>
      <c r="AVA2063" s="593"/>
      <c r="AVB2063" s="593"/>
      <c r="AVC2063" s="593"/>
      <c r="AVD2063" s="593"/>
      <c r="AVE2063" s="593"/>
      <c r="AVF2063" s="593"/>
      <c r="AVG2063" s="593"/>
      <c r="AVH2063" s="593"/>
      <c r="AVI2063" s="593"/>
      <c r="AVJ2063" s="593"/>
      <c r="AVK2063" s="593"/>
    </row>
    <row r="2064" spans="1:1259">
      <c r="A2064" s="697"/>
      <c r="B2064" s="558"/>
      <c r="C2064" s="558"/>
      <c r="D2064" s="676" t="s">
        <v>1067</v>
      </c>
      <c r="E2064" s="524" t="s">
        <v>5332</v>
      </c>
      <c r="F2064" s="665" t="s">
        <v>87</v>
      </c>
      <c r="G2064" s="665">
        <v>2022</v>
      </c>
      <c r="H2064" s="665">
        <v>5</v>
      </c>
      <c r="I2064" s="687"/>
      <c r="J2064" s="666"/>
      <c r="K2064" s="676" t="s">
        <v>1380</v>
      </c>
      <c r="L2064" s="677" t="s">
        <v>1381</v>
      </c>
      <c r="M2064" s="677">
        <v>44575</v>
      </c>
      <c r="N2064" s="677">
        <v>44652</v>
      </c>
      <c r="O2064" s="677"/>
      <c r="P2064" s="677" t="s">
        <v>1097</v>
      </c>
      <c r="Q2064" s="666"/>
      <c r="R2064" s="666"/>
      <c r="S2064" s="665" t="s">
        <v>1071</v>
      </c>
      <c r="T2064" s="665">
        <v>72</v>
      </c>
      <c r="U2064" s="665">
        <v>49303155</v>
      </c>
      <c r="V2064" s="676" t="s">
        <v>1072</v>
      </c>
      <c r="W2064" s="678">
        <v>475</v>
      </c>
      <c r="X2064" s="551">
        <v>696</v>
      </c>
      <c r="Y2064" s="693">
        <v>330600</v>
      </c>
      <c r="Z2064" s="667">
        <v>0.47</v>
      </c>
      <c r="AA2064" s="682">
        <f>Y2064*Z2064</f>
        <v>155382</v>
      </c>
      <c r="AB2064" s="521"/>
      <c r="AC2064" s="668">
        <v>0</v>
      </c>
      <c r="AD2064" s="676"/>
      <c r="AE2064" s="684"/>
      <c r="AF2064" s="695">
        <f>AA2064+AD2064+AE2064</f>
        <v>155382</v>
      </c>
      <c r="AG2064" s="665" t="s">
        <v>1073</v>
      </c>
      <c r="AH2064" s="641">
        <v>0</v>
      </c>
      <c r="AI2064" s="676">
        <v>60</v>
      </c>
      <c r="AJ2064" s="676" t="s">
        <v>1382</v>
      </c>
      <c r="AK2064" s="676" t="s">
        <v>1383</v>
      </c>
      <c r="AL2064" s="696">
        <v>5401</v>
      </c>
      <c r="AM2064" s="665" t="s">
        <v>52</v>
      </c>
      <c r="AN2064" s="676" t="s">
        <v>1076</v>
      </c>
      <c r="AO2064" s="665"/>
      <c r="AP2064" s="676"/>
      <c r="AQ2064" s="676" t="s">
        <v>1090</v>
      </c>
      <c r="AR2064" s="676"/>
      <c r="AS2064" s="523" t="s">
        <v>1077</v>
      </c>
      <c r="AT2064" s="523" t="s">
        <v>1091</v>
      </c>
      <c r="AU2064" s="523" t="s">
        <v>1078</v>
      </c>
      <c r="AV2064" s="674"/>
      <c r="AW2064" s="673">
        <f>U2064</f>
        <v>49303155</v>
      </c>
      <c r="AX2064" s="673" cm="1">
        <f t="array" ref="AX2064">SUM(MID(0&amp;AW2064,LARGE(INDEX(ISNUMBER(--MID(AW2064,ROW($1:$8),1))*ROW($1:$8),),ROW($1:$8))+1,1)*10^ROW($1:$8)/10)</f>
        <v>49303155</v>
      </c>
      <c r="AY2064" s="673" t="str">
        <f>VLOOKUP($AX2064,'Item Master Data'!$A:$F,3,FALSE)</f>
        <v>Q.PEAK DUO XL G10 BFG</v>
      </c>
      <c r="AZ2064" s="673">
        <f>VLOOKUP($AX2064,'Item Master Data'!$A:$F,6,FALSE)</f>
        <v>475</v>
      </c>
      <c r="BA2064" s="673">
        <f>X2064/BB2064</f>
        <v>24</v>
      </c>
      <c r="BB2064" s="673">
        <f>VLOOKUP(AX2064,'Item Master Data'!$A:$G,7,FALSE)</f>
        <v>29</v>
      </c>
      <c r="BC2064" s="673"/>
      <c r="BD2064" s="673">
        <f>W2064-AZ2064</f>
        <v>0</v>
      </c>
      <c r="BE2064" s="593"/>
      <c r="BF2064" s="593"/>
      <c r="BG2064" s="593"/>
      <c r="BH2064" s="593"/>
      <c r="BI2064" s="593"/>
      <c r="BJ2064" s="593"/>
      <c r="BK2064" s="593"/>
      <c r="BL2064" s="593"/>
      <c r="BM2064" s="593"/>
      <c r="BN2064" s="593"/>
      <c r="BO2064" s="593"/>
      <c r="BP2064" s="593"/>
      <c r="BQ2064" s="593"/>
      <c r="BR2064" s="593"/>
      <c r="BS2064" s="593"/>
      <c r="BT2064" s="593"/>
      <c r="BU2064" s="593"/>
      <c r="BV2064" s="593"/>
      <c r="BW2064" s="593"/>
      <c r="BX2064" s="593"/>
      <c r="BY2064" s="593"/>
      <c r="BZ2064" s="593"/>
      <c r="CA2064" s="593"/>
      <c r="CB2064" s="593"/>
      <c r="CC2064" s="593"/>
      <c r="CD2064" s="593"/>
      <c r="CE2064" s="593"/>
      <c r="CF2064" s="593"/>
      <c r="CG2064" s="593"/>
      <c r="CH2064" s="593"/>
      <c r="CI2064" s="593"/>
      <c r="CJ2064" s="593"/>
      <c r="CK2064" s="593"/>
      <c r="CL2064" s="593"/>
      <c r="CM2064" s="593"/>
      <c r="CN2064" s="593"/>
      <c r="CO2064" s="593"/>
      <c r="CP2064" s="593"/>
      <c r="CQ2064" s="593"/>
      <c r="CR2064" s="593"/>
      <c r="CS2064" s="593"/>
      <c r="CT2064" s="593"/>
      <c r="CU2064" s="593"/>
      <c r="CV2064" s="593"/>
      <c r="CW2064" s="593"/>
      <c r="CX2064" s="593"/>
      <c r="CY2064" s="593"/>
      <c r="CZ2064" s="593"/>
      <c r="DA2064" s="593"/>
      <c r="DB2064" s="593"/>
      <c r="DC2064" s="593"/>
      <c r="DD2064" s="593"/>
      <c r="DE2064" s="593"/>
      <c r="DF2064" s="593"/>
      <c r="DG2064" s="593"/>
      <c r="DH2064" s="593"/>
      <c r="DI2064" s="593"/>
      <c r="DJ2064" s="593"/>
      <c r="DK2064" s="593"/>
      <c r="DL2064" s="593"/>
      <c r="DM2064" s="593"/>
      <c r="DN2064" s="593"/>
      <c r="DO2064" s="593"/>
      <c r="DP2064" s="593"/>
      <c r="DQ2064" s="593"/>
      <c r="DR2064" s="593"/>
      <c r="DS2064" s="593"/>
      <c r="DT2064" s="593"/>
      <c r="DU2064" s="593"/>
      <c r="DV2064" s="593"/>
      <c r="DW2064" s="593"/>
      <c r="DX2064" s="593"/>
      <c r="DY2064" s="593"/>
      <c r="DZ2064" s="593"/>
      <c r="EA2064" s="593"/>
      <c r="EB2064" s="593"/>
      <c r="EC2064" s="593"/>
      <c r="ED2064" s="593"/>
      <c r="EE2064" s="593"/>
      <c r="EF2064" s="593"/>
      <c r="EG2064" s="593"/>
      <c r="EH2064" s="593"/>
      <c r="EI2064" s="593"/>
      <c r="EJ2064" s="593"/>
      <c r="EK2064" s="593"/>
      <c r="EL2064" s="593"/>
      <c r="EM2064" s="593"/>
      <c r="EN2064" s="593"/>
      <c r="EO2064" s="593"/>
      <c r="EP2064" s="593"/>
      <c r="EQ2064" s="593"/>
      <c r="ER2064" s="593"/>
      <c r="ES2064" s="593"/>
      <c r="ET2064" s="593"/>
      <c r="EU2064" s="593"/>
      <c r="EV2064" s="593"/>
      <c r="EW2064" s="593"/>
      <c r="EX2064" s="593"/>
      <c r="EY2064" s="593"/>
      <c r="EZ2064" s="593"/>
      <c r="FA2064" s="593"/>
      <c r="FB2064" s="593"/>
      <c r="FC2064" s="593"/>
      <c r="FD2064" s="593"/>
      <c r="FE2064" s="593"/>
      <c r="FF2064" s="593"/>
      <c r="FG2064" s="593"/>
      <c r="FH2064" s="593"/>
      <c r="FI2064" s="593"/>
      <c r="FJ2064" s="593"/>
      <c r="FK2064" s="593"/>
      <c r="FL2064" s="593"/>
      <c r="FM2064" s="593"/>
      <c r="FN2064" s="593"/>
      <c r="FO2064" s="593"/>
      <c r="FP2064" s="593"/>
      <c r="FQ2064" s="593"/>
      <c r="FR2064" s="593"/>
      <c r="FS2064" s="593"/>
      <c r="FT2064" s="593"/>
      <c r="FU2064" s="593"/>
      <c r="FV2064" s="593"/>
      <c r="FW2064" s="593"/>
      <c r="FX2064" s="593"/>
      <c r="FY2064" s="593"/>
      <c r="FZ2064" s="593"/>
      <c r="GA2064" s="593"/>
      <c r="GB2064" s="593"/>
      <c r="GC2064" s="593"/>
      <c r="GD2064" s="593"/>
      <c r="GE2064" s="593"/>
      <c r="GF2064" s="593"/>
      <c r="GG2064" s="593"/>
      <c r="GH2064" s="593"/>
      <c r="GI2064" s="593"/>
      <c r="GJ2064" s="593"/>
      <c r="GK2064" s="593"/>
      <c r="GL2064" s="593"/>
      <c r="GM2064" s="593"/>
      <c r="GN2064" s="593"/>
      <c r="GO2064" s="593"/>
      <c r="GP2064" s="593"/>
      <c r="GQ2064" s="593"/>
      <c r="GR2064" s="593"/>
      <c r="GS2064" s="593"/>
      <c r="GT2064" s="593"/>
      <c r="GU2064" s="593"/>
      <c r="GV2064" s="593"/>
      <c r="GW2064" s="593"/>
      <c r="GX2064" s="593"/>
      <c r="GY2064" s="593"/>
      <c r="GZ2064" s="593"/>
      <c r="HA2064" s="593"/>
      <c r="HB2064" s="593"/>
      <c r="HC2064" s="593"/>
      <c r="HD2064" s="593"/>
      <c r="HE2064" s="593"/>
      <c r="HF2064" s="593"/>
      <c r="HG2064" s="593"/>
      <c r="HH2064" s="593"/>
      <c r="HI2064" s="593"/>
      <c r="HJ2064" s="593"/>
      <c r="HK2064" s="593"/>
      <c r="HL2064" s="593"/>
      <c r="HM2064" s="593"/>
      <c r="HN2064" s="593"/>
      <c r="HO2064" s="593"/>
      <c r="HP2064" s="593"/>
      <c r="HQ2064" s="593"/>
      <c r="HR2064" s="593"/>
      <c r="HS2064" s="593"/>
      <c r="HT2064" s="593"/>
      <c r="HU2064" s="593"/>
      <c r="HV2064" s="593"/>
      <c r="HW2064" s="593"/>
      <c r="HX2064" s="593"/>
      <c r="HY2064" s="593"/>
      <c r="HZ2064" s="593"/>
      <c r="IA2064" s="593"/>
      <c r="IB2064" s="593"/>
      <c r="IC2064" s="593"/>
      <c r="ID2064" s="593"/>
      <c r="IE2064" s="593"/>
      <c r="IF2064" s="593"/>
      <c r="IG2064" s="593"/>
      <c r="IH2064" s="593"/>
      <c r="II2064" s="593"/>
      <c r="IJ2064" s="593"/>
      <c r="IK2064" s="593"/>
      <c r="IL2064" s="593"/>
      <c r="IM2064" s="593"/>
      <c r="IN2064" s="593"/>
      <c r="IO2064" s="593"/>
      <c r="IP2064" s="593"/>
      <c r="IQ2064" s="593"/>
      <c r="IR2064" s="593"/>
      <c r="IS2064" s="593"/>
      <c r="IT2064" s="593"/>
      <c r="IU2064" s="593"/>
      <c r="IV2064" s="593"/>
      <c r="IW2064" s="593"/>
      <c r="IX2064" s="593"/>
      <c r="IY2064" s="593"/>
      <c r="IZ2064" s="593"/>
      <c r="JA2064" s="593"/>
      <c r="JB2064" s="593"/>
      <c r="JC2064" s="593"/>
      <c r="JD2064" s="593"/>
      <c r="JE2064" s="593"/>
      <c r="JF2064" s="593"/>
      <c r="JG2064" s="593"/>
      <c r="JH2064" s="593"/>
      <c r="JI2064" s="593"/>
      <c r="JJ2064" s="593"/>
      <c r="JK2064" s="593"/>
      <c r="JL2064" s="593"/>
      <c r="JM2064" s="593"/>
      <c r="JN2064" s="593"/>
      <c r="JO2064" s="593"/>
      <c r="JP2064" s="593"/>
      <c r="JQ2064" s="593"/>
      <c r="JR2064" s="593"/>
      <c r="JS2064" s="593"/>
      <c r="JT2064" s="593"/>
      <c r="JU2064" s="593"/>
      <c r="JV2064" s="593"/>
      <c r="JW2064" s="593"/>
      <c r="JX2064" s="593"/>
      <c r="JY2064" s="593"/>
      <c r="JZ2064" s="593"/>
      <c r="KA2064" s="593"/>
      <c r="KB2064" s="593"/>
      <c r="KC2064" s="593"/>
      <c r="KD2064" s="593"/>
      <c r="KE2064" s="593"/>
      <c r="KF2064" s="593"/>
      <c r="KG2064" s="593"/>
      <c r="KH2064" s="593"/>
      <c r="KI2064" s="593"/>
      <c r="KJ2064" s="593"/>
      <c r="KK2064" s="593"/>
      <c r="KL2064" s="593"/>
      <c r="KM2064" s="593"/>
      <c r="KN2064" s="593"/>
      <c r="KO2064" s="593"/>
      <c r="KP2064" s="593"/>
      <c r="KQ2064" s="593"/>
      <c r="KR2064" s="593"/>
      <c r="KS2064" s="593"/>
      <c r="KT2064" s="593"/>
      <c r="KU2064" s="593"/>
      <c r="KV2064" s="593"/>
      <c r="KW2064" s="593"/>
      <c r="KX2064" s="593"/>
      <c r="KY2064" s="593"/>
      <c r="KZ2064" s="593"/>
      <c r="LA2064" s="593"/>
      <c r="LB2064" s="593"/>
      <c r="LC2064" s="593"/>
      <c r="LD2064" s="593"/>
      <c r="LE2064" s="593"/>
      <c r="LF2064" s="593"/>
      <c r="LG2064" s="593"/>
      <c r="LH2064" s="593"/>
      <c r="LI2064" s="593"/>
      <c r="LJ2064" s="593"/>
      <c r="LK2064" s="593"/>
      <c r="LL2064" s="593"/>
      <c r="LM2064" s="593"/>
      <c r="LN2064" s="593"/>
      <c r="LO2064" s="593"/>
      <c r="LP2064" s="593"/>
      <c r="LQ2064" s="593"/>
      <c r="LR2064" s="593"/>
      <c r="LS2064" s="593"/>
      <c r="LT2064" s="593"/>
      <c r="LU2064" s="593"/>
      <c r="LV2064" s="593"/>
      <c r="LW2064" s="593"/>
      <c r="LX2064" s="593"/>
      <c r="LY2064" s="593"/>
      <c r="LZ2064" s="593"/>
      <c r="MA2064" s="593"/>
      <c r="MB2064" s="593"/>
      <c r="MC2064" s="593"/>
      <c r="MD2064" s="593"/>
      <c r="ME2064" s="593"/>
      <c r="MF2064" s="593"/>
      <c r="MG2064" s="593"/>
      <c r="MH2064" s="593"/>
      <c r="MI2064" s="593"/>
      <c r="MJ2064" s="593"/>
      <c r="MK2064" s="593"/>
      <c r="ML2064" s="593"/>
      <c r="MM2064" s="593"/>
      <c r="MN2064" s="593"/>
      <c r="MO2064" s="593"/>
      <c r="MP2064" s="593"/>
      <c r="MQ2064" s="593"/>
      <c r="MR2064" s="593"/>
      <c r="MS2064" s="593"/>
      <c r="MT2064" s="593"/>
      <c r="MU2064" s="593"/>
      <c r="MV2064" s="593"/>
      <c r="MW2064" s="593"/>
      <c r="MX2064" s="593"/>
      <c r="MY2064" s="593"/>
      <c r="MZ2064" s="593"/>
      <c r="NA2064" s="593"/>
      <c r="NB2064" s="593"/>
      <c r="NC2064" s="593"/>
      <c r="ND2064" s="593"/>
      <c r="NE2064" s="593"/>
      <c r="NF2064" s="593"/>
      <c r="NG2064" s="593"/>
      <c r="NH2064" s="593"/>
      <c r="NI2064" s="593"/>
      <c r="NJ2064" s="593"/>
      <c r="NK2064" s="593"/>
      <c r="NL2064" s="593"/>
      <c r="NM2064" s="593"/>
      <c r="NN2064" s="593"/>
      <c r="NO2064" s="593"/>
      <c r="NP2064" s="593"/>
      <c r="NQ2064" s="593"/>
      <c r="NR2064" s="593"/>
      <c r="NS2064" s="593"/>
      <c r="NT2064" s="593"/>
      <c r="NU2064" s="593"/>
      <c r="NV2064" s="593"/>
      <c r="NW2064" s="593"/>
      <c r="NX2064" s="593"/>
      <c r="NY2064" s="593"/>
      <c r="NZ2064" s="593"/>
      <c r="OA2064" s="593"/>
      <c r="OB2064" s="593"/>
      <c r="OC2064" s="593"/>
      <c r="OD2064" s="593"/>
      <c r="OE2064" s="593"/>
      <c r="OF2064" s="593"/>
      <c r="OG2064" s="593"/>
      <c r="OH2064" s="593"/>
      <c r="OI2064" s="593"/>
      <c r="OJ2064" s="593"/>
      <c r="OK2064" s="593"/>
      <c r="OL2064" s="593"/>
      <c r="OM2064" s="593"/>
      <c r="ON2064" s="593"/>
      <c r="OO2064" s="593"/>
      <c r="OP2064" s="593"/>
      <c r="OQ2064" s="593"/>
      <c r="OR2064" s="593"/>
      <c r="OS2064" s="593"/>
      <c r="OT2064" s="593"/>
      <c r="OU2064" s="593"/>
      <c r="OV2064" s="593"/>
      <c r="OW2064" s="593"/>
      <c r="OX2064" s="593"/>
      <c r="OY2064" s="593"/>
      <c r="OZ2064" s="593"/>
      <c r="PA2064" s="593"/>
      <c r="PB2064" s="593"/>
      <c r="PC2064" s="593"/>
      <c r="PD2064" s="593"/>
      <c r="PE2064" s="593"/>
      <c r="PF2064" s="593"/>
      <c r="PG2064" s="593"/>
      <c r="PH2064" s="593"/>
      <c r="PI2064" s="593"/>
      <c r="PJ2064" s="593"/>
      <c r="PK2064" s="593"/>
      <c r="PL2064" s="593"/>
      <c r="PM2064" s="593"/>
      <c r="PN2064" s="593"/>
      <c r="PO2064" s="593"/>
      <c r="PP2064" s="593"/>
      <c r="PQ2064" s="593"/>
      <c r="PR2064" s="593"/>
      <c r="PS2064" s="593"/>
      <c r="PT2064" s="593"/>
      <c r="PU2064" s="593"/>
      <c r="PV2064" s="593"/>
      <c r="PW2064" s="593"/>
      <c r="PX2064" s="593"/>
      <c r="PY2064" s="593"/>
      <c r="PZ2064" s="593"/>
      <c r="QA2064" s="593"/>
      <c r="QB2064" s="593"/>
      <c r="QC2064" s="593"/>
      <c r="QD2064" s="593"/>
      <c r="QE2064" s="593"/>
      <c r="QF2064" s="593"/>
      <c r="QG2064" s="593"/>
      <c r="QH2064" s="593"/>
      <c r="QI2064" s="593"/>
      <c r="QJ2064" s="593"/>
      <c r="QK2064" s="593"/>
      <c r="QL2064" s="593"/>
      <c r="QM2064" s="593"/>
      <c r="QN2064" s="593"/>
      <c r="QO2064" s="593"/>
      <c r="QP2064" s="593"/>
      <c r="QQ2064" s="593"/>
      <c r="QR2064" s="593"/>
      <c r="QS2064" s="593"/>
      <c r="QT2064" s="593"/>
      <c r="QU2064" s="593"/>
      <c r="QV2064" s="593"/>
      <c r="QW2064" s="593"/>
      <c r="QX2064" s="593"/>
      <c r="QY2064" s="593"/>
      <c r="QZ2064" s="593"/>
      <c r="RA2064" s="593"/>
      <c r="RB2064" s="593"/>
      <c r="RC2064" s="593"/>
      <c r="RD2064" s="593"/>
      <c r="RE2064" s="593"/>
      <c r="RF2064" s="593"/>
      <c r="RG2064" s="593"/>
      <c r="RH2064" s="593"/>
      <c r="RI2064" s="593"/>
      <c r="RJ2064" s="593"/>
      <c r="RK2064" s="593"/>
      <c r="RL2064" s="593"/>
      <c r="RM2064" s="593"/>
      <c r="RN2064" s="593"/>
      <c r="RO2064" s="593"/>
      <c r="RP2064" s="593"/>
      <c r="RQ2064" s="593"/>
      <c r="RR2064" s="593"/>
      <c r="RS2064" s="593"/>
      <c r="RT2064" s="593"/>
      <c r="RU2064" s="593"/>
      <c r="RV2064" s="593"/>
      <c r="RW2064" s="593"/>
      <c r="RX2064" s="593"/>
      <c r="RY2064" s="593"/>
      <c r="RZ2064" s="593"/>
      <c r="SA2064" s="593"/>
      <c r="SB2064" s="593"/>
      <c r="SC2064" s="593"/>
      <c r="SD2064" s="593"/>
      <c r="SE2064" s="593"/>
      <c r="SF2064" s="593"/>
      <c r="SG2064" s="593"/>
      <c r="SH2064" s="593"/>
      <c r="SI2064" s="593"/>
      <c r="SJ2064" s="593"/>
      <c r="SK2064" s="593"/>
      <c r="SL2064" s="593"/>
      <c r="SM2064" s="593"/>
      <c r="SN2064" s="593"/>
      <c r="SO2064" s="593"/>
      <c r="SP2064" s="593"/>
      <c r="SQ2064" s="593"/>
      <c r="SR2064" s="593"/>
      <c r="SS2064" s="593"/>
      <c r="ST2064" s="593"/>
      <c r="SU2064" s="593"/>
      <c r="SV2064" s="593"/>
      <c r="SW2064" s="593"/>
      <c r="SX2064" s="593"/>
      <c r="SY2064" s="593"/>
      <c r="SZ2064" s="593"/>
      <c r="TA2064" s="593"/>
      <c r="TB2064" s="593"/>
      <c r="TC2064" s="593"/>
      <c r="TD2064" s="593"/>
      <c r="TE2064" s="593"/>
      <c r="TF2064" s="593"/>
      <c r="TG2064" s="593"/>
      <c r="TH2064" s="593"/>
      <c r="TI2064" s="593"/>
      <c r="TJ2064" s="593"/>
      <c r="TK2064" s="593"/>
      <c r="TL2064" s="593"/>
      <c r="TM2064" s="593"/>
      <c r="TN2064" s="593"/>
      <c r="TO2064" s="593"/>
      <c r="TP2064" s="593"/>
      <c r="TQ2064" s="593"/>
      <c r="TR2064" s="593"/>
      <c r="TS2064" s="593"/>
      <c r="TT2064" s="593"/>
      <c r="TU2064" s="593"/>
      <c r="TV2064" s="593"/>
      <c r="TW2064" s="593"/>
      <c r="TX2064" s="593"/>
      <c r="TY2064" s="593"/>
      <c r="TZ2064" s="593"/>
      <c r="UA2064" s="593"/>
      <c r="UB2064" s="593"/>
      <c r="UC2064" s="593"/>
      <c r="UD2064" s="593"/>
      <c r="UE2064" s="593"/>
      <c r="UF2064" s="593"/>
      <c r="UG2064" s="593"/>
      <c r="UH2064" s="593"/>
      <c r="UI2064" s="593"/>
      <c r="UJ2064" s="593"/>
      <c r="UK2064" s="593"/>
      <c r="UL2064" s="593"/>
      <c r="UM2064" s="593"/>
      <c r="UN2064" s="593"/>
      <c r="UO2064" s="593"/>
      <c r="UP2064" s="593"/>
      <c r="UQ2064" s="593"/>
      <c r="UR2064" s="593"/>
      <c r="US2064" s="593"/>
      <c r="UT2064" s="593"/>
      <c r="UU2064" s="593"/>
      <c r="UV2064" s="593"/>
      <c r="UW2064" s="593"/>
      <c r="UX2064" s="593"/>
      <c r="UY2064" s="593"/>
      <c r="UZ2064" s="593"/>
      <c r="VA2064" s="593"/>
      <c r="VB2064" s="593"/>
      <c r="VC2064" s="593"/>
      <c r="VD2064" s="593"/>
      <c r="VE2064" s="593"/>
      <c r="VF2064" s="593"/>
      <c r="VG2064" s="593"/>
      <c r="VH2064" s="593"/>
      <c r="VI2064" s="593"/>
      <c r="VJ2064" s="593"/>
      <c r="VK2064" s="593"/>
      <c r="VL2064" s="593"/>
      <c r="VM2064" s="593"/>
      <c r="VN2064" s="593"/>
      <c r="VO2064" s="593"/>
      <c r="VP2064" s="593"/>
      <c r="VQ2064" s="593"/>
      <c r="VR2064" s="593"/>
      <c r="VS2064" s="593"/>
      <c r="VT2064" s="593"/>
      <c r="VU2064" s="593"/>
      <c r="VV2064" s="593"/>
      <c r="VW2064" s="593"/>
      <c r="VX2064" s="593"/>
      <c r="VY2064" s="593"/>
      <c r="VZ2064" s="593"/>
      <c r="WA2064" s="593"/>
      <c r="WB2064" s="593"/>
      <c r="WC2064" s="593"/>
      <c r="WD2064" s="593"/>
      <c r="WE2064" s="593"/>
      <c r="WF2064" s="593"/>
      <c r="WG2064" s="593"/>
      <c r="WH2064" s="593"/>
      <c r="WI2064" s="593"/>
      <c r="WJ2064" s="593"/>
      <c r="WK2064" s="593"/>
      <c r="WL2064" s="593"/>
      <c r="WM2064" s="593"/>
      <c r="WN2064" s="593"/>
      <c r="WO2064" s="593"/>
      <c r="WP2064" s="593"/>
      <c r="WQ2064" s="593"/>
      <c r="WR2064" s="593"/>
      <c r="WS2064" s="593"/>
      <c r="WT2064" s="593"/>
      <c r="WU2064" s="593"/>
      <c r="WV2064" s="593"/>
      <c r="WW2064" s="593"/>
      <c r="WX2064" s="593"/>
      <c r="WY2064" s="593"/>
      <c r="WZ2064" s="593"/>
      <c r="XA2064" s="593"/>
      <c r="XB2064" s="593"/>
      <c r="XC2064" s="593"/>
      <c r="XD2064" s="593"/>
      <c r="XE2064" s="593"/>
      <c r="XF2064" s="593"/>
      <c r="XG2064" s="593"/>
      <c r="XH2064" s="593"/>
      <c r="XI2064" s="593"/>
      <c r="XJ2064" s="593"/>
      <c r="XK2064" s="593"/>
      <c r="XL2064" s="593"/>
      <c r="XM2064" s="593"/>
      <c r="XN2064" s="593"/>
      <c r="XO2064" s="593"/>
      <c r="XP2064" s="593"/>
      <c r="XQ2064" s="593"/>
      <c r="XR2064" s="593"/>
      <c r="XS2064" s="593"/>
      <c r="XT2064" s="593"/>
      <c r="XU2064" s="593"/>
      <c r="XV2064" s="593"/>
      <c r="XW2064" s="593"/>
      <c r="XX2064" s="593"/>
      <c r="XY2064" s="593"/>
      <c r="XZ2064" s="593"/>
      <c r="YA2064" s="593"/>
      <c r="YB2064" s="593"/>
      <c r="YC2064" s="593"/>
      <c r="YD2064" s="593"/>
      <c r="YE2064" s="593"/>
      <c r="YF2064" s="593"/>
      <c r="YG2064" s="593"/>
      <c r="YH2064" s="593"/>
      <c r="YI2064" s="593"/>
      <c r="YJ2064" s="593"/>
      <c r="YK2064" s="593"/>
      <c r="YL2064" s="593"/>
      <c r="YM2064" s="593"/>
      <c r="YN2064" s="593"/>
      <c r="YO2064" s="593"/>
      <c r="YP2064" s="593"/>
      <c r="YQ2064" s="593"/>
      <c r="YR2064" s="593"/>
      <c r="YS2064" s="593"/>
      <c r="YT2064" s="593"/>
      <c r="YU2064" s="593"/>
      <c r="YV2064" s="593"/>
      <c r="YW2064" s="593"/>
      <c r="YX2064" s="593"/>
      <c r="YY2064" s="593"/>
      <c r="YZ2064" s="593"/>
      <c r="ZA2064" s="593"/>
      <c r="ZB2064" s="593"/>
      <c r="ZC2064" s="593"/>
      <c r="ZD2064" s="593"/>
      <c r="ZE2064" s="593"/>
      <c r="ZF2064" s="593"/>
      <c r="ZG2064" s="593"/>
      <c r="ZH2064" s="593"/>
      <c r="ZI2064" s="593"/>
      <c r="ZJ2064" s="593"/>
      <c r="ZK2064" s="593"/>
      <c r="ZL2064" s="593"/>
      <c r="ZM2064" s="593"/>
      <c r="ZN2064" s="593"/>
      <c r="ZO2064" s="593"/>
      <c r="ZP2064" s="593"/>
      <c r="ZQ2064" s="593"/>
      <c r="ZR2064" s="593"/>
      <c r="ZS2064" s="593"/>
      <c r="ZT2064" s="593"/>
      <c r="ZU2064" s="593"/>
      <c r="ZV2064" s="593"/>
      <c r="ZW2064" s="593"/>
      <c r="ZX2064" s="593"/>
      <c r="ZY2064" s="593"/>
      <c r="ZZ2064" s="593"/>
      <c r="AAA2064" s="593"/>
      <c r="AAB2064" s="593"/>
      <c r="AAC2064" s="593"/>
      <c r="AAD2064" s="593"/>
      <c r="AAE2064" s="593"/>
      <c r="AAF2064" s="593"/>
      <c r="AAG2064" s="593"/>
      <c r="AAH2064" s="593"/>
      <c r="AAI2064" s="593"/>
      <c r="AAJ2064" s="593"/>
      <c r="AAK2064" s="593"/>
      <c r="AAL2064" s="593"/>
      <c r="AAM2064" s="593"/>
      <c r="AAN2064" s="593"/>
      <c r="AAO2064" s="593"/>
      <c r="AAP2064" s="593"/>
      <c r="AAQ2064" s="593"/>
      <c r="AAR2064" s="593"/>
      <c r="AAS2064" s="593"/>
      <c r="AAT2064" s="593"/>
      <c r="AAU2064" s="593"/>
      <c r="AAV2064" s="593"/>
      <c r="AAW2064" s="593"/>
      <c r="AAX2064" s="593"/>
      <c r="AAY2064" s="593"/>
      <c r="AAZ2064" s="593"/>
      <c r="ABA2064" s="593"/>
      <c r="ABB2064" s="593"/>
      <c r="ABC2064" s="593"/>
      <c r="ABD2064" s="593"/>
      <c r="ABE2064" s="593"/>
      <c r="ABF2064" s="593"/>
      <c r="ABG2064" s="593"/>
      <c r="ABH2064" s="593"/>
      <c r="ABI2064" s="593"/>
      <c r="ABJ2064" s="593"/>
      <c r="ABK2064" s="593"/>
      <c r="ABL2064" s="593"/>
      <c r="ABM2064" s="593"/>
      <c r="ABN2064" s="593"/>
      <c r="ABO2064" s="593"/>
      <c r="ABP2064" s="593"/>
      <c r="ABQ2064" s="593"/>
      <c r="ABR2064" s="593"/>
      <c r="ABS2064" s="593"/>
      <c r="ABT2064" s="593"/>
      <c r="ABU2064" s="593"/>
      <c r="ABV2064" s="593"/>
      <c r="ABW2064" s="593"/>
      <c r="ABX2064" s="593"/>
      <c r="ABY2064" s="593"/>
      <c r="ABZ2064" s="593"/>
      <c r="ACA2064" s="593"/>
      <c r="ACB2064" s="593"/>
      <c r="ACC2064" s="593"/>
      <c r="ACD2064" s="593"/>
      <c r="ACE2064" s="593"/>
      <c r="ACF2064" s="593"/>
      <c r="ACG2064" s="593"/>
      <c r="ACH2064" s="593"/>
      <c r="ACI2064" s="593"/>
      <c r="ACJ2064" s="593"/>
      <c r="ACK2064" s="593"/>
      <c r="ACL2064" s="593"/>
      <c r="ACM2064" s="593"/>
      <c r="ACN2064" s="593"/>
      <c r="ACO2064" s="593"/>
      <c r="ACP2064" s="593"/>
      <c r="ACQ2064" s="593"/>
      <c r="ACR2064" s="593"/>
      <c r="ACS2064" s="593"/>
      <c r="ACT2064" s="593"/>
      <c r="ACU2064" s="593"/>
      <c r="ACV2064" s="593"/>
      <c r="ACW2064" s="593"/>
      <c r="ACX2064" s="593"/>
      <c r="ACY2064" s="593"/>
      <c r="ACZ2064" s="593"/>
      <c r="ADA2064" s="593"/>
      <c r="ADB2064" s="593"/>
      <c r="ADC2064" s="593"/>
      <c r="ADD2064" s="593"/>
      <c r="ADE2064" s="593"/>
      <c r="ADF2064" s="593"/>
      <c r="ADG2064" s="593"/>
      <c r="ADH2064" s="593"/>
      <c r="ADI2064" s="593"/>
      <c r="ADJ2064" s="593"/>
      <c r="ADK2064" s="593"/>
      <c r="ADL2064" s="593"/>
      <c r="ADM2064" s="593"/>
      <c r="ADN2064" s="593"/>
      <c r="ADO2064" s="593"/>
      <c r="ADP2064" s="593"/>
      <c r="ADQ2064" s="593"/>
      <c r="ADR2064" s="593"/>
      <c r="ADS2064" s="593"/>
      <c r="ADT2064" s="593"/>
      <c r="ADU2064" s="593"/>
      <c r="ADV2064" s="593"/>
      <c r="ADW2064" s="593"/>
      <c r="ADX2064" s="593"/>
      <c r="ADY2064" s="593"/>
      <c r="ADZ2064" s="593"/>
      <c r="AEA2064" s="593"/>
      <c r="AEB2064" s="593"/>
      <c r="AEC2064" s="593"/>
      <c r="AED2064" s="593"/>
      <c r="AEE2064" s="593"/>
      <c r="AEF2064" s="593"/>
      <c r="AEG2064" s="593"/>
      <c r="AEH2064" s="593"/>
      <c r="AEI2064" s="593"/>
      <c r="AEJ2064" s="593"/>
      <c r="AEK2064" s="593"/>
      <c r="AEL2064" s="593"/>
      <c r="AEM2064" s="593"/>
      <c r="AEN2064" s="593"/>
      <c r="AEO2064" s="593"/>
      <c r="AEP2064" s="593"/>
      <c r="AEQ2064" s="593"/>
      <c r="AER2064" s="593"/>
      <c r="AES2064" s="593"/>
      <c r="AET2064" s="593"/>
      <c r="AEU2064" s="593"/>
      <c r="AEV2064" s="593"/>
      <c r="AEW2064" s="593"/>
      <c r="AEX2064" s="593"/>
      <c r="AEY2064" s="593"/>
      <c r="AEZ2064" s="593"/>
      <c r="AFA2064" s="593"/>
      <c r="AFB2064" s="593"/>
      <c r="AFC2064" s="593"/>
      <c r="AFD2064" s="593"/>
      <c r="AFE2064" s="593"/>
      <c r="AFF2064" s="593"/>
      <c r="AFG2064" s="593"/>
      <c r="AFH2064" s="593"/>
      <c r="AFI2064" s="593"/>
      <c r="AFJ2064" s="593"/>
      <c r="AFK2064" s="593"/>
      <c r="AFL2064" s="593"/>
      <c r="AFM2064" s="593"/>
      <c r="AFN2064" s="593"/>
      <c r="AFO2064" s="593"/>
      <c r="AFP2064" s="593"/>
      <c r="AFQ2064" s="593"/>
      <c r="AFR2064" s="593"/>
      <c r="AFS2064" s="593"/>
      <c r="AFT2064" s="593"/>
      <c r="AFU2064" s="593"/>
      <c r="AFV2064" s="593"/>
      <c r="AFW2064" s="593"/>
      <c r="AFX2064" s="593"/>
      <c r="AFY2064" s="593"/>
      <c r="AFZ2064" s="593"/>
      <c r="AGA2064" s="593"/>
      <c r="AGB2064" s="593"/>
      <c r="AGC2064" s="593"/>
      <c r="AGD2064" s="593"/>
      <c r="AGE2064" s="593"/>
      <c r="AGF2064" s="593"/>
      <c r="AGG2064" s="593"/>
      <c r="AGH2064" s="593"/>
      <c r="AGI2064" s="593"/>
      <c r="AGJ2064" s="593"/>
      <c r="AGK2064" s="593"/>
      <c r="AGL2064" s="593"/>
      <c r="AGM2064" s="593"/>
      <c r="AGN2064" s="593"/>
      <c r="AGO2064" s="593"/>
      <c r="AGP2064" s="593"/>
      <c r="AGQ2064" s="593"/>
      <c r="AGR2064" s="593"/>
      <c r="AGS2064" s="593"/>
      <c r="AGT2064" s="593"/>
      <c r="AGU2064" s="593"/>
      <c r="AGV2064" s="593"/>
      <c r="AGW2064" s="593"/>
      <c r="AGX2064" s="593"/>
      <c r="AGY2064" s="593"/>
      <c r="AGZ2064" s="593"/>
      <c r="AHA2064" s="593"/>
      <c r="AHB2064" s="593"/>
      <c r="AHC2064" s="593"/>
      <c r="AHD2064" s="593"/>
      <c r="AHE2064" s="593"/>
      <c r="AHF2064" s="593"/>
      <c r="AHG2064" s="593"/>
      <c r="AHH2064" s="593"/>
      <c r="AHI2064" s="593"/>
      <c r="AHJ2064" s="593"/>
      <c r="AHK2064" s="593"/>
      <c r="AHL2064" s="593"/>
      <c r="AHM2064" s="593"/>
      <c r="AHN2064" s="593"/>
      <c r="AHO2064" s="593"/>
      <c r="AHP2064" s="593"/>
      <c r="AHQ2064" s="593"/>
      <c r="AHR2064" s="593"/>
      <c r="AHS2064" s="593"/>
      <c r="AHT2064" s="593"/>
      <c r="AHU2064" s="593"/>
      <c r="AHV2064" s="593"/>
      <c r="AHW2064" s="593"/>
      <c r="AHX2064" s="593"/>
      <c r="AHY2064" s="593"/>
      <c r="AHZ2064" s="593"/>
      <c r="AIA2064" s="593"/>
      <c r="AIB2064" s="593"/>
      <c r="AIC2064" s="593"/>
      <c r="AID2064" s="593"/>
      <c r="AIE2064" s="593"/>
      <c r="AIF2064" s="593"/>
      <c r="AIG2064" s="593"/>
      <c r="AIH2064" s="593"/>
      <c r="AII2064" s="593"/>
      <c r="AIJ2064" s="593"/>
      <c r="AIK2064" s="593"/>
      <c r="AIL2064" s="593"/>
      <c r="AIM2064" s="593"/>
      <c r="AIN2064" s="593"/>
      <c r="AIO2064" s="593"/>
      <c r="AIP2064" s="593"/>
      <c r="AIQ2064" s="593"/>
      <c r="AIR2064" s="593"/>
      <c r="AIS2064" s="593"/>
      <c r="AIT2064" s="593"/>
      <c r="AIU2064" s="593"/>
      <c r="AIV2064" s="593"/>
      <c r="AIW2064" s="593"/>
      <c r="AIX2064" s="593"/>
      <c r="AIY2064" s="593"/>
      <c r="AIZ2064" s="593"/>
      <c r="AJA2064" s="593"/>
      <c r="AJB2064" s="593"/>
      <c r="AJC2064" s="593"/>
      <c r="AJD2064" s="593"/>
      <c r="AJE2064" s="593"/>
      <c r="AJF2064" s="593"/>
      <c r="AJG2064" s="593"/>
      <c r="AJH2064" s="593"/>
      <c r="AJI2064" s="593"/>
      <c r="AJJ2064" s="593"/>
      <c r="AJK2064" s="593"/>
      <c r="AJL2064" s="593"/>
      <c r="AJM2064" s="593"/>
      <c r="AJN2064" s="593"/>
      <c r="AJO2064" s="593"/>
      <c r="AJP2064" s="593"/>
      <c r="AJQ2064" s="593"/>
      <c r="AJR2064" s="593"/>
      <c r="AJS2064" s="593"/>
      <c r="AJT2064" s="593"/>
      <c r="AJU2064" s="593"/>
      <c r="AJV2064" s="593"/>
      <c r="AJW2064" s="593"/>
      <c r="AJX2064" s="593"/>
      <c r="AJY2064" s="593"/>
      <c r="AJZ2064" s="593"/>
      <c r="AKA2064" s="593"/>
      <c r="AKB2064" s="593"/>
      <c r="AKC2064" s="593"/>
      <c r="AKD2064" s="593"/>
      <c r="AKE2064" s="593"/>
      <c r="AKF2064" s="593"/>
      <c r="AKG2064" s="593"/>
      <c r="AKH2064" s="593"/>
      <c r="AKI2064" s="593"/>
      <c r="AKJ2064" s="593"/>
      <c r="AKK2064" s="593"/>
      <c r="AKL2064" s="593"/>
      <c r="AKM2064" s="593"/>
      <c r="AKN2064" s="593"/>
      <c r="AKO2064" s="593"/>
      <c r="AKP2064" s="593"/>
      <c r="AKQ2064" s="593"/>
      <c r="AKR2064" s="593"/>
      <c r="AKS2064" s="593"/>
      <c r="AKT2064" s="593"/>
      <c r="AKU2064" s="593"/>
      <c r="AKV2064" s="593"/>
      <c r="AKW2064" s="593"/>
      <c r="AKX2064" s="593"/>
      <c r="AKY2064" s="593"/>
      <c r="AKZ2064" s="593"/>
      <c r="ALA2064" s="593"/>
      <c r="ALB2064" s="593"/>
      <c r="ALC2064" s="593"/>
      <c r="ALD2064" s="593"/>
      <c r="ALE2064" s="593"/>
      <c r="ALF2064" s="593"/>
      <c r="ALG2064" s="593"/>
      <c r="ALH2064" s="593"/>
      <c r="ALI2064" s="593"/>
      <c r="ALJ2064" s="593"/>
      <c r="ALK2064" s="593"/>
      <c r="ALL2064" s="593"/>
      <c r="ALM2064" s="593"/>
      <c r="ALN2064" s="593"/>
      <c r="ALO2064" s="593"/>
      <c r="ALP2064" s="593"/>
      <c r="ALQ2064" s="593"/>
      <c r="ALR2064" s="593"/>
      <c r="ALS2064" s="593"/>
      <c r="ALT2064" s="593"/>
      <c r="ALU2064" s="593"/>
      <c r="ALV2064" s="593"/>
      <c r="ALW2064" s="593"/>
      <c r="ALX2064" s="593"/>
      <c r="ALY2064" s="593"/>
      <c r="ALZ2064" s="593"/>
      <c r="AMA2064" s="593"/>
      <c r="AMB2064" s="593"/>
      <c r="AMC2064" s="593"/>
      <c r="AMD2064" s="593"/>
      <c r="AME2064" s="593"/>
      <c r="AMF2064" s="593"/>
      <c r="AMG2064" s="593"/>
      <c r="AMH2064" s="593"/>
      <c r="AMI2064" s="593"/>
      <c r="AMJ2064" s="593"/>
      <c r="AMK2064" s="593"/>
      <c r="AML2064" s="593"/>
      <c r="AMM2064" s="593"/>
      <c r="AMN2064" s="593"/>
      <c r="AMO2064" s="593"/>
      <c r="AMP2064" s="593"/>
      <c r="AMQ2064" s="593"/>
      <c r="AMR2064" s="593"/>
      <c r="AMS2064" s="593"/>
      <c r="AMT2064" s="593"/>
      <c r="AMU2064" s="593"/>
      <c r="AMV2064" s="593"/>
      <c r="AMW2064" s="593"/>
      <c r="AMX2064" s="593"/>
      <c r="AMY2064" s="593"/>
      <c r="AMZ2064" s="593"/>
      <c r="ANA2064" s="593"/>
      <c r="ANB2064" s="593"/>
      <c r="ANC2064" s="593"/>
      <c r="AND2064" s="593"/>
      <c r="ANE2064" s="593"/>
      <c r="ANF2064" s="593"/>
      <c r="ANG2064" s="593"/>
      <c r="ANH2064" s="593"/>
      <c r="ANI2064" s="593"/>
      <c r="ANJ2064" s="593"/>
      <c r="ANK2064" s="593"/>
      <c r="ANL2064" s="593"/>
      <c r="ANM2064" s="593"/>
      <c r="ANN2064" s="593"/>
      <c r="ANO2064" s="593"/>
      <c r="ANP2064" s="593"/>
      <c r="ANQ2064" s="593"/>
      <c r="ANR2064" s="593"/>
      <c r="ANS2064" s="593"/>
      <c r="ANT2064" s="593"/>
      <c r="ANU2064" s="593"/>
      <c r="ANV2064" s="593"/>
      <c r="ANW2064" s="593"/>
      <c r="ANX2064" s="593"/>
      <c r="ANY2064" s="593"/>
      <c r="ANZ2064" s="593"/>
      <c r="AOA2064" s="593"/>
      <c r="AOB2064" s="593"/>
      <c r="AOC2064" s="593"/>
      <c r="AOD2064" s="593"/>
      <c r="AOE2064" s="593"/>
      <c r="AOF2064" s="593"/>
      <c r="AOG2064" s="593"/>
      <c r="AOH2064" s="593"/>
      <c r="AOI2064" s="593"/>
      <c r="AOJ2064" s="593"/>
      <c r="AOK2064" s="593"/>
      <c r="AOL2064" s="593"/>
      <c r="AOM2064" s="593"/>
      <c r="AON2064" s="593"/>
      <c r="AOO2064" s="593"/>
      <c r="AOP2064" s="593"/>
      <c r="AOQ2064" s="593"/>
      <c r="AOR2064" s="593"/>
      <c r="AOS2064" s="593"/>
      <c r="AOT2064" s="593"/>
      <c r="AOU2064" s="593"/>
      <c r="AOV2064" s="593"/>
      <c r="AOW2064" s="593"/>
      <c r="AOX2064" s="593"/>
      <c r="AOY2064" s="593"/>
      <c r="AOZ2064" s="593"/>
      <c r="APA2064" s="593"/>
      <c r="APB2064" s="593"/>
      <c r="APC2064" s="593"/>
      <c r="APD2064" s="593"/>
      <c r="APE2064" s="593"/>
      <c r="APF2064" s="593"/>
      <c r="APG2064" s="593"/>
      <c r="APH2064" s="593"/>
      <c r="API2064" s="593"/>
      <c r="APJ2064" s="593"/>
      <c r="APK2064" s="593"/>
      <c r="APL2064" s="593"/>
      <c r="APM2064" s="593"/>
      <c r="APN2064" s="593"/>
      <c r="APO2064" s="593"/>
      <c r="APP2064" s="593"/>
      <c r="APQ2064" s="593"/>
      <c r="APR2064" s="593"/>
      <c r="APS2064" s="593"/>
      <c r="APT2064" s="593"/>
      <c r="APU2064" s="593"/>
      <c r="APV2064" s="593"/>
      <c r="APW2064" s="593"/>
      <c r="APX2064" s="593"/>
      <c r="APY2064" s="593"/>
      <c r="APZ2064" s="593"/>
      <c r="AQA2064" s="593"/>
      <c r="AQB2064" s="593"/>
      <c r="AQC2064" s="593"/>
      <c r="AQD2064" s="593"/>
      <c r="AQE2064" s="593"/>
      <c r="AQF2064" s="593"/>
      <c r="AQG2064" s="593"/>
      <c r="AQH2064" s="593"/>
      <c r="AQI2064" s="593"/>
      <c r="AQJ2064" s="593"/>
      <c r="AQK2064" s="593"/>
      <c r="AQL2064" s="593"/>
      <c r="AQM2064" s="593"/>
      <c r="AQN2064" s="593"/>
      <c r="AQO2064" s="593"/>
      <c r="AQP2064" s="593"/>
      <c r="AQQ2064" s="593"/>
      <c r="AQR2064" s="593"/>
      <c r="AQS2064" s="593"/>
      <c r="AQT2064" s="593"/>
      <c r="AQU2064" s="593"/>
      <c r="AQV2064" s="593"/>
      <c r="AQW2064" s="593"/>
      <c r="AQX2064" s="593"/>
      <c r="AQY2064" s="593"/>
      <c r="AQZ2064" s="593"/>
      <c r="ARA2064" s="593"/>
      <c r="ARB2064" s="593"/>
      <c r="ARC2064" s="593"/>
      <c r="ARD2064" s="593"/>
      <c r="ARE2064" s="593"/>
      <c r="ARF2064" s="593"/>
      <c r="ARG2064" s="593"/>
      <c r="ARH2064" s="593"/>
      <c r="ARI2064" s="593"/>
      <c r="ARJ2064" s="593"/>
      <c r="ARK2064" s="593"/>
      <c r="ARL2064" s="593"/>
      <c r="ARM2064" s="593"/>
      <c r="ARN2064" s="593"/>
      <c r="ARO2064" s="593"/>
      <c r="ARP2064" s="593"/>
      <c r="ARQ2064" s="593"/>
      <c r="ARR2064" s="593"/>
      <c r="ARS2064" s="593"/>
      <c r="ART2064" s="593"/>
      <c r="ARU2064" s="593"/>
      <c r="ARV2064" s="593"/>
      <c r="ARW2064" s="593"/>
      <c r="ARX2064" s="593"/>
      <c r="ARY2064" s="593"/>
      <c r="ARZ2064" s="593"/>
      <c r="ASA2064" s="593"/>
      <c r="ASB2064" s="593"/>
      <c r="ASC2064" s="593"/>
      <c r="ASD2064" s="593"/>
      <c r="ASE2064" s="593"/>
      <c r="ASF2064" s="593"/>
      <c r="ASG2064" s="593"/>
      <c r="ASH2064" s="593"/>
      <c r="ASI2064" s="593"/>
      <c r="ASJ2064" s="593"/>
      <c r="ASK2064" s="593"/>
      <c r="ASL2064" s="593"/>
      <c r="ASM2064" s="593"/>
      <c r="ASN2064" s="593"/>
      <c r="ASO2064" s="593"/>
      <c r="ASP2064" s="593"/>
      <c r="ASQ2064" s="593"/>
      <c r="ASR2064" s="593"/>
      <c r="ASS2064" s="593"/>
      <c r="AST2064" s="593"/>
      <c r="ASU2064" s="593"/>
      <c r="ASV2064" s="593"/>
      <c r="ASW2064" s="593"/>
      <c r="ASX2064" s="593"/>
      <c r="ASY2064" s="593"/>
      <c r="ASZ2064" s="593"/>
      <c r="ATA2064" s="593"/>
      <c r="ATB2064" s="593"/>
      <c r="ATC2064" s="593"/>
      <c r="ATD2064" s="593"/>
      <c r="ATE2064" s="593"/>
      <c r="ATF2064" s="593"/>
      <c r="ATG2064" s="593"/>
      <c r="ATH2064" s="593"/>
      <c r="ATI2064" s="593"/>
      <c r="ATJ2064" s="593"/>
      <c r="ATK2064" s="593"/>
      <c r="ATL2064" s="593"/>
      <c r="ATM2064" s="593"/>
      <c r="ATN2064" s="593"/>
      <c r="ATO2064" s="593"/>
      <c r="ATP2064" s="593"/>
      <c r="ATQ2064" s="593"/>
      <c r="ATR2064" s="593"/>
      <c r="ATS2064" s="593"/>
      <c r="ATT2064" s="593"/>
      <c r="ATU2064" s="593"/>
      <c r="ATV2064" s="593"/>
      <c r="ATW2064" s="593"/>
      <c r="ATX2064" s="593"/>
      <c r="ATY2064" s="593"/>
      <c r="ATZ2064" s="593"/>
      <c r="AUA2064" s="593"/>
      <c r="AUB2064" s="593"/>
      <c r="AUC2064" s="593"/>
      <c r="AUD2064" s="593"/>
      <c r="AUE2064" s="593"/>
      <c r="AUF2064" s="593"/>
      <c r="AUG2064" s="593"/>
      <c r="AUH2064" s="593"/>
      <c r="AUI2064" s="593"/>
      <c r="AUJ2064" s="593"/>
      <c r="AUK2064" s="593"/>
      <c r="AUL2064" s="593"/>
      <c r="AUM2064" s="593"/>
      <c r="AUN2064" s="593"/>
      <c r="AUO2064" s="593"/>
      <c r="AUP2064" s="593"/>
      <c r="AUQ2064" s="593"/>
      <c r="AUR2064" s="593"/>
      <c r="AUS2064" s="593"/>
      <c r="AUT2064" s="593"/>
      <c r="AUU2064" s="593"/>
      <c r="AUV2064" s="593"/>
      <c r="AUW2064" s="593"/>
      <c r="AUX2064" s="593"/>
      <c r="AUY2064" s="593"/>
      <c r="AUZ2064" s="593"/>
      <c r="AVA2064" s="593"/>
      <c r="AVB2064" s="593"/>
      <c r="AVC2064" s="593"/>
      <c r="AVD2064" s="593"/>
      <c r="AVE2064" s="593"/>
      <c r="AVF2064" s="593"/>
      <c r="AVG2064" s="593"/>
      <c r="AVH2064" s="593"/>
      <c r="AVI2064" s="593"/>
      <c r="AVJ2064" s="593"/>
      <c r="AVK2064" s="593"/>
    </row>
    <row r="2065" spans="1:1259">
      <c r="A2065" s="697"/>
      <c r="B2065" s="558" t="s">
        <v>1217</v>
      </c>
      <c r="C2065" s="558">
        <v>44573</v>
      </c>
      <c r="D2065" s="676" t="s">
        <v>1067</v>
      </c>
      <c r="E2065" s="587"/>
      <c r="F2065" s="665" t="s">
        <v>1389</v>
      </c>
      <c r="G2065" s="665">
        <v>2022</v>
      </c>
      <c r="H2065" s="665">
        <v>5</v>
      </c>
      <c r="I2065" s="687"/>
      <c r="J2065" s="677"/>
      <c r="K2065" s="676" t="s">
        <v>1395</v>
      </c>
      <c r="L2065" s="677" t="s">
        <v>1391</v>
      </c>
      <c r="M2065" s="677">
        <v>44246</v>
      </c>
      <c r="N2065" s="677">
        <v>44498</v>
      </c>
      <c r="O2065" s="677"/>
      <c r="P2065" s="677">
        <v>44623</v>
      </c>
      <c r="Q2065" s="666"/>
      <c r="R2065" s="666"/>
      <c r="S2065" s="665" t="s">
        <v>1106</v>
      </c>
      <c r="T2065" s="665">
        <v>72</v>
      </c>
      <c r="U2065" s="665">
        <v>12005832</v>
      </c>
      <c r="V2065" s="676" t="s">
        <v>1072</v>
      </c>
      <c r="W2065" s="678">
        <v>480</v>
      </c>
      <c r="X2065" s="551">
        <v>39323</v>
      </c>
      <c r="Y2065" s="693">
        <v>18875040</v>
      </c>
      <c r="Z2065" s="667">
        <v>0.38159999999999999</v>
      </c>
      <c r="AA2065" s="682">
        <f>Y2065*Z2065</f>
        <v>7202715.2639999995</v>
      </c>
      <c r="AB2065" s="521"/>
      <c r="AC2065" s="668">
        <v>0</v>
      </c>
      <c r="AD2065" s="676"/>
      <c r="AE2065" s="684"/>
      <c r="AF2065" s="695">
        <f>AA2065+AD2065+AE2065</f>
        <v>7202715.2639999995</v>
      </c>
      <c r="AG2065" s="703" t="s">
        <v>47</v>
      </c>
      <c r="AH2065" s="561">
        <v>5</v>
      </c>
      <c r="AI2065" s="703">
        <v>30</v>
      </c>
      <c r="AJ2065" s="703" t="s">
        <v>1393</v>
      </c>
      <c r="AK2065" s="703" t="s">
        <v>1149</v>
      </c>
      <c r="AL2065" s="711">
        <v>76904</v>
      </c>
      <c r="AM2065" s="703" t="s">
        <v>52</v>
      </c>
      <c r="AN2065" s="703" t="s">
        <v>1397</v>
      </c>
      <c r="AO2065" s="665"/>
      <c r="AP2065" s="676" t="s">
        <v>38</v>
      </c>
      <c r="AQ2065" s="676" t="s">
        <v>1090</v>
      </c>
      <c r="AR2065" s="676"/>
      <c r="AS2065" s="523" t="s">
        <v>1173</v>
      </c>
      <c r="AT2065" s="523" t="s">
        <v>1091</v>
      </c>
      <c r="AU2065" s="523" t="s">
        <v>1078</v>
      </c>
      <c r="AV2065" s="674"/>
      <c r="AW2065" s="673">
        <f>U2065</f>
        <v>12005832</v>
      </c>
      <c r="AX2065" s="673" cm="1">
        <f t="array" ref="AX2065">SUM(MID(0&amp;AW2065,LARGE(INDEX(ISNUMBER(--MID(AW2065,ROW($1:$8),1))*ROW($1:$8),),ROW($1:$8))+1,1)*10^ROW($1:$8)/10)</f>
        <v>12005832</v>
      </c>
      <c r="AY2065" s="673" t="str">
        <f>VLOOKUP($AX2065,'Item Master Data'!$A:$F,3,FALSE)</f>
        <v>Q.PEAK DUO XL G10 BFG</v>
      </c>
      <c r="AZ2065" s="673">
        <f>VLOOKUP($AX2065,'Item Master Data'!$A:$F,6,FALSE)</f>
        <v>480</v>
      </c>
      <c r="BA2065" s="673" t="e">
        <f>X2065/BB2065</f>
        <v>#VALUE!</v>
      </c>
      <c r="BB2065" s="673" t="str">
        <f>VLOOKUP(AX2065,'Item Master Data'!$A:$G,7,FALSE)</f>
        <v> 30</v>
      </c>
      <c r="BC2065" s="673"/>
      <c r="BD2065" s="673">
        <f>W2065-AZ2065</f>
        <v>0</v>
      </c>
      <c r="BE2065" s="593"/>
      <c r="BF2065" s="593"/>
      <c r="BG2065" s="593"/>
      <c r="BH2065" s="593"/>
      <c r="BI2065" s="593"/>
      <c r="BJ2065" s="593"/>
      <c r="BK2065" s="593"/>
      <c r="BL2065" s="593"/>
      <c r="BM2065" s="593"/>
      <c r="BN2065" s="593"/>
      <c r="BO2065" s="593"/>
      <c r="BP2065" s="593"/>
      <c r="BQ2065" s="593"/>
      <c r="BR2065" s="593"/>
      <c r="BS2065" s="593"/>
      <c r="BT2065" s="593"/>
      <c r="BU2065" s="593"/>
      <c r="BV2065" s="593"/>
      <c r="BW2065" s="593"/>
      <c r="BX2065" s="593"/>
      <c r="BY2065" s="593"/>
      <c r="BZ2065" s="593"/>
      <c r="CA2065" s="593"/>
      <c r="CB2065" s="593"/>
      <c r="CC2065" s="593"/>
      <c r="CD2065" s="593"/>
      <c r="CE2065" s="593"/>
      <c r="CF2065" s="593"/>
      <c r="CG2065" s="593"/>
      <c r="CH2065" s="593"/>
      <c r="CI2065" s="593"/>
      <c r="CJ2065" s="593"/>
      <c r="CK2065" s="593"/>
      <c r="CL2065" s="593"/>
      <c r="CM2065" s="593"/>
      <c r="CN2065" s="593"/>
      <c r="CO2065" s="593"/>
      <c r="CP2065" s="593"/>
      <c r="CQ2065" s="593"/>
      <c r="CR2065" s="593"/>
      <c r="CS2065" s="593"/>
      <c r="CT2065" s="593"/>
      <c r="CU2065" s="593"/>
      <c r="CV2065" s="593"/>
      <c r="CW2065" s="593"/>
      <c r="CX2065" s="593"/>
      <c r="CY2065" s="593"/>
      <c r="CZ2065" s="593"/>
      <c r="DA2065" s="593"/>
      <c r="DB2065" s="593"/>
      <c r="DC2065" s="593"/>
      <c r="DD2065" s="593"/>
      <c r="DE2065" s="593"/>
      <c r="DF2065" s="593"/>
      <c r="DG2065" s="593"/>
      <c r="DH2065" s="593"/>
      <c r="DI2065" s="593"/>
      <c r="DJ2065" s="593"/>
      <c r="DK2065" s="593"/>
      <c r="DL2065" s="593"/>
      <c r="DM2065" s="593"/>
      <c r="DN2065" s="593"/>
      <c r="DO2065" s="593"/>
      <c r="DP2065" s="593"/>
      <c r="DQ2065" s="593"/>
      <c r="DR2065" s="593"/>
      <c r="DS2065" s="593"/>
      <c r="DT2065" s="593"/>
      <c r="DU2065" s="593"/>
      <c r="DV2065" s="593"/>
      <c r="DW2065" s="593"/>
      <c r="DX2065" s="593"/>
      <c r="DY2065" s="593"/>
      <c r="DZ2065" s="593"/>
      <c r="EA2065" s="593"/>
      <c r="EB2065" s="593"/>
      <c r="EC2065" s="593"/>
      <c r="ED2065" s="593"/>
      <c r="EE2065" s="593"/>
      <c r="EF2065" s="593"/>
      <c r="EG2065" s="593"/>
      <c r="EH2065" s="593"/>
      <c r="EI2065" s="593"/>
      <c r="EJ2065" s="593"/>
      <c r="EK2065" s="593"/>
      <c r="EL2065" s="593"/>
      <c r="EM2065" s="593"/>
      <c r="EN2065" s="593"/>
      <c r="EO2065" s="593"/>
      <c r="EP2065" s="593"/>
      <c r="EQ2065" s="593"/>
      <c r="ER2065" s="593"/>
      <c r="ES2065" s="593"/>
      <c r="ET2065" s="593"/>
      <c r="EU2065" s="593"/>
      <c r="EV2065" s="593"/>
      <c r="EW2065" s="593"/>
      <c r="EX2065" s="593"/>
      <c r="EY2065" s="593"/>
      <c r="EZ2065" s="593"/>
      <c r="FA2065" s="593"/>
      <c r="FB2065" s="593"/>
      <c r="FC2065" s="593"/>
      <c r="FD2065" s="593"/>
      <c r="FE2065" s="593"/>
      <c r="FF2065" s="593"/>
      <c r="FG2065" s="593"/>
      <c r="FH2065" s="593"/>
      <c r="FI2065" s="593"/>
      <c r="FJ2065" s="593"/>
      <c r="FK2065" s="593"/>
      <c r="FL2065" s="593"/>
      <c r="FM2065" s="593"/>
      <c r="FN2065" s="593"/>
      <c r="FO2065" s="593"/>
      <c r="FP2065" s="593"/>
      <c r="FQ2065" s="593"/>
      <c r="FR2065" s="593"/>
      <c r="FS2065" s="593"/>
      <c r="FT2065" s="593"/>
      <c r="FU2065" s="593"/>
      <c r="FV2065" s="593"/>
      <c r="FW2065" s="593"/>
      <c r="FX2065" s="593"/>
      <c r="FY2065" s="593"/>
      <c r="FZ2065" s="593"/>
      <c r="GA2065" s="593"/>
      <c r="GB2065" s="593"/>
      <c r="GC2065" s="593"/>
      <c r="GD2065" s="593"/>
      <c r="GE2065" s="593"/>
      <c r="GF2065" s="593"/>
      <c r="GG2065" s="593"/>
      <c r="GH2065" s="593"/>
      <c r="GI2065" s="593"/>
      <c r="GJ2065" s="593"/>
      <c r="GK2065" s="593"/>
      <c r="GL2065" s="593"/>
      <c r="GM2065" s="593"/>
      <c r="GN2065" s="593"/>
      <c r="GO2065" s="593"/>
      <c r="GP2065" s="593"/>
      <c r="GQ2065" s="593"/>
      <c r="GR2065" s="593"/>
      <c r="GS2065" s="593"/>
      <c r="GT2065" s="593"/>
      <c r="GU2065" s="593"/>
      <c r="GV2065" s="593"/>
      <c r="GW2065" s="593"/>
      <c r="GX2065" s="593"/>
      <c r="GY2065" s="593"/>
      <c r="GZ2065" s="593"/>
      <c r="HA2065" s="593"/>
      <c r="HB2065" s="593"/>
      <c r="HC2065" s="593"/>
      <c r="HD2065" s="593"/>
      <c r="HE2065" s="593"/>
      <c r="HF2065" s="593"/>
      <c r="HG2065" s="593"/>
      <c r="HH2065" s="593"/>
      <c r="HI2065" s="593"/>
      <c r="HJ2065" s="593"/>
      <c r="HK2065" s="593"/>
      <c r="HL2065" s="593"/>
      <c r="HM2065" s="593"/>
      <c r="HN2065" s="593"/>
      <c r="HO2065" s="593"/>
      <c r="HP2065" s="593"/>
      <c r="HQ2065" s="593"/>
      <c r="HR2065" s="593"/>
      <c r="HS2065" s="593"/>
      <c r="HT2065" s="593"/>
      <c r="HU2065" s="593"/>
      <c r="HV2065" s="593"/>
      <c r="HW2065" s="593"/>
      <c r="HX2065" s="593"/>
      <c r="HY2065" s="593"/>
      <c r="HZ2065" s="593"/>
      <c r="IA2065" s="593"/>
      <c r="IB2065" s="593"/>
      <c r="IC2065" s="593"/>
      <c r="ID2065" s="593"/>
      <c r="IE2065" s="593"/>
      <c r="IF2065" s="593"/>
      <c r="IG2065" s="593"/>
      <c r="IH2065" s="593"/>
      <c r="II2065" s="593"/>
      <c r="IJ2065" s="593"/>
      <c r="IK2065" s="593"/>
      <c r="IL2065" s="593"/>
      <c r="IM2065" s="593"/>
      <c r="IN2065" s="593"/>
      <c r="IO2065" s="593"/>
      <c r="IP2065" s="593"/>
      <c r="IQ2065" s="593"/>
      <c r="IR2065" s="593"/>
      <c r="IS2065" s="593"/>
      <c r="IT2065" s="593"/>
      <c r="IU2065" s="593"/>
      <c r="IV2065" s="593"/>
      <c r="IW2065" s="593"/>
      <c r="IX2065" s="593"/>
      <c r="IY2065" s="593"/>
      <c r="IZ2065" s="593"/>
      <c r="JA2065" s="593"/>
      <c r="JB2065" s="593"/>
      <c r="JC2065" s="593"/>
      <c r="JD2065" s="593"/>
      <c r="JE2065" s="593"/>
      <c r="JF2065" s="593"/>
      <c r="JG2065" s="593"/>
      <c r="JH2065" s="593"/>
      <c r="JI2065" s="593"/>
      <c r="JJ2065" s="593"/>
      <c r="JK2065" s="593"/>
      <c r="JL2065" s="593"/>
      <c r="JM2065" s="593"/>
      <c r="JN2065" s="593"/>
      <c r="JO2065" s="593"/>
      <c r="JP2065" s="593"/>
      <c r="JQ2065" s="593"/>
      <c r="JR2065" s="593"/>
      <c r="JS2065" s="593"/>
      <c r="JT2065" s="593"/>
      <c r="JU2065" s="593"/>
      <c r="JV2065" s="593"/>
      <c r="JW2065" s="593"/>
      <c r="JX2065" s="593"/>
      <c r="JY2065" s="593"/>
      <c r="JZ2065" s="593"/>
      <c r="KA2065" s="593"/>
      <c r="KB2065" s="593"/>
      <c r="KC2065" s="593"/>
      <c r="KD2065" s="593"/>
      <c r="KE2065" s="593"/>
      <c r="KF2065" s="593"/>
      <c r="KG2065" s="593"/>
      <c r="KH2065" s="593"/>
      <c r="KI2065" s="593"/>
      <c r="KJ2065" s="593"/>
      <c r="KK2065" s="593"/>
      <c r="KL2065" s="593"/>
      <c r="KM2065" s="593"/>
      <c r="KN2065" s="593"/>
      <c r="KO2065" s="593"/>
      <c r="KP2065" s="593"/>
      <c r="KQ2065" s="593"/>
      <c r="KR2065" s="593"/>
      <c r="KS2065" s="593"/>
      <c r="KT2065" s="593"/>
      <c r="KU2065" s="593"/>
      <c r="KV2065" s="593"/>
      <c r="KW2065" s="593"/>
      <c r="KX2065" s="593"/>
      <c r="KY2065" s="593"/>
      <c r="KZ2065" s="593"/>
      <c r="LA2065" s="593"/>
      <c r="LB2065" s="593"/>
      <c r="LC2065" s="593"/>
      <c r="LD2065" s="593"/>
      <c r="LE2065" s="593"/>
      <c r="LF2065" s="593"/>
      <c r="LG2065" s="593"/>
      <c r="LH2065" s="593"/>
      <c r="LI2065" s="593"/>
      <c r="LJ2065" s="593"/>
      <c r="LK2065" s="593"/>
      <c r="LL2065" s="593"/>
      <c r="LM2065" s="593"/>
      <c r="LN2065" s="593"/>
      <c r="LO2065" s="593"/>
      <c r="LP2065" s="593"/>
      <c r="LQ2065" s="593"/>
      <c r="LR2065" s="593"/>
      <c r="LS2065" s="593"/>
      <c r="LT2065" s="593"/>
      <c r="LU2065" s="593"/>
      <c r="LV2065" s="593"/>
      <c r="LW2065" s="593"/>
      <c r="LX2065" s="593"/>
      <c r="LY2065" s="593"/>
      <c r="LZ2065" s="593"/>
      <c r="MA2065" s="593"/>
      <c r="MB2065" s="593"/>
      <c r="MC2065" s="593"/>
      <c r="MD2065" s="593"/>
      <c r="ME2065" s="593"/>
      <c r="MF2065" s="593"/>
      <c r="MG2065" s="593"/>
      <c r="MH2065" s="593"/>
      <c r="MI2065" s="593"/>
      <c r="MJ2065" s="593"/>
      <c r="MK2065" s="593"/>
      <c r="ML2065" s="593"/>
      <c r="MM2065" s="593"/>
      <c r="MN2065" s="593"/>
      <c r="MO2065" s="593"/>
      <c r="MP2065" s="593"/>
      <c r="MQ2065" s="593"/>
      <c r="MR2065" s="593"/>
      <c r="MS2065" s="593"/>
      <c r="MT2065" s="593"/>
      <c r="MU2065" s="593"/>
      <c r="MV2065" s="593"/>
      <c r="MW2065" s="593"/>
      <c r="MX2065" s="593"/>
      <c r="MY2065" s="593"/>
      <c r="MZ2065" s="593"/>
      <c r="NA2065" s="593"/>
      <c r="NB2065" s="593"/>
      <c r="NC2065" s="593"/>
      <c r="ND2065" s="593"/>
      <c r="NE2065" s="593"/>
      <c r="NF2065" s="593"/>
      <c r="NG2065" s="593"/>
      <c r="NH2065" s="593"/>
      <c r="NI2065" s="593"/>
      <c r="NJ2065" s="593"/>
      <c r="NK2065" s="593"/>
      <c r="NL2065" s="593"/>
      <c r="NM2065" s="593"/>
      <c r="NN2065" s="593"/>
      <c r="NO2065" s="593"/>
      <c r="NP2065" s="593"/>
      <c r="NQ2065" s="593"/>
      <c r="NR2065" s="593"/>
      <c r="NS2065" s="593"/>
      <c r="NT2065" s="593"/>
      <c r="NU2065" s="593"/>
      <c r="NV2065" s="593"/>
      <c r="NW2065" s="593"/>
      <c r="NX2065" s="593"/>
      <c r="NY2065" s="593"/>
      <c r="NZ2065" s="593"/>
      <c r="OA2065" s="593"/>
      <c r="OB2065" s="593"/>
      <c r="OC2065" s="593"/>
      <c r="OD2065" s="593"/>
      <c r="OE2065" s="593"/>
      <c r="OF2065" s="593"/>
      <c r="OG2065" s="593"/>
      <c r="OH2065" s="593"/>
      <c r="OI2065" s="593"/>
      <c r="OJ2065" s="593"/>
      <c r="OK2065" s="593"/>
      <c r="OL2065" s="593"/>
      <c r="OM2065" s="593"/>
      <c r="ON2065" s="593"/>
      <c r="OO2065" s="593"/>
      <c r="OP2065" s="593"/>
      <c r="OQ2065" s="593"/>
      <c r="OR2065" s="593"/>
      <c r="OS2065" s="593"/>
      <c r="OT2065" s="593"/>
      <c r="OU2065" s="593"/>
      <c r="OV2065" s="593"/>
      <c r="OW2065" s="593"/>
      <c r="OX2065" s="593"/>
      <c r="OY2065" s="593"/>
      <c r="OZ2065" s="593"/>
      <c r="PA2065" s="593"/>
      <c r="PB2065" s="593"/>
      <c r="PC2065" s="593"/>
      <c r="PD2065" s="593"/>
      <c r="PE2065" s="593"/>
      <c r="PF2065" s="593"/>
      <c r="PG2065" s="593"/>
      <c r="PH2065" s="593"/>
      <c r="PI2065" s="593"/>
      <c r="PJ2065" s="593"/>
      <c r="PK2065" s="593"/>
      <c r="PL2065" s="593"/>
      <c r="PM2065" s="593"/>
      <c r="PN2065" s="593"/>
      <c r="PO2065" s="593"/>
      <c r="PP2065" s="593"/>
      <c r="PQ2065" s="593"/>
      <c r="PR2065" s="593"/>
      <c r="PS2065" s="593"/>
      <c r="PT2065" s="593"/>
      <c r="PU2065" s="593"/>
      <c r="PV2065" s="593"/>
      <c r="PW2065" s="593"/>
      <c r="PX2065" s="593"/>
      <c r="PY2065" s="593"/>
      <c r="PZ2065" s="593"/>
      <c r="QA2065" s="593"/>
      <c r="QB2065" s="593"/>
      <c r="QC2065" s="593"/>
      <c r="QD2065" s="593"/>
      <c r="QE2065" s="593"/>
      <c r="QF2065" s="593"/>
      <c r="QG2065" s="593"/>
      <c r="QH2065" s="593"/>
      <c r="QI2065" s="593"/>
      <c r="QJ2065" s="593"/>
      <c r="QK2065" s="593"/>
      <c r="QL2065" s="593"/>
      <c r="QM2065" s="593"/>
      <c r="QN2065" s="593"/>
      <c r="QO2065" s="593"/>
      <c r="QP2065" s="593"/>
      <c r="QQ2065" s="593"/>
      <c r="QR2065" s="593"/>
      <c r="QS2065" s="593"/>
      <c r="QT2065" s="593"/>
      <c r="QU2065" s="593"/>
      <c r="QV2065" s="593"/>
      <c r="QW2065" s="593"/>
      <c r="QX2065" s="593"/>
      <c r="QY2065" s="593"/>
      <c r="QZ2065" s="593"/>
      <c r="RA2065" s="593"/>
      <c r="RB2065" s="593"/>
      <c r="RC2065" s="593"/>
      <c r="RD2065" s="593"/>
      <c r="RE2065" s="593"/>
      <c r="RF2065" s="593"/>
      <c r="RG2065" s="593"/>
      <c r="RH2065" s="593"/>
      <c r="RI2065" s="593"/>
      <c r="RJ2065" s="593"/>
      <c r="RK2065" s="593"/>
      <c r="RL2065" s="593"/>
      <c r="RM2065" s="593"/>
      <c r="RN2065" s="593"/>
      <c r="RO2065" s="593"/>
      <c r="RP2065" s="593"/>
      <c r="RQ2065" s="593"/>
      <c r="RR2065" s="593"/>
      <c r="RS2065" s="593"/>
      <c r="RT2065" s="593"/>
      <c r="RU2065" s="593"/>
      <c r="RV2065" s="593"/>
      <c r="RW2065" s="593"/>
      <c r="RX2065" s="593"/>
      <c r="RY2065" s="593"/>
      <c r="RZ2065" s="593"/>
      <c r="SA2065" s="593"/>
      <c r="SB2065" s="593"/>
      <c r="SC2065" s="593"/>
      <c r="SD2065" s="593"/>
      <c r="SE2065" s="593"/>
      <c r="SF2065" s="593"/>
      <c r="SG2065" s="593"/>
      <c r="SH2065" s="593"/>
      <c r="SI2065" s="593"/>
      <c r="SJ2065" s="593"/>
      <c r="SK2065" s="593"/>
      <c r="SL2065" s="593"/>
      <c r="SM2065" s="593"/>
      <c r="SN2065" s="593"/>
      <c r="SO2065" s="593"/>
      <c r="SP2065" s="593"/>
      <c r="SQ2065" s="593"/>
      <c r="SR2065" s="593"/>
      <c r="SS2065" s="593"/>
      <c r="ST2065" s="593"/>
      <c r="SU2065" s="593"/>
      <c r="SV2065" s="593"/>
      <c r="SW2065" s="593"/>
      <c r="SX2065" s="593"/>
      <c r="SY2065" s="593"/>
      <c r="SZ2065" s="593"/>
      <c r="TA2065" s="593"/>
      <c r="TB2065" s="593"/>
      <c r="TC2065" s="593"/>
      <c r="TD2065" s="593"/>
      <c r="TE2065" s="593"/>
      <c r="TF2065" s="593"/>
      <c r="TG2065" s="593"/>
      <c r="TH2065" s="593"/>
      <c r="TI2065" s="593"/>
      <c r="TJ2065" s="593"/>
      <c r="TK2065" s="593"/>
      <c r="TL2065" s="593"/>
      <c r="TM2065" s="593"/>
      <c r="TN2065" s="593"/>
      <c r="TO2065" s="593"/>
      <c r="TP2065" s="593"/>
      <c r="TQ2065" s="593"/>
      <c r="TR2065" s="593"/>
      <c r="TS2065" s="593"/>
      <c r="TT2065" s="593"/>
      <c r="TU2065" s="593"/>
      <c r="TV2065" s="593"/>
      <c r="TW2065" s="593"/>
      <c r="TX2065" s="593"/>
      <c r="TY2065" s="593"/>
      <c r="TZ2065" s="593"/>
      <c r="UA2065" s="593"/>
      <c r="UB2065" s="593"/>
      <c r="UC2065" s="593"/>
      <c r="UD2065" s="593"/>
      <c r="UE2065" s="593"/>
      <c r="UF2065" s="593"/>
      <c r="UG2065" s="593"/>
      <c r="UH2065" s="593"/>
      <c r="UI2065" s="593"/>
      <c r="UJ2065" s="593"/>
      <c r="UK2065" s="593"/>
      <c r="UL2065" s="593"/>
      <c r="UM2065" s="593"/>
      <c r="UN2065" s="593"/>
      <c r="UO2065" s="593"/>
      <c r="UP2065" s="593"/>
      <c r="UQ2065" s="593"/>
      <c r="UR2065" s="593"/>
      <c r="US2065" s="593"/>
      <c r="UT2065" s="593"/>
      <c r="UU2065" s="593"/>
      <c r="UV2065" s="593"/>
      <c r="UW2065" s="593"/>
      <c r="UX2065" s="593"/>
      <c r="UY2065" s="593"/>
      <c r="UZ2065" s="593"/>
      <c r="VA2065" s="593"/>
      <c r="VB2065" s="593"/>
      <c r="VC2065" s="593"/>
      <c r="VD2065" s="593"/>
      <c r="VE2065" s="593"/>
      <c r="VF2065" s="593"/>
      <c r="VG2065" s="593"/>
      <c r="VH2065" s="593"/>
      <c r="VI2065" s="593"/>
      <c r="VJ2065" s="593"/>
      <c r="VK2065" s="593"/>
      <c r="VL2065" s="593"/>
      <c r="VM2065" s="593"/>
      <c r="VN2065" s="593"/>
      <c r="VO2065" s="593"/>
      <c r="VP2065" s="593"/>
      <c r="VQ2065" s="593"/>
      <c r="VR2065" s="593"/>
      <c r="VS2065" s="593"/>
      <c r="VT2065" s="593"/>
      <c r="VU2065" s="593"/>
      <c r="VV2065" s="593"/>
      <c r="VW2065" s="593"/>
      <c r="VX2065" s="593"/>
      <c r="VY2065" s="593"/>
      <c r="VZ2065" s="593"/>
      <c r="WA2065" s="593"/>
      <c r="WB2065" s="593"/>
      <c r="WC2065" s="593"/>
      <c r="WD2065" s="593"/>
      <c r="WE2065" s="593"/>
      <c r="WF2065" s="593"/>
      <c r="WG2065" s="593"/>
      <c r="WH2065" s="593"/>
      <c r="WI2065" s="593"/>
      <c r="WJ2065" s="593"/>
      <c r="WK2065" s="593"/>
      <c r="WL2065" s="593"/>
      <c r="WM2065" s="593"/>
      <c r="WN2065" s="593"/>
      <c r="WO2065" s="593"/>
      <c r="WP2065" s="593"/>
      <c r="WQ2065" s="593"/>
      <c r="WR2065" s="593"/>
      <c r="WS2065" s="593"/>
      <c r="WT2065" s="593"/>
      <c r="WU2065" s="593"/>
      <c r="WV2065" s="593"/>
      <c r="WW2065" s="593"/>
      <c r="WX2065" s="593"/>
      <c r="WY2065" s="593"/>
      <c r="WZ2065" s="593"/>
      <c r="XA2065" s="593"/>
      <c r="XB2065" s="593"/>
      <c r="XC2065" s="593"/>
      <c r="XD2065" s="593"/>
      <c r="XE2065" s="593"/>
      <c r="XF2065" s="593"/>
      <c r="XG2065" s="593"/>
      <c r="XH2065" s="593"/>
      <c r="XI2065" s="593"/>
      <c r="XJ2065" s="593"/>
      <c r="XK2065" s="593"/>
      <c r="XL2065" s="593"/>
      <c r="XM2065" s="593"/>
      <c r="XN2065" s="593"/>
      <c r="XO2065" s="593"/>
      <c r="XP2065" s="593"/>
      <c r="XQ2065" s="593"/>
      <c r="XR2065" s="593"/>
      <c r="XS2065" s="593"/>
      <c r="XT2065" s="593"/>
      <c r="XU2065" s="593"/>
      <c r="XV2065" s="593"/>
      <c r="XW2065" s="593"/>
      <c r="XX2065" s="593"/>
      <c r="XY2065" s="593"/>
      <c r="XZ2065" s="593"/>
      <c r="YA2065" s="593"/>
      <c r="YB2065" s="593"/>
      <c r="YC2065" s="593"/>
      <c r="YD2065" s="593"/>
      <c r="YE2065" s="593"/>
      <c r="YF2065" s="593"/>
      <c r="YG2065" s="593"/>
      <c r="YH2065" s="593"/>
      <c r="YI2065" s="593"/>
      <c r="YJ2065" s="593"/>
      <c r="YK2065" s="593"/>
      <c r="YL2065" s="593"/>
      <c r="YM2065" s="593"/>
      <c r="YN2065" s="593"/>
      <c r="YO2065" s="593"/>
      <c r="YP2065" s="593"/>
      <c r="YQ2065" s="593"/>
      <c r="YR2065" s="593"/>
      <c r="YS2065" s="593"/>
      <c r="YT2065" s="593"/>
      <c r="YU2065" s="593"/>
      <c r="YV2065" s="593"/>
      <c r="YW2065" s="593"/>
      <c r="YX2065" s="593"/>
      <c r="YY2065" s="593"/>
      <c r="YZ2065" s="593"/>
      <c r="ZA2065" s="593"/>
      <c r="ZB2065" s="593"/>
      <c r="ZC2065" s="593"/>
      <c r="ZD2065" s="593"/>
      <c r="ZE2065" s="593"/>
      <c r="ZF2065" s="593"/>
      <c r="ZG2065" s="593"/>
      <c r="ZH2065" s="593"/>
      <c r="ZI2065" s="593"/>
      <c r="ZJ2065" s="593"/>
      <c r="ZK2065" s="593"/>
      <c r="ZL2065" s="593"/>
      <c r="ZM2065" s="593"/>
      <c r="ZN2065" s="593"/>
      <c r="ZO2065" s="593"/>
      <c r="ZP2065" s="593"/>
      <c r="ZQ2065" s="593"/>
      <c r="ZR2065" s="593"/>
      <c r="ZS2065" s="593"/>
      <c r="ZT2065" s="593"/>
      <c r="ZU2065" s="593"/>
      <c r="ZV2065" s="593"/>
      <c r="ZW2065" s="593"/>
      <c r="ZX2065" s="593"/>
      <c r="ZY2065" s="593"/>
      <c r="ZZ2065" s="593"/>
      <c r="AAA2065" s="593"/>
      <c r="AAB2065" s="593"/>
      <c r="AAC2065" s="593"/>
      <c r="AAD2065" s="593"/>
      <c r="AAE2065" s="593"/>
      <c r="AAF2065" s="593"/>
      <c r="AAG2065" s="593"/>
      <c r="AAH2065" s="593"/>
      <c r="AAI2065" s="593"/>
      <c r="AAJ2065" s="593"/>
      <c r="AAK2065" s="593"/>
      <c r="AAL2065" s="593"/>
      <c r="AAM2065" s="593"/>
      <c r="AAN2065" s="593"/>
      <c r="AAO2065" s="593"/>
      <c r="AAP2065" s="593"/>
      <c r="AAQ2065" s="593"/>
      <c r="AAR2065" s="593"/>
      <c r="AAS2065" s="593"/>
      <c r="AAT2065" s="593"/>
      <c r="AAU2065" s="593"/>
      <c r="AAV2065" s="593"/>
      <c r="AAW2065" s="593"/>
      <c r="AAX2065" s="593"/>
      <c r="AAY2065" s="593"/>
      <c r="AAZ2065" s="593"/>
      <c r="ABA2065" s="593"/>
      <c r="ABB2065" s="593"/>
      <c r="ABC2065" s="593"/>
      <c r="ABD2065" s="593"/>
      <c r="ABE2065" s="593"/>
      <c r="ABF2065" s="593"/>
      <c r="ABG2065" s="593"/>
      <c r="ABH2065" s="593"/>
      <c r="ABI2065" s="593"/>
      <c r="ABJ2065" s="593"/>
      <c r="ABK2065" s="593"/>
      <c r="ABL2065" s="593"/>
      <c r="ABM2065" s="593"/>
      <c r="ABN2065" s="593"/>
      <c r="ABO2065" s="593"/>
      <c r="ABP2065" s="593"/>
      <c r="ABQ2065" s="593"/>
      <c r="ABR2065" s="593"/>
      <c r="ABS2065" s="593"/>
      <c r="ABT2065" s="593"/>
      <c r="ABU2065" s="593"/>
      <c r="ABV2065" s="593"/>
      <c r="ABW2065" s="593"/>
      <c r="ABX2065" s="593"/>
      <c r="ABY2065" s="593"/>
      <c r="ABZ2065" s="593"/>
      <c r="ACA2065" s="593"/>
      <c r="ACB2065" s="593"/>
      <c r="ACC2065" s="593"/>
      <c r="ACD2065" s="593"/>
      <c r="ACE2065" s="593"/>
      <c r="ACF2065" s="593"/>
      <c r="ACG2065" s="593"/>
      <c r="ACH2065" s="593"/>
      <c r="ACI2065" s="593"/>
      <c r="ACJ2065" s="593"/>
      <c r="ACK2065" s="593"/>
      <c r="ACL2065" s="593"/>
      <c r="ACM2065" s="593"/>
      <c r="ACN2065" s="593"/>
      <c r="ACO2065" s="593"/>
      <c r="ACP2065" s="593"/>
      <c r="ACQ2065" s="593"/>
      <c r="ACR2065" s="593"/>
      <c r="ACS2065" s="593"/>
      <c r="ACT2065" s="593"/>
      <c r="ACU2065" s="593"/>
      <c r="ACV2065" s="593"/>
      <c r="ACW2065" s="593"/>
      <c r="ACX2065" s="593"/>
      <c r="ACY2065" s="593"/>
      <c r="ACZ2065" s="593"/>
      <c r="ADA2065" s="593"/>
      <c r="ADB2065" s="593"/>
      <c r="ADC2065" s="593"/>
      <c r="ADD2065" s="593"/>
      <c r="ADE2065" s="593"/>
      <c r="ADF2065" s="593"/>
      <c r="ADG2065" s="593"/>
      <c r="ADH2065" s="593"/>
      <c r="ADI2065" s="593"/>
      <c r="ADJ2065" s="593"/>
      <c r="ADK2065" s="593"/>
      <c r="ADL2065" s="593"/>
      <c r="ADM2065" s="593"/>
      <c r="ADN2065" s="593"/>
      <c r="ADO2065" s="593"/>
      <c r="ADP2065" s="593"/>
      <c r="ADQ2065" s="593"/>
      <c r="ADR2065" s="593"/>
      <c r="ADS2065" s="593"/>
      <c r="ADT2065" s="593"/>
      <c r="ADU2065" s="593"/>
      <c r="ADV2065" s="593"/>
      <c r="ADW2065" s="593"/>
      <c r="ADX2065" s="593"/>
      <c r="ADY2065" s="593"/>
      <c r="ADZ2065" s="593"/>
      <c r="AEA2065" s="593"/>
      <c r="AEB2065" s="593"/>
      <c r="AEC2065" s="593"/>
      <c r="AED2065" s="593"/>
      <c r="AEE2065" s="593"/>
      <c r="AEF2065" s="593"/>
      <c r="AEG2065" s="593"/>
      <c r="AEH2065" s="593"/>
      <c r="AEI2065" s="593"/>
      <c r="AEJ2065" s="593"/>
      <c r="AEK2065" s="593"/>
      <c r="AEL2065" s="593"/>
      <c r="AEM2065" s="593"/>
      <c r="AEN2065" s="593"/>
      <c r="AEO2065" s="593"/>
      <c r="AEP2065" s="593"/>
      <c r="AEQ2065" s="593"/>
      <c r="AER2065" s="593"/>
      <c r="AES2065" s="593"/>
      <c r="AET2065" s="593"/>
      <c r="AEU2065" s="593"/>
      <c r="AEV2065" s="593"/>
      <c r="AEW2065" s="593"/>
      <c r="AEX2065" s="593"/>
      <c r="AEY2065" s="593"/>
      <c r="AEZ2065" s="593"/>
      <c r="AFA2065" s="593"/>
      <c r="AFB2065" s="593"/>
      <c r="AFC2065" s="593"/>
      <c r="AFD2065" s="593"/>
      <c r="AFE2065" s="593"/>
      <c r="AFF2065" s="593"/>
      <c r="AFG2065" s="593"/>
      <c r="AFH2065" s="593"/>
      <c r="AFI2065" s="593"/>
      <c r="AFJ2065" s="593"/>
      <c r="AFK2065" s="593"/>
      <c r="AFL2065" s="593"/>
      <c r="AFM2065" s="593"/>
      <c r="AFN2065" s="593"/>
      <c r="AFO2065" s="593"/>
      <c r="AFP2065" s="593"/>
      <c r="AFQ2065" s="593"/>
      <c r="AFR2065" s="593"/>
      <c r="AFS2065" s="593"/>
      <c r="AFT2065" s="593"/>
      <c r="AFU2065" s="593"/>
      <c r="AFV2065" s="593"/>
      <c r="AFW2065" s="593"/>
      <c r="AFX2065" s="593"/>
      <c r="AFY2065" s="593"/>
      <c r="AFZ2065" s="593"/>
      <c r="AGA2065" s="593"/>
      <c r="AGB2065" s="593"/>
      <c r="AGC2065" s="593"/>
      <c r="AGD2065" s="593"/>
      <c r="AGE2065" s="593"/>
      <c r="AGF2065" s="593"/>
      <c r="AGG2065" s="593"/>
      <c r="AGH2065" s="593"/>
      <c r="AGI2065" s="593"/>
      <c r="AGJ2065" s="593"/>
      <c r="AGK2065" s="593"/>
      <c r="AGL2065" s="593"/>
      <c r="AGM2065" s="593"/>
      <c r="AGN2065" s="593"/>
      <c r="AGO2065" s="593"/>
      <c r="AGP2065" s="593"/>
      <c r="AGQ2065" s="593"/>
      <c r="AGR2065" s="593"/>
      <c r="AGS2065" s="593"/>
      <c r="AGT2065" s="593"/>
      <c r="AGU2065" s="593"/>
      <c r="AGV2065" s="593"/>
      <c r="AGW2065" s="593"/>
      <c r="AGX2065" s="593"/>
      <c r="AGY2065" s="593"/>
      <c r="AGZ2065" s="593"/>
      <c r="AHA2065" s="593"/>
      <c r="AHB2065" s="593"/>
      <c r="AHC2065" s="593"/>
      <c r="AHD2065" s="593"/>
      <c r="AHE2065" s="593"/>
      <c r="AHF2065" s="593"/>
      <c r="AHG2065" s="593"/>
      <c r="AHH2065" s="593"/>
      <c r="AHI2065" s="593"/>
      <c r="AHJ2065" s="593"/>
      <c r="AHK2065" s="593"/>
      <c r="AHL2065" s="593"/>
      <c r="AHM2065" s="593"/>
      <c r="AHN2065" s="593"/>
      <c r="AHO2065" s="593"/>
      <c r="AHP2065" s="593"/>
      <c r="AHQ2065" s="593"/>
      <c r="AHR2065" s="593"/>
      <c r="AHS2065" s="593"/>
      <c r="AHT2065" s="593"/>
      <c r="AHU2065" s="593"/>
      <c r="AHV2065" s="593"/>
      <c r="AHW2065" s="593"/>
      <c r="AHX2065" s="593"/>
      <c r="AHY2065" s="593"/>
      <c r="AHZ2065" s="593"/>
      <c r="AIA2065" s="593"/>
      <c r="AIB2065" s="593"/>
      <c r="AIC2065" s="593"/>
      <c r="AID2065" s="593"/>
      <c r="AIE2065" s="593"/>
      <c r="AIF2065" s="593"/>
      <c r="AIG2065" s="593"/>
      <c r="AIH2065" s="593"/>
      <c r="AII2065" s="593"/>
      <c r="AIJ2065" s="593"/>
      <c r="AIK2065" s="593"/>
      <c r="AIL2065" s="593"/>
      <c r="AIM2065" s="593"/>
      <c r="AIN2065" s="593"/>
      <c r="AIO2065" s="593"/>
      <c r="AIP2065" s="593"/>
      <c r="AIQ2065" s="593"/>
      <c r="AIR2065" s="593"/>
      <c r="AIS2065" s="593"/>
      <c r="AIT2065" s="593"/>
      <c r="AIU2065" s="593"/>
      <c r="AIV2065" s="593"/>
      <c r="AIW2065" s="593"/>
      <c r="AIX2065" s="593"/>
      <c r="AIY2065" s="593"/>
      <c r="AIZ2065" s="593"/>
      <c r="AJA2065" s="593"/>
      <c r="AJB2065" s="593"/>
      <c r="AJC2065" s="593"/>
      <c r="AJD2065" s="593"/>
      <c r="AJE2065" s="593"/>
      <c r="AJF2065" s="593"/>
      <c r="AJG2065" s="593"/>
      <c r="AJH2065" s="593"/>
      <c r="AJI2065" s="593"/>
      <c r="AJJ2065" s="593"/>
      <c r="AJK2065" s="593"/>
      <c r="AJL2065" s="593"/>
      <c r="AJM2065" s="593"/>
      <c r="AJN2065" s="593"/>
      <c r="AJO2065" s="593"/>
      <c r="AJP2065" s="593"/>
      <c r="AJQ2065" s="593"/>
      <c r="AJR2065" s="593"/>
      <c r="AJS2065" s="593"/>
      <c r="AJT2065" s="593"/>
      <c r="AJU2065" s="593"/>
      <c r="AJV2065" s="593"/>
      <c r="AJW2065" s="593"/>
      <c r="AJX2065" s="593"/>
      <c r="AJY2065" s="593"/>
      <c r="AJZ2065" s="593"/>
      <c r="AKA2065" s="593"/>
      <c r="AKB2065" s="593"/>
      <c r="AKC2065" s="593"/>
      <c r="AKD2065" s="593"/>
      <c r="AKE2065" s="593"/>
      <c r="AKF2065" s="593"/>
      <c r="AKG2065" s="593"/>
      <c r="AKH2065" s="593"/>
      <c r="AKI2065" s="593"/>
      <c r="AKJ2065" s="593"/>
      <c r="AKK2065" s="593"/>
      <c r="AKL2065" s="593"/>
      <c r="AKM2065" s="593"/>
      <c r="AKN2065" s="593"/>
      <c r="AKO2065" s="593"/>
      <c r="AKP2065" s="593"/>
      <c r="AKQ2065" s="593"/>
      <c r="AKR2065" s="593"/>
      <c r="AKS2065" s="593"/>
      <c r="AKT2065" s="593"/>
      <c r="AKU2065" s="593"/>
      <c r="AKV2065" s="593"/>
      <c r="AKW2065" s="593"/>
      <c r="AKX2065" s="593"/>
      <c r="AKY2065" s="593"/>
      <c r="AKZ2065" s="593"/>
      <c r="ALA2065" s="593"/>
      <c r="ALB2065" s="593"/>
      <c r="ALC2065" s="593"/>
      <c r="ALD2065" s="593"/>
      <c r="ALE2065" s="593"/>
      <c r="ALF2065" s="593"/>
      <c r="ALG2065" s="593"/>
      <c r="ALH2065" s="593"/>
      <c r="ALI2065" s="593"/>
      <c r="ALJ2065" s="593"/>
      <c r="ALK2065" s="593"/>
      <c r="ALL2065" s="593"/>
      <c r="ALM2065" s="593"/>
      <c r="ALN2065" s="593"/>
      <c r="ALO2065" s="593"/>
      <c r="ALP2065" s="593"/>
      <c r="ALQ2065" s="593"/>
      <c r="ALR2065" s="593"/>
      <c r="ALS2065" s="593"/>
      <c r="ALT2065" s="593"/>
      <c r="ALU2065" s="593"/>
      <c r="ALV2065" s="593"/>
      <c r="ALW2065" s="593"/>
      <c r="ALX2065" s="593"/>
      <c r="ALY2065" s="593"/>
      <c r="ALZ2065" s="593"/>
      <c r="AMA2065" s="593"/>
      <c r="AMB2065" s="593"/>
      <c r="AMC2065" s="593"/>
      <c r="AMD2065" s="593"/>
      <c r="AME2065" s="593"/>
      <c r="AMF2065" s="593"/>
      <c r="AMG2065" s="593"/>
      <c r="AMH2065" s="593"/>
      <c r="AMI2065" s="593"/>
      <c r="AMJ2065" s="593"/>
      <c r="AMK2065" s="593"/>
      <c r="AML2065" s="593"/>
      <c r="AMM2065" s="593"/>
      <c r="AMN2065" s="593"/>
      <c r="AMO2065" s="593"/>
      <c r="AMP2065" s="593"/>
      <c r="AMQ2065" s="593"/>
      <c r="AMR2065" s="593"/>
      <c r="AMS2065" s="593"/>
      <c r="AMT2065" s="593"/>
      <c r="AMU2065" s="593"/>
      <c r="AMV2065" s="593"/>
      <c r="AMW2065" s="593"/>
      <c r="AMX2065" s="593"/>
      <c r="AMY2065" s="593"/>
      <c r="AMZ2065" s="593"/>
      <c r="ANA2065" s="593"/>
      <c r="ANB2065" s="593"/>
      <c r="ANC2065" s="593"/>
      <c r="AND2065" s="593"/>
      <c r="ANE2065" s="593"/>
      <c r="ANF2065" s="593"/>
      <c r="ANG2065" s="593"/>
      <c r="ANH2065" s="593"/>
      <c r="ANI2065" s="593"/>
      <c r="ANJ2065" s="593"/>
      <c r="ANK2065" s="593"/>
      <c r="ANL2065" s="593"/>
      <c r="ANM2065" s="593"/>
      <c r="ANN2065" s="593"/>
      <c r="ANO2065" s="593"/>
      <c r="ANP2065" s="593"/>
      <c r="ANQ2065" s="593"/>
      <c r="ANR2065" s="593"/>
      <c r="ANS2065" s="593"/>
      <c r="ANT2065" s="593"/>
      <c r="ANU2065" s="593"/>
      <c r="ANV2065" s="593"/>
      <c r="ANW2065" s="593"/>
      <c r="ANX2065" s="593"/>
      <c r="ANY2065" s="593"/>
      <c r="ANZ2065" s="593"/>
      <c r="AOA2065" s="593"/>
      <c r="AOB2065" s="593"/>
      <c r="AOC2065" s="593"/>
      <c r="AOD2065" s="593"/>
      <c r="AOE2065" s="593"/>
      <c r="AOF2065" s="593"/>
      <c r="AOG2065" s="593"/>
      <c r="AOH2065" s="593"/>
      <c r="AOI2065" s="593"/>
      <c r="AOJ2065" s="593"/>
      <c r="AOK2065" s="593"/>
      <c r="AOL2065" s="593"/>
      <c r="AOM2065" s="593"/>
      <c r="AON2065" s="593"/>
      <c r="AOO2065" s="593"/>
      <c r="AOP2065" s="593"/>
      <c r="AOQ2065" s="593"/>
      <c r="AOR2065" s="593"/>
      <c r="AOS2065" s="593"/>
      <c r="AOT2065" s="593"/>
      <c r="AOU2065" s="593"/>
      <c r="AOV2065" s="593"/>
      <c r="AOW2065" s="593"/>
      <c r="AOX2065" s="593"/>
      <c r="AOY2065" s="593"/>
      <c r="AOZ2065" s="593"/>
      <c r="APA2065" s="593"/>
      <c r="APB2065" s="593"/>
      <c r="APC2065" s="593"/>
      <c r="APD2065" s="593"/>
      <c r="APE2065" s="593"/>
      <c r="APF2065" s="593"/>
      <c r="APG2065" s="593"/>
      <c r="APH2065" s="593"/>
      <c r="API2065" s="593"/>
      <c r="APJ2065" s="593"/>
      <c r="APK2065" s="593"/>
      <c r="APL2065" s="593"/>
      <c r="APM2065" s="593"/>
      <c r="APN2065" s="593"/>
      <c r="APO2065" s="593"/>
      <c r="APP2065" s="593"/>
      <c r="APQ2065" s="593"/>
      <c r="APR2065" s="593"/>
      <c r="APS2065" s="593"/>
      <c r="APT2065" s="593"/>
      <c r="APU2065" s="593"/>
      <c r="APV2065" s="593"/>
      <c r="APW2065" s="593"/>
      <c r="APX2065" s="593"/>
      <c r="APY2065" s="593"/>
      <c r="APZ2065" s="593"/>
      <c r="AQA2065" s="593"/>
      <c r="AQB2065" s="593"/>
      <c r="AQC2065" s="593"/>
      <c r="AQD2065" s="593"/>
      <c r="AQE2065" s="593"/>
      <c r="AQF2065" s="593"/>
      <c r="AQG2065" s="593"/>
      <c r="AQH2065" s="593"/>
      <c r="AQI2065" s="593"/>
      <c r="AQJ2065" s="593"/>
      <c r="AQK2065" s="593"/>
      <c r="AQL2065" s="593"/>
      <c r="AQM2065" s="593"/>
      <c r="AQN2065" s="593"/>
      <c r="AQO2065" s="593"/>
      <c r="AQP2065" s="593"/>
      <c r="AQQ2065" s="593"/>
      <c r="AQR2065" s="593"/>
      <c r="AQS2065" s="593"/>
      <c r="AQT2065" s="593"/>
      <c r="AQU2065" s="593"/>
      <c r="AQV2065" s="593"/>
      <c r="AQW2065" s="593"/>
      <c r="AQX2065" s="593"/>
      <c r="AQY2065" s="593"/>
      <c r="AQZ2065" s="593"/>
      <c r="ARA2065" s="593"/>
      <c r="ARB2065" s="593"/>
      <c r="ARC2065" s="593"/>
      <c r="ARD2065" s="593"/>
      <c r="ARE2065" s="593"/>
      <c r="ARF2065" s="593"/>
      <c r="ARG2065" s="593"/>
      <c r="ARH2065" s="593"/>
      <c r="ARI2065" s="593"/>
      <c r="ARJ2065" s="593"/>
      <c r="ARK2065" s="593"/>
      <c r="ARL2065" s="593"/>
      <c r="ARM2065" s="593"/>
      <c r="ARN2065" s="593"/>
      <c r="ARO2065" s="593"/>
      <c r="ARP2065" s="593"/>
      <c r="ARQ2065" s="593"/>
      <c r="ARR2065" s="593"/>
      <c r="ARS2065" s="593"/>
      <c r="ART2065" s="593"/>
      <c r="ARU2065" s="593"/>
      <c r="ARV2065" s="593"/>
      <c r="ARW2065" s="593"/>
      <c r="ARX2065" s="593"/>
      <c r="ARY2065" s="593"/>
      <c r="ARZ2065" s="593"/>
      <c r="ASA2065" s="593"/>
      <c r="ASB2065" s="593"/>
      <c r="ASC2065" s="593"/>
      <c r="ASD2065" s="593"/>
      <c r="ASE2065" s="593"/>
      <c r="ASF2065" s="593"/>
      <c r="ASG2065" s="593"/>
      <c r="ASH2065" s="593"/>
      <c r="ASI2065" s="593"/>
      <c r="ASJ2065" s="593"/>
      <c r="ASK2065" s="593"/>
      <c r="ASL2065" s="593"/>
      <c r="ASM2065" s="593"/>
      <c r="ASN2065" s="593"/>
      <c r="ASO2065" s="593"/>
      <c r="ASP2065" s="593"/>
      <c r="ASQ2065" s="593"/>
      <c r="ASR2065" s="593"/>
      <c r="ASS2065" s="593"/>
      <c r="AST2065" s="593"/>
      <c r="ASU2065" s="593"/>
      <c r="ASV2065" s="593"/>
      <c r="ASW2065" s="593"/>
      <c r="ASX2065" s="593"/>
      <c r="ASY2065" s="593"/>
      <c r="ASZ2065" s="593"/>
      <c r="ATA2065" s="593"/>
      <c r="ATB2065" s="593"/>
      <c r="ATC2065" s="593"/>
      <c r="ATD2065" s="593"/>
      <c r="ATE2065" s="593"/>
      <c r="ATF2065" s="593"/>
      <c r="ATG2065" s="593"/>
      <c r="ATH2065" s="593"/>
      <c r="ATI2065" s="593"/>
      <c r="ATJ2065" s="593"/>
      <c r="ATK2065" s="593"/>
      <c r="ATL2065" s="593"/>
      <c r="ATM2065" s="593"/>
      <c r="ATN2065" s="593"/>
      <c r="ATO2065" s="593"/>
      <c r="ATP2065" s="593"/>
      <c r="ATQ2065" s="593"/>
      <c r="ATR2065" s="593"/>
      <c r="ATS2065" s="593"/>
      <c r="ATT2065" s="593"/>
      <c r="ATU2065" s="593"/>
      <c r="ATV2065" s="593"/>
      <c r="ATW2065" s="593"/>
      <c r="ATX2065" s="593"/>
      <c r="ATY2065" s="593"/>
      <c r="ATZ2065" s="593"/>
      <c r="AUA2065" s="593"/>
      <c r="AUB2065" s="593"/>
      <c r="AUC2065" s="593"/>
      <c r="AUD2065" s="593"/>
      <c r="AUE2065" s="593"/>
      <c r="AUF2065" s="593"/>
      <c r="AUG2065" s="593"/>
      <c r="AUH2065" s="593"/>
      <c r="AUI2065" s="593"/>
      <c r="AUJ2065" s="593"/>
      <c r="AUK2065" s="593"/>
      <c r="AUL2065" s="593"/>
      <c r="AUM2065" s="593"/>
      <c r="AUN2065" s="593"/>
      <c r="AUO2065" s="593"/>
      <c r="AUP2065" s="593"/>
      <c r="AUQ2065" s="593"/>
      <c r="AUR2065" s="593"/>
      <c r="AUS2065" s="593"/>
      <c r="AUT2065" s="593"/>
      <c r="AUU2065" s="593"/>
      <c r="AUV2065" s="593"/>
      <c r="AUW2065" s="593"/>
      <c r="AUX2065" s="593"/>
      <c r="AUY2065" s="593"/>
      <c r="AUZ2065" s="593"/>
      <c r="AVA2065" s="593"/>
      <c r="AVB2065" s="593"/>
      <c r="AVC2065" s="593"/>
      <c r="AVD2065" s="593"/>
      <c r="AVE2065" s="593"/>
      <c r="AVF2065" s="593"/>
      <c r="AVG2065" s="593"/>
      <c r="AVH2065" s="593"/>
      <c r="AVI2065" s="593"/>
      <c r="AVJ2065" s="593"/>
      <c r="AVK2065" s="593"/>
    </row>
    <row r="2066" spans="1:1259">
      <c r="A2066" s="697"/>
      <c r="B2066" s="558"/>
      <c r="C2066" s="558"/>
      <c r="D2066" s="676" t="s">
        <v>1067</v>
      </c>
      <c r="E2066" s="567" t="s">
        <v>1348</v>
      </c>
      <c r="F2066" s="665" t="s">
        <v>87</v>
      </c>
      <c r="G2066" s="665">
        <v>2022</v>
      </c>
      <c r="H2066" s="676">
        <v>5</v>
      </c>
      <c r="I2066" s="687">
        <v>2005164</v>
      </c>
      <c r="J2066" s="666"/>
      <c r="K2066" s="676" t="s">
        <v>1420</v>
      </c>
      <c r="L2066" s="677" t="s">
        <v>1400</v>
      </c>
      <c r="M2066" s="677">
        <v>44357</v>
      </c>
      <c r="N2066" s="677"/>
      <c r="O2066" s="677"/>
      <c r="P2066" s="677"/>
      <c r="Q2066" s="666"/>
      <c r="R2066" s="666"/>
      <c r="S2066" s="665" t="s">
        <v>1401</v>
      </c>
      <c r="T2066" s="665">
        <v>72</v>
      </c>
      <c r="U2066" s="665">
        <v>49304156</v>
      </c>
      <c r="V2066" s="676" t="s">
        <v>1002</v>
      </c>
      <c r="W2066" s="678">
        <v>480</v>
      </c>
      <c r="X2066" s="551">
        <v>6264</v>
      </c>
      <c r="Y2066" s="693">
        <v>3006720</v>
      </c>
      <c r="Z2066" s="667">
        <v>0.39499999999999996</v>
      </c>
      <c r="AA2066" s="682">
        <f>Y2066*Z2066</f>
        <v>1187654.3999999999</v>
      </c>
      <c r="AB2066" s="521"/>
      <c r="AC2066" s="668">
        <v>0</v>
      </c>
      <c r="AD2066" s="676"/>
      <c r="AE2066" s="684"/>
      <c r="AF2066" s="695">
        <f>AA2066+AD2066+AE2066</f>
        <v>1187654.3999999999</v>
      </c>
      <c r="AG2066" s="665" t="s">
        <v>47</v>
      </c>
      <c r="AH2066" s="641">
        <v>10</v>
      </c>
      <c r="AI2066" s="676">
        <v>60</v>
      </c>
      <c r="AJ2066" s="676" t="s">
        <v>1421</v>
      </c>
      <c r="AK2066" s="676" t="s">
        <v>1089</v>
      </c>
      <c r="AL2066" s="696">
        <v>8832</v>
      </c>
      <c r="AM2066" s="665" t="s">
        <v>52</v>
      </c>
      <c r="AN2066" s="676" t="s">
        <v>1076</v>
      </c>
      <c r="AO2066" s="665"/>
      <c r="AP2066" s="676"/>
      <c r="AQ2066" s="676" t="s">
        <v>1113</v>
      </c>
      <c r="AR2066" s="676"/>
      <c r="AS2066" s="523" t="s">
        <v>1078</v>
      </c>
      <c r="AT2066" s="523" t="s">
        <v>1078</v>
      </c>
      <c r="AU2066" s="523" t="s">
        <v>1078</v>
      </c>
      <c r="AV2066" s="674"/>
      <c r="AW2066" s="673">
        <f>U2066</f>
        <v>49304156</v>
      </c>
      <c r="AX2066" s="673" cm="1">
        <f t="array" ref="AX2066">SUM(MID(0&amp;AW2066,LARGE(INDEX(ISNUMBER(--MID(AW2066,ROW($1:$8),1))*ROW($1:$8),),ROW($1:$8))+1,1)*10^ROW($1:$8)/10)</f>
        <v>49304156</v>
      </c>
      <c r="AY2066" s="673" t="str">
        <f>VLOOKUP($AX2066,'Item Master Data'!$A:$F,3,FALSE)</f>
        <v>Q.PEAK DUO XL G10</v>
      </c>
      <c r="AZ2066" s="673">
        <f>VLOOKUP($AX2066,'Item Master Data'!$A:$F,6,FALSE)</f>
        <v>480</v>
      </c>
      <c r="BA2066" s="673">
        <f>X2066/BB2066</f>
        <v>216</v>
      </c>
      <c r="BB2066" s="673">
        <f>VLOOKUP(AX2066,'Item Master Data'!$A:$G,7,FALSE)</f>
        <v>29</v>
      </c>
      <c r="BC2066" s="673"/>
      <c r="BD2066" s="673">
        <f>W2066-AZ2066</f>
        <v>0</v>
      </c>
      <c r="BE2066" s="593"/>
      <c r="BF2066" s="593"/>
      <c r="BG2066" s="593"/>
      <c r="BH2066" s="593"/>
      <c r="BI2066" s="593"/>
      <c r="BJ2066" s="593"/>
      <c r="BK2066" s="593"/>
      <c r="BL2066" s="593"/>
      <c r="BM2066" s="593"/>
      <c r="BN2066" s="593"/>
      <c r="BO2066" s="593"/>
      <c r="BP2066" s="593"/>
      <c r="BQ2066" s="593"/>
      <c r="BR2066" s="593"/>
      <c r="BS2066" s="593"/>
      <c r="BT2066" s="593"/>
      <c r="BU2066" s="593"/>
      <c r="BV2066" s="593"/>
      <c r="BW2066" s="593"/>
      <c r="BX2066" s="593"/>
      <c r="BY2066" s="593"/>
      <c r="BZ2066" s="593"/>
      <c r="CA2066" s="593"/>
      <c r="CB2066" s="593"/>
      <c r="CC2066" s="593"/>
      <c r="CD2066" s="593"/>
      <c r="CE2066" s="593"/>
      <c r="CF2066" s="593"/>
      <c r="CG2066" s="593"/>
      <c r="CH2066" s="593"/>
      <c r="CI2066" s="593"/>
      <c r="CJ2066" s="593"/>
      <c r="CK2066" s="593"/>
      <c r="CL2066" s="593"/>
      <c r="CM2066" s="593"/>
      <c r="CN2066" s="593"/>
      <c r="CO2066" s="593"/>
      <c r="CP2066" s="593"/>
      <c r="CQ2066" s="593"/>
      <c r="CR2066" s="593"/>
      <c r="CS2066" s="593"/>
      <c r="CT2066" s="593"/>
      <c r="CU2066" s="593"/>
      <c r="CV2066" s="593"/>
      <c r="CW2066" s="593"/>
      <c r="CX2066" s="593"/>
      <c r="CY2066" s="593"/>
      <c r="CZ2066" s="593"/>
      <c r="DA2066" s="593"/>
      <c r="DB2066" s="593"/>
      <c r="DC2066" s="593"/>
      <c r="DD2066" s="593"/>
      <c r="DE2066" s="593"/>
      <c r="DF2066" s="593"/>
      <c r="DG2066" s="593"/>
      <c r="DH2066" s="593"/>
      <c r="DI2066" s="593"/>
      <c r="DJ2066" s="593"/>
      <c r="DK2066" s="593"/>
      <c r="DL2066" s="593"/>
      <c r="DM2066" s="593"/>
      <c r="DN2066" s="593"/>
      <c r="DO2066" s="593"/>
      <c r="DP2066" s="593"/>
      <c r="DQ2066" s="593"/>
      <c r="DR2066" s="593"/>
      <c r="DS2066" s="593"/>
      <c r="DT2066" s="593"/>
      <c r="DU2066" s="593"/>
      <c r="DV2066" s="593"/>
      <c r="DW2066" s="593"/>
      <c r="DX2066" s="593"/>
      <c r="DY2066" s="593"/>
      <c r="DZ2066" s="593"/>
      <c r="EA2066" s="593"/>
      <c r="EB2066" s="593"/>
      <c r="EC2066" s="593"/>
      <c r="ED2066" s="593"/>
      <c r="EE2066" s="593"/>
      <c r="EF2066" s="593"/>
      <c r="EG2066" s="593"/>
      <c r="EH2066" s="593"/>
      <c r="EI2066" s="593"/>
      <c r="EJ2066" s="593"/>
      <c r="EK2066" s="593"/>
      <c r="EL2066" s="593"/>
      <c r="EM2066" s="593"/>
      <c r="EN2066" s="593"/>
      <c r="EO2066" s="593"/>
      <c r="EP2066" s="593"/>
      <c r="EQ2066" s="593"/>
      <c r="ER2066" s="593"/>
      <c r="ES2066" s="593"/>
      <c r="ET2066" s="593"/>
      <c r="EU2066" s="593"/>
      <c r="EV2066" s="593"/>
      <c r="EW2066" s="593"/>
      <c r="EX2066" s="593"/>
      <c r="EY2066" s="593"/>
      <c r="EZ2066" s="593"/>
      <c r="FA2066" s="593"/>
      <c r="FB2066" s="593"/>
      <c r="FC2066" s="593"/>
      <c r="FD2066" s="593"/>
      <c r="FE2066" s="593"/>
      <c r="FF2066" s="593"/>
      <c r="FG2066" s="593"/>
      <c r="FH2066" s="593"/>
      <c r="FI2066" s="593"/>
      <c r="FJ2066" s="593"/>
      <c r="FK2066" s="593"/>
      <c r="FL2066" s="593"/>
      <c r="FM2066" s="593"/>
      <c r="FN2066" s="593"/>
      <c r="FO2066" s="593"/>
      <c r="FP2066" s="593"/>
      <c r="FQ2066" s="593"/>
      <c r="FR2066" s="593"/>
      <c r="FS2066" s="593"/>
      <c r="FT2066" s="593"/>
      <c r="FU2066" s="593"/>
      <c r="FV2066" s="593"/>
      <c r="FW2066" s="593"/>
      <c r="FX2066" s="593"/>
      <c r="FY2066" s="593"/>
      <c r="FZ2066" s="593"/>
      <c r="GA2066" s="593"/>
      <c r="GB2066" s="593"/>
      <c r="GC2066" s="593"/>
      <c r="GD2066" s="593"/>
      <c r="GE2066" s="593"/>
      <c r="GF2066" s="593"/>
      <c r="GG2066" s="593"/>
      <c r="GH2066" s="593"/>
      <c r="GI2066" s="593"/>
      <c r="GJ2066" s="593"/>
      <c r="GK2066" s="593"/>
      <c r="GL2066" s="593"/>
      <c r="GM2066" s="593"/>
      <c r="GN2066" s="593"/>
      <c r="GO2066" s="593"/>
      <c r="GP2066" s="593"/>
      <c r="GQ2066" s="593"/>
      <c r="GR2066" s="593"/>
      <c r="GS2066" s="593"/>
      <c r="GT2066" s="593"/>
      <c r="GU2066" s="593"/>
      <c r="GV2066" s="593"/>
      <c r="GW2066" s="593"/>
      <c r="GX2066" s="593"/>
      <c r="GY2066" s="593"/>
      <c r="GZ2066" s="593"/>
      <c r="HA2066" s="593"/>
      <c r="HB2066" s="593"/>
      <c r="HC2066" s="593"/>
      <c r="HD2066" s="593"/>
      <c r="HE2066" s="593"/>
      <c r="HF2066" s="593"/>
      <c r="HG2066" s="593"/>
      <c r="HH2066" s="593"/>
      <c r="HI2066" s="593"/>
      <c r="HJ2066" s="593"/>
      <c r="HK2066" s="593"/>
      <c r="HL2066" s="593"/>
      <c r="HM2066" s="593"/>
      <c r="HN2066" s="593"/>
      <c r="HO2066" s="593"/>
      <c r="HP2066" s="593"/>
      <c r="HQ2066" s="593"/>
      <c r="HR2066" s="593"/>
      <c r="HS2066" s="593"/>
      <c r="HT2066" s="593"/>
      <c r="HU2066" s="593"/>
      <c r="HV2066" s="593"/>
      <c r="HW2066" s="593"/>
      <c r="HX2066" s="593"/>
      <c r="HY2066" s="593"/>
      <c r="HZ2066" s="593"/>
      <c r="IA2066" s="593"/>
      <c r="IB2066" s="593"/>
      <c r="IC2066" s="593"/>
      <c r="ID2066" s="593"/>
      <c r="IE2066" s="593"/>
      <c r="IF2066" s="593"/>
      <c r="IG2066" s="593"/>
      <c r="IH2066" s="593"/>
      <c r="II2066" s="593"/>
      <c r="IJ2066" s="593"/>
      <c r="IK2066" s="593"/>
      <c r="IL2066" s="593"/>
      <c r="IM2066" s="593"/>
      <c r="IN2066" s="593"/>
      <c r="IO2066" s="593"/>
      <c r="IP2066" s="593"/>
      <c r="IQ2066" s="593"/>
      <c r="IR2066" s="593"/>
      <c r="IS2066" s="593"/>
      <c r="IT2066" s="593"/>
      <c r="IU2066" s="593"/>
      <c r="IV2066" s="593"/>
      <c r="IW2066" s="593"/>
      <c r="IX2066" s="593"/>
      <c r="IY2066" s="593"/>
      <c r="IZ2066" s="593"/>
      <c r="JA2066" s="593"/>
      <c r="JB2066" s="593"/>
      <c r="JC2066" s="593"/>
      <c r="JD2066" s="593"/>
      <c r="JE2066" s="593"/>
      <c r="JF2066" s="593"/>
      <c r="JG2066" s="593"/>
      <c r="JH2066" s="593"/>
      <c r="JI2066" s="593"/>
      <c r="JJ2066" s="593"/>
      <c r="JK2066" s="593"/>
      <c r="JL2066" s="593"/>
      <c r="JM2066" s="593"/>
      <c r="JN2066" s="593"/>
      <c r="JO2066" s="593"/>
      <c r="JP2066" s="593"/>
      <c r="JQ2066" s="593"/>
      <c r="JR2066" s="593"/>
      <c r="JS2066" s="593"/>
      <c r="JT2066" s="593"/>
      <c r="JU2066" s="593"/>
      <c r="JV2066" s="593"/>
      <c r="JW2066" s="593"/>
      <c r="JX2066" s="593"/>
      <c r="JY2066" s="593"/>
      <c r="JZ2066" s="593"/>
      <c r="KA2066" s="593"/>
      <c r="KB2066" s="593"/>
      <c r="KC2066" s="593"/>
      <c r="KD2066" s="593"/>
      <c r="KE2066" s="593"/>
      <c r="KF2066" s="593"/>
      <c r="KG2066" s="593"/>
      <c r="KH2066" s="593"/>
      <c r="KI2066" s="593"/>
      <c r="KJ2066" s="593"/>
      <c r="KK2066" s="593"/>
      <c r="KL2066" s="593"/>
      <c r="KM2066" s="593"/>
      <c r="KN2066" s="593"/>
      <c r="KO2066" s="593"/>
      <c r="KP2066" s="593"/>
      <c r="KQ2066" s="593"/>
      <c r="KR2066" s="593"/>
      <c r="KS2066" s="593"/>
      <c r="KT2066" s="593"/>
      <c r="KU2066" s="593"/>
      <c r="KV2066" s="593"/>
      <c r="KW2066" s="593"/>
      <c r="KX2066" s="593"/>
      <c r="KY2066" s="593"/>
      <c r="KZ2066" s="593"/>
      <c r="LA2066" s="593"/>
      <c r="LB2066" s="593"/>
      <c r="LC2066" s="593"/>
      <c r="LD2066" s="593"/>
      <c r="LE2066" s="593"/>
      <c r="LF2066" s="593"/>
      <c r="LG2066" s="593"/>
      <c r="LH2066" s="593"/>
      <c r="LI2066" s="593"/>
      <c r="LJ2066" s="593"/>
      <c r="LK2066" s="593"/>
      <c r="LL2066" s="593"/>
      <c r="LM2066" s="593"/>
      <c r="LN2066" s="593"/>
      <c r="LO2066" s="593"/>
      <c r="LP2066" s="593"/>
      <c r="LQ2066" s="593"/>
      <c r="LR2066" s="593"/>
      <c r="LS2066" s="593"/>
      <c r="LT2066" s="593"/>
      <c r="LU2066" s="593"/>
      <c r="LV2066" s="593"/>
      <c r="LW2066" s="593"/>
      <c r="LX2066" s="593"/>
      <c r="LY2066" s="593"/>
      <c r="LZ2066" s="593"/>
      <c r="MA2066" s="593"/>
      <c r="MB2066" s="593"/>
      <c r="MC2066" s="593"/>
      <c r="MD2066" s="593"/>
      <c r="ME2066" s="593"/>
      <c r="MF2066" s="593"/>
      <c r="MG2066" s="593"/>
      <c r="MH2066" s="593"/>
      <c r="MI2066" s="593"/>
      <c r="MJ2066" s="593"/>
      <c r="MK2066" s="593"/>
      <c r="ML2066" s="593"/>
      <c r="MM2066" s="593"/>
      <c r="MN2066" s="593"/>
      <c r="MO2066" s="593"/>
      <c r="MP2066" s="593"/>
      <c r="MQ2066" s="593"/>
      <c r="MR2066" s="593"/>
      <c r="MS2066" s="593"/>
      <c r="MT2066" s="593"/>
      <c r="MU2066" s="593"/>
      <c r="MV2066" s="593"/>
      <c r="MW2066" s="593"/>
      <c r="MX2066" s="593"/>
      <c r="MY2066" s="593"/>
      <c r="MZ2066" s="593"/>
      <c r="NA2066" s="593"/>
      <c r="NB2066" s="593"/>
      <c r="NC2066" s="593"/>
      <c r="ND2066" s="593"/>
      <c r="NE2066" s="593"/>
      <c r="NF2066" s="593"/>
      <c r="NG2066" s="593"/>
      <c r="NH2066" s="593"/>
      <c r="NI2066" s="593"/>
      <c r="NJ2066" s="593"/>
      <c r="NK2066" s="593"/>
      <c r="NL2066" s="593"/>
      <c r="NM2066" s="593"/>
      <c r="NN2066" s="593"/>
      <c r="NO2066" s="593"/>
      <c r="NP2066" s="593"/>
      <c r="NQ2066" s="593"/>
      <c r="NR2066" s="593"/>
      <c r="NS2066" s="593"/>
      <c r="NT2066" s="593"/>
      <c r="NU2066" s="593"/>
      <c r="NV2066" s="593"/>
      <c r="NW2066" s="593"/>
      <c r="NX2066" s="593"/>
      <c r="NY2066" s="593"/>
      <c r="NZ2066" s="593"/>
      <c r="OA2066" s="593"/>
      <c r="OB2066" s="593"/>
      <c r="OC2066" s="593"/>
      <c r="OD2066" s="593"/>
      <c r="OE2066" s="593"/>
      <c r="OF2066" s="593"/>
      <c r="OG2066" s="593"/>
      <c r="OH2066" s="593"/>
      <c r="OI2066" s="593"/>
      <c r="OJ2066" s="593"/>
      <c r="OK2066" s="593"/>
      <c r="OL2066" s="593"/>
      <c r="OM2066" s="593"/>
      <c r="ON2066" s="593"/>
      <c r="OO2066" s="593"/>
      <c r="OP2066" s="593"/>
      <c r="OQ2066" s="593"/>
      <c r="OR2066" s="593"/>
      <c r="OS2066" s="593"/>
      <c r="OT2066" s="593"/>
      <c r="OU2066" s="593"/>
      <c r="OV2066" s="593"/>
      <c r="OW2066" s="593"/>
      <c r="OX2066" s="593"/>
      <c r="OY2066" s="593"/>
      <c r="OZ2066" s="593"/>
      <c r="PA2066" s="593"/>
      <c r="PB2066" s="593"/>
      <c r="PC2066" s="593"/>
      <c r="PD2066" s="593"/>
      <c r="PE2066" s="593"/>
      <c r="PF2066" s="593"/>
      <c r="PG2066" s="593"/>
      <c r="PH2066" s="593"/>
      <c r="PI2066" s="593"/>
      <c r="PJ2066" s="593"/>
      <c r="PK2066" s="593"/>
      <c r="PL2066" s="593"/>
      <c r="PM2066" s="593"/>
      <c r="PN2066" s="593"/>
      <c r="PO2066" s="593"/>
      <c r="PP2066" s="593"/>
      <c r="PQ2066" s="593"/>
      <c r="PR2066" s="593"/>
      <c r="PS2066" s="593"/>
      <c r="PT2066" s="593"/>
      <c r="PU2066" s="593"/>
      <c r="PV2066" s="593"/>
      <c r="PW2066" s="593"/>
      <c r="PX2066" s="593"/>
      <c r="PY2066" s="593"/>
      <c r="PZ2066" s="593"/>
      <c r="QA2066" s="593"/>
      <c r="QB2066" s="593"/>
      <c r="QC2066" s="593"/>
      <c r="QD2066" s="593"/>
      <c r="QE2066" s="593"/>
      <c r="QF2066" s="593"/>
      <c r="QG2066" s="593"/>
      <c r="QH2066" s="593"/>
      <c r="QI2066" s="593"/>
      <c r="QJ2066" s="593"/>
      <c r="QK2066" s="593"/>
      <c r="QL2066" s="593"/>
      <c r="QM2066" s="593"/>
      <c r="QN2066" s="593"/>
      <c r="QO2066" s="593"/>
      <c r="QP2066" s="593"/>
      <c r="QQ2066" s="593"/>
      <c r="QR2066" s="593"/>
      <c r="QS2066" s="593"/>
      <c r="QT2066" s="593"/>
      <c r="QU2066" s="593"/>
      <c r="QV2066" s="593"/>
      <c r="QW2066" s="593"/>
      <c r="QX2066" s="593"/>
      <c r="QY2066" s="593"/>
      <c r="QZ2066" s="593"/>
      <c r="RA2066" s="593"/>
      <c r="RB2066" s="593"/>
      <c r="RC2066" s="593"/>
      <c r="RD2066" s="593"/>
      <c r="RE2066" s="593"/>
      <c r="RF2066" s="593"/>
      <c r="RG2066" s="593"/>
      <c r="RH2066" s="593"/>
      <c r="RI2066" s="593"/>
      <c r="RJ2066" s="593"/>
      <c r="RK2066" s="593"/>
      <c r="RL2066" s="593"/>
      <c r="RM2066" s="593"/>
      <c r="RN2066" s="593"/>
      <c r="RO2066" s="593"/>
      <c r="RP2066" s="593"/>
      <c r="RQ2066" s="593"/>
      <c r="RR2066" s="593"/>
      <c r="RS2066" s="593"/>
      <c r="RT2066" s="593"/>
      <c r="RU2066" s="593"/>
      <c r="RV2066" s="593"/>
      <c r="RW2066" s="593"/>
      <c r="RX2066" s="593"/>
      <c r="RY2066" s="593"/>
      <c r="RZ2066" s="593"/>
      <c r="SA2066" s="593"/>
      <c r="SB2066" s="593"/>
      <c r="SC2066" s="593"/>
      <c r="SD2066" s="593"/>
      <c r="SE2066" s="593"/>
      <c r="SF2066" s="593"/>
      <c r="SG2066" s="593"/>
      <c r="SH2066" s="593"/>
      <c r="SI2066" s="593"/>
      <c r="SJ2066" s="593"/>
      <c r="SK2066" s="593"/>
      <c r="SL2066" s="593"/>
      <c r="SM2066" s="593"/>
      <c r="SN2066" s="593"/>
      <c r="SO2066" s="593"/>
      <c r="SP2066" s="593"/>
      <c r="SQ2066" s="593"/>
      <c r="SR2066" s="593"/>
      <c r="SS2066" s="593"/>
      <c r="ST2066" s="593"/>
      <c r="SU2066" s="593"/>
      <c r="SV2066" s="593"/>
      <c r="SW2066" s="593"/>
      <c r="SX2066" s="593"/>
      <c r="SY2066" s="593"/>
      <c r="SZ2066" s="593"/>
      <c r="TA2066" s="593"/>
      <c r="TB2066" s="593"/>
      <c r="TC2066" s="593"/>
      <c r="TD2066" s="593"/>
      <c r="TE2066" s="593"/>
      <c r="TF2066" s="593"/>
      <c r="TG2066" s="593"/>
      <c r="TH2066" s="593"/>
      <c r="TI2066" s="593"/>
      <c r="TJ2066" s="593"/>
      <c r="TK2066" s="593"/>
      <c r="TL2066" s="593"/>
      <c r="TM2066" s="593"/>
      <c r="TN2066" s="593"/>
      <c r="TO2066" s="593"/>
      <c r="TP2066" s="593"/>
      <c r="TQ2066" s="593"/>
      <c r="TR2066" s="593"/>
      <c r="TS2066" s="593"/>
      <c r="TT2066" s="593"/>
      <c r="TU2066" s="593"/>
      <c r="TV2066" s="593"/>
      <c r="TW2066" s="593"/>
      <c r="TX2066" s="593"/>
      <c r="TY2066" s="593"/>
      <c r="TZ2066" s="593"/>
      <c r="UA2066" s="593"/>
      <c r="UB2066" s="593"/>
      <c r="UC2066" s="593"/>
      <c r="UD2066" s="593"/>
      <c r="UE2066" s="593"/>
      <c r="UF2066" s="593"/>
      <c r="UG2066" s="593"/>
      <c r="UH2066" s="593"/>
      <c r="UI2066" s="593"/>
      <c r="UJ2066" s="593"/>
      <c r="UK2066" s="593"/>
      <c r="UL2066" s="593"/>
      <c r="UM2066" s="593"/>
      <c r="UN2066" s="593"/>
      <c r="UO2066" s="593"/>
      <c r="UP2066" s="593"/>
      <c r="UQ2066" s="593"/>
      <c r="UR2066" s="593"/>
      <c r="US2066" s="593"/>
      <c r="UT2066" s="593"/>
      <c r="UU2066" s="593"/>
      <c r="UV2066" s="593"/>
      <c r="UW2066" s="593"/>
      <c r="UX2066" s="593"/>
      <c r="UY2066" s="593"/>
      <c r="UZ2066" s="593"/>
      <c r="VA2066" s="593"/>
      <c r="VB2066" s="593"/>
      <c r="VC2066" s="593"/>
      <c r="VD2066" s="593"/>
      <c r="VE2066" s="593"/>
      <c r="VF2066" s="593"/>
      <c r="VG2066" s="593"/>
      <c r="VH2066" s="593"/>
      <c r="VI2066" s="593"/>
      <c r="VJ2066" s="593"/>
      <c r="VK2066" s="593"/>
      <c r="VL2066" s="593"/>
      <c r="VM2066" s="593"/>
      <c r="VN2066" s="593"/>
      <c r="VO2066" s="593"/>
      <c r="VP2066" s="593"/>
      <c r="VQ2066" s="593"/>
      <c r="VR2066" s="593"/>
      <c r="VS2066" s="593"/>
      <c r="VT2066" s="593"/>
      <c r="VU2066" s="593"/>
      <c r="VV2066" s="593"/>
      <c r="VW2066" s="593"/>
      <c r="VX2066" s="593"/>
      <c r="VY2066" s="593"/>
      <c r="VZ2066" s="593"/>
      <c r="WA2066" s="593"/>
      <c r="WB2066" s="593"/>
      <c r="WC2066" s="593"/>
      <c r="WD2066" s="593"/>
      <c r="WE2066" s="593"/>
      <c r="WF2066" s="593"/>
      <c r="WG2066" s="593"/>
      <c r="WH2066" s="593"/>
      <c r="WI2066" s="593"/>
      <c r="WJ2066" s="593"/>
      <c r="WK2066" s="593"/>
      <c r="WL2066" s="593"/>
      <c r="WM2066" s="593"/>
      <c r="WN2066" s="593"/>
      <c r="WO2066" s="593"/>
      <c r="WP2066" s="593"/>
      <c r="WQ2066" s="593"/>
      <c r="WR2066" s="593"/>
      <c r="WS2066" s="593"/>
      <c r="WT2066" s="593"/>
      <c r="WU2066" s="593"/>
      <c r="WV2066" s="593"/>
      <c r="WW2066" s="593"/>
      <c r="WX2066" s="593"/>
      <c r="WY2066" s="593"/>
      <c r="WZ2066" s="593"/>
      <c r="XA2066" s="593"/>
      <c r="XB2066" s="593"/>
      <c r="XC2066" s="593"/>
      <c r="XD2066" s="593"/>
      <c r="XE2066" s="593"/>
      <c r="XF2066" s="593"/>
      <c r="XG2066" s="593"/>
      <c r="XH2066" s="593"/>
      <c r="XI2066" s="593"/>
      <c r="XJ2066" s="593"/>
      <c r="XK2066" s="593"/>
      <c r="XL2066" s="593"/>
      <c r="XM2066" s="593"/>
      <c r="XN2066" s="593"/>
      <c r="XO2066" s="593"/>
      <c r="XP2066" s="593"/>
      <c r="XQ2066" s="593"/>
      <c r="XR2066" s="593"/>
      <c r="XS2066" s="593"/>
      <c r="XT2066" s="593"/>
      <c r="XU2066" s="593"/>
      <c r="XV2066" s="593"/>
      <c r="XW2066" s="593"/>
      <c r="XX2066" s="593"/>
      <c r="XY2066" s="593"/>
      <c r="XZ2066" s="593"/>
      <c r="YA2066" s="593"/>
      <c r="YB2066" s="593"/>
      <c r="YC2066" s="593"/>
      <c r="YD2066" s="593"/>
      <c r="YE2066" s="593"/>
      <c r="YF2066" s="593"/>
      <c r="YG2066" s="593"/>
      <c r="YH2066" s="593"/>
      <c r="YI2066" s="593"/>
      <c r="YJ2066" s="593"/>
      <c r="YK2066" s="593"/>
      <c r="YL2066" s="593"/>
      <c r="YM2066" s="593"/>
      <c r="YN2066" s="593"/>
      <c r="YO2066" s="593"/>
      <c r="YP2066" s="593"/>
      <c r="YQ2066" s="593"/>
      <c r="YR2066" s="593"/>
      <c r="YS2066" s="593"/>
      <c r="YT2066" s="593"/>
      <c r="YU2066" s="593"/>
      <c r="YV2066" s="593"/>
      <c r="YW2066" s="593"/>
      <c r="YX2066" s="593"/>
      <c r="YY2066" s="593"/>
      <c r="YZ2066" s="593"/>
      <c r="ZA2066" s="593"/>
      <c r="ZB2066" s="593"/>
      <c r="ZC2066" s="593"/>
      <c r="ZD2066" s="593"/>
      <c r="ZE2066" s="593"/>
      <c r="ZF2066" s="593"/>
      <c r="ZG2066" s="593"/>
      <c r="ZH2066" s="593"/>
      <c r="ZI2066" s="593"/>
      <c r="ZJ2066" s="593"/>
      <c r="ZK2066" s="593"/>
      <c r="ZL2066" s="593"/>
      <c r="ZM2066" s="593"/>
      <c r="ZN2066" s="593"/>
      <c r="ZO2066" s="593"/>
      <c r="ZP2066" s="593"/>
      <c r="ZQ2066" s="593"/>
      <c r="ZR2066" s="593"/>
      <c r="ZS2066" s="593"/>
      <c r="ZT2066" s="593"/>
      <c r="ZU2066" s="593"/>
      <c r="ZV2066" s="593"/>
      <c r="ZW2066" s="593"/>
      <c r="ZX2066" s="593"/>
      <c r="ZY2066" s="593"/>
      <c r="ZZ2066" s="593"/>
      <c r="AAA2066" s="593"/>
      <c r="AAB2066" s="593"/>
      <c r="AAC2066" s="593"/>
      <c r="AAD2066" s="593"/>
      <c r="AAE2066" s="593"/>
      <c r="AAF2066" s="593"/>
      <c r="AAG2066" s="593"/>
      <c r="AAH2066" s="593"/>
      <c r="AAI2066" s="593"/>
      <c r="AAJ2066" s="593"/>
      <c r="AAK2066" s="593"/>
      <c r="AAL2066" s="593"/>
      <c r="AAM2066" s="593"/>
      <c r="AAN2066" s="593"/>
      <c r="AAO2066" s="593"/>
      <c r="AAP2066" s="593"/>
      <c r="AAQ2066" s="593"/>
      <c r="AAR2066" s="593"/>
      <c r="AAS2066" s="593"/>
      <c r="AAT2066" s="593"/>
      <c r="AAU2066" s="593"/>
      <c r="AAV2066" s="593"/>
      <c r="AAW2066" s="593"/>
      <c r="AAX2066" s="593"/>
      <c r="AAY2066" s="593"/>
      <c r="AAZ2066" s="593"/>
      <c r="ABA2066" s="593"/>
      <c r="ABB2066" s="593"/>
      <c r="ABC2066" s="593"/>
      <c r="ABD2066" s="593"/>
      <c r="ABE2066" s="593"/>
      <c r="ABF2066" s="593"/>
      <c r="ABG2066" s="593"/>
      <c r="ABH2066" s="593"/>
      <c r="ABI2066" s="593"/>
      <c r="ABJ2066" s="593"/>
      <c r="ABK2066" s="593"/>
      <c r="ABL2066" s="593"/>
      <c r="ABM2066" s="593"/>
      <c r="ABN2066" s="593"/>
      <c r="ABO2066" s="593"/>
      <c r="ABP2066" s="593"/>
      <c r="ABQ2066" s="593"/>
      <c r="ABR2066" s="593"/>
      <c r="ABS2066" s="593"/>
      <c r="ABT2066" s="593"/>
      <c r="ABU2066" s="593"/>
      <c r="ABV2066" s="593"/>
      <c r="ABW2066" s="593"/>
      <c r="ABX2066" s="593"/>
      <c r="ABY2066" s="593"/>
      <c r="ABZ2066" s="593"/>
      <c r="ACA2066" s="593"/>
      <c r="ACB2066" s="593"/>
      <c r="ACC2066" s="593"/>
      <c r="ACD2066" s="593"/>
      <c r="ACE2066" s="593"/>
      <c r="ACF2066" s="593"/>
      <c r="ACG2066" s="593"/>
      <c r="ACH2066" s="593"/>
      <c r="ACI2066" s="593"/>
      <c r="ACJ2066" s="593"/>
      <c r="ACK2066" s="593"/>
      <c r="ACL2066" s="593"/>
      <c r="ACM2066" s="593"/>
      <c r="ACN2066" s="593"/>
      <c r="ACO2066" s="593"/>
      <c r="ACP2066" s="593"/>
      <c r="ACQ2066" s="593"/>
      <c r="ACR2066" s="593"/>
      <c r="ACS2066" s="593"/>
      <c r="ACT2066" s="593"/>
      <c r="ACU2066" s="593"/>
      <c r="ACV2066" s="593"/>
      <c r="ACW2066" s="593"/>
      <c r="ACX2066" s="593"/>
      <c r="ACY2066" s="593"/>
      <c r="ACZ2066" s="593"/>
      <c r="ADA2066" s="593"/>
      <c r="ADB2066" s="593"/>
      <c r="ADC2066" s="593"/>
      <c r="ADD2066" s="593"/>
      <c r="ADE2066" s="593"/>
      <c r="ADF2066" s="593"/>
      <c r="ADG2066" s="593"/>
      <c r="ADH2066" s="593"/>
      <c r="ADI2066" s="593"/>
      <c r="ADJ2066" s="593"/>
      <c r="ADK2066" s="593"/>
      <c r="ADL2066" s="593"/>
      <c r="ADM2066" s="593"/>
      <c r="ADN2066" s="593"/>
      <c r="ADO2066" s="593"/>
      <c r="ADP2066" s="593"/>
      <c r="ADQ2066" s="593"/>
      <c r="ADR2066" s="593"/>
      <c r="ADS2066" s="593"/>
      <c r="ADT2066" s="593"/>
      <c r="ADU2066" s="593"/>
      <c r="ADV2066" s="593"/>
      <c r="ADW2066" s="593"/>
      <c r="ADX2066" s="593"/>
      <c r="ADY2066" s="593"/>
      <c r="ADZ2066" s="593"/>
      <c r="AEA2066" s="593"/>
      <c r="AEB2066" s="593"/>
      <c r="AEC2066" s="593"/>
      <c r="AED2066" s="593"/>
      <c r="AEE2066" s="593"/>
      <c r="AEF2066" s="593"/>
      <c r="AEG2066" s="593"/>
      <c r="AEH2066" s="593"/>
      <c r="AEI2066" s="593"/>
      <c r="AEJ2066" s="593"/>
      <c r="AEK2066" s="593"/>
      <c r="AEL2066" s="593"/>
      <c r="AEM2066" s="593"/>
      <c r="AEN2066" s="593"/>
      <c r="AEO2066" s="593"/>
      <c r="AEP2066" s="593"/>
      <c r="AEQ2066" s="593"/>
      <c r="AER2066" s="593"/>
      <c r="AES2066" s="593"/>
      <c r="AET2066" s="593"/>
      <c r="AEU2066" s="593"/>
      <c r="AEV2066" s="593"/>
      <c r="AEW2066" s="593"/>
      <c r="AEX2066" s="593"/>
      <c r="AEY2066" s="593"/>
      <c r="AEZ2066" s="593"/>
      <c r="AFA2066" s="593"/>
      <c r="AFB2066" s="593"/>
      <c r="AFC2066" s="593"/>
      <c r="AFD2066" s="593"/>
      <c r="AFE2066" s="593"/>
      <c r="AFF2066" s="593"/>
      <c r="AFG2066" s="593"/>
      <c r="AFH2066" s="593"/>
      <c r="AFI2066" s="593"/>
      <c r="AFJ2066" s="593"/>
      <c r="AFK2066" s="593"/>
      <c r="AFL2066" s="593"/>
      <c r="AFM2066" s="593"/>
      <c r="AFN2066" s="593"/>
      <c r="AFO2066" s="593"/>
      <c r="AFP2066" s="593"/>
      <c r="AFQ2066" s="593"/>
      <c r="AFR2066" s="593"/>
      <c r="AFS2066" s="593"/>
      <c r="AFT2066" s="593"/>
      <c r="AFU2066" s="593"/>
      <c r="AFV2066" s="593"/>
      <c r="AFW2066" s="593"/>
      <c r="AFX2066" s="593"/>
      <c r="AFY2066" s="593"/>
      <c r="AFZ2066" s="593"/>
      <c r="AGA2066" s="593"/>
      <c r="AGB2066" s="593"/>
      <c r="AGC2066" s="593"/>
      <c r="AGD2066" s="593"/>
      <c r="AGE2066" s="593"/>
      <c r="AGF2066" s="593"/>
      <c r="AGG2066" s="593"/>
      <c r="AGH2066" s="593"/>
      <c r="AGI2066" s="593"/>
      <c r="AGJ2066" s="593"/>
      <c r="AGK2066" s="593"/>
      <c r="AGL2066" s="593"/>
      <c r="AGM2066" s="593"/>
      <c r="AGN2066" s="593"/>
      <c r="AGO2066" s="593"/>
      <c r="AGP2066" s="593"/>
      <c r="AGQ2066" s="593"/>
      <c r="AGR2066" s="593"/>
      <c r="AGS2066" s="593"/>
      <c r="AGT2066" s="593"/>
      <c r="AGU2066" s="593"/>
      <c r="AGV2066" s="593"/>
      <c r="AGW2066" s="593"/>
      <c r="AGX2066" s="593"/>
      <c r="AGY2066" s="593"/>
      <c r="AGZ2066" s="593"/>
      <c r="AHA2066" s="593"/>
      <c r="AHB2066" s="593"/>
      <c r="AHC2066" s="593"/>
      <c r="AHD2066" s="593"/>
      <c r="AHE2066" s="593"/>
      <c r="AHF2066" s="593"/>
      <c r="AHG2066" s="593"/>
      <c r="AHH2066" s="593"/>
      <c r="AHI2066" s="593"/>
      <c r="AHJ2066" s="593"/>
      <c r="AHK2066" s="593"/>
      <c r="AHL2066" s="593"/>
      <c r="AHM2066" s="593"/>
      <c r="AHN2066" s="593"/>
      <c r="AHO2066" s="593"/>
      <c r="AHP2066" s="593"/>
      <c r="AHQ2066" s="593"/>
      <c r="AHR2066" s="593"/>
      <c r="AHS2066" s="593"/>
      <c r="AHT2066" s="593"/>
      <c r="AHU2066" s="593"/>
      <c r="AHV2066" s="593"/>
      <c r="AHW2066" s="593"/>
      <c r="AHX2066" s="593"/>
      <c r="AHY2066" s="593"/>
      <c r="AHZ2066" s="593"/>
      <c r="AIA2066" s="593"/>
      <c r="AIB2066" s="593"/>
      <c r="AIC2066" s="593"/>
      <c r="AID2066" s="593"/>
      <c r="AIE2066" s="593"/>
      <c r="AIF2066" s="593"/>
      <c r="AIG2066" s="593"/>
      <c r="AIH2066" s="593"/>
      <c r="AII2066" s="593"/>
      <c r="AIJ2066" s="593"/>
      <c r="AIK2066" s="593"/>
      <c r="AIL2066" s="593"/>
      <c r="AIM2066" s="593"/>
      <c r="AIN2066" s="593"/>
      <c r="AIO2066" s="593"/>
      <c r="AIP2066" s="593"/>
      <c r="AIQ2066" s="593"/>
      <c r="AIR2066" s="593"/>
      <c r="AIS2066" s="593"/>
      <c r="AIT2066" s="593"/>
      <c r="AIU2066" s="593"/>
      <c r="AIV2066" s="593"/>
      <c r="AIW2066" s="593"/>
      <c r="AIX2066" s="593"/>
      <c r="AIY2066" s="593"/>
      <c r="AIZ2066" s="593"/>
      <c r="AJA2066" s="593"/>
      <c r="AJB2066" s="593"/>
      <c r="AJC2066" s="593"/>
      <c r="AJD2066" s="593"/>
      <c r="AJE2066" s="593"/>
      <c r="AJF2066" s="593"/>
      <c r="AJG2066" s="593"/>
      <c r="AJH2066" s="593"/>
      <c r="AJI2066" s="593"/>
      <c r="AJJ2066" s="593"/>
      <c r="AJK2066" s="593"/>
      <c r="AJL2066" s="593"/>
      <c r="AJM2066" s="593"/>
      <c r="AJN2066" s="593"/>
      <c r="AJO2066" s="593"/>
      <c r="AJP2066" s="593"/>
      <c r="AJQ2066" s="593"/>
      <c r="AJR2066" s="593"/>
      <c r="AJS2066" s="593"/>
      <c r="AJT2066" s="593"/>
      <c r="AJU2066" s="593"/>
      <c r="AJV2066" s="593"/>
      <c r="AJW2066" s="593"/>
      <c r="AJX2066" s="593"/>
      <c r="AJY2066" s="593"/>
      <c r="AJZ2066" s="593"/>
      <c r="AKA2066" s="593"/>
      <c r="AKB2066" s="593"/>
      <c r="AKC2066" s="593"/>
      <c r="AKD2066" s="593"/>
      <c r="AKE2066" s="593"/>
      <c r="AKF2066" s="593"/>
      <c r="AKG2066" s="593"/>
      <c r="AKH2066" s="593"/>
      <c r="AKI2066" s="593"/>
      <c r="AKJ2066" s="593"/>
      <c r="AKK2066" s="593"/>
      <c r="AKL2066" s="593"/>
      <c r="AKM2066" s="593"/>
      <c r="AKN2066" s="593"/>
      <c r="AKO2066" s="593"/>
      <c r="AKP2066" s="593"/>
      <c r="AKQ2066" s="593"/>
      <c r="AKR2066" s="593"/>
      <c r="AKS2066" s="593"/>
      <c r="AKT2066" s="593"/>
      <c r="AKU2066" s="593"/>
      <c r="AKV2066" s="593"/>
      <c r="AKW2066" s="593"/>
      <c r="AKX2066" s="593"/>
      <c r="AKY2066" s="593"/>
      <c r="AKZ2066" s="593"/>
      <c r="ALA2066" s="593"/>
      <c r="ALB2066" s="593"/>
      <c r="ALC2066" s="593"/>
      <c r="ALD2066" s="593"/>
      <c r="ALE2066" s="593"/>
      <c r="ALF2066" s="593"/>
      <c r="ALG2066" s="593"/>
      <c r="ALH2066" s="593"/>
      <c r="ALI2066" s="593"/>
      <c r="ALJ2066" s="593"/>
      <c r="ALK2066" s="593"/>
      <c r="ALL2066" s="593"/>
      <c r="ALM2066" s="593"/>
      <c r="ALN2066" s="593"/>
      <c r="ALO2066" s="593"/>
      <c r="ALP2066" s="593"/>
      <c r="ALQ2066" s="593"/>
      <c r="ALR2066" s="593"/>
      <c r="ALS2066" s="593"/>
      <c r="ALT2066" s="593"/>
      <c r="ALU2066" s="593"/>
      <c r="ALV2066" s="593"/>
      <c r="ALW2066" s="593"/>
      <c r="ALX2066" s="593"/>
      <c r="ALY2066" s="593"/>
      <c r="ALZ2066" s="593"/>
      <c r="AMA2066" s="593"/>
      <c r="AMB2066" s="593"/>
      <c r="AMC2066" s="593"/>
      <c r="AMD2066" s="593"/>
      <c r="AME2066" s="593"/>
      <c r="AMF2066" s="593"/>
      <c r="AMG2066" s="593"/>
      <c r="AMH2066" s="593"/>
      <c r="AMI2066" s="593"/>
      <c r="AMJ2066" s="593"/>
      <c r="AMK2066" s="593"/>
      <c r="AML2066" s="593"/>
      <c r="AMM2066" s="593"/>
      <c r="AMN2066" s="593"/>
      <c r="AMO2066" s="593"/>
      <c r="AMP2066" s="593"/>
      <c r="AMQ2066" s="593"/>
      <c r="AMR2066" s="593"/>
      <c r="AMS2066" s="593"/>
      <c r="AMT2066" s="593"/>
      <c r="AMU2066" s="593"/>
      <c r="AMV2066" s="593"/>
      <c r="AMW2066" s="593"/>
      <c r="AMX2066" s="593"/>
      <c r="AMY2066" s="593"/>
      <c r="AMZ2066" s="593"/>
      <c r="ANA2066" s="593"/>
      <c r="ANB2066" s="593"/>
      <c r="ANC2066" s="593"/>
      <c r="AND2066" s="593"/>
      <c r="ANE2066" s="593"/>
      <c r="ANF2066" s="593"/>
      <c r="ANG2066" s="593"/>
      <c r="ANH2066" s="593"/>
      <c r="ANI2066" s="593"/>
      <c r="ANJ2066" s="593"/>
      <c r="ANK2066" s="593"/>
      <c r="ANL2066" s="593"/>
      <c r="ANM2066" s="593"/>
      <c r="ANN2066" s="593"/>
      <c r="ANO2066" s="593"/>
      <c r="ANP2066" s="593"/>
      <c r="ANQ2066" s="593"/>
      <c r="ANR2066" s="593"/>
      <c r="ANS2066" s="593"/>
      <c r="ANT2066" s="593"/>
      <c r="ANU2066" s="593"/>
      <c r="ANV2066" s="593"/>
      <c r="ANW2066" s="593"/>
      <c r="ANX2066" s="593"/>
      <c r="ANY2066" s="593"/>
      <c r="ANZ2066" s="593"/>
      <c r="AOA2066" s="593"/>
      <c r="AOB2066" s="593"/>
      <c r="AOC2066" s="593"/>
      <c r="AOD2066" s="593"/>
      <c r="AOE2066" s="593"/>
      <c r="AOF2066" s="593"/>
      <c r="AOG2066" s="593"/>
      <c r="AOH2066" s="593"/>
      <c r="AOI2066" s="593"/>
      <c r="AOJ2066" s="593"/>
      <c r="AOK2066" s="593"/>
      <c r="AOL2066" s="593"/>
      <c r="AOM2066" s="593"/>
      <c r="AON2066" s="593"/>
      <c r="AOO2066" s="593"/>
      <c r="AOP2066" s="593"/>
      <c r="AOQ2066" s="593"/>
      <c r="AOR2066" s="593"/>
      <c r="AOS2066" s="593"/>
      <c r="AOT2066" s="593"/>
      <c r="AOU2066" s="593"/>
      <c r="AOV2066" s="593"/>
      <c r="AOW2066" s="593"/>
      <c r="AOX2066" s="593"/>
      <c r="AOY2066" s="593"/>
      <c r="AOZ2066" s="593"/>
      <c r="APA2066" s="593"/>
      <c r="APB2066" s="593"/>
      <c r="APC2066" s="593"/>
      <c r="APD2066" s="593"/>
      <c r="APE2066" s="593"/>
      <c r="APF2066" s="593"/>
      <c r="APG2066" s="593"/>
      <c r="APH2066" s="593"/>
      <c r="API2066" s="593"/>
      <c r="APJ2066" s="593"/>
      <c r="APK2066" s="593"/>
      <c r="APL2066" s="593"/>
      <c r="APM2066" s="593"/>
      <c r="APN2066" s="593"/>
      <c r="APO2066" s="593"/>
      <c r="APP2066" s="593"/>
      <c r="APQ2066" s="593"/>
      <c r="APR2066" s="593"/>
      <c r="APS2066" s="593"/>
      <c r="APT2066" s="593"/>
      <c r="APU2066" s="593"/>
      <c r="APV2066" s="593"/>
      <c r="APW2066" s="593"/>
      <c r="APX2066" s="593"/>
      <c r="APY2066" s="593"/>
      <c r="APZ2066" s="593"/>
      <c r="AQA2066" s="593"/>
      <c r="AQB2066" s="593"/>
      <c r="AQC2066" s="593"/>
      <c r="AQD2066" s="593"/>
      <c r="AQE2066" s="593"/>
      <c r="AQF2066" s="593"/>
      <c r="AQG2066" s="593"/>
      <c r="AQH2066" s="593"/>
      <c r="AQI2066" s="593"/>
      <c r="AQJ2066" s="593"/>
      <c r="AQK2066" s="593"/>
      <c r="AQL2066" s="593"/>
      <c r="AQM2066" s="593"/>
      <c r="AQN2066" s="593"/>
      <c r="AQO2066" s="593"/>
      <c r="AQP2066" s="593"/>
      <c r="AQQ2066" s="593"/>
      <c r="AQR2066" s="593"/>
      <c r="AQS2066" s="593"/>
      <c r="AQT2066" s="593"/>
      <c r="AQU2066" s="593"/>
      <c r="AQV2066" s="593"/>
      <c r="AQW2066" s="593"/>
      <c r="AQX2066" s="593"/>
      <c r="AQY2066" s="593"/>
      <c r="AQZ2066" s="593"/>
      <c r="ARA2066" s="593"/>
      <c r="ARB2066" s="593"/>
      <c r="ARC2066" s="593"/>
      <c r="ARD2066" s="593"/>
      <c r="ARE2066" s="593"/>
      <c r="ARF2066" s="593"/>
      <c r="ARG2066" s="593"/>
      <c r="ARH2066" s="593"/>
      <c r="ARI2066" s="593"/>
      <c r="ARJ2066" s="593"/>
      <c r="ARK2066" s="593"/>
      <c r="ARL2066" s="593"/>
      <c r="ARM2066" s="593"/>
      <c r="ARN2066" s="593"/>
      <c r="ARO2066" s="593"/>
      <c r="ARP2066" s="593"/>
      <c r="ARQ2066" s="593"/>
      <c r="ARR2066" s="593"/>
      <c r="ARS2066" s="593"/>
      <c r="ART2066" s="593"/>
      <c r="ARU2066" s="593"/>
      <c r="ARV2066" s="593"/>
      <c r="ARW2066" s="593"/>
      <c r="ARX2066" s="593"/>
      <c r="ARY2066" s="593"/>
      <c r="ARZ2066" s="593"/>
      <c r="ASA2066" s="593"/>
      <c r="ASB2066" s="593"/>
      <c r="ASC2066" s="593"/>
      <c r="ASD2066" s="593"/>
      <c r="ASE2066" s="593"/>
      <c r="ASF2066" s="593"/>
      <c r="ASG2066" s="593"/>
      <c r="ASH2066" s="593"/>
      <c r="ASI2066" s="593"/>
      <c r="ASJ2066" s="593"/>
      <c r="ASK2066" s="593"/>
      <c r="ASL2066" s="593"/>
      <c r="ASM2066" s="593"/>
      <c r="ASN2066" s="593"/>
      <c r="ASO2066" s="593"/>
      <c r="ASP2066" s="593"/>
      <c r="ASQ2066" s="593"/>
      <c r="ASR2066" s="593"/>
      <c r="ASS2066" s="593"/>
      <c r="AST2066" s="593"/>
      <c r="ASU2066" s="593"/>
      <c r="ASV2066" s="593"/>
      <c r="ASW2066" s="593"/>
      <c r="ASX2066" s="593"/>
      <c r="ASY2066" s="593"/>
      <c r="ASZ2066" s="593"/>
      <c r="ATA2066" s="593"/>
      <c r="ATB2066" s="593"/>
      <c r="ATC2066" s="593"/>
      <c r="ATD2066" s="593"/>
      <c r="ATE2066" s="593"/>
      <c r="ATF2066" s="593"/>
      <c r="ATG2066" s="593"/>
      <c r="ATH2066" s="593"/>
      <c r="ATI2066" s="593"/>
      <c r="ATJ2066" s="593"/>
      <c r="ATK2066" s="593"/>
      <c r="ATL2066" s="593"/>
      <c r="ATM2066" s="593"/>
      <c r="ATN2066" s="593"/>
      <c r="ATO2066" s="593"/>
      <c r="ATP2066" s="593"/>
      <c r="ATQ2066" s="593"/>
      <c r="ATR2066" s="593"/>
      <c r="ATS2066" s="593"/>
      <c r="ATT2066" s="593"/>
      <c r="ATU2066" s="593"/>
      <c r="ATV2066" s="593"/>
      <c r="ATW2066" s="593"/>
      <c r="ATX2066" s="593"/>
      <c r="ATY2066" s="593"/>
      <c r="ATZ2066" s="593"/>
      <c r="AUA2066" s="593"/>
      <c r="AUB2066" s="593"/>
      <c r="AUC2066" s="593"/>
      <c r="AUD2066" s="593"/>
      <c r="AUE2066" s="593"/>
      <c r="AUF2066" s="593"/>
      <c r="AUG2066" s="593"/>
      <c r="AUH2066" s="593"/>
      <c r="AUI2066" s="593"/>
      <c r="AUJ2066" s="593"/>
      <c r="AUK2066" s="593"/>
      <c r="AUL2066" s="593"/>
      <c r="AUM2066" s="593"/>
      <c r="AUN2066" s="593"/>
      <c r="AUO2066" s="593"/>
      <c r="AUP2066" s="593"/>
      <c r="AUQ2066" s="593"/>
      <c r="AUR2066" s="593"/>
      <c r="AUS2066" s="593"/>
      <c r="AUT2066" s="593"/>
      <c r="AUU2066" s="593"/>
      <c r="AUV2066" s="593"/>
      <c r="AUW2066" s="593"/>
      <c r="AUX2066" s="593"/>
      <c r="AUY2066" s="593"/>
      <c r="AUZ2066" s="593"/>
      <c r="AVA2066" s="593"/>
      <c r="AVB2066" s="593"/>
      <c r="AVC2066" s="593"/>
      <c r="AVD2066" s="593"/>
      <c r="AVE2066" s="593"/>
      <c r="AVF2066" s="593"/>
      <c r="AVG2066" s="593"/>
      <c r="AVH2066" s="593"/>
      <c r="AVI2066" s="593"/>
      <c r="AVJ2066" s="593"/>
      <c r="AVK2066" s="593"/>
    </row>
    <row r="2067" spans="1:1259">
      <c r="A2067" s="697"/>
      <c r="B2067" s="558"/>
      <c r="C2067" s="558"/>
      <c r="D2067" s="676" t="s">
        <v>1067</v>
      </c>
      <c r="E2067" s="524"/>
      <c r="F2067" s="665" t="s">
        <v>87</v>
      </c>
      <c r="G2067" s="665">
        <v>2022</v>
      </c>
      <c r="H2067" s="665">
        <v>5</v>
      </c>
      <c r="I2067" s="687" t="s">
        <v>1095</v>
      </c>
      <c r="J2067" s="666"/>
      <c r="K2067" s="676" t="s">
        <v>1418</v>
      </c>
      <c r="L2067" s="677" t="s">
        <v>1400</v>
      </c>
      <c r="M2067" s="677">
        <v>44357</v>
      </c>
      <c r="N2067" s="677"/>
      <c r="O2067" s="677"/>
      <c r="P2067" s="677"/>
      <c r="Q2067" s="666"/>
      <c r="R2067" s="666"/>
      <c r="S2067" s="676" t="s">
        <v>1401</v>
      </c>
      <c r="T2067" s="665">
        <v>72</v>
      </c>
      <c r="U2067" s="665" t="s">
        <v>1086</v>
      </c>
      <c r="V2067" s="676" t="s">
        <v>1072</v>
      </c>
      <c r="W2067" s="678">
        <v>475</v>
      </c>
      <c r="X2067" s="551">
        <v>14040</v>
      </c>
      <c r="Y2067" s="693">
        <v>6669000</v>
      </c>
      <c r="Z2067" s="667">
        <v>0.39499999999999996</v>
      </c>
      <c r="AA2067" s="682">
        <f>Y2067*Z2067</f>
        <v>2634254.9999999995</v>
      </c>
      <c r="AB2067" s="521"/>
      <c r="AC2067" s="668">
        <v>0</v>
      </c>
      <c r="AD2067" s="676"/>
      <c r="AE2067" s="684"/>
      <c r="AF2067" s="695">
        <f>AA2067+AD2067+AE2067</f>
        <v>2634254.9999999995</v>
      </c>
      <c r="AG2067" s="665" t="s">
        <v>47</v>
      </c>
      <c r="AH2067" s="641">
        <v>10</v>
      </c>
      <c r="AI2067" s="676">
        <v>60</v>
      </c>
      <c r="AJ2067" s="676" t="s">
        <v>1416</v>
      </c>
      <c r="AK2067" s="676" t="s">
        <v>1089</v>
      </c>
      <c r="AL2067" s="696">
        <v>8832</v>
      </c>
      <c r="AM2067" s="665" t="s">
        <v>52</v>
      </c>
      <c r="AN2067" s="676" t="s">
        <v>1089</v>
      </c>
      <c r="AO2067" s="665"/>
      <c r="AP2067" s="676" t="s">
        <v>92</v>
      </c>
      <c r="AQ2067" s="676" t="s">
        <v>1113</v>
      </c>
      <c r="AR2067" s="676"/>
      <c r="AS2067" s="523" t="s">
        <v>1078</v>
      </c>
      <c r="AT2067" s="523" t="s">
        <v>1078</v>
      </c>
      <c r="AU2067" s="523" t="s">
        <v>1078</v>
      </c>
      <c r="AV2067" s="674"/>
      <c r="AW2067" s="673" t="str">
        <f>U2067</f>
        <v>12005833C</v>
      </c>
      <c r="AX2067" s="673" cm="1">
        <f t="array" ref="AX2067">SUM(MID(0&amp;AW2067,LARGE(INDEX(ISNUMBER(--MID(AW2067,ROW($1:$8),1))*ROW($1:$8),),ROW($1:$8))+1,1)*10^ROW($1:$8)/10)</f>
        <v>12005833</v>
      </c>
      <c r="AY2067" s="673" t="str">
        <f>VLOOKUP($AX2067,'Item Master Data'!$A:$F,3,FALSE)</f>
        <v>Q.PEAK DUO XL G10 BFG</v>
      </c>
      <c r="AZ2067" s="673">
        <f>VLOOKUP($AX2067,'Item Master Data'!$A:$F,6,FALSE)</f>
        <v>475</v>
      </c>
      <c r="BA2067" s="673" t="e">
        <f>X2067/BB2067</f>
        <v>#VALUE!</v>
      </c>
      <c r="BB2067" s="673" t="str">
        <f>VLOOKUP(AX2067,'Item Master Data'!$A:$G,7,FALSE)</f>
        <v> 30</v>
      </c>
      <c r="BC2067" s="673"/>
      <c r="BD2067" s="673">
        <f>W2067-AZ2067</f>
        <v>0</v>
      </c>
      <c r="BE2067" s="593"/>
      <c r="BF2067" s="593"/>
      <c r="BG2067" s="593"/>
      <c r="BH2067" s="593"/>
      <c r="BI2067" s="593"/>
      <c r="BJ2067" s="593"/>
      <c r="BK2067" s="593"/>
      <c r="BL2067" s="593"/>
      <c r="BM2067" s="593"/>
      <c r="BN2067" s="593"/>
      <c r="BO2067" s="593"/>
      <c r="BP2067" s="593"/>
      <c r="BQ2067" s="593"/>
      <c r="BR2067" s="593"/>
      <c r="BS2067" s="593"/>
      <c r="BT2067" s="593"/>
      <c r="BU2067" s="593"/>
      <c r="BV2067" s="593"/>
      <c r="BW2067" s="593"/>
      <c r="BX2067" s="593"/>
      <c r="BY2067" s="593"/>
      <c r="BZ2067" s="593"/>
      <c r="CA2067" s="593"/>
      <c r="CB2067" s="593"/>
      <c r="CC2067" s="593"/>
      <c r="CD2067" s="593"/>
      <c r="CE2067" s="593"/>
      <c r="CF2067" s="593"/>
      <c r="CG2067" s="593"/>
      <c r="CH2067" s="593"/>
      <c r="CI2067" s="593"/>
      <c r="CJ2067" s="593"/>
      <c r="CK2067" s="593"/>
      <c r="CL2067" s="593"/>
      <c r="CM2067" s="593"/>
      <c r="CN2067" s="593"/>
      <c r="CO2067" s="593"/>
      <c r="CP2067" s="593"/>
      <c r="CQ2067" s="593"/>
      <c r="CR2067" s="593"/>
      <c r="CS2067" s="593"/>
      <c r="CT2067" s="593"/>
      <c r="CU2067" s="593"/>
      <c r="CV2067" s="593"/>
      <c r="CW2067" s="593"/>
      <c r="CX2067" s="593"/>
      <c r="CY2067" s="593"/>
      <c r="CZ2067" s="593"/>
      <c r="DA2067" s="593"/>
      <c r="DB2067" s="593"/>
      <c r="DC2067" s="593"/>
      <c r="DD2067" s="593"/>
      <c r="DE2067" s="593"/>
      <c r="DF2067" s="593"/>
      <c r="DG2067" s="593"/>
      <c r="DH2067" s="593"/>
      <c r="DI2067" s="593"/>
      <c r="DJ2067" s="593"/>
      <c r="DK2067" s="593"/>
      <c r="DL2067" s="593"/>
      <c r="DM2067" s="593"/>
      <c r="DN2067" s="593"/>
      <c r="DO2067" s="593"/>
      <c r="DP2067" s="593"/>
      <c r="DQ2067" s="593"/>
      <c r="DR2067" s="593"/>
      <c r="DS2067" s="593"/>
      <c r="DT2067" s="593"/>
      <c r="DU2067" s="593"/>
      <c r="DV2067" s="593"/>
      <c r="DW2067" s="593"/>
      <c r="DX2067" s="593"/>
      <c r="DY2067" s="593"/>
      <c r="DZ2067" s="593"/>
      <c r="EA2067" s="593"/>
      <c r="EB2067" s="593"/>
      <c r="EC2067" s="593"/>
      <c r="ED2067" s="593"/>
      <c r="EE2067" s="593"/>
      <c r="EF2067" s="593"/>
      <c r="EG2067" s="593"/>
      <c r="EH2067" s="593"/>
      <c r="EI2067" s="593"/>
      <c r="EJ2067" s="593"/>
      <c r="EK2067" s="593"/>
      <c r="EL2067" s="593"/>
      <c r="EM2067" s="593"/>
      <c r="EN2067" s="593"/>
      <c r="EO2067" s="593"/>
      <c r="EP2067" s="593"/>
      <c r="EQ2067" s="593"/>
      <c r="ER2067" s="593"/>
      <c r="ES2067" s="593"/>
      <c r="ET2067" s="593"/>
      <c r="EU2067" s="593"/>
      <c r="EV2067" s="593"/>
      <c r="EW2067" s="593"/>
      <c r="EX2067" s="593"/>
      <c r="EY2067" s="593"/>
      <c r="EZ2067" s="593"/>
      <c r="FA2067" s="593"/>
      <c r="FB2067" s="593"/>
      <c r="FC2067" s="593"/>
      <c r="FD2067" s="593"/>
      <c r="FE2067" s="593"/>
      <c r="FF2067" s="593"/>
      <c r="FG2067" s="593"/>
      <c r="FH2067" s="593"/>
      <c r="FI2067" s="593"/>
      <c r="FJ2067" s="593"/>
      <c r="FK2067" s="593"/>
      <c r="FL2067" s="593"/>
      <c r="FM2067" s="593"/>
      <c r="FN2067" s="593"/>
      <c r="FO2067" s="593"/>
      <c r="FP2067" s="593"/>
      <c r="FQ2067" s="593"/>
      <c r="FR2067" s="593"/>
      <c r="FS2067" s="593"/>
      <c r="FT2067" s="593"/>
      <c r="FU2067" s="593"/>
      <c r="FV2067" s="593"/>
      <c r="FW2067" s="593"/>
      <c r="FX2067" s="593"/>
      <c r="FY2067" s="593"/>
      <c r="FZ2067" s="593"/>
      <c r="GA2067" s="593"/>
      <c r="GB2067" s="593"/>
      <c r="GC2067" s="593"/>
      <c r="GD2067" s="593"/>
      <c r="GE2067" s="593"/>
      <c r="GF2067" s="593"/>
      <c r="GG2067" s="593"/>
      <c r="GH2067" s="593"/>
      <c r="GI2067" s="593"/>
      <c r="GJ2067" s="593"/>
      <c r="GK2067" s="593"/>
      <c r="GL2067" s="593"/>
      <c r="GM2067" s="593"/>
      <c r="GN2067" s="593"/>
      <c r="GO2067" s="593"/>
      <c r="GP2067" s="593"/>
      <c r="GQ2067" s="593"/>
      <c r="GR2067" s="593"/>
      <c r="GS2067" s="593"/>
      <c r="GT2067" s="593"/>
      <c r="GU2067" s="593"/>
      <c r="GV2067" s="593"/>
      <c r="GW2067" s="593"/>
      <c r="GX2067" s="593"/>
      <c r="GY2067" s="593"/>
      <c r="GZ2067" s="593"/>
      <c r="HA2067" s="593"/>
      <c r="HB2067" s="593"/>
      <c r="HC2067" s="593"/>
      <c r="HD2067" s="593"/>
      <c r="HE2067" s="593"/>
      <c r="HF2067" s="593"/>
      <c r="HG2067" s="593"/>
      <c r="HH2067" s="593"/>
      <c r="HI2067" s="593"/>
      <c r="HJ2067" s="593"/>
      <c r="HK2067" s="593"/>
      <c r="HL2067" s="593"/>
      <c r="HM2067" s="593"/>
      <c r="HN2067" s="593"/>
      <c r="HO2067" s="593"/>
      <c r="HP2067" s="593"/>
      <c r="HQ2067" s="593"/>
      <c r="HR2067" s="593"/>
      <c r="HS2067" s="593"/>
      <c r="HT2067" s="593"/>
      <c r="HU2067" s="593"/>
      <c r="HV2067" s="593"/>
      <c r="HW2067" s="593"/>
      <c r="HX2067" s="593"/>
      <c r="HY2067" s="593"/>
      <c r="HZ2067" s="593"/>
      <c r="IA2067" s="593"/>
      <c r="IB2067" s="593"/>
      <c r="IC2067" s="593"/>
      <c r="ID2067" s="593"/>
      <c r="IE2067" s="593"/>
      <c r="IF2067" s="593"/>
      <c r="IG2067" s="593"/>
      <c r="IH2067" s="593"/>
      <c r="II2067" s="593"/>
      <c r="IJ2067" s="593"/>
      <c r="IK2067" s="593"/>
      <c r="IL2067" s="593"/>
      <c r="IM2067" s="593"/>
      <c r="IN2067" s="593"/>
      <c r="IO2067" s="593"/>
      <c r="IP2067" s="593"/>
      <c r="IQ2067" s="593"/>
      <c r="IR2067" s="593"/>
      <c r="IS2067" s="593"/>
      <c r="IT2067" s="593"/>
      <c r="IU2067" s="593"/>
      <c r="IV2067" s="593"/>
      <c r="IW2067" s="593"/>
      <c r="IX2067" s="593"/>
      <c r="IY2067" s="593"/>
      <c r="IZ2067" s="593"/>
      <c r="JA2067" s="593"/>
      <c r="JB2067" s="593"/>
      <c r="JC2067" s="593"/>
      <c r="JD2067" s="593"/>
      <c r="JE2067" s="593"/>
      <c r="JF2067" s="593"/>
      <c r="JG2067" s="593"/>
      <c r="JH2067" s="593"/>
      <c r="JI2067" s="593"/>
      <c r="JJ2067" s="593"/>
      <c r="JK2067" s="593"/>
      <c r="JL2067" s="593"/>
      <c r="JM2067" s="593"/>
      <c r="JN2067" s="593"/>
      <c r="JO2067" s="593"/>
      <c r="JP2067" s="593"/>
      <c r="JQ2067" s="593"/>
      <c r="JR2067" s="593"/>
      <c r="JS2067" s="593"/>
      <c r="JT2067" s="593"/>
      <c r="JU2067" s="593"/>
      <c r="JV2067" s="593"/>
      <c r="JW2067" s="593"/>
      <c r="JX2067" s="593"/>
      <c r="JY2067" s="593"/>
      <c r="JZ2067" s="593"/>
      <c r="KA2067" s="593"/>
      <c r="KB2067" s="593"/>
      <c r="KC2067" s="593"/>
      <c r="KD2067" s="593"/>
      <c r="KE2067" s="593"/>
      <c r="KF2067" s="593"/>
      <c r="KG2067" s="593"/>
      <c r="KH2067" s="593"/>
      <c r="KI2067" s="593"/>
      <c r="KJ2067" s="593"/>
      <c r="KK2067" s="593"/>
      <c r="KL2067" s="593"/>
      <c r="KM2067" s="593"/>
      <c r="KN2067" s="593"/>
      <c r="KO2067" s="593"/>
      <c r="KP2067" s="593"/>
      <c r="KQ2067" s="593"/>
      <c r="KR2067" s="593"/>
      <c r="KS2067" s="593"/>
      <c r="KT2067" s="593"/>
      <c r="KU2067" s="593"/>
      <c r="KV2067" s="593"/>
      <c r="KW2067" s="593"/>
      <c r="KX2067" s="593"/>
      <c r="KY2067" s="593"/>
      <c r="KZ2067" s="593"/>
      <c r="LA2067" s="593"/>
      <c r="LB2067" s="593"/>
      <c r="LC2067" s="593"/>
      <c r="LD2067" s="593"/>
      <c r="LE2067" s="593"/>
      <c r="LF2067" s="593"/>
      <c r="LG2067" s="593"/>
      <c r="LH2067" s="593"/>
      <c r="LI2067" s="593"/>
      <c r="LJ2067" s="593"/>
      <c r="LK2067" s="593"/>
      <c r="LL2067" s="593"/>
      <c r="LM2067" s="593"/>
      <c r="LN2067" s="593"/>
      <c r="LO2067" s="593"/>
      <c r="LP2067" s="593"/>
      <c r="LQ2067" s="593"/>
      <c r="LR2067" s="593"/>
      <c r="LS2067" s="593"/>
      <c r="LT2067" s="593"/>
      <c r="LU2067" s="593"/>
      <c r="LV2067" s="593"/>
      <c r="LW2067" s="593"/>
      <c r="LX2067" s="593"/>
      <c r="LY2067" s="593"/>
      <c r="LZ2067" s="593"/>
      <c r="MA2067" s="593"/>
      <c r="MB2067" s="593"/>
      <c r="MC2067" s="593"/>
      <c r="MD2067" s="593"/>
      <c r="ME2067" s="593"/>
      <c r="MF2067" s="593"/>
      <c r="MG2067" s="593"/>
      <c r="MH2067" s="593"/>
      <c r="MI2067" s="593"/>
      <c r="MJ2067" s="593"/>
      <c r="MK2067" s="593"/>
      <c r="ML2067" s="593"/>
      <c r="MM2067" s="593"/>
      <c r="MN2067" s="593"/>
      <c r="MO2067" s="593"/>
      <c r="MP2067" s="593"/>
      <c r="MQ2067" s="593"/>
      <c r="MR2067" s="593"/>
      <c r="MS2067" s="593"/>
      <c r="MT2067" s="593"/>
      <c r="MU2067" s="593"/>
      <c r="MV2067" s="593"/>
      <c r="MW2067" s="593"/>
      <c r="MX2067" s="593"/>
      <c r="MY2067" s="593"/>
      <c r="MZ2067" s="593"/>
      <c r="NA2067" s="593"/>
      <c r="NB2067" s="593"/>
      <c r="NC2067" s="593"/>
      <c r="ND2067" s="593"/>
      <c r="NE2067" s="593"/>
      <c r="NF2067" s="593"/>
      <c r="NG2067" s="593"/>
      <c r="NH2067" s="593"/>
      <c r="NI2067" s="593"/>
      <c r="NJ2067" s="593"/>
      <c r="NK2067" s="593"/>
      <c r="NL2067" s="593"/>
      <c r="NM2067" s="593"/>
      <c r="NN2067" s="593"/>
      <c r="NO2067" s="593"/>
      <c r="NP2067" s="593"/>
      <c r="NQ2067" s="593"/>
      <c r="NR2067" s="593"/>
      <c r="NS2067" s="593"/>
      <c r="NT2067" s="593"/>
      <c r="NU2067" s="593"/>
      <c r="NV2067" s="593"/>
      <c r="NW2067" s="593"/>
      <c r="NX2067" s="593"/>
      <c r="NY2067" s="593"/>
      <c r="NZ2067" s="593"/>
      <c r="OA2067" s="593"/>
      <c r="OB2067" s="593"/>
      <c r="OC2067" s="593"/>
      <c r="OD2067" s="593"/>
      <c r="OE2067" s="593"/>
      <c r="OF2067" s="593"/>
      <c r="OG2067" s="593"/>
      <c r="OH2067" s="593"/>
      <c r="OI2067" s="593"/>
      <c r="OJ2067" s="593"/>
      <c r="OK2067" s="593"/>
      <c r="OL2067" s="593"/>
      <c r="OM2067" s="593"/>
      <c r="ON2067" s="593"/>
      <c r="OO2067" s="593"/>
      <c r="OP2067" s="593"/>
      <c r="OQ2067" s="593"/>
      <c r="OR2067" s="593"/>
      <c r="OS2067" s="593"/>
      <c r="OT2067" s="593"/>
      <c r="OU2067" s="593"/>
      <c r="OV2067" s="593"/>
      <c r="OW2067" s="593"/>
      <c r="OX2067" s="593"/>
      <c r="OY2067" s="593"/>
      <c r="OZ2067" s="593"/>
      <c r="PA2067" s="593"/>
      <c r="PB2067" s="593"/>
      <c r="PC2067" s="593"/>
      <c r="PD2067" s="593"/>
      <c r="PE2067" s="593"/>
      <c r="PF2067" s="593"/>
      <c r="PG2067" s="593"/>
      <c r="PH2067" s="593"/>
      <c r="PI2067" s="593"/>
      <c r="PJ2067" s="593"/>
      <c r="PK2067" s="593"/>
      <c r="PL2067" s="593"/>
      <c r="PM2067" s="593"/>
      <c r="PN2067" s="593"/>
      <c r="PO2067" s="593"/>
      <c r="PP2067" s="593"/>
      <c r="PQ2067" s="593"/>
      <c r="PR2067" s="593"/>
      <c r="PS2067" s="593"/>
      <c r="PT2067" s="593"/>
      <c r="PU2067" s="593"/>
      <c r="PV2067" s="593"/>
      <c r="PW2067" s="593"/>
      <c r="PX2067" s="593"/>
      <c r="PY2067" s="593"/>
      <c r="PZ2067" s="593"/>
      <c r="QA2067" s="593"/>
      <c r="QB2067" s="593"/>
      <c r="QC2067" s="593"/>
      <c r="QD2067" s="593"/>
      <c r="QE2067" s="593"/>
      <c r="QF2067" s="593"/>
      <c r="QG2067" s="593"/>
      <c r="QH2067" s="593"/>
      <c r="QI2067" s="593"/>
      <c r="QJ2067" s="593"/>
      <c r="QK2067" s="593"/>
      <c r="QL2067" s="593"/>
      <c r="QM2067" s="593"/>
      <c r="QN2067" s="593"/>
      <c r="QO2067" s="593"/>
      <c r="QP2067" s="593"/>
      <c r="QQ2067" s="593"/>
      <c r="QR2067" s="593"/>
      <c r="QS2067" s="593"/>
      <c r="QT2067" s="593"/>
      <c r="QU2067" s="593"/>
      <c r="QV2067" s="593"/>
      <c r="QW2067" s="593"/>
      <c r="QX2067" s="593"/>
      <c r="QY2067" s="593"/>
      <c r="QZ2067" s="593"/>
      <c r="RA2067" s="593"/>
      <c r="RB2067" s="593"/>
      <c r="RC2067" s="593"/>
      <c r="RD2067" s="593"/>
      <c r="RE2067" s="593"/>
      <c r="RF2067" s="593"/>
      <c r="RG2067" s="593"/>
      <c r="RH2067" s="593"/>
      <c r="RI2067" s="593"/>
      <c r="RJ2067" s="593"/>
      <c r="RK2067" s="593"/>
      <c r="RL2067" s="593"/>
      <c r="RM2067" s="593"/>
      <c r="RN2067" s="593"/>
      <c r="RO2067" s="593"/>
      <c r="RP2067" s="593"/>
      <c r="RQ2067" s="593"/>
      <c r="RR2067" s="593"/>
      <c r="RS2067" s="593"/>
      <c r="RT2067" s="593"/>
      <c r="RU2067" s="593"/>
      <c r="RV2067" s="593"/>
      <c r="RW2067" s="593"/>
      <c r="RX2067" s="593"/>
      <c r="RY2067" s="593"/>
      <c r="RZ2067" s="593"/>
      <c r="SA2067" s="593"/>
      <c r="SB2067" s="593"/>
      <c r="SC2067" s="593"/>
      <c r="SD2067" s="593"/>
      <c r="SE2067" s="593"/>
      <c r="SF2067" s="593"/>
      <c r="SG2067" s="593"/>
      <c r="SH2067" s="593"/>
      <c r="SI2067" s="593"/>
      <c r="SJ2067" s="593"/>
      <c r="SK2067" s="593"/>
      <c r="SL2067" s="593"/>
      <c r="SM2067" s="593"/>
      <c r="SN2067" s="593"/>
      <c r="SO2067" s="593"/>
      <c r="SP2067" s="593"/>
      <c r="SQ2067" s="593"/>
      <c r="SR2067" s="593"/>
      <c r="SS2067" s="593"/>
      <c r="ST2067" s="593"/>
      <c r="SU2067" s="593"/>
      <c r="SV2067" s="593"/>
      <c r="SW2067" s="593"/>
      <c r="SX2067" s="593"/>
      <c r="SY2067" s="593"/>
      <c r="SZ2067" s="593"/>
      <c r="TA2067" s="593"/>
      <c r="TB2067" s="593"/>
      <c r="TC2067" s="593"/>
      <c r="TD2067" s="593"/>
      <c r="TE2067" s="593"/>
      <c r="TF2067" s="593"/>
      <c r="TG2067" s="593"/>
      <c r="TH2067" s="593"/>
      <c r="TI2067" s="593"/>
      <c r="TJ2067" s="593"/>
      <c r="TK2067" s="593"/>
      <c r="TL2067" s="593"/>
      <c r="TM2067" s="593"/>
      <c r="TN2067" s="593"/>
      <c r="TO2067" s="593"/>
      <c r="TP2067" s="593"/>
      <c r="TQ2067" s="593"/>
      <c r="TR2067" s="593"/>
      <c r="TS2067" s="593"/>
      <c r="TT2067" s="593"/>
      <c r="TU2067" s="593"/>
      <c r="TV2067" s="593"/>
      <c r="TW2067" s="593"/>
      <c r="TX2067" s="593"/>
      <c r="TY2067" s="593"/>
      <c r="TZ2067" s="593"/>
      <c r="UA2067" s="593"/>
      <c r="UB2067" s="593"/>
      <c r="UC2067" s="593"/>
      <c r="UD2067" s="593"/>
      <c r="UE2067" s="593"/>
      <c r="UF2067" s="593"/>
      <c r="UG2067" s="593"/>
      <c r="UH2067" s="593"/>
      <c r="UI2067" s="593"/>
      <c r="UJ2067" s="593"/>
      <c r="UK2067" s="593"/>
      <c r="UL2067" s="593"/>
      <c r="UM2067" s="593"/>
      <c r="UN2067" s="593"/>
      <c r="UO2067" s="593"/>
      <c r="UP2067" s="593"/>
      <c r="UQ2067" s="593"/>
      <c r="UR2067" s="593"/>
      <c r="US2067" s="593"/>
      <c r="UT2067" s="593"/>
      <c r="UU2067" s="593"/>
      <c r="UV2067" s="593"/>
      <c r="UW2067" s="593"/>
      <c r="UX2067" s="593"/>
      <c r="UY2067" s="593"/>
      <c r="UZ2067" s="593"/>
      <c r="VA2067" s="593"/>
      <c r="VB2067" s="593"/>
      <c r="VC2067" s="593"/>
      <c r="VD2067" s="593"/>
      <c r="VE2067" s="593"/>
      <c r="VF2067" s="593"/>
      <c r="VG2067" s="593"/>
      <c r="VH2067" s="593"/>
      <c r="VI2067" s="593"/>
      <c r="VJ2067" s="593"/>
      <c r="VK2067" s="593"/>
      <c r="VL2067" s="593"/>
      <c r="VM2067" s="593"/>
      <c r="VN2067" s="593"/>
      <c r="VO2067" s="593"/>
      <c r="VP2067" s="593"/>
      <c r="VQ2067" s="593"/>
      <c r="VR2067" s="593"/>
      <c r="VS2067" s="593"/>
      <c r="VT2067" s="593"/>
      <c r="VU2067" s="593"/>
      <c r="VV2067" s="593"/>
      <c r="VW2067" s="593"/>
      <c r="VX2067" s="593"/>
      <c r="VY2067" s="593"/>
      <c r="VZ2067" s="593"/>
      <c r="WA2067" s="593"/>
      <c r="WB2067" s="593"/>
      <c r="WC2067" s="593"/>
      <c r="WD2067" s="593"/>
      <c r="WE2067" s="593"/>
      <c r="WF2067" s="593"/>
      <c r="WG2067" s="593"/>
      <c r="WH2067" s="593"/>
      <c r="WI2067" s="593"/>
      <c r="WJ2067" s="593"/>
      <c r="WK2067" s="593"/>
      <c r="WL2067" s="593"/>
      <c r="WM2067" s="593"/>
      <c r="WN2067" s="593"/>
      <c r="WO2067" s="593"/>
      <c r="WP2067" s="593"/>
      <c r="WQ2067" s="593"/>
      <c r="WR2067" s="593"/>
      <c r="WS2067" s="593"/>
      <c r="WT2067" s="593"/>
      <c r="WU2067" s="593"/>
      <c r="WV2067" s="593"/>
      <c r="WW2067" s="593"/>
      <c r="WX2067" s="593"/>
      <c r="WY2067" s="593"/>
      <c r="WZ2067" s="593"/>
      <c r="XA2067" s="593"/>
      <c r="XB2067" s="593"/>
      <c r="XC2067" s="593"/>
      <c r="XD2067" s="593"/>
      <c r="XE2067" s="593"/>
      <c r="XF2067" s="593"/>
      <c r="XG2067" s="593"/>
      <c r="XH2067" s="593"/>
      <c r="XI2067" s="593"/>
      <c r="XJ2067" s="593"/>
      <c r="XK2067" s="593"/>
      <c r="XL2067" s="593"/>
      <c r="XM2067" s="593"/>
      <c r="XN2067" s="593"/>
      <c r="XO2067" s="593"/>
      <c r="XP2067" s="593"/>
      <c r="XQ2067" s="593"/>
      <c r="XR2067" s="593"/>
      <c r="XS2067" s="593"/>
      <c r="XT2067" s="593"/>
      <c r="XU2067" s="593"/>
      <c r="XV2067" s="593"/>
      <c r="XW2067" s="593"/>
      <c r="XX2067" s="593"/>
      <c r="XY2067" s="593"/>
      <c r="XZ2067" s="593"/>
      <c r="YA2067" s="593"/>
      <c r="YB2067" s="593"/>
      <c r="YC2067" s="593"/>
      <c r="YD2067" s="593"/>
      <c r="YE2067" s="593"/>
      <c r="YF2067" s="593"/>
      <c r="YG2067" s="593"/>
      <c r="YH2067" s="593"/>
      <c r="YI2067" s="593"/>
      <c r="YJ2067" s="593"/>
      <c r="YK2067" s="593"/>
      <c r="YL2067" s="593"/>
      <c r="YM2067" s="593"/>
      <c r="YN2067" s="593"/>
      <c r="YO2067" s="593"/>
      <c r="YP2067" s="593"/>
      <c r="YQ2067" s="593"/>
      <c r="YR2067" s="593"/>
      <c r="YS2067" s="593"/>
      <c r="YT2067" s="593"/>
      <c r="YU2067" s="593"/>
      <c r="YV2067" s="593"/>
      <c r="YW2067" s="593"/>
      <c r="YX2067" s="593"/>
      <c r="YY2067" s="593"/>
      <c r="YZ2067" s="593"/>
      <c r="ZA2067" s="593"/>
      <c r="ZB2067" s="593"/>
      <c r="ZC2067" s="593"/>
      <c r="ZD2067" s="593"/>
      <c r="ZE2067" s="593"/>
      <c r="ZF2067" s="593"/>
      <c r="ZG2067" s="593"/>
      <c r="ZH2067" s="593"/>
      <c r="ZI2067" s="593"/>
      <c r="ZJ2067" s="593"/>
      <c r="ZK2067" s="593"/>
      <c r="ZL2067" s="593"/>
      <c r="ZM2067" s="593"/>
      <c r="ZN2067" s="593"/>
      <c r="ZO2067" s="593"/>
      <c r="ZP2067" s="593"/>
      <c r="ZQ2067" s="593"/>
      <c r="ZR2067" s="593"/>
      <c r="ZS2067" s="593"/>
      <c r="ZT2067" s="593"/>
      <c r="ZU2067" s="593"/>
      <c r="ZV2067" s="593"/>
      <c r="ZW2067" s="593"/>
      <c r="ZX2067" s="593"/>
      <c r="ZY2067" s="593"/>
      <c r="ZZ2067" s="593"/>
      <c r="AAA2067" s="593"/>
      <c r="AAB2067" s="593"/>
      <c r="AAC2067" s="593"/>
      <c r="AAD2067" s="593"/>
      <c r="AAE2067" s="593"/>
      <c r="AAF2067" s="593"/>
      <c r="AAG2067" s="593"/>
      <c r="AAH2067" s="593"/>
      <c r="AAI2067" s="593"/>
      <c r="AAJ2067" s="593"/>
      <c r="AAK2067" s="593"/>
      <c r="AAL2067" s="593"/>
      <c r="AAM2067" s="593"/>
      <c r="AAN2067" s="593"/>
      <c r="AAO2067" s="593"/>
      <c r="AAP2067" s="593"/>
      <c r="AAQ2067" s="593"/>
      <c r="AAR2067" s="593"/>
      <c r="AAS2067" s="593"/>
      <c r="AAT2067" s="593"/>
      <c r="AAU2067" s="593"/>
      <c r="AAV2067" s="593"/>
      <c r="AAW2067" s="593"/>
      <c r="AAX2067" s="593"/>
      <c r="AAY2067" s="593"/>
      <c r="AAZ2067" s="593"/>
      <c r="ABA2067" s="593"/>
      <c r="ABB2067" s="593"/>
      <c r="ABC2067" s="593"/>
      <c r="ABD2067" s="593"/>
      <c r="ABE2067" s="593"/>
      <c r="ABF2067" s="593"/>
      <c r="ABG2067" s="593"/>
      <c r="ABH2067" s="593"/>
      <c r="ABI2067" s="593"/>
      <c r="ABJ2067" s="593"/>
      <c r="ABK2067" s="593"/>
      <c r="ABL2067" s="593"/>
      <c r="ABM2067" s="593"/>
      <c r="ABN2067" s="593"/>
      <c r="ABO2067" s="593"/>
      <c r="ABP2067" s="593"/>
      <c r="ABQ2067" s="593"/>
      <c r="ABR2067" s="593"/>
      <c r="ABS2067" s="593"/>
      <c r="ABT2067" s="593"/>
      <c r="ABU2067" s="593"/>
      <c r="ABV2067" s="593"/>
      <c r="ABW2067" s="593"/>
      <c r="ABX2067" s="593"/>
      <c r="ABY2067" s="593"/>
      <c r="ABZ2067" s="593"/>
      <c r="ACA2067" s="593"/>
      <c r="ACB2067" s="593"/>
      <c r="ACC2067" s="593"/>
      <c r="ACD2067" s="593"/>
      <c r="ACE2067" s="593"/>
      <c r="ACF2067" s="593"/>
      <c r="ACG2067" s="593"/>
      <c r="ACH2067" s="593"/>
      <c r="ACI2067" s="593"/>
      <c r="ACJ2067" s="593"/>
      <c r="ACK2067" s="593"/>
      <c r="ACL2067" s="593"/>
      <c r="ACM2067" s="593"/>
      <c r="ACN2067" s="593"/>
      <c r="ACO2067" s="593"/>
      <c r="ACP2067" s="593"/>
      <c r="ACQ2067" s="593"/>
      <c r="ACR2067" s="593"/>
      <c r="ACS2067" s="593"/>
      <c r="ACT2067" s="593"/>
      <c r="ACU2067" s="593"/>
      <c r="ACV2067" s="593"/>
      <c r="ACW2067" s="593"/>
      <c r="ACX2067" s="593"/>
      <c r="ACY2067" s="593"/>
      <c r="ACZ2067" s="593"/>
      <c r="ADA2067" s="593"/>
      <c r="ADB2067" s="593"/>
      <c r="ADC2067" s="593"/>
      <c r="ADD2067" s="593"/>
      <c r="ADE2067" s="593"/>
      <c r="ADF2067" s="593"/>
      <c r="ADG2067" s="593"/>
      <c r="ADH2067" s="593"/>
      <c r="ADI2067" s="593"/>
      <c r="ADJ2067" s="593"/>
      <c r="ADK2067" s="593"/>
      <c r="ADL2067" s="593"/>
      <c r="ADM2067" s="593"/>
      <c r="ADN2067" s="593"/>
      <c r="ADO2067" s="593"/>
      <c r="ADP2067" s="593"/>
      <c r="ADQ2067" s="593"/>
      <c r="ADR2067" s="593"/>
      <c r="ADS2067" s="593"/>
      <c r="ADT2067" s="593"/>
      <c r="ADU2067" s="593"/>
      <c r="ADV2067" s="593"/>
      <c r="ADW2067" s="593"/>
      <c r="ADX2067" s="593"/>
      <c r="ADY2067" s="593"/>
      <c r="ADZ2067" s="593"/>
      <c r="AEA2067" s="593"/>
      <c r="AEB2067" s="593"/>
      <c r="AEC2067" s="593"/>
      <c r="AED2067" s="593"/>
      <c r="AEE2067" s="593"/>
      <c r="AEF2067" s="593"/>
      <c r="AEG2067" s="593"/>
      <c r="AEH2067" s="593"/>
      <c r="AEI2067" s="593"/>
      <c r="AEJ2067" s="593"/>
      <c r="AEK2067" s="593"/>
      <c r="AEL2067" s="593"/>
      <c r="AEM2067" s="593"/>
      <c r="AEN2067" s="593"/>
      <c r="AEO2067" s="593"/>
      <c r="AEP2067" s="593"/>
      <c r="AEQ2067" s="593"/>
      <c r="AER2067" s="593"/>
      <c r="AES2067" s="593"/>
      <c r="AET2067" s="593"/>
      <c r="AEU2067" s="593"/>
      <c r="AEV2067" s="593"/>
      <c r="AEW2067" s="593"/>
      <c r="AEX2067" s="593"/>
      <c r="AEY2067" s="593"/>
      <c r="AEZ2067" s="593"/>
      <c r="AFA2067" s="593"/>
      <c r="AFB2067" s="593"/>
      <c r="AFC2067" s="593"/>
      <c r="AFD2067" s="593"/>
      <c r="AFE2067" s="593"/>
      <c r="AFF2067" s="593"/>
      <c r="AFG2067" s="593"/>
      <c r="AFH2067" s="593"/>
      <c r="AFI2067" s="593"/>
      <c r="AFJ2067" s="593"/>
      <c r="AFK2067" s="593"/>
      <c r="AFL2067" s="593"/>
      <c r="AFM2067" s="593"/>
      <c r="AFN2067" s="593"/>
      <c r="AFO2067" s="593"/>
      <c r="AFP2067" s="593"/>
      <c r="AFQ2067" s="593"/>
      <c r="AFR2067" s="593"/>
      <c r="AFS2067" s="593"/>
      <c r="AFT2067" s="593"/>
      <c r="AFU2067" s="593"/>
      <c r="AFV2067" s="593"/>
      <c r="AFW2067" s="593"/>
      <c r="AFX2067" s="593"/>
      <c r="AFY2067" s="593"/>
      <c r="AFZ2067" s="593"/>
      <c r="AGA2067" s="593"/>
      <c r="AGB2067" s="593"/>
      <c r="AGC2067" s="593"/>
      <c r="AGD2067" s="593"/>
      <c r="AGE2067" s="593"/>
      <c r="AGF2067" s="593"/>
      <c r="AGG2067" s="593"/>
      <c r="AGH2067" s="593"/>
      <c r="AGI2067" s="593"/>
      <c r="AGJ2067" s="593"/>
      <c r="AGK2067" s="593"/>
      <c r="AGL2067" s="593"/>
      <c r="AGM2067" s="593"/>
      <c r="AGN2067" s="593"/>
      <c r="AGO2067" s="593"/>
      <c r="AGP2067" s="593"/>
      <c r="AGQ2067" s="593"/>
      <c r="AGR2067" s="593"/>
      <c r="AGS2067" s="593"/>
      <c r="AGT2067" s="593"/>
      <c r="AGU2067" s="593"/>
      <c r="AGV2067" s="593"/>
      <c r="AGW2067" s="593"/>
      <c r="AGX2067" s="593"/>
      <c r="AGY2067" s="593"/>
      <c r="AGZ2067" s="593"/>
      <c r="AHA2067" s="593"/>
      <c r="AHB2067" s="593"/>
      <c r="AHC2067" s="593"/>
      <c r="AHD2067" s="593"/>
      <c r="AHE2067" s="593"/>
      <c r="AHF2067" s="593"/>
      <c r="AHG2067" s="593"/>
      <c r="AHH2067" s="593"/>
      <c r="AHI2067" s="593"/>
      <c r="AHJ2067" s="593"/>
      <c r="AHK2067" s="593"/>
      <c r="AHL2067" s="593"/>
      <c r="AHM2067" s="593"/>
      <c r="AHN2067" s="593"/>
      <c r="AHO2067" s="593"/>
      <c r="AHP2067" s="593"/>
      <c r="AHQ2067" s="593"/>
      <c r="AHR2067" s="593"/>
      <c r="AHS2067" s="593"/>
      <c r="AHT2067" s="593"/>
      <c r="AHU2067" s="593"/>
      <c r="AHV2067" s="593"/>
      <c r="AHW2067" s="593"/>
      <c r="AHX2067" s="593"/>
      <c r="AHY2067" s="593"/>
      <c r="AHZ2067" s="593"/>
      <c r="AIA2067" s="593"/>
      <c r="AIB2067" s="593"/>
      <c r="AIC2067" s="593"/>
      <c r="AID2067" s="593"/>
      <c r="AIE2067" s="593"/>
      <c r="AIF2067" s="593"/>
      <c r="AIG2067" s="593"/>
      <c r="AIH2067" s="593"/>
      <c r="AII2067" s="593"/>
      <c r="AIJ2067" s="593"/>
      <c r="AIK2067" s="593"/>
      <c r="AIL2067" s="593"/>
      <c r="AIM2067" s="593"/>
      <c r="AIN2067" s="593"/>
      <c r="AIO2067" s="593"/>
      <c r="AIP2067" s="593"/>
      <c r="AIQ2067" s="593"/>
      <c r="AIR2067" s="593"/>
      <c r="AIS2067" s="593"/>
      <c r="AIT2067" s="593"/>
      <c r="AIU2067" s="593"/>
      <c r="AIV2067" s="593"/>
      <c r="AIW2067" s="593"/>
      <c r="AIX2067" s="593"/>
      <c r="AIY2067" s="593"/>
      <c r="AIZ2067" s="593"/>
      <c r="AJA2067" s="593"/>
      <c r="AJB2067" s="593"/>
      <c r="AJC2067" s="593"/>
      <c r="AJD2067" s="593"/>
      <c r="AJE2067" s="593"/>
      <c r="AJF2067" s="593"/>
      <c r="AJG2067" s="593"/>
      <c r="AJH2067" s="593"/>
      <c r="AJI2067" s="593"/>
      <c r="AJJ2067" s="593"/>
      <c r="AJK2067" s="593"/>
      <c r="AJL2067" s="593"/>
      <c r="AJM2067" s="593"/>
      <c r="AJN2067" s="593"/>
      <c r="AJO2067" s="593"/>
      <c r="AJP2067" s="593"/>
      <c r="AJQ2067" s="593"/>
      <c r="AJR2067" s="593"/>
      <c r="AJS2067" s="593"/>
      <c r="AJT2067" s="593"/>
      <c r="AJU2067" s="593"/>
      <c r="AJV2067" s="593"/>
      <c r="AJW2067" s="593"/>
      <c r="AJX2067" s="593"/>
      <c r="AJY2067" s="593"/>
      <c r="AJZ2067" s="593"/>
      <c r="AKA2067" s="593"/>
      <c r="AKB2067" s="593"/>
      <c r="AKC2067" s="593"/>
      <c r="AKD2067" s="593"/>
      <c r="AKE2067" s="593"/>
      <c r="AKF2067" s="593"/>
      <c r="AKG2067" s="593"/>
      <c r="AKH2067" s="593"/>
      <c r="AKI2067" s="593"/>
      <c r="AKJ2067" s="593"/>
      <c r="AKK2067" s="593"/>
      <c r="AKL2067" s="593"/>
      <c r="AKM2067" s="593"/>
      <c r="AKN2067" s="593"/>
      <c r="AKO2067" s="593"/>
      <c r="AKP2067" s="593"/>
      <c r="AKQ2067" s="593"/>
      <c r="AKR2067" s="593"/>
      <c r="AKS2067" s="593"/>
      <c r="AKT2067" s="593"/>
      <c r="AKU2067" s="593"/>
      <c r="AKV2067" s="593"/>
      <c r="AKW2067" s="593"/>
      <c r="AKX2067" s="593"/>
      <c r="AKY2067" s="593"/>
      <c r="AKZ2067" s="593"/>
      <c r="ALA2067" s="593"/>
      <c r="ALB2067" s="593"/>
      <c r="ALC2067" s="593"/>
      <c r="ALD2067" s="593"/>
      <c r="ALE2067" s="593"/>
      <c r="ALF2067" s="593"/>
      <c r="ALG2067" s="593"/>
      <c r="ALH2067" s="593"/>
      <c r="ALI2067" s="593"/>
      <c r="ALJ2067" s="593"/>
      <c r="ALK2067" s="593"/>
      <c r="ALL2067" s="593"/>
      <c r="ALM2067" s="593"/>
      <c r="ALN2067" s="593"/>
      <c r="ALO2067" s="593"/>
      <c r="ALP2067" s="593"/>
      <c r="ALQ2067" s="593"/>
      <c r="ALR2067" s="593"/>
      <c r="ALS2067" s="593"/>
      <c r="ALT2067" s="593"/>
      <c r="ALU2067" s="593"/>
      <c r="ALV2067" s="593"/>
      <c r="ALW2067" s="593"/>
      <c r="ALX2067" s="593"/>
      <c r="ALY2067" s="593"/>
      <c r="ALZ2067" s="593"/>
      <c r="AMA2067" s="593"/>
      <c r="AMB2067" s="593"/>
      <c r="AMC2067" s="593"/>
      <c r="AMD2067" s="593"/>
      <c r="AME2067" s="593"/>
      <c r="AMF2067" s="593"/>
      <c r="AMG2067" s="593"/>
      <c r="AMH2067" s="593"/>
      <c r="AMI2067" s="593"/>
      <c r="AMJ2067" s="593"/>
      <c r="AMK2067" s="593"/>
      <c r="AML2067" s="593"/>
      <c r="AMM2067" s="593"/>
      <c r="AMN2067" s="593"/>
      <c r="AMO2067" s="593"/>
      <c r="AMP2067" s="593"/>
      <c r="AMQ2067" s="593"/>
      <c r="AMR2067" s="593"/>
      <c r="AMS2067" s="593"/>
      <c r="AMT2067" s="593"/>
      <c r="AMU2067" s="593"/>
      <c r="AMV2067" s="593"/>
      <c r="AMW2067" s="593"/>
      <c r="AMX2067" s="593"/>
      <c r="AMY2067" s="593"/>
      <c r="AMZ2067" s="593"/>
      <c r="ANA2067" s="593"/>
      <c r="ANB2067" s="593"/>
      <c r="ANC2067" s="593"/>
      <c r="AND2067" s="593"/>
      <c r="ANE2067" s="593"/>
      <c r="ANF2067" s="593"/>
      <c r="ANG2067" s="593"/>
      <c r="ANH2067" s="593"/>
      <c r="ANI2067" s="593"/>
      <c r="ANJ2067" s="593"/>
      <c r="ANK2067" s="593"/>
      <c r="ANL2067" s="593"/>
      <c r="ANM2067" s="593"/>
      <c r="ANN2067" s="593"/>
      <c r="ANO2067" s="593"/>
      <c r="ANP2067" s="593"/>
      <c r="ANQ2067" s="593"/>
      <c r="ANR2067" s="593"/>
      <c r="ANS2067" s="593"/>
      <c r="ANT2067" s="593"/>
      <c r="ANU2067" s="593"/>
      <c r="ANV2067" s="593"/>
      <c r="ANW2067" s="593"/>
      <c r="ANX2067" s="593"/>
      <c r="ANY2067" s="593"/>
      <c r="ANZ2067" s="593"/>
      <c r="AOA2067" s="593"/>
      <c r="AOB2067" s="593"/>
      <c r="AOC2067" s="593"/>
      <c r="AOD2067" s="593"/>
      <c r="AOE2067" s="593"/>
      <c r="AOF2067" s="593"/>
      <c r="AOG2067" s="593"/>
      <c r="AOH2067" s="593"/>
      <c r="AOI2067" s="593"/>
      <c r="AOJ2067" s="593"/>
      <c r="AOK2067" s="593"/>
      <c r="AOL2067" s="593"/>
      <c r="AOM2067" s="593"/>
      <c r="AON2067" s="593"/>
      <c r="AOO2067" s="593"/>
      <c r="AOP2067" s="593"/>
      <c r="AOQ2067" s="593"/>
      <c r="AOR2067" s="593"/>
      <c r="AOS2067" s="593"/>
      <c r="AOT2067" s="593"/>
      <c r="AOU2067" s="593"/>
      <c r="AOV2067" s="593"/>
      <c r="AOW2067" s="593"/>
      <c r="AOX2067" s="593"/>
      <c r="AOY2067" s="593"/>
      <c r="AOZ2067" s="593"/>
      <c r="APA2067" s="593"/>
      <c r="APB2067" s="593"/>
      <c r="APC2067" s="593"/>
      <c r="APD2067" s="593"/>
      <c r="APE2067" s="593"/>
      <c r="APF2067" s="593"/>
      <c r="APG2067" s="593"/>
      <c r="APH2067" s="593"/>
      <c r="API2067" s="593"/>
      <c r="APJ2067" s="593"/>
      <c r="APK2067" s="593"/>
      <c r="APL2067" s="593"/>
      <c r="APM2067" s="593"/>
      <c r="APN2067" s="593"/>
      <c r="APO2067" s="593"/>
      <c r="APP2067" s="593"/>
      <c r="APQ2067" s="593"/>
      <c r="APR2067" s="593"/>
      <c r="APS2067" s="593"/>
      <c r="APT2067" s="593"/>
      <c r="APU2067" s="593"/>
      <c r="APV2067" s="593"/>
      <c r="APW2067" s="593"/>
      <c r="APX2067" s="593"/>
      <c r="APY2067" s="593"/>
      <c r="APZ2067" s="593"/>
      <c r="AQA2067" s="593"/>
      <c r="AQB2067" s="593"/>
      <c r="AQC2067" s="593"/>
      <c r="AQD2067" s="593"/>
      <c r="AQE2067" s="593"/>
      <c r="AQF2067" s="593"/>
      <c r="AQG2067" s="593"/>
      <c r="AQH2067" s="593"/>
      <c r="AQI2067" s="593"/>
      <c r="AQJ2067" s="593"/>
      <c r="AQK2067" s="593"/>
      <c r="AQL2067" s="593"/>
      <c r="AQM2067" s="593"/>
      <c r="AQN2067" s="593"/>
      <c r="AQO2067" s="593"/>
      <c r="AQP2067" s="593"/>
      <c r="AQQ2067" s="593"/>
      <c r="AQR2067" s="593"/>
      <c r="AQS2067" s="593"/>
      <c r="AQT2067" s="593"/>
      <c r="AQU2067" s="593"/>
      <c r="AQV2067" s="593"/>
      <c r="AQW2067" s="593"/>
      <c r="AQX2067" s="593"/>
      <c r="AQY2067" s="593"/>
      <c r="AQZ2067" s="593"/>
      <c r="ARA2067" s="593"/>
      <c r="ARB2067" s="593"/>
      <c r="ARC2067" s="593"/>
      <c r="ARD2067" s="593"/>
      <c r="ARE2067" s="593"/>
      <c r="ARF2067" s="593"/>
      <c r="ARG2067" s="593"/>
      <c r="ARH2067" s="593"/>
      <c r="ARI2067" s="593"/>
      <c r="ARJ2067" s="593"/>
      <c r="ARK2067" s="593"/>
      <c r="ARL2067" s="593"/>
      <c r="ARM2067" s="593"/>
      <c r="ARN2067" s="593"/>
      <c r="ARO2067" s="593"/>
      <c r="ARP2067" s="593"/>
      <c r="ARQ2067" s="593"/>
      <c r="ARR2067" s="593"/>
      <c r="ARS2067" s="593"/>
      <c r="ART2067" s="593"/>
      <c r="ARU2067" s="593"/>
      <c r="ARV2067" s="593"/>
      <c r="ARW2067" s="593"/>
      <c r="ARX2067" s="593"/>
      <c r="ARY2067" s="593"/>
      <c r="ARZ2067" s="593"/>
      <c r="ASA2067" s="593"/>
      <c r="ASB2067" s="593"/>
      <c r="ASC2067" s="593"/>
      <c r="ASD2067" s="593"/>
      <c r="ASE2067" s="593"/>
      <c r="ASF2067" s="593"/>
      <c r="ASG2067" s="593"/>
      <c r="ASH2067" s="593"/>
      <c r="ASI2067" s="593"/>
      <c r="ASJ2067" s="593"/>
      <c r="ASK2067" s="593"/>
      <c r="ASL2067" s="593"/>
      <c r="ASM2067" s="593"/>
      <c r="ASN2067" s="593"/>
      <c r="ASO2067" s="593"/>
      <c r="ASP2067" s="593"/>
      <c r="ASQ2067" s="593"/>
      <c r="ASR2067" s="593"/>
      <c r="ASS2067" s="593"/>
      <c r="AST2067" s="593"/>
      <c r="ASU2067" s="593"/>
      <c r="ASV2067" s="593"/>
      <c r="ASW2067" s="593"/>
      <c r="ASX2067" s="593"/>
      <c r="ASY2067" s="593"/>
      <c r="ASZ2067" s="593"/>
      <c r="ATA2067" s="593"/>
      <c r="ATB2067" s="593"/>
      <c r="ATC2067" s="593"/>
      <c r="ATD2067" s="593"/>
      <c r="ATE2067" s="593"/>
      <c r="ATF2067" s="593"/>
      <c r="ATG2067" s="593"/>
      <c r="ATH2067" s="593"/>
      <c r="ATI2067" s="593"/>
      <c r="ATJ2067" s="593"/>
      <c r="ATK2067" s="593"/>
      <c r="ATL2067" s="593"/>
      <c r="ATM2067" s="593"/>
      <c r="ATN2067" s="593"/>
      <c r="ATO2067" s="593"/>
      <c r="ATP2067" s="593"/>
      <c r="ATQ2067" s="593"/>
      <c r="ATR2067" s="593"/>
      <c r="ATS2067" s="593"/>
      <c r="ATT2067" s="593"/>
      <c r="ATU2067" s="593"/>
      <c r="ATV2067" s="593"/>
      <c r="ATW2067" s="593"/>
      <c r="ATX2067" s="593"/>
      <c r="ATY2067" s="593"/>
      <c r="ATZ2067" s="593"/>
      <c r="AUA2067" s="593"/>
      <c r="AUB2067" s="593"/>
      <c r="AUC2067" s="593"/>
      <c r="AUD2067" s="593"/>
      <c r="AUE2067" s="593"/>
      <c r="AUF2067" s="593"/>
      <c r="AUG2067" s="593"/>
      <c r="AUH2067" s="593"/>
      <c r="AUI2067" s="593"/>
      <c r="AUJ2067" s="593"/>
      <c r="AUK2067" s="593"/>
      <c r="AUL2067" s="593"/>
      <c r="AUM2067" s="593"/>
      <c r="AUN2067" s="593"/>
      <c r="AUO2067" s="593"/>
      <c r="AUP2067" s="593"/>
      <c r="AUQ2067" s="593"/>
      <c r="AUR2067" s="593"/>
      <c r="AUS2067" s="593"/>
      <c r="AUT2067" s="593"/>
      <c r="AUU2067" s="593"/>
      <c r="AUV2067" s="593"/>
      <c r="AUW2067" s="593"/>
      <c r="AUX2067" s="593"/>
      <c r="AUY2067" s="593"/>
      <c r="AUZ2067" s="593"/>
      <c r="AVA2067" s="593"/>
      <c r="AVB2067" s="593"/>
      <c r="AVC2067" s="593"/>
      <c r="AVD2067" s="593"/>
      <c r="AVE2067" s="593"/>
      <c r="AVF2067" s="593"/>
      <c r="AVG2067" s="593"/>
      <c r="AVH2067" s="593"/>
      <c r="AVI2067" s="593"/>
      <c r="AVJ2067" s="593"/>
      <c r="AVK2067" s="593"/>
    </row>
    <row r="2068" spans="1:1259">
      <c r="A2068" s="697"/>
      <c r="B2068" s="558"/>
      <c r="C2068" s="558"/>
      <c r="D2068" s="676" t="s">
        <v>1067</v>
      </c>
      <c r="E2068" s="524" t="s">
        <v>1414</v>
      </c>
      <c r="F2068" s="665" t="s">
        <v>87</v>
      </c>
      <c r="G2068" s="665">
        <v>2022</v>
      </c>
      <c r="H2068" s="665">
        <v>5</v>
      </c>
      <c r="I2068" s="687" t="s">
        <v>1095</v>
      </c>
      <c r="J2068" s="666"/>
      <c r="K2068" s="676" t="s">
        <v>1415</v>
      </c>
      <c r="L2068" s="677" t="s">
        <v>1400</v>
      </c>
      <c r="M2068" s="677">
        <v>44357</v>
      </c>
      <c r="N2068" s="677"/>
      <c r="O2068" s="677"/>
      <c r="P2068" s="666" t="s">
        <v>1097</v>
      </c>
      <c r="Q2068" s="666"/>
      <c r="R2068" s="666"/>
      <c r="S2068" s="676" t="s">
        <v>1401</v>
      </c>
      <c r="T2068" s="665">
        <v>72</v>
      </c>
      <c r="U2068" s="665" t="s">
        <v>1086</v>
      </c>
      <c r="V2068" s="676" t="s">
        <v>1072</v>
      </c>
      <c r="W2068" s="678">
        <v>475</v>
      </c>
      <c r="X2068" s="551">
        <v>17760</v>
      </c>
      <c r="Y2068" s="693">
        <v>8436000</v>
      </c>
      <c r="Z2068" s="667">
        <v>0.39499999999999996</v>
      </c>
      <c r="AA2068" s="682">
        <f>Y2068*Z2068</f>
        <v>3332219.9999999995</v>
      </c>
      <c r="AB2068" s="521"/>
      <c r="AC2068" s="668">
        <v>0</v>
      </c>
      <c r="AD2068" s="676"/>
      <c r="AE2068" s="669"/>
      <c r="AF2068" s="695">
        <f>AA2068+AD2068+AE2068</f>
        <v>3332219.9999999995</v>
      </c>
      <c r="AG2068" s="665" t="s">
        <v>47</v>
      </c>
      <c r="AH2068" s="641">
        <v>10</v>
      </c>
      <c r="AI2068" s="676">
        <v>60</v>
      </c>
      <c r="AJ2068" s="665" t="s">
        <v>1416</v>
      </c>
      <c r="AK2068" s="676" t="s">
        <v>1089</v>
      </c>
      <c r="AL2068" s="696">
        <v>8832</v>
      </c>
      <c r="AM2068" s="665" t="s">
        <v>52</v>
      </c>
      <c r="AN2068" s="665" t="s">
        <v>1089</v>
      </c>
      <c r="AO2068" s="665"/>
      <c r="AP2068" s="676" t="s">
        <v>92</v>
      </c>
      <c r="AQ2068" s="676" t="s">
        <v>1113</v>
      </c>
      <c r="AR2068" s="676"/>
      <c r="AS2068" s="523" t="s">
        <v>1078</v>
      </c>
      <c r="AT2068" s="523" t="s">
        <v>1078</v>
      </c>
      <c r="AU2068" s="523" t="s">
        <v>1078</v>
      </c>
      <c r="AV2068" s="674"/>
      <c r="AW2068" s="673" t="str">
        <f>U2068</f>
        <v>12005833C</v>
      </c>
      <c r="AX2068" s="673" cm="1">
        <f t="array" ref="AX2068">SUM(MID(0&amp;AW2068,LARGE(INDEX(ISNUMBER(--MID(AW2068,ROW($1:$8),1))*ROW($1:$8),),ROW($1:$8))+1,1)*10^ROW($1:$8)/10)</f>
        <v>12005833</v>
      </c>
      <c r="AY2068" s="673" t="str">
        <f>VLOOKUP($AX2068,'Item Master Data'!$A:$F,3,FALSE)</f>
        <v>Q.PEAK DUO XL G10 BFG</v>
      </c>
      <c r="AZ2068" s="673">
        <f>VLOOKUP($AX2068,'Item Master Data'!$A:$F,6,FALSE)</f>
        <v>475</v>
      </c>
      <c r="BA2068" s="673" t="e">
        <f>X2068/BB2068</f>
        <v>#VALUE!</v>
      </c>
      <c r="BB2068" s="673" t="str">
        <f>VLOOKUP(AX2068,'Item Master Data'!$A:$G,7,FALSE)</f>
        <v> 30</v>
      </c>
      <c r="BC2068" s="673"/>
      <c r="BD2068" s="673">
        <f>W2068-AZ2068</f>
        <v>0</v>
      </c>
      <c r="BE2068" s="593"/>
      <c r="BF2068" s="593"/>
      <c r="BG2068" s="593"/>
      <c r="BH2068" s="593"/>
      <c r="BI2068" s="593"/>
      <c r="BJ2068" s="593"/>
      <c r="BK2068" s="593"/>
      <c r="BL2068" s="593"/>
      <c r="BM2068" s="593"/>
      <c r="BN2068" s="593"/>
      <c r="BO2068" s="593"/>
      <c r="BP2068" s="593"/>
      <c r="BQ2068" s="593"/>
      <c r="BR2068" s="593"/>
      <c r="BS2068" s="593"/>
      <c r="BT2068" s="593"/>
      <c r="BU2068" s="593"/>
      <c r="BV2068" s="593"/>
      <c r="BW2068" s="593"/>
      <c r="BX2068" s="593"/>
      <c r="BY2068" s="593"/>
      <c r="BZ2068" s="593"/>
      <c r="CA2068" s="593"/>
      <c r="CB2068" s="593"/>
      <c r="CC2068" s="593"/>
      <c r="CD2068" s="593"/>
      <c r="CE2068" s="593"/>
      <c r="CF2068" s="593"/>
      <c r="CG2068" s="593"/>
      <c r="CH2068" s="593"/>
      <c r="CI2068" s="593"/>
      <c r="CJ2068" s="593"/>
      <c r="CK2068" s="593"/>
      <c r="CL2068" s="593"/>
      <c r="CM2068" s="593"/>
      <c r="CN2068" s="593"/>
      <c r="CO2068" s="593"/>
      <c r="CP2068" s="593"/>
      <c r="CQ2068" s="593"/>
      <c r="CR2068" s="593"/>
      <c r="CS2068" s="593"/>
      <c r="CT2068" s="593"/>
      <c r="CU2068" s="593"/>
      <c r="CV2068" s="593"/>
      <c r="CW2068" s="593"/>
      <c r="CX2068" s="593"/>
      <c r="CY2068" s="593"/>
      <c r="CZ2068" s="593"/>
      <c r="DA2068" s="593"/>
      <c r="DB2068" s="593"/>
      <c r="DC2068" s="593"/>
      <c r="DD2068" s="593"/>
      <c r="DE2068" s="593"/>
      <c r="DF2068" s="593"/>
      <c r="DG2068" s="593"/>
      <c r="DH2068" s="593"/>
      <c r="DI2068" s="593"/>
      <c r="DJ2068" s="593"/>
      <c r="DK2068" s="593"/>
      <c r="DL2068" s="593"/>
      <c r="DM2068" s="593"/>
      <c r="DN2068" s="593"/>
      <c r="DO2068" s="593"/>
      <c r="DP2068" s="593"/>
      <c r="DQ2068" s="593"/>
      <c r="DR2068" s="593"/>
      <c r="DS2068" s="593"/>
      <c r="DT2068" s="593"/>
      <c r="DU2068" s="593"/>
      <c r="DV2068" s="593"/>
      <c r="DW2068" s="593"/>
      <c r="DX2068" s="593"/>
      <c r="DY2068" s="593"/>
      <c r="DZ2068" s="593"/>
      <c r="EA2068" s="593"/>
      <c r="EB2068" s="593"/>
      <c r="EC2068" s="593"/>
      <c r="ED2068" s="593"/>
      <c r="EE2068" s="593"/>
      <c r="EF2068" s="593"/>
      <c r="EG2068" s="593"/>
      <c r="EH2068" s="593"/>
      <c r="EI2068" s="593"/>
      <c r="EJ2068" s="593"/>
      <c r="EK2068" s="593"/>
      <c r="EL2068" s="593"/>
      <c r="EM2068" s="593"/>
      <c r="EN2068" s="593"/>
      <c r="EO2068" s="593"/>
      <c r="EP2068" s="593"/>
      <c r="EQ2068" s="593"/>
      <c r="ER2068" s="593"/>
      <c r="ES2068" s="593"/>
      <c r="ET2068" s="593"/>
      <c r="EU2068" s="593"/>
      <c r="EV2068" s="593"/>
      <c r="EW2068" s="593"/>
      <c r="EX2068" s="593"/>
      <c r="EY2068" s="593"/>
      <c r="EZ2068" s="593"/>
      <c r="FA2068" s="593"/>
      <c r="FB2068" s="593"/>
      <c r="FC2068" s="593"/>
      <c r="FD2068" s="593"/>
      <c r="FE2068" s="593"/>
      <c r="FF2068" s="593"/>
      <c r="FG2068" s="593"/>
      <c r="FH2068" s="593"/>
      <c r="FI2068" s="593"/>
      <c r="FJ2068" s="593"/>
      <c r="FK2068" s="593"/>
      <c r="FL2068" s="593"/>
      <c r="FM2068" s="593"/>
      <c r="FN2068" s="593"/>
      <c r="FO2068" s="593"/>
      <c r="FP2068" s="593"/>
      <c r="FQ2068" s="593"/>
      <c r="FR2068" s="593"/>
      <c r="FS2068" s="593"/>
      <c r="FT2068" s="593"/>
      <c r="FU2068" s="593"/>
      <c r="FV2068" s="593"/>
      <c r="FW2068" s="593"/>
      <c r="FX2068" s="593"/>
      <c r="FY2068" s="593"/>
      <c r="FZ2068" s="593"/>
      <c r="GA2068" s="593"/>
      <c r="GB2068" s="593"/>
      <c r="GC2068" s="593"/>
      <c r="GD2068" s="593"/>
      <c r="GE2068" s="593"/>
      <c r="GF2068" s="593"/>
      <c r="GG2068" s="593"/>
      <c r="GH2068" s="593"/>
      <c r="GI2068" s="593"/>
      <c r="GJ2068" s="593"/>
      <c r="GK2068" s="593"/>
      <c r="GL2068" s="593"/>
      <c r="GM2068" s="593"/>
      <c r="GN2068" s="593"/>
      <c r="GO2068" s="593"/>
      <c r="GP2068" s="593"/>
      <c r="GQ2068" s="593"/>
      <c r="GR2068" s="593"/>
      <c r="GS2068" s="593"/>
      <c r="GT2068" s="593"/>
      <c r="GU2068" s="593"/>
      <c r="GV2068" s="593"/>
      <c r="GW2068" s="593"/>
      <c r="GX2068" s="593"/>
      <c r="GY2068" s="593"/>
      <c r="GZ2068" s="593"/>
      <c r="HA2068" s="593"/>
      <c r="HB2068" s="593"/>
      <c r="HC2068" s="593"/>
      <c r="HD2068" s="593"/>
      <c r="HE2068" s="593"/>
      <c r="HF2068" s="593"/>
      <c r="HG2068" s="593"/>
      <c r="HH2068" s="593"/>
      <c r="HI2068" s="593"/>
      <c r="HJ2068" s="593"/>
      <c r="HK2068" s="593"/>
      <c r="HL2068" s="593"/>
      <c r="HM2068" s="593"/>
      <c r="HN2068" s="593"/>
      <c r="HO2068" s="593"/>
      <c r="HP2068" s="593"/>
      <c r="HQ2068" s="593"/>
      <c r="HR2068" s="593"/>
      <c r="HS2068" s="593"/>
      <c r="HT2068" s="593"/>
      <c r="HU2068" s="593"/>
      <c r="HV2068" s="593"/>
      <c r="HW2068" s="593"/>
      <c r="HX2068" s="593"/>
      <c r="HY2068" s="593"/>
      <c r="HZ2068" s="593"/>
      <c r="IA2068" s="593"/>
      <c r="IB2068" s="593"/>
      <c r="IC2068" s="593"/>
      <c r="ID2068" s="593"/>
      <c r="IE2068" s="593"/>
      <c r="IF2068" s="593"/>
      <c r="IG2068" s="593"/>
      <c r="IH2068" s="593"/>
      <c r="II2068" s="593"/>
      <c r="IJ2068" s="593"/>
      <c r="IK2068" s="593"/>
      <c r="IL2068" s="593"/>
      <c r="IM2068" s="593"/>
      <c r="IN2068" s="593"/>
      <c r="IO2068" s="593"/>
      <c r="IP2068" s="593"/>
      <c r="IQ2068" s="593"/>
      <c r="IR2068" s="593"/>
      <c r="IS2068" s="593"/>
      <c r="IT2068" s="593"/>
      <c r="IU2068" s="593"/>
      <c r="IV2068" s="593"/>
      <c r="IW2068" s="593"/>
      <c r="IX2068" s="593"/>
      <c r="IY2068" s="593"/>
      <c r="IZ2068" s="593"/>
      <c r="JA2068" s="593"/>
      <c r="JB2068" s="593"/>
      <c r="JC2068" s="593"/>
      <c r="JD2068" s="593"/>
      <c r="JE2068" s="593"/>
      <c r="JF2068" s="593"/>
      <c r="JG2068" s="593"/>
      <c r="JH2068" s="593"/>
      <c r="JI2068" s="593"/>
      <c r="JJ2068" s="593"/>
      <c r="JK2068" s="593"/>
      <c r="JL2068" s="593"/>
      <c r="JM2068" s="593"/>
      <c r="JN2068" s="593"/>
      <c r="JO2068" s="593"/>
      <c r="JP2068" s="593"/>
      <c r="JQ2068" s="593"/>
      <c r="JR2068" s="593"/>
      <c r="JS2068" s="593"/>
      <c r="JT2068" s="593"/>
      <c r="JU2068" s="593"/>
      <c r="JV2068" s="593"/>
      <c r="JW2068" s="593"/>
      <c r="JX2068" s="593"/>
      <c r="JY2068" s="593"/>
      <c r="JZ2068" s="593"/>
      <c r="KA2068" s="593"/>
      <c r="KB2068" s="593"/>
      <c r="KC2068" s="593"/>
      <c r="KD2068" s="593"/>
      <c r="KE2068" s="593"/>
      <c r="KF2068" s="593"/>
      <c r="KG2068" s="593"/>
      <c r="KH2068" s="593"/>
      <c r="KI2068" s="593"/>
      <c r="KJ2068" s="593"/>
      <c r="KK2068" s="593"/>
      <c r="KL2068" s="593"/>
      <c r="KM2068" s="593"/>
      <c r="KN2068" s="593"/>
      <c r="KO2068" s="593"/>
      <c r="KP2068" s="593"/>
      <c r="KQ2068" s="593"/>
      <c r="KR2068" s="593"/>
      <c r="KS2068" s="593"/>
      <c r="KT2068" s="593"/>
      <c r="KU2068" s="593"/>
      <c r="KV2068" s="593"/>
      <c r="KW2068" s="593"/>
      <c r="KX2068" s="593"/>
      <c r="KY2068" s="593"/>
      <c r="KZ2068" s="593"/>
      <c r="LA2068" s="593"/>
      <c r="LB2068" s="593"/>
      <c r="LC2068" s="593"/>
      <c r="LD2068" s="593"/>
      <c r="LE2068" s="593"/>
      <c r="LF2068" s="593"/>
      <c r="LG2068" s="593"/>
      <c r="LH2068" s="593"/>
      <c r="LI2068" s="593"/>
      <c r="LJ2068" s="593"/>
      <c r="LK2068" s="593"/>
      <c r="LL2068" s="593"/>
      <c r="LM2068" s="593"/>
      <c r="LN2068" s="593"/>
      <c r="LO2068" s="593"/>
      <c r="LP2068" s="593"/>
      <c r="LQ2068" s="593"/>
      <c r="LR2068" s="593"/>
      <c r="LS2068" s="593"/>
      <c r="LT2068" s="593"/>
      <c r="LU2068" s="593"/>
      <c r="LV2068" s="593"/>
      <c r="LW2068" s="593"/>
      <c r="LX2068" s="593"/>
      <c r="LY2068" s="593"/>
      <c r="LZ2068" s="593"/>
      <c r="MA2068" s="593"/>
      <c r="MB2068" s="593"/>
      <c r="MC2068" s="593"/>
      <c r="MD2068" s="593"/>
      <c r="ME2068" s="593"/>
      <c r="MF2068" s="593"/>
      <c r="MG2068" s="593"/>
      <c r="MH2068" s="593"/>
      <c r="MI2068" s="593"/>
      <c r="MJ2068" s="593"/>
      <c r="MK2068" s="593"/>
      <c r="ML2068" s="593"/>
      <c r="MM2068" s="593"/>
      <c r="MN2068" s="593"/>
      <c r="MO2068" s="593"/>
      <c r="MP2068" s="593"/>
      <c r="MQ2068" s="593"/>
      <c r="MR2068" s="593"/>
      <c r="MS2068" s="593"/>
      <c r="MT2068" s="593"/>
      <c r="MU2068" s="593"/>
      <c r="MV2068" s="593"/>
      <c r="MW2068" s="593"/>
      <c r="MX2068" s="593"/>
      <c r="MY2068" s="593"/>
      <c r="MZ2068" s="593"/>
      <c r="NA2068" s="593"/>
      <c r="NB2068" s="593"/>
      <c r="NC2068" s="593"/>
      <c r="ND2068" s="593"/>
      <c r="NE2068" s="593"/>
      <c r="NF2068" s="593"/>
      <c r="NG2068" s="593"/>
      <c r="NH2068" s="593"/>
      <c r="NI2068" s="593"/>
      <c r="NJ2068" s="593"/>
      <c r="NK2068" s="593"/>
      <c r="NL2068" s="593"/>
      <c r="NM2068" s="593"/>
      <c r="NN2068" s="593"/>
      <c r="NO2068" s="593"/>
      <c r="NP2068" s="593"/>
      <c r="NQ2068" s="593"/>
      <c r="NR2068" s="593"/>
      <c r="NS2068" s="593"/>
      <c r="NT2068" s="593"/>
      <c r="NU2068" s="593"/>
      <c r="NV2068" s="593"/>
      <c r="NW2068" s="593"/>
      <c r="NX2068" s="593"/>
      <c r="NY2068" s="593"/>
      <c r="NZ2068" s="593"/>
      <c r="OA2068" s="593"/>
      <c r="OB2068" s="593"/>
      <c r="OC2068" s="593"/>
      <c r="OD2068" s="593"/>
      <c r="OE2068" s="593"/>
      <c r="OF2068" s="593"/>
      <c r="OG2068" s="593"/>
      <c r="OH2068" s="593"/>
      <c r="OI2068" s="593"/>
      <c r="OJ2068" s="593"/>
      <c r="OK2068" s="593"/>
      <c r="OL2068" s="593"/>
      <c r="OM2068" s="593"/>
      <c r="ON2068" s="593"/>
      <c r="OO2068" s="593"/>
      <c r="OP2068" s="593"/>
      <c r="OQ2068" s="593"/>
      <c r="OR2068" s="593"/>
      <c r="OS2068" s="593"/>
      <c r="OT2068" s="593"/>
      <c r="OU2068" s="593"/>
      <c r="OV2068" s="593"/>
      <c r="OW2068" s="593"/>
      <c r="OX2068" s="593"/>
      <c r="OY2068" s="593"/>
      <c r="OZ2068" s="593"/>
      <c r="PA2068" s="593"/>
      <c r="PB2068" s="593"/>
      <c r="PC2068" s="593"/>
      <c r="PD2068" s="593"/>
      <c r="PE2068" s="593"/>
      <c r="PF2068" s="593"/>
      <c r="PG2068" s="593"/>
      <c r="PH2068" s="593"/>
      <c r="PI2068" s="593"/>
      <c r="PJ2068" s="593"/>
      <c r="PK2068" s="593"/>
      <c r="PL2068" s="593"/>
      <c r="PM2068" s="593"/>
      <c r="PN2068" s="593"/>
      <c r="PO2068" s="593"/>
      <c r="PP2068" s="593"/>
      <c r="PQ2068" s="593"/>
      <c r="PR2068" s="593"/>
      <c r="PS2068" s="593"/>
      <c r="PT2068" s="593"/>
      <c r="PU2068" s="593"/>
      <c r="PV2068" s="593"/>
      <c r="PW2068" s="593"/>
      <c r="PX2068" s="593"/>
      <c r="PY2068" s="593"/>
      <c r="PZ2068" s="593"/>
      <c r="QA2068" s="593"/>
      <c r="QB2068" s="593"/>
      <c r="QC2068" s="593"/>
      <c r="QD2068" s="593"/>
      <c r="QE2068" s="593"/>
      <c r="QF2068" s="593"/>
      <c r="QG2068" s="593"/>
      <c r="QH2068" s="593"/>
      <c r="QI2068" s="593"/>
      <c r="QJ2068" s="593"/>
      <c r="QK2068" s="593"/>
      <c r="QL2068" s="593"/>
      <c r="QM2068" s="593"/>
      <c r="QN2068" s="593"/>
      <c r="QO2068" s="593"/>
      <c r="QP2068" s="593"/>
      <c r="QQ2068" s="593"/>
      <c r="QR2068" s="593"/>
      <c r="QS2068" s="593"/>
      <c r="QT2068" s="593"/>
      <c r="QU2068" s="593"/>
      <c r="QV2068" s="593"/>
      <c r="QW2068" s="593"/>
      <c r="QX2068" s="593"/>
      <c r="QY2068" s="593"/>
      <c r="QZ2068" s="593"/>
      <c r="RA2068" s="593"/>
      <c r="RB2068" s="593"/>
      <c r="RC2068" s="593"/>
      <c r="RD2068" s="593"/>
      <c r="RE2068" s="593"/>
      <c r="RF2068" s="593"/>
      <c r="RG2068" s="593"/>
      <c r="RH2068" s="593"/>
      <c r="RI2068" s="593"/>
      <c r="RJ2068" s="593"/>
      <c r="RK2068" s="593"/>
      <c r="RL2068" s="593"/>
      <c r="RM2068" s="593"/>
      <c r="RN2068" s="593"/>
      <c r="RO2068" s="593"/>
      <c r="RP2068" s="593"/>
      <c r="RQ2068" s="593"/>
      <c r="RR2068" s="593"/>
      <c r="RS2068" s="593"/>
      <c r="RT2068" s="593"/>
      <c r="RU2068" s="593"/>
      <c r="RV2068" s="593"/>
      <c r="RW2068" s="593"/>
      <c r="RX2068" s="593"/>
      <c r="RY2068" s="593"/>
      <c r="RZ2068" s="593"/>
      <c r="SA2068" s="593"/>
      <c r="SB2068" s="593"/>
      <c r="SC2068" s="593"/>
      <c r="SD2068" s="593"/>
      <c r="SE2068" s="593"/>
      <c r="SF2068" s="593"/>
      <c r="SG2068" s="593"/>
      <c r="SH2068" s="593"/>
      <c r="SI2068" s="593"/>
      <c r="SJ2068" s="593"/>
      <c r="SK2068" s="593"/>
      <c r="SL2068" s="593"/>
      <c r="SM2068" s="593"/>
      <c r="SN2068" s="593"/>
      <c r="SO2068" s="593"/>
      <c r="SP2068" s="593"/>
      <c r="SQ2068" s="593"/>
      <c r="SR2068" s="593"/>
      <c r="SS2068" s="593"/>
      <c r="ST2068" s="593"/>
      <c r="SU2068" s="593"/>
      <c r="SV2068" s="593"/>
      <c r="SW2068" s="593"/>
      <c r="SX2068" s="593"/>
      <c r="SY2068" s="593"/>
      <c r="SZ2068" s="593"/>
      <c r="TA2068" s="593"/>
      <c r="TB2068" s="593"/>
      <c r="TC2068" s="593"/>
      <c r="TD2068" s="593"/>
      <c r="TE2068" s="593"/>
      <c r="TF2068" s="593"/>
      <c r="TG2068" s="593"/>
      <c r="TH2068" s="593"/>
      <c r="TI2068" s="593"/>
      <c r="TJ2068" s="593"/>
      <c r="TK2068" s="593"/>
      <c r="TL2068" s="593"/>
      <c r="TM2068" s="593"/>
      <c r="TN2068" s="593"/>
      <c r="TO2068" s="593"/>
      <c r="TP2068" s="593"/>
      <c r="TQ2068" s="593"/>
      <c r="TR2068" s="593"/>
      <c r="TS2068" s="593"/>
      <c r="TT2068" s="593"/>
      <c r="TU2068" s="593"/>
      <c r="TV2068" s="593"/>
      <c r="TW2068" s="593"/>
      <c r="TX2068" s="593"/>
      <c r="TY2068" s="593"/>
      <c r="TZ2068" s="593"/>
      <c r="UA2068" s="593"/>
      <c r="UB2068" s="593"/>
      <c r="UC2068" s="593"/>
      <c r="UD2068" s="593"/>
      <c r="UE2068" s="593"/>
      <c r="UF2068" s="593"/>
      <c r="UG2068" s="593"/>
      <c r="UH2068" s="593"/>
      <c r="UI2068" s="593"/>
      <c r="UJ2068" s="593"/>
      <c r="UK2068" s="593"/>
      <c r="UL2068" s="593"/>
      <c r="UM2068" s="593"/>
      <c r="UN2068" s="593"/>
      <c r="UO2068" s="593"/>
      <c r="UP2068" s="593"/>
      <c r="UQ2068" s="593"/>
      <c r="UR2068" s="593"/>
      <c r="US2068" s="593"/>
      <c r="UT2068" s="593"/>
      <c r="UU2068" s="593"/>
      <c r="UV2068" s="593"/>
      <c r="UW2068" s="593"/>
      <c r="UX2068" s="593"/>
      <c r="UY2068" s="593"/>
      <c r="UZ2068" s="593"/>
      <c r="VA2068" s="593"/>
      <c r="VB2068" s="593"/>
      <c r="VC2068" s="593"/>
      <c r="VD2068" s="593"/>
      <c r="VE2068" s="593"/>
      <c r="VF2068" s="593"/>
      <c r="VG2068" s="593"/>
      <c r="VH2068" s="593"/>
      <c r="VI2068" s="593"/>
      <c r="VJ2068" s="593"/>
      <c r="VK2068" s="593"/>
      <c r="VL2068" s="593"/>
      <c r="VM2068" s="593"/>
      <c r="VN2068" s="593"/>
      <c r="VO2068" s="593"/>
      <c r="VP2068" s="593"/>
      <c r="VQ2068" s="593"/>
      <c r="VR2068" s="593"/>
      <c r="VS2068" s="593"/>
      <c r="VT2068" s="593"/>
      <c r="VU2068" s="593"/>
      <c r="VV2068" s="593"/>
      <c r="VW2068" s="593"/>
      <c r="VX2068" s="593"/>
      <c r="VY2068" s="593"/>
      <c r="VZ2068" s="593"/>
      <c r="WA2068" s="593"/>
      <c r="WB2068" s="593"/>
      <c r="WC2068" s="593"/>
      <c r="WD2068" s="593"/>
      <c r="WE2068" s="593"/>
      <c r="WF2068" s="593"/>
      <c r="WG2068" s="593"/>
      <c r="WH2068" s="593"/>
      <c r="WI2068" s="593"/>
      <c r="WJ2068" s="593"/>
      <c r="WK2068" s="593"/>
      <c r="WL2068" s="593"/>
      <c r="WM2068" s="593"/>
      <c r="WN2068" s="593"/>
      <c r="WO2068" s="593"/>
      <c r="WP2068" s="593"/>
      <c r="WQ2068" s="593"/>
      <c r="WR2068" s="593"/>
      <c r="WS2068" s="593"/>
      <c r="WT2068" s="593"/>
      <c r="WU2068" s="593"/>
      <c r="WV2068" s="593"/>
      <c r="WW2068" s="593"/>
      <c r="WX2068" s="593"/>
      <c r="WY2068" s="593"/>
      <c r="WZ2068" s="593"/>
      <c r="XA2068" s="593"/>
      <c r="XB2068" s="593"/>
      <c r="XC2068" s="593"/>
      <c r="XD2068" s="593"/>
      <c r="XE2068" s="593"/>
      <c r="XF2068" s="593"/>
      <c r="XG2068" s="593"/>
      <c r="XH2068" s="593"/>
      <c r="XI2068" s="593"/>
      <c r="XJ2068" s="593"/>
      <c r="XK2068" s="593"/>
      <c r="XL2068" s="593"/>
      <c r="XM2068" s="593"/>
      <c r="XN2068" s="593"/>
      <c r="XO2068" s="593"/>
      <c r="XP2068" s="593"/>
      <c r="XQ2068" s="593"/>
      <c r="XR2068" s="593"/>
      <c r="XS2068" s="593"/>
      <c r="XT2068" s="593"/>
      <c r="XU2068" s="593"/>
      <c r="XV2068" s="593"/>
      <c r="XW2068" s="593"/>
      <c r="XX2068" s="593"/>
      <c r="XY2068" s="593"/>
      <c r="XZ2068" s="593"/>
      <c r="YA2068" s="593"/>
      <c r="YB2068" s="593"/>
      <c r="YC2068" s="593"/>
      <c r="YD2068" s="593"/>
      <c r="YE2068" s="593"/>
      <c r="YF2068" s="593"/>
      <c r="YG2068" s="593"/>
      <c r="YH2068" s="593"/>
      <c r="YI2068" s="593"/>
      <c r="YJ2068" s="593"/>
      <c r="YK2068" s="593"/>
      <c r="YL2068" s="593"/>
      <c r="YM2068" s="593"/>
      <c r="YN2068" s="593"/>
      <c r="YO2068" s="593"/>
      <c r="YP2068" s="593"/>
      <c r="YQ2068" s="593"/>
      <c r="YR2068" s="593"/>
      <c r="YS2068" s="593"/>
      <c r="YT2068" s="593"/>
      <c r="YU2068" s="593"/>
      <c r="YV2068" s="593"/>
      <c r="YW2068" s="593"/>
      <c r="YX2068" s="593"/>
      <c r="YY2068" s="593"/>
      <c r="YZ2068" s="593"/>
      <c r="ZA2068" s="593"/>
      <c r="ZB2068" s="593"/>
      <c r="ZC2068" s="593"/>
      <c r="ZD2068" s="593"/>
      <c r="ZE2068" s="593"/>
      <c r="ZF2068" s="593"/>
      <c r="ZG2068" s="593"/>
      <c r="ZH2068" s="593"/>
      <c r="ZI2068" s="593"/>
      <c r="ZJ2068" s="593"/>
      <c r="ZK2068" s="593"/>
      <c r="ZL2068" s="593"/>
      <c r="ZM2068" s="593"/>
      <c r="ZN2068" s="593"/>
      <c r="ZO2068" s="593"/>
      <c r="ZP2068" s="593"/>
      <c r="ZQ2068" s="593"/>
      <c r="ZR2068" s="593"/>
      <c r="ZS2068" s="593"/>
      <c r="ZT2068" s="593"/>
      <c r="ZU2068" s="593"/>
      <c r="ZV2068" s="593"/>
      <c r="ZW2068" s="593"/>
      <c r="ZX2068" s="593"/>
      <c r="ZY2068" s="593"/>
      <c r="ZZ2068" s="593"/>
      <c r="AAA2068" s="593"/>
      <c r="AAB2068" s="593"/>
      <c r="AAC2068" s="593"/>
      <c r="AAD2068" s="593"/>
      <c r="AAE2068" s="593"/>
      <c r="AAF2068" s="593"/>
      <c r="AAG2068" s="593"/>
      <c r="AAH2068" s="593"/>
      <c r="AAI2068" s="593"/>
      <c r="AAJ2068" s="593"/>
      <c r="AAK2068" s="593"/>
      <c r="AAL2068" s="593"/>
      <c r="AAM2068" s="593"/>
      <c r="AAN2068" s="593"/>
      <c r="AAO2068" s="593"/>
      <c r="AAP2068" s="593"/>
      <c r="AAQ2068" s="593"/>
      <c r="AAR2068" s="593"/>
      <c r="AAS2068" s="593"/>
      <c r="AAT2068" s="593"/>
      <c r="AAU2068" s="593"/>
      <c r="AAV2068" s="593"/>
      <c r="AAW2068" s="593"/>
      <c r="AAX2068" s="593"/>
      <c r="AAY2068" s="593"/>
      <c r="AAZ2068" s="593"/>
      <c r="ABA2068" s="593"/>
      <c r="ABB2068" s="593"/>
      <c r="ABC2068" s="593"/>
      <c r="ABD2068" s="593"/>
      <c r="ABE2068" s="593"/>
      <c r="ABF2068" s="593"/>
      <c r="ABG2068" s="593"/>
      <c r="ABH2068" s="593"/>
      <c r="ABI2068" s="593"/>
      <c r="ABJ2068" s="593"/>
      <c r="ABK2068" s="593"/>
      <c r="ABL2068" s="593"/>
      <c r="ABM2068" s="593"/>
      <c r="ABN2068" s="593"/>
      <c r="ABO2068" s="593"/>
      <c r="ABP2068" s="593"/>
      <c r="ABQ2068" s="593"/>
      <c r="ABR2068" s="593"/>
      <c r="ABS2068" s="593"/>
      <c r="ABT2068" s="593"/>
      <c r="ABU2068" s="593"/>
      <c r="ABV2068" s="593"/>
      <c r="ABW2068" s="593"/>
      <c r="ABX2068" s="593"/>
      <c r="ABY2068" s="593"/>
      <c r="ABZ2068" s="593"/>
      <c r="ACA2068" s="593"/>
      <c r="ACB2068" s="593"/>
      <c r="ACC2068" s="593"/>
      <c r="ACD2068" s="593"/>
      <c r="ACE2068" s="593"/>
      <c r="ACF2068" s="593"/>
      <c r="ACG2068" s="593"/>
      <c r="ACH2068" s="593"/>
      <c r="ACI2068" s="593"/>
      <c r="ACJ2068" s="593"/>
      <c r="ACK2068" s="593"/>
      <c r="ACL2068" s="593"/>
      <c r="ACM2068" s="593"/>
      <c r="ACN2068" s="593"/>
      <c r="ACO2068" s="593"/>
      <c r="ACP2068" s="593"/>
      <c r="ACQ2068" s="593"/>
      <c r="ACR2068" s="593"/>
      <c r="ACS2068" s="593"/>
      <c r="ACT2068" s="593"/>
      <c r="ACU2068" s="593"/>
      <c r="ACV2068" s="593"/>
      <c r="ACW2068" s="593"/>
      <c r="ACX2068" s="593"/>
      <c r="ACY2068" s="593"/>
      <c r="ACZ2068" s="593"/>
      <c r="ADA2068" s="593"/>
      <c r="ADB2068" s="593"/>
      <c r="ADC2068" s="593"/>
      <c r="ADD2068" s="593"/>
      <c r="ADE2068" s="593"/>
      <c r="ADF2068" s="593"/>
      <c r="ADG2068" s="593"/>
      <c r="ADH2068" s="593"/>
      <c r="ADI2068" s="593"/>
      <c r="ADJ2068" s="593"/>
      <c r="ADK2068" s="593"/>
      <c r="ADL2068" s="593"/>
      <c r="ADM2068" s="593"/>
      <c r="ADN2068" s="593"/>
      <c r="ADO2068" s="593"/>
      <c r="ADP2068" s="593"/>
      <c r="ADQ2068" s="593"/>
      <c r="ADR2068" s="593"/>
      <c r="ADS2068" s="593"/>
      <c r="ADT2068" s="593"/>
      <c r="ADU2068" s="593"/>
      <c r="ADV2068" s="593"/>
      <c r="ADW2068" s="593"/>
      <c r="ADX2068" s="593"/>
      <c r="ADY2068" s="593"/>
      <c r="ADZ2068" s="593"/>
      <c r="AEA2068" s="593"/>
      <c r="AEB2068" s="593"/>
      <c r="AEC2068" s="593"/>
      <c r="AED2068" s="593"/>
      <c r="AEE2068" s="593"/>
      <c r="AEF2068" s="593"/>
      <c r="AEG2068" s="593"/>
      <c r="AEH2068" s="593"/>
      <c r="AEI2068" s="593"/>
      <c r="AEJ2068" s="593"/>
      <c r="AEK2068" s="593"/>
      <c r="AEL2068" s="593"/>
      <c r="AEM2068" s="593"/>
      <c r="AEN2068" s="593"/>
      <c r="AEO2068" s="593"/>
      <c r="AEP2068" s="593"/>
      <c r="AEQ2068" s="593"/>
      <c r="AER2068" s="593"/>
      <c r="AES2068" s="593"/>
      <c r="AET2068" s="593"/>
      <c r="AEU2068" s="593"/>
      <c r="AEV2068" s="593"/>
      <c r="AEW2068" s="593"/>
      <c r="AEX2068" s="593"/>
      <c r="AEY2068" s="593"/>
      <c r="AEZ2068" s="593"/>
      <c r="AFA2068" s="593"/>
      <c r="AFB2068" s="593"/>
      <c r="AFC2068" s="593"/>
      <c r="AFD2068" s="593"/>
      <c r="AFE2068" s="593"/>
      <c r="AFF2068" s="593"/>
      <c r="AFG2068" s="593"/>
      <c r="AFH2068" s="593"/>
      <c r="AFI2068" s="593"/>
      <c r="AFJ2068" s="593"/>
      <c r="AFK2068" s="593"/>
      <c r="AFL2068" s="593"/>
      <c r="AFM2068" s="593"/>
      <c r="AFN2068" s="593"/>
      <c r="AFO2068" s="593"/>
      <c r="AFP2068" s="593"/>
      <c r="AFQ2068" s="593"/>
      <c r="AFR2068" s="593"/>
      <c r="AFS2068" s="593"/>
      <c r="AFT2068" s="593"/>
      <c r="AFU2068" s="593"/>
      <c r="AFV2068" s="593"/>
      <c r="AFW2068" s="593"/>
      <c r="AFX2068" s="593"/>
      <c r="AFY2068" s="593"/>
      <c r="AFZ2068" s="593"/>
      <c r="AGA2068" s="593"/>
      <c r="AGB2068" s="593"/>
      <c r="AGC2068" s="593"/>
      <c r="AGD2068" s="593"/>
      <c r="AGE2068" s="593"/>
      <c r="AGF2068" s="593"/>
      <c r="AGG2068" s="593"/>
      <c r="AGH2068" s="593"/>
      <c r="AGI2068" s="593"/>
      <c r="AGJ2068" s="593"/>
      <c r="AGK2068" s="593"/>
      <c r="AGL2068" s="593"/>
      <c r="AGM2068" s="593"/>
      <c r="AGN2068" s="593"/>
      <c r="AGO2068" s="593"/>
      <c r="AGP2068" s="593"/>
      <c r="AGQ2068" s="593"/>
      <c r="AGR2068" s="593"/>
      <c r="AGS2068" s="593"/>
      <c r="AGT2068" s="593"/>
      <c r="AGU2068" s="593"/>
      <c r="AGV2068" s="593"/>
      <c r="AGW2068" s="593"/>
      <c r="AGX2068" s="593"/>
      <c r="AGY2068" s="593"/>
      <c r="AGZ2068" s="593"/>
      <c r="AHA2068" s="593"/>
      <c r="AHB2068" s="593"/>
      <c r="AHC2068" s="593"/>
      <c r="AHD2068" s="593"/>
      <c r="AHE2068" s="593"/>
      <c r="AHF2068" s="593"/>
      <c r="AHG2068" s="593"/>
      <c r="AHH2068" s="593"/>
      <c r="AHI2068" s="593"/>
      <c r="AHJ2068" s="593"/>
      <c r="AHK2068" s="593"/>
      <c r="AHL2068" s="593"/>
      <c r="AHM2068" s="593"/>
      <c r="AHN2068" s="593"/>
      <c r="AHO2068" s="593"/>
      <c r="AHP2068" s="593"/>
      <c r="AHQ2068" s="593"/>
      <c r="AHR2068" s="593"/>
      <c r="AHS2068" s="593"/>
      <c r="AHT2068" s="593"/>
      <c r="AHU2068" s="593"/>
      <c r="AHV2068" s="593"/>
      <c r="AHW2068" s="593"/>
      <c r="AHX2068" s="593"/>
      <c r="AHY2068" s="593"/>
      <c r="AHZ2068" s="593"/>
      <c r="AIA2068" s="593"/>
      <c r="AIB2068" s="593"/>
      <c r="AIC2068" s="593"/>
      <c r="AID2068" s="593"/>
      <c r="AIE2068" s="593"/>
      <c r="AIF2068" s="593"/>
      <c r="AIG2068" s="593"/>
      <c r="AIH2068" s="593"/>
      <c r="AII2068" s="593"/>
      <c r="AIJ2068" s="593"/>
      <c r="AIK2068" s="593"/>
      <c r="AIL2068" s="593"/>
      <c r="AIM2068" s="593"/>
      <c r="AIN2068" s="593"/>
      <c r="AIO2068" s="593"/>
      <c r="AIP2068" s="593"/>
      <c r="AIQ2068" s="593"/>
      <c r="AIR2068" s="593"/>
      <c r="AIS2068" s="593"/>
      <c r="AIT2068" s="593"/>
      <c r="AIU2068" s="593"/>
      <c r="AIV2068" s="593"/>
      <c r="AIW2068" s="593"/>
      <c r="AIX2068" s="593"/>
      <c r="AIY2068" s="593"/>
      <c r="AIZ2068" s="593"/>
      <c r="AJA2068" s="593"/>
      <c r="AJB2068" s="593"/>
      <c r="AJC2068" s="593"/>
      <c r="AJD2068" s="593"/>
      <c r="AJE2068" s="593"/>
      <c r="AJF2068" s="593"/>
      <c r="AJG2068" s="593"/>
      <c r="AJH2068" s="593"/>
      <c r="AJI2068" s="593"/>
      <c r="AJJ2068" s="593"/>
      <c r="AJK2068" s="593"/>
      <c r="AJL2068" s="593"/>
      <c r="AJM2068" s="593"/>
      <c r="AJN2068" s="593"/>
      <c r="AJO2068" s="593"/>
      <c r="AJP2068" s="593"/>
      <c r="AJQ2068" s="593"/>
      <c r="AJR2068" s="593"/>
      <c r="AJS2068" s="593"/>
      <c r="AJT2068" s="593"/>
      <c r="AJU2068" s="593"/>
      <c r="AJV2068" s="593"/>
      <c r="AJW2068" s="593"/>
      <c r="AJX2068" s="593"/>
      <c r="AJY2068" s="593"/>
      <c r="AJZ2068" s="593"/>
      <c r="AKA2068" s="593"/>
      <c r="AKB2068" s="593"/>
      <c r="AKC2068" s="593"/>
      <c r="AKD2068" s="593"/>
      <c r="AKE2068" s="593"/>
      <c r="AKF2068" s="593"/>
      <c r="AKG2068" s="593"/>
      <c r="AKH2068" s="593"/>
      <c r="AKI2068" s="593"/>
      <c r="AKJ2068" s="593"/>
      <c r="AKK2068" s="593"/>
      <c r="AKL2068" s="593"/>
      <c r="AKM2068" s="593"/>
      <c r="AKN2068" s="593"/>
      <c r="AKO2068" s="593"/>
      <c r="AKP2068" s="593"/>
      <c r="AKQ2068" s="593"/>
      <c r="AKR2068" s="593"/>
      <c r="AKS2068" s="593"/>
      <c r="AKT2068" s="593"/>
      <c r="AKU2068" s="593"/>
      <c r="AKV2068" s="593"/>
      <c r="AKW2068" s="593"/>
      <c r="AKX2068" s="593"/>
      <c r="AKY2068" s="593"/>
      <c r="AKZ2068" s="593"/>
      <c r="ALA2068" s="593"/>
      <c r="ALB2068" s="593"/>
      <c r="ALC2068" s="593"/>
      <c r="ALD2068" s="593"/>
      <c r="ALE2068" s="593"/>
      <c r="ALF2068" s="593"/>
      <c r="ALG2068" s="593"/>
      <c r="ALH2068" s="593"/>
      <c r="ALI2068" s="593"/>
      <c r="ALJ2068" s="593"/>
      <c r="ALK2068" s="593"/>
      <c r="ALL2068" s="593"/>
      <c r="ALM2068" s="593"/>
      <c r="ALN2068" s="593"/>
      <c r="ALO2068" s="593"/>
      <c r="ALP2068" s="593"/>
      <c r="ALQ2068" s="593"/>
      <c r="ALR2068" s="593"/>
      <c r="ALS2068" s="593"/>
      <c r="ALT2068" s="593"/>
      <c r="ALU2068" s="593"/>
      <c r="ALV2068" s="593"/>
      <c r="ALW2068" s="593"/>
      <c r="ALX2068" s="593"/>
      <c r="ALY2068" s="593"/>
      <c r="ALZ2068" s="593"/>
      <c r="AMA2068" s="593"/>
      <c r="AMB2068" s="593"/>
      <c r="AMC2068" s="593"/>
      <c r="AMD2068" s="593"/>
      <c r="AME2068" s="593"/>
      <c r="AMF2068" s="593"/>
      <c r="AMG2068" s="593"/>
      <c r="AMH2068" s="593"/>
      <c r="AMI2068" s="593"/>
      <c r="AMJ2068" s="593"/>
      <c r="AMK2068" s="593"/>
      <c r="AML2068" s="593"/>
      <c r="AMM2068" s="593"/>
      <c r="AMN2068" s="593"/>
      <c r="AMO2068" s="593"/>
      <c r="AMP2068" s="593"/>
      <c r="AMQ2068" s="593"/>
      <c r="AMR2068" s="593"/>
      <c r="AMS2068" s="593"/>
      <c r="AMT2068" s="593"/>
      <c r="AMU2068" s="593"/>
      <c r="AMV2068" s="593"/>
      <c r="AMW2068" s="593"/>
      <c r="AMX2068" s="593"/>
      <c r="AMY2068" s="593"/>
      <c r="AMZ2068" s="593"/>
      <c r="ANA2068" s="593"/>
      <c r="ANB2068" s="593"/>
      <c r="ANC2068" s="593"/>
      <c r="AND2068" s="593"/>
      <c r="ANE2068" s="593"/>
      <c r="ANF2068" s="593"/>
      <c r="ANG2068" s="593"/>
      <c r="ANH2068" s="593"/>
      <c r="ANI2068" s="593"/>
      <c r="ANJ2068" s="593"/>
      <c r="ANK2068" s="593"/>
      <c r="ANL2068" s="593"/>
      <c r="ANM2068" s="593"/>
      <c r="ANN2068" s="593"/>
      <c r="ANO2068" s="593"/>
      <c r="ANP2068" s="593"/>
      <c r="ANQ2068" s="593"/>
      <c r="ANR2068" s="593"/>
      <c r="ANS2068" s="593"/>
      <c r="ANT2068" s="593"/>
      <c r="ANU2068" s="593"/>
      <c r="ANV2068" s="593"/>
      <c r="ANW2068" s="593"/>
      <c r="ANX2068" s="593"/>
      <c r="ANY2068" s="593"/>
      <c r="ANZ2068" s="593"/>
      <c r="AOA2068" s="593"/>
      <c r="AOB2068" s="593"/>
      <c r="AOC2068" s="593"/>
      <c r="AOD2068" s="593"/>
      <c r="AOE2068" s="593"/>
      <c r="AOF2068" s="593"/>
      <c r="AOG2068" s="593"/>
      <c r="AOH2068" s="593"/>
      <c r="AOI2068" s="593"/>
      <c r="AOJ2068" s="593"/>
      <c r="AOK2068" s="593"/>
      <c r="AOL2068" s="593"/>
      <c r="AOM2068" s="593"/>
      <c r="AON2068" s="593"/>
      <c r="AOO2068" s="593"/>
      <c r="AOP2068" s="593"/>
      <c r="AOQ2068" s="593"/>
      <c r="AOR2068" s="593"/>
      <c r="AOS2068" s="593"/>
      <c r="AOT2068" s="593"/>
      <c r="AOU2068" s="593"/>
      <c r="AOV2068" s="593"/>
      <c r="AOW2068" s="593"/>
      <c r="AOX2068" s="593"/>
      <c r="AOY2068" s="593"/>
      <c r="AOZ2068" s="593"/>
      <c r="APA2068" s="593"/>
      <c r="APB2068" s="593"/>
      <c r="APC2068" s="593"/>
      <c r="APD2068" s="593"/>
      <c r="APE2068" s="593"/>
      <c r="APF2068" s="593"/>
      <c r="APG2068" s="593"/>
      <c r="APH2068" s="593"/>
      <c r="API2068" s="593"/>
      <c r="APJ2068" s="593"/>
      <c r="APK2068" s="593"/>
      <c r="APL2068" s="593"/>
      <c r="APM2068" s="593"/>
      <c r="APN2068" s="593"/>
      <c r="APO2068" s="593"/>
      <c r="APP2068" s="593"/>
      <c r="APQ2068" s="593"/>
      <c r="APR2068" s="593"/>
      <c r="APS2068" s="593"/>
      <c r="APT2068" s="593"/>
      <c r="APU2068" s="593"/>
      <c r="APV2068" s="593"/>
      <c r="APW2068" s="593"/>
      <c r="APX2068" s="593"/>
      <c r="APY2068" s="593"/>
      <c r="APZ2068" s="593"/>
      <c r="AQA2068" s="593"/>
      <c r="AQB2068" s="593"/>
      <c r="AQC2068" s="593"/>
      <c r="AQD2068" s="593"/>
      <c r="AQE2068" s="593"/>
      <c r="AQF2068" s="593"/>
      <c r="AQG2068" s="593"/>
      <c r="AQH2068" s="593"/>
      <c r="AQI2068" s="593"/>
      <c r="AQJ2068" s="593"/>
      <c r="AQK2068" s="593"/>
      <c r="AQL2068" s="593"/>
      <c r="AQM2068" s="593"/>
      <c r="AQN2068" s="593"/>
      <c r="AQO2068" s="593"/>
      <c r="AQP2068" s="593"/>
      <c r="AQQ2068" s="593"/>
      <c r="AQR2068" s="593"/>
      <c r="AQS2068" s="593"/>
      <c r="AQT2068" s="593"/>
      <c r="AQU2068" s="593"/>
      <c r="AQV2068" s="593"/>
      <c r="AQW2068" s="593"/>
      <c r="AQX2068" s="593"/>
      <c r="AQY2068" s="593"/>
      <c r="AQZ2068" s="593"/>
      <c r="ARA2068" s="593"/>
      <c r="ARB2068" s="593"/>
      <c r="ARC2068" s="593"/>
      <c r="ARD2068" s="593"/>
      <c r="ARE2068" s="593"/>
      <c r="ARF2068" s="593"/>
      <c r="ARG2068" s="593"/>
      <c r="ARH2068" s="593"/>
      <c r="ARI2068" s="593"/>
      <c r="ARJ2068" s="593"/>
      <c r="ARK2068" s="593"/>
      <c r="ARL2068" s="593"/>
      <c r="ARM2068" s="593"/>
      <c r="ARN2068" s="593"/>
      <c r="ARO2068" s="593"/>
      <c r="ARP2068" s="593"/>
      <c r="ARQ2068" s="593"/>
      <c r="ARR2068" s="593"/>
      <c r="ARS2068" s="593"/>
      <c r="ART2068" s="593"/>
      <c r="ARU2068" s="593"/>
      <c r="ARV2068" s="593"/>
      <c r="ARW2068" s="593"/>
      <c r="ARX2068" s="593"/>
      <c r="ARY2068" s="593"/>
      <c r="ARZ2068" s="593"/>
      <c r="ASA2068" s="593"/>
      <c r="ASB2068" s="593"/>
      <c r="ASC2068" s="593"/>
      <c r="ASD2068" s="593"/>
      <c r="ASE2068" s="593"/>
      <c r="ASF2068" s="593"/>
      <c r="ASG2068" s="593"/>
      <c r="ASH2068" s="593"/>
      <c r="ASI2068" s="593"/>
      <c r="ASJ2068" s="593"/>
      <c r="ASK2068" s="593"/>
      <c r="ASL2068" s="593"/>
      <c r="ASM2068" s="593"/>
      <c r="ASN2068" s="593"/>
      <c r="ASO2068" s="593"/>
      <c r="ASP2068" s="593"/>
      <c r="ASQ2068" s="593"/>
      <c r="ASR2068" s="593"/>
      <c r="ASS2068" s="593"/>
      <c r="AST2068" s="593"/>
      <c r="ASU2068" s="593"/>
      <c r="ASV2068" s="593"/>
      <c r="ASW2068" s="593"/>
      <c r="ASX2068" s="593"/>
      <c r="ASY2068" s="593"/>
      <c r="ASZ2068" s="593"/>
      <c r="ATA2068" s="593"/>
      <c r="ATB2068" s="593"/>
      <c r="ATC2068" s="593"/>
      <c r="ATD2068" s="593"/>
      <c r="ATE2068" s="593"/>
      <c r="ATF2068" s="593"/>
      <c r="ATG2068" s="593"/>
      <c r="ATH2068" s="593"/>
      <c r="ATI2068" s="593"/>
      <c r="ATJ2068" s="593"/>
      <c r="ATK2068" s="593"/>
      <c r="ATL2068" s="593"/>
      <c r="ATM2068" s="593"/>
      <c r="ATN2068" s="593"/>
      <c r="ATO2068" s="593"/>
      <c r="ATP2068" s="593"/>
      <c r="ATQ2068" s="593"/>
      <c r="ATR2068" s="593"/>
      <c r="ATS2068" s="593"/>
      <c r="ATT2068" s="593"/>
      <c r="ATU2068" s="593"/>
      <c r="ATV2068" s="593"/>
      <c r="ATW2068" s="593"/>
      <c r="ATX2068" s="593"/>
      <c r="ATY2068" s="593"/>
      <c r="ATZ2068" s="593"/>
      <c r="AUA2068" s="593"/>
      <c r="AUB2068" s="593"/>
      <c r="AUC2068" s="593"/>
      <c r="AUD2068" s="593"/>
      <c r="AUE2068" s="593"/>
      <c r="AUF2068" s="593"/>
      <c r="AUG2068" s="593"/>
      <c r="AUH2068" s="593"/>
      <c r="AUI2068" s="593"/>
      <c r="AUJ2068" s="593"/>
      <c r="AUK2068" s="593"/>
      <c r="AUL2068" s="593"/>
      <c r="AUM2068" s="593"/>
      <c r="AUN2068" s="593"/>
      <c r="AUO2068" s="593"/>
      <c r="AUP2068" s="593"/>
      <c r="AUQ2068" s="593"/>
      <c r="AUR2068" s="593"/>
      <c r="AUS2068" s="593"/>
      <c r="AUT2068" s="593"/>
      <c r="AUU2068" s="593"/>
      <c r="AUV2068" s="593"/>
      <c r="AUW2068" s="593"/>
      <c r="AUX2068" s="593"/>
      <c r="AUY2068" s="593"/>
      <c r="AUZ2068" s="593"/>
      <c r="AVA2068" s="593"/>
      <c r="AVB2068" s="593"/>
      <c r="AVC2068" s="593"/>
      <c r="AVD2068" s="593"/>
      <c r="AVE2068" s="593"/>
      <c r="AVF2068" s="593"/>
      <c r="AVG2068" s="593"/>
      <c r="AVH2068" s="593"/>
      <c r="AVI2068" s="593"/>
      <c r="AVJ2068" s="593"/>
      <c r="AVK2068" s="593"/>
    </row>
    <row r="2069" spans="1:1259">
      <c r="A2069" s="697"/>
      <c r="B2069" s="558"/>
      <c r="C2069" s="558"/>
      <c r="D2069" s="676" t="s">
        <v>1067</v>
      </c>
      <c r="E2069" s="524"/>
      <c r="F2069" s="665" t="s">
        <v>87</v>
      </c>
      <c r="G2069" s="665">
        <v>2022</v>
      </c>
      <c r="H2069" s="665">
        <v>5</v>
      </c>
      <c r="I2069" s="687" t="s">
        <v>1095</v>
      </c>
      <c r="J2069" s="677"/>
      <c r="K2069" s="676" t="s">
        <v>1419</v>
      </c>
      <c r="L2069" s="677" t="s">
        <v>1400</v>
      </c>
      <c r="M2069" s="677">
        <v>44357</v>
      </c>
      <c r="N2069" s="677"/>
      <c r="O2069" s="677"/>
      <c r="P2069" s="666"/>
      <c r="Q2069" s="666"/>
      <c r="R2069" s="666"/>
      <c r="S2069" s="676" t="s">
        <v>1401</v>
      </c>
      <c r="T2069" s="665">
        <v>72</v>
      </c>
      <c r="U2069" s="665" t="s">
        <v>1086</v>
      </c>
      <c r="V2069" s="676" t="s">
        <v>1072</v>
      </c>
      <c r="W2069" s="678">
        <v>475</v>
      </c>
      <c r="X2069" s="551">
        <v>6990</v>
      </c>
      <c r="Y2069" s="693">
        <v>3320250</v>
      </c>
      <c r="Z2069" s="667">
        <v>0.39499999999999996</v>
      </c>
      <c r="AA2069" s="682">
        <f>Y2069*Z2069</f>
        <v>1311498.7499999998</v>
      </c>
      <c r="AB2069" s="521"/>
      <c r="AC2069" s="668">
        <v>0</v>
      </c>
      <c r="AD2069" s="676"/>
      <c r="AE2069" s="669"/>
      <c r="AF2069" s="695">
        <f>AA2069+AD2069+AE2069</f>
        <v>1311498.7499999998</v>
      </c>
      <c r="AG2069" s="665" t="s">
        <v>47</v>
      </c>
      <c r="AH2069" s="641">
        <v>10</v>
      </c>
      <c r="AI2069" s="676">
        <v>60</v>
      </c>
      <c r="AJ2069" s="665" t="s">
        <v>1407</v>
      </c>
      <c r="AK2069" s="676" t="s">
        <v>1408</v>
      </c>
      <c r="AL2069" s="696">
        <v>89431</v>
      </c>
      <c r="AM2069" s="665" t="s">
        <v>52</v>
      </c>
      <c r="AN2069" s="676" t="s">
        <v>1089</v>
      </c>
      <c r="AO2069" s="665"/>
      <c r="AP2069" s="676" t="s">
        <v>92</v>
      </c>
      <c r="AQ2069" s="676" t="s">
        <v>1113</v>
      </c>
      <c r="AR2069" s="676"/>
      <c r="AS2069" s="523" t="s">
        <v>1078</v>
      </c>
      <c r="AT2069" s="523" t="s">
        <v>1078</v>
      </c>
      <c r="AU2069" s="523" t="s">
        <v>1078</v>
      </c>
      <c r="AV2069" s="674"/>
      <c r="AW2069" s="673" t="str">
        <f>U2069</f>
        <v>12005833C</v>
      </c>
      <c r="AX2069" s="673" cm="1">
        <f t="array" ref="AX2069">SUM(MID(0&amp;AW2069,LARGE(INDEX(ISNUMBER(--MID(AW2069,ROW($1:$8),1))*ROW($1:$8),),ROW($1:$8))+1,1)*10^ROW($1:$8)/10)</f>
        <v>12005833</v>
      </c>
      <c r="AY2069" s="673" t="str">
        <f>VLOOKUP($AX2069,'Item Master Data'!$A:$F,3,FALSE)</f>
        <v>Q.PEAK DUO XL G10 BFG</v>
      </c>
      <c r="AZ2069" s="673">
        <f>VLOOKUP($AX2069,'Item Master Data'!$A:$F,6,FALSE)</f>
        <v>475</v>
      </c>
      <c r="BA2069" s="673" t="e">
        <f>X2069/BB2069</f>
        <v>#VALUE!</v>
      </c>
      <c r="BB2069" s="673" t="str">
        <f>VLOOKUP(AX2069,'Item Master Data'!$A:$G,7,FALSE)</f>
        <v> 30</v>
      </c>
      <c r="BC2069" s="673"/>
      <c r="BD2069" s="673">
        <f>W2069-AZ2069</f>
        <v>0</v>
      </c>
      <c r="BE2069" s="593"/>
      <c r="BF2069" s="593"/>
      <c r="BG2069" s="593"/>
      <c r="BH2069" s="593"/>
      <c r="BI2069" s="593"/>
      <c r="BJ2069" s="593"/>
      <c r="BK2069" s="593"/>
      <c r="BL2069" s="593"/>
      <c r="BM2069" s="593"/>
      <c r="BN2069" s="593"/>
      <c r="BO2069" s="593"/>
      <c r="BP2069" s="593"/>
      <c r="BQ2069" s="593"/>
      <c r="BR2069" s="593"/>
      <c r="BS2069" s="593"/>
      <c r="BT2069" s="593"/>
      <c r="BU2069" s="593"/>
      <c r="BV2069" s="593"/>
      <c r="BW2069" s="593"/>
      <c r="BX2069" s="593"/>
      <c r="BY2069" s="593"/>
      <c r="BZ2069" s="593"/>
      <c r="CA2069" s="593"/>
      <c r="CB2069" s="593"/>
      <c r="CC2069" s="593"/>
      <c r="CD2069" s="593"/>
      <c r="CE2069" s="593"/>
      <c r="CF2069" s="593"/>
      <c r="CG2069" s="593"/>
      <c r="CH2069" s="593"/>
      <c r="CI2069" s="593"/>
      <c r="CJ2069" s="593"/>
      <c r="CK2069" s="593"/>
      <c r="CL2069" s="593"/>
      <c r="CM2069" s="593"/>
      <c r="CN2069" s="593"/>
      <c r="CO2069" s="593"/>
      <c r="CP2069" s="593"/>
      <c r="CQ2069" s="593"/>
      <c r="CR2069" s="593"/>
      <c r="CS2069" s="593"/>
      <c r="CT2069" s="593"/>
      <c r="CU2069" s="593"/>
      <c r="CV2069" s="593"/>
      <c r="CW2069" s="593"/>
      <c r="CX2069" s="593"/>
      <c r="CY2069" s="593"/>
      <c r="CZ2069" s="593"/>
      <c r="DA2069" s="593"/>
      <c r="DB2069" s="593"/>
      <c r="DC2069" s="593"/>
      <c r="DD2069" s="593"/>
      <c r="DE2069" s="593"/>
      <c r="DF2069" s="593"/>
      <c r="DG2069" s="593"/>
      <c r="DH2069" s="593"/>
      <c r="DI2069" s="593"/>
      <c r="DJ2069" s="593"/>
      <c r="DK2069" s="593"/>
      <c r="DL2069" s="593"/>
      <c r="DM2069" s="593"/>
      <c r="DN2069" s="593"/>
      <c r="DO2069" s="593"/>
      <c r="DP2069" s="593"/>
      <c r="DQ2069" s="593"/>
      <c r="DR2069" s="593"/>
      <c r="DS2069" s="593"/>
      <c r="DT2069" s="593"/>
      <c r="DU2069" s="593"/>
      <c r="DV2069" s="593"/>
      <c r="DW2069" s="593"/>
      <c r="DX2069" s="593"/>
      <c r="DY2069" s="593"/>
      <c r="DZ2069" s="593"/>
      <c r="EA2069" s="593"/>
      <c r="EB2069" s="593"/>
      <c r="EC2069" s="593"/>
      <c r="ED2069" s="593"/>
      <c r="EE2069" s="593"/>
      <c r="EF2069" s="593"/>
      <c r="EG2069" s="593"/>
      <c r="EH2069" s="593"/>
      <c r="EI2069" s="593"/>
      <c r="EJ2069" s="593"/>
      <c r="EK2069" s="593"/>
      <c r="EL2069" s="593"/>
      <c r="EM2069" s="593"/>
      <c r="EN2069" s="593"/>
      <c r="EO2069" s="593"/>
      <c r="EP2069" s="593"/>
      <c r="EQ2069" s="593"/>
      <c r="ER2069" s="593"/>
      <c r="ES2069" s="593"/>
      <c r="ET2069" s="593"/>
      <c r="EU2069" s="593"/>
      <c r="EV2069" s="593"/>
      <c r="EW2069" s="593"/>
      <c r="EX2069" s="593"/>
      <c r="EY2069" s="593"/>
      <c r="EZ2069" s="593"/>
      <c r="FA2069" s="593"/>
      <c r="FB2069" s="593"/>
      <c r="FC2069" s="593"/>
      <c r="FD2069" s="593"/>
      <c r="FE2069" s="593"/>
      <c r="FF2069" s="593"/>
      <c r="FG2069" s="593"/>
      <c r="FH2069" s="593"/>
      <c r="FI2069" s="593"/>
      <c r="FJ2069" s="593"/>
      <c r="FK2069" s="593"/>
      <c r="FL2069" s="593"/>
      <c r="FM2069" s="593"/>
      <c r="FN2069" s="593"/>
      <c r="FO2069" s="593"/>
      <c r="FP2069" s="593"/>
      <c r="FQ2069" s="593"/>
      <c r="FR2069" s="593"/>
      <c r="FS2069" s="593"/>
      <c r="FT2069" s="593"/>
      <c r="FU2069" s="593"/>
      <c r="FV2069" s="593"/>
      <c r="FW2069" s="593"/>
      <c r="FX2069" s="593"/>
      <c r="FY2069" s="593"/>
      <c r="FZ2069" s="593"/>
      <c r="GA2069" s="593"/>
      <c r="GB2069" s="593"/>
      <c r="GC2069" s="593"/>
      <c r="GD2069" s="593"/>
      <c r="GE2069" s="593"/>
      <c r="GF2069" s="593"/>
      <c r="GG2069" s="593"/>
      <c r="GH2069" s="593"/>
      <c r="GI2069" s="593"/>
      <c r="GJ2069" s="593"/>
      <c r="GK2069" s="593"/>
      <c r="GL2069" s="593"/>
      <c r="GM2069" s="593"/>
      <c r="GN2069" s="593"/>
      <c r="GO2069" s="593"/>
      <c r="GP2069" s="593"/>
      <c r="GQ2069" s="593"/>
      <c r="GR2069" s="593"/>
      <c r="GS2069" s="593"/>
      <c r="GT2069" s="593"/>
      <c r="GU2069" s="593"/>
      <c r="GV2069" s="593"/>
      <c r="GW2069" s="593"/>
      <c r="GX2069" s="593"/>
      <c r="GY2069" s="593"/>
      <c r="GZ2069" s="593"/>
      <c r="HA2069" s="593"/>
      <c r="HB2069" s="593"/>
      <c r="HC2069" s="593"/>
      <c r="HD2069" s="593"/>
      <c r="HE2069" s="593"/>
      <c r="HF2069" s="593"/>
      <c r="HG2069" s="593"/>
      <c r="HH2069" s="593"/>
      <c r="HI2069" s="593"/>
      <c r="HJ2069" s="593"/>
      <c r="HK2069" s="593"/>
      <c r="HL2069" s="593"/>
      <c r="HM2069" s="593"/>
      <c r="HN2069" s="593"/>
      <c r="HO2069" s="593"/>
      <c r="HP2069" s="593"/>
      <c r="HQ2069" s="593"/>
      <c r="HR2069" s="593"/>
      <c r="HS2069" s="593"/>
      <c r="HT2069" s="593"/>
      <c r="HU2069" s="593"/>
      <c r="HV2069" s="593"/>
      <c r="HW2069" s="593"/>
      <c r="HX2069" s="593"/>
      <c r="HY2069" s="593"/>
      <c r="HZ2069" s="593"/>
      <c r="IA2069" s="593"/>
      <c r="IB2069" s="593"/>
      <c r="IC2069" s="593"/>
      <c r="ID2069" s="593"/>
      <c r="IE2069" s="593"/>
      <c r="IF2069" s="593"/>
      <c r="IG2069" s="593"/>
      <c r="IH2069" s="593"/>
      <c r="II2069" s="593"/>
      <c r="IJ2069" s="593"/>
      <c r="IK2069" s="593"/>
      <c r="IL2069" s="593"/>
      <c r="IM2069" s="593"/>
      <c r="IN2069" s="593"/>
      <c r="IO2069" s="593"/>
      <c r="IP2069" s="593"/>
      <c r="IQ2069" s="593"/>
      <c r="IR2069" s="593"/>
      <c r="IS2069" s="593"/>
      <c r="IT2069" s="593"/>
      <c r="IU2069" s="593"/>
      <c r="IV2069" s="593"/>
      <c r="IW2069" s="593"/>
      <c r="IX2069" s="593"/>
      <c r="IY2069" s="593"/>
      <c r="IZ2069" s="593"/>
      <c r="JA2069" s="593"/>
      <c r="JB2069" s="593"/>
      <c r="JC2069" s="593"/>
      <c r="JD2069" s="593"/>
      <c r="JE2069" s="593"/>
      <c r="JF2069" s="593"/>
      <c r="JG2069" s="593"/>
      <c r="JH2069" s="593"/>
      <c r="JI2069" s="593"/>
      <c r="JJ2069" s="593"/>
      <c r="JK2069" s="593"/>
      <c r="JL2069" s="593"/>
      <c r="JM2069" s="593"/>
      <c r="JN2069" s="593"/>
      <c r="JO2069" s="593"/>
      <c r="JP2069" s="593"/>
      <c r="JQ2069" s="593"/>
      <c r="JR2069" s="593"/>
      <c r="JS2069" s="593"/>
      <c r="JT2069" s="593"/>
      <c r="JU2069" s="593"/>
      <c r="JV2069" s="593"/>
      <c r="JW2069" s="593"/>
      <c r="JX2069" s="593"/>
      <c r="JY2069" s="593"/>
      <c r="JZ2069" s="593"/>
      <c r="KA2069" s="593"/>
      <c r="KB2069" s="593"/>
      <c r="KC2069" s="593"/>
      <c r="KD2069" s="593"/>
      <c r="KE2069" s="593"/>
      <c r="KF2069" s="593"/>
      <c r="KG2069" s="593"/>
      <c r="KH2069" s="593"/>
      <c r="KI2069" s="593"/>
      <c r="KJ2069" s="593"/>
      <c r="KK2069" s="593"/>
      <c r="KL2069" s="593"/>
      <c r="KM2069" s="593"/>
      <c r="KN2069" s="593"/>
      <c r="KO2069" s="593"/>
      <c r="KP2069" s="593"/>
      <c r="KQ2069" s="593"/>
      <c r="KR2069" s="593"/>
      <c r="KS2069" s="593"/>
      <c r="KT2069" s="593"/>
      <c r="KU2069" s="593"/>
      <c r="KV2069" s="593"/>
      <c r="KW2069" s="593"/>
      <c r="KX2069" s="593"/>
      <c r="KY2069" s="593"/>
      <c r="KZ2069" s="593"/>
      <c r="LA2069" s="593"/>
      <c r="LB2069" s="593"/>
      <c r="LC2069" s="593"/>
      <c r="LD2069" s="593"/>
      <c r="LE2069" s="593"/>
      <c r="LF2069" s="593"/>
      <c r="LG2069" s="593"/>
      <c r="LH2069" s="593"/>
      <c r="LI2069" s="593"/>
      <c r="LJ2069" s="593"/>
      <c r="LK2069" s="593"/>
      <c r="LL2069" s="593"/>
      <c r="LM2069" s="593"/>
      <c r="LN2069" s="593"/>
      <c r="LO2069" s="593"/>
      <c r="LP2069" s="593"/>
      <c r="LQ2069" s="593"/>
      <c r="LR2069" s="593"/>
      <c r="LS2069" s="593"/>
      <c r="LT2069" s="593"/>
      <c r="LU2069" s="593"/>
      <c r="LV2069" s="593"/>
      <c r="LW2069" s="593"/>
      <c r="LX2069" s="593"/>
      <c r="LY2069" s="593"/>
      <c r="LZ2069" s="593"/>
      <c r="MA2069" s="593"/>
      <c r="MB2069" s="593"/>
      <c r="MC2069" s="593"/>
      <c r="MD2069" s="593"/>
      <c r="ME2069" s="593"/>
      <c r="MF2069" s="593"/>
      <c r="MG2069" s="593"/>
      <c r="MH2069" s="593"/>
      <c r="MI2069" s="593"/>
      <c r="MJ2069" s="593"/>
      <c r="MK2069" s="593"/>
      <c r="ML2069" s="593"/>
      <c r="MM2069" s="593"/>
      <c r="MN2069" s="593"/>
      <c r="MO2069" s="593"/>
      <c r="MP2069" s="593"/>
      <c r="MQ2069" s="593"/>
      <c r="MR2069" s="593"/>
      <c r="MS2069" s="593"/>
      <c r="MT2069" s="593"/>
      <c r="MU2069" s="593"/>
      <c r="MV2069" s="593"/>
      <c r="MW2069" s="593"/>
      <c r="MX2069" s="593"/>
      <c r="MY2069" s="593"/>
      <c r="MZ2069" s="593"/>
      <c r="NA2069" s="593"/>
      <c r="NB2069" s="593"/>
      <c r="NC2069" s="593"/>
      <c r="ND2069" s="593"/>
      <c r="NE2069" s="593"/>
      <c r="NF2069" s="593"/>
      <c r="NG2069" s="593"/>
      <c r="NH2069" s="593"/>
      <c r="NI2069" s="593"/>
      <c r="NJ2069" s="593"/>
      <c r="NK2069" s="593"/>
      <c r="NL2069" s="593"/>
      <c r="NM2069" s="593"/>
      <c r="NN2069" s="593"/>
      <c r="NO2069" s="593"/>
      <c r="NP2069" s="593"/>
      <c r="NQ2069" s="593"/>
      <c r="NR2069" s="593"/>
      <c r="NS2069" s="593"/>
      <c r="NT2069" s="593"/>
      <c r="NU2069" s="593"/>
      <c r="NV2069" s="593"/>
      <c r="NW2069" s="593"/>
      <c r="NX2069" s="593"/>
      <c r="NY2069" s="593"/>
      <c r="NZ2069" s="593"/>
      <c r="OA2069" s="593"/>
      <c r="OB2069" s="593"/>
      <c r="OC2069" s="593"/>
      <c r="OD2069" s="593"/>
      <c r="OE2069" s="593"/>
      <c r="OF2069" s="593"/>
      <c r="OG2069" s="593"/>
      <c r="OH2069" s="593"/>
      <c r="OI2069" s="593"/>
      <c r="OJ2069" s="593"/>
      <c r="OK2069" s="593"/>
      <c r="OL2069" s="593"/>
      <c r="OM2069" s="593"/>
      <c r="ON2069" s="593"/>
      <c r="OO2069" s="593"/>
      <c r="OP2069" s="593"/>
      <c r="OQ2069" s="593"/>
      <c r="OR2069" s="593"/>
      <c r="OS2069" s="593"/>
      <c r="OT2069" s="593"/>
      <c r="OU2069" s="593"/>
      <c r="OV2069" s="593"/>
      <c r="OW2069" s="593"/>
      <c r="OX2069" s="593"/>
      <c r="OY2069" s="593"/>
      <c r="OZ2069" s="593"/>
      <c r="PA2069" s="593"/>
      <c r="PB2069" s="593"/>
      <c r="PC2069" s="593"/>
      <c r="PD2069" s="593"/>
      <c r="PE2069" s="593"/>
      <c r="PF2069" s="593"/>
      <c r="PG2069" s="593"/>
      <c r="PH2069" s="593"/>
      <c r="PI2069" s="593"/>
      <c r="PJ2069" s="593"/>
      <c r="PK2069" s="593"/>
      <c r="PL2069" s="593"/>
      <c r="PM2069" s="593"/>
      <c r="PN2069" s="593"/>
      <c r="PO2069" s="593"/>
      <c r="PP2069" s="593"/>
      <c r="PQ2069" s="593"/>
      <c r="PR2069" s="593"/>
      <c r="PS2069" s="593"/>
      <c r="PT2069" s="593"/>
      <c r="PU2069" s="593"/>
      <c r="PV2069" s="593"/>
      <c r="PW2069" s="593"/>
      <c r="PX2069" s="593"/>
      <c r="PY2069" s="593"/>
      <c r="PZ2069" s="593"/>
      <c r="QA2069" s="593"/>
      <c r="QB2069" s="593"/>
      <c r="QC2069" s="593"/>
      <c r="QD2069" s="593"/>
      <c r="QE2069" s="593"/>
      <c r="QF2069" s="593"/>
      <c r="QG2069" s="593"/>
      <c r="QH2069" s="593"/>
      <c r="QI2069" s="593"/>
      <c r="QJ2069" s="593"/>
      <c r="QK2069" s="593"/>
      <c r="QL2069" s="593"/>
      <c r="QM2069" s="593"/>
      <c r="QN2069" s="593"/>
      <c r="QO2069" s="593"/>
      <c r="QP2069" s="593"/>
      <c r="QQ2069" s="593"/>
      <c r="QR2069" s="593"/>
      <c r="QS2069" s="593"/>
      <c r="QT2069" s="593"/>
      <c r="QU2069" s="593"/>
      <c r="QV2069" s="593"/>
      <c r="QW2069" s="593"/>
      <c r="QX2069" s="593"/>
      <c r="QY2069" s="593"/>
      <c r="QZ2069" s="593"/>
      <c r="RA2069" s="593"/>
      <c r="RB2069" s="593"/>
      <c r="RC2069" s="593"/>
      <c r="RD2069" s="593"/>
      <c r="RE2069" s="593"/>
      <c r="RF2069" s="593"/>
      <c r="RG2069" s="593"/>
      <c r="RH2069" s="593"/>
      <c r="RI2069" s="593"/>
      <c r="RJ2069" s="593"/>
      <c r="RK2069" s="593"/>
      <c r="RL2069" s="593"/>
      <c r="RM2069" s="593"/>
      <c r="RN2069" s="593"/>
      <c r="RO2069" s="593"/>
      <c r="RP2069" s="593"/>
      <c r="RQ2069" s="593"/>
      <c r="RR2069" s="593"/>
      <c r="RS2069" s="593"/>
      <c r="RT2069" s="593"/>
      <c r="RU2069" s="593"/>
      <c r="RV2069" s="593"/>
      <c r="RW2069" s="593"/>
      <c r="RX2069" s="593"/>
      <c r="RY2069" s="593"/>
      <c r="RZ2069" s="593"/>
      <c r="SA2069" s="593"/>
      <c r="SB2069" s="593"/>
      <c r="SC2069" s="593"/>
      <c r="SD2069" s="593"/>
      <c r="SE2069" s="593"/>
      <c r="SF2069" s="593"/>
      <c r="SG2069" s="593"/>
      <c r="SH2069" s="593"/>
      <c r="SI2069" s="593"/>
      <c r="SJ2069" s="593"/>
      <c r="SK2069" s="593"/>
      <c r="SL2069" s="593"/>
      <c r="SM2069" s="593"/>
      <c r="SN2069" s="593"/>
      <c r="SO2069" s="593"/>
      <c r="SP2069" s="593"/>
      <c r="SQ2069" s="593"/>
      <c r="SR2069" s="593"/>
      <c r="SS2069" s="593"/>
      <c r="ST2069" s="593"/>
      <c r="SU2069" s="593"/>
      <c r="SV2069" s="593"/>
      <c r="SW2069" s="593"/>
      <c r="SX2069" s="593"/>
      <c r="SY2069" s="593"/>
      <c r="SZ2069" s="593"/>
      <c r="TA2069" s="593"/>
      <c r="TB2069" s="593"/>
      <c r="TC2069" s="593"/>
      <c r="TD2069" s="593"/>
      <c r="TE2069" s="593"/>
      <c r="TF2069" s="593"/>
      <c r="TG2069" s="593"/>
      <c r="TH2069" s="593"/>
      <c r="TI2069" s="593"/>
      <c r="TJ2069" s="593"/>
      <c r="TK2069" s="593"/>
      <c r="TL2069" s="593"/>
      <c r="TM2069" s="593"/>
      <c r="TN2069" s="593"/>
      <c r="TO2069" s="593"/>
      <c r="TP2069" s="593"/>
      <c r="TQ2069" s="593"/>
      <c r="TR2069" s="593"/>
      <c r="TS2069" s="593"/>
      <c r="TT2069" s="593"/>
      <c r="TU2069" s="593"/>
      <c r="TV2069" s="593"/>
      <c r="TW2069" s="593"/>
      <c r="TX2069" s="593"/>
      <c r="TY2069" s="593"/>
      <c r="TZ2069" s="593"/>
      <c r="UA2069" s="593"/>
      <c r="UB2069" s="593"/>
      <c r="UC2069" s="593"/>
      <c r="UD2069" s="593"/>
      <c r="UE2069" s="593"/>
      <c r="UF2069" s="593"/>
      <c r="UG2069" s="593"/>
      <c r="UH2069" s="593"/>
      <c r="UI2069" s="593"/>
      <c r="UJ2069" s="593"/>
      <c r="UK2069" s="593"/>
      <c r="UL2069" s="593"/>
      <c r="UM2069" s="593"/>
      <c r="UN2069" s="593"/>
      <c r="UO2069" s="593"/>
      <c r="UP2069" s="593"/>
      <c r="UQ2069" s="593"/>
      <c r="UR2069" s="593"/>
      <c r="US2069" s="593"/>
      <c r="UT2069" s="593"/>
      <c r="UU2069" s="593"/>
      <c r="UV2069" s="593"/>
      <c r="UW2069" s="593"/>
      <c r="UX2069" s="593"/>
      <c r="UY2069" s="593"/>
      <c r="UZ2069" s="593"/>
      <c r="VA2069" s="593"/>
      <c r="VB2069" s="593"/>
      <c r="VC2069" s="593"/>
      <c r="VD2069" s="593"/>
      <c r="VE2069" s="593"/>
      <c r="VF2069" s="593"/>
      <c r="VG2069" s="593"/>
      <c r="VH2069" s="593"/>
      <c r="VI2069" s="593"/>
      <c r="VJ2069" s="593"/>
      <c r="VK2069" s="593"/>
      <c r="VL2069" s="593"/>
      <c r="VM2069" s="593"/>
      <c r="VN2069" s="593"/>
      <c r="VO2069" s="593"/>
      <c r="VP2069" s="593"/>
      <c r="VQ2069" s="593"/>
      <c r="VR2069" s="593"/>
      <c r="VS2069" s="593"/>
      <c r="VT2069" s="593"/>
      <c r="VU2069" s="593"/>
      <c r="VV2069" s="593"/>
      <c r="VW2069" s="593"/>
      <c r="VX2069" s="593"/>
      <c r="VY2069" s="593"/>
      <c r="VZ2069" s="593"/>
      <c r="WA2069" s="593"/>
      <c r="WB2069" s="593"/>
      <c r="WC2069" s="593"/>
      <c r="WD2069" s="593"/>
      <c r="WE2069" s="593"/>
      <c r="WF2069" s="593"/>
      <c r="WG2069" s="593"/>
      <c r="WH2069" s="593"/>
      <c r="WI2069" s="593"/>
      <c r="WJ2069" s="593"/>
      <c r="WK2069" s="593"/>
      <c r="WL2069" s="593"/>
      <c r="WM2069" s="593"/>
      <c r="WN2069" s="593"/>
      <c r="WO2069" s="593"/>
      <c r="WP2069" s="593"/>
      <c r="WQ2069" s="593"/>
      <c r="WR2069" s="593"/>
      <c r="WS2069" s="593"/>
      <c r="WT2069" s="593"/>
      <c r="WU2069" s="593"/>
      <c r="WV2069" s="593"/>
      <c r="WW2069" s="593"/>
      <c r="WX2069" s="593"/>
      <c r="WY2069" s="593"/>
      <c r="WZ2069" s="593"/>
      <c r="XA2069" s="593"/>
      <c r="XB2069" s="593"/>
      <c r="XC2069" s="593"/>
      <c r="XD2069" s="593"/>
      <c r="XE2069" s="593"/>
      <c r="XF2069" s="593"/>
      <c r="XG2069" s="593"/>
      <c r="XH2069" s="593"/>
      <c r="XI2069" s="593"/>
      <c r="XJ2069" s="593"/>
      <c r="XK2069" s="593"/>
      <c r="XL2069" s="593"/>
      <c r="XM2069" s="593"/>
      <c r="XN2069" s="593"/>
      <c r="XO2069" s="593"/>
      <c r="XP2069" s="593"/>
      <c r="XQ2069" s="593"/>
      <c r="XR2069" s="593"/>
      <c r="XS2069" s="593"/>
      <c r="XT2069" s="593"/>
      <c r="XU2069" s="593"/>
      <c r="XV2069" s="593"/>
      <c r="XW2069" s="593"/>
      <c r="XX2069" s="593"/>
      <c r="XY2069" s="593"/>
      <c r="XZ2069" s="593"/>
      <c r="YA2069" s="593"/>
      <c r="YB2069" s="593"/>
      <c r="YC2069" s="593"/>
      <c r="YD2069" s="593"/>
      <c r="YE2069" s="593"/>
      <c r="YF2069" s="593"/>
      <c r="YG2069" s="593"/>
      <c r="YH2069" s="593"/>
      <c r="YI2069" s="593"/>
      <c r="YJ2069" s="593"/>
      <c r="YK2069" s="593"/>
      <c r="YL2069" s="593"/>
      <c r="YM2069" s="593"/>
      <c r="YN2069" s="593"/>
      <c r="YO2069" s="593"/>
      <c r="YP2069" s="593"/>
      <c r="YQ2069" s="593"/>
      <c r="YR2069" s="593"/>
      <c r="YS2069" s="593"/>
      <c r="YT2069" s="593"/>
      <c r="YU2069" s="593"/>
      <c r="YV2069" s="593"/>
      <c r="YW2069" s="593"/>
      <c r="YX2069" s="593"/>
      <c r="YY2069" s="593"/>
      <c r="YZ2069" s="593"/>
      <c r="ZA2069" s="593"/>
      <c r="ZB2069" s="593"/>
      <c r="ZC2069" s="593"/>
      <c r="ZD2069" s="593"/>
      <c r="ZE2069" s="593"/>
      <c r="ZF2069" s="593"/>
      <c r="ZG2069" s="593"/>
      <c r="ZH2069" s="593"/>
      <c r="ZI2069" s="593"/>
      <c r="ZJ2069" s="593"/>
      <c r="ZK2069" s="593"/>
      <c r="ZL2069" s="593"/>
      <c r="ZM2069" s="593"/>
      <c r="ZN2069" s="593"/>
      <c r="ZO2069" s="593"/>
      <c r="ZP2069" s="593"/>
      <c r="ZQ2069" s="593"/>
      <c r="ZR2069" s="593"/>
      <c r="ZS2069" s="593"/>
      <c r="ZT2069" s="593"/>
      <c r="ZU2069" s="593"/>
      <c r="ZV2069" s="593"/>
      <c r="ZW2069" s="593"/>
      <c r="ZX2069" s="593"/>
      <c r="ZY2069" s="593"/>
      <c r="ZZ2069" s="593"/>
      <c r="AAA2069" s="593"/>
      <c r="AAB2069" s="593"/>
      <c r="AAC2069" s="593"/>
      <c r="AAD2069" s="593"/>
      <c r="AAE2069" s="593"/>
      <c r="AAF2069" s="593"/>
      <c r="AAG2069" s="593"/>
      <c r="AAH2069" s="593"/>
      <c r="AAI2069" s="593"/>
      <c r="AAJ2069" s="593"/>
      <c r="AAK2069" s="593"/>
      <c r="AAL2069" s="593"/>
      <c r="AAM2069" s="593"/>
      <c r="AAN2069" s="593"/>
      <c r="AAO2069" s="593"/>
      <c r="AAP2069" s="593"/>
      <c r="AAQ2069" s="593"/>
      <c r="AAR2069" s="593"/>
      <c r="AAS2069" s="593"/>
      <c r="AAT2069" s="593"/>
      <c r="AAU2069" s="593"/>
      <c r="AAV2069" s="593"/>
      <c r="AAW2069" s="593"/>
      <c r="AAX2069" s="593"/>
      <c r="AAY2069" s="593"/>
      <c r="AAZ2069" s="593"/>
      <c r="ABA2069" s="593"/>
      <c r="ABB2069" s="593"/>
      <c r="ABC2069" s="593"/>
      <c r="ABD2069" s="593"/>
      <c r="ABE2069" s="593"/>
      <c r="ABF2069" s="593"/>
      <c r="ABG2069" s="593"/>
      <c r="ABH2069" s="593"/>
      <c r="ABI2069" s="593"/>
      <c r="ABJ2069" s="593"/>
      <c r="ABK2069" s="593"/>
      <c r="ABL2069" s="593"/>
      <c r="ABM2069" s="593"/>
      <c r="ABN2069" s="593"/>
      <c r="ABO2069" s="593"/>
      <c r="ABP2069" s="593"/>
      <c r="ABQ2069" s="593"/>
      <c r="ABR2069" s="593"/>
      <c r="ABS2069" s="593"/>
      <c r="ABT2069" s="593"/>
      <c r="ABU2069" s="593"/>
      <c r="ABV2069" s="593"/>
      <c r="ABW2069" s="593"/>
      <c r="ABX2069" s="593"/>
      <c r="ABY2069" s="593"/>
      <c r="ABZ2069" s="593"/>
      <c r="ACA2069" s="593"/>
      <c r="ACB2069" s="593"/>
      <c r="ACC2069" s="593"/>
      <c r="ACD2069" s="593"/>
      <c r="ACE2069" s="593"/>
      <c r="ACF2069" s="593"/>
      <c r="ACG2069" s="593"/>
      <c r="ACH2069" s="593"/>
      <c r="ACI2069" s="593"/>
      <c r="ACJ2069" s="593"/>
      <c r="ACK2069" s="593"/>
      <c r="ACL2069" s="593"/>
      <c r="ACM2069" s="593"/>
      <c r="ACN2069" s="593"/>
      <c r="ACO2069" s="593"/>
      <c r="ACP2069" s="593"/>
      <c r="ACQ2069" s="593"/>
      <c r="ACR2069" s="593"/>
      <c r="ACS2069" s="593"/>
      <c r="ACT2069" s="593"/>
      <c r="ACU2069" s="593"/>
      <c r="ACV2069" s="593"/>
      <c r="ACW2069" s="593"/>
      <c r="ACX2069" s="593"/>
      <c r="ACY2069" s="593"/>
      <c r="ACZ2069" s="593"/>
      <c r="ADA2069" s="593"/>
      <c r="ADB2069" s="593"/>
      <c r="ADC2069" s="593"/>
      <c r="ADD2069" s="593"/>
      <c r="ADE2069" s="593"/>
      <c r="ADF2069" s="593"/>
      <c r="ADG2069" s="593"/>
      <c r="ADH2069" s="593"/>
      <c r="ADI2069" s="593"/>
      <c r="ADJ2069" s="593"/>
      <c r="ADK2069" s="593"/>
      <c r="ADL2069" s="593"/>
      <c r="ADM2069" s="593"/>
      <c r="ADN2069" s="593"/>
      <c r="ADO2069" s="593"/>
      <c r="ADP2069" s="593"/>
      <c r="ADQ2069" s="593"/>
      <c r="ADR2069" s="593"/>
      <c r="ADS2069" s="593"/>
      <c r="ADT2069" s="593"/>
      <c r="ADU2069" s="593"/>
      <c r="ADV2069" s="593"/>
      <c r="ADW2069" s="593"/>
      <c r="ADX2069" s="593"/>
      <c r="ADY2069" s="593"/>
      <c r="ADZ2069" s="593"/>
      <c r="AEA2069" s="593"/>
      <c r="AEB2069" s="593"/>
      <c r="AEC2069" s="593"/>
      <c r="AED2069" s="593"/>
      <c r="AEE2069" s="593"/>
      <c r="AEF2069" s="593"/>
      <c r="AEG2069" s="593"/>
      <c r="AEH2069" s="593"/>
      <c r="AEI2069" s="593"/>
      <c r="AEJ2069" s="593"/>
      <c r="AEK2069" s="593"/>
      <c r="AEL2069" s="593"/>
      <c r="AEM2069" s="593"/>
      <c r="AEN2069" s="593"/>
      <c r="AEO2069" s="593"/>
      <c r="AEP2069" s="593"/>
      <c r="AEQ2069" s="593"/>
      <c r="AER2069" s="593"/>
      <c r="AES2069" s="593"/>
      <c r="AET2069" s="593"/>
      <c r="AEU2069" s="593"/>
      <c r="AEV2069" s="593"/>
      <c r="AEW2069" s="593"/>
      <c r="AEX2069" s="593"/>
      <c r="AEY2069" s="593"/>
      <c r="AEZ2069" s="593"/>
      <c r="AFA2069" s="593"/>
      <c r="AFB2069" s="593"/>
      <c r="AFC2069" s="593"/>
      <c r="AFD2069" s="593"/>
      <c r="AFE2069" s="593"/>
      <c r="AFF2069" s="593"/>
      <c r="AFG2069" s="593"/>
      <c r="AFH2069" s="593"/>
      <c r="AFI2069" s="593"/>
      <c r="AFJ2069" s="593"/>
      <c r="AFK2069" s="593"/>
      <c r="AFL2069" s="593"/>
      <c r="AFM2069" s="593"/>
      <c r="AFN2069" s="593"/>
      <c r="AFO2069" s="593"/>
      <c r="AFP2069" s="593"/>
      <c r="AFQ2069" s="593"/>
      <c r="AFR2069" s="593"/>
      <c r="AFS2069" s="593"/>
      <c r="AFT2069" s="593"/>
      <c r="AFU2069" s="593"/>
      <c r="AFV2069" s="593"/>
      <c r="AFW2069" s="593"/>
      <c r="AFX2069" s="593"/>
      <c r="AFY2069" s="593"/>
      <c r="AFZ2069" s="593"/>
      <c r="AGA2069" s="593"/>
      <c r="AGB2069" s="593"/>
      <c r="AGC2069" s="593"/>
      <c r="AGD2069" s="593"/>
      <c r="AGE2069" s="593"/>
      <c r="AGF2069" s="593"/>
      <c r="AGG2069" s="593"/>
      <c r="AGH2069" s="593"/>
      <c r="AGI2069" s="593"/>
      <c r="AGJ2069" s="593"/>
      <c r="AGK2069" s="593"/>
      <c r="AGL2069" s="593"/>
      <c r="AGM2069" s="593"/>
      <c r="AGN2069" s="593"/>
      <c r="AGO2069" s="593"/>
      <c r="AGP2069" s="593"/>
      <c r="AGQ2069" s="593"/>
      <c r="AGR2069" s="593"/>
      <c r="AGS2069" s="593"/>
      <c r="AGT2069" s="593"/>
      <c r="AGU2069" s="593"/>
      <c r="AGV2069" s="593"/>
      <c r="AGW2069" s="593"/>
      <c r="AGX2069" s="593"/>
      <c r="AGY2069" s="593"/>
      <c r="AGZ2069" s="593"/>
      <c r="AHA2069" s="593"/>
      <c r="AHB2069" s="593"/>
      <c r="AHC2069" s="593"/>
      <c r="AHD2069" s="593"/>
      <c r="AHE2069" s="593"/>
      <c r="AHF2069" s="593"/>
      <c r="AHG2069" s="593"/>
      <c r="AHH2069" s="593"/>
      <c r="AHI2069" s="593"/>
      <c r="AHJ2069" s="593"/>
      <c r="AHK2069" s="593"/>
      <c r="AHL2069" s="593"/>
      <c r="AHM2069" s="593"/>
      <c r="AHN2069" s="593"/>
      <c r="AHO2069" s="593"/>
      <c r="AHP2069" s="593"/>
      <c r="AHQ2069" s="593"/>
      <c r="AHR2069" s="593"/>
      <c r="AHS2069" s="593"/>
      <c r="AHT2069" s="593"/>
      <c r="AHU2069" s="593"/>
      <c r="AHV2069" s="593"/>
      <c r="AHW2069" s="593"/>
      <c r="AHX2069" s="593"/>
      <c r="AHY2069" s="593"/>
      <c r="AHZ2069" s="593"/>
      <c r="AIA2069" s="593"/>
      <c r="AIB2069" s="593"/>
      <c r="AIC2069" s="593"/>
      <c r="AID2069" s="593"/>
      <c r="AIE2069" s="593"/>
      <c r="AIF2069" s="593"/>
      <c r="AIG2069" s="593"/>
      <c r="AIH2069" s="593"/>
      <c r="AII2069" s="593"/>
      <c r="AIJ2069" s="593"/>
      <c r="AIK2069" s="593"/>
      <c r="AIL2069" s="593"/>
      <c r="AIM2069" s="593"/>
      <c r="AIN2069" s="593"/>
      <c r="AIO2069" s="593"/>
      <c r="AIP2069" s="593"/>
      <c r="AIQ2069" s="593"/>
      <c r="AIR2069" s="593"/>
      <c r="AIS2069" s="593"/>
      <c r="AIT2069" s="593"/>
      <c r="AIU2069" s="593"/>
      <c r="AIV2069" s="593"/>
      <c r="AIW2069" s="593"/>
      <c r="AIX2069" s="593"/>
      <c r="AIY2069" s="593"/>
      <c r="AIZ2069" s="593"/>
      <c r="AJA2069" s="593"/>
      <c r="AJB2069" s="593"/>
      <c r="AJC2069" s="593"/>
      <c r="AJD2069" s="593"/>
      <c r="AJE2069" s="593"/>
      <c r="AJF2069" s="593"/>
      <c r="AJG2069" s="593"/>
      <c r="AJH2069" s="593"/>
      <c r="AJI2069" s="593"/>
      <c r="AJJ2069" s="593"/>
      <c r="AJK2069" s="593"/>
      <c r="AJL2069" s="593"/>
      <c r="AJM2069" s="593"/>
      <c r="AJN2069" s="593"/>
      <c r="AJO2069" s="593"/>
      <c r="AJP2069" s="593"/>
      <c r="AJQ2069" s="593"/>
      <c r="AJR2069" s="593"/>
      <c r="AJS2069" s="593"/>
      <c r="AJT2069" s="593"/>
      <c r="AJU2069" s="593"/>
      <c r="AJV2069" s="593"/>
      <c r="AJW2069" s="593"/>
      <c r="AJX2069" s="593"/>
      <c r="AJY2069" s="593"/>
      <c r="AJZ2069" s="593"/>
      <c r="AKA2069" s="593"/>
      <c r="AKB2069" s="593"/>
      <c r="AKC2069" s="593"/>
      <c r="AKD2069" s="593"/>
      <c r="AKE2069" s="593"/>
      <c r="AKF2069" s="593"/>
      <c r="AKG2069" s="593"/>
      <c r="AKH2069" s="593"/>
      <c r="AKI2069" s="593"/>
      <c r="AKJ2069" s="593"/>
      <c r="AKK2069" s="593"/>
      <c r="AKL2069" s="593"/>
      <c r="AKM2069" s="593"/>
      <c r="AKN2069" s="593"/>
      <c r="AKO2069" s="593"/>
      <c r="AKP2069" s="593"/>
      <c r="AKQ2069" s="593"/>
      <c r="AKR2069" s="593"/>
      <c r="AKS2069" s="593"/>
      <c r="AKT2069" s="593"/>
      <c r="AKU2069" s="593"/>
      <c r="AKV2069" s="593"/>
      <c r="AKW2069" s="593"/>
      <c r="AKX2069" s="593"/>
      <c r="AKY2069" s="593"/>
      <c r="AKZ2069" s="593"/>
      <c r="ALA2069" s="593"/>
      <c r="ALB2069" s="593"/>
      <c r="ALC2069" s="593"/>
      <c r="ALD2069" s="593"/>
      <c r="ALE2069" s="593"/>
      <c r="ALF2069" s="593"/>
      <c r="ALG2069" s="593"/>
      <c r="ALH2069" s="593"/>
      <c r="ALI2069" s="593"/>
      <c r="ALJ2069" s="593"/>
      <c r="ALK2069" s="593"/>
      <c r="ALL2069" s="593"/>
      <c r="ALM2069" s="593"/>
      <c r="ALN2069" s="593"/>
      <c r="ALO2069" s="593"/>
      <c r="ALP2069" s="593"/>
      <c r="ALQ2069" s="593"/>
      <c r="ALR2069" s="593"/>
      <c r="ALS2069" s="593"/>
      <c r="ALT2069" s="593"/>
      <c r="ALU2069" s="593"/>
      <c r="ALV2069" s="593"/>
      <c r="ALW2069" s="593"/>
      <c r="ALX2069" s="593"/>
      <c r="ALY2069" s="593"/>
      <c r="ALZ2069" s="593"/>
      <c r="AMA2069" s="593"/>
      <c r="AMB2069" s="593"/>
      <c r="AMC2069" s="593"/>
      <c r="AMD2069" s="593"/>
      <c r="AME2069" s="593"/>
      <c r="AMF2069" s="593"/>
      <c r="AMG2069" s="593"/>
      <c r="AMH2069" s="593"/>
      <c r="AMI2069" s="593"/>
      <c r="AMJ2069" s="593"/>
      <c r="AMK2069" s="593"/>
      <c r="AML2069" s="593"/>
      <c r="AMM2069" s="593"/>
      <c r="AMN2069" s="593"/>
      <c r="AMO2069" s="593"/>
      <c r="AMP2069" s="593"/>
      <c r="AMQ2069" s="593"/>
      <c r="AMR2069" s="593"/>
      <c r="AMS2069" s="593"/>
      <c r="AMT2069" s="593"/>
      <c r="AMU2069" s="593"/>
      <c r="AMV2069" s="593"/>
      <c r="AMW2069" s="593"/>
      <c r="AMX2069" s="593"/>
      <c r="AMY2069" s="593"/>
      <c r="AMZ2069" s="593"/>
      <c r="ANA2069" s="593"/>
      <c r="ANB2069" s="593"/>
      <c r="ANC2069" s="593"/>
      <c r="AND2069" s="593"/>
      <c r="ANE2069" s="593"/>
      <c r="ANF2069" s="593"/>
      <c r="ANG2069" s="593"/>
      <c r="ANH2069" s="593"/>
      <c r="ANI2069" s="593"/>
      <c r="ANJ2069" s="593"/>
      <c r="ANK2069" s="593"/>
      <c r="ANL2069" s="593"/>
      <c r="ANM2069" s="593"/>
      <c r="ANN2069" s="593"/>
      <c r="ANO2069" s="593"/>
      <c r="ANP2069" s="593"/>
      <c r="ANQ2069" s="593"/>
      <c r="ANR2069" s="593"/>
      <c r="ANS2069" s="593"/>
      <c r="ANT2069" s="593"/>
      <c r="ANU2069" s="593"/>
      <c r="ANV2069" s="593"/>
      <c r="ANW2069" s="593"/>
      <c r="ANX2069" s="593"/>
      <c r="ANY2069" s="593"/>
      <c r="ANZ2069" s="593"/>
      <c r="AOA2069" s="593"/>
      <c r="AOB2069" s="593"/>
      <c r="AOC2069" s="593"/>
      <c r="AOD2069" s="593"/>
      <c r="AOE2069" s="593"/>
      <c r="AOF2069" s="593"/>
      <c r="AOG2069" s="593"/>
      <c r="AOH2069" s="593"/>
      <c r="AOI2069" s="593"/>
      <c r="AOJ2069" s="593"/>
      <c r="AOK2069" s="593"/>
      <c r="AOL2069" s="593"/>
      <c r="AOM2069" s="593"/>
      <c r="AON2069" s="593"/>
      <c r="AOO2069" s="593"/>
      <c r="AOP2069" s="593"/>
      <c r="AOQ2069" s="593"/>
      <c r="AOR2069" s="593"/>
      <c r="AOS2069" s="593"/>
      <c r="AOT2069" s="593"/>
      <c r="AOU2069" s="593"/>
      <c r="AOV2069" s="593"/>
      <c r="AOW2069" s="593"/>
      <c r="AOX2069" s="593"/>
      <c r="AOY2069" s="593"/>
      <c r="AOZ2069" s="593"/>
      <c r="APA2069" s="593"/>
      <c r="APB2069" s="593"/>
      <c r="APC2069" s="593"/>
      <c r="APD2069" s="593"/>
      <c r="APE2069" s="593"/>
      <c r="APF2069" s="593"/>
      <c r="APG2069" s="593"/>
      <c r="APH2069" s="593"/>
      <c r="API2069" s="593"/>
      <c r="APJ2069" s="593"/>
      <c r="APK2069" s="593"/>
      <c r="APL2069" s="593"/>
      <c r="APM2069" s="593"/>
      <c r="APN2069" s="593"/>
      <c r="APO2069" s="593"/>
      <c r="APP2069" s="593"/>
      <c r="APQ2069" s="593"/>
      <c r="APR2069" s="593"/>
      <c r="APS2069" s="593"/>
      <c r="APT2069" s="593"/>
      <c r="APU2069" s="593"/>
      <c r="APV2069" s="593"/>
      <c r="APW2069" s="593"/>
      <c r="APX2069" s="593"/>
      <c r="APY2069" s="593"/>
      <c r="APZ2069" s="593"/>
      <c r="AQA2069" s="593"/>
      <c r="AQB2069" s="593"/>
      <c r="AQC2069" s="593"/>
      <c r="AQD2069" s="593"/>
      <c r="AQE2069" s="593"/>
      <c r="AQF2069" s="593"/>
      <c r="AQG2069" s="593"/>
      <c r="AQH2069" s="593"/>
      <c r="AQI2069" s="593"/>
      <c r="AQJ2069" s="593"/>
      <c r="AQK2069" s="593"/>
      <c r="AQL2069" s="593"/>
      <c r="AQM2069" s="593"/>
      <c r="AQN2069" s="593"/>
      <c r="AQO2069" s="593"/>
      <c r="AQP2069" s="593"/>
      <c r="AQQ2069" s="593"/>
      <c r="AQR2069" s="593"/>
      <c r="AQS2069" s="593"/>
      <c r="AQT2069" s="593"/>
      <c r="AQU2069" s="593"/>
      <c r="AQV2069" s="593"/>
      <c r="AQW2069" s="593"/>
      <c r="AQX2069" s="593"/>
      <c r="AQY2069" s="593"/>
      <c r="AQZ2069" s="593"/>
      <c r="ARA2069" s="593"/>
      <c r="ARB2069" s="593"/>
      <c r="ARC2069" s="593"/>
      <c r="ARD2069" s="593"/>
      <c r="ARE2069" s="593"/>
      <c r="ARF2069" s="593"/>
      <c r="ARG2069" s="593"/>
      <c r="ARH2069" s="593"/>
      <c r="ARI2069" s="593"/>
      <c r="ARJ2069" s="593"/>
      <c r="ARK2069" s="593"/>
      <c r="ARL2069" s="593"/>
      <c r="ARM2069" s="593"/>
      <c r="ARN2069" s="593"/>
      <c r="ARO2069" s="593"/>
      <c r="ARP2069" s="593"/>
      <c r="ARQ2069" s="593"/>
      <c r="ARR2069" s="593"/>
      <c r="ARS2069" s="593"/>
      <c r="ART2069" s="593"/>
      <c r="ARU2069" s="593"/>
      <c r="ARV2069" s="593"/>
      <c r="ARW2069" s="593"/>
      <c r="ARX2069" s="593"/>
      <c r="ARY2069" s="593"/>
      <c r="ARZ2069" s="593"/>
      <c r="ASA2069" s="593"/>
      <c r="ASB2069" s="593"/>
      <c r="ASC2069" s="593"/>
      <c r="ASD2069" s="593"/>
      <c r="ASE2069" s="593"/>
      <c r="ASF2069" s="593"/>
      <c r="ASG2069" s="593"/>
      <c r="ASH2069" s="593"/>
      <c r="ASI2069" s="593"/>
      <c r="ASJ2069" s="593"/>
      <c r="ASK2069" s="593"/>
      <c r="ASL2069" s="593"/>
      <c r="ASM2069" s="593"/>
      <c r="ASN2069" s="593"/>
      <c r="ASO2069" s="593"/>
      <c r="ASP2069" s="593"/>
      <c r="ASQ2069" s="593"/>
      <c r="ASR2069" s="593"/>
      <c r="ASS2069" s="593"/>
      <c r="AST2069" s="593"/>
      <c r="ASU2069" s="593"/>
      <c r="ASV2069" s="593"/>
      <c r="ASW2069" s="593"/>
      <c r="ASX2069" s="593"/>
      <c r="ASY2069" s="593"/>
      <c r="ASZ2069" s="593"/>
      <c r="ATA2069" s="593"/>
      <c r="ATB2069" s="593"/>
      <c r="ATC2069" s="593"/>
      <c r="ATD2069" s="593"/>
      <c r="ATE2069" s="593"/>
      <c r="ATF2069" s="593"/>
      <c r="ATG2069" s="593"/>
      <c r="ATH2069" s="593"/>
      <c r="ATI2069" s="593"/>
      <c r="ATJ2069" s="593"/>
      <c r="ATK2069" s="593"/>
      <c r="ATL2069" s="593"/>
      <c r="ATM2069" s="593"/>
      <c r="ATN2069" s="593"/>
      <c r="ATO2069" s="593"/>
      <c r="ATP2069" s="593"/>
      <c r="ATQ2069" s="593"/>
      <c r="ATR2069" s="593"/>
      <c r="ATS2069" s="593"/>
      <c r="ATT2069" s="593"/>
      <c r="ATU2069" s="593"/>
      <c r="ATV2069" s="593"/>
      <c r="ATW2069" s="593"/>
      <c r="ATX2069" s="593"/>
      <c r="ATY2069" s="593"/>
      <c r="ATZ2069" s="593"/>
      <c r="AUA2069" s="593"/>
      <c r="AUB2069" s="593"/>
      <c r="AUC2069" s="593"/>
      <c r="AUD2069" s="593"/>
      <c r="AUE2069" s="593"/>
      <c r="AUF2069" s="593"/>
      <c r="AUG2069" s="593"/>
      <c r="AUH2069" s="593"/>
      <c r="AUI2069" s="593"/>
      <c r="AUJ2069" s="593"/>
      <c r="AUK2069" s="593"/>
      <c r="AUL2069" s="593"/>
      <c r="AUM2069" s="593"/>
      <c r="AUN2069" s="593"/>
      <c r="AUO2069" s="593"/>
      <c r="AUP2069" s="593"/>
      <c r="AUQ2069" s="593"/>
      <c r="AUR2069" s="593"/>
      <c r="AUS2069" s="593"/>
      <c r="AUT2069" s="593"/>
      <c r="AUU2069" s="593"/>
      <c r="AUV2069" s="593"/>
      <c r="AUW2069" s="593"/>
      <c r="AUX2069" s="593"/>
      <c r="AUY2069" s="593"/>
      <c r="AUZ2069" s="593"/>
      <c r="AVA2069" s="593"/>
      <c r="AVB2069" s="593"/>
      <c r="AVC2069" s="593"/>
      <c r="AVD2069" s="593"/>
      <c r="AVE2069" s="593"/>
      <c r="AVF2069" s="593"/>
      <c r="AVG2069" s="593"/>
      <c r="AVH2069" s="593"/>
      <c r="AVI2069" s="593"/>
      <c r="AVJ2069" s="593"/>
      <c r="AVK2069" s="593"/>
    </row>
    <row r="2070" spans="1:1259">
      <c r="A2070" s="697"/>
      <c r="B2070" s="558"/>
      <c r="C2070" s="558"/>
      <c r="D2070" s="676" t="s">
        <v>1067</v>
      </c>
      <c r="E2070" s="524"/>
      <c r="F2070" s="665" t="s">
        <v>1389</v>
      </c>
      <c r="G2070" s="665">
        <v>2022</v>
      </c>
      <c r="H2070" s="665">
        <v>5</v>
      </c>
      <c r="I2070" s="687"/>
      <c r="J2070" s="677"/>
      <c r="K2070" s="676" t="s">
        <v>1486</v>
      </c>
      <c r="L2070" s="677" t="s">
        <v>1487</v>
      </c>
      <c r="M2070" s="677">
        <v>44559</v>
      </c>
      <c r="N2070" s="677">
        <v>44614</v>
      </c>
      <c r="O2070" s="677"/>
      <c r="P2070" s="666">
        <v>44600</v>
      </c>
      <c r="Q2070" s="666"/>
      <c r="R2070" s="666"/>
      <c r="S2070" s="676" t="s">
        <v>1488</v>
      </c>
      <c r="T2070" s="665">
        <v>72</v>
      </c>
      <c r="U2070" s="665">
        <v>49303156</v>
      </c>
      <c r="V2070" s="676" t="s">
        <v>1072</v>
      </c>
      <c r="W2070" s="678">
        <v>480</v>
      </c>
      <c r="X2070" s="551">
        <v>2233</v>
      </c>
      <c r="Y2070" s="693">
        <v>1071840</v>
      </c>
      <c r="Z2070" s="667">
        <v>0.45</v>
      </c>
      <c r="AA2070" s="682">
        <f>Y2070*Z2070</f>
        <v>482328</v>
      </c>
      <c r="AB2070" s="521"/>
      <c r="AC2070" s="668">
        <v>0</v>
      </c>
      <c r="AD2070" s="676"/>
      <c r="AE2070" s="669"/>
      <c r="AF2070" s="695">
        <f>AA2070+AD2070+AE2070</f>
        <v>482328</v>
      </c>
      <c r="AG2070" s="665" t="s">
        <v>47</v>
      </c>
      <c r="AH2070" s="641">
        <v>0</v>
      </c>
      <c r="AI2070" s="676">
        <v>45</v>
      </c>
      <c r="AJ2070" s="665" t="s">
        <v>1489</v>
      </c>
      <c r="AK2070" s="676" t="s">
        <v>1196</v>
      </c>
      <c r="AL2070" s="696">
        <v>6410</v>
      </c>
      <c r="AM2070" s="665" t="s">
        <v>52</v>
      </c>
      <c r="AN2070" s="676" t="s">
        <v>1076</v>
      </c>
      <c r="AO2070" s="665"/>
      <c r="AP2070" s="676"/>
      <c r="AQ2070" s="676" t="s">
        <v>1090</v>
      </c>
      <c r="AR2070" s="676"/>
      <c r="AS2070" s="523" t="s">
        <v>1173</v>
      </c>
      <c r="AT2070" s="523" t="s">
        <v>1091</v>
      </c>
      <c r="AU2070" s="523" t="s">
        <v>1078</v>
      </c>
      <c r="AV2070" s="674"/>
      <c r="AW2070" s="673">
        <f>U2070</f>
        <v>49303156</v>
      </c>
      <c r="AX2070" s="673" cm="1">
        <f t="array" ref="AX2070">SUM(MID(0&amp;AW2070,LARGE(INDEX(ISNUMBER(--MID(AW2070,ROW($1:$8),1))*ROW($1:$8),),ROW($1:$8))+1,1)*10^ROW($1:$8)/10)</f>
        <v>49303156</v>
      </c>
      <c r="AY2070" s="673" t="str">
        <f>VLOOKUP($AX2070,'Item Master Data'!$A:$F,3,FALSE)</f>
        <v>Q.PEAK DUO XL G10 BFG</v>
      </c>
      <c r="AZ2070" s="673">
        <f>VLOOKUP($AX2070,'Item Master Data'!$A:$F,6,FALSE)</f>
        <v>480</v>
      </c>
      <c r="BA2070" s="673">
        <f>X2070/BB2070</f>
        <v>77</v>
      </c>
      <c r="BB2070" s="673">
        <f>VLOOKUP(AX2070,'Item Master Data'!$A:$G,7,FALSE)</f>
        <v>29</v>
      </c>
      <c r="BC2070" s="673"/>
      <c r="BD2070" s="673">
        <f>W2070-AZ2070</f>
        <v>0</v>
      </c>
      <c r="BE2070" s="593"/>
      <c r="BF2070" s="593"/>
      <c r="BG2070" s="593"/>
      <c r="BH2070" s="593"/>
      <c r="BI2070" s="593"/>
      <c r="BJ2070" s="593"/>
      <c r="BK2070" s="593"/>
      <c r="BL2070" s="593"/>
      <c r="BM2070" s="593"/>
      <c r="BN2070" s="593"/>
      <c r="BO2070" s="593"/>
      <c r="BP2070" s="593"/>
      <c r="BQ2070" s="593"/>
      <c r="BR2070" s="593"/>
      <c r="BS2070" s="593"/>
      <c r="BT2070" s="593"/>
      <c r="BU2070" s="593"/>
      <c r="BV2070" s="593"/>
      <c r="BW2070" s="593"/>
      <c r="BX2070" s="593"/>
      <c r="BY2070" s="593"/>
      <c r="BZ2070" s="593"/>
      <c r="CA2070" s="593"/>
      <c r="CB2070" s="593"/>
      <c r="CC2070" s="593"/>
      <c r="CD2070" s="593"/>
      <c r="CE2070" s="593"/>
      <c r="CF2070" s="593"/>
      <c r="CG2070" s="593"/>
      <c r="CH2070" s="593"/>
      <c r="CI2070" s="593"/>
      <c r="CJ2070" s="593"/>
      <c r="CK2070" s="593"/>
      <c r="CL2070" s="593"/>
      <c r="CM2070" s="593"/>
      <c r="CN2070" s="593"/>
      <c r="CO2070" s="593"/>
      <c r="CP2070" s="593"/>
      <c r="CQ2070" s="593"/>
      <c r="CR2070" s="593"/>
      <c r="CS2070" s="593"/>
      <c r="CT2070" s="593"/>
      <c r="CU2070" s="593"/>
      <c r="CV2070" s="593"/>
      <c r="CW2070" s="593"/>
      <c r="CX2070" s="593"/>
      <c r="CY2070" s="593"/>
      <c r="CZ2070" s="593"/>
      <c r="DA2070" s="593"/>
      <c r="DB2070" s="593"/>
      <c r="DC2070" s="593"/>
      <c r="DD2070" s="593"/>
      <c r="DE2070" s="593"/>
      <c r="DF2070" s="593"/>
      <c r="DG2070" s="593"/>
      <c r="DH2070" s="593"/>
      <c r="DI2070" s="593"/>
      <c r="DJ2070" s="593"/>
      <c r="DK2070" s="593"/>
      <c r="DL2070" s="593"/>
      <c r="DM2070" s="593"/>
      <c r="DN2070" s="593"/>
      <c r="DO2070" s="593"/>
      <c r="DP2070" s="593"/>
      <c r="DQ2070" s="593"/>
      <c r="DR2070" s="593"/>
      <c r="DS2070" s="593"/>
      <c r="DT2070" s="593"/>
      <c r="DU2070" s="593"/>
      <c r="DV2070" s="593"/>
      <c r="DW2070" s="593"/>
      <c r="DX2070" s="593"/>
      <c r="DY2070" s="593"/>
      <c r="DZ2070" s="593"/>
      <c r="EA2070" s="593"/>
      <c r="EB2070" s="593"/>
      <c r="EC2070" s="593"/>
      <c r="ED2070" s="593"/>
      <c r="EE2070" s="593"/>
      <c r="EF2070" s="593"/>
      <c r="EG2070" s="593"/>
      <c r="EH2070" s="593"/>
      <c r="EI2070" s="593"/>
      <c r="EJ2070" s="593"/>
      <c r="EK2070" s="593"/>
      <c r="EL2070" s="593"/>
      <c r="EM2070" s="593"/>
      <c r="EN2070" s="593"/>
      <c r="EO2070" s="593"/>
      <c r="EP2070" s="593"/>
      <c r="EQ2070" s="593"/>
      <c r="ER2070" s="593"/>
      <c r="ES2070" s="593"/>
      <c r="ET2070" s="593"/>
      <c r="EU2070" s="593"/>
      <c r="EV2070" s="593"/>
      <c r="EW2070" s="593"/>
      <c r="EX2070" s="593"/>
      <c r="EY2070" s="593"/>
      <c r="EZ2070" s="593"/>
      <c r="FA2070" s="593"/>
      <c r="FB2070" s="593"/>
      <c r="FC2070" s="593"/>
      <c r="FD2070" s="593"/>
      <c r="FE2070" s="593"/>
      <c r="FF2070" s="593"/>
      <c r="FG2070" s="593"/>
      <c r="FH2070" s="593"/>
      <c r="FI2070" s="593"/>
      <c r="FJ2070" s="593"/>
      <c r="FK2070" s="593"/>
      <c r="FL2070" s="593"/>
      <c r="FM2070" s="593"/>
      <c r="FN2070" s="593"/>
      <c r="FO2070" s="593"/>
      <c r="FP2070" s="593"/>
      <c r="FQ2070" s="593"/>
      <c r="FR2070" s="593"/>
      <c r="FS2070" s="593"/>
      <c r="FT2070" s="593"/>
      <c r="FU2070" s="593"/>
      <c r="FV2070" s="593"/>
      <c r="FW2070" s="593"/>
      <c r="FX2070" s="593"/>
      <c r="FY2070" s="593"/>
      <c r="FZ2070" s="593"/>
      <c r="GA2070" s="593"/>
      <c r="GB2070" s="593"/>
      <c r="GC2070" s="593"/>
      <c r="GD2070" s="593"/>
      <c r="GE2070" s="593"/>
      <c r="GF2070" s="593"/>
      <c r="GG2070" s="593"/>
      <c r="GH2070" s="593"/>
      <c r="GI2070" s="593"/>
      <c r="GJ2070" s="593"/>
      <c r="GK2070" s="593"/>
      <c r="GL2070" s="593"/>
      <c r="GM2070" s="593"/>
      <c r="GN2070" s="593"/>
      <c r="GO2070" s="593"/>
      <c r="GP2070" s="593"/>
      <c r="GQ2070" s="593"/>
      <c r="GR2070" s="593"/>
      <c r="GS2070" s="593"/>
      <c r="GT2070" s="593"/>
      <c r="GU2070" s="593"/>
      <c r="GV2070" s="593"/>
      <c r="GW2070" s="593"/>
      <c r="GX2070" s="593"/>
      <c r="GY2070" s="593"/>
      <c r="GZ2070" s="593"/>
      <c r="HA2070" s="593"/>
      <c r="HB2070" s="593"/>
      <c r="HC2070" s="593"/>
      <c r="HD2070" s="593"/>
      <c r="HE2070" s="593"/>
      <c r="HF2070" s="593"/>
      <c r="HG2070" s="593"/>
      <c r="HH2070" s="593"/>
      <c r="HI2070" s="593"/>
      <c r="HJ2070" s="593"/>
      <c r="HK2070" s="593"/>
      <c r="HL2070" s="593"/>
      <c r="HM2070" s="593"/>
      <c r="HN2070" s="593"/>
      <c r="HO2070" s="593"/>
      <c r="HP2070" s="593"/>
      <c r="HQ2070" s="593"/>
      <c r="HR2070" s="593"/>
      <c r="HS2070" s="593"/>
      <c r="HT2070" s="593"/>
      <c r="HU2070" s="593"/>
      <c r="HV2070" s="593"/>
      <c r="HW2070" s="593"/>
      <c r="HX2070" s="593"/>
      <c r="HY2070" s="593"/>
      <c r="HZ2070" s="593"/>
      <c r="IA2070" s="593"/>
      <c r="IB2070" s="593"/>
      <c r="IC2070" s="593"/>
      <c r="ID2070" s="593"/>
      <c r="IE2070" s="593"/>
      <c r="IF2070" s="593"/>
      <c r="IG2070" s="593"/>
      <c r="IH2070" s="593"/>
      <c r="II2070" s="593"/>
      <c r="IJ2070" s="593"/>
      <c r="IK2070" s="593"/>
      <c r="IL2070" s="593"/>
      <c r="IM2070" s="593"/>
      <c r="IN2070" s="593"/>
      <c r="IO2070" s="593"/>
      <c r="IP2070" s="593"/>
      <c r="IQ2070" s="593"/>
      <c r="IR2070" s="593"/>
      <c r="IS2070" s="593"/>
      <c r="IT2070" s="593"/>
      <c r="IU2070" s="593"/>
      <c r="IV2070" s="593"/>
      <c r="IW2070" s="593"/>
      <c r="IX2070" s="593"/>
      <c r="IY2070" s="593"/>
      <c r="IZ2070" s="593"/>
      <c r="JA2070" s="593"/>
      <c r="JB2070" s="593"/>
      <c r="JC2070" s="593"/>
      <c r="JD2070" s="593"/>
      <c r="JE2070" s="593"/>
      <c r="JF2070" s="593"/>
      <c r="JG2070" s="593"/>
      <c r="JH2070" s="593"/>
      <c r="JI2070" s="593"/>
      <c r="JJ2070" s="593"/>
      <c r="JK2070" s="593"/>
      <c r="JL2070" s="593"/>
      <c r="JM2070" s="593"/>
      <c r="JN2070" s="593"/>
      <c r="JO2070" s="593"/>
      <c r="JP2070" s="593"/>
      <c r="JQ2070" s="593"/>
      <c r="JR2070" s="593"/>
      <c r="JS2070" s="593"/>
      <c r="JT2070" s="593"/>
      <c r="JU2070" s="593"/>
      <c r="JV2070" s="593"/>
      <c r="JW2070" s="593"/>
      <c r="JX2070" s="593"/>
      <c r="JY2070" s="593"/>
      <c r="JZ2070" s="593"/>
      <c r="KA2070" s="593"/>
      <c r="KB2070" s="593"/>
      <c r="KC2070" s="593"/>
      <c r="KD2070" s="593"/>
      <c r="KE2070" s="593"/>
      <c r="KF2070" s="593"/>
      <c r="KG2070" s="593"/>
      <c r="KH2070" s="593"/>
      <c r="KI2070" s="593"/>
      <c r="KJ2070" s="593"/>
      <c r="KK2070" s="593"/>
      <c r="KL2070" s="593"/>
      <c r="KM2070" s="593"/>
      <c r="KN2070" s="593"/>
      <c r="KO2070" s="593"/>
      <c r="KP2070" s="593"/>
      <c r="KQ2070" s="593"/>
      <c r="KR2070" s="593"/>
      <c r="KS2070" s="593"/>
      <c r="KT2070" s="593"/>
      <c r="KU2070" s="593"/>
      <c r="KV2070" s="593"/>
      <c r="KW2070" s="593"/>
      <c r="KX2070" s="593"/>
      <c r="KY2070" s="593"/>
      <c r="KZ2070" s="593"/>
      <c r="LA2070" s="593"/>
      <c r="LB2070" s="593"/>
      <c r="LC2070" s="593"/>
      <c r="LD2070" s="593"/>
      <c r="LE2070" s="593"/>
      <c r="LF2070" s="593"/>
      <c r="LG2070" s="593"/>
      <c r="LH2070" s="593"/>
      <c r="LI2070" s="593"/>
      <c r="LJ2070" s="593"/>
      <c r="LK2070" s="593"/>
      <c r="LL2070" s="593"/>
      <c r="LM2070" s="593"/>
      <c r="LN2070" s="593"/>
      <c r="LO2070" s="593"/>
      <c r="LP2070" s="593"/>
      <c r="LQ2070" s="593"/>
      <c r="LR2070" s="593"/>
      <c r="LS2070" s="593"/>
      <c r="LT2070" s="593"/>
      <c r="LU2070" s="593"/>
      <c r="LV2070" s="593"/>
      <c r="LW2070" s="593"/>
      <c r="LX2070" s="593"/>
      <c r="LY2070" s="593"/>
      <c r="LZ2070" s="593"/>
      <c r="MA2070" s="593"/>
      <c r="MB2070" s="593"/>
      <c r="MC2070" s="593"/>
      <c r="MD2070" s="593"/>
      <c r="ME2070" s="593"/>
      <c r="MF2070" s="593"/>
      <c r="MG2070" s="593"/>
      <c r="MH2070" s="593"/>
      <c r="MI2070" s="593"/>
      <c r="MJ2070" s="593"/>
      <c r="MK2070" s="593"/>
      <c r="ML2070" s="593"/>
      <c r="MM2070" s="593"/>
      <c r="MN2070" s="593"/>
      <c r="MO2070" s="593"/>
      <c r="MP2070" s="593"/>
      <c r="MQ2070" s="593"/>
      <c r="MR2070" s="593"/>
      <c r="MS2070" s="593"/>
      <c r="MT2070" s="593"/>
      <c r="MU2070" s="593"/>
      <c r="MV2070" s="593"/>
      <c r="MW2070" s="593"/>
      <c r="MX2070" s="593"/>
      <c r="MY2070" s="593"/>
      <c r="MZ2070" s="593"/>
      <c r="NA2070" s="593"/>
      <c r="NB2070" s="593"/>
      <c r="NC2070" s="593"/>
      <c r="ND2070" s="593"/>
      <c r="NE2070" s="593"/>
      <c r="NF2070" s="593"/>
      <c r="NG2070" s="593"/>
      <c r="NH2070" s="593"/>
      <c r="NI2070" s="593"/>
      <c r="NJ2070" s="593"/>
      <c r="NK2070" s="593"/>
      <c r="NL2070" s="593"/>
      <c r="NM2070" s="593"/>
      <c r="NN2070" s="593"/>
      <c r="NO2070" s="593"/>
      <c r="NP2070" s="593"/>
      <c r="NQ2070" s="593"/>
      <c r="NR2070" s="593"/>
      <c r="NS2070" s="593"/>
      <c r="NT2070" s="593"/>
      <c r="NU2070" s="593"/>
      <c r="NV2070" s="593"/>
      <c r="NW2070" s="593"/>
      <c r="NX2070" s="593"/>
      <c r="NY2070" s="593"/>
      <c r="NZ2070" s="593"/>
      <c r="OA2070" s="593"/>
      <c r="OB2070" s="593"/>
      <c r="OC2070" s="593"/>
      <c r="OD2070" s="593"/>
      <c r="OE2070" s="593"/>
      <c r="OF2070" s="593"/>
      <c r="OG2070" s="593"/>
      <c r="OH2070" s="593"/>
      <c r="OI2070" s="593"/>
      <c r="OJ2070" s="593"/>
      <c r="OK2070" s="593"/>
      <c r="OL2070" s="593"/>
      <c r="OM2070" s="593"/>
      <c r="ON2070" s="593"/>
      <c r="OO2070" s="593"/>
      <c r="OP2070" s="593"/>
      <c r="OQ2070" s="593"/>
      <c r="OR2070" s="593"/>
      <c r="OS2070" s="593"/>
      <c r="OT2070" s="593"/>
      <c r="OU2070" s="593"/>
      <c r="OV2070" s="593"/>
      <c r="OW2070" s="593"/>
      <c r="OX2070" s="593"/>
      <c r="OY2070" s="593"/>
      <c r="OZ2070" s="593"/>
      <c r="PA2070" s="593"/>
      <c r="PB2070" s="593"/>
      <c r="PC2070" s="593"/>
      <c r="PD2070" s="593"/>
      <c r="PE2070" s="593"/>
      <c r="PF2070" s="593"/>
      <c r="PG2070" s="593"/>
      <c r="PH2070" s="593"/>
      <c r="PI2070" s="593"/>
      <c r="PJ2070" s="593"/>
      <c r="PK2070" s="593"/>
      <c r="PL2070" s="593"/>
      <c r="PM2070" s="593"/>
      <c r="PN2070" s="593"/>
      <c r="PO2070" s="593"/>
      <c r="PP2070" s="593"/>
      <c r="PQ2070" s="593"/>
      <c r="PR2070" s="593"/>
      <c r="PS2070" s="593"/>
      <c r="PT2070" s="593"/>
      <c r="PU2070" s="593"/>
      <c r="PV2070" s="593"/>
      <c r="PW2070" s="593"/>
      <c r="PX2070" s="593"/>
      <c r="PY2070" s="593"/>
      <c r="PZ2070" s="593"/>
      <c r="QA2070" s="593"/>
      <c r="QB2070" s="593"/>
      <c r="QC2070" s="593"/>
      <c r="QD2070" s="593"/>
      <c r="QE2070" s="593"/>
      <c r="QF2070" s="593"/>
      <c r="QG2070" s="593"/>
      <c r="QH2070" s="593"/>
      <c r="QI2070" s="593"/>
      <c r="QJ2070" s="593"/>
      <c r="QK2070" s="593"/>
      <c r="QL2070" s="593"/>
      <c r="QM2070" s="593"/>
      <c r="QN2070" s="593"/>
      <c r="QO2070" s="593"/>
      <c r="QP2070" s="593"/>
      <c r="QQ2070" s="593"/>
      <c r="QR2070" s="593"/>
      <c r="QS2070" s="593"/>
      <c r="QT2070" s="593"/>
      <c r="QU2070" s="593"/>
      <c r="QV2070" s="593"/>
      <c r="QW2070" s="593"/>
      <c r="QX2070" s="593"/>
      <c r="QY2070" s="593"/>
      <c r="QZ2070" s="593"/>
      <c r="RA2070" s="593"/>
      <c r="RB2070" s="593"/>
      <c r="RC2070" s="593"/>
      <c r="RD2070" s="593"/>
      <c r="RE2070" s="593"/>
      <c r="RF2070" s="593"/>
      <c r="RG2070" s="593"/>
      <c r="RH2070" s="593"/>
      <c r="RI2070" s="593"/>
      <c r="RJ2070" s="593"/>
      <c r="RK2070" s="593"/>
      <c r="RL2070" s="593"/>
      <c r="RM2070" s="593"/>
      <c r="RN2070" s="593"/>
      <c r="RO2070" s="593"/>
      <c r="RP2070" s="593"/>
      <c r="RQ2070" s="593"/>
      <c r="RR2070" s="593"/>
      <c r="RS2070" s="593"/>
      <c r="RT2070" s="593"/>
      <c r="RU2070" s="593"/>
      <c r="RV2070" s="593"/>
      <c r="RW2070" s="593"/>
      <c r="RX2070" s="593"/>
      <c r="RY2070" s="593"/>
      <c r="RZ2070" s="593"/>
      <c r="SA2070" s="593"/>
      <c r="SB2070" s="593"/>
      <c r="SC2070" s="593"/>
      <c r="SD2070" s="593"/>
      <c r="SE2070" s="593"/>
      <c r="SF2070" s="593"/>
      <c r="SG2070" s="593"/>
      <c r="SH2070" s="593"/>
      <c r="SI2070" s="593"/>
      <c r="SJ2070" s="593"/>
      <c r="SK2070" s="593"/>
      <c r="SL2070" s="593"/>
      <c r="SM2070" s="593"/>
      <c r="SN2070" s="593"/>
      <c r="SO2070" s="593"/>
      <c r="SP2070" s="593"/>
      <c r="SQ2070" s="593"/>
      <c r="SR2070" s="593"/>
      <c r="SS2070" s="593"/>
      <c r="ST2070" s="593"/>
      <c r="SU2070" s="593"/>
      <c r="SV2070" s="593"/>
      <c r="SW2070" s="593"/>
      <c r="SX2070" s="593"/>
      <c r="SY2070" s="593"/>
      <c r="SZ2070" s="593"/>
      <c r="TA2070" s="593"/>
      <c r="TB2070" s="593"/>
      <c r="TC2070" s="593"/>
      <c r="TD2070" s="593"/>
      <c r="TE2070" s="593"/>
      <c r="TF2070" s="593"/>
      <c r="TG2070" s="593"/>
      <c r="TH2070" s="593"/>
      <c r="TI2070" s="593"/>
      <c r="TJ2070" s="593"/>
      <c r="TK2070" s="593"/>
      <c r="TL2070" s="593"/>
      <c r="TM2070" s="593"/>
      <c r="TN2070" s="593"/>
      <c r="TO2070" s="593"/>
      <c r="TP2070" s="593"/>
      <c r="TQ2070" s="593"/>
      <c r="TR2070" s="593"/>
      <c r="TS2070" s="593"/>
      <c r="TT2070" s="593"/>
      <c r="TU2070" s="593"/>
      <c r="TV2070" s="593"/>
      <c r="TW2070" s="593"/>
      <c r="TX2070" s="593"/>
      <c r="TY2070" s="593"/>
      <c r="TZ2070" s="593"/>
      <c r="UA2070" s="593"/>
      <c r="UB2070" s="593"/>
      <c r="UC2070" s="593"/>
      <c r="UD2070" s="593"/>
      <c r="UE2070" s="593"/>
      <c r="UF2070" s="593"/>
      <c r="UG2070" s="593"/>
      <c r="UH2070" s="593"/>
      <c r="UI2070" s="593"/>
      <c r="UJ2070" s="593"/>
      <c r="UK2070" s="593"/>
      <c r="UL2070" s="593"/>
      <c r="UM2070" s="593"/>
      <c r="UN2070" s="593"/>
      <c r="UO2070" s="593"/>
      <c r="UP2070" s="593"/>
      <c r="UQ2070" s="593"/>
      <c r="UR2070" s="593"/>
      <c r="US2070" s="593"/>
      <c r="UT2070" s="593"/>
      <c r="UU2070" s="593"/>
      <c r="UV2070" s="593"/>
      <c r="UW2070" s="593"/>
      <c r="UX2070" s="593"/>
      <c r="UY2070" s="593"/>
      <c r="UZ2070" s="593"/>
      <c r="VA2070" s="593"/>
      <c r="VB2070" s="593"/>
      <c r="VC2070" s="593"/>
      <c r="VD2070" s="593"/>
      <c r="VE2070" s="593"/>
      <c r="VF2070" s="593"/>
      <c r="VG2070" s="593"/>
      <c r="VH2070" s="593"/>
      <c r="VI2070" s="593"/>
      <c r="VJ2070" s="593"/>
      <c r="VK2070" s="593"/>
      <c r="VL2070" s="593"/>
      <c r="VM2070" s="593"/>
      <c r="VN2070" s="593"/>
      <c r="VO2070" s="593"/>
      <c r="VP2070" s="593"/>
      <c r="VQ2070" s="593"/>
      <c r="VR2070" s="593"/>
      <c r="VS2070" s="593"/>
      <c r="VT2070" s="593"/>
      <c r="VU2070" s="593"/>
      <c r="VV2070" s="593"/>
      <c r="VW2070" s="593"/>
      <c r="VX2070" s="593"/>
      <c r="VY2070" s="593"/>
      <c r="VZ2070" s="593"/>
      <c r="WA2070" s="593"/>
      <c r="WB2070" s="593"/>
      <c r="WC2070" s="593"/>
      <c r="WD2070" s="593"/>
      <c r="WE2070" s="593"/>
      <c r="WF2070" s="593"/>
      <c r="WG2070" s="593"/>
      <c r="WH2070" s="593"/>
      <c r="WI2070" s="593"/>
      <c r="WJ2070" s="593"/>
      <c r="WK2070" s="593"/>
      <c r="WL2070" s="593"/>
      <c r="WM2070" s="593"/>
      <c r="WN2070" s="593"/>
      <c r="WO2070" s="593"/>
      <c r="WP2070" s="593"/>
      <c r="WQ2070" s="593"/>
      <c r="WR2070" s="593"/>
      <c r="WS2070" s="593"/>
      <c r="WT2070" s="593"/>
      <c r="WU2070" s="593"/>
      <c r="WV2070" s="593"/>
      <c r="WW2070" s="593"/>
      <c r="WX2070" s="593"/>
      <c r="WY2070" s="593"/>
      <c r="WZ2070" s="593"/>
      <c r="XA2070" s="593"/>
      <c r="XB2070" s="593"/>
      <c r="XC2070" s="593"/>
      <c r="XD2070" s="593"/>
      <c r="XE2070" s="593"/>
      <c r="XF2070" s="593"/>
      <c r="XG2070" s="593"/>
      <c r="XH2070" s="593"/>
      <c r="XI2070" s="593"/>
      <c r="XJ2070" s="593"/>
      <c r="XK2070" s="593"/>
      <c r="XL2070" s="593"/>
      <c r="XM2070" s="593"/>
      <c r="XN2070" s="593"/>
      <c r="XO2070" s="593"/>
      <c r="XP2070" s="593"/>
      <c r="XQ2070" s="593"/>
      <c r="XR2070" s="593"/>
      <c r="XS2070" s="593"/>
      <c r="XT2070" s="593"/>
      <c r="XU2070" s="593"/>
      <c r="XV2070" s="593"/>
      <c r="XW2070" s="593"/>
      <c r="XX2070" s="593"/>
      <c r="XY2070" s="593"/>
      <c r="XZ2070" s="593"/>
      <c r="YA2070" s="593"/>
      <c r="YB2070" s="593"/>
      <c r="YC2070" s="593"/>
      <c r="YD2070" s="593"/>
      <c r="YE2070" s="593"/>
      <c r="YF2070" s="593"/>
      <c r="YG2070" s="593"/>
      <c r="YH2070" s="593"/>
      <c r="YI2070" s="593"/>
      <c r="YJ2070" s="593"/>
      <c r="YK2070" s="593"/>
      <c r="YL2070" s="593"/>
      <c r="YM2070" s="593"/>
      <c r="YN2070" s="593"/>
      <c r="YO2070" s="593"/>
      <c r="YP2070" s="593"/>
      <c r="YQ2070" s="593"/>
      <c r="YR2070" s="593"/>
      <c r="YS2070" s="593"/>
      <c r="YT2070" s="593"/>
      <c r="YU2070" s="593"/>
      <c r="YV2070" s="593"/>
      <c r="YW2070" s="593"/>
      <c r="YX2070" s="593"/>
      <c r="YY2070" s="593"/>
      <c r="YZ2070" s="593"/>
      <c r="ZA2070" s="593"/>
      <c r="ZB2070" s="593"/>
      <c r="ZC2070" s="593"/>
      <c r="ZD2070" s="593"/>
      <c r="ZE2070" s="593"/>
      <c r="ZF2070" s="593"/>
      <c r="ZG2070" s="593"/>
      <c r="ZH2070" s="593"/>
      <c r="ZI2070" s="593"/>
      <c r="ZJ2070" s="593"/>
      <c r="ZK2070" s="593"/>
      <c r="ZL2070" s="593"/>
      <c r="ZM2070" s="593"/>
      <c r="ZN2070" s="593"/>
      <c r="ZO2070" s="593"/>
      <c r="ZP2070" s="593"/>
      <c r="ZQ2070" s="593"/>
      <c r="ZR2070" s="593"/>
      <c r="ZS2070" s="593"/>
      <c r="ZT2070" s="593"/>
      <c r="ZU2070" s="593"/>
      <c r="ZV2070" s="593"/>
      <c r="ZW2070" s="593"/>
      <c r="ZX2070" s="593"/>
      <c r="ZY2070" s="593"/>
      <c r="ZZ2070" s="593"/>
      <c r="AAA2070" s="593"/>
      <c r="AAB2070" s="593"/>
      <c r="AAC2070" s="593"/>
      <c r="AAD2070" s="593"/>
      <c r="AAE2070" s="593"/>
      <c r="AAF2070" s="593"/>
      <c r="AAG2070" s="593"/>
      <c r="AAH2070" s="593"/>
      <c r="AAI2070" s="593"/>
      <c r="AAJ2070" s="593"/>
      <c r="AAK2070" s="593"/>
      <c r="AAL2070" s="593"/>
      <c r="AAM2070" s="593"/>
      <c r="AAN2070" s="593"/>
      <c r="AAO2070" s="593"/>
      <c r="AAP2070" s="593"/>
      <c r="AAQ2070" s="593"/>
      <c r="AAR2070" s="593"/>
      <c r="AAS2070" s="593"/>
      <c r="AAT2070" s="593"/>
      <c r="AAU2070" s="593"/>
      <c r="AAV2070" s="593"/>
      <c r="AAW2070" s="593"/>
      <c r="AAX2070" s="593"/>
      <c r="AAY2070" s="593"/>
      <c r="AAZ2070" s="593"/>
      <c r="ABA2070" s="593"/>
      <c r="ABB2070" s="593"/>
      <c r="ABC2070" s="593"/>
      <c r="ABD2070" s="593"/>
      <c r="ABE2070" s="593"/>
      <c r="ABF2070" s="593"/>
      <c r="ABG2070" s="593"/>
      <c r="ABH2070" s="593"/>
      <c r="ABI2070" s="593"/>
      <c r="ABJ2070" s="593"/>
      <c r="ABK2070" s="593"/>
      <c r="ABL2070" s="593"/>
      <c r="ABM2070" s="593"/>
      <c r="ABN2070" s="593"/>
      <c r="ABO2070" s="593"/>
      <c r="ABP2070" s="593"/>
      <c r="ABQ2070" s="593"/>
      <c r="ABR2070" s="593"/>
      <c r="ABS2070" s="593"/>
      <c r="ABT2070" s="593"/>
      <c r="ABU2070" s="593"/>
      <c r="ABV2070" s="593"/>
      <c r="ABW2070" s="593"/>
      <c r="ABX2070" s="593"/>
      <c r="ABY2070" s="593"/>
      <c r="ABZ2070" s="593"/>
      <c r="ACA2070" s="593"/>
      <c r="ACB2070" s="593"/>
      <c r="ACC2070" s="593"/>
      <c r="ACD2070" s="593"/>
      <c r="ACE2070" s="593"/>
      <c r="ACF2070" s="593"/>
      <c r="ACG2070" s="593"/>
      <c r="ACH2070" s="593"/>
      <c r="ACI2070" s="593"/>
      <c r="ACJ2070" s="593"/>
      <c r="ACK2070" s="593"/>
      <c r="ACL2070" s="593"/>
      <c r="ACM2070" s="593"/>
      <c r="ACN2070" s="593"/>
      <c r="ACO2070" s="593"/>
      <c r="ACP2070" s="593"/>
      <c r="ACQ2070" s="593"/>
      <c r="ACR2070" s="593"/>
      <c r="ACS2070" s="593"/>
      <c r="ACT2070" s="593"/>
      <c r="ACU2070" s="593"/>
      <c r="ACV2070" s="593"/>
      <c r="ACW2070" s="593"/>
      <c r="ACX2070" s="593"/>
      <c r="ACY2070" s="593"/>
      <c r="ACZ2070" s="593"/>
      <c r="ADA2070" s="593"/>
      <c r="ADB2070" s="593"/>
      <c r="ADC2070" s="593"/>
      <c r="ADD2070" s="593"/>
      <c r="ADE2070" s="593"/>
      <c r="ADF2070" s="593"/>
      <c r="ADG2070" s="593"/>
      <c r="ADH2070" s="593"/>
      <c r="ADI2070" s="593"/>
      <c r="ADJ2070" s="593"/>
      <c r="ADK2070" s="593"/>
      <c r="ADL2070" s="593"/>
      <c r="ADM2070" s="593"/>
      <c r="ADN2070" s="593"/>
      <c r="ADO2070" s="593"/>
      <c r="ADP2070" s="593"/>
      <c r="ADQ2070" s="593"/>
      <c r="ADR2070" s="593"/>
      <c r="ADS2070" s="593"/>
      <c r="ADT2070" s="593"/>
      <c r="ADU2070" s="593"/>
      <c r="ADV2070" s="593"/>
      <c r="ADW2070" s="593"/>
      <c r="ADX2070" s="593"/>
      <c r="ADY2070" s="593"/>
      <c r="ADZ2070" s="593"/>
      <c r="AEA2070" s="593"/>
      <c r="AEB2070" s="593"/>
      <c r="AEC2070" s="593"/>
      <c r="AED2070" s="593"/>
      <c r="AEE2070" s="593"/>
      <c r="AEF2070" s="593"/>
      <c r="AEG2070" s="593"/>
      <c r="AEH2070" s="593"/>
      <c r="AEI2070" s="593"/>
      <c r="AEJ2070" s="593"/>
      <c r="AEK2070" s="593"/>
      <c r="AEL2070" s="593"/>
      <c r="AEM2070" s="593"/>
      <c r="AEN2070" s="593"/>
      <c r="AEO2070" s="593"/>
      <c r="AEP2070" s="593"/>
      <c r="AEQ2070" s="593"/>
      <c r="AER2070" s="593"/>
      <c r="AES2070" s="593"/>
      <c r="AET2070" s="593"/>
      <c r="AEU2070" s="593"/>
      <c r="AEV2070" s="593"/>
      <c r="AEW2070" s="593"/>
      <c r="AEX2070" s="593"/>
      <c r="AEY2070" s="593"/>
      <c r="AEZ2070" s="593"/>
      <c r="AFA2070" s="593"/>
      <c r="AFB2070" s="593"/>
      <c r="AFC2070" s="593"/>
      <c r="AFD2070" s="593"/>
      <c r="AFE2070" s="593"/>
      <c r="AFF2070" s="593"/>
      <c r="AFG2070" s="593"/>
      <c r="AFH2070" s="593"/>
      <c r="AFI2070" s="593"/>
      <c r="AFJ2070" s="593"/>
      <c r="AFK2070" s="593"/>
      <c r="AFL2070" s="593"/>
      <c r="AFM2070" s="593"/>
      <c r="AFN2070" s="593"/>
      <c r="AFO2070" s="593"/>
      <c r="AFP2070" s="593"/>
      <c r="AFQ2070" s="593"/>
      <c r="AFR2070" s="593"/>
      <c r="AFS2070" s="593"/>
      <c r="AFT2070" s="593"/>
      <c r="AFU2070" s="593"/>
      <c r="AFV2070" s="593"/>
      <c r="AFW2070" s="593"/>
      <c r="AFX2070" s="593"/>
      <c r="AFY2070" s="593"/>
      <c r="AFZ2070" s="593"/>
      <c r="AGA2070" s="593"/>
      <c r="AGB2070" s="593"/>
      <c r="AGC2070" s="593"/>
      <c r="AGD2070" s="593"/>
      <c r="AGE2070" s="593"/>
      <c r="AGF2070" s="593"/>
      <c r="AGG2070" s="593"/>
      <c r="AGH2070" s="593"/>
      <c r="AGI2070" s="593"/>
      <c r="AGJ2070" s="593"/>
      <c r="AGK2070" s="593"/>
      <c r="AGL2070" s="593"/>
      <c r="AGM2070" s="593"/>
      <c r="AGN2070" s="593"/>
      <c r="AGO2070" s="593"/>
      <c r="AGP2070" s="593"/>
      <c r="AGQ2070" s="593"/>
      <c r="AGR2070" s="593"/>
      <c r="AGS2070" s="593"/>
      <c r="AGT2070" s="593"/>
      <c r="AGU2070" s="593"/>
      <c r="AGV2070" s="593"/>
      <c r="AGW2070" s="593"/>
      <c r="AGX2070" s="593"/>
      <c r="AGY2070" s="593"/>
      <c r="AGZ2070" s="593"/>
      <c r="AHA2070" s="593"/>
      <c r="AHB2070" s="593"/>
      <c r="AHC2070" s="593"/>
      <c r="AHD2070" s="593"/>
      <c r="AHE2070" s="593"/>
      <c r="AHF2070" s="593"/>
      <c r="AHG2070" s="593"/>
      <c r="AHH2070" s="593"/>
      <c r="AHI2070" s="593"/>
      <c r="AHJ2070" s="593"/>
      <c r="AHK2070" s="593"/>
      <c r="AHL2070" s="593"/>
      <c r="AHM2070" s="593"/>
      <c r="AHN2070" s="593"/>
      <c r="AHO2070" s="593"/>
      <c r="AHP2070" s="593"/>
      <c r="AHQ2070" s="593"/>
      <c r="AHR2070" s="593"/>
      <c r="AHS2070" s="593"/>
      <c r="AHT2070" s="593"/>
      <c r="AHU2070" s="593"/>
      <c r="AHV2070" s="593"/>
      <c r="AHW2070" s="593"/>
      <c r="AHX2070" s="593"/>
      <c r="AHY2070" s="593"/>
      <c r="AHZ2070" s="593"/>
      <c r="AIA2070" s="593"/>
      <c r="AIB2070" s="593"/>
      <c r="AIC2070" s="593"/>
      <c r="AID2070" s="593"/>
      <c r="AIE2070" s="593"/>
      <c r="AIF2070" s="593"/>
      <c r="AIG2070" s="593"/>
      <c r="AIH2070" s="593"/>
      <c r="AII2070" s="593"/>
      <c r="AIJ2070" s="593"/>
      <c r="AIK2070" s="593"/>
      <c r="AIL2070" s="593"/>
      <c r="AIM2070" s="593"/>
      <c r="AIN2070" s="593"/>
      <c r="AIO2070" s="593"/>
      <c r="AIP2070" s="593"/>
      <c r="AIQ2070" s="593"/>
      <c r="AIR2070" s="593"/>
      <c r="AIS2070" s="593"/>
      <c r="AIT2070" s="593"/>
      <c r="AIU2070" s="593"/>
      <c r="AIV2070" s="593"/>
      <c r="AIW2070" s="593"/>
      <c r="AIX2070" s="593"/>
      <c r="AIY2070" s="593"/>
      <c r="AIZ2070" s="593"/>
      <c r="AJA2070" s="593"/>
      <c r="AJB2070" s="593"/>
      <c r="AJC2070" s="593"/>
      <c r="AJD2070" s="593"/>
      <c r="AJE2070" s="593"/>
      <c r="AJF2070" s="593"/>
      <c r="AJG2070" s="593"/>
      <c r="AJH2070" s="593"/>
      <c r="AJI2070" s="593"/>
      <c r="AJJ2070" s="593"/>
      <c r="AJK2070" s="593"/>
      <c r="AJL2070" s="593"/>
      <c r="AJM2070" s="593"/>
      <c r="AJN2070" s="593"/>
      <c r="AJO2070" s="593"/>
      <c r="AJP2070" s="593"/>
      <c r="AJQ2070" s="593"/>
      <c r="AJR2070" s="593"/>
      <c r="AJS2070" s="593"/>
      <c r="AJT2070" s="593"/>
      <c r="AJU2070" s="593"/>
      <c r="AJV2070" s="593"/>
      <c r="AJW2070" s="593"/>
      <c r="AJX2070" s="593"/>
      <c r="AJY2070" s="593"/>
      <c r="AJZ2070" s="593"/>
      <c r="AKA2070" s="593"/>
      <c r="AKB2070" s="593"/>
      <c r="AKC2070" s="593"/>
      <c r="AKD2070" s="593"/>
      <c r="AKE2070" s="593"/>
      <c r="AKF2070" s="593"/>
      <c r="AKG2070" s="593"/>
      <c r="AKH2070" s="593"/>
      <c r="AKI2070" s="593"/>
      <c r="AKJ2070" s="593"/>
      <c r="AKK2070" s="593"/>
      <c r="AKL2070" s="593"/>
      <c r="AKM2070" s="593"/>
      <c r="AKN2070" s="593"/>
      <c r="AKO2070" s="593"/>
      <c r="AKP2070" s="593"/>
      <c r="AKQ2070" s="593"/>
      <c r="AKR2070" s="593"/>
      <c r="AKS2070" s="593"/>
      <c r="AKT2070" s="593"/>
      <c r="AKU2070" s="593"/>
      <c r="AKV2070" s="593"/>
      <c r="AKW2070" s="593"/>
      <c r="AKX2070" s="593"/>
      <c r="AKY2070" s="593"/>
      <c r="AKZ2070" s="593"/>
      <c r="ALA2070" s="593"/>
      <c r="ALB2070" s="593"/>
      <c r="ALC2070" s="593"/>
      <c r="ALD2070" s="593"/>
      <c r="ALE2070" s="593"/>
      <c r="ALF2070" s="593"/>
      <c r="ALG2070" s="593"/>
      <c r="ALH2070" s="593"/>
      <c r="ALI2070" s="593"/>
      <c r="ALJ2070" s="593"/>
      <c r="ALK2070" s="593"/>
      <c r="ALL2070" s="593"/>
      <c r="ALM2070" s="593"/>
      <c r="ALN2070" s="593"/>
      <c r="ALO2070" s="593"/>
      <c r="ALP2070" s="593"/>
      <c r="ALQ2070" s="593"/>
      <c r="ALR2070" s="593"/>
      <c r="ALS2070" s="593"/>
      <c r="ALT2070" s="593"/>
      <c r="ALU2070" s="593"/>
      <c r="ALV2070" s="593"/>
      <c r="ALW2070" s="593"/>
      <c r="ALX2070" s="593"/>
      <c r="ALY2070" s="593"/>
      <c r="ALZ2070" s="593"/>
      <c r="AMA2070" s="593"/>
      <c r="AMB2070" s="593"/>
      <c r="AMC2070" s="593"/>
      <c r="AMD2070" s="593"/>
      <c r="AME2070" s="593"/>
      <c r="AMF2070" s="593"/>
      <c r="AMG2070" s="593"/>
      <c r="AMH2070" s="593"/>
      <c r="AMI2070" s="593"/>
      <c r="AMJ2070" s="593"/>
      <c r="AMK2070" s="593"/>
      <c r="AML2070" s="593"/>
      <c r="AMM2070" s="593"/>
      <c r="AMN2070" s="593"/>
      <c r="AMO2070" s="593"/>
      <c r="AMP2070" s="593"/>
      <c r="AMQ2070" s="593"/>
      <c r="AMR2070" s="593"/>
      <c r="AMS2070" s="593"/>
      <c r="AMT2070" s="593"/>
      <c r="AMU2070" s="593"/>
      <c r="AMV2070" s="593"/>
      <c r="AMW2070" s="593"/>
      <c r="AMX2070" s="593"/>
      <c r="AMY2070" s="593"/>
      <c r="AMZ2070" s="593"/>
      <c r="ANA2070" s="593"/>
      <c r="ANB2070" s="593"/>
      <c r="ANC2070" s="593"/>
      <c r="AND2070" s="593"/>
      <c r="ANE2070" s="593"/>
      <c r="ANF2070" s="593"/>
      <c r="ANG2070" s="593"/>
      <c r="ANH2070" s="593"/>
      <c r="ANI2070" s="593"/>
      <c r="ANJ2070" s="593"/>
      <c r="ANK2070" s="593"/>
      <c r="ANL2070" s="593"/>
      <c r="ANM2070" s="593"/>
      <c r="ANN2070" s="593"/>
      <c r="ANO2070" s="593"/>
      <c r="ANP2070" s="593"/>
      <c r="ANQ2070" s="593"/>
      <c r="ANR2070" s="593"/>
      <c r="ANS2070" s="593"/>
      <c r="ANT2070" s="593"/>
      <c r="ANU2070" s="593"/>
      <c r="ANV2070" s="593"/>
      <c r="ANW2070" s="593"/>
      <c r="ANX2070" s="593"/>
      <c r="ANY2070" s="593"/>
      <c r="ANZ2070" s="593"/>
      <c r="AOA2070" s="593"/>
      <c r="AOB2070" s="593"/>
      <c r="AOC2070" s="593"/>
      <c r="AOD2070" s="593"/>
      <c r="AOE2070" s="593"/>
      <c r="AOF2070" s="593"/>
      <c r="AOG2070" s="593"/>
      <c r="AOH2070" s="593"/>
      <c r="AOI2070" s="593"/>
      <c r="AOJ2070" s="593"/>
      <c r="AOK2070" s="593"/>
      <c r="AOL2070" s="593"/>
      <c r="AOM2070" s="593"/>
      <c r="AON2070" s="593"/>
      <c r="AOO2070" s="593"/>
      <c r="AOP2070" s="593"/>
      <c r="AOQ2070" s="593"/>
      <c r="AOR2070" s="593"/>
      <c r="AOS2070" s="593"/>
      <c r="AOT2070" s="593"/>
      <c r="AOU2070" s="593"/>
      <c r="AOV2070" s="593"/>
      <c r="AOW2070" s="593"/>
      <c r="AOX2070" s="593"/>
      <c r="AOY2070" s="593"/>
      <c r="AOZ2070" s="593"/>
      <c r="APA2070" s="593"/>
      <c r="APB2070" s="593"/>
      <c r="APC2070" s="593"/>
      <c r="APD2070" s="593"/>
      <c r="APE2070" s="593"/>
      <c r="APF2070" s="593"/>
      <c r="APG2070" s="593"/>
      <c r="APH2070" s="593"/>
      <c r="API2070" s="593"/>
      <c r="APJ2070" s="593"/>
      <c r="APK2070" s="593"/>
      <c r="APL2070" s="593"/>
      <c r="APM2070" s="593"/>
      <c r="APN2070" s="593"/>
      <c r="APO2070" s="593"/>
      <c r="APP2070" s="593"/>
      <c r="APQ2070" s="593"/>
      <c r="APR2070" s="593"/>
      <c r="APS2070" s="593"/>
      <c r="APT2070" s="593"/>
      <c r="APU2070" s="593"/>
      <c r="APV2070" s="593"/>
      <c r="APW2070" s="593"/>
      <c r="APX2070" s="593"/>
      <c r="APY2070" s="593"/>
      <c r="APZ2070" s="593"/>
      <c r="AQA2070" s="593"/>
      <c r="AQB2070" s="593"/>
      <c r="AQC2070" s="593"/>
      <c r="AQD2070" s="593"/>
      <c r="AQE2070" s="593"/>
      <c r="AQF2070" s="593"/>
      <c r="AQG2070" s="593"/>
      <c r="AQH2070" s="593"/>
      <c r="AQI2070" s="593"/>
      <c r="AQJ2070" s="593"/>
      <c r="AQK2070" s="593"/>
      <c r="AQL2070" s="593"/>
      <c r="AQM2070" s="593"/>
      <c r="AQN2070" s="593"/>
      <c r="AQO2070" s="593"/>
      <c r="AQP2070" s="593"/>
      <c r="AQQ2070" s="593"/>
      <c r="AQR2070" s="593"/>
      <c r="AQS2070" s="593"/>
      <c r="AQT2070" s="593"/>
      <c r="AQU2070" s="593"/>
      <c r="AQV2070" s="593"/>
      <c r="AQW2070" s="593"/>
      <c r="AQX2070" s="593"/>
      <c r="AQY2070" s="593"/>
      <c r="AQZ2070" s="593"/>
      <c r="ARA2070" s="593"/>
      <c r="ARB2070" s="593"/>
      <c r="ARC2070" s="593"/>
      <c r="ARD2070" s="593"/>
      <c r="ARE2070" s="593"/>
      <c r="ARF2070" s="593"/>
      <c r="ARG2070" s="593"/>
      <c r="ARH2070" s="593"/>
      <c r="ARI2070" s="593"/>
      <c r="ARJ2070" s="593"/>
      <c r="ARK2070" s="593"/>
      <c r="ARL2070" s="593"/>
      <c r="ARM2070" s="593"/>
      <c r="ARN2070" s="593"/>
      <c r="ARO2070" s="593"/>
      <c r="ARP2070" s="593"/>
      <c r="ARQ2070" s="593"/>
      <c r="ARR2070" s="593"/>
      <c r="ARS2070" s="593"/>
      <c r="ART2070" s="593"/>
      <c r="ARU2070" s="593"/>
      <c r="ARV2070" s="593"/>
      <c r="ARW2070" s="593"/>
      <c r="ARX2070" s="593"/>
      <c r="ARY2070" s="593"/>
      <c r="ARZ2070" s="593"/>
      <c r="ASA2070" s="593"/>
      <c r="ASB2070" s="593"/>
      <c r="ASC2070" s="593"/>
      <c r="ASD2070" s="593"/>
      <c r="ASE2070" s="593"/>
      <c r="ASF2070" s="593"/>
      <c r="ASG2070" s="593"/>
      <c r="ASH2070" s="593"/>
      <c r="ASI2070" s="593"/>
      <c r="ASJ2070" s="593"/>
      <c r="ASK2070" s="593"/>
      <c r="ASL2070" s="593"/>
      <c r="ASM2070" s="593"/>
      <c r="ASN2070" s="593"/>
      <c r="ASO2070" s="593"/>
      <c r="ASP2070" s="593"/>
      <c r="ASQ2070" s="593"/>
      <c r="ASR2070" s="593"/>
      <c r="ASS2070" s="593"/>
      <c r="AST2070" s="593"/>
      <c r="ASU2070" s="593"/>
      <c r="ASV2070" s="593"/>
      <c r="ASW2070" s="593"/>
      <c r="ASX2070" s="593"/>
      <c r="ASY2070" s="593"/>
      <c r="ASZ2070" s="593"/>
      <c r="ATA2070" s="593"/>
      <c r="ATB2070" s="593"/>
      <c r="ATC2070" s="593"/>
      <c r="ATD2070" s="593"/>
      <c r="ATE2070" s="593"/>
      <c r="ATF2070" s="593"/>
      <c r="ATG2070" s="593"/>
      <c r="ATH2070" s="593"/>
      <c r="ATI2070" s="593"/>
      <c r="ATJ2070" s="593"/>
      <c r="ATK2070" s="593"/>
      <c r="ATL2070" s="593"/>
      <c r="ATM2070" s="593"/>
      <c r="ATN2070" s="593"/>
      <c r="ATO2070" s="593"/>
      <c r="ATP2070" s="593"/>
      <c r="ATQ2070" s="593"/>
      <c r="ATR2070" s="593"/>
      <c r="ATS2070" s="593"/>
      <c r="ATT2070" s="593"/>
      <c r="ATU2070" s="593"/>
      <c r="ATV2070" s="593"/>
      <c r="ATW2070" s="593"/>
      <c r="ATX2070" s="593"/>
      <c r="ATY2070" s="593"/>
      <c r="ATZ2070" s="593"/>
      <c r="AUA2070" s="593"/>
      <c r="AUB2070" s="593"/>
      <c r="AUC2070" s="593"/>
      <c r="AUD2070" s="593"/>
      <c r="AUE2070" s="593"/>
      <c r="AUF2070" s="593"/>
      <c r="AUG2070" s="593"/>
      <c r="AUH2070" s="593"/>
      <c r="AUI2070" s="593"/>
      <c r="AUJ2070" s="593"/>
      <c r="AUK2070" s="593"/>
      <c r="AUL2070" s="593"/>
      <c r="AUM2070" s="593"/>
      <c r="AUN2070" s="593"/>
      <c r="AUO2070" s="593"/>
      <c r="AUP2070" s="593"/>
      <c r="AUQ2070" s="593"/>
      <c r="AUR2070" s="593"/>
      <c r="AUS2070" s="593"/>
      <c r="AUT2070" s="593"/>
      <c r="AUU2070" s="593"/>
      <c r="AUV2070" s="593"/>
      <c r="AUW2070" s="593"/>
      <c r="AUX2070" s="593"/>
      <c r="AUY2070" s="593"/>
      <c r="AUZ2070" s="593"/>
      <c r="AVA2070" s="593"/>
      <c r="AVB2070" s="593"/>
      <c r="AVC2070" s="593"/>
      <c r="AVD2070" s="593"/>
      <c r="AVE2070" s="593"/>
      <c r="AVF2070" s="593"/>
      <c r="AVG2070" s="593"/>
      <c r="AVH2070" s="593"/>
      <c r="AVI2070" s="593"/>
      <c r="AVJ2070" s="593"/>
      <c r="AVK2070" s="593"/>
    </row>
    <row r="2071" spans="1:1259">
      <c r="A2071" s="715"/>
      <c r="B2071" s="564"/>
      <c r="C2071" s="564"/>
      <c r="D2071" s="676" t="s">
        <v>1067</v>
      </c>
      <c r="E2071" s="524"/>
      <c r="F2071" s="665"/>
      <c r="G2071" s="665">
        <v>2022</v>
      </c>
      <c r="H2071" s="665">
        <v>5</v>
      </c>
      <c r="I2071" s="687" t="s">
        <v>1095</v>
      </c>
      <c r="J2071" s="666"/>
      <c r="K2071" s="676">
        <v>6220316</v>
      </c>
      <c r="L2071" s="677" t="s">
        <v>1519</v>
      </c>
      <c r="M2071" s="677">
        <v>44636</v>
      </c>
      <c r="N2071" s="677">
        <v>44683</v>
      </c>
      <c r="O2071" s="677"/>
      <c r="P2071" s="666"/>
      <c r="Q2071" s="666"/>
      <c r="R2071" s="666"/>
      <c r="S2071" s="676" t="s">
        <v>1118</v>
      </c>
      <c r="T2071" s="665">
        <v>72</v>
      </c>
      <c r="U2071" s="665" t="s">
        <v>1086</v>
      </c>
      <c r="V2071" s="676" t="s">
        <v>1072</v>
      </c>
      <c r="W2071" s="678">
        <v>475</v>
      </c>
      <c r="X2071" s="551">
        <v>580</v>
      </c>
      <c r="Y2071" s="693">
        <v>275500</v>
      </c>
      <c r="Z2071" s="667">
        <v>0.51</v>
      </c>
      <c r="AA2071" s="682">
        <f>Y2071*Z2071</f>
        <v>140505</v>
      </c>
      <c r="AB2071" s="521"/>
      <c r="AC2071" s="668">
        <v>0</v>
      </c>
      <c r="AD2071" s="676"/>
      <c r="AE2071" s="669">
        <v>8430.2999999999993</v>
      </c>
      <c r="AF2071" s="695">
        <f>AA2071+AD2071+AE2071</f>
        <v>148935.29999999999</v>
      </c>
      <c r="AG2071" s="665" t="s">
        <v>47</v>
      </c>
      <c r="AH2071" s="641">
        <v>100</v>
      </c>
      <c r="AI2071" s="676">
        <v>0</v>
      </c>
      <c r="AJ2071" s="665" t="s">
        <v>1520</v>
      </c>
      <c r="AK2071" s="676" t="s">
        <v>1204</v>
      </c>
      <c r="AL2071" s="696">
        <v>49512</v>
      </c>
      <c r="AM2071" s="665" t="s">
        <v>52</v>
      </c>
      <c r="AN2071" s="665" t="s">
        <v>1089</v>
      </c>
      <c r="AO2071" s="665"/>
      <c r="AP2071" s="676" t="s">
        <v>92</v>
      </c>
      <c r="AQ2071" s="676"/>
      <c r="AR2071" s="676"/>
      <c r="AS2071" s="523"/>
      <c r="AT2071" s="523"/>
      <c r="AU2071" s="523"/>
      <c r="AV2071" s="674"/>
      <c r="AW2071" s="673" t="str">
        <f>U2071</f>
        <v>12005833C</v>
      </c>
      <c r="AX2071" s="673" cm="1">
        <f t="array" ref="AX2071">SUM(MID(0&amp;AW2071,LARGE(INDEX(ISNUMBER(--MID(AW2071,ROW($1:$8),1))*ROW($1:$8),),ROW($1:$8))+1,1)*10^ROW($1:$8)/10)</f>
        <v>12005833</v>
      </c>
      <c r="AY2071" s="673" t="str">
        <f>VLOOKUP($AX2071,'Item Master Data'!$A:$F,3,FALSE)</f>
        <v>Q.PEAK DUO XL G10 BFG</v>
      </c>
      <c r="AZ2071" s="673">
        <f>VLOOKUP($AX2071,'Item Master Data'!$A:$F,6,FALSE)</f>
        <v>475</v>
      </c>
      <c r="BA2071" s="673" t="e">
        <f>X2071/BB2071</f>
        <v>#VALUE!</v>
      </c>
      <c r="BB2071" s="673" t="str">
        <f>VLOOKUP(AX2071,'Item Master Data'!$A:$G,7,FALSE)</f>
        <v> 30</v>
      </c>
      <c r="BC2071" s="673"/>
      <c r="BD2071" s="673">
        <f>W2071-AZ2071</f>
        <v>0</v>
      </c>
      <c r="BE2071" s="593"/>
      <c r="BF2071" s="593"/>
      <c r="BG2071" s="593"/>
      <c r="BH2071" s="593"/>
      <c r="BI2071" s="593"/>
      <c r="BJ2071" s="593"/>
      <c r="BK2071" s="593"/>
      <c r="BL2071" s="593"/>
      <c r="BM2071" s="593"/>
      <c r="BN2071" s="593"/>
      <c r="BO2071" s="593"/>
      <c r="BP2071" s="593"/>
      <c r="BQ2071" s="593"/>
      <c r="BR2071" s="593"/>
      <c r="BS2071" s="593"/>
      <c r="BT2071" s="593"/>
      <c r="BU2071" s="593"/>
      <c r="BV2071" s="593"/>
      <c r="BW2071" s="593"/>
      <c r="BX2071" s="593"/>
      <c r="BY2071" s="593"/>
      <c r="BZ2071" s="593"/>
      <c r="CA2071" s="593"/>
      <c r="CB2071" s="593"/>
      <c r="CC2071" s="593"/>
      <c r="CD2071" s="593"/>
      <c r="CE2071" s="593"/>
      <c r="CF2071" s="593"/>
      <c r="CG2071" s="593"/>
      <c r="CH2071" s="593"/>
      <c r="CI2071" s="593"/>
      <c r="CJ2071" s="593"/>
      <c r="CK2071" s="593"/>
      <c r="CL2071" s="593"/>
      <c r="CM2071" s="593"/>
      <c r="CN2071" s="593"/>
      <c r="CO2071" s="593"/>
      <c r="CP2071" s="593"/>
      <c r="CQ2071" s="593"/>
      <c r="CR2071" s="593"/>
      <c r="CS2071" s="593"/>
      <c r="CT2071" s="593"/>
      <c r="CU2071" s="593"/>
      <c r="CV2071" s="593"/>
      <c r="CW2071" s="593"/>
      <c r="CX2071" s="593"/>
      <c r="CY2071" s="593"/>
      <c r="CZ2071" s="593"/>
      <c r="DA2071" s="593"/>
      <c r="DB2071" s="593"/>
      <c r="DC2071" s="593"/>
      <c r="DD2071" s="593"/>
      <c r="DE2071" s="593"/>
      <c r="DF2071" s="593"/>
      <c r="DG2071" s="593"/>
      <c r="DH2071" s="593"/>
      <c r="DI2071" s="593"/>
      <c r="DJ2071" s="593"/>
      <c r="DK2071" s="593"/>
      <c r="DL2071" s="593"/>
      <c r="DM2071" s="593"/>
      <c r="DN2071" s="593"/>
      <c r="DO2071" s="593"/>
      <c r="DP2071" s="593"/>
      <c r="DQ2071" s="593"/>
      <c r="DR2071" s="593"/>
      <c r="DS2071" s="593"/>
      <c r="DT2071" s="593"/>
      <c r="DU2071" s="593"/>
      <c r="DV2071" s="593"/>
      <c r="DW2071" s="593"/>
      <c r="DX2071" s="593"/>
      <c r="DY2071" s="593"/>
      <c r="DZ2071" s="593"/>
      <c r="EA2071" s="593"/>
      <c r="EB2071" s="593"/>
      <c r="EC2071" s="593"/>
      <c r="ED2071" s="593"/>
      <c r="EE2071" s="593"/>
      <c r="EF2071" s="593"/>
      <c r="EG2071" s="593"/>
      <c r="EH2071" s="593"/>
      <c r="EI2071" s="593"/>
      <c r="EJ2071" s="593"/>
      <c r="EK2071" s="593"/>
      <c r="EL2071" s="593"/>
      <c r="EM2071" s="593"/>
      <c r="EN2071" s="593"/>
      <c r="EO2071" s="593"/>
      <c r="EP2071" s="593"/>
      <c r="EQ2071" s="593"/>
      <c r="ER2071" s="593"/>
      <c r="ES2071" s="593"/>
      <c r="ET2071" s="593"/>
      <c r="EU2071" s="593"/>
      <c r="EV2071" s="593"/>
      <c r="EW2071" s="593"/>
      <c r="EX2071" s="593"/>
      <c r="EY2071" s="593"/>
      <c r="EZ2071" s="593"/>
      <c r="FA2071" s="593"/>
      <c r="FB2071" s="593"/>
      <c r="FC2071" s="593"/>
      <c r="FD2071" s="593"/>
      <c r="FE2071" s="593"/>
      <c r="FF2071" s="593"/>
      <c r="FG2071" s="593"/>
      <c r="FH2071" s="593"/>
      <c r="FI2071" s="593"/>
      <c r="FJ2071" s="593"/>
      <c r="FK2071" s="593"/>
      <c r="FL2071" s="593"/>
      <c r="FM2071" s="593"/>
      <c r="FN2071" s="593"/>
      <c r="FO2071" s="593"/>
      <c r="FP2071" s="593"/>
      <c r="FQ2071" s="593"/>
      <c r="FR2071" s="593"/>
      <c r="FS2071" s="593"/>
      <c r="FT2071" s="593"/>
      <c r="FU2071" s="593"/>
      <c r="FV2071" s="593"/>
      <c r="FW2071" s="593"/>
      <c r="FX2071" s="593"/>
      <c r="FY2071" s="593"/>
      <c r="FZ2071" s="593"/>
      <c r="GA2071" s="593"/>
      <c r="GB2071" s="593"/>
      <c r="GC2071" s="593"/>
      <c r="GD2071" s="593"/>
      <c r="GE2071" s="593"/>
      <c r="GF2071" s="593"/>
      <c r="GG2071" s="593"/>
      <c r="GH2071" s="593"/>
      <c r="GI2071" s="593"/>
      <c r="GJ2071" s="593"/>
      <c r="GK2071" s="593"/>
      <c r="GL2071" s="593"/>
      <c r="GM2071" s="593"/>
      <c r="GN2071" s="593"/>
      <c r="GO2071" s="593"/>
      <c r="GP2071" s="593"/>
      <c r="GQ2071" s="593"/>
      <c r="GR2071" s="593"/>
      <c r="GS2071" s="593"/>
      <c r="GT2071" s="593"/>
      <c r="GU2071" s="593"/>
      <c r="GV2071" s="593"/>
      <c r="GW2071" s="593"/>
      <c r="GX2071" s="593"/>
      <c r="GY2071" s="593"/>
      <c r="GZ2071" s="593"/>
      <c r="HA2071" s="593"/>
      <c r="HB2071" s="593"/>
      <c r="HC2071" s="593"/>
      <c r="HD2071" s="593"/>
      <c r="HE2071" s="593"/>
      <c r="HF2071" s="593"/>
      <c r="HG2071" s="593"/>
      <c r="HH2071" s="593"/>
      <c r="HI2071" s="593"/>
      <c r="HJ2071" s="593"/>
      <c r="HK2071" s="593"/>
      <c r="HL2071" s="593"/>
      <c r="HM2071" s="593"/>
      <c r="HN2071" s="593"/>
      <c r="HO2071" s="593"/>
      <c r="HP2071" s="593"/>
      <c r="HQ2071" s="593"/>
      <c r="HR2071" s="593"/>
      <c r="HS2071" s="593"/>
      <c r="HT2071" s="593"/>
      <c r="HU2071" s="593"/>
      <c r="HV2071" s="593"/>
      <c r="HW2071" s="593"/>
      <c r="HX2071" s="593"/>
      <c r="HY2071" s="593"/>
      <c r="HZ2071" s="593"/>
      <c r="IA2071" s="593"/>
      <c r="IB2071" s="593"/>
      <c r="IC2071" s="593"/>
      <c r="ID2071" s="593"/>
      <c r="IE2071" s="593"/>
      <c r="IF2071" s="593"/>
      <c r="IG2071" s="593"/>
      <c r="IH2071" s="593"/>
      <c r="II2071" s="593"/>
      <c r="IJ2071" s="593"/>
      <c r="IK2071" s="593"/>
      <c r="IL2071" s="593"/>
      <c r="IM2071" s="593"/>
      <c r="IN2071" s="593"/>
      <c r="IO2071" s="593"/>
      <c r="IP2071" s="593"/>
      <c r="IQ2071" s="593"/>
      <c r="IR2071" s="593"/>
      <c r="IS2071" s="593"/>
      <c r="IT2071" s="593"/>
      <c r="IU2071" s="593"/>
      <c r="IV2071" s="593"/>
      <c r="IW2071" s="593"/>
      <c r="IX2071" s="593"/>
      <c r="IY2071" s="593"/>
      <c r="IZ2071" s="593"/>
      <c r="JA2071" s="593"/>
      <c r="JB2071" s="593"/>
      <c r="JC2071" s="593"/>
      <c r="JD2071" s="593"/>
      <c r="JE2071" s="593"/>
      <c r="JF2071" s="593"/>
      <c r="JG2071" s="593"/>
      <c r="JH2071" s="593"/>
      <c r="JI2071" s="593"/>
      <c r="JJ2071" s="593"/>
      <c r="JK2071" s="593"/>
      <c r="JL2071" s="593"/>
      <c r="JM2071" s="593"/>
      <c r="JN2071" s="593"/>
      <c r="JO2071" s="593"/>
      <c r="JP2071" s="593"/>
      <c r="JQ2071" s="593"/>
      <c r="JR2071" s="593"/>
      <c r="JS2071" s="593"/>
      <c r="JT2071" s="593"/>
      <c r="JU2071" s="593"/>
      <c r="JV2071" s="593"/>
      <c r="JW2071" s="593"/>
      <c r="JX2071" s="593"/>
      <c r="JY2071" s="593"/>
      <c r="JZ2071" s="593"/>
      <c r="KA2071" s="593"/>
      <c r="KB2071" s="593"/>
      <c r="KC2071" s="593"/>
      <c r="KD2071" s="593"/>
      <c r="KE2071" s="593"/>
      <c r="KF2071" s="593"/>
      <c r="KG2071" s="593"/>
      <c r="KH2071" s="593"/>
      <c r="KI2071" s="593"/>
      <c r="KJ2071" s="593"/>
      <c r="KK2071" s="593"/>
      <c r="KL2071" s="593"/>
      <c r="KM2071" s="593"/>
      <c r="KN2071" s="593"/>
      <c r="KO2071" s="593"/>
      <c r="KP2071" s="593"/>
      <c r="KQ2071" s="593"/>
      <c r="KR2071" s="593"/>
      <c r="KS2071" s="593"/>
      <c r="KT2071" s="593"/>
      <c r="KU2071" s="593"/>
      <c r="KV2071" s="593"/>
      <c r="KW2071" s="593"/>
      <c r="KX2071" s="593"/>
      <c r="KY2071" s="593"/>
      <c r="KZ2071" s="593"/>
      <c r="LA2071" s="593"/>
      <c r="LB2071" s="593"/>
      <c r="LC2071" s="593"/>
      <c r="LD2071" s="593"/>
      <c r="LE2071" s="593"/>
      <c r="LF2071" s="593"/>
      <c r="LG2071" s="593"/>
      <c r="LH2071" s="593"/>
      <c r="LI2071" s="593"/>
      <c r="LJ2071" s="593"/>
      <c r="LK2071" s="593"/>
      <c r="LL2071" s="593"/>
      <c r="LM2071" s="593"/>
      <c r="LN2071" s="593"/>
      <c r="LO2071" s="593"/>
      <c r="LP2071" s="593"/>
      <c r="LQ2071" s="593"/>
      <c r="LR2071" s="593"/>
      <c r="LS2071" s="593"/>
      <c r="LT2071" s="593"/>
      <c r="LU2071" s="593"/>
      <c r="LV2071" s="593"/>
      <c r="LW2071" s="593"/>
      <c r="LX2071" s="593"/>
      <c r="LY2071" s="593"/>
      <c r="LZ2071" s="593"/>
      <c r="MA2071" s="593"/>
      <c r="MB2071" s="593"/>
      <c r="MC2071" s="593"/>
      <c r="MD2071" s="593"/>
      <c r="ME2071" s="593"/>
      <c r="MF2071" s="593"/>
      <c r="MG2071" s="593"/>
      <c r="MH2071" s="593"/>
      <c r="MI2071" s="593"/>
      <c r="MJ2071" s="593"/>
      <c r="MK2071" s="593"/>
      <c r="ML2071" s="593"/>
      <c r="MM2071" s="593"/>
      <c r="MN2071" s="593"/>
      <c r="MO2071" s="593"/>
      <c r="MP2071" s="593"/>
      <c r="MQ2071" s="593"/>
      <c r="MR2071" s="593"/>
      <c r="MS2071" s="593"/>
      <c r="MT2071" s="593"/>
      <c r="MU2071" s="593"/>
      <c r="MV2071" s="593"/>
      <c r="MW2071" s="593"/>
      <c r="MX2071" s="593"/>
      <c r="MY2071" s="593"/>
      <c r="MZ2071" s="593"/>
      <c r="NA2071" s="593"/>
      <c r="NB2071" s="593"/>
      <c r="NC2071" s="593"/>
      <c r="ND2071" s="593"/>
      <c r="NE2071" s="593"/>
      <c r="NF2071" s="593"/>
      <c r="NG2071" s="593"/>
      <c r="NH2071" s="593"/>
      <c r="NI2071" s="593"/>
      <c r="NJ2071" s="593"/>
      <c r="NK2071" s="593"/>
      <c r="NL2071" s="593"/>
      <c r="NM2071" s="593"/>
      <c r="NN2071" s="593"/>
      <c r="NO2071" s="593"/>
      <c r="NP2071" s="593"/>
      <c r="NQ2071" s="593"/>
      <c r="NR2071" s="593"/>
      <c r="NS2071" s="593"/>
      <c r="NT2071" s="593"/>
      <c r="NU2071" s="593"/>
      <c r="NV2071" s="593"/>
      <c r="NW2071" s="593"/>
      <c r="NX2071" s="593"/>
      <c r="NY2071" s="593"/>
      <c r="NZ2071" s="593"/>
      <c r="OA2071" s="593"/>
      <c r="OB2071" s="593"/>
      <c r="OC2071" s="593"/>
      <c r="OD2071" s="593"/>
      <c r="OE2071" s="593"/>
      <c r="OF2071" s="593"/>
      <c r="OG2071" s="593"/>
      <c r="OH2071" s="593"/>
      <c r="OI2071" s="593"/>
      <c r="OJ2071" s="593"/>
      <c r="OK2071" s="593"/>
      <c r="OL2071" s="593"/>
      <c r="OM2071" s="593"/>
      <c r="ON2071" s="593"/>
      <c r="OO2071" s="593"/>
      <c r="OP2071" s="593"/>
      <c r="OQ2071" s="593"/>
      <c r="OR2071" s="593"/>
      <c r="OS2071" s="593"/>
      <c r="OT2071" s="593"/>
      <c r="OU2071" s="593"/>
      <c r="OV2071" s="593"/>
      <c r="OW2071" s="593"/>
      <c r="OX2071" s="593"/>
      <c r="OY2071" s="593"/>
      <c r="OZ2071" s="593"/>
      <c r="PA2071" s="593"/>
      <c r="PB2071" s="593"/>
      <c r="PC2071" s="593"/>
      <c r="PD2071" s="593"/>
      <c r="PE2071" s="593"/>
      <c r="PF2071" s="593"/>
      <c r="PG2071" s="593"/>
      <c r="PH2071" s="593"/>
      <c r="PI2071" s="593"/>
      <c r="PJ2071" s="593"/>
      <c r="PK2071" s="593"/>
      <c r="PL2071" s="593"/>
      <c r="PM2071" s="593"/>
      <c r="PN2071" s="593"/>
      <c r="PO2071" s="593"/>
      <c r="PP2071" s="593"/>
      <c r="PQ2071" s="593"/>
      <c r="PR2071" s="593"/>
      <c r="PS2071" s="593"/>
      <c r="PT2071" s="593"/>
      <c r="PU2071" s="593"/>
      <c r="PV2071" s="593"/>
      <c r="PW2071" s="593"/>
      <c r="PX2071" s="593"/>
      <c r="PY2071" s="593"/>
      <c r="PZ2071" s="593"/>
      <c r="QA2071" s="593"/>
      <c r="QB2071" s="593"/>
      <c r="QC2071" s="593"/>
      <c r="QD2071" s="593"/>
      <c r="QE2071" s="593"/>
      <c r="QF2071" s="593"/>
      <c r="QG2071" s="593"/>
      <c r="QH2071" s="593"/>
      <c r="QI2071" s="593"/>
      <c r="QJ2071" s="593"/>
      <c r="QK2071" s="593"/>
      <c r="QL2071" s="593"/>
      <c r="QM2071" s="593"/>
      <c r="QN2071" s="593"/>
      <c r="QO2071" s="593"/>
      <c r="QP2071" s="593"/>
      <c r="QQ2071" s="593"/>
      <c r="QR2071" s="593"/>
      <c r="QS2071" s="593"/>
      <c r="QT2071" s="593"/>
      <c r="QU2071" s="593"/>
      <c r="QV2071" s="593"/>
      <c r="QW2071" s="593"/>
      <c r="QX2071" s="593"/>
      <c r="QY2071" s="593"/>
      <c r="QZ2071" s="593"/>
      <c r="RA2071" s="593"/>
      <c r="RB2071" s="593"/>
      <c r="RC2071" s="593"/>
      <c r="RD2071" s="593"/>
      <c r="RE2071" s="593"/>
      <c r="RF2071" s="593"/>
      <c r="RG2071" s="593"/>
      <c r="RH2071" s="593"/>
      <c r="RI2071" s="593"/>
      <c r="RJ2071" s="593"/>
      <c r="RK2071" s="593"/>
      <c r="RL2071" s="593"/>
      <c r="RM2071" s="593"/>
      <c r="RN2071" s="593"/>
      <c r="RO2071" s="593"/>
      <c r="RP2071" s="593"/>
      <c r="RQ2071" s="593"/>
      <c r="RR2071" s="593"/>
      <c r="RS2071" s="593"/>
      <c r="RT2071" s="593"/>
      <c r="RU2071" s="593"/>
      <c r="RV2071" s="593"/>
      <c r="RW2071" s="593"/>
      <c r="RX2071" s="593"/>
      <c r="RY2071" s="593"/>
      <c r="RZ2071" s="593"/>
      <c r="SA2071" s="593"/>
      <c r="SB2071" s="593"/>
      <c r="SC2071" s="593"/>
      <c r="SD2071" s="593"/>
      <c r="SE2071" s="593"/>
      <c r="SF2071" s="593"/>
      <c r="SG2071" s="593"/>
      <c r="SH2071" s="593"/>
      <c r="SI2071" s="593"/>
      <c r="SJ2071" s="593"/>
      <c r="SK2071" s="593"/>
      <c r="SL2071" s="593"/>
      <c r="SM2071" s="593"/>
      <c r="SN2071" s="593"/>
      <c r="SO2071" s="593"/>
      <c r="SP2071" s="593"/>
      <c r="SQ2071" s="593"/>
      <c r="SR2071" s="593"/>
      <c r="SS2071" s="593"/>
      <c r="ST2071" s="593"/>
      <c r="SU2071" s="593"/>
      <c r="SV2071" s="593"/>
      <c r="SW2071" s="593"/>
      <c r="SX2071" s="593"/>
      <c r="SY2071" s="593"/>
      <c r="SZ2071" s="593"/>
      <c r="TA2071" s="593"/>
      <c r="TB2071" s="593"/>
      <c r="TC2071" s="593"/>
      <c r="TD2071" s="593"/>
      <c r="TE2071" s="593"/>
      <c r="TF2071" s="593"/>
      <c r="TG2071" s="593"/>
      <c r="TH2071" s="593"/>
      <c r="TI2071" s="593"/>
      <c r="TJ2071" s="593"/>
      <c r="TK2071" s="593"/>
      <c r="TL2071" s="593"/>
      <c r="TM2071" s="593"/>
      <c r="TN2071" s="593"/>
      <c r="TO2071" s="593"/>
      <c r="TP2071" s="593"/>
      <c r="TQ2071" s="593"/>
      <c r="TR2071" s="593"/>
      <c r="TS2071" s="593"/>
      <c r="TT2071" s="593"/>
      <c r="TU2071" s="593"/>
      <c r="TV2071" s="593"/>
      <c r="TW2071" s="593"/>
      <c r="TX2071" s="593"/>
      <c r="TY2071" s="593"/>
      <c r="TZ2071" s="593"/>
      <c r="UA2071" s="593"/>
      <c r="UB2071" s="593"/>
      <c r="UC2071" s="593"/>
      <c r="UD2071" s="593"/>
      <c r="UE2071" s="593"/>
      <c r="UF2071" s="593"/>
      <c r="UG2071" s="593"/>
      <c r="UH2071" s="593"/>
      <c r="UI2071" s="593"/>
      <c r="UJ2071" s="593"/>
      <c r="UK2071" s="593"/>
      <c r="UL2071" s="593"/>
      <c r="UM2071" s="593"/>
      <c r="UN2071" s="593"/>
      <c r="UO2071" s="593"/>
      <c r="UP2071" s="593"/>
      <c r="UQ2071" s="593"/>
      <c r="UR2071" s="593"/>
      <c r="US2071" s="593"/>
      <c r="UT2071" s="593"/>
      <c r="UU2071" s="593"/>
      <c r="UV2071" s="593"/>
      <c r="UW2071" s="593"/>
      <c r="UX2071" s="593"/>
      <c r="UY2071" s="593"/>
      <c r="UZ2071" s="593"/>
      <c r="VA2071" s="593"/>
      <c r="VB2071" s="593"/>
      <c r="VC2071" s="593"/>
      <c r="VD2071" s="593"/>
      <c r="VE2071" s="593"/>
      <c r="VF2071" s="593"/>
      <c r="VG2071" s="593"/>
      <c r="VH2071" s="593"/>
      <c r="VI2071" s="593"/>
      <c r="VJ2071" s="593"/>
      <c r="VK2071" s="593"/>
      <c r="VL2071" s="593"/>
      <c r="VM2071" s="593"/>
      <c r="VN2071" s="593"/>
      <c r="VO2071" s="593"/>
      <c r="VP2071" s="593"/>
      <c r="VQ2071" s="593"/>
      <c r="VR2071" s="593"/>
      <c r="VS2071" s="593"/>
      <c r="VT2071" s="593"/>
      <c r="VU2071" s="593"/>
      <c r="VV2071" s="593"/>
      <c r="VW2071" s="593"/>
      <c r="VX2071" s="593"/>
      <c r="VY2071" s="593"/>
      <c r="VZ2071" s="593"/>
      <c r="WA2071" s="593"/>
      <c r="WB2071" s="593"/>
      <c r="WC2071" s="593"/>
      <c r="WD2071" s="593"/>
      <c r="WE2071" s="593"/>
      <c r="WF2071" s="593"/>
      <c r="WG2071" s="593"/>
      <c r="WH2071" s="593"/>
      <c r="WI2071" s="593"/>
      <c r="WJ2071" s="593"/>
      <c r="WK2071" s="593"/>
      <c r="WL2071" s="593"/>
      <c r="WM2071" s="593"/>
      <c r="WN2071" s="593"/>
      <c r="WO2071" s="593"/>
      <c r="WP2071" s="593"/>
      <c r="WQ2071" s="593"/>
      <c r="WR2071" s="593"/>
      <c r="WS2071" s="593"/>
      <c r="WT2071" s="593"/>
      <c r="WU2071" s="593"/>
      <c r="WV2071" s="593"/>
      <c r="WW2071" s="593"/>
      <c r="WX2071" s="593"/>
      <c r="WY2071" s="593"/>
      <c r="WZ2071" s="593"/>
      <c r="XA2071" s="593"/>
      <c r="XB2071" s="593"/>
      <c r="XC2071" s="593"/>
      <c r="XD2071" s="593"/>
      <c r="XE2071" s="593"/>
      <c r="XF2071" s="593"/>
      <c r="XG2071" s="593"/>
      <c r="XH2071" s="593"/>
      <c r="XI2071" s="593"/>
      <c r="XJ2071" s="593"/>
      <c r="XK2071" s="593"/>
      <c r="XL2071" s="593"/>
      <c r="XM2071" s="593"/>
      <c r="XN2071" s="593"/>
      <c r="XO2071" s="593"/>
      <c r="XP2071" s="593"/>
      <c r="XQ2071" s="593"/>
      <c r="XR2071" s="593"/>
      <c r="XS2071" s="593"/>
      <c r="XT2071" s="593"/>
      <c r="XU2071" s="593"/>
      <c r="XV2071" s="593"/>
      <c r="XW2071" s="593"/>
      <c r="XX2071" s="593"/>
      <c r="XY2071" s="593"/>
      <c r="XZ2071" s="593"/>
      <c r="YA2071" s="593"/>
      <c r="YB2071" s="593"/>
      <c r="YC2071" s="593"/>
      <c r="YD2071" s="593"/>
      <c r="YE2071" s="593"/>
      <c r="YF2071" s="593"/>
      <c r="YG2071" s="593"/>
      <c r="YH2071" s="593"/>
      <c r="YI2071" s="593"/>
      <c r="YJ2071" s="593"/>
      <c r="YK2071" s="593"/>
      <c r="YL2071" s="593"/>
      <c r="YM2071" s="593"/>
      <c r="YN2071" s="593"/>
      <c r="YO2071" s="593"/>
      <c r="YP2071" s="593"/>
      <c r="YQ2071" s="593"/>
      <c r="YR2071" s="593"/>
      <c r="YS2071" s="593"/>
      <c r="YT2071" s="593"/>
      <c r="YU2071" s="593"/>
      <c r="YV2071" s="593"/>
      <c r="YW2071" s="593"/>
      <c r="YX2071" s="593"/>
      <c r="YY2071" s="593"/>
      <c r="YZ2071" s="593"/>
      <c r="ZA2071" s="593"/>
      <c r="ZB2071" s="593"/>
      <c r="ZC2071" s="593"/>
      <c r="ZD2071" s="593"/>
      <c r="ZE2071" s="593"/>
      <c r="ZF2071" s="593"/>
      <c r="ZG2071" s="593"/>
      <c r="ZH2071" s="593"/>
      <c r="ZI2071" s="593"/>
      <c r="ZJ2071" s="593"/>
      <c r="ZK2071" s="593"/>
      <c r="ZL2071" s="593"/>
      <c r="ZM2071" s="593"/>
      <c r="ZN2071" s="593"/>
      <c r="ZO2071" s="593"/>
      <c r="ZP2071" s="593"/>
      <c r="ZQ2071" s="593"/>
      <c r="ZR2071" s="593"/>
      <c r="ZS2071" s="593"/>
      <c r="ZT2071" s="593"/>
      <c r="ZU2071" s="593"/>
      <c r="ZV2071" s="593"/>
      <c r="ZW2071" s="593"/>
      <c r="ZX2071" s="593"/>
      <c r="ZY2071" s="593"/>
      <c r="ZZ2071" s="593"/>
      <c r="AAA2071" s="593"/>
      <c r="AAB2071" s="593"/>
      <c r="AAC2071" s="593"/>
      <c r="AAD2071" s="593"/>
      <c r="AAE2071" s="593"/>
      <c r="AAF2071" s="593"/>
      <c r="AAG2071" s="593"/>
      <c r="AAH2071" s="593"/>
      <c r="AAI2071" s="593"/>
      <c r="AAJ2071" s="593"/>
      <c r="AAK2071" s="593"/>
      <c r="AAL2071" s="593"/>
      <c r="AAM2071" s="593"/>
      <c r="AAN2071" s="593"/>
      <c r="AAO2071" s="593"/>
      <c r="AAP2071" s="593"/>
      <c r="AAQ2071" s="593"/>
      <c r="AAR2071" s="593"/>
      <c r="AAS2071" s="593"/>
      <c r="AAT2071" s="593"/>
      <c r="AAU2071" s="593"/>
      <c r="AAV2071" s="593"/>
      <c r="AAW2071" s="593"/>
      <c r="AAX2071" s="593"/>
      <c r="AAY2071" s="593"/>
      <c r="AAZ2071" s="593"/>
      <c r="ABA2071" s="593"/>
      <c r="ABB2071" s="593"/>
      <c r="ABC2071" s="593"/>
      <c r="ABD2071" s="593"/>
      <c r="ABE2071" s="593"/>
      <c r="ABF2071" s="593"/>
      <c r="ABG2071" s="593"/>
      <c r="ABH2071" s="593"/>
      <c r="ABI2071" s="593"/>
      <c r="ABJ2071" s="593"/>
      <c r="ABK2071" s="593"/>
      <c r="ABL2071" s="593"/>
      <c r="ABM2071" s="593"/>
      <c r="ABN2071" s="593"/>
      <c r="ABO2071" s="593"/>
      <c r="ABP2071" s="593"/>
      <c r="ABQ2071" s="593"/>
      <c r="ABR2071" s="593"/>
      <c r="ABS2071" s="593"/>
      <c r="ABT2071" s="593"/>
      <c r="ABU2071" s="593"/>
      <c r="ABV2071" s="593"/>
      <c r="ABW2071" s="593"/>
      <c r="ABX2071" s="593"/>
      <c r="ABY2071" s="593"/>
      <c r="ABZ2071" s="593"/>
      <c r="ACA2071" s="593"/>
      <c r="ACB2071" s="593"/>
      <c r="ACC2071" s="593"/>
      <c r="ACD2071" s="593"/>
      <c r="ACE2071" s="593"/>
      <c r="ACF2071" s="593"/>
      <c r="ACG2071" s="593"/>
      <c r="ACH2071" s="593"/>
      <c r="ACI2071" s="593"/>
      <c r="ACJ2071" s="593"/>
      <c r="ACK2071" s="593"/>
      <c r="ACL2071" s="593"/>
      <c r="ACM2071" s="593"/>
      <c r="ACN2071" s="593"/>
      <c r="ACO2071" s="593"/>
      <c r="ACP2071" s="593"/>
      <c r="ACQ2071" s="593"/>
      <c r="ACR2071" s="593"/>
      <c r="ACS2071" s="593"/>
      <c r="ACT2071" s="593"/>
      <c r="ACU2071" s="593"/>
      <c r="ACV2071" s="593"/>
      <c r="ACW2071" s="593"/>
      <c r="ACX2071" s="593"/>
      <c r="ACY2071" s="593"/>
      <c r="ACZ2071" s="593"/>
      <c r="ADA2071" s="593"/>
      <c r="ADB2071" s="593"/>
      <c r="ADC2071" s="593"/>
      <c r="ADD2071" s="593"/>
      <c r="ADE2071" s="593"/>
      <c r="ADF2071" s="593"/>
      <c r="ADG2071" s="593"/>
      <c r="ADH2071" s="593"/>
      <c r="ADI2071" s="593"/>
      <c r="ADJ2071" s="593"/>
      <c r="ADK2071" s="593"/>
      <c r="ADL2071" s="593"/>
      <c r="ADM2071" s="593"/>
      <c r="ADN2071" s="593"/>
      <c r="ADO2071" s="593"/>
      <c r="ADP2071" s="593"/>
      <c r="ADQ2071" s="593"/>
      <c r="ADR2071" s="593"/>
      <c r="ADS2071" s="593"/>
      <c r="ADT2071" s="593"/>
      <c r="ADU2071" s="593"/>
      <c r="ADV2071" s="593"/>
      <c r="ADW2071" s="593"/>
      <c r="ADX2071" s="593"/>
      <c r="ADY2071" s="593"/>
      <c r="ADZ2071" s="593"/>
      <c r="AEA2071" s="593"/>
      <c r="AEB2071" s="593"/>
      <c r="AEC2071" s="593"/>
      <c r="AED2071" s="593"/>
      <c r="AEE2071" s="593"/>
      <c r="AEF2071" s="593"/>
      <c r="AEG2071" s="593"/>
      <c r="AEH2071" s="593"/>
      <c r="AEI2071" s="593"/>
      <c r="AEJ2071" s="593"/>
      <c r="AEK2071" s="593"/>
      <c r="AEL2071" s="593"/>
      <c r="AEM2071" s="593"/>
      <c r="AEN2071" s="593"/>
      <c r="AEO2071" s="593"/>
      <c r="AEP2071" s="593"/>
      <c r="AEQ2071" s="593"/>
      <c r="AER2071" s="593"/>
      <c r="AES2071" s="593"/>
      <c r="AET2071" s="593"/>
      <c r="AEU2071" s="593"/>
      <c r="AEV2071" s="593"/>
      <c r="AEW2071" s="593"/>
      <c r="AEX2071" s="593"/>
      <c r="AEY2071" s="593"/>
      <c r="AEZ2071" s="593"/>
      <c r="AFA2071" s="593"/>
      <c r="AFB2071" s="593"/>
      <c r="AFC2071" s="593"/>
      <c r="AFD2071" s="593"/>
      <c r="AFE2071" s="593"/>
      <c r="AFF2071" s="593"/>
      <c r="AFG2071" s="593"/>
      <c r="AFH2071" s="593"/>
      <c r="AFI2071" s="593"/>
      <c r="AFJ2071" s="593"/>
      <c r="AFK2071" s="593"/>
      <c r="AFL2071" s="593"/>
      <c r="AFM2071" s="593"/>
      <c r="AFN2071" s="593"/>
      <c r="AFO2071" s="593"/>
      <c r="AFP2071" s="593"/>
      <c r="AFQ2071" s="593"/>
      <c r="AFR2071" s="593"/>
      <c r="AFS2071" s="593"/>
      <c r="AFT2071" s="593"/>
      <c r="AFU2071" s="593"/>
      <c r="AFV2071" s="593"/>
      <c r="AFW2071" s="593"/>
      <c r="AFX2071" s="593"/>
      <c r="AFY2071" s="593"/>
      <c r="AFZ2071" s="593"/>
      <c r="AGA2071" s="593"/>
      <c r="AGB2071" s="593"/>
      <c r="AGC2071" s="593"/>
      <c r="AGD2071" s="593"/>
      <c r="AGE2071" s="593"/>
      <c r="AGF2071" s="593"/>
      <c r="AGG2071" s="593"/>
      <c r="AGH2071" s="593"/>
      <c r="AGI2071" s="593"/>
      <c r="AGJ2071" s="593"/>
      <c r="AGK2071" s="593"/>
      <c r="AGL2071" s="593"/>
      <c r="AGM2071" s="593"/>
      <c r="AGN2071" s="593"/>
      <c r="AGO2071" s="593"/>
      <c r="AGP2071" s="593"/>
      <c r="AGQ2071" s="593"/>
      <c r="AGR2071" s="593"/>
      <c r="AGS2071" s="593"/>
      <c r="AGT2071" s="593"/>
      <c r="AGU2071" s="593"/>
      <c r="AGV2071" s="593"/>
      <c r="AGW2071" s="593"/>
      <c r="AGX2071" s="593"/>
      <c r="AGY2071" s="593"/>
      <c r="AGZ2071" s="593"/>
      <c r="AHA2071" s="593"/>
      <c r="AHB2071" s="593"/>
      <c r="AHC2071" s="593"/>
      <c r="AHD2071" s="593"/>
      <c r="AHE2071" s="593"/>
      <c r="AHF2071" s="593"/>
      <c r="AHG2071" s="593"/>
      <c r="AHH2071" s="593"/>
      <c r="AHI2071" s="593"/>
      <c r="AHJ2071" s="593"/>
      <c r="AHK2071" s="593"/>
      <c r="AHL2071" s="593"/>
      <c r="AHM2071" s="593"/>
      <c r="AHN2071" s="593"/>
      <c r="AHO2071" s="593"/>
      <c r="AHP2071" s="593"/>
      <c r="AHQ2071" s="593"/>
      <c r="AHR2071" s="593"/>
      <c r="AHS2071" s="593"/>
      <c r="AHT2071" s="593"/>
      <c r="AHU2071" s="593"/>
      <c r="AHV2071" s="593"/>
      <c r="AHW2071" s="593"/>
      <c r="AHX2071" s="593"/>
      <c r="AHY2071" s="593"/>
      <c r="AHZ2071" s="593"/>
      <c r="AIA2071" s="593"/>
      <c r="AIB2071" s="593"/>
      <c r="AIC2071" s="593"/>
      <c r="AID2071" s="593"/>
      <c r="AIE2071" s="593"/>
      <c r="AIF2071" s="593"/>
      <c r="AIG2071" s="593"/>
      <c r="AIH2071" s="593"/>
      <c r="AII2071" s="593"/>
      <c r="AIJ2071" s="593"/>
      <c r="AIK2071" s="593"/>
      <c r="AIL2071" s="593"/>
      <c r="AIM2071" s="593"/>
      <c r="AIN2071" s="593"/>
      <c r="AIO2071" s="593"/>
      <c r="AIP2071" s="593"/>
      <c r="AIQ2071" s="593"/>
      <c r="AIR2071" s="593"/>
      <c r="AIS2071" s="593"/>
      <c r="AIT2071" s="593"/>
      <c r="AIU2071" s="593"/>
      <c r="AIV2071" s="593"/>
      <c r="AIW2071" s="593"/>
      <c r="AIX2071" s="593"/>
      <c r="AIY2071" s="593"/>
      <c r="AIZ2071" s="593"/>
      <c r="AJA2071" s="593"/>
      <c r="AJB2071" s="593"/>
      <c r="AJC2071" s="593"/>
      <c r="AJD2071" s="593"/>
      <c r="AJE2071" s="593"/>
      <c r="AJF2071" s="593"/>
      <c r="AJG2071" s="593"/>
      <c r="AJH2071" s="593"/>
      <c r="AJI2071" s="593"/>
      <c r="AJJ2071" s="593"/>
      <c r="AJK2071" s="593"/>
      <c r="AJL2071" s="593"/>
      <c r="AJM2071" s="593"/>
      <c r="AJN2071" s="593"/>
      <c r="AJO2071" s="593"/>
      <c r="AJP2071" s="593"/>
      <c r="AJQ2071" s="593"/>
      <c r="AJR2071" s="593"/>
      <c r="AJS2071" s="593"/>
      <c r="AJT2071" s="593"/>
      <c r="AJU2071" s="593"/>
      <c r="AJV2071" s="593"/>
      <c r="AJW2071" s="593"/>
      <c r="AJX2071" s="593"/>
      <c r="AJY2071" s="593"/>
      <c r="AJZ2071" s="593"/>
      <c r="AKA2071" s="593"/>
      <c r="AKB2071" s="593"/>
      <c r="AKC2071" s="593"/>
      <c r="AKD2071" s="593"/>
      <c r="AKE2071" s="593"/>
      <c r="AKF2071" s="593"/>
      <c r="AKG2071" s="593"/>
      <c r="AKH2071" s="593"/>
      <c r="AKI2071" s="593"/>
      <c r="AKJ2071" s="593"/>
      <c r="AKK2071" s="593"/>
      <c r="AKL2071" s="593"/>
      <c r="AKM2071" s="593"/>
      <c r="AKN2071" s="593"/>
      <c r="AKO2071" s="593"/>
      <c r="AKP2071" s="593"/>
      <c r="AKQ2071" s="593"/>
      <c r="AKR2071" s="593"/>
      <c r="AKS2071" s="593"/>
      <c r="AKT2071" s="593"/>
      <c r="AKU2071" s="593"/>
      <c r="AKV2071" s="593"/>
      <c r="AKW2071" s="593"/>
      <c r="AKX2071" s="593"/>
      <c r="AKY2071" s="593"/>
      <c r="AKZ2071" s="593"/>
      <c r="ALA2071" s="593"/>
      <c r="ALB2071" s="593"/>
      <c r="ALC2071" s="593"/>
      <c r="ALD2071" s="593"/>
      <c r="ALE2071" s="593"/>
      <c r="ALF2071" s="593"/>
      <c r="ALG2071" s="593"/>
      <c r="ALH2071" s="593"/>
      <c r="ALI2071" s="593"/>
      <c r="ALJ2071" s="593"/>
      <c r="ALK2071" s="593"/>
      <c r="ALL2071" s="593"/>
      <c r="ALM2071" s="593"/>
      <c r="ALN2071" s="593"/>
      <c r="ALO2071" s="593"/>
      <c r="ALP2071" s="593"/>
      <c r="ALQ2071" s="593"/>
      <c r="ALR2071" s="593"/>
      <c r="ALS2071" s="593"/>
      <c r="ALT2071" s="593"/>
      <c r="ALU2071" s="593"/>
      <c r="ALV2071" s="593"/>
      <c r="ALW2071" s="593"/>
      <c r="ALX2071" s="593"/>
      <c r="ALY2071" s="593"/>
      <c r="ALZ2071" s="593"/>
      <c r="AMA2071" s="593"/>
      <c r="AMB2071" s="593"/>
      <c r="AMC2071" s="593"/>
      <c r="AMD2071" s="593"/>
      <c r="AME2071" s="593"/>
      <c r="AMF2071" s="593"/>
      <c r="AMG2071" s="593"/>
      <c r="AMH2071" s="593"/>
      <c r="AMI2071" s="593"/>
      <c r="AMJ2071" s="593"/>
      <c r="AMK2071" s="593"/>
      <c r="AML2071" s="593"/>
      <c r="AMM2071" s="593"/>
      <c r="AMN2071" s="593"/>
      <c r="AMO2071" s="593"/>
      <c r="AMP2071" s="593"/>
      <c r="AMQ2071" s="593"/>
      <c r="AMR2071" s="593"/>
      <c r="AMS2071" s="593"/>
      <c r="AMT2071" s="593"/>
      <c r="AMU2071" s="593"/>
      <c r="AMV2071" s="593"/>
      <c r="AMW2071" s="593"/>
      <c r="AMX2071" s="593"/>
      <c r="AMY2071" s="593"/>
      <c r="AMZ2071" s="593"/>
      <c r="ANA2071" s="593"/>
      <c r="ANB2071" s="593"/>
      <c r="ANC2071" s="593"/>
      <c r="AND2071" s="593"/>
      <c r="ANE2071" s="593"/>
      <c r="ANF2071" s="593"/>
      <c r="ANG2071" s="593"/>
      <c r="ANH2071" s="593"/>
      <c r="ANI2071" s="593"/>
      <c r="ANJ2071" s="593"/>
      <c r="ANK2071" s="593"/>
      <c r="ANL2071" s="593"/>
      <c r="ANM2071" s="593"/>
      <c r="ANN2071" s="593"/>
      <c r="ANO2071" s="593"/>
      <c r="ANP2071" s="593"/>
      <c r="ANQ2071" s="593"/>
      <c r="ANR2071" s="593"/>
      <c r="ANS2071" s="593"/>
      <c r="ANT2071" s="593"/>
      <c r="ANU2071" s="593"/>
      <c r="ANV2071" s="593"/>
      <c r="ANW2071" s="593"/>
      <c r="ANX2071" s="593"/>
      <c r="ANY2071" s="593"/>
      <c r="ANZ2071" s="593"/>
      <c r="AOA2071" s="593"/>
      <c r="AOB2071" s="593"/>
      <c r="AOC2071" s="593"/>
      <c r="AOD2071" s="593"/>
      <c r="AOE2071" s="593"/>
      <c r="AOF2071" s="593"/>
      <c r="AOG2071" s="593"/>
      <c r="AOH2071" s="593"/>
      <c r="AOI2071" s="593"/>
      <c r="AOJ2071" s="593"/>
      <c r="AOK2071" s="593"/>
      <c r="AOL2071" s="593"/>
      <c r="AOM2071" s="593"/>
      <c r="AON2071" s="593"/>
      <c r="AOO2071" s="593"/>
      <c r="AOP2071" s="593"/>
      <c r="AOQ2071" s="593"/>
      <c r="AOR2071" s="593"/>
      <c r="AOS2071" s="593"/>
      <c r="AOT2071" s="593"/>
      <c r="AOU2071" s="593"/>
      <c r="AOV2071" s="593"/>
      <c r="AOW2071" s="593"/>
      <c r="AOX2071" s="593"/>
      <c r="AOY2071" s="593"/>
      <c r="AOZ2071" s="593"/>
      <c r="APA2071" s="593"/>
      <c r="APB2071" s="593"/>
      <c r="APC2071" s="593"/>
      <c r="APD2071" s="593"/>
      <c r="APE2071" s="593"/>
      <c r="APF2071" s="593"/>
      <c r="APG2071" s="593"/>
      <c r="APH2071" s="593"/>
      <c r="API2071" s="593"/>
      <c r="APJ2071" s="593"/>
      <c r="APK2071" s="593"/>
      <c r="APL2071" s="593"/>
      <c r="APM2071" s="593"/>
      <c r="APN2071" s="593"/>
      <c r="APO2071" s="593"/>
      <c r="APP2071" s="593"/>
      <c r="APQ2071" s="593"/>
      <c r="APR2071" s="593"/>
      <c r="APS2071" s="593"/>
      <c r="APT2071" s="593"/>
      <c r="APU2071" s="593"/>
      <c r="APV2071" s="593"/>
      <c r="APW2071" s="593"/>
      <c r="APX2071" s="593"/>
      <c r="APY2071" s="593"/>
      <c r="APZ2071" s="593"/>
      <c r="AQA2071" s="593"/>
      <c r="AQB2071" s="593"/>
      <c r="AQC2071" s="593"/>
      <c r="AQD2071" s="593"/>
      <c r="AQE2071" s="593"/>
      <c r="AQF2071" s="593"/>
      <c r="AQG2071" s="593"/>
      <c r="AQH2071" s="593"/>
      <c r="AQI2071" s="593"/>
      <c r="AQJ2071" s="593"/>
      <c r="AQK2071" s="593"/>
      <c r="AQL2071" s="593"/>
      <c r="AQM2071" s="593"/>
      <c r="AQN2071" s="593"/>
      <c r="AQO2071" s="593"/>
      <c r="AQP2071" s="593"/>
      <c r="AQQ2071" s="593"/>
      <c r="AQR2071" s="593"/>
      <c r="AQS2071" s="593"/>
      <c r="AQT2071" s="593"/>
      <c r="AQU2071" s="593"/>
      <c r="AQV2071" s="593"/>
      <c r="AQW2071" s="593"/>
      <c r="AQX2071" s="593"/>
      <c r="AQY2071" s="593"/>
      <c r="AQZ2071" s="593"/>
      <c r="ARA2071" s="593"/>
      <c r="ARB2071" s="593"/>
      <c r="ARC2071" s="593"/>
      <c r="ARD2071" s="593"/>
      <c r="ARE2071" s="593"/>
      <c r="ARF2071" s="593"/>
      <c r="ARG2071" s="593"/>
      <c r="ARH2071" s="593"/>
      <c r="ARI2071" s="593"/>
      <c r="ARJ2071" s="593"/>
      <c r="ARK2071" s="593"/>
      <c r="ARL2071" s="593"/>
      <c r="ARM2071" s="593"/>
      <c r="ARN2071" s="593"/>
      <c r="ARO2071" s="593"/>
      <c r="ARP2071" s="593"/>
      <c r="ARQ2071" s="593"/>
      <c r="ARR2071" s="593"/>
      <c r="ARS2071" s="593"/>
      <c r="ART2071" s="593"/>
      <c r="ARU2071" s="593"/>
      <c r="ARV2071" s="593"/>
      <c r="ARW2071" s="593"/>
      <c r="ARX2071" s="593"/>
      <c r="ARY2071" s="593"/>
      <c r="ARZ2071" s="593"/>
      <c r="ASA2071" s="593"/>
      <c r="ASB2071" s="593"/>
      <c r="ASC2071" s="593"/>
      <c r="ASD2071" s="593"/>
      <c r="ASE2071" s="593"/>
      <c r="ASF2071" s="593"/>
      <c r="ASG2071" s="593"/>
      <c r="ASH2071" s="593"/>
      <c r="ASI2071" s="593"/>
      <c r="ASJ2071" s="593"/>
      <c r="ASK2071" s="593"/>
      <c r="ASL2071" s="593"/>
      <c r="ASM2071" s="593"/>
      <c r="ASN2071" s="593"/>
      <c r="ASO2071" s="593"/>
      <c r="ASP2071" s="593"/>
      <c r="ASQ2071" s="593"/>
      <c r="ASR2071" s="593"/>
      <c r="ASS2071" s="593"/>
      <c r="AST2071" s="593"/>
      <c r="ASU2071" s="593"/>
      <c r="ASV2071" s="593"/>
      <c r="ASW2071" s="593"/>
      <c r="ASX2071" s="593"/>
      <c r="ASY2071" s="593"/>
      <c r="ASZ2071" s="593"/>
      <c r="ATA2071" s="593"/>
      <c r="ATB2071" s="593"/>
      <c r="ATC2071" s="593"/>
      <c r="ATD2071" s="593"/>
      <c r="ATE2071" s="593"/>
      <c r="ATF2071" s="593"/>
      <c r="ATG2071" s="593"/>
      <c r="ATH2071" s="593"/>
      <c r="ATI2071" s="593"/>
      <c r="ATJ2071" s="593"/>
      <c r="ATK2071" s="593"/>
      <c r="ATL2071" s="593"/>
      <c r="ATM2071" s="593"/>
      <c r="ATN2071" s="593"/>
      <c r="ATO2071" s="593"/>
      <c r="ATP2071" s="593"/>
      <c r="ATQ2071" s="593"/>
      <c r="ATR2071" s="593"/>
      <c r="ATS2071" s="593"/>
      <c r="ATT2071" s="593"/>
      <c r="ATU2071" s="593"/>
      <c r="ATV2071" s="593"/>
      <c r="ATW2071" s="593"/>
      <c r="ATX2071" s="593"/>
      <c r="ATY2071" s="593"/>
      <c r="ATZ2071" s="593"/>
      <c r="AUA2071" s="593"/>
      <c r="AUB2071" s="593"/>
      <c r="AUC2071" s="593"/>
      <c r="AUD2071" s="593"/>
      <c r="AUE2071" s="593"/>
      <c r="AUF2071" s="593"/>
      <c r="AUG2071" s="593"/>
      <c r="AUH2071" s="593"/>
      <c r="AUI2071" s="593"/>
      <c r="AUJ2071" s="593"/>
      <c r="AUK2071" s="593"/>
      <c r="AUL2071" s="593"/>
      <c r="AUM2071" s="593"/>
      <c r="AUN2071" s="593"/>
      <c r="AUO2071" s="593"/>
      <c r="AUP2071" s="593"/>
      <c r="AUQ2071" s="593"/>
      <c r="AUR2071" s="593"/>
      <c r="AUS2071" s="593"/>
      <c r="AUT2071" s="593"/>
      <c r="AUU2071" s="593"/>
      <c r="AUV2071" s="593"/>
      <c r="AUW2071" s="593"/>
      <c r="AUX2071" s="593"/>
      <c r="AUY2071" s="593"/>
      <c r="AUZ2071" s="593"/>
      <c r="AVA2071" s="593"/>
      <c r="AVB2071" s="593"/>
      <c r="AVC2071" s="593"/>
      <c r="AVD2071" s="593"/>
      <c r="AVE2071" s="593"/>
      <c r="AVF2071" s="593"/>
      <c r="AVG2071" s="593"/>
      <c r="AVH2071" s="593"/>
      <c r="AVI2071" s="593"/>
      <c r="AVJ2071" s="593"/>
      <c r="AVK2071" s="593"/>
    </row>
    <row r="2072" spans="1:1259">
      <c r="A2072" s="697"/>
      <c r="B2072" s="558"/>
      <c r="C2072" s="558"/>
      <c r="D2072" s="676" t="s">
        <v>1067</v>
      </c>
      <c r="E2072" s="524" t="s">
        <v>1177</v>
      </c>
      <c r="F2072" s="676" t="s">
        <v>1080</v>
      </c>
      <c r="G2072" s="665">
        <v>2022</v>
      </c>
      <c r="H2072" s="665">
        <v>5</v>
      </c>
      <c r="I2072" s="687">
        <v>2005116</v>
      </c>
      <c r="J2072" s="677"/>
      <c r="K2072" s="676" t="s">
        <v>1528</v>
      </c>
      <c r="L2072" s="677" t="s">
        <v>1529</v>
      </c>
      <c r="M2072" s="677">
        <v>44575</v>
      </c>
      <c r="N2072" s="677">
        <v>44682</v>
      </c>
      <c r="O2072" s="677"/>
      <c r="P2072" s="666"/>
      <c r="Q2072" s="666"/>
      <c r="R2072" s="666"/>
      <c r="S2072" s="676" t="s">
        <v>1071</v>
      </c>
      <c r="T2072" s="665">
        <v>72</v>
      </c>
      <c r="U2072" s="676">
        <v>49303155</v>
      </c>
      <c r="V2072" s="676" t="s">
        <v>1072</v>
      </c>
      <c r="W2072" s="678">
        <v>475</v>
      </c>
      <c r="X2072" s="551">
        <v>4698</v>
      </c>
      <c r="Y2072" s="693">
        <v>2231550</v>
      </c>
      <c r="Z2072" s="667">
        <v>0.48499999999999999</v>
      </c>
      <c r="AA2072" s="682">
        <f>Y2072*Z2072</f>
        <v>1082301.75</v>
      </c>
      <c r="AB2072" s="521"/>
      <c r="AC2072" s="668">
        <v>0</v>
      </c>
      <c r="AD2072" s="676"/>
      <c r="AE2072" s="684"/>
      <c r="AF2072" s="695">
        <f>AA2072+AD2072+AE2072</f>
        <v>1082301.75</v>
      </c>
      <c r="AG2072" s="665" t="s">
        <v>1073</v>
      </c>
      <c r="AH2072" s="641">
        <v>10</v>
      </c>
      <c r="AI2072" s="676">
        <v>30</v>
      </c>
      <c r="AJ2072" s="676" t="s">
        <v>1113</v>
      </c>
      <c r="AK2072" s="676" t="s">
        <v>1143</v>
      </c>
      <c r="AL2072" s="696" t="s">
        <v>1113</v>
      </c>
      <c r="AM2072" s="665" t="s">
        <v>52</v>
      </c>
      <c r="AN2072" s="676" t="s">
        <v>1076</v>
      </c>
      <c r="AO2072" s="665"/>
      <c r="AP2072" s="676"/>
      <c r="AQ2072" s="676" t="s">
        <v>1090</v>
      </c>
      <c r="AR2072" s="676"/>
      <c r="AS2072" s="523" t="s">
        <v>1077</v>
      </c>
      <c r="AT2072" s="523" t="s">
        <v>1091</v>
      </c>
      <c r="AU2072" s="523" t="s">
        <v>1078</v>
      </c>
      <c r="AV2072" s="674"/>
      <c r="AW2072" s="673">
        <f>U2072</f>
        <v>49303155</v>
      </c>
      <c r="AX2072" s="673" cm="1">
        <f t="array" ref="AX2072">SUM(MID(0&amp;AW2072,LARGE(INDEX(ISNUMBER(--MID(AW2072,ROW($1:$8),1))*ROW($1:$8),),ROW($1:$8))+1,1)*10^ROW($1:$8)/10)</f>
        <v>49303155</v>
      </c>
      <c r="AY2072" s="673" t="str">
        <f>VLOOKUP($AX2072,'Item Master Data'!$A:$F,3,FALSE)</f>
        <v>Q.PEAK DUO XL G10 BFG</v>
      </c>
      <c r="AZ2072" s="673">
        <f>VLOOKUP($AX2072,'Item Master Data'!$A:$F,6,FALSE)</f>
        <v>475</v>
      </c>
      <c r="BA2072" s="673">
        <f>X2072/BB2072</f>
        <v>162</v>
      </c>
      <c r="BB2072" s="673">
        <f>VLOOKUP(AX2072,'Item Master Data'!$A:$G,7,FALSE)</f>
        <v>29</v>
      </c>
      <c r="BC2072" s="673"/>
      <c r="BD2072" s="673">
        <f>W2072-AZ2072</f>
        <v>0</v>
      </c>
      <c r="BE2072" s="593"/>
      <c r="BF2072" s="593"/>
      <c r="BG2072" s="593"/>
      <c r="BH2072" s="593"/>
      <c r="BI2072" s="593"/>
      <c r="BJ2072" s="593"/>
      <c r="BK2072" s="593"/>
      <c r="BL2072" s="593"/>
      <c r="BM2072" s="593"/>
      <c r="BN2072" s="593"/>
      <c r="BO2072" s="593"/>
      <c r="BP2072" s="593"/>
      <c r="BQ2072" s="593"/>
      <c r="BR2072" s="593"/>
      <c r="BS2072" s="593"/>
      <c r="BT2072" s="593"/>
      <c r="BU2072" s="593"/>
      <c r="BV2072" s="593"/>
      <c r="BW2072" s="593"/>
      <c r="BX2072" s="593"/>
      <c r="BY2072" s="593"/>
      <c r="BZ2072" s="593"/>
      <c r="CA2072" s="593"/>
      <c r="CB2072" s="593"/>
      <c r="CC2072" s="593"/>
      <c r="CD2072" s="593"/>
      <c r="CE2072" s="593"/>
      <c r="CF2072" s="593"/>
      <c r="CG2072" s="593"/>
      <c r="CH2072" s="593"/>
      <c r="CI2072" s="593"/>
      <c r="CJ2072" s="593"/>
      <c r="CK2072" s="593"/>
      <c r="CL2072" s="593"/>
      <c r="CM2072" s="593"/>
      <c r="CN2072" s="593"/>
      <c r="CO2072" s="593"/>
      <c r="CP2072" s="593"/>
      <c r="CQ2072" s="593"/>
      <c r="CR2072" s="593"/>
      <c r="CS2072" s="593"/>
      <c r="CT2072" s="593"/>
      <c r="CU2072" s="593"/>
      <c r="CV2072" s="593"/>
      <c r="CW2072" s="593"/>
      <c r="CX2072" s="593"/>
      <c r="CY2072" s="593"/>
      <c r="CZ2072" s="593"/>
      <c r="DA2072" s="593"/>
      <c r="DB2072" s="593"/>
      <c r="DC2072" s="593"/>
      <c r="DD2072" s="593"/>
      <c r="DE2072" s="593"/>
      <c r="DF2072" s="593"/>
      <c r="DG2072" s="593"/>
      <c r="DH2072" s="593"/>
      <c r="DI2072" s="593"/>
      <c r="DJ2072" s="593"/>
      <c r="DK2072" s="593"/>
      <c r="DL2072" s="593"/>
      <c r="DM2072" s="593"/>
      <c r="DN2072" s="593"/>
      <c r="DO2072" s="593"/>
      <c r="DP2072" s="593"/>
      <c r="DQ2072" s="593"/>
      <c r="DR2072" s="593"/>
      <c r="DS2072" s="593"/>
      <c r="DT2072" s="593"/>
      <c r="DU2072" s="593"/>
      <c r="DV2072" s="593"/>
      <c r="DW2072" s="593"/>
      <c r="DX2072" s="593"/>
      <c r="DY2072" s="593"/>
      <c r="DZ2072" s="593"/>
      <c r="EA2072" s="593"/>
      <c r="EB2072" s="593"/>
      <c r="EC2072" s="593"/>
      <c r="ED2072" s="593"/>
      <c r="EE2072" s="593"/>
      <c r="EF2072" s="593"/>
      <c r="EG2072" s="593"/>
      <c r="EH2072" s="593"/>
      <c r="EI2072" s="593"/>
      <c r="EJ2072" s="593"/>
      <c r="EK2072" s="593"/>
      <c r="EL2072" s="593"/>
      <c r="EM2072" s="593"/>
      <c r="EN2072" s="593"/>
      <c r="EO2072" s="593"/>
      <c r="EP2072" s="593"/>
      <c r="EQ2072" s="593"/>
      <c r="ER2072" s="593"/>
      <c r="ES2072" s="593"/>
      <c r="ET2072" s="593"/>
      <c r="EU2072" s="593"/>
      <c r="EV2072" s="593"/>
      <c r="EW2072" s="593"/>
      <c r="EX2072" s="593"/>
      <c r="EY2072" s="593"/>
      <c r="EZ2072" s="593"/>
      <c r="FA2072" s="593"/>
      <c r="FB2072" s="593"/>
      <c r="FC2072" s="593"/>
      <c r="FD2072" s="593"/>
      <c r="FE2072" s="593"/>
      <c r="FF2072" s="593"/>
      <c r="FG2072" s="593"/>
      <c r="FH2072" s="593"/>
      <c r="FI2072" s="593"/>
      <c r="FJ2072" s="593"/>
      <c r="FK2072" s="593"/>
      <c r="FL2072" s="593"/>
      <c r="FM2072" s="593"/>
      <c r="FN2072" s="593"/>
      <c r="FO2072" s="593"/>
      <c r="FP2072" s="593"/>
      <c r="FQ2072" s="593"/>
      <c r="FR2072" s="593"/>
      <c r="FS2072" s="593"/>
      <c r="FT2072" s="593"/>
      <c r="FU2072" s="593"/>
      <c r="FV2072" s="593"/>
      <c r="FW2072" s="593"/>
      <c r="FX2072" s="593"/>
      <c r="FY2072" s="593"/>
      <c r="FZ2072" s="593"/>
      <c r="GA2072" s="593"/>
      <c r="GB2072" s="593"/>
      <c r="GC2072" s="593"/>
      <c r="GD2072" s="593"/>
      <c r="GE2072" s="593"/>
      <c r="GF2072" s="593"/>
      <c r="GG2072" s="593"/>
      <c r="GH2072" s="593"/>
      <c r="GI2072" s="593"/>
      <c r="GJ2072" s="593"/>
      <c r="GK2072" s="593"/>
      <c r="GL2072" s="593"/>
      <c r="GM2072" s="593"/>
      <c r="GN2072" s="593"/>
      <c r="GO2072" s="593"/>
      <c r="GP2072" s="593"/>
      <c r="GQ2072" s="593"/>
      <c r="GR2072" s="593"/>
      <c r="GS2072" s="593"/>
      <c r="GT2072" s="593"/>
      <c r="GU2072" s="593"/>
      <c r="GV2072" s="593"/>
      <c r="GW2072" s="593"/>
      <c r="GX2072" s="593"/>
      <c r="GY2072" s="593"/>
      <c r="GZ2072" s="593"/>
      <c r="HA2072" s="593"/>
      <c r="HB2072" s="593"/>
      <c r="HC2072" s="593"/>
      <c r="HD2072" s="593"/>
      <c r="HE2072" s="593"/>
      <c r="HF2072" s="593"/>
      <c r="HG2072" s="593"/>
      <c r="HH2072" s="593"/>
      <c r="HI2072" s="593"/>
      <c r="HJ2072" s="593"/>
      <c r="HK2072" s="593"/>
      <c r="HL2072" s="593"/>
      <c r="HM2072" s="593"/>
      <c r="HN2072" s="593"/>
      <c r="HO2072" s="593"/>
      <c r="HP2072" s="593"/>
      <c r="HQ2072" s="593"/>
      <c r="HR2072" s="593"/>
      <c r="HS2072" s="593"/>
      <c r="HT2072" s="593"/>
      <c r="HU2072" s="593"/>
      <c r="HV2072" s="593"/>
      <c r="HW2072" s="593"/>
      <c r="HX2072" s="593"/>
      <c r="HY2072" s="593"/>
      <c r="HZ2072" s="593"/>
      <c r="IA2072" s="593"/>
      <c r="IB2072" s="593"/>
      <c r="IC2072" s="593"/>
      <c r="ID2072" s="593"/>
      <c r="IE2072" s="593"/>
      <c r="IF2072" s="593"/>
      <c r="IG2072" s="593"/>
      <c r="IH2072" s="593"/>
      <c r="II2072" s="593"/>
      <c r="IJ2072" s="593"/>
      <c r="IK2072" s="593"/>
      <c r="IL2072" s="593"/>
      <c r="IM2072" s="593"/>
      <c r="IN2072" s="593"/>
      <c r="IO2072" s="593"/>
      <c r="IP2072" s="593"/>
      <c r="IQ2072" s="593"/>
      <c r="IR2072" s="593"/>
      <c r="IS2072" s="593"/>
      <c r="IT2072" s="593"/>
      <c r="IU2072" s="593"/>
      <c r="IV2072" s="593"/>
      <c r="IW2072" s="593"/>
      <c r="IX2072" s="593"/>
      <c r="IY2072" s="593"/>
      <c r="IZ2072" s="593"/>
      <c r="JA2072" s="593"/>
      <c r="JB2072" s="593"/>
      <c r="JC2072" s="593"/>
      <c r="JD2072" s="593"/>
      <c r="JE2072" s="593"/>
      <c r="JF2072" s="593"/>
      <c r="JG2072" s="593"/>
      <c r="JH2072" s="593"/>
      <c r="JI2072" s="593"/>
      <c r="JJ2072" s="593"/>
      <c r="JK2072" s="593"/>
      <c r="JL2072" s="593"/>
      <c r="JM2072" s="593"/>
      <c r="JN2072" s="593"/>
      <c r="JO2072" s="593"/>
      <c r="JP2072" s="593"/>
      <c r="JQ2072" s="593"/>
      <c r="JR2072" s="593"/>
      <c r="JS2072" s="593"/>
      <c r="JT2072" s="593"/>
      <c r="JU2072" s="593"/>
      <c r="JV2072" s="593"/>
      <c r="JW2072" s="593"/>
      <c r="JX2072" s="593"/>
      <c r="JY2072" s="593"/>
      <c r="JZ2072" s="593"/>
      <c r="KA2072" s="593"/>
      <c r="KB2072" s="593"/>
      <c r="KC2072" s="593"/>
      <c r="KD2072" s="593"/>
      <c r="KE2072" s="593"/>
      <c r="KF2072" s="593"/>
      <c r="KG2072" s="593"/>
      <c r="KH2072" s="593"/>
      <c r="KI2072" s="593"/>
      <c r="KJ2072" s="593"/>
      <c r="KK2072" s="593"/>
      <c r="KL2072" s="593"/>
      <c r="KM2072" s="593"/>
      <c r="KN2072" s="593"/>
      <c r="KO2072" s="593"/>
      <c r="KP2072" s="593"/>
      <c r="KQ2072" s="593"/>
      <c r="KR2072" s="593"/>
      <c r="KS2072" s="593"/>
      <c r="KT2072" s="593"/>
      <c r="KU2072" s="593"/>
      <c r="KV2072" s="593"/>
      <c r="KW2072" s="593"/>
      <c r="KX2072" s="593"/>
      <c r="KY2072" s="593"/>
      <c r="KZ2072" s="593"/>
      <c r="LA2072" s="593"/>
      <c r="LB2072" s="593"/>
      <c r="LC2072" s="593"/>
      <c r="LD2072" s="593"/>
      <c r="LE2072" s="593"/>
      <c r="LF2072" s="593"/>
      <c r="LG2072" s="593"/>
      <c r="LH2072" s="593"/>
      <c r="LI2072" s="593"/>
      <c r="LJ2072" s="593"/>
      <c r="LK2072" s="593"/>
      <c r="LL2072" s="593"/>
      <c r="LM2072" s="593"/>
      <c r="LN2072" s="593"/>
      <c r="LO2072" s="593"/>
      <c r="LP2072" s="593"/>
      <c r="LQ2072" s="593"/>
      <c r="LR2072" s="593"/>
      <c r="LS2072" s="593"/>
      <c r="LT2072" s="593"/>
      <c r="LU2072" s="593"/>
      <c r="LV2072" s="593"/>
      <c r="LW2072" s="593"/>
      <c r="LX2072" s="593"/>
      <c r="LY2072" s="593"/>
      <c r="LZ2072" s="593"/>
      <c r="MA2072" s="593"/>
      <c r="MB2072" s="593"/>
      <c r="MC2072" s="593"/>
      <c r="MD2072" s="593"/>
      <c r="ME2072" s="593"/>
      <c r="MF2072" s="593"/>
      <c r="MG2072" s="593"/>
      <c r="MH2072" s="593"/>
      <c r="MI2072" s="593"/>
      <c r="MJ2072" s="593"/>
      <c r="MK2072" s="593"/>
      <c r="ML2072" s="593"/>
      <c r="MM2072" s="593"/>
      <c r="MN2072" s="593"/>
      <c r="MO2072" s="593"/>
      <c r="MP2072" s="593"/>
      <c r="MQ2072" s="593"/>
      <c r="MR2072" s="593"/>
      <c r="MS2072" s="593"/>
      <c r="MT2072" s="593"/>
      <c r="MU2072" s="593"/>
      <c r="MV2072" s="593"/>
      <c r="MW2072" s="593"/>
      <c r="MX2072" s="593"/>
      <c r="MY2072" s="593"/>
      <c r="MZ2072" s="593"/>
      <c r="NA2072" s="593"/>
      <c r="NB2072" s="593"/>
      <c r="NC2072" s="593"/>
      <c r="ND2072" s="593"/>
      <c r="NE2072" s="593"/>
      <c r="NF2072" s="593"/>
      <c r="NG2072" s="593"/>
      <c r="NH2072" s="593"/>
      <c r="NI2072" s="593"/>
      <c r="NJ2072" s="593"/>
      <c r="NK2072" s="593"/>
      <c r="NL2072" s="593"/>
      <c r="NM2072" s="593"/>
      <c r="NN2072" s="593"/>
      <c r="NO2072" s="593"/>
      <c r="NP2072" s="593"/>
      <c r="NQ2072" s="593"/>
      <c r="NR2072" s="593"/>
      <c r="NS2072" s="593"/>
      <c r="NT2072" s="593"/>
      <c r="NU2072" s="593"/>
      <c r="NV2072" s="593"/>
      <c r="NW2072" s="593"/>
      <c r="NX2072" s="593"/>
      <c r="NY2072" s="593"/>
      <c r="NZ2072" s="593"/>
      <c r="OA2072" s="593"/>
      <c r="OB2072" s="593"/>
      <c r="OC2072" s="593"/>
      <c r="OD2072" s="593"/>
      <c r="OE2072" s="593"/>
      <c r="OF2072" s="593"/>
      <c r="OG2072" s="593"/>
      <c r="OH2072" s="593"/>
      <c r="OI2072" s="593"/>
      <c r="OJ2072" s="593"/>
      <c r="OK2072" s="593"/>
      <c r="OL2072" s="593"/>
      <c r="OM2072" s="593"/>
      <c r="ON2072" s="593"/>
      <c r="OO2072" s="593"/>
      <c r="OP2072" s="593"/>
      <c r="OQ2072" s="593"/>
      <c r="OR2072" s="593"/>
      <c r="OS2072" s="593"/>
      <c r="OT2072" s="593"/>
      <c r="OU2072" s="593"/>
      <c r="OV2072" s="593"/>
      <c r="OW2072" s="593"/>
      <c r="OX2072" s="593"/>
      <c r="OY2072" s="593"/>
      <c r="OZ2072" s="593"/>
      <c r="PA2072" s="593"/>
      <c r="PB2072" s="593"/>
      <c r="PC2072" s="593"/>
      <c r="PD2072" s="593"/>
      <c r="PE2072" s="593"/>
      <c r="PF2072" s="593"/>
      <c r="PG2072" s="593"/>
      <c r="PH2072" s="593"/>
      <c r="PI2072" s="593"/>
      <c r="PJ2072" s="593"/>
      <c r="PK2072" s="593"/>
      <c r="PL2072" s="593"/>
      <c r="PM2072" s="593"/>
      <c r="PN2072" s="593"/>
      <c r="PO2072" s="593"/>
      <c r="PP2072" s="593"/>
      <c r="PQ2072" s="593"/>
      <c r="PR2072" s="593"/>
      <c r="PS2072" s="593"/>
      <c r="PT2072" s="593"/>
      <c r="PU2072" s="593"/>
      <c r="PV2072" s="593"/>
      <c r="PW2072" s="593"/>
      <c r="PX2072" s="593"/>
      <c r="PY2072" s="593"/>
      <c r="PZ2072" s="593"/>
      <c r="QA2072" s="593"/>
      <c r="QB2072" s="593"/>
      <c r="QC2072" s="593"/>
      <c r="QD2072" s="593"/>
      <c r="QE2072" s="593"/>
      <c r="QF2072" s="593"/>
      <c r="QG2072" s="593"/>
      <c r="QH2072" s="593"/>
      <c r="QI2072" s="593"/>
      <c r="QJ2072" s="593"/>
      <c r="QK2072" s="593"/>
      <c r="QL2072" s="593"/>
      <c r="QM2072" s="593"/>
      <c r="QN2072" s="593"/>
      <c r="QO2072" s="593"/>
      <c r="QP2072" s="593"/>
      <c r="QQ2072" s="593"/>
      <c r="QR2072" s="593"/>
      <c r="QS2072" s="593"/>
      <c r="QT2072" s="593"/>
      <c r="QU2072" s="593"/>
      <c r="QV2072" s="593"/>
      <c r="QW2072" s="593"/>
      <c r="QX2072" s="593"/>
      <c r="QY2072" s="593"/>
      <c r="QZ2072" s="593"/>
      <c r="RA2072" s="593"/>
      <c r="RB2072" s="593"/>
      <c r="RC2072" s="593"/>
      <c r="RD2072" s="593"/>
      <c r="RE2072" s="593"/>
      <c r="RF2072" s="593"/>
      <c r="RG2072" s="593"/>
      <c r="RH2072" s="593"/>
      <c r="RI2072" s="593"/>
      <c r="RJ2072" s="593"/>
      <c r="RK2072" s="593"/>
      <c r="RL2072" s="593"/>
      <c r="RM2072" s="593"/>
      <c r="RN2072" s="593"/>
      <c r="RO2072" s="593"/>
      <c r="RP2072" s="593"/>
      <c r="RQ2072" s="593"/>
      <c r="RR2072" s="593"/>
      <c r="RS2072" s="593"/>
      <c r="RT2072" s="593"/>
      <c r="RU2072" s="593"/>
      <c r="RV2072" s="593"/>
      <c r="RW2072" s="593"/>
      <c r="RX2072" s="593"/>
      <c r="RY2072" s="593"/>
      <c r="RZ2072" s="593"/>
      <c r="SA2072" s="593"/>
      <c r="SB2072" s="593"/>
      <c r="SC2072" s="593"/>
      <c r="SD2072" s="593"/>
      <c r="SE2072" s="593"/>
      <c r="SF2072" s="593"/>
      <c r="SG2072" s="593"/>
      <c r="SH2072" s="593"/>
      <c r="SI2072" s="593"/>
      <c r="SJ2072" s="593"/>
      <c r="SK2072" s="593"/>
      <c r="SL2072" s="593"/>
      <c r="SM2072" s="593"/>
      <c r="SN2072" s="593"/>
      <c r="SO2072" s="593"/>
      <c r="SP2072" s="593"/>
      <c r="SQ2072" s="593"/>
      <c r="SR2072" s="593"/>
      <c r="SS2072" s="593"/>
      <c r="ST2072" s="593"/>
      <c r="SU2072" s="593"/>
      <c r="SV2072" s="593"/>
      <c r="SW2072" s="593"/>
      <c r="SX2072" s="593"/>
      <c r="SY2072" s="593"/>
      <c r="SZ2072" s="593"/>
      <c r="TA2072" s="593"/>
      <c r="TB2072" s="593"/>
      <c r="TC2072" s="593"/>
      <c r="TD2072" s="593"/>
      <c r="TE2072" s="593"/>
      <c r="TF2072" s="593"/>
      <c r="TG2072" s="593"/>
      <c r="TH2072" s="593"/>
      <c r="TI2072" s="593"/>
      <c r="TJ2072" s="593"/>
      <c r="TK2072" s="593"/>
      <c r="TL2072" s="593"/>
      <c r="TM2072" s="593"/>
      <c r="TN2072" s="593"/>
      <c r="TO2072" s="593"/>
      <c r="TP2072" s="593"/>
      <c r="TQ2072" s="593"/>
      <c r="TR2072" s="593"/>
      <c r="TS2072" s="593"/>
      <c r="TT2072" s="593"/>
      <c r="TU2072" s="593"/>
      <c r="TV2072" s="593"/>
      <c r="TW2072" s="593"/>
      <c r="TX2072" s="593"/>
      <c r="TY2072" s="593"/>
      <c r="TZ2072" s="593"/>
      <c r="UA2072" s="593"/>
      <c r="UB2072" s="593"/>
      <c r="UC2072" s="593"/>
      <c r="UD2072" s="593"/>
      <c r="UE2072" s="593"/>
      <c r="UF2072" s="593"/>
      <c r="UG2072" s="593"/>
      <c r="UH2072" s="593"/>
      <c r="UI2072" s="593"/>
      <c r="UJ2072" s="593"/>
      <c r="UK2072" s="593"/>
      <c r="UL2072" s="593"/>
      <c r="UM2072" s="593"/>
      <c r="UN2072" s="593"/>
      <c r="UO2072" s="593"/>
      <c r="UP2072" s="593"/>
      <c r="UQ2072" s="593"/>
      <c r="UR2072" s="593"/>
      <c r="US2072" s="593"/>
      <c r="UT2072" s="593"/>
      <c r="UU2072" s="593"/>
      <c r="UV2072" s="593"/>
      <c r="UW2072" s="593"/>
      <c r="UX2072" s="593"/>
      <c r="UY2072" s="593"/>
      <c r="UZ2072" s="593"/>
      <c r="VA2072" s="593"/>
      <c r="VB2072" s="593"/>
      <c r="VC2072" s="593"/>
      <c r="VD2072" s="593"/>
      <c r="VE2072" s="593"/>
      <c r="VF2072" s="593"/>
      <c r="VG2072" s="593"/>
      <c r="VH2072" s="593"/>
      <c r="VI2072" s="593"/>
      <c r="VJ2072" s="593"/>
      <c r="VK2072" s="593"/>
      <c r="VL2072" s="593"/>
      <c r="VM2072" s="593"/>
      <c r="VN2072" s="593"/>
      <c r="VO2072" s="593"/>
      <c r="VP2072" s="593"/>
      <c r="VQ2072" s="593"/>
      <c r="VR2072" s="593"/>
      <c r="VS2072" s="593"/>
      <c r="VT2072" s="593"/>
      <c r="VU2072" s="593"/>
      <c r="VV2072" s="593"/>
      <c r="VW2072" s="593"/>
      <c r="VX2072" s="593"/>
      <c r="VY2072" s="593"/>
      <c r="VZ2072" s="593"/>
      <c r="WA2072" s="593"/>
      <c r="WB2072" s="593"/>
      <c r="WC2072" s="593"/>
      <c r="WD2072" s="593"/>
      <c r="WE2072" s="593"/>
      <c r="WF2072" s="593"/>
      <c r="WG2072" s="593"/>
      <c r="WH2072" s="593"/>
      <c r="WI2072" s="593"/>
      <c r="WJ2072" s="593"/>
      <c r="WK2072" s="593"/>
      <c r="WL2072" s="593"/>
      <c r="WM2072" s="593"/>
      <c r="WN2072" s="593"/>
      <c r="WO2072" s="593"/>
      <c r="WP2072" s="593"/>
      <c r="WQ2072" s="593"/>
      <c r="WR2072" s="593"/>
      <c r="WS2072" s="593"/>
      <c r="WT2072" s="593"/>
      <c r="WU2072" s="593"/>
      <c r="WV2072" s="593"/>
      <c r="WW2072" s="593"/>
      <c r="WX2072" s="593"/>
      <c r="WY2072" s="593"/>
      <c r="WZ2072" s="593"/>
      <c r="XA2072" s="593"/>
      <c r="XB2072" s="593"/>
      <c r="XC2072" s="593"/>
      <c r="XD2072" s="593"/>
      <c r="XE2072" s="593"/>
      <c r="XF2072" s="593"/>
      <c r="XG2072" s="593"/>
      <c r="XH2072" s="593"/>
      <c r="XI2072" s="593"/>
      <c r="XJ2072" s="593"/>
      <c r="XK2072" s="593"/>
      <c r="XL2072" s="593"/>
      <c r="XM2072" s="593"/>
      <c r="XN2072" s="593"/>
      <c r="XO2072" s="593"/>
      <c r="XP2072" s="593"/>
      <c r="XQ2072" s="593"/>
      <c r="XR2072" s="593"/>
      <c r="XS2072" s="593"/>
      <c r="XT2072" s="593"/>
      <c r="XU2072" s="593"/>
      <c r="XV2072" s="593"/>
      <c r="XW2072" s="593"/>
      <c r="XX2072" s="593"/>
      <c r="XY2072" s="593"/>
      <c r="XZ2072" s="593"/>
      <c r="YA2072" s="593"/>
      <c r="YB2072" s="593"/>
      <c r="YC2072" s="593"/>
      <c r="YD2072" s="593"/>
      <c r="YE2072" s="593"/>
      <c r="YF2072" s="593"/>
      <c r="YG2072" s="593"/>
      <c r="YH2072" s="593"/>
      <c r="YI2072" s="593"/>
      <c r="YJ2072" s="593"/>
      <c r="YK2072" s="593"/>
      <c r="YL2072" s="593"/>
      <c r="YM2072" s="593"/>
      <c r="YN2072" s="593"/>
      <c r="YO2072" s="593"/>
      <c r="YP2072" s="593"/>
      <c r="YQ2072" s="593"/>
      <c r="YR2072" s="593"/>
      <c r="YS2072" s="593"/>
      <c r="YT2072" s="593"/>
      <c r="YU2072" s="593"/>
      <c r="YV2072" s="593"/>
      <c r="YW2072" s="593"/>
      <c r="YX2072" s="593"/>
      <c r="YY2072" s="593"/>
      <c r="YZ2072" s="593"/>
      <c r="ZA2072" s="593"/>
      <c r="ZB2072" s="593"/>
      <c r="ZC2072" s="593"/>
      <c r="ZD2072" s="593"/>
      <c r="ZE2072" s="593"/>
      <c r="ZF2072" s="593"/>
      <c r="ZG2072" s="593"/>
      <c r="ZH2072" s="593"/>
      <c r="ZI2072" s="593"/>
      <c r="ZJ2072" s="593"/>
      <c r="ZK2072" s="593"/>
      <c r="ZL2072" s="593"/>
      <c r="ZM2072" s="593"/>
      <c r="ZN2072" s="593"/>
      <c r="ZO2072" s="593"/>
      <c r="ZP2072" s="593"/>
      <c r="ZQ2072" s="593"/>
      <c r="ZR2072" s="593"/>
      <c r="ZS2072" s="593"/>
      <c r="ZT2072" s="593"/>
      <c r="ZU2072" s="593"/>
      <c r="ZV2072" s="593"/>
      <c r="ZW2072" s="593"/>
      <c r="ZX2072" s="593"/>
      <c r="ZY2072" s="593"/>
      <c r="ZZ2072" s="593"/>
      <c r="AAA2072" s="593"/>
      <c r="AAB2072" s="593"/>
      <c r="AAC2072" s="593"/>
      <c r="AAD2072" s="593"/>
      <c r="AAE2072" s="593"/>
      <c r="AAF2072" s="593"/>
      <c r="AAG2072" s="593"/>
      <c r="AAH2072" s="593"/>
      <c r="AAI2072" s="593"/>
      <c r="AAJ2072" s="593"/>
      <c r="AAK2072" s="593"/>
      <c r="AAL2072" s="593"/>
      <c r="AAM2072" s="593"/>
      <c r="AAN2072" s="593"/>
      <c r="AAO2072" s="593"/>
      <c r="AAP2072" s="593"/>
      <c r="AAQ2072" s="593"/>
      <c r="AAR2072" s="593"/>
      <c r="AAS2072" s="593"/>
      <c r="AAT2072" s="593"/>
      <c r="AAU2072" s="593"/>
      <c r="AAV2072" s="593"/>
      <c r="AAW2072" s="593"/>
      <c r="AAX2072" s="593"/>
      <c r="AAY2072" s="593"/>
      <c r="AAZ2072" s="593"/>
      <c r="ABA2072" s="593"/>
      <c r="ABB2072" s="593"/>
      <c r="ABC2072" s="593"/>
      <c r="ABD2072" s="593"/>
      <c r="ABE2072" s="593"/>
      <c r="ABF2072" s="593"/>
      <c r="ABG2072" s="593"/>
      <c r="ABH2072" s="593"/>
      <c r="ABI2072" s="593"/>
      <c r="ABJ2072" s="593"/>
      <c r="ABK2072" s="593"/>
      <c r="ABL2072" s="593"/>
      <c r="ABM2072" s="593"/>
      <c r="ABN2072" s="593"/>
      <c r="ABO2072" s="593"/>
      <c r="ABP2072" s="593"/>
      <c r="ABQ2072" s="593"/>
      <c r="ABR2072" s="593"/>
      <c r="ABS2072" s="593"/>
      <c r="ABT2072" s="593"/>
      <c r="ABU2072" s="593"/>
      <c r="ABV2072" s="593"/>
      <c r="ABW2072" s="593"/>
      <c r="ABX2072" s="593"/>
      <c r="ABY2072" s="593"/>
      <c r="ABZ2072" s="593"/>
      <c r="ACA2072" s="593"/>
      <c r="ACB2072" s="593"/>
      <c r="ACC2072" s="593"/>
      <c r="ACD2072" s="593"/>
      <c r="ACE2072" s="593"/>
      <c r="ACF2072" s="593"/>
      <c r="ACG2072" s="593"/>
      <c r="ACH2072" s="593"/>
      <c r="ACI2072" s="593"/>
      <c r="ACJ2072" s="593"/>
      <c r="ACK2072" s="593"/>
      <c r="ACL2072" s="593"/>
      <c r="ACM2072" s="593"/>
      <c r="ACN2072" s="593"/>
      <c r="ACO2072" s="593"/>
      <c r="ACP2072" s="593"/>
      <c r="ACQ2072" s="593"/>
      <c r="ACR2072" s="593"/>
      <c r="ACS2072" s="593"/>
      <c r="ACT2072" s="593"/>
      <c r="ACU2072" s="593"/>
      <c r="ACV2072" s="593"/>
      <c r="ACW2072" s="593"/>
      <c r="ACX2072" s="593"/>
      <c r="ACY2072" s="593"/>
      <c r="ACZ2072" s="593"/>
      <c r="ADA2072" s="593"/>
      <c r="ADB2072" s="593"/>
      <c r="ADC2072" s="593"/>
      <c r="ADD2072" s="593"/>
      <c r="ADE2072" s="593"/>
      <c r="ADF2072" s="593"/>
      <c r="ADG2072" s="593"/>
      <c r="ADH2072" s="593"/>
      <c r="ADI2072" s="593"/>
      <c r="ADJ2072" s="593"/>
      <c r="ADK2072" s="593"/>
      <c r="ADL2072" s="593"/>
      <c r="ADM2072" s="593"/>
      <c r="ADN2072" s="593"/>
      <c r="ADO2072" s="593"/>
      <c r="ADP2072" s="593"/>
      <c r="ADQ2072" s="593"/>
      <c r="ADR2072" s="593"/>
      <c r="ADS2072" s="593"/>
      <c r="ADT2072" s="593"/>
      <c r="ADU2072" s="593"/>
      <c r="ADV2072" s="593"/>
      <c r="ADW2072" s="593"/>
      <c r="ADX2072" s="593"/>
      <c r="ADY2072" s="593"/>
      <c r="ADZ2072" s="593"/>
      <c r="AEA2072" s="593"/>
      <c r="AEB2072" s="593"/>
      <c r="AEC2072" s="593"/>
      <c r="AED2072" s="593"/>
      <c r="AEE2072" s="593"/>
      <c r="AEF2072" s="593"/>
      <c r="AEG2072" s="593"/>
      <c r="AEH2072" s="593"/>
      <c r="AEI2072" s="593"/>
      <c r="AEJ2072" s="593"/>
      <c r="AEK2072" s="593"/>
      <c r="AEL2072" s="593"/>
      <c r="AEM2072" s="593"/>
      <c r="AEN2072" s="593"/>
      <c r="AEO2072" s="593"/>
      <c r="AEP2072" s="593"/>
      <c r="AEQ2072" s="593"/>
      <c r="AER2072" s="593"/>
      <c r="AES2072" s="593"/>
      <c r="AET2072" s="593"/>
      <c r="AEU2072" s="593"/>
      <c r="AEV2072" s="593"/>
      <c r="AEW2072" s="593"/>
      <c r="AEX2072" s="593"/>
      <c r="AEY2072" s="593"/>
      <c r="AEZ2072" s="593"/>
      <c r="AFA2072" s="593"/>
      <c r="AFB2072" s="593"/>
      <c r="AFC2072" s="593"/>
      <c r="AFD2072" s="593"/>
      <c r="AFE2072" s="593"/>
      <c r="AFF2072" s="593"/>
      <c r="AFG2072" s="593"/>
      <c r="AFH2072" s="593"/>
      <c r="AFI2072" s="593"/>
      <c r="AFJ2072" s="593"/>
      <c r="AFK2072" s="593"/>
      <c r="AFL2072" s="593"/>
      <c r="AFM2072" s="593"/>
      <c r="AFN2072" s="593"/>
      <c r="AFO2072" s="593"/>
      <c r="AFP2072" s="593"/>
      <c r="AFQ2072" s="593"/>
      <c r="AFR2072" s="593"/>
      <c r="AFS2072" s="593"/>
      <c r="AFT2072" s="593"/>
      <c r="AFU2072" s="593"/>
      <c r="AFV2072" s="593"/>
      <c r="AFW2072" s="593"/>
      <c r="AFX2072" s="593"/>
      <c r="AFY2072" s="593"/>
      <c r="AFZ2072" s="593"/>
      <c r="AGA2072" s="593"/>
      <c r="AGB2072" s="593"/>
      <c r="AGC2072" s="593"/>
      <c r="AGD2072" s="593"/>
      <c r="AGE2072" s="593"/>
      <c r="AGF2072" s="593"/>
      <c r="AGG2072" s="593"/>
      <c r="AGH2072" s="593"/>
      <c r="AGI2072" s="593"/>
      <c r="AGJ2072" s="593"/>
      <c r="AGK2072" s="593"/>
      <c r="AGL2072" s="593"/>
      <c r="AGM2072" s="593"/>
      <c r="AGN2072" s="593"/>
      <c r="AGO2072" s="593"/>
      <c r="AGP2072" s="593"/>
      <c r="AGQ2072" s="593"/>
      <c r="AGR2072" s="593"/>
      <c r="AGS2072" s="593"/>
      <c r="AGT2072" s="593"/>
      <c r="AGU2072" s="593"/>
      <c r="AGV2072" s="593"/>
      <c r="AGW2072" s="593"/>
      <c r="AGX2072" s="593"/>
      <c r="AGY2072" s="593"/>
      <c r="AGZ2072" s="593"/>
      <c r="AHA2072" s="593"/>
      <c r="AHB2072" s="593"/>
      <c r="AHC2072" s="593"/>
      <c r="AHD2072" s="593"/>
      <c r="AHE2072" s="593"/>
      <c r="AHF2072" s="593"/>
      <c r="AHG2072" s="593"/>
      <c r="AHH2072" s="593"/>
      <c r="AHI2072" s="593"/>
      <c r="AHJ2072" s="593"/>
      <c r="AHK2072" s="593"/>
      <c r="AHL2072" s="593"/>
      <c r="AHM2072" s="593"/>
      <c r="AHN2072" s="593"/>
      <c r="AHO2072" s="593"/>
      <c r="AHP2072" s="593"/>
      <c r="AHQ2072" s="593"/>
      <c r="AHR2072" s="593"/>
      <c r="AHS2072" s="593"/>
      <c r="AHT2072" s="593"/>
      <c r="AHU2072" s="593"/>
      <c r="AHV2072" s="593"/>
      <c r="AHW2072" s="593"/>
      <c r="AHX2072" s="593"/>
      <c r="AHY2072" s="593"/>
      <c r="AHZ2072" s="593"/>
      <c r="AIA2072" s="593"/>
      <c r="AIB2072" s="593"/>
      <c r="AIC2072" s="593"/>
      <c r="AID2072" s="593"/>
      <c r="AIE2072" s="593"/>
      <c r="AIF2072" s="593"/>
      <c r="AIG2072" s="593"/>
      <c r="AIH2072" s="593"/>
      <c r="AII2072" s="593"/>
      <c r="AIJ2072" s="593"/>
      <c r="AIK2072" s="593"/>
      <c r="AIL2072" s="593"/>
      <c r="AIM2072" s="593"/>
      <c r="AIN2072" s="593"/>
      <c r="AIO2072" s="593"/>
      <c r="AIP2072" s="593"/>
      <c r="AIQ2072" s="593"/>
      <c r="AIR2072" s="593"/>
      <c r="AIS2072" s="593"/>
      <c r="AIT2072" s="593"/>
      <c r="AIU2072" s="593"/>
      <c r="AIV2072" s="593"/>
      <c r="AIW2072" s="593"/>
      <c r="AIX2072" s="593"/>
      <c r="AIY2072" s="593"/>
      <c r="AIZ2072" s="593"/>
      <c r="AJA2072" s="593"/>
      <c r="AJB2072" s="593"/>
      <c r="AJC2072" s="593"/>
      <c r="AJD2072" s="593"/>
      <c r="AJE2072" s="593"/>
      <c r="AJF2072" s="593"/>
      <c r="AJG2072" s="593"/>
      <c r="AJH2072" s="593"/>
      <c r="AJI2072" s="593"/>
      <c r="AJJ2072" s="593"/>
      <c r="AJK2072" s="593"/>
      <c r="AJL2072" s="593"/>
      <c r="AJM2072" s="593"/>
      <c r="AJN2072" s="593"/>
      <c r="AJO2072" s="593"/>
      <c r="AJP2072" s="593"/>
      <c r="AJQ2072" s="593"/>
      <c r="AJR2072" s="593"/>
      <c r="AJS2072" s="593"/>
      <c r="AJT2072" s="593"/>
      <c r="AJU2072" s="593"/>
      <c r="AJV2072" s="593"/>
      <c r="AJW2072" s="593"/>
      <c r="AJX2072" s="593"/>
      <c r="AJY2072" s="593"/>
      <c r="AJZ2072" s="593"/>
      <c r="AKA2072" s="593"/>
      <c r="AKB2072" s="593"/>
      <c r="AKC2072" s="593"/>
      <c r="AKD2072" s="593"/>
      <c r="AKE2072" s="593"/>
      <c r="AKF2072" s="593"/>
      <c r="AKG2072" s="593"/>
      <c r="AKH2072" s="593"/>
      <c r="AKI2072" s="593"/>
      <c r="AKJ2072" s="593"/>
      <c r="AKK2072" s="593"/>
      <c r="AKL2072" s="593"/>
      <c r="AKM2072" s="593"/>
      <c r="AKN2072" s="593"/>
      <c r="AKO2072" s="593"/>
      <c r="AKP2072" s="593"/>
      <c r="AKQ2072" s="593"/>
      <c r="AKR2072" s="593"/>
      <c r="AKS2072" s="593"/>
      <c r="AKT2072" s="593"/>
      <c r="AKU2072" s="593"/>
      <c r="AKV2072" s="593"/>
      <c r="AKW2072" s="593"/>
      <c r="AKX2072" s="593"/>
      <c r="AKY2072" s="593"/>
      <c r="AKZ2072" s="593"/>
      <c r="ALA2072" s="593"/>
      <c r="ALB2072" s="593"/>
      <c r="ALC2072" s="593"/>
      <c r="ALD2072" s="593"/>
      <c r="ALE2072" s="593"/>
      <c r="ALF2072" s="593"/>
      <c r="ALG2072" s="593"/>
      <c r="ALH2072" s="593"/>
      <c r="ALI2072" s="593"/>
      <c r="ALJ2072" s="593"/>
      <c r="ALK2072" s="593"/>
      <c r="ALL2072" s="593"/>
      <c r="ALM2072" s="593"/>
      <c r="ALN2072" s="593"/>
      <c r="ALO2072" s="593"/>
      <c r="ALP2072" s="593"/>
      <c r="ALQ2072" s="593"/>
      <c r="ALR2072" s="593"/>
      <c r="ALS2072" s="593"/>
      <c r="ALT2072" s="593"/>
      <c r="ALU2072" s="593"/>
      <c r="ALV2072" s="593"/>
      <c r="ALW2072" s="593"/>
      <c r="ALX2072" s="593"/>
      <c r="ALY2072" s="593"/>
      <c r="ALZ2072" s="593"/>
      <c r="AMA2072" s="593"/>
      <c r="AMB2072" s="593"/>
      <c r="AMC2072" s="593"/>
      <c r="AMD2072" s="593"/>
      <c r="AME2072" s="593"/>
      <c r="AMF2072" s="593"/>
      <c r="AMG2072" s="593"/>
      <c r="AMH2072" s="593"/>
      <c r="AMI2072" s="593"/>
      <c r="AMJ2072" s="593"/>
      <c r="AMK2072" s="593"/>
      <c r="AML2072" s="593"/>
      <c r="AMM2072" s="593"/>
      <c r="AMN2072" s="593"/>
      <c r="AMO2072" s="593"/>
      <c r="AMP2072" s="593"/>
      <c r="AMQ2072" s="593"/>
      <c r="AMR2072" s="593"/>
      <c r="AMS2072" s="593"/>
      <c r="AMT2072" s="593"/>
      <c r="AMU2072" s="593"/>
      <c r="AMV2072" s="593"/>
      <c r="AMW2072" s="593"/>
      <c r="AMX2072" s="593"/>
      <c r="AMY2072" s="593"/>
      <c r="AMZ2072" s="593"/>
      <c r="ANA2072" s="593"/>
      <c r="ANB2072" s="593"/>
      <c r="ANC2072" s="593"/>
      <c r="AND2072" s="593"/>
      <c r="ANE2072" s="593"/>
      <c r="ANF2072" s="593"/>
      <c r="ANG2072" s="593"/>
      <c r="ANH2072" s="593"/>
      <c r="ANI2072" s="593"/>
      <c r="ANJ2072" s="593"/>
      <c r="ANK2072" s="593"/>
      <c r="ANL2072" s="593"/>
      <c r="ANM2072" s="593"/>
      <c r="ANN2072" s="593"/>
      <c r="ANO2072" s="593"/>
      <c r="ANP2072" s="593"/>
      <c r="ANQ2072" s="593"/>
      <c r="ANR2072" s="593"/>
      <c r="ANS2072" s="593"/>
      <c r="ANT2072" s="593"/>
      <c r="ANU2072" s="593"/>
      <c r="ANV2072" s="593"/>
      <c r="ANW2072" s="593"/>
      <c r="ANX2072" s="593"/>
      <c r="ANY2072" s="593"/>
      <c r="ANZ2072" s="593"/>
      <c r="AOA2072" s="593"/>
      <c r="AOB2072" s="593"/>
      <c r="AOC2072" s="593"/>
      <c r="AOD2072" s="593"/>
      <c r="AOE2072" s="593"/>
      <c r="AOF2072" s="593"/>
      <c r="AOG2072" s="593"/>
      <c r="AOH2072" s="593"/>
      <c r="AOI2072" s="593"/>
      <c r="AOJ2072" s="593"/>
      <c r="AOK2072" s="593"/>
      <c r="AOL2072" s="593"/>
      <c r="AOM2072" s="593"/>
      <c r="AON2072" s="593"/>
      <c r="AOO2072" s="593"/>
      <c r="AOP2072" s="593"/>
      <c r="AOQ2072" s="593"/>
      <c r="AOR2072" s="593"/>
      <c r="AOS2072" s="593"/>
      <c r="AOT2072" s="593"/>
      <c r="AOU2072" s="593"/>
      <c r="AOV2072" s="593"/>
      <c r="AOW2072" s="593"/>
      <c r="AOX2072" s="593"/>
      <c r="AOY2072" s="593"/>
      <c r="AOZ2072" s="593"/>
      <c r="APA2072" s="593"/>
      <c r="APB2072" s="593"/>
      <c r="APC2072" s="593"/>
      <c r="APD2072" s="593"/>
      <c r="APE2072" s="593"/>
      <c r="APF2072" s="593"/>
      <c r="APG2072" s="593"/>
      <c r="APH2072" s="593"/>
      <c r="API2072" s="593"/>
      <c r="APJ2072" s="593"/>
      <c r="APK2072" s="593"/>
      <c r="APL2072" s="593"/>
      <c r="APM2072" s="593"/>
      <c r="APN2072" s="593"/>
      <c r="APO2072" s="593"/>
      <c r="APP2072" s="593"/>
      <c r="APQ2072" s="593"/>
      <c r="APR2072" s="593"/>
      <c r="APS2072" s="593"/>
      <c r="APT2072" s="593"/>
      <c r="APU2072" s="593"/>
      <c r="APV2072" s="593"/>
      <c r="APW2072" s="593"/>
      <c r="APX2072" s="593"/>
      <c r="APY2072" s="593"/>
      <c r="APZ2072" s="593"/>
      <c r="AQA2072" s="593"/>
      <c r="AQB2072" s="593"/>
      <c r="AQC2072" s="593"/>
      <c r="AQD2072" s="593"/>
      <c r="AQE2072" s="593"/>
      <c r="AQF2072" s="593"/>
      <c r="AQG2072" s="593"/>
      <c r="AQH2072" s="593"/>
      <c r="AQI2072" s="593"/>
      <c r="AQJ2072" s="593"/>
      <c r="AQK2072" s="593"/>
      <c r="AQL2072" s="593"/>
      <c r="AQM2072" s="593"/>
      <c r="AQN2072" s="593"/>
      <c r="AQO2072" s="593"/>
      <c r="AQP2072" s="593"/>
      <c r="AQQ2072" s="593"/>
      <c r="AQR2072" s="593"/>
      <c r="AQS2072" s="593"/>
      <c r="AQT2072" s="593"/>
      <c r="AQU2072" s="593"/>
      <c r="AQV2072" s="593"/>
      <c r="AQW2072" s="593"/>
      <c r="AQX2072" s="593"/>
      <c r="AQY2072" s="593"/>
      <c r="AQZ2072" s="593"/>
      <c r="ARA2072" s="593"/>
      <c r="ARB2072" s="593"/>
      <c r="ARC2072" s="593"/>
      <c r="ARD2072" s="593"/>
      <c r="ARE2072" s="593"/>
      <c r="ARF2072" s="593"/>
      <c r="ARG2072" s="593"/>
      <c r="ARH2072" s="593"/>
      <c r="ARI2072" s="593"/>
      <c r="ARJ2072" s="593"/>
      <c r="ARK2072" s="593"/>
      <c r="ARL2072" s="593"/>
      <c r="ARM2072" s="593"/>
      <c r="ARN2072" s="593"/>
      <c r="ARO2072" s="593"/>
      <c r="ARP2072" s="593"/>
      <c r="ARQ2072" s="593"/>
      <c r="ARR2072" s="593"/>
      <c r="ARS2072" s="593"/>
      <c r="ART2072" s="593"/>
      <c r="ARU2072" s="593"/>
      <c r="ARV2072" s="593"/>
      <c r="ARW2072" s="593"/>
      <c r="ARX2072" s="593"/>
      <c r="ARY2072" s="593"/>
      <c r="ARZ2072" s="593"/>
      <c r="ASA2072" s="593"/>
      <c r="ASB2072" s="593"/>
      <c r="ASC2072" s="593"/>
      <c r="ASD2072" s="593"/>
      <c r="ASE2072" s="593"/>
      <c r="ASF2072" s="593"/>
      <c r="ASG2072" s="593"/>
      <c r="ASH2072" s="593"/>
      <c r="ASI2072" s="593"/>
      <c r="ASJ2072" s="593"/>
      <c r="ASK2072" s="593"/>
      <c r="ASL2072" s="593"/>
      <c r="ASM2072" s="593"/>
      <c r="ASN2072" s="593"/>
      <c r="ASO2072" s="593"/>
      <c r="ASP2072" s="593"/>
      <c r="ASQ2072" s="593"/>
      <c r="ASR2072" s="593"/>
      <c r="ASS2072" s="593"/>
      <c r="AST2072" s="593"/>
      <c r="ASU2072" s="593"/>
      <c r="ASV2072" s="593"/>
      <c r="ASW2072" s="593"/>
      <c r="ASX2072" s="593"/>
      <c r="ASY2072" s="593"/>
      <c r="ASZ2072" s="593"/>
      <c r="ATA2072" s="593"/>
      <c r="ATB2072" s="593"/>
      <c r="ATC2072" s="593"/>
      <c r="ATD2072" s="593"/>
      <c r="ATE2072" s="593"/>
      <c r="ATF2072" s="593"/>
      <c r="ATG2072" s="593"/>
      <c r="ATH2072" s="593"/>
      <c r="ATI2072" s="593"/>
      <c r="ATJ2072" s="593"/>
      <c r="ATK2072" s="593"/>
      <c r="ATL2072" s="593"/>
      <c r="ATM2072" s="593"/>
      <c r="ATN2072" s="593"/>
      <c r="ATO2072" s="593"/>
      <c r="ATP2072" s="593"/>
      <c r="ATQ2072" s="593"/>
      <c r="ATR2072" s="593"/>
      <c r="ATS2072" s="593"/>
      <c r="ATT2072" s="593"/>
      <c r="ATU2072" s="593"/>
      <c r="ATV2072" s="593"/>
      <c r="ATW2072" s="593"/>
      <c r="ATX2072" s="593"/>
      <c r="ATY2072" s="593"/>
      <c r="ATZ2072" s="593"/>
      <c r="AUA2072" s="593"/>
      <c r="AUB2072" s="593"/>
      <c r="AUC2072" s="593"/>
      <c r="AUD2072" s="593"/>
      <c r="AUE2072" s="593"/>
      <c r="AUF2072" s="593"/>
      <c r="AUG2072" s="593"/>
      <c r="AUH2072" s="593"/>
      <c r="AUI2072" s="593"/>
      <c r="AUJ2072" s="593"/>
      <c r="AUK2072" s="593"/>
      <c r="AUL2072" s="593"/>
      <c r="AUM2072" s="593"/>
      <c r="AUN2072" s="593"/>
      <c r="AUO2072" s="593"/>
      <c r="AUP2072" s="593"/>
      <c r="AUQ2072" s="593"/>
      <c r="AUR2072" s="593"/>
      <c r="AUS2072" s="593"/>
      <c r="AUT2072" s="593"/>
      <c r="AUU2072" s="593"/>
      <c r="AUV2072" s="593"/>
      <c r="AUW2072" s="593"/>
      <c r="AUX2072" s="593"/>
      <c r="AUY2072" s="593"/>
      <c r="AUZ2072" s="593"/>
      <c r="AVA2072" s="593"/>
      <c r="AVB2072" s="593"/>
      <c r="AVC2072" s="593"/>
      <c r="AVD2072" s="593"/>
      <c r="AVE2072" s="593"/>
      <c r="AVF2072" s="593"/>
      <c r="AVG2072" s="593"/>
      <c r="AVH2072" s="593"/>
      <c r="AVI2072" s="593"/>
      <c r="AVJ2072" s="593"/>
      <c r="AVK2072" s="593"/>
    </row>
    <row r="2073" spans="1:1259">
      <c r="A2073" s="697"/>
      <c r="B2073" s="558"/>
      <c r="C2073" s="558"/>
      <c r="D2073" s="676" t="s">
        <v>1067</v>
      </c>
      <c r="E2073" s="524"/>
      <c r="F2073" s="676" t="s">
        <v>1080</v>
      </c>
      <c r="G2073" s="665">
        <v>2022</v>
      </c>
      <c r="H2073" s="665">
        <v>5</v>
      </c>
      <c r="I2073" s="687">
        <v>2005153</v>
      </c>
      <c r="J2073" s="666"/>
      <c r="K2073" s="676" t="s">
        <v>1530</v>
      </c>
      <c r="L2073" s="677" t="s">
        <v>1531</v>
      </c>
      <c r="M2073" s="677">
        <v>44599</v>
      </c>
      <c r="N2073" s="677">
        <v>44682</v>
      </c>
      <c r="O2073" s="677"/>
      <c r="P2073" s="677" t="s">
        <v>1532</v>
      </c>
      <c r="Q2073" s="666"/>
      <c r="R2073" s="666"/>
      <c r="S2073" s="665" t="s">
        <v>1071</v>
      </c>
      <c r="T2073" s="665">
        <v>72</v>
      </c>
      <c r="U2073" s="676" t="s">
        <v>1086</v>
      </c>
      <c r="V2073" s="676" t="s">
        <v>1072</v>
      </c>
      <c r="W2073" s="678">
        <v>475</v>
      </c>
      <c r="X2073" s="551">
        <v>3480</v>
      </c>
      <c r="Y2073" s="693">
        <v>1653000</v>
      </c>
      <c r="Z2073" s="667">
        <v>0.47499999999999998</v>
      </c>
      <c r="AA2073" s="682">
        <f>Y2073*Z2073</f>
        <v>785175</v>
      </c>
      <c r="AB2073" s="521"/>
      <c r="AC2073" s="668">
        <v>0</v>
      </c>
      <c r="AD2073" s="676"/>
      <c r="AE2073" s="684"/>
      <c r="AF2073" s="695">
        <f>AA2073+AD2073+AE2073</f>
        <v>785175</v>
      </c>
      <c r="AG2073" s="665" t="s">
        <v>47</v>
      </c>
      <c r="AH2073" s="641">
        <v>0</v>
      </c>
      <c r="AI2073" s="676">
        <v>45</v>
      </c>
      <c r="AJ2073" s="676" t="s">
        <v>1533</v>
      </c>
      <c r="AK2073" s="676" t="s">
        <v>1100</v>
      </c>
      <c r="AL2073" s="696">
        <v>2766</v>
      </c>
      <c r="AM2073" s="665" t="s">
        <v>52</v>
      </c>
      <c r="AN2073" s="676" t="s">
        <v>1089</v>
      </c>
      <c r="AO2073" s="665"/>
      <c r="AP2073" s="676" t="s">
        <v>38</v>
      </c>
      <c r="AQ2073" s="676" t="s">
        <v>1090</v>
      </c>
      <c r="AR2073" s="676"/>
      <c r="AS2073" s="523" t="s">
        <v>1077</v>
      </c>
      <c r="AT2073" s="523" t="s">
        <v>1091</v>
      </c>
      <c r="AU2073" s="523" t="s">
        <v>1078</v>
      </c>
      <c r="AV2073" s="674"/>
      <c r="AW2073" s="673" t="str">
        <f>U2073</f>
        <v>12005833C</v>
      </c>
      <c r="AX2073" s="673" cm="1">
        <f t="array" ref="AX2073">SUM(MID(0&amp;AW2073,LARGE(INDEX(ISNUMBER(--MID(AW2073,ROW($1:$8),1))*ROW($1:$8),),ROW($1:$8))+1,1)*10^ROW($1:$8)/10)</f>
        <v>12005833</v>
      </c>
      <c r="AY2073" s="673" t="str">
        <f>VLOOKUP($AX2073,'Item Master Data'!$A:$F,3,FALSE)</f>
        <v>Q.PEAK DUO XL G10 BFG</v>
      </c>
      <c r="AZ2073" s="673">
        <f>VLOOKUP($AX2073,'Item Master Data'!$A:$F,6,FALSE)</f>
        <v>475</v>
      </c>
      <c r="BA2073" s="673" t="e">
        <f>X2073/BB2073</f>
        <v>#VALUE!</v>
      </c>
      <c r="BB2073" s="673" t="str">
        <f>VLOOKUP(AX2073,'Item Master Data'!$A:$G,7,FALSE)</f>
        <v> 30</v>
      </c>
      <c r="BC2073" s="673"/>
      <c r="BD2073" s="673">
        <f>W2073-AZ2073</f>
        <v>0</v>
      </c>
      <c r="BE2073" s="593"/>
      <c r="BF2073" s="593"/>
      <c r="BG2073" s="593"/>
      <c r="BH2073" s="593"/>
      <c r="BI2073" s="593"/>
      <c r="BJ2073" s="593"/>
      <c r="BK2073" s="593"/>
      <c r="BL2073" s="593"/>
      <c r="BM2073" s="593"/>
      <c r="BN2073" s="593"/>
      <c r="BO2073" s="593"/>
      <c r="BP2073" s="593"/>
      <c r="BQ2073" s="593"/>
      <c r="BR2073" s="593"/>
      <c r="BS2073" s="593"/>
      <c r="BT2073" s="593"/>
      <c r="BU2073" s="593"/>
      <c r="BV2073" s="593"/>
      <c r="BW2073" s="593"/>
      <c r="BX2073" s="593"/>
      <c r="BY2073" s="593"/>
      <c r="BZ2073" s="593"/>
      <c r="CA2073" s="593"/>
      <c r="CB2073" s="593"/>
      <c r="CC2073" s="593"/>
      <c r="CD2073" s="593"/>
      <c r="CE2073" s="593"/>
      <c r="CF2073" s="593"/>
      <c r="CG2073" s="593"/>
      <c r="CH2073" s="593"/>
      <c r="CI2073" s="593"/>
      <c r="CJ2073" s="593"/>
      <c r="CK2073" s="593"/>
      <c r="CL2073" s="593"/>
      <c r="CM2073" s="593"/>
      <c r="CN2073" s="593"/>
      <c r="CO2073" s="593"/>
      <c r="CP2073" s="593"/>
      <c r="CQ2073" s="593"/>
      <c r="CR2073" s="593"/>
      <c r="CS2073" s="593"/>
      <c r="CT2073" s="593"/>
      <c r="CU2073" s="593"/>
      <c r="CV2073" s="593"/>
      <c r="CW2073" s="593"/>
      <c r="CX2073" s="593"/>
      <c r="CY2073" s="593"/>
      <c r="CZ2073" s="593"/>
      <c r="DA2073" s="593"/>
      <c r="DB2073" s="593"/>
      <c r="DC2073" s="593"/>
      <c r="DD2073" s="593"/>
      <c r="DE2073" s="593"/>
      <c r="DF2073" s="593"/>
      <c r="DG2073" s="593"/>
      <c r="DH2073" s="593"/>
      <c r="DI2073" s="593"/>
      <c r="DJ2073" s="593"/>
      <c r="DK2073" s="593"/>
      <c r="DL2073" s="593"/>
      <c r="DM2073" s="593"/>
      <c r="DN2073" s="593"/>
      <c r="DO2073" s="593"/>
      <c r="DP2073" s="593"/>
      <c r="DQ2073" s="593"/>
      <c r="DR2073" s="593"/>
      <c r="DS2073" s="593"/>
      <c r="DT2073" s="593"/>
      <c r="DU2073" s="593"/>
      <c r="DV2073" s="593"/>
      <c r="DW2073" s="593"/>
      <c r="DX2073" s="593"/>
      <c r="DY2073" s="593"/>
      <c r="DZ2073" s="593"/>
      <c r="EA2073" s="593"/>
      <c r="EB2073" s="593"/>
      <c r="EC2073" s="593"/>
      <c r="ED2073" s="593"/>
      <c r="EE2073" s="593"/>
      <c r="EF2073" s="593"/>
      <c r="EG2073" s="593"/>
      <c r="EH2073" s="593"/>
      <c r="EI2073" s="593"/>
      <c r="EJ2073" s="593"/>
      <c r="EK2073" s="593"/>
      <c r="EL2073" s="593"/>
      <c r="EM2073" s="593"/>
      <c r="EN2073" s="593"/>
      <c r="EO2073" s="593"/>
      <c r="EP2073" s="593"/>
      <c r="EQ2073" s="593"/>
      <c r="ER2073" s="593"/>
      <c r="ES2073" s="593"/>
      <c r="ET2073" s="593"/>
      <c r="EU2073" s="593"/>
      <c r="EV2073" s="593"/>
      <c r="EW2073" s="593"/>
      <c r="EX2073" s="593"/>
      <c r="EY2073" s="593"/>
      <c r="EZ2073" s="593"/>
      <c r="FA2073" s="593"/>
      <c r="FB2073" s="593"/>
      <c r="FC2073" s="593"/>
      <c r="FD2073" s="593"/>
      <c r="FE2073" s="593"/>
      <c r="FF2073" s="593"/>
      <c r="FG2073" s="593"/>
      <c r="FH2073" s="593"/>
      <c r="FI2073" s="593"/>
      <c r="FJ2073" s="593"/>
      <c r="FK2073" s="593"/>
      <c r="FL2073" s="593"/>
      <c r="FM2073" s="593"/>
      <c r="FN2073" s="593"/>
      <c r="FO2073" s="593"/>
      <c r="FP2073" s="593"/>
      <c r="FQ2073" s="593"/>
      <c r="FR2073" s="593"/>
      <c r="FS2073" s="593"/>
      <c r="FT2073" s="593"/>
      <c r="FU2073" s="593"/>
      <c r="FV2073" s="593"/>
      <c r="FW2073" s="593"/>
      <c r="FX2073" s="593"/>
      <c r="FY2073" s="593"/>
      <c r="FZ2073" s="593"/>
      <c r="GA2073" s="593"/>
      <c r="GB2073" s="593"/>
      <c r="GC2073" s="593"/>
      <c r="GD2073" s="593"/>
      <c r="GE2073" s="593"/>
      <c r="GF2073" s="593"/>
      <c r="GG2073" s="593"/>
      <c r="GH2073" s="593"/>
      <c r="GI2073" s="593"/>
      <c r="GJ2073" s="593"/>
      <c r="GK2073" s="593"/>
      <c r="GL2073" s="593"/>
      <c r="GM2073" s="593"/>
      <c r="GN2073" s="593"/>
      <c r="GO2073" s="593"/>
      <c r="GP2073" s="593"/>
      <c r="GQ2073" s="593"/>
      <c r="GR2073" s="593"/>
      <c r="GS2073" s="593"/>
      <c r="GT2073" s="593"/>
      <c r="GU2073" s="593"/>
      <c r="GV2073" s="593"/>
      <c r="GW2073" s="593"/>
      <c r="GX2073" s="593"/>
      <c r="GY2073" s="593"/>
      <c r="GZ2073" s="593"/>
      <c r="HA2073" s="593"/>
      <c r="HB2073" s="593"/>
      <c r="HC2073" s="593"/>
      <c r="HD2073" s="593"/>
      <c r="HE2073" s="593"/>
      <c r="HF2073" s="593"/>
      <c r="HG2073" s="593"/>
      <c r="HH2073" s="593"/>
      <c r="HI2073" s="593"/>
      <c r="HJ2073" s="593"/>
      <c r="HK2073" s="593"/>
      <c r="HL2073" s="593"/>
      <c r="HM2073" s="593"/>
      <c r="HN2073" s="593"/>
      <c r="HO2073" s="593"/>
      <c r="HP2073" s="593"/>
      <c r="HQ2073" s="593"/>
      <c r="HR2073" s="593"/>
      <c r="HS2073" s="593"/>
      <c r="HT2073" s="593"/>
      <c r="HU2073" s="593"/>
      <c r="HV2073" s="593"/>
      <c r="HW2073" s="593"/>
      <c r="HX2073" s="593"/>
      <c r="HY2073" s="593"/>
      <c r="HZ2073" s="593"/>
      <c r="IA2073" s="593"/>
      <c r="IB2073" s="593"/>
      <c r="IC2073" s="593"/>
      <c r="ID2073" s="593"/>
      <c r="IE2073" s="593"/>
      <c r="IF2073" s="593"/>
      <c r="IG2073" s="593"/>
      <c r="IH2073" s="593"/>
      <c r="II2073" s="593"/>
      <c r="IJ2073" s="593"/>
      <c r="IK2073" s="593"/>
      <c r="IL2073" s="593"/>
      <c r="IM2073" s="593"/>
      <c r="IN2073" s="593"/>
      <c r="IO2073" s="593"/>
      <c r="IP2073" s="593"/>
      <c r="IQ2073" s="593"/>
      <c r="IR2073" s="593"/>
      <c r="IS2073" s="593"/>
      <c r="IT2073" s="593"/>
      <c r="IU2073" s="593"/>
      <c r="IV2073" s="593"/>
      <c r="IW2073" s="593"/>
      <c r="IX2073" s="593"/>
      <c r="IY2073" s="593"/>
      <c r="IZ2073" s="593"/>
      <c r="JA2073" s="593"/>
      <c r="JB2073" s="593"/>
      <c r="JC2073" s="593"/>
      <c r="JD2073" s="593"/>
      <c r="JE2073" s="593"/>
      <c r="JF2073" s="593"/>
      <c r="JG2073" s="593"/>
      <c r="JH2073" s="593"/>
      <c r="JI2073" s="593"/>
      <c r="JJ2073" s="593"/>
      <c r="JK2073" s="593"/>
      <c r="JL2073" s="593"/>
      <c r="JM2073" s="593"/>
      <c r="JN2073" s="593"/>
      <c r="JO2073" s="593"/>
      <c r="JP2073" s="593"/>
      <c r="JQ2073" s="593"/>
      <c r="JR2073" s="593"/>
      <c r="JS2073" s="593"/>
      <c r="JT2073" s="593"/>
      <c r="JU2073" s="593"/>
      <c r="JV2073" s="593"/>
      <c r="JW2073" s="593"/>
      <c r="JX2073" s="593"/>
      <c r="JY2073" s="593"/>
      <c r="JZ2073" s="593"/>
      <c r="KA2073" s="593"/>
      <c r="KB2073" s="593"/>
      <c r="KC2073" s="593"/>
      <c r="KD2073" s="593"/>
      <c r="KE2073" s="593"/>
      <c r="KF2073" s="593"/>
      <c r="KG2073" s="593"/>
      <c r="KH2073" s="593"/>
      <c r="KI2073" s="593"/>
      <c r="KJ2073" s="593"/>
      <c r="KK2073" s="593"/>
      <c r="KL2073" s="593"/>
      <c r="KM2073" s="593"/>
      <c r="KN2073" s="593"/>
      <c r="KO2073" s="593"/>
      <c r="KP2073" s="593"/>
      <c r="KQ2073" s="593"/>
      <c r="KR2073" s="593"/>
      <c r="KS2073" s="593"/>
      <c r="KT2073" s="593"/>
      <c r="KU2073" s="593"/>
      <c r="KV2073" s="593"/>
      <c r="KW2073" s="593"/>
      <c r="KX2073" s="593"/>
      <c r="KY2073" s="593"/>
      <c r="KZ2073" s="593"/>
      <c r="LA2073" s="593"/>
      <c r="LB2073" s="593"/>
      <c r="LC2073" s="593"/>
      <c r="LD2073" s="593"/>
      <c r="LE2073" s="593"/>
      <c r="LF2073" s="593"/>
      <c r="LG2073" s="593"/>
      <c r="LH2073" s="593"/>
      <c r="LI2073" s="593"/>
      <c r="LJ2073" s="593"/>
      <c r="LK2073" s="593"/>
      <c r="LL2073" s="593"/>
      <c r="LM2073" s="593"/>
      <c r="LN2073" s="593"/>
      <c r="LO2073" s="593"/>
      <c r="LP2073" s="593"/>
      <c r="LQ2073" s="593"/>
      <c r="LR2073" s="593"/>
      <c r="LS2073" s="593"/>
      <c r="LT2073" s="593"/>
      <c r="LU2073" s="593"/>
      <c r="LV2073" s="593"/>
      <c r="LW2073" s="593"/>
      <c r="LX2073" s="593"/>
      <c r="LY2073" s="593"/>
      <c r="LZ2073" s="593"/>
      <c r="MA2073" s="593"/>
      <c r="MB2073" s="593"/>
      <c r="MC2073" s="593"/>
      <c r="MD2073" s="593"/>
      <c r="ME2073" s="593"/>
      <c r="MF2073" s="593"/>
      <c r="MG2073" s="593"/>
      <c r="MH2073" s="593"/>
      <c r="MI2073" s="593"/>
      <c r="MJ2073" s="593"/>
      <c r="MK2073" s="593"/>
      <c r="ML2073" s="593"/>
      <c r="MM2073" s="593"/>
      <c r="MN2073" s="593"/>
      <c r="MO2073" s="593"/>
      <c r="MP2073" s="593"/>
      <c r="MQ2073" s="593"/>
      <c r="MR2073" s="593"/>
      <c r="MS2073" s="593"/>
      <c r="MT2073" s="593"/>
      <c r="MU2073" s="593"/>
      <c r="MV2073" s="593"/>
      <c r="MW2073" s="593"/>
      <c r="MX2073" s="593"/>
      <c r="MY2073" s="593"/>
      <c r="MZ2073" s="593"/>
      <c r="NA2073" s="593"/>
      <c r="NB2073" s="593"/>
      <c r="NC2073" s="593"/>
      <c r="ND2073" s="593"/>
      <c r="NE2073" s="593"/>
      <c r="NF2073" s="593"/>
      <c r="NG2073" s="593"/>
      <c r="NH2073" s="593"/>
      <c r="NI2073" s="593"/>
      <c r="NJ2073" s="593"/>
      <c r="NK2073" s="593"/>
      <c r="NL2073" s="593"/>
      <c r="NM2073" s="593"/>
      <c r="NN2073" s="593"/>
      <c r="NO2073" s="593"/>
      <c r="NP2073" s="593"/>
      <c r="NQ2073" s="593"/>
      <c r="NR2073" s="593"/>
      <c r="NS2073" s="593"/>
      <c r="NT2073" s="593"/>
      <c r="NU2073" s="593"/>
      <c r="NV2073" s="593"/>
      <c r="NW2073" s="593"/>
      <c r="NX2073" s="593"/>
      <c r="NY2073" s="593"/>
      <c r="NZ2073" s="593"/>
      <c r="OA2073" s="593"/>
      <c r="OB2073" s="593"/>
      <c r="OC2073" s="593"/>
      <c r="OD2073" s="593"/>
      <c r="OE2073" s="593"/>
      <c r="OF2073" s="593"/>
      <c r="OG2073" s="593"/>
      <c r="OH2073" s="593"/>
      <c r="OI2073" s="593"/>
      <c r="OJ2073" s="593"/>
      <c r="OK2073" s="593"/>
      <c r="OL2073" s="593"/>
      <c r="OM2073" s="593"/>
      <c r="ON2073" s="593"/>
      <c r="OO2073" s="593"/>
      <c r="OP2073" s="593"/>
      <c r="OQ2073" s="593"/>
      <c r="OR2073" s="593"/>
      <c r="OS2073" s="593"/>
      <c r="OT2073" s="593"/>
      <c r="OU2073" s="593"/>
      <c r="OV2073" s="593"/>
      <c r="OW2073" s="593"/>
      <c r="OX2073" s="593"/>
      <c r="OY2073" s="593"/>
      <c r="OZ2073" s="593"/>
      <c r="PA2073" s="593"/>
      <c r="PB2073" s="593"/>
      <c r="PC2073" s="593"/>
      <c r="PD2073" s="593"/>
      <c r="PE2073" s="593"/>
      <c r="PF2073" s="593"/>
      <c r="PG2073" s="593"/>
      <c r="PH2073" s="593"/>
      <c r="PI2073" s="593"/>
      <c r="PJ2073" s="593"/>
      <c r="PK2073" s="593"/>
      <c r="PL2073" s="593"/>
      <c r="PM2073" s="593"/>
      <c r="PN2073" s="593"/>
      <c r="PO2073" s="593"/>
      <c r="PP2073" s="593"/>
      <c r="PQ2073" s="593"/>
      <c r="PR2073" s="593"/>
      <c r="PS2073" s="593"/>
      <c r="PT2073" s="593"/>
      <c r="PU2073" s="593"/>
      <c r="PV2073" s="593"/>
      <c r="PW2073" s="593"/>
      <c r="PX2073" s="593"/>
      <c r="PY2073" s="593"/>
      <c r="PZ2073" s="593"/>
      <c r="QA2073" s="593"/>
      <c r="QB2073" s="593"/>
      <c r="QC2073" s="593"/>
      <c r="QD2073" s="593"/>
      <c r="QE2073" s="593"/>
      <c r="QF2073" s="593"/>
      <c r="QG2073" s="593"/>
      <c r="QH2073" s="593"/>
      <c r="QI2073" s="593"/>
      <c r="QJ2073" s="593"/>
      <c r="QK2073" s="593"/>
      <c r="QL2073" s="593"/>
      <c r="QM2073" s="593"/>
      <c r="QN2073" s="593"/>
      <c r="QO2073" s="593"/>
      <c r="QP2073" s="593"/>
      <c r="QQ2073" s="593"/>
      <c r="QR2073" s="593"/>
      <c r="QS2073" s="593"/>
      <c r="QT2073" s="593"/>
      <c r="QU2073" s="593"/>
      <c r="QV2073" s="593"/>
      <c r="QW2073" s="593"/>
      <c r="QX2073" s="593"/>
      <c r="QY2073" s="593"/>
      <c r="QZ2073" s="593"/>
      <c r="RA2073" s="593"/>
      <c r="RB2073" s="593"/>
      <c r="RC2073" s="593"/>
      <c r="RD2073" s="593"/>
      <c r="RE2073" s="593"/>
      <c r="RF2073" s="593"/>
      <c r="RG2073" s="593"/>
      <c r="RH2073" s="593"/>
      <c r="RI2073" s="593"/>
      <c r="RJ2073" s="593"/>
      <c r="RK2073" s="593"/>
      <c r="RL2073" s="593"/>
      <c r="RM2073" s="593"/>
      <c r="RN2073" s="593"/>
      <c r="RO2073" s="593"/>
      <c r="RP2073" s="593"/>
      <c r="RQ2073" s="593"/>
      <c r="RR2073" s="593"/>
      <c r="RS2073" s="593"/>
      <c r="RT2073" s="593"/>
      <c r="RU2073" s="593"/>
      <c r="RV2073" s="593"/>
      <c r="RW2073" s="593"/>
      <c r="RX2073" s="593"/>
      <c r="RY2073" s="593"/>
      <c r="RZ2073" s="593"/>
      <c r="SA2073" s="593"/>
      <c r="SB2073" s="593"/>
      <c r="SC2073" s="593"/>
      <c r="SD2073" s="593"/>
      <c r="SE2073" s="593"/>
      <c r="SF2073" s="593"/>
      <c r="SG2073" s="593"/>
      <c r="SH2073" s="593"/>
      <c r="SI2073" s="593"/>
      <c r="SJ2073" s="593"/>
      <c r="SK2073" s="593"/>
      <c r="SL2073" s="593"/>
      <c r="SM2073" s="593"/>
      <c r="SN2073" s="593"/>
      <c r="SO2073" s="593"/>
      <c r="SP2073" s="593"/>
      <c r="SQ2073" s="593"/>
      <c r="SR2073" s="593"/>
      <c r="SS2073" s="593"/>
      <c r="ST2073" s="593"/>
      <c r="SU2073" s="593"/>
      <c r="SV2073" s="593"/>
      <c r="SW2073" s="593"/>
      <c r="SX2073" s="593"/>
      <c r="SY2073" s="593"/>
      <c r="SZ2073" s="593"/>
      <c r="TA2073" s="593"/>
      <c r="TB2073" s="593"/>
      <c r="TC2073" s="593"/>
      <c r="TD2073" s="593"/>
      <c r="TE2073" s="593"/>
      <c r="TF2073" s="593"/>
      <c r="TG2073" s="593"/>
      <c r="TH2073" s="593"/>
      <c r="TI2073" s="593"/>
      <c r="TJ2073" s="593"/>
      <c r="TK2073" s="593"/>
      <c r="TL2073" s="593"/>
      <c r="TM2073" s="593"/>
      <c r="TN2073" s="593"/>
      <c r="TO2073" s="593"/>
      <c r="TP2073" s="593"/>
      <c r="TQ2073" s="593"/>
      <c r="TR2073" s="593"/>
      <c r="TS2073" s="593"/>
      <c r="TT2073" s="593"/>
      <c r="TU2073" s="593"/>
      <c r="TV2073" s="593"/>
      <c r="TW2073" s="593"/>
      <c r="TX2073" s="593"/>
      <c r="TY2073" s="593"/>
      <c r="TZ2073" s="593"/>
      <c r="UA2073" s="593"/>
      <c r="UB2073" s="593"/>
      <c r="UC2073" s="593"/>
      <c r="UD2073" s="593"/>
      <c r="UE2073" s="593"/>
      <c r="UF2073" s="593"/>
      <c r="UG2073" s="593"/>
      <c r="UH2073" s="593"/>
      <c r="UI2073" s="593"/>
      <c r="UJ2073" s="593"/>
      <c r="UK2073" s="593"/>
      <c r="UL2073" s="593"/>
      <c r="UM2073" s="593"/>
      <c r="UN2073" s="593"/>
      <c r="UO2073" s="593"/>
      <c r="UP2073" s="593"/>
      <c r="UQ2073" s="593"/>
      <c r="UR2073" s="593"/>
      <c r="US2073" s="593"/>
      <c r="UT2073" s="593"/>
      <c r="UU2073" s="593"/>
      <c r="UV2073" s="593"/>
      <c r="UW2073" s="593"/>
      <c r="UX2073" s="593"/>
      <c r="UY2073" s="593"/>
      <c r="UZ2073" s="593"/>
      <c r="VA2073" s="593"/>
      <c r="VB2073" s="593"/>
      <c r="VC2073" s="593"/>
      <c r="VD2073" s="593"/>
      <c r="VE2073" s="593"/>
      <c r="VF2073" s="593"/>
      <c r="VG2073" s="593"/>
      <c r="VH2073" s="593"/>
      <c r="VI2073" s="593"/>
      <c r="VJ2073" s="593"/>
      <c r="VK2073" s="593"/>
      <c r="VL2073" s="593"/>
      <c r="VM2073" s="593"/>
      <c r="VN2073" s="593"/>
      <c r="VO2073" s="593"/>
      <c r="VP2073" s="593"/>
      <c r="VQ2073" s="593"/>
      <c r="VR2073" s="593"/>
      <c r="VS2073" s="593"/>
      <c r="VT2073" s="593"/>
      <c r="VU2073" s="593"/>
      <c r="VV2073" s="593"/>
      <c r="VW2073" s="593"/>
      <c r="VX2073" s="593"/>
      <c r="VY2073" s="593"/>
      <c r="VZ2073" s="593"/>
      <c r="WA2073" s="593"/>
      <c r="WB2073" s="593"/>
      <c r="WC2073" s="593"/>
      <c r="WD2073" s="593"/>
      <c r="WE2073" s="593"/>
      <c r="WF2073" s="593"/>
      <c r="WG2073" s="593"/>
      <c r="WH2073" s="593"/>
      <c r="WI2073" s="593"/>
      <c r="WJ2073" s="593"/>
      <c r="WK2073" s="593"/>
      <c r="WL2073" s="593"/>
      <c r="WM2073" s="593"/>
      <c r="WN2073" s="593"/>
      <c r="WO2073" s="593"/>
      <c r="WP2073" s="593"/>
      <c r="WQ2073" s="593"/>
      <c r="WR2073" s="593"/>
      <c r="WS2073" s="593"/>
      <c r="WT2073" s="593"/>
      <c r="WU2073" s="593"/>
      <c r="WV2073" s="593"/>
      <c r="WW2073" s="593"/>
      <c r="WX2073" s="593"/>
      <c r="WY2073" s="593"/>
      <c r="WZ2073" s="593"/>
      <c r="XA2073" s="593"/>
      <c r="XB2073" s="593"/>
      <c r="XC2073" s="593"/>
      <c r="XD2073" s="593"/>
      <c r="XE2073" s="593"/>
      <c r="XF2073" s="593"/>
      <c r="XG2073" s="593"/>
      <c r="XH2073" s="593"/>
      <c r="XI2073" s="593"/>
      <c r="XJ2073" s="593"/>
      <c r="XK2073" s="593"/>
      <c r="XL2073" s="593"/>
      <c r="XM2073" s="593"/>
      <c r="XN2073" s="593"/>
      <c r="XO2073" s="593"/>
      <c r="XP2073" s="593"/>
      <c r="XQ2073" s="593"/>
      <c r="XR2073" s="593"/>
      <c r="XS2073" s="593"/>
      <c r="XT2073" s="593"/>
      <c r="XU2073" s="593"/>
      <c r="XV2073" s="593"/>
      <c r="XW2073" s="593"/>
      <c r="XX2073" s="593"/>
      <c r="XY2073" s="593"/>
      <c r="XZ2073" s="593"/>
      <c r="YA2073" s="593"/>
      <c r="YB2073" s="593"/>
      <c r="YC2073" s="593"/>
      <c r="YD2073" s="593"/>
      <c r="YE2073" s="593"/>
      <c r="YF2073" s="593"/>
      <c r="YG2073" s="593"/>
      <c r="YH2073" s="593"/>
      <c r="YI2073" s="593"/>
      <c r="YJ2073" s="593"/>
      <c r="YK2073" s="593"/>
      <c r="YL2073" s="593"/>
      <c r="YM2073" s="593"/>
      <c r="YN2073" s="593"/>
      <c r="YO2073" s="593"/>
      <c r="YP2073" s="593"/>
      <c r="YQ2073" s="593"/>
      <c r="YR2073" s="593"/>
      <c r="YS2073" s="593"/>
      <c r="YT2073" s="593"/>
      <c r="YU2073" s="593"/>
      <c r="YV2073" s="593"/>
      <c r="YW2073" s="593"/>
      <c r="YX2073" s="593"/>
      <c r="YY2073" s="593"/>
      <c r="YZ2073" s="593"/>
      <c r="ZA2073" s="593"/>
      <c r="ZB2073" s="593"/>
      <c r="ZC2073" s="593"/>
      <c r="ZD2073" s="593"/>
      <c r="ZE2073" s="593"/>
      <c r="ZF2073" s="593"/>
      <c r="ZG2073" s="593"/>
      <c r="ZH2073" s="593"/>
      <c r="ZI2073" s="593"/>
      <c r="ZJ2073" s="593"/>
      <c r="ZK2073" s="593"/>
      <c r="ZL2073" s="593"/>
      <c r="ZM2073" s="593"/>
      <c r="ZN2073" s="593"/>
      <c r="ZO2073" s="593"/>
      <c r="ZP2073" s="593"/>
      <c r="ZQ2073" s="593"/>
      <c r="ZR2073" s="593"/>
      <c r="ZS2073" s="593"/>
      <c r="ZT2073" s="593"/>
      <c r="ZU2073" s="593"/>
      <c r="ZV2073" s="593"/>
      <c r="ZW2073" s="593"/>
      <c r="ZX2073" s="593"/>
      <c r="ZY2073" s="593"/>
      <c r="ZZ2073" s="593"/>
      <c r="AAA2073" s="593"/>
      <c r="AAB2073" s="593"/>
      <c r="AAC2073" s="593"/>
      <c r="AAD2073" s="593"/>
      <c r="AAE2073" s="593"/>
      <c r="AAF2073" s="593"/>
      <c r="AAG2073" s="593"/>
      <c r="AAH2073" s="593"/>
      <c r="AAI2073" s="593"/>
      <c r="AAJ2073" s="593"/>
      <c r="AAK2073" s="593"/>
      <c r="AAL2073" s="593"/>
      <c r="AAM2073" s="593"/>
      <c r="AAN2073" s="593"/>
      <c r="AAO2073" s="593"/>
      <c r="AAP2073" s="593"/>
      <c r="AAQ2073" s="593"/>
      <c r="AAR2073" s="593"/>
      <c r="AAS2073" s="593"/>
      <c r="AAT2073" s="593"/>
      <c r="AAU2073" s="593"/>
      <c r="AAV2073" s="593"/>
      <c r="AAW2073" s="593"/>
      <c r="AAX2073" s="593"/>
      <c r="AAY2073" s="593"/>
      <c r="AAZ2073" s="593"/>
      <c r="ABA2073" s="593"/>
      <c r="ABB2073" s="593"/>
      <c r="ABC2073" s="593"/>
      <c r="ABD2073" s="593"/>
      <c r="ABE2073" s="593"/>
      <c r="ABF2073" s="593"/>
      <c r="ABG2073" s="593"/>
      <c r="ABH2073" s="593"/>
      <c r="ABI2073" s="593"/>
      <c r="ABJ2073" s="593"/>
      <c r="ABK2073" s="593"/>
      <c r="ABL2073" s="593"/>
      <c r="ABM2073" s="593"/>
      <c r="ABN2073" s="593"/>
      <c r="ABO2073" s="593"/>
      <c r="ABP2073" s="593"/>
      <c r="ABQ2073" s="593"/>
      <c r="ABR2073" s="593"/>
      <c r="ABS2073" s="593"/>
      <c r="ABT2073" s="593"/>
      <c r="ABU2073" s="593"/>
      <c r="ABV2073" s="593"/>
      <c r="ABW2073" s="593"/>
      <c r="ABX2073" s="593"/>
      <c r="ABY2073" s="593"/>
      <c r="ABZ2073" s="593"/>
      <c r="ACA2073" s="593"/>
      <c r="ACB2073" s="593"/>
      <c r="ACC2073" s="593"/>
      <c r="ACD2073" s="593"/>
      <c r="ACE2073" s="593"/>
      <c r="ACF2073" s="593"/>
      <c r="ACG2073" s="593"/>
      <c r="ACH2073" s="593"/>
      <c r="ACI2073" s="593"/>
      <c r="ACJ2073" s="593"/>
      <c r="ACK2073" s="593"/>
      <c r="ACL2073" s="593"/>
      <c r="ACM2073" s="593"/>
      <c r="ACN2073" s="593"/>
      <c r="ACO2073" s="593"/>
      <c r="ACP2073" s="593"/>
      <c r="ACQ2073" s="593"/>
      <c r="ACR2073" s="593"/>
      <c r="ACS2073" s="593"/>
      <c r="ACT2073" s="593"/>
      <c r="ACU2073" s="593"/>
      <c r="ACV2073" s="593"/>
      <c r="ACW2073" s="593"/>
      <c r="ACX2073" s="593"/>
      <c r="ACY2073" s="593"/>
      <c r="ACZ2073" s="593"/>
      <c r="ADA2073" s="593"/>
      <c r="ADB2073" s="593"/>
      <c r="ADC2073" s="593"/>
      <c r="ADD2073" s="593"/>
      <c r="ADE2073" s="593"/>
      <c r="ADF2073" s="593"/>
      <c r="ADG2073" s="593"/>
      <c r="ADH2073" s="593"/>
      <c r="ADI2073" s="593"/>
      <c r="ADJ2073" s="593"/>
      <c r="ADK2073" s="593"/>
      <c r="ADL2073" s="593"/>
      <c r="ADM2073" s="593"/>
      <c r="ADN2073" s="593"/>
      <c r="ADO2073" s="593"/>
      <c r="ADP2073" s="593"/>
      <c r="ADQ2073" s="593"/>
      <c r="ADR2073" s="593"/>
      <c r="ADS2073" s="593"/>
      <c r="ADT2073" s="593"/>
      <c r="ADU2073" s="593"/>
      <c r="ADV2073" s="593"/>
      <c r="ADW2073" s="593"/>
      <c r="ADX2073" s="593"/>
      <c r="ADY2073" s="593"/>
      <c r="ADZ2073" s="593"/>
      <c r="AEA2073" s="593"/>
      <c r="AEB2073" s="593"/>
      <c r="AEC2073" s="593"/>
      <c r="AED2073" s="593"/>
      <c r="AEE2073" s="593"/>
      <c r="AEF2073" s="593"/>
      <c r="AEG2073" s="593"/>
      <c r="AEH2073" s="593"/>
      <c r="AEI2073" s="593"/>
      <c r="AEJ2073" s="593"/>
      <c r="AEK2073" s="593"/>
      <c r="AEL2073" s="593"/>
      <c r="AEM2073" s="593"/>
      <c r="AEN2073" s="593"/>
      <c r="AEO2073" s="593"/>
      <c r="AEP2073" s="593"/>
      <c r="AEQ2073" s="593"/>
      <c r="AER2073" s="593"/>
      <c r="AES2073" s="593"/>
      <c r="AET2073" s="593"/>
      <c r="AEU2073" s="593"/>
      <c r="AEV2073" s="593"/>
      <c r="AEW2073" s="593"/>
      <c r="AEX2073" s="593"/>
      <c r="AEY2073" s="593"/>
      <c r="AEZ2073" s="593"/>
      <c r="AFA2073" s="593"/>
      <c r="AFB2073" s="593"/>
      <c r="AFC2073" s="593"/>
      <c r="AFD2073" s="593"/>
      <c r="AFE2073" s="593"/>
      <c r="AFF2073" s="593"/>
      <c r="AFG2073" s="593"/>
      <c r="AFH2073" s="593"/>
      <c r="AFI2073" s="593"/>
      <c r="AFJ2073" s="593"/>
      <c r="AFK2073" s="593"/>
      <c r="AFL2073" s="593"/>
      <c r="AFM2073" s="593"/>
      <c r="AFN2073" s="593"/>
      <c r="AFO2073" s="593"/>
      <c r="AFP2073" s="593"/>
      <c r="AFQ2073" s="593"/>
      <c r="AFR2073" s="593"/>
      <c r="AFS2073" s="593"/>
      <c r="AFT2073" s="593"/>
      <c r="AFU2073" s="593"/>
      <c r="AFV2073" s="593"/>
      <c r="AFW2073" s="593"/>
      <c r="AFX2073" s="593"/>
      <c r="AFY2073" s="593"/>
      <c r="AFZ2073" s="593"/>
      <c r="AGA2073" s="593"/>
      <c r="AGB2073" s="593"/>
      <c r="AGC2073" s="593"/>
      <c r="AGD2073" s="593"/>
      <c r="AGE2073" s="593"/>
      <c r="AGF2073" s="593"/>
      <c r="AGG2073" s="593"/>
      <c r="AGH2073" s="593"/>
      <c r="AGI2073" s="593"/>
      <c r="AGJ2073" s="593"/>
      <c r="AGK2073" s="593"/>
      <c r="AGL2073" s="593"/>
      <c r="AGM2073" s="593"/>
      <c r="AGN2073" s="593"/>
      <c r="AGO2073" s="593"/>
      <c r="AGP2073" s="593"/>
      <c r="AGQ2073" s="593"/>
      <c r="AGR2073" s="593"/>
      <c r="AGS2073" s="593"/>
      <c r="AGT2073" s="593"/>
      <c r="AGU2073" s="593"/>
      <c r="AGV2073" s="593"/>
      <c r="AGW2073" s="593"/>
      <c r="AGX2073" s="593"/>
      <c r="AGY2073" s="593"/>
      <c r="AGZ2073" s="593"/>
      <c r="AHA2073" s="593"/>
      <c r="AHB2073" s="593"/>
      <c r="AHC2073" s="593"/>
      <c r="AHD2073" s="593"/>
      <c r="AHE2073" s="593"/>
      <c r="AHF2073" s="593"/>
      <c r="AHG2073" s="593"/>
      <c r="AHH2073" s="593"/>
      <c r="AHI2073" s="593"/>
      <c r="AHJ2073" s="593"/>
      <c r="AHK2073" s="593"/>
      <c r="AHL2073" s="593"/>
      <c r="AHM2073" s="593"/>
      <c r="AHN2073" s="593"/>
      <c r="AHO2073" s="593"/>
      <c r="AHP2073" s="593"/>
      <c r="AHQ2073" s="593"/>
      <c r="AHR2073" s="593"/>
      <c r="AHS2073" s="593"/>
      <c r="AHT2073" s="593"/>
      <c r="AHU2073" s="593"/>
      <c r="AHV2073" s="593"/>
      <c r="AHW2073" s="593"/>
      <c r="AHX2073" s="593"/>
      <c r="AHY2073" s="593"/>
      <c r="AHZ2073" s="593"/>
      <c r="AIA2073" s="593"/>
      <c r="AIB2073" s="593"/>
      <c r="AIC2073" s="593"/>
      <c r="AID2073" s="593"/>
      <c r="AIE2073" s="593"/>
      <c r="AIF2073" s="593"/>
      <c r="AIG2073" s="593"/>
      <c r="AIH2073" s="593"/>
      <c r="AII2073" s="593"/>
      <c r="AIJ2073" s="593"/>
      <c r="AIK2073" s="593"/>
      <c r="AIL2073" s="593"/>
      <c r="AIM2073" s="593"/>
      <c r="AIN2073" s="593"/>
      <c r="AIO2073" s="593"/>
      <c r="AIP2073" s="593"/>
      <c r="AIQ2073" s="593"/>
      <c r="AIR2073" s="593"/>
      <c r="AIS2073" s="593"/>
      <c r="AIT2073" s="593"/>
      <c r="AIU2073" s="593"/>
      <c r="AIV2073" s="593"/>
      <c r="AIW2073" s="593"/>
      <c r="AIX2073" s="593"/>
      <c r="AIY2073" s="593"/>
      <c r="AIZ2073" s="593"/>
      <c r="AJA2073" s="593"/>
      <c r="AJB2073" s="593"/>
      <c r="AJC2073" s="593"/>
      <c r="AJD2073" s="593"/>
      <c r="AJE2073" s="593"/>
      <c r="AJF2073" s="593"/>
      <c r="AJG2073" s="593"/>
      <c r="AJH2073" s="593"/>
      <c r="AJI2073" s="593"/>
      <c r="AJJ2073" s="593"/>
      <c r="AJK2073" s="593"/>
      <c r="AJL2073" s="593"/>
      <c r="AJM2073" s="593"/>
      <c r="AJN2073" s="593"/>
      <c r="AJO2073" s="593"/>
      <c r="AJP2073" s="593"/>
      <c r="AJQ2073" s="593"/>
      <c r="AJR2073" s="593"/>
      <c r="AJS2073" s="593"/>
      <c r="AJT2073" s="593"/>
      <c r="AJU2073" s="593"/>
      <c r="AJV2073" s="593"/>
      <c r="AJW2073" s="593"/>
      <c r="AJX2073" s="593"/>
      <c r="AJY2073" s="593"/>
      <c r="AJZ2073" s="593"/>
      <c r="AKA2073" s="593"/>
      <c r="AKB2073" s="593"/>
      <c r="AKC2073" s="593"/>
      <c r="AKD2073" s="593"/>
      <c r="AKE2073" s="593"/>
      <c r="AKF2073" s="593"/>
      <c r="AKG2073" s="593"/>
      <c r="AKH2073" s="593"/>
      <c r="AKI2073" s="593"/>
      <c r="AKJ2073" s="593"/>
      <c r="AKK2073" s="593"/>
      <c r="AKL2073" s="593"/>
      <c r="AKM2073" s="593"/>
      <c r="AKN2073" s="593"/>
      <c r="AKO2073" s="593"/>
      <c r="AKP2073" s="593"/>
      <c r="AKQ2073" s="593"/>
      <c r="AKR2073" s="593"/>
      <c r="AKS2073" s="593"/>
      <c r="AKT2073" s="593"/>
      <c r="AKU2073" s="593"/>
      <c r="AKV2073" s="593"/>
      <c r="AKW2073" s="593"/>
      <c r="AKX2073" s="593"/>
      <c r="AKY2073" s="593"/>
      <c r="AKZ2073" s="593"/>
      <c r="ALA2073" s="593"/>
      <c r="ALB2073" s="593"/>
      <c r="ALC2073" s="593"/>
      <c r="ALD2073" s="593"/>
      <c r="ALE2073" s="593"/>
      <c r="ALF2073" s="593"/>
      <c r="ALG2073" s="593"/>
      <c r="ALH2073" s="593"/>
      <c r="ALI2073" s="593"/>
      <c r="ALJ2073" s="593"/>
      <c r="ALK2073" s="593"/>
      <c r="ALL2073" s="593"/>
      <c r="ALM2073" s="593"/>
      <c r="ALN2073" s="593"/>
      <c r="ALO2073" s="593"/>
      <c r="ALP2073" s="593"/>
      <c r="ALQ2073" s="593"/>
      <c r="ALR2073" s="593"/>
      <c r="ALS2073" s="593"/>
      <c r="ALT2073" s="593"/>
      <c r="ALU2073" s="593"/>
      <c r="ALV2073" s="593"/>
      <c r="ALW2073" s="593"/>
      <c r="ALX2073" s="593"/>
      <c r="ALY2073" s="593"/>
      <c r="ALZ2073" s="593"/>
      <c r="AMA2073" s="593"/>
      <c r="AMB2073" s="593"/>
      <c r="AMC2073" s="593"/>
      <c r="AMD2073" s="593"/>
      <c r="AME2073" s="593"/>
      <c r="AMF2073" s="593"/>
      <c r="AMG2073" s="593"/>
      <c r="AMH2073" s="593"/>
      <c r="AMI2073" s="593"/>
      <c r="AMJ2073" s="593"/>
      <c r="AMK2073" s="593"/>
      <c r="AML2073" s="593"/>
      <c r="AMM2073" s="593"/>
      <c r="AMN2073" s="593"/>
      <c r="AMO2073" s="593"/>
      <c r="AMP2073" s="593"/>
      <c r="AMQ2073" s="593"/>
      <c r="AMR2073" s="593"/>
      <c r="AMS2073" s="593"/>
      <c r="AMT2073" s="593"/>
      <c r="AMU2073" s="593"/>
      <c r="AMV2073" s="593"/>
      <c r="AMW2073" s="593"/>
      <c r="AMX2073" s="593"/>
      <c r="AMY2073" s="593"/>
      <c r="AMZ2073" s="593"/>
      <c r="ANA2073" s="593"/>
      <c r="ANB2073" s="593"/>
      <c r="ANC2073" s="593"/>
      <c r="AND2073" s="593"/>
      <c r="ANE2073" s="593"/>
      <c r="ANF2073" s="593"/>
      <c r="ANG2073" s="593"/>
      <c r="ANH2073" s="593"/>
      <c r="ANI2073" s="593"/>
      <c r="ANJ2073" s="593"/>
      <c r="ANK2073" s="593"/>
      <c r="ANL2073" s="593"/>
      <c r="ANM2073" s="593"/>
      <c r="ANN2073" s="593"/>
      <c r="ANO2073" s="593"/>
      <c r="ANP2073" s="593"/>
      <c r="ANQ2073" s="593"/>
      <c r="ANR2073" s="593"/>
      <c r="ANS2073" s="593"/>
      <c r="ANT2073" s="593"/>
      <c r="ANU2073" s="593"/>
      <c r="ANV2073" s="593"/>
      <c r="ANW2073" s="593"/>
      <c r="ANX2073" s="593"/>
      <c r="ANY2073" s="593"/>
      <c r="ANZ2073" s="593"/>
      <c r="AOA2073" s="593"/>
      <c r="AOB2073" s="593"/>
      <c r="AOC2073" s="593"/>
      <c r="AOD2073" s="593"/>
      <c r="AOE2073" s="593"/>
      <c r="AOF2073" s="593"/>
      <c r="AOG2073" s="593"/>
      <c r="AOH2073" s="593"/>
      <c r="AOI2073" s="593"/>
      <c r="AOJ2073" s="593"/>
      <c r="AOK2073" s="593"/>
      <c r="AOL2073" s="593"/>
      <c r="AOM2073" s="593"/>
      <c r="AON2073" s="593"/>
      <c r="AOO2073" s="593"/>
      <c r="AOP2073" s="593"/>
      <c r="AOQ2073" s="593"/>
      <c r="AOR2073" s="593"/>
      <c r="AOS2073" s="593"/>
      <c r="AOT2073" s="593"/>
      <c r="AOU2073" s="593"/>
      <c r="AOV2073" s="593"/>
      <c r="AOW2073" s="593"/>
      <c r="AOX2073" s="593"/>
      <c r="AOY2073" s="593"/>
      <c r="AOZ2073" s="593"/>
      <c r="APA2073" s="593"/>
      <c r="APB2073" s="593"/>
      <c r="APC2073" s="593"/>
      <c r="APD2073" s="593"/>
      <c r="APE2073" s="593"/>
      <c r="APF2073" s="593"/>
      <c r="APG2073" s="593"/>
      <c r="APH2073" s="593"/>
      <c r="API2073" s="593"/>
      <c r="APJ2073" s="593"/>
      <c r="APK2073" s="593"/>
      <c r="APL2073" s="593"/>
      <c r="APM2073" s="593"/>
      <c r="APN2073" s="593"/>
      <c r="APO2073" s="593"/>
      <c r="APP2073" s="593"/>
      <c r="APQ2073" s="593"/>
      <c r="APR2073" s="593"/>
      <c r="APS2073" s="593"/>
      <c r="APT2073" s="593"/>
      <c r="APU2073" s="593"/>
      <c r="APV2073" s="593"/>
      <c r="APW2073" s="593"/>
      <c r="APX2073" s="593"/>
      <c r="APY2073" s="593"/>
      <c r="APZ2073" s="593"/>
      <c r="AQA2073" s="593"/>
      <c r="AQB2073" s="593"/>
      <c r="AQC2073" s="593"/>
      <c r="AQD2073" s="593"/>
      <c r="AQE2073" s="593"/>
      <c r="AQF2073" s="593"/>
      <c r="AQG2073" s="593"/>
      <c r="AQH2073" s="593"/>
      <c r="AQI2073" s="593"/>
      <c r="AQJ2073" s="593"/>
      <c r="AQK2073" s="593"/>
      <c r="AQL2073" s="593"/>
      <c r="AQM2073" s="593"/>
      <c r="AQN2073" s="593"/>
      <c r="AQO2073" s="593"/>
      <c r="AQP2073" s="593"/>
      <c r="AQQ2073" s="593"/>
      <c r="AQR2073" s="593"/>
      <c r="AQS2073" s="593"/>
      <c r="AQT2073" s="593"/>
      <c r="AQU2073" s="593"/>
      <c r="AQV2073" s="593"/>
      <c r="AQW2073" s="593"/>
      <c r="AQX2073" s="593"/>
      <c r="AQY2073" s="593"/>
      <c r="AQZ2073" s="593"/>
      <c r="ARA2073" s="593"/>
      <c r="ARB2073" s="593"/>
      <c r="ARC2073" s="593"/>
      <c r="ARD2073" s="593"/>
      <c r="ARE2073" s="593"/>
      <c r="ARF2073" s="593"/>
      <c r="ARG2073" s="593"/>
      <c r="ARH2073" s="593"/>
      <c r="ARI2073" s="593"/>
      <c r="ARJ2073" s="593"/>
      <c r="ARK2073" s="593"/>
      <c r="ARL2073" s="593"/>
      <c r="ARM2073" s="593"/>
      <c r="ARN2073" s="593"/>
      <c r="ARO2073" s="593"/>
      <c r="ARP2073" s="593"/>
      <c r="ARQ2073" s="593"/>
      <c r="ARR2073" s="593"/>
      <c r="ARS2073" s="593"/>
      <c r="ART2073" s="593"/>
      <c r="ARU2073" s="593"/>
      <c r="ARV2073" s="593"/>
      <c r="ARW2073" s="593"/>
      <c r="ARX2073" s="593"/>
      <c r="ARY2073" s="593"/>
      <c r="ARZ2073" s="593"/>
      <c r="ASA2073" s="593"/>
      <c r="ASB2073" s="593"/>
      <c r="ASC2073" s="593"/>
      <c r="ASD2073" s="593"/>
      <c r="ASE2073" s="593"/>
      <c r="ASF2073" s="593"/>
      <c r="ASG2073" s="593"/>
      <c r="ASH2073" s="593"/>
      <c r="ASI2073" s="593"/>
      <c r="ASJ2073" s="593"/>
      <c r="ASK2073" s="593"/>
      <c r="ASL2073" s="593"/>
      <c r="ASM2073" s="593"/>
      <c r="ASN2073" s="593"/>
      <c r="ASO2073" s="593"/>
      <c r="ASP2073" s="593"/>
      <c r="ASQ2073" s="593"/>
      <c r="ASR2073" s="593"/>
      <c r="ASS2073" s="593"/>
      <c r="AST2073" s="593"/>
      <c r="ASU2073" s="593"/>
      <c r="ASV2073" s="593"/>
      <c r="ASW2073" s="593"/>
      <c r="ASX2073" s="593"/>
      <c r="ASY2073" s="593"/>
      <c r="ASZ2073" s="593"/>
      <c r="ATA2073" s="593"/>
      <c r="ATB2073" s="593"/>
      <c r="ATC2073" s="593"/>
      <c r="ATD2073" s="593"/>
      <c r="ATE2073" s="593"/>
      <c r="ATF2073" s="593"/>
      <c r="ATG2073" s="593"/>
      <c r="ATH2073" s="593"/>
      <c r="ATI2073" s="593"/>
      <c r="ATJ2073" s="593"/>
      <c r="ATK2073" s="593"/>
      <c r="ATL2073" s="593"/>
      <c r="ATM2073" s="593"/>
      <c r="ATN2073" s="593"/>
      <c r="ATO2073" s="593"/>
      <c r="ATP2073" s="593"/>
      <c r="ATQ2073" s="593"/>
      <c r="ATR2073" s="593"/>
      <c r="ATS2073" s="593"/>
      <c r="ATT2073" s="593"/>
      <c r="ATU2073" s="593"/>
      <c r="ATV2073" s="593"/>
      <c r="ATW2073" s="593"/>
      <c r="ATX2073" s="593"/>
      <c r="ATY2073" s="593"/>
      <c r="ATZ2073" s="593"/>
      <c r="AUA2073" s="593"/>
      <c r="AUB2073" s="593"/>
      <c r="AUC2073" s="593"/>
      <c r="AUD2073" s="593"/>
      <c r="AUE2073" s="593"/>
      <c r="AUF2073" s="593"/>
      <c r="AUG2073" s="593"/>
      <c r="AUH2073" s="593"/>
      <c r="AUI2073" s="593"/>
      <c r="AUJ2073" s="593"/>
      <c r="AUK2073" s="593"/>
      <c r="AUL2073" s="593"/>
      <c r="AUM2073" s="593"/>
      <c r="AUN2073" s="593"/>
      <c r="AUO2073" s="593"/>
      <c r="AUP2073" s="593"/>
      <c r="AUQ2073" s="593"/>
      <c r="AUR2073" s="593"/>
      <c r="AUS2073" s="593"/>
      <c r="AUT2073" s="593"/>
      <c r="AUU2073" s="593"/>
      <c r="AUV2073" s="593"/>
      <c r="AUW2073" s="593"/>
      <c r="AUX2073" s="593"/>
      <c r="AUY2073" s="593"/>
      <c r="AUZ2073" s="593"/>
      <c r="AVA2073" s="593"/>
      <c r="AVB2073" s="593"/>
      <c r="AVC2073" s="593"/>
      <c r="AVD2073" s="593"/>
      <c r="AVE2073" s="593"/>
      <c r="AVF2073" s="593"/>
      <c r="AVG2073" s="593"/>
      <c r="AVH2073" s="593"/>
      <c r="AVI2073" s="593"/>
      <c r="AVJ2073" s="593"/>
      <c r="AVK2073" s="593"/>
    </row>
    <row r="2074" spans="1:1259">
      <c r="A2074" s="715"/>
      <c r="B2074" s="564"/>
      <c r="C2074" s="564"/>
      <c r="D2074" s="676" t="s">
        <v>1067</v>
      </c>
      <c r="E2074" s="524"/>
      <c r="F2074" s="676" t="s">
        <v>1152</v>
      </c>
      <c r="G2074" s="665">
        <v>2022</v>
      </c>
      <c r="H2074" s="665">
        <v>5</v>
      </c>
      <c r="I2074" s="687"/>
      <c r="J2074" s="666"/>
      <c r="K2074" s="676">
        <v>7700010822</v>
      </c>
      <c r="L2074" s="677" t="s">
        <v>1578</v>
      </c>
      <c r="M2074" s="677">
        <v>44468</v>
      </c>
      <c r="N2074" s="677" t="s">
        <v>1651</v>
      </c>
      <c r="O2074" s="677"/>
      <c r="P2074" s="677"/>
      <c r="Q2074" s="666"/>
      <c r="R2074" s="666"/>
      <c r="S2074" s="665" t="s">
        <v>1580</v>
      </c>
      <c r="T2074" s="665">
        <v>60</v>
      </c>
      <c r="U2074" s="676" t="s">
        <v>1650</v>
      </c>
      <c r="V2074" s="676" t="s">
        <v>1591</v>
      </c>
      <c r="W2074" s="678">
        <v>400</v>
      </c>
      <c r="X2074" s="551">
        <v>75010</v>
      </c>
      <c r="Y2074" s="693">
        <v>30004000</v>
      </c>
      <c r="Z2074" s="667">
        <v>0.48</v>
      </c>
      <c r="AA2074" s="682">
        <f>Y2074*Z2074</f>
        <v>14401920</v>
      </c>
      <c r="AB2074" s="521"/>
      <c r="AC2074" s="668">
        <v>0</v>
      </c>
      <c r="AD2074" s="676"/>
      <c r="AE2074" s="684"/>
      <c r="AF2074" s="695">
        <f>AA2074+AD2074+AE2074</f>
        <v>14401920</v>
      </c>
      <c r="AG2074" s="665" t="s">
        <v>47</v>
      </c>
      <c r="AH2074" s="641"/>
      <c r="AI2074" s="676">
        <v>75</v>
      </c>
      <c r="AJ2074" s="676" t="s">
        <v>1597</v>
      </c>
      <c r="AK2074" s="676" t="s">
        <v>1075</v>
      </c>
      <c r="AL2074" s="696">
        <v>21075</v>
      </c>
      <c r="AM2074" s="665" t="s">
        <v>52</v>
      </c>
      <c r="AN2074" s="676" t="s">
        <v>50</v>
      </c>
      <c r="AO2074" s="665"/>
      <c r="AP2074" s="676" t="s">
        <v>92</v>
      </c>
      <c r="AQ2074" s="676" t="s">
        <v>37</v>
      </c>
      <c r="AR2074" s="676"/>
      <c r="AS2074" s="523" t="s">
        <v>1077</v>
      </c>
      <c r="AT2074" s="523"/>
      <c r="AU2074" s="523"/>
      <c r="AV2074" s="674"/>
      <c r="AW2074" s="673" t="str">
        <f>U2074</f>
        <v>30390256F</v>
      </c>
      <c r="AX2074" s="673" cm="1">
        <f t="array" ref="AX2074">SUM(MID(0&amp;AW2074,LARGE(INDEX(ISNUMBER(--MID(AW2074,ROW($1:$8),1))*ROW($1:$8),),ROW($1:$8))+1,1)*10^ROW($1:$8)/10)</f>
        <v>30390256</v>
      </c>
      <c r="AY2074" s="673" t="str">
        <f>VLOOKUP($AX2074,'Item Master Data'!$A:$F,3,FALSE)</f>
        <v>T400H</v>
      </c>
      <c r="AZ2074" s="673">
        <f>VLOOKUP($AX2074,'Item Master Data'!$A:$F,6,FALSE)</f>
        <v>400</v>
      </c>
      <c r="BA2074" s="673">
        <f>X2074/BB2074</f>
        <v>2885</v>
      </c>
      <c r="BB2074" s="673">
        <f>VLOOKUP(AX2074,'Item Master Data'!$A:$G,7,FALSE)</f>
        <v>26</v>
      </c>
      <c r="BC2074" s="673"/>
      <c r="BD2074" s="673">
        <f>W2074-AZ2074</f>
        <v>0</v>
      </c>
      <c r="BE2074" s="593"/>
      <c r="BF2074" s="593"/>
      <c r="BG2074" s="593"/>
      <c r="BH2074" s="593"/>
      <c r="BI2074" s="593"/>
      <c r="BJ2074" s="593"/>
      <c r="BK2074" s="593"/>
      <c r="BL2074" s="593"/>
      <c r="BM2074" s="593"/>
      <c r="BN2074" s="593"/>
      <c r="BO2074" s="593"/>
      <c r="BP2074" s="593"/>
      <c r="BQ2074" s="593"/>
      <c r="BR2074" s="593"/>
      <c r="BS2074" s="593"/>
      <c r="BT2074" s="593"/>
      <c r="BU2074" s="593"/>
      <c r="BV2074" s="593"/>
      <c r="BW2074" s="593"/>
      <c r="BX2074" s="593"/>
      <c r="BY2074" s="593"/>
      <c r="BZ2074" s="593"/>
      <c r="CA2074" s="593"/>
      <c r="CB2074" s="593"/>
      <c r="CC2074" s="593"/>
      <c r="CD2074" s="593"/>
      <c r="CE2074" s="593"/>
      <c r="CF2074" s="593"/>
      <c r="CG2074" s="593"/>
      <c r="CH2074" s="593"/>
      <c r="CI2074" s="593"/>
      <c r="CJ2074" s="593"/>
      <c r="CK2074" s="593"/>
      <c r="CL2074" s="593"/>
      <c r="CM2074" s="593"/>
      <c r="CN2074" s="593"/>
      <c r="CO2074" s="593"/>
      <c r="CP2074" s="593"/>
      <c r="CQ2074" s="593"/>
      <c r="CR2074" s="593"/>
      <c r="CS2074" s="593"/>
      <c r="CT2074" s="593"/>
      <c r="CU2074" s="593"/>
      <c r="CV2074" s="593"/>
      <c r="CW2074" s="593"/>
      <c r="CX2074" s="593"/>
      <c r="CY2074" s="593"/>
      <c r="CZ2074" s="593"/>
      <c r="DA2074" s="593"/>
      <c r="DB2074" s="593"/>
      <c r="DC2074" s="593"/>
      <c r="DD2074" s="593"/>
      <c r="DE2074" s="593"/>
      <c r="DF2074" s="593"/>
      <c r="DG2074" s="593"/>
      <c r="DH2074" s="593"/>
      <c r="DI2074" s="593"/>
      <c r="DJ2074" s="593"/>
      <c r="DK2074" s="593"/>
      <c r="DL2074" s="593"/>
      <c r="DM2074" s="593"/>
      <c r="DN2074" s="593"/>
      <c r="DO2074" s="593"/>
      <c r="DP2074" s="593"/>
      <c r="DQ2074" s="593"/>
      <c r="DR2074" s="593"/>
      <c r="DS2074" s="593"/>
      <c r="DT2074" s="593"/>
      <c r="DU2074" s="593"/>
      <c r="DV2074" s="593"/>
      <c r="DW2074" s="593"/>
      <c r="DX2074" s="593"/>
      <c r="DY2074" s="593"/>
      <c r="DZ2074" s="593"/>
      <c r="EA2074" s="593"/>
      <c r="EB2074" s="593"/>
      <c r="EC2074" s="593"/>
      <c r="ED2074" s="593"/>
      <c r="EE2074" s="593"/>
      <c r="EF2074" s="593"/>
      <c r="EG2074" s="593"/>
      <c r="EH2074" s="593"/>
      <c r="EI2074" s="593"/>
      <c r="EJ2074" s="593"/>
      <c r="EK2074" s="593"/>
      <c r="EL2074" s="593"/>
      <c r="EM2074" s="593"/>
      <c r="EN2074" s="593"/>
      <c r="EO2074" s="593"/>
      <c r="EP2074" s="593"/>
      <c r="EQ2074" s="593"/>
      <c r="ER2074" s="593"/>
      <c r="ES2074" s="593"/>
      <c r="ET2074" s="593"/>
      <c r="EU2074" s="593"/>
      <c r="EV2074" s="593"/>
      <c r="EW2074" s="593"/>
      <c r="EX2074" s="593"/>
      <c r="EY2074" s="593"/>
      <c r="EZ2074" s="593"/>
      <c r="FA2074" s="593"/>
      <c r="FB2074" s="593"/>
      <c r="FC2074" s="593"/>
      <c r="FD2074" s="593"/>
      <c r="FE2074" s="593"/>
      <c r="FF2074" s="593"/>
      <c r="FG2074" s="593"/>
      <c r="FH2074" s="593"/>
      <c r="FI2074" s="593"/>
      <c r="FJ2074" s="593"/>
      <c r="FK2074" s="593"/>
      <c r="FL2074" s="593"/>
      <c r="FM2074" s="593"/>
      <c r="FN2074" s="593"/>
      <c r="FO2074" s="593"/>
      <c r="FP2074" s="593"/>
      <c r="FQ2074" s="593"/>
      <c r="FR2074" s="593"/>
      <c r="FS2074" s="593"/>
      <c r="FT2074" s="593"/>
      <c r="FU2074" s="593"/>
      <c r="FV2074" s="593"/>
      <c r="FW2074" s="593"/>
      <c r="FX2074" s="593"/>
      <c r="FY2074" s="593"/>
      <c r="FZ2074" s="593"/>
      <c r="GA2074" s="593"/>
      <c r="GB2074" s="593"/>
      <c r="GC2074" s="593"/>
      <c r="GD2074" s="593"/>
      <c r="GE2074" s="593"/>
      <c r="GF2074" s="593"/>
      <c r="GG2074" s="593"/>
      <c r="GH2074" s="593"/>
      <c r="GI2074" s="593"/>
      <c r="GJ2074" s="593"/>
      <c r="GK2074" s="593"/>
      <c r="GL2074" s="593"/>
      <c r="GM2074" s="593"/>
      <c r="GN2074" s="593"/>
      <c r="GO2074" s="593"/>
      <c r="GP2074" s="593"/>
      <c r="GQ2074" s="593"/>
      <c r="GR2074" s="593"/>
      <c r="GS2074" s="593"/>
      <c r="GT2074" s="593"/>
      <c r="GU2074" s="593"/>
      <c r="GV2074" s="593"/>
      <c r="GW2074" s="593"/>
      <c r="GX2074" s="593"/>
      <c r="GY2074" s="593"/>
      <c r="GZ2074" s="593"/>
      <c r="HA2074" s="593"/>
      <c r="HB2074" s="593"/>
      <c r="HC2074" s="593"/>
      <c r="HD2074" s="593"/>
      <c r="HE2074" s="593"/>
      <c r="HF2074" s="593"/>
      <c r="HG2074" s="593"/>
      <c r="HH2074" s="593"/>
      <c r="HI2074" s="593"/>
      <c r="HJ2074" s="593"/>
      <c r="HK2074" s="593"/>
      <c r="HL2074" s="593"/>
      <c r="HM2074" s="593"/>
      <c r="HN2074" s="593"/>
      <c r="HO2074" s="593"/>
      <c r="HP2074" s="593"/>
      <c r="HQ2074" s="593"/>
      <c r="HR2074" s="593"/>
      <c r="HS2074" s="593"/>
      <c r="HT2074" s="593"/>
      <c r="HU2074" s="593"/>
      <c r="HV2074" s="593"/>
      <c r="HW2074" s="593"/>
      <c r="HX2074" s="593"/>
      <c r="HY2074" s="593"/>
      <c r="HZ2074" s="593"/>
      <c r="IA2074" s="593"/>
      <c r="IB2074" s="593"/>
      <c r="IC2074" s="593"/>
      <c r="ID2074" s="593"/>
      <c r="IE2074" s="593"/>
      <c r="IF2074" s="593"/>
      <c r="IG2074" s="593"/>
      <c r="IH2074" s="593"/>
      <c r="II2074" s="593"/>
      <c r="IJ2074" s="593"/>
      <c r="IK2074" s="593"/>
      <c r="IL2074" s="593"/>
      <c r="IM2074" s="593"/>
      <c r="IN2074" s="593"/>
      <c r="IO2074" s="593"/>
      <c r="IP2074" s="593"/>
      <c r="IQ2074" s="593"/>
      <c r="IR2074" s="593"/>
      <c r="IS2074" s="593"/>
      <c r="IT2074" s="593"/>
      <c r="IU2074" s="593"/>
      <c r="IV2074" s="593"/>
      <c r="IW2074" s="593"/>
      <c r="IX2074" s="593"/>
      <c r="IY2074" s="593"/>
      <c r="IZ2074" s="593"/>
      <c r="JA2074" s="593"/>
      <c r="JB2074" s="593"/>
      <c r="JC2074" s="593"/>
      <c r="JD2074" s="593"/>
      <c r="JE2074" s="593"/>
      <c r="JF2074" s="593"/>
      <c r="JG2074" s="593"/>
      <c r="JH2074" s="593"/>
      <c r="JI2074" s="593"/>
      <c r="JJ2074" s="593"/>
      <c r="JK2074" s="593"/>
      <c r="JL2074" s="593"/>
      <c r="JM2074" s="593"/>
      <c r="JN2074" s="593"/>
      <c r="JO2074" s="593"/>
      <c r="JP2074" s="593"/>
      <c r="JQ2074" s="593"/>
      <c r="JR2074" s="593"/>
      <c r="JS2074" s="593"/>
      <c r="JT2074" s="593"/>
      <c r="JU2074" s="593"/>
      <c r="JV2074" s="593"/>
      <c r="JW2074" s="593"/>
      <c r="JX2074" s="593"/>
      <c r="JY2074" s="593"/>
      <c r="JZ2074" s="593"/>
      <c r="KA2074" s="593"/>
      <c r="KB2074" s="593"/>
      <c r="KC2074" s="593"/>
      <c r="KD2074" s="593"/>
      <c r="KE2074" s="593"/>
      <c r="KF2074" s="593"/>
      <c r="KG2074" s="593"/>
      <c r="KH2074" s="593"/>
      <c r="KI2074" s="593"/>
      <c r="KJ2074" s="593"/>
      <c r="KK2074" s="593"/>
      <c r="KL2074" s="593"/>
      <c r="KM2074" s="593"/>
      <c r="KN2074" s="593"/>
      <c r="KO2074" s="593"/>
      <c r="KP2074" s="593"/>
      <c r="KQ2074" s="593"/>
      <c r="KR2074" s="593"/>
      <c r="KS2074" s="593"/>
      <c r="KT2074" s="593"/>
      <c r="KU2074" s="593"/>
      <c r="KV2074" s="593"/>
      <c r="KW2074" s="593"/>
      <c r="KX2074" s="593"/>
      <c r="KY2074" s="593"/>
      <c r="KZ2074" s="593"/>
      <c r="LA2074" s="593"/>
      <c r="LB2074" s="593"/>
      <c r="LC2074" s="593"/>
      <c r="LD2074" s="593"/>
      <c r="LE2074" s="593"/>
      <c r="LF2074" s="593"/>
      <c r="LG2074" s="593"/>
      <c r="LH2074" s="593"/>
      <c r="LI2074" s="593"/>
      <c r="LJ2074" s="593"/>
      <c r="LK2074" s="593"/>
      <c r="LL2074" s="593"/>
      <c r="LM2074" s="593"/>
      <c r="LN2074" s="593"/>
      <c r="LO2074" s="593"/>
      <c r="LP2074" s="593"/>
      <c r="LQ2074" s="593"/>
      <c r="LR2074" s="593"/>
      <c r="LS2074" s="593"/>
      <c r="LT2074" s="593"/>
      <c r="LU2074" s="593"/>
      <c r="LV2074" s="593"/>
      <c r="LW2074" s="593"/>
      <c r="LX2074" s="593"/>
      <c r="LY2074" s="593"/>
      <c r="LZ2074" s="593"/>
      <c r="MA2074" s="593"/>
      <c r="MB2074" s="593"/>
      <c r="MC2074" s="593"/>
      <c r="MD2074" s="593"/>
      <c r="ME2074" s="593"/>
      <c r="MF2074" s="593"/>
      <c r="MG2074" s="593"/>
      <c r="MH2074" s="593"/>
      <c r="MI2074" s="593"/>
      <c r="MJ2074" s="593"/>
      <c r="MK2074" s="593"/>
      <c r="ML2074" s="593"/>
      <c r="MM2074" s="593"/>
      <c r="MN2074" s="593"/>
      <c r="MO2074" s="593"/>
      <c r="MP2074" s="593"/>
      <c r="MQ2074" s="593"/>
      <c r="MR2074" s="593"/>
      <c r="MS2074" s="593"/>
      <c r="MT2074" s="593"/>
      <c r="MU2074" s="593"/>
      <c r="MV2074" s="593"/>
      <c r="MW2074" s="593"/>
      <c r="MX2074" s="593"/>
      <c r="MY2074" s="593"/>
      <c r="MZ2074" s="593"/>
      <c r="NA2074" s="593"/>
      <c r="NB2074" s="593"/>
      <c r="NC2074" s="593"/>
      <c r="ND2074" s="593"/>
      <c r="NE2074" s="593"/>
      <c r="NF2074" s="593"/>
      <c r="NG2074" s="593"/>
      <c r="NH2074" s="593"/>
      <c r="NI2074" s="593"/>
      <c r="NJ2074" s="593"/>
      <c r="NK2074" s="593"/>
      <c r="NL2074" s="593"/>
      <c r="NM2074" s="593"/>
      <c r="NN2074" s="593"/>
      <c r="NO2074" s="593"/>
      <c r="NP2074" s="593"/>
      <c r="NQ2074" s="593"/>
      <c r="NR2074" s="593"/>
      <c r="NS2074" s="593"/>
      <c r="NT2074" s="593"/>
      <c r="NU2074" s="593"/>
      <c r="NV2074" s="593"/>
      <c r="NW2074" s="593"/>
      <c r="NX2074" s="593"/>
      <c r="NY2074" s="593"/>
      <c r="NZ2074" s="593"/>
      <c r="OA2074" s="593"/>
      <c r="OB2074" s="593"/>
      <c r="OC2074" s="593"/>
      <c r="OD2074" s="593"/>
      <c r="OE2074" s="593"/>
      <c r="OF2074" s="593"/>
      <c r="OG2074" s="593"/>
      <c r="OH2074" s="593"/>
      <c r="OI2074" s="593"/>
      <c r="OJ2074" s="593"/>
      <c r="OK2074" s="593"/>
      <c r="OL2074" s="593"/>
      <c r="OM2074" s="593"/>
      <c r="ON2074" s="593"/>
      <c r="OO2074" s="593"/>
      <c r="OP2074" s="593"/>
      <c r="OQ2074" s="593"/>
      <c r="OR2074" s="593"/>
      <c r="OS2074" s="593"/>
      <c r="OT2074" s="593"/>
      <c r="OU2074" s="593"/>
      <c r="OV2074" s="593"/>
      <c r="OW2074" s="593"/>
      <c r="OX2074" s="593"/>
      <c r="OY2074" s="593"/>
      <c r="OZ2074" s="593"/>
      <c r="PA2074" s="593"/>
      <c r="PB2074" s="593"/>
      <c r="PC2074" s="593"/>
      <c r="PD2074" s="593"/>
      <c r="PE2074" s="593"/>
      <c r="PF2074" s="593"/>
      <c r="PG2074" s="593"/>
      <c r="PH2074" s="593"/>
      <c r="PI2074" s="593"/>
      <c r="PJ2074" s="593"/>
      <c r="PK2074" s="593"/>
      <c r="PL2074" s="593"/>
      <c r="PM2074" s="593"/>
      <c r="PN2074" s="593"/>
      <c r="PO2074" s="593"/>
      <c r="PP2074" s="593"/>
      <c r="PQ2074" s="593"/>
      <c r="PR2074" s="593"/>
      <c r="PS2074" s="593"/>
      <c r="PT2074" s="593"/>
      <c r="PU2074" s="593"/>
      <c r="PV2074" s="593"/>
      <c r="PW2074" s="593"/>
      <c r="PX2074" s="593"/>
      <c r="PY2074" s="593"/>
      <c r="PZ2074" s="593"/>
      <c r="QA2074" s="593"/>
      <c r="QB2074" s="593"/>
      <c r="QC2074" s="593"/>
      <c r="QD2074" s="593"/>
      <c r="QE2074" s="593"/>
      <c r="QF2074" s="593"/>
      <c r="QG2074" s="593"/>
      <c r="QH2074" s="593"/>
      <c r="QI2074" s="593"/>
      <c r="QJ2074" s="593"/>
      <c r="QK2074" s="593"/>
      <c r="QL2074" s="593"/>
      <c r="QM2074" s="593"/>
      <c r="QN2074" s="593"/>
      <c r="QO2074" s="593"/>
      <c r="QP2074" s="593"/>
      <c r="QQ2074" s="593"/>
      <c r="QR2074" s="593"/>
      <c r="QS2074" s="593"/>
      <c r="QT2074" s="593"/>
      <c r="QU2074" s="593"/>
      <c r="QV2074" s="593"/>
      <c r="QW2074" s="593"/>
      <c r="QX2074" s="593"/>
      <c r="QY2074" s="593"/>
      <c r="QZ2074" s="593"/>
      <c r="RA2074" s="593"/>
      <c r="RB2074" s="593"/>
      <c r="RC2074" s="593"/>
      <c r="RD2074" s="593"/>
      <c r="RE2074" s="593"/>
      <c r="RF2074" s="593"/>
      <c r="RG2074" s="593"/>
      <c r="RH2074" s="593"/>
      <c r="RI2074" s="593"/>
      <c r="RJ2074" s="593"/>
      <c r="RK2074" s="593"/>
      <c r="RL2074" s="593"/>
      <c r="RM2074" s="593"/>
      <c r="RN2074" s="593"/>
      <c r="RO2074" s="593"/>
      <c r="RP2074" s="593"/>
      <c r="RQ2074" s="593"/>
      <c r="RR2074" s="593"/>
      <c r="RS2074" s="593"/>
      <c r="RT2074" s="593"/>
      <c r="RU2074" s="593"/>
      <c r="RV2074" s="593"/>
      <c r="RW2074" s="593"/>
      <c r="RX2074" s="593"/>
      <c r="RY2074" s="593"/>
      <c r="RZ2074" s="593"/>
      <c r="SA2074" s="593"/>
      <c r="SB2074" s="593"/>
      <c r="SC2074" s="593"/>
      <c r="SD2074" s="593"/>
      <c r="SE2074" s="593"/>
      <c r="SF2074" s="593"/>
      <c r="SG2074" s="593"/>
      <c r="SH2074" s="593"/>
      <c r="SI2074" s="593"/>
      <c r="SJ2074" s="593"/>
      <c r="SK2074" s="593"/>
      <c r="SL2074" s="593"/>
      <c r="SM2074" s="593"/>
      <c r="SN2074" s="593"/>
      <c r="SO2074" s="593"/>
      <c r="SP2074" s="593"/>
      <c r="SQ2074" s="593"/>
      <c r="SR2074" s="593"/>
      <c r="SS2074" s="593"/>
      <c r="ST2074" s="593"/>
      <c r="SU2074" s="593"/>
      <c r="SV2074" s="593"/>
      <c r="SW2074" s="593"/>
      <c r="SX2074" s="593"/>
      <c r="SY2074" s="593"/>
      <c r="SZ2074" s="593"/>
      <c r="TA2074" s="593"/>
      <c r="TB2074" s="593"/>
      <c r="TC2074" s="593"/>
      <c r="TD2074" s="593"/>
      <c r="TE2074" s="593"/>
      <c r="TF2074" s="593"/>
      <c r="TG2074" s="593"/>
      <c r="TH2074" s="593"/>
      <c r="TI2074" s="593"/>
      <c r="TJ2074" s="593"/>
      <c r="TK2074" s="593"/>
      <c r="TL2074" s="593"/>
      <c r="TM2074" s="593"/>
      <c r="TN2074" s="593"/>
      <c r="TO2074" s="593"/>
      <c r="TP2074" s="593"/>
      <c r="TQ2074" s="593"/>
      <c r="TR2074" s="593"/>
      <c r="TS2074" s="593"/>
      <c r="TT2074" s="593"/>
      <c r="TU2074" s="593"/>
      <c r="TV2074" s="593"/>
      <c r="TW2074" s="593"/>
      <c r="TX2074" s="593"/>
      <c r="TY2074" s="593"/>
      <c r="TZ2074" s="593"/>
      <c r="UA2074" s="593"/>
      <c r="UB2074" s="593"/>
      <c r="UC2074" s="593"/>
      <c r="UD2074" s="593"/>
      <c r="UE2074" s="593"/>
      <c r="UF2074" s="593"/>
      <c r="UG2074" s="593"/>
      <c r="UH2074" s="593"/>
      <c r="UI2074" s="593"/>
      <c r="UJ2074" s="593"/>
      <c r="UK2074" s="593"/>
      <c r="UL2074" s="593"/>
      <c r="UM2074" s="593"/>
      <c r="UN2074" s="593"/>
      <c r="UO2074" s="593"/>
      <c r="UP2074" s="593"/>
      <c r="UQ2074" s="593"/>
      <c r="UR2074" s="593"/>
      <c r="US2074" s="593"/>
      <c r="UT2074" s="593"/>
      <c r="UU2074" s="593"/>
      <c r="UV2074" s="593"/>
      <c r="UW2074" s="593"/>
      <c r="UX2074" s="593"/>
      <c r="UY2074" s="593"/>
      <c r="UZ2074" s="593"/>
      <c r="VA2074" s="593"/>
      <c r="VB2074" s="593"/>
      <c r="VC2074" s="593"/>
      <c r="VD2074" s="593"/>
      <c r="VE2074" s="593"/>
      <c r="VF2074" s="593"/>
      <c r="VG2074" s="593"/>
      <c r="VH2074" s="593"/>
      <c r="VI2074" s="593"/>
      <c r="VJ2074" s="593"/>
      <c r="VK2074" s="593"/>
      <c r="VL2074" s="593"/>
      <c r="VM2074" s="593"/>
      <c r="VN2074" s="593"/>
      <c r="VO2074" s="593"/>
      <c r="VP2074" s="593"/>
      <c r="VQ2074" s="593"/>
      <c r="VR2074" s="593"/>
      <c r="VS2074" s="593"/>
      <c r="VT2074" s="593"/>
      <c r="VU2074" s="593"/>
      <c r="VV2074" s="593"/>
      <c r="VW2074" s="593"/>
      <c r="VX2074" s="593"/>
      <c r="VY2074" s="593"/>
      <c r="VZ2074" s="593"/>
      <c r="WA2074" s="593"/>
      <c r="WB2074" s="593"/>
      <c r="WC2074" s="593"/>
      <c r="WD2074" s="593"/>
      <c r="WE2074" s="593"/>
      <c r="WF2074" s="593"/>
      <c r="WG2074" s="593"/>
      <c r="WH2074" s="593"/>
      <c r="WI2074" s="593"/>
      <c r="WJ2074" s="593"/>
      <c r="WK2074" s="593"/>
      <c r="WL2074" s="593"/>
      <c r="WM2074" s="593"/>
      <c r="WN2074" s="593"/>
      <c r="WO2074" s="593"/>
      <c r="WP2074" s="593"/>
      <c r="WQ2074" s="593"/>
      <c r="WR2074" s="593"/>
      <c r="WS2074" s="593"/>
      <c r="WT2074" s="593"/>
      <c r="WU2074" s="593"/>
      <c r="WV2074" s="593"/>
      <c r="WW2074" s="593"/>
      <c r="WX2074" s="593"/>
      <c r="WY2074" s="593"/>
      <c r="WZ2074" s="593"/>
      <c r="XA2074" s="593"/>
      <c r="XB2074" s="593"/>
      <c r="XC2074" s="593"/>
      <c r="XD2074" s="593"/>
      <c r="XE2074" s="593"/>
      <c r="XF2074" s="593"/>
      <c r="XG2074" s="593"/>
      <c r="XH2074" s="593"/>
      <c r="XI2074" s="593"/>
      <c r="XJ2074" s="593"/>
      <c r="XK2074" s="593"/>
      <c r="XL2074" s="593"/>
      <c r="XM2074" s="593"/>
      <c r="XN2074" s="593"/>
      <c r="XO2074" s="593"/>
      <c r="XP2074" s="593"/>
      <c r="XQ2074" s="593"/>
      <c r="XR2074" s="593"/>
      <c r="XS2074" s="593"/>
      <c r="XT2074" s="593"/>
      <c r="XU2074" s="593"/>
      <c r="XV2074" s="593"/>
      <c r="XW2074" s="593"/>
      <c r="XX2074" s="593"/>
      <c r="XY2074" s="593"/>
      <c r="XZ2074" s="593"/>
      <c r="YA2074" s="593"/>
      <c r="YB2074" s="593"/>
      <c r="YC2074" s="593"/>
      <c r="YD2074" s="593"/>
      <c r="YE2074" s="593"/>
      <c r="YF2074" s="593"/>
      <c r="YG2074" s="593"/>
      <c r="YH2074" s="593"/>
      <c r="YI2074" s="593"/>
      <c r="YJ2074" s="593"/>
      <c r="YK2074" s="593"/>
      <c r="YL2074" s="593"/>
      <c r="YM2074" s="593"/>
      <c r="YN2074" s="593"/>
      <c r="YO2074" s="593"/>
      <c r="YP2074" s="593"/>
      <c r="YQ2074" s="593"/>
      <c r="YR2074" s="593"/>
      <c r="YS2074" s="593"/>
      <c r="YT2074" s="593"/>
      <c r="YU2074" s="593"/>
      <c r="YV2074" s="593"/>
      <c r="YW2074" s="593"/>
      <c r="YX2074" s="593"/>
      <c r="YY2074" s="593"/>
      <c r="YZ2074" s="593"/>
      <c r="ZA2074" s="593"/>
      <c r="ZB2074" s="593"/>
      <c r="ZC2074" s="593"/>
      <c r="ZD2074" s="593"/>
      <c r="ZE2074" s="593"/>
      <c r="ZF2074" s="593"/>
      <c r="ZG2074" s="593"/>
      <c r="ZH2074" s="593"/>
      <c r="ZI2074" s="593"/>
      <c r="ZJ2074" s="593"/>
      <c r="ZK2074" s="593"/>
      <c r="ZL2074" s="593"/>
      <c r="ZM2074" s="593"/>
      <c r="ZN2074" s="593"/>
      <c r="ZO2074" s="593"/>
      <c r="ZP2074" s="593"/>
      <c r="ZQ2074" s="593"/>
      <c r="ZR2074" s="593"/>
      <c r="ZS2074" s="593"/>
      <c r="ZT2074" s="593"/>
      <c r="ZU2074" s="593"/>
      <c r="ZV2074" s="593"/>
      <c r="ZW2074" s="593"/>
      <c r="ZX2074" s="593"/>
      <c r="ZY2074" s="593"/>
      <c r="ZZ2074" s="593"/>
      <c r="AAA2074" s="593"/>
      <c r="AAB2074" s="593"/>
      <c r="AAC2074" s="593"/>
      <c r="AAD2074" s="593"/>
      <c r="AAE2074" s="593"/>
      <c r="AAF2074" s="593"/>
      <c r="AAG2074" s="593"/>
      <c r="AAH2074" s="593"/>
      <c r="AAI2074" s="593"/>
      <c r="AAJ2074" s="593"/>
      <c r="AAK2074" s="593"/>
      <c r="AAL2074" s="593"/>
      <c r="AAM2074" s="593"/>
      <c r="AAN2074" s="593"/>
      <c r="AAO2074" s="593"/>
      <c r="AAP2074" s="593"/>
      <c r="AAQ2074" s="593"/>
      <c r="AAR2074" s="593"/>
      <c r="AAS2074" s="593"/>
      <c r="AAT2074" s="593"/>
      <c r="AAU2074" s="593"/>
      <c r="AAV2074" s="593"/>
      <c r="AAW2074" s="593"/>
      <c r="AAX2074" s="593"/>
      <c r="AAY2074" s="593"/>
      <c r="AAZ2074" s="593"/>
      <c r="ABA2074" s="593"/>
      <c r="ABB2074" s="593"/>
      <c r="ABC2074" s="593"/>
      <c r="ABD2074" s="593"/>
      <c r="ABE2074" s="593"/>
      <c r="ABF2074" s="593"/>
      <c r="ABG2074" s="593"/>
      <c r="ABH2074" s="593"/>
      <c r="ABI2074" s="593"/>
      <c r="ABJ2074" s="593"/>
      <c r="ABK2074" s="593"/>
      <c r="ABL2074" s="593"/>
      <c r="ABM2074" s="593"/>
      <c r="ABN2074" s="593"/>
      <c r="ABO2074" s="593"/>
      <c r="ABP2074" s="593"/>
      <c r="ABQ2074" s="593"/>
      <c r="ABR2074" s="593"/>
      <c r="ABS2074" s="593"/>
      <c r="ABT2074" s="593"/>
      <c r="ABU2074" s="593"/>
      <c r="ABV2074" s="593"/>
      <c r="ABW2074" s="593"/>
      <c r="ABX2074" s="593"/>
      <c r="ABY2074" s="593"/>
      <c r="ABZ2074" s="593"/>
      <c r="ACA2074" s="593"/>
      <c r="ACB2074" s="593"/>
      <c r="ACC2074" s="593"/>
      <c r="ACD2074" s="593"/>
      <c r="ACE2074" s="593"/>
      <c r="ACF2074" s="593"/>
      <c r="ACG2074" s="593"/>
      <c r="ACH2074" s="593"/>
      <c r="ACI2074" s="593"/>
      <c r="ACJ2074" s="593"/>
      <c r="ACK2074" s="593"/>
      <c r="ACL2074" s="593"/>
      <c r="ACM2074" s="593"/>
      <c r="ACN2074" s="593"/>
      <c r="ACO2074" s="593"/>
      <c r="ACP2074" s="593"/>
      <c r="ACQ2074" s="593"/>
      <c r="ACR2074" s="593"/>
      <c r="ACS2074" s="593"/>
      <c r="ACT2074" s="593"/>
      <c r="ACU2074" s="593"/>
      <c r="ACV2074" s="593"/>
      <c r="ACW2074" s="593"/>
      <c r="ACX2074" s="593"/>
      <c r="ACY2074" s="593"/>
      <c r="ACZ2074" s="593"/>
      <c r="ADA2074" s="593"/>
      <c r="ADB2074" s="593"/>
      <c r="ADC2074" s="593"/>
      <c r="ADD2074" s="593"/>
      <c r="ADE2074" s="593"/>
      <c r="ADF2074" s="593"/>
      <c r="ADG2074" s="593"/>
      <c r="ADH2074" s="593"/>
      <c r="ADI2074" s="593"/>
      <c r="ADJ2074" s="593"/>
      <c r="ADK2074" s="593"/>
      <c r="ADL2074" s="593"/>
      <c r="ADM2074" s="593"/>
      <c r="ADN2074" s="593"/>
      <c r="ADO2074" s="593"/>
      <c r="ADP2074" s="593"/>
      <c r="ADQ2074" s="593"/>
      <c r="ADR2074" s="593"/>
      <c r="ADS2074" s="593"/>
      <c r="ADT2074" s="593"/>
      <c r="ADU2074" s="593"/>
      <c r="ADV2074" s="593"/>
      <c r="ADW2074" s="593"/>
      <c r="ADX2074" s="593"/>
      <c r="ADY2074" s="593"/>
      <c r="ADZ2074" s="593"/>
      <c r="AEA2074" s="593"/>
      <c r="AEB2074" s="593"/>
      <c r="AEC2074" s="593"/>
      <c r="AED2074" s="593"/>
      <c r="AEE2074" s="593"/>
      <c r="AEF2074" s="593"/>
      <c r="AEG2074" s="593"/>
      <c r="AEH2074" s="593"/>
      <c r="AEI2074" s="593"/>
      <c r="AEJ2074" s="593"/>
      <c r="AEK2074" s="593"/>
      <c r="AEL2074" s="593"/>
      <c r="AEM2074" s="593"/>
      <c r="AEN2074" s="593"/>
      <c r="AEO2074" s="593"/>
      <c r="AEP2074" s="593"/>
      <c r="AEQ2074" s="593"/>
      <c r="AER2074" s="593"/>
      <c r="AES2074" s="593"/>
      <c r="AET2074" s="593"/>
      <c r="AEU2074" s="593"/>
      <c r="AEV2074" s="593"/>
      <c r="AEW2074" s="593"/>
      <c r="AEX2074" s="593"/>
      <c r="AEY2074" s="593"/>
      <c r="AEZ2074" s="593"/>
      <c r="AFA2074" s="593"/>
      <c r="AFB2074" s="593"/>
      <c r="AFC2074" s="593"/>
      <c r="AFD2074" s="593"/>
      <c r="AFE2074" s="593"/>
      <c r="AFF2074" s="593"/>
      <c r="AFG2074" s="593"/>
      <c r="AFH2074" s="593"/>
      <c r="AFI2074" s="593"/>
      <c r="AFJ2074" s="593"/>
      <c r="AFK2074" s="593"/>
      <c r="AFL2074" s="593"/>
      <c r="AFM2074" s="593"/>
      <c r="AFN2074" s="593"/>
      <c r="AFO2074" s="593"/>
      <c r="AFP2074" s="593"/>
      <c r="AFQ2074" s="593"/>
      <c r="AFR2074" s="593"/>
      <c r="AFS2074" s="593"/>
      <c r="AFT2074" s="593"/>
      <c r="AFU2074" s="593"/>
      <c r="AFV2074" s="593"/>
      <c r="AFW2074" s="593"/>
      <c r="AFX2074" s="593"/>
      <c r="AFY2074" s="593"/>
      <c r="AFZ2074" s="593"/>
      <c r="AGA2074" s="593"/>
      <c r="AGB2074" s="593"/>
      <c r="AGC2074" s="593"/>
      <c r="AGD2074" s="593"/>
      <c r="AGE2074" s="593"/>
      <c r="AGF2074" s="593"/>
      <c r="AGG2074" s="593"/>
      <c r="AGH2074" s="593"/>
      <c r="AGI2074" s="593"/>
      <c r="AGJ2074" s="593"/>
      <c r="AGK2074" s="593"/>
      <c r="AGL2074" s="593"/>
      <c r="AGM2074" s="593"/>
      <c r="AGN2074" s="593"/>
      <c r="AGO2074" s="593"/>
      <c r="AGP2074" s="593"/>
      <c r="AGQ2074" s="593"/>
      <c r="AGR2074" s="593"/>
      <c r="AGS2074" s="593"/>
      <c r="AGT2074" s="593"/>
      <c r="AGU2074" s="593"/>
      <c r="AGV2074" s="593"/>
      <c r="AGW2074" s="593"/>
      <c r="AGX2074" s="593"/>
      <c r="AGY2074" s="593"/>
      <c r="AGZ2074" s="593"/>
      <c r="AHA2074" s="593"/>
      <c r="AHB2074" s="593"/>
      <c r="AHC2074" s="593"/>
      <c r="AHD2074" s="593"/>
      <c r="AHE2074" s="593"/>
      <c r="AHF2074" s="593"/>
      <c r="AHG2074" s="593"/>
      <c r="AHH2074" s="593"/>
      <c r="AHI2074" s="593"/>
      <c r="AHJ2074" s="593"/>
      <c r="AHK2074" s="593"/>
      <c r="AHL2074" s="593"/>
      <c r="AHM2074" s="593"/>
      <c r="AHN2074" s="593"/>
      <c r="AHO2074" s="593"/>
      <c r="AHP2074" s="593"/>
      <c r="AHQ2074" s="593"/>
      <c r="AHR2074" s="593"/>
      <c r="AHS2074" s="593"/>
      <c r="AHT2074" s="593"/>
      <c r="AHU2074" s="593"/>
      <c r="AHV2074" s="593"/>
      <c r="AHW2074" s="593"/>
      <c r="AHX2074" s="593"/>
      <c r="AHY2074" s="593"/>
      <c r="AHZ2074" s="593"/>
      <c r="AIA2074" s="593"/>
      <c r="AIB2074" s="593"/>
      <c r="AIC2074" s="593"/>
      <c r="AID2074" s="593"/>
      <c r="AIE2074" s="593"/>
      <c r="AIF2074" s="593"/>
      <c r="AIG2074" s="593"/>
      <c r="AIH2074" s="593"/>
      <c r="AII2074" s="593"/>
      <c r="AIJ2074" s="593"/>
      <c r="AIK2074" s="593"/>
      <c r="AIL2074" s="593"/>
      <c r="AIM2074" s="593"/>
      <c r="AIN2074" s="593"/>
      <c r="AIO2074" s="593"/>
      <c r="AIP2074" s="593"/>
      <c r="AIQ2074" s="593"/>
      <c r="AIR2074" s="593"/>
      <c r="AIS2074" s="593"/>
      <c r="AIT2074" s="593"/>
      <c r="AIU2074" s="593"/>
      <c r="AIV2074" s="593"/>
      <c r="AIW2074" s="593"/>
      <c r="AIX2074" s="593"/>
      <c r="AIY2074" s="593"/>
      <c r="AIZ2074" s="593"/>
      <c r="AJA2074" s="593"/>
      <c r="AJB2074" s="593"/>
      <c r="AJC2074" s="593"/>
      <c r="AJD2074" s="593"/>
      <c r="AJE2074" s="593"/>
      <c r="AJF2074" s="593"/>
      <c r="AJG2074" s="593"/>
      <c r="AJH2074" s="593"/>
      <c r="AJI2074" s="593"/>
      <c r="AJJ2074" s="593"/>
      <c r="AJK2074" s="593"/>
      <c r="AJL2074" s="593"/>
      <c r="AJM2074" s="593"/>
      <c r="AJN2074" s="593"/>
      <c r="AJO2074" s="593"/>
      <c r="AJP2074" s="593"/>
      <c r="AJQ2074" s="593"/>
      <c r="AJR2074" s="593"/>
      <c r="AJS2074" s="593"/>
      <c r="AJT2074" s="593"/>
      <c r="AJU2074" s="593"/>
      <c r="AJV2074" s="593"/>
      <c r="AJW2074" s="593"/>
      <c r="AJX2074" s="593"/>
      <c r="AJY2074" s="593"/>
      <c r="AJZ2074" s="593"/>
      <c r="AKA2074" s="593"/>
      <c r="AKB2074" s="593"/>
      <c r="AKC2074" s="593"/>
      <c r="AKD2074" s="593"/>
      <c r="AKE2074" s="593"/>
      <c r="AKF2074" s="593"/>
      <c r="AKG2074" s="593"/>
      <c r="AKH2074" s="593"/>
      <c r="AKI2074" s="593"/>
      <c r="AKJ2074" s="593"/>
      <c r="AKK2074" s="593"/>
      <c r="AKL2074" s="593"/>
      <c r="AKM2074" s="593"/>
      <c r="AKN2074" s="593"/>
      <c r="AKO2074" s="593"/>
      <c r="AKP2074" s="593"/>
      <c r="AKQ2074" s="593"/>
      <c r="AKR2074" s="593"/>
      <c r="AKS2074" s="593"/>
      <c r="AKT2074" s="593"/>
      <c r="AKU2074" s="593"/>
      <c r="AKV2074" s="593"/>
      <c r="AKW2074" s="593"/>
      <c r="AKX2074" s="593"/>
      <c r="AKY2074" s="593"/>
      <c r="AKZ2074" s="593"/>
      <c r="ALA2074" s="593"/>
      <c r="ALB2074" s="593"/>
      <c r="ALC2074" s="593"/>
      <c r="ALD2074" s="593"/>
      <c r="ALE2074" s="593"/>
      <c r="ALF2074" s="593"/>
      <c r="ALG2074" s="593"/>
      <c r="ALH2074" s="593"/>
      <c r="ALI2074" s="593"/>
      <c r="ALJ2074" s="593"/>
      <c r="ALK2074" s="593"/>
      <c r="ALL2074" s="593"/>
      <c r="ALM2074" s="593"/>
      <c r="ALN2074" s="593"/>
      <c r="ALO2074" s="593"/>
      <c r="ALP2074" s="593"/>
      <c r="ALQ2074" s="593"/>
      <c r="ALR2074" s="593"/>
      <c r="ALS2074" s="593"/>
      <c r="ALT2074" s="593"/>
      <c r="ALU2074" s="593"/>
      <c r="ALV2074" s="593"/>
      <c r="ALW2074" s="593"/>
      <c r="ALX2074" s="593"/>
      <c r="ALY2074" s="593"/>
      <c r="ALZ2074" s="593"/>
      <c r="AMA2074" s="593"/>
      <c r="AMB2074" s="593"/>
      <c r="AMC2074" s="593"/>
      <c r="AMD2074" s="593"/>
      <c r="AME2074" s="593"/>
      <c r="AMF2074" s="593"/>
      <c r="AMG2074" s="593"/>
      <c r="AMH2074" s="593"/>
      <c r="AMI2074" s="593"/>
      <c r="AMJ2074" s="593"/>
      <c r="AMK2074" s="593"/>
      <c r="AML2074" s="593"/>
      <c r="AMM2074" s="593"/>
      <c r="AMN2074" s="593"/>
      <c r="AMO2074" s="593"/>
      <c r="AMP2074" s="593"/>
      <c r="AMQ2074" s="593"/>
      <c r="AMR2074" s="593"/>
      <c r="AMS2074" s="593"/>
      <c r="AMT2074" s="593"/>
      <c r="AMU2074" s="593"/>
      <c r="AMV2074" s="593"/>
      <c r="AMW2074" s="593"/>
      <c r="AMX2074" s="593"/>
      <c r="AMY2074" s="593"/>
      <c r="AMZ2074" s="593"/>
      <c r="ANA2074" s="593"/>
      <c r="ANB2074" s="593"/>
      <c r="ANC2074" s="593"/>
      <c r="AND2074" s="593"/>
      <c r="ANE2074" s="593"/>
      <c r="ANF2074" s="593"/>
      <c r="ANG2074" s="593"/>
      <c r="ANH2074" s="593"/>
      <c r="ANI2074" s="593"/>
      <c r="ANJ2074" s="593"/>
      <c r="ANK2074" s="593"/>
      <c r="ANL2074" s="593"/>
      <c r="ANM2074" s="593"/>
      <c r="ANN2074" s="593"/>
      <c r="ANO2074" s="593"/>
      <c r="ANP2074" s="593"/>
      <c r="ANQ2074" s="593"/>
      <c r="ANR2074" s="593"/>
      <c r="ANS2074" s="593"/>
      <c r="ANT2074" s="593"/>
      <c r="ANU2074" s="593"/>
      <c r="ANV2074" s="593"/>
      <c r="ANW2074" s="593"/>
      <c r="ANX2074" s="593"/>
      <c r="ANY2074" s="593"/>
      <c r="ANZ2074" s="593"/>
      <c r="AOA2074" s="593"/>
      <c r="AOB2074" s="593"/>
      <c r="AOC2074" s="593"/>
      <c r="AOD2074" s="593"/>
      <c r="AOE2074" s="593"/>
      <c r="AOF2074" s="593"/>
      <c r="AOG2074" s="593"/>
      <c r="AOH2074" s="593"/>
      <c r="AOI2074" s="593"/>
      <c r="AOJ2074" s="593"/>
      <c r="AOK2074" s="593"/>
      <c r="AOL2074" s="593"/>
      <c r="AOM2074" s="593"/>
      <c r="AON2074" s="593"/>
      <c r="AOO2074" s="593"/>
      <c r="AOP2074" s="593"/>
      <c r="AOQ2074" s="593"/>
      <c r="AOR2074" s="593"/>
      <c r="AOS2074" s="593"/>
      <c r="AOT2074" s="593"/>
      <c r="AOU2074" s="593"/>
      <c r="AOV2074" s="593"/>
      <c r="AOW2074" s="593"/>
      <c r="AOX2074" s="593"/>
      <c r="AOY2074" s="593"/>
      <c r="AOZ2074" s="593"/>
      <c r="APA2074" s="593"/>
      <c r="APB2074" s="593"/>
      <c r="APC2074" s="593"/>
      <c r="APD2074" s="593"/>
      <c r="APE2074" s="593"/>
      <c r="APF2074" s="593"/>
      <c r="APG2074" s="593"/>
      <c r="APH2074" s="593"/>
      <c r="API2074" s="593"/>
      <c r="APJ2074" s="593"/>
      <c r="APK2074" s="593"/>
      <c r="APL2074" s="593"/>
      <c r="APM2074" s="593"/>
      <c r="APN2074" s="593"/>
      <c r="APO2074" s="593"/>
      <c r="APP2074" s="593"/>
      <c r="APQ2074" s="593"/>
      <c r="APR2074" s="593"/>
      <c r="APS2074" s="593"/>
      <c r="APT2074" s="593"/>
      <c r="APU2074" s="593"/>
      <c r="APV2074" s="593"/>
      <c r="APW2074" s="593"/>
      <c r="APX2074" s="593"/>
      <c r="APY2074" s="593"/>
      <c r="APZ2074" s="593"/>
      <c r="AQA2074" s="593"/>
      <c r="AQB2074" s="593"/>
      <c r="AQC2074" s="593"/>
      <c r="AQD2074" s="593"/>
      <c r="AQE2074" s="593"/>
      <c r="AQF2074" s="593"/>
      <c r="AQG2074" s="593"/>
      <c r="AQH2074" s="593"/>
      <c r="AQI2074" s="593"/>
      <c r="AQJ2074" s="593"/>
      <c r="AQK2074" s="593"/>
      <c r="AQL2074" s="593"/>
      <c r="AQM2074" s="593"/>
      <c r="AQN2074" s="593"/>
      <c r="AQO2074" s="593"/>
      <c r="AQP2074" s="593"/>
      <c r="AQQ2074" s="593"/>
      <c r="AQR2074" s="593"/>
      <c r="AQS2074" s="593"/>
      <c r="AQT2074" s="593"/>
      <c r="AQU2074" s="593"/>
      <c r="AQV2074" s="593"/>
      <c r="AQW2074" s="593"/>
      <c r="AQX2074" s="593"/>
      <c r="AQY2074" s="593"/>
      <c r="AQZ2074" s="593"/>
      <c r="ARA2074" s="593"/>
      <c r="ARB2074" s="593"/>
      <c r="ARC2074" s="593"/>
      <c r="ARD2074" s="593"/>
      <c r="ARE2074" s="593"/>
      <c r="ARF2074" s="593"/>
      <c r="ARG2074" s="593"/>
      <c r="ARH2074" s="593"/>
      <c r="ARI2074" s="593"/>
      <c r="ARJ2074" s="593"/>
      <c r="ARK2074" s="593"/>
      <c r="ARL2074" s="593"/>
      <c r="ARM2074" s="593"/>
      <c r="ARN2074" s="593"/>
      <c r="ARO2074" s="593"/>
      <c r="ARP2074" s="593"/>
      <c r="ARQ2074" s="593"/>
      <c r="ARR2074" s="593"/>
      <c r="ARS2074" s="593"/>
      <c r="ART2074" s="593"/>
      <c r="ARU2074" s="593"/>
      <c r="ARV2074" s="593"/>
      <c r="ARW2074" s="593"/>
      <c r="ARX2074" s="593"/>
      <c r="ARY2074" s="593"/>
      <c r="ARZ2074" s="593"/>
      <c r="ASA2074" s="593"/>
      <c r="ASB2074" s="593"/>
      <c r="ASC2074" s="593"/>
      <c r="ASD2074" s="593"/>
      <c r="ASE2074" s="593"/>
      <c r="ASF2074" s="593"/>
      <c r="ASG2074" s="593"/>
      <c r="ASH2074" s="593"/>
      <c r="ASI2074" s="593"/>
      <c r="ASJ2074" s="593"/>
      <c r="ASK2074" s="593"/>
      <c r="ASL2074" s="593"/>
      <c r="ASM2074" s="593"/>
      <c r="ASN2074" s="593"/>
      <c r="ASO2074" s="593"/>
      <c r="ASP2074" s="593"/>
      <c r="ASQ2074" s="593"/>
      <c r="ASR2074" s="593"/>
      <c r="ASS2074" s="593"/>
      <c r="AST2074" s="593"/>
      <c r="ASU2074" s="593"/>
      <c r="ASV2074" s="593"/>
      <c r="ASW2074" s="593"/>
      <c r="ASX2074" s="593"/>
      <c r="ASY2074" s="593"/>
      <c r="ASZ2074" s="593"/>
      <c r="ATA2074" s="593"/>
      <c r="ATB2074" s="593"/>
      <c r="ATC2074" s="593"/>
      <c r="ATD2074" s="593"/>
      <c r="ATE2074" s="593"/>
      <c r="ATF2074" s="593"/>
      <c r="ATG2074" s="593"/>
      <c r="ATH2074" s="593"/>
      <c r="ATI2074" s="593"/>
      <c r="ATJ2074" s="593"/>
      <c r="ATK2074" s="593"/>
      <c r="ATL2074" s="593"/>
      <c r="ATM2074" s="593"/>
      <c r="ATN2074" s="593"/>
      <c r="ATO2074" s="593"/>
      <c r="ATP2074" s="593"/>
      <c r="ATQ2074" s="593"/>
      <c r="ATR2074" s="593"/>
      <c r="ATS2074" s="593"/>
      <c r="ATT2074" s="593"/>
      <c r="ATU2074" s="593"/>
      <c r="ATV2074" s="593"/>
      <c r="ATW2074" s="593"/>
      <c r="ATX2074" s="593"/>
      <c r="ATY2074" s="593"/>
      <c r="ATZ2074" s="593"/>
      <c r="AUA2074" s="593"/>
      <c r="AUB2074" s="593"/>
      <c r="AUC2074" s="593"/>
      <c r="AUD2074" s="593"/>
      <c r="AUE2074" s="593"/>
      <c r="AUF2074" s="593"/>
      <c r="AUG2074" s="593"/>
      <c r="AUH2074" s="593"/>
      <c r="AUI2074" s="593"/>
      <c r="AUJ2074" s="593"/>
      <c r="AUK2074" s="593"/>
      <c r="AUL2074" s="593"/>
      <c r="AUM2074" s="593"/>
      <c r="AUN2074" s="593"/>
      <c r="AUO2074" s="593"/>
      <c r="AUP2074" s="593"/>
      <c r="AUQ2074" s="593"/>
      <c r="AUR2074" s="593"/>
      <c r="AUS2074" s="593"/>
      <c r="AUT2074" s="593"/>
      <c r="AUU2074" s="593"/>
      <c r="AUV2074" s="593"/>
      <c r="AUW2074" s="593"/>
      <c r="AUX2074" s="593"/>
      <c r="AUY2074" s="593"/>
      <c r="AUZ2074" s="593"/>
      <c r="AVA2074" s="593"/>
      <c r="AVB2074" s="593"/>
      <c r="AVC2074" s="593"/>
      <c r="AVD2074" s="593"/>
      <c r="AVE2074" s="593"/>
      <c r="AVF2074" s="593"/>
      <c r="AVG2074" s="593"/>
      <c r="AVH2074" s="593"/>
      <c r="AVI2074" s="593"/>
      <c r="AVJ2074" s="593"/>
      <c r="AVK2074" s="593"/>
    </row>
    <row r="2075" spans="1:1259">
      <c r="A2075" s="715"/>
      <c r="B2075" s="564"/>
      <c r="C2075" s="564"/>
      <c r="D2075" s="676" t="s">
        <v>1067</v>
      </c>
      <c r="E2075" s="524" t="s">
        <v>5332</v>
      </c>
      <c r="F2075" s="665" t="s">
        <v>87</v>
      </c>
      <c r="G2075" s="665">
        <v>2022</v>
      </c>
      <c r="H2075" s="665">
        <v>5</v>
      </c>
      <c r="I2075" s="687"/>
      <c r="J2075" s="666"/>
      <c r="K2075" s="676" t="s">
        <v>1609</v>
      </c>
      <c r="L2075" s="677" t="s">
        <v>1578</v>
      </c>
      <c r="M2075" s="677">
        <v>44592</v>
      </c>
      <c r="N2075" s="677">
        <v>44596</v>
      </c>
      <c r="O2075" s="677"/>
      <c r="P2075" s="677">
        <v>44606</v>
      </c>
      <c r="Q2075" s="666"/>
      <c r="R2075" s="666"/>
      <c r="S2075" s="665" t="s">
        <v>1580</v>
      </c>
      <c r="T2075" s="665">
        <v>72</v>
      </c>
      <c r="U2075" s="676" t="s">
        <v>1559</v>
      </c>
      <c r="V2075" s="676" t="s">
        <v>1072</v>
      </c>
      <c r="W2075" s="678">
        <v>475</v>
      </c>
      <c r="X2075" s="551">
        <v>5800</v>
      </c>
      <c r="Y2075" s="693">
        <v>2755000</v>
      </c>
      <c r="Z2075" s="667">
        <v>0.47</v>
      </c>
      <c r="AA2075" s="682">
        <f>Y2075*Z2075</f>
        <v>1294850</v>
      </c>
      <c r="AB2075" s="521"/>
      <c r="AC2075" s="668">
        <v>0</v>
      </c>
      <c r="AD2075" s="676"/>
      <c r="AE2075" s="684"/>
      <c r="AF2075" s="695">
        <f>AA2075+AD2075+AE2075</f>
        <v>1294850</v>
      </c>
      <c r="AG2075" s="665" t="s">
        <v>47</v>
      </c>
      <c r="AH2075" s="641"/>
      <c r="AI2075" s="676">
        <v>60</v>
      </c>
      <c r="AJ2075" s="676" t="s">
        <v>1610</v>
      </c>
      <c r="AK2075" s="676" t="s">
        <v>1149</v>
      </c>
      <c r="AL2075" s="696">
        <v>78725</v>
      </c>
      <c r="AM2075" s="665" t="s">
        <v>52</v>
      </c>
      <c r="AN2075" s="676" t="s">
        <v>1089</v>
      </c>
      <c r="AO2075" s="665"/>
      <c r="AP2075" s="676" t="s">
        <v>92</v>
      </c>
      <c r="AQ2075" s="676" t="s">
        <v>37</v>
      </c>
      <c r="AR2075" s="676"/>
      <c r="AS2075" s="523" t="s">
        <v>1077</v>
      </c>
      <c r="AT2075" s="523"/>
      <c r="AU2075" s="523"/>
      <c r="AV2075" s="674"/>
      <c r="AW2075" s="673" t="str">
        <f>U2075</f>
        <v>30397571C</v>
      </c>
      <c r="AX2075" s="673" cm="1">
        <f t="array" ref="AX2075">SUM(MID(0&amp;AW2075,LARGE(INDEX(ISNUMBER(--MID(AW2075,ROW($1:$8),1))*ROW($1:$8),),ROW($1:$8))+1,1)*10^ROW($1:$8)/10)</f>
        <v>30397571</v>
      </c>
      <c r="AY2075" s="673" t="str">
        <f>VLOOKUP($AX2075,'Item Master Data'!$A:$F,3,FALSE)</f>
        <v>Q.PEAK DUO XL G10 BFG</v>
      </c>
      <c r="AZ2075" s="673">
        <f>VLOOKUP($AX2075,'Item Master Data'!$A:$F,6,FALSE)</f>
        <v>475</v>
      </c>
      <c r="BA2075" s="673">
        <f>X2075/BB2075</f>
        <v>200</v>
      </c>
      <c r="BB2075" s="673">
        <f>VLOOKUP(AX2075,'Item Master Data'!$A:$G,7,FALSE)</f>
        <v>29</v>
      </c>
      <c r="BC2075" s="673"/>
      <c r="BD2075" s="673">
        <f>W2075-AZ2075</f>
        <v>0</v>
      </c>
      <c r="BE2075" s="593"/>
      <c r="BF2075" s="593"/>
      <c r="BG2075" s="593"/>
      <c r="BH2075" s="593"/>
      <c r="BI2075" s="593"/>
      <c r="BJ2075" s="593"/>
      <c r="BK2075" s="593"/>
      <c r="BL2075" s="593"/>
      <c r="BM2075" s="593"/>
      <c r="BN2075" s="593"/>
      <c r="BO2075" s="593"/>
      <c r="BP2075" s="593"/>
      <c r="BQ2075" s="593"/>
      <c r="BR2075" s="593"/>
      <c r="BS2075" s="593"/>
      <c r="BT2075" s="593"/>
      <c r="BU2075" s="593"/>
      <c r="BV2075" s="593"/>
      <c r="BW2075" s="593"/>
      <c r="BX2075" s="593"/>
      <c r="BY2075" s="593"/>
      <c r="BZ2075" s="593"/>
      <c r="CA2075" s="593"/>
      <c r="CB2075" s="593"/>
      <c r="CC2075" s="593"/>
      <c r="CD2075" s="593"/>
      <c r="CE2075" s="593"/>
      <c r="CF2075" s="593"/>
      <c r="CG2075" s="593"/>
      <c r="CH2075" s="593"/>
      <c r="CI2075" s="593"/>
      <c r="CJ2075" s="593"/>
      <c r="CK2075" s="593"/>
      <c r="CL2075" s="593"/>
      <c r="CM2075" s="593"/>
      <c r="CN2075" s="593"/>
      <c r="CO2075" s="593"/>
      <c r="CP2075" s="593"/>
      <c r="CQ2075" s="593"/>
      <c r="CR2075" s="593"/>
      <c r="CS2075" s="593"/>
      <c r="CT2075" s="593"/>
      <c r="CU2075" s="593"/>
      <c r="CV2075" s="593"/>
      <c r="CW2075" s="593"/>
      <c r="CX2075" s="593"/>
      <c r="CY2075" s="593"/>
      <c r="CZ2075" s="593"/>
      <c r="DA2075" s="593"/>
      <c r="DB2075" s="593"/>
      <c r="DC2075" s="593"/>
      <c r="DD2075" s="593"/>
      <c r="DE2075" s="593"/>
      <c r="DF2075" s="593"/>
      <c r="DG2075" s="593"/>
      <c r="DH2075" s="593"/>
      <c r="DI2075" s="593"/>
      <c r="DJ2075" s="593"/>
      <c r="DK2075" s="593"/>
      <c r="DL2075" s="593"/>
      <c r="DM2075" s="593"/>
      <c r="DN2075" s="593"/>
      <c r="DO2075" s="593"/>
      <c r="DP2075" s="593"/>
      <c r="DQ2075" s="593"/>
      <c r="DR2075" s="593"/>
      <c r="DS2075" s="593"/>
      <c r="DT2075" s="593"/>
      <c r="DU2075" s="593"/>
      <c r="DV2075" s="593"/>
      <c r="DW2075" s="593"/>
      <c r="DX2075" s="593"/>
      <c r="DY2075" s="593"/>
      <c r="DZ2075" s="593"/>
      <c r="EA2075" s="593"/>
      <c r="EB2075" s="593"/>
      <c r="EC2075" s="593"/>
      <c r="ED2075" s="593"/>
      <c r="EE2075" s="593"/>
      <c r="EF2075" s="593"/>
      <c r="EG2075" s="593"/>
      <c r="EH2075" s="593"/>
      <c r="EI2075" s="593"/>
      <c r="EJ2075" s="593"/>
      <c r="EK2075" s="593"/>
      <c r="EL2075" s="593"/>
      <c r="EM2075" s="593"/>
      <c r="EN2075" s="593"/>
      <c r="EO2075" s="593"/>
      <c r="EP2075" s="593"/>
      <c r="EQ2075" s="593"/>
      <c r="ER2075" s="593"/>
      <c r="ES2075" s="593"/>
      <c r="ET2075" s="593"/>
      <c r="EU2075" s="593"/>
      <c r="EV2075" s="593"/>
      <c r="EW2075" s="593"/>
      <c r="EX2075" s="593"/>
      <c r="EY2075" s="593"/>
      <c r="EZ2075" s="593"/>
      <c r="FA2075" s="593"/>
      <c r="FB2075" s="593"/>
      <c r="FC2075" s="593"/>
      <c r="FD2075" s="593"/>
      <c r="FE2075" s="593"/>
      <c r="FF2075" s="593"/>
      <c r="FG2075" s="593"/>
      <c r="FH2075" s="593"/>
      <c r="FI2075" s="593"/>
      <c r="FJ2075" s="593"/>
      <c r="FK2075" s="593"/>
      <c r="FL2075" s="593"/>
      <c r="FM2075" s="593"/>
      <c r="FN2075" s="593"/>
      <c r="FO2075" s="593"/>
      <c r="FP2075" s="593"/>
      <c r="FQ2075" s="593"/>
      <c r="FR2075" s="593"/>
      <c r="FS2075" s="593"/>
      <c r="FT2075" s="593"/>
      <c r="FU2075" s="593"/>
      <c r="FV2075" s="593"/>
      <c r="FW2075" s="593"/>
      <c r="FX2075" s="593"/>
      <c r="FY2075" s="593"/>
      <c r="FZ2075" s="593"/>
      <c r="GA2075" s="593"/>
      <c r="GB2075" s="593"/>
      <c r="GC2075" s="593"/>
      <c r="GD2075" s="593"/>
      <c r="GE2075" s="593"/>
      <c r="GF2075" s="593"/>
      <c r="GG2075" s="593"/>
      <c r="GH2075" s="593"/>
      <c r="GI2075" s="593"/>
      <c r="GJ2075" s="593"/>
      <c r="GK2075" s="593"/>
      <c r="GL2075" s="593"/>
      <c r="GM2075" s="593"/>
      <c r="GN2075" s="593"/>
      <c r="GO2075" s="593"/>
      <c r="GP2075" s="593"/>
      <c r="GQ2075" s="593"/>
      <c r="GR2075" s="593"/>
      <c r="GS2075" s="593"/>
      <c r="GT2075" s="593"/>
      <c r="GU2075" s="593"/>
      <c r="GV2075" s="593"/>
      <c r="GW2075" s="593"/>
      <c r="GX2075" s="593"/>
      <c r="GY2075" s="593"/>
      <c r="GZ2075" s="593"/>
      <c r="HA2075" s="593"/>
      <c r="HB2075" s="593"/>
      <c r="HC2075" s="593"/>
      <c r="HD2075" s="593"/>
      <c r="HE2075" s="593"/>
      <c r="HF2075" s="593"/>
      <c r="HG2075" s="593"/>
      <c r="HH2075" s="593"/>
      <c r="HI2075" s="593"/>
      <c r="HJ2075" s="593"/>
      <c r="HK2075" s="593"/>
      <c r="HL2075" s="593"/>
      <c r="HM2075" s="593"/>
      <c r="HN2075" s="593"/>
      <c r="HO2075" s="593"/>
      <c r="HP2075" s="593"/>
      <c r="HQ2075" s="593"/>
      <c r="HR2075" s="593"/>
      <c r="HS2075" s="593"/>
      <c r="HT2075" s="593"/>
      <c r="HU2075" s="593"/>
      <c r="HV2075" s="593"/>
      <c r="HW2075" s="593"/>
      <c r="HX2075" s="593"/>
      <c r="HY2075" s="593"/>
      <c r="HZ2075" s="593"/>
      <c r="IA2075" s="593"/>
      <c r="IB2075" s="593"/>
      <c r="IC2075" s="593"/>
      <c r="ID2075" s="593"/>
      <c r="IE2075" s="593"/>
      <c r="IF2075" s="593"/>
      <c r="IG2075" s="593"/>
      <c r="IH2075" s="593"/>
      <c r="II2075" s="593"/>
      <c r="IJ2075" s="593"/>
      <c r="IK2075" s="593"/>
      <c r="IL2075" s="593"/>
      <c r="IM2075" s="593"/>
      <c r="IN2075" s="593"/>
      <c r="IO2075" s="593"/>
      <c r="IP2075" s="593"/>
      <c r="IQ2075" s="593"/>
      <c r="IR2075" s="593"/>
      <c r="IS2075" s="593"/>
      <c r="IT2075" s="593"/>
      <c r="IU2075" s="593"/>
      <c r="IV2075" s="593"/>
      <c r="IW2075" s="593"/>
      <c r="IX2075" s="593"/>
      <c r="IY2075" s="593"/>
      <c r="IZ2075" s="593"/>
      <c r="JA2075" s="593"/>
      <c r="JB2075" s="593"/>
      <c r="JC2075" s="593"/>
      <c r="JD2075" s="593"/>
      <c r="JE2075" s="593"/>
      <c r="JF2075" s="593"/>
      <c r="JG2075" s="593"/>
      <c r="JH2075" s="593"/>
      <c r="JI2075" s="593"/>
      <c r="JJ2075" s="593"/>
      <c r="JK2075" s="593"/>
      <c r="JL2075" s="593"/>
      <c r="JM2075" s="593"/>
      <c r="JN2075" s="593"/>
      <c r="JO2075" s="593"/>
      <c r="JP2075" s="593"/>
      <c r="JQ2075" s="593"/>
      <c r="JR2075" s="593"/>
      <c r="JS2075" s="593"/>
      <c r="JT2075" s="593"/>
      <c r="JU2075" s="593"/>
      <c r="JV2075" s="593"/>
      <c r="JW2075" s="593"/>
      <c r="JX2075" s="593"/>
      <c r="JY2075" s="593"/>
      <c r="JZ2075" s="593"/>
      <c r="KA2075" s="593"/>
      <c r="KB2075" s="593"/>
      <c r="KC2075" s="593"/>
      <c r="KD2075" s="593"/>
      <c r="KE2075" s="593"/>
      <c r="KF2075" s="593"/>
      <c r="KG2075" s="593"/>
      <c r="KH2075" s="593"/>
      <c r="KI2075" s="593"/>
      <c r="KJ2075" s="593"/>
      <c r="KK2075" s="593"/>
      <c r="KL2075" s="593"/>
      <c r="KM2075" s="593"/>
      <c r="KN2075" s="593"/>
      <c r="KO2075" s="593"/>
      <c r="KP2075" s="593"/>
      <c r="KQ2075" s="593"/>
      <c r="KR2075" s="593"/>
      <c r="KS2075" s="593"/>
      <c r="KT2075" s="593"/>
      <c r="KU2075" s="593"/>
      <c r="KV2075" s="593"/>
      <c r="KW2075" s="593"/>
      <c r="KX2075" s="593"/>
      <c r="KY2075" s="593"/>
      <c r="KZ2075" s="593"/>
      <c r="LA2075" s="593"/>
      <c r="LB2075" s="593"/>
      <c r="LC2075" s="593"/>
      <c r="LD2075" s="593"/>
      <c r="LE2075" s="593"/>
      <c r="LF2075" s="593"/>
      <c r="LG2075" s="593"/>
      <c r="LH2075" s="593"/>
      <c r="LI2075" s="593"/>
      <c r="LJ2075" s="593"/>
      <c r="LK2075" s="593"/>
      <c r="LL2075" s="593"/>
      <c r="LM2075" s="593"/>
      <c r="LN2075" s="593"/>
      <c r="LO2075" s="593"/>
      <c r="LP2075" s="593"/>
      <c r="LQ2075" s="593"/>
      <c r="LR2075" s="593"/>
      <c r="LS2075" s="593"/>
      <c r="LT2075" s="593"/>
      <c r="LU2075" s="593"/>
      <c r="LV2075" s="593"/>
      <c r="LW2075" s="593"/>
      <c r="LX2075" s="593"/>
      <c r="LY2075" s="593"/>
      <c r="LZ2075" s="593"/>
      <c r="MA2075" s="593"/>
      <c r="MB2075" s="593"/>
      <c r="MC2075" s="593"/>
      <c r="MD2075" s="593"/>
      <c r="ME2075" s="593"/>
      <c r="MF2075" s="593"/>
      <c r="MG2075" s="593"/>
      <c r="MH2075" s="593"/>
      <c r="MI2075" s="593"/>
      <c r="MJ2075" s="593"/>
      <c r="MK2075" s="593"/>
      <c r="ML2075" s="593"/>
      <c r="MM2075" s="593"/>
      <c r="MN2075" s="593"/>
      <c r="MO2075" s="593"/>
      <c r="MP2075" s="593"/>
      <c r="MQ2075" s="593"/>
      <c r="MR2075" s="593"/>
      <c r="MS2075" s="593"/>
      <c r="MT2075" s="593"/>
      <c r="MU2075" s="593"/>
      <c r="MV2075" s="593"/>
      <c r="MW2075" s="593"/>
      <c r="MX2075" s="593"/>
      <c r="MY2075" s="593"/>
      <c r="MZ2075" s="593"/>
      <c r="NA2075" s="593"/>
      <c r="NB2075" s="593"/>
      <c r="NC2075" s="593"/>
      <c r="ND2075" s="593"/>
      <c r="NE2075" s="593"/>
      <c r="NF2075" s="593"/>
      <c r="NG2075" s="593"/>
      <c r="NH2075" s="593"/>
      <c r="NI2075" s="593"/>
      <c r="NJ2075" s="593"/>
      <c r="NK2075" s="593"/>
      <c r="NL2075" s="593"/>
      <c r="NM2075" s="593"/>
      <c r="NN2075" s="593"/>
      <c r="NO2075" s="593"/>
      <c r="NP2075" s="593"/>
      <c r="NQ2075" s="593"/>
      <c r="NR2075" s="593"/>
      <c r="NS2075" s="593"/>
      <c r="NT2075" s="593"/>
      <c r="NU2075" s="593"/>
      <c r="NV2075" s="593"/>
      <c r="NW2075" s="593"/>
      <c r="NX2075" s="593"/>
      <c r="NY2075" s="593"/>
      <c r="NZ2075" s="593"/>
      <c r="OA2075" s="593"/>
      <c r="OB2075" s="593"/>
      <c r="OC2075" s="593"/>
      <c r="OD2075" s="593"/>
      <c r="OE2075" s="593"/>
      <c r="OF2075" s="593"/>
      <c r="OG2075" s="593"/>
      <c r="OH2075" s="593"/>
      <c r="OI2075" s="593"/>
      <c r="OJ2075" s="593"/>
      <c r="OK2075" s="593"/>
      <c r="OL2075" s="593"/>
      <c r="OM2075" s="593"/>
      <c r="ON2075" s="593"/>
      <c r="OO2075" s="593"/>
      <c r="OP2075" s="593"/>
      <c r="OQ2075" s="593"/>
      <c r="OR2075" s="593"/>
      <c r="OS2075" s="593"/>
      <c r="OT2075" s="593"/>
      <c r="OU2075" s="593"/>
      <c r="OV2075" s="593"/>
      <c r="OW2075" s="593"/>
      <c r="OX2075" s="593"/>
      <c r="OY2075" s="593"/>
      <c r="OZ2075" s="593"/>
      <c r="PA2075" s="593"/>
      <c r="PB2075" s="593"/>
      <c r="PC2075" s="593"/>
      <c r="PD2075" s="593"/>
      <c r="PE2075" s="593"/>
      <c r="PF2075" s="593"/>
      <c r="PG2075" s="593"/>
      <c r="PH2075" s="593"/>
      <c r="PI2075" s="593"/>
      <c r="PJ2075" s="593"/>
      <c r="PK2075" s="593"/>
      <c r="PL2075" s="593"/>
      <c r="PM2075" s="593"/>
      <c r="PN2075" s="593"/>
      <c r="PO2075" s="593"/>
      <c r="PP2075" s="593"/>
      <c r="PQ2075" s="593"/>
      <c r="PR2075" s="593"/>
      <c r="PS2075" s="593"/>
      <c r="PT2075" s="593"/>
      <c r="PU2075" s="593"/>
      <c r="PV2075" s="593"/>
      <c r="PW2075" s="593"/>
      <c r="PX2075" s="593"/>
      <c r="PY2075" s="593"/>
      <c r="PZ2075" s="593"/>
      <c r="QA2075" s="593"/>
      <c r="QB2075" s="593"/>
      <c r="QC2075" s="593"/>
      <c r="QD2075" s="593"/>
      <c r="QE2075" s="593"/>
      <c r="QF2075" s="593"/>
      <c r="QG2075" s="593"/>
      <c r="QH2075" s="593"/>
      <c r="QI2075" s="593"/>
      <c r="QJ2075" s="593"/>
      <c r="QK2075" s="593"/>
      <c r="QL2075" s="593"/>
      <c r="QM2075" s="593"/>
      <c r="QN2075" s="593"/>
      <c r="QO2075" s="593"/>
      <c r="QP2075" s="593"/>
      <c r="QQ2075" s="593"/>
      <c r="QR2075" s="593"/>
      <c r="QS2075" s="593"/>
      <c r="QT2075" s="593"/>
      <c r="QU2075" s="593"/>
      <c r="QV2075" s="593"/>
      <c r="QW2075" s="593"/>
      <c r="QX2075" s="593"/>
      <c r="QY2075" s="593"/>
      <c r="QZ2075" s="593"/>
      <c r="RA2075" s="593"/>
      <c r="RB2075" s="593"/>
      <c r="RC2075" s="593"/>
      <c r="RD2075" s="593"/>
      <c r="RE2075" s="593"/>
      <c r="RF2075" s="593"/>
      <c r="RG2075" s="593"/>
      <c r="RH2075" s="593"/>
      <c r="RI2075" s="593"/>
      <c r="RJ2075" s="593"/>
      <c r="RK2075" s="593"/>
      <c r="RL2075" s="593"/>
      <c r="RM2075" s="593"/>
      <c r="RN2075" s="593"/>
      <c r="RO2075" s="593"/>
      <c r="RP2075" s="593"/>
      <c r="RQ2075" s="593"/>
      <c r="RR2075" s="593"/>
      <c r="RS2075" s="593"/>
      <c r="RT2075" s="593"/>
      <c r="RU2075" s="593"/>
      <c r="RV2075" s="593"/>
      <c r="RW2075" s="593"/>
      <c r="RX2075" s="593"/>
      <c r="RY2075" s="593"/>
      <c r="RZ2075" s="593"/>
      <c r="SA2075" s="593"/>
      <c r="SB2075" s="593"/>
      <c r="SC2075" s="593"/>
      <c r="SD2075" s="593"/>
      <c r="SE2075" s="593"/>
      <c r="SF2075" s="593"/>
      <c r="SG2075" s="593"/>
      <c r="SH2075" s="593"/>
      <c r="SI2075" s="593"/>
      <c r="SJ2075" s="593"/>
      <c r="SK2075" s="593"/>
      <c r="SL2075" s="593"/>
      <c r="SM2075" s="593"/>
      <c r="SN2075" s="593"/>
      <c r="SO2075" s="593"/>
      <c r="SP2075" s="593"/>
      <c r="SQ2075" s="593"/>
      <c r="SR2075" s="593"/>
      <c r="SS2075" s="593"/>
      <c r="ST2075" s="593"/>
      <c r="SU2075" s="593"/>
      <c r="SV2075" s="593"/>
      <c r="SW2075" s="593"/>
      <c r="SX2075" s="593"/>
      <c r="SY2075" s="593"/>
      <c r="SZ2075" s="593"/>
      <c r="TA2075" s="593"/>
      <c r="TB2075" s="593"/>
      <c r="TC2075" s="593"/>
      <c r="TD2075" s="593"/>
      <c r="TE2075" s="593"/>
      <c r="TF2075" s="593"/>
      <c r="TG2075" s="593"/>
      <c r="TH2075" s="593"/>
      <c r="TI2075" s="593"/>
      <c r="TJ2075" s="593"/>
      <c r="TK2075" s="593"/>
      <c r="TL2075" s="593"/>
      <c r="TM2075" s="593"/>
      <c r="TN2075" s="593"/>
      <c r="TO2075" s="593"/>
      <c r="TP2075" s="593"/>
      <c r="TQ2075" s="593"/>
      <c r="TR2075" s="593"/>
      <c r="TS2075" s="593"/>
      <c r="TT2075" s="593"/>
      <c r="TU2075" s="593"/>
      <c r="TV2075" s="593"/>
      <c r="TW2075" s="593"/>
      <c r="TX2075" s="593"/>
      <c r="TY2075" s="593"/>
      <c r="TZ2075" s="593"/>
      <c r="UA2075" s="593"/>
      <c r="UB2075" s="593"/>
      <c r="UC2075" s="593"/>
      <c r="UD2075" s="593"/>
      <c r="UE2075" s="593"/>
      <c r="UF2075" s="593"/>
      <c r="UG2075" s="593"/>
      <c r="UH2075" s="593"/>
      <c r="UI2075" s="593"/>
      <c r="UJ2075" s="593"/>
      <c r="UK2075" s="593"/>
      <c r="UL2075" s="593"/>
      <c r="UM2075" s="593"/>
      <c r="UN2075" s="593"/>
      <c r="UO2075" s="593"/>
      <c r="UP2075" s="593"/>
      <c r="UQ2075" s="593"/>
      <c r="UR2075" s="593"/>
      <c r="US2075" s="593"/>
      <c r="UT2075" s="593"/>
      <c r="UU2075" s="593"/>
      <c r="UV2075" s="593"/>
      <c r="UW2075" s="593"/>
      <c r="UX2075" s="593"/>
      <c r="UY2075" s="593"/>
      <c r="UZ2075" s="593"/>
      <c r="VA2075" s="593"/>
      <c r="VB2075" s="593"/>
      <c r="VC2075" s="593"/>
      <c r="VD2075" s="593"/>
      <c r="VE2075" s="593"/>
      <c r="VF2075" s="593"/>
      <c r="VG2075" s="593"/>
      <c r="VH2075" s="593"/>
      <c r="VI2075" s="593"/>
      <c r="VJ2075" s="593"/>
      <c r="VK2075" s="593"/>
      <c r="VL2075" s="593"/>
      <c r="VM2075" s="593"/>
      <c r="VN2075" s="593"/>
      <c r="VO2075" s="593"/>
      <c r="VP2075" s="593"/>
      <c r="VQ2075" s="593"/>
      <c r="VR2075" s="593"/>
      <c r="VS2075" s="593"/>
      <c r="VT2075" s="593"/>
      <c r="VU2075" s="593"/>
      <c r="VV2075" s="593"/>
      <c r="VW2075" s="593"/>
      <c r="VX2075" s="593"/>
      <c r="VY2075" s="593"/>
      <c r="VZ2075" s="593"/>
      <c r="WA2075" s="593"/>
      <c r="WB2075" s="593"/>
      <c r="WC2075" s="593"/>
      <c r="WD2075" s="593"/>
      <c r="WE2075" s="593"/>
      <c r="WF2075" s="593"/>
      <c r="WG2075" s="593"/>
      <c r="WH2075" s="593"/>
      <c r="WI2075" s="593"/>
      <c r="WJ2075" s="593"/>
      <c r="WK2075" s="593"/>
      <c r="WL2075" s="593"/>
      <c r="WM2075" s="593"/>
      <c r="WN2075" s="593"/>
      <c r="WO2075" s="593"/>
      <c r="WP2075" s="593"/>
      <c r="WQ2075" s="593"/>
      <c r="WR2075" s="593"/>
      <c r="WS2075" s="593"/>
      <c r="WT2075" s="593"/>
      <c r="WU2075" s="593"/>
      <c r="WV2075" s="593"/>
      <c r="WW2075" s="593"/>
      <c r="WX2075" s="593"/>
      <c r="WY2075" s="593"/>
      <c r="WZ2075" s="593"/>
      <c r="XA2075" s="593"/>
      <c r="XB2075" s="593"/>
      <c r="XC2075" s="593"/>
      <c r="XD2075" s="593"/>
      <c r="XE2075" s="593"/>
      <c r="XF2075" s="593"/>
      <c r="XG2075" s="593"/>
      <c r="XH2075" s="593"/>
      <c r="XI2075" s="593"/>
      <c r="XJ2075" s="593"/>
      <c r="XK2075" s="593"/>
      <c r="XL2075" s="593"/>
      <c r="XM2075" s="593"/>
      <c r="XN2075" s="593"/>
      <c r="XO2075" s="593"/>
      <c r="XP2075" s="593"/>
      <c r="XQ2075" s="593"/>
      <c r="XR2075" s="593"/>
      <c r="XS2075" s="593"/>
      <c r="XT2075" s="593"/>
      <c r="XU2075" s="593"/>
      <c r="XV2075" s="593"/>
      <c r="XW2075" s="593"/>
      <c r="XX2075" s="593"/>
      <c r="XY2075" s="593"/>
      <c r="XZ2075" s="593"/>
      <c r="YA2075" s="593"/>
      <c r="YB2075" s="593"/>
      <c r="YC2075" s="593"/>
      <c r="YD2075" s="593"/>
      <c r="YE2075" s="593"/>
      <c r="YF2075" s="593"/>
      <c r="YG2075" s="593"/>
      <c r="YH2075" s="593"/>
      <c r="YI2075" s="593"/>
      <c r="YJ2075" s="593"/>
      <c r="YK2075" s="593"/>
      <c r="YL2075" s="593"/>
      <c r="YM2075" s="593"/>
      <c r="YN2075" s="593"/>
      <c r="YO2075" s="593"/>
      <c r="YP2075" s="593"/>
      <c r="YQ2075" s="593"/>
      <c r="YR2075" s="593"/>
      <c r="YS2075" s="593"/>
      <c r="YT2075" s="593"/>
      <c r="YU2075" s="593"/>
      <c r="YV2075" s="593"/>
      <c r="YW2075" s="593"/>
      <c r="YX2075" s="593"/>
      <c r="YY2075" s="593"/>
      <c r="YZ2075" s="593"/>
      <c r="ZA2075" s="593"/>
      <c r="ZB2075" s="593"/>
      <c r="ZC2075" s="593"/>
      <c r="ZD2075" s="593"/>
      <c r="ZE2075" s="593"/>
      <c r="ZF2075" s="593"/>
      <c r="ZG2075" s="593"/>
      <c r="ZH2075" s="593"/>
      <c r="ZI2075" s="593"/>
      <c r="ZJ2075" s="593"/>
      <c r="ZK2075" s="593"/>
      <c r="ZL2075" s="593"/>
      <c r="ZM2075" s="593"/>
      <c r="ZN2075" s="593"/>
      <c r="ZO2075" s="593"/>
      <c r="ZP2075" s="593"/>
      <c r="ZQ2075" s="593"/>
      <c r="ZR2075" s="593"/>
      <c r="ZS2075" s="593"/>
      <c r="ZT2075" s="593"/>
      <c r="ZU2075" s="593"/>
      <c r="ZV2075" s="593"/>
      <c r="ZW2075" s="593"/>
      <c r="ZX2075" s="593"/>
      <c r="ZY2075" s="593"/>
      <c r="ZZ2075" s="593"/>
      <c r="AAA2075" s="593"/>
      <c r="AAB2075" s="593"/>
      <c r="AAC2075" s="593"/>
      <c r="AAD2075" s="593"/>
      <c r="AAE2075" s="593"/>
      <c r="AAF2075" s="593"/>
      <c r="AAG2075" s="593"/>
      <c r="AAH2075" s="593"/>
      <c r="AAI2075" s="593"/>
      <c r="AAJ2075" s="593"/>
      <c r="AAK2075" s="593"/>
      <c r="AAL2075" s="593"/>
      <c r="AAM2075" s="593"/>
      <c r="AAN2075" s="593"/>
      <c r="AAO2075" s="593"/>
      <c r="AAP2075" s="593"/>
      <c r="AAQ2075" s="593"/>
      <c r="AAR2075" s="593"/>
      <c r="AAS2075" s="593"/>
      <c r="AAT2075" s="593"/>
      <c r="AAU2075" s="593"/>
      <c r="AAV2075" s="593"/>
      <c r="AAW2075" s="593"/>
      <c r="AAX2075" s="593"/>
      <c r="AAY2075" s="593"/>
      <c r="AAZ2075" s="593"/>
      <c r="ABA2075" s="593"/>
      <c r="ABB2075" s="593"/>
      <c r="ABC2075" s="593"/>
      <c r="ABD2075" s="593"/>
      <c r="ABE2075" s="593"/>
      <c r="ABF2075" s="593"/>
      <c r="ABG2075" s="593"/>
      <c r="ABH2075" s="593"/>
      <c r="ABI2075" s="593"/>
      <c r="ABJ2075" s="593"/>
      <c r="ABK2075" s="593"/>
      <c r="ABL2075" s="593"/>
      <c r="ABM2075" s="593"/>
      <c r="ABN2075" s="593"/>
      <c r="ABO2075" s="593"/>
      <c r="ABP2075" s="593"/>
      <c r="ABQ2075" s="593"/>
      <c r="ABR2075" s="593"/>
      <c r="ABS2075" s="593"/>
      <c r="ABT2075" s="593"/>
      <c r="ABU2075" s="593"/>
      <c r="ABV2075" s="593"/>
      <c r="ABW2075" s="593"/>
      <c r="ABX2075" s="593"/>
      <c r="ABY2075" s="593"/>
      <c r="ABZ2075" s="593"/>
      <c r="ACA2075" s="593"/>
      <c r="ACB2075" s="593"/>
      <c r="ACC2075" s="593"/>
      <c r="ACD2075" s="593"/>
      <c r="ACE2075" s="593"/>
      <c r="ACF2075" s="593"/>
      <c r="ACG2075" s="593"/>
      <c r="ACH2075" s="593"/>
      <c r="ACI2075" s="593"/>
      <c r="ACJ2075" s="593"/>
      <c r="ACK2075" s="593"/>
      <c r="ACL2075" s="593"/>
      <c r="ACM2075" s="593"/>
      <c r="ACN2075" s="593"/>
      <c r="ACO2075" s="593"/>
      <c r="ACP2075" s="593"/>
      <c r="ACQ2075" s="593"/>
      <c r="ACR2075" s="593"/>
      <c r="ACS2075" s="593"/>
      <c r="ACT2075" s="593"/>
      <c r="ACU2075" s="593"/>
      <c r="ACV2075" s="593"/>
      <c r="ACW2075" s="593"/>
      <c r="ACX2075" s="593"/>
      <c r="ACY2075" s="593"/>
      <c r="ACZ2075" s="593"/>
      <c r="ADA2075" s="593"/>
      <c r="ADB2075" s="593"/>
      <c r="ADC2075" s="593"/>
      <c r="ADD2075" s="593"/>
      <c r="ADE2075" s="593"/>
      <c r="ADF2075" s="593"/>
      <c r="ADG2075" s="593"/>
      <c r="ADH2075" s="593"/>
      <c r="ADI2075" s="593"/>
      <c r="ADJ2075" s="593"/>
      <c r="ADK2075" s="593"/>
      <c r="ADL2075" s="593"/>
      <c r="ADM2075" s="593"/>
      <c r="ADN2075" s="593"/>
      <c r="ADO2075" s="593"/>
      <c r="ADP2075" s="593"/>
      <c r="ADQ2075" s="593"/>
      <c r="ADR2075" s="593"/>
      <c r="ADS2075" s="593"/>
      <c r="ADT2075" s="593"/>
      <c r="ADU2075" s="593"/>
      <c r="ADV2075" s="593"/>
      <c r="ADW2075" s="593"/>
      <c r="ADX2075" s="593"/>
      <c r="ADY2075" s="593"/>
      <c r="ADZ2075" s="593"/>
      <c r="AEA2075" s="593"/>
      <c r="AEB2075" s="593"/>
      <c r="AEC2075" s="593"/>
      <c r="AED2075" s="593"/>
      <c r="AEE2075" s="593"/>
      <c r="AEF2075" s="593"/>
      <c r="AEG2075" s="593"/>
      <c r="AEH2075" s="593"/>
      <c r="AEI2075" s="593"/>
      <c r="AEJ2075" s="593"/>
      <c r="AEK2075" s="593"/>
      <c r="AEL2075" s="593"/>
      <c r="AEM2075" s="593"/>
      <c r="AEN2075" s="593"/>
      <c r="AEO2075" s="593"/>
      <c r="AEP2075" s="593"/>
      <c r="AEQ2075" s="593"/>
      <c r="AER2075" s="593"/>
      <c r="AES2075" s="593"/>
      <c r="AET2075" s="593"/>
      <c r="AEU2075" s="593"/>
      <c r="AEV2075" s="593"/>
      <c r="AEW2075" s="593"/>
      <c r="AEX2075" s="593"/>
      <c r="AEY2075" s="593"/>
      <c r="AEZ2075" s="593"/>
      <c r="AFA2075" s="593"/>
      <c r="AFB2075" s="593"/>
      <c r="AFC2075" s="593"/>
      <c r="AFD2075" s="593"/>
      <c r="AFE2075" s="593"/>
      <c r="AFF2075" s="593"/>
      <c r="AFG2075" s="593"/>
      <c r="AFH2075" s="593"/>
      <c r="AFI2075" s="593"/>
      <c r="AFJ2075" s="593"/>
      <c r="AFK2075" s="593"/>
      <c r="AFL2075" s="593"/>
      <c r="AFM2075" s="593"/>
      <c r="AFN2075" s="593"/>
      <c r="AFO2075" s="593"/>
      <c r="AFP2075" s="593"/>
      <c r="AFQ2075" s="593"/>
      <c r="AFR2075" s="593"/>
      <c r="AFS2075" s="593"/>
      <c r="AFT2075" s="593"/>
      <c r="AFU2075" s="593"/>
      <c r="AFV2075" s="593"/>
      <c r="AFW2075" s="593"/>
      <c r="AFX2075" s="593"/>
      <c r="AFY2075" s="593"/>
      <c r="AFZ2075" s="593"/>
      <c r="AGA2075" s="593"/>
      <c r="AGB2075" s="593"/>
      <c r="AGC2075" s="593"/>
      <c r="AGD2075" s="593"/>
      <c r="AGE2075" s="593"/>
      <c r="AGF2075" s="593"/>
      <c r="AGG2075" s="593"/>
      <c r="AGH2075" s="593"/>
      <c r="AGI2075" s="593"/>
      <c r="AGJ2075" s="593"/>
      <c r="AGK2075" s="593"/>
      <c r="AGL2075" s="593"/>
      <c r="AGM2075" s="593"/>
      <c r="AGN2075" s="593"/>
      <c r="AGO2075" s="593"/>
      <c r="AGP2075" s="593"/>
      <c r="AGQ2075" s="593"/>
      <c r="AGR2075" s="593"/>
      <c r="AGS2075" s="593"/>
      <c r="AGT2075" s="593"/>
      <c r="AGU2075" s="593"/>
      <c r="AGV2075" s="593"/>
      <c r="AGW2075" s="593"/>
      <c r="AGX2075" s="593"/>
      <c r="AGY2075" s="593"/>
      <c r="AGZ2075" s="593"/>
      <c r="AHA2075" s="593"/>
      <c r="AHB2075" s="593"/>
      <c r="AHC2075" s="593"/>
      <c r="AHD2075" s="593"/>
      <c r="AHE2075" s="593"/>
      <c r="AHF2075" s="593"/>
      <c r="AHG2075" s="593"/>
      <c r="AHH2075" s="593"/>
      <c r="AHI2075" s="593"/>
      <c r="AHJ2075" s="593"/>
      <c r="AHK2075" s="593"/>
      <c r="AHL2075" s="593"/>
      <c r="AHM2075" s="593"/>
      <c r="AHN2075" s="593"/>
      <c r="AHO2075" s="593"/>
      <c r="AHP2075" s="593"/>
      <c r="AHQ2075" s="593"/>
      <c r="AHR2075" s="593"/>
      <c r="AHS2075" s="593"/>
      <c r="AHT2075" s="593"/>
      <c r="AHU2075" s="593"/>
      <c r="AHV2075" s="593"/>
      <c r="AHW2075" s="593"/>
      <c r="AHX2075" s="593"/>
      <c r="AHY2075" s="593"/>
      <c r="AHZ2075" s="593"/>
      <c r="AIA2075" s="593"/>
      <c r="AIB2075" s="593"/>
      <c r="AIC2075" s="593"/>
      <c r="AID2075" s="593"/>
      <c r="AIE2075" s="593"/>
      <c r="AIF2075" s="593"/>
      <c r="AIG2075" s="593"/>
      <c r="AIH2075" s="593"/>
      <c r="AII2075" s="593"/>
      <c r="AIJ2075" s="593"/>
      <c r="AIK2075" s="593"/>
      <c r="AIL2075" s="593"/>
      <c r="AIM2075" s="593"/>
      <c r="AIN2075" s="593"/>
      <c r="AIO2075" s="593"/>
      <c r="AIP2075" s="593"/>
      <c r="AIQ2075" s="593"/>
      <c r="AIR2075" s="593"/>
      <c r="AIS2075" s="593"/>
      <c r="AIT2075" s="593"/>
      <c r="AIU2075" s="593"/>
      <c r="AIV2075" s="593"/>
      <c r="AIW2075" s="593"/>
      <c r="AIX2075" s="593"/>
      <c r="AIY2075" s="593"/>
      <c r="AIZ2075" s="593"/>
      <c r="AJA2075" s="593"/>
      <c r="AJB2075" s="593"/>
      <c r="AJC2075" s="593"/>
      <c r="AJD2075" s="593"/>
      <c r="AJE2075" s="593"/>
      <c r="AJF2075" s="593"/>
      <c r="AJG2075" s="593"/>
      <c r="AJH2075" s="593"/>
      <c r="AJI2075" s="593"/>
      <c r="AJJ2075" s="593"/>
      <c r="AJK2075" s="593"/>
      <c r="AJL2075" s="593"/>
      <c r="AJM2075" s="593"/>
      <c r="AJN2075" s="593"/>
      <c r="AJO2075" s="593"/>
      <c r="AJP2075" s="593"/>
      <c r="AJQ2075" s="593"/>
      <c r="AJR2075" s="593"/>
      <c r="AJS2075" s="593"/>
      <c r="AJT2075" s="593"/>
      <c r="AJU2075" s="593"/>
      <c r="AJV2075" s="593"/>
      <c r="AJW2075" s="593"/>
      <c r="AJX2075" s="593"/>
      <c r="AJY2075" s="593"/>
      <c r="AJZ2075" s="593"/>
      <c r="AKA2075" s="593"/>
      <c r="AKB2075" s="593"/>
      <c r="AKC2075" s="593"/>
      <c r="AKD2075" s="593"/>
      <c r="AKE2075" s="593"/>
      <c r="AKF2075" s="593"/>
      <c r="AKG2075" s="593"/>
      <c r="AKH2075" s="593"/>
      <c r="AKI2075" s="593"/>
      <c r="AKJ2075" s="593"/>
      <c r="AKK2075" s="593"/>
      <c r="AKL2075" s="593"/>
      <c r="AKM2075" s="593"/>
      <c r="AKN2075" s="593"/>
      <c r="AKO2075" s="593"/>
      <c r="AKP2075" s="593"/>
      <c r="AKQ2075" s="593"/>
      <c r="AKR2075" s="593"/>
      <c r="AKS2075" s="593"/>
      <c r="AKT2075" s="593"/>
      <c r="AKU2075" s="593"/>
      <c r="AKV2075" s="593"/>
      <c r="AKW2075" s="593"/>
      <c r="AKX2075" s="593"/>
      <c r="AKY2075" s="593"/>
      <c r="AKZ2075" s="593"/>
      <c r="ALA2075" s="593"/>
      <c r="ALB2075" s="593"/>
      <c r="ALC2075" s="593"/>
      <c r="ALD2075" s="593"/>
      <c r="ALE2075" s="593"/>
      <c r="ALF2075" s="593"/>
      <c r="ALG2075" s="593"/>
      <c r="ALH2075" s="593"/>
      <c r="ALI2075" s="593"/>
      <c r="ALJ2075" s="593"/>
      <c r="ALK2075" s="593"/>
      <c r="ALL2075" s="593"/>
      <c r="ALM2075" s="593"/>
      <c r="ALN2075" s="593"/>
      <c r="ALO2075" s="593"/>
      <c r="ALP2075" s="593"/>
      <c r="ALQ2075" s="593"/>
      <c r="ALR2075" s="593"/>
      <c r="ALS2075" s="593"/>
      <c r="ALT2075" s="593"/>
      <c r="ALU2075" s="593"/>
      <c r="ALV2075" s="593"/>
      <c r="ALW2075" s="593"/>
      <c r="ALX2075" s="593"/>
      <c r="ALY2075" s="593"/>
      <c r="ALZ2075" s="593"/>
      <c r="AMA2075" s="593"/>
      <c r="AMB2075" s="593"/>
      <c r="AMC2075" s="593"/>
      <c r="AMD2075" s="593"/>
      <c r="AME2075" s="593"/>
      <c r="AMF2075" s="593"/>
      <c r="AMG2075" s="593"/>
      <c r="AMH2075" s="593"/>
      <c r="AMI2075" s="593"/>
      <c r="AMJ2075" s="593"/>
      <c r="AMK2075" s="593"/>
      <c r="AML2075" s="593"/>
      <c r="AMM2075" s="593"/>
      <c r="AMN2075" s="593"/>
      <c r="AMO2075" s="593"/>
      <c r="AMP2075" s="593"/>
      <c r="AMQ2075" s="593"/>
      <c r="AMR2075" s="593"/>
      <c r="AMS2075" s="593"/>
      <c r="AMT2075" s="593"/>
      <c r="AMU2075" s="593"/>
      <c r="AMV2075" s="593"/>
      <c r="AMW2075" s="593"/>
      <c r="AMX2075" s="593"/>
      <c r="AMY2075" s="593"/>
      <c r="AMZ2075" s="593"/>
      <c r="ANA2075" s="593"/>
      <c r="ANB2075" s="593"/>
      <c r="ANC2075" s="593"/>
      <c r="AND2075" s="593"/>
      <c r="ANE2075" s="593"/>
      <c r="ANF2075" s="593"/>
      <c r="ANG2075" s="593"/>
      <c r="ANH2075" s="593"/>
      <c r="ANI2075" s="593"/>
      <c r="ANJ2075" s="593"/>
      <c r="ANK2075" s="593"/>
      <c r="ANL2075" s="593"/>
      <c r="ANM2075" s="593"/>
      <c r="ANN2075" s="593"/>
      <c r="ANO2075" s="593"/>
      <c r="ANP2075" s="593"/>
      <c r="ANQ2075" s="593"/>
      <c r="ANR2075" s="593"/>
      <c r="ANS2075" s="593"/>
      <c r="ANT2075" s="593"/>
      <c r="ANU2075" s="593"/>
      <c r="ANV2075" s="593"/>
      <c r="ANW2075" s="593"/>
      <c r="ANX2075" s="593"/>
      <c r="ANY2075" s="593"/>
      <c r="ANZ2075" s="593"/>
      <c r="AOA2075" s="593"/>
      <c r="AOB2075" s="593"/>
      <c r="AOC2075" s="593"/>
      <c r="AOD2075" s="593"/>
      <c r="AOE2075" s="593"/>
      <c r="AOF2075" s="593"/>
      <c r="AOG2075" s="593"/>
      <c r="AOH2075" s="593"/>
      <c r="AOI2075" s="593"/>
      <c r="AOJ2075" s="593"/>
      <c r="AOK2075" s="593"/>
      <c r="AOL2075" s="593"/>
      <c r="AOM2075" s="593"/>
      <c r="AON2075" s="593"/>
      <c r="AOO2075" s="593"/>
      <c r="AOP2075" s="593"/>
      <c r="AOQ2075" s="593"/>
      <c r="AOR2075" s="593"/>
      <c r="AOS2075" s="593"/>
      <c r="AOT2075" s="593"/>
      <c r="AOU2075" s="593"/>
      <c r="AOV2075" s="593"/>
      <c r="AOW2075" s="593"/>
      <c r="AOX2075" s="593"/>
      <c r="AOY2075" s="593"/>
      <c r="AOZ2075" s="593"/>
      <c r="APA2075" s="593"/>
      <c r="APB2075" s="593"/>
      <c r="APC2075" s="593"/>
      <c r="APD2075" s="593"/>
      <c r="APE2075" s="593"/>
      <c r="APF2075" s="593"/>
      <c r="APG2075" s="593"/>
      <c r="APH2075" s="593"/>
      <c r="API2075" s="593"/>
      <c r="APJ2075" s="593"/>
      <c r="APK2075" s="593"/>
      <c r="APL2075" s="593"/>
      <c r="APM2075" s="593"/>
      <c r="APN2075" s="593"/>
      <c r="APO2075" s="593"/>
      <c r="APP2075" s="593"/>
      <c r="APQ2075" s="593"/>
      <c r="APR2075" s="593"/>
      <c r="APS2075" s="593"/>
      <c r="APT2075" s="593"/>
      <c r="APU2075" s="593"/>
      <c r="APV2075" s="593"/>
      <c r="APW2075" s="593"/>
      <c r="APX2075" s="593"/>
      <c r="APY2075" s="593"/>
      <c r="APZ2075" s="593"/>
      <c r="AQA2075" s="593"/>
      <c r="AQB2075" s="593"/>
      <c r="AQC2075" s="593"/>
      <c r="AQD2075" s="593"/>
      <c r="AQE2075" s="593"/>
      <c r="AQF2075" s="593"/>
      <c r="AQG2075" s="593"/>
      <c r="AQH2075" s="593"/>
      <c r="AQI2075" s="593"/>
      <c r="AQJ2075" s="593"/>
      <c r="AQK2075" s="593"/>
      <c r="AQL2075" s="593"/>
      <c r="AQM2075" s="593"/>
      <c r="AQN2075" s="593"/>
      <c r="AQO2075" s="593"/>
      <c r="AQP2075" s="593"/>
      <c r="AQQ2075" s="593"/>
      <c r="AQR2075" s="593"/>
      <c r="AQS2075" s="593"/>
      <c r="AQT2075" s="593"/>
      <c r="AQU2075" s="593"/>
      <c r="AQV2075" s="593"/>
      <c r="AQW2075" s="593"/>
      <c r="AQX2075" s="593"/>
      <c r="AQY2075" s="593"/>
      <c r="AQZ2075" s="593"/>
      <c r="ARA2075" s="593"/>
      <c r="ARB2075" s="593"/>
      <c r="ARC2075" s="593"/>
      <c r="ARD2075" s="593"/>
      <c r="ARE2075" s="593"/>
      <c r="ARF2075" s="593"/>
      <c r="ARG2075" s="593"/>
      <c r="ARH2075" s="593"/>
      <c r="ARI2075" s="593"/>
      <c r="ARJ2075" s="593"/>
      <c r="ARK2075" s="593"/>
      <c r="ARL2075" s="593"/>
      <c r="ARM2075" s="593"/>
      <c r="ARN2075" s="593"/>
      <c r="ARO2075" s="593"/>
      <c r="ARP2075" s="593"/>
      <c r="ARQ2075" s="593"/>
      <c r="ARR2075" s="593"/>
      <c r="ARS2075" s="593"/>
      <c r="ART2075" s="593"/>
      <c r="ARU2075" s="593"/>
      <c r="ARV2075" s="593"/>
      <c r="ARW2075" s="593"/>
      <c r="ARX2075" s="593"/>
      <c r="ARY2075" s="593"/>
      <c r="ARZ2075" s="593"/>
      <c r="ASA2075" s="593"/>
      <c r="ASB2075" s="593"/>
      <c r="ASC2075" s="593"/>
      <c r="ASD2075" s="593"/>
      <c r="ASE2075" s="593"/>
      <c r="ASF2075" s="593"/>
      <c r="ASG2075" s="593"/>
      <c r="ASH2075" s="593"/>
      <c r="ASI2075" s="593"/>
      <c r="ASJ2075" s="593"/>
      <c r="ASK2075" s="593"/>
      <c r="ASL2075" s="593"/>
      <c r="ASM2075" s="593"/>
      <c r="ASN2075" s="593"/>
      <c r="ASO2075" s="593"/>
      <c r="ASP2075" s="593"/>
      <c r="ASQ2075" s="593"/>
      <c r="ASR2075" s="593"/>
      <c r="ASS2075" s="593"/>
      <c r="AST2075" s="593"/>
      <c r="ASU2075" s="593"/>
      <c r="ASV2075" s="593"/>
      <c r="ASW2075" s="593"/>
      <c r="ASX2075" s="593"/>
      <c r="ASY2075" s="593"/>
      <c r="ASZ2075" s="593"/>
      <c r="ATA2075" s="593"/>
      <c r="ATB2075" s="593"/>
      <c r="ATC2075" s="593"/>
      <c r="ATD2075" s="593"/>
      <c r="ATE2075" s="593"/>
      <c r="ATF2075" s="593"/>
      <c r="ATG2075" s="593"/>
      <c r="ATH2075" s="593"/>
      <c r="ATI2075" s="593"/>
      <c r="ATJ2075" s="593"/>
      <c r="ATK2075" s="593"/>
      <c r="ATL2075" s="593"/>
      <c r="ATM2075" s="593"/>
      <c r="ATN2075" s="593"/>
      <c r="ATO2075" s="593"/>
      <c r="ATP2075" s="593"/>
      <c r="ATQ2075" s="593"/>
      <c r="ATR2075" s="593"/>
      <c r="ATS2075" s="593"/>
      <c r="ATT2075" s="593"/>
      <c r="ATU2075" s="593"/>
      <c r="ATV2075" s="593"/>
      <c r="ATW2075" s="593"/>
      <c r="ATX2075" s="593"/>
      <c r="ATY2075" s="593"/>
      <c r="ATZ2075" s="593"/>
      <c r="AUA2075" s="593"/>
      <c r="AUB2075" s="593"/>
      <c r="AUC2075" s="593"/>
      <c r="AUD2075" s="593"/>
      <c r="AUE2075" s="593"/>
      <c r="AUF2075" s="593"/>
      <c r="AUG2075" s="593"/>
      <c r="AUH2075" s="593"/>
      <c r="AUI2075" s="593"/>
      <c r="AUJ2075" s="593"/>
      <c r="AUK2075" s="593"/>
      <c r="AUL2075" s="593"/>
      <c r="AUM2075" s="593"/>
      <c r="AUN2075" s="593"/>
      <c r="AUO2075" s="593"/>
      <c r="AUP2075" s="593"/>
      <c r="AUQ2075" s="593"/>
      <c r="AUR2075" s="593"/>
      <c r="AUS2075" s="593"/>
      <c r="AUT2075" s="593"/>
      <c r="AUU2075" s="593"/>
      <c r="AUV2075" s="593"/>
      <c r="AUW2075" s="593"/>
      <c r="AUX2075" s="593"/>
      <c r="AUY2075" s="593"/>
      <c r="AUZ2075" s="593"/>
      <c r="AVA2075" s="593"/>
      <c r="AVB2075" s="593"/>
      <c r="AVC2075" s="593"/>
      <c r="AVD2075" s="593"/>
      <c r="AVE2075" s="593"/>
      <c r="AVF2075" s="593"/>
      <c r="AVG2075" s="593"/>
      <c r="AVH2075" s="593"/>
      <c r="AVI2075" s="593"/>
      <c r="AVJ2075" s="593"/>
      <c r="AVK2075" s="593"/>
    </row>
    <row r="2076" spans="1:1259">
      <c r="A2076" s="715"/>
      <c r="B2076" s="564"/>
      <c r="C2076" s="564"/>
      <c r="D2076" s="676" t="s">
        <v>1067</v>
      </c>
      <c r="E2076" s="524" t="s">
        <v>5332</v>
      </c>
      <c r="F2076" s="676" t="s">
        <v>87</v>
      </c>
      <c r="G2076" s="665">
        <v>2022</v>
      </c>
      <c r="H2076" s="665">
        <v>5</v>
      </c>
      <c r="I2076" s="687"/>
      <c r="J2076" s="666"/>
      <c r="K2076" s="676" t="s">
        <v>1609</v>
      </c>
      <c r="L2076" s="677" t="s">
        <v>1578</v>
      </c>
      <c r="M2076" s="677">
        <v>44592</v>
      </c>
      <c r="N2076" s="677">
        <v>44596</v>
      </c>
      <c r="O2076" s="677"/>
      <c r="P2076" s="677">
        <v>44606</v>
      </c>
      <c r="Q2076" s="666"/>
      <c r="R2076" s="666"/>
      <c r="S2076" s="665" t="s">
        <v>1580</v>
      </c>
      <c r="T2076" s="665">
        <v>72</v>
      </c>
      <c r="U2076" s="676" t="s">
        <v>1559</v>
      </c>
      <c r="V2076" s="676" t="s">
        <v>1072</v>
      </c>
      <c r="W2076" s="678">
        <v>475</v>
      </c>
      <c r="X2076" s="551">
        <v>1276</v>
      </c>
      <c r="Y2076" s="693">
        <v>606100</v>
      </c>
      <c r="Z2076" s="680">
        <v>0.47</v>
      </c>
      <c r="AA2076" s="682">
        <f>Y2076*Z2076</f>
        <v>284867</v>
      </c>
      <c r="AB2076" s="521"/>
      <c r="AC2076" s="668">
        <v>0</v>
      </c>
      <c r="AD2076" s="676"/>
      <c r="AE2076" s="684"/>
      <c r="AF2076" s="695">
        <f>AA2076+AD2076+AE2076</f>
        <v>284867</v>
      </c>
      <c r="AG2076" s="665" t="s">
        <v>47</v>
      </c>
      <c r="AH2076" s="641"/>
      <c r="AI2076" s="676">
        <v>60</v>
      </c>
      <c r="AJ2076" s="676" t="s">
        <v>1610</v>
      </c>
      <c r="AK2076" s="676" t="s">
        <v>1149</v>
      </c>
      <c r="AL2076" s="696">
        <v>78725</v>
      </c>
      <c r="AM2076" s="665" t="s">
        <v>52</v>
      </c>
      <c r="AN2076" s="676" t="s">
        <v>1089</v>
      </c>
      <c r="AO2076" s="665"/>
      <c r="AP2076" s="676" t="s">
        <v>92</v>
      </c>
      <c r="AQ2076" s="676" t="s">
        <v>37</v>
      </c>
      <c r="AR2076" s="676"/>
      <c r="AS2076" s="523" t="s">
        <v>1077</v>
      </c>
      <c r="AT2076" s="523"/>
      <c r="AU2076" s="523"/>
      <c r="AV2076" s="674"/>
      <c r="AW2076" s="673" t="str">
        <f>U2076</f>
        <v>30397571C</v>
      </c>
      <c r="AX2076" s="673" cm="1">
        <f t="array" ref="AX2076">SUM(MID(0&amp;AW2076,LARGE(INDEX(ISNUMBER(--MID(AW2076,ROW($1:$8),1))*ROW($1:$8),),ROW($1:$8))+1,1)*10^ROW($1:$8)/10)</f>
        <v>30397571</v>
      </c>
      <c r="AY2076" s="673" t="str">
        <f>VLOOKUP($AX2076,'Item Master Data'!$A:$F,3,FALSE)</f>
        <v>Q.PEAK DUO XL G10 BFG</v>
      </c>
      <c r="AZ2076" s="673">
        <f>VLOOKUP($AX2076,'Item Master Data'!$A:$F,6,FALSE)</f>
        <v>475</v>
      </c>
      <c r="BA2076" s="673">
        <f>X2076/BB2076</f>
        <v>44</v>
      </c>
      <c r="BB2076" s="673">
        <f>VLOOKUP(AX2076,'Item Master Data'!$A:$G,7,FALSE)</f>
        <v>29</v>
      </c>
      <c r="BC2076" s="673"/>
      <c r="BD2076" s="673">
        <f>W2076-AZ2076</f>
        <v>0</v>
      </c>
    </row>
    <row r="2077" spans="1:1259">
      <c r="A2077" s="697"/>
      <c r="B2077" s="558"/>
      <c r="C2077" s="558"/>
      <c r="D2077" s="676" t="s">
        <v>1067</v>
      </c>
      <c r="E2077" s="524" t="s">
        <v>5332</v>
      </c>
      <c r="F2077" s="676" t="s">
        <v>87</v>
      </c>
      <c r="G2077" s="665">
        <v>2022</v>
      </c>
      <c r="H2077" s="665">
        <v>5</v>
      </c>
      <c r="I2077" s="687"/>
      <c r="J2077" s="666"/>
      <c r="K2077" s="676" t="s">
        <v>1643</v>
      </c>
      <c r="L2077" s="677" t="s">
        <v>1578</v>
      </c>
      <c r="M2077" s="677">
        <v>44592</v>
      </c>
      <c r="N2077" s="677">
        <v>44596</v>
      </c>
      <c r="O2077" s="677"/>
      <c r="P2077" s="677">
        <v>44623</v>
      </c>
      <c r="Q2077" s="666"/>
      <c r="R2077" s="666"/>
      <c r="S2077" s="665" t="s">
        <v>1580</v>
      </c>
      <c r="T2077" s="665">
        <v>72</v>
      </c>
      <c r="U2077" s="676" t="s">
        <v>1559</v>
      </c>
      <c r="V2077" s="676" t="s">
        <v>1072</v>
      </c>
      <c r="W2077" s="678">
        <v>475</v>
      </c>
      <c r="X2077" s="551">
        <v>3654</v>
      </c>
      <c r="Y2077" s="693">
        <v>1735650</v>
      </c>
      <c r="Z2077" s="680">
        <v>0.47</v>
      </c>
      <c r="AA2077" s="682">
        <f>Y2077*Z2077</f>
        <v>815755.5</v>
      </c>
      <c r="AB2077" s="521"/>
      <c r="AC2077" s="668">
        <v>0</v>
      </c>
      <c r="AD2077" s="676"/>
      <c r="AE2077" s="684"/>
      <c r="AF2077" s="695">
        <f>AA2077+AD2077+AE2077</f>
        <v>815755.5</v>
      </c>
      <c r="AG2077" s="676" t="s">
        <v>47</v>
      </c>
      <c r="AH2077" s="641"/>
      <c r="AI2077" s="676">
        <v>60</v>
      </c>
      <c r="AJ2077" s="676" t="s">
        <v>1610</v>
      </c>
      <c r="AK2077" s="676" t="s">
        <v>1149</v>
      </c>
      <c r="AL2077" s="696">
        <v>78725</v>
      </c>
      <c r="AM2077" s="676" t="s">
        <v>52</v>
      </c>
      <c r="AN2077" s="676" t="s">
        <v>1156</v>
      </c>
      <c r="AO2077" s="665"/>
      <c r="AP2077" s="676" t="s">
        <v>92</v>
      </c>
      <c r="AQ2077" s="676" t="s">
        <v>37</v>
      </c>
      <c r="AR2077" s="676"/>
      <c r="AS2077" s="523" t="s">
        <v>1077</v>
      </c>
      <c r="AT2077" s="523"/>
      <c r="AU2077" s="523"/>
      <c r="AV2077" s="674"/>
      <c r="AW2077" s="673" t="str">
        <f>U2077</f>
        <v>30397571C</v>
      </c>
      <c r="AX2077" s="673" cm="1">
        <f t="array" ref="AX2077">SUM(MID(0&amp;AW2077,LARGE(INDEX(ISNUMBER(--MID(AW2077,ROW($1:$8),1))*ROW($1:$8),),ROW($1:$8))+1,1)*10^ROW($1:$8)/10)</f>
        <v>30397571</v>
      </c>
      <c r="AY2077" s="673" t="str">
        <f>VLOOKUP($AX2077,'Item Master Data'!$A:$F,3,FALSE)</f>
        <v>Q.PEAK DUO XL G10 BFG</v>
      </c>
      <c r="AZ2077" s="673">
        <f>VLOOKUP($AX2077,'Item Master Data'!$A:$F,6,FALSE)</f>
        <v>475</v>
      </c>
      <c r="BA2077" s="673">
        <f>X2077/BB2077</f>
        <v>126</v>
      </c>
      <c r="BB2077" s="673">
        <f>VLOOKUP(AX2077,'Item Master Data'!$A:$G,7,FALSE)</f>
        <v>29</v>
      </c>
      <c r="BC2077" s="673"/>
      <c r="BD2077" s="673">
        <f>W2077-AZ2077</f>
        <v>0</v>
      </c>
    </row>
    <row r="2078" spans="1:1259">
      <c r="A2078" s="697"/>
      <c r="B2078" s="558"/>
      <c r="C2078" s="558"/>
      <c r="D2078" s="676" t="s">
        <v>1067</v>
      </c>
      <c r="E2078" s="524" t="s">
        <v>5332</v>
      </c>
      <c r="F2078" s="676" t="s">
        <v>87</v>
      </c>
      <c r="G2078" s="665">
        <v>2022</v>
      </c>
      <c r="H2078" s="665">
        <v>5</v>
      </c>
      <c r="I2078" s="687"/>
      <c r="J2078" s="666"/>
      <c r="K2078" s="676" t="s">
        <v>1643</v>
      </c>
      <c r="L2078" s="677" t="s">
        <v>1578</v>
      </c>
      <c r="M2078" s="677">
        <v>44592</v>
      </c>
      <c r="N2078" s="677">
        <v>44596</v>
      </c>
      <c r="O2078" s="677"/>
      <c r="P2078" s="677">
        <v>44623</v>
      </c>
      <c r="Q2078" s="666"/>
      <c r="R2078" s="666"/>
      <c r="S2078" s="665" t="s">
        <v>1580</v>
      </c>
      <c r="T2078" s="665">
        <v>72</v>
      </c>
      <c r="U2078" s="676" t="s">
        <v>1558</v>
      </c>
      <c r="V2078" s="676" t="s">
        <v>1072</v>
      </c>
      <c r="W2078" s="678">
        <v>475</v>
      </c>
      <c r="X2078" s="551">
        <v>4118</v>
      </c>
      <c r="Y2078" s="693">
        <v>1956050</v>
      </c>
      <c r="Z2078" s="667">
        <v>0.47</v>
      </c>
      <c r="AA2078" s="682">
        <f>Y2078*Z2078</f>
        <v>919343.5</v>
      </c>
      <c r="AB2078" s="521"/>
      <c r="AC2078" s="668">
        <v>0</v>
      </c>
      <c r="AD2078" s="676"/>
      <c r="AE2078" s="684"/>
      <c r="AF2078" s="695">
        <f>AA2078+AD2078+AE2078</f>
        <v>919343.5</v>
      </c>
      <c r="AG2078" s="676" t="s">
        <v>47</v>
      </c>
      <c r="AH2078" s="641"/>
      <c r="AI2078" s="676">
        <v>60</v>
      </c>
      <c r="AJ2078" s="676" t="s">
        <v>1610</v>
      </c>
      <c r="AK2078" s="676" t="s">
        <v>1149</v>
      </c>
      <c r="AL2078" s="696">
        <v>78725</v>
      </c>
      <c r="AM2078" s="676" t="s">
        <v>52</v>
      </c>
      <c r="AN2078" s="676" t="s">
        <v>1156</v>
      </c>
      <c r="AO2078" s="665"/>
      <c r="AP2078" s="676" t="s">
        <v>92</v>
      </c>
      <c r="AQ2078" s="676" t="s">
        <v>37</v>
      </c>
      <c r="AR2078" s="676"/>
      <c r="AS2078" s="523" t="s">
        <v>1077</v>
      </c>
      <c r="AT2078" s="523"/>
      <c r="AU2078" s="523"/>
      <c r="AV2078" s="674"/>
      <c r="AW2078" s="673" t="str">
        <f>U2078</f>
        <v>30397571F</v>
      </c>
      <c r="AX2078" s="673" cm="1">
        <f t="array" ref="AX2078">SUM(MID(0&amp;AW2078,LARGE(INDEX(ISNUMBER(--MID(AW2078,ROW($1:$8),1))*ROW($1:$8),),ROW($1:$8))+1,1)*10^ROW($1:$8)/10)</f>
        <v>30397571</v>
      </c>
      <c r="AY2078" s="673" t="str">
        <f>VLOOKUP($AX2078,'Item Master Data'!$A:$F,3,FALSE)</f>
        <v>Q.PEAK DUO XL G10 BFG</v>
      </c>
      <c r="AZ2078" s="673">
        <f>VLOOKUP($AX2078,'Item Master Data'!$A:$F,6,FALSE)</f>
        <v>475</v>
      </c>
      <c r="BA2078" s="673">
        <f>X2078/BB2078</f>
        <v>142</v>
      </c>
      <c r="BB2078" s="673">
        <f>VLOOKUP(AX2078,'Item Master Data'!$A:$G,7,FALSE)</f>
        <v>29</v>
      </c>
      <c r="BC2078" s="673"/>
      <c r="BD2078" s="673">
        <f>W2078-AZ2078</f>
        <v>0</v>
      </c>
    </row>
    <row r="2079" spans="1:1259">
      <c r="A2079" s="697"/>
      <c r="B2079" s="558"/>
      <c r="C2079" s="558"/>
      <c r="D2079" s="676" t="s">
        <v>1067</v>
      </c>
      <c r="E2079" s="524" t="s">
        <v>5332</v>
      </c>
      <c r="F2079" s="665" t="s">
        <v>87</v>
      </c>
      <c r="G2079" s="665">
        <v>2022</v>
      </c>
      <c r="H2079" s="665">
        <v>5</v>
      </c>
      <c r="I2079" s="687"/>
      <c r="J2079" s="666"/>
      <c r="K2079" s="676" t="s">
        <v>1643</v>
      </c>
      <c r="L2079" s="677" t="s">
        <v>1578</v>
      </c>
      <c r="M2079" s="677">
        <v>44592</v>
      </c>
      <c r="N2079" s="677">
        <v>44596</v>
      </c>
      <c r="O2079" s="677"/>
      <c r="P2079" s="677">
        <v>44623</v>
      </c>
      <c r="Q2079" s="666"/>
      <c r="R2079" s="666"/>
      <c r="S2079" s="665" t="s">
        <v>1580</v>
      </c>
      <c r="T2079" s="665">
        <v>72</v>
      </c>
      <c r="U2079" s="665" t="s">
        <v>1644</v>
      </c>
      <c r="V2079" s="676" t="s">
        <v>1072</v>
      </c>
      <c r="W2079" s="678">
        <v>475</v>
      </c>
      <c r="X2079" s="551">
        <v>1740</v>
      </c>
      <c r="Y2079" s="693">
        <v>826500</v>
      </c>
      <c r="Z2079" s="667">
        <v>0.47</v>
      </c>
      <c r="AA2079" s="682">
        <f>Y2079*Z2079</f>
        <v>388455</v>
      </c>
      <c r="AB2079" s="521"/>
      <c r="AC2079" s="668">
        <v>0</v>
      </c>
      <c r="AD2079" s="676"/>
      <c r="AE2079" s="684"/>
      <c r="AF2079" s="695">
        <f>AA2079+AD2079+AE2079</f>
        <v>388455</v>
      </c>
      <c r="AG2079" s="676" t="s">
        <v>47</v>
      </c>
      <c r="AH2079" s="641"/>
      <c r="AI2079" s="676">
        <v>60</v>
      </c>
      <c r="AJ2079" s="676" t="s">
        <v>1610</v>
      </c>
      <c r="AK2079" s="676" t="s">
        <v>1149</v>
      </c>
      <c r="AL2079" s="696">
        <v>78725</v>
      </c>
      <c r="AM2079" s="676" t="s">
        <v>52</v>
      </c>
      <c r="AN2079" s="676" t="s">
        <v>1156</v>
      </c>
      <c r="AO2079" s="665"/>
      <c r="AP2079" s="676" t="s">
        <v>92</v>
      </c>
      <c r="AQ2079" s="676" t="s">
        <v>37</v>
      </c>
      <c r="AR2079" s="676"/>
      <c r="AS2079" s="523" t="s">
        <v>1077</v>
      </c>
      <c r="AT2079" s="523"/>
      <c r="AU2079" s="523"/>
      <c r="AV2079" s="674"/>
      <c r="AW2079" s="673" t="str">
        <f>U2079</f>
        <v>30397871C</v>
      </c>
      <c r="AX2079" s="673" cm="1">
        <f t="array" ref="AX2079">SUM(MID(0&amp;AW2079,LARGE(INDEX(ISNUMBER(--MID(AW2079,ROW($1:$8),1))*ROW($1:$8),),ROW($1:$8))+1,1)*10^ROW($1:$8)/10)</f>
        <v>30397871</v>
      </c>
      <c r="AY2079" s="673" t="str">
        <f>VLOOKUP($AX2079,'Item Master Data'!$A:$F,3,FALSE)</f>
        <v>Q.PEAK DUO XL G10 BFG</v>
      </c>
      <c r="AZ2079" s="673">
        <f>VLOOKUP($AX2079,'Item Master Data'!$A:$F,6,FALSE)</f>
        <v>475</v>
      </c>
      <c r="BA2079" s="673">
        <f>X2079/BB2079</f>
        <v>60</v>
      </c>
      <c r="BB2079" s="673">
        <f>VLOOKUP(AX2079,'Item Master Data'!$A:$G,7,FALSE)</f>
        <v>29</v>
      </c>
      <c r="BC2079" s="673"/>
      <c r="BD2079" s="673">
        <f>W2079-AZ2079</f>
        <v>0</v>
      </c>
    </row>
    <row r="2080" spans="1:1259">
      <c r="A2080" s="715"/>
      <c r="B2080" s="564"/>
      <c r="C2080" s="564"/>
      <c r="D2080" s="676" t="s">
        <v>1067</v>
      </c>
      <c r="E2080" s="524" t="s">
        <v>1177</v>
      </c>
      <c r="F2080" s="665" t="s">
        <v>1080</v>
      </c>
      <c r="G2080" s="665">
        <v>2022</v>
      </c>
      <c r="H2080" s="665">
        <v>5</v>
      </c>
      <c r="I2080" s="687"/>
      <c r="J2080" s="666"/>
      <c r="K2080" s="676" t="s">
        <v>1663</v>
      </c>
      <c r="L2080" s="677" t="s">
        <v>1664</v>
      </c>
      <c r="M2080" s="677">
        <v>44510</v>
      </c>
      <c r="N2080" s="677">
        <v>44566</v>
      </c>
      <c r="O2080" s="677">
        <v>44681</v>
      </c>
      <c r="P2080" s="677"/>
      <c r="Q2080" s="666"/>
      <c r="R2080" s="666"/>
      <c r="S2080" s="665" t="s">
        <v>1071</v>
      </c>
      <c r="T2080" s="665">
        <v>72</v>
      </c>
      <c r="U2080" s="665">
        <v>49303155</v>
      </c>
      <c r="V2080" s="676" t="s">
        <v>1072</v>
      </c>
      <c r="W2080" s="678">
        <v>475</v>
      </c>
      <c r="X2080" s="551">
        <v>638</v>
      </c>
      <c r="Y2080" s="693">
        <v>303050</v>
      </c>
      <c r="Z2080" s="667">
        <v>0.45</v>
      </c>
      <c r="AA2080" s="682">
        <f>Y2080*Z2080</f>
        <v>136372.5</v>
      </c>
      <c r="AB2080" s="521"/>
      <c r="AC2080" s="668">
        <v>0</v>
      </c>
      <c r="AD2080" s="676"/>
      <c r="AE2080" s="684"/>
      <c r="AF2080" s="695">
        <f>AA2080+AD2080+AE2080</f>
        <v>136372.5</v>
      </c>
      <c r="AG2080" s="676" t="s">
        <v>1073</v>
      </c>
      <c r="AH2080" s="641">
        <v>10</v>
      </c>
      <c r="AI2080" s="676">
        <v>30</v>
      </c>
      <c r="AJ2080" s="676" t="s">
        <v>1665</v>
      </c>
      <c r="AK2080" s="676" t="s">
        <v>1100</v>
      </c>
      <c r="AL2080" s="696">
        <v>2072</v>
      </c>
      <c r="AM2080" s="676" t="s">
        <v>52</v>
      </c>
      <c r="AN2080" s="676" t="s">
        <v>1076</v>
      </c>
      <c r="AO2080" s="665"/>
      <c r="AP2080" s="676"/>
      <c r="AQ2080" s="676" t="s">
        <v>1090</v>
      </c>
      <c r="AR2080" s="676"/>
      <c r="AS2080" s="523" t="s">
        <v>1077</v>
      </c>
      <c r="AT2080" s="523" t="s">
        <v>1091</v>
      </c>
      <c r="AU2080" s="523" t="s">
        <v>1078</v>
      </c>
      <c r="AV2080" s="674"/>
      <c r="AW2080" s="673">
        <f>U2080</f>
        <v>49303155</v>
      </c>
      <c r="AX2080" s="673" cm="1">
        <f t="array" ref="AX2080">SUM(MID(0&amp;AW2080,LARGE(INDEX(ISNUMBER(--MID(AW2080,ROW($1:$8),1))*ROW($1:$8),),ROW($1:$8))+1,1)*10^ROW($1:$8)/10)</f>
        <v>49303155</v>
      </c>
      <c r="AY2080" s="673" t="str">
        <f>VLOOKUP($AX2080,'Item Master Data'!$A:$F,3,FALSE)</f>
        <v>Q.PEAK DUO XL G10 BFG</v>
      </c>
      <c r="AZ2080" s="673">
        <f>VLOOKUP($AX2080,'Item Master Data'!$A:$F,6,FALSE)</f>
        <v>475</v>
      </c>
      <c r="BA2080" s="673">
        <f>X2080/BB2080</f>
        <v>22</v>
      </c>
      <c r="BB2080" s="673">
        <f>VLOOKUP(AX2080,'Item Master Data'!$A:$G,7,FALSE)</f>
        <v>29</v>
      </c>
      <c r="BC2080" s="673"/>
      <c r="BD2080" s="673">
        <f>W2080-AZ2080</f>
        <v>0</v>
      </c>
    </row>
    <row r="2081" spans="1:1259">
      <c r="A2081" s="715"/>
      <c r="B2081" s="564"/>
      <c r="C2081" s="564"/>
      <c r="D2081" s="676" t="s">
        <v>1067</v>
      </c>
      <c r="E2081" s="524" t="s">
        <v>5332</v>
      </c>
      <c r="F2081" s="665" t="s">
        <v>1080</v>
      </c>
      <c r="G2081" s="665">
        <v>2022</v>
      </c>
      <c r="H2081" s="665">
        <v>5</v>
      </c>
      <c r="I2081" s="687"/>
      <c r="J2081" s="666"/>
      <c r="K2081" s="676" t="s">
        <v>1675</v>
      </c>
      <c r="L2081" s="677" t="s">
        <v>1664</v>
      </c>
      <c r="M2081" s="677">
        <v>44510</v>
      </c>
      <c r="N2081" s="677">
        <v>44616</v>
      </c>
      <c r="O2081" s="677"/>
      <c r="P2081" s="666"/>
      <c r="Q2081" s="666"/>
      <c r="R2081" s="666"/>
      <c r="S2081" s="665" t="s">
        <v>1071</v>
      </c>
      <c r="T2081" s="665">
        <v>72</v>
      </c>
      <c r="U2081" s="665">
        <v>49301156</v>
      </c>
      <c r="V2081" s="665" t="s">
        <v>995</v>
      </c>
      <c r="W2081" s="678">
        <v>475</v>
      </c>
      <c r="X2081" s="551">
        <v>638</v>
      </c>
      <c r="Y2081" s="693">
        <v>303050</v>
      </c>
      <c r="Z2081" s="667">
        <v>0.46500000000000002</v>
      </c>
      <c r="AA2081" s="682">
        <f>Y2081*Z2081</f>
        <v>140918.25</v>
      </c>
      <c r="AB2081" s="521"/>
      <c r="AC2081" s="668">
        <v>0</v>
      </c>
      <c r="AD2081" s="676"/>
      <c r="AE2081" s="669"/>
      <c r="AF2081" s="695">
        <f>AA2081+AD2081+AE2081</f>
        <v>140918.25</v>
      </c>
      <c r="AG2081" s="676" t="s">
        <v>1073</v>
      </c>
      <c r="AH2081" s="641">
        <v>10</v>
      </c>
      <c r="AI2081" s="676">
        <v>30</v>
      </c>
      <c r="AJ2081" s="676" t="s">
        <v>1665</v>
      </c>
      <c r="AK2081" s="676" t="s">
        <v>1100</v>
      </c>
      <c r="AL2081" s="696">
        <v>2072</v>
      </c>
      <c r="AM2081" s="676" t="s">
        <v>52</v>
      </c>
      <c r="AN2081" s="676" t="s">
        <v>1076</v>
      </c>
      <c r="AO2081" s="665"/>
      <c r="AP2081" s="676" t="s">
        <v>92</v>
      </c>
      <c r="AQ2081" s="676" t="s">
        <v>1090</v>
      </c>
      <c r="AR2081" s="676"/>
      <c r="AS2081" s="523" t="s">
        <v>1077</v>
      </c>
      <c r="AT2081" s="523" t="s">
        <v>1091</v>
      </c>
      <c r="AU2081" s="523" t="s">
        <v>1078</v>
      </c>
      <c r="AV2081" s="674"/>
      <c r="AW2081" s="673">
        <f>U2081</f>
        <v>49301156</v>
      </c>
      <c r="AX2081" s="673" cm="1">
        <f t="array" ref="AX2081">SUM(MID(0&amp;AW2081,LARGE(INDEX(ISNUMBER(--MID(AW2081,ROW($1:$8),1))*ROW($1:$8),),ROW($1:$8))+1,1)*10^ROW($1:$8)/10)</f>
        <v>49301156</v>
      </c>
      <c r="AY2081" s="673" t="str">
        <f>VLOOKUP($AX2081,'Item Master Data'!$A:$F,3,FALSE)</f>
        <v>Q.PEAK DUO XL G10</v>
      </c>
      <c r="AZ2081" s="673">
        <f>VLOOKUP($AX2081,'Item Master Data'!$A:$F,6,FALSE)</f>
        <v>480</v>
      </c>
      <c r="BA2081" s="673">
        <f>X2081/BB2081</f>
        <v>22</v>
      </c>
      <c r="BB2081" s="673">
        <f>VLOOKUP(AX2081,'Item Master Data'!$A:$G,7,FALSE)</f>
        <v>29</v>
      </c>
      <c r="BC2081" s="673"/>
      <c r="BD2081" s="673">
        <f>W2081-AZ2081</f>
        <v>-5</v>
      </c>
    </row>
    <row r="2082" spans="1:1259">
      <c r="A2082" s="715"/>
      <c r="B2082" s="564"/>
      <c r="C2082" s="564"/>
      <c r="D2082" s="676" t="s">
        <v>1067</v>
      </c>
      <c r="E2082" s="524" t="s">
        <v>5332</v>
      </c>
      <c r="F2082" s="665" t="s">
        <v>1080</v>
      </c>
      <c r="G2082" s="676">
        <v>2022</v>
      </c>
      <c r="H2082" s="676">
        <v>5</v>
      </c>
      <c r="I2082" s="687">
        <v>2005088</v>
      </c>
      <c r="J2082" s="677"/>
      <c r="K2082" s="676" t="s">
        <v>1676</v>
      </c>
      <c r="L2082" s="677" t="s">
        <v>1664</v>
      </c>
      <c r="M2082" s="677">
        <v>44510</v>
      </c>
      <c r="N2082" s="677">
        <v>44630</v>
      </c>
      <c r="O2082" s="677"/>
      <c r="P2082" s="677"/>
      <c r="Q2082" s="677"/>
      <c r="R2082" s="677"/>
      <c r="S2082" s="676" t="s">
        <v>1071</v>
      </c>
      <c r="T2082" s="676">
        <v>72</v>
      </c>
      <c r="U2082" s="676" t="s">
        <v>1086</v>
      </c>
      <c r="V2082" s="676" t="s">
        <v>995</v>
      </c>
      <c r="W2082" s="678">
        <v>475</v>
      </c>
      <c r="X2082" s="551">
        <v>638</v>
      </c>
      <c r="Y2082" s="693">
        <v>303050</v>
      </c>
      <c r="Z2082" s="667">
        <v>0.46500000000000002</v>
      </c>
      <c r="AA2082" s="682">
        <f>Y2082*Z2082</f>
        <v>140918.25</v>
      </c>
      <c r="AB2082" s="521"/>
      <c r="AC2082" s="668">
        <v>0</v>
      </c>
      <c r="AD2082" s="676"/>
      <c r="AE2082" s="669"/>
      <c r="AF2082" s="695">
        <f>AA2082+AD2082+AE2082</f>
        <v>140918.25</v>
      </c>
      <c r="AG2082" s="676" t="s">
        <v>1073</v>
      </c>
      <c r="AH2082" s="641">
        <v>10</v>
      </c>
      <c r="AI2082" s="676">
        <v>30</v>
      </c>
      <c r="AJ2082" s="676" t="s">
        <v>1665</v>
      </c>
      <c r="AK2082" s="676" t="s">
        <v>1100</v>
      </c>
      <c r="AL2082" s="696">
        <v>2072</v>
      </c>
      <c r="AM2082" s="676" t="s">
        <v>52</v>
      </c>
      <c r="AN2082" s="676" t="s">
        <v>1089</v>
      </c>
      <c r="AO2082" s="665"/>
      <c r="AP2082" s="676" t="s">
        <v>92</v>
      </c>
      <c r="AQ2082" s="676" t="s">
        <v>1090</v>
      </c>
      <c r="AR2082" s="676"/>
      <c r="AS2082" s="523" t="s">
        <v>1077</v>
      </c>
      <c r="AT2082" s="523" t="s">
        <v>1091</v>
      </c>
      <c r="AU2082" s="523" t="s">
        <v>1078</v>
      </c>
      <c r="AV2082" s="674"/>
      <c r="AW2082" s="673" t="str">
        <f>U2082</f>
        <v>12005833C</v>
      </c>
      <c r="AX2082" s="673" cm="1">
        <f t="array" ref="AX2082">SUM(MID(0&amp;AW2082,LARGE(INDEX(ISNUMBER(--MID(AW2082,ROW($1:$8),1))*ROW($1:$8),),ROW($1:$8))+1,1)*10^ROW($1:$8)/10)</f>
        <v>12005833</v>
      </c>
      <c r="AY2082" s="673" t="str">
        <f>VLOOKUP($AX2082,'Item Master Data'!$A:$F,3,FALSE)</f>
        <v>Q.PEAK DUO XL G10 BFG</v>
      </c>
      <c r="AZ2082" s="673">
        <f>VLOOKUP($AX2082,'Item Master Data'!$A:$F,6,FALSE)</f>
        <v>475</v>
      </c>
      <c r="BA2082" s="673" t="e">
        <f>X2082/BB2082</f>
        <v>#VALUE!</v>
      </c>
      <c r="BB2082" s="673" t="str">
        <f>VLOOKUP(AX2082,'Item Master Data'!$A:$G,7,FALSE)</f>
        <v> 30</v>
      </c>
      <c r="BC2082" s="673"/>
      <c r="BD2082" s="673">
        <f>W2082-AZ2082</f>
        <v>0</v>
      </c>
    </row>
    <row r="2083" spans="1:1259">
      <c r="A2083" s="715"/>
      <c r="B2083" s="564"/>
      <c r="C2083" s="564"/>
      <c r="D2083" s="676" t="s">
        <v>1067</v>
      </c>
      <c r="E2083" s="524" t="s">
        <v>1666</v>
      </c>
      <c r="F2083" s="676" t="s">
        <v>1080</v>
      </c>
      <c r="G2083" s="676">
        <v>2022</v>
      </c>
      <c r="H2083" s="676">
        <v>5</v>
      </c>
      <c r="I2083" s="687">
        <v>2005089</v>
      </c>
      <c r="J2083" s="677"/>
      <c r="K2083" s="676" t="s">
        <v>1667</v>
      </c>
      <c r="L2083" s="677" t="s">
        <v>1664</v>
      </c>
      <c r="M2083" s="677">
        <v>44510</v>
      </c>
      <c r="N2083" s="677">
        <v>44644</v>
      </c>
      <c r="O2083" s="677"/>
      <c r="P2083" s="677" t="s">
        <v>1668</v>
      </c>
      <c r="Q2083" s="677"/>
      <c r="R2083" s="677"/>
      <c r="S2083" s="676" t="s">
        <v>1071</v>
      </c>
      <c r="T2083" s="676">
        <v>72</v>
      </c>
      <c r="U2083" s="676" t="s">
        <v>1107</v>
      </c>
      <c r="V2083" s="676" t="s">
        <v>995</v>
      </c>
      <c r="W2083" s="678">
        <v>475</v>
      </c>
      <c r="X2083" s="551">
        <v>638</v>
      </c>
      <c r="Y2083" s="693">
        <v>303050</v>
      </c>
      <c r="Z2083" s="667">
        <v>0.46500000000000002</v>
      </c>
      <c r="AA2083" s="682">
        <f>Y2083*Z2083</f>
        <v>140918.25</v>
      </c>
      <c r="AB2083" s="521"/>
      <c r="AC2083" s="668">
        <v>0</v>
      </c>
      <c r="AD2083" s="676"/>
      <c r="AE2083" s="669"/>
      <c r="AF2083" s="695">
        <f>AA2083+AD2083+AE2083</f>
        <v>140918.25</v>
      </c>
      <c r="AG2083" s="676" t="s">
        <v>1073</v>
      </c>
      <c r="AH2083" s="641">
        <v>10</v>
      </c>
      <c r="AI2083" s="676">
        <v>30</v>
      </c>
      <c r="AJ2083" s="676" t="s">
        <v>1665</v>
      </c>
      <c r="AK2083" s="676" t="s">
        <v>1100</v>
      </c>
      <c r="AL2083" s="696">
        <v>2072</v>
      </c>
      <c r="AM2083" s="676" t="s">
        <v>52</v>
      </c>
      <c r="AN2083" s="676" t="s">
        <v>1089</v>
      </c>
      <c r="AO2083" s="665"/>
      <c r="AP2083" s="676" t="s">
        <v>92</v>
      </c>
      <c r="AQ2083" s="676" t="s">
        <v>1090</v>
      </c>
      <c r="AR2083" s="676"/>
      <c r="AS2083" s="523" t="s">
        <v>1077</v>
      </c>
      <c r="AT2083" s="523" t="s">
        <v>1091</v>
      </c>
      <c r="AU2083" s="523" t="s">
        <v>1078</v>
      </c>
      <c r="AV2083" s="674"/>
      <c r="AW2083" s="673" t="str">
        <f>U2083</f>
        <v>30397472F</v>
      </c>
      <c r="AX2083" s="673" cm="1">
        <f t="array" ref="AX2083">SUM(MID(0&amp;AW2083,LARGE(INDEX(ISNUMBER(--MID(AW2083,ROW($1:$8),1))*ROW($1:$8),),ROW($1:$8))+1,1)*10^ROW($1:$8)/10)</f>
        <v>30397472</v>
      </c>
      <c r="AY2083" s="673" t="str">
        <f>VLOOKUP($AX2083,'Item Master Data'!$A:$F,3,FALSE)</f>
        <v>Q.PEAK DUO XL G10</v>
      </c>
      <c r="AZ2083" s="673">
        <f>VLOOKUP($AX2083,'Item Master Data'!$A:$F,6,FALSE)</f>
        <v>480</v>
      </c>
      <c r="BA2083" s="673">
        <f>X2083/BB2083</f>
        <v>22</v>
      </c>
      <c r="BB2083" s="673">
        <f>VLOOKUP(AX2083,'Item Master Data'!$A:$G,7,FALSE)</f>
        <v>29</v>
      </c>
      <c r="BC2083" s="673"/>
      <c r="BD2083" s="673">
        <f>W2083-AZ2083</f>
        <v>-5</v>
      </c>
    </row>
    <row r="2084" spans="1:1259">
      <c r="A2084" s="715"/>
      <c r="B2084" s="564"/>
      <c r="C2084" s="564"/>
      <c r="D2084" s="676" t="s">
        <v>1067</v>
      </c>
      <c r="E2084" s="524" t="s">
        <v>1176</v>
      </c>
      <c r="F2084" s="665" t="s">
        <v>1080</v>
      </c>
      <c r="G2084" s="676">
        <v>2022</v>
      </c>
      <c r="H2084" s="676">
        <v>5</v>
      </c>
      <c r="I2084" s="687">
        <v>2005090</v>
      </c>
      <c r="J2084" s="677"/>
      <c r="K2084" s="676" t="s">
        <v>1669</v>
      </c>
      <c r="L2084" s="677" t="s">
        <v>1664</v>
      </c>
      <c r="M2084" s="677">
        <v>44510</v>
      </c>
      <c r="N2084" s="677">
        <v>44699</v>
      </c>
      <c r="O2084" s="677"/>
      <c r="P2084" s="677"/>
      <c r="Q2084" s="677"/>
      <c r="R2084" s="677"/>
      <c r="S2084" s="676" t="s">
        <v>1071</v>
      </c>
      <c r="T2084" s="676">
        <v>72</v>
      </c>
      <c r="U2084" s="676"/>
      <c r="V2084" s="676" t="s">
        <v>1072</v>
      </c>
      <c r="W2084" s="678">
        <v>475</v>
      </c>
      <c r="X2084" s="551">
        <v>5742</v>
      </c>
      <c r="Y2084" s="693">
        <v>2727450</v>
      </c>
      <c r="Z2084" s="667">
        <v>0.46500000000000002</v>
      </c>
      <c r="AA2084" s="682">
        <f>Y2084*Z2084</f>
        <v>1268264.25</v>
      </c>
      <c r="AB2084" s="521"/>
      <c r="AC2084" s="668">
        <v>0</v>
      </c>
      <c r="AD2084" s="676"/>
      <c r="AE2084" s="669"/>
      <c r="AF2084" s="695">
        <f>AA2084+AD2084+AE2084</f>
        <v>1268264.25</v>
      </c>
      <c r="AG2084" s="676" t="s">
        <v>1073</v>
      </c>
      <c r="AH2084" s="641">
        <v>10</v>
      </c>
      <c r="AI2084" s="676">
        <v>30</v>
      </c>
      <c r="AJ2084" s="676" t="s">
        <v>1113</v>
      </c>
      <c r="AK2084" s="676" t="s">
        <v>1113</v>
      </c>
      <c r="AL2084" s="696" t="s">
        <v>1113</v>
      </c>
      <c r="AM2084" s="676" t="s">
        <v>52</v>
      </c>
      <c r="AN2084" s="676" t="s">
        <v>1089</v>
      </c>
      <c r="AO2084" s="665"/>
      <c r="AP2084" s="676" t="s">
        <v>92</v>
      </c>
      <c r="AQ2084" s="676" t="s">
        <v>1090</v>
      </c>
      <c r="AR2084" s="676"/>
      <c r="AS2084" s="523" t="s">
        <v>1077</v>
      </c>
      <c r="AT2084" s="523" t="s">
        <v>1091</v>
      </c>
      <c r="AU2084" s="523" t="s">
        <v>1078</v>
      </c>
      <c r="AV2084" s="674"/>
      <c r="AW2084" s="673">
        <f>U2084</f>
        <v>0</v>
      </c>
      <c r="AX2084" s="673" cm="1">
        <f t="array" ref="AX2084">SUM(MID(0&amp;AW2084,LARGE(INDEX(ISNUMBER(--MID(AW2084,ROW($1:$8),1))*ROW($1:$8),),ROW($1:$8))+1,1)*10^ROW($1:$8)/10)</f>
        <v>0</v>
      </c>
      <c r="AY2084" s="673" t="e">
        <f>VLOOKUP($AX2084,'Item Master Data'!$A:$F,3,FALSE)</f>
        <v>#N/A</v>
      </c>
      <c r="AZ2084" s="673" t="e">
        <f>VLOOKUP($AX2084,'Item Master Data'!$A:$F,6,FALSE)</f>
        <v>#N/A</v>
      </c>
      <c r="BA2084" s="673" t="e">
        <f>X2084/BB2084</f>
        <v>#N/A</v>
      </c>
      <c r="BB2084" s="673" t="e">
        <f>VLOOKUP(AX2084,'Item Master Data'!$A:$G,7,FALSE)</f>
        <v>#N/A</v>
      </c>
      <c r="BC2084" s="673"/>
      <c r="BD2084" s="673" t="e">
        <f>W2084-AZ2084</f>
        <v>#N/A</v>
      </c>
    </row>
    <row r="2085" spans="1:1259">
      <c r="A2085" s="715"/>
      <c r="B2085" s="564"/>
      <c r="C2085" s="564"/>
      <c r="D2085" s="676" t="s">
        <v>1067</v>
      </c>
      <c r="E2085" s="524"/>
      <c r="F2085" s="665" t="s">
        <v>1080</v>
      </c>
      <c r="G2085" s="676">
        <v>2022</v>
      </c>
      <c r="H2085" s="676">
        <v>5</v>
      </c>
      <c r="I2085" s="687"/>
      <c r="J2085" s="677"/>
      <c r="K2085" s="676">
        <v>2111420</v>
      </c>
      <c r="L2085" s="677" t="s">
        <v>1678</v>
      </c>
      <c r="M2085" s="677">
        <v>44490</v>
      </c>
      <c r="N2085" s="677">
        <v>44287</v>
      </c>
      <c r="O2085" s="677"/>
      <c r="P2085" s="677" t="s">
        <v>1686</v>
      </c>
      <c r="Q2085" s="677"/>
      <c r="R2085" s="677"/>
      <c r="S2085" s="676" t="s">
        <v>1106</v>
      </c>
      <c r="T2085" s="676">
        <v>72</v>
      </c>
      <c r="U2085" s="676" t="s">
        <v>1086</v>
      </c>
      <c r="V2085" s="676" t="s">
        <v>1072</v>
      </c>
      <c r="W2085" s="678">
        <v>475</v>
      </c>
      <c r="X2085" s="551">
        <v>15747</v>
      </c>
      <c r="Y2085" s="693">
        <v>7479825</v>
      </c>
      <c r="Z2085" s="667">
        <v>0.42</v>
      </c>
      <c r="AA2085" s="682">
        <f>Y2085*Z2085</f>
        <v>3141526.5</v>
      </c>
      <c r="AB2085" s="559"/>
      <c r="AC2085" s="668">
        <v>0</v>
      </c>
      <c r="AD2085" s="676"/>
      <c r="AE2085" s="669"/>
      <c r="AF2085" s="695">
        <f>AA2085+AD2085+AE2085</f>
        <v>3141526.5</v>
      </c>
      <c r="AG2085" s="676" t="s">
        <v>1073</v>
      </c>
      <c r="AH2085" s="641">
        <v>3</v>
      </c>
      <c r="AI2085" s="676">
        <v>60</v>
      </c>
      <c r="AJ2085" s="676" t="s">
        <v>1687</v>
      </c>
      <c r="AK2085" s="676" t="s">
        <v>1143</v>
      </c>
      <c r="AL2085" s="696" t="s">
        <v>1682</v>
      </c>
      <c r="AM2085" s="676" t="s">
        <v>52</v>
      </c>
      <c r="AN2085" s="676" t="s">
        <v>1089</v>
      </c>
      <c r="AO2085" s="665"/>
      <c r="AP2085" s="676" t="s">
        <v>38</v>
      </c>
      <c r="AQ2085" s="676" t="s">
        <v>1090</v>
      </c>
      <c r="AR2085" s="676"/>
      <c r="AS2085" s="523" t="s">
        <v>1077</v>
      </c>
      <c r="AT2085" s="523" t="s">
        <v>1091</v>
      </c>
      <c r="AU2085" s="523" t="s">
        <v>1078</v>
      </c>
      <c r="AV2085" s="674"/>
      <c r="AW2085" s="673" t="str">
        <f>U2085</f>
        <v>12005833C</v>
      </c>
      <c r="AX2085" s="673" cm="1">
        <f t="array" ref="AX2085">SUM(MID(0&amp;AW2085,LARGE(INDEX(ISNUMBER(--MID(AW2085,ROW($1:$8),1))*ROW($1:$8),),ROW($1:$8))+1,1)*10^ROW($1:$8)/10)</f>
        <v>12005833</v>
      </c>
      <c r="AY2085" s="673" t="str">
        <f>VLOOKUP($AX2085,'Item Master Data'!$A:$F,3,FALSE)</f>
        <v>Q.PEAK DUO XL G10 BFG</v>
      </c>
      <c r="AZ2085" s="673">
        <f>VLOOKUP($AX2085,'Item Master Data'!$A:$F,6,FALSE)</f>
        <v>475</v>
      </c>
      <c r="BA2085" s="673" t="e">
        <f>X2085/BB2085</f>
        <v>#VALUE!</v>
      </c>
      <c r="BB2085" s="673" t="str">
        <f>VLOOKUP(AX2085,'Item Master Data'!$A:$G,7,FALSE)</f>
        <v> 30</v>
      </c>
      <c r="BC2085" s="673"/>
      <c r="BD2085" s="673">
        <f>W2085-AZ2085</f>
        <v>0</v>
      </c>
    </row>
    <row r="2086" spans="1:1259">
      <c r="A2086" s="715"/>
      <c r="B2086" s="564"/>
      <c r="C2086" s="564"/>
      <c r="D2086" s="676" t="s">
        <v>1067</v>
      </c>
      <c r="E2086" s="524" t="s">
        <v>1688</v>
      </c>
      <c r="F2086" s="676" t="s">
        <v>1080</v>
      </c>
      <c r="G2086" s="676">
        <v>2022</v>
      </c>
      <c r="H2086" s="676">
        <v>5</v>
      </c>
      <c r="I2086" s="687">
        <v>2005199</v>
      </c>
      <c r="J2086" s="677"/>
      <c r="K2086" s="676">
        <v>2111420</v>
      </c>
      <c r="L2086" s="677" t="s">
        <v>1678</v>
      </c>
      <c r="M2086" s="677">
        <v>44490</v>
      </c>
      <c r="N2086" s="677">
        <v>44287</v>
      </c>
      <c r="O2086" s="677"/>
      <c r="P2086" s="677"/>
      <c r="Q2086" s="677"/>
      <c r="R2086" s="677"/>
      <c r="S2086" s="676" t="s">
        <v>1106</v>
      </c>
      <c r="T2086" s="676">
        <v>72</v>
      </c>
      <c r="U2086" s="676">
        <v>12005832</v>
      </c>
      <c r="V2086" s="676" t="s">
        <v>1072</v>
      </c>
      <c r="W2086" s="678">
        <v>480</v>
      </c>
      <c r="X2086" s="551">
        <v>13717</v>
      </c>
      <c r="Y2086" s="693">
        <v>6584160</v>
      </c>
      <c r="Z2086" s="667">
        <v>0.42</v>
      </c>
      <c r="AA2086" s="682">
        <f>Y2086*Z2086</f>
        <v>2765347.1999999997</v>
      </c>
      <c r="AB2086" s="559"/>
      <c r="AC2086" s="668">
        <v>0</v>
      </c>
      <c r="AD2086" s="676"/>
      <c r="AE2086" s="684"/>
      <c r="AF2086" s="695">
        <f>AA2086+AD2086+AE2086</f>
        <v>2765347.1999999997</v>
      </c>
      <c r="AG2086" s="665" t="s">
        <v>1073</v>
      </c>
      <c r="AH2086" s="641">
        <v>3</v>
      </c>
      <c r="AI2086" s="676">
        <v>60</v>
      </c>
      <c r="AJ2086" s="676" t="s">
        <v>1681</v>
      </c>
      <c r="AK2086" s="676" t="s">
        <v>1143</v>
      </c>
      <c r="AL2086" s="696" t="s">
        <v>1682</v>
      </c>
      <c r="AM2086" s="665" t="s">
        <v>52</v>
      </c>
      <c r="AN2086" s="676" t="s">
        <v>1076</v>
      </c>
      <c r="AO2086" s="665"/>
      <c r="AP2086" s="676"/>
      <c r="AQ2086" s="676" t="s">
        <v>1090</v>
      </c>
      <c r="AR2086" s="676"/>
      <c r="AS2086" s="523" t="s">
        <v>1077</v>
      </c>
      <c r="AT2086" s="523" t="s">
        <v>1091</v>
      </c>
      <c r="AU2086" s="523" t="s">
        <v>1078</v>
      </c>
      <c r="AV2086" s="674"/>
      <c r="AW2086" s="673">
        <f>U2086</f>
        <v>12005832</v>
      </c>
      <c r="AX2086" s="673" cm="1">
        <f t="array" ref="AX2086">SUM(MID(0&amp;AW2086,LARGE(INDEX(ISNUMBER(--MID(AW2086,ROW($1:$8),1))*ROW($1:$8),),ROW($1:$8))+1,1)*10^ROW($1:$8)/10)</f>
        <v>12005832</v>
      </c>
      <c r="AY2086" s="673" t="str">
        <f>VLOOKUP($AX2086,'Item Master Data'!$A:$F,3,FALSE)</f>
        <v>Q.PEAK DUO XL G10 BFG</v>
      </c>
      <c r="AZ2086" s="673">
        <f>VLOOKUP($AX2086,'Item Master Data'!$A:$F,6,FALSE)</f>
        <v>480</v>
      </c>
      <c r="BA2086" s="673" t="e">
        <f>X2086/BB2086</f>
        <v>#VALUE!</v>
      </c>
      <c r="BB2086" s="673" t="str">
        <f>VLOOKUP(AX2086,'Item Master Data'!$A:$G,7,FALSE)</f>
        <v> 30</v>
      </c>
      <c r="BC2086" s="673"/>
      <c r="BD2086" s="673">
        <f>W2086-AZ2086</f>
        <v>0</v>
      </c>
    </row>
    <row r="2087" spans="1:1259">
      <c r="A2087" s="715"/>
      <c r="B2087" s="564"/>
      <c r="C2087" s="564"/>
      <c r="D2087" s="676" t="s">
        <v>1067</v>
      </c>
      <c r="E2087" s="524" t="s">
        <v>1176</v>
      </c>
      <c r="F2087" s="676" t="s">
        <v>1080</v>
      </c>
      <c r="G2087" s="676">
        <v>2022</v>
      </c>
      <c r="H2087" s="676">
        <v>6</v>
      </c>
      <c r="I2087" s="687"/>
      <c r="J2087" s="677"/>
      <c r="K2087" s="676" t="s">
        <v>5340</v>
      </c>
      <c r="L2087" s="677" t="s">
        <v>5341</v>
      </c>
      <c r="M2087" s="677">
        <v>44664</v>
      </c>
      <c r="N2087" s="677">
        <v>44741</v>
      </c>
      <c r="O2087" s="677"/>
      <c r="P2087" s="677"/>
      <c r="Q2087" s="677"/>
      <c r="R2087" s="677"/>
      <c r="S2087" s="676" t="s">
        <v>5342</v>
      </c>
      <c r="T2087" s="676">
        <v>72</v>
      </c>
      <c r="U2087" s="676"/>
      <c r="V2087" s="676" t="s">
        <v>1072</v>
      </c>
      <c r="W2087" s="678">
        <v>480</v>
      </c>
      <c r="X2087" s="551">
        <v>12209</v>
      </c>
      <c r="Y2087" s="693">
        <v>5860320</v>
      </c>
      <c r="Z2087" s="667">
        <v>0.54</v>
      </c>
      <c r="AA2087" s="682">
        <f>Y2087*Z2087</f>
        <v>3164572.8000000003</v>
      </c>
      <c r="AB2087" s="559"/>
      <c r="AC2087" s="668">
        <v>0</v>
      </c>
      <c r="AD2087" s="676"/>
      <c r="AE2087" s="684"/>
      <c r="AF2087" s="695">
        <f>AA2087+AD2087+AE2087</f>
        <v>3164572.8000000003</v>
      </c>
      <c r="AG2087" s="665" t="s">
        <v>47</v>
      </c>
      <c r="AH2087" s="641">
        <v>100</v>
      </c>
      <c r="AI2087" s="676">
        <v>0</v>
      </c>
      <c r="AJ2087" s="676" t="s">
        <v>5343</v>
      </c>
      <c r="AK2087" s="676" t="s">
        <v>1100</v>
      </c>
      <c r="AL2087" s="696">
        <v>1475</v>
      </c>
      <c r="AM2087" s="665" t="s">
        <v>52</v>
      </c>
      <c r="AN2087" s="676" t="s">
        <v>1076</v>
      </c>
      <c r="AO2087" s="665"/>
      <c r="AP2087" s="676"/>
      <c r="AQ2087" s="676" t="s">
        <v>1090</v>
      </c>
      <c r="AR2087" s="676"/>
      <c r="AS2087" s="523" t="s">
        <v>1077</v>
      </c>
      <c r="AT2087" s="523" t="s">
        <v>1091</v>
      </c>
      <c r="AU2087" s="523" t="s">
        <v>1078</v>
      </c>
      <c r="AV2087" s="674"/>
      <c r="AW2087" s="673">
        <f>U2087</f>
        <v>0</v>
      </c>
      <c r="AX2087" s="673" cm="1">
        <f t="array" ref="AX2087">SUM(MID(0&amp;AW2087,LARGE(INDEX(ISNUMBER(--MID(AW2087,ROW($1:$8),1))*ROW($1:$8),),ROW($1:$8))+1,1)*10^ROW($1:$8)/10)</f>
        <v>0</v>
      </c>
      <c r="AY2087" s="673" t="e">
        <f>VLOOKUP($AX2087,'Item Master Data'!$A:$F,3,FALSE)</f>
        <v>#N/A</v>
      </c>
      <c r="AZ2087" s="673" t="e">
        <f>VLOOKUP($AX2087,'Item Master Data'!$A:$F,6,FALSE)</f>
        <v>#N/A</v>
      </c>
      <c r="BA2087" s="673" t="e">
        <f>X2087/BB2087</f>
        <v>#N/A</v>
      </c>
      <c r="BB2087" s="673" t="e">
        <f>VLOOKUP(AX2087,'Item Master Data'!$A:$G,7,FALSE)</f>
        <v>#N/A</v>
      </c>
      <c r="BC2087" s="673"/>
      <c r="BD2087" s="673" t="e">
        <f>W2087-AZ2087</f>
        <v>#N/A</v>
      </c>
    </row>
    <row r="2088" spans="1:1259">
      <c r="A2088" s="715"/>
      <c r="B2088" s="564"/>
      <c r="C2088" s="564"/>
      <c r="D2088" s="676" t="s">
        <v>1067</v>
      </c>
      <c r="E2088" s="524" t="s">
        <v>1101</v>
      </c>
      <c r="F2088" s="665" t="s">
        <v>1080</v>
      </c>
      <c r="G2088" s="676">
        <v>2022</v>
      </c>
      <c r="H2088" s="676">
        <v>6</v>
      </c>
      <c r="I2088" s="687"/>
      <c r="J2088" s="677"/>
      <c r="K2088" s="676" t="s">
        <v>1116</v>
      </c>
      <c r="L2088" s="677" t="s">
        <v>1117</v>
      </c>
      <c r="M2088" s="677">
        <v>44656</v>
      </c>
      <c r="N2088" s="677">
        <v>44727</v>
      </c>
      <c r="O2088" s="677"/>
      <c r="P2088" s="677"/>
      <c r="Q2088" s="677"/>
      <c r="R2088" s="677"/>
      <c r="S2088" s="676" t="s">
        <v>1118</v>
      </c>
      <c r="T2088" s="676">
        <v>72</v>
      </c>
      <c r="U2088" s="676"/>
      <c r="V2088" s="676" t="s">
        <v>1119</v>
      </c>
      <c r="W2088" s="678">
        <v>580</v>
      </c>
      <c r="X2088" s="551">
        <v>5425</v>
      </c>
      <c r="Y2088" s="693">
        <v>3146500</v>
      </c>
      <c r="Z2088" s="667">
        <v>0.53</v>
      </c>
      <c r="AA2088" s="682">
        <f>Y2088*Z2088</f>
        <v>1667645</v>
      </c>
      <c r="AB2088" s="559"/>
      <c r="AC2088" s="668">
        <v>0</v>
      </c>
      <c r="AD2088" s="676"/>
      <c r="AE2088" s="684"/>
      <c r="AF2088" s="695">
        <f>AA2088+AD2088+AE2088</f>
        <v>1667645</v>
      </c>
      <c r="AG2088" s="665" t="s">
        <v>1073</v>
      </c>
      <c r="AH2088" s="641">
        <v>100</v>
      </c>
      <c r="AI2088" s="676">
        <v>0</v>
      </c>
      <c r="AJ2088" s="676" t="s">
        <v>1120</v>
      </c>
      <c r="AK2088" s="676" t="s">
        <v>1121</v>
      </c>
      <c r="AL2088" s="696">
        <v>62205</v>
      </c>
      <c r="AM2088" s="665" t="s">
        <v>52</v>
      </c>
      <c r="AN2088" s="676" t="s">
        <v>1089</v>
      </c>
      <c r="AO2088" s="665"/>
      <c r="AP2088" s="676" t="s">
        <v>92</v>
      </c>
      <c r="AQ2088" s="676" t="s">
        <v>1090</v>
      </c>
      <c r="AR2088" s="676"/>
      <c r="AS2088" s="523" t="s">
        <v>1077</v>
      </c>
      <c r="AT2088" s="523" t="s">
        <v>1091</v>
      </c>
      <c r="AU2088" s="523" t="s">
        <v>1078</v>
      </c>
      <c r="AV2088" s="674"/>
      <c r="AW2088" s="673">
        <f>U2088</f>
        <v>0</v>
      </c>
      <c r="AX2088" s="673" cm="1">
        <f t="array" ref="AX2088">SUM(MID(0&amp;AW2088,LARGE(INDEX(ISNUMBER(--MID(AW2088,ROW($1:$8),1))*ROW($1:$8),),ROW($1:$8))+1,1)*10^ROW($1:$8)/10)</f>
        <v>0</v>
      </c>
      <c r="AY2088" s="673" t="e">
        <f>VLOOKUP($AX2088,'Item Master Data'!$A:$F,3,FALSE)</f>
        <v>#N/A</v>
      </c>
      <c r="AZ2088" s="673" t="e">
        <f>VLOOKUP($AX2088,'Item Master Data'!$A:$F,6,FALSE)</f>
        <v>#N/A</v>
      </c>
      <c r="BA2088" s="673" t="e">
        <f>X2088/BB2088</f>
        <v>#N/A</v>
      </c>
      <c r="BB2088" s="673" t="e">
        <f>VLOOKUP(AX2088,'Item Master Data'!$A:$G,7,FALSE)</f>
        <v>#N/A</v>
      </c>
      <c r="BC2088" s="673"/>
      <c r="BD2088" s="673" t="e">
        <f>W2088-AZ2088</f>
        <v>#N/A</v>
      </c>
    </row>
    <row r="2089" spans="1:1259">
      <c r="A2089" s="697"/>
      <c r="B2089" s="558"/>
      <c r="C2089" s="558"/>
      <c r="D2089" s="676" t="s">
        <v>1067</v>
      </c>
      <c r="E2089" s="524" t="s">
        <v>1126</v>
      </c>
      <c r="F2089" s="676" t="s">
        <v>1080</v>
      </c>
      <c r="G2089" s="676">
        <v>2022</v>
      </c>
      <c r="H2089" s="676">
        <v>6</v>
      </c>
      <c r="I2089" s="687"/>
      <c r="J2089" s="677"/>
      <c r="K2089" s="676" t="s">
        <v>1127</v>
      </c>
      <c r="L2089" s="677" t="s">
        <v>1124</v>
      </c>
      <c r="M2089" s="677">
        <v>44580</v>
      </c>
      <c r="N2089" s="677">
        <v>44607</v>
      </c>
      <c r="O2089" s="677"/>
      <c r="P2089" s="677"/>
      <c r="Q2089" s="677"/>
      <c r="R2089" s="677"/>
      <c r="S2089" s="676" t="s">
        <v>1106</v>
      </c>
      <c r="T2089" s="676">
        <v>72</v>
      </c>
      <c r="U2089" s="676" t="s">
        <v>1113</v>
      </c>
      <c r="V2089" s="676" t="s">
        <v>1002</v>
      </c>
      <c r="W2089" s="678">
        <v>485</v>
      </c>
      <c r="X2089" s="551">
        <v>638</v>
      </c>
      <c r="Y2089" s="693">
        <v>309430</v>
      </c>
      <c r="Z2089" s="680">
        <v>0.48</v>
      </c>
      <c r="AA2089" s="682">
        <f>Y2089*Z2089</f>
        <v>148526.39999999999</v>
      </c>
      <c r="AB2089" s="521"/>
      <c r="AC2089" s="668">
        <v>0</v>
      </c>
      <c r="AD2089" s="676"/>
      <c r="AE2089" s="684"/>
      <c r="AF2089" s="695">
        <f>AA2089+AD2089+AE2089</f>
        <v>148526.39999999999</v>
      </c>
      <c r="AG2089" s="665" t="s">
        <v>47</v>
      </c>
      <c r="AH2089" s="641">
        <v>0</v>
      </c>
      <c r="AI2089" s="676">
        <v>45</v>
      </c>
      <c r="AJ2089" s="676" t="s">
        <v>1128</v>
      </c>
      <c r="AK2089" s="676" t="s">
        <v>1129</v>
      </c>
      <c r="AL2089" s="696">
        <v>55122</v>
      </c>
      <c r="AM2089" s="665" t="s">
        <v>52</v>
      </c>
      <c r="AN2089" s="676" t="s">
        <v>1113</v>
      </c>
      <c r="AO2089" s="665"/>
      <c r="AP2089" s="676" t="s">
        <v>38</v>
      </c>
      <c r="AQ2089" s="676" t="s">
        <v>1090</v>
      </c>
      <c r="AR2089" s="676"/>
      <c r="AS2089" s="523" t="s">
        <v>1077</v>
      </c>
      <c r="AT2089" s="523" t="s">
        <v>1091</v>
      </c>
      <c r="AU2089" s="523" t="s">
        <v>1078</v>
      </c>
      <c r="AV2089" s="674"/>
      <c r="AW2089" s="673" t="str">
        <f>U2089</f>
        <v>TBD</v>
      </c>
      <c r="AX2089" s="673" cm="1">
        <f t="array" ref="AX2089">SUM(MID(0&amp;AW2089,LARGE(INDEX(ISNUMBER(--MID(AW2089,ROW($1:$8),1))*ROW($1:$8),),ROW($1:$8))+1,1)*10^ROW($1:$8)/10)</f>
        <v>0</v>
      </c>
      <c r="AY2089" s="673" t="e">
        <f>VLOOKUP($AX2089,'Item Master Data'!$A:$F,3,FALSE)</f>
        <v>#N/A</v>
      </c>
      <c r="AZ2089" s="673" t="e">
        <f>VLOOKUP($AX2089,'Item Master Data'!$A:$F,6,FALSE)</f>
        <v>#N/A</v>
      </c>
      <c r="BA2089" s="673" t="e">
        <f>X2089/BB2089</f>
        <v>#N/A</v>
      </c>
      <c r="BB2089" s="673" t="e">
        <f>VLOOKUP(AX2089,'Item Master Data'!$A:$G,7,FALSE)</f>
        <v>#N/A</v>
      </c>
      <c r="BC2089" s="673"/>
      <c r="BD2089" s="673" t="e">
        <f>W2089-AZ2089</f>
        <v>#N/A</v>
      </c>
    </row>
    <row r="2090" spans="1:1259">
      <c r="A2090" s="697"/>
      <c r="B2090" s="558"/>
      <c r="C2090" s="558"/>
      <c r="D2090" s="676" t="s">
        <v>1067</v>
      </c>
      <c r="E2090" s="524"/>
      <c r="F2090" s="676" t="s">
        <v>1080</v>
      </c>
      <c r="G2090" s="665">
        <v>2022</v>
      </c>
      <c r="H2090" s="665">
        <v>6</v>
      </c>
      <c r="I2090" s="687"/>
      <c r="J2090" s="666"/>
      <c r="K2090" s="676" t="s">
        <v>1130</v>
      </c>
      <c r="L2090" s="677" t="s">
        <v>1124</v>
      </c>
      <c r="M2090" s="677">
        <v>44580</v>
      </c>
      <c r="N2090" s="677">
        <v>44607</v>
      </c>
      <c r="O2090" s="677"/>
      <c r="P2090" s="666"/>
      <c r="Q2090" s="666"/>
      <c r="R2090" s="666"/>
      <c r="S2090" s="665" t="s">
        <v>1106</v>
      </c>
      <c r="T2090" s="665">
        <v>72</v>
      </c>
      <c r="U2090" s="676" t="s">
        <v>1113</v>
      </c>
      <c r="V2090" s="665" t="s">
        <v>1002</v>
      </c>
      <c r="W2090" s="678">
        <v>485</v>
      </c>
      <c r="X2090" s="551">
        <v>638</v>
      </c>
      <c r="Y2090" s="693">
        <v>309430</v>
      </c>
      <c r="Z2090" s="680">
        <v>0.48</v>
      </c>
      <c r="AA2090" s="682">
        <f>Y2090*Z2090</f>
        <v>148526.39999999999</v>
      </c>
      <c r="AB2090" s="521"/>
      <c r="AC2090" s="668">
        <v>0</v>
      </c>
      <c r="AD2090" s="676"/>
      <c r="AE2090" s="684"/>
      <c r="AF2090" s="695">
        <f>AA2090+AD2090+AE2090</f>
        <v>148526.39999999999</v>
      </c>
      <c r="AG2090" s="665" t="s">
        <v>47</v>
      </c>
      <c r="AH2090" s="641">
        <v>0</v>
      </c>
      <c r="AI2090" s="676">
        <v>45</v>
      </c>
      <c r="AJ2090" s="676" t="s">
        <v>1125</v>
      </c>
      <c r="AK2090" s="676" t="s">
        <v>1121</v>
      </c>
      <c r="AL2090" s="696">
        <v>60433</v>
      </c>
      <c r="AM2090" s="665" t="s">
        <v>52</v>
      </c>
      <c r="AN2090" s="676" t="s">
        <v>1113</v>
      </c>
      <c r="AO2090" s="665"/>
      <c r="AP2090" s="676" t="s">
        <v>38</v>
      </c>
      <c r="AQ2090" s="676" t="s">
        <v>1090</v>
      </c>
      <c r="AR2090" s="676"/>
      <c r="AS2090" s="523" t="s">
        <v>1077</v>
      </c>
      <c r="AT2090" s="523" t="s">
        <v>1091</v>
      </c>
      <c r="AU2090" s="523" t="s">
        <v>1078</v>
      </c>
      <c r="AV2090" s="674"/>
      <c r="AW2090" s="673" t="str">
        <f>U2090</f>
        <v>TBD</v>
      </c>
      <c r="AX2090" s="673" cm="1">
        <f t="array" ref="AX2090">SUM(MID(0&amp;AW2090,LARGE(INDEX(ISNUMBER(--MID(AW2090,ROW($1:$8),1))*ROW($1:$8),),ROW($1:$8))+1,1)*10^ROW($1:$8)/10)</f>
        <v>0</v>
      </c>
      <c r="AY2090" s="673" t="e">
        <f>VLOOKUP($AX2090,'Item Master Data'!$A:$F,3,FALSE)</f>
        <v>#N/A</v>
      </c>
      <c r="AZ2090" s="673" t="e">
        <f>VLOOKUP($AX2090,'Item Master Data'!$A:$F,6,FALSE)</f>
        <v>#N/A</v>
      </c>
      <c r="BA2090" s="673" t="e">
        <f>X2090/BB2090</f>
        <v>#N/A</v>
      </c>
      <c r="BB2090" s="673" t="e">
        <f>VLOOKUP(AX2090,'Item Master Data'!$A:$G,7,FALSE)</f>
        <v>#N/A</v>
      </c>
      <c r="BC2090" s="673"/>
      <c r="BD2090" s="673" t="e">
        <f>W2090-AZ2090</f>
        <v>#N/A</v>
      </c>
    </row>
    <row r="2091" spans="1:1259">
      <c r="A2091" s="697"/>
      <c r="B2091" s="558"/>
      <c r="C2091" s="558"/>
      <c r="D2091" s="676" t="s">
        <v>1067</v>
      </c>
      <c r="E2091" s="524"/>
      <c r="F2091" s="676" t="s">
        <v>1080</v>
      </c>
      <c r="G2091" s="665">
        <v>2022</v>
      </c>
      <c r="H2091" s="665">
        <v>6</v>
      </c>
      <c r="I2091" s="687"/>
      <c r="J2091" s="666"/>
      <c r="K2091" s="676" t="s">
        <v>1131</v>
      </c>
      <c r="L2091" s="677" t="s">
        <v>1124</v>
      </c>
      <c r="M2091" s="677">
        <v>44580</v>
      </c>
      <c r="N2091" s="677">
        <v>44697</v>
      </c>
      <c r="O2091" s="677"/>
      <c r="P2091" s="666"/>
      <c r="Q2091" s="666"/>
      <c r="R2091" s="666"/>
      <c r="S2091" s="665" t="s">
        <v>1106</v>
      </c>
      <c r="T2091" s="665">
        <v>72</v>
      </c>
      <c r="U2091" s="676" t="s">
        <v>1113</v>
      </c>
      <c r="V2091" s="665" t="s">
        <v>1002</v>
      </c>
      <c r="W2091" s="678">
        <v>485</v>
      </c>
      <c r="X2091" s="551">
        <v>638</v>
      </c>
      <c r="Y2091" s="693">
        <v>309430</v>
      </c>
      <c r="Z2091" s="667">
        <v>0.48</v>
      </c>
      <c r="AA2091" s="682">
        <f>Y2091*Z2091</f>
        <v>148526.39999999999</v>
      </c>
      <c r="AB2091" s="521"/>
      <c r="AC2091" s="668">
        <v>0</v>
      </c>
      <c r="AD2091" s="676"/>
      <c r="AE2091" s="684"/>
      <c r="AF2091" s="695">
        <f>AA2091+AD2091+AE2091</f>
        <v>148526.39999999999</v>
      </c>
      <c r="AG2091" s="665" t="s">
        <v>47</v>
      </c>
      <c r="AH2091" s="641">
        <v>0</v>
      </c>
      <c r="AI2091" s="676">
        <v>45</v>
      </c>
      <c r="AJ2091" s="676" t="s">
        <v>1132</v>
      </c>
      <c r="AK2091" s="676" t="s">
        <v>1089</v>
      </c>
      <c r="AL2091" s="696">
        <v>8505</v>
      </c>
      <c r="AM2091" s="665" t="s">
        <v>52</v>
      </c>
      <c r="AN2091" s="676" t="s">
        <v>1113</v>
      </c>
      <c r="AO2091" s="665"/>
      <c r="AP2091" s="676" t="s">
        <v>38</v>
      </c>
      <c r="AQ2091" s="676" t="s">
        <v>1090</v>
      </c>
      <c r="AR2091" s="676"/>
      <c r="AS2091" s="523" t="s">
        <v>1077</v>
      </c>
      <c r="AT2091" s="523" t="s">
        <v>1091</v>
      </c>
      <c r="AU2091" s="523" t="s">
        <v>1078</v>
      </c>
      <c r="AV2091" s="674"/>
      <c r="AW2091" s="673" t="str">
        <f>U2091</f>
        <v>TBD</v>
      </c>
      <c r="AX2091" s="673" cm="1">
        <f t="array" ref="AX2091">SUM(MID(0&amp;AW2091,LARGE(INDEX(ISNUMBER(--MID(AW2091,ROW($1:$8),1))*ROW($1:$8),),ROW($1:$8))+1,1)*10^ROW($1:$8)/10)</f>
        <v>0</v>
      </c>
      <c r="AY2091" s="673" t="e">
        <f>VLOOKUP($AX2091,'Item Master Data'!$A:$F,3,FALSE)</f>
        <v>#N/A</v>
      </c>
      <c r="AZ2091" s="673" t="e">
        <f>VLOOKUP($AX2091,'Item Master Data'!$A:$F,6,FALSE)</f>
        <v>#N/A</v>
      </c>
      <c r="BA2091" s="673" t="e">
        <f>X2091/BB2091</f>
        <v>#N/A</v>
      </c>
      <c r="BB2091" s="673" t="e">
        <f>VLOOKUP(AX2091,'Item Master Data'!$A:$G,7,FALSE)</f>
        <v>#N/A</v>
      </c>
      <c r="BC2091" s="673"/>
      <c r="BD2091" s="673" t="e">
        <f>W2091-AZ2091</f>
        <v>#N/A</v>
      </c>
    </row>
    <row r="2092" spans="1:1259">
      <c r="A2092" s="697"/>
      <c r="B2092" s="558"/>
      <c r="C2092" s="558"/>
      <c r="D2092" s="676" t="s">
        <v>1067</v>
      </c>
      <c r="E2092" s="524"/>
      <c r="F2092" s="665" t="s">
        <v>1080</v>
      </c>
      <c r="G2092" s="665">
        <v>2022</v>
      </c>
      <c r="H2092" s="665">
        <v>6</v>
      </c>
      <c r="I2092" s="687"/>
      <c r="J2092" s="666"/>
      <c r="K2092" s="676" t="s">
        <v>1133</v>
      </c>
      <c r="L2092" s="677" t="s">
        <v>1124</v>
      </c>
      <c r="M2092" s="677">
        <v>44580</v>
      </c>
      <c r="N2092" s="677">
        <v>44697</v>
      </c>
      <c r="O2092" s="677"/>
      <c r="P2092" s="666"/>
      <c r="Q2092" s="666"/>
      <c r="R2092" s="666"/>
      <c r="S2092" s="665" t="s">
        <v>1106</v>
      </c>
      <c r="T2092" s="665">
        <v>72</v>
      </c>
      <c r="U2092" s="665" t="s">
        <v>1113</v>
      </c>
      <c r="V2092" s="665" t="s">
        <v>1002</v>
      </c>
      <c r="W2092" s="678">
        <v>485</v>
      </c>
      <c r="X2092" s="551">
        <v>638</v>
      </c>
      <c r="Y2092" s="693">
        <v>309430</v>
      </c>
      <c r="Z2092" s="667">
        <v>0.48</v>
      </c>
      <c r="AA2092" s="682">
        <f>Y2092*Z2092</f>
        <v>148526.39999999999</v>
      </c>
      <c r="AB2092" s="521"/>
      <c r="AC2092" s="668">
        <v>0</v>
      </c>
      <c r="AD2092" s="676"/>
      <c r="AE2092" s="669"/>
      <c r="AF2092" s="695">
        <f>AA2092+AD2092+AE2092</f>
        <v>148526.39999999999</v>
      </c>
      <c r="AG2092" s="665" t="s">
        <v>47</v>
      </c>
      <c r="AH2092" s="641">
        <v>0</v>
      </c>
      <c r="AI2092" s="676">
        <v>45</v>
      </c>
      <c r="AJ2092" s="665" t="s">
        <v>1134</v>
      </c>
      <c r="AK2092" s="676" t="s">
        <v>1129</v>
      </c>
      <c r="AL2092" s="696">
        <v>55117</v>
      </c>
      <c r="AM2092" s="665" t="s">
        <v>52</v>
      </c>
      <c r="AN2092" s="676" t="s">
        <v>1113</v>
      </c>
      <c r="AO2092" s="665"/>
      <c r="AP2092" s="676" t="s">
        <v>38</v>
      </c>
      <c r="AQ2092" s="676" t="s">
        <v>1090</v>
      </c>
      <c r="AR2092" s="676"/>
      <c r="AS2092" s="523" t="s">
        <v>1077</v>
      </c>
      <c r="AT2092" s="523" t="s">
        <v>1091</v>
      </c>
      <c r="AU2092" s="523" t="s">
        <v>1078</v>
      </c>
      <c r="AV2092" s="674"/>
      <c r="AW2092" s="673" t="str">
        <f>U2092</f>
        <v>TBD</v>
      </c>
      <c r="AX2092" s="673" cm="1">
        <f t="array" ref="AX2092">SUM(MID(0&amp;AW2092,LARGE(INDEX(ISNUMBER(--MID(AW2092,ROW($1:$8),1))*ROW($1:$8),),ROW($1:$8))+1,1)*10^ROW($1:$8)/10)</f>
        <v>0</v>
      </c>
      <c r="AY2092" s="673" t="e">
        <f>VLOOKUP($AX2092,'Item Master Data'!$A:$F,3,FALSE)</f>
        <v>#N/A</v>
      </c>
      <c r="AZ2092" s="673" t="e">
        <f>VLOOKUP($AX2092,'Item Master Data'!$A:$F,6,FALSE)</f>
        <v>#N/A</v>
      </c>
      <c r="BA2092" s="673" t="e">
        <f>X2092/BB2092</f>
        <v>#N/A</v>
      </c>
      <c r="BB2092" s="673" t="e">
        <f>VLOOKUP(AX2092,'Item Master Data'!$A:$G,7,FALSE)</f>
        <v>#N/A</v>
      </c>
      <c r="BC2092" s="673"/>
      <c r="BD2092" s="673" t="e">
        <f>W2092-AZ2092</f>
        <v>#N/A</v>
      </c>
      <c r="BE2092" s="593"/>
      <c r="BF2092" s="593"/>
      <c r="BG2092" s="593"/>
      <c r="BH2092" s="593"/>
      <c r="BI2092" s="593"/>
      <c r="BJ2092" s="593"/>
      <c r="BK2092" s="593"/>
      <c r="BL2092" s="593"/>
      <c r="BM2092" s="593"/>
      <c r="BN2092" s="593"/>
      <c r="BO2092" s="593"/>
      <c r="BP2092" s="593"/>
      <c r="BQ2092" s="593"/>
      <c r="BR2092" s="593"/>
      <c r="BS2092" s="593"/>
      <c r="BT2092" s="593"/>
      <c r="BU2092" s="593"/>
      <c r="BV2092" s="593"/>
      <c r="BW2092" s="593"/>
      <c r="BX2092" s="593"/>
      <c r="BY2092" s="593"/>
      <c r="BZ2092" s="593"/>
      <c r="CA2092" s="593"/>
      <c r="CB2092" s="593"/>
      <c r="CC2092" s="593"/>
      <c r="CD2092" s="593"/>
      <c r="CE2092" s="593"/>
      <c r="CF2092" s="593"/>
      <c r="CG2092" s="593"/>
      <c r="CH2092" s="593"/>
      <c r="CI2092" s="593"/>
      <c r="CJ2092" s="593"/>
      <c r="CK2092" s="593"/>
      <c r="CL2092" s="593"/>
      <c r="CM2092" s="593"/>
      <c r="CN2092" s="593"/>
      <c r="CO2092" s="593"/>
      <c r="CP2092" s="593"/>
      <c r="CQ2092" s="593"/>
      <c r="CR2092" s="593"/>
      <c r="CS2092" s="593"/>
      <c r="CT2092" s="593"/>
      <c r="CU2092" s="593"/>
      <c r="CV2092" s="593"/>
      <c r="CW2092" s="593"/>
      <c r="CX2092" s="593"/>
      <c r="CY2092" s="593"/>
      <c r="CZ2092" s="593"/>
      <c r="DA2092" s="593"/>
      <c r="DB2092" s="593"/>
      <c r="DC2092" s="593"/>
      <c r="DD2092" s="593"/>
      <c r="DE2092" s="593"/>
      <c r="DF2092" s="593"/>
      <c r="DG2092" s="593"/>
      <c r="DH2092" s="593"/>
      <c r="DI2092" s="593"/>
      <c r="DJ2092" s="593"/>
      <c r="DK2092" s="593"/>
      <c r="DL2092" s="593"/>
      <c r="DM2092" s="593"/>
      <c r="DN2092" s="593"/>
      <c r="DO2092" s="593"/>
      <c r="DP2092" s="593"/>
      <c r="DQ2092" s="593"/>
      <c r="DR2092" s="593"/>
      <c r="DS2092" s="593"/>
      <c r="DT2092" s="593"/>
      <c r="DU2092" s="593"/>
      <c r="DV2092" s="593"/>
      <c r="DW2092" s="593"/>
      <c r="DX2092" s="593"/>
      <c r="DY2092" s="593"/>
      <c r="DZ2092" s="593"/>
      <c r="EA2092" s="593"/>
      <c r="EB2092" s="593"/>
      <c r="EC2092" s="593"/>
      <c r="ED2092" s="593"/>
      <c r="EE2092" s="593"/>
      <c r="EF2092" s="593"/>
      <c r="EG2092" s="593"/>
      <c r="EH2092" s="593"/>
      <c r="EI2092" s="593"/>
      <c r="EJ2092" s="593"/>
      <c r="EK2092" s="593"/>
      <c r="EL2092" s="593"/>
      <c r="EM2092" s="593"/>
      <c r="EN2092" s="593"/>
      <c r="EO2092" s="593"/>
      <c r="EP2092" s="593"/>
      <c r="EQ2092" s="593"/>
      <c r="ER2092" s="593"/>
      <c r="ES2092" s="593"/>
      <c r="ET2092" s="593"/>
      <c r="EU2092" s="593"/>
      <c r="EV2092" s="593"/>
      <c r="EW2092" s="593"/>
      <c r="EX2092" s="593"/>
      <c r="EY2092" s="593"/>
      <c r="EZ2092" s="593"/>
      <c r="FA2092" s="593"/>
      <c r="FB2092" s="593"/>
      <c r="FC2092" s="593"/>
      <c r="FD2092" s="593"/>
      <c r="FE2092" s="593"/>
      <c r="FF2092" s="593"/>
      <c r="FG2092" s="593"/>
      <c r="FH2092" s="593"/>
      <c r="FI2092" s="593"/>
      <c r="FJ2092" s="593"/>
      <c r="FK2092" s="593"/>
      <c r="FL2092" s="593"/>
      <c r="FM2092" s="593"/>
      <c r="FN2092" s="593"/>
      <c r="FO2092" s="593"/>
      <c r="FP2092" s="593"/>
      <c r="FQ2092" s="593"/>
      <c r="FR2092" s="593"/>
      <c r="FS2092" s="593"/>
      <c r="FT2092" s="593"/>
      <c r="FU2092" s="593"/>
      <c r="FV2092" s="593"/>
      <c r="FW2092" s="593"/>
      <c r="FX2092" s="593"/>
      <c r="FY2092" s="593"/>
      <c r="FZ2092" s="593"/>
      <c r="GA2092" s="593"/>
      <c r="GB2092" s="593"/>
      <c r="GC2092" s="593"/>
      <c r="GD2092" s="593"/>
      <c r="GE2092" s="593"/>
      <c r="GF2092" s="593"/>
      <c r="GG2092" s="593"/>
      <c r="GH2092" s="593"/>
      <c r="GI2092" s="593"/>
      <c r="GJ2092" s="593"/>
      <c r="GK2092" s="593"/>
      <c r="GL2092" s="593"/>
      <c r="GM2092" s="593"/>
      <c r="GN2092" s="593"/>
      <c r="GO2092" s="593"/>
      <c r="GP2092" s="593"/>
      <c r="GQ2092" s="593"/>
      <c r="GR2092" s="593"/>
      <c r="GS2092" s="593"/>
      <c r="GT2092" s="593"/>
      <c r="GU2092" s="593"/>
      <c r="GV2092" s="593"/>
      <c r="GW2092" s="593"/>
      <c r="GX2092" s="593"/>
      <c r="GY2092" s="593"/>
      <c r="GZ2092" s="593"/>
      <c r="HA2092" s="593"/>
      <c r="HB2092" s="593"/>
      <c r="HC2092" s="593"/>
      <c r="HD2092" s="593"/>
      <c r="HE2092" s="593"/>
      <c r="HF2092" s="593"/>
      <c r="HG2092" s="593"/>
      <c r="HH2092" s="593"/>
      <c r="HI2092" s="593"/>
      <c r="HJ2092" s="593"/>
      <c r="HK2092" s="593"/>
      <c r="HL2092" s="593"/>
      <c r="HM2092" s="593"/>
      <c r="HN2092" s="593"/>
      <c r="HO2092" s="593"/>
      <c r="HP2092" s="593"/>
      <c r="HQ2092" s="593"/>
      <c r="HR2092" s="593"/>
      <c r="HS2092" s="593"/>
      <c r="HT2092" s="593"/>
      <c r="HU2092" s="593"/>
      <c r="HV2092" s="593"/>
      <c r="HW2092" s="593"/>
      <c r="HX2092" s="593"/>
      <c r="HY2092" s="593"/>
      <c r="HZ2092" s="593"/>
      <c r="IA2092" s="593"/>
      <c r="IB2092" s="593"/>
      <c r="IC2092" s="593"/>
      <c r="ID2092" s="593"/>
      <c r="IE2092" s="593"/>
      <c r="IF2092" s="593"/>
      <c r="IG2092" s="593"/>
      <c r="IH2092" s="593"/>
      <c r="II2092" s="593"/>
      <c r="IJ2092" s="593"/>
      <c r="IK2092" s="593"/>
      <c r="IL2092" s="593"/>
      <c r="IM2092" s="593"/>
      <c r="IN2092" s="593"/>
      <c r="IO2092" s="593"/>
      <c r="IP2092" s="593"/>
      <c r="IQ2092" s="593"/>
      <c r="IR2092" s="593"/>
      <c r="IS2092" s="593"/>
      <c r="IT2092" s="593"/>
      <c r="IU2092" s="593"/>
      <c r="IV2092" s="593"/>
      <c r="IW2092" s="593"/>
      <c r="IX2092" s="593"/>
      <c r="IY2092" s="593"/>
      <c r="IZ2092" s="593"/>
      <c r="JA2092" s="593"/>
      <c r="JB2092" s="593"/>
      <c r="JC2092" s="593"/>
      <c r="JD2092" s="593"/>
      <c r="JE2092" s="593"/>
      <c r="JF2092" s="593"/>
      <c r="JG2092" s="593"/>
      <c r="JH2092" s="593"/>
      <c r="JI2092" s="593"/>
      <c r="JJ2092" s="593"/>
      <c r="JK2092" s="593"/>
      <c r="JL2092" s="593"/>
      <c r="JM2092" s="593"/>
      <c r="JN2092" s="593"/>
      <c r="JO2092" s="593"/>
      <c r="JP2092" s="593"/>
      <c r="JQ2092" s="593"/>
      <c r="JR2092" s="593"/>
      <c r="JS2092" s="593"/>
      <c r="JT2092" s="593"/>
      <c r="JU2092" s="593"/>
      <c r="JV2092" s="593"/>
      <c r="JW2092" s="593"/>
      <c r="JX2092" s="593"/>
      <c r="JY2092" s="593"/>
      <c r="JZ2092" s="593"/>
      <c r="KA2092" s="593"/>
      <c r="KB2092" s="593"/>
      <c r="KC2092" s="593"/>
      <c r="KD2092" s="593"/>
      <c r="KE2092" s="593"/>
      <c r="KF2092" s="593"/>
      <c r="KG2092" s="593"/>
      <c r="KH2092" s="593"/>
      <c r="KI2092" s="593"/>
      <c r="KJ2092" s="593"/>
      <c r="KK2092" s="593"/>
      <c r="KL2092" s="593"/>
      <c r="KM2092" s="593"/>
      <c r="KN2092" s="593"/>
      <c r="KO2092" s="593"/>
      <c r="KP2092" s="593"/>
      <c r="KQ2092" s="593"/>
      <c r="KR2092" s="593"/>
      <c r="KS2092" s="593"/>
      <c r="KT2092" s="593"/>
      <c r="KU2092" s="593"/>
      <c r="KV2092" s="593"/>
      <c r="KW2092" s="593"/>
      <c r="KX2092" s="593"/>
      <c r="KY2092" s="593"/>
      <c r="KZ2092" s="593"/>
      <c r="LA2092" s="593"/>
      <c r="LB2092" s="593"/>
      <c r="LC2092" s="593"/>
      <c r="LD2092" s="593"/>
      <c r="LE2092" s="593"/>
      <c r="LF2092" s="593"/>
      <c r="LG2092" s="593"/>
      <c r="LH2092" s="593"/>
      <c r="LI2092" s="593"/>
      <c r="LJ2092" s="593"/>
      <c r="LK2092" s="593"/>
      <c r="LL2092" s="593"/>
      <c r="LM2092" s="593"/>
      <c r="LN2092" s="593"/>
      <c r="LO2092" s="593"/>
      <c r="LP2092" s="593"/>
      <c r="LQ2092" s="593"/>
      <c r="LR2092" s="593"/>
      <c r="LS2092" s="593"/>
      <c r="LT2092" s="593"/>
      <c r="LU2092" s="593"/>
      <c r="LV2092" s="593"/>
      <c r="LW2092" s="593"/>
      <c r="LX2092" s="593"/>
      <c r="LY2092" s="593"/>
      <c r="LZ2092" s="593"/>
      <c r="MA2092" s="593"/>
      <c r="MB2092" s="593"/>
      <c r="MC2092" s="593"/>
      <c r="MD2092" s="593"/>
      <c r="ME2092" s="593"/>
      <c r="MF2092" s="593"/>
      <c r="MG2092" s="593"/>
      <c r="MH2092" s="593"/>
      <c r="MI2092" s="593"/>
      <c r="MJ2092" s="593"/>
      <c r="MK2092" s="593"/>
      <c r="ML2092" s="593"/>
      <c r="MM2092" s="593"/>
      <c r="MN2092" s="593"/>
      <c r="MO2092" s="593"/>
      <c r="MP2092" s="593"/>
      <c r="MQ2092" s="593"/>
      <c r="MR2092" s="593"/>
      <c r="MS2092" s="593"/>
      <c r="MT2092" s="593"/>
      <c r="MU2092" s="593"/>
      <c r="MV2092" s="593"/>
      <c r="MW2092" s="593"/>
      <c r="MX2092" s="593"/>
      <c r="MY2092" s="593"/>
      <c r="MZ2092" s="593"/>
      <c r="NA2092" s="593"/>
      <c r="NB2092" s="593"/>
      <c r="NC2092" s="593"/>
      <c r="ND2092" s="593"/>
      <c r="NE2092" s="593"/>
      <c r="NF2092" s="593"/>
      <c r="NG2092" s="593"/>
      <c r="NH2092" s="593"/>
      <c r="NI2092" s="593"/>
      <c r="NJ2092" s="593"/>
      <c r="NK2092" s="593"/>
      <c r="NL2092" s="593"/>
      <c r="NM2092" s="593"/>
      <c r="NN2092" s="593"/>
      <c r="NO2092" s="593"/>
      <c r="NP2092" s="593"/>
      <c r="NQ2092" s="593"/>
      <c r="NR2092" s="593"/>
      <c r="NS2092" s="593"/>
      <c r="NT2092" s="593"/>
      <c r="NU2092" s="593"/>
      <c r="NV2092" s="593"/>
      <c r="NW2092" s="593"/>
      <c r="NX2092" s="593"/>
      <c r="NY2092" s="593"/>
      <c r="NZ2092" s="593"/>
      <c r="OA2092" s="593"/>
      <c r="OB2092" s="593"/>
      <c r="OC2092" s="593"/>
      <c r="OD2092" s="593"/>
      <c r="OE2092" s="593"/>
      <c r="OF2092" s="593"/>
      <c r="OG2092" s="593"/>
      <c r="OH2092" s="593"/>
      <c r="OI2092" s="593"/>
      <c r="OJ2092" s="593"/>
      <c r="OK2092" s="593"/>
      <c r="OL2092" s="593"/>
      <c r="OM2092" s="593"/>
      <c r="ON2092" s="593"/>
      <c r="OO2092" s="593"/>
      <c r="OP2092" s="593"/>
      <c r="OQ2092" s="593"/>
      <c r="OR2092" s="593"/>
      <c r="OS2092" s="593"/>
      <c r="OT2092" s="593"/>
      <c r="OU2092" s="593"/>
      <c r="OV2092" s="593"/>
      <c r="OW2092" s="593"/>
      <c r="OX2092" s="593"/>
      <c r="OY2092" s="593"/>
      <c r="OZ2092" s="593"/>
      <c r="PA2092" s="593"/>
      <c r="PB2092" s="593"/>
      <c r="PC2092" s="593"/>
      <c r="PD2092" s="593"/>
      <c r="PE2092" s="593"/>
      <c r="PF2092" s="593"/>
      <c r="PG2092" s="593"/>
      <c r="PH2092" s="593"/>
      <c r="PI2092" s="593"/>
      <c r="PJ2092" s="593"/>
      <c r="PK2092" s="593"/>
      <c r="PL2092" s="593"/>
      <c r="PM2092" s="593"/>
      <c r="PN2092" s="593"/>
      <c r="PO2092" s="593"/>
      <c r="PP2092" s="593"/>
      <c r="PQ2092" s="593"/>
      <c r="PR2092" s="593"/>
      <c r="PS2092" s="593"/>
      <c r="PT2092" s="593"/>
      <c r="PU2092" s="593"/>
      <c r="PV2092" s="593"/>
      <c r="PW2092" s="593"/>
      <c r="PX2092" s="593"/>
      <c r="PY2092" s="593"/>
      <c r="PZ2092" s="593"/>
      <c r="QA2092" s="593"/>
      <c r="QB2092" s="593"/>
      <c r="QC2092" s="593"/>
      <c r="QD2092" s="593"/>
      <c r="QE2092" s="593"/>
      <c r="QF2092" s="593"/>
      <c r="QG2092" s="593"/>
      <c r="QH2092" s="593"/>
      <c r="QI2092" s="593"/>
      <c r="QJ2092" s="593"/>
      <c r="QK2092" s="593"/>
      <c r="QL2092" s="593"/>
      <c r="QM2092" s="593"/>
      <c r="QN2092" s="593"/>
      <c r="QO2092" s="593"/>
      <c r="QP2092" s="593"/>
      <c r="QQ2092" s="593"/>
      <c r="QR2092" s="593"/>
      <c r="QS2092" s="593"/>
      <c r="QT2092" s="593"/>
      <c r="QU2092" s="593"/>
      <c r="QV2092" s="593"/>
      <c r="QW2092" s="593"/>
      <c r="QX2092" s="593"/>
      <c r="QY2092" s="593"/>
      <c r="QZ2092" s="593"/>
      <c r="RA2092" s="593"/>
      <c r="RB2092" s="593"/>
      <c r="RC2092" s="593"/>
      <c r="RD2092" s="593"/>
      <c r="RE2092" s="593"/>
      <c r="RF2092" s="593"/>
      <c r="RG2092" s="593"/>
      <c r="RH2092" s="593"/>
      <c r="RI2092" s="593"/>
      <c r="RJ2092" s="593"/>
      <c r="RK2092" s="593"/>
      <c r="RL2092" s="593"/>
      <c r="RM2092" s="593"/>
      <c r="RN2092" s="593"/>
      <c r="RO2092" s="593"/>
      <c r="RP2092" s="593"/>
      <c r="RQ2092" s="593"/>
      <c r="RR2092" s="593"/>
      <c r="RS2092" s="593"/>
      <c r="RT2092" s="593"/>
      <c r="RU2092" s="593"/>
      <c r="RV2092" s="593"/>
      <c r="RW2092" s="593"/>
      <c r="RX2092" s="593"/>
      <c r="RY2092" s="593"/>
      <c r="RZ2092" s="593"/>
      <c r="SA2092" s="593"/>
      <c r="SB2092" s="593"/>
      <c r="SC2092" s="593"/>
      <c r="SD2092" s="593"/>
      <c r="SE2092" s="593"/>
      <c r="SF2092" s="593"/>
      <c r="SG2092" s="593"/>
      <c r="SH2092" s="593"/>
      <c r="SI2092" s="593"/>
      <c r="SJ2092" s="593"/>
      <c r="SK2092" s="593"/>
      <c r="SL2092" s="593"/>
      <c r="SM2092" s="593"/>
      <c r="SN2092" s="593"/>
      <c r="SO2092" s="593"/>
      <c r="SP2092" s="593"/>
      <c r="SQ2092" s="593"/>
      <c r="SR2092" s="593"/>
      <c r="SS2092" s="593"/>
      <c r="ST2092" s="593"/>
      <c r="SU2092" s="593"/>
      <c r="SV2092" s="593"/>
      <c r="SW2092" s="593"/>
      <c r="SX2092" s="593"/>
      <c r="SY2092" s="593"/>
      <c r="SZ2092" s="593"/>
      <c r="TA2092" s="593"/>
      <c r="TB2092" s="593"/>
      <c r="TC2092" s="593"/>
      <c r="TD2092" s="593"/>
      <c r="TE2092" s="593"/>
      <c r="TF2092" s="593"/>
      <c r="TG2092" s="593"/>
      <c r="TH2092" s="593"/>
      <c r="TI2092" s="593"/>
      <c r="TJ2092" s="593"/>
      <c r="TK2092" s="593"/>
      <c r="TL2092" s="593"/>
      <c r="TM2092" s="593"/>
      <c r="TN2092" s="593"/>
      <c r="TO2092" s="593"/>
      <c r="TP2092" s="593"/>
      <c r="TQ2092" s="593"/>
      <c r="TR2092" s="593"/>
      <c r="TS2092" s="593"/>
      <c r="TT2092" s="593"/>
      <c r="TU2092" s="593"/>
      <c r="TV2092" s="593"/>
      <c r="TW2092" s="593"/>
      <c r="TX2092" s="593"/>
      <c r="TY2092" s="593"/>
      <c r="TZ2092" s="593"/>
      <c r="UA2092" s="593"/>
      <c r="UB2092" s="593"/>
      <c r="UC2092" s="593"/>
      <c r="UD2092" s="593"/>
      <c r="UE2092" s="593"/>
      <c r="UF2092" s="593"/>
      <c r="UG2092" s="593"/>
      <c r="UH2092" s="593"/>
      <c r="UI2092" s="593"/>
      <c r="UJ2092" s="593"/>
      <c r="UK2092" s="593"/>
      <c r="UL2092" s="593"/>
      <c r="UM2092" s="593"/>
      <c r="UN2092" s="593"/>
      <c r="UO2092" s="593"/>
      <c r="UP2092" s="593"/>
      <c r="UQ2092" s="593"/>
      <c r="UR2092" s="593"/>
      <c r="US2092" s="593"/>
      <c r="UT2092" s="593"/>
      <c r="UU2092" s="593"/>
      <c r="UV2092" s="593"/>
      <c r="UW2092" s="593"/>
      <c r="UX2092" s="593"/>
      <c r="UY2092" s="593"/>
      <c r="UZ2092" s="593"/>
      <c r="VA2092" s="593"/>
      <c r="VB2092" s="593"/>
      <c r="VC2092" s="593"/>
      <c r="VD2092" s="593"/>
      <c r="VE2092" s="593"/>
      <c r="VF2092" s="593"/>
      <c r="VG2092" s="593"/>
      <c r="VH2092" s="593"/>
      <c r="VI2092" s="593"/>
      <c r="VJ2092" s="593"/>
      <c r="VK2092" s="593"/>
      <c r="VL2092" s="593"/>
      <c r="VM2092" s="593"/>
      <c r="VN2092" s="593"/>
      <c r="VO2092" s="593"/>
      <c r="VP2092" s="593"/>
      <c r="VQ2092" s="593"/>
      <c r="VR2092" s="593"/>
      <c r="VS2092" s="593"/>
      <c r="VT2092" s="593"/>
      <c r="VU2092" s="593"/>
      <c r="VV2092" s="593"/>
      <c r="VW2092" s="593"/>
      <c r="VX2092" s="593"/>
      <c r="VY2092" s="593"/>
      <c r="VZ2092" s="593"/>
      <c r="WA2092" s="593"/>
      <c r="WB2092" s="593"/>
      <c r="WC2092" s="593"/>
      <c r="WD2092" s="593"/>
      <c r="WE2092" s="593"/>
      <c r="WF2092" s="593"/>
      <c r="WG2092" s="593"/>
      <c r="WH2092" s="593"/>
      <c r="WI2092" s="593"/>
      <c r="WJ2092" s="593"/>
      <c r="WK2092" s="593"/>
      <c r="WL2092" s="593"/>
      <c r="WM2092" s="593"/>
      <c r="WN2092" s="593"/>
      <c r="WO2092" s="593"/>
      <c r="WP2092" s="593"/>
      <c r="WQ2092" s="593"/>
      <c r="WR2092" s="593"/>
      <c r="WS2092" s="593"/>
      <c r="WT2092" s="593"/>
      <c r="WU2092" s="593"/>
      <c r="WV2092" s="593"/>
      <c r="WW2092" s="593"/>
      <c r="WX2092" s="593"/>
      <c r="WY2092" s="593"/>
      <c r="WZ2092" s="593"/>
      <c r="XA2092" s="593"/>
      <c r="XB2092" s="593"/>
      <c r="XC2092" s="593"/>
      <c r="XD2092" s="593"/>
      <c r="XE2092" s="593"/>
      <c r="XF2092" s="593"/>
      <c r="XG2092" s="593"/>
      <c r="XH2092" s="593"/>
      <c r="XI2092" s="593"/>
      <c r="XJ2092" s="593"/>
      <c r="XK2092" s="593"/>
      <c r="XL2092" s="593"/>
      <c r="XM2092" s="593"/>
      <c r="XN2092" s="593"/>
      <c r="XO2092" s="593"/>
      <c r="XP2092" s="593"/>
      <c r="XQ2092" s="593"/>
      <c r="XR2092" s="593"/>
      <c r="XS2092" s="593"/>
      <c r="XT2092" s="593"/>
      <c r="XU2092" s="593"/>
      <c r="XV2092" s="593"/>
      <c r="XW2092" s="593"/>
      <c r="XX2092" s="593"/>
      <c r="XY2092" s="593"/>
      <c r="XZ2092" s="593"/>
      <c r="YA2092" s="593"/>
      <c r="YB2092" s="593"/>
      <c r="YC2092" s="593"/>
      <c r="YD2092" s="593"/>
      <c r="YE2092" s="593"/>
      <c r="YF2092" s="593"/>
      <c r="YG2092" s="593"/>
      <c r="YH2092" s="593"/>
      <c r="YI2092" s="593"/>
      <c r="YJ2092" s="593"/>
      <c r="YK2092" s="593"/>
      <c r="YL2092" s="593"/>
      <c r="YM2092" s="593"/>
      <c r="YN2092" s="593"/>
      <c r="YO2092" s="593"/>
      <c r="YP2092" s="593"/>
      <c r="YQ2092" s="593"/>
      <c r="YR2092" s="593"/>
      <c r="YS2092" s="593"/>
      <c r="YT2092" s="593"/>
      <c r="YU2092" s="593"/>
      <c r="YV2092" s="593"/>
      <c r="YW2092" s="593"/>
      <c r="YX2092" s="593"/>
      <c r="YY2092" s="593"/>
      <c r="YZ2092" s="593"/>
      <c r="ZA2092" s="593"/>
      <c r="ZB2092" s="593"/>
      <c r="ZC2092" s="593"/>
      <c r="ZD2092" s="593"/>
      <c r="ZE2092" s="593"/>
      <c r="ZF2092" s="593"/>
      <c r="ZG2092" s="593"/>
      <c r="ZH2092" s="593"/>
      <c r="ZI2092" s="593"/>
      <c r="ZJ2092" s="593"/>
      <c r="ZK2092" s="593"/>
      <c r="ZL2092" s="593"/>
      <c r="ZM2092" s="593"/>
      <c r="ZN2092" s="593"/>
      <c r="ZO2092" s="593"/>
      <c r="ZP2092" s="593"/>
      <c r="ZQ2092" s="593"/>
      <c r="ZR2092" s="593"/>
      <c r="ZS2092" s="593"/>
      <c r="ZT2092" s="593"/>
      <c r="ZU2092" s="593"/>
      <c r="ZV2092" s="593"/>
      <c r="ZW2092" s="593"/>
      <c r="ZX2092" s="593"/>
      <c r="ZY2092" s="593"/>
      <c r="ZZ2092" s="593"/>
      <c r="AAA2092" s="593"/>
      <c r="AAB2092" s="593"/>
      <c r="AAC2092" s="593"/>
      <c r="AAD2092" s="593"/>
      <c r="AAE2092" s="593"/>
      <c r="AAF2092" s="593"/>
      <c r="AAG2092" s="593"/>
      <c r="AAH2092" s="593"/>
      <c r="AAI2092" s="593"/>
      <c r="AAJ2092" s="593"/>
      <c r="AAK2092" s="593"/>
      <c r="AAL2092" s="593"/>
      <c r="AAM2092" s="593"/>
      <c r="AAN2092" s="593"/>
      <c r="AAO2092" s="593"/>
      <c r="AAP2092" s="593"/>
      <c r="AAQ2092" s="593"/>
      <c r="AAR2092" s="593"/>
      <c r="AAS2092" s="593"/>
      <c r="AAT2092" s="593"/>
      <c r="AAU2092" s="593"/>
      <c r="AAV2092" s="593"/>
      <c r="AAW2092" s="593"/>
      <c r="AAX2092" s="593"/>
      <c r="AAY2092" s="593"/>
      <c r="AAZ2092" s="593"/>
      <c r="ABA2092" s="593"/>
      <c r="ABB2092" s="593"/>
      <c r="ABC2092" s="593"/>
      <c r="ABD2092" s="593"/>
      <c r="ABE2092" s="593"/>
      <c r="ABF2092" s="593"/>
      <c r="ABG2092" s="593"/>
      <c r="ABH2092" s="593"/>
      <c r="ABI2092" s="593"/>
      <c r="ABJ2092" s="593"/>
      <c r="ABK2092" s="593"/>
      <c r="ABL2092" s="593"/>
      <c r="ABM2092" s="593"/>
      <c r="ABN2092" s="593"/>
      <c r="ABO2092" s="593"/>
      <c r="ABP2092" s="593"/>
      <c r="ABQ2092" s="593"/>
      <c r="ABR2092" s="593"/>
      <c r="ABS2092" s="593"/>
      <c r="ABT2092" s="593"/>
      <c r="ABU2092" s="593"/>
      <c r="ABV2092" s="593"/>
      <c r="ABW2092" s="593"/>
      <c r="ABX2092" s="593"/>
      <c r="ABY2092" s="593"/>
      <c r="ABZ2092" s="593"/>
      <c r="ACA2092" s="593"/>
      <c r="ACB2092" s="593"/>
      <c r="ACC2092" s="593"/>
      <c r="ACD2092" s="593"/>
      <c r="ACE2092" s="593"/>
      <c r="ACF2092" s="593"/>
      <c r="ACG2092" s="593"/>
      <c r="ACH2092" s="593"/>
      <c r="ACI2092" s="593"/>
      <c r="ACJ2092" s="593"/>
      <c r="ACK2092" s="593"/>
      <c r="ACL2092" s="593"/>
      <c r="ACM2092" s="593"/>
      <c r="ACN2092" s="593"/>
      <c r="ACO2092" s="593"/>
      <c r="ACP2092" s="593"/>
      <c r="ACQ2092" s="593"/>
      <c r="ACR2092" s="593"/>
      <c r="ACS2092" s="593"/>
      <c r="ACT2092" s="593"/>
      <c r="ACU2092" s="593"/>
      <c r="ACV2092" s="593"/>
      <c r="ACW2092" s="593"/>
      <c r="ACX2092" s="593"/>
      <c r="ACY2092" s="593"/>
      <c r="ACZ2092" s="593"/>
      <c r="ADA2092" s="593"/>
      <c r="ADB2092" s="593"/>
      <c r="ADC2092" s="593"/>
      <c r="ADD2092" s="593"/>
      <c r="ADE2092" s="593"/>
      <c r="ADF2092" s="593"/>
      <c r="ADG2092" s="593"/>
      <c r="ADH2092" s="593"/>
      <c r="ADI2092" s="593"/>
      <c r="ADJ2092" s="593"/>
      <c r="ADK2092" s="593"/>
      <c r="ADL2092" s="593"/>
      <c r="ADM2092" s="593"/>
      <c r="ADN2092" s="593"/>
      <c r="ADO2092" s="593"/>
      <c r="ADP2092" s="593"/>
      <c r="ADQ2092" s="593"/>
      <c r="ADR2092" s="593"/>
      <c r="ADS2092" s="593"/>
      <c r="ADT2092" s="593"/>
      <c r="ADU2092" s="593"/>
      <c r="ADV2092" s="593"/>
      <c r="ADW2092" s="593"/>
      <c r="ADX2092" s="593"/>
      <c r="ADY2092" s="593"/>
      <c r="ADZ2092" s="593"/>
      <c r="AEA2092" s="593"/>
      <c r="AEB2092" s="593"/>
      <c r="AEC2092" s="593"/>
      <c r="AED2092" s="593"/>
      <c r="AEE2092" s="593"/>
      <c r="AEF2092" s="593"/>
      <c r="AEG2092" s="593"/>
      <c r="AEH2092" s="593"/>
      <c r="AEI2092" s="593"/>
      <c r="AEJ2092" s="593"/>
      <c r="AEK2092" s="593"/>
      <c r="AEL2092" s="593"/>
      <c r="AEM2092" s="593"/>
      <c r="AEN2092" s="593"/>
      <c r="AEO2092" s="593"/>
      <c r="AEP2092" s="593"/>
      <c r="AEQ2092" s="593"/>
      <c r="AER2092" s="593"/>
      <c r="AES2092" s="593"/>
      <c r="AET2092" s="593"/>
      <c r="AEU2092" s="593"/>
      <c r="AEV2092" s="593"/>
      <c r="AEW2092" s="593"/>
      <c r="AEX2092" s="593"/>
      <c r="AEY2092" s="593"/>
      <c r="AEZ2092" s="593"/>
      <c r="AFA2092" s="593"/>
      <c r="AFB2092" s="593"/>
      <c r="AFC2092" s="593"/>
      <c r="AFD2092" s="593"/>
      <c r="AFE2092" s="593"/>
      <c r="AFF2092" s="593"/>
      <c r="AFG2092" s="593"/>
      <c r="AFH2092" s="593"/>
      <c r="AFI2092" s="593"/>
      <c r="AFJ2092" s="593"/>
      <c r="AFK2092" s="593"/>
      <c r="AFL2092" s="593"/>
      <c r="AFM2092" s="593"/>
      <c r="AFN2092" s="593"/>
      <c r="AFO2092" s="593"/>
      <c r="AFP2092" s="593"/>
      <c r="AFQ2092" s="593"/>
      <c r="AFR2092" s="593"/>
      <c r="AFS2092" s="593"/>
      <c r="AFT2092" s="593"/>
      <c r="AFU2092" s="593"/>
      <c r="AFV2092" s="593"/>
      <c r="AFW2092" s="593"/>
      <c r="AFX2092" s="593"/>
      <c r="AFY2092" s="593"/>
      <c r="AFZ2092" s="593"/>
      <c r="AGA2092" s="593"/>
      <c r="AGB2092" s="593"/>
      <c r="AGC2092" s="593"/>
      <c r="AGD2092" s="593"/>
      <c r="AGE2092" s="593"/>
      <c r="AGF2092" s="593"/>
      <c r="AGG2092" s="593"/>
      <c r="AGH2092" s="593"/>
      <c r="AGI2092" s="593"/>
      <c r="AGJ2092" s="593"/>
      <c r="AGK2092" s="593"/>
      <c r="AGL2092" s="593"/>
      <c r="AGM2092" s="593"/>
      <c r="AGN2092" s="593"/>
      <c r="AGO2092" s="593"/>
      <c r="AGP2092" s="593"/>
      <c r="AGQ2092" s="593"/>
      <c r="AGR2092" s="593"/>
      <c r="AGS2092" s="593"/>
      <c r="AGT2092" s="593"/>
      <c r="AGU2092" s="593"/>
      <c r="AGV2092" s="593"/>
      <c r="AGW2092" s="593"/>
      <c r="AGX2092" s="593"/>
      <c r="AGY2092" s="593"/>
      <c r="AGZ2092" s="593"/>
      <c r="AHA2092" s="593"/>
      <c r="AHB2092" s="593"/>
      <c r="AHC2092" s="593"/>
      <c r="AHD2092" s="593"/>
      <c r="AHE2092" s="593"/>
      <c r="AHF2092" s="593"/>
      <c r="AHG2092" s="593"/>
      <c r="AHH2092" s="593"/>
      <c r="AHI2092" s="593"/>
      <c r="AHJ2092" s="593"/>
      <c r="AHK2092" s="593"/>
      <c r="AHL2092" s="593"/>
      <c r="AHM2092" s="593"/>
      <c r="AHN2092" s="593"/>
      <c r="AHO2092" s="593"/>
      <c r="AHP2092" s="593"/>
      <c r="AHQ2092" s="593"/>
      <c r="AHR2092" s="593"/>
      <c r="AHS2092" s="593"/>
      <c r="AHT2092" s="593"/>
      <c r="AHU2092" s="593"/>
      <c r="AHV2092" s="593"/>
      <c r="AHW2092" s="593"/>
      <c r="AHX2092" s="593"/>
      <c r="AHY2092" s="593"/>
      <c r="AHZ2092" s="593"/>
      <c r="AIA2092" s="593"/>
      <c r="AIB2092" s="593"/>
      <c r="AIC2092" s="593"/>
      <c r="AID2092" s="593"/>
      <c r="AIE2092" s="593"/>
      <c r="AIF2092" s="593"/>
      <c r="AIG2092" s="593"/>
      <c r="AIH2092" s="593"/>
      <c r="AII2092" s="593"/>
      <c r="AIJ2092" s="593"/>
      <c r="AIK2092" s="593"/>
      <c r="AIL2092" s="593"/>
      <c r="AIM2092" s="593"/>
      <c r="AIN2092" s="593"/>
      <c r="AIO2092" s="593"/>
      <c r="AIP2092" s="593"/>
      <c r="AIQ2092" s="593"/>
      <c r="AIR2092" s="593"/>
      <c r="AIS2092" s="593"/>
      <c r="AIT2092" s="593"/>
      <c r="AIU2092" s="593"/>
      <c r="AIV2092" s="593"/>
      <c r="AIW2092" s="593"/>
      <c r="AIX2092" s="593"/>
      <c r="AIY2092" s="593"/>
      <c r="AIZ2092" s="593"/>
      <c r="AJA2092" s="593"/>
      <c r="AJB2092" s="593"/>
      <c r="AJC2092" s="593"/>
      <c r="AJD2092" s="593"/>
      <c r="AJE2092" s="593"/>
      <c r="AJF2092" s="593"/>
      <c r="AJG2092" s="593"/>
      <c r="AJH2092" s="593"/>
      <c r="AJI2092" s="593"/>
      <c r="AJJ2092" s="593"/>
      <c r="AJK2092" s="593"/>
      <c r="AJL2092" s="593"/>
      <c r="AJM2092" s="593"/>
      <c r="AJN2092" s="593"/>
      <c r="AJO2092" s="593"/>
      <c r="AJP2092" s="593"/>
      <c r="AJQ2092" s="593"/>
      <c r="AJR2092" s="593"/>
      <c r="AJS2092" s="593"/>
      <c r="AJT2092" s="593"/>
      <c r="AJU2092" s="593"/>
      <c r="AJV2092" s="593"/>
      <c r="AJW2092" s="593"/>
      <c r="AJX2092" s="593"/>
      <c r="AJY2092" s="593"/>
      <c r="AJZ2092" s="593"/>
      <c r="AKA2092" s="593"/>
      <c r="AKB2092" s="593"/>
      <c r="AKC2092" s="593"/>
      <c r="AKD2092" s="593"/>
      <c r="AKE2092" s="593"/>
      <c r="AKF2092" s="593"/>
      <c r="AKG2092" s="593"/>
      <c r="AKH2092" s="593"/>
      <c r="AKI2092" s="593"/>
      <c r="AKJ2092" s="593"/>
      <c r="AKK2092" s="593"/>
      <c r="AKL2092" s="593"/>
      <c r="AKM2092" s="593"/>
      <c r="AKN2092" s="593"/>
      <c r="AKO2092" s="593"/>
      <c r="AKP2092" s="593"/>
      <c r="AKQ2092" s="593"/>
      <c r="AKR2092" s="593"/>
      <c r="AKS2092" s="593"/>
      <c r="AKT2092" s="593"/>
      <c r="AKU2092" s="593"/>
      <c r="AKV2092" s="593"/>
      <c r="AKW2092" s="593"/>
      <c r="AKX2092" s="593"/>
      <c r="AKY2092" s="593"/>
      <c r="AKZ2092" s="593"/>
      <c r="ALA2092" s="593"/>
      <c r="ALB2092" s="593"/>
      <c r="ALC2092" s="593"/>
      <c r="ALD2092" s="593"/>
      <c r="ALE2092" s="593"/>
      <c r="ALF2092" s="593"/>
      <c r="ALG2092" s="593"/>
      <c r="ALH2092" s="593"/>
      <c r="ALI2092" s="593"/>
      <c r="ALJ2092" s="593"/>
      <c r="ALK2092" s="593"/>
      <c r="ALL2092" s="593"/>
      <c r="ALM2092" s="593"/>
      <c r="ALN2092" s="593"/>
      <c r="ALO2092" s="593"/>
      <c r="ALP2092" s="593"/>
      <c r="ALQ2092" s="593"/>
      <c r="ALR2092" s="593"/>
      <c r="ALS2092" s="593"/>
      <c r="ALT2092" s="593"/>
      <c r="ALU2092" s="593"/>
      <c r="ALV2092" s="593"/>
      <c r="ALW2092" s="593"/>
      <c r="ALX2092" s="593"/>
      <c r="ALY2092" s="593"/>
      <c r="ALZ2092" s="593"/>
      <c r="AMA2092" s="593"/>
      <c r="AMB2092" s="593"/>
      <c r="AMC2092" s="593"/>
      <c r="AMD2092" s="593"/>
      <c r="AME2092" s="593"/>
      <c r="AMF2092" s="593"/>
      <c r="AMG2092" s="593"/>
      <c r="AMH2092" s="593"/>
      <c r="AMI2092" s="593"/>
      <c r="AMJ2092" s="593"/>
      <c r="AMK2092" s="593"/>
      <c r="AML2092" s="593"/>
      <c r="AMM2092" s="593"/>
      <c r="AMN2092" s="593"/>
      <c r="AMO2092" s="593"/>
      <c r="AMP2092" s="593"/>
      <c r="AMQ2092" s="593"/>
      <c r="AMR2092" s="593"/>
      <c r="AMS2092" s="593"/>
      <c r="AMT2092" s="593"/>
      <c r="AMU2092" s="593"/>
      <c r="AMV2092" s="593"/>
      <c r="AMW2092" s="593"/>
      <c r="AMX2092" s="593"/>
      <c r="AMY2092" s="593"/>
      <c r="AMZ2092" s="593"/>
      <c r="ANA2092" s="593"/>
      <c r="ANB2092" s="593"/>
      <c r="ANC2092" s="593"/>
      <c r="AND2092" s="593"/>
      <c r="ANE2092" s="593"/>
      <c r="ANF2092" s="593"/>
      <c r="ANG2092" s="593"/>
      <c r="ANH2092" s="593"/>
      <c r="ANI2092" s="593"/>
      <c r="ANJ2092" s="593"/>
      <c r="ANK2092" s="593"/>
      <c r="ANL2092" s="593"/>
      <c r="ANM2092" s="593"/>
      <c r="ANN2092" s="593"/>
      <c r="ANO2092" s="593"/>
      <c r="ANP2092" s="593"/>
      <c r="ANQ2092" s="593"/>
      <c r="ANR2092" s="593"/>
      <c r="ANS2092" s="593"/>
      <c r="ANT2092" s="593"/>
      <c r="ANU2092" s="593"/>
      <c r="ANV2092" s="593"/>
      <c r="ANW2092" s="593"/>
      <c r="ANX2092" s="593"/>
      <c r="ANY2092" s="593"/>
      <c r="ANZ2092" s="593"/>
      <c r="AOA2092" s="593"/>
      <c r="AOB2092" s="593"/>
      <c r="AOC2092" s="593"/>
      <c r="AOD2092" s="593"/>
      <c r="AOE2092" s="593"/>
      <c r="AOF2092" s="593"/>
      <c r="AOG2092" s="593"/>
      <c r="AOH2092" s="593"/>
      <c r="AOI2092" s="593"/>
      <c r="AOJ2092" s="593"/>
      <c r="AOK2092" s="593"/>
      <c r="AOL2092" s="593"/>
      <c r="AOM2092" s="593"/>
      <c r="AON2092" s="593"/>
      <c r="AOO2092" s="593"/>
      <c r="AOP2092" s="593"/>
      <c r="AOQ2092" s="593"/>
      <c r="AOR2092" s="593"/>
      <c r="AOS2092" s="593"/>
      <c r="AOT2092" s="593"/>
      <c r="AOU2092" s="593"/>
      <c r="AOV2092" s="593"/>
      <c r="AOW2092" s="593"/>
      <c r="AOX2092" s="593"/>
      <c r="AOY2092" s="593"/>
      <c r="AOZ2092" s="593"/>
      <c r="APA2092" s="593"/>
      <c r="APB2092" s="593"/>
      <c r="APC2092" s="593"/>
      <c r="APD2092" s="593"/>
      <c r="APE2092" s="593"/>
      <c r="APF2092" s="593"/>
      <c r="APG2092" s="593"/>
      <c r="APH2092" s="593"/>
      <c r="API2092" s="593"/>
      <c r="APJ2092" s="593"/>
      <c r="APK2092" s="593"/>
      <c r="APL2092" s="593"/>
      <c r="APM2092" s="593"/>
      <c r="APN2092" s="593"/>
      <c r="APO2092" s="593"/>
      <c r="APP2092" s="593"/>
      <c r="APQ2092" s="593"/>
      <c r="APR2092" s="593"/>
      <c r="APS2092" s="593"/>
      <c r="APT2092" s="593"/>
      <c r="APU2092" s="593"/>
      <c r="APV2092" s="593"/>
      <c r="APW2092" s="593"/>
      <c r="APX2092" s="593"/>
      <c r="APY2092" s="593"/>
      <c r="APZ2092" s="593"/>
      <c r="AQA2092" s="593"/>
      <c r="AQB2092" s="593"/>
      <c r="AQC2092" s="593"/>
      <c r="AQD2092" s="593"/>
      <c r="AQE2092" s="593"/>
      <c r="AQF2092" s="593"/>
      <c r="AQG2092" s="593"/>
      <c r="AQH2092" s="593"/>
      <c r="AQI2092" s="593"/>
      <c r="AQJ2092" s="593"/>
      <c r="AQK2092" s="593"/>
      <c r="AQL2092" s="593"/>
      <c r="AQM2092" s="593"/>
      <c r="AQN2092" s="593"/>
      <c r="AQO2092" s="593"/>
      <c r="AQP2092" s="593"/>
      <c r="AQQ2092" s="593"/>
      <c r="AQR2092" s="593"/>
      <c r="AQS2092" s="593"/>
      <c r="AQT2092" s="593"/>
      <c r="AQU2092" s="593"/>
      <c r="AQV2092" s="593"/>
      <c r="AQW2092" s="593"/>
      <c r="AQX2092" s="593"/>
      <c r="AQY2092" s="593"/>
      <c r="AQZ2092" s="593"/>
      <c r="ARA2092" s="593"/>
      <c r="ARB2092" s="593"/>
      <c r="ARC2092" s="593"/>
      <c r="ARD2092" s="593"/>
      <c r="ARE2092" s="593"/>
      <c r="ARF2092" s="593"/>
      <c r="ARG2092" s="593"/>
      <c r="ARH2092" s="593"/>
      <c r="ARI2092" s="593"/>
      <c r="ARJ2092" s="593"/>
      <c r="ARK2092" s="593"/>
      <c r="ARL2092" s="593"/>
      <c r="ARM2092" s="593"/>
      <c r="ARN2092" s="593"/>
      <c r="ARO2092" s="593"/>
      <c r="ARP2092" s="593"/>
      <c r="ARQ2092" s="593"/>
      <c r="ARR2092" s="593"/>
      <c r="ARS2092" s="593"/>
      <c r="ART2092" s="593"/>
      <c r="ARU2092" s="593"/>
      <c r="ARV2092" s="593"/>
      <c r="ARW2092" s="593"/>
      <c r="ARX2092" s="593"/>
      <c r="ARY2092" s="593"/>
      <c r="ARZ2092" s="593"/>
      <c r="ASA2092" s="593"/>
      <c r="ASB2092" s="593"/>
      <c r="ASC2092" s="593"/>
      <c r="ASD2092" s="593"/>
      <c r="ASE2092" s="593"/>
      <c r="ASF2092" s="593"/>
      <c r="ASG2092" s="593"/>
      <c r="ASH2092" s="593"/>
      <c r="ASI2092" s="593"/>
      <c r="ASJ2092" s="593"/>
      <c r="ASK2092" s="593"/>
      <c r="ASL2092" s="593"/>
      <c r="ASM2092" s="593"/>
      <c r="ASN2092" s="593"/>
      <c r="ASO2092" s="593"/>
      <c r="ASP2092" s="593"/>
      <c r="ASQ2092" s="593"/>
      <c r="ASR2092" s="593"/>
      <c r="ASS2092" s="593"/>
      <c r="AST2092" s="593"/>
      <c r="ASU2092" s="593"/>
      <c r="ASV2092" s="593"/>
      <c r="ASW2092" s="593"/>
      <c r="ASX2092" s="593"/>
      <c r="ASY2092" s="593"/>
      <c r="ASZ2092" s="593"/>
      <c r="ATA2092" s="593"/>
      <c r="ATB2092" s="593"/>
      <c r="ATC2092" s="593"/>
      <c r="ATD2092" s="593"/>
      <c r="ATE2092" s="593"/>
      <c r="ATF2092" s="593"/>
      <c r="ATG2092" s="593"/>
      <c r="ATH2092" s="593"/>
      <c r="ATI2092" s="593"/>
      <c r="ATJ2092" s="593"/>
      <c r="ATK2092" s="593"/>
      <c r="ATL2092" s="593"/>
      <c r="ATM2092" s="593"/>
      <c r="ATN2092" s="593"/>
      <c r="ATO2092" s="593"/>
      <c r="ATP2092" s="593"/>
      <c r="ATQ2092" s="593"/>
      <c r="ATR2092" s="593"/>
      <c r="ATS2092" s="593"/>
      <c r="ATT2092" s="593"/>
      <c r="ATU2092" s="593"/>
      <c r="ATV2092" s="593"/>
      <c r="ATW2092" s="593"/>
      <c r="ATX2092" s="593"/>
      <c r="ATY2092" s="593"/>
      <c r="ATZ2092" s="593"/>
      <c r="AUA2092" s="593"/>
      <c r="AUB2092" s="593"/>
      <c r="AUC2092" s="593"/>
      <c r="AUD2092" s="593"/>
      <c r="AUE2092" s="593"/>
      <c r="AUF2092" s="593"/>
      <c r="AUG2092" s="593"/>
      <c r="AUH2092" s="593"/>
      <c r="AUI2092" s="593"/>
      <c r="AUJ2092" s="593"/>
      <c r="AUK2092" s="593"/>
      <c r="AUL2092" s="593"/>
      <c r="AUM2092" s="593"/>
      <c r="AUN2092" s="593"/>
      <c r="AUO2092" s="593"/>
      <c r="AUP2092" s="593"/>
      <c r="AUQ2092" s="593"/>
      <c r="AUR2092" s="593"/>
      <c r="AUS2092" s="593"/>
      <c r="AUT2092" s="593"/>
      <c r="AUU2092" s="593"/>
      <c r="AUV2092" s="593"/>
      <c r="AUW2092" s="593"/>
      <c r="AUX2092" s="593"/>
      <c r="AUY2092" s="593"/>
      <c r="AUZ2092" s="593"/>
      <c r="AVA2092" s="593"/>
      <c r="AVB2092" s="593"/>
      <c r="AVC2092" s="593"/>
      <c r="AVD2092" s="593"/>
      <c r="AVE2092" s="593"/>
      <c r="AVF2092" s="593"/>
      <c r="AVG2092" s="593"/>
      <c r="AVH2092" s="593"/>
      <c r="AVI2092" s="593"/>
      <c r="AVJ2092" s="593"/>
      <c r="AVK2092" s="593"/>
    </row>
    <row r="2093" spans="1:1259">
      <c r="A2093" s="697"/>
      <c r="B2093" s="558"/>
      <c r="C2093" s="558"/>
      <c r="D2093" s="676" t="s">
        <v>1067</v>
      </c>
      <c r="E2093" s="524"/>
      <c r="F2093" s="665" t="s">
        <v>1080</v>
      </c>
      <c r="G2093" s="665">
        <v>2022</v>
      </c>
      <c r="H2093" s="665">
        <v>6</v>
      </c>
      <c r="I2093" s="687"/>
      <c r="J2093" s="666"/>
      <c r="K2093" s="676" t="s">
        <v>1135</v>
      </c>
      <c r="L2093" s="677" t="s">
        <v>1124</v>
      </c>
      <c r="M2093" s="677">
        <v>44580</v>
      </c>
      <c r="N2093" s="677">
        <v>44697</v>
      </c>
      <c r="O2093" s="677"/>
      <c r="P2093" s="666"/>
      <c r="Q2093" s="666"/>
      <c r="R2093" s="666"/>
      <c r="S2093" s="665" t="s">
        <v>1106</v>
      </c>
      <c r="T2093" s="665">
        <v>72</v>
      </c>
      <c r="U2093" s="665" t="s">
        <v>1113</v>
      </c>
      <c r="V2093" s="665" t="s">
        <v>1002</v>
      </c>
      <c r="W2093" s="678">
        <v>485</v>
      </c>
      <c r="X2093" s="551">
        <v>638</v>
      </c>
      <c r="Y2093" s="693">
        <v>309430</v>
      </c>
      <c r="Z2093" s="667">
        <v>0.48</v>
      </c>
      <c r="AA2093" s="682">
        <f>Y2093*Z2093</f>
        <v>148526.39999999999</v>
      </c>
      <c r="AB2093" s="521"/>
      <c r="AC2093" s="668">
        <v>0</v>
      </c>
      <c r="AD2093" s="676"/>
      <c r="AE2093" s="669"/>
      <c r="AF2093" s="695">
        <f>AA2093+AD2093+AE2093</f>
        <v>148526.39999999999</v>
      </c>
      <c r="AG2093" s="665" t="s">
        <v>47</v>
      </c>
      <c r="AH2093" s="641">
        <v>0</v>
      </c>
      <c r="AI2093" s="676">
        <v>45</v>
      </c>
      <c r="AJ2093" s="665" t="s">
        <v>1125</v>
      </c>
      <c r="AK2093" s="676" t="s">
        <v>1121</v>
      </c>
      <c r="AL2093" s="696">
        <v>60433</v>
      </c>
      <c r="AM2093" s="665" t="s">
        <v>52</v>
      </c>
      <c r="AN2093" s="665" t="s">
        <v>1113</v>
      </c>
      <c r="AO2093" s="665"/>
      <c r="AP2093" s="676" t="s">
        <v>38</v>
      </c>
      <c r="AQ2093" s="676" t="s">
        <v>1090</v>
      </c>
      <c r="AR2093" s="676"/>
      <c r="AS2093" s="523" t="s">
        <v>1077</v>
      </c>
      <c r="AT2093" s="523" t="s">
        <v>1091</v>
      </c>
      <c r="AU2093" s="523" t="s">
        <v>1078</v>
      </c>
      <c r="AV2093" s="674"/>
      <c r="AW2093" s="673" t="str">
        <f>U2093</f>
        <v>TBD</v>
      </c>
      <c r="AX2093" s="673" cm="1">
        <f t="array" ref="AX2093">SUM(MID(0&amp;AW2093,LARGE(INDEX(ISNUMBER(--MID(AW2093,ROW($1:$8),1))*ROW($1:$8),),ROW($1:$8))+1,1)*10^ROW($1:$8)/10)</f>
        <v>0</v>
      </c>
      <c r="AY2093" s="673" t="e">
        <f>VLOOKUP($AX2093,'Item Master Data'!$A:$F,3,FALSE)</f>
        <v>#N/A</v>
      </c>
      <c r="AZ2093" s="673" t="e">
        <f>VLOOKUP($AX2093,'Item Master Data'!$A:$F,6,FALSE)</f>
        <v>#N/A</v>
      </c>
      <c r="BA2093" s="673" t="e">
        <f>X2093/BB2093</f>
        <v>#N/A</v>
      </c>
      <c r="BB2093" s="673" t="e">
        <f>VLOOKUP(AX2093,'Item Master Data'!$A:$G,7,FALSE)</f>
        <v>#N/A</v>
      </c>
      <c r="BC2093" s="673"/>
      <c r="BD2093" s="673" t="e">
        <f>W2093-AZ2093</f>
        <v>#N/A</v>
      </c>
      <c r="BE2093" s="672"/>
      <c r="BF2093" s="672"/>
      <c r="BG2093" s="672"/>
      <c r="BH2093" s="672"/>
      <c r="BI2093" s="672"/>
      <c r="BJ2093" s="672"/>
      <c r="BK2093" s="672"/>
      <c r="BL2093" s="672"/>
      <c r="BM2093" s="672"/>
      <c r="BN2093" s="672"/>
      <c r="BO2093" s="672"/>
      <c r="BP2093" s="672"/>
      <c r="BQ2093" s="672"/>
      <c r="BR2093" s="672"/>
      <c r="BS2093" s="672"/>
      <c r="BT2093" s="672"/>
      <c r="BU2093" s="672"/>
      <c r="BV2093" s="672"/>
      <c r="BW2093" s="672"/>
      <c r="BX2093" s="672"/>
      <c r="BY2093" s="672"/>
      <c r="BZ2093" s="672"/>
      <c r="CA2093" s="672"/>
      <c r="CB2093" s="672"/>
      <c r="CC2093" s="672"/>
      <c r="CD2093" s="672"/>
      <c r="CE2093" s="672"/>
      <c r="CF2093" s="672"/>
      <c r="CG2093" s="672"/>
      <c r="CH2093" s="672"/>
      <c r="CI2093" s="672"/>
      <c r="CJ2093" s="672"/>
      <c r="CK2093" s="672"/>
      <c r="CL2093" s="672"/>
      <c r="CM2093" s="672"/>
      <c r="CN2093" s="672"/>
      <c r="CO2093" s="672"/>
      <c r="CP2093" s="672"/>
      <c r="CQ2093" s="672"/>
      <c r="CR2093" s="672"/>
      <c r="CS2093" s="672"/>
      <c r="CT2093" s="672"/>
      <c r="CU2093" s="672"/>
      <c r="CV2093" s="672"/>
      <c r="CW2093" s="672"/>
      <c r="CX2093" s="672"/>
      <c r="CY2093" s="672"/>
      <c r="CZ2093" s="672"/>
      <c r="DA2093" s="672"/>
      <c r="DB2093" s="672"/>
      <c r="DC2093" s="672"/>
      <c r="DD2093" s="672"/>
      <c r="DE2093" s="672"/>
      <c r="DF2093" s="672"/>
      <c r="DG2093" s="672"/>
      <c r="DH2093" s="672"/>
      <c r="DI2093" s="672"/>
      <c r="DJ2093" s="672"/>
      <c r="DK2093" s="672"/>
      <c r="DL2093" s="672"/>
      <c r="DM2093" s="672"/>
      <c r="DN2093" s="672"/>
      <c r="DO2093" s="672"/>
      <c r="DP2093" s="672"/>
      <c r="DQ2093" s="672"/>
      <c r="DR2093" s="672"/>
      <c r="DS2093" s="672"/>
      <c r="DT2093" s="672"/>
      <c r="DU2093" s="672"/>
      <c r="DV2093" s="672"/>
      <c r="DW2093" s="672"/>
      <c r="DX2093" s="672"/>
      <c r="DY2093" s="672"/>
      <c r="DZ2093" s="672"/>
      <c r="EA2093" s="672"/>
      <c r="EB2093" s="672"/>
      <c r="EC2093" s="672"/>
      <c r="ED2093" s="672"/>
      <c r="EE2093" s="672"/>
      <c r="EF2093" s="672"/>
      <c r="EG2093" s="672"/>
      <c r="EH2093" s="672"/>
      <c r="EI2093" s="672"/>
      <c r="EJ2093" s="672"/>
      <c r="EK2093" s="672"/>
      <c r="EL2093" s="672"/>
      <c r="EM2093" s="672"/>
      <c r="EN2093" s="672"/>
      <c r="EO2093" s="672"/>
      <c r="EP2093" s="672"/>
      <c r="EQ2093" s="672"/>
      <c r="ER2093" s="672"/>
      <c r="ES2093" s="672"/>
      <c r="ET2093" s="672"/>
      <c r="EU2093" s="672"/>
      <c r="EV2093" s="672"/>
      <c r="EW2093" s="672"/>
      <c r="EX2093" s="672"/>
      <c r="EY2093" s="672"/>
      <c r="EZ2093" s="672"/>
      <c r="FA2093" s="672"/>
      <c r="FB2093" s="672"/>
      <c r="FC2093" s="672"/>
      <c r="FD2093" s="672"/>
      <c r="FE2093" s="672"/>
      <c r="FF2093" s="672"/>
      <c r="FG2093" s="672"/>
      <c r="FH2093" s="672"/>
      <c r="FI2093" s="672"/>
      <c r="FJ2093" s="672"/>
      <c r="FK2093" s="672"/>
      <c r="FL2093" s="672"/>
      <c r="FM2093" s="672"/>
      <c r="FN2093" s="672"/>
      <c r="FO2093" s="672"/>
      <c r="FP2093" s="672"/>
      <c r="FQ2093" s="672"/>
      <c r="FR2093" s="672"/>
      <c r="FS2093" s="672"/>
      <c r="FT2093" s="672"/>
      <c r="FU2093" s="672"/>
      <c r="FV2093" s="672"/>
      <c r="FW2093" s="672"/>
      <c r="FX2093" s="672"/>
      <c r="FY2093" s="672"/>
      <c r="FZ2093" s="672"/>
      <c r="GA2093" s="672"/>
      <c r="GB2093" s="672"/>
      <c r="GC2093" s="672"/>
      <c r="GD2093" s="672"/>
      <c r="GE2093" s="672"/>
      <c r="GF2093" s="672"/>
      <c r="GG2093" s="672"/>
      <c r="GH2093" s="672"/>
      <c r="GI2093" s="672"/>
      <c r="GJ2093" s="672"/>
      <c r="GK2093" s="672"/>
      <c r="GL2093" s="672"/>
      <c r="GM2093" s="672"/>
      <c r="GN2093" s="672"/>
      <c r="GO2093" s="672"/>
      <c r="GP2093" s="672"/>
      <c r="GQ2093" s="672"/>
      <c r="GR2093" s="672"/>
      <c r="GS2093" s="672"/>
      <c r="GT2093" s="672"/>
      <c r="GU2093" s="672"/>
      <c r="GV2093" s="672"/>
      <c r="GW2093" s="672"/>
      <c r="GX2093" s="672"/>
      <c r="GY2093" s="672"/>
      <c r="GZ2093" s="672"/>
      <c r="HA2093" s="672"/>
      <c r="HB2093" s="672"/>
      <c r="HC2093" s="672"/>
      <c r="HD2093" s="672"/>
      <c r="HE2093" s="672"/>
      <c r="HF2093" s="672"/>
      <c r="HG2093" s="672"/>
      <c r="HH2093" s="672"/>
      <c r="HI2093" s="672"/>
      <c r="HJ2093" s="672"/>
      <c r="HK2093" s="672"/>
      <c r="HL2093" s="672"/>
      <c r="HM2093" s="672"/>
      <c r="HN2093" s="672"/>
      <c r="HO2093" s="672"/>
      <c r="HP2093" s="672"/>
      <c r="HQ2093" s="672"/>
      <c r="HR2093" s="672"/>
      <c r="HS2093" s="672"/>
      <c r="HT2093" s="672"/>
      <c r="HU2093" s="672"/>
      <c r="HV2093" s="672"/>
      <c r="HW2093" s="672"/>
      <c r="HX2093" s="672"/>
      <c r="HY2093" s="672"/>
      <c r="HZ2093" s="672"/>
      <c r="IA2093" s="672"/>
      <c r="IB2093" s="672"/>
      <c r="IC2093" s="672"/>
      <c r="ID2093" s="672"/>
      <c r="IE2093" s="672"/>
      <c r="IF2093" s="672"/>
      <c r="IG2093" s="672"/>
      <c r="IH2093" s="672"/>
      <c r="II2093" s="672"/>
      <c r="IJ2093" s="672"/>
      <c r="IK2093" s="672"/>
      <c r="IL2093" s="672"/>
      <c r="IM2093" s="672"/>
      <c r="IN2093" s="672"/>
      <c r="IO2093" s="672"/>
      <c r="IP2093" s="672"/>
      <c r="IQ2093" s="672"/>
      <c r="IR2093" s="672"/>
      <c r="IS2093" s="672"/>
      <c r="IT2093" s="672"/>
      <c r="IU2093" s="672"/>
      <c r="IV2093" s="672"/>
      <c r="IW2093" s="672"/>
      <c r="IX2093" s="672"/>
      <c r="IY2093" s="672"/>
      <c r="IZ2093" s="672"/>
      <c r="JA2093" s="672"/>
      <c r="JB2093" s="672"/>
      <c r="JC2093" s="672"/>
      <c r="JD2093" s="672"/>
      <c r="JE2093" s="672"/>
      <c r="JF2093" s="672"/>
      <c r="JG2093" s="672"/>
      <c r="JH2093" s="672"/>
      <c r="JI2093" s="672"/>
      <c r="JJ2093" s="672"/>
      <c r="JK2093" s="672"/>
      <c r="JL2093" s="672"/>
      <c r="JM2093" s="672"/>
      <c r="JN2093" s="672"/>
      <c r="JO2093" s="672"/>
      <c r="JP2093" s="672"/>
      <c r="JQ2093" s="672"/>
      <c r="JR2093" s="672"/>
      <c r="JS2093" s="672"/>
      <c r="JT2093" s="672"/>
      <c r="JU2093" s="672"/>
      <c r="JV2093" s="672"/>
      <c r="JW2093" s="672"/>
      <c r="JX2093" s="672"/>
      <c r="JY2093" s="672"/>
      <c r="JZ2093" s="672"/>
      <c r="KA2093" s="672"/>
      <c r="KB2093" s="672"/>
      <c r="KC2093" s="672"/>
      <c r="KD2093" s="672"/>
      <c r="KE2093" s="672"/>
      <c r="KF2093" s="672"/>
      <c r="KG2093" s="672"/>
      <c r="KH2093" s="672"/>
      <c r="KI2093" s="672"/>
      <c r="KJ2093" s="672"/>
      <c r="KK2093" s="672"/>
      <c r="KL2093" s="672"/>
      <c r="KM2093" s="672"/>
      <c r="KN2093" s="672"/>
      <c r="KO2093" s="672"/>
      <c r="KP2093" s="672"/>
      <c r="KQ2093" s="672"/>
      <c r="KR2093" s="672"/>
      <c r="KS2093" s="672"/>
      <c r="KT2093" s="672"/>
      <c r="KU2093" s="672"/>
      <c r="KV2093" s="672"/>
      <c r="KW2093" s="672"/>
      <c r="KX2093" s="672"/>
      <c r="KY2093" s="672"/>
      <c r="KZ2093" s="672"/>
      <c r="LA2093" s="672"/>
      <c r="LB2093" s="672"/>
      <c r="LC2093" s="672"/>
      <c r="LD2093" s="672"/>
      <c r="LE2093" s="672"/>
      <c r="LF2093" s="672"/>
      <c r="LG2093" s="672"/>
      <c r="LH2093" s="672"/>
      <c r="LI2093" s="672"/>
      <c r="LJ2093" s="672"/>
      <c r="LK2093" s="672"/>
      <c r="LL2093" s="672"/>
      <c r="LM2093" s="672"/>
      <c r="LN2093" s="672"/>
      <c r="LO2093" s="672"/>
      <c r="LP2093" s="672"/>
      <c r="LQ2093" s="672"/>
      <c r="LR2093" s="672"/>
      <c r="LS2093" s="672"/>
      <c r="LT2093" s="672"/>
      <c r="LU2093" s="672"/>
      <c r="LV2093" s="672"/>
      <c r="LW2093" s="672"/>
      <c r="LX2093" s="672"/>
      <c r="LY2093" s="672"/>
      <c r="LZ2093" s="672"/>
      <c r="MA2093" s="672"/>
      <c r="MB2093" s="672"/>
      <c r="MC2093" s="672"/>
      <c r="MD2093" s="672"/>
      <c r="ME2093" s="672"/>
      <c r="MF2093" s="672"/>
      <c r="MG2093" s="672"/>
      <c r="MH2093" s="672"/>
      <c r="MI2093" s="672"/>
      <c r="MJ2093" s="672"/>
      <c r="MK2093" s="672"/>
      <c r="ML2093" s="672"/>
      <c r="MM2093" s="672"/>
      <c r="MN2093" s="672"/>
      <c r="MO2093" s="672"/>
      <c r="MP2093" s="672"/>
      <c r="MQ2093" s="672"/>
      <c r="MR2093" s="672"/>
      <c r="MS2093" s="672"/>
      <c r="MT2093" s="672"/>
      <c r="MU2093" s="672"/>
      <c r="MV2093" s="672"/>
      <c r="MW2093" s="672"/>
      <c r="MX2093" s="672"/>
      <c r="MY2093" s="672"/>
      <c r="MZ2093" s="672"/>
      <c r="NA2093" s="672"/>
      <c r="NB2093" s="672"/>
      <c r="NC2093" s="672"/>
      <c r="ND2093" s="672"/>
      <c r="NE2093" s="672"/>
      <c r="NF2093" s="672"/>
      <c r="NG2093" s="672"/>
      <c r="NH2093" s="672"/>
      <c r="NI2093" s="672"/>
      <c r="NJ2093" s="672"/>
      <c r="NK2093" s="672"/>
      <c r="NL2093" s="672"/>
      <c r="NM2093" s="672"/>
      <c r="NN2093" s="672"/>
      <c r="NO2093" s="672"/>
      <c r="NP2093" s="672"/>
      <c r="NQ2093" s="672"/>
      <c r="NR2093" s="672"/>
      <c r="NS2093" s="672"/>
      <c r="NT2093" s="672"/>
      <c r="NU2093" s="672"/>
      <c r="NV2093" s="672"/>
      <c r="NW2093" s="672"/>
      <c r="NX2093" s="672"/>
      <c r="NY2093" s="672"/>
      <c r="NZ2093" s="672"/>
      <c r="OA2093" s="672"/>
      <c r="OB2093" s="672"/>
      <c r="OC2093" s="672"/>
      <c r="OD2093" s="672"/>
      <c r="OE2093" s="672"/>
      <c r="OF2093" s="672"/>
      <c r="OG2093" s="672"/>
      <c r="OH2093" s="672"/>
      <c r="OI2093" s="672"/>
      <c r="OJ2093" s="672"/>
      <c r="OK2093" s="672"/>
      <c r="OL2093" s="672"/>
      <c r="OM2093" s="672"/>
      <c r="ON2093" s="672"/>
      <c r="OO2093" s="672"/>
      <c r="OP2093" s="672"/>
      <c r="OQ2093" s="672"/>
      <c r="OR2093" s="672"/>
      <c r="OS2093" s="672"/>
      <c r="OT2093" s="672"/>
      <c r="OU2093" s="672"/>
      <c r="OV2093" s="672"/>
      <c r="OW2093" s="672"/>
      <c r="OX2093" s="672"/>
      <c r="OY2093" s="672"/>
      <c r="OZ2093" s="672"/>
      <c r="PA2093" s="672"/>
      <c r="PB2093" s="672"/>
      <c r="PC2093" s="672"/>
      <c r="PD2093" s="672"/>
      <c r="PE2093" s="672"/>
      <c r="PF2093" s="672"/>
      <c r="PG2093" s="672"/>
      <c r="PH2093" s="672"/>
      <c r="PI2093" s="672"/>
      <c r="PJ2093" s="672"/>
      <c r="PK2093" s="672"/>
      <c r="PL2093" s="672"/>
      <c r="PM2093" s="672"/>
      <c r="PN2093" s="672"/>
      <c r="PO2093" s="672"/>
      <c r="PP2093" s="672"/>
      <c r="PQ2093" s="672"/>
      <c r="PR2093" s="672"/>
      <c r="PS2093" s="672"/>
      <c r="PT2093" s="672"/>
      <c r="PU2093" s="672"/>
      <c r="PV2093" s="672"/>
      <c r="PW2093" s="672"/>
      <c r="PX2093" s="672"/>
      <c r="PY2093" s="672"/>
      <c r="PZ2093" s="672"/>
      <c r="QA2093" s="672"/>
      <c r="QB2093" s="672"/>
      <c r="QC2093" s="672"/>
      <c r="QD2093" s="672"/>
      <c r="QE2093" s="672"/>
      <c r="QF2093" s="672"/>
      <c r="QG2093" s="672"/>
      <c r="QH2093" s="672"/>
      <c r="QI2093" s="672"/>
      <c r="QJ2093" s="672"/>
      <c r="QK2093" s="672"/>
      <c r="QL2093" s="672"/>
      <c r="QM2093" s="672"/>
      <c r="QN2093" s="672"/>
      <c r="QO2093" s="672"/>
      <c r="QP2093" s="672"/>
      <c r="QQ2093" s="672"/>
      <c r="QR2093" s="672"/>
      <c r="QS2093" s="672"/>
      <c r="QT2093" s="672"/>
      <c r="QU2093" s="672"/>
      <c r="QV2093" s="672"/>
      <c r="QW2093" s="672"/>
      <c r="QX2093" s="672"/>
      <c r="QY2093" s="672"/>
      <c r="QZ2093" s="672"/>
      <c r="RA2093" s="672"/>
      <c r="RB2093" s="672"/>
      <c r="RC2093" s="672"/>
      <c r="RD2093" s="672"/>
      <c r="RE2093" s="672"/>
      <c r="RF2093" s="672"/>
      <c r="RG2093" s="672"/>
      <c r="RH2093" s="672"/>
      <c r="RI2093" s="672"/>
      <c r="RJ2093" s="672"/>
      <c r="RK2093" s="672"/>
      <c r="RL2093" s="672"/>
      <c r="RM2093" s="672"/>
      <c r="RN2093" s="672"/>
      <c r="RO2093" s="672"/>
      <c r="RP2093" s="672"/>
      <c r="RQ2093" s="672"/>
      <c r="RR2093" s="672"/>
      <c r="RS2093" s="672"/>
      <c r="RT2093" s="672"/>
      <c r="RU2093" s="672"/>
      <c r="RV2093" s="672"/>
      <c r="RW2093" s="672"/>
      <c r="RX2093" s="672"/>
      <c r="RY2093" s="672"/>
      <c r="RZ2093" s="672"/>
      <c r="SA2093" s="672"/>
      <c r="SB2093" s="672"/>
      <c r="SC2093" s="672"/>
      <c r="SD2093" s="672"/>
      <c r="SE2093" s="672"/>
      <c r="SF2093" s="672"/>
      <c r="SG2093" s="672"/>
      <c r="SH2093" s="672"/>
      <c r="SI2093" s="672"/>
      <c r="SJ2093" s="672"/>
      <c r="SK2093" s="672"/>
      <c r="SL2093" s="672"/>
      <c r="SM2093" s="672"/>
      <c r="SN2093" s="672"/>
      <c r="SO2093" s="672"/>
      <c r="SP2093" s="672"/>
      <c r="SQ2093" s="672"/>
      <c r="SR2093" s="672"/>
      <c r="SS2093" s="672"/>
      <c r="ST2093" s="672"/>
      <c r="SU2093" s="672"/>
      <c r="SV2093" s="672"/>
      <c r="SW2093" s="672"/>
      <c r="SX2093" s="672"/>
      <c r="SY2093" s="672"/>
      <c r="SZ2093" s="672"/>
      <c r="TA2093" s="672"/>
      <c r="TB2093" s="672"/>
      <c r="TC2093" s="672"/>
      <c r="TD2093" s="672"/>
      <c r="TE2093" s="672"/>
      <c r="TF2093" s="672"/>
      <c r="TG2093" s="672"/>
      <c r="TH2093" s="672"/>
      <c r="TI2093" s="672"/>
      <c r="TJ2093" s="672"/>
      <c r="TK2093" s="672"/>
      <c r="TL2093" s="672"/>
      <c r="TM2093" s="672"/>
      <c r="TN2093" s="672"/>
      <c r="TO2093" s="672"/>
      <c r="TP2093" s="672"/>
      <c r="TQ2093" s="672"/>
      <c r="TR2093" s="672"/>
      <c r="TS2093" s="672"/>
      <c r="TT2093" s="672"/>
      <c r="TU2093" s="672"/>
      <c r="TV2093" s="672"/>
      <c r="TW2093" s="672"/>
      <c r="TX2093" s="672"/>
      <c r="TY2093" s="672"/>
      <c r="TZ2093" s="672"/>
      <c r="UA2093" s="672"/>
      <c r="UB2093" s="672"/>
      <c r="UC2093" s="672"/>
      <c r="UD2093" s="672"/>
      <c r="UE2093" s="672"/>
      <c r="UF2093" s="672"/>
      <c r="UG2093" s="672"/>
      <c r="UH2093" s="672"/>
      <c r="UI2093" s="672"/>
      <c r="UJ2093" s="672"/>
      <c r="UK2093" s="672"/>
      <c r="UL2093" s="672"/>
      <c r="UM2093" s="672"/>
      <c r="UN2093" s="672"/>
      <c r="UO2093" s="672"/>
      <c r="UP2093" s="672"/>
      <c r="UQ2093" s="672"/>
      <c r="UR2093" s="672"/>
      <c r="US2093" s="672"/>
      <c r="UT2093" s="672"/>
      <c r="UU2093" s="672"/>
      <c r="UV2093" s="672"/>
      <c r="UW2093" s="672"/>
      <c r="UX2093" s="672"/>
      <c r="UY2093" s="672"/>
      <c r="UZ2093" s="672"/>
      <c r="VA2093" s="672"/>
      <c r="VB2093" s="672"/>
      <c r="VC2093" s="672"/>
      <c r="VD2093" s="672"/>
      <c r="VE2093" s="672"/>
      <c r="VF2093" s="672"/>
      <c r="VG2093" s="672"/>
      <c r="VH2093" s="672"/>
      <c r="VI2093" s="672"/>
      <c r="VJ2093" s="672"/>
      <c r="VK2093" s="672"/>
      <c r="VL2093" s="672"/>
      <c r="VM2093" s="672"/>
      <c r="VN2093" s="672"/>
      <c r="VO2093" s="672"/>
      <c r="VP2093" s="672"/>
      <c r="VQ2093" s="672"/>
      <c r="VR2093" s="672"/>
      <c r="VS2093" s="672"/>
      <c r="VT2093" s="672"/>
      <c r="VU2093" s="672"/>
      <c r="VV2093" s="672"/>
      <c r="VW2093" s="672"/>
      <c r="VX2093" s="672"/>
      <c r="VY2093" s="672"/>
      <c r="VZ2093" s="672"/>
      <c r="WA2093" s="672"/>
      <c r="WB2093" s="672"/>
      <c r="WC2093" s="672"/>
      <c r="WD2093" s="672"/>
      <c r="WE2093" s="672"/>
      <c r="WF2093" s="672"/>
      <c r="WG2093" s="672"/>
      <c r="WH2093" s="672"/>
      <c r="WI2093" s="672"/>
      <c r="WJ2093" s="672"/>
      <c r="WK2093" s="672"/>
      <c r="WL2093" s="672"/>
      <c r="WM2093" s="672"/>
      <c r="WN2093" s="672"/>
      <c r="WO2093" s="672"/>
      <c r="WP2093" s="672"/>
      <c r="WQ2093" s="672"/>
      <c r="WR2093" s="672"/>
      <c r="WS2093" s="672"/>
      <c r="WT2093" s="672"/>
      <c r="WU2093" s="672"/>
      <c r="WV2093" s="672"/>
      <c r="WW2093" s="672"/>
      <c r="WX2093" s="672"/>
      <c r="WY2093" s="672"/>
      <c r="WZ2093" s="672"/>
      <c r="XA2093" s="672"/>
      <c r="XB2093" s="672"/>
      <c r="XC2093" s="672"/>
      <c r="XD2093" s="672"/>
      <c r="XE2093" s="672"/>
      <c r="XF2093" s="672"/>
      <c r="XG2093" s="672"/>
      <c r="XH2093" s="672"/>
      <c r="XI2093" s="672"/>
      <c r="XJ2093" s="672"/>
      <c r="XK2093" s="672"/>
      <c r="XL2093" s="672"/>
      <c r="XM2093" s="672"/>
      <c r="XN2093" s="672"/>
      <c r="XO2093" s="672"/>
      <c r="XP2093" s="672"/>
      <c r="XQ2093" s="672"/>
      <c r="XR2093" s="672"/>
      <c r="XS2093" s="672"/>
      <c r="XT2093" s="672"/>
      <c r="XU2093" s="672"/>
      <c r="XV2093" s="672"/>
      <c r="XW2093" s="672"/>
      <c r="XX2093" s="672"/>
      <c r="XY2093" s="672"/>
      <c r="XZ2093" s="672"/>
      <c r="YA2093" s="672"/>
      <c r="YB2093" s="672"/>
      <c r="YC2093" s="672"/>
      <c r="YD2093" s="672"/>
      <c r="YE2093" s="672"/>
      <c r="YF2093" s="672"/>
      <c r="YG2093" s="672"/>
      <c r="YH2093" s="672"/>
      <c r="YI2093" s="672"/>
      <c r="YJ2093" s="672"/>
      <c r="YK2093" s="672"/>
      <c r="YL2093" s="672"/>
      <c r="YM2093" s="672"/>
      <c r="YN2093" s="672"/>
      <c r="YO2093" s="672"/>
      <c r="YP2093" s="672"/>
      <c r="YQ2093" s="672"/>
      <c r="YR2093" s="672"/>
      <c r="YS2093" s="672"/>
      <c r="YT2093" s="672"/>
      <c r="YU2093" s="672"/>
      <c r="YV2093" s="672"/>
      <c r="YW2093" s="672"/>
      <c r="YX2093" s="672"/>
      <c r="YY2093" s="672"/>
      <c r="YZ2093" s="672"/>
      <c r="ZA2093" s="672"/>
      <c r="ZB2093" s="672"/>
      <c r="ZC2093" s="672"/>
      <c r="ZD2093" s="672"/>
      <c r="ZE2093" s="672"/>
      <c r="ZF2093" s="672"/>
      <c r="ZG2093" s="672"/>
      <c r="ZH2093" s="672"/>
      <c r="ZI2093" s="672"/>
      <c r="ZJ2093" s="672"/>
      <c r="ZK2093" s="672"/>
      <c r="ZL2093" s="672"/>
      <c r="ZM2093" s="672"/>
      <c r="ZN2093" s="672"/>
      <c r="ZO2093" s="672"/>
      <c r="ZP2093" s="672"/>
      <c r="ZQ2093" s="672"/>
      <c r="ZR2093" s="672"/>
      <c r="ZS2093" s="672"/>
      <c r="ZT2093" s="672"/>
      <c r="ZU2093" s="672"/>
      <c r="ZV2093" s="672"/>
      <c r="ZW2093" s="672"/>
      <c r="ZX2093" s="672"/>
      <c r="ZY2093" s="672"/>
      <c r="ZZ2093" s="672"/>
      <c r="AAA2093" s="672"/>
      <c r="AAB2093" s="672"/>
      <c r="AAC2093" s="672"/>
      <c r="AAD2093" s="672"/>
      <c r="AAE2093" s="672"/>
      <c r="AAF2093" s="672"/>
      <c r="AAG2093" s="672"/>
      <c r="AAH2093" s="672"/>
      <c r="AAI2093" s="672"/>
      <c r="AAJ2093" s="672"/>
      <c r="AAK2093" s="672"/>
      <c r="AAL2093" s="672"/>
      <c r="AAM2093" s="672"/>
      <c r="AAN2093" s="672"/>
      <c r="AAO2093" s="672"/>
      <c r="AAP2093" s="672"/>
      <c r="AAQ2093" s="672"/>
      <c r="AAR2093" s="672"/>
      <c r="AAS2093" s="672"/>
      <c r="AAT2093" s="672"/>
      <c r="AAU2093" s="672"/>
      <c r="AAV2093" s="672"/>
      <c r="AAW2093" s="672"/>
      <c r="AAX2093" s="672"/>
      <c r="AAY2093" s="672"/>
      <c r="AAZ2093" s="672"/>
      <c r="ABA2093" s="672"/>
      <c r="ABB2093" s="672"/>
      <c r="ABC2093" s="672"/>
      <c r="ABD2093" s="672"/>
      <c r="ABE2093" s="672"/>
      <c r="ABF2093" s="672"/>
      <c r="ABG2093" s="672"/>
      <c r="ABH2093" s="672"/>
      <c r="ABI2093" s="672"/>
      <c r="ABJ2093" s="672"/>
      <c r="ABK2093" s="672"/>
      <c r="ABL2093" s="672"/>
      <c r="ABM2093" s="672"/>
      <c r="ABN2093" s="672"/>
      <c r="ABO2093" s="672"/>
      <c r="ABP2093" s="672"/>
      <c r="ABQ2093" s="672"/>
      <c r="ABR2093" s="672"/>
      <c r="ABS2093" s="672"/>
      <c r="ABT2093" s="672"/>
      <c r="ABU2093" s="672"/>
      <c r="ABV2093" s="672"/>
      <c r="ABW2093" s="672"/>
      <c r="ABX2093" s="672"/>
      <c r="ABY2093" s="672"/>
      <c r="ABZ2093" s="672"/>
      <c r="ACA2093" s="672"/>
      <c r="ACB2093" s="672"/>
      <c r="ACC2093" s="672"/>
      <c r="ACD2093" s="672"/>
      <c r="ACE2093" s="672"/>
      <c r="ACF2093" s="672"/>
      <c r="ACG2093" s="672"/>
      <c r="ACH2093" s="672"/>
      <c r="ACI2093" s="672"/>
      <c r="ACJ2093" s="672"/>
      <c r="ACK2093" s="672"/>
      <c r="ACL2093" s="672"/>
      <c r="ACM2093" s="672"/>
      <c r="ACN2093" s="672"/>
      <c r="ACO2093" s="672"/>
      <c r="ACP2093" s="672"/>
      <c r="ACQ2093" s="672"/>
      <c r="ACR2093" s="672"/>
      <c r="ACS2093" s="672"/>
      <c r="ACT2093" s="672"/>
      <c r="ACU2093" s="672"/>
      <c r="ACV2093" s="672"/>
      <c r="ACW2093" s="672"/>
      <c r="ACX2093" s="672"/>
      <c r="ACY2093" s="672"/>
      <c r="ACZ2093" s="672"/>
      <c r="ADA2093" s="672"/>
      <c r="ADB2093" s="672"/>
      <c r="ADC2093" s="672"/>
      <c r="ADD2093" s="672"/>
      <c r="ADE2093" s="672"/>
      <c r="ADF2093" s="672"/>
      <c r="ADG2093" s="672"/>
      <c r="ADH2093" s="672"/>
      <c r="ADI2093" s="672"/>
      <c r="ADJ2093" s="672"/>
      <c r="ADK2093" s="672"/>
      <c r="ADL2093" s="672"/>
      <c r="ADM2093" s="672"/>
      <c r="ADN2093" s="672"/>
      <c r="ADO2093" s="672"/>
      <c r="ADP2093" s="672"/>
      <c r="ADQ2093" s="672"/>
      <c r="ADR2093" s="672"/>
      <c r="ADS2093" s="672"/>
      <c r="ADT2093" s="672"/>
      <c r="ADU2093" s="672"/>
      <c r="ADV2093" s="672"/>
      <c r="ADW2093" s="672"/>
      <c r="ADX2093" s="672"/>
      <c r="ADY2093" s="672"/>
      <c r="ADZ2093" s="672"/>
      <c r="AEA2093" s="672"/>
      <c r="AEB2093" s="672"/>
      <c r="AEC2093" s="672"/>
      <c r="AED2093" s="672"/>
      <c r="AEE2093" s="672"/>
      <c r="AEF2093" s="672"/>
      <c r="AEG2093" s="672"/>
      <c r="AEH2093" s="672"/>
      <c r="AEI2093" s="672"/>
      <c r="AEJ2093" s="672"/>
      <c r="AEK2093" s="672"/>
      <c r="AEL2093" s="672"/>
      <c r="AEM2093" s="672"/>
      <c r="AEN2093" s="672"/>
      <c r="AEO2093" s="672"/>
      <c r="AEP2093" s="672"/>
      <c r="AEQ2093" s="672"/>
      <c r="AER2093" s="672"/>
      <c r="AES2093" s="672"/>
      <c r="AET2093" s="672"/>
      <c r="AEU2093" s="672"/>
      <c r="AEV2093" s="672"/>
      <c r="AEW2093" s="672"/>
      <c r="AEX2093" s="672"/>
      <c r="AEY2093" s="672"/>
      <c r="AEZ2093" s="672"/>
      <c r="AFA2093" s="672"/>
      <c r="AFB2093" s="672"/>
      <c r="AFC2093" s="672"/>
      <c r="AFD2093" s="672"/>
      <c r="AFE2093" s="672"/>
      <c r="AFF2093" s="672"/>
      <c r="AFG2093" s="672"/>
      <c r="AFH2093" s="672"/>
      <c r="AFI2093" s="672"/>
      <c r="AFJ2093" s="672"/>
      <c r="AFK2093" s="672"/>
      <c r="AFL2093" s="672"/>
      <c r="AFM2093" s="672"/>
      <c r="AFN2093" s="672"/>
      <c r="AFO2093" s="672"/>
      <c r="AFP2093" s="672"/>
      <c r="AFQ2093" s="672"/>
      <c r="AFR2093" s="672"/>
      <c r="AFS2093" s="672"/>
      <c r="AFT2093" s="672"/>
      <c r="AFU2093" s="672"/>
      <c r="AFV2093" s="672"/>
      <c r="AFW2093" s="672"/>
      <c r="AFX2093" s="672"/>
      <c r="AFY2093" s="672"/>
      <c r="AFZ2093" s="672"/>
      <c r="AGA2093" s="672"/>
      <c r="AGB2093" s="672"/>
      <c r="AGC2093" s="672"/>
      <c r="AGD2093" s="672"/>
      <c r="AGE2093" s="672"/>
      <c r="AGF2093" s="672"/>
      <c r="AGG2093" s="672"/>
      <c r="AGH2093" s="672"/>
      <c r="AGI2093" s="672"/>
      <c r="AGJ2093" s="672"/>
      <c r="AGK2093" s="672"/>
      <c r="AGL2093" s="672"/>
      <c r="AGM2093" s="672"/>
      <c r="AGN2093" s="672"/>
      <c r="AGO2093" s="672"/>
      <c r="AGP2093" s="672"/>
      <c r="AGQ2093" s="672"/>
      <c r="AGR2093" s="672"/>
      <c r="AGS2093" s="672"/>
      <c r="AGT2093" s="672"/>
      <c r="AGU2093" s="672"/>
      <c r="AGV2093" s="672"/>
      <c r="AGW2093" s="672"/>
      <c r="AGX2093" s="672"/>
      <c r="AGY2093" s="672"/>
      <c r="AGZ2093" s="672"/>
      <c r="AHA2093" s="672"/>
      <c r="AHB2093" s="672"/>
      <c r="AHC2093" s="672"/>
      <c r="AHD2093" s="672"/>
      <c r="AHE2093" s="672"/>
      <c r="AHF2093" s="672"/>
      <c r="AHG2093" s="672"/>
      <c r="AHH2093" s="672"/>
      <c r="AHI2093" s="672"/>
      <c r="AHJ2093" s="672"/>
      <c r="AHK2093" s="672"/>
      <c r="AHL2093" s="672"/>
      <c r="AHM2093" s="672"/>
      <c r="AHN2093" s="672"/>
      <c r="AHO2093" s="672"/>
      <c r="AHP2093" s="672"/>
      <c r="AHQ2093" s="672"/>
      <c r="AHR2093" s="672"/>
      <c r="AHS2093" s="672"/>
      <c r="AHT2093" s="672"/>
      <c r="AHU2093" s="672"/>
      <c r="AHV2093" s="672"/>
      <c r="AHW2093" s="672"/>
      <c r="AHX2093" s="672"/>
      <c r="AHY2093" s="672"/>
      <c r="AHZ2093" s="672"/>
      <c r="AIA2093" s="672"/>
      <c r="AIB2093" s="672"/>
      <c r="AIC2093" s="672"/>
      <c r="AID2093" s="672"/>
      <c r="AIE2093" s="672"/>
      <c r="AIF2093" s="672"/>
      <c r="AIG2093" s="672"/>
      <c r="AIH2093" s="672"/>
      <c r="AII2093" s="672"/>
      <c r="AIJ2093" s="672"/>
      <c r="AIK2093" s="672"/>
      <c r="AIL2093" s="672"/>
      <c r="AIM2093" s="672"/>
      <c r="AIN2093" s="672"/>
      <c r="AIO2093" s="672"/>
      <c r="AIP2093" s="672"/>
      <c r="AIQ2093" s="672"/>
      <c r="AIR2093" s="672"/>
      <c r="AIS2093" s="672"/>
      <c r="AIT2093" s="672"/>
      <c r="AIU2093" s="672"/>
      <c r="AIV2093" s="672"/>
      <c r="AIW2093" s="672"/>
      <c r="AIX2093" s="672"/>
      <c r="AIY2093" s="672"/>
      <c r="AIZ2093" s="672"/>
      <c r="AJA2093" s="672"/>
      <c r="AJB2093" s="672"/>
      <c r="AJC2093" s="672"/>
      <c r="AJD2093" s="672"/>
      <c r="AJE2093" s="672"/>
      <c r="AJF2093" s="672"/>
      <c r="AJG2093" s="672"/>
      <c r="AJH2093" s="672"/>
      <c r="AJI2093" s="672"/>
      <c r="AJJ2093" s="672"/>
      <c r="AJK2093" s="672"/>
      <c r="AJL2093" s="672"/>
      <c r="AJM2093" s="672"/>
      <c r="AJN2093" s="672"/>
      <c r="AJO2093" s="672"/>
      <c r="AJP2093" s="672"/>
      <c r="AJQ2093" s="672"/>
      <c r="AJR2093" s="672"/>
      <c r="AJS2093" s="672"/>
      <c r="AJT2093" s="672"/>
      <c r="AJU2093" s="672"/>
      <c r="AJV2093" s="672"/>
      <c r="AJW2093" s="672"/>
      <c r="AJX2093" s="672"/>
      <c r="AJY2093" s="672"/>
      <c r="AJZ2093" s="672"/>
      <c r="AKA2093" s="672"/>
      <c r="AKB2093" s="672"/>
      <c r="AKC2093" s="672"/>
      <c r="AKD2093" s="672"/>
      <c r="AKE2093" s="672"/>
      <c r="AKF2093" s="672"/>
      <c r="AKG2093" s="672"/>
      <c r="AKH2093" s="672"/>
      <c r="AKI2093" s="672"/>
      <c r="AKJ2093" s="672"/>
      <c r="AKK2093" s="672"/>
      <c r="AKL2093" s="672"/>
      <c r="AKM2093" s="672"/>
      <c r="AKN2093" s="672"/>
      <c r="AKO2093" s="672"/>
      <c r="AKP2093" s="672"/>
      <c r="AKQ2093" s="672"/>
      <c r="AKR2093" s="672"/>
      <c r="AKS2093" s="672"/>
      <c r="AKT2093" s="672"/>
      <c r="AKU2093" s="672"/>
      <c r="AKV2093" s="672"/>
      <c r="AKW2093" s="672"/>
      <c r="AKX2093" s="672"/>
      <c r="AKY2093" s="672"/>
      <c r="AKZ2093" s="672"/>
      <c r="ALA2093" s="672"/>
      <c r="ALB2093" s="672"/>
      <c r="ALC2093" s="672"/>
      <c r="ALD2093" s="672"/>
      <c r="ALE2093" s="672"/>
      <c r="ALF2093" s="672"/>
      <c r="ALG2093" s="672"/>
      <c r="ALH2093" s="672"/>
      <c r="ALI2093" s="672"/>
      <c r="ALJ2093" s="672"/>
      <c r="ALK2093" s="672"/>
      <c r="ALL2093" s="672"/>
      <c r="ALM2093" s="672"/>
      <c r="ALN2093" s="672"/>
      <c r="ALO2093" s="672"/>
      <c r="ALP2093" s="672"/>
      <c r="ALQ2093" s="672"/>
      <c r="ALR2093" s="672"/>
      <c r="ALS2093" s="672"/>
      <c r="ALT2093" s="672"/>
      <c r="ALU2093" s="672"/>
      <c r="ALV2093" s="672"/>
      <c r="ALW2093" s="672"/>
      <c r="ALX2093" s="672"/>
      <c r="ALY2093" s="672"/>
      <c r="ALZ2093" s="672"/>
      <c r="AMA2093" s="672"/>
      <c r="AMB2093" s="672"/>
      <c r="AMC2093" s="672"/>
      <c r="AMD2093" s="672"/>
      <c r="AME2093" s="672"/>
      <c r="AMF2093" s="672"/>
      <c r="AMG2093" s="672"/>
      <c r="AMH2093" s="672"/>
      <c r="AMI2093" s="672"/>
      <c r="AMJ2093" s="672"/>
      <c r="AMK2093" s="672"/>
      <c r="AML2093" s="672"/>
      <c r="AMM2093" s="672"/>
      <c r="AMN2093" s="672"/>
      <c r="AMO2093" s="672"/>
      <c r="AMP2093" s="672"/>
      <c r="AMQ2093" s="672"/>
      <c r="AMR2093" s="672"/>
      <c r="AMS2093" s="672"/>
      <c r="AMT2093" s="672"/>
      <c r="AMU2093" s="672"/>
      <c r="AMV2093" s="672"/>
      <c r="AMW2093" s="672"/>
      <c r="AMX2093" s="672"/>
      <c r="AMY2093" s="672"/>
      <c r="AMZ2093" s="672"/>
      <c r="ANA2093" s="672"/>
      <c r="ANB2093" s="672"/>
      <c r="ANC2093" s="672"/>
      <c r="AND2093" s="672"/>
      <c r="ANE2093" s="672"/>
      <c r="ANF2093" s="672"/>
      <c r="ANG2093" s="672"/>
      <c r="ANH2093" s="672"/>
      <c r="ANI2093" s="672"/>
      <c r="ANJ2093" s="672"/>
      <c r="ANK2093" s="672"/>
      <c r="ANL2093" s="672"/>
      <c r="ANM2093" s="672"/>
      <c r="ANN2093" s="672"/>
      <c r="ANO2093" s="672"/>
      <c r="ANP2093" s="672"/>
      <c r="ANQ2093" s="672"/>
      <c r="ANR2093" s="672"/>
      <c r="ANS2093" s="672"/>
      <c r="ANT2093" s="672"/>
      <c r="ANU2093" s="672"/>
      <c r="ANV2093" s="672"/>
      <c r="ANW2093" s="672"/>
      <c r="ANX2093" s="672"/>
      <c r="ANY2093" s="672"/>
      <c r="ANZ2093" s="672"/>
      <c r="AOA2093" s="672"/>
      <c r="AOB2093" s="672"/>
      <c r="AOC2093" s="672"/>
      <c r="AOD2093" s="672"/>
      <c r="AOE2093" s="672"/>
      <c r="AOF2093" s="672"/>
      <c r="AOG2093" s="672"/>
      <c r="AOH2093" s="672"/>
      <c r="AOI2093" s="672"/>
      <c r="AOJ2093" s="672"/>
      <c r="AOK2093" s="672"/>
      <c r="AOL2093" s="672"/>
      <c r="AOM2093" s="672"/>
      <c r="AON2093" s="672"/>
      <c r="AOO2093" s="672"/>
      <c r="AOP2093" s="672"/>
      <c r="AOQ2093" s="672"/>
      <c r="AOR2093" s="672"/>
      <c r="AOS2093" s="672"/>
      <c r="AOT2093" s="672"/>
      <c r="AOU2093" s="672"/>
      <c r="AOV2093" s="672"/>
      <c r="AOW2093" s="672"/>
      <c r="AOX2093" s="672"/>
      <c r="AOY2093" s="672"/>
      <c r="AOZ2093" s="672"/>
      <c r="APA2093" s="672"/>
      <c r="APB2093" s="672"/>
      <c r="APC2093" s="672"/>
      <c r="APD2093" s="672"/>
      <c r="APE2093" s="672"/>
      <c r="APF2093" s="672"/>
      <c r="APG2093" s="672"/>
      <c r="APH2093" s="672"/>
      <c r="API2093" s="672"/>
      <c r="APJ2093" s="672"/>
      <c r="APK2093" s="672"/>
      <c r="APL2093" s="672"/>
      <c r="APM2093" s="672"/>
      <c r="APN2093" s="672"/>
      <c r="APO2093" s="672"/>
      <c r="APP2093" s="672"/>
      <c r="APQ2093" s="672"/>
      <c r="APR2093" s="672"/>
      <c r="APS2093" s="672"/>
      <c r="APT2093" s="672"/>
      <c r="APU2093" s="672"/>
      <c r="APV2093" s="672"/>
      <c r="APW2093" s="672"/>
      <c r="APX2093" s="672"/>
      <c r="APY2093" s="672"/>
      <c r="APZ2093" s="672"/>
      <c r="AQA2093" s="672"/>
      <c r="AQB2093" s="672"/>
      <c r="AQC2093" s="672"/>
      <c r="AQD2093" s="672"/>
      <c r="AQE2093" s="672"/>
      <c r="AQF2093" s="672"/>
      <c r="AQG2093" s="672"/>
      <c r="AQH2093" s="672"/>
      <c r="AQI2093" s="672"/>
      <c r="AQJ2093" s="672"/>
      <c r="AQK2093" s="672"/>
      <c r="AQL2093" s="672"/>
      <c r="AQM2093" s="672"/>
      <c r="AQN2093" s="672"/>
      <c r="AQO2093" s="672"/>
      <c r="AQP2093" s="672"/>
      <c r="AQQ2093" s="672"/>
      <c r="AQR2093" s="672"/>
      <c r="AQS2093" s="672"/>
      <c r="AQT2093" s="672"/>
      <c r="AQU2093" s="672"/>
      <c r="AQV2093" s="672"/>
      <c r="AQW2093" s="672"/>
      <c r="AQX2093" s="672"/>
      <c r="AQY2093" s="672"/>
      <c r="AQZ2093" s="672"/>
      <c r="ARA2093" s="672"/>
      <c r="ARB2093" s="672"/>
      <c r="ARC2093" s="672"/>
      <c r="ARD2093" s="672"/>
      <c r="ARE2093" s="672"/>
      <c r="ARF2093" s="672"/>
      <c r="ARG2093" s="672"/>
      <c r="ARH2093" s="672"/>
      <c r="ARI2093" s="672"/>
      <c r="ARJ2093" s="672"/>
      <c r="ARK2093" s="672"/>
      <c r="ARL2093" s="672"/>
      <c r="ARM2093" s="672"/>
      <c r="ARN2093" s="672"/>
      <c r="ARO2093" s="672"/>
      <c r="ARP2093" s="672"/>
      <c r="ARQ2093" s="672"/>
      <c r="ARR2093" s="672"/>
      <c r="ARS2093" s="672"/>
      <c r="ART2093" s="672"/>
      <c r="ARU2093" s="672"/>
      <c r="ARV2093" s="672"/>
      <c r="ARW2093" s="672"/>
      <c r="ARX2093" s="672"/>
      <c r="ARY2093" s="672"/>
      <c r="ARZ2093" s="672"/>
      <c r="ASA2093" s="672"/>
      <c r="ASB2093" s="672"/>
      <c r="ASC2093" s="672"/>
      <c r="ASD2093" s="672"/>
      <c r="ASE2093" s="672"/>
      <c r="ASF2093" s="672"/>
      <c r="ASG2093" s="672"/>
      <c r="ASH2093" s="672"/>
      <c r="ASI2093" s="672"/>
      <c r="ASJ2093" s="672"/>
      <c r="ASK2093" s="672"/>
      <c r="ASL2093" s="672"/>
      <c r="ASM2093" s="672"/>
      <c r="ASN2093" s="672"/>
      <c r="ASO2093" s="672"/>
      <c r="ASP2093" s="672"/>
      <c r="ASQ2093" s="672"/>
      <c r="ASR2093" s="672"/>
      <c r="ASS2093" s="672"/>
      <c r="AST2093" s="672"/>
      <c r="ASU2093" s="672"/>
      <c r="ASV2093" s="672"/>
      <c r="ASW2093" s="672"/>
      <c r="ASX2093" s="672"/>
      <c r="ASY2093" s="672"/>
      <c r="ASZ2093" s="672"/>
      <c r="ATA2093" s="672"/>
      <c r="ATB2093" s="672"/>
      <c r="ATC2093" s="672"/>
      <c r="ATD2093" s="672"/>
      <c r="ATE2093" s="672"/>
      <c r="ATF2093" s="672"/>
      <c r="ATG2093" s="672"/>
      <c r="ATH2093" s="672"/>
      <c r="ATI2093" s="672"/>
      <c r="ATJ2093" s="672"/>
      <c r="ATK2093" s="672"/>
      <c r="ATL2093" s="672"/>
      <c r="ATM2093" s="672"/>
      <c r="ATN2093" s="672"/>
      <c r="ATO2093" s="672"/>
      <c r="ATP2093" s="672"/>
      <c r="ATQ2093" s="672"/>
      <c r="ATR2093" s="672"/>
      <c r="ATS2093" s="672"/>
      <c r="ATT2093" s="672"/>
      <c r="ATU2093" s="672"/>
      <c r="ATV2093" s="672"/>
      <c r="ATW2093" s="672"/>
      <c r="ATX2093" s="672"/>
      <c r="ATY2093" s="672"/>
      <c r="ATZ2093" s="672"/>
      <c r="AUA2093" s="672"/>
      <c r="AUB2093" s="672"/>
      <c r="AUC2093" s="672"/>
      <c r="AUD2093" s="672"/>
      <c r="AUE2093" s="672"/>
      <c r="AUF2093" s="672"/>
      <c r="AUG2093" s="672"/>
      <c r="AUH2093" s="672"/>
      <c r="AUI2093" s="672"/>
      <c r="AUJ2093" s="672"/>
      <c r="AUK2093" s="672"/>
      <c r="AUL2093" s="672"/>
      <c r="AUM2093" s="672"/>
      <c r="AUN2093" s="672"/>
      <c r="AUO2093" s="672"/>
      <c r="AUP2093" s="672"/>
      <c r="AUQ2093" s="672"/>
      <c r="AUR2093" s="672"/>
      <c r="AUS2093" s="672"/>
      <c r="AUT2093" s="672"/>
      <c r="AUU2093" s="672"/>
      <c r="AUV2093" s="672"/>
      <c r="AUW2093" s="672"/>
      <c r="AUX2093" s="672"/>
      <c r="AUY2093" s="672"/>
      <c r="AUZ2093" s="672"/>
      <c r="AVA2093" s="672"/>
      <c r="AVB2093" s="672"/>
      <c r="AVC2093" s="672"/>
      <c r="AVD2093" s="672"/>
      <c r="AVE2093" s="672"/>
      <c r="AVF2093" s="672"/>
      <c r="AVG2093" s="672"/>
      <c r="AVH2093" s="672"/>
      <c r="AVI2093" s="672"/>
      <c r="AVJ2093" s="672"/>
      <c r="AVK2093" s="672"/>
    </row>
    <row r="2094" spans="1:1259">
      <c r="A2094" s="697"/>
      <c r="B2094" s="558"/>
      <c r="C2094" s="558"/>
      <c r="D2094" s="676" t="s">
        <v>1067</v>
      </c>
      <c r="E2094" s="524"/>
      <c r="F2094" s="665"/>
      <c r="G2094" s="665">
        <v>2022</v>
      </c>
      <c r="H2094" s="665">
        <v>6</v>
      </c>
      <c r="I2094" s="687"/>
      <c r="J2094" s="666"/>
      <c r="K2094" s="676" t="s">
        <v>1215</v>
      </c>
      <c r="L2094" s="677" t="s">
        <v>1193</v>
      </c>
      <c r="M2094" s="677">
        <v>44619</v>
      </c>
      <c r="N2094" s="677">
        <v>44713</v>
      </c>
      <c r="O2094" s="677"/>
      <c r="P2094" s="666"/>
      <c r="Q2094" s="666"/>
      <c r="R2094" s="666"/>
      <c r="S2094" s="665" t="s">
        <v>1071</v>
      </c>
      <c r="T2094" s="665">
        <v>72</v>
      </c>
      <c r="U2094" s="665">
        <v>12005833</v>
      </c>
      <c r="V2094" s="665" t="s">
        <v>1072</v>
      </c>
      <c r="W2094" s="678">
        <v>475</v>
      </c>
      <c r="X2094" s="551">
        <v>3780</v>
      </c>
      <c r="Y2094" s="693">
        <v>1795500</v>
      </c>
      <c r="Z2094" s="667">
        <v>0.5</v>
      </c>
      <c r="AA2094" s="682">
        <f>Y2094*Z2094</f>
        <v>897750</v>
      </c>
      <c r="AB2094" s="521"/>
      <c r="AC2094" s="668">
        <v>0</v>
      </c>
      <c r="AD2094" s="676"/>
      <c r="AE2094" s="669"/>
      <c r="AF2094" s="695">
        <f>AA2094+AD2094+AE2094</f>
        <v>897750</v>
      </c>
      <c r="AG2094" s="665" t="s">
        <v>1073</v>
      </c>
      <c r="AH2094" s="641"/>
      <c r="AI2094" s="676">
        <v>60</v>
      </c>
      <c r="AJ2094" s="665" t="s">
        <v>1216</v>
      </c>
      <c r="AK2094" s="676" t="s">
        <v>1100</v>
      </c>
      <c r="AL2094" s="696">
        <v>1501</v>
      </c>
      <c r="AM2094" s="665" t="s">
        <v>52</v>
      </c>
      <c r="AN2094" s="665" t="s">
        <v>1076</v>
      </c>
      <c r="AO2094" s="665"/>
      <c r="AP2094" s="676"/>
      <c r="AQ2094" s="676" t="s">
        <v>37</v>
      </c>
      <c r="AR2094" s="676"/>
      <c r="AS2094" s="523" t="s">
        <v>1077</v>
      </c>
      <c r="AT2094" s="523"/>
      <c r="AU2094" s="523"/>
      <c r="AV2094" s="674"/>
      <c r="AW2094" s="673">
        <f>U2094</f>
        <v>12005833</v>
      </c>
      <c r="AX2094" s="673" cm="1">
        <f t="array" ref="AX2094">SUM(MID(0&amp;AW2094,LARGE(INDEX(ISNUMBER(--MID(AW2094,ROW($1:$8),1))*ROW($1:$8),),ROW($1:$8))+1,1)*10^ROW($1:$8)/10)</f>
        <v>12005833</v>
      </c>
      <c r="AY2094" s="673" t="str">
        <f>VLOOKUP($AX2094,'Item Master Data'!$A:$F,3,FALSE)</f>
        <v>Q.PEAK DUO XL G10 BFG</v>
      </c>
      <c r="AZ2094" s="673">
        <f>VLOOKUP($AX2094,'Item Master Data'!$A:$F,6,FALSE)</f>
        <v>475</v>
      </c>
      <c r="BA2094" s="673" t="e">
        <f>X2094/BB2094</f>
        <v>#VALUE!</v>
      </c>
      <c r="BB2094" s="673" t="str">
        <f>VLOOKUP(AX2094,'Item Master Data'!$A:$G,7,FALSE)</f>
        <v> 30</v>
      </c>
      <c r="BC2094" s="673"/>
      <c r="BD2094" s="673">
        <f>W2094-AZ2094</f>
        <v>0</v>
      </c>
      <c r="BE2094" s="672"/>
      <c r="BF2094" s="672"/>
      <c r="BG2094" s="672"/>
      <c r="BH2094" s="672"/>
      <c r="BI2094" s="672"/>
      <c r="BJ2094" s="672"/>
      <c r="BK2094" s="672"/>
      <c r="BL2094" s="672"/>
      <c r="BM2094" s="672"/>
      <c r="BN2094" s="672"/>
      <c r="BO2094" s="672"/>
      <c r="BP2094" s="672"/>
      <c r="BQ2094" s="672"/>
      <c r="BR2094" s="672"/>
      <c r="BS2094" s="672"/>
      <c r="BT2094" s="672"/>
      <c r="BU2094" s="672"/>
      <c r="BV2094" s="672"/>
      <c r="BW2094" s="672"/>
      <c r="BX2094" s="672"/>
      <c r="BY2094" s="672"/>
      <c r="BZ2094" s="672"/>
      <c r="CA2094" s="672"/>
      <c r="CB2094" s="672"/>
      <c r="CC2094" s="672"/>
      <c r="CD2094" s="672"/>
      <c r="CE2094" s="672"/>
      <c r="CF2094" s="672"/>
      <c r="CG2094" s="672"/>
      <c r="CH2094" s="672"/>
      <c r="CI2094" s="672"/>
      <c r="CJ2094" s="672"/>
      <c r="CK2094" s="672"/>
      <c r="CL2094" s="672"/>
      <c r="CM2094" s="672"/>
      <c r="CN2094" s="672"/>
      <c r="CO2094" s="672"/>
      <c r="CP2094" s="672"/>
      <c r="CQ2094" s="672"/>
      <c r="CR2094" s="672"/>
      <c r="CS2094" s="672"/>
      <c r="CT2094" s="672"/>
      <c r="CU2094" s="672"/>
      <c r="CV2094" s="672"/>
      <c r="CW2094" s="672"/>
      <c r="CX2094" s="672"/>
      <c r="CY2094" s="672"/>
      <c r="CZ2094" s="672"/>
      <c r="DA2094" s="672"/>
      <c r="DB2094" s="672"/>
      <c r="DC2094" s="672"/>
      <c r="DD2094" s="672"/>
      <c r="DE2094" s="672"/>
      <c r="DF2094" s="672"/>
      <c r="DG2094" s="672"/>
      <c r="DH2094" s="672"/>
      <c r="DI2094" s="672"/>
      <c r="DJ2094" s="672"/>
      <c r="DK2094" s="672"/>
      <c r="DL2094" s="672"/>
      <c r="DM2094" s="672"/>
      <c r="DN2094" s="672"/>
      <c r="DO2094" s="672"/>
      <c r="DP2094" s="672"/>
      <c r="DQ2094" s="672"/>
      <c r="DR2094" s="672"/>
      <c r="DS2094" s="672"/>
      <c r="DT2094" s="672"/>
      <c r="DU2094" s="672"/>
      <c r="DV2094" s="672"/>
      <c r="DW2094" s="672"/>
      <c r="DX2094" s="672"/>
      <c r="DY2094" s="672"/>
      <c r="DZ2094" s="672"/>
      <c r="EA2094" s="672"/>
      <c r="EB2094" s="672"/>
      <c r="EC2094" s="672"/>
      <c r="ED2094" s="672"/>
      <c r="EE2094" s="672"/>
      <c r="EF2094" s="672"/>
      <c r="EG2094" s="672"/>
      <c r="EH2094" s="672"/>
      <c r="EI2094" s="672"/>
      <c r="EJ2094" s="672"/>
      <c r="EK2094" s="672"/>
      <c r="EL2094" s="672"/>
      <c r="EM2094" s="672"/>
      <c r="EN2094" s="672"/>
      <c r="EO2094" s="672"/>
      <c r="EP2094" s="672"/>
      <c r="EQ2094" s="672"/>
      <c r="ER2094" s="672"/>
      <c r="ES2094" s="672"/>
      <c r="ET2094" s="672"/>
      <c r="EU2094" s="672"/>
      <c r="EV2094" s="672"/>
      <c r="EW2094" s="672"/>
      <c r="EX2094" s="672"/>
      <c r="EY2094" s="672"/>
      <c r="EZ2094" s="672"/>
      <c r="FA2094" s="672"/>
      <c r="FB2094" s="672"/>
      <c r="FC2094" s="672"/>
      <c r="FD2094" s="672"/>
      <c r="FE2094" s="672"/>
      <c r="FF2094" s="672"/>
      <c r="FG2094" s="672"/>
      <c r="FH2094" s="672"/>
      <c r="FI2094" s="672"/>
      <c r="FJ2094" s="672"/>
      <c r="FK2094" s="672"/>
      <c r="FL2094" s="672"/>
      <c r="FM2094" s="672"/>
      <c r="FN2094" s="672"/>
      <c r="FO2094" s="672"/>
      <c r="FP2094" s="672"/>
      <c r="FQ2094" s="672"/>
      <c r="FR2094" s="672"/>
      <c r="FS2094" s="672"/>
      <c r="FT2094" s="672"/>
      <c r="FU2094" s="672"/>
      <c r="FV2094" s="672"/>
      <c r="FW2094" s="672"/>
      <c r="FX2094" s="672"/>
      <c r="FY2094" s="672"/>
      <c r="FZ2094" s="672"/>
      <c r="GA2094" s="672"/>
      <c r="GB2094" s="672"/>
      <c r="GC2094" s="672"/>
      <c r="GD2094" s="672"/>
      <c r="GE2094" s="672"/>
      <c r="GF2094" s="672"/>
      <c r="GG2094" s="672"/>
      <c r="GH2094" s="672"/>
      <c r="GI2094" s="672"/>
      <c r="GJ2094" s="672"/>
      <c r="GK2094" s="672"/>
      <c r="GL2094" s="672"/>
      <c r="GM2094" s="672"/>
      <c r="GN2094" s="672"/>
      <c r="GO2094" s="672"/>
      <c r="GP2094" s="672"/>
      <c r="GQ2094" s="672"/>
      <c r="GR2094" s="672"/>
      <c r="GS2094" s="672"/>
      <c r="GT2094" s="672"/>
      <c r="GU2094" s="672"/>
      <c r="GV2094" s="672"/>
      <c r="GW2094" s="672"/>
      <c r="GX2094" s="672"/>
      <c r="GY2094" s="672"/>
      <c r="GZ2094" s="672"/>
      <c r="HA2094" s="672"/>
      <c r="HB2094" s="672"/>
      <c r="HC2094" s="672"/>
      <c r="HD2094" s="672"/>
      <c r="HE2094" s="672"/>
      <c r="HF2094" s="672"/>
      <c r="HG2094" s="672"/>
      <c r="HH2094" s="672"/>
      <c r="HI2094" s="672"/>
      <c r="HJ2094" s="672"/>
      <c r="HK2094" s="672"/>
      <c r="HL2094" s="672"/>
      <c r="HM2094" s="672"/>
      <c r="HN2094" s="672"/>
      <c r="HO2094" s="672"/>
      <c r="HP2094" s="672"/>
      <c r="HQ2094" s="672"/>
      <c r="HR2094" s="672"/>
      <c r="HS2094" s="672"/>
      <c r="HT2094" s="672"/>
      <c r="HU2094" s="672"/>
      <c r="HV2094" s="672"/>
      <c r="HW2094" s="672"/>
      <c r="HX2094" s="672"/>
      <c r="HY2094" s="672"/>
      <c r="HZ2094" s="672"/>
      <c r="IA2094" s="672"/>
      <c r="IB2094" s="672"/>
      <c r="IC2094" s="672"/>
      <c r="ID2094" s="672"/>
      <c r="IE2094" s="672"/>
      <c r="IF2094" s="672"/>
      <c r="IG2094" s="672"/>
      <c r="IH2094" s="672"/>
      <c r="II2094" s="672"/>
      <c r="IJ2094" s="672"/>
      <c r="IK2094" s="672"/>
      <c r="IL2094" s="672"/>
      <c r="IM2094" s="672"/>
      <c r="IN2094" s="672"/>
      <c r="IO2094" s="672"/>
      <c r="IP2094" s="672"/>
      <c r="IQ2094" s="672"/>
      <c r="IR2094" s="672"/>
      <c r="IS2094" s="672"/>
      <c r="IT2094" s="672"/>
      <c r="IU2094" s="672"/>
      <c r="IV2094" s="672"/>
      <c r="IW2094" s="672"/>
      <c r="IX2094" s="672"/>
      <c r="IY2094" s="672"/>
      <c r="IZ2094" s="672"/>
      <c r="JA2094" s="672"/>
      <c r="JB2094" s="672"/>
      <c r="JC2094" s="672"/>
      <c r="JD2094" s="672"/>
      <c r="JE2094" s="672"/>
      <c r="JF2094" s="672"/>
      <c r="JG2094" s="672"/>
      <c r="JH2094" s="672"/>
      <c r="JI2094" s="672"/>
      <c r="JJ2094" s="672"/>
      <c r="JK2094" s="672"/>
      <c r="JL2094" s="672"/>
      <c r="JM2094" s="672"/>
      <c r="JN2094" s="672"/>
      <c r="JO2094" s="672"/>
      <c r="JP2094" s="672"/>
      <c r="JQ2094" s="672"/>
      <c r="JR2094" s="672"/>
      <c r="JS2094" s="672"/>
      <c r="JT2094" s="672"/>
      <c r="JU2094" s="672"/>
      <c r="JV2094" s="672"/>
      <c r="JW2094" s="672"/>
      <c r="JX2094" s="672"/>
      <c r="JY2094" s="672"/>
      <c r="JZ2094" s="672"/>
      <c r="KA2094" s="672"/>
      <c r="KB2094" s="672"/>
      <c r="KC2094" s="672"/>
      <c r="KD2094" s="672"/>
      <c r="KE2094" s="672"/>
      <c r="KF2094" s="672"/>
      <c r="KG2094" s="672"/>
      <c r="KH2094" s="672"/>
      <c r="KI2094" s="672"/>
      <c r="KJ2094" s="672"/>
      <c r="KK2094" s="672"/>
      <c r="KL2094" s="672"/>
      <c r="KM2094" s="672"/>
      <c r="KN2094" s="672"/>
      <c r="KO2094" s="672"/>
      <c r="KP2094" s="672"/>
      <c r="KQ2094" s="672"/>
      <c r="KR2094" s="672"/>
      <c r="KS2094" s="672"/>
      <c r="KT2094" s="672"/>
      <c r="KU2094" s="672"/>
      <c r="KV2094" s="672"/>
      <c r="KW2094" s="672"/>
      <c r="KX2094" s="672"/>
      <c r="KY2094" s="672"/>
      <c r="KZ2094" s="672"/>
      <c r="LA2094" s="672"/>
      <c r="LB2094" s="672"/>
      <c r="LC2094" s="672"/>
      <c r="LD2094" s="672"/>
      <c r="LE2094" s="672"/>
      <c r="LF2094" s="672"/>
      <c r="LG2094" s="672"/>
      <c r="LH2094" s="672"/>
      <c r="LI2094" s="672"/>
      <c r="LJ2094" s="672"/>
      <c r="LK2094" s="672"/>
      <c r="LL2094" s="672"/>
      <c r="LM2094" s="672"/>
      <c r="LN2094" s="672"/>
      <c r="LO2094" s="672"/>
      <c r="LP2094" s="672"/>
      <c r="LQ2094" s="672"/>
      <c r="LR2094" s="672"/>
      <c r="LS2094" s="672"/>
      <c r="LT2094" s="672"/>
      <c r="LU2094" s="672"/>
      <c r="LV2094" s="672"/>
      <c r="LW2094" s="672"/>
      <c r="LX2094" s="672"/>
      <c r="LY2094" s="672"/>
      <c r="LZ2094" s="672"/>
      <c r="MA2094" s="672"/>
      <c r="MB2094" s="672"/>
      <c r="MC2094" s="672"/>
      <c r="MD2094" s="672"/>
      <c r="ME2094" s="672"/>
      <c r="MF2094" s="672"/>
      <c r="MG2094" s="672"/>
      <c r="MH2094" s="672"/>
      <c r="MI2094" s="672"/>
      <c r="MJ2094" s="672"/>
      <c r="MK2094" s="672"/>
      <c r="ML2094" s="672"/>
      <c r="MM2094" s="672"/>
      <c r="MN2094" s="672"/>
      <c r="MO2094" s="672"/>
      <c r="MP2094" s="672"/>
      <c r="MQ2094" s="672"/>
      <c r="MR2094" s="672"/>
      <c r="MS2094" s="672"/>
      <c r="MT2094" s="672"/>
      <c r="MU2094" s="672"/>
      <c r="MV2094" s="672"/>
      <c r="MW2094" s="672"/>
      <c r="MX2094" s="672"/>
      <c r="MY2094" s="672"/>
      <c r="MZ2094" s="672"/>
      <c r="NA2094" s="672"/>
      <c r="NB2094" s="672"/>
      <c r="NC2094" s="672"/>
      <c r="ND2094" s="672"/>
      <c r="NE2094" s="672"/>
      <c r="NF2094" s="672"/>
      <c r="NG2094" s="672"/>
      <c r="NH2094" s="672"/>
      <c r="NI2094" s="672"/>
      <c r="NJ2094" s="672"/>
      <c r="NK2094" s="672"/>
      <c r="NL2094" s="672"/>
      <c r="NM2094" s="672"/>
      <c r="NN2094" s="672"/>
      <c r="NO2094" s="672"/>
      <c r="NP2094" s="672"/>
      <c r="NQ2094" s="672"/>
      <c r="NR2094" s="672"/>
      <c r="NS2094" s="672"/>
      <c r="NT2094" s="672"/>
      <c r="NU2094" s="672"/>
      <c r="NV2094" s="672"/>
      <c r="NW2094" s="672"/>
      <c r="NX2094" s="672"/>
      <c r="NY2094" s="672"/>
      <c r="NZ2094" s="672"/>
      <c r="OA2094" s="672"/>
      <c r="OB2094" s="672"/>
      <c r="OC2094" s="672"/>
      <c r="OD2094" s="672"/>
      <c r="OE2094" s="672"/>
      <c r="OF2094" s="672"/>
      <c r="OG2094" s="672"/>
      <c r="OH2094" s="672"/>
      <c r="OI2094" s="672"/>
      <c r="OJ2094" s="672"/>
      <c r="OK2094" s="672"/>
      <c r="OL2094" s="672"/>
      <c r="OM2094" s="672"/>
      <c r="ON2094" s="672"/>
      <c r="OO2094" s="672"/>
      <c r="OP2094" s="672"/>
      <c r="OQ2094" s="672"/>
      <c r="OR2094" s="672"/>
      <c r="OS2094" s="672"/>
      <c r="OT2094" s="672"/>
      <c r="OU2094" s="672"/>
      <c r="OV2094" s="672"/>
      <c r="OW2094" s="672"/>
      <c r="OX2094" s="672"/>
      <c r="OY2094" s="672"/>
      <c r="OZ2094" s="672"/>
      <c r="PA2094" s="672"/>
      <c r="PB2094" s="672"/>
      <c r="PC2094" s="672"/>
      <c r="PD2094" s="672"/>
      <c r="PE2094" s="672"/>
      <c r="PF2094" s="672"/>
      <c r="PG2094" s="672"/>
      <c r="PH2094" s="672"/>
      <c r="PI2094" s="672"/>
      <c r="PJ2094" s="672"/>
      <c r="PK2094" s="672"/>
      <c r="PL2094" s="672"/>
      <c r="PM2094" s="672"/>
      <c r="PN2094" s="672"/>
      <c r="PO2094" s="672"/>
      <c r="PP2094" s="672"/>
      <c r="PQ2094" s="672"/>
      <c r="PR2094" s="672"/>
      <c r="PS2094" s="672"/>
      <c r="PT2094" s="672"/>
      <c r="PU2094" s="672"/>
      <c r="PV2094" s="672"/>
      <c r="PW2094" s="672"/>
      <c r="PX2094" s="672"/>
      <c r="PY2094" s="672"/>
      <c r="PZ2094" s="672"/>
      <c r="QA2094" s="672"/>
      <c r="QB2094" s="672"/>
      <c r="QC2094" s="672"/>
      <c r="QD2094" s="672"/>
      <c r="QE2094" s="672"/>
      <c r="QF2094" s="672"/>
      <c r="QG2094" s="672"/>
      <c r="QH2094" s="672"/>
      <c r="QI2094" s="672"/>
      <c r="QJ2094" s="672"/>
      <c r="QK2094" s="672"/>
      <c r="QL2094" s="672"/>
      <c r="QM2094" s="672"/>
      <c r="QN2094" s="672"/>
      <c r="QO2094" s="672"/>
      <c r="QP2094" s="672"/>
      <c r="QQ2094" s="672"/>
      <c r="QR2094" s="672"/>
      <c r="QS2094" s="672"/>
      <c r="QT2094" s="672"/>
      <c r="QU2094" s="672"/>
      <c r="QV2094" s="672"/>
      <c r="QW2094" s="672"/>
      <c r="QX2094" s="672"/>
      <c r="QY2094" s="672"/>
      <c r="QZ2094" s="672"/>
      <c r="RA2094" s="672"/>
      <c r="RB2094" s="672"/>
      <c r="RC2094" s="672"/>
      <c r="RD2094" s="672"/>
      <c r="RE2094" s="672"/>
      <c r="RF2094" s="672"/>
      <c r="RG2094" s="672"/>
      <c r="RH2094" s="672"/>
      <c r="RI2094" s="672"/>
      <c r="RJ2094" s="672"/>
      <c r="RK2094" s="672"/>
      <c r="RL2094" s="672"/>
      <c r="RM2094" s="672"/>
      <c r="RN2094" s="672"/>
      <c r="RO2094" s="672"/>
      <c r="RP2094" s="672"/>
      <c r="RQ2094" s="672"/>
      <c r="RR2094" s="672"/>
      <c r="RS2094" s="672"/>
      <c r="RT2094" s="672"/>
      <c r="RU2094" s="672"/>
      <c r="RV2094" s="672"/>
      <c r="RW2094" s="672"/>
      <c r="RX2094" s="672"/>
      <c r="RY2094" s="672"/>
      <c r="RZ2094" s="672"/>
      <c r="SA2094" s="672"/>
      <c r="SB2094" s="672"/>
      <c r="SC2094" s="672"/>
      <c r="SD2094" s="672"/>
      <c r="SE2094" s="672"/>
      <c r="SF2094" s="672"/>
      <c r="SG2094" s="672"/>
      <c r="SH2094" s="672"/>
      <c r="SI2094" s="672"/>
      <c r="SJ2094" s="672"/>
      <c r="SK2094" s="672"/>
      <c r="SL2094" s="672"/>
      <c r="SM2094" s="672"/>
      <c r="SN2094" s="672"/>
      <c r="SO2094" s="672"/>
      <c r="SP2094" s="672"/>
      <c r="SQ2094" s="672"/>
      <c r="SR2094" s="672"/>
      <c r="SS2094" s="672"/>
      <c r="ST2094" s="672"/>
      <c r="SU2094" s="672"/>
      <c r="SV2094" s="672"/>
      <c r="SW2094" s="672"/>
      <c r="SX2094" s="672"/>
      <c r="SY2094" s="672"/>
      <c r="SZ2094" s="672"/>
      <c r="TA2094" s="672"/>
      <c r="TB2094" s="672"/>
      <c r="TC2094" s="672"/>
      <c r="TD2094" s="672"/>
      <c r="TE2094" s="672"/>
      <c r="TF2094" s="672"/>
      <c r="TG2094" s="672"/>
      <c r="TH2094" s="672"/>
      <c r="TI2094" s="672"/>
      <c r="TJ2094" s="672"/>
      <c r="TK2094" s="672"/>
      <c r="TL2094" s="672"/>
      <c r="TM2094" s="672"/>
      <c r="TN2094" s="672"/>
      <c r="TO2094" s="672"/>
      <c r="TP2094" s="672"/>
      <c r="TQ2094" s="672"/>
      <c r="TR2094" s="672"/>
      <c r="TS2094" s="672"/>
      <c r="TT2094" s="672"/>
      <c r="TU2094" s="672"/>
      <c r="TV2094" s="672"/>
      <c r="TW2094" s="672"/>
      <c r="TX2094" s="672"/>
      <c r="TY2094" s="672"/>
      <c r="TZ2094" s="672"/>
      <c r="UA2094" s="672"/>
      <c r="UB2094" s="672"/>
      <c r="UC2094" s="672"/>
      <c r="UD2094" s="672"/>
      <c r="UE2094" s="672"/>
      <c r="UF2094" s="672"/>
      <c r="UG2094" s="672"/>
      <c r="UH2094" s="672"/>
      <c r="UI2094" s="672"/>
      <c r="UJ2094" s="672"/>
      <c r="UK2094" s="672"/>
      <c r="UL2094" s="672"/>
      <c r="UM2094" s="672"/>
      <c r="UN2094" s="672"/>
      <c r="UO2094" s="672"/>
      <c r="UP2094" s="672"/>
      <c r="UQ2094" s="672"/>
      <c r="UR2094" s="672"/>
      <c r="US2094" s="672"/>
      <c r="UT2094" s="672"/>
      <c r="UU2094" s="672"/>
      <c r="UV2094" s="672"/>
      <c r="UW2094" s="672"/>
      <c r="UX2094" s="672"/>
      <c r="UY2094" s="672"/>
      <c r="UZ2094" s="672"/>
      <c r="VA2094" s="672"/>
      <c r="VB2094" s="672"/>
      <c r="VC2094" s="672"/>
      <c r="VD2094" s="672"/>
      <c r="VE2094" s="672"/>
      <c r="VF2094" s="672"/>
      <c r="VG2094" s="672"/>
      <c r="VH2094" s="672"/>
      <c r="VI2094" s="672"/>
      <c r="VJ2094" s="672"/>
      <c r="VK2094" s="672"/>
      <c r="VL2094" s="672"/>
      <c r="VM2094" s="672"/>
      <c r="VN2094" s="672"/>
      <c r="VO2094" s="672"/>
      <c r="VP2094" s="672"/>
      <c r="VQ2094" s="672"/>
      <c r="VR2094" s="672"/>
      <c r="VS2094" s="672"/>
      <c r="VT2094" s="672"/>
      <c r="VU2094" s="672"/>
      <c r="VV2094" s="672"/>
      <c r="VW2094" s="672"/>
      <c r="VX2094" s="672"/>
      <c r="VY2094" s="672"/>
      <c r="VZ2094" s="672"/>
      <c r="WA2094" s="672"/>
      <c r="WB2094" s="672"/>
      <c r="WC2094" s="672"/>
      <c r="WD2094" s="672"/>
      <c r="WE2094" s="672"/>
      <c r="WF2094" s="672"/>
      <c r="WG2094" s="672"/>
      <c r="WH2094" s="672"/>
      <c r="WI2094" s="672"/>
      <c r="WJ2094" s="672"/>
      <c r="WK2094" s="672"/>
      <c r="WL2094" s="672"/>
      <c r="WM2094" s="672"/>
      <c r="WN2094" s="672"/>
      <c r="WO2094" s="672"/>
      <c r="WP2094" s="672"/>
      <c r="WQ2094" s="672"/>
      <c r="WR2094" s="672"/>
      <c r="WS2094" s="672"/>
      <c r="WT2094" s="672"/>
      <c r="WU2094" s="672"/>
      <c r="WV2094" s="672"/>
      <c r="WW2094" s="672"/>
      <c r="WX2094" s="672"/>
      <c r="WY2094" s="672"/>
      <c r="WZ2094" s="672"/>
      <c r="XA2094" s="672"/>
      <c r="XB2094" s="672"/>
      <c r="XC2094" s="672"/>
      <c r="XD2094" s="672"/>
      <c r="XE2094" s="672"/>
      <c r="XF2094" s="672"/>
      <c r="XG2094" s="672"/>
      <c r="XH2094" s="672"/>
      <c r="XI2094" s="672"/>
      <c r="XJ2094" s="672"/>
      <c r="XK2094" s="672"/>
      <c r="XL2094" s="672"/>
      <c r="XM2094" s="672"/>
      <c r="XN2094" s="672"/>
      <c r="XO2094" s="672"/>
      <c r="XP2094" s="672"/>
      <c r="XQ2094" s="672"/>
      <c r="XR2094" s="672"/>
      <c r="XS2094" s="672"/>
      <c r="XT2094" s="672"/>
      <c r="XU2094" s="672"/>
      <c r="XV2094" s="672"/>
      <c r="XW2094" s="672"/>
      <c r="XX2094" s="672"/>
      <c r="XY2094" s="672"/>
      <c r="XZ2094" s="672"/>
      <c r="YA2094" s="672"/>
      <c r="YB2094" s="672"/>
      <c r="YC2094" s="672"/>
      <c r="YD2094" s="672"/>
      <c r="YE2094" s="672"/>
      <c r="YF2094" s="672"/>
      <c r="YG2094" s="672"/>
      <c r="YH2094" s="672"/>
      <c r="YI2094" s="672"/>
      <c r="YJ2094" s="672"/>
      <c r="YK2094" s="672"/>
      <c r="YL2094" s="672"/>
      <c r="YM2094" s="672"/>
      <c r="YN2094" s="672"/>
      <c r="YO2094" s="672"/>
      <c r="YP2094" s="672"/>
      <c r="YQ2094" s="672"/>
      <c r="YR2094" s="672"/>
      <c r="YS2094" s="672"/>
      <c r="YT2094" s="672"/>
      <c r="YU2094" s="672"/>
      <c r="YV2094" s="672"/>
      <c r="YW2094" s="672"/>
      <c r="YX2094" s="672"/>
      <c r="YY2094" s="672"/>
      <c r="YZ2094" s="672"/>
      <c r="ZA2094" s="672"/>
      <c r="ZB2094" s="672"/>
      <c r="ZC2094" s="672"/>
      <c r="ZD2094" s="672"/>
      <c r="ZE2094" s="672"/>
      <c r="ZF2094" s="672"/>
      <c r="ZG2094" s="672"/>
      <c r="ZH2094" s="672"/>
      <c r="ZI2094" s="672"/>
      <c r="ZJ2094" s="672"/>
      <c r="ZK2094" s="672"/>
      <c r="ZL2094" s="672"/>
      <c r="ZM2094" s="672"/>
      <c r="ZN2094" s="672"/>
      <c r="ZO2094" s="672"/>
      <c r="ZP2094" s="672"/>
      <c r="ZQ2094" s="672"/>
      <c r="ZR2094" s="672"/>
      <c r="ZS2094" s="672"/>
      <c r="ZT2094" s="672"/>
      <c r="ZU2094" s="672"/>
      <c r="ZV2094" s="672"/>
      <c r="ZW2094" s="672"/>
      <c r="ZX2094" s="672"/>
      <c r="ZY2094" s="672"/>
      <c r="ZZ2094" s="672"/>
      <c r="AAA2094" s="672"/>
      <c r="AAB2094" s="672"/>
      <c r="AAC2094" s="672"/>
      <c r="AAD2094" s="672"/>
      <c r="AAE2094" s="672"/>
      <c r="AAF2094" s="672"/>
      <c r="AAG2094" s="672"/>
      <c r="AAH2094" s="672"/>
      <c r="AAI2094" s="672"/>
      <c r="AAJ2094" s="672"/>
      <c r="AAK2094" s="672"/>
      <c r="AAL2094" s="672"/>
      <c r="AAM2094" s="672"/>
      <c r="AAN2094" s="672"/>
      <c r="AAO2094" s="672"/>
      <c r="AAP2094" s="672"/>
      <c r="AAQ2094" s="672"/>
      <c r="AAR2094" s="672"/>
      <c r="AAS2094" s="672"/>
      <c r="AAT2094" s="672"/>
      <c r="AAU2094" s="672"/>
      <c r="AAV2094" s="672"/>
      <c r="AAW2094" s="672"/>
      <c r="AAX2094" s="672"/>
      <c r="AAY2094" s="672"/>
      <c r="AAZ2094" s="672"/>
      <c r="ABA2094" s="672"/>
      <c r="ABB2094" s="672"/>
      <c r="ABC2094" s="672"/>
      <c r="ABD2094" s="672"/>
      <c r="ABE2094" s="672"/>
      <c r="ABF2094" s="672"/>
      <c r="ABG2094" s="672"/>
      <c r="ABH2094" s="672"/>
      <c r="ABI2094" s="672"/>
      <c r="ABJ2094" s="672"/>
      <c r="ABK2094" s="672"/>
      <c r="ABL2094" s="672"/>
      <c r="ABM2094" s="672"/>
      <c r="ABN2094" s="672"/>
      <c r="ABO2094" s="672"/>
      <c r="ABP2094" s="672"/>
      <c r="ABQ2094" s="672"/>
      <c r="ABR2094" s="672"/>
      <c r="ABS2094" s="672"/>
      <c r="ABT2094" s="672"/>
      <c r="ABU2094" s="672"/>
      <c r="ABV2094" s="672"/>
      <c r="ABW2094" s="672"/>
      <c r="ABX2094" s="672"/>
      <c r="ABY2094" s="672"/>
      <c r="ABZ2094" s="672"/>
      <c r="ACA2094" s="672"/>
      <c r="ACB2094" s="672"/>
      <c r="ACC2094" s="672"/>
      <c r="ACD2094" s="672"/>
      <c r="ACE2094" s="672"/>
      <c r="ACF2094" s="672"/>
      <c r="ACG2094" s="672"/>
      <c r="ACH2094" s="672"/>
      <c r="ACI2094" s="672"/>
      <c r="ACJ2094" s="672"/>
      <c r="ACK2094" s="672"/>
      <c r="ACL2094" s="672"/>
      <c r="ACM2094" s="672"/>
      <c r="ACN2094" s="672"/>
      <c r="ACO2094" s="672"/>
      <c r="ACP2094" s="672"/>
      <c r="ACQ2094" s="672"/>
      <c r="ACR2094" s="672"/>
      <c r="ACS2094" s="672"/>
      <c r="ACT2094" s="672"/>
      <c r="ACU2094" s="672"/>
      <c r="ACV2094" s="672"/>
      <c r="ACW2094" s="672"/>
      <c r="ACX2094" s="672"/>
      <c r="ACY2094" s="672"/>
      <c r="ACZ2094" s="672"/>
      <c r="ADA2094" s="672"/>
      <c r="ADB2094" s="672"/>
      <c r="ADC2094" s="672"/>
      <c r="ADD2094" s="672"/>
      <c r="ADE2094" s="672"/>
      <c r="ADF2094" s="672"/>
      <c r="ADG2094" s="672"/>
      <c r="ADH2094" s="672"/>
      <c r="ADI2094" s="672"/>
      <c r="ADJ2094" s="672"/>
      <c r="ADK2094" s="672"/>
      <c r="ADL2094" s="672"/>
      <c r="ADM2094" s="672"/>
      <c r="ADN2094" s="672"/>
      <c r="ADO2094" s="672"/>
      <c r="ADP2094" s="672"/>
      <c r="ADQ2094" s="672"/>
      <c r="ADR2094" s="672"/>
      <c r="ADS2094" s="672"/>
      <c r="ADT2094" s="672"/>
      <c r="ADU2094" s="672"/>
      <c r="ADV2094" s="672"/>
      <c r="ADW2094" s="672"/>
      <c r="ADX2094" s="672"/>
      <c r="ADY2094" s="672"/>
      <c r="ADZ2094" s="672"/>
      <c r="AEA2094" s="672"/>
      <c r="AEB2094" s="672"/>
      <c r="AEC2094" s="672"/>
      <c r="AED2094" s="672"/>
      <c r="AEE2094" s="672"/>
      <c r="AEF2094" s="672"/>
      <c r="AEG2094" s="672"/>
      <c r="AEH2094" s="672"/>
      <c r="AEI2094" s="672"/>
      <c r="AEJ2094" s="672"/>
      <c r="AEK2094" s="672"/>
      <c r="AEL2094" s="672"/>
      <c r="AEM2094" s="672"/>
      <c r="AEN2094" s="672"/>
      <c r="AEO2094" s="672"/>
      <c r="AEP2094" s="672"/>
      <c r="AEQ2094" s="672"/>
      <c r="AER2094" s="672"/>
      <c r="AES2094" s="672"/>
      <c r="AET2094" s="672"/>
      <c r="AEU2094" s="672"/>
      <c r="AEV2094" s="672"/>
      <c r="AEW2094" s="672"/>
      <c r="AEX2094" s="672"/>
      <c r="AEY2094" s="672"/>
      <c r="AEZ2094" s="672"/>
      <c r="AFA2094" s="672"/>
      <c r="AFB2094" s="672"/>
      <c r="AFC2094" s="672"/>
      <c r="AFD2094" s="672"/>
      <c r="AFE2094" s="672"/>
      <c r="AFF2094" s="672"/>
      <c r="AFG2094" s="672"/>
      <c r="AFH2094" s="672"/>
      <c r="AFI2094" s="672"/>
      <c r="AFJ2094" s="672"/>
      <c r="AFK2094" s="672"/>
      <c r="AFL2094" s="672"/>
      <c r="AFM2094" s="672"/>
      <c r="AFN2094" s="672"/>
      <c r="AFO2094" s="672"/>
      <c r="AFP2094" s="672"/>
      <c r="AFQ2094" s="672"/>
      <c r="AFR2094" s="672"/>
      <c r="AFS2094" s="672"/>
      <c r="AFT2094" s="672"/>
      <c r="AFU2094" s="672"/>
      <c r="AFV2094" s="672"/>
      <c r="AFW2094" s="672"/>
      <c r="AFX2094" s="672"/>
      <c r="AFY2094" s="672"/>
      <c r="AFZ2094" s="672"/>
      <c r="AGA2094" s="672"/>
      <c r="AGB2094" s="672"/>
      <c r="AGC2094" s="672"/>
      <c r="AGD2094" s="672"/>
      <c r="AGE2094" s="672"/>
      <c r="AGF2094" s="672"/>
      <c r="AGG2094" s="672"/>
      <c r="AGH2094" s="672"/>
      <c r="AGI2094" s="672"/>
      <c r="AGJ2094" s="672"/>
      <c r="AGK2094" s="672"/>
      <c r="AGL2094" s="672"/>
      <c r="AGM2094" s="672"/>
      <c r="AGN2094" s="672"/>
      <c r="AGO2094" s="672"/>
      <c r="AGP2094" s="672"/>
      <c r="AGQ2094" s="672"/>
      <c r="AGR2094" s="672"/>
      <c r="AGS2094" s="672"/>
      <c r="AGT2094" s="672"/>
      <c r="AGU2094" s="672"/>
      <c r="AGV2094" s="672"/>
      <c r="AGW2094" s="672"/>
      <c r="AGX2094" s="672"/>
      <c r="AGY2094" s="672"/>
      <c r="AGZ2094" s="672"/>
      <c r="AHA2094" s="672"/>
      <c r="AHB2094" s="672"/>
      <c r="AHC2094" s="672"/>
      <c r="AHD2094" s="672"/>
      <c r="AHE2094" s="672"/>
      <c r="AHF2094" s="672"/>
      <c r="AHG2094" s="672"/>
      <c r="AHH2094" s="672"/>
      <c r="AHI2094" s="672"/>
      <c r="AHJ2094" s="672"/>
      <c r="AHK2094" s="672"/>
      <c r="AHL2094" s="672"/>
      <c r="AHM2094" s="672"/>
      <c r="AHN2094" s="672"/>
      <c r="AHO2094" s="672"/>
      <c r="AHP2094" s="672"/>
      <c r="AHQ2094" s="672"/>
      <c r="AHR2094" s="672"/>
      <c r="AHS2094" s="672"/>
      <c r="AHT2094" s="672"/>
      <c r="AHU2094" s="672"/>
      <c r="AHV2094" s="672"/>
      <c r="AHW2094" s="672"/>
      <c r="AHX2094" s="672"/>
      <c r="AHY2094" s="672"/>
      <c r="AHZ2094" s="672"/>
      <c r="AIA2094" s="672"/>
      <c r="AIB2094" s="672"/>
      <c r="AIC2094" s="672"/>
      <c r="AID2094" s="672"/>
      <c r="AIE2094" s="672"/>
      <c r="AIF2094" s="672"/>
      <c r="AIG2094" s="672"/>
      <c r="AIH2094" s="672"/>
      <c r="AII2094" s="672"/>
      <c r="AIJ2094" s="672"/>
      <c r="AIK2094" s="672"/>
      <c r="AIL2094" s="672"/>
      <c r="AIM2094" s="672"/>
      <c r="AIN2094" s="672"/>
      <c r="AIO2094" s="672"/>
      <c r="AIP2094" s="672"/>
      <c r="AIQ2094" s="672"/>
      <c r="AIR2094" s="672"/>
      <c r="AIS2094" s="672"/>
      <c r="AIT2094" s="672"/>
      <c r="AIU2094" s="672"/>
      <c r="AIV2094" s="672"/>
      <c r="AIW2094" s="672"/>
      <c r="AIX2094" s="672"/>
      <c r="AIY2094" s="672"/>
      <c r="AIZ2094" s="672"/>
      <c r="AJA2094" s="672"/>
      <c r="AJB2094" s="672"/>
      <c r="AJC2094" s="672"/>
      <c r="AJD2094" s="672"/>
      <c r="AJE2094" s="672"/>
      <c r="AJF2094" s="672"/>
      <c r="AJG2094" s="672"/>
      <c r="AJH2094" s="672"/>
      <c r="AJI2094" s="672"/>
      <c r="AJJ2094" s="672"/>
      <c r="AJK2094" s="672"/>
      <c r="AJL2094" s="672"/>
      <c r="AJM2094" s="672"/>
      <c r="AJN2094" s="672"/>
      <c r="AJO2094" s="672"/>
      <c r="AJP2094" s="672"/>
      <c r="AJQ2094" s="672"/>
      <c r="AJR2094" s="672"/>
      <c r="AJS2094" s="672"/>
      <c r="AJT2094" s="672"/>
      <c r="AJU2094" s="672"/>
      <c r="AJV2094" s="672"/>
      <c r="AJW2094" s="672"/>
      <c r="AJX2094" s="672"/>
      <c r="AJY2094" s="672"/>
      <c r="AJZ2094" s="672"/>
      <c r="AKA2094" s="672"/>
      <c r="AKB2094" s="672"/>
      <c r="AKC2094" s="672"/>
      <c r="AKD2094" s="672"/>
      <c r="AKE2094" s="672"/>
      <c r="AKF2094" s="672"/>
      <c r="AKG2094" s="672"/>
      <c r="AKH2094" s="672"/>
      <c r="AKI2094" s="672"/>
      <c r="AKJ2094" s="672"/>
      <c r="AKK2094" s="672"/>
      <c r="AKL2094" s="672"/>
      <c r="AKM2094" s="672"/>
      <c r="AKN2094" s="672"/>
      <c r="AKO2094" s="672"/>
      <c r="AKP2094" s="672"/>
      <c r="AKQ2094" s="672"/>
      <c r="AKR2094" s="672"/>
      <c r="AKS2094" s="672"/>
      <c r="AKT2094" s="672"/>
      <c r="AKU2094" s="672"/>
      <c r="AKV2094" s="672"/>
      <c r="AKW2094" s="672"/>
      <c r="AKX2094" s="672"/>
      <c r="AKY2094" s="672"/>
      <c r="AKZ2094" s="672"/>
      <c r="ALA2094" s="672"/>
      <c r="ALB2094" s="672"/>
      <c r="ALC2094" s="672"/>
      <c r="ALD2094" s="672"/>
      <c r="ALE2094" s="672"/>
      <c r="ALF2094" s="672"/>
      <c r="ALG2094" s="672"/>
      <c r="ALH2094" s="672"/>
      <c r="ALI2094" s="672"/>
      <c r="ALJ2094" s="672"/>
      <c r="ALK2094" s="672"/>
      <c r="ALL2094" s="672"/>
      <c r="ALM2094" s="672"/>
      <c r="ALN2094" s="672"/>
      <c r="ALO2094" s="672"/>
      <c r="ALP2094" s="672"/>
      <c r="ALQ2094" s="672"/>
      <c r="ALR2094" s="672"/>
      <c r="ALS2094" s="672"/>
      <c r="ALT2094" s="672"/>
      <c r="ALU2094" s="672"/>
      <c r="ALV2094" s="672"/>
      <c r="ALW2094" s="672"/>
      <c r="ALX2094" s="672"/>
      <c r="ALY2094" s="672"/>
      <c r="ALZ2094" s="672"/>
      <c r="AMA2094" s="672"/>
      <c r="AMB2094" s="672"/>
      <c r="AMC2094" s="672"/>
      <c r="AMD2094" s="672"/>
      <c r="AME2094" s="672"/>
      <c r="AMF2094" s="672"/>
      <c r="AMG2094" s="672"/>
      <c r="AMH2094" s="672"/>
      <c r="AMI2094" s="672"/>
      <c r="AMJ2094" s="672"/>
      <c r="AMK2094" s="672"/>
      <c r="AML2094" s="672"/>
      <c r="AMM2094" s="672"/>
      <c r="AMN2094" s="672"/>
      <c r="AMO2094" s="672"/>
      <c r="AMP2094" s="672"/>
      <c r="AMQ2094" s="672"/>
      <c r="AMR2094" s="672"/>
      <c r="AMS2094" s="672"/>
      <c r="AMT2094" s="672"/>
      <c r="AMU2094" s="672"/>
      <c r="AMV2094" s="672"/>
      <c r="AMW2094" s="672"/>
      <c r="AMX2094" s="672"/>
      <c r="AMY2094" s="672"/>
      <c r="AMZ2094" s="672"/>
      <c r="ANA2094" s="672"/>
      <c r="ANB2094" s="672"/>
      <c r="ANC2094" s="672"/>
      <c r="AND2094" s="672"/>
      <c r="ANE2094" s="672"/>
      <c r="ANF2094" s="672"/>
      <c r="ANG2094" s="672"/>
      <c r="ANH2094" s="672"/>
      <c r="ANI2094" s="672"/>
      <c r="ANJ2094" s="672"/>
      <c r="ANK2094" s="672"/>
      <c r="ANL2094" s="672"/>
      <c r="ANM2094" s="672"/>
      <c r="ANN2094" s="672"/>
      <c r="ANO2094" s="672"/>
      <c r="ANP2094" s="672"/>
      <c r="ANQ2094" s="672"/>
      <c r="ANR2094" s="672"/>
      <c r="ANS2094" s="672"/>
      <c r="ANT2094" s="672"/>
      <c r="ANU2094" s="672"/>
      <c r="ANV2094" s="672"/>
      <c r="ANW2094" s="672"/>
      <c r="ANX2094" s="672"/>
      <c r="ANY2094" s="672"/>
      <c r="ANZ2094" s="672"/>
      <c r="AOA2094" s="672"/>
      <c r="AOB2094" s="672"/>
      <c r="AOC2094" s="672"/>
      <c r="AOD2094" s="672"/>
      <c r="AOE2094" s="672"/>
      <c r="AOF2094" s="672"/>
      <c r="AOG2094" s="672"/>
      <c r="AOH2094" s="672"/>
      <c r="AOI2094" s="672"/>
      <c r="AOJ2094" s="672"/>
      <c r="AOK2094" s="672"/>
      <c r="AOL2094" s="672"/>
      <c r="AOM2094" s="672"/>
      <c r="AON2094" s="672"/>
      <c r="AOO2094" s="672"/>
      <c r="AOP2094" s="672"/>
      <c r="AOQ2094" s="672"/>
      <c r="AOR2094" s="672"/>
      <c r="AOS2094" s="672"/>
      <c r="AOT2094" s="672"/>
      <c r="AOU2094" s="672"/>
      <c r="AOV2094" s="672"/>
      <c r="AOW2094" s="672"/>
      <c r="AOX2094" s="672"/>
      <c r="AOY2094" s="672"/>
      <c r="AOZ2094" s="672"/>
      <c r="APA2094" s="672"/>
      <c r="APB2094" s="672"/>
      <c r="APC2094" s="672"/>
      <c r="APD2094" s="672"/>
      <c r="APE2094" s="672"/>
      <c r="APF2094" s="672"/>
      <c r="APG2094" s="672"/>
      <c r="APH2094" s="672"/>
      <c r="API2094" s="672"/>
      <c r="APJ2094" s="672"/>
      <c r="APK2094" s="672"/>
      <c r="APL2094" s="672"/>
      <c r="APM2094" s="672"/>
      <c r="APN2094" s="672"/>
      <c r="APO2094" s="672"/>
      <c r="APP2094" s="672"/>
      <c r="APQ2094" s="672"/>
      <c r="APR2094" s="672"/>
      <c r="APS2094" s="672"/>
      <c r="APT2094" s="672"/>
      <c r="APU2094" s="672"/>
      <c r="APV2094" s="672"/>
      <c r="APW2094" s="672"/>
      <c r="APX2094" s="672"/>
      <c r="APY2094" s="672"/>
      <c r="APZ2094" s="672"/>
      <c r="AQA2094" s="672"/>
      <c r="AQB2094" s="672"/>
      <c r="AQC2094" s="672"/>
      <c r="AQD2094" s="672"/>
      <c r="AQE2094" s="672"/>
      <c r="AQF2094" s="672"/>
      <c r="AQG2094" s="672"/>
      <c r="AQH2094" s="672"/>
      <c r="AQI2094" s="672"/>
      <c r="AQJ2094" s="672"/>
      <c r="AQK2094" s="672"/>
      <c r="AQL2094" s="672"/>
      <c r="AQM2094" s="672"/>
      <c r="AQN2094" s="672"/>
      <c r="AQO2094" s="672"/>
      <c r="AQP2094" s="672"/>
      <c r="AQQ2094" s="672"/>
      <c r="AQR2094" s="672"/>
      <c r="AQS2094" s="672"/>
      <c r="AQT2094" s="672"/>
      <c r="AQU2094" s="672"/>
      <c r="AQV2094" s="672"/>
      <c r="AQW2094" s="672"/>
      <c r="AQX2094" s="672"/>
      <c r="AQY2094" s="672"/>
      <c r="AQZ2094" s="672"/>
      <c r="ARA2094" s="672"/>
      <c r="ARB2094" s="672"/>
      <c r="ARC2094" s="672"/>
      <c r="ARD2094" s="672"/>
      <c r="ARE2094" s="672"/>
      <c r="ARF2094" s="672"/>
      <c r="ARG2094" s="672"/>
      <c r="ARH2094" s="672"/>
      <c r="ARI2094" s="672"/>
      <c r="ARJ2094" s="672"/>
      <c r="ARK2094" s="672"/>
      <c r="ARL2094" s="672"/>
      <c r="ARM2094" s="672"/>
      <c r="ARN2094" s="672"/>
      <c r="ARO2094" s="672"/>
      <c r="ARP2094" s="672"/>
      <c r="ARQ2094" s="672"/>
      <c r="ARR2094" s="672"/>
      <c r="ARS2094" s="672"/>
      <c r="ART2094" s="672"/>
      <c r="ARU2094" s="672"/>
      <c r="ARV2094" s="672"/>
      <c r="ARW2094" s="672"/>
      <c r="ARX2094" s="672"/>
      <c r="ARY2094" s="672"/>
      <c r="ARZ2094" s="672"/>
      <c r="ASA2094" s="672"/>
      <c r="ASB2094" s="672"/>
      <c r="ASC2094" s="672"/>
      <c r="ASD2094" s="672"/>
      <c r="ASE2094" s="672"/>
      <c r="ASF2094" s="672"/>
      <c r="ASG2094" s="672"/>
      <c r="ASH2094" s="672"/>
      <c r="ASI2094" s="672"/>
      <c r="ASJ2094" s="672"/>
      <c r="ASK2094" s="672"/>
      <c r="ASL2094" s="672"/>
      <c r="ASM2094" s="672"/>
      <c r="ASN2094" s="672"/>
      <c r="ASO2094" s="672"/>
      <c r="ASP2094" s="672"/>
      <c r="ASQ2094" s="672"/>
      <c r="ASR2094" s="672"/>
      <c r="ASS2094" s="672"/>
      <c r="AST2094" s="672"/>
      <c r="ASU2094" s="672"/>
      <c r="ASV2094" s="672"/>
      <c r="ASW2094" s="672"/>
      <c r="ASX2094" s="672"/>
      <c r="ASY2094" s="672"/>
      <c r="ASZ2094" s="672"/>
      <c r="ATA2094" s="672"/>
      <c r="ATB2094" s="672"/>
      <c r="ATC2094" s="672"/>
      <c r="ATD2094" s="672"/>
      <c r="ATE2094" s="672"/>
      <c r="ATF2094" s="672"/>
      <c r="ATG2094" s="672"/>
      <c r="ATH2094" s="672"/>
      <c r="ATI2094" s="672"/>
      <c r="ATJ2094" s="672"/>
      <c r="ATK2094" s="672"/>
      <c r="ATL2094" s="672"/>
      <c r="ATM2094" s="672"/>
      <c r="ATN2094" s="672"/>
      <c r="ATO2094" s="672"/>
      <c r="ATP2094" s="672"/>
      <c r="ATQ2094" s="672"/>
      <c r="ATR2094" s="672"/>
      <c r="ATS2094" s="672"/>
      <c r="ATT2094" s="672"/>
      <c r="ATU2094" s="672"/>
      <c r="ATV2094" s="672"/>
      <c r="ATW2094" s="672"/>
      <c r="ATX2094" s="672"/>
      <c r="ATY2094" s="672"/>
      <c r="ATZ2094" s="672"/>
      <c r="AUA2094" s="672"/>
      <c r="AUB2094" s="672"/>
      <c r="AUC2094" s="672"/>
      <c r="AUD2094" s="672"/>
      <c r="AUE2094" s="672"/>
      <c r="AUF2094" s="672"/>
      <c r="AUG2094" s="672"/>
      <c r="AUH2094" s="672"/>
      <c r="AUI2094" s="672"/>
      <c r="AUJ2094" s="672"/>
      <c r="AUK2094" s="672"/>
      <c r="AUL2094" s="672"/>
      <c r="AUM2094" s="672"/>
      <c r="AUN2094" s="672"/>
      <c r="AUO2094" s="672"/>
      <c r="AUP2094" s="672"/>
      <c r="AUQ2094" s="672"/>
      <c r="AUR2094" s="672"/>
      <c r="AUS2094" s="672"/>
      <c r="AUT2094" s="672"/>
      <c r="AUU2094" s="672"/>
      <c r="AUV2094" s="672"/>
      <c r="AUW2094" s="672"/>
      <c r="AUX2094" s="672"/>
      <c r="AUY2094" s="672"/>
      <c r="AUZ2094" s="672"/>
      <c r="AVA2094" s="672"/>
      <c r="AVB2094" s="672"/>
      <c r="AVC2094" s="672"/>
      <c r="AVD2094" s="672"/>
      <c r="AVE2094" s="672"/>
      <c r="AVF2094" s="672"/>
      <c r="AVG2094" s="672"/>
      <c r="AVH2094" s="672"/>
      <c r="AVI2094" s="672"/>
      <c r="AVJ2094" s="672"/>
      <c r="AVK2094" s="672"/>
    </row>
    <row r="2095" spans="1:1259">
      <c r="A2095" s="697"/>
      <c r="B2095" s="558">
        <v>44574</v>
      </c>
      <c r="C2095" s="558">
        <v>44574</v>
      </c>
      <c r="D2095" s="676" t="s">
        <v>1067</v>
      </c>
      <c r="E2095" s="524" t="s">
        <v>1276</v>
      </c>
      <c r="F2095" s="665"/>
      <c r="G2095" s="665">
        <v>2022</v>
      </c>
      <c r="H2095" s="665">
        <v>6</v>
      </c>
      <c r="I2095" s="687"/>
      <c r="J2095" s="666"/>
      <c r="K2095" s="676" t="s">
        <v>1277</v>
      </c>
      <c r="L2095" s="677" t="s">
        <v>1251</v>
      </c>
      <c r="M2095" s="677">
        <v>44502</v>
      </c>
      <c r="N2095" s="677">
        <v>44683</v>
      </c>
      <c r="O2095" s="677"/>
      <c r="P2095" s="666" t="s">
        <v>1267</v>
      </c>
      <c r="Q2095" s="666"/>
      <c r="R2095" s="666"/>
      <c r="S2095" s="665" t="s">
        <v>1118</v>
      </c>
      <c r="T2095" s="665">
        <v>60</v>
      </c>
      <c r="U2095" s="665">
        <v>49401140</v>
      </c>
      <c r="V2095" s="665" t="s">
        <v>973</v>
      </c>
      <c r="W2095" s="678">
        <v>400</v>
      </c>
      <c r="X2095" s="551">
        <v>1536</v>
      </c>
      <c r="Y2095" s="693">
        <v>614400</v>
      </c>
      <c r="Z2095" s="667">
        <v>0.52</v>
      </c>
      <c r="AA2095" s="682">
        <f>Y2095*Z2095</f>
        <v>319488</v>
      </c>
      <c r="AB2095" s="521"/>
      <c r="AC2095" s="668">
        <v>0</v>
      </c>
      <c r="AD2095" s="676"/>
      <c r="AE2095" s="669"/>
      <c r="AF2095" s="695">
        <f>AA2095+AD2095+AE2095</f>
        <v>319488</v>
      </c>
      <c r="AG2095" s="665" t="s">
        <v>1073</v>
      </c>
      <c r="AH2095" s="641">
        <v>0</v>
      </c>
      <c r="AI2095" s="676">
        <v>60</v>
      </c>
      <c r="AJ2095" s="665" t="s">
        <v>1252</v>
      </c>
      <c r="AK2095" s="676" t="s">
        <v>1253</v>
      </c>
      <c r="AL2095" s="696" t="s">
        <v>1254</v>
      </c>
      <c r="AM2095" s="665" t="s">
        <v>52</v>
      </c>
      <c r="AN2095" s="665" t="s">
        <v>1076</v>
      </c>
      <c r="AO2095" s="665"/>
      <c r="AP2095" s="676"/>
      <c r="AQ2095" s="676" t="s">
        <v>1090</v>
      </c>
      <c r="AR2095" s="676" t="s">
        <v>1257</v>
      </c>
      <c r="AS2095" s="523" t="s">
        <v>1157</v>
      </c>
      <c r="AT2095" s="523" t="s">
        <v>1078</v>
      </c>
      <c r="AU2095" s="523" t="s">
        <v>1078</v>
      </c>
      <c r="AV2095" s="674">
        <v>0.52</v>
      </c>
      <c r="AW2095" s="673">
        <f>U2095</f>
        <v>49401140</v>
      </c>
      <c r="AX2095" s="673" cm="1">
        <f t="array" ref="AX2095">SUM(MID(0&amp;AW2095,LARGE(INDEX(ISNUMBER(--MID(AW2095,ROW($1:$8),1))*ROW($1:$8),),ROW($1:$8))+1,1)*10^ROW($1:$8)/10)</f>
        <v>49401140</v>
      </c>
      <c r="AY2095" s="673" t="str">
        <f>VLOOKUP($AX2095,'Item Master Data'!$A:$F,3,FALSE)</f>
        <v>Q.PEAK DUO BLK ML G10.a+</v>
      </c>
      <c r="AZ2095" s="673">
        <f>VLOOKUP($AX2095,'Item Master Data'!$A:$F,6,FALSE)</f>
        <v>400</v>
      </c>
      <c r="BA2095" s="673">
        <f>X2095/BB2095</f>
        <v>48</v>
      </c>
      <c r="BB2095" s="673">
        <f>VLOOKUP(AX2095,'Item Master Data'!$A:$G,7,FALSE)</f>
        <v>32</v>
      </c>
      <c r="BC2095" s="673"/>
      <c r="BD2095" s="673">
        <f>W2095-AZ2095</f>
        <v>0</v>
      </c>
      <c r="BE2095" s="672"/>
      <c r="BF2095" s="672"/>
      <c r="BG2095" s="672"/>
      <c r="BH2095" s="672"/>
      <c r="BI2095" s="672"/>
      <c r="BJ2095" s="672"/>
      <c r="BK2095" s="672"/>
      <c r="BL2095" s="672"/>
      <c r="BM2095" s="672"/>
      <c r="BN2095" s="672"/>
      <c r="BO2095" s="672"/>
      <c r="BP2095" s="672"/>
      <c r="BQ2095" s="672"/>
      <c r="BR2095" s="672"/>
      <c r="BS2095" s="672"/>
      <c r="BT2095" s="672"/>
      <c r="BU2095" s="672"/>
      <c r="BV2095" s="672"/>
      <c r="BW2095" s="672"/>
      <c r="BX2095" s="672"/>
      <c r="BY2095" s="672"/>
      <c r="BZ2095" s="672"/>
      <c r="CA2095" s="672"/>
      <c r="CB2095" s="672"/>
      <c r="CC2095" s="672"/>
      <c r="CD2095" s="672"/>
      <c r="CE2095" s="672"/>
      <c r="CF2095" s="672"/>
      <c r="CG2095" s="672"/>
      <c r="CH2095" s="672"/>
      <c r="CI2095" s="672"/>
      <c r="CJ2095" s="672"/>
      <c r="CK2095" s="672"/>
      <c r="CL2095" s="672"/>
      <c r="CM2095" s="672"/>
      <c r="CN2095" s="672"/>
      <c r="CO2095" s="672"/>
      <c r="CP2095" s="672"/>
      <c r="CQ2095" s="672"/>
      <c r="CR2095" s="672"/>
      <c r="CS2095" s="672"/>
      <c r="CT2095" s="672"/>
      <c r="CU2095" s="672"/>
      <c r="CV2095" s="672"/>
      <c r="CW2095" s="672"/>
      <c r="CX2095" s="672"/>
      <c r="CY2095" s="672"/>
      <c r="CZ2095" s="672"/>
      <c r="DA2095" s="672"/>
      <c r="DB2095" s="672"/>
      <c r="DC2095" s="672"/>
      <c r="DD2095" s="672"/>
      <c r="DE2095" s="672"/>
      <c r="DF2095" s="672"/>
      <c r="DG2095" s="672"/>
      <c r="DH2095" s="672"/>
      <c r="DI2095" s="672"/>
      <c r="DJ2095" s="672"/>
      <c r="DK2095" s="672"/>
      <c r="DL2095" s="672"/>
      <c r="DM2095" s="672"/>
      <c r="DN2095" s="672"/>
      <c r="DO2095" s="672"/>
      <c r="DP2095" s="672"/>
      <c r="DQ2095" s="672"/>
      <c r="DR2095" s="672"/>
      <c r="DS2095" s="672"/>
      <c r="DT2095" s="672"/>
      <c r="DU2095" s="672"/>
      <c r="DV2095" s="672"/>
      <c r="DW2095" s="672"/>
      <c r="DX2095" s="672"/>
      <c r="DY2095" s="672"/>
      <c r="DZ2095" s="672"/>
      <c r="EA2095" s="672"/>
      <c r="EB2095" s="672"/>
      <c r="EC2095" s="672"/>
      <c r="ED2095" s="672"/>
      <c r="EE2095" s="672"/>
      <c r="EF2095" s="672"/>
      <c r="EG2095" s="672"/>
      <c r="EH2095" s="672"/>
      <c r="EI2095" s="672"/>
      <c r="EJ2095" s="672"/>
      <c r="EK2095" s="672"/>
      <c r="EL2095" s="672"/>
      <c r="EM2095" s="672"/>
      <c r="EN2095" s="672"/>
      <c r="EO2095" s="672"/>
      <c r="EP2095" s="672"/>
      <c r="EQ2095" s="672"/>
      <c r="ER2095" s="672"/>
      <c r="ES2095" s="672"/>
      <c r="ET2095" s="672"/>
      <c r="EU2095" s="672"/>
      <c r="EV2095" s="672"/>
      <c r="EW2095" s="672"/>
      <c r="EX2095" s="672"/>
      <c r="EY2095" s="672"/>
      <c r="EZ2095" s="672"/>
      <c r="FA2095" s="672"/>
      <c r="FB2095" s="672"/>
      <c r="FC2095" s="672"/>
      <c r="FD2095" s="672"/>
      <c r="FE2095" s="672"/>
      <c r="FF2095" s="672"/>
      <c r="FG2095" s="672"/>
      <c r="FH2095" s="672"/>
      <c r="FI2095" s="672"/>
      <c r="FJ2095" s="672"/>
      <c r="FK2095" s="672"/>
      <c r="FL2095" s="672"/>
      <c r="FM2095" s="672"/>
      <c r="FN2095" s="672"/>
      <c r="FO2095" s="672"/>
      <c r="FP2095" s="672"/>
      <c r="FQ2095" s="672"/>
      <c r="FR2095" s="672"/>
      <c r="FS2095" s="672"/>
      <c r="FT2095" s="672"/>
      <c r="FU2095" s="672"/>
      <c r="FV2095" s="672"/>
      <c r="FW2095" s="672"/>
      <c r="FX2095" s="672"/>
      <c r="FY2095" s="672"/>
      <c r="FZ2095" s="672"/>
      <c r="GA2095" s="672"/>
      <c r="GB2095" s="672"/>
      <c r="GC2095" s="672"/>
      <c r="GD2095" s="672"/>
      <c r="GE2095" s="672"/>
      <c r="GF2095" s="672"/>
      <c r="GG2095" s="672"/>
      <c r="GH2095" s="672"/>
      <c r="GI2095" s="672"/>
      <c r="GJ2095" s="672"/>
      <c r="GK2095" s="672"/>
      <c r="GL2095" s="672"/>
      <c r="GM2095" s="672"/>
      <c r="GN2095" s="672"/>
      <c r="GO2095" s="672"/>
      <c r="GP2095" s="672"/>
      <c r="GQ2095" s="672"/>
      <c r="GR2095" s="672"/>
      <c r="GS2095" s="672"/>
      <c r="GT2095" s="672"/>
      <c r="GU2095" s="672"/>
      <c r="GV2095" s="672"/>
      <c r="GW2095" s="672"/>
      <c r="GX2095" s="672"/>
      <c r="GY2095" s="672"/>
      <c r="GZ2095" s="672"/>
      <c r="HA2095" s="672"/>
      <c r="HB2095" s="672"/>
      <c r="HC2095" s="672"/>
      <c r="HD2095" s="672"/>
      <c r="HE2095" s="672"/>
      <c r="HF2095" s="672"/>
      <c r="HG2095" s="672"/>
      <c r="HH2095" s="672"/>
      <c r="HI2095" s="672"/>
      <c r="HJ2095" s="672"/>
      <c r="HK2095" s="672"/>
      <c r="HL2095" s="672"/>
      <c r="HM2095" s="672"/>
      <c r="HN2095" s="672"/>
      <c r="HO2095" s="672"/>
      <c r="HP2095" s="672"/>
      <c r="HQ2095" s="672"/>
      <c r="HR2095" s="672"/>
      <c r="HS2095" s="672"/>
      <c r="HT2095" s="672"/>
      <c r="HU2095" s="672"/>
      <c r="HV2095" s="672"/>
      <c r="HW2095" s="672"/>
      <c r="HX2095" s="672"/>
      <c r="HY2095" s="672"/>
      <c r="HZ2095" s="672"/>
      <c r="IA2095" s="672"/>
      <c r="IB2095" s="672"/>
      <c r="IC2095" s="672"/>
      <c r="ID2095" s="672"/>
      <c r="IE2095" s="672"/>
      <c r="IF2095" s="672"/>
      <c r="IG2095" s="672"/>
      <c r="IH2095" s="672"/>
      <c r="II2095" s="672"/>
      <c r="IJ2095" s="672"/>
      <c r="IK2095" s="672"/>
      <c r="IL2095" s="672"/>
      <c r="IM2095" s="672"/>
      <c r="IN2095" s="672"/>
      <c r="IO2095" s="672"/>
      <c r="IP2095" s="672"/>
      <c r="IQ2095" s="672"/>
      <c r="IR2095" s="672"/>
      <c r="IS2095" s="672"/>
      <c r="IT2095" s="672"/>
      <c r="IU2095" s="672"/>
      <c r="IV2095" s="672"/>
      <c r="IW2095" s="672"/>
      <c r="IX2095" s="672"/>
      <c r="IY2095" s="672"/>
      <c r="IZ2095" s="672"/>
      <c r="JA2095" s="672"/>
      <c r="JB2095" s="672"/>
      <c r="JC2095" s="672"/>
      <c r="JD2095" s="672"/>
      <c r="JE2095" s="672"/>
      <c r="JF2095" s="672"/>
      <c r="JG2095" s="672"/>
      <c r="JH2095" s="672"/>
      <c r="JI2095" s="672"/>
      <c r="JJ2095" s="672"/>
      <c r="JK2095" s="672"/>
      <c r="JL2095" s="672"/>
      <c r="JM2095" s="672"/>
      <c r="JN2095" s="672"/>
      <c r="JO2095" s="672"/>
      <c r="JP2095" s="672"/>
      <c r="JQ2095" s="672"/>
      <c r="JR2095" s="672"/>
      <c r="JS2095" s="672"/>
      <c r="JT2095" s="672"/>
      <c r="JU2095" s="672"/>
      <c r="JV2095" s="672"/>
      <c r="JW2095" s="672"/>
      <c r="JX2095" s="672"/>
      <c r="JY2095" s="672"/>
      <c r="JZ2095" s="672"/>
      <c r="KA2095" s="672"/>
      <c r="KB2095" s="672"/>
      <c r="KC2095" s="672"/>
      <c r="KD2095" s="672"/>
      <c r="KE2095" s="672"/>
      <c r="KF2095" s="672"/>
      <c r="KG2095" s="672"/>
      <c r="KH2095" s="672"/>
      <c r="KI2095" s="672"/>
      <c r="KJ2095" s="672"/>
      <c r="KK2095" s="672"/>
      <c r="KL2095" s="672"/>
      <c r="KM2095" s="672"/>
      <c r="KN2095" s="672"/>
      <c r="KO2095" s="672"/>
      <c r="KP2095" s="672"/>
      <c r="KQ2095" s="672"/>
      <c r="KR2095" s="672"/>
      <c r="KS2095" s="672"/>
      <c r="KT2095" s="672"/>
      <c r="KU2095" s="672"/>
      <c r="KV2095" s="672"/>
      <c r="KW2095" s="672"/>
      <c r="KX2095" s="672"/>
      <c r="KY2095" s="672"/>
      <c r="KZ2095" s="672"/>
      <c r="LA2095" s="672"/>
      <c r="LB2095" s="672"/>
      <c r="LC2095" s="672"/>
      <c r="LD2095" s="672"/>
      <c r="LE2095" s="672"/>
      <c r="LF2095" s="672"/>
      <c r="LG2095" s="672"/>
      <c r="LH2095" s="672"/>
      <c r="LI2095" s="672"/>
      <c r="LJ2095" s="672"/>
      <c r="LK2095" s="672"/>
      <c r="LL2095" s="672"/>
      <c r="LM2095" s="672"/>
      <c r="LN2095" s="672"/>
      <c r="LO2095" s="672"/>
      <c r="LP2095" s="672"/>
      <c r="LQ2095" s="672"/>
      <c r="LR2095" s="672"/>
      <c r="LS2095" s="672"/>
      <c r="LT2095" s="672"/>
      <c r="LU2095" s="672"/>
      <c r="LV2095" s="672"/>
      <c r="LW2095" s="672"/>
      <c r="LX2095" s="672"/>
      <c r="LY2095" s="672"/>
      <c r="LZ2095" s="672"/>
      <c r="MA2095" s="672"/>
      <c r="MB2095" s="672"/>
      <c r="MC2095" s="672"/>
      <c r="MD2095" s="672"/>
      <c r="ME2095" s="672"/>
      <c r="MF2095" s="672"/>
      <c r="MG2095" s="672"/>
      <c r="MH2095" s="672"/>
      <c r="MI2095" s="672"/>
      <c r="MJ2095" s="672"/>
      <c r="MK2095" s="672"/>
      <c r="ML2095" s="672"/>
      <c r="MM2095" s="672"/>
      <c r="MN2095" s="672"/>
      <c r="MO2095" s="672"/>
      <c r="MP2095" s="672"/>
      <c r="MQ2095" s="672"/>
      <c r="MR2095" s="672"/>
      <c r="MS2095" s="672"/>
      <c r="MT2095" s="672"/>
      <c r="MU2095" s="672"/>
      <c r="MV2095" s="672"/>
      <c r="MW2095" s="672"/>
      <c r="MX2095" s="672"/>
      <c r="MY2095" s="672"/>
      <c r="MZ2095" s="672"/>
      <c r="NA2095" s="672"/>
      <c r="NB2095" s="672"/>
      <c r="NC2095" s="672"/>
      <c r="ND2095" s="672"/>
      <c r="NE2095" s="672"/>
      <c r="NF2095" s="672"/>
      <c r="NG2095" s="672"/>
      <c r="NH2095" s="672"/>
      <c r="NI2095" s="672"/>
      <c r="NJ2095" s="672"/>
      <c r="NK2095" s="672"/>
      <c r="NL2095" s="672"/>
      <c r="NM2095" s="672"/>
      <c r="NN2095" s="672"/>
      <c r="NO2095" s="672"/>
      <c r="NP2095" s="672"/>
      <c r="NQ2095" s="672"/>
      <c r="NR2095" s="672"/>
      <c r="NS2095" s="672"/>
      <c r="NT2095" s="672"/>
      <c r="NU2095" s="672"/>
      <c r="NV2095" s="672"/>
      <c r="NW2095" s="672"/>
      <c r="NX2095" s="672"/>
      <c r="NY2095" s="672"/>
      <c r="NZ2095" s="672"/>
      <c r="OA2095" s="672"/>
      <c r="OB2095" s="672"/>
      <c r="OC2095" s="672"/>
      <c r="OD2095" s="672"/>
      <c r="OE2095" s="672"/>
      <c r="OF2095" s="672"/>
      <c r="OG2095" s="672"/>
      <c r="OH2095" s="672"/>
      <c r="OI2095" s="672"/>
      <c r="OJ2095" s="672"/>
      <c r="OK2095" s="672"/>
      <c r="OL2095" s="672"/>
      <c r="OM2095" s="672"/>
      <c r="ON2095" s="672"/>
      <c r="OO2095" s="672"/>
      <c r="OP2095" s="672"/>
      <c r="OQ2095" s="672"/>
      <c r="OR2095" s="672"/>
      <c r="OS2095" s="672"/>
      <c r="OT2095" s="672"/>
      <c r="OU2095" s="672"/>
      <c r="OV2095" s="672"/>
      <c r="OW2095" s="672"/>
      <c r="OX2095" s="672"/>
      <c r="OY2095" s="672"/>
      <c r="OZ2095" s="672"/>
      <c r="PA2095" s="672"/>
      <c r="PB2095" s="672"/>
      <c r="PC2095" s="672"/>
      <c r="PD2095" s="672"/>
      <c r="PE2095" s="672"/>
      <c r="PF2095" s="672"/>
      <c r="PG2095" s="672"/>
      <c r="PH2095" s="672"/>
      <c r="PI2095" s="672"/>
      <c r="PJ2095" s="672"/>
      <c r="PK2095" s="672"/>
      <c r="PL2095" s="672"/>
      <c r="PM2095" s="672"/>
      <c r="PN2095" s="672"/>
      <c r="PO2095" s="672"/>
      <c r="PP2095" s="672"/>
      <c r="PQ2095" s="672"/>
      <c r="PR2095" s="672"/>
      <c r="PS2095" s="672"/>
      <c r="PT2095" s="672"/>
      <c r="PU2095" s="672"/>
      <c r="PV2095" s="672"/>
      <c r="PW2095" s="672"/>
      <c r="PX2095" s="672"/>
      <c r="PY2095" s="672"/>
      <c r="PZ2095" s="672"/>
      <c r="QA2095" s="672"/>
      <c r="QB2095" s="672"/>
      <c r="QC2095" s="672"/>
      <c r="QD2095" s="672"/>
      <c r="QE2095" s="672"/>
      <c r="QF2095" s="672"/>
      <c r="QG2095" s="672"/>
      <c r="QH2095" s="672"/>
      <c r="QI2095" s="672"/>
      <c r="QJ2095" s="672"/>
      <c r="QK2095" s="672"/>
      <c r="QL2095" s="672"/>
      <c r="QM2095" s="672"/>
      <c r="QN2095" s="672"/>
      <c r="QO2095" s="672"/>
      <c r="QP2095" s="672"/>
      <c r="QQ2095" s="672"/>
      <c r="QR2095" s="672"/>
      <c r="QS2095" s="672"/>
      <c r="QT2095" s="672"/>
      <c r="QU2095" s="672"/>
      <c r="QV2095" s="672"/>
      <c r="QW2095" s="672"/>
      <c r="QX2095" s="672"/>
      <c r="QY2095" s="672"/>
      <c r="QZ2095" s="672"/>
      <c r="RA2095" s="672"/>
      <c r="RB2095" s="672"/>
      <c r="RC2095" s="672"/>
      <c r="RD2095" s="672"/>
      <c r="RE2095" s="672"/>
      <c r="RF2095" s="672"/>
      <c r="RG2095" s="672"/>
      <c r="RH2095" s="672"/>
      <c r="RI2095" s="672"/>
      <c r="RJ2095" s="672"/>
      <c r="RK2095" s="672"/>
      <c r="RL2095" s="672"/>
      <c r="RM2095" s="672"/>
      <c r="RN2095" s="672"/>
      <c r="RO2095" s="672"/>
      <c r="RP2095" s="672"/>
      <c r="RQ2095" s="672"/>
      <c r="RR2095" s="672"/>
      <c r="RS2095" s="672"/>
      <c r="RT2095" s="672"/>
      <c r="RU2095" s="672"/>
      <c r="RV2095" s="672"/>
      <c r="RW2095" s="672"/>
      <c r="RX2095" s="672"/>
      <c r="RY2095" s="672"/>
      <c r="RZ2095" s="672"/>
      <c r="SA2095" s="672"/>
      <c r="SB2095" s="672"/>
      <c r="SC2095" s="672"/>
      <c r="SD2095" s="672"/>
      <c r="SE2095" s="672"/>
      <c r="SF2095" s="672"/>
      <c r="SG2095" s="672"/>
      <c r="SH2095" s="672"/>
      <c r="SI2095" s="672"/>
      <c r="SJ2095" s="672"/>
      <c r="SK2095" s="672"/>
      <c r="SL2095" s="672"/>
      <c r="SM2095" s="672"/>
      <c r="SN2095" s="672"/>
      <c r="SO2095" s="672"/>
      <c r="SP2095" s="672"/>
      <c r="SQ2095" s="672"/>
      <c r="SR2095" s="672"/>
      <c r="SS2095" s="672"/>
      <c r="ST2095" s="672"/>
      <c r="SU2095" s="672"/>
      <c r="SV2095" s="672"/>
      <c r="SW2095" s="672"/>
      <c r="SX2095" s="672"/>
      <c r="SY2095" s="672"/>
      <c r="SZ2095" s="672"/>
      <c r="TA2095" s="672"/>
      <c r="TB2095" s="672"/>
      <c r="TC2095" s="672"/>
      <c r="TD2095" s="672"/>
      <c r="TE2095" s="672"/>
      <c r="TF2095" s="672"/>
      <c r="TG2095" s="672"/>
      <c r="TH2095" s="672"/>
      <c r="TI2095" s="672"/>
      <c r="TJ2095" s="672"/>
      <c r="TK2095" s="672"/>
      <c r="TL2095" s="672"/>
      <c r="TM2095" s="672"/>
      <c r="TN2095" s="672"/>
      <c r="TO2095" s="672"/>
      <c r="TP2095" s="672"/>
      <c r="TQ2095" s="672"/>
      <c r="TR2095" s="672"/>
      <c r="TS2095" s="672"/>
      <c r="TT2095" s="672"/>
      <c r="TU2095" s="672"/>
      <c r="TV2095" s="672"/>
      <c r="TW2095" s="672"/>
      <c r="TX2095" s="672"/>
      <c r="TY2095" s="672"/>
      <c r="TZ2095" s="672"/>
      <c r="UA2095" s="672"/>
      <c r="UB2095" s="672"/>
      <c r="UC2095" s="672"/>
      <c r="UD2095" s="672"/>
      <c r="UE2095" s="672"/>
      <c r="UF2095" s="672"/>
      <c r="UG2095" s="672"/>
      <c r="UH2095" s="672"/>
      <c r="UI2095" s="672"/>
      <c r="UJ2095" s="672"/>
      <c r="UK2095" s="672"/>
      <c r="UL2095" s="672"/>
      <c r="UM2095" s="672"/>
      <c r="UN2095" s="672"/>
      <c r="UO2095" s="672"/>
      <c r="UP2095" s="672"/>
      <c r="UQ2095" s="672"/>
      <c r="UR2095" s="672"/>
      <c r="US2095" s="672"/>
      <c r="UT2095" s="672"/>
      <c r="UU2095" s="672"/>
      <c r="UV2095" s="672"/>
      <c r="UW2095" s="672"/>
      <c r="UX2095" s="672"/>
      <c r="UY2095" s="672"/>
      <c r="UZ2095" s="672"/>
      <c r="VA2095" s="672"/>
      <c r="VB2095" s="672"/>
      <c r="VC2095" s="672"/>
      <c r="VD2095" s="672"/>
      <c r="VE2095" s="672"/>
      <c r="VF2095" s="672"/>
      <c r="VG2095" s="672"/>
      <c r="VH2095" s="672"/>
      <c r="VI2095" s="672"/>
      <c r="VJ2095" s="672"/>
      <c r="VK2095" s="672"/>
      <c r="VL2095" s="672"/>
      <c r="VM2095" s="672"/>
      <c r="VN2095" s="672"/>
      <c r="VO2095" s="672"/>
      <c r="VP2095" s="672"/>
      <c r="VQ2095" s="672"/>
      <c r="VR2095" s="672"/>
      <c r="VS2095" s="672"/>
      <c r="VT2095" s="672"/>
      <c r="VU2095" s="672"/>
      <c r="VV2095" s="672"/>
      <c r="VW2095" s="672"/>
      <c r="VX2095" s="672"/>
      <c r="VY2095" s="672"/>
      <c r="VZ2095" s="672"/>
      <c r="WA2095" s="672"/>
      <c r="WB2095" s="672"/>
      <c r="WC2095" s="672"/>
      <c r="WD2095" s="672"/>
      <c r="WE2095" s="672"/>
      <c r="WF2095" s="672"/>
      <c r="WG2095" s="672"/>
      <c r="WH2095" s="672"/>
      <c r="WI2095" s="672"/>
      <c r="WJ2095" s="672"/>
      <c r="WK2095" s="672"/>
      <c r="WL2095" s="672"/>
      <c r="WM2095" s="672"/>
      <c r="WN2095" s="672"/>
      <c r="WO2095" s="672"/>
      <c r="WP2095" s="672"/>
      <c r="WQ2095" s="672"/>
      <c r="WR2095" s="672"/>
      <c r="WS2095" s="672"/>
      <c r="WT2095" s="672"/>
      <c r="WU2095" s="672"/>
      <c r="WV2095" s="672"/>
      <c r="WW2095" s="672"/>
      <c r="WX2095" s="672"/>
      <c r="WY2095" s="672"/>
      <c r="WZ2095" s="672"/>
      <c r="XA2095" s="672"/>
      <c r="XB2095" s="672"/>
      <c r="XC2095" s="672"/>
      <c r="XD2095" s="672"/>
      <c r="XE2095" s="672"/>
      <c r="XF2095" s="672"/>
      <c r="XG2095" s="672"/>
      <c r="XH2095" s="672"/>
      <c r="XI2095" s="672"/>
      <c r="XJ2095" s="672"/>
      <c r="XK2095" s="672"/>
      <c r="XL2095" s="672"/>
      <c r="XM2095" s="672"/>
      <c r="XN2095" s="672"/>
      <c r="XO2095" s="672"/>
      <c r="XP2095" s="672"/>
      <c r="XQ2095" s="672"/>
      <c r="XR2095" s="672"/>
      <c r="XS2095" s="672"/>
      <c r="XT2095" s="672"/>
      <c r="XU2095" s="672"/>
      <c r="XV2095" s="672"/>
      <c r="XW2095" s="672"/>
      <c r="XX2095" s="672"/>
      <c r="XY2095" s="672"/>
      <c r="XZ2095" s="672"/>
      <c r="YA2095" s="672"/>
      <c r="YB2095" s="672"/>
      <c r="YC2095" s="672"/>
      <c r="YD2095" s="672"/>
      <c r="YE2095" s="672"/>
      <c r="YF2095" s="672"/>
      <c r="YG2095" s="672"/>
      <c r="YH2095" s="672"/>
      <c r="YI2095" s="672"/>
      <c r="YJ2095" s="672"/>
      <c r="YK2095" s="672"/>
      <c r="YL2095" s="672"/>
      <c r="YM2095" s="672"/>
      <c r="YN2095" s="672"/>
      <c r="YO2095" s="672"/>
      <c r="YP2095" s="672"/>
      <c r="YQ2095" s="672"/>
      <c r="YR2095" s="672"/>
      <c r="YS2095" s="672"/>
      <c r="YT2095" s="672"/>
      <c r="YU2095" s="672"/>
      <c r="YV2095" s="672"/>
      <c r="YW2095" s="672"/>
      <c r="YX2095" s="672"/>
      <c r="YY2095" s="672"/>
      <c r="YZ2095" s="672"/>
      <c r="ZA2095" s="672"/>
      <c r="ZB2095" s="672"/>
      <c r="ZC2095" s="672"/>
      <c r="ZD2095" s="672"/>
      <c r="ZE2095" s="672"/>
      <c r="ZF2095" s="672"/>
      <c r="ZG2095" s="672"/>
      <c r="ZH2095" s="672"/>
      <c r="ZI2095" s="672"/>
      <c r="ZJ2095" s="672"/>
      <c r="ZK2095" s="672"/>
      <c r="ZL2095" s="672"/>
      <c r="ZM2095" s="672"/>
      <c r="ZN2095" s="672"/>
      <c r="ZO2095" s="672"/>
      <c r="ZP2095" s="672"/>
      <c r="ZQ2095" s="672"/>
      <c r="ZR2095" s="672"/>
      <c r="ZS2095" s="672"/>
      <c r="ZT2095" s="672"/>
      <c r="ZU2095" s="672"/>
      <c r="ZV2095" s="672"/>
      <c r="ZW2095" s="672"/>
      <c r="ZX2095" s="672"/>
      <c r="ZY2095" s="672"/>
      <c r="ZZ2095" s="672"/>
      <c r="AAA2095" s="672"/>
      <c r="AAB2095" s="672"/>
      <c r="AAC2095" s="672"/>
      <c r="AAD2095" s="672"/>
      <c r="AAE2095" s="672"/>
      <c r="AAF2095" s="672"/>
      <c r="AAG2095" s="672"/>
      <c r="AAH2095" s="672"/>
      <c r="AAI2095" s="672"/>
      <c r="AAJ2095" s="672"/>
      <c r="AAK2095" s="672"/>
      <c r="AAL2095" s="672"/>
      <c r="AAM2095" s="672"/>
      <c r="AAN2095" s="672"/>
      <c r="AAO2095" s="672"/>
      <c r="AAP2095" s="672"/>
      <c r="AAQ2095" s="672"/>
      <c r="AAR2095" s="672"/>
      <c r="AAS2095" s="672"/>
      <c r="AAT2095" s="672"/>
      <c r="AAU2095" s="672"/>
      <c r="AAV2095" s="672"/>
      <c r="AAW2095" s="672"/>
      <c r="AAX2095" s="672"/>
      <c r="AAY2095" s="672"/>
      <c r="AAZ2095" s="672"/>
      <c r="ABA2095" s="672"/>
      <c r="ABB2095" s="672"/>
      <c r="ABC2095" s="672"/>
      <c r="ABD2095" s="672"/>
      <c r="ABE2095" s="672"/>
      <c r="ABF2095" s="672"/>
      <c r="ABG2095" s="672"/>
      <c r="ABH2095" s="672"/>
      <c r="ABI2095" s="672"/>
      <c r="ABJ2095" s="672"/>
      <c r="ABK2095" s="672"/>
      <c r="ABL2095" s="672"/>
      <c r="ABM2095" s="672"/>
      <c r="ABN2095" s="672"/>
      <c r="ABO2095" s="672"/>
      <c r="ABP2095" s="672"/>
      <c r="ABQ2095" s="672"/>
      <c r="ABR2095" s="672"/>
      <c r="ABS2095" s="672"/>
      <c r="ABT2095" s="672"/>
      <c r="ABU2095" s="672"/>
      <c r="ABV2095" s="672"/>
      <c r="ABW2095" s="672"/>
      <c r="ABX2095" s="672"/>
      <c r="ABY2095" s="672"/>
      <c r="ABZ2095" s="672"/>
      <c r="ACA2095" s="672"/>
      <c r="ACB2095" s="672"/>
      <c r="ACC2095" s="672"/>
      <c r="ACD2095" s="672"/>
      <c r="ACE2095" s="672"/>
      <c r="ACF2095" s="672"/>
      <c r="ACG2095" s="672"/>
      <c r="ACH2095" s="672"/>
      <c r="ACI2095" s="672"/>
      <c r="ACJ2095" s="672"/>
      <c r="ACK2095" s="672"/>
      <c r="ACL2095" s="672"/>
      <c r="ACM2095" s="672"/>
      <c r="ACN2095" s="672"/>
      <c r="ACO2095" s="672"/>
      <c r="ACP2095" s="672"/>
      <c r="ACQ2095" s="672"/>
      <c r="ACR2095" s="672"/>
      <c r="ACS2095" s="672"/>
      <c r="ACT2095" s="672"/>
      <c r="ACU2095" s="672"/>
      <c r="ACV2095" s="672"/>
      <c r="ACW2095" s="672"/>
      <c r="ACX2095" s="672"/>
      <c r="ACY2095" s="672"/>
      <c r="ACZ2095" s="672"/>
      <c r="ADA2095" s="672"/>
      <c r="ADB2095" s="672"/>
      <c r="ADC2095" s="672"/>
      <c r="ADD2095" s="672"/>
      <c r="ADE2095" s="672"/>
      <c r="ADF2095" s="672"/>
      <c r="ADG2095" s="672"/>
      <c r="ADH2095" s="672"/>
      <c r="ADI2095" s="672"/>
      <c r="ADJ2095" s="672"/>
      <c r="ADK2095" s="672"/>
      <c r="ADL2095" s="672"/>
      <c r="ADM2095" s="672"/>
      <c r="ADN2095" s="672"/>
      <c r="ADO2095" s="672"/>
      <c r="ADP2095" s="672"/>
      <c r="ADQ2095" s="672"/>
      <c r="ADR2095" s="672"/>
      <c r="ADS2095" s="672"/>
      <c r="ADT2095" s="672"/>
      <c r="ADU2095" s="672"/>
      <c r="ADV2095" s="672"/>
      <c r="ADW2095" s="672"/>
      <c r="ADX2095" s="672"/>
      <c r="ADY2095" s="672"/>
      <c r="ADZ2095" s="672"/>
      <c r="AEA2095" s="672"/>
      <c r="AEB2095" s="672"/>
      <c r="AEC2095" s="672"/>
      <c r="AED2095" s="672"/>
      <c r="AEE2095" s="672"/>
      <c r="AEF2095" s="672"/>
      <c r="AEG2095" s="672"/>
      <c r="AEH2095" s="672"/>
      <c r="AEI2095" s="672"/>
      <c r="AEJ2095" s="672"/>
      <c r="AEK2095" s="672"/>
      <c r="AEL2095" s="672"/>
      <c r="AEM2095" s="672"/>
      <c r="AEN2095" s="672"/>
      <c r="AEO2095" s="672"/>
      <c r="AEP2095" s="672"/>
      <c r="AEQ2095" s="672"/>
      <c r="AER2095" s="672"/>
      <c r="AES2095" s="672"/>
      <c r="AET2095" s="672"/>
      <c r="AEU2095" s="672"/>
      <c r="AEV2095" s="672"/>
      <c r="AEW2095" s="672"/>
      <c r="AEX2095" s="672"/>
      <c r="AEY2095" s="672"/>
      <c r="AEZ2095" s="672"/>
      <c r="AFA2095" s="672"/>
      <c r="AFB2095" s="672"/>
      <c r="AFC2095" s="672"/>
      <c r="AFD2095" s="672"/>
      <c r="AFE2095" s="672"/>
      <c r="AFF2095" s="672"/>
      <c r="AFG2095" s="672"/>
      <c r="AFH2095" s="672"/>
      <c r="AFI2095" s="672"/>
      <c r="AFJ2095" s="672"/>
      <c r="AFK2095" s="672"/>
      <c r="AFL2095" s="672"/>
      <c r="AFM2095" s="672"/>
      <c r="AFN2095" s="672"/>
      <c r="AFO2095" s="672"/>
      <c r="AFP2095" s="672"/>
      <c r="AFQ2095" s="672"/>
      <c r="AFR2095" s="672"/>
      <c r="AFS2095" s="672"/>
      <c r="AFT2095" s="672"/>
      <c r="AFU2095" s="672"/>
      <c r="AFV2095" s="672"/>
      <c r="AFW2095" s="672"/>
      <c r="AFX2095" s="672"/>
      <c r="AFY2095" s="672"/>
      <c r="AFZ2095" s="672"/>
      <c r="AGA2095" s="672"/>
      <c r="AGB2095" s="672"/>
      <c r="AGC2095" s="672"/>
      <c r="AGD2095" s="672"/>
      <c r="AGE2095" s="672"/>
      <c r="AGF2095" s="672"/>
      <c r="AGG2095" s="672"/>
      <c r="AGH2095" s="672"/>
      <c r="AGI2095" s="672"/>
      <c r="AGJ2095" s="672"/>
      <c r="AGK2095" s="672"/>
      <c r="AGL2095" s="672"/>
      <c r="AGM2095" s="672"/>
      <c r="AGN2095" s="672"/>
      <c r="AGO2095" s="672"/>
      <c r="AGP2095" s="672"/>
      <c r="AGQ2095" s="672"/>
      <c r="AGR2095" s="672"/>
      <c r="AGS2095" s="672"/>
      <c r="AGT2095" s="672"/>
      <c r="AGU2095" s="672"/>
      <c r="AGV2095" s="672"/>
      <c r="AGW2095" s="672"/>
      <c r="AGX2095" s="672"/>
      <c r="AGY2095" s="672"/>
      <c r="AGZ2095" s="672"/>
      <c r="AHA2095" s="672"/>
      <c r="AHB2095" s="672"/>
      <c r="AHC2095" s="672"/>
      <c r="AHD2095" s="672"/>
      <c r="AHE2095" s="672"/>
      <c r="AHF2095" s="672"/>
      <c r="AHG2095" s="672"/>
      <c r="AHH2095" s="672"/>
      <c r="AHI2095" s="672"/>
      <c r="AHJ2095" s="672"/>
      <c r="AHK2095" s="672"/>
      <c r="AHL2095" s="672"/>
      <c r="AHM2095" s="672"/>
      <c r="AHN2095" s="672"/>
      <c r="AHO2095" s="672"/>
      <c r="AHP2095" s="672"/>
      <c r="AHQ2095" s="672"/>
      <c r="AHR2095" s="672"/>
      <c r="AHS2095" s="672"/>
      <c r="AHT2095" s="672"/>
      <c r="AHU2095" s="672"/>
      <c r="AHV2095" s="672"/>
      <c r="AHW2095" s="672"/>
      <c r="AHX2095" s="672"/>
      <c r="AHY2095" s="672"/>
      <c r="AHZ2095" s="672"/>
      <c r="AIA2095" s="672"/>
      <c r="AIB2095" s="672"/>
      <c r="AIC2095" s="672"/>
      <c r="AID2095" s="672"/>
      <c r="AIE2095" s="672"/>
      <c r="AIF2095" s="672"/>
      <c r="AIG2095" s="672"/>
      <c r="AIH2095" s="672"/>
      <c r="AII2095" s="672"/>
      <c r="AIJ2095" s="672"/>
      <c r="AIK2095" s="672"/>
      <c r="AIL2095" s="672"/>
      <c r="AIM2095" s="672"/>
      <c r="AIN2095" s="672"/>
      <c r="AIO2095" s="672"/>
      <c r="AIP2095" s="672"/>
      <c r="AIQ2095" s="672"/>
      <c r="AIR2095" s="672"/>
      <c r="AIS2095" s="672"/>
      <c r="AIT2095" s="672"/>
      <c r="AIU2095" s="672"/>
      <c r="AIV2095" s="672"/>
      <c r="AIW2095" s="672"/>
      <c r="AIX2095" s="672"/>
      <c r="AIY2095" s="672"/>
      <c r="AIZ2095" s="672"/>
      <c r="AJA2095" s="672"/>
      <c r="AJB2095" s="672"/>
      <c r="AJC2095" s="672"/>
      <c r="AJD2095" s="672"/>
      <c r="AJE2095" s="672"/>
      <c r="AJF2095" s="672"/>
      <c r="AJG2095" s="672"/>
      <c r="AJH2095" s="672"/>
      <c r="AJI2095" s="672"/>
      <c r="AJJ2095" s="672"/>
      <c r="AJK2095" s="672"/>
      <c r="AJL2095" s="672"/>
      <c r="AJM2095" s="672"/>
      <c r="AJN2095" s="672"/>
      <c r="AJO2095" s="672"/>
      <c r="AJP2095" s="672"/>
      <c r="AJQ2095" s="672"/>
      <c r="AJR2095" s="672"/>
      <c r="AJS2095" s="672"/>
      <c r="AJT2095" s="672"/>
      <c r="AJU2095" s="672"/>
      <c r="AJV2095" s="672"/>
      <c r="AJW2095" s="672"/>
      <c r="AJX2095" s="672"/>
      <c r="AJY2095" s="672"/>
      <c r="AJZ2095" s="672"/>
      <c r="AKA2095" s="672"/>
      <c r="AKB2095" s="672"/>
      <c r="AKC2095" s="672"/>
      <c r="AKD2095" s="672"/>
      <c r="AKE2095" s="672"/>
      <c r="AKF2095" s="672"/>
      <c r="AKG2095" s="672"/>
      <c r="AKH2095" s="672"/>
      <c r="AKI2095" s="672"/>
      <c r="AKJ2095" s="672"/>
      <c r="AKK2095" s="672"/>
      <c r="AKL2095" s="672"/>
      <c r="AKM2095" s="672"/>
      <c r="AKN2095" s="672"/>
      <c r="AKO2095" s="672"/>
      <c r="AKP2095" s="672"/>
      <c r="AKQ2095" s="672"/>
      <c r="AKR2095" s="672"/>
      <c r="AKS2095" s="672"/>
      <c r="AKT2095" s="672"/>
      <c r="AKU2095" s="672"/>
      <c r="AKV2095" s="672"/>
      <c r="AKW2095" s="672"/>
      <c r="AKX2095" s="672"/>
      <c r="AKY2095" s="672"/>
      <c r="AKZ2095" s="672"/>
      <c r="ALA2095" s="672"/>
      <c r="ALB2095" s="672"/>
      <c r="ALC2095" s="672"/>
      <c r="ALD2095" s="672"/>
      <c r="ALE2095" s="672"/>
      <c r="ALF2095" s="672"/>
      <c r="ALG2095" s="672"/>
      <c r="ALH2095" s="672"/>
      <c r="ALI2095" s="672"/>
      <c r="ALJ2095" s="672"/>
      <c r="ALK2095" s="672"/>
      <c r="ALL2095" s="672"/>
      <c r="ALM2095" s="672"/>
      <c r="ALN2095" s="672"/>
      <c r="ALO2095" s="672"/>
      <c r="ALP2095" s="672"/>
      <c r="ALQ2095" s="672"/>
      <c r="ALR2095" s="672"/>
      <c r="ALS2095" s="672"/>
      <c r="ALT2095" s="672"/>
      <c r="ALU2095" s="672"/>
      <c r="ALV2095" s="672"/>
      <c r="ALW2095" s="672"/>
      <c r="ALX2095" s="672"/>
      <c r="ALY2095" s="672"/>
      <c r="ALZ2095" s="672"/>
      <c r="AMA2095" s="672"/>
      <c r="AMB2095" s="672"/>
      <c r="AMC2095" s="672"/>
      <c r="AMD2095" s="672"/>
      <c r="AME2095" s="672"/>
      <c r="AMF2095" s="672"/>
      <c r="AMG2095" s="672"/>
      <c r="AMH2095" s="672"/>
      <c r="AMI2095" s="672"/>
      <c r="AMJ2095" s="672"/>
      <c r="AMK2095" s="672"/>
      <c r="AML2095" s="672"/>
      <c r="AMM2095" s="672"/>
      <c r="AMN2095" s="672"/>
      <c r="AMO2095" s="672"/>
      <c r="AMP2095" s="672"/>
      <c r="AMQ2095" s="672"/>
      <c r="AMR2095" s="672"/>
      <c r="AMS2095" s="672"/>
      <c r="AMT2095" s="672"/>
      <c r="AMU2095" s="672"/>
      <c r="AMV2095" s="672"/>
      <c r="AMW2095" s="672"/>
      <c r="AMX2095" s="672"/>
      <c r="AMY2095" s="672"/>
      <c r="AMZ2095" s="672"/>
      <c r="ANA2095" s="672"/>
      <c r="ANB2095" s="672"/>
      <c r="ANC2095" s="672"/>
      <c r="AND2095" s="672"/>
      <c r="ANE2095" s="672"/>
      <c r="ANF2095" s="672"/>
      <c r="ANG2095" s="672"/>
      <c r="ANH2095" s="672"/>
      <c r="ANI2095" s="672"/>
      <c r="ANJ2095" s="672"/>
      <c r="ANK2095" s="672"/>
      <c r="ANL2095" s="672"/>
      <c r="ANM2095" s="672"/>
      <c r="ANN2095" s="672"/>
      <c r="ANO2095" s="672"/>
      <c r="ANP2095" s="672"/>
      <c r="ANQ2095" s="672"/>
      <c r="ANR2095" s="672"/>
      <c r="ANS2095" s="672"/>
      <c r="ANT2095" s="672"/>
      <c r="ANU2095" s="672"/>
      <c r="ANV2095" s="672"/>
      <c r="ANW2095" s="672"/>
      <c r="ANX2095" s="672"/>
      <c r="ANY2095" s="672"/>
      <c r="ANZ2095" s="672"/>
      <c r="AOA2095" s="672"/>
      <c r="AOB2095" s="672"/>
      <c r="AOC2095" s="672"/>
      <c r="AOD2095" s="672"/>
      <c r="AOE2095" s="672"/>
      <c r="AOF2095" s="672"/>
      <c r="AOG2095" s="672"/>
      <c r="AOH2095" s="672"/>
      <c r="AOI2095" s="672"/>
      <c r="AOJ2095" s="672"/>
      <c r="AOK2095" s="672"/>
      <c r="AOL2095" s="672"/>
      <c r="AOM2095" s="672"/>
      <c r="AON2095" s="672"/>
      <c r="AOO2095" s="672"/>
      <c r="AOP2095" s="672"/>
      <c r="AOQ2095" s="672"/>
      <c r="AOR2095" s="672"/>
      <c r="AOS2095" s="672"/>
      <c r="AOT2095" s="672"/>
      <c r="AOU2095" s="672"/>
      <c r="AOV2095" s="672"/>
      <c r="AOW2095" s="672"/>
      <c r="AOX2095" s="672"/>
      <c r="AOY2095" s="672"/>
      <c r="AOZ2095" s="672"/>
      <c r="APA2095" s="672"/>
      <c r="APB2095" s="672"/>
      <c r="APC2095" s="672"/>
      <c r="APD2095" s="672"/>
      <c r="APE2095" s="672"/>
      <c r="APF2095" s="672"/>
      <c r="APG2095" s="672"/>
      <c r="APH2095" s="672"/>
      <c r="API2095" s="672"/>
      <c r="APJ2095" s="672"/>
      <c r="APK2095" s="672"/>
      <c r="APL2095" s="672"/>
      <c r="APM2095" s="672"/>
      <c r="APN2095" s="672"/>
      <c r="APO2095" s="672"/>
      <c r="APP2095" s="672"/>
      <c r="APQ2095" s="672"/>
      <c r="APR2095" s="672"/>
      <c r="APS2095" s="672"/>
      <c r="APT2095" s="672"/>
      <c r="APU2095" s="672"/>
      <c r="APV2095" s="672"/>
      <c r="APW2095" s="672"/>
      <c r="APX2095" s="672"/>
      <c r="APY2095" s="672"/>
      <c r="APZ2095" s="672"/>
      <c r="AQA2095" s="672"/>
      <c r="AQB2095" s="672"/>
      <c r="AQC2095" s="672"/>
      <c r="AQD2095" s="672"/>
      <c r="AQE2095" s="672"/>
      <c r="AQF2095" s="672"/>
      <c r="AQG2095" s="672"/>
      <c r="AQH2095" s="672"/>
      <c r="AQI2095" s="672"/>
      <c r="AQJ2095" s="672"/>
      <c r="AQK2095" s="672"/>
      <c r="AQL2095" s="672"/>
      <c r="AQM2095" s="672"/>
      <c r="AQN2095" s="672"/>
      <c r="AQO2095" s="672"/>
      <c r="AQP2095" s="672"/>
      <c r="AQQ2095" s="672"/>
      <c r="AQR2095" s="672"/>
      <c r="AQS2095" s="672"/>
      <c r="AQT2095" s="672"/>
      <c r="AQU2095" s="672"/>
      <c r="AQV2095" s="672"/>
      <c r="AQW2095" s="672"/>
      <c r="AQX2095" s="672"/>
      <c r="AQY2095" s="672"/>
      <c r="AQZ2095" s="672"/>
      <c r="ARA2095" s="672"/>
      <c r="ARB2095" s="672"/>
      <c r="ARC2095" s="672"/>
      <c r="ARD2095" s="672"/>
      <c r="ARE2095" s="672"/>
      <c r="ARF2095" s="672"/>
      <c r="ARG2095" s="672"/>
      <c r="ARH2095" s="672"/>
      <c r="ARI2095" s="672"/>
      <c r="ARJ2095" s="672"/>
      <c r="ARK2095" s="672"/>
      <c r="ARL2095" s="672"/>
      <c r="ARM2095" s="672"/>
      <c r="ARN2095" s="672"/>
      <c r="ARO2095" s="672"/>
      <c r="ARP2095" s="672"/>
      <c r="ARQ2095" s="672"/>
      <c r="ARR2095" s="672"/>
      <c r="ARS2095" s="672"/>
      <c r="ART2095" s="672"/>
      <c r="ARU2095" s="672"/>
      <c r="ARV2095" s="672"/>
      <c r="ARW2095" s="672"/>
      <c r="ARX2095" s="672"/>
      <c r="ARY2095" s="672"/>
      <c r="ARZ2095" s="672"/>
      <c r="ASA2095" s="672"/>
      <c r="ASB2095" s="672"/>
      <c r="ASC2095" s="672"/>
      <c r="ASD2095" s="672"/>
      <c r="ASE2095" s="672"/>
      <c r="ASF2095" s="672"/>
      <c r="ASG2095" s="672"/>
      <c r="ASH2095" s="672"/>
      <c r="ASI2095" s="672"/>
      <c r="ASJ2095" s="672"/>
      <c r="ASK2095" s="672"/>
      <c r="ASL2095" s="672"/>
      <c r="ASM2095" s="672"/>
      <c r="ASN2095" s="672"/>
      <c r="ASO2095" s="672"/>
      <c r="ASP2095" s="672"/>
      <c r="ASQ2095" s="672"/>
      <c r="ASR2095" s="672"/>
      <c r="ASS2095" s="672"/>
      <c r="AST2095" s="672"/>
      <c r="ASU2095" s="672"/>
      <c r="ASV2095" s="672"/>
      <c r="ASW2095" s="672"/>
      <c r="ASX2095" s="672"/>
      <c r="ASY2095" s="672"/>
      <c r="ASZ2095" s="672"/>
      <c r="ATA2095" s="672"/>
      <c r="ATB2095" s="672"/>
      <c r="ATC2095" s="672"/>
      <c r="ATD2095" s="672"/>
      <c r="ATE2095" s="672"/>
      <c r="ATF2095" s="672"/>
      <c r="ATG2095" s="672"/>
      <c r="ATH2095" s="672"/>
      <c r="ATI2095" s="672"/>
      <c r="ATJ2095" s="672"/>
      <c r="ATK2095" s="672"/>
      <c r="ATL2095" s="672"/>
      <c r="ATM2095" s="672"/>
      <c r="ATN2095" s="672"/>
      <c r="ATO2095" s="672"/>
      <c r="ATP2095" s="672"/>
      <c r="ATQ2095" s="672"/>
      <c r="ATR2095" s="672"/>
      <c r="ATS2095" s="672"/>
      <c r="ATT2095" s="672"/>
      <c r="ATU2095" s="672"/>
      <c r="ATV2095" s="672"/>
      <c r="ATW2095" s="672"/>
      <c r="ATX2095" s="672"/>
      <c r="ATY2095" s="672"/>
      <c r="ATZ2095" s="672"/>
      <c r="AUA2095" s="672"/>
      <c r="AUB2095" s="672"/>
      <c r="AUC2095" s="672"/>
      <c r="AUD2095" s="672"/>
      <c r="AUE2095" s="672"/>
      <c r="AUF2095" s="672"/>
      <c r="AUG2095" s="672"/>
      <c r="AUH2095" s="672"/>
      <c r="AUI2095" s="672"/>
      <c r="AUJ2095" s="672"/>
      <c r="AUK2095" s="672"/>
      <c r="AUL2095" s="672"/>
      <c r="AUM2095" s="672"/>
      <c r="AUN2095" s="672"/>
      <c r="AUO2095" s="672"/>
      <c r="AUP2095" s="672"/>
      <c r="AUQ2095" s="672"/>
      <c r="AUR2095" s="672"/>
      <c r="AUS2095" s="672"/>
      <c r="AUT2095" s="672"/>
      <c r="AUU2095" s="672"/>
      <c r="AUV2095" s="672"/>
      <c r="AUW2095" s="672"/>
      <c r="AUX2095" s="672"/>
      <c r="AUY2095" s="672"/>
      <c r="AUZ2095" s="672"/>
      <c r="AVA2095" s="672"/>
      <c r="AVB2095" s="672"/>
      <c r="AVC2095" s="672"/>
      <c r="AVD2095" s="672"/>
      <c r="AVE2095" s="672"/>
      <c r="AVF2095" s="672"/>
      <c r="AVG2095" s="672"/>
      <c r="AVH2095" s="672"/>
      <c r="AVI2095" s="672"/>
      <c r="AVJ2095" s="672"/>
      <c r="AVK2095" s="672"/>
    </row>
    <row r="2096" spans="1:1259">
      <c r="A2096" s="697"/>
      <c r="B2096" s="558"/>
      <c r="C2096" s="558"/>
      <c r="D2096" s="676" t="s">
        <v>1067</v>
      </c>
      <c r="E2096" s="524"/>
      <c r="F2096" s="676"/>
      <c r="G2096" s="676">
        <v>2022</v>
      </c>
      <c r="H2096" s="676">
        <v>6</v>
      </c>
      <c r="I2096" s="687"/>
      <c r="J2096" s="677"/>
      <c r="K2096" s="676" t="s">
        <v>1264</v>
      </c>
      <c r="L2096" s="677" t="s">
        <v>1251</v>
      </c>
      <c r="M2096" s="677">
        <v>44504</v>
      </c>
      <c r="N2096" s="677">
        <v>44652</v>
      </c>
      <c r="O2096" s="677"/>
      <c r="P2096" s="677"/>
      <c r="Q2096" s="677"/>
      <c r="R2096" s="677"/>
      <c r="S2096" s="676" t="s">
        <v>1118</v>
      </c>
      <c r="T2096" s="676">
        <v>60</v>
      </c>
      <c r="U2096" s="676">
        <v>49201132</v>
      </c>
      <c r="V2096" s="676" t="s">
        <v>986</v>
      </c>
      <c r="W2096" s="678">
        <v>360</v>
      </c>
      <c r="X2096" s="551">
        <v>832</v>
      </c>
      <c r="Y2096" s="693">
        <v>299520</v>
      </c>
      <c r="Z2096" s="667">
        <v>0.53</v>
      </c>
      <c r="AA2096" s="682">
        <f>Y2096*Z2096</f>
        <v>158745.60000000001</v>
      </c>
      <c r="AB2096" s="521"/>
      <c r="AC2096" s="668">
        <v>0</v>
      </c>
      <c r="AD2096" s="676"/>
      <c r="AE2096" s="669"/>
      <c r="AF2096" s="695">
        <f>AA2096+AD2096+AE2096</f>
        <v>158745.60000000001</v>
      </c>
      <c r="AG2096" s="665" t="s">
        <v>1073</v>
      </c>
      <c r="AH2096" s="641">
        <v>0</v>
      </c>
      <c r="AI2096" s="676">
        <v>60</v>
      </c>
      <c r="AJ2096" s="665" t="s">
        <v>1252</v>
      </c>
      <c r="AK2096" s="676" t="s">
        <v>1253</v>
      </c>
      <c r="AL2096" s="696" t="s">
        <v>1254</v>
      </c>
      <c r="AM2096" s="665" t="s">
        <v>52</v>
      </c>
      <c r="AN2096" s="676" t="s">
        <v>1076</v>
      </c>
      <c r="AO2096" s="665"/>
      <c r="AP2096" s="676"/>
      <c r="AQ2096" s="676" t="s">
        <v>1090</v>
      </c>
      <c r="AR2096" s="676"/>
      <c r="AS2096" s="523" t="s">
        <v>1157</v>
      </c>
      <c r="AT2096" s="523" t="s">
        <v>1078</v>
      </c>
      <c r="AU2096" s="523" t="s">
        <v>1078</v>
      </c>
      <c r="AV2096" s="674"/>
      <c r="AW2096" s="673">
        <f>U2096</f>
        <v>49201132</v>
      </c>
      <c r="AX2096" s="673" cm="1">
        <f t="array" ref="AX2096">SUM(MID(0&amp;AW2096,LARGE(INDEX(ISNUMBER(--MID(AW2096,ROW($1:$8),1))*ROW($1:$8),),ROW($1:$8))+1,1)*10^ROW($1:$8)/10)</f>
        <v>49201132</v>
      </c>
      <c r="AY2096" s="673" t="str">
        <f>VLOOKUP($AX2096,'Item Master Data'!$A:$F,3,FALSE)</f>
        <v>Q.PEAK DUO BLK G10+</v>
      </c>
      <c r="AZ2096" s="673">
        <f>VLOOKUP($AX2096,'Item Master Data'!$A:$F,6,FALSE)</f>
        <v>360</v>
      </c>
      <c r="BA2096" s="673">
        <f>X2096/BB2096</f>
        <v>26</v>
      </c>
      <c r="BB2096" s="673">
        <f>VLOOKUP(AX2096,'Item Master Data'!$A:$G,7,FALSE)</f>
        <v>32</v>
      </c>
      <c r="BC2096" s="673"/>
      <c r="BD2096" s="673">
        <f>W2096-AZ2096</f>
        <v>0</v>
      </c>
      <c r="BE2096" s="593"/>
      <c r="BF2096" s="593"/>
      <c r="BG2096" s="593"/>
      <c r="BH2096" s="593"/>
      <c r="BI2096" s="593"/>
      <c r="BJ2096" s="593"/>
      <c r="BK2096" s="593"/>
      <c r="BL2096" s="593"/>
      <c r="BM2096" s="593"/>
      <c r="BN2096" s="593"/>
      <c r="BO2096" s="593"/>
      <c r="BP2096" s="593"/>
      <c r="BQ2096" s="593"/>
      <c r="BR2096" s="593"/>
      <c r="BS2096" s="593"/>
      <c r="BT2096" s="593"/>
      <c r="BU2096" s="593"/>
      <c r="BV2096" s="593"/>
      <c r="BW2096" s="593"/>
      <c r="BX2096" s="593"/>
      <c r="BY2096" s="593"/>
      <c r="BZ2096" s="593"/>
      <c r="CA2096" s="593"/>
      <c r="CB2096" s="593"/>
      <c r="CC2096" s="593"/>
      <c r="CD2096" s="593"/>
      <c r="CE2096" s="593"/>
      <c r="CF2096" s="593"/>
      <c r="CG2096" s="593"/>
      <c r="CH2096" s="593"/>
      <c r="CI2096" s="593"/>
      <c r="CJ2096" s="593"/>
      <c r="CK2096" s="593"/>
      <c r="CL2096" s="593"/>
      <c r="CM2096" s="593"/>
      <c r="CN2096" s="593"/>
      <c r="CO2096" s="593"/>
      <c r="CP2096" s="593"/>
      <c r="CQ2096" s="593"/>
      <c r="CR2096" s="593"/>
      <c r="CS2096" s="593"/>
      <c r="CT2096" s="593"/>
      <c r="CU2096" s="593"/>
      <c r="CV2096" s="593"/>
      <c r="CW2096" s="593"/>
      <c r="CX2096" s="593"/>
      <c r="CY2096" s="593"/>
      <c r="CZ2096" s="593"/>
      <c r="DA2096" s="593"/>
      <c r="DB2096" s="593"/>
      <c r="DC2096" s="593"/>
      <c r="DD2096" s="593"/>
      <c r="DE2096" s="593"/>
      <c r="DF2096" s="593"/>
      <c r="DG2096" s="593"/>
      <c r="DH2096" s="593"/>
      <c r="DI2096" s="593"/>
      <c r="DJ2096" s="593"/>
      <c r="DK2096" s="593"/>
      <c r="DL2096" s="593"/>
      <c r="DM2096" s="593"/>
      <c r="DN2096" s="593"/>
      <c r="DO2096" s="593"/>
      <c r="DP2096" s="593"/>
      <c r="DQ2096" s="593"/>
      <c r="DR2096" s="593"/>
      <c r="DS2096" s="593"/>
      <c r="DT2096" s="593"/>
      <c r="DU2096" s="593"/>
      <c r="DV2096" s="593"/>
      <c r="DW2096" s="593"/>
      <c r="DX2096" s="593"/>
      <c r="DY2096" s="593"/>
      <c r="DZ2096" s="593"/>
      <c r="EA2096" s="593"/>
      <c r="EB2096" s="593"/>
      <c r="EC2096" s="593"/>
      <c r="ED2096" s="593"/>
      <c r="EE2096" s="593"/>
      <c r="EF2096" s="593"/>
      <c r="EG2096" s="593"/>
      <c r="EH2096" s="593"/>
      <c r="EI2096" s="593"/>
      <c r="EJ2096" s="593"/>
      <c r="EK2096" s="593"/>
      <c r="EL2096" s="593"/>
      <c r="EM2096" s="593"/>
      <c r="EN2096" s="593"/>
      <c r="EO2096" s="593"/>
      <c r="EP2096" s="593"/>
      <c r="EQ2096" s="593"/>
      <c r="ER2096" s="593"/>
      <c r="ES2096" s="593"/>
      <c r="ET2096" s="593"/>
      <c r="EU2096" s="593"/>
      <c r="EV2096" s="593"/>
      <c r="EW2096" s="593"/>
      <c r="EX2096" s="593"/>
      <c r="EY2096" s="593"/>
      <c r="EZ2096" s="593"/>
      <c r="FA2096" s="593"/>
      <c r="FB2096" s="593"/>
      <c r="FC2096" s="593"/>
      <c r="FD2096" s="593"/>
      <c r="FE2096" s="593"/>
      <c r="FF2096" s="593"/>
      <c r="FG2096" s="593"/>
      <c r="FH2096" s="593"/>
      <c r="FI2096" s="593"/>
      <c r="FJ2096" s="593"/>
      <c r="FK2096" s="593"/>
      <c r="FL2096" s="593"/>
      <c r="FM2096" s="593"/>
      <c r="FN2096" s="593"/>
      <c r="FO2096" s="593"/>
      <c r="FP2096" s="593"/>
      <c r="FQ2096" s="593"/>
      <c r="FR2096" s="593"/>
      <c r="FS2096" s="593"/>
      <c r="FT2096" s="593"/>
      <c r="FU2096" s="593"/>
      <c r="FV2096" s="593"/>
      <c r="FW2096" s="593"/>
      <c r="FX2096" s="593"/>
      <c r="FY2096" s="593"/>
      <c r="FZ2096" s="593"/>
      <c r="GA2096" s="593"/>
      <c r="GB2096" s="593"/>
      <c r="GC2096" s="593"/>
      <c r="GD2096" s="593"/>
      <c r="GE2096" s="593"/>
      <c r="GF2096" s="593"/>
      <c r="GG2096" s="593"/>
      <c r="GH2096" s="593"/>
      <c r="GI2096" s="593"/>
      <c r="GJ2096" s="593"/>
      <c r="GK2096" s="593"/>
      <c r="GL2096" s="593"/>
      <c r="GM2096" s="593"/>
      <c r="GN2096" s="593"/>
      <c r="GO2096" s="593"/>
      <c r="GP2096" s="593"/>
      <c r="GQ2096" s="593"/>
      <c r="GR2096" s="593"/>
      <c r="GS2096" s="593"/>
      <c r="GT2096" s="593"/>
      <c r="GU2096" s="593"/>
      <c r="GV2096" s="593"/>
      <c r="GW2096" s="593"/>
      <c r="GX2096" s="593"/>
      <c r="GY2096" s="593"/>
      <c r="GZ2096" s="593"/>
      <c r="HA2096" s="593"/>
      <c r="HB2096" s="593"/>
      <c r="HC2096" s="593"/>
      <c r="HD2096" s="593"/>
      <c r="HE2096" s="593"/>
      <c r="HF2096" s="593"/>
      <c r="HG2096" s="593"/>
      <c r="HH2096" s="593"/>
      <c r="HI2096" s="593"/>
      <c r="HJ2096" s="593"/>
      <c r="HK2096" s="593"/>
      <c r="HL2096" s="593"/>
      <c r="HM2096" s="593"/>
      <c r="HN2096" s="593"/>
      <c r="HO2096" s="593"/>
      <c r="HP2096" s="593"/>
      <c r="HQ2096" s="593"/>
      <c r="HR2096" s="593"/>
      <c r="HS2096" s="593"/>
      <c r="HT2096" s="593"/>
      <c r="HU2096" s="593"/>
      <c r="HV2096" s="593"/>
      <c r="HW2096" s="593"/>
      <c r="HX2096" s="593"/>
      <c r="HY2096" s="593"/>
      <c r="HZ2096" s="593"/>
      <c r="IA2096" s="593"/>
      <c r="IB2096" s="593"/>
      <c r="IC2096" s="593"/>
      <c r="ID2096" s="593"/>
      <c r="IE2096" s="593"/>
      <c r="IF2096" s="593"/>
      <c r="IG2096" s="593"/>
      <c r="IH2096" s="593"/>
      <c r="II2096" s="593"/>
      <c r="IJ2096" s="593"/>
      <c r="IK2096" s="593"/>
      <c r="IL2096" s="593"/>
      <c r="IM2096" s="593"/>
      <c r="IN2096" s="593"/>
      <c r="IO2096" s="593"/>
      <c r="IP2096" s="593"/>
      <c r="IQ2096" s="593"/>
      <c r="IR2096" s="593"/>
      <c r="IS2096" s="593"/>
      <c r="IT2096" s="593"/>
      <c r="IU2096" s="593"/>
      <c r="IV2096" s="593"/>
      <c r="IW2096" s="593"/>
      <c r="IX2096" s="593"/>
      <c r="IY2096" s="593"/>
      <c r="IZ2096" s="593"/>
      <c r="JA2096" s="593"/>
      <c r="JB2096" s="593"/>
      <c r="JC2096" s="593"/>
      <c r="JD2096" s="593"/>
      <c r="JE2096" s="593"/>
      <c r="JF2096" s="593"/>
      <c r="JG2096" s="593"/>
      <c r="JH2096" s="593"/>
      <c r="JI2096" s="593"/>
      <c r="JJ2096" s="593"/>
      <c r="JK2096" s="593"/>
      <c r="JL2096" s="593"/>
      <c r="JM2096" s="593"/>
      <c r="JN2096" s="593"/>
      <c r="JO2096" s="593"/>
      <c r="JP2096" s="593"/>
      <c r="JQ2096" s="593"/>
      <c r="JR2096" s="593"/>
      <c r="JS2096" s="593"/>
      <c r="JT2096" s="593"/>
      <c r="JU2096" s="593"/>
      <c r="JV2096" s="593"/>
      <c r="JW2096" s="593"/>
      <c r="JX2096" s="593"/>
      <c r="JY2096" s="593"/>
      <c r="JZ2096" s="593"/>
      <c r="KA2096" s="593"/>
      <c r="KB2096" s="593"/>
      <c r="KC2096" s="593"/>
      <c r="KD2096" s="593"/>
      <c r="KE2096" s="593"/>
      <c r="KF2096" s="593"/>
      <c r="KG2096" s="593"/>
      <c r="KH2096" s="593"/>
      <c r="KI2096" s="593"/>
      <c r="KJ2096" s="593"/>
      <c r="KK2096" s="593"/>
      <c r="KL2096" s="593"/>
      <c r="KM2096" s="593"/>
      <c r="KN2096" s="593"/>
      <c r="KO2096" s="593"/>
      <c r="KP2096" s="593"/>
      <c r="KQ2096" s="593"/>
      <c r="KR2096" s="593"/>
      <c r="KS2096" s="593"/>
      <c r="KT2096" s="593"/>
      <c r="KU2096" s="593"/>
      <c r="KV2096" s="593"/>
      <c r="KW2096" s="593"/>
      <c r="KX2096" s="593"/>
      <c r="KY2096" s="593"/>
      <c r="KZ2096" s="593"/>
      <c r="LA2096" s="593"/>
      <c r="LB2096" s="593"/>
      <c r="LC2096" s="593"/>
      <c r="LD2096" s="593"/>
      <c r="LE2096" s="593"/>
      <c r="LF2096" s="593"/>
      <c r="LG2096" s="593"/>
      <c r="LH2096" s="593"/>
      <c r="LI2096" s="593"/>
      <c r="LJ2096" s="593"/>
      <c r="LK2096" s="593"/>
      <c r="LL2096" s="593"/>
      <c r="LM2096" s="593"/>
      <c r="LN2096" s="593"/>
      <c r="LO2096" s="593"/>
      <c r="LP2096" s="593"/>
      <c r="LQ2096" s="593"/>
      <c r="LR2096" s="593"/>
      <c r="LS2096" s="593"/>
      <c r="LT2096" s="593"/>
      <c r="LU2096" s="593"/>
      <c r="LV2096" s="593"/>
      <c r="LW2096" s="593"/>
      <c r="LX2096" s="593"/>
      <c r="LY2096" s="593"/>
      <c r="LZ2096" s="593"/>
      <c r="MA2096" s="593"/>
      <c r="MB2096" s="593"/>
      <c r="MC2096" s="593"/>
      <c r="MD2096" s="593"/>
      <c r="ME2096" s="593"/>
      <c r="MF2096" s="593"/>
      <c r="MG2096" s="593"/>
      <c r="MH2096" s="593"/>
      <c r="MI2096" s="593"/>
      <c r="MJ2096" s="593"/>
      <c r="MK2096" s="593"/>
      <c r="ML2096" s="593"/>
      <c r="MM2096" s="593"/>
      <c r="MN2096" s="593"/>
      <c r="MO2096" s="593"/>
      <c r="MP2096" s="593"/>
      <c r="MQ2096" s="593"/>
      <c r="MR2096" s="593"/>
      <c r="MS2096" s="593"/>
      <c r="MT2096" s="593"/>
      <c r="MU2096" s="593"/>
      <c r="MV2096" s="593"/>
      <c r="MW2096" s="593"/>
      <c r="MX2096" s="593"/>
      <c r="MY2096" s="593"/>
      <c r="MZ2096" s="593"/>
      <c r="NA2096" s="593"/>
      <c r="NB2096" s="593"/>
      <c r="NC2096" s="593"/>
      <c r="ND2096" s="593"/>
      <c r="NE2096" s="593"/>
      <c r="NF2096" s="593"/>
      <c r="NG2096" s="593"/>
      <c r="NH2096" s="593"/>
      <c r="NI2096" s="593"/>
      <c r="NJ2096" s="593"/>
      <c r="NK2096" s="593"/>
      <c r="NL2096" s="593"/>
      <c r="NM2096" s="593"/>
      <c r="NN2096" s="593"/>
      <c r="NO2096" s="593"/>
      <c r="NP2096" s="593"/>
      <c r="NQ2096" s="593"/>
      <c r="NR2096" s="593"/>
      <c r="NS2096" s="593"/>
      <c r="NT2096" s="593"/>
      <c r="NU2096" s="593"/>
      <c r="NV2096" s="593"/>
      <c r="NW2096" s="593"/>
      <c r="NX2096" s="593"/>
      <c r="NY2096" s="593"/>
      <c r="NZ2096" s="593"/>
      <c r="OA2096" s="593"/>
      <c r="OB2096" s="593"/>
      <c r="OC2096" s="593"/>
      <c r="OD2096" s="593"/>
      <c r="OE2096" s="593"/>
      <c r="OF2096" s="593"/>
      <c r="OG2096" s="593"/>
      <c r="OH2096" s="593"/>
      <c r="OI2096" s="593"/>
      <c r="OJ2096" s="593"/>
      <c r="OK2096" s="593"/>
      <c r="OL2096" s="593"/>
      <c r="OM2096" s="593"/>
      <c r="ON2096" s="593"/>
      <c r="OO2096" s="593"/>
      <c r="OP2096" s="593"/>
      <c r="OQ2096" s="593"/>
      <c r="OR2096" s="593"/>
      <c r="OS2096" s="593"/>
      <c r="OT2096" s="593"/>
      <c r="OU2096" s="593"/>
      <c r="OV2096" s="593"/>
      <c r="OW2096" s="593"/>
      <c r="OX2096" s="593"/>
      <c r="OY2096" s="593"/>
      <c r="OZ2096" s="593"/>
      <c r="PA2096" s="593"/>
      <c r="PB2096" s="593"/>
      <c r="PC2096" s="593"/>
      <c r="PD2096" s="593"/>
      <c r="PE2096" s="593"/>
      <c r="PF2096" s="593"/>
      <c r="PG2096" s="593"/>
      <c r="PH2096" s="593"/>
      <c r="PI2096" s="593"/>
      <c r="PJ2096" s="593"/>
      <c r="PK2096" s="593"/>
      <c r="PL2096" s="593"/>
      <c r="PM2096" s="593"/>
      <c r="PN2096" s="593"/>
      <c r="PO2096" s="593"/>
      <c r="PP2096" s="593"/>
      <c r="PQ2096" s="593"/>
      <c r="PR2096" s="593"/>
      <c r="PS2096" s="593"/>
      <c r="PT2096" s="593"/>
      <c r="PU2096" s="593"/>
      <c r="PV2096" s="593"/>
      <c r="PW2096" s="593"/>
      <c r="PX2096" s="593"/>
      <c r="PY2096" s="593"/>
      <c r="PZ2096" s="593"/>
      <c r="QA2096" s="593"/>
      <c r="QB2096" s="593"/>
      <c r="QC2096" s="593"/>
      <c r="QD2096" s="593"/>
      <c r="QE2096" s="593"/>
      <c r="QF2096" s="593"/>
      <c r="QG2096" s="593"/>
      <c r="QH2096" s="593"/>
      <c r="QI2096" s="593"/>
      <c r="QJ2096" s="593"/>
      <c r="QK2096" s="593"/>
      <c r="QL2096" s="593"/>
      <c r="QM2096" s="593"/>
      <c r="QN2096" s="593"/>
      <c r="QO2096" s="593"/>
      <c r="QP2096" s="593"/>
      <c r="QQ2096" s="593"/>
      <c r="QR2096" s="593"/>
      <c r="QS2096" s="593"/>
      <c r="QT2096" s="593"/>
      <c r="QU2096" s="593"/>
      <c r="QV2096" s="593"/>
      <c r="QW2096" s="593"/>
      <c r="QX2096" s="593"/>
      <c r="QY2096" s="593"/>
      <c r="QZ2096" s="593"/>
      <c r="RA2096" s="593"/>
      <c r="RB2096" s="593"/>
      <c r="RC2096" s="593"/>
      <c r="RD2096" s="593"/>
      <c r="RE2096" s="593"/>
      <c r="RF2096" s="593"/>
      <c r="RG2096" s="593"/>
      <c r="RH2096" s="593"/>
      <c r="RI2096" s="593"/>
      <c r="RJ2096" s="593"/>
      <c r="RK2096" s="593"/>
      <c r="RL2096" s="593"/>
      <c r="RM2096" s="593"/>
      <c r="RN2096" s="593"/>
      <c r="RO2096" s="593"/>
      <c r="RP2096" s="593"/>
      <c r="RQ2096" s="593"/>
      <c r="RR2096" s="593"/>
      <c r="RS2096" s="593"/>
      <c r="RT2096" s="593"/>
      <c r="RU2096" s="593"/>
      <c r="RV2096" s="593"/>
      <c r="RW2096" s="593"/>
      <c r="RX2096" s="593"/>
      <c r="RY2096" s="593"/>
      <c r="RZ2096" s="593"/>
      <c r="SA2096" s="593"/>
      <c r="SB2096" s="593"/>
      <c r="SC2096" s="593"/>
      <c r="SD2096" s="593"/>
      <c r="SE2096" s="593"/>
      <c r="SF2096" s="593"/>
      <c r="SG2096" s="593"/>
      <c r="SH2096" s="593"/>
      <c r="SI2096" s="593"/>
      <c r="SJ2096" s="593"/>
      <c r="SK2096" s="593"/>
      <c r="SL2096" s="593"/>
      <c r="SM2096" s="593"/>
      <c r="SN2096" s="593"/>
      <c r="SO2096" s="593"/>
      <c r="SP2096" s="593"/>
      <c r="SQ2096" s="593"/>
      <c r="SR2096" s="593"/>
      <c r="SS2096" s="593"/>
      <c r="ST2096" s="593"/>
      <c r="SU2096" s="593"/>
      <c r="SV2096" s="593"/>
      <c r="SW2096" s="593"/>
      <c r="SX2096" s="593"/>
      <c r="SY2096" s="593"/>
      <c r="SZ2096" s="593"/>
      <c r="TA2096" s="593"/>
      <c r="TB2096" s="593"/>
      <c r="TC2096" s="593"/>
      <c r="TD2096" s="593"/>
      <c r="TE2096" s="593"/>
      <c r="TF2096" s="593"/>
      <c r="TG2096" s="593"/>
      <c r="TH2096" s="593"/>
      <c r="TI2096" s="593"/>
      <c r="TJ2096" s="593"/>
      <c r="TK2096" s="593"/>
      <c r="TL2096" s="593"/>
      <c r="TM2096" s="593"/>
      <c r="TN2096" s="593"/>
      <c r="TO2096" s="593"/>
      <c r="TP2096" s="593"/>
      <c r="TQ2096" s="593"/>
      <c r="TR2096" s="593"/>
      <c r="TS2096" s="593"/>
      <c r="TT2096" s="593"/>
      <c r="TU2096" s="593"/>
      <c r="TV2096" s="593"/>
      <c r="TW2096" s="593"/>
      <c r="TX2096" s="593"/>
      <c r="TY2096" s="593"/>
      <c r="TZ2096" s="593"/>
      <c r="UA2096" s="593"/>
      <c r="UB2096" s="593"/>
      <c r="UC2096" s="593"/>
      <c r="UD2096" s="593"/>
      <c r="UE2096" s="593"/>
      <c r="UF2096" s="593"/>
      <c r="UG2096" s="593"/>
      <c r="UH2096" s="593"/>
      <c r="UI2096" s="593"/>
      <c r="UJ2096" s="593"/>
      <c r="UK2096" s="593"/>
      <c r="UL2096" s="593"/>
      <c r="UM2096" s="593"/>
      <c r="UN2096" s="593"/>
      <c r="UO2096" s="593"/>
      <c r="UP2096" s="593"/>
      <c r="UQ2096" s="593"/>
      <c r="UR2096" s="593"/>
      <c r="US2096" s="593"/>
      <c r="UT2096" s="593"/>
      <c r="UU2096" s="593"/>
      <c r="UV2096" s="593"/>
      <c r="UW2096" s="593"/>
      <c r="UX2096" s="593"/>
      <c r="UY2096" s="593"/>
      <c r="UZ2096" s="593"/>
      <c r="VA2096" s="593"/>
      <c r="VB2096" s="593"/>
      <c r="VC2096" s="593"/>
      <c r="VD2096" s="593"/>
      <c r="VE2096" s="593"/>
      <c r="VF2096" s="593"/>
      <c r="VG2096" s="593"/>
      <c r="VH2096" s="593"/>
      <c r="VI2096" s="593"/>
      <c r="VJ2096" s="593"/>
      <c r="VK2096" s="593"/>
      <c r="VL2096" s="593"/>
      <c r="VM2096" s="593"/>
      <c r="VN2096" s="593"/>
      <c r="VO2096" s="593"/>
      <c r="VP2096" s="593"/>
      <c r="VQ2096" s="593"/>
      <c r="VR2096" s="593"/>
      <c r="VS2096" s="593"/>
      <c r="VT2096" s="593"/>
      <c r="VU2096" s="593"/>
      <c r="VV2096" s="593"/>
      <c r="VW2096" s="593"/>
      <c r="VX2096" s="593"/>
      <c r="VY2096" s="593"/>
      <c r="VZ2096" s="593"/>
      <c r="WA2096" s="593"/>
      <c r="WB2096" s="593"/>
      <c r="WC2096" s="593"/>
      <c r="WD2096" s="593"/>
      <c r="WE2096" s="593"/>
      <c r="WF2096" s="593"/>
      <c r="WG2096" s="593"/>
      <c r="WH2096" s="593"/>
      <c r="WI2096" s="593"/>
      <c r="WJ2096" s="593"/>
      <c r="WK2096" s="593"/>
      <c r="WL2096" s="593"/>
      <c r="WM2096" s="593"/>
      <c r="WN2096" s="593"/>
      <c r="WO2096" s="593"/>
      <c r="WP2096" s="593"/>
      <c r="WQ2096" s="593"/>
      <c r="WR2096" s="593"/>
      <c r="WS2096" s="593"/>
      <c r="WT2096" s="593"/>
      <c r="WU2096" s="593"/>
      <c r="WV2096" s="593"/>
      <c r="WW2096" s="593"/>
      <c r="WX2096" s="593"/>
      <c r="WY2096" s="593"/>
      <c r="WZ2096" s="593"/>
      <c r="XA2096" s="593"/>
      <c r="XB2096" s="593"/>
      <c r="XC2096" s="593"/>
      <c r="XD2096" s="593"/>
      <c r="XE2096" s="593"/>
      <c r="XF2096" s="593"/>
      <c r="XG2096" s="593"/>
      <c r="XH2096" s="593"/>
      <c r="XI2096" s="593"/>
      <c r="XJ2096" s="593"/>
      <c r="XK2096" s="593"/>
      <c r="XL2096" s="593"/>
      <c r="XM2096" s="593"/>
      <c r="XN2096" s="593"/>
      <c r="XO2096" s="593"/>
      <c r="XP2096" s="593"/>
      <c r="XQ2096" s="593"/>
      <c r="XR2096" s="593"/>
      <c r="XS2096" s="593"/>
      <c r="XT2096" s="593"/>
      <c r="XU2096" s="593"/>
      <c r="XV2096" s="593"/>
      <c r="XW2096" s="593"/>
      <c r="XX2096" s="593"/>
      <c r="XY2096" s="593"/>
      <c r="XZ2096" s="593"/>
      <c r="YA2096" s="593"/>
      <c r="YB2096" s="593"/>
      <c r="YC2096" s="593"/>
      <c r="YD2096" s="593"/>
      <c r="YE2096" s="593"/>
      <c r="YF2096" s="593"/>
      <c r="YG2096" s="593"/>
      <c r="YH2096" s="593"/>
      <c r="YI2096" s="593"/>
      <c r="YJ2096" s="593"/>
      <c r="YK2096" s="593"/>
      <c r="YL2096" s="593"/>
      <c r="YM2096" s="593"/>
      <c r="YN2096" s="593"/>
      <c r="YO2096" s="593"/>
      <c r="YP2096" s="593"/>
      <c r="YQ2096" s="593"/>
      <c r="YR2096" s="593"/>
      <c r="YS2096" s="593"/>
      <c r="YT2096" s="593"/>
      <c r="YU2096" s="593"/>
      <c r="YV2096" s="593"/>
      <c r="YW2096" s="593"/>
      <c r="YX2096" s="593"/>
      <c r="YY2096" s="593"/>
      <c r="YZ2096" s="593"/>
      <c r="ZA2096" s="593"/>
      <c r="ZB2096" s="593"/>
      <c r="ZC2096" s="593"/>
      <c r="ZD2096" s="593"/>
      <c r="ZE2096" s="593"/>
      <c r="ZF2096" s="593"/>
      <c r="ZG2096" s="593"/>
      <c r="ZH2096" s="593"/>
      <c r="ZI2096" s="593"/>
      <c r="ZJ2096" s="593"/>
      <c r="ZK2096" s="593"/>
      <c r="ZL2096" s="593"/>
      <c r="ZM2096" s="593"/>
      <c r="ZN2096" s="593"/>
      <c r="ZO2096" s="593"/>
      <c r="ZP2096" s="593"/>
      <c r="ZQ2096" s="593"/>
      <c r="ZR2096" s="593"/>
      <c r="ZS2096" s="593"/>
      <c r="ZT2096" s="593"/>
      <c r="ZU2096" s="593"/>
      <c r="ZV2096" s="593"/>
      <c r="ZW2096" s="593"/>
      <c r="ZX2096" s="593"/>
      <c r="ZY2096" s="593"/>
      <c r="ZZ2096" s="593"/>
      <c r="AAA2096" s="593"/>
      <c r="AAB2096" s="593"/>
      <c r="AAC2096" s="593"/>
      <c r="AAD2096" s="593"/>
      <c r="AAE2096" s="593"/>
      <c r="AAF2096" s="593"/>
      <c r="AAG2096" s="593"/>
      <c r="AAH2096" s="593"/>
      <c r="AAI2096" s="593"/>
      <c r="AAJ2096" s="593"/>
      <c r="AAK2096" s="593"/>
      <c r="AAL2096" s="593"/>
      <c r="AAM2096" s="593"/>
      <c r="AAN2096" s="593"/>
      <c r="AAO2096" s="593"/>
      <c r="AAP2096" s="593"/>
      <c r="AAQ2096" s="593"/>
      <c r="AAR2096" s="593"/>
      <c r="AAS2096" s="593"/>
      <c r="AAT2096" s="593"/>
      <c r="AAU2096" s="593"/>
      <c r="AAV2096" s="593"/>
      <c r="AAW2096" s="593"/>
      <c r="AAX2096" s="593"/>
      <c r="AAY2096" s="593"/>
      <c r="AAZ2096" s="593"/>
      <c r="ABA2096" s="593"/>
      <c r="ABB2096" s="593"/>
      <c r="ABC2096" s="593"/>
      <c r="ABD2096" s="593"/>
      <c r="ABE2096" s="593"/>
      <c r="ABF2096" s="593"/>
      <c r="ABG2096" s="593"/>
      <c r="ABH2096" s="593"/>
      <c r="ABI2096" s="593"/>
      <c r="ABJ2096" s="593"/>
      <c r="ABK2096" s="593"/>
      <c r="ABL2096" s="593"/>
      <c r="ABM2096" s="593"/>
      <c r="ABN2096" s="593"/>
      <c r="ABO2096" s="593"/>
      <c r="ABP2096" s="593"/>
      <c r="ABQ2096" s="593"/>
      <c r="ABR2096" s="593"/>
      <c r="ABS2096" s="593"/>
      <c r="ABT2096" s="593"/>
      <c r="ABU2096" s="593"/>
      <c r="ABV2096" s="593"/>
      <c r="ABW2096" s="593"/>
      <c r="ABX2096" s="593"/>
      <c r="ABY2096" s="593"/>
      <c r="ABZ2096" s="593"/>
      <c r="ACA2096" s="593"/>
      <c r="ACB2096" s="593"/>
      <c r="ACC2096" s="593"/>
      <c r="ACD2096" s="593"/>
      <c r="ACE2096" s="593"/>
      <c r="ACF2096" s="593"/>
      <c r="ACG2096" s="593"/>
      <c r="ACH2096" s="593"/>
      <c r="ACI2096" s="593"/>
      <c r="ACJ2096" s="593"/>
      <c r="ACK2096" s="593"/>
      <c r="ACL2096" s="593"/>
      <c r="ACM2096" s="593"/>
      <c r="ACN2096" s="593"/>
      <c r="ACO2096" s="593"/>
      <c r="ACP2096" s="593"/>
      <c r="ACQ2096" s="593"/>
      <c r="ACR2096" s="593"/>
      <c r="ACS2096" s="593"/>
      <c r="ACT2096" s="593"/>
      <c r="ACU2096" s="593"/>
      <c r="ACV2096" s="593"/>
      <c r="ACW2096" s="593"/>
      <c r="ACX2096" s="593"/>
      <c r="ACY2096" s="593"/>
      <c r="ACZ2096" s="593"/>
      <c r="ADA2096" s="593"/>
      <c r="ADB2096" s="593"/>
      <c r="ADC2096" s="593"/>
      <c r="ADD2096" s="593"/>
      <c r="ADE2096" s="593"/>
      <c r="ADF2096" s="593"/>
      <c r="ADG2096" s="593"/>
      <c r="ADH2096" s="593"/>
      <c r="ADI2096" s="593"/>
      <c r="ADJ2096" s="593"/>
      <c r="ADK2096" s="593"/>
      <c r="ADL2096" s="593"/>
      <c r="ADM2096" s="593"/>
      <c r="ADN2096" s="593"/>
      <c r="ADO2096" s="593"/>
      <c r="ADP2096" s="593"/>
      <c r="ADQ2096" s="593"/>
      <c r="ADR2096" s="593"/>
      <c r="ADS2096" s="593"/>
      <c r="ADT2096" s="593"/>
      <c r="ADU2096" s="593"/>
      <c r="ADV2096" s="593"/>
      <c r="ADW2096" s="593"/>
      <c r="ADX2096" s="593"/>
      <c r="ADY2096" s="593"/>
      <c r="ADZ2096" s="593"/>
      <c r="AEA2096" s="593"/>
      <c r="AEB2096" s="593"/>
      <c r="AEC2096" s="593"/>
      <c r="AED2096" s="593"/>
      <c r="AEE2096" s="593"/>
      <c r="AEF2096" s="593"/>
      <c r="AEG2096" s="593"/>
      <c r="AEH2096" s="593"/>
      <c r="AEI2096" s="593"/>
      <c r="AEJ2096" s="593"/>
      <c r="AEK2096" s="593"/>
      <c r="AEL2096" s="593"/>
      <c r="AEM2096" s="593"/>
      <c r="AEN2096" s="593"/>
      <c r="AEO2096" s="593"/>
      <c r="AEP2096" s="593"/>
      <c r="AEQ2096" s="593"/>
      <c r="AER2096" s="593"/>
      <c r="AES2096" s="593"/>
      <c r="AET2096" s="593"/>
      <c r="AEU2096" s="593"/>
      <c r="AEV2096" s="593"/>
      <c r="AEW2096" s="593"/>
      <c r="AEX2096" s="593"/>
      <c r="AEY2096" s="593"/>
      <c r="AEZ2096" s="593"/>
      <c r="AFA2096" s="593"/>
      <c r="AFB2096" s="593"/>
      <c r="AFC2096" s="593"/>
      <c r="AFD2096" s="593"/>
      <c r="AFE2096" s="593"/>
      <c r="AFF2096" s="593"/>
      <c r="AFG2096" s="593"/>
      <c r="AFH2096" s="593"/>
      <c r="AFI2096" s="593"/>
      <c r="AFJ2096" s="593"/>
      <c r="AFK2096" s="593"/>
      <c r="AFL2096" s="593"/>
      <c r="AFM2096" s="593"/>
      <c r="AFN2096" s="593"/>
      <c r="AFO2096" s="593"/>
      <c r="AFP2096" s="593"/>
      <c r="AFQ2096" s="593"/>
      <c r="AFR2096" s="593"/>
      <c r="AFS2096" s="593"/>
      <c r="AFT2096" s="593"/>
      <c r="AFU2096" s="593"/>
      <c r="AFV2096" s="593"/>
      <c r="AFW2096" s="593"/>
      <c r="AFX2096" s="593"/>
      <c r="AFY2096" s="593"/>
      <c r="AFZ2096" s="593"/>
      <c r="AGA2096" s="593"/>
      <c r="AGB2096" s="593"/>
      <c r="AGC2096" s="593"/>
      <c r="AGD2096" s="593"/>
      <c r="AGE2096" s="593"/>
      <c r="AGF2096" s="593"/>
      <c r="AGG2096" s="593"/>
      <c r="AGH2096" s="593"/>
      <c r="AGI2096" s="593"/>
      <c r="AGJ2096" s="593"/>
      <c r="AGK2096" s="593"/>
      <c r="AGL2096" s="593"/>
      <c r="AGM2096" s="593"/>
      <c r="AGN2096" s="593"/>
      <c r="AGO2096" s="593"/>
      <c r="AGP2096" s="593"/>
      <c r="AGQ2096" s="593"/>
      <c r="AGR2096" s="593"/>
      <c r="AGS2096" s="593"/>
      <c r="AGT2096" s="593"/>
      <c r="AGU2096" s="593"/>
      <c r="AGV2096" s="593"/>
      <c r="AGW2096" s="593"/>
      <c r="AGX2096" s="593"/>
      <c r="AGY2096" s="593"/>
      <c r="AGZ2096" s="593"/>
      <c r="AHA2096" s="593"/>
      <c r="AHB2096" s="593"/>
      <c r="AHC2096" s="593"/>
      <c r="AHD2096" s="593"/>
      <c r="AHE2096" s="593"/>
      <c r="AHF2096" s="593"/>
      <c r="AHG2096" s="593"/>
      <c r="AHH2096" s="593"/>
      <c r="AHI2096" s="593"/>
      <c r="AHJ2096" s="593"/>
      <c r="AHK2096" s="593"/>
      <c r="AHL2096" s="593"/>
      <c r="AHM2096" s="593"/>
      <c r="AHN2096" s="593"/>
      <c r="AHO2096" s="593"/>
      <c r="AHP2096" s="593"/>
      <c r="AHQ2096" s="593"/>
      <c r="AHR2096" s="593"/>
      <c r="AHS2096" s="593"/>
      <c r="AHT2096" s="593"/>
      <c r="AHU2096" s="593"/>
      <c r="AHV2096" s="593"/>
      <c r="AHW2096" s="593"/>
      <c r="AHX2096" s="593"/>
      <c r="AHY2096" s="593"/>
      <c r="AHZ2096" s="593"/>
      <c r="AIA2096" s="593"/>
      <c r="AIB2096" s="593"/>
      <c r="AIC2096" s="593"/>
      <c r="AID2096" s="593"/>
      <c r="AIE2096" s="593"/>
      <c r="AIF2096" s="593"/>
      <c r="AIG2096" s="593"/>
      <c r="AIH2096" s="593"/>
      <c r="AII2096" s="593"/>
      <c r="AIJ2096" s="593"/>
      <c r="AIK2096" s="593"/>
      <c r="AIL2096" s="593"/>
      <c r="AIM2096" s="593"/>
      <c r="AIN2096" s="593"/>
      <c r="AIO2096" s="593"/>
      <c r="AIP2096" s="593"/>
      <c r="AIQ2096" s="593"/>
      <c r="AIR2096" s="593"/>
      <c r="AIS2096" s="593"/>
      <c r="AIT2096" s="593"/>
      <c r="AIU2096" s="593"/>
      <c r="AIV2096" s="593"/>
      <c r="AIW2096" s="593"/>
      <c r="AIX2096" s="593"/>
      <c r="AIY2096" s="593"/>
      <c r="AIZ2096" s="593"/>
      <c r="AJA2096" s="593"/>
      <c r="AJB2096" s="593"/>
      <c r="AJC2096" s="593"/>
      <c r="AJD2096" s="593"/>
      <c r="AJE2096" s="593"/>
      <c r="AJF2096" s="593"/>
      <c r="AJG2096" s="593"/>
      <c r="AJH2096" s="593"/>
      <c r="AJI2096" s="593"/>
      <c r="AJJ2096" s="593"/>
      <c r="AJK2096" s="593"/>
      <c r="AJL2096" s="593"/>
      <c r="AJM2096" s="593"/>
      <c r="AJN2096" s="593"/>
      <c r="AJO2096" s="593"/>
      <c r="AJP2096" s="593"/>
      <c r="AJQ2096" s="593"/>
      <c r="AJR2096" s="593"/>
      <c r="AJS2096" s="593"/>
      <c r="AJT2096" s="593"/>
      <c r="AJU2096" s="593"/>
      <c r="AJV2096" s="593"/>
      <c r="AJW2096" s="593"/>
      <c r="AJX2096" s="593"/>
      <c r="AJY2096" s="593"/>
      <c r="AJZ2096" s="593"/>
      <c r="AKA2096" s="593"/>
      <c r="AKB2096" s="593"/>
      <c r="AKC2096" s="593"/>
      <c r="AKD2096" s="593"/>
      <c r="AKE2096" s="593"/>
      <c r="AKF2096" s="593"/>
      <c r="AKG2096" s="593"/>
      <c r="AKH2096" s="593"/>
      <c r="AKI2096" s="593"/>
      <c r="AKJ2096" s="593"/>
      <c r="AKK2096" s="593"/>
      <c r="AKL2096" s="593"/>
      <c r="AKM2096" s="593"/>
      <c r="AKN2096" s="593"/>
      <c r="AKO2096" s="593"/>
      <c r="AKP2096" s="593"/>
      <c r="AKQ2096" s="593"/>
      <c r="AKR2096" s="593"/>
      <c r="AKS2096" s="593"/>
      <c r="AKT2096" s="593"/>
      <c r="AKU2096" s="593"/>
      <c r="AKV2096" s="593"/>
      <c r="AKW2096" s="593"/>
      <c r="AKX2096" s="593"/>
      <c r="AKY2096" s="593"/>
      <c r="AKZ2096" s="593"/>
      <c r="ALA2096" s="593"/>
      <c r="ALB2096" s="593"/>
      <c r="ALC2096" s="593"/>
      <c r="ALD2096" s="593"/>
      <c r="ALE2096" s="593"/>
      <c r="ALF2096" s="593"/>
      <c r="ALG2096" s="593"/>
      <c r="ALH2096" s="593"/>
      <c r="ALI2096" s="593"/>
      <c r="ALJ2096" s="593"/>
      <c r="ALK2096" s="593"/>
      <c r="ALL2096" s="593"/>
      <c r="ALM2096" s="593"/>
      <c r="ALN2096" s="593"/>
      <c r="ALO2096" s="593"/>
      <c r="ALP2096" s="593"/>
      <c r="ALQ2096" s="593"/>
      <c r="ALR2096" s="593"/>
      <c r="ALS2096" s="593"/>
      <c r="ALT2096" s="593"/>
      <c r="ALU2096" s="593"/>
      <c r="ALV2096" s="593"/>
      <c r="ALW2096" s="593"/>
      <c r="ALX2096" s="593"/>
      <c r="ALY2096" s="593"/>
      <c r="ALZ2096" s="593"/>
      <c r="AMA2096" s="593"/>
      <c r="AMB2096" s="593"/>
      <c r="AMC2096" s="593"/>
      <c r="AMD2096" s="593"/>
      <c r="AME2096" s="593"/>
      <c r="AMF2096" s="593"/>
      <c r="AMG2096" s="593"/>
      <c r="AMH2096" s="593"/>
      <c r="AMI2096" s="593"/>
      <c r="AMJ2096" s="593"/>
      <c r="AMK2096" s="593"/>
      <c r="AML2096" s="593"/>
      <c r="AMM2096" s="593"/>
      <c r="AMN2096" s="593"/>
      <c r="AMO2096" s="593"/>
      <c r="AMP2096" s="593"/>
      <c r="AMQ2096" s="593"/>
      <c r="AMR2096" s="593"/>
      <c r="AMS2096" s="593"/>
      <c r="AMT2096" s="593"/>
      <c r="AMU2096" s="593"/>
      <c r="AMV2096" s="593"/>
      <c r="AMW2096" s="593"/>
      <c r="AMX2096" s="593"/>
      <c r="AMY2096" s="593"/>
      <c r="AMZ2096" s="593"/>
      <c r="ANA2096" s="593"/>
      <c r="ANB2096" s="593"/>
      <c r="ANC2096" s="593"/>
      <c r="AND2096" s="593"/>
      <c r="ANE2096" s="593"/>
      <c r="ANF2096" s="593"/>
      <c r="ANG2096" s="593"/>
      <c r="ANH2096" s="593"/>
      <c r="ANI2096" s="593"/>
      <c r="ANJ2096" s="593"/>
      <c r="ANK2096" s="593"/>
      <c r="ANL2096" s="593"/>
      <c r="ANM2096" s="593"/>
      <c r="ANN2096" s="593"/>
      <c r="ANO2096" s="593"/>
      <c r="ANP2096" s="593"/>
      <c r="ANQ2096" s="593"/>
      <c r="ANR2096" s="593"/>
      <c r="ANS2096" s="593"/>
      <c r="ANT2096" s="593"/>
      <c r="ANU2096" s="593"/>
      <c r="ANV2096" s="593"/>
      <c r="ANW2096" s="593"/>
      <c r="ANX2096" s="593"/>
      <c r="ANY2096" s="593"/>
      <c r="ANZ2096" s="593"/>
      <c r="AOA2096" s="593"/>
      <c r="AOB2096" s="593"/>
      <c r="AOC2096" s="593"/>
      <c r="AOD2096" s="593"/>
      <c r="AOE2096" s="593"/>
      <c r="AOF2096" s="593"/>
      <c r="AOG2096" s="593"/>
      <c r="AOH2096" s="593"/>
      <c r="AOI2096" s="593"/>
      <c r="AOJ2096" s="593"/>
      <c r="AOK2096" s="593"/>
      <c r="AOL2096" s="593"/>
      <c r="AOM2096" s="593"/>
      <c r="AON2096" s="593"/>
      <c r="AOO2096" s="593"/>
      <c r="AOP2096" s="593"/>
      <c r="AOQ2096" s="593"/>
      <c r="AOR2096" s="593"/>
      <c r="AOS2096" s="593"/>
      <c r="AOT2096" s="593"/>
      <c r="AOU2096" s="593"/>
      <c r="AOV2096" s="593"/>
      <c r="AOW2096" s="593"/>
      <c r="AOX2096" s="593"/>
      <c r="AOY2096" s="593"/>
      <c r="AOZ2096" s="593"/>
      <c r="APA2096" s="593"/>
      <c r="APB2096" s="593"/>
      <c r="APC2096" s="593"/>
      <c r="APD2096" s="593"/>
      <c r="APE2096" s="593"/>
      <c r="APF2096" s="593"/>
      <c r="APG2096" s="593"/>
      <c r="APH2096" s="593"/>
      <c r="API2096" s="593"/>
      <c r="APJ2096" s="593"/>
      <c r="APK2096" s="593"/>
      <c r="APL2096" s="593"/>
      <c r="APM2096" s="593"/>
      <c r="APN2096" s="593"/>
      <c r="APO2096" s="593"/>
      <c r="APP2096" s="593"/>
      <c r="APQ2096" s="593"/>
      <c r="APR2096" s="593"/>
      <c r="APS2096" s="593"/>
      <c r="APT2096" s="593"/>
      <c r="APU2096" s="593"/>
      <c r="APV2096" s="593"/>
      <c r="APW2096" s="593"/>
      <c r="APX2096" s="593"/>
      <c r="APY2096" s="593"/>
      <c r="APZ2096" s="593"/>
      <c r="AQA2096" s="593"/>
      <c r="AQB2096" s="593"/>
      <c r="AQC2096" s="593"/>
      <c r="AQD2096" s="593"/>
      <c r="AQE2096" s="593"/>
      <c r="AQF2096" s="593"/>
      <c r="AQG2096" s="593"/>
      <c r="AQH2096" s="593"/>
      <c r="AQI2096" s="593"/>
      <c r="AQJ2096" s="593"/>
      <c r="AQK2096" s="593"/>
      <c r="AQL2096" s="593"/>
      <c r="AQM2096" s="593"/>
      <c r="AQN2096" s="593"/>
      <c r="AQO2096" s="593"/>
      <c r="AQP2096" s="593"/>
      <c r="AQQ2096" s="593"/>
      <c r="AQR2096" s="593"/>
      <c r="AQS2096" s="593"/>
      <c r="AQT2096" s="593"/>
      <c r="AQU2096" s="593"/>
      <c r="AQV2096" s="593"/>
      <c r="AQW2096" s="593"/>
      <c r="AQX2096" s="593"/>
      <c r="AQY2096" s="593"/>
      <c r="AQZ2096" s="593"/>
      <c r="ARA2096" s="593"/>
      <c r="ARB2096" s="593"/>
      <c r="ARC2096" s="593"/>
      <c r="ARD2096" s="593"/>
      <c r="ARE2096" s="593"/>
      <c r="ARF2096" s="593"/>
      <c r="ARG2096" s="593"/>
      <c r="ARH2096" s="593"/>
      <c r="ARI2096" s="593"/>
      <c r="ARJ2096" s="593"/>
      <c r="ARK2096" s="593"/>
      <c r="ARL2096" s="593"/>
      <c r="ARM2096" s="593"/>
      <c r="ARN2096" s="593"/>
      <c r="ARO2096" s="593"/>
      <c r="ARP2096" s="593"/>
      <c r="ARQ2096" s="593"/>
      <c r="ARR2096" s="593"/>
      <c r="ARS2096" s="593"/>
      <c r="ART2096" s="593"/>
      <c r="ARU2096" s="593"/>
      <c r="ARV2096" s="593"/>
      <c r="ARW2096" s="593"/>
      <c r="ARX2096" s="593"/>
      <c r="ARY2096" s="593"/>
      <c r="ARZ2096" s="593"/>
      <c r="ASA2096" s="593"/>
      <c r="ASB2096" s="593"/>
      <c r="ASC2096" s="593"/>
      <c r="ASD2096" s="593"/>
      <c r="ASE2096" s="593"/>
      <c r="ASF2096" s="593"/>
      <c r="ASG2096" s="593"/>
      <c r="ASH2096" s="593"/>
      <c r="ASI2096" s="593"/>
      <c r="ASJ2096" s="593"/>
      <c r="ASK2096" s="593"/>
      <c r="ASL2096" s="593"/>
      <c r="ASM2096" s="593"/>
      <c r="ASN2096" s="593"/>
      <c r="ASO2096" s="593"/>
      <c r="ASP2096" s="593"/>
      <c r="ASQ2096" s="593"/>
      <c r="ASR2096" s="593"/>
      <c r="ASS2096" s="593"/>
      <c r="AST2096" s="593"/>
      <c r="ASU2096" s="593"/>
      <c r="ASV2096" s="593"/>
      <c r="ASW2096" s="593"/>
      <c r="ASX2096" s="593"/>
      <c r="ASY2096" s="593"/>
      <c r="ASZ2096" s="593"/>
      <c r="ATA2096" s="593"/>
      <c r="ATB2096" s="593"/>
      <c r="ATC2096" s="593"/>
      <c r="ATD2096" s="593"/>
      <c r="ATE2096" s="593"/>
      <c r="ATF2096" s="593"/>
      <c r="ATG2096" s="593"/>
      <c r="ATH2096" s="593"/>
      <c r="ATI2096" s="593"/>
      <c r="ATJ2096" s="593"/>
      <c r="ATK2096" s="593"/>
      <c r="ATL2096" s="593"/>
      <c r="ATM2096" s="593"/>
      <c r="ATN2096" s="593"/>
      <c r="ATO2096" s="593"/>
      <c r="ATP2096" s="593"/>
      <c r="ATQ2096" s="593"/>
      <c r="ATR2096" s="593"/>
      <c r="ATS2096" s="593"/>
      <c r="ATT2096" s="593"/>
      <c r="ATU2096" s="593"/>
      <c r="ATV2096" s="593"/>
      <c r="ATW2096" s="593"/>
      <c r="ATX2096" s="593"/>
      <c r="ATY2096" s="593"/>
      <c r="ATZ2096" s="593"/>
      <c r="AUA2096" s="593"/>
      <c r="AUB2096" s="593"/>
      <c r="AUC2096" s="593"/>
      <c r="AUD2096" s="593"/>
      <c r="AUE2096" s="593"/>
      <c r="AUF2096" s="593"/>
      <c r="AUG2096" s="593"/>
      <c r="AUH2096" s="593"/>
      <c r="AUI2096" s="593"/>
      <c r="AUJ2096" s="593"/>
      <c r="AUK2096" s="593"/>
      <c r="AUL2096" s="593"/>
      <c r="AUM2096" s="593"/>
      <c r="AUN2096" s="593"/>
      <c r="AUO2096" s="593"/>
      <c r="AUP2096" s="593"/>
      <c r="AUQ2096" s="593"/>
      <c r="AUR2096" s="593"/>
      <c r="AUS2096" s="593"/>
      <c r="AUT2096" s="593"/>
      <c r="AUU2096" s="593"/>
      <c r="AUV2096" s="593"/>
      <c r="AUW2096" s="593"/>
      <c r="AUX2096" s="593"/>
      <c r="AUY2096" s="593"/>
      <c r="AUZ2096" s="593"/>
      <c r="AVA2096" s="593"/>
      <c r="AVB2096" s="593"/>
      <c r="AVC2096" s="593"/>
      <c r="AVD2096" s="593"/>
      <c r="AVE2096" s="593"/>
      <c r="AVF2096" s="593"/>
      <c r="AVG2096" s="593"/>
      <c r="AVH2096" s="593"/>
      <c r="AVI2096" s="593"/>
      <c r="AVJ2096" s="593"/>
      <c r="AVK2096" s="593"/>
    </row>
    <row r="2097" spans="1:1259">
      <c r="A2097" s="697"/>
      <c r="B2097" s="558"/>
      <c r="C2097" s="558"/>
      <c r="D2097" s="676" t="s">
        <v>1067</v>
      </c>
      <c r="E2097" s="524"/>
      <c r="F2097" s="665"/>
      <c r="G2097" s="676">
        <v>2022</v>
      </c>
      <c r="H2097" s="676">
        <v>6</v>
      </c>
      <c r="I2097" s="687"/>
      <c r="J2097" s="677"/>
      <c r="K2097" s="676" t="s">
        <v>1268</v>
      </c>
      <c r="L2097" s="677" t="s">
        <v>1251</v>
      </c>
      <c r="M2097" s="677">
        <v>44504</v>
      </c>
      <c r="N2097" s="677">
        <v>44682</v>
      </c>
      <c r="O2097" s="677"/>
      <c r="P2097" s="677"/>
      <c r="Q2097" s="677"/>
      <c r="R2097" s="677"/>
      <c r="S2097" s="676" t="s">
        <v>1118</v>
      </c>
      <c r="T2097" s="676">
        <v>60</v>
      </c>
      <c r="U2097" s="676">
        <v>49201132</v>
      </c>
      <c r="V2097" s="676" t="s">
        <v>986</v>
      </c>
      <c r="W2097" s="678">
        <v>360</v>
      </c>
      <c r="X2097" s="551">
        <v>1664</v>
      </c>
      <c r="Y2097" s="693">
        <v>599040</v>
      </c>
      <c r="Z2097" s="667">
        <v>0.53</v>
      </c>
      <c r="AA2097" s="682">
        <f>Y2097*Z2097</f>
        <v>317491.20000000001</v>
      </c>
      <c r="AB2097" s="521"/>
      <c r="AC2097" s="668">
        <v>0</v>
      </c>
      <c r="AD2097" s="676"/>
      <c r="AE2097" s="669"/>
      <c r="AF2097" s="695">
        <f>AA2097+AD2097+AE2097</f>
        <v>317491.20000000001</v>
      </c>
      <c r="AG2097" s="665" t="s">
        <v>1073</v>
      </c>
      <c r="AH2097" s="641">
        <v>0</v>
      </c>
      <c r="AI2097" s="676">
        <v>60</v>
      </c>
      <c r="AJ2097" s="665" t="s">
        <v>1252</v>
      </c>
      <c r="AK2097" s="676" t="s">
        <v>1253</v>
      </c>
      <c r="AL2097" s="696" t="s">
        <v>1254</v>
      </c>
      <c r="AM2097" s="665" t="s">
        <v>52</v>
      </c>
      <c r="AN2097" s="665" t="s">
        <v>1076</v>
      </c>
      <c r="AO2097" s="665"/>
      <c r="AP2097" s="676"/>
      <c r="AQ2097" s="676" t="s">
        <v>1090</v>
      </c>
      <c r="AR2097" s="676"/>
      <c r="AS2097" s="523" t="s">
        <v>1157</v>
      </c>
      <c r="AT2097" s="523" t="s">
        <v>1078</v>
      </c>
      <c r="AU2097" s="523" t="s">
        <v>1078</v>
      </c>
      <c r="AV2097" s="674"/>
      <c r="AW2097" s="673">
        <f>U2097</f>
        <v>49201132</v>
      </c>
      <c r="AX2097" s="673" cm="1">
        <f t="array" ref="AX2097">SUM(MID(0&amp;AW2097,LARGE(INDEX(ISNUMBER(--MID(AW2097,ROW($1:$8),1))*ROW($1:$8),),ROW($1:$8))+1,1)*10^ROW($1:$8)/10)</f>
        <v>49201132</v>
      </c>
      <c r="AY2097" s="673" t="str">
        <f>VLOOKUP($AX2097,'Item Master Data'!$A:$F,3,FALSE)</f>
        <v>Q.PEAK DUO BLK G10+</v>
      </c>
      <c r="AZ2097" s="673">
        <f>VLOOKUP($AX2097,'Item Master Data'!$A:$F,6,FALSE)</f>
        <v>360</v>
      </c>
      <c r="BA2097" s="673">
        <f>X2097/BB2097</f>
        <v>52</v>
      </c>
      <c r="BB2097" s="673">
        <f>VLOOKUP(AX2097,'Item Master Data'!$A:$G,7,FALSE)</f>
        <v>32</v>
      </c>
      <c r="BC2097" s="673"/>
      <c r="BD2097" s="673">
        <f>W2097-AZ2097</f>
        <v>0</v>
      </c>
      <c r="BE2097" s="593"/>
      <c r="BF2097" s="593"/>
      <c r="BG2097" s="593"/>
      <c r="BH2097" s="593"/>
      <c r="BI2097" s="593"/>
      <c r="BJ2097" s="593"/>
      <c r="BK2097" s="593"/>
      <c r="BL2097" s="593"/>
      <c r="BM2097" s="593"/>
      <c r="BN2097" s="593"/>
      <c r="BO2097" s="593"/>
      <c r="BP2097" s="593"/>
      <c r="BQ2097" s="593"/>
      <c r="BR2097" s="593"/>
      <c r="BS2097" s="593"/>
      <c r="BT2097" s="593"/>
      <c r="BU2097" s="593"/>
      <c r="BV2097" s="593"/>
      <c r="BW2097" s="593"/>
      <c r="BX2097" s="593"/>
      <c r="BY2097" s="593"/>
      <c r="BZ2097" s="593"/>
      <c r="CA2097" s="593"/>
      <c r="CB2097" s="593"/>
      <c r="CC2097" s="593"/>
      <c r="CD2097" s="593"/>
      <c r="CE2097" s="593"/>
      <c r="CF2097" s="593"/>
      <c r="CG2097" s="593"/>
      <c r="CH2097" s="593"/>
      <c r="CI2097" s="593"/>
      <c r="CJ2097" s="593"/>
      <c r="CK2097" s="593"/>
      <c r="CL2097" s="593"/>
      <c r="CM2097" s="593"/>
      <c r="CN2097" s="593"/>
      <c r="CO2097" s="593"/>
      <c r="CP2097" s="593"/>
      <c r="CQ2097" s="593"/>
      <c r="CR2097" s="593"/>
      <c r="CS2097" s="593"/>
      <c r="CT2097" s="593"/>
      <c r="CU2097" s="593"/>
      <c r="CV2097" s="593"/>
      <c r="CW2097" s="593"/>
      <c r="CX2097" s="593"/>
      <c r="CY2097" s="593"/>
      <c r="CZ2097" s="593"/>
      <c r="DA2097" s="593"/>
      <c r="DB2097" s="593"/>
      <c r="DC2097" s="593"/>
      <c r="DD2097" s="593"/>
      <c r="DE2097" s="593"/>
      <c r="DF2097" s="593"/>
      <c r="DG2097" s="593"/>
      <c r="DH2097" s="593"/>
      <c r="DI2097" s="593"/>
      <c r="DJ2097" s="593"/>
      <c r="DK2097" s="593"/>
      <c r="DL2097" s="593"/>
      <c r="DM2097" s="593"/>
      <c r="DN2097" s="593"/>
      <c r="DO2097" s="593"/>
      <c r="DP2097" s="593"/>
      <c r="DQ2097" s="593"/>
      <c r="DR2097" s="593"/>
      <c r="DS2097" s="593"/>
      <c r="DT2097" s="593"/>
      <c r="DU2097" s="593"/>
      <c r="DV2097" s="593"/>
      <c r="DW2097" s="593"/>
      <c r="DX2097" s="593"/>
      <c r="DY2097" s="593"/>
      <c r="DZ2097" s="593"/>
      <c r="EA2097" s="593"/>
      <c r="EB2097" s="593"/>
      <c r="EC2097" s="593"/>
      <c r="ED2097" s="593"/>
      <c r="EE2097" s="593"/>
      <c r="EF2097" s="593"/>
      <c r="EG2097" s="593"/>
      <c r="EH2097" s="593"/>
      <c r="EI2097" s="593"/>
      <c r="EJ2097" s="593"/>
      <c r="EK2097" s="593"/>
      <c r="EL2097" s="593"/>
      <c r="EM2097" s="593"/>
      <c r="EN2097" s="593"/>
      <c r="EO2097" s="593"/>
      <c r="EP2097" s="593"/>
      <c r="EQ2097" s="593"/>
      <c r="ER2097" s="593"/>
      <c r="ES2097" s="593"/>
      <c r="ET2097" s="593"/>
      <c r="EU2097" s="593"/>
      <c r="EV2097" s="593"/>
      <c r="EW2097" s="593"/>
      <c r="EX2097" s="593"/>
      <c r="EY2097" s="593"/>
      <c r="EZ2097" s="593"/>
      <c r="FA2097" s="593"/>
      <c r="FB2097" s="593"/>
      <c r="FC2097" s="593"/>
      <c r="FD2097" s="593"/>
      <c r="FE2097" s="593"/>
      <c r="FF2097" s="593"/>
      <c r="FG2097" s="593"/>
      <c r="FH2097" s="593"/>
      <c r="FI2097" s="593"/>
      <c r="FJ2097" s="593"/>
      <c r="FK2097" s="593"/>
      <c r="FL2097" s="593"/>
      <c r="FM2097" s="593"/>
      <c r="FN2097" s="593"/>
      <c r="FO2097" s="593"/>
      <c r="FP2097" s="593"/>
      <c r="FQ2097" s="593"/>
      <c r="FR2097" s="593"/>
      <c r="FS2097" s="593"/>
      <c r="FT2097" s="593"/>
      <c r="FU2097" s="593"/>
      <c r="FV2097" s="593"/>
      <c r="FW2097" s="593"/>
      <c r="FX2097" s="593"/>
      <c r="FY2097" s="593"/>
      <c r="FZ2097" s="593"/>
      <c r="GA2097" s="593"/>
      <c r="GB2097" s="593"/>
      <c r="GC2097" s="593"/>
      <c r="GD2097" s="593"/>
      <c r="GE2097" s="593"/>
      <c r="GF2097" s="593"/>
      <c r="GG2097" s="593"/>
      <c r="GH2097" s="593"/>
      <c r="GI2097" s="593"/>
      <c r="GJ2097" s="593"/>
      <c r="GK2097" s="593"/>
      <c r="GL2097" s="593"/>
      <c r="GM2097" s="593"/>
      <c r="GN2097" s="593"/>
      <c r="GO2097" s="593"/>
      <c r="GP2097" s="593"/>
      <c r="GQ2097" s="593"/>
      <c r="GR2097" s="593"/>
      <c r="GS2097" s="593"/>
      <c r="GT2097" s="593"/>
      <c r="GU2097" s="593"/>
      <c r="GV2097" s="593"/>
      <c r="GW2097" s="593"/>
      <c r="GX2097" s="593"/>
      <c r="GY2097" s="593"/>
      <c r="GZ2097" s="593"/>
      <c r="HA2097" s="593"/>
      <c r="HB2097" s="593"/>
      <c r="HC2097" s="593"/>
      <c r="HD2097" s="593"/>
      <c r="HE2097" s="593"/>
      <c r="HF2097" s="593"/>
      <c r="HG2097" s="593"/>
      <c r="HH2097" s="593"/>
      <c r="HI2097" s="593"/>
      <c r="HJ2097" s="593"/>
      <c r="HK2097" s="593"/>
      <c r="HL2097" s="593"/>
      <c r="HM2097" s="593"/>
      <c r="HN2097" s="593"/>
      <c r="HO2097" s="593"/>
      <c r="HP2097" s="593"/>
      <c r="HQ2097" s="593"/>
      <c r="HR2097" s="593"/>
      <c r="HS2097" s="593"/>
      <c r="HT2097" s="593"/>
      <c r="HU2097" s="593"/>
      <c r="HV2097" s="593"/>
      <c r="HW2097" s="593"/>
      <c r="HX2097" s="593"/>
      <c r="HY2097" s="593"/>
      <c r="HZ2097" s="593"/>
      <c r="IA2097" s="593"/>
      <c r="IB2097" s="593"/>
      <c r="IC2097" s="593"/>
      <c r="ID2097" s="593"/>
      <c r="IE2097" s="593"/>
      <c r="IF2097" s="593"/>
      <c r="IG2097" s="593"/>
      <c r="IH2097" s="593"/>
      <c r="II2097" s="593"/>
      <c r="IJ2097" s="593"/>
      <c r="IK2097" s="593"/>
      <c r="IL2097" s="593"/>
      <c r="IM2097" s="593"/>
      <c r="IN2097" s="593"/>
      <c r="IO2097" s="593"/>
      <c r="IP2097" s="593"/>
      <c r="IQ2097" s="593"/>
      <c r="IR2097" s="593"/>
      <c r="IS2097" s="593"/>
      <c r="IT2097" s="593"/>
      <c r="IU2097" s="593"/>
      <c r="IV2097" s="593"/>
      <c r="IW2097" s="593"/>
      <c r="IX2097" s="593"/>
      <c r="IY2097" s="593"/>
      <c r="IZ2097" s="593"/>
      <c r="JA2097" s="593"/>
      <c r="JB2097" s="593"/>
      <c r="JC2097" s="593"/>
      <c r="JD2097" s="593"/>
      <c r="JE2097" s="593"/>
      <c r="JF2097" s="593"/>
      <c r="JG2097" s="593"/>
      <c r="JH2097" s="593"/>
      <c r="JI2097" s="593"/>
      <c r="JJ2097" s="593"/>
      <c r="JK2097" s="593"/>
      <c r="JL2097" s="593"/>
      <c r="JM2097" s="593"/>
      <c r="JN2097" s="593"/>
      <c r="JO2097" s="593"/>
      <c r="JP2097" s="593"/>
      <c r="JQ2097" s="593"/>
      <c r="JR2097" s="593"/>
      <c r="JS2097" s="593"/>
      <c r="JT2097" s="593"/>
      <c r="JU2097" s="593"/>
      <c r="JV2097" s="593"/>
      <c r="JW2097" s="593"/>
      <c r="JX2097" s="593"/>
      <c r="JY2097" s="593"/>
      <c r="JZ2097" s="593"/>
      <c r="KA2097" s="593"/>
      <c r="KB2097" s="593"/>
      <c r="KC2097" s="593"/>
      <c r="KD2097" s="593"/>
      <c r="KE2097" s="593"/>
      <c r="KF2097" s="593"/>
      <c r="KG2097" s="593"/>
      <c r="KH2097" s="593"/>
      <c r="KI2097" s="593"/>
      <c r="KJ2097" s="593"/>
      <c r="KK2097" s="593"/>
      <c r="KL2097" s="593"/>
      <c r="KM2097" s="593"/>
      <c r="KN2097" s="593"/>
      <c r="KO2097" s="593"/>
      <c r="KP2097" s="593"/>
      <c r="KQ2097" s="593"/>
      <c r="KR2097" s="593"/>
      <c r="KS2097" s="593"/>
      <c r="KT2097" s="593"/>
      <c r="KU2097" s="593"/>
      <c r="KV2097" s="593"/>
      <c r="KW2097" s="593"/>
      <c r="KX2097" s="593"/>
      <c r="KY2097" s="593"/>
      <c r="KZ2097" s="593"/>
      <c r="LA2097" s="593"/>
      <c r="LB2097" s="593"/>
      <c r="LC2097" s="593"/>
      <c r="LD2097" s="593"/>
      <c r="LE2097" s="593"/>
      <c r="LF2097" s="593"/>
      <c r="LG2097" s="593"/>
      <c r="LH2097" s="593"/>
      <c r="LI2097" s="593"/>
      <c r="LJ2097" s="593"/>
      <c r="LK2097" s="593"/>
      <c r="LL2097" s="593"/>
      <c r="LM2097" s="593"/>
      <c r="LN2097" s="593"/>
      <c r="LO2097" s="593"/>
      <c r="LP2097" s="593"/>
      <c r="LQ2097" s="593"/>
      <c r="LR2097" s="593"/>
      <c r="LS2097" s="593"/>
      <c r="LT2097" s="593"/>
      <c r="LU2097" s="593"/>
      <c r="LV2097" s="593"/>
      <c r="LW2097" s="593"/>
      <c r="LX2097" s="593"/>
      <c r="LY2097" s="593"/>
      <c r="LZ2097" s="593"/>
      <c r="MA2097" s="593"/>
      <c r="MB2097" s="593"/>
      <c r="MC2097" s="593"/>
      <c r="MD2097" s="593"/>
      <c r="ME2097" s="593"/>
      <c r="MF2097" s="593"/>
      <c r="MG2097" s="593"/>
      <c r="MH2097" s="593"/>
      <c r="MI2097" s="593"/>
      <c r="MJ2097" s="593"/>
      <c r="MK2097" s="593"/>
      <c r="ML2097" s="593"/>
      <c r="MM2097" s="593"/>
      <c r="MN2097" s="593"/>
      <c r="MO2097" s="593"/>
      <c r="MP2097" s="593"/>
      <c r="MQ2097" s="593"/>
      <c r="MR2097" s="593"/>
      <c r="MS2097" s="593"/>
      <c r="MT2097" s="593"/>
      <c r="MU2097" s="593"/>
      <c r="MV2097" s="593"/>
      <c r="MW2097" s="593"/>
      <c r="MX2097" s="593"/>
      <c r="MY2097" s="593"/>
      <c r="MZ2097" s="593"/>
      <c r="NA2097" s="593"/>
      <c r="NB2097" s="593"/>
      <c r="NC2097" s="593"/>
      <c r="ND2097" s="593"/>
      <c r="NE2097" s="593"/>
      <c r="NF2097" s="593"/>
      <c r="NG2097" s="593"/>
      <c r="NH2097" s="593"/>
      <c r="NI2097" s="593"/>
      <c r="NJ2097" s="593"/>
      <c r="NK2097" s="593"/>
      <c r="NL2097" s="593"/>
      <c r="NM2097" s="593"/>
      <c r="NN2097" s="593"/>
      <c r="NO2097" s="593"/>
      <c r="NP2097" s="593"/>
      <c r="NQ2097" s="593"/>
      <c r="NR2097" s="593"/>
      <c r="NS2097" s="593"/>
      <c r="NT2097" s="593"/>
      <c r="NU2097" s="593"/>
      <c r="NV2097" s="593"/>
      <c r="NW2097" s="593"/>
      <c r="NX2097" s="593"/>
      <c r="NY2097" s="593"/>
      <c r="NZ2097" s="593"/>
      <c r="OA2097" s="593"/>
      <c r="OB2097" s="593"/>
      <c r="OC2097" s="593"/>
      <c r="OD2097" s="593"/>
      <c r="OE2097" s="593"/>
      <c r="OF2097" s="593"/>
      <c r="OG2097" s="593"/>
      <c r="OH2097" s="593"/>
      <c r="OI2097" s="593"/>
      <c r="OJ2097" s="593"/>
      <c r="OK2097" s="593"/>
      <c r="OL2097" s="593"/>
      <c r="OM2097" s="593"/>
      <c r="ON2097" s="593"/>
      <c r="OO2097" s="593"/>
      <c r="OP2097" s="593"/>
      <c r="OQ2097" s="593"/>
      <c r="OR2097" s="593"/>
      <c r="OS2097" s="593"/>
      <c r="OT2097" s="593"/>
      <c r="OU2097" s="593"/>
      <c r="OV2097" s="593"/>
      <c r="OW2097" s="593"/>
      <c r="OX2097" s="593"/>
      <c r="OY2097" s="593"/>
      <c r="OZ2097" s="593"/>
      <c r="PA2097" s="593"/>
      <c r="PB2097" s="593"/>
      <c r="PC2097" s="593"/>
      <c r="PD2097" s="593"/>
      <c r="PE2097" s="593"/>
      <c r="PF2097" s="593"/>
      <c r="PG2097" s="593"/>
      <c r="PH2097" s="593"/>
      <c r="PI2097" s="593"/>
      <c r="PJ2097" s="593"/>
      <c r="PK2097" s="593"/>
      <c r="PL2097" s="593"/>
      <c r="PM2097" s="593"/>
      <c r="PN2097" s="593"/>
      <c r="PO2097" s="593"/>
      <c r="PP2097" s="593"/>
      <c r="PQ2097" s="593"/>
      <c r="PR2097" s="593"/>
      <c r="PS2097" s="593"/>
      <c r="PT2097" s="593"/>
      <c r="PU2097" s="593"/>
      <c r="PV2097" s="593"/>
      <c r="PW2097" s="593"/>
      <c r="PX2097" s="593"/>
      <c r="PY2097" s="593"/>
      <c r="PZ2097" s="593"/>
      <c r="QA2097" s="593"/>
      <c r="QB2097" s="593"/>
      <c r="QC2097" s="593"/>
      <c r="QD2097" s="593"/>
      <c r="QE2097" s="593"/>
      <c r="QF2097" s="593"/>
      <c r="QG2097" s="593"/>
      <c r="QH2097" s="593"/>
      <c r="QI2097" s="593"/>
      <c r="QJ2097" s="593"/>
      <c r="QK2097" s="593"/>
      <c r="QL2097" s="593"/>
      <c r="QM2097" s="593"/>
      <c r="QN2097" s="593"/>
      <c r="QO2097" s="593"/>
      <c r="QP2097" s="593"/>
      <c r="QQ2097" s="593"/>
      <c r="QR2097" s="593"/>
      <c r="QS2097" s="593"/>
      <c r="QT2097" s="593"/>
      <c r="QU2097" s="593"/>
      <c r="QV2097" s="593"/>
      <c r="QW2097" s="593"/>
      <c r="QX2097" s="593"/>
      <c r="QY2097" s="593"/>
      <c r="QZ2097" s="593"/>
      <c r="RA2097" s="593"/>
      <c r="RB2097" s="593"/>
      <c r="RC2097" s="593"/>
      <c r="RD2097" s="593"/>
      <c r="RE2097" s="593"/>
      <c r="RF2097" s="593"/>
      <c r="RG2097" s="593"/>
      <c r="RH2097" s="593"/>
      <c r="RI2097" s="593"/>
      <c r="RJ2097" s="593"/>
      <c r="RK2097" s="593"/>
      <c r="RL2097" s="593"/>
      <c r="RM2097" s="593"/>
      <c r="RN2097" s="593"/>
      <c r="RO2097" s="593"/>
      <c r="RP2097" s="593"/>
      <c r="RQ2097" s="593"/>
      <c r="RR2097" s="593"/>
      <c r="RS2097" s="593"/>
      <c r="RT2097" s="593"/>
      <c r="RU2097" s="593"/>
      <c r="RV2097" s="593"/>
      <c r="RW2097" s="593"/>
      <c r="RX2097" s="593"/>
      <c r="RY2097" s="593"/>
      <c r="RZ2097" s="593"/>
      <c r="SA2097" s="593"/>
      <c r="SB2097" s="593"/>
      <c r="SC2097" s="593"/>
      <c r="SD2097" s="593"/>
      <c r="SE2097" s="593"/>
      <c r="SF2097" s="593"/>
      <c r="SG2097" s="593"/>
      <c r="SH2097" s="593"/>
      <c r="SI2097" s="593"/>
      <c r="SJ2097" s="593"/>
      <c r="SK2097" s="593"/>
      <c r="SL2097" s="593"/>
      <c r="SM2097" s="593"/>
      <c r="SN2097" s="593"/>
      <c r="SO2097" s="593"/>
      <c r="SP2097" s="593"/>
      <c r="SQ2097" s="593"/>
      <c r="SR2097" s="593"/>
      <c r="SS2097" s="593"/>
      <c r="ST2097" s="593"/>
      <c r="SU2097" s="593"/>
      <c r="SV2097" s="593"/>
      <c r="SW2097" s="593"/>
      <c r="SX2097" s="593"/>
      <c r="SY2097" s="593"/>
      <c r="SZ2097" s="593"/>
      <c r="TA2097" s="593"/>
      <c r="TB2097" s="593"/>
      <c r="TC2097" s="593"/>
      <c r="TD2097" s="593"/>
      <c r="TE2097" s="593"/>
      <c r="TF2097" s="593"/>
      <c r="TG2097" s="593"/>
      <c r="TH2097" s="593"/>
      <c r="TI2097" s="593"/>
      <c r="TJ2097" s="593"/>
      <c r="TK2097" s="593"/>
      <c r="TL2097" s="593"/>
      <c r="TM2097" s="593"/>
      <c r="TN2097" s="593"/>
      <c r="TO2097" s="593"/>
      <c r="TP2097" s="593"/>
      <c r="TQ2097" s="593"/>
      <c r="TR2097" s="593"/>
      <c r="TS2097" s="593"/>
      <c r="TT2097" s="593"/>
      <c r="TU2097" s="593"/>
      <c r="TV2097" s="593"/>
      <c r="TW2097" s="593"/>
      <c r="TX2097" s="593"/>
      <c r="TY2097" s="593"/>
      <c r="TZ2097" s="593"/>
      <c r="UA2097" s="593"/>
      <c r="UB2097" s="593"/>
      <c r="UC2097" s="593"/>
      <c r="UD2097" s="593"/>
      <c r="UE2097" s="593"/>
      <c r="UF2097" s="593"/>
      <c r="UG2097" s="593"/>
      <c r="UH2097" s="593"/>
      <c r="UI2097" s="593"/>
      <c r="UJ2097" s="593"/>
      <c r="UK2097" s="593"/>
      <c r="UL2097" s="593"/>
      <c r="UM2097" s="593"/>
      <c r="UN2097" s="593"/>
      <c r="UO2097" s="593"/>
      <c r="UP2097" s="593"/>
      <c r="UQ2097" s="593"/>
      <c r="UR2097" s="593"/>
      <c r="US2097" s="593"/>
      <c r="UT2097" s="593"/>
      <c r="UU2097" s="593"/>
      <c r="UV2097" s="593"/>
      <c r="UW2097" s="593"/>
      <c r="UX2097" s="593"/>
      <c r="UY2097" s="593"/>
      <c r="UZ2097" s="593"/>
      <c r="VA2097" s="593"/>
      <c r="VB2097" s="593"/>
      <c r="VC2097" s="593"/>
      <c r="VD2097" s="593"/>
      <c r="VE2097" s="593"/>
      <c r="VF2097" s="593"/>
      <c r="VG2097" s="593"/>
      <c r="VH2097" s="593"/>
      <c r="VI2097" s="593"/>
      <c r="VJ2097" s="593"/>
      <c r="VK2097" s="593"/>
      <c r="VL2097" s="593"/>
      <c r="VM2097" s="593"/>
      <c r="VN2097" s="593"/>
      <c r="VO2097" s="593"/>
      <c r="VP2097" s="593"/>
      <c r="VQ2097" s="593"/>
      <c r="VR2097" s="593"/>
      <c r="VS2097" s="593"/>
      <c r="VT2097" s="593"/>
      <c r="VU2097" s="593"/>
      <c r="VV2097" s="593"/>
      <c r="VW2097" s="593"/>
      <c r="VX2097" s="593"/>
      <c r="VY2097" s="593"/>
      <c r="VZ2097" s="593"/>
      <c r="WA2097" s="593"/>
      <c r="WB2097" s="593"/>
      <c r="WC2097" s="593"/>
      <c r="WD2097" s="593"/>
      <c r="WE2097" s="593"/>
      <c r="WF2097" s="593"/>
      <c r="WG2097" s="593"/>
      <c r="WH2097" s="593"/>
      <c r="WI2097" s="593"/>
      <c r="WJ2097" s="593"/>
      <c r="WK2097" s="593"/>
      <c r="WL2097" s="593"/>
      <c r="WM2097" s="593"/>
      <c r="WN2097" s="593"/>
      <c r="WO2097" s="593"/>
      <c r="WP2097" s="593"/>
      <c r="WQ2097" s="593"/>
      <c r="WR2097" s="593"/>
      <c r="WS2097" s="593"/>
      <c r="WT2097" s="593"/>
      <c r="WU2097" s="593"/>
      <c r="WV2097" s="593"/>
      <c r="WW2097" s="593"/>
      <c r="WX2097" s="593"/>
      <c r="WY2097" s="593"/>
      <c r="WZ2097" s="593"/>
      <c r="XA2097" s="593"/>
      <c r="XB2097" s="593"/>
      <c r="XC2097" s="593"/>
      <c r="XD2097" s="593"/>
      <c r="XE2097" s="593"/>
      <c r="XF2097" s="593"/>
      <c r="XG2097" s="593"/>
      <c r="XH2097" s="593"/>
      <c r="XI2097" s="593"/>
      <c r="XJ2097" s="593"/>
      <c r="XK2097" s="593"/>
      <c r="XL2097" s="593"/>
      <c r="XM2097" s="593"/>
      <c r="XN2097" s="593"/>
      <c r="XO2097" s="593"/>
      <c r="XP2097" s="593"/>
      <c r="XQ2097" s="593"/>
      <c r="XR2097" s="593"/>
      <c r="XS2097" s="593"/>
      <c r="XT2097" s="593"/>
      <c r="XU2097" s="593"/>
      <c r="XV2097" s="593"/>
      <c r="XW2097" s="593"/>
      <c r="XX2097" s="593"/>
      <c r="XY2097" s="593"/>
      <c r="XZ2097" s="593"/>
      <c r="YA2097" s="593"/>
      <c r="YB2097" s="593"/>
      <c r="YC2097" s="593"/>
      <c r="YD2097" s="593"/>
      <c r="YE2097" s="593"/>
      <c r="YF2097" s="593"/>
      <c r="YG2097" s="593"/>
      <c r="YH2097" s="593"/>
      <c r="YI2097" s="593"/>
      <c r="YJ2097" s="593"/>
      <c r="YK2097" s="593"/>
      <c r="YL2097" s="593"/>
      <c r="YM2097" s="593"/>
      <c r="YN2097" s="593"/>
      <c r="YO2097" s="593"/>
      <c r="YP2097" s="593"/>
      <c r="YQ2097" s="593"/>
      <c r="YR2097" s="593"/>
      <c r="YS2097" s="593"/>
      <c r="YT2097" s="593"/>
      <c r="YU2097" s="593"/>
      <c r="YV2097" s="593"/>
      <c r="YW2097" s="593"/>
      <c r="YX2097" s="593"/>
      <c r="YY2097" s="593"/>
      <c r="YZ2097" s="593"/>
      <c r="ZA2097" s="593"/>
      <c r="ZB2097" s="593"/>
      <c r="ZC2097" s="593"/>
      <c r="ZD2097" s="593"/>
      <c r="ZE2097" s="593"/>
      <c r="ZF2097" s="593"/>
      <c r="ZG2097" s="593"/>
      <c r="ZH2097" s="593"/>
      <c r="ZI2097" s="593"/>
      <c r="ZJ2097" s="593"/>
      <c r="ZK2097" s="593"/>
      <c r="ZL2097" s="593"/>
      <c r="ZM2097" s="593"/>
      <c r="ZN2097" s="593"/>
      <c r="ZO2097" s="593"/>
      <c r="ZP2097" s="593"/>
      <c r="ZQ2097" s="593"/>
      <c r="ZR2097" s="593"/>
      <c r="ZS2097" s="593"/>
      <c r="ZT2097" s="593"/>
      <c r="ZU2097" s="593"/>
      <c r="ZV2097" s="593"/>
      <c r="ZW2097" s="593"/>
      <c r="ZX2097" s="593"/>
      <c r="ZY2097" s="593"/>
      <c r="ZZ2097" s="593"/>
      <c r="AAA2097" s="593"/>
      <c r="AAB2097" s="593"/>
      <c r="AAC2097" s="593"/>
      <c r="AAD2097" s="593"/>
      <c r="AAE2097" s="593"/>
      <c r="AAF2097" s="593"/>
      <c r="AAG2097" s="593"/>
      <c r="AAH2097" s="593"/>
      <c r="AAI2097" s="593"/>
      <c r="AAJ2097" s="593"/>
      <c r="AAK2097" s="593"/>
      <c r="AAL2097" s="593"/>
      <c r="AAM2097" s="593"/>
      <c r="AAN2097" s="593"/>
      <c r="AAO2097" s="593"/>
      <c r="AAP2097" s="593"/>
      <c r="AAQ2097" s="593"/>
      <c r="AAR2097" s="593"/>
      <c r="AAS2097" s="593"/>
      <c r="AAT2097" s="593"/>
      <c r="AAU2097" s="593"/>
      <c r="AAV2097" s="593"/>
      <c r="AAW2097" s="593"/>
      <c r="AAX2097" s="593"/>
      <c r="AAY2097" s="593"/>
      <c r="AAZ2097" s="593"/>
      <c r="ABA2097" s="593"/>
      <c r="ABB2097" s="593"/>
      <c r="ABC2097" s="593"/>
      <c r="ABD2097" s="593"/>
      <c r="ABE2097" s="593"/>
      <c r="ABF2097" s="593"/>
      <c r="ABG2097" s="593"/>
      <c r="ABH2097" s="593"/>
      <c r="ABI2097" s="593"/>
      <c r="ABJ2097" s="593"/>
      <c r="ABK2097" s="593"/>
      <c r="ABL2097" s="593"/>
      <c r="ABM2097" s="593"/>
      <c r="ABN2097" s="593"/>
      <c r="ABO2097" s="593"/>
      <c r="ABP2097" s="593"/>
      <c r="ABQ2097" s="593"/>
      <c r="ABR2097" s="593"/>
      <c r="ABS2097" s="593"/>
      <c r="ABT2097" s="593"/>
      <c r="ABU2097" s="593"/>
      <c r="ABV2097" s="593"/>
      <c r="ABW2097" s="593"/>
      <c r="ABX2097" s="593"/>
      <c r="ABY2097" s="593"/>
      <c r="ABZ2097" s="593"/>
      <c r="ACA2097" s="593"/>
      <c r="ACB2097" s="593"/>
      <c r="ACC2097" s="593"/>
      <c r="ACD2097" s="593"/>
      <c r="ACE2097" s="593"/>
      <c r="ACF2097" s="593"/>
      <c r="ACG2097" s="593"/>
      <c r="ACH2097" s="593"/>
      <c r="ACI2097" s="593"/>
      <c r="ACJ2097" s="593"/>
      <c r="ACK2097" s="593"/>
      <c r="ACL2097" s="593"/>
      <c r="ACM2097" s="593"/>
      <c r="ACN2097" s="593"/>
      <c r="ACO2097" s="593"/>
      <c r="ACP2097" s="593"/>
      <c r="ACQ2097" s="593"/>
      <c r="ACR2097" s="593"/>
      <c r="ACS2097" s="593"/>
      <c r="ACT2097" s="593"/>
      <c r="ACU2097" s="593"/>
      <c r="ACV2097" s="593"/>
      <c r="ACW2097" s="593"/>
      <c r="ACX2097" s="593"/>
      <c r="ACY2097" s="593"/>
      <c r="ACZ2097" s="593"/>
      <c r="ADA2097" s="593"/>
      <c r="ADB2097" s="593"/>
      <c r="ADC2097" s="593"/>
      <c r="ADD2097" s="593"/>
      <c r="ADE2097" s="593"/>
      <c r="ADF2097" s="593"/>
      <c r="ADG2097" s="593"/>
      <c r="ADH2097" s="593"/>
      <c r="ADI2097" s="593"/>
      <c r="ADJ2097" s="593"/>
      <c r="ADK2097" s="593"/>
      <c r="ADL2097" s="593"/>
      <c r="ADM2097" s="593"/>
      <c r="ADN2097" s="593"/>
      <c r="ADO2097" s="593"/>
      <c r="ADP2097" s="593"/>
      <c r="ADQ2097" s="593"/>
      <c r="ADR2097" s="593"/>
      <c r="ADS2097" s="593"/>
      <c r="ADT2097" s="593"/>
      <c r="ADU2097" s="593"/>
      <c r="ADV2097" s="593"/>
      <c r="ADW2097" s="593"/>
      <c r="ADX2097" s="593"/>
      <c r="ADY2097" s="593"/>
      <c r="ADZ2097" s="593"/>
      <c r="AEA2097" s="593"/>
      <c r="AEB2097" s="593"/>
      <c r="AEC2097" s="593"/>
      <c r="AED2097" s="593"/>
      <c r="AEE2097" s="593"/>
      <c r="AEF2097" s="593"/>
      <c r="AEG2097" s="593"/>
      <c r="AEH2097" s="593"/>
      <c r="AEI2097" s="593"/>
      <c r="AEJ2097" s="593"/>
      <c r="AEK2097" s="593"/>
      <c r="AEL2097" s="593"/>
      <c r="AEM2097" s="593"/>
      <c r="AEN2097" s="593"/>
      <c r="AEO2097" s="593"/>
      <c r="AEP2097" s="593"/>
      <c r="AEQ2097" s="593"/>
      <c r="AER2097" s="593"/>
      <c r="AES2097" s="593"/>
      <c r="AET2097" s="593"/>
      <c r="AEU2097" s="593"/>
      <c r="AEV2097" s="593"/>
      <c r="AEW2097" s="593"/>
      <c r="AEX2097" s="593"/>
      <c r="AEY2097" s="593"/>
      <c r="AEZ2097" s="593"/>
      <c r="AFA2097" s="593"/>
      <c r="AFB2097" s="593"/>
      <c r="AFC2097" s="593"/>
      <c r="AFD2097" s="593"/>
      <c r="AFE2097" s="593"/>
      <c r="AFF2097" s="593"/>
      <c r="AFG2097" s="593"/>
      <c r="AFH2097" s="593"/>
      <c r="AFI2097" s="593"/>
      <c r="AFJ2097" s="593"/>
      <c r="AFK2097" s="593"/>
      <c r="AFL2097" s="593"/>
      <c r="AFM2097" s="593"/>
      <c r="AFN2097" s="593"/>
      <c r="AFO2097" s="593"/>
      <c r="AFP2097" s="593"/>
      <c r="AFQ2097" s="593"/>
      <c r="AFR2097" s="593"/>
      <c r="AFS2097" s="593"/>
      <c r="AFT2097" s="593"/>
      <c r="AFU2097" s="593"/>
      <c r="AFV2097" s="593"/>
      <c r="AFW2097" s="593"/>
      <c r="AFX2097" s="593"/>
      <c r="AFY2097" s="593"/>
      <c r="AFZ2097" s="593"/>
      <c r="AGA2097" s="593"/>
      <c r="AGB2097" s="593"/>
      <c r="AGC2097" s="593"/>
      <c r="AGD2097" s="593"/>
      <c r="AGE2097" s="593"/>
      <c r="AGF2097" s="593"/>
      <c r="AGG2097" s="593"/>
      <c r="AGH2097" s="593"/>
      <c r="AGI2097" s="593"/>
      <c r="AGJ2097" s="593"/>
      <c r="AGK2097" s="593"/>
      <c r="AGL2097" s="593"/>
      <c r="AGM2097" s="593"/>
      <c r="AGN2097" s="593"/>
      <c r="AGO2097" s="593"/>
      <c r="AGP2097" s="593"/>
      <c r="AGQ2097" s="593"/>
      <c r="AGR2097" s="593"/>
      <c r="AGS2097" s="593"/>
      <c r="AGT2097" s="593"/>
      <c r="AGU2097" s="593"/>
      <c r="AGV2097" s="593"/>
      <c r="AGW2097" s="593"/>
      <c r="AGX2097" s="593"/>
      <c r="AGY2097" s="593"/>
      <c r="AGZ2097" s="593"/>
      <c r="AHA2097" s="593"/>
      <c r="AHB2097" s="593"/>
      <c r="AHC2097" s="593"/>
      <c r="AHD2097" s="593"/>
      <c r="AHE2097" s="593"/>
      <c r="AHF2097" s="593"/>
      <c r="AHG2097" s="593"/>
      <c r="AHH2097" s="593"/>
      <c r="AHI2097" s="593"/>
      <c r="AHJ2097" s="593"/>
      <c r="AHK2097" s="593"/>
      <c r="AHL2097" s="593"/>
      <c r="AHM2097" s="593"/>
      <c r="AHN2097" s="593"/>
      <c r="AHO2097" s="593"/>
      <c r="AHP2097" s="593"/>
      <c r="AHQ2097" s="593"/>
      <c r="AHR2097" s="593"/>
      <c r="AHS2097" s="593"/>
      <c r="AHT2097" s="593"/>
      <c r="AHU2097" s="593"/>
      <c r="AHV2097" s="593"/>
      <c r="AHW2097" s="593"/>
      <c r="AHX2097" s="593"/>
      <c r="AHY2097" s="593"/>
      <c r="AHZ2097" s="593"/>
      <c r="AIA2097" s="593"/>
      <c r="AIB2097" s="593"/>
      <c r="AIC2097" s="593"/>
      <c r="AID2097" s="593"/>
      <c r="AIE2097" s="593"/>
      <c r="AIF2097" s="593"/>
      <c r="AIG2097" s="593"/>
      <c r="AIH2097" s="593"/>
      <c r="AII2097" s="593"/>
      <c r="AIJ2097" s="593"/>
      <c r="AIK2097" s="593"/>
      <c r="AIL2097" s="593"/>
      <c r="AIM2097" s="593"/>
      <c r="AIN2097" s="593"/>
      <c r="AIO2097" s="593"/>
      <c r="AIP2097" s="593"/>
      <c r="AIQ2097" s="593"/>
      <c r="AIR2097" s="593"/>
      <c r="AIS2097" s="593"/>
      <c r="AIT2097" s="593"/>
      <c r="AIU2097" s="593"/>
      <c r="AIV2097" s="593"/>
      <c r="AIW2097" s="593"/>
      <c r="AIX2097" s="593"/>
      <c r="AIY2097" s="593"/>
      <c r="AIZ2097" s="593"/>
      <c r="AJA2097" s="593"/>
      <c r="AJB2097" s="593"/>
      <c r="AJC2097" s="593"/>
      <c r="AJD2097" s="593"/>
      <c r="AJE2097" s="593"/>
      <c r="AJF2097" s="593"/>
      <c r="AJG2097" s="593"/>
      <c r="AJH2097" s="593"/>
      <c r="AJI2097" s="593"/>
      <c r="AJJ2097" s="593"/>
      <c r="AJK2097" s="593"/>
      <c r="AJL2097" s="593"/>
      <c r="AJM2097" s="593"/>
      <c r="AJN2097" s="593"/>
      <c r="AJO2097" s="593"/>
      <c r="AJP2097" s="593"/>
      <c r="AJQ2097" s="593"/>
      <c r="AJR2097" s="593"/>
      <c r="AJS2097" s="593"/>
      <c r="AJT2097" s="593"/>
      <c r="AJU2097" s="593"/>
      <c r="AJV2097" s="593"/>
      <c r="AJW2097" s="593"/>
      <c r="AJX2097" s="593"/>
      <c r="AJY2097" s="593"/>
      <c r="AJZ2097" s="593"/>
      <c r="AKA2097" s="593"/>
      <c r="AKB2097" s="593"/>
      <c r="AKC2097" s="593"/>
      <c r="AKD2097" s="593"/>
      <c r="AKE2097" s="593"/>
      <c r="AKF2097" s="593"/>
      <c r="AKG2097" s="593"/>
      <c r="AKH2097" s="593"/>
      <c r="AKI2097" s="593"/>
      <c r="AKJ2097" s="593"/>
      <c r="AKK2097" s="593"/>
      <c r="AKL2097" s="593"/>
      <c r="AKM2097" s="593"/>
      <c r="AKN2097" s="593"/>
      <c r="AKO2097" s="593"/>
      <c r="AKP2097" s="593"/>
      <c r="AKQ2097" s="593"/>
      <c r="AKR2097" s="593"/>
      <c r="AKS2097" s="593"/>
      <c r="AKT2097" s="593"/>
      <c r="AKU2097" s="593"/>
      <c r="AKV2097" s="593"/>
      <c r="AKW2097" s="593"/>
      <c r="AKX2097" s="593"/>
      <c r="AKY2097" s="593"/>
      <c r="AKZ2097" s="593"/>
      <c r="ALA2097" s="593"/>
      <c r="ALB2097" s="593"/>
      <c r="ALC2097" s="593"/>
      <c r="ALD2097" s="593"/>
      <c r="ALE2097" s="593"/>
      <c r="ALF2097" s="593"/>
      <c r="ALG2097" s="593"/>
      <c r="ALH2097" s="593"/>
      <c r="ALI2097" s="593"/>
      <c r="ALJ2097" s="593"/>
      <c r="ALK2097" s="593"/>
      <c r="ALL2097" s="593"/>
      <c r="ALM2097" s="593"/>
      <c r="ALN2097" s="593"/>
      <c r="ALO2097" s="593"/>
      <c r="ALP2097" s="593"/>
      <c r="ALQ2097" s="593"/>
      <c r="ALR2097" s="593"/>
      <c r="ALS2097" s="593"/>
      <c r="ALT2097" s="593"/>
      <c r="ALU2097" s="593"/>
      <c r="ALV2097" s="593"/>
      <c r="ALW2097" s="593"/>
      <c r="ALX2097" s="593"/>
      <c r="ALY2097" s="593"/>
      <c r="ALZ2097" s="593"/>
      <c r="AMA2097" s="593"/>
      <c r="AMB2097" s="593"/>
      <c r="AMC2097" s="593"/>
      <c r="AMD2097" s="593"/>
      <c r="AME2097" s="593"/>
      <c r="AMF2097" s="593"/>
      <c r="AMG2097" s="593"/>
      <c r="AMH2097" s="593"/>
      <c r="AMI2097" s="593"/>
      <c r="AMJ2097" s="593"/>
      <c r="AMK2097" s="593"/>
      <c r="AML2097" s="593"/>
      <c r="AMM2097" s="593"/>
      <c r="AMN2097" s="593"/>
      <c r="AMO2097" s="593"/>
      <c r="AMP2097" s="593"/>
      <c r="AMQ2097" s="593"/>
      <c r="AMR2097" s="593"/>
      <c r="AMS2097" s="593"/>
      <c r="AMT2097" s="593"/>
      <c r="AMU2097" s="593"/>
      <c r="AMV2097" s="593"/>
      <c r="AMW2097" s="593"/>
      <c r="AMX2097" s="593"/>
      <c r="AMY2097" s="593"/>
      <c r="AMZ2097" s="593"/>
      <c r="ANA2097" s="593"/>
      <c r="ANB2097" s="593"/>
      <c r="ANC2097" s="593"/>
      <c r="AND2097" s="593"/>
      <c r="ANE2097" s="593"/>
      <c r="ANF2097" s="593"/>
      <c r="ANG2097" s="593"/>
      <c r="ANH2097" s="593"/>
      <c r="ANI2097" s="593"/>
      <c r="ANJ2097" s="593"/>
      <c r="ANK2097" s="593"/>
      <c r="ANL2097" s="593"/>
      <c r="ANM2097" s="593"/>
      <c r="ANN2097" s="593"/>
      <c r="ANO2097" s="593"/>
      <c r="ANP2097" s="593"/>
      <c r="ANQ2097" s="593"/>
      <c r="ANR2097" s="593"/>
      <c r="ANS2097" s="593"/>
      <c r="ANT2097" s="593"/>
      <c r="ANU2097" s="593"/>
      <c r="ANV2097" s="593"/>
      <c r="ANW2097" s="593"/>
      <c r="ANX2097" s="593"/>
      <c r="ANY2097" s="593"/>
      <c r="ANZ2097" s="593"/>
      <c r="AOA2097" s="593"/>
      <c r="AOB2097" s="593"/>
      <c r="AOC2097" s="593"/>
      <c r="AOD2097" s="593"/>
      <c r="AOE2097" s="593"/>
      <c r="AOF2097" s="593"/>
      <c r="AOG2097" s="593"/>
      <c r="AOH2097" s="593"/>
      <c r="AOI2097" s="593"/>
      <c r="AOJ2097" s="593"/>
      <c r="AOK2097" s="593"/>
      <c r="AOL2097" s="593"/>
      <c r="AOM2097" s="593"/>
      <c r="AON2097" s="593"/>
      <c r="AOO2097" s="593"/>
      <c r="AOP2097" s="593"/>
      <c r="AOQ2097" s="593"/>
      <c r="AOR2097" s="593"/>
      <c r="AOS2097" s="593"/>
      <c r="AOT2097" s="593"/>
      <c r="AOU2097" s="593"/>
      <c r="AOV2097" s="593"/>
      <c r="AOW2097" s="593"/>
      <c r="AOX2097" s="593"/>
      <c r="AOY2097" s="593"/>
      <c r="AOZ2097" s="593"/>
      <c r="APA2097" s="593"/>
      <c r="APB2097" s="593"/>
      <c r="APC2097" s="593"/>
      <c r="APD2097" s="593"/>
      <c r="APE2097" s="593"/>
      <c r="APF2097" s="593"/>
      <c r="APG2097" s="593"/>
      <c r="APH2097" s="593"/>
      <c r="API2097" s="593"/>
      <c r="APJ2097" s="593"/>
      <c r="APK2097" s="593"/>
      <c r="APL2097" s="593"/>
      <c r="APM2097" s="593"/>
      <c r="APN2097" s="593"/>
      <c r="APO2097" s="593"/>
      <c r="APP2097" s="593"/>
      <c r="APQ2097" s="593"/>
      <c r="APR2097" s="593"/>
      <c r="APS2097" s="593"/>
      <c r="APT2097" s="593"/>
      <c r="APU2097" s="593"/>
      <c r="APV2097" s="593"/>
      <c r="APW2097" s="593"/>
      <c r="APX2097" s="593"/>
      <c r="APY2097" s="593"/>
      <c r="APZ2097" s="593"/>
      <c r="AQA2097" s="593"/>
      <c r="AQB2097" s="593"/>
      <c r="AQC2097" s="593"/>
      <c r="AQD2097" s="593"/>
      <c r="AQE2097" s="593"/>
      <c r="AQF2097" s="593"/>
      <c r="AQG2097" s="593"/>
      <c r="AQH2097" s="593"/>
      <c r="AQI2097" s="593"/>
      <c r="AQJ2097" s="593"/>
      <c r="AQK2097" s="593"/>
      <c r="AQL2097" s="593"/>
      <c r="AQM2097" s="593"/>
      <c r="AQN2097" s="593"/>
      <c r="AQO2097" s="593"/>
      <c r="AQP2097" s="593"/>
      <c r="AQQ2097" s="593"/>
      <c r="AQR2097" s="593"/>
      <c r="AQS2097" s="593"/>
      <c r="AQT2097" s="593"/>
      <c r="AQU2097" s="593"/>
      <c r="AQV2097" s="593"/>
      <c r="AQW2097" s="593"/>
      <c r="AQX2097" s="593"/>
      <c r="AQY2097" s="593"/>
      <c r="AQZ2097" s="593"/>
      <c r="ARA2097" s="593"/>
      <c r="ARB2097" s="593"/>
      <c r="ARC2097" s="593"/>
      <c r="ARD2097" s="593"/>
      <c r="ARE2097" s="593"/>
      <c r="ARF2097" s="593"/>
      <c r="ARG2097" s="593"/>
      <c r="ARH2097" s="593"/>
      <c r="ARI2097" s="593"/>
      <c r="ARJ2097" s="593"/>
      <c r="ARK2097" s="593"/>
      <c r="ARL2097" s="593"/>
      <c r="ARM2097" s="593"/>
      <c r="ARN2097" s="593"/>
      <c r="ARO2097" s="593"/>
      <c r="ARP2097" s="593"/>
      <c r="ARQ2097" s="593"/>
      <c r="ARR2097" s="593"/>
      <c r="ARS2097" s="593"/>
      <c r="ART2097" s="593"/>
      <c r="ARU2097" s="593"/>
      <c r="ARV2097" s="593"/>
      <c r="ARW2097" s="593"/>
      <c r="ARX2097" s="593"/>
      <c r="ARY2097" s="593"/>
      <c r="ARZ2097" s="593"/>
      <c r="ASA2097" s="593"/>
      <c r="ASB2097" s="593"/>
      <c r="ASC2097" s="593"/>
      <c r="ASD2097" s="593"/>
      <c r="ASE2097" s="593"/>
      <c r="ASF2097" s="593"/>
      <c r="ASG2097" s="593"/>
      <c r="ASH2097" s="593"/>
      <c r="ASI2097" s="593"/>
      <c r="ASJ2097" s="593"/>
      <c r="ASK2097" s="593"/>
      <c r="ASL2097" s="593"/>
      <c r="ASM2097" s="593"/>
      <c r="ASN2097" s="593"/>
      <c r="ASO2097" s="593"/>
      <c r="ASP2097" s="593"/>
      <c r="ASQ2097" s="593"/>
      <c r="ASR2097" s="593"/>
      <c r="ASS2097" s="593"/>
      <c r="AST2097" s="593"/>
      <c r="ASU2097" s="593"/>
      <c r="ASV2097" s="593"/>
      <c r="ASW2097" s="593"/>
      <c r="ASX2097" s="593"/>
      <c r="ASY2097" s="593"/>
      <c r="ASZ2097" s="593"/>
      <c r="ATA2097" s="593"/>
      <c r="ATB2097" s="593"/>
      <c r="ATC2097" s="593"/>
      <c r="ATD2097" s="593"/>
      <c r="ATE2097" s="593"/>
      <c r="ATF2097" s="593"/>
      <c r="ATG2097" s="593"/>
      <c r="ATH2097" s="593"/>
      <c r="ATI2097" s="593"/>
      <c r="ATJ2097" s="593"/>
      <c r="ATK2097" s="593"/>
      <c r="ATL2097" s="593"/>
      <c r="ATM2097" s="593"/>
      <c r="ATN2097" s="593"/>
      <c r="ATO2097" s="593"/>
      <c r="ATP2097" s="593"/>
      <c r="ATQ2097" s="593"/>
      <c r="ATR2097" s="593"/>
      <c r="ATS2097" s="593"/>
      <c r="ATT2097" s="593"/>
      <c r="ATU2097" s="593"/>
      <c r="ATV2097" s="593"/>
      <c r="ATW2097" s="593"/>
      <c r="ATX2097" s="593"/>
      <c r="ATY2097" s="593"/>
      <c r="ATZ2097" s="593"/>
      <c r="AUA2097" s="593"/>
      <c r="AUB2097" s="593"/>
      <c r="AUC2097" s="593"/>
      <c r="AUD2097" s="593"/>
      <c r="AUE2097" s="593"/>
      <c r="AUF2097" s="593"/>
      <c r="AUG2097" s="593"/>
      <c r="AUH2097" s="593"/>
      <c r="AUI2097" s="593"/>
      <c r="AUJ2097" s="593"/>
      <c r="AUK2097" s="593"/>
      <c r="AUL2097" s="593"/>
      <c r="AUM2097" s="593"/>
      <c r="AUN2097" s="593"/>
      <c r="AUO2097" s="593"/>
      <c r="AUP2097" s="593"/>
      <c r="AUQ2097" s="593"/>
      <c r="AUR2097" s="593"/>
      <c r="AUS2097" s="593"/>
      <c r="AUT2097" s="593"/>
      <c r="AUU2097" s="593"/>
      <c r="AUV2097" s="593"/>
      <c r="AUW2097" s="593"/>
      <c r="AUX2097" s="593"/>
      <c r="AUY2097" s="593"/>
      <c r="AUZ2097" s="593"/>
      <c r="AVA2097" s="593"/>
      <c r="AVB2097" s="593"/>
      <c r="AVC2097" s="593"/>
      <c r="AVD2097" s="593"/>
      <c r="AVE2097" s="593"/>
      <c r="AVF2097" s="593"/>
      <c r="AVG2097" s="593"/>
      <c r="AVH2097" s="593"/>
      <c r="AVI2097" s="593"/>
      <c r="AVJ2097" s="593"/>
      <c r="AVK2097" s="593"/>
    </row>
    <row r="2098" spans="1:1259">
      <c r="A2098" s="697"/>
      <c r="B2098" s="558"/>
      <c r="C2098" s="558"/>
      <c r="D2098" s="676" t="s">
        <v>1067</v>
      </c>
      <c r="E2098" s="524"/>
      <c r="F2098" s="665"/>
      <c r="G2098" s="676">
        <v>2022</v>
      </c>
      <c r="H2098" s="676">
        <v>6</v>
      </c>
      <c r="I2098" s="687"/>
      <c r="J2098" s="677"/>
      <c r="K2098" s="676" t="s">
        <v>1270</v>
      </c>
      <c r="L2098" s="677" t="s">
        <v>1251</v>
      </c>
      <c r="M2098" s="677">
        <v>44613</v>
      </c>
      <c r="N2098" s="677">
        <v>44713</v>
      </c>
      <c r="O2098" s="677"/>
      <c r="P2098" s="677"/>
      <c r="Q2098" s="677"/>
      <c r="R2098" s="677"/>
      <c r="S2098" s="676" t="s">
        <v>1118</v>
      </c>
      <c r="T2098" s="676">
        <v>72</v>
      </c>
      <c r="U2098" s="676" t="s">
        <v>1086</v>
      </c>
      <c r="V2098" s="676" t="s">
        <v>1072</v>
      </c>
      <c r="W2098" s="678">
        <v>475</v>
      </c>
      <c r="X2098" s="551">
        <v>1740</v>
      </c>
      <c r="Y2098" s="693">
        <v>826500</v>
      </c>
      <c r="Z2098" s="667">
        <v>0.5</v>
      </c>
      <c r="AA2098" s="682">
        <f>Y2098*Z2098</f>
        <v>413250</v>
      </c>
      <c r="AB2098" s="521"/>
      <c r="AC2098" s="668">
        <v>0</v>
      </c>
      <c r="AD2098" s="676"/>
      <c r="AE2098" s="669"/>
      <c r="AF2098" s="695">
        <f>AA2098+AD2098+AE2098</f>
        <v>413250</v>
      </c>
      <c r="AG2098" s="665" t="s">
        <v>1073</v>
      </c>
      <c r="AH2098" s="641">
        <v>0</v>
      </c>
      <c r="AI2098" s="676">
        <v>60</v>
      </c>
      <c r="AJ2098" s="665" t="s">
        <v>1252</v>
      </c>
      <c r="AK2098" s="676" t="s">
        <v>1253</v>
      </c>
      <c r="AL2098" s="696" t="s">
        <v>1254</v>
      </c>
      <c r="AM2098" s="665" t="s">
        <v>52</v>
      </c>
      <c r="AN2098" s="676" t="s">
        <v>1089</v>
      </c>
      <c r="AO2098" s="665"/>
      <c r="AP2098" s="676" t="s">
        <v>38</v>
      </c>
      <c r="AQ2098" s="676" t="s">
        <v>1090</v>
      </c>
      <c r="AR2098" s="676"/>
      <c r="AS2098" s="523" t="s">
        <v>1157</v>
      </c>
      <c r="AT2098" s="523" t="s">
        <v>1078</v>
      </c>
      <c r="AU2098" s="523" t="s">
        <v>1078</v>
      </c>
      <c r="AV2098" s="674"/>
      <c r="AW2098" s="673" t="str">
        <f>U2098</f>
        <v>12005833C</v>
      </c>
      <c r="AX2098" s="673" cm="1">
        <f t="array" ref="AX2098">SUM(MID(0&amp;AW2098,LARGE(INDEX(ISNUMBER(--MID(AW2098,ROW($1:$8),1))*ROW($1:$8),),ROW($1:$8))+1,1)*10^ROW($1:$8)/10)</f>
        <v>12005833</v>
      </c>
      <c r="AY2098" s="673" t="str">
        <f>VLOOKUP($AX2098,'Item Master Data'!$A:$F,3,FALSE)</f>
        <v>Q.PEAK DUO XL G10 BFG</v>
      </c>
      <c r="AZ2098" s="673">
        <f>VLOOKUP($AX2098,'Item Master Data'!$A:$F,6,FALSE)</f>
        <v>475</v>
      </c>
      <c r="BA2098" s="673" t="e">
        <f>X2098/BB2098</f>
        <v>#VALUE!</v>
      </c>
      <c r="BB2098" s="673" t="str">
        <f>VLOOKUP(AX2098,'Item Master Data'!$A:$G,7,FALSE)</f>
        <v> 30</v>
      </c>
      <c r="BC2098" s="673"/>
      <c r="BD2098" s="673">
        <f>W2098-AZ2098</f>
        <v>0</v>
      </c>
      <c r="BE2098" s="593"/>
      <c r="BF2098" s="593"/>
      <c r="BG2098" s="593"/>
      <c r="BH2098" s="593"/>
      <c r="BI2098" s="593"/>
      <c r="BJ2098" s="593"/>
      <c r="BK2098" s="593"/>
      <c r="BL2098" s="593"/>
      <c r="BM2098" s="593"/>
      <c r="BN2098" s="593"/>
      <c r="BO2098" s="593"/>
      <c r="BP2098" s="593"/>
      <c r="BQ2098" s="593"/>
      <c r="BR2098" s="593"/>
      <c r="BS2098" s="593"/>
      <c r="BT2098" s="593"/>
      <c r="BU2098" s="593"/>
      <c r="BV2098" s="593"/>
      <c r="BW2098" s="593"/>
      <c r="BX2098" s="593"/>
      <c r="BY2098" s="593"/>
      <c r="BZ2098" s="593"/>
      <c r="CA2098" s="593"/>
      <c r="CB2098" s="593"/>
      <c r="CC2098" s="593"/>
      <c r="CD2098" s="593"/>
      <c r="CE2098" s="593"/>
      <c r="CF2098" s="593"/>
      <c r="CG2098" s="593"/>
      <c r="CH2098" s="593"/>
      <c r="CI2098" s="593"/>
      <c r="CJ2098" s="593"/>
      <c r="CK2098" s="593"/>
      <c r="CL2098" s="593"/>
      <c r="CM2098" s="593"/>
      <c r="CN2098" s="593"/>
      <c r="CO2098" s="593"/>
      <c r="CP2098" s="593"/>
      <c r="CQ2098" s="593"/>
      <c r="CR2098" s="593"/>
      <c r="CS2098" s="593"/>
      <c r="CT2098" s="593"/>
      <c r="CU2098" s="593"/>
      <c r="CV2098" s="593"/>
      <c r="CW2098" s="593"/>
      <c r="CX2098" s="593"/>
      <c r="CY2098" s="593"/>
      <c r="CZ2098" s="593"/>
      <c r="DA2098" s="593"/>
      <c r="DB2098" s="593"/>
      <c r="DC2098" s="593"/>
      <c r="DD2098" s="593"/>
      <c r="DE2098" s="593"/>
      <c r="DF2098" s="593"/>
      <c r="DG2098" s="593"/>
      <c r="DH2098" s="593"/>
      <c r="DI2098" s="593"/>
      <c r="DJ2098" s="593"/>
      <c r="DK2098" s="593"/>
      <c r="DL2098" s="593"/>
      <c r="DM2098" s="593"/>
      <c r="DN2098" s="593"/>
      <c r="DO2098" s="593"/>
      <c r="DP2098" s="593"/>
      <c r="DQ2098" s="593"/>
      <c r="DR2098" s="593"/>
      <c r="DS2098" s="593"/>
      <c r="DT2098" s="593"/>
      <c r="DU2098" s="593"/>
      <c r="DV2098" s="593"/>
      <c r="DW2098" s="593"/>
      <c r="DX2098" s="593"/>
      <c r="DY2098" s="593"/>
      <c r="DZ2098" s="593"/>
      <c r="EA2098" s="593"/>
      <c r="EB2098" s="593"/>
      <c r="EC2098" s="593"/>
      <c r="ED2098" s="593"/>
      <c r="EE2098" s="593"/>
      <c r="EF2098" s="593"/>
      <c r="EG2098" s="593"/>
      <c r="EH2098" s="593"/>
      <c r="EI2098" s="593"/>
      <c r="EJ2098" s="593"/>
      <c r="EK2098" s="593"/>
      <c r="EL2098" s="593"/>
      <c r="EM2098" s="593"/>
      <c r="EN2098" s="593"/>
      <c r="EO2098" s="593"/>
      <c r="EP2098" s="593"/>
      <c r="EQ2098" s="593"/>
      <c r="ER2098" s="593"/>
      <c r="ES2098" s="593"/>
      <c r="ET2098" s="593"/>
      <c r="EU2098" s="593"/>
      <c r="EV2098" s="593"/>
      <c r="EW2098" s="593"/>
      <c r="EX2098" s="593"/>
      <c r="EY2098" s="593"/>
      <c r="EZ2098" s="593"/>
      <c r="FA2098" s="593"/>
      <c r="FB2098" s="593"/>
      <c r="FC2098" s="593"/>
      <c r="FD2098" s="593"/>
      <c r="FE2098" s="593"/>
      <c r="FF2098" s="593"/>
      <c r="FG2098" s="593"/>
      <c r="FH2098" s="593"/>
      <c r="FI2098" s="593"/>
      <c r="FJ2098" s="593"/>
      <c r="FK2098" s="593"/>
      <c r="FL2098" s="593"/>
      <c r="FM2098" s="593"/>
      <c r="FN2098" s="593"/>
      <c r="FO2098" s="593"/>
      <c r="FP2098" s="593"/>
      <c r="FQ2098" s="593"/>
      <c r="FR2098" s="593"/>
      <c r="FS2098" s="593"/>
      <c r="FT2098" s="593"/>
      <c r="FU2098" s="593"/>
      <c r="FV2098" s="593"/>
      <c r="FW2098" s="593"/>
      <c r="FX2098" s="593"/>
      <c r="FY2098" s="593"/>
      <c r="FZ2098" s="593"/>
      <c r="GA2098" s="593"/>
      <c r="GB2098" s="593"/>
      <c r="GC2098" s="593"/>
      <c r="GD2098" s="593"/>
      <c r="GE2098" s="593"/>
      <c r="GF2098" s="593"/>
      <c r="GG2098" s="593"/>
      <c r="GH2098" s="593"/>
      <c r="GI2098" s="593"/>
      <c r="GJ2098" s="593"/>
      <c r="GK2098" s="593"/>
      <c r="GL2098" s="593"/>
      <c r="GM2098" s="593"/>
      <c r="GN2098" s="593"/>
      <c r="GO2098" s="593"/>
      <c r="GP2098" s="593"/>
      <c r="GQ2098" s="593"/>
      <c r="GR2098" s="593"/>
      <c r="GS2098" s="593"/>
      <c r="GT2098" s="593"/>
      <c r="GU2098" s="593"/>
      <c r="GV2098" s="593"/>
      <c r="GW2098" s="593"/>
      <c r="GX2098" s="593"/>
      <c r="GY2098" s="593"/>
      <c r="GZ2098" s="593"/>
      <c r="HA2098" s="593"/>
      <c r="HB2098" s="593"/>
      <c r="HC2098" s="593"/>
      <c r="HD2098" s="593"/>
      <c r="HE2098" s="593"/>
      <c r="HF2098" s="593"/>
      <c r="HG2098" s="593"/>
      <c r="HH2098" s="593"/>
      <c r="HI2098" s="593"/>
      <c r="HJ2098" s="593"/>
      <c r="HK2098" s="593"/>
      <c r="HL2098" s="593"/>
      <c r="HM2098" s="593"/>
      <c r="HN2098" s="593"/>
      <c r="HO2098" s="593"/>
      <c r="HP2098" s="593"/>
      <c r="HQ2098" s="593"/>
      <c r="HR2098" s="593"/>
      <c r="HS2098" s="593"/>
      <c r="HT2098" s="593"/>
      <c r="HU2098" s="593"/>
      <c r="HV2098" s="593"/>
      <c r="HW2098" s="593"/>
      <c r="HX2098" s="593"/>
      <c r="HY2098" s="593"/>
      <c r="HZ2098" s="593"/>
      <c r="IA2098" s="593"/>
      <c r="IB2098" s="593"/>
      <c r="IC2098" s="593"/>
      <c r="ID2098" s="593"/>
      <c r="IE2098" s="593"/>
      <c r="IF2098" s="593"/>
      <c r="IG2098" s="593"/>
      <c r="IH2098" s="593"/>
      <c r="II2098" s="593"/>
      <c r="IJ2098" s="593"/>
      <c r="IK2098" s="593"/>
      <c r="IL2098" s="593"/>
      <c r="IM2098" s="593"/>
      <c r="IN2098" s="593"/>
      <c r="IO2098" s="593"/>
      <c r="IP2098" s="593"/>
      <c r="IQ2098" s="593"/>
      <c r="IR2098" s="593"/>
      <c r="IS2098" s="593"/>
      <c r="IT2098" s="593"/>
      <c r="IU2098" s="593"/>
      <c r="IV2098" s="593"/>
      <c r="IW2098" s="593"/>
      <c r="IX2098" s="593"/>
      <c r="IY2098" s="593"/>
      <c r="IZ2098" s="593"/>
      <c r="JA2098" s="593"/>
      <c r="JB2098" s="593"/>
      <c r="JC2098" s="593"/>
      <c r="JD2098" s="593"/>
      <c r="JE2098" s="593"/>
      <c r="JF2098" s="593"/>
      <c r="JG2098" s="593"/>
      <c r="JH2098" s="593"/>
      <c r="JI2098" s="593"/>
      <c r="JJ2098" s="593"/>
      <c r="JK2098" s="593"/>
      <c r="JL2098" s="593"/>
      <c r="JM2098" s="593"/>
      <c r="JN2098" s="593"/>
      <c r="JO2098" s="593"/>
      <c r="JP2098" s="593"/>
      <c r="JQ2098" s="593"/>
      <c r="JR2098" s="593"/>
      <c r="JS2098" s="593"/>
      <c r="JT2098" s="593"/>
      <c r="JU2098" s="593"/>
      <c r="JV2098" s="593"/>
      <c r="JW2098" s="593"/>
      <c r="JX2098" s="593"/>
      <c r="JY2098" s="593"/>
      <c r="JZ2098" s="593"/>
      <c r="KA2098" s="593"/>
      <c r="KB2098" s="593"/>
      <c r="KC2098" s="593"/>
      <c r="KD2098" s="593"/>
      <c r="KE2098" s="593"/>
      <c r="KF2098" s="593"/>
      <c r="KG2098" s="593"/>
      <c r="KH2098" s="593"/>
      <c r="KI2098" s="593"/>
      <c r="KJ2098" s="593"/>
      <c r="KK2098" s="593"/>
      <c r="KL2098" s="593"/>
      <c r="KM2098" s="593"/>
      <c r="KN2098" s="593"/>
      <c r="KO2098" s="593"/>
      <c r="KP2098" s="593"/>
      <c r="KQ2098" s="593"/>
      <c r="KR2098" s="593"/>
      <c r="KS2098" s="593"/>
      <c r="KT2098" s="593"/>
      <c r="KU2098" s="593"/>
      <c r="KV2098" s="593"/>
      <c r="KW2098" s="593"/>
      <c r="KX2098" s="593"/>
      <c r="KY2098" s="593"/>
      <c r="KZ2098" s="593"/>
      <c r="LA2098" s="593"/>
      <c r="LB2098" s="593"/>
      <c r="LC2098" s="593"/>
      <c r="LD2098" s="593"/>
      <c r="LE2098" s="593"/>
      <c r="LF2098" s="593"/>
      <c r="LG2098" s="593"/>
      <c r="LH2098" s="593"/>
      <c r="LI2098" s="593"/>
      <c r="LJ2098" s="593"/>
      <c r="LK2098" s="593"/>
      <c r="LL2098" s="593"/>
      <c r="LM2098" s="593"/>
      <c r="LN2098" s="593"/>
      <c r="LO2098" s="593"/>
      <c r="LP2098" s="593"/>
      <c r="LQ2098" s="593"/>
      <c r="LR2098" s="593"/>
      <c r="LS2098" s="593"/>
      <c r="LT2098" s="593"/>
      <c r="LU2098" s="593"/>
      <c r="LV2098" s="593"/>
      <c r="LW2098" s="593"/>
      <c r="LX2098" s="593"/>
      <c r="LY2098" s="593"/>
      <c r="LZ2098" s="593"/>
      <c r="MA2098" s="593"/>
      <c r="MB2098" s="593"/>
      <c r="MC2098" s="593"/>
      <c r="MD2098" s="593"/>
      <c r="ME2098" s="593"/>
      <c r="MF2098" s="593"/>
      <c r="MG2098" s="593"/>
      <c r="MH2098" s="593"/>
      <c r="MI2098" s="593"/>
      <c r="MJ2098" s="593"/>
      <c r="MK2098" s="593"/>
      <c r="ML2098" s="593"/>
      <c r="MM2098" s="593"/>
      <c r="MN2098" s="593"/>
      <c r="MO2098" s="593"/>
      <c r="MP2098" s="593"/>
      <c r="MQ2098" s="593"/>
      <c r="MR2098" s="593"/>
      <c r="MS2098" s="593"/>
      <c r="MT2098" s="593"/>
      <c r="MU2098" s="593"/>
      <c r="MV2098" s="593"/>
      <c r="MW2098" s="593"/>
      <c r="MX2098" s="593"/>
      <c r="MY2098" s="593"/>
      <c r="MZ2098" s="593"/>
      <c r="NA2098" s="593"/>
      <c r="NB2098" s="593"/>
      <c r="NC2098" s="593"/>
      <c r="ND2098" s="593"/>
      <c r="NE2098" s="593"/>
      <c r="NF2098" s="593"/>
      <c r="NG2098" s="593"/>
      <c r="NH2098" s="593"/>
      <c r="NI2098" s="593"/>
      <c r="NJ2098" s="593"/>
      <c r="NK2098" s="593"/>
      <c r="NL2098" s="593"/>
      <c r="NM2098" s="593"/>
      <c r="NN2098" s="593"/>
      <c r="NO2098" s="593"/>
      <c r="NP2098" s="593"/>
      <c r="NQ2098" s="593"/>
      <c r="NR2098" s="593"/>
      <c r="NS2098" s="593"/>
      <c r="NT2098" s="593"/>
      <c r="NU2098" s="593"/>
      <c r="NV2098" s="593"/>
      <c r="NW2098" s="593"/>
      <c r="NX2098" s="593"/>
      <c r="NY2098" s="593"/>
      <c r="NZ2098" s="593"/>
      <c r="OA2098" s="593"/>
      <c r="OB2098" s="593"/>
      <c r="OC2098" s="593"/>
      <c r="OD2098" s="593"/>
      <c r="OE2098" s="593"/>
      <c r="OF2098" s="593"/>
      <c r="OG2098" s="593"/>
      <c r="OH2098" s="593"/>
      <c r="OI2098" s="593"/>
      <c r="OJ2098" s="593"/>
      <c r="OK2098" s="593"/>
      <c r="OL2098" s="593"/>
      <c r="OM2098" s="593"/>
      <c r="ON2098" s="593"/>
      <c r="OO2098" s="593"/>
      <c r="OP2098" s="593"/>
      <c r="OQ2098" s="593"/>
      <c r="OR2098" s="593"/>
      <c r="OS2098" s="593"/>
      <c r="OT2098" s="593"/>
      <c r="OU2098" s="593"/>
      <c r="OV2098" s="593"/>
      <c r="OW2098" s="593"/>
      <c r="OX2098" s="593"/>
      <c r="OY2098" s="593"/>
      <c r="OZ2098" s="593"/>
      <c r="PA2098" s="593"/>
      <c r="PB2098" s="593"/>
      <c r="PC2098" s="593"/>
      <c r="PD2098" s="593"/>
      <c r="PE2098" s="593"/>
      <c r="PF2098" s="593"/>
      <c r="PG2098" s="593"/>
      <c r="PH2098" s="593"/>
      <c r="PI2098" s="593"/>
      <c r="PJ2098" s="593"/>
      <c r="PK2098" s="593"/>
      <c r="PL2098" s="593"/>
      <c r="PM2098" s="593"/>
      <c r="PN2098" s="593"/>
      <c r="PO2098" s="593"/>
      <c r="PP2098" s="593"/>
      <c r="PQ2098" s="593"/>
      <c r="PR2098" s="593"/>
      <c r="PS2098" s="593"/>
      <c r="PT2098" s="593"/>
      <c r="PU2098" s="593"/>
      <c r="PV2098" s="593"/>
      <c r="PW2098" s="593"/>
      <c r="PX2098" s="593"/>
      <c r="PY2098" s="593"/>
      <c r="PZ2098" s="593"/>
      <c r="QA2098" s="593"/>
      <c r="QB2098" s="593"/>
      <c r="QC2098" s="593"/>
      <c r="QD2098" s="593"/>
      <c r="QE2098" s="593"/>
      <c r="QF2098" s="593"/>
      <c r="QG2098" s="593"/>
      <c r="QH2098" s="593"/>
      <c r="QI2098" s="593"/>
      <c r="QJ2098" s="593"/>
      <c r="QK2098" s="593"/>
      <c r="QL2098" s="593"/>
      <c r="QM2098" s="593"/>
      <c r="QN2098" s="593"/>
      <c r="QO2098" s="593"/>
      <c r="QP2098" s="593"/>
      <c r="QQ2098" s="593"/>
      <c r="QR2098" s="593"/>
      <c r="QS2098" s="593"/>
      <c r="QT2098" s="593"/>
      <c r="QU2098" s="593"/>
      <c r="QV2098" s="593"/>
      <c r="QW2098" s="593"/>
      <c r="QX2098" s="593"/>
      <c r="QY2098" s="593"/>
      <c r="QZ2098" s="593"/>
      <c r="RA2098" s="593"/>
      <c r="RB2098" s="593"/>
      <c r="RC2098" s="593"/>
      <c r="RD2098" s="593"/>
      <c r="RE2098" s="593"/>
      <c r="RF2098" s="593"/>
      <c r="RG2098" s="593"/>
      <c r="RH2098" s="593"/>
      <c r="RI2098" s="593"/>
      <c r="RJ2098" s="593"/>
      <c r="RK2098" s="593"/>
      <c r="RL2098" s="593"/>
      <c r="RM2098" s="593"/>
      <c r="RN2098" s="593"/>
      <c r="RO2098" s="593"/>
      <c r="RP2098" s="593"/>
      <c r="RQ2098" s="593"/>
      <c r="RR2098" s="593"/>
      <c r="RS2098" s="593"/>
      <c r="RT2098" s="593"/>
      <c r="RU2098" s="593"/>
      <c r="RV2098" s="593"/>
      <c r="RW2098" s="593"/>
      <c r="RX2098" s="593"/>
      <c r="RY2098" s="593"/>
      <c r="RZ2098" s="593"/>
      <c r="SA2098" s="593"/>
      <c r="SB2098" s="593"/>
      <c r="SC2098" s="593"/>
      <c r="SD2098" s="593"/>
      <c r="SE2098" s="593"/>
      <c r="SF2098" s="593"/>
      <c r="SG2098" s="593"/>
      <c r="SH2098" s="593"/>
      <c r="SI2098" s="593"/>
      <c r="SJ2098" s="593"/>
      <c r="SK2098" s="593"/>
      <c r="SL2098" s="593"/>
      <c r="SM2098" s="593"/>
      <c r="SN2098" s="593"/>
      <c r="SO2098" s="593"/>
      <c r="SP2098" s="593"/>
      <c r="SQ2098" s="593"/>
      <c r="SR2098" s="593"/>
      <c r="SS2098" s="593"/>
      <c r="ST2098" s="593"/>
      <c r="SU2098" s="593"/>
      <c r="SV2098" s="593"/>
      <c r="SW2098" s="593"/>
      <c r="SX2098" s="593"/>
      <c r="SY2098" s="593"/>
      <c r="SZ2098" s="593"/>
      <c r="TA2098" s="593"/>
      <c r="TB2098" s="593"/>
      <c r="TC2098" s="593"/>
      <c r="TD2098" s="593"/>
      <c r="TE2098" s="593"/>
      <c r="TF2098" s="593"/>
      <c r="TG2098" s="593"/>
      <c r="TH2098" s="593"/>
      <c r="TI2098" s="593"/>
      <c r="TJ2098" s="593"/>
      <c r="TK2098" s="593"/>
      <c r="TL2098" s="593"/>
      <c r="TM2098" s="593"/>
      <c r="TN2098" s="593"/>
      <c r="TO2098" s="593"/>
      <c r="TP2098" s="593"/>
      <c r="TQ2098" s="593"/>
      <c r="TR2098" s="593"/>
      <c r="TS2098" s="593"/>
      <c r="TT2098" s="593"/>
      <c r="TU2098" s="593"/>
      <c r="TV2098" s="593"/>
      <c r="TW2098" s="593"/>
      <c r="TX2098" s="593"/>
      <c r="TY2098" s="593"/>
      <c r="TZ2098" s="593"/>
      <c r="UA2098" s="593"/>
      <c r="UB2098" s="593"/>
      <c r="UC2098" s="593"/>
      <c r="UD2098" s="593"/>
      <c r="UE2098" s="593"/>
      <c r="UF2098" s="593"/>
      <c r="UG2098" s="593"/>
      <c r="UH2098" s="593"/>
      <c r="UI2098" s="593"/>
      <c r="UJ2098" s="593"/>
      <c r="UK2098" s="593"/>
      <c r="UL2098" s="593"/>
      <c r="UM2098" s="593"/>
      <c r="UN2098" s="593"/>
      <c r="UO2098" s="593"/>
      <c r="UP2098" s="593"/>
      <c r="UQ2098" s="593"/>
      <c r="UR2098" s="593"/>
      <c r="US2098" s="593"/>
      <c r="UT2098" s="593"/>
      <c r="UU2098" s="593"/>
      <c r="UV2098" s="593"/>
      <c r="UW2098" s="593"/>
      <c r="UX2098" s="593"/>
      <c r="UY2098" s="593"/>
      <c r="UZ2098" s="593"/>
      <c r="VA2098" s="593"/>
      <c r="VB2098" s="593"/>
      <c r="VC2098" s="593"/>
      <c r="VD2098" s="593"/>
      <c r="VE2098" s="593"/>
      <c r="VF2098" s="593"/>
      <c r="VG2098" s="593"/>
      <c r="VH2098" s="593"/>
      <c r="VI2098" s="593"/>
      <c r="VJ2098" s="593"/>
      <c r="VK2098" s="593"/>
      <c r="VL2098" s="593"/>
      <c r="VM2098" s="593"/>
      <c r="VN2098" s="593"/>
      <c r="VO2098" s="593"/>
      <c r="VP2098" s="593"/>
      <c r="VQ2098" s="593"/>
      <c r="VR2098" s="593"/>
      <c r="VS2098" s="593"/>
      <c r="VT2098" s="593"/>
      <c r="VU2098" s="593"/>
      <c r="VV2098" s="593"/>
      <c r="VW2098" s="593"/>
      <c r="VX2098" s="593"/>
      <c r="VY2098" s="593"/>
      <c r="VZ2098" s="593"/>
      <c r="WA2098" s="593"/>
      <c r="WB2098" s="593"/>
      <c r="WC2098" s="593"/>
      <c r="WD2098" s="593"/>
      <c r="WE2098" s="593"/>
      <c r="WF2098" s="593"/>
      <c r="WG2098" s="593"/>
      <c r="WH2098" s="593"/>
      <c r="WI2098" s="593"/>
      <c r="WJ2098" s="593"/>
      <c r="WK2098" s="593"/>
      <c r="WL2098" s="593"/>
      <c r="WM2098" s="593"/>
      <c r="WN2098" s="593"/>
      <c r="WO2098" s="593"/>
      <c r="WP2098" s="593"/>
      <c r="WQ2098" s="593"/>
      <c r="WR2098" s="593"/>
      <c r="WS2098" s="593"/>
      <c r="WT2098" s="593"/>
      <c r="WU2098" s="593"/>
      <c r="WV2098" s="593"/>
      <c r="WW2098" s="593"/>
      <c r="WX2098" s="593"/>
      <c r="WY2098" s="593"/>
      <c r="WZ2098" s="593"/>
      <c r="XA2098" s="593"/>
      <c r="XB2098" s="593"/>
      <c r="XC2098" s="593"/>
      <c r="XD2098" s="593"/>
      <c r="XE2098" s="593"/>
      <c r="XF2098" s="593"/>
      <c r="XG2098" s="593"/>
      <c r="XH2098" s="593"/>
      <c r="XI2098" s="593"/>
      <c r="XJ2098" s="593"/>
      <c r="XK2098" s="593"/>
      <c r="XL2098" s="593"/>
      <c r="XM2098" s="593"/>
      <c r="XN2098" s="593"/>
      <c r="XO2098" s="593"/>
      <c r="XP2098" s="593"/>
      <c r="XQ2098" s="593"/>
      <c r="XR2098" s="593"/>
      <c r="XS2098" s="593"/>
      <c r="XT2098" s="593"/>
      <c r="XU2098" s="593"/>
      <c r="XV2098" s="593"/>
      <c r="XW2098" s="593"/>
      <c r="XX2098" s="593"/>
      <c r="XY2098" s="593"/>
      <c r="XZ2098" s="593"/>
      <c r="YA2098" s="593"/>
      <c r="YB2098" s="593"/>
      <c r="YC2098" s="593"/>
      <c r="YD2098" s="593"/>
      <c r="YE2098" s="593"/>
      <c r="YF2098" s="593"/>
      <c r="YG2098" s="593"/>
      <c r="YH2098" s="593"/>
      <c r="YI2098" s="593"/>
      <c r="YJ2098" s="593"/>
      <c r="YK2098" s="593"/>
      <c r="YL2098" s="593"/>
      <c r="YM2098" s="593"/>
      <c r="YN2098" s="593"/>
      <c r="YO2098" s="593"/>
      <c r="YP2098" s="593"/>
      <c r="YQ2098" s="593"/>
      <c r="YR2098" s="593"/>
      <c r="YS2098" s="593"/>
      <c r="YT2098" s="593"/>
      <c r="YU2098" s="593"/>
      <c r="YV2098" s="593"/>
      <c r="YW2098" s="593"/>
      <c r="YX2098" s="593"/>
      <c r="YY2098" s="593"/>
      <c r="YZ2098" s="593"/>
      <c r="ZA2098" s="593"/>
      <c r="ZB2098" s="593"/>
      <c r="ZC2098" s="593"/>
      <c r="ZD2098" s="593"/>
      <c r="ZE2098" s="593"/>
      <c r="ZF2098" s="593"/>
      <c r="ZG2098" s="593"/>
      <c r="ZH2098" s="593"/>
      <c r="ZI2098" s="593"/>
      <c r="ZJ2098" s="593"/>
      <c r="ZK2098" s="593"/>
      <c r="ZL2098" s="593"/>
      <c r="ZM2098" s="593"/>
      <c r="ZN2098" s="593"/>
      <c r="ZO2098" s="593"/>
      <c r="ZP2098" s="593"/>
      <c r="ZQ2098" s="593"/>
      <c r="ZR2098" s="593"/>
      <c r="ZS2098" s="593"/>
      <c r="ZT2098" s="593"/>
      <c r="ZU2098" s="593"/>
      <c r="ZV2098" s="593"/>
      <c r="ZW2098" s="593"/>
      <c r="ZX2098" s="593"/>
      <c r="ZY2098" s="593"/>
      <c r="ZZ2098" s="593"/>
      <c r="AAA2098" s="593"/>
      <c r="AAB2098" s="593"/>
      <c r="AAC2098" s="593"/>
      <c r="AAD2098" s="593"/>
      <c r="AAE2098" s="593"/>
      <c r="AAF2098" s="593"/>
      <c r="AAG2098" s="593"/>
      <c r="AAH2098" s="593"/>
      <c r="AAI2098" s="593"/>
      <c r="AAJ2098" s="593"/>
      <c r="AAK2098" s="593"/>
      <c r="AAL2098" s="593"/>
      <c r="AAM2098" s="593"/>
      <c r="AAN2098" s="593"/>
      <c r="AAO2098" s="593"/>
      <c r="AAP2098" s="593"/>
      <c r="AAQ2098" s="593"/>
      <c r="AAR2098" s="593"/>
      <c r="AAS2098" s="593"/>
      <c r="AAT2098" s="593"/>
      <c r="AAU2098" s="593"/>
      <c r="AAV2098" s="593"/>
      <c r="AAW2098" s="593"/>
      <c r="AAX2098" s="593"/>
      <c r="AAY2098" s="593"/>
      <c r="AAZ2098" s="593"/>
      <c r="ABA2098" s="593"/>
      <c r="ABB2098" s="593"/>
      <c r="ABC2098" s="593"/>
      <c r="ABD2098" s="593"/>
      <c r="ABE2098" s="593"/>
      <c r="ABF2098" s="593"/>
      <c r="ABG2098" s="593"/>
      <c r="ABH2098" s="593"/>
      <c r="ABI2098" s="593"/>
      <c r="ABJ2098" s="593"/>
      <c r="ABK2098" s="593"/>
      <c r="ABL2098" s="593"/>
      <c r="ABM2098" s="593"/>
      <c r="ABN2098" s="593"/>
      <c r="ABO2098" s="593"/>
      <c r="ABP2098" s="593"/>
      <c r="ABQ2098" s="593"/>
      <c r="ABR2098" s="593"/>
      <c r="ABS2098" s="593"/>
      <c r="ABT2098" s="593"/>
      <c r="ABU2098" s="593"/>
      <c r="ABV2098" s="593"/>
      <c r="ABW2098" s="593"/>
      <c r="ABX2098" s="593"/>
      <c r="ABY2098" s="593"/>
      <c r="ABZ2098" s="593"/>
      <c r="ACA2098" s="593"/>
      <c r="ACB2098" s="593"/>
      <c r="ACC2098" s="593"/>
      <c r="ACD2098" s="593"/>
      <c r="ACE2098" s="593"/>
      <c r="ACF2098" s="593"/>
      <c r="ACG2098" s="593"/>
      <c r="ACH2098" s="593"/>
      <c r="ACI2098" s="593"/>
      <c r="ACJ2098" s="593"/>
      <c r="ACK2098" s="593"/>
      <c r="ACL2098" s="593"/>
      <c r="ACM2098" s="593"/>
      <c r="ACN2098" s="593"/>
      <c r="ACO2098" s="593"/>
      <c r="ACP2098" s="593"/>
      <c r="ACQ2098" s="593"/>
      <c r="ACR2098" s="593"/>
      <c r="ACS2098" s="593"/>
      <c r="ACT2098" s="593"/>
      <c r="ACU2098" s="593"/>
      <c r="ACV2098" s="593"/>
      <c r="ACW2098" s="593"/>
      <c r="ACX2098" s="593"/>
      <c r="ACY2098" s="593"/>
      <c r="ACZ2098" s="593"/>
      <c r="ADA2098" s="593"/>
      <c r="ADB2098" s="593"/>
      <c r="ADC2098" s="593"/>
      <c r="ADD2098" s="593"/>
      <c r="ADE2098" s="593"/>
      <c r="ADF2098" s="593"/>
      <c r="ADG2098" s="593"/>
      <c r="ADH2098" s="593"/>
      <c r="ADI2098" s="593"/>
      <c r="ADJ2098" s="593"/>
      <c r="ADK2098" s="593"/>
      <c r="ADL2098" s="593"/>
      <c r="ADM2098" s="593"/>
      <c r="ADN2098" s="593"/>
      <c r="ADO2098" s="593"/>
      <c r="ADP2098" s="593"/>
      <c r="ADQ2098" s="593"/>
      <c r="ADR2098" s="593"/>
      <c r="ADS2098" s="593"/>
      <c r="ADT2098" s="593"/>
      <c r="ADU2098" s="593"/>
      <c r="ADV2098" s="593"/>
      <c r="ADW2098" s="593"/>
      <c r="ADX2098" s="593"/>
      <c r="ADY2098" s="593"/>
      <c r="ADZ2098" s="593"/>
      <c r="AEA2098" s="593"/>
      <c r="AEB2098" s="593"/>
      <c r="AEC2098" s="593"/>
      <c r="AED2098" s="593"/>
      <c r="AEE2098" s="593"/>
      <c r="AEF2098" s="593"/>
      <c r="AEG2098" s="593"/>
      <c r="AEH2098" s="593"/>
      <c r="AEI2098" s="593"/>
      <c r="AEJ2098" s="593"/>
      <c r="AEK2098" s="593"/>
      <c r="AEL2098" s="593"/>
      <c r="AEM2098" s="593"/>
      <c r="AEN2098" s="593"/>
      <c r="AEO2098" s="593"/>
      <c r="AEP2098" s="593"/>
      <c r="AEQ2098" s="593"/>
      <c r="AER2098" s="593"/>
      <c r="AES2098" s="593"/>
      <c r="AET2098" s="593"/>
      <c r="AEU2098" s="593"/>
      <c r="AEV2098" s="593"/>
      <c r="AEW2098" s="593"/>
      <c r="AEX2098" s="593"/>
      <c r="AEY2098" s="593"/>
      <c r="AEZ2098" s="593"/>
      <c r="AFA2098" s="593"/>
      <c r="AFB2098" s="593"/>
      <c r="AFC2098" s="593"/>
      <c r="AFD2098" s="593"/>
      <c r="AFE2098" s="593"/>
      <c r="AFF2098" s="593"/>
      <c r="AFG2098" s="593"/>
      <c r="AFH2098" s="593"/>
      <c r="AFI2098" s="593"/>
      <c r="AFJ2098" s="593"/>
      <c r="AFK2098" s="593"/>
      <c r="AFL2098" s="593"/>
      <c r="AFM2098" s="593"/>
      <c r="AFN2098" s="593"/>
      <c r="AFO2098" s="593"/>
      <c r="AFP2098" s="593"/>
      <c r="AFQ2098" s="593"/>
      <c r="AFR2098" s="593"/>
      <c r="AFS2098" s="593"/>
      <c r="AFT2098" s="593"/>
      <c r="AFU2098" s="593"/>
      <c r="AFV2098" s="593"/>
      <c r="AFW2098" s="593"/>
      <c r="AFX2098" s="593"/>
      <c r="AFY2098" s="593"/>
      <c r="AFZ2098" s="593"/>
      <c r="AGA2098" s="593"/>
      <c r="AGB2098" s="593"/>
      <c r="AGC2098" s="593"/>
      <c r="AGD2098" s="593"/>
      <c r="AGE2098" s="593"/>
      <c r="AGF2098" s="593"/>
      <c r="AGG2098" s="593"/>
      <c r="AGH2098" s="593"/>
      <c r="AGI2098" s="593"/>
      <c r="AGJ2098" s="593"/>
      <c r="AGK2098" s="593"/>
      <c r="AGL2098" s="593"/>
      <c r="AGM2098" s="593"/>
      <c r="AGN2098" s="593"/>
      <c r="AGO2098" s="593"/>
      <c r="AGP2098" s="593"/>
      <c r="AGQ2098" s="593"/>
      <c r="AGR2098" s="593"/>
      <c r="AGS2098" s="593"/>
      <c r="AGT2098" s="593"/>
      <c r="AGU2098" s="593"/>
      <c r="AGV2098" s="593"/>
      <c r="AGW2098" s="593"/>
      <c r="AGX2098" s="593"/>
      <c r="AGY2098" s="593"/>
      <c r="AGZ2098" s="593"/>
      <c r="AHA2098" s="593"/>
      <c r="AHB2098" s="593"/>
      <c r="AHC2098" s="593"/>
      <c r="AHD2098" s="593"/>
      <c r="AHE2098" s="593"/>
      <c r="AHF2098" s="593"/>
      <c r="AHG2098" s="593"/>
      <c r="AHH2098" s="593"/>
      <c r="AHI2098" s="593"/>
      <c r="AHJ2098" s="593"/>
      <c r="AHK2098" s="593"/>
      <c r="AHL2098" s="593"/>
      <c r="AHM2098" s="593"/>
      <c r="AHN2098" s="593"/>
      <c r="AHO2098" s="593"/>
      <c r="AHP2098" s="593"/>
      <c r="AHQ2098" s="593"/>
      <c r="AHR2098" s="593"/>
      <c r="AHS2098" s="593"/>
      <c r="AHT2098" s="593"/>
      <c r="AHU2098" s="593"/>
      <c r="AHV2098" s="593"/>
      <c r="AHW2098" s="593"/>
      <c r="AHX2098" s="593"/>
      <c r="AHY2098" s="593"/>
      <c r="AHZ2098" s="593"/>
      <c r="AIA2098" s="593"/>
      <c r="AIB2098" s="593"/>
      <c r="AIC2098" s="593"/>
      <c r="AID2098" s="593"/>
      <c r="AIE2098" s="593"/>
      <c r="AIF2098" s="593"/>
      <c r="AIG2098" s="593"/>
      <c r="AIH2098" s="593"/>
      <c r="AII2098" s="593"/>
      <c r="AIJ2098" s="593"/>
      <c r="AIK2098" s="593"/>
      <c r="AIL2098" s="593"/>
      <c r="AIM2098" s="593"/>
      <c r="AIN2098" s="593"/>
      <c r="AIO2098" s="593"/>
      <c r="AIP2098" s="593"/>
      <c r="AIQ2098" s="593"/>
      <c r="AIR2098" s="593"/>
      <c r="AIS2098" s="593"/>
      <c r="AIT2098" s="593"/>
      <c r="AIU2098" s="593"/>
      <c r="AIV2098" s="593"/>
      <c r="AIW2098" s="593"/>
      <c r="AIX2098" s="593"/>
      <c r="AIY2098" s="593"/>
      <c r="AIZ2098" s="593"/>
      <c r="AJA2098" s="593"/>
      <c r="AJB2098" s="593"/>
      <c r="AJC2098" s="593"/>
      <c r="AJD2098" s="593"/>
      <c r="AJE2098" s="593"/>
      <c r="AJF2098" s="593"/>
      <c r="AJG2098" s="593"/>
      <c r="AJH2098" s="593"/>
      <c r="AJI2098" s="593"/>
      <c r="AJJ2098" s="593"/>
      <c r="AJK2098" s="593"/>
      <c r="AJL2098" s="593"/>
      <c r="AJM2098" s="593"/>
      <c r="AJN2098" s="593"/>
      <c r="AJO2098" s="593"/>
      <c r="AJP2098" s="593"/>
      <c r="AJQ2098" s="593"/>
      <c r="AJR2098" s="593"/>
      <c r="AJS2098" s="593"/>
      <c r="AJT2098" s="593"/>
      <c r="AJU2098" s="593"/>
      <c r="AJV2098" s="593"/>
      <c r="AJW2098" s="593"/>
      <c r="AJX2098" s="593"/>
      <c r="AJY2098" s="593"/>
      <c r="AJZ2098" s="593"/>
      <c r="AKA2098" s="593"/>
      <c r="AKB2098" s="593"/>
      <c r="AKC2098" s="593"/>
      <c r="AKD2098" s="593"/>
      <c r="AKE2098" s="593"/>
      <c r="AKF2098" s="593"/>
      <c r="AKG2098" s="593"/>
      <c r="AKH2098" s="593"/>
      <c r="AKI2098" s="593"/>
      <c r="AKJ2098" s="593"/>
      <c r="AKK2098" s="593"/>
      <c r="AKL2098" s="593"/>
      <c r="AKM2098" s="593"/>
      <c r="AKN2098" s="593"/>
      <c r="AKO2098" s="593"/>
      <c r="AKP2098" s="593"/>
      <c r="AKQ2098" s="593"/>
      <c r="AKR2098" s="593"/>
      <c r="AKS2098" s="593"/>
      <c r="AKT2098" s="593"/>
      <c r="AKU2098" s="593"/>
      <c r="AKV2098" s="593"/>
      <c r="AKW2098" s="593"/>
      <c r="AKX2098" s="593"/>
      <c r="AKY2098" s="593"/>
      <c r="AKZ2098" s="593"/>
      <c r="ALA2098" s="593"/>
      <c r="ALB2098" s="593"/>
      <c r="ALC2098" s="593"/>
      <c r="ALD2098" s="593"/>
      <c r="ALE2098" s="593"/>
      <c r="ALF2098" s="593"/>
      <c r="ALG2098" s="593"/>
      <c r="ALH2098" s="593"/>
      <c r="ALI2098" s="593"/>
      <c r="ALJ2098" s="593"/>
      <c r="ALK2098" s="593"/>
      <c r="ALL2098" s="593"/>
      <c r="ALM2098" s="593"/>
      <c r="ALN2098" s="593"/>
      <c r="ALO2098" s="593"/>
      <c r="ALP2098" s="593"/>
      <c r="ALQ2098" s="593"/>
      <c r="ALR2098" s="593"/>
      <c r="ALS2098" s="593"/>
      <c r="ALT2098" s="593"/>
      <c r="ALU2098" s="593"/>
      <c r="ALV2098" s="593"/>
      <c r="ALW2098" s="593"/>
      <c r="ALX2098" s="593"/>
      <c r="ALY2098" s="593"/>
      <c r="ALZ2098" s="593"/>
      <c r="AMA2098" s="593"/>
      <c r="AMB2098" s="593"/>
      <c r="AMC2098" s="593"/>
      <c r="AMD2098" s="593"/>
      <c r="AME2098" s="593"/>
      <c r="AMF2098" s="593"/>
      <c r="AMG2098" s="593"/>
      <c r="AMH2098" s="593"/>
      <c r="AMI2098" s="593"/>
      <c r="AMJ2098" s="593"/>
      <c r="AMK2098" s="593"/>
      <c r="AML2098" s="593"/>
      <c r="AMM2098" s="593"/>
      <c r="AMN2098" s="593"/>
      <c r="AMO2098" s="593"/>
      <c r="AMP2098" s="593"/>
      <c r="AMQ2098" s="593"/>
      <c r="AMR2098" s="593"/>
      <c r="AMS2098" s="593"/>
      <c r="AMT2098" s="593"/>
      <c r="AMU2098" s="593"/>
      <c r="AMV2098" s="593"/>
      <c r="AMW2098" s="593"/>
      <c r="AMX2098" s="593"/>
      <c r="AMY2098" s="593"/>
      <c r="AMZ2098" s="593"/>
      <c r="ANA2098" s="593"/>
      <c r="ANB2098" s="593"/>
      <c r="ANC2098" s="593"/>
      <c r="AND2098" s="593"/>
      <c r="ANE2098" s="593"/>
      <c r="ANF2098" s="593"/>
      <c r="ANG2098" s="593"/>
      <c r="ANH2098" s="593"/>
      <c r="ANI2098" s="593"/>
      <c r="ANJ2098" s="593"/>
      <c r="ANK2098" s="593"/>
      <c r="ANL2098" s="593"/>
      <c r="ANM2098" s="593"/>
      <c r="ANN2098" s="593"/>
      <c r="ANO2098" s="593"/>
      <c r="ANP2098" s="593"/>
      <c r="ANQ2098" s="593"/>
      <c r="ANR2098" s="593"/>
      <c r="ANS2098" s="593"/>
      <c r="ANT2098" s="593"/>
      <c r="ANU2098" s="593"/>
      <c r="ANV2098" s="593"/>
      <c r="ANW2098" s="593"/>
      <c r="ANX2098" s="593"/>
      <c r="ANY2098" s="593"/>
      <c r="ANZ2098" s="593"/>
      <c r="AOA2098" s="593"/>
      <c r="AOB2098" s="593"/>
      <c r="AOC2098" s="593"/>
      <c r="AOD2098" s="593"/>
      <c r="AOE2098" s="593"/>
      <c r="AOF2098" s="593"/>
      <c r="AOG2098" s="593"/>
      <c r="AOH2098" s="593"/>
      <c r="AOI2098" s="593"/>
      <c r="AOJ2098" s="593"/>
      <c r="AOK2098" s="593"/>
      <c r="AOL2098" s="593"/>
      <c r="AOM2098" s="593"/>
      <c r="AON2098" s="593"/>
      <c r="AOO2098" s="593"/>
      <c r="AOP2098" s="593"/>
      <c r="AOQ2098" s="593"/>
      <c r="AOR2098" s="593"/>
      <c r="AOS2098" s="593"/>
      <c r="AOT2098" s="593"/>
      <c r="AOU2098" s="593"/>
      <c r="AOV2098" s="593"/>
      <c r="AOW2098" s="593"/>
      <c r="AOX2098" s="593"/>
      <c r="AOY2098" s="593"/>
      <c r="AOZ2098" s="593"/>
      <c r="APA2098" s="593"/>
      <c r="APB2098" s="593"/>
      <c r="APC2098" s="593"/>
      <c r="APD2098" s="593"/>
      <c r="APE2098" s="593"/>
      <c r="APF2098" s="593"/>
      <c r="APG2098" s="593"/>
      <c r="APH2098" s="593"/>
      <c r="API2098" s="593"/>
      <c r="APJ2098" s="593"/>
      <c r="APK2098" s="593"/>
      <c r="APL2098" s="593"/>
      <c r="APM2098" s="593"/>
      <c r="APN2098" s="593"/>
      <c r="APO2098" s="593"/>
      <c r="APP2098" s="593"/>
      <c r="APQ2098" s="593"/>
      <c r="APR2098" s="593"/>
      <c r="APS2098" s="593"/>
      <c r="APT2098" s="593"/>
      <c r="APU2098" s="593"/>
      <c r="APV2098" s="593"/>
      <c r="APW2098" s="593"/>
      <c r="APX2098" s="593"/>
      <c r="APY2098" s="593"/>
      <c r="APZ2098" s="593"/>
      <c r="AQA2098" s="593"/>
      <c r="AQB2098" s="593"/>
      <c r="AQC2098" s="593"/>
      <c r="AQD2098" s="593"/>
      <c r="AQE2098" s="593"/>
      <c r="AQF2098" s="593"/>
      <c r="AQG2098" s="593"/>
      <c r="AQH2098" s="593"/>
      <c r="AQI2098" s="593"/>
      <c r="AQJ2098" s="593"/>
      <c r="AQK2098" s="593"/>
      <c r="AQL2098" s="593"/>
      <c r="AQM2098" s="593"/>
      <c r="AQN2098" s="593"/>
      <c r="AQO2098" s="593"/>
      <c r="AQP2098" s="593"/>
      <c r="AQQ2098" s="593"/>
      <c r="AQR2098" s="593"/>
      <c r="AQS2098" s="593"/>
      <c r="AQT2098" s="593"/>
      <c r="AQU2098" s="593"/>
      <c r="AQV2098" s="593"/>
      <c r="AQW2098" s="593"/>
      <c r="AQX2098" s="593"/>
      <c r="AQY2098" s="593"/>
      <c r="AQZ2098" s="593"/>
      <c r="ARA2098" s="593"/>
      <c r="ARB2098" s="593"/>
      <c r="ARC2098" s="593"/>
      <c r="ARD2098" s="593"/>
      <c r="ARE2098" s="593"/>
      <c r="ARF2098" s="593"/>
      <c r="ARG2098" s="593"/>
      <c r="ARH2098" s="593"/>
      <c r="ARI2098" s="593"/>
      <c r="ARJ2098" s="593"/>
      <c r="ARK2098" s="593"/>
      <c r="ARL2098" s="593"/>
      <c r="ARM2098" s="593"/>
      <c r="ARN2098" s="593"/>
      <c r="ARO2098" s="593"/>
      <c r="ARP2098" s="593"/>
      <c r="ARQ2098" s="593"/>
      <c r="ARR2098" s="593"/>
      <c r="ARS2098" s="593"/>
      <c r="ART2098" s="593"/>
      <c r="ARU2098" s="593"/>
      <c r="ARV2098" s="593"/>
      <c r="ARW2098" s="593"/>
      <c r="ARX2098" s="593"/>
      <c r="ARY2098" s="593"/>
      <c r="ARZ2098" s="593"/>
      <c r="ASA2098" s="593"/>
      <c r="ASB2098" s="593"/>
      <c r="ASC2098" s="593"/>
      <c r="ASD2098" s="593"/>
      <c r="ASE2098" s="593"/>
      <c r="ASF2098" s="593"/>
      <c r="ASG2098" s="593"/>
      <c r="ASH2098" s="593"/>
      <c r="ASI2098" s="593"/>
      <c r="ASJ2098" s="593"/>
      <c r="ASK2098" s="593"/>
      <c r="ASL2098" s="593"/>
      <c r="ASM2098" s="593"/>
      <c r="ASN2098" s="593"/>
      <c r="ASO2098" s="593"/>
      <c r="ASP2098" s="593"/>
      <c r="ASQ2098" s="593"/>
      <c r="ASR2098" s="593"/>
      <c r="ASS2098" s="593"/>
      <c r="AST2098" s="593"/>
      <c r="ASU2098" s="593"/>
      <c r="ASV2098" s="593"/>
      <c r="ASW2098" s="593"/>
      <c r="ASX2098" s="593"/>
      <c r="ASY2098" s="593"/>
      <c r="ASZ2098" s="593"/>
      <c r="ATA2098" s="593"/>
      <c r="ATB2098" s="593"/>
      <c r="ATC2098" s="593"/>
      <c r="ATD2098" s="593"/>
      <c r="ATE2098" s="593"/>
      <c r="ATF2098" s="593"/>
      <c r="ATG2098" s="593"/>
      <c r="ATH2098" s="593"/>
      <c r="ATI2098" s="593"/>
      <c r="ATJ2098" s="593"/>
      <c r="ATK2098" s="593"/>
      <c r="ATL2098" s="593"/>
      <c r="ATM2098" s="593"/>
      <c r="ATN2098" s="593"/>
      <c r="ATO2098" s="593"/>
      <c r="ATP2098" s="593"/>
      <c r="ATQ2098" s="593"/>
      <c r="ATR2098" s="593"/>
      <c r="ATS2098" s="593"/>
      <c r="ATT2098" s="593"/>
      <c r="ATU2098" s="593"/>
      <c r="ATV2098" s="593"/>
      <c r="ATW2098" s="593"/>
      <c r="ATX2098" s="593"/>
      <c r="ATY2098" s="593"/>
      <c r="ATZ2098" s="593"/>
      <c r="AUA2098" s="593"/>
      <c r="AUB2098" s="593"/>
      <c r="AUC2098" s="593"/>
      <c r="AUD2098" s="593"/>
      <c r="AUE2098" s="593"/>
      <c r="AUF2098" s="593"/>
      <c r="AUG2098" s="593"/>
      <c r="AUH2098" s="593"/>
      <c r="AUI2098" s="593"/>
      <c r="AUJ2098" s="593"/>
      <c r="AUK2098" s="593"/>
      <c r="AUL2098" s="593"/>
      <c r="AUM2098" s="593"/>
      <c r="AUN2098" s="593"/>
      <c r="AUO2098" s="593"/>
      <c r="AUP2098" s="593"/>
      <c r="AUQ2098" s="593"/>
      <c r="AUR2098" s="593"/>
      <c r="AUS2098" s="593"/>
      <c r="AUT2098" s="593"/>
      <c r="AUU2098" s="593"/>
      <c r="AUV2098" s="593"/>
      <c r="AUW2098" s="593"/>
      <c r="AUX2098" s="593"/>
      <c r="AUY2098" s="593"/>
      <c r="AUZ2098" s="593"/>
      <c r="AVA2098" s="593"/>
      <c r="AVB2098" s="593"/>
      <c r="AVC2098" s="593"/>
      <c r="AVD2098" s="593"/>
      <c r="AVE2098" s="593"/>
      <c r="AVF2098" s="593"/>
      <c r="AVG2098" s="593"/>
      <c r="AVH2098" s="593"/>
      <c r="AVI2098" s="593"/>
      <c r="AVJ2098" s="593"/>
      <c r="AVK2098" s="593"/>
    </row>
    <row r="2099" spans="1:1259">
      <c r="A2099" s="697"/>
      <c r="B2099" s="558"/>
      <c r="C2099" s="558"/>
      <c r="D2099" s="676" t="s">
        <v>1067</v>
      </c>
      <c r="E2099" s="524"/>
      <c r="F2099" s="676"/>
      <c r="G2099" s="676">
        <v>2022</v>
      </c>
      <c r="H2099" s="676">
        <v>6</v>
      </c>
      <c r="I2099" s="687"/>
      <c r="J2099" s="677"/>
      <c r="K2099" s="676" t="s">
        <v>1271</v>
      </c>
      <c r="L2099" s="677" t="s">
        <v>1251</v>
      </c>
      <c r="M2099" s="677">
        <v>44613</v>
      </c>
      <c r="N2099" s="677">
        <v>44743</v>
      </c>
      <c r="O2099" s="677"/>
      <c r="P2099" s="677"/>
      <c r="Q2099" s="677"/>
      <c r="R2099" s="677"/>
      <c r="S2099" s="676" t="s">
        <v>1118</v>
      </c>
      <c r="T2099" s="676">
        <v>72</v>
      </c>
      <c r="U2099" s="676" t="s">
        <v>1086</v>
      </c>
      <c r="V2099" s="676" t="s">
        <v>1072</v>
      </c>
      <c r="W2099" s="678">
        <v>475</v>
      </c>
      <c r="X2099" s="551">
        <v>1740</v>
      </c>
      <c r="Y2099" s="693">
        <v>826500</v>
      </c>
      <c r="Z2099" s="667">
        <v>0.5</v>
      </c>
      <c r="AA2099" s="682">
        <f>Y2099*Z2099</f>
        <v>413250</v>
      </c>
      <c r="AB2099" s="521"/>
      <c r="AC2099" s="668">
        <v>0</v>
      </c>
      <c r="AD2099" s="676"/>
      <c r="AE2099" s="669"/>
      <c r="AF2099" s="695">
        <f>AA2099+AD2099+AE2099</f>
        <v>413250</v>
      </c>
      <c r="AG2099" s="665" t="s">
        <v>1073</v>
      </c>
      <c r="AH2099" s="641">
        <v>0</v>
      </c>
      <c r="AI2099" s="676">
        <v>60</v>
      </c>
      <c r="AJ2099" s="665" t="s">
        <v>1252</v>
      </c>
      <c r="AK2099" s="676" t="s">
        <v>1253</v>
      </c>
      <c r="AL2099" s="696" t="s">
        <v>1254</v>
      </c>
      <c r="AM2099" s="665" t="s">
        <v>52</v>
      </c>
      <c r="AN2099" s="665" t="s">
        <v>1089</v>
      </c>
      <c r="AO2099" s="665"/>
      <c r="AP2099" s="676" t="s">
        <v>38</v>
      </c>
      <c r="AQ2099" s="676" t="s">
        <v>1090</v>
      </c>
      <c r="AR2099" s="676"/>
      <c r="AS2099" s="523" t="s">
        <v>1157</v>
      </c>
      <c r="AT2099" s="523" t="s">
        <v>1078</v>
      </c>
      <c r="AU2099" s="523" t="s">
        <v>1078</v>
      </c>
      <c r="AV2099" s="674"/>
      <c r="AW2099" s="673" t="str">
        <f>U2099</f>
        <v>12005833C</v>
      </c>
      <c r="AX2099" s="673" cm="1">
        <f t="array" ref="AX2099">SUM(MID(0&amp;AW2099,LARGE(INDEX(ISNUMBER(--MID(AW2099,ROW($1:$8),1))*ROW($1:$8),),ROW($1:$8))+1,1)*10^ROW($1:$8)/10)</f>
        <v>12005833</v>
      </c>
      <c r="AY2099" s="673" t="str">
        <f>VLOOKUP($AX2099,'Item Master Data'!$A:$F,3,FALSE)</f>
        <v>Q.PEAK DUO XL G10 BFG</v>
      </c>
      <c r="AZ2099" s="673">
        <f>VLOOKUP($AX2099,'Item Master Data'!$A:$F,6,FALSE)</f>
        <v>475</v>
      </c>
      <c r="BA2099" s="673" t="e">
        <f>X2099/BB2099</f>
        <v>#VALUE!</v>
      </c>
      <c r="BB2099" s="673" t="str">
        <f>VLOOKUP(AX2099,'Item Master Data'!$A:$G,7,FALSE)</f>
        <v> 30</v>
      </c>
      <c r="BC2099" s="673"/>
      <c r="BD2099" s="673">
        <f>W2099-AZ2099</f>
        <v>0</v>
      </c>
      <c r="BE2099" s="593"/>
      <c r="BF2099" s="593"/>
      <c r="BG2099" s="593"/>
      <c r="BH2099" s="593"/>
      <c r="BI2099" s="593"/>
      <c r="BJ2099" s="593"/>
      <c r="BK2099" s="593"/>
      <c r="BL2099" s="593"/>
      <c r="BM2099" s="593"/>
      <c r="BN2099" s="593"/>
      <c r="BO2099" s="593"/>
      <c r="BP2099" s="593"/>
      <c r="BQ2099" s="593"/>
      <c r="BR2099" s="593"/>
      <c r="BS2099" s="593"/>
      <c r="BT2099" s="593"/>
      <c r="BU2099" s="593"/>
      <c r="BV2099" s="593"/>
      <c r="BW2099" s="593"/>
      <c r="BX2099" s="593"/>
      <c r="BY2099" s="593"/>
      <c r="BZ2099" s="593"/>
      <c r="CA2099" s="593"/>
      <c r="CB2099" s="593"/>
      <c r="CC2099" s="593"/>
      <c r="CD2099" s="593"/>
      <c r="CE2099" s="593"/>
      <c r="CF2099" s="593"/>
      <c r="CG2099" s="593"/>
      <c r="CH2099" s="593"/>
      <c r="CI2099" s="593"/>
      <c r="CJ2099" s="593"/>
      <c r="CK2099" s="593"/>
      <c r="CL2099" s="593"/>
      <c r="CM2099" s="593"/>
      <c r="CN2099" s="593"/>
      <c r="CO2099" s="593"/>
      <c r="CP2099" s="593"/>
      <c r="CQ2099" s="593"/>
      <c r="CR2099" s="593"/>
      <c r="CS2099" s="593"/>
      <c r="CT2099" s="593"/>
      <c r="CU2099" s="593"/>
      <c r="CV2099" s="593"/>
      <c r="CW2099" s="593"/>
      <c r="CX2099" s="593"/>
      <c r="CY2099" s="593"/>
      <c r="CZ2099" s="593"/>
      <c r="DA2099" s="593"/>
      <c r="DB2099" s="593"/>
      <c r="DC2099" s="593"/>
      <c r="DD2099" s="593"/>
      <c r="DE2099" s="593"/>
      <c r="DF2099" s="593"/>
      <c r="DG2099" s="593"/>
      <c r="DH2099" s="593"/>
      <c r="DI2099" s="593"/>
      <c r="DJ2099" s="593"/>
      <c r="DK2099" s="593"/>
      <c r="DL2099" s="593"/>
      <c r="DM2099" s="593"/>
      <c r="DN2099" s="593"/>
      <c r="DO2099" s="593"/>
      <c r="DP2099" s="593"/>
      <c r="DQ2099" s="593"/>
      <c r="DR2099" s="593"/>
      <c r="DS2099" s="593"/>
      <c r="DT2099" s="593"/>
      <c r="DU2099" s="593"/>
      <c r="DV2099" s="593"/>
      <c r="DW2099" s="593"/>
      <c r="DX2099" s="593"/>
      <c r="DY2099" s="593"/>
      <c r="DZ2099" s="593"/>
      <c r="EA2099" s="593"/>
      <c r="EB2099" s="593"/>
      <c r="EC2099" s="593"/>
      <c r="ED2099" s="593"/>
      <c r="EE2099" s="593"/>
      <c r="EF2099" s="593"/>
      <c r="EG2099" s="593"/>
      <c r="EH2099" s="593"/>
      <c r="EI2099" s="593"/>
      <c r="EJ2099" s="593"/>
      <c r="EK2099" s="593"/>
      <c r="EL2099" s="593"/>
      <c r="EM2099" s="593"/>
      <c r="EN2099" s="593"/>
      <c r="EO2099" s="593"/>
      <c r="EP2099" s="593"/>
      <c r="EQ2099" s="593"/>
      <c r="ER2099" s="593"/>
      <c r="ES2099" s="593"/>
      <c r="ET2099" s="593"/>
      <c r="EU2099" s="593"/>
      <c r="EV2099" s="593"/>
      <c r="EW2099" s="593"/>
      <c r="EX2099" s="593"/>
      <c r="EY2099" s="593"/>
      <c r="EZ2099" s="593"/>
      <c r="FA2099" s="593"/>
      <c r="FB2099" s="593"/>
      <c r="FC2099" s="593"/>
      <c r="FD2099" s="593"/>
      <c r="FE2099" s="593"/>
      <c r="FF2099" s="593"/>
      <c r="FG2099" s="593"/>
      <c r="FH2099" s="593"/>
      <c r="FI2099" s="593"/>
      <c r="FJ2099" s="593"/>
      <c r="FK2099" s="593"/>
      <c r="FL2099" s="593"/>
      <c r="FM2099" s="593"/>
      <c r="FN2099" s="593"/>
      <c r="FO2099" s="593"/>
      <c r="FP2099" s="593"/>
      <c r="FQ2099" s="593"/>
      <c r="FR2099" s="593"/>
      <c r="FS2099" s="593"/>
      <c r="FT2099" s="593"/>
      <c r="FU2099" s="593"/>
      <c r="FV2099" s="593"/>
      <c r="FW2099" s="593"/>
      <c r="FX2099" s="593"/>
      <c r="FY2099" s="593"/>
      <c r="FZ2099" s="593"/>
      <c r="GA2099" s="593"/>
      <c r="GB2099" s="593"/>
      <c r="GC2099" s="593"/>
      <c r="GD2099" s="593"/>
      <c r="GE2099" s="593"/>
      <c r="GF2099" s="593"/>
      <c r="GG2099" s="593"/>
      <c r="GH2099" s="593"/>
      <c r="GI2099" s="593"/>
      <c r="GJ2099" s="593"/>
      <c r="GK2099" s="593"/>
      <c r="GL2099" s="593"/>
      <c r="GM2099" s="593"/>
      <c r="GN2099" s="593"/>
      <c r="GO2099" s="593"/>
      <c r="GP2099" s="593"/>
      <c r="GQ2099" s="593"/>
      <c r="GR2099" s="593"/>
      <c r="GS2099" s="593"/>
      <c r="GT2099" s="593"/>
      <c r="GU2099" s="593"/>
      <c r="GV2099" s="593"/>
      <c r="GW2099" s="593"/>
      <c r="GX2099" s="593"/>
      <c r="GY2099" s="593"/>
      <c r="GZ2099" s="593"/>
      <c r="HA2099" s="593"/>
      <c r="HB2099" s="593"/>
      <c r="HC2099" s="593"/>
      <c r="HD2099" s="593"/>
      <c r="HE2099" s="593"/>
      <c r="HF2099" s="593"/>
      <c r="HG2099" s="593"/>
      <c r="HH2099" s="593"/>
      <c r="HI2099" s="593"/>
      <c r="HJ2099" s="593"/>
      <c r="HK2099" s="593"/>
      <c r="HL2099" s="593"/>
      <c r="HM2099" s="593"/>
      <c r="HN2099" s="593"/>
      <c r="HO2099" s="593"/>
      <c r="HP2099" s="593"/>
      <c r="HQ2099" s="593"/>
      <c r="HR2099" s="593"/>
      <c r="HS2099" s="593"/>
      <c r="HT2099" s="593"/>
      <c r="HU2099" s="593"/>
      <c r="HV2099" s="593"/>
      <c r="HW2099" s="593"/>
      <c r="HX2099" s="593"/>
      <c r="HY2099" s="593"/>
      <c r="HZ2099" s="593"/>
      <c r="IA2099" s="593"/>
      <c r="IB2099" s="593"/>
      <c r="IC2099" s="593"/>
      <c r="ID2099" s="593"/>
      <c r="IE2099" s="593"/>
      <c r="IF2099" s="593"/>
      <c r="IG2099" s="593"/>
      <c r="IH2099" s="593"/>
      <c r="II2099" s="593"/>
      <c r="IJ2099" s="593"/>
      <c r="IK2099" s="593"/>
      <c r="IL2099" s="593"/>
      <c r="IM2099" s="593"/>
      <c r="IN2099" s="593"/>
      <c r="IO2099" s="593"/>
      <c r="IP2099" s="593"/>
      <c r="IQ2099" s="593"/>
      <c r="IR2099" s="593"/>
      <c r="IS2099" s="593"/>
      <c r="IT2099" s="593"/>
      <c r="IU2099" s="593"/>
      <c r="IV2099" s="593"/>
      <c r="IW2099" s="593"/>
      <c r="IX2099" s="593"/>
      <c r="IY2099" s="593"/>
      <c r="IZ2099" s="593"/>
      <c r="JA2099" s="593"/>
      <c r="JB2099" s="593"/>
      <c r="JC2099" s="593"/>
      <c r="JD2099" s="593"/>
      <c r="JE2099" s="593"/>
      <c r="JF2099" s="593"/>
      <c r="JG2099" s="593"/>
      <c r="JH2099" s="593"/>
      <c r="JI2099" s="593"/>
      <c r="JJ2099" s="593"/>
      <c r="JK2099" s="593"/>
      <c r="JL2099" s="593"/>
      <c r="JM2099" s="593"/>
      <c r="JN2099" s="593"/>
      <c r="JO2099" s="593"/>
      <c r="JP2099" s="593"/>
      <c r="JQ2099" s="593"/>
      <c r="JR2099" s="593"/>
      <c r="JS2099" s="593"/>
      <c r="JT2099" s="593"/>
      <c r="JU2099" s="593"/>
      <c r="JV2099" s="593"/>
      <c r="JW2099" s="593"/>
      <c r="JX2099" s="593"/>
      <c r="JY2099" s="593"/>
      <c r="JZ2099" s="593"/>
      <c r="KA2099" s="593"/>
      <c r="KB2099" s="593"/>
      <c r="KC2099" s="593"/>
      <c r="KD2099" s="593"/>
      <c r="KE2099" s="593"/>
      <c r="KF2099" s="593"/>
      <c r="KG2099" s="593"/>
      <c r="KH2099" s="593"/>
      <c r="KI2099" s="593"/>
      <c r="KJ2099" s="593"/>
      <c r="KK2099" s="593"/>
      <c r="KL2099" s="593"/>
      <c r="KM2099" s="593"/>
      <c r="KN2099" s="593"/>
      <c r="KO2099" s="593"/>
      <c r="KP2099" s="593"/>
      <c r="KQ2099" s="593"/>
      <c r="KR2099" s="593"/>
      <c r="KS2099" s="593"/>
      <c r="KT2099" s="593"/>
      <c r="KU2099" s="593"/>
      <c r="KV2099" s="593"/>
      <c r="KW2099" s="593"/>
      <c r="KX2099" s="593"/>
      <c r="KY2099" s="593"/>
      <c r="KZ2099" s="593"/>
      <c r="LA2099" s="593"/>
      <c r="LB2099" s="593"/>
      <c r="LC2099" s="593"/>
      <c r="LD2099" s="593"/>
      <c r="LE2099" s="593"/>
      <c r="LF2099" s="593"/>
      <c r="LG2099" s="593"/>
      <c r="LH2099" s="593"/>
      <c r="LI2099" s="593"/>
      <c r="LJ2099" s="593"/>
      <c r="LK2099" s="593"/>
      <c r="LL2099" s="593"/>
      <c r="LM2099" s="593"/>
      <c r="LN2099" s="593"/>
      <c r="LO2099" s="593"/>
      <c r="LP2099" s="593"/>
      <c r="LQ2099" s="593"/>
      <c r="LR2099" s="593"/>
      <c r="LS2099" s="593"/>
      <c r="LT2099" s="593"/>
      <c r="LU2099" s="593"/>
      <c r="LV2099" s="593"/>
      <c r="LW2099" s="593"/>
      <c r="LX2099" s="593"/>
      <c r="LY2099" s="593"/>
      <c r="LZ2099" s="593"/>
      <c r="MA2099" s="593"/>
      <c r="MB2099" s="593"/>
      <c r="MC2099" s="593"/>
      <c r="MD2099" s="593"/>
      <c r="ME2099" s="593"/>
      <c r="MF2099" s="593"/>
      <c r="MG2099" s="593"/>
      <c r="MH2099" s="593"/>
      <c r="MI2099" s="593"/>
      <c r="MJ2099" s="593"/>
      <c r="MK2099" s="593"/>
      <c r="ML2099" s="593"/>
      <c r="MM2099" s="593"/>
      <c r="MN2099" s="593"/>
      <c r="MO2099" s="593"/>
      <c r="MP2099" s="593"/>
      <c r="MQ2099" s="593"/>
      <c r="MR2099" s="593"/>
      <c r="MS2099" s="593"/>
      <c r="MT2099" s="593"/>
      <c r="MU2099" s="593"/>
      <c r="MV2099" s="593"/>
      <c r="MW2099" s="593"/>
      <c r="MX2099" s="593"/>
      <c r="MY2099" s="593"/>
      <c r="MZ2099" s="593"/>
      <c r="NA2099" s="593"/>
      <c r="NB2099" s="593"/>
      <c r="NC2099" s="593"/>
      <c r="ND2099" s="593"/>
      <c r="NE2099" s="593"/>
      <c r="NF2099" s="593"/>
      <c r="NG2099" s="593"/>
      <c r="NH2099" s="593"/>
      <c r="NI2099" s="593"/>
      <c r="NJ2099" s="593"/>
      <c r="NK2099" s="593"/>
      <c r="NL2099" s="593"/>
      <c r="NM2099" s="593"/>
      <c r="NN2099" s="593"/>
      <c r="NO2099" s="593"/>
      <c r="NP2099" s="593"/>
      <c r="NQ2099" s="593"/>
      <c r="NR2099" s="593"/>
      <c r="NS2099" s="593"/>
      <c r="NT2099" s="593"/>
      <c r="NU2099" s="593"/>
      <c r="NV2099" s="593"/>
      <c r="NW2099" s="593"/>
      <c r="NX2099" s="593"/>
      <c r="NY2099" s="593"/>
      <c r="NZ2099" s="593"/>
      <c r="OA2099" s="593"/>
      <c r="OB2099" s="593"/>
      <c r="OC2099" s="593"/>
      <c r="OD2099" s="593"/>
      <c r="OE2099" s="593"/>
      <c r="OF2099" s="593"/>
      <c r="OG2099" s="593"/>
      <c r="OH2099" s="593"/>
      <c r="OI2099" s="593"/>
      <c r="OJ2099" s="593"/>
      <c r="OK2099" s="593"/>
      <c r="OL2099" s="593"/>
      <c r="OM2099" s="593"/>
      <c r="ON2099" s="593"/>
      <c r="OO2099" s="593"/>
      <c r="OP2099" s="593"/>
      <c r="OQ2099" s="593"/>
      <c r="OR2099" s="593"/>
      <c r="OS2099" s="593"/>
      <c r="OT2099" s="593"/>
      <c r="OU2099" s="593"/>
      <c r="OV2099" s="593"/>
      <c r="OW2099" s="593"/>
      <c r="OX2099" s="593"/>
      <c r="OY2099" s="593"/>
      <c r="OZ2099" s="593"/>
      <c r="PA2099" s="593"/>
      <c r="PB2099" s="593"/>
      <c r="PC2099" s="593"/>
      <c r="PD2099" s="593"/>
      <c r="PE2099" s="593"/>
      <c r="PF2099" s="593"/>
      <c r="PG2099" s="593"/>
      <c r="PH2099" s="593"/>
      <c r="PI2099" s="593"/>
      <c r="PJ2099" s="593"/>
      <c r="PK2099" s="593"/>
      <c r="PL2099" s="593"/>
      <c r="PM2099" s="593"/>
      <c r="PN2099" s="593"/>
      <c r="PO2099" s="593"/>
      <c r="PP2099" s="593"/>
      <c r="PQ2099" s="593"/>
      <c r="PR2099" s="593"/>
      <c r="PS2099" s="593"/>
      <c r="PT2099" s="593"/>
      <c r="PU2099" s="593"/>
      <c r="PV2099" s="593"/>
      <c r="PW2099" s="593"/>
      <c r="PX2099" s="593"/>
      <c r="PY2099" s="593"/>
      <c r="PZ2099" s="593"/>
      <c r="QA2099" s="593"/>
      <c r="QB2099" s="593"/>
      <c r="QC2099" s="593"/>
      <c r="QD2099" s="593"/>
      <c r="QE2099" s="593"/>
      <c r="QF2099" s="593"/>
      <c r="QG2099" s="593"/>
      <c r="QH2099" s="593"/>
      <c r="QI2099" s="593"/>
      <c r="QJ2099" s="593"/>
      <c r="QK2099" s="593"/>
      <c r="QL2099" s="593"/>
      <c r="QM2099" s="593"/>
      <c r="QN2099" s="593"/>
      <c r="QO2099" s="593"/>
      <c r="QP2099" s="593"/>
      <c r="QQ2099" s="593"/>
      <c r="QR2099" s="593"/>
      <c r="QS2099" s="593"/>
      <c r="QT2099" s="593"/>
      <c r="QU2099" s="593"/>
      <c r="QV2099" s="593"/>
      <c r="QW2099" s="593"/>
      <c r="QX2099" s="593"/>
      <c r="QY2099" s="593"/>
      <c r="QZ2099" s="593"/>
      <c r="RA2099" s="593"/>
      <c r="RB2099" s="593"/>
      <c r="RC2099" s="593"/>
      <c r="RD2099" s="593"/>
      <c r="RE2099" s="593"/>
      <c r="RF2099" s="593"/>
      <c r="RG2099" s="593"/>
      <c r="RH2099" s="593"/>
      <c r="RI2099" s="593"/>
      <c r="RJ2099" s="593"/>
      <c r="RK2099" s="593"/>
      <c r="RL2099" s="593"/>
      <c r="RM2099" s="593"/>
      <c r="RN2099" s="593"/>
      <c r="RO2099" s="593"/>
      <c r="RP2099" s="593"/>
      <c r="RQ2099" s="593"/>
      <c r="RR2099" s="593"/>
      <c r="RS2099" s="593"/>
      <c r="RT2099" s="593"/>
      <c r="RU2099" s="593"/>
      <c r="RV2099" s="593"/>
      <c r="RW2099" s="593"/>
      <c r="RX2099" s="593"/>
      <c r="RY2099" s="593"/>
      <c r="RZ2099" s="593"/>
      <c r="SA2099" s="593"/>
      <c r="SB2099" s="593"/>
      <c r="SC2099" s="593"/>
      <c r="SD2099" s="593"/>
      <c r="SE2099" s="593"/>
      <c r="SF2099" s="593"/>
      <c r="SG2099" s="593"/>
      <c r="SH2099" s="593"/>
      <c r="SI2099" s="593"/>
      <c r="SJ2099" s="593"/>
      <c r="SK2099" s="593"/>
      <c r="SL2099" s="593"/>
      <c r="SM2099" s="593"/>
      <c r="SN2099" s="593"/>
      <c r="SO2099" s="593"/>
      <c r="SP2099" s="593"/>
      <c r="SQ2099" s="593"/>
      <c r="SR2099" s="593"/>
      <c r="SS2099" s="593"/>
      <c r="ST2099" s="593"/>
      <c r="SU2099" s="593"/>
      <c r="SV2099" s="593"/>
      <c r="SW2099" s="593"/>
      <c r="SX2099" s="593"/>
      <c r="SY2099" s="593"/>
      <c r="SZ2099" s="593"/>
      <c r="TA2099" s="593"/>
      <c r="TB2099" s="593"/>
      <c r="TC2099" s="593"/>
      <c r="TD2099" s="593"/>
      <c r="TE2099" s="593"/>
      <c r="TF2099" s="593"/>
      <c r="TG2099" s="593"/>
      <c r="TH2099" s="593"/>
      <c r="TI2099" s="593"/>
      <c r="TJ2099" s="593"/>
      <c r="TK2099" s="593"/>
      <c r="TL2099" s="593"/>
      <c r="TM2099" s="593"/>
      <c r="TN2099" s="593"/>
      <c r="TO2099" s="593"/>
      <c r="TP2099" s="593"/>
      <c r="TQ2099" s="593"/>
      <c r="TR2099" s="593"/>
      <c r="TS2099" s="593"/>
      <c r="TT2099" s="593"/>
      <c r="TU2099" s="593"/>
      <c r="TV2099" s="593"/>
      <c r="TW2099" s="593"/>
      <c r="TX2099" s="593"/>
      <c r="TY2099" s="593"/>
      <c r="TZ2099" s="593"/>
      <c r="UA2099" s="593"/>
      <c r="UB2099" s="593"/>
      <c r="UC2099" s="593"/>
      <c r="UD2099" s="593"/>
      <c r="UE2099" s="593"/>
      <c r="UF2099" s="593"/>
      <c r="UG2099" s="593"/>
      <c r="UH2099" s="593"/>
      <c r="UI2099" s="593"/>
      <c r="UJ2099" s="593"/>
      <c r="UK2099" s="593"/>
      <c r="UL2099" s="593"/>
      <c r="UM2099" s="593"/>
      <c r="UN2099" s="593"/>
      <c r="UO2099" s="593"/>
      <c r="UP2099" s="593"/>
      <c r="UQ2099" s="593"/>
      <c r="UR2099" s="593"/>
      <c r="US2099" s="593"/>
      <c r="UT2099" s="593"/>
      <c r="UU2099" s="593"/>
      <c r="UV2099" s="593"/>
      <c r="UW2099" s="593"/>
      <c r="UX2099" s="593"/>
      <c r="UY2099" s="593"/>
      <c r="UZ2099" s="593"/>
      <c r="VA2099" s="593"/>
      <c r="VB2099" s="593"/>
      <c r="VC2099" s="593"/>
      <c r="VD2099" s="593"/>
      <c r="VE2099" s="593"/>
      <c r="VF2099" s="593"/>
      <c r="VG2099" s="593"/>
      <c r="VH2099" s="593"/>
      <c r="VI2099" s="593"/>
      <c r="VJ2099" s="593"/>
      <c r="VK2099" s="593"/>
      <c r="VL2099" s="593"/>
      <c r="VM2099" s="593"/>
      <c r="VN2099" s="593"/>
      <c r="VO2099" s="593"/>
      <c r="VP2099" s="593"/>
      <c r="VQ2099" s="593"/>
      <c r="VR2099" s="593"/>
      <c r="VS2099" s="593"/>
      <c r="VT2099" s="593"/>
      <c r="VU2099" s="593"/>
      <c r="VV2099" s="593"/>
      <c r="VW2099" s="593"/>
      <c r="VX2099" s="593"/>
      <c r="VY2099" s="593"/>
      <c r="VZ2099" s="593"/>
      <c r="WA2099" s="593"/>
      <c r="WB2099" s="593"/>
      <c r="WC2099" s="593"/>
      <c r="WD2099" s="593"/>
      <c r="WE2099" s="593"/>
      <c r="WF2099" s="593"/>
      <c r="WG2099" s="593"/>
      <c r="WH2099" s="593"/>
      <c r="WI2099" s="593"/>
      <c r="WJ2099" s="593"/>
      <c r="WK2099" s="593"/>
      <c r="WL2099" s="593"/>
      <c r="WM2099" s="593"/>
      <c r="WN2099" s="593"/>
      <c r="WO2099" s="593"/>
      <c r="WP2099" s="593"/>
      <c r="WQ2099" s="593"/>
      <c r="WR2099" s="593"/>
      <c r="WS2099" s="593"/>
      <c r="WT2099" s="593"/>
      <c r="WU2099" s="593"/>
      <c r="WV2099" s="593"/>
      <c r="WW2099" s="593"/>
      <c r="WX2099" s="593"/>
      <c r="WY2099" s="593"/>
      <c r="WZ2099" s="593"/>
      <c r="XA2099" s="593"/>
      <c r="XB2099" s="593"/>
      <c r="XC2099" s="593"/>
      <c r="XD2099" s="593"/>
      <c r="XE2099" s="593"/>
      <c r="XF2099" s="593"/>
      <c r="XG2099" s="593"/>
      <c r="XH2099" s="593"/>
      <c r="XI2099" s="593"/>
      <c r="XJ2099" s="593"/>
      <c r="XK2099" s="593"/>
      <c r="XL2099" s="593"/>
      <c r="XM2099" s="593"/>
      <c r="XN2099" s="593"/>
      <c r="XO2099" s="593"/>
      <c r="XP2099" s="593"/>
      <c r="XQ2099" s="593"/>
      <c r="XR2099" s="593"/>
      <c r="XS2099" s="593"/>
      <c r="XT2099" s="593"/>
      <c r="XU2099" s="593"/>
      <c r="XV2099" s="593"/>
      <c r="XW2099" s="593"/>
      <c r="XX2099" s="593"/>
      <c r="XY2099" s="593"/>
      <c r="XZ2099" s="593"/>
      <c r="YA2099" s="593"/>
      <c r="YB2099" s="593"/>
      <c r="YC2099" s="593"/>
      <c r="YD2099" s="593"/>
      <c r="YE2099" s="593"/>
      <c r="YF2099" s="593"/>
      <c r="YG2099" s="593"/>
      <c r="YH2099" s="593"/>
      <c r="YI2099" s="593"/>
      <c r="YJ2099" s="593"/>
      <c r="YK2099" s="593"/>
      <c r="YL2099" s="593"/>
      <c r="YM2099" s="593"/>
      <c r="YN2099" s="593"/>
      <c r="YO2099" s="593"/>
      <c r="YP2099" s="593"/>
      <c r="YQ2099" s="593"/>
      <c r="YR2099" s="593"/>
      <c r="YS2099" s="593"/>
      <c r="YT2099" s="593"/>
      <c r="YU2099" s="593"/>
      <c r="YV2099" s="593"/>
      <c r="YW2099" s="593"/>
      <c r="YX2099" s="593"/>
      <c r="YY2099" s="593"/>
      <c r="YZ2099" s="593"/>
      <c r="ZA2099" s="593"/>
      <c r="ZB2099" s="593"/>
      <c r="ZC2099" s="593"/>
      <c r="ZD2099" s="593"/>
      <c r="ZE2099" s="593"/>
      <c r="ZF2099" s="593"/>
      <c r="ZG2099" s="593"/>
      <c r="ZH2099" s="593"/>
      <c r="ZI2099" s="593"/>
      <c r="ZJ2099" s="593"/>
      <c r="ZK2099" s="593"/>
      <c r="ZL2099" s="593"/>
      <c r="ZM2099" s="593"/>
      <c r="ZN2099" s="593"/>
      <c r="ZO2099" s="593"/>
      <c r="ZP2099" s="593"/>
      <c r="ZQ2099" s="593"/>
      <c r="ZR2099" s="593"/>
      <c r="ZS2099" s="593"/>
      <c r="ZT2099" s="593"/>
      <c r="ZU2099" s="593"/>
      <c r="ZV2099" s="593"/>
      <c r="ZW2099" s="593"/>
      <c r="ZX2099" s="593"/>
      <c r="ZY2099" s="593"/>
      <c r="ZZ2099" s="593"/>
      <c r="AAA2099" s="593"/>
      <c r="AAB2099" s="593"/>
      <c r="AAC2099" s="593"/>
      <c r="AAD2099" s="593"/>
      <c r="AAE2099" s="593"/>
      <c r="AAF2099" s="593"/>
      <c r="AAG2099" s="593"/>
      <c r="AAH2099" s="593"/>
      <c r="AAI2099" s="593"/>
      <c r="AAJ2099" s="593"/>
      <c r="AAK2099" s="593"/>
      <c r="AAL2099" s="593"/>
      <c r="AAM2099" s="593"/>
      <c r="AAN2099" s="593"/>
      <c r="AAO2099" s="593"/>
      <c r="AAP2099" s="593"/>
      <c r="AAQ2099" s="593"/>
      <c r="AAR2099" s="593"/>
      <c r="AAS2099" s="593"/>
      <c r="AAT2099" s="593"/>
      <c r="AAU2099" s="593"/>
      <c r="AAV2099" s="593"/>
      <c r="AAW2099" s="593"/>
      <c r="AAX2099" s="593"/>
      <c r="AAY2099" s="593"/>
      <c r="AAZ2099" s="593"/>
      <c r="ABA2099" s="593"/>
      <c r="ABB2099" s="593"/>
      <c r="ABC2099" s="593"/>
      <c r="ABD2099" s="593"/>
      <c r="ABE2099" s="593"/>
      <c r="ABF2099" s="593"/>
      <c r="ABG2099" s="593"/>
      <c r="ABH2099" s="593"/>
      <c r="ABI2099" s="593"/>
      <c r="ABJ2099" s="593"/>
      <c r="ABK2099" s="593"/>
      <c r="ABL2099" s="593"/>
      <c r="ABM2099" s="593"/>
      <c r="ABN2099" s="593"/>
      <c r="ABO2099" s="593"/>
      <c r="ABP2099" s="593"/>
      <c r="ABQ2099" s="593"/>
      <c r="ABR2099" s="593"/>
      <c r="ABS2099" s="593"/>
      <c r="ABT2099" s="593"/>
      <c r="ABU2099" s="593"/>
      <c r="ABV2099" s="593"/>
      <c r="ABW2099" s="593"/>
      <c r="ABX2099" s="593"/>
      <c r="ABY2099" s="593"/>
      <c r="ABZ2099" s="593"/>
      <c r="ACA2099" s="593"/>
      <c r="ACB2099" s="593"/>
      <c r="ACC2099" s="593"/>
      <c r="ACD2099" s="593"/>
      <c r="ACE2099" s="593"/>
      <c r="ACF2099" s="593"/>
      <c r="ACG2099" s="593"/>
      <c r="ACH2099" s="593"/>
      <c r="ACI2099" s="593"/>
      <c r="ACJ2099" s="593"/>
      <c r="ACK2099" s="593"/>
      <c r="ACL2099" s="593"/>
      <c r="ACM2099" s="593"/>
      <c r="ACN2099" s="593"/>
      <c r="ACO2099" s="593"/>
      <c r="ACP2099" s="593"/>
      <c r="ACQ2099" s="593"/>
      <c r="ACR2099" s="593"/>
      <c r="ACS2099" s="593"/>
      <c r="ACT2099" s="593"/>
      <c r="ACU2099" s="593"/>
      <c r="ACV2099" s="593"/>
      <c r="ACW2099" s="593"/>
      <c r="ACX2099" s="593"/>
      <c r="ACY2099" s="593"/>
      <c r="ACZ2099" s="593"/>
      <c r="ADA2099" s="593"/>
      <c r="ADB2099" s="593"/>
      <c r="ADC2099" s="593"/>
      <c r="ADD2099" s="593"/>
      <c r="ADE2099" s="593"/>
      <c r="ADF2099" s="593"/>
      <c r="ADG2099" s="593"/>
      <c r="ADH2099" s="593"/>
      <c r="ADI2099" s="593"/>
      <c r="ADJ2099" s="593"/>
      <c r="ADK2099" s="593"/>
      <c r="ADL2099" s="593"/>
      <c r="ADM2099" s="593"/>
      <c r="ADN2099" s="593"/>
      <c r="ADO2099" s="593"/>
      <c r="ADP2099" s="593"/>
      <c r="ADQ2099" s="593"/>
      <c r="ADR2099" s="593"/>
      <c r="ADS2099" s="593"/>
      <c r="ADT2099" s="593"/>
      <c r="ADU2099" s="593"/>
      <c r="ADV2099" s="593"/>
      <c r="ADW2099" s="593"/>
      <c r="ADX2099" s="593"/>
      <c r="ADY2099" s="593"/>
      <c r="ADZ2099" s="593"/>
      <c r="AEA2099" s="593"/>
      <c r="AEB2099" s="593"/>
      <c r="AEC2099" s="593"/>
      <c r="AED2099" s="593"/>
      <c r="AEE2099" s="593"/>
      <c r="AEF2099" s="593"/>
      <c r="AEG2099" s="593"/>
      <c r="AEH2099" s="593"/>
      <c r="AEI2099" s="593"/>
      <c r="AEJ2099" s="593"/>
      <c r="AEK2099" s="593"/>
      <c r="AEL2099" s="593"/>
      <c r="AEM2099" s="593"/>
      <c r="AEN2099" s="593"/>
      <c r="AEO2099" s="593"/>
      <c r="AEP2099" s="593"/>
      <c r="AEQ2099" s="593"/>
      <c r="AER2099" s="593"/>
      <c r="AES2099" s="593"/>
      <c r="AET2099" s="593"/>
      <c r="AEU2099" s="593"/>
      <c r="AEV2099" s="593"/>
      <c r="AEW2099" s="593"/>
      <c r="AEX2099" s="593"/>
      <c r="AEY2099" s="593"/>
      <c r="AEZ2099" s="593"/>
      <c r="AFA2099" s="593"/>
      <c r="AFB2099" s="593"/>
      <c r="AFC2099" s="593"/>
      <c r="AFD2099" s="593"/>
      <c r="AFE2099" s="593"/>
      <c r="AFF2099" s="593"/>
      <c r="AFG2099" s="593"/>
      <c r="AFH2099" s="593"/>
      <c r="AFI2099" s="593"/>
      <c r="AFJ2099" s="593"/>
      <c r="AFK2099" s="593"/>
      <c r="AFL2099" s="593"/>
      <c r="AFM2099" s="593"/>
      <c r="AFN2099" s="593"/>
      <c r="AFO2099" s="593"/>
      <c r="AFP2099" s="593"/>
      <c r="AFQ2099" s="593"/>
      <c r="AFR2099" s="593"/>
      <c r="AFS2099" s="593"/>
      <c r="AFT2099" s="593"/>
      <c r="AFU2099" s="593"/>
      <c r="AFV2099" s="593"/>
      <c r="AFW2099" s="593"/>
      <c r="AFX2099" s="593"/>
      <c r="AFY2099" s="593"/>
      <c r="AFZ2099" s="593"/>
      <c r="AGA2099" s="593"/>
      <c r="AGB2099" s="593"/>
      <c r="AGC2099" s="593"/>
      <c r="AGD2099" s="593"/>
      <c r="AGE2099" s="593"/>
      <c r="AGF2099" s="593"/>
      <c r="AGG2099" s="593"/>
      <c r="AGH2099" s="593"/>
      <c r="AGI2099" s="593"/>
      <c r="AGJ2099" s="593"/>
      <c r="AGK2099" s="593"/>
      <c r="AGL2099" s="593"/>
      <c r="AGM2099" s="593"/>
      <c r="AGN2099" s="593"/>
      <c r="AGO2099" s="593"/>
      <c r="AGP2099" s="593"/>
      <c r="AGQ2099" s="593"/>
      <c r="AGR2099" s="593"/>
      <c r="AGS2099" s="593"/>
      <c r="AGT2099" s="593"/>
      <c r="AGU2099" s="593"/>
      <c r="AGV2099" s="593"/>
      <c r="AGW2099" s="593"/>
      <c r="AGX2099" s="593"/>
      <c r="AGY2099" s="593"/>
      <c r="AGZ2099" s="593"/>
      <c r="AHA2099" s="593"/>
      <c r="AHB2099" s="593"/>
      <c r="AHC2099" s="593"/>
      <c r="AHD2099" s="593"/>
      <c r="AHE2099" s="593"/>
      <c r="AHF2099" s="593"/>
      <c r="AHG2099" s="593"/>
      <c r="AHH2099" s="593"/>
      <c r="AHI2099" s="593"/>
      <c r="AHJ2099" s="593"/>
      <c r="AHK2099" s="593"/>
      <c r="AHL2099" s="593"/>
      <c r="AHM2099" s="593"/>
      <c r="AHN2099" s="593"/>
      <c r="AHO2099" s="593"/>
      <c r="AHP2099" s="593"/>
      <c r="AHQ2099" s="593"/>
      <c r="AHR2099" s="593"/>
      <c r="AHS2099" s="593"/>
      <c r="AHT2099" s="593"/>
      <c r="AHU2099" s="593"/>
      <c r="AHV2099" s="593"/>
      <c r="AHW2099" s="593"/>
      <c r="AHX2099" s="593"/>
      <c r="AHY2099" s="593"/>
      <c r="AHZ2099" s="593"/>
      <c r="AIA2099" s="593"/>
      <c r="AIB2099" s="593"/>
      <c r="AIC2099" s="593"/>
      <c r="AID2099" s="593"/>
      <c r="AIE2099" s="593"/>
      <c r="AIF2099" s="593"/>
      <c r="AIG2099" s="593"/>
      <c r="AIH2099" s="593"/>
      <c r="AII2099" s="593"/>
      <c r="AIJ2099" s="593"/>
      <c r="AIK2099" s="593"/>
      <c r="AIL2099" s="593"/>
      <c r="AIM2099" s="593"/>
      <c r="AIN2099" s="593"/>
      <c r="AIO2099" s="593"/>
      <c r="AIP2099" s="593"/>
      <c r="AIQ2099" s="593"/>
      <c r="AIR2099" s="593"/>
      <c r="AIS2099" s="593"/>
      <c r="AIT2099" s="593"/>
      <c r="AIU2099" s="593"/>
      <c r="AIV2099" s="593"/>
      <c r="AIW2099" s="593"/>
      <c r="AIX2099" s="593"/>
      <c r="AIY2099" s="593"/>
      <c r="AIZ2099" s="593"/>
      <c r="AJA2099" s="593"/>
      <c r="AJB2099" s="593"/>
      <c r="AJC2099" s="593"/>
      <c r="AJD2099" s="593"/>
      <c r="AJE2099" s="593"/>
      <c r="AJF2099" s="593"/>
      <c r="AJG2099" s="593"/>
      <c r="AJH2099" s="593"/>
      <c r="AJI2099" s="593"/>
      <c r="AJJ2099" s="593"/>
      <c r="AJK2099" s="593"/>
      <c r="AJL2099" s="593"/>
      <c r="AJM2099" s="593"/>
      <c r="AJN2099" s="593"/>
      <c r="AJO2099" s="593"/>
      <c r="AJP2099" s="593"/>
      <c r="AJQ2099" s="593"/>
      <c r="AJR2099" s="593"/>
      <c r="AJS2099" s="593"/>
      <c r="AJT2099" s="593"/>
      <c r="AJU2099" s="593"/>
      <c r="AJV2099" s="593"/>
      <c r="AJW2099" s="593"/>
      <c r="AJX2099" s="593"/>
      <c r="AJY2099" s="593"/>
      <c r="AJZ2099" s="593"/>
      <c r="AKA2099" s="593"/>
      <c r="AKB2099" s="593"/>
      <c r="AKC2099" s="593"/>
      <c r="AKD2099" s="593"/>
      <c r="AKE2099" s="593"/>
      <c r="AKF2099" s="593"/>
      <c r="AKG2099" s="593"/>
      <c r="AKH2099" s="593"/>
      <c r="AKI2099" s="593"/>
      <c r="AKJ2099" s="593"/>
      <c r="AKK2099" s="593"/>
      <c r="AKL2099" s="593"/>
      <c r="AKM2099" s="593"/>
      <c r="AKN2099" s="593"/>
      <c r="AKO2099" s="593"/>
      <c r="AKP2099" s="593"/>
      <c r="AKQ2099" s="593"/>
      <c r="AKR2099" s="593"/>
      <c r="AKS2099" s="593"/>
      <c r="AKT2099" s="593"/>
      <c r="AKU2099" s="593"/>
      <c r="AKV2099" s="593"/>
      <c r="AKW2099" s="593"/>
      <c r="AKX2099" s="593"/>
      <c r="AKY2099" s="593"/>
      <c r="AKZ2099" s="593"/>
      <c r="ALA2099" s="593"/>
      <c r="ALB2099" s="593"/>
      <c r="ALC2099" s="593"/>
      <c r="ALD2099" s="593"/>
      <c r="ALE2099" s="593"/>
      <c r="ALF2099" s="593"/>
      <c r="ALG2099" s="593"/>
      <c r="ALH2099" s="593"/>
      <c r="ALI2099" s="593"/>
      <c r="ALJ2099" s="593"/>
      <c r="ALK2099" s="593"/>
      <c r="ALL2099" s="593"/>
      <c r="ALM2099" s="593"/>
      <c r="ALN2099" s="593"/>
      <c r="ALO2099" s="593"/>
      <c r="ALP2099" s="593"/>
      <c r="ALQ2099" s="593"/>
      <c r="ALR2099" s="593"/>
      <c r="ALS2099" s="593"/>
      <c r="ALT2099" s="593"/>
      <c r="ALU2099" s="593"/>
      <c r="ALV2099" s="593"/>
      <c r="ALW2099" s="593"/>
      <c r="ALX2099" s="593"/>
      <c r="ALY2099" s="593"/>
      <c r="ALZ2099" s="593"/>
      <c r="AMA2099" s="593"/>
      <c r="AMB2099" s="593"/>
      <c r="AMC2099" s="593"/>
      <c r="AMD2099" s="593"/>
      <c r="AME2099" s="593"/>
      <c r="AMF2099" s="593"/>
      <c r="AMG2099" s="593"/>
      <c r="AMH2099" s="593"/>
      <c r="AMI2099" s="593"/>
      <c r="AMJ2099" s="593"/>
      <c r="AMK2099" s="593"/>
      <c r="AML2099" s="593"/>
      <c r="AMM2099" s="593"/>
      <c r="AMN2099" s="593"/>
      <c r="AMO2099" s="593"/>
      <c r="AMP2099" s="593"/>
      <c r="AMQ2099" s="593"/>
      <c r="AMR2099" s="593"/>
      <c r="AMS2099" s="593"/>
      <c r="AMT2099" s="593"/>
      <c r="AMU2099" s="593"/>
      <c r="AMV2099" s="593"/>
      <c r="AMW2099" s="593"/>
      <c r="AMX2099" s="593"/>
      <c r="AMY2099" s="593"/>
      <c r="AMZ2099" s="593"/>
      <c r="ANA2099" s="593"/>
      <c r="ANB2099" s="593"/>
      <c r="ANC2099" s="593"/>
      <c r="AND2099" s="593"/>
      <c r="ANE2099" s="593"/>
      <c r="ANF2099" s="593"/>
      <c r="ANG2099" s="593"/>
      <c r="ANH2099" s="593"/>
      <c r="ANI2099" s="593"/>
      <c r="ANJ2099" s="593"/>
      <c r="ANK2099" s="593"/>
      <c r="ANL2099" s="593"/>
      <c r="ANM2099" s="593"/>
      <c r="ANN2099" s="593"/>
      <c r="ANO2099" s="593"/>
      <c r="ANP2099" s="593"/>
      <c r="ANQ2099" s="593"/>
      <c r="ANR2099" s="593"/>
      <c r="ANS2099" s="593"/>
      <c r="ANT2099" s="593"/>
      <c r="ANU2099" s="593"/>
      <c r="ANV2099" s="593"/>
      <c r="ANW2099" s="593"/>
      <c r="ANX2099" s="593"/>
      <c r="ANY2099" s="593"/>
      <c r="ANZ2099" s="593"/>
      <c r="AOA2099" s="593"/>
      <c r="AOB2099" s="593"/>
      <c r="AOC2099" s="593"/>
      <c r="AOD2099" s="593"/>
      <c r="AOE2099" s="593"/>
      <c r="AOF2099" s="593"/>
      <c r="AOG2099" s="593"/>
      <c r="AOH2099" s="593"/>
      <c r="AOI2099" s="593"/>
      <c r="AOJ2099" s="593"/>
      <c r="AOK2099" s="593"/>
      <c r="AOL2099" s="593"/>
      <c r="AOM2099" s="593"/>
      <c r="AON2099" s="593"/>
      <c r="AOO2099" s="593"/>
      <c r="AOP2099" s="593"/>
      <c r="AOQ2099" s="593"/>
      <c r="AOR2099" s="593"/>
      <c r="AOS2099" s="593"/>
      <c r="AOT2099" s="593"/>
      <c r="AOU2099" s="593"/>
      <c r="AOV2099" s="593"/>
      <c r="AOW2099" s="593"/>
      <c r="AOX2099" s="593"/>
      <c r="AOY2099" s="593"/>
      <c r="AOZ2099" s="593"/>
      <c r="APA2099" s="593"/>
      <c r="APB2099" s="593"/>
      <c r="APC2099" s="593"/>
      <c r="APD2099" s="593"/>
      <c r="APE2099" s="593"/>
      <c r="APF2099" s="593"/>
      <c r="APG2099" s="593"/>
      <c r="APH2099" s="593"/>
      <c r="API2099" s="593"/>
      <c r="APJ2099" s="593"/>
      <c r="APK2099" s="593"/>
      <c r="APL2099" s="593"/>
      <c r="APM2099" s="593"/>
      <c r="APN2099" s="593"/>
      <c r="APO2099" s="593"/>
      <c r="APP2099" s="593"/>
      <c r="APQ2099" s="593"/>
      <c r="APR2099" s="593"/>
      <c r="APS2099" s="593"/>
      <c r="APT2099" s="593"/>
      <c r="APU2099" s="593"/>
      <c r="APV2099" s="593"/>
      <c r="APW2099" s="593"/>
      <c r="APX2099" s="593"/>
      <c r="APY2099" s="593"/>
      <c r="APZ2099" s="593"/>
      <c r="AQA2099" s="593"/>
      <c r="AQB2099" s="593"/>
      <c r="AQC2099" s="593"/>
      <c r="AQD2099" s="593"/>
      <c r="AQE2099" s="593"/>
      <c r="AQF2099" s="593"/>
      <c r="AQG2099" s="593"/>
      <c r="AQH2099" s="593"/>
      <c r="AQI2099" s="593"/>
      <c r="AQJ2099" s="593"/>
      <c r="AQK2099" s="593"/>
      <c r="AQL2099" s="593"/>
      <c r="AQM2099" s="593"/>
      <c r="AQN2099" s="593"/>
      <c r="AQO2099" s="593"/>
      <c r="AQP2099" s="593"/>
      <c r="AQQ2099" s="593"/>
      <c r="AQR2099" s="593"/>
      <c r="AQS2099" s="593"/>
      <c r="AQT2099" s="593"/>
      <c r="AQU2099" s="593"/>
      <c r="AQV2099" s="593"/>
      <c r="AQW2099" s="593"/>
      <c r="AQX2099" s="593"/>
      <c r="AQY2099" s="593"/>
      <c r="AQZ2099" s="593"/>
      <c r="ARA2099" s="593"/>
      <c r="ARB2099" s="593"/>
      <c r="ARC2099" s="593"/>
      <c r="ARD2099" s="593"/>
      <c r="ARE2099" s="593"/>
      <c r="ARF2099" s="593"/>
      <c r="ARG2099" s="593"/>
      <c r="ARH2099" s="593"/>
      <c r="ARI2099" s="593"/>
      <c r="ARJ2099" s="593"/>
      <c r="ARK2099" s="593"/>
      <c r="ARL2099" s="593"/>
      <c r="ARM2099" s="593"/>
      <c r="ARN2099" s="593"/>
      <c r="ARO2099" s="593"/>
      <c r="ARP2099" s="593"/>
      <c r="ARQ2099" s="593"/>
      <c r="ARR2099" s="593"/>
      <c r="ARS2099" s="593"/>
      <c r="ART2099" s="593"/>
      <c r="ARU2099" s="593"/>
      <c r="ARV2099" s="593"/>
      <c r="ARW2099" s="593"/>
      <c r="ARX2099" s="593"/>
      <c r="ARY2099" s="593"/>
      <c r="ARZ2099" s="593"/>
      <c r="ASA2099" s="593"/>
      <c r="ASB2099" s="593"/>
      <c r="ASC2099" s="593"/>
      <c r="ASD2099" s="593"/>
      <c r="ASE2099" s="593"/>
      <c r="ASF2099" s="593"/>
      <c r="ASG2099" s="593"/>
      <c r="ASH2099" s="593"/>
      <c r="ASI2099" s="593"/>
      <c r="ASJ2099" s="593"/>
      <c r="ASK2099" s="593"/>
      <c r="ASL2099" s="593"/>
      <c r="ASM2099" s="593"/>
      <c r="ASN2099" s="593"/>
      <c r="ASO2099" s="593"/>
      <c r="ASP2099" s="593"/>
      <c r="ASQ2099" s="593"/>
      <c r="ASR2099" s="593"/>
      <c r="ASS2099" s="593"/>
      <c r="AST2099" s="593"/>
      <c r="ASU2099" s="593"/>
      <c r="ASV2099" s="593"/>
      <c r="ASW2099" s="593"/>
      <c r="ASX2099" s="593"/>
      <c r="ASY2099" s="593"/>
      <c r="ASZ2099" s="593"/>
      <c r="ATA2099" s="593"/>
      <c r="ATB2099" s="593"/>
      <c r="ATC2099" s="593"/>
      <c r="ATD2099" s="593"/>
      <c r="ATE2099" s="593"/>
      <c r="ATF2099" s="593"/>
      <c r="ATG2099" s="593"/>
      <c r="ATH2099" s="593"/>
      <c r="ATI2099" s="593"/>
      <c r="ATJ2099" s="593"/>
      <c r="ATK2099" s="593"/>
      <c r="ATL2099" s="593"/>
      <c r="ATM2099" s="593"/>
      <c r="ATN2099" s="593"/>
      <c r="ATO2099" s="593"/>
      <c r="ATP2099" s="593"/>
      <c r="ATQ2099" s="593"/>
      <c r="ATR2099" s="593"/>
      <c r="ATS2099" s="593"/>
      <c r="ATT2099" s="593"/>
      <c r="ATU2099" s="593"/>
      <c r="ATV2099" s="593"/>
      <c r="ATW2099" s="593"/>
      <c r="ATX2099" s="593"/>
      <c r="ATY2099" s="593"/>
      <c r="ATZ2099" s="593"/>
      <c r="AUA2099" s="593"/>
      <c r="AUB2099" s="593"/>
      <c r="AUC2099" s="593"/>
      <c r="AUD2099" s="593"/>
      <c r="AUE2099" s="593"/>
      <c r="AUF2099" s="593"/>
      <c r="AUG2099" s="593"/>
      <c r="AUH2099" s="593"/>
      <c r="AUI2099" s="593"/>
      <c r="AUJ2099" s="593"/>
      <c r="AUK2099" s="593"/>
      <c r="AUL2099" s="593"/>
      <c r="AUM2099" s="593"/>
      <c r="AUN2099" s="593"/>
      <c r="AUO2099" s="593"/>
      <c r="AUP2099" s="593"/>
      <c r="AUQ2099" s="593"/>
      <c r="AUR2099" s="593"/>
      <c r="AUS2099" s="593"/>
      <c r="AUT2099" s="593"/>
      <c r="AUU2099" s="593"/>
      <c r="AUV2099" s="593"/>
      <c r="AUW2099" s="593"/>
      <c r="AUX2099" s="593"/>
      <c r="AUY2099" s="593"/>
      <c r="AUZ2099" s="593"/>
      <c r="AVA2099" s="593"/>
      <c r="AVB2099" s="593"/>
      <c r="AVC2099" s="593"/>
      <c r="AVD2099" s="593"/>
      <c r="AVE2099" s="593"/>
      <c r="AVF2099" s="593"/>
      <c r="AVG2099" s="593"/>
      <c r="AVH2099" s="593"/>
      <c r="AVI2099" s="593"/>
      <c r="AVJ2099" s="593"/>
      <c r="AVK2099" s="593"/>
    </row>
    <row r="2100" spans="1:1259">
      <c r="A2100" s="697"/>
      <c r="B2100" s="558"/>
      <c r="C2100" s="558"/>
      <c r="D2100" s="676" t="s">
        <v>1067</v>
      </c>
      <c r="E2100" s="524"/>
      <c r="F2100" s="676"/>
      <c r="G2100" s="676">
        <v>2022</v>
      </c>
      <c r="H2100" s="676">
        <v>6</v>
      </c>
      <c r="I2100" s="687"/>
      <c r="J2100" s="677"/>
      <c r="K2100" s="676" t="s">
        <v>1298</v>
      </c>
      <c r="L2100" s="677" t="s">
        <v>1283</v>
      </c>
      <c r="M2100" s="677">
        <v>44497</v>
      </c>
      <c r="N2100" s="677">
        <v>44562</v>
      </c>
      <c r="O2100" s="677" t="s">
        <v>1289</v>
      </c>
      <c r="P2100" s="677"/>
      <c r="Q2100" s="677"/>
      <c r="R2100" s="677"/>
      <c r="S2100" s="676" t="s">
        <v>1118</v>
      </c>
      <c r="T2100" s="676">
        <v>60</v>
      </c>
      <c r="U2100" s="676">
        <v>49401140</v>
      </c>
      <c r="V2100" s="676" t="s">
        <v>973</v>
      </c>
      <c r="W2100" s="678">
        <v>400</v>
      </c>
      <c r="X2100" s="551">
        <v>1536</v>
      </c>
      <c r="Y2100" s="693">
        <v>614400</v>
      </c>
      <c r="Z2100" s="667">
        <v>0.55000000000000004</v>
      </c>
      <c r="AA2100" s="682">
        <f>Y2100*Z2100</f>
        <v>337920</v>
      </c>
      <c r="AB2100" s="521"/>
      <c r="AC2100" s="668">
        <v>0</v>
      </c>
      <c r="AD2100" s="676"/>
      <c r="AE2100" s="669"/>
      <c r="AF2100" s="695">
        <f>AA2100+AD2100+AE2100</f>
        <v>337920</v>
      </c>
      <c r="AG2100" s="665" t="s">
        <v>1073</v>
      </c>
      <c r="AH2100" s="641"/>
      <c r="AI2100" s="676">
        <v>60</v>
      </c>
      <c r="AJ2100" s="665" t="s">
        <v>1284</v>
      </c>
      <c r="AK2100" s="676" t="s">
        <v>1285</v>
      </c>
      <c r="AL2100" s="696" t="s">
        <v>1286</v>
      </c>
      <c r="AM2100" s="665" t="s">
        <v>52</v>
      </c>
      <c r="AN2100" s="676" t="s">
        <v>1076</v>
      </c>
      <c r="AO2100" s="665"/>
      <c r="AP2100" s="676"/>
      <c r="AQ2100" s="676"/>
      <c r="AR2100" s="676"/>
      <c r="AS2100" s="523"/>
      <c r="AT2100" s="523"/>
      <c r="AU2100" s="523"/>
      <c r="AV2100" s="674"/>
      <c r="AW2100" s="673">
        <f>U2100</f>
        <v>49401140</v>
      </c>
      <c r="AX2100" s="673" cm="1">
        <f t="array" ref="AX2100">SUM(MID(0&amp;AW2100,LARGE(INDEX(ISNUMBER(--MID(AW2100,ROW($1:$8),1))*ROW($1:$8),),ROW($1:$8))+1,1)*10^ROW($1:$8)/10)</f>
        <v>49401140</v>
      </c>
      <c r="AY2100" s="673" t="str">
        <f>VLOOKUP($AX2100,'Item Master Data'!$A:$F,3,FALSE)</f>
        <v>Q.PEAK DUO BLK ML G10.a+</v>
      </c>
      <c r="AZ2100" s="673">
        <f>VLOOKUP($AX2100,'Item Master Data'!$A:$F,6,FALSE)</f>
        <v>400</v>
      </c>
      <c r="BA2100" s="673">
        <f>X2100/BB2100</f>
        <v>48</v>
      </c>
      <c r="BB2100" s="673">
        <f>VLOOKUP(AX2100,'Item Master Data'!$A:$G,7,FALSE)</f>
        <v>32</v>
      </c>
      <c r="BC2100" s="673"/>
      <c r="BD2100" s="673">
        <f>W2100-AZ2100</f>
        <v>0</v>
      </c>
      <c r="BE2100" s="593"/>
      <c r="BF2100" s="593"/>
      <c r="BG2100" s="593"/>
      <c r="BH2100" s="593"/>
      <c r="BI2100" s="593"/>
      <c r="BJ2100" s="593"/>
      <c r="BK2100" s="593"/>
      <c r="BL2100" s="593"/>
      <c r="BM2100" s="593"/>
      <c r="BN2100" s="593"/>
      <c r="BO2100" s="593"/>
      <c r="BP2100" s="593"/>
      <c r="BQ2100" s="593"/>
      <c r="BR2100" s="593"/>
      <c r="BS2100" s="593"/>
      <c r="BT2100" s="593"/>
      <c r="BU2100" s="593"/>
      <c r="BV2100" s="593"/>
      <c r="BW2100" s="593"/>
      <c r="BX2100" s="593"/>
      <c r="BY2100" s="593"/>
      <c r="BZ2100" s="593"/>
      <c r="CA2100" s="593"/>
      <c r="CB2100" s="593"/>
      <c r="CC2100" s="593"/>
      <c r="CD2100" s="593"/>
      <c r="CE2100" s="593"/>
      <c r="CF2100" s="593"/>
      <c r="CG2100" s="593"/>
      <c r="CH2100" s="593"/>
      <c r="CI2100" s="593"/>
      <c r="CJ2100" s="593"/>
      <c r="CK2100" s="593"/>
      <c r="CL2100" s="593"/>
      <c r="CM2100" s="593"/>
      <c r="CN2100" s="593"/>
      <c r="CO2100" s="593"/>
      <c r="CP2100" s="593"/>
      <c r="CQ2100" s="593"/>
      <c r="CR2100" s="593"/>
      <c r="CS2100" s="593"/>
      <c r="CT2100" s="593"/>
      <c r="CU2100" s="593"/>
      <c r="CV2100" s="593"/>
      <c r="CW2100" s="593"/>
      <c r="CX2100" s="593"/>
      <c r="CY2100" s="593"/>
      <c r="CZ2100" s="593"/>
      <c r="DA2100" s="593"/>
      <c r="DB2100" s="593"/>
      <c r="DC2100" s="593"/>
      <c r="DD2100" s="593"/>
      <c r="DE2100" s="593"/>
      <c r="DF2100" s="593"/>
      <c r="DG2100" s="593"/>
      <c r="DH2100" s="593"/>
      <c r="DI2100" s="593"/>
      <c r="DJ2100" s="593"/>
      <c r="DK2100" s="593"/>
      <c r="DL2100" s="593"/>
      <c r="DM2100" s="593"/>
      <c r="DN2100" s="593"/>
      <c r="DO2100" s="593"/>
      <c r="DP2100" s="593"/>
      <c r="DQ2100" s="593"/>
      <c r="DR2100" s="593"/>
      <c r="DS2100" s="593"/>
      <c r="DT2100" s="593"/>
      <c r="DU2100" s="593"/>
      <c r="DV2100" s="593"/>
      <c r="DW2100" s="593"/>
      <c r="DX2100" s="593"/>
      <c r="DY2100" s="593"/>
      <c r="DZ2100" s="593"/>
      <c r="EA2100" s="593"/>
      <c r="EB2100" s="593"/>
      <c r="EC2100" s="593"/>
      <c r="ED2100" s="593"/>
      <c r="EE2100" s="593"/>
      <c r="EF2100" s="593"/>
      <c r="EG2100" s="593"/>
      <c r="EH2100" s="593"/>
      <c r="EI2100" s="593"/>
      <c r="EJ2100" s="593"/>
      <c r="EK2100" s="593"/>
      <c r="EL2100" s="593"/>
      <c r="EM2100" s="593"/>
      <c r="EN2100" s="593"/>
      <c r="EO2100" s="593"/>
      <c r="EP2100" s="593"/>
      <c r="EQ2100" s="593"/>
      <c r="ER2100" s="593"/>
      <c r="ES2100" s="593"/>
      <c r="ET2100" s="593"/>
      <c r="EU2100" s="593"/>
      <c r="EV2100" s="593"/>
      <c r="EW2100" s="593"/>
      <c r="EX2100" s="593"/>
      <c r="EY2100" s="593"/>
      <c r="EZ2100" s="593"/>
      <c r="FA2100" s="593"/>
      <c r="FB2100" s="593"/>
      <c r="FC2100" s="593"/>
      <c r="FD2100" s="593"/>
      <c r="FE2100" s="593"/>
      <c r="FF2100" s="593"/>
      <c r="FG2100" s="593"/>
      <c r="FH2100" s="593"/>
      <c r="FI2100" s="593"/>
      <c r="FJ2100" s="593"/>
      <c r="FK2100" s="593"/>
      <c r="FL2100" s="593"/>
      <c r="FM2100" s="593"/>
      <c r="FN2100" s="593"/>
      <c r="FO2100" s="593"/>
      <c r="FP2100" s="593"/>
      <c r="FQ2100" s="593"/>
      <c r="FR2100" s="593"/>
      <c r="FS2100" s="593"/>
      <c r="FT2100" s="593"/>
      <c r="FU2100" s="593"/>
      <c r="FV2100" s="593"/>
      <c r="FW2100" s="593"/>
      <c r="FX2100" s="593"/>
      <c r="FY2100" s="593"/>
      <c r="FZ2100" s="593"/>
      <c r="GA2100" s="593"/>
      <c r="GB2100" s="593"/>
      <c r="GC2100" s="593"/>
      <c r="GD2100" s="593"/>
      <c r="GE2100" s="593"/>
      <c r="GF2100" s="593"/>
      <c r="GG2100" s="593"/>
      <c r="GH2100" s="593"/>
      <c r="GI2100" s="593"/>
      <c r="GJ2100" s="593"/>
      <c r="GK2100" s="593"/>
      <c r="GL2100" s="593"/>
      <c r="GM2100" s="593"/>
      <c r="GN2100" s="593"/>
      <c r="GO2100" s="593"/>
      <c r="GP2100" s="593"/>
      <c r="GQ2100" s="593"/>
      <c r="GR2100" s="593"/>
      <c r="GS2100" s="593"/>
      <c r="GT2100" s="593"/>
      <c r="GU2100" s="593"/>
      <c r="GV2100" s="593"/>
      <c r="GW2100" s="593"/>
      <c r="GX2100" s="593"/>
      <c r="GY2100" s="593"/>
      <c r="GZ2100" s="593"/>
      <c r="HA2100" s="593"/>
      <c r="HB2100" s="593"/>
      <c r="HC2100" s="593"/>
      <c r="HD2100" s="593"/>
      <c r="HE2100" s="593"/>
      <c r="HF2100" s="593"/>
      <c r="HG2100" s="593"/>
      <c r="HH2100" s="593"/>
      <c r="HI2100" s="593"/>
      <c r="HJ2100" s="593"/>
      <c r="HK2100" s="593"/>
      <c r="HL2100" s="593"/>
      <c r="HM2100" s="593"/>
      <c r="HN2100" s="593"/>
      <c r="HO2100" s="593"/>
      <c r="HP2100" s="593"/>
      <c r="HQ2100" s="593"/>
      <c r="HR2100" s="593"/>
      <c r="HS2100" s="593"/>
      <c r="HT2100" s="593"/>
      <c r="HU2100" s="593"/>
      <c r="HV2100" s="593"/>
      <c r="HW2100" s="593"/>
      <c r="HX2100" s="593"/>
      <c r="HY2100" s="593"/>
      <c r="HZ2100" s="593"/>
      <c r="IA2100" s="593"/>
      <c r="IB2100" s="593"/>
      <c r="IC2100" s="593"/>
      <c r="ID2100" s="593"/>
      <c r="IE2100" s="593"/>
      <c r="IF2100" s="593"/>
      <c r="IG2100" s="593"/>
      <c r="IH2100" s="593"/>
      <c r="II2100" s="593"/>
      <c r="IJ2100" s="593"/>
      <c r="IK2100" s="593"/>
      <c r="IL2100" s="593"/>
      <c r="IM2100" s="593"/>
      <c r="IN2100" s="593"/>
      <c r="IO2100" s="593"/>
      <c r="IP2100" s="593"/>
      <c r="IQ2100" s="593"/>
      <c r="IR2100" s="593"/>
      <c r="IS2100" s="593"/>
      <c r="IT2100" s="593"/>
      <c r="IU2100" s="593"/>
      <c r="IV2100" s="593"/>
      <c r="IW2100" s="593"/>
      <c r="IX2100" s="593"/>
      <c r="IY2100" s="593"/>
      <c r="IZ2100" s="593"/>
      <c r="JA2100" s="593"/>
      <c r="JB2100" s="593"/>
      <c r="JC2100" s="593"/>
      <c r="JD2100" s="593"/>
      <c r="JE2100" s="593"/>
      <c r="JF2100" s="593"/>
      <c r="JG2100" s="593"/>
      <c r="JH2100" s="593"/>
      <c r="JI2100" s="593"/>
      <c r="JJ2100" s="593"/>
      <c r="JK2100" s="593"/>
      <c r="JL2100" s="593"/>
      <c r="JM2100" s="593"/>
      <c r="JN2100" s="593"/>
      <c r="JO2100" s="593"/>
      <c r="JP2100" s="593"/>
      <c r="JQ2100" s="593"/>
      <c r="JR2100" s="593"/>
      <c r="JS2100" s="593"/>
      <c r="JT2100" s="593"/>
      <c r="JU2100" s="593"/>
      <c r="JV2100" s="593"/>
      <c r="JW2100" s="593"/>
      <c r="JX2100" s="593"/>
      <c r="JY2100" s="593"/>
      <c r="JZ2100" s="593"/>
      <c r="KA2100" s="593"/>
      <c r="KB2100" s="593"/>
      <c r="KC2100" s="593"/>
      <c r="KD2100" s="593"/>
      <c r="KE2100" s="593"/>
      <c r="KF2100" s="593"/>
      <c r="KG2100" s="593"/>
      <c r="KH2100" s="593"/>
      <c r="KI2100" s="593"/>
      <c r="KJ2100" s="593"/>
      <c r="KK2100" s="593"/>
      <c r="KL2100" s="593"/>
      <c r="KM2100" s="593"/>
      <c r="KN2100" s="593"/>
      <c r="KO2100" s="593"/>
      <c r="KP2100" s="593"/>
      <c r="KQ2100" s="593"/>
      <c r="KR2100" s="593"/>
      <c r="KS2100" s="593"/>
      <c r="KT2100" s="593"/>
      <c r="KU2100" s="593"/>
      <c r="KV2100" s="593"/>
      <c r="KW2100" s="593"/>
      <c r="KX2100" s="593"/>
      <c r="KY2100" s="593"/>
      <c r="KZ2100" s="593"/>
      <c r="LA2100" s="593"/>
      <c r="LB2100" s="593"/>
      <c r="LC2100" s="593"/>
      <c r="LD2100" s="593"/>
      <c r="LE2100" s="593"/>
      <c r="LF2100" s="593"/>
      <c r="LG2100" s="593"/>
      <c r="LH2100" s="593"/>
      <c r="LI2100" s="593"/>
      <c r="LJ2100" s="593"/>
      <c r="LK2100" s="593"/>
      <c r="LL2100" s="593"/>
      <c r="LM2100" s="593"/>
      <c r="LN2100" s="593"/>
      <c r="LO2100" s="593"/>
      <c r="LP2100" s="593"/>
      <c r="LQ2100" s="593"/>
      <c r="LR2100" s="593"/>
      <c r="LS2100" s="593"/>
      <c r="LT2100" s="593"/>
      <c r="LU2100" s="593"/>
      <c r="LV2100" s="593"/>
      <c r="LW2100" s="593"/>
      <c r="LX2100" s="593"/>
      <c r="LY2100" s="593"/>
      <c r="LZ2100" s="593"/>
      <c r="MA2100" s="593"/>
      <c r="MB2100" s="593"/>
      <c r="MC2100" s="593"/>
      <c r="MD2100" s="593"/>
      <c r="ME2100" s="593"/>
      <c r="MF2100" s="593"/>
      <c r="MG2100" s="593"/>
      <c r="MH2100" s="593"/>
      <c r="MI2100" s="593"/>
      <c r="MJ2100" s="593"/>
      <c r="MK2100" s="593"/>
      <c r="ML2100" s="593"/>
      <c r="MM2100" s="593"/>
      <c r="MN2100" s="593"/>
      <c r="MO2100" s="593"/>
      <c r="MP2100" s="593"/>
      <c r="MQ2100" s="593"/>
      <c r="MR2100" s="593"/>
      <c r="MS2100" s="593"/>
      <c r="MT2100" s="593"/>
      <c r="MU2100" s="593"/>
      <c r="MV2100" s="593"/>
      <c r="MW2100" s="593"/>
      <c r="MX2100" s="593"/>
      <c r="MY2100" s="593"/>
      <c r="MZ2100" s="593"/>
      <c r="NA2100" s="593"/>
      <c r="NB2100" s="593"/>
      <c r="NC2100" s="593"/>
      <c r="ND2100" s="593"/>
      <c r="NE2100" s="593"/>
      <c r="NF2100" s="593"/>
      <c r="NG2100" s="593"/>
      <c r="NH2100" s="593"/>
      <c r="NI2100" s="593"/>
      <c r="NJ2100" s="593"/>
      <c r="NK2100" s="593"/>
      <c r="NL2100" s="593"/>
      <c r="NM2100" s="593"/>
      <c r="NN2100" s="593"/>
      <c r="NO2100" s="593"/>
      <c r="NP2100" s="593"/>
      <c r="NQ2100" s="593"/>
      <c r="NR2100" s="593"/>
      <c r="NS2100" s="593"/>
      <c r="NT2100" s="593"/>
      <c r="NU2100" s="593"/>
      <c r="NV2100" s="593"/>
      <c r="NW2100" s="593"/>
      <c r="NX2100" s="593"/>
      <c r="NY2100" s="593"/>
      <c r="NZ2100" s="593"/>
      <c r="OA2100" s="593"/>
      <c r="OB2100" s="593"/>
      <c r="OC2100" s="593"/>
      <c r="OD2100" s="593"/>
      <c r="OE2100" s="593"/>
      <c r="OF2100" s="593"/>
      <c r="OG2100" s="593"/>
      <c r="OH2100" s="593"/>
      <c r="OI2100" s="593"/>
      <c r="OJ2100" s="593"/>
      <c r="OK2100" s="593"/>
      <c r="OL2100" s="593"/>
      <c r="OM2100" s="593"/>
      <c r="ON2100" s="593"/>
      <c r="OO2100" s="593"/>
      <c r="OP2100" s="593"/>
      <c r="OQ2100" s="593"/>
      <c r="OR2100" s="593"/>
      <c r="OS2100" s="593"/>
      <c r="OT2100" s="593"/>
      <c r="OU2100" s="593"/>
      <c r="OV2100" s="593"/>
      <c r="OW2100" s="593"/>
      <c r="OX2100" s="593"/>
      <c r="OY2100" s="593"/>
      <c r="OZ2100" s="593"/>
      <c r="PA2100" s="593"/>
      <c r="PB2100" s="593"/>
      <c r="PC2100" s="593"/>
      <c r="PD2100" s="593"/>
      <c r="PE2100" s="593"/>
      <c r="PF2100" s="593"/>
      <c r="PG2100" s="593"/>
      <c r="PH2100" s="593"/>
      <c r="PI2100" s="593"/>
      <c r="PJ2100" s="593"/>
      <c r="PK2100" s="593"/>
      <c r="PL2100" s="593"/>
      <c r="PM2100" s="593"/>
      <c r="PN2100" s="593"/>
      <c r="PO2100" s="593"/>
      <c r="PP2100" s="593"/>
      <c r="PQ2100" s="593"/>
      <c r="PR2100" s="593"/>
      <c r="PS2100" s="593"/>
      <c r="PT2100" s="593"/>
      <c r="PU2100" s="593"/>
      <c r="PV2100" s="593"/>
      <c r="PW2100" s="593"/>
      <c r="PX2100" s="593"/>
      <c r="PY2100" s="593"/>
      <c r="PZ2100" s="593"/>
      <c r="QA2100" s="593"/>
      <c r="QB2100" s="593"/>
      <c r="QC2100" s="593"/>
      <c r="QD2100" s="593"/>
      <c r="QE2100" s="593"/>
      <c r="QF2100" s="593"/>
      <c r="QG2100" s="593"/>
      <c r="QH2100" s="593"/>
      <c r="QI2100" s="593"/>
      <c r="QJ2100" s="593"/>
      <c r="QK2100" s="593"/>
      <c r="QL2100" s="593"/>
      <c r="QM2100" s="593"/>
      <c r="QN2100" s="593"/>
      <c r="QO2100" s="593"/>
      <c r="QP2100" s="593"/>
      <c r="QQ2100" s="593"/>
      <c r="QR2100" s="593"/>
      <c r="QS2100" s="593"/>
      <c r="QT2100" s="593"/>
      <c r="QU2100" s="593"/>
      <c r="QV2100" s="593"/>
      <c r="QW2100" s="593"/>
      <c r="QX2100" s="593"/>
      <c r="QY2100" s="593"/>
      <c r="QZ2100" s="593"/>
      <c r="RA2100" s="593"/>
      <c r="RB2100" s="593"/>
      <c r="RC2100" s="593"/>
      <c r="RD2100" s="593"/>
      <c r="RE2100" s="593"/>
      <c r="RF2100" s="593"/>
      <c r="RG2100" s="593"/>
      <c r="RH2100" s="593"/>
      <c r="RI2100" s="593"/>
      <c r="RJ2100" s="593"/>
      <c r="RK2100" s="593"/>
      <c r="RL2100" s="593"/>
      <c r="RM2100" s="593"/>
      <c r="RN2100" s="593"/>
      <c r="RO2100" s="593"/>
      <c r="RP2100" s="593"/>
      <c r="RQ2100" s="593"/>
      <c r="RR2100" s="593"/>
      <c r="RS2100" s="593"/>
      <c r="RT2100" s="593"/>
      <c r="RU2100" s="593"/>
      <c r="RV2100" s="593"/>
      <c r="RW2100" s="593"/>
      <c r="RX2100" s="593"/>
      <c r="RY2100" s="593"/>
      <c r="RZ2100" s="593"/>
      <c r="SA2100" s="593"/>
      <c r="SB2100" s="593"/>
      <c r="SC2100" s="593"/>
      <c r="SD2100" s="593"/>
      <c r="SE2100" s="593"/>
      <c r="SF2100" s="593"/>
      <c r="SG2100" s="593"/>
      <c r="SH2100" s="593"/>
      <c r="SI2100" s="593"/>
      <c r="SJ2100" s="593"/>
      <c r="SK2100" s="593"/>
      <c r="SL2100" s="593"/>
      <c r="SM2100" s="593"/>
      <c r="SN2100" s="593"/>
      <c r="SO2100" s="593"/>
      <c r="SP2100" s="593"/>
      <c r="SQ2100" s="593"/>
      <c r="SR2100" s="593"/>
      <c r="SS2100" s="593"/>
      <c r="ST2100" s="593"/>
      <c r="SU2100" s="593"/>
      <c r="SV2100" s="593"/>
      <c r="SW2100" s="593"/>
      <c r="SX2100" s="593"/>
      <c r="SY2100" s="593"/>
      <c r="SZ2100" s="593"/>
      <c r="TA2100" s="593"/>
      <c r="TB2100" s="593"/>
      <c r="TC2100" s="593"/>
      <c r="TD2100" s="593"/>
      <c r="TE2100" s="593"/>
      <c r="TF2100" s="593"/>
      <c r="TG2100" s="593"/>
      <c r="TH2100" s="593"/>
      <c r="TI2100" s="593"/>
      <c r="TJ2100" s="593"/>
      <c r="TK2100" s="593"/>
      <c r="TL2100" s="593"/>
      <c r="TM2100" s="593"/>
      <c r="TN2100" s="593"/>
      <c r="TO2100" s="593"/>
      <c r="TP2100" s="593"/>
      <c r="TQ2100" s="593"/>
      <c r="TR2100" s="593"/>
      <c r="TS2100" s="593"/>
      <c r="TT2100" s="593"/>
      <c r="TU2100" s="593"/>
      <c r="TV2100" s="593"/>
      <c r="TW2100" s="593"/>
      <c r="TX2100" s="593"/>
      <c r="TY2100" s="593"/>
      <c r="TZ2100" s="593"/>
      <c r="UA2100" s="593"/>
      <c r="UB2100" s="593"/>
      <c r="UC2100" s="593"/>
      <c r="UD2100" s="593"/>
      <c r="UE2100" s="593"/>
      <c r="UF2100" s="593"/>
      <c r="UG2100" s="593"/>
      <c r="UH2100" s="593"/>
      <c r="UI2100" s="593"/>
      <c r="UJ2100" s="593"/>
      <c r="UK2100" s="593"/>
      <c r="UL2100" s="593"/>
      <c r="UM2100" s="593"/>
      <c r="UN2100" s="593"/>
      <c r="UO2100" s="593"/>
      <c r="UP2100" s="593"/>
      <c r="UQ2100" s="593"/>
      <c r="UR2100" s="593"/>
      <c r="US2100" s="593"/>
      <c r="UT2100" s="593"/>
      <c r="UU2100" s="593"/>
      <c r="UV2100" s="593"/>
      <c r="UW2100" s="593"/>
      <c r="UX2100" s="593"/>
      <c r="UY2100" s="593"/>
      <c r="UZ2100" s="593"/>
      <c r="VA2100" s="593"/>
      <c r="VB2100" s="593"/>
      <c r="VC2100" s="593"/>
      <c r="VD2100" s="593"/>
      <c r="VE2100" s="593"/>
      <c r="VF2100" s="593"/>
      <c r="VG2100" s="593"/>
      <c r="VH2100" s="593"/>
      <c r="VI2100" s="593"/>
      <c r="VJ2100" s="593"/>
      <c r="VK2100" s="593"/>
      <c r="VL2100" s="593"/>
      <c r="VM2100" s="593"/>
      <c r="VN2100" s="593"/>
      <c r="VO2100" s="593"/>
      <c r="VP2100" s="593"/>
      <c r="VQ2100" s="593"/>
      <c r="VR2100" s="593"/>
      <c r="VS2100" s="593"/>
      <c r="VT2100" s="593"/>
      <c r="VU2100" s="593"/>
      <c r="VV2100" s="593"/>
      <c r="VW2100" s="593"/>
      <c r="VX2100" s="593"/>
      <c r="VY2100" s="593"/>
      <c r="VZ2100" s="593"/>
      <c r="WA2100" s="593"/>
      <c r="WB2100" s="593"/>
      <c r="WC2100" s="593"/>
      <c r="WD2100" s="593"/>
      <c r="WE2100" s="593"/>
      <c r="WF2100" s="593"/>
      <c r="WG2100" s="593"/>
      <c r="WH2100" s="593"/>
      <c r="WI2100" s="593"/>
      <c r="WJ2100" s="593"/>
      <c r="WK2100" s="593"/>
      <c r="WL2100" s="593"/>
      <c r="WM2100" s="593"/>
      <c r="WN2100" s="593"/>
      <c r="WO2100" s="593"/>
      <c r="WP2100" s="593"/>
      <c r="WQ2100" s="593"/>
      <c r="WR2100" s="593"/>
      <c r="WS2100" s="593"/>
      <c r="WT2100" s="593"/>
      <c r="WU2100" s="593"/>
      <c r="WV2100" s="593"/>
      <c r="WW2100" s="593"/>
      <c r="WX2100" s="593"/>
      <c r="WY2100" s="593"/>
      <c r="WZ2100" s="593"/>
      <c r="XA2100" s="593"/>
      <c r="XB2100" s="593"/>
      <c r="XC2100" s="593"/>
      <c r="XD2100" s="593"/>
      <c r="XE2100" s="593"/>
      <c r="XF2100" s="593"/>
      <c r="XG2100" s="593"/>
      <c r="XH2100" s="593"/>
      <c r="XI2100" s="593"/>
      <c r="XJ2100" s="593"/>
      <c r="XK2100" s="593"/>
      <c r="XL2100" s="593"/>
      <c r="XM2100" s="593"/>
      <c r="XN2100" s="593"/>
      <c r="XO2100" s="593"/>
      <c r="XP2100" s="593"/>
      <c r="XQ2100" s="593"/>
      <c r="XR2100" s="593"/>
      <c r="XS2100" s="593"/>
      <c r="XT2100" s="593"/>
      <c r="XU2100" s="593"/>
      <c r="XV2100" s="593"/>
      <c r="XW2100" s="593"/>
      <c r="XX2100" s="593"/>
      <c r="XY2100" s="593"/>
      <c r="XZ2100" s="593"/>
      <c r="YA2100" s="593"/>
      <c r="YB2100" s="593"/>
      <c r="YC2100" s="593"/>
      <c r="YD2100" s="593"/>
      <c r="YE2100" s="593"/>
      <c r="YF2100" s="593"/>
      <c r="YG2100" s="593"/>
      <c r="YH2100" s="593"/>
      <c r="YI2100" s="593"/>
      <c r="YJ2100" s="593"/>
      <c r="YK2100" s="593"/>
      <c r="YL2100" s="593"/>
      <c r="YM2100" s="593"/>
      <c r="YN2100" s="593"/>
      <c r="YO2100" s="593"/>
      <c r="YP2100" s="593"/>
      <c r="YQ2100" s="593"/>
      <c r="YR2100" s="593"/>
      <c r="YS2100" s="593"/>
      <c r="YT2100" s="593"/>
      <c r="YU2100" s="593"/>
      <c r="YV2100" s="593"/>
      <c r="YW2100" s="593"/>
      <c r="YX2100" s="593"/>
      <c r="YY2100" s="593"/>
      <c r="YZ2100" s="593"/>
      <c r="ZA2100" s="593"/>
      <c r="ZB2100" s="593"/>
      <c r="ZC2100" s="593"/>
      <c r="ZD2100" s="593"/>
      <c r="ZE2100" s="593"/>
      <c r="ZF2100" s="593"/>
      <c r="ZG2100" s="593"/>
      <c r="ZH2100" s="593"/>
      <c r="ZI2100" s="593"/>
      <c r="ZJ2100" s="593"/>
      <c r="ZK2100" s="593"/>
      <c r="ZL2100" s="593"/>
      <c r="ZM2100" s="593"/>
      <c r="ZN2100" s="593"/>
      <c r="ZO2100" s="593"/>
      <c r="ZP2100" s="593"/>
      <c r="ZQ2100" s="593"/>
      <c r="ZR2100" s="593"/>
      <c r="ZS2100" s="593"/>
      <c r="ZT2100" s="593"/>
      <c r="ZU2100" s="593"/>
      <c r="ZV2100" s="593"/>
      <c r="ZW2100" s="593"/>
      <c r="ZX2100" s="593"/>
      <c r="ZY2100" s="593"/>
      <c r="ZZ2100" s="593"/>
      <c r="AAA2100" s="593"/>
      <c r="AAB2100" s="593"/>
      <c r="AAC2100" s="593"/>
      <c r="AAD2100" s="593"/>
      <c r="AAE2100" s="593"/>
      <c r="AAF2100" s="593"/>
      <c r="AAG2100" s="593"/>
      <c r="AAH2100" s="593"/>
      <c r="AAI2100" s="593"/>
      <c r="AAJ2100" s="593"/>
      <c r="AAK2100" s="593"/>
      <c r="AAL2100" s="593"/>
      <c r="AAM2100" s="593"/>
      <c r="AAN2100" s="593"/>
      <c r="AAO2100" s="593"/>
      <c r="AAP2100" s="593"/>
      <c r="AAQ2100" s="593"/>
      <c r="AAR2100" s="593"/>
      <c r="AAS2100" s="593"/>
      <c r="AAT2100" s="593"/>
      <c r="AAU2100" s="593"/>
      <c r="AAV2100" s="593"/>
      <c r="AAW2100" s="593"/>
      <c r="AAX2100" s="593"/>
      <c r="AAY2100" s="593"/>
      <c r="AAZ2100" s="593"/>
      <c r="ABA2100" s="593"/>
      <c r="ABB2100" s="593"/>
      <c r="ABC2100" s="593"/>
      <c r="ABD2100" s="593"/>
      <c r="ABE2100" s="593"/>
      <c r="ABF2100" s="593"/>
      <c r="ABG2100" s="593"/>
      <c r="ABH2100" s="593"/>
      <c r="ABI2100" s="593"/>
      <c r="ABJ2100" s="593"/>
      <c r="ABK2100" s="593"/>
      <c r="ABL2100" s="593"/>
      <c r="ABM2100" s="593"/>
      <c r="ABN2100" s="593"/>
      <c r="ABO2100" s="593"/>
      <c r="ABP2100" s="593"/>
      <c r="ABQ2100" s="593"/>
      <c r="ABR2100" s="593"/>
      <c r="ABS2100" s="593"/>
      <c r="ABT2100" s="593"/>
      <c r="ABU2100" s="593"/>
      <c r="ABV2100" s="593"/>
      <c r="ABW2100" s="593"/>
      <c r="ABX2100" s="593"/>
      <c r="ABY2100" s="593"/>
      <c r="ABZ2100" s="593"/>
      <c r="ACA2100" s="593"/>
      <c r="ACB2100" s="593"/>
      <c r="ACC2100" s="593"/>
      <c r="ACD2100" s="593"/>
      <c r="ACE2100" s="593"/>
      <c r="ACF2100" s="593"/>
      <c r="ACG2100" s="593"/>
      <c r="ACH2100" s="593"/>
      <c r="ACI2100" s="593"/>
      <c r="ACJ2100" s="593"/>
      <c r="ACK2100" s="593"/>
      <c r="ACL2100" s="593"/>
      <c r="ACM2100" s="593"/>
      <c r="ACN2100" s="593"/>
      <c r="ACO2100" s="593"/>
      <c r="ACP2100" s="593"/>
      <c r="ACQ2100" s="593"/>
      <c r="ACR2100" s="593"/>
      <c r="ACS2100" s="593"/>
      <c r="ACT2100" s="593"/>
      <c r="ACU2100" s="593"/>
      <c r="ACV2100" s="593"/>
      <c r="ACW2100" s="593"/>
      <c r="ACX2100" s="593"/>
      <c r="ACY2100" s="593"/>
      <c r="ACZ2100" s="593"/>
      <c r="ADA2100" s="593"/>
      <c r="ADB2100" s="593"/>
      <c r="ADC2100" s="593"/>
      <c r="ADD2100" s="593"/>
      <c r="ADE2100" s="593"/>
      <c r="ADF2100" s="593"/>
      <c r="ADG2100" s="593"/>
      <c r="ADH2100" s="593"/>
      <c r="ADI2100" s="593"/>
      <c r="ADJ2100" s="593"/>
      <c r="ADK2100" s="593"/>
      <c r="ADL2100" s="593"/>
      <c r="ADM2100" s="593"/>
      <c r="ADN2100" s="593"/>
      <c r="ADO2100" s="593"/>
      <c r="ADP2100" s="593"/>
      <c r="ADQ2100" s="593"/>
      <c r="ADR2100" s="593"/>
      <c r="ADS2100" s="593"/>
      <c r="ADT2100" s="593"/>
      <c r="ADU2100" s="593"/>
      <c r="ADV2100" s="593"/>
      <c r="ADW2100" s="593"/>
      <c r="ADX2100" s="593"/>
      <c r="ADY2100" s="593"/>
      <c r="ADZ2100" s="593"/>
      <c r="AEA2100" s="593"/>
      <c r="AEB2100" s="593"/>
      <c r="AEC2100" s="593"/>
      <c r="AED2100" s="593"/>
      <c r="AEE2100" s="593"/>
      <c r="AEF2100" s="593"/>
      <c r="AEG2100" s="593"/>
      <c r="AEH2100" s="593"/>
      <c r="AEI2100" s="593"/>
      <c r="AEJ2100" s="593"/>
      <c r="AEK2100" s="593"/>
      <c r="AEL2100" s="593"/>
      <c r="AEM2100" s="593"/>
      <c r="AEN2100" s="593"/>
      <c r="AEO2100" s="593"/>
      <c r="AEP2100" s="593"/>
      <c r="AEQ2100" s="593"/>
      <c r="AER2100" s="593"/>
      <c r="AES2100" s="593"/>
      <c r="AET2100" s="593"/>
      <c r="AEU2100" s="593"/>
      <c r="AEV2100" s="593"/>
      <c r="AEW2100" s="593"/>
      <c r="AEX2100" s="593"/>
      <c r="AEY2100" s="593"/>
      <c r="AEZ2100" s="593"/>
      <c r="AFA2100" s="593"/>
      <c r="AFB2100" s="593"/>
      <c r="AFC2100" s="593"/>
      <c r="AFD2100" s="593"/>
      <c r="AFE2100" s="593"/>
      <c r="AFF2100" s="593"/>
      <c r="AFG2100" s="593"/>
      <c r="AFH2100" s="593"/>
      <c r="AFI2100" s="593"/>
      <c r="AFJ2100" s="593"/>
      <c r="AFK2100" s="593"/>
      <c r="AFL2100" s="593"/>
      <c r="AFM2100" s="593"/>
      <c r="AFN2100" s="593"/>
      <c r="AFO2100" s="593"/>
      <c r="AFP2100" s="593"/>
      <c r="AFQ2100" s="593"/>
      <c r="AFR2100" s="593"/>
      <c r="AFS2100" s="593"/>
      <c r="AFT2100" s="593"/>
      <c r="AFU2100" s="593"/>
      <c r="AFV2100" s="593"/>
      <c r="AFW2100" s="593"/>
      <c r="AFX2100" s="593"/>
      <c r="AFY2100" s="593"/>
      <c r="AFZ2100" s="593"/>
      <c r="AGA2100" s="593"/>
      <c r="AGB2100" s="593"/>
      <c r="AGC2100" s="593"/>
      <c r="AGD2100" s="593"/>
      <c r="AGE2100" s="593"/>
      <c r="AGF2100" s="593"/>
      <c r="AGG2100" s="593"/>
      <c r="AGH2100" s="593"/>
      <c r="AGI2100" s="593"/>
      <c r="AGJ2100" s="593"/>
      <c r="AGK2100" s="593"/>
      <c r="AGL2100" s="593"/>
      <c r="AGM2100" s="593"/>
      <c r="AGN2100" s="593"/>
      <c r="AGO2100" s="593"/>
      <c r="AGP2100" s="593"/>
      <c r="AGQ2100" s="593"/>
      <c r="AGR2100" s="593"/>
      <c r="AGS2100" s="593"/>
      <c r="AGT2100" s="593"/>
      <c r="AGU2100" s="593"/>
      <c r="AGV2100" s="593"/>
      <c r="AGW2100" s="593"/>
      <c r="AGX2100" s="593"/>
      <c r="AGY2100" s="593"/>
      <c r="AGZ2100" s="593"/>
      <c r="AHA2100" s="593"/>
      <c r="AHB2100" s="593"/>
      <c r="AHC2100" s="593"/>
      <c r="AHD2100" s="593"/>
      <c r="AHE2100" s="593"/>
      <c r="AHF2100" s="593"/>
      <c r="AHG2100" s="593"/>
      <c r="AHH2100" s="593"/>
      <c r="AHI2100" s="593"/>
      <c r="AHJ2100" s="593"/>
      <c r="AHK2100" s="593"/>
      <c r="AHL2100" s="593"/>
      <c r="AHM2100" s="593"/>
      <c r="AHN2100" s="593"/>
      <c r="AHO2100" s="593"/>
      <c r="AHP2100" s="593"/>
      <c r="AHQ2100" s="593"/>
      <c r="AHR2100" s="593"/>
      <c r="AHS2100" s="593"/>
      <c r="AHT2100" s="593"/>
      <c r="AHU2100" s="593"/>
      <c r="AHV2100" s="593"/>
      <c r="AHW2100" s="593"/>
      <c r="AHX2100" s="593"/>
      <c r="AHY2100" s="593"/>
      <c r="AHZ2100" s="593"/>
      <c r="AIA2100" s="593"/>
      <c r="AIB2100" s="593"/>
      <c r="AIC2100" s="593"/>
      <c r="AID2100" s="593"/>
      <c r="AIE2100" s="593"/>
      <c r="AIF2100" s="593"/>
      <c r="AIG2100" s="593"/>
      <c r="AIH2100" s="593"/>
      <c r="AII2100" s="593"/>
      <c r="AIJ2100" s="593"/>
      <c r="AIK2100" s="593"/>
      <c r="AIL2100" s="593"/>
      <c r="AIM2100" s="593"/>
      <c r="AIN2100" s="593"/>
      <c r="AIO2100" s="593"/>
      <c r="AIP2100" s="593"/>
      <c r="AIQ2100" s="593"/>
      <c r="AIR2100" s="593"/>
      <c r="AIS2100" s="593"/>
      <c r="AIT2100" s="593"/>
      <c r="AIU2100" s="593"/>
      <c r="AIV2100" s="593"/>
      <c r="AIW2100" s="593"/>
      <c r="AIX2100" s="593"/>
      <c r="AIY2100" s="593"/>
      <c r="AIZ2100" s="593"/>
      <c r="AJA2100" s="593"/>
      <c r="AJB2100" s="593"/>
      <c r="AJC2100" s="593"/>
      <c r="AJD2100" s="593"/>
      <c r="AJE2100" s="593"/>
      <c r="AJF2100" s="593"/>
      <c r="AJG2100" s="593"/>
      <c r="AJH2100" s="593"/>
      <c r="AJI2100" s="593"/>
      <c r="AJJ2100" s="593"/>
      <c r="AJK2100" s="593"/>
      <c r="AJL2100" s="593"/>
      <c r="AJM2100" s="593"/>
      <c r="AJN2100" s="593"/>
      <c r="AJO2100" s="593"/>
      <c r="AJP2100" s="593"/>
      <c r="AJQ2100" s="593"/>
      <c r="AJR2100" s="593"/>
      <c r="AJS2100" s="593"/>
      <c r="AJT2100" s="593"/>
      <c r="AJU2100" s="593"/>
      <c r="AJV2100" s="593"/>
      <c r="AJW2100" s="593"/>
      <c r="AJX2100" s="593"/>
      <c r="AJY2100" s="593"/>
      <c r="AJZ2100" s="593"/>
      <c r="AKA2100" s="593"/>
      <c r="AKB2100" s="593"/>
      <c r="AKC2100" s="593"/>
      <c r="AKD2100" s="593"/>
      <c r="AKE2100" s="593"/>
      <c r="AKF2100" s="593"/>
      <c r="AKG2100" s="593"/>
      <c r="AKH2100" s="593"/>
      <c r="AKI2100" s="593"/>
      <c r="AKJ2100" s="593"/>
      <c r="AKK2100" s="593"/>
      <c r="AKL2100" s="593"/>
      <c r="AKM2100" s="593"/>
      <c r="AKN2100" s="593"/>
      <c r="AKO2100" s="593"/>
      <c r="AKP2100" s="593"/>
      <c r="AKQ2100" s="593"/>
      <c r="AKR2100" s="593"/>
      <c r="AKS2100" s="593"/>
      <c r="AKT2100" s="593"/>
      <c r="AKU2100" s="593"/>
      <c r="AKV2100" s="593"/>
      <c r="AKW2100" s="593"/>
      <c r="AKX2100" s="593"/>
      <c r="AKY2100" s="593"/>
      <c r="AKZ2100" s="593"/>
      <c r="ALA2100" s="593"/>
      <c r="ALB2100" s="593"/>
      <c r="ALC2100" s="593"/>
      <c r="ALD2100" s="593"/>
      <c r="ALE2100" s="593"/>
      <c r="ALF2100" s="593"/>
      <c r="ALG2100" s="593"/>
      <c r="ALH2100" s="593"/>
      <c r="ALI2100" s="593"/>
      <c r="ALJ2100" s="593"/>
      <c r="ALK2100" s="593"/>
      <c r="ALL2100" s="593"/>
      <c r="ALM2100" s="593"/>
      <c r="ALN2100" s="593"/>
      <c r="ALO2100" s="593"/>
      <c r="ALP2100" s="593"/>
      <c r="ALQ2100" s="593"/>
      <c r="ALR2100" s="593"/>
      <c r="ALS2100" s="593"/>
      <c r="ALT2100" s="593"/>
      <c r="ALU2100" s="593"/>
      <c r="ALV2100" s="593"/>
      <c r="ALW2100" s="593"/>
      <c r="ALX2100" s="593"/>
      <c r="ALY2100" s="593"/>
      <c r="ALZ2100" s="593"/>
      <c r="AMA2100" s="593"/>
      <c r="AMB2100" s="593"/>
      <c r="AMC2100" s="593"/>
      <c r="AMD2100" s="593"/>
      <c r="AME2100" s="593"/>
      <c r="AMF2100" s="593"/>
      <c r="AMG2100" s="593"/>
      <c r="AMH2100" s="593"/>
      <c r="AMI2100" s="593"/>
      <c r="AMJ2100" s="593"/>
      <c r="AMK2100" s="593"/>
      <c r="AML2100" s="593"/>
      <c r="AMM2100" s="593"/>
      <c r="AMN2100" s="593"/>
      <c r="AMO2100" s="593"/>
      <c r="AMP2100" s="593"/>
      <c r="AMQ2100" s="593"/>
      <c r="AMR2100" s="593"/>
      <c r="AMS2100" s="593"/>
      <c r="AMT2100" s="593"/>
      <c r="AMU2100" s="593"/>
      <c r="AMV2100" s="593"/>
      <c r="AMW2100" s="593"/>
      <c r="AMX2100" s="593"/>
      <c r="AMY2100" s="593"/>
      <c r="AMZ2100" s="593"/>
      <c r="ANA2100" s="593"/>
      <c r="ANB2100" s="593"/>
      <c r="ANC2100" s="593"/>
      <c r="AND2100" s="593"/>
      <c r="ANE2100" s="593"/>
      <c r="ANF2100" s="593"/>
      <c r="ANG2100" s="593"/>
      <c r="ANH2100" s="593"/>
      <c r="ANI2100" s="593"/>
      <c r="ANJ2100" s="593"/>
      <c r="ANK2100" s="593"/>
      <c r="ANL2100" s="593"/>
      <c r="ANM2100" s="593"/>
      <c r="ANN2100" s="593"/>
      <c r="ANO2100" s="593"/>
      <c r="ANP2100" s="593"/>
      <c r="ANQ2100" s="593"/>
      <c r="ANR2100" s="593"/>
      <c r="ANS2100" s="593"/>
      <c r="ANT2100" s="593"/>
      <c r="ANU2100" s="593"/>
      <c r="ANV2100" s="593"/>
      <c r="ANW2100" s="593"/>
      <c r="ANX2100" s="593"/>
      <c r="ANY2100" s="593"/>
      <c r="ANZ2100" s="593"/>
      <c r="AOA2100" s="593"/>
      <c r="AOB2100" s="593"/>
      <c r="AOC2100" s="593"/>
      <c r="AOD2100" s="593"/>
      <c r="AOE2100" s="593"/>
      <c r="AOF2100" s="593"/>
      <c r="AOG2100" s="593"/>
      <c r="AOH2100" s="593"/>
      <c r="AOI2100" s="593"/>
      <c r="AOJ2100" s="593"/>
      <c r="AOK2100" s="593"/>
      <c r="AOL2100" s="593"/>
      <c r="AOM2100" s="593"/>
      <c r="AON2100" s="593"/>
      <c r="AOO2100" s="593"/>
      <c r="AOP2100" s="593"/>
      <c r="AOQ2100" s="593"/>
      <c r="AOR2100" s="593"/>
      <c r="AOS2100" s="593"/>
      <c r="AOT2100" s="593"/>
      <c r="AOU2100" s="593"/>
      <c r="AOV2100" s="593"/>
      <c r="AOW2100" s="593"/>
      <c r="AOX2100" s="593"/>
      <c r="AOY2100" s="593"/>
      <c r="AOZ2100" s="593"/>
      <c r="APA2100" s="593"/>
      <c r="APB2100" s="593"/>
      <c r="APC2100" s="593"/>
      <c r="APD2100" s="593"/>
      <c r="APE2100" s="593"/>
      <c r="APF2100" s="593"/>
      <c r="APG2100" s="593"/>
      <c r="APH2100" s="593"/>
      <c r="API2100" s="593"/>
      <c r="APJ2100" s="593"/>
      <c r="APK2100" s="593"/>
      <c r="APL2100" s="593"/>
      <c r="APM2100" s="593"/>
      <c r="APN2100" s="593"/>
      <c r="APO2100" s="593"/>
      <c r="APP2100" s="593"/>
      <c r="APQ2100" s="593"/>
      <c r="APR2100" s="593"/>
      <c r="APS2100" s="593"/>
      <c r="APT2100" s="593"/>
      <c r="APU2100" s="593"/>
      <c r="APV2100" s="593"/>
      <c r="APW2100" s="593"/>
      <c r="APX2100" s="593"/>
      <c r="APY2100" s="593"/>
      <c r="APZ2100" s="593"/>
      <c r="AQA2100" s="593"/>
      <c r="AQB2100" s="593"/>
      <c r="AQC2100" s="593"/>
      <c r="AQD2100" s="593"/>
      <c r="AQE2100" s="593"/>
      <c r="AQF2100" s="593"/>
      <c r="AQG2100" s="593"/>
      <c r="AQH2100" s="593"/>
      <c r="AQI2100" s="593"/>
      <c r="AQJ2100" s="593"/>
      <c r="AQK2100" s="593"/>
      <c r="AQL2100" s="593"/>
      <c r="AQM2100" s="593"/>
      <c r="AQN2100" s="593"/>
      <c r="AQO2100" s="593"/>
      <c r="AQP2100" s="593"/>
      <c r="AQQ2100" s="593"/>
      <c r="AQR2100" s="593"/>
      <c r="AQS2100" s="593"/>
      <c r="AQT2100" s="593"/>
      <c r="AQU2100" s="593"/>
      <c r="AQV2100" s="593"/>
      <c r="AQW2100" s="593"/>
      <c r="AQX2100" s="593"/>
      <c r="AQY2100" s="593"/>
      <c r="AQZ2100" s="593"/>
      <c r="ARA2100" s="593"/>
      <c r="ARB2100" s="593"/>
      <c r="ARC2100" s="593"/>
      <c r="ARD2100" s="593"/>
      <c r="ARE2100" s="593"/>
      <c r="ARF2100" s="593"/>
      <c r="ARG2100" s="593"/>
      <c r="ARH2100" s="593"/>
      <c r="ARI2100" s="593"/>
      <c r="ARJ2100" s="593"/>
      <c r="ARK2100" s="593"/>
      <c r="ARL2100" s="593"/>
      <c r="ARM2100" s="593"/>
      <c r="ARN2100" s="593"/>
      <c r="ARO2100" s="593"/>
      <c r="ARP2100" s="593"/>
      <c r="ARQ2100" s="593"/>
      <c r="ARR2100" s="593"/>
      <c r="ARS2100" s="593"/>
      <c r="ART2100" s="593"/>
      <c r="ARU2100" s="593"/>
      <c r="ARV2100" s="593"/>
      <c r="ARW2100" s="593"/>
      <c r="ARX2100" s="593"/>
      <c r="ARY2100" s="593"/>
      <c r="ARZ2100" s="593"/>
      <c r="ASA2100" s="593"/>
      <c r="ASB2100" s="593"/>
      <c r="ASC2100" s="593"/>
      <c r="ASD2100" s="593"/>
      <c r="ASE2100" s="593"/>
      <c r="ASF2100" s="593"/>
      <c r="ASG2100" s="593"/>
      <c r="ASH2100" s="593"/>
      <c r="ASI2100" s="593"/>
      <c r="ASJ2100" s="593"/>
      <c r="ASK2100" s="593"/>
      <c r="ASL2100" s="593"/>
      <c r="ASM2100" s="593"/>
      <c r="ASN2100" s="593"/>
      <c r="ASO2100" s="593"/>
      <c r="ASP2100" s="593"/>
      <c r="ASQ2100" s="593"/>
      <c r="ASR2100" s="593"/>
      <c r="ASS2100" s="593"/>
      <c r="AST2100" s="593"/>
      <c r="ASU2100" s="593"/>
      <c r="ASV2100" s="593"/>
      <c r="ASW2100" s="593"/>
      <c r="ASX2100" s="593"/>
      <c r="ASY2100" s="593"/>
      <c r="ASZ2100" s="593"/>
      <c r="ATA2100" s="593"/>
      <c r="ATB2100" s="593"/>
      <c r="ATC2100" s="593"/>
      <c r="ATD2100" s="593"/>
      <c r="ATE2100" s="593"/>
      <c r="ATF2100" s="593"/>
      <c r="ATG2100" s="593"/>
      <c r="ATH2100" s="593"/>
      <c r="ATI2100" s="593"/>
      <c r="ATJ2100" s="593"/>
      <c r="ATK2100" s="593"/>
      <c r="ATL2100" s="593"/>
      <c r="ATM2100" s="593"/>
      <c r="ATN2100" s="593"/>
      <c r="ATO2100" s="593"/>
      <c r="ATP2100" s="593"/>
      <c r="ATQ2100" s="593"/>
      <c r="ATR2100" s="593"/>
      <c r="ATS2100" s="593"/>
      <c r="ATT2100" s="593"/>
      <c r="ATU2100" s="593"/>
      <c r="ATV2100" s="593"/>
      <c r="ATW2100" s="593"/>
      <c r="ATX2100" s="593"/>
      <c r="ATY2100" s="593"/>
      <c r="ATZ2100" s="593"/>
      <c r="AUA2100" s="593"/>
      <c r="AUB2100" s="593"/>
      <c r="AUC2100" s="593"/>
      <c r="AUD2100" s="593"/>
      <c r="AUE2100" s="593"/>
      <c r="AUF2100" s="593"/>
      <c r="AUG2100" s="593"/>
      <c r="AUH2100" s="593"/>
      <c r="AUI2100" s="593"/>
      <c r="AUJ2100" s="593"/>
      <c r="AUK2100" s="593"/>
      <c r="AUL2100" s="593"/>
      <c r="AUM2100" s="593"/>
      <c r="AUN2100" s="593"/>
      <c r="AUO2100" s="593"/>
      <c r="AUP2100" s="593"/>
      <c r="AUQ2100" s="593"/>
      <c r="AUR2100" s="593"/>
      <c r="AUS2100" s="593"/>
      <c r="AUT2100" s="593"/>
      <c r="AUU2100" s="593"/>
      <c r="AUV2100" s="593"/>
      <c r="AUW2100" s="593"/>
      <c r="AUX2100" s="593"/>
      <c r="AUY2100" s="593"/>
      <c r="AUZ2100" s="593"/>
      <c r="AVA2100" s="593"/>
      <c r="AVB2100" s="593"/>
      <c r="AVC2100" s="593"/>
      <c r="AVD2100" s="593"/>
      <c r="AVE2100" s="593"/>
      <c r="AVF2100" s="593"/>
      <c r="AVG2100" s="593"/>
      <c r="AVH2100" s="593"/>
      <c r="AVI2100" s="593"/>
      <c r="AVJ2100" s="593"/>
      <c r="AVK2100" s="593"/>
    </row>
    <row r="2101" spans="1:1259">
      <c r="A2101" s="697"/>
      <c r="B2101" s="697" t="s">
        <v>1217</v>
      </c>
      <c r="C2101" s="697" t="s">
        <v>1217</v>
      </c>
      <c r="D2101" s="676" t="s">
        <v>1067</v>
      </c>
      <c r="E2101" s="535" t="s">
        <v>1292</v>
      </c>
      <c r="F2101" s="665"/>
      <c r="G2101" s="676">
        <v>2022</v>
      </c>
      <c r="H2101" s="676">
        <v>6</v>
      </c>
      <c r="I2101" s="676"/>
      <c r="J2101" s="677"/>
      <c r="K2101" s="676" t="s">
        <v>1301</v>
      </c>
      <c r="L2101" s="676" t="s">
        <v>1283</v>
      </c>
      <c r="M2101" s="677">
        <v>44517</v>
      </c>
      <c r="N2101" s="677">
        <v>44682</v>
      </c>
      <c r="O2101" s="677"/>
      <c r="P2101" s="677"/>
      <c r="Q2101" s="677"/>
      <c r="R2101" s="677"/>
      <c r="S2101" s="676" t="s">
        <v>1118</v>
      </c>
      <c r="T2101" s="676">
        <v>60</v>
      </c>
      <c r="U2101" s="676">
        <v>49201132</v>
      </c>
      <c r="V2101" s="676" t="s">
        <v>986</v>
      </c>
      <c r="W2101" s="676">
        <v>360</v>
      </c>
      <c r="X2101" s="557">
        <v>2496</v>
      </c>
      <c r="Y2101" s="679">
        <v>898560</v>
      </c>
      <c r="Z2101" s="667">
        <v>0.53</v>
      </c>
      <c r="AA2101" s="682">
        <f>Y2101*Z2101</f>
        <v>476236.80000000005</v>
      </c>
      <c r="AB2101" s="521"/>
      <c r="AC2101" s="668">
        <v>0</v>
      </c>
      <c r="AD2101" s="676"/>
      <c r="AE2101" s="669"/>
      <c r="AF2101" s="695">
        <f>AA2101+AD2101+AE2101</f>
        <v>476236.80000000005</v>
      </c>
      <c r="AG2101" s="665" t="s">
        <v>1073</v>
      </c>
      <c r="AH2101" s="641"/>
      <c r="AI2101" s="676">
        <v>60</v>
      </c>
      <c r="AJ2101" s="665" t="s">
        <v>1284</v>
      </c>
      <c r="AK2101" s="676" t="s">
        <v>1285</v>
      </c>
      <c r="AL2101" s="696" t="s">
        <v>1286</v>
      </c>
      <c r="AM2101" s="665" t="s">
        <v>52</v>
      </c>
      <c r="AN2101" s="676" t="s">
        <v>1076</v>
      </c>
      <c r="AO2101" s="665"/>
      <c r="AP2101" s="676"/>
      <c r="AQ2101" s="676"/>
      <c r="AR2101" s="676" t="s">
        <v>1222</v>
      </c>
      <c r="AS2101" s="523"/>
      <c r="AT2101" s="523"/>
      <c r="AU2101" s="523"/>
      <c r="AV2101" s="674"/>
      <c r="AW2101" s="673">
        <f>U2101</f>
        <v>49201132</v>
      </c>
      <c r="AX2101" s="673" cm="1">
        <f t="array" ref="AX2101">SUM(MID(0&amp;AW2101,LARGE(INDEX(ISNUMBER(--MID(AW2101,ROW($1:$8),1))*ROW($1:$8),),ROW($1:$8))+1,1)*10^ROW($1:$8)/10)</f>
        <v>49201132</v>
      </c>
      <c r="AY2101" s="673" t="str">
        <f>VLOOKUP($AX2101,'Item Master Data'!$A:$F,3,FALSE)</f>
        <v>Q.PEAK DUO BLK G10+</v>
      </c>
      <c r="AZ2101" s="673">
        <f>VLOOKUP($AX2101,'Item Master Data'!$A:$F,6,FALSE)</f>
        <v>360</v>
      </c>
      <c r="BA2101" s="673">
        <f>X2101/BB2101</f>
        <v>78</v>
      </c>
      <c r="BB2101" s="673">
        <f>VLOOKUP(AX2101,'Item Master Data'!$A:$G,7,FALSE)</f>
        <v>32</v>
      </c>
      <c r="BC2101" s="673"/>
      <c r="BD2101" s="673">
        <f>W2101-AZ2101</f>
        <v>0</v>
      </c>
      <c r="BE2101" s="672"/>
      <c r="BF2101" s="672"/>
      <c r="BG2101" s="672"/>
      <c r="BH2101" s="672"/>
      <c r="BI2101" s="672"/>
      <c r="BJ2101" s="672"/>
      <c r="BK2101" s="672"/>
      <c r="BL2101" s="672"/>
      <c r="BM2101" s="672"/>
      <c r="BN2101" s="672"/>
      <c r="BO2101" s="672"/>
      <c r="BP2101" s="672"/>
      <c r="BQ2101" s="672"/>
      <c r="BR2101" s="672"/>
      <c r="BS2101" s="672"/>
      <c r="BT2101" s="672"/>
      <c r="BU2101" s="672"/>
      <c r="BV2101" s="672"/>
      <c r="BW2101" s="672"/>
      <c r="BX2101" s="672"/>
      <c r="BY2101" s="672"/>
      <c r="BZ2101" s="672"/>
      <c r="CA2101" s="672"/>
      <c r="CB2101" s="672"/>
      <c r="CC2101" s="672"/>
      <c r="CD2101" s="672"/>
      <c r="CE2101" s="672"/>
      <c r="CF2101" s="672"/>
      <c r="CG2101" s="672"/>
      <c r="CH2101" s="672"/>
      <c r="CI2101" s="672"/>
      <c r="CJ2101" s="672"/>
      <c r="CK2101" s="672"/>
      <c r="CL2101" s="672"/>
      <c r="CM2101" s="672"/>
      <c r="CN2101" s="672"/>
      <c r="CO2101" s="672"/>
      <c r="CP2101" s="672"/>
      <c r="CQ2101" s="672"/>
      <c r="CR2101" s="672"/>
      <c r="CS2101" s="672"/>
      <c r="CT2101" s="672"/>
      <c r="CU2101" s="672"/>
      <c r="CV2101" s="672"/>
      <c r="CW2101" s="672"/>
      <c r="CX2101" s="672"/>
      <c r="CY2101" s="672"/>
      <c r="CZ2101" s="672"/>
      <c r="DA2101" s="672"/>
      <c r="DB2101" s="672"/>
      <c r="DC2101" s="672"/>
      <c r="DD2101" s="672"/>
      <c r="DE2101" s="672"/>
      <c r="DF2101" s="672"/>
      <c r="DG2101" s="672"/>
      <c r="DH2101" s="672"/>
      <c r="DI2101" s="672"/>
      <c r="DJ2101" s="672"/>
      <c r="DK2101" s="672"/>
      <c r="DL2101" s="672"/>
      <c r="DM2101" s="672"/>
      <c r="DN2101" s="672"/>
      <c r="DO2101" s="672"/>
      <c r="DP2101" s="672"/>
      <c r="DQ2101" s="672"/>
      <c r="DR2101" s="672"/>
      <c r="DS2101" s="672"/>
      <c r="DT2101" s="672"/>
      <c r="DU2101" s="672"/>
      <c r="DV2101" s="672"/>
      <c r="DW2101" s="672"/>
      <c r="DX2101" s="672"/>
      <c r="DY2101" s="672"/>
      <c r="DZ2101" s="672"/>
      <c r="EA2101" s="672"/>
      <c r="EB2101" s="672"/>
      <c r="EC2101" s="672"/>
      <c r="ED2101" s="672"/>
      <c r="EE2101" s="672"/>
      <c r="EF2101" s="672"/>
      <c r="EG2101" s="672"/>
      <c r="EH2101" s="672"/>
      <c r="EI2101" s="672"/>
      <c r="EJ2101" s="672"/>
      <c r="EK2101" s="672"/>
      <c r="EL2101" s="672"/>
      <c r="EM2101" s="672"/>
      <c r="EN2101" s="672"/>
      <c r="EO2101" s="672"/>
      <c r="EP2101" s="672"/>
      <c r="EQ2101" s="672"/>
      <c r="ER2101" s="672"/>
      <c r="ES2101" s="672"/>
      <c r="ET2101" s="672"/>
      <c r="EU2101" s="672"/>
      <c r="EV2101" s="672"/>
      <c r="EW2101" s="672"/>
      <c r="EX2101" s="672"/>
      <c r="EY2101" s="672"/>
      <c r="EZ2101" s="672"/>
      <c r="FA2101" s="672"/>
      <c r="FB2101" s="672"/>
      <c r="FC2101" s="672"/>
      <c r="FD2101" s="672"/>
      <c r="FE2101" s="672"/>
      <c r="FF2101" s="672"/>
      <c r="FG2101" s="672"/>
      <c r="FH2101" s="672"/>
      <c r="FI2101" s="672"/>
      <c r="FJ2101" s="672"/>
      <c r="FK2101" s="672"/>
      <c r="FL2101" s="672"/>
      <c r="FM2101" s="672"/>
      <c r="FN2101" s="672"/>
      <c r="FO2101" s="672"/>
      <c r="FP2101" s="672"/>
      <c r="FQ2101" s="672"/>
      <c r="FR2101" s="672"/>
      <c r="FS2101" s="672"/>
      <c r="FT2101" s="672"/>
      <c r="FU2101" s="672"/>
      <c r="FV2101" s="672"/>
      <c r="FW2101" s="672"/>
      <c r="FX2101" s="672"/>
      <c r="FY2101" s="672"/>
      <c r="FZ2101" s="672"/>
      <c r="GA2101" s="672"/>
      <c r="GB2101" s="672"/>
      <c r="GC2101" s="672"/>
      <c r="GD2101" s="672"/>
      <c r="GE2101" s="672"/>
      <c r="GF2101" s="672"/>
      <c r="GG2101" s="672"/>
      <c r="GH2101" s="672"/>
      <c r="GI2101" s="672"/>
      <c r="GJ2101" s="672"/>
      <c r="GK2101" s="672"/>
      <c r="GL2101" s="672"/>
      <c r="GM2101" s="672"/>
      <c r="GN2101" s="672"/>
      <c r="GO2101" s="672"/>
      <c r="GP2101" s="672"/>
      <c r="GQ2101" s="672"/>
      <c r="GR2101" s="672"/>
      <c r="GS2101" s="672"/>
      <c r="GT2101" s="672"/>
      <c r="GU2101" s="672"/>
      <c r="GV2101" s="672"/>
      <c r="GW2101" s="672"/>
      <c r="GX2101" s="672"/>
      <c r="GY2101" s="672"/>
      <c r="GZ2101" s="672"/>
      <c r="HA2101" s="672"/>
      <c r="HB2101" s="672"/>
      <c r="HC2101" s="672"/>
      <c r="HD2101" s="672"/>
      <c r="HE2101" s="672"/>
      <c r="HF2101" s="672"/>
      <c r="HG2101" s="672"/>
      <c r="HH2101" s="672"/>
      <c r="HI2101" s="672"/>
      <c r="HJ2101" s="672"/>
      <c r="HK2101" s="672"/>
      <c r="HL2101" s="672"/>
      <c r="HM2101" s="672"/>
      <c r="HN2101" s="672"/>
      <c r="HO2101" s="672"/>
      <c r="HP2101" s="672"/>
      <c r="HQ2101" s="672"/>
      <c r="HR2101" s="672"/>
      <c r="HS2101" s="672"/>
      <c r="HT2101" s="672"/>
      <c r="HU2101" s="672"/>
      <c r="HV2101" s="672"/>
      <c r="HW2101" s="672"/>
      <c r="HX2101" s="672"/>
      <c r="HY2101" s="672"/>
      <c r="HZ2101" s="672"/>
      <c r="IA2101" s="672"/>
      <c r="IB2101" s="672"/>
      <c r="IC2101" s="672"/>
      <c r="ID2101" s="672"/>
      <c r="IE2101" s="672"/>
      <c r="IF2101" s="672"/>
      <c r="IG2101" s="672"/>
      <c r="IH2101" s="672"/>
      <c r="II2101" s="672"/>
      <c r="IJ2101" s="672"/>
      <c r="IK2101" s="672"/>
      <c r="IL2101" s="672"/>
      <c r="IM2101" s="672"/>
      <c r="IN2101" s="672"/>
      <c r="IO2101" s="672"/>
      <c r="IP2101" s="672"/>
      <c r="IQ2101" s="672"/>
      <c r="IR2101" s="672"/>
      <c r="IS2101" s="672"/>
      <c r="IT2101" s="672"/>
      <c r="IU2101" s="672"/>
      <c r="IV2101" s="672"/>
      <c r="IW2101" s="672"/>
      <c r="IX2101" s="672"/>
      <c r="IY2101" s="672"/>
      <c r="IZ2101" s="672"/>
      <c r="JA2101" s="672"/>
      <c r="JB2101" s="672"/>
      <c r="JC2101" s="672"/>
      <c r="JD2101" s="672"/>
      <c r="JE2101" s="672"/>
      <c r="JF2101" s="672"/>
      <c r="JG2101" s="672"/>
      <c r="JH2101" s="672"/>
      <c r="JI2101" s="672"/>
      <c r="JJ2101" s="672"/>
      <c r="JK2101" s="672"/>
      <c r="JL2101" s="672"/>
      <c r="JM2101" s="672"/>
      <c r="JN2101" s="672"/>
      <c r="JO2101" s="672"/>
      <c r="JP2101" s="672"/>
      <c r="JQ2101" s="672"/>
      <c r="JR2101" s="672"/>
      <c r="JS2101" s="672"/>
      <c r="JT2101" s="672"/>
      <c r="JU2101" s="672"/>
      <c r="JV2101" s="672"/>
      <c r="JW2101" s="672"/>
      <c r="JX2101" s="672"/>
      <c r="JY2101" s="672"/>
      <c r="JZ2101" s="672"/>
      <c r="KA2101" s="672"/>
      <c r="KB2101" s="672"/>
      <c r="KC2101" s="672"/>
      <c r="KD2101" s="672"/>
      <c r="KE2101" s="672"/>
      <c r="KF2101" s="672"/>
      <c r="KG2101" s="672"/>
      <c r="KH2101" s="672"/>
      <c r="KI2101" s="672"/>
      <c r="KJ2101" s="672"/>
      <c r="KK2101" s="672"/>
      <c r="KL2101" s="672"/>
      <c r="KM2101" s="672"/>
      <c r="KN2101" s="672"/>
      <c r="KO2101" s="672"/>
      <c r="KP2101" s="672"/>
      <c r="KQ2101" s="672"/>
      <c r="KR2101" s="672"/>
      <c r="KS2101" s="672"/>
      <c r="KT2101" s="672"/>
      <c r="KU2101" s="672"/>
      <c r="KV2101" s="672"/>
      <c r="KW2101" s="672"/>
      <c r="KX2101" s="672"/>
      <c r="KY2101" s="672"/>
      <c r="KZ2101" s="672"/>
      <c r="LA2101" s="672"/>
      <c r="LB2101" s="672"/>
      <c r="LC2101" s="672"/>
      <c r="LD2101" s="672"/>
      <c r="LE2101" s="672"/>
      <c r="LF2101" s="672"/>
      <c r="LG2101" s="672"/>
      <c r="LH2101" s="672"/>
      <c r="LI2101" s="672"/>
      <c r="LJ2101" s="672"/>
      <c r="LK2101" s="672"/>
      <c r="LL2101" s="672"/>
      <c r="LM2101" s="672"/>
      <c r="LN2101" s="672"/>
      <c r="LO2101" s="672"/>
      <c r="LP2101" s="672"/>
      <c r="LQ2101" s="672"/>
      <c r="LR2101" s="672"/>
      <c r="LS2101" s="672"/>
      <c r="LT2101" s="672"/>
      <c r="LU2101" s="672"/>
      <c r="LV2101" s="672"/>
      <c r="LW2101" s="672"/>
      <c r="LX2101" s="672"/>
      <c r="LY2101" s="672"/>
      <c r="LZ2101" s="672"/>
      <c r="MA2101" s="672"/>
      <c r="MB2101" s="672"/>
      <c r="MC2101" s="672"/>
      <c r="MD2101" s="672"/>
      <c r="ME2101" s="672"/>
      <c r="MF2101" s="672"/>
      <c r="MG2101" s="672"/>
      <c r="MH2101" s="672"/>
      <c r="MI2101" s="672"/>
      <c r="MJ2101" s="672"/>
      <c r="MK2101" s="672"/>
      <c r="ML2101" s="672"/>
      <c r="MM2101" s="672"/>
      <c r="MN2101" s="672"/>
      <c r="MO2101" s="672"/>
      <c r="MP2101" s="672"/>
      <c r="MQ2101" s="672"/>
      <c r="MR2101" s="672"/>
      <c r="MS2101" s="672"/>
      <c r="MT2101" s="672"/>
      <c r="MU2101" s="672"/>
      <c r="MV2101" s="672"/>
      <c r="MW2101" s="672"/>
      <c r="MX2101" s="672"/>
      <c r="MY2101" s="672"/>
      <c r="MZ2101" s="672"/>
      <c r="NA2101" s="672"/>
      <c r="NB2101" s="672"/>
      <c r="NC2101" s="672"/>
      <c r="ND2101" s="672"/>
      <c r="NE2101" s="672"/>
      <c r="NF2101" s="672"/>
      <c r="NG2101" s="672"/>
      <c r="NH2101" s="672"/>
      <c r="NI2101" s="672"/>
      <c r="NJ2101" s="672"/>
      <c r="NK2101" s="672"/>
      <c r="NL2101" s="672"/>
      <c r="NM2101" s="672"/>
      <c r="NN2101" s="672"/>
      <c r="NO2101" s="672"/>
      <c r="NP2101" s="672"/>
      <c r="NQ2101" s="672"/>
      <c r="NR2101" s="672"/>
      <c r="NS2101" s="672"/>
      <c r="NT2101" s="672"/>
      <c r="NU2101" s="672"/>
      <c r="NV2101" s="672"/>
      <c r="NW2101" s="672"/>
      <c r="NX2101" s="672"/>
      <c r="NY2101" s="672"/>
      <c r="NZ2101" s="672"/>
      <c r="OA2101" s="672"/>
      <c r="OB2101" s="672"/>
      <c r="OC2101" s="672"/>
      <c r="OD2101" s="672"/>
      <c r="OE2101" s="672"/>
      <c r="OF2101" s="672"/>
      <c r="OG2101" s="672"/>
      <c r="OH2101" s="672"/>
      <c r="OI2101" s="672"/>
      <c r="OJ2101" s="672"/>
      <c r="OK2101" s="672"/>
      <c r="OL2101" s="672"/>
      <c r="OM2101" s="672"/>
      <c r="ON2101" s="672"/>
      <c r="OO2101" s="672"/>
      <c r="OP2101" s="672"/>
      <c r="OQ2101" s="672"/>
      <c r="OR2101" s="672"/>
      <c r="OS2101" s="672"/>
      <c r="OT2101" s="672"/>
      <c r="OU2101" s="672"/>
      <c r="OV2101" s="672"/>
      <c r="OW2101" s="672"/>
      <c r="OX2101" s="672"/>
      <c r="OY2101" s="672"/>
      <c r="OZ2101" s="672"/>
      <c r="PA2101" s="672"/>
      <c r="PB2101" s="672"/>
      <c r="PC2101" s="672"/>
      <c r="PD2101" s="672"/>
      <c r="PE2101" s="672"/>
      <c r="PF2101" s="672"/>
      <c r="PG2101" s="672"/>
      <c r="PH2101" s="672"/>
      <c r="PI2101" s="672"/>
      <c r="PJ2101" s="672"/>
      <c r="PK2101" s="672"/>
      <c r="PL2101" s="672"/>
      <c r="PM2101" s="672"/>
      <c r="PN2101" s="672"/>
      <c r="PO2101" s="672"/>
      <c r="PP2101" s="672"/>
      <c r="PQ2101" s="672"/>
      <c r="PR2101" s="672"/>
      <c r="PS2101" s="672"/>
      <c r="PT2101" s="672"/>
      <c r="PU2101" s="672"/>
      <c r="PV2101" s="672"/>
      <c r="PW2101" s="672"/>
      <c r="PX2101" s="672"/>
      <c r="PY2101" s="672"/>
      <c r="PZ2101" s="672"/>
      <c r="QA2101" s="672"/>
      <c r="QB2101" s="672"/>
      <c r="QC2101" s="672"/>
      <c r="QD2101" s="672"/>
      <c r="QE2101" s="672"/>
      <c r="QF2101" s="672"/>
      <c r="QG2101" s="672"/>
      <c r="QH2101" s="672"/>
      <c r="QI2101" s="672"/>
      <c r="QJ2101" s="672"/>
      <c r="QK2101" s="672"/>
      <c r="QL2101" s="672"/>
      <c r="QM2101" s="672"/>
      <c r="QN2101" s="672"/>
      <c r="QO2101" s="672"/>
      <c r="QP2101" s="672"/>
      <c r="QQ2101" s="672"/>
      <c r="QR2101" s="672"/>
      <c r="QS2101" s="672"/>
      <c r="QT2101" s="672"/>
      <c r="QU2101" s="672"/>
      <c r="QV2101" s="672"/>
      <c r="QW2101" s="672"/>
      <c r="QX2101" s="672"/>
      <c r="QY2101" s="672"/>
      <c r="QZ2101" s="672"/>
      <c r="RA2101" s="672"/>
      <c r="RB2101" s="672"/>
      <c r="RC2101" s="672"/>
      <c r="RD2101" s="672"/>
      <c r="RE2101" s="672"/>
      <c r="RF2101" s="672"/>
      <c r="RG2101" s="672"/>
      <c r="RH2101" s="672"/>
      <c r="RI2101" s="672"/>
      <c r="RJ2101" s="672"/>
      <c r="RK2101" s="672"/>
      <c r="RL2101" s="672"/>
      <c r="RM2101" s="672"/>
      <c r="RN2101" s="672"/>
      <c r="RO2101" s="672"/>
      <c r="RP2101" s="672"/>
      <c r="RQ2101" s="672"/>
      <c r="RR2101" s="672"/>
      <c r="RS2101" s="672"/>
      <c r="RT2101" s="672"/>
      <c r="RU2101" s="672"/>
      <c r="RV2101" s="672"/>
      <c r="RW2101" s="672"/>
      <c r="RX2101" s="672"/>
      <c r="RY2101" s="672"/>
      <c r="RZ2101" s="672"/>
      <c r="SA2101" s="672"/>
      <c r="SB2101" s="672"/>
      <c r="SC2101" s="672"/>
      <c r="SD2101" s="672"/>
      <c r="SE2101" s="672"/>
      <c r="SF2101" s="672"/>
      <c r="SG2101" s="672"/>
      <c r="SH2101" s="672"/>
      <c r="SI2101" s="672"/>
      <c r="SJ2101" s="672"/>
      <c r="SK2101" s="672"/>
      <c r="SL2101" s="672"/>
      <c r="SM2101" s="672"/>
      <c r="SN2101" s="672"/>
      <c r="SO2101" s="672"/>
      <c r="SP2101" s="672"/>
      <c r="SQ2101" s="672"/>
      <c r="SR2101" s="672"/>
      <c r="SS2101" s="672"/>
      <c r="ST2101" s="672"/>
      <c r="SU2101" s="672"/>
      <c r="SV2101" s="672"/>
      <c r="SW2101" s="672"/>
      <c r="SX2101" s="672"/>
      <c r="SY2101" s="672"/>
      <c r="SZ2101" s="672"/>
      <c r="TA2101" s="672"/>
      <c r="TB2101" s="672"/>
      <c r="TC2101" s="672"/>
      <c r="TD2101" s="672"/>
      <c r="TE2101" s="672"/>
      <c r="TF2101" s="672"/>
      <c r="TG2101" s="672"/>
      <c r="TH2101" s="672"/>
      <c r="TI2101" s="672"/>
      <c r="TJ2101" s="672"/>
      <c r="TK2101" s="672"/>
      <c r="TL2101" s="672"/>
      <c r="TM2101" s="672"/>
      <c r="TN2101" s="672"/>
      <c r="TO2101" s="672"/>
      <c r="TP2101" s="672"/>
      <c r="TQ2101" s="672"/>
      <c r="TR2101" s="672"/>
      <c r="TS2101" s="672"/>
      <c r="TT2101" s="672"/>
      <c r="TU2101" s="672"/>
      <c r="TV2101" s="672"/>
      <c r="TW2101" s="672"/>
      <c r="TX2101" s="672"/>
      <c r="TY2101" s="672"/>
      <c r="TZ2101" s="672"/>
      <c r="UA2101" s="672"/>
      <c r="UB2101" s="672"/>
      <c r="UC2101" s="672"/>
      <c r="UD2101" s="672"/>
      <c r="UE2101" s="672"/>
      <c r="UF2101" s="672"/>
      <c r="UG2101" s="672"/>
      <c r="UH2101" s="672"/>
      <c r="UI2101" s="672"/>
      <c r="UJ2101" s="672"/>
      <c r="UK2101" s="672"/>
      <c r="UL2101" s="672"/>
      <c r="UM2101" s="672"/>
      <c r="UN2101" s="672"/>
      <c r="UO2101" s="672"/>
      <c r="UP2101" s="672"/>
      <c r="UQ2101" s="672"/>
      <c r="UR2101" s="672"/>
      <c r="US2101" s="672"/>
      <c r="UT2101" s="672"/>
      <c r="UU2101" s="672"/>
      <c r="UV2101" s="672"/>
      <c r="UW2101" s="672"/>
      <c r="UX2101" s="672"/>
      <c r="UY2101" s="672"/>
      <c r="UZ2101" s="672"/>
      <c r="VA2101" s="672"/>
      <c r="VB2101" s="672"/>
      <c r="VC2101" s="672"/>
      <c r="VD2101" s="672"/>
      <c r="VE2101" s="672"/>
      <c r="VF2101" s="672"/>
      <c r="VG2101" s="672"/>
      <c r="VH2101" s="672"/>
      <c r="VI2101" s="672"/>
      <c r="VJ2101" s="672"/>
      <c r="VK2101" s="672"/>
      <c r="VL2101" s="672"/>
      <c r="VM2101" s="672"/>
      <c r="VN2101" s="672"/>
      <c r="VO2101" s="672"/>
      <c r="VP2101" s="672"/>
      <c r="VQ2101" s="672"/>
      <c r="VR2101" s="672"/>
      <c r="VS2101" s="672"/>
      <c r="VT2101" s="672"/>
      <c r="VU2101" s="672"/>
      <c r="VV2101" s="672"/>
      <c r="VW2101" s="672"/>
      <c r="VX2101" s="672"/>
      <c r="VY2101" s="672"/>
      <c r="VZ2101" s="672"/>
      <c r="WA2101" s="672"/>
      <c r="WB2101" s="672"/>
      <c r="WC2101" s="672"/>
      <c r="WD2101" s="672"/>
      <c r="WE2101" s="672"/>
      <c r="WF2101" s="672"/>
      <c r="WG2101" s="672"/>
      <c r="WH2101" s="672"/>
      <c r="WI2101" s="672"/>
      <c r="WJ2101" s="672"/>
      <c r="WK2101" s="672"/>
      <c r="WL2101" s="672"/>
      <c r="WM2101" s="672"/>
      <c r="WN2101" s="672"/>
      <c r="WO2101" s="672"/>
      <c r="WP2101" s="672"/>
      <c r="WQ2101" s="672"/>
      <c r="WR2101" s="672"/>
      <c r="WS2101" s="672"/>
      <c r="WT2101" s="672"/>
      <c r="WU2101" s="672"/>
      <c r="WV2101" s="672"/>
      <c r="WW2101" s="672"/>
      <c r="WX2101" s="672"/>
      <c r="WY2101" s="672"/>
      <c r="WZ2101" s="672"/>
      <c r="XA2101" s="672"/>
      <c r="XB2101" s="672"/>
      <c r="XC2101" s="672"/>
      <c r="XD2101" s="672"/>
      <c r="XE2101" s="672"/>
      <c r="XF2101" s="672"/>
      <c r="XG2101" s="672"/>
      <c r="XH2101" s="672"/>
      <c r="XI2101" s="672"/>
      <c r="XJ2101" s="672"/>
      <c r="XK2101" s="672"/>
      <c r="XL2101" s="672"/>
      <c r="XM2101" s="672"/>
      <c r="XN2101" s="672"/>
      <c r="XO2101" s="672"/>
      <c r="XP2101" s="672"/>
      <c r="XQ2101" s="672"/>
      <c r="XR2101" s="672"/>
      <c r="XS2101" s="672"/>
      <c r="XT2101" s="672"/>
      <c r="XU2101" s="672"/>
      <c r="XV2101" s="672"/>
      <c r="XW2101" s="672"/>
      <c r="XX2101" s="672"/>
      <c r="XY2101" s="672"/>
      <c r="XZ2101" s="672"/>
      <c r="YA2101" s="672"/>
      <c r="YB2101" s="672"/>
      <c r="YC2101" s="672"/>
      <c r="YD2101" s="672"/>
      <c r="YE2101" s="672"/>
      <c r="YF2101" s="672"/>
      <c r="YG2101" s="672"/>
      <c r="YH2101" s="672"/>
      <c r="YI2101" s="672"/>
      <c r="YJ2101" s="672"/>
      <c r="YK2101" s="672"/>
      <c r="YL2101" s="672"/>
      <c r="YM2101" s="672"/>
      <c r="YN2101" s="672"/>
      <c r="YO2101" s="672"/>
      <c r="YP2101" s="672"/>
      <c r="YQ2101" s="672"/>
      <c r="YR2101" s="672"/>
      <c r="YS2101" s="672"/>
      <c r="YT2101" s="672"/>
      <c r="YU2101" s="672"/>
      <c r="YV2101" s="672"/>
      <c r="YW2101" s="672"/>
      <c r="YX2101" s="672"/>
      <c r="YY2101" s="672"/>
      <c r="YZ2101" s="672"/>
      <c r="ZA2101" s="672"/>
      <c r="ZB2101" s="672"/>
      <c r="ZC2101" s="672"/>
      <c r="ZD2101" s="672"/>
      <c r="ZE2101" s="672"/>
      <c r="ZF2101" s="672"/>
      <c r="ZG2101" s="672"/>
      <c r="ZH2101" s="672"/>
      <c r="ZI2101" s="672"/>
      <c r="ZJ2101" s="672"/>
      <c r="ZK2101" s="672"/>
      <c r="ZL2101" s="672"/>
      <c r="ZM2101" s="672"/>
      <c r="ZN2101" s="672"/>
      <c r="ZO2101" s="672"/>
      <c r="ZP2101" s="672"/>
      <c r="ZQ2101" s="672"/>
      <c r="ZR2101" s="672"/>
      <c r="ZS2101" s="672"/>
      <c r="ZT2101" s="672"/>
      <c r="ZU2101" s="672"/>
      <c r="ZV2101" s="672"/>
      <c r="ZW2101" s="672"/>
      <c r="ZX2101" s="672"/>
      <c r="ZY2101" s="672"/>
      <c r="ZZ2101" s="672"/>
      <c r="AAA2101" s="672"/>
      <c r="AAB2101" s="672"/>
      <c r="AAC2101" s="672"/>
      <c r="AAD2101" s="672"/>
      <c r="AAE2101" s="672"/>
      <c r="AAF2101" s="672"/>
      <c r="AAG2101" s="672"/>
      <c r="AAH2101" s="672"/>
      <c r="AAI2101" s="672"/>
      <c r="AAJ2101" s="672"/>
      <c r="AAK2101" s="672"/>
      <c r="AAL2101" s="672"/>
      <c r="AAM2101" s="672"/>
      <c r="AAN2101" s="672"/>
      <c r="AAO2101" s="672"/>
      <c r="AAP2101" s="672"/>
      <c r="AAQ2101" s="672"/>
      <c r="AAR2101" s="672"/>
      <c r="AAS2101" s="672"/>
      <c r="AAT2101" s="672"/>
      <c r="AAU2101" s="672"/>
      <c r="AAV2101" s="672"/>
      <c r="AAW2101" s="672"/>
      <c r="AAX2101" s="672"/>
      <c r="AAY2101" s="672"/>
      <c r="AAZ2101" s="672"/>
      <c r="ABA2101" s="672"/>
      <c r="ABB2101" s="672"/>
      <c r="ABC2101" s="672"/>
      <c r="ABD2101" s="672"/>
      <c r="ABE2101" s="672"/>
      <c r="ABF2101" s="672"/>
      <c r="ABG2101" s="672"/>
      <c r="ABH2101" s="672"/>
      <c r="ABI2101" s="672"/>
      <c r="ABJ2101" s="672"/>
      <c r="ABK2101" s="672"/>
      <c r="ABL2101" s="672"/>
      <c r="ABM2101" s="672"/>
      <c r="ABN2101" s="672"/>
      <c r="ABO2101" s="672"/>
      <c r="ABP2101" s="672"/>
      <c r="ABQ2101" s="672"/>
      <c r="ABR2101" s="672"/>
      <c r="ABS2101" s="672"/>
      <c r="ABT2101" s="672"/>
      <c r="ABU2101" s="672"/>
      <c r="ABV2101" s="672"/>
      <c r="ABW2101" s="672"/>
      <c r="ABX2101" s="672"/>
      <c r="ABY2101" s="672"/>
      <c r="ABZ2101" s="672"/>
      <c r="ACA2101" s="672"/>
      <c r="ACB2101" s="672"/>
      <c r="ACC2101" s="672"/>
      <c r="ACD2101" s="672"/>
      <c r="ACE2101" s="672"/>
      <c r="ACF2101" s="672"/>
      <c r="ACG2101" s="672"/>
      <c r="ACH2101" s="672"/>
      <c r="ACI2101" s="672"/>
      <c r="ACJ2101" s="672"/>
      <c r="ACK2101" s="672"/>
      <c r="ACL2101" s="672"/>
      <c r="ACM2101" s="672"/>
      <c r="ACN2101" s="672"/>
      <c r="ACO2101" s="672"/>
      <c r="ACP2101" s="672"/>
      <c r="ACQ2101" s="672"/>
      <c r="ACR2101" s="672"/>
      <c r="ACS2101" s="672"/>
      <c r="ACT2101" s="672"/>
      <c r="ACU2101" s="672"/>
      <c r="ACV2101" s="672"/>
      <c r="ACW2101" s="672"/>
      <c r="ACX2101" s="672"/>
      <c r="ACY2101" s="672"/>
      <c r="ACZ2101" s="672"/>
      <c r="ADA2101" s="672"/>
      <c r="ADB2101" s="672"/>
      <c r="ADC2101" s="672"/>
      <c r="ADD2101" s="672"/>
      <c r="ADE2101" s="672"/>
      <c r="ADF2101" s="672"/>
      <c r="ADG2101" s="672"/>
      <c r="ADH2101" s="672"/>
      <c r="ADI2101" s="672"/>
      <c r="ADJ2101" s="672"/>
      <c r="ADK2101" s="672"/>
      <c r="ADL2101" s="672"/>
      <c r="ADM2101" s="672"/>
      <c r="ADN2101" s="672"/>
      <c r="ADO2101" s="672"/>
      <c r="ADP2101" s="672"/>
      <c r="ADQ2101" s="672"/>
      <c r="ADR2101" s="672"/>
      <c r="ADS2101" s="672"/>
      <c r="ADT2101" s="672"/>
      <c r="ADU2101" s="672"/>
      <c r="ADV2101" s="672"/>
      <c r="ADW2101" s="672"/>
      <c r="ADX2101" s="672"/>
      <c r="ADY2101" s="672"/>
      <c r="ADZ2101" s="672"/>
      <c r="AEA2101" s="672"/>
      <c r="AEB2101" s="672"/>
      <c r="AEC2101" s="672"/>
      <c r="AED2101" s="672"/>
      <c r="AEE2101" s="672"/>
      <c r="AEF2101" s="672"/>
      <c r="AEG2101" s="672"/>
      <c r="AEH2101" s="672"/>
      <c r="AEI2101" s="672"/>
      <c r="AEJ2101" s="672"/>
      <c r="AEK2101" s="672"/>
      <c r="AEL2101" s="672"/>
      <c r="AEM2101" s="672"/>
      <c r="AEN2101" s="672"/>
      <c r="AEO2101" s="672"/>
      <c r="AEP2101" s="672"/>
      <c r="AEQ2101" s="672"/>
      <c r="AER2101" s="672"/>
      <c r="AES2101" s="672"/>
      <c r="AET2101" s="672"/>
      <c r="AEU2101" s="672"/>
      <c r="AEV2101" s="672"/>
      <c r="AEW2101" s="672"/>
      <c r="AEX2101" s="672"/>
      <c r="AEY2101" s="672"/>
      <c r="AEZ2101" s="672"/>
      <c r="AFA2101" s="672"/>
      <c r="AFB2101" s="672"/>
      <c r="AFC2101" s="672"/>
      <c r="AFD2101" s="672"/>
      <c r="AFE2101" s="672"/>
      <c r="AFF2101" s="672"/>
      <c r="AFG2101" s="672"/>
      <c r="AFH2101" s="672"/>
      <c r="AFI2101" s="672"/>
      <c r="AFJ2101" s="672"/>
      <c r="AFK2101" s="672"/>
      <c r="AFL2101" s="672"/>
      <c r="AFM2101" s="672"/>
      <c r="AFN2101" s="672"/>
      <c r="AFO2101" s="672"/>
      <c r="AFP2101" s="672"/>
      <c r="AFQ2101" s="672"/>
      <c r="AFR2101" s="672"/>
      <c r="AFS2101" s="672"/>
      <c r="AFT2101" s="672"/>
      <c r="AFU2101" s="672"/>
      <c r="AFV2101" s="672"/>
      <c r="AFW2101" s="672"/>
      <c r="AFX2101" s="672"/>
      <c r="AFY2101" s="672"/>
      <c r="AFZ2101" s="672"/>
      <c r="AGA2101" s="672"/>
      <c r="AGB2101" s="672"/>
      <c r="AGC2101" s="672"/>
      <c r="AGD2101" s="672"/>
      <c r="AGE2101" s="672"/>
      <c r="AGF2101" s="672"/>
      <c r="AGG2101" s="672"/>
      <c r="AGH2101" s="672"/>
      <c r="AGI2101" s="672"/>
      <c r="AGJ2101" s="672"/>
      <c r="AGK2101" s="672"/>
      <c r="AGL2101" s="672"/>
      <c r="AGM2101" s="672"/>
      <c r="AGN2101" s="672"/>
      <c r="AGO2101" s="672"/>
      <c r="AGP2101" s="672"/>
      <c r="AGQ2101" s="672"/>
      <c r="AGR2101" s="672"/>
      <c r="AGS2101" s="672"/>
      <c r="AGT2101" s="672"/>
      <c r="AGU2101" s="672"/>
      <c r="AGV2101" s="672"/>
      <c r="AGW2101" s="672"/>
      <c r="AGX2101" s="672"/>
      <c r="AGY2101" s="672"/>
      <c r="AGZ2101" s="672"/>
      <c r="AHA2101" s="672"/>
      <c r="AHB2101" s="672"/>
      <c r="AHC2101" s="672"/>
      <c r="AHD2101" s="672"/>
      <c r="AHE2101" s="672"/>
      <c r="AHF2101" s="672"/>
      <c r="AHG2101" s="672"/>
      <c r="AHH2101" s="672"/>
      <c r="AHI2101" s="672"/>
      <c r="AHJ2101" s="672"/>
      <c r="AHK2101" s="672"/>
      <c r="AHL2101" s="672"/>
      <c r="AHM2101" s="672"/>
      <c r="AHN2101" s="672"/>
      <c r="AHO2101" s="672"/>
      <c r="AHP2101" s="672"/>
      <c r="AHQ2101" s="672"/>
      <c r="AHR2101" s="672"/>
      <c r="AHS2101" s="672"/>
      <c r="AHT2101" s="672"/>
      <c r="AHU2101" s="672"/>
      <c r="AHV2101" s="672"/>
      <c r="AHW2101" s="672"/>
      <c r="AHX2101" s="672"/>
      <c r="AHY2101" s="672"/>
      <c r="AHZ2101" s="672"/>
      <c r="AIA2101" s="672"/>
      <c r="AIB2101" s="672"/>
      <c r="AIC2101" s="672"/>
      <c r="AID2101" s="672"/>
      <c r="AIE2101" s="672"/>
      <c r="AIF2101" s="672"/>
      <c r="AIG2101" s="672"/>
      <c r="AIH2101" s="672"/>
      <c r="AII2101" s="672"/>
      <c r="AIJ2101" s="672"/>
      <c r="AIK2101" s="672"/>
      <c r="AIL2101" s="672"/>
      <c r="AIM2101" s="672"/>
      <c r="AIN2101" s="672"/>
      <c r="AIO2101" s="672"/>
      <c r="AIP2101" s="672"/>
      <c r="AIQ2101" s="672"/>
      <c r="AIR2101" s="672"/>
      <c r="AIS2101" s="672"/>
      <c r="AIT2101" s="672"/>
      <c r="AIU2101" s="672"/>
      <c r="AIV2101" s="672"/>
      <c r="AIW2101" s="672"/>
      <c r="AIX2101" s="672"/>
      <c r="AIY2101" s="672"/>
      <c r="AIZ2101" s="672"/>
      <c r="AJA2101" s="672"/>
      <c r="AJB2101" s="672"/>
      <c r="AJC2101" s="672"/>
      <c r="AJD2101" s="672"/>
      <c r="AJE2101" s="672"/>
      <c r="AJF2101" s="672"/>
      <c r="AJG2101" s="672"/>
      <c r="AJH2101" s="672"/>
      <c r="AJI2101" s="672"/>
      <c r="AJJ2101" s="672"/>
      <c r="AJK2101" s="672"/>
      <c r="AJL2101" s="672"/>
      <c r="AJM2101" s="672"/>
      <c r="AJN2101" s="672"/>
      <c r="AJO2101" s="672"/>
      <c r="AJP2101" s="672"/>
      <c r="AJQ2101" s="672"/>
      <c r="AJR2101" s="672"/>
      <c r="AJS2101" s="672"/>
      <c r="AJT2101" s="672"/>
      <c r="AJU2101" s="672"/>
      <c r="AJV2101" s="672"/>
      <c r="AJW2101" s="672"/>
      <c r="AJX2101" s="672"/>
      <c r="AJY2101" s="672"/>
      <c r="AJZ2101" s="672"/>
      <c r="AKA2101" s="672"/>
      <c r="AKB2101" s="672"/>
      <c r="AKC2101" s="672"/>
      <c r="AKD2101" s="672"/>
      <c r="AKE2101" s="672"/>
      <c r="AKF2101" s="672"/>
      <c r="AKG2101" s="672"/>
      <c r="AKH2101" s="672"/>
      <c r="AKI2101" s="672"/>
      <c r="AKJ2101" s="672"/>
      <c r="AKK2101" s="672"/>
      <c r="AKL2101" s="672"/>
      <c r="AKM2101" s="672"/>
      <c r="AKN2101" s="672"/>
      <c r="AKO2101" s="672"/>
      <c r="AKP2101" s="672"/>
      <c r="AKQ2101" s="672"/>
      <c r="AKR2101" s="672"/>
      <c r="AKS2101" s="672"/>
      <c r="AKT2101" s="672"/>
      <c r="AKU2101" s="672"/>
      <c r="AKV2101" s="672"/>
      <c r="AKW2101" s="672"/>
      <c r="AKX2101" s="672"/>
      <c r="AKY2101" s="672"/>
      <c r="AKZ2101" s="672"/>
      <c r="ALA2101" s="672"/>
      <c r="ALB2101" s="672"/>
      <c r="ALC2101" s="672"/>
      <c r="ALD2101" s="672"/>
      <c r="ALE2101" s="672"/>
      <c r="ALF2101" s="672"/>
      <c r="ALG2101" s="672"/>
      <c r="ALH2101" s="672"/>
      <c r="ALI2101" s="672"/>
      <c r="ALJ2101" s="672"/>
      <c r="ALK2101" s="672"/>
      <c r="ALL2101" s="672"/>
      <c r="ALM2101" s="672"/>
      <c r="ALN2101" s="672"/>
      <c r="ALO2101" s="672"/>
      <c r="ALP2101" s="672"/>
      <c r="ALQ2101" s="672"/>
      <c r="ALR2101" s="672"/>
      <c r="ALS2101" s="672"/>
      <c r="ALT2101" s="672"/>
      <c r="ALU2101" s="672"/>
      <c r="ALV2101" s="672"/>
      <c r="ALW2101" s="672"/>
      <c r="ALX2101" s="672"/>
      <c r="ALY2101" s="672"/>
      <c r="ALZ2101" s="672"/>
      <c r="AMA2101" s="672"/>
      <c r="AMB2101" s="672"/>
      <c r="AMC2101" s="672"/>
      <c r="AMD2101" s="672"/>
      <c r="AME2101" s="672"/>
      <c r="AMF2101" s="672"/>
      <c r="AMG2101" s="672"/>
      <c r="AMH2101" s="672"/>
      <c r="AMI2101" s="672"/>
      <c r="AMJ2101" s="672"/>
      <c r="AMK2101" s="672"/>
      <c r="AML2101" s="672"/>
      <c r="AMM2101" s="672"/>
      <c r="AMN2101" s="672"/>
      <c r="AMO2101" s="672"/>
      <c r="AMP2101" s="672"/>
      <c r="AMQ2101" s="672"/>
      <c r="AMR2101" s="672"/>
      <c r="AMS2101" s="672"/>
      <c r="AMT2101" s="672"/>
      <c r="AMU2101" s="672"/>
      <c r="AMV2101" s="672"/>
      <c r="AMW2101" s="672"/>
      <c r="AMX2101" s="672"/>
      <c r="AMY2101" s="672"/>
      <c r="AMZ2101" s="672"/>
      <c r="ANA2101" s="672"/>
      <c r="ANB2101" s="672"/>
      <c r="ANC2101" s="672"/>
      <c r="AND2101" s="672"/>
      <c r="ANE2101" s="672"/>
      <c r="ANF2101" s="672"/>
      <c r="ANG2101" s="672"/>
      <c r="ANH2101" s="672"/>
      <c r="ANI2101" s="672"/>
      <c r="ANJ2101" s="672"/>
      <c r="ANK2101" s="672"/>
      <c r="ANL2101" s="672"/>
      <c r="ANM2101" s="672"/>
      <c r="ANN2101" s="672"/>
      <c r="ANO2101" s="672"/>
      <c r="ANP2101" s="672"/>
      <c r="ANQ2101" s="672"/>
      <c r="ANR2101" s="672"/>
      <c r="ANS2101" s="672"/>
      <c r="ANT2101" s="672"/>
      <c r="ANU2101" s="672"/>
      <c r="ANV2101" s="672"/>
      <c r="ANW2101" s="672"/>
      <c r="ANX2101" s="672"/>
      <c r="ANY2101" s="672"/>
      <c r="ANZ2101" s="672"/>
      <c r="AOA2101" s="672"/>
      <c r="AOB2101" s="672"/>
      <c r="AOC2101" s="672"/>
      <c r="AOD2101" s="672"/>
      <c r="AOE2101" s="672"/>
      <c r="AOF2101" s="672"/>
      <c r="AOG2101" s="672"/>
      <c r="AOH2101" s="672"/>
      <c r="AOI2101" s="672"/>
      <c r="AOJ2101" s="672"/>
      <c r="AOK2101" s="672"/>
      <c r="AOL2101" s="672"/>
      <c r="AOM2101" s="672"/>
      <c r="AON2101" s="672"/>
      <c r="AOO2101" s="672"/>
      <c r="AOP2101" s="672"/>
      <c r="AOQ2101" s="672"/>
      <c r="AOR2101" s="672"/>
      <c r="AOS2101" s="672"/>
      <c r="AOT2101" s="672"/>
      <c r="AOU2101" s="672"/>
      <c r="AOV2101" s="672"/>
      <c r="AOW2101" s="672"/>
      <c r="AOX2101" s="672"/>
      <c r="AOY2101" s="672"/>
      <c r="AOZ2101" s="672"/>
      <c r="APA2101" s="672"/>
      <c r="APB2101" s="672"/>
      <c r="APC2101" s="672"/>
      <c r="APD2101" s="672"/>
      <c r="APE2101" s="672"/>
      <c r="APF2101" s="672"/>
      <c r="APG2101" s="672"/>
      <c r="APH2101" s="672"/>
      <c r="API2101" s="672"/>
      <c r="APJ2101" s="672"/>
      <c r="APK2101" s="672"/>
      <c r="APL2101" s="672"/>
      <c r="APM2101" s="672"/>
      <c r="APN2101" s="672"/>
      <c r="APO2101" s="672"/>
      <c r="APP2101" s="672"/>
      <c r="APQ2101" s="672"/>
      <c r="APR2101" s="672"/>
      <c r="APS2101" s="672"/>
      <c r="APT2101" s="672"/>
      <c r="APU2101" s="672"/>
      <c r="APV2101" s="672"/>
      <c r="APW2101" s="672"/>
      <c r="APX2101" s="672"/>
      <c r="APY2101" s="672"/>
      <c r="APZ2101" s="672"/>
      <c r="AQA2101" s="672"/>
      <c r="AQB2101" s="672"/>
      <c r="AQC2101" s="672"/>
      <c r="AQD2101" s="672"/>
      <c r="AQE2101" s="672"/>
      <c r="AQF2101" s="672"/>
      <c r="AQG2101" s="672"/>
      <c r="AQH2101" s="672"/>
      <c r="AQI2101" s="672"/>
      <c r="AQJ2101" s="672"/>
      <c r="AQK2101" s="672"/>
      <c r="AQL2101" s="672"/>
      <c r="AQM2101" s="672"/>
      <c r="AQN2101" s="672"/>
      <c r="AQO2101" s="672"/>
      <c r="AQP2101" s="672"/>
      <c r="AQQ2101" s="672"/>
      <c r="AQR2101" s="672"/>
      <c r="AQS2101" s="672"/>
      <c r="AQT2101" s="672"/>
      <c r="AQU2101" s="672"/>
      <c r="AQV2101" s="672"/>
      <c r="AQW2101" s="672"/>
      <c r="AQX2101" s="672"/>
      <c r="AQY2101" s="672"/>
      <c r="AQZ2101" s="672"/>
      <c r="ARA2101" s="672"/>
      <c r="ARB2101" s="672"/>
      <c r="ARC2101" s="672"/>
      <c r="ARD2101" s="672"/>
      <c r="ARE2101" s="672"/>
      <c r="ARF2101" s="672"/>
      <c r="ARG2101" s="672"/>
      <c r="ARH2101" s="672"/>
      <c r="ARI2101" s="672"/>
      <c r="ARJ2101" s="672"/>
      <c r="ARK2101" s="672"/>
      <c r="ARL2101" s="672"/>
      <c r="ARM2101" s="672"/>
      <c r="ARN2101" s="672"/>
      <c r="ARO2101" s="672"/>
      <c r="ARP2101" s="672"/>
      <c r="ARQ2101" s="672"/>
      <c r="ARR2101" s="672"/>
      <c r="ARS2101" s="672"/>
      <c r="ART2101" s="672"/>
      <c r="ARU2101" s="672"/>
      <c r="ARV2101" s="672"/>
      <c r="ARW2101" s="672"/>
      <c r="ARX2101" s="672"/>
      <c r="ARY2101" s="672"/>
      <c r="ARZ2101" s="672"/>
      <c r="ASA2101" s="672"/>
      <c r="ASB2101" s="672"/>
      <c r="ASC2101" s="672"/>
      <c r="ASD2101" s="672"/>
      <c r="ASE2101" s="672"/>
      <c r="ASF2101" s="672"/>
      <c r="ASG2101" s="672"/>
      <c r="ASH2101" s="672"/>
      <c r="ASI2101" s="672"/>
      <c r="ASJ2101" s="672"/>
      <c r="ASK2101" s="672"/>
      <c r="ASL2101" s="672"/>
      <c r="ASM2101" s="672"/>
      <c r="ASN2101" s="672"/>
      <c r="ASO2101" s="672"/>
      <c r="ASP2101" s="672"/>
      <c r="ASQ2101" s="672"/>
      <c r="ASR2101" s="672"/>
      <c r="ASS2101" s="672"/>
      <c r="AST2101" s="672"/>
      <c r="ASU2101" s="672"/>
      <c r="ASV2101" s="672"/>
      <c r="ASW2101" s="672"/>
      <c r="ASX2101" s="672"/>
      <c r="ASY2101" s="672"/>
      <c r="ASZ2101" s="672"/>
      <c r="ATA2101" s="672"/>
      <c r="ATB2101" s="672"/>
      <c r="ATC2101" s="672"/>
      <c r="ATD2101" s="672"/>
      <c r="ATE2101" s="672"/>
      <c r="ATF2101" s="672"/>
      <c r="ATG2101" s="672"/>
      <c r="ATH2101" s="672"/>
      <c r="ATI2101" s="672"/>
      <c r="ATJ2101" s="672"/>
      <c r="ATK2101" s="672"/>
      <c r="ATL2101" s="672"/>
      <c r="ATM2101" s="672"/>
      <c r="ATN2101" s="672"/>
      <c r="ATO2101" s="672"/>
      <c r="ATP2101" s="672"/>
      <c r="ATQ2101" s="672"/>
      <c r="ATR2101" s="672"/>
      <c r="ATS2101" s="672"/>
      <c r="ATT2101" s="672"/>
      <c r="ATU2101" s="672"/>
      <c r="ATV2101" s="672"/>
      <c r="ATW2101" s="672"/>
      <c r="ATX2101" s="672"/>
      <c r="ATY2101" s="672"/>
      <c r="ATZ2101" s="672"/>
      <c r="AUA2101" s="672"/>
      <c r="AUB2101" s="672"/>
      <c r="AUC2101" s="672"/>
      <c r="AUD2101" s="672"/>
      <c r="AUE2101" s="672"/>
      <c r="AUF2101" s="672"/>
      <c r="AUG2101" s="672"/>
      <c r="AUH2101" s="672"/>
      <c r="AUI2101" s="672"/>
      <c r="AUJ2101" s="672"/>
      <c r="AUK2101" s="672"/>
      <c r="AUL2101" s="672"/>
      <c r="AUM2101" s="672"/>
      <c r="AUN2101" s="672"/>
      <c r="AUO2101" s="672"/>
      <c r="AUP2101" s="672"/>
      <c r="AUQ2101" s="672"/>
      <c r="AUR2101" s="672"/>
      <c r="AUS2101" s="672"/>
      <c r="AUT2101" s="672"/>
      <c r="AUU2101" s="672"/>
      <c r="AUV2101" s="672"/>
      <c r="AUW2101" s="672"/>
      <c r="AUX2101" s="672"/>
      <c r="AUY2101" s="672"/>
      <c r="AUZ2101" s="672"/>
      <c r="AVA2101" s="672"/>
      <c r="AVB2101" s="672"/>
      <c r="AVC2101" s="672"/>
      <c r="AVD2101" s="672"/>
      <c r="AVE2101" s="672"/>
      <c r="AVF2101" s="672"/>
      <c r="AVG2101" s="672"/>
      <c r="AVH2101" s="672"/>
      <c r="AVI2101" s="672"/>
      <c r="AVJ2101" s="672"/>
      <c r="AVK2101" s="672"/>
    </row>
    <row r="2102" spans="1:1259">
      <c r="A2102" s="697"/>
      <c r="B2102" s="558" t="s">
        <v>1217</v>
      </c>
      <c r="C2102" s="558" t="s">
        <v>1217</v>
      </c>
      <c r="D2102" s="676" t="s">
        <v>1067</v>
      </c>
      <c r="E2102" s="524"/>
      <c r="F2102" s="665"/>
      <c r="G2102" s="676">
        <v>2022</v>
      </c>
      <c r="H2102" s="676">
        <v>6</v>
      </c>
      <c r="I2102" s="687"/>
      <c r="J2102" s="677"/>
      <c r="K2102" s="676" t="s">
        <v>1299</v>
      </c>
      <c r="L2102" s="677" t="s">
        <v>1283</v>
      </c>
      <c r="M2102" s="677">
        <v>44517</v>
      </c>
      <c r="N2102" s="677">
        <v>44593</v>
      </c>
      <c r="O2102" s="677"/>
      <c r="P2102" s="677"/>
      <c r="Q2102" s="677"/>
      <c r="R2102" s="677"/>
      <c r="S2102" s="676" t="s">
        <v>1118</v>
      </c>
      <c r="T2102" s="676">
        <v>60</v>
      </c>
      <c r="U2102" s="676">
        <v>49401140</v>
      </c>
      <c r="V2102" s="676" t="s">
        <v>973</v>
      </c>
      <c r="W2102" s="678">
        <v>400</v>
      </c>
      <c r="X2102" s="551">
        <v>768</v>
      </c>
      <c r="Y2102" s="693">
        <v>307200</v>
      </c>
      <c r="Z2102" s="667">
        <v>0.46500000000000002</v>
      </c>
      <c r="AA2102" s="682">
        <f>Y2102*Z2102</f>
        <v>142848</v>
      </c>
      <c r="AB2102" s="521"/>
      <c r="AC2102" s="668">
        <v>0</v>
      </c>
      <c r="AD2102" s="676"/>
      <c r="AE2102" s="669"/>
      <c r="AF2102" s="695">
        <f>AA2102+AD2102+AE2102</f>
        <v>142848</v>
      </c>
      <c r="AG2102" s="665" t="s">
        <v>1073</v>
      </c>
      <c r="AH2102" s="641"/>
      <c r="AI2102" s="676">
        <v>60</v>
      </c>
      <c r="AJ2102" s="665" t="s">
        <v>1284</v>
      </c>
      <c r="AK2102" s="676" t="s">
        <v>1285</v>
      </c>
      <c r="AL2102" s="696" t="s">
        <v>1286</v>
      </c>
      <c r="AM2102" s="665" t="s">
        <v>52</v>
      </c>
      <c r="AN2102" s="665" t="s">
        <v>1076</v>
      </c>
      <c r="AO2102" s="665"/>
      <c r="AP2102" s="676"/>
      <c r="AQ2102" s="676"/>
      <c r="AR2102" s="676" t="s">
        <v>1297</v>
      </c>
      <c r="AS2102" s="523"/>
      <c r="AT2102" s="523"/>
      <c r="AU2102" s="523"/>
      <c r="AV2102" s="674">
        <v>0.46500000000000002</v>
      </c>
      <c r="AW2102" s="673">
        <f>U2102</f>
        <v>49401140</v>
      </c>
      <c r="AX2102" s="673" cm="1">
        <f t="array" ref="AX2102">SUM(MID(0&amp;AW2102,LARGE(INDEX(ISNUMBER(--MID(AW2102,ROW($1:$8),1))*ROW($1:$8),),ROW($1:$8))+1,1)*10^ROW($1:$8)/10)</f>
        <v>49401140</v>
      </c>
      <c r="AY2102" s="673" t="str">
        <f>VLOOKUP($AX2102,'Item Master Data'!$A:$F,3,FALSE)</f>
        <v>Q.PEAK DUO BLK ML G10.a+</v>
      </c>
      <c r="AZ2102" s="673">
        <f>VLOOKUP($AX2102,'Item Master Data'!$A:$F,6,FALSE)</f>
        <v>400</v>
      </c>
      <c r="BA2102" s="673">
        <f>X2102/BB2102</f>
        <v>24</v>
      </c>
      <c r="BB2102" s="673">
        <f>VLOOKUP(AX2102,'Item Master Data'!$A:$G,7,FALSE)</f>
        <v>32</v>
      </c>
      <c r="BC2102" s="673"/>
      <c r="BD2102" s="673">
        <f>W2102-AZ2102</f>
        <v>0</v>
      </c>
      <c r="BE2102" s="672"/>
      <c r="BF2102" s="672"/>
      <c r="BG2102" s="672"/>
      <c r="BH2102" s="672"/>
      <c r="BI2102" s="672"/>
      <c r="BJ2102" s="672"/>
      <c r="BK2102" s="672"/>
      <c r="BL2102" s="672"/>
      <c r="BM2102" s="672"/>
      <c r="BN2102" s="672"/>
      <c r="BO2102" s="672"/>
      <c r="BP2102" s="672"/>
      <c r="BQ2102" s="672"/>
      <c r="BR2102" s="672"/>
      <c r="BS2102" s="672"/>
      <c r="BT2102" s="672"/>
      <c r="BU2102" s="672"/>
      <c r="BV2102" s="672"/>
      <c r="BW2102" s="672"/>
      <c r="BX2102" s="672"/>
      <c r="BY2102" s="672"/>
      <c r="BZ2102" s="672"/>
      <c r="CA2102" s="672"/>
      <c r="CB2102" s="672"/>
      <c r="CC2102" s="672"/>
      <c r="CD2102" s="672"/>
      <c r="CE2102" s="672"/>
      <c r="CF2102" s="672"/>
      <c r="CG2102" s="672"/>
      <c r="CH2102" s="672"/>
      <c r="CI2102" s="672"/>
      <c r="CJ2102" s="672"/>
      <c r="CK2102" s="672"/>
      <c r="CL2102" s="672"/>
      <c r="CM2102" s="672"/>
      <c r="CN2102" s="672"/>
      <c r="CO2102" s="672"/>
      <c r="CP2102" s="672"/>
      <c r="CQ2102" s="672"/>
      <c r="CR2102" s="672"/>
      <c r="CS2102" s="672"/>
      <c r="CT2102" s="672"/>
      <c r="CU2102" s="672"/>
      <c r="CV2102" s="672"/>
      <c r="CW2102" s="672"/>
      <c r="CX2102" s="672"/>
      <c r="CY2102" s="672"/>
      <c r="CZ2102" s="672"/>
      <c r="DA2102" s="672"/>
      <c r="DB2102" s="672"/>
      <c r="DC2102" s="672"/>
      <c r="DD2102" s="672"/>
      <c r="DE2102" s="672"/>
      <c r="DF2102" s="672"/>
      <c r="DG2102" s="672"/>
      <c r="DH2102" s="672"/>
      <c r="DI2102" s="672"/>
      <c r="DJ2102" s="672"/>
      <c r="DK2102" s="672"/>
      <c r="DL2102" s="672"/>
      <c r="DM2102" s="672"/>
      <c r="DN2102" s="672"/>
      <c r="DO2102" s="672"/>
      <c r="DP2102" s="672"/>
      <c r="DQ2102" s="672"/>
      <c r="DR2102" s="672"/>
      <c r="DS2102" s="672"/>
      <c r="DT2102" s="672"/>
      <c r="DU2102" s="672"/>
      <c r="DV2102" s="672"/>
      <c r="DW2102" s="672"/>
      <c r="DX2102" s="672"/>
      <c r="DY2102" s="672"/>
      <c r="DZ2102" s="672"/>
      <c r="EA2102" s="672"/>
      <c r="EB2102" s="672"/>
      <c r="EC2102" s="672"/>
      <c r="ED2102" s="672"/>
      <c r="EE2102" s="672"/>
      <c r="EF2102" s="672"/>
      <c r="EG2102" s="672"/>
      <c r="EH2102" s="672"/>
      <c r="EI2102" s="672"/>
      <c r="EJ2102" s="672"/>
      <c r="EK2102" s="672"/>
      <c r="EL2102" s="672"/>
      <c r="EM2102" s="672"/>
      <c r="EN2102" s="672"/>
      <c r="EO2102" s="672"/>
      <c r="EP2102" s="672"/>
      <c r="EQ2102" s="672"/>
      <c r="ER2102" s="672"/>
      <c r="ES2102" s="672"/>
      <c r="ET2102" s="672"/>
      <c r="EU2102" s="672"/>
      <c r="EV2102" s="672"/>
      <c r="EW2102" s="672"/>
      <c r="EX2102" s="672"/>
      <c r="EY2102" s="672"/>
      <c r="EZ2102" s="672"/>
      <c r="FA2102" s="672"/>
      <c r="FB2102" s="672"/>
      <c r="FC2102" s="672"/>
      <c r="FD2102" s="672"/>
      <c r="FE2102" s="672"/>
      <c r="FF2102" s="672"/>
      <c r="FG2102" s="672"/>
      <c r="FH2102" s="672"/>
      <c r="FI2102" s="672"/>
      <c r="FJ2102" s="672"/>
      <c r="FK2102" s="672"/>
      <c r="FL2102" s="672"/>
      <c r="FM2102" s="672"/>
      <c r="FN2102" s="672"/>
      <c r="FO2102" s="672"/>
      <c r="FP2102" s="672"/>
      <c r="FQ2102" s="672"/>
      <c r="FR2102" s="672"/>
      <c r="FS2102" s="672"/>
      <c r="FT2102" s="672"/>
      <c r="FU2102" s="672"/>
      <c r="FV2102" s="672"/>
      <c r="FW2102" s="672"/>
      <c r="FX2102" s="672"/>
      <c r="FY2102" s="672"/>
      <c r="FZ2102" s="672"/>
      <c r="GA2102" s="672"/>
      <c r="GB2102" s="672"/>
      <c r="GC2102" s="672"/>
      <c r="GD2102" s="672"/>
      <c r="GE2102" s="672"/>
      <c r="GF2102" s="672"/>
      <c r="GG2102" s="672"/>
      <c r="GH2102" s="672"/>
      <c r="GI2102" s="672"/>
      <c r="GJ2102" s="672"/>
      <c r="GK2102" s="672"/>
      <c r="GL2102" s="672"/>
      <c r="GM2102" s="672"/>
      <c r="GN2102" s="672"/>
      <c r="GO2102" s="672"/>
      <c r="GP2102" s="672"/>
      <c r="GQ2102" s="672"/>
      <c r="GR2102" s="672"/>
      <c r="GS2102" s="672"/>
      <c r="GT2102" s="672"/>
      <c r="GU2102" s="672"/>
      <c r="GV2102" s="672"/>
      <c r="GW2102" s="672"/>
      <c r="GX2102" s="672"/>
      <c r="GY2102" s="672"/>
      <c r="GZ2102" s="672"/>
      <c r="HA2102" s="672"/>
      <c r="HB2102" s="672"/>
      <c r="HC2102" s="672"/>
      <c r="HD2102" s="672"/>
      <c r="HE2102" s="672"/>
      <c r="HF2102" s="672"/>
      <c r="HG2102" s="672"/>
      <c r="HH2102" s="672"/>
      <c r="HI2102" s="672"/>
      <c r="HJ2102" s="672"/>
      <c r="HK2102" s="672"/>
      <c r="HL2102" s="672"/>
      <c r="HM2102" s="672"/>
      <c r="HN2102" s="672"/>
      <c r="HO2102" s="672"/>
      <c r="HP2102" s="672"/>
      <c r="HQ2102" s="672"/>
      <c r="HR2102" s="672"/>
      <c r="HS2102" s="672"/>
      <c r="HT2102" s="672"/>
      <c r="HU2102" s="672"/>
      <c r="HV2102" s="672"/>
      <c r="HW2102" s="672"/>
      <c r="HX2102" s="672"/>
      <c r="HY2102" s="672"/>
      <c r="HZ2102" s="672"/>
      <c r="IA2102" s="672"/>
      <c r="IB2102" s="672"/>
      <c r="IC2102" s="672"/>
      <c r="ID2102" s="672"/>
      <c r="IE2102" s="672"/>
      <c r="IF2102" s="672"/>
      <c r="IG2102" s="672"/>
      <c r="IH2102" s="672"/>
      <c r="II2102" s="672"/>
      <c r="IJ2102" s="672"/>
      <c r="IK2102" s="672"/>
      <c r="IL2102" s="672"/>
      <c r="IM2102" s="672"/>
      <c r="IN2102" s="672"/>
      <c r="IO2102" s="672"/>
      <c r="IP2102" s="672"/>
      <c r="IQ2102" s="672"/>
      <c r="IR2102" s="672"/>
      <c r="IS2102" s="672"/>
      <c r="IT2102" s="672"/>
      <c r="IU2102" s="672"/>
      <c r="IV2102" s="672"/>
      <c r="IW2102" s="672"/>
      <c r="IX2102" s="672"/>
      <c r="IY2102" s="672"/>
      <c r="IZ2102" s="672"/>
      <c r="JA2102" s="672"/>
      <c r="JB2102" s="672"/>
      <c r="JC2102" s="672"/>
      <c r="JD2102" s="672"/>
      <c r="JE2102" s="672"/>
      <c r="JF2102" s="672"/>
      <c r="JG2102" s="672"/>
      <c r="JH2102" s="672"/>
      <c r="JI2102" s="672"/>
      <c r="JJ2102" s="672"/>
      <c r="JK2102" s="672"/>
      <c r="JL2102" s="672"/>
      <c r="JM2102" s="672"/>
      <c r="JN2102" s="672"/>
      <c r="JO2102" s="672"/>
      <c r="JP2102" s="672"/>
      <c r="JQ2102" s="672"/>
      <c r="JR2102" s="672"/>
      <c r="JS2102" s="672"/>
      <c r="JT2102" s="672"/>
      <c r="JU2102" s="672"/>
      <c r="JV2102" s="672"/>
      <c r="JW2102" s="672"/>
      <c r="JX2102" s="672"/>
      <c r="JY2102" s="672"/>
      <c r="JZ2102" s="672"/>
      <c r="KA2102" s="672"/>
      <c r="KB2102" s="672"/>
      <c r="KC2102" s="672"/>
      <c r="KD2102" s="672"/>
      <c r="KE2102" s="672"/>
      <c r="KF2102" s="672"/>
      <c r="KG2102" s="672"/>
      <c r="KH2102" s="672"/>
      <c r="KI2102" s="672"/>
      <c r="KJ2102" s="672"/>
      <c r="KK2102" s="672"/>
      <c r="KL2102" s="672"/>
      <c r="KM2102" s="672"/>
      <c r="KN2102" s="672"/>
      <c r="KO2102" s="672"/>
      <c r="KP2102" s="672"/>
      <c r="KQ2102" s="672"/>
      <c r="KR2102" s="672"/>
      <c r="KS2102" s="672"/>
      <c r="KT2102" s="672"/>
      <c r="KU2102" s="672"/>
      <c r="KV2102" s="672"/>
      <c r="KW2102" s="672"/>
      <c r="KX2102" s="672"/>
      <c r="KY2102" s="672"/>
      <c r="KZ2102" s="672"/>
      <c r="LA2102" s="672"/>
      <c r="LB2102" s="672"/>
      <c r="LC2102" s="672"/>
      <c r="LD2102" s="672"/>
      <c r="LE2102" s="672"/>
      <c r="LF2102" s="672"/>
      <c r="LG2102" s="672"/>
      <c r="LH2102" s="672"/>
      <c r="LI2102" s="672"/>
      <c r="LJ2102" s="672"/>
      <c r="LK2102" s="672"/>
      <c r="LL2102" s="672"/>
      <c r="LM2102" s="672"/>
      <c r="LN2102" s="672"/>
      <c r="LO2102" s="672"/>
      <c r="LP2102" s="672"/>
      <c r="LQ2102" s="672"/>
      <c r="LR2102" s="672"/>
      <c r="LS2102" s="672"/>
      <c r="LT2102" s="672"/>
      <c r="LU2102" s="672"/>
      <c r="LV2102" s="672"/>
      <c r="LW2102" s="672"/>
      <c r="LX2102" s="672"/>
      <c r="LY2102" s="672"/>
      <c r="LZ2102" s="672"/>
      <c r="MA2102" s="672"/>
      <c r="MB2102" s="672"/>
      <c r="MC2102" s="672"/>
      <c r="MD2102" s="672"/>
      <c r="ME2102" s="672"/>
      <c r="MF2102" s="672"/>
      <c r="MG2102" s="672"/>
      <c r="MH2102" s="672"/>
      <c r="MI2102" s="672"/>
      <c r="MJ2102" s="672"/>
      <c r="MK2102" s="672"/>
      <c r="ML2102" s="672"/>
      <c r="MM2102" s="672"/>
      <c r="MN2102" s="672"/>
      <c r="MO2102" s="672"/>
      <c r="MP2102" s="672"/>
      <c r="MQ2102" s="672"/>
      <c r="MR2102" s="672"/>
      <c r="MS2102" s="672"/>
      <c r="MT2102" s="672"/>
      <c r="MU2102" s="672"/>
      <c r="MV2102" s="672"/>
      <c r="MW2102" s="672"/>
      <c r="MX2102" s="672"/>
      <c r="MY2102" s="672"/>
      <c r="MZ2102" s="672"/>
      <c r="NA2102" s="672"/>
      <c r="NB2102" s="672"/>
      <c r="NC2102" s="672"/>
      <c r="ND2102" s="672"/>
      <c r="NE2102" s="672"/>
      <c r="NF2102" s="672"/>
      <c r="NG2102" s="672"/>
      <c r="NH2102" s="672"/>
      <c r="NI2102" s="672"/>
      <c r="NJ2102" s="672"/>
      <c r="NK2102" s="672"/>
      <c r="NL2102" s="672"/>
      <c r="NM2102" s="672"/>
      <c r="NN2102" s="672"/>
      <c r="NO2102" s="672"/>
      <c r="NP2102" s="672"/>
      <c r="NQ2102" s="672"/>
      <c r="NR2102" s="672"/>
      <c r="NS2102" s="672"/>
      <c r="NT2102" s="672"/>
      <c r="NU2102" s="672"/>
      <c r="NV2102" s="672"/>
      <c r="NW2102" s="672"/>
      <c r="NX2102" s="672"/>
      <c r="NY2102" s="672"/>
      <c r="NZ2102" s="672"/>
      <c r="OA2102" s="672"/>
      <c r="OB2102" s="672"/>
      <c r="OC2102" s="672"/>
      <c r="OD2102" s="672"/>
      <c r="OE2102" s="672"/>
      <c r="OF2102" s="672"/>
      <c r="OG2102" s="672"/>
      <c r="OH2102" s="672"/>
      <c r="OI2102" s="672"/>
      <c r="OJ2102" s="672"/>
      <c r="OK2102" s="672"/>
      <c r="OL2102" s="672"/>
      <c r="OM2102" s="672"/>
      <c r="ON2102" s="672"/>
      <c r="OO2102" s="672"/>
      <c r="OP2102" s="672"/>
      <c r="OQ2102" s="672"/>
      <c r="OR2102" s="672"/>
      <c r="OS2102" s="672"/>
      <c r="OT2102" s="672"/>
      <c r="OU2102" s="672"/>
      <c r="OV2102" s="672"/>
      <c r="OW2102" s="672"/>
      <c r="OX2102" s="672"/>
      <c r="OY2102" s="672"/>
      <c r="OZ2102" s="672"/>
      <c r="PA2102" s="672"/>
      <c r="PB2102" s="672"/>
      <c r="PC2102" s="672"/>
      <c r="PD2102" s="672"/>
      <c r="PE2102" s="672"/>
      <c r="PF2102" s="672"/>
      <c r="PG2102" s="672"/>
      <c r="PH2102" s="672"/>
      <c r="PI2102" s="672"/>
      <c r="PJ2102" s="672"/>
      <c r="PK2102" s="672"/>
      <c r="PL2102" s="672"/>
      <c r="PM2102" s="672"/>
      <c r="PN2102" s="672"/>
      <c r="PO2102" s="672"/>
      <c r="PP2102" s="672"/>
      <c r="PQ2102" s="672"/>
      <c r="PR2102" s="672"/>
      <c r="PS2102" s="672"/>
      <c r="PT2102" s="672"/>
      <c r="PU2102" s="672"/>
      <c r="PV2102" s="672"/>
      <c r="PW2102" s="672"/>
      <c r="PX2102" s="672"/>
      <c r="PY2102" s="672"/>
      <c r="PZ2102" s="672"/>
      <c r="QA2102" s="672"/>
      <c r="QB2102" s="672"/>
      <c r="QC2102" s="672"/>
      <c r="QD2102" s="672"/>
      <c r="QE2102" s="672"/>
      <c r="QF2102" s="672"/>
      <c r="QG2102" s="672"/>
      <c r="QH2102" s="672"/>
      <c r="QI2102" s="672"/>
      <c r="QJ2102" s="672"/>
      <c r="QK2102" s="672"/>
      <c r="QL2102" s="672"/>
      <c r="QM2102" s="672"/>
      <c r="QN2102" s="672"/>
      <c r="QO2102" s="672"/>
      <c r="QP2102" s="672"/>
      <c r="QQ2102" s="672"/>
      <c r="QR2102" s="672"/>
      <c r="QS2102" s="672"/>
      <c r="QT2102" s="672"/>
      <c r="QU2102" s="672"/>
      <c r="QV2102" s="672"/>
      <c r="QW2102" s="672"/>
      <c r="QX2102" s="672"/>
      <c r="QY2102" s="672"/>
      <c r="QZ2102" s="672"/>
      <c r="RA2102" s="672"/>
      <c r="RB2102" s="672"/>
      <c r="RC2102" s="672"/>
      <c r="RD2102" s="672"/>
      <c r="RE2102" s="672"/>
      <c r="RF2102" s="672"/>
      <c r="RG2102" s="672"/>
      <c r="RH2102" s="672"/>
      <c r="RI2102" s="672"/>
      <c r="RJ2102" s="672"/>
      <c r="RK2102" s="672"/>
      <c r="RL2102" s="672"/>
      <c r="RM2102" s="672"/>
      <c r="RN2102" s="672"/>
      <c r="RO2102" s="672"/>
      <c r="RP2102" s="672"/>
      <c r="RQ2102" s="672"/>
      <c r="RR2102" s="672"/>
      <c r="RS2102" s="672"/>
      <c r="RT2102" s="672"/>
      <c r="RU2102" s="672"/>
      <c r="RV2102" s="672"/>
      <c r="RW2102" s="672"/>
      <c r="RX2102" s="672"/>
      <c r="RY2102" s="672"/>
      <c r="RZ2102" s="672"/>
      <c r="SA2102" s="672"/>
      <c r="SB2102" s="672"/>
      <c r="SC2102" s="672"/>
      <c r="SD2102" s="672"/>
      <c r="SE2102" s="672"/>
      <c r="SF2102" s="672"/>
      <c r="SG2102" s="672"/>
      <c r="SH2102" s="672"/>
      <c r="SI2102" s="672"/>
      <c r="SJ2102" s="672"/>
      <c r="SK2102" s="672"/>
      <c r="SL2102" s="672"/>
      <c r="SM2102" s="672"/>
      <c r="SN2102" s="672"/>
      <c r="SO2102" s="672"/>
      <c r="SP2102" s="672"/>
      <c r="SQ2102" s="672"/>
      <c r="SR2102" s="672"/>
      <c r="SS2102" s="672"/>
      <c r="ST2102" s="672"/>
      <c r="SU2102" s="672"/>
      <c r="SV2102" s="672"/>
      <c r="SW2102" s="672"/>
      <c r="SX2102" s="672"/>
      <c r="SY2102" s="672"/>
      <c r="SZ2102" s="672"/>
      <c r="TA2102" s="672"/>
      <c r="TB2102" s="672"/>
      <c r="TC2102" s="672"/>
      <c r="TD2102" s="672"/>
      <c r="TE2102" s="672"/>
      <c r="TF2102" s="672"/>
      <c r="TG2102" s="672"/>
      <c r="TH2102" s="672"/>
      <c r="TI2102" s="672"/>
      <c r="TJ2102" s="672"/>
      <c r="TK2102" s="672"/>
      <c r="TL2102" s="672"/>
      <c r="TM2102" s="672"/>
      <c r="TN2102" s="672"/>
      <c r="TO2102" s="672"/>
      <c r="TP2102" s="672"/>
      <c r="TQ2102" s="672"/>
      <c r="TR2102" s="672"/>
      <c r="TS2102" s="672"/>
      <c r="TT2102" s="672"/>
      <c r="TU2102" s="672"/>
      <c r="TV2102" s="672"/>
      <c r="TW2102" s="672"/>
      <c r="TX2102" s="672"/>
      <c r="TY2102" s="672"/>
      <c r="TZ2102" s="672"/>
      <c r="UA2102" s="672"/>
      <c r="UB2102" s="672"/>
      <c r="UC2102" s="672"/>
      <c r="UD2102" s="672"/>
      <c r="UE2102" s="672"/>
      <c r="UF2102" s="672"/>
      <c r="UG2102" s="672"/>
      <c r="UH2102" s="672"/>
      <c r="UI2102" s="672"/>
      <c r="UJ2102" s="672"/>
      <c r="UK2102" s="672"/>
      <c r="UL2102" s="672"/>
      <c r="UM2102" s="672"/>
      <c r="UN2102" s="672"/>
      <c r="UO2102" s="672"/>
      <c r="UP2102" s="672"/>
      <c r="UQ2102" s="672"/>
      <c r="UR2102" s="672"/>
      <c r="US2102" s="672"/>
      <c r="UT2102" s="672"/>
      <c r="UU2102" s="672"/>
      <c r="UV2102" s="672"/>
      <c r="UW2102" s="672"/>
      <c r="UX2102" s="672"/>
      <c r="UY2102" s="672"/>
      <c r="UZ2102" s="672"/>
      <c r="VA2102" s="672"/>
      <c r="VB2102" s="672"/>
      <c r="VC2102" s="672"/>
      <c r="VD2102" s="672"/>
      <c r="VE2102" s="672"/>
      <c r="VF2102" s="672"/>
      <c r="VG2102" s="672"/>
      <c r="VH2102" s="672"/>
      <c r="VI2102" s="672"/>
      <c r="VJ2102" s="672"/>
      <c r="VK2102" s="672"/>
      <c r="VL2102" s="672"/>
      <c r="VM2102" s="672"/>
      <c r="VN2102" s="672"/>
      <c r="VO2102" s="672"/>
      <c r="VP2102" s="672"/>
      <c r="VQ2102" s="672"/>
      <c r="VR2102" s="672"/>
      <c r="VS2102" s="672"/>
      <c r="VT2102" s="672"/>
      <c r="VU2102" s="672"/>
      <c r="VV2102" s="672"/>
      <c r="VW2102" s="672"/>
      <c r="VX2102" s="672"/>
      <c r="VY2102" s="672"/>
      <c r="VZ2102" s="672"/>
      <c r="WA2102" s="672"/>
      <c r="WB2102" s="672"/>
      <c r="WC2102" s="672"/>
      <c r="WD2102" s="672"/>
      <c r="WE2102" s="672"/>
      <c r="WF2102" s="672"/>
      <c r="WG2102" s="672"/>
      <c r="WH2102" s="672"/>
      <c r="WI2102" s="672"/>
      <c r="WJ2102" s="672"/>
      <c r="WK2102" s="672"/>
      <c r="WL2102" s="672"/>
      <c r="WM2102" s="672"/>
      <c r="WN2102" s="672"/>
      <c r="WO2102" s="672"/>
      <c r="WP2102" s="672"/>
      <c r="WQ2102" s="672"/>
      <c r="WR2102" s="672"/>
      <c r="WS2102" s="672"/>
      <c r="WT2102" s="672"/>
      <c r="WU2102" s="672"/>
      <c r="WV2102" s="672"/>
      <c r="WW2102" s="672"/>
      <c r="WX2102" s="672"/>
      <c r="WY2102" s="672"/>
      <c r="WZ2102" s="672"/>
      <c r="XA2102" s="672"/>
      <c r="XB2102" s="672"/>
      <c r="XC2102" s="672"/>
      <c r="XD2102" s="672"/>
      <c r="XE2102" s="672"/>
      <c r="XF2102" s="672"/>
      <c r="XG2102" s="672"/>
      <c r="XH2102" s="672"/>
      <c r="XI2102" s="672"/>
      <c r="XJ2102" s="672"/>
      <c r="XK2102" s="672"/>
      <c r="XL2102" s="672"/>
      <c r="XM2102" s="672"/>
      <c r="XN2102" s="672"/>
      <c r="XO2102" s="672"/>
      <c r="XP2102" s="672"/>
      <c r="XQ2102" s="672"/>
      <c r="XR2102" s="672"/>
      <c r="XS2102" s="672"/>
      <c r="XT2102" s="672"/>
      <c r="XU2102" s="672"/>
      <c r="XV2102" s="672"/>
      <c r="XW2102" s="672"/>
      <c r="XX2102" s="672"/>
      <c r="XY2102" s="672"/>
      <c r="XZ2102" s="672"/>
      <c r="YA2102" s="672"/>
      <c r="YB2102" s="672"/>
      <c r="YC2102" s="672"/>
      <c r="YD2102" s="672"/>
      <c r="YE2102" s="672"/>
      <c r="YF2102" s="672"/>
      <c r="YG2102" s="672"/>
      <c r="YH2102" s="672"/>
      <c r="YI2102" s="672"/>
      <c r="YJ2102" s="672"/>
      <c r="YK2102" s="672"/>
      <c r="YL2102" s="672"/>
      <c r="YM2102" s="672"/>
      <c r="YN2102" s="672"/>
      <c r="YO2102" s="672"/>
      <c r="YP2102" s="672"/>
      <c r="YQ2102" s="672"/>
      <c r="YR2102" s="672"/>
      <c r="YS2102" s="672"/>
      <c r="YT2102" s="672"/>
      <c r="YU2102" s="672"/>
      <c r="YV2102" s="672"/>
      <c r="YW2102" s="672"/>
      <c r="YX2102" s="672"/>
      <c r="YY2102" s="672"/>
      <c r="YZ2102" s="672"/>
      <c r="ZA2102" s="672"/>
      <c r="ZB2102" s="672"/>
      <c r="ZC2102" s="672"/>
      <c r="ZD2102" s="672"/>
      <c r="ZE2102" s="672"/>
      <c r="ZF2102" s="672"/>
      <c r="ZG2102" s="672"/>
      <c r="ZH2102" s="672"/>
      <c r="ZI2102" s="672"/>
      <c r="ZJ2102" s="672"/>
      <c r="ZK2102" s="672"/>
      <c r="ZL2102" s="672"/>
      <c r="ZM2102" s="672"/>
      <c r="ZN2102" s="672"/>
      <c r="ZO2102" s="672"/>
      <c r="ZP2102" s="672"/>
      <c r="ZQ2102" s="672"/>
      <c r="ZR2102" s="672"/>
      <c r="ZS2102" s="672"/>
      <c r="ZT2102" s="672"/>
      <c r="ZU2102" s="672"/>
      <c r="ZV2102" s="672"/>
      <c r="ZW2102" s="672"/>
      <c r="ZX2102" s="672"/>
      <c r="ZY2102" s="672"/>
      <c r="ZZ2102" s="672"/>
      <c r="AAA2102" s="672"/>
      <c r="AAB2102" s="672"/>
      <c r="AAC2102" s="672"/>
      <c r="AAD2102" s="672"/>
      <c r="AAE2102" s="672"/>
      <c r="AAF2102" s="672"/>
      <c r="AAG2102" s="672"/>
      <c r="AAH2102" s="672"/>
      <c r="AAI2102" s="672"/>
      <c r="AAJ2102" s="672"/>
      <c r="AAK2102" s="672"/>
      <c r="AAL2102" s="672"/>
      <c r="AAM2102" s="672"/>
      <c r="AAN2102" s="672"/>
      <c r="AAO2102" s="672"/>
      <c r="AAP2102" s="672"/>
      <c r="AAQ2102" s="672"/>
      <c r="AAR2102" s="672"/>
      <c r="AAS2102" s="672"/>
      <c r="AAT2102" s="672"/>
      <c r="AAU2102" s="672"/>
      <c r="AAV2102" s="672"/>
      <c r="AAW2102" s="672"/>
      <c r="AAX2102" s="672"/>
      <c r="AAY2102" s="672"/>
      <c r="AAZ2102" s="672"/>
      <c r="ABA2102" s="672"/>
      <c r="ABB2102" s="672"/>
      <c r="ABC2102" s="672"/>
      <c r="ABD2102" s="672"/>
      <c r="ABE2102" s="672"/>
      <c r="ABF2102" s="672"/>
      <c r="ABG2102" s="672"/>
      <c r="ABH2102" s="672"/>
      <c r="ABI2102" s="672"/>
      <c r="ABJ2102" s="672"/>
      <c r="ABK2102" s="672"/>
      <c r="ABL2102" s="672"/>
      <c r="ABM2102" s="672"/>
      <c r="ABN2102" s="672"/>
      <c r="ABO2102" s="672"/>
      <c r="ABP2102" s="672"/>
      <c r="ABQ2102" s="672"/>
      <c r="ABR2102" s="672"/>
      <c r="ABS2102" s="672"/>
      <c r="ABT2102" s="672"/>
      <c r="ABU2102" s="672"/>
      <c r="ABV2102" s="672"/>
      <c r="ABW2102" s="672"/>
      <c r="ABX2102" s="672"/>
      <c r="ABY2102" s="672"/>
      <c r="ABZ2102" s="672"/>
      <c r="ACA2102" s="672"/>
      <c r="ACB2102" s="672"/>
      <c r="ACC2102" s="672"/>
      <c r="ACD2102" s="672"/>
      <c r="ACE2102" s="672"/>
      <c r="ACF2102" s="672"/>
      <c r="ACG2102" s="672"/>
      <c r="ACH2102" s="672"/>
      <c r="ACI2102" s="672"/>
      <c r="ACJ2102" s="672"/>
      <c r="ACK2102" s="672"/>
      <c r="ACL2102" s="672"/>
      <c r="ACM2102" s="672"/>
      <c r="ACN2102" s="672"/>
      <c r="ACO2102" s="672"/>
      <c r="ACP2102" s="672"/>
      <c r="ACQ2102" s="672"/>
      <c r="ACR2102" s="672"/>
      <c r="ACS2102" s="672"/>
      <c r="ACT2102" s="672"/>
      <c r="ACU2102" s="672"/>
      <c r="ACV2102" s="672"/>
      <c r="ACW2102" s="672"/>
      <c r="ACX2102" s="672"/>
      <c r="ACY2102" s="672"/>
      <c r="ACZ2102" s="672"/>
      <c r="ADA2102" s="672"/>
      <c r="ADB2102" s="672"/>
      <c r="ADC2102" s="672"/>
      <c r="ADD2102" s="672"/>
      <c r="ADE2102" s="672"/>
      <c r="ADF2102" s="672"/>
      <c r="ADG2102" s="672"/>
      <c r="ADH2102" s="672"/>
      <c r="ADI2102" s="672"/>
      <c r="ADJ2102" s="672"/>
      <c r="ADK2102" s="672"/>
      <c r="ADL2102" s="672"/>
      <c r="ADM2102" s="672"/>
      <c r="ADN2102" s="672"/>
      <c r="ADO2102" s="672"/>
      <c r="ADP2102" s="672"/>
      <c r="ADQ2102" s="672"/>
      <c r="ADR2102" s="672"/>
      <c r="ADS2102" s="672"/>
      <c r="ADT2102" s="672"/>
      <c r="ADU2102" s="672"/>
      <c r="ADV2102" s="672"/>
      <c r="ADW2102" s="672"/>
      <c r="ADX2102" s="672"/>
      <c r="ADY2102" s="672"/>
      <c r="ADZ2102" s="672"/>
      <c r="AEA2102" s="672"/>
      <c r="AEB2102" s="672"/>
      <c r="AEC2102" s="672"/>
      <c r="AED2102" s="672"/>
      <c r="AEE2102" s="672"/>
      <c r="AEF2102" s="672"/>
      <c r="AEG2102" s="672"/>
      <c r="AEH2102" s="672"/>
      <c r="AEI2102" s="672"/>
      <c r="AEJ2102" s="672"/>
      <c r="AEK2102" s="672"/>
      <c r="AEL2102" s="672"/>
      <c r="AEM2102" s="672"/>
      <c r="AEN2102" s="672"/>
      <c r="AEO2102" s="672"/>
      <c r="AEP2102" s="672"/>
      <c r="AEQ2102" s="672"/>
      <c r="AER2102" s="672"/>
      <c r="AES2102" s="672"/>
      <c r="AET2102" s="672"/>
      <c r="AEU2102" s="672"/>
      <c r="AEV2102" s="672"/>
      <c r="AEW2102" s="672"/>
      <c r="AEX2102" s="672"/>
      <c r="AEY2102" s="672"/>
      <c r="AEZ2102" s="672"/>
      <c r="AFA2102" s="672"/>
      <c r="AFB2102" s="672"/>
      <c r="AFC2102" s="672"/>
      <c r="AFD2102" s="672"/>
      <c r="AFE2102" s="672"/>
      <c r="AFF2102" s="672"/>
      <c r="AFG2102" s="672"/>
      <c r="AFH2102" s="672"/>
      <c r="AFI2102" s="672"/>
      <c r="AFJ2102" s="672"/>
      <c r="AFK2102" s="672"/>
      <c r="AFL2102" s="672"/>
      <c r="AFM2102" s="672"/>
      <c r="AFN2102" s="672"/>
      <c r="AFO2102" s="672"/>
      <c r="AFP2102" s="672"/>
      <c r="AFQ2102" s="672"/>
      <c r="AFR2102" s="672"/>
      <c r="AFS2102" s="672"/>
      <c r="AFT2102" s="672"/>
      <c r="AFU2102" s="672"/>
      <c r="AFV2102" s="672"/>
      <c r="AFW2102" s="672"/>
      <c r="AFX2102" s="672"/>
      <c r="AFY2102" s="672"/>
      <c r="AFZ2102" s="672"/>
      <c r="AGA2102" s="672"/>
      <c r="AGB2102" s="672"/>
      <c r="AGC2102" s="672"/>
      <c r="AGD2102" s="672"/>
      <c r="AGE2102" s="672"/>
      <c r="AGF2102" s="672"/>
      <c r="AGG2102" s="672"/>
      <c r="AGH2102" s="672"/>
      <c r="AGI2102" s="672"/>
      <c r="AGJ2102" s="672"/>
      <c r="AGK2102" s="672"/>
      <c r="AGL2102" s="672"/>
      <c r="AGM2102" s="672"/>
      <c r="AGN2102" s="672"/>
      <c r="AGO2102" s="672"/>
      <c r="AGP2102" s="672"/>
      <c r="AGQ2102" s="672"/>
      <c r="AGR2102" s="672"/>
      <c r="AGS2102" s="672"/>
      <c r="AGT2102" s="672"/>
      <c r="AGU2102" s="672"/>
      <c r="AGV2102" s="672"/>
      <c r="AGW2102" s="672"/>
      <c r="AGX2102" s="672"/>
      <c r="AGY2102" s="672"/>
      <c r="AGZ2102" s="672"/>
      <c r="AHA2102" s="672"/>
      <c r="AHB2102" s="672"/>
      <c r="AHC2102" s="672"/>
      <c r="AHD2102" s="672"/>
      <c r="AHE2102" s="672"/>
      <c r="AHF2102" s="672"/>
      <c r="AHG2102" s="672"/>
      <c r="AHH2102" s="672"/>
      <c r="AHI2102" s="672"/>
      <c r="AHJ2102" s="672"/>
      <c r="AHK2102" s="672"/>
      <c r="AHL2102" s="672"/>
      <c r="AHM2102" s="672"/>
      <c r="AHN2102" s="672"/>
      <c r="AHO2102" s="672"/>
      <c r="AHP2102" s="672"/>
      <c r="AHQ2102" s="672"/>
      <c r="AHR2102" s="672"/>
      <c r="AHS2102" s="672"/>
      <c r="AHT2102" s="672"/>
      <c r="AHU2102" s="672"/>
      <c r="AHV2102" s="672"/>
      <c r="AHW2102" s="672"/>
      <c r="AHX2102" s="672"/>
      <c r="AHY2102" s="672"/>
      <c r="AHZ2102" s="672"/>
      <c r="AIA2102" s="672"/>
      <c r="AIB2102" s="672"/>
      <c r="AIC2102" s="672"/>
      <c r="AID2102" s="672"/>
      <c r="AIE2102" s="672"/>
      <c r="AIF2102" s="672"/>
      <c r="AIG2102" s="672"/>
      <c r="AIH2102" s="672"/>
      <c r="AII2102" s="672"/>
      <c r="AIJ2102" s="672"/>
      <c r="AIK2102" s="672"/>
      <c r="AIL2102" s="672"/>
      <c r="AIM2102" s="672"/>
      <c r="AIN2102" s="672"/>
      <c r="AIO2102" s="672"/>
      <c r="AIP2102" s="672"/>
      <c r="AIQ2102" s="672"/>
      <c r="AIR2102" s="672"/>
      <c r="AIS2102" s="672"/>
      <c r="AIT2102" s="672"/>
      <c r="AIU2102" s="672"/>
      <c r="AIV2102" s="672"/>
      <c r="AIW2102" s="672"/>
      <c r="AIX2102" s="672"/>
      <c r="AIY2102" s="672"/>
      <c r="AIZ2102" s="672"/>
      <c r="AJA2102" s="672"/>
      <c r="AJB2102" s="672"/>
      <c r="AJC2102" s="672"/>
      <c r="AJD2102" s="672"/>
      <c r="AJE2102" s="672"/>
      <c r="AJF2102" s="672"/>
      <c r="AJG2102" s="672"/>
      <c r="AJH2102" s="672"/>
      <c r="AJI2102" s="672"/>
      <c r="AJJ2102" s="672"/>
      <c r="AJK2102" s="672"/>
      <c r="AJL2102" s="672"/>
      <c r="AJM2102" s="672"/>
      <c r="AJN2102" s="672"/>
      <c r="AJO2102" s="672"/>
      <c r="AJP2102" s="672"/>
      <c r="AJQ2102" s="672"/>
      <c r="AJR2102" s="672"/>
      <c r="AJS2102" s="672"/>
      <c r="AJT2102" s="672"/>
      <c r="AJU2102" s="672"/>
      <c r="AJV2102" s="672"/>
      <c r="AJW2102" s="672"/>
      <c r="AJX2102" s="672"/>
      <c r="AJY2102" s="672"/>
      <c r="AJZ2102" s="672"/>
      <c r="AKA2102" s="672"/>
      <c r="AKB2102" s="672"/>
      <c r="AKC2102" s="672"/>
      <c r="AKD2102" s="672"/>
      <c r="AKE2102" s="672"/>
      <c r="AKF2102" s="672"/>
      <c r="AKG2102" s="672"/>
      <c r="AKH2102" s="672"/>
      <c r="AKI2102" s="672"/>
      <c r="AKJ2102" s="672"/>
      <c r="AKK2102" s="672"/>
      <c r="AKL2102" s="672"/>
      <c r="AKM2102" s="672"/>
      <c r="AKN2102" s="672"/>
      <c r="AKO2102" s="672"/>
      <c r="AKP2102" s="672"/>
      <c r="AKQ2102" s="672"/>
      <c r="AKR2102" s="672"/>
      <c r="AKS2102" s="672"/>
      <c r="AKT2102" s="672"/>
      <c r="AKU2102" s="672"/>
      <c r="AKV2102" s="672"/>
      <c r="AKW2102" s="672"/>
      <c r="AKX2102" s="672"/>
      <c r="AKY2102" s="672"/>
      <c r="AKZ2102" s="672"/>
      <c r="ALA2102" s="672"/>
      <c r="ALB2102" s="672"/>
      <c r="ALC2102" s="672"/>
      <c r="ALD2102" s="672"/>
      <c r="ALE2102" s="672"/>
      <c r="ALF2102" s="672"/>
      <c r="ALG2102" s="672"/>
      <c r="ALH2102" s="672"/>
      <c r="ALI2102" s="672"/>
      <c r="ALJ2102" s="672"/>
      <c r="ALK2102" s="672"/>
      <c r="ALL2102" s="672"/>
      <c r="ALM2102" s="672"/>
      <c r="ALN2102" s="672"/>
      <c r="ALO2102" s="672"/>
      <c r="ALP2102" s="672"/>
      <c r="ALQ2102" s="672"/>
      <c r="ALR2102" s="672"/>
      <c r="ALS2102" s="672"/>
      <c r="ALT2102" s="672"/>
      <c r="ALU2102" s="672"/>
      <c r="ALV2102" s="672"/>
      <c r="ALW2102" s="672"/>
      <c r="ALX2102" s="672"/>
      <c r="ALY2102" s="672"/>
      <c r="ALZ2102" s="672"/>
      <c r="AMA2102" s="672"/>
      <c r="AMB2102" s="672"/>
      <c r="AMC2102" s="672"/>
      <c r="AMD2102" s="672"/>
      <c r="AME2102" s="672"/>
      <c r="AMF2102" s="672"/>
      <c r="AMG2102" s="672"/>
      <c r="AMH2102" s="672"/>
      <c r="AMI2102" s="672"/>
      <c r="AMJ2102" s="672"/>
      <c r="AMK2102" s="672"/>
      <c r="AML2102" s="672"/>
      <c r="AMM2102" s="672"/>
      <c r="AMN2102" s="672"/>
      <c r="AMO2102" s="672"/>
      <c r="AMP2102" s="672"/>
      <c r="AMQ2102" s="672"/>
      <c r="AMR2102" s="672"/>
      <c r="AMS2102" s="672"/>
      <c r="AMT2102" s="672"/>
      <c r="AMU2102" s="672"/>
      <c r="AMV2102" s="672"/>
      <c r="AMW2102" s="672"/>
      <c r="AMX2102" s="672"/>
      <c r="AMY2102" s="672"/>
      <c r="AMZ2102" s="672"/>
      <c r="ANA2102" s="672"/>
      <c r="ANB2102" s="672"/>
      <c r="ANC2102" s="672"/>
      <c r="AND2102" s="672"/>
      <c r="ANE2102" s="672"/>
      <c r="ANF2102" s="672"/>
      <c r="ANG2102" s="672"/>
      <c r="ANH2102" s="672"/>
      <c r="ANI2102" s="672"/>
      <c r="ANJ2102" s="672"/>
      <c r="ANK2102" s="672"/>
      <c r="ANL2102" s="672"/>
      <c r="ANM2102" s="672"/>
      <c r="ANN2102" s="672"/>
      <c r="ANO2102" s="672"/>
      <c r="ANP2102" s="672"/>
      <c r="ANQ2102" s="672"/>
      <c r="ANR2102" s="672"/>
      <c r="ANS2102" s="672"/>
      <c r="ANT2102" s="672"/>
      <c r="ANU2102" s="672"/>
      <c r="ANV2102" s="672"/>
      <c r="ANW2102" s="672"/>
      <c r="ANX2102" s="672"/>
      <c r="ANY2102" s="672"/>
      <c r="ANZ2102" s="672"/>
      <c r="AOA2102" s="672"/>
      <c r="AOB2102" s="672"/>
      <c r="AOC2102" s="672"/>
      <c r="AOD2102" s="672"/>
      <c r="AOE2102" s="672"/>
      <c r="AOF2102" s="672"/>
      <c r="AOG2102" s="672"/>
      <c r="AOH2102" s="672"/>
      <c r="AOI2102" s="672"/>
      <c r="AOJ2102" s="672"/>
      <c r="AOK2102" s="672"/>
      <c r="AOL2102" s="672"/>
      <c r="AOM2102" s="672"/>
      <c r="AON2102" s="672"/>
      <c r="AOO2102" s="672"/>
      <c r="AOP2102" s="672"/>
      <c r="AOQ2102" s="672"/>
      <c r="AOR2102" s="672"/>
      <c r="AOS2102" s="672"/>
      <c r="AOT2102" s="672"/>
      <c r="AOU2102" s="672"/>
      <c r="AOV2102" s="672"/>
      <c r="AOW2102" s="672"/>
      <c r="AOX2102" s="672"/>
      <c r="AOY2102" s="672"/>
      <c r="AOZ2102" s="672"/>
      <c r="APA2102" s="672"/>
      <c r="APB2102" s="672"/>
      <c r="APC2102" s="672"/>
      <c r="APD2102" s="672"/>
      <c r="APE2102" s="672"/>
      <c r="APF2102" s="672"/>
      <c r="APG2102" s="672"/>
      <c r="APH2102" s="672"/>
      <c r="API2102" s="672"/>
      <c r="APJ2102" s="672"/>
      <c r="APK2102" s="672"/>
      <c r="APL2102" s="672"/>
      <c r="APM2102" s="672"/>
      <c r="APN2102" s="672"/>
      <c r="APO2102" s="672"/>
      <c r="APP2102" s="672"/>
      <c r="APQ2102" s="672"/>
      <c r="APR2102" s="672"/>
      <c r="APS2102" s="672"/>
      <c r="APT2102" s="672"/>
      <c r="APU2102" s="672"/>
      <c r="APV2102" s="672"/>
      <c r="APW2102" s="672"/>
      <c r="APX2102" s="672"/>
      <c r="APY2102" s="672"/>
      <c r="APZ2102" s="672"/>
      <c r="AQA2102" s="672"/>
      <c r="AQB2102" s="672"/>
      <c r="AQC2102" s="672"/>
      <c r="AQD2102" s="672"/>
      <c r="AQE2102" s="672"/>
      <c r="AQF2102" s="672"/>
      <c r="AQG2102" s="672"/>
      <c r="AQH2102" s="672"/>
      <c r="AQI2102" s="672"/>
      <c r="AQJ2102" s="672"/>
      <c r="AQK2102" s="672"/>
      <c r="AQL2102" s="672"/>
      <c r="AQM2102" s="672"/>
      <c r="AQN2102" s="672"/>
      <c r="AQO2102" s="672"/>
      <c r="AQP2102" s="672"/>
      <c r="AQQ2102" s="672"/>
      <c r="AQR2102" s="672"/>
      <c r="AQS2102" s="672"/>
      <c r="AQT2102" s="672"/>
      <c r="AQU2102" s="672"/>
      <c r="AQV2102" s="672"/>
      <c r="AQW2102" s="672"/>
      <c r="AQX2102" s="672"/>
      <c r="AQY2102" s="672"/>
      <c r="AQZ2102" s="672"/>
      <c r="ARA2102" s="672"/>
      <c r="ARB2102" s="672"/>
      <c r="ARC2102" s="672"/>
      <c r="ARD2102" s="672"/>
      <c r="ARE2102" s="672"/>
      <c r="ARF2102" s="672"/>
      <c r="ARG2102" s="672"/>
      <c r="ARH2102" s="672"/>
      <c r="ARI2102" s="672"/>
      <c r="ARJ2102" s="672"/>
      <c r="ARK2102" s="672"/>
      <c r="ARL2102" s="672"/>
      <c r="ARM2102" s="672"/>
      <c r="ARN2102" s="672"/>
      <c r="ARO2102" s="672"/>
      <c r="ARP2102" s="672"/>
      <c r="ARQ2102" s="672"/>
      <c r="ARR2102" s="672"/>
      <c r="ARS2102" s="672"/>
      <c r="ART2102" s="672"/>
      <c r="ARU2102" s="672"/>
      <c r="ARV2102" s="672"/>
      <c r="ARW2102" s="672"/>
      <c r="ARX2102" s="672"/>
      <c r="ARY2102" s="672"/>
      <c r="ARZ2102" s="672"/>
      <c r="ASA2102" s="672"/>
      <c r="ASB2102" s="672"/>
      <c r="ASC2102" s="672"/>
      <c r="ASD2102" s="672"/>
      <c r="ASE2102" s="672"/>
      <c r="ASF2102" s="672"/>
      <c r="ASG2102" s="672"/>
      <c r="ASH2102" s="672"/>
      <c r="ASI2102" s="672"/>
      <c r="ASJ2102" s="672"/>
      <c r="ASK2102" s="672"/>
      <c r="ASL2102" s="672"/>
      <c r="ASM2102" s="672"/>
      <c r="ASN2102" s="672"/>
      <c r="ASO2102" s="672"/>
      <c r="ASP2102" s="672"/>
      <c r="ASQ2102" s="672"/>
      <c r="ASR2102" s="672"/>
      <c r="ASS2102" s="672"/>
      <c r="AST2102" s="672"/>
      <c r="ASU2102" s="672"/>
      <c r="ASV2102" s="672"/>
      <c r="ASW2102" s="672"/>
      <c r="ASX2102" s="672"/>
      <c r="ASY2102" s="672"/>
      <c r="ASZ2102" s="672"/>
      <c r="ATA2102" s="672"/>
      <c r="ATB2102" s="672"/>
      <c r="ATC2102" s="672"/>
      <c r="ATD2102" s="672"/>
      <c r="ATE2102" s="672"/>
      <c r="ATF2102" s="672"/>
      <c r="ATG2102" s="672"/>
      <c r="ATH2102" s="672"/>
      <c r="ATI2102" s="672"/>
      <c r="ATJ2102" s="672"/>
      <c r="ATK2102" s="672"/>
      <c r="ATL2102" s="672"/>
      <c r="ATM2102" s="672"/>
      <c r="ATN2102" s="672"/>
      <c r="ATO2102" s="672"/>
      <c r="ATP2102" s="672"/>
      <c r="ATQ2102" s="672"/>
      <c r="ATR2102" s="672"/>
      <c r="ATS2102" s="672"/>
      <c r="ATT2102" s="672"/>
      <c r="ATU2102" s="672"/>
      <c r="ATV2102" s="672"/>
      <c r="ATW2102" s="672"/>
      <c r="ATX2102" s="672"/>
      <c r="ATY2102" s="672"/>
      <c r="ATZ2102" s="672"/>
      <c r="AUA2102" s="672"/>
      <c r="AUB2102" s="672"/>
      <c r="AUC2102" s="672"/>
      <c r="AUD2102" s="672"/>
      <c r="AUE2102" s="672"/>
      <c r="AUF2102" s="672"/>
      <c r="AUG2102" s="672"/>
      <c r="AUH2102" s="672"/>
      <c r="AUI2102" s="672"/>
      <c r="AUJ2102" s="672"/>
      <c r="AUK2102" s="672"/>
      <c r="AUL2102" s="672"/>
      <c r="AUM2102" s="672"/>
      <c r="AUN2102" s="672"/>
      <c r="AUO2102" s="672"/>
      <c r="AUP2102" s="672"/>
      <c r="AUQ2102" s="672"/>
      <c r="AUR2102" s="672"/>
      <c r="AUS2102" s="672"/>
      <c r="AUT2102" s="672"/>
      <c r="AUU2102" s="672"/>
      <c r="AUV2102" s="672"/>
      <c r="AUW2102" s="672"/>
      <c r="AUX2102" s="672"/>
      <c r="AUY2102" s="672"/>
      <c r="AUZ2102" s="672"/>
      <c r="AVA2102" s="672"/>
      <c r="AVB2102" s="672"/>
      <c r="AVC2102" s="672"/>
      <c r="AVD2102" s="672"/>
      <c r="AVE2102" s="672"/>
      <c r="AVF2102" s="672"/>
      <c r="AVG2102" s="672"/>
      <c r="AVH2102" s="672"/>
      <c r="AVI2102" s="672"/>
      <c r="AVJ2102" s="672"/>
      <c r="AVK2102" s="672"/>
    </row>
    <row r="2103" spans="1:1259">
      <c r="A2103" s="697"/>
      <c r="B2103" s="558"/>
      <c r="C2103" s="558"/>
      <c r="D2103" s="676" t="s">
        <v>1067</v>
      </c>
      <c r="E2103" s="524" t="s">
        <v>1177</v>
      </c>
      <c r="F2103" s="665" t="s">
        <v>87</v>
      </c>
      <c r="G2103" s="676">
        <v>2022</v>
      </c>
      <c r="H2103" s="676">
        <v>6</v>
      </c>
      <c r="I2103" s="687"/>
      <c r="J2103" s="677"/>
      <c r="K2103" s="676" t="s">
        <v>1308</v>
      </c>
      <c r="L2103" s="677" t="s">
        <v>1304</v>
      </c>
      <c r="M2103" s="677">
        <v>44575</v>
      </c>
      <c r="N2103" s="677">
        <v>44742</v>
      </c>
      <c r="O2103" s="677"/>
      <c r="P2103" s="677"/>
      <c r="Q2103" s="677"/>
      <c r="R2103" s="677"/>
      <c r="S2103" s="676" t="s">
        <v>1071</v>
      </c>
      <c r="T2103" s="676">
        <v>72</v>
      </c>
      <c r="U2103" s="676">
        <v>49303155</v>
      </c>
      <c r="V2103" s="676" t="s">
        <v>1072</v>
      </c>
      <c r="W2103" s="678">
        <v>475</v>
      </c>
      <c r="X2103" s="551">
        <v>638</v>
      </c>
      <c r="Y2103" s="693">
        <v>303050</v>
      </c>
      <c r="Z2103" s="667">
        <v>0.47</v>
      </c>
      <c r="AA2103" s="682">
        <f>Y2103*Z2103</f>
        <v>142433.5</v>
      </c>
      <c r="AB2103" s="521"/>
      <c r="AC2103" s="668">
        <v>0</v>
      </c>
      <c r="AD2103" s="676"/>
      <c r="AE2103" s="669"/>
      <c r="AF2103" s="695">
        <f>AA2103+AD2103+AE2103</f>
        <v>142433.5</v>
      </c>
      <c r="AG2103" s="665" t="s">
        <v>1073</v>
      </c>
      <c r="AH2103" s="641"/>
      <c r="AI2103" s="676">
        <v>60</v>
      </c>
      <c r="AJ2103" s="665" t="s">
        <v>1305</v>
      </c>
      <c r="AK2103" s="676" t="s">
        <v>1306</v>
      </c>
      <c r="AL2103" s="696" t="s">
        <v>1307</v>
      </c>
      <c r="AM2103" s="665" t="s">
        <v>52</v>
      </c>
      <c r="AN2103" s="665" t="s">
        <v>1076</v>
      </c>
      <c r="AO2103" s="665"/>
      <c r="AP2103" s="676"/>
      <c r="AQ2103" s="676" t="s">
        <v>37</v>
      </c>
      <c r="AR2103" s="676"/>
      <c r="AS2103" s="523" t="s">
        <v>1078</v>
      </c>
      <c r="AT2103" s="523"/>
      <c r="AU2103" s="523"/>
      <c r="AV2103" s="674"/>
      <c r="AW2103" s="673">
        <f>U2103</f>
        <v>49303155</v>
      </c>
      <c r="AX2103" s="673" cm="1">
        <f t="array" ref="AX2103">SUM(MID(0&amp;AW2103,LARGE(INDEX(ISNUMBER(--MID(AW2103,ROW($1:$8),1))*ROW($1:$8),),ROW($1:$8))+1,1)*10^ROW($1:$8)/10)</f>
        <v>49303155</v>
      </c>
      <c r="AY2103" s="673" t="str">
        <f>VLOOKUP($AX2103,'Item Master Data'!$A:$F,3,FALSE)</f>
        <v>Q.PEAK DUO XL G10 BFG</v>
      </c>
      <c r="AZ2103" s="673">
        <f>VLOOKUP($AX2103,'Item Master Data'!$A:$F,6,FALSE)</f>
        <v>475</v>
      </c>
      <c r="BA2103" s="673">
        <f>X2103/BB2103</f>
        <v>22</v>
      </c>
      <c r="BB2103" s="673">
        <f>VLOOKUP(AX2103,'Item Master Data'!$A:$G,7,FALSE)</f>
        <v>29</v>
      </c>
      <c r="BC2103" s="673"/>
      <c r="BD2103" s="673">
        <f>W2103-AZ2103</f>
        <v>0</v>
      </c>
      <c r="BE2103" s="593"/>
      <c r="BF2103" s="593"/>
      <c r="BG2103" s="593"/>
      <c r="BH2103" s="593"/>
      <c r="BI2103" s="593"/>
      <c r="BJ2103" s="593"/>
      <c r="BK2103" s="593"/>
      <c r="BL2103" s="593"/>
      <c r="BM2103" s="593"/>
      <c r="BN2103" s="593"/>
      <c r="BO2103" s="593"/>
      <c r="BP2103" s="593"/>
      <c r="BQ2103" s="593"/>
      <c r="BR2103" s="593"/>
      <c r="BS2103" s="593"/>
      <c r="BT2103" s="593"/>
      <c r="BU2103" s="593"/>
      <c r="BV2103" s="593"/>
      <c r="BW2103" s="593"/>
      <c r="BX2103" s="593"/>
      <c r="BY2103" s="593"/>
      <c r="BZ2103" s="593"/>
      <c r="CA2103" s="593"/>
      <c r="CB2103" s="593"/>
      <c r="CC2103" s="593"/>
      <c r="CD2103" s="593"/>
      <c r="CE2103" s="593"/>
      <c r="CF2103" s="593"/>
      <c r="CG2103" s="593"/>
      <c r="CH2103" s="593"/>
      <c r="CI2103" s="593"/>
      <c r="CJ2103" s="593"/>
      <c r="CK2103" s="593"/>
      <c r="CL2103" s="593"/>
      <c r="CM2103" s="593"/>
      <c r="CN2103" s="593"/>
      <c r="CO2103" s="593"/>
      <c r="CP2103" s="593"/>
      <c r="CQ2103" s="593"/>
      <c r="CR2103" s="593"/>
      <c r="CS2103" s="593"/>
      <c r="CT2103" s="593"/>
      <c r="CU2103" s="593"/>
      <c r="CV2103" s="593"/>
      <c r="CW2103" s="593"/>
      <c r="CX2103" s="593"/>
      <c r="CY2103" s="593"/>
      <c r="CZ2103" s="593"/>
      <c r="DA2103" s="593"/>
      <c r="DB2103" s="593"/>
      <c r="DC2103" s="593"/>
      <c r="DD2103" s="593"/>
      <c r="DE2103" s="593"/>
      <c r="DF2103" s="593"/>
      <c r="DG2103" s="593"/>
      <c r="DH2103" s="593"/>
      <c r="DI2103" s="593"/>
      <c r="DJ2103" s="593"/>
      <c r="DK2103" s="593"/>
      <c r="DL2103" s="593"/>
      <c r="DM2103" s="593"/>
      <c r="DN2103" s="593"/>
      <c r="DO2103" s="593"/>
      <c r="DP2103" s="593"/>
      <c r="DQ2103" s="593"/>
      <c r="DR2103" s="593"/>
      <c r="DS2103" s="593"/>
      <c r="DT2103" s="593"/>
      <c r="DU2103" s="593"/>
      <c r="DV2103" s="593"/>
      <c r="DW2103" s="593"/>
      <c r="DX2103" s="593"/>
      <c r="DY2103" s="593"/>
      <c r="DZ2103" s="593"/>
      <c r="EA2103" s="593"/>
      <c r="EB2103" s="593"/>
      <c r="EC2103" s="593"/>
      <c r="ED2103" s="593"/>
      <c r="EE2103" s="593"/>
      <c r="EF2103" s="593"/>
      <c r="EG2103" s="593"/>
      <c r="EH2103" s="593"/>
      <c r="EI2103" s="593"/>
      <c r="EJ2103" s="593"/>
      <c r="EK2103" s="593"/>
      <c r="EL2103" s="593"/>
      <c r="EM2103" s="593"/>
      <c r="EN2103" s="593"/>
      <c r="EO2103" s="593"/>
      <c r="EP2103" s="593"/>
      <c r="EQ2103" s="593"/>
      <c r="ER2103" s="593"/>
      <c r="ES2103" s="593"/>
      <c r="ET2103" s="593"/>
      <c r="EU2103" s="593"/>
      <c r="EV2103" s="593"/>
      <c r="EW2103" s="593"/>
      <c r="EX2103" s="593"/>
      <c r="EY2103" s="593"/>
      <c r="EZ2103" s="593"/>
      <c r="FA2103" s="593"/>
      <c r="FB2103" s="593"/>
      <c r="FC2103" s="593"/>
      <c r="FD2103" s="593"/>
      <c r="FE2103" s="593"/>
      <c r="FF2103" s="593"/>
      <c r="FG2103" s="593"/>
      <c r="FH2103" s="593"/>
      <c r="FI2103" s="593"/>
      <c r="FJ2103" s="593"/>
      <c r="FK2103" s="593"/>
      <c r="FL2103" s="593"/>
      <c r="FM2103" s="593"/>
      <c r="FN2103" s="593"/>
      <c r="FO2103" s="593"/>
      <c r="FP2103" s="593"/>
      <c r="FQ2103" s="593"/>
      <c r="FR2103" s="593"/>
      <c r="FS2103" s="593"/>
      <c r="FT2103" s="593"/>
      <c r="FU2103" s="593"/>
      <c r="FV2103" s="593"/>
      <c r="FW2103" s="593"/>
      <c r="FX2103" s="593"/>
      <c r="FY2103" s="593"/>
      <c r="FZ2103" s="593"/>
      <c r="GA2103" s="593"/>
      <c r="GB2103" s="593"/>
      <c r="GC2103" s="593"/>
      <c r="GD2103" s="593"/>
      <c r="GE2103" s="593"/>
      <c r="GF2103" s="593"/>
      <c r="GG2103" s="593"/>
      <c r="GH2103" s="593"/>
      <c r="GI2103" s="593"/>
      <c r="GJ2103" s="593"/>
      <c r="GK2103" s="593"/>
      <c r="GL2103" s="593"/>
      <c r="GM2103" s="593"/>
      <c r="GN2103" s="593"/>
      <c r="GO2103" s="593"/>
      <c r="GP2103" s="593"/>
      <c r="GQ2103" s="593"/>
      <c r="GR2103" s="593"/>
      <c r="GS2103" s="593"/>
      <c r="GT2103" s="593"/>
      <c r="GU2103" s="593"/>
      <c r="GV2103" s="593"/>
      <c r="GW2103" s="593"/>
      <c r="GX2103" s="593"/>
      <c r="GY2103" s="593"/>
      <c r="GZ2103" s="593"/>
      <c r="HA2103" s="593"/>
      <c r="HB2103" s="593"/>
      <c r="HC2103" s="593"/>
      <c r="HD2103" s="593"/>
      <c r="HE2103" s="593"/>
      <c r="HF2103" s="593"/>
      <c r="HG2103" s="593"/>
      <c r="HH2103" s="593"/>
      <c r="HI2103" s="593"/>
      <c r="HJ2103" s="593"/>
      <c r="HK2103" s="593"/>
      <c r="HL2103" s="593"/>
      <c r="HM2103" s="593"/>
      <c r="HN2103" s="593"/>
      <c r="HO2103" s="593"/>
      <c r="HP2103" s="593"/>
      <c r="HQ2103" s="593"/>
      <c r="HR2103" s="593"/>
      <c r="HS2103" s="593"/>
      <c r="HT2103" s="593"/>
      <c r="HU2103" s="593"/>
      <c r="HV2103" s="593"/>
      <c r="HW2103" s="593"/>
      <c r="HX2103" s="593"/>
      <c r="HY2103" s="593"/>
      <c r="HZ2103" s="593"/>
      <c r="IA2103" s="593"/>
      <c r="IB2103" s="593"/>
      <c r="IC2103" s="593"/>
      <c r="ID2103" s="593"/>
      <c r="IE2103" s="593"/>
      <c r="IF2103" s="593"/>
      <c r="IG2103" s="593"/>
      <c r="IH2103" s="593"/>
      <c r="II2103" s="593"/>
      <c r="IJ2103" s="593"/>
      <c r="IK2103" s="593"/>
      <c r="IL2103" s="593"/>
      <c r="IM2103" s="593"/>
      <c r="IN2103" s="593"/>
      <c r="IO2103" s="593"/>
      <c r="IP2103" s="593"/>
      <c r="IQ2103" s="593"/>
      <c r="IR2103" s="593"/>
      <c r="IS2103" s="593"/>
      <c r="IT2103" s="593"/>
      <c r="IU2103" s="593"/>
      <c r="IV2103" s="593"/>
      <c r="IW2103" s="593"/>
      <c r="IX2103" s="593"/>
      <c r="IY2103" s="593"/>
      <c r="IZ2103" s="593"/>
      <c r="JA2103" s="593"/>
      <c r="JB2103" s="593"/>
      <c r="JC2103" s="593"/>
      <c r="JD2103" s="593"/>
      <c r="JE2103" s="593"/>
      <c r="JF2103" s="593"/>
      <c r="JG2103" s="593"/>
      <c r="JH2103" s="593"/>
      <c r="JI2103" s="593"/>
      <c r="JJ2103" s="593"/>
      <c r="JK2103" s="593"/>
      <c r="JL2103" s="593"/>
      <c r="JM2103" s="593"/>
      <c r="JN2103" s="593"/>
      <c r="JO2103" s="593"/>
      <c r="JP2103" s="593"/>
      <c r="JQ2103" s="593"/>
      <c r="JR2103" s="593"/>
      <c r="JS2103" s="593"/>
      <c r="JT2103" s="593"/>
      <c r="JU2103" s="593"/>
      <c r="JV2103" s="593"/>
      <c r="JW2103" s="593"/>
      <c r="JX2103" s="593"/>
      <c r="JY2103" s="593"/>
      <c r="JZ2103" s="593"/>
      <c r="KA2103" s="593"/>
      <c r="KB2103" s="593"/>
      <c r="KC2103" s="593"/>
      <c r="KD2103" s="593"/>
      <c r="KE2103" s="593"/>
      <c r="KF2103" s="593"/>
      <c r="KG2103" s="593"/>
      <c r="KH2103" s="593"/>
      <c r="KI2103" s="593"/>
      <c r="KJ2103" s="593"/>
      <c r="KK2103" s="593"/>
      <c r="KL2103" s="593"/>
      <c r="KM2103" s="593"/>
      <c r="KN2103" s="593"/>
      <c r="KO2103" s="593"/>
      <c r="KP2103" s="593"/>
      <c r="KQ2103" s="593"/>
      <c r="KR2103" s="593"/>
      <c r="KS2103" s="593"/>
      <c r="KT2103" s="593"/>
      <c r="KU2103" s="593"/>
      <c r="KV2103" s="593"/>
      <c r="KW2103" s="593"/>
      <c r="KX2103" s="593"/>
      <c r="KY2103" s="593"/>
      <c r="KZ2103" s="593"/>
      <c r="LA2103" s="593"/>
      <c r="LB2103" s="593"/>
      <c r="LC2103" s="593"/>
      <c r="LD2103" s="593"/>
      <c r="LE2103" s="593"/>
      <c r="LF2103" s="593"/>
      <c r="LG2103" s="593"/>
      <c r="LH2103" s="593"/>
      <c r="LI2103" s="593"/>
      <c r="LJ2103" s="593"/>
      <c r="LK2103" s="593"/>
      <c r="LL2103" s="593"/>
      <c r="LM2103" s="593"/>
      <c r="LN2103" s="593"/>
      <c r="LO2103" s="593"/>
      <c r="LP2103" s="593"/>
      <c r="LQ2103" s="593"/>
      <c r="LR2103" s="593"/>
      <c r="LS2103" s="593"/>
      <c r="LT2103" s="593"/>
      <c r="LU2103" s="593"/>
      <c r="LV2103" s="593"/>
      <c r="LW2103" s="593"/>
      <c r="LX2103" s="593"/>
      <c r="LY2103" s="593"/>
      <c r="LZ2103" s="593"/>
      <c r="MA2103" s="593"/>
      <c r="MB2103" s="593"/>
      <c r="MC2103" s="593"/>
      <c r="MD2103" s="593"/>
      <c r="ME2103" s="593"/>
      <c r="MF2103" s="593"/>
      <c r="MG2103" s="593"/>
      <c r="MH2103" s="593"/>
      <c r="MI2103" s="593"/>
      <c r="MJ2103" s="593"/>
      <c r="MK2103" s="593"/>
      <c r="ML2103" s="593"/>
      <c r="MM2103" s="593"/>
      <c r="MN2103" s="593"/>
      <c r="MO2103" s="593"/>
      <c r="MP2103" s="593"/>
      <c r="MQ2103" s="593"/>
      <c r="MR2103" s="593"/>
      <c r="MS2103" s="593"/>
      <c r="MT2103" s="593"/>
      <c r="MU2103" s="593"/>
      <c r="MV2103" s="593"/>
      <c r="MW2103" s="593"/>
      <c r="MX2103" s="593"/>
      <c r="MY2103" s="593"/>
      <c r="MZ2103" s="593"/>
      <c r="NA2103" s="593"/>
      <c r="NB2103" s="593"/>
      <c r="NC2103" s="593"/>
      <c r="ND2103" s="593"/>
      <c r="NE2103" s="593"/>
      <c r="NF2103" s="593"/>
      <c r="NG2103" s="593"/>
      <c r="NH2103" s="593"/>
      <c r="NI2103" s="593"/>
      <c r="NJ2103" s="593"/>
      <c r="NK2103" s="593"/>
      <c r="NL2103" s="593"/>
      <c r="NM2103" s="593"/>
      <c r="NN2103" s="593"/>
      <c r="NO2103" s="593"/>
      <c r="NP2103" s="593"/>
      <c r="NQ2103" s="593"/>
      <c r="NR2103" s="593"/>
      <c r="NS2103" s="593"/>
      <c r="NT2103" s="593"/>
      <c r="NU2103" s="593"/>
      <c r="NV2103" s="593"/>
      <c r="NW2103" s="593"/>
      <c r="NX2103" s="593"/>
      <c r="NY2103" s="593"/>
      <c r="NZ2103" s="593"/>
      <c r="OA2103" s="593"/>
      <c r="OB2103" s="593"/>
      <c r="OC2103" s="593"/>
      <c r="OD2103" s="593"/>
      <c r="OE2103" s="593"/>
      <c r="OF2103" s="593"/>
      <c r="OG2103" s="593"/>
      <c r="OH2103" s="593"/>
      <c r="OI2103" s="593"/>
      <c r="OJ2103" s="593"/>
      <c r="OK2103" s="593"/>
      <c r="OL2103" s="593"/>
      <c r="OM2103" s="593"/>
      <c r="ON2103" s="593"/>
      <c r="OO2103" s="593"/>
      <c r="OP2103" s="593"/>
      <c r="OQ2103" s="593"/>
      <c r="OR2103" s="593"/>
      <c r="OS2103" s="593"/>
      <c r="OT2103" s="593"/>
      <c r="OU2103" s="593"/>
      <c r="OV2103" s="593"/>
      <c r="OW2103" s="593"/>
      <c r="OX2103" s="593"/>
      <c r="OY2103" s="593"/>
      <c r="OZ2103" s="593"/>
      <c r="PA2103" s="593"/>
      <c r="PB2103" s="593"/>
      <c r="PC2103" s="593"/>
      <c r="PD2103" s="593"/>
      <c r="PE2103" s="593"/>
      <c r="PF2103" s="593"/>
      <c r="PG2103" s="593"/>
      <c r="PH2103" s="593"/>
      <c r="PI2103" s="593"/>
      <c r="PJ2103" s="593"/>
      <c r="PK2103" s="593"/>
      <c r="PL2103" s="593"/>
      <c r="PM2103" s="593"/>
      <c r="PN2103" s="593"/>
      <c r="PO2103" s="593"/>
      <c r="PP2103" s="593"/>
      <c r="PQ2103" s="593"/>
      <c r="PR2103" s="593"/>
      <c r="PS2103" s="593"/>
      <c r="PT2103" s="593"/>
      <c r="PU2103" s="593"/>
      <c r="PV2103" s="593"/>
      <c r="PW2103" s="593"/>
      <c r="PX2103" s="593"/>
      <c r="PY2103" s="593"/>
      <c r="PZ2103" s="593"/>
      <c r="QA2103" s="593"/>
      <c r="QB2103" s="593"/>
      <c r="QC2103" s="593"/>
      <c r="QD2103" s="593"/>
      <c r="QE2103" s="593"/>
      <c r="QF2103" s="593"/>
      <c r="QG2103" s="593"/>
      <c r="QH2103" s="593"/>
      <c r="QI2103" s="593"/>
      <c r="QJ2103" s="593"/>
      <c r="QK2103" s="593"/>
      <c r="QL2103" s="593"/>
      <c r="QM2103" s="593"/>
      <c r="QN2103" s="593"/>
      <c r="QO2103" s="593"/>
      <c r="QP2103" s="593"/>
      <c r="QQ2103" s="593"/>
      <c r="QR2103" s="593"/>
      <c r="QS2103" s="593"/>
      <c r="QT2103" s="593"/>
      <c r="QU2103" s="593"/>
      <c r="QV2103" s="593"/>
      <c r="QW2103" s="593"/>
      <c r="QX2103" s="593"/>
      <c r="QY2103" s="593"/>
      <c r="QZ2103" s="593"/>
      <c r="RA2103" s="593"/>
      <c r="RB2103" s="593"/>
      <c r="RC2103" s="593"/>
      <c r="RD2103" s="593"/>
      <c r="RE2103" s="593"/>
      <c r="RF2103" s="593"/>
      <c r="RG2103" s="593"/>
      <c r="RH2103" s="593"/>
      <c r="RI2103" s="593"/>
      <c r="RJ2103" s="593"/>
      <c r="RK2103" s="593"/>
      <c r="RL2103" s="593"/>
      <c r="RM2103" s="593"/>
      <c r="RN2103" s="593"/>
      <c r="RO2103" s="593"/>
      <c r="RP2103" s="593"/>
      <c r="RQ2103" s="593"/>
      <c r="RR2103" s="593"/>
      <c r="RS2103" s="593"/>
      <c r="RT2103" s="593"/>
      <c r="RU2103" s="593"/>
      <c r="RV2103" s="593"/>
      <c r="RW2103" s="593"/>
      <c r="RX2103" s="593"/>
      <c r="RY2103" s="593"/>
      <c r="RZ2103" s="593"/>
      <c r="SA2103" s="593"/>
      <c r="SB2103" s="593"/>
      <c r="SC2103" s="593"/>
      <c r="SD2103" s="593"/>
      <c r="SE2103" s="593"/>
      <c r="SF2103" s="593"/>
      <c r="SG2103" s="593"/>
      <c r="SH2103" s="593"/>
      <c r="SI2103" s="593"/>
      <c r="SJ2103" s="593"/>
      <c r="SK2103" s="593"/>
      <c r="SL2103" s="593"/>
      <c r="SM2103" s="593"/>
      <c r="SN2103" s="593"/>
      <c r="SO2103" s="593"/>
      <c r="SP2103" s="593"/>
      <c r="SQ2103" s="593"/>
      <c r="SR2103" s="593"/>
      <c r="SS2103" s="593"/>
      <c r="ST2103" s="593"/>
      <c r="SU2103" s="593"/>
      <c r="SV2103" s="593"/>
      <c r="SW2103" s="593"/>
      <c r="SX2103" s="593"/>
      <c r="SY2103" s="593"/>
      <c r="SZ2103" s="593"/>
      <c r="TA2103" s="593"/>
      <c r="TB2103" s="593"/>
      <c r="TC2103" s="593"/>
      <c r="TD2103" s="593"/>
      <c r="TE2103" s="593"/>
      <c r="TF2103" s="593"/>
      <c r="TG2103" s="593"/>
      <c r="TH2103" s="593"/>
      <c r="TI2103" s="593"/>
      <c r="TJ2103" s="593"/>
      <c r="TK2103" s="593"/>
      <c r="TL2103" s="593"/>
      <c r="TM2103" s="593"/>
      <c r="TN2103" s="593"/>
      <c r="TO2103" s="593"/>
      <c r="TP2103" s="593"/>
      <c r="TQ2103" s="593"/>
      <c r="TR2103" s="593"/>
      <c r="TS2103" s="593"/>
      <c r="TT2103" s="593"/>
      <c r="TU2103" s="593"/>
      <c r="TV2103" s="593"/>
      <c r="TW2103" s="593"/>
      <c r="TX2103" s="593"/>
      <c r="TY2103" s="593"/>
      <c r="TZ2103" s="593"/>
      <c r="UA2103" s="593"/>
      <c r="UB2103" s="593"/>
      <c r="UC2103" s="593"/>
      <c r="UD2103" s="593"/>
      <c r="UE2103" s="593"/>
      <c r="UF2103" s="593"/>
      <c r="UG2103" s="593"/>
      <c r="UH2103" s="593"/>
      <c r="UI2103" s="593"/>
      <c r="UJ2103" s="593"/>
      <c r="UK2103" s="593"/>
      <c r="UL2103" s="593"/>
      <c r="UM2103" s="593"/>
      <c r="UN2103" s="593"/>
      <c r="UO2103" s="593"/>
      <c r="UP2103" s="593"/>
      <c r="UQ2103" s="593"/>
      <c r="UR2103" s="593"/>
      <c r="US2103" s="593"/>
      <c r="UT2103" s="593"/>
      <c r="UU2103" s="593"/>
      <c r="UV2103" s="593"/>
      <c r="UW2103" s="593"/>
      <c r="UX2103" s="593"/>
      <c r="UY2103" s="593"/>
      <c r="UZ2103" s="593"/>
      <c r="VA2103" s="593"/>
      <c r="VB2103" s="593"/>
      <c r="VC2103" s="593"/>
      <c r="VD2103" s="593"/>
      <c r="VE2103" s="593"/>
      <c r="VF2103" s="593"/>
      <c r="VG2103" s="593"/>
      <c r="VH2103" s="593"/>
      <c r="VI2103" s="593"/>
      <c r="VJ2103" s="593"/>
      <c r="VK2103" s="593"/>
      <c r="VL2103" s="593"/>
      <c r="VM2103" s="593"/>
      <c r="VN2103" s="593"/>
      <c r="VO2103" s="593"/>
      <c r="VP2103" s="593"/>
      <c r="VQ2103" s="593"/>
      <c r="VR2103" s="593"/>
      <c r="VS2103" s="593"/>
      <c r="VT2103" s="593"/>
      <c r="VU2103" s="593"/>
      <c r="VV2103" s="593"/>
      <c r="VW2103" s="593"/>
      <c r="VX2103" s="593"/>
      <c r="VY2103" s="593"/>
      <c r="VZ2103" s="593"/>
      <c r="WA2103" s="593"/>
      <c r="WB2103" s="593"/>
      <c r="WC2103" s="593"/>
      <c r="WD2103" s="593"/>
      <c r="WE2103" s="593"/>
      <c r="WF2103" s="593"/>
      <c r="WG2103" s="593"/>
      <c r="WH2103" s="593"/>
      <c r="WI2103" s="593"/>
      <c r="WJ2103" s="593"/>
      <c r="WK2103" s="593"/>
      <c r="WL2103" s="593"/>
      <c r="WM2103" s="593"/>
      <c r="WN2103" s="593"/>
      <c r="WO2103" s="593"/>
      <c r="WP2103" s="593"/>
      <c r="WQ2103" s="593"/>
      <c r="WR2103" s="593"/>
      <c r="WS2103" s="593"/>
      <c r="WT2103" s="593"/>
      <c r="WU2103" s="593"/>
      <c r="WV2103" s="593"/>
      <c r="WW2103" s="593"/>
      <c r="WX2103" s="593"/>
      <c r="WY2103" s="593"/>
      <c r="WZ2103" s="593"/>
      <c r="XA2103" s="593"/>
      <c r="XB2103" s="593"/>
      <c r="XC2103" s="593"/>
      <c r="XD2103" s="593"/>
      <c r="XE2103" s="593"/>
      <c r="XF2103" s="593"/>
      <c r="XG2103" s="593"/>
      <c r="XH2103" s="593"/>
      <c r="XI2103" s="593"/>
      <c r="XJ2103" s="593"/>
      <c r="XK2103" s="593"/>
      <c r="XL2103" s="593"/>
      <c r="XM2103" s="593"/>
      <c r="XN2103" s="593"/>
      <c r="XO2103" s="593"/>
      <c r="XP2103" s="593"/>
      <c r="XQ2103" s="593"/>
      <c r="XR2103" s="593"/>
      <c r="XS2103" s="593"/>
      <c r="XT2103" s="593"/>
      <c r="XU2103" s="593"/>
      <c r="XV2103" s="593"/>
      <c r="XW2103" s="593"/>
      <c r="XX2103" s="593"/>
      <c r="XY2103" s="593"/>
      <c r="XZ2103" s="593"/>
      <c r="YA2103" s="593"/>
      <c r="YB2103" s="593"/>
      <c r="YC2103" s="593"/>
      <c r="YD2103" s="593"/>
      <c r="YE2103" s="593"/>
      <c r="YF2103" s="593"/>
      <c r="YG2103" s="593"/>
      <c r="YH2103" s="593"/>
      <c r="YI2103" s="593"/>
      <c r="YJ2103" s="593"/>
      <c r="YK2103" s="593"/>
      <c r="YL2103" s="593"/>
      <c r="YM2103" s="593"/>
      <c r="YN2103" s="593"/>
      <c r="YO2103" s="593"/>
      <c r="YP2103" s="593"/>
      <c r="YQ2103" s="593"/>
      <c r="YR2103" s="593"/>
      <c r="YS2103" s="593"/>
      <c r="YT2103" s="593"/>
      <c r="YU2103" s="593"/>
      <c r="YV2103" s="593"/>
      <c r="YW2103" s="593"/>
      <c r="YX2103" s="593"/>
      <c r="YY2103" s="593"/>
      <c r="YZ2103" s="593"/>
      <c r="ZA2103" s="593"/>
      <c r="ZB2103" s="593"/>
      <c r="ZC2103" s="593"/>
      <c r="ZD2103" s="593"/>
      <c r="ZE2103" s="593"/>
      <c r="ZF2103" s="593"/>
      <c r="ZG2103" s="593"/>
      <c r="ZH2103" s="593"/>
      <c r="ZI2103" s="593"/>
      <c r="ZJ2103" s="593"/>
      <c r="ZK2103" s="593"/>
      <c r="ZL2103" s="593"/>
      <c r="ZM2103" s="593"/>
      <c r="ZN2103" s="593"/>
      <c r="ZO2103" s="593"/>
      <c r="ZP2103" s="593"/>
      <c r="ZQ2103" s="593"/>
      <c r="ZR2103" s="593"/>
      <c r="ZS2103" s="593"/>
      <c r="ZT2103" s="593"/>
      <c r="ZU2103" s="593"/>
      <c r="ZV2103" s="593"/>
      <c r="ZW2103" s="593"/>
      <c r="ZX2103" s="593"/>
      <c r="ZY2103" s="593"/>
      <c r="ZZ2103" s="593"/>
      <c r="AAA2103" s="593"/>
      <c r="AAB2103" s="593"/>
      <c r="AAC2103" s="593"/>
      <c r="AAD2103" s="593"/>
      <c r="AAE2103" s="593"/>
      <c r="AAF2103" s="593"/>
      <c r="AAG2103" s="593"/>
      <c r="AAH2103" s="593"/>
      <c r="AAI2103" s="593"/>
      <c r="AAJ2103" s="593"/>
      <c r="AAK2103" s="593"/>
      <c r="AAL2103" s="593"/>
      <c r="AAM2103" s="593"/>
      <c r="AAN2103" s="593"/>
      <c r="AAO2103" s="593"/>
      <c r="AAP2103" s="593"/>
      <c r="AAQ2103" s="593"/>
      <c r="AAR2103" s="593"/>
      <c r="AAS2103" s="593"/>
      <c r="AAT2103" s="593"/>
      <c r="AAU2103" s="593"/>
      <c r="AAV2103" s="593"/>
      <c r="AAW2103" s="593"/>
      <c r="AAX2103" s="593"/>
      <c r="AAY2103" s="593"/>
      <c r="AAZ2103" s="593"/>
      <c r="ABA2103" s="593"/>
      <c r="ABB2103" s="593"/>
      <c r="ABC2103" s="593"/>
      <c r="ABD2103" s="593"/>
      <c r="ABE2103" s="593"/>
      <c r="ABF2103" s="593"/>
      <c r="ABG2103" s="593"/>
      <c r="ABH2103" s="593"/>
      <c r="ABI2103" s="593"/>
      <c r="ABJ2103" s="593"/>
      <c r="ABK2103" s="593"/>
      <c r="ABL2103" s="593"/>
      <c r="ABM2103" s="593"/>
      <c r="ABN2103" s="593"/>
      <c r="ABO2103" s="593"/>
      <c r="ABP2103" s="593"/>
      <c r="ABQ2103" s="593"/>
      <c r="ABR2103" s="593"/>
      <c r="ABS2103" s="593"/>
      <c r="ABT2103" s="593"/>
      <c r="ABU2103" s="593"/>
      <c r="ABV2103" s="593"/>
      <c r="ABW2103" s="593"/>
      <c r="ABX2103" s="593"/>
      <c r="ABY2103" s="593"/>
      <c r="ABZ2103" s="593"/>
      <c r="ACA2103" s="593"/>
      <c r="ACB2103" s="593"/>
      <c r="ACC2103" s="593"/>
      <c r="ACD2103" s="593"/>
      <c r="ACE2103" s="593"/>
      <c r="ACF2103" s="593"/>
      <c r="ACG2103" s="593"/>
      <c r="ACH2103" s="593"/>
      <c r="ACI2103" s="593"/>
      <c r="ACJ2103" s="593"/>
      <c r="ACK2103" s="593"/>
      <c r="ACL2103" s="593"/>
      <c r="ACM2103" s="593"/>
      <c r="ACN2103" s="593"/>
      <c r="ACO2103" s="593"/>
      <c r="ACP2103" s="593"/>
      <c r="ACQ2103" s="593"/>
      <c r="ACR2103" s="593"/>
      <c r="ACS2103" s="593"/>
      <c r="ACT2103" s="593"/>
      <c r="ACU2103" s="593"/>
      <c r="ACV2103" s="593"/>
      <c r="ACW2103" s="593"/>
      <c r="ACX2103" s="593"/>
      <c r="ACY2103" s="593"/>
      <c r="ACZ2103" s="593"/>
      <c r="ADA2103" s="593"/>
      <c r="ADB2103" s="593"/>
      <c r="ADC2103" s="593"/>
      <c r="ADD2103" s="593"/>
      <c r="ADE2103" s="593"/>
      <c r="ADF2103" s="593"/>
      <c r="ADG2103" s="593"/>
      <c r="ADH2103" s="593"/>
      <c r="ADI2103" s="593"/>
      <c r="ADJ2103" s="593"/>
      <c r="ADK2103" s="593"/>
      <c r="ADL2103" s="593"/>
      <c r="ADM2103" s="593"/>
      <c r="ADN2103" s="593"/>
      <c r="ADO2103" s="593"/>
      <c r="ADP2103" s="593"/>
      <c r="ADQ2103" s="593"/>
      <c r="ADR2103" s="593"/>
      <c r="ADS2103" s="593"/>
      <c r="ADT2103" s="593"/>
      <c r="ADU2103" s="593"/>
      <c r="ADV2103" s="593"/>
      <c r="ADW2103" s="593"/>
      <c r="ADX2103" s="593"/>
      <c r="ADY2103" s="593"/>
      <c r="ADZ2103" s="593"/>
      <c r="AEA2103" s="593"/>
      <c r="AEB2103" s="593"/>
      <c r="AEC2103" s="593"/>
      <c r="AED2103" s="593"/>
      <c r="AEE2103" s="593"/>
      <c r="AEF2103" s="593"/>
      <c r="AEG2103" s="593"/>
      <c r="AEH2103" s="593"/>
      <c r="AEI2103" s="593"/>
      <c r="AEJ2103" s="593"/>
      <c r="AEK2103" s="593"/>
      <c r="AEL2103" s="593"/>
      <c r="AEM2103" s="593"/>
      <c r="AEN2103" s="593"/>
      <c r="AEO2103" s="593"/>
      <c r="AEP2103" s="593"/>
      <c r="AEQ2103" s="593"/>
      <c r="AER2103" s="593"/>
      <c r="AES2103" s="593"/>
      <c r="AET2103" s="593"/>
      <c r="AEU2103" s="593"/>
      <c r="AEV2103" s="593"/>
      <c r="AEW2103" s="593"/>
      <c r="AEX2103" s="593"/>
      <c r="AEY2103" s="593"/>
      <c r="AEZ2103" s="593"/>
      <c r="AFA2103" s="593"/>
      <c r="AFB2103" s="593"/>
      <c r="AFC2103" s="593"/>
      <c r="AFD2103" s="593"/>
      <c r="AFE2103" s="593"/>
      <c r="AFF2103" s="593"/>
      <c r="AFG2103" s="593"/>
      <c r="AFH2103" s="593"/>
      <c r="AFI2103" s="593"/>
      <c r="AFJ2103" s="593"/>
      <c r="AFK2103" s="593"/>
      <c r="AFL2103" s="593"/>
      <c r="AFM2103" s="593"/>
      <c r="AFN2103" s="593"/>
      <c r="AFO2103" s="593"/>
      <c r="AFP2103" s="593"/>
      <c r="AFQ2103" s="593"/>
      <c r="AFR2103" s="593"/>
      <c r="AFS2103" s="593"/>
      <c r="AFT2103" s="593"/>
      <c r="AFU2103" s="593"/>
      <c r="AFV2103" s="593"/>
      <c r="AFW2103" s="593"/>
      <c r="AFX2103" s="593"/>
      <c r="AFY2103" s="593"/>
      <c r="AFZ2103" s="593"/>
      <c r="AGA2103" s="593"/>
      <c r="AGB2103" s="593"/>
      <c r="AGC2103" s="593"/>
      <c r="AGD2103" s="593"/>
      <c r="AGE2103" s="593"/>
      <c r="AGF2103" s="593"/>
      <c r="AGG2103" s="593"/>
      <c r="AGH2103" s="593"/>
      <c r="AGI2103" s="593"/>
      <c r="AGJ2103" s="593"/>
      <c r="AGK2103" s="593"/>
      <c r="AGL2103" s="593"/>
      <c r="AGM2103" s="593"/>
      <c r="AGN2103" s="593"/>
      <c r="AGO2103" s="593"/>
      <c r="AGP2103" s="593"/>
      <c r="AGQ2103" s="593"/>
      <c r="AGR2103" s="593"/>
      <c r="AGS2103" s="593"/>
      <c r="AGT2103" s="593"/>
      <c r="AGU2103" s="593"/>
      <c r="AGV2103" s="593"/>
      <c r="AGW2103" s="593"/>
      <c r="AGX2103" s="593"/>
      <c r="AGY2103" s="593"/>
      <c r="AGZ2103" s="593"/>
      <c r="AHA2103" s="593"/>
      <c r="AHB2103" s="593"/>
      <c r="AHC2103" s="593"/>
      <c r="AHD2103" s="593"/>
      <c r="AHE2103" s="593"/>
      <c r="AHF2103" s="593"/>
      <c r="AHG2103" s="593"/>
      <c r="AHH2103" s="593"/>
      <c r="AHI2103" s="593"/>
      <c r="AHJ2103" s="593"/>
      <c r="AHK2103" s="593"/>
      <c r="AHL2103" s="593"/>
      <c r="AHM2103" s="593"/>
      <c r="AHN2103" s="593"/>
      <c r="AHO2103" s="593"/>
      <c r="AHP2103" s="593"/>
      <c r="AHQ2103" s="593"/>
      <c r="AHR2103" s="593"/>
      <c r="AHS2103" s="593"/>
      <c r="AHT2103" s="593"/>
      <c r="AHU2103" s="593"/>
      <c r="AHV2103" s="593"/>
      <c r="AHW2103" s="593"/>
      <c r="AHX2103" s="593"/>
      <c r="AHY2103" s="593"/>
      <c r="AHZ2103" s="593"/>
      <c r="AIA2103" s="593"/>
      <c r="AIB2103" s="593"/>
      <c r="AIC2103" s="593"/>
      <c r="AID2103" s="593"/>
      <c r="AIE2103" s="593"/>
      <c r="AIF2103" s="593"/>
      <c r="AIG2103" s="593"/>
      <c r="AIH2103" s="593"/>
      <c r="AII2103" s="593"/>
      <c r="AIJ2103" s="593"/>
      <c r="AIK2103" s="593"/>
      <c r="AIL2103" s="593"/>
      <c r="AIM2103" s="593"/>
      <c r="AIN2103" s="593"/>
      <c r="AIO2103" s="593"/>
      <c r="AIP2103" s="593"/>
      <c r="AIQ2103" s="593"/>
      <c r="AIR2103" s="593"/>
      <c r="AIS2103" s="593"/>
      <c r="AIT2103" s="593"/>
      <c r="AIU2103" s="593"/>
      <c r="AIV2103" s="593"/>
      <c r="AIW2103" s="593"/>
      <c r="AIX2103" s="593"/>
      <c r="AIY2103" s="593"/>
      <c r="AIZ2103" s="593"/>
      <c r="AJA2103" s="593"/>
      <c r="AJB2103" s="593"/>
      <c r="AJC2103" s="593"/>
      <c r="AJD2103" s="593"/>
      <c r="AJE2103" s="593"/>
      <c r="AJF2103" s="593"/>
      <c r="AJG2103" s="593"/>
      <c r="AJH2103" s="593"/>
      <c r="AJI2103" s="593"/>
      <c r="AJJ2103" s="593"/>
      <c r="AJK2103" s="593"/>
      <c r="AJL2103" s="593"/>
      <c r="AJM2103" s="593"/>
      <c r="AJN2103" s="593"/>
      <c r="AJO2103" s="593"/>
      <c r="AJP2103" s="593"/>
      <c r="AJQ2103" s="593"/>
      <c r="AJR2103" s="593"/>
      <c r="AJS2103" s="593"/>
      <c r="AJT2103" s="593"/>
      <c r="AJU2103" s="593"/>
      <c r="AJV2103" s="593"/>
      <c r="AJW2103" s="593"/>
      <c r="AJX2103" s="593"/>
      <c r="AJY2103" s="593"/>
      <c r="AJZ2103" s="593"/>
      <c r="AKA2103" s="593"/>
      <c r="AKB2103" s="593"/>
      <c r="AKC2103" s="593"/>
      <c r="AKD2103" s="593"/>
      <c r="AKE2103" s="593"/>
      <c r="AKF2103" s="593"/>
      <c r="AKG2103" s="593"/>
      <c r="AKH2103" s="593"/>
      <c r="AKI2103" s="593"/>
      <c r="AKJ2103" s="593"/>
      <c r="AKK2103" s="593"/>
      <c r="AKL2103" s="593"/>
      <c r="AKM2103" s="593"/>
      <c r="AKN2103" s="593"/>
      <c r="AKO2103" s="593"/>
      <c r="AKP2103" s="593"/>
      <c r="AKQ2103" s="593"/>
      <c r="AKR2103" s="593"/>
      <c r="AKS2103" s="593"/>
      <c r="AKT2103" s="593"/>
      <c r="AKU2103" s="593"/>
      <c r="AKV2103" s="593"/>
      <c r="AKW2103" s="593"/>
      <c r="AKX2103" s="593"/>
      <c r="AKY2103" s="593"/>
      <c r="AKZ2103" s="593"/>
      <c r="ALA2103" s="593"/>
      <c r="ALB2103" s="593"/>
      <c r="ALC2103" s="593"/>
      <c r="ALD2103" s="593"/>
      <c r="ALE2103" s="593"/>
      <c r="ALF2103" s="593"/>
      <c r="ALG2103" s="593"/>
      <c r="ALH2103" s="593"/>
      <c r="ALI2103" s="593"/>
      <c r="ALJ2103" s="593"/>
      <c r="ALK2103" s="593"/>
      <c r="ALL2103" s="593"/>
      <c r="ALM2103" s="593"/>
      <c r="ALN2103" s="593"/>
      <c r="ALO2103" s="593"/>
      <c r="ALP2103" s="593"/>
      <c r="ALQ2103" s="593"/>
      <c r="ALR2103" s="593"/>
      <c r="ALS2103" s="593"/>
      <c r="ALT2103" s="593"/>
      <c r="ALU2103" s="593"/>
      <c r="ALV2103" s="593"/>
      <c r="ALW2103" s="593"/>
      <c r="ALX2103" s="593"/>
      <c r="ALY2103" s="593"/>
      <c r="ALZ2103" s="593"/>
      <c r="AMA2103" s="593"/>
      <c r="AMB2103" s="593"/>
      <c r="AMC2103" s="593"/>
      <c r="AMD2103" s="593"/>
      <c r="AME2103" s="593"/>
      <c r="AMF2103" s="593"/>
      <c r="AMG2103" s="593"/>
      <c r="AMH2103" s="593"/>
      <c r="AMI2103" s="593"/>
      <c r="AMJ2103" s="593"/>
      <c r="AMK2103" s="593"/>
      <c r="AML2103" s="593"/>
      <c r="AMM2103" s="593"/>
      <c r="AMN2103" s="593"/>
      <c r="AMO2103" s="593"/>
      <c r="AMP2103" s="593"/>
      <c r="AMQ2103" s="593"/>
      <c r="AMR2103" s="593"/>
      <c r="AMS2103" s="593"/>
      <c r="AMT2103" s="593"/>
      <c r="AMU2103" s="593"/>
      <c r="AMV2103" s="593"/>
      <c r="AMW2103" s="593"/>
      <c r="AMX2103" s="593"/>
      <c r="AMY2103" s="593"/>
      <c r="AMZ2103" s="593"/>
      <c r="ANA2103" s="593"/>
      <c r="ANB2103" s="593"/>
      <c r="ANC2103" s="593"/>
      <c r="AND2103" s="593"/>
      <c r="ANE2103" s="593"/>
      <c r="ANF2103" s="593"/>
      <c r="ANG2103" s="593"/>
      <c r="ANH2103" s="593"/>
      <c r="ANI2103" s="593"/>
      <c r="ANJ2103" s="593"/>
      <c r="ANK2103" s="593"/>
      <c r="ANL2103" s="593"/>
      <c r="ANM2103" s="593"/>
      <c r="ANN2103" s="593"/>
      <c r="ANO2103" s="593"/>
      <c r="ANP2103" s="593"/>
      <c r="ANQ2103" s="593"/>
      <c r="ANR2103" s="593"/>
      <c r="ANS2103" s="593"/>
      <c r="ANT2103" s="593"/>
      <c r="ANU2103" s="593"/>
      <c r="ANV2103" s="593"/>
      <c r="ANW2103" s="593"/>
      <c r="ANX2103" s="593"/>
      <c r="ANY2103" s="593"/>
      <c r="ANZ2103" s="593"/>
      <c r="AOA2103" s="593"/>
      <c r="AOB2103" s="593"/>
      <c r="AOC2103" s="593"/>
      <c r="AOD2103" s="593"/>
      <c r="AOE2103" s="593"/>
      <c r="AOF2103" s="593"/>
      <c r="AOG2103" s="593"/>
      <c r="AOH2103" s="593"/>
      <c r="AOI2103" s="593"/>
      <c r="AOJ2103" s="593"/>
      <c r="AOK2103" s="593"/>
      <c r="AOL2103" s="593"/>
      <c r="AOM2103" s="593"/>
      <c r="AON2103" s="593"/>
      <c r="AOO2103" s="593"/>
      <c r="AOP2103" s="593"/>
      <c r="AOQ2103" s="593"/>
      <c r="AOR2103" s="593"/>
      <c r="AOS2103" s="593"/>
      <c r="AOT2103" s="593"/>
      <c r="AOU2103" s="593"/>
      <c r="AOV2103" s="593"/>
      <c r="AOW2103" s="593"/>
      <c r="AOX2103" s="593"/>
      <c r="AOY2103" s="593"/>
      <c r="AOZ2103" s="593"/>
      <c r="APA2103" s="593"/>
      <c r="APB2103" s="593"/>
      <c r="APC2103" s="593"/>
      <c r="APD2103" s="593"/>
      <c r="APE2103" s="593"/>
      <c r="APF2103" s="593"/>
      <c r="APG2103" s="593"/>
      <c r="APH2103" s="593"/>
      <c r="API2103" s="593"/>
      <c r="APJ2103" s="593"/>
      <c r="APK2103" s="593"/>
      <c r="APL2103" s="593"/>
      <c r="APM2103" s="593"/>
      <c r="APN2103" s="593"/>
      <c r="APO2103" s="593"/>
      <c r="APP2103" s="593"/>
      <c r="APQ2103" s="593"/>
      <c r="APR2103" s="593"/>
      <c r="APS2103" s="593"/>
      <c r="APT2103" s="593"/>
      <c r="APU2103" s="593"/>
      <c r="APV2103" s="593"/>
      <c r="APW2103" s="593"/>
      <c r="APX2103" s="593"/>
      <c r="APY2103" s="593"/>
      <c r="APZ2103" s="593"/>
      <c r="AQA2103" s="593"/>
      <c r="AQB2103" s="593"/>
      <c r="AQC2103" s="593"/>
      <c r="AQD2103" s="593"/>
      <c r="AQE2103" s="593"/>
      <c r="AQF2103" s="593"/>
      <c r="AQG2103" s="593"/>
      <c r="AQH2103" s="593"/>
      <c r="AQI2103" s="593"/>
      <c r="AQJ2103" s="593"/>
      <c r="AQK2103" s="593"/>
      <c r="AQL2103" s="593"/>
      <c r="AQM2103" s="593"/>
      <c r="AQN2103" s="593"/>
      <c r="AQO2103" s="593"/>
      <c r="AQP2103" s="593"/>
      <c r="AQQ2103" s="593"/>
      <c r="AQR2103" s="593"/>
      <c r="AQS2103" s="593"/>
      <c r="AQT2103" s="593"/>
      <c r="AQU2103" s="593"/>
      <c r="AQV2103" s="593"/>
      <c r="AQW2103" s="593"/>
      <c r="AQX2103" s="593"/>
      <c r="AQY2103" s="593"/>
      <c r="AQZ2103" s="593"/>
      <c r="ARA2103" s="593"/>
      <c r="ARB2103" s="593"/>
      <c r="ARC2103" s="593"/>
      <c r="ARD2103" s="593"/>
      <c r="ARE2103" s="593"/>
      <c r="ARF2103" s="593"/>
      <c r="ARG2103" s="593"/>
      <c r="ARH2103" s="593"/>
      <c r="ARI2103" s="593"/>
      <c r="ARJ2103" s="593"/>
      <c r="ARK2103" s="593"/>
      <c r="ARL2103" s="593"/>
      <c r="ARM2103" s="593"/>
      <c r="ARN2103" s="593"/>
      <c r="ARO2103" s="593"/>
      <c r="ARP2103" s="593"/>
      <c r="ARQ2103" s="593"/>
      <c r="ARR2103" s="593"/>
      <c r="ARS2103" s="593"/>
      <c r="ART2103" s="593"/>
      <c r="ARU2103" s="593"/>
      <c r="ARV2103" s="593"/>
      <c r="ARW2103" s="593"/>
      <c r="ARX2103" s="593"/>
      <c r="ARY2103" s="593"/>
      <c r="ARZ2103" s="593"/>
      <c r="ASA2103" s="593"/>
      <c r="ASB2103" s="593"/>
      <c r="ASC2103" s="593"/>
      <c r="ASD2103" s="593"/>
      <c r="ASE2103" s="593"/>
      <c r="ASF2103" s="593"/>
      <c r="ASG2103" s="593"/>
      <c r="ASH2103" s="593"/>
      <c r="ASI2103" s="593"/>
      <c r="ASJ2103" s="593"/>
      <c r="ASK2103" s="593"/>
      <c r="ASL2103" s="593"/>
      <c r="ASM2103" s="593"/>
      <c r="ASN2103" s="593"/>
      <c r="ASO2103" s="593"/>
      <c r="ASP2103" s="593"/>
      <c r="ASQ2103" s="593"/>
      <c r="ASR2103" s="593"/>
      <c r="ASS2103" s="593"/>
      <c r="AST2103" s="593"/>
      <c r="ASU2103" s="593"/>
      <c r="ASV2103" s="593"/>
      <c r="ASW2103" s="593"/>
      <c r="ASX2103" s="593"/>
      <c r="ASY2103" s="593"/>
      <c r="ASZ2103" s="593"/>
      <c r="ATA2103" s="593"/>
      <c r="ATB2103" s="593"/>
      <c r="ATC2103" s="593"/>
      <c r="ATD2103" s="593"/>
      <c r="ATE2103" s="593"/>
      <c r="ATF2103" s="593"/>
      <c r="ATG2103" s="593"/>
      <c r="ATH2103" s="593"/>
      <c r="ATI2103" s="593"/>
      <c r="ATJ2103" s="593"/>
      <c r="ATK2103" s="593"/>
      <c r="ATL2103" s="593"/>
      <c r="ATM2103" s="593"/>
      <c r="ATN2103" s="593"/>
      <c r="ATO2103" s="593"/>
      <c r="ATP2103" s="593"/>
      <c r="ATQ2103" s="593"/>
      <c r="ATR2103" s="593"/>
      <c r="ATS2103" s="593"/>
      <c r="ATT2103" s="593"/>
      <c r="ATU2103" s="593"/>
      <c r="ATV2103" s="593"/>
      <c r="ATW2103" s="593"/>
      <c r="ATX2103" s="593"/>
      <c r="ATY2103" s="593"/>
      <c r="ATZ2103" s="593"/>
      <c r="AUA2103" s="593"/>
      <c r="AUB2103" s="593"/>
      <c r="AUC2103" s="593"/>
      <c r="AUD2103" s="593"/>
      <c r="AUE2103" s="593"/>
      <c r="AUF2103" s="593"/>
      <c r="AUG2103" s="593"/>
      <c r="AUH2103" s="593"/>
      <c r="AUI2103" s="593"/>
      <c r="AUJ2103" s="593"/>
      <c r="AUK2103" s="593"/>
      <c r="AUL2103" s="593"/>
      <c r="AUM2103" s="593"/>
      <c r="AUN2103" s="593"/>
      <c r="AUO2103" s="593"/>
      <c r="AUP2103" s="593"/>
      <c r="AUQ2103" s="593"/>
      <c r="AUR2103" s="593"/>
      <c r="AUS2103" s="593"/>
      <c r="AUT2103" s="593"/>
      <c r="AUU2103" s="593"/>
      <c r="AUV2103" s="593"/>
      <c r="AUW2103" s="593"/>
      <c r="AUX2103" s="593"/>
      <c r="AUY2103" s="593"/>
      <c r="AUZ2103" s="593"/>
      <c r="AVA2103" s="593"/>
      <c r="AVB2103" s="593"/>
      <c r="AVC2103" s="593"/>
      <c r="AVD2103" s="593"/>
      <c r="AVE2103" s="593"/>
      <c r="AVF2103" s="593"/>
      <c r="AVG2103" s="593"/>
      <c r="AVH2103" s="593"/>
      <c r="AVI2103" s="593"/>
      <c r="AVJ2103" s="593"/>
      <c r="AVK2103" s="593"/>
    </row>
    <row r="2104" spans="1:1259">
      <c r="A2104" s="697"/>
      <c r="B2104" s="558" t="s">
        <v>1217</v>
      </c>
      <c r="C2104" s="558" t="s">
        <v>1217</v>
      </c>
      <c r="D2104" s="676" t="s">
        <v>1067</v>
      </c>
      <c r="E2104" s="524" t="s">
        <v>1177</v>
      </c>
      <c r="F2104" s="665" t="s">
        <v>87</v>
      </c>
      <c r="G2104" s="676">
        <v>2022</v>
      </c>
      <c r="H2104" s="676">
        <v>6</v>
      </c>
      <c r="I2104" s="687"/>
      <c r="J2104" s="677"/>
      <c r="K2104" s="676" t="s">
        <v>1309</v>
      </c>
      <c r="L2104" s="677" t="s">
        <v>1304</v>
      </c>
      <c r="M2104" s="677">
        <v>44628</v>
      </c>
      <c r="N2104" s="677">
        <v>44713</v>
      </c>
      <c r="O2104" s="677"/>
      <c r="P2104" s="677"/>
      <c r="Q2104" s="677"/>
      <c r="R2104" s="677"/>
      <c r="S2104" s="676" t="s">
        <v>1071</v>
      </c>
      <c r="T2104" s="676">
        <v>72</v>
      </c>
      <c r="U2104" s="676">
        <v>49303155</v>
      </c>
      <c r="V2104" s="676" t="s">
        <v>1072</v>
      </c>
      <c r="W2104" s="678">
        <v>475</v>
      </c>
      <c r="X2104" s="551">
        <v>638</v>
      </c>
      <c r="Y2104" s="693">
        <v>303050</v>
      </c>
      <c r="Z2104" s="667">
        <v>0.47</v>
      </c>
      <c r="AA2104" s="682">
        <f>Y2104*Z2104</f>
        <v>142433.5</v>
      </c>
      <c r="AB2104" s="521"/>
      <c r="AC2104" s="668">
        <v>0</v>
      </c>
      <c r="AD2104" s="676"/>
      <c r="AE2104" s="669"/>
      <c r="AF2104" s="695">
        <f>AA2104+AD2104+AE2104</f>
        <v>142433.5</v>
      </c>
      <c r="AG2104" s="665" t="s">
        <v>1073</v>
      </c>
      <c r="AH2104" s="641"/>
      <c r="AI2104" s="676">
        <v>60</v>
      </c>
      <c r="AJ2104" s="665" t="s">
        <v>1305</v>
      </c>
      <c r="AK2104" s="676" t="s">
        <v>1306</v>
      </c>
      <c r="AL2104" s="696" t="s">
        <v>1307</v>
      </c>
      <c r="AM2104" s="665" t="s">
        <v>52</v>
      </c>
      <c r="AN2104" s="665" t="s">
        <v>1076</v>
      </c>
      <c r="AO2104" s="665"/>
      <c r="AP2104" s="676"/>
      <c r="AQ2104" s="676" t="s">
        <v>37</v>
      </c>
      <c r="AR2104" s="676"/>
      <c r="AS2104" s="523" t="s">
        <v>1078</v>
      </c>
      <c r="AT2104" s="523"/>
      <c r="AU2104" s="523"/>
      <c r="AV2104" s="674"/>
      <c r="AW2104" s="673">
        <f>U2104</f>
        <v>49303155</v>
      </c>
      <c r="AX2104" s="673" cm="1">
        <f t="array" ref="AX2104">SUM(MID(0&amp;AW2104,LARGE(INDEX(ISNUMBER(--MID(AW2104,ROW($1:$8),1))*ROW($1:$8),),ROW($1:$8))+1,1)*10^ROW($1:$8)/10)</f>
        <v>49303155</v>
      </c>
      <c r="AY2104" s="673" t="str">
        <f>VLOOKUP($AX2104,'Item Master Data'!$A:$F,3,FALSE)</f>
        <v>Q.PEAK DUO XL G10 BFG</v>
      </c>
      <c r="AZ2104" s="673">
        <f>VLOOKUP($AX2104,'Item Master Data'!$A:$F,6,FALSE)</f>
        <v>475</v>
      </c>
      <c r="BA2104" s="673">
        <f>X2104/BB2104</f>
        <v>22</v>
      </c>
      <c r="BB2104" s="673">
        <f>VLOOKUP(AX2104,'Item Master Data'!$A:$G,7,FALSE)</f>
        <v>29</v>
      </c>
      <c r="BC2104" s="673"/>
      <c r="BD2104" s="673">
        <f>W2104-AZ2104</f>
        <v>0</v>
      </c>
      <c r="BE2104" s="593"/>
      <c r="BF2104" s="593"/>
      <c r="BG2104" s="593"/>
      <c r="BH2104" s="593"/>
      <c r="BI2104" s="593"/>
      <c r="BJ2104" s="593"/>
      <c r="BK2104" s="593"/>
      <c r="BL2104" s="593"/>
      <c r="BM2104" s="593"/>
      <c r="BN2104" s="593"/>
      <c r="BO2104" s="593"/>
      <c r="BP2104" s="593"/>
      <c r="BQ2104" s="593"/>
      <c r="BR2104" s="593"/>
      <c r="BS2104" s="593"/>
      <c r="BT2104" s="593"/>
      <c r="BU2104" s="593"/>
      <c r="BV2104" s="593"/>
      <c r="BW2104" s="593"/>
      <c r="BX2104" s="593"/>
      <c r="BY2104" s="593"/>
      <c r="BZ2104" s="593"/>
      <c r="CA2104" s="593"/>
      <c r="CB2104" s="593"/>
      <c r="CC2104" s="593"/>
      <c r="CD2104" s="593"/>
      <c r="CE2104" s="593"/>
      <c r="CF2104" s="593"/>
      <c r="CG2104" s="593"/>
      <c r="CH2104" s="593"/>
      <c r="CI2104" s="593"/>
      <c r="CJ2104" s="593"/>
      <c r="CK2104" s="593"/>
      <c r="CL2104" s="593"/>
      <c r="CM2104" s="593"/>
      <c r="CN2104" s="593"/>
      <c r="CO2104" s="593"/>
      <c r="CP2104" s="593"/>
      <c r="CQ2104" s="593"/>
      <c r="CR2104" s="593"/>
      <c r="CS2104" s="593"/>
      <c r="CT2104" s="593"/>
      <c r="CU2104" s="593"/>
      <c r="CV2104" s="593"/>
      <c r="CW2104" s="593"/>
      <c r="CX2104" s="593"/>
      <c r="CY2104" s="593"/>
      <c r="CZ2104" s="593"/>
      <c r="DA2104" s="593"/>
      <c r="DB2104" s="593"/>
      <c r="DC2104" s="593"/>
      <c r="DD2104" s="593"/>
      <c r="DE2104" s="593"/>
      <c r="DF2104" s="593"/>
      <c r="DG2104" s="593"/>
      <c r="DH2104" s="593"/>
      <c r="DI2104" s="593"/>
      <c r="DJ2104" s="593"/>
      <c r="DK2104" s="593"/>
      <c r="DL2104" s="593"/>
      <c r="DM2104" s="593"/>
      <c r="DN2104" s="593"/>
      <c r="DO2104" s="593"/>
      <c r="DP2104" s="593"/>
      <c r="DQ2104" s="593"/>
      <c r="DR2104" s="593"/>
      <c r="DS2104" s="593"/>
      <c r="DT2104" s="593"/>
      <c r="DU2104" s="593"/>
      <c r="DV2104" s="593"/>
      <c r="DW2104" s="593"/>
      <c r="DX2104" s="593"/>
      <c r="DY2104" s="593"/>
      <c r="DZ2104" s="593"/>
      <c r="EA2104" s="593"/>
      <c r="EB2104" s="593"/>
      <c r="EC2104" s="593"/>
      <c r="ED2104" s="593"/>
      <c r="EE2104" s="593"/>
      <c r="EF2104" s="593"/>
      <c r="EG2104" s="593"/>
      <c r="EH2104" s="593"/>
      <c r="EI2104" s="593"/>
      <c r="EJ2104" s="593"/>
      <c r="EK2104" s="593"/>
      <c r="EL2104" s="593"/>
      <c r="EM2104" s="593"/>
      <c r="EN2104" s="593"/>
      <c r="EO2104" s="593"/>
      <c r="EP2104" s="593"/>
      <c r="EQ2104" s="593"/>
      <c r="ER2104" s="593"/>
      <c r="ES2104" s="593"/>
      <c r="ET2104" s="593"/>
      <c r="EU2104" s="593"/>
      <c r="EV2104" s="593"/>
      <c r="EW2104" s="593"/>
      <c r="EX2104" s="593"/>
      <c r="EY2104" s="593"/>
      <c r="EZ2104" s="593"/>
      <c r="FA2104" s="593"/>
      <c r="FB2104" s="593"/>
      <c r="FC2104" s="593"/>
      <c r="FD2104" s="593"/>
      <c r="FE2104" s="593"/>
      <c r="FF2104" s="593"/>
      <c r="FG2104" s="593"/>
      <c r="FH2104" s="593"/>
      <c r="FI2104" s="593"/>
      <c r="FJ2104" s="593"/>
      <c r="FK2104" s="593"/>
      <c r="FL2104" s="593"/>
      <c r="FM2104" s="593"/>
      <c r="FN2104" s="593"/>
      <c r="FO2104" s="593"/>
      <c r="FP2104" s="593"/>
      <c r="FQ2104" s="593"/>
      <c r="FR2104" s="593"/>
      <c r="FS2104" s="593"/>
      <c r="FT2104" s="593"/>
      <c r="FU2104" s="593"/>
      <c r="FV2104" s="593"/>
      <c r="FW2104" s="593"/>
      <c r="FX2104" s="593"/>
      <c r="FY2104" s="593"/>
      <c r="FZ2104" s="593"/>
      <c r="GA2104" s="593"/>
      <c r="GB2104" s="593"/>
      <c r="GC2104" s="593"/>
      <c r="GD2104" s="593"/>
      <c r="GE2104" s="593"/>
      <c r="GF2104" s="593"/>
      <c r="GG2104" s="593"/>
      <c r="GH2104" s="593"/>
      <c r="GI2104" s="593"/>
      <c r="GJ2104" s="593"/>
      <c r="GK2104" s="593"/>
      <c r="GL2104" s="593"/>
      <c r="GM2104" s="593"/>
      <c r="GN2104" s="593"/>
      <c r="GO2104" s="593"/>
      <c r="GP2104" s="593"/>
      <c r="GQ2104" s="593"/>
      <c r="GR2104" s="593"/>
      <c r="GS2104" s="593"/>
      <c r="GT2104" s="593"/>
      <c r="GU2104" s="593"/>
      <c r="GV2104" s="593"/>
      <c r="GW2104" s="593"/>
      <c r="GX2104" s="593"/>
      <c r="GY2104" s="593"/>
      <c r="GZ2104" s="593"/>
      <c r="HA2104" s="593"/>
      <c r="HB2104" s="593"/>
      <c r="HC2104" s="593"/>
      <c r="HD2104" s="593"/>
      <c r="HE2104" s="593"/>
      <c r="HF2104" s="593"/>
      <c r="HG2104" s="593"/>
      <c r="HH2104" s="593"/>
      <c r="HI2104" s="593"/>
      <c r="HJ2104" s="593"/>
      <c r="HK2104" s="593"/>
      <c r="HL2104" s="593"/>
      <c r="HM2104" s="593"/>
      <c r="HN2104" s="593"/>
      <c r="HO2104" s="593"/>
      <c r="HP2104" s="593"/>
      <c r="HQ2104" s="593"/>
      <c r="HR2104" s="593"/>
      <c r="HS2104" s="593"/>
      <c r="HT2104" s="593"/>
      <c r="HU2104" s="593"/>
      <c r="HV2104" s="593"/>
      <c r="HW2104" s="593"/>
      <c r="HX2104" s="593"/>
      <c r="HY2104" s="593"/>
      <c r="HZ2104" s="593"/>
      <c r="IA2104" s="593"/>
      <c r="IB2104" s="593"/>
      <c r="IC2104" s="593"/>
      <c r="ID2104" s="593"/>
      <c r="IE2104" s="593"/>
      <c r="IF2104" s="593"/>
      <c r="IG2104" s="593"/>
      <c r="IH2104" s="593"/>
      <c r="II2104" s="593"/>
      <c r="IJ2104" s="593"/>
      <c r="IK2104" s="593"/>
      <c r="IL2104" s="593"/>
      <c r="IM2104" s="593"/>
      <c r="IN2104" s="593"/>
      <c r="IO2104" s="593"/>
      <c r="IP2104" s="593"/>
      <c r="IQ2104" s="593"/>
      <c r="IR2104" s="593"/>
      <c r="IS2104" s="593"/>
      <c r="IT2104" s="593"/>
      <c r="IU2104" s="593"/>
      <c r="IV2104" s="593"/>
      <c r="IW2104" s="593"/>
      <c r="IX2104" s="593"/>
      <c r="IY2104" s="593"/>
      <c r="IZ2104" s="593"/>
      <c r="JA2104" s="593"/>
      <c r="JB2104" s="593"/>
      <c r="JC2104" s="593"/>
      <c r="JD2104" s="593"/>
      <c r="JE2104" s="593"/>
      <c r="JF2104" s="593"/>
      <c r="JG2104" s="593"/>
      <c r="JH2104" s="593"/>
      <c r="JI2104" s="593"/>
      <c r="JJ2104" s="593"/>
      <c r="JK2104" s="593"/>
      <c r="JL2104" s="593"/>
      <c r="JM2104" s="593"/>
      <c r="JN2104" s="593"/>
      <c r="JO2104" s="593"/>
      <c r="JP2104" s="593"/>
      <c r="JQ2104" s="593"/>
      <c r="JR2104" s="593"/>
      <c r="JS2104" s="593"/>
      <c r="JT2104" s="593"/>
      <c r="JU2104" s="593"/>
      <c r="JV2104" s="593"/>
      <c r="JW2104" s="593"/>
      <c r="JX2104" s="593"/>
      <c r="JY2104" s="593"/>
      <c r="JZ2104" s="593"/>
      <c r="KA2104" s="593"/>
      <c r="KB2104" s="593"/>
      <c r="KC2104" s="593"/>
      <c r="KD2104" s="593"/>
      <c r="KE2104" s="593"/>
      <c r="KF2104" s="593"/>
      <c r="KG2104" s="593"/>
      <c r="KH2104" s="593"/>
      <c r="KI2104" s="593"/>
      <c r="KJ2104" s="593"/>
      <c r="KK2104" s="593"/>
      <c r="KL2104" s="593"/>
      <c r="KM2104" s="593"/>
      <c r="KN2104" s="593"/>
      <c r="KO2104" s="593"/>
      <c r="KP2104" s="593"/>
      <c r="KQ2104" s="593"/>
      <c r="KR2104" s="593"/>
      <c r="KS2104" s="593"/>
      <c r="KT2104" s="593"/>
      <c r="KU2104" s="593"/>
      <c r="KV2104" s="593"/>
      <c r="KW2104" s="593"/>
      <c r="KX2104" s="593"/>
      <c r="KY2104" s="593"/>
      <c r="KZ2104" s="593"/>
      <c r="LA2104" s="593"/>
      <c r="LB2104" s="593"/>
      <c r="LC2104" s="593"/>
      <c r="LD2104" s="593"/>
      <c r="LE2104" s="593"/>
      <c r="LF2104" s="593"/>
      <c r="LG2104" s="593"/>
      <c r="LH2104" s="593"/>
      <c r="LI2104" s="593"/>
      <c r="LJ2104" s="593"/>
      <c r="LK2104" s="593"/>
      <c r="LL2104" s="593"/>
      <c r="LM2104" s="593"/>
      <c r="LN2104" s="593"/>
      <c r="LO2104" s="593"/>
      <c r="LP2104" s="593"/>
      <c r="LQ2104" s="593"/>
      <c r="LR2104" s="593"/>
      <c r="LS2104" s="593"/>
      <c r="LT2104" s="593"/>
      <c r="LU2104" s="593"/>
      <c r="LV2104" s="593"/>
      <c r="LW2104" s="593"/>
      <c r="LX2104" s="593"/>
      <c r="LY2104" s="593"/>
      <c r="LZ2104" s="593"/>
      <c r="MA2104" s="593"/>
      <c r="MB2104" s="593"/>
      <c r="MC2104" s="593"/>
      <c r="MD2104" s="593"/>
      <c r="ME2104" s="593"/>
      <c r="MF2104" s="593"/>
      <c r="MG2104" s="593"/>
      <c r="MH2104" s="593"/>
      <c r="MI2104" s="593"/>
      <c r="MJ2104" s="593"/>
      <c r="MK2104" s="593"/>
      <c r="ML2104" s="593"/>
      <c r="MM2104" s="593"/>
      <c r="MN2104" s="593"/>
      <c r="MO2104" s="593"/>
      <c r="MP2104" s="593"/>
      <c r="MQ2104" s="593"/>
      <c r="MR2104" s="593"/>
      <c r="MS2104" s="593"/>
      <c r="MT2104" s="593"/>
      <c r="MU2104" s="593"/>
      <c r="MV2104" s="593"/>
      <c r="MW2104" s="593"/>
      <c r="MX2104" s="593"/>
      <c r="MY2104" s="593"/>
      <c r="MZ2104" s="593"/>
      <c r="NA2104" s="593"/>
      <c r="NB2104" s="593"/>
      <c r="NC2104" s="593"/>
      <c r="ND2104" s="593"/>
      <c r="NE2104" s="593"/>
      <c r="NF2104" s="593"/>
      <c r="NG2104" s="593"/>
      <c r="NH2104" s="593"/>
      <c r="NI2104" s="593"/>
      <c r="NJ2104" s="593"/>
      <c r="NK2104" s="593"/>
      <c r="NL2104" s="593"/>
      <c r="NM2104" s="593"/>
      <c r="NN2104" s="593"/>
      <c r="NO2104" s="593"/>
      <c r="NP2104" s="593"/>
      <c r="NQ2104" s="593"/>
      <c r="NR2104" s="593"/>
      <c r="NS2104" s="593"/>
      <c r="NT2104" s="593"/>
      <c r="NU2104" s="593"/>
      <c r="NV2104" s="593"/>
      <c r="NW2104" s="593"/>
      <c r="NX2104" s="593"/>
      <c r="NY2104" s="593"/>
      <c r="NZ2104" s="593"/>
      <c r="OA2104" s="593"/>
      <c r="OB2104" s="593"/>
      <c r="OC2104" s="593"/>
      <c r="OD2104" s="593"/>
      <c r="OE2104" s="593"/>
      <c r="OF2104" s="593"/>
      <c r="OG2104" s="593"/>
      <c r="OH2104" s="593"/>
      <c r="OI2104" s="593"/>
      <c r="OJ2104" s="593"/>
      <c r="OK2104" s="593"/>
      <c r="OL2104" s="593"/>
      <c r="OM2104" s="593"/>
      <c r="ON2104" s="593"/>
      <c r="OO2104" s="593"/>
      <c r="OP2104" s="593"/>
      <c r="OQ2104" s="593"/>
      <c r="OR2104" s="593"/>
      <c r="OS2104" s="593"/>
      <c r="OT2104" s="593"/>
      <c r="OU2104" s="593"/>
      <c r="OV2104" s="593"/>
      <c r="OW2104" s="593"/>
      <c r="OX2104" s="593"/>
      <c r="OY2104" s="593"/>
      <c r="OZ2104" s="593"/>
      <c r="PA2104" s="593"/>
      <c r="PB2104" s="593"/>
      <c r="PC2104" s="593"/>
      <c r="PD2104" s="593"/>
      <c r="PE2104" s="593"/>
      <c r="PF2104" s="593"/>
      <c r="PG2104" s="593"/>
      <c r="PH2104" s="593"/>
      <c r="PI2104" s="593"/>
      <c r="PJ2104" s="593"/>
      <c r="PK2104" s="593"/>
      <c r="PL2104" s="593"/>
      <c r="PM2104" s="593"/>
      <c r="PN2104" s="593"/>
      <c r="PO2104" s="593"/>
      <c r="PP2104" s="593"/>
      <c r="PQ2104" s="593"/>
      <c r="PR2104" s="593"/>
      <c r="PS2104" s="593"/>
      <c r="PT2104" s="593"/>
      <c r="PU2104" s="593"/>
      <c r="PV2104" s="593"/>
      <c r="PW2104" s="593"/>
      <c r="PX2104" s="593"/>
      <c r="PY2104" s="593"/>
      <c r="PZ2104" s="593"/>
      <c r="QA2104" s="593"/>
      <c r="QB2104" s="593"/>
      <c r="QC2104" s="593"/>
      <c r="QD2104" s="593"/>
      <c r="QE2104" s="593"/>
      <c r="QF2104" s="593"/>
      <c r="QG2104" s="593"/>
      <c r="QH2104" s="593"/>
      <c r="QI2104" s="593"/>
      <c r="QJ2104" s="593"/>
      <c r="QK2104" s="593"/>
      <c r="QL2104" s="593"/>
      <c r="QM2104" s="593"/>
      <c r="QN2104" s="593"/>
      <c r="QO2104" s="593"/>
      <c r="QP2104" s="593"/>
      <c r="QQ2104" s="593"/>
      <c r="QR2104" s="593"/>
      <c r="QS2104" s="593"/>
      <c r="QT2104" s="593"/>
      <c r="QU2104" s="593"/>
      <c r="QV2104" s="593"/>
      <c r="QW2104" s="593"/>
      <c r="QX2104" s="593"/>
      <c r="QY2104" s="593"/>
      <c r="QZ2104" s="593"/>
      <c r="RA2104" s="593"/>
      <c r="RB2104" s="593"/>
      <c r="RC2104" s="593"/>
      <c r="RD2104" s="593"/>
      <c r="RE2104" s="593"/>
      <c r="RF2104" s="593"/>
      <c r="RG2104" s="593"/>
      <c r="RH2104" s="593"/>
      <c r="RI2104" s="593"/>
      <c r="RJ2104" s="593"/>
      <c r="RK2104" s="593"/>
      <c r="RL2104" s="593"/>
      <c r="RM2104" s="593"/>
      <c r="RN2104" s="593"/>
      <c r="RO2104" s="593"/>
      <c r="RP2104" s="593"/>
      <c r="RQ2104" s="593"/>
      <c r="RR2104" s="593"/>
      <c r="RS2104" s="593"/>
      <c r="RT2104" s="593"/>
      <c r="RU2104" s="593"/>
      <c r="RV2104" s="593"/>
      <c r="RW2104" s="593"/>
      <c r="RX2104" s="593"/>
      <c r="RY2104" s="593"/>
      <c r="RZ2104" s="593"/>
      <c r="SA2104" s="593"/>
      <c r="SB2104" s="593"/>
      <c r="SC2104" s="593"/>
      <c r="SD2104" s="593"/>
      <c r="SE2104" s="593"/>
      <c r="SF2104" s="593"/>
      <c r="SG2104" s="593"/>
      <c r="SH2104" s="593"/>
      <c r="SI2104" s="593"/>
      <c r="SJ2104" s="593"/>
      <c r="SK2104" s="593"/>
      <c r="SL2104" s="593"/>
      <c r="SM2104" s="593"/>
      <c r="SN2104" s="593"/>
      <c r="SO2104" s="593"/>
      <c r="SP2104" s="593"/>
      <c r="SQ2104" s="593"/>
      <c r="SR2104" s="593"/>
      <c r="SS2104" s="593"/>
      <c r="ST2104" s="593"/>
      <c r="SU2104" s="593"/>
      <c r="SV2104" s="593"/>
      <c r="SW2104" s="593"/>
      <c r="SX2104" s="593"/>
      <c r="SY2104" s="593"/>
      <c r="SZ2104" s="593"/>
      <c r="TA2104" s="593"/>
      <c r="TB2104" s="593"/>
      <c r="TC2104" s="593"/>
      <c r="TD2104" s="593"/>
      <c r="TE2104" s="593"/>
      <c r="TF2104" s="593"/>
      <c r="TG2104" s="593"/>
      <c r="TH2104" s="593"/>
      <c r="TI2104" s="593"/>
      <c r="TJ2104" s="593"/>
      <c r="TK2104" s="593"/>
      <c r="TL2104" s="593"/>
      <c r="TM2104" s="593"/>
      <c r="TN2104" s="593"/>
      <c r="TO2104" s="593"/>
      <c r="TP2104" s="593"/>
      <c r="TQ2104" s="593"/>
      <c r="TR2104" s="593"/>
      <c r="TS2104" s="593"/>
      <c r="TT2104" s="593"/>
      <c r="TU2104" s="593"/>
      <c r="TV2104" s="593"/>
      <c r="TW2104" s="593"/>
      <c r="TX2104" s="593"/>
      <c r="TY2104" s="593"/>
      <c r="TZ2104" s="593"/>
      <c r="UA2104" s="593"/>
      <c r="UB2104" s="593"/>
      <c r="UC2104" s="593"/>
      <c r="UD2104" s="593"/>
      <c r="UE2104" s="593"/>
      <c r="UF2104" s="593"/>
      <c r="UG2104" s="593"/>
      <c r="UH2104" s="593"/>
      <c r="UI2104" s="593"/>
      <c r="UJ2104" s="593"/>
      <c r="UK2104" s="593"/>
      <c r="UL2104" s="593"/>
      <c r="UM2104" s="593"/>
      <c r="UN2104" s="593"/>
      <c r="UO2104" s="593"/>
      <c r="UP2104" s="593"/>
      <c r="UQ2104" s="593"/>
      <c r="UR2104" s="593"/>
      <c r="US2104" s="593"/>
      <c r="UT2104" s="593"/>
      <c r="UU2104" s="593"/>
      <c r="UV2104" s="593"/>
      <c r="UW2104" s="593"/>
      <c r="UX2104" s="593"/>
      <c r="UY2104" s="593"/>
      <c r="UZ2104" s="593"/>
      <c r="VA2104" s="593"/>
      <c r="VB2104" s="593"/>
      <c r="VC2104" s="593"/>
      <c r="VD2104" s="593"/>
      <c r="VE2104" s="593"/>
      <c r="VF2104" s="593"/>
      <c r="VG2104" s="593"/>
      <c r="VH2104" s="593"/>
      <c r="VI2104" s="593"/>
      <c r="VJ2104" s="593"/>
      <c r="VK2104" s="593"/>
      <c r="VL2104" s="593"/>
      <c r="VM2104" s="593"/>
      <c r="VN2104" s="593"/>
      <c r="VO2104" s="593"/>
      <c r="VP2104" s="593"/>
      <c r="VQ2104" s="593"/>
      <c r="VR2104" s="593"/>
      <c r="VS2104" s="593"/>
      <c r="VT2104" s="593"/>
      <c r="VU2104" s="593"/>
      <c r="VV2104" s="593"/>
      <c r="VW2104" s="593"/>
      <c r="VX2104" s="593"/>
      <c r="VY2104" s="593"/>
      <c r="VZ2104" s="593"/>
      <c r="WA2104" s="593"/>
      <c r="WB2104" s="593"/>
      <c r="WC2104" s="593"/>
      <c r="WD2104" s="593"/>
      <c r="WE2104" s="593"/>
      <c r="WF2104" s="593"/>
      <c r="WG2104" s="593"/>
      <c r="WH2104" s="593"/>
      <c r="WI2104" s="593"/>
      <c r="WJ2104" s="593"/>
      <c r="WK2104" s="593"/>
      <c r="WL2104" s="593"/>
      <c r="WM2104" s="593"/>
      <c r="WN2104" s="593"/>
      <c r="WO2104" s="593"/>
      <c r="WP2104" s="593"/>
      <c r="WQ2104" s="593"/>
      <c r="WR2104" s="593"/>
      <c r="WS2104" s="593"/>
      <c r="WT2104" s="593"/>
      <c r="WU2104" s="593"/>
      <c r="WV2104" s="593"/>
      <c r="WW2104" s="593"/>
      <c r="WX2104" s="593"/>
      <c r="WY2104" s="593"/>
      <c r="WZ2104" s="593"/>
      <c r="XA2104" s="593"/>
      <c r="XB2104" s="593"/>
      <c r="XC2104" s="593"/>
      <c r="XD2104" s="593"/>
      <c r="XE2104" s="593"/>
      <c r="XF2104" s="593"/>
      <c r="XG2104" s="593"/>
      <c r="XH2104" s="593"/>
      <c r="XI2104" s="593"/>
      <c r="XJ2104" s="593"/>
      <c r="XK2104" s="593"/>
      <c r="XL2104" s="593"/>
      <c r="XM2104" s="593"/>
      <c r="XN2104" s="593"/>
      <c r="XO2104" s="593"/>
      <c r="XP2104" s="593"/>
      <c r="XQ2104" s="593"/>
      <c r="XR2104" s="593"/>
      <c r="XS2104" s="593"/>
      <c r="XT2104" s="593"/>
      <c r="XU2104" s="593"/>
      <c r="XV2104" s="593"/>
      <c r="XW2104" s="593"/>
      <c r="XX2104" s="593"/>
      <c r="XY2104" s="593"/>
      <c r="XZ2104" s="593"/>
      <c r="YA2104" s="593"/>
      <c r="YB2104" s="593"/>
      <c r="YC2104" s="593"/>
      <c r="YD2104" s="593"/>
      <c r="YE2104" s="593"/>
      <c r="YF2104" s="593"/>
      <c r="YG2104" s="593"/>
      <c r="YH2104" s="593"/>
      <c r="YI2104" s="593"/>
      <c r="YJ2104" s="593"/>
      <c r="YK2104" s="593"/>
      <c r="YL2104" s="593"/>
      <c r="YM2104" s="593"/>
      <c r="YN2104" s="593"/>
      <c r="YO2104" s="593"/>
      <c r="YP2104" s="593"/>
      <c r="YQ2104" s="593"/>
      <c r="YR2104" s="593"/>
      <c r="YS2104" s="593"/>
      <c r="YT2104" s="593"/>
      <c r="YU2104" s="593"/>
      <c r="YV2104" s="593"/>
      <c r="YW2104" s="593"/>
      <c r="YX2104" s="593"/>
      <c r="YY2104" s="593"/>
      <c r="YZ2104" s="593"/>
      <c r="ZA2104" s="593"/>
      <c r="ZB2104" s="593"/>
      <c r="ZC2104" s="593"/>
      <c r="ZD2104" s="593"/>
      <c r="ZE2104" s="593"/>
      <c r="ZF2104" s="593"/>
      <c r="ZG2104" s="593"/>
      <c r="ZH2104" s="593"/>
      <c r="ZI2104" s="593"/>
      <c r="ZJ2104" s="593"/>
      <c r="ZK2104" s="593"/>
      <c r="ZL2104" s="593"/>
      <c r="ZM2104" s="593"/>
      <c r="ZN2104" s="593"/>
      <c r="ZO2104" s="593"/>
      <c r="ZP2104" s="593"/>
      <c r="ZQ2104" s="593"/>
      <c r="ZR2104" s="593"/>
      <c r="ZS2104" s="593"/>
      <c r="ZT2104" s="593"/>
      <c r="ZU2104" s="593"/>
      <c r="ZV2104" s="593"/>
      <c r="ZW2104" s="593"/>
      <c r="ZX2104" s="593"/>
      <c r="ZY2104" s="593"/>
      <c r="ZZ2104" s="593"/>
      <c r="AAA2104" s="593"/>
      <c r="AAB2104" s="593"/>
      <c r="AAC2104" s="593"/>
      <c r="AAD2104" s="593"/>
      <c r="AAE2104" s="593"/>
      <c r="AAF2104" s="593"/>
      <c r="AAG2104" s="593"/>
      <c r="AAH2104" s="593"/>
      <c r="AAI2104" s="593"/>
      <c r="AAJ2104" s="593"/>
      <c r="AAK2104" s="593"/>
      <c r="AAL2104" s="593"/>
      <c r="AAM2104" s="593"/>
      <c r="AAN2104" s="593"/>
      <c r="AAO2104" s="593"/>
      <c r="AAP2104" s="593"/>
      <c r="AAQ2104" s="593"/>
      <c r="AAR2104" s="593"/>
      <c r="AAS2104" s="593"/>
      <c r="AAT2104" s="593"/>
      <c r="AAU2104" s="593"/>
      <c r="AAV2104" s="593"/>
      <c r="AAW2104" s="593"/>
      <c r="AAX2104" s="593"/>
      <c r="AAY2104" s="593"/>
      <c r="AAZ2104" s="593"/>
      <c r="ABA2104" s="593"/>
      <c r="ABB2104" s="593"/>
      <c r="ABC2104" s="593"/>
      <c r="ABD2104" s="593"/>
      <c r="ABE2104" s="593"/>
      <c r="ABF2104" s="593"/>
      <c r="ABG2104" s="593"/>
      <c r="ABH2104" s="593"/>
      <c r="ABI2104" s="593"/>
      <c r="ABJ2104" s="593"/>
      <c r="ABK2104" s="593"/>
      <c r="ABL2104" s="593"/>
      <c r="ABM2104" s="593"/>
      <c r="ABN2104" s="593"/>
      <c r="ABO2104" s="593"/>
      <c r="ABP2104" s="593"/>
      <c r="ABQ2104" s="593"/>
      <c r="ABR2104" s="593"/>
      <c r="ABS2104" s="593"/>
      <c r="ABT2104" s="593"/>
      <c r="ABU2104" s="593"/>
      <c r="ABV2104" s="593"/>
      <c r="ABW2104" s="593"/>
      <c r="ABX2104" s="593"/>
      <c r="ABY2104" s="593"/>
      <c r="ABZ2104" s="593"/>
      <c r="ACA2104" s="593"/>
      <c r="ACB2104" s="593"/>
      <c r="ACC2104" s="593"/>
      <c r="ACD2104" s="593"/>
      <c r="ACE2104" s="593"/>
      <c r="ACF2104" s="593"/>
      <c r="ACG2104" s="593"/>
      <c r="ACH2104" s="593"/>
      <c r="ACI2104" s="593"/>
      <c r="ACJ2104" s="593"/>
      <c r="ACK2104" s="593"/>
      <c r="ACL2104" s="593"/>
      <c r="ACM2104" s="593"/>
      <c r="ACN2104" s="593"/>
      <c r="ACO2104" s="593"/>
      <c r="ACP2104" s="593"/>
      <c r="ACQ2104" s="593"/>
      <c r="ACR2104" s="593"/>
      <c r="ACS2104" s="593"/>
      <c r="ACT2104" s="593"/>
      <c r="ACU2104" s="593"/>
      <c r="ACV2104" s="593"/>
      <c r="ACW2104" s="593"/>
      <c r="ACX2104" s="593"/>
      <c r="ACY2104" s="593"/>
      <c r="ACZ2104" s="593"/>
      <c r="ADA2104" s="593"/>
      <c r="ADB2104" s="593"/>
      <c r="ADC2104" s="593"/>
      <c r="ADD2104" s="593"/>
      <c r="ADE2104" s="593"/>
      <c r="ADF2104" s="593"/>
      <c r="ADG2104" s="593"/>
      <c r="ADH2104" s="593"/>
      <c r="ADI2104" s="593"/>
      <c r="ADJ2104" s="593"/>
      <c r="ADK2104" s="593"/>
      <c r="ADL2104" s="593"/>
      <c r="ADM2104" s="593"/>
      <c r="ADN2104" s="593"/>
      <c r="ADO2104" s="593"/>
      <c r="ADP2104" s="593"/>
      <c r="ADQ2104" s="593"/>
      <c r="ADR2104" s="593"/>
      <c r="ADS2104" s="593"/>
      <c r="ADT2104" s="593"/>
      <c r="ADU2104" s="593"/>
      <c r="ADV2104" s="593"/>
      <c r="ADW2104" s="593"/>
      <c r="ADX2104" s="593"/>
      <c r="ADY2104" s="593"/>
      <c r="ADZ2104" s="593"/>
      <c r="AEA2104" s="593"/>
      <c r="AEB2104" s="593"/>
      <c r="AEC2104" s="593"/>
      <c r="AED2104" s="593"/>
      <c r="AEE2104" s="593"/>
      <c r="AEF2104" s="593"/>
      <c r="AEG2104" s="593"/>
      <c r="AEH2104" s="593"/>
      <c r="AEI2104" s="593"/>
      <c r="AEJ2104" s="593"/>
      <c r="AEK2104" s="593"/>
      <c r="AEL2104" s="593"/>
      <c r="AEM2104" s="593"/>
      <c r="AEN2104" s="593"/>
      <c r="AEO2104" s="593"/>
      <c r="AEP2104" s="593"/>
      <c r="AEQ2104" s="593"/>
      <c r="AER2104" s="593"/>
      <c r="AES2104" s="593"/>
      <c r="AET2104" s="593"/>
      <c r="AEU2104" s="593"/>
      <c r="AEV2104" s="593"/>
      <c r="AEW2104" s="593"/>
      <c r="AEX2104" s="593"/>
      <c r="AEY2104" s="593"/>
      <c r="AEZ2104" s="593"/>
      <c r="AFA2104" s="593"/>
      <c r="AFB2104" s="593"/>
      <c r="AFC2104" s="593"/>
      <c r="AFD2104" s="593"/>
      <c r="AFE2104" s="593"/>
      <c r="AFF2104" s="593"/>
      <c r="AFG2104" s="593"/>
      <c r="AFH2104" s="593"/>
      <c r="AFI2104" s="593"/>
      <c r="AFJ2104" s="593"/>
      <c r="AFK2104" s="593"/>
      <c r="AFL2104" s="593"/>
      <c r="AFM2104" s="593"/>
      <c r="AFN2104" s="593"/>
      <c r="AFO2104" s="593"/>
      <c r="AFP2104" s="593"/>
      <c r="AFQ2104" s="593"/>
      <c r="AFR2104" s="593"/>
      <c r="AFS2104" s="593"/>
      <c r="AFT2104" s="593"/>
      <c r="AFU2104" s="593"/>
      <c r="AFV2104" s="593"/>
      <c r="AFW2104" s="593"/>
      <c r="AFX2104" s="593"/>
      <c r="AFY2104" s="593"/>
      <c r="AFZ2104" s="593"/>
      <c r="AGA2104" s="593"/>
      <c r="AGB2104" s="593"/>
      <c r="AGC2104" s="593"/>
      <c r="AGD2104" s="593"/>
      <c r="AGE2104" s="593"/>
      <c r="AGF2104" s="593"/>
      <c r="AGG2104" s="593"/>
      <c r="AGH2104" s="593"/>
      <c r="AGI2104" s="593"/>
      <c r="AGJ2104" s="593"/>
      <c r="AGK2104" s="593"/>
      <c r="AGL2104" s="593"/>
      <c r="AGM2104" s="593"/>
      <c r="AGN2104" s="593"/>
      <c r="AGO2104" s="593"/>
      <c r="AGP2104" s="593"/>
      <c r="AGQ2104" s="593"/>
      <c r="AGR2104" s="593"/>
      <c r="AGS2104" s="593"/>
      <c r="AGT2104" s="593"/>
      <c r="AGU2104" s="593"/>
      <c r="AGV2104" s="593"/>
      <c r="AGW2104" s="593"/>
      <c r="AGX2104" s="593"/>
      <c r="AGY2104" s="593"/>
      <c r="AGZ2104" s="593"/>
      <c r="AHA2104" s="593"/>
      <c r="AHB2104" s="593"/>
      <c r="AHC2104" s="593"/>
      <c r="AHD2104" s="593"/>
      <c r="AHE2104" s="593"/>
      <c r="AHF2104" s="593"/>
      <c r="AHG2104" s="593"/>
      <c r="AHH2104" s="593"/>
      <c r="AHI2104" s="593"/>
      <c r="AHJ2104" s="593"/>
      <c r="AHK2104" s="593"/>
      <c r="AHL2104" s="593"/>
      <c r="AHM2104" s="593"/>
      <c r="AHN2104" s="593"/>
      <c r="AHO2104" s="593"/>
      <c r="AHP2104" s="593"/>
      <c r="AHQ2104" s="593"/>
      <c r="AHR2104" s="593"/>
      <c r="AHS2104" s="593"/>
      <c r="AHT2104" s="593"/>
      <c r="AHU2104" s="593"/>
      <c r="AHV2104" s="593"/>
      <c r="AHW2104" s="593"/>
      <c r="AHX2104" s="593"/>
      <c r="AHY2104" s="593"/>
      <c r="AHZ2104" s="593"/>
      <c r="AIA2104" s="593"/>
      <c r="AIB2104" s="593"/>
      <c r="AIC2104" s="593"/>
      <c r="AID2104" s="593"/>
      <c r="AIE2104" s="593"/>
      <c r="AIF2104" s="593"/>
      <c r="AIG2104" s="593"/>
      <c r="AIH2104" s="593"/>
      <c r="AII2104" s="593"/>
      <c r="AIJ2104" s="593"/>
      <c r="AIK2104" s="593"/>
      <c r="AIL2104" s="593"/>
      <c r="AIM2104" s="593"/>
      <c r="AIN2104" s="593"/>
      <c r="AIO2104" s="593"/>
      <c r="AIP2104" s="593"/>
      <c r="AIQ2104" s="593"/>
      <c r="AIR2104" s="593"/>
      <c r="AIS2104" s="593"/>
      <c r="AIT2104" s="593"/>
      <c r="AIU2104" s="593"/>
      <c r="AIV2104" s="593"/>
      <c r="AIW2104" s="593"/>
      <c r="AIX2104" s="593"/>
      <c r="AIY2104" s="593"/>
      <c r="AIZ2104" s="593"/>
      <c r="AJA2104" s="593"/>
      <c r="AJB2104" s="593"/>
      <c r="AJC2104" s="593"/>
      <c r="AJD2104" s="593"/>
      <c r="AJE2104" s="593"/>
      <c r="AJF2104" s="593"/>
      <c r="AJG2104" s="593"/>
      <c r="AJH2104" s="593"/>
      <c r="AJI2104" s="593"/>
      <c r="AJJ2104" s="593"/>
      <c r="AJK2104" s="593"/>
      <c r="AJL2104" s="593"/>
      <c r="AJM2104" s="593"/>
      <c r="AJN2104" s="593"/>
      <c r="AJO2104" s="593"/>
      <c r="AJP2104" s="593"/>
      <c r="AJQ2104" s="593"/>
      <c r="AJR2104" s="593"/>
      <c r="AJS2104" s="593"/>
      <c r="AJT2104" s="593"/>
      <c r="AJU2104" s="593"/>
      <c r="AJV2104" s="593"/>
      <c r="AJW2104" s="593"/>
      <c r="AJX2104" s="593"/>
      <c r="AJY2104" s="593"/>
      <c r="AJZ2104" s="593"/>
      <c r="AKA2104" s="593"/>
      <c r="AKB2104" s="593"/>
      <c r="AKC2104" s="593"/>
      <c r="AKD2104" s="593"/>
      <c r="AKE2104" s="593"/>
      <c r="AKF2104" s="593"/>
      <c r="AKG2104" s="593"/>
      <c r="AKH2104" s="593"/>
      <c r="AKI2104" s="593"/>
      <c r="AKJ2104" s="593"/>
      <c r="AKK2104" s="593"/>
      <c r="AKL2104" s="593"/>
      <c r="AKM2104" s="593"/>
      <c r="AKN2104" s="593"/>
      <c r="AKO2104" s="593"/>
      <c r="AKP2104" s="593"/>
      <c r="AKQ2104" s="593"/>
      <c r="AKR2104" s="593"/>
      <c r="AKS2104" s="593"/>
      <c r="AKT2104" s="593"/>
      <c r="AKU2104" s="593"/>
      <c r="AKV2104" s="593"/>
      <c r="AKW2104" s="593"/>
      <c r="AKX2104" s="593"/>
      <c r="AKY2104" s="593"/>
      <c r="AKZ2104" s="593"/>
      <c r="ALA2104" s="593"/>
      <c r="ALB2104" s="593"/>
      <c r="ALC2104" s="593"/>
      <c r="ALD2104" s="593"/>
      <c r="ALE2104" s="593"/>
      <c r="ALF2104" s="593"/>
      <c r="ALG2104" s="593"/>
      <c r="ALH2104" s="593"/>
      <c r="ALI2104" s="593"/>
      <c r="ALJ2104" s="593"/>
      <c r="ALK2104" s="593"/>
      <c r="ALL2104" s="593"/>
      <c r="ALM2104" s="593"/>
      <c r="ALN2104" s="593"/>
      <c r="ALO2104" s="593"/>
      <c r="ALP2104" s="593"/>
      <c r="ALQ2104" s="593"/>
      <c r="ALR2104" s="593"/>
      <c r="ALS2104" s="593"/>
      <c r="ALT2104" s="593"/>
      <c r="ALU2104" s="593"/>
      <c r="ALV2104" s="593"/>
      <c r="ALW2104" s="593"/>
      <c r="ALX2104" s="593"/>
      <c r="ALY2104" s="593"/>
      <c r="ALZ2104" s="593"/>
      <c r="AMA2104" s="593"/>
      <c r="AMB2104" s="593"/>
      <c r="AMC2104" s="593"/>
      <c r="AMD2104" s="593"/>
      <c r="AME2104" s="593"/>
      <c r="AMF2104" s="593"/>
      <c r="AMG2104" s="593"/>
      <c r="AMH2104" s="593"/>
      <c r="AMI2104" s="593"/>
      <c r="AMJ2104" s="593"/>
      <c r="AMK2104" s="593"/>
      <c r="AML2104" s="593"/>
      <c r="AMM2104" s="593"/>
      <c r="AMN2104" s="593"/>
      <c r="AMO2104" s="593"/>
      <c r="AMP2104" s="593"/>
      <c r="AMQ2104" s="593"/>
      <c r="AMR2104" s="593"/>
      <c r="AMS2104" s="593"/>
      <c r="AMT2104" s="593"/>
      <c r="AMU2104" s="593"/>
      <c r="AMV2104" s="593"/>
      <c r="AMW2104" s="593"/>
      <c r="AMX2104" s="593"/>
      <c r="AMY2104" s="593"/>
      <c r="AMZ2104" s="593"/>
      <c r="ANA2104" s="593"/>
      <c r="ANB2104" s="593"/>
      <c r="ANC2104" s="593"/>
      <c r="AND2104" s="593"/>
      <c r="ANE2104" s="593"/>
      <c r="ANF2104" s="593"/>
      <c r="ANG2104" s="593"/>
      <c r="ANH2104" s="593"/>
      <c r="ANI2104" s="593"/>
      <c r="ANJ2104" s="593"/>
      <c r="ANK2104" s="593"/>
      <c r="ANL2104" s="593"/>
      <c r="ANM2104" s="593"/>
      <c r="ANN2104" s="593"/>
      <c r="ANO2104" s="593"/>
      <c r="ANP2104" s="593"/>
      <c r="ANQ2104" s="593"/>
      <c r="ANR2104" s="593"/>
      <c r="ANS2104" s="593"/>
      <c r="ANT2104" s="593"/>
      <c r="ANU2104" s="593"/>
      <c r="ANV2104" s="593"/>
      <c r="ANW2104" s="593"/>
      <c r="ANX2104" s="593"/>
      <c r="ANY2104" s="593"/>
      <c r="ANZ2104" s="593"/>
      <c r="AOA2104" s="593"/>
      <c r="AOB2104" s="593"/>
      <c r="AOC2104" s="593"/>
      <c r="AOD2104" s="593"/>
      <c r="AOE2104" s="593"/>
      <c r="AOF2104" s="593"/>
      <c r="AOG2104" s="593"/>
      <c r="AOH2104" s="593"/>
      <c r="AOI2104" s="593"/>
      <c r="AOJ2104" s="593"/>
      <c r="AOK2104" s="593"/>
      <c r="AOL2104" s="593"/>
      <c r="AOM2104" s="593"/>
      <c r="AON2104" s="593"/>
      <c r="AOO2104" s="593"/>
      <c r="AOP2104" s="593"/>
      <c r="AOQ2104" s="593"/>
      <c r="AOR2104" s="593"/>
      <c r="AOS2104" s="593"/>
      <c r="AOT2104" s="593"/>
      <c r="AOU2104" s="593"/>
      <c r="AOV2104" s="593"/>
      <c r="AOW2104" s="593"/>
      <c r="AOX2104" s="593"/>
      <c r="AOY2104" s="593"/>
      <c r="AOZ2104" s="593"/>
      <c r="APA2104" s="593"/>
      <c r="APB2104" s="593"/>
      <c r="APC2104" s="593"/>
      <c r="APD2104" s="593"/>
      <c r="APE2104" s="593"/>
      <c r="APF2104" s="593"/>
      <c r="APG2104" s="593"/>
      <c r="APH2104" s="593"/>
      <c r="API2104" s="593"/>
      <c r="APJ2104" s="593"/>
      <c r="APK2104" s="593"/>
      <c r="APL2104" s="593"/>
      <c r="APM2104" s="593"/>
      <c r="APN2104" s="593"/>
      <c r="APO2104" s="593"/>
      <c r="APP2104" s="593"/>
      <c r="APQ2104" s="593"/>
      <c r="APR2104" s="593"/>
      <c r="APS2104" s="593"/>
      <c r="APT2104" s="593"/>
      <c r="APU2104" s="593"/>
      <c r="APV2104" s="593"/>
      <c r="APW2104" s="593"/>
      <c r="APX2104" s="593"/>
      <c r="APY2104" s="593"/>
      <c r="APZ2104" s="593"/>
      <c r="AQA2104" s="593"/>
      <c r="AQB2104" s="593"/>
      <c r="AQC2104" s="593"/>
      <c r="AQD2104" s="593"/>
      <c r="AQE2104" s="593"/>
      <c r="AQF2104" s="593"/>
      <c r="AQG2104" s="593"/>
      <c r="AQH2104" s="593"/>
      <c r="AQI2104" s="593"/>
      <c r="AQJ2104" s="593"/>
      <c r="AQK2104" s="593"/>
      <c r="AQL2104" s="593"/>
      <c r="AQM2104" s="593"/>
      <c r="AQN2104" s="593"/>
      <c r="AQO2104" s="593"/>
      <c r="AQP2104" s="593"/>
      <c r="AQQ2104" s="593"/>
      <c r="AQR2104" s="593"/>
      <c r="AQS2104" s="593"/>
      <c r="AQT2104" s="593"/>
      <c r="AQU2104" s="593"/>
      <c r="AQV2104" s="593"/>
      <c r="AQW2104" s="593"/>
      <c r="AQX2104" s="593"/>
      <c r="AQY2104" s="593"/>
      <c r="AQZ2104" s="593"/>
      <c r="ARA2104" s="593"/>
      <c r="ARB2104" s="593"/>
      <c r="ARC2104" s="593"/>
      <c r="ARD2104" s="593"/>
      <c r="ARE2104" s="593"/>
      <c r="ARF2104" s="593"/>
      <c r="ARG2104" s="593"/>
      <c r="ARH2104" s="593"/>
      <c r="ARI2104" s="593"/>
      <c r="ARJ2104" s="593"/>
      <c r="ARK2104" s="593"/>
      <c r="ARL2104" s="593"/>
      <c r="ARM2104" s="593"/>
      <c r="ARN2104" s="593"/>
      <c r="ARO2104" s="593"/>
      <c r="ARP2104" s="593"/>
      <c r="ARQ2104" s="593"/>
      <c r="ARR2104" s="593"/>
      <c r="ARS2104" s="593"/>
      <c r="ART2104" s="593"/>
      <c r="ARU2104" s="593"/>
      <c r="ARV2104" s="593"/>
      <c r="ARW2104" s="593"/>
      <c r="ARX2104" s="593"/>
      <c r="ARY2104" s="593"/>
      <c r="ARZ2104" s="593"/>
      <c r="ASA2104" s="593"/>
      <c r="ASB2104" s="593"/>
      <c r="ASC2104" s="593"/>
      <c r="ASD2104" s="593"/>
      <c r="ASE2104" s="593"/>
      <c r="ASF2104" s="593"/>
      <c r="ASG2104" s="593"/>
      <c r="ASH2104" s="593"/>
      <c r="ASI2104" s="593"/>
      <c r="ASJ2104" s="593"/>
      <c r="ASK2104" s="593"/>
      <c r="ASL2104" s="593"/>
      <c r="ASM2104" s="593"/>
      <c r="ASN2104" s="593"/>
      <c r="ASO2104" s="593"/>
      <c r="ASP2104" s="593"/>
      <c r="ASQ2104" s="593"/>
      <c r="ASR2104" s="593"/>
      <c r="ASS2104" s="593"/>
      <c r="AST2104" s="593"/>
      <c r="ASU2104" s="593"/>
      <c r="ASV2104" s="593"/>
      <c r="ASW2104" s="593"/>
      <c r="ASX2104" s="593"/>
      <c r="ASY2104" s="593"/>
      <c r="ASZ2104" s="593"/>
      <c r="ATA2104" s="593"/>
      <c r="ATB2104" s="593"/>
      <c r="ATC2104" s="593"/>
      <c r="ATD2104" s="593"/>
      <c r="ATE2104" s="593"/>
      <c r="ATF2104" s="593"/>
      <c r="ATG2104" s="593"/>
      <c r="ATH2104" s="593"/>
      <c r="ATI2104" s="593"/>
      <c r="ATJ2104" s="593"/>
      <c r="ATK2104" s="593"/>
      <c r="ATL2104" s="593"/>
      <c r="ATM2104" s="593"/>
      <c r="ATN2104" s="593"/>
      <c r="ATO2104" s="593"/>
      <c r="ATP2104" s="593"/>
      <c r="ATQ2104" s="593"/>
      <c r="ATR2104" s="593"/>
      <c r="ATS2104" s="593"/>
      <c r="ATT2104" s="593"/>
      <c r="ATU2104" s="593"/>
      <c r="ATV2104" s="593"/>
      <c r="ATW2104" s="593"/>
      <c r="ATX2104" s="593"/>
      <c r="ATY2104" s="593"/>
      <c r="ATZ2104" s="593"/>
      <c r="AUA2104" s="593"/>
      <c r="AUB2104" s="593"/>
      <c r="AUC2104" s="593"/>
      <c r="AUD2104" s="593"/>
      <c r="AUE2104" s="593"/>
      <c r="AUF2104" s="593"/>
      <c r="AUG2104" s="593"/>
      <c r="AUH2104" s="593"/>
      <c r="AUI2104" s="593"/>
      <c r="AUJ2104" s="593"/>
      <c r="AUK2104" s="593"/>
      <c r="AUL2104" s="593"/>
      <c r="AUM2104" s="593"/>
      <c r="AUN2104" s="593"/>
      <c r="AUO2104" s="593"/>
      <c r="AUP2104" s="593"/>
      <c r="AUQ2104" s="593"/>
      <c r="AUR2104" s="593"/>
      <c r="AUS2104" s="593"/>
      <c r="AUT2104" s="593"/>
      <c r="AUU2104" s="593"/>
      <c r="AUV2104" s="593"/>
      <c r="AUW2104" s="593"/>
      <c r="AUX2104" s="593"/>
      <c r="AUY2104" s="593"/>
      <c r="AUZ2104" s="593"/>
      <c r="AVA2104" s="593"/>
      <c r="AVB2104" s="593"/>
      <c r="AVC2104" s="593"/>
      <c r="AVD2104" s="593"/>
      <c r="AVE2104" s="593"/>
      <c r="AVF2104" s="593"/>
      <c r="AVG2104" s="593"/>
      <c r="AVH2104" s="593"/>
      <c r="AVI2104" s="593"/>
      <c r="AVJ2104" s="593"/>
      <c r="AVK2104" s="593"/>
    </row>
    <row r="2105" spans="1:1259">
      <c r="A2105" s="697"/>
      <c r="B2105" s="558"/>
      <c r="C2105" s="558"/>
      <c r="D2105" s="676" t="s">
        <v>1067</v>
      </c>
      <c r="E2105" s="524" t="s">
        <v>1176</v>
      </c>
      <c r="F2105" s="665"/>
      <c r="G2105" s="676">
        <v>2022</v>
      </c>
      <c r="H2105" s="676">
        <v>6</v>
      </c>
      <c r="I2105" s="687"/>
      <c r="J2105" s="677"/>
      <c r="K2105" s="676" t="s">
        <v>1344</v>
      </c>
      <c r="L2105" s="677" t="s">
        <v>1323</v>
      </c>
      <c r="M2105" s="677">
        <v>44496</v>
      </c>
      <c r="N2105" s="677">
        <v>44733</v>
      </c>
      <c r="O2105" s="677"/>
      <c r="P2105" s="677"/>
      <c r="Q2105" s="677"/>
      <c r="R2105" s="677"/>
      <c r="S2105" s="676" t="s">
        <v>1118</v>
      </c>
      <c r="T2105" s="676">
        <v>72</v>
      </c>
      <c r="U2105" s="676" t="s">
        <v>1086</v>
      </c>
      <c r="V2105" s="676" t="s">
        <v>1072</v>
      </c>
      <c r="W2105" s="678">
        <v>475</v>
      </c>
      <c r="X2105" s="551">
        <v>2436</v>
      </c>
      <c r="Y2105" s="693">
        <v>1157100</v>
      </c>
      <c r="Z2105" s="667">
        <v>0.47</v>
      </c>
      <c r="AA2105" s="682">
        <f>Y2105*Z2105</f>
        <v>543837</v>
      </c>
      <c r="AB2105" s="521"/>
      <c r="AC2105" s="668">
        <v>0</v>
      </c>
      <c r="AD2105" s="676"/>
      <c r="AE2105" s="669"/>
      <c r="AF2105" s="695">
        <f>AA2105+AD2105+AE2105</f>
        <v>543837</v>
      </c>
      <c r="AG2105" s="665" t="s">
        <v>1073</v>
      </c>
      <c r="AH2105" s="641"/>
      <c r="AI2105" s="676">
        <v>60</v>
      </c>
      <c r="AJ2105" s="665" t="s">
        <v>1324</v>
      </c>
      <c r="AK2105" s="676" t="s">
        <v>1129</v>
      </c>
      <c r="AL2105" s="696" t="s">
        <v>1325</v>
      </c>
      <c r="AM2105" s="665" t="s">
        <v>52</v>
      </c>
      <c r="AN2105" s="665" t="s">
        <v>1089</v>
      </c>
      <c r="AO2105" s="665"/>
      <c r="AP2105" s="676" t="s">
        <v>92</v>
      </c>
      <c r="AQ2105" s="676" t="s">
        <v>37</v>
      </c>
      <c r="AR2105" s="676"/>
      <c r="AS2105" s="523" t="s">
        <v>1078</v>
      </c>
      <c r="AT2105" s="523"/>
      <c r="AU2105" s="523"/>
      <c r="AV2105" s="674"/>
      <c r="AW2105" s="673" t="str">
        <f>U2105</f>
        <v>12005833C</v>
      </c>
      <c r="AX2105" s="673" cm="1">
        <f t="array" ref="AX2105">SUM(MID(0&amp;AW2105,LARGE(INDEX(ISNUMBER(--MID(AW2105,ROW($1:$8),1))*ROW($1:$8),),ROW($1:$8))+1,1)*10^ROW($1:$8)/10)</f>
        <v>12005833</v>
      </c>
      <c r="AY2105" s="673" t="str">
        <f>VLOOKUP($AX2105,'Item Master Data'!$A:$F,3,FALSE)</f>
        <v>Q.PEAK DUO XL G10 BFG</v>
      </c>
      <c r="AZ2105" s="673">
        <f>VLOOKUP($AX2105,'Item Master Data'!$A:$F,6,FALSE)</f>
        <v>475</v>
      </c>
      <c r="BA2105" s="673" t="e">
        <f>X2105/BB2105</f>
        <v>#VALUE!</v>
      </c>
      <c r="BB2105" s="673" t="str">
        <f>VLOOKUP(AX2105,'Item Master Data'!$A:$G,7,FALSE)</f>
        <v> 30</v>
      </c>
      <c r="BC2105" s="673"/>
      <c r="BD2105" s="673">
        <f>W2105-AZ2105</f>
        <v>0</v>
      </c>
      <c r="BE2105" s="593"/>
      <c r="BF2105" s="593"/>
      <c r="BG2105" s="593"/>
      <c r="BH2105" s="593"/>
      <c r="BI2105" s="593"/>
      <c r="BJ2105" s="593"/>
      <c r="BK2105" s="593"/>
      <c r="BL2105" s="593"/>
      <c r="BM2105" s="593"/>
      <c r="BN2105" s="593"/>
      <c r="BO2105" s="593"/>
      <c r="BP2105" s="593"/>
      <c r="BQ2105" s="593"/>
      <c r="BR2105" s="593"/>
      <c r="BS2105" s="593"/>
      <c r="BT2105" s="593"/>
      <c r="BU2105" s="593"/>
      <c r="BV2105" s="593"/>
      <c r="BW2105" s="593"/>
      <c r="BX2105" s="593"/>
      <c r="BY2105" s="593"/>
      <c r="BZ2105" s="593"/>
      <c r="CA2105" s="593"/>
      <c r="CB2105" s="593"/>
      <c r="CC2105" s="593"/>
      <c r="CD2105" s="593"/>
      <c r="CE2105" s="593"/>
      <c r="CF2105" s="593"/>
      <c r="CG2105" s="593"/>
      <c r="CH2105" s="593"/>
      <c r="CI2105" s="593"/>
      <c r="CJ2105" s="593"/>
      <c r="CK2105" s="593"/>
      <c r="CL2105" s="593"/>
      <c r="CM2105" s="593"/>
      <c r="CN2105" s="593"/>
      <c r="CO2105" s="593"/>
      <c r="CP2105" s="593"/>
      <c r="CQ2105" s="593"/>
      <c r="CR2105" s="593"/>
      <c r="CS2105" s="593"/>
      <c r="CT2105" s="593"/>
      <c r="CU2105" s="593"/>
      <c r="CV2105" s="593"/>
      <c r="CW2105" s="593"/>
      <c r="CX2105" s="593"/>
      <c r="CY2105" s="593"/>
      <c r="CZ2105" s="593"/>
      <c r="DA2105" s="593"/>
      <c r="DB2105" s="593"/>
      <c r="DC2105" s="593"/>
      <c r="DD2105" s="593"/>
      <c r="DE2105" s="593"/>
      <c r="DF2105" s="593"/>
      <c r="DG2105" s="593"/>
      <c r="DH2105" s="593"/>
      <c r="DI2105" s="593"/>
      <c r="DJ2105" s="593"/>
      <c r="DK2105" s="593"/>
      <c r="DL2105" s="593"/>
      <c r="DM2105" s="593"/>
      <c r="DN2105" s="593"/>
      <c r="DO2105" s="593"/>
      <c r="DP2105" s="593"/>
      <c r="DQ2105" s="593"/>
      <c r="DR2105" s="593"/>
      <c r="DS2105" s="593"/>
      <c r="DT2105" s="593"/>
      <c r="DU2105" s="593"/>
      <c r="DV2105" s="593"/>
      <c r="DW2105" s="593"/>
      <c r="DX2105" s="593"/>
      <c r="DY2105" s="593"/>
      <c r="DZ2105" s="593"/>
      <c r="EA2105" s="593"/>
      <c r="EB2105" s="593"/>
      <c r="EC2105" s="593"/>
      <c r="ED2105" s="593"/>
      <c r="EE2105" s="593"/>
      <c r="EF2105" s="593"/>
      <c r="EG2105" s="593"/>
      <c r="EH2105" s="593"/>
      <c r="EI2105" s="593"/>
      <c r="EJ2105" s="593"/>
      <c r="EK2105" s="593"/>
      <c r="EL2105" s="593"/>
      <c r="EM2105" s="593"/>
      <c r="EN2105" s="593"/>
      <c r="EO2105" s="593"/>
      <c r="EP2105" s="593"/>
      <c r="EQ2105" s="593"/>
      <c r="ER2105" s="593"/>
      <c r="ES2105" s="593"/>
      <c r="ET2105" s="593"/>
      <c r="EU2105" s="593"/>
      <c r="EV2105" s="593"/>
      <c r="EW2105" s="593"/>
      <c r="EX2105" s="593"/>
      <c r="EY2105" s="593"/>
      <c r="EZ2105" s="593"/>
      <c r="FA2105" s="593"/>
      <c r="FB2105" s="593"/>
      <c r="FC2105" s="593"/>
      <c r="FD2105" s="593"/>
      <c r="FE2105" s="593"/>
      <c r="FF2105" s="593"/>
      <c r="FG2105" s="593"/>
      <c r="FH2105" s="593"/>
      <c r="FI2105" s="593"/>
      <c r="FJ2105" s="593"/>
      <c r="FK2105" s="593"/>
      <c r="FL2105" s="593"/>
      <c r="FM2105" s="593"/>
      <c r="FN2105" s="593"/>
      <c r="FO2105" s="593"/>
      <c r="FP2105" s="593"/>
      <c r="FQ2105" s="593"/>
      <c r="FR2105" s="593"/>
      <c r="FS2105" s="593"/>
      <c r="FT2105" s="593"/>
      <c r="FU2105" s="593"/>
      <c r="FV2105" s="593"/>
      <c r="FW2105" s="593"/>
      <c r="FX2105" s="593"/>
      <c r="FY2105" s="593"/>
      <c r="FZ2105" s="593"/>
      <c r="GA2105" s="593"/>
      <c r="GB2105" s="593"/>
      <c r="GC2105" s="593"/>
      <c r="GD2105" s="593"/>
      <c r="GE2105" s="593"/>
      <c r="GF2105" s="593"/>
      <c r="GG2105" s="593"/>
      <c r="GH2105" s="593"/>
      <c r="GI2105" s="593"/>
      <c r="GJ2105" s="593"/>
      <c r="GK2105" s="593"/>
      <c r="GL2105" s="593"/>
      <c r="GM2105" s="593"/>
      <c r="GN2105" s="593"/>
      <c r="GO2105" s="593"/>
      <c r="GP2105" s="593"/>
      <c r="GQ2105" s="593"/>
      <c r="GR2105" s="593"/>
      <c r="GS2105" s="593"/>
      <c r="GT2105" s="593"/>
      <c r="GU2105" s="593"/>
      <c r="GV2105" s="593"/>
      <c r="GW2105" s="593"/>
      <c r="GX2105" s="593"/>
      <c r="GY2105" s="593"/>
      <c r="GZ2105" s="593"/>
      <c r="HA2105" s="593"/>
      <c r="HB2105" s="593"/>
      <c r="HC2105" s="593"/>
      <c r="HD2105" s="593"/>
      <c r="HE2105" s="593"/>
      <c r="HF2105" s="593"/>
      <c r="HG2105" s="593"/>
      <c r="HH2105" s="593"/>
      <c r="HI2105" s="593"/>
      <c r="HJ2105" s="593"/>
      <c r="HK2105" s="593"/>
      <c r="HL2105" s="593"/>
      <c r="HM2105" s="593"/>
      <c r="HN2105" s="593"/>
      <c r="HO2105" s="593"/>
      <c r="HP2105" s="593"/>
      <c r="HQ2105" s="593"/>
      <c r="HR2105" s="593"/>
      <c r="HS2105" s="593"/>
      <c r="HT2105" s="593"/>
      <c r="HU2105" s="593"/>
      <c r="HV2105" s="593"/>
      <c r="HW2105" s="593"/>
      <c r="HX2105" s="593"/>
      <c r="HY2105" s="593"/>
      <c r="HZ2105" s="593"/>
      <c r="IA2105" s="593"/>
      <c r="IB2105" s="593"/>
      <c r="IC2105" s="593"/>
      <c r="ID2105" s="593"/>
      <c r="IE2105" s="593"/>
      <c r="IF2105" s="593"/>
      <c r="IG2105" s="593"/>
      <c r="IH2105" s="593"/>
      <c r="II2105" s="593"/>
      <c r="IJ2105" s="593"/>
      <c r="IK2105" s="593"/>
      <c r="IL2105" s="593"/>
      <c r="IM2105" s="593"/>
      <c r="IN2105" s="593"/>
      <c r="IO2105" s="593"/>
      <c r="IP2105" s="593"/>
      <c r="IQ2105" s="593"/>
      <c r="IR2105" s="593"/>
      <c r="IS2105" s="593"/>
      <c r="IT2105" s="593"/>
      <c r="IU2105" s="593"/>
      <c r="IV2105" s="593"/>
      <c r="IW2105" s="593"/>
      <c r="IX2105" s="593"/>
      <c r="IY2105" s="593"/>
      <c r="IZ2105" s="593"/>
      <c r="JA2105" s="593"/>
      <c r="JB2105" s="593"/>
      <c r="JC2105" s="593"/>
      <c r="JD2105" s="593"/>
      <c r="JE2105" s="593"/>
      <c r="JF2105" s="593"/>
      <c r="JG2105" s="593"/>
      <c r="JH2105" s="593"/>
      <c r="JI2105" s="593"/>
      <c r="JJ2105" s="593"/>
      <c r="JK2105" s="593"/>
      <c r="JL2105" s="593"/>
      <c r="JM2105" s="593"/>
      <c r="JN2105" s="593"/>
      <c r="JO2105" s="593"/>
      <c r="JP2105" s="593"/>
      <c r="JQ2105" s="593"/>
      <c r="JR2105" s="593"/>
      <c r="JS2105" s="593"/>
      <c r="JT2105" s="593"/>
      <c r="JU2105" s="593"/>
      <c r="JV2105" s="593"/>
      <c r="JW2105" s="593"/>
      <c r="JX2105" s="593"/>
      <c r="JY2105" s="593"/>
      <c r="JZ2105" s="593"/>
      <c r="KA2105" s="593"/>
      <c r="KB2105" s="593"/>
      <c r="KC2105" s="593"/>
      <c r="KD2105" s="593"/>
      <c r="KE2105" s="593"/>
      <c r="KF2105" s="593"/>
      <c r="KG2105" s="593"/>
      <c r="KH2105" s="593"/>
      <c r="KI2105" s="593"/>
      <c r="KJ2105" s="593"/>
      <c r="KK2105" s="593"/>
      <c r="KL2105" s="593"/>
      <c r="KM2105" s="593"/>
      <c r="KN2105" s="593"/>
      <c r="KO2105" s="593"/>
      <c r="KP2105" s="593"/>
      <c r="KQ2105" s="593"/>
      <c r="KR2105" s="593"/>
      <c r="KS2105" s="593"/>
      <c r="KT2105" s="593"/>
      <c r="KU2105" s="593"/>
      <c r="KV2105" s="593"/>
      <c r="KW2105" s="593"/>
      <c r="KX2105" s="593"/>
      <c r="KY2105" s="593"/>
      <c r="KZ2105" s="593"/>
      <c r="LA2105" s="593"/>
      <c r="LB2105" s="593"/>
      <c r="LC2105" s="593"/>
      <c r="LD2105" s="593"/>
      <c r="LE2105" s="593"/>
      <c r="LF2105" s="593"/>
      <c r="LG2105" s="593"/>
      <c r="LH2105" s="593"/>
      <c r="LI2105" s="593"/>
      <c r="LJ2105" s="593"/>
      <c r="LK2105" s="593"/>
      <c r="LL2105" s="593"/>
      <c r="LM2105" s="593"/>
      <c r="LN2105" s="593"/>
      <c r="LO2105" s="593"/>
      <c r="LP2105" s="593"/>
      <c r="LQ2105" s="593"/>
      <c r="LR2105" s="593"/>
      <c r="LS2105" s="593"/>
      <c r="LT2105" s="593"/>
      <c r="LU2105" s="593"/>
      <c r="LV2105" s="593"/>
      <c r="LW2105" s="593"/>
      <c r="LX2105" s="593"/>
      <c r="LY2105" s="593"/>
      <c r="LZ2105" s="593"/>
      <c r="MA2105" s="593"/>
      <c r="MB2105" s="593"/>
      <c r="MC2105" s="593"/>
      <c r="MD2105" s="593"/>
      <c r="ME2105" s="593"/>
      <c r="MF2105" s="593"/>
      <c r="MG2105" s="593"/>
      <c r="MH2105" s="593"/>
      <c r="MI2105" s="593"/>
      <c r="MJ2105" s="593"/>
      <c r="MK2105" s="593"/>
      <c r="ML2105" s="593"/>
      <c r="MM2105" s="593"/>
      <c r="MN2105" s="593"/>
      <c r="MO2105" s="593"/>
      <c r="MP2105" s="593"/>
      <c r="MQ2105" s="593"/>
      <c r="MR2105" s="593"/>
      <c r="MS2105" s="593"/>
      <c r="MT2105" s="593"/>
      <c r="MU2105" s="593"/>
      <c r="MV2105" s="593"/>
      <c r="MW2105" s="593"/>
      <c r="MX2105" s="593"/>
      <c r="MY2105" s="593"/>
      <c r="MZ2105" s="593"/>
      <c r="NA2105" s="593"/>
      <c r="NB2105" s="593"/>
      <c r="NC2105" s="593"/>
      <c r="ND2105" s="593"/>
      <c r="NE2105" s="593"/>
      <c r="NF2105" s="593"/>
      <c r="NG2105" s="593"/>
      <c r="NH2105" s="593"/>
      <c r="NI2105" s="593"/>
      <c r="NJ2105" s="593"/>
      <c r="NK2105" s="593"/>
      <c r="NL2105" s="593"/>
      <c r="NM2105" s="593"/>
      <c r="NN2105" s="593"/>
      <c r="NO2105" s="593"/>
      <c r="NP2105" s="593"/>
      <c r="NQ2105" s="593"/>
      <c r="NR2105" s="593"/>
      <c r="NS2105" s="593"/>
      <c r="NT2105" s="593"/>
      <c r="NU2105" s="593"/>
      <c r="NV2105" s="593"/>
      <c r="NW2105" s="593"/>
      <c r="NX2105" s="593"/>
      <c r="NY2105" s="593"/>
      <c r="NZ2105" s="593"/>
      <c r="OA2105" s="593"/>
      <c r="OB2105" s="593"/>
      <c r="OC2105" s="593"/>
      <c r="OD2105" s="593"/>
      <c r="OE2105" s="593"/>
      <c r="OF2105" s="593"/>
      <c r="OG2105" s="593"/>
      <c r="OH2105" s="593"/>
      <c r="OI2105" s="593"/>
      <c r="OJ2105" s="593"/>
      <c r="OK2105" s="593"/>
      <c r="OL2105" s="593"/>
      <c r="OM2105" s="593"/>
      <c r="ON2105" s="593"/>
      <c r="OO2105" s="593"/>
      <c r="OP2105" s="593"/>
      <c r="OQ2105" s="593"/>
      <c r="OR2105" s="593"/>
      <c r="OS2105" s="593"/>
      <c r="OT2105" s="593"/>
      <c r="OU2105" s="593"/>
      <c r="OV2105" s="593"/>
      <c r="OW2105" s="593"/>
      <c r="OX2105" s="593"/>
      <c r="OY2105" s="593"/>
      <c r="OZ2105" s="593"/>
      <c r="PA2105" s="593"/>
      <c r="PB2105" s="593"/>
      <c r="PC2105" s="593"/>
      <c r="PD2105" s="593"/>
      <c r="PE2105" s="593"/>
      <c r="PF2105" s="593"/>
      <c r="PG2105" s="593"/>
      <c r="PH2105" s="593"/>
      <c r="PI2105" s="593"/>
      <c r="PJ2105" s="593"/>
      <c r="PK2105" s="593"/>
      <c r="PL2105" s="593"/>
      <c r="PM2105" s="593"/>
      <c r="PN2105" s="593"/>
      <c r="PO2105" s="593"/>
      <c r="PP2105" s="593"/>
      <c r="PQ2105" s="593"/>
      <c r="PR2105" s="593"/>
      <c r="PS2105" s="593"/>
      <c r="PT2105" s="593"/>
      <c r="PU2105" s="593"/>
      <c r="PV2105" s="593"/>
      <c r="PW2105" s="593"/>
      <c r="PX2105" s="593"/>
      <c r="PY2105" s="593"/>
      <c r="PZ2105" s="593"/>
      <c r="QA2105" s="593"/>
      <c r="QB2105" s="593"/>
      <c r="QC2105" s="593"/>
      <c r="QD2105" s="593"/>
      <c r="QE2105" s="593"/>
      <c r="QF2105" s="593"/>
      <c r="QG2105" s="593"/>
      <c r="QH2105" s="593"/>
      <c r="QI2105" s="593"/>
      <c r="QJ2105" s="593"/>
      <c r="QK2105" s="593"/>
      <c r="QL2105" s="593"/>
      <c r="QM2105" s="593"/>
      <c r="QN2105" s="593"/>
      <c r="QO2105" s="593"/>
      <c r="QP2105" s="593"/>
      <c r="QQ2105" s="593"/>
      <c r="QR2105" s="593"/>
      <c r="QS2105" s="593"/>
      <c r="QT2105" s="593"/>
      <c r="QU2105" s="593"/>
      <c r="QV2105" s="593"/>
      <c r="QW2105" s="593"/>
      <c r="QX2105" s="593"/>
      <c r="QY2105" s="593"/>
      <c r="QZ2105" s="593"/>
      <c r="RA2105" s="593"/>
      <c r="RB2105" s="593"/>
      <c r="RC2105" s="593"/>
      <c r="RD2105" s="593"/>
      <c r="RE2105" s="593"/>
      <c r="RF2105" s="593"/>
      <c r="RG2105" s="593"/>
      <c r="RH2105" s="593"/>
      <c r="RI2105" s="593"/>
      <c r="RJ2105" s="593"/>
      <c r="RK2105" s="593"/>
      <c r="RL2105" s="593"/>
      <c r="RM2105" s="593"/>
      <c r="RN2105" s="593"/>
      <c r="RO2105" s="593"/>
      <c r="RP2105" s="593"/>
      <c r="RQ2105" s="593"/>
      <c r="RR2105" s="593"/>
      <c r="RS2105" s="593"/>
      <c r="RT2105" s="593"/>
      <c r="RU2105" s="593"/>
      <c r="RV2105" s="593"/>
      <c r="RW2105" s="593"/>
      <c r="RX2105" s="593"/>
      <c r="RY2105" s="593"/>
      <c r="RZ2105" s="593"/>
      <c r="SA2105" s="593"/>
      <c r="SB2105" s="593"/>
      <c r="SC2105" s="593"/>
      <c r="SD2105" s="593"/>
      <c r="SE2105" s="593"/>
      <c r="SF2105" s="593"/>
      <c r="SG2105" s="593"/>
      <c r="SH2105" s="593"/>
      <c r="SI2105" s="593"/>
      <c r="SJ2105" s="593"/>
      <c r="SK2105" s="593"/>
      <c r="SL2105" s="593"/>
      <c r="SM2105" s="593"/>
      <c r="SN2105" s="593"/>
      <c r="SO2105" s="593"/>
      <c r="SP2105" s="593"/>
      <c r="SQ2105" s="593"/>
      <c r="SR2105" s="593"/>
      <c r="SS2105" s="593"/>
      <c r="ST2105" s="593"/>
      <c r="SU2105" s="593"/>
      <c r="SV2105" s="593"/>
      <c r="SW2105" s="593"/>
      <c r="SX2105" s="593"/>
      <c r="SY2105" s="593"/>
      <c r="SZ2105" s="593"/>
      <c r="TA2105" s="593"/>
      <c r="TB2105" s="593"/>
      <c r="TC2105" s="593"/>
      <c r="TD2105" s="593"/>
      <c r="TE2105" s="593"/>
      <c r="TF2105" s="593"/>
      <c r="TG2105" s="593"/>
      <c r="TH2105" s="593"/>
      <c r="TI2105" s="593"/>
      <c r="TJ2105" s="593"/>
      <c r="TK2105" s="593"/>
      <c r="TL2105" s="593"/>
      <c r="TM2105" s="593"/>
      <c r="TN2105" s="593"/>
      <c r="TO2105" s="593"/>
      <c r="TP2105" s="593"/>
      <c r="TQ2105" s="593"/>
      <c r="TR2105" s="593"/>
      <c r="TS2105" s="593"/>
      <c r="TT2105" s="593"/>
      <c r="TU2105" s="593"/>
      <c r="TV2105" s="593"/>
      <c r="TW2105" s="593"/>
      <c r="TX2105" s="593"/>
      <c r="TY2105" s="593"/>
      <c r="TZ2105" s="593"/>
      <c r="UA2105" s="593"/>
      <c r="UB2105" s="593"/>
      <c r="UC2105" s="593"/>
      <c r="UD2105" s="593"/>
      <c r="UE2105" s="593"/>
      <c r="UF2105" s="593"/>
      <c r="UG2105" s="593"/>
      <c r="UH2105" s="593"/>
      <c r="UI2105" s="593"/>
      <c r="UJ2105" s="593"/>
      <c r="UK2105" s="593"/>
      <c r="UL2105" s="593"/>
      <c r="UM2105" s="593"/>
      <c r="UN2105" s="593"/>
      <c r="UO2105" s="593"/>
      <c r="UP2105" s="593"/>
      <c r="UQ2105" s="593"/>
      <c r="UR2105" s="593"/>
      <c r="US2105" s="593"/>
      <c r="UT2105" s="593"/>
      <c r="UU2105" s="593"/>
      <c r="UV2105" s="593"/>
      <c r="UW2105" s="593"/>
      <c r="UX2105" s="593"/>
      <c r="UY2105" s="593"/>
      <c r="UZ2105" s="593"/>
      <c r="VA2105" s="593"/>
      <c r="VB2105" s="593"/>
      <c r="VC2105" s="593"/>
      <c r="VD2105" s="593"/>
      <c r="VE2105" s="593"/>
      <c r="VF2105" s="593"/>
      <c r="VG2105" s="593"/>
      <c r="VH2105" s="593"/>
      <c r="VI2105" s="593"/>
      <c r="VJ2105" s="593"/>
      <c r="VK2105" s="593"/>
      <c r="VL2105" s="593"/>
      <c r="VM2105" s="593"/>
      <c r="VN2105" s="593"/>
      <c r="VO2105" s="593"/>
      <c r="VP2105" s="593"/>
      <c r="VQ2105" s="593"/>
      <c r="VR2105" s="593"/>
      <c r="VS2105" s="593"/>
      <c r="VT2105" s="593"/>
      <c r="VU2105" s="593"/>
      <c r="VV2105" s="593"/>
      <c r="VW2105" s="593"/>
      <c r="VX2105" s="593"/>
      <c r="VY2105" s="593"/>
      <c r="VZ2105" s="593"/>
      <c r="WA2105" s="593"/>
      <c r="WB2105" s="593"/>
      <c r="WC2105" s="593"/>
      <c r="WD2105" s="593"/>
      <c r="WE2105" s="593"/>
      <c r="WF2105" s="593"/>
      <c r="WG2105" s="593"/>
      <c r="WH2105" s="593"/>
      <c r="WI2105" s="593"/>
      <c r="WJ2105" s="593"/>
      <c r="WK2105" s="593"/>
      <c r="WL2105" s="593"/>
      <c r="WM2105" s="593"/>
      <c r="WN2105" s="593"/>
      <c r="WO2105" s="593"/>
      <c r="WP2105" s="593"/>
      <c r="WQ2105" s="593"/>
      <c r="WR2105" s="593"/>
      <c r="WS2105" s="593"/>
      <c r="WT2105" s="593"/>
      <c r="WU2105" s="593"/>
      <c r="WV2105" s="593"/>
      <c r="WW2105" s="593"/>
      <c r="WX2105" s="593"/>
      <c r="WY2105" s="593"/>
      <c r="WZ2105" s="593"/>
      <c r="XA2105" s="593"/>
      <c r="XB2105" s="593"/>
      <c r="XC2105" s="593"/>
      <c r="XD2105" s="593"/>
      <c r="XE2105" s="593"/>
      <c r="XF2105" s="593"/>
      <c r="XG2105" s="593"/>
      <c r="XH2105" s="593"/>
      <c r="XI2105" s="593"/>
      <c r="XJ2105" s="593"/>
      <c r="XK2105" s="593"/>
      <c r="XL2105" s="593"/>
      <c r="XM2105" s="593"/>
      <c r="XN2105" s="593"/>
      <c r="XO2105" s="593"/>
      <c r="XP2105" s="593"/>
      <c r="XQ2105" s="593"/>
      <c r="XR2105" s="593"/>
      <c r="XS2105" s="593"/>
      <c r="XT2105" s="593"/>
      <c r="XU2105" s="593"/>
      <c r="XV2105" s="593"/>
      <c r="XW2105" s="593"/>
      <c r="XX2105" s="593"/>
      <c r="XY2105" s="593"/>
      <c r="XZ2105" s="593"/>
      <c r="YA2105" s="593"/>
      <c r="YB2105" s="593"/>
      <c r="YC2105" s="593"/>
      <c r="YD2105" s="593"/>
      <c r="YE2105" s="593"/>
      <c r="YF2105" s="593"/>
      <c r="YG2105" s="593"/>
      <c r="YH2105" s="593"/>
      <c r="YI2105" s="593"/>
      <c r="YJ2105" s="593"/>
      <c r="YK2105" s="593"/>
      <c r="YL2105" s="593"/>
      <c r="YM2105" s="593"/>
      <c r="YN2105" s="593"/>
      <c r="YO2105" s="593"/>
      <c r="YP2105" s="593"/>
      <c r="YQ2105" s="593"/>
      <c r="YR2105" s="593"/>
      <c r="YS2105" s="593"/>
      <c r="YT2105" s="593"/>
      <c r="YU2105" s="593"/>
      <c r="YV2105" s="593"/>
      <c r="YW2105" s="593"/>
      <c r="YX2105" s="593"/>
      <c r="YY2105" s="593"/>
      <c r="YZ2105" s="593"/>
      <c r="ZA2105" s="593"/>
      <c r="ZB2105" s="593"/>
      <c r="ZC2105" s="593"/>
      <c r="ZD2105" s="593"/>
      <c r="ZE2105" s="593"/>
      <c r="ZF2105" s="593"/>
      <c r="ZG2105" s="593"/>
      <c r="ZH2105" s="593"/>
      <c r="ZI2105" s="593"/>
      <c r="ZJ2105" s="593"/>
      <c r="ZK2105" s="593"/>
      <c r="ZL2105" s="593"/>
      <c r="ZM2105" s="593"/>
      <c r="ZN2105" s="593"/>
      <c r="ZO2105" s="593"/>
      <c r="ZP2105" s="593"/>
      <c r="ZQ2105" s="593"/>
      <c r="ZR2105" s="593"/>
      <c r="ZS2105" s="593"/>
      <c r="ZT2105" s="593"/>
      <c r="ZU2105" s="593"/>
      <c r="ZV2105" s="593"/>
      <c r="ZW2105" s="593"/>
      <c r="ZX2105" s="593"/>
      <c r="ZY2105" s="593"/>
      <c r="ZZ2105" s="593"/>
      <c r="AAA2105" s="593"/>
      <c r="AAB2105" s="593"/>
      <c r="AAC2105" s="593"/>
      <c r="AAD2105" s="593"/>
      <c r="AAE2105" s="593"/>
      <c r="AAF2105" s="593"/>
      <c r="AAG2105" s="593"/>
      <c r="AAH2105" s="593"/>
      <c r="AAI2105" s="593"/>
      <c r="AAJ2105" s="593"/>
      <c r="AAK2105" s="593"/>
      <c r="AAL2105" s="593"/>
      <c r="AAM2105" s="593"/>
      <c r="AAN2105" s="593"/>
      <c r="AAO2105" s="593"/>
      <c r="AAP2105" s="593"/>
      <c r="AAQ2105" s="593"/>
      <c r="AAR2105" s="593"/>
      <c r="AAS2105" s="593"/>
      <c r="AAT2105" s="593"/>
      <c r="AAU2105" s="593"/>
      <c r="AAV2105" s="593"/>
      <c r="AAW2105" s="593"/>
      <c r="AAX2105" s="593"/>
      <c r="AAY2105" s="593"/>
      <c r="AAZ2105" s="593"/>
      <c r="ABA2105" s="593"/>
      <c r="ABB2105" s="593"/>
      <c r="ABC2105" s="593"/>
      <c r="ABD2105" s="593"/>
      <c r="ABE2105" s="593"/>
      <c r="ABF2105" s="593"/>
      <c r="ABG2105" s="593"/>
      <c r="ABH2105" s="593"/>
      <c r="ABI2105" s="593"/>
      <c r="ABJ2105" s="593"/>
      <c r="ABK2105" s="593"/>
      <c r="ABL2105" s="593"/>
      <c r="ABM2105" s="593"/>
      <c r="ABN2105" s="593"/>
      <c r="ABO2105" s="593"/>
      <c r="ABP2105" s="593"/>
      <c r="ABQ2105" s="593"/>
      <c r="ABR2105" s="593"/>
      <c r="ABS2105" s="593"/>
      <c r="ABT2105" s="593"/>
      <c r="ABU2105" s="593"/>
      <c r="ABV2105" s="593"/>
      <c r="ABW2105" s="593"/>
      <c r="ABX2105" s="593"/>
      <c r="ABY2105" s="593"/>
      <c r="ABZ2105" s="593"/>
      <c r="ACA2105" s="593"/>
      <c r="ACB2105" s="593"/>
      <c r="ACC2105" s="593"/>
      <c r="ACD2105" s="593"/>
      <c r="ACE2105" s="593"/>
      <c r="ACF2105" s="593"/>
      <c r="ACG2105" s="593"/>
      <c r="ACH2105" s="593"/>
      <c r="ACI2105" s="593"/>
      <c r="ACJ2105" s="593"/>
      <c r="ACK2105" s="593"/>
      <c r="ACL2105" s="593"/>
      <c r="ACM2105" s="593"/>
      <c r="ACN2105" s="593"/>
      <c r="ACO2105" s="593"/>
      <c r="ACP2105" s="593"/>
      <c r="ACQ2105" s="593"/>
      <c r="ACR2105" s="593"/>
      <c r="ACS2105" s="593"/>
      <c r="ACT2105" s="593"/>
      <c r="ACU2105" s="593"/>
      <c r="ACV2105" s="593"/>
      <c r="ACW2105" s="593"/>
      <c r="ACX2105" s="593"/>
      <c r="ACY2105" s="593"/>
      <c r="ACZ2105" s="593"/>
      <c r="ADA2105" s="593"/>
      <c r="ADB2105" s="593"/>
      <c r="ADC2105" s="593"/>
      <c r="ADD2105" s="593"/>
      <c r="ADE2105" s="593"/>
      <c r="ADF2105" s="593"/>
      <c r="ADG2105" s="593"/>
      <c r="ADH2105" s="593"/>
      <c r="ADI2105" s="593"/>
      <c r="ADJ2105" s="593"/>
      <c r="ADK2105" s="593"/>
      <c r="ADL2105" s="593"/>
      <c r="ADM2105" s="593"/>
      <c r="ADN2105" s="593"/>
      <c r="ADO2105" s="593"/>
      <c r="ADP2105" s="593"/>
      <c r="ADQ2105" s="593"/>
      <c r="ADR2105" s="593"/>
      <c r="ADS2105" s="593"/>
      <c r="ADT2105" s="593"/>
      <c r="ADU2105" s="593"/>
      <c r="ADV2105" s="593"/>
      <c r="ADW2105" s="593"/>
      <c r="ADX2105" s="593"/>
      <c r="ADY2105" s="593"/>
      <c r="ADZ2105" s="593"/>
      <c r="AEA2105" s="593"/>
      <c r="AEB2105" s="593"/>
      <c r="AEC2105" s="593"/>
      <c r="AED2105" s="593"/>
      <c r="AEE2105" s="593"/>
      <c r="AEF2105" s="593"/>
      <c r="AEG2105" s="593"/>
      <c r="AEH2105" s="593"/>
      <c r="AEI2105" s="593"/>
      <c r="AEJ2105" s="593"/>
      <c r="AEK2105" s="593"/>
      <c r="AEL2105" s="593"/>
      <c r="AEM2105" s="593"/>
      <c r="AEN2105" s="593"/>
      <c r="AEO2105" s="593"/>
      <c r="AEP2105" s="593"/>
      <c r="AEQ2105" s="593"/>
      <c r="AER2105" s="593"/>
      <c r="AES2105" s="593"/>
      <c r="AET2105" s="593"/>
      <c r="AEU2105" s="593"/>
      <c r="AEV2105" s="593"/>
      <c r="AEW2105" s="593"/>
      <c r="AEX2105" s="593"/>
      <c r="AEY2105" s="593"/>
      <c r="AEZ2105" s="593"/>
      <c r="AFA2105" s="593"/>
      <c r="AFB2105" s="593"/>
      <c r="AFC2105" s="593"/>
      <c r="AFD2105" s="593"/>
      <c r="AFE2105" s="593"/>
      <c r="AFF2105" s="593"/>
      <c r="AFG2105" s="593"/>
      <c r="AFH2105" s="593"/>
      <c r="AFI2105" s="593"/>
      <c r="AFJ2105" s="593"/>
      <c r="AFK2105" s="593"/>
      <c r="AFL2105" s="593"/>
      <c r="AFM2105" s="593"/>
      <c r="AFN2105" s="593"/>
      <c r="AFO2105" s="593"/>
      <c r="AFP2105" s="593"/>
      <c r="AFQ2105" s="593"/>
      <c r="AFR2105" s="593"/>
      <c r="AFS2105" s="593"/>
      <c r="AFT2105" s="593"/>
      <c r="AFU2105" s="593"/>
      <c r="AFV2105" s="593"/>
      <c r="AFW2105" s="593"/>
      <c r="AFX2105" s="593"/>
      <c r="AFY2105" s="593"/>
      <c r="AFZ2105" s="593"/>
      <c r="AGA2105" s="593"/>
      <c r="AGB2105" s="593"/>
      <c r="AGC2105" s="593"/>
      <c r="AGD2105" s="593"/>
      <c r="AGE2105" s="593"/>
      <c r="AGF2105" s="593"/>
      <c r="AGG2105" s="593"/>
      <c r="AGH2105" s="593"/>
      <c r="AGI2105" s="593"/>
      <c r="AGJ2105" s="593"/>
      <c r="AGK2105" s="593"/>
      <c r="AGL2105" s="593"/>
      <c r="AGM2105" s="593"/>
      <c r="AGN2105" s="593"/>
      <c r="AGO2105" s="593"/>
      <c r="AGP2105" s="593"/>
      <c r="AGQ2105" s="593"/>
      <c r="AGR2105" s="593"/>
      <c r="AGS2105" s="593"/>
      <c r="AGT2105" s="593"/>
      <c r="AGU2105" s="593"/>
      <c r="AGV2105" s="593"/>
      <c r="AGW2105" s="593"/>
      <c r="AGX2105" s="593"/>
      <c r="AGY2105" s="593"/>
      <c r="AGZ2105" s="593"/>
      <c r="AHA2105" s="593"/>
      <c r="AHB2105" s="593"/>
      <c r="AHC2105" s="593"/>
      <c r="AHD2105" s="593"/>
      <c r="AHE2105" s="593"/>
      <c r="AHF2105" s="593"/>
      <c r="AHG2105" s="593"/>
      <c r="AHH2105" s="593"/>
      <c r="AHI2105" s="593"/>
      <c r="AHJ2105" s="593"/>
      <c r="AHK2105" s="593"/>
      <c r="AHL2105" s="593"/>
      <c r="AHM2105" s="593"/>
      <c r="AHN2105" s="593"/>
      <c r="AHO2105" s="593"/>
      <c r="AHP2105" s="593"/>
      <c r="AHQ2105" s="593"/>
      <c r="AHR2105" s="593"/>
      <c r="AHS2105" s="593"/>
      <c r="AHT2105" s="593"/>
      <c r="AHU2105" s="593"/>
      <c r="AHV2105" s="593"/>
      <c r="AHW2105" s="593"/>
      <c r="AHX2105" s="593"/>
      <c r="AHY2105" s="593"/>
      <c r="AHZ2105" s="593"/>
      <c r="AIA2105" s="593"/>
      <c r="AIB2105" s="593"/>
      <c r="AIC2105" s="593"/>
      <c r="AID2105" s="593"/>
      <c r="AIE2105" s="593"/>
      <c r="AIF2105" s="593"/>
      <c r="AIG2105" s="593"/>
      <c r="AIH2105" s="593"/>
      <c r="AII2105" s="593"/>
      <c r="AIJ2105" s="593"/>
      <c r="AIK2105" s="593"/>
      <c r="AIL2105" s="593"/>
      <c r="AIM2105" s="593"/>
      <c r="AIN2105" s="593"/>
      <c r="AIO2105" s="593"/>
      <c r="AIP2105" s="593"/>
      <c r="AIQ2105" s="593"/>
      <c r="AIR2105" s="593"/>
      <c r="AIS2105" s="593"/>
      <c r="AIT2105" s="593"/>
      <c r="AIU2105" s="593"/>
      <c r="AIV2105" s="593"/>
      <c r="AIW2105" s="593"/>
      <c r="AIX2105" s="593"/>
      <c r="AIY2105" s="593"/>
      <c r="AIZ2105" s="593"/>
      <c r="AJA2105" s="593"/>
      <c r="AJB2105" s="593"/>
      <c r="AJC2105" s="593"/>
      <c r="AJD2105" s="593"/>
      <c r="AJE2105" s="593"/>
      <c r="AJF2105" s="593"/>
      <c r="AJG2105" s="593"/>
      <c r="AJH2105" s="593"/>
      <c r="AJI2105" s="593"/>
      <c r="AJJ2105" s="593"/>
      <c r="AJK2105" s="593"/>
      <c r="AJL2105" s="593"/>
      <c r="AJM2105" s="593"/>
      <c r="AJN2105" s="593"/>
      <c r="AJO2105" s="593"/>
      <c r="AJP2105" s="593"/>
      <c r="AJQ2105" s="593"/>
      <c r="AJR2105" s="593"/>
      <c r="AJS2105" s="593"/>
      <c r="AJT2105" s="593"/>
      <c r="AJU2105" s="593"/>
      <c r="AJV2105" s="593"/>
      <c r="AJW2105" s="593"/>
      <c r="AJX2105" s="593"/>
      <c r="AJY2105" s="593"/>
      <c r="AJZ2105" s="593"/>
      <c r="AKA2105" s="593"/>
      <c r="AKB2105" s="593"/>
      <c r="AKC2105" s="593"/>
      <c r="AKD2105" s="593"/>
      <c r="AKE2105" s="593"/>
      <c r="AKF2105" s="593"/>
      <c r="AKG2105" s="593"/>
      <c r="AKH2105" s="593"/>
      <c r="AKI2105" s="593"/>
      <c r="AKJ2105" s="593"/>
      <c r="AKK2105" s="593"/>
      <c r="AKL2105" s="593"/>
      <c r="AKM2105" s="593"/>
      <c r="AKN2105" s="593"/>
      <c r="AKO2105" s="593"/>
      <c r="AKP2105" s="593"/>
      <c r="AKQ2105" s="593"/>
      <c r="AKR2105" s="593"/>
      <c r="AKS2105" s="593"/>
      <c r="AKT2105" s="593"/>
      <c r="AKU2105" s="593"/>
      <c r="AKV2105" s="593"/>
      <c r="AKW2105" s="593"/>
      <c r="AKX2105" s="593"/>
      <c r="AKY2105" s="593"/>
      <c r="AKZ2105" s="593"/>
      <c r="ALA2105" s="593"/>
      <c r="ALB2105" s="593"/>
      <c r="ALC2105" s="593"/>
      <c r="ALD2105" s="593"/>
      <c r="ALE2105" s="593"/>
      <c r="ALF2105" s="593"/>
      <c r="ALG2105" s="593"/>
      <c r="ALH2105" s="593"/>
      <c r="ALI2105" s="593"/>
      <c r="ALJ2105" s="593"/>
      <c r="ALK2105" s="593"/>
      <c r="ALL2105" s="593"/>
      <c r="ALM2105" s="593"/>
      <c r="ALN2105" s="593"/>
      <c r="ALO2105" s="593"/>
      <c r="ALP2105" s="593"/>
      <c r="ALQ2105" s="593"/>
      <c r="ALR2105" s="593"/>
      <c r="ALS2105" s="593"/>
      <c r="ALT2105" s="593"/>
      <c r="ALU2105" s="593"/>
      <c r="ALV2105" s="593"/>
      <c r="ALW2105" s="593"/>
      <c r="ALX2105" s="593"/>
      <c r="ALY2105" s="593"/>
      <c r="ALZ2105" s="593"/>
      <c r="AMA2105" s="593"/>
      <c r="AMB2105" s="593"/>
      <c r="AMC2105" s="593"/>
      <c r="AMD2105" s="593"/>
      <c r="AME2105" s="593"/>
      <c r="AMF2105" s="593"/>
      <c r="AMG2105" s="593"/>
      <c r="AMH2105" s="593"/>
      <c r="AMI2105" s="593"/>
      <c r="AMJ2105" s="593"/>
      <c r="AMK2105" s="593"/>
      <c r="AML2105" s="593"/>
      <c r="AMM2105" s="593"/>
      <c r="AMN2105" s="593"/>
      <c r="AMO2105" s="593"/>
      <c r="AMP2105" s="593"/>
      <c r="AMQ2105" s="593"/>
      <c r="AMR2105" s="593"/>
      <c r="AMS2105" s="593"/>
      <c r="AMT2105" s="593"/>
      <c r="AMU2105" s="593"/>
      <c r="AMV2105" s="593"/>
      <c r="AMW2105" s="593"/>
      <c r="AMX2105" s="593"/>
      <c r="AMY2105" s="593"/>
      <c r="AMZ2105" s="593"/>
      <c r="ANA2105" s="593"/>
      <c r="ANB2105" s="593"/>
      <c r="ANC2105" s="593"/>
      <c r="AND2105" s="593"/>
      <c r="ANE2105" s="593"/>
      <c r="ANF2105" s="593"/>
      <c r="ANG2105" s="593"/>
      <c r="ANH2105" s="593"/>
      <c r="ANI2105" s="593"/>
      <c r="ANJ2105" s="593"/>
      <c r="ANK2105" s="593"/>
      <c r="ANL2105" s="593"/>
      <c r="ANM2105" s="593"/>
      <c r="ANN2105" s="593"/>
      <c r="ANO2105" s="593"/>
      <c r="ANP2105" s="593"/>
      <c r="ANQ2105" s="593"/>
      <c r="ANR2105" s="593"/>
      <c r="ANS2105" s="593"/>
      <c r="ANT2105" s="593"/>
      <c r="ANU2105" s="593"/>
      <c r="ANV2105" s="593"/>
      <c r="ANW2105" s="593"/>
      <c r="ANX2105" s="593"/>
      <c r="ANY2105" s="593"/>
      <c r="ANZ2105" s="593"/>
      <c r="AOA2105" s="593"/>
      <c r="AOB2105" s="593"/>
      <c r="AOC2105" s="593"/>
      <c r="AOD2105" s="593"/>
      <c r="AOE2105" s="593"/>
      <c r="AOF2105" s="593"/>
      <c r="AOG2105" s="593"/>
      <c r="AOH2105" s="593"/>
      <c r="AOI2105" s="593"/>
      <c r="AOJ2105" s="593"/>
      <c r="AOK2105" s="593"/>
      <c r="AOL2105" s="593"/>
      <c r="AOM2105" s="593"/>
      <c r="AON2105" s="593"/>
      <c r="AOO2105" s="593"/>
      <c r="AOP2105" s="593"/>
      <c r="AOQ2105" s="593"/>
      <c r="AOR2105" s="593"/>
      <c r="AOS2105" s="593"/>
      <c r="AOT2105" s="593"/>
      <c r="AOU2105" s="593"/>
      <c r="AOV2105" s="593"/>
      <c r="AOW2105" s="593"/>
      <c r="AOX2105" s="593"/>
      <c r="AOY2105" s="593"/>
      <c r="AOZ2105" s="593"/>
      <c r="APA2105" s="593"/>
      <c r="APB2105" s="593"/>
      <c r="APC2105" s="593"/>
      <c r="APD2105" s="593"/>
      <c r="APE2105" s="593"/>
      <c r="APF2105" s="593"/>
      <c r="APG2105" s="593"/>
      <c r="APH2105" s="593"/>
      <c r="API2105" s="593"/>
      <c r="APJ2105" s="593"/>
      <c r="APK2105" s="593"/>
      <c r="APL2105" s="593"/>
      <c r="APM2105" s="593"/>
      <c r="APN2105" s="593"/>
      <c r="APO2105" s="593"/>
      <c r="APP2105" s="593"/>
      <c r="APQ2105" s="593"/>
      <c r="APR2105" s="593"/>
      <c r="APS2105" s="593"/>
      <c r="APT2105" s="593"/>
      <c r="APU2105" s="593"/>
      <c r="APV2105" s="593"/>
      <c r="APW2105" s="593"/>
      <c r="APX2105" s="593"/>
      <c r="APY2105" s="593"/>
      <c r="APZ2105" s="593"/>
      <c r="AQA2105" s="593"/>
      <c r="AQB2105" s="593"/>
      <c r="AQC2105" s="593"/>
      <c r="AQD2105" s="593"/>
      <c r="AQE2105" s="593"/>
      <c r="AQF2105" s="593"/>
      <c r="AQG2105" s="593"/>
      <c r="AQH2105" s="593"/>
      <c r="AQI2105" s="593"/>
      <c r="AQJ2105" s="593"/>
      <c r="AQK2105" s="593"/>
      <c r="AQL2105" s="593"/>
      <c r="AQM2105" s="593"/>
      <c r="AQN2105" s="593"/>
      <c r="AQO2105" s="593"/>
      <c r="AQP2105" s="593"/>
      <c r="AQQ2105" s="593"/>
      <c r="AQR2105" s="593"/>
      <c r="AQS2105" s="593"/>
      <c r="AQT2105" s="593"/>
      <c r="AQU2105" s="593"/>
      <c r="AQV2105" s="593"/>
      <c r="AQW2105" s="593"/>
      <c r="AQX2105" s="593"/>
      <c r="AQY2105" s="593"/>
      <c r="AQZ2105" s="593"/>
      <c r="ARA2105" s="593"/>
      <c r="ARB2105" s="593"/>
      <c r="ARC2105" s="593"/>
      <c r="ARD2105" s="593"/>
      <c r="ARE2105" s="593"/>
      <c r="ARF2105" s="593"/>
      <c r="ARG2105" s="593"/>
      <c r="ARH2105" s="593"/>
      <c r="ARI2105" s="593"/>
      <c r="ARJ2105" s="593"/>
      <c r="ARK2105" s="593"/>
      <c r="ARL2105" s="593"/>
      <c r="ARM2105" s="593"/>
      <c r="ARN2105" s="593"/>
      <c r="ARO2105" s="593"/>
      <c r="ARP2105" s="593"/>
      <c r="ARQ2105" s="593"/>
      <c r="ARR2105" s="593"/>
      <c r="ARS2105" s="593"/>
      <c r="ART2105" s="593"/>
      <c r="ARU2105" s="593"/>
      <c r="ARV2105" s="593"/>
      <c r="ARW2105" s="593"/>
      <c r="ARX2105" s="593"/>
      <c r="ARY2105" s="593"/>
      <c r="ARZ2105" s="593"/>
      <c r="ASA2105" s="593"/>
      <c r="ASB2105" s="593"/>
      <c r="ASC2105" s="593"/>
      <c r="ASD2105" s="593"/>
      <c r="ASE2105" s="593"/>
      <c r="ASF2105" s="593"/>
      <c r="ASG2105" s="593"/>
      <c r="ASH2105" s="593"/>
      <c r="ASI2105" s="593"/>
      <c r="ASJ2105" s="593"/>
      <c r="ASK2105" s="593"/>
      <c r="ASL2105" s="593"/>
      <c r="ASM2105" s="593"/>
      <c r="ASN2105" s="593"/>
      <c r="ASO2105" s="593"/>
      <c r="ASP2105" s="593"/>
      <c r="ASQ2105" s="593"/>
      <c r="ASR2105" s="593"/>
      <c r="ASS2105" s="593"/>
      <c r="AST2105" s="593"/>
      <c r="ASU2105" s="593"/>
      <c r="ASV2105" s="593"/>
      <c r="ASW2105" s="593"/>
      <c r="ASX2105" s="593"/>
      <c r="ASY2105" s="593"/>
      <c r="ASZ2105" s="593"/>
      <c r="ATA2105" s="593"/>
      <c r="ATB2105" s="593"/>
      <c r="ATC2105" s="593"/>
      <c r="ATD2105" s="593"/>
      <c r="ATE2105" s="593"/>
      <c r="ATF2105" s="593"/>
      <c r="ATG2105" s="593"/>
      <c r="ATH2105" s="593"/>
      <c r="ATI2105" s="593"/>
      <c r="ATJ2105" s="593"/>
      <c r="ATK2105" s="593"/>
      <c r="ATL2105" s="593"/>
      <c r="ATM2105" s="593"/>
      <c r="ATN2105" s="593"/>
      <c r="ATO2105" s="593"/>
      <c r="ATP2105" s="593"/>
      <c r="ATQ2105" s="593"/>
      <c r="ATR2105" s="593"/>
      <c r="ATS2105" s="593"/>
      <c r="ATT2105" s="593"/>
      <c r="ATU2105" s="593"/>
      <c r="ATV2105" s="593"/>
      <c r="ATW2105" s="593"/>
      <c r="ATX2105" s="593"/>
      <c r="ATY2105" s="593"/>
      <c r="ATZ2105" s="593"/>
      <c r="AUA2105" s="593"/>
      <c r="AUB2105" s="593"/>
      <c r="AUC2105" s="593"/>
      <c r="AUD2105" s="593"/>
      <c r="AUE2105" s="593"/>
      <c r="AUF2105" s="593"/>
      <c r="AUG2105" s="593"/>
      <c r="AUH2105" s="593"/>
      <c r="AUI2105" s="593"/>
      <c r="AUJ2105" s="593"/>
      <c r="AUK2105" s="593"/>
      <c r="AUL2105" s="593"/>
      <c r="AUM2105" s="593"/>
      <c r="AUN2105" s="593"/>
      <c r="AUO2105" s="593"/>
      <c r="AUP2105" s="593"/>
      <c r="AUQ2105" s="593"/>
      <c r="AUR2105" s="593"/>
      <c r="AUS2105" s="593"/>
      <c r="AUT2105" s="593"/>
      <c r="AUU2105" s="593"/>
      <c r="AUV2105" s="593"/>
      <c r="AUW2105" s="593"/>
      <c r="AUX2105" s="593"/>
      <c r="AUY2105" s="593"/>
      <c r="AUZ2105" s="593"/>
      <c r="AVA2105" s="593"/>
      <c r="AVB2105" s="593"/>
      <c r="AVC2105" s="593"/>
      <c r="AVD2105" s="593"/>
      <c r="AVE2105" s="593"/>
      <c r="AVF2105" s="593"/>
      <c r="AVG2105" s="593"/>
      <c r="AVH2105" s="593"/>
      <c r="AVI2105" s="593"/>
      <c r="AVJ2105" s="593"/>
      <c r="AVK2105" s="593"/>
    </row>
    <row r="2106" spans="1:1259">
      <c r="A2106" s="697"/>
      <c r="B2106" s="558"/>
      <c r="C2106" s="558"/>
      <c r="D2106" s="676" t="s">
        <v>1067</v>
      </c>
      <c r="E2106" s="524"/>
      <c r="F2106" s="665"/>
      <c r="G2106" s="676">
        <v>2022</v>
      </c>
      <c r="H2106" s="676">
        <v>6</v>
      </c>
      <c r="I2106" s="687" t="s">
        <v>1089</v>
      </c>
      <c r="J2106" s="677"/>
      <c r="K2106" s="676" t="s">
        <v>1340</v>
      </c>
      <c r="L2106" s="677" t="s">
        <v>1323</v>
      </c>
      <c r="M2106" s="677">
        <v>44496</v>
      </c>
      <c r="N2106" s="677">
        <v>44695</v>
      </c>
      <c r="O2106" s="677"/>
      <c r="P2106" s="677"/>
      <c r="Q2106" s="677"/>
      <c r="R2106" s="677"/>
      <c r="S2106" s="676" t="s">
        <v>1118</v>
      </c>
      <c r="T2106" s="676">
        <v>60</v>
      </c>
      <c r="U2106" s="676" t="s">
        <v>1113</v>
      </c>
      <c r="V2106" s="676" t="s">
        <v>986</v>
      </c>
      <c r="W2106" s="678">
        <v>360</v>
      </c>
      <c r="X2106" s="551">
        <v>3328</v>
      </c>
      <c r="Y2106" s="693">
        <v>1198080</v>
      </c>
      <c r="Z2106" s="667">
        <v>0.5</v>
      </c>
      <c r="AA2106" s="682">
        <f>Y2106*Z2106</f>
        <v>599040</v>
      </c>
      <c r="AB2106" s="521"/>
      <c r="AC2106" s="668">
        <v>0</v>
      </c>
      <c r="AD2106" s="676"/>
      <c r="AE2106" s="669"/>
      <c r="AF2106" s="695">
        <f>AA2106+AD2106+AE2106</f>
        <v>599040</v>
      </c>
      <c r="AG2106" s="665" t="s">
        <v>1073</v>
      </c>
      <c r="AH2106" s="641"/>
      <c r="AI2106" s="676">
        <v>60</v>
      </c>
      <c r="AJ2106" s="665" t="s">
        <v>1324</v>
      </c>
      <c r="AK2106" s="676" t="s">
        <v>1129</v>
      </c>
      <c r="AL2106" s="696" t="s">
        <v>1325</v>
      </c>
      <c r="AM2106" s="665" t="s">
        <v>52</v>
      </c>
      <c r="AN2106" s="665" t="s">
        <v>1076</v>
      </c>
      <c r="AO2106" s="665"/>
      <c r="AP2106" s="676"/>
      <c r="AQ2106" s="676" t="s">
        <v>37</v>
      </c>
      <c r="AR2106" s="676"/>
      <c r="AS2106" s="523" t="s">
        <v>1078</v>
      </c>
      <c r="AT2106" s="523"/>
      <c r="AU2106" s="523"/>
      <c r="AV2106" s="674"/>
      <c r="AW2106" s="673" t="str">
        <f>U2106</f>
        <v>TBD</v>
      </c>
      <c r="AX2106" s="673" cm="1">
        <f t="array" ref="AX2106">SUM(MID(0&amp;AW2106,LARGE(INDEX(ISNUMBER(--MID(AW2106,ROW($1:$8),1))*ROW($1:$8),),ROW($1:$8))+1,1)*10^ROW($1:$8)/10)</f>
        <v>0</v>
      </c>
      <c r="AY2106" s="673" t="e">
        <f>VLOOKUP($AX2106,'Item Master Data'!$A:$F,3,FALSE)</f>
        <v>#N/A</v>
      </c>
      <c r="AZ2106" s="673" t="e">
        <f>VLOOKUP($AX2106,'Item Master Data'!$A:$F,6,FALSE)</f>
        <v>#N/A</v>
      </c>
      <c r="BA2106" s="673" t="e">
        <f>X2106/BB2106</f>
        <v>#N/A</v>
      </c>
      <c r="BB2106" s="673" t="e">
        <f>VLOOKUP(AX2106,'Item Master Data'!$A:$G,7,FALSE)</f>
        <v>#N/A</v>
      </c>
      <c r="BC2106" s="673"/>
      <c r="BD2106" s="673" t="e">
        <f>W2106-AZ2106</f>
        <v>#N/A</v>
      </c>
      <c r="BE2106" s="593"/>
      <c r="BF2106" s="593"/>
      <c r="BG2106" s="593"/>
      <c r="BH2106" s="593"/>
      <c r="BI2106" s="593"/>
      <c r="BJ2106" s="593"/>
      <c r="BK2106" s="593"/>
      <c r="BL2106" s="593"/>
      <c r="BM2106" s="593"/>
      <c r="BN2106" s="593"/>
      <c r="BO2106" s="593"/>
      <c r="BP2106" s="593"/>
      <c r="BQ2106" s="593"/>
      <c r="BR2106" s="593"/>
      <c r="BS2106" s="593"/>
      <c r="BT2106" s="593"/>
      <c r="BU2106" s="593"/>
      <c r="BV2106" s="593"/>
      <c r="BW2106" s="593"/>
      <c r="BX2106" s="593"/>
      <c r="BY2106" s="593"/>
      <c r="BZ2106" s="593"/>
      <c r="CA2106" s="593"/>
      <c r="CB2106" s="593"/>
      <c r="CC2106" s="593"/>
      <c r="CD2106" s="593"/>
      <c r="CE2106" s="593"/>
      <c r="CF2106" s="593"/>
      <c r="CG2106" s="593"/>
      <c r="CH2106" s="593"/>
      <c r="CI2106" s="593"/>
      <c r="CJ2106" s="593"/>
      <c r="CK2106" s="593"/>
      <c r="CL2106" s="593"/>
      <c r="CM2106" s="593"/>
      <c r="CN2106" s="593"/>
      <c r="CO2106" s="593"/>
      <c r="CP2106" s="593"/>
      <c r="CQ2106" s="593"/>
      <c r="CR2106" s="593"/>
      <c r="CS2106" s="593"/>
      <c r="CT2106" s="593"/>
      <c r="CU2106" s="593"/>
      <c r="CV2106" s="593"/>
      <c r="CW2106" s="593"/>
      <c r="CX2106" s="593"/>
      <c r="CY2106" s="593"/>
      <c r="CZ2106" s="593"/>
      <c r="DA2106" s="593"/>
      <c r="DB2106" s="593"/>
      <c r="DC2106" s="593"/>
      <c r="DD2106" s="593"/>
      <c r="DE2106" s="593"/>
      <c r="DF2106" s="593"/>
      <c r="DG2106" s="593"/>
      <c r="DH2106" s="593"/>
      <c r="DI2106" s="593"/>
      <c r="DJ2106" s="593"/>
      <c r="DK2106" s="593"/>
      <c r="DL2106" s="593"/>
      <c r="DM2106" s="593"/>
      <c r="DN2106" s="593"/>
      <c r="DO2106" s="593"/>
      <c r="DP2106" s="593"/>
      <c r="DQ2106" s="593"/>
      <c r="DR2106" s="593"/>
      <c r="DS2106" s="593"/>
      <c r="DT2106" s="593"/>
      <c r="DU2106" s="593"/>
      <c r="DV2106" s="593"/>
      <c r="DW2106" s="593"/>
      <c r="DX2106" s="593"/>
      <c r="DY2106" s="593"/>
      <c r="DZ2106" s="593"/>
      <c r="EA2106" s="593"/>
      <c r="EB2106" s="593"/>
      <c r="EC2106" s="593"/>
      <c r="ED2106" s="593"/>
      <c r="EE2106" s="593"/>
      <c r="EF2106" s="593"/>
      <c r="EG2106" s="593"/>
      <c r="EH2106" s="593"/>
      <c r="EI2106" s="593"/>
      <c r="EJ2106" s="593"/>
      <c r="EK2106" s="593"/>
      <c r="EL2106" s="593"/>
      <c r="EM2106" s="593"/>
      <c r="EN2106" s="593"/>
      <c r="EO2106" s="593"/>
      <c r="EP2106" s="593"/>
      <c r="EQ2106" s="593"/>
      <c r="ER2106" s="593"/>
      <c r="ES2106" s="593"/>
      <c r="ET2106" s="593"/>
      <c r="EU2106" s="593"/>
      <c r="EV2106" s="593"/>
      <c r="EW2106" s="593"/>
      <c r="EX2106" s="593"/>
      <c r="EY2106" s="593"/>
      <c r="EZ2106" s="593"/>
      <c r="FA2106" s="593"/>
      <c r="FB2106" s="593"/>
      <c r="FC2106" s="593"/>
      <c r="FD2106" s="593"/>
      <c r="FE2106" s="593"/>
      <c r="FF2106" s="593"/>
      <c r="FG2106" s="593"/>
      <c r="FH2106" s="593"/>
      <c r="FI2106" s="593"/>
      <c r="FJ2106" s="593"/>
      <c r="FK2106" s="593"/>
      <c r="FL2106" s="593"/>
      <c r="FM2106" s="593"/>
      <c r="FN2106" s="593"/>
      <c r="FO2106" s="593"/>
      <c r="FP2106" s="593"/>
      <c r="FQ2106" s="593"/>
      <c r="FR2106" s="593"/>
      <c r="FS2106" s="593"/>
      <c r="FT2106" s="593"/>
      <c r="FU2106" s="593"/>
      <c r="FV2106" s="593"/>
      <c r="FW2106" s="593"/>
      <c r="FX2106" s="593"/>
      <c r="FY2106" s="593"/>
      <c r="FZ2106" s="593"/>
      <c r="GA2106" s="593"/>
      <c r="GB2106" s="593"/>
      <c r="GC2106" s="593"/>
      <c r="GD2106" s="593"/>
      <c r="GE2106" s="593"/>
      <c r="GF2106" s="593"/>
      <c r="GG2106" s="593"/>
      <c r="GH2106" s="593"/>
      <c r="GI2106" s="593"/>
      <c r="GJ2106" s="593"/>
      <c r="GK2106" s="593"/>
      <c r="GL2106" s="593"/>
      <c r="GM2106" s="593"/>
      <c r="GN2106" s="593"/>
      <c r="GO2106" s="593"/>
      <c r="GP2106" s="593"/>
      <c r="GQ2106" s="593"/>
      <c r="GR2106" s="593"/>
      <c r="GS2106" s="593"/>
      <c r="GT2106" s="593"/>
      <c r="GU2106" s="593"/>
      <c r="GV2106" s="593"/>
      <c r="GW2106" s="593"/>
      <c r="GX2106" s="593"/>
      <c r="GY2106" s="593"/>
      <c r="GZ2106" s="593"/>
      <c r="HA2106" s="593"/>
      <c r="HB2106" s="593"/>
      <c r="HC2106" s="593"/>
      <c r="HD2106" s="593"/>
      <c r="HE2106" s="593"/>
      <c r="HF2106" s="593"/>
      <c r="HG2106" s="593"/>
      <c r="HH2106" s="593"/>
      <c r="HI2106" s="593"/>
      <c r="HJ2106" s="593"/>
      <c r="HK2106" s="593"/>
      <c r="HL2106" s="593"/>
      <c r="HM2106" s="593"/>
      <c r="HN2106" s="593"/>
      <c r="HO2106" s="593"/>
      <c r="HP2106" s="593"/>
      <c r="HQ2106" s="593"/>
      <c r="HR2106" s="593"/>
      <c r="HS2106" s="593"/>
      <c r="HT2106" s="593"/>
      <c r="HU2106" s="593"/>
      <c r="HV2106" s="593"/>
      <c r="HW2106" s="593"/>
      <c r="HX2106" s="593"/>
      <c r="HY2106" s="593"/>
      <c r="HZ2106" s="593"/>
      <c r="IA2106" s="593"/>
      <c r="IB2106" s="593"/>
      <c r="IC2106" s="593"/>
      <c r="ID2106" s="593"/>
      <c r="IE2106" s="593"/>
      <c r="IF2106" s="593"/>
      <c r="IG2106" s="593"/>
      <c r="IH2106" s="593"/>
      <c r="II2106" s="593"/>
      <c r="IJ2106" s="593"/>
      <c r="IK2106" s="593"/>
      <c r="IL2106" s="593"/>
      <c r="IM2106" s="593"/>
      <c r="IN2106" s="593"/>
      <c r="IO2106" s="593"/>
      <c r="IP2106" s="593"/>
      <c r="IQ2106" s="593"/>
      <c r="IR2106" s="593"/>
      <c r="IS2106" s="593"/>
      <c r="IT2106" s="593"/>
      <c r="IU2106" s="593"/>
      <c r="IV2106" s="593"/>
      <c r="IW2106" s="593"/>
      <c r="IX2106" s="593"/>
      <c r="IY2106" s="593"/>
      <c r="IZ2106" s="593"/>
      <c r="JA2106" s="593"/>
      <c r="JB2106" s="593"/>
      <c r="JC2106" s="593"/>
      <c r="JD2106" s="593"/>
      <c r="JE2106" s="593"/>
      <c r="JF2106" s="593"/>
      <c r="JG2106" s="593"/>
      <c r="JH2106" s="593"/>
      <c r="JI2106" s="593"/>
      <c r="JJ2106" s="593"/>
      <c r="JK2106" s="593"/>
      <c r="JL2106" s="593"/>
      <c r="JM2106" s="593"/>
      <c r="JN2106" s="593"/>
      <c r="JO2106" s="593"/>
      <c r="JP2106" s="593"/>
      <c r="JQ2106" s="593"/>
      <c r="JR2106" s="593"/>
      <c r="JS2106" s="593"/>
      <c r="JT2106" s="593"/>
      <c r="JU2106" s="593"/>
      <c r="JV2106" s="593"/>
      <c r="JW2106" s="593"/>
      <c r="JX2106" s="593"/>
      <c r="JY2106" s="593"/>
      <c r="JZ2106" s="593"/>
      <c r="KA2106" s="593"/>
      <c r="KB2106" s="593"/>
      <c r="KC2106" s="593"/>
      <c r="KD2106" s="593"/>
      <c r="KE2106" s="593"/>
      <c r="KF2106" s="593"/>
      <c r="KG2106" s="593"/>
      <c r="KH2106" s="593"/>
      <c r="KI2106" s="593"/>
      <c r="KJ2106" s="593"/>
      <c r="KK2106" s="593"/>
      <c r="KL2106" s="593"/>
      <c r="KM2106" s="593"/>
      <c r="KN2106" s="593"/>
      <c r="KO2106" s="593"/>
      <c r="KP2106" s="593"/>
      <c r="KQ2106" s="593"/>
      <c r="KR2106" s="593"/>
      <c r="KS2106" s="593"/>
      <c r="KT2106" s="593"/>
      <c r="KU2106" s="593"/>
      <c r="KV2106" s="593"/>
      <c r="KW2106" s="593"/>
      <c r="KX2106" s="593"/>
      <c r="KY2106" s="593"/>
      <c r="KZ2106" s="593"/>
      <c r="LA2106" s="593"/>
      <c r="LB2106" s="593"/>
      <c r="LC2106" s="593"/>
      <c r="LD2106" s="593"/>
      <c r="LE2106" s="593"/>
      <c r="LF2106" s="593"/>
      <c r="LG2106" s="593"/>
      <c r="LH2106" s="593"/>
      <c r="LI2106" s="593"/>
      <c r="LJ2106" s="593"/>
      <c r="LK2106" s="593"/>
      <c r="LL2106" s="593"/>
      <c r="LM2106" s="593"/>
      <c r="LN2106" s="593"/>
      <c r="LO2106" s="593"/>
      <c r="LP2106" s="593"/>
      <c r="LQ2106" s="593"/>
      <c r="LR2106" s="593"/>
      <c r="LS2106" s="593"/>
      <c r="LT2106" s="593"/>
      <c r="LU2106" s="593"/>
      <c r="LV2106" s="593"/>
      <c r="LW2106" s="593"/>
      <c r="LX2106" s="593"/>
      <c r="LY2106" s="593"/>
      <c r="LZ2106" s="593"/>
      <c r="MA2106" s="593"/>
      <c r="MB2106" s="593"/>
      <c r="MC2106" s="593"/>
      <c r="MD2106" s="593"/>
      <c r="ME2106" s="593"/>
      <c r="MF2106" s="593"/>
      <c r="MG2106" s="593"/>
      <c r="MH2106" s="593"/>
      <c r="MI2106" s="593"/>
      <c r="MJ2106" s="593"/>
      <c r="MK2106" s="593"/>
      <c r="ML2106" s="593"/>
      <c r="MM2106" s="593"/>
      <c r="MN2106" s="593"/>
      <c r="MO2106" s="593"/>
      <c r="MP2106" s="593"/>
      <c r="MQ2106" s="593"/>
      <c r="MR2106" s="593"/>
      <c r="MS2106" s="593"/>
      <c r="MT2106" s="593"/>
      <c r="MU2106" s="593"/>
      <c r="MV2106" s="593"/>
      <c r="MW2106" s="593"/>
      <c r="MX2106" s="593"/>
      <c r="MY2106" s="593"/>
      <c r="MZ2106" s="593"/>
      <c r="NA2106" s="593"/>
      <c r="NB2106" s="593"/>
      <c r="NC2106" s="593"/>
      <c r="ND2106" s="593"/>
      <c r="NE2106" s="593"/>
      <c r="NF2106" s="593"/>
      <c r="NG2106" s="593"/>
      <c r="NH2106" s="593"/>
      <c r="NI2106" s="593"/>
      <c r="NJ2106" s="593"/>
      <c r="NK2106" s="593"/>
      <c r="NL2106" s="593"/>
      <c r="NM2106" s="593"/>
      <c r="NN2106" s="593"/>
      <c r="NO2106" s="593"/>
      <c r="NP2106" s="593"/>
      <c r="NQ2106" s="593"/>
      <c r="NR2106" s="593"/>
      <c r="NS2106" s="593"/>
      <c r="NT2106" s="593"/>
      <c r="NU2106" s="593"/>
      <c r="NV2106" s="593"/>
      <c r="NW2106" s="593"/>
      <c r="NX2106" s="593"/>
      <c r="NY2106" s="593"/>
      <c r="NZ2106" s="593"/>
      <c r="OA2106" s="593"/>
      <c r="OB2106" s="593"/>
      <c r="OC2106" s="593"/>
      <c r="OD2106" s="593"/>
      <c r="OE2106" s="593"/>
      <c r="OF2106" s="593"/>
      <c r="OG2106" s="593"/>
      <c r="OH2106" s="593"/>
      <c r="OI2106" s="593"/>
      <c r="OJ2106" s="593"/>
      <c r="OK2106" s="593"/>
      <c r="OL2106" s="593"/>
      <c r="OM2106" s="593"/>
      <c r="ON2106" s="593"/>
      <c r="OO2106" s="593"/>
      <c r="OP2106" s="593"/>
      <c r="OQ2106" s="593"/>
      <c r="OR2106" s="593"/>
      <c r="OS2106" s="593"/>
      <c r="OT2106" s="593"/>
      <c r="OU2106" s="593"/>
      <c r="OV2106" s="593"/>
      <c r="OW2106" s="593"/>
      <c r="OX2106" s="593"/>
      <c r="OY2106" s="593"/>
      <c r="OZ2106" s="593"/>
      <c r="PA2106" s="593"/>
      <c r="PB2106" s="593"/>
      <c r="PC2106" s="593"/>
      <c r="PD2106" s="593"/>
      <c r="PE2106" s="593"/>
      <c r="PF2106" s="593"/>
      <c r="PG2106" s="593"/>
      <c r="PH2106" s="593"/>
      <c r="PI2106" s="593"/>
      <c r="PJ2106" s="593"/>
      <c r="PK2106" s="593"/>
      <c r="PL2106" s="593"/>
      <c r="PM2106" s="593"/>
      <c r="PN2106" s="593"/>
      <c r="PO2106" s="593"/>
      <c r="PP2106" s="593"/>
      <c r="PQ2106" s="593"/>
      <c r="PR2106" s="593"/>
      <c r="PS2106" s="593"/>
      <c r="PT2106" s="593"/>
      <c r="PU2106" s="593"/>
      <c r="PV2106" s="593"/>
      <c r="PW2106" s="593"/>
      <c r="PX2106" s="593"/>
      <c r="PY2106" s="593"/>
      <c r="PZ2106" s="593"/>
      <c r="QA2106" s="593"/>
      <c r="QB2106" s="593"/>
      <c r="QC2106" s="593"/>
      <c r="QD2106" s="593"/>
      <c r="QE2106" s="593"/>
      <c r="QF2106" s="593"/>
      <c r="QG2106" s="593"/>
      <c r="QH2106" s="593"/>
      <c r="QI2106" s="593"/>
      <c r="QJ2106" s="593"/>
      <c r="QK2106" s="593"/>
      <c r="QL2106" s="593"/>
      <c r="QM2106" s="593"/>
      <c r="QN2106" s="593"/>
      <c r="QO2106" s="593"/>
      <c r="QP2106" s="593"/>
      <c r="QQ2106" s="593"/>
      <c r="QR2106" s="593"/>
      <c r="QS2106" s="593"/>
      <c r="QT2106" s="593"/>
      <c r="QU2106" s="593"/>
      <c r="QV2106" s="593"/>
      <c r="QW2106" s="593"/>
      <c r="QX2106" s="593"/>
      <c r="QY2106" s="593"/>
      <c r="QZ2106" s="593"/>
      <c r="RA2106" s="593"/>
      <c r="RB2106" s="593"/>
      <c r="RC2106" s="593"/>
      <c r="RD2106" s="593"/>
      <c r="RE2106" s="593"/>
      <c r="RF2106" s="593"/>
      <c r="RG2106" s="593"/>
      <c r="RH2106" s="593"/>
      <c r="RI2106" s="593"/>
      <c r="RJ2106" s="593"/>
      <c r="RK2106" s="593"/>
      <c r="RL2106" s="593"/>
      <c r="RM2106" s="593"/>
      <c r="RN2106" s="593"/>
      <c r="RO2106" s="593"/>
      <c r="RP2106" s="593"/>
      <c r="RQ2106" s="593"/>
      <c r="RR2106" s="593"/>
      <c r="RS2106" s="593"/>
      <c r="RT2106" s="593"/>
      <c r="RU2106" s="593"/>
      <c r="RV2106" s="593"/>
      <c r="RW2106" s="593"/>
      <c r="RX2106" s="593"/>
      <c r="RY2106" s="593"/>
      <c r="RZ2106" s="593"/>
      <c r="SA2106" s="593"/>
      <c r="SB2106" s="593"/>
      <c r="SC2106" s="593"/>
      <c r="SD2106" s="593"/>
      <c r="SE2106" s="593"/>
      <c r="SF2106" s="593"/>
      <c r="SG2106" s="593"/>
      <c r="SH2106" s="593"/>
      <c r="SI2106" s="593"/>
      <c r="SJ2106" s="593"/>
      <c r="SK2106" s="593"/>
      <c r="SL2106" s="593"/>
      <c r="SM2106" s="593"/>
      <c r="SN2106" s="593"/>
      <c r="SO2106" s="593"/>
      <c r="SP2106" s="593"/>
      <c r="SQ2106" s="593"/>
      <c r="SR2106" s="593"/>
      <c r="SS2106" s="593"/>
      <c r="ST2106" s="593"/>
      <c r="SU2106" s="593"/>
      <c r="SV2106" s="593"/>
      <c r="SW2106" s="593"/>
      <c r="SX2106" s="593"/>
      <c r="SY2106" s="593"/>
      <c r="SZ2106" s="593"/>
      <c r="TA2106" s="593"/>
      <c r="TB2106" s="593"/>
      <c r="TC2106" s="593"/>
      <c r="TD2106" s="593"/>
      <c r="TE2106" s="593"/>
      <c r="TF2106" s="593"/>
      <c r="TG2106" s="593"/>
      <c r="TH2106" s="593"/>
      <c r="TI2106" s="593"/>
      <c r="TJ2106" s="593"/>
      <c r="TK2106" s="593"/>
      <c r="TL2106" s="593"/>
      <c r="TM2106" s="593"/>
      <c r="TN2106" s="593"/>
      <c r="TO2106" s="593"/>
      <c r="TP2106" s="593"/>
      <c r="TQ2106" s="593"/>
      <c r="TR2106" s="593"/>
      <c r="TS2106" s="593"/>
      <c r="TT2106" s="593"/>
      <c r="TU2106" s="593"/>
      <c r="TV2106" s="593"/>
      <c r="TW2106" s="593"/>
      <c r="TX2106" s="593"/>
      <c r="TY2106" s="593"/>
      <c r="TZ2106" s="593"/>
      <c r="UA2106" s="593"/>
      <c r="UB2106" s="593"/>
      <c r="UC2106" s="593"/>
      <c r="UD2106" s="593"/>
      <c r="UE2106" s="593"/>
      <c r="UF2106" s="593"/>
      <c r="UG2106" s="593"/>
      <c r="UH2106" s="593"/>
      <c r="UI2106" s="593"/>
      <c r="UJ2106" s="593"/>
      <c r="UK2106" s="593"/>
      <c r="UL2106" s="593"/>
      <c r="UM2106" s="593"/>
      <c r="UN2106" s="593"/>
      <c r="UO2106" s="593"/>
      <c r="UP2106" s="593"/>
      <c r="UQ2106" s="593"/>
      <c r="UR2106" s="593"/>
      <c r="US2106" s="593"/>
      <c r="UT2106" s="593"/>
      <c r="UU2106" s="593"/>
      <c r="UV2106" s="593"/>
      <c r="UW2106" s="593"/>
      <c r="UX2106" s="593"/>
      <c r="UY2106" s="593"/>
      <c r="UZ2106" s="593"/>
      <c r="VA2106" s="593"/>
      <c r="VB2106" s="593"/>
      <c r="VC2106" s="593"/>
      <c r="VD2106" s="593"/>
      <c r="VE2106" s="593"/>
      <c r="VF2106" s="593"/>
      <c r="VG2106" s="593"/>
      <c r="VH2106" s="593"/>
      <c r="VI2106" s="593"/>
      <c r="VJ2106" s="593"/>
      <c r="VK2106" s="593"/>
      <c r="VL2106" s="593"/>
      <c r="VM2106" s="593"/>
      <c r="VN2106" s="593"/>
      <c r="VO2106" s="593"/>
      <c r="VP2106" s="593"/>
      <c r="VQ2106" s="593"/>
      <c r="VR2106" s="593"/>
      <c r="VS2106" s="593"/>
      <c r="VT2106" s="593"/>
      <c r="VU2106" s="593"/>
      <c r="VV2106" s="593"/>
      <c r="VW2106" s="593"/>
      <c r="VX2106" s="593"/>
      <c r="VY2106" s="593"/>
      <c r="VZ2106" s="593"/>
      <c r="WA2106" s="593"/>
      <c r="WB2106" s="593"/>
      <c r="WC2106" s="593"/>
      <c r="WD2106" s="593"/>
      <c r="WE2106" s="593"/>
      <c r="WF2106" s="593"/>
      <c r="WG2106" s="593"/>
      <c r="WH2106" s="593"/>
      <c r="WI2106" s="593"/>
      <c r="WJ2106" s="593"/>
      <c r="WK2106" s="593"/>
      <c r="WL2106" s="593"/>
      <c r="WM2106" s="593"/>
      <c r="WN2106" s="593"/>
      <c r="WO2106" s="593"/>
      <c r="WP2106" s="593"/>
      <c r="WQ2106" s="593"/>
      <c r="WR2106" s="593"/>
      <c r="WS2106" s="593"/>
      <c r="WT2106" s="593"/>
      <c r="WU2106" s="593"/>
      <c r="WV2106" s="593"/>
      <c r="WW2106" s="593"/>
      <c r="WX2106" s="593"/>
      <c r="WY2106" s="593"/>
      <c r="WZ2106" s="593"/>
      <c r="XA2106" s="593"/>
      <c r="XB2106" s="593"/>
      <c r="XC2106" s="593"/>
      <c r="XD2106" s="593"/>
      <c r="XE2106" s="593"/>
      <c r="XF2106" s="593"/>
      <c r="XG2106" s="593"/>
      <c r="XH2106" s="593"/>
      <c r="XI2106" s="593"/>
      <c r="XJ2106" s="593"/>
      <c r="XK2106" s="593"/>
      <c r="XL2106" s="593"/>
      <c r="XM2106" s="593"/>
      <c r="XN2106" s="593"/>
      <c r="XO2106" s="593"/>
      <c r="XP2106" s="593"/>
      <c r="XQ2106" s="593"/>
      <c r="XR2106" s="593"/>
      <c r="XS2106" s="593"/>
      <c r="XT2106" s="593"/>
      <c r="XU2106" s="593"/>
      <c r="XV2106" s="593"/>
      <c r="XW2106" s="593"/>
      <c r="XX2106" s="593"/>
      <c r="XY2106" s="593"/>
      <c r="XZ2106" s="593"/>
      <c r="YA2106" s="593"/>
      <c r="YB2106" s="593"/>
      <c r="YC2106" s="593"/>
      <c r="YD2106" s="593"/>
      <c r="YE2106" s="593"/>
      <c r="YF2106" s="593"/>
      <c r="YG2106" s="593"/>
      <c r="YH2106" s="593"/>
      <c r="YI2106" s="593"/>
      <c r="YJ2106" s="593"/>
      <c r="YK2106" s="593"/>
      <c r="YL2106" s="593"/>
      <c r="YM2106" s="593"/>
      <c r="YN2106" s="593"/>
      <c r="YO2106" s="593"/>
      <c r="YP2106" s="593"/>
      <c r="YQ2106" s="593"/>
      <c r="YR2106" s="593"/>
      <c r="YS2106" s="593"/>
      <c r="YT2106" s="593"/>
      <c r="YU2106" s="593"/>
      <c r="YV2106" s="593"/>
      <c r="YW2106" s="593"/>
      <c r="YX2106" s="593"/>
      <c r="YY2106" s="593"/>
      <c r="YZ2106" s="593"/>
      <c r="ZA2106" s="593"/>
      <c r="ZB2106" s="593"/>
      <c r="ZC2106" s="593"/>
      <c r="ZD2106" s="593"/>
      <c r="ZE2106" s="593"/>
      <c r="ZF2106" s="593"/>
      <c r="ZG2106" s="593"/>
      <c r="ZH2106" s="593"/>
      <c r="ZI2106" s="593"/>
      <c r="ZJ2106" s="593"/>
      <c r="ZK2106" s="593"/>
      <c r="ZL2106" s="593"/>
      <c r="ZM2106" s="593"/>
      <c r="ZN2106" s="593"/>
      <c r="ZO2106" s="593"/>
      <c r="ZP2106" s="593"/>
      <c r="ZQ2106" s="593"/>
      <c r="ZR2106" s="593"/>
      <c r="ZS2106" s="593"/>
      <c r="ZT2106" s="593"/>
      <c r="ZU2106" s="593"/>
      <c r="ZV2106" s="593"/>
      <c r="ZW2106" s="593"/>
      <c r="ZX2106" s="593"/>
      <c r="ZY2106" s="593"/>
      <c r="ZZ2106" s="593"/>
      <c r="AAA2106" s="593"/>
      <c r="AAB2106" s="593"/>
      <c r="AAC2106" s="593"/>
      <c r="AAD2106" s="593"/>
      <c r="AAE2106" s="593"/>
      <c r="AAF2106" s="593"/>
      <c r="AAG2106" s="593"/>
      <c r="AAH2106" s="593"/>
      <c r="AAI2106" s="593"/>
      <c r="AAJ2106" s="593"/>
      <c r="AAK2106" s="593"/>
      <c r="AAL2106" s="593"/>
      <c r="AAM2106" s="593"/>
      <c r="AAN2106" s="593"/>
      <c r="AAO2106" s="593"/>
      <c r="AAP2106" s="593"/>
      <c r="AAQ2106" s="593"/>
      <c r="AAR2106" s="593"/>
      <c r="AAS2106" s="593"/>
      <c r="AAT2106" s="593"/>
      <c r="AAU2106" s="593"/>
      <c r="AAV2106" s="593"/>
      <c r="AAW2106" s="593"/>
      <c r="AAX2106" s="593"/>
      <c r="AAY2106" s="593"/>
      <c r="AAZ2106" s="593"/>
      <c r="ABA2106" s="593"/>
      <c r="ABB2106" s="593"/>
      <c r="ABC2106" s="593"/>
      <c r="ABD2106" s="593"/>
      <c r="ABE2106" s="593"/>
      <c r="ABF2106" s="593"/>
      <c r="ABG2106" s="593"/>
      <c r="ABH2106" s="593"/>
      <c r="ABI2106" s="593"/>
      <c r="ABJ2106" s="593"/>
      <c r="ABK2106" s="593"/>
      <c r="ABL2106" s="593"/>
      <c r="ABM2106" s="593"/>
      <c r="ABN2106" s="593"/>
      <c r="ABO2106" s="593"/>
      <c r="ABP2106" s="593"/>
      <c r="ABQ2106" s="593"/>
      <c r="ABR2106" s="593"/>
      <c r="ABS2106" s="593"/>
      <c r="ABT2106" s="593"/>
      <c r="ABU2106" s="593"/>
      <c r="ABV2106" s="593"/>
      <c r="ABW2106" s="593"/>
      <c r="ABX2106" s="593"/>
      <c r="ABY2106" s="593"/>
      <c r="ABZ2106" s="593"/>
      <c r="ACA2106" s="593"/>
      <c r="ACB2106" s="593"/>
      <c r="ACC2106" s="593"/>
      <c r="ACD2106" s="593"/>
      <c r="ACE2106" s="593"/>
      <c r="ACF2106" s="593"/>
      <c r="ACG2106" s="593"/>
      <c r="ACH2106" s="593"/>
      <c r="ACI2106" s="593"/>
      <c r="ACJ2106" s="593"/>
      <c r="ACK2106" s="593"/>
      <c r="ACL2106" s="593"/>
      <c r="ACM2106" s="593"/>
      <c r="ACN2106" s="593"/>
      <c r="ACO2106" s="593"/>
      <c r="ACP2106" s="593"/>
      <c r="ACQ2106" s="593"/>
      <c r="ACR2106" s="593"/>
      <c r="ACS2106" s="593"/>
      <c r="ACT2106" s="593"/>
      <c r="ACU2106" s="593"/>
      <c r="ACV2106" s="593"/>
      <c r="ACW2106" s="593"/>
      <c r="ACX2106" s="593"/>
      <c r="ACY2106" s="593"/>
      <c r="ACZ2106" s="593"/>
      <c r="ADA2106" s="593"/>
      <c r="ADB2106" s="593"/>
      <c r="ADC2106" s="593"/>
      <c r="ADD2106" s="593"/>
      <c r="ADE2106" s="593"/>
      <c r="ADF2106" s="593"/>
      <c r="ADG2106" s="593"/>
      <c r="ADH2106" s="593"/>
      <c r="ADI2106" s="593"/>
      <c r="ADJ2106" s="593"/>
      <c r="ADK2106" s="593"/>
      <c r="ADL2106" s="593"/>
      <c r="ADM2106" s="593"/>
      <c r="ADN2106" s="593"/>
      <c r="ADO2106" s="593"/>
      <c r="ADP2106" s="593"/>
      <c r="ADQ2106" s="593"/>
      <c r="ADR2106" s="593"/>
      <c r="ADS2106" s="593"/>
      <c r="ADT2106" s="593"/>
      <c r="ADU2106" s="593"/>
      <c r="ADV2106" s="593"/>
      <c r="ADW2106" s="593"/>
      <c r="ADX2106" s="593"/>
      <c r="ADY2106" s="593"/>
      <c r="ADZ2106" s="593"/>
      <c r="AEA2106" s="593"/>
      <c r="AEB2106" s="593"/>
      <c r="AEC2106" s="593"/>
      <c r="AED2106" s="593"/>
      <c r="AEE2106" s="593"/>
      <c r="AEF2106" s="593"/>
      <c r="AEG2106" s="593"/>
      <c r="AEH2106" s="593"/>
      <c r="AEI2106" s="593"/>
      <c r="AEJ2106" s="593"/>
      <c r="AEK2106" s="593"/>
      <c r="AEL2106" s="593"/>
      <c r="AEM2106" s="593"/>
      <c r="AEN2106" s="593"/>
      <c r="AEO2106" s="593"/>
      <c r="AEP2106" s="593"/>
      <c r="AEQ2106" s="593"/>
      <c r="AER2106" s="593"/>
      <c r="AES2106" s="593"/>
      <c r="AET2106" s="593"/>
      <c r="AEU2106" s="593"/>
      <c r="AEV2106" s="593"/>
      <c r="AEW2106" s="593"/>
      <c r="AEX2106" s="593"/>
      <c r="AEY2106" s="593"/>
      <c r="AEZ2106" s="593"/>
      <c r="AFA2106" s="593"/>
      <c r="AFB2106" s="593"/>
      <c r="AFC2106" s="593"/>
      <c r="AFD2106" s="593"/>
      <c r="AFE2106" s="593"/>
      <c r="AFF2106" s="593"/>
      <c r="AFG2106" s="593"/>
      <c r="AFH2106" s="593"/>
      <c r="AFI2106" s="593"/>
      <c r="AFJ2106" s="593"/>
      <c r="AFK2106" s="593"/>
      <c r="AFL2106" s="593"/>
      <c r="AFM2106" s="593"/>
      <c r="AFN2106" s="593"/>
      <c r="AFO2106" s="593"/>
      <c r="AFP2106" s="593"/>
      <c r="AFQ2106" s="593"/>
      <c r="AFR2106" s="593"/>
      <c r="AFS2106" s="593"/>
      <c r="AFT2106" s="593"/>
      <c r="AFU2106" s="593"/>
      <c r="AFV2106" s="593"/>
      <c r="AFW2106" s="593"/>
      <c r="AFX2106" s="593"/>
      <c r="AFY2106" s="593"/>
      <c r="AFZ2106" s="593"/>
      <c r="AGA2106" s="593"/>
      <c r="AGB2106" s="593"/>
      <c r="AGC2106" s="593"/>
      <c r="AGD2106" s="593"/>
      <c r="AGE2106" s="593"/>
      <c r="AGF2106" s="593"/>
      <c r="AGG2106" s="593"/>
      <c r="AGH2106" s="593"/>
      <c r="AGI2106" s="593"/>
      <c r="AGJ2106" s="593"/>
      <c r="AGK2106" s="593"/>
      <c r="AGL2106" s="593"/>
      <c r="AGM2106" s="593"/>
      <c r="AGN2106" s="593"/>
      <c r="AGO2106" s="593"/>
      <c r="AGP2106" s="593"/>
      <c r="AGQ2106" s="593"/>
      <c r="AGR2106" s="593"/>
      <c r="AGS2106" s="593"/>
      <c r="AGT2106" s="593"/>
      <c r="AGU2106" s="593"/>
      <c r="AGV2106" s="593"/>
      <c r="AGW2106" s="593"/>
      <c r="AGX2106" s="593"/>
      <c r="AGY2106" s="593"/>
      <c r="AGZ2106" s="593"/>
      <c r="AHA2106" s="593"/>
      <c r="AHB2106" s="593"/>
      <c r="AHC2106" s="593"/>
      <c r="AHD2106" s="593"/>
      <c r="AHE2106" s="593"/>
      <c r="AHF2106" s="593"/>
      <c r="AHG2106" s="593"/>
      <c r="AHH2106" s="593"/>
      <c r="AHI2106" s="593"/>
      <c r="AHJ2106" s="593"/>
      <c r="AHK2106" s="593"/>
      <c r="AHL2106" s="593"/>
      <c r="AHM2106" s="593"/>
      <c r="AHN2106" s="593"/>
      <c r="AHO2106" s="593"/>
      <c r="AHP2106" s="593"/>
      <c r="AHQ2106" s="593"/>
      <c r="AHR2106" s="593"/>
      <c r="AHS2106" s="593"/>
      <c r="AHT2106" s="593"/>
      <c r="AHU2106" s="593"/>
      <c r="AHV2106" s="593"/>
      <c r="AHW2106" s="593"/>
      <c r="AHX2106" s="593"/>
      <c r="AHY2106" s="593"/>
      <c r="AHZ2106" s="593"/>
      <c r="AIA2106" s="593"/>
      <c r="AIB2106" s="593"/>
      <c r="AIC2106" s="593"/>
      <c r="AID2106" s="593"/>
      <c r="AIE2106" s="593"/>
      <c r="AIF2106" s="593"/>
      <c r="AIG2106" s="593"/>
      <c r="AIH2106" s="593"/>
      <c r="AII2106" s="593"/>
      <c r="AIJ2106" s="593"/>
      <c r="AIK2106" s="593"/>
      <c r="AIL2106" s="593"/>
      <c r="AIM2106" s="593"/>
      <c r="AIN2106" s="593"/>
      <c r="AIO2106" s="593"/>
      <c r="AIP2106" s="593"/>
      <c r="AIQ2106" s="593"/>
      <c r="AIR2106" s="593"/>
      <c r="AIS2106" s="593"/>
      <c r="AIT2106" s="593"/>
      <c r="AIU2106" s="593"/>
      <c r="AIV2106" s="593"/>
      <c r="AIW2106" s="593"/>
      <c r="AIX2106" s="593"/>
      <c r="AIY2106" s="593"/>
      <c r="AIZ2106" s="593"/>
      <c r="AJA2106" s="593"/>
      <c r="AJB2106" s="593"/>
      <c r="AJC2106" s="593"/>
      <c r="AJD2106" s="593"/>
      <c r="AJE2106" s="593"/>
      <c r="AJF2106" s="593"/>
      <c r="AJG2106" s="593"/>
      <c r="AJH2106" s="593"/>
      <c r="AJI2106" s="593"/>
      <c r="AJJ2106" s="593"/>
      <c r="AJK2106" s="593"/>
      <c r="AJL2106" s="593"/>
      <c r="AJM2106" s="593"/>
      <c r="AJN2106" s="593"/>
      <c r="AJO2106" s="593"/>
      <c r="AJP2106" s="593"/>
      <c r="AJQ2106" s="593"/>
      <c r="AJR2106" s="593"/>
      <c r="AJS2106" s="593"/>
      <c r="AJT2106" s="593"/>
      <c r="AJU2106" s="593"/>
      <c r="AJV2106" s="593"/>
      <c r="AJW2106" s="593"/>
      <c r="AJX2106" s="593"/>
      <c r="AJY2106" s="593"/>
      <c r="AJZ2106" s="593"/>
      <c r="AKA2106" s="593"/>
      <c r="AKB2106" s="593"/>
      <c r="AKC2106" s="593"/>
      <c r="AKD2106" s="593"/>
      <c r="AKE2106" s="593"/>
      <c r="AKF2106" s="593"/>
      <c r="AKG2106" s="593"/>
      <c r="AKH2106" s="593"/>
      <c r="AKI2106" s="593"/>
      <c r="AKJ2106" s="593"/>
      <c r="AKK2106" s="593"/>
      <c r="AKL2106" s="593"/>
      <c r="AKM2106" s="593"/>
      <c r="AKN2106" s="593"/>
      <c r="AKO2106" s="593"/>
      <c r="AKP2106" s="593"/>
      <c r="AKQ2106" s="593"/>
      <c r="AKR2106" s="593"/>
      <c r="AKS2106" s="593"/>
      <c r="AKT2106" s="593"/>
      <c r="AKU2106" s="593"/>
      <c r="AKV2106" s="593"/>
      <c r="AKW2106" s="593"/>
      <c r="AKX2106" s="593"/>
      <c r="AKY2106" s="593"/>
      <c r="AKZ2106" s="593"/>
      <c r="ALA2106" s="593"/>
      <c r="ALB2106" s="593"/>
      <c r="ALC2106" s="593"/>
      <c r="ALD2106" s="593"/>
      <c r="ALE2106" s="593"/>
      <c r="ALF2106" s="593"/>
      <c r="ALG2106" s="593"/>
      <c r="ALH2106" s="593"/>
      <c r="ALI2106" s="593"/>
      <c r="ALJ2106" s="593"/>
      <c r="ALK2106" s="593"/>
      <c r="ALL2106" s="593"/>
      <c r="ALM2106" s="593"/>
      <c r="ALN2106" s="593"/>
      <c r="ALO2106" s="593"/>
      <c r="ALP2106" s="593"/>
      <c r="ALQ2106" s="593"/>
      <c r="ALR2106" s="593"/>
      <c r="ALS2106" s="593"/>
      <c r="ALT2106" s="593"/>
      <c r="ALU2106" s="593"/>
      <c r="ALV2106" s="593"/>
      <c r="ALW2106" s="593"/>
      <c r="ALX2106" s="593"/>
      <c r="ALY2106" s="593"/>
      <c r="ALZ2106" s="593"/>
      <c r="AMA2106" s="593"/>
      <c r="AMB2106" s="593"/>
      <c r="AMC2106" s="593"/>
      <c r="AMD2106" s="593"/>
      <c r="AME2106" s="593"/>
      <c r="AMF2106" s="593"/>
      <c r="AMG2106" s="593"/>
      <c r="AMH2106" s="593"/>
      <c r="AMI2106" s="593"/>
      <c r="AMJ2106" s="593"/>
      <c r="AMK2106" s="593"/>
      <c r="AML2106" s="593"/>
      <c r="AMM2106" s="593"/>
      <c r="AMN2106" s="593"/>
      <c r="AMO2106" s="593"/>
      <c r="AMP2106" s="593"/>
      <c r="AMQ2106" s="593"/>
      <c r="AMR2106" s="593"/>
      <c r="AMS2106" s="593"/>
      <c r="AMT2106" s="593"/>
      <c r="AMU2106" s="593"/>
      <c r="AMV2106" s="593"/>
      <c r="AMW2106" s="593"/>
      <c r="AMX2106" s="593"/>
      <c r="AMY2106" s="593"/>
      <c r="AMZ2106" s="593"/>
      <c r="ANA2106" s="593"/>
      <c r="ANB2106" s="593"/>
      <c r="ANC2106" s="593"/>
      <c r="AND2106" s="593"/>
      <c r="ANE2106" s="593"/>
      <c r="ANF2106" s="593"/>
      <c r="ANG2106" s="593"/>
      <c r="ANH2106" s="593"/>
      <c r="ANI2106" s="593"/>
      <c r="ANJ2106" s="593"/>
      <c r="ANK2106" s="593"/>
      <c r="ANL2106" s="593"/>
      <c r="ANM2106" s="593"/>
      <c r="ANN2106" s="593"/>
      <c r="ANO2106" s="593"/>
      <c r="ANP2106" s="593"/>
      <c r="ANQ2106" s="593"/>
      <c r="ANR2106" s="593"/>
      <c r="ANS2106" s="593"/>
      <c r="ANT2106" s="593"/>
      <c r="ANU2106" s="593"/>
      <c r="ANV2106" s="593"/>
      <c r="ANW2106" s="593"/>
      <c r="ANX2106" s="593"/>
      <c r="ANY2106" s="593"/>
      <c r="ANZ2106" s="593"/>
      <c r="AOA2106" s="593"/>
      <c r="AOB2106" s="593"/>
      <c r="AOC2106" s="593"/>
      <c r="AOD2106" s="593"/>
      <c r="AOE2106" s="593"/>
      <c r="AOF2106" s="593"/>
      <c r="AOG2106" s="593"/>
      <c r="AOH2106" s="593"/>
      <c r="AOI2106" s="593"/>
      <c r="AOJ2106" s="593"/>
      <c r="AOK2106" s="593"/>
      <c r="AOL2106" s="593"/>
      <c r="AOM2106" s="593"/>
      <c r="AON2106" s="593"/>
      <c r="AOO2106" s="593"/>
      <c r="AOP2106" s="593"/>
      <c r="AOQ2106" s="593"/>
      <c r="AOR2106" s="593"/>
      <c r="AOS2106" s="593"/>
      <c r="AOT2106" s="593"/>
      <c r="AOU2106" s="593"/>
      <c r="AOV2106" s="593"/>
      <c r="AOW2106" s="593"/>
      <c r="AOX2106" s="593"/>
      <c r="AOY2106" s="593"/>
      <c r="AOZ2106" s="593"/>
      <c r="APA2106" s="593"/>
      <c r="APB2106" s="593"/>
      <c r="APC2106" s="593"/>
      <c r="APD2106" s="593"/>
      <c r="APE2106" s="593"/>
      <c r="APF2106" s="593"/>
      <c r="APG2106" s="593"/>
      <c r="APH2106" s="593"/>
      <c r="API2106" s="593"/>
      <c r="APJ2106" s="593"/>
      <c r="APK2106" s="593"/>
      <c r="APL2106" s="593"/>
      <c r="APM2106" s="593"/>
      <c r="APN2106" s="593"/>
      <c r="APO2106" s="593"/>
      <c r="APP2106" s="593"/>
      <c r="APQ2106" s="593"/>
      <c r="APR2106" s="593"/>
      <c r="APS2106" s="593"/>
      <c r="APT2106" s="593"/>
      <c r="APU2106" s="593"/>
      <c r="APV2106" s="593"/>
      <c r="APW2106" s="593"/>
      <c r="APX2106" s="593"/>
      <c r="APY2106" s="593"/>
      <c r="APZ2106" s="593"/>
      <c r="AQA2106" s="593"/>
      <c r="AQB2106" s="593"/>
      <c r="AQC2106" s="593"/>
      <c r="AQD2106" s="593"/>
      <c r="AQE2106" s="593"/>
      <c r="AQF2106" s="593"/>
      <c r="AQG2106" s="593"/>
      <c r="AQH2106" s="593"/>
      <c r="AQI2106" s="593"/>
      <c r="AQJ2106" s="593"/>
      <c r="AQK2106" s="593"/>
      <c r="AQL2106" s="593"/>
      <c r="AQM2106" s="593"/>
      <c r="AQN2106" s="593"/>
      <c r="AQO2106" s="593"/>
      <c r="AQP2106" s="593"/>
      <c r="AQQ2106" s="593"/>
      <c r="AQR2106" s="593"/>
      <c r="AQS2106" s="593"/>
      <c r="AQT2106" s="593"/>
      <c r="AQU2106" s="593"/>
      <c r="AQV2106" s="593"/>
      <c r="AQW2106" s="593"/>
      <c r="AQX2106" s="593"/>
      <c r="AQY2106" s="593"/>
      <c r="AQZ2106" s="593"/>
      <c r="ARA2106" s="593"/>
      <c r="ARB2106" s="593"/>
      <c r="ARC2106" s="593"/>
      <c r="ARD2106" s="593"/>
      <c r="ARE2106" s="593"/>
      <c r="ARF2106" s="593"/>
      <c r="ARG2106" s="593"/>
      <c r="ARH2106" s="593"/>
      <c r="ARI2106" s="593"/>
      <c r="ARJ2106" s="593"/>
      <c r="ARK2106" s="593"/>
      <c r="ARL2106" s="593"/>
      <c r="ARM2106" s="593"/>
      <c r="ARN2106" s="593"/>
      <c r="ARO2106" s="593"/>
      <c r="ARP2106" s="593"/>
      <c r="ARQ2106" s="593"/>
      <c r="ARR2106" s="593"/>
      <c r="ARS2106" s="593"/>
      <c r="ART2106" s="593"/>
      <c r="ARU2106" s="593"/>
      <c r="ARV2106" s="593"/>
      <c r="ARW2106" s="593"/>
      <c r="ARX2106" s="593"/>
      <c r="ARY2106" s="593"/>
      <c r="ARZ2106" s="593"/>
      <c r="ASA2106" s="593"/>
      <c r="ASB2106" s="593"/>
      <c r="ASC2106" s="593"/>
      <c r="ASD2106" s="593"/>
      <c r="ASE2106" s="593"/>
      <c r="ASF2106" s="593"/>
      <c r="ASG2106" s="593"/>
      <c r="ASH2106" s="593"/>
      <c r="ASI2106" s="593"/>
      <c r="ASJ2106" s="593"/>
      <c r="ASK2106" s="593"/>
      <c r="ASL2106" s="593"/>
      <c r="ASM2106" s="593"/>
      <c r="ASN2106" s="593"/>
      <c r="ASO2106" s="593"/>
      <c r="ASP2106" s="593"/>
      <c r="ASQ2106" s="593"/>
      <c r="ASR2106" s="593"/>
      <c r="ASS2106" s="593"/>
      <c r="AST2106" s="593"/>
      <c r="ASU2106" s="593"/>
      <c r="ASV2106" s="593"/>
      <c r="ASW2106" s="593"/>
      <c r="ASX2106" s="593"/>
      <c r="ASY2106" s="593"/>
      <c r="ASZ2106" s="593"/>
      <c r="ATA2106" s="593"/>
      <c r="ATB2106" s="593"/>
      <c r="ATC2106" s="593"/>
      <c r="ATD2106" s="593"/>
      <c r="ATE2106" s="593"/>
      <c r="ATF2106" s="593"/>
      <c r="ATG2106" s="593"/>
      <c r="ATH2106" s="593"/>
      <c r="ATI2106" s="593"/>
      <c r="ATJ2106" s="593"/>
      <c r="ATK2106" s="593"/>
      <c r="ATL2106" s="593"/>
      <c r="ATM2106" s="593"/>
      <c r="ATN2106" s="593"/>
      <c r="ATO2106" s="593"/>
      <c r="ATP2106" s="593"/>
      <c r="ATQ2106" s="593"/>
      <c r="ATR2106" s="593"/>
      <c r="ATS2106" s="593"/>
      <c r="ATT2106" s="593"/>
      <c r="ATU2106" s="593"/>
      <c r="ATV2106" s="593"/>
      <c r="ATW2106" s="593"/>
      <c r="ATX2106" s="593"/>
      <c r="ATY2106" s="593"/>
      <c r="ATZ2106" s="593"/>
      <c r="AUA2106" s="593"/>
      <c r="AUB2106" s="593"/>
      <c r="AUC2106" s="593"/>
      <c r="AUD2106" s="593"/>
      <c r="AUE2106" s="593"/>
      <c r="AUF2106" s="593"/>
      <c r="AUG2106" s="593"/>
      <c r="AUH2106" s="593"/>
      <c r="AUI2106" s="593"/>
      <c r="AUJ2106" s="593"/>
      <c r="AUK2106" s="593"/>
      <c r="AUL2106" s="593"/>
      <c r="AUM2106" s="593"/>
      <c r="AUN2106" s="593"/>
      <c r="AUO2106" s="593"/>
      <c r="AUP2106" s="593"/>
      <c r="AUQ2106" s="593"/>
      <c r="AUR2106" s="593"/>
      <c r="AUS2106" s="593"/>
      <c r="AUT2106" s="593"/>
      <c r="AUU2106" s="593"/>
      <c r="AUV2106" s="593"/>
      <c r="AUW2106" s="593"/>
      <c r="AUX2106" s="593"/>
      <c r="AUY2106" s="593"/>
      <c r="AUZ2106" s="593"/>
      <c r="AVA2106" s="593"/>
      <c r="AVB2106" s="593"/>
      <c r="AVC2106" s="593"/>
      <c r="AVD2106" s="593"/>
      <c r="AVE2106" s="593"/>
      <c r="AVF2106" s="593"/>
      <c r="AVG2106" s="593"/>
      <c r="AVH2106" s="593"/>
      <c r="AVI2106" s="593"/>
      <c r="AVJ2106" s="593"/>
      <c r="AVK2106" s="593"/>
    </row>
    <row r="2107" spans="1:1259">
      <c r="A2107" s="697"/>
      <c r="B2107" s="558"/>
      <c r="C2107" s="558"/>
      <c r="D2107" s="676" t="s">
        <v>1067</v>
      </c>
      <c r="E2107" s="524" t="s">
        <v>1335</v>
      </c>
      <c r="F2107" s="676"/>
      <c r="G2107" s="676">
        <v>2022</v>
      </c>
      <c r="H2107" s="676">
        <v>6</v>
      </c>
      <c r="I2107" s="687"/>
      <c r="J2107" s="677"/>
      <c r="K2107" s="676" t="s">
        <v>1337</v>
      </c>
      <c r="L2107" s="677" t="s">
        <v>1323</v>
      </c>
      <c r="M2107" s="677">
        <v>44502</v>
      </c>
      <c r="N2107" s="677">
        <v>44564</v>
      </c>
      <c r="O2107" s="677"/>
      <c r="P2107" s="677"/>
      <c r="Q2107" s="677"/>
      <c r="R2107" s="677"/>
      <c r="S2107" s="676" t="s">
        <v>1118</v>
      </c>
      <c r="T2107" s="676">
        <v>60</v>
      </c>
      <c r="U2107" s="676">
        <v>49201132</v>
      </c>
      <c r="V2107" s="676" t="s">
        <v>986</v>
      </c>
      <c r="W2107" s="678">
        <v>360</v>
      </c>
      <c r="X2107" s="551">
        <v>832</v>
      </c>
      <c r="Y2107" s="693">
        <v>299520</v>
      </c>
      <c r="Z2107" s="667">
        <v>0.53</v>
      </c>
      <c r="AA2107" s="682">
        <f>Y2107*Z2107</f>
        <v>158745.60000000001</v>
      </c>
      <c r="AB2107" s="521"/>
      <c r="AC2107" s="668">
        <v>0</v>
      </c>
      <c r="AD2107" s="676"/>
      <c r="AE2107" s="669"/>
      <c r="AF2107" s="695">
        <f>AA2107+AD2107+AE2107</f>
        <v>158745.60000000001</v>
      </c>
      <c r="AG2107" s="665" t="s">
        <v>1073</v>
      </c>
      <c r="AH2107" s="641"/>
      <c r="AI2107" s="676">
        <v>60</v>
      </c>
      <c r="AJ2107" s="665" t="s">
        <v>1324</v>
      </c>
      <c r="AK2107" s="676" t="s">
        <v>1129</v>
      </c>
      <c r="AL2107" s="696">
        <v>55421</v>
      </c>
      <c r="AM2107" s="665" t="s">
        <v>52</v>
      </c>
      <c r="AN2107" s="665" t="s">
        <v>1076</v>
      </c>
      <c r="AO2107" s="665"/>
      <c r="AP2107" s="676"/>
      <c r="AQ2107" s="676"/>
      <c r="AR2107" s="676" t="s">
        <v>1328</v>
      </c>
      <c r="AS2107" s="523"/>
      <c r="AT2107" s="523"/>
      <c r="AU2107" s="523"/>
      <c r="AV2107" s="674"/>
      <c r="AW2107" s="673">
        <f>U2107</f>
        <v>49201132</v>
      </c>
      <c r="AX2107" s="673" cm="1">
        <f t="array" ref="AX2107">SUM(MID(0&amp;AW2107,LARGE(INDEX(ISNUMBER(--MID(AW2107,ROW($1:$8),1))*ROW($1:$8),),ROW($1:$8))+1,1)*10^ROW($1:$8)/10)</f>
        <v>49201132</v>
      </c>
      <c r="AY2107" s="673" t="str">
        <f>VLOOKUP($AX2107,'Item Master Data'!$A:$F,3,FALSE)</f>
        <v>Q.PEAK DUO BLK G10+</v>
      </c>
      <c r="AZ2107" s="673">
        <f>VLOOKUP($AX2107,'Item Master Data'!$A:$F,6,FALSE)</f>
        <v>360</v>
      </c>
      <c r="BA2107" s="673">
        <f>X2107/BB2107</f>
        <v>26</v>
      </c>
      <c r="BB2107" s="673">
        <f>VLOOKUP(AX2107,'Item Master Data'!$A:$G,7,FALSE)</f>
        <v>32</v>
      </c>
      <c r="BC2107" s="673"/>
      <c r="BD2107" s="673">
        <f>W2107-AZ2107</f>
        <v>0</v>
      </c>
      <c r="BE2107" s="593"/>
      <c r="BF2107" s="593"/>
      <c r="BG2107" s="593"/>
      <c r="BH2107" s="593"/>
      <c r="BI2107" s="593"/>
      <c r="BJ2107" s="593"/>
      <c r="BK2107" s="593"/>
      <c r="BL2107" s="593"/>
      <c r="BM2107" s="593"/>
      <c r="BN2107" s="593"/>
      <c r="BO2107" s="593"/>
      <c r="BP2107" s="593"/>
      <c r="BQ2107" s="593"/>
      <c r="BR2107" s="593"/>
      <c r="BS2107" s="593"/>
      <c r="BT2107" s="593"/>
      <c r="BU2107" s="593"/>
      <c r="BV2107" s="593"/>
      <c r="BW2107" s="593"/>
      <c r="BX2107" s="593"/>
      <c r="BY2107" s="593"/>
      <c r="BZ2107" s="593"/>
      <c r="CA2107" s="593"/>
      <c r="CB2107" s="593"/>
      <c r="CC2107" s="593"/>
      <c r="CD2107" s="593"/>
      <c r="CE2107" s="593"/>
      <c r="CF2107" s="593"/>
      <c r="CG2107" s="593"/>
      <c r="CH2107" s="593"/>
      <c r="CI2107" s="593"/>
      <c r="CJ2107" s="593"/>
      <c r="CK2107" s="593"/>
      <c r="CL2107" s="593"/>
      <c r="CM2107" s="593"/>
      <c r="CN2107" s="593"/>
      <c r="CO2107" s="593"/>
      <c r="CP2107" s="593"/>
      <c r="CQ2107" s="593"/>
      <c r="CR2107" s="593"/>
      <c r="CS2107" s="593"/>
      <c r="CT2107" s="593"/>
      <c r="CU2107" s="593"/>
      <c r="CV2107" s="593"/>
      <c r="CW2107" s="593"/>
      <c r="CX2107" s="593"/>
      <c r="CY2107" s="593"/>
      <c r="CZ2107" s="593"/>
      <c r="DA2107" s="593"/>
      <c r="DB2107" s="593"/>
      <c r="DC2107" s="593"/>
      <c r="DD2107" s="593"/>
      <c r="DE2107" s="593"/>
      <c r="DF2107" s="593"/>
      <c r="DG2107" s="593"/>
      <c r="DH2107" s="593"/>
      <c r="DI2107" s="593"/>
      <c r="DJ2107" s="593"/>
      <c r="DK2107" s="593"/>
      <c r="DL2107" s="593"/>
      <c r="DM2107" s="593"/>
      <c r="DN2107" s="593"/>
      <c r="DO2107" s="593"/>
      <c r="DP2107" s="593"/>
      <c r="DQ2107" s="593"/>
      <c r="DR2107" s="593"/>
      <c r="DS2107" s="593"/>
      <c r="DT2107" s="593"/>
      <c r="DU2107" s="593"/>
      <c r="DV2107" s="593"/>
      <c r="DW2107" s="593"/>
      <c r="DX2107" s="593"/>
      <c r="DY2107" s="593"/>
      <c r="DZ2107" s="593"/>
      <c r="EA2107" s="593"/>
      <c r="EB2107" s="593"/>
      <c r="EC2107" s="593"/>
      <c r="ED2107" s="593"/>
      <c r="EE2107" s="593"/>
      <c r="EF2107" s="593"/>
      <c r="EG2107" s="593"/>
      <c r="EH2107" s="593"/>
      <c r="EI2107" s="593"/>
      <c r="EJ2107" s="593"/>
      <c r="EK2107" s="593"/>
      <c r="EL2107" s="593"/>
      <c r="EM2107" s="593"/>
      <c r="EN2107" s="593"/>
      <c r="EO2107" s="593"/>
      <c r="EP2107" s="593"/>
      <c r="EQ2107" s="593"/>
      <c r="ER2107" s="593"/>
      <c r="ES2107" s="593"/>
      <c r="ET2107" s="593"/>
      <c r="EU2107" s="593"/>
      <c r="EV2107" s="593"/>
      <c r="EW2107" s="593"/>
      <c r="EX2107" s="593"/>
      <c r="EY2107" s="593"/>
      <c r="EZ2107" s="593"/>
      <c r="FA2107" s="593"/>
      <c r="FB2107" s="593"/>
      <c r="FC2107" s="593"/>
      <c r="FD2107" s="593"/>
      <c r="FE2107" s="593"/>
      <c r="FF2107" s="593"/>
      <c r="FG2107" s="593"/>
      <c r="FH2107" s="593"/>
      <c r="FI2107" s="593"/>
      <c r="FJ2107" s="593"/>
      <c r="FK2107" s="593"/>
      <c r="FL2107" s="593"/>
      <c r="FM2107" s="593"/>
      <c r="FN2107" s="593"/>
      <c r="FO2107" s="593"/>
      <c r="FP2107" s="593"/>
      <c r="FQ2107" s="593"/>
      <c r="FR2107" s="593"/>
      <c r="FS2107" s="593"/>
      <c r="FT2107" s="593"/>
      <c r="FU2107" s="593"/>
      <c r="FV2107" s="593"/>
      <c r="FW2107" s="593"/>
      <c r="FX2107" s="593"/>
      <c r="FY2107" s="593"/>
      <c r="FZ2107" s="593"/>
      <c r="GA2107" s="593"/>
      <c r="GB2107" s="593"/>
      <c r="GC2107" s="593"/>
      <c r="GD2107" s="593"/>
      <c r="GE2107" s="593"/>
      <c r="GF2107" s="593"/>
      <c r="GG2107" s="593"/>
      <c r="GH2107" s="593"/>
      <c r="GI2107" s="593"/>
      <c r="GJ2107" s="593"/>
      <c r="GK2107" s="593"/>
      <c r="GL2107" s="593"/>
      <c r="GM2107" s="593"/>
      <c r="GN2107" s="593"/>
      <c r="GO2107" s="593"/>
      <c r="GP2107" s="593"/>
      <c r="GQ2107" s="593"/>
      <c r="GR2107" s="593"/>
      <c r="GS2107" s="593"/>
      <c r="GT2107" s="593"/>
      <c r="GU2107" s="593"/>
      <c r="GV2107" s="593"/>
      <c r="GW2107" s="593"/>
      <c r="GX2107" s="593"/>
      <c r="GY2107" s="593"/>
      <c r="GZ2107" s="593"/>
      <c r="HA2107" s="593"/>
      <c r="HB2107" s="593"/>
      <c r="HC2107" s="593"/>
      <c r="HD2107" s="593"/>
      <c r="HE2107" s="593"/>
      <c r="HF2107" s="593"/>
      <c r="HG2107" s="593"/>
      <c r="HH2107" s="593"/>
      <c r="HI2107" s="593"/>
      <c r="HJ2107" s="593"/>
      <c r="HK2107" s="593"/>
      <c r="HL2107" s="593"/>
      <c r="HM2107" s="593"/>
      <c r="HN2107" s="593"/>
      <c r="HO2107" s="593"/>
      <c r="HP2107" s="593"/>
      <c r="HQ2107" s="593"/>
      <c r="HR2107" s="593"/>
      <c r="HS2107" s="593"/>
      <c r="HT2107" s="593"/>
      <c r="HU2107" s="593"/>
      <c r="HV2107" s="593"/>
      <c r="HW2107" s="593"/>
      <c r="HX2107" s="593"/>
      <c r="HY2107" s="593"/>
      <c r="HZ2107" s="593"/>
      <c r="IA2107" s="593"/>
      <c r="IB2107" s="593"/>
      <c r="IC2107" s="593"/>
      <c r="ID2107" s="593"/>
      <c r="IE2107" s="593"/>
      <c r="IF2107" s="593"/>
      <c r="IG2107" s="593"/>
      <c r="IH2107" s="593"/>
      <c r="II2107" s="593"/>
      <c r="IJ2107" s="593"/>
      <c r="IK2107" s="593"/>
      <c r="IL2107" s="593"/>
      <c r="IM2107" s="593"/>
      <c r="IN2107" s="593"/>
      <c r="IO2107" s="593"/>
      <c r="IP2107" s="593"/>
      <c r="IQ2107" s="593"/>
      <c r="IR2107" s="593"/>
      <c r="IS2107" s="593"/>
      <c r="IT2107" s="593"/>
      <c r="IU2107" s="593"/>
      <c r="IV2107" s="593"/>
      <c r="IW2107" s="593"/>
      <c r="IX2107" s="593"/>
      <c r="IY2107" s="593"/>
      <c r="IZ2107" s="593"/>
      <c r="JA2107" s="593"/>
      <c r="JB2107" s="593"/>
      <c r="JC2107" s="593"/>
      <c r="JD2107" s="593"/>
      <c r="JE2107" s="593"/>
      <c r="JF2107" s="593"/>
      <c r="JG2107" s="593"/>
      <c r="JH2107" s="593"/>
      <c r="JI2107" s="593"/>
      <c r="JJ2107" s="593"/>
      <c r="JK2107" s="593"/>
      <c r="JL2107" s="593"/>
      <c r="JM2107" s="593"/>
      <c r="JN2107" s="593"/>
      <c r="JO2107" s="593"/>
      <c r="JP2107" s="593"/>
      <c r="JQ2107" s="593"/>
      <c r="JR2107" s="593"/>
      <c r="JS2107" s="593"/>
      <c r="JT2107" s="593"/>
      <c r="JU2107" s="593"/>
      <c r="JV2107" s="593"/>
      <c r="JW2107" s="593"/>
      <c r="JX2107" s="593"/>
      <c r="JY2107" s="593"/>
      <c r="JZ2107" s="593"/>
      <c r="KA2107" s="593"/>
      <c r="KB2107" s="593"/>
      <c r="KC2107" s="593"/>
      <c r="KD2107" s="593"/>
      <c r="KE2107" s="593"/>
      <c r="KF2107" s="593"/>
      <c r="KG2107" s="593"/>
      <c r="KH2107" s="593"/>
      <c r="KI2107" s="593"/>
      <c r="KJ2107" s="593"/>
      <c r="KK2107" s="593"/>
      <c r="KL2107" s="593"/>
      <c r="KM2107" s="593"/>
      <c r="KN2107" s="593"/>
      <c r="KO2107" s="593"/>
      <c r="KP2107" s="593"/>
      <c r="KQ2107" s="593"/>
      <c r="KR2107" s="593"/>
      <c r="KS2107" s="593"/>
      <c r="KT2107" s="593"/>
      <c r="KU2107" s="593"/>
      <c r="KV2107" s="593"/>
      <c r="KW2107" s="593"/>
      <c r="KX2107" s="593"/>
      <c r="KY2107" s="593"/>
      <c r="KZ2107" s="593"/>
      <c r="LA2107" s="593"/>
      <c r="LB2107" s="593"/>
      <c r="LC2107" s="593"/>
      <c r="LD2107" s="593"/>
      <c r="LE2107" s="593"/>
      <c r="LF2107" s="593"/>
      <c r="LG2107" s="593"/>
      <c r="LH2107" s="593"/>
      <c r="LI2107" s="593"/>
      <c r="LJ2107" s="593"/>
      <c r="LK2107" s="593"/>
      <c r="LL2107" s="593"/>
      <c r="LM2107" s="593"/>
      <c r="LN2107" s="593"/>
      <c r="LO2107" s="593"/>
      <c r="LP2107" s="593"/>
      <c r="LQ2107" s="593"/>
      <c r="LR2107" s="593"/>
      <c r="LS2107" s="593"/>
      <c r="LT2107" s="593"/>
      <c r="LU2107" s="593"/>
      <c r="LV2107" s="593"/>
      <c r="LW2107" s="593"/>
      <c r="LX2107" s="593"/>
      <c r="LY2107" s="593"/>
      <c r="LZ2107" s="593"/>
      <c r="MA2107" s="593"/>
      <c r="MB2107" s="593"/>
      <c r="MC2107" s="593"/>
      <c r="MD2107" s="593"/>
      <c r="ME2107" s="593"/>
      <c r="MF2107" s="593"/>
      <c r="MG2107" s="593"/>
      <c r="MH2107" s="593"/>
      <c r="MI2107" s="593"/>
      <c r="MJ2107" s="593"/>
      <c r="MK2107" s="593"/>
      <c r="ML2107" s="593"/>
      <c r="MM2107" s="593"/>
      <c r="MN2107" s="593"/>
      <c r="MO2107" s="593"/>
      <c r="MP2107" s="593"/>
      <c r="MQ2107" s="593"/>
      <c r="MR2107" s="593"/>
      <c r="MS2107" s="593"/>
      <c r="MT2107" s="593"/>
      <c r="MU2107" s="593"/>
      <c r="MV2107" s="593"/>
      <c r="MW2107" s="593"/>
      <c r="MX2107" s="593"/>
      <c r="MY2107" s="593"/>
      <c r="MZ2107" s="593"/>
      <c r="NA2107" s="593"/>
      <c r="NB2107" s="593"/>
      <c r="NC2107" s="593"/>
      <c r="ND2107" s="593"/>
      <c r="NE2107" s="593"/>
      <c r="NF2107" s="593"/>
      <c r="NG2107" s="593"/>
      <c r="NH2107" s="593"/>
      <c r="NI2107" s="593"/>
      <c r="NJ2107" s="593"/>
      <c r="NK2107" s="593"/>
      <c r="NL2107" s="593"/>
      <c r="NM2107" s="593"/>
      <c r="NN2107" s="593"/>
      <c r="NO2107" s="593"/>
      <c r="NP2107" s="593"/>
      <c r="NQ2107" s="593"/>
      <c r="NR2107" s="593"/>
      <c r="NS2107" s="593"/>
      <c r="NT2107" s="593"/>
      <c r="NU2107" s="593"/>
      <c r="NV2107" s="593"/>
      <c r="NW2107" s="593"/>
      <c r="NX2107" s="593"/>
      <c r="NY2107" s="593"/>
      <c r="NZ2107" s="593"/>
      <c r="OA2107" s="593"/>
      <c r="OB2107" s="593"/>
      <c r="OC2107" s="593"/>
      <c r="OD2107" s="593"/>
      <c r="OE2107" s="593"/>
      <c r="OF2107" s="593"/>
      <c r="OG2107" s="593"/>
      <c r="OH2107" s="593"/>
      <c r="OI2107" s="593"/>
      <c r="OJ2107" s="593"/>
      <c r="OK2107" s="593"/>
      <c r="OL2107" s="593"/>
      <c r="OM2107" s="593"/>
      <c r="ON2107" s="593"/>
      <c r="OO2107" s="593"/>
      <c r="OP2107" s="593"/>
      <c r="OQ2107" s="593"/>
      <c r="OR2107" s="593"/>
      <c r="OS2107" s="593"/>
      <c r="OT2107" s="593"/>
      <c r="OU2107" s="593"/>
      <c r="OV2107" s="593"/>
      <c r="OW2107" s="593"/>
      <c r="OX2107" s="593"/>
      <c r="OY2107" s="593"/>
      <c r="OZ2107" s="593"/>
      <c r="PA2107" s="593"/>
      <c r="PB2107" s="593"/>
      <c r="PC2107" s="593"/>
      <c r="PD2107" s="593"/>
      <c r="PE2107" s="593"/>
      <c r="PF2107" s="593"/>
      <c r="PG2107" s="593"/>
      <c r="PH2107" s="593"/>
      <c r="PI2107" s="593"/>
      <c r="PJ2107" s="593"/>
      <c r="PK2107" s="593"/>
      <c r="PL2107" s="593"/>
      <c r="PM2107" s="593"/>
      <c r="PN2107" s="593"/>
      <c r="PO2107" s="593"/>
      <c r="PP2107" s="593"/>
      <c r="PQ2107" s="593"/>
      <c r="PR2107" s="593"/>
      <c r="PS2107" s="593"/>
      <c r="PT2107" s="593"/>
      <c r="PU2107" s="593"/>
      <c r="PV2107" s="593"/>
      <c r="PW2107" s="593"/>
      <c r="PX2107" s="593"/>
      <c r="PY2107" s="593"/>
      <c r="PZ2107" s="593"/>
      <c r="QA2107" s="593"/>
      <c r="QB2107" s="593"/>
      <c r="QC2107" s="593"/>
      <c r="QD2107" s="593"/>
      <c r="QE2107" s="593"/>
      <c r="QF2107" s="593"/>
      <c r="QG2107" s="593"/>
      <c r="QH2107" s="593"/>
      <c r="QI2107" s="593"/>
      <c r="QJ2107" s="593"/>
      <c r="QK2107" s="593"/>
      <c r="QL2107" s="593"/>
      <c r="QM2107" s="593"/>
      <c r="QN2107" s="593"/>
      <c r="QO2107" s="593"/>
      <c r="QP2107" s="593"/>
      <c r="QQ2107" s="593"/>
      <c r="QR2107" s="593"/>
      <c r="QS2107" s="593"/>
      <c r="QT2107" s="593"/>
      <c r="QU2107" s="593"/>
      <c r="QV2107" s="593"/>
      <c r="QW2107" s="593"/>
      <c r="QX2107" s="593"/>
      <c r="QY2107" s="593"/>
      <c r="QZ2107" s="593"/>
      <c r="RA2107" s="593"/>
      <c r="RB2107" s="593"/>
      <c r="RC2107" s="593"/>
      <c r="RD2107" s="593"/>
      <c r="RE2107" s="593"/>
      <c r="RF2107" s="593"/>
      <c r="RG2107" s="593"/>
      <c r="RH2107" s="593"/>
      <c r="RI2107" s="593"/>
      <c r="RJ2107" s="593"/>
      <c r="RK2107" s="593"/>
      <c r="RL2107" s="593"/>
      <c r="RM2107" s="593"/>
      <c r="RN2107" s="593"/>
      <c r="RO2107" s="593"/>
      <c r="RP2107" s="593"/>
      <c r="RQ2107" s="593"/>
      <c r="RR2107" s="593"/>
      <c r="RS2107" s="593"/>
      <c r="RT2107" s="593"/>
      <c r="RU2107" s="593"/>
      <c r="RV2107" s="593"/>
      <c r="RW2107" s="593"/>
      <c r="RX2107" s="593"/>
      <c r="RY2107" s="593"/>
      <c r="RZ2107" s="593"/>
      <c r="SA2107" s="593"/>
      <c r="SB2107" s="593"/>
      <c r="SC2107" s="593"/>
      <c r="SD2107" s="593"/>
      <c r="SE2107" s="593"/>
      <c r="SF2107" s="593"/>
      <c r="SG2107" s="593"/>
      <c r="SH2107" s="593"/>
      <c r="SI2107" s="593"/>
      <c r="SJ2107" s="593"/>
      <c r="SK2107" s="593"/>
      <c r="SL2107" s="593"/>
      <c r="SM2107" s="593"/>
      <c r="SN2107" s="593"/>
      <c r="SO2107" s="593"/>
      <c r="SP2107" s="593"/>
      <c r="SQ2107" s="593"/>
      <c r="SR2107" s="593"/>
      <c r="SS2107" s="593"/>
      <c r="ST2107" s="593"/>
      <c r="SU2107" s="593"/>
      <c r="SV2107" s="593"/>
      <c r="SW2107" s="593"/>
      <c r="SX2107" s="593"/>
      <c r="SY2107" s="593"/>
      <c r="SZ2107" s="593"/>
      <c r="TA2107" s="593"/>
      <c r="TB2107" s="593"/>
      <c r="TC2107" s="593"/>
      <c r="TD2107" s="593"/>
      <c r="TE2107" s="593"/>
      <c r="TF2107" s="593"/>
      <c r="TG2107" s="593"/>
      <c r="TH2107" s="593"/>
      <c r="TI2107" s="593"/>
      <c r="TJ2107" s="593"/>
      <c r="TK2107" s="593"/>
      <c r="TL2107" s="593"/>
      <c r="TM2107" s="593"/>
      <c r="TN2107" s="593"/>
      <c r="TO2107" s="593"/>
      <c r="TP2107" s="593"/>
      <c r="TQ2107" s="593"/>
      <c r="TR2107" s="593"/>
      <c r="TS2107" s="593"/>
      <c r="TT2107" s="593"/>
      <c r="TU2107" s="593"/>
      <c r="TV2107" s="593"/>
      <c r="TW2107" s="593"/>
      <c r="TX2107" s="593"/>
      <c r="TY2107" s="593"/>
      <c r="TZ2107" s="593"/>
      <c r="UA2107" s="593"/>
      <c r="UB2107" s="593"/>
      <c r="UC2107" s="593"/>
      <c r="UD2107" s="593"/>
      <c r="UE2107" s="593"/>
      <c r="UF2107" s="593"/>
      <c r="UG2107" s="593"/>
      <c r="UH2107" s="593"/>
      <c r="UI2107" s="593"/>
      <c r="UJ2107" s="593"/>
      <c r="UK2107" s="593"/>
      <c r="UL2107" s="593"/>
      <c r="UM2107" s="593"/>
      <c r="UN2107" s="593"/>
      <c r="UO2107" s="593"/>
      <c r="UP2107" s="593"/>
      <c r="UQ2107" s="593"/>
      <c r="UR2107" s="593"/>
      <c r="US2107" s="593"/>
      <c r="UT2107" s="593"/>
      <c r="UU2107" s="593"/>
      <c r="UV2107" s="593"/>
      <c r="UW2107" s="593"/>
      <c r="UX2107" s="593"/>
      <c r="UY2107" s="593"/>
      <c r="UZ2107" s="593"/>
      <c r="VA2107" s="593"/>
      <c r="VB2107" s="593"/>
      <c r="VC2107" s="593"/>
      <c r="VD2107" s="593"/>
      <c r="VE2107" s="593"/>
      <c r="VF2107" s="593"/>
      <c r="VG2107" s="593"/>
      <c r="VH2107" s="593"/>
      <c r="VI2107" s="593"/>
      <c r="VJ2107" s="593"/>
      <c r="VK2107" s="593"/>
      <c r="VL2107" s="593"/>
      <c r="VM2107" s="593"/>
      <c r="VN2107" s="593"/>
      <c r="VO2107" s="593"/>
      <c r="VP2107" s="593"/>
      <c r="VQ2107" s="593"/>
      <c r="VR2107" s="593"/>
      <c r="VS2107" s="593"/>
      <c r="VT2107" s="593"/>
      <c r="VU2107" s="593"/>
      <c r="VV2107" s="593"/>
      <c r="VW2107" s="593"/>
      <c r="VX2107" s="593"/>
      <c r="VY2107" s="593"/>
      <c r="VZ2107" s="593"/>
      <c r="WA2107" s="593"/>
      <c r="WB2107" s="593"/>
      <c r="WC2107" s="593"/>
      <c r="WD2107" s="593"/>
      <c r="WE2107" s="593"/>
      <c r="WF2107" s="593"/>
      <c r="WG2107" s="593"/>
      <c r="WH2107" s="593"/>
      <c r="WI2107" s="593"/>
      <c r="WJ2107" s="593"/>
      <c r="WK2107" s="593"/>
      <c r="WL2107" s="593"/>
      <c r="WM2107" s="593"/>
      <c r="WN2107" s="593"/>
      <c r="WO2107" s="593"/>
      <c r="WP2107" s="593"/>
      <c r="WQ2107" s="593"/>
      <c r="WR2107" s="593"/>
      <c r="WS2107" s="593"/>
      <c r="WT2107" s="593"/>
      <c r="WU2107" s="593"/>
      <c r="WV2107" s="593"/>
      <c r="WW2107" s="593"/>
      <c r="WX2107" s="593"/>
      <c r="WY2107" s="593"/>
      <c r="WZ2107" s="593"/>
      <c r="XA2107" s="593"/>
      <c r="XB2107" s="593"/>
      <c r="XC2107" s="593"/>
      <c r="XD2107" s="593"/>
      <c r="XE2107" s="593"/>
      <c r="XF2107" s="593"/>
      <c r="XG2107" s="593"/>
      <c r="XH2107" s="593"/>
      <c r="XI2107" s="593"/>
      <c r="XJ2107" s="593"/>
      <c r="XK2107" s="593"/>
      <c r="XL2107" s="593"/>
      <c r="XM2107" s="593"/>
      <c r="XN2107" s="593"/>
      <c r="XO2107" s="593"/>
      <c r="XP2107" s="593"/>
      <c r="XQ2107" s="593"/>
      <c r="XR2107" s="593"/>
      <c r="XS2107" s="593"/>
      <c r="XT2107" s="593"/>
      <c r="XU2107" s="593"/>
      <c r="XV2107" s="593"/>
      <c r="XW2107" s="593"/>
      <c r="XX2107" s="593"/>
      <c r="XY2107" s="593"/>
      <c r="XZ2107" s="593"/>
      <c r="YA2107" s="593"/>
      <c r="YB2107" s="593"/>
      <c r="YC2107" s="593"/>
      <c r="YD2107" s="593"/>
      <c r="YE2107" s="593"/>
      <c r="YF2107" s="593"/>
      <c r="YG2107" s="593"/>
      <c r="YH2107" s="593"/>
      <c r="YI2107" s="593"/>
      <c r="YJ2107" s="593"/>
      <c r="YK2107" s="593"/>
      <c r="YL2107" s="593"/>
      <c r="YM2107" s="593"/>
      <c r="YN2107" s="593"/>
      <c r="YO2107" s="593"/>
      <c r="YP2107" s="593"/>
      <c r="YQ2107" s="593"/>
      <c r="YR2107" s="593"/>
      <c r="YS2107" s="593"/>
      <c r="YT2107" s="593"/>
      <c r="YU2107" s="593"/>
      <c r="YV2107" s="593"/>
      <c r="YW2107" s="593"/>
      <c r="YX2107" s="593"/>
      <c r="YY2107" s="593"/>
      <c r="YZ2107" s="593"/>
      <c r="ZA2107" s="593"/>
      <c r="ZB2107" s="593"/>
      <c r="ZC2107" s="593"/>
      <c r="ZD2107" s="593"/>
      <c r="ZE2107" s="593"/>
      <c r="ZF2107" s="593"/>
      <c r="ZG2107" s="593"/>
      <c r="ZH2107" s="593"/>
      <c r="ZI2107" s="593"/>
      <c r="ZJ2107" s="593"/>
      <c r="ZK2107" s="593"/>
      <c r="ZL2107" s="593"/>
      <c r="ZM2107" s="593"/>
      <c r="ZN2107" s="593"/>
      <c r="ZO2107" s="593"/>
      <c r="ZP2107" s="593"/>
      <c r="ZQ2107" s="593"/>
      <c r="ZR2107" s="593"/>
      <c r="ZS2107" s="593"/>
      <c r="ZT2107" s="593"/>
      <c r="ZU2107" s="593"/>
      <c r="ZV2107" s="593"/>
      <c r="ZW2107" s="593"/>
      <c r="ZX2107" s="593"/>
      <c r="ZY2107" s="593"/>
      <c r="ZZ2107" s="593"/>
      <c r="AAA2107" s="593"/>
      <c r="AAB2107" s="593"/>
      <c r="AAC2107" s="593"/>
      <c r="AAD2107" s="593"/>
      <c r="AAE2107" s="593"/>
      <c r="AAF2107" s="593"/>
      <c r="AAG2107" s="593"/>
      <c r="AAH2107" s="593"/>
      <c r="AAI2107" s="593"/>
      <c r="AAJ2107" s="593"/>
      <c r="AAK2107" s="593"/>
      <c r="AAL2107" s="593"/>
      <c r="AAM2107" s="593"/>
      <c r="AAN2107" s="593"/>
      <c r="AAO2107" s="593"/>
      <c r="AAP2107" s="593"/>
      <c r="AAQ2107" s="593"/>
      <c r="AAR2107" s="593"/>
      <c r="AAS2107" s="593"/>
      <c r="AAT2107" s="593"/>
      <c r="AAU2107" s="593"/>
      <c r="AAV2107" s="593"/>
      <c r="AAW2107" s="593"/>
      <c r="AAX2107" s="593"/>
      <c r="AAY2107" s="593"/>
      <c r="AAZ2107" s="593"/>
      <c r="ABA2107" s="593"/>
      <c r="ABB2107" s="593"/>
      <c r="ABC2107" s="593"/>
      <c r="ABD2107" s="593"/>
      <c r="ABE2107" s="593"/>
      <c r="ABF2107" s="593"/>
      <c r="ABG2107" s="593"/>
      <c r="ABH2107" s="593"/>
      <c r="ABI2107" s="593"/>
      <c r="ABJ2107" s="593"/>
      <c r="ABK2107" s="593"/>
      <c r="ABL2107" s="593"/>
      <c r="ABM2107" s="593"/>
      <c r="ABN2107" s="593"/>
      <c r="ABO2107" s="593"/>
      <c r="ABP2107" s="593"/>
      <c r="ABQ2107" s="593"/>
      <c r="ABR2107" s="593"/>
      <c r="ABS2107" s="593"/>
      <c r="ABT2107" s="593"/>
      <c r="ABU2107" s="593"/>
      <c r="ABV2107" s="593"/>
      <c r="ABW2107" s="593"/>
      <c r="ABX2107" s="593"/>
      <c r="ABY2107" s="593"/>
      <c r="ABZ2107" s="593"/>
      <c r="ACA2107" s="593"/>
      <c r="ACB2107" s="593"/>
      <c r="ACC2107" s="593"/>
      <c r="ACD2107" s="593"/>
      <c r="ACE2107" s="593"/>
      <c r="ACF2107" s="593"/>
      <c r="ACG2107" s="593"/>
      <c r="ACH2107" s="593"/>
      <c r="ACI2107" s="593"/>
      <c r="ACJ2107" s="593"/>
      <c r="ACK2107" s="593"/>
      <c r="ACL2107" s="593"/>
      <c r="ACM2107" s="593"/>
      <c r="ACN2107" s="593"/>
      <c r="ACO2107" s="593"/>
      <c r="ACP2107" s="593"/>
      <c r="ACQ2107" s="593"/>
      <c r="ACR2107" s="593"/>
      <c r="ACS2107" s="593"/>
      <c r="ACT2107" s="593"/>
      <c r="ACU2107" s="593"/>
      <c r="ACV2107" s="593"/>
      <c r="ACW2107" s="593"/>
      <c r="ACX2107" s="593"/>
      <c r="ACY2107" s="593"/>
      <c r="ACZ2107" s="593"/>
      <c r="ADA2107" s="593"/>
      <c r="ADB2107" s="593"/>
      <c r="ADC2107" s="593"/>
      <c r="ADD2107" s="593"/>
      <c r="ADE2107" s="593"/>
      <c r="ADF2107" s="593"/>
      <c r="ADG2107" s="593"/>
      <c r="ADH2107" s="593"/>
      <c r="ADI2107" s="593"/>
      <c r="ADJ2107" s="593"/>
      <c r="ADK2107" s="593"/>
      <c r="ADL2107" s="593"/>
      <c r="ADM2107" s="593"/>
      <c r="ADN2107" s="593"/>
      <c r="ADO2107" s="593"/>
      <c r="ADP2107" s="593"/>
      <c r="ADQ2107" s="593"/>
      <c r="ADR2107" s="593"/>
      <c r="ADS2107" s="593"/>
      <c r="ADT2107" s="593"/>
      <c r="ADU2107" s="593"/>
      <c r="ADV2107" s="593"/>
      <c r="ADW2107" s="593"/>
      <c r="ADX2107" s="593"/>
      <c r="ADY2107" s="593"/>
      <c r="ADZ2107" s="593"/>
      <c r="AEA2107" s="593"/>
      <c r="AEB2107" s="593"/>
      <c r="AEC2107" s="593"/>
      <c r="AED2107" s="593"/>
      <c r="AEE2107" s="593"/>
      <c r="AEF2107" s="593"/>
      <c r="AEG2107" s="593"/>
      <c r="AEH2107" s="593"/>
      <c r="AEI2107" s="593"/>
      <c r="AEJ2107" s="593"/>
      <c r="AEK2107" s="593"/>
      <c r="AEL2107" s="593"/>
      <c r="AEM2107" s="593"/>
      <c r="AEN2107" s="593"/>
      <c r="AEO2107" s="593"/>
      <c r="AEP2107" s="593"/>
      <c r="AEQ2107" s="593"/>
      <c r="AER2107" s="593"/>
      <c r="AES2107" s="593"/>
      <c r="AET2107" s="593"/>
      <c r="AEU2107" s="593"/>
      <c r="AEV2107" s="593"/>
      <c r="AEW2107" s="593"/>
      <c r="AEX2107" s="593"/>
      <c r="AEY2107" s="593"/>
      <c r="AEZ2107" s="593"/>
      <c r="AFA2107" s="593"/>
      <c r="AFB2107" s="593"/>
      <c r="AFC2107" s="593"/>
      <c r="AFD2107" s="593"/>
      <c r="AFE2107" s="593"/>
      <c r="AFF2107" s="593"/>
      <c r="AFG2107" s="593"/>
      <c r="AFH2107" s="593"/>
      <c r="AFI2107" s="593"/>
      <c r="AFJ2107" s="593"/>
      <c r="AFK2107" s="593"/>
      <c r="AFL2107" s="593"/>
      <c r="AFM2107" s="593"/>
      <c r="AFN2107" s="593"/>
      <c r="AFO2107" s="593"/>
      <c r="AFP2107" s="593"/>
      <c r="AFQ2107" s="593"/>
      <c r="AFR2107" s="593"/>
      <c r="AFS2107" s="593"/>
      <c r="AFT2107" s="593"/>
      <c r="AFU2107" s="593"/>
      <c r="AFV2107" s="593"/>
      <c r="AFW2107" s="593"/>
      <c r="AFX2107" s="593"/>
      <c r="AFY2107" s="593"/>
      <c r="AFZ2107" s="593"/>
      <c r="AGA2107" s="593"/>
      <c r="AGB2107" s="593"/>
      <c r="AGC2107" s="593"/>
      <c r="AGD2107" s="593"/>
      <c r="AGE2107" s="593"/>
      <c r="AGF2107" s="593"/>
      <c r="AGG2107" s="593"/>
      <c r="AGH2107" s="593"/>
      <c r="AGI2107" s="593"/>
      <c r="AGJ2107" s="593"/>
      <c r="AGK2107" s="593"/>
      <c r="AGL2107" s="593"/>
      <c r="AGM2107" s="593"/>
      <c r="AGN2107" s="593"/>
      <c r="AGO2107" s="593"/>
      <c r="AGP2107" s="593"/>
      <c r="AGQ2107" s="593"/>
      <c r="AGR2107" s="593"/>
      <c r="AGS2107" s="593"/>
      <c r="AGT2107" s="593"/>
      <c r="AGU2107" s="593"/>
      <c r="AGV2107" s="593"/>
      <c r="AGW2107" s="593"/>
      <c r="AGX2107" s="593"/>
      <c r="AGY2107" s="593"/>
      <c r="AGZ2107" s="593"/>
      <c r="AHA2107" s="593"/>
      <c r="AHB2107" s="593"/>
      <c r="AHC2107" s="593"/>
      <c r="AHD2107" s="593"/>
      <c r="AHE2107" s="593"/>
      <c r="AHF2107" s="593"/>
      <c r="AHG2107" s="593"/>
      <c r="AHH2107" s="593"/>
      <c r="AHI2107" s="593"/>
      <c r="AHJ2107" s="593"/>
      <c r="AHK2107" s="593"/>
      <c r="AHL2107" s="593"/>
      <c r="AHM2107" s="593"/>
      <c r="AHN2107" s="593"/>
      <c r="AHO2107" s="593"/>
      <c r="AHP2107" s="593"/>
      <c r="AHQ2107" s="593"/>
      <c r="AHR2107" s="593"/>
      <c r="AHS2107" s="593"/>
      <c r="AHT2107" s="593"/>
      <c r="AHU2107" s="593"/>
      <c r="AHV2107" s="593"/>
      <c r="AHW2107" s="593"/>
      <c r="AHX2107" s="593"/>
      <c r="AHY2107" s="593"/>
      <c r="AHZ2107" s="593"/>
      <c r="AIA2107" s="593"/>
      <c r="AIB2107" s="593"/>
      <c r="AIC2107" s="593"/>
      <c r="AID2107" s="593"/>
      <c r="AIE2107" s="593"/>
      <c r="AIF2107" s="593"/>
      <c r="AIG2107" s="593"/>
      <c r="AIH2107" s="593"/>
      <c r="AII2107" s="593"/>
      <c r="AIJ2107" s="593"/>
      <c r="AIK2107" s="593"/>
      <c r="AIL2107" s="593"/>
      <c r="AIM2107" s="593"/>
      <c r="AIN2107" s="593"/>
      <c r="AIO2107" s="593"/>
      <c r="AIP2107" s="593"/>
      <c r="AIQ2107" s="593"/>
      <c r="AIR2107" s="593"/>
      <c r="AIS2107" s="593"/>
      <c r="AIT2107" s="593"/>
      <c r="AIU2107" s="593"/>
      <c r="AIV2107" s="593"/>
      <c r="AIW2107" s="593"/>
      <c r="AIX2107" s="593"/>
      <c r="AIY2107" s="593"/>
      <c r="AIZ2107" s="593"/>
      <c r="AJA2107" s="593"/>
      <c r="AJB2107" s="593"/>
      <c r="AJC2107" s="593"/>
      <c r="AJD2107" s="593"/>
      <c r="AJE2107" s="593"/>
      <c r="AJF2107" s="593"/>
      <c r="AJG2107" s="593"/>
      <c r="AJH2107" s="593"/>
      <c r="AJI2107" s="593"/>
      <c r="AJJ2107" s="593"/>
      <c r="AJK2107" s="593"/>
      <c r="AJL2107" s="593"/>
      <c r="AJM2107" s="593"/>
      <c r="AJN2107" s="593"/>
      <c r="AJO2107" s="593"/>
      <c r="AJP2107" s="593"/>
      <c r="AJQ2107" s="593"/>
      <c r="AJR2107" s="593"/>
      <c r="AJS2107" s="593"/>
      <c r="AJT2107" s="593"/>
      <c r="AJU2107" s="593"/>
      <c r="AJV2107" s="593"/>
      <c r="AJW2107" s="593"/>
      <c r="AJX2107" s="593"/>
      <c r="AJY2107" s="593"/>
      <c r="AJZ2107" s="593"/>
      <c r="AKA2107" s="593"/>
      <c r="AKB2107" s="593"/>
      <c r="AKC2107" s="593"/>
      <c r="AKD2107" s="593"/>
      <c r="AKE2107" s="593"/>
      <c r="AKF2107" s="593"/>
      <c r="AKG2107" s="593"/>
      <c r="AKH2107" s="593"/>
      <c r="AKI2107" s="593"/>
      <c r="AKJ2107" s="593"/>
      <c r="AKK2107" s="593"/>
      <c r="AKL2107" s="593"/>
      <c r="AKM2107" s="593"/>
      <c r="AKN2107" s="593"/>
      <c r="AKO2107" s="593"/>
      <c r="AKP2107" s="593"/>
      <c r="AKQ2107" s="593"/>
      <c r="AKR2107" s="593"/>
      <c r="AKS2107" s="593"/>
      <c r="AKT2107" s="593"/>
      <c r="AKU2107" s="593"/>
      <c r="AKV2107" s="593"/>
      <c r="AKW2107" s="593"/>
      <c r="AKX2107" s="593"/>
      <c r="AKY2107" s="593"/>
      <c r="AKZ2107" s="593"/>
      <c r="ALA2107" s="593"/>
      <c r="ALB2107" s="593"/>
      <c r="ALC2107" s="593"/>
      <c r="ALD2107" s="593"/>
      <c r="ALE2107" s="593"/>
      <c r="ALF2107" s="593"/>
      <c r="ALG2107" s="593"/>
      <c r="ALH2107" s="593"/>
      <c r="ALI2107" s="593"/>
      <c r="ALJ2107" s="593"/>
      <c r="ALK2107" s="593"/>
      <c r="ALL2107" s="593"/>
      <c r="ALM2107" s="593"/>
      <c r="ALN2107" s="593"/>
      <c r="ALO2107" s="593"/>
      <c r="ALP2107" s="593"/>
      <c r="ALQ2107" s="593"/>
      <c r="ALR2107" s="593"/>
      <c r="ALS2107" s="593"/>
      <c r="ALT2107" s="593"/>
      <c r="ALU2107" s="593"/>
      <c r="ALV2107" s="593"/>
      <c r="ALW2107" s="593"/>
      <c r="ALX2107" s="593"/>
      <c r="ALY2107" s="593"/>
      <c r="ALZ2107" s="593"/>
      <c r="AMA2107" s="593"/>
      <c r="AMB2107" s="593"/>
      <c r="AMC2107" s="593"/>
      <c r="AMD2107" s="593"/>
      <c r="AME2107" s="593"/>
      <c r="AMF2107" s="593"/>
      <c r="AMG2107" s="593"/>
      <c r="AMH2107" s="593"/>
      <c r="AMI2107" s="593"/>
      <c r="AMJ2107" s="593"/>
      <c r="AMK2107" s="593"/>
      <c r="AML2107" s="593"/>
      <c r="AMM2107" s="593"/>
      <c r="AMN2107" s="593"/>
      <c r="AMO2107" s="593"/>
      <c r="AMP2107" s="593"/>
      <c r="AMQ2107" s="593"/>
      <c r="AMR2107" s="593"/>
      <c r="AMS2107" s="593"/>
      <c r="AMT2107" s="593"/>
      <c r="AMU2107" s="593"/>
      <c r="AMV2107" s="593"/>
      <c r="AMW2107" s="593"/>
      <c r="AMX2107" s="593"/>
      <c r="AMY2107" s="593"/>
      <c r="AMZ2107" s="593"/>
      <c r="ANA2107" s="593"/>
      <c r="ANB2107" s="593"/>
      <c r="ANC2107" s="593"/>
      <c r="AND2107" s="593"/>
      <c r="ANE2107" s="593"/>
      <c r="ANF2107" s="593"/>
      <c r="ANG2107" s="593"/>
      <c r="ANH2107" s="593"/>
      <c r="ANI2107" s="593"/>
      <c r="ANJ2107" s="593"/>
      <c r="ANK2107" s="593"/>
      <c r="ANL2107" s="593"/>
      <c r="ANM2107" s="593"/>
      <c r="ANN2107" s="593"/>
      <c r="ANO2107" s="593"/>
      <c r="ANP2107" s="593"/>
      <c r="ANQ2107" s="593"/>
      <c r="ANR2107" s="593"/>
      <c r="ANS2107" s="593"/>
      <c r="ANT2107" s="593"/>
      <c r="ANU2107" s="593"/>
      <c r="ANV2107" s="593"/>
      <c r="ANW2107" s="593"/>
      <c r="ANX2107" s="593"/>
      <c r="ANY2107" s="593"/>
      <c r="ANZ2107" s="593"/>
      <c r="AOA2107" s="593"/>
      <c r="AOB2107" s="593"/>
      <c r="AOC2107" s="593"/>
      <c r="AOD2107" s="593"/>
      <c r="AOE2107" s="593"/>
      <c r="AOF2107" s="593"/>
      <c r="AOG2107" s="593"/>
      <c r="AOH2107" s="593"/>
      <c r="AOI2107" s="593"/>
      <c r="AOJ2107" s="593"/>
      <c r="AOK2107" s="593"/>
      <c r="AOL2107" s="593"/>
      <c r="AOM2107" s="593"/>
      <c r="AON2107" s="593"/>
      <c r="AOO2107" s="593"/>
      <c r="AOP2107" s="593"/>
      <c r="AOQ2107" s="593"/>
      <c r="AOR2107" s="593"/>
      <c r="AOS2107" s="593"/>
      <c r="AOT2107" s="593"/>
      <c r="AOU2107" s="593"/>
      <c r="AOV2107" s="593"/>
      <c r="AOW2107" s="593"/>
      <c r="AOX2107" s="593"/>
      <c r="AOY2107" s="593"/>
      <c r="AOZ2107" s="593"/>
      <c r="APA2107" s="593"/>
      <c r="APB2107" s="593"/>
      <c r="APC2107" s="593"/>
      <c r="APD2107" s="593"/>
      <c r="APE2107" s="593"/>
      <c r="APF2107" s="593"/>
      <c r="APG2107" s="593"/>
      <c r="APH2107" s="593"/>
      <c r="API2107" s="593"/>
      <c r="APJ2107" s="593"/>
      <c r="APK2107" s="593"/>
      <c r="APL2107" s="593"/>
      <c r="APM2107" s="593"/>
      <c r="APN2107" s="593"/>
      <c r="APO2107" s="593"/>
      <c r="APP2107" s="593"/>
      <c r="APQ2107" s="593"/>
      <c r="APR2107" s="593"/>
      <c r="APS2107" s="593"/>
      <c r="APT2107" s="593"/>
      <c r="APU2107" s="593"/>
      <c r="APV2107" s="593"/>
      <c r="APW2107" s="593"/>
      <c r="APX2107" s="593"/>
      <c r="APY2107" s="593"/>
      <c r="APZ2107" s="593"/>
      <c r="AQA2107" s="593"/>
      <c r="AQB2107" s="593"/>
      <c r="AQC2107" s="593"/>
      <c r="AQD2107" s="593"/>
      <c r="AQE2107" s="593"/>
      <c r="AQF2107" s="593"/>
      <c r="AQG2107" s="593"/>
      <c r="AQH2107" s="593"/>
      <c r="AQI2107" s="593"/>
      <c r="AQJ2107" s="593"/>
      <c r="AQK2107" s="593"/>
      <c r="AQL2107" s="593"/>
      <c r="AQM2107" s="593"/>
      <c r="AQN2107" s="593"/>
      <c r="AQO2107" s="593"/>
      <c r="AQP2107" s="593"/>
      <c r="AQQ2107" s="593"/>
      <c r="AQR2107" s="593"/>
      <c r="AQS2107" s="593"/>
      <c r="AQT2107" s="593"/>
      <c r="AQU2107" s="593"/>
      <c r="AQV2107" s="593"/>
      <c r="AQW2107" s="593"/>
      <c r="AQX2107" s="593"/>
      <c r="AQY2107" s="593"/>
      <c r="AQZ2107" s="593"/>
      <c r="ARA2107" s="593"/>
      <c r="ARB2107" s="593"/>
      <c r="ARC2107" s="593"/>
      <c r="ARD2107" s="593"/>
      <c r="ARE2107" s="593"/>
      <c r="ARF2107" s="593"/>
      <c r="ARG2107" s="593"/>
      <c r="ARH2107" s="593"/>
      <c r="ARI2107" s="593"/>
      <c r="ARJ2107" s="593"/>
      <c r="ARK2107" s="593"/>
      <c r="ARL2107" s="593"/>
      <c r="ARM2107" s="593"/>
      <c r="ARN2107" s="593"/>
      <c r="ARO2107" s="593"/>
      <c r="ARP2107" s="593"/>
      <c r="ARQ2107" s="593"/>
      <c r="ARR2107" s="593"/>
      <c r="ARS2107" s="593"/>
      <c r="ART2107" s="593"/>
      <c r="ARU2107" s="593"/>
      <c r="ARV2107" s="593"/>
      <c r="ARW2107" s="593"/>
      <c r="ARX2107" s="593"/>
      <c r="ARY2107" s="593"/>
      <c r="ARZ2107" s="593"/>
      <c r="ASA2107" s="593"/>
      <c r="ASB2107" s="593"/>
      <c r="ASC2107" s="593"/>
      <c r="ASD2107" s="593"/>
      <c r="ASE2107" s="593"/>
      <c r="ASF2107" s="593"/>
      <c r="ASG2107" s="593"/>
      <c r="ASH2107" s="593"/>
      <c r="ASI2107" s="593"/>
      <c r="ASJ2107" s="593"/>
      <c r="ASK2107" s="593"/>
      <c r="ASL2107" s="593"/>
      <c r="ASM2107" s="593"/>
      <c r="ASN2107" s="593"/>
      <c r="ASO2107" s="593"/>
      <c r="ASP2107" s="593"/>
      <c r="ASQ2107" s="593"/>
      <c r="ASR2107" s="593"/>
      <c r="ASS2107" s="593"/>
      <c r="AST2107" s="593"/>
      <c r="ASU2107" s="593"/>
      <c r="ASV2107" s="593"/>
      <c r="ASW2107" s="593"/>
      <c r="ASX2107" s="593"/>
      <c r="ASY2107" s="593"/>
      <c r="ASZ2107" s="593"/>
      <c r="ATA2107" s="593"/>
      <c r="ATB2107" s="593"/>
      <c r="ATC2107" s="593"/>
      <c r="ATD2107" s="593"/>
      <c r="ATE2107" s="593"/>
      <c r="ATF2107" s="593"/>
      <c r="ATG2107" s="593"/>
      <c r="ATH2107" s="593"/>
      <c r="ATI2107" s="593"/>
      <c r="ATJ2107" s="593"/>
      <c r="ATK2107" s="593"/>
      <c r="ATL2107" s="593"/>
      <c r="ATM2107" s="593"/>
      <c r="ATN2107" s="593"/>
      <c r="ATO2107" s="593"/>
      <c r="ATP2107" s="593"/>
      <c r="ATQ2107" s="593"/>
      <c r="ATR2107" s="593"/>
      <c r="ATS2107" s="593"/>
      <c r="ATT2107" s="593"/>
      <c r="ATU2107" s="593"/>
      <c r="ATV2107" s="593"/>
      <c r="ATW2107" s="593"/>
      <c r="ATX2107" s="593"/>
      <c r="ATY2107" s="593"/>
      <c r="ATZ2107" s="593"/>
      <c r="AUA2107" s="593"/>
      <c r="AUB2107" s="593"/>
      <c r="AUC2107" s="593"/>
      <c r="AUD2107" s="593"/>
      <c r="AUE2107" s="593"/>
      <c r="AUF2107" s="593"/>
      <c r="AUG2107" s="593"/>
      <c r="AUH2107" s="593"/>
      <c r="AUI2107" s="593"/>
      <c r="AUJ2107" s="593"/>
      <c r="AUK2107" s="593"/>
      <c r="AUL2107" s="593"/>
      <c r="AUM2107" s="593"/>
      <c r="AUN2107" s="593"/>
      <c r="AUO2107" s="593"/>
      <c r="AUP2107" s="593"/>
      <c r="AUQ2107" s="593"/>
      <c r="AUR2107" s="593"/>
      <c r="AUS2107" s="593"/>
      <c r="AUT2107" s="593"/>
      <c r="AUU2107" s="593"/>
      <c r="AUV2107" s="593"/>
      <c r="AUW2107" s="593"/>
      <c r="AUX2107" s="593"/>
      <c r="AUY2107" s="593"/>
      <c r="AUZ2107" s="593"/>
      <c r="AVA2107" s="593"/>
      <c r="AVB2107" s="593"/>
      <c r="AVC2107" s="593"/>
      <c r="AVD2107" s="593"/>
      <c r="AVE2107" s="593"/>
      <c r="AVF2107" s="593"/>
      <c r="AVG2107" s="593"/>
      <c r="AVH2107" s="593"/>
      <c r="AVI2107" s="593"/>
      <c r="AVJ2107" s="593"/>
      <c r="AVK2107" s="593"/>
    </row>
    <row r="2108" spans="1:1259">
      <c r="A2108" s="697"/>
      <c r="B2108" s="558"/>
      <c r="C2108" s="558"/>
      <c r="D2108" s="676" t="s">
        <v>1067</v>
      </c>
      <c r="E2108" s="524"/>
      <c r="F2108" s="665"/>
      <c r="G2108" s="676">
        <v>2022</v>
      </c>
      <c r="H2108" s="676">
        <v>6</v>
      </c>
      <c r="I2108" s="687"/>
      <c r="J2108" s="677"/>
      <c r="K2108" s="676" t="s">
        <v>1338</v>
      </c>
      <c r="L2108" s="677" t="s">
        <v>1323</v>
      </c>
      <c r="M2108" s="677">
        <v>44502</v>
      </c>
      <c r="N2108" s="677">
        <v>44564</v>
      </c>
      <c r="O2108" s="677"/>
      <c r="P2108" s="677"/>
      <c r="Q2108" s="677"/>
      <c r="R2108" s="677"/>
      <c r="S2108" s="676" t="s">
        <v>1118</v>
      </c>
      <c r="T2108" s="676">
        <v>60</v>
      </c>
      <c r="U2108" s="676">
        <v>49401140</v>
      </c>
      <c r="V2108" s="676" t="s">
        <v>973</v>
      </c>
      <c r="W2108" s="678">
        <v>400</v>
      </c>
      <c r="X2108" s="551">
        <v>2496</v>
      </c>
      <c r="Y2108" s="693">
        <v>998400</v>
      </c>
      <c r="Z2108" s="667">
        <v>0.55000000000000004</v>
      </c>
      <c r="AA2108" s="682">
        <f>Y2108*Z2108</f>
        <v>549120</v>
      </c>
      <c r="AB2108" s="521"/>
      <c r="AC2108" s="668">
        <v>0</v>
      </c>
      <c r="AD2108" s="676"/>
      <c r="AE2108" s="669"/>
      <c r="AF2108" s="695">
        <f>AA2108+AD2108+AE2108</f>
        <v>549120</v>
      </c>
      <c r="AG2108" s="665" t="s">
        <v>1073</v>
      </c>
      <c r="AH2108" s="641"/>
      <c r="AI2108" s="676">
        <v>60</v>
      </c>
      <c r="AJ2108" s="665" t="s">
        <v>1324</v>
      </c>
      <c r="AK2108" s="676" t="s">
        <v>1129</v>
      </c>
      <c r="AL2108" s="696">
        <v>55421</v>
      </c>
      <c r="AM2108" s="665" t="s">
        <v>52</v>
      </c>
      <c r="AN2108" s="665" t="s">
        <v>1076</v>
      </c>
      <c r="AO2108" s="665"/>
      <c r="AP2108" s="676"/>
      <c r="AQ2108" s="676"/>
      <c r="AR2108" s="676"/>
      <c r="AS2108" s="523"/>
      <c r="AT2108" s="523"/>
      <c r="AU2108" s="523"/>
      <c r="AV2108" s="674"/>
      <c r="AW2108" s="673">
        <f>U2108</f>
        <v>49401140</v>
      </c>
      <c r="AX2108" s="673" cm="1">
        <f t="array" ref="AX2108">SUM(MID(0&amp;AW2108,LARGE(INDEX(ISNUMBER(--MID(AW2108,ROW($1:$8),1))*ROW($1:$8),),ROW($1:$8))+1,1)*10^ROW($1:$8)/10)</f>
        <v>49401140</v>
      </c>
      <c r="AY2108" s="673" t="str">
        <f>VLOOKUP($AX2108,'Item Master Data'!$A:$F,3,FALSE)</f>
        <v>Q.PEAK DUO BLK ML G10.a+</v>
      </c>
      <c r="AZ2108" s="673">
        <f>VLOOKUP($AX2108,'Item Master Data'!$A:$F,6,FALSE)</f>
        <v>400</v>
      </c>
      <c r="BA2108" s="673">
        <f>X2108/BB2108</f>
        <v>78</v>
      </c>
      <c r="BB2108" s="673">
        <f>VLOOKUP(AX2108,'Item Master Data'!$A:$G,7,FALSE)</f>
        <v>32</v>
      </c>
      <c r="BC2108" s="673"/>
      <c r="BD2108" s="673">
        <f>W2108-AZ2108</f>
        <v>0</v>
      </c>
      <c r="BE2108" s="593"/>
      <c r="BF2108" s="593"/>
      <c r="BG2108" s="593"/>
      <c r="BH2108" s="593"/>
      <c r="BI2108" s="593"/>
      <c r="BJ2108" s="593"/>
      <c r="BK2108" s="593"/>
      <c r="BL2108" s="593"/>
      <c r="BM2108" s="593"/>
      <c r="BN2108" s="593"/>
      <c r="BO2108" s="593"/>
      <c r="BP2108" s="593"/>
      <c r="BQ2108" s="593"/>
      <c r="BR2108" s="593"/>
      <c r="BS2108" s="593"/>
      <c r="BT2108" s="593"/>
      <c r="BU2108" s="593"/>
      <c r="BV2108" s="593"/>
      <c r="BW2108" s="593"/>
      <c r="BX2108" s="593"/>
      <c r="BY2108" s="593"/>
      <c r="BZ2108" s="593"/>
      <c r="CA2108" s="593"/>
      <c r="CB2108" s="593"/>
      <c r="CC2108" s="593"/>
      <c r="CD2108" s="593"/>
      <c r="CE2108" s="593"/>
      <c r="CF2108" s="593"/>
      <c r="CG2108" s="593"/>
      <c r="CH2108" s="593"/>
      <c r="CI2108" s="593"/>
      <c r="CJ2108" s="593"/>
      <c r="CK2108" s="593"/>
      <c r="CL2108" s="593"/>
      <c r="CM2108" s="593"/>
      <c r="CN2108" s="593"/>
      <c r="CO2108" s="593"/>
      <c r="CP2108" s="593"/>
      <c r="CQ2108" s="593"/>
      <c r="CR2108" s="593"/>
      <c r="CS2108" s="593"/>
      <c r="CT2108" s="593"/>
      <c r="CU2108" s="593"/>
      <c r="CV2108" s="593"/>
      <c r="CW2108" s="593"/>
      <c r="CX2108" s="593"/>
      <c r="CY2108" s="593"/>
      <c r="CZ2108" s="593"/>
      <c r="DA2108" s="593"/>
      <c r="DB2108" s="593"/>
      <c r="DC2108" s="593"/>
      <c r="DD2108" s="593"/>
      <c r="DE2108" s="593"/>
      <c r="DF2108" s="593"/>
      <c r="DG2108" s="593"/>
      <c r="DH2108" s="593"/>
      <c r="DI2108" s="593"/>
      <c r="DJ2108" s="593"/>
      <c r="DK2108" s="593"/>
      <c r="DL2108" s="593"/>
      <c r="DM2108" s="593"/>
      <c r="DN2108" s="593"/>
      <c r="DO2108" s="593"/>
      <c r="DP2108" s="593"/>
      <c r="DQ2108" s="593"/>
      <c r="DR2108" s="593"/>
      <c r="DS2108" s="593"/>
      <c r="DT2108" s="593"/>
      <c r="DU2108" s="593"/>
      <c r="DV2108" s="593"/>
      <c r="DW2108" s="593"/>
      <c r="DX2108" s="593"/>
      <c r="DY2108" s="593"/>
      <c r="DZ2108" s="593"/>
      <c r="EA2108" s="593"/>
      <c r="EB2108" s="593"/>
      <c r="EC2108" s="593"/>
      <c r="ED2108" s="593"/>
      <c r="EE2108" s="593"/>
      <c r="EF2108" s="593"/>
      <c r="EG2108" s="593"/>
      <c r="EH2108" s="593"/>
      <c r="EI2108" s="593"/>
      <c r="EJ2108" s="593"/>
      <c r="EK2108" s="593"/>
      <c r="EL2108" s="593"/>
      <c r="EM2108" s="593"/>
      <c r="EN2108" s="593"/>
      <c r="EO2108" s="593"/>
      <c r="EP2108" s="593"/>
      <c r="EQ2108" s="593"/>
      <c r="ER2108" s="593"/>
      <c r="ES2108" s="593"/>
      <c r="ET2108" s="593"/>
      <c r="EU2108" s="593"/>
      <c r="EV2108" s="593"/>
      <c r="EW2108" s="593"/>
      <c r="EX2108" s="593"/>
      <c r="EY2108" s="593"/>
      <c r="EZ2108" s="593"/>
      <c r="FA2108" s="593"/>
      <c r="FB2108" s="593"/>
      <c r="FC2108" s="593"/>
      <c r="FD2108" s="593"/>
      <c r="FE2108" s="593"/>
      <c r="FF2108" s="593"/>
      <c r="FG2108" s="593"/>
      <c r="FH2108" s="593"/>
      <c r="FI2108" s="593"/>
      <c r="FJ2108" s="593"/>
      <c r="FK2108" s="593"/>
      <c r="FL2108" s="593"/>
      <c r="FM2108" s="593"/>
      <c r="FN2108" s="593"/>
      <c r="FO2108" s="593"/>
      <c r="FP2108" s="593"/>
      <c r="FQ2108" s="593"/>
      <c r="FR2108" s="593"/>
      <c r="FS2108" s="593"/>
      <c r="FT2108" s="593"/>
      <c r="FU2108" s="593"/>
      <c r="FV2108" s="593"/>
      <c r="FW2108" s="593"/>
      <c r="FX2108" s="593"/>
      <c r="FY2108" s="593"/>
      <c r="FZ2108" s="593"/>
      <c r="GA2108" s="593"/>
      <c r="GB2108" s="593"/>
      <c r="GC2108" s="593"/>
      <c r="GD2108" s="593"/>
      <c r="GE2108" s="593"/>
      <c r="GF2108" s="593"/>
      <c r="GG2108" s="593"/>
      <c r="GH2108" s="593"/>
      <c r="GI2108" s="593"/>
      <c r="GJ2108" s="593"/>
      <c r="GK2108" s="593"/>
      <c r="GL2108" s="593"/>
      <c r="GM2108" s="593"/>
      <c r="GN2108" s="593"/>
      <c r="GO2108" s="593"/>
      <c r="GP2108" s="593"/>
      <c r="GQ2108" s="593"/>
      <c r="GR2108" s="593"/>
      <c r="GS2108" s="593"/>
      <c r="GT2108" s="593"/>
      <c r="GU2108" s="593"/>
      <c r="GV2108" s="593"/>
      <c r="GW2108" s="593"/>
      <c r="GX2108" s="593"/>
      <c r="GY2108" s="593"/>
      <c r="GZ2108" s="593"/>
      <c r="HA2108" s="593"/>
      <c r="HB2108" s="593"/>
      <c r="HC2108" s="593"/>
      <c r="HD2108" s="593"/>
      <c r="HE2108" s="593"/>
      <c r="HF2108" s="593"/>
      <c r="HG2108" s="593"/>
      <c r="HH2108" s="593"/>
      <c r="HI2108" s="593"/>
      <c r="HJ2108" s="593"/>
      <c r="HK2108" s="593"/>
      <c r="HL2108" s="593"/>
      <c r="HM2108" s="593"/>
      <c r="HN2108" s="593"/>
      <c r="HO2108" s="593"/>
      <c r="HP2108" s="593"/>
      <c r="HQ2108" s="593"/>
      <c r="HR2108" s="593"/>
      <c r="HS2108" s="593"/>
      <c r="HT2108" s="593"/>
      <c r="HU2108" s="593"/>
      <c r="HV2108" s="593"/>
      <c r="HW2108" s="593"/>
      <c r="HX2108" s="593"/>
      <c r="HY2108" s="593"/>
      <c r="HZ2108" s="593"/>
      <c r="IA2108" s="593"/>
      <c r="IB2108" s="593"/>
      <c r="IC2108" s="593"/>
      <c r="ID2108" s="593"/>
      <c r="IE2108" s="593"/>
      <c r="IF2108" s="593"/>
      <c r="IG2108" s="593"/>
      <c r="IH2108" s="593"/>
      <c r="II2108" s="593"/>
      <c r="IJ2108" s="593"/>
      <c r="IK2108" s="593"/>
      <c r="IL2108" s="593"/>
      <c r="IM2108" s="593"/>
      <c r="IN2108" s="593"/>
      <c r="IO2108" s="593"/>
      <c r="IP2108" s="593"/>
      <c r="IQ2108" s="593"/>
      <c r="IR2108" s="593"/>
      <c r="IS2108" s="593"/>
      <c r="IT2108" s="593"/>
      <c r="IU2108" s="593"/>
      <c r="IV2108" s="593"/>
      <c r="IW2108" s="593"/>
      <c r="IX2108" s="593"/>
      <c r="IY2108" s="593"/>
      <c r="IZ2108" s="593"/>
      <c r="JA2108" s="593"/>
      <c r="JB2108" s="593"/>
      <c r="JC2108" s="593"/>
      <c r="JD2108" s="593"/>
      <c r="JE2108" s="593"/>
      <c r="JF2108" s="593"/>
      <c r="JG2108" s="593"/>
      <c r="JH2108" s="593"/>
      <c r="JI2108" s="593"/>
      <c r="JJ2108" s="593"/>
      <c r="JK2108" s="593"/>
      <c r="JL2108" s="593"/>
      <c r="JM2108" s="593"/>
      <c r="JN2108" s="593"/>
      <c r="JO2108" s="593"/>
      <c r="JP2108" s="593"/>
      <c r="JQ2108" s="593"/>
      <c r="JR2108" s="593"/>
      <c r="JS2108" s="593"/>
      <c r="JT2108" s="593"/>
      <c r="JU2108" s="593"/>
      <c r="JV2108" s="593"/>
      <c r="JW2108" s="593"/>
      <c r="JX2108" s="593"/>
      <c r="JY2108" s="593"/>
      <c r="JZ2108" s="593"/>
      <c r="KA2108" s="593"/>
      <c r="KB2108" s="593"/>
      <c r="KC2108" s="593"/>
      <c r="KD2108" s="593"/>
      <c r="KE2108" s="593"/>
      <c r="KF2108" s="593"/>
      <c r="KG2108" s="593"/>
      <c r="KH2108" s="593"/>
      <c r="KI2108" s="593"/>
      <c r="KJ2108" s="593"/>
      <c r="KK2108" s="593"/>
      <c r="KL2108" s="593"/>
      <c r="KM2108" s="593"/>
      <c r="KN2108" s="593"/>
      <c r="KO2108" s="593"/>
      <c r="KP2108" s="593"/>
      <c r="KQ2108" s="593"/>
      <c r="KR2108" s="593"/>
      <c r="KS2108" s="593"/>
      <c r="KT2108" s="593"/>
      <c r="KU2108" s="593"/>
      <c r="KV2108" s="593"/>
      <c r="KW2108" s="593"/>
      <c r="KX2108" s="593"/>
      <c r="KY2108" s="593"/>
      <c r="KZ2108" s="593"/>
      <c r="LA2108" s="593"/>
      <c r="LB2108" s="593"/>
      <c r="LC2108" s="593"/>
      <c r="LD2108" s="593"/>
      <c r="LE2108" s="593"/>
      <c r="LF2108" s="593"/>
      <c r="LG2108" s="593"/>
      <c r="LH2108" s="593"/>
      <c r="LI2108" s="593"/>
      <c r="LJ2108" s="593"/>
      <c r="LK2108" s="593"/>
      <c r="LL2108" s="593"/>
      <c r="LM2108" s="593"/>
      <c r="LN2108" s="593"/>
      <c r="LO2108" s="593"/>
      <c r="LP2108" s="593"/>
      <c r="LQ2108" s="593"/>
      <c r="LR2108" s="593"/>
      <c r="LS2108" s="593"/>
      <c r="LT2108" s="593"/>
      <c r="LU2108" s="593"/>
      <c r="LV2108" s="593"/>
      <c r="LW2108" s="593"/>
      <c r="LX2108" s="593"/>
      <c r="LY2108" s="593"/>
      <c r="LZ2108" s="593"/>
      <c r="MA2108" s="593"/>
      <c r="MB2108" s="593"/>
      <c r="MC2108" s="593"/>
      <c r="MD2108" s="593"/>
      <c r="ME2108" s="593"/>
      <c r="MF2108" s="593"/>
      <c r="MG2108" s="593"/>
      <c r="MH2108" s="593"/>
      <c r="MI2108" s="593"/>
      <c r="MJ2108" s="593"/>
      <c r="MK2108" s="593"/>
      <c r="ML2108" s="593"/>
      <c r="MM2108" s="593"/>
      <c r="MN2108" s="593"/>
      <c r="MO2108" s="593"/>
      <c r="MP2108" s="593"/>
      <c r="MQ2108" s="593"/>
      <c r="MR2108" s="593"/>
      <c r="MS2108" s="593"/>
      <c r="MT2108" s="593"/>
      <c r="MU2108" s="593"/>
      <c r="MV2108" s="593"/>
      <c r="MW2108" s="593"/>
      <c r="MX2108" s="593"/>
      <c r="MY2108" s="593"/>
      <c r="MZ2108" s="593"/>
      <c r="NA2108" s="593"/>
      <c r="NB2108" s="593"/>
      <c r="NC2108" s="593"/>
      <c r="ND2108" s="593"/>
      <c r="NE2108" s="593"/>
      <c r="NF2108" s="593"/>
      <c r="NG2108" s="593"/>
      <c r="NH2108" s="593"/>
      <c r="NI2108" s="593"/>
      <c r="NJ2108" s="593"/>
      <c r="NK2108" s="593"/>
      <c r="NL2108" s="593"/>
      <c r="NM2108" s="593"/>
      <c r="NN2108" s="593"/>
      <c r="NO2108" s="593"/>
      <c r="NP2108" s="593"/>
      <c r="NQ2108" s="593"/>
      <c r="NR2108" s="593"/>
      <c r="NS2108" s="593"/>
      <c r="NT2108" s="593"/>
      <c r="NU2108" s="593"/>
      <c r="NV2108" s="593"/>
      <c r="NW2108" s="593"/>
      <c r="NX2108" s="593"/>
      <c r="NY2108" s="593"/>
      <c r="NZ2108" s="593"/>
      <c r="OA2108" s="593"/>
      <c r="OB2108" s="593"/>
      <c r="OC2108" s="593"/>
      <c r="OD2108" s="593"/>
      <c r="OE2108" s="593"/>
      <c r="OF2108" s="593"/>
      <c r="OG2108" s="593"/>
      <c r="OH2108" s="593"/>
      <c r="OI2108" s="593"/>
      <c r="OJ2108" s="593"/>
      <c r="OK2108" s="593"/>
      <c r="OL2108" s="593"/>
      <c r="OM2108" s="593"/>
      <c r="ON2108" s="593"/>
      <c r="OO2108" s="593"/>
      <c r="OP2108" s="593"/>
      <c r="OQ2108" s="593"/>
      <c r="OR2108" s="593"/>
      <c r="OS2108" s="593"/>
      <c r="OT2108" s="593"/>
      <c r="OU2108" s="593"/>
      <c r="OV2108" s="593"/>
      <c r="OW2108" s="593"/>
      <c r="OX2108" s="593"/>
      <c r="OY2108" s="593"/>
      <c r="OZ2108" s="593"/>
      <c r="PA2108" s="593"/>
      <c r="PB2108" s="593"/>
      <c r="PC2108" s="593"/>
      <c r="PD2108" s="593"/>
      <c r="PE2108" s="593"/>
      <c r="PF2108" s="593"/>
      <c r="PG2108" s="593"/>
      <c r="PH2108" s="593"/>
      <c r="PI2108" s="593"/>
      <c r="PJ2108" s="593"/>
      <c r="PK2108" s="593"/>
      <c r="PL2108" s="593"/>
      <c r="PM2108" s="593"/>
      <c r="PN2108" s="593"/>
      <c r="PO2108" s="593"/>
      <c r="PP2108" s="593"/>
      <c r="PQ2108" s="593"/>
      <c r="PR2108" s="593"/>
      <c r="PS2108" s="593"/>
      <c r="PT2108" s="593"/>
      <c r="PU2108" s="593"/>
      <c r="PV2108" s="593"/>
      <c r="PW2108" s="593"/>
      <c r="PX2108" s="593"/>
      <c r="PY2108" s="593"/>
      <c r="PZ2108" s="593"/>
      <c r="QA2108" s="593"/>
      <c r="QB2108" s="593"/>
      <c r="QC2108" s="593"/>
      <c r="QD2108" s="593"/>
      <c r="QE2108" s="593"/>
      <c r="QF2108" s="593"/>
      <c r="QG2108" s="593"/>
      <c r="QH2108" s="593"/>
      <c r="QI2108" s="593"/>
      <c r="QJ2108" s="593"/>
      <c r="QK2108" s="593"/>
      <c r="QL2108" s="593"/>
      <c r="QM2108" s="593"/>
      <c r="QN2108" s="593"/>
      <c r="QO2108" s="593"/>
      <c r="QP2108" s="593"/>
      <c r="QQ2108" s="593"/>
      <c r="QR2108" s="593"/>
      <c r="QS2108" s="593"/>
      <c r="QT2108" s="593"/>
      <c r="QU2108" s="593"/>
      <c r="QV2108" s="593"/>
      <c r="QW2108" s="593"/>
      <c r="QX2108" s="593"/>
      <c r="QY2108" s="593"/>
      <c r="QZ2108" s="593"/>
      <c r="RA2108" s="593"/>
      <c r="RB2108" s="593"/>
      <c r="RC2108" s="593"/>
      <c r="RD2108" s="593"/>
      <c r="RE2108" s="593"/>
      <c r="RF2108" s="593"/>
      <c r="RG2108" s="593"/>
      <c r="RH2108" s="593"/>
      <c r="RI2108" s="593"/>
      <c r="RJ2108" s="593"/>
      <c r="RK2108" s="593"/>
      <c r="RL2108" s="593"/>
      <c r="RM2108" s="593"/>
      <c r="RN2108" s="593"/>
      <c r="RO2108" s="593"/>
      <c r="RP2108" s="593"/>
      <c r="RQ2108" s="593"/>
      <c r="RR2108" s="593"/>
      <c r="RS2108" s="593"/>
      <c r="RT2108" s="593"/>
      <c r="RU2108" s="593"/>
      <c r="RV2108" s="593"/>
      <c r="RW2108" s="593"/>
      <c r="RX2108" s="593"/>
      <c r="RY2108" s="593"/>
      <c r="RZ2108" s="593"/>
      <c r="SA2108" s="593"/>
      <c r="SB2108" s="593"/>
      <c r="SC2108" s="593"/>
      <c r="SD2108" s="593"/>
      <c r="SE2108" s="593"/>
      <c r="SF2108" s="593"/>
      <c r="SG2108" s="593"/>
      <c r="SH2108" s="593"/>
      <c r="SI2108" s="593"/>
      <c r="SJ2108" s="593"/>
      <c r="SK2108" s="593"/>
      <c r="SL2108" s="593"/>
      <c r="SM2108" s="593"/>
      <c r="SN2108" s="593"/>
      <c r="SO2108" s="593"/>
      <c r="SP2108" s="593"/>
      <c r="SQ2108" s="593"/>
      <c r="SR2108" s="593"/>
      <c r="SS2108" s="593"/>
      <c r="ST2108" s="593"/>
      <c r="SU2108" s="593"/>
      <c r="SV2108" s="593"/>
      <c r="SW2108" s="593"/>
      <c r="SX2108" s="593"/>
      <c r="SY2108" s="593"/>
      <c r="SZ2108" s="593"/>
      <c r="TA2108" s="593"/>
      <c r="TB2108" s="593"/>
      <c r="TC2108" s="593"/>
      <c r="TD2108" s="593"/>
      <c r="TE2108" s="593"/>
      <c r="TF2108" s="593"/>
      <c r="TG2108" s="593"/>
      <c r="TH2108" s="593"/>
      <c r="TI2108" s="593"/>
      <c r="TJ2108" s="593"/>
      <c r="TK2108" s="593"/>
      <c r="TL2108" s="593"/>
      <c r="TM2108" s="593"/>
      <c r="TN2108" s="593"/>
      <c r="TO2108" s="593"/>
      <c r="TP2108" s="593"/>
      <c r="TQ2108" s="593"/>
      <c r="TR2108" s="593"/>
      <c r="TS2108" s="593"/>
      <c r="TT2108" s="593"/>
      <c r="TU2108" s="593"/>
      <c r="TV2108" s="593"/>
      <c r="TW2108" s="593"/>
      <c r="TX2108" s="593"/>
      <c r="TY2108" s="593"/>
      <c r="TZ2108" s="593"/>
      <c r="UA2108" s="593"/>
      <c r="UB2108" s="593"/>
      <c r="UC2108" s="593"/>
      <c r="UD2108" s="593"/>
      <c r="UE2108" s="593"/>
      <c r="UF2108" s="593"/>
      <c r="UG2108" s="593"/>
      <c r="UH2108" s="593"/>
      <c r="UI2108" s="593"/>
      <c r="UJ2108" s="593"/>
      <c r="UK2108" s="593"/>
      <c r="UL2108" s="593"/>
      <c r="UM2108" s="593"/>
      <c r="UN2108" s="593"/>
      <c r="UO2108" s="593"/>
      <c r="UP2108" s="593"/>
      <c r="UQ2108" s="593"/>
      <c r="UR2108" s="593"/>
      <c r="US2108" s="593"/>
      <c r="UT2108" s="593"/>
      <c r="UU2108" s="593"/>
      <c r="UV2108" s="593"/>
      <c r="UW2108" s="593"/>
      <c r="UX2108" s="593"/>
      <c r="UY2108" s="593"/>
      <c r="UZ2108" s="593"/>
      <c r="VA2108" s="593"/>
      <c r="VB2108" s="593"/>
      <c r="VC2108" s="593"/>
      <c r="VD2108" s="593"/>
      <c r="VE2108" s="593"/>
      <c r="VF2108" s="593"/>
      <c r="VG2108" s="593"/>
      <c r="VH2108" s="593"/>
      <c r="VI2108" s="593"/>
      <c r="VJ2108" s="593"/>
      <c r="VK2108" s="593"/>
      <c r="VL2108" s="593"/>
      <c r="VM2108" s="593"/>
      <c r="VN2108" s="593"/>
      <c r="VO2108" s="593"/>
      <c r="VP2108" s="593"/>
      <c r="VQ2108" s="593"/>
      <c r="VR2108" s="593"/>
      <c r="VS2108" s="593"/>
      <c r="VT2108" s="593"/>
      <c r="VU2108" s="593"/>
      <c r="VV2108" s="593"/>
      <c r="VW2108" s="593"/>
      <c r="VX2108" s="593"/>
      <c r="VY2108" s="593"/>
      <c r="VZ2108" s="593"/>
      <c r="WA2108" s="593"/>
      <c r="WB2108" s="593"/>
      <c r="WC2108" s="593"/>
      <c r="WD2108" s="593"/>
      <c r="WE2108" s="593"/>
      <c r="WF2108" s="593"/>
      <c r="WG2108" s="593"/>
      <c r="WH2108" s="593"/>
      <c r="WI2108" s="593"/>
      <c r="WJ2108" s="593"/>
      <c r="WK2108" s="593"/>
      <c r="WL2108" s="593"/>
      <c r="WM2108" s="593"/>
      <c r="WN2108" s="593"/>
      <c r="WO2108" s="593"/>
      <c r="WP2108" s="593"/>
      <c r="WQ2108" s="593"/>
      <c r="WR2108" s="593"/>
      <c r="WS2108" s="593"/>
      <c r="WT2108" s="593"/>
      <c r="WU2108" s="593"/>
      <c r="WV2108" s="593"/>
      <c r="WW2108" s="593"/>
      <c r="WX2108" s="593"/>
      <c r="WY2108" s="593"/>
      <c r="WZ2108" s="593"/>
      <c r="XA2108" s="593"/>
      <c r="XB2108" s="593"/>
      <c r="XC2108" s="593"/>
      <c r="XD2108" s="593"/>
      <c r="XE2108" s="593"/>
      <c r="XF2108" s="593"/>
      <c r="XG2108" s="593"/>
      <c r="XH2108" s="593"/>
      <c r="XI2108" s="593"/>
      <c r="XJ2108" s="593"/>
      <c r="XK2108" s="593"/>
      <c r="XL2108" s="593"/>
      <c r="XM2108" s="593"/>
      <c r="XN2108" s="593"/>
      <c r="XO2108" s="593"/>
      <c r="XP2108" s="593"/>
      <c r="XQ2108" s="593"/>
      <c r="XR2108" s="593"/>
      <c r="XS2108" s="593"/>
      <c r="XT2108" s="593"/>
      <c r="XU2108" s="593"/>
      <c r="XV2108" s="593"/>
      <c r="XW2108" s="593"/>
      <c r="XX2108" s="593"/>
      <c r="XY2108" s="593"/>
      <c r="XZ2108" s="593"/>
      <c r="YA2108" s="593"/>
      <c r="YB2108" s="593"/>
      <c r="YC2108" s="593"/>
      <c r="YD2108" s="593"/>
      <c r="YE2108" s="593"/>
      <c r="YF2108" s="593"/>
      <c r="YG2108" s="593"/>
      <c r="YH2108" s="593"/>
      <c r="YI2108" s="593"/>
      <c r="YJ2108" s="593"/>
      <c r="YK2108" s="593"/>
      <c r="YL2108" s="593"/>
      <c r="YM2108" s="593"/>
      <c r="YN2108" s="593"/>
      <c r="YO2108" s="593"/>
      <c r="YP2108" s="593"/>
      <c r="YQ2108" s="593"/>
      <c r="YR2108" s="593"/>
      <c r="YS2108" s="593"/>
      <c r="YT2108" s="593"/>
      <c r="YU2108" s="593"/>
      <c r="YV2108" s="593"/>
      <c r="YW2108" s="593"/>
      <c r="YX2108" s="593"/>
      <c r="YY2108" s="593"/>
      <c r="YZ2108" s="593"/>
      <c r="ZA2108" s="593"/>
      <c r="ZB2108" s="593"/>
      <c r="ZC2108" s="593"/>
      <c r="ZD2108" s="593"/>
      <c r="ZE2108" s="593"/>
      <c r="ZF2108" s="593"/>
      <c r="ZG2108" s="593"/>
      <c r="ZH2108" s="593"/>
      <c r="ZI2108" s="593"/>
      <c r="ZJ2108" s="593"/>
      <c r="ZK2108" s="593"/>
      <c r="ZL2108" s="593"/>
      <c r="ZM2108" s="593"/>
      <c r="ZN2108" s="593"/>
      <c r="ZO2108" s="593"/>
      <c r="ZP2108" s="593"/>
      <c r="ZQ2108" s="593"/>
      <c r="ZR2108" s="593"/>
      <c r="ZS2108" s="593"/>
      <c r="ZT2108" s="593"/>
      <c r="ZU2108" s="593"/>
      <c r="ZV2108" s="593"/>
      <c r="ZW2108" s="593"/>
      <c r="ZX2108" s="593"/>
      <c r="ZY2108" s="593"/>
      <c r="ZZ2108" s="593"/>
      <c r="AAA2108" s="593"/>
      <c r="AAB2108" s="593"/>
      <c r="AAC2108" s="593"/>
      <c r="AAD2108" s="593"/>
      <c r="AAE2108" s="593"/>
      <c r="AAF2108" s="593"/>
      <c r="AAG2108" s="593"/>
      <c r="AAH2108" s="593"/>
      <c r="AAI2108" s="593"/>
      <c r="AAJ2108" s="593"/>
      <c r="AAK2108" s="593"/>
      <c r="AAL2108" s="593"/>
      <c r="AAM2108" s="593"/>
      <c r="AAN2108" s="593"/>
      <c r="AAO2108" s="593"/>
      <c r="AAP2108" s="593"/>
      <c r="AAQ2108" s="593"/>
      <c r="AAR2108" s="593"/>
      <c r="AAS2108" s="593"/>
      <c r="AAT2108" s="593"/>
      <c r="AAU2108" s="593"/>
      <c r="AAV2108" s="593"/>
      <c r="AAW2108" s="593"/>
      <c r="AAX2108" s="593"/>
      <c r="AAY2108" s="593"/>
      <c r="AAZ2108" s="593"/>
      <c r="ABA2108" s="593"/>
      <c r="ABB2108" s="593"/>
      <c r="ABC2108" s="593"/>
      <c r="ABD2108" s="593"/>
      <c r="ABE2108" s="593"/>
      <c r="ABF2108" s="593"/>
      <c r="ABG2108" s="593"/>
      <c r="ABH2108" s="593"/>
      <c r="ABI2108" s="593"/>
      <c r="ABJ2108" s="593"/>
      <c r="ABK2108" s="593"/>
      <c r="ABL2108" s="593"/>
      <c r="ABM2108" s="593"/>
      <c r="ABN2108" s="593"/>
      <c r="ABO2108" s="593"/>
      <c r="ABP2108" s="593"/>
      <c r="ABQ2108" s="593"/>
      <c r="ABR2108" s="593"/>
      <c r="ABS2108" s="593"/>
      <c r="ABT2108" s="593"/>
      <c r="ABU2108" s="593"/>
      <c r="ABV2108" s="593"/>
      <c r="ABW2108" s="593"/>
      <c r="ABX2108" s="593"/>
      <c r="ABY2108" s="593"/>
      <c r="ABZ2108" s="593"/>
      <c r="ACA2108" s="593"/>
      <c r="ACB2108" s="593"/>
      <c r="ACC2108" s="593"/>
      <c r="ACD2108" s="593"/>
      <c r="ACE2108" s="593"/>
      <c r="ACF2108" s="593"/>
      <c r="ACG2108" s="593"/>
      <c r="ACH2108" s="593"/>
      <c r="ACI2108" s="593"/>
      <c r="ACJ2108" s="593"/>
      <c r="ACK2108" s="593"/>
      <c r="ACL2108" s="593"/>
      <c r="ACM2108" s="593"/>
      <c r="ACN2108" s="593"/>
      <c r="ACO2108" s="593"/>
      <c r="ACP2108" s="593"/>
      <c r="ACQ2108" s="593"/>
      <c r="ACR2108" s="593"/>
      <c r="ACS2108" s="593"/>
      <c r="ACT2108" s="593"/>
      <c r="ACU2108" s="593"/>
      <c r="ACV2108" s="593"/>
      <c r="ACW2108" s="593"/>
      <c r="ACX2108" s="593"/>
      <c r="ACY2108" s="593"/>
      <c r="ACZ2108" s="593"/>
      <c r="ADA2108" s="593"/>
      <c r="ADB2108" s="593"/>
      <c r="ADC2108" s="593"/>
      <c r="ADD2108" s="593"/>
      <c r="ADE2108" s="593"/>
      <c r="ADF2108" s="593"/>
      <c r="ADG2108" s="593"/>
      <c r="ADH2108" s="593"/>
      <c r="ADI2108" s="593"/>
      <c r="ADJ2108" s="593"/>
      <c r="ADK2108" s="593"/>
      <c r="ADL2108" s="593"/>
      <c r="ADM2108" s="593"/>
      <c r="ADN2108" s="593"/>
      <c r="ADO2108" s="593"/>
      <c r="ADP2108" s="593"/>
      <c r="ADQ2108" s="593"/>
      <c r="ADR2108" s="593"/>
      <c r="ADS2108" s="593"/>
      <c r="ADT2108" s="593"/>
      <c r="ADU2108" s="593"/>
      <c r="ADV2108" s="593"/>
      <c r="ADW2108" s="593"/>
      <c r="ADX2108" s="593"/>
      <c r="ADY2108" s="593"/>
      <c r="ADZ2108" s="593"/>
      <c r="AEA2108" s="593"/>
      <c r="AEB2108" s="593"/>
      <c r="AEC2108" s="593"/>
      <c r="AED2108" s="593"/>
      <c r="AEE2108" s="593"/>
      <c r="AEF2108" s="593"/>
      <c r="AEG2108" s="593"/>
      <c r="AEH2108" s="593"/>
      <c r="AEI2108" s="593"/>
      <c r="AEJ2108" s="593"/>
      <c r="AEK2108" s="593"/>
      <c r="AEL2108" s="593"/>
      <c r="AEM2108" s="593"/>
      <c r="AEN2108" s="593"/>
      <c r="AEO2108" s="593"/>
      <c r="AEP2108" s="593"/>
      <c r="AEQ2108" s="593"/>
      <c r="AER2108" s="593"/>
      <c r="AES2108" s="593"/>
      <c r="AET2108" s="593"/>
      <c r="AEU2108" s="593"/>
      <c r="AEV2108" s="593"/>
      <c r="AEW2108" s="593"/>
      <c r="AEX2108" s="593"/>
      <c r="AEY2108" s="593"/>
      <c r="AEZ2108" s="593"/>
      <c r="AFA2108" s="593"/>
      <c r="AFB2108" s="593"/>
      <c r="AFC2108" s="593"/>
      <c r="AFD2108" s="593"/>
      <c r="AFE2108" s="593"/>
      <c r="AFF2108" s="593"/>
      <c r="AFG2108" s="593"/>
      <c r="AFH2108" s="593"/>
      <c r="AFI2108" s="593"/>
      <c r="AFJ2108" s="593"/>
      <c r="AFK2108" s="593"/>
      <c r="AFL2108" s="593"/>
      <c r="AFM2108" s="593"/>
      <c r="AFN2108" s="593"/>
      <c r="AFO2108" s="593"/>
      <c r="AFP2108" s="593"/>
      <c r="AFQ2108" s="593"/>
      <c r="AFR2108" s="593"/>
      <c r="AFS2108" s="593"/>
      <c r="AFT2108" s="593"/>
      <c r="AFU2108" s="593"/>
      <c r="AFV2108" s="593"/>
      <c r="AFW2108" s="593"/>
      <c r="AFX2108" s="593"/>
      <c r="AFY2108" s="593"/>
      <c r="AFZ2108" s="593"/>
      <c r="AGA2108" s="593"/>
      <c r="AGB2108" s="593"/>
      <c r="AGC2108" s="593"/>
      <c r="AGD2108" s="593"/>
      <c r="AGE2108" s="593"/>
      <c r="AGF2108" s="593"/>
      <c r="AGG2108" s="593"/>
      <c r="AGH2108" s="593"/>
      <c r="AGI2108" s="593"/>
      <c r="AGJ2108" s="593"/>
      <c r="AGK2108" s="593"/>
      <c r="AGL2108" s="593"/>
      <c r="AGM2108" s="593"/>
      <c r="AGN2108" s="593"/>
      <c r="AGO2108" s="593"/>
      <c r="AGP2108" s="593"/>
      <c r="AGQ2108" s="593"/>
      <c r="AGR2108" s="593"/>
      <c r="AGS2108" s="593"/>
      <c r="AGT2108" s="593"/>
      <c r="AGU2108" s="593"/>
      <c r="AGV2108" s="593"/>
      <c r="AGW2108" s="593"/>
      <c r="AGX2108" s="593"/>
      <c r="AGY2108" s="593"/>
      <c r="AGZ2108" s="593"/>
      <c r="AHA2108" s="593"/>
      <c r="AHB2108" s="593"/>
      <c r="AHC2108" s="593"/>
      <c r="AHD2108" s="593"/>
      <c r="AHE2108" s="593"/>
      <c r="AHF2108" s="593"/>
      <c r="AHG2108" s="593"/>
      <c r="AHH2108" s="593"/>
      <c r="AHI2108" s="593"/>
      <c r="AHJ2108" s="593"/>
      <c r="AHK2108" s="593"/>
      <c r="AHL2108" s="593"/>
      <c r="AHM2108" s="593"/>
      <c r="AHN2108" s="593"/>
      <c r="AHO2108" s="593"/>
      <c r="AHP2108" s="593"/>
      <c r="AHQ2108" s="593"/>
      <c r="AHR2108" s="593"/>
      <c r="AHS2108" s="593"/>
      <c r="AHT2108" s="593"/>
      <c r="AHU2108" s="593"/>
      <c r="AHV2108" s="593"/>
      <c r="AHW2108" s="593"/>
      <c r="AHX2108" s="593"/>
      <c r="AHY2108" s="593"/>
      <c r="AHZ2108" s="593"/>
      <c r="AIA2108" s="593"/>
      <c r="AIB2108" s="593"/>
      <c r="AIC2108" s="593"/>
      <c r="AID2108" s="593"/>
      <c r="AIE2108" s="593"/>
      <c r="AIF2108" s="593"/>
      <c r="AIG2108" s="593"/>
      <c r="AIH2108" s="593"/>
      <c r="AII2108" s="593"/>
      <c r="AIJ2108" s="593"/>
      <c r="AIK2108" s="593"/>
      <c r="AIL2108" s="593"/>
      <c r="AIM2108" s="593"/>
      <c r="AIN2108" s="593"/>
      <c r="AIO2108" s="593"/>
      <c r="AIP2108" s="593"/>
      <c r="AIQ2108" s="593"/>
      <c r="AIR2108" s="593"/>
      <c r="AIS2108" s="593"/>
      <c r="AIT2108" s="593"/>
      <c r="AIU2108" s="593"/>
      <c r="AIV2108" s="593"/>
      <c r="AIW2108" s="593"/>
      <c r="AIX2108" s="593"/>
      <c r="AIY2108" s="593"/>
      <c r="AIZ2108" s="593"/>
      <c r="AJA2108" s="593"/>
      <c r="AJB2108" s="593"/>
      <c r="AJC2108" s="593"/>
      <c r="AJD2108" s="593"/>
      <c r="AJE2108" s="593"/>
      <c r="AJF2108" s="593"/>
      <c r="AJG2108" s="593"/>
      <c r="AJH2108" s="593"/>
      <c r="AJI2108" s="593"/>
      <c r="AJJ2108" s="593"/>
      <c r="AJK2108" s="593"/>
      <c r="AJL2108" s="593"/>
      <c r="AJM2108" s="593"/>
      <c r="AJN2108" s="593"/>
      <c r="AJO2108" s="593"/>
      <c r="AJP2108" s="593"/>
      <c r="AJQ2108" s="593"/>
      <c r="AJR2108" s="593"/>
      <c r="AJS2108" s="593"/>
      <c r="AJT2108" s="593"/>
      <c r="AJU2108" s="593"/>
      <c r="AJV2108" s="593"/>
      <c r="AJW2108" s="593"/>
      <c r="AJX2108" s="593"/>
      <c r="AJY2108" s="593"/>
      <c r="AJZ2108" s="593"/>
      <c r="AKA2108" s="593"/>
      <c r="AKB2108" s="593"/>
      <c r="AKC2108" s="593"/>
      <c r="AKD2108" s="593"/>
      <c r="AKE2108" s="593"/>
      <c r="AKF2108" s="593"/>
      <c r="AKG2108" s="593"/>
      <c r="AKH2108" s="593"/>
      <c r="AKI2108" s="593"/>
      <c r="AKJ2108" s="593"/>
      <c r="AKK2108" s="593"/>
      <c r="AKL2108" s="593"/>
      <c r="AKM2108" s="593"/>
      <c r="AKN2108" s="593"/>
      <c r="AKO2108" s="593"/>
      <c r="AKP2108" s="593"/>
      <c r="AKQ2108" s="593"/>
      <c r="AKR2108" s="593"/>
      <c r="AKS2108" s="593"/>
      <c r="AKT2108" s="593"/>
      <c r="AKU2108" s="593"/>
      <c r="AKV2108" s="593"/>
      <c r="AKW2108" s="593"/>
      <c r="AKX2108" s="593"/>
      <c r="AKY2108" s="593"/>
      <c r="AKZ2108" s="593"/>
      <c r="ALA2108" s="593"/>
      <c r="ALB2108" s="593"/>
      <c r="ALC2108" s="593"/>
      <c r="ALD2108" s="593"/>
      <c r="ALE2108" s="593"/>
      <c r="ALF2108" s="593"/>
      <c r="ALG2108" s="593"/>
      <c r="ALH2108" s="593"/>
      <c r="ALI2108" s="593"/>
      <c r="ALJ2108" s="593"/>
      <c r="ALK2108" s="593"/>
      <c r="ALL2108" s="593"/>
      <c r="ALM2108" s="593"/>
      <c r="ALN2108" s="593"/>
      <c r="ALO2108" s="593"/>
      <c r="ALP2108" s="593"/>
      <c r="ALQ2108" s="593"/>
      <c r="ALR2108" s="593"/>
      <c r="ALS2108" s="593"/>
      <c r="ALT2108" s="593"/>
      <c r="ALU2108" s="593"/>
      <c r="ALV2108" s="593"/>
      <c r="ALW2108" s="593"/>
      <c r="ALX2108" s="593"/>
      <c r="ALY2108" s="593"/>
      <c r="ALZ2108" s="593"/>
      <c r="AMA2108" s="593"/>
      <c r="AMB2108" s="593"/>
      <c r="AMC2108" s="593"/>
      <c r="AMD2108" s="593"/>
      <c r="AME2108" s="593"/>
      <c r="AMF2108" s="593"/>
      <c r="AMG2108" s="593"/>
      <c r="AMH2108" s="593"/>
      <c r="AMI2108" s="593"/>
      <c r="AMJ2108" s="593"/>
      <c r="AMK2108" s="593"/>
      <c r="AML2108" s="593"/>
      <c r="AMM2108" s="593"/>
      <c r="AMN2108" s="593"/>
      <c r="AMO2108" s="593"/>
      <c r="AMP2108" s="593"/>
      <c r="AMQ2108" s="593"/>
      <c r="AMR2108" s="593"/>
      <c r="AMS2108" s="593"/>
      <c r="AMT2108" s="593"/>
      <c r="AMU2108" s="593"/>
      <c r="AMV2108" s="593"/>
      <c r="AMW2108" s="593"/>
      <c r="AMX2108" s="593"/>
      <c r="AMY2108" s="593"/>
      <c r="AMZ2108" s="593"/>
      <c r="ANA2108" s="593"/>
      <c r="ANB2108" s="593"/>
      <c r="ANC2108" s="593"/>
      <c r="AND2108" s="593"/>
      <c r="ANE2108" s="593"/>
      <c r="ANF2108" s="593"/>
      <c r="ANG2108" s="593"/>
      <c r="ANH2108" s="593"/>
      <c r="ANI2108" s="593"/>
      <c r="ANJ2108" s="593"/>
      <c r="ANK2108" s="593"/>
      <c r="ANL2108" s="593"/>
      <c r="ANM2108" s="593"/>
      <c r="ANN2108" s="593"/>
      <c r="ANO2108" s="593"/>
      <c r="ANP2108" s="593"/>
      <c r="ANQ2108" s="593"/>
      <c r="ANR2108" s="593"/>
      <c r="ANS2108" s="593"/>
      <c r="ANT2108" s="593"/>
      <c r="ANU2108" s="593"/>
      <c r="ANV2108" s="593"/>
      <c r="ANW2108" s="593"/>
      <c r="ANX2108" s="593"/>
      <c r="ANY2108" s="593"/>
      <c r="ANZ2108" s="593"/>
      <c r="AOA2108" s="593"/>
      <c r="AOB2108" s="593"/>
      <c r="AOC2108" s="593"/>
      <c r="AOD2108" s="593"/>
      <c r="AOE2108" s="593"/>
      <c r="AOF2108" s="593"/>
      <c r="AOG2108" s="593"/>
      <c r="AOH2108" s="593"/>
      <c r="AOI2108" s="593"/>
      <c r="AOJ2108" s="593"/>
      <c r="AOK2108" s="593"/>
      <c r="AOL2108" s="593"/>
      <c r="AOM2108" s="593"/>
      <c r="AON2108" s="593"/>
      <c r="AOO2108" s="593"/>
      <c r="AOP2108" s="593"/>
      <c r="AOQ2108" s="593"/>
      <c r="AOR2108" s="593"/>
      <c r="AOS2108" s="593"/>
      <c r="AOT2108" s="593"/>
      <c r="AOU2108" s="593"/>
      <c r="AOV2108" s="593"/>
      <c r="AOW2108" s="593"/>
      <c r="AOX2108" s="593"/>
      <c r="AOY2108" s="593"/>
      <c r="AOZ2108" s="593"/>
      <c r="APA2108" s="593"/>
      <c r="APB2108" s="593"/>
      <c r="APC2108" s="593"/>
      <c r="APD2108" s="593"/>
      <c r="APE2108" s="593"/>
      <c r="APF2108" s="593"/>
      <c r="APG2108" s="593"/>
      <c r="APH2108" s="593"/>
      <c r="API2108" s="593"/>
      <c r="APJ2108" s="593"/>
      <c r="APK2108" s="593"/>
      <c r="APL2108" s="593"/>
      <c r="APM2108" s="593"/>
      <c r="APN2108" s="593"/>
      <c r="APO2108" s="593"/>
      <c r="APP2108" s="593"/>
      <c r="APQ2108" s="593"/>
      <c r="APR2108" s="593"/>
      <c r="APS2108" s="593"/>
      <c r="APT2108" s="593"/>
      <c r="APU2108" s="593"/>
      <c r="APV2108" s="593"/>
      <c r="APW2108" s="593"/>
      <c r="APX2108" s="593"/>
      <c r="APY2108" s="593"/>
      <c r="APZ2108" s="593"/>
      <c r="AQA2108" s="593"/>
      <c r="AQB2108" s="593"/>
      <c r="AQC2108" s="593"/>
      <c r="AQD2108" s="593"/>
      <c r="AQE2108" s="593"/>
      <c r="AQF2108" s="593"/>
      <c r="AQG2108" s="593"/>
      <c r="AQH2108" s="593"/>
      <c r="AQI2108" s="593"/>
      <c r="AQJ2108" s="593"/>
      <c r="AQK2108" s="593"/>
      <c r="AQL2108" s="593"/>
      <c r="AQM2108" s="593"/>
      <c r="AQN2108" s="593"/>
      <c r="AQO2108" s="593"/>
      <c r="AQP2108" s="593"/>
      <c r="AQQ2108" s="593"/>
      <c r="AQR2108" s="593"/>
      <c r="AQS2108" s="593"/>
      <c r="AQT2108" s="593"/>
      <c r="AQU2108" s="593"/>
      <c r="AQV2108" s="593"/>
      <c r="AQW2108" s="593"/>
      <c r="AQX2108" s="593"/>
      <c r="AQY2108" s="593"/>
      <c r="AQZ2108" s="593"/>
      <c r="ARA2108" s="593"/>
      <c r="ARB2108" s="593"/>
      <c r="ARC2108" s="593"/>
      <c r="ARD2108" s="593"/>
      <c r="ARE2108" s="593"/>
      <c r="ARF2108" s="593"/>
      <c r="ARG2108" s="593"/>
      <c r="ARH2108" s="593"/>
      <c r="ARI2108" s="593"/>
      <c r="ARJ2108" s="593"/>
      <c r="ARK2108" s="593"/>
      <c r="ARL2108" s="593"/>
      <c r="ARM2108" s="593"/>
      <c r="ARN2108" s="593"/>
      <c r="ARO2108" s="593"/>
      <c r="ARP2108" s="593"/>
      <c r="ARQ2108" s="593"/>
      <c r="ARR2108" s="593"/>
      <c r="ARS2108" s="593"/>
      <c r="ART2108" s="593"/>
      <c r="ARU2108" s="593"/>
      <c r="ARV2108" s="593"/>
      <c r="ARW2108" s="593"/>
      <c r="ARX2108" s="593"/>
      <c r="ARY2108" s="593"/>
      <c r="ARZ2108" s="593"/>
      <c r="ASA2108" s="593"/>
      <c r="ASB2108" s="593"/>
      <c r="ASC2108" s="593"/>
      <c r="ASD2108" s="593"/>
      <c r="ASE2108" s="593"/>
      <c r="ASF2108" s="593"/>
      <c r="ASG2108" s="593"/>
      <c r="ASH2108" s="593"/>
      <c r="ASI2108" s="593"/>
      <c r="ASJ2108" s="593"/>
      <c r="ASK2108" s="593"/>
      <c r="ASL2108" s="593"/>
      <c r="ASM2108" s="593"/>
      <c r="ASN2108" s="593"/>
      <c r="ASO2108" s="593"/>
      <c r="ASP2108" s="593"/>
      <c r="ASQ2108" s="593"/>
      <c r="ASR2108" s="593"/>
      <c r="ASS2108" s="593"/>
      <c r="AST2108" s="593"/>
      <c r="ASU2108" s="593"/>
      <c r="ASV2108" s="593"/>
      <c r="ASW2108" s="593"/>
      <c r="ASX2108" s="593"/>
      <c r="ASY2108" s="593"/>
      <c r="ASZ2108" s="593"/>
      <c r="ATA2108" s="593"/>
      <c r="ATB2108" s="593"/>
      <c r="ATC2108" s="593"/>
      <c r="ATD2108" s="593"/>
      <c r="ATE2108" s="593"/>
      <c r="ATF2108" s="593"/>
      <c r="ATG2108" s="593"/>
      <c r="ATH2108" s="593"/>
      <c r="ATI2108" s="593"/>
      <c r="ATJ2108" s="593"/>
      <c r="ATK2108" s="593"/>
      <c r="ATL2108" s="593"/>
      <c r="ATM2108" s="593"/>
      <c r="ATN2108" s="593"/>
      <c r="ATO2108" s="593"/>
      <c r="ATP2108" s="593"/>
      <c r="ATQ2108" s="593"/>
      <c r="ATR2108" s="593"/>
      <c r="ATS2108" s="593"/>
      <c r="ATT2108" s="593"/>
      <c r="ATU2108" s="593"/>
      <c r="ATV2108" s="593"/>
      <c r="ATW2108" s="593"/>
      <c r="ATX2108" s="593"/>
      <c r="ATY2108" s="593"/>
      <c r="ATZ2108" s="593"/>
      <c r="AUA2108" s="593"/>
      <c r="AUB2108" s="593"/>
      <c r="AUC2108" s="593"/>
      <c r="AUD2108" s="593"/>
      <c r="AUE2108" s="593"/>
      <c r="AUF2108" s="593"/>
      <c r="AUG2108" s="593"/>
      <c r="AUH2108" s="593"/>
      <c r="AUI2108" s="593"/>
      <c r="AUJ2108" s="593"/>
      <c r="AUK2108" s="593"/>
      <c r="AUL2108" s="593"/>
      <c r="AUM2108" s="593"/>
      <c r="AUN2108" s="593"/>
      <c r="AUO2108" s="593"/>
      <c r="AUP2108" s="593"/>
      <c r="AUQ2108" s="593"/>
      <c r="AUR2108" s="593"/>
      <c r="AUS2108" s="593"/>
      <c r="AUT2108" s="593"/>
      <c r="AUU2108" s="593"/>
      <c r="AUV2108" s="593"/>
      <c r="AUW2108" s="593"/>
      <c r="AUX2108" s="593"/>
      <c r="AUY2108" s="593"/>
      <c r="AUZ2108" s="593"/>
      <c r="AVA2108" s="593"/>
      <c r="AVB2108" s="593"/>
      <c r="AVC2108" s="593"/>
      <c r="AVD2108" s="593"/>
      <c r="AVE2108" s="593"/>
      <c r="AVF2108" s="593"/>
      <c r="AVG2108" s="593"/>
      <c r="AVH2108" s="593"/>
      <c r="AVI2108" s="593"/>
      <c r="AVJ2108" s="593"/>
      <c r="AVK2108" s="593"/>
    </row>
    <row r="2109" spans="1:1259">
      <c r="A2109" s="697"/>
      <c r="B2109" s="558"/>
      <c r="C2109" s="558"/>
      <c r="D2109" s="676" t="s">
        <v>1067</v>
      </c>
      <c r="E2109" s="524" t="s">
        <v>1348</v>
      </c>
      <c r="F2109" s="665"/>
      <c r="G2109" s="676">
        <v>2022</v>
      </c>
      <c r="H2109" s="676">
        <v>6</v>
      </c>
      <c r="I2109" s="687"/>
      <c r="J2109" s="677"/>
      <c r="K2109" s="676" t="s">
        <v>1349</v>
      </c>
      <c r="L2109" s="677" t="s">
        <v>1323</v>
      </c>
      <c r="M2109" s="677">
        <v>44511</v>
      </c>
      <c r="N2109" s="677">
        <v>44713</v>
      </c>
      <c r="O2109" s="677"/>
      <c r="P2109" s="677"/>
      <c r="Q2109" s="677"/>
      <c r="R2109" s="677"/>
      <c r="S2109" s="676" t="s">
        <v>1118</v>
      </c>
      <c r="T2109" s="676">
        <v>72</v>
      </c>
      <c r="U2109" s="676">
        <v>49303155</v>
      </c>
      <c r="V2109" s="676" t="s">
        <v>1072</v>
      </c>
      <c r="W2109" s="678">
        <v>475</v>
      </c>
      <c r="X2109" s="551">
        <v>18270</v>
      </c>
      <c r="Y2109" s="693">
        <v>8678250</v>
      </c>
      <c r="Z2109" s="667">
        <v>0.47</v>
      </c>
      <c r="AA2109" s="682">
        <f>Y2109*Z2109</f>
        <v>4078777.5</v>
      </c>
      <c r="AB2109" s="521"/>
      <c r="AC2109" s="668">
        <v>0</v>
      </c>
      <c r="AD2109" s="676"/>
      <c r="AE2109" s="669"/>
      <c r="AF2109" s="695">
        <f>AA2109+AD2109+AE2109</f>
        <v>4078777.5</v>
      </c>
      <c r="AG2109" s="665" t="s">
        <v>1073</v>
      </c>
      <c r="AH2109" s="641"/>
      <c r="AI2109" s="676">
        <v>60</v>
      </c>
      <c r="AJ2109" s="665" t="s">
        <v>1324</v>
      </c>
      <c r="AK2109" s="676" t="s">
        <v>1129</v>
      </c>
      <c r="AL2109" s="696" t="s">
        <v>1325</v>
      </c>
      <c r="AM2109" s="665" t="s">
        <v>52</v>
      </c>
      <c r="AN2109" s="665" t="s">
        <v>1076</v>
      </c>
      <c r="AO2109" s="665"/>
      <c r="AP2109" s="676"/>
      <c r="AQ2109" s="676" t="s">
        <v>37</v>
      </c>
      <c r="AR2109" s="676"/>
      <c r="AS2109" s="523" t="s">
        <v>1078</v>
      </c>
      <c r="AT2109" s="523"/>
      <c r="AU2109" s="523"/>
      <c r="AV2109" s="674"/>
      <c r="AW2109" s="673">
        <f>U2109</f>
        <v>49303155</v>
      </c>
      <c r="AX2109" s="673" cm="1">
        <f t="array" ref="AX2109">SUM(MID(0&amp;AW2109,LARGE(INDEX(ISNUMBER(--MID(AW2109,ROW($1:$8),1))*ROW($1:$8),),ROW($1:$8))+1,1)*10^ROW($1:$8)/10)</f>
        <v>49303155</v>
      </c>
      <c r="AY2109" s="673" t="str">
        <f>VLOOKUP($AX2109,'Item Master Data'!$A:$F,3,FALSE)</f>
        <v>Q.PEAK DUO XL G10 BFG</v>
      </c>
      <c r="AZ2109" s="673">
        <f>VLOOKUP($AX2109,'Item Master Data'!$A:$F,6,FALSE)</f>
        <v>475</v>
      </c>
      <c r="BA2109" s="673">
        <f>X2109/BB2109</f>
        <v>630</v>
      </c>
      <c r="BB2109" s="673">
        <f>VLOOKUP(AX2109,'Item Master Data'!$A:$G,7,FALSE)</f>
        <v>29</v>
      </c>
      <c r="BC2109" s="673"/>
      <c r="BD2109" s="673">
        <f>W2109-AZ2109</f>
        <v>0</v>
      </c>
      <c r="BE2109" s="593"/>
      <c r="BF2109" s="593"/>
      <c r="BG2109" s="593"/>
      <c r="BH2109" s="593"/>
      <c r="BI2109" s="593"/>
      <c r="BJ2109" s="593"/>
      <c r="BK2109" s="593"/>
      <c r="BL2109" s="593"/>
      <c r="BM2109" s="593"/>
      <c r="BN2109" s="593"/>
      <c r="BO2109" s="593"/>
      <c r="BP2109" s="593"/>
      <c r="BQ2109" s="593"/>
      <c r="BR2109" s="593"/>
      <c r="BS2109" s="593"/>
      <c r="BT2109" s="593"/>
      <c r="BU2109" s="593"/>
      <c r="BV2109" s="593"/>
      <c r="BW2109" s="593"/>
      <c r="BX2109" s="593"/>
      <c r="BY2109" s="593"/>
      <c r="BZ2109" s="593"/>
      <c r="CA2109" s="593"/>
      <c r="CB2109" s="593"/>
      <c r="CC2109" s="593"/>
      <c r="CD2109" s="593"/>
      <c r="CE2109" s="593"/>
      <c r="CF2109" s="593"/>
      <c r="CG2109" s="593"/>
      <c r="CH2109" s="593"/>
      <c r="CI2109" s="593"/>
      <c r="CJ2109" s="593"/>
      <c r="CK2109" s="593"/>
      <c r="CL2109" s="593"/>
      <c r="CM2109" s="593"/>
      <c r="CN2109" s="593"/>
      <c r="CO2109" s="593"/>
      <c r="CP2109" s="593"/>
      <c r="CQ2109" s="593"/>
      <c r="CR2109" s="593"/>
      <c r="CS2109" s="593"/>
      <c r="CT2109" s="593"/>
      <c r="CU2109" s="593"/>
      <c r="CV2109" s="593"/>
      <c r="CW2109" s="593"/>
      <c r="CX2109" s="593"/>
      <c r="CY2109" s="593"/>
      <c r="CZ2109" s="593"/>
      <c r="DA2109" s="593"/>
      <c r="DB2109" s="593"/>
      <c r="DC2109" s="593"/>
      <c r="DD2109" s="593"/>
      <c r="DE2109" s="593"/>
      <c r="DF2109" s="593"/>
      <c r="DG2109" s="593"/>
      <c r="DH2109" s="593"/>
      <c r="DI2109" s="593"/>
      <c r="DJ2109" s="593"/>
      <c r="DK2109" s="593"/>
      <c r="DL2109" s="593"/>
      <c r="DM2109" s="593"/>
      <c r="DN2109" s="593"/>
      <c r="DO2109" s="593"/>
      <c r="DP2109" s="593"/>
      <c r="DQ2109" s="593"/>
      <c r="DR2109" s="593"/>
      <c r="DS2109" s="593"/>
      <c r="DT2109" s="593"/>
      <c r="DU2109" s="593"/>
      <c r="DV2109" s="593"/>
      <c r="DW2109" s="593"/>
      <c r="DX2109" s="593"/>
      <c r="DY2109" s="593"/>
      <c r="DZ2109" s="593"/>
      <c r="EA2109" s="593"/>
      <c r="EB2109" s="593"/>
      <c r="EC2109" s="593"/>
      <c r="ED2109" s="593"/>
      <c r="EE2109" s="593"/>
      <c r="EF2109" s="593"/>
      <c r="EG2109" s="593"/>
      <c r="EH2109" s="593"/>
      <c r="EI2109" s="593"/>
      <c r="EJ2109" s="593"/>
      <c r="EK2109" s="593"/>
      <c r="EL2109" s="593"/>
      <c r="EM2109" s="593"/>
      <c r="EN2109" s="593"/>
      <c r="EO2109" s="593"/>
      <c r="EP2109" s="593"/>
      <c r="EQ2109" s="593"/>
      <c r="ER2109" s="593"/>
      <c r="ES2109" s="593"/>
      <c r="ET2109" s="593"/>
      <c r="EU2109" s="593"/>
      <c r="EV2109" s="593"/>
      <c r="EW2109" s="593"/>
      <c r="EX2109" s="593"/>
      <c r="EY2109" s="593"/>
      <c r="EZ2109" s="593"/>
      <c r="FA2109" s="593"/>
      <c r="FB2109" s="593"/>
      <c r="FC2109" s="593"/>
      <c r="FD2109" s="593"/>
      <c r="FE2109" s="593"/>
      <c r="FF2109" s="593"/>
      <c r="FG2109" s="593"/>
      <c r="FH2109" s="593"/>
      <c r="FI2109" s="593"/>
      <c r="FJ2109" s="593"/>
      <c r="FK2109" s="593"/>
      <c r="FL2109" s="593"/>
      <c r="FM2109" s="593"/>
      <c r="FN2109" s="593"/>
      <c r="FO2109" s="593"/>
      <c r="FP2109" s="593"/>
      <c r="FQ2109" s="593"/>
      <c r="FR2109" s="593"/>
      <c r="FS2109" s="593"/>
      <c r="FT2109" s="593"/>
      <c r="FU2109" s="593"/>
      <c r="FV2109" s="593"/>
      <c r="FW2109" s="593"/>
      <c r="FX2109" s="593"/>
      <c r="FY2109" s="593"/>
      <c r="FZ2109" s="593"/>
      <c r="GA2109" s="593"/>
      <c r="GB2109" s="593"/>
      <c r="GC2109" s="593"/>
      <c r="GD2109" s="593"/>
      <c r="GE2109" s="593"/>
      <c r="GF2109" s="593"/>
      <c r="GG2109" s="593"/>
      <c r="GH2109" s="593"/>
      <c r="GI2109" s="593"/>
      <c r="GJ2109" s="593"/>
      <c r="GK2109" s="593"/>
      <c r="GL2109" s="593"/>
      <c r="GM2109" s="593"/>
      <c r="GN2109" s="593"/>
      <c r="GO2109" s="593"/>
      <c r="GP2109" s="593"/>
      <c r="GQ2109" s="593"/>
      <c r="GR2109" s="593"/>
      <c r="GS2109" s="593"/>
      <c r="GT2109" s="593"/>
      <c r="GU2109" s="593"/>
      <c r="GV2109" s="593"/>
      <c r="GW2109" s="593"/>
      <c r="GX2109" s="593"/>
      <c r="GY2109" s="593"/>
      <c r="GZ2109" s="593"/>
      <c r="HA2109" s="593"/>
      <c r="HB2109" s="593"/>
      <c r="HC2109" s="593"/>
      <c r="HD2109" s="593"/>
      <c r="HE2109" s="593"/>
      <c r="HF2109" s="593"/>
      <c r="HG2109" s="593"/>
      <c r="HH2109" s="593"/>
      <c r="HI2109" s="593"/>
      <c r="HJ2109" s="593"/>
      <c r="HK2109" s="593"/>
      <c r="HL2109" s="593"/>
      <c r="HM2109" s="593"/>
      <c r="HN2109" s="593"/>
      <c r="HO2109" s="593"/>
      <c r="HP2109" s="593"/>
      <c r="HQ2109" s="593"/>
      <c r="HR2109" s="593"/>
      <c r="HS2109" s="593"/>
      <c r="HT2109" s="593"/>
      <c r="HU2109" s="593"/>
      <c r="HV2109" s="593"/>
      <c r="HW2109" s="593"/>
      <c r="HX2109" s="593"/>
      <c r="HY2109" s="593"/>
      <c r="HZ2109" s="593"/>
      <c r="IA2109" s="593"/>
      <c r="IB2109" s="593"/>
      <c r="IC2109" s="593"/>
      <c r="ID2109" s="593"/>
      <c r="IE2109" s="593"/>
      <c r="IF2109" s="593"/>
      <c r="IG2109" s="593"/>
      <c r="IH2109" s="593"/>
      <c r="II2109" s="593"/>
      <c r="IJ2109" s="593"/>
      <c r="IK2109" s="593"/>
      <c r="IL2109" s="593"/>
      <c r="IM2109" s="593"/>
      <c r="IN2109" s="593"/>
      <c r="IO2109" s="593"/>
      <c r="IP2109" s="593"/>
      <c r="IQ2109" s="593"/>
      <c r="IR2109" s="593"/>
      <c r="IS2109" s="593"/>
      <c r="IT2109" s="593"/>
      <c r="IU2109" s="593"/>
      <c r="IV2109" s="593"/>
      <c r="IW2109" s="593"/>
      <c r="IX2109" s="593"/>
      <c r="IY2109" s="593"/>
      <c r="IZ2109" s="593"/>
      <c r="JA2109" s="593"/>
      <c r="JB2109" s="593"/>
      <c r="JC2109" s="593"/>
      <c r="JD2109" s="593"/>
      <c r="JE2109" s="593"/>
      <c r="JF2109" s="593"/>
      <c r="JG2109" s="593"/>
      <c r="JH2109" s="593"/>
      <c r="JI2109" s="593"/>
      <c r="JJ2109" s="593"/>
      <c r="JK2109" s="593"/>
      <c r="JL2109" s="593"/>
      <c r="JM2109" s="593"/>
      <c r="JN2109" s="593"/>
      <c r="JO2109" s="593"/>
      <c r="JP2109" s="593"/>
      <c r="JQ2109" s="593"/>
      <c r="JR2109" s="593"/>
      <c r="JS2109" s="593"/>
      <c r="JT2109" s="593"/>
      <c r="JU2109" s="593"/>
      <c r="JV2109" s="593"/>
      <c r="JW2109" s="593"/>
      <c r="JX2109" s="593"/>
      <c r="JY2109" s="593"/>
      <c r="JZ2109" s="593"/>
      <c r="KA2109" s="593"/>
      <c r="KB2109" s="593"/>
      <c r="KC2109" s="593"/>
      <c r="KD2109" s="593"/>
      <c r="KE2109" s="593"/>
      <c r="KF2109" s="593"/>
      <c r="KG2109" s="593"/>
      <c r="KH2109" s="593"/>
      <c r="KI2109" s="593"/>
      <c r="KJ2109" s="593"/>
      <c r="KK2109" s="593"/>
      <c r="KL2109" s="593"/>
      <c r="KM2109" s="593"/>
      <c r="KN2109" s="593"/>
      <c r="KO2109" s="593"/>
      <c r="KP2109" s="593"/>
      <c r="KQ2109" s="593"/>
      <c r="KR2109" s="593"/>
      <c r="KS2109" s="593"/>
      <c r="KT2109" s="593"/>
      <c r="KU2109" s="593"/>
      <c r="KV2109" s="593"/>
      <c r="KW2109" s="593"/>
      <c r="KX2109" s="593"/>
      <c r="KY2109" s="593"/>
      <c r="KZ2109" s="593"/>
      <c r="LA2109" s="593"/>
      <c r="LB2109" s="593"/>
      <c r="LC2109" s="593"/>
      <c r="LD2109" s="593"/>
      <c r="LE2109" s="593"/>
      <c r="LF2109" s="593"/>
      <c r="LG2109" s="593"/>
      <c r="LH2109" s="593"/>
      <c r="LI2109" s="593"/>
      <c r="LJ2109" s="593"/>
      <c r="LK2109" s="593"/>
      <c r="LL2109" s="593"/>
      <c r="LM2109" s="593"/>
      <c r="LN2109" s="593"/>
      <c r="LO2109" s="593"/>
      <c r="LP2109" s="593"/>
      <c r="LQ2109" s="593"/>
      <c r="LR2109" s="593"/>
      <c r="LS2109" s="593"/>
      <c r="LT2109" s="593"/>
      <c r="LU2109" s="593"/>
      <c r="LV2109" s="593"/>
      <c r="LW2109" s="593"/>
      <c r="LX2109" s="593"/>
      <c r="LY2109" s="593"/>
      <c r="LZ2109" s="593"/>
      <c r="MA2109" s="593"/>
      <c r="MB2109" s="593"/>
      <c r="MC2109" s="593"/>
      <c r="MD2109" s="593"/>
      <c r="ME2109" s="593"/>
      <c r="MF2109" s="593"/>
      <c r="MG2109" s="593"/>
      <c r="MH2109" s="593"/>
      <c r="MI2109" s="593"/>
      <c r="MJ2109" s="593"/>
      <c r="MK2109" s="593"/>
      <c r="ML2109" s="593"/>
      <c r="MM2109" s="593"/>
      <c r="MN2109" s="593"/>
      <c r="MO2109" s="593"/>
      <c r="MP2109" s="593"/>
      <c r="MQ2109" s="593"/>
      <c r="MR2109" s="593"/>
      <c r="MS2109" s="593"/>
      <c r="MT2109" s="593"/>
      <c r="MU2109" s="593"/>
      <c r="MV2109" s="593"/>
      <c r="MW2109" s="593"/>
      <c r="MX2109" s="593"/>
      <c r="MY2109" s="593"/>
      <c r="MZ2109" s="593"/>
      <c r="NA2109" s="593"/>
      <c r="NB2109" s="593"/>
      <c r="NC2109" s="593"/>
      <c r="ND2109" s="593"/>
      <c r="NE2109" s="593"/>
      <c r="NF2109" s="593"/>
      <c r="NG2109" s="593"/>
      <c r="NH2109" s="593"/>
      <c r="NI2109" s="593"/>
      <c r="NJ2109" s="593"/>
      <c r="NK2109" s="593"/>
      <c r="NL2109" s="593"/>
      <c r="NM2109" s="593"/>
      <c r="NN2109" s="593"/>
      <c r="NO2109" s="593"/>
      <c r="NP2109" s="593"/>
      <c r="NQ2109" s="593"/>
      <c r="NR2109" s="593"/>
      <c r="NS2109" s="593"/>
      <c r="NT2109" s="593"/>
      <c r="NU2109" s="593"/>
      <c r="NV2109" s="593"/>
      <c r="NW2109" s="593"/>
      <c r="NX2109" s="593"/>
      <c r="NY2109" s="593"/>
      <c r="NZ2109" s="593"/>
      <c r="OA2109" s="593"/>
      <c r="OB2109" s="593"/>
      <c r="OC2109" s="593"/>
      <c r="OD2109" s="593"/>
      <c r="OE2109" s="593"/>
      <c r="OF2109" s="593"/>
      <c r="OG2109" s="593"/>
      <c r="OH2109" s="593"/>
      <c r="OI2109" s="593"/>
      <c r="OJ2109" s="593"/>
      <c r="OK2109" s="593"/>
      <c r="OL2109" s="593"/>
      <c r="OM2109" s="593"/>
      <c r="ON2109" s="593"/>
      <c r="OO2109" s="593"/>
      <c r="OP2109" s="593"/>
      <c r="OQ2109" s="593"/>
      <c r="OR2109" s="593"/>
      <c r="OS2109" s="593"/>
      <c r="OT2109" s="593"/>
      <c r="OU2109" s="593"/>
      <c r="OV2109" s="593"/>
      <c r="OW2109" s="593"/>
      <c r="OX2109" s="593"/>
      <c r="OY2109" s="593"/>
      <c r="OZ2109" s="593"/>
      <c r="PA2109" s="593"/>
      <c r="PB2109" s="593"/>
      <c r="PC2109" s="593"/>
      <c r="PD2109" s="593"/>
      <c r="PE2109" s="593"/>
      <c r="PF2109" s="593"/>
      <c r="PG2109" s="593"/>
      <c r="PH2109" s="593"/>
      <c r="PI2109" s="593"/>
      <c r="PJ2109" s="593"/>
      <c r="PK2109" s="593"/>
      <c r="PL2109" s="593"/>
      <c r="PM2109" s="593"/>
      <c r="PN2109" s="593"/>
      <c r="PO2109" s="593"/>
      <c r="PP2109" s="593"/>
      <c r="PQ2109" s="593"/>
      <c r="PR2109" s="593"/>
      <c r="PS2109" s="593"/>
      <c r="PT2109" s="593"/>
      <c r="PU2109" s="593"/>
      <c r="PV2109" s="593"/>
      <c r="PW2109" s="593"/>
      <c r="PX2109" s="593"/>
      <c r="PY2109" s="593"/>
      <c r="PZ2109" s="593"/>
      <c r="QA2109" s="593"/>
      <c r="QB2109" s="593"/>
      <c r="QC2109" s="593"/>
      <c r="QD2109" s="593"/>
      <c r="QE2109" s="593"/>
      <c r="QF2109" s="593"/>
      <c r="QG2109" s="593"/>
      <c r="QH2109" s="593"/>
      <c r="QI2109" s="593"/>
      <c r="QJ2109" s="593"/>
      <c r="QK2109" s="593"/>
      <c r="QL2109" s="593"/>
      <c r="QM2109" s="593"/>
      <c r="QN2109" s="593"/>
      <c r="QO2109" s="593"/>
      <c r="QP2109" s="593"/>
      <c r="QQ2109" s="593"/>
      <c r="QR2109" s="593"/>
      <c r="QS2109" s="593"/>
      <c r="QT2109" s="593"/>
      <c r="QU2109" s="593"/>
      <c r="QV2109" s="593"/>
      <c r="QW2109" s="593"/>
      <c r="QX2109" s="593"/>
      <c r="QY2109" s="593"/>
      <c r="QZ2109" s="593"/>
      <c r="RA2109" s="593"/>
      <c r="RB2109" s="593"/>
      <c r="RC2109" s="593"/>
      <c r="RD2109" s="593"/>
      <c r="RE2109" s="593"/>
      <c r="RF2109" s="593"/>
      <c r="RG2109" s="593"/>
      <c r="RH2109" s="593"/>
      <c r="RI2109" s="593"/>
      <c r="RJ2109" s="593"/>
      <c r="RK2109" s="593"/>
      <c r="RL2109" s="593"/>
      <c r="RM2109" s="593"/>
      <c r="RN2109" s="593"/>
      <c r="RO2109" s="593"/>
      <c r="RP2109" s="593"/>
      <c r="RQ2109" s="593"/>
      <c r="RR2109" s="593"/>
      <c r="RS2109" s="593"/>
      <c r="RT2109" s="593"/>
      <c r="RU2109" s="593"/>
      <c r="RV2109" s="593"/>
      <c r="RW2109" s="593"/>
      <c r="RX2109" s="593"/>
      <c r="RY2109" s="593"/>
      <c r="RZ2109" s="593"/>
      <c r="SA2109" s="593"/>
      <c r="SB2109" s="593"/>
      <c r="SC2109" s="593"/>
      <c r="SD2109" s="593"/>
      <c r="SE2109" s="593"/>
      <c r="SF2109" s="593"/>
      <c r="SG2109" s="593"/>
      <c r="SH2109" s="593"/>
      <c r="SI2109" s="593"/>
      <c r="SJ2109" s="593"/>
      <c r="SK2109" s="593"/>
      <c r="SL2109" s="593"/>
      <c r="SM2109" s="593"/>
      <c r="SN2109" s="593"/>
      <c r="SO2109" s="593"/>
      <c r="SP2109" s="593"/>
      <c r="SQ2109" s="593"/>
      <c r="SR2109" s="593"/>
      <c r="SS2109" s="593"/>
      <c r="ST2109" s="593"/>
      <c r="SU2109" s="593"/>
      <c r="SV2109" s="593"/>
      <c r="SW2109" s="593"/>
      <c r="SX2109" s="593"/>
      <c r="SY2109" s="593"/>
      <c r="SZ2109" s="593"/>
      <c r="TA2109" s="593"/>
      <c r="TB2109" s="593"/>
      <c r="TC2109" s="593"/>
      <c r="TD2109" s="593"/>
      <c r="TE2109" s="593"/>
      <c r="TF2109" s="593"/>
      <c r="TG2109" s="593"/>
      <c r="TH2109" s="593"/>
      <c r="TI2109" s="593"/>
      <c r="TJ2109" s="593"/>
      <c r="TK2109" s="593"/>
      <c r="TL2109" s="593"/>
      <c r="TM2109" s="593"/>
      <c r="TN2109" s="593"/>
      <c r="TO2109" s="593"/>
      <c r="TP2109" s="593"/>
      <c r="TQ2109" s="593"/>
      <c r="TR2109" s="593"/>
      <c r="TS2109" s="593"/>
      <c r="TT2109" s="593"/>
      <c r="TU2109" s="593"/>
      <c r="TV2109" s="593"/>
      <c r="TW2109" s="593"/>
      <c r="TX2109" s="593"/>
      <c r="TY2109" s="593"/>
      <c r="TZ2109" s="593"/>
      <c r="UA2109" s="593"/>
      <c r="UB2109" s="593"/>
      <c r="UC2109" s="593"/>
      <c r="UD2109" s="593"/>
      <c r="UE2109" s="593"/>
      <c r="UF2109" s="593"/>
      <c r="UG2109" s="593"/>
      <c r="UH2109" s="593"/>
      <c r="UI2109" s="593"/>
      <c r="UJ2109" s="593"/>
      <c r="UK2109" s="593"/>
      <c r="UL2109" s="593"/>
      <c r="UM2109" s="593"/>
      <c r="UN2109" s="593"/>
      <c r="UO2109" s="593"/>
      <c r="UP2109" s="593"/>
      <c r="UQ2109" s="593"/>
      <c r="UR2109" s="593"/>
      <c r="US2109" s="593"/>
      <c r="UT2109" s="593"/>
      <c r="UU2109" s="593"/>
      <c r="UV2109" s="593"/>
      <c r="UW2109" s="593"/>
      <c r="UX2109" s="593"/>
      <c r="UY2109" s="593"/>
      <c r="UZ2109" s="593"/>
      <c r="VA2109" s="593"/>
      <c r="VB2109" s="593"/>
      <c r="VC2109" s="593"/>
      <c r="VD2109" s="593"/>
      <c r="VE2109" s="593"/>
      <c r="VF2109" s="593"/>
      <c r="VG2109" s="593"/>
      <c r="VH2109" s="593"/>
      <c r="VI2109" s="593"/>
      <c r="VJ2109" s="593"/>
      <c r="VK2109" s="593"/>
      <c r="VL2109" s="593"/>
      <c r="VM2109" s="593"/>
      <c r="VN2109" s="593"/>
      <c r="VO2109" s="593"/>
      <c r="VP2109" s="593"/>
      <c r="VQ2109" s="593"/>
      <c r="VR2109" s="593"/>
      <c r="VS2109" s="593"/>
      <c r="VT2109" s="593"/>
      <c r="VU2109" s="593"/>
      <c r="VV2109" s="593"/>
      <c r="VW2109" s="593"/>
      <c r="VX2109" s="593"/>
      <c r="VY2109" s="593"/>
      <c r="VZ2109" s="593"/>
      <c r="WA2109" s="593"/>
      <c r="WB2109" s="593"/>
      <c r="WC2109" s="593"/>
      <c r="WD2109" s="593"/>
      <c r="WE2109" s="593"/>
      <c r="WF2109" s="593"/>
      <c r="WG2109" s="593"/>
      <c r="WH2109" s="593"/>
      <c r="WI2109" s="593"/>
      <c r="WJ2109" s="593"/>
      <c r="WK2109" s="593"/>
      <c r="WL2109" s="593"/>
      <c r="WM2109" s="593"/>
      <c r="WN2109" s="593"/>
      <c r="WO2109" s="593"/>
      <c r="WP2109" s="593"/>
      <c r="WQ2109" s="593"/>
      <c r="WR2109" s="593"/>
      <c r="WS2109" s="593"/>
      <c r="WT2109" s="593"/>
      <c r="WU2109" s="593"/>
      <c r="WV2109" s="593"/>
      <c r="WW2109" s="593"/>
      <c r="WX2109" s="593"/>
      <c r="WY2109" s="593"/>
      <c r="WZ2109" s="593"/>
      <c r="XA2109" s="593"/>
      <c r="XB2109" s="593"/>
      <c r="XC2109" s="593"/>
      <c r="XD2109" s="593"/>
      <c r="XE2109" s="593"/>
      <c r="XF2109" s="593"/>
      <c r="XG2109" s="593"/>
      <c r="XH2109" s="593"/>
      <c r="XI2109" s="593"/>
      <c r="XJ2109" s="593"/>
      <c r="XK2109" s="593"/>
      <c r="XL2109" s="593"/>
      <c r="XM2109" s="593"/>
      <c r="XN2109" s="593"/>
      <c r="XO2109" s="593"/>
      <c r="XP2109" s="593"/>
      <c r="XQ2109" s="593"/>
      <c r="XR2109" s="593"/>
      <c r="XS2109" s="593"/>
      <c r="XT2109" s="593"/>
      <c r="XU2109" s="593"/>
      <c r="XV2109" s="593"/>
      <c r="XW2109" s="593"/>
      <c r="XX2109" s="593"/>
      <c r="XY2109" s="593"/>
      <c r="XZ2109" s="593"/>
      <c r="YA2109" s="593"/>
      <c r="YB2109" s="593"/>
      <c r="YC2109" s="593"/>
      <c r="YD2109" s="593"/>
      <c r="YE2109" s="593"/>
      <c r="YF2109" s="593"/>
      <c r="YG2109" s="593"/>
      <c r="YH2109" s="593"/>
      <c r="YI2109" s="593"/>
      <c r="YJ2109" s="593"/>
      <c r="YK2109" s="593"/>
      <c r="YL2109" s="593"/>
      <c r="YM2109" s="593"/>
      <c r="YN2109" s="593"/>
      <c r="YO2109" s="593"/>
      <c r="YP2109" s="593"/>
      <c r="YQ2109" s="593"/>
      <c r="YR2109" s="593"/>
      <c r="YS2109" s="593"/>
      <c r="YT2109" s="593"/>
      <c r="YU2109" s="593"/>
      <c r="YV2109" s="593"/>
      <c r="YW2109" s="593"/>
      <c r="YX2109" s="593"/>
      <c r="YY2109" s="593"/>
      <c r="YZ2109" s="593"/>
      <c r="ZA2109" s="593"/>
      <c r="ZB2109" s="593"/>
      <c r="ZC2109" s="593"/>
      <c r="ZD2109" s="593"/>
      <c r="ZE2109" s="593"/>
      <c r="ZF2109" s="593"/>
      <c r="ZG2109" s="593"/>
      <c r="ZH2109" s="593"/>
      <c r="ZI2109" s="593"/>
      <c r="ZJ2109" s="593"/>
      <c r="ZK2109" s="593"/>
      <c r="ZL2109" s="593"/>
      <c r="ZM2109" s="593"/>
      <c r="ZN2109" s="593"/>
      <c r="ZO2109" s="593"/>
      <c r="ZP2109" s="593"/>
      <c r="ZQ2109" s="593"/>
      <c r="ZR2109" s="593"/>
      <c r="ZS2109" s="593"/>
      <c r="ZT2109" s="593"/>
      <c r="ZU2109" s="593"/>
      <c r="ZV2109" s="593"/>
      <c r="ZW2109" s="593"/>
      <c r="ZX2109" s="593"/>
      <c r="ZY2109" s="593"/>
      <c r="ZZ2109" s="593"/>
      <c r="AAA2109" s="593"/>
      <c r="AAB2109" s="593"/>
      <c r="AAC2109" s="593"/>
      <c r="AAD2109" s="593"/>
      <c r="AAE2109" s="593"/>
      <c r="AAF2109" s="593"/>
      <c r="AAG2109" s="593"/>
      <c r="AAH2109" s="593"/>
      <c r="AAI2109" s="593"/>
      <c r="AAJ2109" s="593"/>
      <c r="AAK2109" s="593"/>
      <c r="AAL2109" s="593"/>
      <c r="AAM2109" s="593"/>
      <c r="AAN2109" s="593"/>
      <c r="AAO2109" s="593"/>
      <c r="AAP2109" s="593"/>
      <c r="AAQ2109" s="593"/>
      <c r="AAR2109" s="593"/>
      <c r="AAS2109" s="593"/>
      <c r="AAT2109" s="593"/>
      <c r="AAU2109" s="593"/>
      <c r="AAV2109" s="593"/>
      <c r="AAW2109" s="593"/>
      <c r="AAX2109" s="593"/>
      <c r="AAY2109" s="593"/>
      <c r="AAZ2109" s="593"/>
      <c r="ABA2109" s="593"/>
      <c r="ABB2109" s="593"/>
      <c r="ABC2109" s="593"/>
      <c r="ABD2109" s="593"/>
      <c r="ABE2109" s="593"/>
      <c r="ABF2109" s="593"/>
      <c r="ABG2109" s="593"/>
      <c r="ABH2109" s="593"/>
      <c r="ABI2109" s="593"/>
      <c r="ABJ2109" s="593"/>
      <c r="ABK2109" s="593"/>
      <c r="ABL2109" s="593"/>
      <c r="ABM2109" s="593"/>
      <c r="ABN2109" s="593"/>
      <c r="ABO2109" s="593"/>
      <c r="ABP2109" s="593"/>
      <c r="ABQ2109" s="593"/>
      <c r="ABR2109" s="593"/>
      <c r="ABS2109" s="593"/>
      <c r="ABT2109" s="593"/>
      <c r="ABU2109" s="593"/>
      <c r="ABV2109" s="593"/>
      <c r="ABW2109" s="593"/>
      <c r="ABX2109" s="593"/>
      <c r="ABY2109" s="593"/>
      <c r="ABZ2109" s="593"/>
      <c r="ACA2109" s="593"/>
      <c r="ACB2109" s="593"/>
      <c r="ACC2109" s="593"/>
      <c r="ACD2109" s="593"/>
      <c r="ACE2109" s="593"/>
      <c r="ACF2109" s="593"/>
      <c r="ACG2109" s="593"/>
      <c r="ACH2109" s="593"/>
      <c r="ACI2109" s="593"/>
      <c r="ACJ2109" s="593"/>
      <c r="ACK2109" s="593"/>
      <c r="ACL2109" s="593"/>
      <c r="ACM2109" s="593"/>
      <c r="ACN2109" s="593"/>
      <c r="ACO2109" s="593"/>
      <c r="ACP2109" s="593"/>
      <c r="ACQ2109" s="593"/>
      <c r="ACR2109" s="593"/>
      <c r="ACS2109" s="593"/>
      <c r="ACT2109" s="593"/>
      <c r="ACU2109" s="593"/>
      <c r="ACV2109" s="593"/>
      <c r="ACW2109" s="593"/>
      <c r="ACX2109" s="593"/>
      <c r="ACY2109" s="593"/>
      <c r="ACZ2109" s="593"/>
      <c r="ADA2109" s="593"/>
      <c r="ADB2109" s="593"/>
      <c r="ADC2109" s="593"/>
      <c r="ADD2109" s="593"/>
      <c r="ADE2109" s="593"/>
      <c r="ADF2109" s="593"/>
      <c r="ADG2109" s="593"/>
      <c r="ADH2109" s="593"/>
      <c r="ADI2109" s="593"/>
      <c r="ADJ2109" s="593"/>
      <c r="ADK2109" s="593"/>
      <c r="ADL2109" s="593"/>
      <c r="ADM2109" s="593"/>
      <c r="ADN2109" s="593"/>
      <c r="ADO2109" s="593"/>
      <c r="ADP2109" s="593"/>
      <c r="ADQ2109" s="593"/>
      <c r="ADR2109" s="593"/>
      <c r="ADS2109" s="593"/>
      <c r="ADT2109" s="593"/>
      <c r="ADU2109" s="593"/>
      <c r="ADV2109" s="593"/>
      <c r="ADW2109" s="593"/>
      <c r="ADX2109" s="593"/>
      <c r="ADY2109" s="593"/>
      <c r="ADZ2109" s="593"/>
      <c r="AEA2109" s="593"/>
      <c r="AEB2109" s="593"/>
      <c r="AEC2109" s="593"/>
      <c r="AED2109" s="593"/>
      <c r="AEE2109" s="593"/>
      <c r="AEF2109" s="593"/>
      <c r="AEG2109" s="593"/>
      <c r="AEH2109" s="593"/>
      <c r="AEI2109" s="593"/>
      <c r="AEJ2109" s="593"/>
      <c r="AEK2109" s="593"/>
      <c r="AEL2109" s="593"/>
      <c r="AEM2109" s="593"/>
      <c r="AEN2109" s="593"/>
      <c r="AEO2109" s="593"/>
      <c r="AEP2109" s="593"/>
      <c r="AEQ2109" s="593"/>
      <c r="AER2109" s="593"/>
      <c r="AES2109" s="593"/>
      <c r="AET2109" s="593"/>
      <c r="AEU2109" s="593"/>
      <c r="AEV2109" s="593"/>
      <c r="AEW2109" s="593"/>
      <c r="AEX2109" s="593"/>
      <c r="AEY2109" s="593"/>
      <c r="AEZ2109" s="593"/>
      <c r="AFA2109" s="593"/>
      <c r="AFB2109" s="593"/>
      <c r="AFC2109" s="593"/>
      <c r="AFD2109" s="593"/>
      <c r="AFE2109" s="593"/>
      <c r="AFF2109" s="593"/>
      <c r="AFG2109" s="593"/>
      <c r="AFH2109" s="593"/>
      <c r="AFI2109" s="593"/>
      <c r="AFJ2109" s="593"/>
      <c r="AFK2109" s="593"/>
      <c r="AFL2109" s="593"/>
      <c r="AFM2109" s="593"/>
      <c r="AFN2109" s="593"/>
      <c r="AFO2109" s="593"/>
      <c r="AFP2109" s="593"/>
      <c r="AFQ2109" s="593"/>
      <c r="AFR2109" s="593"/>
      <c r="AFS2109" s="593"/>
      <c r="AFT2109" s="593"/>
      <c r="AFU2109" s="593"/>
      <c r="AFV2109" s="593"/>
      <c r="AFW2109" s="593"/>
      <c r="AFX2109" s="593"/>
      <c r="AFY2109" s="593"/>
      <c r="AFZ2109" s="593"/>
      <c r="AGA2109" s="593"/>
      <c r="AGB2109" s="593"/>
      <c r="AGC2109" s="593"/>
      <c r="AGD2109" s="593"/>
      <c r="AGE2109" s="593"/>
      <c r="AGF2109" s="593"/>
      <c r="AGG2109" s="593"/>
      <c r="AGH2109" s="593"/>
      <c r="AGI2109" s="593"/>
      <c r="AGJ2109" s="593"/>
      <c r="AGK2109" s="593"/>
      <c r="AGL2109" s="593"/>
      <c r="AGM2109" s="593"/>
      <c r="AGN2109" s="593"/>
      <c r="AGO2109" s="593"/>
      <c r="AGP2109" s="593"/>
      <c r="AGQ2109" s="593"/>
      <c r="AGR2109" s="593"/>
      <c r="AGS2109" s="593"/>
      <c r="AGT2109" s="593"/>
      <c r="AGU2109" s="593"/>
      <c r="AGV2109" s="593"/>
      <c r="AGW2109" s="593"/>
      <c r="AGX2109" s="593"/>
      <c r="AGY2109" s="593"/>
      <c r="AGZ2109" s="593"/>
      <c r="AHA2109" s="593"/>
      <c r="AHB2109" s="593"/>
      <c r="AHC2109" s="593"/>
      <c r="AHD2109" s="593"/>
      <c r="AHE2109" s="593"/>
      <c r="AHF2109" s="593"/>
      <c r="AHG2109" s="593"/>
      <c r="AHH2109" s="593"/>
      <c r="AHI2109" s="593"/>
      <c r="AHJ2109" s="593"/>
      <c r="AHK2109" s="593"/>
      <c r="AHL2109" s="593"/>
      <c r="AHM2109" s="593"/>
      <c r="AHN2109" s="593"/>
      <c r="AHO2109" s="593"/>
      <c r="AHP2109" s="593"/>
      <c r="AHQ2109" s="593"/>
      <c r="AHR2109" s="593"/>
      <c r="AHS2109" s="593"/>
      <c r="AHT2109" s="593"/>
      <c r="AHU2109" s="593"/>
      <c r="AHV2109" s="593"/>
      <c r="AHW2109" s="593"/>
      <c r="AHX2109" s="593"/>
      <c r="AHY2109" s="593"/>
      <c r="AHZ2109" s="593"/>
      <c r="AIA2109" s="593"/>
      <c r="AIB2109" s="593"/>
      <c r="AIC2109" s="593"/>
      <c r="AID2109" s="593"/>
      <c r="AIE2109" s="593"/>
      <c r="AIF2109" s="593"/>
      <c r="AIG2109" s="593"/>
      <c r="AIH2109" s="593"/>
      <c r="AII2109" s="593"/>
      <c r="AIJ2109" s="593"/>
      <c r="AIK2109" s="593"/>
      <c r="AIL2109" s="593"/>
      <c r="AIM2109" s="593"/>
      <c r="AIN2109" s="593"/>
      <c r="AIO2109" s="593"/>
      <c r="AIP2109" s="593"/>
      <c r="AIQ2109" s="593"/>
      <c r="AIR2109" s="593"/>
      <c r="AIS2109" s="593"/>
      <c r="AIT2109" s="593"/>
      <c r="AIU2109" s="593"/>
      <c r="AIV2109" s="593"/>
      <c r="AIW2109" s="593"/>
      <c r="AIX2109" s="593"/>
      <c r="AIY2109" s="593"/>
      <c r="AIZ2109" s="593"/>
      <c r="AJA2109" s="593"/>
      <c r="AJB2109" s="593"/>
      <c r="AJC2109" s="593"/>
      <c r="AJD2109" s="593"/>
      <c r="AJE2109" s="593"/>
      <c r="AJF2109" s="593"/>
      <c r="AJG2109" s="593"/>
      <c r="AJH2109" s="593"/>
      <c r="AJI2109" s="593"/>
      <c r="AJJ2109" s="593"/>
      <c r="AJK2109" s="593"/>
      <c r="AJL2109" s="593"/>
      <c r="AJM2109" s="593"/>
      <c r="AJN2109" s="593"/>
      <c r="AJO2109" s="593"/>
      <c r="AJP2109" s="593"/>
      <c r="AJQ2109" s="593"/>
      <c r="AJR2109" s="593"/>
      <c r="AJS2109" s="593"/>
      <c r="AJT2109" s="593"/>
      <c r="AJU2109" s="593"/>
      <c r="AJV2109" s="593"/>
      <c r="AJW2109" s="593"/>
      <c r="AJX2109" s="593"/>
      <c r="AJY2109" s="593"/>
      <c r="AJZ2109" s="593"/>
      <c r="AKA2109" s="593"/>
      <c r="AKB2109" s="593"/>
      <c r="AKC2109" s="593"/>
      <c r="AKD2109" s="593"/>
      <c r="AKE2109" s="593"/>
      <c r="AKF2109" s="593"/>
      <c r="AKG2109" s="593"/>
      <c r="AKH2109" s="593"/>
      <c r="AKI2109" s="593"/>
      <c r="AKJ2109" s="593"/>
      <c r="AKK2109" s="593"/>
      <c r="AKL2109" s="593"/>
      <c r="AKM2109" s="593"/>
      <c r="AKN2109" s="593"/>
      <c r="AKO2109" s="593"/>
      <c r="AKP2109" s="593"/>
      <c r="AKQ2109" s="593"/>
      <c r="AKR2109" s="593"/>
      <c r="AKS2109" s="593"/>
      <c r="AKT2109" s="593"/>
      <c r="AKU2109" s="593"/>
      <c r="AKV2109" s="593"/>
      <c r="AKW2109" s="593"/>
      <c r="AKX2109" s="593"/>
      <c r="AKY2109" s="593"/>
      <c r="AKZ2109" s="593"/>
      <c r="ALA2109" s="593"/>
      <c r="ALB2109" s="593"/>
      <c r="ALC2109" s="593"/>
      <c r="ALD2109" s="593"/>
      <c r="ALE2109" s="593"/>
      <c r="ALF2109" s="593"/>
      <c r="ALG2109" s="593"/>
      <c r="ALH2109" s="593"/>
      <c r="ALI2109" s="593"/>
      <c r="ALJ2109" s="593"/>
      <c r="ALK2109" s="593"/>
      <c r="ALL2109" s="593"/>
      <c r="ALM2109" s="593"/>
      <c r="ALN2109" s="593"/>
      <c r="ALO2109" s="593"/>
      <c r="ALP2109" s="593"/>
      <c r="ALQ2109" s="593"/>
      <c r="ALR2109" s="593"/>
      <c r="ALS2109" s="593"/>
      <c r="ALT2109" s="593"/>
      <c r="ALU2109" s="593"/>
      <c r="ALV2109" s="593"/>
      <c r="ALW2109" s="593"/>
      <c r="ALX2109" s="593"/>
      <c r="ALY2109" s="593"/>
      <c r="ALZ2109" s="593"/>
      <c r="AMA2109" s="593"/>
      <c r="AMB2109" s="593"/>
      <c r="AMC2109" s="593"/>
      <c r="AMD2109" s="593"/>
      <c r="AME2109" s="593"/>
      <c r="AMF2109" s="593"/>
      <c r="AMG2109" s="593"/>
      <c r="AMH2109" s="593"/>
      <c r="AMI2109" s="593"/>
      <c r="AMJ2109" s="593"/>
      <c r="AMK2109" s="593"/>
      <c r="AML2109" s="593"/>
      <c r="AMM2109" s="593"/>
      <c r="AMN2109" s="593"/>
      <c r="AMO2109" s="593"/>
      <c r="AMP2109" s="593"/>
      <c r="AMQ2109" s="593"/>
      <c r="AMR2109" s="593"/>
      <c r="AMS2109" s="593"/>
      <c r="AMT2109" s="593"/>
      <c r="AMU2109" s="593"/>
      <c r="AMV2109" s="593"/>
      <c r="AMW2109" s="593"/>
      <c r="AMX2109" s="593"/>
      <c r="AMY2109" s="593"/>
      <c r="AMZ2109" s="593"/>
      <c r="ANA2109" s="593"/>
      <c r="ANB2109" s="593"/>
      <c r="ANC2109" s="593"/>
      <c r="AND2109" s="593"/>
      <c r="ANE2109" s="593"/>
      <c r="ANF2109" s="593"/>
      <c r="ANG2109" s="593"/>
      <c r="ANH2109" s="593"/>
      <c r="ANI2109" s="593"/>
      <c r="ANJ2109" s="593"/>
      <c r="ANK2109" s="593"/>
      <c r="ANL2109" s="593"/>
      <c r="ANM2109" s="593"/>
      <c r="ANN2109" s="593"/>
      <c r="ANO2109" s="593"/>
      <c r="ANP2109" s="593"/>
      <c r="ANQ2109" s="593"/>
      <c r="ANR2109" s="593"/>
      <c r="ANS2109" s="593"/>
      <c r="ANT2109" s="593"/>
      <c r="ANU2109" s="593"/>
      <c r="ANV2109" s="593"/>
      <c r="ANW2109" s="593"/>
      <c r="ANX2109" s="593"/>
      <c r="ANY2109" s="593"/>
      <c r="ANZ2109" s="593"/>
      <c r="AOA2109" s="593"/>
      <c r="AOB2109" s="593"/>
      <c r="AOC2109" s="593"/>
      <c r="AOD2109" s="593"/>
      <c r="AOE2109" s="593"/>
      <c r="AOF2109" s="593"/>
      <c r="AOG2109" s="593"/>
      <c r="AOH2109" s="593"/>
      <c r="AOI2109" s="593"/>
      <c r="AOJ2109" s="593"/>
      <c r="AOK2109" s="593"/>
      <c r="AOL2109" s="593"/>
      <c r="AOM2109" s="593"/>
      <c r="AON2109" s="593"/>
      <c r="AOO2109" s="593"/>
      <c r="AOP2109" s="593"/>
      <c r="AOQ2109" s="593"/>
      <c r="AOR2109" s="593"/>
      <c r="AOS2109" s="593"/>
      <c r="AOT2109" s="593"/>
      <c r="AOU2109" s="593"/>
      <c r="AOV2109" s="593"/>
      <c r="AOW2109" s="593"/>
      <c r="AOX2109" s="593"/>
      <c r="AOY2109" s="593"/>
      <c r="AOZ2109" s="593"/>
      <c r="APA2109" s="593"/>
      <c r="APB2109" s="593"/>
      <c r="APC2109" s="593"/>
      <c r="APD2109" s="593"/>
      <c r="APE2109" s="593"/>
      <c r="APF2109" s="593"/>
      <c r="APG2109" s="593"/>
      <c r="APH2109" s="593"/>
      <c r="API2109" s="593"/>
      <c r="APJ2109" s="593"/>
      <c r="APK2109" s="593"/>
      <c r="APL2109" s="593"/>
      <c r="APM2109" s="593"/>
      <c r="APN2109" s="593"/>
      <c r="APO2109" s="593"/>
      <c r="APP2109" s="593"/>
      <c r="APQ2109" s="593"/>
      <c r="APR2109" s="593"/>
      <c r="APS2109" s="593"/>
      <c r="APT2109" s="593"/>
      <c r="APU2109" s="593"/>
      <c r="APV2109" s="593"/>
      <c r="APW2109" s="593"/>
      <c r="APX2109" s="593"/>
      <c r="APY2109" s="593"/>
      <c r="APZ2109" s="593"/>
      <c r="AQA2109" s="593"/>
      <c r="AQB2109" s="593"/>
      <c r="AQC2109" s="593"/>
      <c r="AQD2109" s="593"/>
      <c r="AQE2109" s="593"/>
      <c r="AQF2109" s="593"/>
      <c r="AQG2109" s="593"/>
      <c r="AQH2109" s="593"/>
      <c r="AQI2109" s="593"/>
      <c r="AQJ2109" s="593"/>
      <c r="AQK2109" s="593"/>
      <c r="AQL2109" s="593"/>
      <c r="AQM2109" s="593"/>
      <c r="AQN2109" s="593"/>
      <c r="AQO2109" s="593"/>
      <c r="AQP2109" s="593"/>
      <c r="AQQ2109" s="593"/>
      <c r="AQR2109" s="593"/>
      <c r="AQS2109" s="593"/>
      <c r="AQT2109" s="593"/>
      <c r="AQU2109" s="593"/>
      <c r="AQV2109" s="593"/>
      <c r="AQW2109" s="593"/>
      <c r="AQX2109" s="593"/>
      <c r="AQY2109" s="593"/>
      <c r="AQZ2109" s="593"/>
      <c r="ARA2109" s="593"/>
      <c r="ARB2109" s="593"/>
      <c r="ARC2109" s="593"/>
      <c r="ARD2109" s="593"/>
      <c r="ARE2109" s="593"/>
      <c r="ARF2109" s="593"/>
      <c r="ARG2109" s="593"/>
      <c r="ARH2109" s="593"/>
      <c r="ARI2109" s="593"/>
      <c r="ARJ2109" s="593"/>
      <c r="ARK2109" s="593"/>
      <c r="ARL2109" s="593"/>
      <c r="ARM2109" s="593"/>
      <c r="ARN2109" s="593"/>
      <c r="ARO2109" s="593"/>
      <c r="ARP2109" s="593"/>
      <c r="ARQ2109" s="593"/>
      <c r="ARR2109" s="593"/>
      <c r="ARS2109" s="593"/>
      <c r="ART2109" s="593"/>
      <c r="ARU2109" s="593"/>
      <c r="ARV2109" s="593"/>
      <c r="ARW2109" s="593"/>
      <c r="ARX2109" s="593"/>
      <c r="ARY2109" s="593"/>
      <c r="ARZ2109" s="593"/>
      <c r="ASA2109" s="593"/>
      <c r="ASB2109" s="593"/>
      <c r="ASC2109" s="593"/>
      <c r="ASD2109" s="593"/>
      <c r="ASE2109" s="593"/>
      <c r="ASF2109" s="593"/>
      <c r="ASG2109" s="593"/>
      <c r="ASH2109" s="593"/>
      <c r="ASI2109" s="593"/>
      <c r="ASJ2109" s="593"/>
      <c r="ASK2109" s="593"/>
      <c r="ASL2109" s="593"/>
      <c r="ASM2109" s="593"/>
      <c r="ASN2109" s="593"/>
      <c r="ASO2109" s="593"/>
      <c r="ASP2109" s="593"/>
      <c r="ASQ2109" s="593"/>
      <c r="ASR2109" s="593"/>
      <c r="ASS2109" s="593"/>
      <c r="AST2109" s="593"/>
      <c r="ASU2109" s="593"/>
      <c r="ASV2109" s="593"/>
      <c r="ASW2109" s="593"/>
      <c r="ASX2109" s="593"/>
      <c r="ASY2109" s="593"/>
      <c r="ASZ2109" s="593"/>
      <c r="ATA2109" s="593"/>
      <c r="ATB2109" s="593"/>
      <c r="ATC2109" s="593"/>
      <c r="ATD2109" s="593"/>
      <c r="ATE2109" s="593"/>
      <c r="ATF2109" s="593"/>
      <c r="ATG2109" s="593"/>
      <c r="ATH2109" s="593"/>
      <c r="ATI2109" s="593"/>
      <c r="ATJ2109" s="593"/>
      <c r="ATK2109" s="593"/>
      <c r="ATL2109" s="593"/>
      <c r="ATM2109" s="593"/>
      <c r="ATN2109" s="593"/>
      <c r="ATO2109" s="593"/>
      <c r="ATP2109" s="593"/>
      <c r="ATQ2109" s="593"/>
      <c r="ATR2109" s="593"/>
      <c r="ATS2109" s="593"/>
      <c r="ATT2109" s="593"/>
      <c r="ATU2109" s="593"/>
      <c r="ATV2109" s="593"/>
      <c r="ATW2109" s="593"/>
      <c r="ATX2109" s="593"/>
      <c r="ATY2109" s="593"/>
      <c r="ATZ2109" s="593"/>
      <c r="AUA2109" s="593"/>
      <c r="AUB2109" s="593"/>
      <c r="AUC2109" s="593"/>
      <c r="AUD2109" s="593"/>
      <c r="AUE2109" s="593"/>
      <c r="AUF2109" s="593"/>
      <c r="AUG2109" s="593"/>
      <c r="AUH2109" s="593"/>
      <c r="AUI2109" s="593"/>
      <c r="AUJ2109" s="593"/>
      <c r="AUK2109" s="593"/>
      <c r="AUL2109" s="593"/>
      <c r="AUM2109" s="593"/>
      <c r="AUN2109" s="593"/>
      <c r="AUO2109" s="593"/>
      <c r="AUP2109" s="593"/>
      <c r="AUQ2109" s="593"/>
      <c r="AUR2109" s="593"/>
      <c r="AUS2109" s="593"/>
      <c r="AUT2109" s="593"/>
      <c r="AUU2109" s="593"/>
      <c r="AUV2109" s="593"/>
      <c r="AUW2109" s="593"/>
      <c r="AUX2109" s="593"/>
      <c r="AUY2109" s="593"/>
      <c r="AUZ2109" s="593"/>
      <c r="AVA2109" s="593"/>
      <c r="AVB2109" s="593"/>
      <c r="AVC2109" s="593"/>
      <c r="AVD2109" s="593"/>
      <c r="AVE2109" s="593"/>
      <c r="AVF2109" s="593"/>
      <c r="AVG2109" s="593"/>
      <c r="AVH2109" s="593"/>
      <c r="AVI2109" s="593"/>
      <c r="AVJ2109" s="593"/>
      <c r="AVK2109" s="593"/>
    </row>
    <row r="2110" spans="1:1259">
      <c r="A2110" s="697"/>
      <c r="B2110" s="558"/>
      <c r="C2110" s="558"/>
      <c r="D2110" s="676" t="s">
        <v>1067</v>
      </c>
      <c r="E2110" s="524" t="s">
        <v>1345</v>
      </c>
      <c r="F2110" s="665"/>
      <c r="G2110" s="676">
        <v>2022</v>
      </c>
      <c r="H2110" s="676">
        <v>6</v>
      </c>
      <c r="I2110" s="687"/>
      <c r="J2110" s="677"/>
      <c r="K2110" s="676" t="s">
        <v>1346</v>
      </c>
      <c r="L2110" s="677" t="s">
        <v>1323</v>
      </c>
      <c r="M2110" s="677">
        <v>44517</v>
      </c>
      <c r="N2110" s="677">
        <v>44729</v>
      </c>
      <c r="O2110" s="677"/>
      <c r="P2110" s="677"/>
      <c r="Q2110" s="677"/>
      <c r="R2110" s="677"/>
      <c r="S2110" s="676" t="s">
        <v>1118</v>
      </c>
      <c r="T2110" s="676">
        <v>72</v>
      </c>
      <c r="U2110" s="676" t="s">
        <v>1347</v>
      </c>
      <c r="V2110" s="676" t="s">
        <v>1072</v>
      </c>
      <c r="W2110" s="678">
        <v>475</v>
      </c>
      <c r="X2110" s="551">
        <v>14732</v>
      </c>
      <c r="Y2110" s="693">
        <v>6997700</v>
      </c>
      <c r="Z2110" s="667">
        <v>0.47499999999999998</v>
      </c>
      <c r="AA2110" s="682">
        <f>Y2110*Z2110</f>
        <v>3323907.5</v>
      </c>
      <c r="AB2110" s="521"/>
      <c r="AC2110" s="668">
        <v>0</v>
      </c>
      <c r="AD2110" s="676"/>
      <c r="AE2110" s="669"/>
      <c r="AF2110" s="695">
        <f>AA2110+AD2110+AE2110</f>
        <v>3323907.5</v>
      </c>
      <c r="AG2110" s="665" t="s">
        <v>1073</v>
      </c>
      <c r="AH2110" s="641"/>
      <c r="AI2110" s="676">
        <v>60</v>
      </c>
      <c r="AJ2110" s="665" t="s">
        <v>1324</v>
      </c>
      <c r="AK2110" s="676" t="s">
        <v>1129</v>
      </c>
      <c r="AL2110" s="696" t="s">
        <v>1325</v>
      </c>
      <c r="AM2110" s="665" t="s">
        <v>52</v>
      </c>
      <c r="AN2110" s="665" t="s">
        <v>1089</v>
      </c>
      <c r="AO2110" s="665"/>
      <c r="AP2110" s="676" t="s">
        <v>92</v>
      </c>
      <c r="AQ2110" s="676" t="s">
        <v>37</v>
      </c>
      <c r="AR2110" s="676"/>
      <c r="AS2110" s="523" t="s">
        <v>1078</v>
      </c>
      <c r="AT2110" s="523"/>
      <c r="AU2110" s="523"/>
      <c r="AV2110" s="674"/>
      <c r="AW2110" s="673" t="str">
        <f>U2110</f>
        <v>30397572F</v>
      </c>
      <c r="AX2110" s="673" cm="1">
        <f t="array" ref="AX2110">SUM(MID(0&amp;AW2110,LARGE(INDEX(ISNUMBER(--MID(AW2110,ROW($1:$8),1))*ROW($1:$8),),ROW($1:$8))+1,1)*10^ROW($1:$8)/10)</f>
        <v>30397572</v>
      </c>
      <c r="AY2110" s="673" t="str">
        <f>VLOOKUP($AX2110,'Item Master Data'!$A:$F,3,FALSE)</f>
        <v>Q.PEAK DUO XL G10 BFG</v>
      </c>
      <c r="AZ2110" s="673">
        <f>VLOOKUP($AX2110,'Item Master Data'!$A:$F,6,FALSE)</f>
        <v>480</v>
      </c>
      <c r="BA2110" s="673">
        <f>X2110/BB2110</f>
        <v>508</v>
      </c>
      <c r="BB2110" s="673">
        <f>VLOOKUP(AX2110,'Item Master Data'!$A:$G,7,FALSE)</f>
        <v>29</v>
      </c>
      <c r="BC2110" s="673"/>
      <c r="BD2110" s="673">
        <f>W2110-AZ2110</f>
        <v>-5</v>
      </c>
      <c r="BE2110" s="593"/>
      <c r="BF2110" s="593"/>
      <c r="BG2110" s="593"/>
      <c r="BH2110" s="593"/>
      <c r="BI2110" s="593"/>
      <c r="BJ2110" s="593"/>
      <c r="BK2110" s="593"/>
      <c r="BL2110" s="593"/>
      <c r="BM2110" s="593"/>
      <c r="BN2110" s="593"/>
      <c r="BO2110" s="593"/>
      <c r="BP2110" s="593"/>
      <c r="BQ2110" s="593"/>
      <c r="BR2110" s="593"/>
      <c r="BS2110" s="593"/>
      <c r="BT2110" s="593"/>
      <c r="BU2110" s="593"/>
      <c r="BV2110" s="593"/>
      <c r="BW2110" s="593"/>
      <c r="BX2110" s="593"/>
      <c r="BY2110" s="593"/>
      <c r="BZ2110" s="593"/>
      <c r="CA2110" s="593"/>
      <c r="CB2110" s="593"/>
      <c r="CC2110" s="593"/>
      <c r="CD2110" s="593"/>
      <c r="CE2110" s="593"/>
      <c r="CF2110" s="593"/>
      <c r="CG2110" s="593"/>
      <c r="CH2110" s="593"/>
      <c r="CI2110" s="593"/>
      <c r="CJ2110" s="593"/>
      <c r="CK2110" s="593"/>
      <c r="CL2110" s="593"/>
      <c r="CM2110" s="593"/>
      <c r="CN2110" s="593"/>
      <c r="CO2110" s="593"/>
      <c r="CP2110" s="593"/>
      <c r="CQ2110" s="593"/>
      <c r="CR2110" s="593"/>
      <c r="CS2110" s="593"/>
      <c r="CT2110" s="593"/>
      <c r="CU2110" s="593"/>
      <c r="CV2110" s="593"/>
      <c r="CW2110" s="593"/>
      <c r="CX2110" s="593"/>
      <c r="CY2110" s="593"/>
      <c r="CZ2110" s="593"/>
      <c r="DA2110" s="593"/>
      <c r="DB2110" s="593"/>
      <c r="DC2110" s="593"/>
      <c r="DD2110" s="593"/>
      <c r="DE2110" s="593"/>
      <c r="DF2110" s="593"/>
      <c r="DG2110" s="593"/>
      <c r="DH2110" s="593"/>
      <c r="DI2110" s="593"/>
      <c r="DJ2110" s="593"/>
      <c r="DK2110" s="593"/>
      <c r="DL2110" s="593"/>
      <c r="DM2110" s="593"/>
      <c r="DN2110" s="593"/>
      <c r="DO2110" s="593"/>
      <c r="DP2110" s="593"/>
      <c r="DQ2110" s="593"/>
      <c r="DR2110" s="593"/>
      <c r="DS2110" s="593"/>
      <c r="DT2110" s="593"/>
      <c r="DU2110" s="593"/>
      <c r="DV2110" s="593"/>
      <c r="DW2110" s="593"/>
      <c r="DX2110" s="593"/>
      <c r="DY2110" s="593"/>
      <c r="DZ2110" s="593"/>
      <c r="EA2110" s="593"/>
      <c r="EB2110" s="593"/>
      <c r="EC2110" s="593"/>
      <c r="ED2110" s="593"/>
      <c r="EE2110" s="593"/>
      <c r="EF2110" s="593"/>
      <c r="EG2110" s="593"/>
      <c r="EH2110" s="593"/>
      <c r="EI2110" s="593"/>
      <c r="EJ2110" s="593"/>
      <c r="EK2110" s="593"/>
      <c r="EL2110" s="593"/>
      <c r="EM2110" s="593"/>
      <c r="EN2110" s="593"/>
      <c r="EO2110" s="593"/>
      <c r="EP2110" s="593"/>
      <c r="EQ2110" s="593"/>
      <c r="ER2110" s="593"/>
      <c r="ES2110" s="593"/>
      <c r="ET2110" s="593"/>
      <c r="EU2110" s="593"/>
      <c r="EV2110" s="593"/>
      <c r="EW2110" s="593"/>
      <c r="EX2110" s="593"/>
      <c r="EY2110" s="593"/>
      <c r="EZ2110" s="593"/>
      <c r="FA2110" s="593"/>
      <c r="FB2110" s="593"/>
      <c r="FC2110" s="593"/>
      <c r="FD2110" s="593"/>
      <c r="FE2110" s="593"/>
      <c r="FF2110" s="593"/>
      <c r="FG2110" s="593"/>
      <c r="FH2110" s="593"/>
      <c r="FI2110" s="593"/>
      <c r="FJ2110" s="593"/>
      <c r="FK2110" s="593"/>
      <c r="FL2110" s="593"/>
      <c r="FM2110" s="593"/>
      <c r="FN2110" s="593"/>
      <c r="FO2110" s="593"/>
      <c r="FP2110" s="593"/>
      <c r="FQ2110" s="593"/>
      <c r="FR2110" s="593"/>
      <c r="FS2110" s="593"/>
      <c r="FT2110" s="593"/>
      <c r="FU2110" s="593"/>
      <c r="FV2110" s="593"/>
      <c r="FW2110" s="593"/>
      <c r="FX2110" s="593"/>
      <c r="FY2110" s="593"/>
      <c r="FZ2110" s="593"/>
      <c r="GA2110" s="593"/>
      <c r="GB2110" s="593"/>
      <c r="GC2110" s="593"/>
      <c r="GD2110" s="593"/>
      <c r="GE2110" s="593"/>
      <c r="GF2110" s="593"/>
      <c r="GG2110" s="593"/>
      <c r="GH2110" s="593"/>
      <c r="GI2110" s="593"/>
      <c r="GJ2110" s="593"/>
      <c r="GK2110" s="593"/>
      <c r="GL2110" s="593"/>
      <c r="GM2110" s="593"/>
      <c r="GN2110" s="593"/>
      <c r="GO2110" s="593"/>
      <c r="GP2110" s="593"/>
      <c r="GQ2110" s="593"/>
      <c r="GR2110" s="593"/>
      <c r="GS2110" s="593"/>
      <c r="GT2110" s="593"/>
      <c r="GU2110" s="593"/>
      <c r="GV2110" s="593"/>
      <c r="GW2110" s="593"/>
      <c r="GX2110" s="593"/>
      <c r="GY2110" s="593"/>
      <c r="GZ2110" s="593"/>
      <c r="HA2110" s="593"/>
      <c r="HB2110" s="593"/>
      <c r="HC2110" s="593"/>
      <c r="HD2110" s="593"/>
      <c r="HE2110" s="593"/>
      <c r="HF2110" s="593"/>
      <c r="HG2110" s="593"/>
      <c r="HH2110" s="593"/>
      <c r="HI2110" s="593"/>
      <c r="HJ2110" s="593"/>
      <c r="HK2110" s="593"/>
      <c r="HL2110" s="593"/>
      <c r="HM2110" s="593"/>
      <c r="HN2110" s="593"/>
      <c r="HO2110" s="593"/>
      <c r="HP2110" s="593"/>
      <c r="HQ2110" s="593"/>
      <c r="HR2110" s="593"/>
      <c r="HS2110" s="593"/>
      <c r="HT2110" s="593"/>
      <c r="HU2110" s="593"/>
      <c r="HV2110" s="593"/>
      <c r="HW2110" s="593"/>
      <c r="HX2110" s="593"/>
      <c r="HY2110" s="593"/>
      <c r="HZ2110" s="593"/>
      <c r="IA2110" s="593"/>
      <c r="IB2110" s="593"/>
      <c r="IC2110" s="593"/>
      <c r="ID2110" s="593"/>
      <c r="IE2110" s="593"/>
      <c r="IF2110" s="593"/>
      <c r="IG2110" s="593"/>
      <c r="IH2110" s="593"/>
      <c r="II2110" s="593"/>
      <c r="IJ2110" s="593"/>
      <c r="IK2110" s="593"/>
      <c r="IL2110" s="593"/>
      <c r="IM2110" s="593"/>
      <c r="IN2110" s="593"/>
      <c r="IO2110" s="593"/>
      <c r="IP2110" s="593"/>
      <c r="IQ2110" s="593"/>
      <c r="IR2110" s="593"/>
      <c r="IS2110" s="593"/>
      <c r="IT2110" s="593"/>
      <c r="IU2110" s="593"/>
      <c r="IV2110" s="593"/>
      <c r="IW2110" s="593"/>
      <c r="IX2110" s="593"/>
      <c r="IY2110" s="593"/>
      <c r="IZ2110" s="593"/>
      <c r="JA2110" s="593"/>
      <c r="JB2110" s="593"/>
      <c r="JC2110" s="593"/>
      <c r="JD2110" s="593"/>
      <c r="JE2110" s="593"/>
      <c r="JF2110" s="593"/>
      <c r="JG2110" s="593"/>
      <c r="JH2110" s="593"/>
      <c r="JI2110" s="593"/>
      <c r="JJ2110" s="593"/>
      <c r="JK2110" s="593"/>
      <c r="JL2110" s="593"/>
      <c r="JM2110" s="593"/>
      <c r="JN2110" s="593"/>
      <c r="JO2110" s="593"/>
      <c r="JP2110" s="593"/>
      <c r="JQ2110" s="593"/>
      <c r="JR2110" s="593"/>
      <c r="JS2110" s="593"/>
      <c r="JT2110" s="593"/>
      <c r="JU2110" s="593"/>
      <c r="JV2110" s="593"/>
      <c r="JW2110" s="593"/>
      <c r="JX2110" s="593"/>
      <c r="JY2110" s="593"/>
      <c r="JZ2110" s="593"/>
      <c r="KA2110" s="593"/>
      <c r="KB2110" s="593"/>
      <c r="KC2110" s="593"/>
      <c r="KD2110" s="593"/>
      <c r="KE2110" s="593"/>
      <c r="KF2110" s="593"/>
      <c r="KG2110" s="593"/>
      <c r="KH2110" s="593"/>
      <c r="KI2110" s="593"/>
      <c r="KJ2110" s="593"/>
      <c r="KK2110" s="593"/>
      <c r="KL2110" s="593"/>
      <c r="KM2110" s="593"/>
      <c r="KN2110" s="593"/>
      <c r="KO2110" s="593"/>
      <c r="KP2110" s="593"/>
      <c r="KQ2110" s="593"/>
      <c r="KR2110" s="593"/>
      <c r="KS2110" s="593"/>
      <c r="KT2110" s="593"/>
      <c r="KU2110" s="593"/>
      <c r="KV2110" s="593"/>
      <c r="KW2110" s="593"/>
      <c r="KX2110" s="593"/>
      <c r="KY2110" s="593"/>
      <c r="KZ2110" s="593"/>
      <c r="LA2110" s="593"/>
      <c r="LB2110" s="593"/>
      <c r="LC2110" s="593"/>
      <c r="LD2110" s="593"/>
      <c r="LE2110" s="593"/>
      <c r="LF2110" s="593"/>
      <c r="LG2110" s="593"/>
      <c r="LH2110" s="593"/>
      <c r="LI2110" s="593"/>
      <c r="LJ2110" s="593"/>
      <c r="LK2110" s="593"/>
      <c r="LL2110" s="593"/>
      <c r="LM2110" s="593"/>
      <c r="LN2110" s="593"/>
      <c r="LO2110" s="593"/>
      <c r="LP2110" s="593"/>
      <c r="LQ2110" s="593"/>
      <c r="LR2110" s="593"/>
      <c r="LS2110" s="593"/>
      <c r="LT2110" s="593"/>
      <c r="LU2110" s="593"/>
      <c r="LV2110" s="593"/>
      <c r="LW2110" s="593"/>
      <c r="LX2110" s="593"/>
      <c r="LY2110" s="593"/>
      <c r="LZ2110" s="593"/>
      <c r="MA2110" s="593"/>
      <c r="MB2110" s="593"/>
      <c r="MC2110" s="593"/>
      <c r="MD2110" s="593"/>
      <c r="ME2110" s="593"/>
      <c r="MF2110" s="593"/>
      <c r="MG2110" s="593"/>
      <c r="MH2110" s="593"/>
      <c r="MI2110" s="593"/>
      <c r="MJ2110" s="593"/>
      <c r="MK2110" s="593"/>
      <c r="ML2110" s="593"/>
      <c r="MM2110" s="593"/>
      <c r="MN2110" s="593"/>
      <c r="MO2110" s="593"/>
      <c r="MP2110" s="593"/>
      <c r="MQ2110" s="593"/>
      <c r="MR2110" s="593"/>
      <c r="MS2110" s="593"/>
      <c r="MT2110" s="593"/>
      <c r="MU2110" s="593"/>
      <c r="MV2110" s="593"/>
      <c r="MW2110" s="593"/>
      <c r="MX2110" s="593"/>
      <c r="MY2110" s="593"/>
      <c r="MZ2110" s="593"/>
      <c r="NA2110" s="593"/>
      <c r="NB2110" s="593"/>
      <c r="NC2110" s="593"/>
      <c r="ND2110" s="593"/>
      <c r="NE2110" s="593"/>
      <c r="NF2110" s="593"/>
      <c r="NG2110" s="593"/>
      <c r="NH2110" s="593"/>
      <c r="NI2110" s="593"/>
      <c r="NJ2110" s="593"/>
      <c r="NK2110" s="593"/>
      <c r="NL2110" s="593"/>
      <c r="NM2110" s="593"/>
      <c r="NN2110" s="593"/>
      <c r="NO2110" s="593"/>
      <c r="NP2110" s="593"/>
      <c r="NQ2110" s="593"/>
      <c r="NR2110" s="593"/>
      <c r="NS2110" s="593"/>
      <c r="NT2110" s="593"/>
      <c r="NU2110" s="593"/>
      <c r="NV2110" s="593"/>
      <c r="NW2110" s="593"/>
      <c r="NX2110" s="593"/>
      <c r="NY2110" s="593"/>
      <c r="NZ2110" s="593"/>
      <c r="OA2110" s="593"/>
      <c r="OB2110" s="593"/>
      <c r="OC2110" s="593"/>
      <c r="OD2110" s="593"/>
      <c r="OE2110" s="593"/>
      <c r="OF2110" s="593"/>
      <c r="OG2110" s="593"/>
      <c r="OH2110" s="593"/>
      <c r="OI2110" s="593"/>
      <c r="OJ2110" s="593"/>
      <c r="OK2110" s="593"/>
      <c r="OL2110" s="593"/>
      <c r="OM2110" s="593"/>
      <c r="ON2110" s="593"/>
      <c r="OO2110" s="593"/>
      <c r="OP2110" s="593"/>
      <c r="OQ2110" s="593"/>
      <c r="OR2110" s="593"/>
      <c r="OS2110" s="593"/>
      <c r="OT2110" s="593"/>
      <c r="OU2110" s="593"/>
      <c r="OV2110" s="593"/>
      <c r="OW2110" s="593"/>
      <c r="OX2110" s="593"/>
      <c r="OY2110" s="593"/>
      <c r="OZ2110" s="593"/>
      <c r="PA2110" s="593"/>
      <c r="PB2110" s="593"/>
      <c r="PC2110" s="593"/>
      <c r="PD2110" s="593"/>
      <c r="PE2110" s="593"/>
      <c r="PF2110" s="593"/>
      <c r="PG2110" s="593"/>
      <c r="PH2110" s="593"/>
      <c r="PI2110" s="593"/>
      <c r="PJ2110" s="593"/>
      <c r="PK2110" s="593"/>
      <c r="PL2110" s="593"/>
      <c r="PM2110" s="593"/>
      <c r="PN2110" s="593"/>
      <c r="PO2110" s="593"/>
      <c r="PP2110" s="593"/>
      <c r="PQ2110" s="593"/>
      <c r="PR2110" s="593"/>
      <c r="PS2110" s="593"/>
      <c r="PT2110" s="593"/>
      <c r="PU2110" s="593"/>
      <c r="PV2110" s="593"/>
      <c r="PW2110" s="593"/>
      <c r="PX2110" s="593"/>
      <c r="PY2110" s="593"/>
      <c r="PZ2110" s="593"/>
      <c r="QA2110" s="593"/>
      <c r="QB2110" s="593"/>
      <c r="QC2110" s="593"/>
      <c r="QD2110" s="593"/>
      <c r="QE2110" s="593"/>
      <c r="QF2110" s="593"/>
      <c r="QG2110" s="593"/>
      <c r="QH2110" s="593"/>
      <c r="QI2110" s="593"/>
      <c r="QJ2110" s="593"/>
      <c r="QK2110" s="593"/>
      <c r="QL2110" s="593"/>
      <c r="QM2110" s="593"/>
      <c r="QN2110" s="593"/>
      <c r="QO2110" s="593"/>
      <c r="QP2110" s="593"/>
      <c r="QQ2110" s="593"/>
      <c r="QR2110" s="593"/>
      <c r="QS2110" s="593"/>
      <c r="QT2110" s="593"/>
      <c r="QU2110" s="593"/>
      <c r="QV2110" s="593"/>
      <c r="QW2110" s="593"/>
      <c r="QX2110" s="593"/>
      <c r="QY2110" s="593"/>
      <c r="QZ2110" s="593"/>
      <c r="RA2110" s="593"/>
      <c r="RB2110" s="593"/>
      <c r="RC2110" s="593"/>
      <c r="RD2110" s="593"/>
      <c r="RE2110" s="593"/>
      <c r="RF2110" s="593"/>
      <c r="RG2110" s="593"/>
      <c r="RH2110" s="593"/>
      <c r="RI2110" s="593"/>
      <c r="RJ2110" s="593"/>
      <c r="RK2110" s="593"/>
      <c r="RL2110" s="593"/>
      <c r="RM2110" s="593"/>
      <c r="RN2110" s="593"/>
      <c r="RO2110" s="593"/>
      <c r="RP2110" s="593"/>
      <c r="RQ2110" s="593"/>
      <c r="RR2110" s="593"/>
      <c r="RS2110" s="593"/>
      <c r="RT2110" s="593"/>
      <c r="RU2110" s="593"/>
      <c r="RV2110" s="593"/>
      <c r="RW2110" s="593"/>
      <c r="RX2110" s="593"/>
      <c r="RY2110" s="593"/>
      <c r="RZ2110" s="593"/>
      <c r="SA2110" s="593"/>
      <c r="SB2110" s="593"/>
      <c r="SC2110" s="593"/>
      <c r="SD2110" s="593"/>
      <c r="SE2110" s="593"/>
      <c r="SF2110" s="593"/>
      <c r="SG2110" s="593"/>
      <c r="SH2110" s="593"/>
      <c r="SI2110" s="593"/>
      <c r="SJ2110" s="593"/>
      <c r="SK2110" s="593"/>
      <c r="SL2110" s="593"/>
      <c r="SM2110" s="593"/>
      <c r="SN2110" s="593"/>
      <c r="SO2110" s="593"/>
      <c r="SP2110" s="593"/>
      <c r="SQ2110" s="593"/>
      <c r="SR2110" s="593"/>
      <c r="SS2110" s="593"/>
      <c r="ST2110" s="593"/>
      <c r="SU2110" s="593"/>
      <c r="SV2110" s="593"/>
      <c r="SW2110" s="593"/>
      <c r="SX2110" s="593"/>
      <c r="SY2110" s="593"/>
      <c r="SZ2110" s="593"/>
      <c r="TA2110" s="593"/>
      <c r="TB2110" s="593"/>
      <c r="TC2110" s="593"/>
      <c r="TD2110" s="593"/>
      <c r="TE2110" s="593"/>
      <c r="TF2110" s="593"/>
      <c r="TG2110" s="593"/>
      <c r="TH2110" s="593"/>
      <c r="TI2110" s="593"/>
      <c r="TJ2110" s="593"/>
      <c r="TK2110" s="593"/>
      <c r="TL2110" s="593"/>
      <c r="TM2110" s="593"/>
      <c r="TN2110" s="593"/>
      <c r="TO2110" s="593"/>
      <c r="TP2110" s="593"/>
      <c r="TQ2110" s="593"/>
      <c r="TR2110" s="593"/>
      <c r="TS2110" s="593"/>
      <c r="TT2110" s="593"/>
      <c r="TU2110" s="593"/>
      <c r="TV2110" s="593"/>
      <c r="TW2110" s="593"/>
      <c r="TX2110" s="593"/>
      <c r="TY2110" s="593"/>
      <c r="TZ2110" s="593"/>
      <c r="UA2110" s="593"/>
      <c r="UB2110" s="593"/>
      <c r="UC2110" s="593"/>
      <c r="UD2110" s="593"/>
      <c r="UE2110" s="593"/>
      <c r="UF2110" s="593"/>
      <c r="UG2110" s="593"/>
      <c r="UH2110" s="593"/>
      <c r="UI2110" s="593"/>
      <c r="UJ2110" s="593"/>
      <c r="UK2110" s="593"/>
      <c r="UL2110" s="593"/>
      <c r="UM2110" s="593"/>
      <c r="UN2110" s="593"/>
      <c r="UO2110" s="593"/>
      <c r="UP2110" s="593"/>
      <c r="UQ2110" s="593"/>
      <c r="UR2110" s="593"/>
      <c r="US2110" s="593"/>
      <c r="UT2110" s="593"/>
      <c r="UU2110" s="593"/>
      <c r="UV2110" s="593"/>
      <c r="UW2110" s="593"/>
      <c r="UX2110" s="593"/>
      <c r="UY2110" s="593"/>
      <c r="UZ2110" s="593"/>
      <c r="VA2110" s="593"/>
      <c r="VB2110" s="593"/>
      <c r="VC2110" s="593"/>
      <c r="VD2110" s="593"/>
      <c r="VE2110" s="593"/>
      <c r="VF2110" s="593"/>
      <c r="VG2110" s="593"/>
      <c r="VH2110" s="593"/>
      <c r="VI2110" s="593"/>
      <c r="VJ2110" s="593"/>
      <c r="VK2110" s="593"/>
      <c r="VL2110" s="593"/>
      <c r="VM2110" s="593"/>
      <c r="VN2110" s="593"/>
      <c r="VO2110" s="593"/>
      <c r="VP2110" s="593"/>
      <c r="VQ2110" s="593"/>
      <c r="VR2110" s="593"/>
      <c r="VS2110" s="593"/>
      <c r="VT2110" s="593"/>
      <c r="VU2110" s="593"/>
      <c r="VV2110" s="593"/>
      <c r="VW2110" s="593"/>
      <c r="VX2110" s="593"/>
      <c r="VY2110" s="593"/>
      <c r="VZ2110" s="593"/>
      <c r="WA2110" s="593"/>
      <c r="WB2110" s="593"/>
      <c r="WC2110" s="593"/>
      <c r="WD2110" s="593"/>
      <c r="WE2110" s="593"/>
      <c r="WF2110" s="593"/>
      <c r="WG2110" s="593"/>
      <c r="WH2110" s="593"/>
      <c r="WI2110" s="593"/>
      <c r="WJ2110" s="593"/>
      <c r="WK2110" s="593"/>
      <c r="WL2110" s="593"/>
      <c r="WM2110" s="593"/>
      <c r="WN2110" s="593"/>
      <c r="WO2110" s="593"/>
      <c r="WP2110" s="593"/>
      <c r="WQ2110" s="593"/>
      <c r="WR2110" s="593"/>
      <c r="WS2110" s="593"/>
      <c r="WT2110" s="593"/>
      <c r="WU2110" s="593"/>
      <c r="WV2110" s="593"/>
      <c r="WW2110" s="593"/>
      <c r="WX2110" s="593"/>
      <c r="WY2110" s="593"/>
      <c r="WZ2110" s="593"/>
      <c r="XA2110" s="593"/>
      <c r="XB2110" s="593"/>
      <c r="XC2110" s="593"/>
      <c r="XD2110" s="593"/>
      <c r="XE2110" s="593"/>
      <c r="XF2110" s="593"/>
      <c r="XG2110" s="593"/>
      <c r="XH2110" s="593"/>
      <c r="XI2110" s="593"/>
      <c r="XJ2110" s="593"/>
      <c r="XK2110" s="593"/>
      <c r="XL2110" s="593"/>
      <c r="XM2110" s="593"/>
      <c r="XN2110" s="593"/>
      <c r="XO2110" s="593"/>
      <c r="XP2110" s="593"/>
      <c r="XQ2110" s="593"/>
      <c r="XR2110" s="593"/>
      <c r="XS2110" s="593"/>
      <c r="XT2110" s="593"/>
      <c r="XU2110" s="593"/>
      <c r="XV2110" s="593"/>
      <c r="XW2110" s="593"/>
      <c r="XX2110" s="593"/>
      <c r="XY2110" s="593"/>
      <c r="XZ2110" s="593"/>
      <c r="YA2110" s="593"/>
      <c r="YB2110" s="593"/>
      <c r="YC2110" s="593"/>
      <c r="YD2110" s="593"/>
      <c r="YE2110" s="593"/>
      <c r="YF2110" s="593"/>
      <c r="YG2110" s="593"/>
      <c r="YH2110" s="593"/>
      <c r="YI2110" s="593"/>
      <c r="YJ2110" s="593"/>
      <c r="YK2110" s="593"/>
      <c r="YL2110" s="593"/>
      <c r="YM2110" s="593"/>
      <c r="YN2110" s="593"/>
      <c r="YO2110" s="593"/>
      <c r="YP2110" s="593"/>
      <c r="YQ2110" s="593"/>
      <c r="YR2110" s="593"/>
      <c r="YS2110" s="593"/>
      <c r="YT2110" s="593"/>
      <c r="YU2110" s="593"/>
      <c r="YV2110" s="593"/>
      <c r="YW2110" s="593"/>
      <c r="YX2110" s="593"/>
      <c r="YY2110" s="593"/>
      <c r="YZ2110" s="593"/>
      <c r="ZA2110" s="593"/>
      <c r="ZB2110" s="593"/>
      <c r="ZC2110" s="593"/>
      <c r="ZD2110" s="593"/>
      <c r="ZE2110" s="593"/>
      <c r="ZF2110" s="593"/>
      <c r="ZG2110" s="593"/>
      <c r="ZH2110" s="593"/>
      <c r="ZI2110" s="593"/>
      <c r="ZJ2110" s="593"/>
      <c r="ZK2110" s="593"/>
      <c r="ZL2110" s="593"/>
      <c r="ZM2110" s="593"/>
      <c r="ZN2110" s="593"/>
      <c r="ZO2110" s="593"/>
      <c r="ZP2110" s="593"/>
      <c r="ZQ2110" s="593"/>
      <c r="ZR2110" s="593"/>
      <c r="ZS2110" s="593"/>
      <c r="ZT2110" s="593"/>
      <c r="ZU2110" s="593"/>
      <c r="ZV2110" s="593"/>
      <c r="ZW2110" s="593"/>
      <c r="ZX2110" s="593"/>
      <c r="ZY2110" s="593"/>
      <c r="ZZ2110" s="593"/>
      <c r="AAA2110" s="593"/>
      <c r="AAB2110" s="593"/>
      <c r="AAC2110" s="593"/>
      <c r="AAD2110" s="593"/>
      <c r="AAE2110" s="593"/>
      <c r="AAF2110" s="593"/>
      <c r="AAG2110" s="593"/>
      <c r="AAH2110" s="593"/>
      <c r="AAI2110" s="593"/>
      <c r="AAJ2110" s="593"/>
      <c r="AAK2110" s="593"/>
      <c r="AAL2110" s="593"/>
      <c r="AAM2110" s="593"/>
      <c r="AAN2110" s="593"/>
      <c r="AAO2110" s="593"/>
      <c r="AAP2110" s="593"/>
      <c r="AAQ2110" s="593"/>
      <c r="AAR2110" s="593"/>
      <c r="AAS2110" s="593"/>
      <c r="AAT2110" s="593"/>
      <c r="AAU2110" s="593"/>
      <c r="AAV2110" s="593"/>
      <c r="AAW2110" s="593"/>
      <c r="AAX2110" s="593"/>
      <c r="AAY2110" s="593"/>
      <c r="AAZ2110" s="593"/>
      <c r="ABA2110" s="593"/>
      <c r="ABB2110" s="593"/>
      <c r="ABC2110" s="593"/>
      <c r="ABD2110" s="593"/>
      <c r="ABE2110" s="593"/>
      <c r="ABF2110" s="593"/>
      <c r="ABG2110" s="593"/>
      <c r="ABH2110" s="593"/>
      <c r="ABI2110" s="593"/>
      <c r="ABJ2110" s="593"/>
      <c r="ABK2110" s="593"/>
      <c r="ABL2110" s="593"/>
      <c r="ABM2110" s="593"/>
      <c r="ABN2110" s="593"/>
      <c r="ABO2110" s="593"/>
      <c r="ABP2110" s="593"/>
      <c r="ABQ2110" s="593"/>
      <c r="ABR2110" s="593"/>
      <c r="ABS2110" s="593"/>
      <c r="ABT2110" s="593"/>
      <c r="ABU2110" s="593"/>
      <c r="ABV2110" s="593"/>
      <c r="ABW2110" s="593"/>
      <c r="ABX2110" s="593"/>
      <c r="ABY2110" s="593"/>
      <c r="ABZ2110" s="593"/>
      <c r="ACA2110" s="593"/>
      <c r="ACB2110" s="593"/>
      <c r="ACC2110" s="593"/>
      <c r="ACD2110" s="593"/>
      <c r="ACE2110" s="593"/>
      <c r="ACF2110" s="593"/>
      <c r="ACG2110" s="593"/>
      <c r="ACH2110" s="593"/>
      <c r="ACI2110" s="593"/>
      <c r="ACJ2110" s="593"/>
      <c r="ACK2110" s="593"/>
      <c r="ACL2110" s="593"/>
      <c r="ACM2110" s="593"/>
      <c r="ACN2110" s="593"/>
      <c r="ACO2110" s="593"/>
      <c r="ACP2110" s="593"/>
      <c r="ACQ2110" s="593"/>
      <c r="ACR2110" s="593"/>
      <c r="ACS2110" s="593"/>
      <c r="ACT2110" s="593"/>
      <c r="ACU2110" s="593"/>
      <c r="ACV2110" s="593"/>
      <c r="ACW2110" s="593"/>
      <c r="ACX2110" s="593"/>
      <c r="ACY2110" s="593"/>
      <c r="ACZ2110" s="593"/>
      <c r="ADA2110" s="593"/>
      <c r="ADB2110" s="593"/>
      <c r="ADC2110" s="593"/>
      <c r="ADD2110" s="593"/>
      <c r="ADE2110" s="593"/>
      <c r="ADF2110" s="593"/>
      <c r="ADG2110" s="593"/>
      <c r="ADH2110" s="593"/>
      <c r="ADI2110" s="593"/>
      <c r="ADJ2110" s="593"/>
      <c r="ADK2110" s="593"/>
      <c r="ADL2110" s="593"/>
      <c r="ADM2110" s="593"/>
      <c r="ADN2110" s="593"/>
      <c r="ADO2110" s="593"/>
      <c r="ADP2110" s="593"/>
      <c r="ADQ2110" s="593"/>
      <c r="ADR2110" s="593"/>
      <c r="ADS2110" s="593"/>
      <c r="ADT2110" s="593"/>
      <c r="ADU2110" s="593"/>
      <c r="ADV2110" s="593"/>
      <c r="ADW2110" s="593"/>
      <c r="ADX2110" s="593"/>
      <c r="ADY2110" s="593"/>
      <c r="ADZ2110" s="593"/>
      <c r="AEA2110" s="593"/>
      <c r="AEB2110" s="593"/>
      <c r="AEC2110" s="593"/>
      <c r="AED2110" s="593"/>
      <c r="AEE2110" s="593"/>
      <c r="AEF2110" s="593"/>
      <c r="AEG2110" s="593"/>
      <c r="AEH2110" s="593"/>
      <c r="AEI2110" s="593"/>
      <c r="AEJ2110" s="593"/>
      <c r="AEK2110" s="593"/>
      <c r="AEL2110" s="593"/>
      <c r="AEM2110" s="593"/>
      <c r="AEN2110" s="593"/>
      <c r="AEO2110" s="593"/>
      <c r="AEP2110" s="593"/>
      <c r="AEQ2110" s="593"/>
      <c r="AER2110" s="593"/>
      <c r="AES2110" s="593"/>
      <c r="AET2110" s="593"/>
      <c r="AEU2110" s="593"/>
      <c r="AEV2110" s="593"/>
      <c r="AEW2110" s="593"/>
      <c r="AEX2110" s="593"/>
      <c r="AEY2110" s="593"/>
      <c r="AEZ2110" s="593"/>
      <c r="AFA2110" s="593"/>
      <c r="AFB2110" s="593"/>
      <c r="AFC2110" s="593"/>
      <c r="AFD2110" s="593"/>
      <c r="AFE2110" s="593"/>
      <c r="AFF2110" s="593"/>
      <c r="AFG2110" s="593"/>
      <c r="AFH2110" s="593"/>
      <c r="AFI2110" s="593"/>
      <c r="AFJ2110" s="593"/>
      <c r="AFK2110" s="593"/>
      <c r="AFL2110" s="593"/>
      <c r="AFM2110" s="593"/>
      <c r="AFN2110" s="593"/>
      <c r="AFO2110" s="593"/>
      <c r="AFP2110" s="593"/>
      <c r="AFQ2110" s="593"/>
      <c r="AFR2110" s="593"/>
      <c r="AFS2110" s="593"/>
      <c r="AFT2110" s="593"/>
      <c r="AFU2110" s="593"/>
      <c r="AFV2110" s="593"/>
      <c r="AFW2110" s="593"/>
      <c r="AFX2110" s="593"/>
      <c r="AFY2110" s="593"/>
      <c r="AFZ2110" s="593"/>
      <c r="AGA2110" s="593"/>
      <c r="AGB2110" s="593"/>
      <c r="AGC2110" s="593"/>
      <c r="AGD2110" s="593"/>
      <c r="AGE2110" s="593"/>
      <c r="AGF2110" s="593"/>
      <c r="AGG2110" s="593"/>
      <c r="AGH2110" s="593"/>
      <c r="AGI2110" s="593"/>
      <c r="AGJ2110" s="593"/>
      <c r="AGK2110" s="593"/>
      <c r="AGL2110" s="593"/>
      <c r="AGM2110" s="593"/>
      <c r="AGN2110" s="593"/>
      <c r="AGO2110" s="593"/>
      <c r="AGP2110" s="593"/>
      <c r="AGQ2110" s="593"/>
      <c r="AGR2110" s="593"/>
      <c r="AGS2110" s="593"/>
      <c r="AGT2110" s="593"/>
      <c r="AGU2110" s="593"/>
      <c r="AGV2110" s="593"/>
      <c r="AGW2110" s="593"/>
      <c r="AGX2110" s="593"/>
      <c r="AGY2110" s="593"/>
      <c r="AGZ2110" s="593"/>
      <c r="AHA2110" s="593"/>
      <c r="AHB2110" s="593"/>
      <c r="AHC2110" s="593"/>
      <c r="AHD2110" s="593"/>
      <c r="AHE2110" s="593"/>
      <c r="AHF2110" s="593"/>
      <c r="AHG2110" s="593"/>
      <c r="AHH2110" s="593"/>
      <c r="AHI2110" s="593"/>
      <c r="AHJ2110" s="593"/>
      <c r="AHK2110" s="593"/>
      <c r="AHL2110" s="593"/>
      <c r="AHM2110" s="593"/>
      <c r="AHN2110" s="593"/>
      <c r="AHO2110" s="593"/>
      <c r="AHP2110" s="593"/>
      <c r="AHQ2110" s="593"/>
      <c r="AHR2110" s="593"/>
      <c r="AHS2110" s="593"/>
      <c r="AHT2110" s="593"/>
      <c r="AHU2110" s="593"/>
      <c r="AHV2110" s="593"/>
      <c r="AHW2110" s="593"/>
      <c r="AHX2110" s="593"/>
      <c r="AHY2110" s="593"/>
      <c r="AHZ2110" s="593"/>
      <c r="AIA2110" s="593"/>
      <c r="AIB2110" s="593"/>
      <c r="AIC2110" s="593"/>
      <c r="AID2110" s="593"/>
      <c r="AIE2110" s="593"/>
      <c r="AIF2110" s="593"/>
      <c r="AIG2110" s="593"/>
      <c r="AIH2110" s="593"/>
      <c r="AII2110" s="593"/>
      <c r="AIJ2110" s="593"/>
      <c r="AIK2110" s="593"/>
      <c r="AIL2110" s="593"/>
      <c r="AIM2110" s="593"/>
      <c r="AIN2110" s="593"/>
      <c r="AIO2110" s="593"/>
      <c r="AIP2110" s="593"/>
      <c r="AIQ2110" s="593"/>
      <c r="AIR2110" s="593"/>
      <c r="AIS2110" s="593"/>
      <c r="AIT2110" s="593"/>
      <c r="AIU2110" s="593"/>
      <c r="AIV2110" s="593"/>
      <c r="AIW2110" s="593"/>
      <c r="AIX2110" s="593"/>
      <c r="AIY2110" s="593"/>
      <c r="AIZ2110" s="593"/>
      <c r="AJA2110" s="593"/>
      <c r="AJB2110" s="593"/>
      <c r="AJC2110" s="593"/>
      <c r="AJD2110" s="593"/>
      <c r="AJE2110" s="593"/>
      <c r="AJF2110" s="593"/>
      <c r="AJG2110" s="593"/>
      <c r="AJH2110" s="593"/>
      <c r="AJI2110" s="593"/>
      <c r="AJJ2110" s="593"/>
      <c r="AJK2110" s="593"/>
      <c r="AJL2110" s="593"/>
      <c r="AJM2110" s="593"/>
      <c r="AJN2110" s="593"/>
      <c r="AJO2110" s="593"/>
      <c r="AJP2110" s="593"/>
      <c r="AJQ2110" s="593"/>
      <c r="AJR2110" s="593"/>
      <c r="AJS2110" s="593"/>
      <c r="AJT2110" s="593"/>
      <c r="AJU2110" s="593"/>
      <c r="AJV2110" s="593"/>
      <c r="AJW2110" s="593"/>
      <c r="AJX2110" s="593"/>
      <c r="AJY2110" s="593"/>
      <c r="AJZ2110" s="593"/>
      <c r="AKA2110" s="593"/>
      <c r="AKB2110" s="593"/>
      <c r="AKC2110" s="593"/>
      <c r="AKD2110" s="593"/>
      <c r="AKE2110" s="593"/>
      <c r="AKF2110" s="593"/>
      <c r="AKG2110" s="593"/>
      <c r="AKH2110" s="593"/>
      <c r="AKI2110" s="593"/>
      <c r="AKJ2110" s="593"/>
      <c r="AKK2110" s="593"/>
      <c r="AKL2110" s="593"/>
      <c r="AKM2110" s="593"/>
      <c r="AKN2110" s="593"/>
      <c r="AKO2110" s="593"/>
      <c r="AKP2110" s="593"/>
      <c r="AKQ2110" s="593"/>
      <c r="AKR2110" s="593"/>
      <c r="AKS2110" s="593"/>
      <c r="AKT2110" s="593"/>
      <c r="AKU2110" s="593"/>
      <c r="AKV2110" s="593"/>
      <c r="AKW2110" s="593"/>
      <c r="AKX2110" s="593"/>
      <c r="AKY2110" s="593"/>
      <c r="AKZ2110" s="593"/>
      <c r="ALA2110" s="593"/>
      <c r="ALB2110" s="593"/>
      <c r="ALC2110" s="593"/>
      <c r="ALD2110" s="593"/>
      <c r="ALE2110" s="593"/>
      <c r="ALF2110" s="593"/>
      <c r="ALG2110" s="593"/>
      <c r="ALH2110" s="593"/>
      <c r="ALI2110" s="593"/>
      <c r="ALJ2110" s="593"/>
      <c r="ALK2110" s="593"/>
      <c r="ALL2110" s="593"/>
      <c r="ALM2110" s="593"/>
      <c r="ALN2110" s="593"/>
      <c r="ALO2110" s="593"/>
      <c r="ALP2110" s="593"/>
      <c r="ALQ2110" s="593"/>
      <c r="ALR2110" s="593"/>
      <c r="ALS2110" s="593"/>
      <c r="ALT2110" s="593"/>
      <c r="ALU2110" s="593"/>
      <c r="ALV2110" s="593"/>
      <c r="ALW2110" s="593"/>
      <c r="ALX2110" s="593"/>
      <c r="ALY2110" s="593"/>
      <c r="ALZ2110" s="593"/>
      <c r="AMA2110" s="593"/>
      <c r="AMB2110" s="593"/>
      <c r="AMC2110" s="593"/>
      <c r="AMD2110" s="593"/>
      <c r="AME2110" s="593"/>
      <c r="AMF2110" s="593"/>
      <c r="AMG2110" s="593"/>
      <c r="AMH2110" s="593"/>
      <c r="AMI2110" s="593"/>
      <c r="AMJ2110" s="593"/>
      <c r="AMK2110" s="593"/>
      <c r="AML2110" s="593"/>
      <c r="AMM2110" s="593"/>
      <c r="AMN2110" s="593"/>
      <c r="AMO2110" s="593"/>
      <c r="AMP2110" s="593"/>
      <c r="AMQ2110" s="593"/>
      <c r="AMR2110" s="593"/>
      <c r="AMS2110" s="593"/>
      <c r="AMT2110" s="593"/>
      <c r="AMU2110" s="593"/>
      <c r="AMV2110" s="593"/>
      <c r="AMW2110" s="593"/>
      <c r="AMX2110" s="593"/>
      <c r="AMY2110" s="593"/>
      <c r="AMZ2110" s="593"/>
      <c r="ANA2110" s="593"/>
      <c r="ANB2110" s="593"/>
      <c r="ANC2110" s="593"/>
      <c r="AND2110" s="593"/>
      <c r="ANE2110" s="593"/>
      <c r="ANF2110" s="593"/>
      <c r="ANG2110" s="593"/>
      <c r="ANH2110" s="593"/>
      <c r="ANI2110" s="593"/>
      <c r="ANJ2110" s="593"/>
      <c r="ANK2110" s="593"/>
      <c r="ANL2110" s="593"/>
      <c r="ANM2110" s="593"/>
      <c r="ANN2110" s="593"/>
      <c r="ANO2110" s="593"/>
      <c r="ANP2110" s="593"/>
      <c r="ANQ2110" s="593"/>
      <c r="ANR2110" s="593"/>
      <c r="ANS2110" s="593"/>
      <c r="ANT2110" s="593"/>
      <c r="ANU2110" s="593"/>
      <c r="ANV2110" s="593"/>
      <c r="ANW2110" s="593"/>
      <c r="ANX2110" s="593"/>
      <c r="ANY2110" s="593"/>
      <c r="ANZ2110" s="593"/>
      <c r="AOA2110" s="593"/>
      <c r="AOB2110" s="593"/>
      <c r="AOC2110" s="593"/>
      <c r="AOD2110" s="593"/>
      <c r="AOE2110" s="593"/>
      <c r="AOF2110" s="593"/>
      <c r="AOG2110" s="593"/>
      <c r="AOH2110" s="593"/>
      <c r="AOI2110" s="593"/>
      <c r="AOJ2110" s="593"/>
      <c r="AOK2110" s="593"/>
      <c r="AOL2110" s="593"/>
      <c r="AOM2110" s="593"/>
      <c r="AON2110" s="593"/>
      <c r="AOO2110" s="593"/>
      <c r="AOP2110" s="593"/>
      <c r="AOQ2110" s="593"/>
      <c r="AOR2110" s="593"/>
      <c r="AOS2110" s="593"/>
      <c r="AOT2110" s="593"/>
      <c r="AOU2110" s="593"/>
      <c r="AOV2110" s="593"/>
      <c r="AOW2110" s="593"/>
      <c r="AOX2110" s="593"/>
      <c r="AOY2110" s="593"/>
      <c r="AOZ2110" s="593"/>
      <c r="APA2110" s="593"/>
      <c r="APB2110" s="593"/>
      <c r="APC2110" s="593"/>
      <c r="APD2110" s="593"/>
      <c r="APE2110" s="593"/>
      <c r="APF2110" s="593"/>
      <c r="APG2110" s="593"/>
      <c r="APH2110" s="593"/>
      <c r="API2110" s="593"/>
      <c r="APJ2110" s="593"/>
      <c r="APK2110" s="593"/>
      <c r="APL2110" s="593"/>
      <c r="APM2110" s="593"/>
      <c r="APN2110" s="593"/>
      <c r="APO2110" s="593"/>
      <c r="APP2110" s="593"/>
      <c r="APQ2110" s="593"/>
      <c r="APR2110" s="593"/>
      <c r="APS2110" s="593"/>
      <c r="APT2110" s="593"/>
      <c r="APU2110" s="593"/>
      <c r="APV2110" s="593"/>
      <c r="APW2110" s="593"/>
      <c r="APX2110" s="593"/>
      <c r="APY2110" s="593"/>
      <c r="APZ2110" s="593"/>
      <c r="AQA2110" s="593"/>
      <c r="AQB2110" s="593"/>
      <c r="AQC2110" s="593"/>
      <c r="AQD2110" s="593"/>
      <c r="AQE2110" s="593"/>
      <c r="AQF2110" s="593"/>
      <c r="AQG2110" s="593"/>
      <c r="AQH2110" s="593"/>
      <c r="AQI2110" s="593"/>
      <c r="AQJ2110" s="593"/>
      <c r="AQK2110" s="593"/>
      <c r="AQL2110" s="593"/>
      <c r="AQM2110" s="593"/>
      <c r="AQN2110" s="593"/>
      <c r="AQO2110" s="593"/>
      <c r="AQP2110" s="593"/>
      <c r="AQQ2110" s="593"/>
      <c r="AQR2110" s="593"/>
      <c r="AQS2110" s="593"/>
      <c r="AQT2110" s="593"/>
      <c r="AQU2110" s="593"/>
      <c r="AQV2110" s="593"/>
      <c r="AQW2110" s="593"/>
      <c r="AQX2110" s="593"/>
      <c r="AQY2110" s="593"/>
      <c r="AQZ2110" s="593"/>
      <c r="ARA2110" s="593"/>
      <c r="ARB2110" s="593"/>
      <c r="ARC2110" s="593"/>
      <c r="ARD2110" s="593"/>
      <c r="ARE2110" s="593"/>
      <c r="ARF2110" s="593"/>
      <c r="ARG2110" s="593"/>
      <c r="ARH2110" s="593"/>
      <c r="ARI2110" s="593"/>
      <c r="ARJ2110" s="593"/>
      <c r="ARK2110" s="593"/>
      <c r="ARL2110" s="593"/>
      <c r="ARM2110" s="593"/>
      <c r="ARN2110" s="593"/>
      <c r="ARO2110" s="593"/>
      <c r="ARP2110" s="593"/>
      <c r="ARQ2110" s="593"/>
      <c r="ARR2110" s="593"/>
      <c r="ARS2110" s="593"/>
      <c r="ART2110" s="593"/>
      <c r="ARU2110" s="593"/>
      <c r="ARV2110" s="593"/>
      <c r="ARW2110" s="593"/>
      <c r="ARX2110" s="593"/>
      <c r="ARY2110" s="593"/>
      <c r="ARZ2110" s="593"/>
      <c r="ASA2110" s="593"/>
      <c r="ASB2110" s="593"/>
      <c r="ASC2110" s="593"/>
      <c r="ASD2110" s="593"/>
      <c r="ASE2110" s="593"/>
      <c r="ASF2110" s="593"/>
      <c r="ASG2110" s="593"/>
      <c r="ASH2110" s="593"/>
      <c r="ASI2110" s="593"/>
      <c r="ASJ2110" s="593"/>
      <c r="ASK2110" s="593"/>
      <c r="ASL2110" s="593"/>
      <c r="ASM2110" s="593"/>
      <c r="ASN2110" s="593"/>
      <c r="ASO2110" s="593"/>
      <c r="ASP2110" s="593"/>
      <c r="ASQ2110" s="593"/>
      <c r="ASR2110" s="593"/>
      <c r="ASS2110" s="593"/>
      <c r="AST2110" s="593"/>
      <c r="ASU2110" s="593"/>
      <c r="ASV2110" s="593"/>
      <c r="ASW2110" s="593"/>
      <c r="ASX2110" s="593"/>
      <c r="ASY2110" s="593"/>
      <c r="ASZ2110" s="593"/>
      <c r="ATA2110" s="593"/>
      <c r="ATB2110" s="593"/>
      <c r="ATC2110" s="593"/>
      <c r="ATD2110" s="593"/>
      <c r="ATE2110" s="593"/>
      <c r="ATF2110" s="593"/>
      <c r="ATG2110" s="593"/>
      <c r="ATH2110" s="593"/>
      <c r="ATI2110" s="593"/>
      <c r="ATJ2110" s="593"/>
      <c r="ATK2110" s="593"/>
      <c r="ATL2110" s="593"/>
      <c r="ATM2110" s="593"/>
      <c r="ATN2110" s="593"/>
      <c r="ATO2110" s="593"/>
      <c r="ATP2110" s="593"/>
      <c r="ATQ2110" s="593"/>
      <c r="ATR2110" s="593"/>
      <c r="ATS2110" s="593"/>
      <c r="ATT2110" s="593"/>
      <c r="ATU2110" s="593"/>
      <c r="ATV2110" s="593"/>
      <c r="ATW2110" s="593"/>
      <c r="ATX2110" s="593"/>
      <c r="ATY2110" s="593"/>
      <c r="ATZ2110" s="593"/>
      <c r="AUA2110" s="593"/>
      <c r="AUB2110" s="593"/>
      <c r="AUC2110" s="593"/>
      <c r="AUD2110" s="593"/>
      <c r="AUE2110" s="593"/>
      <c r="AUF2110" s="593"/>
      <c r="AUG2110" s="593"/>
      <c r="AUH2110" s="593"/>
      <c r="AUI2110" s="593"/>
      <c r="AUJ2110" s="593"/>
      <c r="AUK2110" s="593"/>
      <c r="AUL2110" s="593"/>
      <c r="AUM2110" s="593"/>
      <c r="AUN2110" s="593"/>
      <c r="AUO2110" s="593"/>
      <c r="AUP2110" s="593"/>
      <c r="AUQ2110" s="593"/>
      <c r="AUR2110" s="593"/>
      <c r="AUS2110" s="593"/>
      <c r="AUT2110" s="593"/>
      <c r="AUU2110" s="593"/>
      <c r="AUV2110" s="593"/>
      <c r="AUW2110" s="593"/>
      <c r="AUX2110" s="593"/>
      <c r="AUY2110" s="593"/>
      <c r="AUZ2110" s="593"/>
      <c r="AVA2110" s="593"/>
      <c r="AVB2110" s="593"/>
      <c r="AVC2110" s="593"/>
      <c r="AVD2110" s="593"/>
      <c r="AVE2110" s="593"/>
      <c r="AVF2110" s="593"/>
      <c r="AVG2110" s="593"/>
      <c r="AVH2110" s="593"/>
      <c r="AVI2110" s="593"/>
      <c r="AVJ2110" s="593"/>
      <c r="AVK2110" s="593"/>
    </row>
    <row r="2111" spans="1:1259">
      <c r="A2111" s="697"/>
      <c r="B2111" s="558">
        <v>44574</v>
      </c>
      <c r="C2111" s="558">
        <v>44575</v>
      </c>
      <c r="D2111" s="676" t="s">
        <v>1067</v>
      </c>
      <c r="E2111" s="524" t="s">
        <v>1376</v>
      </c>
      <c r="F2111" s="665"/>
      <c r="G2111" s="676">
        <v>2022</v>
      </c>
      <c r="H2111" s="676">
        <v>6</v>
      </c>
      <c r="I2111" s="687"/>
      <c r="J2111" s="677"/>
      <c r="K2111" s="676" t="s">
        <v>1371</v>
      </c>
      <c r="L2111" s="677" t="s">
        <v>1370</v>
      </c>
      <c r="M2111" s="677">
        <v>44574</v>
      </c>
      <c r="N2111" s="677">
        <v>44713</v>
      </c>
      <c r="O2111" s="677"/>
      <c r="P2111" s="677"/>
      <c r="Q2111" s="677"/>
      <c r="R2111" s="677"/>
      <c r="S2111" s="676" t="s">
        <v>1118</v>
      </c>
      <c r="T2111" s="676">
        <v>60</v>
      </c>
      <c r="U2111" s="676" t="s">
        <v>1113</v>
      </c>
      <c r="V2111" s="676" t="s">
        <v>986</v>
      </c>
      <c r="W2111" s="678">
        <v>360</v>
      </c>
      <c r="X2111" s="551">
        <v>832</v>
      </c>
      <c r="Y2111" s="693">
        <v>299520</v>
      </c>
      <c r="Z2111" s="667">
        <v>0.53</v>
      </c>
      <c r="AA2111" s="682">
        <f>Y2111*Z2111</f>
        <v>158745.60000000001</v>
      </c>
      <c r="AB2111" s="521"/>
      <c r="AC2111" s="668">
        <v>0</v>
      </c>
      <c r="AD2111" s="676"/>
      <c r="AE2111" s="669"/>
      <c r="AF2111" s="695">
        <f>AA2111+AD2111+AE2111</f>
        <v>158745.60000000001</v>
      </c>
      <c r="AG2111" s="665" t="s">
        <v>1073</v>
      </c>
      <c r="AH2111" s="641"/>
      <c r="AI2111" s="676">
        <v>60</v>
      </c>
      <c r="AJ2111" s="665" t="s">
        <v>1291</v>
      </c>
      <c r="AK2111" s="676" t="s">
        <v>1285</v>
      </c>
      <c r="AL2111" s="696">
        <v>63134</v>
      </c>
      <c r="AM2111" s="665" t="s">
        <v>52</v>
      </c>
      <c r="AN2111" s="665" t="s">
        <v>1076</v>
      </c>
      <c r="AO2111" s="665"/>
      <c r="AP2111" s="676"/>
      <c r="AQ2111" s="676"/>
      <c r="AR2111" s="676" t="s">
        <v>1222</v>
      </c>
      <c r="AS2111" s="523" t="s">
        <v>1077</v>
      </c>
      <c r="AT2111" s="523"/>
      <c r="AU2111" s="523" t="s">
        <v>1078</v>
      </c>
      <c r="AV2111" s="674"/>
      <c r="AW2111" s="673" t="str">
        <f>U2111</f>
        <v>TBD</v>
      </c>
      <c r="AX2111" s="673" cm="1">
        <f t="array" ref="AX2111">SUM(MID(0&amp;AW2111,LARGE(INDEX(ISNUMBER(--MID(AW2111,ROW($1:$8),1))*ROW($1:$8),),ROW($1:$8))+1,1)*10^ROW($1:$8)/10)</f>
        <v>0</v>
      </c>
      <c r="AY2111" s="673" t="e">
        <f>VLOOKUP($AX2111,'Item Master Data'!$A:$F,3,FALSE)</f>
        <v>#N/A</v>
      </c>
      <c r="AZ2111" s="673" t="e">
        <f>VLOOKUP($AX2111,'Item Master Data'!$A:$F,6,FALSE)</f>
        <v>#N/A</v>
      </c>
      <c r="BA2111" s="673" t="e">
        <f>X2111/BB2111</f>
        <v>#N/A</v>
      </c>
      <c r="BB2111" s="673" t="e">
        <f>VLOOKUP(AX2111,'Item Master Data'!$A:$G,7,FALSE)</f>
        <v>#N/A</v>
      </c>
      <c r="BC2111" s="673"/>
      <c r="BD2111" s="673" t="e">
        <f>W2111-AZ2111</f>
        <v>#N/A</v>
      </c>
      <c r="BE2111" s="593"/>
      <c r="BF2111" s="593"/>
      <c r="BG2111" s="593"/>
      <c r="BH2111" s="593"/>
      <c r="BI2111" s="593"/>
      <c r="BJ2111" s="593"/>
      <c r="BK2111" s="593"/>
      <c r="BL2111" s="593"/>
      <c r="BM2111" s="593"/>
      <c r="BN2111" s="593"/>
      <c r="BO2111" s="593"/>
      <c r="BP2111" s="593"/>
      <c r="BQ2111" s="593"/>
      <c r="BR2111" s="593"/>
      <c r="BS2111" s="593"/>
      <c r="BT2111" s="593"/>
      <c r="BU2111" s="593"/>
      <c r="BV2111" s="593"/>
      <c r="BW2111" s="593"/>
      <c r="BX2111" s="593"/>
      <c r="BY2111" s="593"/>
      <c r="BZ2111" s="593"/>
      <c r="CA2111" s="593"/>
      <c r="CB2111" s="593"/>
      <c r="CC2111" s="593"/>
      <c r="CD2111" s="593"/>
      <c r="CE2111" s="593"/>
      <c r="CF2111" s="593"/>
      <c r="CG2111" s="593"/>
      <c r="CH2111" s="593"/>
      <c r="CI2111" s="593"/>
      <c r="CJ2111" s="593"/>
      <c r="CK2111" s="593"/>
      <c r="CL2111" s="593"/>
      <c r="CM2111" s="593"/>
      <c r="CN2111" s="593"/>
      <c r="CO2111" s="593"/>
      <c r="CP2111" s="593"/>
      <c r="CQ2111" s="593"/>
      <c r="CR2111" s="593"/>
      <c r="CS2111" s="593"/>
      <c r="CT2111" s="593"/>
      <c r="CU2111" s="593"/>
      <c r="CV2111" s="593"/>
      <c r="CW2111" s="593"/>
      <c r="CX2111" s="593"/>
      <c r="CY2111" s="593"/>
      <c r="CZ2111" s="593"/>
      <c r="DA2111" s="593"/>
      <c r="DB2111" s="593"/>
      <c r="DC2111" s="593"/>
      <c r="DD2111" s="593"/>
      <c r="DE2111" s="593"/>
      <c r="DF2111" s="593"/>
      <c r="DG2111" s="593"/>
      <c r="DH2111" s="593"/>
      <c r="DI2111" s="593"/>
      <c r="DJ2111" s="593"/>
      <c r="DK2111" s="593"/>
      <c r="DL2111" s="593"/>
      <c r="DM2111" s="593"/>
      <c r="DN2111" s="593"/>
      <c r="DO2111" s="593"/>
      <c r="DP2111" s="593"/>
      <c r="DQ2111" s="593"/>
      <c r="DR2111" s="593"/>
      <c r="DS2111" s="593"/>
      <c r="DT2111" s="593"/>
      <c r="DU2111" s="593"/>
      <c r="DV2111" s="593"/>
      <c r="DW2111" s="593"/>
      <c r="DX2111" s="593"/>
      <c r="DY2111" s="593"/>
      <c r="DZ2111" s="593"/>
      <c r="EA2111" s="593"/>
      <c r="EB2111" s="593"/>
      <c r="EC2111" s="593"/>
      <c r="ED2111" s="593"/>
      <c r="EE2111" s="593"/>
      <c r="EF2111" s="593"/>
      <c r="EG2111" s="593"/>
      <c r="EH2111" s="593"/>
      <c r="EI2111" s="593"/>
      <c r="EJ2111" s="593"/>
      <c r="EK2111" s="593"/>
      <c r="EL2111" s="593"/>
      <c r="EM2111" s="593"/>
      <c r="EN2111" s="593"/>
      <c r="EO2111" s="593"/>
      <c r="EP2111" s="593"/>
      <c r="EQ2111" s="593"/>
      <c r="ER2111" s="593"/>
      <c r="ES2111" s="593"/>
      <c r="ET2111" s="593"/>
      <c r="EU2111" s="593"/>
      <c r="EV2111" s="593"/>
      <c r="EW2111" s="593"/>
      <c r="EX2111" s="593"/>
      <c r="EY2111" s="593"/>
      <c r="EZ2111" s="593"/>
      <c r="FA2111" s="593"/>
      <c r="FB2111" s="593"/>
      <c r="FC2111" s="593"/>
      <c r="FD2111" s="593"/>
      <c r="FE2111" s="593"/>
      <c r="FF2111" s="593"/>
      <c r="FG2111" s="593"/>
      <c r="FH2111" s="593"/>
      <c r="FI2111" s="593"/>
      <c r="FJ2111" s="593"/>
      <c r="FK2111" s="593"/>
      <c r="FL2111" s="593"/>
      <c r="FM2111" s="593"/>
      <c r="FN2111" s="593"/>
      <c r="FO2111" s="593"/>
      <c r="FP2111" s="593"/>
      <c r="FQ2111" s="593"/>
      <c r="FR2111" s="593"/>
      <c r="FS2111" s="593"/>
      <c r="FT2111" s="593"/>
      <c r="FU2111" s="593"/>
      <c r="FV2111" s="593"/>
      <c r="FW2111" s="593"/>
      <c r="FX2111" s="593"/>
      <c r="FY2111" s="593"/>
      <c r="FZ2111" s="593"/>
      <c r="GA2111" s="593"/>
      <c r="GB2111" s="593"/>
      <c r="GC2111" s="593"/>
      <c r="GD2111" s="593"/>
      <c r="GE2111" s="593"/>
      <c r="GF2111" s="593"/>
      <c r="GG2111" s="593"/>
      <c r="GH2111" s="593"/>
      <c r="GI2111" s="593"/>
      <c r="GJ2111" s="593"/>
      <c r="GK2111" s="593"/>
      <c r="GL2111" s="593"/>
      <c r="GM2111" s="593"/>
      <c r="GN2111" s="593"/>
      <c r="GO2111" s="593"/>
      <c r="GP2111" s="593"/>
      <c r="GQ2111" s="593"/>
      <c r="GR2111" s="593"/>
      <c r="GS2111" s="593"/>
      <c r="GT2111" s="593"/>
      <c r="GU2111" s="593"/>
      <c r="GV2111" s="593"/>
      <c r="GW2111" s="593"/>
      <c r="GX2111" s="593"/>
      <c r="GY2111" s="593"/>
      <c r="GZ2111" s="593"/>
      <c r="HA2111" s="593"/>
      <c r="HB2111" s="593"/>
      <c r="HC2111" s="593"/>
      <c r="HD2111" s="593"/>
      <c r="HE2111" s="593"/>
      <c r="HF2111" s="593"/>
      <c r="HG2111" s="593"/>
      <c r="HH2111" s="593"/>
      <c r="HI2111" s="593"/>
      <c r="HJ2111" s="593"/>
      <c r="HK2111" s="593"/>
      <c r="HL2111" s="593"/>
      <c r="HM2111" s="593"/>
      <c r="HN2111" s="593"/>
      <c r="HO2111" s="593"/>
      <c r="HP2111" s="593"/>
      <c r="HQ2111" s="593"/>
      <c r="HR2111" s="593"/>
      <c r="HS2111" s="593"/>
      <c r="HT2111" s="593"/>
      <c r="HU2111" s="593"/>
      <c r="HV2111" s="593"/>
      <c r="HW2111" s="593"/>
      <c r="HX2111" s="593"/>
      <c r="HY2111" s="593"/>
      <c r="HZ2111" s="593"/>
      <c r="IA2111" s="593"/>
      <c r="IB2111" s="593"/>
      <c r="IC2111" s="593"/>
      <c r="ID2111" s="593"/>
      <c r="IE2111" s="593"/>
      <c r="IF2111" s="593"/>
      <c r="IG2111" s="593"/>
      <c r="IH2111" s="593"/>
      <c r="II2111" s="593"/>
      <c r="IJ2111" s="593"/>
      <c r="IK2111" s="593"/>
      <c r="IL2111" s="593"/>
      <c r="IM2111" s="593"/>
      <c r="IN2111" s="593"/>
      <c r="IO2111" s="593"/>
      <c r="IP2111" s="593"/>
      <c r="IQ2111" s="593"/>
      <c r="IR2111" s="593"/>
      <c r="IS2111" s="593"/>
      <c r="IT2111" s="593"/>
      <c r="IU2111" s="593"/>
      <c r="IV2111" s="593"/>
      <c r="IW2111" s="593"/>
      <c r="IX2111" s="593"/>
      <c r="IY2111" s="593"/>
      <c r="IZ2111" s="593"/>
      <c r="JA2111" s="593"/>
      <c r="JB2111" s="593"/>
      <c r="JC2111" s="593"/>
      <c r="JD2111" s="593"/>
      <c r="JE2111" s="593"/>
      <c r="JF2111" s="593"/>
      <c r="JG2111" s="593"/>
      <c r="JH2111" s="593"/>
      <c r="JI2111" s="593"/>
      <c r="JJ2111" s="593"/>
      <c r="JK2111" s="593"/>
      <c r="JL2111" s="593"/>
      <c r="JM2111" s="593"/>
      <c r="JN2111" s="593"/>
      <c r="JO2111" s="593"/>
      <c r="JP2111" s="593"/>
      <c r="JQ2111" s="593"/>
      <c r="JR2111" s="593"/>
      <c r="JS2111" s="593"/>
      <c r="JT2111" s="593"/>
      <c r="JU2111" s="593"/>
      <c r="JV2111" s="593"/>
      <c r="JW2111" s="593"/>
      <c r="JX2111" s="593"/>
      <c r="JY2111" s="593"/>
      <c r="JZ2111" s="593"/>
      <c r="KA2111" s="593"/>
      <c r="KB2111" s="593"/>
      <c r="KC2111" s="593"/>
      <c r="KD2111" s="593"/>
      <c r="KE2111" s="593"/>
      <c r="KF2111" s="593"/>
      <c r="KG2111" s="593"/>
      <c r="KH2111" s="593"/>
      <c r="KI2111" s="593"/>
      <c r="KJ2111" s="593"/>
      <c r="KK2111" s="593"/>
      <c r="KL2111" s="593"/>
      <c r="KM2111" s="593"/>
      <c r="KN2111" s="593"/>
      <c r="KO2111" s="593"/>
      <c r="KP2111" s="593"/>
      <c r="KQ2111" s="593"/>
      <c r="KR2111" s="593"/>
      <c r="KS2111" s="593"/>
      <c r="KT2111" s="593"/>
      <c r="KU2111" s="593"/>
      <c r="KV2111" s="593"/>
      <c r="KW2111" s="593"/>
      <c r="KX2111" s="593"/>
      <c r="KY2111" s="593"/>
      <c r="KZ2111" s="593"/>
      <c r="LA2111" s="593"/>
      <c r="LB2111" s="593"/>
      <c r="LC2111" s="593"/>
      <c r="LD2111" s="593"/>
      <c r="LE2111" s="593"/>
      <c r="LF2111" s="593"/>
      <c r="LG2111" s="593"/>
      <c r="LH2111" s="593"/>
      <c r="LI2111" s="593"/>
      <c r="LJ2111" s="593"/>
      <c r="LK2111" s="593"/>
      <c r="LL2111" s="593"/>
      <c r="LM2111" s="593"/>
      <c r="LN2111" s="593"/>
      <c r="LO2111" s="593"/>
      <c r="LP2111" s="593"/>
      <c r="LQ2111" s="593"/>
      <c r="LR2111" s="593"/>
      <c r="LS2111" s="593"/>
      <c r="LT2111" s="593"/>
      <c r="LU2111" s="593"/>
      <c r="LV2111" s="593"/>
      <c r="LW2111" s="593"/>
      <c r="LX2111" s="593"/>
      <c r="LY2111" s="593"/>
      <c r="LZ2111" s="593"/>
      <c r="MA2111" s="593"/>
      <c r="MB2111" s="593"/>
      <c r="MC2111" s="593"/>
      <c r="MD2111" s="593"/>
      <c r="ME2111" s="593"/>
      <c r="MF2111" s="593"/>
      <c r="MG2111" s="593"/>
      <c r="MH2111" s="593"/>
      <c r="MI2111" s="593"/>
      <c r="MJ2111" s="593"/>
      <c r="MK2111" s="593"/>
      <c r="ML2111" s="593"/>
      <c r="MM2111" s="593"/>
      <c r="MN2111" s="593"/>
      <c r="MO2111" s="593"/>
      <c r="MP2111" s="593"/>
      <c r="MQ2111" s="593"/>
      <c r="MR2111" s="593"/>
      <c r="MS2111" s="593"/>
      <c r="MT2111" s="593"/>
      <c r="MU2111" s="593"/>
      <c r="MV2111" s="593"/>
      <c r="MW2111" s="593"/>
      <c r="MX2111" s="593"/>
      <c r="MY2111" s="593"/>
      <c r="MZ2111" s="593"/>
      <c r="NA2111" s="593"/>
      <c r="NB2111" s="593"/>
      <c r="NC2111" s="593"/>
      <c r="ND2111" s="593"/>
      <c r="NE2111" s="593"/>
      <c r="NF2111" s="593"/>
      <c r="NG2111" s="593"/>
      <c r="NH2111" s="593"/>
      <c r="NI2111" s="593"/>
      <c r="NJ2111" s="593"/>
      <c r="NK2111" s="593"/>
      <c r="NL2111" s="593"/>
      <c r="NM2111" s="593"/>
      <c r="NN2111" s="593"/>
      <c r="NO2111" s="593"/>
      <c r="NP2111" s="593"/>
      <c r="NQ2111" s="593"/>
      <c r="NR2111" s="593"/>
      <c r="NS2111" s="593"/>
      <c r="NT2111" s="593"/>
      <c r="NU2111" s="593"/>
      <c r="NV2111" s="593"/>
      <c r="NW2111" s="593"/>
      <c r="NX2111" s="593"/>
      <c r="NY2111" s="593"/>
      <c r="NZ2111" s="593"/>
      <c r="OA2111" s="593"/>
      <c r="OB2111" s="593"/>
      <c r="OC2111" s="593"/>
      <c r="OD2111" s="593"/>
      <c r="OE2111" s="593"/>
      <c r="OF2111" s="593"/>
      <c r="OG2111" s="593"/>
      <c r="OH2111" s="593"/>
      <c r="OI2111" s="593"/>
      <c r="OJ2111" s="593"/>
      <c r="OK2111" s="593"/>
      <c r="OL2111" s="593"/>
      <c r="OM2111" s="593"/>
      <c r="ON2111" s="593"/>
      <c r="OO2111" s="593"/>
      <c r="OP2111" s="593"/>
      <c r="OQ2111" s="593"/>
      <c r="OR2111" s="593"/>
      <c r="OS2111" s="593"/>
      <c r="OT2111" s="593"/>
      <c r="OU2111" s="593"/>
      <c r="OV2111" s="593"/>
      <c r="OW2111" s="593"/>
      <c r="OX2111" s="593"/>
      <c r="OY2111" s="593"/>
      <c r="OZ2111" s="593"/>
      <c r="PA2111" s="593"/>
      <c r="PB2111" s="593"/>
      <c r="PC2111" s="593"/>
      <c r="PD2111" s="593"/>
      <c r="PE2111" s="593"/>
      <c r="PF2111" s="593"/>
      <c r="PG2111" s="593"/>
      <c r="PH2111" s="593"/>
      <c r="PI2111" s="593"/>
      <c r="PJ2111" s="593"/>
      <c r="PK2111" s="593"/>
      <c r="PL2111" s="593"/>
      <c r="PM2111" s="593"/>
      <c r="PN2111" s="593"/>
      <c r="PO2111" s="593"/>
      <c r="PP2111" s="593"/>
      <c r="PQ2111" s="593"/>
      <c r="PR2111" s="593"/>
      <c r="PS2111" s="593"/>
      <c r="PT2111" s="593"/>
      <c r="PU2111" s="593"/>
      <c r="PV2111" s="593"/>
      <c r="PW2111" s="593"/>
      <c r="PX2111" s="593"/>
      <c r="PY2111" s="593"/>
      <c r="PZ2111" s="593"/>
      <c r="QA2111" s="593"/>
      <c r="QB2111" s="593"/>
      <c r="QC2111" s="593"/>
      <c r="QD2111" s="593"/>
      <c r="QE2111" s="593"/>
      <c r="QF2111" s="593"/>
      <c r="QG2111" s="593"/>
      <c r="QH2111" s="593"/>
      <c r="QI2111" s="593"/>
      <c r="QJ2111" s="593"/>
      <c r="QK2111" s="593"/>
      <c r="QL2111" s="593"/>
      <c r="QM2111" s="593"/>
      <c r="QN2111" s="593"/>
      <c r="QO2111" s="593"/>
      <c r="QP2111" s="593"/>
      <c r="QQ2111" s="593"/>
      <c r="QR2111" s="593"/>
      <c r="QS2111" s="593"/>
      <c r="QT2111" s="593"/>
      <c r="QU2111" s="593"/>
      <c r="QV2111" s="593"/>
      <c r="QW2111" s="593"/>
      <c r="QX2111" s="593"/>
      <c r="QY2111" s="593"/>
      <c r="QZ2111" s="593"/>
      <c r="RA2111" s="593"/>
      <c r="RB2111" s="593"/>
      <c r="RC2111" s="593"/>
      <c r="RD2111" s="593"/>
      <c r="RE2111" s="593"/>
      <c r="RF2111" s="593"/>
      <c r="RG2111" s="593"/>
      <c r="RH2111" s="593"/>
      <c r="RI2111" s="593"/>
      <c r="RJ2111" s="593"/>
      <c r="RK2111" s="593"/>
      <c r="RL2111" s="593"/>
      <c r="RM2111" s="593"/>
      <c r="RN2111" s="593"/>
      <c r="RO2111" s="593"/>
      <c r="RP2111" s="593"/>
      <c r="RQ2111" s="593"/>
      <c r="RR2111" s="593"/>
      <c r="RS2111" s="593"/>
      <c r="RT2111" s="593"/>
      <c r="RU2111" s="593"/>
      <c r="RV2111" s="593"/>
      <c r="RW2111" s="593"/>
      <c r="RX2111" s="593"/>
      <c r="RY2111" s="593"/>
      <c r="RZ2111" s="593"/>
      <c r="SA2111" s="593"/>
      <c r="SB2111" s="593"/>
      <c r="SC2111" s="593"/>
      <c r="SD2111" s="593"/>
      <c r="SE2111" s="593"/>
      <c r="SF2111" s="593"/>
      <c r="SG2111" s="593"/>
      <c r="SH2111" s="593"/>
      <c r="SI2111" s="593"/>
      <c r="SJ2111" s="593"/>
      <c r="SK2111" s="593"/>
      <c r="SL2111" s="593"/>
      <c r="SM2111" s="593"/>
      <c r="SN2111" s="593"/>
      <c r="SO2111" s="593"/>
      <c r="SP2111" s="593"/>
      <c r="SQ2111" s="593"/>
      <c r="SR2111" s="593"/>
      <c r="SS2111" s="593"/>
      <c r="ST2111" s="593"/>
      <c r="SU2111" s="593"/>
      <c r="SV2111" s="593"/>
      <c r="SW2111" s="593"/>
      <c r="SX2111" s="593"/>
      <c r="SY2111" s="593"/>
      <c r="SZ2111" s="593"/>
      <c r="TA2111" s="593"/>
      <c r="TB2111" s="593"/>
      <c r="TC2111" s="593"/>
      <c r="TD2111" s="593"/>
      <c r="TE2111" s="593"/>
      <c r="TF2111" s="593"/>
      <c r="TG2111" s="593"/>
      <c r="TH2111" s="593"/>
      <c r="TI2111" s="593"/>
      <c r="TJ2111" s="593"/>
      <c r="TK2111" s="593"/>
      <c r="TL2111" s="593"/>
      <c r="TM2111" s="593"/>
      <c r="TN2111" s="593"/>
      <c r="TO2111" s="593"/>
      <c r="TP2111" s="593"/>
      <c r="TQ2111" s="593"/>
      <c r="TR2111" s="593"/>
      <c r="TS2111" s="593"/>
      <c r="TT2111" s="593"/>
      <c r="TU2111" s="593"/>
      <c r="TV2111" s="593"/>
      <c r="TW2111" s="593"/>
      <c r="TX2111" s="593"/>
      <c r="TY2111" s="593"/>
      <c r="TZ2111" s="593"/>
      <c r="UA2111" s="593"/>
      <c r="UB2111" s="593"/>
      <c r="UC2111" s="593"/>
      <c r="UD2111" s="593"/>
      <c r="UE2111" s="593"/>
      <c r="UF2111" s="593"/>
      <c r="UG2111" s="593"/>
      <c r="UH2111" s="593"/>
      <c r="UI2111" s="593"/>
      <c r="UJ2111" s="593"/>
      <c r="UK2111" s="593"/>
      <c r="UL2111" s="593"/>
      <c r="UM2111" s="593"/>
      <c r="UN2111" s="593"/>
      <c r="UO2111" s="593"/>
      <c r="UP2111" s="593"/>
      <c r="UQ2111" s="593"/>
      <c r="UR2111" s="593"/>
      <c r="US2111" s="593"/>
      <c r="UT2111" s="593"/>
      <c r="UU2111" s="593"/>
      <c r="UV2111" s="593"/>
      <c r="UW2111" s="593"/>
      <c r="UX2111" s="593"/>
      <c r="UY2111" s="593"/>
      <c r="UZ2111" s="593"/>
      <c r="VA2111" s="593"/>
      <c r="VB2111" s="593"/>
      <c r="VC2111" s="593"/>
      <c r="VD2111" s="593"/>
      <c r="VE2111" s="593"/>
      <c r="VF2111" s="593"/>
      <c r="VG2111" s="593"/>
      <c r="VH2111" s="593"/>
      <c r="VI2111" s="593"/>
      <c r="VJ2111" s="593"/>
      <c r="VK2111" s="593"/>
      <c r="VL2111" s="593"/>
      <c r="VM2111" s="593"/>
      <c r="VN2111" s="593"/>
      <c r="VO2111" s="593"/>
      <c r="VP2111" s="593"/>
      <c r="VQ2111" s="593"/>
      <c r="VR2111" s="593"/>
      <c r="VS2111" s="593"/>
      <c r="VT2111" s="593"/>
      <c r="VU2111" s="593"/>
      <c r="VV2111" s="593"/>
      <c r="VW2111" s="593"/>
      <c r="VX2111" s="593"/>
      <c r="VY2111" s="593"/>
      <c r="VZ2111" s="593"/>
      <c r="WA2111" s="593"/>
      <c r="WB2111" s="593"/>
      <c r="WC2111" s="593"/>
      <c r="WD2111" s="593"/>
      <c r="WE2111" s="593"/>
      <c r="WF2111" s="593"/>
      <c r="WG2111" s="593"/>
      <c r="WH2111" s="593"/>
      <c r="WI2111" s="593"/>
      <c r="WJ2111" s="593"/>
      <c r="WK2111" s="593"/>
      <c r="WL2111" s="593"/>
      <c r="WM2111" s="593"/>
      <c r="WN2111" s="593"/>
      <c r="WO2111" s="593"/>
      <c r="WP2111" s="593"/>
      <c r="WQ2111" s="593"/>
      <c r="WR2111" s="593"/>
      <c r="WS2111" s="593"/>
      <c r="WT2111" s="593"/>
      <c r="WU2111" s="593"/>
      <c r="WV2111" s="593"/>
      <c r="WW2111" s="593"/>
      <c r="WX2111" s="593"/>
      <c r="WY2111" s="593"/>
      <c r="WZ2111" s="593"/>
      <c r="XA2111" s="593"/>
      <c r="XB2111" s="593"/>
      <c r="XC2111" s="593"/>
      <c r="XD2111" s="593"/>
      <c r="XE2111" s="593"/>
      <c r="XF2111" s="593"/>
      <c r="XG2111" s="593"/>
      <c r="XH2111" s="593"/>
      <c r="XI2111" s="593"/>
      <c r="XJ2111" s="593"/>
      <c r="XK2111" s="593"/>
      <c r="XL2111" s="593"/>
      <c r="XM2111" s="593"/>
      <c r="XN2111" s="593"/>
      <c r="XO2111" s="593"/>
      <c r="XP2111" s="593"/>
      <c r="XQ2111" s="593"/>
      <c r="XR2111" s="593"/>
      <c r="XS2111" s="593"/>
      <c r="XT2111" s="593"/>
      <c r="XU2111" s="593"/>
      <c r="XV2111" s="593"/>
      <c r="XW2111" s="593"/>
      <c r="XX2111" s="593"/>
      <c r="XY2111" s="593"/>
      <c r="XZ2111" s="593"/>
      <c r="YA2111" s="593"/>
      <c r="YB2111" s="593"/>
      <c r="YC2111" s="593"/>
      <c r="YD2111" s="593"/>
      <c r="YE2111" s="593"/>
      <c r="YF2111" s="593"/>
      <c r="YG2111" s="593"/>
      <c r="YH2111" s="593"/>
      <c r="YI2111" s="593"/>
      <c r="YJ2111" s="593"/>
      <c r="YK2111" s="593"/>
      <c r="YL2111" s="593"/>
      <c r="YM2111" s="593"/>
      <c r="YN2111" s="593"/>
      <c r="YO2111" s="593"/>
      <c r="YP2111" s="593"/>
      <c r="YQ2111" s="593"/>
      <c r="YR2111" s="593"/>
      <c r="YS2111" s="593"/>
      <c r="YT2111" s="593"/>
      <c r="YU2111" s="593"/>
      <c r="YV2111" s="593"/>
      <c r="YW2111" s="593"/>
      <c r="YX2111" s="593"/>
      <c r="YY2111" s="593"/>
      <c r="YZ2111" s="593"/>
      <c r="ZA2111" s="593"/>
      <c r="ZB2111" s="593"/>
      <c r="ZC2111" s="593"/>
      <c r="ZD2111" s="593"/>
      <c r="ZE2111" s="593"/>
      <c r="ZF2111" s="593"/>
      <c r="ZG2111" s="593"/>
      <c r="ZH2111" s="593"/>
      <c r="ZI2111" s="593"/>
      <c r="ZJ2111" s="593"/>
      <c r="ZK2111" s="593"/>
      <c r="ZL2111" s="593"/>
      <c r="ZM2111" s="593"/>
      <c r="ZN2111" s="593"/>
      <c r="ZO2111" s="593"/>
      <c r="ZP2111" s="593"/>
      <c r="ZQ2111" s="593"/>
      <c r="ZR2111" s="593"/>
      <c r="ZS2111" s="593"/>
      <c r="ZT2111" s="593"/>
      <c r="ZU2111" s="593"/>
      <c r="ZV2111" s="593"/>
      <c r="ZW2111" s="593"/>
      <c r="ZX2111" s="593"/>
      <c r="ZY2111" s="593"/>
      <c r="ZZ2111" s="593"/>
      <c r="AAA2111" s="593"/>
      <c r="AAB2111" s="593"/>
      <c r="AAC2111" s="593"/>
      <c r="AAD2111" s="593"/>
      <c r="AAE2111" s="593"/>
      <c r="AAF2111" s="593"/>
      <c r="AAG2111" s="593"/>
      <c r="AAH2111" s="593"/>
      <c r="AAI2111" s="593"/>
      <c r="AAJ2111" s="593"/>
      <c r="AAK2111" s="593"/>
      <c r="AAL2111" s="593"/>
      <c r="AAM2111" s="593"/>
      <c r="AAN2111" s="593"/>
      <c r="AAO2111" s="593"/>
      <c r="AAP2111" s="593"/>
      <c r="AAQ2111" s="593"/>
      <c r="AAR2111" s="593"/>
      <c r="AAS2111" s="593"/>
      <c r="AAT2111" s="593"/>
      <c r="AAU2111" s="593"/>
      <c r="AAV2111" s="593"/>
      <c r="AAW2111" s="593"/>
      <c r="AAX2111" s="593"/>
      <c r="AAY2111" s="593"/>
      <c r="AAZ2111" s="593"/>
      <c r="ABA2111" s="593"/>
      <c r="ABB2111" s="593"/>
      <c r="ABC2111" s="593"/>
      <c r="ABD2111" s="593"/>
      <c r="ABE2111" s="593"/>
      <c r="ABF2111" s="593"/>
      <c r="ABG2111" s="593"/>
      <c r="ABH2111" s="593"/>
      <c r="ABI2111" s="593"/>
      <c r="ABJ2111" s="593"/>
      <c r="ABK2111" s="593"/>
      <c r="ABL2111" s="593"/>
      <c r="ABM2111" s="593"/>
      <c r="ABN2111" s="593"/>
      <c r="ABO2111" s="593"/>
      <c r="ABP2111" s="593"/>
      <c r="ABQ2111" s="593"/>
      <c r="ABR2111" s="593"/>
      <c r="ABS2111" s="593"/>
      <c r="ABT2111" s="593"/>
      <c r="ABU2111" s="593"/>
      <c r="ABV2111" s="593"/>
      <c r="ABW2111" s="593"/>
      <c r="ABX2111" s="593"/>
      <c r="ABY2111" s="593"/>
      <c r="ABZ2111" s="593"/>
      <c r="ACA2111" s="593"/>
      <c r="ACB2111" s="593"/>
      <c r="ACC2111" s="593"/>
      <c r="ACD2111" s="593"/>
      <c r="ACE2111" s="593"/>
      <c r="ACF2111" s="593"/>
      <c r="ACG2111" s="593"/>
      <c r="ACH2111" s="593"/>
      <c r="ACI2111" s="593"/>
      <c r="ACJ2111" s="593"/>
      <c r="ACK2111" s="593"/>
      <c r="ACL2111" s="593"/>
      <c r="ACM2111" s="593"/>
      <c r="ACN2111" s="593"/>
      <c r="ACO2111" s="593"/>
      <c r="ACP2111" s="593"/>
      <c r="ACQ2111" s="593"/>
      <c r="ACR2111" s="593"/>
      <c r="ACS2111" s="593"/>
      <c r="ACT2111" s="593"/>
      <c r="ACU2111" s="593"/>
      <c r="ACV2111" s="593"/>
      <c r="ACW2111" s="593"/>
      <c r="ACX2111" s="593"/>
      <c r="ACY2111" s="593"/>
      <c r="ACZ2111" s="593"/>
      <c r="ADA2111" s="593"/>
      <c r="ADB2111" s="593"/>
      <c r="ADC2111" s="593"/>
      <c r="ADD2111" s="593"/>
      <c r="ADE2111" s="593"/>
      <c r="ADF2111" s="593"/>
      <c r="ADG2111" s="593"/>
      <c r="ADH2111" s="593"/>
      <c r="ADI2111" s="593"/>
      <c r="ADJ2111" s="593"/>
      <c r="ADK2111" s="593"/>
      <c r="ADL2111" s="593"/>
      <c r="ADM2111" s="593"/>
      <c r="ADN2111" s="593"/>
      <c r="ADO2111" s="593"/>
      <c r="ADP2111" s="593"/>
      <c r="ADQ2111" s="593"/>
      <c r="ADR2111" s="593"/>
      <c r="ADS2111" s="593"/>
      <c r="ADT2111" s="593"/>
      <c r="ADU2111" s="593"/>
      <c r="ADV2111" s="593"/>
      <c r="ADW2111" s="593"/>
      <c r="ADX2111" s="593"/>
      <c r="ADY2111" s="593"/>
      <c r="ADZ2111" s="593"/>
      <c r="AEA2111" s="593"/>
      <c r="AEB2111" s="593"/>
      <c r="AEC2111" s="593"/>
      <c r="AED2111" s="593"/>
      <c r="AEE2111" s="593"/>
      <c r="AEF2111" s="593"/>
      <c r="AEG2111" s="593"/>
      <c r="AEH2111" s="593"/>
      <c r="AEI2111" s="593"/>
      <c r="AEJ2111" s="593"/>
      <c r="AEK2111" s="593"/>
      <c r="AEL2111" s="593"/>
      <c r="AEM2111" s="593"/>
      <c r="AEN2111" s="593"/>
      <c r="AEO2111" s="593"/>
      <c r="AEP2111" s="593"/>
      <c r="AEQ2111" s="593"/>
      <c r="AER2111" s="593"/>
      <c r="AES2111" s="593"/>
      <c r="AET2111" s="593"/>
      <c r="AEU2111" s="593"/>
      <c r="AEV2111" s="593"/>
      <c r="AEW2111" s="593"/>
      <c r="AEX2111" s="593"/>
      <c r="AEY2111" s="593"/>
      <c r="AEZ2111" s="593"/>
      <c r="AFA2111" s="593"/>
      <c r="AFB2111" s="593"/>
      <c r="AFC2111" s="593"/>
      <c r="AFD2111" s="593"/>
      <c r="AFE2111" s="593"/>
      <c r="AFF2111" s="593"/>
      <c r="AFG2111" s="593"/>
      <c r="AFH2111" s="593"/>
      <c r="AFI2111" s="593"/>
      <c r="AFJ2111" s="593"/>
      <c r="AFK2111" s="593"/>
      <c r="AFL2111" s="593"/>
      <c r="AFM2111" s="593"/>
      <c r="AFN2111" s="593"/>
      <c r="AFO2111" s="593"/>
      <c r="AFP2111" s="593"/>
      <c r="AFQ2111" s="593"/>
      <c r="AFR2111" s="593"/>
      <c r="AFS2111" s="593"/>
      <c r="AFT2111" s="593"/>
      <c r="AFU2111" s="593"/>
      <c r="AFV2111" s="593"/>
      <c r="AFW2111" s="593"/>
      <c r="AFX2111" s="593"/>
      <c r="AFY2111" s="593"/>
      <c r="AFZ2111" s="593"/>
      <c r="AGA2111" s="593"/>
      <c r="AGB2111" s="593"/>
      <c r="AGC2111" s="593"/>
      <c r="AGD2111" s="593"/>
      <c r="AGE2111" s="593"/>
      <c r="AGF2111" s="593"/>
      <c r="AGG2111" s="593"/>
      <c r="AGH2111" s="593"/>
      <c r="AGI2111" s="593"/>
      <c r="AGJ2111" s="593"/>
      <c r="AGK2111" s="593"/>
      <c r="AGL2111" s="593"/>
      <c r="AGM2111" s="593"/>
      <c r="AGN2111" s="593"/>
      <c r="AGO2111" s="593"/>
      <c r="AGP2111" s="593"/>
      <c r="AGQ2111" s="593"/>
      <c r="AGR2111" s="593"/>
      <c r="AGS2111" s="593"/>
      <c r="AGT2111" s="593"/>
      <c r="AGU2111" s="593"/>
      <c r="AGV2111" s="593"/>
      <c r="AGW2111" s="593"/>
      <c r="AGX2111" s="593"/>
      <c r="AGY2111" s="593"/>
      <c r="AGZ2111" s="593"/>
      <c r="AHA2111" s="593"/>
      <c r="AHB2111" s="593"/>
      <c r="AHC2111" s="593"/>
      <c r="AHD2111" s="593"/>
      <c r="AHE2111" s="593"/>
      <c r="AHF2111" s="593"/>
      <c r="AHG2111" s="593"/>
      <c r="AHH2111" s="593"/>
      <c r="AHI2111" s="593"/>
      <c r="AHJ2111" s="593"/>
      <c r="AHK2111" s="593"/>
      <c r="AHL2111" s="593"/>
      <c r="AHM2111" s="593"/>
      <c r="AHN2111" s="593"/>
      <c r="AHO2111" s="593"/>
      <c r="AHP2111" s="593"/>
      <c r="AHQ2111" s="593"/>
      <c r="AHR2111" s="593"/>
      <c r="AHS2111" s="593"/>
      <c r="AHT2111" s="593"/>
      <c r="AHU2111" s="593"/>
      <c r="AHV2111" s="593"/>
      <c r="AHW2111" s="593"/>
      <c r="AHX2111" s="593"/>
      <c r="AHY2111" s="593"/>
      <c r="AHZ2111" s="593"/>
      <c r="AIA2111" s="593"/>
      <c r="AIB2111" s="593"/>
      <c r="AIC2111" s="593"/>
      <c r="AID2111" s="593"/>
      <c r="AIE2111" s="593"/>
      <c r="AIF2111" s="593"/>
      <c r="AIG2111" s="593"/>
      <c r="AIH2111" s="593"/>
      <c r="AII2111" s="593"/>
      <c r="AIJ2111" s="593"/>
      <c r="AIK2111" s="593"/>
      <c r="AIL2111" s="593"/>
      <c r="AIM2111" s="593"/>
      <c r="AIN2111" s="593"/>
      <c r="AIO2111" s="593"/>
      <c r="AIP2111" s="593"/>
      <c r="AIQ2111" s="593"/>
      <c r="AIR2111" s="593"/>
      <c r="AIS2111" s="593"/>
      <c r="AIT2111" s="593"/>
      <c r="AIU2111" s="593"/>
      <c r="AIV2111" s="593"/>
      <c r="AIW2111" s="593"/>
      <c r="AIX2111" s="593"/>
      <c r="AIY2111" s="593"/>
      <c r="AIZ2111" s="593"/>
      <c r="AJA2111" s="593"/>
      <c r="AJB2111" s="593"/>
      <c r="AJC2111" s="593"/>
      <c r="AJD2111" s="593"/>
      <c r="AJE2111" s="593"/>
      <c r="AJF2111" s="593"/>
      <c r="AJG2111" s="593"/>
      <c r="AJH2111" s="593"/>
      <c r="AJI2111" s="593"/>
      <c r="AJJ2111" s="593"/>
      <c r="AJK2111" s="593"/>
      <c r="AJL2111" s="593"/>
      <c r="AJM2111" s="593"/>
      <c r="AJN2111" s="593"/>
      <c r="AJO2111" s="593"/>
      <c r="AJP2111" s="593"/>
      <c r="AJQ2111" s="593"/>
      <c r="AJR2111" s="593"/>
      <c r="AJS2111" s="593"/>
      <c r="AJT2111" s="593"/>
      <c r="AJU2111" s="593"/>
      <c r="AJV2111" s="593"/>
      <c r="AJW2111" s="593"/>
      <c r="AJX2111" s="593"/>
      <c r="AJY2111" s="593"/>
      <c r="AJZ2111" s="593"/>
      <c r="AKA2111" s="593"/>
      <c r="AKB2111" s="593"/>
      <c r="AKC2111" s="593"/>
      <c r="AKD2111" s="593"/>
      <c r="AKE2111" s="593"/>
      <c r="AKF2111" s="593"/>
      <c r="AKG2111" s="593"/>
      <c r="AKH2111" s="593"/>
      <c r="AKI2111" s="593"/>
      <c r="AKJ2111" s="593"/>
      <c r="AKK2111" s="593"/>
      <c r="AKL2111" s="593"/>
      <c r="AKM2111" s="593"/>
      <c r="AKN2111" s="593"/>
      <c r="AKO2111" s="593"/>
      <c r="AKP2111" s="593"/>
      <c r="AKQ2111" s="593"/>
      <c r="AKR2111" s="593"/>
      <c r="AKS2111" s="593"/>
      <c r="AKT2111" s="593"/>
      <c r="AKU2111" s="593"/>
      <c r="AKV2111" s="593"/>
      <c r="AKW2111" s="593"/>
      <c r="AKX2111" s="593"/>
      <c r="AKY2111" s="593"/>
      <c r="AKZ2111" s="593"/>
      <c r="ALA2111" s="593"/>
      <c r="ALB2111" s="593"/>
      <c r="ALC2111" s="593"/>
      <c r="ALD2111" s="593"/>
      <c r="ALE2111" s="593"/>
      <c r="ALF2111" s="593"/>
      <c r="ALG2111" s="593"/>
      <c r="ALH2111" s="593"/>
      <c r="ALI2111" s="593"/>
      <c r="ALJ2111" s="593"/>
      <c r="ALK2111" s="593"/>
      <c r="ALL2111" s="593"/>
      <c r="ALM2111" s="593"/>
      <c r="ALN2111" s="593"/>
      <c r="ALO2111" s="593"/>
      <c r="ALP2111" s="593"/>
      <c r="ALQ2111" s="593"/>
      <c r="ALR2111" s="593"/>
      <c r="ALS2111" s="593"/>
      <c r="ALT2111" s="593"/>
      <c r="ALU2111" s="593"/>
      <c r="ALV2111" s="593"/>
      <c r="ALW2111" s="593"/>
      <c r="ALX2111" s="593"/>
      <c r="ALY2111" s="593"/>
      <c r="ALZ2111" s="593"/>
      <c r="AMA2111" s="593"/>
      <c r="AMB2111" s="593"/>
      <c r="AMC2111" s="593"/>
      <c r="AMD2111" s="593"/>
      <c r="AME2111" s="593"/>
      <c r="AMF2111" s="593"/>
      <c r="AMG2111" s="593"/>
      <c r="AMH2111" s="593"/>
      <c r="AMI2111" s="593"/>
      <c r="AMJ2111" s="593"/>
      <c r="AMK2111" s="593"/>
      <c r="AML2111" s="593"/>
      <c r="AMM2111" s="593"/>
      <c r="AMN2111" s="593"/>
      <c r="AMO2111" s="593"/>
      <c r="AMP2111" s="593"/>
      <c r="AMQ2111" s="593"/>
      <c r="AMR2111" s="593"/>
      <c r="AMS2111" s="593"/>
      <c r="AMT2111" s="593"/>
      <c r="AMU2111" s="593"/>
      <c r="AMV2111" s="593"/>
      <c r="AMW2111" s="593"/>
      <c r="AMX2111" s="593"/>
      <c r="AMY2111" s="593"/>
      <c r="AMZ2111" s="593"/>
      <c r="ANA2111" s="593"/>
      <c r="ANB2111" s="593"/>
      <c r="ANC2111" s="593"/>
      <c r="AND2111" s="593"/>
      <c r="ANE2111" s="593"/>
      <c r="ANF2111" s="593"/>
      <c r="ANG2111" s="593"/>
      <c r="ANH2111" s="593"/>
      <c r="ANI2111" s="593"/>
      <c r="ANJ2111" s="593"/>
      <c r="ANK2111" s="593"/>
      <c r="ANL2111" s="593"/>
      <c r="ANM2111" s="593"/>
      <c r="ANN2111" s="593"/>
      <c r="ANO2111" s="593"/>
      <c r="ANP2111" s="593"/>
      <c r="ANQ2111" s="593"/>
      <c r="ANR2111" s="593"/>
      <c r="ANS2111" s="593"/>
      <c r="ANT2111" s="593"/>
      <c r="ANU2111" s="593"/>
      <c r="ANV2111" s="593"/>
      <c r="ANW2111" s="593"/>
      <c r="ANX2111" s="593"/>
      <c r="ANY2111" s="593"/>
      <c r="ANZ2111" s="593"/>
      <c r="AOA2111" s="593"/>
      <c r="AOB2111" s="593"/>
      <c r="AOC2111" s="593"/>
      <c r="AOD2111" s="593"/>
      <c r="AOE2111" s="593"/>
      <c r="AOF2111" s="593"/>
      <c r="AOG2111" s="593"/>
      <c r="AOH2111" s="593"/>
      <c r="AOI2111" s="593"/>
      <c r="AOJ2111" s="593"/>
      <c r="AOK2111" s="593"/>
      <c r="AOL2111" s="593"/>
      <c r="AOM2111" s="593"/>
      <c r="AON2111" s="593"/>
      <c r="AOO2111" s="593"/>
      <c r="AOP2111" s="593"/>
      <c r="AOQ2111" s="593"/>
      <c r="AOR2111" s="593"/>
      <c r="AOS2111" s="593"/>
      <c r="AOT2111" s="593"/>
      <c r="AOU2111" s="593"/>
      <c r="AOV2111" s="593"/>
      <c r="AOW2111" s="593"/>
      <c r="AOX2111" s="593"/>
      <c r="AOY2111" s="593"/>
      <c r="AOZ2111" s="593"/>
      <c r="APA2111" s="593"/>
      <c r="APB2111" s="593"/>
      <c r="APC2111" s="593"/>
      <c r="APD2111" s="593"/>
      <c r="APE2111" s="593"/>
      <c r="APF2111" s="593"/>
      <c r="APG2111" s="593"/>
      <c r="APH2111" s="593"/>
      <c r="API2111" s="593"/>
      <c r="APJ2111" s="593"/>
      <c r="APK2111" s="593"/>
      <c r="APL2111" s="593"/>
      <c r="APM2111" s="593"/>
      <c r="APN2111" s="593"/>
      <c r="APO2111" s="593"/>
      <c r="APP2111" s="593"/>
      <c r="APQ2111" s="593"/>
      <c r="APR2111" s="593"/>
      <c r="APS2111" s="593"/>
      <c r="APT2111" s="593"/>
      <c r="APU2111" s="593"/>
      <c r="APV2111" s="593"/>
      <c r="APW2111" s="593"/>
      <c r="APX2111" s="593"/>
      <c r="APY2111" s="593"/>
      <c r="APZ2111" s="593"/>
      <c r="AQA2111" s="593"/>
      <c r="AQB2111" s="593"/>
      <c r="AQC2111" s="593"/>
      <c r="AQD2111" s="593"/>
      <c r="AQE2111" s="593"/>
      <c r="AQF2111" s="593"/>
      <c r="AQG2111" s="593"/>
      <c r="AQH2111" s="593"/>
      <c r="AQI2111" s="593"/>
      <c r="AQJ2111" s="593"/>
      <c r="AQK2111" s="593"/>
      <c r="AQL2111" s="593"/>
      <c r="AQM2111" s="593"/>
      <c r="AQN2111" s="593"/>
      <c r="AQO2111" s="593"/>
      <c r="AQP2111" s="593"/>
      <c r="AQQ2111" s="593"/>
      <c r="AQR2111" s="593"/>
      <c r="AQS2111" s="593"/>
      <c r="AQT2111" s="593"/>
      <c r="AQU2111" s="593"/>
      <c r="AQV2111" s="593"/>
      <c r="AQW2111" s="593"/>
      <c r="AQX2111" s="593"/>
      <c r="AQY2111" s="593"/>
      <c r="AQZ2111" s="593"/>
      <c r="ARA2111" s="593"/>
      <c r="ARB2111" s="593"/>
      <c r="ARC2111" s="593"/>
      <c r="ARD2111" s="593"/>
      <c r="ARE2111" s="593"/>
      <c r="ARF2111" s="593"/>
      <c r="ARG2111" s="593"/>
      <c r="ARH2111" s="593"/>
      <c r="ARI2111" s="593"/>
      <c r="ARJ2111" s="593"/>
      <c r="ARK2111" s="593"/>
      <c r="ARL2111" s="593"/>
      <c r="ARM2111" s="593"/>
      <c r="ARN2111" s="593"/>
      <c r="ARO2111" s="593"/>
      <c r="ARP2111" s="593"/>
      <c r="ARQ2111" s="593"/>
      <c r="ARR2111" s="593"/>
      <c r="ARS2111" s="593"/>
      <c r="ART2111" s="593"/>
      <c r="ARU2111" s="593"/>
      <c r="ARV2111" s="593"/>
      <c r="ARW2111" s="593"/>
      <c r="ARX2111" s="593"/>
      <c r="ARY2111" s="593"/>
      <c r="ARZ2111" s="593"/>
      <c r="ASA2111" s="593"/>
      <c r="ASB2111" s="593"/>
      <c r="ASC2111" s="593"/>
      <c r="ASD2111" s="593"/>
      <c r="ASE2111" s="593"/>
      <c r="ASF2111" s="593"/>
      <c r="ASG2111" s="593"/>
      <c r="ASH2111" s="593"/>
      <c r="ASI2111" s="593"/>
      <c r="ASJ2111" s="593"/>
      <c r="ASK2111" s="593"/>
      <c r="ASL2111" s="593"/>
      <c r="ASM2111" s="593"/>
      <c r="ASN2111" s="593"/>
      <c r="ASO2111" s="593"/>
      <c r="ASP2111" s="593"/>
      <c r="ASQ2111" s="593"/>
      <c r="ASR2111" s="593"/>
      <c r="ASS2111" s="593"/>
      <c r="AST2111" s="593"/>
      <c r="ASU2111" s="593"/>
      <c r="ASV2111" s="593"/>
      <c r="ASW2111" s="593"/>
      <c r="ASX2111" s="593"/>
      <c r="ASY2111" s="593"/>
      <c r="ASZ2111" s="593"/>
      <c r="ATA2111" s="593"/>
      <c r="ATB2111" s="593"/>
      <c r="ATC2111" s="593"/>
      <c r="ATD2111" s="593"/>
      <c r="ATE2111" s="593"/>
      <c r="ATF2111" s="593"/>
      <c r="ATG2111" s="593"/>
      <c r="ATH2111" s="593"/>
      <c r="ATI2111" s="593"/>
      <c r="ATJ2111" s="593"/>
      <c r="ATK2111" s="593"/>
      <c r="ATL2111" s="593"/>
      <c r="ATM2111" s="593"/>
      <c r="ATN2111" s="593"/>
      <c r="ATO2111" s="593"/>
      <c r="ATP2111" s="593"/>
      <c r="ATQ2111" s="593"/>
      <c r="ATR2111" s="593"/>
      <c r="ATS2111" s="593"/>
      <c r="ATT2111" s="593"/>
      <c r="ATU2111" s="593"/>
      <c r="ATV2111" s="593"/>
      <c r="ATW2111" s="593"/>
      <c r="ATX2111" s="593"/>
      <c r="ATY2111" s="593"/>
      <c r="ATZ2111" s="593"/>
      <c r="AUA2111" s="593"/>
      <c r="AUB2111" s="593"/>
      <c r="AUC2111" s="593"/>
      <c r="AUD2111" s="593"/>
      <c r="AUE2111" s="593"/>
      <c r="AUF2111" s="593"/>
      <c r="AUG2111" s="593"/>
      <c r="AUH2111" s="593"/>
      <c r="AUI2111" s="593"/>
      <c r="AUJ2111" s="593"/>
      <c r="AUK2111" s="593"/>
      <c r="AUL2111" s="593"/>
      <c r="AUM2111" s="593"/>
      <c r="AUN2111" s="593"/>
      <c r="AUO2111" s="593"/>
      <c r="AUP2111" s="593"/>
      <c r="AUQ2111" s="593"/>
      <c r="AUR2111" s="593"/>
      <c r="AUS2111" s="593"/>
      <c r="AUT2111" s="593"/>
      <c r="AUU2111" s="593"/>
      <c r="AUV2111" s="593"/>
      <c r="AUW2111" s="593"/>
      <c r="AUX2111" s="593"/>
      <c r="AUY2111" s="593"/>
      <c r="AUZ2111" s="593"/>
      <c r="AVA2111" s="593"/>
      <c r="AVB2111" s="593"/>
      <c r="AVC2111" s="593"/>
      <c r="AVD2111" s="593"/>
      <c r="AVE2111" s="593"/>
      <c r="AVF2111" s="593"/>
      <c r="AVG2111" s="593"/>
      <c r="AVH2111" s="593"/>
      <c r="AVI2111" s="593"/>
      <c r="AVJ2111" s="593"/>
      <c r="AVK2111" s="593"/>
    </row>
    <row r="2112" spans="1:1259">
      <c r="A2112" s="697"/>
      <c r="B2112" s="558"/>
      <c r="C2112" s="558"/>
      <c r="D2112" s="676" t="s">
        <v>1067</v>
      </c>
      <c r="E2112" s="524" t="s">
        <v>1177</v>
      </c>
      <c r="F2112" s="665" t="s">
        <v>87</v>
      </c>
      <c r="G2112" s="676">
        <v>2022</v>
      </c>
      <c r="H2112" s="676">
        <v>6</v>
      </c>
      <c r="I2112" s="687"/>
      <c r="J2112" s="677"/>
      <c r="K2112" s="676" t="s">
        <v>1384</v>
      </c>
      <c r="L2112" s="677" t="s">
        <v>1381</v>
      </c>
      <c r="M2112" s="677">
        <v>44575</v>
      </c>
      <c r="N2112" s="677">
        <v>44713</v>
      </c>
      <c r="O2112" s="677"/>
      <c r="P2112" s="677"/>
      <c r="Q2112" s="677"/>
      <c r="R2112" s="677"/>
      <c r="S2112" s="676" t="s">
        <v>1071</v>
      </c>
      <c r="T2112" s="676">
        <v>72</v>
      </c>
      <c r="U2112" s="676">
        <v>49303155</v>
      </c>
      <c r="V2112" s="676" t="s">
        <v>1072</v>
      </c>
      <c r="W2112" s="678">
        <v>475</v>
      </c>
      <c r="X2112" s="551">
        <v>696</v>
      </c>
      <c r="Y2112" s="693">
        <v>330600</v>
      </c>
      <c r="Z2112" s="667">
        <v>0.47</v>
      </c>
      <c r="AA2112" s="682">
        <f>Y2112*Z2112</f>
        <v>155382</v>
      </c>
      <c r="AB2112" s="521"/>
      <c r="AC2112" s="668">
        <v>0</v>
      </c>
      <c r="AD2112" s="676"/>
      <c r="AE2112" s="669"/>
      <c r="AF2112" s="695">
        <f>AA2112+AD2112+AE2112</f>
        <v>155382</v>
      </c>
      <c r="AG2112" s="665" t="s">
        <v>1073</v>
      </c>
      <c r="AH2112" s="641">
        <v>0</v>
      </c>
      <c r="AI2112" s="676">
        <v>60</v>
      </c>
      <c r="AJ2112" s="665" t="s">
        <v>1382</v>
      </c>
      <c r="AK2112" s="676" t="s">
        <v>1383</v>
      </c>
      <c r="AL2112" s="696">
        <v>5401</v>
      </c>
      <c r="AM2112" s="665" t="s">
        <v>52</v>
      </c>
      <c r="AN2112" s="665" t="s">
        <v>1076</v>
      </c>
      <c r="AO2112" s="665"/>
      <c r="AP2112" s="676"/>
      <c r="AQ2112" s="676" t="s">
        <v>1090</v>
      </c>
      <c r="AR2112" s="676"/>
      <c r="AS2112" s="523" t="s">
        <v>1077</v>
      </c>
      <c r="AT2112" s="523" t="s">
        <v>1091</v>
      </c>
      <c r="AU2112" s="523" t="s">
        <v>1078</v>
      </c>
      <c r="AV2112" s="674"/>
      <c r="AW2112" s="673">
        <f>U2112</f>
        <v>49303155</v>
      </c>
      <c r="AX2112" s="673" cm="1">
        <f t="array" ref="AX2112">SUM(MID(0&amp;AW2112,LARGE(INDEX(ISNUMBER(--MID(AW2112,ROW($1:$8),1))*ROW($1:$8),),ROW($1:$8))+1,1)*10^ROW($1:$8)/10)</f>
        <v>49303155</v>
      </c>
      <c r="AY2112" s="673" t="str">
        <f>VLOOKUP($AX2112,'Item Master Data'!$A:$F,3,FALSE)</f>
        <v>Q.PEAK DUO XL G10 BFG</v>
      </c>
      <c r="AZ2112" s="673">
        <f>VLOOKUP($AX2112,'Item Master Data'!$A:$F,6,FALSE)</f>
        <v>475</v>
      </c>
      <c r="BA2112" s="673">
        <f>X2112/BB2112</f>
        <v>24</v>
      </c>
      <c r="BB2112" s="673">
        <f>VLOOKUP(AX2112,'Item Master Data'!$A:$G,7,FALSE)</f>
        <v>29</v>
      </c>
      <c r="BC2112" s="673"/>
      <c r="BD2112" s="673">
        <f>W2112-AZ2112</f>
        <v>0</v>
      </c>
      <c r="BE2112" s="593"/>
      <c r="BF2112" s="593"/>
      <c r="BG2112" s="593"/>
      <c r="BH2112" s="593"/>
      <c r="BI2112" s="593"/>
      <c r="BJ2112" s="593"/>
      <c r="BK2112" s="593"/>
      <c r="BL2112" s="593"/>
      <c r="BM2112" s="593"/>
      <c r="BN2112" s="593"/>
      <c r="BO2112" s="593"/>
      <c r="BP2112" s="593"/>
      <c r="BQ2112" s="593"/>
      <c r="BR2112" s="593"/>
      <c r="BS2112" s="593"/>
      <c r="BT2112" s="593"/>
      <c r="BU2112" s="593"/>
      <c r="BV2112" s="593"/>
      <c r="BW2112" s="593"/>
      <c r="BX2112" s="593"/>
      <c r="BY2112" s="593"/>
      <c r="BZ2112" s="593"/>
      <c r="CA2112" s="593"/>
      <c r="CB2112" s="593"/>
      <c r="CC2112" s="593"/>
      <c r="CD2112" s="593"/>
      <c r="CE2112" s="593"/>
      <c r="CF2112" s="593"/>
      <c r="CG2112" s="593"/>
      <c r="CH2112" s="593"/>
      <c r="CI2112" s="593"/>
      <c r="CJ2112" s="593"/>
      <c r="CK2112" s="593"/>
      <c r="CL2112" s="593"/>
      <c r="CM2112" s="593"/>
      <c r="CN2112" s="593"/>
      <c r="CO2112" s="593"/>
      <c r="CP2112" s="593"/>
      <c r="CQ2112" s="593"/>
      <c r="CR2112" s="593"/>
      <c r="CS2112" s="593"/>
      <c r="CT2112" s="593"/>
      <c r="CU2112" s="593"/>
      <c r="CV2112" s="593"/>
      <c r="CW2112" s="593"/>
      <c r="CX2112" s="593"/>
      <c r="CY2112" s="593"/>
      <c r="CZ2112" s="593"/>
      <c r="DA2112" s="593"/>
      <c r="DB2112" s="593"/>
      <c r="DC2112" s="593"/>
      <c r="DD2112" s="593"/>
      <c r="DE2112" s="593"/>
      <c r="DF2112" s="593"/>
      <c r="DG2112" s="593"/>
      <c r="DH2112" s="593"/>
      <c r="DI2112" s="593"/>
      <c r="DJ2112" s="593"/>
      <c r="DK2112" s="593"/>
      <c r="DL2112" s="593"/>
      <c r="DM2112" s="593"/>
      <c r="DN2112" s="593"/>
      <c r="DO2112" s="593"/>
      <c r="DP2112" s="593"/>
      <c r="DQ2112" s="593"/>
      <c r="DR2112" s="593"/>
      <c r="DS2112" s="593"/>
      <c r="DT2112" s="593"/>
      <c r="DU2112" s="593"/>
      <c r="DV2112" s="593"/>
      <c r="DW2112" s="593"/>
      <c r="DX2112" s="593"/>
      <c r="DY2112" s="593"/>
      <c r="DZ2112" s="593"/>
      <c r="EA2112" s="593"/>
      <c r="EB2112" s="593"/>
      <c r="EC2112" s="593"/>
      <c r="ED2112" s="593"/>
      <c r="EE2112" s="593"/>
      <c r="EF2112" s="593"/>
      <c r="EG2112" s="593"/>
      <c r="EH2112" s="593"/>
      <c r="EI2112" s="593"/>
      <c r="EJ2112" s="593"/>
      <c r="EK2112" s="593"/>
      <c r="EL2112" s="593"/>
      <c r="EM2112" s="593"/>
      <c r="EN2112" s="593"/>
      <c r="EO2112" s="593"/>
      <c r="EP2112" s="593"/>
      <c r="EQ2112" s="593"/>
      <c r="ER2112" s="593"/>
      <c r="ES2112" s="593"/>
      <c r="ET2112" s="593"/>
      <c r="EU2112" s="593"/>
      <c r="EV2112" s="593"/>
      <c r="EW2112" s="593"/>
      <c r="EX2112" s="593"/>
      <c r="EY2112" s="593"/>
      <c r="EZ2112" s="593"/>
      <c r="FA2112" s="593"/>
      <c r="FB2112" s="593"/>
      <c r="FC2112" s="593"/>
      <c r="FD2112" s="593"/>
      <c r="FE2112" s="593"/>
      <c r="FF2112" s="593"/>
      <c r="FG2112" s="593"/>
      <c r="FH2112" s="593"/>
      <c r="FI2112" s="593"/>
      <c r="FJ2112" s="593"/>
      <c r="FK2112" s="593"/>
      <c r="FL2112" s="593"/>
      <c r="FM2112" s="593"/>
      <c r="FN2112" s="593"/>
      <c r="FO2112" s="593"/>
      <c r="FP2112" s="593"/>
      <c r="FQ2112" s="593"/>
      <c r="FR2112" s="593"/>
      <c r="FS2112" s="593"/>
      <c r="FT2112" s="593"/>
      <c r="FU2112" s="593"/>
      <c r="FV2112" s="593"/>
      <c r="FW2112" s="593"/>
      <c r="FX2112" s="593"/>
      <c r="FY2112" s="593"/>
      <c r="FZ2112" s="593"/>
      <c r="GA2112" s="593"/>
      <c r="GB2112" s="593"/>
      <c r="GC2112" s="593"/>
      <c r="GD2112" s="593"/>
      <c r="GE2112" s="593"/>
      <c r="GF2112" s="593"/>
      <c r="GG2112" s="593"/>
      <c r="GH2112" s="593"/>
      <c r="GI2112" s="593"/>
      <c r="GJ2112" s="593"/>
      <c r="GK2112" s="593"/>
      <c r="GL2112" s="593"/>
      <c r="GM2112" s="593"/>
      <c r="GN2112" s="593"/>
      <c r="GO2112" s="593"/>
      <c r="GP2112" s="593"/>
      <c r="GQ2112" s="593"/>
      <c r="GR2112" s="593"/>
      <c r="GS2112" s="593"/>
      <c r="GT2112" s="593"/>
      <c r="GU2112" s="593"/>
      <c r="GV2112" s="593"/>
      <c r="GW2112" s="593"/>
      <c r="GX2112" s="593"/>
      <c r="GY2112" s="593"/>
      <c r="GZ2112" s="593"/>
      <c r="HA2112" s="593"/>
      <c r="HB2112" s="593"/>
      <c r="HC2112" s="593"/>
      <c r="HD2112" s="593"/>
      <c r="HE2112" s="593"/>
      <c r="HF2112" s="593"/>
      <c r="HG2112" s="593"/>
      <c r="HH2112" s="593"/>
      <c r="HI2112" s="593"/>
      <c r="HJ2112" s="593"/>
      <c r="HK2112" s="593"/>
      <c r="HL2112" s="593"/>
      <c r="HM2112" s="593"/>
      <c r="HN2112" s="593"/>
      <c r="HO2112" s="593"/>
      <c r="HP2112" s="593"/>
      <c r="HQ2112" s="593"/>
      <c r="HR2112" s="593"/>
      <c r="HS2112" s="593"/>
      <c r="HT2112" s="593"/>
      <c r="HU2112" s="593"/>
      <c r="HV2112" s="593"/>
      <c r="HW2112" s="593"/>
      <c r="HX2112" s="593"/>
      <c r="HY2112" s="593"/>
      <c r="HZ2112" s="593"/>
      <c r="IA2112" s="593"/>
      <c r="IB2112" s="593"/>
      <c r="IC2112" s="593"/>
      <c r="ID2112" s="593"/>
      <c r="IE2112" s="593"/>
      <c r="IF2112" s="593"/>
      <c r="IG2112" s="593"/>
      <c r="IH2112" s="593"/>
      <c r="II2112" s="593"/>
      <c r="IJ2112" s="593"/>
      <c r="IK2112" s="593"/>
      <c r="IL2112" s="593"/>
      <c r="IM2112" s="593"/>
      <c r="IN2112" s="593"/>
      <c r="IO2112" s="593"/>
      <c r="IP2112" s="593"/>
      <c r="IQ2112" s="593"/>
      <c r="IR2112" s="593"/>
      <c r="IS2112" s="593"/>
      <c r="IT2112" s="593"/>
      <c r="IU2112" s="593"/>
      <c r="IV2112" s="593"/>
      <c r="IW2112" s="593"/>
      <c r="IX2112" s="593"/>
      <c r="IY2112" s="593"/>
      <c r="IZ2112" s="593"/>
      <c r="JA2112" s="593"/>
      <c r="JB2112" s="593"/>
      <c r="JC2112" s="593"/>
      <c r="JD2112" s="593"/>
      <c r="JE2112" s="593"/>
      <c r="JF2112" s="593"/>
      <c r="JG2112" s="593"/>
      <c r="JH2112" s="593"/>
      <c r="JI2112" s="593"/>
      <c r="JJ2112" s="593"/>
      <c r="JK2112" s="593"/>
      <c r="JL2112" s="593"/>
      <c r="JM2112" s="593"/>
      <c r="JN2112" s="593"/>
      <c r="JO2112" s="593"/>
      <c r="JP2112" s="593"/>
      <c r="JQ2112" s="593"/>
      <c r="JR2112" s="593"/>
      <c r="JS2112" s="593"/>
      <c r="JT2112" s="593"/>
      <c r="JU2112" s="593"/>
      <c r="JV2112" s="593"/>
      <c r="JW2112" s="593"/>
      <c r="JX2112" s="593"/>
      <c r="JY2112" s="593"/>
      <c r="JZ2112" s="593"/>
      <c r="KA2112" s="593"/>
      <c r="KB2112" s="593"/>
      <c r="KC2112" s="593"/>
      <c r="KD2112" s="593"/>
      <c r="KE2112" s="593"/>
      <c r="KF2112" s="593"/>
      <c r="KG2112" s="593"/>
      <c r="KH2112" s="593"/>
      <c r="KI2112" s="593"/>
      <c r="KJ2112" s="593"/>
      <c r="KK2112" s="593"/>
      <c r="KL2112" s="593"/>
      <c r="KM2112" s="593"/>
      <c r="KN2112" s="593"/>
      <c r="KO2112" s="593"/>
      <c r="KP2112" s="593"/>
      <c r="KQ2112" s="593"/>
      <c r="KR2112" s="593"/>
      <c r="KS2112" s="593"/>
      <c r="KT2112" s="593"/>
      <c r="KU2112" s="593"/>
      <c r="KV2112" s="593"/>
      <c r="KW2112" s="593"/>
      <c r="KX2112" s="593"/>
      <c r="KY2112" s="593"/>
      <c r="KZ2112" s="593"/>
      <c r="LA2112" s="593"/>
      <c r="LB2112" s="593"/>
      <c r="LC2112" s="593"/>
      <c r="LD2112" s="593"/>
      <c r="LE2112" s="593"/>
      <c r="LF2112" s="593"/>
      <c r="LG2112" s="593"/>
      <c r="LH2112" s="593"/>
      <c r="LI2112" s="593"/>
      <c r="LJ2112" s="593"/>
      <c r="LK2112" s="593"/>
      <c r="LL2112" s="593"/>
      <c r="LM2112" s="593"/>
      <c r="LN2112" s="593"/>
      <c r="LO2112" s="593"/>
      <c r="LP2112" s="593"/>
      <c r="LQ2112" s="593"/>
      <c r="LR2112" s="593"/>
      <c r="LS2112" s="593"/>
      <c r="LT2112" s="593"/>
      <c r="LU2112" s="593"/>
      <c r="LV2112" s="593"/>
      <c r="LW2112" s="593"/>
      <c r="LX2112" s="593"/>
      <c r="LY2112" s="593"/>
      <c r="LZ2112" s="593"/>
      <c r="MA2112" s="593"/>
      <c r="MB2112" s="593"/>
      <c r="MC2112" s="593"/>
      <c r="MD2112" s="593"/>
      <c r="ME2112" s="593"/>
      <c r="MF2112" s="593"/>
      <c r="MG2112" s="593"/>
      <c r="MH2112" s="593"/>
      <c r="MI2112" s="593"/>
      <c r="MJ2112" s="593"/>
      <c r="MK2112" s="593"/>
      <c r="ML2112" s="593"/>
      <c r="MM2112" s="593"/>
      <c r="MN2112" s="593"/>
      <c r="MO2112" s="593"/>
      <c r="MP2112" s="593"/>
      <c r="MQ2112" s="593"/>
      <c r="MR2112" s="593"/>
      <c r="MS2112" s="593"/>
      <c r="MT2112" s="593"/>
      <c r="MU2112" s="593"/>
      <c r="MV2112" s="593"/>
      <c r="MW2112" s="593"/>
      <c r="MX2112" s="593"/>
      <c r="MY2112" s="593"/>
      <c r="MZ2112" s="593"/>
      <c r="NA2112" s="593"/>
      <c r="NB2112" s="593"/>
      <c r="NC2112" s="593"/>
      <c r="ND2112" s="593"/>
      <c r="NE2112" s="593"/>
      <c r="NF2112" s="593"/>
      <c r="NG2112" s="593"/>
      <c r="NH2112" s="593"/>
      <c r="NI2112" s="593"/>
      <c r="NJ2112" s="593"/>
      <c r="NK2112" s="593"/>
      <c r="NL2112" s="593"/>
      <c r="NM2112" s="593"/>
      <c r="NN2112" s="593"/>
      <c r="NO2112" s="593"/>
      <c r="NP2112" s="593"/>
      <c r="NQ2112" s="593"/>
      <c r="NR2112" s="593"/>
      <c r="NS2112" s="593"/>
      <c r="NT2112" s="593"/>
      <c r="NU2112" s="593"/>
      <c r="NV2112" s="593"/>
      <c r="NW2112" s="593"/>
      <c r="NX2112" s="593"/>
      <c r="NY2112" s="593"/>
      <c r="NZ2112" s="593"/>
      <c r="OA2112" s="593"/>
      <c r="OB2112" s="593"/>
      <c r="OC2112" s="593"/>
      <c r="OD2112" s="593"/>
      <c r="OE2112" s="593"/>
      <c r="OF2112" s="593"/>
      <c r="OG2112" s="593"/>
      <c r="OH2112" s="593"/>
      <c r="OI2112" s="593"/>
      <c r="OJ2112" s="593"/>
      <c r="OK2112" s="593"/>
      <c r="OL2112" s="593"/>
      <c r="OM2112" s="593"/>
      <c r="ON2112" s="593"/>
      <c r="OO2112" s="593"/>
      <c r="OP2112" s="593"/>
      <c r="OQ2112" s="593"/>
      <c r="OR2112" s="593"/>
      <c r="OS2112" s="593"/>
      <c r="OT2112" s="593"/>
      <c r="OU2112" s="593"/>
      <c r="OV2112" s="593"/>
      <c r="OW2112" s="593"/>
      <c r="OX2112" s="593"/>
      <c r="OY2112" s="593"/>
      <c r="OZ2112" s="593"/>
      <c r="PA2112" s="593"/>
      <c r="PB2112" s="593"/>
      <c r="PC2112" s="593"/>
      <c r="PD2112" s="593"/>
      <c r="PE2112" s="593"/>
      <c r="PF2112" s="593"/>
      <c r="PG2112" s="593"/>
      <c r="PH2112" s="593"/>
      <c r="PI2112" s="593"/>
      <c r="PJ2112" s="593"/>
      <c r="PK2112" s="593"/>
      <c r="PL2112" s="593"/>
      <c r="PM2112" s="593"/>
      <c r="PN2112" s="593"/>
      <c r="PO2112" s="593"/>
      <c r="PP2112" s="593"/>
      <c r="PQ2112" s="593"/>
      <c r="PR2112" s="593"/>
      <c r="PS2112" s="593"/>
      <c r="PT2112" s="593"/>
      <c r="PU2112" s="593"/>
      <c r="PV2112" s="593"/>
      <c r="PW2112" s="593"/>
      <c r="PX2112" s="593"/>
      <c r="PY2112" s="593"/>
      <c r="PZ2112" s="593"/>
      <c r="QA2112" s="593"/>
      <c r="QB2112" s="593"/>
      <c r="QC2112" s="593"/>
      <c r="QD2112" s="593"/>
      <c r="QE2112" s="593"/>
      <c r="QF2112" s="593"/>
      <c r="QG2112" s="593"/>
      <c r="QH2112" s="593"/>
      <c r="QI2112" s="593"/>
      <c r="QJ2112" s="593"/>
      <c r="QK2112" s="593"/>
      <c r="QL2112" s="593"/>
      <c r="QM2112" s="593"/>
      <c r="QN2112" s="593"/>
      <c r="QO2112" s="593"/>
      <c r="QP2112" s="593"/>
      <c r="QQ2112" s="593"/>
      <c r="QR2112" s="593"/>
      <c r="QS2112" s="593"/>
      <c r="QT2112" s="593"/>
      <c r="QU2112" s="593"/>
      <c r="QV2112" s="593"/>
      <c r="QW2112" s="593"/>
      <c r="QX2112" s="593"/>
      <c r="QY2112" s="593"/>
      <c r="QZ2112" s="593"/>
      <c r="RA2112" s="593"/>
      <c r="RB2112" s="593"/>
      <c r="RC2112" s="593"/>
      <c r="RD2112" s="593"/>
      <c r="RE2112" s="593"/>
      <c r="RF2112" s="593"/>
      <c r="RG2112" s="593"/>
      <c r="RH2112" s="593"/>
      <c r="RI2112" s="593"/>
      <c r="RJ2112" s="593"/>
      <c r="RK2112" s="593"/>
      <c r="RL2112" s="593"/>
      <c r="RM2112" s="593"/>
      <c r="RN2112" s="593"/>
      <c r="RO2112" s="593"/>
      <c r="RP2112" s="593"/>
      <c r="RQ2112" s="593"/>
      <c r="RR2112" s="593"/>
      <c r="RS2112" s="593"/>
      <c r="RT2112" s="593"/>
      <c r="RU2112" s="593"/>
      <c r="RV2112" s="593"/>
      <c r="RW2112" s="593"/>
      <c r="RX2112" s="593"/>
      <c r="RY2112" s="593"/>
      <c r="RZ2112" s="593"/>
      <c r="SA2112" s="593"/>
      <c r="SB2112" s="593"/>
      <c r="SC2112" s="593"/>
      <c r="SD2112" s="593"/>
      <c r="SE2112" s="593"/>
      <c r="SF2112" s="593"/>
      <c r="SG2112" s="593"/>
      <c r="SH2112" s="593"/>
      <c r="SI2112" s="593"/>
      <c r="SJ2112" s="593"/>
      <c r="SK2112" s="593"/>
      <c r="SL2112" s="593"/>
      <c r="SM2112" s="593"/>
      <c r="SN2112" s="593"/>
      <c r="SO2112" s="593"/>
      <c r="SP2112" s="593"/>
      <c r="SQ2112" s="593"/>
      <c r="SR2112" s="593"/>
      <c r="SS2112" s="593"/>
      <c r="ST2112" s="593"/>
      <c r="SU2112" s="593"/>
      <c r="SV2112" s="593"/>
      <c r="SW2112" s="593"/>
      <c r="SX2112" s="593"/>
      <c r="SY2112" s="593"/>
      <c r="SZ2112" s="593"/>
      <c r="TA2112" s="593"/>
      <c r="TB2112" s="593"/>
      <c r="TC2112" s="593"/>
      <c r="TD2112" s="593"/>
      <c r="TE2112" s="593"/>
      <c r="TF2112" s="593"/>
      <c r="TG2112" s="593"/>
      <c r="TH2112" s="593"/>
      <c r="TI2112" s="593"/>
      <c r="TJ2112" s="593"/>
      <c r="TK2112" s="593"/>
      <c r="TL2112" s="593"/>
      <c r="TM2112" s="593"/>
      <c r="TN2112" s="593"/>
      <c r="TO2112" s="593"/>
      <c r="TP2112" s="593"/>
      <c r="TQ2112" s="593"/>
      <c r="TR2112" s="593"/>
      <c r="TS2112" s="593"/>
      <c r="TT2112" s="593"/>
      <c r="TU2112" s="593"/>
      <c r="TV2112" s="593"/>
      <c r="TW2112" s="593"/>
      <c r="TX2112" s="593"/>
      <c r="TY2112" s="593"/>
      <c r="TZ2112" s="593"/>
      <c r="UA2112" s="593"/>
      <c r="UB2112" s="593"/>
      <c r="UC2112" s="593"/>
      <c r="UD2112" s="593"/>
      <c r="UE2112" s="593"/>
      <c r="UF2112" s="593"/>
      <c r="UG2112" s="593"/>
      <c r="UH2112" s="593"/>
      <c r="UI2112" s="593"/>
      <c r="UJ2112" s="593"/>
      <c r="UK2112" s="593"/>
      <c r="UL2112" s="593"/>
      <c r="UM2112" s="593"/>
      <c r="UN2112" s="593"/>
      <c r="UO2112" s="593"/>
      <c r="UP2112" s="593"/>
      <c r="UQ2112" s="593"/>
      <c r="UR2112" s="593"/>
      <c r="US2112" s="593"/>
      <c r="UT2112" s="593"/>
      <c r="UU2112" s="593"/>
      <c r="UV2112" s="593"/>
      <c r="UW2112" s="593"/>
      <c r="UX2112" s="593"/>
      <c r="UY2112" s="593"/>
      <c r="UZ2112" s="593"/>
      <c r="VA2112" s="593"/>
      <c r="VB2112" s="593"/>
      <c r="VC2112" s="593"/>
      <c r="VD2112" s="593"/>
      <c r="VE2112" s="593"/>
      <c r="VF2112" s="593"/>
      <c r="VG2112" s="593"/>
      <c r="VH2112" s="593"/>
      <c r="VI2112" s="593"/>
      <c r="VJ2112" s="593"/>
      <c r="VK2112" s="593"/>
      <c r="VL2112" s="593"/>
      <c r="VM2112" s="593"/>
      <c r="VN2112" s="593"/>
      <c r="VO2112" s="593"/>
      <c r="VP2112" s="593"/>
      <c r="VQ2112" s="593"/>
      <c r="VR2112" s="593"/>
      <c r="VS2112" s="593"/>
      <c r="VT2112" s="593"/>
      <c r="VU2112" s="593"/>
      <c r="VV2112" s="593"/>
      <c r="VW2112" s="593"/>
      <c r="VX2112" s="593"/>
      <c r="VY2112" s="593"/>
      <c r="VZ2112" s="593"/>
      <c r="WA2112" s="593"/>
      <c r="WB2112" s="593"/>
      <c r="WC2112" s="593"/>
      <c r="WD2112" s="593"/>
      <c r="WE2112" s="593"/>
      <c r="WF2112" s="593"/>
      <c r="WG2112" s="593"/>
      <c r="WH2112" s="593"/>
      <c r="WI2112" s="593"/>
      <c r="WJ2112" s="593"/>
      <c r="WK2112" s="593"/>
      <c r="WL2112" s="593"/>
      <c r="WM2112" s="593"/>
      <c r="WN2112" s="593"/>
      <c r="WO2112" s="593"/>
      <c r="WP2112" s="593"/>
      <c r="WQ2112" s="593"/>
      <c r="WR2112" s="593"/>
      <c r="WS2112" s="593"/>
      <c r="WT2112" s="593"/>
      <c r="WU2112" s="593"/>
      <c r="WV2112" s="593"/>
      <c r="WW2112" s="593"/>
      <c r="WX2112" s="593"/>
      <c r="WY2112" s="593"/>
      <c r="WZ2112" s="593"/>
      <c r="XA2112" s="593"/>
      <c r="XB2112" s="593"/>
      <c r="XC2112" s="593"/>
      <c r="XD2112" s="593"/>
      <c r="XE2112" s="593"/>
      <c r="XF2112" s="593"/>
      <c r="XG2112" s="593"/>
      <c r="XH2112" s="593"/>
      <c r="XI2112" s="593"/>
      <c r="XJ2112" s="593"/>
      <c r="XK2112" s="593"/>
      <c r="XL2112" s="593"/>
      <c r="XM2112" s="593"/>
      <c r="XN2112" s="593"/>
      <c r="XO2112" s="593"/>
      <c r="XP2112" s="593"/>
      <c r="XQ2112" s="593"/>
      <c r="XR2112" s="593"/>
      <c r="XS2112" s="593"/>
      <c r="XT2112" s="593"/>
      <c r="XU2112" s="593"/>
      <c r="XV2112" s="593"/>
      <c r="XW2112" s="593"/>
      <c r="XX2112" s="593"/>
      <c r="XY2112" s="593"/>
      <c r="XZ2112" s="593"/>
      <c r="YA2112" s="593"/>
      <c r="YB2112" s="593"/>
      <c r="YC2112" s="593"/>
      <c r="YD2112" s="593"/>
      <c r="YE2112" s="593"/>
      <c r="YF2112" s="593"/>
      <c r="YG2112" s="593"/>
      <c r="YH2112" s="593"/>
      <c r="YI2112" s="593"/>
      <c r="YJ2112" s="593"/>
      <c r="YK2112" s="593"/>
      <c r="YL2112" s="593"/>
      <c r="YM2112" s="593"/>
      <c r="YN2112" s="593"/>
      <c r="YO2112" s="593"/>
      <c r="YP2112" s="593"/>
      <c r="YQ2112" s="593"/>
      <c r="YR2112" s="593"/>
      <c r="YS2112" s="593"/>
      <c r="YT2112" s="593"/>
      <c r="YU2112" s="593"/>
      <c r="YV2112" s="593"/>
      <c r="YW2112" s="593"/>
      <c r="YX2112" s="593"/>
      <c r="YY2112" s="593"/>
      <c r="YZ2112" s="593"/>
      <c r="ZA2112" s="593"/>
      <c r="ZB2112" s="593"/>
      <c r="ZC2112" s="593"/>
      <c r="ZD2112" s="593"/>
      <c r="ZE2112" s="593"/>
      <c r="ZF2112" s="593"/>
      <c r="ZG2112" s="593"/>
      <c r="ZH2112" s="593"/>
      <c r="ZI2112" s="593"/>
      <c r="ZJ2112" s="593"/>
      <c r="ZK2112" s="593"/>
      <c r="ZL2112" s="593"/>
      <c r="ZM2112" s="593"/>
      <c r="ZN2112" s="593"/>
      <c r="ZO2112" s="593"/>
      <c r="ZP2112" s="593"/>
      <c r="ZQ2112" s="593"/>
      <c r="ZR2112" s="593"/>
      <c r="ZS2112" s="593"/>
      <c r="ZT2112" s="593"/>
      <c r="ZU2112" s="593"/>
      <c r="ZV2112" s="593"/>
      <c r="ZW2112" s="593"/>
      <c r="ZX2112" s="593"/>
      <c r="ZY2112" s="593"/>
      <c r="ZZ2112" s="593"/>
      <c r="AAA2112" s="593"/>
      <c r="AAB2112" s="593"/>
      <c r="AAC2112" s="593"/>
      <c r="AAD2112" s="593"/>
      <c r="AAE2112" s="593"/>
      <c r="AAF2112" s="593"/>
      <c r="AAG2112" s="593"/>
      <c r="AAH2112" s="593"/>
      <c r="AAI2112" s="593"/>
      <c r="AAJ2112" s="593"/>
      <c r="AAK2112" s="593"/>
      <c r="AAL2112" s="593"/>
      <c r="AAM2112" s="593"/>
      <c r="AAN2112" s="593"/>
      <c r="AAO2112" s="593"/>
      <c r="AAP2112" s="593"/>
      <c r="AAQ2112" s="593"/>
      <c r="AAR2112" s="593"/>
      <c r="AAS2112" s="593"/>
      <c r="AAT2112" s="593"/>
      <c r="AAU2112" s="593"/>
      <c r="AAV2112" s="593"/>
      <c r="AAW2112" s="593"/>
      <c r="AAX2112" s="593"/>
      <c r="AAY2112" s="593"/>
      <c r="AAZ2112" s="593"/>
      <c r="ABA2112" s="593"/>
      <c r="ABB2112" s="593"/>
      <c r="ABC2112" s="593"/>
      <c r="ABD2112" s="593"/>
      <c r="ABE2112" s="593"/>
      <c r="ABF2112" s="593"/>
      <c r="ABG2112" s="593"/>
      <c r="ABH2112" s="593"/>
      <c r="ABI2112" s="593"/>
      <c r="ABJ2112" s="593"/>
      <c r="ABK2112" s="593"/>
      <c r="ABL2112" s="593"/>
      <c r="ABM2112" s="593"/>
      <c r="ABN2112" s="593"/>
      <c r="ABO2112" s="593"/>
      <c r="ABP2112" s="593"/>
      <c r="ABQ2112" s="593"/>
      <c r="ABR2112" s="593"/>
      <c r="ABS2112" s="593"/>
      <c r="ABT2112" s="593"/>
      <c r="ABU2112" s="593"/>
      <c r="ABV2112" s="593"/>
      <c r="ABW2112" s="593"/>
      <c r="ABX2112" s="593"/>
      <c r="ABY2112" s="593"/>
      <c r="ABZ2112" s="593"/>
      <c r="ACA2112" s="593"/>
      <c r="ACB2112" s="593"/>
      <c r="ACC2112" s="593"/>
      <c r="ACD2112" s="593"/>
      <c r="ACE2112" s="593"/>
      <c r="ACF2112" s="593"/>
      <c r="ACG2112" s="593"/>
      <c r="ACH2112" s="593"/>
      <c r="ACI2112" s="593"/>
      <c r="ACJ2112" s="593"/>
      <c r="ACK2112" s="593"/>
      <c r="ACL2112" s="593"/>
      <c r="ACM2112" s="593"/>
      <c r="ACN2112" s="593"/>
      <c r="ACO2112" s="593"/>
      <c r="ACP2112" s="593"/>
      <c r="ACQ2112" s="593"/>
      <c r="ACR2112" s="593"/>
      <c r="ACS2112" s="593"/>
      <c r="ACT2112" s="593"/>
      <c r="ACU2112" s="593"/>
      <c r="ACV2112" s="593"/>
      <c r="ACW2112" s="593"/>
      <c r="ACX2112" s="593"/>
      <c r="ACY2112" s="593"/>
      <c r="ACZ2112" s="593"/>
      <c r="ADA2112" s="593"/>
      <c r="ADB2112" s="593"/>
      <c r="ADC2112" s="593"/>
      <c r="ADD2112" s="593"/>
      <c r="ADE2112" s="593"/>
      <c r="ADF2112" s="593"/>
      <c r="ADG2112" s="593"/>
      <c r="ADH2112" s="593"/>
      <c r="ADI2112" s="593"/>
      <c r="ADJ2112" s="593"/>
      <c r="ADK2112" s="593"/>
      <c r="ADL2112" s="593"/>
      <c r="ADM2112" s="593"/>
      <c r="ADN2112" s="593"/>
      <c r="ADO2112" s="593"/>
      <c r="ADP2112" s="593"/>
      <c r="ADQ2112" s="593"/>
      <c r="ADR2112" s="593"/>
      <c r="ADS2112" s="593"/>
      <c r="ADT2112" s="593"/>
      <c r="ADU2112" s="593"/>
      <c r="ADV2112" s="593"/>
      <c r="ADW2112" s="593"/>
      <c r="ADX2112" s="593"/>
      <c r="ADY2112" s="593"/>
      <c r="ADZ2112" s="593"/>
      <c r="AEA2112" s="593"/>
      <c r="AEB2112" s="593"/>
      <c r="AEC2112" s="593"/>
      <c r="AED2112" s="593"/>
      <c r="AEE2112" s="593"/>
      <c r="AEF2112" s="593"/>
      <c r="AEG2112" s="593"/>
      <c r="AEH2112" s="593"/>
      <c r="AEI2112" s="593"/>
      <c r="AEJ2112" s="593"/>
      <c r="AEK2112" s="593"/>
      <c r="AEL2112" s="593"/>
      <c r="AEM2112" s="593"/>
      <c r="AEN2112" s="593"/>
      <c r="AEO2112" s="593"/>
      <c r="AEP2112" s="593"/>
      <c r="AEQ2112" s="593"/>
      <c r="AER2112" s="593"/>
      <c r="AES2112" s="593"/>
      <c r="AET2112" s="593"/>
      <c r="AEU2112" s="593"/>
      <c r="AEV2112" s="593"/>
      <c r="AEW2112" s="593"/>
      <c r="AEX2112" s="593"/>
      <c r="AEY2112" s="593"/>
      <c r="AEZ2112" s="593"/>
      <c r="AFA2112" s="593"/>
      <c r="AFB2112" s="593"/>
      <c r="AFC2112" s="593"/>
      <c r="AFD2112" s="593"/>
      <c r="AFE2112" s="593"/>
      <c r="AFF2112" s="593"/>
      <c r="AFG2112" s="593"/>
      <c r="AFH2112" s="593"/>
      <c r="AFI2112" s="593"/>
      <c r="AFJ2112" s="593"/>
      <c r="AFK2112" s="593"/>
      <c r="AFL2112" s="593"/>
      <c r="AFM2112" s="593"/>
      <c r="AFN2112" s="593"/>
      <c r="AFO2112" s="593"/>
      <c r="AFP2112" s="593"/>
      <c r="AFQ2112" s="593"/>
      <c r="AFR2112" s="593"/>
      <c r="AFS2112" s="593"/>
      <c r="AFT2112" s="593"/>
      <c r="AFU2112" s="593"/>
      <c r="AFV2112" s="593"/>
      <c r="AFW2112" s="593"/>
      <c r="AFX2112" s="593"/>
      <c r="AFY2112" s="593"/>
      <c r="AFZ2112" s="593"/>
      <c r="AGA2112" s="593"/>
      <c r="AGB2112" s="593"/>
      <c r="AGC2112" s="593"/>
      <c r="AGD2112" s="593"/>
      <c r="AGE2112" s="593"/>
      <c r="AGF2112" s="593"/>
      <c r="AGG2112" s="593"/>
      <c r="AGH2112" s="593"/>
      <c r="AGI2112" s="593"/>
      <c r="AGJ2112" s="593"/>
      <c r="AGK2112" s="593"/>
      <c r="AGL2112" s="593"/>
      <c r="AGM2112" s="593"/>
      <c r="AGN2112" s="593"/>
      <c r="AGO2112" s="593"/>
      <c r="AGP2112" s="593"/>
      <c r="AGQ2112" s="593"/>
      <c r="AGR2112" s="593"/>
      <c r="AGS2112" s="593"/>
      <c r="AGT2112" s="593"/>
      <c r="AGU2112" s="593"/>
      <c r="AGV2112" s="593"/>
      <c r="AGW2112" s="593"/>
      <c r="AGX2112" s="593"/>
      <c r="AGY2112" s="593"/>
      <c r="AGZ2112" s="593"/>
      <c r="AHA2112" s="593"/>
      <c r="AHB2112" s="593"/>
      <c r="AHC2112" s="593"/>
      <c r="AHD2112" s="593"/>
      <c r="AHE2112" s="593"/>
      <c r="AHF2112" s="593"/>
      <c r="AHG2112" s="593"/>
      <c r="AHH2112" s="593"/>
      <c r="AHI2112" s="593"/>
      <c r="AHJ2112" s="593"/>
      <c r="AHK2112" s="593"/>
      <c r="AHL2112" s="593"/>
      <c r="AHM2112" s="593"/>
      <c r="AHN2112" s="593"/>
      <c r="AHO2112" s="593"/>
      <c r="AHP2112" s="593"/>
      <c r="AHQ2112" s="593"/>
      <c r="AHR2112" s="593"/>
      <c r="AHS2112" s="593"/>
      <c r="AHT2112" s="593"/>
      <c r="AHU2112" s="593"/>
      <c r="AHV2112" s="593"/>
      <c r="AHW2112" s="593"/>
      <c r="AHX2112" s="593"/>
      <c r="AHY2112" s="593"/>
      <c r="AHZ2112" s="593"/>
      <c r="AIA2112" s="593"/>
      <c r="AIB2112" s="593"/>
      <c r="AIC2112" s="593"/>
      <c r="AID2112" s="593"/>
      <c r="AIE2112" s="593"/>
      <c r="AIF2112" s="593"/>
      <c r="AIG2112" s="593"/>
      <c r="AIH2112" s="593"/>
      <c r="AII2112" s="593"/>
      <c r="AIJ2112" s="593"/>
      <c r="AIK2112" s="593"/>
      <c r="AIL2112" s="593"/>
      <c r="AIM2112" s="593"/>
      <c r="AIN2112" s="593"/>
      <c r="AIO2112" s="593"/>
      <c r="AIP2112" s="593"/>
      <c r="AIQ2112" s="593"/>
      <c r="AIR2112" s="593"/>
      <c r="AIS2112" s="593"/>
      <c r="AIT2112" s="593"/>
      <c r="AIU2112" s="593"/>
      <c r="AIV2112" s="593"/>
      <c r="AIW2112" s="593"/>
      <c r="AIX2112" s="593"/>
      <c r="AIY2112" s="593"/>
      <c r="AIZ2112" s="593"/>
      <c r="AJA2112" s="593"/>
      <c r="AJB2112" s="593"/>
      <c r="AJC2112" s="593"/>
      <c r="AJD2112" s="593"/>
      <c r="AJE2112" s="593"/>
      <c r="AJF2112" s="593"/>
      <c r="AJG2112" s="593"/>
      <c r="AJH2112" s="593"/>
      <c r="AJI2112" s="593"/>
      <c r="AJJ2112" s="593"/>
      <c r="AJK2112" s="593"/>
      <c r="AJL2112" s="593"/>
      <c r="AJM2112" s="593"/>
      <c r="AJN2112" s="593"/>
      <c r="AJO2112" s="593"/>
      <c r="AJP2112" s="593"/>
      <c r="AJQ2112" s="593"/>
      <c r="AJR2112" s="593"/>
      <c r="AJS2112" s="593"/>
      <c r="AJT2112" s="593"/>
      <c r="AJU2112" s="593"/>
      <c r="AJV2112" s="593"/>
      <c r="AJW2112" s="593"/>
      <c r="AJX2112" s="593"/>
      <c r="AJY2112" s="593"/>
      <c r="AJZ2112" s="593"/>
      <c r="AKA2112" s="593"/>
      <c r="AKB2112" s="593"/>
      <c r="AKC2112" s="593"/>
      <c r="AKD2112" s="593"/>
      <c r="AKE2112" s="593"/>
      <c r="AKF2112" s="593"/>
      <c r="AKG2112" s="593"/>
      <c r="AKH2112" s="593"/>
      <c r="AKI2112" s="593"/>
      <c r="AKJ2112" s="593"/>
      <c r="AKK2112" s="593"/>
      <c r="AKL2112" s="593"/>
      <c r="AKM2112" s="593"/>
      <c r="AKN2112" s="593"/>
      <c r="AKO2112" s="593"/>
      <c r="AKP2112" s="593"/>
      <c r="AKQ2112" s="593"/>
      <c r="AKR2112" s="593"/>
      <c r="AKS2112" s="593"/>
      <c r="AKT2112" s="593"/>
      <c r="AKU2112" s="593"/>
      <c r="AKV2112" s="593"/>
      <c r="AKW2112" s="593"/>
      <c r="AKX2112" s="593"/>
      <c r="AKY2112" s="593"/>
      <c r="AKZ2112" s="593"/>
      <c r="ALA2112" s="593"/>
      <c r="ALB2112" s="593"/>
      <c r="ALC2112" s="593"/>
      <c r="ALD2112" s="593"/>
      <c r="ALE2112" s="593"/>
      <c r="ALF2112" s="593"/>
      <c r="ALG2112" s="593"/>
      <c r="ALH2112" s="593"/>
      <c r="ALI2112" s="593"/>
      <c r="ALJ2112" s="593"/>
      <c r="ALK2112" s="593"/>
      <c r="ALL2112" s="593"/>
      <c r="ALM2112" s="593"/>
      <c r="ALN2112" s="593"/>
      <c r="ALO2112" s="593"/>
      <c r="ALP2112" s="593"/>
      <c r="ALQ2112" s="593"/>
      <c r="ALR2112" s="593"/>
      <c r="ALS2112" s="593"/>
      <c r="ALT2112" s="593"/>
      <c r="ALU2112" s="593"/>
      <c r="ALV2112" s="593"/>
      <c r="ALW2112" s="593"/>
      <c r="ALX2112" s="593"/>
      <c r="ALY2112" s="593"/>
      <c r="ALZ2112" s="593"/>
      <c r="AMA2112" s="593"/>
      <c r="AMB2112" s="593"/>
      <c r="AMC2112" s="593"/>
      <c r="AMD2112" s="593"/>
      <c r="AME2112" s="593"/>
      <c r="AMF2112" s="593"/>
      <c r="AMG2112" s="593"/>
      <c r="AMH2112" s="593"/>
      <c r="AMI2112" s="593"/>
      <c r="AMJ2112" s="593"/>
      <c r="AMK2112" s="593"/>
      <c r="AML2112" s="593"/>
      <c r="AMM2112" s="593"/>
      <c r="AMN2112" s="593"/>
      <c r="AMO2112" s="593"/>
      <c r="AMP2112" s="593"/>
      <c r="AMQ2112" s="593"/>
      <c r="AMR2112" s="593"/>
      <c r="AMS2112" s="593"/>
      <c r="AMT2112" s="593"/>
      <c r="AMU2112" s="593"/>
      <c r="AMV2112" s="593"/>
      <c r="AMW2112" s="593"/>
      <c r="AMX2112" s="593"/>
      <c r="AMY2112" s="593"/>
      <c r="AMZ2112" s="593"/>
      <c r="ANA2112" s="593"/>
      <c r="ANB2112" s="593"/>
      <c r="ANC2112" s="593"/>
      <c r="AND2112" s="593"/>
      <c r="ANE2112" s="593"/>
      <c r="ANF2112" s="593"/>
      <c r="ANG2112" s="593"/>
      <c r="ANH2112" s="593"/>
      <c r="ANI2112" s="593"/>
      <c r="ANJ2112" s="593"/>
      <c r="ANK2112" s="593"/>
      <c r="ANL2112" s="593"/>
      <c r="ANM2112" s="593"/>
      <c r="ANN2112" s="593"/>
      <c r="ANO2112" s="593"/>
      <c r="ANP2112" s="593"/>
      <c r="ANQ2112" s="593"/>
      <c r="ANR2112" s="593"/>
      <c r="ANS2112" s="593"/>
      <c r="ANT2112" s="593"/>
      <c r="ANU2112" s="593"/>
      <c r="ANV2112" s="593"/>
      <c r="ANW2112" s="593"/>
      <c r="ANX2112" s="593"/>
      <c r="ANY2112" s="593"/>
      <c r="ANZ2112" s="593"/>
      <c r="AOA2112" s="593"/>
      <c r="AOB2112" s="593"/>
      <c r="AOC2112" s="593"/>
      <c r="AOD2112" s="593"/>
      <c r="AOE2112" s="593"/>
      <c r="AOF2112" s="593"/>
      <c r="AOG2112" s="593"/>
      <c r="AOH2112" s="593"/>
      <c r="AOI2112" s="593"/>
      <c r="AOJ2112" s="593"/>
      <c r="AOK2112" s="593"/>
      <c r="AOL2112" s="593"/>
      <c r="AOM2112" s="593"/>
      <c r="AON2112" s="593"/>
      <c r="AOO2112" s="593"/>
      <c r="AOP2112" s="593"/>
      <c r="AOQ2112" s="593"/>
      <c r="AOR2112" s="593"/>
      <c r="AOS2112" s="593"/>
      <c r="AOT2112" s="593"/>
      <c r="AOU2112" s="593"/>
      <c r="AOV2112" s="593"/>
      <c r="AOW2112" s="593"/>
      <c r="AOX2112" s="593"/>
      <c r="AOY2112" s="593"/>
      <c r="AOZ2112" s="593"/>
      <c r="APA2112" s="593"/>
      <c r="APB2112" s="593"/>
      <c r="APC2112" s="593"/>
      <c r="APD2112" s="593"/>
      <c r="APE2112" s="593"/>
      <c r="APF2112" s="593"/>
      <c r="APG2112" s="593"/>
      <c r="APH2112" s="593"/>
      <c r="API2112" s="593"/>
      <c r="APJ2112" s="593"/>
      <c r="APK2112" s="593"/>
      <c r="APL2112" s="593"/>
      <c r="APM2112" s="593"/>
      <c r="APN2112" s="593"/>
      <c r="APO2112" s="593"/>
      <c r="APP2112" s="593"/>
      <c r="APQ2112" s="593"/>
      <c r="APR2112" s="593"/>
      <c r="APS2112" s="593"/>
      <c r="APT2112" s="593"/>
      <c r="APU2112" s="593"/>
      <c r="APV2112" s="593"/>
      <c r="APW2112" s="593"/>
      <c r="APX2112" s="593"/>
      <c r="APY2112" s="593"/>
      <c r="APZ2112" s="593"/>
      <c r="AQA2112" s="593"/>
      <c r="AQB2112" s="593"/>
      <c r="AQC2112" s="593"/>
      <c r="AQD2112" s="593"/>
      <c r="AQE2112" s="593"/>
      <c r="AQF2112" s="593"/>
      <c r="AQG2112" s="593"/>
      <c r="AQH2112" s="593"/>
      <c r="AQI2112" s="593"/>
      <c r="AQJ2112" s="593"/>
      <c r="AQK2112" s="593"/>
      <c r="AQL2112" s="593"/>
      <c r="AQM2112" s="593"/>
      <c r="AQN2112" s="593"/>
      <c r="AQO2112" s="593"/>
      <c r="AQP2112" s="593"/>
      <c r="AQQ2112" s="593"/>
      <c r="AQR2112" s="593"/>
      <c r="AQS2112" s="593"/>
      <c r="AQT2112" s="593"/>
      <c r="AQU2112" s="593"/>
      <c r="AQV2112" s="593"/>
      <c r="AQW2112" s="593"/>
      <c r="AQX2112" s="593"/>
      <c r="AQY2112" s="593"/>
      <c r="AQZ2112" s="593"/>
      <c r="ARA2112" s="593"/>
      <c r="ARB2112" s="593"/>
      <c r="ARC2112" s="593"/>
      <c r="ARD2112" s="593"/>
      <c r="ARE2112" s="593"/>
      <c r="ARF2112" s="593"/>
      <c r="ARG2112" s="593"/>
      <c r="ARH2112" s="593"/>
      <c r="ARI2112" s="593"/>
      <c r="ARJ2112" s="593"/>
      <c r="ARK2112" s="593"/>
      <c r="ARL2112" s="593"/>
      <c r="ARM2112" s="593"/>
      <c r="ARN2112" s="593"/>
      <c r="ARO2112" s="593"/>
      <c r="ARP2112" s="593"/>
      <c r="ARQ2112" s="593"/>
      <c r="ARR2112" s="593"/>
      <c r="ARS2112" s="593"/>
      <c r="ART2112" s="593"/>
      <c r="ARU2112" s="593"/>
      <c r="ARV2112" s="593"/>
      <c r="ARW2112" s="593"/>
      <c r="ARX2112" s="593"/>
      <c r="ARY2112" s="593"/>
      <c r="ARZ2112" s="593"/>
      <c r="ASA2112" s="593"/>
      <c r="ASB2112" s="593"/>
      <c r="ASC2112" s="593"/>
      <c r="ASD2112" s="593"/>
      <c r="ASE2112" s="593"/>
      <c r="ASF2112" s="593"/>
      <c r="ASG2112" s="593"/>
      <c r="ASH2112" s="593"/>
      <c r="ASI2112" s="593"/>
      <c r="ASJ2112" s="593"/>
      <c r="ASK2112" s="593"/>
      <c r="ASL2112" s="593"/>
      <c r="ASM2112" s="593"/>
      <c r="ASN2112" s="593"/>
      <c r="ASO2112" s="593"/>
      <c r="ASP2112" s="593"/>
      <c r="ASQ2112" s="593"/>
      <c r="ASR2112" s="593"/>
      <c r="ASS2112" s="593"/>
      <c r="AST2112" s="593"/>
      <c r="ASU2112" s="593"/>
      <c r="ASV2112" s="593"/>
      <c r="ASW2112" s="593"/>
      <c r="ASX2112" s="593"/>
      <c r="ASY2112" s="593"/>
      <c r="ASZ2112" s="593"/>
      <c r="ATA2112" s="593"/>
      <c r="ATB2112" s="593"/>
      <c r="ATC2112" s="593"/>
      <c r="ATD2112" s="593"/>
      <c r="ATE2112" s="593"/>
      <c r="ATF2112" s="593"/>
      <c r="ATG2112" s="593"/>
      <c r="ATH2112" s="593"/>
      <c r="ATI2112" s="593"/>
      <c r="ATJ2112" s="593"/>
      <c r="ATK2112" s="593"/>
      <c r="ATL2112" s="593"/>
      <c r="ATM2112" s="593"/>
      <c r="ATN2112" s="593"/>
      <c r="ATO2112" s="593"/>
      <c r="ATP2112" s="593"/>
      <c r="ATQ2112" s="593"/>
      <c r="ATR2112" s="593"/>
      <c r="ATS2112" s="593"/>
      <c r="ATT2112" s="593"/>
      <c r="ATU2112" s="593"/>
      <c r="ATV2112" s="593"/>
      <c r="ATW2112" s="593"/>
      <c r="ATX2112" s="593"/>
      <c r="ATY2112" s="593"/>
      <c r="ATZ2112" s="593"/>
      <c r="AUA2112" s="593"/>
      <c r="AUB2112" s="593"/>
      <c r="AUC2112" s="593"/>
      <c r="AUD2112" s="593"/>
      <c r="AUE2112" s="593"/>
      <c r="AUF2112" s="593"/>
      <c r="AUG2112" s="593"/>
      <c r="AUH2112" s="593"/>
      <c r="AUI2112" s="593"/>
      <c r="AUJ2112" s="593"/>
      <c r="AUK2112" s="593"/>
      <c r="AUL2112" s="593"/>
      <c r="AUM2112" s="593"/>
      <c r="AUN2112" s="593"/>
      <c r="AUO2112" s="593"/>
      <c r="AUP2112" s="593"/>
      <c r="AUQ2112" s="593"/>
      <c r="AUR2112" s="593"/>
      <c r="AUS2112" s="593"/>
      <c r="AUT2112" s="593"/>
      <c r="AUU2112" s="593"/>
      <c r="AUV2112" s="593"/>
      <c r="AUW2112" s="593"/>
      <c r="AUX2112" s="593"/>
      <c r="AUY2112" s="593"/>
      <c r="AUZ2112" s="593"/>
      <c r="AVA2112" s="593"/>
      <c r="AVB2112" s="593"/>
      <c r="AVC2112" s="593"/>
      <c r="AVD2112" s="593"/>
      <c r="AVE2112" s="593"/>
      <c r="AVF2112" s="593"/>
      <c r="AVG2112" s="593"/>
      <c r="AVH2112" s="593"/>
      <c r="AVI2112" s="593"/>
      <c r="AVJ2112" s="593"/>
      <c r="AVK2112" s="593"/>
    </row>
    <row r="2113" spans="1:1259">
      <c r="A2113" s="697"/>
      <c r="B2113" s="558"/>
      <c r="C2113" s="558"/>
      <c r="D2113" s="676" t="s">
        <v>1067</v>
      </c>
      <c r="E2113" s="524" t="s">
        <v>1335</v>
      </c>
      <c r="F2113" s="665" t="s">
        <v>87</v>
      </c>
      <c r="G2113" s="676">
        <v>2022</v>
      </c>
      <c r="H2113" s="676">
        <v>6</v>
      </c>
      <c r="I2113" s="687" t="s">
        <v>1095</v>
      </c>
      <c r="J2113" s="677"/>
      <c r="K2113" s="676" t="s">
        <v>1422</v>
      </c>
      <c r="L2113" s="677" t="s">
        <v>1400</v>
      </c>
      <c r="M2113" s="677">
        <v>44357</v>
      </c>
      <c r="N2113" s="677"/>
      <c r="O2113" s="677"/>
      <c r="P2113" s="677"/>
      <c r="Q2113" s="677"/>
      <c r="R2113" s="677"/>
      <c r="S2113" s="676" t="s">
        <v>1401</v>
      </c>
      <c r="T2113" s="676">
        <v>72</v>
      </c>
      <c r="U2113" s="676" t="s">
        <v>1086</v>
      </c>
      <c r="V2113" s="676" t="s">
        <v>1072</v>
      </c>
      <c r="W2113" s="678">
        <v>480</v>
      </c>
      <c r="X2113" s="551">
        <v>17024</v>
      </c>
      <c r="Y2113" s="693">
        <v>8171520</v>
      </c>
      <c r="Z2113" s="667">
        <v>0.39499999999999996</v>
      </c>
      <c r="AA2113" s="682">
        <f>Y2113*Z2113</f>
        <v>3227750.3999999999</v>
      </c>
      <c r="AB2113" s="521"/>
      <c r="AC2113" s="668">
        <v>0</v>
      </c>
      <c r="AD2113" s="676"/>
      <c r="AE2113" s="669"/>
      <c r="AF2113" s="695">
        <f>AA2113+AD2113+AE2113</f>
        <v>3227750.3999999999</v>
      </c>
      <c r="AG2113" s="665" t="s">
        <v>47</v>
      </c>
      <c r="AH2113" s="641">
        <v>10</v>
      </c>
      <c r="AI2113" s="676">
        <v>60</v>
      </c>
      <c r="AJ2113" s="665" t="s">
        <v>1416</v>
      </c>
      <c r="AK2113" s="676" t="s">
        <v>1089</v>
      </c>
      <c r="AL2113" s="696">
        <v>8832</v>
      </c>
      <c r="AM2113" s="665" t="s">
        <v>52</v>
      </c>
      <c r="AN2113" s="665" t="s">
        <v>1089</v>
      </c>
      <c r="AO2113" s="665"/>
      <c r="AP2113" s="676" t="s">
        <v>92</v>
      </c>
      <c r="AQ2113" s="676" t="s">
        <v>1113</v>
      </c>
      <c r="AR2113" s="676"/>
      <c r="AS2113" s="523" t="s">
        <v>1078</v>
      </c>
      <c r="AT2113" s="523" t="s">
        <v>1078</v>
      </c>
      <c r="AU2113" s="523" t="s">
        <v>1078</v>
      </c>
      <c r="AV2113" s="674"/>
      <c r="AW2113" s="673" t="str">
        <f>U2113</f>
        <v>12005833C</v>
      </c>
      <c r="AX2113" s="673" cm="1">
        <f t="array" ref="AX2113">SUM(MID(0&amp;AW2113,LARGE(INDEX(ISNUMBER(--MID(AW2113,ROW($1:$8),1))*ROW($1:$8),),ROW($1:$8))+1,1)*10^ROW($1:$8)/10)</f>
        <v>12005833</v>
      </c>
      <c r="AY2113" s="673" t="str">
        <f>VLOOKUP($AX2113,'Item Master Data'!$A:$F,3,FALSE)</f>
        <v>Q.PEAK DUO XL G10 BFG</v>
      </c>
      <c r="AZ2113" s="673">
        <f>VLOOKUP($AX2113,'Item Master Data'!$A:$F,6,FALSE)</f>
        <v>475</v>
      </c>
      <c r="BA2113" s="673" t="e">
        <f>X2113/BB2113</f>
        <v>#VALUE!</v>
      </c>
      <c r="BB2113" s="673" t="str">
        <f>VLOOKUP(AX2113,'Item Master Data'!$A:$G,7,FALSE)</f>
        <v> 30</v>
      </c>
      <c r="BC2113" s="673"/>
      <c r="BD2113" s="673">
        <f>W2113-AZ2113</f>
        <v>5</v>
      </c>
      <c r="BE2113" s="593"/>
      <c r="BF2113" s="593"/>
      <c r="BG2113" s="593"/>
      <c r="BH2113" s="593"/>
      <c r="BI2113" s="593"/>
      <c r="BJ2113" s="593"/>
      <c r="BK2113" s="593"/>
      <c r="BL2113" s="593"/>
      <c r="BM2113" s="593"/>
      <c r="BN2113" s="593"/>
      <c r="BO2113" s="593"/>
      <c r="BP2113" s="593"/>
      <c r="BQ2113" s="593"/>
      <c r="BR2113" s="593"/>
      <c r="BS2113" s="593"/>
      <c r="BT2113" s="593"/>
      <c r="BU2113" s="593"/>
      <c r="BV2113" s="593"/>
      <c r="BW2113" s="593"/>
      <c r="BX2113" s="593"/>
      <c r="BY2113" s="593"/>
      <c r="BZ2113" s="593"/>
      <c r="CA2113" s="593"/>
      <c r="CB2113" s="593"/>
      <c r="CC2113" s="593"/>
      <c r="CD2113" s="593"/>
      <c r="CE2113" s="593"/>
      <c r="CF2113" s="593"/>
      <c r="CG2113" s="593"/>
      <c r="CH2113" s="593"/>
      <c r="CI2113" s="593"/>
      <c r="CJ2113" s="593"/>
      <c r="CK2113" s="593"/>
      <c r="CL2113" s="593"/>
      <c r="CM2113" s="593"/>
      <c r="CN2113" s="593"/>
      <c r="CO2113" s="593"/>
      <c r="CP2113" s="593"/>
      <c r="CQ2113" s="593"/>
      <c r="CR2113" s="593"/>
      <c r="CS2113" s="593"/>
      <c r="CT2113" s="593"/>
      <c r="CU2113" s="593"/>
      <c r="CV2113" s="593"/>
      <c r="CW2113" s="593"/>
      <c r="CX2113" s="593"/>
      <c r="CY2113" s="593"/>
      <c r="CZ2113" s="593"/>
      <c r="DA2113" s="593"/>
      <c r="DB2113" s="593"/>
      <c r="DC2113" s="593"/>
      <c r="DD2113" s="593"/>
      <c r="DE2113" s="593"/>
      <c r="DF2113" s="593"/>
      <c r="DG2113" s="593"/>
      <c r="DH2113" s="593"/>
      <c r="DI2113" s="593"/>
      <c r="DJ2113" s="593"/>
      <c r="DK2113" s="593"/>
      <c r="DL2113" s="593"/>
      <c r="DM2113" s="593"/>
      <c r="DN2113" s="593"/>
      <c r="DO2113" s="593"/>
      <c r="DP2113" s="593"/>
      <c r="DQ2113" s="593"/>
      <c r="DR2113" s="593"/>
      <c r="DS2113" s="593"/>
      <c r="DT2113" s="593"/>
      <c r="DU2113" s="593"/>
      <c r="DV2113" s="593"/>
      <c r="DW2113" s="593"/>
      <c r="DX2113" s="593"/>
      <c r="DY2113" s="593"/>
      <c r="DZ2113" s="593"/>
      <c r="EA2113" s="593"/>
      <c r="EB2113" s="593"/>
      <c r="EC2113" s="593"/>
      <c r="ED2113" s="593"/>
      <c r="EE2113" s="593"/>
      <c r="EF2113" s="593"/>
      <c r="EG2113" s="593"/>
      <c r="EH2113" s="593"/>
      <c r="EI2113" s="593"/>
      <c r="EJ2113" s="593"/>
      <c r="EK2113" s="593"/>
      <c r="EL2113" s="593"/>
      <c r="EM2113" s="593"/>
      <c r="EN2113" s="593"/>
      <c r="EO2113" s="593"/>
      <c r="EP2113" s="593"/>
      <c r="EQ2113" s="593"/>
      <c r="ER2113" s="593"/>
      <c r="ES2113" s="593"/>
      <c r="ET2113" s="593"/>
      <c r="EU2113" s="593"/>
      <c r="EV2113" s="593"/>
      <c r="EW2113" s="593"/>
      <c r="EX2113" s="593"/>
      <c r="EY2113" s="593"/>
      <c r="EZ2113" s="593"/>
      <c r="FA2113" s="593"/>
      <c r="FB2113" s="593"/>
      <c r="FC2113" s="593"/>
      <c r="FD2113" s="593"/>
      <c r="FE2113" s="593"/>
      <c r="FF2113" s="593"/>
      <c r="FG2113" s="593"/>
      <c r="FH2113" s="593"/>
      <c r="FI2113" s="593"/>
      <c r="FJ2113" s="593"/>
      <c r="FK2113" s="593"/>
      <c r="FL2113" s="593"/>
      <c r="FM2113" s="593"/>
      <c r="FN2113" s="593"/>
      <c r="FO2113" s="593"/>
      <c r="FP2113" s="593"/>
      <c r="FQ2113" s="593"/>
      <c r="FR2113" s="593"/>
      <c r="FS2113" s="593"/>
      <c r="FT2113" s="593"/>
      <c r="FU2113" s="593"/>
      <c r="FV2113" s="593"/>
      <c r="FW2113" s="593"/>
      <c r="FX2113" s="593"/>
      <c r="FY2113" s="593"/>
      <c r="FZ2113" s="593"/>
      <c r="GA2113" s="593"/>
      <c r="GB2113" s="593"/>
      <c r="GC2113" s="593"/>
      <c r="GD2113" s="593"/>
      <c r="GE2113" s="593"/>
      <c r="GF2113" s="593"/>
      <c r="GG2113" s="593"/>
      <c r="GH2113" s="593"/>
      <c r="GI2113" s="593"/>
      <c r="GJ2113" s="593"/>
      <c r="GK2113" s="593"/>
      <c r="GL2113" s="593"/>
      <c r="GM2113" s="593"/>
      <c r="GN2113" s="593"/>
      <c r="GO2113" s="593"/>
      <c r="GP2113" s="593"/>
      <c r="GQ2113" s="593"/>
      <c r="GR2113" s="593"/>
      <c r="GS2113" s="593"/>
      <c r="GT2113" s="593"/>
      <c r="GU2113" s="593"/>
      <c r="GV2113" s="593"/>
      <c r="GW2113" s="593"/>
      <c r="GX2113" s="593"/>
      <c r="GY2113" s="593"/>
      <c r="GZ2113" s="593"/>
      <c r="HA2113" s="593"/>
      <c r="HB2113" s="593"/>
      <c r="HC2113" s="593"/>
      <c r="HD2113" s="593"/>
      <c r="HE2113" s="593"/>
      <c r="HF2113" s="593"/>
      <c r="HG2113" s="593"/>
      <c r="HH2113" s="593"/>
      <c r="HI2113" s="593"/>
      <c r="HJ2113" s="593"/>
      <c r="HK2113" s="593"/>
      <c r="HL2113" s="593"/>
      <c r="HM2113" s="593"/>
      <c r="HN2113" s="593"/>
      <c r="HO2113" s="593"/>
      <c r="HP2113" s="593"/>
      <c r="HQ2113" s="593"/>
      <c r="HR2113" s="593"/>
      <c r="HS2113" s="593"/>
      <c r="HT2113" s="593"/>
      <c r="HU2113" s="593"/>
      <c r="HV2113" s="593"/>
      <c r="HW2113" s="593"/>
      <c r="HX2113" s="593"/>
      <c r="HY2113" s="593"/>
      <c r="HZ2113" s="593"/>
      <c r="IA2113" s="593"/>
      <c r="IB2113" s="593"/>
      <c r="IC2113" s="593"/>
      <c r="ID2113" s="593"/>
      <c r="IE2113" s="593"/>
      <c r="IF2113" s="593"/>
      <c r="IG2113" s="593"/>
      <c r="IH2113" s="593"/>
      <c r="II2113" s="593"/>
      <c r="IJ2113" s="593"/>
      <c r="IK2113" s="593"/>
      <c r="IL2113" s="593"/>
      <c r="IM2113" s="593"/>
      <c r="IN2113" s="593"/>
      <c r="IO2113" s="593"/>
      <c r="IP2113" s="593"/>
      <c r="IQ2113" s="593"/>
      <c r="IR2113" s="593"/>
      <c r="IS2113" s="593"/>
      <c r="IT2113" s="593"/>
      <c r="IU2113" s="593"/>
      <c r="IV2113" s="593"/>
      <c r="IW2113" s="593"/>
      <c r="IX2113" s="593"/>
      <c r="IY2113" s="593"/>
      <c r="IZ2113" s="593"/>
      <c r="JA2113" s="593"/>
      <c r="JB2113" s="593"/>
      <c r="JC2113" s="593"/>
      <c r="JD2113" s="593"/>
      <c r="JE2113" s="593"/>
      <c r="JF2113" s="593"/>
      <c r="JG2113" s="593"/>
      <c r="JH2113" s="593"/>
      <c r="JI2113" s="593"/>
      <c r="JJ2113" s="593"/>
      <c r="JK2113" s="593"/>
      <c r="JL2113" s="593"/>
      <c r="JM2113" s="593"/>
      <c r="JN2113" s="593"/>
      <c r="JO2113" s="593"/>
      <c r="JP2113" s="593"/>
      <c r="JQ2113" s="593"/>
      <c r="JR2113" s="593"/>
      <c r="JS2113" s="593"/>
      <c r="JT2113" s="593"/>
      <c r="JU2113" s="593"/>
      <c r="JV2113" s="593"/>
      <c r="JW2113" s="593"/>
      <c r="JX2113" s="593"/>
      <c r="JY2113" s="593"/>
      <c r="JZ2113" s="593"/>
      <c r="KA2113" s="593"/>
      <c r="KB2113" s="593"/>
      <c r="KC2113" s="593"/>
      <c r="KD2113" s="593"/>
      <c r="KE2113" s="593"/>
      <c r="KF2113" s="593"/>
      <c r="KG2113" s="593"/>
      <c r="KH2113" s="593"/>
      <c r="KI2113" s="593"/>
      <c r="KJ2113" s="593"/>
      <c r="KK2113" s="593"/>
      <c r="KL2113" s="593"/>
      <c r="KM2113" s="593"/>
      <c r="KN2113" s="593"/>
      <c r="KO2113" s="593"/>
      <c r="KP2113" s="593"/>
      <c r="KQ2113" s="593"/>
      <c r="KR2113" s="593"/>
      <c r="KS2113" s="593"/>
      <c r="KT2113" s="593"/>
      <c r="KU2113" s="593"/>
      <c r="KV2113" s="593"/>
      <c r="KW2113" s="593"/>
      <c r="KX2113" s="593"/>
      <c r="KY2113" s="593"/>
      <c r="KZ2113" s="593"/>
      <c r="LA2113" s="593"/>
      <c r="LB2113" s="593"/>
      <c r="LC2113" s="593"/>
      <c r="LD2113" s="593"/>
      <c r="LE2113" s="593"/>
      <c r="LF2113" s="593"/>
      <c r="LG2113" s="593"/>
      <c r="LH2113" s="593"/>
      <c r="LI2113" s="593"/>
      <c r="LJ2113" s="593"/>
      <c r="LK2113" s="593"/>
      <c r="LL2113" s="593"/>
      <c r="LM2113" s="593"/>
      <c r="LN2113" s="593"/>
      <c r="LO2113" s="593"/>
      <c r="LP2113" s="593"/>
      <c r="LQ2113" s="593"/>
      <c r="LR2113" s="593"/>
      <c r="LS2113" s="593"/>
      <c r="LT2113" s="593"/>
      <c r="LU2113" s="593"/>
      <c r="LV2113" s="593"/>
      <c r="LW2113" s="593"/>
      <c r="LX2113" s="593"/>
      <c r="LY2113" s="593"/>
      <c r="LZ2113" s="593"/>
      <c r="MA2113" s="593"/>
      <c r="MB2113" s="593"/>
      <c r="MC2113" s="593"/>
      <c r="MD2113" s="593"/>
      <c r="ME2113" s="593"/>
      <c r="MF2113" s="593"/>
      <c r="MG2113" s="593"/>
      <c r="MH2113" s="593"/>
      <c r="MI2113" s="593"/>
      <c r="MJ2113" s="593"/>
      <c r="MK2113" s="593"/>
      <c r="ML2113" s="593"/>
      <c r="MM2113" s="593"/>
      <c r="MN2113" s="593"/>
      <c r="MO2113" s="593"/>
      <c r="MP2113" s="593"/>
      <c r="MQ2113" s="593"/>
      <c r="MR2113" s="593"/>
      <c r="MS2113" s="593"/>
      <c r="MT2113" s="593"/>
      <c r="MU2113" s="593"/>
      <c r="MV2113" s="593"/>
      <c r="MW2113" s="593"/>
      <c r="MX2113" s="593"/>
      <c r="MY2113" s="593"/>
      <c r="MZ2113" s="593"/>
      <c r="NA2113" s="593"/>
      <c r="NB2113" s="593"/>
      <c r="NC2113" s="593"/>
      <c r="ND2113" s="593"/>
      <c r="NE2113" s="593"/>
      <c r="NF2113" s="593"/>
      <c r="NG2113" s="593"/>
      <c r="NH2113" s="593"/>
      <c r="NI2113" s="593"/>
      <c r="NJ2113" s="593"/>
      <c r="NK2113" s="593"/>
      <c r="NL2113" s="593"/>
      <c r="NM2113" s="593"/>
      <c r="NN2113" s="593"/>
      <c r="NO2113" s="593"/>
      <c r="NP2113" s="593"/>
      <c r="NQ2113" s="593"/>
      <c r="NR2113" s="593"/>
      <c r="NS2113" s="593"/>
      <c r="NT2113" s="593"/>
      <c r="NU2113" s="593"/>
      <c r="NV2113" s="593"/>
      <c r="NW2113" s="593"/>
      <c r="NX2113" s="593"/>
      <c r="NY2113" s="593"/>
      <c r="NZ2113" s="593"/>
      <c r="OA2113" s="593"/>
      <c r="OB2113" s="593"/>
      <c r="OC2113" s="593"/>
      <c r="OD2113" s="593"/>
      <c r="OE2113" s="593"/>
      <c r="OF2113" s="593"/>
      <c r="OG2113" s="593"/>
      <c r="OH2113" s="593"/>
      <c r="OI2113" s="593"/>
      <c r="OJ2113" s="593"/>
      <c r="OK2113" s="593"/>
      <c r="OL2113" s="593"/>
      <c r="OM2113" s="593"/>
      <c r="ON2113" s="593"/>
      <c r="OO2113" s="593"/>
      <c r="OP2113" s="593"/>
      <c r="OQ2113" s="593"/>
      <c r="OR2113" s="593"/>
      <c r="OS2113" s="593"/>
      <c r="OT2113" s="593"/>
      <c r="OU2113" s="593"/>
      <c r="OV2113" s="593"/>
      <c r="OW2113" s="593"/>
      <c r="OX2113" s="593"/>
      <c r="OY2113" s="593"/>
      <c r="OZ2113" s="593"/>
      <c r="PA2113" s="593"/>
      <c r="PB2113" s="593"/>
      <c r="PC2113" s="593"/>
      <c r="PD2113" s="593"/>
      <c r="PE2113" s="593"/>
      <c r="PF2113" s="593"/>
      <c r="PG2113" s="593"/>
      <c r="PH2113" s="593"/>
      <c r="PI2113" s="593"/>
      <c r="PJ2113" s="593"/>
      <c r="PK2113" s="593"/>
      <c r="PL2113" s="593"/>
      <c r="PM2113" s="593"/>
      <c r="PN2113" s="593"/>
      <c r="PO2113" s="593"/>
      <c r="PP2113" s="593"/>
      <c r="PQ2113" s="593"/>
      <c r="PR2113" s="593"/>
      <c r="PS2113" s="593"/>
      <c r="PT2113" s="593"/>
      <c r="PU2113" s="593"/>
      <c r="PV2113" s="593"/>
      <c r="PW2113" s="593"/>
      <c r="PX2113" s="593"/>
      <c r="PY2113" s="593"/>
      <c r="PZ2113" s="593"/>
      <c r="QA2113" s="593"/>
      <c r="QB2113" s="593"/>
      <c r="QC2113" s="593"/>
      <c r="QD2113" s="593"/>
      <c r="QE2113" s="593"/>
      <c r="QF2113" s="593"/>
      <c r="QG2113" s="593"/>
      <c r="QH2113" s="593"/>
      <c r="QI2113" s="593"/>
      <c r="QJ2113" s="593"/>
      <c r="QK2113" s="593"/>
      <c r="QL2113" s="593"/>
      <c r="QM2113" s="593"/>
      <c r="QN2113" s="593"/>
      <c r="QO2113" s="593"/>
      <c r="QP2113" s="593"/>
      <c r="QQ2113" s="593"/>
      <c r="QR2113" s="593"/>
      <c r="QS2113" s="593"/>
      <c r="QT2113" s="593"/>
      <c r="QU2113" s="593"/>
      <c r="QV2113" s="593"/>
      <c r="QW2113" s="593"/>
      <c r="QX2113" s="593"/>
      <c r="QY2113" s="593"/>
      <c r="QZ2113" s="593"/>
      <c r="RA2113" s="593"/>
      <c r="RB2113" s="593"/>
      <c r="RC2113" s="593"/>
      <c r="RD2113" s="593"/>
      <c r="RE2113" s="593"/>
      <c r="RF2113" s="593"/>
      <c r="RG2113" s="593"/>
      <c r="RH2113" s="593"/>
      <c r="RI2113" s="593"/>
      <c r="RJ2113" s="593"/>
      <c r="RK2113" s="593"/>
      <c r="RL2113" s="593"/>
      <c r="RM2113" s="593"/>
      <c r="RN2113" s="593"/>
      <c r="RO2113" s="593"/>
      <c r="RP2113" s="593"/>
      <c r="RQ2113" s="593"/>
      <c r="RR2113" s="593"/>
      <c r="RS2113" s="593"/>
      <c r="RT2113" s="593"/>
      <c r="RU2113" s="593"/>
      <c r="RV2113" s="593"/>
      <c r="RW2113" s="593"/>
      <c r="RX2113" s="593"/>
      <c r="RY2113" s="593"/>
      <c r="RZ2113" s="593"/>
      <c r="SA2113" s="593"/>
      <c r="SB2113" s="593"/>
      <c r="SC2113" s="593"/>
      <c r="SD2113" s="593"/>
      <c r="SE2113" s="593"/>
      <c r="SF2113" s="593"/>
      <c r="SG2113" s="593"/>
      <c r="SH2113" s="593"/>
      <c r="SI2113" s="593"/>
      <c r="SJ2113" s="593"/>
      <c r="SK2113" s="593"/>
      <c r="SL2113" s="593"/>
      <c r="SM2113" s="593"/>
      <c r="SN2113" s="593"/>
      <c r="SO2113" s="593"/>
      <c r="SP2113" s="593"/>
      <c r="SQ2113" s="593"/>
      <c r="SR2113" s="593"/>
      <c r="SS2113" s="593"/>
      <c r="ST2113" s="593"/>
      <c r="SU2113" s="593"/>
      <c r="SV2113" s="593"/>
      <c r="SW2113" s="593"/>
      <c r="SX2113" s="593"/>
      <c r="SY2113" s="593"/>
      <c r="SZ2113" s="593"/>
      <c r="TA2113" s="593"/>
      <c r="TB2113" s="593"/>
      <c r="TC2113" s="593"/>
      <c r="TD2113" s="593"/>
      <c r="TE2113" s="593"/>
      <c r="TF2113" s="593"/>
      <c r="TG2113" s="593"/>
      <c r="TH2113" s="593"/>
      <c r="TI2113" s="593"/>
      <c r="TJ2113" s="593"/>
      <c r="TK2113" s="593"/>
      <c r="TL2113" s="593"/>
      <c r="TM2113" s="593"/>
      <c r="TN2113" s="593"/>
      <c r="TO2113" s="593"/>
      <c r="TP2113" s="593"/>
      <c r="TQ2113" s="593"/>
      <c r="TR2113" s="593"/>
      <c r="TS2113" s="593"/>
      <c r="TT2113" s="593"/>
      <c r="TU2113" s="593"/>
      <c r="TV2113" s="593"/>
      <c r="TW2113" s="593"/>
      <c r="TX2113" s="593"/>
      <c r="TY2113" s="593"/>
      <c r="TZ2113" s="593"/>
      <c r="UA2113" s="593"/>
      <c r="UB2113" s="593"/>
      <c r="UC2113" s="593"/>
      <c r="UD2113" s="593"/>
      <c r="UE2113" s="593"/>
      <c r="UF2113" s="593"/>
      <c r="UG2113" s="593"/>
      <c r="UH2113" s="593"/>
      <c r="UI2113" s="593"/>
      <c r="UJ2113" s="593"/>
      <c r="UK2113" s="593"/>
      <c r="UL2113" s="593"/>
      <c r="UM2113" s="593"/>
      <c r="UN2113" s="593"/>
      <c r="UO2113" s="593"/>
      <c r="UP2113" s="593"/>
      <c r="UQ2113" s="593"/>
      <c r="UR2113" s="593"/>
      <c r="US2113" s="593"/>
      <c r="UT2113" s="593"/>
      <c r="UU2113" s="593"/>
      <c r="UV2113" s="593"/>
      <c r="UW2113" s="593"/>
      <c r="UX2113" s="593"/>
      <c r="UY2113" s="593"/>
      <c r="UZ2113" s="593"/>
      <c r="VA2113" s="593"/>
      <c r="VB2113" s="593"/>
      <c r="VC2113" s="593"/>
      <c r="VD2113" s="593"/>
      <c r="VE2113" s="593"/>
      <c r="VF2113" s="593"/>
      <c r="VG2113" s="593"/>
      <c r="VH2113" s="593"/>
      <c r="VI2113" s="593"/>
      <c r="VJ2113" s="593"/>
      <c r="VK2113" s="593"/>
      <c r="VL2113" s="593"/>
      <c r="VM2113" s="593"/>
      <c r="VN2113" s="593"/>
      <c r="VO2113" s="593"/>
      <c r="VP2113" s="593"/>
      <c r="VQ2113" s="593"/>
      <c r="VR2113" s="593"/>
      <c r="VS2113" s="593"/>
      <c r="VT2113" s="593"/>
      <c r="VU2113" s="593"/>
      <c r="VV2113" s="593"/>
      <c r="VW2113" s="593"/>
      <c r="VX2113" s="593"/>
      <c r="VY2113" s="593"/>
      <c r="VZ2113" s="593"/>
      <c r="WA2113" s="593"/>
      <c r="WB2113" s="593"/>
      <c r="WC2113" s="593"/>
      <c r="WD2113" s="593"/>
      <c r="WE2113" s="593"/>
      <c r="WF2113" s="593"/>
      <c r="WG2113" s="593"/>
      <c r="WH2113" s="593"/>
      <c r="WI2113" s="593"/>
      <c r="WJ2113" s="593"/>
      <c r="WK2113" s="593"/>
      <c r="WL2113" s="593"/>
      <c r="WM2113" s="593"/>
      <c r="WN2113" s="593"/>
      <c r="WO2113" s="593"/>
      <c r="WP2113" s="593"/>
      <c r="WQ2113" s="593"/>
      <c r="WR2113" s="593"/>
      <c r="WS2113" s="593"/>
      <c r="WT2113" s="593"/>
      <c r="WU2113" s="593"/>
      <c r="WV2113" s="593"/>
      <c r="WW2113" s="593"/>
      <c r="WX2113" s="593"/>
      <c r="WY2113" s="593"/>
      <c r="WZ2113" s="593"/>
      <c r="XA2113" s="593"/>
      <c r="XB2113" s="593"/>
      <c r="XC2113" s="593"/>
      <c r="XD2113" s="593"/>
      <c r="XE2113" s="593"/>
      <c r="XF2113" s="593"/>
      <c r="XG2113" s="593"/>
      <c r="XH2113" s="593"/>
      <c r="XI2113" s="593"/>
      <c r="XJ2113" s="593"/>
      <c r="XK2113" s="593"/>
      <c r="XL2113" s="593"/>
      <c r="XM2113" s="593"/>
      <c r="XN2113" s="593"/>
      <c r="XO2113" s="593"/>
      <c r="XP2113" s="593"/>
      <c r="XQ2113" s="593"/>
      <c r="XR2113" s="593"/>
      <c r="XS2113" s="593"/>
      <c r="XT2113" s="593"/>
      <c r="XU2113" s="593"/>
      <c r="XV2113" s="593"/>
      <c r="XW2113" s="593"/>
      <c r="XX2113" s="593"/>
      <c r="XY2113" s="593"/>
      <c r="XZ2113" s="593"/>
      <c r="YA2113" s="593"/>
      <c r="YB2113" s="593"/>
      <c r="YC2113" s="593"/>
      <c r="YD2113" s="593"/>
      <c r="YE2113" s="593"/>
      <c r="YF2113" s="593"/>
      <c r="YG2113" s="593"/>
      <c r="YH2113" s="593"/>
      <c r="YI2113" s="593"/>
      <c r="YJ2113" s="593"/>
      <c r="YK2113" s="593"/>
      <c r="YL2113" s="593"/>
      <c r="YM2113" s="593"/>
      <c r="YN2113" s="593"/>
      <c r="YO2113" s="593"/>
      <c r="YP2113" s="593"/>
      <c r="YQ2113" s="593"/>
      <c r="YR2113" s="593"/>
      <c r="YS2113" s="593"/>
      <c r="YT2113" s="593"/>
      <c r="YU2113" s="593"/>
      <c r="YV2113" s="593"/>
      <c r="YW2113" s="593"/>
      <c r="YX2113" s="593"/>
      <c r="YY2113" s="593"/>
      <c r="YZ2113" s="593"/>
      <c r="ZA2113" s="593"/>
      <c r="ZB2113" s="593"/>
      <c r="ZC2113" s="593"/>
      <c r="ZD2113" s="593"/>
      <c r="ZE2113" s="593"/>
      <c r="ZF2113" s="593"/>
      <c r="ZG2113" s="593"/>
      <c r="ZH2113" s="593"/>
      <c r="ZI2113" s="593"/>
      <c r="ZJ2113" s="593"/>
      <c r="ZK2113" s="593"/>
      <c r="ZL2113" s="593"/>
      <c r="ZM2113" s="593"/>
      <c r="ZN2113" s="593"/>
      <c r="ZO2113" s="593"/>
      <c r="ZP2113" s="593"/>
      <c r="ZQ2113" s="593"/>
      <c r="ZR2113" s="593"/>
      <c r="ZS2113" s="593"/>
      <c r="ZT2113" s="593"/>
      <c r="ZU2113" s="593"/>
      <c r="ZV2113" s="593"/>
      <c r="ZW2113" s="593"/>
      <c r="ZX2113" s="593"/>
      <c r="ZY2113" s="593"/>
      <c r="ZZ2113" s="593"/>
      <c r="AAA2113" s="593"/>
      <c r="AAB2113" s="593"/>
      <c r="AAC2113" s="593"/>
      <c r="AAD2113" s="593"/>
      <c r="AAE2113" s="593"/>
      <c r="AAF2113" s="593"/>
      <c r="AAG2113" s="593"/>
      <c r="AAH2113" s="593"/>
      <c r="AAI2113" s="593"/>
      <c r="AAJ2113" s="593"/>
      <c r="AAK2113" s="593"/>
      <c r="AAL2113" s="593"/>
      <c r="AAM2113" s="593"/>
      <c r="AAN2113" s="593"/>
      <c r="AAO2113" s="593"/>
      <c r="AAP2113" s="593"/>
      <c r="AAQ2113" s="593"/>
      <c r="AAR2113" s="593"/>
      <c r="AAS2113" s="593"/>
      <c r="AAT2113" s="593"/>
      <c r="AAU2113" s="593"/>
      <c r="AAV2113" s="593"/>
      <c r="AAW2113" s="593"/>
      <c r="AAX2113" s="593"/>
      <c r="AAY2113" s="593"/>
      <c r="AAZ2113" s="593"/>
      <c r="ABA2113" s="593"/>
      <c r="ABB2113" s="593"/>
      <c r="ABC2113" s="593"/>
      <c r="ABD2113" s="593"/>
      <c r="ABE2113" s="593"/>
      <c r="ABF2113" s="593"/>
      <c r="ABG2113" s="593"/>
      <c r="ABH2113" s="593"/>
      <c r="ABI2113" s="593"/>
      <c r="ABJ2113" s="593"/>
      <c r="ABK2113" s="593"/>
      <c r="ABL2113" s="593"/>
      <c r="ABM2113" s="593"/>
      <c r="ABN2113" s="593"/>
      <c r="ABO2113" s="593"/>
      <c r="ABP2113" s="593"/>
      <c r="ABQ2113" s="593"/>
      <c r="ABR2113" s="593"/>
      <c r="ABS2113" s="593"/>
      <c r="ABT2113" s="593"/>
      <c r="ABU2113" s="593"/>
      <c r="ABV2113" s="593"/>
      <c r="ABW2113" s="593"/>
      <c r="ABX2113" s="593"/>
      <c r="ABY2113" s="593"/>
      <c r="ABZ2113" s="593"/>
      <c r="ACA2113" s="593"/>
      <c r="ACB2113" s="593"/>
      <c r="ACC2113" s="593"/>
      <c r="ACD2113" s="593"/>
      <c r="ACE2113" s="593"/>
      <c r="ACF2113" s="593"/>
      <c r="ACG2113" s="593"/>
      <c r="ACH2113" s="593"/>
      <c r="ACI2113" s="593"/>
      <c r="ACJ2113" s="593"/>
      <c r="ACK2113" s="593"/>
      <c r="ACL2113" s="593"/>
      <c r="ACM2113" s="593"/>
      <c r="ACN2113" s="593"/>
      <c r="ACO2113" s="593"/>
      <c r="ACP2113" s="593"/>
      <c r="ACQ2113" s="593"/>
      <c r="ACR2113" s="593"/>
      <c r="ACS2113" s="593"/>
      <c r="ACT2113" s="593"/>
      <c r="ACU2113" s="593"/>
      <c r="ACV2113" s="593"/>
      <c r="ACW2113" s="593"/>
      <c r="ACX2113" s="593"/>
      <c r="ACY2113" s="593"/>
      <c r="ACZ2113" s="593"/>
      <c r="ADA2113" s="593"/>
      <c r="ADB2113" s="593"/>
      <c r="ADC2113" s="593"/>
      <c r="ADD2113" s="593"/>
      <c r="ADE2113" s="593"/>
      <c r="ADF2113" s="593"/>
      <c r="ADG2113" s="593"/>
      <c r="ADH2113" s="593"/>
      <c r="ADI2113" s="593"/>
      <c r="ADJ2113" s="593"/>
      <c r="ADK2113" s="593"/>
      <c r="ADL2113" s="593"/>
      <c r="ADM2113" s="593"/>
      <c r="ADN2113" s="593"/>
      <c r="ADO2113" s="593"/>
      <c r="ADP2113" s="593"/>
      <c r="ADQ2113" s="593"/>
      <c r="ADR2113" s="593"/>
      <c r="ADS2113" s="593"/>
      <c r="ADT2113" s="593"/>
      <c r="ADU2113" s="593"/>
      <c r="ADV2113" s="593"/>
      <c r="ADW2113" s="593"/>
      <c r="ADX2113" s="593"/>
      <c r="ADY2113" s="593"/>
      <c r="ADZ2113" s="593"/>
      <c r="AEA2113" s="593"/>
      <c r="AEB2113" s="593"/>
      <c r="AEC2113" s="593"/>
      <c r="AED2113" s="593"/>
      <c r="AEE2113" s="593"/>
      <c r="AEF2113" s="593"/>
      <c r="AEG2113" s="593"/>
      <c r="AEH2113" s="593"/>
      <c r="AEI2113" s="593"/>
      <c r="AEJ2113" s="593"/>
      <c r="AEK2113" s="593"/>
      <c r="AEL2113" s="593"/>
      <c r="AEM2113" s="593"/>
      <c r="AEN2113" s="593"/>
      <c r="AEO2113" s="593"/>
      <c r="AEP2113" s="593"/>
      <c r="AEQ2113" s="593"/>
      <c r="AER2113" s="593"/>
      <c r="AES2113" s="593"/>
      <c r="AET2113" s="593"/>
      <c r="AEU2113" s="593"/>
      <c r="AEV2113" s="593"/>
      <c r="AEW2113" s="593"/>
      <c r="AEX2113" s="593"/>
      <c r="AEY2113" s="593"/>
      <c r="AEZ2113" s="593"/>
      <c r="AFA2113" s="593"/>
      <c r="AFB2113" s="593"/>
      <c r="AFC2113" s="593"/>
      <c r="AFD2113" s="593"/>
      <c r="AFE2113" s="593"/>
      <c r="AFF2113" s="593"/>
      <c r="AFG2113" s="593"/>
      <c r="AFH2113" s="593"/>
      <c r="AFI2113" s="593"/>
      <c r="AFJ2113" s="593"/>
      <c r="AFK2113" s="593"/>
      <c r="AFL2113" s="593"/>
      <c r="AFM2113" s="593"/>
      <c r="AFN2113" s="593"/>
      <c r="AFO2113" s="593"/>
      <c r="AFP2113" s="593"/>
      <c r="AFQ2113" s="593"/>
      <c r="AFR2113" s="593"/>
      <c r="AFS2113" s="593"/>
      <c r="AFT2113" s="593"/>
      <c r="AFU2113" s="593"/>
      <c r="AFV2113" s="593"/>
      <c r="AFW2113" s="593"/>
      <c r="AFX2113" s="593"/>
      <c r="AFY2113" s="593"/>
      <c r="AFZ2113" s="593"/>
      <c r="AGA2113" s="593"/>
      <c r="AGB2113" s="593"/>
      <c r="AGC2113" s="593"/>
      <c r="AGD2113" s="593"/>
      <c r="AGE2113" s="593"/>
      <c r="AGF2113" s="593"/>
      <c r="AGG2113" s="593"/>
      <c r="AGH2113" s="593"/>
      <c r="AGI2113" s="593"/>
      <c r="AGJ2113" s="593"/>
      <c r="AGK2113" s="593"/>
      <c r="AGL2113" s="593"/>
      <c r="AGM2113" s="593"/>
      <c r="AGN2113" s="593"/>
      <c r="AGO2113" s="593"/>
      <c r="AGP2113" s="593"/>
      <c r="AGQ2113" s="593"/>
      <c r="AGR2113" s="593"/>
      <c r="AGS2113" s="593"/>
      <c r="AGT2113" s="593"/>
      <c r="AGU2113" s="593"/>
      <c r="AGV2113" s="593"/>
      <c r="AGW2113" s="593"/>
      <c r="AGX2113" s="593"/>
      <c r="AGY2113" s="593"/>
      <c r="AGZ2113" s="593"/>
      <c r="AHA2113" s="593"/>
      <c r="AHB2113" s="593"/>
      <c r="AHC2113" s="593"/>
      <c r="AHD2113" s="593"/>
      <c r="AHE2113" s="593"/>
      <c r="AHF2113" s="593"/>
      <c r="AHG2113" s="593"/>
      <c r="AHH2113" s="593"/>
      <c r="AHI2113" s="593"/>
      <c r="AHJ2113" s="593"/>
      <c r="AHK2113" s="593"/>
      <c r="AHL2113" s="593"/>
      <c r="AHM2113" s="593"/>
      <c r="AHN2113" s="593"/>
      <c r="AHO2113" s="593"/>
      <c r="AHP2113" s="593"/>
      <c r="AHQ2113" s="593"/>
      <c r="AHR2113" s="593"/>
      <c r="AHS2113" s="593"/>
      <c r="AHT2113" s="593"/>
      <c r="AHU2113" s="593"/>
      <c r="AHV2113" s="593"/>
      <c r="AHW2113" s="593"/>
      <c r="AHX2113" s="593"/>
      <c r="AHY2113" s="593"/>
      <c r="AHZ2113" s="593"/>
      <c r="AIA2113" s="593"/>
      <c r="AIB2113" s="593"/>
      <c r="AIC2113" s="593"/>
      <c r="AID2113" s="593"/>
      <c r="AIE2113" s="593"/>
      <c r="AIF2113" s="593"/>
      <c r="AIG2113" s="593"/>
      <c r="AIH2113" s="593"/>
      <c r="AII2113" s="593"/>
      <c r="AIJ2113" s="593"/>
      <c r="AIK2113" s="593"/>
      <c r="AIL2113" s="593"/>
      <c r="AIM2113" s="593"/>
      <c r="AIN2113" s="593"/>
      <c r="AIO2113" s="593"/>
      <c r="AIP2113" s="593"/>
      <c r="AIQ2113" s="593"/>
      <c r="AIR2113" s="593"/>
      <c r="AIS2113" s="593"/>
      <c r="AIT2113" s="593"/>
      <c r="AIU2113" s="593"/>
      <c r="AIV2113" s="593"/>
      <c r="AIW2113" s="593"/>
      <c r="AIX2113" s="593"/>
      <c r="AIY2113" s="593"/>
      <c r="AIZ2113" s="593"/>
      <c r="AJA2113" s="593"/>
      <c r="AJB2113" s="593"/>
      <c r="AJC2113" s="593"/>
      <c r="AJD2113" s="593"/>
      <c r="AJE2113" s="593"/>
      <c r="AJF2113" s="593"/>
      <c r="AJG2113" s="593"/>
      <c r="AJH2113" s="593"/>
      <c r="AJI2113" s="593"/>
      <c r="AJJ2113" s="593"/>
      <c r="AJK2113" s="593"/>
      <c r="AJL2113" s="593"/>
      <c r="AJM2113" s="593"/>
      <c r="AJN2113" s="593"/>
      <c r="AJO2113" s="593"/>
      <c r="AJP2113" s="593"/>
      <c r="AJQ2113" s="593"/>
      <c r="AJR2113" s="593"/>
      <c r="AJS2113" s="593"/>
      <c r="AJT2113" s="593"/>
      <c r="AJU2113" s="593"/>
      <c r="AJV2113" s="593"/>
      <c r="AJW2113" s="593"/>
      <c r="AJX2113" s="593"/>
      <c r="AJY2113" s="593"/>
      <c r="AJZ2113" s="593"/>
      <c r="AKA2113" s="593"/>
      <c r="AKB2113" s="593"/>
      <c r="AKC2113" s="593"/>
      <c r="AKD2113" s="593"/>
      <c r="AKE2113" s="593"/>
      <c r="AKF2113" s="593"/>
      <c r="AKG2113" s="593"/>
      <c r="AKH2113" s="593"/>
      <c r="AKI2113" s="593"/>
      <c r="AKJ2113" s="593"/>
      <c r="AKK2113" s="593"/>
      <c r="AKL2113" s="593"/>
      <c r="AKM2113" s="593"/>
      <c r="AKN2113" s="593"/>
      <c r="AKO2113" s="593"/>
      <c r="AKP2113" s="593"/>
      <c r="AKQ2113" s="593"/>
      <c r="AKR2113" s="593"/>
      <c r="AKS2113" s="593"/>
      <c r="AKT2113" s="593"/>
      <c r="AKU2113" s="593"/>
      <c r="AKV2113" s="593"/>
      <c r="AKW2113" s="593"/>
      <c r="AKX2113" s="593"/>
      <c r="AKY2113" s="593"/>
      <c r="AKZ2113" s="593"/>
      <c r="ALA2113" s="593"/>
      <c r="ALB2113" s="593"/>
      <c r="ALC2113" s="593"/>
      <c r="ALD2113" s="593"/>
      <c r="ALE2113" s="593"/>
      <c r="ALF2113" s="593"/>
      <c r="ALG2113" s="593"/>
      <c r="ALH2113" s="593"/>
      <c r="ALI2113" s="593"/>
      <c r="ALJ2113" s="593"/>
      <c r="ALK2113" s="593"/>
      <c r="ALL2113" s="593"/>
      <c r="ALM2113" s="593"/>
      <c r="ALN2113" s="593"/>
      <c r="ALO2113" s="593"/>
      <c r="ALP2113" s="593"/>
      <c r="ALQ2113" s="593"/>
      <c r="ALR2113" s="593"/>
      <c r="ALS2113" s="593"/>
      <c r="ALT2113" s="593"/>
      <c r="ALU2113" s="593"/>
      <c r="ALV2113" s="593"/>
      <c r="ALW2113" s="593"/>
      <c r="ALX2113" s="593"/>
      <c r="ALY2113" s="593"/>
      <c r="ALZ2113" s="593"/>
      <c r="AMA2113" s="593"/>
      <c r="AMB2113" s="593"/>
      <c r="AMC2113" s="593"/>
      <c r="AMD2113" s="593"/>
      <c r="AME2113" s="593"/>
      <c r="AMF2113" s="593"/>
      <c r="AMG2113" s="593"/>
      <c r="AMH2113" s="593"/>
      <c r="AMI2113" s="593"/>
      <c r="AMJ2113" s="593"/>
      <c r="AMK2113" s="593"/>
      <c r="AML2113" s="593"/>
      <c r="AMM2113" s="593"/>
      <c r="AMN2113" s="593"/>
      <c r="AMO2113" s="593"/>
      <c r="AMP2113" s="593"/>
      <c r="AMQ2113" s="593"/>
      <c r="AMR2113" s="593"/>
      <c r="AMS2113" s="593"/>
      <c r="AMT2113" s="593"/>
      <c r="AMU2113" s="593"/>
      <c r="AMV2113" s="593"/>
      <c r="AMW2113" s="593"/>
      <c r="AMX2113" s="593"/>
      <c r="AMY2113" s="593"/>
      <c r="AMZ2113" s="593"/>
      <c r="ANA2113" s="593"/>
      <c r="ANB2113" s="593"/>
      <c r="ANC2113" s="593"/>
      <c r="AND2113" s="593"/>
      <c r="ANE2113" s="593"/>
      <c r="ANF2113" s="593"/>
      <c r="ANG2113" s="593"/>
      <c r="ANH2113" s="593"/>
      <c r="ANI2113" s="593"/>
      <c r="ANJ2113" s="593"/>
      <c r="ANK2113" s="593"/>
      <c r="ANL2113" s="593"/>
      <c r="ANM2113" s="593"/>
      <c r="ANN2113" s="593"/>
      <c r="ANO2113" s="593"/>
      <c r="ANP2113" s="593"/>
      <c r="ANQ2113" s="593"/>
      <c r="ANR2113" s="593"/>
      <c r="ANS2113" s="593"/>
      <c r="ANT2113" s="593"/>
      <c r="ANU2113" s="593"/>
      <c r="ANV2113" s="593"/>
      <c r="ANW2113" s="593"/>
      <c r="ANX2113" s="593"/>
      <c r="ANY2113" s="593"/>
      <c r="ANZ2113" s="593"/>
      <c r="AOA2113" s="593"/>
      <c r="AOB2113" s="593"/>
      <c r="AOC2113" s="593"/>
      <c r="AOD2113" s="593"/>
      <c r="AOE2113" s="593"/>
      <c r="AOF2113" s="593"/>
      <c r="AOG2113" s="593"/>
      <c r="AOH2113" s="593"/>
      <c r="AOI2113" s="593"/>
      <c r="AOJ2113" s="593"/>
      <c r="AOK2113" s="593"/>
      <c r="AOL2113" s="593"/>
      <c r="AOM2113" s="593"/>
      <c r="AON2113" s="593"/>
      <c r="AOO2113" s="593"/>
      <c r="AOP2113" s="593"/>
      <c r="AOQ2113" s="593"/>
      <c r="AOR2113" s="593"/>
      <c r="AOS2113" s="593"/>
      <c r="AOT2113" s="593"/>
      <c r="AOU2113" s="593"/>
      <c r="AOV2113" s="593"/>
      <c r="AOW2113" s="593"/>
      <c r="AOX2113" s="593"/>
      <c r="AOY2113" s="593"/>
      <c r="AOZ2113" s="593"/>
      <c r="APA2113" s="593"/>
      <c r="APB2113" s="593"/>
      <c r="APC2113" s="593"/>
      <c r="APD2113" s="593"/>
      <c r="APE2113" s="593"/>
      <c r="APF2113" s="593"/>
      <c r="APG2113" s="593"/>
      <c r="APH2113" s="593"/>
      <c r="API2113" s="593"/>
      <c r="APJ2113" s="593"/>
      <c r="APK2113" s="593"/>
      <c r="APL2113" s="593"/>
      <c r="APM2113" s="593"/>
      <c r="APN2113" s="593"/>
      <c r="APO2113" s="593"/>
      <c r="APP2113" s="593"/>
      <c r="APQ2113" s="593"/>
      <c r="APR2113" s="593"/>
      <c r="APS2113" s="593"/>
      <c r="APT2113" s="593"/>
      <c r="APU2113" s="593"/>
      <c r="APV2113" s="593"/>
      <c r="APW2113" s="593"/>
      <c r="APX2113" s="593"/>
      <c r="APY2113" s="593"/>
      <c r="APZ2113" s="593"/>
      <c r="AQA2113" s="593"/>
      <c r="AQB2113" s="593"/>
      <c r="AQC2113" s="593"/>
      <c r="AQD2113" s="593"/>
      <c r="AQE2113" s="593"/>
      <c r="AQF2113" s="593"/>
      <c r="AQG2113" s="593"/>
      <c r="AQH2113" s="593"/>
      <c r="AQI2113" s="593"/>
      <c r="AQJ2113" s="593"/>
      <c r="AQK2113" s="593"/>
      <c r="AQL2113" s="593"/>
      <c r="AQM2113" s="593"/>
      <c r="AQN2113" s="593"/>
      <c r="AQO2113" s="593"/>
      <c r="AQP2113" s="593"/>
      <c r="AQQ2113" s="593"/>
      <c r="AQR2113" s="593"/>
      <c r="AQS2113" s="593"/>
      <c r="AQT2113" s="593"/>
      <c r="AQU2113" s="593"/>
      <c r="AQV2113" s="593"/>
      <c r="AQW2113" s="593"/>
      <c r="AQX2113" s="593"/>
      <c r="AQY2113" s="593"/>
      <c r="AQZ2113" s="593"/>
      <c r="ARA2113" s="593"/>
      <c r="ARB2113" s="593"/>
      <c r="ARC2113" s="593"/>
      <c r="ARD2113" s="593"/>
      <c r="ARE2113" s="593"/>
      <c r="ARF2113" s="593"/>
      <c r="ARG2113" s="593"/>
      <c r="ARH2113" s="593"/>
      <c r="ARI2113" s="593"/>
      <c r="ARJ2113" s="593"/>
      <c r="ARK2113" s="593"/>
      <c r="ARL2113" s="593"/>
      <c r="ARM2113" s="593"/>
      <c r="ARN2113" s="593"/>
      <c r="ARO2113" s="593"/>
      <c r="ARP2113" s="593"/>
      <c r="ARQ2113" s="593"/>
      <c r="ARR2113" s="593"/>
      <c r="ARS2113" s="593"/>
      <c r="ART2113" s="593"/>
      <c r="ARU2113" s="593"/>
      <c r="ARV2113" s="593"/>
      <c r="ARW2113" s="593"/>
      <c r="ARX2113" s="593"/>
      <c r="ARY2113" s="593"/>
      <c r="ARZ2113" s="593"/>
      <c r="ASA2113" s="593"/>
      <c r="ASB2113" s="593"/>
      <c r="ASC2113" s="593"/>
      <c r="ASD2113" s="593"/>
      <c r="ASE2113" s="593"/>
      <c r="ASF2113" s="593"/>
      <c r="ASG2113" s="593"/>
      <c r="ASH2113" s="593"/>
      <c r="ASI2113" s="593"/>
      <c r="ASJ2113" s="593"/>
      <c r="ASK2113" s="593"/>
      <c r="ASL2113" s="593"/>
      <c r="ASM2113" s="593"/>
      <c r="ASN2113" s="593"/>
      <c r="ASO2113" s="593"/>
      <c r="ASP2113" s="593"/>
      <c r="ASQ2113" s="593"/>
      <c r="ASR2113" s="593"/>
      <c r="ASS2113" s="593"/>
      <c r="AST2113" s="593"/>
      <c r="ASU2113" s="593"/>
      <c r="ASV2113" s="593"/>
      <c r="ASW2113" s="593"/>
      <c r="ASX2113" s="593"/>
      <c r="ASY2113" s="593"/>
      <c r="ASZ2113" s="593"/>
      <c r="ATA2113" s="593"/>
      <c r="ATB2113" s="593"/>
      <c r="ATC2113" s="593"/>
      <c r="ATD2113" s="593"/>
      <c r="ATE2113" s="593"/>
      <c r="ATF2113" s="593"/>
      <c r="ATG2113" s="593"/>
      <c r="ATH2113" s="593"/>
      <c r="ATI2113" s="593"/>
      <c r="ATJ2113" s="593"/>
      <c r="ATK2113" s="593"/>
      <c r="ATL2113" s="593"/>
      <c r="ATM2113" s="593"/>
      <c r="ATN2113" s="593"/>
      <c r="ATO2113" s="593"/>
      <c r="ATP2113" s="593"/>
      <c r="ATQ2113" s="593"/>
      <c r="ATR2113" s="593"/>
      <c r="ATS2113" s="593"/>
      <c r="ATT2113" s="593"/>
      <c r="ATU2113" s="593"/>
      <c r="ATV2113" s="593"/>
      <c r="ATW2113" s="593"/>
      <c r="ATX2113" s="593"/>
      <c r="ATY2113" s="593"/>
      <c r="ATZ2113" s="593"/>
      <c r="AUA2113" s="593"/>
      <c r="AUB2113" s="593"/>
      <c r="AUC2113" s="593"/>
      <c r="AUD2113" s="593"/>
      <c r="AUE2113" s="593"/>
      <c r="AUF2113" s="593"/>
      <c r="AUG2113" s="593"/>
      <c r="AUH2113" s="593"/>
      <c r="AUI2113" s="593"/>
      <c r="AUJ2113" s="593"/>
      <c r="AUK2113" s="593"/>
      <c r="AUL2113" s="593"/>
      <c r="AUM2113" s="593"/>
      <c r="AUN2113" s="593"/>
      <c r="AUO2113" s="593"/>
      <c r="AUP2113" s="593"/>
      <c r="AUQ2113" s="593"/>
      <c r="AUR2113" s="593"/>
      <c r="AUS2113" s="593"/>
      <c r="AUT2113" s="593"/>
      <c r="AUU2113" s="593"/>
      <c r="AUV2113" s="593"/>
      <c r="AUW2113" s="593"/>
      <c r="AUX2113" s="593"/>
      <c r="AUY2113" s="593"/>
      <c r="AUZ2113" s="593"/>
      <c r="AVA2113" s="593"/>
      <c r="AVB2113" s="593"/>
      <c r="AVC2113" s="593"/>
      <c r="AVD2113" s="593"/>
      <c r="AVE2113" s="593"/>
      <c r="AVF2113" s="593"/>
      <c r="AVG2113" s="593"/>
      <c r="AVH2113" s="593"/>
      <c r="AVI2113" s="593"/>
      <c r="AVJ2113" s="593"/>
      <c r="AVK2113" s="593"/>
    </row>
    <row r="2114" spans="1:1259">
      <c r="A2114" s="715"/>
      <c r="B2114" s="564"/>
      <c r="C2114" s="564"/>
      <c r="D2114" s="676" t="s">
        <v>1067</v>
      </c>
      <c r="E2114" s="524"/>
      <c r="F2114" s="665"/>
      <c r="G2114" s="676">
        <v>2022</v>
      </c>
      <c r="H2114" s="676">
        <v>6</v>
      </c>
      <c r="I2114" s="687">
        <v>2005190</v>
      </c>
      <c r="J2114" s="677"/>
      <c r="K2114" s="676" t="s">
        <v>1429</v>
      </c>
      <c r="L2114" s="677" t="s">
        <v>1430</v>
      </c>
      <c r="M2114" s="677">
        <v>44636</v>
      </c>
      <c r="N2114" s="677">
        <v>44713</v>
      </c>
      <c r="O2114" s="677"/>
      <c r="P2114" s="677"/>
      <c r="Q2114" s="677"/>
      <c r="R2114" s="677"/>
      <c r="S2114" s="676" t="s">
        <v>1401</v>
      </c>
      <c r="T2114" s="676">
        <v>72</v>
      </c>
      <c r="U2114" s="676" t="s">
        <v>1161</v>
      </c>
      <c r="V2114" s="676" t="s">
        <v>1072</v>
      </c>
      <c r="W2114" s="678">
        <v>475</v>
      </c>
      <c r="X2114" s="551">
        <v>21060</v>
      </c>
      <c r="Y2114" s="693">
        <v>10003500</v>
      </c>
      <c r="Z2114" s="667">
        <v>0.45</v>
      </c>
      <c r="AA2114" s="682">
        <f>Y2114*Z2114</f>
        <v>4501575</v>
      </c>
      <c r="AB2114" s="521"/>
      <c r="AC2114" s="668">
        <v>0</v>
      </c>
      <c r="AD2114" s="676"/>
      <c r="AE2114" s="669"/>
      <c r="AF2114" s="695">
        <f>AA2114+AD2114+AE2114</f>
        <v>4501575</v>
      </c>
      <c r="AG2114" s="665" t="s">
        <v>47</v>
      </c>
      <c r="AH2114" s="641">
        <v>10</v>
      </c>
      <c r="AI2114" s="676">
        <v>30</v>
      </c>
      <c r="AJ2114" s="665" t="s">
        <v>1431</v>
      </c>
      <c r="AK2114" s="676" t="s">
        <v>1432</v>
      </c>
      <c r="AL2114" s="696">
        <v>83201</v>
      </c>
      <c r="AM2114" s="665" t="s">
        <v>52</v>
      </c>
      <c r="AN2114" s="665" t="s">
        <v>1089</v>
      </c>
      <c r="AO2114" s="665"/>
      <c r="AP2114" s="676" t="s">
        <v>38</v>
      </c>
      <c r="AQ2114" s="676"/>
      <c r="AR2114" s="676"/>
      <c r="AS2114" s="523"/>
      <c r="AT2114" s="523"/>
      <c r="AU2114" s="523"/>
      <c r="AV2114" s="674"/>
      <c r="AW2114" s="673" t="str">
        <f>U2114</f>
        <v>12005832C</v>
      </c>
      <c r="AX2114" s="673" cm="1">
        <f t="array" ref="AX2114">SUM(MID(0&amp;AW2114,LARGE(INDEX(ISNUMBER(--MID(AW2114,ROW($1:$8),1))*ROW($1:$8),),ROW($1:$8))+1,1)*10^ROW($1:$8)/10)</f>
        <v>12005832</v>
      </c>
      <c r="AY2114" s="673" t="str">
        <f>VLOOKUP($AX2114,'Item Master Data'!$A:$F,3,FALSE)</f>
        <v>Q.PEAK DUO XL G10 BFG</v>
      </c>
      <c r="AZ2114" s="673">
        <f>VLOOKUP($AX2114,'Item Master Data'!$A:$F,6,FALSE)</f>
        <v>480</v>
      </c>
      <c r="BA2114" s="673" t="e">
        <f>X2114/BB2114</f>
        <v>#VALUE!</v>
      </c>
      <c r="BB2114" s="673" t="str">
        <f>VLOOKUP(AX2114,'Item Master Data'!$A:$G,7,FALSE)</f>
        <v> 30</v>
      </c>
      <c r="BC2114" s="673"/>
      <c r="BD2114" s="673">
        <f>W2114-AZ2114</f>
        <v>-5</v>
      </c>
      <c r="BE2114" s="593"/>
      <c r="BF2114" s="593"/>
      <c r="BG2114" s="593"/>
      <c r="BH2114" s="593"/>
      <c r="BI2114" s="593"/>
      <c r="BJ2114" s="593"/>
      <c r="BK2114" s="593"/>
      <c r="BL2114" s="593"/>
      <c r="BM2114" s="593"/>
      <c r="BN2114" s="593"/>
      <c r="BO2114" s="593"/>
      <c r="BP2114" s="593"/>
      <c r="BQ2114" s="593"/>
      <c r="BR2114" s="593"/>
      <c r="BS2114" s="593"/>
      <c r="BT2114" s="593"/>
      <c r="BU2114" s="593"/>
      <c r="BV2114" s="593"/>
      <c r="BW2114" s="593"/>
      <c r="BX2114" s="593"/>
      <c r="BY2114" s="593"/>
      <c r="BZ2114" s="593"/>
      <c r="CA2114" s="593"/>
      <c r="CB2114" s="593"/>
      <c r="CC2114" s="593"/>
      <c r="CD2114" s="593"/>
      <c r="CE2114" s="593"/>
      <c r="CF2114" s="593"/>
      <c r="CG2114" s="593"/>
      <c r="CH2114" s="593"/>
      <c r="CI2114" s="593"/>
      <c r="CJ2114" s="593"/>
      <c r="CK2114" s="593"/>
      <c r="CL2114" s="593"/>
      <c r="CM2114" s="593"/>
      <c r="CN2114" s="593"/>
      <c r="CO2114" s="593"/>
      <c r="CP2114" s="593"/>
      <c r="CQ2114" s="593"/>
      <c r="CR2114" s="593"/>
      <c r="CS2114" s="593"/>
      <c r="CT2114" s="593"/>
      <c r="CU2114" s="593"/>
      <c r="CV2114" s="593"/>
      <c r="CW2114" s="593"/>
      <c r="CX2114" s="593"/>
      <c r="CY2114" s="593"/>
      <c r="CZ2114" s="593"/>
      <c r="DA2114" s="593"/>
      <c r="DB2114" s="593"/>
      <c r="DC2114" s="593"/>
      <c r="DD2114" s="593"/>
      <c r="DE2114" s="593"/>
      <c r="DF2114" s="593"/>
      <c r="DG2114" s="593"/>
      <c r="DH2114" s="593"/>
      <c r="DI2114" s="593"/>
      <c r="DJ2114" s="593"/>
      <c r="DK2114" s="593"/>
      <c r="DL2114" s="593"/>
      <c r="DM2114" s="593"/>
      <c r="DN2114" s="593"/>
      <c r="DO2114" s="593"/>
      <c r="DP2114" s="593"/>
      <c r="DQ2114" s="593"/>
      <c r="DR2114" s="593"/>
      <c r="DS2114" s="593"/>
      <c r="DT2114" s="593"/>
      <c r="DU2114" s="593"/>
      <c r="DV2114" s="593"/>
      <c r="DW2114" s="593"/>
      <c r="DX2114" s="593"/>
      <c r="DY2114" s="593"/>
      <c r="DZ2114" s="593"/>
      <c r="EA2114" s="593"/>
      <c r="EB2114" s="593"/>
      <c r="EC2114" s="593"/>
      <c r="ED2114" s="593"/>
      <c r="EE2114" s="593"/>
      <c r="EF2114" s="593"/>
      <c r="EG2114" s="593"/>
      <c r="EH2114" s="593"/>
      <c r="EI2114" s="593"/>
      <c r="EJ2114" s="593"/>
      <c r="EK2114" s="593"/>
      <c r="EL2114" s="593"/>
      <c r="EM2114" s="593"/>
      <c r="EN2114" s="593"/>
      <c r="EO2114" s="593"/>
      <c r="EP2114" s="593"/>
      <c r="EQ2114" s="593"/>
      <c r="ER2114" s="593"/>
      <c r="ES2114" s="593"/>
      <c r="ET2114" s="593"/>
      <c r="EU2114" s="593"/>
      <c r="EV2114" s="593"/>
      <c r="EW2114" s="593"/>
      <c r="EX2114" s="593"/>
      <c r="EY2114" s="593"/>
      <c r="EZ2114" s="593"/>
      <c r="FA2114" s="593"/>
      <c r="FB2114" s="593"/>
      <c r="FC2114" s="593"/>
      <c r="FD2114" s="593"/>
      <c r="FE2114" s="593"/>
      <c r="FF2114" s="593"/>
      <c r="FG2114" s="593"/>
      <c r="FH2114" s="593"/>
      <c r="FI2114" s="593"/>
      <c r="FJ2114" s="593"/>
      <c r="FK2114" s="593"/>
      <c r="FL2114" s="593"/>
      <c r="FM2114" s="593"/>
      <c r="FN2114" s="593"/>
      <c r="FO2114" s="593"/>
      <c r="FP2114" s="593"/>
      <c r="FQ2114" s="593"/>
      <c r="FR2114" s="593"/>
      <c r="FS2114" s="593"/>
      <c r="FT2114" s="593"/>
      <c r="FU2114" s="593"/>
      <c r="FV2114" s="593"/>
      <c r="FW2114" s="593"/>
      <c r="FX2114" s="593"/>
      <c r="FY2114" s="593"/>
      <c r="FZ2114" s="593"/>
      <c r="GA2114" s="593"/>
      <c r="GB2114" s="593"/>
      <c r="GC2114" s="593"/>
      <c r="GD2114" s="593"/>
      <c r="GE2114" s="593"/>
      <c r="GF2114" s="593"/>
      <c r="GG2114" s="593"/>
      <c r="GH2114" s="593"/>
      <c r="GI2114" s="593"/>
      <c r="GJ2114" s="593"/>
      <c r="GK2114" s="593"/>
      <c r="GL2114" s="593"/>
      <c r="GM2114" s="593"/>
      <c r="GN2114" s="593"/>
      <c r="GO2114" s="593"/>
      <c r="GP2114" s="593"/>
      <c r="GQ2114" s="593"/>
      <c r="GR2114" s="593"/>
      <c r="GS2114" s="593"/>
      <c r="GT2114" s="593"/>
      <c r="GU2114" s="593"/>
      <c r="GV2114" s="593"/>
      <c r="GW2114" s="593"/>
      <c r="GX2114" s="593"/>
      <c r="GY2114" s="593"/>
      <c r="GZ2114" s="593"/>
      <c r="HA2114" s="593"/>
      <c r="HB2114" s="593"/>
      <c r="HC2114" s="593"/>
      <c r="HD2114" s="593"/>
      <c r="HE2114" s="593"/>
      <c r="HF2114" s="593"/>
      <c r="HG2114" s="593"/>
      <c r="HH2114" s="593"/>
      <c r="HI2114" s="593"/>
      <c r="HJ2114" s="593"/>
      <c r="HK2114" s="593"/>
      <c r="HL2114" s="593"/>
      <c r="HM2114" s="593"/>
      <c r="HN2114" s="593"/>
      <c r="HO2114" s="593"/>
      <c r="HP2114" s="593"/>
      <c r="HQ2114" s="593"/>
      <c r="HR2114" s="593"/>
      <c r="HS2114" s="593"/>
      <c r="HT2114" s="593"/>
      <c r="HU2114" s="593"/>
      <c r="HV2114" s="593"/>
      <c r="HW2114" s="593"/>
      <c r="HX2114" s="593"/>
      <c r="HY2114" s="593"/>
      <c r="HZ2114" s="593"/>
      <c r="IA2114" s="593"/>
      <c r="IB2114" s="593"/>
      <c r="IC2114" s="593"/>
      <c r="ID2114" s="593"/>
      <c r="IE2114" s="593"/>
      <c r="IF2114" s="593"/>
      <c r="IG2114" s="593"/>
      <c r="IH2114" s="593"/>
      <c r="II2114" s="593"/>
      <c r="IJ2114" s="593"/>
      <c r="IK2114" s="593"/>
      <c r="IL2114" s="593"/>
      <c r="IM2114" s="593"/>
      <c r="IN2114" s="593"/>
      <c r="IO2114" s="593"/>
      <c r="IP2114" s="593"/>
      <c r="IQ2114" s="593"/>
      <c r="IR2114" s="593"/>
      <c r="IS2114" s="593"/>
      <c r="IT2114" s="593"/>
      <c r="IU2114" s="593"/>
      <c r="IV2114" s="593"/>
      <c r="IW2114" s="593"/>
      <c r="IX2114" s="593"/>
      <c r="IY2114" s="593"/>
      <c r="IZ2114" s="593"/>
      <c r="JA2114" s="593"/>
      <c r="JB2114" s="593"/>
      <c r="JC2114" s="593"/>
      <c r="JD2114" s="593"/>
      <c r="JE2114" s="593"/>
      <c r="JF2114" s="593"/>
      <c r="JG2114" s="593"/>
      <c r="JH2114" s="593"/>
      <c r="JI2114" s="593"/>
      <c r="JJ2114" s="593"/>
      <c r="JK2114" s="593"/>
      <c r="JL2114" s="593"/>
      <c r="JM2114" s="593"/>
      <c r="JN2114" s="593"/>
      <c r="JO2114" s="593"/>
      <c r="JP2114" s="593"/>
      <c r="JQ2114" s="593"/>
      <c r="JR2114" s="593"/>
      <c r="JS2114" s="593"/>
      <c r="JT2114" s="593"/>
      <c r="JU2114" s="593"/>
      <c r="JV2114" s="593"/>
      <c r="JW2114" s="593"/>
      <c r="JX2114" s="593"/>
      <c r="JY2114" s="593"/>
      <c r="JZ2114" s="593"/>
      <c r="KA2114" s="593"/>
      <c r="KB2114" s="593"/>
      <c r="KC2114" s="593"/>
      <c r="KD2114" s="593"/>
      <c r="KE2114" s="593"/>
      <c r="KF2114" s="593"/>
      <c r="KG2114" s="593"/>
      <c r="KH2114" s="593"/>
      <c r="KI2114" s="593"/>
      <c r="KJ2114" s="593"/>
      <c r="KK2114" s="593"/>
      <c r="KL2114" s="593"/>
      <c r="KM2114" s="593"/>
      <c r="KN2114" s="593"/>
      <c r="KO2114" s="593"/>
      <c r="KP2114" s="593"/>
      <c r="KQ2114" s="593"/>
      <c r="KR2114" s="593"/>
      <c r="KS2114" s="593"/>
      <c r="KT2114" s="593"/>
      <c r="KU2114" s="593"/>
      <c r="KV2114" s="593"/>
      <c r="KW2114" s="593"/>
      <c r="KX2114" s="593"/>
      <c r="KY2114" s="593"/>
      <c r="KZ2114" s="593"/>
      <c r="LA2114" s="593"/>
      <c r="LB2114" s="593"/>
      <c r="LC2114" s="593"/>
      <c r="LD2114" s="593"/>
      <c r="LE2114" s="593"/>
      <c r="LF2114" s="593"/>
      <c r="LG2114" s="593"/>
      <c r="LH2114" s="593"/>
      <c r="LI2114" s="593"/>
      <c r="LJ2114" s="593"/>
      <c r="LK2114" s="593"/>
      <c r="LL2114" s="593"/>
      <c r="LM2114" s="593"/>
      <c r="LN2114" s="593"/>
      <c r="LO2114" s="593"/>
      <c r="LP2114" s="593"/>
      <c r="LQ2114" s="593"/>
      <c r="LR2114" s="593"/>
      <c r="LS2114" s="593"/>
      <c r="LT2114" s="593"/>
      <c r="LU2114" s="593"/>
      <c r="LV2114" s="593"/>
      <c r="LW2114" s="593"/>
      <c r="LX2114" s="593"/>
      <c r="LY2114" s="593"/>
      <c r="LZ2114" s="593"/>
      <c r="MA2114" s="593"/>
      <c r="MB2114" s="593"/>
      <c r="MC2114" s="593"/>
      <c r="MD2114" s="593"/>
      <c r="ME2114" s="593"/>
      <c r="MF2114" s="593"/>
      <c r="MG2114" s="593"/>
      <c r="MH2114" s="593"/>
      <c r="MI2114" s="593"/>
      <c r="MJ2114" s="593"/>
      <c r="MK2114" s="593"/>
      <c r="ML2114" s="593"/>
      <c r="MM2114" s="593"/>
      <c r="MN2114" s="593"/>
      <c r="MO2114" s="593"/>
      <c r="MP2114" s="593"/>
      <c r="MQ2114" s="593"/>
      <c r="MR2114" s="593"/>
      <c r="MS2114" s="593"/>
      <c r="MT2114" s="593"/>
      <c r="MU2114" s="593"/>
      <c r="MV2114" s="593"/>
      <c r="MW2114" s="593"/>
      <c r="MX2114" s="593"/>
      <c r="MY2114" s="593"/>
      <c r="MZ2114" s="593"/>
      <c r="NA2114" s="593"/>
      <c r="NB2114" s="593"/>
      <c r="NC2114" s="593"/>
      <c r="ND2114" s="593"/>
      <c r="NE2114" s="593"/>
      <c r="NF2114" s="593"/>
      <c r="NG2114" s="593"/>
      <c r="NH2114" s="593"/>
      <c r="NI2114" s="593"/>
      <c r="NJ2114" s="593"/>
      <c r="NK2114" s="593"/>
      <c r="NL2114" s="593"/>
      <c r="NM2114" s="593"/>
      <c r="NN2114" s="593"/>
      <c r="NO2114" s="593"/>
      <c r="NP2114" s="593"/>
      <c r="NQ2114" s="593"/>
      <c r="NR2114" s="593"/>
      <c r="NS2114" s="593"/>
      <c r="NT2114" s="593"/>
      <c r="NU2114" s="593"/>
      <c r="NV2114" s="593"/>
      <c r="NW2114" s="593"/>
      <c r="NX2114" s="593"/>
      <c r="NY2114" s="593"/>
      <c r="NZ2114" s="593"/>
      <c r="OA2114" s="593"/>
      <c r="OB2114" s="593"/>
      <c r="OC2114" s="593"/>
      <c r="OD2114" s="593"/>
      <c r="OE2114" s="593"/>
      <c r="OF2114" s="593"/>
      <c r="OG2114" s="593"/>
      <c r="OH2114" s="593"/>
      <c r="OI2114" s="593"/>
      <c r="OJ2114" s="593"/>
      <c r="OK2114" s="593"/>
      <c r="OL2114" s="593"/>
      <c r="OM2114" s="593"/>
      <c r="ON2114" s="593"/>
      <c r="OO2114" s="593"/>
      <c r="OP2114" s="593"/>
      <c r="OQ2114" s="593"/>
      <c r="OR2114" s="593"/>
      <c r="OS2114" s="593"/>
      <c r="OT2114" s="593"/>
      <c r="OU2114" s="593"/>
      <c r="OV2114" s="593"/>
      <c r="OW2114" s="593"/>
      <c r="OX2114" s="593"/>
      <c r="OY2114" s="593"/>
      <c r="OZ2114" s="593"/>
      <c r="PA2114" s="593"/>
      <c r="PB2114" s="593"/>
      <c r="PC2114" s="593"/>
      <c r="PD2114" s="593"/>
      <c r="PE2114" s="593"/>
      <c r="PF2114" s="593"/>
      <c r="PG2114" s="593"/>
      <c r="PH2114" s="593"/>
      <c r="PI2114" s="593"/>
      <c r="PJ2114" s="593"/>
      <c r="PK2114" s="593"/>
      <c r="PL2114" s="593"/>
      <c r="PM2114" s="593"/>
      <c r="PN2114" s="593"/>
      <c r="PO2114" s="593"/>
      <c r="PP2114" s="593"/>
      <c r="PQ2114" s="593"/>
      <c r="PR2114" s="593"/>
      <c r="PS2114" s="593"/>
      <c r="PT2114" s="593"/>
      <c r="PU2114" s="593"/>
      <c r="PV2114" s="593"/>
      <c r="PW2114" s="593"/>
      <c r="PX2114" s="593"/>
      <c r="PY2114" s="593"/>
      <c r="PZ2114" s="593"/>
      <c r="QA2114" s="593"/>
      <c r="QB2114" s="593"/>
      <c r="QC2114" s="593"/>
      <c r="QD2114" s="593"/>
      <c r="QE2114" s="593"/>
      <c r="QF2114" s="593"/>
      <c r="QG2114" s="593"/>
      <c r="QH2114" s="593"/>
      <c r="QI2114" s="593"/>
      <c r="QJ2114" s="593"/>
      <c r="QK2114" s="593"/>
      <c r="QL2114" s="593"/>
      <c r="QM2114" s="593"/>
      <c r="QN2114" s="593"/>
      <c r="QO2114" s="593"/>
      <c r="QP2114" s="593"/>
      <c r="QQ2114" s="593"/>
      <c r="QR2114" s="593"/>
      <c r="QS2114" s="593"/>
      <c r="QT2114" s="593"/>
      <c r="QU2114" s="593"/>
      <c r="QV2114" s="593"/>
      <c r="QW2114" s="593"/>
      <c r="QX2114" s="593"/>
      <c r="QY2114" s="593"/>
      <c r="QZ2114" s="593"/>
      <c r="RA2114" s="593"/>
      <c r="RB2114" s="593"/>
      <c r="RC2114" s="593"/>
      <c r="RD2114" s="593"/>
      <c r="RE2114" s="593"/>
      <c r="RF2114" s="593"/>
      <c r="RG2114" s="593"/>
      <c r="RH2114" s="593"/>
      <c r="RI2114" s="593"/>
      <c r="RJ2114" s="593"/>
      <c r="RK2114" s="593"/>
      <c r="RL2114" s="593"/>
      <c r="RM2114" s="593"/>
      <c r="RN2114" s="593"/>
      <c r="RO2114" s="593"/>
      <c r="RP2114" s="593"/>
      <c r="RQ2114" s="593"/>
      <c r="RR2114" s="593"/>
      <c r="RS2114" s="593"/>
      <c r="RT2114" s="593"/>
      <c r="RU2114" s="593"/>
      <c r="RV2114" s="593"/>
      <c r="RW2114" s="593"/>
      <c r="RX2114" s="593"/>
      <c r="RY2114" s="593"/>
      <c r="RZ2114" s="593"/>
      <c r="SA2114" s="593"/>
      <c r="SB2114" s="593"/>
      <c r="SC2114" s="593"/>
      <c r="SD2114" s="593"/>
      <c r="SE2114" s="593"/>
      <c r="SF2114" s="593"/>
      <c r="SG2114" s="593"/>
      <c r="SH2114" s="593"/>
      <c r="SI2114" s="593"/>
      <c r="SJ2114" s="593"/>
      <c r="SK2114" s="593"/>
      <c r="SL2114" s="593"/>
      <c r="SM2114" s="593"/>
      <c r="SN2114" s="593"/>
      <c r="SO2114" s="593"/>
      <c r="SP2114" s="593"/>
      <c r="SQ2114" s="593"/>
      <c r="SR2114" s="593"/>
      <c r="SS2114" s="593"/>
      <c r="ST2114" s="593"/>
      <c r="SU2114" s="593"/>
      <c r="SV2114" s="593"/>
      <c r="SW2114" s="593"/>
      <c r="SX2114" s="593"/>
      <c r="SY2114" s="593"/>
      <c r="SZ2114" s="593"/>
      <c r="TA2114" s="593"/>
      <c r="TB2114" s="593"/>
      <c r="TC2114" s="593"/>
      <c r="TD2114" s="593"/>
      <c r="TE2114" s="593"/>
      <c r="TF2114" s="593"/>
      <c r="TG2114" s="593"/>
      <c r="TH2114" s="593"/>
      <c r="TI2114" s="593"/>
      <c r="TJ2114" s="593"/>
      <c r="TK2114" s="593"/>
      <c r="TL2114" s="593"/>
      <c r="TM2114" s="593"/>
      <c r="TN2114" s="593"/>
      <c r="TO2114" s="593"/>
      <c r="TP2114" s="593"/>
      <c r="TQ2114" s="593"/>
      <c r="TR2114" s="593"/>
      <c r="TS2114" s="593"/>
      <c r="TT2114" s="593"/>
      <c r="TU2114" s="593"/>
      <c r="TV2114" s="593"/>
      <c r="TW2114" s="593"/>
      <c r="TX2114" s="593"/>
      <c r="TY2114" s="593"/>
      <c r="TZ2114" s="593"/>
      <c r="UA2114" s="593"/>
      <c r="UB2114" s="593"/>
      <c r="UC2114" s="593"/>
      <c r="UD2114" s="593"/>
      <c r="UE2114" s="593"/>
      <c r="UF2114" s="593"/>
      <c r="UG2114" s="593"/>
      <c r="UH2114" s="593"/>
      <c r="UI2114" s="593"/>
      <c r="UJ2114" s="593"/>
      <c r="UK2114" s="593"/>
      <c r="UL2114" s="593"/>
      <c r="UM2114" s="593"/>
      <c r="UN2114" s="593"/>
      <c r="UO2114" s="593"/>
      <c r="UP2114" s="593"/>
      <c r="UQ2114" s="593"/>
      <c r="UR2114" s="593"/>
      <c r="US2114" s="593"/>
      <c r="UT2114" s="593"/>
      <c r="UU2114" s="593"/>
      <c r="UV2114" s="593"/>
      <c r="UW2114" s="593"/>
      <c r="UX2114" s="593"/>
      <c r="UY2114" s="593"/>
      <c r="UZ2114" s="593"/>
      <c r="VA2114" s="593"/>
      <c r="VB2114" s="593"/>
      <c r="VC2114" s="593"/>
      <c r="VD2114" s="593"/>
      <c r="VE2114" s="593"/>
      <c r="VF2114" s="593"/>
      <c r="VG2114" s="593"/>
      <c r="VH2114" s="593"/>
      <c r="VI2114" s="593"/>
      <c r="VJ2114" s="593"/>
      <c r="VK2114" s="593"/>
      <c r="VL2114" s="593"/>
      <c r="VM2114" s="593"/>
      <c r="VN2114" s="593"/>
      <c r="VO2114" s="593"/>
      <c r="VP2114" s="593"/>
      <c r="VQ2114" s="593"/>
      <c r="VR2114" s="593"/>
      <c r="VS2114" s="593"/>
      <c r="VT2114" s="593"/>
      <c r="VU2114" s="593"/>
      <c r="VV2114" s="593"/>
      <c r="VW2114" s="593"/>
      <c r="VX2114" s="593"/>
      <c r="VY2114" s="593"/>
      <c r="VZ2114" s="593"/>
      <c r="WA2114" s="593"/>
      <c r="WB2114" s="593"/>
      <c r="WC2114" s="593"/>
      <c r="WD2114" s="593"/>
      <c r="WE2114" s="593"/>
      <c r="WF2114" s="593"/>
      <c r="WG2114" s="593"/>
      <c r="WH2114" s="593"/>
      <c r="WI2114" s="593"/>
      <c r="WJ2114" s="593"/>
      <c r="WK2114" s="593"/>
      <c r="WL2114" s="593"/>
      <c r="WM2114" s="593"/>
      <c r="WN2114" s="593"/>
      <c r="WO2114" s="593"/>
      <c r="WP2114" s="593"/>
      <c r="WQ2114" s="593"/>
      <c r="WR2114" s="593"/>
      <c r="WS2114" s="593"/>
      <c r="WT2114" s="593"/>
      <c r="WU2114" s="593"/>
      <c r="WV2114" s="593"/>
      <c r="WW2114" s="593"/>
      <c r="WX2114" s="593"/>
      <c r="WY2114" s="593"/>
      <c r="WZ2114" s="593"/>
      <c r="XA2114" s="593"/>
      <c r="XB2114" s="593"/>
      <c r="XC2114" s="593"/>
      <c r="XD2114" s="593"/>
      <c r="XE2114" s="593"/>
      <c r="XF2114" s="593"/>
      <c r="XG2114" s="593"/>
      <c r="XH2114" s="593"/>
      <c r="XI2114" s="593"/>
      <c r="XJ2114" s="593"/>
      <c r="XK2114" s="593"/>
      <c r="XL2114" s="593"/>
      <c r="XM2114" s="593"/>
      <c r="XN2114" s="593"/>
      <c r="XO2114" s="593"/>
      <c r="XP2114" s="593"/>
      <c r="XQ2114" s="593"/>
      <c r="XR2114" s="593"/>
      <c r="XS2114" s="593"/>
      <c r="XT2114" s="593"/>
      <c r="XU2114" s="593"/>
      <c r="XV2114" s="593"/>
      <c r="XW2114" s="593"/>
      <c r="XX2114" s="593"/>
      <c r="XY2114" s="593"/>
      <c r="XZ2114" s="593"/>
      <c r="YA2114" s="593"/>
      <c r="YB2114" s="593"/>
      <c r="YC2114" s="593"/>
      <c r="YD2114" s="593"/>
      <c r="YE2114" s="593"/>
      <c r="YF2114" s="593"/>
      <c r="YG2114" s="593"/>
      <c r="YH2114" s="593"/>
      <c r="YI2114" s="593"/>
      <c r="YJ2114" s="593"/>
      <c r="YK2114" s="593"/>
      <c r="YL2114" s="593"/>
      <c r="YM2114" s="593"/>
      <c r="YN2114" s="593"/>
      <c r="YO2114" s="593"/>
      <c r="YP2114" s="593"/>
      <c r="YQ2114" s="593"/>
      <c r="YR2114" s="593"/>
      <c r="YS2114" s="593"/>
      <c r="YT2114" s="593"/>
      <c r="YU2114" s="593"/>
      <c r="YV2114" s="593"/>
      <c r="YW2114" s="593"/>
      <c r="YX2114" s="593"/>
      <c r="YY2114" s="593"/>
      <c r="YZ2114" s="593"/>
      <c r="ZA2114" s="593"/>
      <c r="ZB2114" s="593"/>
      <c r="ZC2114" s="593"/>
      <c r="ZD2114" s="593"/>
      <c r="ZE2114" s="593"/>
      <c r="ZF2114" s="593"/>
      <c r="ZG2114" s="593"/>
      <c r="ZH2114" s="593"/>
      <c r="ZI2114" s="593"/>
      <c r="ZJ2114" s="593"/>
      <c r="ZK2114" s="593"/>
      <c r="ZL2114" s="593"/>
      <c r="ZM2114" s="593"/>
      <c r="ZN2114" s="593"/>
      <c r="ZO2114" s="593"/>
      <c r="ZP2114" s="593"/>
      <c r="ZQ2114" s="593"/>
      <c r="ZR2114" s="593"/>
      <c r="ZS2114" s="593"/>
      <c r="ZT2114" s="593"/>
      <c r="ZU2114" s="593"/>
      <c r="ZV2114" s="593"/>
      <c r="ZW2114" s="593"/>
      <c r="ZX2114" s="593"/>
      <c r="ZY2114" s="593"/>
      <c r="ZZ2114" s="593"/>
      <c r="AAA2114" s="593"/>
      <c r="AAB2114" s="593"/>
      <c r="AAC2114" s="593"/>
      <c r="AAD2114" s="593"/>
      <c r="AAE2114" s="593"/>
      <c r="AAF2114" s="593"/>
      <c r="AAG2114" s="593"/>
      <c r="AAH2114" s="593"/>
      <c r="AAI2114" s="593"/>
      <c r="AAJ2114" s="593"/>
      <c r="AAK2114" s="593"/>
      <c r="AAL2114" s="593"/>
      <c r="AAM2114" s="593"/>
      <c r="AAN2114" s="593"/>
      <c r="AAO2114" s="593"/>
      <c r="AAP2114" s="593"/>
      <c r="AAQ2114" s="593"/>
      <c r="AAR2114" s="593"/>
      <c r="AAS2114" s="593"/>
      <c r="AAT2114" s="593"/>
      <c r="AAU2114" s="593"/>
      <c r="AAV2114" s="593"/>
      <c r="AAW2114" s="593"/>
      <c r="AAX2114" s="593"/>
      <c r="AAY2114" s="593"/>
      <c r="AAZ2114" s="593"/>
      <c r="ABA2114" s="593"/>
      <c r="ABB2114" s="593"/>
      <c r="ABC2114" s="593"/>
      <c r="ABD2114" s="593"/>
      <c r="ABE2114" s="593"/>
      <c r="ABF2114" s="593"/>
      <c r="ABG2114" s="593"/>
      <c r="ABH2114" s="593"/>
      <c r="ABI2114" s="593"/>
      <c r="ABJ2114" s="593"/>
      <c r="ABK2114" s="593"/>
      <c r="ABL2114" s="593"/>
      <c r="ABM2114" s="593"/>
      <c r="ABN2114" s="593"/>
      <c r="ABO2114" s="593"/>
      <c r="ABP2114" s="593"/>
      <c r="ABQ2114" s="593"/>
      <c r="ABR2114" s="593"/>
      <c r="ABS2114" s="593"/>
      <c r="ABT2114" s="593"/>
      <c r="ABU2114" s="593"/>
      <c r="ABV2114" s="593"/>
      <c r="ABW2114" s="593"/>
      <c r="ABX2114" s="593"/>
      <c r="ABY2114" s="593"/>
      <c r="ABZ2114" s="593"/>
      <c r="ACA2114" s="593"/>
      <c r="ACB2114" s="593"/>
      <c r="ACC2114" s="593"/>
      <c r="ACD2114" s="593"/>
      <c r="ACE2114" s="593"/>
      <c r="ACF2114" s="593"/>
      <c r="ACG2114" s="593"/>
      <c r="ACH2114" s="593"/>
      <c r="ACI2114" s="593"/>
      <c r="ACJ2114" s="593"/>
      <c r="ACK2114" s="593"/>
      <c r="ACL2114" s="593"/>
      <c r="ACM2114" s="593"/>
      <c r="ACN2114" s="593"/>
      <c r="ACO2114" s="593"/>
      <c r="ACP2114" s="593"/>
      <c r="ACQ2114" s="593"/>
      <c r="ACR2114" s="593"/>
      <c r="ACS2114" s="593"/>
      <c r="ACT2114" s="593"/>
      <c r="ACU2114" s="593"/>
      <c r="ACV2114" s="593"/>
      <c r="ACW2114" s="593"/>
      <c r="ACX2114" s="593"/>
      <c r="ACY2114" s="593"/>
      <c r="ACZ2114" s="593"/>
      <c r="ADA2114" s="593"/>
      <c r="ADB2114" s="593"/>
      <c r="ADC2114" s="593"/>
      <c r="ADD2114" s="593"/>
      <c r="ADE2114" s="593"/>
      <c r="ADF2114" s="593"/>
      <c r="ADG2114" s="593"/>
      <c r="ADH2114" s="593"/>
      <c r="ADI2114" s="593"/>
      <c r="ADJ2114" s="593"/>
      <c r="ADK2114" s="593"/>
      <c r="ADL2114" s="593"/>
      <c r="ADM2114" s="593"/>
      <c r="ADN2114" s="593"/>
      <c r="ADO2114" s="593"/>
      <c r="ADP2114" s="593"/>
      <c r="ADQ2114" s="593"/>
      <c r="ADR2114" s="593"/>
      <c r="ADS2114" s="593"/>
      <c r="ADT2114" s="593"/>
      <c r="ADU2114" s="593"/>
      <c r="ADV2114" s="593"/>
      <c r="ADW2114" s="593"/>
      <c r="ADX2114" s="593"/>
      <c r="ADY2114" s="593"/>
      <c r="ADZ2114" s="593"/>
      <c r="AEA2114" s="593"/>
      <c r="AEB2114" s="593"/>
      <c r="AEC2114" s="593"/>
      <c r="AED2114" s="593"/>
      <c r="AEE2114" s="593"/>
      <c r="AEF2114" s="593"/>
      <c r="AEG2114" s="593"/>
      <c r="AEH2114" s="593"/>
      <c r="AEI2114" s="593"/>
      <c r="AEJ2114" s="593"/>
      <c r="AEK2114" s="593"/>
      <c r="AEL2114" s="593"/>
      <c r="AEM2114" s="593"/>
      <c r="AEN2114" s="593"/>
      <c r="AEO2114" s="593"/>
      <c r="AEP2114" s="593"/>
      <c r="AEQ2114" s="593"/>
      <c r="AER2114" s="593"/>
      <c r="AES2114" s="593"/>
      <c r="AET2114" s="593"/>
      <c r="AEU2114" s="593"/>
      <c r="AEV2114" s="593"/>
      <c r="AEW2114" s="593"/>
      <c r="AEX2114" s="593"/>
      <c r="AEY2114" s="593"/>
      <c r="AEZ2114" s="593"/>
      <c r="AFA2114" s="593"/>
      <c r="AFB2114" s="593"/>
      <c r="AFC2114" s="593"/>
      <c r="AFD2114" s="593"/>
      <c r="AFE2114" s="593"/>
      <c r="AFF2114" s="593"/>
      <c r="AFG2114" s="593"/>
      <c r="AFH2114" s="593"/>
      <c r="AFI2114" s="593"/>
      <c r="AFJ2114" s="593"/>
      <c r="AFK2114" s="593"/>
      <c r="AFL2114" s="593"/>
      <c r="AFM2114" s="593"/>
      <c r="AFN2114" s="593"/>
      <c r="AFO2114" s="593"/>
      <c r="AFP2114" s="593"/>
      <c r="AFQ2114" s="593"/>
      <c r="AFR2114" s="593"/>
      <c r="AFS2114" s="593"/>
      <c r="AFT2114" s="593"/>
      <c r="AFU2114" s="593"/>
      <c r="AFV2114" s="593"/>
      <c r="AFW2114" s="593"/>
      <c r="AFX2114" s="593"/>
      <c r="AFY2114" s="593"/>
      <c r="AFZ2114" s="593"/>
      <c r="AGA2114" s="593"/>
      <c r="AGB2114" s="593"/>
      <c r="AGC2114" s="593"/>
      <c r="AGD2114" s="593"/>
      <c r="AGE2114" s="593"/>
      <c r="AGF2114" s="593"/>
      <c r="AGG2114" s="593"/>
      <c r="AGH2114" s="593"/>
      <c r="AGI2114" s="593"/>
      <c r="AGJ2114" s="593"/>
      <c r="AGK2114" s="593"/>
      <c r="AGL2114" s="593"/>
      <c r="AGM2114" s="593"/>
      <c r="AGN2114" s="593"/>
      <c r="AGO2114" s="593"/>
      <c r="AGP2114" s="593"/>
      <c r="AGQ2114" s="593"/>
      <c r="AGR2114" s="593"/>
      <c r="AGS2114" s="593"/>
      <c r="AGT2114" s="593"/>
      <c r="AGU2114" s="593"/>
      <c r="AGV2114" s="593"/>
      <c r="AGW2114" s="593"/>
      <c r="AGX2114" s="593"/>
      <c r="AGY2114" s="593"/>
      <c r="AGZ2114" s="593"/>
      <c r="AHA2114" s="593"/>
      <c r="AHB2114" s="593"/>
      <c r="AHC2114" s="593"/>
      <c r="AHD2114" s="593"/>
      <c r="AHE2114" s="593"/>
      <c r="AHF2114" s="593"/>
      <c r="AHG2114" s="593"/>
      <c r="AHH2114" s="593"/>
      <c r="AHI2114" s="593"/>
      <c r="AHJ2114" s="593"/>
      <c r="AHK2114" s="593"/>
      <c r="AHL2114" s="593"/>
      <c r="AHM2114" s="593"/>
      <c r="AHN2114" s="593"/>
      <c r="AHO2114" s="593"/>
      <c r="AHP2114" s="593"/>
      <c r="AHQ2114" s="593"/>
      <c r="AHR2114" s="593"/>
      <c r="AHS2114" s="593"/>
      <c r="AHT2114" s="593"/>
      <c r="AHU2114" s="593"/>
      <c r="AHV2114" s="593"/>
      <c r="AHW2114" s="593"/>
      <c r="AHX2114" s="593"/>
      <c r="AHY2114" s="593"/>
      <c r="AHZ2114" s="593"/>
      <c r="AIA2114" s="593"/>
      <c r="AIB2114" s="593"/>
      <c r="AIC2114" s="593"/>
      <c r="AID2114" s="593"/>
      <c r="AIE2114" s="593"/>
      <c r="AIF2114" s="593"/>
      <c r="AIG2114" s="593"/>
      <c r="AIH2114" s="593"/>
      <c r="AII2114" s="593"/>
      <c r="AIJ2114" s="593"/>
      <c r="AIK2114" s="593"/>
      <c r="AIL2114" s="593"/>
      <c r="AIM2114" s="593"/>
      <c r="AIN2114" s="593"/>
      <c r="AIO2114" s="593"/>
      <c r="AIP2114" s="593"/>
      <c r="AIQ2114" s="593"/>
      <c r="AIR2114" s="593"/>
      <c r="AIS2114" s="593"/>
      <c r="AIT2114" s="593"/>
      <c r="AIU2114" s="593"/>
      <c r="AIV2114" s="593"/>
      <c r="AIW2114" s="593"/>
      <c r="AIX2114" s="593"/>
      <c r="AIY2114" s="593"/>
      <c r="AIZ2114" s="593"/>
      <c r="AJA2114" s="593"/>
      <c r="AJB2114" s="593"/>
      <c r="AJC2114" s="593"/>
      <c r="AJD2114" s="593"/>
      <c r="AJE2114" s="593"/>
      <c r="AJF2114" s="593"/>
      <c r="AJG2114" s="593"/>
      <c r="AJH2114" s="593"/>
      <c r="AJI2114" s="593"/>
      <c r="AJJ2114" s="593"/>
      <c r="AJK2114" s="593"/>
      <c r="AJL2114" s="593"/>
      <c r="AJM2114" s="593"/>
      <c r="AJN2114" s="593"/>
      <c r="AJO2114" s="593"/>
      <c r="AJP2114" s="593"/>
      <c r="AJQ2114" s="593"/>
      <c r="AJR2114" s="593"/>
      <c r="AJS2114" s="593"/>
      <c r="AJT2114" s="593"/>
      <c r="AJU2114" s="593"/>
      <c r="AJV2114" s="593"/>
      <c r="AJW2114" s="593"/>
      <c r="AJX2114" s="593"/>
      <c r="AJY2114" s="593"/>
      <c r="AJZ2114" s="593"/>
      <c r="AKA2114" s="593"/>
      <c r="AKB2114" s="593"/>
      <c r="AKC2114" s="593"/>
      <c r="AKD2114" s="593"/>
      <c r="AKE2114" s="593"/>
      <c r="AKF2114" s="593"/>
      <c r="AKG2114" s="593"/>
      <c r="AKH2114" s="593"/>
      <c r="AKI2114" s="593"/>
      <c r="AKJ2114" s="593"/>
      <c r="AKK2114" s="593"/>
      <c r="AKL2114" s="593"/>
      <c r="AKM2114" s="593"/>
      <c r="AKN2114" s="593"/>
      <c r="AKO2114" s="593"/>
      <c r="AKP2114" s="593"/>
      <c r="AKQ2114" s="593"/>
      <c r="AKR2114" s="593"/>
      <c r="AKS2114" s="593"/>
      <c r="AKT2114" s="593"/>
      <c r="AKU2114" s="593"/>
      <c r="AKV2114" s="593"/>
      <c r="AKW2114" s="593"/>
      <c r="AKX2114" s="593"/>
      <c r="AKY2114" s="593"/>
      <c r="AKZ2114" s="593"/>
      <c r="ALA2114" s="593"/>
      <c r="ALB2114" s="593"/>
      <c r="ALC2114" s="593"/>
      <c r="ALD2114" s="593"/>
      <c r="ALE2114" s="593"/>
      <c r="ALF2114" s="593"/>
      <c r="ALG2114" s="593"/>
      <c r="ALH2114" s="593"/>
      <c r="ALI2114" s="593"/>
      <c r="ALJ2114" s="593"/>
      <c r="ALK2114" s="593"/>
      <c r="ALL2114" s="593"/>
      <c r="ALM2114" s="593"/>
      <c r="ALN2114" s="593"/>
      <c r="ALO2114" s="593"/>
      <c r="ALP2114" s="593"/>
      <c r="ALQ2114" s="593"/>
      <c r="ALR2114" s="593"/>
      <c r="ALS2114" s="593"/>
      <c r="ALT2114" s="593"/>
      <c r="ALU2114" s="593"/>
      <c r="ALV2114" s="593"/>
      <c r="ALW2114" s="593"/>
      <c r="ALX2114" s="593"/>
      <c r="ALY2114" s="593"/>
      <c r="ALZ2114" s="593"/>
      <c r="AMA2114" s="593"/>
      <c r="AMB2114" s="593"/>
      <c r="AMC2114" s="593"/>
      <c r="AMD2114" s="593"/>
      <c r="AME2114" s="593"/>
      <c r="AMF2114" s="593"/>
      <c r="AMG2114" s="593"/>
      <c r="AMH2114" s="593"/>
      <c r="AMI2114" s="593"/>
      <c r="AMJ2114" s="593"/>
      <c r="AMK2114" s="593"/>
      <c r="AML2114" s="593"/>
      <c r="AMM2114" s="593"/>
      <c r="AMN2114" s="593"/>
      <c r="AMO2114" s="593"/>
      <c r="AMP2114" s="593"/>
      <c r="AMQ2114" s="593"/>
      <c r="AMR2114" s="593"/>
      <c r="AMS2114" s="593"/>
      <c r="AMT2114" s="593"/>
      <c r="AMU2114" s="593"/>
      <c r="AMV2114" s="593"/>
      <c r="AMW2114" s="593"/>
      <c r="AMX2114" s="593"/>
      <c r="AMY2114" s="593"/>
      <c r="AMZ2114" s="593"/>
      <c r="ANA2114" s="593"/>
      <c r="ANB2114" s="593"/>
      <c r="ANC2114" s="593"/>
      <c r="AND2114" s="593"/>
      <c r="ANE2114" s="593"/>
      <c r="ANF2114" s="593"/>
      <c r="ANG2114" s="593"/>
      <c r="ANH2114" s="593"/>
      <c r="ANI2114" s="593"/>
      <c r="ANJ2114" s="593"/>
      <c r="ANK2114" s="593"/>
      <c r="ANL2114" s="593"/>
      <c r="ANM2114" s="593"/>
      <c r="ANN2114" s="593"/>
      <c r="ANO2114" s="593"/>
      <c r="ANP2114" s="593"/>
      <c r="ANQ2114" s="593"/>
      <c r="ANR2114" s="593"/>
      <c r="ANS2114" s="593"/>
      <c r="ANT2114" s="593"/>
      <c r="ANU2114" s="593"/>
      <c r="ANV2114" s="593"/>
      <c r="ANW2114" s="593"/>
      <c r="ANX2114" s="593"/>
      <c r="ANY2114" s="593"/>
      <c r="ANZ2114" s="593"/>
      <c r="AOA2114" s="593"/>
      <c r="AOB2114" s="593"/>
      <c r="AOC2114" s="593"/>
      <c r="AOD2114" s="593"/>
      <c r="AOE2114" s="593"/>
      <c r="AOF2114" s="593"/>
      <c r="AOG2114" s="593"/>
      <c r="AOH2114" s="593"/>
      <c r="AOI2114" s="593"/>
      <c r="AOJ2114" s="593"/>
      <c r="AOK2114" s="593"/>
      <c r="AOL2114" s="593"/>
      <c r="AOM2114" s="593"/>
      <c r="AON2114" s="593"/>
      <c r="AOO2114" s="593"/>
      <c r="AOP2114" s="593"/>
      <c r="AOQ2114" s="593"/>
      <c r="AOR2114" s="593"/>
      <c r="AOS2114" s="593"/>
      <c r="AOT2114" s="593"/>
      <c r="AOU2114" s="593"/>
      <c r="AOV2114" s="593"/>
      <c r="AOW2114" s="593"/>
      <c r="AOX2114" s="593"/>
      <c r="AOY2114" s="593"/>
      <c r="AOZ2114" s="593"/>
      <c r="APA2114" s="593"/>
      <c r="APB2114" s="593"/>
      <c r="APC2114" s="593"/>
      <c r="APD2114" s="593"/>
      <c r="APE2114" s="593"/>
      <c r="APF2114" s="593"/>
      <c r="APG2114" s="593"/>
      <c r="APH2114" s="593"/>
      <c r="API2114" s="593"/>
      <c r="APJ2114" s="593"/>
      <c r="APK2114" s="593"/>
      <c r="APL2114" s="593"/>
      <c r="APM2114" s="593"/>
      <c r="APN2114" s="593"/>
      <c r="APO2114" s="593"/>
      <c r="APP2114" s="593"/>
      <c r="APQ2114" s="593"/>
      <c r="APR2114" s="593"/>
      <c r="APS2114" s="593"/>
      <c r="APT2114" s="593"/>
      <c r="APU2114" s="593"/>
      <c r="APV2114" s="593"/>
      <c r="APW2114" s="593"/>
      <c r="APX2114" s="593"/>
      <c r="APY2114" s="593"/>
      <c r="APZ2114" s="593"/>
      <c r="AQA2114" s="593"/>
      <c r="AQB2114" s="593"/>
      <c r="AQC2114" s="593"/>
      <c r="AQD2114" s="593"/>
      <c r="AQE2114" s="593"/>
      <c r="AQF2114" s="593"/>
      <c r="AQG2114" s="593"/>
      <c r="AQH2114" s="593"/>
      <c r="AQI2114" s="593"/>
      <c r="AQJ2114" s="593"/>
      <c r="AQK2114" s="593"/>
      <c r="AQL2114" s="593"/>
      <c r="AQM2114" s="593"/>
      <c r="AQN2114" s="593"/>
      <c r="AQO2114" s="593"/>
      <c r="AQP2114" s="593"/>
      <c r="AQQ2114" s="593"/>
      <c r="AQR2114" s="593"/>
      <c r="AQS2114" s="593"/>
      <c r="AQT2114" s="593"/>
      <c r="AQU2114" s="593"/>
      <c r="AQV2114" s="593"/>
      <c r="AQW2114" s="593"/>
      <c r="AQX2114" s="593"/>
      <c r="AQY2114" s="593"/>
      <c r="AQZ2114" s="593"/>
      <c r="ARA2114" s="593"/>
      <c r="ARB2114" s="593"/>
      <c r="ARC2114" s="593"/>
      <c r="ARD2114" s="593"/>
      <c r="ARE2114" s="593"/>
      <c r="ARF2114" s="593"/>
      <c r="ARG2114" s="593"/>
      <c r="ARH2114" s="593"/>
      <c r="ARI2114" s="593"/>
      <c r="ARJ2114" s="593"/>
      <c r="ARK2114" s="593"/>
      <c r="ARL2114" s="593"/>
      <c r="ARM2114" s="593"/>
      <c r="ARN2114" s="593"/>
      <c r="ARO2114" s="593"/>
      <c r="ARP2114" s="593"/>
      <c r="ARQ2114" s="593"/>
      <c r="ARR2114" s="593"/>
      <c r="ARS2114" s="593"/>
      <c r="ART2114" s="593"/>
      <c r="ARU2114" s="593"/>
      <c r="ARV2114" s="593"/>
      <c r="ARW2114" s="593"/>
      <c r="ARX2114" s="593"/>
      <c r="ARY2114" s="593"/>
      <c r="ARZ2114" s="593"/>
      <c r="ASA2114" s="593"/>
      <c r="ASB2114" s="593"/>
      <c r="ASC2114" s="593"/>
      <c r="ASD2114" s="593"/>
      <c r="ASE2114" s="593"/>
      <c r="ASF2114" s="593"/>
      <c r="ASG2114" s="593"/>
      <c r="ASH2114" s="593"/>
      <c r="ASI2114" s="593"/>
      <c r="ASJ2114" s="593"/>
      <c r="ASK2114" s="593"/>
      <c r="ASL2114" s="593"/>
      <c r="ASM2114" s="593"/>
      <c r="ASN2114" s="593"/>
      <c r="ASO2114" s="593"/>
      <c r="ASP2114" s="593"/>
      <c r="ASQ2114" s="593"/>
      <c r="ASR2114" s="593"/>
      <c r="ASS2114" s="593"/>
      <c r="AST2114" s="593"/>
      <c r="ASU2114" s="593"/>
      <c r="ASV2114" s="593"/>
      <c r="ASW2114" s="593"/>
      <c r="ASX2114" s="593"/>
      <c r="ASY2114" s="593"/>
      <c r="ASZ2114" s="593"/>
      <c r="ATA2114" s="593"/>
      <c r="ATB2114" s="593"/>
      <c r="ATC2114" s="593"/>
      <c r="ATD2114" s="593"/>
      <c r="ATE2114" s="593"/>
      <c r="ATF2114" s="593"/>
      <c r="ATG2114" s="593"/>
      <c r="ATH2114" s="593"/>
      <c r="ATI2114" s="593"/>
      <c r="ATJ2114" s="593"/>
      <c r="ATK2114" s="593"/>
      <c r="ATL2114" s="593"/>
      <c r="ATM2114" s="593"/>
      <c r="ATN2114" s="593"/>
      <c r="ATO2114" s="593"/>
      <c r="ATP2114" s="593"/>
      <c r="ATQ2114" s="593"/>
      <c r="ATR2114" s="593"/>
      <c r="ATS2114" s="593"/>
      <c r="ATT2114" s="593"/>
      <c r="ATU2114" s="593"/>
      <c r="ATV2114" s="593"/>
      <c r="ATW2114" s="593"/>
      <c r="ATX2114" s="593"/>
      <c r="ATY2114" s="593"/>
      <c r="ATZ2114" s="593"/>
      <c r="AUA2114" s="593"/>
      <c r="AUB2114" s="593"/>
      <c r="AUC2114" s="593"/>
      <c r="AUD2114" s="593"/>
      <c r="AUE2114" s="593"/>
      <c r="AUF2114" s="593"/>
      <c r="AUG2114" s="593"/>
      <c r="AUH2114" s="593"/>
      <c r="AUI2114" s="593"/>
      <c r="AUJ2114" s="593"/>
      <c r="AUK2114" s="593"/>
      <c r="AUL2114" s="593"/>
      <c r="AUM2114" s="593"/>
      <c r="AUN2114" s="593"/>
      <c r="AUO2114" s="593"/>
      <c r="AUP2114" s="593"/>
      <c r="AUQ2114" s="593"/>
      <c r="AUR2114" s="593"/>
      <c r="AUS2114" s="593"/>
      <c r="AUT2114" s="593"/>
      <c r="AUU2114" s="593"/>
      <c r="AUV2114" s="593"/>
      <c r="AUW2114" s="593"/>
      <c r="AUX2114" s="593"/>
      <c r="AUY2114" s="593"/>
      <c r="AUZ2114" s="593"/>
      <c r="AVA2114" s="593"/>
      <c r="AVB2114" s="593"/>
      <c r="AVC2114" s="593"/>
      <c r="AVD2114" s="593"/>
      <c r="AVE2114" s="593"/>
      <c r="AVF2114" s="593"/>
      <c r="AVG2114" s="593"/>
      <c r="AVH2114" s="593"/>
      <c r="AVI2114" s="593"/>
      <c r="AVJ2114" s="593"/>
      <c r="AVK2114" s="593"/>
    </row>
    <row r="2115" spans="1:1259">
      <c r="A2115" s="697"/>
      <c r="B2115" s="558"/>
      <c r="C2115" s="558"/>
      <c r="D2115" s="676" t="s">
        <v>1067</v>
      </c>
      <c r="E2115" s="524"/>
      <c r="F2115" s="665" t="s">
        <v>1080</v>
      </c>
      <c r="G2115" s="676">
        <v>2022</v>
      </c>
      <c r="H2115" s="676">
        <v>6</v>
      </c>
      <c r="I2115" s="687" t="s">
        <v>1510</v>
      </c>
      <c r="J2115" s="677"/>
      <c r="K2115" s="676" t="s">
        <v>1511</v>
      </c>
      <c r="L2115" s="677" t="s">
        <v>1512</v>
      </c>
      <c r="M2115" s="677">
        <v>44912</v>
      </c>
      <c r="N2115" s="677">
        <v>44652</v>
      </c>
      <c r="O2115" s="677"/>
      <c r="P2115" s="677"/>
      <c r="Q2115" s="677"/>
      <c r="R2115" s="677"/>
      <c r="S2115" s="676" t="s">
        <v>1401</v>
      </c>
      <c r="T2115" s="676">
        <v>72</v>
      </c>
      <c r="U2115" s="676" t="s">
        <v>1438</v>
      </c>
      <c r="V2115" s="676" t="s">
        <v>1119</v>
      </c>
      <c r="W2115" s="678">
        <v>575</v>
      </c>
      <c r="X2115" s="551">
        <v>31871</v>
      </c>
      <c r="Y2115" s="693">
        <v>18325825</v>
      </c>
      <c r="Z2115" s="667">
        <v>0.45</v>
      </c>
      <c r="AA2115" s="682">
        <f>Y2115*Z2115</f>
        <v>8246621.25</v>
      </c>
      <c r="AB2115" s="521"/>
      <c r="AC2115" s="668">
        <v>0</v>
      </c>
      <c r="AD2115" s="676"/>
      <c r="AE2115" s="669"/>
      <c r="AF2115" s="695">
        <f>AA2115+AD2115+AE2115</f>
        <v>8246621.25</v>
      </c>
      <c r="AG2115" s="665" t="s">
        <v>47</v>
      </c>
      <c r="AH2115" s="641">
        <v>5</v>
      </c>
      <c r="AI2115" s="676">
        <v>30</v>
      </c>
      <c r="AJ2115" s="665" t="s">
        <v>1513</v>
      </c>
      <c r="AK2115" s="676" t="s">
        <v>1100</v>
      </c>
      <c r="AL2115" s="696" t="s">
        <v>1514</v>
      </c>
      <c r="AM2115" s="665" t="s">
        <v>52</v>
      </c>
      <c r="AN2115" s="665" t="s">
        <v>1089</v>
      </c>
      <c r="AO2115" s="665"/>
      <c r="AP2115" s="676" t="s">
        <v>92</v>
      </c>
      <c r="AQ2115" s="676"/>
      <c r="AR2115" s="676"/>
      <c r="AS2115" s="523"/>
      <c r="AT2115" s="523"/>
      <c r="AU2115" s="523"/>
      <c r="AV2115" s="674"/>
      <c r="AW2115" s="673" t="str">
        <f>U2115</f>
        <v>30391491C</v>
      </c>
      <c r="AX2115" s="673" cm="1">
        <f t="array" ref="AX2115">SUM(MID(0&amp;AW2115,LARGE(INDEX(ISNUMBER(--MID(AW2115,ROW($1:$8),1))*ROW($1:$8),),ROW($1:$8))+1,1)*10^ROW($1:$8)/10)</f>
        <v>30391491</v>
      </c>
      <c r="AY2115" s="673" t="e">
        <f>VLOOKUP($AX2115,'Item Master Data'!$A:$F,3,FALSE)</f>
        <v>#N/A</v>
      </c>
      <c r="AZ2115" s="673" t="e">
        <f>VLOOKUP($AX2115,'Item Master Data'!$A:$F,6,FALSE)</f>
        <v>#N/A</v>
      </c>
      <c r="BA2115" s="673" t="e">
        <f>X2115/BB2115</f>
        <v>#N/A</v>
      </c>
      <c r="BB2115" s="673" t="e">
        <f>VLOOKUP(AX2115,'Item Master Data'!$A:$G,7,FALSE)</f>
        <v>#N/A</v>
      </c>
      <c r="BC2115" s="673"/>
      <c r="BD2115" s="673" t="e">
        <f>W2115-AZ2115</f>
        <v>#N/A</v>
      </c>
      <c r="BE2115" s="593"/>
      <c r="BF2115" s="593"/>
      <c r="BG2115" s="593"/>
      <c r="BH2115" s="593"/>
      <c r="BI2115" s="593"/>
      <c r="BJ2115" s="593"/>
      <c r="BK2115" s="593"/>
      <c r="BL2115" s="593"/>
      <c r="BM2115" s="593"/>
      <c r="BN2115" s="593"/>
      <c r="BO2115" s="593"/>
      <c r="BP2115" s="593"/>
      <c r="BQ2115" s="593"/>
      <c r="BR2115" s="593"/>
      <c r="BS2115" s="593"/>
      <c r="BT2115" s="593"/>
      <c r="BU2115" s="593"/>
      <c r="BV2115" s="593"/>
      <c r="BW2115" s="593"/>
      <c r="BX2115" s="593"/>
      <c r="BY2115" s="593"/>
      <c r="BZ2115" s="593"/>
      <c r="CA2115" s="593"/>
      <c r="CB2115" s="593"/>
      <c r="CC2115" s="593"/>
      <c r="CD2115" s="593"/>
      <c r="CE2115" s="593"/>
      <c r="CF2115" s="593"/>
      <c r="CG2115" s="593"/>
      <c r="CH2115" s="593"/>
      <c r="CI2115" s="593"/>
      <c r="CJ2115" s="593"/>
      <c r="CK2115" s="593"/>
      <c r="CL2115" s="593"/>
      <c r="CM2115" s="593"/>
      <c r="CN2115" s="593"/>
      <c r="CO2115" s="593"/>
      <c r="CP2115" s="593"/>
      <c r="CQ2115" s="593"/>
      <c r="CR2115" s="593"/>
      <c r="CS2115" s="593"/>
      <c r="CT2115" s="593"/>
      <c r="CU2115" s="593"/>
      <c r="CV2115" s="593"/>
      <c r="CW2115" s="593"/>
      <c r="CX2115" s="593"/>
      <c r="CY2115" s="593"/>
      <c r="CZ2115" s="593"/>
      <c r="DA2115" s="593"/>
      <c r="DB2115" s="593"/>
      <c r="DC2115" s="593"/>
      <c r="DD2115" s="593"/>
      <c r="DE2115" s="593"/>
      <c r="DF2115" s="593"/>
      <c r="DG2115" s="593"/>
      <c r="DH2115" s="593"/>
      <c r="DI2115" s="593"/>
      <c r="DJ2115" s="593"/>
      <c r="DK2115" s="593"/>
      <c r="DL2115" s="593"/>
      <c r="DM2115" s="593"/>
      <c r="DN2115" s="593"/>
      <c r="DO2115" s="593"/>
      <c r="DP2115" s="593"/>
      <c r="DQ2115" s="593"/>
      <c r="DR2115" s="593"/>
      <c r="DS2115" s="593"/>
      <c r="DT2115" s="593"/>
      <c r="DU2115" s="593"/>
      <c r="DV2115" s="593"/>
      <c r="DW2115" s="593"/>
      <c r="DX2115" s="593"/>
      <c r="DY2115" s="593"/>
      <c r="DZ2115" s="593"/>
      <c r="EA2115" s="593"/>
      <c r="EB2115" s="593"/>
      <c r="EC2115" s="593"/>
      <c r="ED2115" s="593"/>
      <c r="EE2115" s="593"/>
      <c r="EF2115" s="593"/>
      <c r="EG2115" s="593"/>
      <c r="EH2115" s="593"/>
      <c r="EI2115" s="593"/>
      <c r="EJ2115" s="593"/>
      <c r="EK2115" s="593"/>
      <c r="EL2115" s="593"/>
      <c r="EM2115" s="593"/>
      <c r="EN2115" s="593"/>
      <c r="EO2115" s="593"/>
      <c r="EP2115" s="593"/>
      <c r="EQ2115" s="593"/>
      <c r="ER2115" s="593"/>
      <c r="ES2115" s="593"/>
      <c r="ET2115" s="593"/>
      <c r="EU2115" s="593"/>
      <c r="EV2115" s="593"/>
      <c r="EW2115" s="593"/>
      <c r="EX2115" s="593"/>
      <c r="EY2115" s="593"/>
      <c r="EZ2115" s="593"/>
      <c r="FA2115" s="593"/>
      <c r="FB2115" s="593"/>
      <c r="FC2115" s="593"/>
      <c r="FD2115" s="593"/>
      <c r="FE2115" s="593"/>
      <c r="FF2115" s="593"/>
      <c r="FG2115" s="593"/>
      <c r="FH2115" s="593"/>
      <c r="FI2115" s="593"/>
      <c r="FJ2115" s="593"/>
      <c r="FK2115" s="593"/>
      <c r="FL2115" s="593"/>
      <c r="FM2115" s="593"/>
      <c r="FN2115" s="593"/>
      <c r="FO2115" s="593"/>
      <c r="FP2115" s="593"/>
      <c r="FQ2115" s="593"/>
      <c r="FR2115" s="593"/>
      <c r="FS2115" s="593"/>
      <c r="FT2115" s="593"/>
      <c r="FU2115" s="593"/>
      <c r="FV2115" s="593"/>
      <c r="FW2115" s="593"/>
      <c r="FX2115" s="593"/>
      <c r="FY2115" s="593"/>
      <c r="FZ2115" s="593"/>
      <c r="GA2115" s="593"/>
      <c r="GB2115" s="593"/>
      <c r="GC2115" s="593"/>
      <c r="GD2115" s="593"/>
      <c r="GE2115" s="593"/>
      <c r="GF2115" s="593"/>
      <c r="GG2115" s="593"/>
      <c r="GH2115" s="593"/>
      <c r="GI2115" s="593"/>
      <c r="GJ2115" s="593"/>
      <c r="GK2115" s="593"/>
      <c r="GL2115" s="593"/>
      <c r="GM2115" s="593"/>
      <c r="GN2115" s="593"/>
      <c r="GO2115" s="593"/>
      <c r="GP2115" s="593"/>
      <c r="GQ2115" s="593"/>
      <c r="GR2115" s="593"/>
      <c r="GS2115" s="593"/>
      <c r="GT2115" s="593"/>
      <c r="GU2115" s="593"/>
      <c r="GV2115" s="593"/>
      <c r="GW2115" s="593"/>
      <c r="GX2115" s="593"/>
      <c r="GY2115" s="593"/>
      <c r="GZ2115" s="593"/>
      <c r="HA2115" s="593"/>
      <c r="HB2115" s="593"/>
      <c r="HC2115" s="593"/>
      <c r="HD2115" s="593"/>
      <c r="HE2115" s="593"/>
      <c r="HF2115" s="593"/>
      <c r="HG2115" s="593"/>
      <c r="HH2115" s="593"/>
      <c r="HI2115" s="593"/>
      <c r="HJ2115" s="593"/>
      <c r="HK2115" s="593"/>
      <c r="HL2115" s="593"/>
      <c r="HM2115" s="593"/>
      <c r="HN2115" s="593"/>
      <c r="HO2115" s="593"/>
      <c r="HP2115" s="593"/>
      <c r="HQ2115" s="593"/>
      <c r="HR2115" s="593"/>
      <c r="HS2115" s="593"/>
      <c r="HT2115" s="593"/>
      <c r="HU2115" s="593"/>
      <c r="HV2115" s="593"/>
      <c r="HW2115" s="593"/>
      <c r="HX2115" s="593"/>
      <c r="HY2115" s="593"/>
      <c r="HZ2115" s="593"/>
      <c r="IA2115" s="593"/>
      <c r="IB2115" s="593"/>
      <c r="IC2115" s="593"/>
      <c r="ID2115" s="593"/>
      <c r="IE2115" s="593"/>
      <c r="IF2115" s="593"/>
      <c r="IG2115" s="593"/>
      <c r="IH2115" s="593"/>
      <c r="II2115" s="593"/>
      <c r="IJ2115" s="593"/>
      <c r="IK2115" s="593"/>
      <c r="IL2115" s="593"/>
      <c r="IM2115" s="593"/>
      <c r="IN2115" s="593"/>
      <c r="IO2115" s="593"/>
      <c r="IP2115" s="593"/>
      <c r="IQ2115" s="593"/>
      <c r="IR2115" s="593"/>
      <c r="IS2115" s="593"/>
      <c r="IT2115" s="593"/>
      <c r="IU2115" s="593"/>
      <c r="IV2115" s="593"/>
      <c r="IW2115" s="593"/>
      <c r="IX2115" s="593"/>
      <c r="IY2115" s="593"/>
      <c r="IZ2115" s="593"/>
      <c r="JA2115" s="593"/>
      <c r="JB2115" s="593"/>
      <c r="JC2115" s="593"/>
      <c r="JD2115" s="593"/>
      <c r="JE2115" s="593"/>
      <c r="JF2115" s="593"/>
      <c r="JG2115" s="593"/>
      <c r="JH2115" s="593"/>
      <c r="JI2115" s="593"/>
      <c r="JJ2115" s="593"/>
      <c r="JK2115" s="593"/>
      <c r="JL2115" s="593"/>
      <c r="JM2115" s="593"/>
      <c r="JN2115" s="593"/>
      <c r="JO2115" s="593"/>
      <c r="JP2115" s="593"/>
      <c r="JQ2115" s="593"/>
      <c r="JR2115" s="593"/>
      <c r="JS2115" s="593"/>
      <c r="JT2115" s="593"/>
      <c r="JU2115" s="593"/>
      <c r="JV2115" s="593"/>
      <c r="JW2115" s="593"/>
      <c r="JX2115" s="593"/>
      <c r="JY2115" s="593"/>
      <c r="JZ2115" s="593"/>
      <c r="KA2115" s="593"/>
      <c r="KB2115" s="593"/>
      <c r="KC2115" s="593"/>
      <c r="KD2115" s="593"/>
      <c r="KE2115" s="593"/>
      <c r="KF2115" s="593"/>
      <c r="KG2115" s="593"/>
      <c r="KH2115" s="593"/>
      <c r="KI2115" s="593"/>
      <c r="KJ2115" s="593"/>
      <c r="KK2115" s="593"/>
      <c r="KL2115" s="593"/>
      <c r="KM2115" s="593"/>
      <c r="KN2115" s="593"/>
      <c r="KO2115" s="593"/>
      <c r="KP2115" s="593"/>
      <c r="KQ2115" s="593"/>
      <c r="KR2115" s="593"/>
      <c r="KS2115" s="593"/>
      <c r="KT2115" s="593"/>
      <c r="KU2115" s="593"/>
      <c r="KV2115" s="593"/>
      <c r="KW2115" s="593"/>
      <c r="KX2115" s="593"/>
      <c r="KY2115" s="593"/>
      <c r="KZ2115" s="593"/>
      <c r="LA2115" s="593"/>
      <c r="LB2115" s="593"/>
      <c r="LC2115" s="593"/>
      <c r="LD2115" s="593"/>
      <c r="LE2115" s="593"/>
      <c r="LF2115" s="593"/>
      <c r="LG2115" s="593"/>
      <c r="LH2115" s="593"/>
      <c r="LI2115" s="593"/>
      <c r="LJ2115" s="593"/>
      <c r="LK2115" s="593"/>
      <c r="LL2115" s="593"/>
      <c r="LM2115" s="593"/>
      <c r="LN2115" s="593"/>
      <c r="LO2115" s="593"/>
      <c r="LP2115" s="593"/>
      <c r="LQ2115" s="593"/>
      <c r="LR2115" s="593"/>
      <c r="LS2115" s="593"/>
      <c r="LT2115" s="593"/>
      <c r="LU2115" s="593"/>
      <c r="LV2115" s="593"/>
      <c r="LW2115" s="593"/>
      <c r="LX2115" s="593"/>
      <c r="LY2115" s="593"/>
      <c r="LZ2115" s="593"/>
      <c r="MA2115" s="593"/>
      <c r="MB2115" s="593"/>
      <c r="MC2115" s="593"/>
      <c r="MD2115" s="593"/>
      <c r="ME2115" s="593"/>
      <c r="MF2115" s="593"/>
      <c r="MG2115" s="593"/>
      <c r="MH2115" s="593"/>
      <c r="MI2115" s="593"/>
      <c r="MJ2115" s="593"/>
      <c r="MK2115" s="593"/>
      <c r="ML2115" s="593"/>
      <c r="MM2115" s="593"/>
      <c r="MN2115" s="593"/>
      <c r="MO2115" s="593"/>
      <c r="MP2115" s="593"/>
      <c r="MQ2115" s="593"/>
      <c r="MR2115" s="593"/>
      <c r="MS2115" s="593"/>
      <c r="MT2115" s="593"/>
      <c r="MU2115" s="593"/>
      <c r="MV2115" s="593"/>
      <c r="MW2115" s="593"/>
      <c r="MX2115" s="593"/>
      <c r="MY2115" s="593"/>
      <c r="MZ2115" s="593"/>
      <c r="NA2115" s="593"/>
      <c r="NB2115" s="593"/>
      <c r="NC2115" s="593"/>
      <c r="ND2115" s="593"/>
      <c r="NE2115" s="593"/>
      <c r="NF2115" s="593"/>
      <c r="NG2115" s="593"/>
      <c r="NH2115" s="593"/>
      <c r="NI2115" s="593"/>
      <c r="NJ2115" s="593"/>
      <c r="NK2115" s="593"/>
      <c r="NL2115" s="593"/>
      <c r="NM2115" s="593"/>
      <c r="NN2115" s="593"/>
      <c r="NO2115" s="593"/>
      <c r="NP2115" s="593"/>
      <c r="NQ2115" s="593"/>
      <c r="NR2115" s="593"/>
      <c r="NS2115" s="593"/>
      <c r="NT2115" s="593"/>
      <c r="NU2115" s="593"/>
      <c r="NV2115" s="593"/>
      <c r="NW2115" s="593"/>
      <c r="NX2115" s="593"/>
      <c r="NY2115" s="593"/>
      <c r="NZ2115" s="593"/>
      <c r="OA2115" s="593"/>
      <c r="OB2115" s="593"/>
      <c r="OC2115" s="593"/>
      <c r="OD2115" s="593"/>
      <c r="OE2115" s="593"/>
      <c r="OF2115" s="593"/>
      <c r="OG2115" s="593"/>
      <c r="OH2115" s="593"/>
      <c r="OI2115" s="593"/>
      <c r="OJ2115" s="593"/>
      <c r="OK2115" s="593"/>
      <c r="OL2115" s="593"/>
      <c r="OM2115" s="593"/>
      <c r="ON2115" s="593"/>
      <c r="OO2115" s="593"/>
      <c r="OP2115" s="593"/>
      <c r="OQ2115" s="593"/>
      <c r="OR2115" s="593"/>
      <c r="OS2115" s="593"/>
      <c r="OT2115" s="593"/>
      <c r="OU2115" s="593"/>
      <c r="OV2115" s="593"/>
      <c r="OW2115" s="593"/>
      <c r="OX2115" s="593"/>
      <c r="OY2115" s="593"/>
      <c r="OZ2115" s="593"/>
      <c r="PA2115" s="593"/>
      <c r="PB2115" s="593"/>
      <c r="PC2115" s="593"/>
      <c r="PD2115" s="593"/>
      <c r="PE2115" s="593"/>
      <c r="PF2115" s="593"/>
      <c r="PG2115" s="593"/>
      <c r="PH2115" s="593"/>
      <c r="PI2115" s="593"/>
      <c r="PJ2115" s="593"/>
      <c r="PK2115" s="593"/>
      <c r="PL2115" s="593"/>
      <c r="PM2115" s="593"/>
      <c r="PN2115" s="593"/>
      <c r="PO2115" s="593"/>
      <c r="PP2115" s="593"/>
      <c r="PQ2115" s="593"/>
      <c r="PR2115" s="593"/>
      <c r="PS2115" s="593"/>
      <c r="PT2115" s="593"/>
      <c r="PU2115" s="593"/>
      <c r="PV2115" s="593"/>
      <c r="PW2115" s="593"/>
      <c r="PX2115" s="593"/>
      <c r="PY2115" s="593"/>
      <c r="PZ2115" s="593"/>
      <c r="QA2115" s="593"/>
      <c r="QB2115" s="593"/>
      <c r="QC2115" s="593"/>
      <c r="QD2115" s="593"/>
      <c r="QE2115" s="593"/>
      <c r="QF2115" s="593"/>
      <c r="QG2115" s="593"/>
      <c r="QH2115" s="593"/>
      <c r="QI2115" s="593"/>
      <c r="QJ2115" s="593"/>
      <c r="QK2115" s="593"/>
      <c r="QL2115" s="593"/>
      <c r="QM2115" s="593"/>
      <c r="QN2115" s="593"/>
      <c r="QO2115" s="593"/>
      <c r="QP2115" s="593"/>
      <c r="QQ2115" s="593"/>
      <c r="QR2115" s="593"/>
      <c r="QS2115" s="593"/>
      <c r="QT2115" s="593"/>
      <c r="QU2115" s="593"/>
      <c r="QV2115" s="593"/>
      <c r="QW2115" s="593"/>
      <c r="QX2115" s="593"/>
      <c r="QY2115" s="593"/>
      <c r="QZ2115" s="593"/>
      <c r="RA2115" s="593"/>
      <c r="RB2115" s="593"/>
      <c r="RC2115" s="593"/>
      <c r="RD2115" s="593"/>
      <c r="RE2115" s="593"/>
      <c r="RF2115" s="593"/>
      <c r="RG2115" s="593"/>
      <c r="RH2115" s="593"/>
      <c r="RI2115" s="593"/>
      <c r="RJ2115" s="593"/>
      <c r="RK2115" s="593"/>
      <c r="RL2115" s="593"/>
      <c r="RM2115" s="593"/>
      <c r="RN2115" s="593"/>
      <c r="RO2115" s="593"/>
      <c r="RP2115" s="593"/>
      <c r="RQ2115" s="593"/>
      <c r="RR2115" s="593"/>
      <c r="RS2115" s="593"/>
      <c r="RT2115" s="593"/>
      <c r="RU2115" s="593"/>
      <c r="RV2115" s="593"/>
      <c r="RW2115" s="593"/>
      <c r="RX2115" s="593"/>
      <c r="RY2115" s="593"/>
      <c r="RZ2115" s="593"/>
      <c r="SA2115" s="593"/>
      <c r="SB2115" s="593"/>
      <c r="SC2115" s="593"/>
      <c r="SD2115" s="593"/>
      <c r="SE2115" s="593"/>
      <c r="SF2115" s="593"/>
      <c r="SG2115" s="593"/>
      <c r="SH2115" s="593"/>
      <c r="SI2115" s="593"/>
      <c r="SJ2115" s="593"/>
      <c r="SK2115" s="593"/>
      <c r="SL2115" s="593"/>
      <c r="SM2115" s="593"/>
      <c r="SN2115" s="593"/>
      <c r="SO2115" s="593"/>
      <c r="SP2115" s="593"/>
      <c r="SQ2115" s="593"/>
      <c r="SR2115" s="593"/>
      <c r="SS2115" s="593"/>
      <c r="ST2115" s="593"/>
      <c r="SU2115" s="593"/>
      <c r="SV2115" s="593"/>
      <c r="SW2115" s="593"/>
      <c r="SX2115" s="593"/>
      <c r="SY2115" s="593"/>
      <c r="SZ2115" s="593"/>
      <c r="TA2115" s="593"/>
      <c r="TB2115" s="593"/>
      <c r="TC2115" s="593"/>
      <c r="TD2115" s="593"/>
      <c r="TE2115" s="593"/>
      <c r="TF2115" s="593"/>
      <c r="TG2115" s="593"/>
      <c r="TH2115" s="593"/>
      <c r="TI2115" s="593"/>
      <c r="TJ2115" s="593"/>
      <c r="TK2115" s="593"/>
      <c r="TL2115" s="593"/>
      <c r="TM2115" s="593"/>
      <c r="TN2115" s="593"/>
      <c r="TO2115" s="593"/>
      <c r="TP2115" s="593"/>
      <c r="TQ2115" s="593"/>
      <c r="TR2115" s="593"/>
      <c r="TS2115" s="593"/>
      <c r="TT2115" s="593"/>
      <c r="TU2115" s="593"/>
      <c r="TV2115" s="593"/>
      <c r="TW2115" s="593"/>
      <c r="TX2115" s="593"/>
      <c r="TY2115" s="593"/>
      <c r="TZ2115" s="593"/>
      <c r="UA2115" s="593"/>
      <c r="UB2115" s="593"/>
      <c r="UC2115" s="593"/>
      <c r="UD2115" s="593"/>
      <c r="UE2115" s="593"/>
      <c r="UF2115" s="593"/>
      <c r="UG2115" s="593"/>
      <c r="UH2115" s="593"/>
      <c r="UI2115" s="593"/>
      <c r="UJ2115" s="593"/>
      <c r="UK2115" s="593"/>
      <c r="UL2115" s="593"/>
      <c r="UM2115" s="593"/>
      <c r="UN2115" s="593"/>
      <c r="UO2115" s="593"/>
      <c r="UP2115" s="593"/>
      <c r="UQ2115" s="593"/>
      <c r="UR2115" s="593"/>
      <c r="US2115" s="593"/>
      <c r="UT2115" s="593"/>
      <c r="UU2115" s="593"/>
      <c r="UV2115" s="593"/>
      <c r="UW2115" s="593"/>
      <c r="UX2115" s="593"/>
      <c r="UY2115" s="593"/>
      <c r="UZ2115" s="593"/>
      <c r="VA2115" s="593"/>
      <c r="VB2115" s="593"/>
      <c r="VC2115" s="593"/>
      <c r="VD2115" s="593"/>
      <c r="VE2115" s="593"/>
      <c r="VF2115" s="593"/>
      <c r="VG2115" s="593"/>
      <c r="VH2115" s="593"/>
      <c r="VI2115" s="593"/>
      <c r="VJ2115" s="593"/>
      <c r="VK2115" s="593"/>
      <c r="VL2115" s="593"/>
      <c r="VM2115" s="593"/>
      <c r="VN2115" s="593"/>
      <c r="VO2115" s="593"/>
      <c r="VP2115" s="593"/>
      <c r="VQ2115" s="593"/>
      <c r="VR2115" s="593"/>
      <c r="VS2115" s="593"/>
      <c r="VT2115" s="593"/>
      <c r="VU2115" s="593"/>
      <c r="VV2115" s="593"/>
      <c r="VW2115" s="593"/>
      <c r="VX2115" s="593"/>
      <c r="VY2115" s="593"/>
      <c r="VZ2115" s="593"/>
      <c r="WA2115" s="593"/>
      <c r="WB2115" s="593"/>
      <c r="WC2115" s="593"/>
      <c r="WD2115" s="593"/>
      <c r="WE2115" s="593"/>
      <c r="WF2115" s="593"/>
      <c r="WG2115" s="593"/>
      <c r="WH2115" s="593"/>
      <c r="WI2115" s="593"/>
      <c r="WJ2115" s="593"/>
      <c r="WK2115" s="593"/>
      <c r="WL2115" s="593"/>
      <c r="WM2115" s="593"/>
      <c r="WN2115" s="593"/>
      <c r="WO2115" s="593"/>
      <c r="WP2115" s="593"/>
      <c r="WQ2115" s="593"/>
      <c r="WR2115" s="593"/>
      <c r="WS2115" s="593"/>
      <c r="WT2115" s="593"/>
      <c r="WU2115" s="593"/>
      <c r="WV2115" s="593"/>
      <c r="WW2115" s="593"/>
      <c r="WX2115" s="593"/>
      <c r="WY2115" s="593"/>
      <c r="WZ2115" s="593"/>
      <c r="XA2115" s="593"/>
      <c r="XB2115" s="593"/>
      <c r="XC2115" s="593"/>
      <c r="XD2115" s="593"/>
      <c r="XE2115" s="593"/>
      <c r="XF2115" s="593"/>
      <c r="XG2115" s="593"/>
      <c r="XH2115" s="593"/>
      <c r="XI2115" s="593"/>
      <c r="XJ2115" s="593"/>
      <c r="XK2115" s="593"/>
      <c r="XL2115" s="593"/>
      <c r="XM2115" s="593"/>
      <c r="XN2115" s="593"/>
      <c r="XO2115" s="593"/>
      <c r="XP2115" s="593"/>
      <c r="XQ2115" s="593"/>
      <c r="XR2115" s="593"/>
      <c r="XS2115" s="593"/>
      <c r="XT2115" s="593"/>
      <c r="XU2115" s="593"/>
      <c r="XV2115" s="593"/>
      <c r="XW2115" s="593"/>
      <c r="XX2115" s="593"/>
      <c r="XY2115" s="593"/>
      <c r="XZ2115" s="593"/>
      <c r="YA2115" s="593"/>
      <c r="YB2115" s="593"/>
      <c r="YC2115" s="593"/>
      <c r="YD2115" s="593"/>
      <c r="YE2115" s="593"/>
      <c r="YF2115" s="593"/>
      <c r="YG2115" s="593"/>
      <c r="YH2115" s="593"/>
      <c r="YI2115" s="593"/>
      <c r="YJ2115" s="593"/>
      <c r="YK2115" s="593"/>
      <c r="YL2115" s="593"/>
      <c r="YM2115" s="593"/>
      <c r="YN2115" s="593"/>
      <c r="YO2115" s="593"/>
      <c r="YP2115" s="593"/>
      <c r="YQ2115" s="593"/>
      <c r="YR2115" s="593"/>
      <c r="YS2115" s="593"/>
      <c r="YT2115" s="593"/>
      <c r="YU2115" s="593"/>
      <c r="YV2115" s="593"/>
      <c r="YW2115" s="593"/>
      <c r="YX2115" s="593"/>
      <c r="YY2115" s="593"/>
      <c r="YZ2115" s="593"/>
      <c r="ZA2115" s="593"/>
      <c r="ZB2115" s="593"/>
      <c r="ZC2115" s="593"/>
      <c r="ZD2115" s="593"/>
      <c r="ZE2115" s="593"/>
      <c r="ZF2115" s="593"/>
      <c r="ZG2115" s="593"/>
      <c r="ZH2115" s="593"/>
      <c r="ZI2115" s="593"/>
      <c r="ZJ2115" s="593"/>
      <c r="ZK2115" s="593"/>
      <c r="ZL2115" s="593"/>
      <c r="ZM2115" s="593"/>
      <c r="ZN2115" s="593"/>
      <c r="ZO2115" s="593"/>
      <c r="ZP2115" s="593"/>
      <c r="ZQ2115" s="593"/>
      <c r="ZR2115" s="593"/>
      <c r="ZS2115" s="593"/>
      <c r="ZT2115" s="593"/>
      <c r="ZU2115" s="593"/>
      <c r="ZV2115" s="593"/>
      <c r="ZW2115" s="593"/>
      <c r="ZX2115" s="593"/>
      <c r="ZY2115" s="593"/>
      <c r="ZZ2115" s="593"/>
      <c r="AAA2115" s="593"/>
      <c r="AAB2115" s="593"/>
      <c r="AAC2115" s="593"/>
      <c r="AAD2115" s="593"/>
      <c r="AAE2115" s="593"/>
      <c r="AAF2115" s="593"/>
      <c r="AAG2115" s="593"/>
      <c r="AAH2115" s="593"/>
      <c r="AAI2115" s="593"/>
      <c r="AAJ2115" s="593"/>
      <c r="AAK2115" s="593"/>
      <c r="AAL2115" s="593"/>
      <c r="AAM2115" s="593"/>
      <c r="AAN2115" s="593"/>
      <c r="AAO2115" s="593"/>
      <c r="AAP2115" s="593"/>
      <c r="AAQ2115" s="593"/>
      <c r="AAR2115" s="593"/>
      <c r="AAS2115" s="593"/>
      <c r="AAT2115" s="593"/>
      <c r="AAU2115" s="593"/>
      <c r="AAV2115" s="593"/>
      <c r="AAW2115" s="593"/>
      <c r="AAX2115" s="593"/>
      <c r="AAY2115" s="593"/>
      <c r="AAZ2115" s="593"/>
      <c r="ABA2115" s="593"/>
      <c r="ABB2115" s="593"/>
      <c r="ABC2115" s="593"/>
      <c r="ABD2115" s="593"/>
      <c r="ABE2115" s="593"/>
      <c r="ABF2115" s="593"/>
      <c r="ABG2115" s="593"/>
      <c r="ABH2115" s="593"/>
      <c r="ABI2115" s="593"/>
      <c r="ABJ2115" s="593"/>
      <c r="ABK2115" s="593"/>
      <c r="ABL2115" s="593"/>
      <c r="ABM2115" s="593"/>
      <c r="ABN2115" s="593"/>
      <c r="ABO2115" s="593"/>
      <c r="ABP2115" s="593"/>
      <c r="ABQ2115" s="593"/>
      <c r="ABR2115" s="593"/>
      <c r="ABS2115" s="593"/>
      <c r="ABT2115" s="593"/>
      <c r="ABU2115" s="593"/>
      <c r="ABV2115" s="593"/>
      <c r="ABW2115" s="593"/>
      <c r="ABX2115" s="593"/>
      <c r="ABY2115" s="593"/>
      <c r="ABZ2115" s="593"/>
      <c r="ACA2115" s="593"/>
      <c r="ACB2115" s="593"/>
      <c r="ACC2115" s="593"/>
      <c r="ACD2115" s="593"/>
      <c r="ACE2115" s="593"/>
      <c r="ACF2115" s="593"/>
      <c r="ACG2115" s="593"/>
      <c r="ACH2115" s="593"/>
      <c r="ACI2115" s="593"/>
      <c r="ACJ2115" s="593"/>
      <c r="ACK2115" s="593"/>
      <c r="ACL2115" s="593"/>
      <c r="ACM2115" s="593"/>
      <c r="ACN2115" s="593"/>
      <c r="ACO2115" s="593"/>
      <c r="ACP2115" s="593"/>
      <c r="ACQ2115" s="593"/>
      <c r="ACR2115" s="593"/>
      <c r="ACS2115" s="593"/>
      <c r="ACT2115" s="593"/>
      <c r="ACU2115" s="593"/>
      <c r="ACV2115" s="593"/>
      <c r="ACW2115" s="593"/>
      <c r="ACX2115" s="593"/>
      <c r="ACY2115" s="593"/>
      <c r="ACZ2115" s="593"/>
      <c r="ADA2115" s="593"/>
      <c r="ADB2115" s="593"/>
      <c r="ADC2115" s="593"/>
      <c r="ADD2115" s="593"/>
      <c r="ADE2115" s="593"/>
      <c r="ADF2115" s="593"/>
      <c r="ADG2115" s="593"/>
      <c r="ADH2115" s="593"/>
      <c r="ADI2115" s="593"/>
      <c r="ADJ2115" s="593"/>
      <c r="ADK2115" s="593"/>
      <c r="ADL2115" s="593"/>
      <c r="ADM2115" s="593"/>
      <c r="ADN2115" s="593"/>
      <c r="ADO2115" s="593"/>
      <c r="ADP2115" s="593"/>
      <c r="ADQ2115" s="593"/>
      <c r="ADR2115" s="593"/>
      <c r="ADS2115" s="593"/>
      <c r="ADT2115" s="593"/>
      <c r="ADU2115" s="593"/>
      <c r="ADV2115" s="593"/>
      <c r="ADW2115" s="593"/>
      <c r="ADX2115" s="593"/>
      <c r="ADY2115" s="593"/>
      <c r="ADZ2115" s="593"/>
      <c r="AEA2115" s="593"/>
      <c r="AEB2115" s="593"/>
      <c r="AEC2115" s="593"/>
      <c r="AED2115" s="593"/>
      <c r="AEE2115" s="593"/>
      <c r="AEF2115" s="593"/>
      <c r="AEG2115" s="593"/>
      <c r="AEH2115" s="593"/>
      <c r="AEI2115" s="593"/>
      <c r="AEJ2115" s="593"/>
      <c r="AEK2115" s="593"/>
      <c r="AEL2115" s="593"/>
      <c r="AEM2115" s="593"/>
      <c r="AEN2115" s="593"/>
      <c r="AEO2115" s="593"/>
      <c r="AEP2115" s="593"/>
      <c r="AEQ2115" s="593"/>
      <c r="AER2115" s="593"/>
      <c r="AES2115" s="593"/>
      <c r="AET2115" s="593"/>
      <c r="AEU2115" s="593"/>
      <c r="AEV2115" s="593"/>
      <c r="AEW2115" s="593"/>
      <c r="AEX2115" s="593"/>
      <c r="AEY2115" s="593"/>
      <c r="AEZ2115" s="593"/>
      <c r="AFA2115" s="593"/>
      <c r="AFB2115" s="593"/>
      <c r="AFC2115" s="593"/>
      <c r="AFD2115" s="593"/>
      <c r="AFE2115" s="593"/>
      <c r="AFF2115" s="593"/>
      <c r="AFG2115" s="593"/>
      <c r="AFH2115" s="593"/>
      <c r="AFI2115" s="593"/>
      <c r="AFJ2115" s="593"/>
      <c r="AFK2115" s="593"/>
      <c r="AFL2115" s="593"/>
      <c r="AFM2115" s="593"/>
      <c r="AFN2115" s="593"/>
      <c r="AFO2115" s="593"/>
      <c r="AFP2115" s="593"/>
      <c r="AFQ2115" s="593"/>
      <c r="AFR2115" s="593"/>
      <c r="AFS2115" s="593"/>
      <c r="AFT2115" s="593"/>
      <c r="AFU2115" s="593"/>
      <c r="AFV2115" s="593"/>
      <c r="AFW2115" s="593"/>
      <c r="AFX2115" s="593"/>
      <c r="AFY2115" s="593"/>
      <c r="AFZ2115" s="593"/>
      <c r="AGA2115" s="593"/>
      <c r="AGB2115" s="593"/>
      <c r="AGC2115" s="593"/>
      <c r="AGD2115" s="593"/>
      <c r="AGE2115" s="593"/>
      <c r="AGF2115" s="593"/>
      <c r="AGG2115" s="593"/>
      <c r="AGH2115" s="593"/>
      <c r="AGI2115" s="593"/>
      <c r="AGJ2115" s="593"/>
      <c r="AGK2115" s="593"/>
      <c r="AGL2115" s="593"/>
      <c r="AGM2115" s="593"/>
      <c r="AGN2115" s="593"/>
      <c r="AGO2115" s="593"/>
      <c r="AGP2115" s="593"/>
      <c r="AGQ2115" s="593"/>
      <c r="AGR2115" s="593"/>
      <c r="AGS2115" s="593"/>
      <c r="AGT2115" s="593"/>
      <c r="AGU2115" s="593"/>
      <c r="AGV2115" s="593"/>
      <c r="AGW2115" s="593"/>
      <c r="AGX2115" s="593"/>
      <c r="AGY2115" s="593"/>
      <c r="AGZ2115" s="593"/>
      <c r="AHA2115" s="593"/>
      <c r="AHB2115" s="593"/>
      <c r="AHC2115" s="593"/>
      <c r="AHD2115" s="593"/>
      <c r="AHE2115" s="593"/>
      <c r="AHF2115" s="593"/>
      <c r="AHG2115" s="593"/>
      <c r="AHH2115" s="593"/>
      <c r="AHI2115" s="593"/>
      <c r="AHJ2115" s="593"/>
      <c r="AHK2115" s="593"/>
      <c r="AHL2115" s="593"/>
      <c r="AHM2115" s="593"/>
      <c r="AHN2115" s="593"/>
      <c r="AHO2115" s="593"/>
      <c r="AHP2115" s="593"/>
      <c r="AHQ2115" s="593"/>
      <c r="AHR2115" s="593"/>
      <c r="AHS2115" s="593"/>
      <c r="AHT2115" s="593"/>
      <c r="AHU2115" s="593"/>
      <c r="AHV2115" s="593"/>
      <c r="AHW2115" s="593"/>
      <c r="AHX2115" s="593"/>
      <c r="AHY2115" s="593"/>
      <c r="AHZ2115" s="593"/>
      <c r="AIA2115" s="593"/>
      <c r="AIB2115" s="593"/>
      <c r="AIC2115" s="593"/>
      <c r="AID2115" s="593"/>
      <c r="AIE2115" s="593"/>
      <c r="AIF2115" s="593"/>
      <c r="AIG2115" s="593"/>
      <c r="AIH2115" s="593"/>
      <c r="AII2115" s="593"/>
      <c r="AIJ2115" s="593"/>
      <c r="AIK2115" s="593"/>
      <c r="AIL2115" s="593"/>
      <c r="AIM2115" s="593"/>
      <c r="AIN2115" s="593"/>
      <c r="AIO2115" s="593"/>
      <c r="AIP2115" s="593"/>
      <c r="AIQ2115" s="593"/>
      <c r="AIR2115" s="593"/>
      <c r="AIS2115" s="593"/>
      <c r="AIT2115" s="593"/>
      <c r="AIU2115" s="593"/>
      <c r="AIV2115" s="593"/>
      <c r="AIW2115" s="593"/>
      <c r="AIX2115" s="593"/>
      <c r="AIY2115" s="593"/>
      <c r="AIZ2115" s="593"/>
      <c r="AJA2115" s="593"/>
      <c r="AJB2115" s="593"/>
      <c r="AJC2115" s="593"/>
      <c r="AJD2115" s="593"/>
      <c r="AJE2115" s="593"/>
      <c r="AJF2115" s="593"/>
      <c r="AJG2115" s="593"/>
      <c r="AJH2115" s="593"/>
      <c r="AJI2115" s="593"/>
      <c r="AJJ2115" s="593"/>
      <c r="AJK2115" s="593"/>
      <c r="AJL2115" s="593"/>
      <c r="AJM2115" s="593"/>
      <c r="AJN2115" s="593"/>
      <c r="AJO2115" s="593"/>
      <c r="AJP2115" s="593"/>
      <c r="AJQ2115" s="593"/>
      <c r="AJR2115" s="593"/>
      <c r="AJS2115" s="593"/>
      <c r="AJT2115" s="593"/>
      <c r="AJU2115" s="593"/>
      <c r="AJV2115" s="593"/>
      <c r="AJW2115" s="593"/>
      <c r="AJX2115" s="593"/>
      <c r="AJY2115" s="593"/>
      <c r="AJZ2115" s="593"/>
      <c r="AKA2115" s="593"/>
      <c r="AKB2115" s="593"/>
      <c r="AKC2115" s="593"/>
      <c r="AKD2115" s="593"/>
      <c r="AKE2115" s="593"/>
      <c r="AKF2115" s="593"/>
      <c r="AKG2115" s="593"/>
      <c r="AKH2115" s="593"/>
      <c r="AKI2115" s="593"/>
      <c r="AKJ2115" s="593"/>
      <c r="AKK2115" s="593"/>
      <c r="AKL2115" s="593"/>
      <c r="AKM2115" s="593"/>
      <c r="AKN2115" s="593"/>
      <c r="AKO2115" s="593"/>
      <c r="AKP2115" s="593"/>
      <c r="AKQ2115" s="593"/>
      <c r="AKR2115" s="593"/>
      <c r="AKS2115" s="593"/>
      <c r="AKT2115" s="593"/>
      <c r="AKU2115" s="593"/>
      <c r="AKV2115" s="593"/>
      <c r="AKW2115" s="593"/>
      <c r="AKX2115" s="593"/>
      <c r="AKY2115" s="593"/>
      <c r="AKZ2115" s="593"/>
      <c r="ALA2115" s="593"/>
      <c r="ALB2115" s="593"/>
      <c r="ALC2115" s="593"/>
      <c r="ALD2115" s="593"/>
      <c r="ALE2115" s="593"/>
      <c r="ALF2115" s="593"/>
      <c r="ALG2115" s="593"/>
      <c r="ALH2115" s="593"/>
      <c r="ALI2115" s="593"/>
      <c r="ALJ2115" s="593"/>
      <c r="ALK2115" s="593"/>
      <c r="ALL2115" s="593"/>
      <c r="ALM2115" s="593"/>
      <c r="ALN2115" s="593"/>
      <c r="ALO2115" s="593"/>
      <c r="ALP2115" s="593"/>
      <c r="ALQ2115" s="593"/>
      <c r="ALR2115" s="593"/>
      <c r="ALS2115" s="593"/>
      <c r="ALT2115" s="593"/>
      <c r="ALU2115" s="593"/>
      <c r="ALV2115" s="593"/>
      <c r="ALW2115" s="593"/>
      <c r="ALX2115" s="593"/>
      <c r="ALY2115" s="593"/>
      <c r="ALZ2115" s="593"/>
      <c r="AMA2115" s="593"/>
      <c r="AMB2115" s="593"/>
      <c r="AMC2115" s="593"/>
      <c r="AMD2115" s="593"/>
      <c r="AME2115" s="593"/>
      <c r="AMF2115" s="593"/>
      <c r="AMG2115" s="593"/>
      <c r="AMH2115" s="593"/>
      <c r="AMI2115" s="593"/>
      <c r="AMJ2115" s="593"/>
      <c r="AMK2115" s="593"/>
      <c r="AML2115" s="593"/>
      <c r="AMM2115" s="593"/>
      <c r="AMN2115" s="593"/>
      <c r="AMO2115" s="593"/>
      <c r="AMP2115" s="593"/>
      <c r="AMQ2115" s="593"/>
      <c r="AMR2115" s="593"/>
      <c r="AMS2115" s="593"/>
      <c r="AMT2115" s="593"/>
      <c r="AMU2115" s="593"/>
      <c r="AMV2115" s="593"/>
      <c r="AMW2115" s="593"/>
      <c r="AMX2115" s="593"/>
      <c r="AMY2115" s="593"/>
      <c r="AMZ2115" s="593"/>
      <c r="ANA2115" s="593"/>
      <c r="ANB2115" s="593"/>
      <c r="ANC2115" s="593"/>
      <c r="AND2115" s="593"/>
      <c r="ANE2115" s="593"/>
      <c r="ANF2115" s="593"/>
      <c r="ANG2115" s="593"/>
      <c r="ANH2115" s="593"/>
      <c r="ANI2115" s="593"/>
      <c r="ANJ2115" s="593"/>
      <c r="ANK2115" s="593"/>
      <c r="ANL2115" s="593"/>
      <c r="ANM2115" s="593"/>
      <c r="ANN2115" s="593"/>
      <c r="ANO2115" s="593"/>
      <c r="ANP2115" s="593"/>
      <c r="ANQ2115" s="593"/>
      <c r="ANR2115" s="593"/>
      <c r="ANS2115" s="593"/>
      <c r="ANT2115" s="593"/>
      <c r="ANU2115" s="593"/>
      <c r="ANV2115" s="593"/>
      <c r="ANW2115" s="593"/>
      <c r="ANX2115" s="593"/>
      <c r="ANY2115" s="593"/>
      <c r="ANZ2115" s="593"/>
      <c r="AOA2115" s="593"/>
      <c r="AOB2115" s="593"/>
      <c r="AOC2115" s="593"/>
      <c r="AOD2115" s="593"/>
      <c r="AOE2115" s="593"/>
      <c r="AOF2115" s="593"/>
      <c r="AOG2115" s="593"/>
      <c r="AOH2115" s="593"/>
      <c r="AOI2115" s="593"/>
      <c r="AOJ2115" s="593"/>
      <c r="AOK2115" s="593"/>
      <c r="AOL2115" s="593"/>
      <c r="AOM2115" s="593"/>
      <c r="AON2115" s="593"/>
      <c r="AOO2115" s="593"/>
      <c r="AOP2115" s="593"/>
      <c r="AOQ2115" s="593"/>
      <c r="AOR2115" s="593"/>
      <c r="AOS2115" s="593"/>
      <c r="AOT2115" s="593"/>
      <c r="AOU2115" s="593"/>
      <c r="AOV2115" s="593"/>
      <c r="AOW2115" s="593"/>
      <c r="AOX2115" s="593"/>
      <c r="AOY2115" s="593"/>
      <c r="AOZ2115" s="593"/>
      <c r="APA2115" s="593"/>
      <c r="APB2115" s="593"/>
      <c r="APC2115" s="593"/>
      <c r="APD2115" s="593"/>
      <c r="APE2115" s="593"/>
      <c r="APF2115" s="593"/>
      <c r="APG2115" s="593"/>
      <c r="APH2115" s="593"/>
      <c r="API2115" s="593"/>
      <c r="APJ2115" s="593"/>
      <c r="APK2115" s="593"/>
      <c r="APL2115" s="593"/>
      <c r="APM2115" s="593"/>
      <c r="APN2115" s="593"/>
      <c r="APO2115" s="593"/>
      <c r="APP2115" s="593"/>
      <c r="APQ2115" s="593"/>
      <c r="APR2115" s="593"/>
      <c r="APS2115" s="593"/>
      <c r="APT2115" s="593"/>
      <c r="APU2115" s="593"/>
      <c r="APV2115" s="593"/>
      <c r="APW2115" s="593"/>
      <c r="APX2115" s="593"/>
      <c r="APY2115" s="593"/>
      <c r="APZ2115" s="593"/>
      <c r="AQA2115" s="593"/>
      <c r="AQB2115" s="593"/>
      <c r="AQC2115" s="593"/>
      <c r="AQD2115" s="593"/>
      <c r="AQE2115" s="593"/>
      <c r="AQF2115" s="593"/>
      <c r="AQG2115" s="593"/>
      <c r="AQH2115" s="593"/>
      <c r="AQI2115" s="593"/>
      <c r="AQJ2115" s="593"/>
      <c r="AQK2115" s="593"/>
      <c r="AQL2115" s="593"/>
      <c r="AQM2115" s="593"/>
      <c r="AQN2115" s="593"/>
      <c r="AQO2115" s="593"/>
      <c r="AQP2115" s="593"/>
      <c r="AQQ2115" s="593"/>
      <c r="AQR2115" s="593"/>
      <c r="AQS2115" s="593"/>
      <c r="AQT2115" s="593"/>
      <c r="AQU2115" s="593"/>
      <c r="AQV2115" s="593"/>
      <c r="AQW2115" s="593"/>
      <c r="AQX2115" s="593"/>
      <c r="AQY2115" s="593"/>
      <c r="AQZ2115" s="593"/>
      <c r="ARA2115" s="593"/>
      <c r="ARB2115" s="593"/>
      <c r="ARC2115" s="593"/>
      <c r="ARD2115" s="593"/>
      <c r="ARE2115" s="593"/>
      <c r="ARF2115" s="593"/>
      <c r="ARG2115" s="593"/>
      <c r="ARH2115" s="593"/>
      <c r="ARI2115" s="593"/>
      <c r="ARJ2115" s="593"/>
      <c r="ARK2115" s="593"/>
      <c r="ARL2115" s="593"/>
      <c r="ARM2115" s="593"/>
      <c r="ARN2115" s="593"/>
      <c r="ARO2115" s="593"/>
      <c r="ARP2115" s="593"/>
      <c r="ARQ2115" s="593"/>
      <c r="ARR2115" s="593"/>
      <c r="ARS2115" s="593"/>
      <c r="ART2115" s="593"/>
      <c r="ARU2115" s="593"/>
      <c r="ARV2115" s="593"/>
      <c r="ARW2115" s="593"/>
      <c r="ARX2115" s="593"/>
      <c r="ARY2115" s="593"/>
      <c r="ARZ2115" s="593"/>
      <c r="ASA2115" s="593"/>
      <c r="ASB2115" s="593"/>
      <c r="ASC2115" s="593"/>
      <c r="ASD2115" s="593"/>
      <c r="ASE2115" s="593"/>
      <c r="ASF2115" s="593"/>
      <c r="ASG2115" s="593"/>
      <c r="ASH2115" s="593"/>
      <c r="ASI2115" s="593"/>
      <c r="ASJ2115" s="593"/>
      <c r="ASK2115" s="593"/>
      <c r="ASL2115" s="593"/>
      <c r="ASM2115" s="593"/>
      <c r="ASN2115" s="593"/>
      <c r="ASO2115" s="593"/>
      <c r="ASP2115" s="593"/>
      <c r="ASQ2115" s="593"/>
      <c r="ASR2115" s="593"/>
      <c r="ASS2115" s="593"/>
      <c r="AST2115" s="593"/>
      <c r="ASU2115" s="593"/>
      <c r="ASV2115" s="593"/>
      <c r="ASW2115" s="593"/>
      <c r="ASX2115" s="593"/>
      <c r="ASY2115" s="593"/>
      <c r="ASZ2115" s="593"/>
      <c r="ATA2115" s="593"/>
      <c r="ATB2115" s="593"/>
      <c r="ATC2115" s="593"/>
      <c r="ATD2115" s="593"/>
      <c r="ATE2115" s="593"/>
      <c r="ATF2115" s="593"/>
      <c r="ATG2115" s="593"/>
      <c r="ATH2115" s="593"/>
      <c r="ATI2115" s="593"/>
      <c r="ATJ2115" s="593"/>
      <c r="ATK2115" s="593"/>
      <c r="ATL2115" s="593"/>
      <c r="ATM2115" s="593"/>
      <c r="ATN2115" s="593"/>
      <c r="ATO2115" s="593"/>
      <c r="ATP2115" s="593"/>
      <c r="ATQ2115" s="593"/>
      <c r="ATR2115" s="593"/>
      <c r="ATS2115" s="593"/>
      <c r="ATT2115" s="593"/>
      <c r="ATU2115" s="593"/>
      <c r="ATV2115" s="593"/>
      <c r="ATW2115" s="593"/>
      <c r="ATX2115" s="593"/>
      <c r="ATY2115" s="593"/>
      <c r="ATZ2115" s="593"/>
      <c r="AUA2115" s="593"/>
      <c r="AUB2115" s="593"/>
      <c r="AUC2115" s="593"/>
      <c r="AUD2115" s="593"/>
      <c r="AUE2115" s="593"/>
      <c r="AUF2115" s="593"/>
      <c r="AUG2115" s="593"/>
      <c r="AUH2115" s="593"/>
      <c r="AUI2115" s="593"/>
      <c r="AUJ2115" s="593"/>
      <c r="AUK2115" s="593"/>
      <c r="AUL2115" s="593"/>
      <c r="AUM2115" s="593"/>
      <c r="AUN2115" s="593"/>
      <c r="AUO2115" s="593"/>
      <c r="AUP2115" s="593"/>
      <c r="AUQ2115" s="593"/>
      <c r="AUR2115" s="593"/>
      <c r="AUS2115" s="593"/>
      <c r="AUT2115" s="593"/>
      <c r="AUU2115" s="593"/>
      <c r="AUV2115" s="593"/>
      <c r="AUW2115" s="593"/>
      <c r="AUX2115" s="593"/>
      <c r="AUY2115" s="593"/>
      <c r="AUZ2115" s="593"/>
      <c r="AVA2115" s="593"/>
      <c r="AVB2115" s="593"/>
      <c r="AVC2115" s="593"/>
      <c r="AVD2115" s="593"/>
      <c r="AVE2115" s="593"/>
      <c r="AVF2115" s="593"/>
      <c r="AVG2115" s="593"/>
      <c r="AVH2115" s="593"/>
      <c r="AVI2115" s="593"/>
      <c r="AVJ2115" s="593"/>
      <c r="AVK2115" s="593"/>
    </row>
    <row r="2116" spans="1:1259">
      <c r="A2116" s="715"/>
      <c r="B2116" s="564"/>
      <c r="C2116" s="564"/>
      <c r="D2116" s="676" t="s">
        <v>1067</v>
      </c>
      <c r="E2116" s="524"/>
      <c r="F2116" s="665"/>
      <c r="G2116" s="676">
        <v>2022</v>
      </c>
      <c r="H2116" s="676">
        <v>6</v>
      </c>
      <c r="I2116" s="687" t="s">
        <v>1095</v>
      </c>
      <c r="J2116" s="677"/>
      <c r="K2116" s="676">
        <v>6220316</v>
      </c>
      <c r="L2116" s="677" t="s">
        <v>1519</v>
      </c>
      <c r="M2116" s="677">
        <v>44636</v>
      </c>
      <c r="N2116" s="677">
        <v>44727</v>
      </c>
      <c r="O2116" s="677"/>
      <c r="P2116" s="677"/>
      <c r="Q2116" s="677"/>
      <c r="R2116" s="677"/>
      <c r="S2116" s="676" t="s">
        <v>1118</v>
      </c>
      <c r="T2116" s="676">
        <v>72</v>
      </c>
      <c r="U2116" s="676" t="s">
        <v>1086</v>
      </c>
      <c r="V2116" s="676" t="s">
        <v>1072</v>
      </c>
      <c r="W2116" s="678">
        <v>475</v>
      </c>
      <c r="X2116" s="551">
        <v>986</v>
      </c>
      <c r="Y2116" s="693">
        <v>468350</v>
      </c>
      <c r="Z2116" s="667">
        <v>0.51</v>
      </c>
      <c r="AA2116" s="682">
        <f>Y2116*Z2116</f>
        <v>238858.5</v>
      </c>
      <c r="AB2116" s="521"/>
      <c r="AC2116" s="668">
        <v>0</v>
      </c>
      <c r="AD2116" s="676"/>
      <c r="AE2116" s="669">
        <v>14331.51</v>
      </c>
      <c r="AF2116" s="695">
        <f>AA2116+AD2116+AE2116</f>
        <v>253190.01</v>
      </c>
      <c r="AG2116" s="665" t="s">
        <v>47</v>
      </c>
      <c r="AH2116" s="641">
        <v>100</v>
      </c>
      <c r="AI2116" s="676">
        <v>0</v>
      </c>
      <c r="AJ2116" s="665" t="s">
        <v>1520</v>
      </c>
      <c r="AK2116" s="676" t="s">
        <v>1204</v>
      </c>
      <c r="AL2116" s="696">
        <v>49512</v>
      </c>
      <c r="AM2116" s="665" t="s">
        <v>52</v>
      </c>
      <c r="AN2116" s="665" t="s">
        <v>1089</v>
      </c>
      <c r="AO2116" s="665"/>
      <c r="AP2116" s="676" t="s">
        <v>92</v>
      </c>
      <c r="AQ2116" s="676"/>
      <c r="AR2116" s="676"/>
      <c r="AS2116" s="523"/>
      <c r="AT2116" s="523"/>
      <c r="AU2116" s="523"/>
      <c r="AV2116" s="674"/>
      <c r="AW2116" s="673" t="str">
        <f>U2116</f>
        <v>12005833C</v>
      </c>
      <c r="AX2116" s="673" cm="1">
        <f t="array" ref="AX2116">SUM(MID(0&amp;AW2116,LARGE(INDEX(ISNUMBER(--MID(AW2116,ROW($1:$8),1))*ROW($1:$8),),ROW($1:$8))+1,1)*10^ROW($1:$8)/10)</f>
        <v>12005833</v>
      </c>
      <c r="AY2116" s="673" t="str">
        <f>VLOOKUP($AX2116,'Item Master Data'!$A:$F,3,FALSE)</f>
        <v>Q.PEAK DUO XL G10 BFG</v>
      </c>
      <c r="AZ2116" s="673">
        <f>VLOOKUP($AX2116,'Item Master Data'!$A:$F,6,FALSE)</f>
        <v>475</v>
      </c>
      <c r="BA2116" s="673" t="e">
        <f>X2116/BB2116</f>
        <v>#VALUE!</v>
      </c>
      <c r="BB2116" s="673" t="str">
        <f>VLOOKUP(AX2116,'Item Master Data'!$A:$G,7,FALSE)</f>
        <v> 30</v>
      </c>
      <c r="BC2116" s="673"/>
      <c r="BD2116" s="673">
        <f>W2116-AZ2116</f>
        <v>0</v>
      </c>
      <c r="BE2116" s="593"/>
      <c r="BF2116" s="593"/>
      <c r="BG2116" s="593"/>
      <c r="BH2116" s="593"/>
      <c r="BI2116" s="593"/>
      <c r="BJ2116" s="593"/>
      <c r="BK2116" s="593"/>
      <c r="BL2116" s="593"/>
      <c r="BM2116" s="593"/>
      <c r="BN2116" s="593"/>
      <c r="BO2116" s="593"/>
      <c r="BP2116" s="593"/>
      <c r="BQ2116" s="593"/>
      <c r="BR2116" s="593"/>
      <c r="BS2116" s="593"/>
      <c r="BT2116" s="593"/>
      <c r="BU2116" s="593"/>
      <c r="BV2116" s="593"/>
      <c r="BW2116" s="593"/>
      <c r="BX2116" s="593"/>
      <c r="BY2116" s="593"/>
      <c r="BZ2116" s="593"/>
      <c r="CA2116" s="593"/>
      <c r="CB2116" s="593"/>
      <c r="CC2116" s="593"/>
      <c r="CD2116" s="593"/>
      <c r="CE2116" s="593"/>
      <c r="CF2116" s="593"/>
      <c r="CG2116" s="593"/>
      <c r="CH2116" s="593"/>
      <c r="CI2116" s="593"/>
      <c r="CJ2116" s="593"/>
      <c r="CK2116" s="593"/>
      <c r="CL2116" s="593"/>
      <c r="CM2116" s="593"/>
      <c r="CN2116" s="593"/>
      <c r="CO2116" s="593"/>
      <c r="CP2116" s="593"/>
      <c r="CQ2116" s="593"/>
      <c r="CR2116" s="593"/>
      <c r="CS2116" s="593"/>
      <c r="CT2116" s="593"/>
      <c r="CU2116" s="593"/>
      <c r="CV2116" s="593"/>
      <c r="CW2116" s="593"/>
      <c r="CX2116" s="593"/>
      <c r="CY2116" s="593"/>
      <c r="CZ2116" s="593"/>
      <c r="DA2116" s="593"/>
      <c r="DB2116" s="593"/>
      <c r="DC2116" s="593"/>
      <c r="DD2116" s="593"/>
      <c r="DE2116" s="593"/>
      <c r="DF2116" s="593"/>
      <c r="DG2116" s="593"/>
      <c r="DH2116" s="593"/>
      <c r="DI2116" s="593"/>
      <c r="DJ2116" s="593"/>
      <c r="DK2116" s="593"/>
      <c r="DL2116" s="593"/>
      <c r="DM2116" s="593"/>
      <c r="DN2116" s="593"/>
      <c r="DO2116" s="593"/>
      <c r="DP2116" s="593"/>
      <c r="DQ2116" s="593"/>
      <c r="DR2116" s="593"/>
      <c r="DS2116" s="593"/>
      <c r="DT2116" s="593"/>
      <c r="DU2116" s="593"/>
      <c r="DV2116" s="593"/>
      <c r="DW2116" s="593"/>
      <c r="DX2116" s="593"/>
      <c r="DY2116" s="593"/>
      <c r="DZ2116" s="593"/>
      <c r="EA2116" s="593"/>
      <c r="EB2116" s="593"/>
      <c r="EC2116" s="593"/>
      <c r="ED2116" s="593"/>
      <c r="EE2116" s="593"/>
      <c r="EF2116" s="593"/>
      <c r="EG2116" s="593"/>
      <c r="EH2116" s="593"/>
      <c r="EI2116" s="593"/>
      <c r="EJ2116" s="593"/>
      <c r="EK2116" s="593"/>
      <c r="EL2116" s="593"/>
      <c r="EM2116" s="593"/>
      <c r="EN2116" s="593"/>
      <c r="EO2116" s="593"/>
      <c r="EP2116" s="593"/>
      <c r="EQ2116" s="593"/>
      <c r="ER2116" s="593"/>
      <c r="ES2116" s="593"/>
      <c r="ET2116" s="593"/>
      <c r="EU2116" s="593"/>
      <c r="EV2116" s="593"/>
      <c r="EW2116" s="593"/>
      <c r="EX2116" s="593"/>
      <c r="EY2116" s="593"/>
      <c r="EZ2116" s="593"/>
      <c r="FA2116" s="593"/>
      <c r="FB2116" s="593"/>
      <c r="FC2116" s="593"/>
      <c r="FD2116" s="593"/>
      <c r="FE2116" s="593"/>
      <c r="FF2116" s="593"/>
      <c r="FG2116" s="593"/>
      <c r="FH2116" s="593"/>
      <c r="FI2116" s="593"/>
      <c r="FJ2116" s="593"/>
      <c r="FK2116" s="593"/>
      <c r="FL2116" s="593"/>
      <c r="FM2116" s="593"/>
      <c r="FN2116" s="593"/>
      <c r="FO2116" s="593"/>
      <c r="FP2116" s="593"/>
      <c r="FQ2116" s="593"/>
      <c r="FR2116" s="593"/>
      <c r="FS2116" s="593"/>
      <c r="FT2116" s="593"/>
      <c r="FU2116" s="593"/>
      <c r="FV2116" s="593"/>
      <c r="FW2116" s="593"/>
      <c r="FX2116" s="593"/>
      <c r="FY2116" s="593"/>
      <c r="FZ2116" s="593"/>
      <c r="GA2116" s="593"/>
      <c r="GB2116" s="593"/>
      <c r="GC2116" s="593"/>
      <c r="GD2116" s="593"/>
      <c r="GE2116" s="593"/>
      <c r="GF2116" s="593"/>
      <c r="GG2116" s="593"/>
      <c r="GH2116" s="593"/>
      <c r="GI2116" s="593"/>
      <c r="GJ2116" s="593"/>
      <c r="GK2116" s="593"/>
      <c r="GL2116" s="593"/>
      <c r="GM2116" s="593"/>
      <c r="GN2116" s="593"/>
      <c r="GO2116" s="593"/>
      <c r="GP2116" s="593"/>
      <c r="GQ2116" s="593"/>
      <c r="GR2116" s="593"/>
      <c r="GS2116" s="593"/>
      <c r="GT2116" s="593"/>
      <c r="GU2116" s="593"/>
      <c r="GV2116" s="593"/>
      <c r="GW2116" s="593"/>
      <c r="GX2116" s="593"/>
      <c r="GY2116" s="593"/>
      <c r="GZ2116" s="593"/>
      <c r="HA2116" s="593"/>
      <c r="HB2116" s="593"/>
      <c r="HC2116" s="593"/>
      <c r="HD2116" s="593"/>
      <c r="HE2116" s="593"/>
      <c r="HF2116" s="593"/>
      <c r="HG2116" s="593"/>
      <c r="HH2116" s="593"/>
      <c r="HI2116" s="593"/>
      <c r="HJ2116" s="593"/>
      <c r="HK2116" s="593"/>
      <c r="HL2116" s="593"/>
      <c r="HM2116" s="593"/>
      <c r="HN2116" s="593"/>
      <c r="HO2116" s="593"/>
      <c r="HP2116" s="593"/>
      <c r="HQ2116" s="593"/>
      <c r="HR2116" s="593"/>
      <c r="HS2116" s="593"/>
      <c r="HT2116" s="593"/>
      <c r="HU2116" s="593"/>
      <c r="HV2116" s="593"/>
      <c r="HW2116" s="593"/>
      <c r="HX2116" s="593"/>
      <c r="HY2116" s="593"/>
      <c r="HZ2116" s="593"/>
      <c r="IA2116" s="593"/>
      <c r="IB2116" s="593"/>
      <c r="IC2116" s="593"/>
      <c r="ID2116" s="593"/>
      <c r="IE2116" s="593"/>
      <c r="IF2116" s="593"/>
      <c r="IG2116" s="593"/>
      <c r="IH2116" s="593"/>
      <c r="II2116" s="593"/>
      <c r="IJ2116" s="593"/>
      <c r="IK2116" s="593"/>
      <c r="IL2116" s="593"/>
      <c r="IM2116" s="593"/>
      <c r="IN2116" s="593"/>
      <c r="IO2116" s="593"/>
      <c r="IP2116" s="593"/>
      <c r="IQ2116" s="593"/>
      <c r="IR2116" s="593"/>
      <c r="IS2116" s="593"/>
      <c r="IT2116" s="593"/>
      <c r="IU2116" s="593"/>
      <c r="IV2116" s="593"/>
      <c r="IW2116" s="593"/>
      <c r="IX2116" s="593"/>
      <c r="IY2116" s="593"/>
      <c r="IZ2116" s="593"/>
      <c r="JA2116" s="593"/>
      <c r="JB2116" s="593"/>
      <c r="JC2116" s="593"/>
      <c r="JD2116" s="593"/>
      <c r="JE2116" s="593"/>
      <c r="JF2116" s="593"/>
      <c r="JG2116" s="593"/>
      <c r="JH2116" s="593"/>
      <c r="JI2116" s="593"/>
      <c r="JJ2116" s="593"/>
      <c r="JK2116" s="593"/>
      <c r="JL2116" s="593"/>
      <c r="JM2116" s="593"/>
      <c r="JN2116" s="593"/>
      <c r="JO2116" s="593"/>
      <c r="JP2116" s="593"/>
      <c r="JQ2116" s="593"/>
      <c r="JR2116" s="593"/>
      <c r="JS2116" s="593"/>
      <c r="JT2116" s="593"/>
      <c r="JU2116" s="593"/>
      <c r="JV2116" s="593"/>
      <c r="JW2116" s="593"/>
      <c r="JX2116" s="593"/>
      <c r="JY2116" s="593"/>
      <c r="JZ2116" s="593"/>
      <c r="KA2116" s="593"/>
      <c r="KB2116" s="593"/>
      <c r="KC2116" s="593"/>
      <c r="KD2116" s="593"/>
      <c r="KE2116" s="593"/>
      <c r="KF2116" s="593"/>
      <c r="KG2116" s="593"/>
      <c r="KH2116" s="593"/>
      <c r="KI2116" s="593"/>
      <c r="KJ2116" s="593"/>
      <c r="KK2116" s="593"/>
      <c r="KL2116" s="593"/>
      <c r="KM2116" s="593"/>
      <c r="KN2116" s="593"/>
      <c r="KO2116" s="593"/>
      <c r="KP2116" s="593"/>
      <c r="KQ2116" s="593"/>
      <c r="KR2116" s="593"/>
      <c r="KS2116" s="593"/>
      <c r="KT2116" s="593"/>
      <c r="KU2116" s="593"/>
      <c r="KV2116" s="593"/>
      <c r="KW2116" s="593"/>
      <c r="KX2116" s="593"/>
      <c r="KY2116" s="593"/>
      <c r="KZ2116" s="593"/>
      <c r="LA2116" s="593"/>
      <c r="LB2116" s="593"/>
      <c r="LC2116" s="593"/>
      <c r="LD2116" s="593"/>
      <c r="LE2116" s="593"/>
      <c r="LF2116" s="593"/>
      <c r="LG2116" s="593"/>
      <c r="LH2116" s="593"/>
      <c r="LI2116" s="593"/>
      <c r="LJ2116" s="593"/>
      <c r="LK2116" s="593"/>
      <c r="LL2116" s="593"/>
      <c r="LM2116" s="593"/>
      <c r="LN2116" s="593"/>
      <c r="LO2116" s="593"/>
      <c r="LP2116" s="593"/>
      <c r="LQ2116" s="593"/>
      <c r="LR2116" s="593"/>
      <c r="LS2116" s="593"/>
      <c r="LT2116" s="593"/>
      <c r="LU2116" s="593"/>
      <c r="LV2116" s="593"/>
      <c r="LW2116" s="593"/>
      <c r="LX2116" s="593"/>
      <c r="LY2116" s="593"/>
      <c r="LZ2116" s="593"/>
      <c r="MA2116" s="593"/>
      <c r="MB2116" s="593"/>
      <c r="MC2116" s="593"/>
      <c r="MD2116" s="593"/>
      <c r="ME2116" s="593"/>
      <c r="MF2116" s="593"/>
      <c r="MG2116" s="593"/>
      <c r="MH2116" s="593"/>
      <c r="MI2116" s="593"/>
      <c r="MJ2116" s="593"/>
      <c r="MK2116" s="593"/>
      <c r="ML2116" s="593"/>
      <c r="MM2116" s="593"/>
      <c r="MN2116" s="593"/>
      <c r="MO2116" s="593"/>
      <c r="MP2116" s="593"/>
      <c r="MQ2116" s="593"/>
      <c r="MR2116" s="593"/>
      <c r="MS2116" s="593"/>
      <c r="MT2116" s="593"/>
      <c r="MU2116" s="593"/>
      <c r="MV2116" s="593"/>
      <c r="MW2116" s="593"/>
      <c r="MX2116" s="593"/>
      <c r="MY2116" s="593"/>
      <c r="MZ2116" s="593"/>
      <c r="NA2116" s="593"/>
      <c r="NB2116" s="593"/>
      <c r="NC2116" s="593"/>
      <c r="ND2116" s="593"/>
      <c r="NE2116" s="593"/>
      <c r="NF2116" s="593"/>
      <c r="NG2116" s="593"/>
      <c r="NH2116" s="593"/>
      <c r="NI2116" s="593"/>
      <c r="NJ2116" s="593"/>
      <c r="NK2116" s="593"/>
      <c r="NL2116" s="593"/>
      <c r="NM2116" s="593"/>
      <c r="NN2116" s="593"/>
      <c r="NO2116" s="593"/>
      <c r="NP2116" s="593"/>
      <c r="NQ2116" s="593"/>
      <c r="NR2116" s="593"/>
      <c r="NS2116" s="593"/>
      <c r="NT2116" s="593"/>
      <c r="NU2116" s="593"/>
      <c r="NV2116" s="593"/>
      <c r="NW2116" s="593"/>
      <c r="NX2116" s="593"/>
      <c r="NY2116" s="593"/>
      <c r="NZ2116" s="593"/>
      <c r="OA2116" s="593"/>
      <c r="OB2116" s="593"/>
      <c r="OC2116" s="593"/>
      <c r="OD2116" s="593"/>
      <c r="OE2116" s="593"/>
      <c r="OF2116" s="593"/>
      <c r="OG2116" s="593"/>
      <c r="OH2116" s="593"/>
      <c r="OI2116" s="593"/>
      <c r="OJ2116" s="593"/>
      <c r="OK2116" s="593"/>
      <c r="OL2116" s="593"/>
      <c r="OM2116" s="593"/>
      <c r="ON2116" s="593"/>
      <c r="OO2116" s="593"/>
      <c r="OP2116" s="593"/>
      <c r="OQ2116" s="593"/>
      <c r="OR2116" s="593"/>
      <c r="OS2116" s="593"/>
      <c r="OT2116" s="593"/>
      <c r="OU2116" s="593"/>
      <c r="OV2116" s="593"/>
      <c r="OW2116" s="593"/>
      <c r="OX2116" s="593"/>
      <c r="OY2116" s="593"/>
      <c r="OZ2116" s="593"/>
      <c r="PA2116" s="593"/>
      <c r="PB2116" s="593"/>
      <c r="PC2116" s="593"/>
      <c r="PD2116" s="593"/>
      <c r="PE2116" s="593"/>
      <c r="PF2116" s="593"/>
      <c r="PG2116" s="593"/>
      <c r="PH2116" s="593"/>
      <c r="PI2116" s="593"/>
      <c r="PJ2116" s="593"/>
      <c r="PK2116" s="593"/>
      <c r="PL2116" s="593"/>
      <c r="PM2116" s="593"/>
      <c r="PN2116" s="593"/>
      <c r="PO2116" s="593"/>
      <c r="PP2116" s="593"/>
      <c r="PQ2116" s="593"/>
      <c r="PR2116" s="593"/>
      <c r="PS2116" s="593"/>
      <c r="PT2116" s="593"/>
      <c r="PU2116" s="593"/>
      <c r="PV2116" s="593"/>
      <c r="PW2116" s="593"/>
      <c r="PX2116" s="593"/>
      <c r="PY2116" s="593"/>
      <c r="PZ2116" s="593"/>
      <c r="QA2116" s="593"/>
      <c r="QB2116" s="593"/>
      <c r="QC2116" s="593"/>
      <c r="QD2116" s="593"/>
      <c r="QE2116" s="593"/>
      <c r="QF2116" s="593"/>
      <c r="QG2116" s="593"/>
      <c r="QH2116" s="593"/>
      <c r="QI2116" s="593"/>
      <c r="QJ2116" s="593"/>
      <c r="QK2116" s="593"/>
      <c r="QL2116" s="593"/>
      <c r="QM2116" s="593"/>
      <c r="QN2116" s="593"/>
      <c r="QO2116" s="593"/>
      <c r="QP2116" s="593"/>
      <c r="QQ2116" s="593"/>
      <c r="QR2116" s="593"/>
      <c r="QS2116" s="593"/>
      <c r="QT2116" s="593"/>
      <c r="QU2116" s="593"/>
      <c r="QV2116" s="593"/>
      <c r="QW2116" s="593"/>
      <c r="QX2116" s="593"/>
      <c r="QY2116" s="593"/>
      <c r="QZ2116" s="593"/>
      <c r="RA2116" s="593"/>
      <c r="RB2116" s="593"/>
      <c r="RC2116" s="593"/>
      <c r="RD2116" s="593"/>
      <c r="RE2116" s="593"/>
      <c r="RF2116" s="593"/>
      <c r="RG2116" s="593"/>
      <c r="RH2116" s="593"/>
      <c r="RI2116" s="593"/>
      <c r="RJ2116" s="593"/>
      <c r="RK2116" s="593"/>
      <c r="RL2116" s="593"/>
      <c r="RM2116" s="593"/>
      <c r="RN2116" s="593"/>
      <c r="RO2116" s="593"/>
      <c r="RP2116" s="593"/>
      <c r="RQ2116" s="593"/>
      <c r="RR2116" s="593"/>
      <c r="RS2116" s="593"/>
      <c r="RT2116" s="593"/>
      <c r="RU2116" s="593"/>
      <c r="RV2116" s="593"/>
      <c r="RW2116" s="593"/>
      <c r="RX2116" s="593"/>
      <c r="RY2116" s="593"/>
      <c r="RZ2116" s="593"/>
      <c r="SA2116" s="593"/>
      <c r="SB2116" s="593"/>
      <c r="SC2116" s="593"/>
      <c r="SD2116" s="593"/>
      <c r="SE2116" s="593"/>
      <c r="SF2116" s="593"/>
      <c r="SG2116" s="593"/>
      <c r="SH2116" s="593"/>
      <c r="SI2116" s="593"/>
      <c r="SJ2116" s="593"/>
      <c r="SK2116" s="593"/>
      <c r="SL2116" s="593"/>
      <c r="SM2116" s="593"/>
      <c r="SN2116" s="593"/>
      <c r="SO2116" s="593"/>
      <c r="SP2116" s="593"/>
      <c r="SQ2116" s="593"/>
      <c r="SR2116" s="593"/>
      <c r="SS2116" s="593"/>
      <c r="ST2116" s="593"/>
      <c r="SU2116" s="593"/>
      <c r="SV2116" s="593"/>
      <c r="SW2116" s="593"/>
      <c r="SX2116" s="593"/>
      <c r="SY2116" s="593"/>
      <c r="SZ2116" s="593"/>
      <c r="TA2116" s="593"/>
      <c r="TB2116" s="593"/>
      <c r="TC2116" s="593"/>
      <c r="TD2116" s="593"/>
      <c r="TE2116" s="593"/>
      <c r="TF2116" s="593"/>
      <c r="TG2116" s="593"/>
      <c r="TH2116" s="593"/>
      <c r="TI2116" s="593"/>
      <c r="TJ2116" s="593"/>
      <c r="TK2116" s="593"/>
      <c r="TL2116" s="593"/>
      <c r="TM2116" s="593"/>
      <c r="TN2116" s="593"/>
      <c r="TO2116" s="593"/>
      <c r="TP2116" s="593"/>
      <c r="TQ2116" s="593"/>
      <c r="TR2116" s="593"/>
      <c r="TS2116" s="593"/>
      <c r="TT2116" s="593"/>
      <c r="TU2116" s="593"/>
      <c r="TV2116" s="593"/>
      <c r="TW2116" s="593"/>
      <c r="TX2116" s="593"/>
      <c r="TY2116" s="593"/>
      <c r="TZ2116" s="593"/>
      <c r="UA2116" s="593"/>
      <c r="UB2116" s="593"/>
      <c r="UC2116" s="593"/>
      <c r="UD2116" s="593"/>
      <c r="UE2116" s="593"/>
      <c r="UF2116" s="593"/>
      <c r="UG2116" s="593"/>
      <c r="UH2116" s="593"/>
      <c r="UI2116" s="593"/>
      <c r="UJ2116" s="593"/>
      <c r="UK2116" s="593"/>
      <c r="UL2116" s="593"/>
      <c r="UM2116" s="593"/>
      <c r="UN2116" s="593"/>
      <c r="UO2116" s="593"/>
      <c r="UP2116" s="593"/>
      <c r="UQ2116" s="593"/>
      <c r="UR2116" s="593"/>
      <c r="US2116" s="593"/>
      <c r="UT2116" s="593"/>
      <c r="UU2116" s="593"/>
      <c r="UV2116" s="593"/>
      <c r="UW2116" s="593"/>
      <c r="UX2116" s="593"/>
      <c r="UY2116" s="593"/>
      <c r="UZ2116" s="593"/>
      <c r="VA2116" s="593"/>
      <c r="VB2116" s="593"/>
      <c r="VC2116" s="593"/>
      <c r="VD2116" s="593"/>
      <c r="VE2116" s="593"/>
      <c r="VF2116" s="593"/>
      <c r="VG2116" s="593"/>
      <c r="VH2116" s="593"/>
      <c r="VI2116" s="593"/>
      <c r="VJ2116" s="593"/>
      <c r="VK2116" s="593"/>
      <c r="VL2116" s="593"/>
      <c r="VM2116" s="593"/>
      <c r="VN2116" s="593"/>
      <c r="VO2116" s="593"/>
      <c r="VP2116" s="593"/>
      <c r="VQ2116" s="593"/>
      <c r="VR2116" s="593"/>
      <c r="VS2116" s="593"/>
      <c r="VT2116" s="593"/>
      <c r="VU2116" s="593"/>
      <c r="VV2116" s="593"/>
      <c r="VW2116" s="593"/>
      <c r="VX2116" s="593"/>
      <c r="VY2116" s="593"/>
      <c r="VZ2116" s="593"/>
      <c r="WA2116" s="593"/>
      <c r="WB2116" s="593"/>
      <c r="WC2116" s="593"/>
      <c r="WD2116" s="593"/>
      <c r="WE2116" s="593"/>
      <c r="WF2116" s="593"/>
      <c r="WG2116" s="593"/>
      <c r="WH2116" s="593"/>
      <c r="WI2116" s="593"/>
      <c r="WJ2116" s="593"/>
      <c r="WK2116" s="593"/>
      <c r="WL2116" s="593"/>
      <c r="WM2116" s="593"/>
      <c r="WN2116" s="593"/>
      <c r="WO2116" s="593"/>
      <c r="WP2116" s="593"/>
      <c r="WQ2116" s="593"/>
      <c r="WR2116" s="593"/>
      <c r="WS2116" s="593"/>
      <c r="WT2116" s="593"/>
      <c r="WU2116" s="593"/>
      <c r="WV2116" s="593"/>
      <c r="WW2116" s="593"/>
      <c r="WX2116" s="593"/>
      <c r="WY2116" s="593"/>
      <c r="WZ2116" s="593"/>
      <c r="XA2116" s="593"/>
      <c r="XB2116" s="593"/>
      <c r="XC2116" s="593"/>
      <c r="XD2116" s="593"/>
      <c r="XE2116" s="593"/>
      <c r="XF2116" s="593"/>
      <c r="XG2116" s="593"/>
      <c r="XH2116" s="593"/>
      <c r="XI2116" s="593"/>
      <c r="XJ2116" s="593"/>
      <c r="XK2116" s="593"/>
      <c r="XL2116" s="593"/>
      <c r="XM2116" s="593"/>
      <c r="XN2116" s="593"/>
      <c r="XO2116" s="593"/>
      <c r="XP2116" s="593"/>
      <c r="XQ2116" s="593"/>
      <c r="XR2116" s="593"/>
      <c r="XS2116" s="593"/>
      <c r="XT2116" s="593"/>
      <c r="XU2116" s="593"/>
      <c r="XV2116" s="593"/>
      <c r="XW2116" s="593"/>
      <c r="XX2116" s="593"/>
      <c r="XY2116" s="593"/>
      <c r="XZ2116" s="593"/>
      <c r="YA2116" s="593"/>
      <c r="YB2116" s="593"/>
      <c r="YC2116" s="593"/>
      <c r="YD2116" s="593"/>
      <c r="YE2116" s="593"/>
      <c r="YF2116" s="593"/>
      <c r="YG2116" s="593"/>
      <c r="YH2116" s="593"/>
      <c r="YI2116" s="593"/>
      <c r="YJ2116" s="593"/>
      <c r="YK2116" s="593"/>
      <c r="YL2116" s="593"/>
      <c r="YM2116" s="593"/>
      <c r="YN2116" s="593"/>
      <c r="YO2116" s="593"/>
      <c r="YP2116" s="593"/>
      <c r="YQ2116" s="593"/>
      <c r="YR2116" s="593"/>
      <c r="YS2116" s="593"/>
      <c r="YT2116" s="593"/>
      <c r="YU2116" s="593"/>
      <c r="YV2116" s="593"/>
      <c r="YW2116" s="593"/>
      <c r="YX2116" s="593"/>
      <c r="YY2116" s="593"/>
      <c r="YZ2116" s="593"/>
      <c r="ZA2116" s="593"/>
      <c r="ZB2116" s="593"/>
      <c r="ZC2116" s="593"/>
      <c r="ZD2116" s="593"/>
      <c r="ZE2116" s="593"/>
      <c r="ZF2116" s="593"/>
      <c r="ZG2116" s="593"/>
      <c r="ZH2116" s="593"/>
      <c r="ZI2116" s="593"/>
      <c r="ZJ2116" s="593"/>
      <c r="ZK2116" s="593"/>
      <c r="ZL2116" s="593"/>
      <c r="ZM2116" s="593"/>
      <c r="ZN2116" s="593"/>
      <c r="ZO2116" s="593"/>
      <c r="ZP2116" s="593"/>
      <c r="ZQ2116" s="593"/>
      <c r="ZR2116" s="593"/>
      <c r="ZS2116" s="593"/>
      <c r="ZT2116" s="593"/>
      <c r="ZU2116" s="593"/>
      <c r="ZV2116" s="593"/>
      <c r="ZW2116" s="593"/>
      <c r="ZX2116" s="593"/>
      <c r="ZY2116" s="593"/>
      <c r="ZZ2116" s="593"/>
      <c r="AAA2116" s="593"/>
      <c r="AAB2116" s="593"/>
      <c r="AAC2116" s="593"/>
      <c r="AAD2116" s="593"/>
      <c r="AAE2116" s="593"/>
      <c r="AAF2116" s="593"/>
      <c r="AAG2116" s="593"/>
      <c r="AAH2116" s="593"/>
      <c r="AAI2116" s="593"/>
      <c r="AAJ2116" s="593"/>
      <c r="AAK2116" s="593"/>
      <c r="AAL2116" s="593"/>
      <c r="AAM2116" s="593"/>
      <c r="AAN2116" s="593"/>
      <c r="AAO2116" s="593"/>
      <c r="AAP2116" s="593"/>
      <c r="AAQ2116" s="593"/>
      <c r="AAR2116" s="593"/>
      <c r="AAS2116" s="593"/>
      <c r="AAT2116" s="593"/>
      <c r="AAU2116" s="593"/>
      <c r="AAV2116" s="593"/>
      <c r="AAW2116" s="593"/>
      <c r="AAX2116" s="593"/>
      <c r="AAY2116" s="593"/>
      <c r="AAZ2116" s="593"/>
      <c r="ABA2116" s="593"/>
      <c r="ABB2116" s="593"/>
      <c r="ABC2116" s="593"/>
      <c r="ABD2116" s="593"/>
      <c r="ABE2116" s="593"/>
      <c r="ABF2116" s="593"/>
      <c r="ABG2116" s="593"/>
      <c r="ABH2116" s="593"/>
      <c r="ABI2116" s="593"/>
      <c r="ABJ2116" s="593"/>
      <c r="ABK2116" s="593"/>
      <c r="ABL2116" s="593"/>
      <c r="ABM2116" s="593"/>
      <c r="ABN2116" s="593"/>
      <c r="ABO2116" s="593"/>
      <c r="ABP2116" s="593"/>
      <c r="ABQ2116" s="593"/>
      <c r="ABR2116" s="593"/>
      <c r="ABS2116" s="593"/>
      <c r="ABT2116" s="593"/>
      <c r="ABU2116" s="593"/>
      <c r="ABV2116" s="593"/>
      <c r="ABW2116" s="593"/>
      <c r="ABX2116" s="593"/>
      <c r="ABY2116" s="593"/>
      <c r="ABZ2116" s="593"/>
      <c r="ACA2116" s="593"/>
      <c r="ACB2116" s="593"/>
      <c r="ACC2116" s="593"/>
      <c r="ACD2116" s="593"/>
      <c r="ACE2116" s="593"/>
      <c r="ACF2116" s="593"/>
      <c r="ACG2116" s="593"/>
      <c r="ACH2116" s="593"/>
      <c r="ACI2116" s="593"/>
      <c r="ACJ2116" s="593"/>
      <c r="ACK2116" s="593"/>
      <c r="ACL2116" s="593"/>
      <c r="ACM2116" s="593"/>
      <c r="ACN2116" s="593"/>
      <c r="ACO2116" s="593"/>
      <c r="ACP2116" s="593"/>
      <c r="ACQ2116" s="593"/>
      <c r="ACR2116" s="593"/>
      <c r="ACS2116" s="593"/>
      <c r="ACT2116" s="593"/>
      <c r="ACU2116" s="593"/>
      <c r="ACV2116" s="593"/>
      <c r="ACW2116" s="593"/>
      <c r="ACX2116" s="593"/>
      <c r="ACY2116" s="593"/>
      <c r="ACZ2116" s="593"/>
      <c r="ADA2116" s="593"/>
      <c r="ADB2116" s="593"/>
      <c r="ADC2116" s="593"/>
      <c r="ADD2116" s="593"/>
      <c r="ADE2116" s="593"/>
      <c r="ADF2116" s="593"/>
      <c r="ADG2116" s="593"/>
      <c r="ADH2116" s="593"/>
      <c r="ADI2116" s="593"/>
      <c r="ADJ2116" s="593"/>
      <c r="ADK2116" s="593"/>
      <c r="ADL2116" s="593"/>
      <c r="ADM2116" s="593"/>
      <c r="ADN2116" s="593"/>
      <c r="ADO2116" s="593"/>
      <c r="ADP2116" s="593"/>
      <c r="ADQ2116" s="593"/>
      <c r="ADR2116" s="593"/>
      <c r="ADS2116" s="593"/>
      <c r="ADT2116" s="593"/>
      <c r="ADU2116" s="593"/>
      <c r="ADV2116" s="593"/>
      <c r="ADW2116" s="593"/>
      <c r="ADX2116" s="593"/>
      <c r="ADY2116" s="593"/>
      <c r="ADZ2116" s="593"/>
      <c r="AEA2116" s="593"/>
      <c r="AEB2116" s="593"/>
      <c r="AEC2116" s="593"/>
      <c r="AED2116" s="593"/>
      <c r="AEE2116" s="593"/>
      <c r="AEF2116" s="593"/>
      <c r="AEG2116" s="593"/>
      <c r="AEH2116" s="593"/>
      <c r="AEI2116" s="593"/>
      <c r="AEJ2116" s="593"/>
      <c r="AEK2116" s="593"/>
      <c r="AEL2116" s="593"/>
      <c r="AEM2116" s="593"/>
      <c r="AEN2116" s="593"/>
      <c r="AEO2116" s="593"/>
      <c r="AEP2116" s="593"/>
      <c r="AEQ2116" s="593"/>
      <c r="AER2116" s="593"/>
      <c r="AES2116" s="593"/>
      <c r="AET2116" s="593"/>
      <c r="AEU2116" s="593"/>
      <c r="AEV2116" s="593"/>
      <c r="AEW2116" s="593"/>
      <c r="AEX2116" s="593"/>
      <c r="AEY2116" s="593"/>
      <c r="AEZ2116" s="593"/>
      <c r="AFA2116" s="593"/>
      <c r="AFB2116" s="593"/>
      <c r="AFC2116" s="593"/>
      <c r="AFD2116" s="593"/>
      <c r="AFE2116" s="593"/>
      <c r="AFF2116" s="593"/>
      <c r="AFG2116" s="593"/>
      <c r="AFH2116" s="593"/>
      <c r="AFI2116" s="593"/>
      <c r="AFJ2116" s="593"/>
      <c r="AFK2116" s="593"/>
      <c r="AFL2116" s="593"/>
      <c r="AFM2116" s="593"/>
      <c r="AFN2116" s="593"/>
      <c r="AFO2116" s="593"/>
      <c r="AFP2116" s="593"/>
      <c r="AFQ2116" s="593"/>
      <c r="AFR2116" s="593"/>
      <c r="AFS2116" s="593"/>
      <c r="AFT2116" s="593"/>
      <c r="AFU2116" s="593"/>
      <c r="AFV2116" s="593"/>
      <c r="AFW2116" s="593"/>
      <c r="AFX2116" s="593"/>
      <c r="AFY2116" s="593"/>
      <c r="AFZ2116" s="593"/>
      <c r="AGA2116" s="593"/>
      <c r="AGB2116" s="593"/>
      <c r="AGC2116" s="593"/>
      <c r="AGD2116" s="593"/>
      <c r="AGE2116" s="593"/>
      <c r="AGF2116" s="593"/>
      <c r="AGG2116" s="593"/>
      <c r="AGH2116" s="593"/>
      <c r="AGI2116" s="593"/>
      <c r="AGJ2116" s="593"/>
      <c r="AGK2116" s="593"/>
      <c r="AGL2116" s="593"/>
      <c r="AGM2116" s="593"/>
      <c r="AGN2116" s="593"/>
      <c r="AGO2116" s="593"/>
      <c r="AGP2116" s="593"/>
      <c r="AGQ2116" s="593"/>
      <c r="AGR2116" s="593"/>
      <c r="AGS2116" s="593"/>
      <c r="AGT2116" s="593"/>
      <c r="AGU2116" s="593"/>
      <c r="AGV2116" s="593"/>
      <c r="AGW2116" s="593"/>
      <c r="AGX2116" s="593"/>
      <c r="AGY2116" s="593"/>
      <c r="AGZ2116" s="593"/>
      <c r="AHA2116" s="593"/>
      <c r="AHB2116" s="593"/>
      <c r="AHC2116" s="593"/>
      <c r="AHD2116" s="593"/>
      <c r="AHE2116" s="593"/>
      <c r="AHF2116" s="593"/>
      <c r="AHG2116" s="593"/>
      <c r="AHH2116" s="593"/>
      <c r="AHI2116" s="593"/>
      <c r="AHJ2116" s="593"/>
      <c r="AHK2116" s="593"/>
      <c r="AHL2116" s="593"/>
      <c r="AHM2116" s="593"/>
      <c r="AHN2116" s="593"/>
      <c r="AHO2116" s="593"/>
      <c r="AHP2116" s="593"/>
      <c r="AHQ2116" s="593"/>
      <c r="AHR2116" s="593"/>
      <c r="AHS2116" s="593"/>
      <c r="AHT2116" s="593"/>
      <c r="AHU2116" s="593"/>
      <c r="AHV2116" s="593"/>
      <c r="AHW2116" s="593"/>
      <c r="AHX2116" s="593"/>
      <c r="AHY2116" s="593"/>
      <c r="AHZ2116" s="593"/>
      <c r="AIA2116" s="593"/>
      <c r="AIB2116" s="593"/>
      <c r="AIC2116" s="593"/>
      <c r="AID2116" s="593"/>
      <c r="AIE2116" s="593"/>
      <c r="AIF2116" s="593"/>
      <c r="AIG2116" s="593"/>
      <c r="AIH2116" s="593"/>
      <c r="AII2116" s="593"/>
      <c r="AIJ2116" s="593"/>
      <c r="AIK2116" s="593"/>
      <c r="AIL2116" s="593"/>
      <c r="AIM2116" s="593"/>
      <c r="AIN2116" s="593"/>
      <c r="AIO2116" s="593"/>
      <c r="AIP2116" s="593"/>
      <c r="AIQ2116" s="593"/>
      <c r="AIR2116" s="593"/>
      <c r="AIS2116" s="593"/>
      <c r="AIT2116" s="593"/>
      <c r="AIU2116" s="593"/>
      <c r="AIV2116" s="593"/>
      <c r="AIW2116" s="593"/>
      <c r="AIX2116" s="593"/>
      <c r="AIY2116" s="593"/>
      <c r="AIZ2116" s="593"/>
      <c r="AJA2116" s="593"/>
      <c r="AJB2116" s="593"/>
      <c r="AJC2116" s="593"/>
      <c r="AJD2116" s="593"/>
      <c r="AJE2116" s="593"/>
      <c r="AJF2116" s="593"/>
      <c r="AJG2116" s="593"/>
      <c r="AJH2116" s="593"/>
      <c r="AJI2116" s="593"/>
      <c r="AJJ2116" s="593"/>
      <c r="AJK2116" s="593"/>
      <c r="AJL2116" s="593"/>
      <c r="AJM2116" s="593"/>
      <c r="AJN2116" s="593"/>
      <c r="AJO2116" s="593"/>
      <c r="AJP2116" s="593"/>
      <c r="AJQ2116" s="593"/>
      <c r="AJR2116" s="593"/>
      <c r="AJS2116" s="593"/>
      <c r="AJT2116" s="593"/>
      <c r="AJU2116" s="593"/>
      <c r="AJV2116" s="593"/>
      <c r="AJW2116" s="593"/>
      <c r="AJX2116" s="593"/>
      <c r="AJY2116" s="593"/>
      <c r="AJZ2116" s="593"/>
      <c r="AKA2116" s="593"/>
      <c r="AKB2116" s="593"/>
      <c r="AKC2116" s="593"/>
      <c r="AKD2116" s="593"/>
      <c r="AKE2116" s="593"/>
      <c r="AKF2116" s="593"/>
      <c r="AKG2116" s="593"/>
      <c r="AKH2116" s="593"/>
      <c r="AKI2116" s="593"/>
      <c r="AKJ2116" s="593"/>
      <c r="AKK2116" s="593"/>
      <c r="AKL2116" s="593"/>
      <c r="AKM2116" s="593"/>
      <c r="AKN2116" s="593"/>
      <c r="AKO2116" s="593"/>
      <c r="AKP2116" s="593"/>
      <c r="AKQ2116" s="593"/>
      <c r="AKR2116" s="593"/>
      <c r="AKS2116" s="593"/>
      <c r="AKT2116" s="593"/>
      <c r="AKU2116" s="593"/>
      <c r="AKV2116" s="593"/>
      <c r="AKW2116" s="593"/>
      <c r="AKX2116" s="593"/>
      <c r="AKY2116" s="593"/>
      <c r="AKZ2116" s="593"/>
      <c r="ALA2116" s="593"/>
      <c r="ALB2116" s="593"/>
      <c r="ALC2116" s="593"/>
      <c r="ALD2116" s="593"/>
      <c r="ALE2116" s="593"/>
      <c r="ALF2116" s="593"/>
      <c r="ALG2116" s="593"/>
      <c r="ALH2116" s="593"/>
      <c r="ALI2116" s="593"/>
      <c r="ALJ2116" s="593"/>
      <c r="ALK2116" s="593"/>
      <c r="ALL2116" s="593"/>
      <c r="ALM2116" s="593"/>
      <c r="ALN2116" s="593"/>
      <c r="ALO2116" s="593"/>
      <c r="ALP2116" s="593"/>
      <c r="ALQ2116" s="593"/>
      <c r="ALR2116" s="593"/>
      <c r="ALS2116" s="593"/>
      <c r="ALT2116" s="593"/>
      <c r="ALU2116" s="593"/>
      <c r="ALV2116" s="593"/>
      <c r="ALW2116" s="593"/>
      <c r="ALX2116" s="593"/>
      <c r="ALY2116" s="593"/>
      <c r="ALZ2116" s="593"/>
      <c r="AMA2116" s="593"/>
      <c r="AMB2116" s="593"/>
      <c r="AMC2116" s="593"/>
      <c r="AMD2116" s="593"/>
      <c r="AME2116" s="593"/>
      <c r="AMF2116" s="593"/>
      <c r="AMG2116" s="593"/>
      <c r="AMH2116" s="593"/>
      <c r="AMI2116" s="593"/>
      <c r="AMJ2116" s="593"/>
      <c r="AMK2116" s="593"/>
      <c r="AML2116" s="593"/>
      <c r="AMM2116" s="593"/>
      <c r="AMN2116" s="593"/>
      <c r="AMO2116" s="593"/>
      <c r="AMP2116" s="593"/>
      <c r="AMQ2116" s="593"/>
      <c r="AMR2116" s="593"/>
      <c r="AMS2116" s="593"/>
      <c r="AMT2116" s="593"/>
      <c r="AMU2116" s="593"/>
      <c r="AMV2116" s="593"/>
      <c r="AMW2116" s="593"/>
      <c r="AMX2116" s="593"/>
      <c r="AMY2116" s="593"/>
      <c r="AMZ2116" s="593"/>
      <c r="ANA2116" s="593"/>
      <c r="ANB2116" s="593"/>
      <c r="ANC2116" s="593"/>
      <c r="AND2116" s="593"/>
      <c r="ANE2116" s="593"/>
      <c r="ANF2116" s="593"/>
      <c r="ANG2116" s="593"/>
      <c r="ANH2116" s="593"/>
      <c r="ANI2116" s="593"/>
      <c r="ANJ2116" s="593"/>
      <c r="ANK2116" s="593"/>
      <c r="ANL2116" s="593"/>
      <c r="ANM2116" s="593"/>
      <c r="ANN2116" s="593"/>
      <c r="ANO2116" s="593"/>
      <c r="ANP2116" s="593"/>
      <c r="ANQ2116" s="593"/>
      <c r="ANR2116" s="593"/>
      <c r="ANS2116" s="593"/>
      <c r="ANT2116" s="593"/>
      <c r="ANU2116" s="593"/>
      <c r="ANV2116" s="593"/>
      <c r="ANW2116" s="593"/>
      <c r="ANX2116" s="593"/>
      <c r="ANY2116" s="593"/>
      <c r="ANZ2116" s="593"/>
      <c r="AOA2116" s="593"/>
      <c r="AOB2116" s="593"/>
      <c r="AOC2116" s="593"/>
      <c r="AOD2116" s="593"/>
      <c r="AOE2116" s="593"/>
      <c r="AOF2116" s="593"/>
      <c r="AOG2116" s="593"/>
      <c r="AOH2116" s="593"/>
      <c r="AOI2116" s="593"/>
      <c r="AOJ2116" s="593"/>
      <c r="AOK2116" s="593"/>
      <c r="AOL2116" s="593"/>
      <c r="AOM2116" s="593"/>
      <c r="AON2116" s="593"/>
      <c r="AOO2116" s="593"/>
      <c r="AOP2116" s="593"/>
      <c r="AOQ2116" s="593"/>
      <c r="AOR2116" s="593"/>
      <c r="AOS2116" s="593"/>
      <c r="AOT2116" s="593"/>
      <c r="AOU2116" s="593"/>
      <c r="AOV2116" s="593"/>
      <c r="AOW2116" s="593"/>
      <c r="AOX2116" s="593"/>
      <c r="AOY2116" s="593"/>
      <c r="AOZ2116" s="593"/>
      <c r="APA2116" s="593"/>
      <c r="APB2116" s="593"/>
      <c r="APC2116" s="593"/>
      <c r="APD2116" s="593"/>
      <c r="APE2116" s="593"/>
      <c r="APF2116" s="593"/>
      <c r="APG2116" s="593"/>
      <c r="APH2116" s="593"/>
      <c r="API2116" s="593"/>
      <c r="APJ2116" s="593"/>
      <c r="APK2116" s="593"/>
      <c r="APL2116" s="593"/>
      <c r="APM2116" s="593"/>
      <c r="APN2116" s="593"/>
      <c r="APO2116" s="593"/>
      <c r="APP2116" s="593"/>
      <c r="APQ2116" s="593"/>
      <c r="APR2116" s="593"/>
      <c r="APS2116" s="593"/>
      <c r="APT2116" s="593"/>
      <c r="APU2116" s="593"/>
      <c r="APV2116" s="593"/>
      <c r="APW2116" s="593"/>
      <c r="APX2116" s="593"/>
      <c r="APY2116" s="593"/>
      <c r="APZ2116" s="593"/>
      <c r="AQA2116" s="593"/>
      <c r="AQB2116" s="593"/>
      <c r="AQC2116" s="593"/>
      <c r="AQD2116" s="593"/>
      <c r="AQE2116" s="593"/>
      <c r="AQF2116" s="593"/>
      <c r="AQG2116" s="593"/>
      <c r="AQH2116" s="593"/>
      <c r="AQI2116" s="593"/>
      <c r="AQJ2116" s="593"/>
      <c r="AQK2116" s="593"/>
      <c r="AQL2116" s="593"/>
      <c r="AQM2116" s="593"/>
      <c r="AQN2116" s="593"/>
      <c r="AQO2116" s="593"/>
      <c r="AQP2116" s="593"/>
      <c r="AQQ2116" s="593"/>
      <c r="AQR2116" s="593"/>
      <c r="AQS2116" s="593"/>
      <c r="AQT2116" s="593"/>
      <c r="AQU2116" s="593"/>
      <c r="AQV2116" s="593"/>
      <c r="AQW2116" s="593"/>
      <c r="AQX2116" s="593"/>
      <c r="AQY2116" s="593"/>
      <c r="AQZ2116" s="593"/>
      <c r="ARA2116" s="593"/>
      <c r="ARB2116" s="593"/>
      <c r="ARC2116" s="593"/>
      <c r="ARD2116" s="593"/>
      <c r="ARE2116" s="593"/>
      <c r="ARF2116" s="593"/>
      <c r="ARG2116" s="593"/>
      <c r="ARH2116" s="593"/>
      <c r="ARI2116" s="593"/>
      <c r="ARJ2116" s="593"/>
      <c r="ARK2116" s="593"/>
      <c r="ARL2116" s="593"/>
      <c r="ARM2116" s="593"/>
      <c r="ARN2116" s="593"/>
      <c r="ARO2116" s="593"/>
      <c r="ARP2116" s="593"/>
      <c r="ARQ2116" s="593"/>
      <c r="ARR2116" s="593"/>
      <c r="ARS2116" s="593"/>
      <c r="ART2116" s="593"/>
      <c r="ARU2116" s="593"/>
      <c r="ARV2116" s="593"/>
      <c r="ARW2116" s="593"/>
      <c r="ARX2116" s="593"/>
      <c r="ARY2116" s="593"/>
      <c r="ARZ2116" s="593"/>
      <c r="ASA2116" s="593"/>
      <c r="ASB2116" s="593"/>
      <c r="ASC2116" s="593"/>
      <c r="ASD2116" s="593"/>
      <c r="ASE2116" s="593"/>
      <c r="ASF2116" s="593"/>
      <c r="ASG2116" s="593"/>
      <c r="ASH2116" s="593"/>
      <c r="ASI2116" s="593"/>
      <c r="ASJ2116" s="593"/>
      <c r="ASK2116" s="593"/>
      <c r="ASL2116" s="593"/>
      <c r="ASM2116" s="593"/>
      <c r="ASN2116" s="593"/>
      <c r="ASO2116" s="593"/>
      <c r="ASP2116" s="593"/>
      <c r="ASQ2116" s="593"/>
      <c r="ASR2116" s="593"/>
      <c r="ASS2116" s="593"/>
      <c r="AST2116" s="593"/>
      <c r="ASU2116" s="593"/>
      <c r="ASV2116" s="593"/>
      <c r="ASW2116" s="593"/>
      <c r="ASX2116" s="593"/>
      <c r="ASY2116" s="593"/>
      <c r="ASZ2116" s="593"/>
      <c r="ATA2116" s="593"/>
      <c r="ATB2116" s="593"/>
      <c r="ATC2116" s="593"/>
      <c r="ATD2116" s="593"/>
      <c r="ATE2116" s="593"/>
      <c r="ATF2116" s="593"/>
      <c r="ATG2116" s="593"/>
      <c r="ATH2116" s="593"/>
      <c r="ATI2116" s="593"/>
      <c r="ATJ2116" s="593"/>
      <c r="ATK2116" s="593"/>
      <c r="ATL2116" s="593"/>
      <c r="ATM2116" s="593"/>
      <c r="ATN2116" s="593"/>
      <c r="ATO2116" s="593"/>
      <c r="ATP2116" s="593"/>
      <c r="ATQ2116" s="593"/>
      <c r="ATR2116" s="593"/>
      <c r="ATS2116" s="593"/>
      <c r="ATT2116" s="593"/>
      <c r="ATU2116" s="593"/>
      <c r="ATV2116" s="593"/>
      <c r="ATW2116" s="593"/>
      <c r="ATX2116" s="593"/>
      <c r="ATY2116" s="593"/>
      <c r="ATZ2116" s="593"/>
      <c r="AUA2116" s="593"/>
      <c r="AUB2116" s="593"/>
      <c r="AUC2116" s="593"/>
      <c r="AUD2116" s="593"/>
      <c r="AUE2116" s="593"/>
      <c r="AUF2116" s="593"/>
      <c r="AUG2116" s="593"/>
      <c r="AUH2116" s="593"/>
      <c r="AUI2116" s="593"/>
      <c r="AUJ2116" s="593"/>
      <c r="AUK2116" s="593"/>
      <c r="AUL2116" s="593"/>
      <c r="AUM2116" s="593"/>
      <c r="AUN2116" s="593"/>
      <c r="AUO2116" s="593"/>
      <c r="AUP2116" s="593"/>
      <c r="AUQ2116" s="593"/>
      <c r="AUR2116" s="593"/>
      <c r="AUS2116" s="593"/>
      <c r="AUT2116" s="593"/>
      <c r="AUU2116" s="593"/>
      <c r="AUV2116" s="593"/>
      <c r="AUW2116" s="593"/>
      <c r="AUX2116" s="593"/>
      <c r="AUY2116" s="593"/>
      <c r="AUZ2116" s="593"/>
      <c r="AVA2116" s="593"/>
      <c r="AVB2116" s="593"/>
      <c r="AVC2116" s="593"/>
      <c r="AVD2116" s="593"/>
      <c r="AVE2116" s="593"/>
      <c r="AVF2116" s="593"/>
      <c r="AVG2116" s="593"/>
      <c r="AVH2116" s="593"/>
      <c r="AVI2116" s="593"/>
      <c r="AVJ2116" s="593"/>
      <c r="AVK2116" s="593"/>
    </row>
    <row r="2117" spans="1:1259">
      <c r="A2117" s="697"/>
      <c r="B2117" s="558"/>
      <c r="C2117" s="558"/>
      <c r="D2117" s="676" t="s">
        <v>1067</v>
      </c>
      <c r="E2117" s="524"/>
      <c r="F2117" s="665" t="s">
        <v>1080</v>
      </c>
      <c r="G2117" s="676">
        <v>2022</v>
      </c>
      <c r="H2117" s="676">
        <v>6</v>
      </c>
      <c r="I2117" s="687">
        <v>2005153</v>
      </c>
      <c r="J2117" s="677"/>
      <c r="K2117" s="676" t="s">
        <v>1530</v>
      </c>
      <c r="L2117" s="677" t="s">
        <v>1531</v>
      </c>
      <c r="M2117" s="677">
        <v>44599</v>
      </c>
      <c r="N2117" s="677">
        <v>44682</v>
      </c>
      <c r="O2117" s="677"/>
      <c r="P2117" s="677" t="s">
        <v>1532</v>
      </c>
      <c r="Q2117" s="677"/>
      <c r="R2117" s="677"/>
      <c r="S2117" s="676" t="s">
        <v>1071</v>
      </c>
      <c r="T2117" s="676">
        <v>72</v>
      </c>
      <c r="U2117" s="676" t="s">
        <v>1086</v>
      </c>
      <c r="V2117" s="676" t="s">
        <v>1072</v>
      </c>
      <c r="W2117" s="678">
        <v>475</v>
      </c>
      <c r="X2117" s="551">
        <v>3480</v>
      </c>
      <c r="Y2117" s="693">
        <v>1653000</v>
      </c>
      <c r="Z2117" s="667">
        <v>0.47499999999999998</v>
      </c>
      <c r="AA2117" s="682">
        <f>Y2117*Z2117</f>
        <v>785175</v>
      </c>
      <c r="AB2117" s="521"/>
      <c r="AC2117" s="668">
        <v>0</v>
      </c>
      <c r="AD2117" s="676"/>
      <c r="AE2117" s="669"/>
      <c r="AF2117" s="695">
        <f>AA2117+AD2117+AE2117</f>
        <v>785175</v>
      </c>
      <c r="AG2117" s="665" t="s">
        <v>47</v>
      </c>
      <c r="AH2117" s="641">
        <v>0</v>
      </c>
      <c r="AI2117" s="676">
        <v>45</v>
      </c>
      <c r="AJ2117" s="665" t="s">
        <v>1533</v>
      </c>
      <c r="AK2117" s="676" t="s">
        <v>1100</v>
      </c>
      <c r="AL2117" s="696">
        <v>2766</v>
      </c>
      <c r="AM2117" s="665" t="s">
        <v>52</v>
      </c>
      <c r="AN2117" s="665" t="s">
        <v>1089</v>
      </c>
      <c r="AO2117" s="665"/>
      <c r="AP2117" s="676" t="s">
        <v>38</v>
      </c>
      <c r="AQ2117" s="676" t="s">
        <v>1090</v>
      </c>
      <c r="AR2117" s="676"/>
      <c r="AS2117" s="523" t="s">
        <v>1077</v>
      </c>
      <c r="AT2117" s="523" t="s">
        <v>1091</v>
      </c>
      <c r="AU2117" s="523" t="s">
        <v>1078</v>
      </c>
      <c r="AV2117" s="674"/>
      <c r="AW2117" s="673" t="str">
        <f>U2117</f>
        <v>12005833C</v>
      </c>
      <c r="AX2117" s="673" cm="1">
        <f t="array" ref="AX2117">SUM(MID(0&amp;AW2117,LARGE(INDEX(ISNUMBER(--MID(AW2117,ROW($1:$8),1))*ROW($1:$8),),ROW($1:$8))+1,1)*10^ROW($1:$8)/10)</f>
        <v>12005833</v>
      </c>
      <c r="AY2117" s="673" t="str">
        <f>VLOOKUP($AX2117,'Item Master Data'!$A:$F,3,FALSE)</f>
        <v>Q.PEAK DUO XL G10 BFG</v>
      </c>
      <c r="AZ2117" s="673">
        <f>VLOOKUP($AX2117,'Item Master Data'!$A:$F,6,FALSE)</f>
        <v>475</v>
      </c>
      <c r="BA2117" s="673" t="e">
        <f>X2117/BB2117</f>
        <v>#VALUE!</v>
      </c>
      <c r="BB2117" s="673" t="str">
        <f>VLOOKUP(AX2117,'Item Master Data'!$A:$G,7,FALSE)</f>
        <v> 30</v>
      </c>
      <c r="BC2117" s="673"/>
      <c r="BD2117" s="673">
        <f>W2117-AZ2117</f>
        <v>0</v>
      </c>
      <c r="BE2117" s="593"/>
      <c r="BF2117" s="593"/>
      <c r="BG2117" s="593"/>
      <c r="BH2117" s="593"/>
      <c r="BI2117" s="593"/>
      <c r="BJ2117" s="593"/>
      <c r="BK2117" s="593"/>
      <c r="BL2117" s="593"/>
      <c r="BM2117" s="593"/>
      <c r="BN2117" s="593"/>
      <c r="BO2117" s="593"/>
      <c r="BP2117" s="593"/>
      <c r="BQ2117" s="593"/>
      <c r="BR2117" s="593"/>
      <c r="BS2117" s="593"/>
      <c r="BT2117" s="593"/>
      <c r="BU2117" s="593"/>
      <c r="BV2117" s="593"/>
      <c r="BW2117" s="593"/>
      <c r="BX2117" s="593"/>
      <c r="BY2117" s="593"/>
      <c r="BZ2117" s="593"/>
      <c r="CA2117" s="593"/>
      <c r="CB2117" s="593"/>
      <c r="CC2117" s="593"/>
      <c r="CD2117" s="593"/>
      <c r="CE2117" s="593"/>
      <c r="CF2117" s="593"/>
      <c r="CG2117" s="593"/>
      <c r="CH2117" s="593"/>
      <c r="CI2117" s="593"/>
      <c r="CJ2117" s="593"/>
      <c r="CK2117" s="593"/>
      <c r="CL2117" s="593"/>
      <c r="CM2117" s="593"/>
      <c r="CN2117" s="593"/>
      <c r="CO2117" s="593"/>
      <c r="CP2117" s="593"/>
      <c r="CQ2117" s="593"/>
      <c r="CR2117" s="593"/>
      <c r="CS2117" s="593"/>
      <c r="CT2117" s="593"/>
      <c r="CU2117" s="593"/>
      <c r="CV2117" s="593"/>
      <c r="CW2117" s="593"/>
      <c r="CX2117" s="593"/>
      <c r="CY2117" s="593"/>
      <c r="CZ2117" s="593"/>
      <c r="DA2117" s="593"/>
      <c r="DB2117" s="593"/>
      <c r="DC2117" s="593"/>
      <c r="DD2117" s="593"/>
      <c r="DE2117" s="593"/>
      <c r="DF2117" s="593"/>
      <c r="DG2117" s="593"/>
      <c r="DH2117" s="593"/>
      <c r="DI2117" s="593"/>
      <c r="DJ2117" s="593"/>
      <c r="DK2117" s="593"/>
      <c r="DL2117" s="593"/>
      <c r="DM2117" s="593"/>
      <c r="DN2117" s="593"/>
      <c r="DO2117" s="593"/>
      <c r="DP2117" s="593"/>
      <c r="DQ2117" s="593"/>
      <c r="DR2117" s="593"/>
      <c r="DS2117" s="593"/>
      <c r="DT2117" s="593"/>
      <c r="DU2117" s="593"/>
      <c r="DV2117" s="593"/>
      <c r="DW2117" s="593"/>
      <c r="DX2117" s="593"/>
      <c r="DY2117" s="593"/>
      <c r="DZ2117" s="593"/>
      <c r="EA2117" s="593"/>
      <c r="EB2117" s="593"/>
      <c r="EC2117" s="593"/>
      <c r="ED2117" s="593"/>
      <c r="EE2117" s="593"/>
      <c r="EF2117" s="593"/>
      <c r="EG2117" s="593"/>
      <c r="EH2117" s="593"/>
      <c r="EI2117" s="593"/>
      <c r="EJ2117" s="593"/>
      <c r="EK2117" s="593"/>
      <c r="EL2117" s="593"/>
      <c r="EM2117" s="593"/>
      <c r="EN2117" s="593"/>
      <c r="EO2117" s="593"/>
      <c r="EP2117" s="593"/>
      <c r="EQ2117" s="593"/>
      <c r="ER2117" s="593"/>
      <c r="ES2117" s="593"/>
      <c r="ET2117" s="593"/>
      <c r="EU2117" s="593"/>
      <c r="EV2117" s="593"/>
      <c r="EW2117" s="593"/>
      <c r="EX2117" s="593"/>
      <c r="EY2117" s="593"/>
      <c r="EZ2117" s="593"/>
      <c r="FA2117" s="593"/>
      <c r="FB2117" s="593"/>
      <c r="FC2117" s="593"/>
      <c r="FD2117" s="593"/>
      <c r="FE2117" s="593"/>
      <c r="FF2117" s="593"/>
      <c r="FG2117" s="593"/>
      <c r="FH2117" s="593"/>
      <c r="FI2117" s="593"/>
      <c r="FJ2117" s="593"/>
      <c r="FK2117" s="593"/>
      <c r="FL2117" s="593"/>
      <c r="FM2117" s="593"/>
      <c r="FN2117" s="593"/>
      <c r="FO2117" s="593"/>
      <c r="FP2117" s="593"/>
      <c r="FQ2117" s="593"/>
      <c r="FR2117" s="593"/>
      <c r="FS2117" s="593"/>
      <c r="FT2117" s="593"/>
      <c r="FU2117" s="593"/>
      <c r="FV2117" s="593"/>
      <c r="FW2117" s="593"/>
      <c r="FX2117" s="593"/>
      <c r="FY2117" s="593"/>
      <c r="FZ2117" s="593"/>
      <c r="GA2117" s="593"/>
      <c r="GB2117" s="593"/>
      <c r="GC2117" s="593"/>
      <c r="GD2117" s="593"/>
      <c r="GE2117" s="593"/>
      <c r="GF2117" s="593"/>
      <c r="GG2117" s="593"/>
      <c r="GH2117" s="593"/>
      <c r="GI2117" s="593"/>
      <c r="GJ2117" s="593"/>
      <c r="GK2117" s="593"/>
      <c r="GL2117" s="593"/>
      <c r="GM2117" s="593"/>
      <c r="GN2117" s="593"/>
      <c r="GO2117" s="593"/>
      <c r="GP2117" s="593"/>
      <c r="GQ2117" s="593"/>
      <c r="GR2117" s="593"/>
      <c r="GS2117" s="593"/>
      <c r="GT2117" s="593"/>
      <c r="GU2117" s="593"/>
      <c r="GV2117" s="593"/>
      <c r="GW2117" s="593"/>
      <c r="GX2117" s="593"/>
      <c r="GY2117" s="593"/>
      <c r="GZ2117" s="593"/>
      <c r="HA2117" s="593"/>
      <c r="HB2117" s="593"/>
      <c r="HC2117" s="593"/>
      <c r="HD2117" s="593"/>
      <c r="HE2117" s="593"/>
      <c r="HF2117" s="593"/>
      <c r="HG2117" s="593"/>
      <c r="HH2117" s="593"/>
      <c r="HI2117" s="593"/>
      <c r="HJ2117" s="593"/>
      <c r="HK2117" s="593"/>
      <c r="HL2117" s="593"/>
      <c r="HM2117" s="593"/>
      <c r="HN2117" s="593"/>
      <c r="HO2117" s="593"/>
      <c r="HP2117" s="593"/>
      <c r="HQ2117" s="593"/>
      <c r="HR2117" s="593"/>
      <c r="HS2117" s="593"/>
      <c r="HT2117" s="593"/>
      <c r="HU2117" s="593"/>
      <c r="HV2117" s="593"/>
      <c r="HW2117" s="593"/>
      <c r="HX2117" s="593"/>
      <c r="HY2117" s="593"/>
      <c r="HZ2117" s="593"/>
      <c r="IA2117" s="593"/>
      <c r="IB2117" s="593"/>
      <c r="IC2117" s="593"/>
      <c r="ID2117" s="593"/>
      <c r="IE2117" s="593"/>
      <c r="IF2117" s="593"/>
      <c r="IG2117" s="593"/>
      <c r="IH2117" s="593"/>
      <c r="II2117" s="593"/>
      <c r="IJ2117" s="593"/>
      <c r="IK2117" s="593"/>
      <c r="IL2117" s="593"/>
      <c r="IM2117" s="593"/>
      <c r="IN2117" s="593"/>
      <c r="IO2117" s="593"/>
      <c r="IP2117" s="593"/>
      <c r="IQ2117" s="593"/>
      <c r="IR2117" s="593"/>
      <c r="IS2117" s="593"/>
      <c r="IT2117" s="593"/>
      <c r="IU2117" s="593"/>
      <c r="IV2117" s="593"/>
      <c r="IW2117" s="593"/>
      <c r="IX2117" s="593"/>
      <c r="IY2117" s="593"/>
      <c r="IZ2117" s="593"/>
      <c r="JA2117" s="593"/>
      <c r="JB2117" s="593"/>
      <c r="JC2117" s="593"/>
      <c r="JD2117" s="593"/>
      <c r="JE2117" s="593"/>
      <c r="JF2117" s="593"/>
      <c r="JG2117" s="593"/>
      <c r="JH2117" s="593"/>
      <c r="JI2117" s="593"/>
      <c r="JJ2117" s="593"/>
      <c r="JK2117" s="593"/>
      <c r="JL2117" s="593"/>
      <c r="JM2117" s="593"/>
      <c r="JN2117" s="593"/>
      <c r="JO2117" s="593"/>
      <c r="JP2117" s="593"/>
      <c r="JQ2117" s="593"/>
      <c r="JR2117" s="593"/>
      <c r="JS2117" s="593"/>
      <c r="JT2117" s="593"/>
      <c r="JU2117" s="593"/>
      <c r="JV2117" s="593"/>
      <c r="JW2117" s="593"/>
      <c r="JX2117" s="593"/>
      <c r="JY2117" s="593"/>
      <c r="JZ2117" s="593"/>
      <c r="KA2117" s="593"/>
      <c r="KB2117" s="593"/>
      <c r="KC2117" s="593"/>
      <c r="KD2117" s="593"/>
      <c r="KE2117" s="593"/>
      <c r="KF2117" s="593"/>
      <c r="KG2117" s="593"/>
      <c r="KH2117" s="593"/>
      <c r="KI2117" s="593"/>
      <c r="KJ2117" s="593"/>
      <c r="KK2117" s="593"/>
      <c r="KL2117" s="593"/>
      <c r="KM2117" s="593"/>
      <c r="KN2117" s="593"/>
      <c r="KO2117" s="593"/>
      <c r="KP2117" s="593"/>
      <c r="KQ2117" s="593"/>
      <c r="KR2117" s="593"/>
      <c r="KS2117" s="593"/>
      <c r="KT2117" s="593"/>
      <c r="KU2117" s="593"/>
      <c r="KV2117" s="593"/>
      <c r="KW2117" s="593"/>
      <c r="KX2117" s="593"/>
      <c r="KY2117" s="593"/>
      <c r="KZ2117" s="593"/>
      <c r="LA2117" s="593"/>
      <c r="LB2117" s="593"/>
      <c r="LC2117" s="593"/>
      <c r="LD2117" s="593"/>
      <c r="LE2117" s="593"/>
      <c r="LF2117" s="593"/>
      <c r="LG2117" s="593"/>
      <c r="LH2117" s="593"/>
      <c r="LI2117" s="593"/>
      <c r="LJ2117" s="593"/>
      <c r="LK2117" s="593"/>
      <c r="LL2117" s="593"/>
      <c r="LM2117" s="593"/>
      <c r="LN2117" s="593"/>
      <c r="LO2117" s="593"/>
      <c r="LP2117" s="593"/>
      <c r="LQ2117" s="593"/>
      <c r="LR2117" s="593"/>
      <c r="LS2117" s="593"/>
      <c r="LT2117" s="593"/>
      <c r="LU2117" s="593"/>
      <c r="LV2117" s="593"/>
      <c r="LW2117" s="593"/>
      <c r="LX2117" s="593"/>
      <c r="LY2117" s="593"/>
      <c r="LZ2117" s="593"/>
      <c r="MA2117" s="593"/>
      <c r="MB2117" s="593"/>
      <c r="MC2117" s="593"/>
      <c r="MD2117" s="593"/>
      <c r="ME2117" s="593"/>
      <c r="MF2117" s="593"/>
      <c r="MG2117" s="593"/>
      <c r="MH2117" s="593"/>
      <c r="MI2117" s="593"/>
      <c r="MJ2117" s="593"/>
      <c r="MK2117" s="593"/>
      <c r="ML2117" s="593"/>
      <c r="MM2117" s="593"/>
      <c r="MN2117" s="593"/>
      <c r="MO2117" s="593"/>
      <c r="MP2117" s="593"/>
      <c r="MQ2117" s="593"/>
      <c r="MR2117" s="593"/>
      <c r="MS2117" s="593"/>
      <c r="MT2117" s="593"/>
      <c r="MU2117" s="593"/>
      <c r="MV2117" s="593"/>
      <c r="MW2117" s="593"/>
      <c r="MX2117" s="593"/>
      <c r="MY2117" s="593"/>
      <c r="MZ2117" s="593"/>
      <c r="NA2117" s="593"/>
      <c r="NB2117" s="593"/>
      <c r="NC2117" s="593"/>
      <c r="ND2117" s="593"/>
      <c r="NE2117" s="593"/>
      <c r="NF2117" s="593"/>
      <c r="NG2117" s="593"/>
      <c r="NH2117" s="593"/>
      <c r="NI2117" s="593"/>
      <c r="NJ2117" s="593"/>
      <c r="NK2117" s="593"/>
      <c r="NL2117" s="593"/>
      <c r="NM2117" s="593"/>
      <c r="NN2117" s="593"/>
      <c r="NO2117" s="593"/>
      <c r="NP2117" s="593"/>
      <c r="NQ2117" s="593"/>
      <c r="NR2117" s="593"/>
      <c r="NS2117" s="593"/>
      <c r="NT2117" s="593"/>
      <c r="NU2117" s="593"/>
      <c r="NV2117" s="593"/>
      <c r="NW2117" s="593"/>
      <c r="NX2117" s="593"/>
      <c r="NY2117" s="593"/>
      <c r="NZ2117" s="593"/>
      <c r="OA2117" s="593"/>
      <c r="OB2117" s="593"/>
      <c r="OC2117" s="593"/>
      <c r="OD2117" s="593"/>
      <c r="OE2117" s="593"/>
      <c r="OF2117" s="593"/>
      <c r="OG2117" s="593"/>
      <c r="OH2117" s="593"/>
      <c r="OI2117" s="593"/>
      <c r="OJ2117" s="593"/>
      <c r="OK2117" s="593"/>
      <c r="OL2117" s="593"/>
      <c r="OM2117" s="593"/>
      <c r="ON2117" s="593"/>
      <c r="OO2117" s="593"/>
      <c r="OP2117" s="593"/>
      <c r="OQ2117" s="593"/>
      <c r="OR2117" s="593"/>
      <c r="OS2117" s="593"/>
      <c r="OT2117" s="593"/>
      <c r="OU2117" s="593"/>
      <c r="OV2117" s="593"/>
      <c r="OW2117" s="593"/>
      <c r="OX2117" s="593"/>
      <c r="OY2117" s="593"/>
      <c r="OZ2117" s="593"/>
      <c r="PA2117" s="593"/>
      <c r="PB2117" s="593"/>
      <c r="PC2117" s="593"/>
      <c r="PD2117" s="593"/>
      <c r="PE2117" s="593"/>
      <c r="PF2117" s="593"/>
      <c r="PG2117" s="593"/>
      <c r="PH2117" s="593"/>
      <c r="PI2117" s="593"/>
      <c r="PJ2117" s="593"/>
      <c r="PK2117" s="593"/>
      <c r="PL2117" s="593"/>
      <c r="PM2117" s="593"/>
      <c r="PN2117" s="593"/>
      <c r="PO2117" s="593"/>
      <c r="PP2117" s="593"/>
      <c r="PQ2117" s="593"/>
      <c r="PR2117" s="593"/>
      <c r="PS2117" s="593"/>
      <c r="PT2117" s="593"/>
      <c r="PU2117" s="593"/>
      <c r="PV2117" s="593"/>
      <c r="PW2117" s="593"/>
      <c r="PX2117" s="593"/>
      <c r="PY2117" s="593"/>
      <c r="PZ2117" s="593"/>
      <c r="QA2117" s="593"/>
      <c r="QB2117" s="593"/>
      <c r="QC2117" s="593"/>
      <c r="QD2117" s="593"/>
      <c r="QE2117" s="593"/>
      <c r="QF2117" s="593"/>
      <c r="QG2117" s="593"/>
      <c r="QH2117" s="593"/>
      <c r="QI2117" s="593"/>
      <c r="QJ2117" s="593"/>
      <c r="QK2117" s="593"/>
      <c r="QL2117" s="593"/>
      <c r="QM2117" s="593"/>
      <c r="QN2117" s="593"/>
      <c r="QO2117" s="593"/>
      <c r="QP2117" s="593"/>
      <c r="QQ2117" s="593"/>
      <c r="QR2117" s="593"/>
      <c r="QS2117" s="593"/>
      <c r="QT2117" s="593"/>
      <c r="QU2117" s="593"/>
      <c r="QV2117" s="593"/>
      <c r="QW2117" s="593"/>
      <c r="QX2117" s="593"/>
      <c r="QY2117" s="593"/>
      <c r="QZ2117" s="593"/>
      <c r="RA2117" s="593"/>
      <c r="RB2117" s="593"/>
      <c r="RC2117" s="593"/>
      <c r="RD2117" s="593"/>
      <c r="RE2117" s="593"/>
      <c r="RF2117" s="593"/>
      <c r="RG2117" s="593"/>
      <c r="RH2117" s="593"/>
      <c r="RI2117" s="593"/>
      <c r="RJ2117" s="593"/>
      <c r="RK2117" s="593"/>
      <c r="RL2117" s="593"/>
      <c r="RM2117" s="593"/>
      <c r="RN2117" s="593"/>
      <c r="RO2117" s="593"/>
      <c r="RP2117" s="593"/>
      <c r="RQ2117" s="593"/>
      <c r="RR2117" s="593"/>
      <c r="RS2117" s="593"/>
      <c r="RT2117" s="593"/>
      <c r="RU2117" s="593"/>
      <c r="RV2117" s="593"/>
      <c r="RW2117" s="593"/>
      <c r="RX2117" s="593"/>
      <c r="RY2117" s="593"/>
      <c r="RZ2117" s="593"/>
      <c r="SA2117" s="593"/>
      <c r="SB2117" s="593"/>
      <c r="SC2117" s="593"/>
      <c r="SD2117" s="593"/>
      <c r="SE2117" s="593"/>
      <c r="SF2117" s="593"/>
      <c r="SG2117" s="593"/>
      <c r="SH2117" s="593"/>
      <c r="SI2117" s="593"/>
      <c r="SJ2117" s="593"/>
      <c r="SK2117" s="593"/>
      <c r="SL2117" s="593"/>
      <c r="SM2117" s="593"/>
      <c r="SN2117" s="593"/>
      <c r="SO2117" s="593"/>
      <c r="SP2117" s="593"/>
      <c r="SQ2117" s="593"/>
      <c r="SR2117" s="593"/>
      <c r="SS2117" s="593"/>
      <c r="ST2117" s="593"/>
      <c r="SU2117" s="593"/>
      <c r="SV2117" s="593"/>
      <c r="SW2117" s="593"/>
      <c r="SX2117" s="593"/>
      <c r="SY2117" s="593"/>
      <c r="SZ2117" s="593"/>
      <c r="TA2117" s="593"/>
      <c r="TB2117" s="593"/>
      <c r="TC2117" s="593"/>
      <c r="TD2117" s="593"/>
      <c r="TE2117" s="593"/>
      <c r="TF2117" s="593"/>
      <c r="TG2117" s="593"/>
      <c r="TH2117" s="593"/>
      <c r="TI2117" s="593"/>
      <c r="TJ2117" s="593"/>
      <c r="TK2117" s="593"/>
      <c r="TL2117" s="593"/>
      <c r="TM2117" s="593"/>
      <c r="TN2117" s="593"/>
      <c r="TO2117" s="593"/>
      <c r="TP2117" s="593"/>
      <c r="TQ2117" s="593"/>
      <c r="TR2117" s="593"/>
      <c r="TS2117" s="593"/>
      <c r="TT2117" s="593"/>
      <c r="TU2117" s="593"/>
      <c r="TV2117" s="593"/>
      <c r="TW2117" s="593"/>
      <c r="TX2117" s="593"/>
      <c r="TY2117" s="593"/>
      <c r="TZ2117" s="593"/>
      <c r="UA2117" s="593"/>
      <c r="UB2117" s="593"/>
      <c r="UC2117" s="593"/>
      <c r="UD2117" s="593"/>
      <c r="UE2117" s="593"/>
      <c r="UF2117" s="593"/>
      <c r="UG2117" s="593"/>
      <c r="UH2117" s="593"/>
      <c r="UI2117" s="593"/>
      <c r="UJ2117" s="593"/>
      <c r="UK2117" s="593"/>
      <c r="UL2117" s="593"/>
      <c r="UM2117" s="593"/>
      <c r="UN2117" s="593"/>
      <c r="UO2117" s="593"/>
      <c r="UP2117" s="593"/>
      <c r="UQ2117" s="593"/>
      <c r="UR2117" s="593"/>
      <c r="US2117" s="593"/>
      <c r="UT2117" s="593"/>
      <c r="UU2117" s="593"/>
      <c r="UV2117" s="593"/>
      <c r="UW2117" s="593"/>
      <c r="UX2117" s="593"/>
      <c r="UY2117" s="593"/>
      <c r="UZ2117" s="593"/>
      <c r="VA2117" s="593"/>
      <c r="VB2117" s="593"/>
      <c r="VC2117" s="593"/>
      <c r="VD2117" s="593"/>
      <c r="VE2117" s="593"/>
      <c r="VF2117" s="593"/>
      <c r="VG2117" s="593"/>
      <c r="VH2117" s="593"/>
      <c r="VI2117" s="593"/>
      <c r="VJ2117" s="593"/>
      <c r="VK2117" s="593"/>
      <c r="VL2117" s="593"/>
      <c r="VM2117" s="593"/>
      <c r="VN2117" s="593"/>
      <c r="VO2117" s="593"/>
      <c r="VP2117" s="593"/>
      <c r="VQ2117" s="593"/>
      <c r="VR2117" s="593"/>
      <c r="VS2117" s="593"/>
      <c r="VT2117" s="593"/>
      <c r="VU2117" s="593"/>
      <c r="VV2117" s="593"/>
      <c r="VW2117" s="593"/>
      <c r="VX2117" s="593"/>
      <c r="VY2117" s="593"/>
      <c r="VZ2117" s="593"/>
      <c r="WA2117" s="593"/>
      <c r="WB2117" s="593"/>
      <c r="WC2117" s="593"/>
      <c r="WD2117" s="593"/>
      <c r="WE2117" s="593"/>
      <c r="WF2117" s="593"/>
      <c r="WG2117" s="593"/>
      <c r="WH2117" s="593"/>
      <c r="WI2117" s="593"/>
      <c r="WJ2117" s="593"/>
      <c r="WK2117" s="593"/>
      <c r="WL2117" s="593"/>
      <c r="WM2117" s="593"/>
      <c r="WN2117" s="593"/>
      <c r="WO2117" s="593"/>
      <c r="WP2117" s="593"/>
      <c r="WQ2117" s="593"/>
      <c r="WR2117" s="593"/>
      <c r="WS2117" s="593"/>
      <c r="WT2117" s="593"/>
      <c r="WU2117" s="593"/>
      <c r="WV2117" s="593"/>
      <c r="WW2117" s="593"/>
      <c r="WX2117" s="593"/>
      <c r="WY2117" s="593"/>
      <c r="WZ2117" s="593"/>
      <c r="XA2117" s="593"/>
      <c r="XB2117" s="593"/>
      <c r="XC2117" s="593"/>
      <c r="XD2117" s="593"/>
      <c r="XE2117" s="593"/>
      <c r="XF2117" s="593"/>
      <c r="XG2117" s="593"/>
      <c r="XH2117" s="593"/>
      <c r="XI2117" s="593"/>
      <c r="XJ2117" s="593"/>
      <c r="XK2117" s="593"/>
      <c r="XL2117" s="593"/>
      <c r="XM2117" s="593"/>
      <c r="XN2117" s="593"/>
      <c r="XO2117" s="593"/>
      <c r="XP2117" s="593"/>
      <c r="XQ2117" s="593"/>
      <c r="XR2117" s="593"/>
      <c r="XS2117" s="593"/>
      <c r="XT2117" s="593"/>
      <c r="XU2117" s="593"/>
      <c r="XV2117" s="593"/>
      <c r="XW2117" s="593"/>
      <c r="XX2117" s="593"/>
      <c r="XY2117" s="593"/>
      <c r="XZ2117" s="593"/>
      <c r="YA2117" s="593"/>
      <c r="YB2117" s="593"/>
      <c r="YC2117" s="593"/>
      <c r="YD2117" s="593"/>
      <c r="YE2117" s="593"/>
      <c r="YF2117" s="593"/>
      <c r="YG2117" s="593"/>
      <c r="YH2117" s="593"/>
      <c r="YI2117" s="593"/>
      <c r="YJ2117" s="593"/>
      <c r="YK2117" s="593"/>
      <c r="YL2117" s="593"/>
      <c r="YM2117" s="593"/>
      <c r="YN2117" s="593"/>
      <c r="YO2117" s="593"/>
      <c r="YP2117" s="593"/>
      <c r="YQ2117" s="593"/>
      <c r="YR2117" s="593"/>
      <c r="YS2117" s="593"/>
      <c r="YT2117" s="593"/>
      <c r="YU2117" s="593"/>
      <c r="YV2117" s="593"/>
      <c r="YW2117" s="593"/>
      <c r="YX2117" s="593"/>
      <c r="YY2117" s="593"/>
      <c r="YZ2117" s="593"/>
      <c r="ZA2117" s="593"/>
      <c r="ZB2117" s="593"/>
      <c r="ZC2117" s="593"/>
      <c r="ZD2117" s="593"/>
      <c r="ZE2117" s="593"/>
      <c r="ZF2117" s="593"/>
      <c r="ZG2117" s="593"/>
      <c r="ZH2117" s="593"/>
      <c r="ZI2117" s="593"/>
      <c r="ZJ2117" s="593"/>
      <c r="ZK2117" s="593"/>
      <c r="ZL2117" s="593"/>
      <c r="ZM2117" s="593"/>
      <c r="ZN2117" s="593"/>
      <c r="ZO2117" s="593"/>
      <c r="ZP2117" s="593"/>
      <c r="ZQ2117" s="593"/>
      <c r="ZR2117" s="593"/>
      <c r="ZS2117" s="593"/>
      <c r="ZT2117" s="593"/>
      <c r="ZU2117" s="593"/>
      <c r="ZV2117" s="593"/>
      <c r="ZW2117" s="593"/>
      <c r="ZX2117" s="593"/>
      <c r="ZY2117" s="593"/>
      <c r="ZZ2117" s="593"/>
      <c r="AAA2117" s="593"/>
      <c r="AAB2117" s="593"/>
      <c r="AAC2117" s="593"/>
      <c r="AAD2117" s="593"/>
      <c r="AAE2117" s="593"/>
      <c r="AAF2117" s="593"/>
      <c r="AAG2117" s="593"/>
      <c r="AAH2117" s="593"/>
      <c r="AAI2117" s="593"/>
      <c r="AAJ2117" s="593"/>
      <c r="AAK2117" s="593"/>
      <c r="AAL2117" s="593"/>
      <c r="AAM2117" s="593"/>
      <c r="AAN2117" s="593"/>
      <c r="AAO2117" s="593"/>
      <c r="AAP2117" s="593"/>
      <c r="AAQ2117" s="593"/>
      <c r="AAR2117" s="593"/>
      <c r="AAS2117" s="593"/>
      <c r="AAT2117" s="593"/>
      <c r="AAU2117" s="593"/>
      <c r="AAV2117" s="593"/>
      <c r="AAW2117" s="593"/>
      <c r="AAX2117" s="593"/>
      <c r="AAY2117" s="593"/>
      <c r="AAZ2117" s="593"/>
      <c r="ABA2117" s="593"/>
      <c r="ABB2117" s="593"/>
      <c r="ABC2117" s="593"/>
      <c r="ABD2117" s="593"/>
      <c r="ABE2117" s="593"/>
      <c r="ABF2117" s="593"/>
      <c r="ABG2117" s="593"/>
      <c r="ABH2117" s="593"/>
      <c r="ABI2117" s="593"/>
      <c r="ABJ2117" s="593"/>
      <c r="ABK2117" s="593"/>
      <c r="ABL2117" s="593"/>
      <c r="ABM2117" s="593"/>
      <c r="ABN2117" s="593"/>
      <c r="ABO2117" s="593"/>
      <c r="ABP2117" s="593"/>
      <c r="ABQ2117" s="593"/>
      <c r="ABR2117" s="593"/>
      <c r="ABS2117" s="593"/>
      <c r="ABT2117" s="593"/>
      <c r="ABU2117" s="593"/>
      <c r="ABV2117" s="593"/>
      <c r="ABW2117" s="593"/>
      <c r="ABX2117" s="593"/>
      <c r="ABY2117" s="593"/>
      <c r="ABZ2117" s="593"/>
      <c r="ACA2117" s="593"/>
      <c r="ACB2117" s="593"/>
      <c r="ACC2117" s="593"/>
      <c r="ACD2117" s="593"/>
      <c r="ACE2117" s="593"/>
      <c r="ACF2117" s="593"/>
      <c r="ACG2117" s="593"/>
      <c r="ACH2117" s="593"/>
      <c r="ACI2117" s="593"/>
      <c r="ACJ2117" s="593"/>
      <c r="ACK2117" s="593"/>
      <c r="ACL2117" s="593"/>
      <c r="ACM2117" s="593"/>
      <c r="ACN2117" s="593"/>
      <c r="ACO2117" s="593"/>
      <c r="ACP2117" s="593"/>
      <c r="ACQ2117" s="593"/>
      <c r="ACR2117" s="593"/>
      <c r="ACS2117" s="593"/>
      <c r="ACT2117" s="593"/>
      <c r="ACU2117" s="593"/>
      <c r="ACV2117" s="593"/>
      <c r="ACW2117" s="593"/>
      <c r="ACX2117" s="593"/>
      <c r="ACY2117" s="593"/>
      <c r="ACZ2117" s="593"/>
      <c r="ADA2117" s="593"/>
      <c r="ADB2117" s="593"/>
      <c r="ADC2117" s="593"/>
      <c r="ADD2117" s="593"/>
      <c r="ADE2117" s="593"/>
      <c r="ADF2117" s="593"/>
      <c r="ADG2117" s="593"/>
      <c r="ADH2117" s="593"/>
      <c r="ADI2117" s="593"/>
      <c r="ADJ2117" s="593"/>
      <c r="ADK2117" s="593"/>
      <c r="ADL2117" s="593"/>
      <c r="ADM2117" s="593"/>
      <c r="ADN2117" s="593"/>
      <c r="ADO2117" s="593"/>
      <c r="ADP2117" s="593"/>
      <c r="ADQ2117" s="593"/>
      <c r="ADR2117" s="593"/>
      <c r="ADS2117" s="593"/>
      <c r="ADT2117" s="593"/>
      <c r="ADU2117" s="593"/>
      <c r="ADV2117" s="593"/>
      <c r="ADW2117" s="593"/>
      <c r="ADX2117" s="593"/>
      <c r="ADY2117" s="593"/>
      <c r="ADZ2117" s="593"/>
      <c r="AEA2117" s="593"/>
      <c r="AEB2117" s="593"/>
      <c r="AEC2117" s="593"/>
      <c r="AED2117" s="593"/>
      <c r="AEE2117" s="593"/>
      <c r="AEF2117" s="593"/>
      <c r="AEG2117" s="593"/>
      <c r="AEH2117" s="593"/>
      <c r="AEI2117" s="593"/>
      <c r="AEJ2117" s="593"/>
      <c r="AEK2117" s="593"/>
      <c r="AEL2117" s="593"/>
      <c r="AEM2117" s="593"/>
      <c r="AEN2117" s="593"/>
      <c r="AEO2117" s="593"/>
      <c r="AEP2117" s="593"/>
      <c r="AEQ2117" s="593"/>
      <c r="AER2117" s="593"/>
      <c r="AES2117" s="593"/>
      <c r="AET2117" s="593"/>
      <c r="AEU2117" s="593"/>
      <c r="AEV2117" s="593"/>
      <c r="AEW2117" s="593"/>
      <c r="AEX2117" s="593"/>
      <c r="AEY2117" s="593"/>
      <c r="AEZ2117" s="593"/>
      <c r="AFA2117" s="593"/>
      <c r="AFB2117" s="593"/>
      <c r="AFC2117" s="593"/>
      <c r="AFD2117" s="593"/>
      <c r="AFE2117" s="593"/>
      <c r="AFF2117" s="593"/>
      <c r="AFG2117" s="593"/>
      <c r="AFH2117" s="593"/>
      <c r="AFI2117" s="593"/>
      <c r="AFJ2117" s="593"/>
      <c r="AFK2117" s="593"/>
      <c r="AFL2117" s="593"/>
      <c r="AFM2117" s="593"/>
      <c r="AFN2117" s="593"/>
      <c r="AFO2117" s="593"/>
      <c r="AFP2117" s="593"/>
      <c r="AFQ2117" s="593"/>
      <c r="AFR2117" s="593"/>
      <c r="AFS2117" s="593"/>
      <c r="AFT2117" s="593"/>
      <c r="AFU2117" s="593"/>
      <c r="AFV2117" s="593"/>
      <c r="AFW2117" s="593"/>
      <c r="AFX2117" s="593"/>
      <c r="AFY2117" s="593"/>
      <c r="AFZ2117" s="593"/>
      <c r="AGA2117" s="593"/>
      <c r="AGB2117" s="593"/>
      <c r="AGC2117" s="593"/>
      <c r="AGD2117" s="593"/>
      <c r="AGE2117" s="593"/>
      <c r="AGF2117" s="593"/>
      <c r="AGG2117" s="593"/>
      <c r="AGH2117" s="593"/>
      <c r="AGI2117" s="593"/>
      <c r="AGJ2117" s="593"/>
      <c r="AGK2117" s="593"/>
      <c r="AGL2117" s="593"/>
      <c r="AGM2117" s="593"/>
      <c r="AGN2117" s="593"/>
      <c r="AGO2117" s="593"/>
      <c r="AGP2117" s="593"/>
      <c r="AGQ2117" s="593"/>
      <c r="AGR2117" s="593"/>
      <c r="AGS2117" s="593"/>
      <c r="AGT2117" s="593"/>
      <c r="AGU2117" s="593"/>
      <c r="AGV2117" s="593"/>
      <c r="AGW2117" s="593"/>
      <c r="AGX2117" s="593"/>
      <c r="AGY2117" s="593"/>
      <c r="AGZ2117" s="593"/>
      <c r="AHA2117" s="593"/>
      <c r="AHB2117" s="593"/>
      <c r="AHC2117" s="593"/>
      <c r="AHD2117" s="593"/>
      <c r="AHE2117" s="593"/>
      <c r="AHF2117" s="593"/>
      <c r="AHG2117" s="593"/>
      <c r="AHH2117" s="593"/>
      <c r="AHI2117" s="593"/>
      <c r="AHJ2117" s="593"/>
      <c r="AHK2117" s="593"/>
      <c r="AHL2117" s="593"/>
      <c r="AHM2117" s="593"/>
      <c r="AHN2117" s="593"/>
      <c r="AHO2117" s="593"/>
      <c r="AHP2117" s="593"/>
      <c r="AHQ2117" s="593"/>
      <c r="AHR2117" s="593"/>
      <c r="AHS2117" s="593"/>
      <c r="AHT2117" s="593"/>
      <c r="AHU2117" s="593"/>
      <c r="AHV2117" s="593"/>
      <c r="AHW2117" s="593"/>
      <c r="AHX2117" s="593"/>
      <c r="AHY2117" s="593"/>
      <c r="AHZ2117" s="593"/>
      <c r="AIA2117" s="593"/>
      <c r="AIB2117" s="593"/>
      <c r="AIC2117" s="593"/>
      <c r="AID2117" s="593"/>
      <c r="AIE2117" s="593"/>
      <c r="AIF2117" s="593"/>
      <c r="AIG2117" s="593"/>
      <c r="AIH2117" s="593"/>
      <c r="AII2117" s="593"/>
      <c r="AIJ2117" s="593"/>
      <c r="AIK2117" s="593"/>
      <c r="AIL2117" s="593"/>
      <c r="AIM2117" s="593"/>
      <c r="AIN2117" s="593"/>
      <c r="AIO2117" s="593"/>
      <c r="AIP2117" s="593"/>
      <c r="AIQ2117" s="593"/>
      <c r="AIR2117" s="593"/>
      <c r="AIS2117" s="593"/>
      <c r="AIT2117" s="593"/>
      <c r="AIU2117" s="593"/>
      <c r="AIV2117" s="593"/>
      <c r="AIW2117" s="593"/>
      <c r="AIX2117" s="593"/>
      <c r="AIY2117" s="593"/>
      <c r="AIZ2117" s="593"/>
      <c r="AJA2117" s="593"/>
      <c r="AJB2117" s="593"/>
      <c r="AJC2117" s="593"/>
      <c r="AJD2117" s="593"/>
      <c r="AJE2117" s="593"/>
      <c r="AJF2117" s="593"/>
      <c r="AJG2117" s="593"/>
      <c r="AJH2117" s="593"/>
      <c r="AJI2117" s="593"/>
      <c r="AJJ2117" s="593"/>
      <c r="AJK2117" s="593"/>
      <c r="AJL2117" s="593"/>
      <c r="AJM2117" s="593"/>
      <c r="AJN2117" s="593"/>
      <c r="AJO2117" s="593"/>
      <c r="AJP2117" s="593"/>
      <c r="AJQ2117" s="593"/>
      <c r="AJR2117" s="593"/>
      <c r="AJS2117" s="593"/>
      <c r="AJT2117" s="593"/>
      <c r="AJU2117" s="593"/>
      <c r="AJV2117" s="593"/>
      <c r="AJW2117" s="593"/>
      <c r="AJX2117" s="593"/>
      <c r="AJY2117" s="593"/>
      <c r="AJZ2117" s="593"/>
      <c r="AKA2117" s="593"/>
      <c r="AKB2117" s="593"/>
      <c r="AKC2117" s="593"/>
      <c r="AKD2117" s="593"/>
      <c r="AKE2117" s="593"/>
      <c r="AKF2117" s="593"/>
      <c r="AKG2117" s="593"/>
      <c r="AKH2117" s="593"/>
      <c r="AKI2117" s="593"/>
      <c r="AKJ2117" s="593"/>
      <c r="AKK2117" s="593"/>
      <c r="AKL2117" s="593"/>
      <c r="AKM2117" s="593"/>
      <c r="AKN2117" s="593"/>
      <c r="AKO2117" s="593"/>
      <c r="AKP2117" s="593"/>
      <c r="AKQ2117" s="593"/>
      <c r="AKR2117" s="593"/>
      <c r="AKS2117" s="593"/>
      <c r="AKT2117" s="593"/>
      <c r="AKU2117" s="593"/>
      <c r="AKV2117" s="593"/>
      <c r="AKW2117" s="593"/>
      <c r="AKX2117" s="593"/>
      <c r="AKY2117" s="593"/>
      <c r="AKZ2117" s="593"/>
      <c r="ALA2117" s="593"/>
      <c r="ALB2117" s="593"/>
      <c r="ALC2117" s="593"/>
      <c r="ALD2117" s="593"/>
      <c r="ALE2117" s="593"/>
      <c r="ALF2117" s="593"/>
      <c r="ALG2117" s="593"/>
      <c r="ALH2117" s="593"/>
      <c r="ALI2117" s="593"/>
      <c r="ALJ2117" s="593"/>
      <c r="ALK2117" s="593"/>
      <c r="ALL2117" s="593"/>
      <c r="ALM2117" s="593"/>
      <c r="ALN2117" s="593"/>
      <c r="ALO2117" s="593"/>
      <c r="ALP2117" s="593"/>
      <c r="ALQ2117" s="593"/>
      <c r="ALR2117" s="593"/>
      <c r="ALS2117" s="593"/>
      <c r="ALT2117" s="593"/>
      <c r="ALU2117" s="593"/>
      <c r="ALV2117" s="593"/>
      <c r="ALW2117" s="593"/>
      <c r="ALX2117" s="593"/>
      <c r="ALY2117" s="593"/>
      <c r="ALZ2117" s="593"/>
      <c r="AMA2117" s="593"/>
      <c r="AMB2117" s="593"/>
      <c r="AMC2117" s="593"/>
      <c r="AMD2117" s="593"/>
      <c r="AME2117" s="593"/>
      <c r="AMF2117" s="593"/>
      <c r="AMG2117" s="593"/>
      <c r="AMH2117" s="593"/>
      <c r="AMI2117" s="593"/>
      <c r="AMJ2117" s="593"/>
      <c r="AMK2117" s="593"/>
      <c r="AML2117" s="593"/>
      <c r="AMM2117" s="593"/>
      <c r="AMN2117" s="593"/>
      <c r="AMO2117" s="593"/>
      <c r="AMP2117" s="593"/>
      <c r="AMQ2117" s="593"/>
      <c r="AMR2117" s="593"/>
      <c r="AMS2117" s="593"/>
      <c r="AMT2117" s="593"/>
      <c r="AMU2117" s="593"/>
      <c r="AMV2117" s="593"/>
      <c r="AMW2117" s="593"/>
      <c r="AMX2117" s="593"/>
      <c r="AMY2117" s="593"/>
      <c r="AMZ2117" s="593"/>
      <c r="ANA2117" s="593"/>
      <c r="ANB2117" s="593"/>
      <c r="ANC2117" s="593"/>
      <c r="AND2117" s="593"/>
      <c r="ANE2117" s="593"/>
      <c r="ANF2117" s="593"/>
      <c r="ANG2117" s="593"/>
      <c r="ANH2117" s="593"/>
      <c r="ANI2117" s="593"/>
      <c r="ANJ2117" s="593"/>
      <c r="ANK2117" s="593"/>
      <c r="ANL2117" s="593"/>
      <c r="ANM2117" s="593"/>
      <c r="ANN2117" s="593"/>
      <c r="ANO2117" s="593"/>
      <c r="ANP2117" s="593"/>
      <c r="ANQ2117" s="593"/>
      <c r="ANR2117" s="593"/>
      <c r="ANS2117" s="593"/>
      <c r="ANT2117" s="593"/>
      <c r="ANU2117" s="593"/>
      <c r="ANV2117" s="593"/>
      <c r="ANW2117" s="593"/>
      <c r="ANX2117" s="593"/>
      <c r="ANY2117" s="593"/>
      <c r="ANZ2117" s="593"/>
      <c r="AOA2117" s="593"/>
      <c r="AOB2117" s="593"/>
      <c r="AOC2117" s="593"/>
      <c r="AOD2117" s="593"/>
      <c r="AOE2117" s="593"/>
      <c r="AOF2117" s="593"/>
      <c r="AOG2117" s="593"/>
      <c r="AOH2117" s="593"/>
      <c r="AOI2117" s="593"/>
      <c r="AOJ2117" s="593"/>
      <c r="AOK2117" s="593"/>
      <c r="AOL2117" s="593"/>
      <c r="AOM2117" s="593"/>
      <c r="AON2117" s="593"/>
      <c r="AOO2117" s="593"/>
      <c r="AOP2117" s="593"/>
      <c r="AOQ2117" s="593"/>
      <c r="AOR2117" s="593"/>
      <c r="AOS2117" s="593"/>
      <c r="AOT2117" s="593"/>
      <c r="AOU2117" s="593"/>
      <c r="AOV2117" s="593"/>
      <c r="AOW2117" s="593"/>
      <c r="AOX2117" s="593"/>
      <c r="AOY2117" s="593"/>
      <c r="AOZ2117" s="593"/>
      <c r="APA2117" s="593"/>
      <c r="APB2117" s="593"/>
      <c r="APC2117" s="593"/>
      <c r="APD2117" s="593"/>
      <c r="APE2117" s="593"/>
      <c r="APF2117" s="593"/>
      <c r="APG2117" s="593"/>
      <c r="APH2117" s="593"/>
      <c r="API2117" s="593"/>
      <c r="APJ2117" s="593"/>
      <c r="APK2117" s="593"/>
      <c r="APL2117" s="593"/>
      <c r="APM2117" s="593"/>
      <c r="APN2117" s="593"/>
      <c r="APO2117" s="593"/>
      <c r="APP2117" s="593"/>
      <c r="APQ2117" s="593"/>
      <c r="APR2117" s="593"/>
      <c r="APS2117" s="593"/>
      <c r="APT2117" s="593"/>
      <c r="APU2117" s="593"/>
      <c r="APV2117" s="593"/>
      <c r="APW2117" s="593"/>
      <c r="APX2117" s="593"/>
      <c r="APY2117" s="593"/>
      <c r="APZ2117" s="593"/>
      <c r="AQA2117" s="593"/>
      <c r="AQB2117" s="593"/>
      <c r="AQC2117" s="593"/>
      <c r="AQD2117" s="593"/>
      <c r="AQE2117" s="593"/>
      <c r="AQF2117" s="593"/>
      <c r="AQG2117" s="593"/>
      <c r="AQH2117" s="593"/>
      <c r="AQI2117" s="593"/>
      <c r="AQJ2117" s="593"/>
      <c r="AQK2117" s="593"/>
      <c r="AQL2117" s="593"/>
      <c r="AQM2117" s="593"/>
      <c r="AQN2117" s="593"/>
      <c r="AQO2117" s="593"/>
      <c r="AQP2117" s="593"/>
      <c r="AQQ2117" s="593"/>
      <c r="AQR2117" s="593"/>
      <c r="AQS2117" s="593"/>
      <c r="AQT2117" s="593"/>
      <c r="AQU2117" s="593"/>
      <c r="AQV2117" s="593"/>
      <c r="AQW2117" s="593"/>
      <c r="AQX2117" s="593"/>
      <c r="AQY2117" s="593"/>
      <c r="AQZ2117" s="593"/>
      <c r="ARA2117" s="593"/>
      <c r="ARB2117" s="593"/>
      <c r="ARC2117" s="593"/>
      <c r="ARD2117" s="593"/>
      <c r="ARE2117" s="593"/>
      <c r="ARF2117" s="593"/>
      <c r="ARG2117" s="593"/>
      <c r="ARH2117" s="593"/>
      <c r="ARI2117" s="593"/>
      <c r="ARJ2117" s="593"/>
      <c r="ARK2117" s="593"/>
      <c r="ARL2117" s="593"/>
      <c r="ARM2117" s="593"/>
      <c r="ARN2117" s="593"/>
      <c r="ARO2117" s="593"/>
      <c r="ARP2117" s="593"/>
      <c r="ARQ2117" s="593"/>
      <c r="ARR2117" s="593"/>
      <c r="ARS2117" s="593"/>
      <c r="ART2117" s="593"/>
      <c r="ARU2117" s="593"/>
      <c r="ARV2117" s="593"/>
      <c r="ARW2117" s="593"/>
      <c r="ARX2117" s="593"/>
      <c r="ARY2117" s="593"/>
      <c r="ARZ2117" s="593"/>
      <c r="ASA2117" s="593"/>
      <c r="ASB2117" s="593"/>
      <c r="ASC2117" s="593"/>
      <c r="ASD2117" s="593"/>
      <c r="ASE2117" s="593"/>
      <c r="ASF2117" s="593"/>
      <c r="ASG2117" s="593"/>
      <c r="ASH2117" s="593"/>
      <c r="ASI2117" s="593"/>
      <c r="ASJ2117" s="593"/>
      <c r="ASK2117" s="593"/>
      <c r="ASL2117" s="593"/>
      <c r="ASM2117" s="593"/>
      <c r="ASN2117" s="593"/>
      <c r="ASO2117" s="593"/>
      <c r="ASP2117" s="593"/>
      <c r="ASQ2117" s="593"/>
      <c r="ASR2117" s="593"/>
      <c r="ASS2117" s="593"/>
      <c r="AST2117" s="593"/>
      <c r="ASU2117" s="593"/>
      <c r="ASV2117" s="593"/>
      <c r="ASW2117" s="593"/>
      <c r="ASX2117" s="593"/>
      <c r="ASY2117" s="593"/>
      <c r="ASZ2117" s="593"/>
      <c r="ATA2117" s="593"/>
      <c r="ATB2117" s="593"/>
      <c r="ATC2117" s="593"/>
      <c r="ATD2117" s="593"/>
      <c r="ATE2117" s="593"/>
      <c r="ATF2117" s="593"/>
      <c r="ATG2117" s="593"/>
      <c r="ATH2117" s="593"/>
      <c r="ATI2117" s="593"/>
      <c r="ATJ2117" s="593"/>
      <c r="ATK2117" s="593"/>
      <c r="ATL2117" s="593"/>
      <c r="ATM2117" s="593"/>
      <c r="ATN2117" s="593"/>
      <c r="ATO2117" s="593"/>
      <c r="ATP2117" s="593"/>
      <c r="ATQ2117" s="593"/>
      <c r="ATR2117" s="593"/>
      <c r="ATS2117" s="593"/>
      <c r="ATT2117" s="593"/>
      <c r="ATU2117" s="593"/>
      <c r="ATV2117" s="593"/>
      <c r="ATW2117" s="593"/>
      <c r="ATX2117" s="593"/>
      <c r="ATY2117" s="593"/>
      <c r="ATZ2117" s="593"/>
      <c r="AUA2117" s="593"/>
      <c r="AUB2117" s="593"/>
      <c r="AUC2117" s="593"/>
      <c r="AUD2117" s="593"/>
      <c r="AUE2117" s="593"/>
      <c r="AUF2117" s="593"/>
      <c r="AUG2117" s="593"/>
      <c r="AUH2117" s="593"/>
      <c r="AUI2117" s="593"/>
      <c r="AUJ2117" s="593"/>
      <c r="AUK2117" s="593"/>
      <c r="AUL2117" s="593"/>
      <c r="AUM2117" s="593"/>
      <c r="AUN2117" s="593"/>
      <c r="AUO2117" s="593"/>
      <c r="AUP2117" s="593"/>
      <c r="AUQ2117" s="593"/>
      <c r="AUR2117" s="593"/>
      <c r="AUS2117" s="593"/>
      <c r="AUT2117" s="593"/>
      <c r="AUU2117" s="593"/>
      <c r="AUV2117" s="593"/>
      <c r="AUW2117" s="593"/>
      <c r="AUX2117" s="593"/>
      <c r="AUY2117" s="593"/>
      <c r="AUZ2117" s="593"/>
      <c r="AVA2117" s="593"/>
      <c r="AVB2117" s="593"/>
      <c r="AVC2117" s="593"/>
      <c r="AVD2117" s="593"/>
      <c r="AVE2117" s="593"/>
      <c r="AVF2117" s="593"/>
      <c r="AVG2117" s="593"/>
      <c r="AVH2117" s="593"/>
      <c r="AVI2117" s="593"/>
      <c r="AVJ2117" s="593"/>
      <c r="AVK2117" s="593"/>
    </row>
    <row r="2118" spans="1:1259">
      <c r="A2118" s="697"/>
      <c r="B2118" s="558"/>
      <c r="C2118" s="558"/>
      <c r="D2118" s="676" t="s">
        <v>1067</v>
      </c>
      <c r="E2118" s="524" t="s">
        <v>1177</v>
      </c>
      <c r="F2118" s="665" t="s">
        <v>1152</v>
      </c>
      <c r="G2118" s="676">
        <v>2022</v>
      </c>
      <c r="H2118" s="676">
        <v>6</v>
      </c>
      <c r="I2118" s="687"/>
      <c r="J2118" s="677"/>
      <c r="K2118" s="676" t="s">
        <v>1546</v>
      </c>
      <c r="L2118" s="677" t="s">
        <v>1537</v>
      </c>
      <c r="M2118" s="677">
        <v>44481</v>
      </c>
      <c r="N2118" s="677">
        <v>44718</v>
      </c>
      <c r="O2118" s="677"/>
      <c r="P2118" s="677"/>
      <c r="Q2118" s="677"/>
      <c r="R2118" s="677"/>
      <c r="S2118" s="676" t="s">
        <v>1401</v>
      </c>
      <c r="T2118" s="676">
        <v>72</v>
      </c>
      <c r="U2118" s="676" t="s">
        <v>1113</v>
      </c>
      <c r="V2118" s="676" t="s">
        <v>1114</v>
      </c>
      <c r="W2118" s="678">
        <v>485</v>
      </c>
      <c r="X2118" s="551">
        <v>5310</v>
      </c>
      <c r="Y2118" s="693">
        <v>2575350</v>
      </c>
      <c r="Z2118" s="667">
        <v>0.39500000000000002</v>
      </c>
      <c r="AA2118" s="682">
        <f>Y2118*Z2118</f>
        <v>1017263.25</v>
      </c>
      <c r="AB2118" s="521"/>
      <c r="AC2118" s="668">
        <v>0</v>
      </c>
      <c r="AD2118" s="676"/>
      <c r="AE2118" s="669"/>
      <c r="AF2118" s="695">
        <f>AA2118+AD2118+AE2118</f>
        <v>1017263.25</v>
      </c>
      <c r="AG2118" s="665" t="s">
        <v>47</v>
      </c>
      <c r="AH2118" s="641">
        <v>10</v>
      </c>
      <c r="AI2118" s="676">
        <v>45</v>
      </c>
      <c r="AJ2118" s="665" t="s">
        <v>1547</v>
      </c>
      <c r="AK2118" s="676" t="s">
        <v>1163</v>
      </c>
      <c r="AL2118" s="696">
        <v>28456</v>
      </c>
      <c r="AM2118" s="665" t="s">
        <v>52</v>
      </c>
      <c r="AN2118" s="665" t="s">
        <v>1113</v>
      </c>
      <c r="AO2118" s="665"/>
      <c r="AP2118" s="676" t="s">
        <v>1113</v>
      </c>
      <c r="AQ2118" s="676"/>
      <c r="AR2118" s="676"/>
      <c r="AS2118" s="523"/>
      <c r="AT2118" s="523"/>
      <c r="AU2118" s="523"/>
      <c r="AV2118" s="674"/>
      <c r="AW2118" s="673" t="str">
        <f>U2118</f>
        <v>TBD</v>
      </c>
      <c r="AX2118" s="673" cm="1">
        <f t="array" ref="AX2118">SUM(MID(0&amp;AW2118,LARGE(INDEX(ISNUMBER(--MID(AW2118,ROW($1:$8),1))*ROW($1:$8),),ROW($1:$8))+1,1)*10^ROW($1:$8)/10)</f>
        <v>0</v>
      </c>
      <c r="AY2118" s="673" t="e">
        <f>VLOOKUP($AX2118,'Item Master Data'!$A:$F,3,FALSE)</f>
        <v>#N/A</v>
      </c>
      <c r="AZ2118" s="673" t="e">
        <f>VLOOKUP($AX2118,'Item Master Data'!$A:$F,6,FALSE)</f>
        <v>#N/A</v>
      </c>
      <c r="BA2118" s="673" t="e">
        <f>X2118/BB2118</f>
        <v>#N/A</v>
      </c>
      <c r="BB2118" s="673" t="e">
        <f>VLOOKUP(AX2118,'Item Master Data'!$A:$G,7,FALSE)</f>
        <v>#N/A</v>
      </c>
      <c r="BC2118" s="673"/>
      <c r="BD2118" s="673" t="e">
        <f>W2118-AZ2118</f>
        <v>#N/A</v>
      </c>
      <c r="BE2118" s="593"/>
      <c r="BF2118" s="593"/>
      <c r="BG2118" s="593"/>
      <c r="BH2118" s="593"/>
      <c r="BI2118" s="593"/>
      <c r="BJ2118" s="593"/>
      <c r="BK2118" s="593"/>
      <c r="BL2118" s="593"/>
      <c r="BM2118" s="593"/>
      <c r="BN2118" s="593"/>
      <c r="BO2118" s="593"/>
      <c r="BP2118" s="593"/>
      <c r="BQ2118" s="593"/>
      <c r="BR2118" s="593"/>
      <c r="BS2118" s="593"/>
      <c r="BT2118" s="593"/>
      <c r="BU2118" s="593"/>
      <c r="BV2118" s="593"/>
      <c r="BW2118" s="593"/>
      <c r="BX2118" s="593"/>
      <c r="BY2118" s="593"/>
      <c r="BZ2118" s="593"/>
      <c r="CA2118" s="593"/>
      <c r="CB2118" s="593"/>
      <c r="CC2118" s="593"/>
      <c r="CD2118" s="593"/>
      <c r="CE2118" s="593"/>
      <c r="CF2118" s="593"/>
      <c r="CG2118" s="593"/>
      <c r="CH2118" s="593"/>
      <c r="CI2118" s="593"/>
      <c r="CJ2118" s="593"/>
      <c r="CK2118" s="593"/>
      <c r="CL2118" s="593"/>
      <c r="CM2118" s="593"/>
      <c r="CN2118" s="593"/>
      <c r="CO2118" s="593"/>
      <c r="CP2118" s="593"/>
      <c r="CQ2118" s="593"/>
      <c r="CR2118" s="593"/>
      <c r="CS2118" s="593"/>
      <c r="CT2118" s="593"/>
      <c r="CU2118" s="593"/>
      <c r="CV2118" s="593"/>
      <c r="CW2118" s="593"/>
      <c r="CX2118" s="593"/>
      <c r="CY2118" s="593"/>
      <c r="CZ2118" s="593"/>
      <c r="DA2118" s="593"/>
      <c r="DB2118" s="593"/>
      <c r="DC2118" s="593"/>
      <c r="DD2118" s="593"/>
      <c r="DE2118" s="593"/>
      <c r="DF2118" s="593"/>
      <c r="DG2118" s="593"/>
      <c r="DH2118" s="593"/>
      <c r="DI2118" s="593"/>
      <c r="DJ2118" s="593"/>
      <c r="DK2118" s="593"/>
      <c r="DL2118" s="593"/>
      <c r="DM2118" s="593"/>
      <c r="DN2118" s="593"/>
      <c r="DO2118" s="593"/>
      <c r="DP2118" s="593"/>
      <c r="DQ2118" s="593"/>
      <c r="DR2118" s="593"/>
      <c r="DS2118" s="593"/>
      <c r="DT2118" s="593"/>
      <c r="DU2118" s="593"/>
      <c r="DV2118" s="593"/>
      <c r="DW2118" s="593"/>
      <c r="DX2118" s="593"/>
      <c r="DY2118" s="593"/>
      <c r="DZ2118" s="593"/>
      <c r="EA2118" s="593"/>
      <c r="EB2118" s="593"/>
      <c r="EC2118" s="593"/>
      <c r="ED2118" s="593"/>
      <c r="EE2118" s="593"/>
      <c r="EF2118" s="593"/>
      <c r="EG2118" s="593"/>
      <c r="EH2118" s="593"/>
      <c r="EI2118" s="593"/>
      <c r="EJ2118" s="593"/>
      <c r="EK2118" s="593"/>
      <c r="EL2118" s="593"/>
      <c r="EM2118" s="593"/>
      <c r="EN2118" s="593"/>
      <c r="EO2118" s="593"/>
      <c r="EP2118" s="593"/>
      <c r="EQ2118" s="593"/>
      <c r="ER2118" s="593"/>
      <c r="ES2118" s="593"/>
      <c r="ET2118" s="593"/>
      <c r="EU2118" s="593"/>
      <c r="EV2118" s="593"/>
      <c r="EW2118" s="593"/>
      <c r="EX2118" s="593"/>
      <c r="EY2118" s="593"/>
      <c r="EZ2118" s="593"/>
      <c r="FA2118" s="593"/>
      <c r="FB2118" s="593"/>
      <c r="FC2118" s="593"/>
      <c r="FD2118" s="593"/>
      <c r="FE2118" s="593"/>
      <c r="FF2118" s="593"/>
      <c r="FG2118" s="593"/>
      <c r="FH2118" s="593"/>
      <c r="FI2118" s="593"/>
      <c r="FJ2118" s="593"/>
      <c r="FK2118" s="593"/>
      <c r="FL2118" s="593"/>
      <c r="FM2118" s="593"/>
      <c r="FN2118" s="593"/>
      <c r="FO2118" s="593"/>
      <c r="FP2118" s="593"/>
      <c r="FQ2118" s="593"/>
      <c r="FR2118" s="593"/>
      <c r="FS2118" s="593"/>
      <c r="FT2118" s="593"/>
      <c r="FU2118" s="593"/>
      <c r="FV2118" s="593"/>
      <c r="FW2118" s="593"/>
      <c r="FX2118" s="593"/>
      <c r="FY2118" s="593"/>
      <c r="FZ2118" s="593"/>
      <c r="GA2118" s="593"/>
      <c r="GB2118" s="593"/>
      <c r="GC2118" s="593"/>
      <c r="GD2118" s="593"/>
      <c r="GE2118" s="593"/>
      <c r="GF2118" s="593"/>
      <c r="GG2118" s="593"/>
      <c r="GH2118" s="593"/>
      <c r="GI2118" s="593"/>
      <c r="GJ2118" s="593"/>
      <c r="GK2118" s="593"/>
      <c r="GL2118" s="593"/>
      <c r="GM2118" s="593"/>
      <c r="GN2118" s="593"/>
      <c r="GO2118" s="593"/>
      <c r="GP2118" s="593"/>
      <c r="GQ2118" s="593"/>
      <c r="GR2118" s="593"/>
      <c r="GS2118" s="593"/>
      <c r="GT2118" s="593"/>
      <c r="GU2118" s="593"/>
      <c r="GV2118" s="593"/>
      <c r="GW2118" s="593"/>
      <c r="GX2118" s="593"/>
      <c r="GY2118" s="593"/>
      <c r="GZ2118" s="593"/>
      <c r="HA2118" s="593"/>
      <c r="HB2118" s="593"/>
      <c r="HC2118" s="593"/>
      <c r="HD2118" s="593"/>
      <c r="HE2118" s="593"/>
      <c r="HF2118" s="593"/>
      <c r="HG2118" s="593"/>
      <c r="HH2118" s="593"/>
      <c r="HI2118" s="593"/>
      <c r="HJ2118" s="593"/>
      <c r="HK2118" s="593"/>
      <c r="HL2118" s="593"/>
      <c r="HM2118" s="593"/>
      <c r="HN2118" s="593"/>
      <c r="HO2118" s="593"/>
      <c r="HP2118" s="593"/>
      <c r="HQ2118" s="593"/>
      <c r="HR2118" s="593"/>
      <c r="HS2118" s="593"/>
      <c r="HT2118" s="593"/>
      <c r="HU2118" s="593"/>
      <c r="HV2118" s="593"/>
      <c r="HW2118" s="593"/>
      <c r="HX2118" s="593"/>
      <c r="HY2118" s="593"/>
      <c r="HZ2118" s="593"/>
      <c r="IA2118" s="593"/>
      <c r="IB2118" s="593"/>
      <c r="IC2118" s="593"/>
      <c r="ID2118" s="593"/>
      <c r="IE2118" s="593"/>
      <c r="IF2118" s="593"/>
      <c r="IG2118" s="593"/>
      <c r="IH2118" s="593"/>
      <c r="II2118" s="593"/>
      <c r="IJ2118" s="593"/>
      <c r="IK2118" s="593"/>
      <c r="IL2118" s="593"/>
      <c r="IM2118" s="593"/>
      <c r="IN2118" s="593"/>
      <c r="IO2118" s="593"/>
      <c r="IP2118" s="593"/>
      <c r="IQ2118" s="593"/>
      <c r="IR2118" s="593"/>
      <c r="IS2118" s="593"/>
      <c r="IT2118" s="593"/>
      <c r="IU2118" s="593"/>
      <c r="IV2118" s="593"/>
      <c r="IW2118" s="593"/>
      <c r="IX2118" s="593"/>
      <c r="IY2118" s="593"/>
      <c r="IZ2118" s="593"/>
      <c r="JA2118" s="593"/>
      <c r="JB2118" s="593"/>
      <c r="JC2118" s="593"/>
      <c r="JD2118" s="593"/>
      <c r="JE2118" s="593"/>
      <c r="JF2118" s="593"/>
      <c r="JG2118" s="593"/>
      <c r="JH2118" s="593"/>
      <c r="JI2118" s="593"/>
      <c r="JJ2118" s="593"/>
      <c r="JK2118" s="593"/>
      <c r="JL2118" s="593"/>
      <c r="JM2118" s="593"/>
      <c r="JN2118" s="593"/>
      <c r="JO2118" s="593"/>
      <c r="JP2118" s="593"/>
      <c r="JQ2118" s="593"/>
      <c r="JR2118" s="593"/>
      <c r="JS2118" s="593"/>
      <c r="JT2118" s="593"/>
      <c r="JU2118" s="593"/>
      <c r="JV2118" s="593"/>
      <c r="JW2118" s="593"/>
      <c r="JX2118" s="593"/>
      <c r="JY2118" s="593"/>
      <c r="JZ2118" s="593"/>
      <c r="KA2118" s="593"/>
      <c r="KB2118" s="593"/>
      <c r="KC2118" s="593"/>
      <c r="KD2118" s="593"/>
      <c r="KE2118" s="593"/>
      <c r="KF2118" s="593"/>
      <c r="KG2118" s="593"/>
      <c r="KH2118" s="593"/>
      <c r="KI2118" s="593"/>
      <c r="KJ2118" s="593"/>
      <c r="KK2118" s="593"/>
      <c r="KL2118" s="593"/>
      <c r="KM2118" s="593"/>
      <c r="KN2118" s="593"/>
      <c r="KO2118" s="593"/>
      <c r="KP2118" s="593"/>
      <c r="KQ2118" s="593"/>
      <c r="KR2118" s="593"/>
      <c r="KS2118" s="593"/>
      <c r="KT2118" s="593"/>
      <c r="KU2118" s="593"/>
      <c r="KV2118" s="593"/>
      <c r="KW2118" s="593"/>
      <c r="KX2118" s="593"/>
      <c r="KY2118" s="593"/>
      <c r="KZ2118" s="593"/>
      <c r="LA2118" s="593"/>
      <c r="LB2118" s="593"/>
      <c r="LC2118" s="593"/>
      <c r="LD2118" s="593"/>
      <c r="LE2118" s="593"/>
      <c r="LF2118" s="593"/>
      <c r="LG2118" s="593"/>
      <c r="LH2118" s="593"/>
      <c r="LI2118" s="593"/>
      <c r="LJ2118" s="593"/>
      <c r="LK2118" s="593"/>
      <c r="LL2118" s="593"/>
      <c r="LM2118" s="593"/>
      <c r="LN2118" s="593"/>
      <c r="LO2118" s="593"/>
      <c r="LP2118" s="593"/>
      <c r="LQ2118" s="593"/>
      <c r="LR2118" s="593"/>
      <c r="LS2118" s="593"/>
      <c r="LT2118" s="593"/>
      <c r="LU2118" s="593"/>
      <c r="LV2118" s="593"/>
      <c r="LW2118" s="593"/>
      <c r="LX2118" s="593"/>
      <c r="LY2118" s="593"/>
      <c r="LZ2118" s="593"/>
      <c r="MA2118" s="593"/>
      <c r="MB2118" s="593"/>
      <c r="MC2118" s="593"/>
      <c r="MD2118" s="593"/>
      <c r="ME2118" s="593"/>
      <c r="MF2118" s="593"/>
      <c r="MG2118" s="593"/>
      <c r="MH2118" s="593"/>
      <c r="MI2118" s="593"/>
      <c r="MJ2118" s="593"/>
      <c r="MK2118" s="593"/>
      <c r="ML2118" s="593"/>
      <c r="MM2118" s="593"/>
      <c r="MN2118" s="593"/>
      <c r="MO2118" s="593"/>
      <c r="MP2118" s="593"/>
      <c r="MQ2118" s="593"/>
      <c r="MR2118" s="593"/>
      <c r="MS2118" s="593"/>
      <c r="MT2118" s="593"/>
      <c r="MU2118" s="593"/>
      <c r="MV2118" s="593"/>
      <c r="MW2118" s="593"/>
      <c r="MX2118" s="593"/>
      <c r="MY2118" s="593"/>
      <c r="MZ2118" s="593"/>
      <c r="NA2118" s="593"/>
      <c r="NB2118" s="593"/>
      <c r="NC2118" s="593"/>
      <c r="ND2118" s="593"/>
      <c r="NE2118" s="593"/>
      <c r="NF2118" s="593"/>
      <c r="NG2118" s="593"/>
      <c r="NH2118" s="593"/>
      <c r="NI2118" s="593"/>
      <c r="NJ2118" s="593"/>
      <c r="NK2118" s="593"/>
      <c r="NL2118" s="593"/>
      <c r="NM2118" s="593"/>
      <c r="NN2118" s="593"/>
      <c r="NO2118" s="593"/>
      <c r="NP2118" s="593"/>
      <c r="NQ2118" s="593"/>
      <c r="NR2118" s="593"/>
      <c r="NS2118" s="593"/>
      <c r="NT2118" s="593"/>
      <c r="NU2118" s="593"/>
      <c r="NV2118" s="593"/>
      <c r="NW2118" s="593"/>
      <c r="NX2118" s="593"/>
      <c r="NY2118" s="593"/>
      <c r="NZ2118" s="593"/>
      <c r="OA2118" s="593"/>
      <c r="OB2118" s="593"/>
      <c r="OC2118" s="593"/>
      <c r="OD2118" s="593"/>
      <c r="OE2118" s="593"/>
      <c r="OF2118" s="593"/>
      <c r="OG2118" s="593"/>
      <c r="OH2118" s="593"/>
      <c r="OI2118" s="593"/>
      <c r="OJ2118" s="593"/>
      <c r="OK2118" s="593"/>
      <c r="OL2118" s="593"/>
      <c r="OM2118" s="593"/>
      <c r="ON2118" s="593"/>
      <c r="OO2118" s="593"/>
      <c r="OP2118" s="593"/>
      <c r="OQ2118" s="593"/>
      <c r="OR2118" s="593"/>
      <c r="OS2118" s="593"/>
      <c r="OT2118" s="593"/>
      <c r="OU2118" s="593"/>
      <c r="OV2118" s="593"/>
      <c r="OW2118" s="593"/>
      <c r="OX2118" s="593"/>
      <c r="OY2118" s="593"/>
      <c r="OZ2118" s="593"/>
      <c r="PA2118" s="593"/>
      <c r="PB2118" s="593"/>
      <c r="PC2118" s="593"/>
      <c r="PD2118" s="593"/>
      <c r="PE2118" s="593"/>
      <c r="PF2118" s="593"/>
      <c r="PG2118" s="593"/>
      <c r="PH2118" s="593"/>
      <c r="PI2118" s="593"/>
      <c r="PJ2118" s="593"/>
      <c r="PK2118" s="593"/>
      <c r="PL2118" s="593"/>
      <c r="PM2118" s="593"/>
      <c r="PN2118" s="593"/>
      <c r="PO2118" s="593"/>
      <c r="PP2118" s="593"/>
      <c r="PQ2118" s="593"/>
      <c r="PR2118" s="593"/>
      <c r="PS2118" s="593"/>
      <c r="PT2118" s="593"/>
      <c r="PU2118" s="593"/>
      <c r="PV2118" s="593"/>
      <c r="PW2118" s="593"/>
      <c r="PX2118" s="593"/>
      <c r="PY2118" s="593"/>
      <c r="PZ2118" s="593"/>
      <c r="QA2118" s="593"/>
      <c r="QB2118" s="593"/>
      <c r="QC2118" s="593"/>
      <c r="QD2118" s="593"/>
      <c r="QE2118" s="593"/>
      <c r="QF2118" s="593"/>
      <c r="QG2118" s="593"/>
      <c r="QH2118" s="593"/>
      <c r="QI2118" s="593"/>
      <c r="QJ2118" s="593"/>
      <c r="QK2118" s="593"/>
      <c r="QL2118" s="593"/>
      <c r="QM2118" s="593"/>
      <c r="QN2118" s="593"/>
      <c r="QO2118" s="593"/>
      <c r="QP2118" s="593"/>
      <c r="QQ2118" s="593"/>
      <c r="QR2118" s="593"/>
      <c r="QS2118" s="593"/>
      <c r="QT2118" s="593"/>
      <c r="QU2118" s="593"/>
      <c r="QV2118" s="593"/>
      <c r="QW2118" s="593"/>
      <c r="QX2118" s="593"/>
      <c r="QY2118" s="593"/>
      <c r="QZ2118" s="593"/>
      <c r="RA2118" s="593"/>
      <c r="RB2118" s="593"/>
      <c r="RC2118" s="593"/>
      <c r="RD2118" s="593"/>
      <c r="RE2118" s="593"/>
      <c r="RF2118" s="593"/>
      <c r="RG2118" s="593"/>
      <c r="RH2118" s="593"/>
      <c r="RI2118" s="593"/>
      <c r="RJ2118" s="593"/>
      <c r="RK2118" s="593"/>
      <c r="RL2118" s="593"/>
      <c r="RM2118" s="593"/>
      <c r="RN2118" s="593"/>
      <c r="RO2118" s="593"/>
      <c r="RP2118" s="593"/>
      <c r="RQ2118" s="593"/>
      <c r="RR2118" s="593"/>
      <c r="RS2118" s="593"/>
      <c r="RT2118" s="593"/>
      <c r="RU2118" s="593"/>
      <c r="RV2118" s="593"/>
      <c r="RW2118" s="593"/>
      <c r="RX2118" s="593"/>
      <c r="RY2118" s="593"/>
      <c r="RZ2118" s="593"/>
      <c r="SA2118" s="593"/>
      <c r="SB2118" s="593"/>
      <c r="SC2118" s="593"/>
      <c r="SD2118" s="593"/>
      <c r="SE2118" s="593"/>
      <c r="SF2118" s="593"/>
      <c r="SG2118" s="593"/>
      <c r="SH2118" s="593"/>
      <c r="SI2118" s="593"/>
      <c r="SJ2118" s="593"/>
      <c r="SK2118" s="593"/>
      <c r="SL2118" s="593"/>
      <c r="SM2118" s="593"/>
      <c r="SN2118" s="593"/>
      <c r="SO2118" s="593"/>
      <c r="SP2118" s="593"/>
      <c r="SQ2118" s="593"/>
      <c r="SR2118" s="593"/>
      <c r="SS2118" s="593"/>
      <c r="ST2118" s="593"/>
      <c r="SU2118" s="593"/>
      <c r="SV2118" s="593"/>
      <c r="SW2118" s="593"/>
      <c r="SX2118" s="593"/>
      <c r="SY2118" s="593"/>
      <c r="SZ2118" s="593"/>
      <c r="TA2118" s="593"/>
      <c r="TB2118" s="593"/>
      <c r="TC2118" s="593"/>
      <c r="TD2118" s="593"/>
      <c r="TE2118" s="593"/>
      <c r="TF2118" s="593"/>
      <c r="TG2118" s="593"/>
      <c r="TH2118" s="593"/>
      <c r="TI2118" s="593"/>
      <c r="TJ2118" s="593"/>
      <c r="TK2118" s="593"/>
      <c r="TL2118" s="593"/>
      <c r="TM2118" s="593"/>
      <c r="TN2118" s="593"/>
      <c r="TO2118" s="593"/>
      <c r="TP2118" s="593"/>
      <c r="TQ2118" s="593"/>
      <c r="TR2118" s="593"/>
      <c r="TS2118" s="593"/>
      <c r="TT2118" s="593"/>
      <c r="TU2118" s="593"/>
      <c r="TV2118" s="593"/>
      <c r="TW2118" s="593"/>
      <c r="TX2118" s="593"/>
      <c r="TY2118" s="593"/>
      <c r="TZ2118" s="593"/>
      <c r="UA2118" s="593"/>
      <c r="UB2118" s="593"/>
      <c r="UC2118" s="593"/>
      <c r="UD2118" s="593"/>
      <c r="UE2118" s="593"/>
      <c r="UF2118" s="593"/>
      <c r="UG2118" s="593"/>
      <c r="UH2118" s="593"/>
      <c r="UI2118" s="593"/>
      <c r="UJ2118" s="593"/>
      <c r="UK2118" s="593"/>
      <c r="UL2118" s="593"/>
      <c r="UM2118" s="593"/>
      <c r="UN2118" s="593"/>
      <c r="UO2118" s="593"/>
      <c r="UP2118" s="593"/>
      <c r="UQ2118" s="593"/>
      <c r="UR2118" s="593"/>
      <c r="US2118" s="593"/>
      <c r="UT2118" s="593"/>
      <c r="UU2118" s="593"/>
      <c r="UV2118" s="593"/>
      <c r="UW2118" s="593"/>
      <c r="UX2118" s="593"/>
      <c r="UY2118" s="593"/>
      <c r="UZ2118" s="593"/>
      <c r="VA2118" s="593"/>
      <c r="VB2118" s="593"/>
      <c r="VC2118" s="593"/>
      <c r="VD2118" s="593"/>
      <c r="VE2118" s="593"/>
      <c r="VF2118" s="593"/>
      <c r="VG2118" s="593"/>
      <c r="VH2118" s="593"/>
      <c r="VI2118" s="593"/>
      <c r="VJ2118" s="593"/>
      <c r="VK2118" s="593"/>
      <c r="VL2118" s="593"/>
      <c r="VM2118" s="593"/>
      <c r="VN2118" s="593"/>
      <c r="VO2118" s="593"/>
      <c r="VP2118" s="593"/>
      <c r="VQ2118" s="593"/>
      <c r="VR2118" s="593"/>
      <c r="VS2118" s="593"/>
      <c r="VT2118" s="593"/>
      <c r="VU2118" s="593"/>
      <c r="VV2118" s="593"/>
      <c r="VW2118" s="593"/>
      <c r="VX2118" s="593"/>
      <c r="VY2118" s="593"/>
      <c r="VZ2118" s="593"/>
      <c r="WA2118" s="593"/>
      <c r="WB2118" s="593"/>
      <c r="WC2118" s="593"/>
      <c r="WD2118" s="593"/>
      <c r="WE2118" s="593"/>
      <c r="WF2118" s="593"/>
      <c r="WG2118" s="593"/>
      <c r="WH2118" s="593"/>
      <c r="WI2118" s="593"/>
      <c r="WJ2118" s="593"/>
      <c r="WK2118" s="593"/>
      <c r="WL2118" s="593"/>
      <c r="WM2118" s="593"/>
      <c r="WN2118" s="593"/>
      <c r="WO2118" s="593"/>
      <c r="WP2118" s="593"/>
      <c r="WQ2118" s="593"/>
      <c r="WR2118" s="593"/>
      <c r="WS2118" s="593"/>
      <c r="WT2118" s="593"/>
      <c r="WU2118" s="593"/>
      <c r="WV2118" s="593"/>
      <c r="WW2118" s="593"/>
      <c r="WX2118" s="593"/>
      <c r="WY2118" s="593"/>
      <c r="WZ2118" s="593"/>
      <c r="XA2118" s="593"/>
      <c r="XB2118" s="593"/>
      <c r="XC2118" s="593"/>
      <c r="XD2118" s="593"/>
      <c r="XE2118" s="593"/>
      <c r="XF2118" s="593"/>
      <c r="XG2118" s="593"/>
      <c r="XH2118" s="593"/>
      <c r="XI2118" s="593"/>
      <c r="XJ2118" s="593"/>
      <c r="XK2118" s="593"/>
      <c r="XL2118" s="593"/>
      <c r="XM2118" s="593"/>
      <c r="XN2118" s="593"/>
      <c r="XO2118" s="593"/>
      <c r="XP2118" s="593"/>
      <c r="XQ2118" s="593"/>
      <c r="XR2118" s="593"/>
      <c r="XS2118" s="593"/>
      <c r="XT2118" s="593"/>
      <c r="XU2118" s="593"/>
      <c r="XV2118" s="593"/>
      <c r="XW2118" s="593"/>
      <c r="XX2118" s="593"/>
      <c r="XY2118" s="593"/>
      <c r="XZ2118" s="593"/>
      <c r="YA2118" s="593"/>
      <c r="YB2118" s="593"/>
      <c r="YC2118" s="593"/>
      <c r="YD2118" s="593"/>
      <c r="YE2118" s="593"/>
      <c r="YF2118" s="593"/>
      <c r="YG2118" s="593"/>
      <c r="YH2118" s="593"/>
      <c r="YI2118" s="593"/>
      <c r="YJ2118" s="593"/>
      <c r="YK2118" s="593"/>
      <c r="YL2118" s="593"/>
      <c r="YM2118" s="593"/>
      <c r="YN2118" s="593"/>
      <c r="YO2118" s="593"/>
      <c r="YP2118" s="593"/>
      <c r="YQ2118" s="593"/>
      <c r="YR2118" s="593"/>
      <c r="YS2118" s="593"/>
      <c r="YT2118" s="593"/>
      <c r="YU2118" s="593"/>
      <c r="YV2118" s="593"/>
      <c r="YW2118" s="593"/>
      <c r="YX2118" s="593"/>
      <c r="YY2118" s="593"/>
      <c r="YZ2118" s="593"/>
      <c r="ZA2118" s="593"/>
      <c r="ZB2118" s="593"/>
      <c r="ZC2118" s="593"/>
      <c r="ZD2118" s="593"/>
      <c r="ZE2118" s="593"/>
      <c r="ZF2118" s="593"/>
      <c r="ZG2118" s="593"/>
      <c r="ZH2118" s="593"/>
      <c r="ZI2118" s="593"/>
      <c r="ZJ2118" s="593"/>
      <c r="ZK2118" s="593"/>
      <c r="ZL2118" s="593"/>
      <c r="ZM2118" s="593"/>
      <c r="ZN2118" s="593"/>
      <c r="ZO2118" s="593"/>
      <c r="ZP2118" s="593"/>
      <c r="ZQ2118" s="593"/>
      <c r="ZR2118" s="593"/>
      <c r="ZS2118" s="593"/>
      <c r="ZT2118" s="593"/>
      <c r="ZU2118" s="593"/>
      <c r="ZV2118" s="593"/>
      <c r="ZW2118" s="593"/>
      <c r="ZX2118" s="593"/>
      <c r="ZY2118" s="593"/>
      <c r="ZZ2118" s="593"/>
      <c r="AAA2118" s="593"/>
      <c r="AAB2118" s="593"/>
      <c r="AAC2118" s="593"/>
      <c r="AAD2118" s="593"/>
      <c r="AAE2118" s="593"/>
      <c r="AAF2118" s="593"/>
      <c r="AAG2118" s="593"/>
      <c r="AAH2118" s="593"/>
      <c r="AAI2118" s="593"/>
      <c r="AAJ2118" s="593"/>
      <c r="AAK2118" s="593"/>
      <c r="AAL2118" s="593"/>
      <c r="AAM2118" s="593"/>
      <c r="AAN2118" s="593"/>
      <c r="AAO2118" s="593"/>
      <c r="AAP2118" s="593"/>
      <c r="AAQ2118" s="593"/>
      <c r="AAR2118" s="593"/>
      <c r="AAS2118" s="593"/>
      <c r="AAT2118" s="593"/>
      <c r="AAU2118" s="593"/>
      <c r="AAV2118" s="593"/>
      <c r="AAW2118" s="593"/>
      <c r="AAX2118" s="593"/>
      <c r="AAY2118" s="593"/>
      <c r="AAZ2118" s="593"/>
      <c r="ABA2118" s="593"/>
      <c r="ABB2118" s="593"/>
      <c r="ABC2118" s="593"/>
      <c r="ABD2118" s="593"/>
      <c r="ABE2118" s="593"/>
      <c r="ABF2118" s="593"/>
      <c r="ABG2118" s="593"/>
      <c r="ABH2118" s="593"/>
      <c r="ABI2118" s="593"/>
      <c r="ABJ2118" s="593"/>
      <c r="ABK2118" s="593"/>
      <c r="ABL2118" s="593"/>
      <c r="ABM2118" s="593"/>
      <c r="ABN2118" s="593"/>
      <c r="ABO2118" s="593"/>
      <c r="ABP2118" s="593"/>
      <c r="ABQ2118" s="593"/>
      <c r="ABR2118" s="593"/>
      <c r="ABS2118" s="593"/>
      <c r="ABT2118" s="593"/>
      <c r="ABU2118" s="593"/>
      <c r="ABV2118" s="593"/>
      <c r="ABW2118" s="593"/>
      <c r="ABX2118" s="593"/>
      <c r="ABY2118" s="593"/>
      <c r="ABZ2118" s="593"/>
      <c r="ACA2118" s="593"/>
      <c r="ACB2118" s="593"/>
      <c r="ACC2118" s="593"/>
      <c r="ACD2118" s="593"/>
      <c r="ACE2118" s="593"/>
      <c r="ACF2118" s="593"/>
      <c r="ACG2118" s="593"/>
      <c r="ACH2118" s="593"/>
      <c r="ACI2118" s="593"/>
      <c r="ACJ2118" s="593"/>
      <c r="ACK2118" s="593"/>
      <c r="ACL2118" s="593"/>
      <c r="ACM2118" s="593"/>
      <c r="ACN2118" s="593"/>
      <c r="ACO2118" s="593"/>
      <c r="ACP2118" s="593"/>
      <c r="ACQ2118" s="593"/>
      <c r="ACR2118" s="593"/>
      <c r="ACS2118" s="593"/>
      <c r="ACT2118" s="593"/>
      <c r="ACU2118" s="593"/>
      <c r="ACV2118" s="593"/>
      <c r="ACW2118" s="593"/>
      <c r="ACX2118" s="593"/>
      <c r="ACY2118" s="593"/>
      <c r="ACZ2118" s="593"/>
      <c r="ADA2118" s="593"/>
      <c r="ADB2118" s="593"/>
      <c r="ADC2118" s="593"/>
      <c r="ADD2118" s="593"/>
      <c r="ADE2118" s="593"/>
      <c r="ADF2118" s="593"/>
      <c r="ADG2118" s="593"/>
      <c r="ADH2118" s="593"/>
      <c r="ADI2118" s="593"/>
      <c r="ADJ2118" s="593"/>
      <c r="ADK2118" s="593"/>
      <c r="ADL2118" s="593"/>
      <c r="ADM2118" s="593"/>
      <c r="ADN2118" s="593"/>
      <c r="ADO2118" s="593"/>
      <c r="ADP2118" s="593"/>
      <c r="ADQ2118" s="593"/>
      <c r="ADR2118" s="593"/>
      <c r="ADS2118" s="593"/>
      <c r="ADT2118" s="593"/>
      <c r="ADU2118" s="593"/>
      <c r="ADV2118" s="593"/>
      <c r="ADW2118" s="593"/>
      <c r="ADX2118" s="593"/>
      <c r="ADY2118" s="593"/>
      <c r="ADZ2118" s="593"/>
      <c r="AEA2118" s="593"/>
      <c r="AEB2118" s="593"/>
      <c r="AEC2118" s="593"/>
      <c r="AED2118" s="593"/>
      <c r="AEE2118" s="593"/>
      <c r="AEF2118" s="593"/>
      <c r="AEG2118" s="593"/>
      <c r="AEH2118" s="593"/>
      <c r="AEI2118" s="593"/>
      <c r="AEJ2118" s="593"/>
      <c r="AEK2118" s="593"/>
      <c r="AEL2118" s="593"/>
      <c r="AEM2118" s="593"/>
      <c r="AEN2118" s="593"/>
      <c r="AEO2118" s="593"/>
      <c r="AEP2118" s="593"/>
      <c r="AEQ2118" s="593"/>
      <c r="AER2118" s="593"/>
      <c r="AES2118" s="593"/>
      <c r="AET2118" s="593"/>
      <c r="AEU2118" s="593"/>
      <c r="AEV2118" s="593"/>
      <c r="AEW2118" s="593"/>
      <c r="AEX2118" s="593"/>
      <c r="AEY2118" s="593"/>
      <c r="AEZ2118" s="593"/>
      <c r="AFA2118" s="593"/>
      <c r="AFB2118" s="593"/>
      <c r="AFC2118" s="593"/>
      <c r="AFD2118" s="593"/>
      <c r="AFE2118" s="593"/>
      <c r="AFF2118" s="593"/>
      <c r="AFG2118" s="593"/>
      <c r="AFH2118" s="593"/>
      <c r="AFI2118" s="593"/>
      <c r="AFJ2118" s="593"/>
      <c r="AFK2118" s="593"/>
      <c r="AFL2118" s="593"/>
      <c r="AFM2118" s="593"/>
      <c r="AFN2118" s="593"/>
      <c r="AFO2118" s="593"/>
      <c r="AFP2118" s="593"/>
      <c r="AFQ2118" s="593"/>
      <c r="AFR2118" s="593"/>
      <c r="AFS2118" s="593"/>
      <c r="AFT2118" s="593"/>
      <c r="AFU2118" s="593"/>
      <c r="AFV2118" s="593"/>
      <c r="AFW2118" s="593"/>
      <c r="AFX2118" s="593"/>
      <c r="AFY2118" s="593"/>
      <c r="AFZ2118" s="593"/>
      <c r="AGA2118" s="593"/>
      <c r="AGB2118" s="593"/>
      <c r="AGC2118" s="593"/>
      <c r="AGD2118" s="593"/>
      <c r="AGE2118" s="593"/>
      <c r="AGF2118" s="593"/>
      <c r="AGG2118" s="593"/>
      <c r="AGH2118" s="593"/>
      <c r="AGI2118" s="593"/>
      <c r="AGJ2118" s="593"/>
      <c r="AGK2118" s="593"/>
      <c r="AGL2118" s="593"/>
      <c r="AGM2118" s="593"/>
      <c r="AGN2118" s="593"/>
      <c r="AGO2118" s="593"/>
      <c r="AGP2118" s="593"/>
      <c r="AGQ2118" s="593"/>
      <c r="AGR2118" s="593"/>
      <c r="AGS2118" s="593"/>
      <c r="AGT2118" s="593"/>
      <c r="AGU2118" s="593"/>
      <c r="AGV2118" s="593"/>
      <c r="AGW2118" s="593"/>
      <c r="AGX2118" s="593"/>
      <c r="AGY2118" s="593"/>
      <c r="AGZ2118" s="593"/>
      <c r="AHA2118" s="593"/>
      <c r="AHB2118" s="593"/>
      <c r="AHC2118" s="593"/>
      <c r="AHD2118" s="593"/>
      <c r="AHE2118" s="593"/>
      <c r="AHF2118" s="593"/>
      <c r="AHG2118" s="593"/>
      <c r="AHH2118" s="593"/>
      <c r="AHI2118" s="593"/>
      <c r="AHJ2118" s="593"/>
      <c r="AHK2118" s="593"/>
      <c r="AHL2118" s="593"/>
      <c r="AHM2118" s="593"/>
      <c r="AHN2118" s="593"/>
      <c r="AHO2118" s="593"/>
      <c r="AHP2118" s="593"/>
      <c r="AHQ2118" s="593"/>
      <c r="AHR2118" s="593"/>
      <c r="AHS2118" s="593"/>
      <c r="AHT2118" s="593"/>
      <c r="AHU2118" s="593"/>
      <c r="AHV2118" s="593"/>
      <c r="AHW2118" s="593"/>
      <c r="AHX2118" s="593"/>
      <c r="AHY2118" s="593"/>
      <c r="AHZ2118" s="593"/>
      <c r="AIA2118" s="593"/>
      <c r="AIB2118" s="593"/>
      <c r="AIC2118" s="593"/>
      <c r="AID2118" s="593"/>
      <c r="AIE2118" s="593"/>
      <c r="AIF2118" s="593"/>
      <c r="AIG2118" s="593"/>
      <c r="AIH2118" s="593"/>
      <c r="AII2118" s="593"/>
      <c r="AIJ2118" s="593"/>
      <c r="AIK2118" s="593"/>
      <c r="AIL2118" s="593"/>
      <c r="AIM2118" s="593"/>
      <c r="AIN2118" s="593"/>
      <c r="AIO2118" s="593"/>
      <c r="AIP2118" s="593"/>
      <c r="AIQ2118" s="593"/>
      <c r="AIR2118" s="593"/>
      <c r="AIS2118" s="593"/>
      <c r="AIT2118" s="593"/>
      <c r="AIU2118" s="593"/>
      <c r="AIV2118" s="593"/>
      <c r="AIW2118" s="593"/>
      <c r="AIX2118" s="593"/>
      <c r="AIY2118" s="593"/>
      <c r="AIZ2118" s="593"/>
      <c r="AJA2118" s="593"/>
      <c r="AJB2118" s="593"/>
      <c r="AJC2118" s="593"/>
      <c r="AJD2118" s="593"/>
      <c r="AJE2118" s="593"/>
      <c r="AJF2118" s="593"/>
      <c r="AJG2118" s="593"/>
      <c r="AJH2118" s="593"/>
      <c r="AJI2118" s="593"/>
      <c r="AJJ2118" s="593"/>
      <c r="AJK2118" s="593"/>
      <c r="AJL2118" s="593"/>
      <c r="AJM2118" s="593"/>
      <c r="AJN2118" s="593"/>
      <c r="AJO2118" s="593"/>
      <c r="AJP2118" s="593"/>
      <c r="AJQ2118" s="593"/>
      <c r="AJR2118" s="593"/>
      <c r="AJS2118" s="593"/>
      <c r="AJT2118" s="593"/>
      <c r="AJU2118" s="593"/>
      <c r="AJV2118" s="593"/>
      <c r="AJW2118" s="593"/>
      <c r="AJX2118" s="593"/>
      <c r="AJY2118" s="593"/>
      <c r="AJZ2118" s="593"/>
      <c r="AKA2118" s="593"/>
      <c r="AKB2118" s="593"/>
      <c r="AKC2118" s="593"/>
      <c r="AKD2118" s="593"/>
      <c r="AKE2118" s="593"/>
      <c r="AKF2118" s="593"/>
      <c r="AKG2118" s="593"/>
      <c r="AKH2118" s="593"/>
      <c r="AKI2118" s="593"/>
      <c r="AKJ2118" s="593"/>
      <c r="AKK2118" s="593"/>
      <c r="AKL2118" s="593"/>
      <c r="AKM2118" s="593"/>
      <c r="AKN2118" s="593"/>
      <c r="AKO2118" s="593"/>
      <c r="AKP2118" s="593"/>
      <c r="AKQ2118" s="593"/>
      <c r="AKR2118" s="593"/>
      <c r="AKS2118" s="593"/>
      <c r="AKT2118" s="593"/>
      <c r="AKU2118" s="593"/>
      <c r="AKV2118" s="593"/>
      <c r="AKW2118" s="593"/>
      <c r="AKX2118" s="593"/>
      <c r="AKY2118" s="593"/>
      <c r="AKZ2118" s="593"/>
      <c r="ALA2118" s="593"/>
      <c r="ALB2118" s="593"/>
      <c r="ALC2118" s="593"/>
      <c r="ALD2118" s="593"/>
      <c r="ALE2118" s="593"/>
      <c r="ALF2118" s="593"/>
      <c r="ALG2118" s="593"/>
      <c r="ALH2118" s="593"/>
      <c r="ALI2118" s="593"/>
      <c r="ALJ2118" s="593"/>
      <c r="ALK2118" s="593"/>
      <c r="ALL2118" s="593"/>
      <c r="ALM2118" s="593"/>
      <c r="ALN2118" s="593"/>
      <c r="ALO2118" s="593"/>
      <c r="ALP2118" s="593"/>
      <c r="ALQ2118" s="593"/>
      <c r="ALR2118" s="593"/>
      <c r="ALS2118" s="593"/>
      <c r="ALT2118" s="593"/>
      <c r="ALU2118" s="593"/>
      <c r="ALV2118" s="593"/>
      <c r="ALW2118" s="593"/>
      <c r="ALX2118" s="593"/>
      <c r="ALY2118" s="593"/>
      <c r="ALZ2118" s="593"/>
      <c r="AMA2118" s="593"/>
      <c r="AMB2118" s="593"/>
      <c r="AMC2118" s="593"/>
      <c r="AMD2118" s="593"/>
      <c r="AME2118" s="593"/>
      <c r="AMF2118" s="593"/>
      <c r="AMG2118" s="593"/>
      <c r="AMH2118" s="593"/>
      <c r="AMI2118" s="593"/>
      <c r="AMJ2118" s="593"/>
      <c r="AMK2118" s="593"/>
      <c r="AML2118" s="593"/>
      <c r="AMM2118" s="593"/>
      <c r="AMN2118" s="593"/>
      <c r="AMO2118" s="593"/>
      <c r="AMP2118" s="593"/>
      <c r="AMQ2118" s="593"/>
      <c r="AMR2118" s="593"/>
      <c r="AMS2118" s="593"/>
      <c r="AMT2118" s="593"/>
      <c r="AMU2118" s="593"/>
      <c r="AMV2118" s="593"/>
      <c r="AMW2118" s="593"/>
      <c r="AMX2118" s="593"/>
      <c r="AMY2118" s="593"/>
      <c r="AMZ2118" s="593"/>
      <c r="ANA2118" s="593"/>
      <c r="ANB2118" s="593"/>
      <c r="ANC2118" s="593"/>
      <c r="AND2118" s="593"/>
      <c r="ANE2118" s="593"/>
      <c r="ANF2118" s="593"/>
      <c r="ANG2118" s="593"/>
      <c r="ANH2118" s="593"/>
      <c r="ANI2118" s="593"/>
      <c r="ANJ2118" s="593"/>
      <c r="ANK2118" s="593"/>
      <c r="ANL2118" s="593"/>
      <c r="ANM2118" s="593"/>
      <c r="ANN2118" s="593"/>
      <c r="ANO2118" s="593"/>
      <c r="ANP2118" s="593"/>
      <c r="ANQ2118" s="593"/>
      <c r="ANR2118" s="593"/>
      <c r="ANS2118" s="593"/>
      <c r="ANT2118" s="593"/>
      <c r="ANU2118" s="593"/>
      <c r="ANV2118" s="593"/>
      <c r="ANW2118" s="593"/>
      <c r="ANX2118" s="593"/>
      <c r="ANY2118" s="593"/>
      <c r="ANZ2118" s="593"/>
      <c r="AOA2118" s="593"/>
      <c r="AOB2118" s="593"/>
      <c r="AOC2118" s="593"/>
      <c r="AOD2118" s="593"/>
      <c r="AOE2118" s="593"/>
      <c r="AOF2118" s="593"/>
      <c r="AOG2118" s="593"/>
      <c r="AOH2118" s="593"/>
      <c r="AOI2118" s="593"/>
      <c r="AOJ2118" s="593"/>
      <c r="AOK2118" s="593"/>
      <c r="AOL2118" s="593"/>
      <c r="AOM2118" s="593"/>
      <c r="AON2118" s="593"/>
      <c r="AOO2118" s="593"/>
      <c r="AOP2118" s="593"/>
      <c r="AOQ2118" s="593"/>
      <c r="AOR2118" s="593"/>
      <c r="AOS2118" s="593"/>
      <c r="AOT2118" s="593"/>
      <c r="AOU2118" s="593"/>
      <c r="AOV2118" s="593"/>
      <c r="AOW2118" s="593"/>
      <c r="AOX2118" s="593"/>
      <c r="AOY2118" s="593"/>
      <c r="AOZ2118" s="593"/>
      <c r="APA2118" s="593"/>
      <c r="APB2118" s="593"/>
      <c r="APC2118" s="593"/>
      <c r="APD2118" s="593"/>
      <c r="APE2118" s="593"/>
      <c r="APF2118" s="593"/>
      <c r="APG2118" s="593"/>
      <c r="APH2118" s="593"/>
      <c r="API2118" s="593"/>
      <c r="APJ2118" s="593"/>
      <c r="APK2118" s="593"/>
      <c r="APL2118" s="593"/>
      <c r="APM2118" s="593"/>
      <c r="APN2118" s="593"/>
      <c r="APO2118" s="593"/>
      <c r="APP2118" s="593"/>
      <c r="APQ2118" s="593"/>
      <c r="APR2118" s="593"/>
      <c r="APS2118" s="593"/>
      <c r="APT2118" s="593"/>
      <c r="APU2118" s="593"/>
      <c r="APV2118" s="593"/>
      <c r="APW2118" s="593"/>
      <c r="APX2118" s="593"/>
      <c r="APY2118" s="593"/>
      <c r="APZ2118" s="593"/>
      <c r="AQA2118" s="593"/>
      <c r="AQB2118" s="593"/>
      <c r="AQC2118" s="593"/>
      <c r="AQD2118" s="593"/>
      <c r="AQE2118" s="593"/>
      <c r="AQF2118" s="593"/>
      <c r="AQG2118" s="593"/>
      <c r="AQH2118" s="593"/>
      <c r="AQI2118" s="593"/>
      <c r="AQJ2118" s="593"/>
      <c r="AQK2118" s="593"/>
      <c r="AQL2118" s="593"/>
      <c r="AQM2118" s="593"/>
      <c r="AQN2118" s="593"/>
      <c r="AQO2118" s="593"/>
      <c r="AQP2118" s="593"/>
      <c r="AQQ2118" s="593"/>
      <c r="AQR2118" s="593"/>
      <c r="AQS2118" s="593"/>
      <c r="AQT2118" s="593"/>
      <c r="AQU2118" s="593"/>
      <c r="AQV2118" s="593"/>
      <c r="AQW2118" s="593"/>
      <c r="AQX2118" s="593"/>
      <c r="AQY2118" s="593"/>
      <c r="AQZ2118" s="593"/>
      <c r="ARA2118" s="593"/>
      <c r="ARB2118" s="593"/>
      <c r="ARC2118" s="593"/>
      <c r="ARD2118" s="593"/>
      <c r="ARE2118" s="593"/>
      <c r="ARF2118" s="593"/>
      <c r="ARG2118" s="593"/>
      <c r="ARH2118" s="593"/>
      <c r="ARI2118" s="593"/>
      <c r="ARJ2118" s="593"/>
      <c r="ARK2118" s="593"/>
      <c r="ARL2118" s="593"/>
      <c r="ARM2118" s="593"/>
      <c r="ARN2118" s="593"/>
      <c r="ARO2118" s="593"/>
      <c r="ARP2118" s="593"/>
      <c r="ARQ2118" s="593"/>
      <c r="ARR2118" s="593"/>
      <c r="ARS2118" s="593"/>
      <c r="ART2118" s="593"/>
      <c r="ARU2118" s="593"/>
      <c r="ARV2118" s="593"/>
      <c r="ARW2118" s="593"/>
      <c r="ARX2118" s="593"/>
      <c r="ARY2118" s="593"/>
      <c r="ARZ2118" s="593"/>
      <c r="ASA2118" s="593"/>
      <c r="ASB2118" s="593"/>
      <c r="ASC2118" s="593"/>
      <c r="ASD2118" s="593"/>
      <c r="ASE2118" s="593"/>
      <c r="ASF2118" s="593"/>
      <c r="ASG2118" s="593"/>
      <c r="ASH2118" s="593"/>
      <c r="ASI2118" s="593"/>
      <c r="ASJ2118" s="593"/>
      <c r="ASK2118" s="593"/>
      <c r="ASL2118" s="593"/>
      <c r="ASM2118" s="593"/>
      <c r="ASN2118" s="593"/>
      <c r="ASO2118" s="593"/>
      <c r="ASP2118" s="593"/>
      <c r="ASQ2118" s="593"/>
      <c r="ASR2118" s="593"/>
      <c r="ASS2118" s="593"/>
      <c r="AST2118" s="593"/>
      <c r="ASU2118" s="593"/>
      <c r="ASV2118" s="593"/>
      <c r="ASW2118" s="593"/>
      <c r="ASX2118" s="593"/>
      <c r="ASY2118" s="593"/>
      <c r="ASZ2118" s="593"/>
      <c r="ATA2118" s="593"/>
      <c r="ATB2118" s="593"/>
      <c r="ATC2118" s="593"/>
      <c r="ATD2118" s="593"/>
      <c r="ATE2118" s="593"/>
      <c r="ATF2118" s="593"/>
      <c r="ATG2118" s="593"/>
      <c r="ATH2118" s="593"/>
      <c r="ATI2118" s="593"/>
      <c r="ATJ2118" s="593"/>
      <c r="ATK2118" s="593"/>
      <c r="ATL2118" s="593"/>
      <c r="ATM2118" s="593"/>
      <c r="ATN2118" s="593"/>
      <c r="ATO2118" s="593"/>
      <c r="ATP2118" s="593"/>
      <c r="ATQ2118" s="593"/>
      <c r="ATR2118" s="593"/>
      <c r="ATS2118" s="593"/>
      <c r="ATT2118" s="593"/>
      <c r="ATU2118" s="593"/>
      <c r="ATV2118" s="593"/>
      <c r="ATW2118" s="593"/>
      <c r="ATX2118" s="593"/>
      <c r="ATY2118" s="593"/>
      <c r="ATZ2118" s="593"/>
      <c r="AUA2118" s="593"/>
      <c r="AUB2118" s="593"/>
      <c r="AUC2118" s="593"/>
      <c r="AUD2118" s="593"/>
      <c r="AUE2118" s="593"/>
      <c r="AUF2118" s="593"/>
      <c r="AUG2118" s="593"/>
      <c r="AUH2118" s="593"/>
      <c r="AUI2118" s="593"/>
      <c r="AUJ2118" s="593"/>
      <c r="AUK2118" s="593"/>
      <c r="AUL2118" s="593"/>
      <c r="AUM2118" s="593"/>
      <c r="AUN2118" s="593"/>
      <c r="AUO2118" s="593"/>
      <c r="AUP2118" s="593"/>
      <c r="AUQ2118" s="593"/>
      <c r="AUR2118" s="593"/>
      <c r="AUS2118" s="593"/>
      <c r="AUT2118" s="593"/>
      <c r="AUU2118" s="593"/>
      <c r="AUV2118" s="593"/>
      <c r="AUW2118" s="593"/>
      <c r="AUX2118" s="593"/>
      <c r="AUY2118" s="593"/>
      <c r="AUZ2118" s="593"/>
      <c r="AVA2118" s="593"/>
      <c r="AVB2118" s="593"/>
      <c r="AVC2118" s="593"/>
      <c r="AVD2118" s="593"/>
      <c r="AVE2118" s="593"/>
      <c r="AVF2118" s="593"/>
      <c r="AVG2118" s="593"/>
      <c r="AVH2118" s="593"/>
      <c r="AVI2118" s="593"/>
      <c r="AVJ2118" s="593"/>
      <c r="AVK2118" s="593"/>
    </row>
    <row r="2119" spans="1:1259">
      <c r="A2119" s="715"/>
      <c r="B2119" s="564"/>
      <c r="C2119" s="564"/>
      <c r="D2119" s="676" t="s">
        <v>1067</v>
      </c>
      <c r="E2119" s="524"/>
      <c r="F2119" s="676" t="s">
        <v>1152</v>
      </c>
      <c r="G2119" s="676">
        <v>2022</v>
      </c>
      <c r="H2119" s="676">
        <v>6</v>
      </c>
      <c r="I2119" s="687"/>
      <c r="J2119" s="677"/>
      <c r="K2119" s="676">
        <v>7700010822</v>
      </c>
      <c r="L2119" s="677" t="s">
        <v>1578</v>
      </c>
      <c r="M2119" s="677">
        <v>44468</v>
      </c>
      <c r="N2119" s="677" t="s">
        <v>1652</v>
      </c>
      <c r="O2119" s="677"/>
      <c r="P2119" s="677"/>
      <c r="Q2119" s="677"/>
      <c r="R2119" s="677"/>
      <c r="S2119" s="676" t="s">
        <v>1580</v>
      </c>
      <c r="T2119" s="676">
        <v>60</v>
      </c>
      <c r="U2119" s="676" t="s">
        <v>1650</v>
      </c>
      <c r="V2119" s="676" t="s">
        <v>1591</v>
      </c>
      <c r="W2119" s="678">
        <v>400</v>
      </c>
      <c r="X2119" s="551">
        <v>100022</v>
      </c>
      <c r="Y2119" s="693">
        <v>40008800</v>
      </c>
      <c r="Z2119" s="667">
        <v>0.48</v>
      </c>
      <c r="AA2119" s="682">
        <f>Y2119*Z2119</f>
        <v>19204224</v>
      </c>
      <c r="AB2119" s="521"/>
      <c r="AC2119" s="668">
        <v>0</v>
      </c>
      <c r="AD2119" s="676"/>
      <c r="AE2119" s="669"/>
      <c r="AF2119" s="695">
        <f>AA2119+AD2119+AE2119</f>
        <v>19204224</v>
      </c>
      <c r="AG2119" s="665" t="s">
        <v>47</v>
      </c>
      <c r="AH2119" s="641"/>
      <c r="AI2119" s="676">
        <v>75</v>
      </c>
      <c r="AJ2119" s="665" t="s">
        <v>1597</v>
      </c>
      <c r="AK2119" s="676" t="s">
        <v>1075</v>
      </c>
      <c r="AL2119" s="696">
        <v>21075</v>
      </c>
      <c r="AM2119" s="665" t="s">
        <v>52</v>
      </c>
      <c r="AN2119" s="665" t="s">
        <v>50</v>
      </c>
      <c r="AO2119" s="665"/>
      <c r="AP2119" s="676" t="s">
        <v>92</v>
      </c>
      <c r="AQ2119" s="676" t="s">
        <v>37</v>
      </c>
      <c r="AR2119" s="676"/>
      <c r="AS2119" s="523" t="s">
        <v>1077</v>
      </c>
      <c r="AT2119" s="523"/>
      <c r="AU2119" s="523"/>
      <c r="AV2119" s="674"/>
      <c r="AW2119" s="673" t="str">
        <f>U2119</f>
        <v>30390256F</v>
      </c>
      <c r="AX2119" s="673" cm="1">
        <f t="array" ref="AX2119">SUM(MID(0&amp;AW2119,LARGE(INDEX(ISNUMBER(--MID(AW2119,ROW($1:$8),1))*ROW($1:$8),),ROW($1:$8))+1,1)*10^ROW($1:$8)/10)</f>
        <v>30390256</v>
      </c>
      <c r="AY2119" s="673" t="str">
        <f>VLOOKUP($AX2119,'Item Master Data'!$A:$F,3,FALSE)</f>
        <v>T400H</v>
      </c>
      <c r="AZ2119" s="673">
        <f>VLOOKUP($AX2119,'Item Master Data'!$A:$F,6,FALSE)</f>
        <v>400</v>
      </c>
      <c r="BA2119" s="673">
        <f>X2119/BB2119</f>
        <v>3847</v>
      </c>
      <c r="BB2119" s="673">
        <f>VLOOKUP(AX2119,'Item Master Data'!$A:$G,7,FALSE)</f>
        <v>26</v>
      </c>
      <c r="BC2119" s="673"/>
      <c r="BD2119" s="673">
        <f>W2119-AZ2119</f>
        <v>0</v>
      </c>
      <c r="BE2119" s="593"/>
      <c r="BF2119" s="593"/>
      <c r="BG2119" s="593"/>
      <c r="BH2119" s="593"/>
      <c r="BI2119" s="593"/>
      <c r="BJ2119" s="593"/>
      <c r="BK2119" s="593"/>
      <c r="BL2119" s="593"/>
      <c r="BM2119" s="593"/>
      <c r="BN2119" s="593"/>
      <c r="BO2119" s="593"/>
      <c r="BP2119" s="593"/>
      <c r="BQ2119" s="593"/>
      <c r="BR2119" s="593"/>
      <c r="BS2119" s="593"/>
      <c r="BT2119" s="593"/>
      <c r="BU2119" s="593"/>
      <c r="BV2119" s="593"/>
      <c r="BW2119" s="593"/>
      <c r="BX2119" s="593"/>
      <c r="BY2119" s="593"/>
      <c r="BZ2119" s="593"/>
      <c r="CA2119" s="593"/>
      <c r="CB2119" s="593"/>
      <c r="CC2119" s="593"/>
      <c r="CD2119" s="593"/>
      <c r="CE2119" s="593"/>
      <c r="CF2119" s="593"/>
      <c r="CG2119" s="593"/>
      <c r="CH2119" s="593"/>
      <c r="CI2119" s="593"/>
      <c r="CJ2119" s="593"/>
      <c r="CK2119" s="593"/>
      <c r="CL2119" s="593"/>
      <c r="CM2119" s="593"/>
      <c r="CN2119" s="593"/>
      <c r="CO2119" s="593"/>
      <c r="CP2119" s="593"/>
      <c r="CQ2119" s="593"/>
      <c r="CR2119" s="593"/>
      <c r="CS2119" s="593"/>
      <c r="CT2119" s="593"/>
      <c r="CU2119" s="593"/>
      <c r="CV2119" s="593"/>
      <c r="CW2119" s="593"/>
      <c r="CX2119" s="593"/>
      <c r="CY2119" s="593"/>
      <c r="CZ2119" s="593"/>
      <c r="DA2119" s="593"/>
      <c r="DB2119" s="593"/>
      <c r="DC2119" s="593"/>
      <c r="DD2119" s="593"/>
      <c r="DE2119" s="593"/>
      <c r="DF2119" s="593"/>
      <c r="DG2119" s="593"/>
      <c r="DH2119" s="593"/>
      <c r="DI2119" s="593"/>
      <c r="DJ2119" s="593"/>
      <c r="DK2119" s="593"/>
      <c r="DL2119" s="593"/>
      <c r="DM2119" s="593"/>
      <c r="DN2119" s="593"/>
      <c r="DO2119" s="593"/>
      <c r="DP2119" s="593"/>
      <c r="DQ2119" s="593"/>
      <c r="DR2119" s="593"/>
      <c r="DS2119" s="593"/>
      <c r="DT2119" s="593"/>
      <c r="DU2119" s="593"/>
      <c r="DV2119" s="593"/>
      <c r="DW2119" s="593"/>
      <c r="DX2119" s="593"/>
      <c r="DY2119" s="593"/>
      <c r="DZ2119" s="593"/>
      <c r="EA2119" s="593"/>
      <c r="EB2119" s="593"/>
      <c r="EC2119" s="593"/>
      <c r="ED2119" s="593"/>
      <c r="EE2119" s="593"/>
      <c r="EF2119" s="593"/>
      <c r="EG2119" s="593"/>
      <c r="EH2119" s="593"/>
      <c r="EI2119" s="593"/>
      <c r="EJ2119" s="593"/>
      <c r="EK2119" s="593"/>
      <c r="EL2119" s="593"/>
      <c r="EM2119" s="593"/>
      <c r="EN2119" s="593"/>
      <c r="EO2119" s="593"/>
      <c r="EP2119" s="593"/>
      <c r="EQ2119" s="593"/>
      <c r="ER2119" s="593"/>
      <c r="ES2119" s="593"/>
      <c r="ET2119" s="593"/>
      <c r="EU2119" s="593"/>
      <c r="EV2119" s="593"/>
      <c r="EW2119" s="593"/>
      <c r="EX2119" s="593"/>
      <c r="EY2119" s="593"/>
      <c r="EZ2119" s="593"/>
      <c r="FA2119" s="593"/>
      <c r="FB2119" s="593"/>
      <c r="FC2119" s="593"/>
      <c r="FD2119" s="593"/>
      <c r="FE2119" s="593"/>
      <c r="FF2119" s="593"/>
      <c r="FG2119" s="593"/>
      <c r="FH2119" s="593"/>
      <c r="FI2119" s="593"/>
      <c r="FJ2119" s="593"/>
      <c r="FK2119" s="593"/>
      <c r="FL2119" s="593"/>
      <c r="FM2119" s="593"/>
      <c r="FN2119" s="593"/>
      <c r="FO2119" s="593"/>
      <c r="FP2119" s="593"/>
      <c r="FQ2119" s="593"/>
      <c r="FR2119" s="593"/>
      <c r="FS2119" s="593"/>
      <c r="FT2119" s="593"/>
      <c r="FU2119" s="593"/>
      <c r="FV2119" s="593"/>
      <c r="FW2119" s="593"/>
      <c r="FX2119" s="593"/>
      <c r="FY2119" s="593"/>
      <c r="FZ2119" s="593"/>
      <c r="GA2119" s="593"/>
      <c r="GB2119" s="593"/>
      <c r="GC2119" s="593"/>
      <c r="GD2119" s="593"/>
      <c r="GE2119" s="593"/>
      <c r="GF2119" s="593"/>
      <c r="GG2119" s="593"/>
      <c r="GH2119" s="593"/>
      <c r="GI2119" s="593"/>
      <c r="GJ2119" s="593"/>
      <c r="GK2119" s="593"/>
      <c r="GL2119" s="593"/>
      <c r="GM2119" s="593"/>
      <c r="GN2119" s="593"/>
      <c r="GO2119" s="593"/>
      <c r="GP2119" s="593"/>
      <c r="GQ2119" s="593"/>
      <c r="GR2119" s="593"/>
      <c r="GS2119" s="593"/>
      <c r="GT2119" s="593"/>
      <c r="GU2119" s="593"/>
      <c r="GV2119" s="593"/>
      <c r="GW2119" s="593"/>
      <c r="GX2119" s="593"/>
      <c r="GY2119" s="593"/>
      <c r="GZ2119" s="593"/>
      <c r="HA2119" s="593"/>
      <c r="HB2119" s="593"/>
      <c r="HC2119" s="593"/>
      <c r="HD2119" s="593"/>
      <c r="HE2119" s="593"/>
      <c r="HF2119" s="593"/>
      <c r="HG2119" s="593"/>
      <c r="HH2119" s="593"/>
      <c r="HI2119" s="593"/>
      <c r="HJ2119" s="593"/>
      <c r="HK2119" s="593"/>
      <c r="HL2119" s="593"/>
      <c r="HM2119" s="593"/>
      <c r="HN2119" s="593"/>
      <c r="HO2119" s="593"/>
      <c r="HP2119" s="593"/>
      <c r="HQ2119" s="593"/>
      <c r="HR2119" s="593"/>
      <c r="HS2119" s="593"/>
      <c r="HT2119" s="593"/>
      <c r="HU2119" s="593"/>
      <c r="HV2119" s="593"/>
      <c r="HW2119" s="593"/>
      <c r="HX2119" s="593"/>
      <c r="HY2119" s="593"/>
      <c r="HZ2119" s="593"/>
      <c r="IA2119" s="593"/>
      <c r="IB2119" s="593"/>
      <c r="IC2119" s="593"/>
      <c r="ID2119" s="593"/>
      <c r="IE2119" s="593"/>
      <c r="IF2119" s="593"/>
      <c r="IG2119" s="593"/>
      <c r="IH2119" s="593"/>
      <c r="II2119" s="593"/>
      <c r="IJ2119" s="593"/>
      <c r="IK2119" s="593"/>
      <c r="IL2119" s="593"/>
      <c r="IM2119" s="593"/>
      <c r="IN2119" s="593"/>
      <c r="IO2119" s="593"/>
      <c r="IP2119" s="593"/>
      <c r="IQ2119" s="593"/>
      <c r="IR2119" s="593"/>
      <c r="IS2119" s="593"/>
      <c r="IT2119" s="593"/>
      <c r="IU2119" s="593"/>
      <c r="IV2119" s="593"/>
      <c r="IW2119" s="593"/>
      <c r="IX2119" s="593"/>
      <c r="IY2119" s="593"/>
      <c r="IZ2119" s="593"/>
      <c r="JA2119" s="593"/>
      <c r="JB2119" s="593"/>
      <c r="JC2119" s="593"/>
      <c r="JD2119" s="593"/>
      <c r="JE2119" s="593"/>
      <c r="JF2119" s="593"/>
      <c r="JG2119" s="593"/>
      <c r="JH2119" s="593"/>
      <c r="JI2119" s="593"/>
      <c r="JJ2119" s="593"/>
      <c r="JK2119" s="593"/>
      <c r="JL2119" s="593"/>
      <c r="JM2119" s="593"/>
      <c r="JN2119" s="593"/>
      <c r="JO2119" s="593"/>
      <c r="JP2119" s="593"/>
      <c r="JQ2119" s="593"/>
      <c r="JR2119" s="593"/>
      <c r="JS2119" s="593"/>
      <c r="JT2119" s="593"/>
      <c r="JU2119" s="593"/>
      <c r="JV2119" s="593"/>
      <c r="JW2119" s="593"/>
      <c r="JX2119" s="593"/>
      <c r="JY2119" s="593"/>
      <c r="JZ2119" s="593"/>
      <c r="KA2119" s="593"/>
      <c r="KB2119" s="593"/>
      <c r="KC2119" s="593"/>
      <c r="KD2119" s="593"/>
      <c r="KE2119" s="593"/>
      <c r="KF2119" s="593"/>
      <c r="KG2119" s="593"/>
      <c r="KH2119" s="593"/>
      <c r="KI2119" s="593"/>
      <c r="KJ2119" s="593"/>
      <c r="KK2119" s="593"/>
      <c r="KL2119" s="593"/>
      <c r="KM2119" s="593"/>
      <c r="KN2119" s="593"/>
      <c r="KO2119" s="593"/>
      <c r="KP2119" s="593"/>
      <c r="KQ2119" s="593"/>
      <c r="KR2119" s="593"/>
      <c r="KS2119" s="593"/>
      <c r="KT2119" s="593"/>
      <c r="KU2119" s="593"/>
      <c r="KV2119" s="593"/>
      <c r="KW2119" s="593"/>
      <c r="KX2119" s="593"/>
      <c r="KY2119" s="593"/>
      <c r="KZ2119" s="593"/>
      <c r="LA2119" s="593"/>
      <c r="LB2119" s="593"/>
      <c r="LC2119" s="593"/>
      <c r="LD2119" s="593"/>
      <c r="LE2119" s="593"/>
      <c r="LF2119" s="593"/>
      <c r="LG2119" s="593"/>
      <c r="LH2119" s="593"/>
      <c r="LI2119" s="593"/>
      <c r="LJ2119" s="593"/>
      <c r="LK2119" s="593"/>
      <c r="LL2119" s="593"/>
      <c r="LM2119" s="593"/>
      <c r="LN2119" s="593"/>
      <c r="LO2119" s="593"/>
      <c r="LP2119" s="593"/>
      <c r="LQ2119" s="593"/>
      <c r="LR2119" s="593"/>
      <c r="LS2119" s="593"/>
      <c r="LT2119" s="593"/>
      <c r="LU2119" s="593"/>
      <c r="LV2119" s="593"/>
      <c r="LW2119" s="593"/>
      <c r="LX2119" s="593"/>
      <c r="LY2119" s="593"/>
      <c r="LZ2119" s="593"/>
      <c r="MA2119" s="593"/>
      <c r="MB2119" s="593"/>
      <c r="MC2119" s="593"/>
      <c r="MD2119" s="593"/>
      <c r="ME2119" s="593"/>
      <c r="MF2119" s="593"/>
      <c r="MG2119" s="593"/>
      <c r="MH2119" s="593"/>
      <c r="MI2119" s="593"/>
      <c r="MJ2119" s="593"/>
      <c r="MK2119" s="593"/>
      <c r="ML2119" s="593"/>
      <c r="MM2119" s="593"/>
      <c r="MN2119" s="593"/>
      <c r="MO2119" s="593"/>
      <c r="MP2119" s="593"/>
      <c r="MQ2119" s="593"/>
      <c r="MR2119" s="593"/>
      <c r="MS2119" s="593"/>
      <c r="MT2119" s="593"/>
      <c r="MU2119" s="593"/>
      <c r="MV2119" s="593"/>
      <c r="MW2119" s="593"/>
      <c r="MX2119" s="593"/>
      <c r="MY2119" s="593"/>
      <c r="MZ2119" s="593"/>
      <c r="NA2119" s="593"/>
      <c r="NB2119" s="593"/>
      <c r="NC2119" s="593"/>
      <c r="ND2119" s="593"/>
      <c r="NE2119" s="593"/>
      <c r="NF2119" s="593"/>
      <c r="NG2119" s="593"/>
      <c r="NH2119" s="593"/>
      <c r="NI2119" s="593"/>
      <c r="NJ2119" s="593"/>
      <c r="NK2119" s="593"/>
      <c r="NL2119" s="593"/>
      <c r="NM2119" s="593"/>
      <c r="NN2119" s="593"/>
      <c r="NO2119" s="593"/>
      <c r="NP2119" s="593"/>
      <c r="NQ2119" s="593"/>
      <c r="NR2119" s="593"/>
      <c r="NS2119" s="593"/>
      <c r="NT2119" s="593"/>
      <c r="NU2119" s="593"/>
      <c r="NV2119" s="593"/>
      <c r="NW2119" s="593"/>
      <c r="NX2119" s="593"/>
      <c r="NY2119" s="593"/>
      <c r="NZ2119" s="593"/>
      <c r="OA2119" s="593"/>
      <c r="OB2119" s="593"/>
      <c r="OC2119" s="593"/>
      <c r="OD2119" s="593"/>
      <c r="OE2119" s="593"/>
      <c r="OF2119" s="593"/>
      <c r="OG2119" s="593"/>
      <c r="OH2119" s="593"/>
      <c r="OI2119" s="593"/>
      <c r="OJ2119" s="593"/>
      <c r="OK2119" s="593"/>
      <c r="OL2119" s="593"/>
      <c r="OM2119" s="593"/>
      <c r="ON2119" s="593"/>
      <c r="OO2119" s="593"/>
      <c r="OP2119" s="593"/>
      <c r="OQ2119" s="593"/>
      <c r="OR2119" s="593"/>
      <c r="OS2119" s="593"/>
      <c r="OT2119" s="593"/>
      <c r="OU2119" s="593"/>
      <c r="OV2119" s="593"/>
      <c r="OW2119" s="593"/>
      <c r="OX2119" s="593"/>
      <c r="OY2119" s="593"/>
      <c r="OZ2119" s="593"/>
      <c r="PA2119" s="593"/>
      <c r="PB2119" s="593"/>
      <c r="PC2119" s="593"/>
      <c r="PD2119" s="593"/>
      <c r="PE2119" s="593"/>
      <c r="PF2119" s="593"/>
      <c r="PG2119" s="593"/>
      <c r="PH2119" s="593"/>
      <c r="PI2119" s="593"/>
      <c r="PJ2119" s="593"/>
      <c r="PK2119" s="593"/>
      <c r="PL2119" s="593"/>
      <c r="PM2119" s="593"/>
      <c r="PN2119" s="593"/>
      <c r="PO2119" s="593"/>
      <c r="PP2119" s="593"/>
      <c r="PQ2119" s="593"/>
      <c r="PR2119" s="593"/>
      <c r="PS2119" s="593"/>
      <c r="PT2119" s="593"/>
      <c r="PU2119" s="593"/>
      <c r="PV2119" s="593"/>
      <c r="PW2119" s="593"/>
      <c r="PX2119" s="593"/>
      <c r="PY2119" s="593"/>
      <c r="PZ2119" s="593"/>
      <c r="QA2119" s="593"/>
      <c r="QB2119" s="593"/>
      <c r="QC2119" s="593"/>
      <c r="QD2119" s="593"/>
      <c r="QE2119" s="593"/>
      <c r="QF2119" s="593"/>
      <c r="QG2119" s="593"/>
      <c r="QH2119" s="593"/>
      <c r="QI2119" s="593"/>
      <c r="QJ2119" s="593"/>
      <c r="QK2119" s="593"/>
      <c r="QL2119" s="593"/>
      <c r="QM2119" s="593"/>
      <c r="QN2119" s="593"/>
      <c r="QO2119" s="593"/>
      <c r="QP2119" s="593"/>
      <c r="QQ2119" s="593"/>
      <c r="QR2119" s="593"/>
      <c r="QS2119" s="593"/>
      <c r="QT2119" s="593"/>
      <c r="QU2119" s="593"/>
      <c r="QV2119" s="593"/>
      <c r="QW2119" s="593"/>
      <c r="QX2119" s="593"/>
      <c r="QY2119" s="593"/>
      <c r="QZ2119" s="593"/>
      <c r="RA2119" s="593"/>
      <c r="RB2119" s="593"/>
      <c r="RC2119" s="593"/>
      <c r="RD2119" s="593"/>
      <c r="RE2119" s="593"/>
      <c r="RF2119" s="593"/>
      <c r="RG2119" s="593"/>
      <c r="RH2119" s="593"/>
      <c r="RI2119" s="593"/>
      <c r="RJ2119" s="593"/>
      <c r="RK2119" s="593"/>
      <c r="RL2119" s="593"/>
      <c r="RM2119" s="593"/>
      <c r="RN2119" s="593"/>
      <c r="RO2119" s="593"/>
      <c r="RP2119" s="593"/>
      <c r="RQ2119" s="593"/>
      <c r="RR2119" s="593"/>
      <c r="RS2119" s="593"/>
      <c r="RT2119" s="593"/>
      <c r="RU2119" s="593"/>
      <c r="RV2119" s="593"/>
      <c r="RW2119" s="593"/>
      <c r="RX2119" s="593"/>
      <c r="RY2119" s="593"/>
      <c r="RZ2119" s="593"/>
      <c r="SA2119" s="593"/>
      <c r="SB2119" s="593"/>
      <c r="SC2119" s="593"/>
      <c r="SD2119" s="593"/>
      <c r="SE2119" s="593"/>
      <c r="SF2119" s="593"/>
      <c r="SG2119" s="593"/>
      <c r="SH2119" s="593"/>
      <c r="SI2119" s="593"/>
      <c r="SJ2119" s="593"/>
      <c r="SK2119" s="593"/>
      <c r="SL2119" s="593"/>
      <c r="SM2119" s="593"/>
      <c r="SN2119" s="593"/>
      <c r="SO2119" s="593"/>
      <c r="SP2119" s="593"/>
      <c r="SQ2119" s="593"/>
      <c r="SR2119" s="593"/>
      <c r="SS2119" s="593"/>
      <c r="ST2119" s="593"/>
      <c r="SU2119" s="593"/>
      <c r="SV2119" s="593"/>
      <c r="SW2119" s="593"/>
      <c r="SX2119" s="593"/>
      <c r="SY2119" s="593"/>
      <c r="SZ2119" s="593"/>
      <c r="TA2119" s="593"/>
      <c r="TB2119" s="593"/>
      <c r="TC2119" s="593"/>
      <c r="TD2119" s="593"/>
      <c r="TE2119" s="593"/>
      <c r="TF2119" s="593"/>
      <c r="TG2119" s="593"/>
      <c r="TH2119" s="593"/>
      <c r="TI2119" s="593"/>
      <c r="TJ2119" s="593"/>
      <c r="TK2119" s="593"/>
      <c r="TL2119" s="593"/>
      <c r="TM2119" s="593"/>
      <c r="TN2119" s="593"/>
      <c r="TO2119" s="593"/>
      <c r="TP2119" s="593"/>
      <c r="TQ2119" s="593"/>
      <c r="TR2119" s="593"/>
      <c r="TS2119" s="593"/>
      <c r="TT2119" s="593"/>
      <c r="TU2119" s="593"/>
      <c r="TV2119" s="593"/>
      <c r="TW2119" s="593"/>
      <c r="TX2119" s="593"/>
      <c r="TY2119" s="593"/>
      <c r="TZ2119" s="593"/>
      <c r="UA2119" s="593"/>
      <c r="UB2119" s="593"/>
      <c r="UC2119" s="593"/>
      <c r="UD2119" s="593"/>
      <c r="UE2119" s="593"/>
      <c r="UF2119" s="593"/>
      <c r="UG2119" s="593"/>
      <c r="UH2119" s="593"/>
      <c r="UI2119" s="593"/>
      <c r="UJ2119" s="593"/>
      <c r="UK2119" s="593"/>
      <c r="UL2119" s="593"/>
      <c r="UM2119" s="593"/>
      <c r="UN2119" s="593"/>
      <c r="UO2119" s="593"/>
      <c r="UP2119" s="593"/>
      <c r="UQ2119" s="593"/>
      <c r="UR2119" s="593"/>
      <c r="US2119" s="593"/>
      <c r="UT2119" s="593"/>
      <c r="UU2119" s="593"/>
      <c r="UV2119" s="593"/>
      <c r="UW2119" s="593"/>
      <c r="UX2119" s="593"/>
      <c r="UY2119" s="593"/>
      <c r="UZ2119" s="593"/>
      <c r="VA2119" s="593"/>
      <c r="VB2119" s="593"/>
      <c r="VC2119" s="593"/>
      <c r="VD2119" s="593"/>
      <c r="VE2119" s="593"/>
      <c r="VF2119" s="593"/>
      <c r="VG2119" s="593"/>
      <c r="VH2119" s="593"/>
      <c r="VI2119" s="593"/>
      <c r="VJ2119" s="593"/>
      <c r="VK2119" s="593"/>
      <c r="VL2119" s="593"/>
      <c r="VM2119" s="593"/>
      <c r="VN2119" s="593"/>
      <c r="VO2119" s="593"/>
      <c r="VP2119" s="593"/>
      <c r="VQ2119" s="593"/>
      <c r="VR2119" s="593"/>
      <c r="VS2119" s="593"/>
      <c r="VT2119" s="593"/>
      <c r="VU2119" s="593"/>
      <c r="VV2119" s="593"/>
      <c r="VW2119" s="593"/>
      <c r="VX2119" s="593"/>
      <c r="VY2119" s="593"/>
      <c r="VZ2119" s="593"/>
      <c r="WA2119" s="593"/>
      <c r="WB2119" s="593"/>
      <c r="WC2119" s="593"/>
      <c r="WD2119" s="593"/>
      <c r="WE2119" s="593"/>
      <c r="WF2119" s="593"/>
      <c r="WG2119" s="593"/>
      <c r="WH2119" s="593"/>
      <c r="WI2119" s="593"/>
      <c r="WJ2119" s="593"/>
      <c r="WK2119" s="593"/>
      <c r="WL2119" s="593"/>
      <c r="WM2119" s="593"/>
      <c r="WN2119" s="593"/>
      <c r="WO2119" s="593"/>
      <c r="WP2119" s="593"/>
      <c r="WQ2119" s="593"/>
      <c r="WR2119" s="593"/>
      <c r="WS2119" s="593"/>
      <c r="WT2119" s="593"/>
      <c r="WU2119" s="593"/>
      <c r="WV2119" s="593"/>
      <c r="WW2119" s="593"/>
      <c r="WX2119" s="593"/>
      <c r="WY2119" s="593"/>
      <c r="WZ2119" s="593"/>
      <c r="XA2119" s="593"/>
      <c r="XB2119" s="593"/>
      <c r="XC2119" s="593"/>
      <c r="XD2119" s="593"/>
      <c r="XE2119" s="593"/>
      <c r="XF2119" s="593"/>
      <c r="XG2119" s="593"/>
      <c r="XH2119" s="593"/>
      <c r="XI2119" s="593"/>
      <c r="XJ2119" s="593"/>
      <c r="XK2119" s="593"/>
      <c r="XL2119" s="593"/>
      <c r="XM2119" s="593"/>
      <c r="XN2119" s="593"/>
      <c r="XO2119" s="593"/>
      <c r="XP2119" s="593"/>
      <c r="XQ2119" s="593"/>
      <c r="XR2119" s="593"/>
      <c r="XS2119" s="593"/>
      <c r="XT2119" s="593"/>
      <c r="XU2119" s="593"/>
      <c r="XV2119" s="593"/>
      <c r="XW2119" s="593"/>
      <c r="XX2119" s="593"/>
      <c r="XY2119" s="593"/>
      <c r="XZ2119" s="593"/>
      <c r="YA2119" s="593"/>
      <c r="YB2119" s="593"/>
      <c r="YC2119" s="593"/>
      <c r="YD2119" s="593"/>
      <c r="YE2119" s="593"/>
      <c r="YF2119" s="593"/>
      <c r="YG2119" s="593"/>
      <c r="YH2119" s="593"/>
      <c r="YI2119" s="593"/>
      <c r="YJ2119" s="593"/>
      <c r="YK2119" s="593"/>
      <c r="YL2119" s="593"/>
      <c r="YM2119" s="593"/>
      <c r="YN2119" s="593"/>
      <c r="YO2119" s="593"/>
      <c r="YP2119" s="593"/>
      <c r="YQ2119" s="593"/>
      <c r="YR2119" s="593"/>
      <c r="YS2119" s="593"/>
      <c r="YT2119" s="593"/>
      <c r="YU2119" s="593"/>
      <c r="YV2119" s="593"/>
      <c r="YW2119" s="593"/>
      <c r="YX2119" s="593"/>
      <c r="YY2119" s="593"/>
      <c r="YZ2119" s="593"/>
      <c r="ZA2119" s="593"/>
      <c r="ZB2119" s="593"/>
      <c r="ZC2119" s="593"/>
      <c r="ZD2119" s="593"/>
      <c r="ZE2119" s="593"/>
      <c r="ZF2119" s="593"/>
      <c r="ZG2119" s="593"/>
      <c r="ZH2119" s="593"/>
      <c r="ZI2119" s="593"/>
      <c r="ZJ2119" s="593"/>
      <c r="ZK2119" s="593"/>
      <c r="ZL2119" s="593"/>
      <c r="ZM2119" s="593"/>
      <c r="ZN2119" s="593"/>
      <c r="ZO2119" s="593"/>
      <c r="ZP2119" s="593"/>
      <c r="ZQ2119" s="593"/>
      <c r="ZR2119" s="593"/>
      <c r="ZS2119" s="593"/>
      <c r="ZT2119" s="593"/>
      <c r="ZU2119" s="593"/>
      <c r="ZV2119" s="593"/>
      <c r="ZW2119" s="593"/>
      <c r="ZX2119" s="593"/>
      <c r="ZY2119" s="593"/>
      <c r="ZZ2119" s="593"/>
      <c r="AAA2119" s="593"/>
      <c r="AAB2119" s="593"/>
      <c r="AAC2119" s="593"/>
      <c r="AAD2119" s="593"/>
      <c r="AAE2119" s="593"/>
      <c r="AAF2119" s="593"/>
      <c r="AAG2119" s="593"/>
      <c r="AAH2119" s="593"/>
      <c r="AAI2119" s="593"/>
      <c r="AAJ2119" s="593"/>
      <c r="AAK2119" s="593"/>
      <c r="AAL2119" s="593"/>
      <c r="AAM2119" s="593"/>
      <c r="AAN2119" s="593"/>
      <c r="AAO2119" s="593"/>
      <c r="AAP2119" s="593"/>
      <c r="AAQ2119" s="593"/>
      <c r="AAR2119" s="593"/>
      <c r="AAS2119" s="593"/>
      <c r="AAT2119" s="593"/>
      <c r="AAU2119" s="593"/>
      <c r="AAV2119" s="593"/>
      <c r="AAW2119" s="593"/>
      <c r="AAX2119" s="593"/>
      <c r="AAY2119" s="593"/>
      <c r="AAZ2119" s="593"/>
      <c r="ABA2119" s="593"/>
      <c r="ABB2119" s="593"/>
      <c r="ABC2119" s="593"/>
      <c r="ABD2119" s="593"/>
      <c r="ABE2119" s="593"/>
      <c r="ABF2119" s="593"/>
      <c r="ABG2119" s="593"/>
      <c r="ABH2119" s="593"/>
      <c r="ABI2119" s="593"/>
      <c r="ABJ2119" s="593"/>
      <c r="ABK2119" s="593"/>
      <c r="ABL2119" s="593"/>
      <c r="ABM2119" s="593"/>
      <c r="ABN2119" s="593"/>
      <c r="ABO2119" s="593"/>
      <c r="ABP2119" s="593"/>
      <c r="ABQ2119" s="593"/>
      <c r="ABR2119" s="593"/>
      <c r="ABS2119" s="593"/>
      <c r="ABT2119" s="593"/>
      <c r="ABU2119" s="593"/>
      <c r="ABV2119" s="593"/>
      <c r="ABW2119" s="593"/>
      <c r="ABX2119" s="593"/>
      <c r="ABY2119" s="593"/>
      <c r="ABZ2119" s="593"/>
      <c r="ACA2119" s="593"/>
      <c r="ACB2119" s="593"/>
      <c r="ACC2119" s="593"/>
      <c r="ACD2119" s="593"/>
      <c r="ACE2119" s="593"/>
      <c r="ACF2119" s="593"/>
      <c r="ACG2119" s="593"/>
      <c r="ACH2119" s="593"/>
      <c r="ACI2119" s="593"/>
      <c r="ACJ2119" s="593"/>
      <c r="ACK2119" s="593"/>
      <c r="ACL2119" s="593"/>
      <c r="ACM2119" s="593"/>
      <c r="ACN2119" s="593"/>
      <c r="ACO2119" s="593"/>
      <c r="ACP2119" s="593"/>
      <c r="ACQ2119" s="593"/>
      <c r="ACR2119" s="593"/>
      <c r="ACS2119" s="593"/>
      <c r="ACT2119" s="593"/>
      <c r="ACU2119" s="593"/>
      <c r="ACV2119" s="593"/>
      <c r="ACW2119" s="593"/>
      <c r="ACX2119" s="593"/>
      <c r="ACY2119" s="593"/>
      <c r="ACZ2119" s="593"/>
      <c r="ADA2119" s="593"/>
      <c r="ADB2119" s="593"/>
      <c r="ADC2119" s="593"/>
      <c r="ADD2119" s="593"/>
      <c r="ADE2119" s="593"/>
      <c r="ADF2119" s="593"/>
      <c r="ADG2119" s="593"/>
      <c r="ADH2119" s="593"/>
      <c r="ADI2119" s="593"/>
      <c r="ADJ2119" s="593"/>
      <c r="ADK2119" s="593"/>
      <c r="ADL2119" s="593"/>
      <c r="ADM2119" s="593"/>
      <c r="ADN2119" s="593"/>
      <c r="ADO2119" s="593"/>
      <c r="ADP2119" s="593"/>
      <c r="ADQ2119" s="593"/>
      <c r="ADR2119" s="593"/>
      <c r="ADS2119" s="593"/>
      <c r="ADT2119" s="593"/>
      <c r="ADU2119" s="593"/>
      <c r="ADV2119" s="593"/>
      <c r="ADW2119" s="593"/>
      <c r="ADX2119" s="593"/>
      <c r="ADY2119" s="593"/>
      <c r="ADZ2119" s="593"/>
      <c r="AEA2119" s="593"/>
      <c r="AEB2119" s="593"/>
      <c r="AEC2119" s="593"/>
      <c r="AED2119" s="593"/>
      <c r="AEE2119" s="593"/>
      <c r="AEF2119" s="593"/>
      <c r="AEG2119" s="593"/>
      <c r="AEH2119" s="593"/>
      <c r="AEI2119" s="593"/>
      <c r="AEJ2119" s="593"/>
      <c r="AEK2119" s="593"/>
      <c r="AEL2119" s="593"/>
      <c r="AEM2119" s="593"/>
      <c r="AEN2119" s="593"/>
      <c r="AEO2119" s="593"/>
      <c r="AEP2119" s="593"/>
      <c r="AEQ2119" s="593"/>
      <c r="AER2119" s="593"/>
      <c r="AES2119" s="593"/>
      <c r="AET2119" s="593"/>
      <c r="AEU2119" s="593"/>
      <c r="AEV2119" s="593"/>
      <c r="AEW2119" s="593"/>
      <c r="AEX2119" s="593"/>
      <c r="AEY2119" s="593"/>
      <c r="AEZ2119" s="593"/>
      <c r="AFA2119" s="593"/>
      <c r="AFB2119" s="593"/>
      <c r="AFC2119" s="593"/>
      <c r="AFD2119" s="593"/>
      <c r="AFE2119" s="593"/>
      <c r="AFF2119" s="593"/>
      <c r="AFG2119" s="593"/>
      <c r="AFH2119" s="593"/>
      <c r="AFI2119" s="593"/>
      <c r="AFJ2119" s="593"/>
      <c r="AFK2119" s="593"/>
      <c r="AFL2119" s="593"/>
      <c r="AFM2119" s="593"/>
      <c r="AFN2119" s="593"/>
      <c r="AFO2119" s="593"/>
      <c r="AFP2119" s="593"/>
      <c r="AFQ2119" s="593"/>
      <c r="AFR2119" s="593"/>
      <c r="AFS2119" s="593"/>
      <c r="AFT2119" s="593"/>
      <c r="AFU2119" s="593"/>
      <c r="AFV2119" s="593"/>
      <c r="AFW2119" s="593"/>
      <c r="AFX2119" s="593"/>
      <c r="AFY2119" s="593"/>
      <c r="AFZ2119" s="593"/>
      <c r="AGA2119" s="593"/>
      <c r="AGB2119" s="593"/>
      <c r="AGC2119" s="593"/>
      <c r="AGD2119" s="593"/>
      <c r="AGE2119" s="593"/>
      <c r="AGF2119" s="593"/>
      <c r="AGG2119" s="593"/>
      <c r="AGH2119" s="593"/>
      <c r="AGI2119" s="593"/>
      <c r="AGJ2119" s="593"/>
      <c r="AGK2119" s="593"/>
      <c r="AGL2119" s="593"/>
      <c r="AGM2119" s="593"/>
      <c r="AGN2119" s="593"/>
      <c r="AGO2119" s="593"/>
      <c r="AGP2119" s="593"/>
      <c r="AGQ2119" s="593"/>
      <c r="AGR2119" s="593"/>
      <c r="AGS2119" s="593"/>
      <c r="AGT2119" s="593"/>
      <c r="AGU2119" s="593"/>
      <c r="AGV2119" s="593"/>
      <c r="AGW2119" s="593"/>
      <c r="AGX2119" s="593"/>
      <c r="AGY2119" s="593"/>
      <c r="AGZ2119" s="593"/>
      <c r="AHA2119" s="593"/>
      <c r="AHB2119" s="593"/>
      <c r="AHC2119" s="593"/>
      <c r="AHD2119" s="593"/>
      <c r="AHE2119" s="593"/>
      <c r="AHF2119" s="593"/>
      <c r="AHG2119" s="593"/>
      <c r="AHH2119" s="593"/>
      <c r="AHI2119" s="593"/>
      <c r="AHJ2119" s="593"/>
      <c r="AHK2119" s="593"/>
      <c r="AHL2119" s="593"/>
      <c r="AHM2119" s="593"/>
      <c r="AHN2119" s="593"/>
      <c r="AHO2119" s="593"/>
      <c r="AHP2119" s="593"/>
      <c r="AHQ2119" s="593"/>
      <c r="AHR2119" s="593"/>
      <c r="AHS2119" s="593"/>
      <c r="AHT2119" s="593"/>
      <c r="AHU2119" s="593"/>
      <c r="AHV2119" s="593"/>
      <c r="AHW2119" s="593"/>
      <c r="AHX2119" s="593"/>
      <c r="AHY2119" s="593"/>
      <c r="AHZ2119" s="593"/>
      <c r="AIA2119" s="593"/>
      <c r="AIB2119" s="593"/>
      <c r="AIC2119" s="593"/>
      <c r="AID2119" s="593"/>
      <c r="AIE2119" s="593"/>
      <c r="AIF2119" s="593"/>
      <c r="AIG2119" s="593"/>
      <c r="AIH2119" s="593"/>
      <c r="AII2119" s="593"/>
      <c r="AIJ2119" s="593"/>
      <c r="AIK2119" s="593"/>
      <c r="AIL2119" s="593"/>
      <c r="AIM2119" s="593"/>
      <c r="AIN2119" s="593"/>
      <c r="AIO2119" s="593"/>
      <c r="AIP2119" s="593"/>
      <c r="AIQ2119" s="593"/>
      <c r="AIR2119" s="593"/>
      <c r="AIS2119" s="593"/>
      <c r="AIT2119" s="593"/>
      <c r="AIU2119" s="593"/>
      <c r="AIV2119" s="593"/>
      <c r="AIW2119" s="593"/>
      <c r="AIX2119" s="593"/>
      <c r="AIY2119" s="593"/>
      <c r="AIZ2119" s="593"/>
      <c r="AJA2119" s="593"/>
      <c r="AJB2119" s="593"/>
      <c r="AJC2119" s="593"/>
      <c r="AJD2119" s="593"/>
      <c r="AJE2119" s="593"/>
      <c r="AJF2119" s="593"/>
      <c r="AJG2119" s="593"/>
      <c r="AJH2119" s="593"/>
      <c r="AJI2119" s="593"/>
      <c r="AJJ2119" s="593"/>
      <c r="AJK2119" s="593"/>
      <c r="AJL2119" s="593"/>
      <c r="AJM2119" s="593"/>
      <c r="AJN2119" s="593"/>
      <c r="AJO2119" s="593"/>
      <c r="AJP2119" s="593"/>
      <c r="AJQ2119" s="593"/>
      <c r="AJR2119" s="593"/>
      <c r="AJS2119" s="593"/>
      <c r="AJT2119" s="593"/>
      <c r="AJU2119" s="593"/>
      <c r="AJV2119" s="593"/>
      <c r="AJW2119" s="593"/>
      <c r="AJX2119" s="593"/>
      <c r="AJY2119" s="593"/>
      <c r="AJZ2119" s="593"/>
      <c r="AKA2119" s="593"/>
      <c r="AKB2119" s="593"/>
      <c r="AKC2119" s="593"/>
      <c r="AKD2119" s="593"/>
      <c r="AKE2119" s="593"/>
      <c r="AKF2119" s="593"/>
      <c r="AKG2119" s="593"/>
      <c r="AKH2119" s="593"/>
      <c r="AKI2119" s="593"/>
      <c r="AKJ2119" s="593"/>
      <c r="AKK2119" s="593"/>
      <c r="AKL2119" s="593"/>
      <c r="AKM2119" s="593"/>
      <c r="AKN2119" s="593"/>
      <c r="AKO2119" s="593"/>
      <c r="AKP2119" s="593"/>
      <c r="AKQ2119" s="593"/>
      <c r="AKR2119" s="593"/>
      <c r="AKS2119" s="593"/>
      <c r="AKT2119" s="593"/>
      <c r="AKU2119" s="593"/>
      <c r="AKV2119" s="593"/>
      <c r="AKW2119" s="593"/>
      <c r="AKX2119" s="593"/>
      <c r="AKY2119" s="593"/>
      <c r="AKZ2119" s="593"/>
      <c r="ALA2119" s="593"/>
      <c r="ALB2119" s="593"/>
      <c r="ALC2119" s="593"/>
      <c r="ALD2119" s="593"/>
      <c r="ALE2119" s="593"/>
      <c r="ALF2119" s="593"/>
      <c r="ALG2119" s="593"/>
      <c r="ALH2119" s="593"/>
      <c r="ALI2119" s="593"/>
      <c r="ALJ2119" s="593"/>
      <c r="ALK2119" s="593"/>
      <c r="ALL2119" s="593"/>
      <c r="ALM2119" s="593"/>
      <c r="ALN2119" s="593"/>
      <c r="ALO2119" s="593"/>
      <c r="ALP2119" s="593"/>
      <c r="ALQ2119" s="593"/>
      <c r="ALR2119" s="593"/>
      <c r="ALS2119" s="593"/>
      <c r="ALT2119" s="593"/>
      <c r="ALU2119" s="593"/>
      <c r="ALV2119" s="593"/>
      <c r="ALW2119" s="593"/>
      <c r="ALX2119" s="593"/>
      <c r="ALY2119" s="593"/>
      <c r="ALZ2119" s="593"/>
      <c r="AMA2119" s="593"/>
      <c r="AMB2119" s="593"/>
      <c r="AMC2119" s="593"/>
      <c r="AMD2119" s="593"/>
      <c r="AME2119" s="593"/>
      <c r="AMF2119" s="593"/>
      <c r="AMG2119" s="593"/>
      <c r="AMH2119" s="593"/>
      <c r="AMI2119" s="593"/>
      <c r="AMJ2119" s="593"/>
      <c r="AMK2119" s="593"/>
      <c r="AML2119" s="593"/>
      <c r="AMM2119" s="593"/>
      <c r="AMN2119" s="593"/>
      <c r="AMO2119" s="593"/>
      <c r="AMP2119" s="593"/>
      <c r="AMQ2119" s="593"/>
      <c r="AMR2119" s="593"/>
      <c r="AMS2119" s="593"/>
      <c r="AMT2119" s="593"/>
      <c r="AMU2119" s="593"/>
      <c r="AMV2119" s="593"/>
      <c r="AMW2119" s="593"/>
      <c r="AMX2119" s="593"/>
      <c r="AMY2119" s="593"/>
      <c r="AMZ2119" s="593"/>
      <c r="ANA2119" s="593"/>
      <c r="ANB2119" s="593"/>
      <c r="ANC2119" s="593"/>
      <c r="AND2119" s="593"/>
      <c r="ANE2119" s="593"/>
      <c r="ANF2119" s="593"/>
      <c r="ANG2119" s="593"/>
      <c r="ANH2119" s="593"/>
      <c r="ANI2119" s="593"/>
      <c r="ANJ2119" s="593"/>
      <c r="ANK2119" s="593"/>
      <c r="ANL2119" s="593"/>
      <c r="ANM2119" s="593"/>
      <c r="ANN2119" s="593"/>
      <c r="ANO2119" s="593"/>
      <c r="ANP2119" s="593"/>
      <c r="ANQ2119" s="593"/>
      <c r="ANR2119" s="593"/>
      <c r="ANS2119" s="593"/>
      <c r="ANT2119" s="593"/>
      <c r="ANU2119" s="593"/>
      <c r="ANV2119" s="593"/>
      <c r="ANW2119" s="593"/>
      <c r="ANX2119" s="593"/>
      <c r="ANY2119" s="593"/>
      <c r="ANZ2119" s="593"/>
      <c r="AOA2119" s="593"/>
      <c r="AOB2119" s="593"/>
      <c r="AOC2119" s="593"/>
      <c r="AOD2119" s="593"/>
      <c r="AOE2119" s="593"/>
      <c r="AOF2119" s="593"/>
      <c r="AOG2119" s="593"/>
      <c r="AOH2119" s="593"/>
      <c r="AOI2119" s="593"/>
      <c r="AOJ2119" s="593"/>
      <c r="AOK2119" s="593"/>
      <c r="AOL2119" s="593"/>
      <c r="AOM2119" s="593"/>
      <c r="AON2119" s="593"/>
      <c r="AOO2119" s="593"/>
      <c r="AOP2119" s="593"/>
      <c r="AOQ2119" s="593"/>
      <c r="AOR2119" s="593"/>
      <c r="AOS2119" s="593"/>
      <c r="AOT2119" s="593"/>
      <c r="AOU2119" s="593"/>
      <c r="AOV2119" s="593"/>
      <c r="AOW2119" s="593"/>
      <c r="AOX2119" s="593"/>
      <c r="AOY2119" s="593"/>
      <c r="AOZ2119" s="593"/>
      <c r="APA2119" s="593"/>
      <c r="APB2119" s="593"/>
      <c r="APC2119" s="593"/>
      <c r="APD2119" s="593"/>
      <c r="APE2119" s="593"/>
      <c r="APF2119" s="593"/>
      <c r="APG2119" s="593"/>
      <c r="APH2119" s="593"/>
      <c r="API2119" s="593"/>
      <c r="APJ2119" s="593"/>
      <c r="APK2119" s="593"/>
      <c r="APL2119" s="593"/>
      <c r="APM2119" s="593"/>
      <c r="APN2119" s="593"/>
      <c r="APO2119" s="593"/>
      <c r="APP2119" s="593"/>
      <c r="APQ2119" s="593"/>
      <c r="APR2119" s="593"/>
      <c r="APS2119" s="593"/>
      <c r="APT2119" s="593"/>
      <c r="APU2119" s="593"/>
      <c r="APV2119" s="593"/>
      <c r="APW2119" s="593"/>
      <c r="APX2119" s="593"/>
      <c r="APY2119" s="593"/>
      <c r="APZ2119" s="593"/>
      <c r="AQA2119" s="593"/>
      <c r="AQB2119" s="593"/>
      <c r="AQC2119" s="593"/>
      <c r="AQD2119" s="593"/>
      <c r="AQE2119" s="593"/>
      <c r="AQF2119" s="593"/>
      <c r="AQG2119" s="593"/>
      <c r="AQH2119" s="593"/>
      <c r="AQI2119" s="593"/>
      <c r="AQJ2119" s="593"/>
      <c r="AQK2119" s="593"/>
      <c r="AQL2119" s="593"/>
      <c r="AQM2119" s="593"/>
      <c r="AQN2119" s="593"/>
      <c r="AQO2119" s="593"/>
      <c r="AQP2119" s="593"/>
      <c r="AQQ2119" s="593"/>
      <c r="AQR2119" s="593"/>
      <c r="AQS2119" s="593"/>
      <c r="AQT2119" s="593"/>
      <c r="AQU2119" s="593"/>
      <c r="AQV2119" s="593"/>
      <c r="AQW2119" s="593"/>
      <c r="AQX2119" s="593"/>
      <c r="AQY2119" s="593"/>
      <c r="AQZ2119" s="593"/>
      <c r="ARA2119" s="593"/>
      <c r="ARB2119" s="593"/>
      <c r="ARC2119" s="593"/>
      <c r="ARD2119" s="593"/>
      <c r="ARE2119" s="593"/>
      <c r="ARF2119" s="593"/>
      <c r="ARG2119" s="593"/>
      <c r="ARH2119" s="593"/>
      <c r="ARI2119" s="593"/>
      <c r="ARJ2119" s="593"/>
      <c r="ARK2119" s="593"/>
      <c r="ARL2119" s="593"/>
      <c r="ARM2119" s="593"/>
      <c r="ARN2119" s="593"/>
      <c r="ARO2119" s="593"/>
      <c r="ARP2119" s="593"/>
      <c r="ARQ2119" s="593"/>
      <c r="ARR2119" s="593"/>
      <c r="ARS2119" s="593"/>
      <c r="ART2119" s="593"/>
      <c r="ARU2119" s="593"/>
      <c r="ARV2119" s="593"/>
      <c r="ARW2119" s="593"/>
      <c r="ARX2119" s="593"/>
      <c r="ARY2119" s="593"/>
      <c r="ARZ2119" s="593"/>
      <c r="ASA2119" s="593"/>
      <c r="ASB2119" s="593"/>
      <c r="ASC2119" s="593"/>
      <c r="ASD2119" s="593"/>
      <c r="ASE2119" s="593"/>
      <c r="ASF2119" s="593"/>
      <c r="ASG2119" s="593"/>
      <c r="ASH2119" s="593"/>
      <c r="ASI2119" s="593"/>
      <c r="ASJ2119" s="593"/>
      <c r="ASK2119" s="593"/>
      <c r="ASL2119" s="593"/>
      <c r="ASM2119" s="593"/>
      <c r="ASN2119" s="593"/>
      <c r="ASO2119" s="593"/>
      <c r="ASP2119" s="593"/>
      <c r="ASQ2119" s="593"/>
      <c r="ASR2119" s="593"/>
      <c r="ASS2119" s="593"/>
      <c r="AST2119" s="593"/>
      <c r="ASU2119" s="593"/>
      <c r="ASV2119" s="593"/>
      <c r="ASW2119" s="593"/>
      <c r="ASX2119" s="593"/>
      <c r="ASY2119" s="593"/>
      <c r="ASZ2119" s="593"/>
      <c r="ATA2119" s="593"/>
      <c r="ATB2119" s="593"/>
      <c r="ATC2119" s="593"/>
      <c r="ATD2119" s="593"/>
      <c r="ATE2119" s="593"/>
      <c r="ATF2119" s="593"/>
      <c r="ATG2119" s="593"/>
      <c r="ATH2119" s="593"/>
      <c r="ATI2119" s="593"/>
      <c r="ATJ2119" s="593"/>
      <c r="ATK2119" s="593"/>
      <c r="ATL2119" s="593"/>
      <c r="ATM2119" s="593"/>
      <c r="ATN2119" s="593"/>
      <c r="ATO2119" s="593"/>
      <c r="ATP2119" s="593"/>
      <c r="ATQ2119" s="593"/>
      <c r="ATR2119" s="593"/>
      <c r="ATS2119" s="593"/>
      <c r="ATT2119" s="593"/>
      <c r="ATU2119" s="593"/>
      <c r="ATV2119" s="593"/>
      <c r="ATW2119" s="593"/>
      <c r="ATX2119" s="593"/>
      <c r="ATY2119" s="593"/>
      <c r="ATZ2119" s="593"/>
      <c r="AUA2119" s="593"/>
      <c r="AUB2119" s="593"/>
      <c r="AUC2119" s="593"/>
      <c r="AUD2119" s="593"/>
      <c r="AUE2119" s="593"/>
      <c r="AUF2119" s="593"/>
      <c r="AUG2119" s="593"/>
      <c r="AUH2119" s="593"/>
      <c r="AUI2119" s="593"/>
      <c r="AUJ2119" s="593"/>
      <c r="AUK2119" s="593"/>
      <c r="AUL2119" s="593"/>
      <c r="AUM2119" s="593"/>
      <c r="AUN2119" s="593"/>
      <c r="AUO2119" s="593"/>
      <c r="AUP2119" s="593"/>
      <c r="AUQ2119" s="593"/>
      <c r="AUR2119" s="593"/>
      <c r="AUS2119" s="593"/>
      <c r="AUT2119" s="593"/>
      <c r="AUU2119" s="593"/>
      <c r="AUV2119" s="593"/>
      <c r="AUW2119" s="593"/>
      <c r="AUX2119" s="593"/>
      <c r="AUY2119" s="593"/>
      <c r="AUZ2119" s="593"/>
      <c r="AVA2119" s="593"/>
      <c r="AVB2119" s="593"/>
      <c r="AVC2119" s="593"/>
      <c r="AVD2119" s="593"/>
      <c r="AVE2119" s="593"/>
      <c r="AVF2119" s="593"/>
      <c r="AVG2119" s="593"/>
      <c r="AVH2119" s="593"/>
      <c r="AVI2119" s="593"/>
      <c r="AVJ2119" s="593"/>
      <c r="AVK2119" s="593"/>
    </row>
    <row r="2120" spans="1:1259">
      <c r="A2120" s="715"/>
      <c r="B2120" s="564"/>
      <c r="C2120" s="564"/>
      <c r="D2120" s="676" t="s">
        <v>1067</v>
      </c>
      <c r="E2120" s="524" t="s">
        <v>1677</v>
      </c>
      <c r="F2120" s="665" t="s">
        <v>1080</v>
      </c>
      <c r="G2120" s="676">
        <v>2023</v>
      </c>
      <c r="H2120" s="676">
        <v>6</v>
      </c>
      <c r="I2120" s="687"/>
      <c r="J2120" s="677"/>
      <c r="K2120" s="676">
        <v>21171820</v>
      </c>
      <c r="L2120" s="677" t="s">
        <v>1678</v>
      </c>
      <c r="M2120" s="677">
        <v>44490</v>
      </c>
      <c r="N2120" s="677">
        <v>44287</v>
      </c>
      <c r="O2120" s="677"/>
      <c r="P2120" s="677"/>
      <c r="Q2120" s="677"/>
      <c r="R2120" s="677"/>
      <c r="S2120" s="676" t="s">
        <v>1106</v>
      </c>
      <c r="T2120" s="676">
        <v>72</v>
      </c>
      <c r="U2120" s="676" t="s">
        <v>1679</v>
      </c>
      <c r="V2120" s="676" t="s">
        <v>1680</v>
      </c>
      <c r="W2120" s="678">
        <v>480</v>
      </c>
      <c r="X2120" s="551">
        <v>124990</v>
      </c>
      <c r="Y2120" s="693">
        <v>59995200</v>
      </c>
      <c r="Z2120" s="667">
        <v>0.38500000000000001</v>
      </c>
      <c r="AA2120" s="682">
        <f>Y2120*Z2120</f>
        <v>23098152</v>
      </c>
      <c r="AB2120" s="559"/>
      <c r="AC2120" s="668">
        <v>0</v>
      </c>
      <c r="AD2120" s="676"/>
      <c r="AE2120" s="669"/>
      <c r="AF2120" s="695">
        <f>AA2120+AD2120+AE2120</f>
        <v>23098152</v>
      </c>
      <c r="AG2120" s="665" t="s">
        <v>47</v>
      </c>
      <c r="AH2120" s="641">
        <v>3</v>
      </c>
      <c r="AI2120" s="676">
        <v>45</v>
      </c>
      <c r="AJ2120" s="665" t="s">
        <v>1113</v>
      </c>
      <c r="AK2120" s="676" t="s">
        <v>1113</v>
      </c>
      <c r="AL2120" s="696" t="s">
        <v>1113</v>
      </c>
      <c r="AM2120" s="665" t="s">
        <v>52</v>
      </c>
      <c r="AN2120" s="665" t="s">
        <v>1113</v>
      </c>
      <c r="AO2120" s="665"/>
      <c r="AP2120" s="676" t="s">
        <v>38</v>
      </c>
      <c r="AQ2120" s="676" t="s">
        <v>1090</v>
      </c>
      <c r="AR2120" s="676"/>
      <c r="AS2120" s="523" t="s">
        <v>1077</v>
      </c>
      <c r="AT2120" s="523" t="s">
        <v>1091</v>
      </c>
      <c r="AU2120" s="523" t="s">
        <v>1078</v>
      </c>
      <c r="AV2120" s="674"/>
      <c r="AW2120" s="673" t="str">
        <f>U2120</f>
        <v>30397272F</v>
      </c>
      <c r="AX2120" s="673" cm="1">
        <f t="array" ref="AX2120">SUM(MID(0&amp;AW2120,LARGE(INDEX(ISNUMBER(--MID(AW2120,ROW($1:$8),1))*ROW($1:$8),),ROW($1:$8))+1,1)*10^ROW($1:$8)/10)</f>
        <v>30397272</v>
      </c>
      <c r="AY2120" s="673" t="str">
        <f>VLOOKUP($AX2120,'Item Master Data'!$A:$F,3,FALSE)</f>
        <v>Q.PEAK DUO XL G10 BFG</v>
      </c>
      <c r="AZ2120" s="673">
        <f>VLOOKUP($AX2120,'Item Master Data'!$A:$F,6,FALSE)</f>
        <v>480</v>
      </c>
      <c r="BA2120" s="673">
        <f>X2120/BB2120</f>
        <v>4310</v>
      </c>
      <c r="BB2120" s="673">
        <f>VLOOKUP(AX2120,'Item Master Data'!$A:$G,7,FALSE)</f>
        <v>29</v>
      </c>
      <c r="BC2120" s="673"/>
      <c r="BD2120" s="673">
        <f>W2120-AZ2120</f>
        <v>0</v>
      </c>
      <c r="BE2120" s="593"/>
      <c r="BF2120" s="593"/>
      <c r="BG2120" s="593"/>
      <c r="BH2120" s="593"/>
      <c r="BI2120" s="593"/>
      <c r="BJ2120" s="593"/>
      <c r="BK2120" s="593"/>
      <c r="BL2120" s="593"/>
      <c r="BM2120" s="593"/>
      <c r="BN2120" s="593"/>
      <c r="BO2120" s="593"/>
      <c r="BP2120" s="593"/>
      <c r="BQ2120" s="593"/>
      <c r="BR2120" s="593"/>
      <c r="BS2120" s="593"/>
      <c r="BT2120" s="593"/>
      <c r="BU2120" s="593"/>
      <c r="BV2120" s="593"/>
      <c r="BW2120" s="593"/>
      <c r="BX2120" s="593"/>
      <c r="BY2120" s="593"/>
      <c r="BZ2120" s="593"/>
      <c r="CA2120" s="593"/>
      <c r="CB2120" s="593"/>
      <c r="CC2120" s="593"/>
      <c r="CD2120" s="593"/>
      <c r="CE2120" s="593"/>
      <c r="CF2120" s="593"/>
      <c r="CG2120" s="593"/>
      <c r="CH2120" s="593"/>
      <c r="CI2120" s="593"/>
      <c r="CJ2120" s="593"/>
      <c r="CK2120" s="593"/>
      <c r="CL2120" s="593"/>
      <c r="CM2120" s="593"/>
      <c r="CN2120" s="593"/>
      <c r="CO2120" s="593"/>
      <c r="CP2120" s="593"/>
      <c r="CQ2120" s="593"/>
      <c r="CR2120" s="593"/>
      <c r="CS2120" s="593"/>
      <c r="CT2120" s="593"/>
      <c r="CU2120" s="593"/>
      <c r="CV2120" s="593"/>
      <c r="CW2120" s="593"/>
      <c r="CX2120" s="593"/>
      <c r="CY2120" s="593"/>
      <c r="CZ2120" s="593"/>
      <c r="DA2120" s="593"/>
      <c r="DB2120" s="593"/>
      <c r="DC2120" s="593"/>
      <c r="DD2120" s="593"/>
      <c r="DE2120" s="593"/>
      <c r="DF2120" s="593"/>
      <c r="DG2120" s="593"/>
      <c r="DH2120" s="593"/>
      <c r="DI2120" s="593"/>
      <c r="DJ2120" s="593"/>
      <c r="DK2120" s="593"/>
      <c r="DL2120" s="593"/>
      <c r="DM2120" s="593"/>
      <c r="DN2120" s="593"/>
      <c r="DO2120" s="593"/>
      <c r="DP2120" s="593"/>
      <c r="DQ2120" s="593"/>
      <c r="DR2120" s="593"/>
      <c r="DS2120" s="593"/>
      <c r="DT2120" s="593"/>
      <c r="DU2120" s="593"/>
      <c r="DV2120" s="593"/>
      <c r="DW2120" s="593"/>
      <c r="DX2120" s="593"/>
      <c r="DY2120" s="593"/>
      <c r="DZ2120" s="593"/>
      <c r="EA2120" s="593"/>
      <c r="EB2120" s="593"/>
      <c r="EC2120" s="593"/>
      <c r="ED2120" s="593"/>
      <c r="EE2120" s="593"/>
      <c r="EF2120" s="593"/>
      <c r="EG2120" s="593"/>
      <c r="EH2120" s="593"/>
      <c r="EI2120" s="593"/>
      <c r="EJ2120" s="593"/>
      <c r="EK2120" s="593"/>
      <c r="EL2120" s="593"/>
      <c r="EM2120" s="593"/>
      <c r="EN2120" s="593"/>
      <c r="EO2120" s="593"/>
      <c r="EP2120" s="593"/>
      <c r="EQ2120" s="593"/>
      <c r="ER2120" s="593"/>
      <c r="ES2120" s="593"/>
      <c r="ET2120" s="593"/>
      <c r="EU2120" s="593"/>
      <c r="EV2120" s="593"/>
      <c r="EW2120" s="593"/>
      <c r="EX2120" s="593"/>
      <c r="EY2120" s="593"/>
      <c r="EZ2120" s="593"/>
      <c r="FA2120" s="593"/>
      <c r="FB2120" s="593"/>
      <c r="FC2120" s="593"/>
      <c r="FD2120" s="593"/>
      <c r="FE2120" s="593"/>
      <c r="FF2120" s="593"/>
      <c r="FG2120" s="593"/>
      <c r="FH2120" s="593"/>
      <c r="FI2120" s="593"/>
      <c r="FJ2120" s="593"/>
      <c r="FK2120" s="593"/>
      <c r="FL2120" s="593"/>
      <c r="FM2120" s="593"/>
      <c r="FN2120" s="593"/>
      <c r="FO2120" s="593"/>
      <c r="FP2120" s="593"/>
      <c r="FQ2120" s="593"/>
      <c r="FR2120" s="593"/>
      <c r="FS2120" s="593"/>
      <c r="FT2120" s="593"/>
      <c r="FU2120" s="593"/>
      <c r="FV2120" s="593"/>
      <c r="FW2120" s="593"/>
      <c r="FX2120" s="593"/>
      <c r="FY2120" s="593"/>
      <c r="FZ2120" s="593"/>
      <c r="GA2120" s="593"/>
      <c r="GB2120" s="593"/>
      <c r="GC2120" s="593"/>
      <c r="GD2120" s="593"/>
      <c r="GE2120" s="593"/>
      <c r="GF2120" s="593"/>
      <c r="GG2120" s="593"/>
      <c r="GH2120" s="593"/>
      <c r="GI2120" s="593"/>
      <c r="GJ2120" s="593"/>
      <c r="GK2120" s="593"/>
      <c r="GL2120" s="593"/>
      <c r="GM2120" s="593"/>
      <c r="GN2120" s="593"/>
      <c r="GO2120" s="593"/>
      <c r="GP2120" s="593"/>
      <c r="GQ2120" s="593"/>
      <c r="GR2120" s="593"/>
      <c r="GS2120" s="593"/>
      <c r="GT2120" s="593"/>
      <c r="GU2120" s="593"/>
      <c r="GV2120" s="593"/>
      <c r="GW2120" s="593"/>
      <c r="GX2120" s="593"/>
      <c r="GY2120" s="593"/>
      <c r="GZ2120" s="593"/>
      <c r="HA2120" s="593"/>
      <c r="HB2120" s="593"/>
      <c r="HC2120" s="593"/>
      <c r="HD2120" s="593"/>
      <c r="HE2120" s="593"/>
      <c r="HF2120" s="593"/>
      <c r="HG2120" s="593"/>
      <c r="HH2120" s="593"/>
      <c r="HI2120" s="593"/>
      <c r="HJ2120" s="593"/>
      <c r="HK2120" s="593"/>
      <c r="HL2120" s="593"/>
      <c r="HM2120" s="593"/>
      <c r="HN2120" s="593"/>
      <c r="HO2120" s="593"/>
      <c r="HP2120" s="593"/>
      <c r="HQ2120" s="593"/>
      <c r="HR2120" s="593"/>
      <c r="HS2120" s="593"/>
      <c r="HT2120" s="593"/>
      <c r="HU2120" s="593"/>
      <c r="HV2120" s="593"/>
      <c r="HW2120" s="593"/>
      <c r="HX2120" s="593"/>
      <c r="HY2120" s="593"/>
      <c r="HZ2120" s="593"/>
      <c r="IA2120" s="593"/>
      <c r="IB2120" s="593"/>
      <c r="IC2120" s="593"/>
      <c r="ID2120" s="593"/>
      <c r="IE2120" s="593"/>
      <c r="IF2120" s="593"/>
      <c r="IG2120" s="593"/>
      <c r="IH2120" s="593"/>
      <c r="II2120" s="593"/>
      <c r="IJ2120" s="593"/>
      <c r="IK2120" s="593"/>
      <c r="IL2120" s="593"/>
      <c r="IM2120" s="593"/>
      <c r="IN2120" s="593"/>
      <c r="IO2120" s="593"/>
      <c r="IP2120" s="593"/>
      <c r="IQ2120" s="593"/>
      <c r="IR2120" s="593"/>
      <c r="IS2120" s="593"/>
      <c r="IT2120" s="593"/>
      <c r="IU2120" s="593"/>
      <c r="IV2120" s="593"/>
      <c r="IW2120" s="593"/>
      <c r="IX2120" s="593"/>
      <c r="IY2120" s="593"/>
      <c r="IZ2120" s="593"/>
      <c r="JA2120" s="593"/>
      <c r="JB2120" s="593"/>
      <c r="JC2120" s="593"/>
      <c r="JD2120" s="593"/>
      <c r="JE2120" s="593"/>
      <c r="JF2120" s="593"/>
      <c r="JG2120" s="593"/>
      <c r="JH2120" s="593"/>
      <c r="JI2120" s="593"/>
      <c r="JJ2120" s="593"/>
      <c r="JK2120" s="593"/>
      <c r="JL2120" s="593"/>
      <c r="JM2120" s="593"/>
      <c r="JN2120" s="593"/>
      <c r="JO2120" s="593"/>
      <c r="JP2120" s="593"/>
      <c r="JQ2120" s="593"/>
      <c r="JR2120" s="593"/>
      <c r="JS2120" s="593"/>
      <c r="JT2120" s="593"/>
      <c r="JU2120" s="593"/>
      <c r="JV2120" s="593"/>
      <c r="JW2120" s="593"/>
      <c r="JX2120" s="593"/>
      <c r="JY2120" s="593"/>
      <c r="JZ2120" s="593"/>
      <c r="KA2120" s="593"/>
      <c r="KB2120" s="593"/>
      <c r="KC2120" s="593"/>
      <c r="KD2120" s="593"/>
      <c r="KE2120" s="593"/>
      <c r="KF2120" s="593"/>
      <c r="KG2120" s="593"/>
      <c r="KH2120" s="593"/>
      <c r="KI2120" s="593"/>
      <c r="KJ2120" s="593"/>
      <c r="KK2120" s="593"/>
      <c r="KL2120" s="593"/>
      <c r="KM2120" s="593"/>
      <c r="KN2120" s="593"/>
      <c r="KO2120" s="593"/>
      <c r="KP2120" s="593"/>
      <c r="KQ2120" s="593"/>
      <c r="KR2120" s="593"/>
      <c r="KS2120" s="593"/>
      <c r="KT2120" s="593"/>
      <c r="KU2120" s="593"/>
      <c r="KV2120" s="593"/>
      <c r="KW2120" s="593"/>
      <c r="KX2120" s="593"/>
      <c r="KY2120" s="593"/>
      <c r="KZ2120" s="593"/>
      <c r="LA2120" s="593"/>
      <c r="LB2120" s="593"/>
      <c r="LC2120" s="593"/>
      <c r="LD2120" s="593"/>
      <c r="LE2120" s="593"/>
      <c r="LF2120" s="593"/>
      <c r="LG2120" s="593"/>
      <c r="LH2120" s="593"/>
      <c r="LI2120" s="593"/>
      <c r="LJ2120" s="593"/>
      <c r="LK2120" s="593"/>
      <c r="LL2120" s="593"/>
      <c r="LM2120" s="593"/>
      <c r="LN2120" s="593"/>
      <c r="LO2120" s="593"/>
      <c r="LP2120" s="593"/>
      <c r="LQ2120" s="593"/>
      <c r="LR2120" s="593"/>
      <c r="LS2120" s="593"/>
      <c r="LT2120" s="593"/>
      <c r="LU2120" s="593"/>
      <c r="LV2120" s="593"/>
      <c r="LW2120" s="593"/>
      <c r="LX2120" s="593"/>
      <c r="LY2120" s="593"/>
      <c r="LZ2120" s="593"/>
      <c r="MA2120" s="593"/>
      <c r="MB2120" s="593"/>
      <c r="MC2120" s="593"/>
      <c r="MD2120" s="593"/>
      <c r="ME2120" s="593"/>
      <c r="MF2120" s="593"/>
      <c r="MG2120" s="593"/>
      <c r="MH2120" s="593"/>
      <c r="MI2120" s="593"/>
      <c r="MJ2120" s="593"/>
      <c r="MK2120" s="593"/>
      <c r="ML2120" s="593"/>
      <c r="MM2120" s="593"/>
      <c r="MN2120" s="593"/>
      <c r="MO2120" s="593"/>
      <c r="MP2120" s="593"/>
      <c r="MQ2120" s="593"/>
      <c r="MR2120" s="593"/>
      <c r="MS2120" s="593"/>
      <c r="MT2120" s="593"/>
      <c r="MU2120" s="593"/>
      <c r="MV2120" s="593"/>
      <c r="MW2120" s="593"/>
      <c r="MX2120" s="593"/>
      <c r="MY2120" s="593"/>
      <c r="MZ2120" s="593"/>
      <c r="NA2120" s="593"/>
      <c r="NB2120" s="593"/>
      <c r="NC2120" s="593"/>
      <c r="ND2120" s="593"/>
      <c r="NE2120" s="593"/>
      <c r="NF2120" s="593"/>
      <c r="NG2120" s="593"/>
      <c r="NH2120" s="593"/>
      <c r="NI2120" s="593"/>
      <c r="NJ2120" s="593"/>
      <c r="NK2120" s="593"/>
      <c r="NL2120" s="593"/>
      <c r="NM2120" s="593"/>
      <c r="NN2120" s="593"/>
      <c r="NO2120" s="593"/>
      <c r="NP2120" s="593"/>
      <c r="NQ2120" s="593"/>
      <c r="NR2120" s="593"/>
      <c r="NS2120" s="593"/>
      <c r="NT2120" s="593"/>
      <c r="NU2120" s="593"/>
      <c r="NV2120" s="593"/>
      <c r="NW2120" s="593"/>
      <c r="NX2120" s="593"/>
      <c r="NY2120" s="593"/>
      <c r="NZ2120" s="593"/>
      <c r="OA2120" s="593"/>
      <c r="OB2120" s="593"/>
      <c r="OC2120" s="593"/>
      <c r="OD2120" s="593"/>
      <c r="OE2120" s="593"/>
      <c r="OF2120" s="593"/>
      <c r="OG2120" s="593"/>
      <c r="OH2120" s="593"/>
      <c r="OI2120" s="593"/>
      <c r="OJ2120" s="593"/>
      <c r="OK2120" s="593"/>
      <c r="OL2120" s="593"/>
      <c r="OM2120" s="593"/>
      <c r="ON2120" s="593"/>
      <c r="OO2120" s="593"/>
      <c r="OP2120" s="593"/>
      <c r="OQ2120" s="593"/>
      <c r="OR2120" s="593"/>
      <c r="OS2120" s="593"/>
      <c r="OT2120" s="593"/>
      <c r="OU2120" s="593"/>
      <c r="OV2120" s="593"/>
      <c r="OW2120" s="593"/>
      <c r="OX2120" s="593"/>
      <c r="OY2120" s="593"/>
      <c r="OZ2120" s="593"/>
      <c r="PA2120" s="593"/>
      <c r="PB2120" s="593"/>
      <c r="PC2120" s="593"/>
      <c r="PD2120" s="593"/>
      <c r="PE2120" s="593"/>
      <c r="PF2120" s="593"/>
      <c r="PG2120" s="593"/>
      <c r="PH2120" s="593"/>
      <c r="PI2120" s="593"/>
      <c r="PJ2120" s="593"/>
      <c r="PK2120" s="593"/>
      <c r="PL2120" s="593"/>
      <c r="PM2120" s="593"/>
      <c r="PN2120" s="593"/>
      <c r="PO2120" s="593"/>
      <c r="PP2120" s="593"/>
      <c r="PQ2120" s="593"/>
      <c r="PR2120" s="593"/>
      <c r="PS2120" s="593"/>
      <c r="PT2120" s="593"/>
      <c r="PU2120" s="593"/>
      <c r="PV2120" s="593"/>
      <c r="PW2120" s="593"/>
      <c r="PX2120" s="593"/>
      <c r="PY2120" s="593"/>
      <c r="PZ2120" s="593"/>
      <c r="QA2120" s="593"/>
      <c r="QB2120" s="593"/>
      <c r="QC2120" s="593"/>
      <c r="QD2120" s="593"/>
      <c r="QE2120" s="593"/>
      <c r="QF2120" s="593"/>
      <c r="QG2120" s="593"/>
      <c r="QH2120" s="593"/>
      <c r="QI2120" s="593"/>
      <c r="QJ2120" s="593"/>
      <c r="QK2120" s="593"/>
      <c r="QL2120" s="593"/>
      <c r="QM2120" s="593"/>
      <c r="QN2120" s="593"/>
      <c r="QO2120" s="593"/>
      <c r="QP2120" s="593"/>
      <c r="QQ2120" s="593"/>
      <c r="QR2120" s="593"/>
      <c r="QS2120" s="593"/>
      <c r="QT2120" s="593"/>
      <c r="QU2120" s="593"/>
      <c r="QV2120" s="593"/>
      <c r="QW2120" s="593"/>
      <c r="QX2120" s="593"/>
      <c r="QY2120" s="593"/>
      <c r="QZ2120" s="593"/>
      <c r="RA2120" s="593"/>
      <c r="RB2120" s="593"/>
      <c r="RC2120" s="593"/>
      <c r="RD2120" s="593"/>
      <c r="RE2120" s="593"/>
      <c r="RF2120" s="593"/>
      <c r="RG2120" s="593"/>
      <c r="RH2120" s="593"/>
      <c r="RI2120" s="593"/>
      <c r="RJ2120" s="593"/>
      <c r="RK2120" s="593"/>
      <c r="RL2120" s="593"/>
      <c r="RM2120" s="593"/>
      <c r="RN2120" s="593"/>
      <c r="RO2120" s="593"/>
      <c r="RP2120" s="593"/>
      <c r="RQ2120" s="593"/>
      <c r="RR2120" s="593"/>
      <c r="RS2120" s="593"/>
      <c r="RT2120" s="593"/>
      <c r="RU2120" s="593"/>
      <c r="RV2120" s="593"/>
      <c r="RW2120" s="593"/>
      <c r="RX2120" s="593"/>
      <c r="RY2120" s="593"/>
      <c r="RZ2120" s="593"/>
      <c r="SA2120" s="593"/>
      <c r="SB2120" s="593"/>
      <c r="SC2120" s="593"/>
      <c r="SD2120" s="593"/>
      <c r="SE2120" s="593"/>
      <c r="SF2120" s="593"/>
      <c r="SG2120" s="593"/>
      <c r="SH2120" s="593"/>
      <c r="SI2120" s="593"/>
      <c r="SJ2120" s="593"/>
      <c r="SK2120" s="593"/>
      <c r="SL2120" s="593"/>
      <c r="SM2120" s="593"/>
      <c r="SN2120" s="593"/>
      <c r="SO2120" s="593"/>
      <c r="SP2120" s="593"/>
      <c r="SQ2120" s="593"/>
      <c r="SR2120" s="593"/>
      <c r="SS2120" s="593"/>
      <c r="ST2120" s="593"/>
      <c r="SU2120" s="593"/>
      <c r="SV2120" s="593"/>
      <c r="SW2120" s="593"/>
      <c r="SX2120" s="593"/>
      <c r="SY2120" s="593"/>
      <c r="SZ2120" s="593"/>
      <c r="TA2120" s="593"/>
      <c r="TB2120" s="593"/>
      <c r="TC2120" s="593"/>
      <c r="TD2120" s="593"/>
      <c r="TE2120" s="593"/>
      <c r="TF2120" s="593"/>
      <c r="TG2120" s="593"/>
      <c r="TH2120" s="593"/>
      <c r="TI2120" s="593"/>
      <c r="TJ2120" s="593"/>
      <c r="TK2120" s="593"/>
      <c r="TL2120" s="593"/>
      <c r="TM2120" s="593"/>
      <c r="TN2120" s="593"/>
      <c r="TO2120" s="593"/>
      <c r="TP2120" s="593"/>
      <c r="TQ2120" s="593"/>
      <c r="TR2120" s="593"/>
      <c r="TS2120" s="593"/>
      <c r="TT2120" s="593"/>
      <c r="TU2120" s="593"/>
      <c r="TV2120" s="593"/>
      <c r="TW2120" s="593"/>
      <c r="TX2120" s="593"/>
      <c r="TY2120" s="593"/>
      <c r="TZ2120" s="593"/>
      <c r="UA2120" s="593"/>
      <c r="UB2120" s="593"/>
      <c r="UC2120" s="593"/>
      <c r="UD2120" s="593"/>
      <c r="UE2120" s="593"/>
      <c r="UF2120" s="593"/>
      <c r="UG2120" s="593"/>
      <c r="UH2120" s="593"/>
      <c r="UI2120" s="593"/>
      <c r="UJ2120" s="593"/>
      <c r="UK2120" s="593"/>
      <c r="UL2120" s="593"/>
      <c r="UM2120" s="593"/>
      <c r="UN2120" s="593"/>
      <c r="UO2120" s="593"/>
      <c r="UP2120" s="593"/>
      <c r="UQ2120" s="593"/>
      <c r="UR2120" s="593"/>
      <c r="US2120" s="593"/>
      <c r="UT2120" s="593"/>
      <c r="UU2120" s="593"/>
      <c r="UV2120" s="593"/>
      <c r="UW2120" s="593"/>
      <c r="UX2120" s="593"/>
      <c r="UY2120" s="593"/>
      <c r="UZ2120" s="593"/>
      <c r="VA2120" s="593"/>
      <c r="VB2120" s="593"/>
      <c r="VC2120" s="593"/>
      <c r="VD2120" s="593"/>
      <c r="VE2120" s="593"/>
      <c r="VF2120" s="593"/>
      <c r="VG2120" s="593"/>
      <c r="VH2120" s="593"/>
      <c r="VI2120" s="593"/>
      <c r="VJ2120" s="593"/>
      <c r="VK2120" s="593"/>
      <c r="VL2120" s="593"/>
      <c r="VM2120" s="593"/>
      <c r="VN2120" s="593"/>
      <c r="VO2120" s="593"/>
      <c r="VP2120" s="593"/>
      <c r="VQ2120" s="593"/>
      <c r="VR2120" s="593"/>
      <c r="VS2120" s="593"/>
      <c r="VT2120" s="593"/>
      <c r="VU2120" s="593"/>
      <c r="VV2120" s="593"/>
      <c r="VW2120" s="593"/>
      <c r="VX2120" s="593"/>
      <c r="VY2120" s="593"/>
      <c r="VZ2120" s="593"/>
      <c r="WA2120" s="593"/>
      <c r="WB2120" s="593"/>
      <c r="WC2120" s="593"/>
      <c r="WD2120" s="593"/>
      <c r="WE2120" s="593"/>
      <c r="WF2120" s="593"/>
      <c r="WG2120" s="593"/>
      <c r="WH2120" s="593"/>
      <c r="WI2120" s="593"/>
      <c r="WJ2120" s="593"/>
      <c r="WK2120" s="593"/>
      <c r="WL2120" s="593"/>
      <c r="WM2120" s="593"/>
      <c r="WN2120" s="593"/>
      <c r="WO2120" s="593"/>
      <c r="WP2120" s="593"/>
      <c r="WQ2120" s="593"/>
      <c r="WR2120" s="593"/>
      <c r="WS2120" s="593"/>
      <c r="WT2120" s="593"/>
      <c r="WU2120" s="593"/>
      <c r="WV2120" s="593"/>
      <c r="WW2120" s="593"/>
      <c r="WX2120" s="593"/>
      <c r="WY2120" s="593"/>
      <c r="WZ2120" s="593"/>
      <c r="XA2120" s="593"/>
      <c r="XB2120" s="593"/>
      <c r="XC2120" s="593"/>
      <c r="XD2120" s="593"/>
      <c r="XE2120" s="593"/>
      <c r="XF2120" s="593"/>
      <c r="XG2120" s="593"/>
      <c r="XH2120" s="593"/>
      <c r="XI2120" s="593"/>
      <c r="XJ2120" s="593"/>
      <c r="XK2120" s="593"/>
      <c r="XL2120" s="593"/>
      <c r="XM2120" s="593"/>
      <c r="XN2120" s="593"/>
      <c r="XO2120" s="593"/>
      <c r="XP2120" s="593"/>
      <c r="XQ2120" s="593"/>
      <c r="XR2120" s="593"/>
      <c r="XS2120" s="593"/>
      <c r="XT2120" s="593"/>
      <c r="XU2120" s="593"/>
      <c r="XV2120" s="593"/>
      <c r="XW2120" s="593"/>
      <c r="XX2120" s="593"/>
      <c r="XY2120" s="593"/>
      <c r="XZ2120" s="593"/>
      <c r="YA2120" s="593"/>
      <c r="YB2120" s="593"/>
      <c r="YC2120" s="593"/>
      <c r="YD2120" s="593"/>
      <c r="YE2120" s="593"/>
      <c r="YF2120" s="593"/>
      <c r="YG2120" s="593"/>
      <c r="YH2120" s="593"/>
      <c r="YI2120" s="593"/>
      <c r="YJ2120" s="593"/>
      <c r="YK2120" s="593"/>
      <c r="YL2120" s="593"/>
      <c r="YM2120" s="593"/>
      <c r="YN2120" s="593"/>
      <c r="YO2120" s="593"/>
      <c r="YP2120" s="593"/>
      <c r="YQ2120" s="593"/>
      <c r="YR2120" s="593"/>
      <c r="YS2120" s="593"/>
      <c r="YT2120" s="593"/>
      <c r="YU2120" s="593"/>
      <c r="YV2120" s="593"/>
      <c r="YW2120" s="593"/>
      <c r="YX2120" s="593"/>
      <c r="YY2120" s="593"/>
      <c r="YZ2120" s="593"/>
      <c r="ZA2120" s="593"/>
      <c r="ZB2120" s="593"/>
      <c r="ZC2120" s="593"/>
      <c r="ZD2120" s="593"/>
      <c r="ZE2120" s="593"/>
      <c r="ZF2120" s="593"/>
      <c r="ZG2120" s="593"/>
      <c r="ZH2120" s="593"/>
      <c r="ZI2120" s="593"/>
      <c r="ZJ2120" s="593"/>
      <c r="ZK2120" s="593"/>
      <c r="ZL2120" s="593"/>
      <c r="ZM2120" s="593"/>
      <c r="ZN2120" s="593"/>
      <c r="ZO2120" s="593"/>
      <c r="ZP2120" s="593"/>
      <c r="ZQ2120" s="593"/>
      <c r="ZR2120" s="593"/>
      <c r="ZS2120" s="593"/>
      <c r="ZT2120" s="593"/>
      <c r="ZU2120" s="593"/>
      <c r="ZV2120" s="593"/>
      <c r="ZW2120" s="593"/>
      <c r="ZX2120" s="593"/>
      <c r="ZY2120" s="593"/>
      <c r="ZZ2120" s="593"/>
      <c r="AAA2120" s="593"/>
      <c r="AAB2120" s="593"/>
      <c r="AAC2120" s="593"/>
      <c r="AAD2120" s="593"/>
      <c r="AAE2120" s="593"/>
      <c r="AAF2120" s="593"/>
      <c r="AAG2120" s="593"/>
      <c r="AAH2120" s="593"/>
      <c r="AAI2120" s="593"/>
      <c r="AAJ2120" s="593"/>
      <c r="AAK2120" s="593"/>
      <c r="AAL2120" s="593"/>
      <c r="AAM2120" s="593"/>
      <c r="AAN2120" s="593"/>
      <c r="AAO2120" s="593"/>
      <c r="AAP2120" s="593"/>
      <c r="AAQ2120" s="593"/>
      <c r="AAR2120" s="593"/>
      <c r="AAS2120" s="593"/>
      <c r="AAT2120" s="593"/>
      <c r="AAU2120" s="593"/>
      <c r="AAV2120" s="593"/>
      <c r="AAW2120" s="593"/>
      <c r="AAX2120" s="593"/>
      <c r="AAY2120" s="593"/>
      <c r="AAZ2120" s="593"/>
      <c r="ABA2120" s="593"/>
      <c r="ABB2120" s="593"/>
      <c r="ABC2120" s="593"/>
      <c r="ABD2120" s="593"/>
      <c r="ABE2120" s="593"/>
      <c r="ABF2120" s="593"/>
      <c r="ABG2120" s="593"/>
      <c r="ABH2120" s="593"/>
      <c r="ABI2120" s="593"/>
      <c r="ABJ2120" s="593"/>
      <c r="ABK2120" s="593"/>
      <c r="ABL2120" s="593"/>
      <c r="ABM2120" s="593"/>
      <c r="ABN2120" s="593"/>
      <c r="ABO2120" s="593"/>
      <c r="ABP2120" s="593"/>
      <c r="ABQ2120" s="593"/>
      <c r="ABR2120" s="593"/>
      <c r="ABS2120" s="593"/>
      <c r="ABT2120" s="593"/>
      <c r="ABU2120" s="593"/>
      <c r="ABV2120" s="593"/>
      <c r="ABW2120" s="593"/>
      <c r="ABX2120" s="593"/>
      <c r="ABY2120" s="593"/>
      <c r="ABZ2120" s="593"/>
      <c r="ACA2120" s="593"/>
      <c r="ACB2120" s="593"/>
      <c r="ACC2120" s="593"/>
      <c r="ACD2120" s="593"/>
      <c r="ACE2120" s="593"/>
      <c r="ACF2120" s="593"/>
      <c r="ACG2120" s="593"/>
      <c r="ACH2120" s="593"/>
      <c r="ACI2120" s="593"/>
      <c r="ACJ2120" s="593"/>
      <c r="ACK2120" s="593"/>
      <c r="ACL2120" s="593"/>
      <c r="ACM2120" s="593"/>
      <c r="ACN2120" s="593"/>
      <c r="ACO2120" s="593"/>
      <c r="ACP2120" s="593"/>
      <c r="ACQ2120" s="593"/>
      <c r="ACR2120" s="593"/>
      <c r="ACS2120" s="593"/>
      <c r="ACT2120" s="593"/>
      <c r="ACU2120" s="593"/>
      <c r="ACV2120" s="593"/>
      <c r="ACW2120" s="593"/>
      <c r="ACX2120" s="593"/>
      <c r="ACY2120" s="593"/>
      <c r="ACZ2120" s="593"/>
      <c r="ADA2120" s="593"/>
      <c r="ADB2120" s="593"/>
      <c r="ADC2120" s="593"/>
      <c r="ADD2120" s="593"/>
      <c r="ADE2120" s="593"/>
      <c r="ADF2120" s="593"/>
      <c r="ADG2120" s="593"/>
      <c r="ADH2120" s="593"/>
      <c r="ADI2120" s="593"/>
      <c r="ADJ2120" s="593"/>
      <c r="ADK2120" s="593"/>
      <c r="ADL2120" s="593"/>
      <c r="ADM2120" s="593"/>
      <c r="ADN2120" s="593"/>
      <c r="ADO2120" s="593"/>
      <c r="ADP2120" s="593"/>
      <c r="ADQ2120" s="593"/>
      <c r="ADR2120" s="593"/>
      <c r="ADS2120" s="593"/>
      <c r="ADT2120" s="593"/>
      <c r="ADU2120" s="593"/>
      <c r="ADV2120" s="593"/>
      <c r="ADW2120" s="593"/>
      <c r="ADX2120" s="593"/>
      <c r="ADY2120" s="593"/>
      <c r="ADZ2120" s="593"/>
      <c r="AEA2120" s="593"/>
      <c r="AEB2120" s="593"/>
      <c r="AEC2120" s="593"/>
      <c r="AED2120" s="593"/>
      <c r="AEE2120" s="593"/>
      <c r="AEF2120" s="593"/>
      <c r="AEG2120" s="593"/>
      <c r="AEH2120" s="593"/>
      <c r="AEI2120" s="593"/>
      <c r="AEJ2120" s="593"/>
      <c r="AEK2120" s="593"/>
      <c r="AEL2120" s="593"/>
      <c r="AEM2120" s="593"/>
      <c r="AEN2120" s="593"/>
      <c r="AEO2120" s="593"/>
      <c r="AEP2120" s="593"/>
      <c r="AEQ2120" s="593"/>
      <c r="AER2120" s="593"/>
      <c r="AES2120" s="593"/>
      <c r="AET2120" s="593"/>
      <c r="AEU2120" s="593"/>
      <c r="AEV2120" s="593"/>
      <c r="AEW2120" s="593"/>
      <c r="AEX2120" s="593"/>
      <c r="AEY2120" s="593"/>
      <c r="AEZ2120" s="593"/>
      <c r="AFA2120" s="593"/>
      <c r="AFB2120" s="593"/>
      <c r="AFC2120" s="593"/>
      <c r="AFD2120" s="593"/>
      <c r="AFE2120" s="593"/>
      <c r="AFF2120" s="593"/>
      <c r="AFG2120" s="593"/>
      <c r="AFH2120" s="593"/>
      <c r="AFI2120" s="593"/>
      <c r="AFJ2120" s="593"/>
      <c r="AFK2120" s="593"/>
      <c r="AFL2120" s="593"/>
      <c r="AFM2120" s="593"/>
      <c r="AFN2120" s="593"/>
      <c r="AFO2120" s="593"/>
      <c r="AFP2120" s="593"/>
      <c r="AFQ2120" s="593"/>
      <c r="AFR2120" s="593"/>
      <c r="AFS2120" s="593"/>
      <c r="AFT2120" s="593"/>
      <c r="AFU2120" s="593"/>
      <c r="AFV2120" s="593"/>
      <c r="AFW2120" s="593"/>
      <c r="AFX2120" s="593"/>
      <c r="AFY2120" s="593"/>
      <c r="AFZ2120" s="593"/>
      <c r="AGA2120" s="593"/>
      <c r="AGB2120" s="593"/>
      <c r="AGC2120" s="593"/>
      <c r="AGD2120" s="593"/>
      <c r="AGE2120" s="593"/>
      <c r="AGF2120" s="593"/>
      <c r="AGG2120" s="593"/>
      <c r="AGH2120" s="593"/>
      <c r="AGI2120" s="593"/>
      <c r="AGJ2120" s="593"/>
      <c r="AGK2120" s="593"/>
      <c r="AGL2120" s="593"/>
      <c r="AGM2120" s="593"/>
      <c r="AGN2120" s="593"/>
      <c r="AGO2120" s="593"/>
      <c r="AGP2120" s="593"/>
      <c r="AGQ2120" s="593"/>
      <c r="AGR2120" s="593"/>
      <c r="AGS2120" s="593"/>
      <c r="AGT2120" s="593"/>
      <c r="AGU2120" s="593"/>
      <c r="AGV2120" s="593"/>
      <c r="AGW2120" s="593"/>
      <c r="AGX2120" s="593"/>
      <c r="AGY2120" s="593"/>
      <c r="AGZ2120" s="593"/>
      <c r="AHA2120" s="593"/>
      <c r="AHB2120" s="593"/>
      <c r="AHC2120" s="593"/>
      <c r="AHD2120" s="593"/>
      <c r="AHE2120" s="593"/>
      <c r="AHF2120" s="593"/>
      <c r="AHG2120" s="593"/>
      <c r="AHH2120" s="593"/>
      <c r="AHI2120" s="593"/>
      <c r="AHJ2120" s="593"/>
      <c r="AHK2120" s="593"/>
      <c r="AHL2120" s="593"/>
      <c r="AHM2120" s="593"/>
      <c r="AHN2120" s="593"/>
      <c r="AHO2120" s="593"/>
      <c r="AHP2120" s="593"/>
      <c r="AHQ2120" s="593"/>
      <c r="AHR2120" s="593"/>
      <c r="AHS2120" s="593"/>
      <c r="AHT2120" s="593"/>
      <c r="AHU2120" s="593"/>
      <c r="AHV2120" s="593"/>
      <c r="AHW2120" s="593"/>
      <c r="AHX2120" s="593"/>
      <c r="AHY2120" s="593"/>
      <c r="AHZ2120" s="593"/>
      <c r="AIA2120" s="593"/>
      <c r="AIB2120" s="593"/>
      <c r="AIC2120" s="593"/>
      <c r="AID2120" s="593"/>
      <c r="AIE2120" s="593"/>
      <c r="AIF2120" s="593"/>
      <c r="AIG2120" s="593"/>
      <c r="AIH2120" s="593"/>
      <c r="AII2120" s="593"/>
      <c r="AIJ2120" s="593"/>
      <c r="AIK2120" s="593"/>
      <c r="AIL2120" s="593"/>
      <c r="AIM2120" s="593"/>
      <c r="AIN2120" s="593"/>
      <c r="AIO2120" s="593"/>
      <c r="AIP2120" s="593"/>
      <c r="AIQ2120" s="593"/>
      <c r="AIR2120" s="593"/>
      <c r="AIS2120" s="593"/>
      <c r="AIT2120" s="593"/>
      <c r="AIU2120" s="593"/>
      <c r="AIV2120" s="593"/>
      <c r="AIW2120" s="593"/>
      <c r="AIX2120" s="593"/>
      <c r="AIY2120" s="593"/>
      <c r="AIZ2120" s="593"/>
      <c r="AJA2120" s="593"/>
      <c r="AJB2120" s="593"/>
      <c r="AJC2120" s="593"/>
      <c r="AJD2120" s="593"/>
      <c r="AJE2120" s="593"/>
      <c r="AJF2120" s="593"/>
      <c r="AJG2120" s="593"/>
      <c r="AJH2120" s="593"/>
      <c r="AJI2120" s="593"/>
      <c r="AJJ2120" s="593"/>
      <c r="AJK2120" s="593"/>
      <c r="AJL2120" s="593"/>
      <c r="AJM2120" s="593"/>
      <c r="AJN2120" s="593"/>
      <c r="AJO2120" s="593"/>
      <c r="AJP2120" s="593"/>
      <c r="AJQ2120" s="593"/>
      <c r="AJR2120" s="593"/>
      <c r="AJS2120" s="593"/>
      <c r="AJT2120" s="593"/>
      <c r="AJU2120" s="593"/>
      <c r="AJV2120" s="593"/>
      <c r="AJW2120" s="593"/>
      <c r="AJX2120" s="593"/>
      <c r="AJY2120" s="593"/>
      <c r="AJZ2120" s="593"/>
      <c r="AKA2120" s="593"/>
      <c r="AKB2120" s="593"/>
      <c r="AKC2120" s="593"/>
      <c r="AKD2120" s="593"/>
      <c r="AKE2120" s="593"/>
      <c r="AKF2120" s="593"/>
      <c r="AKG2120" s="593"/>
      <c r="AKH2120" s="593"/>
      <c r="AKI2120" s="593"/>
      <c r="AKJ2120" s="593"/>
      <c r="AKK2120" s="593"/>
      <c r="AKL2120" s="593"/>
      <c r="AKM2120" s="593"/>
      <c r="AKN2120" s="593"/>
      <c r="AKO2120" s="593"/>
      <c r="AKP2120" s="593"/>
      <c r="AKQ2120" s="593"/>
      <c r="AKR2120" s="593"/>
      <c r="AKS2120" s="593"/>
      <c r="AKT2120" s="593"/>
      <c r="AKU2120" s="593"/>
      <c r="AKV2120" s="593"/>
      <c r="AKW2120" s="593"/>
      <c r="AKX2120" s="593"/>
      <c r="AKY2120" s="593"/>
      <c r="AKZ2120" s="593"/>
      <c r="ALA2120" s="593"/>
      <c r="ALB2120" s="593"/>
      <c r="ALC2120" s="593"/>
      <c r="ALD2120" s="593"/>
      <c r="ALE2120" s="593"/>
      <c r="ALF2120" s="593"/>
      <c r="ALG2120" s="593"/>
      <c r="ALH2120" s="593"/>
      <c r="ALI2120" s="593"/>
      <c r="ALJ2120" s="593"/>
      <c r="ALK2120" s="593"/>
      <c r="ALL2120" s="593"/>
      <c r="ALM2120" s="593"/>
      <c r="ALN2120" s="593"/>
      <c r="ALO2120" s="593"/>
      <c r="ALP2120" s="593"/>
      <c r="ALQ2120" s="593"/>
      <c r="ALR2120" s="593"/>
      <c r="ALS2120" s="593"/>
      <c r="ALT2120" s="593"/>
      <c r="ALU2120" s="593"/>
      <c r="ALV2120" s="593"/>
      <c r="ALW2120" s="593"/>
      <c r="ALX2120" s="593"/>
      <c r="ALY2120" s="593"/>
      <c r="ALZ2120" s="593"/>
      <c r="AMA2120" s="593"/>
      <c r="AMB2120" s="593"/>
      <c r="AMC2120" s="593"/>
      <c r="AMD2120" s="593"/>
      <c r="AME2120" s="593"/>
      <c r="AMF2120" s="593"/>
      <c r="AMG2120" s="593"/>
      <c r="AMH2120" s="593"/>
      <c r="AMI2120" s="593"/>
      <c r="AMJ2120" s="593"/>
      <c r="AMK2120" s="593"/>
      <c r="AML2120" s="593"/>
      <c r="AMM2120" s="593"/>
      <c r="AMN2120" s="593"/>
      <c r="AMO2120" s="593"/>
      <c r="AMP2120" s="593"/>
      <c r="AMQ2120" s="593"/>
      <c r="AMR2120" s="593"/>
      <c r="AMS2120" s="593"/>
      <c r="AMT2120" s="593"/>
      <c r="AMU2120" s="593"/>
      <c r="AMV2120" s="593"/>
      <c r="AMW2120" s="593"/>
      <c r="AMX2120" s="593"/>
      <c r="AMY2120" s="593"/>
      <c r="AMZ2120" s="593"/>
      <c r="ANA2120" s="593"/>
      <c r="ANB2120" s="593"/>
      <c r="ANC2120" s="593"/>
      <c r="AND2120" s="593"/>
      <c r="ANE2120" s="593"/>
      <c r="ANF2120" s="593"/>
      <c r="ANG2120" s="593"/>
      <c r="ANH2120" s="593"/>
      <c r="ANI2120" s="593"/>
      <c r="ANJ2120" s="593"/>
      <c r="ANK2120" s="593"/>
      <c r="ANL2120" s="593"/>
      <c r="ANM2120" s="593"/>
      <c r="ANN2120" s="593"/>
      <c r="ANO2120" s="593"/>
      <c r="ANP2120" s="593"/>
      <c r="ANQ2120" s="593"/>
      <c r="ANR2120" s="593"/>
      <c r="ANS2120" s="593"/>
      <c r="ANT2120" s="593"/>
      <c r="ANU2120" s="593"/>
      <c r="ANV2120" s="593"/>
      <c r="ANW2120" s="593"/>
      <c r="ANX2120" s="593"/>
      <c r="ANY2120" s="593"/>
      <c r="ANZ2120" s="593"/>
      <c r="AOA2120" s="593"/>
      <c r="AOB2120" s="593"/>
      <c r="AOC2120" s="593"/>
      <c r="AOD2120" s="593"/>
      <c r="AOE2120" s="593"/>
      <c r="AOF2120" s="593"/>
      <c r="AOG2120" s="593"/>
      <c r="AOH2120" s="593"/>
      <c r="AOI2120" s="593"/>
      <c r="AOJ2120" s="593"/>
      <c r="AOK2120" s="593"/>
      <c r="AOL2120" s="593"/>
      <c r="AOM2120" s="593"/>
      <c r="AON2120" s="593"/>
      <c r="AOO2120" s="593"/>
      <c r="AOP2120" s="593"/>
      <c r="AOQ2120" s="593"/>
      <c r="AOR2120" s="593"/>
      <c r="AOS2120" s="593"/>
      <c r="AOT2120" s="593"/>
      <c r="AOU2120" s="593"/>
      <c r="AOV2120" s="593"/>
      <c r="AOW2120" s="593"/>
      <c r="AOX2120" s="593"/>
      <c r="AOY2120" s="593"/>
      <c r="AOZ2120" s="593"/>
      <c r="APA2120" s="593"/>
      <c r="APB2120" s="593"/>
      <c r="APC2120" s="593"/>
      <c r="APD2120" s="593"/>
      <c r="APE2120" s="593"/>
      <c r="APF2120" s="593"/>
      <c r="APG2120" s="593"/>
      <c r="APH2120" s="593"/>
      <c r="API2120" s="593"/>
      <c r="APJ2120" s="593"/>
      <c r="APK2120" s="593"/>
      <c r="APL2120" s="593"/>
      <c r="APM2120" s="593"/>
      <c r="APN2120" s="593"/>
      <c r="APO2120" s="593"/>
      <c r="APP2120" s="593"/>
      <c r="APQ2120" s="593"/>
      <c r="APR2120" s="593"/>
      <c r="APS2120" s="593"/>
      <c r="APT2120" s="593"/>
      <c r="APU2120" s="593"/>
      <c r="APV2120" s="593"/>
      <c r="APW2120" s="593"/>
      <c r="APX2120" s="593"/>
      <c r="APY2120" s="593"/>
      <c r="APZ2120" s="593"/>
      <c r="AQA2120" s="593"/>
      <c r="AQB2120" s="593"/>
      <c r="AQC2120" s="593"/>
      <c r="AQD2120" s="593"/>
      <c r="AQE2120" s="593"/>
      <c r="AQF2120" s="593"/>
      <c r="AQG2120" s="593"/>
      <c r="AQH2120" s="593"/>
      <c r="AQI2120" s="593"/>
      <c r="AQJ2120" s="593"/>
      <c r="AQK2120" s="593"/>
      <c r="AQL2120" s="593"/>
      <c r="AQM2120" s="593"/>
      <c r="AQN2120" s="593"/>
      <c r="AQO2120" s="593"/>
      <c r="AQP2120" s="593"/>
      <c r="AQQ2120" s="593"/>
      <c r="AQR2120" s="593"/>
      <c r="AQS2120" s="593"/>
      <c r="AQT2120" s="593"/>
      <c r="AQU2120" s="593"/>
      <c r="AQV2120" s="593"/>
      <c r="AQW2120" s="593"/>
      <c r="AQX2120" s="593"/>
      <c r="AQY2120" s="593"/>
      <c r="AQZ2120" s="593"/>
      <c r="ARA2120" s="593"/>
      <c r="ARB2120" s="593"/>
      <c r="ARC2120" s="593"/>
      <c r="ARD2120" s="593"/>
      <c r="ARE2120" s="593"/>
      <c r="ARF2120" s="593"/>
      <c r="ARG2120" s="593"/>
      <c r="ARH2120" s="593"/>
      <c r="ARI2120" s="593"/>
      <c r="ARJ2120" s="593"/>
      <c r="ARK2120" s="593"/>
      <c r="ARL2120" s="593"/>
      <c r="ARM2120" s="593"/>
      <c r="ARN2120" s="593"/>
      <c r="ARO2120" s="593"/>
      <c r="ARP2120" s="593"/>
      <c r="ARQ2120" s="593"/>
      <c r="ARR2120" s="593"/>
      <c r="ARS2120" s="593"/>
      <c r="ART2120" s="593"/>
      <c r="ARU2120" s="593"/>
      <c r="ARV2120" s="593"/>
      <c r="ARW2120" s="593"/>
      <c r="ARX2120" s="593"/>
      <c r="ARY2120" s="593"/>
      <c r="ARZ2120" s="593"/>
      <c r="ASA2120" s="593"/>
      <c r="ASB2120" s="593"/>
      <c r="ASC2120" s="593"/>
      <c r="ASD2120" s="593"/>
      <c r="ASE2120" s="593"/>
      <c r="ASF2120" s="593"/>
      <c r="ASG2120" s="593"/>
      <c r="ASH2120" s="593"/>
      <c r="ASI2120" s="593"/>
      <c r="ASJ2120" s="593"/>
      <c r="ASK2120" s="593"/>
      <c r="ASL2120" s="593"/>
      <c r="ASM2120" s="593"/>
      <c r="ASN2120" s="593"/>
      <c r="ASO2120" s="593"/>
      <c r="ASP2120" s="593"/>
      <c r="ASQ2120" s="593"/>
      <c r="ASR2120" s="593"/>
      <c r="ASS2120" s="593"/>
      <c r="AST2120" s="593"/>
      <c r="ASU2120" s="593"/>
      <c r="ASV2120" s="593"/>
      <c r="ASW2120" s="593"/>
      <c r="ASX2120" s="593"/>
      <c r="ASY2120" s="593"/>
      <c r="ASZ2120" s="593"/>
      <c r="ATA2120" s="593"/>
      <c r="ATB2120" s="593"/>
      <c r="ATC2120" s="593"/>
      <c r="ATD2120" s="593"/>
      <c r="ATE2120" s="593"/>
      <c r="ATF2120" s="593"/>
      <c r="ATG2120" s="593"/>
      <c r="ATH2120" s="593"/>
      <c r="ATI2120" s="593"/>
      <c r="ATJ2120" s="593"/>
      <c r="ATK2120" s="593"/>
      <c r="ATL2120" s="593"/>
      <c r="ATM2120" s="593"/>
      <c r="ATN2120" s="593"/>
      <c r="ATO2120" s="593"/>
      <c r="ATP2120" s="593"/>
      <c r="ATQ2120" s="593"/>
      <c r="ATR2120" s="593"/>
      <c r="ATS2120" s="593"/>
      <c r="ATT2120" s="593"/>
      <c r="ATU2120" s="593"/>
      <c r="ATV2120" s="593"/>
      <c r="ATW2120" s="593"/>
      <c r="ATX2120" s="593"/>
      <c r="ATY2120" s="593"/>
      <c r="ATZ2120" s="593"/>
      <c r="AUA2120" s="593"/>
      <c r="AUB2120" s="593"/>
      <c r="AUC2120" s="593"/>
      <c r="AUD2120" s="593"/>
      <c r="AUE2120" s="593"/>
      <c r="AUF2120" s="593"/>
      <c r="AUG2120" s="593"/>
      <c r="AUH2120" s="593"/>
      <c r="AUI2120" s="593"/>
      <c r="AUJ2120" s="593"/>
      <c r="AUK2120" s="593"/>
      <c r="AUL2120" s="593"/>
      <c r="AUM2120" s="593"/>
      <c r="AUN2120" s="593"/>
      <c r="AUO2120" s="593"/>
      <c r="AUP2120" s="593"/>
      <c r="AUQ2120" s="593"/>
      <c r="AUR2120" s="593"/>
      <c r="AUS2120" s="593"/>
      <c r="AUT2120" s="593"/>
      <c r="AUU2120" s="593"/>
      <c r="AUV2120" s="593"/>
      <c r="AUW2120" s="593"/>
      <c r="AUX2120" s="593"/>
      <c r="AUY2120" s="593"/>
      <c r="AUZ2120" s="593"/>
      <c r="AVA2120" s="593"/>
      <c r="AVB2120" s="593"/>
      <c r="AVC2120" s="593"/>
      <c r="AVD2120" s="593"/>
      <c r="AVE2120" s="593"/>
      <c r="AVF2120" s="593"/>
      <c r="AVG2120" s="593"/>
      <c r="AVH2120" s="593"/>
      <c r="AVI2120" s="593"/>
      <c r="AVJ2120" s="593"/>
      <c r="AVK2120" s="593"/>
    </row>
    <row r="2121" spans="1:1259">
      <c r="A2121" s="697"/>
      <c r="B2121" s="558"/>
      <c r="C2121" s="558"/>
      <c r="D2121" s="676" t="s">
        <v>1067</v>
      </c>
      <c r="E2121" s="524"/>
      <c r="F2121" s="676" t="s">
        <v>1080</v>
      </c>
      <c r="G2121" s="676">
        <v>2022</v>
      </c>
      <c r="H2121" s="676">
        <v>7</v>
      </c>
      <c r="I2121" s="687"/>
      <c r="J2121" s="677"/>
      <c r="K2121" s="676" t="s">
        <v>1147</v>
      </c>
      <c r="L2121" s="677" t="s">
        <v>1124</v>
      </c>
      <c r="M2121" s="677">
        <v>44645</v>
      </c>
      <c r="N2121" s="677">
        <v>44764</v>
      </c>
      <c r="O2121" s="677"/>
      <c r="P2121" s="677"/>
      <c r="Q2121" s="677"/>
      <c r="R2121" s="677"/>
      <c r="S2121" s="676" t="s">
        <v>1106</v>
      </c>
      <c r="T2121" s="676">
        <v>72</v>
      </c>
      <c r="U2121" s="676"/>
      <c r="V2121" s="676" t="s">
        <v>1002</v>
      </c>
      <c r="W2121" s="678">
        <v>485</v>
      </c>
      <c r="X2121" s="551">
        <v>638</v>
      </c>
      <c r="Y2121" s="693">
        <v>309430</v>
      </c>
      <c r="Z2121" s="680">
        <v>0.5</v>
      </c>
      <c r="AA2121" s="682">
        <f>Y2121*Z2121</f>
        <v>154715</v>
      </c>
      <c r="AB2121" s="521"/>
      <c r="AC2121" s="668">
        <v>0</v>
      </c>
      <c r="AD2121" s="676"/>
      <c r="AE2121" s="684"/>
      <c r="AF2121" s="695">
        <f>AA2121+AD2121+AE2121</f>
        <v>154715</v>
      </c>
      <c r="AG2121" s="676" t="s">
        <v>47</v>
      </c>
      <c r="AH2121" s="641">
        <v>0</v>
      </c>
      <c r="AI2121" s="676">
        <v>45</v>
      </c>
      <c r="AJ2121" s="676" t="s">
        <v>1148</v>
      </c>
      <c r="AK2121" s="676" t="s">
        <v>1149</v>
      </c>
      <c r="AL2121" s="696">
        <v>74074</v>
      </c>
      <c r="AM2121" s="676" t="s">
        <v>52</v>
      </c>
      <c r="AN2121" s="665" t="s">
        <v>1113</v>
      </c>
      <c r="AO2121" s="676"/>
      <c r="AP2121" s="676" t="s">
        <v>38</v>
      </c>
      <c r="AQ2121" s="676" t="s">
        <v>1090</v>
      </c>
      <c r="AR2121" s="676"/>
      <c r="AS2121" s="523" t="s">
        <v>1077</v>
      </c>
      <c r="AT2121" s="523" t="s">
        <v>1091</v>
      </c>
      <c r="AU2121" s="523" t="s">
        <v>1078</v>
      </c>
      <c r="AV2121" s="674"/>
      <c r="AW2121" s="673">
        <f>U2121</f>
        <v>0</v>
      </c>
      <c r="AX2121" s="673" cm="1">
        <f t="array" ref="AX2121">SUM(MID(0&amp;AW2121,LARGE(INDEX(ISNUMBER(--MID(AW2121,ROW($1:$8),1))*ROW($1:$8),),ROW($1:$8))+1,1)*10^ROW($1:$8)/10)</f>
        <v>0</v>
      </c>
      <c r="AY2121" s="673" t="e">
        <f>VLOOKUP($AX2121,'Item Master Data'!$A:$F,3,FALSE)</f>
        <v>#N/A</v>
      </c>
      <c r="AZ2121" s="673" t="e">
        <f>VLOOKUP($AX2121,'Item Master Data'!$A:$F,6,FALSE)</f>
        <v>#N/A</v>
      </c>
      <c r="BA2121" s="673" t="e">
        <f>X2121/BB2121</f>
        <v>#N/A</v>
      </c>
      <c r="BB2121" s="673" t="e">
        <f>VLOOKUP(AX2121,'Item Master Data'!$A:$G,7,FALSE)</f>
        <v>#N/A</v>
      </c>
      <c r="BC2121" s="673"/>
      <c r="BD2121" s="673" t="e">
        <f>W2121-AZ2121</f>
        <v>#N/A</v>
      </c>
      <c r="BE2121" s="672"/>
      <c r="BF2121" s="672"/>
      <c r="BG2121" s="672"/>
      <c r="BH2121" s="672"/>
      <c r="BI2121" s="672"/>
      <c r="BJ2121" s="672"/>
      <c r="BK2121" s="672"/>
      <c r="BL2121" s="672"/>
      <c r="BM2121" s="672"/>
      <c r="BN2121" s="672"/>
      <c r="BO2121" s="672"/>
      <c r="BP2121" s="672"/>
      <c r="BQ2121" s="672"/>
      <c r="BR2121" s="672"/>
      <c r="BS2121" s="672"/>
      <c r="BT2121" s="672"/>
      <c r="BU2121" s="672"/>
      <c r="BV2121" s="672"/>
      <c r="BW2121" s="672"/>
      <c r="BX2121" s="672"/>
      <c r="BY2121" s="672"/>
      <c r="BZ2121" s="672"/>
      <c r="CA2121" s="672"/>
      <c r="CB2121" s="672"/>
      <c r="CC2121" s="672"/>
      <c r="CD2121" s="672"/>
      <c r="CE2121" s="672"/>
      <c r="CF2121" s="672"/>
      <c r="CG2121" s="672"/>
      <c r="CH2121" s="672"/>
      <c r="CI2121" s="672"/>
      <c r="CJ2121" s="672"/>
      <c r="CK2121" s="672"/>
      <c r="CL2121" s="672"/>
      <c r="CM2121" s="672"/>
      <c r="CN2121" s="672"/>
      <c r="CO2121" s="672"/>
      <c r="CP2121" s="672"/>
      <c r="CQ2121" s="672"/>
      <c r="CR2121" s="672"/>
      <c r="CS2121" s="672"/>
      <c r="CT2121" s="672"/>
      <c r="CU2121" s="672"/>
      <c r="CV2121" s="672"/>
      <c r="CW2121" s="672"/>
      <c r="CX2121" s="672"/>
      <c r="CY2121" s="672"/>
      <c r="CZ2121" s="672"/>
      <c r="DA2121" s="672"/>
      <c r="DB2121" s="672"/>
      <c r="DC2121" s="672"/>
      <c r="DD2121" s="672"/>
      <c r="DE2121" s="672"/>
      <c r="DF2121" s="672"/>
      <c r="DG2121" s="672"/>
      <c r="DH2121" s="672"/>
      <c r="DI2121" s="672"/>
      <c r="DJ2121" s="672"/>
      <c r="DK2121" s="672"/>
      <c r="DL2121" s="672"/>
      <c r="DM2121" s="672"/>
      <c r="DN2121" s="672"/>
      <c r="DO2121" s="672"/>
      <c r="DP2121" s="672"/>
      <c r="DQ2121" s="672"/>
      <c r="DR2121" s="672"/>
      <c r="DS2121" s="672"/>
      <c r="DT2121" s="672"/>
      <c r="DU2121" s="672"/>
      <c r="DV2121" s="672"/>
      <c r="DW2121" s="672"/>
      <c r="DX2121" s="672"/>
      <c r="DY2121" s="672"/>
      <c r="DZ2121" s="672"/>
      <c r="EA2121" s="672"/>
      <c r="EB2121" s="672"/>
      <c r="EC2121" s="672"/>
      <c r="ED2121" s="672"/>
      <c r="EE2121" s="672"/>
      <c r="EF2121" s="672"/>
      <c r="EG2121" s="672"/>
      <c r="EH2121" s="672"/>
      <c r="EI2121" s="672"/>
      <c r="EJ2121" s="672"/>
      <c r="EK2121" s="672"/>
      <c r="EL2121" s="672"/>
      <c r="EM2121" s="672"/>
      <c r="EN2121" s="672"/>
      <c r="EO2121" s="672"/>
      <c r="EP2121" s="672"/>
      <c r="EQ2121" s="672"/>
      <c r="ER2121" s="672"/>
      <c r="ES2121" s="672"/>
      <c r="ET2121" s="672"/>
      <c r="EU2121" s="672"/>
      <c r="EV2121" s="672"/>
      <c r="EW2121" s="672"/>
      <c r="EX2121" s="672"/>
      <c r="EY2121" s="672"/>
      <c r="EZ2121" s="672"/>
      <c r="FA2121" s="672"/>
      <c r="FB2121" s="672"/>
      <c r="FC2121" s="672"/>
      <c r="FD2121" s="672"/>
      <c r="FE2121" s="672"/>
      <c r="FF2121" s="672"/>
      <c r="FG2121" s="672"/>
      <c r="FH2121" s="672"/>
      <c r="FI2121" s="672"/>
      <c r="FJ2121" s="672"/>
      <c r="FK2121" s="672"/>
      <c r="FL2121" s="672"/>
      <c r="FM2121" s="672"/>
      <c r="FN2121" s="672"/>
      <c r="FO2121" s="672"/>
      <c r="FP2121" s="672"/>
      <c r="FQ2121" s="672"/>
      <c r="FR2121" s="672"/>
      <c r="FS2121" s="672"/>
      <c r="FT2121" s="672"/>
      <c r="FU2121" s="672"/>
      <c r="FV2121" s="672"/>
      <c r="FW2121" s="672"/>
      <c r="FX2121" s="672"/>
      <c r="FY2121" s="672"/>
      <c r="FZ2121" s="672"/>
      <c r="GA2121" s="672"/>
      <c r="GB2121" s="672"/>
      <c r="GC2121" s="672"/>
      <c r="GD2121" s="672"/>
      <c r="GE2121" s="672"/>
      <c r="GF2121" s="672"/>
      <c r="GG2121" s="672"/>
      <c r="GH2121" s="672"/>
      <c r="GI2121" s="672"/>
      <c r="GJ2121" s="672"/>
      <c r="GK2121" s="672"/>
      <c r="GL2121" s="672"/>
      <c r="GM2121" s="672"/>
      <c r="GN2121" s="672"/>
      <c r="GO2121" s="672"/>
      <c r="GP2121" s="672"/>
      <c r="GQ2121" s="672"/>
      <c r="GR2121" s="672"/>
      <c r="GS2121" s="672"/>
      <c r="GT2121" s="672"/>
      <c r="GU2121" s="672"/>
      <c r="GV2121" s="672"/>
      <c r="GW2121" s="672"/>
      <c r="GX2121" s="672"/>
      <c r="GY2121" s="672"/>
      <c r="GZ2121" s="672"/>
      <c r="HA2121" s="672"/>
      <c r="HB2121" s="672"/>
      <c r="HC2121" s="672"/>
      <c r="HD2121" s="672"/>
      <c r="HE2121" s="672"/>
      <c r="HF2121" s="672"/>
      <c r="HG2121" s="672"/>
      <c r="HH2121" s="672"/>
      <c r="HI2121" s="672"/>
      <c r="HJ2121" s="672"/>
      <c r="HK2121" s="672"/>
      <c r="HL2121" s="672"/>
      <c r="HM2121" s="672"/>
      <c r="HN2121" s="672"/>
      <c r="HO2121" s="672"/>
      <c r="HP2121" s="672"/>
      <c r="HQ2121" s="672"/>
      <c r="HR2121" s="672"/>
      <c r="HS2121" s="672"/>
      <c r="HT2121" s="672"/>
      <c r="HU2121" s="672"/>
      <c r="HV2121" s="672"/>
      <c r="HW2121" s="672"/>
      <c r="HX2121" s="672"/>
      <c r="HY2121" s="672"/>
      <c r="HZ2121" s="672"/>
      <c r="IA2121" s="672"/>
      <c r="IB2121" s="672"/>
      <c r="IC2121" s="672"/>
      <c r="ID2121" s="672"/>
      <c r="IE2121" s="672"/>
      <c r="IF2121" s="672"/>
      <c r="IG2121" s="672"/>
      <c r="IH2121" s="672"/>
      <c r="II2121" s="672"/>
      <c r="IJ2121" s="672"/>
      <c r="IK2121" s="672"/>
      <c r="IL2121" s="672"/>
      <c r="IM2121" s="672"/>
      <c r="IN2121" s="672"/>
      <c r="IO2121" s="672"/>
      <c r="IP2121" s="672"/>
      <c r="IQ2121" s="672"/>
      <c r="IR2121" s="672"/>
      <c r="IS2121" s="672"/>
      <c r="IT2121" s="672"/>
      <c r="IU2121" s="672"/>
      <c r="IV2121" s="672"/>
      <c r="IW2121" s="672"/>
      <c r="IX2121" s="672"/>
      <c r="IY2121" s="672"/>
      <c r="IZ2121" s="672"/>
      <c r="JA2121" s="672"/>
      <c r="JB2121" s="672"/>
      <c r="JC2121" s="672"/>
      <c r="JD2121" s="672"/>
      <c r="JE2121" s="672"/>
      <c r="JF2121" s="672"/>
      <c r="JG2121" s="672"/>
      <c r="JH2121" s="672"/>
      <c r="JI2121" s="672"/>
      <c r="JJ2121" s="672"/>
      <c r="JK2121" s="672"/>
      <c r="JL2121" s="672"/>
      <c r="JM2121" s="672"/>
      <c r="JN2121" s="672"/>
      <c r="JO2121" s="672"/>
      <c r="JP2121" s="672"/>
      <c r="JQ2121" s="672"/>
      <c r="JR2121" s="672"/>
      <c r="JS2121" s="672"/>
      <c r="JT2121" s="672"/>
      <c r="JU2121" s="672"/>
      <c r="JV2121" s="672"/>
      <c r="JW2121" s="672"/>
      <c r="JX2121" s="672"/>
      <c r="JY2121" s="672"/>
      <c r="JZ2121" s="672"/>
      <c r="KA2121" s="672"/>
      <c r="KB2121" s="672"/>
      <c r="KC2121" s="672"/>
      <c r="KD2121" s="672"/>
      <c r="KE2121" s="672"/>
      <c r="KF2121" s="672"/>
      <c r="KG2121" s="672"/>
      <c r="KH2121" s="672"/>
      <c r="KI2121" s="672"/>
      <c r="KJ2121" s="672"/>
      <c r="KK2121" s="672"/>
      <c r="KL2121" s="672"/>
      <c r="KM2121" s="672"/>
      <c r="KN2121" s="672"/>
      <c r="KO2121" s="672"/>
      <c r="KP2121" s="672"/>
      <c r="KQ2121" s="672"/>
      <c r="KR2121" s="672"/>
      <c r="KS2121" s="672"/>
      <c r="KT2121" s="672"/>
      <c r="KU2121" s="672"/>
      <c r="KV2121" s="672"/>
      <c r="KW2121" s="672"/>
      <c r="KX2121" s="672"/>
      <c r="KY2121" s="672"/>
      <c r="KZ2121" s="672"/>
      <c r="LA2121" s="672"/>
      <c r="LB2121" s="672"/>
      <c r="LC2121" s="672"/>
      <c r="LD2121" s="672"/>
      <c r="LE2121" s="672"/>
      <c r="LF2121" s="672"/>
      <c r="LG2121" s="672"/>
      <c r="LH2121" s="672"/>
      <c r="LI2121" s="672"/>
      <c r="LJ2121" s="672"/>
      <c r="LK2121" s="672"/>
      <c r="LL2121" s="672"/>
      <c r="LM2121" s="672"/>
      <c r="LN2121" s="672"/>
      <c r="LO2121" s="672"/>
      <c r="LP2121" s="672"/>
      <c r="LQ2121" s="672"/>
      <c r="LR2121" s="672"/>
      <c r="LS2121" s="672"/>
      <c r="LT2121" s="672"/>
      <c r="LU2121" s="672"/>
      <c r="LV2121" s="672"/>
      <c r="LW2121" s="672"/>
      <c r="LX2121" s="672"/>
      <c r="LY2121" s="672"/>
      <c r="LZ2121" s="672"/>
      <c r="MA2121" s="672"/>
      <c r="MB2121" s="672"/>
      <c r="MC2121" s="672"/>
      <c r="MD2121" s="672"/>
      <c r="ME2121" s="672"/>
      <c r="MF2121" s="672"/>
      <c r="MG2121" s="672"/>
      <c r="MH2121" s="672"/>
      <c r="MI2121" s="672"/>
      <c r="MJ2121" s="672"/>
      <c r="MK2121" s="672"/>
      <c r="ML2121" s="672"/>
      <c r="MM2121" s="672"/>
      <c r="MN2121" s="672"/>
      <c r="MO2121" s="672"/>
      <c r="MP2121" s="672"/>
      <c r="MQ2121" s="672"/>
      <c r="MR2121" s="672"/>
      <c r="MS2121" s="672"/>
      <c r="MT2121" s="672"/>
      <c r="MU2121" s="672"/>
      <c r="MV2121" s="672"/>
      <c r="MW2121" s="672"/>
      <c r="MX2121" s="672"/>
      <c r="MY2121" s="672"/>
      <c r="MZ2121" s="672"/>
      <c r="NA2121" s="672"/>
      <c r="NB2121" s="672"/>
      <c r="NC2121" s="672"/>
      <c r="ND2121" s="672"/>
      <c r="NE2121" s="672"/>
      <c r="NF2121" s="672"/>
      <c r="NG2121" s="672"/>
      <c r="NH2121" s="672"/>
      <c r="NI2121" s="672"/>
      <c r="NJ2121" s="672"/>
      <c r="NK2121" s="672"/>
      <c r="NL2121" s="672"/>
      <c r="NM2121" s="672"/>
      <c r="NN2121" s="672"/>
      <c r="NO2121" s="672"/>
      <c r="NP2121" s="672"/>
      <c r="NQ2121" s="672"/>
      <c r="NR2121" s="672"/>
      <c r="NS2121" s="672"/>
      <c r="NT2121" s="672"/>
      <c r="NU2121" s="672"/>
      <c r="NV2121" s="672"/>
      <c r="NW2121" s="672"/>
      <c r="NX2121" s="672"/>
      <c r="NY2121" s="672"/>
      <c r="NZ2121" s="672"/>
      <c r="OA2121" s="672"/>
      <c r="OB2121" s="672"/>
      <c r="OC2121" s="672"/>
      <c r="OD2121" s="672"/>
      <c r="OE2121" s="672"/>
      <c r="OF2121" s="672"/>
      <c r="OG2121" s="672"/>
      <c r="OH2121" s="672"/>
      <c r="OI2121" s="672"/>
      <c r="OJ2121" s="672"/>
      <c r="OK2121" s="672"/>
      <c r="OL2121" s="672"/>
      <c r="OM2121" s="672"/>
      <c r="ON2121" s="672"/>
      <c r="OO2121" s="672"/>
      <c r="OP2121" s="672"/>
      <c r="OQ2121" s="672"/>
      <c r="OR2121" s="672"/>
      <c r="OS2121" s="672"/>
      <c r="OT2121" s="672"/>
      <c r="OU2121" s="672"/>
      <c r="OV2121" s="672"/>
      <c r="OW2121" s="672"/>
      <c r="OX2121" s="672"/>
      <c r="OY2121" s="672"/>
      <c r="OZ2121" s="672"/>
      <c r="PA2121" s="672"/>
      <c r="PB2121" s="672"/>
      <c r="PC2121" s="672"/>
      <c r="PD2121" s="672"/>
      <c r="PE2121" s="672"/>
      <c r="PF2121" s="672"/>
      <c r="PG2121" s="672"/>
      <c r="PH2121" s="672"/>
      <c r="PI2121" s="672"/>
      <c r="PJ2121" s="672"/>
      <c r="PK2121" s="672"/>
      <c r="PL2121" s="672"/>
      <c r="PM2121" s="672"/>
      <c r="PN2121" s="672"/>
      <c r="PO2121" s="672"/>
      <c r="PP2121" s="672"/>
      <c r="PQ2121" s="672"/>
      <c r="PR2121" s="672"/>
      <c r="PS2121" s="672"/>
      <c r="PT2121" s="672"/>
      <c r="PU2121" s="672"/>
      <c r="PV2121" s="672"/>
      <c r="PW2121" s="672"/>
      <c r="PX2121" s="672"/>
      <c r="PY2121" s="672"/>
      <c r="PZ2121" s="672"/>
      <c r="QA2121" s="672"/>
      <c r="QB2121" s="672"/>
      <c r="QC2121" s="672"/>
      <c r="QD2121" s="672"/>
      <c r="QE2121" s="672"/>
      <c r="QF2121" s="672"/>
      <c r="QG2121" s="672"/>
      <c r="QH2121" s="672"/>
      <c r="QI2121" s="672"/>
      <c r="QJ2121" s="672"/>
      <c r="QK2121" s="672"/>
      <c r="QL2121" s="672"/>
      <c r="QM2121" s="672"/>
      <c r="QN2121" s="672"/>
      <c r="QO2121" s="672"/>
      <c r="QP2121" s="672"/>
      <c r="QQ2121" s="672"/>
      <c r="QR2121" s="672"/>
      <c r="QS2121" s="672"/>
      <c r="QT2121" s="672"/>
      <c r="QU2121" s="672"/>
      <c r="QV2121" s="672"/>
      <c r="QW2121" s="672"/>
      <c r="QX2121" s="672"/>
      <c r="QY2121" s="672"/>
      <c r="QZ2121" s="672"/>
      <c r="RA2121" s="672"/>
      <c r="RB2121" s="672"/>
      <c r="RC2121" s="672"/>
      <c r="RD2121" s="672"/>
      <c r="RE2121" s="672"/>
      <c r="RF2121" s="672"/>
      <c r="RG2121" s="672"/>
      <c r="RH2121" s="672"/>
      <c r="RI2121" s="672"/>
      <c r="RJ2121" s="672"/>
      <c r="RK2121" s="672"/>
      <c r="RL2121" s="672"/>
      <c r="RM2121" s="672"/>
      <c r="RN2121" s="672"/>
      <c r="RO2121" s="672"/>
      <c r="RP2121" s="672"/>
      <c r="RQ2121" s="672"/>
      <c r="RR2121" s="672"/>
      <c r="RS2121" s="672"/>
      <c r="RT2121" s="672"/>
      <c r="RU2121" s="672"/>
      <c r="RV2121" s="672"/>
      <c r="RW2121" s="672"/>
      <c r="RX2121" s="672"/>
      <c r="RY2121" s="672"/>
      <c r="RZ2121" s="672"/>
      <c r="SA2121" s="672"/>
      <c r="SB2121" s="672"/>
      <c r="SC2121" s="672"/>
      <c r="SD2121" s="672"/>
      <c r="SE2121" s="672"/>
      <c r="SF2121" s="672"/>
      <c r="SG2121" s="672"/>
      <c r="SH2121" s="672"/>
      <c r="SI2121" s="672"/>
      <c r="SJ2121" s="672"/>
      <c r="SK2121" s="672"/>
      <c r="SL2121" s="672"/>
      <c r="SM2121" s="672"/>
      <c r="SN2121" s="672"/>
      <c r="SO2121" s="672"/>
      <c r="SP2121" s="672"/>
      <c r="SQ2121" s="672"/>
      <c r="SR2121" s="672"/>
      <c r="SS2121" s="672"/>
      <c r="ST2121" s="672"/>
      <c r="SU2121" s="672"/>
      <c r="SV2121" s="672"/>
      <c r="SW2121" s="672"/>
      <c r="SX2121" s="672"/>
      <c r="SY2121" s="672"/>
      <c r="SZ2121" s="672"/>
      <c r="TA2121" s="672"/>
      <c r="TB2121" s="672"/>
      <c r="TC2121" s="672"/>
      <c r="TD2121" s="672"/>
      <c r="TE2121" s="672"/>
      <c r="TF2121" s="672"/>
      <c r="TG2121" s="672"/>
      <c r="TH2121" s="672"/>
      <c r="TI2121" s="672"/>
      <c r="TJ2121" s="672"/>
      <c r="TK2121" s="672"/>
      <c r="TL2121" s="672"/>
      <c r="TM2121" s="672"/>
      <c r="TN2121" s="672"/>
      <c r="TO2121" s="672"/>
      <c r="TP2121" s="672"/>
      <c r="TQ2121" s="672"/>
      <c r="TR2121" s="672"/>
      <c r="TS2121" s="672"/>
      <c r="TT2121" s="672"/>
      <c r="TU2121" s="672"/>
      <c r="TV2121" s="672"/>
      <c r="TW2121" s="672"/>
      <c r="TX2121" s="672"/>
      <c r="TY2121" s="672"/>
      <c r="TZ2121" s="672"/>
      <c r="UA2121" s="672"/>
      <c r="UB2121" s="672"/>
      <c r="UC2121" s="672"/>
      <c r="UD2121" s="672"/>
      <c r="UE2121" s="672"/>
      <c r="UF2121" s="672"/>
      <c r="UG2121" s="672"/>
      <c r="UH2121" s="672"/>
      <c r="UI2121" s="672"/>
      <c r="UJ2121" s="672"/>
      <c r="UK2121" s="672"/>
      <c r="UL2121" s="672"/>
      <c r="UM2121" s="672"/>
      <c r="UN2121" s="672"/>
      <c r="UO2121" s="672"/>
      <c r="UP2121" s="672"/>
      <c r="UQ2121" s="672"/>
      <c r="UR2121" s="672"/>
      <c r="US2121" s="672"/>
      <c r="UT2121" s="672"/>
      <c r="UU2121" s="672"/>
      <c r="UV2121" s="672"/>
      <c r="UW2121" s="672"/>
      <c r="UX2121" s="672"/>
      <c r="UY2121" s="672"/>
      <c r="UZ2121" s="672"/>
      <c r="VA2121" s="672"/>
      <c r="VB2121" s="672"/>
      <c r="VC2121" s="672"/>
      <c r="VD2121" s="672"/>
      <c r="VE2121" s="672"/>
      <c r="VF2121" s="672"/>
      <c r="VG2121" s="672"/>
      <c r="VH2121" s="672"/>
      <c r="VI2121" s="672"/>
      <c r="VJ2121" s="672"/>
      <c r="VK2121" s="672"/>
      <c r="VL2121" s="672"/>
      <c r="VM2121" s="672"/>
      <c r="VN2121" s="672"/>
      <c r="VO2121" s="672"/>
      <c r="VP2121" s="672"/>
      <c r="VQ2121" s="672"/>
      <c r="VR2121" s="672"/>
      <c r="VS2121" s="672"/>
      <c r="VT2121" s="672"/>
      <c r="VU2121" s="672"/>
      <c r="VV2121" s="672"/>
      <c r="VW2121" s="672"/>
      <c r="VX2121" s="672"/>
      <c r="VY2121" s="672"/>
      <c r="VZ2121" s="672"/>
      <c r="WA2121" s="672"/>
      <c r="WB2121" s="672"/>
      <c r="WC2121" s="672"/>
      <c r="WD2121" s="672"/>
      <c r="WE2121" s="672"/>
      <c r="WF2121" s="672"/>
      <c r="WG2121" s="672"/>
      <c r="WH2121" s="672"/>
      <c r="WI2121" s="672"/>
      <c r="WJ2121" s="672"/>
      <c r="WK2121" s="672"/>
      <c r="WL2121" s="672"/>
      <c r="WM2121" s="672"/>
      <c r="WN2121" s="672"/>
      <c r="WO2121" s="672"/>
      <c r="WP2121" s="672"/>
      <c r="WQ2121" s="672"/>
      <c r="WR2121" s="672"/>
      <c r="WS2121" s="672"/>
      <c r="WT2121" s="672"/>
      <c r="WU2121" s="672"/>
      <c r="WV2121" s="672"/>
      <c r="WW2121" s="672"/>
      <c r="WX2121" s="672"/>
      <c r="WY2121" s="672"/>
      <c r="WZ2121" s="672"/>
      <c r="XA2121" s="672"/>
      <c r="XB2121" s="672"/>
      <c r="XC2121" s="672"/>
      <c r="XD2121" s="672"/>
      <c r="XE2121" s="672"/>
      <c r="XF2121" s="672"/>
      <c r="XG2121" s="672"/>
      <c r="XH2121" s="672"/>
      <c r="XI2121" s="672"/>
      <c r="XJ2121" s="672"/>
      <c r="XK2121" s="672"/>
      <c r="XL2121" s="672"/>
      <c r="XM2121" s="672"/>
      <c r="XN2121" s="672"/>
      <c r="XO2121" s="672"/>
      <c r="XP2121" s="672"/>
      <c r="XQ2121" s="672"/>
      <c r="XR2121" s="672"/>
      <c r="XS2121" s="672"/>
      <c r="XT2121" s="672"/>
      <c r="XU2121" s="672"/>
      <c r="XV2121" s="672"/>
      <c r="XW2121" s="672"/>
      <c r="XX2121" s="672"/>
      <c r="XY2121" s="672"/>
      <c r="XZ2121" s="672"/>
      <c r="YA2121" s="672"/>
      <c r="YB2121" s="672"/>
      <c r="YC2121" s="672"/>
      <c r="YD2121" s="672"/>
      <c r="YE2121" s="672"/>
      <c r="YF2121" s="672"/>
      <c r="YG2121" s="672"/>
      <c r="YH2121" s="672"/>
      <c r="YI2121" s="672"/>
      <c r="YJ2121" s="672"/>
      <c r="YK2121" s="672"/>
      <c r="YL2121" s="672"/>
      <c r="YM2121" s="672"/>
      <c r="YN2121" s="672"/>
      <c r="YO2121" s="672"/>
      <c r="YP2121" s="672"/>
      <c r="YQ2121" s="672"/>
      <c r="YR2121" s="672"/>
      <c r="YS2121" s="672"/>
      <c r="YT2121" s="672"/>
      <c r="YU2121" s="672"/>
      <c r="YV2121" s="672"/>
      <c r="YW2121" s="672"/>
      <c r="YX2121" s="672"/>
      <c r="YY2121" s="672"/>
      <c r="YZ2121" s="672"/>
      <c r="ZA2121" s="672"/>
      <c r="ZB2121" s="672"/>
      <c r="ZC2121" s="672"/>
      <c r="ZD2121" s="672"/>
      <c r="ZE2121" s="672"/>
      <c r="ZF2121" s="672"/>
      <c r="ZG2121" s="672"/>
      <c r="ZH2121" s="672"/>
      <c r="ZI2121" s="672"/>
      <c r="ZJ2121" s="672"/>
      <c r="ZK2121" s="672"/>
      <c r="ZL2121" s="672"/>
      <c r="ZM2121" s="672"/>
      <c r="ZN2121" s="672"/>
      <c r="ZO2121" s="672"/>
      <c r="ZP2121" s="672"/>
      <c r="ZQ2121" s="672"/>
      <c r="ZR2121" s="672"/>
      <c r="ZS2121" s="672"/>
      <c r="ZT2121" s="672"/>
      <c r="ZU2121" s="672"/>
      <c r="ZV2121" s="672"/>
      <c r="ZW2121" s="672"/>
      <c r="ZX2121" s="672"/>
      <c r="ZY2121" s="672"/>
      <c r="ZZ2121" s="672"/>
      <c r="AAA2121" s="672"/>
      <c r="AAB2121" s="672"/>
      <c r="AAC2121" s="672"/>
      <c r="AAD2121" s="672"/>
      <c r="AAE2121" s="672"/>
      <c r="AAF2121" s="672"/>
      <c r="AAG2121" s="672"/>
      <c r="AAH2121" s="672"/>
      <c r="AAI2121" s="672"/>
      <c r="AAJ2121" s="672"/>
      <c r="AAK2121" s="672"/>
      <c r="AAL2121" s="672"/>
      <c r="AAM2121" s="672"/>
      <c r="AAN2121" s="672"/>
      <c r="AAO2121" s="672"/>
      <c r="AAP2121" s="672"/>
      <c r="AAQ2121" s="672"/>
      <c r="AAR2121" s="672"/>
      <c r="AAS2121" s="672"/>
      <c r="AAT2121" s="672"/>
      <c r="AAU2121" s="672"/>
      <c r="AAV2121" s="672"/>
      <c r="AAW2121" s="672"/>
      <c r="AAX2121" s="672"/>
      <c r="AAY2121" s="672"/>
      <c r="AAZ2121" s="672"/>
      <c r="ABA2121" s="672"/>
      <c r="ABB2121" s="672"/>
      <c r="ABC2121" s="672"/>
      <c r="ABD2121" s="672"/>
      <c r="ABE2121" s="672"/>
      <c r="ABF2121" s="672"/>
      <c r="ABG2121" s="672"/>
      <c r="ABH2121" s="672"/>
      <c r="ABI2121" s="672"/>
      <c r="ABJ2121" s="672"/>
      <c r="ABK2121" s="672"/>
      <c r="ABL2121" s="672"/>
      <c r="ABM2121" s="672"/>
      <c r="ABN2121" s="672"/>
      <c r="ABO2121" s="672"/>
      <c r="ABP2121" s="672"/>
      <c r="ABQ2121" s="672"/>
      <c r="ABR2121" s="672"/>
      <c r="ABS2121" s="672"/>
      <c r="ABT2121" s="672"/>
      <c r="ABU2121" s="672"/>
      <c r="ABV2121" s="672"/>
      <c r="ABW2121" s="672"/>
      <c r="ABX2121" s="672"/>
      <c r="ABY2121" s="672"/>
      <c r="ABZ2121" s="672"/>
      <c r="ACA2121" s="672"/>
      <c r="ACB2121" s="672"/>
      <c r="ACC2121" s="672"/>
      <c r="ACD2121" s="672"/>
      <c r="ACE2121" s="672"/>
      <c r="ACF2121" s="672"/>
      <c r="ACG2121" s="672"/>
      <c r="ACH2121" s="672"/>
      <c r="ACI2121" s="672"/>
      <c r="ACJ2121" s="672"/>
      <c r="ACK2121" s="672"/>
      <c r="ACL2121" s="672"/>
      <c r="ACM2121" s="672"/>
      <c r="ACN2121" s="672"/>
      <c r="ACO2121" s="672"/>
      <c r="ACP2121" s="672"/>
      <c r="ACQ2121" s="672"/>
      <c r="ACR2121" s="672"/>
      <c r="ACS2121" s="672"/>
      <c r="ACT2121" s="672"/>
      <c r="ACU2121" s="672"/>
      <c r="ACV2121" s="672"/>
      <c r="ACW2121" s="672"/>
      <c r="ACX2121" s="672"/>
      <c r="ACY2121" s="672"/>
      <c r="ACZ2121" s="672"/>
      <c r="ADA2121" s="672"/>
      <c r="ADB2121" s="672"/>
      <c r="ADC2121" s="672"/>
      <c r="ADD2121" s="672"/>
      <c r="ADE2121" s="672"/>
      <c r="ADF2121" s="672"/>
      <c r="ADG2121" s="672"/>
      <c r="ADH2121" s="672"/>
      <c r="ADI2121" s="672"/>
      <c r="ADJ2121" s="672"/>
      <c r="ADK2121" s="672"/>
      <c r="ADL2121" s="672"/>
      <c r="ADM2121" s="672"/>
      <c r="ADN2121" s="672"/>
      <c r="ADO2121" s="672"/>
      <c r="ADP2121" s="672"/>
      <c r="ADQ2121" s="672"/>
      <c r="ADR2121" s="672"/>
      <c r="ADS2121" s="672"/>
      <c r="ADT2121" s="672"/>
      <c r="ADU2121" s="672"/>
      <c r="ADV2121" s="672"/>
      <c r="ADW2121" s="672"/>
      <c r="ADX2121" s="672"/>
      <c r="ADY2121" s="672"/>
      <c r="ADZ2121" s="672"/>
      <c r="AEA2121" s="672"/>
      <c r="AEB2121" s="672"/>
      <c r="AEC2121" s="672"/>
      <c r="AED2121" s="672"/>
      <c r="AEE2121" s="672"/>
      <c r="AEF2121" s="672"/>
      <c r="AEG2121" s="672"/>
      <c r="AEH2121" s="672"/>
      <c r="AEI2121" s="672"/>
      <c r="AEJ2121" s="672"/>
      <c r="AEK2121" s="672"/>
      <c r="AEL2121" s="672"/>
      <c r="AEM2121" s="672"/>
      <c r="AEN2121" s="672"/>
      <c r="AEO2121" s="672"/>
      <c r="AEP2121" s="672"/>
      <c r="AEQ2121" s="672"/>
      <c r="AER2121" s="672"/>
      <c r="AES2121" s="672"/>
      <c r="AET2121" s="672"/>
      <c r="AEU2121" s="672"/>
      <c r="AEV2121" s="672"/>
      <c r="AEW2121" s="672"/>
      <c r="AEX2121" s="672"/>
      <c r="AEY2121" s="672"/>
      <c r="AEZ2121" s="672"/>
      <c r="AFA2121" s="672"/>
      <c r="AFB2121" s="672"/>
      <c r="AFC2121" s="672"/>
      <c r="AFD2121" s="672"/>
      <c r="AFE2121" s="672"/>
      <c r="AFF2121" s="672"/>
      <c r="AFG2121" s="672"/>
      <c r="AFH2121" s="672"/>
      <c r="AFI2121" s="672"/>
      <c r="AFJ2121" s="672"/>
      <c r="AFK2121" s="672"/>
      <c r="AFL2121" s="672"/>
      <c r="AFM2121" s="672"/>
      <c r="AFN2121" s="672"/>
      <c r="AFO2121" s="672"/>
      <c r="AFP2121" s="672"/>
      <c r="AFQ2121" s="672"/>
      <c r="AFR2121" s="672"/>
      <c r="AFS2121" s="672"/>
      <c r="AFT2121" s="672"/>
      <c r="AFU2121" s="672"/>
      <c r="AFV2121" s="672"/>
      <c r="AFW2121" s="672"/>
      <c r="AFX2121" s="672"/>
      <c r="AFY2121" s="672"/>
      <c r="AFZ2121" s="672"/>
      <c r="AGA2121" s="672"/>
      <c r="AGB2121" s="672"/>
      <c r="AGC2121" s="672"/>
      <c r="AGD2121" s="672"/>
      <c r="AGE2121" s="672"/>
      <c r="AGF2121" s="672"/>
      <c r="AGG2121" s="672"/>
      <c r="AGH2121" s="672"/>
      <c r="AGI2121" s="672"/>
      <c r="AGJ2121" s="672"/>
      <c r="AGK2121" s="672"/>
      <c r="AGL2121" s="672"/>
      <c r="AGM2121" s="672"/>
      <c r="AGN2121" s="672"/>
      <c r="AGO2121" s="672"/>
      <c r="AGP2121" s="672"/>
      <c r="AGQ2121" s="672"/>
      <c r="AGR2121" s="672"/>
      <c r="AGS2121" s="672"/>
      <c r="AGT2121" s="672"/>
      <c r="AGU2121" s="672"/>
      <c r="AGV2121" s="672"/>
      <c r="AGW2121" s="672"/>
      <c r="AGX2121" s="672"/>
      <c r="AGY2121" s="672"/>
      <c r="AGZ2121" s="672"/>
      <c r="AHA2121" s="672"/>
      <c r="AHB2121" s="672"/>
      <c r="AHC2121" s="672"/>
      <c r="AHD2121" s="672"/>
      <c r="AHE2121" s="672"/>
      <c r="AHF2121" s="672"/>
      <c r="AHG2121" s="672"/>
      <c r="AHH2121" s="672"/>
      <c r="AHI2121" s="672"/>
      <c r="AHJ2121" s="672"/>
      <c r="AHK2121" s="672"/>
      <c r="AHL2121" s="672"/>
      <c r="AHM2121" s="672"/>
      <c r="AHN2121" s="672"/>
      <c r="AHO2121" s="672"/>
      <c r="AHP2121" s="672"/>
      <c r="AHQ2121" s="672"/>
      <c r="AHR2121" s="672"/>
      <c r="AHS2121" s="672"/>
      <c r="AHT2121" s="672"/>
      <c r="AHU2121" s="672"/>
      <c r="AHV2121" s="672"/>
      <c r="AHW2121" s="672"/>
      <c r="AHX2121" s="672"/>
      <c r="AHY2121" s="672"/>
      <c r="AHZ2121" s="672"/>
      <c r="AIA2121" s="672"/>
      <c r="AIB2121" s="672"/>
      <c r="AIC2121" s="672"/>
      <c r="AID2121" s="672"/>
      <c r="AIE2121" s="672"/>
      <c r="AIF2121" s="672"/>
      <c r="AIG2121" s="672"/>
      <c r="AIH2121" s="672"/>
      <c r="AII2121" s="672"/>
      <c r="AIJ2121" s="672"/>
      <c r="AIK2121" s="672"/>
      <c r="AIL2121" s="672"/>
      <c r="AIM2121" s="672"/>
      <c r="AIN2121" s="672"/>
      <c r="AIO2121" s="672"/>
      <c r="AIP2121" s="672"/>
      <c r="AIQ2121" s="672"/>
      <c r="AIR2121" s="672"/>
      <c r="AIS2121" s="672"/>
      <c r="AIT2121" s="672"/>
      <c r="AIU2121" s="672"/>
      <c r="AIV2121" s="672"/>
      <c r="AIW2121" s="672"/>
      <c r="AIX2121" s="672"/>
      <c r="AIY2121" s="672"/>
      <c r="AIZ2121" s="672"/>
      <c r="AJA2121" s="672"/>
      <c r="AJB2121" s="672"/>
      <c r="AJC2121" s="672"/>
      <c r="AJD2121" s="672"/>
      <c r="AJE2121" s="672"/>
      <c r="AJF2121" s="672"/>
      <c r="AJG2121" s="672"/>
      <c r="AJH2121" s="672"/>
      <c r="AJI2121" s="672"/>
      <c r="AJJ2121" s="672"/>
      <c r="AJK2121" s="672"/>
      <c r="AJL2121" s="672"/>
      <c r="AJM2121" s="672"/>
      <c r="AJN2121" s="672"/>
      <c r="AJO2121" s="672"/>
      <c r="AJP2121" s="672"/>
      <c r="AJQ2121" s="672"/>
      <c r="AJR2121" s="672"/>
      <c r="AJS2121" s="672"/>
      <c r="AJT2121" s="672"/>
      <c r="AJU2121" s="672"/>
      <c r="AJV2121" s="672"/>
      <c r="AJW2121" s="672"/>
      <c r="AJX2121" s="672"/>
      <c r="AJY2121" s="672"/>
      <c r="AJZ2121" s="672"/>
      <c r="AKA2121" s="672"/>
      <c r="AKB2121" s="672"/>
      <c r="AKC2121" s="672"/>
      <c r="AKD2121" s="672"/>
      <c r="AKE2121" s="672"/>
      <c r="AKF2121" s="672"/>
      <c r="AKG2121" s="672"/>
      <c r="AKH2121" s="672"/>
      <c r="AKI2121" s="672"/>
      <c r="AKJ2121" s="672"/>
      <c r="AKK2121" s="672"/>
      <c r="AKL2121" s="672"/>
      <c r="AKM2121" s="672"/>
      <c r="AKN2121" s="672"/>
      <c r="AKO2121" s="672"/>
      <c r="AKP2121" s="672"/>
      <c r="AKQ2121" s="672"/>
      <c r="AKR2121" s="672"/>
      <c r="AKS2121" s="672"/>
      <c r="AKT2121" s="672"/>
      <c r="AKU2121" s="672"/>
      <c r="AKV2121" s="672"/>
      <c r="AKW2121" s="672"/>
      <c r="AKX2121" s="672"/>
      <c r="AKY2121" s="672"/>
      <c r="AKZ2121" s="672"/>
      <c r="ALA2121" s="672"/>
      <c r="ALB2121" s="672"/>
      <c r="ALC2121" s="672"/>
      <c r="ALD2121" s="672"/>
      <c r="ALE2121" s="672"/>
      <c r="ALF2121" s="672"/>
      <c r="ALG2121" s="672"/>
      <c r="ALH2121" s="672"/>
      <c r="ALI2121" s="672"/>
      <c r="ALJ2121" s="672"/>
      <c r="ALK2121" s="672"/>
      <c r="ALL2121" s="672"/>
      <c r="ALM2121" s="672"/>
      <c r="ALN2121" s="672"/>
      <c r="ALO2121" s="672"/>
      <c r="ALP2121" s="672"/>
      <c r="ALQ2121" s="672"/>
      <c r="ALR2121" s="672"/>
      <c r="ALS2121" s="672"/>
      <c r="ALT2121" s="672"/>
      <c r="ALU2121" s="672"/>
      <c r="ALV2121" s="672"/>
      <c r="ALW2121" s="672"/>
      <c r="ALX2121" s="672"/>
      <c r="ALY2121" s="672"/>
      <c r="ALZ2121" s="672"/>
      <c r="AMA2121" s="672"/>
      <c r="AMB2121" s="672"/>
      <c r="AMC2121" s="672"/>
      <c r="AMD2121" s="672"/>
      <c r="AME2121" s="672"/>
      <c r="AMF2121" s="672"/>
      <c r="AMG2121" s="672"/>
      <c r="AMH2121" s="672"/>
      <c r="AMI2121" s="672"/>
      <c r="AMJ2121" s="672"/>
      <c r="AMK2121" s="672"/>
      <c r="AML2121" s="672"/>
      <c r="AMM2121" s="672"/>
      <c r="AMN2121" s="672"/>
      <c r="AMO2121" s="672"/>
      <c r="AMP2121" s="672"/>
      <c r="AMQ2121" s="672"/>
      <c r="AMR2121" s="672"/>
      <c r="AMS2121" s="672"/>
      <c r="AMT2121" s="672"/>
      <c r="AMU2121" s="672"/>
      <c r="AMV2121" s="672"/>
      <c r="AMW2121" s="672"/>
      <c r="AMX2121" s="672"/>
      <c r="AMY2121" s="672"/>
      <c r="AMZ2121" s="672"/>
      <c r="ANA2121" s="672"/>
      <c r="ANB2121" s="672"/>
      <c r="ANC2121" s="672"/>
      <c r="AND2121" s="672"/>
      <c r="ANE2121" s="672"/>
      <c r="ANF2121" s="672"/>
      <c r="ANG2121" s="672"/>
      <c r="ANH2121" s="672"/>
      <c r="ANI2121" s="672"/>
      <c r="ANJ2121" s="672"/>
      <c r="ANK2121" s="672"/>
      <c r="ANL2121" s="672"/>
      <c r="ANM2121" s="672"/>
      <c r="ANN2121" s="672"/>
      <c r="ANO2121" s="672"/>
      <c r="ANP2121" s="672"/>
      <c r="ANQ2121" s="672"/>
      <c r="ANR2121" s="672"/>
      <c r="ANS2121" s="672"/>
      <c r="ANT2121" s="672"/>
      <c r="ANU2121" s="672"/>
      <c r="ANV2121" s="672"/>
      <c r="ANW2121" s="672"/>
      <c r="ANX2121" s="672"/>
      <c r="ANY2121" s="672"/>
      <c r="ANZ2121" s="672"/>
      <c r="AOA2121" s="672"/>
      <c r="AOB2121" s="672"/>
      <c r="AOC2121" s="672"/>
      <c r="AOD2121" s="672"/>
      <c r="AOE2121" s="672"/>
      <c r="AOF2121" s="672"/>
      <c r="AOG2121" s="672"/>
      <c r="AOH2121" s="672"/>
      <c r="AOI2121" s="672"/>
      <c r="AOJ2121" s="672"/>
      <c r="AOK2121" s="672"/>
      <c r="AOL2121" s="672"/>
      <c r="AOM2121" s="672"/>
      <c r="AON2121" s="672"/>
      <c r="AOO2121" s="672"/>
      <c r="AOP2121" s="672"/>
      <c r="AOQ2121" s="672"/>
      <c r="AOR2121" s="672"/>
      <c r="AOS2121" s="672"/>
      <c r="AOT2121" s="672"/>
      <c r="AOU2121" s="672"/>
      <c r="AOV2121" s="672"/>
      <c r="AOW2121" s="672"/>
      <c r="AOX2121" s="672"/>
      <c r="AOY2121" s="672"/>
      <c r="AOZ2121" s="672"/>
      <c r="APA2121" s="672"/>
      <c r="APB2121" s="672"/>
      <c r="APC2121" s="672"/>
      <c r="APD2121" s="672"/>
      <c r="APE2121" s="672"/>
      <c r="APF2121" s="672"/>
      <c r="APG2121" s="672"/>
      <c r="APH2121" s="672"/>
      <c r="API2121" s="672"/>
      <c r="APJ2121" s="672"/>
      <c r="APK2121" s="672"/>
      <c r="APL2121" s="672"/>
      <c r="APM2121" s="672"/>
      <c r="APN2121" s="672"/>
      <c r="APO2121" s="672"/>
      <c r="APP2121" s="672"/>
      <c r="APQ2121" s="672"/>
      <c r="APR2121" s="672"/>
      <c r="APS2121" s="672"/>
      <c r="APT2121" s="672"/>
      <c r="APU2121" s="672"/>
      <c r="APV2121" s="672"/>
      <c r="APW2121" s="672"/>
      <c r="APX2121" s="672"/>
      <c r="APY2121" s="672"/>
      <c r="APZ2121" s="672"/>
      <c r="AQA2121" s="672"/>
      <c r="AQB2121" s="672"/>
      <c r="AQC2121" s="672"/>
      <c r="AQD2121" s="672"/>
      <c r="AQE2121" s="672"/>
      <c r="AQF2121" s="672"/>
      <c r="AQG2121" s="672"/>
      <c r="AQH2121" s="672"/>
      <c r="AQI2121" s="672"/>
      <c r="AQJ2121" s="672"/>
      <c r="AQK2121" s="672"/>
      <c r="AQL2121" s="672"/>
      <c r="AQM2121" s="672"/>
      <c r="AQN2121" s="672"/>
      <c r="AQO2121" s="672"/>
      <c r="AQP2121" s="672"/>
      <c r="AQQ2121" s="672"/>
      <c r="AQR2121" s="672"/>
      <c r="AQS2121" s="672"/>
      <c r="AQT2121" s="672"/>
      <c r="AQU2121" s="672"/>
      <c r="AQV2121" s="672"/>
      <c r="AQW2121" s="672"/>
      <c r="AQX2121" s="672"/>
      <c r="AQY2121" s="672"/>
      <c r="AQZ2121" s="672"/>
      <c r="ARA2121" s="672"/>
      <c r="ARB2121" s="672"/>
      <c r="ARC2121" s="672"/>
      <c r="ARD2121" s="672"/>
      <c r="ARE2121" s="672"/>
      <c r="ARF2121" s="672"/>
      <c r="ARG2121" s="672"/>
      <c r="ARH2121" s="672"/>
      <c r="ARI2121" s="672"/>
      <c r="ARJ2121" s="672"/>
      <c r="ARK2121" s="672"/>
      <c r="ARL2121" s="672"/>
      <c r="ARM2121" s="672"/>
      <c r="ARN2121" s="672"/>
      <c r="ARO2121" s="672"/>
      <c r="ARP2121" s="672"/>
      <c r="ARQ2121" s="672"/>
      <c r="ARR2121" s="672"/>
      <c r="ARS2121" s="672"/>
      <c r="ART2121" s="672"/>
      <c r="ARU2121" s="672"/>
      <c r="ARV2121" s="672"/>
      <c r="ARW2121" s="672"/>
      <c r="ARX2121" s="672"/>
      <c r="ARY2121" s="672"/>
      <c r="ARZ2121" s="672"/>
      <c r="ASA2121" s="672"/>
      <c r="ASB2121" s="672"/>
      <c r="ASC2121" s="672"/>
      <c r="ASD2121" s="672"/>
      <c r="ASE2121" s="672"/>
      <c r="ASF2121" s="672"/>
      <c r="ASG2121" s="672"/>
      <c r="ASH2121" s="672"/>
      <c r="ASI2121" s="672"/>
      <c r="ASJ2121" s="672"/>
      <c r="ASK2121" s="672"/>
      <c r="ASL2121" s="672"/>
      <c r="ASM2121" s="672"/>
      <c r="ASN2121" s="672"/>
      <c r="ASO2121" s="672"/>
      <c r="ASP2121" s="672"/>
      <c r="ASQ2121" s="672"/>
      <c r="ASR2121" s="672"/>
      <c r="ASS2121" s="672"/>
      <c r="AST2121" s="672"/>
      <c r="ASU2121" s="672"/>
      <c r="ASV2121" s="672"/>
      <c r="ASW2121" s="672"/>
      <c r="ASX2121" s="672"/>
      <c r="ASY2121" s="672"/>
      <c r="ASZ2121" s="672"/>
      <c r="ATA2121" s="672"/>
      <c r="ATB2121" s="672"/>
      <c r="ATC2121" s="672"/>
      <c r="ATD2121" s="672"/>
      <c r="ATE2121" s="672"/>
      <c r="ATF2121" s="672"/>
      <c r="ATG2121" s="672"/>
      <c r="ATH2121" s="672"/>
      <c r="ATI2121" s="672"/>
      <c r="ATJ2121" s="672"/>
      <c r="ATK2121" s="672"/>
      <c r="ATL2121" s="672"/>
      <c r="ATM2121" s="672"/>
      <c r="ATN2121" s="672"/>
      <c r="ATO2121" s="672"/>
      <c r="ATP2121" s="672"/>
      <c r="ATQ2121" s="672"/>
      <c r="ATR2121" s="672"/>
      <c r="ATS2121" s="672"/>
      <c r="ATT2121" s="672"/>
      <c r="ATU2121" s="672"/>
      <c r="ATV2121" s="672"/>
      <c r="ATW2121" s="672"/>
      <c r="ATX2121" s="672"/>
      <c r="ATY2121" s="672"/>
      <c r="ATZ2121" s="672"/>
      <c r="AUA2121" s="672"/>
      <c r="AUB2121" s="672"/>
      <c r="AUC2121" s="672"/>
      <c r="AUD2121" s="672"/>
      <c r="AUE2121" s="672"/>
      <c r="AUF2121" s="672"/>
      <c r="AUG2121" s="672"/>
      <c r="AUH2121" s="672"/>
      <c r="AUI2121" s="672"/>
      <c r="AUJ2121" s="672"/>
      <c r="AUK2121" s="672"/>
      <c r="AUL2121" s="672"/>
      <c r="AUM2121" s="672"/>
      <c r="AUN2121" s="672"/>
      <c r="AUO2121" s="672"/>
      <c r="AUP2121" s="672"/>
      <c r="AUQ2121" s="672"/>
      <c r="AUR2121" s="672"/>
      <c r="AUS2121" s="672"/>
      <c r="AUT2121" s="672"/>
      <c r="AUU2121" s="672"/>
      <c r="AUV2121" s="672"/>
      <c r="AUW2121" s="672"/>
      <c r="AUX2121" s="672"/>
      <c r="AUY2121" s="672"/>
      <c r="AUZ2121" s="672"/>
      <c r="AVA2121" s="672"/>
      <c r="AVB2121" s="672"/>
      <c r="AVC2121" s="672"/>
      <c r="AVD2121" s="672"/>
      <c r="AVE2121" s="672"/>
      <c r="AVF2121" s="672"/>
      <c r="AVG2121" s="672"/>
      <c r="AVH2121" s="672"/>
      <c r="AVI2121" s="672"/>
      <c r="AVJ2121" s="672"/>
      <c r="AVK2121" s="672"/>
    </row>
    <row r="2122" spans="1:1259">
      <c r="A2122" s="697"/>
      <c r="B2122" s="558"/>
      <c r="C2122" s="558"/>
      <c r="D2122" s="676" t="s">
        <v>1067</v>
      </c>
      <c r="E2122" s="524"/>
      <c r="F2122" s="676" t="s">
        <v>1080</v>
      </c>
      <c r="G2122" s="676">
        <v>2022</v>
      </c>
      <c r="H2122" s="676">
        <v>7</v>
      </c>
      <c r="I2122" s="687"/>
      <c r="J2122" s="677"/>
      <c r="K2122" s="676" t="s">
        <v>1144</v>
      </c>
      <c r="L2122" s="677" t="s">
        <v>1124</v>
      </c>
      <c r="M2122" s="677">
        <v>44645</v>
      </c>
      <c r="N2122" s="677">
        <v>44756</v>
      </c>
      <c r="O2122" s="677"/>
      <c r="P2122" s="677"/>
      <c r="Q2122" s="677"/>
      <c r="R2122" s="677"/>
      <c r="S2122" s="676" t="s">
        <v>1106</v>
      </c>
      <c r="T2122" s="676">
        <v>72</v>
      </c>
      <c r="U2122" s="676"/>
      <c r="V2122" s="676" t="s">
        <v>1002</v>
      </c>
      <c r="W2122" s="678">
        <v>485</v>
      </c>
      <c r="X2122" s="551">
        <v>638</v>
      </c>
      <c r="Y2122" s="693">
        <v>309430</v>
      </c>
      <c r="Z2122" s="680">
        <v>0.5</v>
      </c>
      <c r="AA2122" s="682">
        <f>Y2122*Z2122</f>
        <v>154715</v>
      </c>
      <c r="AB2122" s="521"/>
      <c r="AC2122" s="668">
        <v>0</v>
      </c>
      <c r="AD2122" s="676"/>
      <c r="AE2122" s="684"/>
      <c r="AF2122" s="695">
        <f>AA2122+AD2122+AE2122</f>
        <v>154715</v>
      </c>
      <c r="AG2122" s="676" t="s">
        <v>47</v>
      </c>
      <c r="AH2122" s="641">
        <v>0</v>
      </c>
      <c r="AI2122" s="676">
        <v>45</v>
      </c>
      <c r="AJ2122" s="676" t="s">
        <v>1145</v>
      </c>
      <c r="AK2122" s="676" t="s">
        <v>50</v>
      </c>
      <c r="AL2122" s="696">
        <v>91311</v>
      </c>
      <c r="AM2122" s="676" t="s">
        <v>52</v>
      </c>
      <c r="AN2122" s="676" t="s">
        <v>1113</v>
      </c>
      <c r="AO2122" s="676"/>
      <c r="AP2122" s="676" t="s">
        <v>38</v>
      </c>
      <c r="AQ2122" s="676" t="s">
        <v>1090</v>
      </c>
      <c r="AR2122" s="676"/>
      <c r="AS2122" s="523" t="s">
        <v>1077</v>
      </c>
      <c r="AT2122" s="523" t="s">
        <v>1091</v>
      </c>
      <c r="AU2122" s="523" t="s">
        <v>1078</v>
      </c>
      <c r="AV2122" s="674"/>
      <c r="AW2122" s="673">
        <f>U2122</f>
        <v>0</v>
      </c>
      <c r="AX2122" s="673" cm="1">
        <f t="array" ref="AX2122">SUM(MID(0&amp;AW2122,LARGE(INDEX(ISNUMBER(--MID(AW2122,ROW($1:$8),1))*ROW($1:$8),),ROW($1:$8))+1,1)*10^ROW($1:$8)/10)</f>
        <v>0</v>
      </c>
      <c r="AY2122" s="673" t="e">
        <f>VLOOKUP($AX2122,'Item Master Data'!$A:$F,3,FALSE)</f>
        <v>#N/A</v>
      </c>
      <c r="AZ2122" s="673" t="e">
        <f>VLOOKUP($AX2122,'Item Master Data'!$A:$F,6,FALSE)</f>
        <v>#N/A</v>
      </c>
      <c r="BA2122" s="673" t="e">
        <f>X2122/BB2122</f>
        <v>#N/A</v>
      </c>
      <c r="BB2122" s="673" t="e">
        <f>VLOOKUP(AX2122,'Item Master Data'!$A:$G,7,FALSE)</f>
        <v>#N/A</v>
      </c>
      <c r="BC2122" s="673"/>
      <c r="BD2122" s="673" t="e">
        <f>W2122-AZ2122</f>
        <v>#N/A</v>
      </c>
      <c r="BE2122" s="593"/>
      <c r="BF2122" s="593"/>
      <c r="BG2122" s="593"/>
      <c r="BH2122" s="593"/>
      <c r="BI2122" s="593"/>
      <c r="BJ2122" s="593"/>
      <c r="BK2122" s="593"/>
      <c r="BL2122" s="593"/>
      <c r="BM2122" s="593"/>
      <c r="BN2122" s="593"/>
      <c r="BO2122" s="593"/>
      <c r="BP2122" s="593"/>
      <c r="BQ2122" s="593"/>
      <c r="BR2122" s="593"/>
      <c r="BS2122" s="593"/>
      <c r="BT2122" s="593"/>
      <c r="BU2122" s="593"/>
      <c r="BV2122" s="593"/>
      <c r="BW2122" s="593"/>
      <c r="BX2122" s="593"/>
      <c r="BY2122" s="593"/>
      <c r="BZ2122" s="593"/>
      <c r="CA2122" s="593"/>
      <c r="CB2122" s="593"/>
      <c r="CC2122" s="593"/>
      <c r="CD2122" s="593"/>
      <c r="CE2122" s="593"/>
      <c r="CF2122" s="593"/>
      <c r="CG2122" s="593"/>
      <c r="CH2122" s="593"/>
      <c r="CI2122" s="593"/>
      <c r="CJ2122" s="593"/>
      <c r="CK2122" s="593"/>
      <c r="CL2122" s="593"/>
      <c r="CM2122" s="593"/>
      <c r="CN2122" s="593"/>
      <c r="CO2122" s="593"/>
      <c r="CP2122" s="593"/>
      <c r="CQ2122" s="593"/>
      <c r="CR2122" s="593"/>
      <c r="CS2122" s="593"/>
      <c r="CT2122" s="593"/>
      <c r="CU2122" s="593"/>
      <c r="CV2122" s="593"/>
      <c r="CW2122" s="593"/>
      <c r="CX2122" s="593"/>
      <c r="CY2122" s="593"/>
      <c r="CZ2122" s="593"/>
      <c r="DA2122" s="593"/>
      <c r="DB2122" s="593"/>
      <c r="DC2122" s="593"/>
      <c r="DD2122" s="593"/>
      <c r="DE2122" s="593"/>
      <c r="DF2122" s="593"/>
      <c r="DG2122" s="593"/>
      <c r="DH2122" s="593"/>
      <c r="DI2122" s="593"/>
      <c r="DJ2122" s="593"/>
      <c r="DK2122" s="593"/>
      <c r="DL2122" s="593"/>
      <c r="DM2122" s="593"/>
      <c r="DN2122" s="593"/>
      <c r="DO2122" s="593"/>
      <c r="DP2122" s="593"/>
      <c r="DQ2122" s="593"/>
      <c r="DR2122" s="593"/>
      <c r="DS2122" s="593"/>
      <c r="DT2122" s="593"/>
      <c r="DU2122" s="593"/>
      <c r="DV2122" s="593"/>
      <c r="DW2122" s="593"/>
      <c r="DX2122" s="593"/>
      <c r="DY2122" s="593"/>
      <c r="DZ2122" s="593"/>
      <c r="EA2122" s="593"/>
      <c r="EB2122" s="593"/>
      <c r="EC2122" s="593"/>
      <c r="ED2122" s="593"/>
      <c r="EE2122" s="593"/>
      <c r="EF2122" s="593"/>
      <c r="EG2122" s="593"/>
      <c r="EH2122" s="593"/>
      <c r="EI2122" s="593"/>
      <c r="EJ2122" s="593"/>
      <c r="EK2122" s="593"/>
      <c r="EL2122" s="593"/>
      <c r="EM2122" s="593"/>
      <c r="EN2122" s="593"/>
      <c r="EO2122" s="593"/>
      <c r="EP2122" s="593"/>
      <c r="EQ2122" s="593"/>
      <c r="ER2122" s="593"/>
      <c r="ES2122" s="593"/>
      <c r="ET2122" s="593"/>
      <c r="EU2122" s="593"/>
      <c r="EV2122" s="593"/>
      <c r="EW2122" s="593"/>
      <c r="EX2122" s="593"/>
      <c r="EY2122" s="593"/>
      <c r="EZ2122" s="593"/>
      <c r="FA2122" s="593"/>
      <c r="FB2122" s="593"/>
      <c r="FC2122" s="593"/>
      <c r="FD2122" s="593"/>
      <c r="FE2122" s="593"/>
      <c r="FF2122" s="593"/>
      <c r="FG2122" s="593"/>
      <c r="FH2122" s="593"/>
      <c r="FI2122" s="593"/>
      <c r="FJ2122" s="593"/>
      <c r="FK2122" s="593"/>
      <c r="FL2122" s="593"/>
      <c r="FM2122" s="593"/>
      <c r="FN2122" s="593"/>
      <c r="FO2122" s="593"/>
      <c r="FP2122" s="593"/>
      <c r="FQ2122" s="593"/>
      <c r="FR2122" s="593"/>
      <c r="FS2122" s="593"/>
      <c r="FT2122" s="593"/>
      <c r="FU2122" s="593"/>
      <c r="FV2122" s="593"/>
      <c r="FW2122" s="593"/>
      <c r="FX2122" s="593"/>
      <c r="FY2122" s="593"/>
      <c r="FZ2122" s="593"/>
      <c r="GA2122" s="593"/>
      <c r="GB2122" s="593"/>
      <c r="GC2122" s="593"/>
      <c r="GD2122" s="593"/>
      <c r="GE2122" s="593"/>
      <c r="GF2122" s="593"/>
      <c r="GG2122" s="593"/>
      <c r="GH2122" s="593"/>
      <c r="GI2122" s="593"/>
      <c r="GJ2122" s="593"/>
      <c r="GK2122" s="593"/>
      <c r="GL2122" s="593"/>
      <c r="GM2122" s="593"/>
      <c r="GN2122" s="593"/>
      <c r="GO2122" s="593"/>
      <c r="GP2122" s="593"/>
      <c r="GQ2122" s="593"/>
      <c r="GR2122" s="593"/>
      <c r="GS2122" s="593"/>
      <c r="GT2122" s="593"/>
      <c r="GU2122" s="593"/>
      <c r="GV2122" s="593"/>
      <c r="GW2122" s="593"/>
      <c r="GX2122" s="593"/>
      <c r="GY2122" s="593"/>
      <c r="GZ2122" s="593"/>
      <c r="HA2122" s="593"/>
      <c r="HB2122" s="593"/>
      <c r="HC2122" s="593"/>
      <c r="HD2122" s="593"/>
      <c r="HE2122" s="593"/>
      <c r="HF2122" s="593"/>
      <c r="HG2122" s="593"/>
      <c r="HH2122" s="593"/>
      <c r="HI2122" s="593"/>
      <c r="HJ2122" s="593"/>
      <c r="HK2122" s="593"/>
      <c r="HL2122" s="593"/>
      <c r="HM2122" s="593"/>
      <c r="HN2122" s="593"/>
      <c r="HO2122" s="593"/>
      <c r="HP2122" s="593"/>
      <c r="HQ2122" s="593"/>
      <c r="HR2122" s="593"/>
      <c r="HS2122" s="593"/>
      <c r="HT2122" s="593"/>
      <c r="HU2122" s="593"/>
      <c r="HV2122" s="593"/>
      <c r="HW2122" s="593"/>
      <c r="HX2122" s="593"/>
      <c r="HY2122" s="593"/>
      <c r="HZ2122" s="593"/>
      <c r="IA2122" s="593"/>
      <c r="IB2122" s="593"/>
      <c r="IC2122" s="593"/>
      <c r="ID2122" s="593"/>
      <c r="IE2122" s="593"/>
      <c r="IF2122" s="593"/>
      <c r="IG2122" s="593"/>
      <c r="IH2122" s="593"/>
      <c r="II2122" s="593"/>
      <c r="IJ2122" s="593"/>
      <c r="IK2122" s="593"/>
      <c r="IL2122" s="593"/>
      <c r="IM2122" s="593"/>
      <c r="IN2122" s="593"/>
      <c r="IO2122" s="593"/>
      <c r="IP2122" s="593"/>
      <c r="IQ2122" s="593"/>
      <c r="IR2122" s="593"/>
      <c r="IS2122" s="593"/>
      <c r="IT2122" s="593"/>
      <c r="IU2122" s="593"/>
      <c r="IV2122" s="593"/>
      <c r="IW2122" s="593"/>
      <c r="IX2122" s="593"/>
      <c r="IY2122" s="593"/>
      <c r="IZ2122" s="593"/>
      <c r="JA2122" s="593"/>
      <c r="JB2122" s="593"/>
      <c r="JC2122" s="593"/>
      <c r="JD2122" s="593"/>
      <c r="JE2122" s="593"/>
      <c r="JF2122" s="593"/>
      <c r="JG2122" s="593"/>
      <c r="JH2122" s="593"/>
      <c r="JI2122" s="593"/>
      <c r="JJ2122" s="593"/>
      <c r="JK2122" s="593"/>
      <c r="JL2122" s="593"/>
      <c r="JM2122" s="593"/>
      <c r="JN2122" s="593"/>
      <c r="JO2122" s="593"/>
      <c r="JP2122" s="593"/>
      <c r="JQ2122" s="593"/>
      <c r="JR2122" s="593"/>
      <c r="JS2122" s="593"/>
      <c r="JT2122" s="593"/>
      <c r="JU2122" s="593"/>
      <c r="JV2122" s="593"/>
      <c r="JW2122" s="593"/>
      <c r="JX2122" s="593"/>
      <c r="JY2122" s="593"/>
      <c r="JZ2122" s="593"/>
      <c r="KA2122" s="593"/>
      <c r="KB2122" s="593"/>
      <c r="KC2122" s="593"/>
      <c r="KD2122" s="593"/>
      <c r="KE2122" s="593"/>
      <c r="KF2122" s="593"/>
      <c r="KG2122" s="593"/>
      <c r="KH2122" s="593"/>
      <c r="KI2122" s="593"/>
      <c r="KJ2122" s="593"/>
      <c r="KK2122" s="593"/>
      <c r="KL2122" s="593"/>
      <c r="KM2122" s="593"/>
      <c r="KN2122" s="593"/>
      <c r="KO2122" s="593"/>
      <c r="KP2122" s="593"/>
      <c r="KQ2122" s="593"/>
      <c r="KR2122" s="593"/>
      <c r="KS2122" s="593"/>
      <c r="KT2122" s="593"/>
      <c r="KU2122" s="593"/>
      <c r="KV2122" s="593"/>
      <c r="KW2122" s="593"/>
      <c r="KX2122" s="593"/>
      <c r="KY2122" s="593"/>
      <c r="KZ2122" s="593"/>
      <c r="LA2122" s="593"/>
      <c r="LB2122" s="593"/>
      <c r="LC2122" s="593"/>
      <c r="LD2122" s="593"/>
      <c r="LE2122" s="593"/>
      <c r="LF2122" s="593"/>
      <c r="LG2122" s="593"/>
      <c r="LH2122" s="593"/>
      <c r="LI2122" s="593"/>
      <c r="LJ2122" s="593"/>
      <c r="LK2122" s="593"/>
      <c r="LL2122" s="593"/>
      <c r="LM2122" s="593"/>
      <c r="LN2122" s="593"/>
      <c r="LO2122" s="593"/>
      <c r="LP2122" s="593"/>
      <c r="LQ2122" s="593"/>
      <c r="LR2122" s="593"/>
      <c r="LS2122" s="593"/>
      <c r="LT2122" s="593"/>
      <c r="LU2122" s="593"/>
      <c r="LV2122" s="593"/>
      <c r="LW2122" s="593"/>
      <c r="LX2122" s="593"/>
      <c r="LY2122" s="593"/>
      <c r="LZ2122" s="593"/>
      <c r="MA2122" s="593"/>
      <c r="MB2122" s="593"/>
      <c r="MC2122" s="593"/>
      <c r="MD2122" s="593"/>
      <c r="ME2122" s="593"/>
      <c r="MF2122" s="593"/>
      <c r="MG2122" s="593"/>
      <c r="MH2122" s="593"/>
      <c r="MI2122" s="593"/>
      <c r="MJ2122" s="593"/>
      <c r="MK2122" s="593"/>
      <c r="ML2122" s="593"/>
      <c r="MM2122" s="593"/>
      <c r="MN2122" s="593"/>
      <c r="MO2122" s="593"/>
      <c r="MP2122" s="593"/>
      <c r="MQ2122" s="593"/>
      <c r="MR2122" s="593"/>
      <c r="MS2122" s="593"/>
      <c r="MT2122" s="593"/>
      <c r="MU2122" s="593"/>
      <c r="MV2122" s="593"/>
      <c r="MW2122" s="593"/>
      <c r="MX2122" s="593"/>
      <c r="MY2122" s="593"/>
      <c r="MZ2122" s="593"/>
      <c r="NA2122" s="593"/>
      <c r="NB2122" s="593"/>
      <c r="NC2122" s="593"/>
      <c r="ND2122" s="593"/>
      <c r="NE2122" s="593"/>
      <c r="NF2122" s="593"/>
      <c r="NG2122" s="593"/>
      <c r="NH2122" s="593"/>
      <c r="NI2122" s="593"/>
      <c r="NJ2122" s="593"/>
      <c r="NK2122" s="593"/>
      <c r="NL2122" s="593"/>
      <c r="NM2122" s="593"/>
      <c r="NN2122" s="593"/>
      <c r="NO2122" s="593"/>
      <c r="NP2122" s="593"/>
      <c r="NQ2122" s="593"/>
      <c r="NR2122" s="593"/>
      <c r="NS2122" s="593"/>
      <c r="NT2122" s="593"/>
      <c r="NU2122" s="593"/>
      <c r="NV2122" s="593"/>
      <c r="NW2122" s="593"/>
      <c r="NX2122" s="593"/>
      <c r="NY2122" s="593"/>
      <c r="NZ2122" s="593"/>
      <c r="OA2122" s="593"/>
      <c r="OB2122" s="593"/>
      <c r="OC2122" s="593"/>
      <c r="OD2122" s="593"/>
      <c r="OE2122" s="593"/>
      <c r="OF2122" s="593"/>
      <c r="OG2122" s="593"/>
      <c r="OH2122" s="593"/>
      <c r="OI2122" s="593"/>
      <c r="OJ2122" s="593"/>
      <c r="OK2122" s="593"/>
      <c r="OL2122" s="593"/>
      <c r="OM2122" s="593"/>
      <c r="ON2122" s="593"/>
      <c r="OO2122" s="593"/>
      <c r="OP2122" s="593"/>
      <c r="OQ2122" s="593"/>
      <c r="OR2122" s="593"/>
      <c r="OS2122" s="593"/>
      <c r="OT2122" s="593"/>
      <c r="OU2122" s="593"/>
      <c r="OV2122" s="593"/>
      <c r="OW2122" s="593"/>
      <c r="OX2122" s="593"/>
      <c r="OY2122" s="593"/>
      <c r="OZ2122" s="593"/>
      <c r="PA2122" s="593"/>
      <c r="PB2122" s="593"/>
      <c r="PC2122" s="593"/>
      <c r="PD2122" s="593"/>
      <c r="PE2122" s="593"/>
      <c r="PF2122" s="593"/>
      <c r="PG2122" s="593"/>
      <c r="PH2122" s="593"/>
      <c r="PI2122" s="593"/>
      <c r="PJ2122" s="593"/>
      <c r="PK2122" s="593"/>
      <c r="PL2122" s="593"/>
      <c r="PM2122" s="593"/>
      <c r="PN2122" s="593"/>
      <c r="PO2122" s="593"/>
      <c r="PP2122" s="593"/>
      <c r="PQ2122" s="593"/>
      <c r="PR2122" s="593"/>
      <c r="PS2122" s="593"/>
      <c r="PT2122" s="593"/>
      <c r="PU2122" s="593"/>
      <c r="PV2122" s="593"/>
      <c r="PW2122" s="593"/>
      <c r="PX2122" s="593"/>
      <c r="PY2122" s="593"/>
      <c r="PZ2122" s="593"/>
      <c r="QA2122" s="593"/>
      <c r="QB2122" s="593"/>
      <c r="QC2122" s="593"/>
      <c r="QD2122" s="593"/>
      <c r="QE2122" s="593"/>
      <c r="QF2122" s="593"/>
      <c r="QG2122" s="593"/>
      <c r="QH2122" s="593"/>
      <c r="QI2122" s="593"/>
      <c r="QJ2122" s="593"/>
      <c r="QK2122" s="593"/>
      <c r="QL2122" s="593"/>
      <c r="QM2122" s="593"/>
      <c r="QN2122" s="593"/>
      <c r="QO2122" s="593"/>
      <c r="QP2122" s="593"/>
      <c r="QQ2122" s="593"/>
      <c r="QR2122" s="593"/>
      <c r="QS2122" s="593"/>
      <c r="QT2122" s="593"/>
      <c r="QU2122" s="593"/>
      <c r="QV2122" s="593"/>
      <c r="QW2122" s="593"/>
      <c r="QX2122" s="593"/>
      <c r="QY2122" s="593"/>
      <c r="QZ2122" s="593"/>
      <c r="RA2122" s="593"/>
      <c r="RB2122" s="593"/>
      <c r="RC2122" s="593"/>
      <c r="RD2122" s="593"/>
      <c r="RE2122" s="593"/>
      <c r="RF2122" s="593"/>
      <c r="RG2122" s="593"/>
      <c r="RH2122" s="593"/>
      <c r="RI2122" s="593"/>
      <c r="RJ2122" s="593"/>
      <c r="RK2122" s="593"/>
      <c r="RL2122" s="593"/>
      <c r="RM2122" s="593"/>
      <c r="RN2122" s="593"/>
      <c r="RO2122" s="593"/>
      <c r="RP2122" s="593"/>
      <c r="RQ2122" s="593"/>
      <c r="RR2122" s="593"/>
      <c r="RS2122" s="593"/>
      <c r="RT2122" s="593"/>
      <c r="RU2122" s="593"/>
      <c r="RV2122" s="593"/>
      <c r="RW2122" s="593"/>
      <c r="RX2122" s="593"/>
      <c r="RY2122" s="593"/>
      <c r="RZ2122" s="593"/>
      <c r="SA2122" s="593"/>
      <c r="SB2122" s="593"/>
      <c r="SC2122" s="593"/>
      <c r="SD2122" s="593"/>
      <c r="SE2122" s="593"/>
      <c r="SF2122" s="593"/>
      <c r="SG2122" s="593"/>
      <c r="SH2122" s="593"/>
      <c r="SI2122" s="593"/>
      <c r="SJ2122" s="593"/>
      <c r="SK2122" s="593"/>
      <c r="SL2122" s="593"/>
      <c r="SM2122" s="593"/>
      <c r="SN2122" s="593"/>
      <c r="SO2122" s="593"/>
      <c r="SP2122" s="593"/>
      <c r="SQ2122" s="593"/>
      <c r="SR2122" s="593"/>
      <c r="SS2122" s="593"/>
      <c r="ST2122" s="593"/>
      <c r="SU2122" s="593"/>
      <c r="SV2122" s="593"/>
      <c r="SW2122" s="593"/>
      <c r="SX2122" s="593"/>
      <c r="SY2122" s="593"/>
      <c r="SZ2122" s="593"/>
      <c r="TA2122" s="593"/>
      <c r="TB2122" s="593"/>
      <c r="TC2122" s="593"/>
      <c r="TD2122" s="593"/>
      <c r="TE2122" s="593"/>
      <c r="TF2122" s="593"/>
      <c r="TG2122" s="593"/>
      <c r="TH2122" s="593"/>
      <c r="TI2122" s="593"/>
      <c r="TJ2122" s="593"/>
      <c r="TK2122" s="593"/>
      <c r="TL2122" s="593"/>
      <c r="TM2122" s="593"/>
      <c r="TN2122" s="593"/>
      <c r="TO2122" s="593"/>
      <c r="TP2122" s="593"/>
      <c r="TQ2122" s="593"/>
      <c r="TR2122" s="593"/>
      <c r="TS2122" s="593"/>
      <c r="TT2122" s="593"/>
      <c r="TU2122" s="593"/>
      <c r="TV2122" s="593"/>
      <c r="TW2122" s="593"/>
      <c r="TX2122" s="593"/>
      <c r="TY2122" s="593"/>
      <c r="TZ2122" s="593"/>
      <c r="UA2122" s="593"/>
      <c r="UB2122" s="593"/>
      <c r="UC2122" s="593"/>
      <c r="UD2122" s="593"/>
      <c r="UE2122" s="593"/>
      <c r="UF2122" s="593"/>
      <c r="UG2122" s="593"/>
      <c r="UH2122" s="593"/>
      <c r="UI2122" s="593"/>
      <c r="UJ2122" s="593"/>
      <c r="UK2122" s="593"/>
      <c r="UL2122" s="593"/>
      <c r="UM2122" s="593"/>
      <c r="UN2122" s="593"/>
      <c r="UO2122" s="593"/>
      <c r="UP2122" s="593"/>
      <c r="UQ2122" s="593"/>
      <c r="UR2122" s="593"/>
      <c r="US2122" s="593"/>
      <c r="UT2122" s="593"/>
      <c r="UU2122" s="593"/>
      <c r="UV2122" s="593"/>
      <c r="UW2122" s="593"/>
      <c r="UX2122" s="593"/>
      <c r="UY2122" s="593"/>
      <c r="UZ2122" s="593"/>
      <c r="VA2122" s="593"/>
      <c r="VB2122" s="593"/>
      <c r="VC2122" s="593"/>
      <c r="VD2122" s="593"/>
      <c r="VE2122" s="593"/>
      <c r="VF2122" s="593"/>
      <c r="VG2122" s="593"/>
      <c r="VH2122" s="593"/>
      <c r="VI2122" s="593"/>
      <c r="VJ2122" s="593"/>
      <c r="VK2122" s="593"/>
      <c r="VL2122" s="593"/>
      <c r="VM2122" s="593"/>
      <c r="VN2122" s="593"/>
      <c r="VO2122" s="593"/>
      <c r="VP2122" s="593"/>
      <c r="VQ2122" s="593"/>
      <c r="VR2122" s="593"/>
      <c r="VS2122" s="593"/>
      <c r="VT2122" s="593"/>
      <c r="VU2122" s="593"/>
      <c r="VV2122" s="593"/>
      <c r="VW2122" s="593"/>
      <c r="VX2122" s="593"/>
      <c r="VY2122" s="593"/>
      <c r="VZ2122" s="593"/>
      <c r="WA2122" s="593"/>
      <c r="WB2122" s="593"/>
      <c r="WC2122" s="593"/>
      <c r="WD2122" s="593"/>
      <c r="WE2122" s="593"/>
      <c r="WF2122" s="593"/>
      <c r="WG2122" s="593"/>
      <c r="WH2122" s="593"/>
      <c r="WI2122" s="593"/>
      <c r="WJ2122" s="593"/>
      <c r="WK2122" s="593"/>
      <c r="WL2122" s="593"/>
      <c r="WM2122" s="593"/>
      <c r="WN2122" s="593"/>
      <c r="WO2122" s="593"/>
      <c r="WP2122" s="593"/>
      <c r="WQ2122" s="593"/>
      <c r="WR2122" s="593"/>
      <c r="WS2122" s="593"/>
      <c r="WT2122" s="593"/>
      <c r="WU2122" s="593"/>
      <c r="WV2122" s="593"/>
      <c r="WW2122" s="593"/>
      <c r="WX2122" s="593"/>
      <c r="WY2122" s="593"/>
      <c r="WZ2122" s="593"/>
      <c r="XA2122" s="593"/>
      <c r="XB2122" s="593"/>
      <c r="XC2122" s="593"/>
      <c r="XD2122" s="593"/>
      <c r="XE2122" s="593"/>
      <c r="XF2122" s="593"/>
      <c r="XG2122" s="593"/>
      <c r="XH2122" s="593"/>
      <c r="XI2122" s="593"/>
      <c r="XJ2122" s="593"/>
      <c r="XK2122" s="593"/>
      <c r="XL2122" s="593"/>
      <c r="XM2122" s="593"/>
      <c r="XN2122" s="593"/>
      <c r="XO2122" s="593"/>
      <c r="XP2122" s="593"/>
      <c r="XQ2122" s="593"/>
      <c r="XR2122" s="593"/>
      <c r="XS2122" s="593"/>
      <c r="XT2122" s="593"/>
      <c r="XU2122" s="593"/>
      <c r="XV2122" s="593"/>
      <c r="XW2122" s="593"/>
      <c r="XX2122" s="593"/>
      <c r="XY2122" s="593"/>
      <c r="XZ2122" s="593"/>
      <c r="YA2122" s="593"/>
      <c r="YB2122" s="593"/>
      <c r="YC2122" s="593"/>
      <c r="YD2122" s="593"/>
      <c r="YE2122" s="593"/>
      <c r="YF2122" s="593"/>
      <c r="YG2122" s="593"/>
      <c r="YH2122" s="593"/>
      <c r="YI2122" s="593"/>
      <c r="YJ2122" s="593"/>
      <c r="YK2122" s="593"/>
      <c r="YL2122" s="593"/>
      <c r="YM2122" s="593"/>
      <c r="YN2122" s="593"/>
      <c r="YO2122" s="593"/>
      <c r="YP2122" s="593"/>
      <c r="YQ2122" s="593"/>
      <c r="YR2122" s="593"/>
      <c r="YS2122" s="593"/>
      <c r="YT2122" s="593"/>
      <c r="YU2122" s="593"/>
      <c r="YV2122" s="593"/>
      <c r="YW2122" s="593"/>
      <c r="YX2122" s="593"/>
      <c r="YY2122" s="593"/>
      <c r="YZ2122" s="593"/>
      <c r="ZA2122" s="593"/>
      <c r="ZB2122" s="593"/>
      <c r="ZC2122" s="593"/>
      <c r="ZD2122" s="593"/>
      <c r="ZE2122" s="593"/>
      <c r="ZF2122" s="593"/>
      <c r="ZG2122" s="593"/>
      <c r="ZH2122" s="593"/>
      <c r="ZI2122" s="593"/>
      <c r="ZJ2122" s="593"/>
      <c r="ZK2122" s="593"/>
      <c r="ZL2122" s="593"/>
      <c r="ZM2122" s="593"/>
      <c r="ZN2122" s="593"/>
      <c r="ZO2122" s="593"/>
      <c r="ZP2122" s="593"/>
      <c r="ZQ2122" s="593"/>
      <c r="ZR2122" s="593"/>
      <c r="ZS2122" s="593"/>
      <c r="ZT2122" s="593"/>
      <c r="ZU2122" s="593"/>
      <c r="ZV2122" s="593"/>
      <c r="ZW2122" s="593"/>
      <c r="ZX2122" s="593"/>
      <c r="ZY2122" s="593"/>
      <c r="ZZ2122" s="593"/>
      <c r="AAA2122" s="593"/>
      <c r="AAB2122" s="593"/>
      <c r="AAC2122" s="593"/>
      <c r="AAD2122" s="593"/>
      <c r="AAE2122" s="593"/>
      <c r="AAF2122" s="593"/>
      <c r="AAG2122" s="593"/>
      <c r="AAH2122" s="593"/>
      <c r="AAI2122" s="593"/>
      <c r="AAJ2122" s="593"/>
      <c r="AAK2122" s="593"/>
      <c r="AAL2122" s="593"/>
      <c r="AAM2122" s="593"/>
      <c r="AAN2122" s="593"/>
      <c r="AAO2122" s="593"/>
      <c r="AAP2122" s="593"/>
      <c r="AAQ2122" s="593"/>
      <c r="AAR2122" s="593"/>
      <c r="AAS2122" s="593"/>
      <c r="AAT2122" s="593"/>
      <c r="AAU2122" s="593"/>
      <c r="AAV2122" s="593"/>
      <c r="AAW2122" s="593"/>
      <c r="AAX2122" s="593"/>
      <c r="AAY2122" s="593"/>
      <c r="AAZ2122" s="593"/>
      <c r="ABA2122" s="593"/>
      <c r="ABB2122" s="593"/>
      <c r="ABC2122" s="593"/>
      <c r="ABD2122" s="593"/>
      <c r="ABE2122" s="593"/>
      <c r="ABF2122" s="593"/>
      <c r="ABG2122" s="593"/>
      <c r="ABH2122" s="593"/>
      <c r="ABI2122" s="593"/>
      <c r="ABJ2122" s="593"/>
      <c r="ABK2122" s="593"/>
      <c r="ABL2122" s="593"/>
      <c r="ABM2122" s="593"/>
      <c r="ABN2122" s="593"/>
      <c r="ABO2122" s="593"/>
      <c r="ABP2122" s="593"/>
      <c r="ABQ2122" s="593"/>
      <c r="ABR2122" s="593"/>
      <c r="ABS2122" s="593"/>
      <c r="ABT2122" s="593"/>
      <c r="ABU2122" s="593"/>
      <c r="ABV2122" s="593"/>
      <c r="ABW2122" s="593"/>
      <c r="ABX2122" s="593"/>
      <c r="ABY2122" s="593"/>
      <c r="ABZ2122" s="593"/>
      <c r="ACA2122" s="593"/>
      <c r="ACB2122" s="593"/>
      <c r="ACC2122" s="593"/>
      <c r="ACD2122" s="593"/>
      <c r="ACE2122" s="593"/>
      <c r="ACF2122" s="593"/>
      <c r="ACG2122" s="593"/>
      <c r="ACH2122" s="593"/>
      <c r="ACI2122" s="593"/>
      <c r="ACJ2122" s="593"/>
      <c r="ACK2122" s="593"/>
      <c r="ACL2122" s="593"/>
      <c r="ACM2122" s="593"/>
      <c r="ACN2122" s="593"/>
      <c r="ACO2122" s="593"/>
      <c r="ACP2122" s="593"/>
      <c r="ACQ2122" s="593"/>
      <c r="ACR2122" s="593"/>
      <c r="ACS2122" s="593"/>
      <c r="ACT2122" s="593"/>
      <c r="ACU2122" s="593"/>
      <c r="ACV2122" s="593"/>
      <c r="ACW2122" s="593"/>
      <c r="ACX2122" s="593"/>
      <c r="ACY2122" s="593"/>
      <c r="ACZ2122" s="593"/>
      <c r="ADA2122" s="593"/>
      <c r="ADB2122" s="593"/>
      <c r="ADC2122" s="593"/>
      <c r="ADD2122" s="593"/>
      <c r="ADE2122" s="593"/>
      <c r="ADF2122" s="593"/>
      <c r="ADG2122" s="593"/>
      <c r="ADH2122" s="593"/>
      <c r="ADI2122" s="593"/>
      <c r="ADJ2122" s="593"/>
      <c r="ADK2122" s="593"/>
      <c r="ADL2122" s="593"/>
      <c r="ADM2122" s="593"/>
      <c r="ADN2122" s="593"/>
      <c r="ADO2122" s="593"/>
      <c r="ADP2122" s="593"/>
      <c r="ADQ2122" s="593"/>
      <c r="ADR2122" s="593"/>
      <c r="ADS2122" s="593"/>
      <c r="ADT2122" s="593"/>
      <c r="ADU2122" s="593"/>
      <c r="ADV2122" s="593"/>
      <c r="ADW2122" s="593"/>
      <c r="ADX2122" s="593"/>
      <c r="ADY2122" s="593"/>
      <c r="ADZ2122" s="593"/>
      <c r="AEA2122" s="593"/>
      <c r="AEB2122" s="593"/>
      <c r="AEC2122" s="593"/>
      <c r="AED2122" s="593"/>
      <c r="AEE2122" s="593"/>
      <c r="AEF2122" s="593"/>
      <c r="AEG2122" s="593"/>
      <c r="AEH2122" s="593"/>
      <c r="AEI2122" s="593"/>
      <c r="AEJ2122" s="593"/>
      <c r="AEK2122" s="593"/>
      <c r="AEL2122" s="593"/>
      <c r="AEM2122" s="593"/>
      <c r="AEN2122" s="593"/>
      <c r="AEO2122" s="593"/>
      <c r="AEP2122" s="593"/>
      <c r="AEQ2122" s="593"/>
      <c r="AER2122" s="593"/>
      <c r="AES2122" s="593"/>
      <c r="AET2122" s="593"/>
      <c r="AEU2122" s="593"/>
      <c r="AEV2122" s="593"/>
      <c r="AEW2122" s="593"/>
      <c r="AEX2122" s="593"/>
      <c r="AEY2122" s="593"/>
      <c r="AEZ2122" s="593"/>
      <c r="AFA2122" s="593"/>
      <c r="AFB2122" s="593"/>
      <c r="AFC2122" s="593"/>
      <c r="AFD2122" s="593"/>
      <c r="AFE2122" s="593"/>
      <c r="AFF2122" s="593"/>
      <c r="AFG2122" s="593"/>
      <c r="AFH2122" s="593"/>
      <c r="AFI2122" s="593"/>
      <c r="AFJ2122" s="593"/>
      <c r="AFK2122" s="593"/>
      <c r="AFL2122" s="593"/>
      <c r="AFM2122" s="593"/>
      <c r="AFN2122" s="593"/>
      <c r="AFO2122" s="593"/>
      <c r="AFP2122" s="593"/>
      <c r="AFQ2122" s="593"/>
      <c r="AFR2122" s="593"/>
      <c r="AFS2122" s="593"/>
      <c r="AFT2122" s="593"/>
      <c r="AFU2122" s="593"/>
      <c r="AFV2122" s="593"/>
      <c r="AFW2122" s="593"/>
      <c r="AFX2122" s="593"/>
      <c r="AFY2122" s="593"/>
      <c r="AFZ2122" s="593"/>
      <c r="AGA2122" s="593"/>
      <c r="AGB2122" s="593"/>
      <c r="AGC2122" s="593"/>
      <c r="AGD2122" s="593"/>
      <c r="AGE2122" s="593"/>
      <c r="AGF2122" s="593"/>
      <c r="AGG2122" s="593"/>
      <c r="AGH2122" s="593"/>
      <c r="AGI2122" s="593"/>
      <c r="AGJ2122" s="593"/>
      <c r="AGK2122" s="593"/>
      <c r="AGL2122" s="593"/>
      <c r="AGM2122" s="593"/>
      <c r="AGN2122" s="593"/>
      <c r="AGO2122" s="593"/>
      <c r="AGP2122" s="593"/>
      <c r="AGQ2122" s="593"/>
      <c r="AGR2122" s="593"/>
      <c r="AGS2122" s="593"/>
      <c r="AGT2122" s="593"/>
      <c r="AGU2122" s="593"/>
      <c r="AGV2122" s="593"/>
      <c r="AGW2122" s="593"/>
      <c r="AGX2122" s="593"/>
      <c r="AGY2122" s="593"/>
      <c r="AGZ2122" s="593"/>
      <c r="AHA2122" s="593"/>
      <c r="AHB2122" s="593"/>
      <c r="AHC2122" s="593"/>
      <c r="AHD2122" s="593"/>
      <c r="AHE2122" s="593"/>
      <c r="AHF2122" s="593"/>
      <c r="AHG2122" s="593"/>
      <c r="AHH2122" s="593"/>
      <c r="AHI2122" s="593"/>
      <c r="AHJ2122" s="593"/>
      <c r="AHK2122" s="593"/>
      <c r="AHL2122" s="593"/>
      <c r="AHM2122" s="593"/>
      <c r="AHN2122" s="593"/>
      <c r="AHO2122" s="593"/>
      <c r="AHP2122" s="593"/>
      <c r="AHQ2122" s="593"/>
      <c r="AHR2122" s="593"/>
      <c r="AHS2122" s="593"/>
      <c r="AHT2122" s="593"/>
      <c r="AHU2122" s="593"/>
      <c r="AHV2122" s="593"/>
      <c r="AHW2122" s="593"/>
      <c r="AHX2122" s="593"/>
      <c r="AHY2122" s="593"/>
      <c r="AHZ2122" s="593"/>
      <c r="AIA2122" s="593"/>
      <c r="AIB2122" s="593"/>
      <c r="AIC2122" s="593"/>
      <c r="AID2122" s="593"/>
      <c r="AIE2122" s="593"/>
      <c r="AIF2122" s="593"/>
      <c r="AIG2122" s="593"/>
      <c r="AIH2122" s="593"/>
      <c r="AII2122" s="593"/>
      <c r="AIJ2122" s="593"/>
      <c r="AIK2122" s="593"/>
      <c r="AIL2122" s="593"/>
      <c r="AIM2122" s="593"/>
      <c r="AIN2122" s="593"/>
      <c r="AIO2122" s="593"/>
      <c r="AIP2122" s="593"/>
      <c r="AIQ2122" s="593"/>
      <c r="AIR2122" s="593"/>
      <c r="AIS2122" s="593"/>
      <c r="AIT2122" s="593"/>
      <c r="AIU2122" s="593"/>
      <c r="AIV2122" s="593"/>
      <c r="AIW2122" s="593"/>
      <c r="AIX2122" s="593"/>
      <c r="AIY2122" s="593"/>
      <c r="AIZ2122" s="593"/>
      <c r="AJA2122" s="593"/>
      <c r="AJB2122" s="593"/>
      <c r="AJC2122" s="593"/>
      <c r="AJD2122" s="593"/>
      <c r="AJE2122" s="593"/>
      <c r="AJF2122" s="593"/>
      <c r="AJG2122" s="593"/>
      <c r="AJH2122" s="593"/>
      <c r="AJI2122" s="593"/>
      <c r="AJJ2122" s="593"/>
      <c r="AJK2122" s="593"/>
      <c r="AJL2122" s="593"/>
      <c r="AJM2122" s="593"/>
      <c r="AJN2122" s="593"/>
      <c r="AJO2122" s="593"/>
      <c r="AJP2122" s="593"/>
      <c r="AJQ2122" s="593"/>
      <c r="AJR2122" s="593"/>
      <c r="AJS2122" s="593"/>
      <c r="AJT2122" s="593"/>
      <c r="AJU2122" s="593"/>
      <c r="AJV2122" s="593"/>
      <c r="AJW2122" s="593"/>
      <c r="AJX2122" s="593"/>
      <c r="AJY2122" s="593"/>
      <c r="AJZ2122" s="593"/>
      <c r="AKA2122" s="593"/>
      <c r="AKB2122" s="593"/>
      <c r="AKC2122" s="593"/>
      <c r="AKD2122" s="593"/>
      <c r="AKE2122" s="593"/>
      <c r="AKF2122" s="593"/>
      <c r="AKG2122" s="593"/>
      <c r="AKH2122" s="593"/>
      <c r="AKI2122" s="593"/>
      <c r="AKJ2122" s="593"/>
      <c r="AKK2122" s="593"/>
      <c r="AKL2122" s="593"/>
      <c r="AKM2122" s="593"/>
      <c r="AKN2122" s="593"/>
      <c r="AKO2122" s="593"/>
      <c r="AKP2122" s="593"/>
      <c r="AKQ2122" s="593"/>
      <c r="AKR2122" s="593"/>
      <c r="AKS2122" s="593"/>
      <c r="AKT2122" s="593"/>
      <c r="AKU2122" s="593"/>
      <c r="AKV2122" s="593"/>
      <c r="AKW2122" s="593"/>
      <c r="AKX2122" s="593"/>
      <c r="AKY2122" s="593"/>
      <c r="AKZ2122" s="593"/>
      <c r="ALA2122" s="593"/>
      <c r="ALB2122" s="593"/>
      <c r="ALC2122" s="593"/>
      <c r="ALD2122" s="593"/>
      <c r="ALE2122" s="593"/>
      <c r="ALF2122" s="593"/>
      <c r="ALG2122" s="593"/>
      <c r="ALH2122" s="593"/>
      <c r="ALI2122" s="593"/>
      <c r="ALJ2122" s="593"/>
      <c r="ALK2122" s="593"/>
      <c r="ALL2122" s="593"/>
      <c r="ALM2122" s="593"/>
      <c r="ALN2122" s="593"/>
      <c r="ALO2122" s="593"/>
      <c r="ALP2122" s="593"/>
      <c r="ALQ2122" s="593"/>
      <c r="ALR2122" s="593"/>
      <c r="ALS2122" s="593"/>
      <c r="ALT2122" s="593"/>
      <c r="ALU2122" s="593"/>
      <c r="ALV2122" s="593"/>
      <c r="ALW2122" s="593"/>
      <c r="ALX2122" s="593"/>
      <c r="ALY2122" s="593"/>
      <c r="ALZ2122" s="593"/>
      <c r="AMA2122" s="593"/>
      <c r="AMB2122" s="593"/>
      <c r="AMC2122" s="593"/>
      <c r="AMD2122" s="593"/>
      <c r="AME2122" s="593"/>
      <c r="AMF2122" s="593"/>
      <c r="AMG2122" s="593"/>
      <c r="AMH2122" s="593"/>
      <c r="AMI2122" s="593"/>
      <c r="AMJ2122" s="593"/>
      <c r="AMK2122" s="593"/>
      <c r="AML2122" s="593"/>
      <c r="AMM2122" s="593"/>
      <c r="AMN2122" s="593"/>
      <c r="AMO2122" s="593"/>
      <c r="AMP2122" s="593"/>
      <c r="AMQ2122" s="593"/>
      <c r="AMR2122" s="593"/>
      <c r="AMS2122" s="593"/>
      <c r="AMT2122" s="593"/>
      <c r="AMU2122" s="593"/>
      <c r="AMV2122" s="593"/>
      <c r="AMW2122" s="593"/>
      <c r="AMX2122" s="593"/>
      <c r="AMY2122" s="593"/>
      <c r="AMZ2122" s="593"/>
      <c r="ANA2122" s="593"/>
      <c r="ANB2122" s="593"/>
      <c r="ANC2122" s="593"/>
      <c r="AND2122" s="593"/>
      <c r="ANE2122" s="593"/>
      <c r="ANF2122" s="593"/>
      <c r="ANG2122" s="593"/>
      <c r="ANH2122" s="593"/>
      <c r="ANI2122" s="593"/>
      <c r="ANJ2122" s="593"/>
      <c r="ANK2122" s="593"/>
      <c r="ANL2122" s="593"/>
      <c r="ANM2122" s="593"/>
      <c r="ANN2122" s="593"/>
      <c r="ANO2122" s="593"/>
      <c r="ANP2122" s="593"/>
      <c r="ANQ2122" s="593"/>
      <c r="ANR2122" s="593"/>
      <c r="ANS2122" s="593"/>
      <c r="ANT2122" s="593"/>
      <c r="ANU2122" s="593"/>
      <c r="ANV2122" s="593"/>
      <c r="ANW2122" s="593"/>
      <c r="ANX2122" s="593"/>
      <c r="ANY2122" s="593"/>
      <c r="ANZ2122" s="593"/>
      <c r="AOA2122" s="593"/>
      <c r="AOB2122" s="593"/>
      <c r="AOC2122" s="593"/>
      <c r="AOD2122" s="593"/>
      <c r="AOE2122" s="593"/>
      <c r="AOF2122" s="593"/>
      <c r="AOG2122" s="593"/>
      <c r="AOH2122" s="593"/>
      <c r="AOI2122" s="593"/>
      <c r="AOJ2122" s="593"/>
      <c r="AOK2122" s="593"/>
      <c r="AOL2122" s="593"/>
      <c r="AOM2122" s="593"/>
      <c r="AON2122" s="593"/>
      <c r="AOO2122" s="593"/>
      <c r="AOP2122" s="593"/>
      <c r="AOQ2122" s="593"/>
      <c r="AOR2122" s="593"/>
      <c r="AOS2122" s="593"/>
      <c r="AOT2122" s="593"/>
      <c r="AOU2122" s="593"/>
      <c r="AOV2122" s="593"/>
      <c r="AOW2122" s="593"/>
      <c r="AOX2122" s="593"/>
      <c r="AOY2122" s="593"/>
      <c r="AOZ2122" s="593"/>
      <c r="APA2122" s="593"/>
      <c r="APB2122" s="593"/>
      <c r="APC2122" s="593"/>
      <c r="APD2122" s="593"/>
      <c r="APE2122" s="593"/>
      <c r="APF2122" s="593"/>
      <c r="APG2122" s="593"/>
      <c r="APH2122" s="593"/>
      <c r="API2122" s="593"/>
      <c r="APJ2122" s="593"/>
      <c r="APK2122" s="593"/>
      <c r="APL2122" s="593"/>
      <c r="APM2122" s="593"/>
      <c r="APN2122" s="593"/>
      <c r="APO2122" s="593"/>
      <c r="APP2122" s="593"/>
      <c r="APQ2122" s="593"/>
      <c r="APR2122" s="593"/>
      <c r="APS2122" s="593"/>
      <c r="APT2122" s="593"/>
      <c r="APU2122" s="593"/>
      <c r="APV2122" s="593"/>
      <c r="APW2122" s="593"/>
      <c r="APX2122" s="593"/>
      <c r="APY2122" s="593"/>
      <c r="APZ2122" s="593"/>
      <c r="AQA2122" s="593"/>
      <c r="AQB2122" s="593"/>
      <c r="AQC2122" s="593"/>
      <c r="AQD2122" s="593"/>
      <c r="AQE2122" s="593"/>
      <c r="AQF2122" s="593"/>
      <c r="AQG2122" s="593"/>
      <c r="AQH2122" s="593"/>
      <c r="AQI2122" s="593"/>
      <c r="AQJ2122" s="593"/>
      <c r="AQK2122" s="593"/>
      <c r="AQL2122" s="593"/>
      <c r="AQM2122" s="593"/>
      <c r="AQN2122" s="593"/>
      <c r="AQO2122" s="593"/>
      <c r="AQP2122" s="593"/>
      <c r="AQQ2122" s="593"/>
      <c r="AQR2122" s="593"/>
      <c r="AQS2122" s="593"/>
      <c r="AQT2122" s="593"/>
      <c r="AQU2122" s="593"/>
      <c r="AQV2122" s="593"/>
      <c r="AQW2122" s="593"/>
      <c r="AQX2122" s="593"/>
      <c r="AQY2122" s="593"/>
      <c r="AQZ2122" s="593"/>
      <c r="ARA2122" s="593"/>
      <c r="ARB2122" s="593"/>
      <c r="ARC2122" s="593"/>
      <c r="ARD2122" s="593"/>
      <c r="ARE2122" s="593"/>
      <c r="ARF2122" s="593"/>
      <c r="ARG2122" s="593"/>
      <c r="ARH2122" s="593"/>
      <c r="ARI2122" s="593"/>
      <c r="ARJ2122" s="593"/>
      <c r="ARK2122" s="593"/>
      <c r="ARL2122" s="593"/>
      <c r="ARM2122" s="593"/>
      <c r="ARN2122" s="593"/>
      <c r="ARO2122" s="593"/>
      <c r="ARP2122" s="593"/>
      <c r="ARQ2122" s="593"/>
      <c r="ARR2122" s="593"/>
      <c r="ARS2122" s="593"/>
      <c r="ART2122" s="593"/>
      <c r="ARU2122" s="593"/>
      <c r="ARV2122" s="593"/>
      <c r="ARW2122" s="593"/>
      <c r="ARX2122" s="593"/>
      <c r="ARY2122" s="593"/>
      <c r="ARZ2122" s="593"/>
      <c r="ASA2122" s="593"/>
      <c r="ASB2122" s="593"/>
      <c r="ASC2122" s="593"/>
      <c r="ASD2122" s="593"/>
      <c r="ASE2122" s="593"/>
      <c r="ASF2122" s="593"/>
      <c r="ASG2122" s="593"/>
      <c r="ASH2122" s="593"/>
      <c r="ASI2122" s="593"/>
      <c r="ASJ2122" s="593"/>
      <c r="ASK2122" s="593"/>
      <c r="ASL2122" s="593"/>
      <c r="ASM2122" s="593"/>
      <c r="ASN2122" s="593"/>
      <c r="ASO2122" s="593"/>
      <c r="ASP2122" s="593"/>
      <c r="ASQ2122" s="593"/>
      <c r="ASR2122" s="593"/>
      <c r="ASS2122" s="593"/>
      <c r="AST2122" s="593"/>
      <c r="ASU2122" s="593"/>
      <c r="ASV2122" s="593"/>
      <c r="ASW2122" s="593"/>
      <c r="ASX2122" s="593"/>
      <c r="ASY2122" s="593"/>
      <c r="ASZ2122" s="593"/>
      <c r="ATA2122" s="593"/>
      <c r="ATB2122" s="593"/>
      <c r="ATC2122" s="593"/>
      <c r="ATD2122" s="593"/>
      <c r="ATE2122" s="593"/>
      <c r="ATF2122" s="593"/>
      <c r="ATG2122" s="593"/>
      <c r="ATH2122" s="593"/>
      <c r="ATI2122" s="593"/>
      <c r="ATJ2122" s="593"/>
      <c r="ATK2122" s="593"/>
      <c r="ATL2122" s="593"/>
      <c r="ATM2122" s="593"/>
      <c r="ATN2122" s="593"/>
      <c r="ATO2122" s="593"/>
      <c r="ATP2122" s="593"/>
      <c r="ATQ2122" s="593"/>
      <c r="ATR2122" s="593"/>
      <c r="ATS2122" s="593"/>
      <c r="ATT2122" s="593"/>
      <c r="ATU2122" s="593"/>
      <c r="ATV2122" s="593"/>
      <c r="ATW2122" s="593"/>
      <c r="ATX2122" s="593"/>
      <c r="ATY2122" s="593"/>
      <c r="ATZ2122" s="593"/>
      <c r="AUA2122" s="593"/>
      <c r="AUB2122" s="593"/>
      <c r="AUC2122" s="593"/>
      <c r="AUD2122" s="593"/>
      <c r="AUE2122" s="593"/>
      <c r="AUF2122" s="593"/>
      <c r="AUG2122" s="593"/>
      <c r="AUH2122" s="593"/>
      <c r="AUI2122" s="593"/>
      <c r="AUJ2122" s="593"/>
      <c r="AUK2122" s="593"/>
      <c r="AUL2122" s="593"/>
      <c r="AUM2122" s="593"/>
      <c r="AUN2122" s="593"/>
      <c r="AUO2122" s="593"/>
      <c r="AUP2122" s="593"/>
      <c r="AUQ2122" s="593"/>
      <c r="AUR2122" s="593"/>
      <c r="AUS2122" s="593"/>
      <c r="AUT2122" s="593"/>
      <c r="AUU2122" s="593"/>
      <c r="AUV2122" s="593"/>
      <c r="AUW2122" s="593"/>
      <c r="AUX2122" s="593"/>
      <c r="AUY2122" s="593"/>
      <c r="AUZ2122" s="593"/>
      <c r="AVA2122" s="593"/>
      <c r="AVB2122" s="593"/>
      <c r="AVC2122" s="593"/>
      <c r="AVD2122" s="593"/>
      <c r="AVE2122" s="593"/>
      <c r="AVF2122" s="593"/>
      <c r="AVG2122" s="593"/>
      <c r="AVH2122" s="593"/>
      <c r="AVI2122" s="593"/>
      <c r="AVJ2122" s="593"/>
      <c r="AVK2122" s="593"/>
    </row>
    <row r="2123" spans="1:1259">
      <c r="A2123" s="697"/>
      <c r="B2123" s="558"/>
      <c r="C2123" s="558"/>
      <c r="D2123" s="676" t="s">
        <v>1067</v>
      </c>
      <c r="E2123" s="524"/>
      <c r="F2123" s="676" t="s">
        <v>1080</v>
      </c>
      <c r="G2123" s="676">
        <v>2022</v>
      </c>
      <c r="H2123" s="676">
        <v>7</v>
      </c>
      <c r="I2123" s="687"/>
      <c r="J2123" s="677"/>
      <c r="K2123" s="676" t="s">
        <v>1141</v>
      </c>
      <c r="L2123" s="677" t="s">
        <v>1124</v>
      </c>
      <c r="M2123" s="677">
        <v>44645</v>
      </c>
      <c r="N2123" s="677">
        <v>44764</v>
      </c>
      <c r="O2123" s="677"/>
      <c r="P2123" s="677"/>
      <c r="Q2123" s="677"/>
      <c r="R2123" s="677"/>
      <c r="S2123" s="676" t="s">
        <v>1106</v>
      </c>
      <c r="T2123" s="676">
        <v>72</v>
      </c>
      <c r="U2123" s="676"/>
      <c r="V2123" s="676" t="s">
        <v>1002</v>
      </c>
      <c r="W2123" s="678">
        <v>485</v>
      </c>
      <c r="X2123" s="551">
        <v>638</v>
      </c>
      <c r="Y2123" s="693">
        <v>309430</v>
      </c>
      <c r="Z2123" s="680">
        <v>0.5</v>
      </c>
      <c r="AA2123" s="682">
        <f>Y2123*Z2123</f>
        <v>154715</v>
      </c>
      <c r="AB2123" s="521"/>
      <c r="AC2123" s="668">
        <v>0</v>
      </c>
      <c r="AD2123" s="676"/>
      <c r="AE2123" s="684"/>
      <c r="AF2123" s="695">
        <f>AA2123+AD2123+AE2123</f>
        <v>154715</v>
      </c>
      <c r="AG2123" s="676" t="s">
        <v>47</v>
      </c>
      <c r="AH2123" s="641">
        <v>0</v>
      </c>
      <c r="AI2123" s="676">
        <v>45</v>
      </c>
      <c r="AJ2123" s="676" t="s">
        <v>1142</v>
      </c>
      <c r="AK2123" s="676" t="s">
        <v>1143</v>
      </c>
      <c r="AL2123" s="696">
        <v>11416</v>
      </c>
      <c r="AM2123" s="676" t="s">
        <v>52</v>
      </c>
      <c r="AN2123" s="676" t="s">
        <v>1113</v>
      </c>
      <c r="AO2123" s="676"/>
      <c r="AP2123" s="676" t="s">
        <v>38</v>
      </c>
      <c r="AQ2123" s="676" t="s">
        <v>1090</v>
      </c>
      <c r="AR2123" s="676"/>
      <c r="AS2123" s="523" t="s">
        <v>1077</v>
      </c>
      <c r="AT2123" s="523" t="s">
        <v>1091</v>
      </c>
      <c r="AU2123" s="523" t="s">
        <v>1078</v>
      </c>
      <c r="AV2123" s="674"/>
      <c r="AW2123" s="673">
        <f>U2123</f>
        <v>0</v>
      </c>
      <c r="AX2123" s="673" cm="1">
        <f t="array" ref="AX2123">SUM(MID(0&amp;AW2123,LARGE(INDEX(ISNUMBER(--MID(AW2123,ROW($1:$8),1))*ROW($1:$8),),ROW($1:$8))+1,1)*10^ROW($1:$8)/10)</f>
        <v>0</v>
      </c>
      <c r="AY2123" s="673" t="e">
        <f>VLOOKUP($AX2123,'Item Master Data'!$A:$F,3,FALSE)</f>
        <v>#N/A</v>
      </c>
      <c r="AZ2123" s="673" t="e">
        <f>VLOOKUP($AX2123,'Item Master Data'!$A:$F,6,FALSE)</f>
        <v>#N/A</v>
      </c>
      <c r="BA2123" s="673" t="e">
        <f>X2123/BB2123</f>
        <v>#N/A</v>
      </c>
      <c r="BB2123" s="673" t="e">
        <f>VLOOKUP(AX2123,'Item Master Data'!$A:$G,7,FALSE)</f>
        <v>#N/A</v>
      </c>
      <c r="BC2123" s="673"/>
      <c r="BD2123" s="673" t="e">
        <f>W2123-AZ2123</f>
        <v>#N/A</v>
      </c>
      <c r="BE2123" s="593"/>
      <c r="BF2123" s="593"/>
      <c r="BG2123" s="593"/>
      <c r="BH2123" s="593"/>
      <c r="BI2123" s="593"/>
      <c r="BJ2123" s="593"/>
      <c r="BK2123" s="593"/>
      <c r="BL2123" s="593"/>
      <c r="BM2123" s="593"/>
      <c r="BN2123" s="593"/>
      <c r="BO2123" s="593"/>
      <c r="BP2123" s="593"/>
      <c r="BQ2123" s="593"/>
      <c r="BR2123" s="593"/>
      <c r="BS2123" s="593"/>
      <c r="BT2123" s="593"/>
      <c r="BU2123" s="593"/>
      <c r="BV2123" s="593"/>
      <c r="BW2123" s="593"/>
      <c r="BX2123" s="593"/>
      <c r="BY2123" s="593"/>
      <c r="BZ2123" s="593"/>
      <c r="CA2123" s="593"/>
      <c r="CB2123" s="593"/>
      <c r="CC2123" s="593"/>
      <c r="CD2123" s="593"/>
      <c r="CE2123" s="593"/>
      <c r="CF2123" s="593"/>
      <c r="CG2123" s="593"/>
      <c r="CH2123" s="593"/>
      <c r="CI2123" s="593"/>
      <c r="CJ2123" s="593"/>
      <c r="CK2123" s="593"/>
      <c r="CL2123" s="593"/>
      <c r="CM2123" s="593"/>
      <c r="CN2123" s="593"/>
      <c r="CO2123" s="593"/>
      <c r="CP2123" s="593"/>
      <c r="CQ2123" s="593"/>
      <c r="CR2123" s="593"/>
      <c r="CS2123" s="593"/>
      <c r="CT2123" s="593"/>
      <c r="CU2123" s="593"/>
      <c r="CV2123" s="593"/>
      <c r="CW2123" s="593"/>
      <c r="CX2123" s="593"/>
      <c r="CY2123" s="593"/>
      <c r="CZ2123" s="593"/>
      <c r="DA2123" s="593"/>
      <c r="DB2123" s="593"/>
      <c r="DC2123" s="593"/>
      <c r="DD2123" s="593"/>
      <c r="DE2123" s="593"/>
      <c r="DF2123" s="593"/>
      <c r="DG2123" s="593"/>
      <c r="DH2123" s="593"/>
      <c r="DI2123" s="593"/>
      <c r="DJ2123" s="593"/>
      <c r="DK2123" s="593"/>
      <c r="DL2123" s="593"/>
      <c r="DM2123" s="593"/>
      <c r="DN2123" s="593"/>
      <c r="DO2123" s="593"/>
      <c r="DP2123" s="593"/>
      <c r="DQ2123" s="593"/>
      <c r="DR2123" s="593"/>
      <c r="DS2123" s="593"/>
      <c r="DT2123" s="593"/>
      <c r="DU2123" s="593"/>
      <c r="DV2123" s="593"/>
      <c r="DW2123" s="593"/>
      <c r="DX2123" s="593"/>
      <c r="DY2123" s="593"/>
      <c r="DZ2123" s="593"/>
      <c r="EA2123" s="593"/>
      <c r="EB2123" s="593"/>
      <c r="EC2123" s="593"/>
      <c r="ED2123" s="593"/>
      <c r="EE2123" s="593"/>
      <c r="EF2123" s="593"/>
      <c r="EG2123" s="593"/>
      <c r="EH2123" s="593"/>
      <c r="EI2123" s="593"/>
      <c r="EJ2123" s="593"/>
      <c r="EK2123" s="593"/>
      <c r="EL2123" s="593"/>
      <c r="EM2123" s="593"/>
      <c r="EN2123" s="593"/>
      <c r="EO2123" s="593"/>
      <c r="EP2123" s="593"/>
      <c r="EQ2123" s="593"/>
      <c r="ER2123" s="593"/>
      <c r="ES2123" s="593"/>
      <c r="ET2123" s="593"/>
      <c r="EU2123" s="593"/>
      <c r="EV2123" s="593"/>
      <c r="EW2123" s="593"/>
      <c r="EX2123" s="593"/>
      <c r="EY2123" s="593"/>
      <c r="EZ2123" s="593"/>
      <c r="FA2123" s="593"/>
      <c r="FB2123" s="593"/>
      <c r="FC2123" s="593"/>
      <c r="FD2123" s="593"/>
      <c r="FE2123" s="593"/>
      <c r="FF2123" s="593"/>
      <c r="FG2123" s="593"/>
      <c r="FH2123" s="593"/>
      <c r="FI2123" s="593"/>
      <c r="FJ2123" s="593"/>
      <c r="FK2123" s="593"/>
      <c r="FL2123" s="593"/>
      <c r="FM2123" s="593"/>
      <c r="FN2123" s="593"/>
      <c r="FO2123" s="593"/>
      <c r="FP2123" s="593"/>
      <c r="FQ2123" s="593"/>
      <c r="FR2123" s="593"/>
      <c r="FS2123" s="593"/>
      <c r="FT2123" s="593"/>
      <c r="FU2123" s="593"/>
      <c r="FV2123" s="593"/>
      <c r="FW2123" s="593"/>
      <c r="FX2123" s="593"/>
      <c r="FY2123" s="593"/>
      <c r="FZ2123" s="593"/>
      <c r="GA2123" s="593"/>
      <c r="GB2123" s="593"/>
      <c r="GC2123" s="593"/>
      <c r="GD2123" s="593"/>
      <c r="GE2123" s="593"/>
      <c r="GF2123" s="593"/>
      <c r="GG2123" s="593"/>
      <c r="GH2123" s="593"/>
      <c r="GI2123" s="593"/>
      <c r="GJ2123" s="593"/>
      <c r="GK2123" s="593"/>
      <c r="GL2123" s="593"/>
      <c r="GM2123" s="593"/>
      <c r="GN2123" s="593"/>
      <c r="GO2123" s="593"/>
      <c r="GP2123" s="593"/>
      <c r="GQ2123" s="593"/>
      <c r="GR2123" s="593"/>
      <c r="GS2123" s="593"/>
      <c r="GT2123" s="593"/>
      <c r="GU2123" s="593"/>
      <c r="GV2123" s="593"/>
      <c r="GW2123" s="593"/>
      <c r="GX2123" s="593"/>
      <c r="GY2123" s="593"/>
      <c r="GZ2123" s="593"/>
      <c r="HA2123" s="593"/>
      <c r="HB2123" s="593"/>
      <c r="HC2123" s="593"/>
      <c r="HD2123" s="593"/>
      <c r="HE2123" s="593"/>
      <c r="HF2123" s="593"/>
      <c r="HG2123" s="593"/>
      <c r="HH2123" s="593"/>
      <c r="HI2123" s="593"/>
      <c r="HJ2123" s="593"/>
      <c r="HK2123" s="593"/>
      <c r="HL2123" s="593"/>
      <c r="HM2123" s="593"/>
      <c r="HN2123" s="593"/>
      <c r="HO2123" s="593"/>
      <c r="HP2123" s="593"/>
      <c r="HQ2123" s="593"/>
      <c r="HR2123" s="593"/>
      <c r="HS2123" s="593"/>
      <c r="HT2123" s="593"/>
      <c r="HU2123" s="593"/>
      <c r="HV2123" s="593"/>
      <c r="HW2123" s="593"/>
      <c r="HX2123" s="593"/>
      <c r="HY2123" s="593"/>
      <c r="HZ2123" s="593"/>
      <c r="IA2123" s="593"/>
      <c r="IB2123" s="593"/>
      <c r="IC2123" s="593"/>
      <c r="ID2123" s="593"/>
      <c r="IE2123" s="593"/>
      <c r="IF2123" s="593"/>
      <c r="IG2123" s="593"/>
      <c r="IH2123" s="593"/>
      <c r="II2123" s="593"/>
      <c r="IJ2123" s="593"/>
      <c r="IK2123" s="593"/>
      <c r="IL2123" s="593"/>
      <c r="IM2123" s="593"/>
      <c r="IN2123" s="593"/>
      <c r="IO2123" s="593"/>
      <c r="IP2123" s="593"/>
      <c r="IQ2123" s="593"/>
      <c r="IR2123" s="593"/>
      <c r="IS2123" s="593"/>
      <c r="IT2123" s="593"/>
      <c r="IU2123" s="593"/>
      <c r="IV2123" s="593"/>
      <c r="IW2123" s="593"/>
      <c r="IX2123" s="593"/>
      <c r="IY2123" s="593"/>
      <c r="IZ2123" s="593"/>
      <c r="JA2123" s="593"/>
      <c r="JB2123" s="593"/>
      <c r="JC2123" s="593"/>
      <c r="JD2123" s="593"/>
      <c r="JE2123" s="593"/>
      <c r="JF2123" s="593"/>
      <c r="JG2123" s="593"/>
      <c r="JH2123" s="593"/>
      <c r="JI2123" s="593"/>
      <c r="JJ2123" s="593"/>
      <c r="JK2123" s="593"/>
      <c r="JL2123" s="593"/>
      <c r="JM2123" s="593"/>
      <c r="JN2123" s="593"/>
      <c r="JO2123" s="593"/>
      <c r="JP2123" s="593"/>
      <c r="JQ2123" s="593"/>
      <c r="JR2123" s="593"/>
      <c r="JS2123" s="593"/>
      <c r="JT2123" s="593"/>
      <c r="JU2123" s="593"/>
      <c r="JV2123" s="593"/>
      <c r="JW2123" s="593"/>
      <c r="JX2123" s="593"/>
      <c r="JY2123" s="593"/>
      <c r="JZ2123" s="593"/>
      <c r="KA2123" s="593"/>
      <c r="KB2123" s="593"/>
      <c r="KC2123" s="593"/>
      <c r="KD2123" s="593"/>
      <c r="KE2123" s="593"/>
      <c r="KF2123" s="593"/>
      <c r="KG2123" s="593"/>
      <c r="KH2123" s="593"/>
      <c r="KI2123" s="593"/>
      <c r="KJ2123" s="593"/>
      <c r="KK2123" s="593"/>
      <c r="KL2123" s="593"/>
      <c r="KM2123" s="593"/>
      <c r="KN2123" s="593"/>
      <c r="KO2123" s="593"/>
      <c r="KP2123" s="593"/>
      <c r="KQ2123" s="593"/>
      <c r="KR2123" s="593"/>
      <c r="KS2123" s="593"/>
      <c r="KT2123" s="593"/>
      <c r="KU2123" s="593"/>
      <c r="KV2123" s="593"/>
      <c r="KW2123" s="593"/>
      <c r="KX2123" s="593"/>
      <c r="KY2123" s="593"/>
      <c r="KZ2123" s="593"/>
      <c r="LA2123" s="593"/>
      <c r="LB2123" s="593"/>
      <c r="LC2123" s="593"/>
      <c r="LD2123" s="593"/>
      <c r="LE2123" s="593"/>
      <c r="LF2123" s="593"/>
      <c r="LG2123" s="593"/>
      <c r="LH2123" s="593"/>
      <c r="LI2123" s="593"/>
      <c r="LJ2123" s="593"/>
      <c r="LK2123" s="593"/>
      <c r="LL2123" s="593"/>
      <c r="LM2123" s="593"/>
      <c r="LN2123" s="593"/>
      <c r="LO2123" s="593"/>
      <c r="LP2123" s="593"/>
      <c r="LQ2123" s="593"/>
      <c r="LR2123" s="593"/>
      <c r="LS2123" s="593"/>
      <c r="LT2123" s="593"/>
      <c r="LU2123" s="593"/>
      <c r="LV2123" s="593"/>
      <c r="LW2123" s="593"/>
      <c r="LX2123" s="593"/>
      <c r="LY2123" s="593"/>
      <c r="LZ2123" s="593"/>
      <c r="MA2123" s="593"/>
      <c r="MB2123" s="593"/>
      <c r="MC2123" s="593"/>
      <c r="MD2123" s="593"/>
      <c r="ME2123" s="593"/>
      <c r="MF2123" s="593"/>
      <c r="MG2123" s="593"/>
      <c r="MH2123" s="593"/>
      <c r="MI2123" s="593"/>
      <c r="MJ2123" s="593"/>
      <c r="MK2123" s="593"/>
      <c r="ML2123" s="593"/>
      <c r="MM2123" s="593"/>
      <c r="MN2123" s="593"/>
      <c r="MO2123" s="593"/>
      <c r="MP2123" s="593"/>
      <c r="MQ2123" s="593"/>
      <c r="MR2123" s="593"/>
      <c r="MS2123" s="593"/>
      <c r="MT2123" s="593"/>
      <c r="MU2123" s="593"/>
      <c r="MV2123" s="593"/>
      <c r="MW2123" s="593"/>
      <c r="MX2123" s="593"/>
      <c r="MY2123" s="593"/>
      <c r="MZ2123" s="593"/>
      <c r="NA2123" s="593"/>
      <c r="NB2123" s="593"/>
      <c r="NC2123" s="593"/>
      <c r="ND2123" s="593"/>
      <c r="NE2123" s="593"/>
      <c r="NF2123" s="593"/>
      <c r="NG2123" s="593"/>
      <c r="NH2123" s="593"/>
      <c r="NI2123" s="593"/>
      <c r="NJ2123" s="593"/>
      <c r="NK2123" s="593"/>
      <c r="NL2123" s="593"/>
      <c r="NM2123" s="593"/>
      <c r="NN2123" s="593"/>
      <c r="NO2123" s="593"/>
      <c r="NP2123" s="593"/>
      <c r="NQ2123" s="593"/>
      <c r="NR2123" s="593"/>
      <c r="NS2123" s="593"/>
      <c r="NT2123" s="593"/>
      <c r="NU2123" s="593"/>
      <c r="NV2123" s="593"/>
      <c r="NW2123" s="593"/>
      <c r="NX2123" s="593"/>
      <c r="NY2123" s="593"/>
      <c r="NZ2123" s="593"/>
      <c r="OA2123" s="593"/>
      <c r="OB2123" s="593"/>
      <c r="OC2123" s="593"/>
      <c r="OD2123" s="593"/>
      <c r="OE2123" s="593"/>
      <c r="OF2123" s="593"/>
      <c r="OG2123" s="593"/>
      <c r="OH2123" s="593"/>
      <c r="OI2123" s="593"/>
      <c r="OJ2123" s="593"/>
      <c r="OK2123" s="593"/>
      <c r="OL2123" s="593"/>
      <c r="OM2123" s="593"/>
      <c r="ON2123" s="593"/>
      <c r="OO2123" s="593"/>
      <c r="OP2123" s="593"/>
      <c r="OQ2123" s="593"/>
      <c r="OR2123" s="593"/>
      <c r="OS2123" s="593"/>
      <c r="OT2123" s="593"/>
      <c r="OU2123" s="593"/>
      <c r="OV2123" s="593"/>
      <c r="OW2123" s="593"/>
      <c r="OX2123" s="593"/>
      <c r="OY2123" s="593"/>
      <c r="OZ2123" s="593"/>
      <c r="PA2123" s="593"/>
      <c r="PB2123" s="593"/>
      <c r="PC2123" s="593"/>
      <c r="PD2123" s="593"/>
      <c r="PE2123" s="593"/>
      <c r="PF2123" s="593"/>
      <c r="PG2123" s="593"/>
      <c r="PH2123" s="593"/>
      <c r="PI2123" s="593"/>
      <c r="PJ2123" s="593"/>
      <c r="PK2123" s="593"/>
      <c r="PL2123" s="593"/>
      <c r="PM2123" s="593"/>
      <c r="PN2123" s="593"/>
      <c r="PO2123" s="593"/>
      <c r="PP2123" s="593"/>
      <c r="PQ2123" s="593"/>
      <c r="PR2123" s="593"/>
      <c r="PS2123" s="593"/>
      <c r="PT2123" s="593"/>
      <c r="PU2123" s="593"/>
      <c r="PV2123" s="593"/>
      <c r="PW2123" s="593"/>
      <c r="PX2123" s="593"/>
      <c r="PY2123" s="593"/>
      <c r="PZ2123" s="593"/>
      <c r="QA2123" s="593"/>
      <c r="QB2123" s="593"/>
      <c r="QC2123" s="593"/>
      <c r="QD2123" s="593"/>
      <c r="QE2123" s="593"/>
      <c r="QF2123" s="593"/>
      <c r="QG2123" s="593"/>
      <c r="QH2123" s="593"/>
      <c r="QI2123" s="593"/>
      <c r="QJ2123" s="593"/>
      <c r="QK2123" s="593"/>
      <c r="QL2123" s="593"/>
      <c r="QM2123" s="593"/>
      <c r="QN2123" s="593"/>
      <c r="QO2123" s="593"/>
      <c r="QP2123" s="593"/>
      <c r="QQ2123" s="593"/>
      <c r="QR2123" s="593"/>
      <c r="QS2123" s="593"/>
      <c r="QT2123" s="593"/>
      <c r="QU2123" s="593"/>
      <c r="QV2123" s="593"/>
      <c r="QW2123" s="593"/>
      <c r="QX2123" s="593"/>
      <c r="QY2123" s="593"/>
      <c r="QZ2123" s="593"/>
      <c r="RA2123" s="593"/>
      <c r="RB2123" s="593"/>
      <c r="RC2123" s="593"/>
      <c r="RD2123" s="593"/>
      <c r="RE2123" s="593"/>
      <c r="RF2123" s="593"/>
      <c r="RG2123" s="593"/>
      <c r="RH2123" s="593"/>
      <c r="RI2123" s="593"/>
      <c r="RJ2123" s="593"/>
      <c r="RK2123" s="593"/>
      <c r="RL2123" s="593"/>
      <c r="RM2123" s="593"/>
      <c r="RN2123" s="593"/>
      <c r="RO2123" s="593"/>
      <c r="RP2123" s="593"/>
      <c r="RQ2123" s="593"/>
      <c r="RR2123" s="593"/>
      <c r="RS2123" s="593"/>
      <c r="RT2123" s="593"/>
      <c r="RU2123" s="593"/>
      <c r="RV2123" s="593"/>
      <c r="RW2123" s="593"/>
      <c r="RX2123" s="593"/>
      <c r="RY2123" s="593"/>
      <c r="RZ2123" s="593"/>
      <c r="SA2123" s="593"/>
      <c r="SB2123" s="593"/>
      <c r="SC2123" s="593"/>
      <c r="SD2123" s="593"/>
      <c r="SE2123" s="593"/>
      <c r="SF2123" s="593"/>
      <c r="SG2123" s="593"/>
      <c r="SH2123" s="593"/>
      <c r="SI2123" s="593"/>
      <c r="SJ2123" s="593"/>
      <c r="SK2123" s="593"/>
      <c r="SL2123" s="593"/>
      <c r="SM2123" s="593"/>
      <c r="SN2123" s="593"/>
      <c r="SO2123" s="593"/>
      <c r="SP2123" s="593"/>
      <c r="SQ2123" s="593"/>
      <c r="SR2123" s="593"/>
      <c r="SS2123" s="593"/>
      <c r="ST2123" s="593"/>
      <c r="SU2123" s="593"/>
      <c r="SV2123" s="593"/>
      <c r="SW2123" s="593"/>
      <c r="SX2123" s="593"/>
      <c r="SY2123" s="593"/>
      <c r="SZ2123" s="593"/>
      <c r="TA2123" s="593"/>
      <c r="TB2123" s="593"/>
      <c r="TC2123" s="593"/>
      <c r="TD2123" s="593"/>
      <c r="TE2123" s="593"/>
      <c r="TF2123" s="593"/>
      <c r="TG2123" s="593"/>
      <c r="TH2123" s="593"/>
      <c r="TI2123" s="593"/>
      <c r="TJ2123" s="593"/>
      <c r="TK2123" s="593"/>
      <c r="TL2123" s="593"/>
      <c r="TM2123" s="593"/>
      <c r="TN2123" s="593"/>
      <c r="TO2123" s="593"/>
      <c r="TP2123" s="593"/>
      <c r="TQ2123" s="593"/>
      <c r="TR2123" s="593"/>
      <c r="TS2123" s="593"/>
      <c r="TT2123" s="593"/>
      <c r="TU2123" s="593"/>
      <c r="TV2123" s="593"/>
      <c r="TW2123" s="593"/>
      <c r="TX2123" s="593"/>
      <c r="TY2123" s="593"/>
      <c r="TZ2123" s="593"/>
      <c r="UA2123" s="593"/>
      <c r="UB2123" s="593"/>
      <c r="UC2123" s="593"/>
      <c r="UD2123" s="593"/>
      <c r="UE2123" s="593"/>
      <c r="UF2123" s="593"/>
      <c r="UG2123" s="593"/>
      <c r="UH2123" s="593"/>
      <c r="UI2123" s="593"/>
      <c r="UJ2123" s="593"/>
      <c r="UK2123" s="593"/>
      <c r="UL2123" s="593"/>
      <c r="UM2123" s="593"/>
      <c r="UN2123" s="593"/>
      <c r="UO2123" s="593"/>
      <c r="UP2123" s="593"/>
      <c r="UQ2123" s="593"/>
      <c r="UR2123" s="593"/>
      <c r="US2123" s="593"/>
      <c r="UT2123" s="593"/>
      <c r="UU2123" s="593"/>
      <c r="UV2123" s="593"/>
      <c r="UW2123" s="593"/>
      <c r="UX2123" s="593"/>
      <c r="UY2123" s="593"/>
      <c r="UZ2123" s="593"/>
      <c r="VA2123" s="593"/>
      <c r="VB2123" s="593"/>
      <c r="VC2123" s="593"/>
      <c r="VD2123" s="593"/>
      <c r="VE2123" s="593"/>
      <c r="VF2123" s="593"/>
      <c r="VG2123" s="593"/>
      <c r="VH2123" s="593"/>
      <c r="VI2123" s="593"/>
      <c r="VJ2123" s="593"/>
      <c r="VK2123" s="593"/>
      <c r="VL2123" s="593"/>
      <c r="VM2123" s="593"/>
      <c r="VN2123" s="593"/>
      <c r="VO2123" s="593"/>
      <c r="VP2123" s="593"/>
      <c r="VQ2123" s="593"/>
      <c r="VR2123" s="593"/>
      <c r="VS2123" s="593"/>
      <c r="VT2123" s="593"/>
      <c r="VU2123" s="593"/>
      <c r="VV2123" s="593"/>
      <c r="VW2123" s="593"/>
      <c r="VX2123" s="593"/>
      <c r="VY2123" s="593"/>
      <c r="VZ2123" s="593"/>
      <c r="WA2123" s="593"/>
      <c r="WB2123" s="593"/>
      <c r="WC2123" s="593"/>
      <c r="WD2123" s="593"/>
      <c r="WE2123" s="593"/>
      <c r="WF2123" s="593"/>
      <c r="WG2123" s="593"/>
      <c r="WH2123" s="593"/>
      <c r="WI2123" s="593"/>
      <c r="WJ2123" s="593"/>
      <c r="WK2123" s="593"/>
      <c r="WL2123" s="593"/>
      <c r="WM2123" s="593"/>
      <c r="WN2123" s="593"/>
      <c r="WO2123" s="593"/>
      <c r="WP2123" s="593"/>
      <c r="WQ2123" s="593"/>
      <c r="WR2123" s="593"/>
      <c r="WS2123" s="593"/>
      <c r="WT2123" s="593"/>
      <c r="WU2123" s="593"/>
      <c r="WV2123" s="593"/>
      <c r="WW2123" s="593"/>
      <c r="WX2123" s="593"/>
      <c r="WY2123" s="593"/>
      <c r="WZ2123" s="593"/>
      <c r="XA2123" s="593"/>
      <c r="XB2123" s="593"/>
      <c r="XC2123" s="593"/>
      <c r="XD2123" s="593"/>
      <c r="XE2123" s="593"/>
      <c r="XF2123" s="593"/>
      <c r="XG2123" s="593"/>
      <c r="XH2123" s="593"/>
      <c r="XI2123" s="593"/>
      <c r="XJ2123" s="593"/>
      <c r="XK2123" s="593"/>
      <c r="XL2123" s="593"/>
      <c r="XM2123" s="593"/>
      <c r="XN2123" s="593"/>
      <c r="XO2123" s="593"/>
      <c r="XP2123" s="593"/>
      <c r="XQ2123" s="593"/>
      <c r="XR2123" s="593"/>
      <c r="XS2123" s="593"/>
      <c r="XT2123" s="593"/>
      <c r="XU2123" s="593"/>
      <c r="XV2123" s="593"/>
      <c r="XW2123" s="593"/>
      <c r="XX2123" s="593"/>
      <c r="XY2123" s="593"/>
      <c r="XZ2123" s="593"/>
      <c r="YA2123" s="593"/>
      <c r="YB2123" s="593"/>
      <c r="YC2123" s="593"/>
      <c r="YD2123" s="593"/>
      <c r="YE2123" s="593"/>
      <c r="YF2123" s="593"/>
      <c r="YG2123" s="593"/>
      <c r="YH2123" s="593"/>
      <c r="YI2123" s="593"/>
      <c r="YJ2123" s="593"/>
      <c r="YK2123" s="593"/>
      <c r="YL2123" s="593"/>
      <c r="YM2123" s="593"/>
      <c r="YN2123" s="593"/>
      <c r="YO2123" s="593"/>
      <c r="YP2123" s="593"/>
      <c r="YQ2123" s="593"/>
      <c r="YR2123" s="593"/>
      <c r="YS2123" s="593"/>
      <c r="YT2123" s="593"/>
      <c r="YU2123" s="593"/>
      <c r="YV2123" s="593"/>
      <c r="YW2123" s="593"/>
      <c r="YX2123" s="593"/>
      <c r="YY2123" s="593"/>
      <c r="YZ2123" s="593"/>
      <c r="ZA2123" s="593"/>
      <c r="ZB2123" s="593"/>
      <c r="ZC2123" s="593"/>
      <c r="ZD2123" s="593"/>
      <c r="ZE2123" s="593"/>
      <c r="ZF2123" s="593"/>
      <c r="ZG2123" s="593"/>
      <c r="ZH2123" s="593"/>
      <c r="ZI2123" s="593"/>
      <c r="ZJ2123" s="593"/>
      <c r="ZK2123" s="593"/>
      <c r="ZL2123" s="593"/>
      <c r="ZM2123" s="593"/>
      <c r="ZN2123" s="593"/>
      <c r="ZO2123" s="593"/>
      <c r="ZP2123" s="593"/>
      <c r="ZQ2123" s="593"/>
      <c r="ZR2123" s="593"/>
      <c r="ZS2123" s="593"/>
      <c r="ZT2123" s="593"/>
      <c r="ZU2123" s="593"/>
      <c r="ZV2123" s="593"/>
      <c r="ZW2123" s="593"/>
      <c r="ZX2123" s="593"/>
      <c r="ZY2123" s="593"/>
      <c r="ZZ2123" s="593"/>
      <c r="AAA2123" s="593"/>
      <c r="AAB2123" s="593"/>
      <c r="AAC2123" s="593"/>
      <c r="AAD2123" s="593"/>
      <c r="AAE2123" s="593"/>
      <c r="AAF2123" s="593"/>
      <c r="AAG2123" s="593"/>
      <c r="AAH2123" s="593"/>
      <c r="AAI2123" s="593"/>
      <c r="AAJ2123" s="593"/>
      <c r="AAK2123" s="593"/>
      <c r="AAL2123" s="593"/>
      <c r="AAM2123" s="593"/>
      <c r="AAN2123" s="593"/>
      <c r="AAO2123" s="593"/>
      <c r="AAP2123" s="593"/>
      <c r="AAQ2123" s="593"/>
      <c r="AAR2123" s="593"/>
      <c r="AAS2123" s="593"/>
      <c r="AAT2123" s="593"/>
      <c r="AAU2123" s="593"/>
      <c r="AAV2123" s="593"/>
      <c r="AAW2123" s="593"/>
      <c r="AAX2123" s="593"/>
      <c r="AAY2123" s="593"/>
      <c r="AAZ2123" s="593"/>
      <c r="ABA2123" s="593"/>
      <c r="ABB2123" s="593"/>
      <c r="ABC2123" s="593"/>
      <c r="ABD2123" s="593"/>
      <c r="ABE2123" s="593"/>
      <c r="ABF2123" s="593"/>
      <c r="ABG2123" s="593"/>
      <c r="ABH2123" s="593"/>
      <c r="ABI2123" s="593"/>
      <c r="ABJ2123" s="593"/>
      <c r="ABK2123" s="593"/>
      <c r="ABL2123" s="593"/>
      <c r="ABM2123" s="593"/>
      <c r="ABN2123" s="593"/>
      <c r="ABO2123" s="593"/>
      <c r="ABP2123" s="593"/>
      <c r="ABQ2123" s="593"/>
      <c r="ABR2123" s="593"/>
      <c r="ABS2123" s="593"/>
      <c r="ABT2123" s="593"/>
      <c r="ABU2123" s="593"/>
      <c r="ABV2123" s="593"/>
      <c r="ABW2123" s="593"/>
      <c r="ABX2123" s="593"/>
      <c r="ABY2123" s="593"/>
      <c r="ABZ2123" s="593"/>
      <c r="ACA2123" s="593"/>
      <c r="ACB2123" s="593"/>
      <c r="ACC2123" s="593"/>
      <c r="ACD2123" s="593"/>
      <c r="ACE2123" s="593"/>
      <c r="ACF2123" s="593"/>
      <c r="ACG2123" s="593"/>
      <c r="ACH2123" s="593"/>
      <c r="ACI2123" s="593"/>
      <c r="ACJ2123" s="593"/>
      <c r="ACK2123" s="593"/>
      <c r="ACL2123" s="593"/>
      <c r="ACM2123" s="593"/>
      <c r="ACN2123" s="593"/>
      <c r="ACO2123" s="593"/>
      <c r="ACP2123" s="593"/>
      <c r="ACQ2123" s="593"/>
      <c r="ACR2123" s="593"/>
      <c r="ACS2123" s="593"/>
      <c r="ACT2123" s="593"/>
      <c r="ACU2123" s="593"/>
      <c r="ACV2123" s="593"/>
      <c r="ACW2123" s="593"/>
      <c r="ACX2123" s="593"/>
      <c r="ACY2123" s="593"/>
      <c r="ACZ2123" s="593"/>
      <c r="ADA2123" s="593"/>
      <c r="ADB2123" s="593"/>
      <c r="ADC2123" s="593"/>
      <c r="ADD2123" s="593"/>
      <c r="ADE2123" s="593"/>
      <c r="ADF2123" s="593"/>
      <c r="ADG2123" s="593"/>
      <c r="ADH2123" s="593"/>
      <c r="ADI2123" s="593"/>
      <c r="ADJ2123" s="593"/>
      <c r="ADK2123" s="593"/>
      <c r="ADL2123" s="593"/>
      <c r="ADM2123" s="593"/>
      <c r="ADN2123" s="593"/>
      <c r="ADO2123" s="593"/>
      <c r="ADP2123" s="593"/>
      <c r="ADQ2123" s="593"/>
      <c r="ADR2123" s="593"/>
      <c r="ADS2123" s="593"/>
      <c r="ADT2123" s="593"/>
      <c r="ADU2123" s="593"/>
      <c r="ADV2123" s="593"/>
      <c r="ADW2123" s="593"/>
      <c r="ADX2123" s="593"/>
      <c r="ADY2123" s="593"/>
      <c r="ADZ2123" s="593"/>
      <c r="AEA2123" s="593"/>
      <c r="AEB2123" s="593"/>
      <c r="AEC2123" s="593"/>
      <c r="AED2123" s="593"/>
      <c r="AEE2123" s="593"/>
      <c r="AEF2123" s="593"/>
      <c r="AEG2123" s="593"/>
      <c r="AEH2123" s="593"/>
      <c r="AEI2123" s="593"/>
      <c r="AEJ2123" s="593"/>
      <c r="AEK2123" s="593"/>
      <c r="AEL2123" s="593"/>
      <c r="AEM2123" s="593"/>
      <c r="AEN2123" s="593"/>
      <c r="AEO2123" s="593"/>
      <c r="AEP2123" s="593"/>
      <c r="AEQ2123" s="593"/>
      <c r="AER2123" s="593"/>
      <c r="AES2123" s="593"/>
      <c r="AET2123" s="593"/>
      <c r="AEU2123" s="593"/>
      <c r="AEV2123" s="593"/>
      <c r="AEW2123" s="593"/>
      <c r="AEX2123" s="593"/>
      <c r="AEY2123" s="593"/>
      <c r="AEZ2123" s="593"/>
      <c r="AFA2123" s="593"/>
      <c r="AFB2123" s="593"/>
      <c r="AFC2123" s="593"/>
      <c r="AFD2123" s="593"/>
      <c r="AFE2123" s="593"/>
      <c r="AFF2123" s="593"/>
      <c r="AFG2123" s="593"/>
      <c r="AFH2123" s="593"/>
      <c r="AFI2123" s="593"/>
      <c r="AFJ2123" s="593"/>
      <c r="AFK2123" s="593"/>
      <c r="AFL2123" s="593"/>
      <c r="AFM2123" s="593"/>
      <c r="AFN2123" s="593"/>
      <c r="AFO2123" s="593"/>
      <c r="AFP2123" s="593"/>
      <c r="AFQ2123" s="593"/>
      <c r="AFR2123" s="593"/>
      <c r="AFS2123" s="593"/>
      <c r="AFT2123" s="593"/>
      <c r="AFU2123" s="593"/>
      <c r="AFV2123" s="593"/>
      <c r="AFW2123" s="593"/>
      <c r="AFX2123" s="593"/>
      <c r="AFY2123" s="593"/>
      <c r="AFZ2123" s="593"/>
      <c r="AGA2123" s="593"/>
      <c r="AGB2123" s="593"/>
      <c r="AGC2123" s="593"/>
      <c r="AGD2123" s="593"/>
      <c r="AGE2123" s="593"/>
      <c r="AGF2123" s="593"/>
      <c r="AGG2123" s="593"/>
      <c r="AGH2123" s="593"/>
      <c r="AGI2123" s="593"/>
      <c r="AGJ2123" s="593"/>
      <c r="AGK2123" s="593"/>
      <c r="AGL2123" s="593"/>
      <c r="AGM2123" s="593"/>
      <c r="AGN2123" s="593"/>
      <c r="AGO2123" s="593"/>
      <c r="AGP2123" s="593"/>
      <c r="AGQ2123" s="593"/>
      <c r="AGR2123" s="593"/>
      <c r="AGS2123" s="593"/>
      <c r="AGT2123" s="593"/>
      <c r="AGU2123" s="593"/>
      <c r="AGV2123" s="593"/>
      <c r="AGW2123" s="593"/>
      <c r="AGX2123" s="593"/>
      <c r="AGY2123" s="593"/>
      <c r="AGZ2123" s="593"/>
      <c r="AHA2123" s="593"/>
      <c r="AHB2123" s="593"/>
      <c r="AHC2123" s="593"/>
      <c r="AHD2123" s="593"/>
      <c r="AHE2123" s="593"/>
      <c r="AHF2123" s="593"/>
      <c r="AHG2123" s="593"/>
      <c r="AHH2123" s="593"/>
      <c r="AHI2123" s="593"/>
      <c r="AHJ2123" s="593"/>
      <c r="AHK2123" s="593"/>
      <c r="AHL2123" s="593"/>
      <c r="AHM2123" s="593"/>
      <c r="AHN2123" s="593"/>
      <c r="AHO2123" s="593"/>
      <c r="AHP2123" s="593"/>
      <c r="AHQ2123" s="593"/>
      <c r="AHR2123" s="593"/>
      <c r="AHS2123" s="593"/>
      <c r="AHT2123" s="593"/>
      <c r="AHU2123" s="593"/>
      <c r="AHV2123" s="593"/>
      <c r="AHW2123" s="593"/>
      <c r="AHX2123" s="593"/>
      <c r="AHY2123" s="593"/>
      <c r="AHZ2123" s="593"/>
      <c r="AIA2123" s="593"/>
      <c r="AIB2123" s="593"/>
      <c r="AIC2123" s="593"/>
      <c r="AID2123" s="593"/>
      <c r="AIE2123" s="593"/>
      <c r="AIF2123" s="593"/>
      <c r="AIG2123" s="593"/>
      <c r="AIH2123" s="593"/>
      <c r="AII2123" s="593"/>
      <c r="AIJ2123" s="593"/>
      <c r="AIK2123" s="593"/>
      <c r="AIL2123" s="593"/>
      <c r="AIM2123" s="593"/>
      <c r="AIN2123" s="593"/>
      <c r="AIO2123" s="593"/>
      <c r="AIP2123" s="593"/>
      <c r="AIQ2123" s="593"/>
      <c r="AIR2123" s="593"/>
      <c r="AIS2123" s="593"/>
      <c r="AIT2123" s="593"/>
      <c r="AIU2123" s="593"/>
      <c r="AIV2123" s="593"/>
      <c r="AIW2123" s="593"/>
      <c r="AIX2123" s="593"/>
      <c r="AIY2123" s="593"/>
      <c r="AIZ2123" s="593"/>
      <c r="AJA2123" s="593"/>
      <c r="AJB2123" s="593"/>
      <c r="AJC2123" s="593"/>
      <c r="AJD2123" s="593"/>
      <c r="AJE2123" s="593"/>
      <c r="AJF2123" s="593"/>
      <c r="AJG2123" s="593"/>
      <c r="AJH2123" s="593"/>
      <c r="AJI2123" s="593"/>
      <c r="AJJ2123" s="593"/>
      <c r="AJK2123" s="593"/>
      <c r="AJL2123" s="593"/>
      <c r="AJM2123" s="593"/>
      <c r="AJN2123" s="593"/>
      <c r="AJO2123" s="593"/>
      <c r="AJP2123" s="593"/>
      <c r="AJQ2123" s="593"/>
      <c r="AJR2123" s="593"/>
      <c r="AJS2123" s="593"/>
      <c r="AJT2123" s="593"/>
      <c r="AJU2123" s="593"/>
      <c r="AJV2123" s="593"/>
      <c r="AJW2123" s="593"/>
      <c r="AJX2123" s="593"/>
      <c r="AJY2123" s="593"/>
      <c r="AJZ2123" s="593"/>
      <c r="AKA2123" s="593"/>
      <c r="AKB2123" s="593"/>
      <c r="AKC2123" s="593"/>
      <c r="AKD2123" s="593"/>
      <c r="AKE2123" s="593"/>
      <c r="AKF2123" s="593"/>
      <c r="AKG2123" s="593"/>
      <c r="AKH2123" s="593"/>
      <c r="AKI2123" s="593"/>
      <c r="AKJ2123" s="593"/>
      <c r="AKK2123" s="593"/>
      <c r="AKL2123" s="593"/>
      <c r="AKM2123" s="593"/>
      <c r="AKN2123" s="593"/>
      <c r="AKO2123" s="593"/>
      <c r="AKP2123" s="593"/>
      <c r="AKQ2123" s="593"/>
      <c r="AKR2123" s="593"/>
      <c r="AKS2123" s="593"/>
      <c r="AKT2123" s="593"/>
      <c r="AKU2123" s="593"/>
      <c r="AKV2123" s="593"/>
      <c r="AKW2123" s="593"/>
      <c r="AKX2123" s="593"/>
      <c r="AKY2123" s="593"/>
      <c r="AKZ2123" s="593"/>
      <c r="ALA2123" s="593"/>
      <c r="ALB2123" s="593"/>
      <c r="ALC2123" s="593"/>
      <c r="ALD2123" s="593"/>
      <c r="ALE2123" s="593"/>
      <c r="ALF2123" s="593"/>
      <c r="ALG2123" s="593"/>
      <c r="ALH2123" s="593"/>
      <c r="ALI2123" s="593"/>
      <c r="ALJ2123" s="593"/>
      <c r="ALK2123" s="593"/>
      <c r="ALL2123" s="593"/>
      <c r="ALM2123" s="593"/>
      <c r="ALN2123" s="593"/>
      <c r="ALO2123" s="593"/>
      <c r="ALP2123" s="593"/>
      <c r="ALQ2123" s="593"/>
      <c r="ALR2123" s="593"/>
      <c r="ALS2123" s="593"/>
      <c r="ALT2123" s="593"/>
      <c r="ALU2123" s="593"/>
      <c r="ALV2123" s="593"/>
      <c r="ALW2123" s="593"/>
      <c r="ALX2123" s="593"/>
      <c r="ALY2123" s="593"/>
      <c r="ALZ2123" s="593"/>
      <c r="AMA2123" s="593"/>
      <c r="AMB2123" s="593"/>
      <c r="AMC2123" s="593"/>
      <c r="AMD2123" s="593"/>
      <c r="AME2123" s="593"/>
      <c r="AMF2123" s="593"/>
      <c r="AMG2123" s="593"/>
      <c r="AMH2123" s="593"/>
      <c r="AMI2123" s="593"/>
      <c r="AMJ2123" s="593"/>
      <c r="AMK2123" s="593"/>
      <c r="AML2123" s="593"/>
      <c r="AMM2123" s="593"/>
      <c r="AMN2123" s="593"/>
      <c r="AMO2123" s="593"/>
      <c r="AMP2123" s="593"/>
      <c r="AMQ2123" s="593"/>
      <c r="AMR2123" s="593"/>
      <c r="AMS2123" s="593"/>
      <c r="AMT2123" s="593"/>
      <c r="AMU2123" s="593"/>
      <c r="AMV2123" s="593"/>
      <c r="AMW2123" s="593"/>
      <c r="AMX2123" s="593"/>
      <c r="AMY2123" s="593"/>
      <c r="AMZ2123" s="593"/>
      <c r="ANA2123" s="593"/>
      <c r="ANB2123" s="593"/>
      <c r="ANC2123" s="593"/>
      <c r="AND2123" s="593"/>
      <c r="ANE2123" s="593"/>
      <c r="ANF2123" s="593"/>
      <c r="ANG2123" s="593"/>
      <c r="ANH2123" s="593"/>
      <c r="ANI2123" s="593"/>
      <c r="ANJ2123" s="593"/>
      <c r="ANK2123" s="593"/>
      <c r="ANL2123" s="593"/>
      <c r="ANM2123" s="593"/>
      <c r="ANN2123" s="593"/>
      <c r="ANO2123" s="593"/>
      <c r="ANP2123" s="593"/>
      <c r="ANQ2123" s="593"/>
      <c r="ANR2123" s="593"/>
      <c r="ANS2123" s="593"/>
      <c r="ANT2123" s="593"/>
      <c r="ANU2123" s="593"/>
      <c r="ANV2123" s="593"/>
      <c r="ANW2123" s="593"/>
      <c r="ANX2123" s="593"/>
      <c r="ANY2123" s="593"/>
      <c r="ANZ2123" s="593"/>
      <c r="AOA2123" s="593"/>
      <c r="AOB2123" s="593"/>
      <c r="AOC2123" s="593"/>
      <c r="AOD2123" s="593"/>
      <c r="AOE2123" s="593"/>
      <c r="AOF2123" s="593"/>
      <c r="AOG2123" s="593"/>
      <c r="AOH2123" s="593"/>
      <c r="AOI2123" s="593"/>
      <c r="AOJ2123" s="593"/>
      <c r="AOK2123" s="593"/>
      <c r="AOL2123" s="593"/>
      <c r="AOM2123" s="593"/>
      <c r="AON2123" s="593"/>
      <c r="AOO2123" s="593"/>
      <c r="AOP2123" s="593"/>
      <c r="AOQ2123" s="593"/>
      <c r="AOR2123" s="593"/>
      <c r="AOS2123" s="593"/>
      <c r="AOT2123" s="593"/>
      <c r="AOU2123" s="593"/>
      <c r="AOV2123" s="593"/>
      <c r="AOW2123" s="593"/>
      <c r="AOX2123" s="593"/>
      <c r="AOY2123" s="593"/>
      <c r="AOZ2123" s="593"/>
      <c r="APA2123" s="593"/>
      <c r="APB2123" s="593"/>
      <c r="APC2123" s="593"/>
      <c r="APD2123" s="593"/>
      <c r="APE2123" s="593"/>
      <c r="APF2123" s="593"/>
      <c r="APG2123" s="593"/>
      <c r="APH2123" s="593"/>
      <c r="API2123" s="593"/>
      <c r="APJ2123" s="593"/>
      <c r="APK2123" s="593"/>
      <c r="APL2123" s="593"/>
      <c r="APM2123" s="593"/>
      <c r="APN2123" s="593"/>
      <c r="APO2123" s="593"/>
      <c r="APP2123" s="593"/>
      <c r="APQ2123" s="593"/>
      <c r="APR2123" s="593"/>
      <c r="APS2123" s="593"/>
      <c r="APT2123" s="593"/>
      <c r="APU2123" s="593"/>
      <c r="APV2123" s="593"/>
      <c r="APW2123" s="593"/>
      <c r="APX2123" s="593"/>
      <c r="APY2123" s="593"/>
      <c r="APZ2123" s="593"/>
      <c r="AQA2123" s="593"/>
      <c r="AQB2123" s="593"/>
      <c r="AQC2123" s="593"/>
      <c r="AQD2123" s="593"/>
      <c r="AQE2123" s="593"/>
      <c r="AQF2123" s="593"/>
      <c r="AQG2123" s="593"/>
      <c r="AQH2123" s="593"/>
      <c r="AQI2123" s="593"/>
      <c r="AQJ2123" s="593"/>
      <c r="AQK2123" s="593"/>
      <c r="AQL2123" s="593"/>
      <c r="AQM2123" s="593"/>
      <c r="AQN2123" s="593"/>
      <c r="AQO2123" s="593"/>
      <c r="AQP2123" s="593"/>
      <c r="AQQ2123" s="593"/>
      <c r="AQR2123" s="593"/>
      <c r="AQS2123" s="593"/>
      <c r="AQT2123" s="593"/>
      <c r="AQU2123" s="593"/>
      <c r="AQV2123" s="593"/>
      <c r="AQW2123" s="593"/>
      <c r="AQX2123" s="593"/>
      <c r="AQY2123" s="593"/>
      <c r="AQZ2123" s="593"/>
      <c r="ARA2123" s="593"/>
      <c r="ARB2123" s="593"/>
      <c r="ARC2123" s="593"/>
      <c r="ARD2123" s="593"/>
      <c r="ARE2123" s="593"/>
      <c r="ARF2123" s="593"/>
      <c r="ARG2123" s="593"/>
      <c r="ARH2123" s="593"/>
      <c r="ARI2123" s="593"/>
      <c r="ARJ2123" s="593"/>
      <c r="ARK2123" s="593"/>
      <c r="ARL2123" s="593"/>
      <c r="ARM2123" s="593"/>
      <c r="ARN2123" s="593"/>
      <c r="ARO2123" s="593"/>
      <c r="ARP2123" s="593"/>
      <c r="ARQ2123" s="593"/>
      <c r="ARR2123" s="593"/>
      <c r="ARS2123" s="593"/>
      <c r="ART2123" s="593"/>
      <c r="ARU2123" s="593"/>
      <c r="ARV2123" s="593"/>
      <c r="ARW2123" s="593"/>
      <c r="ARX2123" s="593"/>
      <c r="ARY2123" s="593"/>
      <c r="ARZ2123" s="593"/>
      <c r="ASA2123" s="593"/>
      <c r="ASB2123" s="593"/>
      <c r="ASC2123" s="593"/>
      <c r="ASD2123" s="593"/>
      <c r="ASE2123" s="593"/>
      <c r="ASF2123" s="593"/>
      <c r="ASG2123" s="593"/>
      <c r="ASH2123" s="593"/>
      <c r="ASI2123" s="593"/>
      <c r="ASJ2123" s="593"/>
      <c r="ASK2123" s="593"/>
      <c r="ASL2123" s="593"/>
      <c r="ASM2123" s="593"/>
      <c r="ASN2123" s="593"/>
      <c r="ASO2123" s="593"/>
      <c r="ASP2123" s="593"/>
      <c r="ASQ2123" s="593"/>
      <c r="ASR2123" s="593"/>
      <c r="ASS2123" s="593"/>
      <c r="AST2123" s="593"/>
      <c r="ASU2123" s="593"/>
      <c r="ASV2123" s="593"/>
      <c r="ASW2123" s="593"/>
      <c r="ASX2123" s="593"/>
      <c r="ASY2123" s="593"/>
      <c r="ASZ2123" s="593"/>
      <c r="ATA2123" s="593"/>
      <c r="ATB2123" s="593"/>
      <c r="ATC2123" s="593"/>
      <c r="ATD2123" s="593"/>
      <c r="ATE2123" s="593"/>
      <c r="ATF2123" s="593"/>
      <c r="ATG2123" s="593"/>
      <c r="ATH2123" s="593"/>
      <c r="ATI2123" s="593"/>
      <c r="ATJ2123" s="593"/>
      <c r="ATK2123" s="593"/>
      <c r="ATL2123" s="593"/>
      <c r="ATM2123" s="593"/>
      <c r="ATN2123" s="593"/>
      <c r="ATO2123" s="593"/>
      <c r="ATP2123" s="593"/>
      <c r="ATQ2123" s="593"/>
      <c r="ATR2123" s="593"/>
      <c r="ATS2123" s="593"/>
      <c r="ATT2123" s="593"/>
      <c r="ATU2123" s="593"/>
      <c r="ATV2123" s="593"/>
      <c r="ATW2123" s="593"/>
      <c r="ATX2123" s="593"/>
      <c r="ATY2123" s="593"/>
      <c r="ATZ2123" s="593"/>
      <c r="AUA2123" s="593"/>
      <c r="AUB2123" s="593"/>
      <c r="AUC2123" s="593"/>
      <c r="AUD2123" s="593"/>
      <c r="AUE2123" s="593"/>
      <c r="AUF2123" s="593"/>
      <c r="AUG2123" s="593"/>
      <c r="AUH2123" s="593"/>
      <c r="AUI2123" s="593"/>
      <c r="AUJ2123" s="593"/>
      <c r="AUK2123" s="593"/>
      <c r="AUL2123" s="593"/>
      <c r="AUM2123" s="593"/>
      <c r="AUN2123" s="593"/>
      <c r="AUO2123" s="593"/>
      <c r="AUP2123" s="593"/>
      <c r="AUQ2123" s="593"/>
      <c r="AUR2123" s="593"/>
      <c r="AUS2123" s="593"/>
      <c r="AUT2123" s="593"/>
      <c r="AUU2123" s="593"/>
      <c r="AUV2123" s="593"/>
      <c r="AUW2123" s="593"/>
      <c r="AUX2123" s="593"/>
      <c r="AUY2123" s="593"/>
      <c r="AUZ2123" s="593"/>
      <c r="AVA2123" s="593"/>
      <c r="AVB2123" s="593"/>
      <c r="AVC2123" s="593"/>
      <c r="AVD2123" s="593"/>
      <c r="AVE2123" s="593"/>
      <c r="AVF2123" s="593"/>
      <c r="AVG2123" s="593"/>
      <c r="AVH2123" s="593"/>
      <c r="AVI2123" s="593"/>
      <c r="AVJ2123" s="593"/>
      <c r="AVK2123" s="593"/>
    </row>
    <row r="2124" spans="1:1259">
      <c r="A2124" s="697"/>
      <c r="B2124" s="558"/>
      <c r="C2124" s="558"/>
      <c r="D2124" s="676" t="s">
        <v>1067</v>
      </c>
      <c r="E2124" s="524"/>
      <c r="F2124" s="676"/>
      <c r="G2124" s="676">
        <v>2022</v>
      </c>
      <c r="H2124" s="676">
        <v>7</v>
      </c>
      <c r="I2124" s="687"/>
      <c r="J2124" s="677"/>
      <c r="K2124" s="676" t="s">
        <v>1184</v>
      </c>
      <c r="L2124" s="677" t="s">
        <v>1180</v>
      </c>
      <c r="M2124" s="677">
        <v>44610</v>
      </c>
      <c r="N2124" s="677">
        <v>44747</v>
      </c>
      <c r="O2124" s="677"/>
      <c r="P2124" s="677"/>
      <c r="Q2124" s="677"/>
      <c r="R2124" s="677"/>
      <c r="S2124" s="676" t="s">
        <v>1071</v>
      </c>
      <c r="T2124" s="676">
        <v>72</v>
      </c>
      <c r="U2124" s="676" t="s">
        <v>1185</v>
      </c>
      <c r="V2124" s="676" t="s">
        <v>1002</v>
      </c>
      <c r="W2124" s="678">
        <v>485</v>
      </c>
      <c r="X2124" s="551">
        <v>1276</v>
      </c>
      <c r="Y2124" s="693">
        <v>618860</v>
      </c>
      <c r="Z2124" s="680">
        <v>0.49498969072164944</v>
      </c>
      <c r="AA2124" s="682">
        <f>Y2124*Z2124</f>
        <v>306329.31999999995</v>
      </c>
      <c r="AB2124" s="521"/>
      <c r="AC2124" s="668">
        <v>0</v>
      </c>
      <c r="AD2124" s="676"/>
      <c r="AE2124" s="684"/>
      <c r="AF2124" s="695">
        <f>AA2124+AD2124+AE2124</f>
        <v>306329.31999999995</v>
      </c>
      <c r="AG2124" s="676" t="s">
        <v>1073</v>
      </c>
      <c r="AH2124" s="641"/>
      <c r="AI2124" s="676">
        <v>60</v>
      </c>
      <c r="AJ2124" s="676" t="s">
        <v>1181</v>
      </c>
      <c r="AK2124" s="676" t="s">
        <v>1143</v>
      </c>
      <c r="AL2124" s="696" t="s">
        <v>1182</v>
      </c>
      <c r="AM2124" s="676" t="s">
        <v>52</v>
      </c>
      <c r="AN2124" s="676" t="s">
        <v>1113</v>
      </c>
      <c r="AO2124" s="676"/>
      <c r="AP2124" s="676" t="s">
        <v>1113</v>
      </c>
      <c r="AQ2124" s="676" t="s">
        <v>37</v>
      </c>
      <c r="AR2124" s="676"/>
      <c r="AS2124" s="523" t="s">
        <v>1077</v>
      </c>
      <c r="AT2124" s="523"/>
      <c r="AU2124" s="523"/>
      <c r="AV2124" s="674"/>
      <c r="AW2124" s="673" t="str">
        <f>U2124</f>
        <v>30390373C</v>
      </c>
      <c r="AX2124" s="673" cm="1">
        <f t="array" ref="AX2124">SUM(MID(0&amp;AW2124,LARGE(INDEX(ISNUMBER(--MID(AW2124,ROW($1:$8),1))*ROW($1:$8),),ROW($1:$8))+1,1)*10^ROW($1:$8)/10)</f>
        <v>30390373</v>
      </c>
      <c r="AY2124" s="673" t="e">
        <f>VLOOKUP($AX2124,'Item Master Data'!$A:$F,3,FALSE)</f>
        <v>#N/A</v>
      </c>
      <c r="AZ2124" s="673" t="e">
        <f>VLOOKUP($AX2124,'Item Master Data'!$A:$F,6,FALSE)</f>
        <v>#N/A</v>
      </c>
      <c r="BA2124" s="673" t="e">
        <f>X2124/BB2124</f>
        <v>#N/A</v>
      </c>
      <c r="BB2124" s="673" t="e">
        <f>VLOOKUP(AX2124,'Item Master Data'!$A:$G,7,FALSE)</f>
        <v>#N/A</v>
      </c>
      <c r="BC2124" s="673"/>
      <c r="BD2124" s="673" t="e">
        <f>W2124-AZ2124</f>
        <v>#N/A</v>
      </c>
    </row>
    <row r="2125" spans="1:1259">
      <c r="A2125" s="697"/>
      <c r="B2125" s="558"/>
      <c r="C2125" s="558"/>
      <c r="D2125" s="676" t="s">
        <v>1067</v>
      </c>
      <c r="E2125" s="524" t="s">
        <v>1176</v>
      </c>
      <c r="F2125" s="676"/>
      <c r="G2125" s="676">
        <v>2022</v>
      </c>
      <c r="H2125" s="676">
        <v>7</v>
      </c>
      <c r="I2125" s="687"/>
      <c r="J2125" s="677"/>
      <c r="K2125" s="676" t="s">
        <v>1186</v>
      </c>
      <c r="L2125" s="677" t="s">
        <v>1180</v>
      </c>
      <c r="M2125" s="677">
        <v>44656</v>
      </c>
      <c r="N2125" s="677">
        <v>44747</v>
      </c>
      <c r="O2125" s="677"/>
      <c r="P2125" s="677"/>
      <c r="Q2125" s="677"/>
      <c r="R2125" s="677"/>
      <c r="S2125" s="676" t="s">
        <v>1071</v>
      </c>
      <c r="T2125" s="676">
        <v>72</v>
      </c>
      <c r="U2125" s="676"/>
      <c r="V2125" s="676" t="s">
        <v>1072</v>
      </c>
      <c r="W2125" s="678">
        <v>475</v>
      </c>
      <c r="X2125" s="551">
        <v>1914</v>
      </c>
      <c r="Y2125" s="693">
        <v>909150</v>
      </c>
      <c r="Z2125" s="680">
        <v>0.5</v>
      </c>
      <c r="AA2125" s="682">
        <f>Y2125*Z2125</f>
        <v>454575</v>
      </c>
      <c r="AB2125" s="521"/>
      <c r="AC2125" s="668">
        <v>0</v>
      </c>
      <c r="AD2125" s="676"/>
      <c r="AE2125" s="684"/>
      <c r="AF2125" s="695">
        <f>AA2125+AD2125+AE2125</f>
        <v>454575</v>
      </c>
      <c r="AG2125" s="676" t="s">
        <v>1073</v>
      </c>
      <c r="AH2125" s="641"/>
      <c r="AI2125" s="676">
        <v>60</v>
      </c>
      <c r="AJ2125" s="676" t="s">
        <v>1181</v>
      </c>
      <c r="AK2125" s="676" t="s">
        <v>1143</v>
      </c>
      <c r="AL2125" s="696" t="s">
        <v>1182</v>
      </c>
      <c r="AM2125" s="676" t="s">
        <v>52</v>
      </c>
      <c r="AN2125" s="676" t="s">
        <v>1113</v>
      </c>
      <c r="AO2125" s="676"/>
      <c r="AP2125" s="676" t="s">
        <v>1113</v>
      </c>
      <c r="AQ2125" s="676" t="s">
        <v>37</v>
      </c>
      <c r="AR2125" s="676"/>
      <c r="AS2125" s="523" t="s">
        <v>1077</v>
      </c>
      <c r="AT2125" s="523"/>
      <c r="AU2125" s="523"/>
      <c r="AV2125" s="674"/>
      <c r="AW2125" s="673">
        <f>U2125</f>
        <v>0</v>
      </c>
      <c r="AX2125" s="673" cm="1">
        <f t="array" ref="AX2125">SUM(MID(0&amp;AW2125,LARGE(INDEX(ISNUMBER(--MID(AW2125,ROW($1:$8),1))*ROW($1:$8),),ROW($1:$8))+1,1)*10^ROW($1:$8)/10)</f>
        <v>0</v>
      </c>
      <c r="AY2125" s="673" t="e">
        <f>VLOOKUP($AX2125,'Item Master Data'!$A:$F,3,FALSE)</f>
        <v>#N/A</v>
      </c>
      <c r="AZ2125" s="673" t="e">
        <f>VLOOKUP($AX2125,'Item Master Data'!$A:$F,6,FALSE)</f>
        <v>#N/A</v>
      </c>
      <c r="BA2125" s="673" t="e">
        <f>X2125/BB2125</f>
        <v>#N/A</v>
      </c>
      <c r="BB2125" s="673" t="e">
        <f>VLOOKUP(AX2125,'Item Master Data'!$A:$G,7,FALSE)</f>
        <v>#N/A</v>
      </c>
      <c r="BC2125" s="673"/>
      <c r="BD2125" s="673" t="e">
        <f>W2125-AZ2125</f>
        <v>#N/A</v>
      </c>
    </row>
    <row r="2126" spans="1:1259">
      <c r="A2126" s="697"/>
      <c r="B2126" s="558"/>
      <c r="C2126" s="558"/>
      <c r="D2126" s="676" t="s">
        <v>1067</v>
      </c>
      <c r="E2126" s="524" t="s">
        <v>1177</v>
      </c>
      <c r="F2126" s="676" t="s">
        <v>87</v>
      </c>
      <c r="G2126" s="676">
        <v>2022</v>
      </c>
      <c r="H2126" s="676">
        <v>7</v>
      </c>
      <c r="I2126" s="687"/>
      <c r="J2126" s="677"/>
      <c r="K2126" s="676" t="s">
        <v>1244</v>
      </c>
      <c r="L2126" s="677" t="s">
        <v>1237</v>
      </c>
      <c r="M2126" s="677">
        <v>44641</v>
      </c>
      <c r="N2126" s="677">
        <v>44753</v>
      </c>
      <c r="O2126" s="677"/>
      <c r="P2126" s="677"/>
      <c r="Q2126" s="677"/>
      <c r="R2126" s="677"/>
      <c r="S2126" s="676" t="s">
        <v>1071</v>
      </c>
      <c r="T2126" s="676">
        <v>72</v>
      </c>
      <c r="U2126" s="676">
        <v>49303155</v>
      </c>
      <c r="V2126" s="676" t="s">
        <v>1072</v>
      </c>
      <c r="W2126" s="678">
        <v>475</v>
      </c>
      <c r="X2126" s="551">
        <v>1914</v>
      </c>
      <c r="Y2126" s="693">
        <v>909150</v>
      </c>
      <c r="Z2126" s="680">
        <v>0.47</v>
      </c>
      <c r="AA2126" s="682">
        <f>Y2126*Z2126</f>
        <v>427300.5</v>
      </c>
      <c r="AB2126" s="521"/>
      <c r="AC2126" s="668">
        <v>0</v>
      </c>
      <c r="AD2126" s="676"/>
      <c r="AE2126" s="684"/>
      <c r="AF2126" s="695">
        <f>AA2126+AD2126+AE2126</f>
        <v>427300.5</v>
      </c>
      <c r="AG2126" s="676" t="s">
        <v>1073</v>
      </c>
      <c r="AH2126" s="641"/>
      <c r="AI2126" s="676">
        <v>60</v>
      </c>
      <c r="AJ2126" s="676" t="s">
        <v>1239</v>
      </c>
      <c r="AK2126" s="676" t="s">
        <v>1196</v>
      </c>
      <c r="AL2126" s="696">
        <v>6492</v>
      </c>
      <c r="AM2126" s="676" t="s">
        <v>52</v>
      </c>
      <c r="AN2126" s="676" t="s">
        <v>1089</v>
      </c>
      <c r="AO2126" s="676"/>
      <c r="AP2126" s="676" t="s">
        <v>92</v>
      </c>
      <c r="AQ2126" s="676" t="s">
        <v>37</v>
      </c>
      <c r="AR2126" s="676"/>
      <c r="AS2126" s="523" t="s">
        <v>1078</v>
      </c>
      <c r="AT2126" s="523"/>
      <c r="AU2126" s="523"/>
      <c r="AV2126" s="674"/>
      <c r="AW2126" s="673">
        <f>U2126</f>
        <v>49303155</v>
      </c>
      <c r="AX2126" s="673" cm="1">
        <f t="array" ref="AX2126">SUM(MID(0&amp;AW2126,LARGE(INDEX(ISNUMBER(--MID(AW2126,ROW($1:$8),1))*ROW($1:$8),),ROW($1:$8))+1,1)*10^ROW($1:$8)/10)</f>
        <v>49303155</v>
      </c>
      <c r="AY2126" s="673" t="str">
        <f>VLOOKUP($AX2126,'Item Master Data'!$A:$F,3,FALSE)</f>
        <v>Q.PEAK DUO XL G10 BFG</v>
      </c>
      <c r="AZ2126" s="673">
        <f>VLOOKUP($AX2126,'Item Master Data'!$A:$F,6,FALSE)</f>
        <v>475</v>
      </c>
      <c r="BA2126" s="673">
        <f>X2126/BB2126</f>
        <v>66</v>
      </c>
      <c r="BB2126" s="673">
        <f>VLOOKUP(AX2126,'Item Master Data'!$A:$G,7,FALSE)</f>
        <v>29</v>
      </c>
      <c r="BC2126" s="673"/>
      <c r="BD2126" s="673">
        <f>W2126-AZ2126</f>
        <v>0</v>
      </c>
    </row>
    <row r="2127" spans="1:1259">
      <c r="A2127" s="697"/>
      <c r="B2127" s="558"/>
      <c r="C2127" s="558"/>
      <c r="D2127" s="676" t="s">
        <v>1067</v>
      </c>
      <c r="E2127" s="524" t="s">
        <v>1276</v>
      </c>
      <c r="F2127" s="665"/>
      <c r="G2127" s="676">
        <v>2022</v>
      </c>
      <c r="H2127" s="676">
        <v>7</v>
      </c>
      <c r="I2127" s="687"/>
      <c r="J2127" s="677"/>
      <c r="K2127" s="676" t="s">
        <v>1279</v>
      </c>
      <c r="L2127" s="677" t="s">
        <v>1251</v>
      </c>
      <c r="M2127" s="677">
        <v>44502</v>
      </c>
      <c r="N2127" s="677">
        <v>44714</v>
      </c>
      <c r="O2127" s="677"/>
      <c r="P2127" s="677"/>
      <c r="Q2127" s="677"/>
      <c r="R2127" s="677"/>
      <c r="S2127" s="676" t="s">
        <v>1118</v>
      </c>
      <c r="T2127" s="676">
        <v>60</v>
      </c>
      <c r="U2127" s="676">
        <v>49401140</v>
      </c>
      <c r="V2127" s="676" t="s">
        <v>973</v>
      </c>
      <c r="W2127" s="678">
        <v>400</v>
      </c>
      <c r="X2127" s="551">
        <v>3072</v>
      </c>
      <c r="Y2127" s="693">
        <v>1228800</v>
      </c>
      <c r="Z2127" s="667">
        <v>0.52</v>
      </c>
      <c r="AA2127" s="682">
        <f>Y2127*Z2127</f>
        <v>638976</v>
      </c>
      <c r="AB2127" s="521"/>
      <c r="AC2127" s="683">
        <v>0</v>
      </c>
      <c r="AD2127" s="676"/>
      <c r="AE2127" s="684"/>
      <c r="AF2127" s="695">
        <f>AA2127+AD2127+AE2127</f>
        <v>638976</v>
      </c>
      <c r="AG2127" s="665" t="s">
        <v>1073</v>
      </c>
      <c r="AH2127" s="641">
        <v>0</v>
      </c>
      <c r="AI2127" s="676">
        <v>60</v>
      </c>
      <c r="AJ2127" s="676" t="s">
        <v>1252</v>
      </c>
      <c r="AK2127" s="676" t="s">
        <v>1253</v>
      </c>
      <c r="AL2127" s="696" t="s">
        <v>1254</v>
      </c>
      <c r="AM2127" s="665" t="s">
        <v>52</v>
      </c>
      <c r="AN2127" s="665" t="s">
        <v>1076</v>
      </c>
      <c r="AO2127" s="665"/>
      <c r="AP2127" s="676"/>
      <c r="AQ2127" s="676" t="s">
        <v>1090</v>
      </c>
      <c r="AR2127" s="676" t="s">
        <v>1257</v>
      </c>
      <c r="AS2127" s="523" t="s">
        <v>1157</v>
      </c>
      <c r="AT2127" s="523" t="s">
        <v>1078</v>
      </c>
      <c r="AU2127" s="523" t="s">
        <v>1078</v>
      </c>
      <c r="AV2127" s="674">
        <v>0.52</v>
      </c>
      <c r="AW2127" s="673">
        <f>U2127</f>
        <v>49401140</v>
      </c>
      <c r="AX2127" s="673" cm="1">
        <f t="array" ref="AX2127">SUM(MID(0&amp;AW2127,LARGE(INDEX(ISNUMBER(--MID(AW2127,ROW($1:$8),1))*ROW($1:$8),),ROW($1:$8))+1,1)*10^ROW($1:$8)/10)</f>
        <v>49401140</v>
      </c>
      <c r="AY2127" s="673" t="str">
        <f>VLOOKUP($AX2127,'Item Master Data'!$A:$F,3,FALSE)</f>
        <v>Q.PEAK DUO BLK ML G10.a+</v>
      </c>
      <c r="AZ2127" s="673">
        <f>VLOOKUP($AX2127,'Item Master Data'!$A:$F,6,FALSE)</f>
        <v>400</v>
      </c>
      <c r="BA2127" s="673">
        <f>X2127/BB2127</f>
        <v>96</v>
      </c>
      <c r="BB2127" s="673">
        <f>VLOOKUP(AX2127,'Item Master Data'!$A:$G,7,FALSE)</f>
        <v>32</v>
      </c>
      <c r="BC2127" s="673"/>
      <c r="BD2127" s="673">
        <f>W2127-AZ2127</f>
        <v>0</v>
      </c>
    </row>
    <row r="2128" spans="1:1259">
      <c r="A2128" s="697"/>
      <c r="B2128" s="558"/>
      <c r="C2128" s="558"/>
      <c r="D2128" s="676" t="s">
        <v>1067</v>
      </c>
      <c r="E2128" s="524"/>
      <c r="F2128" s="665"/>
      <c r="G2128" s="665">
        <v>2022</v>
      </c>
      <c r="H2128" s="676">
        <v>7</v>
      </c>
      <c r="I2128" s="687"/>
      <c r="J2128" s="666"/>
      <c r="K2128" s="676" t="s">
        <v>1269</v>
      </c>
      <c r="L2128" s="677" t="s">
        <v>1251</v>
      </c>
      <c r="M2128" s="677">
        <v>44504</v>
      </c>
      <c r="N2128" s="677">
        <v>44682</v>
      </c>
      <c r="O2128" s="677"/>
      <c r="P2128" s="666"/>
      <c r="Q2128" s="666"/>
      <c r="R2128" s="666"/>
      <c r="S2128" s="665" t="s">
        <v>1118</v>
      </c>
      <c r="T2128" s="665">
        <v>60</v>
      </c>
      <c r="U2128" s="665">
        <v>49201132</v>
      </c>
      <c r="V2128" s="665" t="s">
        <v>986</v>
      </c>
      <c r="W2128" s="678">
        <v>360</v>
      </c>
      <c r="X2128" s="551">
        <v>832</v>
      </c>
      <c r="Y2128" s="693">
        <v>299520</v>
      </c>
      <c r="Z2128" s="667">
        <v>0.53</v>
      </c>
      <c r="AA2128" s="682">
        <f>Y2128*Z2128</f>
        <v>158745.60000000001</v>
      </c>
      <c r="AB2128" s="521"/>
      <c r="AC2128" s="668">
        <v>0</v>
      </c>
      <c r="AD2128" s="676"/>
      <c r="AE2128" s="669"/>
      <c r="AF2128" s="695">
        <f>AA2128+AD2128+AE2128</f>
        <v>158745.60000000001</v>
      </c>
      <c r="AG2128" s="665" t="s">
        <v>1073</v>
      </c>
      <c r="AH2128" s="641">
        <v>0</v>
      </c>
      <c r="AI2128" s="676">
        <v>60</v>
      </c>
      <c r="AJ2128" s="665" t="s">
        <v>1252</v>
      </c>
      <c r="AK2128" s="676" t="s">
        <v>1253</v>
      </c>
      <c r="AL2128" s="696" t="s">
        <v>1254</v>
      </c>
      <c r="AM2128" s="665" t="s">
        <v>52</v>
      </c>
      <c r="AN2128" s="665" t="s">
        <v>1076</v>
      </c>
      <c r="AO2128" s="665"/>
      <c r="AP2128" s="676"/>
      <c r="AQ2128" s="676" t="s">
        <v>1090</v>
      </c>
      <c r="AR2128" s="676"/>
      <c r="AS2128" s="523" t="s">
        <v>1157</v>
      </c>
      <c r="AT2128" s="523" t="s">
        <v>1078</v>
      </c>
      <c r="AU2128" s="523" t="s">
        <v>1078</v>
      </c>
      <c r="AV2128" s="674"/>
      <c r="AW2128" s="673">
        <f>U2128</f>
        <v>49201132</v>
      </c>
      <c r="AX2128" s="673" cm="1">
        <f t="array" ref="AX2128">SUM(MID(0&amp;AW2128,LARGE(INDEX(ISNUMBER(--MID(AW2128,ROW($1:$8),1))*ROW($1:$8),),ROW($1:$8))+1,1)*10^ROW($1:$8)/10)</f>
        <v>49201132</v>
      </c>
      <c r="AY2128" s="673" t="str">
        <f>VLOOKUP($AX2128,'Item Master Data'!$A:$F,3,FALSE)</f>
        <v>Q.PEAK DUO BLK G10+</v>
      </c>
      <c r="AZ2128" s="673">
        <f>VLOOKUP($AX2128,'Item Master Data'!$A:$F,6,FALSE)</f>
        <v>360</v>
      </c>
      <c r="BA2128" s="673">
        <f>X2128/BB2128</f>
        <v>26</v>
      </c>
      <c r="BB2128" s="673">
        <f>VLOOKUP(AX2128,'Item Master Data'!$A:$G,7,FALSE)</f>
        <v>32</v>
      </c>
      <c r="BC2128" s="673"/>
      <c r="BD2128" s="673">
        <f>W2128-AZ2128</f>
        <v>0</v>
      </c>
    </row>
    <row r="2129" spans="1:56">
      <c r="A2129" s="697"/>
      <c r="B2129" s="558"/>
      <c r="C2129" s="558"/>
      <c r="D2129" s="676" t="s">
        <v>1067</v>
      </c>
      <c r="E2129" s="524"/>
      <c r="F2129" s="665"/>
      <c r="G2129" s="676">
        <v>2022</v>
      </c>
      <c r="H2129" s="676">
        <v>7</v>
      </c>
      <c r="I2129" s="687"/>
      <c r="J2129" s="677"/>
      <c r="K2129" s="676" t="s">
        <v>1278</v>
      </c>
      <c r="L2129" s="677" t="s">
        <v>1251</v>
      </c>
      <c r="M2129" s="677">
        <v>44504</v>
      </c>
      <c r="N2129" s="677">
        <v>44713</v>
      </c>
      <c r="O2129" s="677"/>
      <c r="P2129" s="677"/>
      <c r="Q2129" s="677"/>
      <c r="R2129" s="677"/>
      <c r="S2129" s="676" t="s">
        <v>1118</v>
      </c>
      <c r="T2129" s="676">
        <v>60</v>
      </c>
      <c r="U2129" s="676">
        <v>49201132</v>
      </c>
      <c r="V2129" s="676" t="s">
        <v>986</v>
      </c>
      <c r="W2129" s="678">
        <v>360</v>
      </c>
      <c r="X2129" s="551">
        <v>2496</v>
      </c>
      <c r="Y2129" s="693">
        <v>898560</v>
      </c>
      <c r="Z2129" s="667">
        <v>0.53</v>
      </c>
      <c r="AA2129" s="682">
        <f>Y2129*Z2129</f>
        <v>476236.80000000005</v>
      </c>
      <c r="AB2129" s="521"/>
      <c r="AC2129" s="668">
        <v>0</v>
      </c>
      <c r="AD2129" s="676"/>
      <c r="AE2129" s="669"/>
      <c r="AF2129" s="695">
        <f>AA2129+AD2129+AE2129</f>
        <v>476236.80000000005</v>
      </c>
      <c r="AG2129" s="665" t="s">
        <v>1073</v>
      </c>
      <c r="AH2129" s="641">
        <v>0</v>
      </c>
      <c r="AI2129" s="676">
        <v>60</v>
      </c>
      <c r="AJ2129" s="665" t="s">
        <v>1252</v>
      </c>
      <c r="AK2129" s="676" t="s">
        <v>1253</v>
      </c>
      <c r="AL2129" s="696" t="s">
        <v>1254</v>
      </c>
      <c r="AM2129" s="665" t="s">
        <v>52</v>
      </c>
      <c r="AN2129" s="665" t="s">
        <v>1076</v>
      </c>
      <c r="AO2129" s="665"/>
      <c r="AP2129" s="676"/>
      <c r="AQ2129" s="676" t="s">
        <v>1090</v>
      </c>
      <c r="AR2129" s="676"/>
      <c r="AS2129" s="523" t="s">
        <v>1157</v>
      </c>
      <c r="AT2129" s="523" t="s">
        <v>1078</v>
      </c>
      <c r="AU2129" s="523" t="s">
        <v>1078</v>
      </c>
      <c r="AV2129" s="674"/>
      <c r="AW2129" s="673">
        <f>U2129</f>
        <v>49201132</v>
      </c>
      <c r="AX2129" s="673" cm="1">
        <f t="array" ref="AX2129">SUM(MID(0&amp;AW2129,LARGE(INDEX(ISNUMBER(--MID(AW2129,ROW($1:$8),1))*ROW($1:$8),),ROW($1:$8))+1,1)*10^ROW($1:$8)/10)</f>
        <v>49201132</v>
      </c>
      <c r="AY2129" s="673" t="str">
        <f>VLOOKUP($AX2129,'Item Master Data'!$A:$F,3,FALSE)</f>
        <v>Q.PEAK DUO BLK G10+</v>
      </c>
      <c r="AZ2129" s="673">
        <f>VLOOKUP($AX2129,'Item Master Data'!$A:$F,6,FALSE)</f>
        <v>360</v>
      </c>
      <c r="BA2129" s="673">
        <f>X2129/BB2129</f>
        <v>78</v>
      </c>
      <c r="BB2129" s="673">
        <f>VLOOKUP(AX2129,'Item Master Data'!$A:$G,7,FALSE)</f>
        <v>32</v>
      </c>
      <c r="BC2129" s="673"/>
      <c r="BD2129" s="673">
        <f>W2129-AZ2129</f>
        <v>0</v>
      </c>
    </row>
    <row r="2130" spans="1:56">
      <c r="A2130" s="697"/>
      <c r="B2130" s="558"/>
      <c r="C2130" s="558"/>
      <c r="D2130" s="676" t="s">
        <v>1067</v>
      </c>
      <c r="E2130" s="524"/>
      <c r="F2130" s="665"/>
      <c r="G2130" s="676">
        <v>2022</v>
      </c>
      <c r="H2130" s="676">
        <v>7</v>
      </c>
      <c r="I2130" s="687"/>
      <c r="J2130" s="677"/>
      <c r="K2130" s="676" t="s">
        <v>1298</v>
      </c>
      <c r="L2130" s="677" t="s">
        <v>1283</v>
      </c>
      <c r="M2130" s="677">
        <v>44497</v>
      </c>
      <c r="N2130" s="677">
        <v>44562</v>
      </c>
      <c r="O2130" s="677" t="s">
        <v>1289</v>
      </c>
      <c r="P2130" s="677"/>
      <c r="Q2130" s="677"/>
      <c r="R2130" s="677"/>
      <c r="S2130" s="676" t="s">
        <v>1118</v>
      </c>
      <c r="T2130" s="676">
        <v>60</v>
      </c>
      <c r="U2130" s="676">
        <v>49401140</v>
      </c>
      <c r="V2130" s="676" t="s">
        <v>973</v>
      </c>
      <c r="W2130" s="678">
        <v>400</v>
      </c>
      <c r="X2130" s="551">
        <v>1536</v>
      </c>
      <c r="Y2130" s="693">
        <v>614400</v>
      </c>
      <c r="Z2130" s="667">
        <v>0.55000000000000004</v>
      </c>
      <c r="AA2130" s="682">
        <f>Y2130*Z2130</f>
        <v>337920</v>
      </c>
      <c r="AB2130" s="521"/>
      <c r="AC2130" s="668">
        <v>0</v>
      </c>
      <c r="AD2130" s="676"/>
      <c r="AE2130" s="669"/>
      <c r="AF2130" s="695">
        <f>AA2130+AD2130+AE2130</f>
        <v>337920</v>
      </c>
      <c r="AG2130" s="665" t="s">
        <v>1073</v>
      </c>
      <c r="AH2130" s="641"/>
      <c r="AI2130" s="676">
        <v>60</v>
      </c>
      <c r="AJ2130" s="665" t="s">
        <v>1284</v>
      </c>
      <c r="AK2130" s="676" t="s">
        <v>1285</v>
      </c>
      <c r="AL2130" s="696" t="s">
        <v>1286</v>
      </c>
      <c r="AM2130" s="665" t="s">
        <v>52</v>
      </c>
      <c r="AN2130" s="665" t="s">
        <v>1076</v>
      </c>
      <c r="AO2130" s="665"/>
      <c r="AP2130" s="676"/>
      <c r="AQ2130" s="676"/>
      <c r="AR2130" s="676"/>
      <c r="AS2130" s="523"/>
      <c r="AT2130" s="523"/>
      <c r="AU2130" s="523"/>
      <c r="AV2130" s="674"/>
      <c r="AW2130" s="673">
        <f>U2130</f>
        <v>49401140</v>
      </c>
      <c r="AX2130" s="673" cm="1">
        <f t="array" ref="AX2130">SUM(MID(0&amp;AW2130,LARGE(INDEX(ISNUMBER(--MID(AW2130,ROW($1:$8),1))*ROW($1:$8),),ROW($1:$8))+1,1)*10^ROW($1:$8)/10)</f>
        <v>49401140</v>
      </c>
      <c r="AY2130" s="673" t="str">
        <f>VLOOKUP($AX2130,'Item Master Data'!$A:$F,3,FALSE)</f>
        <v>Q.PEAK DUO BLK ML G10.a+</v>
      </c>
      <c r="AZ2130" s="673">
        <f>VLOOKUP($AX2130,'Item Master Data'!$A:$F,6,FALSE)</f>
        <v>400</v>
      </c>
      <c r="BA2130" s="673">
        <f>X2130/BB2130</f>
        <v>48</v>
      </c>
      <c r="BB2130" s="673">
        <f>VLOOKUP(AX2130,'Item Master Data'!$A:$G,7,FALSE)</f>
        <v>32</v>
      </c>
      <c r="BC2130" s="673"/>
      <c r="BD2130" s="673">
        <f>W2130-AZ2130</f>
        <v>0</v>
      </c>
    </row>
    <row r="2131" spans="1:56">
      <c r="A2131" s="697"/>
      <c r="B2131" s="697" t="s">
        <v>1217</v>
      </c>
      <c r="C2131" s="697" t="s">
        <v>1217</v>
      </c>
      <c r="D2131" s="676" t="s">
        <v>1067</v>
      </c>
      <c r="E2131" s="535" t="s">
        <v>1292</v>
      </c>
      <c r="F2131" s="665"/>
      <c r="G2131" s="676">
        <v>2022</v>
      </c>
      <c r="H2131" s="676">
        <v>7</v>
      </c>
      <c r="I2131" s="676"/>
      <c r="J2131" s="677"/>
      <c r="K2131" s="676" t="s">
        <v>1302</v>
      </c>
      <c r="L2131" s="676" t="s">
        <v>1283</v>
      </c>
      <c r="M2131" s="677">
        <v>44517</v>
      </c>
      <c r="N2131" s="677">
        <v>44713</v>
      </c>
      <c r="O2131" s="677"/>
      <c r="P2131" s="677"/>
      <c r="Q2131" s="677"/>
      <c r="R2131" s="677"/>
      <c r="S2131" s="676" t="s">
        <v>1118</v>
      </c>
      <c r="T2131" s="676">
        <v>60</v>
      </c>
      <c r="U2131" s="676">
        <v>49201132</v>
      </c>
      <c r="V2131" s="676" t="s">
        <v>986</v>
      </c>
      <c r="W2131" s="676">
        <v>360</v>
      </c>
      <c r="X2131" s="557">
        <v>1664</v>
      </c>
      <c r="Y2131" s="679">
        <v>599040</v>
      </c>
      <c r="Z2131" s="667">
        <v>0.53</v>
      </c>
      <c r="AA2131" s="682">
        <f>Y2131*Z2131</f>
        <v>317491.20000000001</v>
      </c>
      <c r="AB2131" s="521"/>
      <c r="AC2131" s="668">
        <v>0</v>
      </c>
      <c r="AD2131" s="676"/>
      <c r="AE2131" s="669"/>
      <c r="AF2131" s="695">
        <f>AA2131+AD2131+AE2131</f>
        <v>317491.20000000001</v>
      </c>
      <c r="AG2131" s="665" t="s">
        <v>1073</v>
      </c>
      <c r="AH2131" s="641"/>
      <c r="AI2131" s="676">
        <v>60</v>
      </c>
      <c r="AJ2131" s="665" t="s">
        <v>1284</v>
      </c>
      <c r="AK2131" s="676" t="s">
        <v>1285</v>
      </c>
      <c r="AL2131" s="696" t="s">
        <v>1286</v>
      </c>
      <c r="AM2131" s="665" t="s">
        <v>52</v>
      </c>
      <c r="AN2131" s="665" t="s">
        <v>1076</v>
      </c>
      <c r="AO2131" s="665"/>
      <c r="AP2131" s="676"/>
      <c r="AQ2131" s="676"/>
      <c r="AR2131" s="676" t="s">
        <v>1222</v>
      </c>
      <c r="AS2131" s="523"/>
      <c r="AT2131" s="523"/>
      <c r="AU2131" s="523"/>
      <c r="AV2131" s="674"/>
      <c r="AW2131" s="673">
        <f>U2131</f>
        <v>49201132</v>
      </c>
      <c r="AX2131" s="673" cm="1">
        <f t="array" ref="AX2131">SUM(MID(0&amp;AW2131,LARGE(INDEX(ISNUMBER(--MID(AW2131,ROW($1:$8),1))*ROW($1:$8),),ROW($1:$8))+1,1)*10^ROW($1:$8)/10)</f>
        <v>49201132</v>
      </c>
      <c r="AY2131" s="673" t="str">
        <f>VLOOKUP($AX2131,'Item Master Data'!$A:$F,3,FALSE)</f>
        <v>Q.PEAK DUO BLK G10+</v>
      </c>
      <c r="AZ2131" s="673">
        <f>VLOOKUP($AX2131,'Item Master Data'!$A:$F,6,FALSE)</f>
        <v>360</v>
      </c>
      <c r="BA2131" s="673">
        <f>X2131/BB2131</f>
        <v>52</v>
      </c>
      <c r="BB2131" s="673">
        <f>VLOOKUP(AX2131,'Item Master Data'!$A:$G,7,FALSE)</f>
        <v>32</v>
      </c>
      <c r="BC2131" s="673"/>
      <c r="BD2131" s="673">
        <f>W2131-AZ2131</f>
        <v>0</v>
      </c>
    </row>
    <row r="2132" spans="1:56">
      <c r="A2132" s="697"/>
      <c r="B2132" s="558" t="s">
        <v>1217</v>
      </c>
      <c r="C2132" s="558" t="s">
        <v>1217</v>
      </c>
      <c r="D2132" s="676" t="s">
        <v>1067</v>
      </c>
      <c r="E2132" s="524" t="s">
        <v>1280</v>
      </c>
      <c r="F2132" s="665"/>
      <c r="G2132" s="676">
        <v>2022</v>
      </c>
      <c r="H2132" s="676">
        <v>7</v>
      </c>
      <c r="I2132" s="687"/>
      <c r="J2132" s="677"/>
      <c r="K2132" s="676" t="s">
        <v>1300</v>
      </c>
      <c r="L2132" s="677" t="s">
        <v>1283</v>
      </c>
      <c r="M2132" s="677">
        <v>44517</v>
      </c>
      <c r="N2132" s="677">
        <v>44682</v>
      </c>
      <c r="O2132" s="677"/>
      <c r="P2132" s="677"/>
      <c r="Q2132" s="677"/>
      <c r="R2132" s="677"/>
      <c r="S2132" s="676" t="s">
        <v>1118</v>
      </c>
      <c r="T2132" s="676">
        <v>60</v>
      </c>
      <c r="U2132" s="676">
        <v>49401140</v>
      </c>
      <c r="V2132" s="676" t="s">
        <v>973</v>
      </c>
      <c r="W2132" s="678">
        <v>400</v>
      </c>
      <c r="X2132" s="551">
        <v>1088</v>
      </c>
      <c r="Y2132" s="693">
        <v>435200</v>
      </c>
      <c r="Z2132" s="667">
        <v>0.46500000000000002</v>
      </c>
      <c r="AA2132" s="682">
        <f>Y2132*Z2132</f>
        <v>202368</v>
      </c>
      <c r="AB2132" s="521"/>
      <c r="AC2132" s="668">
        <v>0</v>
      </c>
      <c r="AD2132" s="676"/>
      <c r="AE2132" s="669"/>
      <c r="AF2132" s="695">
        <f>AA2132+AD2132+AE2132</f>
        <v>202368</v>
      </c>
      <c r="AG2132" s="665" t="s">
        <v>1073</v>
      </c>
      <c r="AH2132" s="641"/>
      <c r="AI2132" s="676">
        <v>60</v>
      </c>
      <c r="AJ2132" s="665" t="s">
        <v>1284</v>
      </c>
      <c r="AK2132" s="676" t="s">
        <v>1285</v>
      </c>
      <c r="AL2132" s="696" t="s">
        <v>1286</v>
      </c>
      <c r="AM2132" s="665" t="s">
        <v>52</v>
      </c>
      <c r="AN2132" s="665" t="s">
        <v>1076</v>
      </c>
      <c r="AO2132" s="665"/>
      <c r="AP2132" s="676"/>
      <c r="AQ2132" s="676"/>
      <c r="AR2132" s="676" t="s">
        <v>1297</v>
      </c>
      <c r="AS2132" s="523"/>
      <c r="AT2132" s="523"/>
      <c r="AU2132" s="523"/>
      <c r="AV2132" s="674">
        <v>0.46500000000000002</v>
      </c>
      <c r="AW2132" s="673">
        <f>U2132</f>
        <v>49401140</v>
      </c>
      <c r="AX2132" s="673" cm="1">
        <f t="array" ref="AX2132">SUM(MID(0&amp;AW2132,LARGE(INDEX(ISNUMBER(--MID(AW2132,ROW($1:$8),1))*ROW($1:$8),),ROW($1:$8))+1,1)*10^ROW($1:$8)/10)</f>
        <v>49401140</v>
      </c>
      <c r="AY2132" s="673" t="str">
        <f>VLOOKUP($AX2132,'Item Master Data'!$A:$F,3,FALSE)</f>
        <v>Q.PEAK DUO BLK ML G10.a+</v>
      </c>
      <c r="AZ2132" s="673">
        <f>VLOOKUP($AX2132,'Item Master Data'!$A:$F,6,FALSE)</f>
        <v>400</v>
      </c>
      <c r="BA2132" s="673">
        <f>X2132/BB2132</f>
        <v>34</v>
      </c>
      <c r="BB2132" s="673">
        <f>VLOOKUP(AX2132,'Item Master Data'!$A:$G,7,FALSE)</f>
        <v>32</v>
      </c>
      <c r="BC2132" s="673"/>
      <c r="BD2132" s="673">
        <f>W2132-AZ2132</f>
        <v>0</v>
      </c>
    </row>
    <row r="2133" spans="1:56">
      <c r="A2133" s="697"/>
      <c r="B2133" s="558"/>
      <c r="C2133" s="558"/>
      <c r="D2133" s="676" t="s">
        <v>1067</v>
      </c>
      <c r="E2133" s="524"/>
      <c r="F2133" s="665"/>
      <c r="G2133" s="676">
        <v>2022</v>
      </c>
      <c r="H2133" s="676">
        <v>7</v>
      </c>
      <c r="I2133" s="687" t="s">
        <v>1089</v>
      </c>
      <c r="J2133" s="677"/>
      <c r="K2133" s="676" t="s">
        <v>1343</v>
      </c>
      <c r="L2133" s="677" t="s">
        <v>1323</v>
      </c>
      <c r="M2133" s="677">
        <v>44496</v>
      </c>
      <c r="N2133" s="677">
        <v>44695</v>
      </c>
      <c r="O2133" s="677"/>
      <c r="P2133" s="677"/>
      <c r="Q2133" s="677"/>
      <c r="R2133" s="677"/>
      <c r="S2133" s="676" t="s">
        <v>1118</v>
      </c>
      <c r="T2133" s="676">
        <v>60</v>
      </c>
      <c r="U2133" s="676" t="s">
        <v>1113</v>
      </c>
      <c r="V2133" s="676" t="s">
        <v>986</v>
      </c>
      <c r="W2133" s="678">
        <v>360</v>
      </c>
      <c r="X2133" s="551">
        <v>2496</v>
      </c>
      <c r="Y2133" s="693">
        <v>898560</v>
      </c>
      <c r="Z2133" s="667">
        <v>0.5</v>
      </c>
      <c r="AA2133" s="682">
        <f>Y2133*Z2133</f>
        <v>449280</v>
      </c>
      <c r="AB2133" s="521"/>
      <c r="AC2133" s="668">
        <v>0</v>
      </c>
      <c r="AD2133" s="676"/>
      <c r="AE2133" s="669"/>
      <c r="AF2133" s="695">
        <f>AA2133+AD2133+AE2133</f>
        <v>449280</v>
      </c>
      <c r="AG2133" s="665" t="s">
        <v>1073</v>
      </c>
      <c r="AH2133" s="641"/>
      <c r="AI2133" s="676">
        <v>60</v>
      </c>
      <c r="AJ2133" s="665" t="s">
        <v>1324</v>
      </c>
      <c r="AK2133" s="676" t="s">
        <v>1129</v>
      </c>
      <c r="AL2133" s="696" t="s">
        <v>1325</v>
      </c>
      <c r="AM2133" s="665" t="s">
        <v>52</v>
      </c>
      <c r="AN2133" s="665" t="s">
        <v>1076</v>
      </c>
      <c r="AO2133" s="665"/>
      <c r="AP2133" s="676"/>
      <c r="AQ2133" s="676" t="s">
        <v>37</v>
      </c>
      <c r="AR2133" s="676"/>
      <c r="AS2133" s="523" t="s">
        <v>1078</v>
      </c>
      <c r="AT2133" s="523"/>
      <c r="AU2133" s="523"/>
      <c r="AV2133" s="674"/>
      <c r="AW2133" s="673" t="str">
        <f>U2133</f>
        <v>TBD</v>
      </c>
      <c r="AX2133" s="673" cm="1">
        <f t="array" ref="AX2133">SUM(MID(0&amp;AW2133,LARGE(INDEX(ISNUMBER(--MID(AW2133,ROW($1:$8),1))*ROW($1:$8),),ROW($1:$8))+1,1)*10^ROW($1:$8)/10)</f>
        <v>0</v>
      </c>
      <c r="AY2133" s="673" t="e">
        <f>VLOOKUP($AX2133,'Item Master Data'!$A:$F,3,FALSE)</f>
        <v>#N/A</v>
      </c>
      <c r="AZ2133" s="673" t="e">
        <f>VLOOKUP($AX2133,'Item Master Data'!$A:$F,6,FALSE)</f>
        <v>#N/A</v>
      </c>
      <c r="BA2133" s="673" t="e">
        <f>X2133/BB2133</f>
        <v>#N/A</v>
      </c>
      <c r="BB2133" s="673" t="e">
        <f>VLOOKUP(AX2133,'Item Master Data'!$A:$G,7,FALSE)</f>
        <v>#N/A</v>
      </c>
      <c r="BC2133" s="673"/>
      <c r="BD2133" s="673" t="e">
        <f>W2133-AZ2133</f>
        <v>#N/A</v>
      </c>
    </row>
    <row r="2134" spans="1:56">
      <c r="A2134" s="697"/>
      <c r="B2134" s="558"/>
      <c r="C2134" s="558"/>
      <c r="D2134" s="676" t="s">
        <v>1067</v>
      </c>
      <c r="E2134" s="524"/>
      <c r="F2134" s="665"/>
      <c r="G2134" s="676">
        <v>2022</v>
      </c>
      <c r="H2134" s="676">
        <v>7</v>
      </c>
      <c r="I2134" s="687"/>
      <c r="J2134" s="677"/>
      <c r="K2134" s="676" t="s">
        <v>1339</v>
      </c>
      <c r="L2134" s="677" t="s">
        <v>1323</v>
      </c>
      <c r="M2134" s="677">
        <v>44502</v>
      </c>
      <c r="N2134" s="677">
        <v>44564</v>
      </c>
      <c r="O2134" s="677"/>
      <c r="P2134" s="677"/>
      <c r="Q2134" s="677"/>
      <c r="R2134" s="677"/>
      <c r="S2134" s="676" t="s">
        <v>1118</v>
      </c>
      <c r="T2134" s="676">
        <v>60</v>
      </c>
      <c r="U2134" s="676">
        <v>49401140</v>
      </c>
      <c r="V2134" s="676" t="s">
        <v>973</v>
      </c>
      <c r="W2134" s="678">
        <v>400</v>
      </c>
      <c r="X2134" s="551">
        <v>832</v>
      </c>
      <c r="Y2134" s="693">
        <v>332800</v>
      </c>
      <c r="Z2134" s="667">
        <v>0.55000000000000004</v>
      </c>
      <c r="AA2134" s="682">
        <f>Y2134*Z2134</f>
        <v>183040.00000000003</v>
      </c>
      <c r="AB2134" s="521"/>
      <c r="AC2134" s="668">
        <v>0</v>
      </c>
      <c r="AD2134" s="676"/>
      <c r="AE2134" s="669"/>
      <c r="AF2134" s="695">
        <f>AA2134+AD2134+AE2134</f>
        <v>183040.00000000003</v>
      </c>
      <c r="AG2134" s="665" t="s">
        <v>1073</v>
      </c>
      <c r="AH2134" s="641"/>
      <c r="AI2134" s="676">
        <v>60</v>
      </c>
      <c r="AJ2134" s="665" t="s">
        <v>1324</v>
      </c>
      <c r="AK2134" s="676" t="s">
        <v>1129</v>
      </c>
      <c r="AL2134" s="696">
        <v>55421</v>
      </c>
      <c r="AM2134" s="665" t="s">
        <v>52</v>
      </c>
      <c r="AN2134" s="665" t="s">
        <v>1076</v>
      </c>
      <c r="AO2134" s="665"/>
      <c r="AP2134" s="676"/>
      <c r="AQ2134" s="676"/>
      <c r="AR2134" s="676"/>
      <c r="AS2134" s="523"/>
      <c r="AT2134" s="523"/>
      <c r="AU2134" s="523"/>
      <c r="AV2134" s="674"/>
      <c r="AW2134" s="673">
        <f>U2134</f>
        <v>49401140</v>
      </c>
      <c r="AX2134" s="673" cm="1">
        <f t="array" ref="AX2134">SUM(MID(0&amp;AW2134,LARGE(INDEX(ISNUMBER(--MID(AW2134,ROW($1:$8),1))*ROW($1:$8),),ROW($1:$8))+1,1)*10^ROW($1:$8)/10)</f>
        <v>49401140</v>
      </c>
      <c r="AY2134" s="673" t="str">
        <f>VLOOKUP($AX2134,'Item Master Data'!$A:$F,3,FALSE)</f>
        <v>Q.PEAK DUO BLK ML G10.a+</v>
      </c>
      <c r="AZ2134" s="673">
        <f>VLOOKUP($AX2134,'Item Master Data'!$A:$F,6,FALSE)</f>
        <v>400</v>
      </c>
      <c r="BA2134" s="673">
        <f>X2134/BB2134</f>
        <v>26</v>
      </c>
      <c r="BB2134" s="673">
        <f>VLOOKUP(AX2134,'Item Master Data'!$A:$G,7,FALSE)</f>
        <v>32</v>
      </c>
      <c r="BC2134" s="673"/>
      <c r="BD2134" s="673">
        <f>W2134-AZ2134</f>
        <v>0</v>
      </c>
    </row>
    <row r="2135" spans="1:56">
      <c r="A2135" s="697"/>
      <c r="B2135" s="558"/>
      <c r="C2135" s="558"/>
      <c r="D2135" s="676" t="s">
        <v>1067</v>
      </c>
      <c r="E2135" s="524"/>
      <c r="F2135" s="665"/>
      <c r="G2135" s="676">
        <v>2022</v>
      </c>
      <c r="H2135" s="676">
        <v>7</v>
      </c>
      <c r="I2135" s="687"/>
      <c r="J2135" s="677"/>
      <c r="K2135" s="676" t="s">
        <v>1341</v>
      </c>
      <c r="L2135" s="677" t="s">
        <v>1323</v>
      </c>
      <c r="M2135" s="677">
        <v>44508</v>
      </c>
      <c r="N2135" s="677">
        <v>44682</v>
      </c>
      <c r="O2135" s="677"/>
      <c r="P2135" s="677"/>
      <c r="Q2135" s="677"/>
      <c r="R2135" s="677"/>
      <c r="S2135" s="676" t="s">
        <v>1118</v>
      </c>
      <c r="T2135" s="676">
        <v>60</v>
      </c>
      <c r="U2135" s="676">
        <v>49201132</v>
      </c>
      <c r="V2135" s="676" t="s">
        <v>986</v>
      </c>
      <c r="W2135" s="678">
        <v>360</v>
      </c>
      <c r="X2135" s="551">
        <v>9984</v>
      </c>
      <c r="Y2135" s="693">
        <v>3594240</v>
      </c>
      <c r="Z2135" s="667">
        <v>0.5</v>
      </c>
      <c r="AA2135" s="682">
        <f>Y2135*Z2135</f>
        <v>1797120</v>
      </c>
      <c r="AB2135" s="521"/>
      <c r="AC2135" s="668">
        <v>0</v>
      </c>
      <c r="AD2135" s="676"/>
      <c r="AE2135" s="669"/>
      <c r="AF2135" s="695">
        <f>AA2135+AD2135+AE2135</f>
        <v>1797120</v>
      </c>
      <c r="AG2135" s="665" t="s">
        <v>1073</v>
      </c>
      <c r="AH2135" s="641"/>
      <c r="AI2135" s="676">
        <v>60</v>
      </c>
      <c r="AJ2135" s="665" t="s">
        <v>1324</v>
      </c>
      <c r="AK2135" s="676" t="s">
        <v>1129</v>
      </c>
      <c r="AL2135" s="696" t="s">
        <v>1325</v>
      </c>
      <c r="AM2135" s="665" t="s">
        <v>52</v>
      </c>
      <c r="AN2135" s="665" t="s">
        <v>1076</v>
      </c>
      <c r="AO2135" s="665"/>
      <c r="AP2135" s="676"/>
      <c r="AQ2135" s="676" t="s">
        <v>37</v>
      </c>
      <c r="AR2135" s="676"/>
      <c r="AS2135" s="523" t="s">
        <v>1078</v>
      </c>
      <c r="AT2135" s="523"/>
      <c r="AU2135" s="523"/>
      <c r="AV2135" s="674"/>
      <c r="AW2135" s="673">
        <f>U2135</f>
        <v>49201132</v>
      </c>
      <c r="AX2135" s="673" cm="1">
        <f t="array" ref="AX2135">SUM(MID(0&amp;AW2135,LARGE(INDEX(ISNUMBER(--MID(AW2135,ROW($1:$8),1))*ROW($1:$8),),ROW($1:$8))+1,1)*10^ROW($1:$8)/10)</f>
        <v>49201132</v>
      </c>
      <c r="AY2135" s="673" t="str">
        <f>VLOOKUP($AX2135,'Item Master Data'!$A:$F,3,FALSE)</f>
        <v>Q.PEAK DUO BLK G10+</v>
      </c>
      <c r="AZ2135" s="673">
        <f>VLOOKUP($AX2135,'Item Master Data'!$A:$F,6,FALSE)</f>
        <v>360</v>
      </c>
      <c r="BA2135" s="673">
        <f>X2135/BB2135</f>
        <v>312</v>
      </c>
      <c r="BB2135" s="673">
        <f>VLOOKUP(AX2135,'Item Master Data'!$A:$G,7,FALSE)</f>
        <v>32</v>
      </c>
      <c r="BC2135" s="673"/>
      <c r="BD2135" s="673">
        <f>W2135-AZ2135</f>
        <v>0</v>
      </c>
    </row>
    <row r="2136" spans="1:56">
      <c r="A2136" s="697"/>
      <c r="B2136" s="558"/>
      <c r="C2136" s="558"/>
      <c r="D2136" s="676" t="s">
        <v>1067</v>
      </c>
      <c r="E2136" s="524"/>
      <c r="F2136" s="665"/>
      <c r="G2136" s="676">
        <v>2022</v>
      </c>
      <c r="H2136" s="676">
        <v>7</v>
      </c>
      <c r="I2136" s="687"/>
      <c r="J2136" s="677"/>
      <c r="K2136" s="676" t="s">
        <v>1341</v>
      </c>
      <c r="L2136" s="677" t="s">
        <v>1323</v>
      </c>
      <c r="M2136" s="677">
        <v>44508</v>
      </c>
      <c r="N2136" s="677">
        <v>44682</v>
      </c>
      <c r="O2136" s="677"/>
      <c r="P2136" s="677"/>
      <c r="Q2136" s="677"/>
      <c r="R2136" s="677"/>
      <c r="S2136" s="676" t="s">
        <v>1118</v>
      </c>
      <c r="T2136" s="676">
        <v>60</v>
      </c>
      <c r="U2136" s="676">
        <v>49401140</v>
      </c>
      <c r="V2136" s="676" t="s">
        <v>973</v>
      </c>
      <c r="W2136" s="678">
        <v>400</v>
      </c>
      <c r="X2136" s="551">
        <v>6656</v>
      </c>
      <c r="Y2136" s="693">
        <v>2662400</v>
      </c>
      <c r="Z2136" s="667">
        <v>0.52</v>
      </c>
      <c r="AA2136" s="682">
        <f>Y2136*Z2136</f>
        <v>1384448</v>
      </c>
      <c r="AB2136" s="521"/>
      <c r="AC2136" s="668">
        <v>0</v>
      </c>
      <c r="AD2136" s="676"/>
      <c r="AE2136" s="669"/>
      <c r="AF2136" s="695">
        <f>AA2136+AD2136+AE2136</f>
        <v>1384448</v>
      </c>
      <c r="AG2136" s="665" t="s">
        <v>1073</v>
      </c>
      <c r="AH2136" s="641"/>
      <c r="AI2136" s="676">
        <v>60</v>
      </c>
      <c r="AJ2136" s="665" t="s">
        <v>1324</v>
      </c>
      <c r="AK2136" s="676" t="s">
        <v>1129</v>
      </c>
      <c r="AL2136" s="696" t="s">
        <v>1325</v>
      </c>
      <c r="AM2136" s="665" t="s">
        <v>52</v>
      </c>
      <c r="AN2136" s="665" t="s">
        <v>1076</v>
      </c>
      <c r="AO2136" s="665"/>
      <c r="AP2136" s="676"/>
      <c r="AQ2136" s="676" t="s">
        <v>37</v>
      </c>
      <c r="AR2136" s="676"/>
      <c r="AS2136" s="523" t="s">
        <v>1078</v>
      </c>
      <c r="AT2136" s="523"/>
      <c r="AU2136" s="523"/>
      <c r="AV2136" s="674"/>
      <c r="AW2136" s="673">
        <f>U2136</f>
        <v>49401140</v>
      </c>
      <c r="AX2136" s="673" cm="1">
        <f t="array" ref="AX2136">SUM(MID(0&amp;AW2136,LARGE(INDEX(ISNUMBER(--MID(AW2136,ROW($1:$8),1))*ROW($1:$8),),ROW($1:$8))+1,1)*10^ROW($1:$8)/10)</f>
        <v>49401140</v>
      </c>
      <c r="AY2136" s="673" t="str">
        <f>VLOOKUP($AX2136,'Item Master Data'!$A:$F,3,FALSE)</f>
        <v>Q.PEAK DUO BLK ML G10.a+</v>
      </c>
      <c r="AZ2136" s="673">
        <f>VLOOKUP($AX2136,'Item Master Data'!$A:$F,6,FALSE)</f>
        <v>400</v>
      </c>
      <c r="BA2136" s="673">
        <f>X2136/BB2136</f>
        <v>208</v>
      </c>
      <c r="BB2136" s="673">
        <f>VLOOKUP(AX2136,'Item Master Data'!$A:$G,7,FALSE)</f>
        <v>32</v>
      </c>
      <c r="BC2136" s="673"/>
      <c r="BD2136" s="673">
        <f>W2136-AZ2136</f>
        <v>0</v>
      </c>
    </row>
    <row r="2137" spans="1:56">
      <c r="A2137" s="697"/>
      <c r="B2137" s="558"/>
      <c r="C2137" s="558"/>
      <c r="D2137" s="676" t="s">
        <v>1067</v>
      </c>
      <c r="E2137" s="524"/>
      <c r="F2137" s="665"/>
      <c r="G2137" s="676">
        <v>2022</v>
      </c>
      <c r="H2137" s="676">
        <v>7</v>
      </c>
      <c r="I2137" s="687"/>
      <c r="J2137" s="677"/>
      <c r="K2137" s="676" t="s">
        <v>1341</v>
      </c>
      <c r="L2137" s="677" t="s">
        <v>1323</v>
      </c>
      <c r="M2137" s="677">
        <v>44508</v>
      </c>
      <c r="N2137" s="677">
        <v>44713</v>
      </c>
      <c r="O2137" s="677"/>
      <c r="P2137" s="677"/>
      <c r="Q2137" s="677"/>
      <c r="R2137" s="677"/>
      <c r="S2137" s="676" t="s">
        <v>1118</v>
      </c>
      <c r="T2137" s="676">
        <v>60</v>
      </c>
      <c r="U2137" s="676">
        <v>49401140</v>
      </c>
      <c r="V2137" s="676" t="s">
        <v>973</v>
      </c>
      <c r="W2137" s="678">
        <v>400</v>
      </c>
      <c r="X2137" s="551">
        <v>9984</v>
      </c>
      <c r="Y2137" s="693">
        <v>3993600</v>
      </c>
      <c r="Z2137" s="667">
        <v>0.52</v>
      </c>
      <c r="AA2137" s="682">
        <f>Y2137*Z2137</f>
        <v>2076672</v>
      </c>
      <c r="AB2137" s="521"/>
      <c r="AC2137" s="668">
        <v>0</v>
      </c>
      <c r="AD2137" s="676"/>
      <c r="AE2137" s="669"/>
      <c r="AF2137" s="695">
        <f>AA2137+AD2137+AE2137</f>
        <v>2076672</v>
      </c>
      <c r="AG2137" s="665" t="s">
        <v>1073</v>
      </c>
      <c r="AH2137" s="641"/>
      <c r="AI2137" s="676">
        <v>60</v>
      </c>
      <c r="AJ2137" s="665" t="s">
        <v>1324</v>
      </c>
      <c r="AK2137" s="676" t="s">
        <v>1129</v>
      </c>
      <c r="AL2137" s="696" t="s">
        <v>1325</v>
      </c>
      <c r="AM2137" s="665" t="s">
        <v>52</v>
      </c>
      <c r="AN2137" s="665" t="s">
        <v>1076</v>
      </c>
      <c r="AO2137" s="665"/>
      <c r="AP2137" s="676"/>
      <c r="AQ2137" s="676" t="s">
        <v>37</v>
      </c>
      <c r="AR2137" s="676"/>
      <c r="AS2137" s="523" t="s">
        <v>1078</v>
      </c>
      <c r="AT2137" s="523"/>
      <c r="AU2137" s="523"/>
      <c r="AV2137" s="674"/>
      <c r="AW2137" s="673">
        <f>U2137</f>
        <v>49401140</v>
      </c>
      <c r="AX2137" s="673" cm="1">
        <f t="array" ref="AX2137">SUM(MID(0&amp;AW2137,LARGE(INDEX(ISNUMBER(--MID(AW2137,ROW($1:$8),1))*ROW($1:$8),),ROW($1:$8))+1,1)*10^ROW($1:$8)/10)</f>
        <v>49401140</v>
      </c>
      <c r="AY2137" s="673" t="str">
        <f>VLOOKUP($AX2137,'Item Master Data'!$A:$F,3,FALSE)</f>
        <v>Q.PEAK DUO BLK ML G10.a+</v>
      </c>
      <c r="AZ2137" s="673">
        <f>VLOOKUP($AX2137,'Item Master Data'!$A:$F,6,FALSE)</f>
        <v>400</v>
      </c>
      <c r="BA2137" s="673">
        <f>X2137/BB2137</f>
        <v>312</v>
      </c>
      <c r="BB2137" s="673">
        <f>VLOOKUP(AX2137,'Item Master Data'!$A:$G,7,FALSE)</f>
        <v>32</v>
      </c>
      <c r="BC2137" s="673"/>
      <c r="BD2137" s="673">
        <f>W2137-AZ2137</f>
        <v>0</v>
      </c>
    </row>
    <row r="2138" spans="1:56">
      <c r="A2138" s="697"/>
      <c r="B2138" s="558"/>
      <c r="C2138" s="558"/>
      <c r="D2138" s="676" t="s">
        <v>1067</v>
      </c>
      <c r="E2138" s="524"/>
      <c r="F2138" s="665"/>
      <c r="G2138" s="676">
        <v>2022</v>
      </c>
      <c r="H2138" s="676">
        <v>7</v>
      </c>
      <c r="I2138" s="687"/>
      <c r="J2138" s="677"/>
      <c r="K2138" s="676" t="s">
        <v>1341</v>
      </c>
      <c r="L2138" s="677" t="s">
        <v>1323</v>
      </c>
      <c r="M2138" s="677">
        <v>44508</v>
      </c>
      <c r="N2138" s="677">
        <v>44713</v>
      </c>
      <c r="O2138" s="677"/>
      <c r="P2138" s="677"/>
      <c r="Q2138" s="677"/>
      <c r="R2138" s="677"/>
      <c r="S2138" s="676" t="s">
        <v>1118</v>
      </c>
      <c r="T2138" s="676">
        <v>60</v>
      </c>
      <c r="U2138" s="676">
        <v>49201132</v>
      </c>
      <c r="V2138" s="676" t="s">
        <v>986</v>
      </c>
      <c r="W2138" s="678">
        <v>360</v>
      </c>
      <c r="X2138" s="551">
        <v>13312</v>
      </c>
      <c r="Y2138" s="693">
        <v>4792320</v>
      </c>
      <c r="Z2138" s="667">
        <v>0.5</v>
      </c>
      <c r="AA2138" s="682">
        <f>Y2138*Z2138</f>
        <v>2396160</v>
      </c>
      <c r="AB2138" s="521"/>
      <c r="AC2138" s="668">
        <v>0</v>
      </c>
      <c r="AD2138" s="676"/>
      <c r="AE2138" s="669"/>
      <c r="AF2138" s="695">
        <f>AA2138+AD2138+AE2138</f>
        <v>2396160</v>
      </c>
      <c r="AG2138" s="665" t="s">
        <v>1073</v>
      </c>
      <c r="AH2138" s="641"/>
      <c r="AI2138" s="676">
        <v>60</v>
      </c>
      <c r="AJ2138" s="665" t="s">
        <v>1324</v>
      </c>
      <c r="AK2138" s="676" t="s">
        <v>1129</v>
      </c>
      <c r="AL2138" s="696" t="s">
        <v>1325</v>
      </c>
      <c r="AM2138" s="665" t="s">
        <v>52</v>
      </c>
      <c r="AN2138" s="665" t="s">
        <v>1076</v>
      </c>
      <c r="AO2138" s="665"/>
      <c r="AP2138" s="676"/>
      <c r="AQ2138" s="676" t="s">
        <v>37</v>
      </c>
      <c r="AR2138" s="676"/>
      <c r="AS2138" s="523" t="s">
        <v>1078</v>
      </c>
      <c r="AT2138" s="523"/>
      <c r="AU2138" s="523"/>
      <c r="AV2138" s="674"/>
      <c r="AW2138" s="673">
        <f>U2138</f>
        <v>49201132</v>
      </c>
      <c r="AX2138" s="673" cm="1">
        <f t="array" ref="AX2138">SUM(MID(0&amp;AW2138,LARGE(INDEX(ISNUMBER(--MID(AW2138,ROW($1:$8),1))*ROW($1:$8),),ROW($1:$8))+1,1)*10^ROW($1:$8)/10)</f>
        <v>49201132</v>
      </c>
      <c r="AY2138" s="673" t="str">
        <f>VLOOKUP($AX2138,'Item Master Data'!$A:$F,3,FALSE)</f>
        <v>Q.PEAK DUO BLK G10+</v>
      </c>
      <c r="AZ2138" s="673">
        <f>VLOOKUP($AX2138,'Item Master Data'!$A:$F,6,FALSE)</f>
        <v>360</v>
      </c>
      <c r="BA2138" s="673">
        <f>X2138/BB2138</f>
        <v>416</v>
      </c>
      <c r="BB2138" s="673">
        <f>VLOOKUP(AX2138,'Item Master Data'!$A:$G,7,FALSE)</f>
        <v>32</v>
      </c>
      <c r="BC2138" s="673"/>
      <c r="BD2138" s="673">
        <f>W2138-AZ2138</f>
        <v>0</v>
      </c>
    </row>
    <row r="2139" spans="1:56">
      <c r="A2139" s="697"/>
      <c r="B2139" s="558"/>
      <c r="C2139" s="558"/>
      <c r="D2139" s="676" t="s">
        <v>1067</v>
      </c>
      <c r="E2139" s="524" t="s">
        <v>1177</v>
      </c>
      <c r="F2139" s="665"/>
      <c r="G2139" s="676">
        <v>2022</v>
      </c>
      <c r="H2139" s="676">
        <v>7</v>
      </c>
      <c r="I2139" s="687"/>
      <c r="J2139" s="677"/>
      <c r="K2139" s="676" t="s">
        <v>1350</v>
      </c>
      <c r="L2139" s="677" t="s">
        <v>1323</v>
      </c>
      <c r="M2139" s="677">
        <v>44509</v>
      </c>
      <c r="N2139" s="677">
        <v>44751</v>
      </c>
      <c r="O2139" s="677"/>
      <c r="P2139" s="677"/>
      <c r="Q2139" s="677"/>
      <c r="R2139" s="677"/>
      <c r="S2139" s="676" t="s">
        <v>1118</v>
      </c>
      <c r="T2139" s="676">
        <v>60</v>
      </c>
      <c r="U2139" s="676">
        <v>49401140</v>
      </c>
      <c r="V2139" s="676" t="s">
        <v>973</v>
      </c>
      <c r="W2139" s="678">
        <v>400</v>
      </c>
      <c r="X2139" s="551">
        <v>11264</v>
      </c>
      <c r="Y2139" s="693">
        <v>4505600</v>
      </c>
      <c r="Z2139" s="667">
        <v>0.52</v>
      </c>
      <c r="AA2139" s="682">
        <f>Y2139*Z2139</f>
        <v>2342912</v>
      </c>
      <c r="AB2139" s="521"/>
      <c r="AC2139" s="668">
        <v>0</v>
      </c>
      <c r="AD2139" s="676"/>
      <c r="AE2139" s="669"/>
      <c r="AF2139" s="695">
        <f>AA2139+AD2139+AE2139</f>
        <v>2342912</v>
      </c>
      <c r="AG2139" s="665" t="s">
        <v>1073</v>
      </c>
      <c r="AH2139" s="641"/>
      <c r="AI2139" s="676">
        <v>60</v>
      </c>
      <c r="AJ2139" s="665" t="s">
        <v>1324</v>
      </c>
      <c r="AK2139" s="676" t="s">
        <v>1129</v>
      </c>
      <c r="AL2139" s="696" t="s">
        <v>1325</v>
      </c>
      <c r="AM2139" s="665" t="s">
        <v>52</v>
      </c>
      <c r="AN2139" s="665" t="s">
        <v>1076</v>
      </c>
      <c r="AO2139" s="665"/>
      <c r="AP2139" s="676"/>
      <c r="AQ2139" s="676" t="s">
        <v>37</v>
      </c>
      <c r="AR2139" s="676"/>
      <c r="AS2139" s="523" t="s">
        <v>1078</v>
      </c>
      <c r="AT2139" s="523"/>
      <c r="AU2139" s="523"/>
      <c r="AV2139" s="674"/>
      <c r="AW2139" s="673">
        <f>U2139</f>
        <v>49401140</v>
      </c>
      <c r="AX2139" s="673" cm="1">
        <f t="array" ref="AX2139">SUM(MID(0&amp;AW2139,LARGE(INDEX(ISNUMBER(--MID(AW2139,ROW($1:$8),1))*ROW($1:$8),),ROW($1:$8))+1,1)*10^ROW($1:$8)/10)</f>
        <v>49401140</v>
      </c>
      <c r="AY2139" s="673" t="str">
        <f>VLOOKUP($AX2139,'Item Master Data'!$A:$F,3,FALSE)</f>
        <v>Q.PEAK DUO BLK ML G10.a+</v>
      </c>
      <c r="AZ2139" s="673">
        <f>VLOOKUP($AX2139,'Item Master Data'!$A:$F,6,FALSE)</f>
        <v>400</v>
      </c>
      <c r="BA2139" s="673">
        <f>X2139/BB2139</f>
        <v>352</v>
      </c>
      <c r="BB2139" s="673">
        <f>VLOOKUP(AX2139,'Item Master Data'!$A:$G,7,FALSE)</f>
        <v>32</v>
      </c>
      <c r="BC2139" s="673"/>
      <c r="BD2139" s="673">
        <f>W2139-AZ2139</f>
        <v>0</v>
      </c>
    </row>
    <row r="2140" spans="1:56">
      <c r="A2140" s="697"/>
      <c r="B2140" s="558"/>
      <c r="C2140" s="558"/>
      <c r="D2140" s="676" t="s">
        <v>1067</v>
      </c>
      <c r="E2140" s="524"/>
      <c r="F2140" s="665"/>
      <c r="G2140" s="676">
        <v>2022</v>
      </c>
      <c r="H2140" s="676">
        <v>7</v>
      </c>
      <c r="I2140" s="687"/>
      <c r="J2140" s="677"/>
      <c r="K2140" s="676" t="s">
        <v>1350</v>
      </c>
      <c r="L2140" s="677" t="s">
        <v>1323</v>
      </c>
      <c r="M2140" s="677">
        <v>44509</v>
      </c>
      <c r="N2140" s="677">
        <v>44751</v>
      </c>
      <c r="O2140" s="677"/>
      <c r="P2140" s="677"/>
      <c r="Q2140" s="677"/>
      <c r="R2140" s="677"/>
      <c r="S2140" s="676" t="s">
        <v>1118</v>
      </c>
      <c r="T2140" s="676">
        <v>60</v>
      </c>
      <c r="U2140" s="676">
        <v>49201132</v>
      </c>
      <c r="V2140" s="676" t="s">
        <v>986</v>
      </c>
      <c r="W2140" s="678">
        <v>360</v>
      </c>
      <c r="X2140" s="551">
        <v>11648</v>
      </c>
      <c r="Y2140" s="693">
        <v>4193280</v>
      </c>
      <c r="Z2140" s="667">
        <v>0.5</v>
      </c>
      <c r="AA2140" s="682">
        <f>Y2140*Z2140</f>
        <v>2096640</v>
      </c>
      <c r="AB2140" s="521"/>
      <c r="AC2140" s="668">
        <v>0</v>
      </c>
      <c r="AD2140" s="676"/>
      <c r="AE2140" s="669"/>
      <c r="AF2140" s="695">
        <f>AA2140+AD2140+AE2140</f>
        <v>2096640</v>
      </c>
      <c r="AG2140" s="665" t="s">
        <v>1073</v>
      </c>
      <c r="AH2140" s="641"/>
      <c r="AI2140" s="676">
        <v>60</v>
      </c>
      <c r="AJ2140" s="665" t="s">
        <v>1324</v>
      </c>
      <c r="AK2140" s="676" t="s">
        <v>1129</v>
      </c>
      <c r="AL2140" s="696" t="s">
        <v>1325</v>
      </c>
      <c r="AM2140" s="665" t="s">
        <v>52</v>
      </c>
      <c r="AN2140" s="665" t="s">
        <v>1076</v>
      </c>
      <c r="AO2140" s="665"/>
      <c r="AP2140" s="676"/>
      <c r="AQ2140" s="676" t="s">
        <v>37</v>
      </c>
      <c r="AR2140" s="676"/>
      <c r="AS2140" s="523" t="s">
        <v>1078</v>
      </c>
      <c r="AT2140" s="523"/>
      <c r="AU2140" s="523"/>
      <c r="AV2140" s="674"/>
      <c r="AW2140" s="673">
        <f>U2140</f>
        <v>49201132</v>
      </c>
      <c r="AX2140" s="673" cm="1">
        <f t="array" ref="AX2140">SUM(MID(0&amp;AW2140,LARGE(INDEX(ISNUMBER(--MID(AW2140,ROW($1:$8),1))*ROW($1:$8),),ROW($1:$8))+1,1)*10^ROW($1:$8)/10)</f>
        <v>49201132</v>
      </c>
      <c r="AY2140" s="673" t="str">
        <f>VLOOKUP($AX2140,'Item Master Data'!$A:$F,3,FALSE)</f>
        <v>Q.PEAK DUO BLK G10+</v>
      </c>
      <c r="AZ2140" s="673">
        <f>VLOOKUP($AX2140,'Item Master Data'!$A:$F,6,FALSE)</f>
        <v>360</v>
      </c>
      <c r="BA2140" s="673">
        <f>X2140/BB2140</f>
        <v>364</v>
      </c>
      <c r="BB2140" s="673">
        <f>VLOOKUP(AX2140,'Item Master Data'!$A:$G,7,FALSE)</f>
        <v>32</v>
      </c>
      <c r="BC2140" s="673"/>
      <c r="BD2140" s="673">
        <f>W2140-AZ2140</f>
        <v>0</v>
      </c>
    </row>
    <row r="2141" spans="1:56">
      <c r="A2141" s="697"/>
      <c r="B2141" s="558"/>
      <c r="C2141" s="558"/>
      <c r="D2141" s="676" t="s">
        <v>1067</v>
      </c>
      <c r="E2141" s="524" t="s">
        <v>1122</v>
      </c>
      <c r="F2141" s="676" t="s">
        <v>1389</v>
      </c>
      <c r="G2141" s="676">
        <v>2022</v>
      </c>
      <c r="H2141" s="676">
        <v>7</v>
      </c>
      <c r="I2141" s="687"/>
      <c r="J2141" s="677"/>
      <c r="K2141" s="676" t="s">
        <v>1433</v>
      </c>
      <c r="L2141" s="677" t="s">
        <v>1434</v>
      </c>
      <c r="M2141" s="677">
        <v>44504</v>
      </c>
      <c r="N2141" s="677">
        <v>44747</v>
      </c>
      <c r="O2141" s="677"/>
      <c r="P2141" s="677"/>
      <c r="Q2141" s="677"/>
      <c r="R2141" s="677"/>
      <c r="S2141" s="676" t="s">
        <v>1106</v>
      </c>
      <c r="T2141" s="676">
        <v>72</v>
      </c>
      <c r="U2141" s="676" t="s">
        <v>1113</v>
      </c>
      <c r="V2141" s="676" t="s">
        <v>1119</v>
      </c>
      <c r="W2141" s="678">
        <v>575</v>
      </c>
      <c r="X2141" s="551">
        <v>34771</v>
      </c>
      <c r="Y2141" s="693">
        <v>19993325</v>
      </c>
      <c r="Z2141" s="680">
        <v>0.4</v>
      </c>
      <c r="AA2141" s="682">
        <f>Y2141*Z2141</f>
        <v>7997330</v>
      </c>
      <c r="AB2141" s="521"/>
      <c r="AC2141" s="668">
        <v>0</v>
      </c>
      <c r="AD2141" s="676"/>
      <c r="AE2141" s="684"/>
      <c r="AF2141" s="695">
        <f>AA2141+AD2141+AE2141</f>
        <v>7997330</v>
      </c>
      <c r="AG2141" s="676" t="s">
        <v>47</v>
      </c>
      <c r="AH2141" s="641">
        <v>100</v>
      </c>
      <c r="AI2141" s="676">
        <v>0</v>
      </c>
      <c r="AJ2141" s="676" t="s">
        <v>1435</v>
      </c>
      <c r="AK2141" s="676" t="s">
        <v>1143</v>
      </c>
      <c r="AL2141" s="696">
        <v>13795</v>
      </c>
      <c r="AM2141" s="676" t="s">
        <v>52</v>
      </c>
      <c r="AN2141" s="676" t="s">
        <v>1113</v>
      </c>
      <c r="AO2141" s="676"/>
      <c r="AP2141" s="676" t="s">
        <v>38</v>
      </c>
      <c r="AQ2141" s="676" t="s">
        <v>1090</v>
      </c>
      <c r="AR2141" s="676"/>
      <c r="AS2141" s="523" t="s">
        <v>1173</v>
      </c>
      <c r="AT2141" s="523" t="s">
        <v>1091</v>
      </c>
      <c r="AU2141" s="523" t="s">
        <v>1078</v>
      </c>
      <c r="AV2141" s="674"/>
      <c r="AW2141" s="673" t="str">
        <f>U2141</f>
        <v>TBD</v>
      </c>
      <c r="AX2141" s="673" cm="1">
        <f t="array" ref="AX2141">SUM(MID(0&amp;AW2141,LARGE(INDEX(ISNUMBER(--MID(AW2141,ROW($1:$8),1))*ROW($1:$8),),ROW($1:$8))+1,1)*10^ROW($1:$8)/10)</f>
        <v>0</v>
      </c>
      <c r="AY2141" s="673" t="e">
        <f>VLOOKUP($AX2141,'Item Master Data'!$A:$F,3,FALSE)</f>
        <v>#N/A</v>
      </c>
      <c r="AZ2141" s="673" t="e">
        <f>VLOOKUP($AX2141,'Item Master Data'!$A:$F,6,FALSE)</f>
        <v>#N/A</v>
      </c>
      <c r="BA2141" s="673" t="e">
        <f>X2141/BB2141</f>
        <v>#N/A</v>
      </c>
      <c r="BB2141" s="673" t="e">
        <f>VLOOKUP(AX2141,'Item Master Data'!$A:$G,7,FALSE)</f>
        <v>#N/A</v>
      </c>
      <c r="BC2141" s="673"/>
      <c r="BD2141" s="673" t="e">
        <f>W2141-AZ2141</f>
        <v>#N/A</v>
      </c>
    </row>
    <row r="2142" spans="1:56">
      <c r="A2142" s="697"/>
      <c r="B2142" s="558"/>
      <c r="C2142" s="558"/>
      <c r="D2142" s="676" t="s">
        <v>1067</v>
      </c>
      <c r="E2142" s="524" t="s">
        <v>1436</v>
      </c>
      <c r="F2142" s="665" t="s">
        <v>1389</v>
      </c>
      <c r="G2142" s="676">
        <v>2022</v>
      </c>
      <c r="H2142" s="676">
        <v>7</v>
      </c>
      <c r="I2142" s="687"/>
      <c r="J2142" s="677"/>
      <c r="K2142" s="676" t="s">
        <v>1433</v>
      </c>
      <c r="L2142" s="677" t="s">
        <v>1434</v>
      </c>
      <c r="M2142" s="677">
        <v>44504</v>
      </c>
      <c r="N2142" s="677">
        <v>44778</v>
      </c>
      <c r="O2142" s="677"/>
      <c r="P2142" s="677"/>
      <c r="Q2142" s="677"/>
      <c r="R2142" s="677"/>
      <c r="S2142" s="676" t="s">
        <v>1106</v>
      </c>
      <c r="T2142" s="676">
        <v>72</v>
      </c>
      <c r="U2142" s="676" t="s">
        <v>1113</v>
      </c>
      <c r="V2142" s="676" t="s">
        <v>1119</v>
      </c>
      <c r="W2142" s="678">
        <v>575</v>
      </c>
      <c r="X2142" s="551">
        <v>34771</v>
      </c>
      <c r="Y2142" s="693">
        <v>19993325</v>
      </c>
      <c r="Z2142" s="667">
        <v>0.4</v>
      </c>
      <c r="AA2142" s="682">
        <f>Y2142*Z2142</f>
        <v>7997330</v>
      </c>
      <c r="AB2142" s="521"/>
      <c r="AC2142" s="683">
        <v>0</v>
      </c>
      <c r="AD2142" s="676"/>
      <c r="AE2142" s="684"/>
      <c r="AF2142" s="695">
        <f>AA2142+AD2142+AE2142</f>
        <v>7997330</v>
      </c>
      <c r="AG2142" s="676" t="s">
        <v>47</v>
      </c>
      <c r="AH2142" s="641">
        <v>100</v>
      </c>
      <c r="AI2142" s="676">
        <v>0</v>
      </c>
      <c r="AJ2142" s="676" t="s">
        <v>1435</v>
      </c>
      <c r="AK2142" s="676" t="s">
        <v>1143</v>
      </c>
      <c r="AL2142" s="696">
        <v>13795</v>
      </c>
      <c r="AM2142" s="676" t="s">
        <v>52</v>
      </c>
      <c r="AN2142" s="676" t="s">
        <v>1113</v>
      </c>
      <c r="AO2142" s="665"/>
      <c r="AP2142" s="676" t="s">
        <v>38</v>
      </c>
      <c r="AQ2142" s="676" t="s">
        <v>1090</v>
      </c>
      <c r="AR2142" s="676"/>
      <c r="AS2142" s="523" t="s">
        <v>1173</v>
      </c>
      <c r="AT2142" s="523" t="s">
        <v>1091</v>
      </c>
      <c r="AU2142" s="523" t="s">
        <v>1078</v>
      </c>
      <c r="AV2142" s="674"/>
      <c r="AW2142" s="673" t="str">
        <f>U2142</f>
        <v>TBD</v>
      </c>
      <c r="AX2142" s="673" cm="1">
        <f t="array" ref="AX2142">SUM(MID(0&amp;AW2142,LARGE(INDEX(ISNUMBER(--MID(AW2142,ROW($1:$8),1))*ROW($1:$8),),ROW($1:$8))+1,1)*10^ROW($1:$8)/10)</f>
        <v>0</v>
      </c>
      <c r="AY2142" s="673" t="e">
        <f>VLOOKUP($AX2142,'Item Master Data'!$A:$F,3,FALSE)</f>
        <v>#N/A</v>
      </c>
      <c r="AZ2142" s="673" t="e">
        <f>VLOOKUP($AX2142,'Item Master Data'!$A:$F,6,FALSE)</f>
        <v>#N/A</v>
      </c>
      <c r="BA2142" s="673" t="e">
        <f>X2142/BB2142</f>
        <v>#N/A</v>
      </c>
      <c r="BB2142" s="673" t="e">
        <f>VLOOKUP(AX2142,'Item Master Data'!$A:$G,7,FALSE)</f>
        <v>#N/A</v>
      </c>
      <c r="BC2142" s="673"/>
      <c r="BD2142" s="673" t="e">
        <f>W2142-AZ2142</f>
        <v>#N/A</v>
      </c>
    </row>
    <row r="2143" spans="1:56">
      <c r="A2143" s="697"/>
      <c r="B2143" s="558"/>
      <c r="C2143" s="558"/>
      <c r="D2143" s="676" t="s">
        <v>1067</v>
      </c>
      <c r="E2143" s="524" t="s">
        <v>1436</v>
      </c>
      <c r="F2143" s="665" t="s">
        <v>1389</v>
      </c>
      <c r="G2143" s="676">
        <v>2022</v>
      </c>
      <c r="H2143" s="665">
        <v>7</v>
      </c>
      <c r="I2143" s="687"/>
      <c r="J2143" s="666"/>
      <c r="K2143" s="676" t="s">
        <v>1433</v>
      </c>
      <c r="L2143" s="677" t="s">
        <v>1434</v>
      </c>
      <c r="M2143" s="677">
        <v>44504</v>
      </c>
      <c r="N2143" s="677">
        <v>44809</v>
      </c>
      <c r="O2143" s="677"/>
      <c r="P2143" s="666"/>
      <c r="Q2143" s="666"/>
      <c r="R2143" s="666"/>
      <c r="S2143" s="665" t="s">
        <v>1106</v>
      </c>
      <c r="T2143" s="665">
        <v>72</v>
      </c>
      <c r="U2143" s="665" t="s">
        <v>1113</v>
      </c>
      <c r="V2143" s="665" t="s">
        <v>1119</v>
      </c>
      <c r="W2143" s="678">
        <v>575</v>
      </c>
      <c r="X2143" s="551">
        <v>26100</v>
      </c>
      <c r="Y2143" s="693">
        <v>15007500</v>
      </c>
      <c r="Z2143" s="667">
        <v>0.4</v>
      </c>
      <c r="AA2143" s="682">
        <f>Y2143*Z2143</f>
        <v>6003000</v>
      </c>
      <c r="AB2143" s="521"/>
      <c r="AC2143" s="668">
        <v>0</v>
      </c>
      <c r="AD2143" s="676"/>
      <c r="AE2143" s="669"/>
      <c r="AF2143" s="695">
        <f>AA2143+AD2143+AE2143</f>
        <v>6003000</v>
      </c>
      <c r="AG2143" s="676" t="s">
        <v>47</v>
      </c>
      <c r="AH2143" s="641">
        <v>100</v>
      </c>
      <c r="AI2143" s="676">
        <v>0</v>
      </c>
      <c r="AJ2143" s="676" t="s">
        <v>1435</v>
      </c>
      <c r="AK2143" s="676" t="s">
        <v>1143</v>
      </c>
      <c r="AL2143" s="696">
        <v>13795</v>
      </c>
      <c r="AM2143" s="676" t="s">
        <v>52</v>
      </c>
      <c r="AN2143" s="676" t="s">
        <v>1113</v>
      </c>
      <c r="AO2143" s="665"/>
      <c r="AP2143" s="676" t="s">
        <v>38</v>
      </c>
      <c r="AQ2143" s="676" t="s">
        <v>1090</v>
      </c>
      <c r="AR2143" s="676"/>
      <c r="AS2143" s="523" t="s">
        <v>1173</v>
      </c>
      <c r="AT2143" s="523" t="s">
        <v>1091</v>
      </c>
      <c r="AU2143" s="523" t="s">
        <v>1078</v>
      </c>
      <c r="AV2143" s="674"/>
      <c r="AW2143" s="673" t="str">
        <f>U2143</f>
        <v>TBD</v>
      </c>
      <c r="AX2143" s="673" cm="1">
        <f t="array" ref="AX2143">SUM(MID(0&amp;AW2143,LARGE(INDEX(ISNUMBER(--MID(AW2143,ROW($1:$8),1))*ROW($1:$8),),ROW($1:$8))+1,1)*10^ROW($1:$8)/10)</f>
        <v>0</v>
      </c>
      <c r="AY2143" s="673" t="e">
        <f>VLOOKUP($AX2143,'Item Master Data'!$A:$F,3,FALSE)</f>
        <v>#N/A</v>
      </c>
      <c r="AZ2143" s="673" t="e">
        <f>VLOOKUP($AX2143,'Item Master Data'!$A:$F,6,FALSE)</f>
        <v>#N/A</v>
      </c>
      <c r="BA2143" s="673" t="e">
        <f>X2143/BB2143</f>
        <v>#N/A</v>
      </c>
      <c r="BB2143" s="673" t="e">
        <f>VLOOKUP(AX2143,'Item Master Data'!$A:$G,7,FALSE)</f>
        <v>#N/A</v>
      </c>
      <c r="BC2143" s="673"/>
      <c r="BD2143" s="673" t="e">
        <f>W2143-AZ2143</f>
        <v>#N/A</v>
      </c>
    </row>
    <row r="2144" spans="1:56">
      <c r="A2144" s="697"/>
      <c r="B2144" s="558"/>
      <c r="C2144" s="558"/>
      <c r="D2144" s="676" t="s">
        <v>1067</v>
      </c>
      <c r="E2144" s="524"/>
      <c r="F2144" s="665" t="s">
        <v>1389</v>
      </c>
      <c r="G2144" s="676">
        <v>2022</v>
      </c>
      <c r="H2144" s="676">
        <v>7</v>
      </c>
      <c r="I2144" s="687">
        <v>2005185</v>
      </c>
      <c r="J2144" s="677"/>
      <c r="K2144" s="676" t="s">
        <v>1448</v>
      </c>
      <c r="L2144" s="677" t="s">
        <v>1434</v>
      </c>
      <c r="M2144" s="677">
        <v>44628</v>
      </c>
      <c r="N2144" s="677">
        <v>44746</v>
      </c>
      <c r="O2144" s="677"/>
      <c r="P2144" s="677"/>
      <c r="Q2144" s="677"/>
      <c r="R2144" s="677"/>
      <c r="S2144" s="676" t="s">
        <v>1106</v>
      </c>
      <c r="T2144" s="676">
        <v>72</v>
      </c>
      <c r="U2144" s="676" t="s">
        <v>1438</v>
      </c>
      <c r="V2144" s="676" t="s">
        <v>1119</v>
      </c>
      <c r="W2144" s="678">
        <v>575</v>
      </c>
      <c r="X2144" s="551">
        <v>9309</v>
      </c>
      <c r="Y2144" s="693">
        <v>5352675</v>
      </c>
      <c r="Z2144" s="667">
        <v>0.4</v>
      </c>
      <c r="AA2144" s="682">
        <f>Y2144*Z2144</f>
        <v>2141070</v>
      </c>
      <c r="AB2144" s="521"/>
      <c r="AC2144" s="668">
        <v>0</v>
      </c>
      <c r="AD2144" s="676"/>
      <c r="AE2144" s="669"/>
      <c r="AF2144" s="695">
        <f>AA2144+AD2144+AE2144</f>
        <v>2141070</v>
      </c>
      <c r="AG2144" s="676" t="s">
        <v>47</v>
      </c>
      <c r="AH2144" s="641">
        <v>100</v>
      </c>
      <c r="AI2144" s="676">
        <v>0</v>
      </c>
      <c r="AJ2144" s="676" t="s">
        <v>1449</v>
      </c>
      <c r="AK2144" s="676" t="s">
        <v>1143</v>
      </c>
      <c r="AL2144" s="696">
        <v>13862</v>
      </c>
      <c r="AM2144" s="676" t="s">
        <v>52</v>
      </c>
      <c r="AN2144" s="676" t="s">
        <v>1089</v>
      </c>
      <c r="AO2144" s="665"/>
      <c r="AP2144" s="676" t="s">
        <v>38</v>
      </c>
      <c r="AQ2144" s="676" t="s">
        <v>1090</v>
      </c>
      <c r="AR2144" s="676"/>
      <c r="AS2144" s="523" t="s">
        <v>1173</v>
      </c>
      <c r="AT2144" s="523" t="s">
        <v>1091</v>
      </c>
      <c r="AU2144" s="523" t="s">
        <v>1078</v>
      </c>
      <c r="AV2144" s="674"/>
      <c r="AW2144" s="673" t="str">
        <f>U2144</f>
        <v>30391491C</v>
      </c>
      <c r="AX2144" s="673" cm="1">
        <f t="array" ref="AX2144">SUM(MID(0&amp;AW2144,LARGE(INDEX(ISNUMBER(--MID(AW2144,ROW($1:$8),1))*ROW($1:$8),),ROW($1:$8))+1,1)*10^ROW($1:$8)/10)</f>
        <v>30391491</v>
      </c>
      <c r="AY2144" s="673" t="e">
        <f>VLOOKUP($AX2144,'Item Master Data'!$A:$F,3,FALSE)</f>
        <v>#N/A</v>
      </c>
      <c r="AZ2144" s="673" t="e">
        <f>VLOOKUP($AX2144,'Item Master Data'!$A:$F,6,FALSE)</f>
        <v>#N/A</v>
      </c>
      <c r="BA2144" s="673" t="e">
        <f>X2144/BB2144</f>
        <v>#N/A</v>
      </c>
      <c r="BB2144" s="673" t="e">
        <f>VLOOKUP(AX2144,'Item Master Data'!$A:$G,7,FALSE)</f>
        <v>#N/A</v>
      </c>
      <c r="BC2144" s="673"/>
      <c r="BD2144" s="673" t="e">
        <f>W2144-AZ2144</f>
        <v>#N/A</v>
      </c>
    </row>
    <row r="2145" spans="1:1259">
      <c r="A2145" s="697"/>
      <c r="B2145" s="558"/>
      <c r="C2145" s="558"/>
      <c r="D2145" s="676" t="s">
        <v>1067</v>
      </c>
      <c r="E2145" s="524" t="s">
        <v>1500</v>
      </c>
      <c r="F2145" s="665" t="s">
        <v>1080</v>
      </c>
      <c r="G2145" s="676">
        <v>2022</v>
      </c>
      <c r="H2145" s="676">
        <v>7</v>
      </c>
      <c r="I2145" s="687" t="s">
        <v>1095</v>
      </c>
      <c r="J2145" s="677"/>
      <c r="K2145" s="676" t="s">
        <v>1505</v>
      </c>
      <c r="L2145" s="677" t="s">
        <v>1494</v>
      </c>
      <c r="M2145" s="677">
        <v>44532</v>
      </c>
      <c r="N2145" s="677">
        <v>44835</v>
      </c>
      <c r="O2145" s="677"/>
      <c r="P2145" s="677"/>
      <c r="Q2145" s="677"/>
      <c r="R2145" s="677"/>
      <c r="S2145" s="676" t="s">
        <v>1118</v>
      </c>
      <c r="T2145" s="676">
        <v>72</v>
      </c>
      <c r="U2145" s="676" t="s">
        <v>1161</v>
      </c>
      <c r="V2145" s="676" t="s">
        <v>1235</v>
      </c>
      <c r="W2145" s="678">
        <v>480</v>
      </c>
      <c r="X2145" s="551">
        <v>27347</v>
      </c>
      <c r="Y2145" s="693">
        <v>13126560</v>
      </c>
      <c r="Z2145" s="667">
        <v>0.44500000000000001</v>
      </c>
      <c r="AA2145" s="682">
        <f>Y2145*Z2145</f>
        <v>5841319.2000000002</v>
      </c>
      <c r="AB2145" s="521"/>
      <c r="AC2145" s="668">
        <v>0</v>
      </c>
      <c r="AD2145" s="676"/>
      <c r="AE2145" s="669"/>
      <c r="AF2145" s="695">
        <f>AA2145+AD2145+AE2145</f>
        <v>5841319.2000000002</v>
      </c>
      <c r="AG2145" s="676" t="s">
        <v>47</v>
      </c>
      <c r="AH2145" s="641">
        <v>10</v>
      </c>
      <c r="AI2145" s="676">
        <v>30</v>
      </c>
      <c r="AJ2145" s="676" t="s">
        <v>1387</v>
      </c>
      <c r="AK2145" s="676" t="s">
        <v>1253</v>
      </c>
      <c r="AL2145" s="696">
        <v>47374</v>
      </c>
      <c r="AM2145" s="676" t="s">
        <v>52</v>
      </c>
      <c r="AN2145" s="676" t="s">
        <v>1089</v>
      </c>
      <c r="AO2145" s="665"/>
      <c r="AP2145" s="676" t="s">
        <v>38</v>
      </c>
      <c r="AQ2145" s="676" t="s">
        <v>1090</v>
      </c>
      <c r="AR2145" s="676"/>
      <c r="AS2145" s="523" t="s">
        <v>1157</v>
      </c>
      <c r="AT2145" s="523" t="s">
        <v>1078</v>
      </c>
      <c r="AU2145" s="523" t="s">
        <v>1078</v>
      </c>
      <c r="AV2145" s="674"/>
      <c r="AW2145" s="673" t="str">
        <f>U2145</f>
        <v>12005832C</v>
      </c>
      <c r="AX2145" s="673" cm="1">
        <f t="array" ref="AX2145">SUM(MID(0&amp;AW2145,LARGE(INDEX(ISNUMBER(--MID(AW2145,ROW($1:$8),1))*ROW($1:$8),),ROW($1:$8))+1,1)*10^ROW($1:$8)/10)</f>
        <v>12005832</v>
      </c>
      <c r="AY2145" s="673" t="str">
        <f>VLOOKUP($AX2145,'Item Master Data'!$A:$F,3,FALSE)</f>
        <v>Q.PEAK DUO XL G10 BFG</v>
      </c>
      <c r="AZ2145" s="673">
        <f>VLOOKUP($AX2145,'Item Master Data'!$A:$F,6,FALSE)</f>
        <v>480</v>
      </c>
      <c r="BA2145" s="673" t="e">
        <f>X2145/BB2145</f>
        <v>#VALUE!</v>
      </c>
      <c r="BB2145" s="673" t="str">
        <f>VLOOKUP(AX2145,'Item Master Data'!$A:$G,7,FALSE)</f>
        <v> 30</v>
      </c>
      <c r="BC2145" s="673"/>
      <c r="BD2145" s="673">
        <f>W2145-AZ2145</f>
        <v>0</v>
      </c>
    </row>
    <row r="2146" spans="1:1259">
      <c r="A2146" s="697"/>
      <c r="B2146" s="558"/>
      <c r="C2146" s="558"/>
      <c r="D2146" s="676" t="s">
        <v>1067</v>
      </c>
      <c r="E2146" s="524" t="s">
        <v>1101</v>
      </c>
      <c r="F2146" s="665" t="s">
        <v>1080</v>
      </c>
      <c r="G2146" s="676">
        <v>2022</v>
      </c>
      <c r="H2146" s="676">
        <v>7</v>
      </c>
      <c r="I2146" s="687"/>
      <c r="J2146" s="677"/>
      <c r="K2146" s="676" t="s">
        <v>1693</v>
      </c>
      <c r="L2146" s="677" t="s">
        <v>1694</v>
      </c>
      <c r="M2146" s="677">
        <v>44657</v>
      </c>
      <c r="N2146" s="677">
        <v>44743</v>
      </c>
      <c r="O2146" s="677"/>
      <c r="P2146" s="677"/>
      <c r="Q2146" s="677"/>
      <c r="R2146" s="677"/>
      <c r="S2146" s="676" t="s">
        <v>1401</v>
      </c>
      <c r="T2146" s="676">
        <v>72</v>
      </c>
      <c r="U2146" s="676"/>
      <c r="V2146" s="676" t="s">
        <v>1072</v>
      </c>
      <c r="W2146" s="678">
        <v>480</v>
      </c>
      <c r="X2146" s="551">
        <v>3132</v>
      </c>
      <c r="Y2146" s="679">
        <v>1503360</v>
      </c>
      <c r="Z2146" s="667">
        <v>0.5</v>
      </c>
      <c r="AA2146" s="682">
        <f>Y2146*Z2146</f>
        <v>751680</v>
      </c>
      <c r="AB2146" s="521"/>
      <c r="AC2146" s="668">
        <v>0</v>
      </c>
      <c r="AD2146" s="676"/>
      <c r="AE2146" s="669"/>
      <c r="AF2146" s="695">
        <f>AA2146+AD2146+AE2146</f>
        <v>751680</v>
      </c>
      <c r="AG2146" s="676" t="s">
        <v>47</v>
      </c>
      <c r="AH2146" s="641">
        <v>10</v>
      </c>
      <c r="AI2146" s="676">
        <v>30</v>
      </c>
      <c r="AJ2146" s="676" t="s">
        <v>1695</v>
      </c>
      <c r="AK2146" s="676" t="s">
        <v>1100</v>
      </c>
      <c r="AL2146" s="696">
        <v>1915</v>
      </c>
      <c r="AM2146" s="676" t="s">
        <v>52</v>
      </c>
      <c r="AN2146" s="676" t="s">
        <v>1076</v>
      </c>
      <c r="AO2146" s="665"/>
      <c r="AP2146" s="676"/>
      <c r="AQ2146" s="676" t="s">
        <v>1090</v>
      </c>
      <c r="AR2146" s="676"/>
      <c r="AS2146" s="523" t="s">
        <v>1077</v>
      </c>
      <c r="AT2146" s="523" t="s">
        <v>1091</v>
      </c>
      <c r="AU2146" s="523" t="s">
        <v>1078</v>
      </c>
      <c r="AV2146" s="674"/>
      <c r="AW2146" s="673">
        <f>U2146</f>
        <v>0</v>
      </c>
      <c r="AX2146" s="673" cm="1">
        <f t="array" ref="AX2146">SUM(MID(0&amp;AW2146,LARGE(INDEX(ISNUMBER(--MID(AW2146,ROW($1:$8),1))*ROW($1:$8),),ROW($1:$8))+1,1)*10^ROW($1:$8)/10)</f>
        <v>0</v>
      </c>
      <c r="AY2146" s="673" t="e">
        <f>VLOOKUP($AX2146,'Item Master Data'!$A:$F,3,FALSE)</f>
        <v>#N/A</v>
      </c>
      <c r="AZ2146" s="673" t="e">
        <f>VLOOKUP($AX2146,'Item Master Data'!$A:$F,6,FALSE)</f>
        <v>#N/A</v>
      </c>
      <c r="BA2146" s="673" t="e">
        <f>X2146/BB2146</f>
        <v>#N/A</v>
      </c>
      <c r="BB2146" s="673" t="e">
        <f>VLOOKUP(AX2146,'Item Master Data'!$A:$G,7,FALSE)</f>
        <v>#N/A</v>
      </c>
      <c r="BC2146" s="673"/>
      <c r="BD2146" s="673" t="e">
        <f>W2146-AZ2146</f>
        <v>#N/A</v>
      </c>
    </row>
    <row r="2147" spans="1:1259">
      <c r="A2147" s="715"/>
      <c r="B2147" s="564"/>
      <c r="C2147" s="564"/>
      <c r="D2147" s="676" t="s">
        <v>1067</v>
      </c>
      <c r="E2147" s="524" t="s">
        <v>1101</v>
      </c>
      <c r="F2147" s="665" t="s">
        <v>1080</v>
      </c>
      <c r="G2147" s="676">
        <v>2022</v>
      </c>
      <c r="H2147" s="676">
        <v>7</v>
      </c>
      <c r="I2147" s="687"/>
      <c r="J2147" s="677"/>
      <c r="K2147" s="676" t="s">
        <v>1693</v>
      </c>
      <c r="L2147" s="677" t="s">
        <v>1694</v>
      </c>
      <c r="M2147" s="677">
        <v>44657</v>
      </c>
      <c r="N2147" s="677">
        <v>44743</v>
      </c>
      <c r="O2147" s="677"/>
      <c r="P2147" s="677"/>
      <c r="Q2147" s="677"/>
      <c r="R2147" s="677"/>
      <c r="S2147" s="676" t="s">
        <v>1401</v>
      </c>
      <c r="T2147" s="676">
        <v>72</v>
      </c>
      <c r="U2147" s="676"/>
      <c r="V2147" s="676" t="s">
        <v>1072</v>
      </c>
      <c r="W2147" s="678">
        <v>480</v>
      </c>
      <c r="X2147" s="551">
        <v>1189</v>
      </c>
      <c r="Y2147" s="693">
        <v>570720</v>
      </c>
      <c r="Z2147" s="667">
        <v>0.5</v>
      </c>
      <c r="AA2147" s="682">
        <f>Y2147*Z2147</f>
        <v>285360</v>
      </c>
      <c r="AB2147" s="559"/>
      <c r="AC2147" s="668">
        <v>0</v>
      </c>
      <c r="AD2147" s="676"/>
      <c r="AE2147" s="669"/>
      <c r="AF2147" s="695">
        <f>AA2147+AD2147+AE2147</f>
        <v>285360</v>
      </c>
      <c r="AG2147" s="676" t="s">
        <v>47</v>
      </c>
      <c r="AH2147" s="641">
        <v>10</v>
      </c>
      <c r="AI2147" s="676">
        <v>30</v>
      </c>
      <c r="AJ2147" s="676" t="s">
        <v>1695</v>
      </c>
      <c r="AK2147" s="676" t="s">
        <v>1100</v>
      </c>
      <c r="AL2147" s="696">
        <v>1915</v>
      </c>
      <c r="AM2147" s="676" t="s">
        <v>52</v>
      </c>
      <c r="AN2147" s="676" t="s">
        <v>1076</v>
      </c>
      <c r="AO2147" s="665"/>
      <c r="AP2147" s="676"/>
      <c r="AQ2147" s="676" t="s">
        <v>1090</v>
      </c>
      <c r="AR2147" s="676"/>
      <c r="AS2147" s="523" t="s">
        <v>1077</v>
      </c>
      <c r="AT2147" s="523" t="s">
        <v>1091</v>
      </c>
      <c r="AU2147" s="523" t="s">
        <v>1078</v>
      </c>
      <c r="AV2147" s="674"/>
      <c r="AW2147" s="673">
        <f>U2147</f>
        <v>0</v>
      </c>
      <c r="AX2147" s="673" cm="1">
        <f t="array" ref="AX2147">SUM(MID(0&amp;AW2147,LARGE(INDEX(ISNUMBER(--MID(AW2147,ROW($1:$8),1))*ROW($1:$8),),ROW($1:$8))+1,1)*10^ROW($1:$8)/10)</f>
        <v>0</v>
      </c>
      <c r="AY2147" s="673" t="e">
        <f>VLOOKUP($AX2147,'Item Master Data'!$A:$F,3,FALSE)</f>
        <v>#N/A</v>
      </c>
      <c r="AZ2147" s="673" t="e">
        <f>VLOOKUP($AX2147,'Item Master Data'!$A:$F,6,FALSE)</f>
        <v>#N/A</v>
      </c>
      <c r="BA2147" s="673" t="e">
        <f>X2147/BB2147</f>
        <v>#N/A</v>
      </c>
      <c r="BB2147" s="673" t="e">
        <f>VLOOKUP(AX2147,'Item Master Data'!$A:$G,7,FALSE)</f>
        <v>#N/A</v>
      </c>
      <c r="BC2147" s="673"/>
      <c r="BD2147" s="673" t="e">
        <f>W2147-AZ2147</f>
        <v>#N/A</v>
      </c>
    </row>
    <row r="2148" spans="1:1259">
      <c r="A2148" s="715"/>
      <c r="B2148" s="564"/>
      <c r="C2148" s="564"/>
      <c r="D2148" s="676" t="s">
        <v>1067</v>
      </c>
      <c r="E2148" s="524" t="s">
        <v>1101</v>
      </c>
      <c r="F2148" s="665" t="s">
        <v>1080</v>
      </c>
      <c r="G2148" s="676">
        <v>2022</v>
      </c>
      <c r="H2148" s="676">
        <v>7</v>
      </c>
      <c r="I2148" s="687"/>
      <c r="J2148" s="677"/>
      <c r="K2148" s="676" t="s">
        <v>1696</v>
      </c>
      <c r="L2148" s="677" t="s">
        <v>1694</v>
      </c>
      <c r="M2148" s="677">
        <v>44657</v>
      </c>
      <c r="N2148" s="677">
        <v>44743</v>
      </c>
      <c r="O2148" s="677"/>
      <c r="P2148" s="677"/>
      <c r="Q2148" s="677"/>
      <c r="R2148" s="677"/>
      <c r="S2148" s="676" t="s">
        <v>1401</v>
      </c>
      <c r="T2148" s="676">
        <v>72</v>
      </c>
      <c r="U2148" s="676"/>
      <c r="V2148" s="676" t="s">
        <v>1119</v>
      </c>
      <c r="W2148" s="678">
        <v>580</v>
      </c>
      <c r="X2148" s="551">
        <v>11745</v>
      </c>
      <c r="Y2148" s="693">
        <v>6812100</v>
      </c>
      <c r="Z2148" s="667">
        <v>0.52</v>
      </c>
      <c r="AA2148" s="682">
        <f>Y2148*Z2148</f>
        <v>3542292</v>
      </c>
      <c r="AB2148" s="559"/>
      <c r="AC2148" s="668">
        <v>0</v>
      </c>
      <c r="AD2148" s="676"/>
      <c r="AE2148" s="669"/>
      <c r="AF2148" s="695">
        <f>AA2148+AD2148+AE2148</f>
        <v>3542292</v>
      </c>
      <c r="AG2148" s="676" t="s">
        <v>47</v>
      </c>
      <c r="AH2148" s="641">
        <v>10</v>
      </c>
      <c r="AI2148" s="676">
        <v>30</v>
      </c>
      <c r="AJ2148" s="676" t="s">
        <v>1697</v>
      </c>
      <c r="AK2148" s="676" t="s">
        <v>1698</v>
      </c>
      <c r="AL2148" s="696" t="s">
        <v>1113</v>
      </c>
      <c r="AM2148" s="676" t="s">
        <v>52</v>
      </c>
      <c r="AN2148" s="676" t="s">
        <v>1076</v>
      </c>
      <c r="AO2148" s="665"/>
      <c r="AP2148" s="676"/>
      <c r="AQ2148" s="676" t="s">
        <v>1090</v>
      </c>
      <c r="AR2148" s="676"/>
      <c r="AS2148" s="523" t="s">
        <v>1077</v>
      </c>
      <c r="AT2148" s="523" t="s">
        <v>1091</v>
      </c>
      <c r="AU2148" s="523" t="s">
        <v>1078</v>
      </c>
      <c r="AV2148" s="674"/>
      <c r="AW2148" s="673">
        <f>U2148</f>
        <v>0</v>
      </c>
      <c r="AX2148" s="673" cm="1">
        <f t="array" ref="AX2148">SUM(MID(0&amp;AW2148,LARGE(INDEX(ISNUMBER(--MID(AW2148,ROW($1:$8),1))*ROW($1:$8),),ROW($1:$8))+1,1)*10^ROW($1:$8)/10)</f>
        <v>0</v>
      </c>
      <c r="AY2148" s="673" t="e">
        <f>VLOOKUP($AX2148,'Item Master Data'!$A:$F,3,FALSE)</f>
        <v>#N/A</v>
      </c>
      <c r="AZ2148" s="673" t="e">
        <f>VLOOKUP($AX2148,'Item Master Data'!$A:$F,6,FALSE)</f>
        <v>#N/A</v>
      </c>
      <c r="BA2148" s="673" t="e">
        <f>X2148/BB2148</f>
        <v>#N/A</v>
      </c>
      <c r="BB2148" s="673" t="e">
        <f>VLOOKUP(AX2148,'Item Master Data'!$A:$G,7,FALSE)</f>
        <v>#N/A</v>
      </c>
      <c r="BC2148" s="673"/>
      <c r="BD2148" s="673" t="e">
        <f>W2148-AZ2148</f>
        <v>#N/A</v>
      </c>
    </row>
    <row r="2149" spans="1:1259">
      <c r="A2149" s="697"/>
      <c r="B2149" s="558"/>
      <c r="C2149" s="558"/>
      <c r="D2149" s="676" t="s">
        <v>1067</v>
      </c>
      <c r="E2149" s="524" t="s">
        <v>1101</v>
      </c>
      <c r="F2149" s="665" t="s">
        <v>1080</v>
      </c>
      <c r="G2149" s="676">
        <v>2022</v>
      </c>
      <c r="H2149" s="676">
        <v>7</v>
      </c>
      <c r="I2149" s="687"/>
      <c r="J2149" s="677"/>
      <c r="K2149" s="676" t="s">
        <v>1696</v>
      </c>
      <c r="L2149" s="677" t="s">
        <v>1694</v>
      </c>
      <c r="M2149" s="677">
        <v>44657</v>
      </c>
      <c r="N2149" s="677">
        <v>44743</v>
      </c>
      <c r="O2149" s="677"/>
      <c r="P2149" s="677"/>
      <c r="Q2149" s="677"/>
      <c r="R2149" s="677"/>
      <c r="S2149" s="676" t="s">
        <v>1401</v>
      </c>
      <c r="T2149" s="676">
        <v>72</v>
      </c>
      <c r="U2149" s="676"/>
      <c r="V2149" s="676" t="s">
        <v>1119</v>
      </c>
      <c r="W2149" s="678">
        <v>580</v>
      </c>
      <c r="X2149" s="551">
        <v>2987</v>
      </c>
      <c r="Y2149" s="679">
        <v>1732460</v>
      </c>
      <c r="Z2149" s="667">
        <v>0.52</v>
      </c>
      <c r="AA2149" s="682">
        <f>Y2149*Z2149</f>
        <v>900879.20000000007</v>
      </c>
      <c r="AB2149" s="521"/>
      <c r="AC2149" s="668">
        <v>0</v>
      </c>
      <c r="AD2149" s="676"/>
      <c r="AE2149" s="669"/>
      <c r="AF2149" s="695">
        <f>AA2149+AD2149+AE2149</f>
        <v>900879.20000000007</v>
      </c>
      <c r="AG2149" s="676" t="s">
        <v>47</v>
      </c>
      <c r="AH2149" s="641">
        <v>10</v>
      </c>
      <c r="AI2149" s="676">
        <v>30</v>
      </c>
      <c r="AJ2149" s="676" t="s">
        <v>1695</v>
      </c>
      <c r="AK2149" s="676" t="s">
        <v>1100</v>
      </c>
      <c r="AL2149" s="696">
        <v>1915</v>
      </c>
      <c r="AM2149" s="676" t="s">
        <v>52</v>
      </c>
      <c r="AN2149" s="676" t="s">
        <v>1076</v>
      </c>
      <c r="AO2149" s="665"/>
      <c r="AP2149" s="676"/>
      <c r="AQ2149" s="676" t="s">
        <v>1090</v>
      </c>
      <c r="AR2149" s="676"/>
      <c r="AS2149" s="523" t="s">
        <v>1077</v>
      </c>
      <c r="AT2149" s="523" t="s">
        <v>1091</v>
      </c>
      <c r="AU2149" s="523" t="s">
        <v>1078</v>
      </c>
      <c r="AV2149" s="674"/>
      <c r="AW2149" s="673">
        <f>U2149</f>
        <v>0</v>
      </c>
      <c r="AX2149" s="673" cm="1">
        <f t="array" ref="AX2149">SUM(MID(0&amp;AW2149,LARGE(INDEX(ISNUMBER(--MID(AW2149,ROW($1:$8),1))*ROW($1:$8),),ROW($1:$8))+1,1)*10^ROW($1:$8)/10)</f>
        <v>0</v>
      </c>
      <c r="AY2149" s="673" t="e">
        <f>VLOOKUP($AX2149,'Item Master Data'!$A:$F,3,FALSE)</f>
        <v>#N/A</v>
      </c>
      <c r="AZ2149" s="673" t="e">
        <f>VLOOKUP($AX2149,'Item Master Data'!$A:$F,6,FALSE)</f>
        <v>#N/A</v>
      </c>
      <c r="BA2149" s="673" t="e">
        <f>X2149/BB2149</f>
        <v>#N/A</v>
      </c>
      <c r="BB2149" s="673" t="e">
        <f>VLOOKUP(AX2149,'Item Master Data'!$A:$G,7,FALSE)</f>
        <v>#N/A</v>
      </c>
      <c r="BC2149" s="673"/>
      <c r="BD2149" s="673" t="e">
        <f>W2149-AZ2149</f>
        <v>#N/A</v>
      </c>
    </row>
    <row r="2150" spans="1:1259">
      <c r="A2150" s="715"/>
      <c r="B2150" s="564"/>
      <c r="C2150" s="564"/>
      <c r="D2150" s="676" t="s">
        <v>1067</v>
      </c>
      <c r="E2150" s="524" t="s">
        <v>1101</v>
      </c>
      <c r="F2150" s="665" t="s">
        <v>1080</v>
      </c>
      <c r="G2150" s="676">
        <v>2022</v>
      </c>
      <c r="H2150" s="676">
        <v>7</v>
      </c>
      <c r="I2150" s="687"/>
      <c r="J2150" s="677"/>
      <c r="K2150" s="676" t="s">
        <v>1696</v>
      </c>
      <c r="L2150" s="677" t="s">
        <v>1694</v>
      </c>
      <c r="M2150" s="677">
        <v>44657</v>
      </c>
      <c r="N2150" s="677">
        <v>44743</v>
      </c>
      <c r="O2150" s="677"/>
      <c r="P2150" s="677"/>
      <c r="Q2150" s="677"/>
      <c r="R2150" s="677"/>
      <c r="S2150" s="676" t="s">
        <v>1401</v>
      </c>
      <c r="T2150" s="676">
        <v>72</v>
      </c>
      <c r="U2150" s="676"/>
      <c r="V2150" s="676" t="s">
        <v>1119</v>
      </c>
      <c r="W2150" s="678">
        <v>580</v>
      </c>
      <c r="X2150" s="551">
        <v>1160</v>
      </c>
      <c r="Y2150" s="693">
        <v>672800</v>
      </c>
      <c r="Z2150" s="667">
        <v>0.52</v>
      </c>
      <c r="AA2150" s="682">
        <f>Y2150*Z2150</f>
        <v>349856</v>
      </c>
      <c r="AB2150" s="559"/>
      <c r="AC2150" s="668">
        <v>0</v>
      </c>
      <c r="AD2150" s="676"/>
      <c r="AE2150" s="669"/>
      <c r="AF2150" s="695">
        <f>AA2150+AD2150+AE2150</f>
        <v>349856</v>
      </c>
      <c r="AG2150" s="676" t="s">
        <v>47</v>
      </c>
      <c r="AH2150" s="641">
        <v>10</v>
      </c>
      <c r="AI2150" s="676">
        <v>30</v>
      </c>
      <c r="AJ2150" s="676" t="s">
        <v>1695</v>
      </c>
      <c r="AK2150" s="676" t="s">
        <v>1100</v>
      </c>
      <c r="AL2150" s="696">
        <v>1915</v>
      </c>
      <c r="AM2150" s="676" t="s">
        <v>52</v>
      </c>
      <c r="AN2150" s="676" t="s">
        <v>1076</v>
      </c>
      <c r="AO2150" s="665"/>
      <c r="AP2150" s="676"/>
      <c r="AQ2150" s="676" t="s">
        <v>1090</v>
      </c>
      <c r="AR2150" s="676"/>
      <c r="AS2150" s="523" t="s">
        <v>1077</v>
      </c>
      <c r="AT2150" s="523" t="s">
        <v>1091</v>
      </c>
      <c r="AU2150" s="523" t="s">
        <v>1078</v>
      </c>
      <c r="AV2150" s="674"/>
      <c r="AW2150" s="673">
        <f>U2150</f>
        <v>0</v>
      </c>
      <c r="AX2150" s="673" cm="1">
        <f t="array" ref="AX2150">SUM(MID(0&amp;AW2150,LARGE(INDEX(ISNUMBER(--MID(AW2150,ROW($1:$8),1))*ROW($1:$8),),ROW($1:$8))+1,1)*10^ROW($1:$8)/10)</f>
        <v>0</v>
      </c>
      <c r="AY2150" s="673" t="e">
        <f>VLOOKUP($AX2150,'Item Master Data'!$A:$F,3,FALSE)</f>
        <v>#N/A</v>
      </c>
      <c r="AZ2150" s="673" t="e">
        <f>VLOOKUP($AX2150,'Item Master Data'!$A:$F,6,FALSE)</f>
        <v>#N/A</v>
      </c>
      <c r="BA2150" s="673" t="e">
        <f>X2150/BB2150</f>
        <v>#N/A</v>
      </c>
      <c r="BB2150" s="673" t="e">
        <f>VLOOKUP(AX2150,'Item Master Data'!$A:$G,7,FALSE)</f>
        <v>#N/A</v>
      </c>
      <c r="BC2150" s="673"/>
      <c r="BD2150" s="673" t="e">
        <f>W2150-AZ2150</f>
        <v>#N/A</v>
      </c>
    </row>
    <row r="2151" spans="1:1259">
      <c r="A2151" s="697"/>
      <c r="B2151" s="558"/>
      <c r="C2151" s="558"/>
      <c r="D2151" s="676" t="s">
        <v>1067</v>
      </c>
      <c r="E2151" s="524" t="s">
        <v>1500</v>
      </c>
      <c r="F2151" s="676" t="s">
        <v>1080</v>
      </c>
      <c r="G2151" s="676">
        <v>2022</v>
      </c>
      <c r="H2151" s="676">
        <v>7</v>
      </c>
      <c r="I2151" s="687">
        <v>2005153</v>
      </c>
      <c r="J2151" s="677"/>
      <c r="K2151" s="676" t="s">
        <v>1530</v>
      </c>
      <c r="L2151" s="677" t="s">
        <v>1531</v>
      </c>
      <c r="M2151" s="677">
        <v>44599</v>
      </c>
      <c r="N2151" s="677">
        <v>44682</v>
      </c>
      <c r="O2151" s="677"/>
      <c r="P2151" s="677" t="s">
        <v>1532</v>
      </c>
      <c r="Q2151" s="677"/>
      <c r="R2151" s="677"/>
      <c r="S2151" s="676" t="s">
        <v>1071</v>
      </c>
      <c r="T2151" s="676">
        <v>72</v>
      </c>
      <c r="U2151" s="676" t="s">
        <v>1086</v>
      </c>
      <c r="V2151" s="676" t="s">
        <v>1072</v>
      </c>
      <c r="W2151" s="678">
        <v>475</v>
      </c>
      <c r="X2151" s="551">
        <v>3480</v>
      </c>
      <c r="Y2151" s="693">
        <v>1653000</v>
      </c>
      <c r="Z2151" s="667">
        <v>0.47499999999999998</v>
      </c>
      <c r="AA2151" s="682">
        <f>Y2151*Z2151</f>
        <v>785175</v>
      </c>
      <c r="AB2151" s="521"/>
      <c r="AC2151" s="668">
        <v>0</v>
      </c>
      <c r="AD2151" s="676"/>
      <c r="AE2151" s="684"/>
      <c r="AF2151" s="695">
        <f>AA2151+AD2151+AE2151</f>
        <v>785175</v>
      </c>
      <c r="AG2151" s="665" t="s">
        <v>47</v>
      </c>
      <c r="AH2151" s="641">
        <v>0</v>
      </c>
      <c r="AI2151" s="676">
        <v>45</v>
      </c>
      <c r="AJ2151" s="676" t="s">
        <v>1533</v>
      </c>
      <c r="AK2151" s="676" t="s">
        <v>1100</v>
      </c>
      <c r="AL2151" s="696">
        <v>2766</v>
      </c>
      <c r="AM2151" s="665" t="s">
        <v>52</v>
      </c>
      <c r="AN2151" s="676" t="s">
        <v>1089</v>
      </c>
      <c r="AO2151" s="665"/>
      <c r="AP2151" s="676" t="s">
        <v>38</v>
      </c>
      <c r="AQ2151" s="676" t="s">
        <v>1090</v>
      </c>
      <c r="AR2151" s="676"/>
      <c r="AS2151" s="523" t="s">
        <v>1077</v>
      </c>
      <c r="AT2151" s="523" t="s">
        <v>1091</v>
      </c>
      <c r="AU2151" s="523" t="s">
        <v>1078</v>
      </c>
      <c r="AV2151" s="674"/>
      <c r="AW2151" s="673" t="str">
        <f>U2151</f>
        <v>12005833C</v>
      </c>
      <c r="AX2151" s="673" cm="1">
        <f t="array" ref="AX2151">SUM(MID(0&amp;AW2151,LARGE(INDEX(ISNUMBER(--MID(AW2151,ROW($1:$8),1))*ROW($1:$8),),ROW($1:$8))+1,1)*10^ROW($1:$8)/10)</f>
        <v>12005833</v>
      </c>
      <c r="AY2151" s="673" t="str">
        <f>VLOOKUP($AX2151,'Item Master Data'!$A:$F,3,FALSE)</f>
        <v>Q.PEAK DUO XL G10 BFG</v>
      </c>
      <c r="AZ2151" s="673">
        <f>VLOOKUP($AX2151,'Item Master Data'!$A:$F,6,FALSE)</f>
        <v>475</v>
      </c>
      <c r="BA2151" s="673" t="e">
        <f>X2151/BB2151</f>
        <v>#VALUE!</v>
      </c>
      <c r="BB2151" s="673" t="str">
        <f>VLOOKUP(AX2151,'Item Master Data'!$A:$G,7,FALSE)</f>
        <v> 30</v>
      </c>
      <c r="BC2151" s="673"/>
      <c r="BD2151" s="673">
        <f>W2151-AZ2151</f>
        <v>0</v>
      </c>
    </row>
    <row r="2152" spans="1:1259">
      <c r="A2152" s="697"/>
      <c r="B2152" s="558"/>
      <c r="C2152" s="558"/>
      <c r="D2152" s="676" t="s">
        <v>1067</v>
      </c>
      <c r="E2152" s="524" t="s">
        <v>1292</v>
      </c>
      <c r="F2152" s="665" t="s">
        <v>1080</v>
      </c>
      <c r="G2152" s="676">
        <v>2022</v>
      </c>
      <c r="H2152" s="676">
        <v>7</v>
      </c>
      <c r="I2152" s="687">
        <v>2005214</v>
      </c>
      <c r="J2152" s="677"/>
      <c r="K2152" s="676" t="s">
        <v>1534</v>
      </c>
      <c r="L2152" s="677" t="s">
        <v>1531</v>
      </c>
      <c r="M2152" s="677">
        <v>44655</v>
      </c>
      <c r="N2152" s="677">
        <v>44774</v>
      </c>
      <c r="O2152" s="677"/>
      <c r="P2152" s="677"/>
      <c r="Q2152" s="677"/>
      <c r="R2152" s="677"/>
      <c r="S2152" s="676" t="s">
        <v>1071</v>
      </c>
      <c r="T2152" s="676">
        <v>72</v>
      </c>
      <c r="U2152" s="676" t="s">
        <v>1086</v>
      </c>
      <c r="V2152" s="676" t="s">
        <v>1072</v>
      </c>
      <c r="W2152" s="678">
        <v>480</v>
      </c>
      <c r="X2152" s="551">
        <v>4167</v>
      </c>
      <c r="Y2152" s="693">
        <v>2000160</v>
      </c>
      <c r="Z2152" s="667">
        <v>0.53</v>
      </c>
      <c r="AA2152" s="682">
        <f>Y2152*Z2152</f>
        <v>1060084.8</v>
      </c>
      <c r="AB2152" s="521"/>
      <c r="AC2152" s="668">
        <v>0</v>
      </c>
      <c r="AD2152" s="676"/>
      <c r="AE2152" s="669"/>
      <c r="AF2152" s="695">
        <f>AA2152+AD2152+AE2152</f>
        <v>1060084.8</v>
      </c>
      <c r="AG2152" s="665" t="s">
        <v>47</v>
      </c>
      <c r="AH2152" s="641">
        <v>0</v>
      </c>
      <c r="AI2152" s="676">
        <v>45</v>
      </c>
      <c r="AJ2152" s="665" t="s">
        <v>1533</v>
      </c>
      <c r="AK2152" s="676" t="s">
        <v>1100</v>
      </c>
      <c r="AL2152" s="696">
        <v>2766</v>
      </c>
      <c r="AM2152" s="665" t="s">
        <v>52</v>
      </c>
      <c r="AN2152" s="665" t="s">
        <v>1089</v>
      </c>
      <c r="AO2152" s="665"/>
      <c r="AP2152" s="676" t="s">
        <v>38</v>
      </c>
      <c r="AQ2152" s="676" t="s">
        <v>1090</v>
      </c>
      <c r="AR2152" s="676"/>
      <c r="AS2152" s="523" t="s">
        <v>1077</v>
      </c>
      <c r="AT2152" s="523" t="s">
        <v>1091</v>
      </c>
      <c r="AU2152" s="523" t="s">
        <v>1078</v>
      </c>
      <c r="AV2152" s="674"/>
      <c r="AW2152" s="673" t="str">
        <f>U2152</f>
        <v>12005833C</v>
      </c>
      <c r="AX2152" s="673" cm="1">
        <f t="array" ref="AX2152">SUM(MID(0&amp;AW2152,LARGE(INDEX(ISNUMBER(--MID(AW2152,ROW($1:$8),1))*ROW($1:$8),),ROW($1:$8))+1,1)*10^ROW($1:$8)/10)</f>
        <v>12005833</v>
      </c>
      <c r="AY2152" s="673" t="str">
        <f>VLOOKUP($AX2152,'Item Master Data'!$A:$F,3,FALSE)</f>
        <v>Q.PEAK DUO XL G10 BFG</v>
      </c>
      <c r="AZ2152" s="673">
        <f>VLOOKUP($AX2152,'Item Master Data'!$A:$F,6,FALSE)</f>
        <v>475</v>
      </c>
      <c r="BA2152" s="673" t="e">
        <f>X2152/BB2152</f>
        <v>#VALUE!</v>
      </c>
      <c r="BB2152" s="673" t="str">
        <f>VLOOKUP(AX2152,'Item Master Data'!$A:$G,7,FALSE)</f>
        <v> 30</v>
      </c>
      <c r="BC2152" s="673"/>
      <c r="BD2152" s="673">
        <f>W2152-AZ2152</f>
        <v>5</v>
      </c>
    </row>
    <row r="2153" spans="1:1259">
      <c r="A2153" s="697"/>
      <c r="B2153" s="558"/>
      <c r="C2153" s="558"/>
      <c r="D2153" s="676" t="s">
        <v>1067</v>
      </c>
      <c r="E2153" s="524" t="s">
        <v>1177</v>
      </c>
      <c r="F2153" s="665" t="s">
        <v>1152</v>
      </c>
      <c r="G2153" s="676">
        <v>2022</v>
      </c>
      <c r="H2153" s="676">
        <v>7</v>
      </c>
      <c r="I2153" s="687"/>
      <c r="J2153" s="677"/>
      <c r="K2153" s="725" t="s">
        <v>1536</v>
      </c>
      <c r="L2153" s="677" t="s">
        <v>1537</v>
      </c>
      <c r="M2153" s="677">
        <v>44481</v>
      </c>
      <c r="N2153" s="677">
        <v>44771</v>
      </c>
      <c r="O2153" s="677"/>
      <c r="P2153" s="677"/>
      <c r="Q2153" s="677"/>
      <c r="R2153" s="677"/>
      <c r="S2153" s="676" t="s">
        <v>1401</v>
      </c>
      <c r="T2153" s="676">
        <v>72</v>
      </c>
      <c r="U2153" s="676">
        <v>49303156</v>
      </c>
      <c r="V2153" s="676" t="s">
        <v>1072</v>
      </c>
      <c r="W2153" s="678">
        <v>480</v>
      </c>
      <c r="X2153" s="551">
        <v>11550</v>
      </c>
      <c r="Y2153" s="693">
        <v>5544000</v>
      </c>
      <c r="Z2153" s="667">
        <v>0.39500000000000002</v>
      </c>
      <c r="AA2153" s="682">
        <f>Y2153*Z2153</f>
        <v>2189880</v>
      </c>
      <c r="AB2153" s="521"/>
      <c r="AC2153" s="668">
        <v>0</v>
      </c>
      <c r="AD2153" s="676"/>
      <c r="AE2153" s="669"/>
      <c r="AF2153" s="695">
        <f>AA2153+AD2153+AE2153</f>
        <v>2189880</v>
      </c>
      <c r="AG2153" s="665" t="s">
        <v>47</v>
      </c>
      <c r="AH2153" s="641">
        <v>10</v>
      </c>
      <c r="AI2153" s="676">
        <v>45</v>
      </c>
      <c r="AJ2153" s="665" t="s">
        <v>1538</v>
      </c>
      <c r="AK2153" s="676" t="s">
        <v>1163</v>
      </c>
      <c r="AL2153" s="696">
        <v>27292</v>
      </c>
      <c r="AM2153" s="665" t="s">
        <v>52</v>
      </c>
      <c r="AN2153" s="676" t="s">
        <v>1113</v>
      </c>
      <c r="AO2153" s="665"/>
      <c r="AP2153" s="676" t="s">
        <v>1113</v>
      </c>
      <c r="AQ2153" s="676"/>
      <c r="AR2153" s="676"/>
      <c r="AS2153" s="523"/>
      <c r="AT2153" s="523"/>
      <c r="AU2153" s="523"/>
      <c r="AV2153" s="674"/>
      <c r="AW2153" s="673">
        <f>U2153</f>
        <v>49303156</v>
      </c>
      <c r="AX2153" s="673" cm="1">
        <f t="array" ref="AX2153">SUM(MID(0&amp;AW2153,LARGE(INDEX(ISNUMBER(--MID(AW2153,ROW($1:$8),1))*ROW($1:$8),),ROW($1:$8))+1,1)*10^ROW($1:$8)/10)</f>
        <v>49303156</v>
      </c>
      <c r="AY2153" s="673" t="str">
        <f>VLOOKUP($AX2153,'Item Master Data'!$A:$F,3,FALSE)</f>
        <v>Q.PEAK DUO XL G10 BFG</v>
      </c>
      <c r="AZ2153" s="673">
        <f>VLOOKUP($AX2153,'Item Master Data'!$A:$F,6,FALSE)</f>
        <v>480</v>
      </c>
      <c r="BA2153" s="673">
        <f>X2153/BB2153</f>
        <v>398.27586206896552</v>
      </c>
      <c r="BB2153" s="673">
        <f>VLOOKUP(AX2153,'Item Master Data'!$A:$G,7,FALSE)</f>
        <v>29</v>
      </c>
      <c r="BC2153" s="673"/>
      <c r="BD2153" s="673">
        <f>W2153-AZ2153</f>
        <v>0</v>
      </c>
    </row>
    <row r="2154" spans="1:1259">
      <c r="A2154" s="697"/>
      <c r="B2154" s="558"/>
      <c r="C2154" s="558"/>
      <c r="D2154" s="676" t="s">
        <v>1067</v>
      </c>
      <c r="E2154" s="524" t="s">
        <v>1177</v>
      </c>
      <c r="F2154" s="665" t="s">
        <v>1152</v>
      </c>
      <c r="G2154" s="676">
        <v>2022</v>
      </c>
      <c r="H2154" s="676">
        <v>7</v>
      </c>
      <c r="I2154" s="687"/>
      <c r="J2154" s="677"/>
      <c r="K2154" s="725" t="s">
        <v>1544</v>
      </c>
      <c r="L2154" s="677" t="s">
        <v>1537</v>
      </c>
      <c r="M2154" s="677">
        <v>44481</v>
      </c>
      <c r="N2154" s="677">
        <v>44746</v>
      </c>
      <c r="O2154" s="677"/>
      <c r="P2154" s="677"/>
      <c r="Q2154" s="677"/>
      <c r="R2154" s="677"/>
      <c r="S2154" s="676" t="s">
        <v>1401</v>
      </c>
      <c r="T2154" s="676">
        <v>72</v>
      </c>
      <c r="U2154" s="676">
        <v>49303156</v>
      </c>
      <c r="V2154" s="676" t="s">
        <v>1072</v>
      </c>
      <c r="W2154" s="678">
        <v>480</v>
      </c>
      <c r="X2154" s="551">
        <v>10625</v>
      </c>
      <c r="Y2154" s="693">
        <v>5100000</v>
      </c>
      <c r="Z2154" s="667">
        <v>0.39500000000000002</v>
      </c>
      <c r="AA2154" s="682">
        <f>Y2154*Z2154</f>
        <v>2014500</v>
      </c>
      <c r="AB2154" s="521"/>
      <c r="AC2154" s="668">
        <v>0</v>
      </c>
      <c r="AD2154" s="676"/>
      <c r="AE2154" s="669"/>
      <c r="AF2154" s="695">
        <f>AA2154+AD2154+AE2154</f>
        <v>2014500</v>
      </c>
      <c r="AG2154" s="665" t="s">
        <v>47</v>
      </c>
      <c r="AH2154" s="641">
        <v>10</v>
      </c>
      <c r="AI2154" s="676">
        <v>45</v>
      </c>
      <c r="AJ2154" s="665" t="s">
        <v>1545</v>
      </c>
      <c r="AK2154" s="676" t="s">
        <v>1163</v>
      </c>
      <c r="AL2154" s="696">
        <v>27549</v>
      </c>
      <c r="AM2154" s="665" t="s">
        <v>52</v>
      </c>
      <c r="AN2154" s="665" t="s">
        <v>1113</v>
      </c>
      <c r="AO2154" s="665"/>
      <c r="AP2154" s="676" t="s">
        <v>1113</v>
      </c>
      <c r="AQ2154" s="676"/>
      <c r="AR2154" s="676"/>
      <c r="AS2154" s="523"/>
      <c r="AT2154" s="523"/>
      <c r="AU2154" s="523"/>
      <c r="AV2154" s="674"/>
      <c r="AW2154" s="673">
        <f>U2154</f>
        <v>49303156</v>
      </c>
      <c r="AX2154" s="673" cm="1">
        <f t="array" ref="AX2154">SUM(MID(0&amp;AW2154,LARGE(INDEX(ISNUMBER(--MID(AW2154,ROW($1:$8),1))*ROW($1:$8),),ROW($1:$8))+1,1)*10^ROW($1:$8)/10)</f>
        <v>49303156</v>
      </c>
      <c r="AY2154" s="673" t="str">
        <f>VLOOKUP($AX2154,'Item Master Data'!$A:$F,3,FALSE)</f>
        <v>Q.PEAK DUO XL G10 BFG</v>
      </c>
      <c r="AZ2154" s="673">
        <f>VLOOKUP($AX2154,'Item Master Data'!$A:$F,6,FALSE)</f>
        <v>480</v>
      </c>
      <c r="BA2154" s="673">
        <f>X2154/BB2154</f>
        <v>366.37931034482756</v>
      </c>
      <c r="BB2154" s="673">
        <f>VLOOKUP(AX2154,'Item Master Data'!$A:$G,7,FALSE)</f>
        <v>29</v>
      </c>
      <c r="BC2154" s="673"/>
      <c r="BD2154" s="673">
        <f>W2154-AZ2154</f>
        <v>0</v>
      </c>
    </row>
    <row r="2155" spans="1:1259">
      <c r="A2155" s="697"/>
      <c r="B2155" s="558"/>
      <c r="C2155" s="558"/>
      <c r="D2155" s="676" t="s">
        <v>1067</v>
      </c>
      <c r="E2155" s="524" t="s">
        <v>1177</v>
      </c>
      <c r="F2155" s="665" t="s">
        <v>1152</v>
      </c>
      <c r="G2155" s="676">
        <v>2022</v>
      </c>
      <c r="H2155" s="676">
        <v>7</v>
      </c>
      <c r="I2155" s="687"/>
      <c r="J2155" s="677"/>
      <c r="K2155" s="725" t="s">
        <v>1544</v>
      </c>
      <c r="L2155" s="677" t="s">
        <v>1537</v>
      </c>
      <c r="M2155" s="677">
        <v>44481</v>
      </c>
      <c r="N2155" s="677">
        <v>44746</v>
      </c>
      <c r="O2155" s="677"/>
      <c r="P2155" s="677"/>
      <c r="Q2155" s="677"/>
      <c r="R2155" s="677"/>
      <c r="S2155" s="676" t="s">
        <v>1401</v>
      </c>
      <c r="T2155" s="676">
        <v>72</v>
      </c>
      <c r="U2155" s="676">
        <v>49303156</v>
      </c>
      <c r="V2155" s="676" t="s">
        <v>1072</v>
      </c>
      <c r="W2155" s="678">
        <v>480</v>
      </c>
      <c r="X2155" s="551">
        <v>115</v>
      </c>
      <c r="Y2155" s="693">
        <v>55200</v>
      </c>
      <c r="Z2155" s="667">
        <v>0.39500000000000002</v>
      </c>
      <c r="AA2155" s="682">
        <f>Y2155*Z2155</f>
        <v>21804</v>
      </c>
      <c r="AB2155" s="521"/>
      <c r="AC2155" s="668">
        <v>0</v>
      </c>
      <c r="AD2155" s="676"/>
      <c r="AE2155" s="669"/>
      <c r="AF2155" s="695">
        <f>AA2155+AD2155+AE2155</f>
        <v>21804</v>
      </c>
      <c r="AG2155" s="665" t="s">
        <v>47</v>
      </c>
      <c r="AH2155" s="641">
        <v>10</v>
      </c>
      <c r="AI2155" s="676">
        <v>45</v>
      </c>
      <c r="AJ2155" s="665" t="s">
        <v>1545</v>
      </c>
      <c r="AK2155" s="676" t="s">
        <v>1163</v>
      </c>
      <c r="AL2155" s="696">
        <v>27549</v>
      </c>
      <c r="AM2155" s="665" t="s">
        <v>52</v>
      </c>
      <c r="AN2155" s="665" t="s">
        <v>1113</v>
      </c>
      <c r="AO2155" s="665"/>
      <c r="AP2155" s="676" t="s">
        <v>1113</v>
      </c>
      <c r="AQ2155" s="676"/>
      <c r="AR2155" s="676"/>
      <c r="AS2155" s="523"/>
      <c r="AT2155" s="523"/>
      <c r="AU2155" s="523"/>
      <c r="AV2155" s="674"/>
      <c r="AW2155" s="673">
        <f>U2155</f>
        <v>49303156</v>
      </c>
      <c r="AX2155" s="673" cm="1">
        <f t="array" ref="AX2155">SUM(MID(0&amp;AW2155,LARGE(INDEX(ISNUMBER(--MID(AW2155,ROW($1:$8),1))*ROW($1:$8),),ROW($1:$8))+1,1)*10^ROW($1:$8)/10)</f>
        <v>49303156</v>
      </c>
      <c r="AY2155" s="673" t="str">
        <f>VLOOKUP($AX2155,'Item Master Data'!$A:$F,3,FALSE)</f>
        <v>Q.PEAK DUO XL G10 BFG</v>
      </c>
      <c r="AZ2155" s="673">
        <f>VLOOKUP($AX2155,'Item Master Data'!$A:$F,6,FALSE)</f>
        <v>480</v>
      </c>
      <c r="BA2155" s="673">
        <f>X2155/BB2155</f>
        <v>3.9655172413793105</v>
      </c>
      <c r="BB2155" s="673">
        <f>VLOOKUP(AX2155,'Item Master Data'!$A:$G,7,FALSE)</f>
        <v>29</v>
      </c>
      <c r="BC2155" s="673"/>
      <c r="BD2155" s="673">
        <f>W2155-AZ2155</f>
        <v>0</v>
      </c>
    </row>
    <row r="2156" spans="1:1259">
      <c r="A2156" s="697"/>
      <c r="B2156" s="558"/>
      <c r="C2156" s="558"/>
      <c r="D2156" s="676" t="s">
        <v>1067</v>
      </c>
      <c r="E2156" s="524" t="s">
        <v>1177</v>
      </c>
      <c r="F2156" s="665" t="s">
        <v>1080</v>
      </c>
      <c r="G2156" s="676">
        <v>2023</v>
      </c>
      <c r="H2156" s="676">
        <v>7</v>
      </c>
      <c r="I2156" s="687"/>
      <c r="J2156" s="677"/>
      <c r="K2156" s="676" t="s">
        <v>1567</v>
      </c>
      <c r="L2156" s="677" t="s">
        <v>1552</v>
      </c>
      <c r="M2156" s="677">
        <v>44644</v>
      </c>
      <c r="N2156" s="677">
        <v>44743</v>
      </c>
      <c r="O2156" s="677"/>
      <c r="P2156" s="677"/>
      <c r="Q2156" s="677"/>
      <c r="R2156" s="677"/>
      <c r="S2156" s="676" t="s">
        <v>1106</v>
      </c>
      <c r="T2156" s="676">
        <v>72</v>
      </c>
      <c r="U2156" s="676"/>
      <c r="V2156" s="676" t="s">
        <v>1072</v>
      </c>
      <c r="W2156" s="678">
        <v>480</v>
      </c>
      <c r="X2156" s="551">
        <v>20822</v>
      </c>
      <c r="Y2156" s="693">
        <v>9994560</v>
      </c>
      <c r="Z2156" s="667">
        <v>0.43</v>
      </c>
      <c r="AA2156" s="682">
        <f>Y2156*Z2156</f>
        <v>4297660.8</v>
      </c>
      <c r="AB2156" s="521"/>
      <c r="AC2156" s="668">
        <v>0</v>
      </c>
      <c r="AD2156" s="676"/>
      <c r="AE2156" s="669"/>
      <c r="AF2156" s="695">
        <f>AA2156+AD2156+AE2156</f>
        <v>4297660.8</v>
      </c>
      <c r="AG2156" s="665" t="s">
        <v>47</v>
      </c>
      <c r="AH2156" s="641">
        <v>100</v>
      </c>
      <c r="AI2156" s="676">
        <v>0</v>
      </c>
      <c r="AJ2156" s="665" t="s">
        <v>1113</v>
      </c>
      <c r="AK2156" s="676" t="s">
        <v>1113</v>
      </c>
      <c r="AL2156" s="696" t="s">
        <v>1113</v>
      </c>
      <c r="AM2156" s="665" t="s">
        <v>52</v>
      </c>
      <c r="AN2156" s="665" t="s">
        <v>1113</v>
      </c>
      <c r="AO2156" s="665"/>
      <c r="AP2156" s="676" t="s">
        <v>38</v>
      </c>
      <c r="AQ2156" s="676" t="s">
        <v>1090</v>
      </c>
      <c r="AR2156" s="676"/>
      <c r="AS2156" s="523" t="s">
        <v>1077</v>
      </c>
      <c r="AT2156" s="523" t="s">
        <v>1091</v>
      </c>
      <c r="AU2156" s="523" t="s">
        <v>1078</v>
      </c>
      <c r="AV2156" s="674"/>
      <c r="AW2156" s="673">
        <f>U2156</f>
        <v>0</v>
      </c>
      <c r="AX2156" s="673" cm="1">
        <f t="array" ref="AX2156">SUM(MID(0&amp;AW2156,LARGE(INDEX(ISNUMBER(--MID(AW2156,ROW($1:$8),1))*ROW($1:$8),),ROW($1:$8))+1,1)*10^ROW($1:$8)/10)</f>
        <v>0</v>
      </c>
      <c r="AY2156" s="673" t="e">
        <f>VLOOKUP($AX2156,'Item Master Data'!$A:$F,3,FALSE)</f>
        <v>#N/A</v>
      </c>
      <c r="AZ2156" s="673" t="e">
        <f>VLOOKUP($AX2156,'Item Master Data'!$A:$F,6,FALSE)</f>
        <v>#N/A</v>
      </c>
      <c r="BA2156" s="673" t="e">
        <f>X2156/BB2156</f>
        <v>#N/A</v>
      </c>
      <c r="BB2156" s="673" t="e">
        <f>VLOOKUP(AX2156,'Item Master Data'!$A:$G,7,FALSE)</f>
        <v>#N/A</v>
      </c>
      <c r="BC2156" s="673"/>
      <c r="BD2156" s="673" t="e">
        <f>W2156-AZ2156</f>
        <v>#N/A</v>
      </c>
      <c r="BE2156" s="593"/>
      <c r="BF2156" s="593"/>
      <c r="BG2156" s="593"/>
      <c r="BH2156" s="593"/>
      <c r="BI2156" s="593"/>
      <c r="BJ2156" s="593"/>
      <c r="BK2156" s="593"/>
      <c r="BL2156" s="593"/>
      <c r="BM2156" s="593"/>
      <c r="BN2156" s="593"/>
      <c r="BO2156" s="593"/>
      <c r="BP2156" s="593"/>
      <c r="BQ2156" s="593"/>
      <c r="BR2156" s="593"/>
      <c r="BS2156" s="593"/>
      <c r="BT2156" s="593"/>
      <c r="BU2156" s="593"/>
      <c r="BV2156" s="593"/>
      <c r="BW2156" s="593"/>
      <c r="BX2156" s="593"/>
      <c r="BY2156" s="593"/>
      <c r="BZ2156" s="593"/>
      <c r="CA2156" s="593"/>
      <c r="CB2156" s="593"/>
      <c r="CC2156" s="593"/>
      <c r="CD2156" s="593"/>
      <c r="CE2156" s="593"/>
      <c r="CF2156" s="593"/>
      <c r="CG2156" s="593"/>
      <c r="CH2156" s="593"/>
      <c r="CI2156" s="593"/>
      <c r="CJ2156" s="593"/>
      <c r="CK2156" s="593"/>
      <c r="CL2156" s="593"/>
      <c r="CM2156" s="593"/>
      <c r="CN2156" s="593"/>
      <c r="CO2156" s="593"/>
      <c r="CP2156" s="593"/>
      <c r="CQ2156" s="593"/>
      <c r="CR2156" s="593"/>
      <c r="CS2156" s="593"/>
      <c r="CT2156" s="593"/>
      <c r="CU2156" s="593"/>
      <c r="CV2156" s="593"/>
      <c r="CW2156" s="593"/>
      <c r="CX2156" s="593"/>
      <c r="CY2156" s="593"/>
      <c r="CZ2156" s="593"/>
      <c r="DA2156" s="593"/>
      <c r="DB2156" s="593"/>
      <c r="DC2156" s="593"/>
      <c r="DD2156" s="593"/>
      <c r="DE2156" s="593"/>
      <c r="DF2156" s="593"/>
      <c r="DG2156" s="593"/>
      <c r="DH2156" s="593"/>
      <c r="DI2156" s="593"/>
      <c r="DJ2156" s="593"/>
      <c r="DK2156" s="593"/>
      <c r="DL2156" s="593"/>
      <c r="DM2156" s="593"/>
      <c r="DN2156" s="593"/>
      <c r="DO2156" s="593"/>
      <c r="DP2156" s="593"/>
      <c r="DQ2156" s="593"/>
      <c r="DR2156" s="593"/>
      <c r="DS2156" s="593"/>
      <c r="DT2156" s="593"/>
      <c r="DU2156" s="593"/>
      <c r="DV2156" s="593"/>
      <c r="DW2156" s="593"/>
      <c r="DX2156" s="593"/>
      <c r="DY2156" s="593"/>
      <c r="DZ2156" s="593"/>
      <c r="EA2156" s="593"/>
      <c r="EB2156" s="593"/>
      <c r="EC2156" s="593"/>
      <c r="ED2156" s="593"/>
      <c r="EE2156" s="593"/>
      <c r="EF2156" s="593"/>
      <c r="EG2156" s="593"/>
      <c r="EH2156" s="593"/>
      <c r="EI2156" s="593"/>
      <c r="EJ2156" s="593"/>
      <c r="EK2156" s="593"/>
      <c r="EL2156" s="593"/>
      <c r="EM2156" s="593"/>
      <c r="EN2156" s="593"/>
      <c r="EO2156" s="593"/>
      <c r="EP2156" s="593"/>
      <c r="EQ2156" s="593"/>
      <c r="ER2156" s="593"/>
      <c r="ES2156" s="593"/>
      <c r="ET2156" s="593"/>
      <c r="EU2156" s="593"/>
      <c r="EV2156" s="593"/>
      <c r="EW2156" s="593"/>
      <c r="EX2156" s="593"/>
      <c r="EY2156" s="593"/>
      <c r="EZ2156" s="593"/>
      <c r="FA2156" s="593"/>
      <c r="FB2156" s="593"/>
      <c r="FC2156" s="593"/>
      <c r="FD2156" s="593"/>
      <c r="FE2156" s="593"/>
      <c r="FF2156" s="593"/>
      <c r="FG2156" s="593"/>
      <c r="FH2156" s="593"/>
      <c r="FI2156" s="593"/>
      <c r="FJ2156" s="593"/>
      <c r="FK2156" s="593"/>
      <c r="FL2156" s="593"/>
      <c r="FM2156" s="593"/>
      <c r="FN2156" s="593"/>
      <c r="FO2156" s="593"/>
      <c r="FP2156" s="593"/>
      <c r="FQ2156" s="593"/>
      <c r="FR2156" s="593"/>
      <c r="FS2156" s="593"/>
      <c r="FT2156" s="593"/>
      <c r="FU2156" s="593"/>
      <c r="FV2156" s="593"/>
      <c r="FW2156" s="593"/>
      <c r="FX2156" s="593"/>
      <c r="FY2156" s="593"/>
      <c r="FZ2156" s="593"/>
      <c r="GA2156" s="593"/>
      <c r="GB2156" s="593"/>
      <c r="GC2156" s="593"/>
      <c r="GD2156" s="593"/>
      <c r="GE2156" s="593"/>
      <c r="GF2156" s="593"/>
      <c r="GG2156" s="593"/>
      <c r="GH2156" s="593"/>
      <c r="GI2156" s="593"/>
      <c r="GJ2156" s="593"/>
      <c r="GK2156" s="593"/>
      <c r="GL2156" s="593"/>
      <c r="GM2156" s="593"/>
      <c r="GN2156" s="593"/>
      <c r="GO2156" s="593"/>
      <c r="GP2156" s="593"/>
      <c r="GQ2156" s="593"/>
      <c r="GR2156" s="593"/>
      <c r="GS2156" s="593"/>
      <c r="GT2156" s="593"/>
      <c r="GU2156" s="593"/>
      <c r="GV2156" s="593"/>
      <c r="GW2156" s="593"/>
      <c r="GX2156" s="593"/>
      <c r="GY2156" s="593"/>
      <c r="GZ2156" s="593"/>
      <c r="HA2156" s="593"/>
      <c r="HB2156" s="593"/>
      <c r="HC2156" s="593"/>
      <c r="HD2156" s="593"/>
      <c r="HE2156" s="593"/>
      <c r="HF2156" s="593"/>
      <c r="HG2156" s="593"/>
      <c r="HH2156" s="593"/>
      <c r="HI2156" s="593"/>
      <c r="HJ2156" s="593"/>
      <c r="HK2156" s="593"/>
      <c r="HL2156" s="593"/>
      <c r="HM2156" s="593"/>
      <c r="HN2156" s="593"/>
      <c r="HO2156" s="593"/>
      <c r="HP2156" s="593"/>
      <c r="HQ2156" s="593"/>
      <c r="HR2156" s="593"/>
      <c r="HS2156" s="593"/>
      <c r="HT2156" s="593"/>
      <c r="HU2156" s="593"/>
      <c r="HV2156" s="593"/>
      <c r="HW2156" s="593"/>
      <c r="HX2156" s="593"/>
      <c r="HY2156" s="593"/>
      <c r="HZ2156" s="593"/>
      <c r="IA2156" s="593"/>
      <c r="IB2156" s="593"/>
      <c r="IC2156" s="593"/>
      <c r="ID2156" s="593"/>
      <c r="IE2156" s="593"/>
      <c r="IF2156" s="593"/>
      <c r="IG2156" s="593"/>
      <c r="IH2156" s="593"/>
      <c r="II2156" s="593"/>
      <c r="IJ2156" s="593"/>
      <c r="IK2156" s="593"/>
      <c r="IL2156" s="593"/>
      <c r="IM2156" s="593"/>
      <c r="IN2156" s="593"/>
      <c r="IO2156" s="593"/>
      <c r="IP2156" s="593"/>
      <c r="IQ2156" s="593"/>
      <c r="IR2156" s="593"/>
      <c r="IS2156" s="593"/>
      <c r="IT2156" s="593"/>
      <c r="IU2156" s="593"/>
      <c r="IV2156" s="593"/>
      <c r="IW2156" s="593"/>
      <c r="IX2156" s="593"/>
      <c r="IY2156" s="593"/>
      <c r="IZ2156" s="593"/>
      <c r="JA2156" s="593"/>
      <c r="JB2156" s="593"/>
      <c r="JC2156" s="593"/>
      <c r="JD2156" s="593"/>
      <c r="JE2156" s="593"/>
      <c r="JF2156" s="593"/>
      <c r="JG2156" s="593"/>
      <c r="JH2156" s="593"/>
      <c r="JI2156" s="593"/>
      <c r="JJ2156" s="593"/>
      <c r="JK2156" s="593"/>
      <c r="JL2156" s="593"/>
      <c r="JM2156" s="593"/>
      <c r="JN2156" s="593"/>
      <c r="JO2156" s="593"/>
      <c r="JP2156" s="593"/>
      <c r="JQ2156" s="593"/>
      <c r="JR2156" s="593"/>
      <c r="JS2156" s="593"/>
      <c r="JT2156" s="593"/>
      <c r="JU2156" s="593"/>
      <c r="JV2156" s="593"/>
      <c r="JW2156" s="593"/>
      <c r="JX2156" s="593"/>
      <c r="JY2156" s="593"/>
      <c r="JZ2156" s="593"/>
      <c r="KA2156" s="593"/>
      <c r="KB2156" s="593"/>
      <c r="KC2156" s="593"/>
      <c r="KD2156" s="593"/>
      <c r="KE2156" s="593"/>
      <c r="KF2156" s="593"/>
      <c r="KG2156" s="593"/>
      <c r="KH2156" s="593"/>
      <c r="KI2156" s="593"/>
      <c r="KJ2156" s="593"/>
      <c r="KK2156" s="593"/>
      <c r="KL2156" s="593"/>
      <c r="KM2156" s="593"/>
      <c r="KN2156" s="593"/>
      <c r="KO2156" s="593"/>
      <c r="KP2156" s="593"/>
      <c r="KQ2156" s="593"/>
      <c r="KR2156" s="593"/>
      <c r="KS2156" s="593"/>
      <c r="KT2156" s="593"/>
      <c r="KU2156" s="593"/>
      <c r="KV2156" s="593"/>
      <c r="KW2156" s="593"/>
      <c r="KX2156" s="593"/>
      <c r="KY2156" s="593"/>
      <c r="KZ2156" s="593"/>
      <c r="LA2156" s="593"/>
      <c r="LB2156" s="593"/>
      <c r="LC2156" s="593"/>
      <c r="LD2156" s="593"/>
      <c r="LE2156" s="593"/>
      <c r="LF2156" s="593"/>
      <c r="LG2156" s="593"/>
      <c r="LH2156" s="593"/>
      <c r="LI2156" s="593"/>
      <c r="LJ2156" s="593"/>
      <c r="LK2156" s="593"/>
      <c r="LL2156" s="593"/>
      <c r="LM2156" s="593"/>
      <c r="LN2156" s="593"/>
      <c r="LO2156" s="593"/>
      <c r="LP2156" s="593"/>
      <c r="LQ2156" s="593"/>
      <c r="LR2156" s="593"/>
      <c r="LS2156" s="593"/>
      <c r="LT2156" s="593"/>
      <c r="LU2156" s="593"/>
      <c r="LV2156" s="593"/>
      <c r="LW2156" s="593"/>
      <c r="LX2156" s="593"/>
      <c r="LY2156" s="593"/>
      <c r="LZ2156" s="593"/>
      <c r="MA2156" s="593"/>
      <c r="MB2156" s="593"/>
      <c r="MC2156" s="593"/>
      <c r="MD2156" s="593"/>
      <c r="ME2156" s="593"/>
      <c r="MF2156" s="593"/>
      <c r="MG2156" s="593"/>
      <c r="MH2156" s="593"/>
      <c r="MI2156" s="593"/>
      <c r="MJ2156" s="593"/>
      <c r="MK2156" s="593"/>
      <c r="ML2156" s="593"/>
      <c r="MM2156" s="593"/>
      <c r="MN2156" s="593"/>
      <c r="MO2156" s="593"/>
      <c r="MP2156" s="593"/>
      <c r="MQ2156" s="593"/>
      <c r="MR2156" s="593"/>
      <c r="MS2156" s="593"/>
      <c r="MT2156" s="593"/>
      <c r="MU2156" s="593"/>
      <c r="MV2156" s="593"/>
      <c r="MW2156" s="593"/>
      <c r="MX2156" s="593"/>
      <c r="MY2156" s="593"/>
      <c r="MZ2156" s="593"/>
      <c r="NA2156" s="593"/>
      <c r="NB2156" s="593"/>
      <c r="NC2156" s="593"/>
      <c r="ND2156" s="593"/>
      <c r="NE2156" s="593"/>
      <c r="NF2156" s="593"/>
      <c r="NG2156" s="593"/>
      <c r="NH2156" s="593"/>
      <c r="NI2156" s="593"/>
      <c r="NJ2156" s="593"/>
      <c r="NK2156" s="593"/>
      <c r="NL2156" s="593"/>
      <c r="NM2156" s="593"/>
      <c r="NN2156" s="593"/>
      <c r="NO2156" s="593"/>
      <c r="NP2156" s="593"/>
      <c r="NQ2156" s="593"/>
      <c r="NR2156" s="593"/>
      <c r="NS2156" s="593"/>
      <c r="NT2156" s="593"/>
      <c r="NU2156" s="593"/>
      <c r="NV2156" s="593"/>
      <c r="NW2156" s="593"/>
      <c r="NX2156" s="593"/>
      <c r="NY2156" s="593"/>
      <c r="NZ2156" s="593"/>
      <c r="OA2156" s="593"/>
      <c r="OB2156" s="593"/>
      <c r="OC2156" s="593"/>
      <c r="OD2156" s="593"/>
      <c r="OE2156" s="593"/>
      <c r="OF2156" s="593"/>
      <c r="OG2156" s="593"/>
      <c r="OH2156" s="593"/>
      <c r="OI2156" s="593"/>
      <c r="OJ2156" s="593"/>
      <c r="OK2156" s="593"/>
      <c r="OL2156" s="593"/>
      <c r="OM2156" s="593"/>
      <c r="ON2156" s="593"/>
      <c r="OO2156" s="593"/>
      <c r="OP2156" s="593"/>
      <c r="OQ2156" s="593"/>
      <c r="OR2156" s="593"/>
      <c r="OS2156" s="593"/>
      <c r="OT2156" s="593"/>
      <c r="OU2156" s="593"/>
      <c r="OV2156" s="593"/>
      <c r="OW2156" s="593"/>
      <c r="OX2156" s="593"/>
      <c r="OY2156" s="593"/>
      <c r="OZ2156" s="593"/>
      <c r="PA2156" s="593"/>
      <c r="PB2156" s="593"/>
      <c r="PC2156" s="593"/>
      <c r="PD2156" s="593"/>
      <c r="PE2156" s="593"/>
      <c r="PF2156" s="593"/>
      <c r="PG2156" s="593"/>
      <c r="PH2156" s="593"/>
      <c r="PI2156" s="593"/>
      <c r="PJ2156" s="593"/>
      <c r="PK2156" s="593"/>
      <c r="PL2156" s="593"/>
      <c r="PM2156" s="593"/>
      <c r="PN2156" s="593"/>
      <c r="PO2156" s="593"/>
      <c r="PP2156" s="593"/>
      <c r="PQ2156" s="593"/>
      <c r="PR2156" s="593"/>
      <c r="PS2156" s="593"/>
      <c r="PT2156" s="593"/>
      <c r="PU2156" s="593"/>
      <c r="PV2156" s="593"/>
      <c r="PW2156" s="593"/>
      <c r="PX2156" s="593"/>
      <c r="PY2156" s="593"/>
      <c r="PZ2156" s="593"/>
      <c r="QA2156" s="593"/>
      <c r="QB2156" s="593"/>
      <c r="QC2156" s="593"/>
      <c r="QD2156" s="593"/>
      <c r="QE2156" s="593"/>
      <c r="QF2156" s="593"/>
      <c r="QG2156" s="593"/>
      <c r="QH2156" s="593"/>
      <c r="QI2156" s="593"/>
      <c r="QJ2156" s="593"/>
      <c r="QK2156" s="593"/>
      <c r="QL2156" s="593"/>
      <c r="QM2156" s="593"/>
      <c r="QN2156" s="593"/>
      <c r="QO2156" s="593"/>
      <c r="QP2156" s="593"/>
      <c r="QQ2156" s="593"/>
      <c r="QR2156" s="593"/>
      <c r="QS2156" s="593"/>
      <c r="QT2156" s="593"/>
      <c r="QU2156" s="593"/>
      <c r="QV2156" s="593"/>
      <c r="QW2156" s="593"/>
      <c r="QX2156" s="593"/>
      <c r="QY2156" s="593"/>
      <c r="QZ2156" s="593"/>
      <c r="RA2156" s="593"/>
      <c r="RB2156" s="593"/>
      <c r="RC2156" s="593"/>
      <c r="RD2156" s="593"/>
      <c r="RE2156" s="593"/>
      <c r="RF2156" s="593"/>
      <c r="RG2156" s="593"/>
      <c r="RH2156" s="593"/>
      <c r="RI2156" s="593"/>
      <c r="RJ2156" s="593"/>
      <c r="RK2156" s="593"/>
      <c r="RL2156" s="593"/>
      <c r="RM2156" s="593"/>
      <c r="RN2156" s="593"/>
      <c r="RO2156" s="593"/>
      <c r="RP2156" s="593"/>
      <c r="RQ2156" s="593"/>
      <c r="RR2156" s="593"/>
      <c r="RS2156" s="593"/>
      <c r="RT2156" s="593"/>
      <c r="RU2156" s="593"/>
      <c r="RV2156" s="593"/>
      <c r="RW2156" s="593"/>
      <c r="RX2156" s="593"/>
      <c r="RY2156" s="593"/>
      <c r="RZ2156" s="593"/>
      <c r="SA2156" s="593"/>
      <c r="SB2156" s="593"/>
      <c r="SC2156" s="593"/>
      <c r="SD2156" s="593"/>
      <c r="SE2156" s="593"/>
      <c r="SF2156" s="593"/>
      <c r="SG2156" s="593"/>
      <c r="SH2156" s="593"/>
      <c r="SI2156" s="593"/>
      <c r="SJ2156" s="593"/>
      <c r="SK2156" s="593"/>
      <c r="SL2156" s="593"/>
      <c r="SM2156" s="593"/>
      <c r="SN2156" s="593"/>
      <c r="SO2156" s="593"/>
      <c r="SP2156" s="593"/>
      <c r="SQ2156" s="593"/>
      <c r="SR2156" s="593"/>
      <c r="SS2156" s="593"/>
      <c r="ST2156" s="593"/>
      <c r="SU2156" s="593"/>
      <c r="SV2156" s="593"/>
      <c r="SW2156" s="593"/>
      <c r="SX2156" s="593"/>
      <c r="SY2156" s="593"/>
      <c r="SZ2156" s="593"/>
      <c r="TA2156" s="593"/>
      <c r="TB2156" s="593"/>
      <c r="TC2156" s="593"/>
      <c r="TD2156" s="593"/>
      <c r="TE2156" s="593"/>
      <c r="TF2156" s="593"/>
      <c r="TG2156" s="593"/>
      <c r="TH2156" s="593"/>
      <c r="TI2156" s="593"/>
      <c r="TJ2156" s="593"/>
      <c r="TK2156" s="593"/>
      <c r="TL2156" s="593"/>
      <c r="TM2156" s="593"/>
      <c r="TN2156" s="593"/>
      <c r="TO2156" s="593"/>
      <c r="TP2156" s="593"/>
      <c r="TQ2156" s="593"/>
      <c r="TR2156" s="593"/>
      <c r="TS2156" s="593"/>
      <c r="TT2156" s="593"/>
      <c r="TU2156" s="593"/>
      <c r="TV2156" s="593"/>
      <c r="TW2156" s="593"/>
      <c r="TX2156" s="593"/>
      <c r="TY2156" s="593"/>
      <c r="TZ2156" s="593"/>
      <c r="UA2156" s="593"/>
      <c r="UB2156" s="593"/>
      <c r="UC2156" s="593"/>
      <c r="UD2156" s="593"/>
      <c r="UE2156" s="593"/>
      <c r="UF2156" s="593"/>
      <c r="UG2156" s="593"/>
      <c r="UH2156" s="593"/>
      <c r="UI2156" s="593"/>
      <c r="UJ2156" s="593"/>
      <c r="UK2156" s="593"/>
      <c r="UL2156" s="593"/>
      <c r="UM2156" s="593"/>
      <c r="UN2156" s="593"/>
      <c r="UO2156" s="593"/>
      <c r="UP2156" s="593"/>
      <c r="UQ2156" s="593"/>
      <c r="UR2156" s="593"/>
      <c r="US2156" s="593"/>
      <c r="UT2156" s="593"/>
      <c r="UU2156" s="593"/>
      <c r="UV2156" s="593"/>
      <c r="UW2156" s="593"/>
      <c r="UX2156" s="593"/>
      <c r="UY2156" s="593"/>
      <c r="UZ2156" s="593"/>
      <c r="VA2156" s="593"/>
      <c r="VB2156" s="593"/>
      <c r="VC2156" s="593"/>
      <c r="VD2156" s="593"/>
      <c r="VE2156" s="593"/>
      <c r="VF2156" s="593"/>
      <c r="VG2156" s="593"/>
      <c r="VH2156" s="593"/>
      <c r="VI2156" s="593"/>
      <c r="VJ2156" s="593"/>
      <c r="VK2156" s="593"/>
      <c r="VL2156" s="593"/>
      <c r="VM2156" s="593"/>
      <c r="VN2156" s="593"/>
      <c r="VO2156" s="593"/>
      <c r="VP2156" s="593"/>
      <c r="VQ2156" s="593"/>
      <c r="VR2156" s="593"/>
      <c r="VS2156" s="593"/>
      <c r="VT2156" s="593"/>
      <c r="VU2156" s="593"/>
      <c r="VV2156" s="593"/>
      <c r="VW2156" s="593"/>
      <c r="VX2156" s="593"/>
      <c r="VY2156" s="593"/>
      <c r="VZ2156" s="593"/>
      <c r="WA2156" s="593"/>
      <c r="WB2156" s="593"/>
      <c r="WC2156" s="593"/>
      <c r="WD2156" s="593"/>
      <c r="WE2156" s="593"/>
      <c r="WF2156" s="593"/>
      <c r="WG2156" s="593"/>
      <c r="WH2156" s="593"/>
      <c r="WI2156" s="593"/>
      <c r="WJ2156" s="593"/>
      <c r="WK2156" s="593"/>
      <c r="WL2156" s="593"/>
      <c r="WM2156" s="593"/>
      <c r="WN2156" s="593"/>
      <c r="WO2156" s="593"/>
      <c r="WP2156" s="593"/>
      <c r="WQ2156" s="593"/>
      <c r="WR2156" s="593"/>
      <c r="WS2156" s="593"/>
      <c r="WT2156" s="593"/>
      <c r="WU2156" s="593"/>
      <c r="WV2156" s="593"/>
      <c r="WW2156" s="593"/>
      <c r="WX2156" s="593"/>
      <c r="WY2156" s="593"/>
      <c r="WZ2156" s="593"/>
      <c r="XA2156" s="593"/>
      <c r="XB2156" s="593"/>
      <c r="XC2156" s="593"/>
      <c r="XD2156" s="593"/>
      <c r="XE2156" s="593"/>
      <c r="XF2156" s="593"/>
      <c r="XG2156" s="593"/>
      <c r="XH2156" s="593"/>
      <c r="XI2156" s="593"/>
      <c r="XJ2156" s="593"/>
      <c r="XK2156" s="593"/>
      <c r="XL2156" s="593"/>
      <c r="XM2156" s="593"/>
      <c r="XN2156" s="593"/>
      <c r="XO2156" s="593"/>
      <c r="XP2156" s="593"/>
      <c r="XQ2156" s="593"/>
      <c r="XR2156" s="593"/>
      <c r="XS2156" s="593"/>
      <c r="XT2156" s="593"/>
      <c r="XU2156" s="593"/>
      <c r="XV2156" s="593"/>
      <c r="XW2156" s="593"/>
      <c r="XX2156" s="593"/>
      <c r="XY2156" s="593"/>
      <c r="XZ2156" s="593"/>
      <c r="YA2156" s="593"/>
      <c r="YB2156" s="593"/>
      <c r="YC2156" s="593"/>
      <c r="YD2156" s="593"/>
      <c r="YE2156" s="593"/>
      <c r="YF2156" s="593"/>
      <c r="YG2156" s="593"/>
      <c r="YH2156" s="593"/>
      <c r="YI2156" s="593"/>
      <c r="YJ2156" s="593"/>
      <c r="YK2156" s="593"/>
      <c r="YL2156" s="593"/>
      <c r="YM2156" s="593"/>
      <c r="YN2156" s="593"/>
      <c r="YO2156" s="593"/>
      <c r="YP2156" s="593"/>
      <c r="YQ2156" s="593"/>
      <c r="YR2156" s="593"/>
      <c r="YS2156" s="593"/>
      <c r="YT2156" s="593"/>
      <c r="YU2156" s="593"/>
      <c r="YV2156" s="593"/>
      <c r="YW2156" s="593"/>
      <c r="YX2156" s="593"/>
      <c r="YY2156" s="593"/>
      <c r="YZ2156" s="593"/>
      <c r="ZA2156" s="593"/>
      <c r="ZB2156" s="593"/>
      <c r="ZC2156" s="593"/>
      <c r="ZD2156" s="593"/>
      <c r="ZE2156" s="593"/>
      <c r="ZF2156" s="593"/>
      <c r="ZG2156" s="593"/>
      <c r="ZH2156" s="593"/>
      <c r="ZI2156" s="593"/>
      <c r="ZJ2156" s="593"/>
      <c r="ZK2156" s="593"/>
      <c r="ZL2156" s="593"/>
      <c r="ZM2156" s="593"/>
      <c r="ZN2156" s="593"/>
      <c r="ZO2156" s="593"/>
      <c r="ZP2156" s="593"/>
      <c r="ZQ2156" s="593"/>
      <c r="ZR2156" s="593"/>
      <c r="ZS2156" s="593"/>
      <c r="ZT2156" s="593"/>
      <c r="ZU2156" s="593"/>
      <c r="ZV2156" s="593"/>
      <c r="ZW2156" s="593"/>
      <c r="ZX2156" s="593"/>
      <c r="ZY2156" s="593"/>
      <c r="ZZ2156" s="593"/>
      <c r="AAA2156" s="593"/>
      <c r="AAB2156" s="593"/>
      <c r="AAC2156" s="593"/>
      <c r="AAD2156" s="593"/>
      <c r="AAE2156" s="593"/>
      <c r="AAF2156" s="593"/>
      <c r="AAG2156" s="593"/>
      <c r="AAH2156" s="593"/>
      <c r="AAI2156" s="593"/>
      <c r="AAJ2156" s="593"/>
      <c r="AAK2156" s="593"/>
      <c r="AAL2156" s="593"/>
      <c r="AAM2156" s="593"/>
      <c r="AAN2156" s="593"/>
      <c r="AAO2156" s="593"/>
      <c r="AAP2156" s="593"/>
      <c r="AAQ2156" s="593"/>
      <c r="AAR2156" s="593"/>
      <c r="AAS2156" s="593"/>
      <c r="AAT2156" s="593"/>
      <c r="AAU2156" s="593"/>
      <c r="AAV2156" s="593"/>
      <c r="AAW2156" s="593"/>
      <c r="AAX2156" s="593"/>
      <c r="AAY2156" s="593"/>
      <c r="AAZ2156" s="593"/>
      <c r="ABA2156" s="593"/>
      <c r="ABB2156" s="593"/>
      <c r="ABC2156" s="593"/>
      <c r="ABD2156" s="593"/>
      <c r="ABE2156" s="593"/>
      <c r="ABF2156" s="593"/>
      <c r="ABG2156" s="593"/>
      <c r="ABH2156" s="593"/>
      <c r="ABI2156" s="593"/>
      <c r="ABJ2156" s="593"/>
      <c r="ABK2156" s="593"/>
      <c r="ABL2156" s="593"/>
      <c r="ABM2156" s="593"/>
      <c r="ABN2156" s="593"/>
      <c r="ABO2156" s="593"/>
      <c r="ABP2156" s="593"/>
      <c r="ABQ2156" s="593"/>
      <c r="ABR2156" s="593"/>
      <c r="ABS2156" s="593"/>
      <c r="ABT2156" s="593"/>
      <c r="ABU2156" s="593"/>
      <c r="ABV2156" s="593"/>
      <c r="ABW2156" s="593"/>
      <c r="ABX2156" s="593"/>
      <c r="ABY2156" s="593"/>
      <c r="ABZ2156" s="593"/>
      <c r="ACA2156" s="593"/>
      <c r="ACB2156" s="593"/>
      <c r="ACC2156" s="593"/>
      <c r="ACD2156" s="593"/>
      <c r="ACE2156" s="593"/>
      <c r="ACF2156" s="593"/>
      <c r="ACG2156" s="593"/>
      <c r="ACH2156" s="593"/>
      <c r="ACI2156" s="593"/>
      <c r="ACJ2156" s="593"/>
      <c r="ACK2156" s="593"/>
      <c r="ACL2156" s="593"/>
      <c r="ACM2156" s="593"/>
      <c r="ACN2156" s="593"/>
      <c r="ACO2156" s="593"/>
      <c r="ACP2156" s="593"/>
      <c r="ACQ2156" s="593"/>
      <c r="ACR2156" s="593"/>
      <c r="ACS2156" s="593"/>
      <c r="ACT2156" s="593"/>
      <c r="ACU2156" s="593"/>
      <c r="ACV2156" s="593"/>
      <c r="ACW2156" s="593"/>
      <c r="ACX2156" s="593"/>
      <c r="ACY2156" s="593"/>
      <c r="ACZ2156" s="593"/>
      <c r="ADA2156" s="593"/>
      <c r="ADB2156" s="593"/>
      <c r="ADC2156" s="593"/>
      <c r="ADD2156" s="593"/>
      <c r="ADE2156" s="593"/>
      <c r="ADF2156" s="593"/>
      <c r="ADG2156" s="593"/>
      <c r="ADH2156" s="593"/>
      <c r="ADI2156" s="593"/>
      <c r="ADJ2156" s="593"/>
      <c r="ADK2156" s="593"/>
      <c r="ADL2156" s="593"/>
      <c r="ADM2156" s="593"/>
      <c r="ADN2156" s="593"/>
      <c r="ADO2156" s="593"/>
      <c r="ADP2156" s="593"/>
      <c r="ADQ2156" s="593"/>
      <c r="ADR2156" s="593"/>
      <c r="ADS2156" s="593"/>
      <c r="ADT2156" s="593"/>
      <c r="ADU2156" s="593"/>
      <c r="ADV2156" s="593"/>
      <c r="ADW2156" s="593"/>
      <c r="ADX2156" s="593"/>
      <c r="ADY2156" s="593"/>
      <c r="ADZ2156" s="593"/>
      <c r="AEA2156" s="593"/>
      <c r="AEB2156" s="593"/>
      <c r="AEC2156" s="593"/>
      <c r="AED2156" s="593"/>
      <c r="AEE2156" s="593"/>
      <c r="AEF2156" s="593"/>
      <c r="AEG2156" s="593"/>
      <c r="AEH2156" s="593"/>
      <c r="AEI2156" s="593"/>
      <c r="AEJ2156" s="593"/>
      <c r="AEK2156" s="593"/>
      <c r="AEL2156" s="593"/>
      <c r="AEM2156" s="593"/>
      <c r="AEN2156" s="593"/>
      <c r="AEO2156" s="593"/>
      <c r="AEP2156" s="593"/>
      <c r="AEQ2156" s="593"/>
      <c r="AER2156" s="593"/>
      <c r="AES2156" s="593"/>
      <c r="AET2156" s="593"/>
      <c r="AEU2156" s="593"/>
      <c r="AEV2156" s="593"/>
      <c r="AEW2156" s="593"/>
      <c r="AEX2156" s="593"/>
      <c r="AEY2156" s="593"/>
      <c r="AEZ2156" s="593"/>
      <c r="AFA2156" s="593"/>
      <c r="AFB2156" s="593"/>
      <c r="AFC2156" s="593"/>
      <c r="AFD2156" s="593"/>
      <c r="AFE2156" s="593"/>
      <c r="AFF2156" s="593"/>
      <c r="AFG2156" s="593"/>
      <c r="AFH2156" s="593"/>
      <c r="AFI2156" s="593"/>
      <c r="AFJ2156" s="593"/>
      <c r="AFK2156" s="593"/>
      <c r="AFL2156" s="593"/>
      <c r="AFM2156" s="593"/>
      <c r="AFN2156" s="593"/>
      <c r="AFO2156" s="593"/>
      <c r="AFP2156" s="593"/>
      <c r="AFQ2156" s="593"/>
      <c r="AFR2156" s="593"/>
      <c r="AFS2156" s="593"/>
      <c r="AFT2156" s="593"/>
      <c r="AFU2156" s="593"/>
      <c r="AFV2156" s="593"/>
      <c r="AFW2156" s="593"/>
      <c r="AFX2156" s="593"/>
      <c r="AFY2156" s="593"/>
      <c r="AFZ2156" s="593"/>
      <c r="AGA2156" s="593"/>
      <c r="AGB2156" s="593"/>
      <c r="AGC2156" s="593"/>
      <c r="AGD2156" s="593"/>
      <c r="AGE2156" s="593"/>
      <c r="AGF2156" s="593"/>
      <c r="AGG2156" s="593"/>
      <c r="AGH2156" s="593"/>
      <c r="AGI2156" s="593"/>
      <c r="AGJ2156" s="593"/>
      <c r="AGK2156" s="593"/>
      <c r="AGL2156" s="593"/>
      <c r="AGM2156" s="593"/>
      <c r="AGN2156" s="593"/>
      <c r="AGO2156" s="593"/>
      <c r="AGP2156" s="593"/>
      <c r="AGQ2156" s="593"/>
      <c r="AGR2156" s="593"/>
      <c r="AGS2156" s="593"/>
      <c r="AGT2156" s="593"/>
      <c r="AGU2156" s="593"/>
      <c r="AGV2156" s="593"/>
      <c r="AGW2156" s="593"/>
      <c r="AGX2156" s="593"/>
      <c r="AGY2156" s="593"/>
      <c r="AGZ2156" s="593"/>
      <c r="AHA2156" s="593"/>
      <c r="AHB2156" s="593"/>
      <c r="AHC2156" s="593"/>
      <c r="AHD2156" s="593"/>
      <c r="AHE2156" s="593"/>
      <c r="AHF2156" s="593"/>
      <c r="AHG2156" s="593"/>
      <c r="AHH2156" s="593"/>
      <c r="AHI2156" s="593"/>
      <c r="AHJ2156" s="593"/>
      <c r="AHK2156" s="593"/>
      <c r="AHL2156" s="593"/>
      <c r="AHM2156" s="593"/>
      <c r="AHN2156" s="593"/>
      <c r="AHO2156" s="593"/>
      <c r="AHP2156" s="593"/>
      <c r="AHQ2156" s="593"/>
      <c r="AHR2156" s="593"/>
      <c r="AHS2156" s="593"/>
      <c r="AHT2156" s="593"/>
      <c r="AHU2156" s="593"/>
      <c r="AHV2156" s="593"/>
      <c r="AHW2156" s="593"/>
      <c r="AHX2156" s="593"/>
      <c r="AHY2156" s="593"/>
      <c r="AHZ2156" s="593"/>
      <c r="AIA2156" s="593"/>
      <c r="AIB2156" s="593"/>
      <c r="AIC2156" s="593"/>
      <c r="AID2156" s="593"/>
      <c r="AIE2156" s="593"/>
      <c r="AIF2156" s="593"/>
      <c r="AIG2156" s="593"/>
      <c r="AIH2156" s="593"/>
      <c r="AII2156" s="593"/>
      <c r="AIJ2156" s="593"/>
      <c r="AIK2156" s="593"/>
      <c r="AIL2156" s="593"/>
      <c r="AIM2156" s="593"/>
      <c r="AIN2156" s="593"/>
      <c r="AIO2156" s="593"/>
      <c r="AIP2156" s="593"/>
      <c r="AIQ2156" s="593"/>
      <c r="AIR2156" s="593"/>
      <c r="AIS2156" s="593"/>
      <c r="AIT2156" s="593"/>
      <c r="AIU2156" s="593"/>
      <c r="AIV2156" s="593"/>
      <c r="AIW2156" s="593"/>
      <c r="AIX2156" s="593"/>
      <c r="AIY2156" s="593"/>
      <c r="AIZ2156" s="593"/>
      <c r="AJA2156" s="593"/>
      <c r="AJB2156" s="593"/>
      <c r="AJC2156" s="593"/>
      <c r="AJD2156" s="593"/>
      <c r="AJE2156" s="593"/>
      <c r="AJF2156" s="593"/>
      <c r="AJG2156" s="593"/>
      <c r="AJH2156" s="593"/>
      <c r="AJI2156" s="593"/>
      <c r="AJJ2156" s="593"/>
      <c r="AJK2156" s="593"/>
      <c r="AJL2156" s="593"/>
      <c r="AJM2156" s="593"/>
      <c r="AJN2156" s="593"/>
      <c r="AJO2156" s="593"/>
      <c r="AJP2156" s="593"/>
      <c r="AJQ2156" s="593"/>
      <c r="AJR2156" s="593"/>
      <c r="AJS2156" s="593"/>
      <c r="AJT2156" s="593"/>
      <c r="AJU2156" s="593"/>
      <c r="AJV2156" s="593"/>
      <c r="AJW2156" s="593"/>
      <c r="AJX2156" s="593"/>
      <c r="AJY2156" s="593"/>
      <c r="AJZ2156" s="593"/>
      <c r="AKA2156" s="593"/>
      <c r="AKB2156" s="593"/>
      <c r="AKC2156" s="593"/>
      <c r="AKD2156" s="593"/>
      <c r="AKE2156" s="593"/>
      <c r="AKF2156" s="593"/>
      <c r="AKG2156" s="593"/>
      <c r="AKH2156" s="593"/>
      <c r="AKI2156" s="593"/>
      <c r="AKJ2156" s="593"/>
      <c r="AKK2156" s="593"/>
      <c r="AKL2156" s="593"/>
      <c r="AKM2156" s="593"/>
      <c r="AKN2156" s="593"/>
      <c r="AKO2156" s="593"/>
      <c r="AKP2156" s="593"/>
      <c r="AKQ2156" s="593"/>
      <c r="AKR2156" s="593"/>
      <c r="AKS2156" s="593"/>
      <c r="AKT2156" s="593"/>
      <c r="AKU2156" s="593"/>
      <c r="AKV2156" s="593"/>
      <c r="AKW2156" s="593"/>
      <c r="AKX2156" s="593"/>
      <c r="AKY2156" s="593"/>
      <c r="AKZ2156" s="593"/>
      <c r="ALA2156" s="593"/>
      <c r="ALB2156" s="593"/>
      <c r="ALC2156" s="593"/>
      <c r="ALD2156" s="593"/>
      <c r="ALE2156" s="593"/>
      <c r="ALF2156" s="593"/>
      <c r="ALG2156" s="593"/>
      <c r="ALH2156" s="593"/>
      <c r="ALI2156" s="593"/>
      <c r="ALJ2156" s="593"/>
      <c r="ALK2156" s="593"/>
      <c r="ALL2156" s="593"/>
      <c r="ALM2156" s="593"/>
      <c r="ALN2156" s="593"/>
      <c r="ALO2156" s="593"/>
      <c r="ALP2156" s="593"/>
      <c r="ALQ2156" s="593"/>
      <c r="ALR2156" s="593"/>
      <c r="ALS2156" s="593"/>
      <c r="ALT2156" s="593"/>
      <c r="ALU2156" s="593"/>
      <c r="ALV2156" s="593"/>
      <c r="ALW2156" s="593"/>
      <c r="ALX2156" s="593"/>
      <c r="ALY2156" s="593"/>
      <c r="ALZ2156" s="593"/>
      <c r="AMA2156" s="593"/>
      <c r="AMB2156" s="593"/>
      <c r="AMC2156" s="593"/>
      <c r="AMD2156" s="593"/>
      <c r="AME2156" s="593"/>
      <c r="AMF2156" s="593"/>
      <c r="AMG2156" s="593"/>
      <c r="AMH2156" s="593"/>
      <c r="AMI2156" s="593"/>
      <c r="AMJ2156" s="593"/>
      <c r="AMK2156" s="593"/>
      <c r="AML2156" s="593"/>
      <c r="AMM2156" s="593"/>
      <c r="AMN2156" s="593"/>
      <c r="AMO2156" s="593"/>
      <c r="AMP2156" s="593"/>
      <c r="AMQ2156" s="593"/>
      <c r="AMR2156" s="593"/>
      <c r="AMS2156" s="593"/>
      <c r="AMT2156" s="593"/>
      <c r="AMU2156" s="593"/>
      <c r="AMV2156" s="593"/>
      <c r="AMW2156" s="593"/>
      <c r="AMX2156" s="593"/>
      <c r="AMY2156" s="593"/>
      <c r="AMZ2156" s="593"/>
      <c r="ANA2156" s="593"/>
      <c r="ANB2156" s="593"/>
      <c r="ANC2156" s="593"/>
      <c r="AND2156" s="593"/>
      <c r="ANE2156" s="593"/>
      <c r="ANF2156" s="593"/>
      <c r="ANG2156" s="593"/>
      <c r="ANH2156" s="593"/>
      <c r="ANI2156" s="593"/>
      <c r="ANJ2156" s="593"/>
      <c r="ANK2156" s="593"/>
      <c r="ANL2156" s="593"/>
      <c r="ANM2156" s="593"/>
      <c r="ANN2156" s="593"/>
      <c r="ANO2156" s="593"/>
      <c r="ANP2156" s="593"/>
      <c r="ANQ2156" s="593"/>
      <c r="ANR2156" s="593"/>
      <c r="ANS2156" s="593"/>
      <c r="ANT2156" s="593"/>
      <c r="ANU2156" s="593"/>
      <c r="ANV2156" s="593"/>
      <c r="ANW2156" s="593"/>
      <c r="ANX2156" s="593"/>
      <c r="ANY2156" s="593"/>
      <c r="ANZ2156" s="593"/>
      <c r="AOA2156" s="593"/>
      <c r="AOB2156" s="593"/>
      <c r="AOC2156" s="593"/>
      <c r="AOD2156" s="593"/>
      <c r="AOE2156" s="593"/>
      <c r="AOF2156" s="593"/>
      <c r="AOG2156" s="593"/>
      <c r="AOH2156" s="593"/>
      <c r="AOI2156" s="593"/>
      <c r="AOJ2156" s="593"/>
      <c r="AOK2156" s="593"/>
      <c r="AOL2156" s="593"/>
      <c r="AOM2156" s="593"/>
      <c r="AON2156" s="593"/>
      <c r="AOO2156" s="593"/>
      <c r="AOP2156" s="593"/>
      <c r="AOQ2156" s="593"/>
      <c r="AOR2156" s="593"/>
      <c r="AOS2156" s="593"/>
      <c r="AOT2156" s="593"/>
      <c r="AOU2156" s="593"/>
      <c r="AOV2156" s="593"/>
      <c r="AOW2156" s="593"/>
      <c r="AOX2156" s="593"/>
      <c r="AOY2156" s="593"/>
      <c r="AOZ2156" s="593"/>
      <c r="APA2156" s="593"/>
      <c r="APB2156" s="593"/>
      <c r="APC2156" s="593"/>
      <c r="APD2156" s="593"/>
      <c r="APE2156" s="593"/>
      <c r="APF2156" s="593"/>
      <c r="APG2156" s="593"/>
      <c r="APH2156" s="593"/>
      <c r="API2156" s="593"/>
      <c r="APJ2156" s="593"/>
      <c r="APK2156" s="593"/>
      <c r="APL2156" s="593"/>
      <c r="APM2156" s="593"/>
      <c r="APN2156" s="593"/>
      <c r="APO2156" s="593"/>
      <c r="APP2156" s="593"/>
      <c r="APQ2156" s="593"/>
      <c r="APR2156" s="593"/>
      <c r="APS2156" s="593"/>
      <c r="APT2156" s="593"/>
      <c r="APU2156" s="593"/>
      <c r="APV2156" s="593"/>
      <c r="APW2156" s="593"/>
      <c r="APX2156" s="593"/>
      <c r="APY2156" s="593"/>
      <c r="APZ2156" s="593"/>
      <c r="AQA2156" s="593"/>
      <c r="AQB2156" s="593"/>
      <c r="AQC2156" s="593"/>
      <c r="AQD2156" s="593"/>
      <c r="AQE2156" s="593"/>
      <c r="AQF2156" s="593"/>
      <c r="AQG2156" s="593"/>
      <c r="AQH2156" s="593"/>
      <c r="AQI2156" s="593"/>
      <c r="AQJ2156" s="593"/>
      <c r="AQK2156" s="593"/>
      <c r="AQL2156" s="593"/>
      <c r="AQM2156" s="593"/>
      <c r="AQN2156" s="593"/>
      <c r="AQO2156" s="593"/>
      <c r="AQP2156" s="593"/>
      <c r="AQQ2156" s="593"/>
      <c r="AQR2156" s="593"/>
      <c r="AQS2156" s="593"/>
      <c r="AQT2156" s="593"/>
      <c r="AQU2156" s="593"/>
      <c r="AQV2156" s="593"/>
      <c r="AQW2156" s="593"/>
      <c r="AQX2156" s="593"/>
      <c r="AQY2156" s="593"/>
      <c r="AQZ2156" s="593"/>
      <c r="ARA2156" s="593"/>
      <c r="ARB2156" s="593"/>
      <c r="ARC2156" s="593"/>
      <c r="ARD2156" s="593"/>
      <c r="ARE2156" s="593"/>
      <c r="ARF2156" s="593"/>
      <c r="ARG2156" s="593"/>
      <c r="ARH2156" s="593"/>
      <c r="ARI2156" s="593"/>
      <c r="ARJ2156" s="593"/>
      <c r="ARK2156" s="593"/>
      <c r="ARL2156" s="593"/>
      <c r="ARM2156" s="593"/>
      <c r="ARN2156" s="593"/>
      <c r="ARO2156" s="593"/>
      <c r="ARP2156" s="593"/>
      <c r="ARQ2156" s="593"/>
      <c r="ARR2156" s="593"/>
      <c r="ARS2156" s="593"/>
      <c r="ART2156" s="593"/>
      <c r="ARU2156" s="593"/>
      <c r="ARV2156" s="593"/>
      <c r="ARW2156" s="593"/>
      <c r="ARX2156" s="593"/>
      <c r="ARY2156" s="593"/>
      <c r="ARZ2156" s="593"/>
      <c r="ASA2156" s="593"/>
      <c r="ASB2156" s="593"/>
      <c r="ASC2156" s="593"/>
      <c r="ASD2156" s="593"/>
      <c r="ASE2156" s="593"/>
      <c r="ASF2156" s="593"/>
      <c r="ASG2156" s="593"/>
      <c r="ASH2156" s="593"/>
      <c r="ASI2156" s="593"/>
      <c r="ASJ2156" s="593"/>
      <c r="ASK2156" s="593"/>
      <c r="ASL2156" s="593"/>
      <c r="ASM2156" s="593"/>
      <c r="ASN2156" s="593"/>
      <c r="ASO2156" s="593"/>
      <c r="ASP2156" s="593"/>
      <c r="ASQ2156" s="593"/>
      <c r="ASR2156" s="593"/>
      <c r="ASS2156" s="593"/>
      <c r="AST2156" s="593"/>
      <c r="ASU2156" s="593"/>
      <c r="ASV2156" s="593"/>
      <c r="ASW2156" s="593"/>
      <c r="ASX2156" s="593"/>
      <c r="ASY2156" s="593"/>
      <c r="ASZ2156" s="593"/>
      <c r="ATA2156" s="593"/>
      <c r="ATB2156" s="593"/>
      <c r="ATC2156" s="593"/>
      <c r="ATD2156" s="593"/>
      <c r="ATE2156" s="593"/>
      <c r="ATF2156" s="593"/>
      <c r="ATG2156" s="593"/>
      <c r="ATH2156" s="593"/>
      <c r="ATI2156" s="593"/>
      <c r="ATJ2156" s="593"/>
      <c r="ATK2156" s="593"/>
      <c r="ATL2156" s="593"/>
      <c r="ATM2156" s="593"/>
      <c r="ATN2156" s="593"/>
      <c r="ATO2156" s="593"/>
      <c r="ATP2156" s="593"/>
      <c r="ATQ2156" s="593"/>
      <c r="ATR2156" s="593"/>
      <c r="ATS2156" s="593"/>
      <c r="ATT2156" s="593"/>
      <c r="ATU2156" s="593"/>
      <c r="ATV2156" s="593"/>
      <c r="ATW2156" s="593"/>
      <c r="ATX2156" s="593"/>
      <c r="ATY2156" s="593"/>
      <c r="ATZ2156" s="593"/>
      <c r="AUA2156" s="593"/>
      <c r="AUB2156" s="593"/>
      <c r="AUC2156" s="593"/>
      <c r="AUD2156" s="593"/>
      <c r="AUE2156" s="593"/>
      <c r="AUF2156" s="593"/>
      <c r="AUG2156" s="593"/>
      <c r="AUH2156" s="593"/>
      <c r="AUI2156" s="593"/>
      <c r="AUJ2156" s="593"/>
      <c r="AUK2156" s="593"/>
      <c r="AUL2156" s="593"/>
      <c r="AUM2156" s="593"/>
      <c r="AUN2156" s="593"/>
      <c r="AUO2156" s="593"/>
      <c r="AUP2156" s="593"/>
      <c r="AUQ2156" s="593"/>
      <c r="AUR2156" s="593"/>
      <c r="AUS2156" s="593"/>
      <c r="AUT2156" s="593"/>
      <c r="AUU2156" s="593"/>
      <c r="AUV2156" s="593"/>
      <c r="AUW2156" s="593"/>
      <c r="AUX2156" s="593"/>
      <c r="AUY2156" s="593"/>
      <c r="AUZ2156" s="593"/>
      <c r="AVA2156" s="593"/>
      <c r="AVB2156" s="593"/>
      <c r="AVC2156" s="593"/>
      <c r="AVD2156" s="593"/>
      <c r="AVE2156" s="593"/>
      <c r="AVF2156" s="593"/>
      <c r="AVG2156" s="593"/>
      <c r="AVH2156" s="593"/>
      <c r="AVI2156" s="593"/>
      <c r="AVJ2156" s="593"/>
      <c r="AVK2156" s="593"/>
    </row>
    <row r="2157" spans="1:1259">
      <c r="A2157" s="697"/>
      <c r="B2157" s="558"/>
      <c r="C2157" s="558"/>
      <c r="D2157" s="676" t="s">
        <v>1067</v>
      </c>
      <c r="E2157" s="524" t="s">
        <v>1177</v>
      </c>
      <c r="F2157" s="676" t="s">
        <v>1080</v>
      </c>
      <c r="G2157" s="676">
        <v>2023</v>
      </c>
      <c r="H2157" s="676">
        <v>7</v>
      </c>
      <c r="I2157" s="687"/>
      <c r="J2157" s="677"/>
      <c r="K2157" s="676" t="s">
        <v>1567</v>
      </c>
      <c r="L2157" s="677" t="s">
        <v>1552</v>
      </c>
      <c r="M2157" s="677">
        <v>44644</v>
      </c>
      <c r="N2157" s="677">
        <v>44774</v>
      </c>
      <c r="O2157" s="677"/>
      <c r="P2157" s="677"/>
      <c r="Q2157" s="677"/>
      <c r="R2157" s="677"/>
      <c r="S2157" s="676" t="s">
        <v>1106</v>
      </c>
      <c r="T2157" s="676">
        <v>72</v>
      </c>
      <c r="U2157" s="676" t="s">
        <v>1438</v>
      </c>
      <c r="V2157" s="676" t="s">
        <v>1119</v>
      </c>
      <c r="W2157" s="678">
        <v>575</v>
      </c>
      <c r="X2157" s="551">
        <v>17400</v>
      </c>
      <c r="Y2157" s="693">
        <v>10005000</v>
      </c>
      <c r="Z2157" s="667">
        <v>0.43</v>
      </c>
      <c r="AA2157" s="682">
        <f>Y2157*Z2157</f>
        <v>4302150</v>
      </c>
      <c r="AB2157" s="521"/>
      <c r="AC2157" s="668">
        <v>0</v>
      </c>
      <c r="AD2157" s="676"/>
      <c r="AE2157" s="684"/>
      <c r="AF2157" s="695">
        <f>AA2157+AD2157+AE2157</f>
        <v>4302150</v>
      </c>
      <c r="AG2157" s="665" t="s">
        <v>47</v>
      </c>
      <c r="AH2157" s="641">
        <v>100</v>
      </c>
      <c r="AI2157" s="676">
        <v>0</v>
      </c>
      <c r="AJ2157" s="676" t="s">
        <v>1113</v>
      </c>
      <c r="AK2157" s="676" t="s">
        <v>1113</v>
      </c>
      <c r="AL2157" s="696" t="s">
        <v>1113</v>
      </c>
      <c r="AM2157" s="665" t="s">
        <v>52</v>
      </c>
      <c r="AN2157" s="676" t="s">
        <v>1113</v>
      </c>
      <c r="AO2157" s="665"/>
      <c r="AP2157" s="676" t="s">
        <v>38</v>
      </c>
      <c r="AQ2157" s="676" t="s">
        <v>1090</v>
      </c>
      <c r="AR2157" s="676"/>
      <c r="AS2157" s="523" t="s">
        <v>1077</v>
      </c>
      <c r="AT2157" s="523" t="s">
        <v>1091</v>
      </c>
      <c r="AU2157" s="523" t="s">
        <v>1078</v>
      </c>
      <c r="AV2157" s="674"/>
      <c r="AW2157" s="673" t="str">
        <f>U2157</f>
        <v>30391491C</v>
      </c>
      <c r="AX2157" s="673" cm="1">
        <f t="array" ref="AX2157">SUM(MID(0&amp;AW2157,LARGE(INDEX(ISNUMBER(--MID(AW2157,ROW($1:$8),1))*ROW($1:$8),),ROW($1:$8))+1,1)*10^ROW($1:$8)/10)</f>
        <v>30391491</v>
      </c>
      <c r="AY2157" s="673" t="e">
        <f>VLOOKUP($AX2157,'Item Master Data'!$A:$F,3,FALSE)</f>
        <v>#N/A</v>
      </c>
      <c r="AZ2157" s="673" t="e">
        <f>VLOOKUP($AX2157,'Item Master Data'!$A:$F,6,FALSE)</f>
        <v>#N/A</v>
      </c>
      <c r="BA2157" s="673" t="e">
        <f>X2157/BB2157</f>
        <v>#N/A</v>
      </c>
      <c r="BB2157" s="673" t="e">
        <f>VLOOKUP(AX2157,'Item Master Data'!$A:$G,7,FALSE)</f>
        <v>#N/A</v>
      </c>
      <c r="BC2157" s="673"/>
      <c r="BD2157" s="673" t="e">
        <f>W2157-AZ2157</f>
        <v>#N/A</v>
      </c>
      <c r="BE2157" s="593"/>
      <c r="BF2157" s="593"/>
      <c r="BG2157" s="593"/>
      <c r="BH2157" s="593"/>
      <c r="BI2157" s="593"/>
      <c r="BJ2157" s="593"/>
      <c r="BK2157" s="593"/>
      <c r="BL2157" s="593"/>
      <c r="BM2157" s="593"/>
      <c r="BN2157" s="593"/>
      <c r="BO2157" s="593"/>
      <c r="BP2157" s="593"/>
      <c r="BQ2157" s="593"/>
      <c r="BR2157" s="593"/>
      <c r="BS2157" s="593"/>
      <c r="BT2157" s="593"/>
      <c r="BU2157" s="593"/>
      <c r="BV2157" s="593"/>
      <c r="BW2157" s="593"/>
      <c r="BX2157" s="593"/>
      <c r="BY2157" s="593"/>
      <c r="BZ2157" s="593"/>
      <c r="CA2157" s="593"/>
      <c r="CB2157" s="593"/>
      <c r="CC2157" s="593"/>
      <c r="CD2157" s="593"/>
      <c r="CE2157" s="593"/>
      <c r="CF2157" s="593"/>
      <c r="CG2157" s="593"/>
      <c r="CH2157" s="593"/>
      <c r="CI2157" s="593"/>
      <c r="CJ2157" s="593"/>
      <c r="CK2157" s="593"/>
      <c r="CL2157" s="593"/>
      <c r="CM2157" s="593"/>
      <c r="CN2157" s="593"/>
      <c r="CO2157" s="593"/>
      <c r="CP2157" s="593"/>
      <c r="CQ2157" s="593"/>
      <c r="CR2157" s="593"/>
      <c r="CS2157" s="593"/>
      <c r="CT2157" s="593"/>
      <c r="CU2157" s="593"/>
      <c r="CV2157" s="593"/>
      <c r="CW2157" s="593"/>
      <c r="CX2157" s="593"/>
      <c r="CY2157" s="593"/>
      <c r="CZ2157" s="593"/>
      <c r="DA2157" s="593"/>
      <c r="DB2157" s="593"/>
      <c r="DC2157" s="593"/>
      <c r="DD2157" s="593"/>
      <c r="DE2157" s="593"/>
      <c r="DF2157" s="593"/>
      <c r="DG2157" s="593"/>
      <c r="DH2157" s="593"/>
      <c r="DI2157" s="593"/>
      <c r="DJ2157" s="593"/>
      <c r="DK2157" s="593"/>
      <c r="DL2157" s="593"/>
      <c r="DM2157" s="593"/>
      <c r="DN2157" s="593"/>
      <c r="DO2157" s="593"/>
      <c r="DP2157" s="593"/>
      <c r="DQ2157" s="593"/>
      <c r="DR2157" s="593"/>
      <c r="DS2157" s="593"/>
      <c r="DT2157" s="593"/>
      <c r="DU2157" s="593"/>
      <c r="DV2157" s="593"/>
      <c r="DW2157" s="593"/>
      <c r="DX2157" s="593"/>
      <c r="DY2157" s="593"/>
      <c r="DZ2157" s="593"/>
      <c r="EA2157" s="593"/>
      <c r="EB2157" s="593"/>
      <c r="EC2157" s="593"/>
      <c r="ED2157" s="593"/>
      <c r="EE2157" s="593"/>
      <c r="EF2157" s="593"/>
      <c r="EG2157" s="593"/>
      <c r="EH2157" s="593"/>
      <c r="EI2157" s="593"/>
      <c r="EJ2157" s="593"/>
      <c r="EK2157" s="593"/>
      <c r="EL2157" s="593"/>
      <c r="EM2157" s="593"/>
      <c r="EN2157" s="593"/>
      <c r="EO2157" s="593"/>
      <c r="EP2157" s="593"/>
      <c r="EQ2157" s="593"/>
      <c r="ER2157" s="593"/>
      <c r="ES2157" s="593"/>
      <c r="ET2157" s="593"/>
      <c r="EU2157" s="593"/>
      <c r="EV2157" s="593"/>
      <c r="EW2157" s="593"/>
      <c r="EX2157" s="593"/>
      <c r="EY2157" s="593"/>
      <c r="EZ2157" s="593"/>
      <c r="FA2157" s="593"/>
      <c r="FB2157" s="593"/>
      <c r="FC2157" s="593"/>
      <c r="FD2157" s="593"/>
      <c r="FE2157" s="593"/>
      <c r="FF2157" s="593"/>
      <c r="FG2157" s="593"/>
      <c r="FH2157" s="593"/>
      <c r="FI2157" s="593"/>
      <c r="FJ2157" s="593"/>
      <c r="FK2157" s="593"/>
      <c r="FL2157" s="593"/>
      <c r="FM2157" s="593"/>
      <c r="FN2157" s="593"/>
      <c r="FO2157" s="593"/>
      <c r="FP2157" s="593"/>
      <c r="FQ2157" s="593"/>
      <c r="FR2157" s="593"/>
      <c r="FS2157" s="593"/>
      <c r="FT2157" s="593"/>
      <c r="FU2157" s="593"/>
      <c r="FV2157" s="593"/>
      <c r="FW2157" s="593"/>
      <c r="FX2157" s="593"/>
      <c r="FY2157" s="593"/>
      <c r="FZ2157" s="593"/>
      <c r="GA2157" s="593"/>
      <c r="GB2157" s="593"/>
      <c r="GC2157" s="593"/>
      <c r="GD2157" s="593"/>
      <c r="GE2157" s="593"/>
      <c r="GF2157" s="593"/>
      <c r="GG2157" s="593"/>
      <c r="GH2157" s="593"/>
      <c r="GI2157" s="593"/>
      <c r="GJ2157" s="593"/>
      <c r="GK2157" s="593"/>
      <c r="GL2157" s="593"/>
      <c r="GM2157" s="593"/>
      <c r="GN2157" s="593"/>
      <c r="GO2157" s="593"/>
      <c r="GP2157" s="593"/>
      <c r="GQ2157" s="593"/>
      <c r="GR2157" s="593"/>
      <c r="GS2157" s="593"/>
      <c r="GT2157" s="593"/>
      <c r="GU2157" s="593"/>
      <c r="GV2157" s="593"/>
      <c r="GW2157" s="593"/>
      <c r="GX2157" s="593"/>
      <c r="GY2157" s="593"/>
      <c r="GZ2157" s="593"/>
      <c r="HA2157" s="593"/>
      <c r="HB2157" s="593"/>
      <c r="HC2157" s="593"/>
      <c r="HD2157" s="593"/>
      <c r="HE2157" s="593"/>
      <c r="HF2157" s="593"/>
      <c r="HG2157" s="593"/>
      <c r="HH2157" s="593"/>
      <c r="HI2157" s="593"/>
      <c r="HJ2157" s="593"/>
      <c r="HK2157" s="593"/>
      <c r="HL2157" s="593"/>
      <c r="HM2157" s="593"/>
      <c r="HN2157" s="593"/>
      <c r="HO2157" s="593"/>
      <c r="HP2157" s="593"/>
      <c r="HQ2157" s="593"/>
      <c r="HR2157" s="593"/>
      <c r="HS2157" s="593"/>
      <c r="HT2157" s="593"/>
      <c r="HU2157" s="593"/>
      <c r="HV2157" s="593"/>
      <c r="HW2157" s="593"/>
      <c r="HX2157" s="593"/>
      <c r="HY2157" s="593"/>
      <c r="HZ2157" s="593"/>
      <c r="IA2157" s="593"/>
      <c r="IB2157" s="593"/>
      <c r="IC2157" s="593"/>
      <c r="ID2157" s="593"/>
      <c r="IE2157" s="593"/>
      <c r="IF2157" s="593"/>
      <c r="IG2157" s="593"/>
      <c r="IH2157" s="593"/>
      <c r="II2157" s="593"/>
      <c r="IJ2157" s="593"/>
      <c r="IK2157" s="593"/>
      <c r="IL2157" s="593"/>
      <c r="IM2157" s="593"/>
      <c r="IN2157" s="593"/>
      <c r="IO2157" s="593"/>
      <c r="IP2157" s="593"/>
      <c r="IQ2157" s="593"/>
      <c r="IR2157" s="593"/>
      <c r="IS2157" s="593"/>
      <c r="IT2157" s="593"/>
      <c r="IU2157" s="593"/>
      <c r="IV2157" s="593"/>
      <c r="IW2157" s="593"/>
      <c r="IX2157" s="593"/>
      <c r="IY2157" s="593"/>
      <c r="IZ2157" s="593"/>
      <c r="JA2157" s="593"/>
      <c r="JB2157" s="593"/>
      <c r="JC2157" s="593"/>
      <c r="JD2157" s="593"/>
      <c r="JE2157" s="593"/>
      <c r="JF2157" s="593"/>
      <c r="JG2157" s="593"/>
      <c r="JH2157" s="593"/>
      <c r="JI2157" s="593"/>
      <c r="JJ2157" s="593"/>
      <c r="JK2157" s="593"/>
      <c r="JL2157" s="593"/>
      <c r="JM2157" s="593"/>
      <c r="JN2157" s="593"/>
      <c r="JO2157" s="593"/>
      <c r="JP2157" s="593"/>
      <c r="JQ2157" s="593"/>
      <c r="JR2157" s="593"/>
      <c r="JS2157" s="593"/>
      <c r="JT2157" s="593"/>
      <c r="JU2157" s="593"/>
      <c r="JV2157" s="593"/>
      <c r="JW2157" s="593"/>
      <c r="JX2157" s="593"/>
      <c r="JY2157" s="593"/>
      <c r="JZ2157" s="593"/>
      <c r="KA2157" s="593"/>
      <c r="KB2157" s="593"/>
      <c r="KC2157" s="593"/>
      <c r="KD2157" s="593"/>
      <c r="KE2157" s="593"/>
      <c r="KF2157" s="593"/>
      <c r="KG2157" s="593"/>
      <c r="KH2157" s="593"/>
      <c r="KI2157" s="593"/>
      <c r="KJ2157" s="593"/>
      <c r="KK2157" s="593"/>
      <c r="KL2157" s="593"/>
      <c r="KM2157" s="593"/>
      <c r="KN2157" s="593"/>
      <c r="KO2157" s="593"/>
      <c r="KP2157" s="593"/>
      <c r="KQ2157" s="593"/>
      <c r="KR2157" s="593"/>
      <c r="KS2157" s="593"/>
      <c r="KT2157" s="593"/>
      <c r="KU2157" s="593"/>
      <c r="KV2157" s="593"/>
      <c r="KW2157" s="593"/>
      <c r="KX2157" s="593"/>
      <c r="KY2157" s="593"/>
      <c r="KZ2157" s="593"/>
      <c r="LA2157" s="593"/>
      <c r="LB2157" s="593"/>
      <c r="LC2157" s="593"/>
      <c r="LD2157" s="593"/>
      <c r="LE2157" s="593"/>
      <c r="LF2157" s="593"/>
      <c r="LG2157" s="593"/>
      <c r="LH2157" s="593"/>
      <c r="LI2157" s="593"/>
      <c r="LJ2157" s="593"/>
      <c r="LK2157" s="593"/>
      <c r="LL2157" s="593"/>
      <c r="LM2157" s="593"/>
      <c r="LN2157" s="593"/>
      <c r="LO2157" s="593"/>
      <c r="LP2157" s="593"/>
      <c r="LQ2157" s="593"/>
      <c r="LR2157" s="593"/>
      <c r="LS2157" s="593"/>
      <c r="LT2157" s="593"/>
      <c r="LU2157" s="593"/>
      <c r="LV2157" s="593"/>
      <c r="LW2157" s="593"/>
      <c r="LX2157" s="593"/>
      <c r="LY2157" s="593"/>
      <c r="LZ2157" s="593"/>
      <c r="MA2157" s="593"/>
      <c r="MB2157" s="593"/>
      <c r="MC2157" s="593"/>
      <c r="MD2157" s="593"/>
      <c r="ME2157" s="593"/>
      <c r="MF2157" s="593"/>
      <c r="MG2157" s="593"/>
      <c r="MH2157" s="593"/>
      <c r="MI2157" s="593"/>
      <c r="MJ2157" s="593"/>
      <c r="MK2157" s="593"/>
      <c r="ML2157" s="593"/>
      <c r="MM2157" s="593"/>
      <c r="MN2157" s="593"/>
      <c r="MO2157" s="593"/>
      <c r="MP2157" s="593"/>
      <c r="MQ2157" s="593"/>
      <c r="MR2157" s="593"/>
      <c r="MS2157" s="593"/>
      <c r="MT2157" s="593"/>
      <c r="MU2157" s="593"/>
      <c r="MV2157" s="593"/>
      <c r="MW2157" s="593"/>
      <c r="MX2157" s="593"/>
      <c r="MY2157" s="593"/>
      <c r="MZ2157" s="593"/>
      <c r="NA2157" s="593"/>
      <c r="NB2157" s="593"/>
      <c r="NC2157" s="593"/>
      <c r="ND2157" s="593"/>
      <c r="NE2157" s="593"/>
      <c r="NF2157" s="593"/>
      <c r="NG2157" s="593"/>
      <c r="NH2157" s="593"/>
      <c r="NI2157" s="593"/>
      <c r="NJ2157" s="593"/>
      <c r="NK2157" s="593"/>
      <c r="NL2157" s="593"/>
      <c r="NM2157" s="593"/>
      <c r="NN2157" s="593"/>
      <c r="NO2157" s="593"/>
      <c r="NP2157" s="593"/>
      <c r="NQ2157" s="593"/>
      <c r="NR2157" s="593"/>
      <c r="NS2157" s="593"/>
      <c r="NT2157" s="593"/>
      <c r="NU2157" s="593"/>
      <c r="NV2157" s="593"/>
      <c r="NW2157" s="593"/>
      <c r="NX2157" s="593"/>
      <c r="NY2157" s="593"/>
      <c r="NZ2157" s="593"/>
      <c r="OA2157" s="593"/>
      <c r="OB2157" s="593"/>
      <c r="OC2157" s="593"/>
      <c r="OD2157" s="593"/>
      <c r="OE2157" s="593"/>
      <c r="OF2157" s="593"/>
      <c r="OG2157" s="593"/>
      <c r="OH2157" s="593"/>
      <c r="OI2157" s="593"/>
      <c r="OJ2157" s="593"/>
      <c r="OK2157" s="593"/>
      <c r="OL2157" s="593"/>
      <c r="OM2157" s="593"/>
      <c r="ON2157" s="593"/>
      <c r="OO2157" s="593"/>
      <c r="OP2157" s="593"/>
      <c r="OQ2157" s="593"/>
      <c r="OR2157" s="593"/>
      <c r="OS2157" s="593"/>
      <c r="OT2157" s="593"/>
      <c r="OU2157" s="593"/>
      <c r="OV2157" s="593"/>
      <c r="OW2157" s="593"/>
      <c r="OX2157" s="593"/>
      <c r="OY2157" s="593"/>
      <c r="OZ2157" s="593"/>
      <c r="PA2157" s="593"/>
      <c r="PB2157" s="593"/>
      <c r="PC2157" s="593"/>
      <c r="PD2157" s="593"/>
      <c r="PE2157" s="593"/>
      <c r="PF2157" s="593"/>
      <c r="PG2157" s="593"/>
      <c r="PH2157" s="593"/>
      <c r="PI2157" s="593"/>
      <c r="PJ2157" s="593"/>
      <c r="PK2157" s="593"/>
      <c r="PL2157" s="593"/>
      <c r="PM2157" s="593"/>
      <c r="PN2157" s="593"/>
      <c r="PO2157" s="593"/>
      <c r="PP2157" s="593"/>
      <c r="PQ2157" s="593"/>
      <c r="PR2157" s="593"/>
      <c r="PS2157" s="593"/>
      <c r="PT2157" s="593"/>
      <c r="PU2157" s="593"/>
      <c r="PV2157" s="593"/>
      <c r="PW2157" s="593"/>
      <c r="PX2157" s="593"/>
      <c r="PY2157" s="593"/>
      <c r="PZ2157" s="593"/>
      <c r="QA2157" s="593"/>
      <c r="QB2157" s="593"/>
      <c r="QC2157" s="593"/>
      <c r="QD2157" s="593"/>
      <c r="QE2157" s="593"/>
      <c r="QF2157" s="593"/>
      <c r="QG2157" s="593"/>
      <c r="QH2157" s="593"/>
      <c r="QI2157" s="593"/>
      <c r="QJ2157" s="593"/>
      <c r="QK2157" s="593"/>
      <c r="QL2157" s="593"/>
      <c r="QM2157" s="593"/>
      <c r="QN2157" s="593"/>
      <c r="QO2157" s="593"/>
      <c r="QP2157" s="593"/>
      <c r="QQ2157" s="593"/>
      <c r="QR2157" s="593"/>
      <c r="QS2157" s="593"/>
      <c r="QT2157" s="593"/>
      <c r="QU2157" s="593"/>
      <c r="QV2157" s="593"/>
      <c r="QW2157" s="593"/>
      <c r="QX2157" s="593"/>
      <c r="QY2157" s="593"/>
      <c r="QZ2157" s="593"/>
      <c r="RA2157" s="593"/>
      <c r="RB2157" s="593"/>
      <c r="RC2157" s="593"/>
      <c r="RD2157" s="593"/>
      <c r="RE2157" s="593"/>
      <c r="RF2157" s="593"/>
      <c r="RG2157" s="593"/>
      <c r="RH2157" s="593"/>
      <c r="RI2157" s="593"/>
      <c r="RJ2157" s="593"/>
      <c r="RK2157" s="593"/>
      <c r="RL2157" s="593"/>
      <c r="RM2157" s="593"/>
      <c r="RN2157" s="593"/>
      <c r="RO2157" s="593"/>
      <c r="RP2157" s="593"/>
      <c r="RQ2157" s="593"/>
      <c r="RR2157" s="593"/>
      <c r="RS2157" s="593"/>
      <c r="RT2157" s="593"/>
      <c r="RU2157" s="593"/>
      <c r="RV2157" s="593"/>
      <c r="RW2157" s="593"/>
      <c r="RX2157" s="593"/>
      <c r="RY2157" s="593"/>
      <c r="RZ2157" s="593"/>
      <c r="SA2157" s="593"/>
      <c r="SB2157" s="593"/>
      <c r="SC2157" s="593"/>
      <c r="SD2157" s="593"/>
      <c r="SE2157" s="593"/>
      <c r="SF2157" s="593"/>
      <c r="SG2157" s="593"/>
      <c r="SH2157" s="593"/>
      <c r="SI2157" s="593"/>
      <c r="SJ2157" s="593"/>
      <c r="SK2157" s="593"/>
      <c r="SL2157" s="593"/>
      <c r="SM2157" s="593"/>
      <c r="SN2157" s="593"/>
      <c r="SO2157" s="593"/>
      <c r="SP2157" s="593"/>
      <c r="SQ2157" s="593"/>
      <c r="SR2157" s="593"/>
      <c r="SS2157" s="593"/>
      <c r="ST2157" s="593"/>
      <c r="SU2157" s="593"/>
      <c r="SV2157" s="593"/>
      <c r="SW2157" s="593"/>
      <c r="SX2157" s="593"/>
      <c r="SY2157" s="593"/>
      <c r="SZ2157" s="593"/>
      <c r="TA2157" s="593"/>
      <c r="TB2157" s="593"/>
      <c r="TC2157" s="593"/>
      <c r="TD2157" s="593"/>
      <c r="TE2157" s="593"/>
      <c r="TF2157" s="593"/>
      <c r="TG2157" s="593"/>
      <c r="TH2157" s="593"/>
      <c r="TI2157" s="593"/>
      <c r="TJ2157" s="593"/>
      <c r="TK2157" s="593"/>
      <c r="TL2157" s="593"/>
      <c r="TM2157" s="593"/>
      <c r="TN2157" s="593"/>
      <c r="TO2157" s="593"/>
      <c r="TP2157" s="593"/>
      <c r="TQ2157" s="593"/>
      <c r="TR2157" s="593"/>
      <c r="TS2157" s="593"/>
      <c r="TT2157" s="593"/>
      <c r="TU2157" s="593"/>
      <c r="TV2157" s="593"/>
      <c r="TW2157" s="593"/>
      <c r="TX2157" s="593"/>
      <c r="TY2157" s="593"/>
      <c r="TZ2157" s="593"/>
      <c r="UA2157" s="593"/>
      <c r="UB2157" s="593"/>
      <c r="UC2157" s="593"/>
      <c r="UD2157" s="593"/>
      <c r="UE2157" s="593"/>
      <c r="UF2157" s="593"/>
      <c r="UG2157" s="593"/>
      <c r="UH2157" s="593"/>
      <c r="UI2157" s="593"/>
      <c r="UJ2157" s="593"/>
      <c r="UK2157" s="593"/>
      <c r="UL2157" s="593"/>
      <c r="UM2157" s="593"/>
      <c r="UN2157" s="593"/>
      <c r="UO2157" s="593"/>
      <c r="UP2157" s="593"/>
      <c r="UQ2157" s="593"/>
      <c r="UR2157" s="593"/>
      <c r="US2157" s="593"/>
      <c r="UT2157" s="593"/>
      <c r="UU2157" s="593"/>
      <c r="UV2157" s="593"/>
      <c r="UW2157" s="593"/>
      <c r="UX2157" s="593"/>
      <c r="UY2157" s="593"/>
      <c r="UZ2157" s="593"/>
      <c r="VA2157" s="593"/>
      <c r="VB2157" s="593"/>
      <c r="VC2157" s="593"/>
      <c r="VD2157" s="593"/>
      <c r="VE2157" s="593"/>
      <c r="VF2157" s="593"/>
      <c r="VG2157" s="593"/>
      <c r="VH2157" s="593"/>
      <c r="VI2157" s="593"/>
      <c r="VJ2157" s="593"/>
      <c r="VK2157" s="593"/>
      <c r="VL2157" s="593"/>
      <c r="VM2157" s="593"/>
      <c r="VN2157" s="593"/>
      <c r="VO2157" s="593"/>
      <c r="VP2157" s="593"/>
      <c r="VQ2157" s="593"/>
      <c r="VR2157" s="593"/>
      <c r="VS2157" s="593"/>
      <c r="VT2157" s="593"/>
      <c r="VU2157" s="593"/>
      <c r="VV2157" s="593"/>
      <c r="VW2157" s="593"/>
      <c r="VX2157" s="593"/>
      <c r="VY2157" s="593"/>
      <c r="VZ2157" s="593"/>
      <c r="WA2157" s="593"/>
      <c r="WB2157" s="593"/>
      <c r="WC2157" s="593"/>
      <c r="WD2157" s="593"/>
      <c r="WE2157" s="593"/>
      <c r="WF2157" s="593"/>
      <c r="WG2157" s="593"/>
      <c r="WH2157" s="593"/>
      <c r="WI2157" s="593"/>
      <c r="WJ2157" s="593"/>
      <c r="WK2157" s="593"/>
      <c r="WL2157" s="593"/>
      <c r="WM2157" s="593"/>
      <c r="WN2157" s="593"/>
      <c r="WO2157" s="593"/>
      <c r="WP2157" s="593"/>
      <c r="WQ2157" s="593"/>
      <c r="WR2157" s="593"/>
      <c r="WS2157" s="593"/>
      <c r="WT2157" s="593"/>
      <c r="WU2157" s="593"/>
      <c r="WV2157" s="593"/>
      <c r="WW2157" s="593"/>
      <c r="WX2157" s="593"/>
      <c r="WY2157" s="593"/>
      <c r="WZ2157" s="593"/>
      <c r="XA2157" s="593"/>
      <c r="XB2157" s="593"/>
      <c r="XC2157" s="593"/>
      <c r="XD2157" s="593"/>
      <c r="XE2157" s="593"/>
      <c r="XF2157" s="593"/>
      <c r="XG2157" s="593"/>
      <c r="XH2157" s="593"/>
      <c r="XI2157" s="593"/>
      <c r="XJ2157" s="593"/>
      <c r="XK2157" s="593"/>
      <c r="XL2157" s="593"/>
      <c r="XM2157" s="593"/>
      <c r="XN2157" s="593"/>
      <c r="XO2157" s="593"/>
      <c r="XP2157" s="593"/>
      <c r="XQ2157" s="593"/>
      <c r="XR2157" s="593"/>
      <c r="XS2157" s="593"/>
      <c r="XT2157" s="593"/>
      <c r="XU2157" s="593"/>
      <c r="XV2157" s="593"/>
      <c r="XW2157" s="593"/>
      <c r="XX2157" s="593"/>
      <c r="XY2157" s="593"/>
      <c r="XZ2157" s="593"/>
      <c r="YA2157" s="593"/>
      <c r="YB2157" s="593"/>
      <c r="YC2157" s="593"/>
      <c r="YD2157" s="593"/>
      <c r="YE2157" s="593"/>
      <c r="YF2157" s="593"/>
      <c r="YG2157" s="593"/>
      <c r="YH2157" s="593"/>
      <c r="YI2157" s="593"/>
      <c r="YJ2157" s="593"/>
      <c r="YK2157" s="593"/>
      <c r="YL2157" s="593"/>
      <c r="YM2157" s="593"/>
      <c r="YN2157" s="593"/>
      <c r="YO2157" s="593"/>
      <c r="YP2157" s="593"/>
      <c r="YQ2157" s="593"/>
      <c r="YR2157" s="593"/>
      <c r="YS2157" s="593"/>
      <c r="YT2157" s="593"/>
      <c r="YU2157" s="593"/>
      <c r="YV2157" s="593"/>
      <c r="YW2157" s="593"/>
      <c r="YX2157" s="593"/>
      <c r="YY2157" s="593"/>
      <c r="YZ2157" s="593"/>
      <c r="ZA2157" s="593"/>
      <c r="ZB2157" s="593"/>
      <c r="ZC2157" s="593"/>
      <c r="ZD2157" s="593"/>
      <c r="ZE2157" s="593"/>
      <c r="ZF2157" s="593"/>
      <c r="ZG2157" s="593"/>
      <c r="ZH2157" s="593"/>
      <c r="ZI2157" s="593"/>
      <c r="ZJ2157" s="593"/>
      <c r="ZK2157" s="593"/>
      <c r="ZL2157" s="593"/>
      <c r="ZM2157" s="593"/>
      <c r="ZN2157" s="593"/>
      <c r="ZO2157" s="593"/>
      <c r="ZP2157" s="593"/>
      <c r="ZQ2157" s="593"/>
      <c r="ZR2157" s="593"/>
      <c r="ZS2157" s="593"/>
      <c r="ZT2157" s="593"/>
      <c r="ZU2157" s="593"/>
      <c r="ZV2157" s="593"/>
      <c r="ZW2157" s="593"/>
      <c r="ZX2157" s="593"/>
      <c r="ZY2157" s="593"/>
      <c r="ZZ2157" s="593"/>
      <c r="AAA2157" s="593"/>
      <c r="AAB2157" s="593"/>
      <c r="AAC2157" s="593"/>
      <c r="AAD2157" s="593"/>
      <c r="AAE2157" s="593"/>
      <c r="AAF2157" s="593"/>
      <c r="AAG2157" s="593"/>
      <c r="AAH2157" s="593"/>
      <c r="AAI2157" s="593"/>
      <c r="AAJ2157" s="593"/>
      <c r="AAK2157" s="593"/>
      <c r="AAL2157" s="593"/>
      <c r="AAM2157" s="593"/>
      <c r="AAN2157" s="593"/>
      <c r="AAO2157" s="593"/>
      <c r="AAP2157" s="593"/>
      <c r="AAQ2157" s="593"/>
      <c r="AAR2157" s="593"/>
      <c r="AAS2157" s="593"/>
      <c r="AAT2157" s="593"/>
      <c r="AAU2157" s="593"/>
      <c r="AAV2157" s="593"/>
      <c r="AAW2157" s="593"/>
      <c r="AAX2157" s="593"/>
      <c r="AAY2157" s="593"/>
      <c r="AAZ2157" s="593"/>
      <c r="ABA2157" s="593"/>
      <c r="ABB2157" s="593"/>
      <c r="ABC2157" s="593"/>
      <c r="ABD2157" s="593"/>
      <c r="ABE2157" s="593"/>
      <c r="ABF2157" s="593"/>
      <c r="ABG2157" s="593"/>
      <c r="ABH2157" s="593"/>
      <c r="ABI2157" s="593"/>
      <c r="ABJ2157" s="593"/>
      <c r="ABK2157" s="593"/>
      <c r="ABL2157" s="593"/>
      <c r="ABM2157" s="593"/>
      <c r="ABN2157" s="593"/>
      <c r="ABO2157" s="593"/>
      <c r="ABP2157" s="593"/>
      <c r="ABQ2157" s="593"/>
      <c r="ABR2157" s="593"/>
      <c r="ABS2157" s="593"/>
      <c r="ABT2157" s="593"/>
      <c r="ABU2157" s="593"/>
      <c r="ABV2157" s="593"/>
      <c r="ABW2157" s="593"/>
      <c r="ABX2157" s="593"/>
      <c r="ABY2157" s="593"/>
      <c r="ABZ2157" s="593"/>
      <c r="ACA2157" s="593"/>
      <c r="ACB2157" s="593"/>
      <c r="ACC2157" s="593"/>
      <c r="ACD2157" s="593"/>
      <c r="ACE2157" s="593"/>
      <c r="ACF2157" s="593"/>
      <c r="ACG2157" s="593"/>
      <c r="ACH2157" s="593"/>
      <c r="ACI2157" s="593"/>
      <c r="ACJ2157" s="593"/>
      <c r="ACK2157" s="593"/>
      <c r="ACL2157" s="593"/>
      <c r="ACM2157" s="593"/>
      <c r="ACN2157" s="593"/>
      <c r="ACO2157" s="593"/>
      <c r="ACP2157" s="593"/>
      <c r="ACQ2157" s="593"/>
      <c r="ACR2157" s="593"/>
      <c r="ACS2157" s="593"/>
      <c r="ACT2157" s="593"/>
      <c r="ACU2157" s="593"/>
      <c r="ACV2157" s="593"/>
      <c r="ACW2157" s="593"/>
      <c r="ACX2157" s="593"/>
      <c r="ACY2157" s="593"/>
      <c r="ACZ2157" s="593"/>
      <c r="ADA2157" s="593"/>
      <c r="ADB2157" s="593"/>
      <c r="ADC2157" s="593"/>
      <c r="ADD2157" s="593"/>
      <c r="ADE2157" s="593"/>
      <c r="ADF2157" s="593"/>
      <c r="ADG2157" s="593"/>
      <c r="ADH2157" s="593"/>
      <c r="ADI2157" s="593"/>
      <c r="ADJ2157" s="593"/>
      <c r="ADK2157" s="593"/>
      <c r="ADL2157" s="593"/>
      <c r="ADM2157" s="593"/>
      <c r="ADN2157" s="593"/>
      <c r="ADO2157" s="593"/>
      <c r="ADP2157" s="593"/>
      <c r="ADQ2157" s="593"/>
      <c r="ADR2157" s="593"/>
      <c r="ADS2157" s="593"/>
      <c r="ADT2157" s="593"/>
      <c r="ADU2157" s="593"/>
      <c r="ADV2157" s="593"/>
      <c r="ADW2157" s="593"/>
      <c r="ADX2157" s="593"/>
      <c r="ADY2157" s="593"/>
      <c r="ADZ2157" s="593"/>
      <c r="AEA2157" s="593"/>
      <c r="AEB2157" s="593"/>
      <c r="AEC2157" s="593"/>
      <c r="AED2157" s="593"/>
      <c r="AEE2157" s="593"/>
      <c r="AEF2157" s="593"/>
      <c r="AEG2157" s="593"/>
      <c r="AEH2157" s="593"/>
      <c r="AEI2157" s="593"/>
      <c r="AEJ2157" s="593"/>
      <c r="AEK2157" s="593"/>
      <c r="AEL2157" s="593"/>
      <c r="AEM2157" s="593"/>
      <c r="AEN2157" s="593"/>
      <c r="AEO2157" s="593"/>
      <c r="AEP2157" s="593"/>
      <c r="AEQ2157" s="593"/>
      <c r="AER2157" s="593"/>
      <c r="AES2157" s="593"/>
      <c r="AET2157" s="593"/>
      <c r="AEU2157" s="593"/>
      <c r="AEV2157" s="593"/>
      <c r="AEW2157" s="593"/>
      <c r="AEX2157" s="593"/>
      <c r="AEY2157" s="593"/>
      <c r="AEZ2157" s="593"/>
      <c r="AFA2157" s="593"/>
      <c r="AFB2157" s="593"/>
      <c r="AFC2157" s="593"/>
      <c r="AFD2157" s="593"/>
      <c r="AFE2157" s="593"/>
      <c r="AFF2157" s="593"/>
      <c r="AFG2157" s="593"/>
      <c r="AFH2157" s="593"/>
      <c r="AFI2157" s="593"/>
      <c r="AFJ2157" s="593"/>
      <c r="AFK2157" s="593"/>
      <c r="AFL2157" s="593"/>
      <c r="AFM2157" s="593"/>
      <c r="AFN2157" s="593"/>
      <c r="AFO2157" s="593"/>
      <c r="AFP2157" s="593"/>
      <c r="AFQ2157" s="593"/>
      <c r="AFR2157" s="593"/>
      <c r="AFS2157" s="593"/>
      <c r="AFT2157" s="593"/>
      <c r="AFU2157" s="593"/>
      <c r="AFV2157" s="593"/>
      <c r="AFW2157" s="593"/>
      <c r="AFX2157" s="593"/>
      <c r="AFY2157" s="593"/>
      <c r="AFZ2157" s="593"/>
      <c r="AGA2157" s="593"/>
      <c r="AGB2157" s="593"/>
      <c r="AGC2157" s="593"/>
      <c r="AGD2157" s="593"/>
      <c r="AGE2157" s="593"/>
      <c r="AGF2157" s="593"/>
      <c r="AGG2157" s="593"/>
      <c r="AGH2157" s="593"/>
      <c r="AGI2157" s="593"/>
      <c r="AGJ2157" s="593"/>
      <c r="AGK2157" s="593"/>
      <c r="AGL2157" s="593"/>
      <c r="AGM2157" s="593"/>
      <c r="AGN2157" s="593"/>
      <c r="AGO2157" s="593"/>
      <c r="AGP2157" s="593"/>
      <c r="AGQ2157" s="593"/>
      <c r="AGR2157" s="593"/>
      <c r="AGS2157" s="593"/>
      <c r="AGT2157" s="593"/>
      <c r="AGU2157" s="593"/>
      <c r="AGV2157" s="593"/>
      <c r="AGW2157" s="593"/>
      <c r="AGX2157" s="593"/>
      <c r="AGY2157" s="593"/>
      <c r="AGZ2157" s="593"/>
      <c r="AHA2157" s="593"/>
      <c r="AHB2157" s="593"/>
      <c r="AHC2157" s="593"/>
      <c r="AHD2157" s="593"/>
      <c r="AHE2157" s="593"/>
      <c r="AHF2157" s="593"/>
      <c r="AHG2157" s="593"/>
      <c r="AHH2157" s="593"/>
      <c r="AHI2157" s="593"/>
      <c r="AHJ2157" s="593"/>
      <c r="AHK2157" s="593"/>
      <c r="AHL2157" s="593"/>
      <c r="AHM2157" s="593"/>
      <c r="AHN2157" s="593"/>
      <c r="AHO2157" s="593"/>
      <c r="AHP2157" s="593"/>
      <c r="AHQ2157" s="593"/>
      <c r="AHR2157" s="593"/>
      <c r="AHS2157" s="593"/>
      <c r="AHT2157" s="593"/>
      <c r="AHU2157" s="593"/>
      <c r="AHV2157" s="593"/>
      <c r="AHW2157" s="593"/>
      <c r="AHX2157" s="593"/>
      <c r="AHY2157" s="593"/>
      <c r="AHZ2157" s="593"/>
      <c r="AIA2157" s="593"/>
      <c r="AIB2157" s="593"/>
      <c r="AIC2157" s="593"/>
      <c r="AID2157" s="593"/>
      <c r="AIE2157" s="593"/>
      <c r="AIF2157" s="593"/>
      <c r="AIG2157" s="593"/>
      <c r="AIH2157" s="593"/>
      <c r="AII2157" s="593"/>
      <c r="AIJ2157" s="593"/>
      <c r="AIK2157" s="593"/>
      <c r="AIL2157" s="593"/>
      <c r="AIM2157" s="593"/>
      <c r="AIN2157" s="593"/>
      <c r="AIO2157" s="593"/>
      <c r="AIP2157" s="593"/>
      <c r="AIQ2157" s="593"/>
      <c r="AIR2157" s="593"/>
      <c r="AIS2157" s="593"/>
      <c r="AIT2157" s="593"/>
      <c r="AIU2157" s="593"/>
      <c r="AIV2157" s="593"/>
      <c r="AIW2157" s="593"/>
      <c r="AIX2157" s="593"/>
      <c r="AIY2157" s="593"/>
      <c r="AIZ2157" s="593"/>
      <c r="AJA2157" s="593"/>
      <c r="AJB2157" s="593"/>
      <c r="AJC2157" s="593"/>
      <c r="AJD2157" s="593"/>
      <c r="AJE2157" s="593"/>
      <c r="AJF2157" s="593"/>
      <c r="AJG2157" s="593"/>
      <c r="AJH2157" s="593"/>
      <c r="AJI2157" s="593"/>
      <c r="AJJ2157" s="593"/>
      <c r="AJK2157" s="593"/>
      <c r="AJL2157" s="593"/>
      <c r="AJM2157" s="593"/>
      <c r="AJN2157" s="593"/>
      <c r="AJO2157" s="593"/>
      <c r="AJP2157" s="593"/>
      <c r="AJQ2157" s="593"/>
      <c r="AJR2157" s="593"/>
      <c r="AJS2157" s="593"/>
      <c r="AJT2157" s="593"/>
      <c r="AJU2157" s="593"/>
      <c r="AJV2157" s="593"/>
      <c r="AJW2157" s="593"/>
      <c r="AJX2157" s="593"/>
      <c r="AJY2157" s="593"/>
      <c r="AJZ2157" s="593"/>
      <c r="AKA2157" s="593"/>
      <c r="AKB2157" s="593"/>
      <c r="AKC2157" s="593"/>
      <c r="AKD2157" s="593"/>
      <c r="AKE2157" s="593"/>
      <c r="AKF2157" s="593"/>
      <c r="AKG2157" s="593"/>
      <c r="AKH2157" s="593"/>
      <c r="AKI2157" s="593"/>
      <c r="AKJ2157" s="593"/>
      <c r="AKK2157" s="593"/>
      <c r="AKL2157" s="593"/>
      <c r="AKM2157" s="593"/>
      <c r="AKN2157" s="593"/>
      <c r="AKO2157" s="593"/>
      <c r="AKP2157" s="593"/>
      <c r="AKQ2157" s="593"/>
      <c r="AKR2157" s="593"/>
      <c r="AKS2157" s="593"/>
      <c r="AKT2157" s="593"/>
      <c r="AKU2157" s="593"/>
      <c r="AKV2157" s="593"/>
      <c r="AKW2157" s="593"/>
      <c r="AKX2157" s="593"/>
      <c r="AKY2157" s="593"/>
      <c r="AKZ2157" s="593"/>
      <c r="ALA2157" s="593"/>
      <c r="ALB2157" s="593"/>
      <c r="ALC2157" s="593"/>
      <c r="ALD2157" s="593"/>
      <c r="ALE2157" s="593"/>
      <c r="ALF2157" s="593"/>
      <c r="ALG2157" s="593"/>
      <c r="ALH2157" s="593"/>
      <c r="ALI2157" s="593"/>
      <c r="ALJ2157" s="593"/>
      <c r="ALK2157" s="593"/>
      <c r="ALL2157" s="593"/>
      <c r="ALM2157" s="593"/>
      <c r="ALN2157" s="593"/>
      <c r="ALO2157" s="593"/>
      <c r="ALP2157" s="593"/>
      <c r="ALQ2157" s="593"/>
      <c r="ALR2157" s="593"/>
      <c r="ALS2157" s="593"/>
      <c r="ALT2157" s="593"/>
      <c r="ALU2157" s="593"/>
      <c r="ALV2157" s="593"/>
      <c r="ALW2157" s="593"/>
      <c r="ALX2157" s="593"/>
      <c r="ALY2157" s="593"/>
      <c r="ALZ2157" s="593"/>
      <c r="AMA2157" s="593"/>
      <c r="AMB2157" s="593"/>
      <c r="AMC2157" s="593"/>
      <c r="AMD2157" s="593"/>
      <c r="AME2157" s="593"/>
      <c r="AMF2157" s="593"/>
      <c r="AMG2157" s="593"/>
      <c r="AMH2157" s="593"/>
      <c r="AMI2157" s="593"/>
      <c r="AMJ2157" s="593"/>
      <c r="AMK2157" s="593"/>
      <c r="AML2157" s="593"/>
      <c r="AMM2157" s="593"/>
      <c r="AMN2157" s="593"/>
      <c r="AMO2157" s="593"/>
      <c r="AMP2157" s="593"/>
      <c r="AMQ2157" s="593"/>
      <c r="AMR2157" s="593"/>
      <c r="AMS2157" s="593"/>
      <c r="AMT2157" s="593"/>
      <c r="AMU2157" s="593"/>
      <c r="AMV2157" s="593"/>
      <c r="AMW2157" s="593"/>
      <c r="AMX2157" s="593"/>
      <c r="AMY2157" s="593"/>
      <c r="AMZ2157" s="593"/>
      <c r="ANA2157" s="593"/>
      <c r="ANB2157" s="593"/>
      <c r="ANC2157" s="593"/>
      <c r="AND2157" s="593"/>
      <c r="ANE2157" s="593"/>
      <c r="ANF2157" s="593"/>
      <c r="ANG2157" s="593"/>
      <c r="ANH2157" s="593"/>
      <c r="ANI2157" s="593"/>
      <c r="ANJ2157" s="593"/>
      <c r="ANK2157" s="593"/>
      <c r="ANL2157" s="593"/>
      <c r="ANM2157" s="593"/>
      <c r="ANN2157" s="593"/>
      <c r="ANO2157" s="593"/>
      <c r="ANP2157" s="593"/>
      <c r="ANQ2157" s="593"/>
      <c r="ANR2157" s="593"/>
      <c r="ANS2157" s="593"/>
      <c r="ANT2157" s="593"/>
      <c r="ANU2157" s="593"/>
      <c r="ANV2157" s="593"/>
      <c r="ANW2157" s="593"/>
      <c r="ANX2157" s="593"/>
      <c r="ANY2157" s="593"/>
      <c r="ANZ2157" s="593"/>
      <c r="AOA2157" s="593"/>
      <c r="AOB2157" s="593"/>
      <c r="AOC2157" s="593"/>
      <c r="AOD2157" s="593"/>
      <c r="AOE2157" s="593"/>
      <c r="AOF2157" s="593"/>
      <c r="AOG2157" s="593"/>
      <c r="AOH2157" s="593"/>
      <c r="AOI2157" s="593"/>
      <c r="AOJ2157" s="593"/>
      <c r="AOK2157" s="593"/>
      <c r="AOL2157" s="593"/>
      <c r="AOM2157" s="593"/>
      <c r="AON2157" s="593"/>
      <c r="AOO2157" s="593"/>
      <c r="AOP2157" s="593"/>
      <c r="AOQ2157" s="593"/>
      <c r="AOR2157" s="593"/>
      <c r="AOS2157" s="593"/>
      <c r="AOT2157" s="593"/>
      <c r="AOU2157" s="593"/>
      <c r="AOV2157" s="593"/>
      <c r="AOW2157" s="593"/>
      <c r="AOX2157" s="593"/>
      <c r="AOY2157" s="593"/>
      <c r="AOZ2157" s="593"/>
      <c r="APA2157" s="593"/>
      <c r="APB2157" s="593"/>
      <c r="APC2157" s="593"/>
      <c r="APD2157" s="593"/>
      <c r="APE2157" s="593"/>
      <c r="APF2157" s="593"/>
      <c r="APG2157" s="593"/>
      <c r="APH2157" s="593"/>
      <c r="API2157" s="593"/>
      <c r="APJ2157" s="593"/>
      <c r="APK2157" s="593"/>
      <c r="APL2157" s="593"/>
      <c r="APM2157" s="593"/>
      <c r="APN2157" s="593"/>
      <c r="APO2157" s="593"/>
      <c r="APP2157" s="593"/>
      <c r="APQ2157" s="593"/>
      <c r="APR2157" s="593"/>
      <c r="APS2157" s="593"/>
      <c r="APT2157" s="593"/>
      <c r="APU2157" s="593"/>
      <c r="APV2157" s="593"/>
      <c r="APW2157" s="593"/>
      <c r="APX2157" s="593"/>
      <c r="APY2157" s="593"/>
      <c r="APZ2157" s="593"/>
      <c r="AQA2157" s="593"/>
      <c r="AQB2157" s="593"/>
      <c r="AQC2157" s="593"/>
      <c r="AQD2157" s="593"/>
      <c r="AQE2157" s="593"/>
      <c r="AQF2157" s="593"/>
      <c r="AQG2157" s="593"/>
      <c r="AQH2157" s="593"/>
      <c r="AQI2157" s="593"/>
      <c r="AQJ2157" s="593"/>
      <c r="AQK2157" s="593"/>
      <c r="AQL2157" s="593"/>
      <c r="AQM2157" s="593"/>
      <c r="AQN2157" s="593"/>
      <c r="AQO2157" s="593"/>
      <c r="AQP2157" s="593"/>
      <c r="AQQ2157" s="593"/>
      <c r="AQR2157" s="593"/>
      <c r="AQS2157" s="593"/>
      <c r="AQT2157" s="593"/>
      <c r="AQU2157" s="593"/>
      <c r="AQV2157" s="593"/>
      <c r="AQW2157" s="593"/>
      <c r="AQX2157" s="593"/>
      <c r="AQY2157" s="593"/>
      <c r="AQZ2157" s="593"/>
      <c r="ARA2157" s="593"/>
      <c r="ARB2157" s="593"/>
      <c r="ARC2157" s="593"/>
      <c r="ARD2157" s="593"/>
      <c r="ARE2157" s="593"/>
      <c r="ARF2157" s="593"/>
      <c r="ARG2157" s="593"/>
      <c r="ARH2157" s="593"/>
      <c r="ARI2157" s="593"/>
      <c r="ARJ2157" s="593"/>
      <c r="ARK2157" s="593"/>
      <c r="ARL2157" s="593"/>
      <c r="ARM2157" s="593"/>
      <c r="ARN2157" s="593"/>
      <c r="ARO2157" s="593"/>
      <c r="ARP2157" s="593"/>
      <c r="ARQ2157" s="593"/>
      <c r="ARR2157" s="593"/>
      <c r="ARS2157" s="593"/>
      <c r="ART2157" s="593"/>
      <c r="ARU2157" s="593"/>
      <c r="ARV2157" s="593"/>
      <c r="ARW2157" s="593"/>
      <c r="ARX2157" s="593"/>
      <c r="ARY2157" s="593"/>
      <c r="ARZ2157" s="593"/>
      <c r="ASA2157" s="593"/>
      <c r="ASB2157" s="593"/>
      <c r="ASC2157" s="593"/>
      <c r="ASD2157" s="593"/>
      <c r="ASE2157" s="593"/>
      <c r="ASF2157" s="593"/>
      <c r="ASG2157" s="593"/>
      <c r="ASH2157" s="593"/>
      <c r="ASI2157" s="593"/>
      <c r="ASJ2157" s="593"/>
      <c r="ASK2157" s="593"/>
      <c r="ASL2157" s="593"/>
      <c r="ASM2157" s="593"/>
      <c r="ASN2157" s="593"/>
      <c r="ASO2157" s="593"/>
      <c r="ASP2157" s="593"/>
      <c r="ASQ2157" s="593"/>
      <c r="ASR2157" s="593"/>
      <c r="ASS2157" s="593"/>
      <c r="AST2157" s="593"/>
      <c r="ASU2157" s="593"/>
      <c r="ASV2157" s="593"/>
      <c r="ASW2157" s="593"/>
      <c r="ASX2157" s="593"/>
      <c r="ASY2157" s="593"/>
      <c r="ASZ2157" s="593"/>
      <c r="ATA2157" s="593"/>
      <c r="ATB2157" s="593"/>
      <c r="ATC2157" s="593"/>
      <c r="ATD2157" s="593"/>
      <c r="ATE2157" s="593"/>
      <c r="ATF2157" s="593"/>
      <c r="ATG2157" s="593"/>
      <c r="ATH2157" s="593"/>
      <c r="ATI2157" s="593"/>
      <c r="ATJ2157" s="593"/>
      <c r="ATK2157" s="593"/>
      <c r="ATL2157" s="593"/>
      <c r="ATM2157" s="593"/>
      <c r="ATN2157" s="593"/>
      <c r="ATO2157" s="593"/>
      <c r="ATP2157" s="593"/>
      <c r="ATQ2157" s="593"/>
      <c r="ATR2157" s="593"/>
      <c r="ATS2157" s="593"/>
      <c r="ATT2157" s="593"/>
      <c r="ATU2157" s="593"/>
      <c r="ATV2157" s="593"/>
      <c r="ATW2157" s="593"/>
      <c r="ATX2157" s="593"/>
      <c r="ATY2157" s="593"/>
      <c r="ATZ2157" s="593"/>
      <c r="AUA2157" s="593"/>
      <c r="AUB2157" s="593"/>
      <c r="AUC2157" s="593"/>
      <c r="AUD2157" s="593"/>
      <c r="AUE2157" s="593"/>
      <c r="AUF2157" s="593"/>
      <c r="AUG2157" s="593"/>
      <c r="AUH2157" s="593"/>
      <c r="AUI2157" s="593"/>
      <c r="AUJ2157" s="593"/>
      <c r="AUK2157" s="593"/>
      <c r="AUL2157" s="593"/>
      <c r="AUM2157" s="593"/>
      <c r="AUN2157" s="593"/>
      <c r="AUO2157" s="593"/>
      <c r="AUP2157" s="593"/>
      <c r="AUQ2157" s="593"/>
      <c r="AUR2157" s="593"/>
      <c r="AUS2157" s="593"/>
      <c r="AUT2157" s="593"/>
      <c r="AUU2157" s="593"/>
      <c r="AUV2157" s="593"/>
      <c r="AUW2157" s="593"/>
      <c r="AUX2157" s="593"/>
      <c r="AUY2157" s="593"/>
      <c r="AUZ2157" s="593"/>
      <c r="AVA2157" s="593"/>
      <c r="AVB2157" s="593"/>
      <c r="AVC2157" s="593"/>
      <c r="AVD2157" s="593"/>
      <c r="AVE2157" s="593"/>
      <c r="AVF2157" s="593"/>
      <c r="AVG2157" s="593"/>
      <c r="AVH2157" s="593"/>
      <c r="AVI2157" s="593"/>
      <c r="AVJ2157" s="593"/>
      <c r="AVK2157" s="593"/>
    </row>
    <row r="2158" spans="1:1259">
      <c r="A2158" s="715"/>
      <c r="B2158" s="564"/>
      <c r="C2158" s="564"/>
      <c r="D2158" s="676" t="s">
        <v>1067</v>
      </c>
      <c r="E2158" s="524"/>
      <c r="F2158" s="665" t="s">
        <v>1152</v>
      </c>
      <c r="G2158" s="676">
        <v>2022</v>
      </c>
      <c r="H2158" s="676">
        <v>7</v>
      </c>
      <c r="I2158" s="687"/>
      <c r="J2158" s="677"/>
      <c r="K2158" s="676">
        <v>7700010822</v>
      </c>
      <c r="L2158" s="677" t="s">
        <v>1578</v>
      </c>
      <c r="M2158" s="677">
        <v>44468</v>
      </c>
      <c r="N2158" s="677" t="s">
        <v>1653</v>
      </c>
      <c r="O2158" s="677"/>
      <c r="P2158" s="677"/>
      <c r="Q2158" s="677"/>
      <c r="R2158" s="677"/>
      <c r="S2158" s="676" t="s">
        <v>1580</v>
      </c>
      <c r="T2158" s="676">
        <v>60</v>
      </c>
      <c r="U2158" s="676" t="s">
        <v>1650</v>
      </c>
      <c r="V2158" s="676" t="s">
        <v>1591</v>
      </c>
      <c r="W2158" s="678">
        <v>400</v>
      </c>
      <c r="X2158" s="551">
        <v>75010</v>
      </c>
      <c r="Y2158" s="693">
        <v>30004000</v>
      </c>
      <c r="Z2158" s="667">
        <v>0.48</v>
      </c>
      <c r="AA2158" s="682">
        <f>Y2158*Z2158</f>
        <v>14401920</v>
      </c>
      <c r="AB2158" s="521"/>
      <c r="AC2158" s="668">
        <v>0</v>
      </c>
      <c r="AD2158" s="676"/>
      <c r="AE2158" s="669"/>
      <c r="AF2158" s="695">
        <f>AA2158+AD2158+AE2158</f>
        <v>14401920</v>
      </c>
      <c r="AG2158" s="665" t="s">
        <v>47</v>
      </c>
      <c r="AH2158" s="641"/>
      <c r="AI2158" s="676">
        <v>75</v>
      </c>
      <c r="AJ2158" s="665" t="s">
        <v>1597</v>
      </c>
      <c r="AK2158" s="676" t="s">
        <v>1075</v>
      </c>
      <c r="AL2158" s="696">
        <v>21075</v>
      </c>
      <c r="AM2158" s="665" t="s">
        <v>52</v>
      </c>
      <c r="AN2158" s="665" t="s">
        <v>50</v>
      </c>
      <c r="AO2158" s="665"/>
      <c r="AP2158" s="676" t="s">
        <v>92</v>
      </c>
      <c r="AQ2158" s="676" t="s">
        <v>37</v>
      </c>
      <c r="AR2158" s="676"/>
      <c r="AS2158" s="523" t="s">
        <v>1077</v>
      </c>
      <c r="AT2158" s="523"/>
      <c r="AU2158" s="523"/>
      <c r="AV2158" s="674"/>
      <c r="AW2158" s="673" t="str">
        <f>U2158</f>
        <v>30390256F</v>
      </c>
      <c r="AX2158" s="673" cm="1">
        <f t="array" ref="AX2158">SUM(MID(0&amp;AW2158,LARGE(INDEX(ISNUMBER(--MID(AW2158,ROW($1:$8),1))*ROW($1:$8),),ROW($1:$8))+1,1)*10^ROW($1:$8)/10)</f>
        <v>30390256</v>
      </c>
      <c r="AY2158" s="673" t="str">
        <f>VLOOKUP($AX2158,'Item Master Data'!$A:$F,3,FALSE)</f>
        <v>T400H</v>
      </c>
      <c r="AZ2158" s="673">
        <f>VLOOKUP($AX2158,'Item Master Data'!$A:$F,6,FALSE)</f>
        <v>400</v>
      </c>
      <c r="BA2158" s="673">
        <f>X2158/BB2158</f>
        <v>2885</v>
      </c>
      <c r="BB2158" s="673">
        <f>VLOOKUP(AX2158,'Item Master Data'!$A:$G,7,FALSE)</f>
        <v>26</v>
      </c>
      <c r="BC2158" s="673"/>
      <c r="BD2158" s="673">
        <f>W2158-AZ2158</f>
        <v>0</v>
      </c>
      <c r="BE2158" s="593"/>
      <c r="BF2158" s="593"/>
      <c r="BG2158" s="593"/>
      <c r="BH2158" s="593"/>
      <c r="BI2158" s="593"/>
      <c r="BJ2158" s="593"/>
      <c r="BK2158" s="593"/>
      <c r="BL2158" s="593"/>
      <c r="BM2158" s="593"/>
      <c r="BN2158" s="593"/>
      <c r="BO2158" s="593"/>
      <c r="BP2158" s="593"/>
      <c r="BQ2158" s="593"/>
      <c r="BR2158" s="593"/>
      <c r="BS2158" s="593"/>
      <c r="BT2158" s="593"/>
      <c r="BU2158" s="593"/>
      <c r="BV2158" s="593"/>
      <c r="BW2158" s="593"/>
      <c r="BX2158" s="593"/>
      <c r="BY2158" s="593"/>
      <c r="BZ2158" s="593"/>
      <c r="CA2158" s="593"/>
      <c r="CB2158" s="593"/>
      <c r="CC2158" s="593"/>
      <c r="CD2158" s="593"/>
      <c r="CE2158" s="593"/>
      <c r="CF2158" s="593"/>
      <c r="CG2158" s="593"/>
      <c r="CH2158" s="593"/>
      <c r="CI2158" s="593"/>
      <c r="CJ2158" s="593"/>
      <c r="CK2158" s="593"/>
      <c r="CL2158" s="593"/>
      <c r="CM2158" s="593"/>
      <c r="CN2158" s="593"/>
      <c r="CO2158" s="593"/>
      <c r="CP2158" s="593"/>
      <c r="CQ2158" s="593"/>
      <c r="CR2158" s="593"/>
      <c r="CS2158" s="593"/>
      <c r="CT2158" s="593"/>
      <c r="CU2158" s="593"/>
      <c r="CV2158" s="593"/>
      <c r="CW2158" s="593"/>
      <c r="CX2158" s="593"/>
      <c r="CY2158" s="593"/>
      <c r="CZ2158" s="593"/>
      <c r="DA2158" s="593"/>
      <c r="DB2158" s="593"/>
      <c r="DC2158" s="593"/>
      <c r="DD2158" s="593"/>
      <c r="DE2158" s="593"/>
      <c r="DF2158" s="593"/>
      <c r="DG2158" s="593"/>
      <c r="DH2158" s="593"/>
      <c r="DI2158" s="593"/>
      <c r="DJ2158" s="593"/>
      <c r="DK2158" s="593"/>
      <c r="DL2158" s="593"/>
      <c r="DM2158" s="593"/>
      <c r="DN2158" s="593"/>
      <c r="DO2158" s="593"/>
      <c r="DP2158" s="593"/>
      <c r="DQ2158" s="593"/>
      <c r="DR2158" s="593"/>
      <c r="DS2158" s="593"/>
      <c r="DT2158" s="593"/>
      <c r="DU2158" s="593"/>
      <c r="DV2158" s="593"/>
      <c r="DW2158" s="593"/>
      <c r="DX2158" s="593"/>
      <c r="DY2158" s="593"/>
      <c r="DZ2158" s="593"/>
      <c r="EA2158" s="593"/>
      <c r="EB2158" s="593"/>
      <c r="EC2158" s="593"/>
      <c r="ED2158" s="593"/>
      <c r="EE2158" s="593"/>
      <c r="EF2158" s="593"/>
      <c r="EG2158" s="593"/>
      <c r="EH2158" s="593"/>
      <c r="EI2158" s="593"/>
      <c r="EJ2158" s="593"/>
      <c r="EK2158" s="593"/>
      <c r="EL2158" s="593"/>
      <c r="EM2158" s="593"/>
      <c r="EN2158" s="593"/>
      <c r="EO2158" s="593"/>
      <c r="EP2158" s="593"/>
      <c r="EQ2158" s="593"/>
      <c r="ER2158" s="593"/>
      <c r="ES2158" s="593"/>
      <c r="ET2158" s="593"/>
      <c r="EU2158" s="593"/>
      <c r="EV2158" s="593"/>
      <c r="EW2158" s="593"/>
      <c r="EX2158" s="593"/>
      <c r="EY2158" s="593"/>
      <c r="EZ2158" s="593"/>
      <c r="FA2158" s="593"/>
      <c r="FB2158" s="593"/>
      <c r="FC2158" s="593"/>
      <c r="FD2158" s="593"/>
      <c r="FE2158" s="593"/>
      <c r="FF2158" s="593"/>
      <c r="FG2158" s="593"/>
      <c r="FH2158" s="593"/>
      <c r="FI2158" s="593"/>
      <c r="FJ2158" s="593"/>
      <c r="FK2158" s="593"/>
      <c r="FL2158" s="593"/>
      <c r="FM2158" s="593"/>
      <c r="FN2158" s="593"/>
      <c r="FO2158" s="593"/>
      <c r="FP2158" s="593"/>
      <c r="FQ2158" s="593"/>
      <c r="FR2158" s="593"/>
      <c r="FS2158" s="593"/>
      <c r="FT2158" s="593"/>
      <c r="FU2158" s="593"/>
      <c r="FV2158" s="593"/>
      <c r="FW2158" s="593"/>
      <c r="FX2158" s="593"/>
      <c r="FY2158" s="593"/>
      <c r="FZ2158" s="593"/>
      <c r="GA2158" s="593"/>
      <c r="GB2158" s="593"/>
      <c r="GC2158" s="593"/>
      <c r="GD2158" s="593"/>
      <c r="GE2158" s="593"/>
      <c r="GF2158" s="593"/>
      <c r="GG2158" s="593"/>
      <c r="GH2158" s="593"/>
      <c r="GI2158" s="593"/>
      <c r="GJ2158" s="593"/>
      <c r="GK2158" s="593"/>
      <c r="GL2158" s="593"/>
      <c r="GM2158" s="593"/>
      <c r="GN2158" s="593"/>
      <c r="GO2158" s="593"/>
      <c r="GP2158" s="593"/>
      <c r="GQ2158" s="593"/>
      <c r="GR2158" s="593"/>
      <c r="GS2158" s="593"/>
      <c r="GT2158" s="593"/>
      <c r="GU2158" s="593"/>
      <c r="GV2158" s="593"/>
      <c r="GW2158" s="593"/>
      <c r="GX2158" s="593"/>
      <c r="GY2158" s="593"/>
      <c r="GZ2158" s="593"/>
      <c r="HA2158" s="593"/>
      <c r="HB2158" s="593"/>
      <c r="HC2158" s="593"/>
      <c r="HD2158" s="593"/>
      <c r="HE2158" s="593"/>
      <c r="HF2158" s="593"/>
      <c r="HG2158" s="593"/>
      <c r="HH2158" s="593"/>
      <c r="HI2158" s="593"/>
      <c r="HJ2158" s="593"/>
      <c r="HK2158" s="593"/>
      <c r="HL2158" s="593"/>
      <c r="HM2158" s="593"/>
      <c r="HN2158" s="593"/>
      <c r="HO2158" s="593"/>
      <c r="HP2158" s="593"/>
      <c r="HQ2158" s="593"/>
      <c r="HR2158" s="593"/>
      <c r="HS2158" s="593"/>
      <c r="HT2158" s="593"/>
      <c r="HU2158" s="593"/>
      <c r="HV2158" s="593"/>
      <c r="HW2158" s="593"/>
      <c r="HX2158" s="593"/>
      <c r="HY2158" s="593"/>
      <c r="HZ2158" s="593"/>
      <c r="IA2158" s="593"/>
      <c r="IB2158" s="593"/>
      <c r="IC2158" s="593"/>
      <c r="ID2158" s="593"/>
      <c r="IE2158" s="593"/>
      <c r="IF2158" s="593"/>
      <c r="IG2158" s="593"/>
      <c r="IH2158" s="593"/>
      <c r="II2158" s="593"/>
      <c r="IJ2158" s="593"/>
      <c r="IK2158" s="593"/>
      <c r="IL2158" s="593"/>
      <c r="IM2158" s="593"/>
      <c r="IN2158" s="593"/>
      <c r="IO2158" s="593"/>
      <c r="IP2158" s="593"/>
      <c r="IQ2158" s="593"/>
      <c r="IR2158" s="593"/>
      <c r="IS2158" s="593"/>
      <c r="IT2158" s="593"/>
      <c r="IU2158" s="593"/>
      <c r="IV2158" s="593"/>
      <c r="IW2158" s="593"/>
      <c r="IX2158" s="593"/>
      <c r="IY2158" s="593"/>
      <c r="IZ2158" s="593"/>
      <c r="JA2158" s="593"/>
      <c r="JB2158" s="593"/>
      <c r="JC2158" s="593"/>
      <c r="JD2158" s="593"/>
      <c r="JE2158" s="593"/>
      <c r="JF2158" s="593"/>
      <c r="JG2158" s="593"/>
      <c r="JH2158" s="593"/>
      <c r="JI2158" s="593"/>
      <c r="JJ2158" s="593"/>
      <c r="JK2158" s="593"/>
      <c r="JL2158" s="593"/>
      <c r="JM2158" s="593"/>
      <c r="JN2158" s="593"/>
      <c r="JO2158" s="593"/>
      <c r="JP2158" s="593"/>
      <c r="JQ2158" s="593"/>
      <c r="JR2158" s="593"/>
      <c r="JS2158" s="593"/>
      <c r="JT2158" s="593"/>
      <c r="JU2158" s="593"/>
      <c r="JV2158" s="593"/>
      <c r="JW2158" s="593"/>
      <c r="JX2158" s="593"/>
      <c r="JY2158" s="593"/>
      <c r="JZ2158" s="593"/>
      <c r="KA2158" s="593"/>
      <c r="KB2158" s="593"/>
      <c r="KC2158" s="593"/>
      <c r="KD2158" s="593"/>
      <c r="KE2158" s="593"/>
      <c r="KF2158" s="593"/>
      <c r="KG2158" s="593"/>
      <c r="KH2158" s="593"/>
      <c r="KI2158" s="593"/>
      <c r="KJ2158" s="593"/>
      <c r="KK2158" s="593"/>
      <c r="KL2158" s="593"/>
      <c r="KM2158" s="593"/>
      <c r="KN2158" s="593"/>
      <c r="KO2158" s="593"/>
      <c r="KP2158" s="593"/>
      <c r="KQ2158" s="593"/>
      <c r="KR2158" s="593"/>
      <c r="KS2158" s="593"/>
      <c r="KT2158" s="593"/>
      <c r="KU2158" s="593"/>
      <c r="KV2158" s="593"/>
      <c r="KW2158" s="593"/>
      <c r="KX2158" s="593"/>
      <c r="KY2158" s="593"/>
      <c r="KZ2158" s="593"/>
      <c r="LA2158" s="593"/>
      <c r="LB2158" s="593"/>
      <c r="LC2158" s="593"/>
      <c r="LD2158" s="593"/>
      <c r="LE2158" s="593"/>
      <c r="LF2158" s="593"/>
      <c r="LG2158" s="593"/>
      <c r="LH2158" s="593"/>
      <c r="LI2158" s="593"/>
      <c r="LJ2158" s="593"/>
      <c r="LK2158" s="593"/>
      <c r="LL2158" s="593"/>
      <c r="LM2158" s="593"/>
      <c r="LN2158" s="593"/>
      <c r="LO2158" s="593"/>
      <c r="LP2158" s="593"/>
      <c r="LQ2158" s="593"/>
      <c r="LR2158" s="593"/>
      <c r="LS2158" s="593"/>
      <c r="LT2158" s="593"/>
      <c r="LU2158" s="593"/>
      <c r="LV2158" s="593"/>
      <c r="LW2158" s="593"/>
      <c r="LX2158" s="593"/>
      <c r="LY2158" s="593"/>
      <c r="LZ2158" s="593"/>
      <c r="MA2158" s="593"/>
      <c r="MB2158" s="593"/>
      <c r="MC2158" s="593"/>
      <c r="MD2158" s="593"/>
      <c r="ME2158" s="593"/>
      <c r="MF2158" s="593"/>
      <c r="MG2158" s="593"/>
      <c r="MH2158" s="593"/>
      <c r="MI2158" s="593"/>
      <c r="MJ2158" s="593"/>
      <c r="MK2158" s="593"/>
      <c r="ML2158" s="593"/>
      <c r="MM2158" s="593"/>
      <c r="MN2158" s="593"/>
      <c r="MO2158" s="593"/>
      <c r="MP2158" s="593"/>
      <c r="MQ2158" s="593"/>
      <c r="MR2158" s="593"/>
      <c r="MS2158" s="593"/>
      <c r="MT2158" s="593"/>
      <c r="MU2158" s="593"/>
      <c r="MV2158" s="593"/>
      <c r="MW2158" s="593"/>
      <c r="MX2158" s="593"/>
      <c r="MY2158" s="593"/>
      <c r="MZ2158" s="593"/>
      <c r="NA2158" s="593"/>
      <c r="NB2158" s="593"/>
      <c r="NC2158" s="593"/>
      <c r="ND2158" s="593"/>
      <c r="NE2158" s="593"/>
      <c r="NF2158" s="593"/>
      <c r="NG2158" s="593"/>
      <c r="NH2158" s="593"/>
      <c r="NI2158" s="593"/>
      <c r="NJ2158" s="593"/>
      <c r="NK2158" s="593"/>
      <c r="NL2158" s="593"/>
      <c r="NM2158" s="593"/>
      <c r="NN2158" s="593"/>
      <c r="NO2158" s="593"/>
      <c r="NP2158" s="593"/>
      <c r="NQ2158" s="593"/>
      <c r="NR2158" s="593"/>
      <c r="NS2158" s="593"/>
      <c r="NT2158" s="593"/>
      <c r="NU2158" s="593"/>
      <c r="NV2158" s="593"/>
      <c r="NW2158" s="593"/>
      <c r="NX2158" s="593"/>
      <c r="NY2158" s="593"/>
      <c r="NZ2158" s="593"/>
      <c r="OA2158" s="593"/>
      <c r="OB2158" s="593"/>
      <c r="OC2158" s="593"/>
      <c r="OD2158" s="593"/>
      <c r="OE2158" s="593"/>
      <c r="OF2158" s="593"/>
      <c r="OG2158" s="593"/>
      <c r="OH2158" s="593"/>
      <c r="OI2158" s="593"/>
      <c r="OJ2158" s="593"/>
      <c r="OK2158" s="593"/>
      <c r="OL2158" s="593"/>
      <c r="OM2158" s="593"/>
      <c r="ON2158" s="593"/>
      <c r="OO2158" s="593"/>
      <c r="OP2158" s="593"/>
      <c r="OQ2158" s="593"/>
      <c r="OR2158" s="593"/>
      <c r="OS2158" s="593"/>
      <c r="OT2158" s="593"/>
      <c r="OU2158" s="593"/>
      <c r="OV2158" s="593"/>
      <c r="OW2158" s="593"/>
      <c r="OX2158" s="593"/>
      <c r="OY2158" s="593"/>
      <c r="OZ2158" s="593"/>
      <c r="PA2158" s="593"/>
      <c r="PB2158" s="593"/>
      <c r="PC2158" s="593"/>
      <c r="PD2158" s="593"/>
      <c r="PE2158" s="593"/>
      <c r="PF2158" s="593"/>
      <c r="PG2158" s="593"/>
      <c r="PH2158" s="593"/>
      <c r="PI2158" s="593"/>
      <c r="PJ2158" s="593"/>
      <c r="PK2158" s="593"/>
      <c r="PL2158" s="593"/>
      <c r="PM2158" s="593"/>
      <c r="PN2158" s="593"/>
      <c r="PO2158" s="593"/>
      <c r="PP2158" s="593"/>
      <c r="PQ2158" s="593"/>
      <c r="PR2158" s="593"/>
      <c r="PS2158" s="593"/>
      <c r="PT2158" s="593"/>
      <c r="PU2158" s="593"/>
      <c r="PV2158" s="593"/>
      <c r="PW2158" s="593"/>
      <c r="PX2158" s="593"/>
      <c r="PY2158" s="593"/>
      <c r="PZ2158" s="593"/>
      <c r="QA2158" s="593"/>
      <c r="QB2158" s="593"/>
      <c r="QC2158" s="593"/>
      <c r="QD2158" s="593"/>
      <c r="QE2158" s="593"/>
      <c r="QF2158" s="593"/>
      <c r="QG2158" s="593"/>
      <c r="QH2158" s="593"/>
      <c r="QI2158" s="593"/>
      <c r="QJ2158" s="593"/>
      <c r="QK2158" s="593"/>
      <c r="QL2158" s="593"/>
      <c r="QM2158" s="593"/>
      <c r="QN2158" s="593"/>
      <c r="QO2158" s="593"/>
      <c r="QP2158" s="593"/>
      <c r="QQ2158" s="593"/>
      <c r="QR2158" s="593"/>
      <c r="QS2158" s="593"/>
      <c r="QT2158" s="593"/>
      <c r="QU2158" s="593"/>
      <c r="QV2158" s="593"/>
      <c r="QW2158" s="593"/>
      <c r="QX2158" s="593"/>
      <c r="QY2158" s="593"/>
      <c r="QZ2158" s="593"/>
      <c r="RA2158" s="593"/>
      <c r="RB2158" s="593"/>
      <c r="RC2158" s="593"/>
      <c r="RD2158" s="593"/>
      <c r="RE2158" s="593"/>
      <c r="RF2158" s="593"/>
      <c r="RG2158" s="593"/>
      <c r="RH2158" s="593"/>
      <c r="RI2158" s="593"/>
      <c r="RJ2158" s="593"/>
      <c r="RK2158" s="593"/>
      <c r="RL2158" s="593"/>
      <c r="RM2158" s="593"/>
      <c r="RN2158" s="593"/>
      <c r="RO2158" s="593"/>
      <c r="RP2158" s="593"/>
      <c r="RQ2158" s="593"/>
      <c r="RR2158" s="593"/>
      <c r="RS2158" s="593"/>
      <c r="RT2158" s="593"/>
      <c r="RU2158" s="593"/>
      <c r="RV2158" s="593"/>
      <c r="RW2158" s="593"/>
      <c r="RX2158" s="593"/>
      <c r="RY2158" s="593"/>
      <c r="RZ2158" s="593"/>
      <c r="SA2158" s="593"/>
      <c r="SB2158" s="593"/>
      <c r="SC2158" s="593"/>
      <c r="SD2158" s="593"/>
      <c r="SE2158" s="593"/>
      <c r="SF2158" s="593"/>
      <c r="SG2158" s="593"/>
      <c r="SH2158" s="593"/>
      <c r="SI2158" s="593"/>
      <c r="SJ2158" s="593"/>
      <c r="SK2158" s="593"/>
      <c r="SL2158" s="593"/>
      <c r="SM2158" s="593"/>
      <c r="SN2158" s="593"/>
      <c r="SO2158" s="593"/>
      <c r="SP2158" s="593"/>
      <c r="SQ2158" s="593"/>
      <c r="SR2158" s="593"/>
      <c r="SS2158" s="593"/>
      <c r="ST2158" s="593"/>
      <c r="SU2158" s="593"/>
      <c r="SV2158" s="593"/>
      <c r="SW2158" s="593"/>
      <c r="SX2158" s="593"/>
      <c r="SY2158" s="593"/>
      <c r="SZ2158" s="593"/>
      <c r="TA2158" s="593"/>
      <c r="TB2158" s="593"/>
      <c r="TC2158" s="593"/>
      <c r="TD2158" s="593"/>
      <c r="TE2158" s="593"/>
      <c r="TF2158" s="593"/>
      <c r="TG2158" s="593"/>
      <c r="TH2158" s="593"/>
      <c r="TI2158" s="593"/>
      <c r="TJ2158" s="593"/>
      <c r="TK2158" s="593"/>
      <c r="TL2158" s="593"/>
      <c r="TM2158" s="593"/>
      <c r="TN2158" s="593"/>
      <c r="TO2158" s="593"/>
      <c r="TP2158" s="593"/>
      <c r="TQ2158" s="593"/>
      <c r="TR2158" s="593"/>
      <c r="TS2158" s="593"/>
      <c r="TT2158" s="593"/>
      <c r="TU2158" s="593"/>
      <c r="TV2158" s="593"/>
      <c r="TW2158" s="593"/>
      <c r="TX2158" s="593"/>
      <c r="TY2158" s="593"/>
      <c r="TZ2158" s="593"/>
      <c r="UA2158" s="593"/>
      <c r="UB2158" s="593"/>
      <c r="UC2158" s="593"/>
      <c r="UD2158" s="593"/>
      <c r="UE2158" s="593"/>
      <c r="UF2158" s="593"/>
      <c r="UG2158" s="593"/>
      <c r="UH2158" s="593"/>
      <c r="UI2158" s="593"/>
      <c r="UJ2158" s="593"/>
      <c r="UK2158" s="593"/>
      <c r="UL2158" s="593"/>
      <c r="UM2158" s="593"/>
      <c r="UN2158" s="593"/>
      <c r="UO2158" s="593"/>
      <c r="UP2158" s="593"/>
      <c r="UQ2158" s="593"/>
      <c r="UR2158" s="593"/>
      <c r="US2158" s="593"/>
      <c r="UT2158" s="593"/>
      <c r="UU2158" s="593"/>
      <c r="UV2158" s="593"/>
      <c r="UW2158" s="593"/>
      <c r="UX2158" s="593"/>
      <c r="UY2158" s="593"/>
      <c r="UZ2158" s="593"/>
      <c r="VA2158" s="593"/>
      <c r="VB2158" s="593"/>
      <c r="VC2158" s="593"/>
      <c r="VD2158" s="593"/>
      <c r="VE2158" s="593"/>
      <c r="VF2158" s="593"/>
      <c r="VG2158" s="593"/>
      <c r="VH2158" s="593"/>
      <c r="VI2158" s="593"/>
      <c r="VJ2158" s="593"/>
      <c r="VK2158" s="593"/>
      <c r="VL2158" s="593"/>
      <c r="VM2158" s="593"/>
      <c r="VN2158" s="593"/>
      <c r="VO2158" s="593"/>
      <c r="VP2158" s="593"/>
      <c r="VQ2158" s="593"/>
      <c r="VR2158" s="593"/>
      <c r="VS2158" s="593"/>
      <c r="VT2158" s="593"/>
      <c r="VU2158" s="593"/>
      <c r="VV2158" s="593"/>
      <c r="VW2158" s="593"/>
      <c r="VX2158" s="593"/>
      <c r="VY2158" s="593"/>
      <c r="VZ2158" s="593"/>
      <c r="WA2158" s="593"/>
      <c r="WB2158" s="593"/>
      <c r="WC2158" s="593"/>
      <c r="WD2158" s="593"/>
      <c r="WE2158" s="593"/>
      <c r="WF2158" s="593"/>
      <c r="WG2158" s="593"/>
      <c r="WH2158" s="593"/>
      <c r="WI2158" s="593"/>
      <c r="WJ2158" s="593"/>
      <c r="WK2158" s="593"/>
      <c r="WL2158" s="593"/>
      <c r="WM2158" s="593"/>
      <c r="WN2158" s="593"/>
      <c r="WO2158" s="593"/>
      <c r="WP2158" s="593"/>
      <c r="WQ2158" s="593"/>
      <c r="WR2158" s="593"/>
      <c r="WS2158" s="593"/>
      <c r="WT2158" s="593"/>
      <c r="WU2158" s="593"/>
      <c r="WV2158" s="593"/>
      <c r="WW2158" s="593"/>
      <c r="WX2158" s="593"/>
      <c r="WY2158" s="593"/>
      <c r="WZ2158" s="593"/>
      <c r="XA2158" s="593"/>
      <c r="XB2158" s="593"/>
      <c r="XC2158" s="593"/>
      <c r="XD2158" s="593"/>
      <c r="XE2158" s="593"/>
      <c r="XF2158" s="593"/>
      <c r="XG2158" s="593"/>
      <c r="XH2158" s="593"/>
      <c r="XI2158" s="593"/>
      <c r="XJ2158" s="593"/>
      <c r="XK2158" s="593"/>
      <c r="XL2158" s="593"/>
      <c r="XM2158" s="593"/>
      <c r="XN2158" s="593"/>
      <c r="XO2158" s="593"/>
      <c r="XP2158" s="593"/>
      <c r="XQ2158" s="593"/>
      <c r="XR2158" s="593"/>
      <c r="XS2158" s="593"/>
      <c r="XT2158" s="593"/>
      <c r="XU2158" s="593"/>
      <c r="XV2158" s="593"/>
      <c r="XW2158" s="593"/>
      <c r="XX2158" s="593"/>
      <c r="XY2158" s="593"/>
      <c r="XZ2158" s="593"/>
      <c r="YA2158" s="593"/>
      <c r="YB2158" s="593"/>
      <c r="YC2158" s="593"/>
      <c r="YD2158" s="593"/>
      <c r="YE2158" s="593"/>
      <c r="YF2158" s="593"/>
      <c r="YG2158" s="593"/>
      <c r="YH2158" s="593"/>
      <c r="YI2158" s="593"/>
      <c r="YJ2158" s="593"/>
      <c r="YK2158" s="593"/>
      <c r="YL2158" s="593"/>
      <c r="YM2158" s="593"/>
      <c r="YN2158" s="593"/>
      <c r="YO2158" s="593"/>
      <c r="YP2158" s="593"/>
      <c r="YQ2158" s="593"/>
      <c r="YR2158" s="593"/>
      <c r="YS2158" s="593"/>
      <c r="YT2158" s="593"/>
      <c r="YU2158" s="593"/>
      <c r="YV2158" s="593"/>
      <c r="YW2158" s="593"/>
      <c r="YX2158" s="593"/>
      <c r="YY2158" s="593"/>
      <c r="YZ2158" s="593"/>
      <c r="ZA2158" s="593"/>
      <c r="ZB2158" s="593"/>
      <c r="ZC2158" s="593"/>
      <c r="ZD2158" s="593"/>
      <c r="ZE2158" s="593"/>
      <c r="ZF2158" s="593"/>
      <c r="ZG2158" s="593"/>
      <c r="ZH2158" s="593"/>
      <c r="ZI2158" s="593"/>
      <c r="ZJ2158" s="593"/>
      <c r="ZK2158" s="593"/>
      <c r="ZL2158" s="593"/>
      <c r="ZM2158" s="593"/>
      <c r="ZN2158" s="593"/>
      <c r="ZO2158" s="593"/>
      <c r="ZP2158" s="593"/>
      <c r="ZQ2158" s="593"/>
      <c r="ZR2158" s="593"/>
      <c r="ZS2158" s="593"/>
      <c r="ZT2158" s="593"/>
      <c r="ZU2158" s="593"/>
      <c r="ZV2158" s="593"/>
      <c r="ZW2158" s="593"/>
      <c r="ZX2158" s="593"/>
      <c r="ZY2158" s="593"/>
      <c r="ZZ2158" s="593"/>
      <c r="AAA2158" s="593"/>
      <c r="AAB2158" s="593"/>
      <c r="AAC2158" s="593"/>
      <c r="AAD2158" s="593"/>
      <c r="AAE2158" s="593"/>
      <c r="AAF2158" s="593"/>
      <c r="AAG2158" s="593"/>
      <c r="AAH2158" s="593"/>
      <c r="AAI2158" s="593"/>
      <c r="AAJ2158" s="593"/>
      <c r="AAK2158" s="593"/>
      <c r="AAL2158" s="593"/>
      <c r="AAM2158" s="593"/>
      <c r="AAN2158" s="593"/>
      <c r="AAO2158" s="593"/>
      <c r="AAP2158" s="593"/>
      <c r="AAQ2158" s="593"/>
      <c r="AAR2158" s="593"/>
      <c r="AAS2158" s="593"/>
      <c r="AAT2158" s="593"/>
      <c r="AAU2158" s="593"/>
      <c r="AAV2158" s="593"/>
      <c r="AAW2158" s="593"/>
      <c r="AAX2158" s="593"/>
      <c r="AAY2158" s="593"/>
      <c r="AAZ2158" s="593"/>
      <c r="ABA2158" s="593"/>
      <c r="ABB2158" s="593"/>
      <c r="ABC2158" s="593"/>
      <c r="ABD2158" s="593"/>
      <c r="ABE2158" s="593"/>
      <c r="ABF2158" s="593"/>
      <c r="ABG2158" s="593"/>
      <c r="ABH2158" s="593"/>
      <c r="ABI2158" s="593"/>
      <c r="ABJ2158" s="593"/>
      <c r="ABK2158" s="593"/>
      <c r="ABL2158" s="593"/>
      <c r="ABM2158" s="593"/>
      <c r="ABN2158" s="593"/>
      <c r="ABO2158" s="593"/>
      <c r="ABP2158" s="593"/>
      <c r="ABQ2158" s="593"/>
      <c r="ABR2158" s="593"/>
      <c r="ABS2158" s="593"/>
      <c r="ABT2158" s="593"/>
      <c r="ABU2158" s="593"/>
      <c r="ABV2158" s="593"/>
      <c r="ABW2158" s="593"/>
      <c r="ABX2158" s="593"/>
      <c r="ABY2158" s="593"/>
      <c r="ABZ2158" s="593"/>
      <c r="ACA2158" s="593"/>
      <c r="ACB2158" s="593"/>
      <c r="ACC2158" s="593"/>
      <c r="ACD2158" s="593"/>
      <c r="ACE2158" s="593"/>
      <c r="ACF2158" s="593"/>
      <c r="ACG2158" s="593"/>
      <c r="ACH2158" s="593"/>
      <c r="ACI2158" s="593"/>
      <c r="ACJ2158" s="593"/>
      <c r="ACK2158" s="593"/>
      <c r="ACL2158" s="593"/>
      <c r="ACM2158" s="593"/>
      <c r="ACN2158" s="593"/>
      <c r="ACO2158" s="593"/>
      <c r="ACP2158" s="593"/>
      <c r="ACQ2158" s="593"/>
      <c r="ACR2158" s="593"/>
      <c r="ACS2158" s="593"/>
      <c r="ACT2158" s="593"/>
      <c r="ACU2158" s="593"/>
      <c r="ACV2158" s="593"/>
      <c r="ACW2158" s="593"/>
      <c r="ACX2158" s="593"/>
      <c r="ACY2158" s="593"/>
      <c r="ACZ2158" s="593"/>
      <c r="ADA2158" s="593"/>
      <c r="ADB2158" s="593"/>
      <c r="ADC2158" s="593"/>
      <c r="ADD2158" s="593"/>
      <c r="ADE2158" s="593"/>
      <c r="ADF2158" s="593"/>
      <c r="ADG2158" s="593"/>
      <c r="ADH2158" s="593"/>
      <c r="ADI2158" s="593"/>
      <c r="ADJ2158" s="593"/>
      <c r="ADK2158" s="593"/>
      <c r="ADL2158" s="593"/>
      <c r="ADM2158" s="593"/>
      <c r="ADN2158" s="593"/>
      <c r="ADO2158" s="593"/>
      <c r="ADP2158" s="593"/>
      <c r="ADQ2158" s="593"/>
      <c r="ADR2158" s="593"/>
      <c r="ADS2158" s="593"/>
      <c r="ADT2158" s="593"/>
      <c r="ADU2158" s="593"/>
      <c r="ADV2158" s="593"/>
      <c r="ADW2158" s="593"/>
      <c r="ADX2158" s="593"/>
      <c r="ADY2158" s="593"/>
      <c r="ADZ2158" s="593"/>
      <c r="AEA2158" s="593"/>
      <c r="AEB2158" s="593"/>
      <c r="AEC2158" s="593"/>
      <c r="AED2158" s="593"/>
      <c r="AEE2158" s="593"/>
      <c r="AEF2158" s="593"/>
      <c r="AEG2158" s="593"/>
      <c r="AEH2158" s="593"/>
      <c r="AEI2158" s="593"/>
      <c r="AEJ2158" s="593"/>
      <c r="AEK2158" s="593"/>
      <c r="AEL2158" s="593"/>
      <c r="AEM2158" s="593"/>
      <c r="AEN2158" s="593"/>
      <c r="AEO2158" s="593"/>
      <c r="AEP2158" s="593"/>
      <c r="AEQ2158" s="593"/>
      <c r="AER2158" s="593"/>
      <c r="AES2158" s="593"/>
      <c r="AET2158" s="593"/>
      <c r="AEU2158" s="593"/>
      <c r="AEV2158" s="593"/>
      <c r="AEW2158" s="593"/>
      <c r="AEX2158" s="593"/>
      <c r="AEY2158" s="593"/>
      <c r="AEZ2158" s="593"/>
      <c r="AFA2158" s="593"/>
      <c r="AFB2158" s="593"/>
      <c r="AFC2158" s="593"/>
      <c r="AFD2158" s="593"/>
      <c r="AFE2158" s="593"/>
      <c r="AFF2158" s="593"/>
      <c r="AFG2158" s="593"/>
      <c r="AFH2158" s="593"/>
      <c r="AFI2158" s="593"/>
      <c r="AFJ2158" s="593"/>
      <c r="AFK2158" s="593"/>
      <c r="AFL2158" s="593"/>
      <c r="AFM2158" s="593"/>
      <c r="AFN2158" s="593"/>
      <c r="AFO2158" s="593"/>
      <c r="AFP2158" s="593"/>
      <c r="AFQ2158" s="593"/>
      <c r="AFR2158" s="593"/>
      <c r="AFS2158" s="593"/>
      <c r="AFT2158" s="593"/>
      <c r="AFU2158" s="593"/>
      <c r="AFV2158" s="593"/>
      <c r="AFW2158" s="593"/>
      <c r="AFX2158" s="593"/>
      <c r="AFY2158" s="593"/>
      <c r="AFZ2158" s="593"/>
      <c r="AGA2158" s="593"/>
      <c r="AGB2158" s="593"/>
      <c r="AGC2158" s="593"/>
      <c r="AGD2158" s="593"/>
      <c r="AGE2158" s="593"/>
      <c r="AGF2158" s="593"/>
      <c r="AGG2158" s="593"/>
      <c r="AGH2158" s="593"/>
      <c r="AGI2158" s="593"/>
      <c r="AGJ2158" s="593"/>
      <c r="AGK2158" s="593"/>
      <c r="AGL2158" s="593"/>
      <c r="AGM2158" s="593"/>
      <c r="AGN2158" s="593"/>
      <c r="AGO2158" s="593"/>
      <c r="AGP2158" s="593"/>
      <c r="AGQ2158" s="593"/>
      <c r="AGR2158" s="593"/>
      <c r="AGS2158" s="593"/>
      <c r="AGT2158" s="593"/>
      <c r="AGU2158" s="593"/>
      <c r="AGV2158" s="593"/>
      <c r="AGW2158" s="593"/>
      <c r="AGX2158" s="593"/>
      <c r="AGY2158" s="593"/>
      <c r="AGZ2158" s="593"/>
      <c r="AHA2158" s="593"/>
      <c r="AHB2158" s="593"/>
      <c r="AHC2158" s="593"/>
      <c r="AHD2158" s="593"/>
      <c r="AHE2158" s="593"/>
      <c r="AHF2158" s="593"/>
      <c r="AHG2158" s="593"/>
      <c r="AHH2158" s="593"/>
      <c r="AHI2158" s="593"/>
      <c r="AHJ2158" s="593"/>
      <c r="AHK2158" s="593"/>
      <c r="AHL2158" s="593"/>
      <c r="AHM2158" s="593"/>
      <c r="AHN2158" s="593"/>
      <c r="AHO2158" s="593"/>
      <c r="AHP2158" s="593"/>
      <c r="AHQ2158" s="593"/>
      <c r="AHR2158" s="593"/>
      <c r="AHS2158" s="593"/>
      <c r="AHT2158" s="593"/>
      <c r="AHU2158" s="593"/>
      <c r="AHV2158" s="593"/>
      <c r="AHW2158" s="593"/>
      <c r="AHX2158" s="593"/>
      <c r="AHY2158" s="593"/>
      <c r="AHZ2158" s="593"/>
      <c r="AIA2158" s="593"/>
      <c r="AIB2158" s="593"/>
      <c r="AIC2158" s="593"/>
      <c r="AID2158" s="593"/>
      <c r="AIE2158" s="593"/>
      <c r="AIF2158" s="593"/>
      <c r="AIG2158" s="593"/>
      <c r="AIH2158" s="593"/>
      <c r="AII2158" s="593"/>
      <c r="AIJ2158" s="593"/>
      <c r="AIK2158" s="593"/>
      <c r="AIL2158" s="593"/>
      <c r="AIM2158" s="593"/>
      <c r="AIN2158" s="593"/>
      <c r="AIO2158" s="593"/>
      <c r="AIP2158" s="593"/>
      <c r="AIQ2158" s="593"/>
      <c r="AIR2158" s="593"/>
      <c r="AIS2158" s="593"/>
      <c r="AIT2158" s="593"/>
      <c r="AIU2158" s="593"/>
      <c r="AIV2158" s="593"/>
      <c r="AIW2158" s="593"/>
      <c r="AIX2158" s="593"/>
      <c r="AIY2158" s="593"/>
      <c r="AIZ2158" s="593"/>
      <c r="AJA2158" s="593"/>
      <c r="AJB2158" s="593"/>
      <c r="AJC2158" s="593"/>
      <c r="AJD2158" s="593"/>
      <c r="AJE2158" s="593"/>
      <c r="AJF2158" s="593"/>
      <c r="AJG2158" s="593"/>
      <c r="AJH2158" s="593"/>
      <c r="AJI2158" s="593"/>
      <c r="AJJ2158" s="593"/>
      <c r="AJK2158" s="593"/>
      <c r="AJL2158" s="593"/>
      <c r="AJM2158" s="593"/>
      <c r="AJN2158" s="593"/>
      <c r="AJO2158" s="593"/>
      <c r="AJP2158" s="593"/>
      <c r="AJQ2158" s="593"/>
      <c r="AJR2158" s="593"/>
      <c r="AJS2158" s="593"/>
      <c r="AJT2158" s="593"/>
      <c r="AJU2158" s="593"/>
      <c r="AJV2158" s="593"/>
      <c r="AJW2158" s="593"/>
      <c r="AJX2158" s="593"/>
      <c r="AJY2158" s="593"/>
      <c r="AJZ2158" s="593"/>
      <c r="AKA2158" s="593"/>
      <c r="AKB2158" s="593"/>
      <c r="AKC2158" s="593"/>
      <c r="AKD2158" s="593"/>
      <c r="AKE2158" s="593"/>
      <c r="AKF2158" s="593"/>
      <c r="AKG2158" s="593"/>
      <c r="AKH2158" s="593"/>
      <c r="AKI2158" s="593"/>
      <c r="AKJ2158" s="593"/>
      <c r="AKK2158" s="593"/>
      <c r="AKL2158" s="593"/>
      <c r="AKM2158" s="593"/>
      <c r="AKN2158" s="593"/>
      <c r="AKO2158" s="593"/>
      <c r="AKP2158" s="593"/>
      <c r="AKQ2158" s="593"/>
      <c r="AKR2158" s="593"/>
      <c r="AKS2158" s="593"/>
      <c r="AKT2158" s="593"/>
      <c r="AKU2158" s="593"/>
      <c r="AKV2158" s="593"/>
      <c r="AKW2158" s="593"/>
      <c r="AKX2158" s="593"/>
      <c r="AKY2158" s="593"/>
      <c r="AKZ2158" s="593"/>
      <c r="ALA2158" s="593"/>
      <c r="ALB2158" s="593"/>
      <c r="ALC2158" s="593"/>
      <c r="ALD2158" s="593"/>
      <c r="ALE2158" s="593"/>
      <c r="ALF2158" s="593"/>
      <c r="ALG2158" s="593"/>
      <c r="ALH2158" s="593"/>
      <c r="ALI2158" s="593"/>
      <c r="ALJ2158" s="593"/>
      <c r="ALK2158" s="593"/>
      <c r="ALL2158" s="593"/>
      <c r="ALM2158" s="593"/>
      <c r="ALN2158" s="593"/>
      <c r="ALO2158" s="593"/>
      <c r="ALP2158" s="593"/>
      <c r="ALQ2158" s="593"/>
      <c r="ALR2158" s="593"/>
      <c r="ALS2158" s="593"/>
      <c r="ALT2158" s="593"/>
      <c r="ALU2158" s="593"/>
      <c r="ALV2158" s="593"/>
      <c r="ALW2158" s="593"/>
      <c r="ALX2158" s="593"/>
      <c r="ALY2158" s="593"/>
      <c r="ALZ2158" s="593"/>
      <c r="AMA2158" s="593"/>
      <c r="AMB2158" s="593"/>
      <c r="AMC2158" s="593"/>
      <c r="AMD2158" s="593"/>
      <c r="AME2158" s="593"/>
      <c r="AMF2158" s="593"/>
      <c r="AMG2158" s="593"/>
      <c r="AMH2158" s="593"/>
      <c r="AMI2158" s="593"/>
      <c r="AMJ2158" s="593"/>
      <c r="AMK2158" s="593"/>
      <c r="AML2158" s="593"/>
      <c r="AMM2158" s="593"/>
      <c r="AMN2158" s="593"/>
      <c r="AMO2158" s="593"/>
      <c r="AMP2158" s="593"/>
      <c r="AMQ2158" s="593"/>
      <c r="AMR2158" s="593"/>
      <c r="AMS2158" s="593"/>
      <c r="AMT2158" s="593"/>
      <c r="AMU2158" s="593"/>
      <c r="AMV2158" s="593"/>
      <c r="AMW2158" s="593"/>
      <c r="AMX2158" s="593"/>
      <c r="AMY2158" s="593"/>
      <c r="AMZ2158" s="593"/>
      <c r="ANA2158" s="593"/>
      <c r="ANB2158" s="593"/>
      <c r="ANC2158" s="593"/>
      <c r="AND2158" s="593"/>
      <c r="ANE2158" s="593"/>
      <c r="ANF2158" s="593"/>
      <c r="ANG2158" s="593"/>
      <c r="ANH2158" s="593"/>
      <c r="ANI2158" s="593"/>
      <c r="ANJ2158" s="593"/>
      <c r="ANK2158" s="593"/>
      <c r="ANL2158" s="593"/>
      <c r="ANM2158" s="593"/>
      <c r="ANN2158" s="593"/>
      <c r="ANO2158" s="593"/>
      <c r="ANP2158" s="593"/>
      <c r="ANQ2158" s="593"/>
      <c r="ANR2158" s="593"/>
      <c r="ANS2158" s="593"/>
      <c r="ANT2158" s="593"/>
      <c r="ANU2158" s="593"/>
      <c r="ANV2158" s="593"/>
      <c r="ANW2158" s="593"/>
      <c r="ANX2158" s="593"/>
      <c r="ANY2158" s="593"/>
      <c r="ANZ2158" s="593"/>
      <c r="AOA2158" s="593"/>
      <c r="AOB2158" s="593"/>
      <c r="AOC2158" s="593"/>
      <c r="AOD2158" s="593"/>
      <c r="AOE2158" s="593"/>
      <c r="AOF2158" s="593"/>
      <c r="AOG2158" s="593"/>
      <c r="AOH2158" s="593"/>
      <c r="AOI2158" s="593"/>
      <c r="AOJ2158" s="593"/>
      <c r="AOK2158" s="593"/>
      <c r="AOL2158" s="593"/>
      <c r="AOM2158" s="593"/>
      <c r="AON2158" s="593"/>
      <c r="AOO2158" s="593"/>
      <c r="AOP2158" s="593"/>
      <c r="AOQ2158" s="593"/>
      <c r="AOR2158" s="593"/>
      <c r="AOS2158" s="593"/>
      <c r="AOT2158" s="593"/>
      <c r="AOU2158" s="593"/>
      <c r="AOV2158" s="593"/>
      <c r="AOW2158" s="593"/>
      <c r="AOX2158" s="593"/>
      <c r="AOY2158" s="593"/>
      <c r="AOZ2158" s="593"/>
      <c r="APA2158" s="593"/>
      <c r="APB2158" s="593"/>
      <c r="APC2158" s="593"/>
      <c r="APD2158" s="593"/>
      <c r="APE2158" s="593"/>
      <c r="APF2158" s="593"/>
      <c r="APG2158" s="593"/>
      <c r="APH2158" s="593"/>
      <c r="API2158" s="593"/>
      <c r="APJ2158" s="593"/>
      <c r="APK2158" s="593"/>
      <c r="APL2158" s="593"/>
      <c r="APM2158" s="593"/>
      <c r="APN2158" s="593"/>
      <c r="APO2158" s="593"/>
      <c r="APP2158" s="593"/>
      <c r="APQ2158" s="593"/>
      <c r="APR2158" s="593"/>
      <c r="APS2158" s="593"/>
      <c r="APT2158" s="593"/>
      <c r="APU2158" s="593"/>
      <c r="APV2158" s="593"/>
      <c r="APW2158" s="593"/>
      <c r="APX2158" s="593"/>
      <c r="APY2158" s="593"/>
      <c r="APZ2158" s="593"/>
      <c r="AQA2158" s="593"/>
      <c r="AQB2158" s="593"/>
      <c r="AQC2158" s="593"/>
      <c r="AQD2158" s="593"/>
      <c r="AQE2158" s="593"/>
      <c r="AQF2158" s="593"/>
      <c r="AQG2158" s="593"/>
      <c r="AQH2158" s="593"/>
      <c r="AQI2158" s="593"/>
      <c r="AQJ2158" s="593"/>
      <c r="AQK2158" s="593"/>
      <c r="AQL2158" s="593"/>
      <c r="AQM2158" s="593"/>
      <c r="AQN2158" s="593"/>
      <c r="AQO2158" s="593"/>
      <c r="AQP2158" s="593"/>
      <c r="AQQ2158" s="593"/>
      <c r="AQR2158" s="593"/>
      <c r="AQS2158" s="593"/>
      <c r="AQT2158" s="593"/>
      <c r="AQU2158" s="593"/>
      <c r="AQV2158" s="593"/>
      <c r="AQW2158" s="593"/>
      <c r="AQX2158" s="593"/>
      <c r="AQY2158" s="593"/>
      <c r="AQZ2158" s="593"/>
      <c r="ARA2158" s="593"/>
      <c r="ARB2158" s="593"/>
      <c r="ARC2158" s="593"/>
      <c r="ARD2158" s="593"/>
      <c r="ARE2158" s="593"/>
      <c r="ARF2158" s="593"/>
      <c r="ARG2158" s="593"/>
      <c r="ARH2158" s="593"/>
      <c r="ARI2158" s="593"/>
      <c r="ARJ2158" s="593"/>
      <c r="ARK2158" s="593"/>
      <c r="ARL2158" s="593"/>
      <c r="ARM2158" s="593"/>
      <c r="ARN2158" s="593"/>
      <c r="ARO2158" s="593"/>
      <c r="ARP2158" s="593"/>
      <c r="ARQ2158" s="593"/>
      <c r="ARR2158" s="593"/>
      <c r="ARS2158" s="593"/>
      <c r="ART2158" s="593"/>
      <c r="ARU2158" s="593"/>
      <c r="ARV2158" s="593"/>
      <c r="ARW2158" s="593"/>
      <c r="ARX2158" s="593"/>
      <c r="ARY2158" s="593"/>
      <c r="ARZ2158" s="593"/>
      <c r="ASA2158" s="593"/>
      <c r="ASB2158" s="593"/>
      <c r="ASC2158" s="593"/>
      <c r="ASD2158" s="593"/>
      <c r="ASE2158" s="593"/>
      <c r="ASF2158" s="593"/>
      <c r="ASG2158" s="593"/>
      <c r="ASH2158" s="593"/>
      <c r="ASI2158" s="593"/>
      <c r="ASJ2158" s="593"/>
      <c r="ASK2158" s="593"/>
      <c r="ASL2158" s="593"/>
      <c r="ASM2158" s="593"/>
      <c r="ASN2158" s="593"/>
      <c r="ASO2158" s="593"/>
      <c r="ASP2158" s="593"/>
      <c r="ASQ2158" s="593"/>
      <c r="ASR2158" s="593"/>
      <c r="ASS2158" s="593"/>
      <c r="AST2158" s="593"/>
      <c r="ASU2158" s="593"/>
      <c r="ASV2158" s="593"/>
      <c r="ASW2158" s="593"/>
      <c r="ASX2158" s="593"/>
      <c r="ASY2158" s="593"/>
      <c r="ASZ2158" s="593"/>
      <c r="ATA2158" s="593"/>
      <c r="ATB2158" s="593"/>
      <c r="ATC2158" s="593"/>
      <c r="ATD2158" s="593"/>
      <c r="ATE2158" s="593"/>
      <c r="ATF2158" s="593"/>
      <c r="ATG2158" s="593"/>
      <c r="ATH2158" s="593"/>
      <c r="ATI2158" s="593"/>
      <c r="ATJ2158" s="593"/>
      <c r="ATK2158" s="593"/>
      <c r="ATL2158" s="593"/>
      <c r="ATM2158" s="593"/>
      <c r="ATN2158" s="593"/>
      <c r="ATO2158" s="593"/>
      <c r="ATP2158" s="593"/>
      <c r="ATQ2158" s="593"/>
      <c r="ATR2158" s="593"/>
      <c r="ATS2158" s="593"/>
      <c r="ATT2158" s="593"/>
      <c r="ATU2158" s="593"/>
      <c r="ATV2158" s="593"/>
      <c r="ATW2158" s="593"/>
      <c r="ATX2158" s="593"/>
      <c r="ATY2158" s="593"/>
      <c r="ATZ2158" s="593"/>
      <c r="AUA2158" s="593"/>
      <c r="AUB2158" s="593"/>
      <c r="AUC2158" s="593"/>
      <c r="AUD2158" s="593"/>
      <c r="AUE2158" s="593"/>
      <c r="AUF2158" s="593"/>
      <c r="AUG2158" s="593"/>
      <c r="AUH2158" s="593"/>
      <c r="AUI2158" s="593"/>
      <c r="AUJ2158" s="593"/>
      <c r="AUK2158" s="593"/>
      <c r="AUL2158" s="593"/>
      <c r="AUM2158" s="593"/>
      <c r="AUN2158" s="593"/>
      <c r="AUO2158" s="593"/>
      <c r="AUP2158" s="593"/>
      <c r="AUQ2158" s="593"/>
      <c r="AUR2158" s="593"/>
      <c r="AUS2158" s="593"/>
      <c r="AUT2158" s="593"/>
      <c r="AUU2158" s="593"/>
      <c r="AUV2158" s="593"/>
      <c r="AUW2158" s="593"/>
      <c r="AUX2158" s="593"/>
      <c r="AUY2158" s="593"/>
      <c r="AUZ2158" s="593"/>
      <c r="AVA2158" s="593"/>
      <c r="AVB2158" s="593"/>
      <c r="AVC2158" s="593"/>
      <c r="AVD2158" s="593"/>
      <c r="AVE2158" s="593"/>
      <c r="AVF2158" s="593"/>
      <c r="AVG2158" s="593"/>
      <c r="AVH2158" s="593"/>
      <c r="AVI2158" s="593"/>
      <c r="AVJ2158" s="593"/>
      <c r="AVK2158" s="593"/>
    </row>
    <row r="2159" spans="1:1259">
      <c r="A2159" s="697"/>
      <c r="B2159" s="558"/>
      <c r="C2159" s="558"/>
      <c r="D2159" s="676" t="s">
        <v>1067</v>
      </c>
      <c r="E2159" s="524"/>
      <c r="F2159" s="665" t="s">
        <v>1080</v>
      </c>
      <c r="G2159" s="676">
        <v>2022</v>
      </c>
      <c r="H2159" s="676">
        <v>8</v>
      </c>
      <c r="I2159" s="687"/>
      <c r="J2159" s="677"/>
      <c r="K2159" s="676" t="s">
        <v>1146</v>
      </c>
      <c r="L2159" s="677" t="s">
        <v>1124</v>
      </c>
      <c r="M2159" s="677">
        <v>44645</v>
      </c>
      <c r="N2159" s="677">
        <v>44788</v>
      </c>
      <c r="O2159" s="677"/>
      <c r="P2159" s="677"/>
      <c r="Q2159" s="677"/>
      <c r="R2159" s="677"/>
      <c r="S2159" s="676" t="s">
        <v>1106</v>
      </c>
      <c r="T2159" s="676">
        <v>72</v>
      </c>
      <c r="U2159" s="676"/>
      <c r="V2159" s="676" t="s">
        <v>1002</v>
      </c>
      <c r="W2159" s="678">
        <v>485</v>
      </c>
      <c r="X2159" s="551">
        <v>638</v>
      </c>
      <c r="Y2159" s="693">
        <v>309430</v>
      </c>
      <c r="Z2159" s="667">
        <v>0.5</v>
      </c>
      <c r="AA2159" s="682">
        <f>Y2159*Z2159</f>
        <v>154715</v>
      </c>
      <c r="AB2159" s="521"/>
      <c r="AC2159" s="668">
        <v>0</v>
      </c>
      <c r="AD2159" s="676"/>
      <c r="AE2159" s="669"/>
      <c r="AF2159" s="695">
        <f>AA2159+AD2159+AE2159</f>
        <v>154715</v>
      </c>
      <c r="AG2159" s="665" t="s">
        <v>47</v>
      </c>
      <c r="AH2159" s="641">
        <v>0</v>
      </c>
      <c r="AI2159" s="676">
        <v>45</v>
      </c>
      <c r="AJ2159" s="665" t="s">
        <v>1145</v>
      </c>
      <c r="AK2159" s="676" t="s">
        <v>50</v>
      </c>
      <c r="AL2159" s="696">
        <v>91311</v>
      </c>
      <c r="AM2159" s="665" t="s">
        <v>52</v>
      </c>
      <c r="AN2159" s="665" t="s">
        <v>1113</v>
      </c>
      <c r="AO2159" s="665"/>
      <c r="AP2159" s="676" t="s">
        <v>38</v>
      </c>
      <c r="AQ2159" s="676" t="s">
        <v>1090</v>
      </c>
      <c r="AR2159" s="676"/>
      <c r="AS2159" s="523" t="s">
        <v>1077</v>
      </c>
      <c r="AT2159" s="523" t="s">
        <v>1091</v>
      </c>
      <c r="AU2159" s="523" t="s">
        <v>1078</v>
      </c>
      <c r="AV2159" s="674"/>
      <c r="AW2159" s="673">
        <f>U2159</f>
        <v>0</v>
      </c>
      <c r="AX2159" s="673" cm="1">
        <f t="array" ref="AX2159">SUM(MID(0&amp;AW2159,LARGE(INDEX(ISNUMBER(--MID(AW2159,ROW($1:$8),1))*ROW($1:$8),),ROW($1:$8))+1,1)*10^ROW($1:$8)/10)</f>
        <v>0</v>
      </c>
      <c r="AY2159" s="673" t="e">
        <f>VLOOKUP($AX2159,'Item Master Data'!$A:$F,3,FALSE)</f>
        <v>#N/A</v>
      </c>
      <c r="AZ2159" s="673" t="e">
        <f>VLOOKUP($AX2159,'Item Master Data'!$A:$F,6,FALSE)</f>
        <v>#N/A</v>
      </c>
      <c r="BA2159" s="673" t="e">
        <f>X2159/BB2159</f>
        <v>#N/A</v>
      </c>
      <c r="BB2159" s="673" t="e">
        <f>VLOOKUP(AX2159,'Item Master Data'!$A:$G,7,FALSE)</f>
        <v>#N/A</v>
      </c>
      <c r="BC2159" s="673"/>
      <c r="BD2159" s="673" t="e">
        <f>W2159-AZ2159</f>
        <v>#N/A</v>
      </c>
      <c r="BE2159" s="593"/>
      <c r="BF2159" s="593"/>
      <c r="BG2159" s="593"/>
      <c r="BH2159" s="593"/>
      <c r="BI2159" s="593"/>
      <c r="BJ2159" s="593"/>
      <c r="BK2159" s="593"/>
      <c r="BL2159" s="593"/>
      <c r="BM2159" s="593"/>
      <c r="BN2159" s="593"/>
      <c r="BO2159" s="593"/>
      <c r="BP2159" s="593"/>
      <c r="BQ2159" s="593"/>
      <c r="BR2159" s="593"/>
      <c r="BS2159" s="593"/>
      <c r="BT2159" s="593"/>
      <c r="BU2159" s="593"/>
      <c r="BV2159" s="593"/>
      <c r="BW2159" s="593"/>
      <c r="BX2159" s="593"/>
      <c r="BY2159" s="593"/>
      <c r="BZ2159" s="593"/>
      <c r="CA2159" s="593"/>
      <c r="CB2159" s="593"/>
      <c r="CC2159" s="593"/>
      <c r="CD2159" s="593"/>
      <c r="CE2159" s="593"/>
      <c r="CF2159" s="593"/>
      <c r="CG2159" s="593"/>
      <c r="CH2159" s="593"/>
      <c r="CI2159" s="593"/>
      <c r="CJ2159" s="593"/>
      <c r="CK2159" s="593"/>
      <c r="CL2159" s="593"/>
      <c r="CM2159" s="593"/>
      <c r="CN2159" s="593"/>
      <c r="CO2159" s="593"/>
      <c r="CP2159" s="593"/>
      <c r="CQ2159" s="593"/>
      <c r="CR2159" s="593"/>
      <c r="CS2159" s="593"/>
      <c r="CT2159" s="593"/>
      <c r="CU2159" s="593"/>
      <c r="CV2159" s="593"/>
      <c r="CW2159" s="593"/>
      <c r="CX2159" s="593"/>
      <c r="CY2159" s="593"/>
      <c r="CZ2159" s="593"/>
      <c r="DA2159" s="593"/>
      <c r="DB2159" s="593"/>
      <c r="DC2159" s="593"/>
      <c r="DD2159" s="593"/>
      <c r="DE2159" s="593"/>
      <c r="DF2159" s="593"/>
      <c r="DG2159" s="593"/>
      <c r="DH2159" s="593"/>
      <c r="DI2159" s="593"/>
      <c r="DJ2159" s="593"/>
      <c r="DK2159" s="593"/>
      <c r="DL2159" s="593"/>
      <c r="DM2159" s="593"/>
      <c r="DN2159" s="593"/>
      <c r="DO2159" s="593"/>
      <c r="DP2159" s="593"/>
      <c r="DQ2159" s="593"/>
      <c r="DR2159" s="593"/>
      <c r="DS2159" s="593"/>
      <c r="DT2159" s="593"/>
      <c r="DU2159" s="593"/>
      <c r="DV2159" s="593"/>
      <c r="DW2159" s="593"/>
      <c r="DX2159" s="593"/>
      <c r="DY2159" s="593"/>
      <c r="DZ2159" s="593"/>
      <c r="EA2159" s="593"/>
      <c r="EB2159" s="593"/>
      <c r="EC2159" s="593"/>
      <c r="ED2159" s="593"/>
      <c r="EE2159" s="593"/>
      <c r="EF2159" s="593"/>
      <c r="EG2159" s="593"/>
      <c r="EH2159" s="593"/>
      <c r="EI2159" s="593"/>
      <c r="EJ2159" s="593"/>
      <c r="EK2159" s="593"/>
      <c r="EL2159" s="593"/>
      <c r="EM2159" s="593"/>
      <c r="EN2159" s="593"/>
      <c r="EO2159" s="593"/>
      <c r="EP2159" s="593"/>
      <c r="EQ2159" s="593"/>
      <c r="ER2159" s="593"/>
      <c r="ES2159" s="593"/>
      <c r="ET2159" s="593"/>
      <c r="EU2159" s="593"/>
      <c r="EV2159" s="593"/>
      <c r="EW2159" s="593"/>
      <c r="EX2159" s="593"/>
      <c r="EY2159" s="593"/>
      <c r="EZ2159" s="593"/>
      <c r="FA2159" s="593"/>
      <c r="FB2159" s="593"/>
      <c r="FC2159" s="593"/>
      <c r="FD2159" s="593"/>
      <c r="FE2159" s="593"/>
      <c r="FF2159" s="593"/>
      <c r="FG2159" s="593"/>
      <c r="FH2159" s="593"/>
      <c r="FI2159" s="593"/>
      <c r="FJ2159" s="593"/>
      <c r="FK2159" s="593"/>
      <c r="FL2159" s="593"/>
      <c r="FM2159" s="593"/>
      <c r="FN2159" s="593"/>
      <c r="FO2159" s="593"/>
      <c r="FP2159" s="593"/>
      <c r="FQ2159" s="593"/>
      <c r="FR2159" s="593"/>
      <c r="FS2159" s="593"/>
      <c r="FT2159" s="593"/>
      <c r="FU2159" s="593"/>
      <c r="FV2159" s="593"/>
      <c r="FW2159" s="593"/>
      <c r="FX2159" s="593"/>
      <c r="FY2159" s="593"/>
      <c r="FZ2159" s="593"/>
      <c r="GA2159" s="593"/>
      <c r="GB2159" s="593"/>
      <c r="GC2159" s="593"/>
      <c r="GD2159" s="593"/>
      <c r="GE2159" s="593"/>
      <c r="GF2159" s="593"/>
      <c r="GG2159" s="593"/>
      <c r="GH2159" s="593"/>
      <c r="GI2159" s="593"/>
      <c r="GJ2159" s="593"/>
      <c r="GK2159" s="593"/>
      <c r="GL2159" s="593"/>
      <c r="GM2159" s="593"/>
      <c r="GN2159" s="593"/>
      <c r="GO2159" s="593"/>
      <c r="GP2159" s="593"/>
      <c r="GQ2159" s="593"/>
      <c r="GR2159" s="593"/>
      <c r="GS2159" s="593"/>
      <c r="GT2159" s="593"/>
      <c r="GU2159" s="593"/>
      <c r="GV2159" s="593"/>
      <c r="GW2159" s="593"/>
      <c r="GX2159" s="593"/>
      <c r="GY2159" s="593"/>
      <c r="GZ2159" s="593"/>
      <c r="HA2159" s="593"/>
      <c r="HB2159" s="593"/>
      <c r="HC2159" s="593"/>
      <c r="HD2159" s="593"/>
      <c r="HE2159" s="593"/>
      <c r="HF2159" s="593"/>
      <c r="HG2159" s="593"/>
      <c r="HH2159" s="593"/>
      <c r="HI2159" s="593"/>
      <c r="HJ2159" s="593"/>
      <c r="HK2159" s="593"/>
      <c r="HL2159" s="593"/>
      <c r="HM2159" s="593"/>
      <c r="HN2159" s="593"/>
      <c r="HO2159" s="593"/>
      <c r="HP2159" s="593"/>
      <c r="HQ2159" s="593"/>
      <c r="HR2159" s="593"/>
      <c r="HS2159" s="593"/>
      <c r="HT2159" s="593"/>
      <c r="HU2159" s="593"/>
      <c r="HV2159" s="593"/>
      <c r="HW2159" s="593"/>
      <c r="HX2159" s="593"/>
      <c r="HY2159" s="593"/>
      <c r="HZ2159" s="593"/>
      <c r="IA2159" s="593"/>
      <c r="IB2159" s="593"/>
      <c r="IC2159" s="593"/>
      <c r="ID2159" s="593"/>
      <c r="IE2159" s="593"/>
      <c r="IF2159" s="593"/>
      <c r="IG2159" s="593"/>
      <c r="IH2159" s="593"/>
      <c r="II2159" s="593"/>
      <c r="IJ2159" s="593"/>
      <c r="IK2159" s="593"/>
      <c r="IL2159" s="593"/>
      <c r="IM2159" s="593"/>
      <c r="IN2159" s="593"/>
      <c r="IO2159" s="593"/>
      <c r="IP2159" s="593"/>
      <c r="IQ2159" s="593"/>
      <c r="IR2159" s="593"/>
      <c r="IS2159" s="593"/>
      <c r="IT2159" s="593"/>
      <c r="IU2159" s="593"/>
      <c r="IV2159" s="593"/>
      <c r="IW2159" s="593"/>
      <c r="IX2159" s="593"/>
      <c r="IY2159" s="593"/>
      <c r="IZ2159" s="593"/>
      <c r="JA2159" s="593"/>
      <c r="JB2159" s="593"/>
      <c r="JC2159" s="593"/>
      <c r="JD2159" s="593"/>
      <c r="JE2159" s="593"/>
      <c r="JF2159" s="593"/>
      <c r="JG2159" s="593"/>
      <c r="JH2159" s="593"/>
      <c r="JI2159" s="593"/>
      <c r="JJ2159" s="593"/>
      <c r="JK2159" s="593"/>
      <c r="JL2159" s="593"/>
      <c r="JM2159" s="593"/>
      <c r="JN2159" s="593"/>
      <c r="JO2159" s="593"/>
      <c r="JP2159" s="593"/>
      <c r="JQ2159" s="593"/>
      <c r="JR2159" s="593"/>
      <c r="JS2159" s="593"/>
      <c r="JT2159" s="593"/>
      <c r="JU2159" s="593"/>
      <c r="JV2159" s="593"/>
      <c r="JW2159" s="593"/>
      <c r="JX2159" s="593"/>
      <c r="JY2159" s="593"/>
      <c r="JZ2159" s="593"/>
      <c r="KA2159" s="593"/>
      <c r="KB2159" s="593"/>
      <c r="KC2159" s="593"/>
      <c r="KD2159" s="593"/>
      <c r="KE2159" s="593"/>
      <c r="KF2159" s="593"/>
      <c r="KG2159" s="593"/>
      <c r="KH2159" s="593"/>
      <c r="KI2159" s="593"/>
      <c r="KJ2159" s="593"/>
      <c r="KK2159" s="593"/>
      <c r="KL2159" s="593"/>
      <c r="KM2159" s="593"/>
      <c r="KN2159" s="593"/>
      <c r="KO2159" s="593"/>
      <c r="KP2159" s="593"/>
      <c r="KQ2159" s="593"/>
      <c r="KR2159" s="593"/>
      <c r="KS2159" s="593"/>
      <c r="KT2159" s="593"/>
      <c r="KU2159" s="593"/>
      <c r="KV2159" s="593"/>
      <c r="KW2159" s="593"/>
      <c r="KX2159" s="593"/>
      <c r="KY2159" s="593"/>
      <c r="KZ2159" s="593"/>
      <c r="LA2159" s="593"/>
      <c r="LB2159" s="593"/>
      <c r="LC2159" s="593"/>
      <c r="LD2159" s="593"/>
      <c r="LE2159" s="593"/>
      <c r="LF2159" s="593"/>
      <c r="LG2159" s="593"/>
      <c r="LH2159" s="593"/>
      <c r="LI2159" s="593"/>
      <c r="LJ2159" s="593"/>
      <c r="LK2159" s="593"/>
      <c r="LL2159" s="593"/>
      <c r="LM2159" s="593"/>
      <c r="LN2159" s="593"/>
      <c r="LO2159" s="593"/>
      <c r="LP2159" s="593"/>
      <c r="LQ2159" s="593"/>
      <c r="LR2159" s="593"/>
      <c r="LS2159" s="593"/>
      <c r="LT2159" s="593"/>
      <c r="LU2159" s="593"/>
      <c r="LV2159" s="593"/>
      <c r="LW2159" s="593"/>
      <c r="LX2159" s="593"/>
      <c r="LY2159" s="593"/>
      <c r="LZ2159" s="593"/>
      <c r="MA2159" s="593"/>
      <c r="MB2159" s="593"/>
      <c r="MC2159" s="593"/>
      <c r="MD2159" s="593"/>
      <c r="ME2159" s="593"/>
      <c r="MF2159" s="593"/>
      <c r="MG2159" s="593"/>
      <c r="MH2159" s="593"/>
      <c r="MI2159" s="593"/>
      <c r="MJ2159" s="593"/>
      <c r="MK2159" s="593"/>
      <c r="ML2159" s="593"/>
      <c r="MM2159" s="593"/>
      <c r="MN2159" s="593"/>
      <c r="MO2159" s="593"/>
      <c r="MP2159" s="593"/>
      <c r="MQ2159" s="593"/>
      <c r="MR2159" s="593"/>
      <c r="MS2159" s="593"/>
      <c r="MT2159" s="593"/>
      <c r="MU2159" s="593"/>
      <c r="MV2159" s="593"/>
      <c r="MW2159" s="593"/>
      <c r="MX2159" s="593"/>
      <c r="MY2159" s="593"/>
      <c r="MZ2159" s="593"/>
      <c r="NA2159" s="593"/>
      <c r="NB2159" s="593"/>
      <c r="NC2159" s="593"/>
      <c r="ND2159" s="593"/>
      <c r="NE2159" s="593"/>
      <c r="NF2159" s="593"/>
      <c r="NG2159" s="593"/>
      <c r="NH2159" s="593"/>
      <c r="NI2159" s="593"/>
      <c r="NJ2159" s="593"/>
      <c r="NK2159" s="593"/>
      <c r="NL2159" s="593"/>
      <c r="NM2159" s="593"/>
      <c r="NN2159" s="593"/>
      <c r="NO2159" s="593"/>
      <c r="NP2159" s="593"/>
      <c r="NQ2159" s="593"/>
      <c r="NR2159" s="593"/>
      <c r="NS2159" s="593"/>
      <c r="NT2159" s="593"/>
      <c r="NU2159" s="593"/>
      <c r="NV2159" s="593"/>
      <c r="NW2159" s="593"/>
      <c r="NX2159" s="593"/>
      <c r="NY2159" s="593"/>
      <c r="NZ2159" s="593"/>
      <c r="OA2159" s="593"/>
      <c r="OB2159" s="593"/>
      <c r="OC2159" s="593"/>
      <c r="OD2159" s="593"/>
      <c r="OE2159" s="593"/>
      <c r="OF2159" s="593"/>
      <c r="OG2159" s="593"/>
      <c r="OH2159" s="593"/>
      <c r="OI2159" s="593"/>
      <c r="OJ2159" s="593"/>
      <c r="OK2159" s="593"/>
      <c r="OL2159" s="593"/>
      <c r="OM2159" s="593"/>
      <c r="ON2159" s="593"/>
      <c r="OO2159" s="593"/>
      <c r="OP2159" s="593"/>
      <c r="OQ2159" s="593"/>
      <c r="OR2159" s="593"/>
      <c r="OS2159" s="593"/>
      <c r="OT2159" s="593"/>
      <c r="OU2159" s="593"/>
      <c r="OV2159" s="593"/>
      <c r="OW2159" s="593"/>
      <c r="OX2159" s="593"/>
      <c r="OY2159" s="593"/>
      <c r="OZ2159" s="593"/>
      <c r="PA2159" s="593"/>
      <c r="PB2159" s="593"/>
      <c r="PC2159" s="593"/>
      <c r="PD2159" s="593"/>
      <c r="PE2159" s="593"/>
      <c r="PF2159" s="593"/>
      <c r="PG2159" s="593"/>
      <c r="PH2159" s="593"/>
      <c r="PI2159" s="593"/>
      <c r="PJ2159" s="593"/>
      <c r="PK2159" s="593"/>
      <c r="PL2159" s="593"/>
      <c r="PM2159" s="593"/>
      <c r="PN2159" s="593"/>
      <c r="PO2159" s="593"/>
      <c r="PP2159" s="593"/>
      <c r="PQ2159" s="593"/>
      <c r="PR2159" s="593"/>
      <c r="PS2159" s="593"/>
      <c r="PT2159" s="593"/>
      <c r="PU2159" s="593"/>
      <c r="PV2159" s="593"/>
      <c r="PW2159" s="593"/>
      <c r="PX2159" s="593"/>
      <c r="PY2159" s="593"/>
      <c r="PZ2159" s="593"/>
      <c r="QA2159" s="593"/>
      <c r="QB2159" s="593"/>
      <c r="QC2159" s="593"/>
      <c r="QD2159" s="593"/>
      <c r="QE2159" s="593"/>
      <c r="QF2159" s="593"/>
      <c r="QG2159" s="593"/>
      <c r="QH2159" s="593"/>
      <c r="QI2159" s="593"/>
      <c r="QJ2159" s="593"/>
      <c r="QK2159" s="593"/>
      <c r="QL2159" s="593"/>
      <c r="QM2159" s="593"/>
      <c r="QN2159" s="593"/>
      <c r="QO2159" s="593"/>
      <c r="QP2159" s="593"/>
      <c r="QQ2159" s="593"/>
      <c r="QR2159" s="593"/>
      <c r="QS2159" s="593"/>
      <c r="QT2159" s="593"/>
      <c r="QU2159" s="593"/>
      <c r="QV2159" s="593"/>
      <c r="QW2159" s="593"/>
      <c r="QX2159" s="593"/>
      <c r="QY2159" s="593"/>
      <c r="QZ2159" s="593"/>
      <c r="RA2159" s="593"/>
      <c r="RB2159" s="593"/>
      <c r="RC2159" s="593"/>
      <c r="RD2159" s="593"/>
      <c r="RE2159" s="593"/>
      <c r="RF2159" s="593"/>
      <c r="RG2159" s="593"/>
      <c r="RH2159" s="593"/>
      <c r="RI2159" s="593"/>
      <c r="RJ2159" s="593"/>
      <c r="RK2159" s="593"/>
      <c r="RL2159" s="593"/>
      <c r="RM2159" s="593"/>
      <c r="RN2159" s="593"/>
      <c r="RO2159" s="593"/>
      <c r="RP2159" s="593"/>
      <c r="RQ2159" s="593"/>
      <c r="RR2159" s="593"/>
      <c r="RS2159" s="593"/>
      <c r="RT2159" s="593"/>
      <c r="RU2159" s="593"/>
      <c r="RV2159" s="593"/>
      <c r="RW2159" s="593"/>
      <c r="RX2159" s="593"/>
      <c r="RY2159" s="593"/>
      <c r="RZ2159" s="593"/>
      <c r="SA2159" s="593"/>
      <c r="SB2159" s="593"/>
      <c r="SC2159" s="593"/>
      <c r="SD2159" s="593"/>
      <c r="SE2159" s="593"/>
      <c r="SF2159" s="593"/>
      <c r="SG2159" s="593"/>
      <c r="SH2159" s="593"/>
      <c r="SI2159" s="593"/>
      <c r="SJ2159" s="593"/>
      <c r="SK2159" s="593"/>
      <c r="SL2159" s="593"/>
      <c r="SM2159" s="593"/>
      <c r="SN2159" s="593"/>
      <c r="SO2159" s="593"/>
      <c r="SP2159" s="593"/>
      <c r="SQ2159" s="593"/>
      <c r="SR2159" s="593"/>
      <c r="SS2159" s="593"/>
      <c r="ST2159" s="593"/>
      <c r="SU2159" s="593"/>
      <c r="SV2159" s="593"/>
      <c r="SW2159" s="593"/>
      <c r="SX2159" s="593"/>
      <c r="SY2159" s="593"/>
      <c r="SZ2159" s="593"/>
      <c r="TA2159" s="593"/>
      <c r="TB2159" s="593"/>
      <c r="TC2159" s="593"/>
      <c r="TD2159" s="593"/>
      <c r="TE2159" s="593"/>
      <c r="TF2159" s="593"/>
      <c r="TG2159" s="593"/>
      <c r="TH2159" s="593"/>
      <c r="TI2159" s="593"/>
      <c r="TJ2159" s="593"/>
      <c r="TK2159" s="593"/>
      <c r="TL2159" s="593"/>
      <c r="TM2159" s="593"/>
      <c r="TN2159" s="593"/>
      <c r="TO2159" s="593"/>
      <c r="TP2159" s="593"/>
      <c r="TQ2159" s="593"/>
      <c r="TR2159" s="593"/>
      <c r="TS2159" s="593"/>
      <c r="TT2159" s="593"/>
      <c r="TU2159" s="593"/>
      <c r="TV2159" s="593"/>
      <c r="TW2159" s="593"/>
      <c r="TX2159" s="593"/>
      <c r="TY2159" s="593"/>
      <c r="TZ2159" s="593"/>
      <c r="UA2159" s="593"/>
      <c r="UB2159" s="593"/>
      <c r="UC2159" s="593"/>
      <c r="UD2159" s="593"/>
      <c r="UE2159" s="593"/>
      <c r="UF2159" s="593"/>
      <c r="UG2159" s="593"/>
      <c r="UH2159" s="593"/>
      <c r="UI2159" s="593"/>
      <c r="UJ2159" s="593"/>
      <c r="UK2159" s="593"/>
      <c r="UL2159" s="593"/>
      <c r="UM2159" s="593"/>
      <c r="UN2159" s="593"/>
      <c r="UO2159" s="593"/>
      <c r="UP2159" s="593"/>
      <c r="UQ2159" s="593"/>
      <c r="UR2159" s="593"/>
      <c r="US2159" s="593"/>
      <c r="UT2159" s="593"/>
      <c r="UU2159" s="593"/>
      <c r="UV2159" s="593"/>
      <c r="UW2159" s="593"/>
      <c r="UX2159" s="593"/>
      <c r="UY2159" s="593"/>
      <c r="UZ2159" s="593"/>
      <c r="VA2159" s="593"/>
      <c r="VB2159" s="593"/>
      <c r="VC2159" s="593"/>
      <c r="VD2159" s="593"/>
      <c r="VE2159" s="593"/>
      <c r="VF2159" s="593"/>
      <c r="VG2159" s="593"/>
      <c r="VH2159" s="593"/>
      <c r="VI2159" s="593"/>
      <c r="VJ2159" s="593"/>
      <c r="VK2159" s="593"/>
      <c r="VL2159" s="593"/>
      <c r="VM2159" s="593"/>
      <c r="VN2159" s="593"/>
      <c r="VO2159" s="593"/>
      <c r="VP2159" s="593"/>
      <c r="VQ2159" s="593"/>
      <c r="VR2159" s="593"/>
      <c r="VS2159" s="593"/>
      <c r="VT2159" s="593"/>
      <c r="VU2159" s="593"/>
      <c r="VV2159" s="593"/>
      <c r="VW2159" s="593"/>
      <c r="VX2159" s="593"/>
      <c r="VY2159" s="593"/>
      <c r="VZ2159" s="593"/>
      <c r="WA2159" s="593"/>
      <c r="WB2159" s="593"/>
      <c r="WC2159" s="593"/>
      <c r="WD2159" s="593"/>
      <c r="WE2159" s="593"/>
      <c r="WF2159" s="593"/>
      <c r="WG2159" s="593"/>
      <c r="WH2159" s="593"/>
      <c r="WI2159" s="593"/>
      <c r="WJ2159" s="593"/>
      <c r="WK2159" s="593"/>
      <c r="WL2159" s="593"/>
      <c r="WM2159" s="593"/>
      <c r="WN2159" s="593"/>
      <c r="WO2159" s="593"/>
      <c r="WP2159" s="593"/>
      <c r="WQ2159" s="593"/>
      <c r="WR2159" s="593"/>
      <c r="WS2159" s="593"/>
      <c r="WT2159" s="593"/>
      <c r="WU2159" s="593"/>
      <c r="WV2159" s="593"/>
      <c r="WW2159" s="593"/>
      <c r="WX2159" s="593"/>
      <c r="WY2159" s="593"/>
      <c r="WZ2159" s="593"/>
      <c r="XA2159" s="593"/>
      <c r="XB2159" s="593"/>
      <c r="XC2159" s="593"/>
      <c r="XD2159" s="593"/>
      <c r="XE2159" s="593"/>
      <c r="XF2159" s="593"/>
      <c r="XG2159" s="593"/>
      <c r="XH2159" s="593"/>
      <c r="XI2159" s="593"/>
      <c r="XJ2159" s="593"/>
      <c r="XK2159" s="593"/>
      <c r="XL2159" s="593"/>
      <c r="XM2159" s="593"/>
      <c r="XN2159" s="593"/>
      <c r="XO2159" s="593"/>
      <c r="XP2159" s="593"/>
      <c r="XQ2159" s="593"/>
      <c r="XR2159" s="593"/>
      <c r="XS2159" s="593"/>
      <c r="XT2159" s="593"/>
      <c r="XU2159" s="593"/>
      <c r="XV2159" s="593"/>
      <c r="XW2159" s="593"/>
      <c r="XX2159" s="593"/>
      <c r="XY2159" s="593"/>
      <c r="XZ2159" s="593"/>
      <c r="YA2159" s="593"/>
      <c r="YB2159" s="593"/>
      <c r="YC2159" s="593"/>
      <c r="YD2159" s="593"/>
      <c r="YE2159" s="593"/>
      <c r="YF2159" s="593"/>
      <c r="YG2159" s="593"/>
      <c r="YH2159" s="593"/>
      <c r="YI2159" s="593"/>
      <c r="YJ2159" s="593"/>
      <c r="YK2159" s="593"/>
      <c r="YL2159" s="593"/>
      <c r="YM2159" s="593"/>
      <c r="YN2159" s="593"/>
      <c r="YO2159" s="593"/>
      <c r="YP2159" s="593"/>
      <c r="YQ2159" s="593"/>
      <c r="YR2159" s="593"/>
      <c r="YS2159" s="593"/>
      <c r="YT2159" s="593"/>
      <c r="YU2159" s="593"/>
      <c r="YV2159" s="593"/>
      <c r="YW2159" s="593"/>
      <c r="YX2159" s="593"/>
      <c r="YY2159" s="593"/>
      <c r="YZ2159" s="593"/>
      <c r="ZA2159" s="593"/>
      <c r="ZB2159" s="593"/>
      <c r="ZC2159" s="593"/>
      <c r="ZD2159" s="593"/>
      <c r="ZE2159" s="593"/>
      <c r="ZF2159" s="593"/>
      <c r="ZG2159" s="593"/>
      <c r="ZH2159" s="593"/>
      <c r="ZI2159" s="593"/>
      <c r="ZJ2159" s="593"/>
      <c r="ZK2159" s="593"/>
      <c r="ZL2159" s="593"/>
      <c r="ZM2159" s="593"/>
      <c r="ZN2159" s="593"/>
      <c r="ZO2159" s="593"/>
      <c r="ZP2159" s="593"/>
      <c r="ZQ2159" s="593"/>
      <c r="ZR2159" s="593"/>
      <c r="ZS2159" s="593"/>
      <c r="ZT2159" s="593"/>
      <c r="ZU2159" s="593"/>
      <c r="ZV2159" s="593"/>
      <c r="ZW2159" s="593"/>
      <c r="ZX2159" s="593"/>
      <c r="ZY2159" s="593"/>
      <c r="ZZ2159" s="593"/>
      <c r="AAA2159" s="593"/>
      <c r="AAB2159" s="593"/>
      <c r="AAC2159" s="593"/>
      <c r="AAD2159" s="593"/>
      <c r="AAE2159" s="593"/>
      <c r="AAF2159" s="593"/>
      <c r="AAG2159" s="593"/>
      <c r="AAH2159" s="593"/>
      <c r="AAI2159" s="593"/>
      <c r="AAJ2159" s="593"/>
      <c r="AAK2159" s="593"/>
      <c r="AAL2159" s="593"/>
      <c r="AAM2159" s="593"/>
      <c r="AAN2159" s="593"/>
      <c r="AAO2159" s="593"/>
      <c r="AAP2159" s="593"/>
      <c r="AAQ2159" s="593"/>
      <c r="AAR2159" s="593"/>
      <c r="AAS2159" s="593"/>
      <c r="AAT2159" s="593"/>
      <c r="AAU2159" s="593"/>
      <c r="AAV2159" s="593"/>
      <c r="AAW2159" s="593"/>
      <c r="AAX2159" s="593"/>
      <c r="AAY2159" s="593"/>
      <c r="AAZ2159" s="593"/>
      <c r="ABA2159" s="593"/>
      <c r="ABB2159" s="593"/>
      <c r="ABC2159" s="593"/>
      <c r="ABD2159" s="593"/>
      <c r="ABE2159" s="593"/>
      <c r="ABF2159" s="593"/>
      <c r="ABG2159" s="593"/>
      <c r="ABH2159" s="593"/>
      <c r="ABI2159" s="593"/>
      <c r="ABJ2159" s="593"/>
      <c r="ABK2159" s="593"/>
      <c r="ABL2159" s="593"/>
      <c r="ABM2159" s="593"/>
      <c r="ABN2159" s="593"/>
      <c r="ABO2159" s="593"/>
      <c r="ABP2159" s="593"/>
      <c r="ABQ2159" s="593"/>
      <c r="ABR2159" s="593"/>
      <c r="ABS2159" s="593"/>
      <c r="ABT2159" s="593"/>
      <c r="ABU2159" s="593"/>
      <c r="ABV2159" s="593"/>
      <c r="ABW2159" s="593"/>
      <c r="ABX2159" s="593"/>
      <c r="ABY2159" s="593"/>
      <c r="ABZ2159" s="593"/>
      <c r="ACA2159" s="593"/>
      <c r="ACB2159" s="593"/>
      <c r="ACC2159" s="593"/>
      <c r="ACD2159" s="593"/>
      <c r="ACE2159" s="593"/>
      <c r="ACF2159" s="593"/>
      <c r="ACG2159" s="593"/>
      <c r="ACH2159" s="593"/>
      <c r="ACI2159" s="593"/>
      <c r="ACJ2159" s="593"/>
      <c r="ACK2159" s="593"/>
      <c r="ACL2159" s="593"/>
      <c r="ACM2159" s="593"/>
      <c r="ACN2159" s="593"/>
      <c r="ACO2159" s="593"/>
      <c r="ACP2159" s="593"/>
      <c r="ACQ2159" s="593"/>
      <c r="ACR2159" s="593"/>
      <c r="ACS2159" s="593"/>
      <c r="ACT2159" s="593"/>
      <c r="ACU2159" s="593"/>
      <c r="ACV2159" s="593"/>
      <c r="ACW2159" s="593"/>
      <c r="ACX2159" s="593"/>
      <c r="ACY2159" s="593"/>
      <c r="ACZ2159" s="593"/>
      <c r="ADA2159" s="593"/>
      <c r="ADB2159" s="593"/>
      <c r="ADC2159" s="593"/>
      <c r="ADD2159" s="593"/>
      <c r="ADE2159" s="593"/>
      <c r="ADF2159" s="593"/>
      <c r="ADG2159" s="593"/>
      <c r="ADH2159" s="593"/>
      <c r="ADI2159" s="593"/>
      <c r="ADJ2159" s="593"/>
      <c r="ADK2159" s="593"/>
      <c r="ADL2159" s="593"/>
      <c r="ADM2159" s="593"/>
      <c r="ADN2159" s="593"/>
      <c r="ADO2159" s="593"/>
      <c r="ADP2159" s="593"/>
      <c r="ADQ2159" s="593"/>
      <c r="ADR2159" s="593"/>
      <c r="ADS2159" s="593"/>
      <c r="ADT2159" s="593"/>
      <c r="ADU2159" s="593"/>
      <c r="ADV2159" s="593"/>
      <c r="ADW2159" s="593"/>
      <c r="ADX2159" s="593"/>
      <c r="ADY2159" s="593"/>
      <c r="ADZ2159" s="593"/>
      <c r="AEA2159" s="593"/>
      <c r="AEB2159" s="593"/>
      <c r="AEC2159" s="593"/>
      <c r="AED2159" s="593"/>
      <c r="AEE2159" s="593"/>
      <c r="AEF2159" s="593"/>
      <c r="AEG2159" s="593"/>
      <c r="AEH2159" s="593"/>
      <c r="AEI2159" s="593"/>
      <c r="AEJ2159" s="593"/>
      <c r="AEK2159" s="593"/>
      <c r="AEL2159" s="593"/>
      <c r="AEM2159" s="593"/>
      <c r="AEN2159" s="593"/>
      <c r="AEO2159" s="593"/>
      <c r="AEP2159" s="593"/>
      <c r="AEQ2159" s="593"/>
      <c r="AER2159" s="593"/>
      <c r="AES2159" s="593"/>
      <c r="AET2159" s="593"/>
      <c r="AEU2159" s="593"/>
      <c r="AEV2159" s="593"/>
      <c r="AEW2159" s="593"/>
      <c r="AEX2159" s="593"/>
      <c r="AEY2159" s="593"/>
      <c r="AEZ2159" s="593"/>
      <c r="AFA2159" s="593"/>
      <c r="AFB2159" s="593"/>
      <c r="AFC2159" s="593"/>
      <c r="AFD2159" s="593"/>
      <c r="AFE2159" s="593"/>
      <c r="AFF2159" s="593"/>
      <c r="AFG2159" s="593"/>
      <c r="AFH2159" s="593"/>
      <c r="AFI2159" s="593"/>
      <c r="AFJ2159" s="593"/>
      <c r="AFK2159" s="593"/>
      <c r="AFL2159" s="593"/>
      <c r="AFM2159" s="593"/>
      <c r="AFN2159" s="593"/>
      <c r="AFO2159" s="593"/>
      <c r="AFP2159" s="593"/>
      <c r="AFQ2159" s="593"/>
      <c r="AFR2159" s="593"/>
      <c r="AFS2159" s="593"/>
      <c r="AFT2159" s="593"/>
      <c r="AFU2159" s="593"/>
      <c r="AFV2159" s="593"/>
      <c r="AFW2159" s="593"/>
      <c r="AFX2159" s="593"/>
      <c r="AFY2159" s="593"/>
      <c r="AFZ2159" s="593"/>
      <c r="AGA2159" s="593"/>
      <c r="AGB2159" s="593"/>
      <c r="AGC2159" s="593"/>
      <c r="AGD2159" s="593"/>
      <c r="AGE2159" s="593"/>
      <c r="AGF2159" s="593"/>
      <c r="AGG2159" s="593"/>
      <c r="AGH2159" s="593"/>
      <c r="AGI2159" s="593"/>
      <c r="AGJ2159" s="593"/>
      <c r="AGK2159" s="593"/>
      <c r="AGL2159" s="593"/>
      <c r="AGM2159" s="593"/>
      <c r="AGN2159" s="593"/>
      <c r="AGO2159" s="593"/>
      <c r="AGP2159" s="593"/>
      <c r="AGQ2159" s="593"/>
      <c r="AGR2159" s="593"/>
      <c r="AGS2159" s="593"/>
      <c r="AGT2159" s="593"/>
      <c r="AGU2159" s="593"/>
      <c r="AGV2159" s="593"/>
      <c r="AGW2159" s="593"/>
      <c r="AGX2159" s="593"/>
      <c r="AGY2159" s="593"/>
      <c r="AGZ2159" s="593"/>
      <c r="AHA2159" s="593"/>
      <c r="AHB2159" s="593"/>
      <c r="AHC2159" s="593"/>
      <c r="AHD2159" s="593"/>
      <c r="AHE2159" s="593"/>
      <c r="AHF2159" s="593"/>
      <c r="AHG2159" s="593"/>
      <c r="AHH2159" s="593"/>
      <c r="AHI2159" s="593"/>
      <c r="AHJ2159" s="593"/>
      <c r="AHK2159" s="593"/>
      <c r="AHL2159" s="593"/>
      <c r="AHM2159" s="593"/>
      <c r="AHN2159" s="593"/>
      <c r="AHO2159" s="593"/>
      <c r="AHP2159" s="593"/>
      <c r="AHQ2159" s="593"/>
      <c r="AHR2159" s="593"/>
      <c r="AHS2159" s="593"/>
      <c r="AHT2159" s="593"/>
      <c r="AHU2159" s="593"/>
      <c r="AHV2159" s="593"/>
      <c r="AHW2159" s="593"/>
      <c r="AHX2159" s="593"/>
      <c r="AHY2159" s="593"/>
      <c r="AHZ2159" s="593"/>
      <c r="AIA2159" s="593"/>
      <c r="AIB2159" s="593"/>
      <c r="AIC2159" s="593"/>
      <c r="AID2159" s="593"/>
      <c r="AIE2159" s="593"/>
      <c r="AIF2159" s="593"/>
      <c r="AIG2159" s="593"/>
      <c r="AIH2159" s="593"/>
      <c r="AII2159" s="593"/>
      <c r="AIJ2159" s="593"/>
      <c r="AIK2159" s="593"/>
      <c r="AIL2159" s="593"/>
      <c r="AIM2159" s="593"/>
      <c r="AIN2159" s="593"/>
      <c r="AIO2159" s="593"/>
      <c r="AIP2159" s="593"/>
      <c r="AIQ2159" s="593"/>
      <c r="AIR2159" s="593"/>
      <c r="AIS2159" s="593"/>
      <c r="AIT2159" s="593"/>
      <c r="AIU2159" s="593"/>
      <c r="AIV2159" s="593"/>
      <c r="AIW2159" s="593"/>
      <c r="AIX2159" s="593"/>
      <c r="AIY2159" s="593"/>
      <c r="AIZ2159" s="593"/>
      <c r="AJA2159" s="593"/>
      <c r="AJB2159" s="593"/>
      <c r="AJC2159" s="593"/>
      <c r="AJD2159" s="593"/>
      <c r="AJE2159" s="593"/>
      <c r="AJF2159" s="593"/>
      <c r="AJG2159" s="593"/>
      <c r="AJH2159" s="593"/>
      <c r="AJI2159" s="593"/>
      <c r="AJJ2159" s="593"/>
      <c r="AJK2159" s="593"/>
      <c r="AJL2159" s="593"/>
      <c r="AJM2159" s="593"/>
      <c r="AJN2159" s="593"/>
      <c r="AJO2159" s="593"/>
      <c r="AJP2159" s="593"/>
      <c r="AJQ2159" s="593"/>
      <c r="AJR2159" s="593"/>
      <c r="AJS2159" s="593"/>
      <c r="AJT2159" s="593"/>
      <c r="AJU2159" s="593"/>
      <c r="AJV2159" s="593"/>
      <c r="AJW2159" s="593"/>
      <c r="AJX2159" s="593"/>
      <c r="AJY2159" s="593"/>
      <c r="AJZ2159" s="593"/>
      <c r="AKA2159" s="593"/>
      <c r="AKB2159" s="593"/>
      <c r="AKC2159" s="593"/>
      <c r="AKD2159" s="593"/>
      <c r="AKE2159" s="593"/>
      <c r="AKF2159" s="593"/>
      <c r="AKG2159" s="593"/>
      <c r="AKH2159" s="593"/>
      <c r="AKI2159" s="593"/>
      <c r="AKJ2159" s="593"/>
      <c r="AKK2159" s="593"/>
      <c r="AKL2159" s="593"/>
      <c r="AKM2159" s="593"/>
      <c r="AKN2159" s="593"/>
      <c r="AKO2159" s="593"/>
      <c r="AKP2159" s="593"/>
      <c r="AKQ2159" s="593"/>
      <c r="AKR2159" s="593"/>
      <c r="AKS2159" s="593"/>
      <c r="AKT2159" s="593"/>
      <c r="AKU2159" s="593"/>
      <c r="AKV2159" s="593"/>
      <c r="AKW2159" s="593"/>
      <c r="AKX2159" s="593"/>
      <c r="AKY2159" s="593"/>
      <c r="AKZ2159" s="593"/>
      <c r="ALA2159" s="593"/>
      <c r="ALB2159" s="593"/>
      <c r="ALC2159" s="593"/>
      <c r="ALD2159" s="593"/>
      <c r="ALE2159" s="593"/>
      <c r="ALF2159" s="593"/>
      <c r="ALG2159" s="593"/>
      <c r="ALH2159" s="593"/>
      <c r="ALI2159" s="593"/>
      <c r="ALJ2159" s="593"/>
      <c r="ALK2159" s="593"/>
      <c r="ALL2159" s="593"/>
      <c r="ALM2159" s="593"/>
      <c r="ALN2159" s="593"/>
      <c r="ALO2159" s="593"/>
      <c r="ALP2159" s="593"/>
      <c r="ALQ2159" s="593"/>
      <c r="ALR2159" s="593"/>
      <c r="ALS2159" s="593"/>
      <c r="ALT2159" s="593"/>
      <c r="ALU2159" s="593"/>
      <c r="ALV2159" s="593"/>
      <c r="ALW2159" s="593"/>
      <c r="ALX2159" s="593"/>
      <c r="ALY2159" s="593"/>
      <c r="ALZ2159" s="593"/>
      <c r="AMA2159" s="593"/>
      <c r="AMB2159" s="593"/>
      <c r="AMC2159" s="593"/>
      <c r="AMD2159" s="593"/>
      <c r="AME2159" s="593"/>
      <c r="AMF2159" s="593"/>
      <c r="AMG2159" s="593"/>
      <c r="AMH2159" s="593"/>
      <c r="AMI2159" s="593"/>
      <c r="AMJ2159" s="593"/>
      <c r="AMK2159" s="593"/>
      <c r="AML2159" s="593"/>
      <c r="AMM2159" s="593"/>
      <c r="AMN2159" s="593"/>
      <c r="AMO2159" s="593"/>
      <c r="AMP2159" s="593"/>
      <c r="AMQ2159" s="593"/>
      <c r="AMR2159" s="593"/>
      <c r="AMS2159" s="593"/>
      <c r="AMT2159" s="593"/>
      <c r="AMU2159" s="593"/>
      <c r="AMV2159" s="593"/>
      <c r="AMW2159" s="593"/>
      <c r="AMX2159" s="593"/>
      <c r="AMY2159" s="593"/>
      <c r="AMZ2159" s="593"/>
      <c r="ANA2159" s="593"/>
      <c r="ANB2159" s="593"/>
      <c r="ANC2159" s="593"/>
      <c r="AND2159" s="593"/>
      <c r="ANE2159" s="593"/>
      <c r="ANF2159" s="593"/>
      <c r="ANG2159" s="593"/>
      <c r="ANH2159" s="593"/>
      <c r="ANI2159" s="593"/>
      <c r="ANJ2159" s="593"/>
      <c r="ANK2159" s="593"/>
      <c r="ANL2159" s="593"/>
      <c r="ANM2159" s="593"/>
      <c r="ANN2159" s="593"/>
      <c r="ANO2159" s="593"/>
      <c r="ANP2159" s="593"/>
      <c r="ANQ2159" s="593"/>
      <c r="ANR2159" s="593"/>
      <c r="ANS2159" s="593"/>
      <c r="ANT2159" s="593"/>
      <c r="ANU2159" s="593"/>
      <c r="ANV2159" s="593"/>
      <c r="ANW2159" s="593"/>
      <c r="ANX2159" s="593"/>
      <c r="ANY2159" s="593"/>
      <c r="ANZ2159" s="593"/>
      <c r="AOA2159" s="593"/>
      <c r="AOB2159" s="593"/>
      <c r="AOC2159" s="593"/>
      <c r="AOD2159" s="593"/>
      <c r="AOE2159" s="593"/>
      <c r="AOF2159" s="593"/>
      <c r="AOG2159" s="593"/>
      <c r="AOH2159" s="593"/>
      <c r="AOI2159" s="593"/>
      <c r="AOJ2159" s="593"/>
      <c r="AOK2159" s="593"/>
      <c r="AOL2159" s="593"/>
      <c r="AOM2159" s="593"/>
      <c r="AON2159" s="593"/>
      <c r="AOO2159" s="593"/>
      <c r="AOP2159" s="593"/>
      <c r="AOQ2159" s="593"/>
      <c r="AOR2159" s="593"/>
      <c r="AOS2159" s="593"/>
      <c r="AOT2159" s="593"/>
      <c r="AOU2159" s="593"/>
      <c r="AOV2159" s="593"/>
      <c r="AOW2159" s="593"/>
      <c r="AOX2159" s="593"/>
      <c r="AOY2159" s="593"/>
      <c r="AOZ2159" s="593"/>
      <c r="APA2159" s="593"/>
      <c r="APB2159" s="593"/>
      <c r="APC2159" s="593"/>
      <c r="APD2159" s="593"/>
      <c r="APE2159" s="593"/>
      <c r="APF2159" s="593"/>
      <c r="APG2159" s="593"/>
      <c r="APH2159" s="593"/>
      <c r="API2159" s="593"/>
      <c r="APJ2159" s="593"/>
      <c r="APK2159" s="593"/>
      <c r="APL2159" s="593"/>
      <c r="APM2159" s="593"/>
      <c r="APN2159" s="593"/>
      <c r="APO2159" s="593"/>
      <c r="APP2159" s="593"/>
      <c r="APQ2159" s="593"/>
      <c r="APR2159" s="593"/>
      <c r="APS2159" s="593"/>
      <c r="APT2159" s="593"/>
      <c r="APU2159" s="593"/>
      <c r="APV2159" s="593"/>
      <c r="APW2159" s="593"/>
      <c r="APX2159" s="593"/>
      <c r="APY2159" s="593"/>
      <c r="APZ2159" s="593"/>
      <c r="AQA2159" s="593"/>
      <c r="AQB2159" s="593"/>
      <c r="AQC2159" s="593"/>
      <c r="AQD2159" s="593"/>
      <c r="AQE2159" s="593"/>
      <c r="AQF2159" s="593"/>
      <c r="AQG2159" s="593"/>
      <c r="AQH2159" s="593"/>
      <c r="AQI2159" s="593"/>
      <c r="AQJ2159" s="593"/>
      <c r="AQK2159" s="593"/>
      <c r="AQL2159" s="593"/>
      <c r="AQM2159" s="593"/>
      <c r="AQN2159" s="593"/>
      <c r="AQO2159" s="593"/>
      <c r="AQP2159" s="593"/>
      <c r="AQQ2159" s="593"/>
      <c r="AQR2159" s="593"/>
      <c r="AQS2159" s="593"/>
      <c r="AQT2159" s="593"/>
      <c r="AQU2159" s="593"/>
      <c r="AQV2159" s="593"/>
      <c r="AQW2159" s="593"/>
      <c r="AQX2159" s="593"/>
      <c r="AQY2159" s="593"/>
      <c r="AQZ2159" s="593"/>
      <c r="ARA2159" s="593"/>
      <c r="ARB2159" s="593"/>
      <c r="ARC2159" s="593"/>
      <c r="ARD2159" s="593"/>
      <c r="ARE2159" s="593"/>
      <c r="ARF2159" s="593"/>
      <c r="ARG2159" s="593"/>
      <c r="ARH2159" s="593"/>
      <c r="ARI2159" s="593"/>
      <c r="ARJ2159" s="593"/>
      <c r="ARK2159" s="593"/>
      <c r="ARL2159" s="593"/>
      <c r="ARM2159" s="593"/>
      <c r="ARN2159" s="593"/>
      <c r="ARO2159" s="593"/>
      <c r="ARP2159" s="593"/>
      <c r="ARQ2159" s="593"/>
      <c r="ARR2159" s="593"/>
      <c r="ARS2159" s="593"/>
      <c r="ART2159" s="593"/>
      <c r="ARU2159" s="593"/>
      <c r="ARV2159" s="593"/>
      <c r="ARW2159" s="593"/>
      <c r="ARX2159" s="593"/>
      <c r="ARY2159" s="593"/>
      <c r="ARZ2159" s="593"/>
      <c r="ASA2159" s="593"/>
      <c r="ASB2159" s="593"/>
      <c r="ASC2159" s="593"/>
      <c r="ASD2159" s="593"/>
      <c r="ASE2159" s="593"/>
      <c r="ASF2159" s="593"/>
      <c r="ASG2159" s="593"/>
      <c r="ASH2159" s="593"/>
      <c r="ASI2159" s="593"/>
      <c r="ASJ2159" s="593"/>
      <c r="ASK2159" s="593"/>
      <c r="ASL2159" s="593"/>
      <c r="ASM2159" s="593"/>
      <c r="ASN2159" s="593"/>
      <c r="ASO2159" s="593"/>
      <c r="ASP2159" s="593"/>
      <c r="ASQ2159" s="593"/>
      <c r="ASR2159" s="593"/>
      <c r="ASS2159" s="593"/>
      <c r="AST2159" s="593"/>
      <c r="ASU2159" s="593"/>
      <c r="ASV2159" s="593"/>
      <c r="ASW2159" s="593"/>
      <c r="ASX2159" s="593"/>
      <c r="ASY2159" s="593"/>
      <c r="ASZ2159" s="593"/>
      <c r="ATA2159" s="593"/>
      <c r="ATB2159" s="593"/>
      <c r="ATC2159" s="593"/>
      <c r="ATD2159" s="593"/>
      <c r="ATE2159" s="593"/>
      <c r="ATF2159" s="593"/>
      <c r="ATG2159" s="593"/>
      <c r="ATH2159" s="593"/>
      <c r="ATI2159" s="593"/>
      <c r="ATJ2159" s="593"/>
      <c r="ATK2159" s="593"/>
      <c r="ATL2159" s="593"/>
      <c r="ATM2159" s="593"/>
      <c r="ATN2159" s="593"/>
      <c r="ATO2159" s="593"/>
      <c r="ATP2159" s="593"/>
      <c r="ATQ2159" s="593"/>
      <c r="ATR2159" s="593"/>
      <c r="ATS2159" s="593"/>
      <c r="ATT2159" s="593"/>
      <c r="ATU2159" s="593"/>
      <c r="ATV2159" s="593"/>
      <c r="ATW2159" s="593"/>
      <c r="ATX2159" s="593"/>
      <c r="ATY2159" s="593"/>
      <c r="ATZ2159" s="593"/>
      <c r="AUA2159" s="593"/>
      <c r="AUB2159" s="593"/>
      <c r="AUC2159" s="593"/>
      <c r="AUD2159" s="593"/>
      <c r="AUE2159" s="593"/>
      <c r="AUF2159" s="593"/>
      <c r="AUG2159" s="593"/>
      <c r="AUH2159" s="593"/>
      <c r="AUI2159" s="593"/>
      <c r="AUJ2159" s="593"/>
      <c r="AUK2159" s="593"/>
      <c r="AUL2159" s="593"/>
      <c r="AUM2159" s="593"/>
      <c r="AUN2159" s="593"/>
      <c r="AUO2159" s="593"/>
      <c r="AUP2159" s="593"/>
      <c r="AUQ2159" s="593"/>
      <c r="AUR2159" s="593"/>
      <c r="AUS2159" s="593"/>
      <c r="AUT2159" s="593"/>
      <c r="AUU2159" s="593"/>
      <c r="AUV2159" s="593"/>
      <c r="AUW2159" s="593"/>
      <c r="AUX2159" s="593"/>
      <c r="AUY2159" s="593"/>
      <c r="AUZ2159" s="593"/>
      <c r="AVA2159" s="593"/>
      <c r="AVB2159" s="593"/>
      <c r="AVC2159" s="593"/>
      <c r="AVD2159" s="593"/>
      <c r="AVE2159" s="593"/>
      <c r="AVF2159" s="593"/>
      <c r="AVG2159" s="593"/>
      <c r="AVH2159" s="593"/>
      <c r="AVI2159" s="593"/>
      <c r="AVJ2159" s="593"/>
      <c r="AVK2159" s="593"/>
    </row>
    <row r="2160" spans="1:1259">
      <c r="A2160" s="697"/>
      <c r="B2160" s="558"/>
      <c r="C2160" s="558"/>
      <c r="D2160" s="676" t="s">
        <v>1067</v>
      </c>
      <c r="E2160" s="524"/>
      <c r="F2160" s="676" t="s">
        <v>1080</v>
      </c>
      <c r="G2160" s="676">
        <v>2022</v>
      </c>
      <c r="H2160" s="676">
        <v>8</v>
      </c>
      <c r="I2160" s="687"/>
      <c r="J2160" s="677"/>
      <c r="K2160" s="676" t="s">
        <v>1139</v>
      </c>
      <c r="L2160" s="677" t="s">
        <v>1124</v>
      </c>
      <c r="M2160" s="677">
        <v>44645</v>
      </c>
      <c r="N2160" s="677">
        <v>44783</v>
      </c>
      <c r="O2160" s="677"/>
      <c r="P2160" s="677"/>
      <c r="Q2160" s="677"/>
      <c r="R2160" s="677"/>
      <c r="S2160" s="676" t="s">
        <v>1106</v>
      </c>
      <c r="T2160" s="676">
        <v>72</v>
      </c>
      <c r="U2160" s="676"/>
      <c r="V2160" s="676" t="s">
        <v>1002</v>
      </c>
      <c r="W2160" s="678">
        <v>485</v>
      </c>
      <c r="X2160" s="551">
        <v>638</v>
      </c>
      <c r="Y2160" s="693">
        <v>309430</v>
      </c>
      <c r="Z2160" s="667">
        <v>0.5</v>
      </c>
      <c r="AA2160" s="682">
        <f>Y2160*Z2160</f>
        <v>154715</v>
      </c>
      <c r="AB2160" s="521"/>
      <c r="AC2160" s="668">
        <v>0</v>
      </c>
      <c r="AD2160" s="676"/>
      <c r="AE2160" s="669"/>
      <c r="AF2160" s="695">
        <f>AA2160+AD2160+AE2160</f>
        <v>154715</v>
      </c>
      <c r="AG2160" s="665" t="s">
        <v>47</v>
      </c>
      <c r="AH2160" s="641">
        <v>0</v>
      </c>
      <c r="AI2160" s="676">
        <v>45</v>
      </c>
      <c r="AJ2160" s="665" t="s">
        <v>1140</v>
      </c>
      <c r="AK2160" s="676" t="s">
        <v>1088</v>
      </c>
      <c r="AL2160" s="696">
        <v>33069</v>
      </c>
      <c r="AM2160" s="665" t="s">
        <v>52</v>
      </c>
      <c r="AN2160" s="665" t="s">
        <v>1113</v>
      </c>
      <c r="AO2160" s="665"/>
      <c r="AP2160" s="676" t="s">
        <v>38</v>
      </c>
      <c r="AQ2160" s="676" t="s">
        <v>1090</v>
      </c>
      <c r="AR2160" s="676"/>
      <c r="AS2160" s="523" t="s">
        <v>1077</v>
      </c>
      <c r="AT2160" s="523" t="s">
        <v>1091</v>
      </c>
      <c r="AU2160" s="523" t="s">
        <v>1078</v>
      </c>
      <c r="AV2160" s="674"/>
      <c r="AW2160" s="673">
        <f>U2160</f>
        <v>0</v>
      </c>
      <c r="AX2160" s="673" cm="1">
        <f t="array" ref="AX2160">SUM(MID(0&amp;AW2160,LARGE(INDEX(ISNUMBER(--MID(AW2160,ROW($1:$8),1))*ROW($1:$8),),ROW($1:$8))+1,1)*10^ROW($1:$8)/10)</f>
        <v>0</v>
      </c>
      <c r="AY2160" s="673" t="e">
        <f>VLOOKUP($AX2160,'Item Master Data'!$A:$F,3,FALSE)</f>
        <v>#N/A</v>
      </c>
      <c r="AZ2160" s="673" t="e">
        <f>VLOOKUP($AX2160,'Item Master Data'!$A:$F,6,FALSE)</f>
        <v>#N/A</v>
      </c>
      <c r="BA2160" s="673" t="e">
        <f>X2160/BB2160</f>
        <v>#N/A</v>
      </c>
      <c r="BB2160" s="673" t="e">
        <f>VLOOKUP(AX2160,'Item Master Data'!$A:$G,7,FALSE)</f>
        <v>#N/A</v>
      </c>
      <c r="BC2160" s="673"/>
      <c r="BD2160" s="673" t="e">
        <f>W2160-AZ2160</f>
        <v>#N/A</v>
      </c>
      <c r="BE2160" s="593"/>
      <c r="BF2160" s="593"/>
      <c r="BG2160" s="593"/>
      <c r="BH2160" s="593"/>
      <c r="BI2160" s="593"/>
      <c r="BJ2160" s="593"/>
      <c r="BK2160" s="593"/>
      <c r="BL2160" s="593"/>
      <c r="BM2160" s="593"/>
      <c r="BN2160" s="593"/>
      <c r="BO2160" s="593"/>
      <c r="BP2160" s="593"/>
      <c r="BQ2160" s="593"/>
      <c r="BR2160" s="593"/>
      <c r="BS2160" s="593"/>
      <c r="BT2160" s="593"/>
      <c r="BU2160" s="593"/>
      <c r="BV2160" s="593"/>
      <c r="BW2160" s="593"/>
      <c r="BX2160" s="593"/>
      <c r="BY2160" s="593"/>
      <c r="BZ2160" s="593"/>
      <c r="CA2160" s="593"/>
      <c r="CB2160" s="593"/>
      <c r="CC2160" s="593"/>
      <c r="CD2160" s="593"/>
      <c r="CE2160" s="593"/>
      <c r="CF2160" s="593"/>
      <c r="CG2160" s="593"/>
      <c r="CH2160" s="593"/>
      <c r="CI2160" s="593"/>
      <c r="CJ2160" s="593"/>
      <c r="CK2160" s="593"/>
      <c r="CL2160" s="593"/>
      <c r="CM2160" s="593"/>
      <c r="CN2160" s="593"/>
      <c r="CO2160" s="593"/>
      <c r="CP2160" s="593"/>
      <c r="CQ2160" s="593"/>
      <c r="CR2160" s="593"/>
      <c r="CS2160" s="593"/>
      <c r="CT2160" s="593"/>
      <c r="CU2160" s="593"/>
      <c r="CV2160" s="593"/>
      <c r="CW2160" s="593"/>
      <c r="CX2160" s="593"/>
      <c r="CY2160" s="593"/>
      <c r="CZ2160" s="593"/>
      <c r="DA2160" s="593"/>
      <c r="DB2160" s="593"/>
      <c r="DC2160" s="593"/>
      <c r="DD2160" s="593"/>
      <c r="DE2160" s="593"/>
      <c r="DF2160" s="593"/>
      <c r="DG2160" s="593"/>
      <c r="DH2160" s="593"/>
      <c r="DI2160" s="593"/>
      <c r="DJ2160" s="593"/>
      <c r="DK2160" s="593"/>
      <c r="DL2160" s="593"/>
      <c r="DM2160" s="593"/>
      <c r="DN2160" s="593"/>
      <c r="DO2160" s="593"/>
      <c r="DP2160" s="593"/>
      <c r="DQ2160" s="593"/>
      <c r="DR2160" s="593"/>
      <c r="DS2160" s="593"/>
      <c r="DT2160" s="593"/>
      <c r="DU2160" s="593"/>
      <c r="DV2160" s="593"/>
      <c r="DW2160" s="593"/>
      <c r="DX2160" s="593"/>
      <c r="DY2160" s="593"/>
      <c r="DZ2160" s="593"/>
      <c r="EA2160" s="593"/>
      <c r="EB2160" s="593"/>
      <c r="EC2160" s="593"/>
      <c r="ED2160" s="593"/>
      <c r="EE2160" s="593"/>
      <c r="EF2160" s="593"/>
      <c r="EG2160" s="593"/>
      <c r="EH2160" s="593"/>
      <c r="EI2160" s="593"/>
      <c r="EJ2160" s="593"/>
      <c r="EK2160" s="593"/>
      <c r="EL2160" s="593"/>
      <c r="EM2160" s="593"/>
      <c r="EN2160" s="593"/>
      <c r="EO2160" s="593"/>
      <c r="EP2160" s="593"/>
      <c r="EQ2160" s="593"/>
      <c r="ER2160" s="593"/>
      <c r="ES2160" s="593"/>
      <c r="ET2160" s="593"/>
      <c r="EU2160" s="593"/>
      <c r="EV2160" s="593"/>
      <c r="EW2160" s="593"/>
      <c r="EX2160" s="593"/>
      <c r="EY2160" s="593"/>
      <c r="EZ2160" s="593"/>
      <c r="FA2160" s="593"/>
      <c r="FB2160" s="593"/>
      <c r="FC2160" s="593"/>
      <c r="FD2160" s="593"/>
      <c r="FE2160" s="593"/>
      <c r="FF2160" s="593"/>
      <c r="FG2160" s="593"/>
      <c r="FH2160" s="593"/>
      <c r="FI2160" s="593"/>
      <c r="FJ2160" s="593"/>
      <c r="FK2160" s="593"/>
      <c r="FL2160" s="593"/>
      <c r="FM2160" s="593"/>
      <c r="FN2160" s="593"/>
      <c r="FO2160" s="593"/>
      <c r="FP2160" s="593"/>
      <c r="FQ2160" s="593"/>
      <c r="FR2160" s="593"/>
      <c r="FS2160" s="593"/>
      <c r="FT2160" s="593"/>
      <c r="FU2160" s="593"/>
      <c r="FV2160" s="593"/>
      <c r="FW2160" s="593"/>
      <c r="FX2160" s="593"/>
      <c r="FY2160" s="593"/>
      <c r="FZ2160" s="593"/>
      <c r="GA2160" s="593"/>
      <c r="GB2160" s="593"/>
      <c r="GC2160" s="593"/>
      <c r="GD2160" s="593"/>
      <c r="GE2160" s="593"/>
      <c r="GF2160" s="593"/>
      <c r="GG2160" s="593"/>
      <c r="GH2160" s="593"/>
      <c r="GI2160" s="593"/>
      <c r="GJ2160" s="593"/>
      <c r="GK2160" s="593"/>
      <c r="GL2160" s="593"/>
      <c r="GM2160" s="593"/>
      <c r="GN2160" s="593"/>
      <c r="GO2160" s="593"/>
      <c r="GP2160" s="593"/>
      <c r="GQ2160" s="593"/>
      <c r="GR2160" s="593"/>
      <c r="GS2160" s="593"/>
      <c r="GT2160" s="593"/>
      <c r="GU2160" s="593"/>
      <c r="GV2160" s="593"/>
      <c r="GW2160" s="593"/>
      <c r="GX2160" s="593"/>
      <c r="GY2160" s="593"/>
      <c r="GZ2160" s="593"/>
      <c r="HA2160" s="593"/>
      <c r="HB2160" s="593"/>
      <c r="HC2160" s="593"/>
      <c r="HD2160" s="593"/>
      <c r="HE2160" s="593"/>
      <c r="HF2160" s="593"/>
      <c r="HG2160" s="593"/>
      <c r="HH2160" s="593"/>
      <c r="HI2160" s="593"/>
      <c r="HJ2160" s="593"/>
      <c r="HK2160" s="593"/>
      <c r="HL2160" s="593"/>
      <c r="HM2160" s="593"/>
      <c r="HN2160" s="593"/>
      <c r="HO2160" s="593"/>
      <c r="HP2160" s="593"/>
      <c r="HQ2160" s="593"/>
      <c r="HR2160" s="593"/>
      <c r="HS2160" s="593"/>
      <c r="HT2160" s="593"/>
      <c r="HU2160" s="593"/>
      <c r="HV2160" s="593"/>
      <c r="HW2160" s="593"/>
      <c r="HX2160" s="593"/>
      <c r="HY2160" s="593"/>
      <c r="HZ2160" s="593"/>
      <c r="IA2160" s="593"/>
      <c r="IB2160" s="593"/>
      <c r="IC2160" s="593"/>
      <c r="ID2160" s="593"/>
      <c r="IE2160" s="593"/>
      <c r="IF2160" s="593"/>
      <c r="IG2160" s="593"/>
      <c r="IH2160" s="593"/>
      <c r="II2160" s="593"/>
      <c r="IJ2160" s="593"/>
      <c r="IK2160" s="593"/>
      <c r="IL2160" s="593"/>
      <c r="IM2160" s="593"/>
      <c r="IN2160" s="593"/>
      <c r="IO2160" s="593"/>
      <c r="IP2160" s="593"/>
      <c r="IQ2160" s="593"/>
      <c r="IR2160" s="593"/>
      <c r="IS2160" s="593"/>
      <c r="IT2160" s="593"/>
      <c r="IU2160" s="593"/>
      <c r="IV2160" s="593"/>
      <c r="IW2160" s="593"/>
      <c r="IX2160" s="593"/>
      <c r="IY2160" s="593"/>
      <c r="IZ2160" s="593"/>
      <c r="JA2160" s="593"/>
      <c r="JB2160" s="593"/>
      <c r="JC2160" s="593"/>
      <c r="JD2160" s="593"/>
      <c r="JE2160" s="593"/>
      <c r="JF2160" s="593"/>
      <c r="JG2160" s="593"/>
      <c r="JH2160" s="593"/>
      <c r="JI2160" s="593"/>
      <c r="JJ2160" s="593"/>
      <c r="JK2160" s="593"/>
      <c r="JL2160" s="593"/>
      <c r="JM2160" s="593"/>
      <c r="JN2160" s="593"/>
      <c r="JO2160" s="593"/>
      <c r="JP2160" s="593"/>
      <c r="JQ2160" s="593"/>
      <c r="JR2160" s="593"/>
      <c r="JS2160" s="593"/>
      <c r="JT2160" s="593"/>
      <c r="JU2160" s="593"/>
      <c r="JV2160" s="593"/>
      <c r="JW2160" s="593"/>
      <c r="JX2160" s="593"/>
      <c r="JY2160" s="593"/>
      <c r="JZ2160" s="593"/>
      <c r="KA2160" s="593"/>
      <c r="KB2160" s="593"/>
      <c r="KC2160" s="593"/>
      <c r="KD2160" s="593"/>
      <c r="KE2160" s="593"/>
      <c r="KF2160" s="593"/>
      <c r="KG2160" s="593"/>
      <c r="KH2160" s="593"/>
      <c r="KI2160" s="593"/>
      <c r="KJ2160" s="593"/>
      <c r="KK2160" s="593"/>
      <c r="KL2160" s="593"/>
      <c r="KM2160" s="593"/>
      <c r="KN2160" s="593"/>
      <c r="KO2160" s="593"/>
      <c r="KP2160" s="593"/>
      <c r="KQ2160" s="593"/>
      <c r="KR2160" s="593"/>
      <c r="KS2160" s="593"/>
      <c r="KT2160" s="593"/>
      <c r="KU2160" s="593"/>
      <c r="KV2160" s="593"/>
      <c r="KW2160" s="593"/>
      <c r="KX2160" s="593"/>
      <c r="KY2160" s="593"/>
      <c r="KZ2160" s="593"/>
      <c r="LA2160" s="593"/>
      <c r="LB2160" s="593"/>
      <c r="LC2160" s="593"/>
      <c r="LD2160" s="593"/>
      <c r="LE2160" s="593"/>
      <c r="LF2160" s="593"/>
      <c r="LG2160" s="593"/>
      <c r="LH2160" s="593"/>
      <c r="LI2160" s="593"/>
      <c r="LJ2160" s="593"/>
      <c r="LK2160" s="593"/>
      <c r="LL2160" s="593"/>
      <c r="LM2160" s="593"/>
      <c r="LN2160" s="593"/>
      <c r="LO2160" s="593"/>
      <c r="LP2160" s="593"/>
      <c r="LQ2160" s="593"/>
      <c r="LR2160" s="593"/>
      <c r="LS2160" s="593"/>
      <c r="LT2160" s="593"/>
      <c r="LU2160" s="593"/>
      <c r="LV2160" s="593"/>
      <c r="LW2160" s="593"/>
      <c r="LX2160" s="593"/>
      <c r="LY2160" s="593"/>
      <c r="LZ2160" s="593"/>
      <c r="MA2160" s="593"/>
      <c r="MB2160" s="593"/>
      <c r="MC2160" s="593"/>
      <c r="MD2160" s="593"/>
      <c r="ME2160" s="593"/>
      <c r="MF2160" s="593"/>
      <c r="MG2160" s="593"/>
      <c r="MH2160" s="593"/>
      <c r="MI2160" s="593"/>
      <c r="MJ2160" s="593"/>
      <c r="MK2160" s="593"/>
      <c r="ML2160" s="593"/>
      <c r="MM2160" s="593"/>
      <c r="MN2160" s="593"/>
      <c r="MO2160" s="593"/>
      <c r="MP2160" s="593"/>
      <c r="MQ2160" s="593"/>
      <c r="MR2160" s="593"/>
      <c r="MS2160" s="593"/>
      <c r="MT2160" s="593"/>
      <c r="MU2160" s="593"/>
      <c r="MV2160" s="593"/>
      <c r="MW2160" s="593"/>
      <c r="MX2160" s="593"/>
      <c r="MY2160" s="593"/>
      <c r="MZ2160" s="593"/>
      <c r="NA2160" s="593"/>
      <c r="NB2160" s="593"/>
      <c r="NC2160" s="593"/>
      <c r="ND2160" s="593"/>
      <c r="NE2160" s="593"/>
      <c r="NF2160" s="593"/>
      <c r="NG2160" s="593"/>
      <c r="NH2160" s="593"/>
      <c r="NI2160" s="593"/>
      <c r="NJ2160" s="593"/>
      <c r="NK2160" s="593"/>
      <c r="NL2160" s="593"/>
      <c r="NM2160" s="593"/>
      <c r="NN2160" s="593"/>
      <c r="NO2160" s="593"/>
      <c r="NP2160" s="593"/>
      <c r="NQ2160" s="593"/>
      <c r="NR2160" s="593"/>
      <c r="NS2160" s="593"/>
      <c r="NT2160" s="593"/>
      <c r="NU2160" s="593"/>
      <c r="NV2160" s="593"/>
      <c r="NW2160" s="593"/>
      <c r="NX2160" s="593"/>
      <c r="NY2160" s="593"/>
      <c r="NZ2160" s="593"/>
      <c r="OA2160" s="593"/>
      <c r="OB2160" s="593"/>
      <c r="OC2160" s="593"/>
      <c r="OD2160" s="593"/>
      <c r="OE2160" s="593"/>
      <c r="OF2160" s="593"/>
      <c r="OG2160" s="593"/>
      <c r="OH2160" s="593"/>
      <c r="OI2160" s="593"/>
      <c r="OJ2160" s="593"/>
      <c r="OK2160" s="593"/>
      <c r="OL2160" s="593"/>
      <c r="OM2160" s="593"/>
      <c r="ON2160" s="593"/>
      <c r="OO2160" s="593"/>
      <c r="OP2160" s="593"/>
      <c r="OQ2160" s="593"/>
      <c r="OR2160" s="593"/>
      <c r="OS2160" s="593"/>
      <c r="OT2160" s="593"/>
      <c r="OU2160" s="593"/>
      <c r="OV2160" s="593"/>
      <c r="OW2160" s="593"/>
      <c r="OX2160" s="593"/>
      <c r="OY2160" s="593"/>
      <c r="OZ2160" s="593"/>
      <c r="PA2160" s="593"/>
      <c r="PB2160" s="593"/>
      <c r="PC2160" s="593"/>
      <c r="PD2160" s="593"/>
      <c r="PE2160" s="593"/>
      <c r="PF2160" s="593"/>
      <c r="PG2160" s="593"/>
      <c r="PH2160" s="593"/>
      <c r="PI2160" s="593"/>
      <c r="PJ2160" s="593"/>
      <c r="PK2160" s="593"/>
      <c r="PL2160" s="593"/>
      <c r="PM2160" s="593"/>
      <c r="PN2160" s="593"/>
      <c r="PO2160" s="593"/>
      <c r="PP2160" s="593"/>
      <c r="PQ2160" s="593"/>
      <c r="PR2160" s="593"/>
      <c r="PS2160" s="593"/>
      <c r="PT2160" s="593"/>
      <c r="PU2160" s="593"/>
      <c r="PV2160" s="593"/>
      <c r="PW2160" s="593"/>
      <c r="PX2160" s="593"/>
      <c r="PY2160" s="593"/>
      <c r="PZ2160" s="593"/>
      <c r="QA2160" s="593"/>
      <c r="QB2160" s="593"/>
      <c r="QC2160" s="593"/>
      <c r="QD2160" s="593"/>
      <c r="QE2160" s="593"/>
      <c r="QF2160" s="593"/>
      <c r="QG2160" s="593"/>
      <c r="QH2160" s="593"/>
      <c r="QI2160" s="593"/>
      <c r="QJ2160" s="593"/>
      <c r="QK2160" s="593"/>
      <c r="QL2160" s="593"/>
      <c r="QM2160" s="593"/>
      <c r="QN2160" s="593"/>
      <c r="QO2160" s="593"/>
      <c r="QP2160" s="593"/>
      <c r="QQ2160" s="593"/>
      <c r="QR2160" s="593"/>
      <c r="QS2160" s="593"/>
      <c r="QT2160" s="593"/>
      <c r="QU2160" s="593"/>
      <c r="QV2160" s="593"/>
      <c r="QW2160" s="593"/>
      <c r="QX2160" s="593"/>
      <c r="QY2160" s="593"/>
      <c r="QZ2160" s="593"/>
      <c r="RA2160" s="593"/>
      <c r="RB2160" s="593"/>
      <c r="RC2160" s="593"/>
      <c r="RD2160" s="593"/>
      <c r="RE2160" s="593"/>
      <c r="RF2160" s="593"/>
      <c r="RG2160" s="593"/>
      <c r="RH2160" s="593"/>
      <c r="RI2160" s="593"/>
      <c r="RJ2160" s="593"/>
      <c r="RK2160" s="593"/>
      <c r="RL2160" s="593"/>
      <c r="RM2160" s="593"/>
      <c r="RN2160" s="593"/>
      <c r="RO2160" s="593"/>
      <c r="RP2160" s="593"/>
      <c r="RQ2160" s="593"/>
      <c r="RR2160" s="593"/>
      <c r="RS2160" s="593"/>
      <c r="RT2160" s="593"/>
      <c r="RU2160" s="593"/>
      <c r="RV2160" s="593"/>
      <c r="RW2160" s="593"/>
      <c r="RX2160" s="593"/>
      <c r="RY2160" s="593"/>
      <c r="RZ2160" s="593"/>
      <c r="SA2160" s="593"/>
      <c r="SB2160" s="593"/>
      <c r="SC2160" s="593"/>
      <c r="SD2160" s="593"/>
      <c r="SE2160" s="593"/>
      <c r="SF2160" s="593"/>
      <c r="SG2160" s="593"/>
      <c r="SH2160" s="593"/>
      <c r="SI2160" s="593"/>
      <c r="SJ2160" s="593"/>
      <c r="SK2160" s="593"/>
      <c r="SL2160" s="593"/>
      <c r="SM2160" s="593"/>
      <c r="SN2160" s="593"/>
      <c r="SO2160" s="593"/>
      <c r="SP2160" s="593"/>
      <c r="SQ2160" s="593"/>
      <c r="SR2160" s="593"/>
      <c r="SS2160" s="593"/>
      <c r="ST2160" s="593"/>
      <c r="SU2160" s="593"/>
      <c r="SV2160" s="593"/>
      <c r="SW2160" s="593"/>
      <c r="SX2160" s="593"/>
      <c r="SY2160" s="593"/>
      <c r="SZ2160" s="593"/>
      <c r="TA2160" s="593"/>
      <c r="TB2160" s="593"/>
      <c r="TC2160" s="593"/>
      <c r="TD2160" s="593"/>
      <c r="TE2160" s="593"/>
      <c r="TF2160" s="593"/>
      <c r="TG2160" s="593"/>
      <c r="TH2160" s="593"/>
      <c r="TI2160" s="593"/>
      <c r="TJ2160" s="593"/>
      <c r="TK2160" s="593"/>
      <c r="TL2160" s="593"/>
      <c r="TM2160" s="593"/>
      <c r="TN2160" s="593"/>
      <c r="TO2160" s="593"/>
      <c r="TP2160" s="593"/>
      <c r="TQ2160" s="593"/>
      <c r="TR2160" s="593"/>
      <c r="TS2160" s="593"/>
      <c r="TT2160" s="593"/>
      <c r="TU2160" s="593"/>
      <c r="TV2160" s="593"/>
      <c r="TW2160" s="593"/>
      <c r="TX2160" s="593"/>
      <c r="TY2160" s="593"/>
      <c r="TZ2160" s="593"/>
      <c r="UA2160" s="593"/>
      <c r="UB2160" s="593"/>
      <c r="UC2160" s="593"/>
      <c r="UD2160" s="593"/>
      <c r="UE2160" s="593"/>
      <c r="UF2160" s="593"/>
      <c r="UG2160" s="593"/>
      <c r="UH2160" s="593"/>
      <c r="UI2160" s="593"/>
      <c r="UJ2160" s="593"/>
      <c r="UK2160" s="593"/>
      <c r="UL2160" s="593"/>
      <c r="UM2160" s="593"/>
      <c r="UN2160" s="593"/>
      <c r="UO2160" s="593"/>
      <c r="UP2160" s="593"/>
      <c r="UQ2160" s="593"/>
      <c r="UR2160" s="593"/>
      <c r="US2160" s="593"/>
      <c r="UT2160" s="593"/>
      <c r="UU2160" s="593"/>
      <c r="UV2160" s="593"/>
      <c r="UW2160" s="593"/>
      <c r="UX2160" s="593"/>
      <c r="UY2160" s="593"/>
      <c r="UZ2160" s="593"/>
      <c r="VA2160" s="593"/>
      <c r="VB2160" s="593"/>
      <c r="VC2160" s="593"/>
      <c r="VD2160" s="593"/>
      <c r="VE2160" s="593"/>
      <c r="VF2160" s="593"/>
      <c r="VG2160" s="593"/>
      <c r="VH2160" s="593"/>
      <c r="VI2160" s="593"/>
      <c r="VJ2160" s="593"/>
      <c r="VK2160" s="593"/>
      <c r="VL2160" s="593"/>
      <c r="VM2160" s="593"/>
      <c r="VN2160" s="593"/>
      <c r="VO2160" s="593"/>
      <c r="VP2160" s="593"/>
      <c r="VQ2160" s="593"/>
      <c r="VR2160" s="593"/>
      <c r="VS2160" s="593"/>
      <c r="VT2160" s="593"/>
      <c r="VU2160" s="593"/>
      <c r="VV2160" s="593"/>
      <c r="VW2160" s="593"/>
      <c r="VX2160" s="593"/>
      <c r="VY2160" s="593"/>
      <c r="VZ2160" s="593"/>
      <c r="WA2160" s="593"/>
      <c r="WB2160" s="593"/>
      <c r="WC2160" s="593"/>
      <c r="WD2160" s="593"/>
      <c r="WE2160" s="593"/>
      <c r="WF2160" s="593"/>
      <c r="WG2160" s="593"/>
      <c r="WH2160" s="593"/>
      <c r="WI2160" s="593"/>
      <c r="WJ2160" s="593"/>
      <c r="WK2160" s="593"/>
      <c r="WL2160" s="593"/>
      <c r="WM2160" s="593"/>
      <c r="WN2160" s="593"/>
      <c r="WO2160" s="593"/>
      <c r="WP2160" s="593"/>
      <c r="WQ2160" s="593"/>
      <c r="WR2160" s="593"/>
      <c r="WS2160" s="593"/>
      <c r="WT2160" s="593"/>
      <c r="WU2160" s="593"/>
      <c r="WV2160" s="593"/>
      <c r="WW2160" s="593"/>
      <c r="WX2160" s="593"/>
      <c r="WY2160" s="593"/>
      <c r="WZ2160" s="593"/>
      <c r="XA2160" s="593"/>
      <c r="XB2160" s="593"/>
      <c r="XC2160" s="593"/>
      <c r="XD2160" s="593"/>
      <c r="XE2160" s="593"/>
      <c r="XF2160" s="593"/>
      <c r="XG2160" s="593"/>
      <c r="XH2160" s="593"/>
      <c r="XI2160" s="593"/>
      <c r="XJ2160" s="593"/>
      <c r="XK2160" s="593"/>
      <c r="XL2160" s="593"/>
      <c r="XM2160" s="593"/>
      <c r="XN2160" s="593"/>
      <c r="XO2160" s="593"/>
      <c r="XP2160" s="593"/>
      <c r="XQ2160" s="593"/>
      <c r="XR2160" s="593"/>
      <c r="XS2160" s="593"/>
      <c r="XT2160" s="593"/>
      <c r="XU2160" s="593"/>
      <c r="XV2160" s="593"/>
      <c r="XW2160" s="593"/>
      <c r="XX2160" s="593"/>
      <c r="XY2160" s="593"/>
      <c r="XZ2160" s="593"/>
      <c r="YA2160" s="593"/>
      <c r="YB2160" s="593"/>
      <c r="YC2160" s="593"/>
      <c r="YD2160" s="593"/>
      <c r="YE2160" s="593"/>
      <c r="YF2160" s="593"/>
      <c r="YG2160" s="593"/>
      <c r="YH2160" s="593"/>
      <c r="YI2160" s="593"/>
      <c r="YJ2160" s="593"/>
      <c r="YK2160" s="593"/>
      <c r="YL2160" s="593"/>
      <c r="YM2160" s="593"/>
      <c r="YN2160" s="593"/>
      <c r="YO2160" s="593"/>
      <c r="YP2160" s="593"/>
      <c r="YQ2160" s="593"/>
      <c r="YR2160" s="593"/>
      <c r="YS2160" s="593"/>
      <c r="YT2160" s="593"/>
      <c r="YU2160" s="593"/>
      <c r="YV2160" s="593"/>
      <c r="YW2160" s="593"/>
      <c r="YX2160" s="593"/>
      <c r="YY2160" s="593"/>
      <c r="YZ2160" s="593"/>
      <c r="ZA2160" s="593"/>
      <c r="ZB2160" s="593"/>
      <c r="ZC2160" s="593"/>
      <c r="ZD2160" s="593"/>
      <c r="ZE2160" s="593"/>
      <c r="ZF2160" s="593"/>
      <c r="ZG2160" s="593"/>
      <c r="ZH2160" s="593"/>
      <c r="ZI2160" s="593"/>
      <c r="ZJ2160" s="593"/>
      <c r="ZK2160" s="593"/>
      <c r="ZL2160" s="593"/>
      <c r="ZM2160" s="593"/>
      <c r="ZN2160" s="593"/>
      <c r="ZO2160" s="593"/>
      <c r="ZP2160" s="593"/>
      <c r="ZQ2160" s="593"/>
      <c r="ZR2160" s="593"/>
      <c r="ZS2160" s="593"/>
      <c r="ZT2160" s="593"/>
      <c r="ZU2160" s="593"/>
      <c r="ZV2160" s="593"/>
      <c r="ZW2160" s="593"/>
      <c r="ZX2160" s="593"/>
      <c r="ZY2160" s="593"/>
      <c r="ZZ2160" s="593"/>
      <c r="AAA2160" s="593"/>
      <c r="AAB2160" s="593"/>
      <c r="AAC2160" s="593"/>
      <c r="AAD2160" s="593"/>
      <c r="AAE2160" s="593"/>
      <c r="AAF2160" s="593"/>
      <c r="AAG2160" s="593"/>
      <c r="AAH2160" s="593"/>
      <c r="AAI2160" s="593"/>
      <c r="AAJ2160" s="593"/>
      <c r="AAK2160" s="593"/>
      <c r="AAL2160" s="593"/>
      <c r="AAM2160" s="593"/>
      <c r="AAN2160" s="593"/>
      <c r="AAO2160" s="593"/>
      <c r="AAP2160" s="593"/>
      <c r="AAQ2160" s="593"/>
      <c r="AAR2160" s="593"/>
      <c r="AAS2160" s="593"/>
      <c r="AAT2160" s="593"/>
      <c r="AAU2160" s="593"/>
      <c r="AAV2160" s="593"/>
      <c r="AAW2160" s="593"/>
      <c r="AAX2160" s="593"/>
      <c r="AAY2160" s="593"/>
      <c r="AAZ2160" s="593"/>
      <c r="ABA2160" s="593"/>
      <c r="ABB2160" s="593"/>
      <c r="ABC2160" s="593"/>
      <c r="ABD2160" s="593"/>
      <c r="ABE2160" s="593"/>
      <c r="ABF2160" s="593"/>
      <c r="ABG2160" s="593"/>
      <c r="ABH2160" s="593"/>
      <c r="ABI2160" s="593"/>
      <c r="ABJ2160" s="593"/>
      <c r="ABK2160" s="593"/>
      <c r="ABL2160" s="593"/>
      <c r="ABM2160" s="593"/>
      <c r="ABN2160" s="593"/>
      <c r="ABO2160" s="593"/>
      <c r="ABP2160" s="593"/>
      <c r="ABQ2160" s="593"/>
      <c r="ABR2160" s="593"/>
      <c r="ABS2160" s="593"/>
      <c r="ABT2160" s="593"/>
      <c r="ABU2160" s="593"/>
      <c r="ABV2160" s="593"/>
      <c r="ABW2160" s="593"/>
      <c r="ABX2160" s="593"/>
      <c r="ABY2160" s="593"/>
      <c r="ABZ2160" s="593"/>
      <c r="ACA2160" s="593"/>
      <c r="ACB2160" s="593"/>
      <c r="ACC2160" s="593"/>
      <c r="ACD2160" s="593"/>
      <c r="ACE2160" s="593"/>
      <c r="ACF2160" s="593"/>
      <c r="ACG2160" s="593"/>
      <c r="ACH2160" s="593"/>
      <c r="ACI2160" s="593"/>
      <c r="ACJ2160" s="593"/>
      <c r="ACK2160" s="593"/>
      <c r="ACL2160" s="593"/>
      <c r="ACM2160" s="593"/>
      <c r="ACN2160" s="593"/>
      <c r="ACO2160" s="593"/>
      <c r="ACP2160" s="593"/>
      <c r="ACQ2160" s="593"/>
      <c r="ACR2160" s="593"/>
      <c r="ACS2160" s="593"/>
      <c r="ACT2160" s="593"/>
      <c r="ACU2160" s="593"/>
      <c r="ACV2160" s="593"/>
      <c r="ACW2160" s="593"/>
      <c r="ACX2160" s="593"/>
      <c r="ACY2160" s="593"/>
      <c r="ACZ2160" s="593"/>
      <c r="ADA2160" s="593"/>
      <c r="ADB2160" s="593"/>
      <c r="ADC2160" s="593"/>
      <c r="ADD2160" s="593"/>
      <c r="ADE2160" s="593"/>
      <c r="ADF2160" s="593"/>
      <c r="ADG2160" s="593"/>
      <c r="ADH2160" s="593"/>
      <c r="ADI2160" s="593"/>
      <c r="ADJ2160" s="593"/>
      <c r="ADK2160" s="593"/>
      <c r="ADL2160" s="593"/>
      <c r="ADM2160" s="593"/>
      <c r="ADN2160" s="593"/>
      <c r="ADO2160" s="593"/>
      <c r="ADP2160" s="593"/>
      <c r="ADQ2160" s="593"/>
      <c r="ADR2160" s="593"/>
      <c r="ADS2160" s="593"/>
      <c r="ADT2160" s="593"/>
      <c r="ADU2160" s="593"/>
      <c r="ADV2160" s="593"/>
      <c r="ADW2160" s="593"/>
      <c r="ADX2160" s="593"/>
      <c r="ADY2160" s="593"/>
      <c r="ADZ2160" s="593"/>
      <c r="AEA2160" s="593"/>
      <c r="AEB2160" s="593"/>
      <c r="AEC2160" s="593"/>
      <c r="AED2160" s="593"/>
      <c r="AEE2160" s="593"/>
      <c r="AEF2160" s="593"/>
      <c r="AEG2160" s="593"/>
      <c r="AEH2160" s="593"/>
      <c r="AEI2160" s="593"/>
      <c r="AEJ2160" s="593"/>
      <c r="AEK2160" s="593"/>
      <c r="AEL2160" s="593"/>
      <c r="AEM2160" s="593"/>
      <c r="AEN2160" s="593"/>
      <c r="AEO2160" s="593"/>
      <c r="AEP2160" s="593"/>
      <c r="AEQ2160" s="593"/>
      <c r="AER2160" s="593"/>
      <c r="AES2160" s="593"/>
      <c r="AET2160" s="593"/>
      <c r="AEU2160" s="593"/>
      <c r="AEV2160" s="593"/>
      <c r="AEW2160" s="593"/>
      <c r="AEX2160" s="593"/>
      <c r="AEY2160" s="593"/>
      <c r="AEZ2160" s="593"/>
      <c r="AFA2160" s="593"/>
      <c r="AFB2160" s="593"/>
      <c r="AFC2160" s="593"/>
      <c r="AFD2160" s="593"/>
      <c r="AFE2160" s="593"/>
      <c r="AFF2160" s="593"/>
      <c r="AFG2160" s="593"/>
      <c r="AFH2160" s="593"/>
      <c r="AFI2160" s="593"/>
      <c r="AFJ2160" s="593"/>
      <c r="AFK2160" s="593"/>
      <c r="AFL2160" s="593"/>
      <c r="AFM2160" s="593"/>
      <c r="AFN2160" s="593"/>
      <c r="AFO2160" s="593"/>
      <c r="AFP2160" s="593"/>
      <c r="AFQ2160" s="593"/>
      <c r="AFR2160" s="593"/>
      <c r="AFS2160" s="593"/>
      <c r="AFT2160" s="593"/>
      <c r="AFU2160" s="593"/>
      <c r="AFV2160" s="593"/>
      <c r="AFW2160" s="593"/>
      <c r="AFX2160" s="593"/>
      <c r="AFY2160" s="593"/>
      <c r="AFZ2160" s="593"/>
      <c r="AGA2160" s="593"/>
      <c r="AGB2160" s="593"/>
      <c r="AGC2160" s="593"/>
      <c r="AGD2160" s="593"/>
      <c r="AGE2160" s="593"/>
      <c r="AGF2160" s="593"/>
      <c r="AGG2160" s="593"/>
      <c r="AGH2160" s="593"/>
      <c r="AGI2160" s="593"/>
      <c r="AGJ2160" s="593"/>
      <c r="AGK2160" s="593"/>
      <c r="AGL2160" s="593"/>
      <c r="AGM2160" s="593"/>
      <c r="AGN2160" s="593"/>
      <c r="AGO2160" s="593"/>
      <c r="AGP2160" s="593"/>
      <c r="AGQ2160" s="593"/>
      <c r="AGR2160" s="593"/>
      <c r="AGS2160" s="593"/>
      <c r="AGT2160" s="593"/>
      <c r="AGU2160" s="593"/>
      <c r="AGV2160" s="593"/>
      <c r="AGW2160" s="593"/>
      <c r="AGX2160" s="593"/>
      <c r="AGY2160" s="593"/>
      <c r="AGZ2160" s="593"/>
      <c r="AHA2160" s="593"/>
      <c r="AHB2160" s="593"/>
      <c r="AHC2160" s="593"/>
      <c r="AHD2160" s="593"/>
      <c r="AHE2160" s="593"/>
      <c r="AHF2160" s="593"/>
      <c r="AHG2160" s="593"/>
      <c r="AHH2160" s="593"/>
      <c r="AHI2160" s="593"/>
      <c r="AHJ2160" s="593"/>
      <c r="AHK2160" s="593"/>
      <c r="AHL2160" s="593"/>
      <c r="AHM2160" s="593"/>
      <c r="AHN2160" s="593"/>
      <c r="AHO2160" s="593"/>
      <c r="AHP2160" s="593"/>
      <c r="AHQ2160" s="593"/>
      <c r="AHR2160" s="593"/>
      <c r="AHS2160" s="593"/>
      <c r="AHT2160" s="593"/>
      <c r="AHU2160" s="593"/>
      <c r="AHV2160" s="593"/>
      <c r="AHW2160" s="593"/>
      <c r="AHX2160" s="593"/>
      <c r="AHY2160" s="593"/>
      <c r="AHZ2160" s="593"/>
      <c r="AIA2160" s="593"/>
      <c r="AIB2160" s="593"/>
      <c r="AIC2160" s="593"/>
      <c r="AID2160" s="593"/>
      <c r="AIE2160" s="593"/>
      <c r="AIF2160" s="593"/>
      <c r="AIG2160" s="593"/>
      <c r="AIH2160" s="593"/>
      <c r="AII2160" s="593"/>
      <c r="AIJ2160" s="593"/>
      <c r="AIK2160" s="593"/>
      <c r="AIL2160" s="593"/>
      <c r="AIM2160" s="593"/>
      <c r="AIN2160" s="593"/>
      <c r="AIO2160" s="593"/>
      <c r="AIP2160" s="593"/>
      <c r="AIQ2160" s="593"/>
      <c r="AIR2160" s="593"/>
      <c r="AIS2160" s="593"/>
      <c r="AIT2160" s="593"/>
      <c r="AIU2160" s="593"/>
      <c r="AIV2160" s="593"/>
      <c r="AIW2160" s="593"/>
      <c r="AIX2160" s="593"/>
      <c r="AIY2160" s="593"/>
      <c r="AIZ2160" s="593"/>
      <c r="AJA2160" s="593"/>
      <c r="AJB2160" s="593"/>
      <c r="AJC2160" s="593"/>
      <c r="AJD2160" s="593"/>
      <c r="AJE2160" s="593"/>
      <c r="AJF2160" s="593"/>
      <c r="AJG2160" s="593"/>
      <c r="AJH2160" s="593"/>
      <c r="AJI2160" s="593"/>
      <c r="AJJ2160" s="593"/>
      <c r="AJK2160" s="593"/>
      <c r="AJL2160" s="593"/>
      <c r="AJM2160" s="593"/>
      <c r="AJN2160" s="593"/>
      <c r="AJO2160" s="593"/>
      <c r="AJP2160" s="593"/>
      <c r="AJQ2160" s="593"/>
      <c r="AJR2160" s="593"/>
      <c r="AJS2160" s="593"/>
      <c r="AJT2160" s="593"/>
      <c r="AJU2160" s="593"/>
      <c r="AJV2160" s="593"/>
      <c r="AJW2160" s="593"/>
      <c r="AJX2160" s="593"/>
      <c r="AJY2160" s="593"/>
      <c r="AJZ2160" s="593"/>
      <c r="AKA2160" s="593"/>
      <c r="AKB2160" s="593"/>
      <c r="AKC2160" s="593"/>
      <c r="AKD2160" s="593"/>
      <c r="AKE2160" s="593"/>
      <c r="AKF2160" s="593"/>
      <c r="AKG2160" s="593"/>
      <c r="AKH2160" s="593"/>
      <c r="AKI2160" s="593"/>
      <c r="AKJ2160" s="593"/>
      <c r="AKK2160" s="593"/>
      <c r="AKL2160" s="593"/>
      <c r="AKM2160" s="593"/>
      <c r="AKN2160" s="593"/>
      <c r="AKO2160" s="593"/>
      <c r="AKP2160" s="593"/>
      <c r="AKQ2160" s="593"/>
      <c r="AKR2160" s="593"/>
      <c r="AKS2160" s="593"/>
      <c r="AKT2160" s="593"/>
      <c r="AKU2160" s="593"/>
      <c r="AKV2160" s="593"/>
      <c r="AKW2160" s="593"/>
      <c r="AKX2160" s="593"/>
      <c r="AKY2160" s="593"/>
      <c r="AKZ2160" s="593"/>
      <c r="ALA2160" s="593"/>
      <c r="ALB2160" s="593"/>
      <c r="ALC2160" s="593"/>
      <c r="ALD2160" s="593"/>
      <c r="ALE2160" s="593"/>
      <c r="ALF2160" s="593"/>
      <c r="ALG2160" s="593"/>
      <c r="ALH2160" s="593"/>
      <c r="ALI2160" s="593"/>
      <c r="ALJ2160" s="593"/>
      <c r="ALK2160" s="593"/>
      <c r="ALL2160" s="593"/>
      <c r="ALM2160" s="593"/>
      <c r="ALN2160" s="593"/>
      <c r="ALO2160" s="593"/>
      <c r="ALP2160" s="593"/>
      <c r="ALQ2160" s="593"/>
      <c r="ALR2160" s="593"/>
      <c r="ALS2160" s="593"/>
      <c r="ALT2160" s="593"/>
      <c r="ALU2160" s="593"/>
      <c r="ALV2160" s="593"/>
      <c r="ALW2160" s="593"/>
      <c r="ALX2160" s="593"/>
      <c r="ALY2160" s="593"/>
      <c r="ALZ2160" s="593"/>
      <c r="AMA2160" s="593"/>
      <c r="AMB2160" s="593"/>
      <c r="AMC2160" s="593"/>
      <c r="AMD2160" s="593"/>
      <c r="AME2160" s="593"/>
      <c r="AMF2160" s="593"/>
      <c r="AMG2160" s="593"/>
      <c r="AMH2160" s="593"/>
      <c r="AMI2160" s="593"/>
      <c r="AMJ2160" s="593"/>
      <c r="AMK2160" s="593"/>
      <c r="AML2160" s="593"/>
      <c r="AMM2160" s="593"/>
      <c r="AMN2160" s="593"/>
      <c r="AMO2160" s="593"/>
      <c r="AMP2160" s="593"/>
      <c r="AMQ2160" s="593"/>
      <c r="AMR2160" s="593"/>
      <c r="AMS2160" s="593"/>
      <c r="AMT2160" s="593"/>
      <c r="AMU2160" s="593"/>
      <c r="AMV2160" s="593"/>
      <c r="AMW2160" s="593"/>
      <c r="AMX2160" s="593"/>
      <c r="AMY2160" s="593"/>
      <c r="AMZ2160" s="593"/>
      <c r="ANA2160" s="593"/>
      <c r="ANB2160" s="593"/>
      <c r="ANC2160" s="593"/>
      <c r="AND2160" s="593"/>
      <c r="ANE2160" s="593"/>
      <c r="ANF2160" s="593"/>
      <c r="ANG2160" s="593"/>
      <c r="ANH2160" s="593"/>
      <c r="ANI2160" s="593"/>
      <c r="ANJ2160" s="593"/>
      <c r="ANK2160" s="593"/>
      <c r="ANL2160" s="593"/>
      <c r="ANM2160" s="593"/>
      <c r="ANN2160" s="593"/>
      <c r="ANO2160" s="593"/>
      <c r="ANP2160" s="593"/>
      <c r="ANQ2160" s="593"/>
      <c r="ANR2160" s="593"/>
      <c r="ANS2160" s="593"/>
      <c r="ANT2160" s="593"/>
      <c r="ANU2160" s="593"/>
      <c r="ANV2160" s="593"/>
      <c r="ANW2160" s="593"/>
      <c r="ANX2160" s="593"/>
      <c r="ANY2160" s="593"/>
      <c r="ANZ2160" s="593"/>
      <c r="AOA2160" s="593"/>
      <c r="AOB2160" s="593"/>
      <c r="AOC2160" s="593"/>
      <c r="AOD2160" s="593"/>
      <c r="AOE2160" s="593"/>
      <c r="AOF2160" s="593"/>
      <c r="AOG2160" s="593"/>
      <c r="AOH2160" s="593"/>
      <c r="AOI2160" s="593"/>
      <c r="AOJ2160" s="593"/>
      <c r="AOK2160" s="593"/>
      <c r="AOL2160" s="593"/>
      <c r="AOM2160" s="593"/>
      <c r="AON2160" s="593"/>
      <c r="AOO2160" s="593"/>
      <c r="AOP2160" s="593"/>
      <c r="AOQ2160" s="593"/>
      <c r="AOR2160" s="593"/>
      <c r="AOS2160" s="593"/>
      <c r="AOT2160" s="593"/>
      <c r="AOU2160" s="593"/>
      <c r="AOV2160" s="593"/>
      <c r="AOW2160" s="593"/>
      <c r="AOX2160" s="593"/>
      <c r="AOY2160" s="593"/>
      <c r="AOZ2160" s="593"/>
      <c r="APA2160" s="593"/>
      <c r="APB2160" s="593"/>
      <c r="APC2160" s="593"/>
      <c r="APD2160" s="593"/>
      <c r="APE2160" s="593"/>
      <c r="APF2160" s="593"/>
      <c r="APG2160" s="593"/>
      <c r="APH2160" s="593"/>
      <c r="API2160" s="593"/>
      <c r="APJ2160" s="593"/>
      <c r="APK2160" s="593"/>
      <c r="APL2160" s="593"/>
      <c r="APM2160" s="593"/>
      <c r="APN2160" s="593"/>
      <c r="APO2160" s="593"/>
      <c r="APP2160" s="593"/>
      <c r="APQ2160" s="593"/>
      <c r="APR2160" s="593"/>
      <c r="APS2160" s="593"/>
      <c r="APT2160" s="593"/>
      <c r="APU2160" s="593"/>
      <c r="APV2160" s="593"/>
      <c r="APW2160" s="593"/>
      <c r="APX2160" s="593"/>
      <c r="APY2160" s="593"/>
      <c r="APZ2160" s="593"/>
      <c r="AQA2160" s="593"/>
      <c r="AQB2160" s="593"/>
      <c r="AQC2160" s="593"/>
      <c r="AQD2160" s="593"/>
      <c r="AQE2160" s="593"/>
      <c r="AQF2160" s="593"/>
      <c r="AQG2160" s="593"/>
      <c r="AQH2160" s="593"/>
      <c r="AQI2160" s="593"/>
      <c r="AQJ2160" s="593"/>
      <c r="AQK2160" s="593"/>
      <c r="AQL2160" s="593"/>
      <c r="AQM2160" s="593"/>
      <c r="AQN2160" s="593"/>
      <c r="AQO2160" s="593"/>
      <c r="AQP2160" s="593"/>
      <c r="AQQ2160" s="593"/>
      <c r="AQR2160" s="593"/>
      <c r="AQS2160" s="593"/>
      <c r="AQT2160" s="593"/>
      <c r="AQU2160" s="593"/>
      <c r="AQV2160" s="593"/>
      <c r="AQW2160" s="593"/>
      <c r="AQX2160" s="593"/>
      <c r="AQY2160" s="593"/>
      <c r="AQZ2160" s="593"/>
      <c r="ARA2160" s="593"/>
      <c r="ARB2160" s="593"/>
      <c r="ARC2160" s="593"/>
      <c r="ARD2160" s="593"/>
      <c r="ARE2160" s="593"/>
      <c r="ARF2160" s="593"/>
      <c r="ARG2160" s="593"/>
      <c r="ARH2160" s="593"/>
      <c r="ARI2160" s="593"/>
      <c r="ARJ2160" s="593"/>
      <c r="ARK2160" s="593"/>
      <c r="ARL2160" s="593"/>
      <c r="ARM2160" s="593"/>
      <c r="ARN2160" s="593"/>
      <c r="ARO2160" s="593"/>
      <c r="ARP2160" s="593"/>
      <c r="ARQ2160" s="593"/>
      <c r="ARR2160" s="593"/>
      <c r="ARS2160" s="593"/>
      <c r="ART2160" s="593"/>
      <c r="ARU2160" s="593"/>
      <c r="ARV2160" s="593"/>
      <c r="ARW2160" s="593"/>
      <c r="ARX2160" s="593"/>
      <c r="ARY2160" s="593"/>
      <c r="ARZ2160" s="593"/>
      <c r="ASA2160" s="593"/>
      <c r="ASB2160" s="593"/>
      <c r="ASC2160" s="593"/>
      <c r="ASD2160" s="593"/>
      <c r="ASE2160" s="593"/>
      <c r="ASF2160" s="593"/>
      <c r="ASG2160" s="593"/>
      <c r="ASH2160" s="593"/>
      <c r="ASI2160" s="593"/>
      <c r="ASJ2160" s="593"/>
      <c r="ASK2160" s="593"/>
      <c r="ASL2160" s="593"/>
      <c r="ASM2160" s="593"/>
      <c r="ASN2160" s="593"/>
      <c r="ASO2160" s="593"/>
      <c r="ASP2160" s="593"/>
      <c r="ASQ2160" s="593"/>
      <c r="ASR2160" s="593"/>
      <c r="ASS2160" s="593"/>
      <c r="AST2160" s="593"/>
      <c r="ASU2160" s="593"/>
      <c r="ASV2160" s="593"/>
      <c r="ASW2160" s="593"/>
      <c r="ASX2160" s="593"/>
      <c r="ASY2160" s="593"/>
      <c r="ASZ2160" s="593"/>
      <c r="ATA2160" s="593"/>
      <c r="ATB2160" s="593"/>
      <c r="ATC2160" s="593"/>
      <c r="ATD2160" s="593"/>
      <c r="ATE2160" s="593"/>
      <c r="ATF2160" s="593"/>
      <c r="ATG2160" s="593"/>
      <c r="ATH2160" s="593"/>
      <c r="ATI2160" s="593"/>
      <c r="ATJ2160" s="593"/>
      <c r="ATK2160" s="593"/>
      <c r="ATL2160" s="593"/>
      <c r="ATM2160" s="593"/>
      <c r="ATN2160" s="593"/>
      <c r="ATO2160" s="593"/>
      <c r="ATP2160" s="593"/>
      <c r="ATQ2160" s="593"/>
      <c r="ATR2160" s="593"/>
      <c r="ATS2160" s="593"/>
      <c r="ATT2160" s="593"/>
      <c r="ATU2160" s="593"/>
      <c r="ATV2160" s="593"/>
      <c r="ATW2160" s="593"/>
      <c r="ATX2160" s="593"/>
      <c r="ATY2160" s="593"/>
      <c r="ATZ2160" s="593"/>
      <c r="AUA2160" s="593"/>
      <c r="AUB2160" s="593"/>
      <c r="AUC2160" s="593"/>
      <c r="AUD2160" s="593"/>
      <c r="AUE2160" s="593"/>
      <c r="AUF2160" s="593"/>
      <c r="AUG2160" s="593"/>
      <c r="AUH2160" s="593"/>
      <c r="AUI2160" s="593"/>
      <c r="AUJ2160" s="593"/>
      <c r="AUK2160" s="593"/>
      <c r="AUL2160" s="593"/>
      <c r="AUM2160" s="593"/>
      <c r="AUN2160" s="593"/>
      <c r="AUO2160" s="593"/>
      <c r="AUP2160" s="593"/>
      <c r="AUQ2160" s="593"/>
      <c r="AUR2160" s="593"/>
      <c r="AUS2160" s="593"/>
      <c r="AUT2160" s="593"/>
      <c r="AUU2160" s="593"/>
      <c r="AUV2160" s="593"/>
      <c r="AUW2160" s="593"/>
      <c r="AUX2160" s="593"/>
      <c r="AUY2160" s="593"/>
      <c r="AUZ2160" s="593"/>
      <c r="AVA2160" s="593"/>
      <c r="AVB2160" s="593"/>
      <c r="AVC2160" s="593"/>
      <c r="AVD2160" s="593"/>
      <c r="AVE2160" s="593"/>
      <c r="AVF2160" s="593"/>
      <c r="AVG2160" s="593"/>
      <c r="AVH2160" s="593"/>
      <c r="AVI2160" s="593"/>
      <c r="AVJ2160" s="593"/>
      <c r="AVK2160" s="593"/>
    </row>
    <row r="2161" spans="1:1259">
      <c r="A2161" s="697"/>
      <c r="B2161" s="558"/>
      <c r="C2161" s="558"/>
      <c r="D2161" s="676" t="s">
        <v>1067</v>
      </c>
      <c r="E2161" s="524" t="s">
        <v>1158</v>
      </c>
      <c r="F2161" s="665"/>
      <c r="G2161" s="676">
        <v>2022</v>
      </c>
      <c r="H2161" s="676">
        <v>8</v>
      </c>
      <c r="I2161" s="687" t="s">
        <v>1081</v>
      </c>
      <c r="J2161" s="677"/>
      <c r="K2161" s="676" t="s">
        <v>1159</v>
      </c>
      <c r="L2161" s="677" t="s">
        <v>1160</v>
      </c>
      <c r="M2161" s="677">
        <v>44607</v>
      </c>
      <c r="N2161" s="677">
        <v>44774</v>
      </c>
      <c r="O2161" s="677"/>
      <c r="P2161" s="677"/>
      <c r="Q2161" s="677"/>
      <c r="R2161" s="677"/>
      <c r="S2161" s="676" t="s">
        <v>1085</v>
      </c>
      <c r="T2161" s="676">
        <v>72</v>
      </c>
      <c r="U2161" s="676" t="s">
        <v>1161</v>
      </c>
      <c r="V2161" s="676" t="s">
        <v>1072</v>
      </c>
      <c r="W2161" s="678">
        <v>480</v>
      </c>
      <c r="X2161" s="551">
        <v>377</v>
      </c>
      <c r="Y2161" s="693">
        <v>180960</v>
      </c>
      <c r="Z2161" s="667">
        <v>0.48</v>
      </c>
      <c r="AA2161" s="682">
        <f>Y2161*Z2161</f>
        <v>86860.800000000003</v>
      </c>
      <c r="AB2161" s="521"/>
      <c r="AC2161" s="668">
        <v>0</v>
      </c>
      <c r="AD2161" s="676"/>
      <c r="AE2161" s="669">
        <v>5863.1040000000003</v>
      </c>
      <c r="AF2161" s="695">
        <f>AA2161+AD2161+AE2161</f>
        <v>92723.90400000001</v>
      </c>
      <c r="AG2161" s="665" t="s">
        <v>47</v>
      </c>
      <c r="AH2161" s="641">
        <v>100</v>
      </c>
      <c r="AI2161" s="676">
        <v>0</v>
      </c>
      <c r="AJ2161" s="665" t="s">
        <v>1162</v>
      </c>
      <c r="AK2161" s="676" t="s">
        <v>1163</v>
      </c>
      <c r="AL2161" s="696">
        <v>28734</v>
      </c>
      <c r="AM2161" s="665" t="s">
        <v>52</v>
      </c>
      <c r="AN2161" s="665" t="s">
        <v>1113</v>
      </c>
      <c r="AO2161" s="665"/>
      <c r="AP2161" s="676" t="s">
        <v>1113</v>
      </c>
      <c r="AQ2161" s="676"/>
      <c r="AR2161" s="676"/>
      <c r="AS2161" s="523"/>
      <c r="AT2161" s="523"/>
      <c r="AU2161" s="523"/>
      <c r="AV2161" s="674"/>
      <c r="AW2161" s="673" t="str">
        <f>U2161</f>
        <v>12005832C</v>
      </c>
      <c r="AX2161" s="673" cm="1">
        <f t="array" ref="AX2161">SUM(MID(0&amp;AW2161,LARGE(INDEX(ISNUMBER(--MID(AW2161,ROW($1:$8),1))*ROW($1:$8),),ROW($1:$8))+1,1)*10^ROW($1:$8)/10)</f>
        <v>12005832</v>
      </c>
      <c r="AY2161" s="673" t="str">
        <f>VLOOKUP($AX2161,'Item Master Data'!$A:$F,3,FALSE)</f>
        <v>Q.PEAK DUO XL G10 BFG</v>
      </c>
      <c r="AZ2161" s="673">
        <f>VLOOKUP($AX2161,'Item Master Data'!$A:$F,6,FALSE)</f>
        <v>480</v>
      </c>
      <c r="BA2161" s="673" t="e">
        <f>X2161/BB2161</f>
        <v>#VALUE!</v>
      </c>
      <c r="BB2161" s="673" t="str">
        <f>VLOOKUP(AX2161,'Item Master Data'!$A:$G,7,FALSE)</f>
        <v> 30</v>
      </c>
      <c r="BC2161" s="673"/>
      <c r="BD2161" s="673">
        <f>W2161-AZ2161</f>
        <v>0</v>
      </c>
      <c r="BE2161" s="593"/>
      <c r="BF2161" s="593"/>
      <c r="BG2161" s="593"/>
      <c r="BH2161" s="593"/>
      <c r="BI2161" s="593"/>
      <c r="BJ2161" s="593"/>
      <c r="BK2161" s="593"/>
      <c r="BL2161" s="593"/>
      <c r="BM2161" s="593"/>
      <c r="BN2161" s="593"/>
      <c r="BO2161" s="593"/>
      <c r="BP2161" s="593"/>
      <c r="BQ2161" s="593"/>
      <c r="BR2161" s="593"/>
      <c r="BS2161" s="593"/>
      <c r="BT2161" s="593"/>
      <c r="BU2161" s="593"/>
      <c r="BV2161" s="593"/>
      <c r="BW2161" s="593"/>
      <c r="BX2161" s="593"/>
      <c r="BY2161" s="593"/>
      <c r="BZ2161" s="593"/>
      <c r="CA2161" s="593"/>
      <c r="CB2161" s="593"/>
      <c r="CC2161" s="593"/>
      <c r="CD2161" s="593"/>
      <c r="CE2161" s="593"/>
      <c r="CF2161" s="593"/>
      <c r="CG2161" s="593"/>
      <c r="CH2161" s="593"/>
      <c r="CI2161" s="593"/>
      <c r="CJ2161" s="593"/>
      <c r="CK2161" s="593"/>
      <c r="CL2161" s="593"/>
      <c r="CM2161" s="593"/>
      <c r="CN2161" s="593"/>
      <c r="CO2161" s="593"/>
      <c r="CP2161" s="593"/>
      <c r="CQ2161" s="593"/>
      <c r="CR2161" s="593"/>
      <c r="CS2161" s="593"/>
      <c r="CT2161" s="593"/>
      <c r="CU2161" s="593"/>
      <c r="CV2161" s="593"/>
      <c r="CW2161" s="593"/>
      <c r="CX2161" s="593"/>
      <c r="CY2161" s="593"/>
      <c r="CZ2161" s="593"/>
      <c r="DA2161" s="593"/>
      <c r="DB2161" s="593"/>
      <c r="DC2161" s="593"/>
      <c r="DD2161" s="593"/>
      <c r="DE2161" s="593"/>
      <c r="DF2161" s="593"/>
      <c r="DG2161" s="593"/>
      <c r="DH2161" s="593"/>
      <c r="DI2161" s="593"/>
      <c r="DJ2161" s="593"/>
      <c r="DK2161" s="593"/>
      <c r="DL2161" s="593"/>
      <c r="DM2161" s="593"/>
      <c r="DN2161" s="593"/>
      <c r="DO2161" s="593"/>
      <c r="DP2161" s="593"/>
      <c r="DQ2161" s="593"/>
      <c r="DR2161" s="593"/>
      <c r="DS2161" s="593"/>
      <c r="DT2161" s="593"/>
      <c r="DU2161" s="593"/>
      <c r="DV2161" s="593"/>
      <c r="DW2161" s="593"/>
      <c r="DX2161" s="593"/>
      <c r="DY2161" s="593"/>
      <c r="DZ2161" s="593"/>
      <c r="EA2161" s="593"/>
      <c r="EB2161" s="593"/>
      <c r="EC2161" s="593"/>
      <c r="ED2161" s="593"/>
      <c r="EE2161" s="593"/>
      <c r="EF2161" s="593"/>
      <c r="EG2161" s="593"/>
      <c r="EH2161" s="593"/>
      <c r="EI2161" s="593"/>
      <c r="EJ2161" s="593"/>
      <c r="EK2161" s="593"/>
      <c r="EL2161" s="593"/>
      <c r="EM2161" s="593"/>
      <c r="EN2161" s="593"/>
      <c r="EO2161" s="593"/>
      <c r="EP2161" s="593"/>
      <c r="EQ2161" s="593"/>
      <c r="ER2161" s="593"/>
      <c r="ES2161" s="593"/>
      <c r="ET2161" s="593"/>
      <c r="EU2161" s="593"/>
      <c r="EV2161" s="593"/>
      <c r="EW2161" s="593"/>
      <c r="EX2161" s="593"/>
      <c r="EY2161" s="593"/>
      <c r="EZ2161" s="593"/>
      <c r="FA2161" s="593"/>
      <c r="FB2161" s="593"/>
      <c r="FC2161" s="593"/>
      <c r="FD2161" s="593"/>
      <c r="FE2161" s="593"/>
      <c r="FF2161" s="593"/>
      <c r="FG2161" s="593"/>
      <c r="FH2161" s="593"/>
      <c r="FI2161" s="593"/>
      <c r="FJ2161" s="593"/>
      <c r="FK2161" s="593"/>
      <c r="FL2161" s="593"/>
      <c r="FM2161" s="593"/>
      <c r="FN2161" s="593"/>
      <c r="FO2161" s="593"/>
      <c r="FP2161" s="593"/>
      <c r="FQ2161" s="593"/>
      <c r="FR2161" s="593"/>
      <c r="FS2161" s="593"/>
      <c r="FT2161" s="593"/>
      <c r="FU2161" s="593"/>
      <c r="FV2161" s="593"/>
      <c r="FW2161" s="593"/>
      <c r="FX2161" s="593"/>
      <c r="FY2161" s="593"/>
      <c r="FZ2161" s="593"/>
      <c r="GA2161" s="593"/>
      <c r="GB2161" s="593"/>
      <c r="GC2161" s="593"/>
      <c r="GD2161" s="593"/>
      <c r="GE2161" s="593"/>
      <c r="GF2161" s="593"/>
      <c r="GG2161" s="593"/>
      <c r="GH2161" s="593"/>
      <c r="GI2161" s="593"/>
      <c r="GJ2161" s="593"/>
      <c r="GK2161" s="593"/>
      <c r="GL2161" s="593"/>
      <c r="GM2161" s="593"/>
      <c r="GN2161" s="593"/>
      <c r="GO2161" s="593"/>
      <c r="GP2161" s="593"/>
      <c r="GQ2161" s="593"/>
      <c r="GR2161" s="593"/>
      <c r="GS2161" s="593"/>
      <c r="GT2161" s="593"/>
      <c r="GU2161" s="593"/>
      <c r="GV2161" s="593"/>
      <c r="GW2161" s="593"/>
      <c r="GX2161" s="593"/>
      <c r="GY2161" s="593"/>
      <c r="GZ2161" s="593"/>
      <c r="HA2161" s="593"/>
      <c r="HB2161" s="593"/>
      <c r="HC2161" s="593"/>
      <c r="HD2161" s="593"/>
      <c r="HE2161" s="593"/>
      <c r="HF2161" s="593"/>
      <c r="HG2161" s="593"/>
      <c r="HH2161" s="593"/>
      <c r="HI2161" s="593"/>
      <c r="HJ2161" s="593"/>
      <c r="HK2161" s="593"/>
      <c r="HL2161" s="593"/>
      <c r="HM2161" s="593"/>
      <c r="HN2161" s="593"/>
      <c r="HO2161" s="593"/>
      <c r="HP2161" s="593"/>
      <c r="HQ2161" s="593"/>
      <c r="HR2161" s="593"/>
      <c r="HS2161" s="593"/>
      <c r="HT2161" s="593"/>
      <c r="HU2161" s="593"/>
      <c r="HV2161" s="593"/>
      <c r="HW2161" s="593"/>
      <c r="HX2161" s="593"/>
      <c r="HY2161" s="593"/>
      <c r="HZ2161" s="593"/>
      <c r="IA2161" s="593"/>
      <c r="IB2161" s="593"/>
      <c r="IC2161" s="593"/>
      <c r="ID2161" s="593"/>
      <c r="IE2161" s="593"/>
      <c r="IF2161" s="593"/>
      <c r="IG2161" s="593"/>
      <c r="IH2161" s="593"/>
      <c r="II2161" s="593"/>
      <c r="IJ2161" s="593"/>
      <c r="IK2161" s="593"/>
      <c r="IL2161" s="593"/>
      <c r="IM2161" s="593"/>
      <c r="IN2161" s="593"/>
      <c r="IO2161" s="593"/>
      <c r="IP2161" s="593"/>
      <c r="IQ2161" s="593"/>
      <c r="IR2161" s="593"/>
      <c r="IS2161" s="593"/>
      <c r="IT2161" s="593"/>
      <c r="IU2161" s="593"/>
      <c r="IV2161" s="593"/>
      <c r="IW2161" s="593"/>
      <c r="IX2161" s="593"/>
      <c r="IY2161" s="593"/>
      <c r="IZ2161" s="593"/>
      <c r="JA2161" s="593"/>
      <c r="JB2161" s="593"/>
      <c r="JC2161" s="593"/>
      <c r="JD2161" s="593"/>
      <c r="JE2161" s="593"/>
      <c r="JF2161" s="593"/>
      <c r="JG2161" s="593"/>
      <c r="JH2161" s="593"/>
      <c r="JI2161" s="593"/>
      <c r="JJ2161" s="593"/>
      <c r="JK2161" s="593"/>
      <c r="JL2161" s="593"/>
      <c r="JM2161" s="593"/>
      <c r="JN2161" s="593"/>
      <c r="JO2161" s="593"/>
      <c r="JP2161" s="593"/>
      <c r="JQ2161" s="593"/>
      <c r="JR2161" s="593"/>
      <c r="JS2161" s="593"/>
      <c r="JT2161" s="593"/>
      <c r="JU2161" s="593"/>
      <c r="JV2161" s="593"/>
      <c r="JW2161" s="593"/>
      <c r="JX2161" s="593"/>
      <c r="JY2161" s="593"/>
      <c r="JZ2161" s="593"/>
      <c r="KA2161" s="593"/>
      <c r="KB2161" s="593"/>
      <c r="KC2161" s="593"/>
      <c r="KD2161" s="593"/>
      <c r="KE2161" s="593"/>
      <c r="KF2161" s="593"/>
      <c r="KG2161" s="593"/>
      <c r="KH2161" s="593"/>
      <c r="KI2161" s="593"/>
      <c r="KJ2161" s="593"/>
      <c r="KK2161" s="593"/>
      <c r="KL2161" s="593"/>
      <c r="KM2161" s="593"/>
      <c r="KN2161" s="593"/>
      <c r="KO2161" s="593"/>
      <c r="KP2161" s="593"/>
      <c r="KQ2161" s="593"/>
      <c r="KR2161" s="593"/>
      <c r="KS2161" s="593"/>
      <c r="KT2161" s="593"/>
      <c r="KU2161" s="593"/>
      <c r="KV2161" s="593"/>
      <c r="KW2161" s="593"/>
      <c r="KX2161" s="593"/>
      <c r="KY2161" s="593"/>
      <c r="KZ2161" s="593"/>
      <c r="LA2161" s="593"/>
      <c r="LB2161" s="593"/>
      <c r="LC2161" s="593"/>
      <c r="LD2161" s="593"/>
      <c r="LE2161" s="593"/>
      <c r="LF2161" s="593"/>
      <c r="LG2161" s="593"/>
      <c r="LH2161" s="593"/>
      <c r="LI2161" s="593"/>
      <c r="LJ2161" s="593"/>
      <c r="LK2161" s="593"/>
      <c r="LL2161" s="593"/>
      <c r="LM2161" s="593"/>
      <c r="LN2161" s="593"/>
      <c r="LO2161" s="593"/>
      <c r="LP2161" s="593"/>
      <c r="LQ2161" s="593"/>
      <c r="LR2161" s="593"/>
      <c r="LS2161" s="593"/>
      <c r="LT2161" s="593"/>
      <c r="LU2161" s="593"/>
      <c r="LV2161" s="593"/>
      <c r="LW2161" s="593"/>
      <c r="LX2161" s="593"/>
      <c r="LY2161" s="593"/>
      <c r="LZ2161" s="593"/>
      <c r="MA2161" s="593"/>
      <c r="MB2161" s="593"/>
      <c r="MC2161" s="593"/>
      <c r="MD2161" s="593"/>
      <c r="ME2161" s="593"/>
      <c r="MF2161" s="593"/>
      <c r="MG2161" s="593"/>
      <c r="MH2161" s="593"/>
      <c r="MI2161" s="593"/>
      <c r="MJ2161" s="593"/>
      <c r="MK2161" s="593"/>
      <c r="ML2161" s="593"/>
      <c r="MM2161" s="593"/>
      <c r="MN2161" s="593"/>
      <c r="MO2161" s="593"/>
      <c r="MP2161" s="593"/>
      <c r="MQ2161" s="593"/>
      <c r="MR2161" s="593"/>
      <c r="MS2161" s="593"/>
      <c r="MT2161" s="593"/>
      <c r="MU2161" s="593"/>
      <c r="MV2161" s="593"/>
      <c r="MW2161" s="593"/>
      <c r="MX2161" s="593"/>
      <c r="MY2161" s="593"/>
      <c r="MZ2161" s="593"/>
      <c r="NA2161" s="593"/>
      <c r="NB2161" s="593"/>
      <c r="NC2161" s="593"/>
      <c r="ND2161" s="593"/>
      <c r="NE2161" s="593"/>
      <c r="NF2161" s="593"/>
      <c r="NG2161" s="593"/>
      <c r="NH2161" s="593"/>
      <c r="NI2161" s="593"/>
      <c r="NJ2161" s="593"/>
      <c r="NK2161" s="593"/>
      <c r="NL2161" s="593"/>
      <c r="NM2161" s="593"/>
      <c r="NN2161" s="593"/>
      <c r="NO2161" s="593"/>
      <c r="NP2161" s="593"/>
      <c r="NQ2161" s="593"/>
      <c r="NR2161" s="593"/>
      <c r="NS2161" s="593"/>
      <c r="NT2161" s="593"/>
      <c r="NU2161" s="593"/>
      <c r="NV2161" s="593"/>
      <c r="NW2161" s="593"/>
      <c r="NX2161" s="593"/>
      <c r="NY2161" s="593"/>
      <c r="NZ2161" s="593"/>
      <c r="OA2161" s="593"/>
      <c r="OB2161" s="593"/>
      <c r="OC2161" s="593"/>
      <c r="OD2161" s="593"/>
      <c r="OE2161" s="593"/>
      <c r="OF2161" s="593"/>
      <c r="OG2161" s="593"/>
      <c r="OH2161" s="593"/>
      <c r="OI2161" s="593"/>
      <c r="OJ2161" s="593"/>
      <c r="OK2161" s="593"/>
      <c r="OL2161" s="593"/>
      <c r="OM2161" s="593"/>
      <c r="ON2161" s="593"/>
      <c r="OO2161" s="593"/>
      <c r="OP2161" s="593"/>
      <c r="OQ2161" s="593"/>
      <c r="OR2161" s="593"/>
      <c r="OS2161" s="593"/>
      <c r="OT2161" s="593"/>
      <c r="OU2161" s="593"/>
      <c r="OV2161" s="593"/>
      <c r="OW2161" s="593"/>
      <c r="OX2161" s="593"/>
      <c r="OY2161" s="593"/>
      <c r="OZ2161" s="593"/>
      <c r="PA2161" s="593"/>
      <c r="PB2161" s="593"/>
      <c r="PC2161" s="593"/>
      <c r="PD2161" s="593"/>
      <c r="PE2161" s="593"/>
      <c r="PF2161" s="593"/>
      <c r="PG2161" s="593"/>
      <c r="PH2161" s="593"/>
      <c r="PI2161" s="593"/>
      <c r="PJ2161" s="593"/>
      <c r="PK2161" s="593"/>
      <c r="PL2161" s="593"/>
      <c r="PM2161" s="593"/>
      <c r="PN2161" s="593"/>
      <c r="PO2161" s="593"/>
      <c r="PP2161" s="593"/>
      <c r="PQ2161" s="593"/>
      <c r="PR2161" s="593"/>
      <c r="PS2161" s="593"/>
      <c r="PT2161" s="593"/>
      <c r="PU2161" s="593"/>
      <c r="PV2161" s="593"/>
      <c r="PW2161" s="593"/>
      <c r="PX2161" s="593"/>
      <c r="PY2161" s="593"/>
      <c r="PZ2161" s="593"/>
      <c r="QA2161" s="593"/>
      <c r="QB2161" s="593"/>
      <c r="QC2161" s="593"/>
      <c r="QD2161" s="593"/>
      <c r="QE2161" s="593"/>
      <c r="QF2161" s="593"/>
      <c r="QG2161" s="593"/>
      <c r="QH2161" s="593"/>
      <c r="QI2161" s="593"/>
      <c r="QJ2161" s="593"/>
      <c r="QK2161" s="593"/>
      <c r="QL2161" s="593"/>
      <c r="QM2161" s="593"/>
      <c r="QN2161" s="593"/>
      <c r="QO2161" s="593"/>
      <c r="QP2161" s="593"/>
      <c r="QQ2161" s="593"/>
      <c r="QR2161" s="593"/>
      <c r="QS2161" s="593"/>
      <c r="QT2161" s="593"/>
      <c r="QU2161" s="593"/>
      <c r="QV2161" s="593"/>
      <c r="QW2161" s="593"/>
      <c r="QX2161" s="593"/>
      <c r="QY2161" s="593"/>
      <c r="QZ2161" s="593"/>
      <c r="RA2161" s="593"/>
      <c r="RB2161" s="593"/>
      <c r="RC2161" s="593"/>
      <c r="RD2161" s="593"/>
      <c r="RE2161" s="593"/>
      <c r="RF2161" s="593"/>
      <c r="RG2161" s="593"/>
      <c r="RH2161" s="593"/>
      <c r="RI2161" s="593"/>
      <c r="RJ2161" s="593"/>
      <c r="RK2161" s="593"/>
      <c r="RL2161" s="593"/>
      <c r="RM2161" s="593"/>
      <c r="RN2161" s="593"/>
      <c r="RO2161" s="593"/>
      <c r="RP2161" s="593"/>
      <c r="RQ2161" s="593"/>
      <c r="RR2161" s="593"/>
      <c r="RS2161" s="593"/>
      <c r="RT2161" s="593"/>
      <c r="RU2161" s="593"/>
      <c r="RV2161" s="593"/>
      <c r="RW2161" s="593"/>
      <c r="RX2161" s="593"/>
      <c r="RY2161" s="593"/>
      <c r="RZ2161" s="593"/>
      <c r="SA2161" s="593"/>
      <c r="SB2161" s="593"/>
      <c r="SC2161" s="593"/>
      <c r="SD2161" s="593"/>
      <c r="SE2161" s="593"/>
      <c r="SF2161" s="593"/>
      <c r="SG2161" s="593"/>
      <c r="SH2161" s="593"/>
      <c r="SI2161" s="593"/>
      <c r="SJ2161" s="593"/>
      <c r="SK2161" s="593"/>
      <c r="SL2161" s="593"/>
      <c r="SM2161" s="593"/>
      <c r="SN2161" s="593"/>
      <c r="SO2161" s="593"/>
      <c r="SP2161" s="593"/>
      <c r="SQ2161" s="593"/>
      <c r="SR2161" s="593"/>
      <c r="SS2161" s="593"/>
      <c r="ST2161" s="593"/>
      <c r="SU2161" s="593"/>
      <c r="SV2161" s="593"/>
      <c r="SW2161" s="593"/>
      <c r="SX2161" s="593"/>
      <c r="SY2161" s="593"/>
      <c r="SZ2161" s="593"/>
      <c r="TA2161" s="593"/>
      <c r="TB2161" s="593"/>
      <c r="TC2161" s="593"/>
      <c r="TD2161" s="593"/>
      <c r="TE2161" s="593"/>
      <c r="TF2161" s="593"/>
      <c r="TG2161" s="593"/>
      <c r="TH2161" s="593"/>
      <c r="TI2161" s="593"/>
      <c r="TJ2161" s="593"/>
      <c r="TK2161" s="593"/>
      <c r="TL2161" s="593"/>
      <c r="TM2161" s="593"/>
      <c r="TN2161" s="593"/>
      <c r="TO2161" s="593"/>
      <c r="TP2161" s="593"/>
      <c r="TQ2161" s="593"/>
      <c r="TR2161" s="593"/>
      <c r="TS2161" s="593"/>
      <c r="TT2161" s="593"/>
      <c r="TU2161" s="593"/>
      <c r="TV2161" s="593"/>
      <c r="TW2161" s="593"/>
      <c r="TX2161" s="593"/>
      <c r="TY2161" s="593"/>
      <c r="TZ2161" s="593"/>
      <c r="UA2161" s="593"/>
      <c r="UB2161" s="593"/>
      <c r="UC2161" s="593"/>
      <c r="UD2161" s="593"/>
      <c r="UE2161" s="593"/>
      <c r="UF2161" s="593"/>
      <c r="UG2161" s="593"/>
      <c r="UH2161" s="593"/>
      <c r="UI2161" s="593"/>
      <c r="UJ2161" s="593"/>
      <c r="UK2161" s="593"/>
      <c r="UL2161" s="593"/>
      <c r="UM2161" s="593"/>
      <c r="UN2161" s="593"/>
      <c r="UO2161" s="593"/>
      <c r="UP2161" s="593"/>
      <c r="UQ2161" s="593"/>
      <c r="UR2161" s="593"/>
      <c r="US2161" s="593"/>
      <c r="UT2161" s="593"/>
      <c r="UU2161" s="593"/>
      <c r="UV2161" s="593"/>
      <c r="UW2161" s="593"/>
      <c r="UX2161" s="593"/>
      <c r="UY2161" s="593"/>
      <c r="UZ2161" s="593"/>
      <c r="VA2161" s="593"/>
      <c r="VB2161" s="593"/>
      <c r="VC2161" s="593"/>
      <c r="VD2161" s="593"/>
      <c r="VE2161" s="593"/>
      <c r="VF2161" s="593"/>
      <c r="VG2161" s="593"/>
      <c r="VH2161" s="593"/>
      <c r="VI2161" s="593"/>
      <c r="VJ2161" s="593"/>
      <c r="VK2161" s="593"/>
      <c r="VL2161" s="593"/>
      <c r="VM2161" s="593"/>
      <c r="VN2161" s="593"/>
      <c r="VO2161" s="593"/>
      <c r="VP2161" s="593"/>
      <c r="VQ2161" s="593"/>
      <c r="VR2161" s="593"/>
      <c r="VS2161" s="593"/>
      <c r="VT2161" s="593"/>
      <c r="VU2161" s="593"/>
      <c r="VV2161" s="593"/>
      <c r="VW2161" s="593"/>
      <c r="VX2161" s="593"/>
      <c r="VY2161" s="593"/>
      <c r="VZ2161" s="593"/>
      <c r="WA2161" s="593"/>
      <c r="WB2161" s="593"/>
      <c r="WC2161" s="593"/>
      <c r="WD2161" s="593"/>
      <c r="WE2161" s="593"/>
      <c r="WF2161" s="593"/>
      <c r="WG2161" s="593"/>
      <c r="WH2161" s="593"/>
      <c r="WI2161" s="593"/>
      <c r="WJ2161" s="593"/>
      <c r="WK2161" s="593"/>
      <c r="WL2161" s="593"/>
      <c r="WM2161" s="593"/>
      <c r="WN2161" s="593"/>
      <c r="WO2161" s="593"/>
      <c r="WP2161" s="593"/>
      <c r="WQ2161" s="593"/>
      <c r="WR2161" s="593"/>
      <c r="WS2161" s="593"/>
      <c r="WT2161" s="593"/>
      <c r="WU2161" s="593"/>
      <c r="WV2161" s="593"/>
      <c r="WW2161" s="593"/>
      <c r="WX2161" s="593"/>
      <c r="WY2161" s="593"/>
      <c r="WZ2161" s="593"/>
      <c r="XA2161" s="593"/>
      <c r="XB2161" s="593"/>
      <c r="XC2161" s="593"/>
      <c r="XD2161" s="593"/>
      <c r="XE2161" s="593"/>
      <c r="XF2161" s="593"/>
      <c r="XG2161" s="593"/>
      <c r="XH2161" s="593"/>
      <c r="XI2161" s="593"/>
      <c r="XJ2161" s="593"/>
      <c r="XK2161" s="593"/>
      <c r="XL2161" s="593"/>
      <c r="XM2161" s="593"/>
      <c r="XN2161" s="593"/>
      <c r="XO2161" s="593"/>
      <c r="XP2161" s="593"/>
      <c r="XQ2161" s="593"/>
      <c r="XR2161" s="593"/>
      <c r="XS2161" s="593"/>
      <c r="XT2161" s="593"/>
      <c r="XU2161" s="593"/>
      <c r="XV2161" s="593"/>
      <c r="XW2161" s="593"/>
      <c r="XX2161" s="593"/>
      <c r="XY2161" s="593"/>
      <c r="XZ2161" s="593"/>
      <c r="YA2161" s="593"/>
      <c r="YB2161" s="593"/>
      <c r="YC2161" s="593"/>
      <c r="YD2161" s="593"/>
      <c r="YE2161" s="593"/>
      <c r="YF2161" s="593"/>
      <c r="YG2161" s="593"/>
      <c r="YH2161" s="593"/>
      <c r="YI2161" s="593"/>
      <c r="YJ2161" s="593"/>
      <c r="YK2161" s="593"/>
      <c r="YL2161" s="593"/>
      <c r="YM2161" s="593"/>
      <c r="YN2161" s="593"/>
      <c r="YO2161" s="593"/>
      <c r="YP2161" s="593"/>
      <c r="YQ2161" s="593"/>
      <c r="YR2161" s="593"/>
      <c r="YS2161" s="593"/>
      <c r="YT2161" s="593"/>
      <c r="YU2161" s="593"/>
      <c r="YV2161" s="593"/>
      <c r="YW2161" s="593"/>
      <c r="YX2161" s="593"/>
      <c r="YY2161" s="593"/>
      <c r="YZ2161" s="593"/>
      <c r="ZA2161" s="593"/>
      <c r="ZB2161" s="593"/>
      <c r="ZC2161" s="593"/>
      <c r="ZD2161" s="593"/>
      <c r="ZE2161" s="593"/>
      <c r="ZF2161" s="593"/>
      <c r="ZG2161" s="593"/>
      <c r="ZH2161" s="593"/>
      <c r="ZI2161" s="593"/>
      <c r="ZJ2161" s="593"/>
      <c r="ZK2161" s="593"/>
      <c r="ZL2161" s="593"/>
      <c r="ZM2161" s="593"/>
      <c r="ZN2161" s="593"/>
      <c r="ZO2161" s="593"/>
      <c r="ZP2161" s="593"/>
      <c r="ZQ2161" s="593"/>
      <c r="ZR2161" s="593"/>
      <c r="ZS2161" s="593"/>
      <c r="ZT2161" s="593"/>
      <c r="ZU2161" s="593"/>
      <c r="ZV2161" s="593"/>
      <c r="ZW2161" s="593"/>
      <c r="ZX2161" s="593"/>
      <c r="ZY2161" s="593"/>
      <c r="ZZ2161" s="593"/>
      <c r="AAA2161" s="593"/>
      <c r="AAB2161" s="593"/>
      <c r="AAC2161" s="593"/>
      <c r="AAD2161" s="593"/>
      <c r="AAE2161" s="593"/>
      <c r="AAF2161" s="593"/>
      <c r="AAG2161" s="593"/>
      <c r="AAH2161" s="593"/>
      <c r="AAI2161" s="593"/>
      <c r="AAJ2161" s="593"/>
      <c r="AAK2161" s="593"/>
      <c r="AAL2161" s="593"/>
      <c r="AAM2161" s="593"/>
      <c r="AAN2161" s="593"/>
      <c r="AAO2161" s="593"/>
      <c r="AAP2161" s="593"/>
      <c r="AAQ2161" s="593"/>
      <c r="AAR2161" s="593"/>
      <c r="AAS2161" s="593"/>
      <c r="AAT2161" s="593"/>
      <c r="AAU2161" s="593"/>
      <c r="AAV2161" s="593"/>
      <c r="AAW2161" s="593"/>
      <c r="AAX2161" s="593"/>
      <c r="AAY2161" s="593"/>
      <c r="AAZ2161" s="593"/>
      <c r="ABA2161" s="593"/>
      <c r="ABB2161" s="593"/>
      <c r="ABC2161" s="593"/>
      <c r="ABD2161" s="593"/>
      <c r="ABE2161" s="593"/>
      <c r="ABF2161" s="593"/>
      <c r="ABG2161" s="593"/>
      <c r="ABH2161" s="593"/>
      <c r="ABI2161" s="593"/>
      <c r="ABJ2161" s="593"/>
      <c r="ABK2161" s="593"/>
      <c r="ABL2161" s="593"/>
      <c r="ABM2161" s="593"/>
      <c r="ABN2161" s="593"/>
      <c r="ABO2161" s="593"/>
      <c r="ABP2161" s="593"/>
      <c r="ABQ2161" s="593"/>
      <c r="ABR2161" s="593"/>
      <c r="ABS2161" s="593"/>
      <c r="ABT2161" s="593"/>
      <c r="ABU2161" s="593"/>
      <c r="ABV2161" s="593"/>
      <c r="ABW2161" s="593"/>
      <c r="ABX2161" s="593"/>
      <c r="ABY2161" s="593"/>
      <c r="ABZ2161" s="593"/>
      <c r="ACA2161" s="593"/>
      <c r="ACB2161" s="593"/>
      <c r="ACC2161" s="593"/>
      <c r="ACD2161" s="593"/>
      <c r="ACE2161" s="593"/>
      <c r="ACF2161" s="593"/>
      <c r="ACG2161" s="593"/>
      <c r="ACH2161" s="593"/>
      <c r="ACI2161" s="593"/>
      <c r="ACJ2161" s="593"/>
      <c r="ACK2161" s="593"/>
      <c r="ACL2161" s="593"/>
      <c r="ACM2161" s="593"/>
      <c r="ACN2161" s="593"/>
      <c r="ACO2161" s="593"/>
      <c r="ACP2161" s="593"/>
      <c r="ACQ2161" s="593"/>
      <c r="ACR2161" s="593"/>
      <c r="ACS2161" s="593"/>
      <c r="ACT2161" s="593"/>
      <c r="ACU2161" s="593"/>
      <c r="ACV2161" s="593"/>
      <c r="ACW2161" s="593"/>
      <c r="ACX2161" s="593"/>
      <c r="ACY2161" s="593"/>
      <c r="ACZ2161" s="593"/>
      <c r="ADA2161" s="593"/>
      <c r="ADB2161" s="593"/>
      <c r="ADC2161" s="593"/>
      <c r="ADD2161" s="593"/>
      <c r="ADE2161" s="593"/>
      <c r="ADF2161" s="593"/>
      <c r="ADG2161" s="593"/>
      <c r="ADH2161" s="593"/>
      <c r="ADI2161" s="593"/>
      <c r="ADJ2161" s="593"/>
      <c r="ADK2161" s="593"/>
      <c r="ADL2161" s="593"/>
      <c r="ADM2161" s="593"/>
      <c r="ADN2161" s="593"/>
      <c r="ADO2161" s="593"/>
      <c r="ADP2161" s="593"/>
      <c r="ADQ2161" s="593"/>
      <c r="ADR2161" s="593"/>
      <c r="ADS2161" s="593"/>
      <c r="ADT2161" s="593"/>
      <c r="ADU2161" s="593"/>
      <c r="ADV2161" s="593"/>
      <c r="ADW2161" s="593"/>
      <c r="ADX2161" s="593"/>
      <c r="ADY2161" s="593"/>
      <c r="ADZ2161" s="593"/>
      <c r="AEA2161" s="593"/>
      <c r="AEB2161" s="593"/>
      <c r="AEC2161" s="593"/>
      <c r="AED2161" s="593"/>
      <c r="AEE2161" s="593"/>
      <c r="AEF2161" s="593"/>
      <c r="AEG2161" s="593"/>
      <c r="AEH2161" s="593"/>
      <c r="AEI2161" s="593"/>
      <c r="AEJ2161" s="593"/>
      <c r="AEK2161" s="593"/>
      <c r="AEL2161" s="593"/>
      <c r="AEM2161" s="593"/>
      <c r="AEN2161" s="593"/>
      <c r="AEO2161" s="593"/>
      <c r="AEP2161" s="593"/>
      <c r="AEQ2161" s="593"/>
      <c r="AER2161" s="593"/>
      <c r="AES2161" s="593"/>
      <c r="AET2161" s="593"/>
      <c r="AEU2161" s="593"/>
      <c r="AEV2161" s="593"/>
      <c r="AEW2161" s="593"/>
      <c r="AEX2161" s="593"/>
      <c r="AEY2161" s="593"/>
      <c r="AEZ2161" s="593"/>
      <c r="AFA2161" s="593"/>
      <c r="AFB2161" s="593"/>
      <c r="AFC2161" s="593"/>
      <c r="AFD2161" s="593"/>
      <c r="AFE2161" s="593"/>
      <c r="AFF2161" s="593"/>
      <c r="AFG2161" s="593"/>
      <c r="AFH2161" s="593"/>
      <c r="AFI2161" s="593"/>
      <c r="AFJ2161" s="593"/>
      <c r="AFK2161" s="593"/>
      <c r="AFL2161" s="593"/>
      <c r="AFM2161" s="593"/>
      <c r="AFN2161" s="593"/>
      <c r="AFO2161" s="593"/>
      <c r="AFP2161" s="593"/>
      <c r="AFQ2161" s="593"/>
      <c r="AFR2161" s="593"/>
      <c r="AFS2161" s="593"/>
      <c r="AFT2161" s="593"/>
      <c r="AFU2161" s="593"/>
      <c r="AFV2161" s="593"/>
      <c r="AFW2161" s="593"/>
      <c r="AFX2161" s="593"/>
      <c r="AFY2161" s="593"/>
      <c r="AFZ2161" s="593"/>
      <c r="AGA2161" s="593"/>
      <c r="AGB2161" s="593"/>
      <c r="AGC2161" s="593"/>
      <c r="AGD2161" s="593"/>
      <c r="AGE2161" s="593"/>
      <c r="AGF2161" s="593"/>
      <c r="AGG2161" s="593"/>
      <c r="AGH2161" s="593"/>
      <c r="AGI2161" s="593"/>
      <c r="AGJ2161" s="593"/>
      <c r="AGK2161" s="593"/>
      <c r="AGL2161" s="593"/>
      <c r="AGM2161" s="593"/>
      <c r="AGN2161" s="593"/>
      <c r="AGO2161" s="593"/>
      <c r="AGP2161" s="593"/>
      <c r="AGQ2161" s="593"/>
      <c r="AGR2161" s="593"/>
      <c r="AGS2161" s="593"/>
      <c r="AGT2161" s="593"/>
      <c r="AGU2161" s="593"/>
      <c r="AGV2161" s="593"/>
      <c r="AGW2161" s="593"/>
      <c r="AGX2161" s="593"/>
      <c r="AGY2161" s="593"/>
      <c r="AGZ2161" s="593"/>
      <c r="AHA2161" s="593"/>
      <c r="AHB2161" s="593"/>
      <c r="AHC2161" s="593"/>
      <c r="AHD2161" s="593"/>
      <c r="AHE2161" s="593"/>
      <c r="AHF2161" s="593"/>
      <c r="AHG2161" s="593"/>
      <c r="AHH2161" s="593"/>
      <c r="AHI2161" s="593"/>
      <c r="AHJ2161" s="593"/>
      <c r="AHK2161" s="593"/>
      <c r="AHL2161" s="593"/>
      <c r="AHM2161" s="593"/>
      <c r="AHN2161" s="593"/>
      <c r="AHO2161" s="593"/>
      <c r="AHP2161" s="593"/>
      <c r="AHQ2161" s="593"/>
      <c r="AHR2161" s="593"/>
      <c r="AHS2161" s="593"/>
      <c r="AHT2161" s="593"/>
      <c r="AHU2161" s="593"/>
      <c r="AHV2161" s="593"/>
      <c r="AHW2161" s="593"/>
      <c r="AHX2161" s="593"/>
      <c r="AHY2161" s="593"/>
      <c r="AHZ2161" s="593"/>
      <c r="AIA2161" s="593"/>
      <c r="AIB2161" s="593"/>
      <c r="AIC2161" s="593"/>
      <c r="AID2161" s="593"/>
      <c r="AIE2161" s="593"/>
      <c r="AIF2161" s="593"/>
      <c r="AIG2161" s="593"/>
      <c r="AIH2161" s="593"/>
      <c r="AII2161" s="593"/>
      <c r="AIJ2161" s="593"/>
      <c r="AIK2161" s="593"/>
      <c r="AIL2161" s="593"/>
      <c r="AIM2161" s="593"/>
      <c r="AIN2161" s="593"/>
      <c r="AIO2161" s="593"/>
      <c r="AIP2161" s="593"/>
      <c r="AIQ2161" s="593"/>
      <c r="AIR2161" s="593"/>
      <c r="AIS2161" s="593"/>
      <c r="AIT2161" s="593"/>
      <c r="AIU2161" s="593"/>
      <c r="AIV2161" s="593"/>
      <c r="AIW2161" s="593"/>
      <c r="AIX2161" s="593"/>
      <c r="AIY2161" s="593"/>
      <c r="AIZ2161" s="593"/>
      <c r="AJA2161" s="593"/>
      <c r="AJB2161" s="593"/>
      <c r="AJC2161" s="593"/>
      <c r="AJD2161" s="593"/>
      <c r="AJE2161" s="593"/>
      <c r="AJF2161" s="593"/>
      <c r="AJG2161" s="593"/>
      <c r="AJH2161" s="593"/>
      <c r="AJI2161" s="593"/>
      <c r="AJJ2161" s="593"/>
      <c r="AJK2161" s="593"/>
      <c r="AJL2161" s="593"/>
      <c r="AJM2161" s="593"/>
      <c r="AJN2161" s="593"/>
      <c r="AJO2161" s="593"/>
      <c r="AJP2161" s="593"/>
      <c r="AJQ2161" s="593"/>
      <c r="AJR2161" s="593"/>
      <c r="AJS2161" s="593"/>
      <c r="AJT2161" s="593"/>
      <c r="AJU2161" s="593"/>
      <c r="AJV2161" s="593"/>
      <c r="AJW2161" s="593"/>
      <c r="AJX2161" s="593"/>
      <c r="AJY2161" s="593"/>
      <c r="AJZ2161" s="593"/>
      <c r="AKA2161" s="593"/>
      <c r="AKB2161" s="593"/>
      <c r="AKC2161" s="593"/>
      <c r="AKD2161" s="593"/>
      <c r="AKE2161" s="593"/>
      <c r="AKF2161" s="593"/>
      <c r="AKG2161" s="593"/>
      <c r="AKH2161" s="593"/>
      <c r="AKI2161" s="593"/>
      <c r="AKJ2161" s="593"/>
      <c r="AKK2161" s="593"/>
      <c r="AKL2161" s="593"/>
      <c r="AKM2161" s="593"/>
      <c r="AKN2161" s="593"/>
      <c r="AKO2161" s="593"/>
      <c r="AKP2161" s="593"/>
      <c r="AKQ2161" s="593"/>
      <c r="AKR2161" s="593"/>
      <c r="AKS2161" s="593"/>
      <c r="AKT2161" s="593"/>
      <c r="AKU2161" s="593"/>
      <c r="AKV2161" s="593"/>
      <c r="AKW2161" s="593"/>
      <c r="AKX2161" s="593"/>
      <c r="AKY2161" s="593"/>
      <c r="AKZ2161" s="593"/>
      <c r="ALA2161" s="593"/>
      <c r="ALB2161" s="593"/>
      <c r="ALC2161" s="593"/>
      <c r="ALD2161" s="593"/>
      <c r="ALE2161" s="593"/>
      <c r="ALF2161" s="593"/>
      <c r="ALG2161" s="593"/>
      <c r="ALH2161" s="593"/>
      <c r="ALI2161" s="593"/>
      <c r="ALJ2161" s="593"/>
      <c r="ALK2161" s="593"/>
      <c r="ALL2161" s="593"/>
      <c r="ALM2161" s="593"/>
      <c r="ALN2161" s="593"/>
      <c r="ALO2161" s="593"/>
      <c r="ALP2161" s="593"/>
      <c r="ALQ2161" s="593"/>
      <c r="ALR2161" s="593"/>
      <c r="ALS2161" s="593"/>
      <c r="ALT2161" s="593"/>
      <c r="ALU2161" s="593"/>
      <c r="ALV2161" s="593"/>
      <c r="ALW2161" s="593"/>
      <c r="ALX2161" s="593"/>
      <c r="ALY2161" s="593"/>
      <c r="ALZ2161" s="593"/>
      <c r="AMA2161" s="593"/>
      <c r="AMB2161" s="593"/>
      <c r="AMC2161" s="593"/>
      <c r="AMD2161" s="593"/>
      <c r="AME2161" s="593"/>
      <c r="AMF2161" s="593"/>
      <c r="AMG2161" s="593"/>
      <c r="AMH2161" s="593"/>
      <c r="AMI2161" s="593"/>
      <c r="AMJ2161" s="593"/>
      <c r="AMK2161" s="593"/>
      <c r="AML2161" s="593"/>
      <c r="AMM2161" s="593"/>
      <c r="AMN2161" s="593"/>
      <c r="AMO2161" s="593"/>
      <c r="AMP2161" s="593"/>
      <c r="AMQ2161" s="593"/>
      <c r="AMR2161" s="593"/>
      <c r="AMS2161" s="593"/>
      <c r="AMT2161" s="593"/>
      <c r="AMU2161" s="593"/>
      <c r="AMV2161" s="593"/>
      <c r="AMW2161" s="593"/>
      <c r="AMX2161" s="593"/>
      <c r="AMY2161" s="593"/>
      <c r="AMZ2161" s="593"/>
      <c r="ANA2161" s="593"/>
      <c r="ANB2161" s="593"/>
      <c r="ANC2161" s="593"/>
      <c r="AND2161" s="593"/>
      <c r="ANE2161" s="593"/>
      <c r="ANF2161" s="593"/>
      <c r="ANG2161" s="593"/>
      <c r="ANH2161" s="593"/>
      <c r="ANI2161" s="593"/>
      <c r="ANJ2161" s="593"/>
      <c r="ANK2161" s="593"/>
      <c r="ANL2161" s="593"/>
      <c r="ANM2161" s="593"/>
      <c r="ANN2161" s="593"/>
      <c r="ANO2161" s="593"/>
      <c r="ANP2161" s="593"/>
      <c r="ANQ2161" s="593"/>
      <c r="ANR2161" s="593"/>
      <c r="ANS2161" s="593"/>
      <c r="ANT2161" s="593"/>
      <c r="ANU2161" s="593"/>
      <c r="ANV2161" s="593"/>
      <c r="ANW2161" s="593"/>
      <c r="ANX2161" s="593"/>
      <c r="ANY2161" s="593"/>
      <c r="ANZ2161" s="593"/>
      <c r="AOA2161" s="593"/>
      <c r="AOB2161" s="593"/>
      <c r="AOC2161" s="593"/>
      <c r="AOD2161" s="593"/>
      <c r="AOE2161" s="593"/>
      <c r="AOF2161" s="593"/>
      <c r="AOG2161" s="593"/>
      <c r="AOH2161" s="593"/>
      <c r="AOI2161" s="593"/>
      <c r="AOJ2161" s="593"/>
      <c r="AOK2161" s="593"/>
      <c r="AOL2161" s="593"/>
      <c r="AOM2161" s="593"/>
      <c r="AON2161" s="593"/>
      <c r="AOO2161" s="593"/>
      <c r="AOP2161" s="593"/>
      <c r="AOQ2161" s="593"/>
      <c r="AOR2161" s="593"/>
      <c r="AOS2161" s="593"/>
      <c r="AOT2161" s="593"/>
      <c r="AOU2161" s="593"/>
      <c r="AOV2161" s="593"/>
      <c r="AOW2161" s="593"/>
      <c r="AOX2161" s="593"/>
      <c r="AOY2161" s="593"/>
      <c r="AOZ2161" s="593"/>
      <c r="APA2161" s="593"/>
      <c r="APB2161" s="593"/>
      <c r="APC2161" s="593"/>
      <c r="APD2161" s="593"/>
      <c r="APE2161" s="593"/>
      <c r="APF2161" s="593"/>
      <c r="APG2161" s="593"/>
      <c r="APH2161" s="593"/>
      <c r="API2161" s="593"/>
      <c r="APJ2161" s="593"/>
      <c r="APK2161" s="593"/>
      <c r="APL2161" s="593"/>
      <c r="APM2161" s="593"/>
      <c r="APN2161" s="593"/>
      <c r="APO2161" s="593"/>
      <c r="APP2161" s="593"/>
      <c r="APQ2161" s="593"/>
      <c r="APR2161" s="593"/>
      <c r="APS2161" s="593"/>
      <c r="APT2161" s="593"/>
      <c r="APU2161" s="593"/>
      <c r="APV2161" s="593"/>
      <c r="APW2161" s="593"/>
      <c r="APX2161" s="593"/>
      <c r="APY2161" s="593"/>
      <c r="APZ2161" s="593"/>
      <c r="AQA2161" s="593"/>
      <c r="AQB2161" s="593"/>
      <c r="AQC2161" s="593"/>
      <c r="AQD2161" s="593"/>
      <c r="AQE2161" s="593"/>
      <c r="AQF2161" s="593"/>
      <c r="AQG2161" s="593"/>
      <c r="AQH2161" s="593"/>
      <c r="AQI2161" s="593"/>
      <c r="AQJ2161" s="593"/>
      <c r="AQK2161" s="593"/>
      <c r="AQL2161" s="593"/>
      <c r="AQM2161" s="593"/>
      <c r="AQN2161" s="593"/>
      <c r="AQO2161" s="593"/>
      <c r="AQP2161" s="593"/>
      <c r="AQQ2161" s="593"/>
      <c r="AQR2161" s="593"/>
      <c r="AQS2161" s="593"/>
      <c r="AQT2161" s="593"/>
      <c r="AQU2161" s="593"/>
      <c r="AQV2161" s="593"/>
      <c r="AQW2161" s="593"/>
      <c r="AQX2161" s="593"/>
      <c r="AQY2161" s="593"/>
      <c r="AQZ2161" s="593"/>
      <c r="ARA2161" s="593"/>
      <c r="ARB2161" s="593"/>
      <c r="ARC2161" s="593"/>
      <c r="ARD2161" s="593"/>
      <c r="ARE2161" s="593"/>
      <c r="ARF2161" s="593"/>
      <c r="ARG2161" s="593"/>
      <c r="ARH2161" s="593"/>
      <c r="ARI2161" s="593"/>
      <c r="ARJ2161" s="593"/>
      <c r="ARK2161" s="593"/>
      <c r="ARL2161" s="593"/>
      <c r="ARM2161" s="593"/>
      <c r="ARN2161" s="593"/>
      <c r="ARO2161" s="593"/>
      <c r="ARP2161" s="593"/>
      <c r="ARQ2161" s="593"/>
      <c r="ARR2161" s="593"/>
      <c r="ARS2161" s="593"/>
      <c r="ART2161" s="593"/>
      <c r="ARU2161" s="593"/>
      <c r="ARV2161" s="593"/>
      <c r="ARW2161" s="593"/>
      <c r="ARX2161" s="593"/>
      <c r="ARY2161" s="593"/>
      <c r="ARZ2161" s="593"/>
      <c r="ASA2161" s="593"/>
      <c r="ASB2161" s="593"/>
      <c r="ASC2161" s="593"/>
      <c r="ASD2161" s="593"/>
      <c r="ASE2161" s="593"/>
      <c r="ASF2161" s="593"/>
      <c r="ASG2161" s="593"/>
      <c r="ASH2161" s="593"/>
      <c r="ASI2161" s="593"/>
      <c r="ASJ2161" s="593"/>
      <c r="ASK2161" s="593"/>
      <c r="ASL2161" s="593"/>
      <c r="ASM2161" s="593"/>
      <c r="ASN2161" s="593"/>
      <c r="ASO2161" s="593"/>
      <c r="ASP2161" s="593"/>
      <c r="ASQ2161" s="593"/>
      <c r="ASR2161" s="593"/>
      <c r="ASS2161" s="593"/>
      <c r="AST2161" s="593"/>
      <c r="ASU2161" s="593"/>
      <c r="ASV2161" s="593"/>
      <c r="ASW2161" s="593"/>
      <c r="ASX2161" s="593"/>
      <c r="ASY2161" s="593"/>
      <c r="ASZ2161" s="593"/>
      <c r="ATA2161" s="593"/>
      <c r="ATB2161" s="593"/>
      <c r="ATC2161" s="593"/>
      <c r="ATD2161" s="593"/>
      <c r="ATE2161" s="593"/>
      <c r="ATF2161" s="593"/>
      <c r="ATG2161" s="593"/>
      <c r="ATH2161" s="593"/>
      <c r="ATI2161" s="593"/>
      <c r="ATJ2161" s="593"/>
      <c r="ATK2161" s="593"/>
      <c r="ATL2161" s="593"/>
      <c r="ATM2161" s="593"/>
      <c r="ATN2161" s="593"/>
      <c r="ATO2161" s="593"/>
      <c r="ATP2161" s="593"/>
      <c r="ATQ2161" s="593"/>
      <c r="ATR2161" s="593"/>
      <c r="ATS2161" s="593"/>
      <c r="ATT2161" s="593"/>
      <c r="ATU2161" s="593"/>
      <c r="ATV2161" s="593"/>
      <c r="ATW2161" s="593"/>
      <c r="ATX2161" s="593"/>
      <c r="ATY2161" s="593"/>
      <c r="ATZ2161" s="593"/>
      <c r="AUA2161" s="593"/>
      <c r="AUB2161" s="593"/>
      <c r="AUC2161" s="593"/>
      <c r="AUD2161" s="593"/>
      <c r="AUE2161" s="593"/>
      <c r="AUF2161" s="593"/>
      <c r="AUG2161" s="593"/>
      <c r="AUH2161" s="593"/>
      <c r="AUI2161" s="593"/>
      <c r="AUJ2161" s="593"/>
      <c r="AUK2161" s="593"/>
      <c r="AUL2161" s="593"/>
      <c r="AUM2161" s="593"/>
      <c r="AUN2161" s="593"/>
      <c r="AUO2161" s="593"/>
      <c r="AUP2161" s="593"/>
      <c r="AUQ2161" s="593"/>
      <c r="AUR2161" s="593"/>
      <c r="AUS2161" s="593"/>
      <c r="AUT2161" s="593"/>
      <c r="AUU2161" s="593"/>
      <c r="AUV2161" s="593"/>
      <c r="AUW2161" s="593"/>
      <c r="AUX2161" s="593"/>
      <c r="AUY2161" s="593"/>
      <c r="AUZ2161" s="593"/>
      <c r="AVA2161" s="593"/>
      <c r="AVB2161" s="593"/>
      <c r="AVC2161" s="593"/>
      <c r="AVD2161" s="593"/>
      <c r="AVE2161" s="593"/>
      <c r="AVF2161" s="593"/>
      <c r="AVG2161" s="593"/>
      <c r="AVH2161" s="593"/>
      <c r="AVI2161" s="593"/>
      <c r="AVJ2161" s="593"/>
      <c r="AVK2161" s="593"/>
    </row>
    <row r="2162" spans="1:1259">
      <c r="A2162" s="697"/>
      <c r="B2162" s="558"/>
      <c r="C2162" s="558"/>
      <c r="D2162" s="676" t="s">
        <v>1067</v>
      </c>
      <c r="E2162" s="524" t="s">
        <v>1158</v>
      </c>
      <c r="F2162" s="676"/>
      <c r="G2162" s="676">
        <v>2022</v>
      </c>
      <c r="H2162" s="676">
        <v>8</v>
      </c>
      <c r="I2162" s="687" t="s">
        <v>1081</v>
      </c>
      <c r="J2162" s="677"/>
      <c r="K2162" s="676" t="s">
        <v>1159</v>
      </c>
      <c r="L2162" s="677" t="s">
        <v>1160</v>
      </c>
      <c r="M2162" s="677">
        <v>44607</v>
      </c>
      <c r="N2162" s="677">
        <v>44774</v>
      </c>
      <c r="O2162" s="677"/>
      <c r="P2162" s="677"/>
      <c r="Q2162" s="677"/>
      <c r="R2162" s="677"/>
      <c r="S2162" s="676" t="s">
        <v>1085</v>
      </c>
      <c r="T2162" s="676">
        <v>72</v>
      </c>
      <c r="U2162" s="676" t="s">
        <v>1161</v>
      </c>
      <c r="V2162" s="676" t="s">
        <v>1072</v>
      </c>
      <c r="W2162" s="678">
        <v>480</v>
      </c>
      <c r="X2162" s="551">
        <v>522</v>
      </c>
      <c r="Y2162" s="693">
        <v>250560</v>
      </c>
      <c r="Z2162" s="667">
        <v>0.48</v>
      </c>
      <c r="AA2162" s="682">
        <f>Y2162*Z2162</f>
        <v>120268.79999999999</v>
      </c>
      <c r="AB2162" s="521"/>
      <c r="AC2162" s="668">
        <v>0</v>
      </c>
      <c r="AD2162" s="676"/>
      <c r="AE2162" s="684">
        <v>8418.8160000000007</v>
      </c>
      <c r="AF2162" s="695">
        <f>AA2162+AD2162+AE2162</f>
        <v>128687.61599999999</v>
      </c>
      <c r="AG2162" s="665" t="s">
        <v>47</v>
      </c>
      <c r="AH2162" s="641">
        <v>100</v>
      </c>
      <c r="AI2162" s="676">
        <v>0</v>
      </c>
      <c r="AJ2162" s="676" t="s">
        <v>1164</v>
      </c>
      <c r="AK2162" s="676" t="s">
        <v>1163</v>
      </c>
      <c r="AL2162" s="696">
        <v>28659</v>
      </c>
      <c r="AM2162" s="665" t="s">
        <v>52</v>
      </c>
      <c r="AN2162" s="676" t="s">
        <v>1113</v>
      </c>
      <c r="AO2162" s="665"/>
      <c r="AP2162" s="676" t="s">
        <v>1113</v>
      </c>
      <c r="AQ2162" s="676"/>
      <c r="AR2162" s="676"/>
      <c r="AS2162" s="523"/>
      <c r="AT2162" s="523"/>
      <c r="AU2162" s="523"/>
      <c r="AV2162" s="674"/>
      <c r="AW2162" s="673" t="str">
        <f>U2162</f>
        <v>12005832C</v>
      </c>
      <c r="AX2162" s="673" cm="1">
        <f t="array" ref="AX2162">SUM(MID(0&amp;AW2162,LARGE(INDEX(ISNUMBER(--MID(AW2162,ROW($1:$8),1))*ROW($1:$8),),ROW($1:$8))+1,1)*10^ROW($1:$8)/10)</f>
        <v>12005832</v>
      </c>
      <c r="AY2162" s="673" t="str">
        <f>VLOOKUP($AX2162,'Item Master Data'!$A:$F,3,FALSE)</f>
        <v>Q.PEAK DUO XL G10 BFG</v>
      </c>
      <c r="AZ2162" s="673">
        <f>VLOOKUP($AX2162,'Item Master Data'!$A:$F,6,FALSE)</f>
        <v>480</v>
      </c>
      <c r="BA2162" s="673" t="e">
        <f>X2162/BB2162</f>
        <v>#VALUE!</v>
      </c>
      <c r="BB2162" s="673" t="str">
        <f>VLOOKUP(AX2162,'Item Master Data'!$A:$G,7,FALSE)</f>
        <v> 30</v>
      </c>
      <c r="BC2162" s="673"/>
      <c r="BD2162" s="673">
        <f>W2162-AZ2162</f>
        <v>0</v>
      </c>
      <c r="BE2162" s="593"/>
      <c r="BF2162" s="593"/>
      <c r="BG2162" s="593"/>
      <c r="BH2162" s="593"/>
      <c r="BI2162" s="593"/>
      <c r="BJ2162" s="593"/>
      <c r="BK2162" s="593"/>
      <c r="BL2162" s="593"/>
      <c r="BM2162" s="593"/>
      <c r="BN2162" s="593"/>
      <c r="BO2162" s="593"/>
      <c r="BP2162" s="593"/>
      <c r="BQ2162" s="593"/>
      <c r="BR2162" s="593"/>
      <c r="BS2162" s="593"/>
      <c r="BT2162" s="593"/>
      <c r="BU2162" s="593"/>
      <c r="BV2162" s="593"/>
      <c r="BW2162" s="593"/>
      <c r="BX2162" s="593"/>
      <c r="BY2162" s="593"/>
      <c r="BZ2162" s="593"/>
      <c r="CA2162" s="593"/>
      <c r="CB2162" s="593"/>
      <c r="CC2162" s="593"/>
      <c r="CD2162" s="593"/>
      <c r="CE2162" s="593"/>
      <c r="CF2162" s="593"/>
      <c r="CG2162" s="593"/>
      <c r="CH2162" s="593"/>
      <c r="CI2162" s="593"/>
      <c r="CJ2162" s="593"/>
      <c r="CK2162" s="593"/>
      <c r="CL2162" s="593"/>
      <c r="CM2162" s="593"/>
      <c r="CN2162" s="593"/>
      <c r="CO2162" s="593"/>
      <c r="CP2162" s="593"/>
      <c r="CQ2162" s="593"/>
      <c r="CR2162" s="593"/>
      <c r="CS2162" s="593"/>
      <c r="CT2162" s="593"/>
      <c r="CU2162" s="593"/>
      <c r="CV2162" s="593"/>
      <c r="CW2162" s="593"/>
      <c r="CX2162" s="593"/>
      <c r="CY2162" s="593"/>
      <c r="CZ2162" s="593"/>
      <c r="DA2162" s="593"/>
      <c r="DB2162" s="593"/>
      <c r="DC2162" s="593"/>
      <c r="DD2162" s="593"/>
      <c r="DE2162" s="593"/>
      <c r="DF2162" s="593"/>
      <c r="DG2162" s="593"/>
      <c r="DH2162" s="593"/>
      <c r="DI2162" s="593"/>
      <c r="DJ2162" s="593"/>
      <c r="DK2162" s="593"/>
      <c r="DL2162" s="593"/>
      <c r="DM2162" s="593"/>
      <c r="DN2162" s="593"/>
      <c r="DO2162" s="593"/>
      <c r="DP2162" s="593"/>
      <c r="DQ2162" s="593"/>
      <c r="DR2162" s="593"/>
      <c r="DS2162" s="593"/>
      <c r="DT2162" s="593"/>
      <c r="DU2162" s="593"/>
      <c r="DV2162" s="593"/>
      <c r="DW2162" s="593"/>
      <c r="DX2162" s="593"/>
      <c r="DY2162" s="593"/>
      <c r="DZ2162" s="593"/>
      <c r="EA2162" s="593"/>
      <c r="EB2162" s="593"/>
      <c r="EC2162" s="593"/>
      <c r="ED2162" s="593"/>
      <c r="EE2162" s="593"/>
      <c r="EF2162" s="593"/>
      <c r="EG2162" s="593"/>
      <c r="EH2162" s="593"/>
      <c r="EI2162" s="593"/>
      <c r="EJ2162" s="593"/>
      <c r="EK2162" s="593"/>
      <c r="EL2162" s="593"/>
      <c r="EM2162" s="593"/>
      <c r="EN2162" s="593"/>
      <c r="EO2162" s="593"/>
      <c r="EP2162" s="593"/>
      <c r="EQ2162" s="593"/>
      <c r="ER2162" s="593"/>
      <c r="ES2162" s="593"/>
      <c r="ET2162" s="593"/>
      <c r="EU2162" s="593"/>
      <c r="EV2162" s="593"/>
      <c r="EW2162" s="593"/>
      <c r="EX2162" s="593"/>
      <c r="EY2162" s="593"/>
      <c r="EZ2162" s="593"/>
      <c r="FA2162" s="593"/>
      <c r="FB2162" s="593"/>
      <c r="FC2162" s="593"/>
      <c r="FD2162" s="593"/>
      <c r="FE2162" s="593"/>
      <c r="FF2162" s="593"/>
      <c r="FG2162" s="593"/>
      <c r="FH2162" s="593"/>
      <c r="FI2162" s="593"/>
      <c r="FJ2162" s="593"/>
      <c r="FK2162" s="593"/>
      <c r="FL2162" s="593"/>
      <c r="FM2162" s="593"/>
      <c r="FN2162" s="593"/>
      <c r="FO2162" s="593"/>
      <c r="FP2162" s="593"/>
      <c r="FQ2162" s="593"/>
      <c r="FR2162" s="593"/>
      <c r="FS2162" s="593"/>
      <c r="FT2162" s="593"/>
      <c r="FU2162" s="593"/>
      <c r="FV2162" s="593"/>
      <c r="FW2162" s="593"/>
      <c r="FX2162" s="593"/>
      <c r="FY2162" s="593"/>
      <c r="FZ2162" s="593"/>
      <c r="GA2162" s="593"/>
      <c r="GB2162" s="593"/>
      <c r="GC2162" s="593"/>
      <c r="GD2162" s="593"/>
      <c r="GE2162" s="593"/>
      <c r="GF2162" s="593"/>
      <c r="GG2162" s="593"/>
      <c r="GH2162" s="593"/>
      <c r="GI2162" s="593"/>
      <c r="GJ2162" s="593"/>
      <c r="GK2162" s="593"/>
      <c r="GL2162" s="593"/>
      <c r="GM2162" s="593"/>
      <c r="GN2162" s="593"/>
      <c r="GO2162" s="593"/>
      <c r="GP2162" s="593"/>
      <c r="GQ2162" s="593"/>
      <c r="GR2162" s="593"/>
      <c r="GS2162" s="593"/>
      <c r="GT2162" s="593"/>
      <c r="GU2162" s="593"/>
      <c r="GV2162" s="593"/>
      <c r="GW2162" s="593"/>
      <c r="GX2162" s="593"/>
      <c r="GY2162" s="593"/>
      <c r="GZ2162" s="593"/>
      <c r="HA2162" s="593"/>
      <c r="HB2162" s="593"/>
      <c r="HC2162" s="593"/>
      <c r="HD2162" s="593"/>
      <c r="HE2162" s="593"/>
      <c r="HF2162" s="593"/>
      <c r="HG2162" s="593"/>
      <c r="HH2162" s="593"/>
      <c r="HI2162" s="593"/>
      <c r="HJ2162" s="593"/>
      <c r="HK2162" s="593"/>
      <c r="HL2162" s="593"/>
      <c r="HM2162" s="593"/>
      <c r="HN2162" s="593"/>
      <c r="HO2162" s="593"/>
      <c r="HP2162" s="593"/>
      <c r="HQ2162" s="593"/>
      <c r="HR2162" s="593"/>
      <c r="HS2162" s="593"/>
      <c r="HT2162" s="593"/>
      <c r="HU2162" s="593"/>
      <c r="HV2162" s="593"/>
      <c r="HW2162" s="593"/>
      <c r="HX2162" s="593"/>
      <c r="HY2162" s="593"/>
      <c r="HZ2162" s="593"/>
      <c r="IA2162" s="593"/>
      <c r="IB2162" s="593"/>
      <c r="IC2162" s="593"/>
      <c r="ID2162" s="593"/>
      <c r="IE2162" s="593"/>
      <c r="IF2162" s="593"/>
      <c r="IG2162" s="593"/>
      <c r="IH2162" s="593"/>
      <c r="II2162" s="593"/>
      <c r="IJ2162" s="593"/>
      <c r="IK2162" s="593"/>
      <c r="IL2162" s="593"/>
      <c r="IM2162" s="593"/>
      <c r="IN2162" s="593"/>
      <c r="IO2162" s="593"/>
      <c r="IP2162" s="593"/>
      <c r="IQ2162" s="593"/>
      <c r="IR2162" s="593"/>
      <c r="IS2162" s="593"/>
      <c r="IT2162" s="593"/>
      <c r="IU2162" s="593"/>
      <c r="IV2162" s="593"/>
      <c r="IW2162" s="593"/>
      <c r="IX2162" s="593"/>
      <c r="IY2162" s="593"/>
      <c r="IZ2162" s="593"/>
      <c r="JA2162" s="593"/>
      <c r="JB2162" s="593"/>
      <c r="JC2162" s="593"/>
      <c r="JD2162" s="593"/>
      <c r="JE2162" s="593"/>
      <c r="JF2162" s="593"/>
      <c r="JG2162" s="593"/>
      <c r="JH2162" s="593"/>
      <c r="JI2162" s="593"/>
      <c r="JJ2162" s="593"/>
      <c r="JK2162" s="593"/>
      <c r="JL2162" s="593"/>
      <c r="JM2162" s="593"/>
      <c r="JN2162" s="593"/>
      <c r="JO2162" s="593"/>
      <c r="JP2162" s="593"/>
      <c r="JQ2162" s="593"/>
      <c r="JR2162" s="593"/>
      <c r="JS2162" s="593"/>
      <c r="JT2162" s="593"/>
      <c r="JU2162" s="593"/>
      <c r="JV2162" s="593"/>
      <c r="JW2162" s="593"/>
      <c r="JX2162" s="593"/>
      <c r="JY2162" s="593"/>
      <c r="JZ2162" s="593"/>
      <c r="KA2162" s="593"/>
      <c r="KB2162" s="593"/>
      <c r="KC2162" s="593"/>
      <c r="KD2162" s="593"/>
      <c r="KE2162" s="593"/>
      <c r="KF2162" s="593"/>
      <c r="KG2162" s="593"/>
      <c r="KH2162" s="593"/>
      <c r="KI2162" s="593"/>
      <c r="KJ2162" s="593"/>
      <c r="KK2162" s="593"/>
      <c r="KL2162" s="593"/>
      <c r="KM2162" s="593"/>
      <c r="KN2162" s="593"/>
      <c r="KO2162" s="593"/>
      <c r="KP2162" s="593"/>
      <c r="KQ2162" s="593"/>
      <c r="KR2162" s="593"/>
      <c r="KS2162" s="593"/>
      <c r="KT2162" s="593"/>
      <c r="KU2162" s="593"/>
      <c r="KV2162" s="593"/>
      <c r="KW2162" s="593"/>
      <c r="KX2162" s="593"/>
      <c r="KY2162" s="593"/>
      <c r="KZ2162" s="593"/>
      <c r="LA2162" s="593"/>
      <c r="LB2162" s="593"/>
      <c r="LC2162" s="593"/>
      <c r="LD2162" s="593"/>
      <c r="LE2162" s="593"/>
      <c r="LF2162" s="593"/>
      <c r="LG2162" s="593"/>
      <c r="LH2162" s="593"/>
      <c r="LI2162" s="593"/>
      <c r="LJ2162" s="593"/>
      <c r="LK2162" s="593"/>
      <c r="LL2162" s="593"/>
      <c r="LM2162" s="593"/>
      <c r="LN2162" s="593"/>
      <c r="LO2162" s="593"/>
      <c r="LP2162" s="593"/>
      <c r="LQ2162" s="593"/>
      <c r="LR2162" s="593"/>
      <c r="LS2162" s="593"/>
      <c r="LT2162" s="593"/>
      <c r="LU2162" s="593"/>
      <c r="LV2162" s="593"/>
      <c r="LW2162" s="593"/>
      <c r="LX2162" s="593"/>
      <c r="LY2162" s="593"/>
      <c r="LZ2162" s="593"/>
      <c r="MA2162" s="593"/>
      <c r="MB2162" s="593"/>
      <c r="MC2162" s="593"/>
      <c r="MD2162" s="593"/>
      <c r="ME2162" s="593"/>
      <c r="MF2162" s="593"/>
      <c r="MG2162" s="593"/>
      <c r="MH2162" s="593"/>
      <c r="MI2162" s="593"/>
      <c r="MJ2162" s="593"/>
      <c r="MK2162" s="593"/>
      <c r="ML2162" s="593"/>
      <c r="MM2162" s="593"/>
      <c r="MN2162" s="593"/>
      <c r="MO2162" s="593"/>
      <c r="MP2162" s="593"/>
      <c r="MQ2162" s="593"/>
      <c r="MR2162" s="593"/>
      <c r="MS2162" s="593"/>
      <c r="MT2162" s="593"/>
      <c r="MU2162" s="593"/>
      <c r="MV2162" s="593"/>
      <c r="MW2162" s="593"/>
      <c r="MX2162" s="593"/>
      <c r="MY2162" s="593"/>
      <c r="MZ2162" s="593"/>
      <c r="NA2162" s="593"/>
      <c r="NB2162" s="593"/>
      <c r="NC2162" s="593"/>
      <c r="ND2162" s="593"/>
      <c r="NE2162" s="593"/>
      <c r="NF2162" s="593"/>
      <c r="NG2162" s="593"/>
      <c r="NH2162" s="593"/>
      <c r="NI2162" s="593"/>
      <c r="NJ2162" s="593"/>
      <c r="NK2162" s="593"/>
      <c r="NL2162" s="593"/>
      <c r="NM2162" s="593"/>
      <c r="NN2162" s="593"/>
      <c r="NO2162" s="593"/>
      <c r="NP2162" s="593"/>
      <c r="NQ2162" s="593"/>
      <c r="NR2162" s="593"/>
      <c r="NS2162" s="593"/>
      <c r="NT2162" s="593"/>
      <c r="NU2162" s="593"/>
      <c r="NV2162" s="593"/>
      <c r="NW2162" s="593"/>
      <c r="NX2162" s="593"/>
      <c r="NY2162" s="593"/>
      <c r="NZ2162" s="593"/>
      <c r="OA2162" s="593"/>
      <c r="OB2162" s="593"/>
      <c r="OC2162" s="593"/>
      <c r="OD2162" s="593"/>
      <c r="OE2162" s="593"/>
      <c r="OF2162" s="593"/>
      <c r="OG2162" s="593"/>
      <c r="OH2162" s="593"/>
      <c r="OI2162" s="593"/>
      <c r="OJ2162" s="593"/>
      <c r="OK2162" s="593"/>
      <c r="OL2162" s="593"/>
      <c r="OM2162" s="593"/>
      <c r="ON2162" s="593"/>
      <c r="OO2162" s="593"/>
      <c r="OP2162" s="593"/>
      <c r="OQ2162" s="593"/>
      <c r="OR2162" s="593"/>
      <c r="OS2162" s="593"/>
      <c r="OT2162" s="593"/>
      <c r="OU2162" s="593"/>
      <c r="OV2162" s="593"/>
      <c r="OW2162" s="593"/>
      <c r="OX2162" s="593"/>
      <c r="OY2162" s="593"/>
      <c r="OZ2162" s="593"/>
      <c r="PA2162" s="593"/>
      <c r="PB2162" s="593"/>
      <c r="PC2162" s="593"/>
      <c r="PD2162" s="593"/>
      <c r="PE2162" s="593"/>
      <c r="PF2162" s="593"/>
      <c r="PG2162" s="593"/>
      <c r="PH2162" s="593"/>
      <c r="PI2162" s="593"/>
      <c r="PJ2162" s="593"/>
      <c r="PK2162" s="593"/>
      <c r="PL2162" s="593"/>
      <c r="PM2162" s="593"/>
      <c r="PN2162" s="593"/>
      <c r="PO2162" s="593"/>
      <c r="PP2162" s="593"/>
      <c r="PQ2162" s="593"/>
      <c r="PR2162" s="593"/>
      <c r="PS2162" s="593"/>
      <c r="PT2162" s="593"/>
      <c r="PU2162" s="593"/>
      <c r="PV2162" s="593"/>
      <c r="PW2162" s="593"/>
      <c r="PX2162" s="593"/>
      <c r="PY2162" s="593"/>
      <c r="PZ2162" s="593"/>
      <c r="QA2162" s="593"/>
      <c r="QB2162" s="593"/>
      <c r="QC2162" s="593"/>
      <c r="QD2162" s="593"/>
      <c r="QE2162" s="593"/>
      <c r="QF2162" s="593"/>
      <c r="QG2162" s="593"/>
      <c r="QH2162" s="593"/>
      <c r="QI2162" s="593"/>
      <c r="QJ2162" s="593"/>
      <c r="QK2162" s="593"/>
      <c r="QL2162" s="593"/>
      <c r="QM2162" s="593"/>
      <c r="QN2162" s="593"/>
      <c r="QO2162" s="593"/>
      <c r="QP2162" s="593"/>
      <c r="QQ2162" s="593"/>
      <c r="QR2162" s="593"/>
      <c r="QS2162" s="593"/>
      <c r="QT2162" s="593"/>
      <c r="QU2162" s="593"/>
      <c r="QV2162" s="593"/>
      <c r="QW2162" s="593"/>
      <c r="QX2162" s="593"/>
      <c r="QY2162" s="593"/>
      <c r="QZ2162" s="593"/>
      <c r="RA2162" s="593"/>
      <c r="RB2162" s="593"/>
      <c r="RC2162" s="593"/>
      <c r="RD2162" s="593"/>
      <c r="RE2162" s="593"/>
      <c r="RF2162" s="593"/>
      <c r="RG2162" s="593"/>
      <c r="RH2162" s="593"/>
      <c r="RI2162" s="593"/>
      <c r="RJ2162" s="593"/>
      <c r="RK2162" s="593"/>
      <c r="RL2162" s="593"/>
      <c r="RM2162" s="593"/>
      <c r="RN2162" s="593"/>
      <c r="RO2162" s="593"/>
      <c r="RP2162" s="593"/>
      <c r="RQ2162" s="593"/>
      <c r="RR2162" s="593"/>
      <c r="RS2162" s="593"/>
      <c r="RT2162" s="593"/>
      <c r="RU2162" s="593"/>
      <c r="RV2162" s="593"/>
      <c r="RW2162" s="593"/>
      <c r="RX2162" s="593"/>
      <c r="RY2162" s="593"/>
      <c r="RZ2162" s="593"/>
      <c r="SA2162" s="593"/>
      <c r="SB2162" s="593"/>
      <c r="SC2162" s="593"/>
      <c r="SD2162" s="593"/>
      <c r="SE2162" s="593"/>
      <c r="SF2162" s="593"/>
      <c r="SG2162" s="593"/>
      <c r="SH2162" s="593"/>
      <c r="SI2162" s="593"/>
      <c r="SJ2162" s="593"/>
      <c r="SK2162" s="593"/>
      <c r="SL2162" s="593"/>
      <c r="SM2162" s="593"/>
      <c r="SN2162" s="593"/>
      <c r="SO2162" s="593"/>
      <c r="SP2162" s="593"/>
      <c r="SQ2162" s="593"/>
      <c r="SR2162" s="593"/>
      <c r="SS2162" s="593"/>
      <c r="ST2162" s="593"/>
      <c r="SU2162" s="593"/>
      <c r="SV2162" s="593"/>
      <c r="SW2162" s="593"/>
      <c r="SX2162" s="593"/>
      <c r="SY2162" s="593"/>
      <c r="SZ2162" s="593"/>
      <c r="TA2162" s="593"/>
      <c r="TB2162" s="593"/>
      <c r="TC2162" s="593"/>
      <c r="TD2162" s="593"/>
      <c r="TE2162" s="593"/>
      <c r="TF2162" s="593"/>
      <c r="TG2162" s="593"/>
      <c r="TH2162" s="593"/>
      <c r="TI2162" s="593"/>
      <c r="TJ2162" s="593"/>
      <c r="TK2162" s="593"/>
      <c r="TL2162" s="593"/>
      <c r="TM2162" s="593"/>
      <c r="TN2162" s="593"/>
      <c r="TO2162" s="593"/>
      <c r="TP2162" s="593"/>
      <c r="TQ2162" s="593"/>
      <c r="TR2162" s="593"/>
      <c r="TS2162" s="593"/>
      <c r="TT2162" s="593"/>
      <c r="TU2162" s="593"/>
      <c r="TV2162" s="593"/>
      <c r="TW2162" s="593"/>
      <c r="TX2162" s="593"/>
      <c r="TY2162" s="593"/>
      <c r="TZ2162" s="593"/>
      <c r="UA2162" s="593"/>
      <c r="UB2162" s="593"/>
      <c r="UC2162" s="593"/>
      <c r="UD2162" s="593"/>
      <c r="UE2162" s="593"/>
      <c r="UF2162" s="593"/>
      <c r="UG2162" s="593"/>
      <c r="UH2162" s="593"/>
      <c r="UI2162" s="593"/>
      <c r="UJ2162" s="593"/>
      <c r="UK2162" s="593"/>
      <c r="UL2162" s="593"/>
      <c r="UM2162" s="593"/>
      <c r="UN2162" s="593"/>
      <c r="UO2162" s="593"/>
      <c r="UP2162" s="593"/>
      <c r="UQ2162" s="593"/>
      <c r="UR2162" s="593"/>
      <c r="US2162" s="593"/>
      <c r="UT2162" s="593"/>
      <c r="UU2162" s="593"/>
      <c r="UV2162" s="593"/>
      <c r="UW2162" s="593"/>
      <c r="UX2162" s="593"/>
      <c r="UY2162" s="593"/>
      <c r="UZ2162" s="593"/>
      <c r="VA2162" s="593"/>
      <c r="VB2162" s="593"/>
      <c r="VC2162" s="593"/>
      <c r="VD2162" s="593"/>
      <c r="VE2162" s="593"/>
      <c r="VF2162" s="593"/>
      <c r="VG2162" s="593"/>
      <c r="VH2162" s="593"/>
      <c r="VI2162" s="593"/>
      <c r="VJ2162" s="593"/>
      <c r="VK2162" s="593"/>
      <c r="VL2162" s="593"/>
      <c r="VM2162" s="593"/>
      <c r="VN2162" s="593"/>
      <c r="VO2162" s="593"/>
      <c r="VP2162" s="593"/>
      <c r="VQ2162" s="593"/>
      <c r="VR2162" s="593"/>
      <c r="VS2162" s="593"/>
      <c r="VT2162" s="593"/>
      <c r="VU2162" s="593"/>
      <c r="VV2162" s="593"/>
      <c r="VW2162" s="593"/>
      <c r="VX2162" s="593"/>
      <c r="VY2162" s="593"/>
      <c r="VZ2162" s="593"/>
      <c r="WA2162" s="593"/>
      <c r="WB2162" s="593"/>
      <c r="WC2162" s="593"/>
      <c r="WD2162" s="593"/>
      <c r="WE2162" s="593"/>
      <c r="WF2162" s="593"/>
      <c r="WG2162" s="593"/>
      <c r="WH2162" s="593"/>
      <c r="WI2162" s="593"/>
      <c r="WJ2162" s="593"/>
      <c r="WK2162" s="593"/>
      <c r="WL2162" s="593"/>
      <c r="WM2162" s="593"/>
      <c r="WN2162" s="593"/>
      <c r="WO2162" s="593"/>
      <c r="WP2162" s="593"/>
      <c r="WQ2162" s="593"/>
      <c r="WR2162" s="593"/>
      <c r="WS2162" s="593"/>
      <c r="WT2162" s="593"/>
      <c r="WU2162" s="593"/>
      <c r="WV2162" s="593"/>
      <c r="WW2162" s="593"/>
      <c r="WX2162" s="593"/>
      <c r="WY2162" s="593"/>
      <c r="WZ2162" s="593"/>
      <c r="XA2162" s="593"/>
      <c r="XB2162" s="593"/>
      <c r="XC2162" s="593"/>
      <c r="XD2162" s="593"/>
      <c r="XE2162" s="593"/>
      <c r="XF2162" s="593"/>
      <c r="XG2162" s="593"/>
      <c r="XH2162" s="593"/>
      <c r="XI2162" s="593"/>
      <c r="XJ2162" s="593"/>
      <c r="XK2162" s="593"/>
      <c r="XL2162" s="593"/>
      <c r="XM2162" s="593"/>
      <c r="XN2162" s="593"/>
      <c r="XO2162" s="593"/>
      <c r="XP2162" s="593"/>
      <c r="XQ2162" s="593"/>
      <c r="XR2162" s="593"/>
      <c r="XS2162" s="593"/>
      <c r="XT2162" s="593"/>
      <c r="XU2162" s="593"/>
      <c r="XV2162" s="593"/>
      <c r="XW2162" s="593"/>
      <c r="XX2162" s="593"/>
      <c r="XY2162" s="593"/>
      <c r="XZ2162" s="593"/>
      <c r="YA2162" s="593"/>
      <c r="YB2162" s="593"/>
      <c r="YC2162" s="593"/>
      <c r="YD2162" s="593"/>
      <c r="YE2162" s="593"/>
      <c r="YF2162" s="593"/>
      <c r="YG2162" s="593"/>
      <c r="YH2162" s="593"/>
      <c r="YI2162" s="593"/>
      <c r="YJ2162" s="593"/>
      <c r="YK2162" s="593"/>
      <c r="YL2162" s="593"/>
      <c r="YM2162" s="593"/>
      <c r="YN2162" s="593"/>
      <c r="YO2162" s="593"/>
      <c r="YP2162" s="593"/>
      <c r="YQ2162" s="593"/>
      <c r="YR2162" s="593"/>
      <c r="YS2162" s="593"/>
      <c r="YT2162" s="593"/>
      <c r="YU2162" s="593"/>
      <c r="YV2162" s="593"/>
      <c r="YW2162" s="593"/>
      <c r="YX2162" s="593"/>
      <c r="YY2162" s="593"/>
      <c r="YZ2162" s="593"/>
      <c r="ZA2162" s="593"/>
      <c r="ZB2162" s="593"/>
      <c r="ZC2162" s="593"/>
      <c r="ZD2162" s="593"/>
      <c r="ZE2162" s="593"/>
      <c r="ZF2162" s="593"/>
      <c r="ZG2162" s="593"/>
      <c r="ZH2162" s="593"/>
      <c r="ZI2162" s="593"/>
      <c r="ZJ2162" s="593"/>
      <c r="ZK2162" s="593"/>
      <c r="ZL2162" s="593"/>
      <c r="ZM2162" s="593"/>
      <c r="ZN2162" s="593"/>
      <c r="ZO2162" s="593"/>
      <c r="ZP2162" s="593"/>
      <c r="ZQ2162" s="593"/>
      <c r="ZR2162" s="593"/>
      <c r="ZS2162" s="593"/>
      <c r="ZT2162" s="593"/>
      <c r="ZU2162" s="593"/>
      <c r="ZV2162" s="593"/>
      <c r="ZW2162" s="593"/>
      <c r="ZX2162" s="593"/>
      <c r="ZY2162" s="593"/>
      <c r="ZZ2162" s="593"/>
      <c r="AAA2162" s="593"/>
      <c r="AAB2162" s="593"/>
      <c r="AAC2162" s="593"/>
      <c r="AAD2162" s="593"/>
      <c r="AAE2162" s="593"/>
      <c r="AAF2162" s="593"/>
      <c r="AAG2162" s="593"/>
      <c r="AAH2162" s="593"/>
      <c r="AAI2162" s="593"/>
      <c r="AAJ2162" s="593"/>
      <c r="AAK2162" s="593"/>
      <c r="AAL2162" s="593"/>
      <c r="AAM2162" s="593"/>
      <c r="AAN2162" s="593"/>
      <c r="AAO2162" s="593"/>
      <c r="AAP2162" s="593"/>
      <c r="AAQ2162" s="593"/>
      <c r="AAR2162" s="593"/>
      <c r="AAS2162" s="593"/>
      <c r="AAT2162" s="593"/>
      <c r="AAU2162" s="593"/>
      <c r="AAV2162" s="593"/>
      <c r="AAW2162" s="593"/>
      <c r="AAX2162" s="593"/>
      <c r="AAY2162" s="593"/>
      <c r="AAZ2162" s="593"/>
      <c r="ABA2162" s="593"/>
      <c r="ABB2162" s="593"/>
      <c r="ABC2162" s="593"/>
      <c r="ABD2162" s="593"/>
      <c r="ABE2162" s="593"/>
      <c r="ABF2162" s="593"/>
      <c r="ABG2162" s="593"/>
      <c r="ABH2162" s="593"/>
      <c r="ABI2162" s="593"/>
      <c r="ABJ2162" s="593"/>
      <c r="ABK2162" s="593"/>
      <c r="ABL2162" s="593"/>
      <c r="ABM2162" s="593"/>
      <c r="ABN2162" s="593"/>
      <c r="ABO2162" s="593"/>
      <c r="ABP2162" s="593"/>
      <c r="ABQ2162" s="593"/>
      <c r="ABR2162" s="593"/>
      <c r="ABS2162" s="593"/>
      <c r="ABT2162" s="593"/>
      <c r="ABU2162" s="593"/>
      <c r="ABV2162" s="593"/>
      <c r="ABW2162" s="593"/>
      <c r="ABX2162" s="593"/>
      <c r="ABY2162" s="593"/>
      <c r="ABZ2162" s="593"/>
      <c r="ACA2162" s="593"/>
      <c r="ACB2162" s="593"/>
      <c r="ACC2162" s="593"/>
      <c r="ACD2162" s="593"/>
      <c r="ACE2162" s="593"/>
      <c r="ACF2162" s="593"/>
      <c r="ACG2162" s="593"/>
      <c r="ACH2162" s="593"/>
      <c r="ACI2162" s="593"/>
      <c r="ACJ2162" s="593"/>
      <c r="ACK2162" s="593"/>
      <c r="ACL2162" s="593"/>
      <c r="ACM2162" s="593"/>
      <c r="ACN2162" s="593"/>
      <c r="ACO2162" s="593"/>
      <c r="ACP2162" s="593"/>
      <c r="ACQ2162" s="593"/>
      <c r="ACR2162" s="593"/>
      <c r="ACS2162" s="593"/>
      <c r="ACT2162" s="593"/>
      <c r="ACU2162" s="593"/>
      <c r="ACV2162" s="593"/>
      <c r="ACW2162" s="593"/>
      <c r="ACX2162" s="593"/>
      <c r="ACY2162" s="593"/>
      <c r="ACZ2162" s="593"/>
      <c r="ADA2162" s="593"/>
      <c r="ADB2162" s="593"/>
      <c r="ADC2162" s="593"/>
      <c r="ADD2162" s="593"/>
      <c r="ADE2162" s="593"/>
      <c r="ADF2162" s="593"/>
      <c r="ADG2162" s="593"/>
      <c r="ADH2162" s="593"/>
      <c r="ADI2162" s="593"/>
      <c r="ADJ2162" s="593"/>
      <c r="ADK2162" s="593"/>
      <c r="ADL2162" s="593"/>
      <c r="ADM2162" s="593"/>
      <c r="ADN2162" s="593"/>
      <c r="ADO2162" s="593"/>
      <c r="ADP2162" s="593"/>
      <c r="ADQ2162" s="593"/>
      <c r="ADR2162" s="593"/>
      <c r="ADS2162" s="593"/>
      <c r="ADT2162" s="593"/>
      <c r="ADU2162" s="593"/>
      <c r="ADV2162" s="593"/>
      <c r="ADW2162" s="593"/>
      <c r="ADX2162" s="593"/>
      <c r="ADY2162" s="593"/>
      <c r="ADZ2162" s="593"/>
      <c r="AEA2162" s="593"/>
      <c r="AEB2162" s="593"/>
      <c r="AEC2162" s="593"/>
      <c r="AED2162" s="593"/>
      <c r="AEE2162" s="593"/>
      <c r="AEF2162" s="593"/>
      <c r="AEG2162" s="593"/>
      <c r="AEH2162" s="593"/>
      <c r="AEI2162" s="593"/>
      <c r="AEJ2162" s="593"/>
      <c r="AEK2162" s="593"/>
      <c r="AEL2162" s="593"/>
      <c r="AEM2162" s="593"/>
      <c r="AEN2162" s="593"/>
      <c r="AEO2162" s="593"/>
      <c r="AEP2162" s="593"/>
      <c r="AEQ2162" s="593"/>
      <c r="AER2162" s="593"/>
      <c r="AES2162" s="593"/>
      <c r="AET2162" s="593"/>
      <c r="AEU2162" s="593"/>
      <c r="AEV2162" s="593"/>
      <c r="AEW2162" s="593"/>
      <c r="AEX2162" s="593"/>
      <c r="AEY2162" s="593"/>
      <c r="AEZ2162" s="593"/>
      <c r="AFA2162" s="593"/>
      <c r="AFB2162" s="593"/>
      <c r="AFC2162" s="593"/>
      <c r="AFD2162" s="593"/>
      <c r="AFE2162" s="593"/>
      <c r="AFF2162" s="593"/>
      <c r="AFG2162" s="593"/>
      <c r="AFH2162" s="593"/>
      <c r="AFI2162" s="593"/>
      <c r="AFJ2162" s="593"/>
      <c r="AFK2162" s="593"/>
      <c r="AFL2162" s="593"/>
      <c r="AFM2162" s="593"/>
      <c r="AFN2162" s="593"/>
      <c r="AFO2162" s="593"/>
      <c r="AFP2162" s="593"/>
      <c r="AFQ2162" s="593"/>
      <c r="AFR2162" s="593"/>
      <c r="AFS2162" s="593"/>
      <c r="AFT2162" s="593"/>
      <c r="AFU2162" s="593"/>
      <c r="AFV2162" s="593"/>
      <c r="AFW2162" s="593"/>
      <c r="AFX2162" s="593"/>
      <c r="AFY2162" s="593"/>
      <c r="AFZ2162" s="593"/>
      <c r="AGA2162" s="593"/>
      <c r="AGB2162" s="593"/>
      <c r="AGC2162" s="593"/>
      <c r="AGD2162" s="593"/>
      <c r="AGE2162" s="593"/>
      <c r="AGF2162" s="593"/>
      <c r="AGG2162" s="593"/>
      <c r="AGH2162" s="593"/>
      <c r="AGI2162" s="593"/>
      <c r="AGJ2162" s="593"/>
      <c r="AGK2162" s="593"/>
      <c r="AGL2162" s="593"/>
      <c r="AGM2162" s="593"/>
      <c r="AGN2162" s="593"/>
      <c r="AGO2162" s="593"/>
      <c r="AGP2162" s="593"/>
      <c r="AGQ2162" s="593"/>
      <c r="AGR2162" s="593"/>
      <c r="AGS2162" s="593"/>
      <c r="AGT2162" s="593"/>
      <c r="AGU2162" s="593"/>
      <c r="AGV2162" s="593"/>
      <c r="AGW2162" s="593"/>
      <c r="AGX2162" s="593"/>
      <c r="AGY2162" s="593"/>
      <c r="AGZ2162" s="593"/>
      <c r="AHA2162" s="593"/>
      <c r="AHB2162" s="593"/>
      <c r="AHC2162" s="593"/>
      <c r="AHD2162" s="593"/>
      <c r="AHE2162" s="593"/>
      <c r="AHF2162" s="593"/>
      <c r="AHG2162" s="593"/>
      <c r="AHH2162" s="593"/>
      <c r="AHI2162" s="593"/>
      <c r="AHJ2162" s="593"/>
      <c r="AHK2162" s="593"/>
      <c r="AHL2162" s="593"/>
      <c r="AHM2162" s="593"/>
      <c r="AHN2162" s="593"/>
      <c r="AHO2162" s="593"/>
      <c r="AHP2162" s="593"/>
      <c r="AHQ2162" s="593"/>
      <c r="AHR2162" s="593"/>
      <c r="AHS2162" s="593"/>
      <c r="AHT2162" s="593"/>
      <c r="AHU2162" s="593"/>
      <c r="AHV2162" s="593"/>
      <c r="AHW2162" s="593"/>
      <c r="AHX2162" s="593"/>
      <c r="AHY2162" s="593"/>
      <c r="AHZ2162" s="593"/>
      <c r="AIA2162" s="593"/>
      <c r="AIB2162" s="593"/>
      <c r="AIC2162" s="593"/>
      <c r="AID2162" s="593"/>
      <c r="AIE2162" s="593"/>
      <c r="AIF2162" s="593"/>
      <c r="AIG2162" s="593"/>
      <c r="AIH2162" s="593"/>
      <c r="AII2162" s="593"/>
      <c r="AIJ2162" s="593"/>
      <c r="AIK2162" s="593"/>
      <c r="AIL2162" s="593"/>
      <c r="AIM2162" s="593"/>
      <c r="AIN2162" s="593"/>
      <c r="AIO2162" s="593"/>
      <c r="AIP2162" s="593"/>
      <c r="AIQ2162" s="593"/>
      <c r="AIR2162" s="593"/>
      <c r="AIS2162" s="593"/>
      <c r="AIT2162" s="593"/>
      <c r="AIU2162" s="593"/>
      <c r="AIV2162" s="593"/>
      <c r="AIW2162" s="593"/>
      <c r="AIX2162" s="593"/>
      <c r="AIY2162" s="593"/>
      <c r="AIZ2162" s="593"/>
      <c r="AJA2162" s="593"/>
      <c r="AJB2162" s="593"/>
      <c r="AJC2162" s="593"/>
      <c r="AJD2162" s="593"/>
      <c r="AJE2162" s="593"/>
      <c r="AJF2162" s="593"/>
      <c r="AJG2162" s="593"/>
      <c r="AJH2162" s="593"/>
      <c r="AJI2162" s="593"/>
      <c r="AJJ2162" s="593"/>
      <c r="AJK2162" s="593"/>
      <c r="AJL2162" s="593"/>
      <c r="AJM2162" s="593"/>
      <c r="AJN2162" s="593"/>
      <c r="AJO2162" s="593"/>
      <c r="AJP2162" s="593"/>
      <c r="AJQ2162" s="593"/>
      <c r="AJR2162" s="593"/>
      <c r="AJS2162" s="593"/>
      <c r="AJT2162" s="593"/>
      <c r="AJU2162" s="593"/>
      <c r="AJV2162" s="593"/>
      <c r="AJW2162" s="593"/>
      <c r="AJX2162" s="593"/>
      <c r="AJY2162" s="593"/>
      <c r="AJZ2162" s="593"/>
      <c r="AKA2162" s="593"/>
      <c r="AKB2162" s="593"/>
      <c r="AKC2162" s="593"/>
      <c r="AKD2162" s="593"/>
      <c r="AKE2162" s="593"/>
      <c r="AKF2162" s="593"/>
      <c r="AKG2162" s="593"/>
      <c r="AKH2162" s="593"/>
      <c r="AKI2162" s="593"/>
      <c r="AKJ2162" s="593"/>
      <c r="AKK2162" s="593"/>
      <c r="AKL2162" s="593"/>
      <c r="AKM2162" s="593"/>
      <c r="AKN2162" s="593"/>
      <c r="AKO2162" s="593"/>
      <c r="AKP2162" s="593"/>
      <c r="AKQ2162" s="593"/>
      <c r="AKR2162" s="593"/>
      <c r="AKS2162" s="593"/>
      <c r="AKT2162" s="593"/>
      <c r="AKU2162" s="593"/>
      <c r="AKV2162" s="593"/>
      <c r="AKW2162" s="593"/>
      <c r="AKX2162" s="593"/>
      <c r="AKY2162" s="593"/>
      <c r="AKZ2162" s="593"/>
      <c r="ALA2162" s="593"/>
      <c r="ALB2162" s="593"/>
      <c r="ALC2162" s="593"/>
      <c r="ALD2162" s="593"/>
      <c r="ALE2162" s="593"/>
      <c r="ALF2162" s="593"/>
      <c r="ALG2162" s="593"/>
      <c r="ALH2162" s="593"/>
      <c r="ALI2162" s="593"/>
      <c r="ALJ2162" s="593"/>
      <c r="ALK2162" s="593"/>
      <c r="ALL2162" s="593"/>
      <c r="ALM2162" s="593"/>
      <c r="ALN2162" s="593"/>
      <c r="ALO2162" s="593"/>
      <c r="ALP2162" s="593"/>
      <c r="ALQ2162" s="593"/>
      <c r="ALR2162" s="593"/>
      <c r="ALS2162" s="593"/>
      <c r="ALT2162" s="593"/>
      <c r="ALU2162" s="593"/>
      <c r="ALV2162" s="593"/>
      <c r="ALW2162" s="593"/>
      <c r="ALX2162" s="593"/>
      <c r="ALY2162" s="593"/>
      <c r="ALZ2162" s="593"/>
      <c r="AMA2162" s="593"/>
      <c r="AMB2162" s="593"/>
      <c r="AMC2162" s="593"/>
      <c r="AMD2162" s="593"/>
      <c r="AME2162" s="593"/>
      <c r="AMF2162" s="593"/>
      <c r="AMG2162" s="593"/>
      <c r="AMH2162" s="593"/>
      <c r="AMI2162" s="593"/>
      <c r="AMJ2162" s="593"/>
      <c r="AMK2162" s="593"/>
      <c r="AML2162" s="593"/>
      <c r="AMM2162" s="593"/>
      <c r="AMN2162" s="593"/>
      <c r="AMO2162" s="593"/>
      <c r="AMP2162" s="593"/>
      <c r="AMQ2162" s="593"/>
      <c r="AMR2162" s="593"/>
      <c r="AMS2162" s="593"/>
      <c r="AMT2162" s="593"/>
      <c r="AMU2162" s="593"/>
      <c r="AMV2162" s="593"/>
      <c r="AMW2162" s="593"/>
      <c r="AMX2162" s="593"/>
      <c r="AMY2162" s="593"/>
      <c r="AMZ2162" s="593"/>
      <c r="ANA2162" s="593"/>
      <c r="ANB2162" s="593"/>
      <c r="ANC2162" s="593"/>
      <c r="AND2162" s="593"/>
      <c r="ANE2162" s="593"/>
      <c r="ANF2162" s="593"/>
      <c r="ANG2162" s="593"/>
      <c r="ANH2162" s="593"/>
      <c r="ANI2162" s="593"/>
      <c r="ANJ2162" s="593"/>
      <c r="ANK2162" s="593"/>
      <c r="ANL2162" s="593"/>
      <c r="ANM2162" s="593"/>
      <c r="ANN2162" s="593"/>
      <c r="ANO2162" s="593"/>
      <c r="ANP2162" s="593"/>
      <c r="ANQ2162" s="593"/>
      <c r="ANR2162" s="593"/>
      <c r="ANS2162" s="593"/>
      <c r="ANT2162" s="593"/>
      <c r="ANU2162" s="593"/>
      <c r="ANV2162" s="593"/>
      <c r="ANW2162" s="593"/>
      <c r="ANX2162" s="593"/>
      <c r="ANY2162" s="593"/>
      <c r="ANZ2162" s="593"/>
      <c r="AOA2162" s="593"/>
      <c r="AOB2162" s="593"/>
      <c r="AOC2162" s="593"/>
      <c r="AOD2162" s="593"/>
      <c r="AOE2162" s="593"/>
      <c r="AOF2162" s="593"/>
      <c r="AOG2162" s="593"/>
      <c r="AOH2162" s="593"/>
      <c r="AOI2162" s="593"/>
      <c r="AOJ2162" s="593"/>
      <c r="AOK2162" s="593"/>
      <c r="AOL2162" s="593"/>
      <c r="AOM2162" s="593"/>
      <c r="AON2162" s="593"/>
      <c r="AOO2162" s="593"/>
      <c r="AOP2162" s="593"/>
      <c r="AOQ2162" s="593"/>
      <c r="AOR2162" s="593"/>
      <c r="AOS2162" s="593"/>
      <c r="AOT2162" s="593"/>
      <c r="AOU2162" s="593"/>
      <c r="AOV2162" s="593"/>
      <c r="AOW2162" s="593"/>
      <c r="AOX2162" s="593"/>
      <c r="AOY2162" s="593"/>
      <c r="AOZ2162" s="593"/>
      <c r="APA2162" s="593"/>
      <c r="APB2162" s="593"/>
      <c r="APC2162" s="593"/>
      <c r="APD2162" s="593"/>
      <c r="APE2162" s="593"/>
      <c r="APF2162" s="593"/>
      <c r="APG2162" s="593"/>
      <c r="APH2162" s="593"/>
      <c r="API2162" s="593"/>
      <c r="APJ2162" s="593"/>
      <c r="APK2162" s="593"/>
      <c r="APL2162" s="593"/>
      <c r="APM2162" s="593"/>
      <c r="APN2162" s="593"/>
      <c r="APO2162" s="593"/>
      <c r="APP2162" s="593"/>
      <c r="APQ2162" s="593"/>
      <c r="APR2162" s="593"/>
      <c r="APS2162" s="593"/>
      <c r="APT2162" s="593"/>
      <c r="APU2162" s="593"/>
      <c r="APV2162" s="593"/>
      <c r="APW2162" s="593"/>
      <c r="APX2162" s="593"/>
      <c r="APY2162" s="593"/>
      <c r="APZ2162" s="593"/>
      <c r="AQA2162" s="593"/>
      <c r="AQB2162" s="593"/>
      <c r="AQC2162" s="593"/>
      <c r="AQD2162" s="593"/>
      <c r="AQE2162" s="593"/>
      <c r="AQF2162" s="593"/>
      <c r="AQG2162" s="593"/>
      <c r="AQH2162" s="593"/>
      <c r="AQI2162" s="593"/>
      <c r="AQJ2162" s="593"/>
      <c r="AQK2162" s="593"/>
      <c r="AQL2162" s="593"/>
      <c r="AQM2162" s="593"/>
      <c r="AQN2162" s="593"/>
      <c r="AQO2162" s="593"/>
      <c r="AQP2162" s="593"/>
      <c r="AQQ2162" s="593"/>
      <c r="AQR2162" s="593"/>
      <c r="AQS2162" s="593"/>
      <c r="AQT2162" s="593"/>
      <c r="AQU2162" s="593"/>
      <c r="AQV2162" s="593"/>
      <c r="AQW2162" s="593"/>
      <c r="AQX2162" s="593"/>
      <c r="AQY2162" s="593"/>
      <c r="AQZ2162" s="593"/>
      <c r="ARA2162" s="593"/>
      <c r="ARB2162" s="593"/>
      <c r="ARC2162" s="593"/>
      <c r="ARD2162" s="593"/>
      <c r="ARE2162" s="593"/>
      <c r="ARF2162" s="593"/>
      <c r="ARG2162" s="593"/>
      <c r="ARH2162" s="593"/>
      <c r="ARI2162" s="593"/>
      <c r="ARJ2162" s="593"/>
      <c r="ARK2162" s="593"/>
      <c r="ARL2162" s="593"/>
      <c r="ARM2162" s="593"/>
      <c r="ARN2162" s="593"/>
      <c r="ARO2162" s="593"/>
      <c r="ARP2162" s="593"/>
      <c r="ARQ2162" s="593"/>
      <c r="ARR2162" s="593"/>
      <c r="ARS2162" s="593"/>
      <c r="ART2162" s="593"/>
      <c r="ARU2162" s="593"/>
      <c r="ARV2162" s="593"/>
      <c r="ARW2162" s="593"/>
      <c r="ARX2162" s="593"/>
      <c r="ARY2162" s="593"/>
      <c r="ARZ2162" s="593"/>
      <c r="ASA2162" s="593"/>
      <c r="ASB2162" s="593"/>
      <c r="ASC2162" s="593"/>
      <c r="ASD2162" s="593"/>
      <c r="ASE2162" s="593"/>
      <c r="ASF2162" s="593"/>
      <c r="ASG2162" s="593"/>
      <c r="ASH2162" s="593"/>
      <c r="ASI2162" s="593"/>
      <c r="ASJ2162" s="593"/>
      <c r="ASK2162" s="593"/>
      <c r="ASL2162" s="593"/>
      <c r="ASM2162" s="593"/>
      <c r="ASN2162" s="593"/>
      <c r="ASO2162" s="593"/>
      <c r="ASP2162" s="593"/>
      <c r="ASQ2162" s="593"/>
      <c r="ASR2162" s="593"/>
      <c r="ASS2162" s="593"/>
      <c r="AST2162" s="593"/>
      <c r="ASU2162" s="593"/>
      <c r="ASV2162" s="593"/>
      <c r="ASW2162" s="593"/>
      <c r="ASX2162" s="593"/>
      <c r="ASY2162" s="593"/>
      <c r="ASZ2162" s="593"/>
      <c r="ATA2162" s="593"/>
      <c r="ATB2162" s="593"/>
      <c r="ATC2162" s="593"/>
      <c r="ATD2162" s="593"/>
      <c r="ATE2162" s="593"/>
      <c r="ATF2162" s="593"/>
      <c r="ATG2162" s="593"/>
      <c r="ATH2162" s="593"/>
      <c r="ATI2162" s="593"/>
      <c r="ATJ2162" s="593"/>
      <c r="ATK2162" s="593"/>
      <c r="ATL2162" s="593"/>
      <c r="ATM2162" s="593"/>
      <c r="ATN2162" s="593"/>
      <c r="ATO2162" s="593"/>
      <c r="ATP2162" s="593"/>
      <c r="ATQ2162" s="593"/>
      <c r="ATR2162" s="593"/>
      <c r="ATS2162" s="593"/>
      <c r="ATT2162" s="593"/>
      <c r="ATU2162" s="593"/>
      <c r="ATV2162" s="593"/>
      <c r="ATW2162" s="593"/>
      <c r="ATX2162" s="593"/>
      <c r="ATY2162" s="593"/>
      <c r="ATZ2162" s="593"/>
      <c r="AUA2162" s="593"/>
      <c r="AUB2162" s="593"/>
      <c r="AUC2162" s="593"/>
      <c r="AUD2162" s="593"/>
      <c r="AUE2162" s="593"/>
      <c r="AUF2162" s="593"/>
      <c r="AUG2162" s="593"/>
      <c r="AUH2162" s="593"/>
      <c r="AUI2162" s="593"/>
      <c r="AUJ2162" s="593"/>
      <c r="AUK2162" s="593"/>
      <c r="AUL2162" s="593"/>
      <c r="AUM2162" s="593"/>
      <c r="AUN2162" s="593"/>
      <c r="AUO2162" s="593"/>
      <c r="AUP2162" s="593"/>
      <c r="AUQ2162" s="593"/>
      <c r="AUR2162" s="593"/>
      <c r="AUS2162" s="593"/>
      <c r="AUT2162" s="593"/>
      <c r="AUU2162" s="593"/>
      <c r="AUV2162" s="593"/>
      <c r="AUW2162" s="593"/>
      <c r="AUX2162" s="593"/>
      <c r="AUY2162" s="593"/>
      <c r="AUZ2162" s="593"/>
      <c r="AVA2162" s="593"/>
      <c r="AVB2162" s="593"/>
      <c r="AVC2162" s="593"/>
      <c r="AVD2162" s="593"/>
      <c r="AVE2162" s="593"/>
      <c r="AVF2162" s="593"/>
      <c r="AVG2162" s="593"/>
      <c r="AVH2162" s="593"/>
      <c r="AVI2162" s="593"/>
      <c r="AVJ2162" s="593"/>
      <c r="AVK2162" s="593"/>
    </row>
    <row r="2163" spans="1:1259">
      <c r="A2163" s="697"/>
      <c r="B2163" s="558"/>
      <c r="C2163" s="558"/>
      <c r="D2163" s="676" t="s">
        <v>1067</v>
      </c>
      <c r="E2163" s="524" t="s">
        <v>1158</v>
      </c>
      <c r="F2163" s="676"/>
      <c r="G2163" s="676">
        <v>2022</v>
      </c>
      <c r="H2163" s="676">
        <v>8</v>
      </c>
      <c r="I2163" s="687" t="s">
        <v>1081</v>
      </c>
      <c r="J2163" s="677"/>
      <c r="K2163" s="676" t="s">
        <v>1159</v>
      </c>
      <c r="L2163" s="677" t="s">
        <v>1160</v>
      </c>
      <c r="M2163" s="677">
        <v>44607</v>
      </c>
      <c r="N2163" s="677">
        <v>44774</v>
      </c>
      <c r="O2163" s="677"/>
      <c r="P2163" s="677"/>
      <c r="Q2163" s="677"/>
      <c r="R2163" s="677"/>
      <c r="S2163" s="676" t="s">
        <v>1085</v>
      </c>
      <c r="T2163" s="676">
        <v>72</v>
      </c>
      <c r="U2163" s="676" t="s">
        <v>1161</v>
      </c>
      <c r="V2163" s="676" t="s">
        <v>1072</v>
      </c>
      <c r="W2163" s="678">
        <v>480</v>
      </c>
      <c r="X2163" s="551">
        <v>290</v>
      </c>
      <c r="Y2163" s="693">
        <v>139200</v>
      </c>
      <c r="Z2163" s="667">
        <v>0.48</v>
      </c>
      <c r="AA2163" s="682">
        <f>Y2163*Z2163</f>
        <v>66816</v>
      </c>
      <c r="AB2163" s="521"/>
      <c r="AC2163" s="668">
        <v>0</v>
      </c>
      <c r="AD2163" s="676"/>
      <c r="AE2163" s="684">
        <v>4510.08</v>
      </c>
      <c r="AF2163" s="695">
        <f>AA2163+AD2163+AE2163</f>
        <v>71326.080000000002</v>
      </c>
      <c r="AG2163" s="665" t="s">
        <v>47</v>
      </c>
      <c r="AH2163" s="641">
        <v>100</v>
      </c>
      <c r="AI2163" s="676">
        <v>0</v>
      </c>
      <c r="AJ2163" s="676" t="s">
        <v>1165</v>
      </c>
      <c r="AK2163" s="676" t="s">
        <v>1163</v>
      </c>
      <c r="AL2163" s="696">
        <v>28345</v>
      </c>
      <c r="AM2163" s="665" t="s">
        <v>52</v>
      </c>
      <c r="AN2163" s="676" t="s">
        <v>1113</v>
      </c>
      <c r="AO2163" s="665"/>
      <c r="AP2163" s="676" t="s">
        <v>1113</v>
      </c>
      <c r="AQ2163" s="676"/>
      <c r="AR2163" s="676"/>
      <c r="AS2163" s="523"/>
      <c r="AT2163" s="523"/>
      <c r="AU2163" s="523"/>
      <c r="AV2163" s="674"/>
      <c r="AW2163" s="673" t="str">
        <f>U2163</f>
        <v>12005832C</v>
      </c>
      <c r="AX2163" s="673" cm="1">
        <f t="array" ref="AX2163">SUM(MID(0&amp;AW2163,LARGE(INDEX(ISNUMBER(--MID(AW2163,ROW($1:$8),1))*ROW($1:$8),),ROW($1:$8))+1,1)*10^ROW($1:$8)/10)</f>
        <v>12005832</v>
      </c>
      <c r="AY2163" s="673" t="str">
        <f>VLOOKUP($AX2163,'Item Master Data'!$A:$F,3,FALSE)</f>
        <v>Q.PEAK DUO XL G10 BFG</v>
      </c>
      <c r="AZ2163" s="673">
        <f>VLOOKUP($AX2163,'Item Master Data'!$A:$F,6,FALSE)</f>
        <v>480</v>
      </c>
      <c r="BA2163" s="673" t="e">
        <f>X2163/BB2163</f>
        <v>#VALUE!</v>
      </c>
      <c r="BB2163" s="673" t="str">
        <f>VLOOKUP(AX2163,'Item Master Data'!$A:$G,7,FALSE)</f>
        <v> 30</v>
      </c>
      <c r="BC2163" s="673"/>
      <c r="BD2163" s="673">
        <f>W2163-AZ2163</f>
        <v>0</v>
      </c>
      <c r="BE2163" s="593"/>
      <c r="BF2163" s="593"/>
      <c r="BG2163" s="593"/>
      <c r="BH2163" s="593"/>
      <c r="BI2163" s="593"/>
      <c r="BJ2163" s="593"/>
      <c r="BK2163" s="593"/>
      <c r="BL2163" s="593"/>
      <c r="BM2163" s="593"/>
      <c r="BN2163" s="593"/>
      <c r="BO2163" s="593"/>
      <c r="BP2163" s="593"/>
      <c r="BQ2163" s="593"/>
      <c r="BR2163" s="593"/>
      <c r="BS2163" s="593"/>
      <c r="BT2163" s="593"/>
      <c r="BU2163" s="593"/>
      <c r="BV2163" s="593"/>
      <c r="BW2163" s="593"/>
      <c r="BX2163" s="593"/>
      <c r="BY2163" s="593"/>
      <c r="BZ2163" s="593"/>
      <c r="CA2163" s="593"/>
      <c r="CB2163" s="593"/>
      <c r="CC2163" s="593"/>
      <c r="CD2163" s="593"/>
      <c r="CE2163" s="593"/>
      <c r="CF2163" s="593"/>
      <c r="CG2163" s="593"/>
      <c r="CH2163" s="593"/>
      <c r="CI2163" s="593"/>
      <c r="CJ2163" s="593"/>
      <c r="CK2163" s="593"/>
      <c r="CL2163" s="593"/>
      <c r="CM2163" s="593"/>
      <c r="CN2163" s="593"/>
      <c r="CO2163" s="593"/>
      <c r="CP2163" s="593"/>
      <c r="CQ2163" s="593"/>
      <c r="CR2163" s="593"/>
      <c r="CS2163" s="593"/>
      <c r="CT2163" s="593"/>
      <c r="CU2163" s="593"/>
      <c r="CV2163" s="593"/>
      <c r="CW2163" s="593"/>
      <c r="CX2163" s="593"/>
      <c r="CY2163" s="593"/>
      <c r="CZ2163" s="593"/>
      <c r="DA2163" s="593"/>
      <c r="DB2163" s="593"/>
      <c r="DC2163" s="593"/>
      <c r="DD2163" s="593"/>
      <c r="DE2163" s="593"/>
      <c r="DF2163" s="593"/>
      <c r="DG2163" s="593"/>
      <c r="DH2163" s="593"/>
      <c r="DI2163" s="593"/>
      <c r="DJ2163" s="593"/>
      <c r="DK2163" s="593"/>
      <c r="DL2163" s="593"/>
      <c r="DM2163" s="593"/>
      <c r="DN2163" s="593"/>
      <c r="DO2163" s="593"/>
      <c r="DP2163" s="593"/>
      <c r="DQ2163" s="593"/>
      <c r="DR2163" s="593"/>
      <c r="DS2163" s="593"/>
      <c r="DT2163" s="593"/>
      <c r="DU2163" s="593"/>
      <c r="DV2163" s="593"/>
      <c r="DW2163" s="593"/>
      <c r="DX2163" s="593"/>
      <c r="DY2163" s="593"/>
      <c r="DZ2163" s="593"/>
      <c r="EA2163" s="593"/>
      <c r="EB2163" s="593"/>
      <c r="EC2163" s="593"/>
      <c r="ED2163" s="593"/>
      <c r="EE2163" s="593"/>
      <c r="EF2163" s="593"/>
      <c r="EG2163" s="593"/>
      <c r="EH2163" s="593"/>
      <c r="EI2163" s="593"/>
      <c r="EJ2163" s="593"/>
      <c r="EK2163" s="593"/>
      <c r="EL2163" s="593"/>
      <c r="EM2163" s="593"/>
      <c r="EN2163" s="593"/>
      <c r="EO2163" s="593"/>
      <c r="EP2163" s="593"/>
      <c r="EQ2163" s="593"/>
      <c r="ER2163" s="593"/>
      <c r="ES2163" s="593"/>
      <c r="ET2163" s="593"/>
      <c r="EU2163" s="593"/>
      <c r="EV2163" s="593"/>
      <c r="EW2163" s="593"/>
      <c r="EX2163" s="593"/>
      <c r="EY2163" s="593"/>
      <c r="EZ2163" s="593"/>
      <c r="FA2163" s="593"/>
      <c r="FB2163" s="593"/>
      <c r="FC2163" s="593"/>
      <c r="FD2163" s="593"/>
      <c r="FE2163" s="593"/>
      <c r="FF2163" s="593"/>
      <c r="FG2163" s="593"/>
      <c r="FH2163" s="593"/>
      <c r="FI2163" s="593"/>
      <c r="FJ2163" s="593"/>
      <c r="FK2163" s="593"/>
      <c r="FL2163" s="593"/>
      <c r="FM2163" s="593"/>
      <c r="FN2163" s="593"/>
      <c r="FO2163" s="593"/>
      <c r="FP2163" s="593"/>
      <c r="FQ2163" s="593"/>
      <c r="FR2163" s="593"/>
      <c r="FS2163" s="593"/>
      <c r="FT2163" s="593"/>
      <c r="FU2163" s="593"/>
      <c r="FV2163" s="593"/>
      <c r="FW2163" s="593"/>
      <c r="FX2163" s="593"/>
      <c r="FY2163" s="593"/>
      <c r="FZ2163" s="593"/>
      <c r="GA2163" s="593"/>
      <c r="GB2163" s="593"/>
      <c r="GC2163" s="593"/>
      <c r="GD2163" s="593"/>
      <c r="GE2163" s="593"/>
      <c r="GF2163" s="593"/>
      <c r="GG2163" s="593"/>
      <c r="GH2163" s="593"/>
      <c r="GI2163" s="593"/>
      <c r="GJ2163" s="593"/>
      <c r="GK2163" s="593"/>
      <c r="GL2163" s="593"/>
      <c r="GM2163" s="593"/>
      <c r="GN2163" s="593"/>
      <c r="GO2163" s="593"/>
      <c r="GP2163" s="593"/>
      <c r="GQ2163" s="593"/>
      <c r="GR2163" s="593"/>
      <c r="GS2163" s="593"/>
      <c r="GT2163" s="593"/>
      <c r="GU2163" s="593"/>
      <c r="GV2163" s="593"/>
      <c r="GW2163" s="593"/>
      <c r="GX2163" s="593"/>
      <c r="GY2163" s="593"/>
      <c r="GZ2163" s="593"/>
      <c r="HA2163" s="593"/>
      <c r="HB2163" s="593"/>
      <c r="HC2163" s="593"/>
      <c r="HD2163" s="593"/>
      <c r="HE2163" s="593"/>
      <c r="HF2163" s="593"/>
      <c r="HG2163" s="593"/>
      <c r="HH2163" s="593"/>
      <c r="HI2163" s="593"/>
      <c r="HJ2163" s="593"/>
      <c r="HK2163" s="593"/>
      <c r="HL2163" s="593"/>
      <c r="HM2163" s="593"/>
      <c r="HN2163" s="593"/>
      <c r="HO2163" s="593"/>
      <c r="HP2163" s="593"/>
      <c r="HQ2163" s="593"/>
      <c r="HR2163" s="593"/>
      <c r="HS2163" s="593"/>
      <c r="HT2163" s="593"/>
      <c r="HU2163" s="593"/>
      <c r="HV2163" s="593"/>
      <c r="HW2163" s="593"/>
      <c r="HX2163" s="593"/>
      <c r="HY2163" s="593"/>
      <c r="HZ2163" s="593"/>
      <c r="IA2163" s="593"/>
      <c r="IB2163" s="593"/>
      <c r="IC2163" s="593"/>
      <c r="ID2163" s="593"/>
      <c r="IE2163" s="593"/>
      <c r="IF2163" s="593"/>
      <c r="IG2163" s="593"/>
      <c r="IH2163" s="593"/>
      <c r="II2163" s="593"/>
      <c r="IJ2163" s="593"/>
      <c r="IK2163" s="593"/>
      <c r="IL2163" s="593"/>
      <c r="IM2163" s="593"/>
      <c r="IN2163" s="593"/>
      <c r="IO2163" s="593"/>
      <c r="IP2163" s="593"/>
      <c r="IQ2163" s="593"/>
      <c r="IR2163" s="593"/>
      <c r="IS2163" s="593"/>
      <c r="IT2163" s="593"/>
      <c r="IU2163" s="593"/>
      <c r="IV2163" s="593"/>
      <c r="IW2163" s="593"/>
      <c r="IX2163" s="593"/>
      <c r="IY2163" s="593"/>
      <c r="IZ2163" s="593"/>
      <c r="JA2163" s="593"/>
      <c r="JB2163" s="593"/>
      <c r="JC2163" s="593"/>
      <c r="JD2163" s="593"/>
      <c r="JE2163" s="593"/>
      <c r="JF2163" s="593"/>
      <c r="JG2163" s="593"/>
      <c r="JH2163" s="593"/>
      <c r="JI2163" s="593"/>
      <c r="JJ2163" s="593"/>
      <c r="JK2163" s="593"/>
      <c r="JL2163" s="593"/>
      <c r="JM2163" s="593"/>
      <c r="JN2163" s="593"/>
      <c r="JO2163" s="593"/>
      <c r="JP2163" s="593"/>
      <c r="JQ2163" s="593"/>
      <c r="JR2163" s="593"/>
      <c r="JS2163" s="593"/>
      <c r="JT2163" s="593"/>
      <c r="JU2163" s="593"/>
      <c r="JV2163" s="593"/>
      <c r="JW2163" s="593"/>
      <c r="JX2163" s="593"/>
      <c r="JY2163" s="593"/>
      <c r="JZ2163" s="593"/>
      <c r="KA2163" s="593"/>
      <c r="KB2163" s="593"/>
      <c r="KC2163" s="593"/>
      <c r="KD2163" s="593"/>
      <c r="KE2163" s="593"/>
      <c r="KF2163" s="593"/>
      <c r="KG2163" s="593"/>
      <c r="KH2163" s="593"/>
      <c r="KI2163" s="593"/>
      <c r="KJ2163" s="593"/>
      <c r="KK2163" s="593"/>
      <c r="KL2163" s="593"/>
      <c r="KM2163" s="593"/>
      <c r="KN2163" s="593"/>
      <c r="KO2163" s="593"/>
      <c r="KP2163" s="593"/>
      <c r="KQ2163" s="593"/>
      <c r="KR2163" s="593"/>
      <c r="KS2163" s="593"/>
      <c r="KT2163" s="593"/>
      <c r="KU2163" s="593"/>
      <c r="KV2163" s="593"/>
      <c r="KW2163" s="593"/>
      <c r="KX2163" s="593"/>
      <c r="KY2163" s="593"/>
      <c r="KZ2163" s="593"/>
      <c r="LA2163" s="593"/>
      <c r="LB2163" s="593"/>
      <c r="LC2163" s="593"/>
      <c r="LD2163" s="593"/>
      <c r="LE2163" s="593"/>
      <c r="LF2163" s="593"/>
      <c r="LG2163" s="593"/>
      <c r="LH2163" s="593"/>
      <c r="LI2163" s="593"/>
      <c r="LJ2163" s="593"/>
      <c r="LK2163" s="593"/>
      <c r="LL2163" s="593"/>
      <c r="LM2163" s="593"/>
      <c r="LN2163" s="593"/>
      <c r="LO2163" s="593"/>
      <c r="LP2163" s="593"/>
      <c r="LQ2163" s="593"/>
      <c r="LR2163" s="593"/>
      <c r="LS2163" s="593"/>
      <c r="LT2163" s="593"/>
      <c r="LU2163" s="593"/>
      <c r="LV2163" s="593"/>
      <c r="LW2163" s="593"/>
      <c r="LX2163" s="593"/>
      <c r="LY2163" s="593"/>
      <c r="LZ2163" s="593"/>
      <c r="MA2163" s="593"/>
      <c r="MB2163" s="593"/>
      <c r="MC2163" s="593"/>
      <c r="MD2163" s="593"/>
      <c r="ME2163" s="593"/>
      <c r="MF2163" s="593"/>
      <c r="MG2163" s="593"/>
      <c r="MH2163" s="593"/>
      <c r="MI2163" s="593"/>
      <c r="MJ2163" s="593"/>
      <c r="MK2163" s="593"/>
      <c r="ML2163" s="593"/>
      <c r="MM2163" s="593"/>
      <c r="MN2163" s="593"/>
      <c r="MO2163" s="593"/>
      <c r="MP2163" s="593"/>
      <c r="MQ2163" s="593"/>
      <c r="MR2163" s="593"/>
      <c r="MS2163" s="593"/>
      <c r="MT2163" s="593"/>
      <c r="MU2163" s="593"/>
      <c r="MV2163" s="593"/>
      <c r="MW2163" s="593"/>
      <c r="MX2163" s="593"/>
      <c r="MY2163" s="593"/>
      <c r="MZ2163" s="593"/>
      <c r="NA2163" s="593"/>
      <c r="NB2163" s="593"/>
      <c r="NC2163" s="593"/>
      <c r="ND2163" s="593"/>
      <c r="NE2163" s="593"/>
      <c r="NF2163" s="593"/>
      <c r="NG2163" s="593"/>
      <c r="NH2163" s="593"/>
      <c r="NI2163" s="593"/>
      <c r="NJ2163" s="593"/>
      <c r="NK2163" s="593"/>
      <c r="NL2163" s="593"/>
      <c r="NM2163" s="593"/>
      <c r="NN2163" s="593"/>
      <c r="NO2163" s="593"/>
      <c r="NP2163" s="593"/>
      <c r="NQ2163" s="593"/>
      <c r="NR2163" s="593"/>
      <c r="NS2163" s="593"/>
      <c r="NT2163" s="593"/>
      <c r="NU2163" s="593"/>
      <c r="NV2163" s="593"/>
      <c r="NW2163" s="593"/>
      <c r="NX2163" s="593"/>
      <c r="NY2163" s="593"/>
      <c r="NZ2163" s="593"/>
      <c r="OA2163" s="593"/>
      <c r="OB2163" s="593"/>
      <c r="OC2163" s="593"/>
      <c r="OD2163" s="593"/>
      <c r="OE2163" s="593"/>
      <c r="OF2163" s="593"/>
      <c r="OG2163" s="593"/>
      <c r="OH2163" s="593"/>
      <c r="OI2163" s="593"/>
      <c r="OJ2163" s="593"/>
      <c r="OK2163" s="593"/>
      <c r="OL2163" s="593"/>
      <c r="OM2163" s="593"/>
      <c r="ON2163" s="593"/>
      <c r="OO2163" s="593"/>
      <c r="OP2163" s="593"/>
      <c r="OQ2163" s="593"/>
      <c r="OR2163" s="593"/>
      <c r="OS2163" s="593"/>
      <c r="OT2163" s="593"/>
      <c r="OU2163" s="593"/>
      <c r="OV2163" s="593"/>
      <c r="OW2163" s="593"/>
      <c r="OX2163" s="593"/>
      <c r="OY2163" s="593"/>
      <c r="OZ2163" s="593"/>
      <c r="PA2163" s="593"/>
      <c r="PB2163" s="593"/>
      <c r="PC2163" s="593"/>
      <c r="PD2163" s="593"/>
      <c r="PE2163" s="593"/>
      <c r="PF2163" s="593"/>
      <c r="PG2163" s="593"/>
      <c r="PH2163" s="593"/>
      <c r="PI2163" s="593"/>
      <c r="PJ2163" s="593"/>
      <c r="PK2163" s="593"/>
      <c r="PL2163" s="593"/>
      <c r="PM2163" s="593"/>
      <c r="PN2163" s="593"/>
      <c r="PO2163" s="593"/>
      <c r="PP2163" s="593"/>
      <c r="PQ2163" s="593"/>
      <c r="PR2163" s="593"/>
      <c r="PS2163" s="593"/>
      <c r="PT2163" s="593"/>
      <c r="PU2163" s="593"/>
      <c r="PV2163" s="593"/>
      <c r="PW2163" s="593"/>
      <c r="PX2163" s="593"/>
      <c r="PY2163" s="593"/>
      <c r="PZ2163" s="593"/>
      <c r="QA2163" s="593"/>
      <c r="QB2163" s="593"/>
      <c r="QC2163" s="593"/>
      <c r="QD2163" s="593"/>
      <c r="QE2163" s="593"/>
      <c r="QF2163" s="593"/>
      <c r="QG2163" s="593"/>
      <c r="QH2163" s="593"/>
      <c r="QI2163" s="593"/>
      <c r="QJ2163" s="593"/>
      <c r="QK2163" s="593"/>
      <c r="QL2163" s="593"/>
      <c r="QM2163" s="593"/>
      <c r="QN2163" s="593"/>
      <c r="QO2163" s="593"/>
      <c r="QP2163" s="593"/>
      <c r="QQ2163" s="593"/>
      <c r="QR2163" s="593"/>
      <c r="QS2163" s="593"/>
      <c r="QT2163" s="593"/>
      <c r="QU2163" s="593"/>
      <c r="QV2163" s="593"/>
      <c r="QW2163" s="593"/>
      <c r="QX2163" s="593"/>
      <c r="QY2163" s="593"/>
      <c r="QZ2163" s="593"/>
      <c r="RA2163" s="593"/>
      <c r="RB2163" s="593"/>
      <c r="RC2163" s="593"/>
      <c r="RD2163" s="593"/>
      <c r="RE2163" s="593"/>
      <c r="RF2163" s="593"/>
      <c r="RG2163" s="593"/>
      <c r="RH2163" s="593"/>
      <c r="RI2163" s="593"/>
      <c r="RJ2163" s="593"/>
      <c r="RK2163" s="593"/>
      <c r="RL2163" s="593"/>
      <c r="RM2163" s="593"/>
      <c r="RN2163" s="593"/>
      <c r="RO2163" s="593"/>
      <c r="RP2163" s="593"/>
      <c r="RQ2163" s="593"/>
      <c r="RR2163" s="593"/>
      <c r="RS2163" s="593"/>
      <c r="RT2163" s="593"/>
      <c r="RU2163" s="593"/>
      <c r="RV2163" s="593"/>
      <c r="RW2163" s="593"/>
      <c r="RX2163" s="593"/>
      <c r="RY2163" s="593"/>
      <c r="RZ2163" s="593"/>
      <c r="SA2163" s="593"/>
      <c r="SB2163" s="593"/>
      <c r="SC2163" s="593"/>
      <c r="SD2163" s="593"/>
      <c r="SE2163" s="593"/>
      <c r="SF2163" s="593"/>
      <c r="SG2163" s="593"/>
      <c r="SH2163" s="593"/>
      <c r="SI2163" s="593"/>
      <c r="SJ2163" s="593"/>
      <c r="SK2163" s="593"/>
      <c r="SL2163" s="593"/>
      <c r="SM2163" s="593"/>
      <c r="SN2163" s="593"/>
      <c r="SO2163" s="593"/>
      <c r="SP2163" s="593"/>
      <c r="SQ2163" s="593"/>
      <c r="SR2163" s="593"/>
      <c r="SS2163" s="593"/>
      <c r="ST2163" s="593"/>
      <c r="SU2163" s="593"/>
      <c r="SV2163" s="593"/>
      <c r="SW2163" s="593"/>
      <c r="SX2163" s="593"/>
      <c r="SY2163" s="593"/>
      <c r="SZ2163" s="593"/>
      <c r="TA2163" s="593"/>
      <c r="TB2163" s="593"/>
      <c r="TC2163" s="593"/>
      <c r="TD2163" s="593"/>
      <c r="TE2163" s="593"/>
      <c r="TF2163" s="593"/>
      <c r="TG2163" s="593"/>
      <c r="TH2163" s="593"/>
      <c r="TI2163" s="593"/>
      <c r="TJ2163" s="593"/>
      <c r="TK2163" s="593"/>
      <c r="TL2163" s="593"/>
      <c r="TM2163" s="593"/>
      <c r="TN2163" s="593"/>
      <c r="TO2163" s="593"/>
      <c r="TP2163" s="593"/>
      <c r="TQ2163" s="593"/>
      <c r="TR2163" s="593"/>
      <c r="TS2163" s="593"/>
      <c r="TT2163" s="593"/>
      <c r="TU2163" s="593"/>
      <c r="TV2163" s="593"/>
      <c r="TW2163" s="593"/>
      <c r="TX2163" s="593"/>
      <c r="TY2163" s="593"/>
      <c r="TZ2163" s="593"/>
      <c r="UA2163" s="593"/>
      <c r="UB2163" s="593"/>
      <c r="UC2163" s="593"/>
      <c r="UD2163" s="593"/>
      <c r="UE2163" s="593"/>
      <c r="UF2163" s="593"/>
      <c r="UG2163" s="593"/>
      <c r="UH2163" s="593"/>
      <c r="UI2163" s="593"/>
      <c r="UJ2163" s="593"/>
      <c r="UK2163" s="593"/>
      <c r="UL2163" s="593"/>
      <c r="UM2163" s="593"/>
      <c r="UN2163" s="593"/>
      <c r="UO2163" s="593"/>
      <c r="UP2163" s="593"/>
      <c r="UQ2163" s="593"/>
      <c r="UR2163" s="593"/>
      <c r="US2163" s="593"/>
      <c r="UT2163" s="593"/>
      <c r="UU2163" s="593"/>
      <c r="UV2163" s="593"/>
      <c r="UW2163" s="593"/>
      <c r="UX2163" s="593"/>
      <c r="UY2163" s="593"/>
      <c r="UZ2163" s="593"/>
      <c r="VA2163" s="593"/>
      <c r="VB2163" s="593"/>
      <c r="VC2163" s="593"/>
      <c r="VD2163" s="593"/>
      <c r="VE2163" s="593"/>
      <c r="VF2163" s="593"/>
      <c r="VG2163" s="593"/>
      <c r="VH2163" s="593"/>
      <c r="VI2163" s="593"/>
      <c r="VJ2163" s="593"/>
      <c r="VK2163" s="593"/>
      <c r="VL2163" s="593"/>
      <c r="VM2163" s="593"/>
      <c r="VN2163" s="593"/>
      <c r="VO2163" s="593"/>
      <c r="VP2163" s="593"/>
      <c r="VQ2163" s="593"/>
      <c r="VR2163" s="593"/>
      <c r="VS2163" s="593"/>
      <c r="VT2163" s="593"/>
      <c r="VU2163" s="593"/>
      <c r="VV2163" s="593"/>
      <c r="VW2163" s="593"/>
      <c r="VX2163" s="593"/>
      <c r="VY2163" s="593"/>
      <c r="VZ2163" s="593"/>
      <c r="WA2163" s="593"/>
      <c r="WB2163" s="593"/>
      <c r="WC2163" s="593"/>
      <c r="WD2163" s="593"/>
      <c r="WE2163" s="593"/>
      <c r="WF2163" s="593"/>
      <c r="WG2163" s="593"/>
      <c r="WH2163" s="593"/>
      <c r="WI2163" s="593"/>
      <c r="WJ2163" s="593"/>
      <c r="WK2163" s="593"/>
      <c r="WL2163" s="593"/>
      <c r="WM2163" s="593"/>
      <c r="WN2163" s="593"/>
      <c r="WO2163" s="593"/>
      <c r="WP2163" s="593"/>
      <c r="WQ2163" s="593"/>
      <c r="WR2163" s="593"/>
      <c r="WS2163" s="593"/>
      <c r="WT2163" s="593"/>
      <c r="WU2163" s="593"/>
      <c r="WV2163" s="593"/>
      <c r="WW2163" s="593"/>
      <c r="WX2163" s="593"/>
      <c r="WY2163" s="593"/>
      <c r="WZ2163" s="593"/>
      <c r="XA2163" s="593"/>
      <c r="XB2163" s="593"/>
      <c r="XC2163" s="593"/>
      <c r="XD2163" s="593"/>
      <c r="XE2163" s="593"/>
      <c r="XF2163" s="593"/>
      <c r="XG2163" s="593"/>
      <c r="XH2163" s="593"/>
      <c r="XI2163" s="593"/>
      <c r="XJ2163" s="593"/>
      <c r="XK2163" s="593"/>
      <c r="XL2163" s="593"/>
      <c r="XM2163" s="593"/>
      <c r="XN2163" s="593"/>
      <c r="XO2163" s="593"/>
      <c r="XP2163" s="593"/>
      <c r="XQ2163" s="593"/>
      <c r="XR2163" s="593"/>
      <c r="XS2163" s="593"/>
      <c r="XT2163" s="593"/>
      <c r="XU2163" s="593"/>
      <c r="XV2163" s="593"/>
      <c r="XW2163" s="593"/>
      <c r="XX2163" s="593"/>
      <c r="XY2163" s="593"/>
      <c r="XZ2163" s="593"/>
      <c r="YA2163" s="593"/>
      <c r="YB2163" s="593"/>
      <c r="YC2163" s="593"/>
      <c r="YD2163" s="593"/>
      <c r="YE2163" s="593"/>
      <c r="YF2163" s="593"/>
      <c r="YG2163" s="593"/>
      <c r="YH2163" s="593"/>
      <c r="YI2163" s="593"/>
      <c r="YJ2163" s="593"/>
      <c r="YK2163" s="593"/>
      <c r="YL2163" s="593"/>
      <c r="YM2163" s="593"/>
      <c r="YN2163" s="593"/>
      <c r="YO2163" s="593"/>
      <c r="YP2163" s="593"/>
      <c r="YQ2163" s="593"/>
      <c r="YR2163" s="593"/>
      <c r="YS2163" s="593"/>
      <c r="YT2163" s="593"/>
      <c r="YU2163" s="593"/>
      <c r="YV2163" s="593"/>
      <c r="YW2163" s="593"/>
      <c r="YX2163" s="593"/>
      <c r="YY2163" s="593"/>
      <c r="YZ2163" s="593"/>
      <c r="ZA2163" s="593"/>
      <c r="ZB2163" s="593"/>
      <c r="ZC2163" s="593"/>
      <c r="ZD2163" s="593"/>
      <c r="ZE2163" s="593"/>
      <c r="ZF2163" s="593"/>
      <c r="ZG2163" s="593"/>
      <c r="ZH2163" s="593"/>
      <c r="ZI2163" s="593"/>
      <c r="ZJ2163" s="593"/>
      <c r="ZK2163" s="593"/>
      <c r="ZL2163" s="593"/>
      <c r="ZM2163" s="593"/>
      <c r="ZN2163" s="593"/>
      <c r="ZO2163" s="593"/>
      <c r="ZP2163" s="593"/>
      <c r="ZQ2163" s="593"/>
      <c r="ZR2163" s="593"/>
      <c r="ZS2163" s="593"/>
      <c r="ZT2163" s="593"/>
      <c r="ZU2163" s="593"/>
      <c r="ZV2163" s="593"/>
      <c r="ZW2163" s="593"/>
      <c r="ZX2163" s="593"/>
      <c r="ZY2163" s="593"/>
      <c r="ZZ2163" s="593"/>
      <c r="AAA2163" s="593"/>
      <c r="AAB2163" s="593"/>
      <c r="AAC2163" s="593"/>
      <c r="AAD2163" s="593"/>
      <c r="AAE2163" s="593"/>
      <c r="AAF2163" s="593"/>
      <c r="AAG2163" s="593"/>
      <c r="AAH2163" s="593"/>
      <c r="AAI2163" s="593"/>
      <c r="AAJ2163" s="593"/>
      <c r="AAK2163" s="593"/>
      <c r="AAL2163" s="593"/>
      <c r="AAM2163" s="593"/>
      <c r="AAN2163" s="593"/>
      <c r="AAO2163" s="593"/>
      <c r="AAP2163" s="593"/>
      <c r="AAQ2163" s="593"/>
      <c r="AAR2163" s="593"/>
      <c r="AAS2163" s="593"/>
      <c r="AAT2163" s="593"/>
      <c r="AAU2163" s="593"/>
      <c r="AAV2163" s="593"/>
      <c r="AAW2163" s="593"/>
      <c r="AAX2163" s="593"/>
      <c r="AAY2163" s="593"/>
      <c r="AAZ2163" s="593"/>
      <c r="ABA2163" s="593"/>
      <c r="ABB2163" s="593"/>
      <c r="ABC2163" s="593"/>
      <c r="ABD2163" s="593"/>
      <c r="ABE2163" s="593"/>
      <c r="ABF2163" s="593"/>
      <c r="ABG2163" s="593"/>
      <c r="ABH2163" s="593"/>
      <c r="ABI2163" s="593"/>
      <c r="ABJ2163" s="593"/>
      <c r="ABK2163" s="593"/>
      <c r="ABL2163" s="593"/>
      <c r="ABM2163" s="593"/>
      <c r="ABN2163" s="593"/>
      <c r="ABO2163" s="593"/>
      <c r="ABP2163" s="593"/>
      <c r="ABQ2163" s="593"/>
      <c r="ABR2163" s="593"/>
      <c r="ABS2163" s="593"/>
      <c r="ABT2163" s="593"/>
      <c r="ABU2163" s="593"/>
      <c r="ABV2163" s="593"/>
      <c r="ABW2163" s="593"/>
      <c r="ABX2163" s="593"/>
      <c r="ABY2163" s="593"/>
      <c r="ABZ2163" s="593"/>
      <c r="ACA2163" s="593"/>
      <c r="ACB2163" s="593"/>
      <c r="ACC2163" s="593"/>
      <c r="ACD2163" s="593"/>
      <c r="ACE2163" s="593"/>
      <c r="ACF2163" s="593"/>
      <c r="ACG2163" s="593"/>
      <c r="ACH2163" s="593"/>
      <c r="ACI2163" s="593"/>
      <c r="ACJ2163" s="593"/>
      <c r="ACK2163" s="593"/>
      <c r="ACL2163" s="593"/>
      <c r="ACM2163" s="593"/>
      <c r="ACN2163" s="593"/>
      <c r="ACO2163" s="593"/>
      <c r="ACP2163" s="593"/>
      <c r="ACQ2163" s="593"/>
      <c r="ACR2163" s="593"/>
      <c r="ACS2163" s="593"/>
      <c r="ACT2163" s="593"/>
      <c r="ACU2163" s="593"/>
      <c r="ACV2163" s="593"/>
      <c r="ACW2163" s="593"/>
      <c r="ACX2163" s="593"/>
      <c r="ACY2163" s="593"/>
      <c r="ACZ2163" s="593"/>
      <c r="ADA2163" s="593"/>
      <c r="ADB2163" s="593"/>
      <c r="ADC2163" s="593"/>
      <c r="ADD2163" s="593"/>
      <c r="ADE2163" s="593"/>
      <c r="ADF2163" s="593"/>
      <c r="ADG2163" s="593"/>
      <c r="ADH2163" s="593"/>
      <c r="ADI2163" s="593"/>
      <c r="ADJ2163" s="593"/>
      <c r="ADK2163" s="593"/>
      <c r="ADL2163" s="593"/>
      <c r="ADM2163" s="593"/>
      <c r="ADN2163" s="593"/>
      <c r="ADO2163" s="593"/>
      <c r="ADP2163" s="593"/>
      <c r="ADQ2163" s="593"/>
      <c r="ADR2163" s="593"/>
      <c r="ADS2163" s="593"/>
      <c r="ADT2163" s="593"/>
      <c r="ADU2163" s="593"/>
      <c r="ADV2163" s="593"/>
      <c r="ADW2163" s="593"/>
      <c r="ADX2163" s="593"/>
      <c r="ADY2163" s="593"/>
      <c r="ADZ2163" s="593"/>
      <c r="AEA2163" s="593"/>
      <c r="AEB2163" s="593"/>
      <c r="AEC2163" s="593"/>
      <c r="AED2163" s="593"/>
      <c r="AEE2163" s="593"/>
      <c r="AEF2163" s="593"/>
      <c r="AEG2163" s="593"/>
      <c r="AEH2163" s="593"/>
      <c r="AEI2163" s="593"/>
      <c r="AEJ2163" s="593"/>
      <c r="AEK2163" s="593"/>
      <c r="AEL2163" s="593"/>
      <c r="AEM2163" s="593"/>
      <c r="AEN2163" s="593"/>
      <c r="AEO2163" s="593"/>
      <c r="AEP2163" s="593"/>
      <c r="AEQ2163" s="593"/>
      <c r="AER2163" s="593"/>
      <c r="AES2163" s="593"/>
      <c r="AET2163" s="593"/>
      <c r="AEU2163" s="593"/>
      <c r="AEV2163" s="593"/>
      <c r="AEW2163" s="593"/>
      <c r="AEX2163" s="593"/>
      <c r="AEY2163" s="593"/>
      <c r="AEZ2163" s="593"/>
      <c r="AFA2163" s="593"/>
      <c r="AFB2163" s="593"/>
      <c r="AFC2163" s="593"/>
      <c r="AFD2163" s="593"/>
      <c r="AFE2163" s="593"/>
      <c r="AFF2163" s="593"/>
      <c r="AFG2163" s="593"/>
      <c r="AFH2163" s="593"/>
      <c r="AFI2163" s="593"/>
      <c r="AFJ2163" s="593"/>
      <c r="AFK2163" s="593"/>
      <c r="AFL2163" s="593"/>
      <c r="AFM2163" s="593"/>
      <c r="AFN2163" s="593"/>
      <c r="AFO2163" s="593"/>
      <c r="AFP2163" s="593"/>
      <c r="AFQ2163" s="593"/>
      <c r="AFR2163" s="593"/>
      <c r="AFS2163" s="593"/>
      <c r="AFT2163" s="593"/>
      <c r="AFU2163" s="593"/>
      <c r="AFV2163" s="593"/>
      <c r="AFW2163" s="593"/>
      <c r="AFX2163" s="593"/>
      <c r="AFY2163" s="593"/>
      <c r="AFZ2163" s="593"/>
      <c r="AGA2163" s="593"/>
      <c r="AGB2163" s="593"/>
      <c r="AGC2163" s="593"/>
      <c r="AGD2163" s="593"/>
      <c r="AGE2163" s="593"/>
      <c r="AGF2163" s="593"/>
      <c r="AGG2163" s="593"/>
      <c r="AGH2163" s="593"/>
      <c r="AGI2163" s="593"/>
      <c r="AGJ2163" s="593"/>
      <c r="AGK2163" s="593"/>
      <c r="AGL2163" s="593"/>
      <c r="AGM2163" s="593"/>
      <c r="AGN2163" s="593"/>
      <c r="AGO2163" s="593"/>
      <c r="AGP2163" s="593"/>
      <c r="AGQ2163" s="593"/>
      <c r="AGR2163" s="593"/>
      <c r="AGS2163" s="593"/>
      <c r="AGT2163" s="593"/>
      <c r="AGU2163" s="593"/>
      <c r="AGV2163" s="593"/>
      <c r="AGW2163" s="593"/>
      <c r="AGX2163" s="593"/>
      <c r="AGY2163" s="593"/>
      <c r="AGZ2163" s="593"/>
      <c r="AHA2163" s="593"/>
      <c r="AHB2163" s="593"/>
      <c r="AHC2163" s="593"/>
      <c r="AHD2163" s="593"/>
      <c r="AHE2163" s="593"/>
      <c r="AHF2163" s="593"/>
      <c r="AHG2163" s="593"/>
      <c r="AHH2163" s="593"/>
      <c r="AHI2163" s="593"/>
      <c r="AHJ2163" s="593"/>
      <c r="AHK2163" s="593"/>
      <c r="AHL2163" s="593"/>
      <c r="AHM2163" s="593"/>
      <c r="AHN2163" s="593"/>
      <c r="AHO2163" s="593"/>
      <c r="AHP2163" s="593"/>
      <c r="AHQ2163" s="593"/>
      <c r="AHR2163" s="593"/>
      <c r="AHS2163" s="593"/>
      <c r="AHT2163" s="593"/>
      <c r="AHU2163" s="593"/>
      <c r="AHV2163" s="593"/>
      <c r="AHW2163" s="593"/>
      <c r="AHX2163" s="593"/>
      <c r="AHY2163" s="593"/>
      <c r="AHZ2163" s="593"/>
      <c r="AIA2163" s="593"/>
      <c r="AIB2163" s="593"/>
      <c r="AIC2163" s="593"/>
      <c r="AID2163" s="593"/>
      <c r="AIE2163" s="593"/>
      <c r="AIF2163" s="593"/>
      <c r="AIG2163" s="593"/>
      <c r="AIH2163" s="593"/>
      <c r="AII2163" s="593"/>
      <c r="AIJ2163" s="593"/>
      <c r="AIK2163" s="593"/>
      <c r="AIL2163" s="593"/>
      <c r="AIM2163" s="593"/>
      <c r="AIN2163" s="593"/>
      <c r="AIO2163" s="593"/>
      <c r="AIP2163" s="593"/>
      <c r="AIQ2163" s="593"/>
      <c r="AIR2163" s="593"/>
      <c r="AIS2163" s="593"/>
      <c r="AIT2163" s="593"/>
      <c r="AIU2163" s="593"/>
      <c r="AIV2163" s="593"/>
      <c r="AIW2163" s="593"/>
      <c r="AIX2163" s="593"/>
      <c r="AIY2163" s="593"/>
      <c r="AIZ2163" s="593"/>
      <c r="AJA2163" s="593"/>
      <c r="AJB2163" s="593"/>
      <c r="AJC2163" s="593"/>
      <c r="AJD2163" s="593"/>
      <c r="AJE2163" s="593"/>
      <c r="AJF2163" s="593"/>
      <c r="AJG2163" s="593"/>
      <c r="AJH2163" s="593"/>
      <c r="AJI2163" s="593"/>
      <c r="AJJ2163" s="593"/>
      <c r="AJK2163" s="593"/>
      <c r="AJL2163" s="593"/>
      <c r="AJM2163" s="593"/>
      <c r="AJN2163" s="593"/>
      <c r="AJO2163" s="593"/>
      <c r="AJP2163" s="593"/>
      <c r="AJQ2163" s="593"/>
      <c r="AJR2163" s="593"/>
      <c r="AJS2163" s="593"/>
      <c r="AJT2163" s="593"/>
      <c r="AJU2163" s="593"/>
      <c r="AJV2163" s="593"/>
      <c r="AJW2163" s="593"/>
      <c r="AJX2163" s="593"/>
      <c r="AJY2163" s="593"/>
      <c r="AJZ2163" s="593"/>
      <c r="AKA2163" s="593"/>
      <c r="AKB2163" s="593"/>
      <c r="AKC2163" s="593"/>
      <c r="AKD2163" s="593"/>
      <c r="AKE2163" s="593"/>
      <c r="AKF2163" s="593"/>
      <c r="AKG2163" s="593"/>
      <c r="AKH2163" s="593"/>
      <c r="AKI2163" s="593"/>
      <c r="AKJ2163" s="593"/>
      <c r="AKK2163" s="593"/>
      <c r="AKL2163" s="593"/>
      <c r="AKM2163" s="593"/>
      <c r="AKN2163" s="593"/>
      <c r="AKO2163" s="593"/>
      <c r="AKP2163" s="593"/>
      <c r="AKQ2163" s="593"/>
      <c r="AKR2163" s="593"/>
      <c r="AKS2163" s="593"/>
      <c r="AKT2163" s="593"/>
      <c r="AKU2163" s="593"/>
      <c r="AKV2163" s="593"/>
      <c r="AKW2163" s="593"/>
      <c r="AKX2163" s="593"/>
      <c r="AKY2163" s="593"/>
      <c r="AKZ2163" s="593"/>
      <c r="ALA2163" s="593"/>
      <c r="ALB2163" s="593"/>
      <c r="ALC2163" s="593"/>
      <c r="ALD2163" s="593"/>
      <c r="ALE2163" s="593"/>
      <c r="ALF2163" s="593"/>
      <c r="ALG2163" s="593"/>
      <c r="ALH2163" s="593"/>
      <c r="ALI2163" s="593"/>
      <c r="ALJ2163" s="593"/>
      <c r="ALK2163" s="593"/>
      <c r="ALL2163" s="593"/>
      <c r="ALM2163" s="593"/>
      <c r="ALN2163" s="593"/>
      <c r="ALO2163" s="593"/>
      <c r="ALP2163" s="593"/>
      <c r="ALQ2163" s="593"/>
      <c r="ALR2163" s="593"/>
      <c r="ALS2163" s="593"/>
      <c r="ALT2163" s="593"/>
      <c r="ALU2163" s="593"/>
      <c r="ALV2163" s="593"/>
      <c r="ALW2163" s="593"/>
      <c r="ALX2163" s="593"/>
      <c r="ALY2163" s="593"/>
      <c r="ALZ2163" s="593"/>
      <c r="AMA2163" s="593"/>
      <c r="AMB2163" s="593"/>
      <c r="AMC2163" s="593"/>
      <c r="AMD2163" s="593"/>
      <c r="AME2163" s="593"/>
      <c r="AMF2163" s="593"/>
      <c r="AMG2163" s="593"/>
      <c r="AMH2163" s="593"/>
      <c r="AMI2163" s="593"/>
      <c r="AMJ2163" s="593"/>
      <c r="AMK2163" s="593"/>
      <c r="AML2163" s="593"/>
      <c r="AMM2163" s="593"/>
      <c r="AMN2163" s="593"/>
      <c r="AMO2163" s="593"/>
      <c r="AMP2163" s="593"/>
      <c r="AMQ2163" s="593"/>
      <c r="AMR2163" s="593"/>
      <c r="AMS2163" s="593"/>
      <c r="AMT2163" s="593"/>
      <c r="AMU2163" s="593"/>
      <c r="AMV2163" s="593"/>
      <c r="AMW2163" s="593"/>
      <c r="AMX2163" s="593"/>
      <c r="AMY2163" s="593"/>
      <c r="AMZ2163" s="593"/>
      <c r="ANA2163" s="593"/>
      <c r="ANB2163" s="593"/>
      <c r="ANC2163" s="593"/>
      <c r="AND2163" s="593"/>
      <c r="ANE2163" s="593"/>
      <c r="ANF2163" s="593"/>
      <c r="ANG2163" s="593"/>
      <c r="ANH2163" s="593"/>
      <c r="ANI2163" s="593"/>
      <c r="ANJ2163" s="593"/>
      <c r="ANK2163" s="593"/>
      <c r="ANL2163" s="593"/>
      <c r="ANM2163" s="593"/>
      <c r="ANN2163" s="593"/>
      <c r="ANO2163" s="593"/>
      <c r="ANP2163" s="593"/>
      <c r="ANQ2163" s="593"/>
      <c r="ANR2163" s="593"/>
      <c r="ANS2163" s="593"/>
      <c r="ANT2163" s="593"/>
      <c r="ANU2163" s="593"/>
      <c r="ANV2163" s="593"/>
      <c r="ANW2163" s="593"/>
      <c r="ANX2163" s="593"/>
      <c r="ANY2163" s="593"/>
      <c r="ANZ2163" s="593"/>
      <c r="AOA2163" s="593"/>
      <c r="AOB2163" s="593"/>
      <c r="AOC2163" s="593"/>
      <c r="AOD2163" s="593"/>
      <c r="AOE2163" s="593"/>
      <c r="AOF2163" s="593"/>
      <c r="AOG2163" s="593"/>
      <c r="AOH2163" s="593"/>
      <c r="AOI2163" s="593"/>
      <c r="AOJ2163" s="593"/>
      <c r="AOK2163" s="593"/>
      <c r="AOL2163" s="593"/>
      <c r="AOM2163" s="593"/>
      <c r="AON2163" s="593"/>
      <c r="AOO2163" s="593"/>
      <c r="AOP2163" s="593"/>
      <c r="AOQ2163" s="593"/>
      <c r="AOR2163" s="593"/>
      <c r="AOS2163" s="593"/>
      <c r="AOT2163" s="593"/>
      <c r="AOU2163" s="593"/>
      <c r="AOV2163" s="593"/>
      <c r="AOW2163" s="593"/>
      <c r="AOX2163" s="593"/>
      <c r="AOY2163" s="593"/>
      <c r="AOZ2163" s="593"/>
      <c r="APA2163" s="593"/>
      <c r="APB2163" s="593"/>
      <c r="APC2163" s="593"/>
      <c r="APD2163" s="593"/>
      <c r="APE2163" s="593"/>
      <c r="APF2163" s="593"/>
      <c r="APG2163" s="593"/>
      <c r="APH2163" s="593"/>
      <c r="API2163" s="593"/>
      <c r="APJ2163" s="593"/>
      <c r="APK2163" s="593"/>
      <c r="APL2163" s="593"/>
      <c r="APM2163" s="593"/>
      <c r="APN2163" s="593"/>
      <c r="APO2163" s="593"/>
      <c r="APP2163" s="593"/>
      <c r="APQ2163" s="593"/>
      <c r="APR2163" s="593"/>
      <c r="APS2163" s="593"/>
      <c r="APT2163" s="593"/>
      <c r="APU2163" s="593"/>
      <c r="APV2163" s="593"/>
      <c r="APW2163" s="593"/>
      <c r="APX2163" s="593"/>
      <c r="APY2163" s="593"/>
      <c r="APZ2163" s="593"/>
      <c r="AQA2163" s="593"/>
      <c r="AQB2163" s="593"/>
      <c r="AQC2163" s="593"/>
      <c r="AQD2163" s="593"/>
      <c r="AQE2163" s="593"/>
      <c r="AQF2163" s="593"/>
      <c r="AQG2163" s="593"/>
      <c r="AQH2163" s="593"/>
      <c r="AQI2163" s="593"/>
      <c r="AQJ2163" s="593"/>
      <c r="AQK2163" s="593"/>
      <c r="AQL2163" s="593"/>
      <c r="AQM2163" s="593"/>
      <c r="AQN2163" s="593"/>
      <c r="AQO2163" s="593"/>
      <c r="AQP2163" s="593"/>
      <c r="AQQ2163" s="593"/>
      <c r="AQR2163" s="593"/>
      <c r="AQS2163" s="593"/>
      <c r="AQT2163" s="593"/>
      <c r="AQU2163" s="593"/>
      <c r="AQV2163" s="593"/>
      <c r="AQW2163" s="593"/>
      <c r="AQX2163" s="593"/>
      <c r="AQY2163" s="593"/>
      <c r="AQZ2163" s="593"/>
      <c r="ARA2163" s="593"/>
      <c r="ARB2163" s="593"/>
      <c r="ARC2163" s="593"/>
      <c r="ARD2163" s="593"/>
      <c r="ARE2163" s="593"/>
      <c r="ARF2163" s="593"/>
      <c r="ARG2163" s="593"/>
      <c r="ARH2163" s="593"/>
      <c r="ARI2163" s="593"/>
      <c r="ARJ2163" s="593"/>
      <c r="ARK2163" s="593"/>
      <c r="ARL2163" s="593"/>
      <c r="ARM2163" s="593"/>
      <c r="ARN2163" s="593"/>
      <c r="ARO2163" s="593"/>
      <c r="ARP2163" s="593"/>
      <c r="ARQ2163" s="593"/>
      <c r="ARR2163" s="593"/>
      <c r="ARS2163" s="593"/>
      <c r="ART2163" s="593"/>
      <c r="ARU2163" s="593"/>
      <c r="ARV2163" s="593"/>
      <c r="ARW2163" s="593"/>
      <c r="ARX2163" s="593"/>
      <c r="ARY2163" s="593"/>
      <c r="ARZ2163" s="593"/>
      <c r="ASA2163" s="593"/>
      <c r="ASB2163" s="593"/>
      <c r="ASC2163" s="593"/>
      <c r="ASD2163" s="593"/>
      <c r="ASE2163" s="593"/>
      <c r="ASF2163" s="593"/>
      <c r="ASG2163" s="593"/>
      <c r="ASH2163" s="593"/>
      <c r="ASI2163" s="593"/>
      <c r="ASJ2163" s="593"/>
      <c r="ASK2163" s="593"/>
      <c r="ASL2163" s="593"/>
      <c r="ASM2163" s="593"/>
      <c r="ASN2163" s="593"/>
      <c r="ASO2163" s="593"/>
      <c r="ASP2163" s="593"/>
      <c r="ASQ2163" s="593"/>
      <c r="ASR2163" s="593"/>
      <c r="ASS2163" s="593"/>
      <c r="AST2163" s="593"/>
      <c r="ASU2163" s="593"/>
      <c r="ASV2163" s="593"/>
      <c r="ASW2163" s="593"/>
      <c r="ASX2163" s="593"/>
      <c r="ASY2163" s="593"/>
      <c r="ASZ2163" s="593"/>
      <c r="ATA2163" s="593"/>
      <c r="ATB2163" s="593"/>
      <c r="ATC2163" s="593"/>
      <c r="ATD2163" s="593"/>
      <c r="ATE2163" s="593"/>
      <c r="ATF2163" s="593"/>
      <c r="ATG2163" s="593"/>
      <c r="ATH2163" s="593"/>
      <c r="ATI2163" s="593"/>
      <c r="ATJ2163" s="593"/>
      <c r="ATK2163" s="593"/>
      <c r="ATL2163" s="593"/>
      <c r="ATM2163" s="593"/>
      <c r="ATN2163" s="593"/>
      <c r="ATO2163" s="593"/>
      <c r="ATP2163" s="593"/>
      <c r="ATQ2163" s="593"/>
      <c r="ATR2163" s="593"/>
      <c r="ATS2163" s="593"/>
      <c r="ATT2163" s="593"/>
      <c r="ATU2163" s="593"/>
      <c r="ATV2163" s="593"/>
      <c r="ATW2163" s="593"/>
      <c r="ATX2163" s="593"/>
      <c r="ATY2163" s="593"/>
      <c r="ATZ2163" s="593"/>
      <c r="AUA2163" s="593"/>
      <c r="AUB2163" s="593"/>
      <c r="AUC2163" s="593"/>
      <c r="AUD2163" s="593"/>
      <c r="AUE2163" s="593"/>
      <c r="AUF2163" s="593"/>
      <c r="AUG2163" s="593"/>
      <c r="AUH2163" s="593"/>
      <c r="AUI2163" s="593"/>
      <c r="AUJ2163" s="593"/>
      <c r="AUK2163" s="593"/>
      <c r="AUL2163" s="593"/>
      <c r="AUM2163" s="593"/>
      <c r="AUN2163" s="593"/>
      <c r="AUO2163" s="593"/>
      <c r="AUP2163" s="593"/>
      <c r="AUQ2163" s="593"/>
      <c r="AUR2163" s="593"/>
      <c r="AUS2163" s="593"/>
      <c r="AUT2163" s="593"/>
      <c r="AUU2163" s="593"/>
      <c r="AUV2163" s="593"/>
      <c r="AUW2163" s="593"/>
      <c r="AUX2163" s="593"/>
      <c r="AUY2163" s="593"/>
      <c r="AUZ2163" s="593"/>
      <c r="AVA2163" s="593"/>
      <c r="AVB2163" s="593"/>
      <c r="AVC2163" s="593"/>
      <c r="AVD2163" s="593"/>
      <c r="AVE2163" s="593"/>
      <c r="AVF2163" s="593"/>
      <c r="AVG2163" s="593"/>
      <c r="AVH2163" s="593"/>
      <c r="AVI2163" s="593"/>
      <c r="AVJ2163" s="593"/>
      <c r="AVK2163" s="593"/>
    </row>
    <row r="2164" spans="1:1259">
      <c r="A2164" s="697"/>
      <c r="B2164" s="558"/>
      <c r="C2164" s="558"/>
      <c r="D2164" s="676" t="s">
        <v>1067</v>
      </c>
      <c r="E2164" s="524" t="s">
        <v>1158</v>
      </c>
      <c r="F2164" s="676"/>
      <c r="G2164" s="676">
        <v>2022</v>
      </c>
      <c r="H2164" s="676">
        <v>8</v>
      </c>
      <c r="I2164" s="687" t="s">
        <v>1081</v>
      </c>
      <c r="J2164" s="677"/>
      <c r="K2164" s="676" t="s">
        <v>1159</v>
      </c>
      <c r="L2164" s="677" t="s">
        <v>1160</v>
      </c>
      <c r="M2164" s="677">
        <v>44607</v>
      </c>
      <c r="N2164" s="677">
        <v>44774</v>
      </c>
      <c r="O2164" s="677"/>
      <c r="P2164" s="666"/>
      <c r="Q2164" s="666"/>
      <c r="R2164" s="666"/>
      <c r="S2164" s="665" t="s">
        <v>1085</v>
      </c>
      <c r="T2164" s="665">
        <v>72</v>
      </c>
      <c r="U2164" s="665" t="s">
        <v>1161</v>
      </c>
      <c r="V2164" s="676" t="s">
        <v>1072</v>
      </c>
      <c r="W2164" s="678">
        <v>480</v>
      </c>
      <c r="X2164" s="551">
        <v>522</v>
      </c>
      <c r="Y2164" s="693">
        <v>250560</v>
      </c>
      <c r="Z2164" s="667">
        <v>0.48</v>
      </c>
      <c r="AA2164" s="682">
        <f>Y2164*Z2164</f>
        <v>120268.79999999999</v>
      </c>
      <c r="AB2164" s="521"/>
      <c r="AC2164" s="668">
        <v>0</v>
      </c>
      <c r="AD2164" s="676"/>
      <c r="AE2164" s="669">
        <v>8118.1439999999993</v>
      </c>
      <c r="AF2164" s="695">
        <f>AA2164+AD2164+AE2164</f>
        <v>128386.94399999999</v>
      </c>
      <c r="AG2164" s="676" t="s">
        <v>47</v>
      </c>
      <c r="AH2164" s="641">
        <v>100</v>
      </c>
      <c r="AI2164" s="676">
        <v>0</v>
      </c>
      <c r="AJ2164" s="676" t="s">
        <v>1166</v>
      </c>
      <c r="AK2164" s="676" t="s">
        <v>1163</v>
      </c>
      <c r="AL2164" s="696">
        <v>28759</v>
      </c>
      <c r="AM2164" s="676" t="s">
        <v>52</v>
      </c>
      <c r="AN2164" s="676" t="s">
        <v>1113</v>
      </c>
      <c r="AO2164" s="665"/>
      <c r="AP2164" s="676" t="s">
        <v>1113</v>
      </c>
      <c r="AQ2164" s="676"/>
      <c r="AR2164" s="676"/>
      <c r="AS2164" s="523"/>
      <c r="AT2164" s="523"/>
      <c r="AU2164" s="523"/>
      <c r="AV2164" s="674"/>
      <c r="AW2164" s="673" t="str">
        <f>U2164</f>
        <v>12005832C</v>
      </c>
      <c r="AX2164" s="673" cm="1">
        <f t="array" ref="AX2164">SUM(MID(0&amp;AW2164,LARGE(INDEX(ISNUMBER(--MID(AW2164,ROW($1:$8),1))*ROW($1:$8),),ROW($1:$8))+1,1)*10^ROW($1:$8)/10)</f>
        <v>12005832</v>
      </c>
      <c r="AY2164" s="673" t="str">
        <f>VLOOKUP($AX2164,'Item Master Data'!$A:$F,3,FALSE)</f>
        <v>Q.PEAK DUO XL G10 BFG</v>
      </c>
      <c r="AZ2164" s="673">
        <f>VLOOKUP($AX2164,'Item Master Data'!$A:$F,6,FALSE)</f>
        <v>480</v>
      </c>
      <c r="BA2164" s="673" t="e">
        <f>X2164/BB2164</f>
        <v>#VALUE!</v>
      </c>
      <c r="BB2164" s="673" t="str">
        <f>VLOOKUP(AX2164,'Item Master Data'!$A:$G,7,FALSE)</f>
        <v> 30</v>
      </c>
      <c r="BC2164" s="673"/>
      <c r="BD2164" s="673">
        <f>W2164-AZ2164</f>
        <v>0</v>
      </c>
      <c r="BE2164" s="593"/>
      <c r="BF2164" s="593"/>
      <c r="BG2164" s="593"/>
      <c r="BH2164" s="593"/>
      <c r="BI2164" s="593"/>
      <c r="BJ2164" s="593"/>
      <c r="BK2164" s="593"/>
      <c r="BL2164" s="593"/>
      <c r="BM2164" s="593"/>
      <c r="BN2164" s="593"/>
      <c r="BO2164" s="593"/>
      <c r="BP2164" s="593"/>
      <c r="BQ2164" s="593"/>
      <c r="BR2164" s="593"/>
      <c r="BS2164" s="593"/>
      <c r="BT2164" s="593"/>
      <c r="BU2164" s="593"/>
      <c r="BV2164" s="593"/>
      <c r="BW2164" s="593"/>
      <c r="BX2164" s="593"/>
      <c r="BY2164" s="593"/>
      <c r="BZ2164" s="593"/>
      <c r="CA2164" s="593"/>
      <c r="CB2164" s="593"/>
      <c r="CC2164" s="593"/>
      <c r="CD2164" s="593"/>
      <c r="CE2164" s="593"/>
      <c r="CF2164" s="593"/>
      <c r="CG2164" s="593"/>
      <c r="CH2164" s="593"/>
      <c r="CI2164" s="593"/>
      <c r="CJ2164" s="593"/>
      <c r="CK2164" s="593"/>
      <c r="CL2164" s="593"/>
      <c r="CM2164" s="593"/>
      <c r="CN2164" s="593"/>
      <c r="CO2164" s="593"/>
      <c r="CP2164" s="593"/>
      <c r="CQ2164" s="593"/>
      <c r="CR2164" s="593"/>
      <c r="CS2164" s="593"/>
      <c r="CT2164" s="593"/>
      <c r="CU2164" s="593"/>
      <c r="CV2164" s="593"/>
      <c r="CW2164" s="593"/>
      <c r="CX2164" s="593"/>
      <c r="CY2164" s="593"/>
      <c r="CZ2164" s="593"/>
      <c r="DA2164" s="593"/>
      <c r="DB2164" s="593"/>
      <c r="DC2164" s="593"/>
      <c r="DD2164" s="593"/>
      <c r="DE2164" s="593"/>
      <c r="DF2164" s="593"/>
      <c r="DG2164" s="593"/>
      <c r="DH2164" s="593"/>
      <c r="DI2164" s="593"/>
      <c r="DJ2164" s="593"/>
      <c r="DK2164" s="593"/>
      <c r="DL2164" s="593"/>
      <c r="DM2164" s="593"/>
      <c r="DN2164" s="593"/>
      <c r="DO2164" s="593"/>
      <c r="DP2164" s="593"/>
      <c r="DQ2164" s="593"/>
      <c r="DR2164" s="593"/>
      <c r="DS2164" s="593"/>
      <c r="DT2164" s="593"/>
      <c r="DU2164" s="593"/>
      <c r="DV2164" s="593"/>
      <c r="DW2164" s="593"/>
      <c r="DX2164" s="593"/>
      <c r="DY2164" s="593"/>
      <c r="DZ2164" s="593"/>
      <c r="EA2164" s="593"/>
      <c r="EB2164" s="593"/>
      <c r="EC2164" s="593"/>
      <c r="ED2164" s="593"/>
      <c r="EE2164" s="593"/>
      <c r="EF2164" s="593"/>
      <c r="EG2164" s="593"/>
      <c r="EH2164" s="593"/>
      <c r="EI2164" s="593"/>
      <c r="EJ2164" s="593"/>
      <c r="EK2164" s="593"/>
      <c r="EL2164" s="593"/>
      <c r="EM2164" s="593"/>
      <c r="EN2164" s="593"/>
      <c r="EO2164" s="593"/>
      <c r="EP2164" s="593"/>
      <c r="EQ2164" s="593"/>
      <c r="ER2164" s="593"/>
      <c r="ES2164" s="593"/>
      <c r="ET2164" s="593"/>
      <c r="EU2164" s="593"/>
      <c r="EV2164" s="593"/>
      <c r="EW2164" s="593"/>
      <c r="EX2164" s="593"/>
      <c r="EY2164" s="593"/>
      <c r="EZ2164" s="593"/>
      <c r="FA2164" s="593"/>
      <c r="FB2164" s="593"/>
      <c r="FC2164" s="593"/>
      <c r="FD2164" s="593"/>
      <c r="FE2164" s="593"/>
      <c r="FF2164" s="593"/>
      <c r="FG2164" s="593"/>
      <c r="FH2164" s="593"/>
      <c r="FI2164" s="593"/>
      <c r="FJ2164" s="593"/>
      <c r="FK2164" s="593"/>
      <c r="FL2164" s="593"/>
      <c r="FM2164" s="593"/>
      <c r="FN2164" s="593"/>
      <c r="FO2164" s="593"/>
      <c r="FP2164" s="593"/>
      <c r="FQ2164" s="593"/>
      <c r="FR2164" s="593"/>
      <c r="FS2164" s="593"/>
      <c r="FT2164" s="593"/>
      <c r="FU2164" s="593"/>
      <c r="FV2164" s="593"/>
      <c r="FW2164" s="593"/>
      <c r="FX2164" s="593"/>
      <c r="FY2164" s="593"/>
      <c r="FZ2164" s="593"/>
      <c r="GA2164" s="593"/>
      <c r="GB2164" s="593"/>
      <c r="GC2164" s="593"/>
      <c r="GD2164" s="593"/>
      <c r="GE2164" s="593"/>
      <c r="GF2164" s="593"/>
      <c r="GG2164" s="593"/>
      <c r="GH2164" s="593"/>
      <c r="GI2164" s="593"/>
      <c r="GJ2164" s="593"/>
      <c r="GK2164" s="593"/>
      <c r="GL2164" s="593"/>
      <c r="GM2164" s="593"/>
      <c r="GN2164" s="593"/>
      <c r="GO2164" s="593"/>
      <c r="GP2164" s="593"/>
      <c r="GQ2164" s="593"/>
      <c r="GR2164" s="593"/>
      <c r="GS2164" s="593"/>
      <c r="GT2164" s="593"/>
      <c r="GU2164" s="593"/>
      <c r="GV2164" s="593"/>
      <c r="GW2164" s="593"/>
      <c r="GX2164" s="593"/>
      <c r="GY2164" s="593"/>
      <c r="GZ2164" s="593"/>
      <c r="HA2164" s="593"/>
      <c r="HB2164" s="593"/>
      <c r="HC2164" s="593"/>
      <c r="HD2164" s="593"/>
      <c r="HE2164" s="593"/>
      <c r="HF2164" s="593"/>
      <c r="HG2164" s="593"/>
      <c r="HH2164" s="593"/>
      <c r="HI2164" s="593"/>
      <c r="HJ2164" s="593"/>
      <c r="HK2164" s="593"/>
      <c r="HL2164" s="593"/>
      <c r="HM2164" s="593"/>
      <c r="HN2164" s="593"/>
      <c r="HO2164" s="593"/>
      <c r="HP2164" s="593"/>
      <c r="HQ2164" s="593"/>
      <c r="HR2164" s="593"/>
      <c r="HS2164" s="593"/>
      <c r="HT2164" s="593"/>
      <c r="HU2164" s="593"/>
      <c r="HV2164" s="593"/>
      <c r="HW2164" s="593"/>
      <c r="HX2164" s="593"/>
      <c r="HY2164" s="593"/>
      <c r="HZ2164" s="593"/>
      <c r="IA2164" s="593"/>
      <c r="IB2164" s="593"/>
      <c r="IC2164" s="593"/>
      <c r="ID2164" s="593"/>
      <c r="IE2164" s="593"/>
      <c r="IF2164" s="593"/>
      <c r="IG2164" s="593"/>
      <c r="IH2164" s="593"/>
      <c r="II2164" s="593"/>
      <c r="IJ2164" s="593"/>
      <c r="IK2164" s="593"/>
      <c r="IL2164" s="593"/>
      <c r="IM2164" s="593"/>
      <c r="IN2164" s="593"/>
      <c r="IO2164" s="593"/>
      <c r="IP2164" s="593"/>
      <c r="IQ2164" s="593"/>
      <c r="IR2164" s="593"/>
      <c r="IS2164" s="593"/>
      <c r="IT2164" s="593"/>
      <c r="IU2164" s="593"/>
      <c r="IV2164" s="593"/>
      <c r="IW2164" s="593"/>
      <c r="IX2164" s="593"/>
      <c r="IY2164" s="593"/>
      <c r="IZ2164" s="593"/>
      <c r="JA2164" s="593"/>
      <c r="JB2164" s="593"/>
      <c r="JC2164" s="593"/>
      <c r="JD2164" s="593"/>
      <c r="JE2164" s="593"/>
      <c r="JF2164" s="593"/>
      <c r="JG2164" s="593"/>
      <c r="JH2164" s="593"/>
      <c r="JI2164" s="593"/>
      <c r="JJ2164" s="593"/>
      <c r="JK2164" s="593"/>
      <c r="JL2164" s="593"/>
      <c r="JM2164" s="593"/>
      <c r="JN2164" s="593"/>
      <c r="JO2164" s="593"/>
      <c r="JP2164" s="593"/>
      <c r="JQ2164" s="593"/>
      <c r="JR2164" s="593"/>
      <c r="JS2164" s="593"/>
      <c r="JT2164" s="593"/>
      <c r="JU2164" s="593"/>
      <c r="JV2164" s="593"/>
      <c r="JW2164" s="593"/>
      <c r="JX2164" s="593"/>
      <c r="JY2164" s="593"/>
      <c r="JZ2164" s="593"/>
      <c r="KA2164" s="593"/>
      <c r="KB2164" s="593"/>
      <c r="KC2164" s="593"/>
      <c r="KD2164" s="593"/>
      <c r="KE2164" s="593"/>
      <c r="KF2164" s="593"/>
      <c r="KG2164" s="593"/>
      <c r="KH2164" s="593"/>
      <c r="KI2164" s="593"/>
      <c r="KJ2164" s="593"/>
      <c r="KK2164" s="593"/>
      <c r="KL2164" s="593"/>
      <c r="KM2164" s="593"/>
      <c r="KN2164" s="593"/>
      <c r="KO2164" s="593"/>
      <c r="KP2164" s="593"/>
      <c r="KQ2164" s="593"/>
      <c r="KR2164" s="593"/>
      <c r="KS2164" s="593"/>
      <c r="KT2164" s="593"/>
      <c r="KU2164" s="593"/>
      <c r="KV2164" s="593"/>
      <c r="KW2164" s="593"/>
      <c r="KX2164" s="593"/>
      <c r="KY2164" s="593"/>
      <c r="KZ2164" s="593"/>
      <c r="LA2164" s="593"/>
      <c r="LB2164" s="593"/>
      <c r="LC2164" s="593"/>
      <c r="LD2164" s="593"/>
      <c r="LE2164" s="593"/>
      <c r="LF2164" s="593"/>
      <c r="LG2164" s="593"/>
      <c r="LH2164" s="593"/>
      <c r="LI2164" s="593"/>
      <c r="LJ2164" s="593"/>
      <c r="LK2164" s="593"/>
      <c r="LL2164" s="593"/>
      <c r="LM2164" s="593"/>
      <c r="LN2164" s="593"/>
      <c r="LO2164" s="593"/>
      <c r="LP2164" s="593"/>
      <c r="LQ2164" s="593"/>
      <c r="LR2164" s="593"/>
      <c r="LS2164" s="593"/>
      <c r="LT2164" s="593"/>
      <c r="LU2164" s="593"/>
      <c r="LV2164" s="593"/>
      <c r="LW2164" s="593"/>
      <c r="LX2164" s="593"/>
      <c r="LY2164" s="593"/>
      <c r="LZ2164" s="593"/>
      <c r="MA2164" s="593"/>
      <c r="MB2164" s="593"/>
      <c r="MC2164" s="593"/>
      <c r="MD2164" s="593"/>
      <c r="ME2164" s="593"/>
      <c r="MF2164" s="593"/>
      <c r="MG2164" s="593"/>
      <c r="MH2164" s="593"/>
      <c r="MI2164" s="593"/>
      <c r="MJ2164" s="593"/>
      <c r="MK2164" s="593"/>
      <c r="ML2164" s="593"/>
      <c r="MM2164" s="593"/>
      <c r="MN2164" s="593"/>
      <c r="MO2164" s="593"/>
      <c r="MP2164" s="593"/>
      <c r="MQ2164" s="593"/>
      <c r="MR2164" s="593"/>
      <c r="MS2164" s="593"/>
      <c r="MT2164" s="593"/>
      <c r="MU2164" s="593"/>
      <c r="MV2164" s="593"/>
      <c r="MW2164" s="593"/>
      <c r="MX2164" s="593"/>
      <c r="MY2164" s="593"/>
      <c r="MZ2164" s="593"/>
      <c r="NA2164" s="593"/>
      <c r="NB2164" s="593"/>
      <c r="NC2164" s="593"/>
      <c r="ND2164" s="593"/>
      <c r="NE2164" s="593"/>
      <c r="NF2164" s="593"/>
      <c r="NG2164" s="593"/>
      <c r="NH2164" s="593"/>
      <c r="NI2164" s="593"/>
      <c r="NJ2164" s="593"/>
      <c r="NK2164" s="593"/>
      <c r="NL2164" s="593"/>
      <c r="NM2164" s="593"/>
      <c r="NN2164" s="593"/>
      <c r="NO2164" s="593"/>
      <c r="NP2164" s="593"/>
      <c r="NQ2164" s="593"/>
      <c r="NR2164" s="593"/>
      <c r="NS2164" s="593"/>
      <c r="NT2164" s="593"/>
      <c r="NU2164" s="593"/>
      <c r="NV2164" s="593"/>
      <c r="NW2164" s="593"/>
      <c r="NX2164" s="593"/>
      <c r="NY2164" s="593"/>
      <c r="NZ2164" s="593"/>
      <c r="OA2164" s="593"/>
      <c r="OB2164" s="593"/>
      <c r="OC2164" s="593"/>
      <c r="OD2164" s="593"/>
      <c r="OE2164" s="593"/>
      <c r="OF2164" s="593"/>
      <c r="OG2164" s="593"/>
      <c r="OH2164" s="593"/>
      <c r="OI2164" s="593"/>
      <c r="OJ2164" s="593"/>
      <c r="OK2164" s="593"/>
      <c r="OL2164" s="593"/>
      <c r="OM2164" s="593"/>
      <c r="ON2164" s="593"/>
      <c r="OO2164" s="593"/>
      <c r="OP2164" s="593"/>
      <c r="OQ2164" s="593"/>
      <c r="OR2164" s="593"/>
      <c r="OS2164" s="593"/>
      <c r="OT2164" s="593"/>
      <c r="OU2164" s="593"/>
      <c r="OV2164" s="593"/>
      <c r="OW2164" s="593"/>
      <c r="OX2164" s="593"/>
      <c r="OY2164" s="593"/>
      <c r="OZ2164" s="593"/>
      <c r="PA2164" s="593"/>
      <c r="PB2164" s="593"/>
      <c r="PC2164" s="593"/>
      <c r="PD2164" s="593"/>
      <c r="PE2164" s="593"/>
      <c r="PF2164" s="593"/>
      <c r="PG2164" s="593"/>
      <c r="PH2164" s="593"/>
      <c r="PI2164" s="593"/>
      <c r="PJ2164" s="593"/>
      <c r="PK2164" s="593"/>
      <c r="PL2164" s="593"/>
      <c r="PM2164" s="593"/>
      <c r="PN2164" s="593"/>
      <c r="PO2164" s="593"/>
      <c r="PP2164" s="593"/>
      <c r="PQ2164" s="593"/>
      <c r="PR2164" s="593"/>
      <c r="PS2164" s="593"/>
      <c r="PT2164" s="593"/>
      <c r="PU2164" s="593"/>
      <c r="PV2164" s="593"/>
      <c r="PW2164" s="593"/>
      <c r="PX2164" s="593"/>
      <c r="PY2164" s="593"/>
      <c r="PZ2164" s="593"/>
      <c r="QA2164" s="593"/>
      <c r="QB2164" s="593"/>
      <c r="QC2164" s="593"/>
      <c r="QD2164" s="593"/>
      <c r="QE2164" s="593"/>
      <c r="QF2164" s="593"/>
      <c r="QG2164" s="593"/>
      <c r="QH2164" s="593"/>
      <c r="QI2164" s="593"/>
      <c r="QJ2164" s="593"/>
      <c r="QK2164" s="593"/>
      <c r="QL2164" s="593"/>
      <c r="QM2164" s="593"/>
      <c r="QN2164" s="593"/>
      <c r="QO2164" s="593"/>
      <c r="QP2164" s="593"/>
      <c r="QQ2164" s="593"/>
      <c r="QR2164" s="593"/>
      <c r="QS2164" s="593"/>
      <c r="QT2164" s="593"/>
      <c r="QU2164" s="593"/>
      <c r="QV2164" s="593"/>
      <c r="QW2164" s="593"/>
      <c r="QX2164" s="593"/>
      <c r="QY2164" s="593"/>
      <c r="QZ2164" s="593"/>
      <c r="RA2164" s="593"/>
      <c r="RB2164" s="593"/>
      <c r="RC2164" s="593"/>
      <c r="RD2164" s="593"/>
      <c r="RE2164" s="593"/>
      <c r="RF2164" s="593"/>
      <c r="RG2164" s="593"/>
      <c r="RH2164" s="593"/>
      <c r="RI2164" s="593"/>
      <c r="RJ2164" s="593"/>
      <c r="RK2164" s="593"/>
      <c r="RL2164" s="593"/>
      <c r="RM2164" s="593"/>
      <c r="RN2164" s="593"/>
      <c r="RO2164" s="593"/>
      <c r="RP2164" s="593"/>
      <c r="RQ2164" s="593"/>
      <c r="RR2164" s="593"/>
      <c r="RS2164" s="593"/>
      <c r="RT2164" s="593"/>
      <c r="RU2164" s="593"/>
      <c r="RV2164" s="593"/>
      <c r="RW2164" s="593"/>
      <c r="RX2164" s="593"/>
      <c r="RY2164" s="593"/>
      <c r="RZ2164" s="593"/>
      <c r="SA2164" s="593"/>
      <c r="SB2164" s="593"/>
      <c r="SC2164" s="593"/>
      <c r="SD2164" s="593"/>
      <c r="SE2164" s="593"/>
      <c r="SF2164" s="593"/>
      <c r="SG2164" s="593"/>
      <c r="SH2164" s="593"/>
      <c r="SI2164" s="593"/>
      <c r="SJ2164" s="593"/>
      <c r="SK2164" s="593"/>
      <c r="SL2164" s="593"/>
      <c r="SM2164" s="593"/>
      <c r="SN2164" s="593"/>
      <c r="SO2164" s="593"/>
      <c r="SP2164" s="593"/>
      <c r="SQ2164" s="593"/>
      <c r="SR2164" s="593"/>
      <c r="SS2164" s="593"/>
      <c r="ST2164" s="593"/>
      <c r="SU2164" s="593"/>
      <c r="SV2164" s="593"/>
      <c r="SW2164" s="593"/>
      <c r="SX2164" s="593"/>
      <c r="SY2164" s="593"/>
      <c r="SZ2164" s="593"/>
      <c r="TA2164" s="593"/>
      <c r="TB2164" s="593"/>
      <c r="TC2164" s="593"/>
      <c r="TD2164" s="593"/>
      <c r="TE2164" s="593"/>
      <c r="TF2164" s="593"/>
      <c r="TG2164" s="593"/>
      <c r="TH2164" s="593"/>
      <c r="TI2164" s="593"/>
      <c r="TJ2164" s="593"/>
      <c r="TK2164" s="593"/>
      <c r="TL2164" s="593"/>
      <c r="TM2164" s="593"/>
      <c r="TN2164" s="593"/>
      <c r="TO2164" s="593"/>
      <c r="TP2164" s="593"/>
      <c r="TQ2164" s="593"/>
      <c r="TR2164" s="593"/>
      <c r="TS2164" s="593"/>
      <c r="TT2164" s="593"/>
      <c r="TU2164" s="593"/>
      <c r="TV2164" s="593"/>
      <c r="TW2164" s="593"/>
      <c r="TX2164" s="593"/>
      <c r="TY2164" s="593"/>
      <c r="TZ2164" s="593"/>
      <c r="UA2164" s="593"/>
      <c r="UB2164" s="593"/>
      <c r="UC2164" s="593"/>
      <c r="UD2164" s="593"/>
      <c r="UE2164" s="593"/>
      <c r="UF2164" s="593"/>
      <c r="UG2164" s="593"/>
      <c r="UH2164" s="593"/>
      <c r="UI2164" s="593"/>
      <c r="UJ2164" s="593"/>
      <c r="UK2164" s="593"/>
      <c r="UL2164" s="593"/>
      <c r="UM2164" s="593"/>
      <c r="UN2164" s="593"/>
      <c r="UO2164" s="593"/>
      <c r="UP2164" s="593"/>
      <c r="UQ2164" s="593"/>
      <c r="UR2164" s="593"/>
      <c r="US2164" s="593"/>
      <c r="UT2164" s="593"/>
      <c r="UU2164" s="593"/>
      <c r="UV2164" s="593"/>
      <c r="UW2164" s="593"/>
      <c r="UX2164" s="593"/>
      <c r="UY2164" s="593"/>
      <c r="UZ2164" s="593"/>
      <c r="VA2164" s="593"/>
      <c r="VB2164" s="593"/>
      <c r="VC2164" s="593"/>
      <c r="VD2164" s="593"/>
      <c r="VE2164" s="593"/>
      <c r="VF2164" s="593"/>
      <c r="VG2164" s="593"/>
      <c r="VH2164" s="593"/>
      <c r="VI2164" s="593"/>
      <c r="VJ2164" s="593"/>
      <c r="VK2164" s="593"/>
      <c r="VL2164" s="593"/>
      <c r="VM2164" s="593"/>
      <c r="VN2164" s="593"/>
      <c r="VO2164" s="593"/>
      <c r="VP2164" s="593"/>
      <c r="VQ2164" s="593"/>
      <c r="VR2164" s="593"/>
      <c r="VS2164" s="593"/>
      <c r="VT2164" s="593"/>
      <c r="VU2164" s="593"/>
      <c r="VV2164" s="593"/>
      <c r="VW2164" s="593"/>
      <c r="VX2164" s="593"/>
      <c r="VY2164" s="593"/>
      <c r="VZ2164" s="593"/>
      <c r="WA2164" s="593"/>
      <c r="WB2164" s="593"/>
      <c r="WC2164" s="593"/>
      <c r="WD2164" s="593"/>
      <c r="WE2164" s="593"/>
      <c r="WF2164" s="593"/>
      <c r="WG2164" s="593"/>
      <c r="WH2164" s="593"/>
      <c r="WI2164" s="593"/>
      <c r="WJ2164" s="593"/>
      <c r="WK2164" s="593"/>
      <c r="WL2164" s="593"/>
      <c r="WM2164" s="593"/>
      <c r="WN2164" s="593"/>
      <c r="WO2164" s="593"/>
      <c r="WP2164" s="593"/>
      <c r="WQ2164" s="593"/>
      <c r="WR2164" s="593"/>
      <c r="WS2164" s="593"/>
      <c r="WT2164" s="593"/>
      <c r="WU2164" s="593"/>
      <c r="WV2164" s="593"/>
      <c r="WW2164" s="593"/>
      <c r="WX2164" s="593"/>
      <c r="WY2164" s="593"/>
      <c r="WZ2164" s="593"/>
      <c r="XA2164" s="593"/>
      <c r="XB2164" s="593"/>
      <c r="XC2164" s="593"/>
      <c r="XD2164" s="593"/>
      <c r="XE2164" s="593"/>
      <c r="XF2164" s="593"/>
      <c r="XG2164" s="593"/>
      <c r="XH2164" s="593"/>
      <c r="XI2164" s="593"/>
      <c r="XJ2164" s="593"/>
      <c r="XK2164" s="593"/>
      <c r="XL2164" s="593"/>
      <c r="XM2164" s="593"/>
      <c r="XN2164" s="593"/>
      <c r="XO2164" s="593"/>
      <c r="XP2164" s="593"/>
      <c r="XQ2164" s="593"/>
      <c r="XR2164" s="593"/>
      <c r="XS2164" s="593"/>
      <c r="XT2164" s="593"/>
      <c r="XU2164" s="593"/>
      <c r="XV2164" s="593"/>
      <c r="XW2164" s="593"/>
      <c r="XX2164" s="593"/>
      <c r="XY2164" s="593"/>
      <c r="XZ2164" s="593"/>
      <c r="YA2164" s="593"/>
      <c r="YB2164" s="593"/>
      <c r="YC2164" s="593"/>
      <c r="YD2164" s="593"/>
      <c r="YE2164" s="593"/>
      <c r="YF2164" s="593"/>
      <c r="YG2164" s="593"/>
      <c r="YH2164" s="593"/>
      <c r="YI2164" s="593"/>
      <c r="YJ2164" s="593"/>
      <c r="YK2164" s="593"/>
      <c r="YL2164" s="593"/>
      <c r="YM2164" s="593"/>
      <c r="YN2164" s="593"/>
      <c r="YO2164" s="593"/>
      <c r="YP2164" s="593"/>
      <c r="YQ2164" s="593"/>
      <c r="YR2164" s="593"/>
      <c r="YS2164" s="593"/>
      <c r="YT2164" s="593"/>
      <c r="YU2164" s="593"/>
      <c r="YV2164" s="593"/>
      <c r="YW2164" s="593"/>
      <c r="YX2164" s="593"/>
      <c r="YY2164" s="593"/>
      <c r="YZ2164" s="593"/>
      <c r="ZA2164" s="593"/>
      <c r="ZB2164" s="593"/>
      <c r="ZC2164" s="593"/>
      <c r="ZD2164" s="593"/>
      <c r="ZE2164" s="593"/>
      <c r="ZF2164" s="593"/>
      <c r="ZG2164" s="593"/>
      <c r="ZH2164" s="593"/>
      <c r="ZI2164" s="593"/>
      <c r="ZJ2164" s="593"/>
      <c r="ZK2164" s="593"/>
      <c r="ZL2164" s="593"/>
      <c r="ZM2164" s="593"/>
      <c r="ZN2164" s="593"/>
      <c r="ZO2164" s="593"/>
      <c r="ZP2164" s="593"/>
      <c r="ZQ2164" s="593"/>
      <c r="ZR2164" s="593"/>
      <c r="ZS2164" s="593"/>
      <c r="ZT2164" s="593"/>
      <c r="ZU2164" s="593"/>
      <c r="ZV2164" s="593"/>
      <c r="ZW2164" s="593"/>
      <c r="ZX2164" s="593"/>
      <c r="ZY2164" s="593"/>
      <c r="ZZ2164" s="593"/>
      <c r="AAA2164" s="593"/>
      <c r="AAB2164" s="593"/>
      <c r="AAC2164" s="593"/>
      <c r="AAD2164" s="593"/>
      <c r="AAE2164" s="593"/>
      <c r="AAF2164" s="593"/>
      <c r="AAG2164" s="593"/>
      <c r="AAH2164" s="593"/>
      <c r="AAI2164" s="593"/>
      <c r="AAJ2164" s="593"/>
      <c r="AAK2164" s="593"/>
      <c r="AAL2164" s="593"/>
      <c r="AAM2164" s="593"/>
      <c r="AAN2164" s="593"/>
      <c r="AAO2164" s="593"/>
      <c r="AAP2164" s="593"/>
      <c r="AAQ2164" s="593"/>
      <c r="AAR2164" s="593"/>
      <c r="AAS2164" s="593"/>
      <c r="AAT2164" s="593"/>
      <c r="AAU2164" s="593"/>
      <c r="AAV2164" s="593"/>
      <c r="AAW2164" s="593"/>
      <c r="AAX2164" s="593"/>
      <c r="AAY2164" s="593"/>
      <c r="AAZ2164" s="593"/>
      <c r="ABA2164" s="593"/>
      <c r="ABB2164" s="593"/>
      <c r="ABC2164" s="593"/>
      <c r="ABD2164" s="593"/>
      <c r="ABE2164" s="593"/>
      <c r="ABF2164" s="593"/>
      <c r="ABG2164" s="593"/>
      <c r="ABH2164" s="593"/>
      <c r="ABI2164" s="593"/>
      <c r="ABJ2164" s="593"/>
      <c r="ABK2164" s="593"/>
      <c r="ABL2164" s="593"/>
      <c r="ABM2164" s="593"/>
      <c r="ABN2164" s="593"/>
      <c r="ABO2164" s="593"/>
      <c r="ABP2164" s="593"/>
      <c r="ABQ2164" s="593"/>
      <c r="ABR2164" s="593"/>
      <c r="ABS2164" s="593"/>
      <c r="ABT2164" s="593"/>
      <c r="ABU2164" s="593"/>
      <c r="ABV2164" s="593"/>
      <c r="ABW2164" s="593"/>
      <c r="ABX2164" s="593"/>
      <c r="ABY2164" s="593"/>
      <c r="ABZ2164" s="593"/>
      <c r="ACA2164" s="593"/>
      <c r="ACB2164" s="593"/>
      <c r="ACC2164" s="593"/>
      <c r="ACD2164" s="593"/>
      <c r="ACE2164" s="593"/>
      <c r="ACF2164" s="593"/>
      <c r="ACG2164" s="593"/>
      <c r="ACH2164" s="593"/>
      <c r="ACI2164" s="593"/>
      <c r="ACJ2164" s="593"/>
      <c r="ACK2164" s="593"/>
      <c r="ACL2164" s="593"/>
      <c r="ACM2164" s="593"/>
      <c r="ACN2164" s="593"/>
      <c r="ACO2164" s="593"/>
      <c r="ACP2164" s="593"/>
      <c r="ACQ2164" s="593"/>
      <c r="ACR2164" s="593"/>
      <c r="ACS2164" s="593"/>
      <c r="ACT2164" s="593"/>
      <c r="ACU2164" s="593"/>
      <c r="ACV2164" s="593"/>
      <c r="ACW2164" s="593"/>
      <c r="ACX2164" s="593"/>
      <c r="ACY2164" s="593"/>
      <c r="ACZ2164" s="593"/>
      <c r="ADA2164" s="593"/>
      <c r="ADB2164" s="593"/>
      <c r="ADC2164" s="593"/>
      <c r="ADD2164" s="593"/>
      <c r="ADE2164" s="593"/>
      <c r="ADF2164" s="593"/>
      <c r="ADG2164" s="593"/>
      <c r="ADH2164" s="593"/>
      <c r="ADI2164" s="593"/>
      <c r="ADJ2164" s="593"/>
      <c r="ADK2164" s="593"/>
      <c r="ADL2164" s="593"/>
      <c r="ADM2164" s="593"/>
      <c r="ADN2164" s="593"/>
      <c r="ADO2164" s="593"/>
      <c r="ADP2164" s="593"/>
      <c r="ADQ2164" s="593"/>
      <c r="ADR2164" s="593"/>
      <c r="ADS2164" s="593"/>
      <c r="ADT2164" s="593"/>
      <c r="ADU2164" s="593"/>
      <c r="ADV2164" s="593"/>
      <c r="ADW2164" s="593"/>
      <c r="ADX2164" s="593"/>
      <c r="ADY2164" s="593"/>
      <c r="ADZ2164" s="593"/>
      <c r="AEA2164" s="593"/>
      <c r="AEB2164" s="593"/>
      <c r="AEC2164" s="593"/>
      <c r="AED2164" s="593"/>
      <c r="AEE2164" s="593"/>
      <c r="AEF2164" s="593"/>
      <c r="AEG2164" s="593"/>
      <c r="AEH2164" s="593"/>
      <c r="AEI2164" s="593"/>
      <c r="AEJ2164" s="593"/>
      <c r="AEK2164" s="593"/>
      <c r="AEL2164" s="593"/>
      <c r="AEM2164" s="593"/>
      <c r="AEN2164" s="593"/>
      <c r="AEO2164" s="593"/>
      <c r="AEP2164" s="593"/>
      <c r="AEQ2164" s="593"/>
      <c r="AER2164" s="593"/>
      <c r="AES2164" s="593"/>
      <c r="AET2164" s="593"/>
      <c r="AEU2164" s="593"/>
      <c r="AEV2164" s="593"/>
      <c r="AEW2164" s="593"/>
      <c r="AEX2164" s="593"/>
      <c r="AEY2164" s="593"/>
      <c r="AEZ2164" s="593"/>
      <c r="AFA2164" s="593"/>
      <c r="AFB2164" s="593"/>
      <c r="AFC2164" s="593"/>
      <c r="AFD2164" s="593"/>
      <c r="AFE2164" s="593"/>
      <c r="AFF2164" s="593"/>
      <c r="AFG2164" s="593"/>
      <c r="AFH2164" s="593"/>
      <c r="AFI2164" s="593"/>
      <c r="AFJ2164" s="593"/>
      <c r="AFK2164" s="593"/>
      <c r="AFL2164" s="593"/>
      <c r="AFM2164" s="593"/>
      <c r="AFN2164" s="593"/>
      <c r="AFO2164" s="593"/>
      <c r="AFP2164" s="593"/>
      <c r="AFQ2164" s="593"/>
      <c r="AFR2164" s="593"/>
      <c r="AFS2164" s="593"/>
      <c r="AFT2164" s="593"/>
      <c r="AFU2164" s="593"/>
      <c r="AFV2164" s="593"/>
      <c r="AFW2164" s="593"/>
      <c r="AFX2164" s="593"/>
      <c r="AFY2164" s="593"/>
      <c r="AFZ2164" s="593"/>
      <c r="AGA2164" s="593"/>
      <c r="AGB2164" s="593"/>
      <c r="AGC2164" s="593"/>
      <c r="AGD2164" s="593"/>
      <c r="AGE2164" s="593"/>
      <c r="AGF2164" s="593"/>
      <c r="AGG2164" s="593"/>
      <c r="AGH2164" s="593"/>
      <c r="AGI2164" s="593"/>
      <c r="AGJ2164" s="593"/>
      <c r="AGK2164" s="593"/>
      <c r="AGL2164" s="593"/>
      <c r="AGM2164" s="593"/>
      <c r="AGN2164" s="593"/>
      <c r="AGO2164" s="593"/>
      <c r="AGP2164" s="593"/>
      <c r="AGQ2164" s="593"/>
      <c r="AGR2164" s="593"/>
      <c r="AGS2164" s="593"/>
      <c r="AGT2164" s="593"/>
      <c r="AGU2164" s="593"/>
      <c r="AGV2164" s="593"/>
      <c r="AGW2164" s="593"/>
      <c r="AGX2164" s="593"/>
      <c r="AGY2164" s="593"/>
      <c r="AGZ2164" s="593"/>
      <c r="AHA2164" s="593"/>
      <c r="AHB2164" s="593"/>
      <c r="AHC2164" s="593"/>
      <c r="AHD2164" s="593"/>
      <c r="AHE2164" s="593"/>
      <c r="AHF2164" s="593"/>
      <c r="AHG2164" s="593"/>
      <c r="AHH2164" s="593"/>
      <c r="AHI2164" s="593"/>
      <c r="AHJ2164" s="593"/>
      <c r="AHK2164" s="593"/>
      <c r="AHL2164" s="593"/>
      <c r="AHM2164" s="593"/>
      <c r="AHN2164" s="593"/>
      <c r="AHO2164" s="593"/>
      <c r="AHP2164" s="593"/>
      <c r="AHQ2164" s="593"/>
      <c r="AHR2164" s="593"/>
      <c r="AHS2164" s="593"/>
      <c r="AHT2164" s="593"/>
      <c r="AHU2164" s="593"/>
      <c r="AHV2164" s="593"/>
      <c r="AHW2164" s="593"/>
      <c r="AHX2164" s="593"/>
      <c r="AHY2164" s="593"/>
      <c r="AHZ2164" s="593"/>
      <c r="AIA2164" s="593"/>
      <c r="AIB2164" s="593"/>
      <c r="AIC2164" s="593"/>
      <c r="AID2164" s="593"/>
      <c r="AIE2164" s="593"/>
      <c r="AIF2164" s="593"/>
      <c r="AIG2164" s="593"/>
      <c r="AIH2164" s="593"/>
      <c r="AII2164" s="593"/>
      <c r="AIJ2164" s="593"/>
      <c r="AIK2164" s="593"/>
      <c r="AIL2164" s="593"/>
      <c r="AIM2164" s="593"/>
      <c r="AIN2164" s="593"/>
      <c r="AIO2164" s="593"/>
      <c r="AIP2164" s="593"/>
      <c r="AIQ2164" s="593"/>
      <c r="AIR2164" s="593"/>
      <c r="AIS2164" s="593"/>
      <c r="AIT2164" s="593"/>
      <c r="AIU2164" s="593"/>
      <c r="AIV2164" s="593"/>
      <c r="AIW2164" s="593"/>
      <c r="AIX2164" s="593"/>
      <c r="AIY2164" s="593"/>
      <c r="AIZ2164" s="593"/>
      <c r="AJA2164" s="593"/>
      <c r="AJB2164" s="593"/>
      <c r="AJC2164" s="593"/>
      <c r="AJD2164" s="593"/>
      <c r="AJE2164" s="593"/>
      <c r="AJF2164" s="593"/>
      <c r="AJG2164" s="593"/>
      <c r="AJH2164" s="593"/>
      <c r="AJI2164" s="593"/>
      <c r="AJJ2164" s="593"/>
      <c r="AJK2164" s="593"/>
      <c r="AJL2164" s="593"/>
      <c r="AJM2164" s="593"/>
      <c r="AJN2164" s="593"/>
      <c r="AJO2164" s="593"/>
      <c r="AJP2164" s="593"/>
      <c r="AJQ2164" s="593"/>
      <c r="AJR2164" s="593"/>
      <c r="AJS2164" s="593"/>
      <c r="AJT2164" s="593"/>
      <c r="AJU2164" s="593"/>
      <c r="AJV2164" s="593"/>
      <c r="AJW2164" s="593"/>
      <c r="AJX2164" s="593"/>
      <c r="AJY2164" s="593"/>
      <c r="AJZ2164" s="593"/>
      <c r="AKA2164" s="593"/>
      <c r="AKB2164" s="593"/>
      <c r="AKC2164" s="593"/>
      <c r="AKD2164" s="593"/>
      <c r="AKE2164" s="593"/>
      <c r="AKF2164" s="593"/>
      <c r="AKG2164" s="593"/>
      <c r="AKH2164" s="593"/>
      <c r="AKI2164" s="593"/>
      <c r="AKJ2164" s="593"/>
      <c r="AKK2164" s="593"/>
      <c r="AKL2164" s="593"/>
      <c r="AKM2164" s="593"/>
      <c r="AKN2164" s="593"/>
      <c r="AKO2164" s="593"/>
      <c r="AKP2164" s="593"/>
      <c r="AKQ2164" s="593"/>
      <c r="AKR2164" s="593"/>
      <c r="AKS2164" s="593"/>
      <c r="AKT2164" s="593"/>
      <c r="AKU2164" s="593"/>
      <c r="AKV2164" s="593"/>
      <c r="AKW2164" s="593"/>
      <c r="AKX2164" s="593"/>
      <c r="AKY2164" s="593"/>
      <c r="AKZ2164" s="593"/>
      <c r="ALA2164" s="593"/>
      <c r="ALB2164" s="593"/>
      <c r="ALC2164" s="593"/>
      <c r="ALD2164" s="593"/>
      <c r="ALE2164" s="593"/>
      <c r="ALF2164" s="593"/>
      <c r="ALG2164" s="593"/>
      <c r="ALH2164" s="593"/>
      <c r="ALI2164" s="593"/>
      <c r="ALJ2164" s="593"/>
      <c r="ALK2164" s="593"/>
      <c r="ALL2164" s="593"/>
      <c r="ALM2164" s="593"/>
      <c r="ALN2164" s="593"/>
      <c r="ALO2164" s="593"/>
      <c r="ALP2164" s="593"/>
      <c r="ALQ2164" s="593"/>
      <c r="ALR2164" s="593"/>
      <c r="ALS2164" s="593"/>
      <c r="ALT2164" s="593"/>
      <c r="ALU2164" s="593"/>
      <c r="ALV2164" s="593"/>
      <c r="ALW2164" s="593"/>
      <c r="ALX2164" s="593"/>
      <c r="ALY2164" s="593"/>
      <c r="ALZ2164" s="593"/>
      <c r="AMA2164" s="593"/>
      <c r="AMB2164" s="593"/>
      <c r="AMC2164" s="593"/>
      <c r="AMD2164" s="593"/>
      <c r="AME2164" s="593"/>
      <c r="AMF2164" s="593"/>
      <c r="AMG2164" s="593"/>
      <c r="AMH2164" s="593"/>
      <c r="AMI2164" s="593"/>
      <c r="AMJ2164" s="593"/>
      <c r="AMK2164" s="593"/>
      <c r="AML2164" s="593"/>
      <c r="AMM2164" s="593"/>
      <c r="AMN2164" s="593"/>
      <c r="AMO2164" s="593"/>
      <c r="AMP2164" s="593"/>
      <c r="AMQ2164" s="593"/>
      <c r="AMR2164" s="593"/>
      <c r="AMS2164" s="593"/>
      <c r="AMT2164" s="593"/>
      <c r="AMU2164" s="593"/>
      <c r="AMV2164" s="593"/>
      <c r="AMW2164" s="593"/>
      <c r="AMX2164" s="593"/>
      <c r="AMY2164" s="593"/>
      <c r="AMZ2164" s="593"/>
      <c r="ANA2164" s="593"/>
      <c r="ANB2164" s="593"/>
      <c r="ANC2164" s="593"/>
      <c r="AND2164" s="593"/>
      <c r="ANE2164" s="593"/>
      <c r="ANF2164" s="593"/>
      <c r="ANG2164" s="593"/>
      <c r="ANH2164" s="593"/>
      <c r="ANI2164" s="593"/>
      <c r="ANJ2164" s="593"/>
      <c r="ANK2164" s="593"/>
      <c r="ANL2164" s="593"/>
      <c r="ANM2164" s="593"/>
      <c r="ANN2164" s="593"/>
      <c r="ANO2164" s="593"/>
      <c r="ANP2164" s="593"/>
      <c r="ANQ2164" s="593"/>
      <c r="ANR2164" s="593"/>
      <c r="ANS2164" s="593"/>
      <c r="ANT2164" s="593"/>
      <c r="ANU2164" s="593"/>
      <c r="ANV2164" s="593"/>
      <c r="ANW2164" s="593"/>
      <c r="ANX2164" s="593"/>
      <c r="ANY2164" s="593"/>
      <c r="ANZ2164" s="593"/>
      <c r="AOA2164" s="593"/>
      <c r="AOB2164" s="593"/>
      <c r="AOC2164" s="593"/>
      <c r="AOD2164" s="593"/>
      <c r="AOE2164" s="593"/>
      <c r="AOF2164" s="593"/>
      <c r="AOG2164" s="593"/>
      <c r="AOH2164" s="593"/>
      <c r="AOI2164" s="593"/>
      <c r="AOJ2164" s="593"/>
      <c r="AOK2164" s="593"/>
      <c r="AOL2164" s="593"/>
      <c r="AOM2164" s="593"/>
      <c r="AON2164" s="593"/>
      <c r="AOO2164" s="593"/>
      <c r="AOP2164" s="593"/>
      <c r="AOQ2164" s="593"/>
      <c r="AOR2164" s="593"/>
      <c r="AOS2164" s="593"/>
      <c r="AOT2164" s="593"/>
      <c r="AOU2164" s="593"/>
      <c r="AOV2164" s="593"/>
      <c r="AOW2164" s="593"/>
      <c r="AOX2164" s="593"/>
      <c r="AOY2164" s="593"/>
      <c r="AOZ2164" s="593"/>
      <c r="APA2164" s="593"/>
      <c r="APB2164" s="593"/>
      <c r="APC2164" s="593"/>
      <c r="APD2164" s="593"/>
      <c r="APE2164" s="593"/>
      <c r="APF2164" s="593"/>
      <c r="APG2164" s="593"/>
      <c r="APH2164" s="593"/>
      <c r="API2164" s="593"/>
      <c r="APJ2164" s="593"/>
      <c r="APK2164" s="593"/>
      <c r="APL2164" s="593"/>
      <c r="APM2164" s="593"/>
      <c r="APN2164" s="593"/>
      <c r="APO2164" s="593"/>
      <c r="APP2164" s="593"/>
      <c r="APQ2164" s="593"/>
      <c r="APR2164" s="593"/>
      <c r="APS2164" s="593"/>
      <c r="APT2164" s="593"/>
      <c r="APU2164" s="593"/>
      <c r="APV2164" s="593"/>
      <c r="APW2164" s="593"/>
      <c r="APX2164" s="593"/>
      <c r="APY2164" s="593"/>
      <c r="APZ2164" s="593"/>
      <c r="AQA2164" s="593"/>
      <c r="AQB2164" s="593"/>
      <c r="AQC2164" s="593"/>
      <c r="AQD2164" s="593"/>
      <c r="AQE2164" s="593"/>
      <c r="AQF2164" s="593"/>
      <c r="AQG2164" s="593"/>
      <c r="AQH2164" s="593"/>
      <c r="AQI2164" s="593"/>
      <c r="AQJ2164" s="593"/>
      <c r="AQK2164" s="593"/>
      <c r="AQL2164" s="593"/>
      <c r="AQM2164" s="593"/>
      <c r="AQN2164" s="593"/>
      <c r="AQO2164" s="593"/>
      <c r="AQP2164" s="593"/>
      <c r="AQQ2164" s="593"/>
      <c r="AQR2164" s="593"/>
      <c r="AQS2164" s="593"/>
      <c r="AQT2164" s="593"/>
      <c r="AQU2164" s="593"/>
      <c r="AQV2164" s="593"/>
      <c r="AQW2164" s="593"/>
      <c r="AQX2164" s="593"/>
      <c r="AQY2164" s="593"/>
      <c r="AQZ2164" s="593"/>
      <c r="ARA2164" s="593"/>
      <c r="ARB2164" s="593"/>
      <c r="ARC2164" s="593"/>
      <c r="ARD2164" s="593"/>
      <c r="ARE2164" s="593"/>
      <c r="ARF2164" s="593"/>
      <c r="ARG2164" s="593"/>
      <c r="ARH2164" s="593"/>
      <c r="ARI2164" s="593"/>
      <c r="ARJ2164" s="593"/>
      <c r="ARK2164" s="593"/>
      <c r="ARL2164" s="593"/>
      <c r="ARM2164" s="593"/>
      <c r="ARN2164" s="593"/>
      <c r="ARO2164" s="593"/>
      <c r="ARP2164" s="593"/>
      <c r="ARQ2164" s="593"/>
      <c r="ARR2164" s="593"/>
      <c r="ARS2164" s="593"/>
      <c r="ART2164" s="593"/>
      <c r="ARU2164" s="593"/>
      <c r="ARV2164" s="593"/>
      <c r="ARW2164" s="593"/>
      <c r="ARX2164" s="593"/>
      <c r="ARY2164" s="593"/>
      <c r="ARZ2164" s="593"/>
      <c r="ASA2164" s="593"/>
      <c r="ASB2164" s="593"/>
      <c r="ASC2164" s="593"/>
      <c r="ASD2164" s="593"/>
      <c r="ASE2164" s="593"/>
      <c r="ASF2164" s="593"/>
      <c r="ASG2164" s="593"/>
      <c r="ASH2164" s="593"/>
      <c r="ASI2164" s="593"/>
      <c r="ASJ2164" s="593"/>
      <c r="ASK2164" s="593"/>
      <c r="ASL2164" s="593"/>
      <c r="ASM2164" s="593"/>
      <c r="ASN2164" s="593"/>
      <c r="ASO2164" s="593"/>
      <c r="ASP2164" s="593"/>
      <c r="ASQ2164" s="593"/>
      <c r="ASR2164" s="593"/>
      <c r="ASS2164" s="593"/>
      <c r="AST2164" s="593"/>
      <c r="ASU2164" s="593"/>
      <c r="ASV2164" s="593"/>
      <c r="ASW2164" s="593"/>
      <c r="ASX2164" s="593"/>
      <c r="ASY2164" s="593"/>
      <c r="ASZ2164" s="593"/>
      <c r="ATA2164" s="593"/>
      <c r="ATB2164" s="593"/>
      <c r="ATC2164" s="593"/>
      <c r="ATD2164" s="593"/>
      <c r="ATE2164" s="593"/>
      <c r="ATF2164" s="593"/>
      <c r="ATG2164" s="593"/>
      <c r="ATH2164" s="593"/>
      <c r="ATI2164" s="593"/>
      <c r="ATJ2164" s="593"/>
      <c r="ATK2164" s="593"/>
      <c r="ATL2164" s="593"/>
      <c r="ATM2164" s="593"/>
      <c r="ATN2164" s="593"/>
      <c r="ATO2164" s="593"/>
      <c r="ATP2164" s="593"/>
      <c r="ATQ2164" s="593"/>
      <c r="ATR2164" s="593"/>
      <c r="ATS2164" s="593"/>
      <c r="ATT2164" s="593"/>
      <c r="ATU2164" s="593"/>
      <c r="ATV2164" s="593"/>
      <c r="ATW2164" s="593"/>
      <c r="ATX2164" s="593"/>
      <c r="ATY2164" s="593"/>
      <c r="ATZ2164" s="593"/>
      <c r="AUA2164" s="593"/>
      <c r="AUB2164" s="593"/>
      <c r="AUC2164" s="593"/>
      <c r="AUD2164" s="593"/>
      <c r="AUE2164" s="593"/>
      <c r="AUF2164" s="593"/>
      <c r="AUG2164" s="593"/>
      <c r="AUH2164" s="593"/>
      <c r="AUI2164" s="593"/>
      <c r="AUJ2164" s="593"/>
      <c r="AUK2164" s="593"/>
      <c r="AUL2164" s="593"/>
      <c r="AUM2164" s="593"/>
      <c r="AUN2164" s="593"/>
      <c r="AUO2164" s="593"/>
      <c r="AUP2164" s="593"/>
      <c r="AUQ2164" s="593"/>
      <c r="AUR2164" s="593"/>
      <c r="AUS2164" s="593"/>
      <c r="AUT2164" s="593"/>
      <c r="AUU2164" s="593"/>
      <c r="AUV2164" s="593"/>
      <c r="AUW2164" s="593"/>
      <c r="AUX2164" s="593"/>
      <c r="AUY2164" s="593"/>
      <c r="AUZ2164" s="593"/>
      <c r="AVA2164" s="593"/>
      <c r="AVB2164" s="593"/>
      <c r="AVC2164" s="593"/>
      <c r="AVD2164" s="593"/>
      <c r="AVE2164" s="593"/>
      <c r="AVF2164" s="593"/>
      <c r="AVG2164" s="593"/>
      <c r="AVH2164" s="593"/>
      <c r="AVI2164" s="593"/>
      <c r="AVJ2164" s="593"/>
      <c r="AVK2164" s="593"/>
    </row>
    <row r="2165" spans="1:1259">
      <c r="A2165" s="697"/>
      <c r="B2165" s="558"/>
      <c r="C2165" s="558"/>
      <c r="D2165" s="676" t="s">
        <v>1067</v>
      </c>
      <c r="E2165" s="524" t="s">
        <v>1158</v>
      </c>
      <c r="F2165" s="665"/>
      <c r="G2165" s="676">
        <v>2022</v>
      </c>
      <c r="H2165" s="665">
        <v>8</v>
      </c>
      <c r="I2165" s="687" t="s">
        <v>1081</v>
      </c>
      <c r="J2165" s="677"/>
      <c r="K2165" s="676" t="s">
        <v>1159</v>
      </c>
      <c r="L2165" s="677" t="s">
        <v>1160</v>
      </c>
      <c r="M2165" s="677">
        <v>44607</v>
      </c>
      <c r="N2165" s="677">
        <v>44774</v>
      </c>
      <c r="O2165" s="677"/>
      <c r="P2165" s="666"/>
      <c r="Q2165" s="666"/>
      <c r="R2165" s="666"/>
      <c r="S2165" s="665" t="s">
        <v>1085</v>
      </c>
      <c r="T2165" s="665">
        <v>72</v>
      </c>
      <c r="U2165" s="665" t="s">
        <v>1161</v>
      </c>
      <c r="V2165" s="665" t="s">
        <v>1072</v>
      </c>
      <c r="W2165" s="678">
        <v>480</v>
      </c>
      <c r="X2165" s="551">
        <v>348</v>
      </c>
      <c r="Y2165" s="693">
        <v>167040</v>
      </c>
      <c r="Z2165" s="667">
        <v>0.48</v>
      </c>
      <c r="AA2165" s="682">
        <f>Y2165*Z2165</f>
        <v>80179.199999999997</v>
      </c>
      <c r="AB2165" s="521"/>
      <c r="AC2165" s="668">
        <v>0</v>
      </c>
      <c r="AD2165" s="676"/>
      <c r="AE2165" s="669">
        <v>5812.9919999999993</v>
      </c>
      <c r="AF2165" s="695">
        <f>AA2165+AD2165+AE2165</f>
        <v>85992.191999999995</v>
      </c>
      <c r="AG2165" s="665" t="s">
        <v>47</v>
      </c>
      <c r="AH2165" s="641">
        <v>100</v>
      </c>
      <c r="AI2165" s="676">
        <v>0</v>
      </c>
      <c r="AJ2165" s="665" t="s">
        <v>1167</v>
      </c>
      <c r="AK2165" s="676" t="s">
        <v>1163</v>
      </c>
      <c r="AL2165" s="696">
        <v>28216</v>
      </c>
      <c r="AM2165" s="665" t="s">
        <v>52</v>
      </c>
      <c r="AN2165" s="676" t="s">
        <v>1113</v>
      </c>
      <c r="AO2165" s="665"/>
      <c r="AP2165" s="676" t="s">
        <v>1113</v>
      </c>
      <c r="AQ2165" s="676"/>
      <c r="AR2165" s="676"/>
      <c r="AS2165" s="523"/>
      <c r="AT2165" s="523"/>
      <c r="AU2165" s="523"/>
      <c r="AV2165" s="674"/>
      <c r="AW2165" s="673" t="str">
        <f>U2165</f>
        <v>12005832C</v>
      </c>
      <c r="AX2165" s="673" cm="1">
        <f t="array" ref="AX2165">SUM(MID(0&amp;AW2165,LARGE(INDEX(ISNUMBER(--MID(AW2165,ROW($1:$8),1))*ROW($1:$8),),ROW($1:$8))+1,1)*10^ROW($1:$8)/10)</f>
        <v>12005832</v>
      </c>
      <c r="AY2165" s="673" t="str">
        <f>VLOOKUP($AX2165,'Item Master Data'!$A:$F,3,FALSE)</f>
        <v>Q.PEAK DUO XL G10 BFG</v>
      </c>
      <c r="AZ2165" s="673">
        <f>VLOOKUP($AX2165,'Item Master Data'!$A:$F,6,FALSE)</f>
        <v>480</v>
      </c>
      <c r="BA2165" s="673" t="e">
        <f>X2165/BB2165</f>
        <v>#VALUE!</v>
      </c>
      <c r="BB2165" s="673" t="str">
        <f>VLOOKUP(AX2165,'Item Master Data'!$A:$G,7,FALSE)</f>
        <v> 30</v>
      </c>
      <c r="BC2165" s="673"/>
      <c r="BD2165" s="673">
        <f>W2165-AZ2165</f>
        <v>0</v>
      </c>
      <c r="BE2165" s="593"/>
      <c r="BF2165" s="593"/>
      <c r="BG2165" s="593"/>
      <c r="BH2165" s="593"/>
      <c r="BI2165" s="593"/>
      <c r="BJ2165" s="593"/>
      <c r="BK2165" s="593"/>
      <c r="BL2165" s="593"/>
      <c r="BM2165" s="593"/>
      <c r="BN2165" s="593"/>
      <c r="BO2165" s="593"/>
      <c r="BP2165" s="593"/>
      <c r="BQ2165" s="593"/>
      <c r="BR2165" s="593"/>
      <c r="BS2165" s="593"/>
      <c r="BT2165" s="593"/>
      <c r="BU2165" s="593"/>
      <c r="BV2165" s="593"/>
      <c r="BW2165" s="593"/>
      <c r="BX2165" s="593"/>
      <c r="BY2165" s="593"/>
      <c r="BZ2165" s="593"/>
      <c r="CA2165" s="593"/>
      <c r="CB2165" s="593"/>
      <c r="CC2165" s="593"/>
      <c r="CD2165" s="593"/>
      <c r="CE2165" s="593"/>
      <c r="CF2165" s="593"/>
      <c r="CG2165" s="593"/>
      <c r="CH2165" s="593"/>
      <c r="CI2165" s="593"/>
      <c r="CJ2165" s="593"/>
      <c r="CK2165" s="593"/>
      <c r="CL2165" s="593"/>
      <c r="CM2165" s="593"/>
      <c r="CN2165" s="593"/>
      <c r="CO2165" s="593"/>
      <c r="CP2165" s="593"/>
      <c r="CQ2165" s="593"/>
      <c r="CR2165" s="593"/>
      <c r="CS2165" s="593"/>
      <c r="CT2165" s="593"/>
      <c r="CU2165" s="593"/>
      <c r="CV2165" s="593"/>
      <c r="CW2165" s="593"/>
      <c r="CX2165" s="593"/>
      <c r="CY2165" s="593"/>
      <c r="CZ2165" s="593"/>
      <c r="DA2165" s="593"/>
      <c r="DB2165" s="593"/>
      <c r="DC2165" s="593"/>
      <c r="DD2165" s="593"/>
      <c r="DE2165" s="593"/>
      <c r="DF2165" s="593"/>
      <c r="DG2165" s="593"/>
      <c r="DH2165" s="593"/>
      <c r="DI2165" s="593"/>
      <c r="DJ2165" s="593"/>
      <c r="DK2165" s="593"/>
      <c r="DL2165" s="593"/>
      <c r="DM2165" s="593"/>
      <c r="DN2165" s="593"/>
      <c r="DO2165" s="593"/>
      <c r="DP2165" s="593"/>
      <c r="DQ2165" s="593"/>
      <c r="DR2165" s="593"/>
      <c r="DS2165" s="593"/>
      <c r="DT2165" s="593"/>
      <c r="DU2165" s="593"/>
      <c r="DV2165" s="593"/>
      <c r="DW2165" s="593"/>
      <c r="DX2165" s="593"/>
      <c r="DY2165" s="593"/>
      <c r="DZ2165" s="593"/>
      <c r="EA2165" s="593"/>
      <c r="EB2165" s="593"/>
      <c r="EC2165" s="593"/>
      <c r="ED2165" s="593"/>
      <c r="EE2165" s="593"/>
      <c r="EF2165" s="593"/>
      <c r="EG2165" s="593"/>
      <c r="EH2165" s="593"/>
      <c r="EI2165" s="593"/>
      <c r="EJ2165" s="593"/>
      <c r="EK2165" s="593"/>
      <c r="EL2165" s="593"/>
      <c r="EM2165" s="593"/>
      <c r="EN2165" s="593"/>
      <c r="EO2165" s="593"/>
      <c r="EP2165" s="593"/>
      <c r="EQ2165" s="593"/>
      <c r="ER2165" s="593"/>
      <c r="ES2165" s="593"/>
      <c r="ET2165" s="593"/>
      <c r="EU2165" s="593"/>
      <c r="EV2165" s="593"/>
      <c r="EW2165" s="593"/>
      <c r="EX2165" s="593"/>
      <c r="EY2165" s="593"/>
      <c r="EZ2165" s="593"/>
      <c r="FA2165" s="593"/>
      <c r="FB2165" s="593"/>
      <c r="FC2165" s="593"/>
      <c r="FD2165" s="593"/>
      <c r="FE2165" s="593"/>
      <c r="FF2165" s="593"/>
      <c r="FG2165" s="593"/>
      <c r="FH2165" s="593"/>
      <c r="FI2165" s="593"/>
      <c r="FJ2165" s="593"/>
      <c r="FK2165" s="593"/>
      <c r="FL2165" s="593"/>
      <c r="FM2165" s="593"/>
      <c r="FN2165" s="593"/>
      <c r="FO2165" s="593"/>
      <c r="FP2165" s="593"/>
      <c r="FQ2165" s="593"/>
      <c r="FR2165" s="593"/>
      <c r="FS2165" s="593"/>
      <c r="FT2165" s="593"/>
      <c r="FU2165" s="593"/>
      <c r="FV2165" s="593"/>
      <c r="FW2165" s="593"/>
      <c r="FX2165" s="593"/>
      <c r="FY2165" s="593"/>
      <c r="FZ2165" s="593"/>
      <c r="GA2165" s="593"/>
      <c r="GB2165" s="593"/>
      <c r="GC2165" s="593"/>
      <c r="GD2165" s="593"/>
      <c r="GE2165" s="593"/>
      <c r="GF2165" s="593"/>
      <c r="GG2165" s="593"/>
      <c r="GH2165" s="593"/>
      <c r="GI2165" s="593"/>
      <c r="GJ2165" s="593"/>
      <c r="GK2165" s="593"/>
      <c r="GL2165" s="593"/>
      <c r="GM2165" s="593"/>
      <c r="GN2165" s="593"/>
      <c r="GO2165" s="593"/>
      <c r="GP2165" s="593"/>
      <c r="GQ2165" s="593"/>
      <c r="GR2165" s="593"/>
      <c r="GS2165" s="593"/>
      <c r="GT2165" s="593"/>
      <c r="GU2165" s="593"/>
      <c r="GV2165" s="593"/>
      <c r="GW2165" s="593"/>
      <c r="GX2165" s="593"/>
      <c r="GY2165" s="593"/>
      <c r="GZ2165" s="593"/>
      <c r="HA2165" s="593"/>
      <c r="HB2165" s="593"/>
      <c r="HC2165" s="593"/>
      <c r="HD2165" s="593"/>
      <c r="HE2165" s="593"/>
      <c r="HF2165" s="593"/>
      <c r="HG2165" s="593"/>
      <c r="HH2165" s="593"/>
      <c r="HI2165" s="593"/>
      <c r="HJ2165" s="593"/>
      <c r="HK2165" s="593"/>
      <c r="HL2165" s="593"/>
      <c r="HM2165" s="593"/>
      <c r="HN2165" s="593"/>
      <c r="HO2165" s="593"/>
      <c r="HP2165" s="593"/>
      <c r="HQ2165" s="593"/>
      <c r="HR2165" s="593"/>
      <c r="HS2165" s="593"/>
      <c r="HT2165" s="593"/>
      <c r="HU2165" s="593"/>
      <c r="HV2165" s="593"/>
      <c r="HW2165" s="593"/>
      <c r="HX2165" s="593"/>
      <c r="HY2165" s="593"/>
      <c r="HZ2165" s="593"/>
      <c r="IA2165" s="593"/>
      <c r="IB2165" s="593"/>
      <c r="IC2165" s="593"/>
      <c r="ID2165" s="593"/>
      <c r="IE2165" s="593"/>
      <c r="IF2165" s="593"/>
      <c r="IG2165" s="593"/>
      <c r="IH2165" s="593"/>
      <c r="II2165" s="593"/>
      <c r="IJ2165" s="593"/>
      <c r="IK2165" s="593"/>
      <c r="IL2165" s="593"/>
      <c r="IM2165" s="593"/>
      <c r="IN2165" s="593"/>
      <c r="IO2165" s="593"/>
      <c r="IP2165" s="593"/>
      <c r="IQ2165" s="593"/>
      <c r="IR2165" s="593"/>
      <c r="IS2165" s="593"/>
      <c r="IT2165" s="593"/>
      <c r="IU2165" s="593"/>
      <c r="IV2165" s="593"/>
      <c r="IW2165" s="593"/>
      <c r="IX2165" s="593"/>
      <c r="IY2165" s="593"/>
      <c r="IZ2165" s="593"/>
      <c r="JA2165" s="593"/>
      <c r="JB2165" s="593"/>
      <c r="JC2165" s="593"/>
      <c r="JD2165" s="593"/>
      <c r="JE2165" s="593"/>
      <c r="JF2165" s="593"/>
      <c r="JG2165" s="593"/>
      <c r="JH2165" s="593"/>
      <c r="JI2165" s="593"/>
      <c r="JJ2165" s="593"/>
      <c r="JK2165" s="593"/>
      <c r="JL2165" s="593"/>
      <c r="JM2165" s="593"/>
      <c r="JN2165" s="593"/>
      <c r="JO2165" s="593"/>
      <c r="JP2165" s="593"/>
      <c r="JQ2165" s="593"/>
      <c r="JR2165" s="593"/>
      <c r="JS2165" s="593"/>
      <c r="JT2165" s="593"/>
      <c r="JU2165" s="593"/>
      <c r="JV2165" s="593"/>
      <c r="JW2165" s="593"/>
      <c r="JX2165" s="593"/>
      <c r="JY2165" s="593"/>
      <c r="JZ2165" s="593"/>
      <c r="KA2165" s="593"/>
      <c r="KB2165" s="593"/>
      <c r="KC2165" s="593"/>
      <c r="KD2165" s="593"/>
      <c r="KE2165" s="593"/>
      <c r="KF2165" s="593"/>
      <c r="KG2165" s="593"/>
      <c r="KH2165" s="593"/>
      <c r="KI2165" s="593"/>
      <c r="KJ2165" s="593"/>
      <c r="KK2165" s="593"/>
      <c r="KL2165" s="593"/>
      <c r="KM2165" s="593"/>
      <c r="KN2165" s="593"/>
      <c r="KO2165" s="593"/>
      <c r="KP2165" s="593"/>
      <c r="KQ2165" s="593"/>
      <c r="KR2165" s="593"/>
      <c r="KS2165" s="593"/>
      <c r="KT2165" s="593"/>
      <c r="KU2165" s="593"/>
      <c r="KV2165" s="593"/>
      <c r="KW2165" s="593"/>
      <c r="KX2165" s="593"/>
      <c r="KY2165" s="593"/>
      <c r="KZ2165" s="593"/>
      <c r="LA2165" s="593"/>
      <c r="LB2165" s="593"/>
      <c r="LC2165" s="593"/>
      <c r="LD2165" s="593"/>
      <c r="LE2165" s="593"/>
      <c r="LF2165" s="593"/>
      <c r="LG2165" s="593"/>
      <c r="LH2165" s="593"/>
      <c r="LI2165" s="593"/>
      <c r="LJ2165" s="593"/>
      <c r="LK2165" s="593"/>
      <c r="LL2165" s="593"/>
      <c r="LM2165" s="593"/>
      <c r="LN2165" s="593"/>
      <c r="LO2165" s="593"/>
      <c r="LP2165" s="593"/>
      <c r="LQ2165" s="593"/>
      <c r="LR2165" s="593"/>
      <c r="LS2165" s="593"/>
      <c r="LT2165" s="593"/>
      <c r="LU2165" s="593"/>
      <c r="LV2165" s="593"/>
      <c r="LW2165" s="593"/>
      <c r="LX2165" s="593"/>
      <c r="LY2165" s="593"/>
      <c r="LZ2165" s="593"/>
      <c r="MA2165" s="593"/>
      <c r="MB2165" s="593"/>
      <c r="MC2165" s="593"/>
      <c r="MD2165" s="593"/>
      <c r="ME2165" s="593"/>
      <c r="MF2165" s="593"/>
      <c r="MG2165" s="593"/>
      <c r="MH2165" s="593"/>
      <c r="MI2165" s="593"/>
      <c r="MJ2165" s="593"/>
      <c r="MK2165" s="593"/>
      <c r="ML2165" s="593"/>
      <c r="MM2165" s="593"/>
      <c r="MN2165" s="593"/>
      <c r="MO2165" s="593"/>
      <c r="MP2165" s="593"/>
      <c r="MQ2165" s="593"/>
      <c r="MR2165" s="593"/>
      <c r="MS2165" s="593"/>
      <c r="MT2165" s="593"/>
      <c r="MU2165" s="593"/>
      <c r="MV2165" s="593"/>
      <c r="MW2165" s="593"/>
      <c r="MX2165" s="593"/>
      <c r="MY2165" s="593"/>
      <c r="MZ2165" s="593"/>
      <c r="NA2165" s="593"/>
      <c r="NB2165" s="593"/>
      <c r="NC2165" s="593"/>
      <c r="ND2165" s="593"/>
      <c r="NE2165" s="593"/>
      <c r="NF2165" s="593"/>
      <c r="NG2165" s="593"/>
      <c r="NH2165" s="593"/>
      <c r="NI2165" s="593"/>
      <c r="NJ2165" s="593"/>
      <c r="NK2165" s="593"/>
      <c r="NL2165" s="593"/>
      <c r="NM2165" s="593"/>
      <c r="NN2165" s="593"/>
      <c r="NO2165" s="593"/>
      <c r="NP2165" s="593"/>
      <c r="NQ2165" s="593"/>
      <c r="NR2165" s="593"/>
      <c r="NS2165" s="593"/>
      <c r="NT2165" s="593"/>
      <c r="NU2165" s="593"/>
      <c r="NV2165" s="593"/>
      <c r="NW2165" s="593"/>
      <c r="NX2165" s="593"/>
      <c r="NY2165" s="593"/>
      <c r="NZ2165" s="593"/>
      <c r="OA2165" s="593"/>
      <c r="OB2165" s="593"/>
      <c r="OC2165" s="593"/>
      <c r="OD2165" s="593"/>
      <c r="OE2165" s="593"/>
      <c r="OF2165" s="593"/>
      <c r="OG2165" s="593"/>
      <c r="OH2165" s="593"/>
      <c r="OI2165" s="593"/>
      <c r="OJ2165" s="593"/>
      <c r="OK2165" s="593"/>
      <c r="OL2165" s="593"/>
      <c r="OM2165" s="593"/>
      <c r="ON2165" s="593"/>
      <c r="OO2165" s="593"/>
      <c r="OP2165" s="593"/>
      <c r="OQ2165" s="593"/>
      <c r="OR2165" s="593"/>
      <c r="OS2165" s="593"/>
      <c r="OT2165" s="593"/>
      <c r="OU2165" s="593"/>
      <c r="OV2165" s="593"/>
      <c r="OW2165" s="593"/>
      <c r="OX2165" s="593"/>
      <c r="OY2165" s="593"/>
      <c r="OZ2165" s="593"/>
      <c r="PA2165" s="593"/>
      <c r="PB2165" s="593"/>
      <c r="PC2165" s="593"/>
      <c r="PD2165" s="593"/>
      <c r="PE2165" s="593"/>
      <c r="PF2165" s="593"/>
      <c r="PG2165" s="593"/>
      <c r="PH2165" s="593"/>
      <c r="PI2165" s="593"/>
      <c r="PJ2165" s="593"/>
      <c r="PK2165" s="593"/>
      <c r="PL2165" s="593"/>
      <c r="PM2165" s="593"/>
      <c r="PN2165" s="593"/>
      <c r="PO2165" s="593"/>
      <c r="PP2165" s="593"/>
      <c r="PQ2165" s="593"/>
      <c r="PR2165" s="593"/>
      <c r="PS2165" s="593"/>
      <c r="PT2165" s="593"/>
      <c r="PU2165" s="593"/>
      <c r="PV2165" s="593"/>
      <c r="PW2165" s="593"/>
      <c r="PX2165" s="593"/>
      <c r="PY2165" s="593"/>
      <c r="PZ2165" s="593"/>
      <c r="QA2165" s="593"/>
      <c r="QB2165" s="593"/>
      <c r="QC2165" s="593"/>
      <c r="QD2165" s="593"/>
      <c r="QE2165" s="593"/>
      <c r="QF2165" s="593"/>
      <c r="QG2165" s="593"/>
      <c r="QH2165" s="593"/>
      <c r="QI2165" s="593"/>
      <c r="QJ2165" s="593"/>
      <c r="QK2165" s="593"/>
      <c r="QL2165" s="593"/>
      <c r="QM2165" s="593"/>
      <c r="QN2165" s="593"/>
      <c r="QO2165" s="593"/>
      <c r="QP2165" s="593"/>
      <c r="QQ2165" s="593"/>
      <c r="QR2165" s="593"/>
      <c r="QS2165" s="593"/>
      <c r="QT2165" s="593"/>
      <c r="QU2165" s="593"/>
      <c r="QV2165" s="593"/>
      <c r="QW2165" s="593"/>
      <c r="QX2165" s="593"/>
      <c r="QY2165" s="593"/>
      <c r="QZ2165" s="593"/>
      <c r="RA2165" s="593"/>
      <c r="RB2165" s="593"/>
      <c r="RC2165" s="593"/>
      <c r="RD2165" s="593"/>
      <c r="RE2165" s="593"/>
      <c r="RF2165" s="593"/>
      <c r="RG2165" s="593"/>
      <c r="RH2165" s="593"/>
      <c r="RI2165" s="593"/>
      <c r="RJ2165" s="593"/>
      <c r="RK2165" s="593"/>
      <c r="RL2165" s="593"/>
      <c r="RM2165" s="593"/>
      <c r="RN2165" s="593"/>
      <c r="RO2165" s="593"/>
      <c r="RP2165" s="593"/>
      <c r="RQ2165" s="593"/>
      <c r="RR2165" s="593"/>
      <c r="RS2165" s="593"/>
      <c r="RT2165" s="593"/>
      <c r="RU2165" s="593"/>
      <c r="RV2165" s="593"/>
      <c r="RW2165" s="593"/>
      <c r="RX2165" s="593"/>
      <c r="RY2165" s="593"/>
      <c r="RZ2165" s="593"/>
      <c r="SA2165" s="593"/>
      <c r="SB2165" s="593"/>
      <c r="SC2165" s="593"/>
      <c r="SD2165" s="593"/>
      <c r="SE2165" s="593"/>
      <c r="SF2165" s="593"/>
      <c r="SG2165" s="593"/>
      <c r="SH2165" s="593"/>
      <c r="SI2165" s="593"/>
      <c r="SJ2165" s="593"/>
      <c r="SK2165" s="593"/>
      <c r="SL2165" s="593"/>
      <c r="SM2165" s="593"/>
      <c r="SN2165" s="593"/>
      <c r="SO2165" s="593"/>
      <c r="SP2165" s="593"/>
      <c r="SQ2165" s="593"/>
      <c r="SR2165" s="593"/>
      <c r="SS2165" s="593"/>
      <c r="ST2165" s="593"/>
      <c r="SU2165" s="593"/>
      <c r="SV2165" s="593"/>
      <c r="SW2165" s="593"/>
      <c r="SX2165" s="593"/>
      <c r="SY2165" s="593"/>
      <c r="SZ2165" s="593"/>
      <c r="TA2165" s="593"/>
      <c r="TB2165" s="593"/>
      <c r="TC2165" s="593"/>
      <c r="TD2165" s="593"/>
      <c r="TE2165" s="593"/>
      <c r="TF2165" s="593"/>
      <c r="TG2165" s="593"/>
      <c r="TH2165" s="593"/>
      <c r="TI2165" s="593"/>
      <c r="TJ2165" s="593"/>
      <c r="TK2165" s="593"/>
      <c r="TL2165" s="593"/>
      <c r="TM2165" s="593"/>
      <c r="TN2165" s="593"/>
      <c r="TO2165" s="593"/>
      <c r="TP2165" s="593"/>
      <c r="TQ2165" s="593"/>
      <c r="TR2165" s="593"/>
      <c r="TS2165" s="593"/>
      <c r="TT2165" s="593"/>
      <c r="TU2165" s="593"/>
      <c r="TV2165" s="593"/>
      <c r="TW2165" s="593"/>
      <c r="TX2165" s="593"/>
      <c r="TY2165" s="593"/>
      <c r="TZ2165" s="593"/>
      <c r="UA2165" s="593"/>
      <c r="UB2165" s="593"/>
      <c r="UC2165" s="593"/>
      <c r="UD2165" s="593"/>
      <c r="UE2165" s="593"/>
      <c r="UF2165" s="593"/>
      <c r="UG2165" s="593"/>
      <c r="UH2165" s="593"/>
      <c r="UI2165" s="593"/>
      <c r="UJ2165" s="593"/>
      <c r="UK2165" s="593"/>
      <c r="UL2165" s="593"/>
      <c r="UM2165" s="593"/>
      <c r="UN2165" s="593"/>
      <c r="UO2165" s="593"/>
      <c r="UP2165" s="593"/>
      <c r="UQ2165" s="593"/>
      <c r="UR2165" s="593"/>
      <c r="US2165" s="593"/>
      <c r="UT2165" s="593"/>
      <c r="UU2165" s="593"/>
      <c r="UV2165" s="593"/>
      <c r="UW2165" s="593"/>
      <c r="UX2165" s="593"/>
      <c r="UY2165" s="593"/>
      <c r="UZ2165" s="593"/>
      <c r="VA2165" s="593"/>
      <c r="VB2165" s="593"/>
      <c r="VC2165" s="593"/>
      <c r="VD2165" s="593"/>
      <c r="VE2165" s="593"/>
      <c r="VF2165" s="593"/>
      <c r="VG2165" s="593"/>
      <c r="VH2165" s="593"/>
      <c r="VI2165" s="593"/>
      <c r="VJ2165" s="593"/>
      <c r="VK2165" s="593"/>
      <c r="VL2165" s="593"/>
      <c r="VM2165" s="593"/>
      <c r="VN2165" s="593"/>
      <c r="VO2165" s="593"/>
      <c r="VP2165" s="593"/>
      <c r="VQ2165" s="593"/>
      <c r="VR2165" s="593"/>
      <c r="VS2165" s="593"/>
      <c r="VT2165" s="593"/>
      <c r="VU2165" s="593"/>
      <c r="VV2165" s="593"/>
      <c r="VW2165" s="593"/>
      <c r="VX2165" s="593"/>
      <c r="VY2165" s="593"/>
      <c r="VZ2165" s="593"/>
      <c r="WA2165" s="593"/>
      <c r="WB2165" s="593"/>
      <c r="WC2165" s="593"/>
      <c r="WD2165" s="593"/>
      <c r="WE2165" s="593"/>
      <c r="WF2165" s="593"/>
      <c r="WG2165" s="593"/>
      <c r="WH2165" s="593"/>
      <c r="WI2165" s="593"/>
      <c r="WJ2165" s="593"/>
      <c r="WK2165" s="593"/>
      <c r="WL2165" s="593"/>
      <c r="WM2165" s="593"/>
      <c r="WN2165" s="593"/>
      <c r="WO2165" s="593"/>
      <c r="WP2165" s="593"/>
      <c r="WQ2165" s="593"/>
      <c r="WR2165" s="593"/>
      <c r="WS2165" s="593"/>
      <c r="WT2165" s="593"/>
      <c r="WU2165" s="593"/>
      <c r="WV2165" s="593"/>
      <c r="WW2165" s="593"/>
      <c r="WX2165" s="593"/>
      <c r="WY2165" s="593"/>
      <c r="WZ2165" s="593"/>
      <c r="XA2165" s="593"/>
      <c r="XB2165" s="593"/>
      <c r="XC2165" s="593"/>
      <c r="XD2165" s="593"/>
      <c r="XE2165" s="593"/>
      <c r="XF2165" s="593"/>
      <c r="XG2165" s="593"/>
      <c r="XH2165" s="593"/>
      <c r="XI2165" s="593"/>
      <c r="XJ2165" s="593"/>
      <c r="XK2165" s="593"/>
      <c r="XL2165" s="593"/>
      <c r="XM2165" s="593"/>
      <c r="XN2165" s="593"/>
      <c r="XO2165" s="593"/>
      <c r="XP2165" s="593"/>
      <c r="XQ2165" s="593"/>
      <c r="XR2165" s="593"/>
      <c r="XS2165" s="593"/>
      <c r="XT2165" s="593"/>
      <c r="XU2165" s="593"/>
      <c r="XV2165" s="593"/>
      <c r="XW2165" s="593"/>
      <c r="XX2165" s="593"/>
      <c r="XY2165" s="593"/>
      <c r="XZ2165" s="593"/>
      <c r="YA2165" s="593"/>
      <c r="YB2165" s="593"/>
      <c r="YC2165" s="593"/>
      <c r="YD2165" s="593"/>
      <c r="YE2165" s="593"/>
      <c r="YF2165" s="593"/>
      <c r="YG2165" s="593"/>
      <c r="YH2165" s="593"/>
      <c r="YI2165" s="593"/>
      <c r="YJ2165" s="593"/>
      <c r="YK2165" s="593"/>
      <c r="YL2165" s="593"/>
      <c r="YM2165" s="593"/>
      <c r="YN2165" s="593"/>
      <c r="YO2165" s="593"/>
      <c r="YP2165" s="593"/>
      <c r="YQ2165" s="593"/>
      <c r="YR2165" s="593"/>
      <c r="YS2165" s="593"/>
      <c r="YT2165" s="593"/>
      <c r="YU2165" s="593"/>
      <c r="YV2165" s="593"/>
      <c r="YW2165" s="593"/>
      <c r="YX2165" s="593"/>
      <c r="YY2165" s="593"/>
      <c r="YZ2165" s="593"/>
      <c r="ZA2165" s="593"/>
      <c r="ZB2165" s="593"/>
      <c r="ZC2165" s="593"/>
      <c r="ZD2165" s="593"/>
      <c r="ZE2165" s="593"/>
      <c r="ZF2165" s="593"/>
      <c r="ZG2165" s="593"/>
      <c r="ZH2165" s="593"/>
      <c r="ZI2165" s="593"/>
      <c r="ZJ2165" s="593"/>
      <c r="ZK2165" s="593"/>
      <c r="ZL2165" s="593"/>
      <c r="ZM2165" s="593"/>
      <c r="ZN2165" s="593"/>
      <c r="ZO2165" s="593"/>
      <c r="ZP2165" s="593"/>
      <c r="ZQ2165" s="593"/>
      <c r="ZR2165" s="593"/>
      <c r="ZS2165" s="593"/>
      <c r="ZT2165" s="593"/>
      <c r="ZU2165" s="593"/>
      <c r="ZV2165" s="593"/>
      <c r="ZW2165" s="593"/>
      <c r="ZX2165" s="593"/>
      <c r="ZY2165" s="593"/>
      <c r="ZZ2165" s="593"/>
      <c r="AAA2165" s="593"/>
      <c r="AAB2165" s="593"/>
      <c r="AAC2165" s="593"/>
      <c r="AAD2165" s="593"/>
      <c r="AAE2165" s="593"/>
      <c r="AAF2165" s="593"/>
      <c r="AAG2165" s="593"/>
      <c r="AAH2165" s="593"/>
      <c r="AAI2165" s="593"/>
      <c r="AAJ2165" s="593"/>
      <c r="AAK2165" s="593"/>
      <c r="AAL2165" s="593"/>
      <c r="AAM2165" s="593"/>
      <c r="AAN2165" s="593"/>
      <c r="AAO2165" s="593"/>
      <c r="AAP2165" s="593"/>
      <c r="AAQ2165" s="593"/>
      <c r="AAR2165" s="593"/>
      <c r="AAS2165" s="593"/>
      <c r="AAT2165" s="593"/>
      <c r="AAU2165" s="593"/>
      <c r="AAV2165" s="593"/>
      <c r="AAW2165" s="593"/>
      <c r="AAX2165" s="593"/>
      <c r="AAY2165" s="593"/>
      <c r="AAZ2165" s="593"/>
      <c r="ABA2165" s="593"/>
      <c r="ABB2165" s="593"/>
      <c r="ABC2165" s="593"/>
      <c r="ABD2165" s="593"/>
      <c r="ABE2165" s="593"/>
      <c r="ABF2165" s="593"/>
      <c r="ABG2165" s="593"/>
      <c r="ABH2165" s="593"/>
      <c r="ABI2165" s="593"/>
      <c r="ABJ2165" s="593"/>
      <c r="ABK2165" s="593"/>
      <c r="ABL2165" s="593"/>
      <c r="ABM2165" s="593"/>
      <c r="ABN2165" s="593"/>
      <c r="ABO2165" s="593"/>
      <c r="ABP2165" s="593"/>
      <c r="ABQ2165" s="593"/>
      <c r="ABR2165" s="593"/>
      <c r="ABS2165" s="593"/>
      <c r="ABT2165" s="593"/>
      <c r="ABU2165" s="593"/>
      <c r="ABV2165" s="593"/>
      <c r="ABW2165" s="593"/>
      <c r="ABX2165" s="593"/>
      <c r="ABY2165" s="593"/>
      <c r="ABZ2165" s="593"/>
      <c r="ACA2165" s="593"/>
      <c r="ACB2165" s="593"/>
      <c r="ACC2165" s="593"/>
      <c r="ACD2165" s="593"/>
      <c r="ACE2165" s="593"/>
      <c r="ACF2165" s="593"/>
      <c r="ACG2165" s="593"/>
      <c r="ACH2165" s="593"/>
      <c r="ACI2165" s="593"/>
      <c r="ACJ2165" s="593"/>
      <c r="ACK2165" s="593"/>
      <c r="ACL2165" s="593"/>
      <c r="ACM2165" s="593"/>
      <c r="ACN2165" s="593"/>
      <c r="ACO2165" s="593"/>
      <c r="ACP2165" s="593"/>
      <c r="ACQ2165" s="593"/>
      <c r="ACR2165" s="593"/>
      <c r="ACS2165" s="593"/>
      <c r="ACT2165" s="593"/>
      <c r="ACU2165" s="593"/>
      <c r="ACV2165" s="593"/>
      <c r="ACW2165" s="593"/>
      <c r="ACX2165" s="593"/>
      <c r="ACY2165" s="593"/>
      <c r="ACZ2165" s="593"/>
      <c r="ADA2165" s="593"/>
      <c r="ADB2165" s="593"/>
      <c r="ADC2165" s="593"/>
      <c r="ADD2165" s="593"/>
      <c r="ADE2165" s="593"/>
      <c r="ADF2165" s="593"/>
      <c r="ADG2165" s="593"/>
      <c r="ADH2165" s="593"/>
      <c r="ADI2165" s="593"/>
      <c r="ADJ2165" s="593"/>
      <c r="ADK2165" s="593"/>
      <c r="ADL2165" s="593"/>
      <c r="ADM2165" s="593"/>
      <c r="ADN2165" s="593"/>
      <c r="ADO2165" s="593"/>
      <c r="ADP2165" s="593"/>
      <c r="ADQ2165" s="593"/>
      <c r="ADR2165" s="593"/>
      <c r="ADS2165" s="593"/>
      <c r="ADT2165" s="593"/>
      <c r="ADU2165" s="593"/>
      <c r="ADV2165" s="593"/>
      <c r="ADW2165" s="593"/>
      <c r="ADX2165" s="593"/>
      <c r="ADY2165" s="593"/>
      <c r="ADZ2165" s="593"/>
      <c r="AEA2165" s="593"/>
      <c r="AEB2165" s="593"/>
      <c r="AEC2165" s="593"/>
      <c r="AED2165" s="593"/>
      <c r="AEE2165" s="593"/>
      <c r="AEF2165" s="593"/>
      <c r="AEG2165" s="593"/>
      <c r="AEH2165" s="593"/>
      <c r="AEI2165" s="593"/>
      <c r="AEJ2165" s="593"/>
      <c r="AEK2165" s="593"/>
      <c r="AEL2165" s="593"/>
      <c r="AEM2165" s="593"/>
      <c r="AEN2165" s="593"/>
      <c r="AEO2165" s="593"/>
      <c r="AEP2165" s="593"/>
      <c r="AEQ2165" s="593"/>
      <c r="AER2165" s="593"/>
      <c r="AES2165" s="593"/>
      <c r="AET2165" s="593"/>
      <c r="AEU2165" s="593"/>
      <c r="AEV2165" s="593"/>
      <c r="AEW2165" s="593"/>
      <c r="AEX2165" s="593"/>
      <c r="AEY2165" s="593"/>
      <c r="AEZ2165" s="593"/>
      <c r="AFA2165" s="593"/>
      <c r="AFB2165" s="593"/>
      <c r="AFC2165" s="593"/>
      <c r="AFD2165" s="593"/>
      <c r="AFE2165" s="593"/>
      <c r="AFF2165" s="593"/>
      <c r="AFG2165" s="593"/>
      <c r="AFH2165" s="593"/>
      <c r="AFI2165" s="593"/>
      <c r="AFJ2165" s="593"/>
      <c r="AFK2165" s="593"/>
      <c r="AFL2165" s="593"/>
      <c r="AFM2165" s="593"/>
      <c r="AFN2165" s="593"/>
      <c r="AFO2165" s="593"/>
      <c r="AFP2165" s="593"/>
      <c r="AFQ2165" s="593"/>
      <c r="AFR2165" s="593"/>
      <c r="AFS2165" s="593"/>
      <c r="AFT2165" s="593"/>
      <c r="AFU2165" s="593"/>
      <c r="AFV2165" s="593"/>
      <c r="AFW2165" s="593"/>
      <c r="AFX2165" s="593"/>
      <c r="AFY2165" s="593"/>
      <c r="AFZ2165" s="593"/>
      <c r="AGA2165" s="593"/>
      <c r="AGB2165" s="593"/>
      <c r="AGC2165" s="593"/>
      <c r="AGD2165" s="593"/>
      <c r="AGE2165" s="593"/>
      <c r="AGF2165" s="593"/>
      <c r="AGG2165" s="593"/>
      <c r="AGH2165" s="593"/>
      <c r="AGI2165" s="593"/>
      <c r="AGJ2165" s="593"/>
      <c r="AGK2165" s="593"/>
      <c r="AGL2165" s="593"/>
      <c r="AGM2165" s="593"/>
      <c r="AGN2165" s="593"/>
      <c r="AGO2165" s="593"/>
      <c r="AGP2165" s="593"/>
      <c r="AGQ2165" s="593"/>
      <c r="AGR2165" s="593"/>
      <c r="AGS2165" s="593"/>
      <c r="AGT2165" s="593"/>
      <c r="AGU2165" s="593"/>
      <c r="AGV2165" s="593"/>
      <c r="AGW2165" s="593"/>
      <c r="AGX2165" s="593"/>
      <c r="AGY2165" s="593"/>
      <c r="AGZ2165" s="593"/>
      <c r="AHA2165" s="593"/>
      <c r="AHB2165" s="593"/>
      <c r="AHC2165" s="593"/>
      <c r="AHD2165" s="593"/>
      <c r="AHE2165" s="593"/>
      <c r="AHF2165" s="593"/>
      <c r="AHG2165" s="593"/>
      <c r="AHH2165" s="593"/>
      <c r="AHI2165" s="593"/>
      <c r="AHJ2165" s="593"/>
      <c r="AHK2165" s="593"/>
      <c r="AHL2165" s="593"/>
      <c r="AHM2165" s="593"/>
      <c r="AHN2165" s="593"/>
      <c r="AHO2165" s="593"/>
      <c r="AHP2165" s="593"/>
      <c r="AHQ2165" s="593"/>
      <c r="AHR2165" s="593"/>
      <c r="AHS2165" s="593"/>
      <c r="AHT2165" s="593"/>
      <c r="AHU2165" s="593"/>
      <c r="AHV2165" s="593"/>
      <c r="AHW2165" s="593"/>
      <c r="AHX2165" s="593"/>
      <c r="AHY2165" s="593"/>
      <c r="AHZ2165" s="593"/>
      <c r="AIA2165" s="593"/>
      <c r="AIB2165" s="593"/>
      <c r="AIC2165" s="593"/>
      <c r="AID2165" s="593"/>
      <c r="AIE2165" s="593"/>
      <c r="AIF2165" s="593"/>
      <c r="AIG2165" s="593"/>
      <c r="AIH2165" s="593"/>
      <c r="AII2165" s="593"/>
      <c r="AIJ2165" s="593"/>
      <c r="AIK2165" s="593"/>
      <c r="AIL2165" s="593"/>
      <c r="AIM2165" s="593"/>
      <c r="AIN2165" s="593"/>
      <c r="AIO2165" s="593"/>
      <c r="AIP2165" s="593"/>
      <c r="AIQ2165" s="593"/>
      <c r="AIR2165" s="593"/>
      <c r="AIS2165" s="593"/>
      <c r="AIT2165" s="593"/>
      <c r="AIU2165" s="593"/>
      <c r="AIV2165" s="593"/>
      <c r="AIW2165" s="593"/>
      <c r="AIX2165" s="593"/>
      <c r="AIY2165" s="593"/>
      <c r="AIZ2165" s="593"/>
      <c r="AJA2165" s="593"/>
      <c r="AJB2165" s="593"/>
      <c r="AJC2165" s="593"/>
      <c r="AJD2165" s="593"/>
      <c r="AJE2165" s="593"/>
      <c r="AJF2165" s="593"/>
      <c r="AJG2165" s="593"/>
      <c r="AJH2165" s="593"/>
      <c r="AJI2165" s="593"/>
      <c r="AJJ2165" s="593"/>
      <c r="AJK2165" s="593"/>
      <c r="AJL2165" s="593"/>
      <c r="AJM2165" s="593"/>
      <c r="AJN2165" s="593"/>
      <c r="AJO2165" s="593"/>
      <c r="AJP2165" s="593"/>
      <c r="AJQ2165" s="593"/>
      <c r="AJR2165" s="593"/>
      <c r="AJS2165" s="593"/>
      <c r="AJT2165" s="593"/>
      <c r="AJU2165" s="593"/>
      <c r="AJV2165" s="593"/>
      <c r="AJW2165" s="593"/>
      <c r="AJX2165" s="593"/>
      <c r="AJY2165" s="593"/>
      <c r="AJZ2165" s="593"/>
      <c r="AKA2165" s="593"/>
      <c r="AKB2165" s="593"/>
      <c r="AKC2165" s="593"/>
      <c r="AKD2165" s="593"/>
      <c r="AKE2165" s="593"/>
      <c r="AKF2165" s="593"/>
      <c r="AKG2165" s="593"/>
      <c r="AKH2165" s="593"/>
      <c r="AKI2165" s="593"/>
      <c r="AKJ2165" s="593"/>
      <c r="AKK2165" s="593"/>
      <c r="AKL2165" s="593"/>
      <c r="AKM2165" s="593"/>
      <c r="AKN2165" s="593"/>
      <c r="AKO2165" s="593"/>
      <c r="AKP2165" s="593"/>
      <c r="AKQ2165" s="593"/>
      <c r="AKR2165" s="593"/>
      <c r="AKS2165" s="593"/>
      <c r="AKT2165" s="593"/>
      <c r="AKU2165" s="593"/>
      <c r="AKV2165" s="593"/>
      <c r="AKW2165" s="593"/>
      <c r="AKX2165" s="593"/>
      <c r="AKY2165" s="593"/>
      <c r="AKZ2165" s="593"/>
      <c r="ALA2165" s="593"/>
      <c r="ALB2165" s="593"/>
      <c r="ALC2165" s="593"/>
      <c r="ALD2165" s="593"/>
      <c r="ALE2165" s="593"/>
      <c r="ALF2165" s="593"/>
      <c r="ALG2165" s="593"/>
      <c r="ALH2165" s="593"/>
      <c r="ALI2165" s="593"/>
      <c r="ALJ2165" s="593"/>
      <c r="ALK2165" s="593"/>
      <c r="ALL2165" s="593"/>
      <c r="ALM2165" s="593"/>
      <c r="ALN2165" s="593"/>
      <c r="ALO2165" s="593"/>
      <c r="ALP2165" s="593"/>
      <c r="ALQ2165" s="593"/>
      <c r="ALR2165" s="593"/>
      <c r="ALS2165" s="593"/>
      <c r="ALT2165" s="593"/>
      <c r="ALU2165" s="593"/>
      <c r="ALV2165" s="593"/>
      <c r="ALW2165" s="593"/>
      <c r="ALX2165" s="593"/>
      <c r="ALY2165" s="593"/>
      <c r="ALZ2165" s="593"/>
      <c r="AMA2165" s="593"/>
      <c r="AMB2165" s="593"/>
      <c r="AMC2165" s="593"/>
      <c r="AMD2165" s="593"/>
      <c r="AME2165" s="593"/>
      <c r="AMF2165" s="593"/>
      <c r="AMG2165" s="593"/>
      <c r="AMH2165" s="593"/>
      <c r="AMI2165" s="593"/>
      <c r="AMJ2165" s="593"/>
      <c r="AMK2165" s="593"/>
      <c r="AML2165" s="593"/>
      <c r="AMM2165" s="593"/>
      <c r="AMN2165" s="593"/>
      <c r="AMO2165" s="593"/>
      <c r="AMP2165" s="593"/>
      <c r="AMQ2165" s="593"/>
      <c r="AMR2165" s="593"/>
      <c r="AMS2165" s="593"/>
      <c r="AMT2165" s="593"/>
      <c r="AMU2165" s="593"/>
      <c r="AMV2165" s="593"/>
      <c r="AMW2165" s="593"/>
      <c r="AMX2165" s="593"/>
      <c r="AMY2165" s="593"/>
      <c r="AMZ2165" s="593"/>
      <c r="ANA2165" s="593"/>
      <c r="ANB2165" s="593"/>
      <c r="ANC2165" s="593"/>
      <c r="AND2165" s="593"/>
      <c r="ANE2165" s="593"/>
      <c r="ANF2165" s="593"/>
      <c r="ANG2165" s="593"/>
      <c r="ANH2165" s="593"/>
      <c r="ANI2165" s="593"/>
      <c r="ANJ2165" s="593"/>
      <c r="ANK2165" s="593"/>
      <c r="ANL2165" s="593"/>
      <c r="ANM2165" s="593"/>
      <c r="ANN2165" s="593"/>
      <c r="ANO2165" s="593"/>
      <c r="ANP2165" s="593"/>
      <c r="ANQ2165" s="593"/>
      <c r="ANR2165" s="593"/>
      <c r="ANS2165" s="593"/>
      <c r="ANT2165" s="593"/>
      <c r="ANU2165" s="593"/>
      <c r="ANV2165" s="593"/>
      <c r="ANW2165" s="593"/>
      <c r="ANX2165" s="593"/>
      <c r="ANY2165" s="593"/>
      <c r="ANZ2165" s="593"/>
      <c r="AOA2165" s="593"/>
      <c r="AOB2165" s="593"/>
      <c r="AOC2165" s="593"/>
      <c r="AOD2165" s="593"/>
      <c r="AOE2165" s="593"/>
      <c r="AOF2165" s="593"/>
      <c r="AOG2165" s="593"/>
      <c r="AOH2165" s="593"/>
      <c r="AOI2165" s="593"/>
      <c r="AOJ2165" s="593"/>
      <c r="AOK2165" s="593"/>
      <c r="AOL2165" s="593"/>
      <c r="AOM2165" s="593"/>
      <c r="AON2165" s="593"/>
      <c r="AOO2165" s="593"/>
      <c r="AOP2165" s="593"/>
      <c r="AOQ2165" s="593"/>
      <c r="AOR2165" s="593"/>
      <c r="AOS2165" s="593"/>
      <c r="AOT2165" s="593"/>
      <c r="AOU2165" s="593"/>
      <c r="AOV2165" s="593"/>
      <c r="AOW2165" s="593"/>
      <c r="AOX2165" s="593"/>
      <c r="AOY2165" s="593"/>
      <c r="AOZ2165" s="593"/>
      <c r="APA2165" s="593"/>
      <c r="APB2165" s="593"/>
      <c r="APC2165" s="593"/>
      <c r="APD2165" s="593"/>
      <c r="APE2165" s="593"/>
      <c r="APF2165" s="593"/>
      <c r="APG2165" s="593"/>
      <c r="APH2165" s="593"/>
      <c r="API2165" s="593"/>
      <c r="APJ2165" s="593"/>
      <c r="APK2165" s="593"/>
      <c r="APL2165" s="593"/>
      <c r="APM2165" s="593"/>
      <c r="APN2165" s="593"/>
      <c r="APO2165" s="593"/>
      <c r="APP2165" s="593"/>
      <c r="APQ2165" s="593"/>
      <c r="APR2165" s="593"/>
      <c r="APS2165" s="593"/>
      <c r="APT2165" s="593"/>
      <c r="APU2165" s="593"/>
      <c r="APV2165" s="593"/>
      <c r="APW2165" s="593"/>
      <c r="APX2165" s="593"/>
      <c r="APY2165" s="593"/>
      <c r="APZ2165" s="593"/>
      <c r="AQA2165" s="593"/>
      <c r="AQB2165" s="593"/>
      <c r="AQC2165" s="593"/>
      <c r="AQD2165" s="593"/>
      <c r="AQE2165" s="593"/>
      <c r="AQF2165" s="593"/>
      <c r="AQG2165" s="593"/>
      <c r="AQH2165" s="593"/>
      <c r="AQI2165" s="593"/>
      <c r="AQJ2165" s="593"/>
      <c r="AQK2165" s="593"/>
      <c r="AQL2165" s="593"/>
      <c r="AQM2165" s="593"/>
      <c r="AQN2165" s="593"/>
      <c r="AQO2165" s="593"/>
      <c r="AQP2165" s="593"/>
      <c r="AQQ2165" s="593"/>
      <c r="AQR2165" s="593"/>
      <c r="AQS2165" s="593"/>
      <c r="AQT2165" s="593"/>
      <c r="AQU2165" s="593"/>
      <c r="AQV2165" s="593"/>
      <c r="AQW2165" s="593"/>
      <c r="AQX2165" s="593"/>
      <c r="AQY2165" s="593"/>
      <c r="AQZ2165" s="593"/>
      <c r="ARA2165" s="593"/>
      <c r="ARB2165" s="593"/>
      <c r="ARC2165" s="593"/>
      <c r="ARD2165" s="593"/>
      <c r="ARE2165" s="593"/>
      <c r="ARF2165" s="593"/>
      <c r="ARG2165" s="593"/>
      <c r="ARH2165" s="593"/>
      <c r="ARI2165" s="593"/>
      <c r="ARJ2165" s="593"/>
      <c r="ARK2165" s="593"/>
      <c r="ARL2165" s="593"/>
      <c r="ARM2165" s="593"/>
      <c r="ARN2165" s="593"/>
      <c r="ARO2165" s="593"/>
      <c r="ARP2165" s="593"/>
      <c r="ARQ2165" s="593"/>
      <c r="ARR2165" s="593"/>
      <c r="ARS2165" s="593"/>
      <c r="ART2165" s="593"/>
      <c r="ARU2165" s="593"/>
      <c r="ARV2165" s="593"/>
      <c r="ARW2165" s="593"/>
      <c r="ARX2165" s="593"/>
      <c r="ARY2165" s="593"/>
      <c r="ARZ2165" s="593"/>
      <c r="ASA2165" s="593"/>
      <c r="ASB2165" s="593"/>
      <c r="ASC2165" s="593"/>
      <c r="ASD2165" s="593"/>
      <c r="ASE2165" s="593"/>
      <c r="ASF2165" s="593"/>
      <c r="ASG2165" s="593"/>
      <c r="ASH2165" s="593"/>
      <c r="ASI2165" s="593"/>
      <c r="ASJ2165" s="593"/>
      <c r="ASK2165" s="593"/>
      <c r="ASL2165" s="593"/>
      <c r="ASM2165" s="593"/>
      <c r="ASN2165" s="593"/>
      <c r="ASO2165" s="593"/>
      <c r="ASP2165" s="593"/>
      <c r="ASQ2165" s="593"/>
      <c r="ASR2165" s="593"/>
      <c r="ASS2165" s="593"/>
      <c r="AST2165" s="593"/>
      <c r="ASU2165" s="593"/>
      <c r="ASV2165" s="593"/>
      <c r="ASW2165" s="593"/>
      <c r="ASX2165" s="593"/>
      <c r="ASY2165" s="593"/>
      <c r="ASZ2165" s="593"/>
      <c r="ATA2165" s="593"/>
      <c r="ATB2165" s="593"/>
      <c r="ATC2165" s="593"/>
      <c r="ATD2165" s="593"/>
      <c r="ATE2165" s="593"/>
      <c r="ATF2165" s="593"/>
      <c r="ATG2165" s="593"/>
      <c r="ATH2165" s="593"/>
      <c r="ATI2165" s="593"/>
      <c r="ATJ2165" s="593"/>
      <c r="ATK2165" s="593"/>
      <c r="ATL2165" s="593"/>
      <c r="ATM2165" s="593"/>
      <c r="ATN2165" s="593"/>
      <c r="ATO2165" s="593"/>
      <c r="ATP2165" s="593"/>
      <c r="ATQ2165" s="593"/>
      <c r="ATR2165" s="593"/>
      <c r="ATS2165" s="593"/>
      <c r="ATT2165" s="593"/>
      <c r="ATU2165" s="593"/>
      <c r="ATV2165" s="593"/>
      <c r="ATW2165" s="593"/>
      <c r="ATX2165" s="593"/>
      <c r="ATY2165" s="593"/>
      <c r="ATZ2165" s="593"/>
      <c r="AUA2165" s="593"/>
      <c r="AUB2165" s="593"/>
      <c r="AUC2165" s="593"/>
      <c r="AUD2165" s="593"/>
      <c r="AUE2165" s="593"/>
      <c r="AUF2165" s="593"/>
      <c r="AUG2165" s="593"/>
      <c r="AUH2165" s="593"/>
      <c r="AUI2165" s="593"/>
      <c r="AUJ2165" s="593"/>
      <c r="AUK2165" s="593"/>
      <c r="AUL2165" s="593"/>
      <c r="AUM2165" s="593"/>
      <c r="AUN2165" s="593"/>
      <c r="AUO2165" s="593"/>
      <c r="AUP2165" s="593"/>
      <c r="AUQ2165" s="593"/>
      <c r="AUR2165" s="593"/>
      <c r="AUS2165" s="593"/>
      <c r="AUT2165" s="593"/>
      <c r="AUU2165" s="593"/>
      <c r="AUV2165" s="593"/>
      <c r="AUW2165" s="593"/>
      <c r="AUX2165" s="593"/>
      <c r="AUY2165" s="593"/>
      <c r="AUZ2165" s="593"/>
      <c r="AVA2165" s="593"/>
      <c r="AVB2165" s="593"/>
      <c r="AVC2165" s="593"/>
      <c r="AVD2165" s="593"/>
      <c r="AVE2165" s="593"/>
      <c r="AVF2165" s="593"/>
      <c r="AVG2165" s="593"/>
      <c r="AVH2165" s="593"/>
      <c r="AVI2165" s="593"/>
      <c r="AVJ2165" s="593"/>
      <c r="AVK2165" s="593"/>
    </row>
    <row r="2166" spans="1:1259">
      <c r="A2166" s="697"/>
      <c r="B2166" s="558"/>
      <c r="C2166" s="558"/>
      <c r="D2166" s="676" t="s">
        <v>1067</v>
      </c>
      <c r="E2166" s="524" t="s">
        <v>1158</v>
      </c>
      <c r="F2166" s="665"/>
      <c r="G2166" s="676">
        <v>2022</v>
      </c>
      <c r="H2166" s="676">
        <v>8</v>
      </c>
      <c r="I2166" s="687" t="s">
        <v>1081</v>
      </c>
      <c r="J2166" s="677"/>
      <c r="K2166" s="676" t="s">
        <v>1159</v>
      </c>
      <c r="L2166" s="677" t="s">
        <v>1160</v>
      </c>
      <c r="M2166" s="677">
        <v>44607</v>
      </c>
      <c r="N2166" s="677">
        <v>44774</v>
      </c>
      <c r="O2166" s="677"/>
      <c r="P2166" s="677"/>
      <c r="Q2166" s="677"/>
      <c r="R2166" s="677"/>
      <c r="S2166" s="676" t="s">
        <v>1085</v>
      </c>
      <c r="T2166" s="676">
        <v>72</v>
      </c>
      <c r="U2166" s="676" t="s">
        <v>1161</v>
      </c>
      <c r="V2166" s="676" t="s">
        <v>1072</v>
      </c>
      <c r="W2166" s="678">
        <v>480</v>
      </c>
      <c r="X2166" s="551">
        <v>377</v>
      </c>
      <c r="Y2166" s="693">
        <v>180960</v>
      </c>
      <c r="Z2166" s="667">
        <v>0.48</v>
      </c>
      <c r="AA2166" s="682">
        <f>Y2166*Z2166</f>
        <v>86860.800000000003</v>
      </c>
      <c r="AB2166" s="521"/>
      <c r="AC2166" s="668">
        <v>0</v>
      </c>
      <c r="AD2166" s="676"/>
      <c r="AE2166" s="669">
        <v>6080.2560000000012</v>
      </c>
      <c r="AF2166" s="695">
        <f>AA2166+AD2166+AE2166</f>
        <v>92941.056000000011</v>
      </c>
      <c r="AG2166" s="665" t="s">
        <v>47</v>
      </c>
      <c r="AH2166" s="641">
        <v>100</v>
      </c>
      <c r="AI2166" s="676">
        <v>0</v>
      </c>
      <c r="AJ2166" s="665" t="s">
        <v>1168</v>
      </c>
      <c r="AK2166" s="676" t="s">
        <v>1163</v>
      </c>
      <c r="AL2166" s="696">
        <v>28081</v>
      </c>
      <c r="AM2166" s="665" t="s">
        <v>52</v>
      </c>
      <c r="AN2166" s="665" t="s">
        <v>1113</v>
      </c>
      <c r="AO2166" s="665"/>
      <c r="AP2166" s="676" t="s">
        <v>1113</v>
      </c>
      <c r="AQ2166" s="676"/>
      <c r="AR2166" s="676"/>
      <c r="AS2166" s="523"/>
      <c r="AT2166" s="523"/>
      <c r="AU2166" s="523"/>
      <c r="AV2166" s="674"/>
      <c r="AW2166" s="673" t="str">
        <f>U2166</f>
        <v>12005832C</v>
      </c>
      <c r="AX2166" s="673" cm="1">
        <f t="array" ref="AX2166">SUM(MID(0&amp;AW2166,LARGE(INDEX(ISNUMBER(--MID(AW2166,ROW($1:$8),1))*ROW($1:$8),),ROW($1:$8))+1,1)*10^ROW($1:$8)/10)</f>
        <v>12005832</v>
      </c>
      <c r="AY2166" s="673" t="str">
        <f>VLOOKUP($AX2166,'Item Master Data'!$A:$F,3,FALSE)</f>
        <v>Q.PEAK DUO XL G10 BFG</v>
      </c>
      <c r="AZ2166" s="673">
        <f>VLOOKUP($AX2166,'Item Master Data'!$A:$F,6,FALSE)</f>
        <v>480</v>
      </c>
      <c r="BA2166" s="673" t="e">
        <f>X2166/BB2166</f>
        <v>#VALUE!</v>
      </c>
      <c r="BB2166" s="673" t="str">
        <f>VLOOKUP(AX2166,'Item Master Data'!$A:$G,7,FALSE)</f>
        <v> 30</v>
      </c>
      <c r="BC2166" s="673"/>
      <c r="BD2166" s="673">
        <f>W2166-AZ2166</f>
        <v>0</v>
      </c>
      <c r="BE2166" s="593"/>
      <c r="BF2166" s="593"/>
      <c r="BG2166" s="593"/>
      <c r="BH2166" s="593"/>
      <c r="BI2166" s="593"/>
      <c r="BJ2166" s="593"/>
      <c r="BK2166" s="593"/>
      <c r="BL2166" s="593"/>
      <c r="BM2166" s="593"/>
      <c r="BN2166" s="593"/>
      <c r="BO2166" s="593"/>
      <c r="BP2166" s="593"/>
      <c r="BQ2166" s="593"/>
      <c r="BR2166" s="593"/>
      <c r="BS2166" s="593"/>
      <c r="BT2166" s="593"/>
      <c r="BU2166" s="593"/>
      <c r="BV2166" s="593"/>
      <c r="BW2166" s="593"/>
      <c r="BX2166" s="593"/>
      <c r="BY2166" s="593"/>
      <c r="BZ2166" s="593"/>
      <c r="CA2166" s="593"/>
      <c r="CB2166" s="593"/>
      <c r="CC2166" s="593"/>
      <c r="CD2166" s="593"/>
      <c r="CE2166" s="593"/>
      <c r="CF2166" s="593"/>
      <c r="CG2166" s="593"/>
      <c r="CH2166" s="593"/>
      <c r="CI2166" s="593"/>
      <c r="CJ2166" s="593"/>
      <c r="CK2166" s="593"/>
      <c r="CL2166" s="593"/>
      <c r="CM2166" s="593"/>
      <c r="CN2166" s="593"/>
      <c r="CO2166" s="593"/>
      <c r="CP2166" s="593"/>
      <c r="CQ2166" s="593"/>
      <c r="CR2166" s="593"/>
      <c r="CS2166" s="593"/>
      <c r="CT2166" s="593"/>
      <c r="CU2166" s="593"/>
      <c r="CV2166" s="593"/>
      <c r="CW2166" s="593"/>
      <c r="CX2166" s="593"/>
      <c r="CY2166" s="593"/>
      <c r="CZ2166" s="593"/>
      <c r="DA2166" s="593"/>
      <c r="DB2166" s="593"/>
      <c r="DC2166" s="593"/>
      <c r="DD2166" s="593"/>
      <c r="DE2166" s="593"/>
      <c r="DF2166" s="593"/>
      <c r="DG2166" s="593"/>
      <c r="DH2166" s="593"/>
      <c r="DI2166" s="593"/>
      <c r="DJ2166" s="593"/>
      <c r="DK2166" s="593"/>
      <c r="DL2166" s="593"/>
      <c r="DM2166" s="593"/>
      <c r="DN2166" s="593"/>
      <c r="DO2166" s="593"/>
      <c r="DP2166" s="593"/>
      <c r="DQ2166" s="593"/>
      <c r="DR2166" s="593"/>
      <c r="DS2166" s="593"/>
      <c r="DT2166" s="593"/>
      <c r="DU2166" s="593"/>
      <c r="DV2166" s="593"/>
      <c r="DW2166" s="593"/>
      <c r="DX2166" s="593"/>
      <c r="DY2166" s="593"/>
      <c r="DZ2166" s="593"/>
      <c r="EA2166" s="593"/>
      <c r="EB2166" s="593"/>
      <c r="EC2166" s="593"/>
      <c r="ED2166" s="593"/>
      <c r="EE2166" s="593"/>
      <c r="EF2166" s="593"/>
      <c r="EG2166" s="593"/>
      <c r="EH2166" s="593"/>
      <c r="EI2166" s="593"/>
      <c r="EJ2166" s="593"/>
      <c r="EK2166" s="593"/>
      <c r="EL2166" s="593"/>
      <c r="EM2166" s="593"/>
      <c r="EN2166" s="593"/>
      <c r="EO2166" s="593"/>
      <c r="EP2166" s="593"/>
      <c r="EQ2166" s="593"/>
      <c r="ER2166" s="593"/>
      <c r="ES2166" s="593"/>
      <c r="ET2166" s="593"/>
      <c r="EU2166" s="593"/>
      <c r="EV2166" s="593"/>
      <c r="EW2166" s="593"/>
      <c r="EX2166" s="593"/>
      <c r="EY2166" s="593"/>
      <c r="EZ2166" s="593"/>
      <c r="FA2166" s="593"/>
      <c r="FB2166" s="593"/>
      <c r="FC2166" s="593"/>
      <c r="FD2166" s="593"/>
      <c r="FE2166" s="593"/>
      <c r="FF2166" s="593"/>
      <c r="FG2166" s="593"/>
      <c r="FH2166" s="593"/>
      <c r="FI2166" s="593"/>
      <c r="FJ2166" s="593"/>
      <c r="FK2166" s="593"/>
      <c r="FL2166" s="593"/>
      <c r="FM2166" s="593"/>
      <c r="FN2166" s="593"/>
      <c r="FO2166" s="593"/>
      <c r="FP2166" s="593"/>
      <c r="FQ2166" s="593"/>
      <c r="FR2166" s="593"/>
      <c r="FS2166" s="593"/>
      <c r="FT2166" s="593"/>
      <c r="FU2166" s="593"/>
      <c r="FV2166" s="593"/>
      <c r="FW2166" s="593"/>
      <c r="FX2166" s="593"/>
      <c r="FY2166" s="593"/>
      <c r="FZ2166" s="593"/>
      <c r="GA2166" s="593"/>
      <c r="GB2166" s="593"/>
      <c r="GC2166" s="593"/>
      <c r="GD2166" s="593"/>
      <c r="GE2166" s="593"/>
      <c r="GF2166" s="593"/>
      <c r="GG2166" s="593"/>
      <c r="GH2166" s="593"/>
      <c r="GI2166" s="593"/>
      <c r="GJ2166" s="593"/>
      <c r="GK2166" s="593"/>
      <c r="GL2166" s="593"/>
      <c r="GM2166" s="593"/>
      <c r="GN2166" s="593"/>
      <c r="GO2166" s="593"/>
      <c r="GP2166" s="593"/>
      <c r="GQ2166" s="593"/>
      <c r="GR2166" s="593"/>
      <c r="GS2166" s="593"/>
      <c r="GT2166" s="593"/>
      <c r="GU2166" s="593"/>
      <c r="GV2166" s="593"/>
      <c r="GW2166" s="593"/>
      <c r="GX2166" s="593"/>
      <c r="GY2166" s="593"/>
      <c r="GZ2166" s="593"/>
      <c r="HA2166" s="593"/>
      <c r="HB2166" s="593"/>
      <c r="HC2166" s="593"/>
      <c r="HD2166" s="593"/>
      <c r="HE2166" s="593"/>
      <c r="HF2166" s="593"/>
      <c r="HG2166" s="593"/>
      <c r="HH2166" s="593"/>
      <c r="HI2166" s="593"/>
      <c r="HJ2166" s="593"/>
      <c r="HK2166" s="593"/>
      <c r="HL2166" s="593"/>
      <c r="HM2166" s="593"/>
      <c r="HN2166" s="593"/>
      <c r="HO2166" s="593"/>
      <c r="HP2166" s="593"/>
      <c r="HQ2166" s="593"/>
      <c r="HR2166" s="593"/>
      <c r="HS2166" s="593"/>
      <c r="HT2166" s="593"/>
      <c r="HU2166" s="593"/>
      <c r="HV2166" s="593"/>
      <c r="HW2166" s="593"/>
      <c r="HX2166" s="593"/>
      <c r="HY2166" s="593"/>
      <c r="HZ2166" s="593"/>
      <c r="IA2166" s="593"/>
      <c r="IB2166" s="593"/>
      <c r="IC2166" s="593"/>
      <c r="ID2166" s="593"/>
      <c r="IE2166" s="593"/>
      <c r="IF2166" s="593"/>
      <c r="IG2166" s="593"/>
      <c r="IH2166" s="593"/>
      <c r="II2166" s="593"/>
      <c r="IJ2166" s="593"/>
      <c r="IK2166" s="593"/>
      <c r="IL2166" s="593"/>
      <c r="IM2166" s="593"/>
      <c r="IN2166" s="593"/>
      <c r="IO2166" s="593"/>
      <c r="IP2166" s="593"/>
      <c r="IQ2166" s="593"/>
      <c r="IR2166" s="593"/>
      <c r="IS2166" s="593"/>
      <c r="IT2166" s="593"/>
      <c r="IU2166" s="593"/>
      <c r="IV2166" s="593"/>
      <c r="IW2166" s="593"/>
      <c r="IX2166" s="593"/>
      <c r="IY2166" s="593"/>
      <c r="IZ2166" s="593"/>
      <c r="JA2166" s="593"/>
      <c r="JB2166" s="593"/>
      <c r="JC2166" s="593"/>
      <c r="JD2166" s="593"/>
      <c r="JE2166" s="593"/>
      <c r="JF2166" s="593"/>
      <c r="JG2166" s="593"/>
      <c r="JH2166" s="593"/>
      <c r="JI2166" s="593"/>
      <c r="JJ2166" s="593"/>
      <c r="JK2166" s="593"/>
      <c r="JL2166" s="593"/>
      <c r="JM2166" s="593"/>
      <c r="JN2166" s="593"/>
      <c r="JO2166" s="593"/>
      <c r="JP2166" s="593"/>
      <c r="JQ2166" s="593"/>
      <c r="JR2166" s="593"/>
      <c r="JS2166" s="593"/>
      <c r="JT2166" s="593"/>
      <c r="JU2166" s="593"/>
      <c r="JV2166" s="593"/>
      <c r="JW2166" s="593"/>
      <c r="JX2166" s="593"/>
      <c r="JY2166" s="593"/>
      <c r="JZ2166" s="593"/>
      <c r="KA2166" s="593"/>
      <c r="KB2166" s="593"/>
      <c r="KC2166" s="593"/>
      <c r="KD2166" s="593"/>
      <c r="KE2166" s="593"/>
      <c r="KF2166" s="593"/>
      <c r="KG2166" s="593"/>
      <c r="KH2166" s="593"/>
      <c r="KI2166" s="593"/>
      <c r="KJ2166" s="593"/>
      <c r="KK2166" s="593"/>
      <c r="KL2166" s="593"/>
      <c r="KM2166" s="593"/>
      <c r="KN2166" s="593"/>
      <c r="KO2166" s="593"/>
      <c r="KP2166" s="593"/>
      <c r="KQ2166" s="593"/>
      <c r="KR2166" s="593"/>
      <c r="KS2166" s="593"/>
      <c r="KT2166" s="593"/>
      <c r="KU2166" s="593"/>
      <c r="KV2166" s="593"/>
      <c r="KW2166" s="593"/>
      <c r="KX2166" s="593"/>
      <c r="KY2166" s="593"/>
      <c r="KZ2166" s="593"/>
      <c r="LA2166" s="593"/>
      <c r="LB2166" s="593"/>
      <c r="LC2166" s="593"/>
      <c r="LD2166" s="593"/>
      <c r="LE2166" s="593"/>
      <c r="LF2166" s="593"/>
      <c r="LG2166" s="593"/>
      <c r="LH2166" s="593"/>
      <c r="LI2166" s="593"/>
      <c r="LJ2166" s="593"/>
      <c r="LK2166" s="593"/>
      <c r="LL2166" s="593"/>
      <c r="LM2166" s="593"/>
      <c r="LN2166" s="593"/>
      <c r="LO2166" s="593"/>
      <c r="LP2166" s="593"/>
      <c r="LQ2166" s="593"/>
      <c r="LR2166" s="593"/>
      <c r="LS2166" s="593"/>
      <c r="LT2166" s="593"/>
      <c r="LU2166" s="593"/>
      <c r="LV2166" s="593"/>
      <c r="LW2166" s="593"/>
      <c r="LX2166" s="593"/>
      <c r="LY2166" s="593"/>
      <c r="LZ2166" s="593"/>
      <c r="MA2166" s="593"/>
      <c r="MB2166" s="593"/>
      <c r="MC2166" s="593"/>
      <c r="MD2166" s="593"/>
      <c r="ME2166" s="593"/>
      <c r="MF2166" s="593"/>
      <c r="MG2166" s="593"/>
      <c r="MH2166" s="593"/>
      <c r="MI2166" s="593"/>
      <c r="MJ2166" s="593"/>
      <c r="MK2166" s="593"/>
      <c r="ML2166" s="593"/>
      <c r="MM2166" s="593"/>
      <c r="MN2166" s="593"/>
      <c r="MO2166" s="593"/>
      <c r="MP2166" s="593"/>
      <c r="MQ2166" s="593"/>
      <c r="MR2166" s="593"/>
      <c r="MS2166" s="593"/>
      <c r="MT2166" s="593"/>
      <c r="MU2166" s="593"/>
      <c r="MV2166" s="593"/>
      <c r="MW2166" s="593"/>
      <c r="MX2166" s="593"/>
      <c r="MY2166" s="593"/>
      <c r="MZ2166" s="593"/>
      <c r="NA2166" s="593"/>
      <c r="NB2166" s="593"/>
      <c r="NC2166" s="593"/>
      <c r="ND2166" s="593"/>
      <c r="NE2166" s="593"/>
      <c r="NF2166" s="593"/>
      <c r="NG2166" s="593"/>
      <c r="NH2166" s="593"/>
      <c r="NI2166" s="593"/>
      <c r="NJ2166" s="593"/>
      <c r="NK2166" s="593"/>
      <c r="NL2166" s="593"/>
      <c r="NM2166" s="593"/>
      <c r="NN2166" s="593"/>
      <c r="NO2166" s="593"/>
      <c r="NP2166" s="593"/>
      <c r="NQ2166" s="593"/>
      <c r="NR2166" s="593"/>
      <c r="NS2166" s="593"/>
      <c r="NT2166" s="593"/>
      <c r="NU2166" s="593"/>
      <c r="NV2166" s="593"/>
      <c r="NW2166" s="593"/>
      <c r="NX2166" s="593"/>
      <c r="NY2166" s="593"/>
      <c r="NZ2166" s="593"/>
      <c r="OA2166" s="593"/>
      <c r="OB2166" s="593"/>
      <c r="OC2166" s="593"/>
      <c r="OD2166" s="593"/>
      <c r="OE2166" s="593"/>
      <c r="OF2166" s="593"/>
      <c r="OG2166" s="593"/>
      <c r="OH2166" s="593"/>
      <c r="OI2166" s="593"/>
      <c r="OJ2166" s="593"/>
      <c r="OK2166" s="593"/>
      <c r="OL2166" s="593"/>
      <c r="OM2166" s="593"/>
      <c r="ON2166" s="593"/>
      <c r="OO2166" s="593"/>
      <c r="OP2166" s="593"/>
      <c r="OQ2166" s="593"/>
      <c r="OR2166" s="593"/>
      <c r="OS2166" s="593"/>
      <c r="OT2166" s="593"/>
      <c r="OU2166" s="593"/>
      <c r="OV2166" s="593"/>
      <c r="OW2166" s="593"/>
      <c r="OX2166" s="593"/>
      <c r="OY2166" s="593"/>
      <c r="OZ2166" s="593"/>
      <c r="PA2166" s="593"/>
      <c r="PB2166" s="593"/>
      <c r="PC2166" s="593"/>
      <c r="PD2166" s="593"/>
      <c r="PE2166" s="593"/>
      <c r="PF2166" s="593"/>
      <c r="PG2166" s="593"/>
      <c r="PH2166" s="593"/>
      <c r="PI2166" s="593"/>
      <c r="PJ2166" s="593"/>
      <c r="PK2166" s="593"/>
      <c r="PL2166" s="593"/>
      <c r="PM2166" s="593"/>
      <c r="PN2166" s="593"/>
      <c r="PO2166" s="593"/>
      <c r="PP2166" s="593"/>
      <c r="PQ2166" s="593"/>
      <c r="PR2166" s="593"/>
      <c r="PS2166" s="593"/>
      <c r="PT2166" s="593"/>
      <c r="PU2166" s="593"/>
      <c r="PV2166" s="593"/>
      <c r="PW2166" s="593"/>
      <c r="PX2166" s="593"/>
      <c r="PY2166" s="593"/>
      <c r="PZ2166" s="593"/>
      <c r="QA2166" s="593"/>
      <c r="QB2166" s="593"/>
      <c r="QC2166" s="593"/>
      <c r="QD2166" s="593"/>
      <c r="QE2166" s="593"/>
      <c r="QF2166" s="593"/>
      <c r="QG2166" s="593"/>
      <c r="QH2166" s="593"/>
      <c r="QI2166" s="593"/>
      <c r="QJ2166" s="593"/>
      <c r="QK2166" s="593"/>
      <c r="QL2166" s="593"/>
      <c r="QM2166" s="593"/>
      <c r="QN2166" s="593"/>
      <c r="QO2166" s="593"/>
      <c r="QP2166" s="593"/>
      <c r="QQ2166" s="593"/>
      <c r="QR2166" s="593"/>
      <c r="QS2166" s="593"/>
      <c r="QT2166" s="593"/>
      <c r="QU2166" s="593"/>
      <c r="QV2166" s="593"/>
      <c r="QW2166" s="593"/>
      <c r="QX2166" s="593"/>
      <c r="QY2166" s="593"/>
      <c r="QZ2166" s="593"/>
      <c r="RA2166" s="593"/>
      <c r="RB2166" s="593"/>
      <c r="RC2166" s="593"/>
      <c r="RD2166" s="593"/>
      <c r="RE2166" s="593"/>
      <c r="RF2166" s="593"/>
      <c r="RG2166" s="593"/>
      <c r="RH2166" s="593"/>
      <c r="RI2166" s="593"/>
      <c r="RJ2166" s="593"/>
      <c r="RK2166" s="593"/>
      <c r="RL2166" s="593"/>
      <c r="RM2166" s="593"/>
      <c r="RN2166" s="593"/>
      <c r="RO2166" s="593"/>
      <c r="RP2166" s="593"/>
      <c r="RQ2166" s="593"/>
      <c r="RR2166" s="593"/>
      <c r="RS2166" s="593"/>
      <c r="RT2166" s="593"/>
      <c r="RU2166" s="593"/>
      <c r="RV2166" s="593"/>
      <c r="RW2166" s="593"/>
      <c r="RX2166" s="593"/>
      <c r="RY2166" s="593"/>
      <c r="RZ2166" s="593"/>
      <c r="SA2166" s="593"/>
      <c r="SB2166" s="593"/>
      <c r="SC2166" s="593"/>
      <c r="SD2166" s="593"/>
      <c r="SE2166" s="593"/>
      <c r="SF2166" s="593"/>
      <c r="SG2166" s="593"/>
      <c r="SH2166" s="593"/>
      <c r="SI2166" s="593"/>
      <c r="SJ2166" s="593"/>
      <c r="SK2166" s="593"/>
      <c r="SL2166" s="593"/>
      <c r="SM2166" s="593"/>
      <c r="SN2166" s="593"/>
      <c r="SO2166" s="593"/>
      <c r="SP2166" s="593"/>
      <c r="SQ2166" s="593"/>
      <c r="SR2166" s="593"/>
      <c r="SS2166" s="593"/>
      <c r="ST2166" s="593"/>
      <c r="SU2166" s="593"/>
      <c r="SV2166" s="593"/>
      <c r="SW2166" s="593"/>
      <c r="SX2166" s="593"/>
      <c r="SY2166" s="593"/>
      <c r="SZ2166" s="593"/>
      <c r="TA2166" s="593"/>
      <c r="TB2166" s="593"/>
      <c r="TC2166" s="593"/>
      <c r="TD2166" s="593"/>
      <c r="TE2166" s="593"/>
      <c r="TF2166" s="593"/>
      <c r="TG2166" s="593"/>
      <c r="TH2166" s="593"/>
      <c r="TI2166" s="593"/>
      <c r="TJ2166" s="593"/>
      <c r="TK2166" s="593"/>
      <c r="TL2166" s="593"/>
      <c r="TM2166" s="593"/>
      <c r="TN2166" s="593"/>
      <c r="TO2166" s="593"/>
      <c r="TP2166" s="593"/>
      <c r="TQ2166" s="593"/>
      <c r="TR2166" s="593"/>
      <c r="TS2166" s="593"/>
      <c r="TT2166" s="593"/>
      <c r="TU2166" s="593"/>
      <c r="TV2166" s="593"/>
      <c r="TW2166" s="593"/>
      <c r="TX2166" s="593"/>
      <c r="TY2166" s="593"/>
      <c r="TZ2166" s="593"/>
      <c r="UA2166" s="593"/>
      <c r="UB2166" s="593"/>
      <c r="UC2166" s="593"/>
      <c r="UD2166" s="593"/>
      <c r="UE2166" s="593"/>
      <c r="UF2166" s="593"/>
      <c r="UG2166" s="593"/>
      <c r="UH2166" s="593"/>
      <c r="UI2166" s="593"/>
      <c r="UJ2166" s="593"/>
      <c r="UK2166" s="593"/>
      <c r="UL2166" s="593"/>
      <c r="UM2166" s="593"/>
      <c r="UN2166" s="593"/>
      <c r="UO2166" s="593"/>
      <c r="UP2166" s="593"/>
      <c r="UQ2166" s="593"/>
      <c r="UR2166" s="593"/>
      <c r="US2166" s="593"/>
      <c r="UT2166" s="593"/>
      <c r="UU2166" s="593"/>
      <c r="UV2166" s="593"/>
      <c r="UW2166" s="593"/>
      <c r="UX2166" s="593"/>
      <c r="UY2166" s="593"/>
      <c r="UZ2166" s="593"/>
      <c r="VA2166" s="593"/>
      <c r="VB2166" s="593"/>
      <c r="VC2166" s="593"/>
      <c r="VD2166" s="593"/>
      <c r="VE2166" s="593"/>
      <c r="VF2166" s="593"/>
      <c r="VG2166" s="593"/>
      <c r="VH2166" s="593"/>
      <c r="VI2166" s="593"/>
      <c r="VJ2166" s="593"/>
      <c r="VK2166" s="593"/>
      <c r="VL2166" s="593"/>
      <c r="VM2166" s="593"/>
      <c r="VN2166" s="593"/>
      <c r="VO2166" s="593"/>
      <c r="VP2166" s="593"/>
      <c r="VQ2166" s="593"/>
      <c r="VR2166" s="593"/>
      <c r="VS2166" s="593"/>
      <c r="VT2166" s="593"/>
      <c r="VU2166" s="593"/>
      <c r="VV2166" s="593"/>
      <c r="VW2166" s="593"/>
      <c r="VX2166" s="593"/>
      <c r="VY2166" s="593"/>
      <c r="VZ2166" s="593"/>
      <c r="WA2166" s="593"/>
      <c r="WB2166" s="593"/>
      <c r="WC2166" s="593"/>
      <c r="WD2166" s="593"/>
      <c r="WE2166" s="593"/>
      <c r="WF2166" s="593"/>
      <c r="WG2166" s="593"/>
      <c r="WH2166" s="593"/>
      <c r="WI2166" s="593"/>
      <c r="WJ2166" s="593"/>
      <c r="WK2166" s="593"/>
      <c r="WL2166" s="593"/>
      <c r="WM2166" s="593"/>
      <c r="WN2166" s="593"/>
      <c r="WO2166" s="593"/>
      <c r="WP2166" s="593"/>
      <c r="WQ2166" s="593"/>
      <c r="WR2166" s="593"/>
      <c r="WS2166" s="593"/>
      <c r="WT2166" s="593"/>
      <c r="WU2166" s="593"/>
      <c r="WV2166" s="593"/>
      <c r="WW2166" s="593"/>
      <c r="WX2166" s="593"/>
      <c r="WY2166" s="593"/>
      <c r="WZ2166" s="593"/>
      <c r="XA2166" s="593"/>
      <c r="XB2166" s="593"/>
      <c r="XC2166" s="593"/>
      <c r="XD2166" s="593"/>
      <c r="XE2166" s="593"/>
      <c r="XF2166" s="593"/>
      <c r="XG2166" s="593"/>
      <c r="XH2166" s="593"/>
      <c r="XI2166" s="593"/>
      <c r="XJ2166" s="593"/>
      <c r="XK2166" s="593"/>
      <c r="XL2166" s="593"/>
      <c r="XM2166" s="593"/>
      <c r="XN2166" s="593"/>
      <c r="XO2166" s="593"/>
      <c r="XP2166" s="593"/>
      <c r="XQ2166" s="593"/>
      <c r="XR2166" s="593"/>
      <c r="XS2166" s="593"/>
      <c r="XT2166" s="593"/>
      <c r="XU2166" s="593"/>
      <c r="XV2166" s="593"/>
      <c r="XW2166" s="593"/>
      <c r="XX2166" s="593"/>
      <c r="XY2166" s="593"/>
      <c r="XZ2166" s="593"/>
      <c r="YA2166" s="593"/>
      <c r="YB2166" s="593"/>
      <c r="YC2166" s="593"/>
      <c r="YD2166" s="593"/>
      <c r="YE2166" s="593"/>
      <c r="YF2166" s="593"/>
      <c r="YG2166" s="593"/>
      <c r="YH2166" s="593"/>
      <c r="YI2166" s="593"/>
      <c r="YJ2166" s="593"/>
      <c r="YK2166" s="593"/>
      <c r="YL2166" s="593"/>
      <c r="YM2166" s="593"/>
      <c r="YN2166" s="593"/>
      <c r="YO2166" s="593"/>
      <c r="YP2166" s="593"/>
      <c r="YQ2166" s="593"/>
      <c r="YR2166" s="593"/>
      <c r="YS2166" s="593"/>
      <c r="YT2166" s="593"/>
      <c r="YU2166" s="593"/>
      <c r="YV2166" s="593"/>
      <c r="YW2166" s="593"/>
      <c r="YX2166" s="593"/>
      <c r="YY2166" s="593"/>
      <c r="YZ2166" s="593"/>
      <c r="ZA2166" s="593"/>
      <c r="ZB2166" s="593"/>
      <c r="ZC2166" s="593"/>
      <c r="ZD2166" s="593"/>
      <c r="ZE2166" s="593"/>
      <c r="ZF2166" s="593"/>
      <c r="ZG2166" s="593"/>
      <c r="ZH2166" s="593"/>
      <c r="ZI2166" s="593"/>
      <c r="ZJ2166" s="593"/>
      <c r="ZK2166" s="593"/>
      <c r="ZL2166" s="593"/>
      <c r="ZM2166" s="593"/>
      <c r="ZN2166" s="593"/>
      <c r="ZO2166" s="593"/>
      <c r="ZP2166" s="593"/>
      <c r="ZQ2166" s="593"/>
      <c r="ZR2166" s="593"/>
      <c r="ZS2166" s="593"/>
      <c r="ZT2166" s="593"/>
      <c r="ZU2166" s="593"/>
      <c r="ZV2166" s="593"/>
      <c r="ZW2166" s="593"/>
      <c r="ZX2166" s="593"/>
      <c r="ZY2166" s="593"/>
      <c r="ZZ2166" s="593"/>
      <c r="AAA2166" s="593"/>
      <c r="AAB2166" s="593"/>
      <c r="AAC2166" s="593"/>
      <c r="AAD2166" s="593"/>
      <c r="AAE2166" s="593"/>
      <c r="AAF2166" s="593"/>
      <c r="AAG2166" s="593"/>
      <c r="AAH2166" s="593"/>
      <c r="AAI2166" s="593"/>
      <c r="AAJ2166" s="593"/>
      <c r="AAK2166" s="593"/>
      <c r="AAL2166" s="593"/>
      <c r="AAM2166" s="593"/>
      <c r="AAN2166" s="593"/>
      <c r="AAO2166" s="593"/>
      <c r="AAP2166" s="593"/>
      <c r="AAQ2166" s="593"/>
      <c r="AAR2166" s="593"/>
      <c r="AAS2166" s="593"/>
      <c r="AAT2166" s="593"/>
      <c r="AAU2166" s="593"/>
      <c r="AAV2166" s="593"/>
      <c r="AAW2166" s="593"/>
      <c r="AAX2166" s="593"/>
      <c r="AAY2166" s="593"/>
      <c r="AAZ2166" s="593"/>
      <c r="ABA2166" s="593"/>
      <c r="ABB2166" s="593"/>
      <c r="ABC2166" s="593"/>
      <c r="ABD2166" s="593"/>
      <c r="ABE2166" s="593"/>
      <c r="ABF2166" s="593"/>
      <c r="ABG2166" s="593"/>
      <c r="ABH2166" s="593"/>
      <c r="ABI2166" s="593"/>
      <c r="ABJ2166" s="593"/>
      <c r="ABK2166" s="593"/>
      <c r="ABL2166" s="593"/>
      <c r="ABM2166" s="593"/>
      <c r="ABN2166" s="593"/>
      <c r="ABO2166" s="593"/>
      <c r="ABP2166" s="593"/>
      <c r="ABQ2166" s="593"/>
      <c r="ABR2166" s="593"/>
      <c r="ABS2166" s="593"/>
      <c r="ABT2166" s="593"/>
      <c r="ABU2166" s="593"/>
      <c r="ABV2166" s="593"/>
      <c r="ABW2166" s="593"/>
      <c r="ABX2166" s="593"/>
      <c r="ABY2166" s="593"/>
      <c r="ABZ2166" s="593"/>
      <c r="ACA2166" s="593"/>
      <c r="ACB2166" s="593"/>
      <c r="ACC2166" s="593"/>
      <c r="ACD2166" s="593"/>
      <c r="ACE2166" s="593"/>
      <c r="ACF2166" s="593"/>
      <c r="ACG2166" s="593"/>
      <c r="ACH2166" s="593"/>
      <c r="ACI2166" s="593"/>
      <c r="ACJ2166" s="593"/>
      <c r="ACK2166" s="593"/>
      <c r="ACL2166" s="593"/>
      <c r="ACM2166" s="593"/>
      <c r="ACN2166" s="593"/>
      <c r="ACO2166" s="593"/>
      <c r="ACP2166" s="593"/>
      <c r="ACQ2166" s="593"/>
      <c r="ACR2166" s="593"/>
      <c r="ACS2166" s="593"/>
      <c r="ACT2166" s="593"/>
      <c r="ACU2166" s="593"/>
      <c r="ACV2166" s="593"/>
      <c r="ACW2166" s="593"/>
      <c r="ACX2166" s="593"/>
      <c r="ACY2166" s="593"/>
      <c r="ACZ2166" s="593"/>
      <c r="ADA2166" s="593"/>
      <c r="ADB2166" s="593"/>
      <c r="ADC2166" s="593"/>
      <c r="ADD2166" s="593"/>
      <c r="ADE2166" s="593"/>
      <c r="ADF2166" s="593"/>
      <c r="ADG2166" s="593"/>
      <c r="ADH2166" s="593"/>
      <c r="ADI2166" s="593"/>
      <c r="ADJ2166" s="593"/>
      <c r="ADK2166" s="593"/>
      <c r="ADL2166" s="593"/>
      <c r="ADM2166" s="593"/>
      <c r="ADN2166" s="593"/>
      <c r="ADO2166" s="593"/>
      <c r="ADP2166" s="593"/>
      <c r="ADQ2166" s="593"/>
      <c r="ADR2166" s="593"/>
      <c r="ADS2166" s="593"/>
      <c r="ADT2166" s="593"/>
      <c r="ADU2166" s="593"/>
      <c r="ADV2166" s="593"/>
      <c r="ADW2166" s="593"/>
      <c r="ADX2166" s="593"/>
      <c r="ADY2166" s="593"/>
      <c r="ADZ2166" s="593"/>
      <c r="AEA2166" s="593"/>
      <c r="AEB2166" s="593"/>
      <c r="AEC2166" s="593"/>
      <c r="AED2166" s="593"/>
      <c r="AEE2166" s="593"/>
      <c r="AEF2166" s="593"/>
      <c r="AEG2166" s="593"/>
      <c r="AEH2166" s="593"/>
      <c r="AEI2166" s="593"/>
      <c r="AEJ2166" s="593"/>
      <c r="AEK2166" s="593"/>
      <c r="AEL2166" s="593"/>
      <c r="AEM2166" s="593"/>
      <c r="AEN2166" s="593"/>
      <c r="AEO2166" s="593"/>
      <c r="AEP2166" s="593"/>
      <c r="AEQ2166" s="593"/>
      <c r="AER2166" s="593"/>
      <c r="AES2166" s="593"/>
      <c r="AET2166" s="593"/>
      <c r="AEU2166" s="593"/>
      <c r="AEV2166" s="593"/>
      <c r="AEW2166" s="593"/>
      <c r="AEX2166" s="593"/>
      <c r="AEY2166" s="593"/>
      <c r="AEZ2166" s="593"/>
      <c r="AFA2166" s="593"/>
      <c r="AFB2166" s="593"/>
      <c r="AFC2166" s="593"/>
      <c r="AFD2166" s="593"/>
      <c r="AFE2166" s="593"/>
      <c r="AFF2166" s="593"/>
      <c r="AFG2166" s="593"/>
      <c r="AFH2166" s="593"/>
      <c r="AFI2166" s="593"/>
      <c r="AFJ2166" s="593"/>
      <c r="AFK2166" s="593"/>
      <c r="AFL2166" s="593"/>
      <c r="AFM2166" s="593"/>
      <c r="AFN2166" s="593"/>
      <c r="AFO2166" s="593"/>
      <c r="AFP2166" s="593"/>
      <c r="AFQ2166" s="593"/>
      <c r="AFR2166" s="593"/>
      <c r="AFS2166" s="593"/>
      <c r="AFT2166" s="593"/>
      <c r="AFU2166" s="593"/>
      <c r="AFV2166" s="593"/>
      <c r="AFW2166" s="593"/>
      <c r="AFX2166" s="593"/>
      <c r="AFY2166" s="593"/>
      <c r="AFZ2166" s="593"/>
      <c r="AGA2166" s="593"/>
      <c r="AGB2166" s="593"/>
      <c r="AGC2166" s="593"/>
      <c r="AGD2166" s="593"/>
      <c r="AGE2166" s="593"/>
      <c r="AGF2166" s="593"/>
      <c r="AGG2166" s="593"/>
      <c r="AGH2166" s="593"/>
      <c r="AGI2166" s="593"/>
      <c r="AGJ2166" s="593"/>
      <c r="AGK2166" s="593"/>
      <c r="AGL2166" s="593"/>
      <c r="AGM2166" s="593"/>
      <c r="AGN2166" s="593"/>
      <c r="AGO2166" s="593"/>
      <c r="AGP2166" s="593"/>
      <c r="AGQ2166" s="593"/>
      <c r="AGR2166" s="593"/>
      <c r="AGS2166" s="593"/>
      <c r="AGT2166" s="593"/>
      <c r="AGU2166" s="593"/>
      <c r="AGV2166" s="593"/>
      <c r="AGW2166" s="593"/>
      <c r="AGX2166" s="593"/>
      <c r="AGY2166" s="593"/>
      <c r="AGZ2166" s="593"/>
      <c r="AHA2166" s="593"/>
      <c r="AHB2166" s="593"/>
      <c r="AHC2166" s="593"/>
      <c r="AHD2166" s="593"/>
      <c r="AHE2166" s="593"/>
      <c r="AHF2166" s="593"/>
      <c r="AHG2166" s="593"/>
      <c r="AHH2166" s="593"/>
      <c r="AHI2166" s="593"/>
      <c r="AHJ2166" s="593"/>
      <c r="AHK2166" s="593"/>
      <c r="AHL2166" s="593"/>
      <c r="AHM2166" s="593"/>
      <c r="AHN2166" s="593"/>
      <c r="AHO2166" s="593"/>
      <c r="AHP2166" s="593"/>
      <c r="AHQ2166" s="593"/>
      <c r="AHR2166" s="593"/>
      <c r="AHS2166" s="593"/>
      <c r="AHT2166" s="593"/>
      <c r="AHU2166" s="593"/>
      <c r="AHV2166" s="593"/>
      <c r="AHW2166" s="593"/>
      <c r="AHX2166" s="593"/>
      <c r="AHY2166" s="593"/>
      <c r="AHZ2166" s="593"/>
      <c r="AIA2166" s="593"/>
      <c r="AIB2166" s="593"/>
      <c r="AIC2166" s="593"/>
      <c r="AID2166" s="593"/>
      <c r="AIE2166" s="593"/>
      <c r="AIF2166" s="593"/>
      <c r="AIG2166" s="593"/>
      <c r="AIH2166" s="593"/>
      <c r="AII2166" s="593"/>
      <c r="AIJ2166" s="593"/>
      <c r="AIK2166" s="593"/>
      <c r="AIL2166" s="593"/>
      <c r="AIM2166" s="593"/>
      <c r="AIN2166" s="593"/>
      <c r="AIO2166" s="593"/>
      <c r="AIP2166" s="593"/>
      <c r="AIQ2166" s="593"/>
      <c r="AIR2166" s="593"/>
      <c r="AIS2166" s="593"/>
      <c r="AIT2166" s="593"/>
      <c r="AIU2166" s="593"/>
      <c r="AIV2166" s="593"/>
      <c r="AIW2166" s="593"/>
      <c r="AIX2166" s="593"/>
      <c r="AIY2166" s="593"/>
      <c r="AIZ2166" s="593"/>
      <c r="AJA2166" s="593"/>
      <c r="AJB2166" s="593"/>
      <c r="AJC2166" s="593"/>
      <c r="AJD2166" s="593"/>
      <c r="AJE2166" s="593"/>
      <c r="AJF2166" s="593"/>
      <c r="AJG2166" s="593"/>
      <c r="AJH2166" s="593"/>
      <c r="AJI2166" s="593"/>
      <c r="AJJ2166" s="593"/>
      <c r="AJK2166" s="593"/>
      <c r="AJL2166" s="593"/>
      <c r="AJM2166" s="593"/>
      <c r="AJN2166" s="593"/>
      <c r="AJO2166" s="593"/>
      <c r="AJP2166" s="593"/>
      <c r="AJQ2166" s="593"/>
      <c r="AJR2166" s="593"/>
      <c r="AJS2166" s="593"/>
      <c r="AJT2166" s="593"/>
      <c r="AJU2166" s="593"/>
      <c r="AJV2166" s="593"/>
      <c r="AJW2166" s="593"/>
      <c r="AJX2166" s="593"/>
      <c r="AJY2166" s="593"/>
      <c r="AJZ2166" s="593"/>
      <c r="AKA2166" s="593"/>
      <c r="AKB2166" s="593"/>
      <c r="AKC2166" s="593"/>
      <c r="AKD2166" s="593"/>
      <c r="AKE2166" s="593"/>
      <c r="AKF2166" s="593"/>
      <c r="AKG2166" s="593"/>
      <c r="AKH2166" s="593"/>
      <c r="AKI2166" s="593"/>
      <c r="AKJ2166" s="593"/>
      <c r="AKK2166" s="593"/>
      <c r="AKL2166" s="593"/>
      <c r="AKM2166" s="593"/>
      <c r="AKN2166" s="593"/>
      <c r="AKO2166" s="593"/>
      <c r="AKP2166" s="593"/>
      <c r="AKQ2166" s="593"/>
      <c r="AKR2166" s="593"/>
      <c r="AKS2166" s="593"/>
      <c r="AKT2166" s="593"/>
      <c r="AKU2166" s="593"/>
      <c r="AKV2166" s="593"/>
      <c r="AKW2166" s="593"/>
      <c r="AKX2166" s="593"/>
      <c r="AKY2166" s="593"/>
      <c r="AKZ2166" s="593"/>
      <c r="ALA2166" s="593"/>
      <c r="ALB2166" s="593"/>
      <c r="ALC2166" s="593"/>
      <c r="ALD2166" s="593"/>
      <c r="ALE2166" s="593"/>
      <c r="ALF2166" s="593"/>
      <c r="ALG2166" s="593"/>
      <c r="ALH2166" s="593"/>
      <c r="ALI2166" s="593"/>
      <c r="ALJ2166" s="593"/>
      <c r="ALK2166" s="593"/>
      <c r="ALL2166" s="593"/>
      <c r="ALM2166" s="593"/>
      <c r="ALN2166" s="593"/>
      <c r="ALO2166" s="593"/>
      <c r="ALP2166" s="593"/>
      <c r="ALQ2166" s="593"/>
      <c r="ALR2166" s="593"/>
      <c r="ALS2166" s="593"/>
      <c r="ALT2166" s="593"/>
      <c r="ALU2166" s="593"/>
      <c r="ALV2166" s="593"/>
      <c r="ALW2166" s="593"/>
      <c r="ALX2166" s="593"/>
      <c r="ALY2166" s="593"/>
      <c r="ALZ2166" s="593"/>
      <c r="AMA2166" s="593"/>
      <c r="AMB2166" s="593"/>
      <c r="AMC2166" s="593"/>
      <c r="AMD2166" s="593"/>
      <c r="AME2166" s="593"/>
      <c r="AMF2166" s="593"/>
      <c r="AMG2166" s="593"/>
      <c r="AMH2166" s="593"/>
      <c r="AMI2166" s="593"/>
      <c r="AMJ2166" s="593"/>
      <c r="AMK2166" s="593"/>
      <c r="AML2166" s="593"/>
      <c r="AMM2166" s="593"/>
      <c r="AMN2166" s="593"/>
      <c r="AMO2166" s="593"/>
      <c r="AMP2166" s="593"/>
      <c r="AMQ2166" s="593"/>
      <c r="AMR2166" s="593"/>
      <c r="AMS2166" s="593"/>
      <c r="AMT2166" s="593"/>
      <c r="AMU2166" s="593"/>
      <c r="AMV2166" s="593"/>
      <c r="AMW2166" s="593"/>
      <c r="AMX2166" s="593"/>
      <c r="AMY2166" s="593"/>
      <c r="AMZ2166" s="593"/>
      <c r="ANA2166" s="593"/>
      <c r="ANB2166" s="593"/>
      <c r="ANC2166" s="593"/>
      <c r="AND2166" s="593"/>
      <c r="ANE2166" s="593"/>
      <c r="ANF2166" s="593"/>
      <c r="ANG2166" s="593"/>
      <c r="ANH2166" s="593"/>
      <c r="ANI2166" s="593"/>
      <c r="ANJ2166" s="593"/>
      <c r="ANK2166" s="593"/>
      <c r="ANL2166" s="593"/>
      <c r="ANM2166" s="593"/>
      <c r="ANN2166" s="593"/>
      <c r="ANO2166" s="593"/>
      <c r="ANP2166" s="593"/>
      <c r="ANQ2166" s="593"/>
      <c r="ANR2166" s="593"/>
      <c r="ANS2166" s="593"/>
      <c r="ANT2166" s="593"/>
      <c r="ANU2166" s="593"/>
      <c r="ANV2166" s="593"/>
      <c r="ANW2166" s="593"/>
      <c r="ANX2166" s="593"/>
      <c r="ANY2166" s="593"/>
      <c r="ANZ2166" s="593"/>
      <c r="AOA2166" s="593"/>
      <c r="AOB2166" s="593"/>
      <c r="AOC2166" s="593"/>
      <c r="AOD2166" s="593"/>
      <c r="AOE2166" s="593"/>
      <c r="AOF2166" s="593"/>
      <c r="AOG2166" s="593"/>
      <c r="AOH2166" s="593"/>
      <c r="AOI2166" s="593"/>
      <c r="AOJ2166" s="593"/>
      <c r="AOK2166" s="593"/>
      <c r="AOL2166" s="593"/>
      <c r="AOM2166" s="593"/>
      <c r="AON2166" s="593"/>
      <c r="AOO2166" s="593"/>
      <c r="AOP2166" s="593"/>
      <c r="AOQ2166" s="593"/>
      <c r="AOR2166" s="593"/>
      <c r="AOS2166" s="593"/>
      <c r="AOT2166" s="593"/>
      <c r="AOU2166" s="593"/>
      <c r="AOV2166" s="593"/>
      <c r="AOW2166" s="593"/>
      <c r="AOX2166" s="593"/>
      <c r="AOY2166" s="593"/>
      <c r="AOZ2166" s="593"/>
      <c r="APA2166" s="593"/>
      <c r="APB2166" s="593"/>
      <c r="APC2166" s="593"/>
      <c r="APD2166" s="593"/>
      <c r="APE2166" s="593"/>
      <c r="APF2166" s="593"/>
      <c r="APG2166" s="593"/>
      <c r="APH2166" s="593"/>
      <c r="API2166" s="593"/>
      <c r="APJ2166" s="593"/>
      <c r="APK2166" s="593"/>
      <c r="APL2166" s="593"/>
      <c r="APM2166" s="593"/>
      <c r="APN2166" s="593"/>
      <c r="APO2166" s="593"/>
      <c r="APP2166" s="593"/>
      <c r="APQ2166" s="593"/>
      <c r="APR2166" s="593"/>
      <c r="APS2166" s="593"/>
      <c r="APT2166" s="593"/>
      <c r="APU2166" s="593"/>
      <c r="APV2166" s="593"/>
      <c r="APW2166" s="593"/>
      <c r="APX2166" s="593"/>
      <c r="APY2166" s="593"/>
      <c r="APZ2166" s="593"/>
      <c r="AQA2166" s="593"/>
      <c r="AQB2166" s="593"/>
      <c r="AQC2166" s="593"/>
      <c r="AQD2166" s="593"/>
      <c r="AQE2166" s="593"/>
      <c r="AQF2166" s="593"/>
      <c r="AQG2166" s="593"/>
      <c r="AQH2166" s="593"/>
      <c r="AQI2166" s="593"/>
      <c r="AQJ2166" s="593"/>
      <c r="AQK2166" s="593"/>
      <c r="AQL2166" s="593"/>
      <c r="AQM2166" s="593"/>
      <c r="AQN2166" s="593"/>
      <c r="AQO2166" s="593"/>
      <c r="AQP2166" s="593"/>
      <c r="AQQ2166" s="593"/>
      <c r="AQR2166" s="593"/>
      <c r="AQS2166" s="593"/>
      <c r="AQT2166" s="593"/>
      <c r="AQU2166" s="593"/>
      <c r="AQV2166" s="593"/>
      <c r="AQW2166" s="593"/>
      <c r="AQX2166" s="593"/>
      <c r="AQY2166" s="593"/>
      <c r="AQZ2166" s="593"/>
      <c r="ARA2166" s="593"/>
      <c r="ARB2166" s="593"/>
      <c r="ARC2166" s="593"/>
      <c r="ARD2166" s="593"/>
      <c r="ARE2166" s="593"/>
      <c r="ARF2166" s="593"/>
      <c r="ARG2166" s="593"/>
      <c r="ARH2166" s="593"/>
      <c r="ARI2166" s="593"/>
      <c r="ARJ2166" s="593"/>
      <c r="ARK2166" s="593"/>
      <c r="ARL2166" s="593"/>
      <c r="ARM2166" s="593"/>
      <c r="ARN2166" s="593"/>
      <c r="ARO2166" s="593"/>
      <c r="ARP2166" s="593"/>
      <c r="ARQ2166" s="593"/>
      <c r="ARR2166" s="593"/>
      <c r="ARS2166" s="593"/>
      <c r="ART2166" s="593"/>
      <c r="ARU2166" s="593"/>
      <c r="ARV2166" s="593"/>
      <c r="ARW2166" s="593"/>
      <c r="ARX2166" s="593"/>
      <c r="ARY2166" s="593"/>
      <c r="ARZ2166" s="593"/>
      <c r="ASA2166" s="593"/>
      <c r="ASB2166" s="593"/>
      <c r="ASC2166" s="593"/>
      <c r="ASD2166" s="593"/>
      <c r="ASE2166" s="593"/>
      <c r="ASF2166" s="593"/>
      <c r="ASG2166" s="593"/>
      <c r="ASH2166" s="593"/>
      <c r="ASI2166" s="593"/>
      <c r="ASJ2166" s="593"/>
      <c r="ASK2166" s="593"/>
      <c r="ASL2166" s="593"/>
      <c r="ASM2166" s="593"/>
      <c r="ASN2166" s="593"/>
      <c r="ASO2166" s="593"/>
      <c r="ASP2166" s="593"/>
      <c r="ASQ2166" s="593"/>
      <c r="ASR2166" s="593"/>
      <c r="ASS2166" s="593"/>
      <c r="AST2166" s="593"/>
      <c r="ASU2166" s="593"/>
      <c r="ASV2166" s="593"/>
      <c r="ASW2166" s="593"/>
      <c r="ASX2166" s="593"/>
      <c r="ASY2166" s="593"/>
      <c r="ASZ2166" s="593"/>
      <c r="ATA2166" s="593"/>
      <c r="ATB2166" s="593"/>
      <c r="ATC2166" s="593"/>
      <c r="ATD2166" s="593"/>
      <c r="ATE2166" s="593"/>
      <c r="ATF2166" s="593"/>
      <c r="ATG2166" s="593"/>
      <c r="ATH2166" s="593"/>
      <c r="ATI2166" s="593"/>
      <c r="ATJ2166" s="593"/>
      <c r="ATK2166" s="593"/>
      <c r="ATL2166" s="593"/>
      <c r="ATM2166" s="593"/>
      <c r="ATN2166" s="593"/>
      <c r="ATO2166" s="593"/>
      <c r="ATP2166" s="593"/>
      <c r="ATQ2166" s="593"/>
      <c r="ATR2166" s="593"/>
      <c r="ATS2166" s="593"/>
      <c r="ATT2166" s="593"/>
      <c r="ATU2166" s="593"/>
      <c r="ATV2166" s="593"/>
      <c r="ATW2166" s="593"/>
      <c r="ATX2166" s="593"/>
      <c r="ATY2166" s="593"/>
      <c r="ATZ2166" s="593"/>
      <c r="AUA2166" s="593"/>
      <c r="AUB2166" s="593"/>
      <c r="AUC2166" s="593"/>
      <c r="AUD2166" s="593"/>
      <c r="AUE2166" s="593"/>
      <c r="AUF2166" s="593"/>
      <c r="AUG2166" s="593"/>
      <c r="AUH2166" s="593"/>
      <c r="AUI2166" s="593"/>
      <c r="AUJ2166" s="593"/>
      <c r="AUK2166" s="593"/>
      <c r="AUL2166" s="593"/>
      <c r="AUM2166" s="593"/>
      <c r="AUN2166" s="593"/>
      <c r="AUO2166" s="593"/>
      <c r="AUP2166" s="593"/>
      <c r="AUQ2166" s="593"/>
      <c r="AUR2166" s="593"/>
      <c r="AUS2166" s="593"/>
      <c r="AUT2166" s="593"/>
      <c r="AUU2166" s="593"/>
      <c r="AUV2166" s="593"/>
      <c r="AUW2166" s="593"/>
      <c r="AUX2166" s="593"/>
      <c r="AUY2166" s="593"/>
      <c r="AUZ2166" s="593"/>
      <c r="AVA2166" s="593"/>
      <c r="AVB2166" s="593"/>
      <c r="AVC2166" s="593"/>
      <c r="AVD2166" s="593"/>
      <c r="AVE2166" s="593"/>
      <c r="AVF2166" s="593"/>
      <c r="AVG2166" s="593"/>
      <c r="AVH2166" s="593"/>
      <c r="AVI2166" s="593"/>
      <c r="AVJ2166" s="593"/>
      <c r="AVK2166" s="593"/>
    </row>
    <row r="2167" spans="1:1259">
      <c r="A2167" s="697"/>
      <c r="B2167" s="558"/>
      <c r="C2167" s="558"/>
      <c r="D2167" s="676" t="s">
        <v>1067</v>
      </c>
      <c r="E2167" s="524" t="s">
        <v>1177</v>
      </c>
      <c r="F2167" s="676" t="s">
        <v>87</v>
      </c>
      <c r="G2167" s="676">
        <v>2023</v>
      </c>
      <c r="H2167" s="676">
        <v>8</v>
      </c>
      <c r="I2167" s="687" t="s">
        <v>1095</v>
      </c>
      <c r="J2167" s="677"/>
      <c r="K2167" s="676" t="s">
        <v>1178</v>
      </c>
      <c r="L2167" s="677" t="s">
        <v>1170</v>
      </c>
      <c r="M2167" s="677">
        <v>44462</v>
      </c>
      <c r="N2167" s="677">
        <v>44743</v>
      </c>
      <c r="O2167" s="677"/>
      <c r="P2167" s="666"/>
      <c r="Q2167" s="666"/>
      <c r="R2167" s="666"/>
      <c r="S2167" s="665" t="s">
        <v>1106</v>
      </c>
      <c r="T2167" s="665">
        <v>72</v>
      </c>
      <c r="U2167" s="676">
        <v>30390373</v>
      </c>
      <c r="V2167" s="665" t="s">
        <v>1072</v>
      </c>
      <c r="W2167" s="678">
        <v>485</v>
      </c>
      <c r="X2167" s="551">
        <v>51533</v>
      </c>
      <c r="Y2167" s="693">
        <v>24993505</v>
      </c>
      <c r="Z2167" s="667">
        <v>0.42</v>
      </c>
      <c r="AA2167" s="682">
        <f>Y2167*Z2167</f>
        <v>10497272.1</v>
      </c>
      <c r="AB2167" s="521"/>
      <c r="AC2167" s="668">
        <v>0</v>
      </c>
      <c r="AD2167" s="676"/>
      <c r="AE2167" s="684"/>
      <c r="AF2167" s="695">
        <f>AA2167+AD2167+AE2167</f>
        <v>10497272.1</v>
      </c>
      <c r="AG2167" s="665" t="s">
        <v>47</v>
      </c>
      <c r="AH2167" s="641">
        <v>10</v>
      </c>
      <c r="AI2167" s="676">
        <v>30</v>
      </c>
      <c r="AJ2167" s="676" t="s">
        <v>1113</v>
      </c>
      <c r="AK2167" s="676" t="s">
        <v>1113</v>
      </c>
      <c r="AL2167" s="696" t="s">
        <v>1113</v>
      </c>
      <c r="AM2167" s="665" t="s">
        <v>52</v>
      </c>
      <c r="AN2167" s="676" t="s">
        <v>1113</v>
      </c>
      <c r="AO2167" s="665"/>
      <c r="AP2167" s="676" t="s">
        <v>38</v>
      </c>
      <c r="AQ2167" s="676" t="s">
        <v>1090</v>
      </c>
      <c r="AR2167" s="676"/>
      <c r="AS2167" s="523" t="s">
        <v>1173</v>
      </c>
      <c r="AT2167" s="523" t="s">
        <v>1091</v>
      </c>
      <c r="AU2167" s="523" t="s">
        <v>1078</v>
      </c>
      <c r="AV2167" s="674"/>
      <c r="AW2167" s="673">
        <f>U2167</f>
        <v>30390373</v>
      </c>
      <c r="AX2167" s="673" cm="1">
        <f t="array" ref="AX2167">SUM(MID(0&amp;AW2167,LARGE(INDEX(ISNUMBER(--MID(AW2167,ROW($1:$8),1))*ROW($1:$8),),ROW($1:$8))+1,1)*10^ROW($1:$8)/10)</f>
        <v>30390373</v>
      </c>
      <c r="AY2167" s="673" t="e">
        <f>VLOOKUP($AX2167,'Item Master Data'!$A:$F,3,FALSE)</f>
        <v>#N/A</v>
      </c>
      <c r="AZ2167" s="673" t="e">
        <f>VLOOKUP($AX2167,'Item Master Data'!$A:$F,6,FALSE)</f>
        <v>#N/A</v>
      </c>
      <c r="BA2167" s="673" t="e">
        <f>X2167/BB2167</f>
        <v>#N/A</v>
      </c>
      <c r="BB2167" s="673" t="e">
        <f>VLOOKUP(AX2167,'Item Master Data'!$A:$G,7,FALSE)</f>
        <v>#N/A</v>
      </c>
      <c r="BC2167" s="673"/>
      <c r="BD2167" s="673" t="e">
        <f>W2167-AZ2167</f>
        <v>#N/A</v>
      </c>
      <c r="BE2167" s="593"/>
      <c r="BF2167" s="593"/>
      <c r="BG2167" s="593"/>
      <c r="BH2167" s="593"/>
      <c r="BI2167" s="593"/>
      <c r="BJ2167" s="593"/>
      <c r="BK2167" s="593"/>
      <c r="BL2167" s="593"/>
      <c r="BM2167" s="593"/>
      <c r="BN2167" s="593"/>
      <c r="BO2167" s="593"/>
      <c r="BP2167" s="593"/>
      <c r="BQ2167" s="593"/>
      <c r="BR2167" s="593"/>
      <c r="BS2167" s="593"/>
      <c r="BT2167" s="593"/>
      <c r="BU2167" s="593"/>
      <c r="BV2167" s="593"/>
      <c r="BW2167" s="593"/>
      <c r="BX2167" s="593"/>
      <c r="BY2167" s="593"/>
      <c r="BZ2167" s="593"/>
      <c r="CA2167" s="593"/>
      <c r="CB2167" s="593"/>
      <c r="CC2167" s="593"/>
      <c r="CD2167" s="593"/>
      <c r="CE2167" s="593"/>
      <c r="CF2167" s="593"/>
      <c r="CG2167" s="593"/>
      <c r="CH2167" s="593"/>
      <c r="CI2167" s="593"/>
      <c r="CJ2167" s="593"/>
      <c r="CK2167" s="593"/>
      <c r="CL2167" s="593"/>
      <c r="CM2167" s="593"/>
      <c r="CN2167" s="593"/>
      <c r="CO2167" s="593"/>
      <c r="CP2167" s="593"/>
      <c r="CQ2167" s="593"/>
      <c r="CR2167" s="593"/>
      <c r="CS2167" s="593"/>
      <c r="CT2167" s="593"/>
      <c r="CU2167" s="593"/>
      <c r="CV2167" s="593"/>
      <c r="CW2167" s="593"/>
      <c r="CX2167" s="593"/>
      <c r="CY2167" s="593"/>
      <c r="CZ2167" s="593"/>
      <c r="DA2167" s="593"/>
      <c r="DB2167" s="593"/>
      <c r="DC2167" s="593"/>
      <c r="DD2167" s="593"/>
      <c r="DE2167" s="593"/>
      <c r="DF2167" s="593"/>
      <c r="DG2167" s="593"/>
      <c r="DH2167" s="593"/>
      <c r="DI2167" s="593"/>
      <c r="DJ2167" s="593"/>
      <c r="DK2167" s="593"/>
      <c r="DL2167" s="593"/>
      <c r="DM2167" s="593"/>
      <c r="DN2167" s="593"/>
      <c r="DO2167" s="593"/>
      <c r="DP2167" s="593"/>
      <c r="DQ2167" s="593"/>
      <c r="DR2167" s="593"/>
      <c r="DS2167" s="593"/>
      <c r="DT2167" s="593"/>
      <c r="DU2167" s="593"/>
      <c r="DV2167" s="593"/>
      <c r="DW2167" s="593"/>
      <c r="DX2167" s="593"/>
      <c r="DY2167" s="593"/>
      <c r="DZ2167" s="593"/>
      <c r="EA2167" s="593"/>
      <c r="EB2167" s="593"/>
      <c r="EC2167" s="593"/>
      <c r="ED2167" s="593"/>
      <c r="EE2167" s="593"/>
      <c r="EF2167" s="593"/>
      <c r="EG2167" s="593"/>
      <c r="EH2167" s="593"/>
      <c r="EI2167" s="593"/>
      <c r="EJ2167" s="593"/>
      <c r="EK2167" s="593"/>
      <c r="EL2167" s="593"/>
      <c r="EM2167" s="593"/>
      <c r="EN2167" s="593"/>
      <c r="EO2167" s="593"/>
      <c r="EP2167" s="593"/>
      <c r="EQ2167" s="593"/>
      <c r="ER2167" s="593"/>
      <c r="ES2167" s="593"/>
      <c r="ET2167" s="593"/>
      <c r="EU2167" s="593"/>
      <c r="EV2167" s="593"/>
      <c r="EW2167" s="593"/>
      <c r="EX2167" s="593"/>
      <c r="EY2167" s="593"/>
      <c r="EZ2167" s="593"/>
      <c r="FA2167" s="593"/>
      <c r="FB2167" s="593"/>
      <c r="FC2167" s="593"/>
      <c r="FD2167" s="593"/>
      <c r="FE2167" s="593"/>
      <c r="FF2167" s="593"/>
      <c r="FG2167" s="593"/>
      <c r="FH2167" s="593"/>
      <c r="FI2167" s="593"/>
      <c r="FJ2167" s="593"/>
      <c r="FK2167" s="593"/>
      <c r="FL2167" s="593"/>
      <c r="FM2167" s="593"/>
      <c r="FN2167" s="593"/>
      <c r="FO2167" s="593"/>
      <c r="FP2167" s="593"/>
      <c r="FQ2167" s="593"/>
      <c r="FR2167" s="593"/>
      <c r="FS2167" s="593"/>
      <c r="FT2167" s="593"/>
      <c r="FU2167" s="593"/>
      <c r="FV2167" s="593"/>
      <c r="FW2167" s="593"/>
      <c r="FX2167" s="593"/>
      <c r="FY2167" s="593"/>
      <c r="FZ2167" s="593"/>
      <c r="GA2167" s="593"/>
      <c r="GB2167" s="593"/>
      <c r="GC2167" s="593"/>
      <c r="GD2167" s="593"/>
      <c r="GE2167" s="593"/>
      <c r="GF2167" s="593"/>
      <c r="GG2167" s="593"/>
      <c r="GH2167" s="593"/>
      <c r="GI2167" s="593"/>
      <c r="GJ2167" s="593"/>
      <c r="GK2167" s="593"/>
      <c r="GL2167" s="593"/>
      <c r="GM2167" s="593"/>
      <c r="GN2167" s="593"/>
      <c r="GO2167" s="593"/>
      <c r="GP2167" s="593"/>
      <c r="GQ2167" s="593"/>
      <c r="GR2167" s="593"/>
      <c r="GS2167" s="593"/>
      <c r="GT2167" s="593"/>
      <c r="GU2167" s="593"/>
      <c r="GV2167" s="593"/>
      <c r="GW2167" s="593"/>
      <c r="GX2167" s="593"/>
      <c r="GY2167" s="593"/>
      <c r="GZ2167" s="593"/>
      <c r="HA2167" s="593"/>
      <c r="HB2167" s="593"/>
      <c r="HC2167" s="593"/>
      <c r="HD2167" s="593"/>
      <c r="HE2167" s="593"/>
      <c r="HF2167" s="593"/>
      <c r="HG2167" s="593"/>
      <c r="HH2167" s="593"/>
      <c r="HI2167" s="593"/>
      <c r="HJ2167" s="593"/>
      <c r="HK2167" s="593"/>
      <c r="HL2167" s="593"/>
      <c r="HM2167" s="593"/>
      <c r="HN2167" s="593"/>
      <c r="HO2167" s="593"/>
      <c r="HP2167" s="593"/>
      <c r="HQ2167" s="593"/>
      <c r="HR2167" s="593"/>
      <c r="HS2167" s="593"/>
      <c r="HT2167" s="593"/>
      <c r="HU2167" s="593"/>
      <c r="HV2167" s="593"/>
      <c r="HW2167" s="593"/>
      <c r="HX2167" s="593"/>
      <c r="HY2167" s="593"/>
      <c r="HZ2167" s="593"/>
      <c r="IA2167" s="593"/>
      <c r="IB2167" s="593"/>
      <c r="IC2167" s="593"/>
      <c r="ID2167" s="593"/>
      <c r="IE2167" s="593"/>
      <c r="IF2167" s="593"/>
      <c r="IG2167" s="593"/>
      <c r="IH2167" s="593"/>
      <c r="II2167" s="593"/>
      <c r="IJ2167" s="593"/>
      <c r="IK2167" s="593"/>
      <c r="IL2167" s="593"/>
      <c r="IM2167" s="593"/>
      <c r="IN2167" s="593"/>
      <c r="IO2167" s="593"/>
      <c r="IP2167" s="593"/>
      <c r="IQ2167" s="593"/>
      <c r="IR2167" s="593"/>
      <c r="IS2167" s="593"/>
      <c r="IT2167" s="593"/>
      <c r="IU2167" s="593"/>
      <c r="IV2167" s="593"/>
      <c r="IW2167" s="593"/>
      <c r="IX2167" s="593"/>
      <c r="IY2167" s="593"/>
      <c r="IZ2167" s="593"/>
      <c r="JA2167" s="593"/>
      <c r="JB2167" s="593"/>
      <c r="JC2167" s="593"/>
      <c r="JD2167" s="593"/>
      <c r="JE2167" s="593"/>
      <c r="JF2167" s="593"/>
      <c r="JG2167" s="593"/>
      <c r="JH2167" s="593"/>
      <c r="JI2167" s="593"/>
      <c r="JJ2167" s="593"/>
      <c r="JK2167" s="593"/>
      <c r="JL2167" s="593"/>
      <c r="JM2167" s="593"/>
      <c r="JN2167" s="593"/>
      <c r="JO2167" s="593"/>
      <c r="JP2167" s="593"/>
      <c r="JQ2167" s="593"/>
      <c r="JR2167" s="593"/>
      <c r="JS2167" s="593"/>
      <c r="JT2167" s="593"/>
      <c r="JU2167" s="593"/>
      <c r="JV2167" s="593"/>
      <c r="JW2167" s="593"/>
      <c r="JX2167" s="593"/>
      <c r="JY2167" s="593"/>
      <c r="JZ2167" s="593"/>
      <c r="KA2167" s="593"/>
      <c r="KB2167" s="593"/>
      <c r="KC2167" s="593"/>
      <c r="KD2167" s="593"/>
      <c r="KE2167" s="593"/>
      <c r="KF2167" s="593"/>
      <c r="KG2167" s="593"/>
      <c r="KH2167" s="593"/>
      <c r="KI2167" s="593"/>
      <c r="KJ2167" s="593"/>
      <c r="KK2167" s="593"/>
      <c r="KL2167" s="593"/>
      <c r="KM2167" s="593"/>
      <c r="KN2167" s="593"/>
      <c r="KO2167" s="593"/>
      <c r="KP2167" s="593"/>
      <c r="KQ2167" s="593"/>
      <c r="KR2167" s="593"/>
      <c r="KS2167" s="593"/>
      <c r="KT2167" s="593"/>
      <c r="KU2167" s="593"/>
      <c r="KV2167" s="593"/>
      <c r="KW2167" s="593"/>
      <c r="KX2167" s="593"/>
      <c r="KY2167" s="593"/>
      <c r="KZ2167" s="593"/>
      <c r="LA2167" s="593"/>
      <c r="LB2167" s="593"/>
      <c r="LC2167" s="593"/>
      <c r="LD2167" s="593"/>
      <c r="LE2167" s="593"/>
      <c r="LF2167" s="593"/>
      <c r="LG2167" s="593"/>
      <c r="LH2167" s="593"/>
      <c r="LI2167" s="593"/>
      <c r="LJ2167" s="593"/>
      <c r="LK2167" s="593"/>
      <c r="LL2167" s="593"/>
      <c r="LM2167" s="593"/>
      <c r="LN2167" s="593"/>
      <c r="LO2167" s="593"/>
      <c r="LP2167" s="593"/>
      <c r="LQ2167" s="593"/>
      <c r="LR2167" s="593"/>
      <c r="LS2167" s="593"/>
      <c r="LT2167" s="593"/>
      <c r="LU2167" s="593"/>
      <c r="LV2167" s="593"/>
      <c r="LW2167" s="593"/>
      <c r="LX2167" s="593"/>
      <c r="LY2167" s="593"/>
      <c r="LZ2167" s="593"/>
      <c r="MA2167" s="593"/>
      <c r="MB2167" s="593"/>
      <c r="MC2167" s="593"/>
      <c r="MD2167" s="593"/>
      <c r="ME2167" s="593"/>
      <c r="MF2167" s="593"/>
      <c r="MG2167" s="593"/>
      <c r="MH2167" s="593"/>
      <c r="MI2167" s="593"/>
      <c r="MJ2167" s="593"/>
      <c r="MK2167" s="593"/>
      <c r="ML2167" s="593"/>
      <c r="MM2167" s="593"/>
      <c r="MN2167" s="593"/>
      <c r="MO2167" s="593"/>
      <c r="MP2167" s="593"/>
      <c r="MQ2167" s="593"/>
      <c r="MR2167" s="593"/>
      <c r="MS2167" s="593"/>
      <c r="MT2167" s="593"/>
      <c r="MU2167" s="593"/>
      <c r="MV2167" s="593"/>
      <c r="MW2167" s="593"/>
      <c r="MX2167" s="593"/>
      <c r="MY2167" s="593"/>
      <c r="MZ2167" s="593"/>
      <c r="NA2167" s="593"/>
      <c r="NB2167" s="593"/>
      <c r="NC2167" s="593"/>
      <c r="ND2167" s="593"/>
      <c r="NE2167" s="593"/>
      <c r="NF2167" s="593"/>
      <c r="NG2167" s="593"/>
      <c r="NH2167" s="593"/>
      <c r="NI2167" s="593"/>
      <c r="NJ2167" s="593"/>
      <c r="NK2167" s="593"/>
      <c r="NL2167" s="593"/>
      <c r="NM2167" s="593"/>
      <c r="NN2167" s="593"/>
      <c r="NO2167" s="593"/>
      <c r="NP2167" s="593"/>
      <c r="NQ2167" s="593"/>
      <c r="NR2167" s="593"/>
      <c r="NS2167" s="593"/>
      <c r="NT2167" s="593"/>
      <c r="NU2167" s="593"/>
      <c r="NV2167" s="593"/>
      <c r="NW2167" s="593"/>
      <c r="NX2167" s="593"/>
      <c r="NY2167" s="593"/>
      <c r="NZ2167" s="593"/>
      <c r="OA2167" s="593"/>
      <c r="OB2167" s="593"/>
      <c r="OC2167" s="593"/>
      <c r="OD2167" s="593"/>
      <c r="OE2167" s="593"/>
      <c r="OF2167" s="593"/>
      <c r="OG2167" s="593"/>
      <c r="OH2167" s="593"/>
      <c r="OI2167" s="593"/>
      <c r="OJ2167" s="593"/>
      <c r="OK2167" s="593"/>
      <c r="OL2167" s="593"/>
      <c r="OM2167" s="593"/>
      <c r="ON2167" s="593"/>
      <c r="OO2167" s="593"/>
      <c r="OP2167" s="593"/>
      <c r="OQ2167" s="593"/>
      <c r="OR2167" s="593"/>
      <c r="OS2167" s="593"/>
      <c r="OT2167" s="593"/>
      <c r="OU2167" s="593"/>
      <c r="OV2167" s="593"/>
      <c r="OW2167" s="593"/>
      <c r="OX2167" s="593"/>
      <c r="OY2167" s="593"/>
      <c r="OZ2167" s="593"/>
      <c r="PA2167" s="593"/>
      <c r="PB2167" s="593"/>
      <c r="PC2167" s="593"/>
      <c r="PD2167" s="593"/>
      <c r="PE2167" s="593"/>
      <c r="PF2167" s="593"/>
      <c r="PG2167" s="593"/>
      <c r="PH2167" s="593"/>
      <c r="PI2167" s="593"/>
      <c r="PJ2167" s="593"/>
      <c r="PK2167" s="593"/>
      <c r="PL2167" s="593"/>
      <c r="PM2167" s="593"/>
      <c r="PN2167" s="593"/>
      <c r="PO2167" s="593"/>
      <c r="PP2167" s="593"/>
      <c r="PQ2167" s="593"/>
      <c r="PR2167" s="593"/>
      <c r="PS2167" s="593"/>
      <c r="PT2167" s="593"/>
      <c r="PU2167" s="593"/>
      <c r="PV2167" s="593"/>
      <c r="PW2167" s="593"/>
      <c r="PX2167" s="593"/>
      <c r="PY2167" s="593"/>
      <c r="PZ2167" s="593"/>
      <c r="QA2167" s="593"/>
      <c r="QB2167" s="593"/>
      <c r="QC2167" s="593"/>
      <c r="QD2167" s="593"/>
      <c r="QE2167" s="593"/>
      <c r="QF2167" s="593"/>
      <c r="QG2167" s="593"/>
      <c r="QH2167" s="593"/>
      <c r="QI2167" s="593"/>
      <c r="QJ2167" s="593"/>
      <c r="QK2167" s="593"/>
      <c r="QL2167" s="593"/>
      <c r="QM2167" s="593"/>
      <c r="QN2167" s="593"/>
      <c r="QO2167" s="593"/>
      <c r="QP2167" s="593"/>
      <c r="QQ2167" s="593"/>
      <c r="QR2167" s="593"/>
      <c r="QS2167" s="593"/>
      <c r="QT2167" s="593"/>
      <c r="QU2167" s="593"/>
      <c r="QV2167" s="593"/>
      <c r="QW2167" s="593"/>
      <c r="QX2167" s="593"/>
      <c r="QY2167" s="593"/>
      <c r="QZ2167" s="593"/>
      <c r="RA2167" s="593"/>
      <c r="RB2167" s="593"/>
      <c r="RC2167" s="593"/>
      <c r="RD2167" s="593"/>
      <c r="RE2167" s="593"/>
      <c r="RF2167" s="593"/>
      <c r="RG2167" s="593"/>
      <c r="RH2167" s="593"/>
      <c r="RI2167" s="593"/>
      <c r="RJ2167" s="593"/>
      <c r="RK2167" s="593"/>
      <c r="RL2167" s="593"/>
      <c r="RM2167" s="593"/>
      <c r="RN2167" s="593"/>
      <c r="RO2167" s="593"/>
      <c r="RP2167" s="593"/>
      <c r="RQ2167" s="593"/>
      <c r="RR2167" s="593"/>
      <c r="RS2167" s="593"/>
      <c r="RT2167" s="593"/>
      <c r="RU2167" s="593"/>
      <c r="RV2167" s="593"/>
      <c r="RW2167" s="593"/>
      <c r="RX2167" s="593"/>
      <c r="RY2167" s="593"/>
      <c r="RZ2167" s="593"/>
      <c r="SA2167" s="593"/>
      <c r="SB2167" s="593"/>
      <c r="SC2167" s="593"/>
      <c r="SD2167" s="593"/>
      <c r="SE2167" s="593"/>
      <c r="SF2167" s="593"/>
      <c r="SG2167" s="593"/>
      <c r="SH2167" s="593"/>
      <c r="SI2167" s="593"/>
      <c r="SJ2167" s="593"/>
      <c r="SK2167" s="593"/>
      <c r="SL2167" s="593"/>
      <c r="SM2167" s="593"/>
      <c r="SN2167" s="593"/>
      <c r="SO2167" s="593"/>
      <c r="SP2167" s="593"/>
      <c r="SQ2167" s="593"/>
      <c r="SR2167" s="593"/>
      <c r="SS2167" s="593"/>
      <c r="ST2167" s="593"/>
      <c r="SU2167" s="593"/>
      <c r="SV2167" s="593"/>
      <c r="SW2167" s="593"/>
      <c r="SX2167" s="593"/>
      <c r="SY2167" s="593"/>
      <c r="SZ2167" s="593"/>
      <c r="TA2167" s="593"/>
      <c r="TB2167" s="593"/>
      <c r="TC2167" s="593"/>
      <c r="TD2167" s="593"/>
      <c r="TE2167" s="593"/>
      <c r="TF2167" s="593"/>
      <c r="TG2167" s="593"/>
      <c r="TH2167" s="593"/>
      <c r="TI2167" s="593"/>
      <c r="TJ2167" s="593"/>
      <c r="TK2167" s="593"/>
      <c r="TL2167" s="593"/>
      <c r="TM2167" s="593"/>
      <c r="TN2167" s="593"/>
      <c r="TO2167" s="593"/>
      <c r="TP2167" s="593"/>
      <c r="TQ2167" s="593"/>
      <c r="TR2167" s="593"/>
      <c r="TS2167" s="593"/>
      <c r="TT2167" s="593"/>
      <c r="TU2167" s="593"/>
      <c r="TV2167" s="593"/>
      <c r="TW2167" s="593"/>
      <c r="TX2167" s="593"/>
      <c r="TY2167" s="593"/>
      <c r="TZ2167" s="593"/>
      <c r="UA2167" s="593"/>
      <c r="UB2167" s="593"/>
      <c r="UC2167" s="593"/>
      <c r="UD2167" s="593"/>
      <c r="UE2167" s="593"/>
      <c r="UF2167" s="593"/>
      <c r="UG2167" s="593"/>
      <c r="UH2167" s="593"/>
      <c r="UI2167" s="593"/>
      <c r="UJ2167" s="593"/>
      <c r="UK2167" s="593"/>
      <c r="UL2167" s="593"/>
      <c r="UM2167" s="593"/>
      <c r="UN2167" s="593"/>
      <c r="UO2167" s="593"/>
      <c r="UP2167" s="593"/>
      <c r="UQ2167" s="593"/>
      <c r="UR2167" s="593"/>
      <c r="US2167" s="593"/>
      <c r="UT2167" s="593"/>
      <c r="UU2167" s="593"/>
      <c r="UV2167" s="593"/>
      <c r="UW2167" s="593"/>
      <c r="UX2167" s="593"/>
      <c r="UY2167" s="593"/>
      <c r="UZ2167" s="593"/>
      <c r="VA2167" s="593"/>
      <c r="VB2167" s="593"/>
      <c r="VC2167" s="593"/>
      <c r="VD2167" s="593"/>
      <c r="VE2167" s="593"/>
      <c r="VF2167" s="593"/>
      <c r="VG2167" s="593"/>
      <c r="VH2167" s="593"/>
      <c r="VI2167" s="593"/>
      <c r="VJ2167" s="593"/>
      <c r="VK2167" s="593"/>
      <c r="VL2167" s="593"/>
      <c r="VM2167" s="593"/>
      <c r="VN2167" s="593"/>
      <c r="VO2167" s="593"/>
      <c r="VP2167" s="593"/>
      <c r="VQ2167" s="593"/>
      <c r="VR2167" s="593"/>
      <c r="VS2167" s="593"/>
      <c r="VT2167" s="593"/>
      <c r="VU2167" s="593"/>
      <c r="VV2167" s="593"/>
      <c r="VW2167" s="593"/>
      <c r="VX2167" s="593"/>
      <c r="VY2167" s="593"/>
      <c r="VZ2167" s="593"/>
      <c r="WA2167" s="593"/>
      <c r="WB2167" s="593"/>
      <c r="WC2167" s="593"/>
      <c r="WD2167" s="593"/>
      <c r="WE2167" s="593"/>
      <c r="WF2167" s="593"/>
      <c r="WG2167" s="593"/>
      <c r="WH2167" s="593"/>
      <c r="WI2167" s="593"/>
      <c r="WJ2167" s="593"/>
      <c r="WK2167" s="593"/>
      <c r="WL2167" s="593"/>
      <c r="WM2167" s="593"/>
      <c r="WN2167" s="593"/>
      <c r="WO2167" s="593"/>
      <c r="WP2167" s="593"/>
      <c r="WQ2167" s="593"/>
      <c r="WR2167" s="593"/>
      <c r="WS2167" s="593"/>
      <c r="WT2167" s="593"/>
      <c r="WU2167" s="593"/>
      <c r="WV2167" s="593"/>
      <c r="WW2167" s="593"/>
      <c r="WX2167" s="593"/>
      <c r="WY2167" s="593"/>
      <c r="WZ2167" s="593"/>
      <c r="XA2167" s="593"/>
      <c r="XB2167" s="593"/>
      <c r="XC2167" s="593"/>
      <c r="XD2167" s="593"/>
      <c r="XE2167" s="593"/>
      <c r="XF2167" s="593"/>
      <c r="XG2167" s="593"/>
      <c r="XH2167" s="593"/>
      <c r="XI2167" s="593"/>
      <c r="XJ2167" s="593"/>
      <c r="XK2167" s="593"/>
      <c r="XL2167" s="593"/>
      <c r="XM2167" s="593"/>
      <c r="XN2167" s="593"/>
      <c r="XO2167" s="593"/>
      <c r="XP2167" s="593"/>
      <c r="XQ2167" s="593"/>
      <c r="XR2167" s="593"/>
      <c r="XS2167" s="593"/>
      <c r="XT2167" s="593"/>
      <c r="XU2167" s="593"/>
      <c r="XV2167" s="593"/>
      <c r="XW2167" s="593"/>
      <c r="XX2167" s="593"/>
      <c r="XY2167" s="593"/>
      <c r="XZ2167" s="593"/>
      <c r="YA2167" s="593"/>
      <c r="YB2167" s="593"/>
      <c r="YC2167" s="593"/>
      <c r="YD2167" s="593"/>
      <c r="YE2167" s="593"/>
      <c r="YF2167" s="593"/>
      <c r="YG2167" s="593"/>
      <c r="YH2167" s="593"/>
      <c r="YI2167" s="593"/>
      <c r="YJ2167" s="593"/>
      <c r="YK2167" s="593"/>
      <c r="YL2167" s="593"/>
      <c r="YM2167" s="593"/>
      <c r="YN2167" s="593"/>
      <c r="YO2167" s="593"/>
      <c r="YP2167" s="593"/>
      <c r="YQ2167" s="593"/>
      <c r="YR2167" s="593"/>
      <c r="YS2167" s="593"/>
      <c r="YT2167" s="593"/>
      <c r="YU2167" s="593"/>
      <c r="YV2167" s="593"/>
      <c r="YW2167" s="593"/>
      <c r="YX2167" s="593"/>
      <c r="YY2167" s="593"/>
      <c r="YZ2167" s="593"/>
      <c r="ZA2167" s="593"/>
      <c r="ZB2167" s="593"/>
      <c r="ZC2167" s="593"/>
      <c r="ZD2167" s="593"/>
      <c r="ZE2167" s="593"/>
      <c r="ZF2167" s="593"/>
      <c r="ZG2167" s="593"/>
      <c r="ZH2167" s="593"/>
      <c r="ZI2167" s="593"/>
      <c r="ZJ2167" s="593"/>
      <c r="ZK2167" s="593"/>
      <c r="ZL2167" s="593"/>
      <c r="ZM2167" s="593"/>
      <c r="ZN2167" s="593"/>
      <c r="ZO2167" s="593"/>
      <c r="ZP2167" s="593"/>
      <c r="ZQ2167" s="593"/>
      <c r="ZR2167" s="593"/>
      <c r="ZS2167" s="593"/>
      <c r="ZT2167" s="593"/>
      <c r="ZU2167" s="593"/>
      <c r="ZV2167" s="593"/>
      <c r="ZW2167" s="593"/>
      <c r="ZX2167" s="593"/>
      <c r="ZY2167" s="593"/>
      <c r="ZZ2167" s="593"/>
      <c r="AAA2167" s="593"/>
      <c r="AAB2167" s="593"/>
      <c r="AAC2167" s="593"/>
      <c r="AAD2167" s="593"/>
      <c r="AAE2167" s="593"/>
      <c r="AAF2167" s="593"/>
      <c r="AAG2167" s="593"/>
      <c r="AAH2167" s="593"/>
      <c r="AAI2167" s="593"/>
      <c r="AAJ2167" s="593"/>
      <c r="AAK2167" s="593"/>
      <c r="AAL2167" s="593"/>
      <c r="AAM2167" s="593"/>
      <c r="AAN2167" s="593"/>
      <c r="AAO2167" s="593"/>
      <c r="AAP2167" s="593"/>
      <c r="AAQ2167" s="593"/>
      <c r="AAR2167" s="593"/>
      <c r="AAS2167" s="593"/>
      <c r="AAT2167" s="593"/>
      <c r="AAU2167" s="593"/>
      <c r="AAV2167" s="593"/>
      <c r="AAW2167" s="593"/>
      <c r="AAX2167" s="593"/>
      <c r="AAY2167" s="593"/>
      <c r="AAZ2167" s="593"/>
      <c r="ABA2167" s="593"/>
      <c r="ABB2167" s="593"/>
      <c r="ABC2167" s="593"/>
      <c r="ABD2167" s="593"/>
      <c r="ABE2167" s="593"/>
      <c r="ABF2167" s="593"/>
      <c r="ABG2167" s="593"/>
      <c r="ABH2167" s="593"/>
      <c r="ABI2167" s="593"/>
      <c r="ABJ2167" s="593"/>
      <c r="ABK2167" s="593"/>
      <c r="ABL2167" s="593"/>
      <c r="ABM2167" s="593"/>
      <c r="ABN2167" s="593"/>
      <c r="ABO2167" s="593"/>
      <c r="ABP2167" s="593"/>
      <c r="ABQ2167" s="593"/>
      <c r="ABR2167" s="593"/>
      <c r="ABS2167" s="593"/>
      <c r="ABT2167" s="593"/>
      <c r="ABU2167" s="593"/>
      <c r="ABV2167" s="593"/>
      <c r="ABW2167" s="593"/>
      <c r="ABX2167" s="593"/>
      <c r="ABY2167" s="593"/>
      <c r="ABZ2167" s="593"/>
      <c r="ACA2167" s="593"/>
      <c r="ACB2167" s="593"/>
      <c r="ACC2167" s="593"/>
      <c r="ACD2167" s="593"/>
      <c r="ACE2167" s="593"/>
      <c r="ACF2167" s="593"/>
      <c r="ACG2167" s="593"/>
      <c r="ACH2167" s="593"/>
      <c r="ACI2167" s="593"/>
      <c r="ACJ2167" s="593"/>
      <c r="ACK2167" s="593"/>
      <c r="ACL2167" s="593"/>
      <c r="ACM2167" s="593"/>
      <c r="ACN2167" s="593"/>
      <c r="ACO2167" s="593"/>
      <c r="ACP2167" s="593"/>
      <c r="ACQ2167" s="593"/>
      <c r="ACR2167" s="593"/>
      <c r="ACS2167" s="593"/>
      <c r="ACT2167" s="593"/>
      <c r="ACU2167" s="593"/>
      <c r="ACV2167" s="593"/>
      <c r="ACW2167" s="593"/>
      <c r="ACX2167" s="593"/>
      <c r="ACY2167" s="593"/>
      <c r="ACZ2167" s="593"/>
      <c r="ADA2167" s="593"/>
      <c r="ADB2167" s="593"/>
      <c r="ADC2167" s="593"/>
      <c r="ADD2167" s="593"/>
      <c r="ADE2167" s="593"/>
      <c r="ADF2167" s="593"/>
      <c r="ADG2167" s="593"/>
      <c r="ADH2167" s="593"/>
      <c r="ADI2167" s="593"/>
      <c r="ADJ2167" s="593"/>
      <c r="ADK2167" s="593"/>
      <c r="ADL2167" s="593"/>
      <c r="ADM2167" s="593"/>
      <c r="ADN2167" s="593"/>
      <c r="ADO2167" s="593"/>
      <c r="ADP2167" s="593"/>
      <c r="ADQ2167" s="593"/>
      <c r="ADR2167" s="593"/>
      <c r="ADS2167" s="593"/>
      <c r="ADT2167" s="593"/>
      <c r="ADU2167" s="593"/>
      <c r="ADV2167" s="593"/>
      <c r="ADW2167" s="593"/>
      <c r="ADX2167" s="593"/>
      <c r="ADY2167" s="593"/>
      <c r="ADZ2167" s="593"/>
      <c r="AEA2167" s="593"/>
      <c r="AEB2167" s="593"/>
      <c r="AEC2167" s="593"/>
      <c r="AED2167" s="593"/>
      <c r="AEE2167" s="593"/>
      <c r="AEF2167" s="593"/>
      <c r="AEG2167" s="593"/>
      <c r="AEH2167" s="593"/>
      <c r="AEI2167" s="593"/>
      <c r="AEJ2167" s="593"/>
      <c r="AEK2167" s="593"/>
      <c r="AEL2167" s="593"/>
      <c r="AEM2167" s="593"/>
      <c r="AEN2167" s="593"/>
      <c r="AEO2167" s="593"/>
      <c r="AEP2167" s="593"/>
      <c r="AEQ2167" s="593"/>
      <c r="AER2167" s="593"/>
      <c r="AES2167" s="593"/>
      <c r="AET2167" s="593"/>
      <c r="AEU2167" s="593"/>
      <c r="AEV2167" s="593"/>
      <c r="AEW2167" s="593"/>
      <c r="AEX2167" s="593"/>
      <c r="AEY2167" s="593"/>
      <c r="AEZ2167" s="593"/>
      <c r="AFA2167" s="593"/>
      <c r="AFB2167" s="593"/>
      <c r="AFC2167" s="593"/>
      <c r="AFD2167" s="593"/>
      <c r="AFE2167" s="593"/>
      <c r="AFF2167" s="593"/>
      <c r="AFG2167" s="593"/>
      <c r="AFH2167" s="593"/>
      <c r="AFI2167" s="593"/>
      <c r="AFJ2167" s="593"/>
      <c r="AFK2167" s="593"/>
      <c r="AFL2167" s="593"/>
      <c r="AFM2167" s="593"/>
      <c r="AFN2167" s="593"/>
      <c r="AFO2167" s="593"/>
      <c r="AFP2167" s="593"/>
      <c r="AFQ2167" s="593"/>
      <c r="AFR2167" s="593"/>
      <c r="AFS2167" s="593"/>
      <c r="AFT2167" s="593"/>
      <c r="AFU2167" s="593"/>
      <c r="AFV2167" s="593"/>
      <c r="AFW2167" s="593"/>
      <c r="AFX2167" s="593"/>
      <c r="AFY2167" s="593"/>
      <c r="AFZ2167" s="593"/>
      <c r="AGA2167" s="593"/>
      <c r="AGB2167" s="593"/>
      <c r="AGC2167" s="593"/>
      <c r="AGD2167" s="593"/>
      <c r="AGE2167" s="593"/>
      <c r="AGF2167" s="593"/>
      <c r="AGG2167" s="593"/>
      <c r="AGH2167" s="593"/>
      <c r="AGI2167" s="593"/>
      <c r="AGJ2167" s="593"/>
      <c r="AGK2167" s="593"/>
      <c r="AGL2167" s="593"/>
      <c r="AGM2167" s="593"/>
      <c r="AGN2167" s="593"/>
      <c r="AGO2167" s="593"/>
      <c r="AGP2167" s="593"/>
      <c r="AGQ2167" s="593"/>
      <c r="AGR2167" s="593"/>
      <c r="AGS2167" s="593"/>
      <c r="AGT2167" s="593"/>
      <c r="AGU2167" s="593"/>
      <c r="AGV2167" s="593"/>
      <c r="AGW2167" s="593"/>
      <c r="AGX2167" s="593"/>
      <c r="AGY2167" s="593"/>
      <c r="AGZ2167" s="593"/>
      <c r="AHA2167" s="593"/>
      <c r="AHB2167" s="593"/>
      <c r="AHC2167" s="593"/>
      <c r="AHD2167" s="593"/>
      <c r="AHE2167" s="593"/>
      <c r="AHF2167" s="593"/>
      <c r="AHG2167" s="593"/>
      <c r="AHH2167" s="593"/>
      <c r="AHI2167" s="593"/>
      <c r="AHJ2167" s="593"/>
      <c r="AHK2167" s="593"/>
      <c r="AHL2167" s="593"/>
      <c r="AHM2167" s="593"/>
      <c r="AHN2167" s="593"/>
      <c r="AHO2167" s="593"/>
      <c r="AHP2167" s="593"/>
      <c r="AHQ2167" s="593"/>
      <c r="AHR2167" s="593"/>
      <c r="AHS2167" s="593"/>
      <c r="AHT2167" s="593"/>
      <c r="AHU2167" s="593"/>
      <c r="AHV2167" s="593"/>
      <c r="AHW2167" s="593"/>
      <c r="AHX2167" s="593"/>
      <c r="AHY2167" s="593"/>
      <c r="AHZ2167" s="593"/>
      <c r="AIA2167" s="593"/>
      <c r="AIB2167" s="593"/>
      <c r="AIC2167" s="593"/>
      <c r="AID2167" s="593"/>
      <c r="AIE2167" s="593"/>
      <c r="AIF2167" s="593"/>
      <c r="AIG2167" s="593"/>
      <c r="AIH2167" s="593"/>
      <c r="AII2167" s="593"/>
      <c r="AIJ2167" s="593"/>
      <c r="AIK2167" s="593"/>
      <c r="AIL2167" s="593"/>
      <c r="AIM2167" s="593"/>
      <c r="AIN2167" s="593"/>
      <c r="AIO2167" s="593"/>
      <c r="AIP2167" s="593"/>
      <c r="AIQ2167" s="593"/>
      <c r="AIR2167" s="593"/>
      <c r="AIS2167" s="593"/>
      <c r="AIT2167" s="593"/>
      <c r="AIU2167" s="593"/>
      <c r="AIV2167" s="593"/>
      <c r="AIW2167" s="593"/>
      <c r="AIX2167" s="593"/>
      <c r="AIY2167" s="593"/>
      <c r="AIZ2167" s="593"/>
      <c r="AJA2167" s="593"/>
      <c r="AJB2167" s="593"/>
      <c r="AJC2167" s="593"/>
      <c r="AJD2167" s="593"/>
      <c r="AJE2167" s="593"/>
      <c r="AJF2167" s="593"/>
      <c r="AJG2167" s="593"/>
      <c r="AJH2167" s="593"/>
      <c r="AJI2167" s="593"/>
      <c r="AJJ2167" s="593"/>
      <c r="AJK2167" s="593"/>
      <c r="AJL2167" s="593"/>
      <c r="AJM2167" s="593"/>
      <c r="AJN2167" s="593"/>
      <c r="AJO2167" s="593"/>
      <c r="AJP2167" s="593"/>
      <c r="AJQ2167" s="593"/>
      <c r="AJR2167" s="593"/>
      <c r="AJS2167" s="593"/>
      <c r="AJT2167" s="593"/>
      <c r="AJU2167" s="593"/>
      <c r="AJV2167" s="593"/>
      <c r="AJW2167" s="593"/>
      <c r="AJX2167" s="593"/>
      <c r="AJY2167" s="593"/>
      <c r="AJZ2167" s="593"/>
      <c r="AKA2167" s="593"/>
      <c r="AKB2167" s="593"/>
      <c r="AKC2167" s="593"/>
      <c r="AKD2167" s="593"/>
      <c r="AKE2167" s="593"/>
      <c r="AKF2167" s="593"/>
      <c r="AKG2167" s="593"/>
      <c r="AKH2167" s="593"/>
      <c r="AKI2167" s="593"/>
      <c r="AKJ2167" s="593"/>
      <c r="AKK2167" s="593"/>
      <c r="AKL2167" s="593"/>
      <c r="AKM2167" s="593"/>
      <c r="AKN2167" s="593"/>
      <c r="AKO2167" s="593"/>
      <c r="AKP2167" s="593"/>
      <c r="AKQ2167" s="593"/>
      <c r="AKR2167" s="593"/>
      <c r="AKS2167" s="593"/>
      <c r="AKT2167" s="593"/>
      <c r="AKU2167" s="593"/>
      <c r="AKV2167" s="593"/>
      <c r="AKW2167" s="593"/>
      <c r="AKX2167" s="593"/>
      <c r="AKY2167" s="593"/>
      <c r="AKZ2167" s="593"/>
      <c r="ALA2167" s="593"/>
      <c r="ALB2167" s="593"/>
      <c r="ALC2167" s="593"/>
      <c r="ALD2167" s="593"/>
      <c r="ALE2167" s="593"/>
      <c r="ALF2167" s="593"/>
      <c r="ALG2167" s="593"/>
      <c r="ALH2167" s="593"/>
      <c r="ALI2167" s="593"/>
      <c r="ALJ2167" s="593"/>
      <c r="ALK2167" s="593"/>
      <c r="ALL2167" s="593"/>
      <c r="ALM2167" s="593"/>
      <c r="ALN2167" s="593"/>
      <c r="ALO2167" s="593"/>
      <c r="ALP2167" s="593"/>
      <c r="ALQ2167" s="593"/>
      <c r="ALR2167" s="593"/>
      <c r="ALS2167" s="593"/>
      <c r="ALT2167" s="593"/>
      <c r="ALU2167" s="593"/>
      <c r="ALV2167" s="593"/>
      <c r="ALW2167" s="593"/>
      <c r="ALX2167" s="593"/>
      <c r="ALY2167" s="593"/>
      <c r="ALZ2167" s="593"/>
      <c r="AMA2167" s="593"/>
      <c r="AMB2167" s="593"/>
      <c r="AMC2167" s="593"/>
      <c r="AMD2167" s="593"/>
      <c r="AME2167" s="593"/>
      <c r="AMF2167" s="593"/>
      <c r="AMG2167" s="593"/>
      <c r="AMH2167" s="593"/>
      <c r="AMI2167" s="593"/>
      <c r="AMJ2167" s="593"/>
      <c r="AMK2167" s="593"/>
      <c r="AML2167" s="593"/>
      <c r="AMM2167" s="593"/>
      <c r="AMN2167" s="593"/>
      <c r="AMO2167" s="593"/>
      <c r="AMP2167" s="593"/>
      <c r="AMQ2167" s="593"/>
      <c r="AMR2167" s="593"/>
      <c r="AMS2167" s="593"/>
      <c r="AMT2167" s="593"/>
      <c r="AMU2167" s="593"/>
      <c r="AMV2167" s="593"/>
      <c r="AMW2167" s="593"/>
      <c r="AMX2167" s="593"/>
      <c r="AMY2167" s="593"/>
      <c r="AMZ2167" s="593"/>
      <c r="ANA2167" s="593"/>
      <c r="ANB2167" s="593"/>
      <c r="ANC2167" s="593"/>
      <c r="AND2167" s="593"/>
      <c r="ANE2167" s="593"/>
      <c r="ANF2167" s="593"/>
      <c r="ANG2167" s="593"/>
      <c r="ANH2167" s="593"/>
      <c r="ANI2167" s="593"/>
      <c r="ANJ2167" s="593"/>
      <c r="ANK2167" s="593"/>
      <c r="ANL2167" s="593"/>
      <c r="ANM2167" s="593"/>
      <c r="ANN2167" s="593"/>
      <c r="ANO2167" s="593"/>
      <c r="ANP2167" s="593"/>
      <c r="ANQ2167" s="593"/>
      <c r="ANR2167" s="593"/>
      <c r="ANS2167" s="593"/>
      <c r="ANT2167" s="593"/>
      <c r="ANU2167" s="593"/>
      <c r="ANV2167" s="593"/>
      <c r="ANW2167" s="593"/>
      <c r="ANX2167" s="593"/>
      <c r="ANY2167" s="593"/>
      <c r="ANZ2167" s="593"/>
      <c r="AOA2167" s="593"/>
      <c r="AOB2167" s="593"/>
      <c r="AOC2167" s="593"/>
      <c r="AOD2167" s="593"/>
      <c r="AOE2167" s="593"/>
      <c r="AOF2167" s="593"/>
      <c r="AOG2167" s="593"/>
      <c r="AOH2167" s="593"/>
      <c r="AOI2167" s="593"/>
      <c r="AOJ2167" s="593"/>
      <c r="AOK2167" s="593"/>
      <c r="AOL2167" s="593"/>
      <c r="AOM2167" s="593"/>
      <c r="AON2167" s="593"/>
      <c r="AOO2167" s="593"/>
      <c r="AOP2167" s="593"/>
      <c r="AOQ2167" s="593"/>
      <c r="AOR2167" s="593"/>
      <c r="AOS2167" s="593"/>
      <c r="AOT2167" s="593"/>
      <c r="AOU2167" s="593"/>
      <c r="AOV2167" s="593"/>
      <c r="AOW2167" s="593"/>
      <c r="AOX2167" s="593"/>
      <c r="AOY2167" s="593"/>
      <c r="AOZ2167" s="593"/>
      <c r="APA2167" s="593"/>
      <c r="APB2167" s="593"/>
      <c r="APC2167" s="593"/>
      <c r="APD2167" s="593"/>
      <c r="APE2167" s="593"/>
      <c r="APF2167" s="593"/>
      <c r="APG2167" s="593"/>
      <c r="APH2167" s="593"/>
      <c r="API2167" s="593"/>
      <c r="APJ2167" s="593"/>
      <c r="APK2167" s="593"/>
      <c r="APL2167" s="593"/>
      <c r="APM2167" s="593"/>
      <c r="APN2167" s="593"/>
      <c r="APO2167" s="593"/>
      <c r="APP2167" s="593"/>
      <c r="APQ2167" s="593"/>
      <c r="APR2167" s="593"/>
      <c r="APS2167" s="593"/>
      <c r="APT2167" s="593"/>
      <c r="APU2167" s="593"/>
      <c r="APV2167" s="593"/>
      <c r="APW2167" s="593"/>
      <c r="APX2167" s="593"/>
      <c r="APY2167" s="593"/>
      <c r="APZ2167" s="593"/>
      <c r="AQA2167" s="593"/>
      <c r="AQB2167" s="593"/>
      <c r="AQC2167" s="593"/>
      <c r="AQD2167" s="593"/>
      <c r="AQE2167" s="593"/>
      <c r="AQF2167" s="593"/>
      <c r="AQG2167" s="593"/>
      <c r="AQH2167" s="593"/>
      <c r="AQI2167" s="593"/>
      <c r="AQJ2167" s="593"/>
      <c r="AQK2167" s="593"/>
      <c r="AQL2167" s="593"/>
      <c r="AQM2167" s="593"/>
      <c r="AQN2167" s="593"/>
      <c r="AQO2167" s="593"/>
      <c r="AQP2167" s="593"/>
      <c r="AQQ2167" s="593"/>
      <c r="AQR2167" s="593"/>
      <c r="AQS2167" s="593"/>
      <c r="AQT2167" s="593"/>
      <c r="AQU2167" s="593"/>
      <c r="AQV2167" s="593"/>
      <c r="AQW2167" s="593"/>
      <c r="AQX2167" s="593"/>
      <c r="AQY2167" s="593"/>
      <c r="AQZ2167" s="593"/>
      <c r="ARA2167" s="593"/>
      <c r="ARB2167" s="593"/>
      <c r="ARC2167" s="593"/>
      <c r="ARD2167" s="593"/>
      <c r="ARE2167" s="593"/>
      <c r="ARF2167" s="593"/>
      <c r="ARG2167" s="593"/>
      <c r="ARH2167" s="593"/>
      <c r="ARI2167" s="593"/>
      <c r="ARJ2167" s="593"/>
      <c r="ARK2167" s="593"/>
      <c r="ARL2167" s="593"/>
      <c r="ARM2167" s="593"/>
      <c r="ARN2167" s="593"/>
      <c r="ARO2167" s="593"/>
      <c r="ARP2167" s="593"/>
      <c r="ARQ2167" s="593"/>
      <c r="ARR2167" s="593"/>
      <c r="ARS2167" s="593"/>
      <c r="ART2167" s="593"/>
      <c r="ARU2167" s="593"/>
      <c r="ARV2167" s="593"/>
      <c r="ARW2167" s="593"/>
      <c r="ARX2167" s="593"/>
      <c r="ARY2167" s="593"/>
      <c r="ARZ2167" s="593"/>
      <c r="ASA2167" s="593"/>
      <c r="ASB2167" s="593"/>
      <c r="ASC2167" s="593"/>
      <c r="ASD2167" s="593"/>
      <c r="ASE2167" s="593"/>
      <c r="ASF2167" s="593"/>
      <c r="ASG2167" s="593"/>
      <c r="ASH2167" s="593"/>
      <c r="ASI2167" s="593"/>
      <c r="ASJ2167" s="593"/>
      <c r="ASK2167" s="593"/>
      <c r="ASL2167" s="593"/>
      <c r="ASM2167" s="593"/>
      <c r="ASN2167" s="593"/>
      <c r="ASO2167" s="593"/>
      <c r="ASP2167" s="593"/>
      <c r="ASQ2167" s="593"/>
      <c r="ASR2167" s="593"/>
      <c r="ASS2167" s="593"/>
      <c r="AST2167" s="593"/>
      <c r="ASU2167" s="593"/>
      <c r="ASV2167" s="593"/>
      <c r="ASW2167" s="593"/>
      <c r="ASX2167" s="593"/>
      <c r="ASY2167" s="593"/>
      <c r="ASZ2167" s="593"/>
      <c r="ATA2167" s="593"/>
      <c r="ATB2167" s="593"/>
      <c r="ATC2167" s="593"/>
      <c r="ATD2167" s="593"/>
      <c r="ATE2167" s="593"/>
      <c r="ATF2167" s="593"/>
      <c r="ATG2167" s="593"/>
      <c r="ATH2167" s="593"/>
      <c r="ATI2167" s="593"/>
      <c r="ATJ2167" s="593"/>
      <c r="ATK2167" s="593"/>
      <c r="ATL2167" s="593"/>
      <c r="ATM2167" s="593"/>
      <c r="ATN2167" s="593"/>
      <c r="ATO2167" s="593"/>
      <c r="ATP2167" s="593"/>
      <c r="ATQ2167" s="593"/>
      <c r="ATR2167" s="593"/>
      <c r="ATS2167" s="593"/>
      <c r="ATT2167" s="593"/>
      <c r="ATU2167" s="593"/>
      <c r="ATV2167" s="593"/>
      <c r="ATW2167" s="593"/>
      <c r="ATX2167" s="593"/>
      <c r="ATY2167" s="593"/>
      <c r="ATZ2167" s="593"/>
      <c r="AUA2167" s="593"/>
      <c r="AUB2167" s="593"/>
      <c r="AUC2167" s="593"/>
      <c r="AUD2167" s="593"/>
      <c r="AUE2167" s="593"/>
      <c r="AUF2167" s="593"/>
      <c r="AUG2167" s="593"/>
      <c r="AUH2167" s="593"/>
      <c r="AUI2167" s="593"/>
      <c r="AUJ2167" s="593"/>
      <c r="AUK2167" s="593"/>
      <c r="AUL2167" s="593"/>
      <c r="AUM2167" s="593"/>
      <c r="AUN2167" s="593"/>
      <c r="AUO2167" s="593"/>
      <c r="AUP2167" s="593"/>
      <c r="AUQ2167" s="593"/>
      <c r="AUR2167" s="593"/>
      <c r="AUS2167" s="593"/>
      <c r="AUT2167" s="593"/>
      <c r="AUU2167" s="593"/>
      <c r="AUV2167" s="593"/>
      <c r="AUW2167" s="593"/>
      <c r="AUX2167" s="593"/>
      <c r="AUY2167" s="593"/>
      <c r="AUZ2167" s="593"/>
      <c r="AVA2167" s="593"/>
      <c r="AVB2167" s="593"/>
      <c r="AVC2167" s="593"/>
      <c r="AVD2167" s="593"/>
      <c r="AVE2167" s="593"/>
      <c r="AVF2167" s="593"/>
      <c r="AVG2167" s="593"/>
      <c r="AVH2167" s="593"/>
      <c r="AVI2167" s="593"/>
      <c r="AVJ2167" s="593"/>
      <c r="AVK2167" s="593"/>
    </row>
    <row r="2168" spans="1:1259">
      <c r="A2168" s="697"/>
      <c r="B2168" s="558"/>
      <c r="C2168" s="558"/>
      <c r="D2168" s="676" t="s">
        <v>1067</v>
      </c>
      <c r="E2168" s="524" t="s">
        <v>1176</v>
      </c>
      <c r="F2168" s="676"/>
      <c r="G2168" s="676">
        <v>2022</v>
      </c>
      <c r="H2168" s="676">
        <v>8</v>
      </c>
      <c r="I2168" s="687"/>
      <c r="J2168" s="677"/>
      <c r="K2168" s="676" t="s">
        <v>1187</v>
      </c>
      <c r="L2168" s="677" t="s">
        <v>1180</v>
      </c>
      <c r="M2168" s="677">
        <v>44656</v>
      </c>
      <c r="N2168" s="677">
        <v>44774</v>
      </c>
      <c r="O2168" s="677"/>
      <c r="P2168" s="677"/>
      <c r="Q2168" s="677"/>
      <c r="R2168" s="677"/>
      <c r="S2168" s="676" t="s">
        <v>1071</v>
      </c>
      <c r="T2168" s="676">
        <v>72</v>
      </c>
      <c r="U2168" s="676"/>
      <c r="V2168" s="676" t="s">
        <v>1072</v>
      </c>
      <c r="W2168" s="678">
        <v>475</v>
      </c>
      <c r="X2168" s="551">
        <v>1914</v>
      </c>
      <c r="Y2168" s="693">
        <v>909150</v>
      </c>
      <c r="Z2168" s="667">
        <v>0.5</v>
      </c>
      <c r="AA2168" s="682">
        <f>Y2168*Z2168</f>
        <v>454575</v>
      </c>
      <c r="AB2168" s="521"/>
      <c r="AC2168" s="683">
        <v>0</v>
      </c>
      <c r="AD2168" s="676"/>
      <c r="AE2168" s="669"/>
      <c r="AF2168" s="695">
        <f>AA2168+AD2168+AE2168</f>
        <v>454575</v>
      </c>
      <c r="AG2168" s="665" t="s">
        <v>1073</v>
      </c>
      <c r="AH2168" s="641"/>
      <c r="AI2168" s="676">
        <v>60</v>
      </c>
      <c r="AJ2168" s="676" t="s">
        <v>1181</v>
      </c>
      <c r="AK2168" s="676" t="s">
        <v>1143</v>
      </c>
      <c r="AL2168" s="696" t="s">
        <v>1182</v>
      </c>
      <c r="AM2168" s="665" t="s">
        <v>52</v>
      </c>
      <c r="AN2168" s="665" t="s">
        <v>1113</v>
      </c>
      <c r="AO2168" s="665"/>
      <c r="AP2168" s="676" t="s">
        <v>1113</v>
      </c>
      <c r="AQ2168" s="676" t="s">
        <v>37</v>
      </c>
      <c r="AR2168" s="676"/>
      <c r="AS2168" s="523" t="s">
        <v>1077</v>
      </c>
      <c r="AT2168" s="523"/>
      <c r="AU2168" s="523"/>
      <c r="AV2168" s="674"/>
      <c r="AW2168" s="673">
        <f>U2168</f>
        <v>0</v>
      </c>
      <c r="AX2168" s="673" cm="1">
        <f t="array" ref="AX2168">SUM(MID(0&amp;AW2168,LARGE(INDEX(ISNUMBER(--MID(AW2168,ROW($1:$8),1))*ROW($1:$8),),ROW($1:$8))+1,1)*10^ROW($1:$8)/10)</f>
        <v>0</v>
      </c>
      <c r="AY2168" s="673" t="e">
        <f>VLOOKUP($AX2168,'Item Master Data'!$A:$F,3,FALSE)</f>
        <v>#N/A</v>
      </c>
      <c r="AZ2168" s="673" t="e">
        <f>VLOOKUP($AX2168,'Item Master Data'!$A:$F,6,FALSE)</f>
        <v>#N/A</v>
      </c>
      <c r="BA2168" s="673" t="e">
        <f>X2168/BB2168</f>
        <v>#N/A</v>
      </c>
      <c r="BB2168" s="673" t="e">
        <f>VLOOKUP(AX2168,'Item Master Data'!$A:$G,7,FALSE)</f>
        <v>#N/A</v>
      </c>
      <c r="BC2168" s="673"/>
      <c r="BD2168" s="673" t="e">
        <f>W2168-AZ2168</f>
        <v>#N/A</v>
      </c>
      <c r="BE2168" s="593"/>
      <c r="BF2168" s="593"/>
      <c r="BG2168" s="593"/>
      <c r="BH2168" s="593"/>
      <c r="BI2168" s="593"/>
      <c r="BJ2168" s="593"/>
      <c r="BK2168" s="593"/>
      <c r="BL2168" s="593"/>
      <c r="BM2168" s="593"/>
      <c r="BN2168" s="593"/>
      <c r="BO2168" s="593"/>
      <c r="BP2168" s="593"/>
      <c r="BQ2168" s="593"/>
      <c r="BR2168" s="593"/>
      <c r="BS2168" s="593"/>
      <c r="BT2168" s="593"/>
      <c r="BU2168" s="593"/>
      <c r="BV2168" s="593"/>
      <c r="BW2168" s="593"/>
      <c r="BX2168" s="593"/>
      <c r="BY2168" s="593"/>
      <c r="BZ2168" s="593"/>
      <c r="CA2168" s="593"/>
      <c r="CB2168" s="593"/>
      <c r="CC2168" s="593"/>
      <c r="CD2168" s="593"/>
      <c r="CE2168" s="593"/>
      <c r="CF2168" s="593"/>
      <c r="CG2168" s="593"/>
      <c r="CH2168" s="593"/>
      <c r="CI2168" s="593"/>
      <c r="CJ2168" s="593"/>
      <c r="CK2168" s="593"/>
      <c r="CL2168" s="593"/>
      <c r="CM2168" s="593"/>
      <c r="CN2168" s="593"/>
      <c r="CO2168" s="593"/>
      <c r="CP2168" s="593"/>
      <c r="CQ2168" s="593"/>
      <c r="CR2168" s="593"/>
      <c r="CS2168" s="593"/>
      <c r="CT2168" s="593"/>
      <c r="CU2168" s="593"/>
      <c r="CV2168" s="593"/>
      <c r="CW2168" s="593"/>
      <c r="CX2168" s="593"/>
      <c r="CY2168" s="593"/>
      <c r="CZ2168" s="593"/>
      <c r="DA2168" s="593"/>
      <c r="DB2168" s="593"/>
      <c r="DC2168" s="593"/>
      <c r="DD2168" s="593"/>
      <c r="DE2168" s="593"/>
      <c r="DF2168" s="593"/>
      <c r="DG2168" s="593"/>
      <c r="DH2168" s="593"/>
      <c r="DI2168" s="593"/>
      <c r="DJ2168" s="593"/>
      <c r="DK2168" s="593"/>
      <c r="DL2168" s="593"/>
      <c r="DM2168" s="593"/>
      <c r="DN2168" s="593"/>
      <c r="DO2168" s="593"/>
      <c r="DP2168" s="593"/>
      <c r="DQ2168" s="593"/>
      <c r="DR2168" s="593"/>
      <c r="DS2168" s="593"/>
      <c r="DT2168" s="593"/>
      <c r="DU2168" s="593"/>
      <c r="DV2168" s="593"/>
      <c r="DW2168" s="593"/>
      <c r="DX2168" s="593"/>
      <c r="DY2168" s="593"/>
      <c r="DZ2168" s="593"/>
      <c r="EA2168" s="593"/>
      <c r="EB2168" s="593"/>
      <c r="EC2168" s="593"/>
      <c r="ED2168" s="593"/>
      <c r="EE2168" s="593"/>
      <c r="EF2168" s="593"/>
      <c r="EG2168" s="593"/>
      <c r="EH2168" s="593"/>
      <c r="EI2168" s="593"/>
      <c r="EJ2168" s="593"/>
      <c r="EK2168" s="593"/>
      <c r="EL2168" s="593"/>
      <c r="EM2168" s="593"/>
      <c r="EN2168" s="593"/>
      <c r="EO2168" s="593"/>
      <c r="EP2168" s="593"/>
      <c r="EQ2168" s="593"/>
      <c r="ER2168" s="593"/>
      <c r="ES2168" s="593"/>
      <c r="ET2168" s="593"/>
      <c r="EU2168" s="593"/>
      <c r="EV2168" s="593"/>
      <c r="EW2168" s="593"/>
      <c r="EX2168" s="593"/>
      <c r="EY2168" s="593"/>
      <c r="EZ2168" s="593"/>
      <c r="FA2168" s="593"/>
      <c r="FB2168" s="593"/>
      <c r="FC2168" s="593"/>
      <c r="FD2168" s="593"/>
      <c r="FE2168" s="593"/>
      <c r="FF2168" s="593"/>
      <c r="FG2168" s="593"/>
      <c r="FH2168" s="593"/>
      <c r="FI2168" s="593"/>
      <c r="FJ2168" s="593"/>
      <c r="FK2168" s="593"/>
      <c r="FL2168" s="593"/>
      <c r="FM2168" s="593"/>
      <c r="FN2168" s="593"/>
      <c r="FO2168" s="593"/>
      <c r="FP2168" s="593"/>
      <c r="FQ2168" s="593"/>
      <c r="FR2168" s="593"/>
      <c r="FS2168" s="593"/>
      <c r="FT2168" s="593"/>
      <c r="FU2168" s="593"/>
      <c r="FV2168" s="593"/>
      <c r="FW2168" s="593"/>
      <c r="FX2168" s="593"/>
      <c r="FY2168" s="593"/>
      <c r="FZ2168" s="593"/>
      <c r="GA2168" s="593"/>
      <c r="GB2168" s="593"/>
      <c r="GC2168" s="593"/>
      <c r="GD2168" s="593"/>
      <c r="GE2168" s="593"/>
      <c r="GF2168" s="593"/>
      <c r="GG2168" s="593"/>
      <c r="GH2168" s="593"/>
      <c r="GI2168" s="593"/>
      <c r="GJ2168" s="593"/>
      <c r="GK2168" s="593"/>
      <c r="GL2168" s="593"/>
      <c r="GM2168" s="593"/>
      <c r="GN2168" s="593"/>
      <c r="GO2168" s="593"/>
      <c r="GP2168" s="593"/>
      <c r="GQ2168" s="593"/>
      <c r="GR2168" s="593"/>
      <c r="GS2168" s="593"/>
      <c r="GT2168" s="593"/>
      <c r="GU2168" s="593"/>
      <c r="GV2168" s="593"/>
      <c r="GW2168" s="593"/>
      <c r="GX2168" s="593"/>
      <c r="GY2168" s="593"/>
      <c r="GZ2168" s="593"/>
      <c r="HA2168" s="593"/>
      <c r="HB2168" s="593"/>
      <c r="HC2168" s="593"/>
      <c r="HD2168" s="593"/>
      <c r="HE2168" s="593"/>
      <c r="HF2168" s="593"/>
      <c r="HG2168" s="593"/>
      <c r="HH2168" s="593"/>
      <c r="HI2168" s="593"/>
      <c r="HJ2168" s="593"/>
      <c r="HK2168" s="593"/>
      <c r="HL2168" s="593"/>
      <c r="HM2168" s="593"/>
      <c r="HN2168" s="593"/>
      <c r="HO2168" s="593"/>
      <c r="HP2168" s="593"/>
      <c r="HQ2168" s="593"/>
      <c r="HR2168" s="593"/>
      <c r="HS2168" s="593"/>
      <c r="HT2168" s="593"/>
      <c r="HU2168" s="593"/>
      <c r="HV2168" s="593"/>
      <c r="HW2168" s="593"/>
      <c r="HX2168" s="593"/>
      <c r="HY2168" s="593"/>
      <c r="HZ2168" s="593"/>
      <c r="IA2168" s="593"/>
      <c r="IB2168" s="593"/>
      <c r="IC2168" s="593"/>
      <c r="ID2168" s="593"/>
      <c r="IE2168" s="593"/>
      <c r="IF2168" s="593"/>
      <c r="IG2168" s="593"/>
      <c r="IH2168" s="593"/>
      <c r="II2168" s="593"/>
      <c r="IJ2168" s="593"/>
      <c r="IK2168" s="593"/>
      <c r="IL2168" s="593"/>
      <c r="IM2168" s="593"/>
      <c r="IN2168" s="593"/>
      <c r="IO2168" s="593"/>
      <c r="IP2168" s="593"/>
      <c r="IQ2168" s="593"/>
      <c r="IR2168" s="593"/>
      <c r="IS2168" s="593"/>
      <c r="IT2168" s="593"/>
      <c r="IU2168" s="593"/>
      <c r="IV2168" s="593"/>
      <c r="IW2168" s="593"/>
      <c r="IX2168" s="593"/>
      <c r="IY2168" s="593"/>
      <c r="IZ2168" s="593"/>
      <c r="JA2168" s="593"/>
      <c r="JB2168" s="593"/>
      <c r="JC2168" s="593"/>
      <c r="JD2168" s="593"/>
      <c r="JE2168" s="593"/>
      <c r="JF2168" s="593"/>
      <c r="JG2168" s="593"/>
      <c r="JH2168" s="593"/>
      <c r="JI2168" s="593"/>
      <c r="JJ2168" s="593"/>
      <c r="JK2168" s="593"/>
      <c r="JL2168" s="593"/>
      <c r="JM2168" s="593"/>
      <c r="JN2168" s="593"/>
      <c r="JO2168" s="593"/>
      <c r="JP2168" s="593"/>
      <c r="JQ2168" s="593"/>
      <c r="JR2168" s="593"/>
      <c r="JS2168" s="593"/>
      <c r="JT2168" s="593"/>
      <c r="JU2168" s="593"/>
      <c r="JV2168" s="593"/>
      <c r="JW2168" s="593"/>
      <c r="JX2168" s="593"/>
      <c r="JY2168" s="593"/>
      <c r="JZ2168" s="593"/>
      <c r="KA2168" s="593"/>
      <c r="KB2168" s="593"/>
      <c r="KC2168" s="593"/>
      <c r="KD2168" s="593"/>
      <c r="KE2168" s="593"/>
      <c r="KF2168" s="593"/>
      <c r="KG2168" s="593"/>
      <c r="KH2168" s="593"/>
      <c r="KI2168" s="593"/>
      <c r="KJ2168" s="593"/>
      <c r="KK2168" s="593"/>
      <c r="KL2168" s="593"/>
      <c r="KM2168" s="593"/>
      <c r="KN2168" s="593"/>
      <c r="KO2168" s="593"/>
      <c r="KP2168" s="593"/>
      <c r="KQ2168" s="593"/>
      <c r="KR2168" s="593"/>
      <c r="KS2168" s="593"/>
      <c r="KT2168" s="593"/>
      <c r="KU2168" s="593"/>
      <c r="KV2168" s="593"/>
      <c r="KW2168" s="593"/>
      <c r="KX2168" s="593"/>
      <c r="KY2168" s="593"/>
      <c r="KZ2168" s="593"/>
      <c r="LA2168" s="593"/>
      <c r="LB2168" s="593"/>
      <c r="LC2168" s="593"/>
      <c r="LD2168" s="593"/>
      <c r="LE2168" s="593"/>
      <c r="LF2168" s="593"/>
      <c r="LG2168" s="593"/>
      <c r="LH2168" s="593"/>
      <c r="LI2168" s="593"/>
      <c r="LJ2168" s="593"/>
      <c r="LK2168" s="593"/>
      <c r="LL2168" s="593"/>
      <c r="LM2168" s="593"/>
      <c r="LN2168" s="593"/>
      <c r="LO2168" s="593"/>
      <c r="LP2168" s="593"/>
      <c r="LQ2168" s="593"/>
      <c r="LR2168" s="593"/>
      <c r="LS2168" s="593"/>
      <c r="LT2168" s="593"/>
      <c r="LU2168" s="593"/>
      <c r="LV2168" s="593"/>
      <c r="LW2168" s="593"/>
      <c r="LX2168" s="593"/>
      <c r="LY2168" s="593"/>
      <c r="LZ2168" s="593"/>
      <c r="MA2168" s="593"/>
      <c r="MB2168" s="593"/>
      <c r="MC2168" s="593"/>
      <c r="MD2168" s="593"/>
      <c r="ME2168" s="593"/>
      <c r="MF2168" s="593"/>
      <c r="MG2168" s="593"/>
      <c r="MH2168" s="593"/>
      <c r="MI2168" s="593"/>
      <c r="MJ2168" s="593"/>
      <c r="MK2168" s="593"/>
      <c r="ML2168" s="593"/>
      <c r="MM2168" s="593"/>
      <c r="MN2168" s="593"/>
      <c r="MO2168" s="593"/>
      <c r="MP2168" s="593"/>
      <c r="MQ2168" s="593"/>
      <c r="MR2168" s="593"/>
      <c r="MS2168" s="593"/>
      <c r="MT2168" s="593"/>
      <c r="MU2168" s="593"/>
      <c r="MV2168" s="593"/>
      <c r="MW2168" s="593"/>
      <c r="MX2168" s="593"/>
      <c r="MY2168" s="593"/>
      <c r="MZ2168" s="593"/>
      <c r="NA2168" s="593"/>
      <c r="NB2168" s="593"/>
      <c r="NC2168" s="593"/>
      <c r="ND2168" s="593"/>
      <c r="NE2168" s="593"/>
      <c r="NF2168" s="593"/>
      <c r="NG2168" s="593"/>
      <c r="NH2168" s="593"/>
      <c r="NI2168" s="593"/>
      <c r="NJ2168" s="593"/>
      <c r="NK2168" s="593"/>
      <c r="NL2168" s="593"/>
      <c r="NM2168" s="593"/>
      <c r="NN2168" s="593"/>
      <c r="NO2168" s="593"/>
      <c r="NP2168" s="593"/>
      <c r="NQ2168" s="593"/>
      <c r="NR2168" s="593"/>
      <c r="NS2168" s="593"/>
      <c r="NT2168" s="593"/>
      <c r="NU2168" s="593"/>
      <c r="NV2168" s="593"/>
      <c r="NW2168" s="593"/>
      <c r="NX2168" s="593"/>
      <c r="NY2168" s="593"/>
      <c r="NZ2168" s="593"/>
      <c r="OA2168" s="593"/>
      <c r="OB2168" s="593"/>
      <c r="OC2168" s="593"/>
      <c r="OD2168" s="593"/>
      <c r="OE2168" s="593"/>
      <c r="OF2168" s="593"/>
      <c r="OG2168" s="593"/>
      <c r="OH2168" s="593"/>
      <c r="OI2168" s="593"/>
      <c r="OJ2168" s="593"/>
      <c r="OK2168" s="593"/>
      <c r="OL2168" s="593"/>
      <c r="OM2168" s="593"/>
      <c r="ON2168" s="593"/>
      <c r="OO2168" s="593"/>
      <c r="OP2168" s="593"/>
      <c r="OQ2168" s="593"/>
      <c r="OR2168" s="593"/>
      <c r="OS2168" s="593"/>
      <c r="OT2168" s="593"/>
      <c r="OU2168" s="593"/>
      <c r="OV2168" s="593"/>
      <c r="OW2168" s="593"/>
      <c r="OX2168" s="593"/>
      <c r="OY2168" s="593"/>
      <c r="OZ2168" s="593"/>
      <c r="PA2168" s="593"/>
      <c r="PB2168" s="593"/>
      <c r="PC2168" s="593"/>
      <c r="PD2168" s="593"/>
      <c r="PE2168" s="593"/>
      <c r="PF2168" s="593"/>
      <c r="PG2168" s="593"/>
      <c r="PH2168" s="593"/>
      <c r="PI2168" s="593"/>
      <c r="PJ2168" s="593"/>
      <c r="PK2168" s="593"/>
      <c r="PL2168" s="593"/>
      <c r="PM2168" s="593"/>
      <c r="PN2168" s="593"/>
      <c r="PO2168" s="593"/>
      <c r="PP2168" s="593"/>
      <c r="PQ2168" s="593"/>
      <c r="PR2168" s="593"/>
      <c r="PS2168" s="593"/>
      <c r="PT2168" s="593"/>
      <c r="PU2168" s="593"/>
      <c r="PV2168" s="593"/>
      <c r="PW2168" s="593"/>
      <c r="PX2168" s="593"/>
      <c r="PY2168" s="593"/>
      <c r="PZ2168" s="593"/>
      <c r="QA2168" s="593"/>
      <c r="QB2168" s="593"/>
      <c r="QC2168" s="593"/>
      <c r="QD2168" s="593"/>
      <c r="QE2168" s="593"/>
      <c r="QF2168" s="593"/>
      <c r="QG2168" s="593"/>
      <c r="QH2168" s="593"/>
      <c r="QI2168" s="593"/>
      <c r="QJ2168" s="593"/>
      <c r="QK2168" s="593"/>
      <c r="QL2168" s="593"/>
      <c r="QM2168" s="593"/>
      <c r="QN2168" s="593"/>
      <c r="QO2168" s="593"/>
      <c r="QP2168" s="593"/>
      <c r="QQ2168" s="593"/>
      <c r="QR2168" s="593"/>
      <c r="QS2168" s="593"/>
      <c r="QT2168" s="593"/>
      <c r="QU2168" s="593"/>
      <c r="QV2168" s="593"/>
      <c r="QW2168" s="593"/>
      <c r="QX2168" s="593"/>
      <c r="QY2168" s="593"/>
      <c r="QZ2168" s="593"/>
      <c r="RA2168" s="593"/>
      <c r="RB2168" s="593"/>
      <c r="RC2168" s="593"/>
      <c r="RD2168" s="593"/>
      <c r="RE2168" s="593"/>
      <c r="RF2168" s="593"/>
      <c r="RG2168" s="593"/>
      <c r="RH2168" s="593"/>
      <c r="RI2168" s="593"/>
      <c r="RJ2168" s="593"/>
      <c r="RK2168" s="593"/>
      <c r="RL2168" s="593"/>
      <c r="RM2168" s="593"/>
      <c r="RN2168" s="593"/>
      <c r="RO2168" s="593"/>
      <c r="RP2168" s="593"/>
      <c r="RQ2168" s="593"/>
      <c r="RR2168" s="593"/>
      <c r="RS2168" s="593"/>
      <c r="RT2168" s="593"/>
      <c r="RU2168" s="593"/>
      <c r="RV2168" s="593"/>
      <c r="RW2168" s="593"/>
      <c r="RX2168" s="593"/>
      <c r="RY2168" s="593"/>
      <c r="RZ2168" s="593"/>
      <c r="SA2168" s="593"/>
      <c r="SB2168" s="593"/>
      <c r="SC2168" s="593"/>
      <c r="SD2168" s="593"/>
      <c r="SE2168" s="593"/>
      <c r="SF2168" s="593"/>
      <c r="SG2168" s="593"/>
      <c r="SH2168" s="593"/>
      <c r="SI2168" s="593"/>
      <c r="SJ2168" s="593"/>
      <c r="SK2168" s="593"/>
      <c r="SL2168" s="593"/>
      <c r="SM2168" s="593"/>
      <c r="SN2168" s="593"/>
      <c r="SO2168" s="593"/>
      <c r="SP2168" s="593"/>
      <c r="SQ2168" s="593"/>
      <c r="SR2168" s="593"/>
      <c r="SS2168" s="593"/>
      <c r="ST2168" s="593"/>
      <c r="SU2168" s="593"/>
      <c r="SV2168" s="593"/>
      <c r="SW2168" s="593"/>
      <c r="SX2168" s="593"/>
      <c r="SY2168" s="593"/>
      <c r="SZ2168" s="593"/>
      <c r="TA2168" s="593"/>
      <c r="TB2168" s="593"/>
      <c r="TC2168" s="593"/>
      <c r="TD2168" s="593"/>
      <c r="TE2168" s="593"/>
      <c r="TF2168" s="593"/>
      <c r="TG2168" s="593"/>
      <c r="TH2168" s="593"/>
      <c r="TI2168" s="593"/>
      <c r="TJ2168" s="593"/>
      <c r="TK2168" s="593"/>
      <c r="TL2168" s="593"/>
      <c r="TM2168" s="593"/>
      <c r="TN2168" s="593"/>
      <c r="TO2168" s="593"/>
      <c r="TP2168" s="593"/>
      <c r="TQ2168" s="593"/>
      <c r="TR2168" s="593"/>
      <c r="TS2168" s="593"/>
      <c r="TT2168" s="593"/>
      <c r="TU2168" s="593"/>
      <c r="TV2168" s="593"/>
      <c r="TW2168" s="593"/>
      <c r="TX2168" s="593"/>
      <c r="TY2168" s="593"/>
      <c r="TZ2168" s="593"/>
      <c r="UA2168" s="593"/>
      <c r="UB2168" s="593"/>
      <c r="UC2168" s="593"/>
      <c r="UD2168" s="593"/>
      <c r="UE2168" s="593"/>
      <c r="UF2168" s="593"/>
      <c r="UG2168" s="593"/>
      <c r="UH2168" s="593"/>
      <c r="UI2168" s="593"/>
      <c r="UJ2168" s="593"/>
      <c r="UK2168" s="593"/>
      <c r="UL2168" s="593"/>
      <c r="UM2168" s="593"/>
      <c r="UN2168" s="593"/>
      <c r="UO2168" s="593"/>
      <c r="UP2168" s="593"/>
      <c r="UQ2168" s="593"/>
      <c r="UR2168" s="593"/>
      <c r="US2168" s="593"/>
      <c r="UT2168" s="593"/>
      <c r="UU2168" s="593"/>
      <c r="UV2168" s="593"/>
      <c r="UW2168" s="593"/>
      <c r="UX2168" s="593"/>
      <c r="UY2168" s="593"/>
      <c r="UZ2168" s="593"/>
      <c r="VA2168" s="593"/>
      <c r="VB2168" s="593"/>
      <c r="VC2168" s="593"/>
      <c r="VD2168" s="593"/>
      <c r="VE2168" s="593"/>
      <c r="VF2168" s="593"/>
      <c r="VG2168" s="593"/>
      <c r="VH2168" s="593"/>
      <c r="VI2168" s="593"/>
      <c r="VJ2168" s="593"/>
      <c r="VK2168" s="593"/>
      <c r="VL2168" s="593"/>
      <c r="VM2168" s="593"/>
      <c r="VN2168" s="593"/>
      <c r="VO2168" s="593"/>
      <c r="VP2168" s="593"/>
      <c r="VQ2168" s="593"/>
      <c r="VR2168" s="593"/>
      <c r="VS2168" s="593"/>
      <c r="VT2168" s="593"/>
      <c r="VU2168" s="593"/>
      <c r="VV2168" s="593"/>
      <c r="VW2168" s="593"/>
      <c r="VX2168" s="593"/>
      <c r="VY2168" s="593"/>
      <c r="VZ2168" s="593"/>
      <c r="WA2168" s="593"/>
      <c r="WB2168" s="593"/>
      <c r="WC2168" s="593"/>
      <c r="WD2168" s="593"/>
      <c r="WE2168" s="593"/>
      <c r="WF2168" s="593"/>
      <c r="WG2168" s="593"/>
      <c r="WH2168" s="593"/>
      <c r="WI2168" s="593"/>
      <c r="WJ2168" s="593"/>
      <c r="WK2168" s="593"/>
      <c r="WL2168" s="593"/>
      <c r="WM2168" s="593"/>
      <c r="WN2168" s="593"/>
      <c r="WO2168" s="593"/>
      <c r="WP2168" s="593"/>
      <c r="WQ2168" s="593"/>
      <c r="WR2168" s="593"/>
      <c r="WS2168" s="593"/>
      <c r="WT2168" s="593"/>
      <c r="WU2168" s="593"/>
      <c r="WV2168" s="593"/>
      <c r="WW2168" s="593"/>
      <c r="WX2168" s="593"/>
      <c r="WY2168" s="593"/>
      <c r="WZ2168" s="593"/>
      <c r="XA2168" s="593"/>
      <c r="XB2168" s="593"/>
      <c r="XC2168" s="593"/>
      <c r="XD2168" s="593"/>
      <c r="XE2168" s="593"/>
      <c r="XF2168" s="593"/>
      <c r="XG2168" s="593"/>
      <c r="XH2168" s="593"/>
      <c r="XI2168" s="593"/>
      <c r="XJ2168" s="593"/>
      <c r="XK2168" s="593"/>
      <c r="XL2168" s="593"/>
      <c r="XM2168" s="593"/>
      <c r="XN2168" s="593"/>
      <c r="XO2168" s="593"/>
      <c r="XP2168" s="593"/>
      <c r="XQ2168" s="593"/>
      <c r="XR2168" s="593"/>
      <c r="XS2168" s="593"/>
      <c r="XT2168" s="593"/>
      <c r="XU2168" s="593"/>
      <c r="XV2168" s="593"/>
      <c r="XW2168" s="593"/>
      <c r="XX2168" s="593"/>
      <c r="XY2168" s="593"/>
      <c r="XZ2168" s="593"/>
      <c r="YA2168" s="593"/>
      <c r="YB2168" s="593"/>
      <c r="YC2168" s="593"/>
      <c r="YD2168" s="593"/>
      <c r="YE2168" s="593"/>
      <c r="YF2168" s="593"/>
      <c r="YG2168" s="593"/>
      <c r="YH2168" s="593"/>
      <c r="YI2168" s="593"/>
      <c r="YJ2168" s="593"/>
      <c r="YK2168" s="593"/>
      <c r="YL2168" s="593"/>
      <c r="YM2168" s="593"/>
      <c r="YN2168" s="593"/>
      <c r="YO2168" s="593"/>
      <c r="YP2168" s="593"/>
      <c r="YQ2168" s="593"/>
      <c r="YR2168" s="593"/>
      <c r="YS2168" s="593"/>
      <c r="YT2168" s="593"/>
      <c r="YU2168" s="593"/>
      <c r="YV2168" s="593"/>
      <c r="YW2168" s="593"/>
      <c r="YX2168" s="593"/>
      <c r="YY2168" s="593"/>
      <c r="YZ2168" s="593"/>
      <c r="ZA2168" s="593"/>
      <c r="ZB2168" s="593"/>
      <c r="ZC2168" s="593"/>
      <c r="ZD2168" s="593"/>
      <c r="ZE2168" s="593"/>
      <c r="ZF2168" s="593"/>
      <c r="ZG2168" s="593"/>
      <c r="ZH2168" s="593"/>
      <c r="ZI2168" s="593"/>
      <c r="ZJ2168" s="593"/>
      <c r="ZK2168" s="593"/>
      <c r="ZL2168" s="593"/>
      <c r="ZM2168" s="593"/>
      <c r="ZN2168" s="593"/>
      <c r="ZO2168" s="593"/>
      <c r="ZP2168" s="593"/>
      <c r="ZQ2168" s="593"/>
      <c r="ZR2168" s="593"/>
      <c r="ZS2168" s="593"/>
      <c r="ZT2168" s="593"/>
      <c r="ZU2168" s="593"/>
      <c r="ZV2168" s="593"/>
      <c r="ZW2168" s="593"/>
      <c r="ZX2168" s="593"/>
      <c r="ZY2168" s="593"/>
      <c r="ZZ2168" s="593"/>
      <c r="AAA2168" s="593"/>
      <c r="AAB2168" s="593"/>
      <c r="AAC2168" s="593"/>
      <c r="AAD2168" s="593"/>
      <c r="AAE2168" s="593"/>
      <c r="AAF2168" s="593"/>
      <c r="AAG2168" s="593"/>
      <c r="AAH2168" s="593"/>
      <c r="AAI2168" s="593"/>
      <c r="AAJ2168" s="593"/>
      <c r="AAK2168" s="593"/>
      <c r="AAL2168" s="593"/>
      <c r="AAM2168" s="593"/>
      <c r="AAN2168" s="593"/>
      <c r="AAO2168" s="593"/>
      <c r="AAP2168" s="593"/>
      <c r="AAQ2168" s="593"/>
      <c r="AAR2168" s="593"/>
      <c r="AAS2168" s="593"/>
      <c r="AAT2168" s="593"/>
      <c r="AAU2168" s="593"/>
      <c r="AAV2168" s="593"/>
      <c r="AAW2168" s="593"/>
      <c r="AAX2168" s="593"/>
      <c r="AAY2168" s="593"/>
      <c r="AAZ2168" s="593"/>
      <c r="ABA2168" s="593"/>
      <c r="ABB2168" s="593"/>
      <c r="ABC2168" s="593"/>
      <c r="ABD2168" s="593"/>
      <c r="ABE2168" s="593"/>
      <c r="ABF2168" s="593"/>
      <c r="ABG2168" s="593"/>
      <c r="ABH2168" s="593"/>
      <c r="ABI2168" s="593"/>
      <c r="ABJ2168" s="593"/>
      <c r="ABK2168" s="593"/>
      <c r="ABL2168" s="593"/>
      <c r="ABM2168" s="593"/>
      <c r="ABN2168" s="593"/>
      <c r="ABO2168" s="593"/>
      <c r="ABP2168" s="593"/>
      <c r="ABQ2168" s="593"/>
      <c r="ABR2168" s="593"/>
      <c r="ABS2168" s="593"/>
      <c r="ABT2168" s="593"/>
      <c r="ABU2168" s="593"/>
      <c r="ABV2168" s="593"/>
      <c r="ABW2168" s="593"/>
      <c r="ABX2168" s="593"/>
      <c r="ABY2168" s="593"/>
      <c r="ABZ2168" s="593"/>
      <c r="ACA2168" s="593"/>
      <c r="ACB2168" s="593"/>
      <c r="ACC2168" s="593"/>
      <c r="ACD2168" s="593"/>
      <c r="ACE2168" s="593"/>
      <c r="ACF2168" s="593"/>
      <c r="ACG2168" s="593"/>
      <c r="ACH2168" s="593"/>
      <c r="ACI2168" s="593"/>
      <c r="ACJ2168" s="593"/>
      <c r="ACK2168" s="593"/>
      <c r="ACL2168" s="593"/>
      <c r="ACM2168" s="593"/>
      <c r="ACN2168" s="593"/>
      <c r="ACO2168" s="593"/>
      <c r="ACP2168" s="593"/>
      <c r="ACQ2168" s="593"/>
      <c r="ACR2168" s="593"/>
      <c r="ACS2168" s="593"/>
      <c r="ACT2168" s="593"/>
      <c r="ACU2168" s="593"/>
      <c r="ACV2168" s="593"/>
      <c r="ACW2168" s="593"/>
      <c r="ACX2168" s="593"/>
      <c r="ACY2168" s="593"/>
      <c r="ACZ2168" s="593"/>
      <c r="ADA2168" s="593"/>
      <c r="ADB2168" s="593"/>
      <c r="ADC2168" s="593"/>
      <c r="ADD2168" s="593"/>
      <c r="ADE2168" s="593"/>
      <c r="ADF2168" s="593"/>
      <c r="ADG2168" s="593"/>
      <c r="ADH2168" s="593"/>
      <c r="ADI2168" s="593"/>
      <c r="ADJ2168" s="593"/>
      <c r="ADK2168" s="593"/>
      <c r="ADL2168" s="593"/>
      <c r="ADM2168" s="593"/>
      <c r="ADN2168" s="593"/>
      <c r="ADO2168" s="593"/>
      <c r="ADP2168" s="593"/>
      <c r="ADQ2168" s="593"/>
      <c r="ADR2168" s="593"/>
      <c r="ADS2168" s="593"/>
      <c r="ADT2168" s="593"/>
      <c r="ADU2168" s="593"/>
      <c r="ADV2168" s="593"/>
      <c r="ADW2168" s="593"/>
      <c r="ADX2168" s="593"/>
      <c r="ADY2168" s="593"/>
      <c r="ADZ2168" s="593"/>
      <c r="AEA2168" s="593"/>
      <c r="AEB2168" s="593"/>
      <c r="AEC2168" s="593"/>
      <c r="AED2168" s="593"/>
      <c r="AEE2168" s="593"/>
      <c r="AEF2168" s="593"/>
      <c r="AEG2168" s="593"/>
      <c r="AEH2168" s="593"/>
      <c r="AEI2168" s="593"/>
      <c r="AEJ2168" s="593"/>
      <c r="AEK2168" s="593"/>
      <c r="AEL2168" s="593"/>
      <c r="AEM2168" s="593"/>
      <c r="AEN2168" s="593"/>
      <c r="AEO2168" s="593"/>
      <c r="AEP2168" s="593"/>
      <c r="AEQ2168" s="593"/>
      <c r="AER2168" s="593"/>
      <c r="AES2168" s="593"/>
      <c r="AET2168" s="593"/>
      <c r="AEU2168" s="593"/>
      <c r="AEV2168" s="593"/>
      <c r="AEW2168" s="593"/>
      <c r="AEX2168" s="593"/>
      <c r="AEY2168" s="593"/>
      <c r="AEZ2168" s="593"/>
      <c r="AFA2168" s="593"/>
      <c r="AFB2168" s="593"/>
      <c r="AFC2168" s="593"/>
      <c r="AFD2168" s="593"/>
      <c r="AFE2168" s="593"/>
      <c r="AFF2168" s="593"/>
      <c r="AFG2168" s="593"/>
      <c r="AFH2168" s="593"/>
      <c r="AFI2168" s="593"/>
      <c r="AFJ2168" s="593"/>
      <c r="AFK2168" s="593"/>
      <c r="AFL2168" s="593"/>
      <c r="AFM2168" s="593"/>
      <c r="AFN2168" s="593"/>
      <c r="AFO2168" s="593"/>
      <c r="AFP2168" s="593"/>
      <c r="AFQ2168" s="593"/>
      <c r="AFR2168" s="593"/>
      <c r="AFS2168" s="593"/>
      <c r="AFT2168" s="593"/>
      <c r="AFU2168" s="593"/>
      <c r="AFV2168" s="593"/>
      <c r="AFW2168" s="593"/>
      <c r="AFX2168" s="593"/>
      <c r="AFY2168" s="593"/>
      <c r="AFZ2168" s="593"/>
      <c r="AGA2168" s="593"/>
      <c r="AGB2168" s="593"/>
      <c r="AGC2168" s="593"/>
      <c r="AGD2168" s="593"/>
      <c r="AGE2168" s="593"/>
      <c r="AGF2168" s="593"/>
      <c r="AGG2168" s="593"/>
      <c r="AGH2168" s="593"/>
      <c r="AGI2168" s="593"/>
      <c r="AGJ2168" s="593"/>
      <c r="AGK2168" s="593"/>
      <c r="AGL2168" s="593"/>
      <c r="AGM2168" s="593"/>
      <c r="AGN2168" s="593"/>
      <c r="AGO2168" s="593"/>
      <c r="AGP2168" s="593"/>
      <c r="AGQ2168" s="593"/>
      <c r="AGR2168" s="593"/>
      <c r="AGS2168" s="593"/>
      <c r="AGT2168" s="593"/>
      <c r="AGU2168" s="593"/>
      <c r="AGV2168" s="593"/>
      <c r="AGW2168" s="593"/>
      <c r="AGX2168" s="593"/>
      <c r="AGY2168" s="593"/>
      <c r="AGZ2168" s="593"/>
      <c r="AHA2168" s="593"/>
      <c r="AHB2168" s="593"/>
      <c r="AHC2168" s="593"/>
      <c r="AHD2168" s="593"/>
      <c r="AHE2168" s="593"/>
      <c r="AHF2168" s="593"/>
      <c r="AHG2168" s="593"/>
      <c r="AHH2168" s="593"/>
      <c r="AHI2168" s="593"/>
      <c r="AHJ2168" s="593"/>
      <c r="AHK2168" s="593"/>
      <c r="AHL2168" s="593"/>
      <c r="AHM2168" s="593"/>
      <c r="AHN2168" s="593"/>
      <c r="AHO2168" s="593"/>
      <c r="AHP2168" s="593"/>
      <c r="AHQ2168" s="593"/>
      <c r="AHR2168" s="593"/>
      <c r="AHS2168" s="593"/>
      <c r="AHT2168" s="593"/>
      <c r="AHU2168" s="593"/>
      <c r="AHV2168" s="593"/>
      <c r="AHW2168" s="593"/>
      <c r="AHX2168" s="593"/>
      <c r="AHY2168" s="593"/>
      <c r="AHZ2168" s="593"/>
      <c r="AIA2168" s="593"/>
      <c r="AIB2168" s="593"/>
      <c r="AIC2168" s="593"/>
      <c r="AID2168" s="593"/>
      <c r="AIE2168" s="593"/>
      <c r="AIF2168" s="593"/>
      <c r="AIG2168" s="593"/>
      <c r="AIH2168" s="593"/>
      <c r="AII2168" s="593"/>
      <c r="AIJ2168" s="593"/>
      <c r="AIK2168" s="593"/>
      <c r="AIL2168" s="593"/>
      <c r="AIM2168" s="593"/>
      <c r="AIN2168" s="593"/>
      <c r="AIO2168" s="593"/>
      <c r="AIP2168" s="593"/>
      <c r="AIQ2168" s="593"/>
      <c r="AIR2168" s="593"/>
      <c r="AIS2168" s="593"/>
      <c r="AIT2168" s="593"/>
      <c r="AIU2168" s="593"/>
      <c r="AIV2168" s="593"/>
      <c r="AIW2168" s="593"/>
      <c r="AIX2168" s="593"/>
      <c r="AIY2168" s="593"/>
      <c r="AIZ2168" s="593"/>
      <c r="AJA2168" s="593"/>
      <c r="AJB2168" s="593"/>
      <c r="AJC2168" s="593"/>
      <c r="AJD2168" s="593"/>
      <c r="AJE2168" s="593"/>
      <c r="AJF2168" s="593"/>
      <c r="AJG2168" s="593"/>
      <c r="AJH2168" s="593"/>
      <c r="AJI2168" s="593"/>
      <c r="AJJ2168" s="593"/>
      <c r="AJK2168" s="593"/>
      <c r="AJL2168" s="593"/>
      <c r="AJM2168" s="593"/>
      <c r="AJN2168" s="593"/>
      <c r="AJO2168" s="593"/>
      <c r="AJP2168" s="593"/>
      <c r="AJQ2168" s="593"/>
      <c r="AJR2168" s="593"/>
      <c r="AJS2168" s="593"/>
      <c r="AJT2168" s="593"/>
      <c r="AJU2168" s="593"/>
      <c r="AJV2168" s="593"/>
      <c r="AJW2168" s="593"/>
      <c r="AJX2168" s="593"/>
      <c r="AJY2168" s="593"/>
      <c r="AJZ2168" s="593"/>
      <c r="AKA2168" s="593"/>
      <c r="AKB2168" s="593"/>
      <c r="AKC2168" s="593"/>
      <c r="AKD2168" s="593"/>
      <c r="AKE2168" s="593"/>
      <c r="AKF2168" s="593"/>
      <c r="AKG2168" s="593"/>
      <c r="AKH2168" s="593"/>
      <c r="AKI2168" s="593"/>
      <c r="AKJ2168" s="593"/>
      <c r="AKK2168" s="593"/>
      <c r="AKL2168" s="593"/>
      <c r="AKM2168" s="593"/>
      <c r="AKN2168" s="593"/>
      <c r="AKO2168" s="593"/>
      <c r="AKP2168" s="593"/>
      <c r="AKQ2168" s="593"/>
      <c r="AKR2168" s="593"/>
      <c r="AKS2168" s="593"/>
      <c r="AKT2168" s="593"/>
      <c r="AKU2168" s="593"/>
      <c r="AKV2168" s="593"/>
      <c r="AKW2168" s="593"/>
      <c r="AKX2168" s="593"/>
      <c r="AKY2168" s="593"/>
      <c r="AKZ2168" s="593"/>
      <c r="ALA2168" s="593"/>
      <c r="ALB2168" s="593"/>
      <c r="ALC2168" s="593"/>
      <c r="ALD2168" s="593"/>
      <c r="ALE2168" s="593"/>
      <c r="ALF2168" s="593"/>
      <c r="ALG2168" s="593"/>
      <c r="ALH2168" s="593"/>
      <c r="ALI2168" s="593"/>
      <c r="ALJ2168" s="593"/>
      <c r="ALK2168" s="593"/>
      <c r="ALL2168" s="593"/>
      <c r="ALM2168" s="593"/>
      <c r="ALN2168" s="593"/>
      <c r="ALO2168" s="593"/>
      <c r="ALP2168" s="593"/>
      <c r="ALQ2168" s="593"/>
      <c r="ALR2168" s="593"/>
      <c r="ALS2168" s="593"/>
      <c r="ALT2168" s="593"/>
      <c r="ALU2168" s="593"/>
      <c r="ALV2168" s="593"/>
      <c r="ALW2168" s="593"/>
      <c r="ALX2168" s="593"/>
      <c r="ALY2168" s="593"/>
      <c r="ALZ2168" s="593"/>
      <c r="AMA2168" s="593"/>
      <c r="AMB2168" s="593"/>
      <c r="AMC2168" s="593"/>
      <c r="AMD2168" s="593"/>
      <c r="AME2168" s="593"/>
      <c r="AMF2168" s="593"/>
      <c r="AMG2168" s="593"/>
      <c r="AMH2168" s="593"/>
      <c r="AMI2168" s="593"/>
      <c r="AMJ2168" s="593"/>
      <c r="AMK2168" s="593"/>
      <c r="AML2168" s="593"/>
      <c r="AMM2168" s="593"/>
      <c r="AMN2168" s="593"/>
      <c r="AMO2168" s="593"/>
      <c r="AMP2168" s="593"/>
      <c r="AMQ2168" s="593"/>
      <c r="AMR2168" s="593"/>
      <c r="AMS2168" s="593"/>
      <c r="AMT2168" s="593"/>
      <c r="AMU2168" s="593"/>
      <c r="AMV2168" s="593"/>
      <c r="AMW2168" s="593"/>
      <c r="AMX2168" s="593"/>
      <c r="AMY2168" s="593"/>
      <c r="AMZ2168" s="593"/>
      <c r="ANA2168" s="593"/>
      <c r="ANB2168" s="593"/>
      <c r="ANC2168" s="593"/>
      <c r="AND2168" s="593"/>
      <c r="ANE2168" s="593"/>
      <c r="ANF2168" s="593"/>
      <c r="ANG2168" s="593"/>
      <c r="ANH2168" s="593"/>
      <c r="ANI2168" s="593"/>
      <c r="ANJ2168" s="593"/>
      <c r="ANK2168" s="593"/>
      <c r="ANL2168" s="593"/>
      <c r="ANM2168" s="593"/>
      <c r="ANN2168" s="593"/>
      <c r="ANO2168" s="593"/>
      <c r="ANP2168" s="593"/>
      <c r="ANQ2168" s="593"/>
      <c r="ANR2168" s="593"/>
      <c r="ANS2168" s="593"/>
      <c r="ANT2168" s="593"/>
      <c r="ANU2168" s="593"/>
      <c r="ANV2168" s="593"/>
      <c r="ANW2168" s="593"/>
      <c r="ANX2168" s="593"/>
      <c r="ANY2168" s="593"/>
      <c r="ANZ2168" s="593"/>
      <c r="AOA2168" s="593"/>
      <c r="AOB2168" s="593"/>
      <c r="AOC2168" s="593"/>
      <c r="AOD2168" s="593"/>
      <c r="AOE2168" s="593"/>
      <c r="AOF2168" s="593"/>
      <c r="AOG2168" s="593"/>
      <c r="AOH2168" s="593"/>
      <c r="AOI2168" s="593"/>
      <c r="AOJ2168" s="593"/>
      <c r="AOK2168" s="593"/>
      <c r="AOL2168" s="593"/>
      <c r="AOM2168" s="593"/>
      <c r="AON2168" s="593"/>
      <c r="AOO2168" s="593"/>
      <c r="AOP2168" s="593"/>
      <c r="AOQ2168" s="593"/>
      <c r="AOR2168" s="593"/>
      <c r="AOS2168" s="593"/>
      <c r="AOT2168" s="593"/>
      <c r="AOU2168" s="593"/>
      <c r="AOV2168" s="593"/>
      <c r="AOW2168" s="593"/>
      <c r="AOX2168" s="593"/>
      <c r="AOY2168" s="593"/>
      <c r="AOZ2168" s="593"/>
      <c r="APA2168" s="593"/>
      <c r="APB2168" s="593"/>
      <c r="APC2168" s="593"/>
      <c r="APD2168" s="593"/>
      <c r="APE2168" s="593"/>
      <c r="APF2168" s="593"/>
      <c r="APG2168" s="593"/>
      <c r="APH2168" s="593"/>
      <c r="API2168" s="593"/>
      <c r="APJ2168" s="593"/>
      <c r="APK2168" s="593"/>
      <c r="APL2168" s="593"/>
      <c r="APM2168" s="593"/>
      <c r="APN2168" s="593"/>
      <c r="APO2168" s="593"/>
      <c r="APP2168" s="593"/>
      <c r="APQ2168" s="593"/>
      <c r="APR2168" s="593"/>
      <c r="APS2168" s="593"/>
      <c r="APT2168" s="593"/>
      <c r="APU2168" s="593"/>
      <c r="APV2168" s="593"/>
      <c r="APW2168" s="593"/>
      <c r="APX2168" s="593"/>
      <c r="APY2168" s="593"/>
      <c r="APZ2168" s="593"/>
      <c r="AQA2168" s="593"/>
      <c r="AQB2168" s="593"/>
      <c r="AQC2168" s="593"/>
      <c r="AQD2168" s="593"/>
      <c r="AQE2168" s="593"/>
      <c r="AQF2168" s="593"/>
      <c r="AQG2168" s="593"/>
      <c r="AQH2168" s="593"/>
      <c r="AQI2168" s="593"/>
      <c r="AQJ2168" s="593"/>
      <c r="AQK2168" s="593"/>
      <c r="AQL2168" s="593"/>
      <c r="AQM2168" s="593"/>
      <c r="AQN2168" s="593"/>
      <c r="AQO2168" s="593"/>
      <c r="AQP2168" s="593"/>
      <c r="AQQ2168" s="593"/>
      <c r="AQR2168" s="593"/>
      <c r="AQS2168" s="593"/>
      <c r="AQT2168" s="593"/>
      <c r="AQU2168" s="593"/>
      <c r="AQV2168" s="593"/>
      <c r="AQW2168" s="593"/>
      <c r="AQX2168" s="593"/>
      <c r="AQY2168" s="593"/>
      <c r="AQZ2168" s="593"/>
      <c r="ARA2168" s="593"/>
      <c r="ARB2168" s="593"/>
      <c r="ARC2168" s="593"/>
      <c r="ARD2168" s="593"/>
      <c r="ARE2168" s="593"/>
      <c r="ARF2168" s="593"/>
      <c r="ARG2168" s="593"/>
      <c r="ARH2168" s="593"/>
      <c r="ARI2168" s="593"/>
      <c r="ARJ2168" s="593"/>
      <c r="ARK2168" s="593"/>
      <c r="ARL2168" s="593"/>
      <c r="ARM2168" s="593"/>
      <c r="ARN2168" s="593"/>
      <c r="ARO2168" s="593"/>
      <c r="ARP2168" s="593"/>
      <c r="ARQ2168" s="593"/>
      <c r="ARR2168" s="593"/>
      <c r="ARS2168" s="593"/>
      <c r="ART2168" s="593"/>
      <c r="ARU2168" s="593"/>
      <c r="ARV2168" s="593"/>
      <c r="ARW2168" s="593"/>
      <c r="ARX2168" s="593"/>
      <c r="ARY2168" s="593"/>
      <c r="ARZ2168" s="593"/>
      <c r="ASA2168" s="593"/>
      <c r="ASB2168" s="593"/>
      <c r="ASC2168" s="593"/>
      <c r="ASD2168" s="593"/>
      <c r="ASE2168" s="593"/>
      <c r="ASF2168" s="593"/>
      <c r="ASG2168" s="593"/>
      <c r="ASH2168" s="593"/>
      <c r="ASI2168" s="593"/>
      <c r="ASJ2168" s="593"/>
      <c r="ASK2168" s="593"/>
      <c r="ASL2168" s="593"/>
      <c r="ASM2168" s="593"/>
      <c r="ASN2168" s="593"/>
      <c r="ASO2168" s="593"/>
      <c r="ASP2168" s="593"/>
      <c r="ASQ2168" s="593"/>
      <c r="ASR2168" s="593"/>
      <c r="ASS2168" s="593"/>
      <c r="AST2168" s="593"/>
      <c r="ASU2168" s="593"/>
      <c r="ASV2168" s="593"/>
      <c r="ASW2168" s="593"/>
      <c r="ASX2168" s="593"/>
      <c r="ASY2168" s="593"/>
      <c r="ASZ2168" s="593"/>
      <c r="ATA2168" s="593"/>
      <c r="ATB2168" s="593"/>
      <c r="ATC2168" s="593"/>
      <c r="ATD2168" s="593"/>
      <c r="ATE2168" s="593"/>
      <c r="ATF2168" s="593"/>
      <c r="ATG2168" s="593"/>
      <c r="ATH2168" s="593"/>
      <c r="ATI2168" s="593"/>
      <c r="ATJ2168" s="593"/>
      <c r="ATK2168" s="593"/>
      <c r="ATL2168" s="593"/>
      <c r="ATM2168" s="593"/>
      <c r="ATN2168" s="593"/>
      <c r="ATO2168" s="593"/>
      <c r="ATP2168" s="593"/>
      <c r="ATQ2168" s="593"/>
      <c r="ATR2168" s="593"/>
      <c r="ATS2168" s="593"/>
      <c r="ATT2168" s="593"/>
      <c r="ATU2168" s="593"/>
      <c r="ATV2168" s="593"/>
      <c r="ATW2168" s="593"/>
      <c r="ATX2168" s="593"/>
      <c r="ATY2168" s="593"/>
      <c r="ATZ2168" s="593"/>
      <c r="AUA2168" s="593"/>
      <c r="AUB2168" s="593"/>
      <c r="AUC2168" s="593"/>
      <c r="AUD2168" s="593"/>
      <c r="AUE2168" s="593"/>
      <c r="AUF2168" s="593"/>
      <c r="AUG2168" s="593"/>
      <c r="AUH2168" s="593"/>
      <c r="AUI2168" s="593"/>
      <c r="AUJ2168" s="593"/>
      <c r="AUK2168" s="593"/>
      <c r="AUL2168" s="593"/>
      <c r="AUM2168" s="593"/>
      <c r="AUN2168" s="593"/>
      <c r="AUO2168" s="593"/>
      <c r="AUP2168" s="593"/>
      <c r="AUQ2168" s="593"/>
      <c r="AUR2168" s="593"/>
      <c r="AUS2168" s="593"/>
      <c r="AUT2168" s="593"/>
      <c r="AUU2168" s="593"/>
      <c r="AUV2168" s="593"/>
      <c r="AUW2168" s="593"/>
      <c r="AUX2168" s="593"/>
      <c r="AUY2168" s="593"/>
      <c r="AUZ2168" s="593"/>
      <c r="AVA2168" s="593"/>
      <c r="AVB2168" s="593"/>
      <c r="AVC2168" s="593"/>
      <c r="AVD2168" s="593"/>
      <c r="AVE2168" s="593"/>
      <c r="AVF2168" s="593"/>
      <c r="AVG2168" s="593"/>
      <c r="AVH2168" s="593"/>
      <c r="AVI2168" s="593"/>
      <c r="AVJ2168" s="593"/>
      <c r="AVK2168" s="593"/>
    </row>
    <row r="2169" spans="1:1259">
      <c r="A2169" s="697"/>
      <c r="B2169" s="558"/>
      <c r="C2169" s="558"/>
      <c r="D2169" s="676" t="s">
        <v>1067</v>
      </c>
      <c r="E2169" s="524" t="s">
        <v>1177</v>
      </c>
      <c r="F2169" s="676" t="s">
        <v>87</v>
      </c>
      <c r="G2169" s="676">
        <v>2022</v>
      </c>
      <c r="H2169" s="676">
        <v>8</v>
      </c>
      <c r="I2169" s="687"/>
      <c r="J2169" s="677"/>
      <c r="K2169" s="676" t="s">
        <v>1245</v>
      </c>
      <c r="L2169" s="677" t="s">
        <v>1237</v>
      </c>
      <c r="M2169" s="677">
        <v>44641</v>
      </c>
      <c r="N2169" s="677">
        <v>44788</v>
      </c>
      <c r="O2169" s="677"/>
      <c r="P2169" s="677"/>
      <c r="Q2169" s="677"/>
      <c r="R2169" s="677"/>
      <c r="S2169" s="665" t="s">
        <v>1071</v>
      </c>
      <c r="T2169" s="676">
        <v>72</v>
      </c>
      <c r="U2169" s="676">
        <v>49303155</v>
      </c>
      <c r="V2169" s="676" t="s">
        <v>1072</v>
      </c>
      <c r="W2169" s="678">
        <v>475</v>
      </c>
      <c r="X2169" s="551">
        <v>1914</v>
      </c>
      <c r="Y2169" s="693">
        <v>909150</v>
      </c>
      <c r="Z2169" s="667">
        <v>0.47</v>
      </c>
      <c r="AA2169" s="682">
        <f>Y2169*Z2169</f>
        <v>427300.5</v>
      </c>
      <c r="AB2169" s="521"/>
      <c r="AC2169" s="683">
        <v>0</v>
      </c>
      <c r="AD2169" s="676"/>
      <c r="AE2169" s="684"/>
      <c r="AF2169" s="695">
        <f>AA2169+AD2169+AE2169</f>
        <v>427300.5</v>
      </c>
      <c r="AG2169" s="676" t="s">
        <v>1073</v>
      </c>
      <c r="AH2169" s="641"/>
      <c r="AI2169" s="676">
        <v>60</v>
      </c>
      <c r="AJ2169" s="676" t="s">
        <v>1239</v>
      </c>
      <c r="AK2169" s="676" t="s">
        <v>1196</v>
      </c>
      <c r="AL2169" s="696">
        <v>6492</v>
      </c>
      <c r="AM2169" s="676" t="s">
        <v>52</v>
      </c>
      <c r="AN2169" s="676" t="s">
        <v>1089</v>
      </c>
      <c r="AO2169" s="676"/>
      <c r="AP2169" s="676" t="s">
        <v>92</v>
      </c>
      <c r="AQ2169" s="676" t="s">
        <v>37</v>
      </c>
      <c r="AR2169" s="676"/>
      <c r="AS2169" s="523" t="s">
        <v>1078</v>
      </c>
      <c r="AT2169" s="523"/>
      <c r="AU2169" s="523"/>
      <c r="AV2169" s="674"/>
      <c r="AW2169" s="673">
        <f>U2169</f>
        <v>49303155</v>
      </c>
      <c r="AX2169" s="673" cm="1">
        <f t="array" ref="AX2169">SUM(MID(0&amp;AW2169,LARGE(INDEX(ISNUMBER(--MID(AW2169,ROW($1:$8),1))*ROW($1:$8),),ROW($1:$8))+1,1)*10^ROW($1:$8)/10)</f>
        <v>49303155</v>
      </c>
      <c r="AY2169" s="673" t="str">
        <f>VLOOKUP($AX2169,'Item Master Data'!$A:$F,3,FALSE)</f>
        <v>Q.PEAK DUO XL G10 BFG</v>
      </c>
      <c r="AZ2169" s="673">
        <f>VLOOKUP($AX2169,'Item Master Data'!$A:$F,6,FALSE)</f>
        <v>475</v>
      </c>
      <c r="BA2169" s="673">
        <f>X2169/BB2169</f>
        <v>66</v>
      </c>
      <c r="BB2169" s="673">
        <f>VLOOKUP(AX2169,'Item Master Data'!$A:$G,7,FALSE)</f>
        <v>29</v>
      </c>
      <c r="BC2169" s="673"/>
      <c r="BD2169" s="673">
        <f>W2169-AZ2169</f>
        <v>0</v>
      </c>
      <c r="BE2169" s="593"/>
      <c r="BF2169" s="593"/>
      <c r="BG2169" s="593"/>
      <c r="BH2169" s="593"/>
      <c r="BI2169" s="593"/>
      <c r="BJ2169" s="593"/>
      <c r="BK2169" s="593"/>
      <c r="BL2169" s="593"/>
      <c r="BM2169" s="593"/>
      <c r="BN2169" s="593"/>
      <c r="BO2169" s="593"/>
      <c r="BP2169" s="593"/>
      <c r="BQ2169" s="593"/>
      <c r="BR2169" s="593"/>
      <c r="BS2169" s="593"/>
      <c r="BT2169" s="593"/>
      <c r="BU2169" s="593"/>
      <c r="BV2169" s="593"/>
      <c r="BW2169" s="593"/>
      <c r="BX2169" s="593"/>
      <c r="BY2169" s="593"/>
      <c r="BZ2169" s="593"/>
      <c r="CA2169" s="593"/>
      <c r="CB2169" s="593"/>
      <c r="CC2169" s="593"/>
      <c r="CD2169" s="593"/>
      <c r="CE2169" s="593"/>
      <c r="CF2169" s="593"/>
      <c r="CG2169" s="593"/>
      <c r="CH2169" s="593"/>
      <c r="CI2169" s="593"/>
      <c r="CJ2169" s="593"/>
      <c r="CK2169" s="593"/>
      <c r="CL2169" s="593"/>
      <c r="CM2169" s="593"/>
      <c r="CN2169" s="593"/>
      <c r="CO2169" s="593"/>
      <c r="CP2169" s="593"/>
      <c r="CQ2169" s="593"/>
      <c r="CR2169" s="593"/>
      <c r="CS2169" s="593"/>
      <c r="CT2169" s="593"/>
      <c r="CU2169" s="593"/>
      <c r="CV2169" s="593"/>
      <c r="CW2169" s="593"/>
      <c r="CX2169" s="593"/>
      <c r="CY2169" s="593"/>
      <c r="CZ2169" s="593"/>
      <c r="DA2169" s="593"/>
      <c r="DB2169" s="593"/>
      <c r="DC2169" s="593"/>
      <c r="DD2169" s="593"/>
      <c r="DE2169" s="593"/>
      <c r="DF2169" s="593"/>
      <c r="DG2169" s="593"/>
      <c r="DH2169" s="593"/>
      <c r="DI2169" s="593"/>
      <c r="DJ2169" s="593"/>
      <c r="DK2169" s="593"/>
      <c r="DL2169" s="593"/>
      <c r="DM2169" s="593"/>
      <c r="DN2169" s="593"/>
      <c r="DO2169" s="593"/>
      <c r="DP2169" s="593"/>
      <c r="DQ2169" s="593"/>
      <c r="DR2169" s="593"/>
      <c r="DS2169" s="593"/>
      <c r="DT2169" s="593"/>
      <c r="DU2169" s="593"/>
      <c r="DV2169" s="593"/>
      <c r="DW2169" s="593"/>
      <c r="DX2169" s="593"/>
      <c r="DY2169" s="593"/>
      <c r="DZ2169" s="593"/>
      <c r="EA2169" s="593"/>
      <c r="EB2169" s="593"/>
      <c r="EC2169" s="593"/>
      <c r="ED2169" s="593"/>
      <c r="EE2169" s="593"/>
      <c r="EF2169" s="593"/>
      <c r="EG2169" s="593"/>
      <c r="EH2169" s="593"/>
      <c r="EI2169" s="593"/>
      <c r="EJ2169" s="593"/>
      <c r="EK2169" s="593"/>
      <c r="EL2169" s="593"/>
      <c r="EM2169" s="593"/>
      <c r="EN2169" s="593"/>
      <c r="EO2169" s="593"/>
      <c r="EP2169" s="593"/>
      <c r="EQ2169" s="593"/>
      <c r="ER2169" s="593"/>
      <c r="ES2169" s="593"/>
      <c r="ET2169" s="593"/>
      <c r="EU2169" s="593"/>
      <c r="EV2169" s="593"/>
      <c r="EW2169" s="593"/>
      <c r="EX2169" s="593"/>
      <c r="EY2169" s="593"/>
      <c r="EZ2169" s="593"/>
      <c r="FA2169" s="593"/>
      <c r="FB2169" s="593"/>
      <c r="FC2169" s="593"/>
      <c r="FD2169" s="593"/>
      <c r="FE2169" s="593"/>
      <c r="FF2169" s="593"/>
      <c r="FG2169" s="593"/>
      <c r="FH2169" s="593"/>
      <c r="FI2169" s="593"/>
      <c r="FJ2169" s="593"/>
      <c r="FK2169" s="593"/>
      <c r="FL2169" s="593"/>
      <c r="FM2169" s="593"/>
      <c r="FN2169" s="593"/>
      <c r="FO2169" s="593"/>
      <c r="FP2169" s="593"/>
      <c r="FQ2169" s="593"/>
      <c r="FR2169" s="593"/>
      <c r="FS2169" s="593"/>
      <c r="FT2169" s="593"/>
      <c r="FU2169" s="593"/>
      <c r="FV2169" s="593"/>
      <c r="FW2169" s="593"/>
      <c r="FX2169" s="593"/>
      <c r="FY2169" s="593"/>
      <c r="FZ2169" s="593"/>
      <c r="GA2169" s="593"/>
      <c r="GB2169" s="593"/>
      <c r="GC2169" s="593"/>
      <c r="GD2169" s="593"/>
      <c r="GE2169" s="593"/>
      <c r="GF2169" s="593"/>
      <c r="GG2169" s="593"/>
      <c r="GH2169" s="593"/>
      <c r="GI2169" s="593"/>
      <c r="GJ2169" s="593"/>
      <c r="GK2169" s="593"/>
      <c r="GL2169" s="593"/>
      <c r="GM2169" s="593"/>
      <c r="GN2169" s="593"/>
      <c r="GO2169" s="593"/>
      <c r="GP2169" s="593"/>
      <c r="GQ2169" s="593"/>
      <c r="GR2169" s="593"/>
      <c r="GS2169" s="593"/>
      <c r="GT2169" s="593"/>
      <c r="GU2169" s="593"/>
      <c r="GV2169" s="593"/>
      <c r="GW2169" s="593"/>
      <c r="GX2169" s="593"/>
      <c r="GY2169" s="593"/>
      <c r="GZ2169" s="593"/>
      <c r="HA2169" s="593"/>
      <c r="HB2169" s="593"/>
      <c r="HC2169" s="593"/>
      <c r="HD2169" s="593"/>
      <c r="HE2169" s="593"/>
      <c r="HF2169" s="593"/>
      <c r="HG2169" s="593"/>
      <c r="HH2169" s="593"/>
      <c r="HI2169" s="593"/>
      <c r="HJ2169" s="593"/>
      <c r="HK2169" s="593"/>
      <c r="HL2169" s="593"/>
      <c r="HM2169" s="593"/>
      <c r="HN2169" s="593"/>
      <c r="HO2169" s="593"/>
      <c r="HP2169" s="593"/>
      <c r="HQ2169" s="593"/>
      <c r="HR2169" s="593"/>
      <c r="HS2169" s="593"/>
      <c r="HT2169" s="593"/>
      <c r="HU2169" s="593"/>
      <c r="HV2169" s="593"/>
      <c r="HW2169" s="593"/>
      <c r="HX2169" s="593"/>
      <c r="HY2169" s="593"/>
      <c r="HZ2169" s="593"/>
      <c r="IA2169" s="593"/>
      <c r="IB2169" s="593"/>
      <c r="IC2169" s="593"/>
      <c r="ID2169" s="593"/>
      <c r="IE2169" s="593"/>
      <c r="IF2169" s="593"/>
      <c r="IG2169" s="593"/>
      <c r="IH2169" s="593"/>
      <c r="II2169" s="593"/>
      <c r="IJ2169" s="593"/>
      <c r="IK2169" s="593"/>
      <c r="IL2169" s="593"/>
      <c r="IM2169" s="593"/>
      <c r="IN2169" s="593"/>
      <c r="IO2169" s="593"/>
      <c r="IP2169" s="593"/>
      <c r="IQ2169" s="593"/>
      <c r="IR2169" s="593"/>
      <c r="IS2169" s="593"/>
      <c r="IT2169" s="593"/>
      <c r="IU2169" s="593"/>
      <c r="IV2169" s="593"/>
      <c r="IW2169" s="593"/>
      <c r="IX2169" s="593"/>
      <c r="IY2169" s="593"/>
      <c r="IZ2169" s="593"/>
      <c r="JA2169" s="593"/>
      <c r="JB2169" s="593"/>
      <c r="JC2169" s="593"/>
      <c r="JD2169" s="593"/>
      <c r="JE2169" s="593"/>
      <c r="JF2169" s="593"/>
      <c r="JG2169" s="593"/>
      <c r="JH2169" s="593"/>
      <c r="JI2169" s="593"/>
      <c r="JJ2169" s="593"/>
      <c r="JK2169" s="593"/>
      <c r="JL2169" s="593"/>
      <c r="JM2169" s="593"/>
      <c r="JN2169" s="593"/>
      <c r="JO2169" s="593"/>
      <c r="JP2169" s="593"/>
      <c r="JQ2169" s="593"/>
      <c r="JR2169" s="593"/>
      <c r="JS2169" s="593"/>
      <c r="JT2169" s="593"/>
      <c r="JU2169" s="593"/>
      <c r="JV2169" s="593"/>
      <c r="JW2169" s="593"/>
      <c r="JX2169" s="593"/>
      <c r="JY2169" s="593"/>
      <c r="JZ2169" s="593"/>
      <c r="KA2169" s="593"/>
      <c r="KB2169" s="593"/>
      <c r="KC2169" s="593"/>
      <c r="KD2169" s="593"/>
      <c r="KE2169" s="593"/>
      <c r="KF2169" s="593"/>
      <c r="KG2169" s="593"/>
      <c r="KH2169" s="593"/>
      <c r="KI2169" s="593"/>
      <c r="KJ2169" s="593"/>
      <c r="KK2169" s="593"/>
      <c r="KL2169" s="593"/>
      <c r="KM2169" s="593"/>
      <c r="KN2169" s="593"/>
      <c r="KO2169" s="593"/>
      <c r="KP2169" s="593"/>
      <c r="KQ2169" s="593"/>
      <c r="KR2169" s="593"/>
      <c r="KS2169" s="593"/>
      <c r="KT2169" s="593"/>
      <c r="KU2169" s="593"/>
      <c r="KV2169" s="593"/>
      <c r="KW2169" s="593"/>
      <c r="KX2169" s="593"/>
      <c r="KY2169" s="593"/>
      <c r="KZ2169" s="593"/>
      <c r="LA2169" s="593"/>
      <c r="LB2169" s="593"/>
      <c r="LC2169" s="593"/>
      <c r="LD2169" s="593"/>
      <c r="LE2169" s="593"/>
      <c r="LF2169" s="593"/>
      <c r="LG2169" s="593"/>
      <c r="LH2169" s="593"/>
      <c r="LI2169" s="593"/>
      <c r="LJ2169" s="593"/>
      <c r="LK2169" s="593"/>
      <c r="LL2169" s="593"/>
      <c r="LM2169" s="593"/>
      <c r="LN2169" s="593"/>
      <c r="LO2169" s="593"/>
      <c r="LP2169" s="593"/>
      <c r="LQ2169" s="593"/>
      <c r="LR2169" s="593"/>
      <c r="LS2169" s="593"/>
      <c r="LT2169" s="593"/>
      <c r="LU2169" s="593"/>
      <c r="LV2169" s="593"/>
      <c r="LW2169" s="593"/>
      <c r="LX2169" s="593"/>
      <c r="LY2169" s="593"/>
      <c r="LZ2169" s="593"/>
      <c r="MA2169" s="593"/>
      <c r="MB2169" s="593"/>
      <c r="MC2169" s="593"/>
      <c r="MD2169" s="593"/>
      <c r="ME2169" s="593"/>
      <c r="MF2169" s="593"/>
      <c r="MG2169" s="593"/>
      <c r="MH2169" s="593"/>
      <c r="MI2169" s="593"/>
      <c r="MJ2169" s="593"/>
      <c r="MK2169" s="593"/>
      <c r="ML2169" s="593"/>
      <c r="MM2169" s="593"/>
      <c r="MN2169" s="593"/>
      <c r="MO2169" s="593"/>
      <c r="MP2169" s="593"/>
      <c r="MQ2169" s="593"/>
      <c r="MR2169" s="593"/>
      <c r="MS2169" s="593"/>
      <c r="MT2169" s="593"/>
      <c r="MU2169" s="593"/>
      <c r="MV2169" s="593"/>
      <c r="MW2169" s="593"/>
      <c r="MX2169" s="593"/>
      <c r="MY2169" s="593"/>
      <c r="MZ2169" s="593"/>
      <c r="NA2169" s="593"/>
      <c r="NB2169" s="593"/>
      <c r="NC2169" s="593"/>
      <c r="ND2169" s="593"/>
      <c r="NE2169" s="593"/>
      <c r="NF2169" s="593"/>
      <c r="NG2169" s="593"/>
      <c r="NH2169" s="593"/>
      <c r="NI2169" s="593"/>
      <c r="NJ2169" s="593"/>
      <c r="NK2169" s="593"/>
      <c r="NL2169" s="593"/>
      <c r="NM2169" s="593"/>
      <c r="NN2169" s="593"/>
      <c r="NO2169" s="593"/>
      <c r="NP2169" s="593"/>
      <c r="NQ2169" s="593"/>
      <c r="NR2169" s="593"/>
      <c r="NS2169" s="593"/>
      <c r="NT2169" s="593"/>
      <c r="NU2169" s="593"/>
      <c r="NV2169" s="593"/>
      <c r="NW2169" s="593"/>
      <c r="NX2169" s="593"/>
      <c r="NY2169" s="593"/>
      <c r="NZ2169" s="593"/>
      <c r="OA2169" s="593"/>
      <c r="OB2169" s="593"/>
      <c r="OC2169" s="593"/>
      <c r="OD2169" s="593"/>
      <c r="OE2169" s="593"/>
      <c r="OF2169" s="593"/>
      <c r="OG2169" s="593"/>
      <c r="OH2169" s="593"/>
      <c r="OI2169" s="593"/>
      <c r="OJ2169" s="593"/>
      <c r="OK2169" s="593"/>
      <c r="OL2169" s="593"/>
      <c r="OM2169" s="593"/>
      <c r="ON2169" s="593"/>
      <c r="OO2169" s="593"/>
      <c r="OP2169" s="593"/>
      <c r="OQ2169" s="593"/>
      <c r="OR2169" s="593"/>
      <c r="OS2169" s="593"/>
      <c r="OT2169" s="593"/>
      <c r="OU2169" s="593"/>
      <c r="OV2169" s="593"/>
      <c r="OW2169" s="593"/>
      <c r="OX2169" s="593"/>
      <c r="OY2169" s="593"/>
      <c r="OZ2169" s="593"/>
      <c r="PA2169" s="593"/>
      <c r="PB2169" s="593"/>
      <c r="PC2169" s="593"/>
      <c r="PD2169" s="593"/>
      <c r="PE2169" s="593"/>
      <c r="PF2169" s="593"/>
      <c r="PG2169" s="593"/>
      <c r="PH2169" s="593"/>
      <c r="PI2169" s="593"/>
      <c r="PJ2169" s="593"/>
      <c r="PK2169" s="593"/>
      <c r="PL2169" s="593"/>
      <c r="PM2169" s="593"/>
      <c r="PN2169" s="593"/>
      <c r="PO2169" s="593"/>
      <c r="PP2169" s="593"/>
      <c r="PQ2169" s="593"/>
      <c r="PR2169" s="593"/>
      <c r="PS2169" s="593"/>
      <c r="PT2169" s="593"/>
      <c r="PU2169" s="593"/>
      <c r="PV2169" s="593"/>
      <c r="PW2169" s="593"/>
      <c r="PX2169" s="593"/>
      <c r="PY2169" s="593"/>
      <c r="PZ2169" s="593"/>
      <c r="QA2169" s="593"/>
      <c r="QB2169" s="593"/>
      <c r="QC2169" s="593"/>
      <c r="QD2169" s="593"/>
      <c r="QE2169" s="593"/>
      <c r="QF2169" s="593"/>
      <c r="QG2169" s="593"/>
      <c r="QH2169" s="593"/>
      <c r="QI2169" s="593"/>
      <c r="QJ2169" s="593"/>
      <c r="QK2169" s="593"/>
      <c r="QL2169" s="593"/>
      <c r="QM2169" s="593"/>
      <c r="QN2169" s="593"/>
      <c r="QO2169" s="593"/>
      <c r="QP2169" s="593"/>
      <c r="QQ2169" s="593"/>
      <c r="QR2169" s="593"/>
      <c r="QS2169" s="593"/>
      <c r="QT2169" s="593"/>
      <c r="QU2169" s="593"/>
      <c r="QV2169" s="593"/>
      <c r="QW2169" s="593"/>
      <c r="QX2169" s="593"/>
      <c r="QY2169" s="593"/>
      <c r="QZ2169" s="593"/>
      <c r="RA2169" s="593"/>
      <c r="RB2169" s="593"/>
      <c r="RC2169" s="593"/>
      <c r="RD2169" s="593"/>
      <c r="RE2169" s="593"/>
      <c r="RF2169" s="593"/>
      <c r="RG2169" s="593"/>
      <c r="RH2169" s="593"/>
      <c r="RI2169" s="593"/>
      <c r="RJ2169" s="593"/>
      <c r="RK2169" s="593"/>
      <c r="RL2169" s="593"/>
      <c r="RM2169" s="593"/>
      <c r="RN2169" s="593"/>
      <c r="RO2169" s="593"/>
      <c r="RP2169" s="593"/>
      <c r="RQ2169" s="593"/>
      <c r="RR2169" s="593"/>
      <c r="RS2169" s="593"/>
      <c r="RT2169" s="593"/>
      <c r="RU2169" s="593"/>
      <c r="RV2169" s="593"/>
      <c r="RW2169" s="593"/>
      <c r="RX2169" s="593"/>
      <c r="RY2169" s="593"/>
      <c r="RZ2169" s="593"/>
      <c r="SA2169" s="593"/>
      <c r="SB2169" s="593"/>
      <c r="SC2169" s="593"/>
      <c r="SD2169" s="593"/>
      <c r="SE2169" s="593"/>
      <c r="SF2169" s="593"/>
      <c r="SG2169" s="593"/>
      <c r="SH2169" s="593"/>
      <c r="SI2169" s="593"/>
      <c r="SJ2169" s="593"/>
      <c r="SK2169" s="593"/>
      <c r="SL2169" s="593"/>
      <c r="SM2169" s="593"/>
      <c r="SN2169" s="593"/>
      <c r="SO2169" s="593"/>
      <c r="SP2169" s="593"/>
      <c r="SQ2169" s="593"/>
      <c r="SR2169" s="593"/>
      <c r="SS2169" s="593"/>
      <c r="ST2169" s="593"/>
      <c r="SU2169" s="593"/>
      <c r="SV2169" s="593"/>
      <c r="SW2169" s="593"/>
      <c r="SX2169" s="593"/>
      <c r="SY2169" s="593"/>
      <c r="SZ2169" s="593"/>
      <c r="TA2169" s="593"/>
      <c r="TB2169" s="593"/>
      <c r="TC2169" s="593"/>
      <c r="TD2169" s="593"/>
      <c r="TE2169" s="593"/>
      <c r="TF2169" s="593"/>
      <c r="TG2169" s="593"/>
      <c r="TH2169" s="593"/>
      <c r="TI2169" s="593"/>
      <c r="TJ2169" s="593"/>
      <c r="TK2169" s="593"/>
      <c r="TL2169" s="593"/>
      <c r="TM2169" s="593"/>
      <c r="TN2169" s="593"/>
      <c r="TO2169" s="593"/>
      <c r="TP2169" s="593"/>
      <c r="TQ2169" s="593"/>
      <c r="TR2169" s="593"/>
      <c r="TS2169" s="593"/>
      <c r="TT2169" s="593"/>
      <c r="TU2169" s="593"/>
      <c r="TV2169" s="593"/>
      <c r="TW2169" s="593"/>
      <c r="TX2169" s="593"/>
      <c r="TY2169" s="593"/>
      <c r="TZ2169" s="593"/>
      <c r="UA2169" s="593"/>
      <c r="UB2169" s="593"/>
      <c r="UC2169" s="593"/>
      <c r="UD2169" s="593"/>
      <c r="UE2169" s="593"/>
      <c r="UF2169" s="593"/>
      <c r="UG2169" s="593"/>
      <c r="UH2169" s="593"/>
      <c r="UI2169" s="593"/>
      <c r="UJ2169" s="593"/>
      <c r="UK2169" s="593"/>
      <c r="UL2169" s="593"/>
      <c r="UM2169" s="593"/>
      <c r="UN2169" s="593"/>
      <c r="UO2169" s="593"/>
      <c r="UP2169" s="593"/>
      <c r="UQ2169" s="593"/>
      <c r="UR2169" s="593"/>
      <c r="US2169" s="593"/>
      <c r="UT2169" s="593"/>
      <c r="UU2169" s="593"/>
      <c r="UV2169" s="593"/>
      <c r="UW2169" s="593"/>
      <c r="UX2169" s="593"/>
      <c r="UY2169" s="593"/>
      <c r="UZ2169" s="593"/>
      <c r="VA2169" s="593"/>
      <c r="VB2169" s="593"/>
      <c r="VC2169" s="593"/>
      <c r="VD2169" s="593"/>
      <c r="VE2169" s="593"/>
      <c r="VF2169" s="593"/>
      <c r="VG2169" s="593"/>
      <c r="VH2169" s="593"/>
      <c r="VI2169" s="593"/>
      <c r="VJ2169" s="593"/>
      <c r="VK2169" s="593"/>
      <c r="VL2169" s="593"/>
      <c r="VM2169" s="593"/>
      <c r="VN2169" s="593"/>
      <c r="VO2169" s="593"/>
      <c r="VP2169" s="593"/>
      <c r="VQ2169" s="593"/>
      <c r="VR2169" s="593"/>
      <c r="VS2169" s="593"/>
      <c r="VT2169" s="593"/>
      <c r="VU2169" s="593"/>
      <c r="VV2169" s="593"/>
      <c r="VW2169" s="593"/>
      <c r="VX2169" s="593"/>
      <c r="VY2169" s="593"/>
      <c r="VZ2169" s="593"/>
      <c r="WA2169" s="593"/>
      <c r="WB2169" s="593"/>
      <c r="WC2169" s="593"/>
      <c r="WD2169" s="593"/>
      <c r="WE2169" s="593"/>
      <c r="WF2169" s="593"/>
      <c r="WG2169" s="593"/>
      <c r="WH2169" s="593"/>
      <c r="WI2169" s="593"/>
      <c r="WJ2169" s="593"/>
      <c r="WK2169" s="593"/>
      <c r="WL2169" s="593"/>
      <c r="WM2169" s="593"/>
      <c r="WN2169" s="593"/>
      <c r="WO2169" s="593"/>
      <c r="WP2169" s="593"/>
      <c r="WQ2169" s="593"/>
      <c r="WR2169" s="593"/>
      <c r="WS2169" s="593"/>
      <c r="WT2169" s="593"/>
      <c r="WU2169" s="593"/>
      <c r="WV2169" s="593"/>
      <c r="WW2169" s="593"/>
      <c r="WX2169" s="593"/>
      <c r="WY2169" s="593"/>
      <c r="WZ2169" s="593"/>
      <c r="XA2169" s="593"/>
      <c r="XB2169" s="593"/>
      <c r="XC2169" s="593"/>
      <c r="XD2169" s="593"/>
      <c r="XE2169" s="593"/>
      <c r="XF2169" s="593"/>
      <c r="XG2169" s="593"/>
      <c r="XH2169" s="593"/>
      <c r="XI2169" s="593"/>
      <c r="XJ2169" s="593"/>
      <c r="XK2169" s="593"/>
      <c r="XL2169" s="593"/>
      <c r="XM2169" s="593"/>
      <c r="XN2169" s="593"/>
      <c r="XO2169" s="593"/>
      <c r="XP2169" s="593"/>
      <c r="XQ2169" s="593"/>
      <c r="XR2169" s="593"/>
      <c r="XS2169" s="593"/>
      <c r="XT2169" s="593"/>
      <c r="XU2169" s="593"/>
      <c r="XV2169" s="593"/>
      <c r="XW2169" s="593"/>
      <c r="XX2169" s="593"/>
      <c r="XY2169" s="593"/>
      <c r="XZ2169" s="593"/>
      <c r="YA2169" s="593"/>
      <c r="YB2169" s="593"/>
      <c r="YC2169" s="593"/>
      <c r="YD2169" s="593"/>
      <c r="YE2169" s="593"/>
      <c r="YF2169" s="593"/>
      <c r="YG2169" s="593"/>
      <c r="YH2169" s="593"/>
      <c r="YI2169" s="593"/>
      <c r="YJ2169" s="593"/>
      <c r="YK2169" s="593"/>
      <c r="YL2169" s="593"/>
      <c r="YM2169" s="593"/>
      <c r="YN2169" s="593"/>
      <c r="YO2169" s="593"/>
      <c r="YP2169" s="593"/>
      <c r="YQ2169" s="593"/>
      <c r="YR2169" s="593"/>
      <c r="YS2169" s="593"/>
      <c r="YT2169" s="593"/>
      <c r="YU2169" s="593"/>
      <c r="YV2169" s="593"/>
      <c r="YW2169" s="593"/>
      <c r="YX2169" s="593"/>
      <c r="YY2169" s="593"/>
      <c r="YZ2169" s="593"/>
      <c r="ZA2169" s="593"/>
      <c r="ZB2169" s="593"/>
      <c r="ZC2169" s="593"/>
      <c r="ZD2169" s="593"/>
      <c r="ZE2169" s="593"/>
      <c r="ZF2169" s="593"/>
      <c r="ZG2169" s="593"/>
      <c r="ZH2169" s="593"/>
      <c r="ZI2169" s="593"/>
      <c r="ZJ2169" s="593"/>
      <c r="ZK2169" s="593"/>
      <c r="ZL2169" s="593"/>
      <c r="ZM2169" s="593"/>
      <c r="ZN2169" s="593"/>
      <c r="ZO2169" s="593"/>
      <c r="ZP2169" s="593"/>
      <c r="ZQ2169" s="593"/>
      <c r="ZR2169" s="593"/>
      <c r="ZS2169" s="593"/>
      <c r="ZT2169" s="593"/>
      <c r="ZU2169" s="593"/>
      <c r="ZV2169" s="593"/>
      <c r="ZW2169" s="593"/>
      <c r="ZX2169" s="593"/>
      <c r="ZY2169" s="593"/>
      <c r="ZZ2169" s="593"/>
      <c r="AAA2169" s="593"/>
      <c r="AAB2169" s="593"/>
      <c r="AAC2169" s="593"/>
      <c r="AAD2169" s="593"/>
      <c r="AAE2169" s="593"/>
      <c r="AAF2169" s="593"/>
      <c r="AAG2169" s="593"/>
      <c r="AAH2169" s="593"/>
      <c r="AAI2169" s="593"/>
      <c r="AAJ2169" s="593"/>
      <c r="AAK2169" s="593"/>
      <c r="AAL2169" s="593"/>
      <c r="AAM2169" s="593"/>
      <c r="AAN2169" s="593"/>
      <c r="AAO2169" s="593"/>
      <c r="AAP2169" s="593"/>
      <c r="AAQ2169" s="593"/>
      <c r="AAR2169" s="593"/>
      <c r="AAS2169" s="593"/>
      <c r="AAT2169" s="593"/>
      <c r="AAU2169" s="593"/>
      <c r="AAV2169" s="593"/>
      <c r="AAW2169" s="593"/>
      <c r="AAX2169" s="593"/>
      <c r="AAY2169" s="593"/>
      <c r="AAZ2169" s="593"/>
      <c r="ABA2169" s="593"/>
      <c r="ABB2169" s="593"/>
      <c r="ABC2169" s="593"/>
      <c r="ABD2169" s="593"/>
      <c r="ABE2169" s="593"/>
      <c r="ABF2169" s="593"/>
      <c r="ABG2169" s="593"/>
      <c r="ABH2169" s="593"/>
      <c r="ABI2169" s="593"/>
      <c r="ABJ2169" s="593"/>
      <c r="ABK2169" s="593"/>
      <c r="ABL2169" s="593"/>
      <c r="ABM2169" s="593"/>
      <c r="ABN2169" s="593"/>
      <c r="ABO2169" s="593"/>
      <c r="ABP2169" s="593"/>
      <c r="ABQ2169" s="593"/>
      <c r="ABR2169" s="593"/>
      <c r="ABS2169" s="593"/>
      <c r="ABT2169" s="593"/>
      <c r="ABU2169" s="593"/>
      <c r="ABV2169" s="593"/>
      <c r="ABW2169" s="593"/>
      <c r="ABX2169" s="593"/>
      <c r="ABY2169" s="593"/>
      <c r="ABZ2169" s="593"/>
      <c r="ACA2169" s="593"/>
      <c r="ACB2169" s="593"/>
      <c r="ACC2169" s="593"/>
      <c r="ACD2169" s="593"/>
      <c r="ACE2169" s="593"/>
      <c r="ACF2169" s="593"/>
      <c r="ACG2169" s="593"/>
      <c r="ACH2169" s="593"/>
      <c r="ACI2169" s="593"/>
      <c r="ACJ2169" s="593"/>
      <c r="ACK2169" s="593"/>
      <c r="ACL2169" s="593"/>
      <c r="ACM2169" s="593"/>
      <c r="ACN2169" s="593"/>
      <c r="ACO2169" s="593"/>
      <c r="ACP2169" s="593"/>
      <c r="ACQ2169" s="593"/>
      <c r="ACR2169" s="593"/>
      <c r="ACS2169" s="593"/>
      <c r="ACT2169" s="593"/>
      <c r="ACU2169" s="593"/>
      <c r="ACV2169" s="593"/>
      <c r="ACW2169" s="593"/>
      <c r="ACX2169" s="593"/>
      <c r="ACY2169" s="593"/>
      <c r="ACZ2169" s="593"/>
      <c r="ADA2169" s="593"/>
      <c r="ADB2169" s="593"/>
      <c r="ADC2169" s="593"/>
      <c r="ADD2169" s="593"/>
      <c r="ADE2169" s="593"/>
      <c r="ADF2169" s="593"/>
      <c r="ADG2169" s="593"/>
      <c r="ADH2169" s="593"/>
      <c r="ADI2169" s="593"/>
      <c r="ADJ2169" s="593"/>
      <c r="ADK2169" s="593"/>
      <c r="ADL2169" s="593"/>
      <c r="ADM2169" s="593"/>
      <c r="ADN2169" s="593"/>
      <c r="ADO2169" s="593"/>
      <c r="ADP2169" s="593"/>
      <c r="ADQ2169" s="593"/>
      <c r="ADR2169" s="593"/>
      <c r="ADS2169" s="593"/>
      <c r="ADT2169" s="593"/>
      <c r="ADU2169" s="593"/>
      <c r="ADV2169" s="593"/>
      <c r="ADW2169" s="593"/>
      <c r="ADX2169" s="593"/>
      <c r="ADY2169" s="593"/>
      <c r="ADZ2169" s="593"/>
      <c r="AEA2169" s="593"/>
      <c r="AEB2169" s="593"/>
      <c r="AEC2169" s="593"/>
      <c r="AED2169" s="593"/>
      <c r="AEE2169" s="593"/>
      <c r="AEF2169" s="593"/>
      <c r="AEG2169" s="593"/>
      <c r="AEH2169" s="593"/>
      <c r="AEI2169" s="593"/>
      <c r="AEJ2169" s="593"/>
      <c r="AEK2169" s="593"/>
      <c r="AEL2169" s="593"/>
      <c r="AEM2169" s="593"/>
      <c r="AEN2169" s="593"/>
      <c r="AEO2169" s="593"/>
      <c r="AEP2169" s="593"/>
      <c r="AEQ2169" s="593"/>
      <c r="AER2169" s="593"/>
      <c r="AES2169" s="593"/>
      <c r="AET2169" s="593"/>
      <c r="AEU2169" s="593"/>
      <c r="AEV2169" s="593"/>
      <c r="AEW2169" s="593"/>
      <c r="AEX2169" s="593"/>
      <c r="AEY2169" s="593"/>
      <c r="AEZ2169" s="593"/>
      <c r="AFA2169" s="593"/>
      <c r="AFB2169" s="593"/>
      <c r="AFC2169" s="593"/>
      <c r="AFD2169" s="593"/>
      <c r="AFE2169" s="593"/>
      <c r="AFF2169" s="593"/>
      <c r="AFG2169" s="593"/>
      <c r="AFH2169" s="593"/>
      <c r="AFI2169" s="593"/>
      <c r="AFJ2169" s="593"/>
      <c r="AFK2169" s="593"/>
      <c r="AFL2169" s="593"/>
      <c r="AFM2169" s="593"/>
      <c r="AFN2169" s="593"/>
      <c r="AFO2169" s="593"/>
      <c r="AFP2169" s="593"/>
      <c r="AFQ2169" s="593"/>
      <c r="AFR2169" s="593"/>
      <c r="AFS2169" s="593"/>
      <c r="AFT2169" s="593"/>
      <c r="AFU2169" s="593"/>
      <c r="AFV2169" s="593"/>
      <c r="AFW2169" s="593"/>
      <c r="AFX2169" s="593"/>
      <c r="AFY2169" s="593"/>
      <c r="AFZ2169" s="593"/>
      <c r="AGA2169" s="593"/>
      <c r="AGB2169" s="593"/>
      <c r="AGC2169" s="593"/>
      <c r="AGD2169" s="593"/>
      <c r="AGE2169" s="593"/>
      <c r="AGF2169" s="593"/>
      <c r="AGG2169" s="593"/>
      <c r="AGH2169" s="593"/>
      <c r="AGI2169" s="593"/>
      <c r="AGJ2169" s="593"/>
      <c r="AGK2169" s="593"/>
      <c r="AGL2169" s="593"/>
      <c r="AGM2169" s="593"/>
      <c r="AGN2169" s="593"/>
      <c r="AGO2169" s="593"/>
      <c r="AGP2169" s="593"/>
      <c r="AGQ2169" s="593"/>
      <c r="AGR2169" s="593"/>
      <c r="AGS2169" s="593"/>
      <c r="AGT2169" s="593"/>
      <c r="AGU2169" s="593"/>
      <c r="AGV2169" s="593"/>
      <c r="AGW2169" s="593"/>
      <c r="AGX2169" s="593"/>
      <c r="AGY2169" s="593"/>
      <c r="AGZ2169" s="593"/>
      <c r="AHA2169" s="593"/>
      <c r="AHB2169" s="593"/>
      <c r="AHC2169" s="593"/>
      <c r="AHD2169" s="593"/>
      <c r="AHE2169" s="593"/>
      <c r="AHF2169" s="593"/>
      <c r="AHG2169" s="593"/>
      <c r="AHH2169" s="593"/>
      <c r="AHI2169" s="593"/>
      <c r="AHJ2169" s="593"/>
      <c r="AHK2169" s="593"/>
      <c r="AHL2169" s="593"/>
      <c r="AHM2169" s="593"/>
      <c r="AHN2169" s="593"/>
      <c r="AHO2169" s="593"/>
      <c r="AHP2169" s="593"/>
      <c r="AHQ2169" s="593"/>
      <c r="AHR2169" s="593"/>
      <c r="AHS2169" s="593"/>
      <c r="AHT2169" s="593"/>
      <c r="AHU2169" s="593"/>
      <c r="AHV2169" s="593"/>
      <c r="AHW2169" s="593"/>
      <c r="AHX2169" s="593"/>
      <c r="AHY2169" s="593"/>
      <c r="AHZ2169" s="593"/>
      <c r="AIA2169" s="593"/>
      <c r="AIB2169" s="593"/>
      <c r="AIC2169" s="593"/>
      <c r="AID2169" s="593"/>
      <c r="AIE2169" s="593"/>
      <c r="AIF2169" s="593"/>
      <c r="AIG2169" s="593"/>
      <c r="AIH2169" s="593"/>
      <c r="AII2169" s="593"/>
      <c r="AIJ2169" s="593"/>
      <c r="AIK2169" s="593"/>
      <c r="AIL2169" s="593"/>
      <c r="AIM2169" s="593"/>
      <c r="AIN2169" s="593"/>
      <c r="AIO2169" s="593"/>
      <c r="AIP2169" s="593"/>
      <c r="AIQ2169" s="593"/>
      <c r="AIR2169" s="593"/>
      <c r="AIS2169" s="593"/>
      <c r="AIT2169" s="593"/>
      <c r="AIU2169" s="593"/>
      <c r="AIV2169" s="593"/>
      <c r="AIW2169" s="593"/>
      <c r="AIX2169" s="593"/>
      <c r="AIY2169" s="593"/>
      <c r="AIZ2169" s="593"/>
      <c r="AJA2169" s="593"/>
      <c r="AJB2169" s="593"/>
      <c r="AJC2169" s="593"/>
      <c r="AJD2169" s="593"/>
      <c r="AJE2169" s="593"/>
      <c r="AJF2169" s="593"/>
      <c r="AJG2169" s="593"/>
      <c r="AJH2169" s="593"/>
      <c r="AJI2169" s="593"/>
      <c r="AJJ2169" s="593"/>
      <c r="AJK2169" s="593"/>
      <c r="AJL2169" s="593"/>
      <c r="AJM2169" s="593"/>
      <c r="AJN2169" s="593"/>
      <c r="AJO2169" s="593"/>
      <c r="AJP2169" s="593"/>
      <c r="AJQ2169" s="593"/>
      <c r="AJR2169" s="593"/>
      <c r="AJS2169" s="593"/>
      <c r="AJT2169" s="593"/>
      <c r="AJU2169" s="593"/>
      <c r="AJV2169" s="593"/>
      <c r="AJW2169" s="593"/>
      <c r="AJX2169" s="593"/>
      <c r="AJY2169" s="593"/>
      <c r="AJZ2169" s="593"/>
      <c r="AKA2169" s="593"/>
      <c r="AKB2169" s="593"/>
      <c r="AKC2169" s="593"/>
      <c r="AKD2169" s="593"/>
      <c r="AKE2169" s="593"/>
      <c r="AKF2169" s="593"/>
      <c r="AKG2169" s="593"/>
      <c r="AKH2169" s="593"/>
      <c r="AKI2169" s="593"/>
      <c r="AKJ2169" s="593"/>
      <c r="AKK2169" s="593"/>
      <c r="AKL2169" s="593"/>
      <c r="AKM2169" s="593"/>
      <c r="AKN2169" s="593"/>
      <c r="AKO2169" s="593"/>
      <c r="AKP2169" s="593"/>
      <c r="AKQ2169" s="593"/>
      <c r="AKR2169" s="593"/>
      <c r="AKS2169" s="593"/>
      <c r="AKT2169" s="593"/>
      <c r="AKU2169" s="593"/>
      <c r="AKV2169" s="593"/>
      <c r="AKW2169" s="593"/>
      <c r="AKX2169" s="593"/>
      <c r="AKY2169" s="593"/>
      <c r="AKZ2169" s="593"/>
      <c r="ALA2169" s="593"/>
      <c r="ALB2169" s="593"/>
      <c r="ALC2169" s="593"/>
      <c r="ALD2169" s="593"/>
      <c r="ALE2169" s="593"/>
      <c r="ALF2169" s="593"/>
      <c r="ALG2169" s="593"/>
      <c r="ALH2169" s="593"/>
      <c r="ALI2169" s="593"/>
      <c r="ALJ2169" s="593"/>
      <c r="ALK2169" s="593"/>
      <c r="ALL2169" s="593"/>
      <c r="ALM2169" s="593"/>
      <c r="ALN2169" s="593"/>
      <c r="ALO2169" s="593"/>
      <c r="ALP2169" s="593"/>
      <c r="ALQ2169" s="593"/>
      <c r="ALR2169" s="593"/>
      <c r="ALS2169" s="593"/>
      <c r="ALT2169" s="593"/>
      <c r="ALU2169" s="593"/>
      <c r="ALV2169" s="593"/>
      <c r="ALW2169" s="593"/>
      <c r="ALX2169" s="593"/>
      <c r="ALY2169" s="593"/>
      <c r="ALZ2169" s="593"/>
      <c r="AMA2169" s="593"/>
      <c r="AMB2169" s="593"/>
      <c r="AMC2169" s="593"/>
      <c r="AMD2169" s="593"/>
      <c r="AME2169" s="593"/>
      <c r="AMF2169" s="593"/>
      <c r="AMG2169" s="593"/>
      <c r="AMH2169" s="593"/>
      <c r="AMI2169" s="593"/>
      <c r="AMJ2169" s="593"/>
      <c r="AMK2169" s="593"/>
      <c r="AML2169" s="593"/>
      <c r="AMM2169" s="593"/>
      <c r="AMN2169" s="593"/>
      <c r="AMO2169" s="593"/>
      <c r="AMP2169" s="593"/>
      <c r="AMQ2169" s="593"/>
      <c r="AMR2169" s="593"/>
      <c r="AMS2169" s="593"/>
      <c r="AMT2169" s="593"/>
      <c r="AMU2169" s="593"/>
      <c r="AMV2169" s="593"/>
      <c r="AMW2169" s="593"/>
      <c r="AMX2169" s="593"/>
      <c r="AMY2169" s="593"/>
      <c r="AMZ2169" s="593"/>
      <c r="ANA2169" s="593"/>
      <c r="ANB2169" s="593"/>
      <c r="ANC2169" s="593"/>
      <c r="AND2169" s="593"/>
      <c r="ANE2169" s="593"/>
      <c r="ANF2169" s="593"/>
      <c r="ANG2169" s="593"/>
      <c r="ANH2169" s="593"/>
      <c r="ANI2169" s="593"/>
      <c r="ANJ2169" s="593"/>
      <c r="ANK2169" s="593"/>
      <c r="ANL2169" s="593"/>
      <c r="ANM2169" s="593"/>
      <c r="ANN2169" s="593"/>
      <c r="ANO2169" s="593"/>
      <c r="ANP2169" s="593"/>
      <c r="ANQ2169" s="593"/>
      <c r="ANR2169" s="593"/>
      <c r="ANS2169" s="593"/>
      <c r="ANT2169" s="593"/>
      <c r="ANU2169" s="593"/>
      <c r="ANV2169" s="593"/>
      <c r="ANW2169" s="593"/>
      <c r="ANX2169" s="593"/>
      <c r="ANY2169" s="593"/>
      <c r="ANZ2169" s="593"/>
      <c r="AOA2169" s="593"/>
      <c r="AOB2169" s="593"/>
      <c r="AOC2169" s="593"/>
      <c r="AOD2169" s="593"/>
      <c r="AOE2169" s="593"/>
      <c r="AOF2169" s="593"/>
      <c r="AOG2169" s="593"/>
      <c r="AOH2169" s="593"/>
      <c r="AOI2169" s="593"/>
      <c r="AOJ2169" s="593"/>
      <c r="AOK2169" s="593"/>
      <c r="AOL2169" s="593"/>
      <c r="AOM2169" s="593"/>
      <c r="AON2169" s="593"/>
      <c r="AOO2169" s="593"/>
      <c r="AOP2169" s="593"/>
      <c r="AOQ2169" s="593"/>
      <c r="AOR2169" s="593"/>
      <c r="AOS2169" s="593"/>
      <c r="AOT2169" s="593"/>
      <c r="AOU2169" s="593"/>
      <c r="AOV2169" s="593"/>
      <c r="AOW2169" s="593"/>
      <c r="AOX2169" s="593"/>
      <c r="AOY2169" s="593"/>
      <c r="AOZ2169" s="593"/>
      <c r="APA2169" s="593"/>
      <c r="APB2169" s="593"/>
      <c r="APC2169" s="593"/>
      <c r="APD2169" s="593"/>
      <c r="APE2169" s="593"/>
      <c r="APF2169" s="593"/>
      <c r="APG2169" s="593"/>
      <c r="APH2169" s="593"/>
      <c r="API2169" s="593"/>
      <c r="APJ2169" s="593"/>
      <c r="APK2169" s="593"/>
      <c r="APL2169" s="593"/>
      <c r="APM2169" s="593"/>
      <c r="APN2169" s="593"/>
      <c r="APO2169" s="593"/>
      <c r="APP2169" s="593"/>
      <c r="APQ2169" s="593"/>
      <c r="APR2169" s="593"/>
      <c r="APS2169" s="593"/>
      <c r="APT2169" s="593"/>
      <c r="APU2169" s="593"/>
      <c r="APV2169" s="593"/>
      <c r="APW2169" s="593"/>
      <c r="APX2169" s="593"/>
      <c r="APY2169" s="593"/>
      <c r="APZ2169" s="593"/>
      <c r="AQA2169" s="593"/>
      <c r="AQB2169" s="593"/>
      <c r="AQC2169" s="593"/>
      <c r="AQD2169" s="593"/>
      <c r="AQE2169" s="593"/>
      <c r="AQF2169" s="593"/>
      <c r="AQG2169" s="593"/>
      <c r="AQH2169" s="593"/>
      <c r="AQI2169" s="593"/>
      <c r="AQJ2169" s="593"/>
      <c r="AQK2169" s="593"/>
      <c r="AQL2169" s="593"/>
      <c r="AQM2169" s="593"/>
      <c r="AQN2169" s="593"/>
      <c r="AQO2169" s="593"/>
      <c r="AQP2169" s="593"/>
      <c r="AQQ2169" s="593"/>
      <c r="AQR2169" s="593"/>
      <c r="AQS2169" s="593"/>
      <c r="AQT2169" s="593"/>
      <c r="AQU2169" s="593"/>
      <c r="AQV2169" s="593"/>
      <c r="AQW2169" s="593"/>
      <c r="AQX2169" s="593"/>
      <c r="AQY2169" s="593"/>
      <c r="AQZ2169" s="593"/>
      <c r="ARA2169" s="593"/>
      <c r="ARB2169" s="593"/>
      <c r="ARC2169" s="593"/>
      <c r="ARD2169" s="593"/>
      <c r="ARE2169" s="593"/>
      <c r="ARF2169" s="593"/>
      <c r="ARG2169" s="593"/>
      <c r="ARH2169" s="593"/>
      <c r="ARI2169" s="593"/>
      <c r="ARJ2169" s="593"/>
      <c r="ARK2169" s="593"/>
      <c r="ARL2169" s="593"/>
      <c r="ARM2169" s="593"/>
      <c r="ARN2169" s="593"/>
      <c r="ARO2169" s="593"/>
      <c r="ARP2169" s="593"/>
      <c r="ARQ2169" s="593"/>
      <c r="ARR2169" s="593"/>
      <c r="ARS2169" s="593"/>
      <c r="ART2169" s="593"/>
      <c r="ARU2169" s="593"/>
      <c r="ARV2169" s="593"/>
      <c r="ARW2169" s="593"/>
      <c r="ARX2169" s="593"/>
      <c r="ARY2169" s="593"/>
      <c r="ARZ2169" s="593"/>
      <c r="ASA2169" s="593"/>
      <c r="ASB2169" s="593"/>
      <c r="ASC2169" s="593"/>
      <c r="ASD2169" s="593"/>
      <c r="ASE2169" s="593"/>
      <c r="ASF2169" s="593"/>
      <c r="ASG2169" s="593"/>
      <c r="ASH2169" s="593"/>
      <c r="ASI2169" s="593"/>
      <c r="ASJ2169" s="593"/>
      <c r="ASK2169" s="593"/>
      <c r="ASL2169" s="593"/>
      <c r="ASM2169" s="593"/>
      <c r="ASN2169" s="593"/>
      <c r="ASO2169" s="593"/>
      <c r="ASP2169" s="593"/>
      <c r="ASQ2169" s="593"/>
      <c r="ASR2169" s="593"/>
      <c r="ASS2169" s="593"/>
      <c r="AST2169" s="593"/>
      <c r="ASU2169" s="593"/>
      <c r="ASV2169" s="593"/>
      <c r="ASW2169" s="593"/>
      <c r="ASX2169" s="593"/>
      <c r="ASY2169" s="593"/>
      <c r="ASZ2169" s="593"/>
      <c r="ATA2169" s="593"/>
      <c r="ATB2169" s="593"/>
      <c r="ATC2169" s="593"/>
      <c r="ATD2169" s="593"/>
      <c r="ATE2169" s="593"/>
      <c r="ATF2169" s="593"/>
      <c r="ATG2169" s="593"/>
      <c r="ATH2169" s="593"/>
      <c r="ATI2169" s="593"/>
      <c r="ATJ2169" s="593"/>
      <c r="ATK2169" s="593"/>
      <c r="ATL2169" s="593"/>
      <c r="ATM2169" s="593"/>
      <c r="ATN2169" s="593"/>
      <c r="ATO2169" s="593"/>
      <c r="ATP2169" s="593"/>
      <c r="ATQ2169" s="593"/>
      <c r="ATR2169" s="593"/>
      <c r="ATS2169" s="593"/>
      <c r="ATT2169" s="593"/>
      <c r="ATU2169" s="593"/>
      <c r="ATV2169" s="593"/>
      <c r="ATW2169" s="593"/>
      <c r="ATX2169" s="593"/>
      <c r="ATY2169" s="593"/>
      <c r="ATZ2169" s="593"/>
      <c r="AUA2169" s="593"/>
      <c r="AUB2169" s="593"/>
      <c r="AUC2169" s="593"/>
      <c r="AUD2169" s="593"/>
      <c r="AUE2169" s="593"/>
      <c r="AUF2169" s="593"/>
      <c r="AUG2169" s="593"/>
      <c r="AUH2169" s="593"/>
      <c r="AUI2169" s="593"/>
      <c r="AUJ2169" s="593"/>
      <c r="AUK2169" s="593"/>
      <c r="AUL2169" s="593"/>
      <c r="AUM2169" s="593"/>
      <c r="AUN2169" s="593"/>
      <c r="AUO2169" s="593"/>
      <c r="AUP2169" s="593"/>
      <c r="AUQ2169" s="593"/>
      <c r="AUR2169" s="593"/>
      <c r="AUS2169" s="593"/>
      <c r="AUT2169" s="593"/>
      <c r="AUU2169" s="593"/>
      <c r="AUV2169" s="593"/>
      <c r="AUW2169" s="593"/>
      <c r="AUX2169" s="593"/>
      <c r="AUY2169" s="593"/>
      <c r="AUZ2169" s="593"/>
      <c r="AVA2169" s="593"/>
      <c r="AVB2169" s="593"/>
      <c r="AVC2169" s="593"/>
      <c r="AVD2169" s="593"/>
      <c r="AVE2169" s="593"/>
      <c r="AVF2169" s="593"/>
      <c r="AVG2169" s="593"/>
      <c r="AVH2169" s="593"/>
      <c r="AVI2169" s="593"/>
      <c r="AVJ2169" s="593"/>
      <c r="AVK2169" s="593"/>
    </row>
    <row r="2170" spans="1:1259">
      <c r="A2170" s="697"/>
      <c r="B2170" s="558"/>
      <c r="C2170" s="558"/>
      <c r="D2170" s="676" t="s">
        <v>1067</v>
      </c>
      <c r="E2170" s="524" t="s">
        <v>1280</v>
      </c>
      <c r="F2170" s="676"/>
      <c r="G2170" s="676">
        <v>2022</v>
      </c>
      <c r="H2170" s="665">
        <v>8</v>
      </c>
      <c r="I2170" s="687"/>
      <c r="J2170" s="666"/>
      <c r="K2170" s="676" t="s">
        <v>1281</v>
      </c>
      <c r="L2170" s="677" t="s">
        <v>1251</v>
      </c>
      <c r="M2170" s="677">
        <v>44516</v>
      </c>
      <c r="N2170" s="677">
        <v>44655</v>
      </c>
      <c r="O2170" s="677">
        <v>44774</v>
      </c>
      <c r="P2170" s="666"/>
      <c r="Q2170" s="666"/>
      <c r="R2170" s="666"/>
      <c r="S2170" s="665" t="s">
        <v>1118</v>
      </c>
      <c r="T2170" s="665">
        <v>60</v>
      </c>
      <c r="U2170" s="665">
        <v>49401140</v>
      </c>
      <c r="V2170" s="665" t="s">
        <v>973</v>
      </c>
      <c r="W2170" s="678">
        <v>400</v>
      </c>
      <c r="X2170" s="551">
        <v>2304</v>
      </c>
      <c r="Y2170" s="693">
        <v>921600</v>
      </c>
      <c r="Z2170" s="667">
        <v>0.52</v>
      </c>
      <c r="AA2170" s="682">
        <f>Y2170*Z2170</f>
        <v>479232</v>
      </c>
      <c r="AB2170" s="521"/>
      <c r="AC2170" s="683">
        <v>0</v>
      </c>
      <c r="AD2170" s="676"/>
      <c r="AE2170" s="684"/>
      <c r="AF2170" s="695">
        <f>AA2170+AD2170+AE2170</f>
        <v>479232</v>
      </c>
      <c r="AG2170" s="665" t="s">
        <v>1073</v>
      </c>
      <c r="AH2170" s="641">
        <v>0</v>
      </c>
      <c r="AI2170" s="676">
        <v>60</v>
      </c>
      <c r="AJ2170" s="676" t="s">
        <v>1252</v>
      </c>
      <c r="AK2170" s="676" t="s">
        <v>1253</v>
      </c>
      <c r="AL2170" s="696" t="s">
        <v>1254</v>
      </c>
      <c r="AM2170" s="665" t="s">
        <v>52</v>
      </c>
      <c r="AN2170" s="665" t="s">
        <v>1076</v>
      </c>
      <c r="AO2170" s="665"/>
      <c r="AP2170" s="676"/>
      <c r="AQ2170" s="676" t="s">
        <v>1090</v>
      </c>
      <c r="AR2170" s="676"/>
      <c r="AS2170" s="523" t="s">
        <v>1157</v>
      </c>
      <c r="AT2170" s="523" t="s">
        <v>1078</v>
      </c>
      <c r="AU2170" s="523" t="s">
        <v>1078</v>
      </c>
      <c r="AV2170" s="674"/>
      <c r="AW2170" s="673">
        <f>U2170</f>
        <v>49401140</v>
      </c>
      <c r="AX2170" s="673" cm="1">
        <f t="array" ref="AX2170">SUM(MID(0&amp;AW2170,LARGE(INDEX(ISNUMBER(--MID(AW2170,ROW($1:$8),1))*ROW($1:$8),),ROW($1:$8))+1,1)*10^ROW($1:$8)/10)</f>
        <v>49401140</v>
      </c>
      <c r="AY2170" s="673" t="str">
        <f>VLOOKUP($AX2170,'Item Master Data'!$A:$F,3,FALSE)</f>
        <v>Q.PEAK DUO BLK ML G10.a+</v>
      </c>
      <c r="AZ2170" s="673">
        <f>VLOOKUP($AX2170,'Item Master Data'!$A:$F,6,FALSE)</f>
        <v>400</v>
      </c>
      <c r="BA2170" s="673">
        <f>X2170/BB2170</f>
        <v>72</v>
      </c>
      <c r="BB2170" s="673">
        <f>VLOOKUP(AX2170,'Item Master Data'!$A:$G,7,FALSE)</f>
        <v>32</v>
      </c>
      <c r="BC2170" s="673"/>
      <c r="BD2170" s="673">
        <f>W2170-AZ2170</f>
        <v>0</v>
      </c>
      <c r="BE2170" s="672"/>
      <c r="BF2170" s="672"/>
      <c r="BG2170" s="672"/>
      <c r="BH2170" s="672"/>
      <c r="BI2170" s="672"/>
      <c r="BJ2170" s="672"/>
      <c r="BK2170" s="672"/>
      <c r="BL2170" s="672"/>
      <c r="BM2170" s="672"/>
      <c r="BN2170" s="672"/>
      <c r="BO2170" s="672"/>
      <c r="BP2170" s="672"/>
      <c r="BQ2170" s="672"/>
      <c r="BR2170" s="672"/>
      <c r="BS2170" s="672"/>
      <c r="BT2170" s="672"/>
      <c r="BU2170" s="672"/>
      <c r="BV2170" s="672"/>
      <c r="BW2170" s="672"/>
      <c r="BX2170" s="672"/>
      <c r="BY2170" s="672"/>
      <c r="BZ2170" s="672"/>
      <c r="CA2170" s="672"/>
      <c r="CB2170" s="672"/>
      <c r="CC2170" s="672"/>
      <c r="CD2170" s="672"/>
      <c r="CE2170" s="672"/>
      <c r="CF2170" s="672"/>
      <c r="CG2170" s="672"/>
      <c r="CH2170" s="672"/>
      <c r="CI2170" s="672"/>
      <c r="CJ2170" s="672"/>
      <c r="CK2170" s="672"/>
      <c r="CL2170" s="672"/>
      <c r="CM2170" s="672"/>
      <c r="CN2170" s="672"/>
      <c r="CO2170" s="672"/>
      <c r="CP2170" s="672"/>
      <c r="CQ2170" s="672"/>
      <c r="CR2170" s="672"/>
      <c r="CS2170" s="672"/>
      <c r="CT2170" s="672"/>
      <c r="CU2170" s="672"/>
      <c r="CV2170" s="672"/>
      <c r="CW2170" s="672"/>
      <c r="CX2170" s="672"/>
      <c r="CY2170" s="672"/>
      <c r="CZ2170" s="672"/>
      <c r="DA2170" s="672"/>
      <c r="DB2170" s="672"/>
      <c r="DC2170" s="672"/>
      <c r="DD2170" s="672"/>
      <c r="DE2170" s="672"/>
      <c r="DF2170" s="672"/>
      <c r="DG2170" s="672"/>
      <c r="DH2170" s="672"/>
      <c r="DI2170" s="672"/>
      <c r="DJ2170" s="672"/>
      <c r="DK2170" s="672"/>
      <c r="DL2170" s="672"/>
      <c r="DM2170" s="672"/>
      <c r="DN2170" s="672"/>
      <c r="DO2170" s="672"/>
      <c r="DP2170" s="672"/>
      <c r="DQ2170" s="672"/>
      <c r="DR2170" s="672"/>
      <c r="DS2170" s="672"/>
      <c r="DT2170" s="672"/>
      <c r="DU2170" s="672"/>
      <c r="DV2170" s="672"/>
      <c r="DW2170" s="672"/>
      <c r="DX2170" s="672"/>
      <c r="DY2170" s="672"/>
      <c r="DZ2170" s="672"/>
      <c r="EA2170" s="672"/>
      <c r="EB2170" s="672"/>
      <c r="EC2170" s="672"/>
      <c r="ED2170" s="672"/>
      <c r="EE2170" s="672"/>
      <c r="EF2170" s="672"/>
      <c r="EG2170" s="672"/>
      <c r="EH2170" s="672"/>
      <c r="EI2170" s="672"/>
      <c r="EJ2170" s="672"/>
      <c r="EK2170" s="672"/>
      <c r="EL2170" s="672"/>
      <c r="EM2170" s="672"/>
      <c r="EN2170" s="672"/>
      <c r="EO2170" s="672"/>
      <c r="EP2170" s="672"/>
      <c r="EQ2170" s="672"/>
      <c r="ER2170" s="672"/>
      <c r="ES2170" s="672"/>
      <c r="ET2170" s="672"/>
      <c r="EU2170" s="672"/>
      <c r="EV2170" s="672"/>
      <c r="EW2170" s="672"/>
      <c r="EX2170" s="672"/>
      <c r="EY2170" s="672"/>
      <c r="EZ2170" s="672"/>
      <c r="FA2170" s="672"/>
      <c r="FB2170" s="672"/>
      <c r="FC2170" s="672"/>
      <c r="FD2170" s="672"/>
      <c r="FE2170" s="672"/>
      <c r="FF2170" s="672"/>
      <c r="FG2170" s="672"/>
      <c r="FH2170" s="672"/>
      <c r="FI2170" s="672"/>
      <c r="FJ2170" s="672"/>
      <c r="FK2170" s="672"/>
      <c r="FL2170" s="672"/>
      <c r="FM2170" s="672"/>
      <c r="FN2170" s="672"/>
      <c r="FO2170" s="672"/>
      <c r="FP2170" s="672"/>
      <c r="FQ2170" s="672"/>
      <c r="FR2170" s="672"/>
      <c r="FS2170" s="672"/>
      <c r="FT2170" s="672"/>
      <c r="FU2170" s="672"/>
      <c r="FV2170" s="672"/>
      <c r="FW2170" s="672"/>
      <c r="FX2170" s="672"/>
      <c r="FY2170" s="672"/>
      <c r="FZ2170" s="672"/>
      <c r="GA2170" s="672"/>
      <c r="GB2170" s="672"/>
      <c r="GC2170" s="672"/>
      <c r="GD2170" s="672"/>
      <c r="GE2170" s="672"/>
      <c r="GF2170" s="672"/>
      <c r="GG2170" s="672"/>
      <c r="GH2170" s="672"/>
      <c r="GI2170" s="672"/>
      <c r="GJ2170" s="672"/>
      <c r="GK2170" s="672"/>
      <c r="GL2170" s="672"/>
      <c r="GM2170" s="672"/>
      <c r="GN2170" s="672"/>
      <c r="GO2170" s="672"/>
      <c r="GP2170" s="672"/>
      <c r="GQ2170" s="672"/>
      <c r="GR2170" s="672"/>
      <c r="GS2170" s="672"/>
      <c r="GT2170" s="672"/>
      <c r="GU2170" s="672"/>
      <c r="GV2170" s="672"/>
      <c r="GW2170" s="672"/>
      <c r="GX2170" s="672"/>
      <c r="GY2170" s="672"/>
      <c r="GZ2170" s="672"/>
      <c r="HA2170" s="672"/>
      <c r="HB2170" s="672"/>
      <c r="HC2170" s="672"/>
      <c r="HD2170" s="672"/>
      <c r="HE2170" s="672"/>
      <c r="HF2170" s="672"/>
      <c r="HG2170" s="672"/>
      <c r="HH2170" s="672"/>
      <c r="HI2170" s="672"/>
      <c r="HJ2170" s="672"/>
      <c r="HK2170" s="672"/>
      <c r="HL2170" s="672"/>
      <c r="HM2170" s="672"/>
      <c r="HN2170" s="672"/>
      <c r="HO2170" s="672"/>
      <c r="HP2170" s="672"/>
      <c r="HQ2170" s="672"/>
      <c r="HR2170" s="672"/>
      <c r="HS2170" s="672"/>
      <c r="HT2170" s="672"/>
      <c r="HU2170" s="672"/>
      <c r="HV2170" s="672"/>
      <c r="HW2170" s="672"/>
      <c r="HX2170" s="672"/>
      <c r="HY2170" s="672"/>
      <c r="HZ2170" s="672"/>
      <c r="IA2170" s="672"/>
      <c r="IB2170" s="672"/>
      <c r="IC2170" s="672"/>
      <c r="ID2170" s="672"/>
      <c r="IE2170" s="672"/>
      <c r="IF2170" s="672"/>
      <c r="IG2170" s="672"/>
      <c r="IH2170" s="672"/>
      <c r="II2170" s="672"/>
      <c r="IJ2170" s="672"/>
      <c r="IK2170" s="672"/>
      <c r="IL2170" s="672"/>
      <c r="IM2170" s="672"/>
      <c r="IN2170" s="672"/>
      <c r="IO2170" s="672"/>
      <c r="IP2170" s="672"/>
      <c r="IQ2170" s="672"/>
      <c r="IR2170" s="672"/>
      <c r="IS2170" s="672"/>
      <c r="IT2170" s="672"/>
      <c r="IU2170" s="672"/>
      <c r="IV2170" s="672"/>
      <c r="IW2170" s="672"/>
      <c r="IX2170" s="672"/>
      <c r="IY2170" s="672"/>
      <c r="IZ2170" s="672"/>
      <c r="JA2170" s="672"/>
      <c r="JB2170" s="672"/>
      <c r="JC2170" s="672"/>
      <c r="JD2170" s="672"/>
      <c r="JE2170" s="672"/>
      <c r="JF2170" s="672"/>
      <c r="JG2170" s="672"/>
      <c r="JH2170" s="672"/>
      <c r="JI2170" s="672"/>
      <c r="JJ2170" s="672"/>
      <c r="JK2170" s="672"/>
      <c r="JL2170" s="672"/>
      <c r="JM2170" s="672"/>
      <c r="JN2170" s="672"/>
      <c r="JO2170" s="672"/>
      <c r="JP2170" s="672"/>
      <c r="JQ2170" s="672"/>
      <c r="JR2170" s="672"/>
      <c r="JS2170" s="672"/>
      <c r="JT2170" s="672"/>
      <c r="JU2170" s="672"/>
      <c r="JV2170" s="672"/>
      <c r="JW2170" s="672"/>
      <c r="JX2170" s="672"/>
      <c r="JY2170" s="672"/>
      <c r="JZ2170" s="672"/>
      <c r="KA2170" s="672"/>
      <c r="KB2170" s="672"/>
      <c r="KC2170" s="672"/>
      <c r="KD2170" s="672"/>
      <c r="KE2170" s="672"/>
      <c r="KF2170" s="672"/>
      <c r="KG2170" s="672"/>
      <c r="KH2170" s="672"/>
      <c r="KI2170" s="672"/>
      <c r="KJ2170" s="672"/>
      <c r="KK2170" s="672"/>
      <c r="KL2170" s="672"/>
      <c r="KM2170" s="672"/>
      <c r="KN2170" s="672"/>
      <c r="KO2170" s="672"/>
      <c r="KP2170" s="672"/>
      <c r="KQ2170" s="672"/>
      <c r="KR2170" s="672"/>
      <c r="KS2170" s="672"/>
      <c r="KT2170" s="672"/>
      <c r="KU2170" s="672"/>
      <c r="KV2170" s="672"/>
      <c r="KW2170" s="672"/>
      <c r="KX2170" s="672"/>
      <c r="KY2170" s="672"/>
      <c r="KZ2170" s="672"/>
      <c r="LA2170" s="672"/>
      <c r="LB2170" s="672"/>
      <c r="LC2170" s="672"/>
      <c r="LD2170" s="672"/>
      <c r="LE2170" s="672"/>
      <c r="LF2170" s="672"/>
      <c r="LG2170" s="672"/>
      <c r="LH2170" s="672"/>
      <c r="LI2170" s="672"/>
      <c r="LJ2170" s="672"/>
      <c r="LK2170" s="672"/>
      <c r="LL2170" s="672"/>
      <c r="LM2170" s="672"/>
      <c r="LN2170" s="672"/>
      <c r="LO2170" s="672"/>
      <c r="LP2170" s="672"/>
      <c r="LQ2170" s="672"/>
      <c r="LR2170" s="672"/>
      <c r="LS2170" s="672"/>
      <c r="LT2170" s="672"/>
      <c r="LU2170" s="672"/>
      <c r="LV2170" s="672"/>
      <c r="LW2170" s="672"/>
      <c r="LX2170" s="672"/>
      <c r="LY2170" s="672"/>
      <c r="LZ2170" s="672"/>
      <c r="MA2170" s="672"/>
      <c r="MB2170" s="672"/>
      <c r="MC2170" s="672"/>
      <c r="MD2170" s="672"/>
      <c r="ME2170" s="672"/>
      <c r="MF2170" s="672"/>
      <c r="MG2170" s="672"/>
      <c r="MH2170" s="672"/>
      <c r="MI2170" s="672"/>
      <c r="MJ2170" s="672"/>
      <c r="MK2170" s="672"/>
      <c r="ML2170" s="672"/>
      <c r="MM2170" s="672"/>
      <c r="MN2170" s="672"/>
      <c r="MO2170" s="672"/>
      <c r="MP2170" s="672"/>
      <c r="MQ2170" s="672"/>
      <c r="MR2170" s="672"/>
      <c r="MS2170" s="672"/>
      <c r="MT2170" s="672"/>
      <c r="MU2170" s="672"/>
      <c r="MV2170" s="672"/>
      <c r="MW2170" s="672"/>
      <c r="MX2170" s="672"/>
      <c r="MY2170" s="672"/>
      <c r="MZ2170" s="672"/>
      <c r="NA2170" s="672"/>
      <c r="NB2170" s="672"/>
      <c r="NC2170" s="672"/>
      <c r="ND2170" s="672"/>
      <c r="NE2170" s="672"/>
      <c r="NF2170" s="672"/>
      <c r="NG2170" s="672"/>
      <c r="NH2170" s="672"/>
      <c r="NI2170" s="672"/>
      <c r="NJ2170" s="672"/>
      <c r="NK2170" s="672"/>
      <c r="NL2170" s="672"/>
      <c r="NM2170" s="672"/>
      <c r="NN2170" s="672"/>
      <c r="NO2170" s="672"/>
      <c r="NP2170" s="672"/>
      <c r="NQ2170" s="672"/>
      <c r="NR2170" s="672"/>
      <c r="NS2170" s="672"/>
      <c r="NT2170" s="672"/>
      <c r="NU2170" s="672"/>
      <c r="NV2170" s="672"/>
      <c r="NW2170" s="672"/>
      <c r="NX2170" s="672"/>
      <c r="NY2170" s="672"/>
      <c r="NZ2170" s="672"/>
      <c r="OA2170" s="672"/>
      <c r="OB2170" s="672"/>
      <c r="OC2170" s="672"/>
      <c r="OD2170" s="672"/>
      <c r="OE2170" s="672"/>
      <c r="OF2170" s="672"/>
      <c r="OG2170" s="672"/>
      <c r="OH2170" s="672"/>
      <c r="OI2170" s="672"/>
      <c r="OJ2170" s="672"/>
      <c r="OK2170" s="672"/>
      <c r="OL2170" s="672"/>
      <c r="OM2170" s="672"/>
      <c r="ON2170" s="672"/>
      <c r="OO2170" s="672"/>
      <c r="OP2170" s="672"/>
      <c r="OQ2170" s="672"/>
      <c r="OR2170" s="672"/>
      <c r="OS2170" s="672"/>
      <c r="OT2170" s="672"/>
      <c r="OU2170" s="672"/>
      <c r="OV2170" s="672"/>
      <c r="OW2170" s="672"/>
      <c r="OX2170" s="672"/>
      <c r="OY2170" s="672"/>
      <c r="OZ2170" s="672"/>
      <c r="PA2170" s="672"/>
      <c r="PB2170" s="672"/>
      <c r="PC2170" s="672"/>
      <c r="PD2170" s="672"/>
      <c r="PE2170" s="672"/>
      <c r="PF2170" s="672"/>
      <c r="PG2170" s="672"/>
      <c r="PH2170" s="672"/>
      <c r="PI2170" s="672"/>
      <c r="PJ2170" s="672"/>
      <c r="PK2170" s="672"/>
      <c r="PL2170" s="672"/>
      <c r="PM2170" s="672"/>
      <c r="PN2170" s="672"/>
      <c r="PO2170" s="672"/>
      <c r="PP2170" s="672"/>
      <c r="PQ2170" s="672"/>
      <c r="PR2170" s="672"/>
      <c r="PS2170" s="672"/>
      <c r="PT2170" s="672"/>
      <c r="PU2170" s="672"/>
      <c r="PV2170" s="672"/>
      <c r="PW2170" s="672"/>
      <c r="PX2170" s="672"/>
      <c r="PY2170" s="672"/>
      <c r="PZ2170" s="672"/>
      <c r="QA2170" s="672"/>
      <c r="QB2170" s="672"/>
      <c r="QC2170" s="672"/>
      <c r="QD2170" s="672"/>
      <c r="QE2170" s="672"/>
      <c r="QF2170" s="672"/>
      <c r="QG2170" s="672"/>
      <c r="QH2170" s="672"/>
      <c r="QI2170" s="672"/>
      <c r="QJ2170" s="672"/>
      <c r="QK2170" s="672"/>
      <c r="QL2170" s="672"/>
      <c r="QM2170" s="672"/>
      <c r="QN2170" s="672"/>
      <c r="QO2170" s="672"/>
      <c r="QP2170" s="672"/>
      <c r="QQ2170" s="672"/>
      <c r="QR2170" s="672"/>
      <c r="QS2170" s="672"/>
      <c r="QT2170" s="672"/>
      <c r="QU2170" s="672"/>
      <c r="QV2170" s="672"/>
      <c r="QW2170" s="672"/>
      <c r="QX2170" s="672"/>
      <c r="QY2170" s="672"/>
      <c r="QZ2170" s="672"/>
      <c r="RA2170" s="672"/>
      <c r="RB2170" s="672"/>
      <c r="RC2170" s="672"/>
      <c r="RD2170" s="672"/>
      <c r="RE2170" s="672"/>
      <c r="RF2170" s="672"/>
      <c r="RG2170" s="672"/>
      <c r="RH2170" s="672"/>
      <c r="RI2170" s="672"/>
      <c r="RJ2170" s="672"/>
      <c r="RK2170" s="672"/>
      <c r="RL2170" s="672"/>
      <c r="RM2170" s="672"/>
      <c r="RN2170" s="672"/>
      <c r="RO2170" s="672"/>
      <c r="RP2170" s="672"/>
      <c r="RQ2170" s="672"/>
      <c r="RR2170" s="672"/>
      <c r="RS2170" s="672"/>
      <c r="RT2170" s="672"/>
      <c r="RU2170" s="672"/>
      <c r="RV2170" s="672"/>
      <c r="RW2170" s="672"/>
      <c r="RX2170" s="672"/>
      <c r="RY2170" s="672"/>
      <c r="RZ2170" s="672"/>
      <c r="SA2170" s="672"/>
      <c r="SB2170" s="672"/>
      <c r="SC2170" s="672"/>
      <c r="SD2170" s="672"/>
      <c r="SE2170" s="672"/>
      <c r="SF2170" s="672"/>
      <c r="SG2170" s="672"/>
      <c r="SH2170" s="672"/>
      <c r="SI2170" s="672"/>
      <c r="SJ2170" s="672"/>
      <c r="SK2170" s="672"/>
      <c r="SL2170" s="672"/>
      <c r="SM2170" s="672"/>
      <c r="SN2170" s="672"/>
      <c r="SO2170" s="672"/>
      <c r="SP2170" s="672"/>
      <c r="SQ2170" s="672"/>
      <c r="SR2170" s="672"/>
      <c r="SS2170" s="672"/>
      <c r="ST2170" s="672"/>
      <c r="SU2170" s="672"/>
      <c r="SV2170" s="672"/>
      <c r="SW2170" s="672"/>
      <c r="SX2170" s="672"/>
      <c r="SY2170" s="672"/>
      <c r="SZ2170" s="672"/>
      <c r="TA2170" s="672"/>
      <c r="TB2170" s="672"/>
      <c r="TC2170" s="672"/>
      <c r="TD2170" s="672"/>
      <c r="TE2170" s="672"/>
      <c r="TF2170" s="672"/>
      <c r="TG2170" s="672"/>
      <c r="TH2170" s="672"/>
      <c r="TI2170" s="672"/>
      <c r="TJ2170" s="672"/>
      <c r="TK2170" s="672"/>
      <c r="TL2170" s="672"/>
      <c r="TM2170" s="672"/>
      <c r="TN2170" s="672"/>
      <c r="TO2170" s="672"/>
      <c r="TP2170" s="672"/>
      <c r="TQ2170" s="672"/>
      <c r="TR2170" s="672"/>
      <c r="TS2170" s="672"/>
      <c r="TT2170" s="672"/>
      <c r="TU2170" s="672"/>
      <c r="TV2170" s="672"/>
      <c r="TW2170" s="672"/>
      <c r="TX2170" s="672"/>
      <c r="TY2170" s="672"/>
      <c r="TZ2170" s="672"/>
      <c r="UA2170" s="672"/>
      <c r="UB2170" s="672"/>
      <c r="UC2170" s="672"/>
      <c r="UD2170" s="672"/>
      <c r="UE2170" s="672"/>
      <c r="UF2170" s="672"/>
      <c r="UG2170" s="672"/>
      <c r="UH2170" s="672"/>
      <c r="UI2170" s="672"/>
      <c r="UJ2170" s="672"/>
      <c r="UK2170" s="672"/>
      <c r="UL2170" s="672"/>
      <c r="UM2170" s="672"/>
      <c r="UN2170" s="672"/>
      <c r="UO2170" s="672"/>
      <c r="UP2170" s="672"/>
      <c r="UQ2170" s="672"/>
      <c r="UR2170" s="672"/>
      <c r="US2170" s="672"/>
      <c r="UT2170" s="672"/>
      <c r="UU2170" s="672"/>
      <c r="UV2170" s="672"/>
      <c r="UW2170" s="672"/>
      <c r="UX2170" s="672"/>
      <c r="UY2170" s="672"/>
      <c r="UZ2170" s="672"/>
      <c r="VA2170" s="672"/>
      <c r="VB2170" s="672"/>
      <c r="VC2170" s="672"/>
      <c r="VD2170" s="672"/>
      <c r="VE2170" s="672"/>
      <c r="VF2170" s="672"/>
      <c r="VG2170" s="672"/>
      <c r="VH2170" s="672"/>
      <c r="VI2170" s="672"/>
      <c r="VJ2170" s="672"/>
      <c r="VK2170" s="672"/>
      <c r="VL2170" s="672"/>
      <c r="VM2170" s="672"/>
      <c r="VN2170" s="672"/>
      <c r="VO2170" s="672"/>
      <c r="VP2170" s="672"/>
      <c r="VQ2170" s="672"/>
      <c r="VR2170" s="672"/>
      <c r="VS2170" s="672"/>
      <c r="VT2170" s="672"/>
      <c r="VU2170" s="672"/>
      <c r="VV2170" s="672"/>
      <c r="VW2170" s="672"/>
      <c r="VX2170" s="672"/>
      <c r="VY2170" s="672"/>
      <c r="VZ2170" s="672"/>
      <c r="WA2170" s="672"/>
      <c r="WB2170" s="672"/>
      <c r="WC2170" s="672"/>
      <c r="WD2170" s="672"/>
      <c r="WE2170" s="672"/>
      <c r="WF2170" s="672"/>
      <c r="WG2170" s="672"/>
      <c r="WH2170" s="672"/>
      <c r="WI2170" s="672"/>
      <c r="WJ2170" s="672"/>
      <c r="WK2170" s="672"/>
      <c r="WL2170" s="672"/>
      <c r="WM2170" s="672"/>
      <c r="WN2170" s="672"/>
      <c r="WO2170" s="672"/>
      <c r="WP2170" s="672"/>
      <c r="WQ2170" s="672"/>
      <c r="WR2170" s="672"/>
      <c r="WS2170" s="672"/>
      <c r="WT2170" s="672"/>
      <c r="WU2170" s="672"/>
      <c r="WV2170" s="672"/>
      <c r="WW2170" s="672"/>
      <c r="WX2170" s="672"/>
      <c r="WY2170" s="672"/>
      <c r="WZ2170" s="672"/>
      <c r="XA2170" s="672"/>
      <c r="XB2170" s="672"/>
      <c r="XC2170" s="672"/>
      <c r="XD2170" s="672"/>
      <c r="XE2170" s="672"/>
      <c r="XF2170" s="672"/>
      <c r="XG2170" s="672"/>
      <c r="XH2170" s="672"/>
      <c r="XI2170" s="672"/>
      <c r="XJ2170" s="672"/>
      <c r="XK2170" s="672"/>
      <c r="XL2170" s="672"/>
      <c r="XM2170" s="672"/>
      <c r="XN2170" s="672"/>
      <c r="XO2170" s="672"/>
      <c r="XP2170" s="672"/>
      <c r="XQ2170" s="672"/>
      <c r="XR2170" s="672"/>
      <c r="XS2170" s="672"/>
      <c r="XT2170" s="672"/>
      <c r="XU2170" s="672"/>
      <c r="XV2170" s="672"/>
      <c r="XW2170" s="672"/>
      <c r="XX2170" s="672"/>
      <c r="XY2170" s="672"/>
      <c r="XZ2170" s="672"/>
      <c r="YA2170" s="672"/>
      <c r="YB2170" s="672"/>
      <c r="YC2170" s="672"/>
      <c r="YD2170" s="672"/>
      <c r="YE2170" s="672"/>
      <c r="YF2170" s="672"/>
      <c r="YG2170" s="672"/>
      <c r="YH2170" s="672"/>
      <c r="YI2170" s="672"/>
      <c r="YJ2170" s="672"/>
      <c r="YK2170" s="672"/>
      <c r="YL2170" s="672"/>
      <c r="YM2170" s="672"/>
      <c r="YN2170" s="672"/>
      <c r="YO2170" s="672"/>
      <c r="YP2170" s="672"/>
      <c r="YQ2170" s="672"/>
      <c r="YR2170" s="672"/>
      <c r="YS2170" s="672"/>
      <c r="YT2170" s="672"/>
      <c r="YU2170" s="672"/>
      <c r="YV2170" s="672"/>
      <c r="YW2170" s="672"/>
      <c r="YX2170" s="672"/>
      <c r="YY2170" s="672"/>
      <c r="YZ2170" s="672"/>
      <c r="ZA2170" s="672"/>
      <c r="ZB2170" s="672"/>
      <c r="ZC2170" s="672"/>
      <c r="ZD2170" s="672"/>
      <c r="ZE2170" s="672"/>
      <c r="ZF2170" s="672"/>
      <c r="ZG2170" s="672"/>
      <c r="ZH2170" s="672"/>
      <c r="ZI2170" s="672"/>
      <c r="ZJ2170" s="672"/>
      <c r="ZK2170" s="672"/>
      <c r="ZL2170" s="672"/>
      <c r="ZM2170" s="672"/>
      <c r="ZN2170" s="672"/>
      <c r="ZO2170" s="672"/>
      <c r="ZP2170" s="672"/>
      <c r="ZQ2170" s="672"/>
      <c r="ZR2170" s="672"/>
      <c r="ZS2170" s="672"/>
      <c r="ZT2170" s="672"/>
      <c r="ZU2170" s="672"/>
      <c r="ZV2170" s="672"/>
      <c r="ZW2170" s="672"/>
      <c r="ZX2170" s="672"/>
      <c r="ZY2170" s="672"/>
      <c r="ZZ2170" s="672"/>
      <c r="AAA2170" s="672"/>
      <c r="AAB2170" s="672"/>
      <c r="AAC2170" s="672"/>
      <c r="AAD2170" s="672"/>
      <c r="AAE2170" s="672"/>
      <c r="AAF2170" s="672"/>
      <c r="AAG2170" s="672"/>
      <c r="AAH2170" s="672"/>
      <c r="AAI2170" s="672"/>
      <c r="AAJ2170" s="672"/>
      <c r="AAK2170" s="672"/>
      <c r="AAL2170" s="672"/>
      <c r="AAM2170" s="672"/>
      <c r="AAN2170" s="672"/>
      <c r="AAO2170" s="672"/>
      <c r="AAP2170" s="672"/>
      <c r="AAQ2170" s="672"/>
      <c r="AAR2170" s="672"/>
      <c r="AAS2170" s="672"/>
      <c r="AAT2170" s="672"/>
      <c r="AAU2170" s="672"/>
      <c r="AAV2170" s="672"/>
      <c r="AAW2170" s="672"/>
      <c r="AAX2170" s="672"/>
      <c r="AAY2170" s="672"/>
      <c r="AAZ2170" s="672"/>
      <c r="ABA2170" s="672"/>
      <c r="ABB2170" s="672"/>
      <c r="ABC2170" s="672"/>
      <c r="ABD2170" s="672"/>
      <c r="ABE2170" s="672"/>
      <c r="ABF2170" s="672"/>
      <c r="ABG2170" s="672"/>
      <c r="ABH2170" s="672"/>
      <c r="ABI2170" s="672"/>
      <c r="ABJ2170" s="672"/>
      <c r="ABK2170" s="672"/>
      <c r="ABL2170" s="672"/>
      <c r="ABM2170" s="672"/>
      <c r="ABN2170" s="672"/>
      <c r="ABO2170" s="672"/>
      <c r="ABP2170" s="672"/>
      <c r="ABQ2170" s="672"/>
      <c r="ABR2170" s="672"/>
      <c r="ABS2170" s="672"/>
      <c r="ABT2170" s="672"/>
      <c r="ABU2170" s="672"/>
      <c r="ABV2170" s="672"/>
      <c r="ABW2170" s="672"/>
      <c r="ABX2170" s="672"/>
      <c r="ABY2170" s="672"/>
      <c r="ABZ2170" s="672"/>
      <c r="ACA2170" s="672"/>
      <c r="ACB2170" s="672"/>
      <c r="ACC2170" s="672"/>
      <c r="ACD2170" s="672"/>
      <c r="ACE2170" s="672"/>
      <c r="ACF2170" s="672"/>
      <c r="ACG2170" s="672"/>
      <c r="ACH2170" s="672"/>
      <c r="ACI2170" s="672"/>
      <c r="ACJ2170" s="672"/>
      <c r="ACK2170" s="672"/>
      <c r="ACL2170" s="672"/>
      <c r="ACM2170" s="672"/>
      <c r="ACN2170" s="672"/>
      <c r="ACO2170" s="672"/>
      <c r="ACP2170" s="672"/>
      <c r="ACQ2170" s="672"/>
      <c r="ACR2170" s="672"/>
      <c r="ACS2170" s="672"/>
      <c r="ACT2170" s="672"/>
      <c r="ACU2170" s="672"/>
      <c r="ACV2170" s="672"/>
      <c r="ACW2170" s="672"/>
      <c r="ACX2170" s="672"/>
      <c r="ACY2170" s="672"/>
      <c r="ACZ2170" s="672"/>
      <c r="ADA2170" s="672"/>
      <c r="ADB2170" s="672"/>
      <c r="ADC2170" s="672"/>
      <c r="ADD2170" s="672"/>
      <c r="ADE2170" s="672"/>
      <c r="ADF2170" s="672"/>
      <c r="ADG2170" s="672"/>
      <c r="ADH2170" s="672"/>
      <c r="ADI2170" s="672"/>
      <c r="ADJ2170" s="672"/>
      <c r="ADK2170" s="672"/>
      <c r="ADL2170" s="672"/>
      <c r="ADM2170" s="672"/>
      <c r="ADN2170" s="672"/>
      <c r="ADO2170" s="672"/>
      <c r="ADP2170" s="672"/>
      <c r="ADQ2170" s="672"/>
      <c r="ADR2170" s="672"/>
      <c r="ADS2170" s="672"/>
      <c r="ADT2170" s="672"/>
      <c r="ADU2170" s="672"/>
      <c r="ADV2170" s="672"/>
      <c r="ADW2170" s="672"/>
      <c r="ADX2170" s="672"/>
      <c r="ADY2170" s="672"/>
      <c r="ADZ2170" s="672"/>
      <c r="AEA2170" s="672"/>
      <c r="AEB2170" s="672"/>
      <c r="AEC2170" s="672"/>
      <c r="AED2170" s="672"/>
      <c r="AEE2170" s="672"/>
      <c r="AEF2170" s="672"/>
      <c r="AEG2170" s="672"/>
      <c r="AEH2170" s="672"/>
      <c r="AEI2170" s="672"/>
      <c r="AEJ2170" s="672"/>
      <c r="AEK2170" s="672"/>
      <c r="AEL2170" s="672"/>
      <c r="AEM2170" s="672"/>
      <c r="AEN2170" s="672"/>
      <c r="AEO2170" s="672"/>
      <c r="AEP2170" s="672"/>
      <c r="AEQ2170" s="672"/>
      <c r="AER2170" s="672"/>
      <c r="AES2170" s="672"/>
      <c r="AET2170" s="672"/>
      <c r="AEU2170" s="672"/>
      <c r="AEV2170" s="672"/>
      <c r="AEW2170" s="672"/>
      <c r="AEX2170" s="672"/>
      <c r="AEY2170" s="672"/>
      <c r="AEZ2170" s="672"/>
      <c r="AFA2170" s="672"/>
      <c r="AFB2170" s="672"/>
      <c r="AFC2170" s="672"/>
      <c r="AFD2170" s="672"/>
      <c r="AFE2170" s="672"/>
      <c r="AFF2170" s="672"/>
      <c r="AFG2170" s="672"/>
      <c r="AFH2170" s="672"/>
      <c r="AFI2170" s="672"/>
      <c r="AFJ2170" s="672"/>
      <c r="AFK2170" s="672"/>
      <c r="AFL2170" s="672"/>
      <c r="AFM2170" s="672"/>
      <c r="AFN2170" s="672"/>
      <c r="AFO2170" s="672"/>
      <c r="AFP2170" s="672"/>
      <c r="AFQ2170" s="672"/>
      <c r="AFR2170" s="672"/>
      <c r="AFS2170" s="672"/>
      <c r="AFT2170" s="672"/>
      <c r="AFU2170" s="672"/>
      <c r="AFV2170" s="672"/>
      <c r="AFW2170" s="672"/>
      <c r="AFX2170" s="672"/>
      <c r="AFY2170" s="672"/>
      <c r="AFZ2170" s="672"/>
      <c r="AGA2170" s="672"/>
      <c r="AGB2170" s="672"/>
      <c r="AGC2170" s="672"/>
      <c r="AGD2170" s="672"/>
      <c r="AGE2170" s="672"/>
      <c r="AGF2170" s="672"/>
      <c r="AGG2170" s="672"/>
      <c r="AGH2170" s="672"/>
      <c r="AGI2170" s="672"/>
      <c r="AGJ2170" s="672"/>
      <c r="AGK2170" s="672"/>
      <c r="AGL2170" s="672"/>
      <c r="AGM2170" s="672"/>
      <c r="AGN2170" s="672"/>
      <c r="AGO2170" s="672"/>
      <c r="AGP2170" s="672"/>
      <c r="AGQ2170" s="672"/>
      <c r="AGR2170" s="672"/>
      <c r="AGS2170" s="672"/>
      <c r="AGT2170" s="672"/>
      <c r="AGU2170" s="672"/>
      <c r="AGV2170" s="672"/>
      <c r="AGW2170" s="672"/>
      <c r="AGX2170" s="672"/>
      <c r="AGY2170" s="672"/>
      <c r="AGZ2170" s="672"/>
      <c r="AHA2170" s="672"/>
      <c r="AHB2170" s="672"/>
      <c r="AHC2170" s="672"/>
      <c r="AHD2170" s="672"/>
      <c r="AHE2170" s="672"/>
      <c r="AHF2170" s="672"/>
      <c r="AHG2170" s="672"/>
      <c r="AHH2170" s="672"/>
      <c r="AHI2170" s="672"/>
      <c r="AHJ2170" s="672"/>
      <c r="AHK2170" s="672"/>
      <c r="AHL2170" s="672"/>
      <c r="AHM2170" s="672"/>
      <c r="AHN2170" s="672"/>
      <c r="AHO2170" s="672"/>
      <c r="AHP2170" s="672"/>
      <c r="AHQ2170" s="672"/>
      <c r="AHR2170" s="672"/>
      <c r="AHS2170" s="672"/>
      <c r="AHT2170" s="672"/>
      <c r="AHU2170" s="672"/>
      <c r="AHV2170" s="672"/>
      <c r="AHW2170" s="672"/>
      <c r="AHX2170" s="672"/>
      <c r="AHY2170" s="672"/>
      <c r="AHZ2170" s="672"/>
      <c r="AIA2170" s="672"/>
      <c r="AIB2170" s="672"/>
      <c r="AIC2170" s="672"/>
      <c r="AID2170" s="672"/>
      <c r="AIE2170" s="672"/>
      <c r="AIF2170" s="672"/>
      <c r="AIG2170" s="672"/>
      <c r="AIH2170" s="672"/>
      <c r="AII2170" s="672"/>
      <c r="AIJ2170" s="672"/>
      <c r="AIK2170" s="672"/>
      <c r="AIL2170" s="672"/>
      <c r="AIM2170" s="672"/>
      <c r="AIN2170" s="672"/>
      <c r="AIO2170" s="672"/>
      <c r="AIP2170" s="672"/>
      <c r="AIQ2170" s="672"/>
      <c r="AIR2170" s="672"/>
      <c r="AIS2170" s="672"/>
      <c r="AIT2170" s="672"/>
      <c r="AIU2170" s="672"/>
      <c r="AIV2170" s="672"/>
      <c r="AIW2170" s="672"/>
      <c r="AIX2170" s="672"/>
      <c r="AIY2170" s="672"/>
      <c r="AIZ2170" s="672"/>
      <c r="AJA2170" s="672"/>
      <c r="AJB2170" s="672"/>
      <c r="AJC2170" s="672"/>
      <c r="AJD2170" s="672"/>
      <c r="AJE2170" s="672"/>
      <c r="AJF2170" s="672"/>
      <c r="AJG2170" s="672"/>
      <c r="AJH2170" s="672"/>
      <c r="AJI2170" s="672"/>
      <c r="AJJ2170" s="672"/>
      <c r="AJK2170" s="672"/>
      <c r="AJL2170" s="672"/>
      <c r="AJM2170" s="672"/>
      <c r="AJN2170" s="672"/>
      <c r="AJO2170" s="672"/>
      <c r="AJP2170" s="672"/>
      <c r="AJQ2170" s="672"/>
      <c r="AJR2170" s="672"/>
      <c r="AJS2170" s="672"/>
      <c r="AJT2170" s="672"/>
      <c r="AJU2170" s="672"/>
      <c r="AJV2170" s="672"/>
      <c r="AJW2170" s="672"/>
      <c r="AJX2170" s="672"/>
      <c r="AJY2170" s="672"/>
      <c r="AJZ2170" s="672"/>
      <c r="AKA2170" s="672"/>
      <c r="AKB2170" s="672"/>
      <c r="AKC2170" s="672"/>
      <c r="AKD2170" s="672"/>
      <c r="AKE2170" s="672"/>
      <c r="AKF2170" s="672"/>
      <c r="AKG2170" s="672"/>
      <c r="AKH2170" s="672"/>
      <c r="AKI2170" s="672"/>
      <c r="AKJ2170" s="672"/>
      <c r="AKK2170" s="672"/>
      <c r="AKL2170" s="672"/>
      <c r="AKM2170" s="672"/>
      <c r="AKN2170" s="672"/>
      <c r="AKO2170" s="672"/>
      <c r="AKP2170" s="672"/>
      <c r="AKQ2170" s="672"/>
      <c r="AKR2170" s="672"/>
      <c r="AKS2170" s="672"/>
      <c r="AKT2170" s="672"/>
      <c r="AKU2170" s="672"/>
      <c r="AKV2170" s="672"/>
      <c r="AKW2170" s="672"/>
      <c r="AKX2170" s="672"/>
      <c r="AKY2170" s="672"/>
      <c r="AKZ2170" s="672"/>
      <c r="ALA2170" s="672"/>
      <c r="ALB2170" s="672"/>
      <c r="ALC2170" s="672"/>
      <c r="ALD2170" s="672"/>
      <c r="ALE2170" s="672"/>
      <c r="ALF2170" s="672"/>
      <c r="ALG2170" s="672"/>
      <c r="ALH2170" s="672"/>
      <c r="ALI2170" s="672"/>
      <c r="ALJ2170" s="672"/>
      <c r="ALK2170" s="672"/>
      <c r="ALL2170" s="672"/>
      <c r="ALM2170" s="672"/>
      <c r="ALN2170" s="672"/>
      <c r="ALO2170" s="672"/>
      <c r="ALP2170" s="672"/>
      <c r="ALQ2170" s="672"/>
      <c r="ALR2170" s="672"/>
      <c r="ALS2170" s="672"/>
      <c r="ALT2170" s="672"/>
      <c r="ALU2170" s="672"/>
      <c r="ALV2170" s="672"/>
      <c r="ALW2170" s="672"/>
      <c r="ALX2170" s="672"/>
      <c r="ALY2170" s="672"/>
      <c r="ALZ2170" s="672"/>
      <c r="AMA2170" s="672"/>
      <c r="AMB2170" s="672"/>
      <c r="AMC2170" s="672"/>
      <c r="AMD2170" s="672"/>
      <c r="AME2170" s="672"/>
      <c r="AMF2170" s="672"/>
      <c r="AMG2170" s="672"/>
      <c r="AMH2170" s="672"/>
      <c r="AMI2170" s="672"/>
      <c r="AMJ2170" s="672"/>
      <c r="AMK2170" s="672"/>
      <c r="AML2170" s="672"/>
      <c r="AMM2170" s="672"/>
      <c r="AMN2170" s="672"/>
      <c r="AMO2170" s="672"/>
      <c r="AMP2170" s="672"/>
      <c r="AMQ2170" s="672"/>
      <c r="AMR2170" s="672"/>
      <c r="AMS2170" s="672"/>
      <c r="AMT2170" s="672"/>
      <c r="AMU2170" s="672"/>
      <c r="AMV2170" s="672"/>
      <c r="AMW2170" s="672"/>
      <c r="AMX2170" s="672"/>
      <c r="AMY2170" s="672"/>
      <c r="AMZ2170" s="672"/>
      <c r="ANA2170" s="672"/>
      <c r="ANB2170" s="672"/>
      <c r="ANC2170" s="672"/>
      <c r="AND2170" s="672"/>
      <c r="ANE2170" s="672"/>
      <c r="ANF2170" s="672"/>
      <c r="ANG2170" s="672"/>
      <c r="ANH2170" s="672"/>
      <c r="ANI2170" s="672"/>
      <c r="ANJ2170" s="672"/>
      <c r="ANK2170" s="672"/>
      <c r="ANL2170" s="672"/>
      <c r="ANM2170" s="672"/>
      <c r="ANN2170" s="672"/>
      <c r="ANO2170" s="672"/>
      <c r="ANP2170" s="672"/>
      <c r="ANQ2170" s="672"/>
      <c r="ANR2170" s="672"/>
      <c r="ANS2170" s="672"/>
      <c r="ANT2170" s="672"/>
      <c r="ANU2170" s="672"/>
      <c r="ANV2170" s="672"/>
      <c r="ANW2170" s="672"/>
      <c r="ANX2170" s="672"/>
      <c r="ANY2170" s="672"/>
      <c r="ANZ2170" s="672"/>
      <c r="AOA2170" s="672"/>
      <c r="AOB2170" s="672"/>
      <c r="AOC2170" s="672"/>
      <c r="AOD2170" s="672"/>
      <c r="AOE2170" s="672"/>
      <c r="AOF2170" s="672"/>
      <c r="AOG2170" s="672"/>
      <c r="AOH2170" s="672"/>
      <c r="AOI2170" s="672"/>
      <c r="AOJ2170" s="672"/>
      <c r="AOK2170" s="672"/>
      <c r="AOL2170" s="672"/>
      <c r="AOM2170" s="672"/>
      <c r="AON2170" s="672"/>
      <c r="AOO2170" s="672"/>
      <c r="AOP2170" s="672"/>
      <c r="AOQ2170" s="672"/>
      <c r="AOR2170" s="672"/>
      <c r="AOS2170" s="672"/>
      <c r="AOT2170" s="672"/>
      <c r="AOU2170" s="672"/>
      <c r="AOV2170" s="672"/>
      <c r="AOW2170" s="672"/>
      <c r="AOX2170" s="672"/>
      <c r="AOY2170" s="672"/>
      <c r="AOZ2170" s="672"/>
      <c r="APA2170" s="672"/>
      <c r="APB2170" s="672"/>
      <c r="APC2170" s="672"/>
      <c r="APD2170" s="672"/>
      <c r="APE2170" s="672"/>
      <c r="APF2170" s="672"/>
      <c r="APG2170" s="672"/>
      <c r="APH2170" s="672"/>
      <c r="API2170" s="672"/>
      <c r="APJ2170" s="672"/>
      <c r="APK2170" s="672"/>
      <c r="APL2170" s="672"/>
      <c r="APM2170" s="672"/>
      <c r="APN2170" s="672"/>
      <c r="APO2170" s="672"/>
      <c r="APP2170" s="672"/>
      <c r="APQ2170" s="672"/>
      <c r="APR2170" s="672"/>
      <c r="APS2170" s="672"/>
      <c r="APT2170" s="672"/>
      <c r="APU2170" s="672"/>
      <c r="APV2170" s="672"/>
      <c r="APW2170" s="672"/>
      <c r="APX2170" s="672"/>
      <c r="APY2170" s="672"/>
      <c r="APZ2170" s="672"/>
      <c r="AQA2170" s="672"/>
      <c r="AQB2170" s="672"/>
      <c r="AQC2170" s="672"/>
      <c r="AQD2170" s="672"/>
      <c r="AQE2170" s="672"/>
      <c r="AQF2170" s="672"/>
      <c r="AQG2170" s="672"/>
      <c r="AQH2170" s="672"/>
      <c r="AQI2170" s="672"/>
      <c r="AQJ2170" s="672"/>
      <c r="AQK2170" s="672"/>
      <c r="AQL2170" s="672"/>
      <c r="AQM2170" s="672"/>
      <c r="AQN2170" s="672"/>
      <c r="AQO2170" s="672"/>
      <c r="AQP2170" s="672"/>
      <c r="AQQ2170" s="672"/>
      <c r="AQR2170" s="672"/>
      <c r="AQS2170" s="672"/>
      <c r="AQT2170" s="672"/>
      <c r="AQU2170" s="672"/>
      <c r="AQV2170" s="672"/>
      <c r="AQW2170" s="672"/>
      <c r="AQX2170" s="672"/>
      <c r="AQY2170" s="672"/>
      <c r="AQZ2170" s="672"/>
      <c r="ARA2170" s="672"/>
      <c r="ARB2170" s="672"/>
      <c r="ARC2170" s="672"/>
      <c r="ARD2170" s="672"/>
      <c r="ARE2170" s="672"/>
      <c r="ARF2170" s="672"/>
      <c r="ARG2170" s="672"/>
      <c r="ARH2170" s="672"/>
      <c r="ARI2170" s="672"/>
      <c r="ARJ2170" s="672"/>
      <c r="ARK2170" s="672"/>
      <c r="ARL2170" s="672"/>
      <c r="ARM2170" s="672"/>
      <c r="ARN2170" s="672"/>
      <c r="ARO2170" s="672"/>
      <c r="ARP2170" s="672"/>
      <c r="ARQ2170" s="672"/>
      <c r="ARR2170" s="672"/>
      <c r="ARS2170" s="672"/>
      <c r="ART2170" s="672"/>
      <c r="ARU2170" s="672"/>
      <c r="ARV2170" s="672"/>
      <c r="ARW2170" s="672"/>
      <c r="ARX2170" s="672"/>
      <c r="ARY2170" s="672"/>
      <c r="ARZ2170" s="672"/>
      <c r="ASA2170" s="672"/>
      <c r="ASB2170" s="672"/>
      <c r="ASC2170" s="672"/>
      <c r="ASD2170" s="672"/>
      <c r="ASE2170" s="672"/>
      <c r="ASF2170" s="672"/>
      <c r="ASG2170" s="672"/>
      <c r="ASH2170" s="672"/>
      <c r="ASI2170" s="672"/>
      <c r="ASJ2170" s="672"/>
      <c r="ASK2170" s="672"/>
      <c r="ASL2170" s="672"/>
      <c r="ASM2170" s="672"/>
      <c r="ASN2170" s="672"/>
      <c r="ASO2170" s="672"/>
      <c r="ASP2170" s="672"/>
      <c r="ASQ2170" s="672"/>
      <c r="ASR2170" s="672"/>
      <c r="ASS2170" s="672"/>
      <c r="AST2170" s="672"/>
      <c r="ASU2170" s="672"/>
      <c r="ASV2170" s="672"/>
      <c r="ASW2170" s="672"/>
      <c r="ASX2170" s="672"/>
      <c r="ASY2170" s="672"/>
      <c r="ASZ2170" s="672"/>
      <c r="ATA2170" s="672"/>
      <c r="ATB2170" s="672"/>
      <c r="ATC2170" s="672"/>
      <c r="ATD2170" s="672"/>
      <c r="ATE2170" s="672"/>
      <c r="ATF2170" s="672"/>
      <c r="ATG2170" s="672"/>
      <c r="ATH2170" s="672"/>
      <c r="ATI2170" s="672"/>
      <c r="ATJ2170" s="672"/>
      <c r="ATK2170" s="672"/>
      <c r="ATL2170" s="672"/>
      <c r="ATM2170" s="672"/>
      <c r="ATN2170" s="672"/>
      <c r="ATO2170" s="672"/>
      <c r="ATP2170" s="672"/>
      <c r="ATQ2170" s="672"/>
      <c r="ATR2170" s="672"/>
      <c r="ATS2170" s="672"/>
      <c r="ATT2170" s="672"/>
      <c r="ATU2170" s="672"/>
      <c r="ATV2170" s="672"/>
      <c r="ATW2170" s="672"/>
      <c r="ATX2170" s="672"/>
      <c r="ATY2170" s="672"/>
      <c r="ATZ2170" s="672"/>
      <c r="AUA2170" s="672"/>
      <c r="AUB2170" s="672"/>
      <c r="AUC2170" s="672"/>
      <c r="AUD2170" s="672"/>
      <c r="AUE2170" s="672"/>
      <c r="AUF2170" s="672"/>
      <c r="AUG2170" s="672"/>
      <c r="AUH2170" s="672"/>
      <c r="AUI2170" s="672"/>
      <c r="AUJ2170" s="672"/>
      <c r="AUK2170" s="672"/>
      <c r="AUL2170" s="672"/>
      <c r="AUM2170" s="672"/>
      <c r="AUN2170" s="672"/>
      <c r="AUO2170" s="672"/>
      <c r="AUP2170" s="672"/>
      <c r="AUQ2170" s="672"/>
      <c r="AUR2170" s="672"/>
      <c r="AUS2170" s="672"/>
      <c r="AUT2170" s="672"/>
      <c r="AUU2170" s="672"/>
      <c r="AUV2170" s="672"/>
      <c r="AUW2170" s="672"/>
      <c r="AUX2170" s="672"/>
      <c r="AUY2170" s="672"/>
      <c r="AUZ2170" s="672"/>
      <c r="AVA2170" s="672"/>
      <c r="AVB2170" s="672"/>
      <c r="AVC2170" s="672"/>
      <c r="AVD2170" s="672"/>
      <c r="AVE2170" s="672"/>
      <c r="AVF2170" s="672"/>
      <c r="AVG2170" s="672"/>
      <c r="AVH2170" s="672"/>
      <c r="AVI2170" s="672"/>
      <c r="AVJ2170" s="672"/>
      <c r="AVK2170" s="672"/>
    </row>
    <row r="2171" spans="1:1259">
      <c r="A2171" s="697"/>
      <c r="B2171" s="558"/>
      <c r="C2171" s="558"/>
      <c r="D2171" s="676" t="s">
        <v>1067</v>
      </c>
      <c r="E2171" s="524" t="s">
        <v>1177</v>
      </c>
      <c r="F2171" s="676"/>
      <c r="G2171" s="676">
        <v>2022</v>
      </c>
      <c r="H2171" s="665">
        <v>8</v>
      </c>
      <c r="I2171" s="687"/>
      <c r="J2171" s="666"/>
      <c r="K2171" s="676" t="s">
        <v>1272</v>
      </c>
      <c r="L2171" s="677" t="s">
        <v>1251</v>
      </c>
      <c r="M2171" s="677">
        <v>44641</v>
      </c>
      <c r="N2171" s="677">
        <v>44774</v>
      </c>
      <c r="O2171" s="677"/>
      <c r="P2171" s="666"/>
      <c r="Q2171" s="666"/>
      <c r="R2171" s="666"/>
      <c r="S2171" s="665" t="s">
        <v>1118</v>
      </c>
      <c r="T2171" s="665">
        <v>72</v>
      </c>
      <c r="U2171" s="665" t="s">
        <v>1086</v>
      </c>
      <c r="V2171" s="665" t="s">
        <v>1072</v>
      </c>
      <c r="W2171" s="678">
        <v>475</v>
      </c>
      <c r="X2171" s="551">
        <v>1740</v>
      </c>
      <c r="Y2171" s="693">
        <v>826500</v>
      </c>
      <c r="Z2171" s="667">
        <v>0.5</v>
      </c>
      <c r="AA2171" s="682">
        <f>Y2171*Z2171</f>
        <v>413250</v>
      </c>
      <c r="AB2171" s="521"/>
      <c r="AC2171" s="683">
        <v>0</v>
      </c>
      <c r="AD2171" s="676"/>
      <c r="AE2171" s="684"/>
      <c r="AF2171" s="695">
        <f>AA2171+AD2171+AE2171</f>
        <v>413250</v>
      </c>
      <c r="AG2171" s="665" t="s">
        <v>1073</v>
      </c>
      <c r="AH2171" s="641">
        <v>0</v>
      </c>
      <c r="AI2171" s="676">
        <v>60</v>
      </c>
      <c r="AJ2171" s="676" t="s">
        <v>1252</v>
      </c>
      <c r="AK2171" s="676" t="s">
        <v>1253</v>
      </c>
      <c r="AL2171" s="696" t="s">
        <v>1254</v>
      </c>
      <c r="AM2171" s="665" t="s">
        <v>52</v>
      </c>
      <c r="AN2171" s="665" t="s">
        <v>1089</v>
      </c>
      <c r="AO2171" s="665"/>
      <c r="AP2171" s="676" t="s">
        <v>38</v>
      </c>
      <c r="AQ2171" s="676" t="s">
        <v>1090</v>
      </c>
      <c r="AR2171" s="676"/>
      <c r="AS2171" s="523" t="s">
        <v>1157</v>
      </c>
      <c r="AT2171" s="523" t="s">
        <v>1078</v>
      </c>
      <c r="AU2171" s="523" t="s">
        <v>1078</v>
      </c>
      <c r="AV2171" s="674"/>
      <c r="AW2171" s="673" t="str">
        <f>U2171</f>
        <v>12005833C</v>
      </c>
      <c r="AX2171" s="673" cm="1">
        <f t="array" ref="AX2171">SUM(MID(0&amp;AW2171,LARGE(INDEX(ISNUMBER(--MID(AW2171,ROW($1:$8),1))*ROW($1:$8),),ROW($1:$8))+1,1)*10^ROW($1:$8)/10)</f>
        <v>12005833</v>
      </c>
      <c r="AY2171" s="673" t="str">
        <f>VLOOKUP($AX2171,'Item Master Data'!$A:$F,3,FALSE)</f>
        <v>Q.PEAK DUO XL G10 BFG</v>
      </c>
      <c r="AZ2171" s="673">
        <f>VLOOKUP($AX2171,'Item Master Data'!$A:$F,6,FALSE)</f>
        <v>475</v>
      </c>
      <c r="BA2171" s="673" t="e">
        <f>X2171/BB2171</f>
        <v>#VALUE!</v>
      </c>
      <c r="BB2171" s="673" t="str">
        <f>VLOOKUP(AX2171,'Item Master Data'!$A:$G,7,FALSE)</f>
        <v> 30</v>
      </c>
      <c r="BC2171" s="673"/>
      <c r="BD2171" s="673">
        <f>W2171-AZ2171</f>
        <v>0</v>
      </c>
      <c r="BE2171" s="672"/>
      <c r="BF2171" s="672"/>
      <c r="BG2171" s="672"/>
      <c r="BH2171" s="672"/>
      <c r="BI2171" s="672"/>
      <c r="BJ2171" s="672"/>
      <c r="BK2171" s="672"/>
      <c r="BL2171" s="672"/>
      <c r="BM2171" s="672"/>
      <c r="BN2171" s="672"/>
      <c r="BO2171" s="672"/>
      <c r="BP2171" s="672"/>
      <c r="BQ2171" s="672"/>
      <c r="BR2171" s="672"/>
      <c r="BS2171" s="672"/>
      <c r="BT2171" s="672"/>
      <c r="BU2171" s="672"/>
      <c r="BV2171" s="672"/>
      <c r="BW2171" s="672"/>
      <c r="BX2171" s="672"/>
      <c r="BY2171" s="672"/>
      <c r="BZ2171" s="672"/>
      <c r="CA2171" s="672"/>
      <c r="CB2171" s="672"/>
      <c r="CC2171" s="672"/>
      <c r="CD2171" s="672"/>
      <c r="CE2171" s="672"/>
      <c r="CF2171" s="672"/>
      <c r="CG2171" s="672"/>
      <c r="CH2171" s="672"/>
      <c r="CI2171" s="672"/>
      <c r="CJ2171" s="672"/>
      <c r="CK2171" s="672"/>
      <c r="CL2171" s="672"/>
      <c r="CM2171" s="672"/>
      <c r="CN2171" s="672"/>
      <c r="CO2171" s="672"/>
      <c r="CP2171" s="672"/>
      <c r="CQ2171" s="672"/>
      <c r="CR2171" s="672"/>
      <c r="CS2171" s="672"/>
      <c r="CT2171" s="672"/>
      <c r="CU2171" s="672"/>
      <c r="CV2171" s="672"/>
      <c r="CW2171" s="672"/>
      <c r="CX2171" s="672"/>
      <c r="CY2171" s="672"/>
      <c r="CZ2171" s="672"/>
      <c r="DA2171" s="672"/>
      <c r="DB2171" s="672"/>
      <c r="DC2171" s="672"/>
      <c r="DD2171" s="672"/>
      <c r="DE2171" s="672"/>
      <c r="DF2171" s="672"/>
      <c r="DG2171" s="672"/>
      <c r="DH2171" s="672"/>
      <c r="DI2171" s="672"/>
      <c r="DJ2171" s="672"/>
      <c r="DK2171" s="672"/>
      <c r="DL2171" s="672"/>
      <c r="DM2171" s="672"/>
      <c r="DN2171" s="672"/>
      <c r="DO2171" s="672"/>
      <c r="DP2171" s="672"/>
      <c r="DQ2171" s="672"/>
      <c r="DR2171" s="672"/>
      <c r="DS2171" s="672"/>
      <c r="DT2171" s="672"/>
      <c r="DU2171" s="672"/>
      <c r="DV2171" s="672"/>
      <c r="DW2171" s="672"/>
      <c r="DX2171" s="672"/>
      <c r="DY2171" s="672"/>
      <c r="DZ2171" s="672"/>
      <c r="EA2171" s="672"/>
      <c r="EB2171" s="672"/>
      <c r="EC2171" s="672"/>
      <c r="ED2171" s="672"/>
      <c r="EE2171" s="672"/>
      <c r="EF2171" s="672"/>
      <c r="EG2171" s="672"/>
      <c r="EH2171" s="672"/>
      <c r="EI2171" s="672"/>
      <c r="EJ2171" s="672"/>
      <c r="EK2171" s="672"/>
      <c r="EL2171" s="672"/>
      <c r="EM2171" s="672"/>
      <c r="EN2171" s="672"/>
      <c r="EO2171" s="672"/>
      <c r="EP2171" s="672"/>
      <c r="EQ2171" s="672"/>
      <c r="ER2171" s="672"/>
      <c r="ES2171" s="672"/>
      <c r="ET2171" s="672"/>
      <c r="EU2171" s="672"/>
      <c r="EV2171" s="672"/>
      <c r="EW2171" s="672"/>
      <c r="EX2171" s="672"/>
      <c r="EY2171" s="672"/>
      <c r="EZ2171" s="672"/>
      <c r="FA2171" s="672"/>
      <c r="FB2171" s="672"/>
      <c r="FC2171" s="672"/>
      <c r="FD2171" s="672"/>
      <c r="FE2171" s="672"/>
      <c r="FF2171" s="672"/>
      <c r="FG2171" s="672"/>
      <c r="FH2171" s="672"/>
      <c r="FI2171" s="672"/>
      <c r="FJ2171" s="672"/>
      <c r="FK2171" s="672"/>
      <c r="FL2171" s="672"/>
      <c r="FM2171" s="672"/>
      <c r="FN2171" s="672"/>
      <c r="FO2171" s="672"/>
      <c r="FP2171" s="672"/>
      <c r="FQ2171" s="672"/>
      <c r="FR2171" s="672"/>
      <c r="FS2171" s="672"/>
      <c r="FT2171" s="672"/>
      <c r="FU2171" s="672"/>
      <c r="FV2171" s="672"/>
      <c r="FW2171" s="672"/>
      <c r="FX2171" s="672"/>
      <c r="FY2171" s="672"/>
      <c r="FZ2171" s="672"/>
      <c r="GA2171" s="672"/>
      <c r="GB2171" s="672"/>
      <c r="GC2171" s="672"/>
      <c r="GD2171" s="672"/>
      <c r="GE2171" s="672"/>
      <c r="GF2171" s="672"/>
      <c r="GG2171" s="672"/>
      <c r="GH2171" s="672"/>
      <c r="GI2171" s="672"/>
      <c r="GJ2171" s="672"/>
      <c r="GK2171" s="672"/>
      <c r="GL2171" s="672"/>
      <c r="GM2171" s="672"/>
      <c r="GN2171" s="672"/>
      <c r="GO2171" s="672"/>
      <c r="GP2171" s="672"/>
      <c r="GQ2171" s="672"/>
      <c r="GR2171" s="672"/>
      <c r="GS2171" s="672"/>
      <c r="GT2171" s="672"/>
      <c r="GU2171" s="672"/>
      <c r="GV2171" s="672"/>
      <c r="GW2171" s="672"/>
      <c r="GX2171" s="672"/>
      <c r="GY2171" s="672"/>
      <c r="GZ2171" s="672"/>
      <c r="HA2171" s="672"/>
      <c r="HB2171" s="672"/>
      <c r="HC2171" s="672"/>
      <c r="HD2171" s="672"/>
      <c r="HE2171" s="672"/>
      <c r="HF2171" s="672"/>
      <c r="HG2171" s="672"/>
      <c r="HH2171" s="672"/>
      <c r="HI2171" s="672"/>
      <c r="HJ2171" s="672"/>
      <c r="HK2171" s="672"/>
      <c r="HL2171" s="672"/>
      <c r="HM2171" s="672"/>
      <c r="HN2171" s="672"/>
      <c r="HO2171" s="672"/>
      <c r="HP2171" s="672"/>
      <c r="HQ2171" s="672"/>
      <c r="HR2171" s="672"/>
      <c r="HS2171" s="672"/>
      <c r="HT2171" s="672"/>
      <c r="HU2171" s="672"/>
      <c r="HV2171" s="672"/>
      <c r="HW2171" s="672"/>
      <c r="HX2171" s="672"/>
      <c r="HY2171" s="672"/>
      <c r="HZ2171" s="672"/>
      <c r="IA2171" s="672"/>
      <c r="IB2171" s="672"/>
      <c r="IC2171" s="672"/>
      <c r="ID2171" s="672"/>
      <c r="IE2171" s="672"/>
      <c r="IF2171" s="672"/>
      <c r="IG2171" s="672"/>
      <c r="IH2171" s="672"/>
      <c r="II2171" s="672"/>
      <c r="IJ2171" s="672"/>
      <c r="IK2171" s="672"/>
      <c r="IL2171" s="672"/>
      <c r="IM2171" s="672"/>
      <c r="IN2171" s="672"/>
      <c r="IO2171" s="672"/>
      <c r="IP2171" s="672"/>
      <c r="IQ2171" s="672"/>
      <c r="IR2171" s="672"/>
      <c r="IS2171" s="672"/>
      <c r="IT2171" s="672"/>
      <c r="IU2171" s="672"/>
      <c r="IV2171" s="672"/>
      <c r="IW2171" s="672"/>
      <c r="IX2171" s="672"/>
      <c r="IY2171" s="672"/>
      <c r="IZ2171" s="672"/>
      <c r="JA2171" s="672"/>
      <c r="JB2171" s="672"/>
      <c r="JC2171" s="672"/>
      <c r="JD2171" s="672"/>
      <c r="JE2171" s="672"/>
      <c r="JF2171" s="672"/>
      <c r="JG2171" s="672"/>
      <c r="JH2171" s="672"/>
      <c r="JI2171" s="672"/>
      <c r="JJ2171" s="672"/>
      <c r="JK2171" s="672"/>
      <c r="JL2171" s="672"/>
      <c r="JM2171" s="672"/>
      <c r="JN2171" s="672"/>
      <c r="JO2171" s="672"/>
      <c r="JP2171" s="672"/>
      <c r="JQ2171" s="672"/>
      <c r="JR2171" s="672"/>
      <c r="JS2171" s="672"/>
      <c r="JT2171" s="672"/>
      <c r="JU2171" s="672"/>
      <c r="JV2171" s="672"/>
      <c r="JW2171" s="672"/>
      <c r="JX2171" s="672"/>
      <c r="JY2171" s="672"/>
      <c r="JZ2171" s="672"/>
      <c r="KA2171" s="672"/>
      <c r="KB2171" s="672"/>
      <c r="KC2171" s="672"/>
      <c r="KD2171" s="672"/>
      <c r="KE2171" s="672"/>
      <c r="KF2171" s="672"/>
      <c r="KG2171" s="672"/>
      <c r="KH2171" s="672"/>
      <c r="KI2171" s="672"/>
      <c r="KJ2171" s="672"/>
      <c r="KK2171" s="672"/>
      <c r="KL2171" s="672"/>
      <c r="KM2171" s="672"/>
      <c r="KN2171" s="672"/>
      <c r="KO2171" s="672"/>
      <c r="KP2171" s="672"/>
      <c r="KQ2171" s="672"/>
      <c r="KR2171" s="672"/>
      <c r="KS2171" s="672"/>
      <c r="KT2171" s="672"/>
      <c r="KU2171" s="672"/>
      <c r="KV2171" s="672"/>
      <c r="KW2171" s="672"/>
      <c r="KX2171" s="672"/>
      <c r="KY2171" s="672"/>
      <c r="KZ2171" s="672"/>
      <c r="LA2171" s="672"/>
      <c r="LB2171" s="672"/>
      <c r="LC2171" s="672"/>
      <c r="LD2171" s="672"/>
      <c r="LE2171" s="672"/>
      <c r="LF2171" s="672"/>
      <c r="LG2171" s="672"/>
      <c r="LH2171" s="672"/>
      <c r="LI2171" s="672"/>
      <c r="LJ2171" s="672"/>
      <c r="LK2171" s="672"/>
      <c r="LL2171" s="672"/>
      <c r="LM2171" s="672"/>
      <c r="LN2171" s="672"/>
      <c r="LO2171" s="672"/>
      <c r="LP2171" s="672"/>
      <c r="LQ2171" s="672"/>
      <c r="LR2171" s="672"/>
      <c r="LS2171" s="672"/>
      <c r="LT2171" s="672"/>
      <c r="LU2171" s="672"/>
      <c r="LV2171" s="672"/>
      <c r="LW2171" s="672"/>
      <c r="LX2171" s="672"/>
      <c r="LY2171" s="672"/>
      <c r="LZ2171" s="672"/>
      <c r="MA2171" s="672"/>
      <c r="MB2171" s="672"/>
      <c r="MC2171" s="672"/>
      <c r="MD2171" s="672"/>
      <c r="ME2171" s="672"/>
      <c r="MF2171" s="672"/>
      <c r="MG2171" s="672"/>
      <c r="MH2171" s="672"/>
      <c r="MI2171" s="672"/>
      <c r="MJ2171" s="672"/>
      <c r="MK2171" s="672"/>
      <c r="ML2171" s="672"/>
      <c r="MM2171" s="672"/>
      <c r="MN2171" s="672"/>
      <c r="MO2171" s="672"/>
      <c r="MP2171" s="672"/>
      <c r="MQ2171" s="672"/>
      <c r="MR2171" s="672"/>
      <c r="MS2171" s="672"/>
      <c r="MT2171" s="672"/>
      <c r="MU2171" s="672"/>
      <c r="MV2171" s="672"/>
      <c r="MW2171" s="672"/>
      <c r="MX2171" s="672"/>
      <c r="MY2171" s="672"/>
      <c r="MZ2171" s="672"/>
      <c r="NA2171" s="672"/>
      <c r="NB2171" s="672"/>
      <c r="NC2171" s="672"/>
      <c r="ND2171" s="672"/>
      <c r="NE2171" s="672"/>
      <c r="NF2171" s="672"/>
      <c r="NG2171" s="672"/>
      <c r="NH2171" s="672"/>
      <c r="NI2171" s="672"/>
      <c r="NJ2171" s="672"/>
      <c r="NK2171" s="672"/>
      <c r="NL2171" s="672"/>
      <c r="NM2171" s="672"/>
      <c r="NN2171" s="672"/>
      <c r="NO2171" s="672"/>
      <c r="NP2171" s="672"/>
      <c r="NQ2171" s="672"/>
      <c r="NR2171" s="672"/>
      <c r="NS2171" s="672"/>
      <c r="NT2171" s="672"/>
      <c r="NU2171" s="672"/>
      <c r="NV2171" s="672"/>
      <c r="NW2171" s="672"/>
      <c r="NX2171" s="672"/>
      <c r="NY2171" s="672"/>
      <c r="NZ2171" s="672"/>
      <c r="OA2171" s="672"/>
      <c r="OB2171" s="672"/>
      <c r="OC2171" s="672"/>
      <c r="OD2171" s="672"/>
      <c r="OE2171" s="672"/>
      <c r="OF2171" s="672"/>
      <c r="OG2171" s="672"/>
      <c r="OH2171" s="672"/>
      <c r="OI2171" s="672"/>
      <c r="OJ2171" s="672"/>
      <c r="OK2171" s="672"/>
      <c r="OL2171" s="672"/>
      <c r="OM2171" s="672"/>
      <c r="ON2171" s="672"/>
      <c r="OO2171" s="672"/>
      <c r="OP2171" s="672"/>
      <c r="OQ2171" s="672"/>
      <c r="OR2171" s="672"/>
      <c r="OS2171" s="672"/>
      <c r="OT2171" s="672"/>
      <c r="OU2171" s="672"/>
      <c r="OV2171" s="672"/>
      <c r="OW2171" s="672"/>
      <c r="OX2171" s="672"/>
      <c r="OY2171" s="672"/>
      <c r="OZ2171" s="672"/>
      <c r="PA2171" s="672"/>
      <c r="PB2171" s="672"/>
      <c r="PC2171" s="672"/>
      <c r="PD2171" s="672"/>
      <c r="PE2171" s="672"/>
      <c r="PF2171" s="672"/>
      <c r="PG2171" s="672"/>
      <c r="PH2171" s="672"/>
      <c r="PI2171" s="672"/>
      <c r="PJ2171" s="672"/>
      <c r="PK2171" s="672"/>
      <c r="PL2171" s="672"/>
      <c r="PM2171" s="672"/>
      <c r="PN2171" s="672"/>
      <c r="PO2171" s="672"/>
      <c r="PP2171" s="672"/>
      <c r="PQ2171" s="672"/>
      <c r="PR2171" s="672"/>
      <c r="PS2171" s="672"/>
      <c r="PT2171" s="672"/>
      <c r="PU2171" s="672"/>
      <c r="PV2171" s="672"/>
      <c r="PW2171" s="672"/>
      <c r="PX2171" s="672"/>
      <c r="PY2171" s="672"/>
      <c r="PZ2171" s="672"/>
      <c r="QA2171" s="672"/>
      <c r="QB2171" s="672"/>
      <c r="QC2171" s="672"/>
      <c r="QD2171" s="672"/>
      <c r="QE2171" s="672"/>
      <c r="QF2171" s="672"/>
      <c r="QG2171" s="672"/>
      <c r="QH2171" s="672"/>
      <c r="QI2171" s="672"/>
      <c r="QJ2171" s="672"/>
      <c r="QK2171" s="672"/>
      <c r="QL2171" s="672"/>
      <c r="QM2171" s="672"/>
      <c r="QN2171" s="672"/>
      <c r="QO2171" s="672"/>
      <c r="QP2171" s="672"/>
      <c r="QQ2171" s="672"/>
      <c r="QR2171" s="672"/>
      <c r="QS2171" s="672"/>
      <c r="QT2171" s="672"/>
      <c r="QU2171" s="672"/>
      <c r="QV2171" s="672"/>
      <c r="QW2171" s="672"/>
      <c r="QX2171" s="672"/>
      <c r="QY2171" s="672"/>
      <c r="QZ2171" s="672"/>
      <c r="RA2171" s="672"/>
      <c r="RB2171" s="672"/>
      <c r="RC2171" s="672"/>
      <c r="RD2171" s="672"/>
      <c r="RE2171" s="672"/>
      <c r="RF2171" s="672"/>
      <c r="RG2171" s="672"/>
      <c r="RH2171" s="672"/>
      <c r="RI2171" s="672"/>
      <c r="RJ2171" s="672"/>
      <c r="RK2171" s="672"/>
      <c r="RL2171" s="672"/>
      <c r="RM2171" s="672"/>
      <c r="RN2171" s="672"/>
      <c r="RO2171" s="672"/>
      <c r="RP2171" s="672"/>
      <c r="RQ2171" s="672"/>
      <c r="RR2171" s="672"/>
      <c r="RS2171" s="672"/>
      <c r="RT2171" s="672"/>
      <c r="RU2171" s="672"/>
      <c r="RV2171" s="672"/>
      <c r="RW2171" s="672"/>
      <c r="RX2171" s="672"/>
      <c r="RY2171" s="672"/>
      <c r="RZ2171" s="672"/>
      <c r="SA2171" s="672"/>
      <c r="SB2171" s="672"/>
      <c r="SC2171" s="672"/>
      <c r="SD2171" s="672"/>
      <c r="SE2171" s="672"/>
      <c r="SF2171" s="672"/>
      <c r="SG2171" s="672"/>
      <c r="SH2171" s="672"/>
      <c r="SI2171" s="672"/>
      <c r="SJ2171" s="672"/>
      <c r="SK2171" s="672"/>
      <c r="SL2171" s="672"/>
      <c r="SM2171" s="672"/>
      <c r="SN2171" s="672"/>
      <c r="SO2171" s="672"/>
      <c r="SP2171" s="672"/>
      <c r="SQ2171" s="672"/>
      <c r="SR2171" s="672"/>
      <c r="SS2171" s="672"/>
      <c r="ST2171" s="672"/>
      <c r="SU2171" s="672"/>
      <c r="SV2171" s="672"/>
      <c r="SW2171" s="672"/>
      <c r="SX2171" s="672"/>
      <c r="SY2171" s="672"/>
      <c r="SZ2171" s="672"/>
      <c r="TA2171" s="672"/>
      <c r="TB2171" s="672"/>
      <c r="TC2171" s="672"/>
      <c r="TD2171" s="672"/>
      <c r="TE2171" s="672"/>
      <c r="TF2171" s="672"/>
      <c r="TG2171" s="672"/>
      <c r="TH2171" s="672"/>
      <c r="TI2171" s="672"/>
      <c r="TJ2171" s="672"/>
      <c r="TK2171" s="672"/>
      <c r="TL2171" s="672"/>
      <c r="TM2171" s="672"/>
      <c r="TN2171" s="672"/>
      <c r="TO2171" s="672"/>
      <c r="TP2171" s="672"/>
      <c r="TQ2171" s="672"/>
      <c r="TR2171" s="672"/>
      <c r="TS2171" s="672"/>
      <c r="TT2171" s="672"/>
      <c r="TU2171" s="672"/>
      <c r="TV2171" s="672"/>
      <c r="TW2171" s="672"/>
      <c r="TX2171" s="672"/>
      <c r="TY2171" s="672"/>
      <c r="TZ2171" s="672"/>
      <c r="UA2171" s="672"/>
      <c r="UB2171" s="672"/>
      <c r="UC2171" s="672"/>
      <c r="UD2171" s="672"/>
      <c r="UE2171" s="672"/>
      <c r="UF2171" s="672"/>
      <c r="UG2171" s="672"/>
      <c r="UH2171" s="672"/>
      <c r="UI2171" s="672"/>
      <c r="UJ2171" s="672"/>
      <c r="UK2171" s="672"/>
      <c r="UL2171" s="672"/>
      <c r="UM2171" s="672"/>
      <c r="UN2171" s="672"/>
      <c r="UO2171" s="672"/>
      <c r="UP2171" s="672"/>
      <c r="UQ2171" s="672"/>
      <c r="UR2171" s="672"/>
      <c r="US2171" s="672"/>
      <c r="UT2171" s="672"/>
      <c r="UU2171" s="672"/>
      <c r="UV2171" s="672"/>
      <c r="UW2171" s="672"/>
      <c r="UX2171" s="672"/>
      <c r="UY2171" s="672"/>
      <c r="UZ2171" s="672"/>
      <c r="VA2171" s="672"/>
      <c r="VB2171" s="672"/>
      <c r="VC2171" s="672"/>
      <c r="VD2171" s="672"/>
      <c r="VE2171" s="672"/>
      <c r="VF2171" s="672"/>
      <c r="VG2171" s="672"/>
      <c r="VH2171" s="672"/>
      <c r="VI2171" s="672"/>
      <c r="VJ2171" s="672"/>
      <c r="VK2171" s="672"/>
      <c r="VL2171" s="672"/>
      <c r="VM2171" s="672"/>
      <c r="VN2171" s="672"/>
      <c r="VO2171" s="672"/>
      <c r="VP2171" s="672"/>
      <c r="VQ2171" s="672"/>
      <c r="VR2171" s="672"/>
      <c r="VS2171" s="672"/>
      <c r="VT2171" s="672"/>
      <c r="VU2171" s="672"/>
      <c r="VV2171" s="672"/>
      <c r="VW2171" s="672"/>
      <c r="VX2171" s="672"/>
      <c r="VY2171" s="672"/>
      <c r="VZ2171" s="672"/>
      <c r="WA2171" s="672"/>
      <c r="WB2171" s="672"/>
      <c r="WC2171" s="672"/>
      <c r="WD2171" s="672"/>
      <c r="WE2171" s="672"/>
      <c r="WF2171" s="672"/>
      <c r="WG2171" s="672"/>
      <c r="WH2171" s="672"/>
      <c r="WI2171" s="672"/>
      <c r="WJ2171" s="672"/>
      <c r="WK2171" s="672"/>
      <c r="WL2171" s="672"/>
      <c r="WM2171" s="672"/>
      <c r="WN2171" s="672"/>
      <c r="WO2171" s="672"/>
      <c r="WP2171" s="672"/>
      <c r="WQ2171" s="672"/>
      <c r="WR2171" s="672"/>
      <c r="WS2171" s="672"/>
      <c r="WT2171" s="672"/>
      <c r="WU2171" s="672"/>
      <c r="WV2171" s="672"/>
      <c r="WW2171" s="672"/>
      <c r="WX2171" s="672"/>
      <c r="WY2171" s="672"/>
      <c r="WZ2171" s="672"/>
      <c r="XA2171" s="672"/>
      <c r="XB2171" s="672"/>
      <c r="XC2171" s="672"/>
      <c r="XD2171" s="672"/>
      <c r="XE2171" s="672"/>
      <c r="XF2171" s="672"/>
      <c r="XG2171" s="672"/>
      <c r="XH2171" s="672"/>
      <c r="XI2171" s="672"/>
      <c r="XJ2171" s="672"/>
      <c r="XK2171" s="672"/>
      <c r="XL2171" s="672"/>
      <c r="XM2171" s="672"/>
      <c r="XN2171" s="672"/>
      <c r="XO2171" s="672"/>
      <c r="XP2171" s="672"/>
      <c r="XQ2171" s="672"/>
      <c r="XR2171" s="672"/>
      <c r="XS2171" s="672"/>
      <c r="XT2171" s="672"/>
      <c r="XU2171" s="672"/>
      <c r="XV2171" s="672"/>
      <c r="XW2171" s="672"/>
      <c r="XX2171" s="672"/>
      <c r="XY2171" s="672"/>
      <c r="XZ2171" s="672"/>
      <c r="YA2171" s="672"/>
      <c r="YB2171" s="672"/>
      <c r="YC2171" s="672"/>
      <c r="YD2171" s="672"/>
      <c r="YE2171" s="672"/>
      <c r="YF2171" s="672"/>
      <c r="YG2171" s="672"/>
      <c r="YH2171" s="672"/>
      <c r="YI2171" s="672"/>
      <c r="YJ2171" s="672"/>
      <c r="YK2171" s="672"/>
      <c r="YL2171" s="672"/>
      <c r="YM2171" s="672"/>
      <c r="YN2171" s="672"/>
      <c r="YO2171" s="672"/>
      <c r="YP2171" s="672"/>
      <c r="YQ2171" s="672"/>
      <c r="YR2171" s="672"/>
      <c r="YS2171" s="672"/>
      <c r="YT2171" s="672"/>
      <c r="YU2171" s="672"/>
      <c r="YV2171" s="672"/>
      <c r="YW2171" s="672"/>
      <c r="YX2171" s="672"/>
      <c r="YY2171" s="672"/>
      <c r="YZ2171" s="672"/>
      <c r="ZA2171" s="672"/>
      <c r="ZB2171" s="672"/>
      <c r="ZC2171" s="672"/>
      <c r="ZD2171" s="672"/>
      <c r="ZE2171" s="672"/>
      <c r="ZF2171" s="672"/>
      <c r="ZG2171" s="672"/>
      <c r="ZH2171" s="672"/>
      <c r="ZI2171" s="672"/>
      <c r="ZJ2171" s="672"/>
      <c r="ZK2171" s="672"/>
      <c r="ZL2171" s="672"/>
      <c r="ZM2171" s="672"/>
      <c r="ZN2171" s="672"/>
      <c r="ZO2171" s="672"/>
      <c r="ZP2171" s="672"/>
      <c r="ZQ2171" s="672"/>
      <c r="ZR2171" s="672"/>
      <c r="ZS2171" s="672"/>
      <c r="ZT2171" s="672"/>
      <c r="ZU2171" s="672"/>
      <c r="ZV2171" s="672"/>
      <c r="ZW2171" s="672"/>
      <c r="ZX2171" s="672"/>
      <c r="ZY2171" s="672"/>
      <c r="ZZ2171" s="672"/>
      <c r="AAA2171" s="672"/>
      <c r="AAB2171" s="672"/>
      <c r="AAC2171" s="672"/>
      <c r="AAD2171" s="672"/>
      <c r="AAE2171" s="672"/>
      <c r="AAF2171" s="672"/>
      <c r="AAG2171" s="672"/>
      <c r="AAH2171" s="672"/>
      <c r="AAI2171" s="672"/>
      <c r="AAJ2171" s="672"/>
      <c r="AAK2171" s="672"/>
      <c r="AAL2171" s="672"/>
      <c r="AAM2171" s="672"/>
      <c r="AAN2171" s="672"/>
      <c r="AAO2171" s="672"/>
      <c r="AAP2171" s="672"/>
      <c r="AAQ2171" s="672"/>
      <c r="AAR2171" s="672"/>
      <c r="AAS2171" s="672"/>
      <c r="AAT2171" s="672"/>
      <c r="AAU2171" s="672"/>
      <c r="AAV2171" s="672"/>
      <c r="AAW2171" s="672"/>
      <c r="AAX2171" s="672"/>
      <c r="AAY2171" s="672"/>
      <c r="AAZ2171" s="672"/>
      <c r="ABA2171" s="672"/>
      <c r="ABB2171" s="672"/>
      <c r="ABC2171" s="672"/>
      <c r="ABD2171" s="672"/>
      <c r="ABE2171" s="672"/>
      <c r="ABF2171" s="672"/>
      <c r="ABG2171" s="672"/>
      <c r="ABH2171" s="672"/>
      <c r="ABI2171" s="672"/>
      <c r="ABJ2171" s="672"/>
      <c r="ABK2171" s="672"/>
      <c r="ABL2171" s="672"/>
      <c r="ABM2171" s="672"/>
      <c r="ABN2171" s="672"/>
      <c r="ABO2171" s="672"/>
      <c r="ABP2171" s="672"/>
      <c r="ABQ2171" s="672"/>
      <c r="ABR2171" s="672"/>
      <c r="ABS2171" s="672"/>
      <c r="ABT2171" s="672"/>
      <c r="ABU2171" s="672"/>
      <c r="ABV2171" s="672"/>
      <c r="ABW2171" s="672"/>
      <c r="ABX2171" s="672"/>
      <c r="ABY2171" s="672"/>
      <c r="ABZ2171" s="672"/>
      <c r="ACA2171" s="672"/>
      <c r="ACB2171" s="672"/>
      <c r="ACC2171" s="672"/>
      <c r="ACD2171" s="672"/>
      <c r="ACE2171" s="672"/>
      <c r="ACF2171" s="672"/>
      <c r="ACG2171" s="672"/>
      <c r="ACH2171" s="672"/>
      <c r="ACI2171" s="672"/>
      <c r="ACJ2171" s="672"/>
      <c r="ACK2171" s="672"/>
      <c r="ACL2171" s="672"/>
      <c r="ACM2171" s="672"/>
      <c r="ACN2171" s="672"/>
      <c r="ACO2171" s="672"/>
      <c r="ACP2171" s="672"/>
      <c r="ACQ2171" s="672"/>
      <c r="ACR2171" s="672"/>
      <c r="ACS2171" s="672"/>
      <c r="ACT2171" s="672"/>
      <c r="ACU2171" s="672"/>
      <c r="ACV2171" s="672"/>
      <c r="ACW2171" s="672"/>
      <c r="ACX2171" s="672"/>
      <c r="ACY2171" s="672"/>
      <c r="ACZ2171" s="672"/>
      <c r="ADA2171" s="672"/>
      <c r="ADB2171" s="672"/>
      <c r="ADC2171" s="672"/>
      <c r="ADD2171" s="672"/>
      <c r="ADE2171" s="672"/>
      <c r="ADF2171" s="672"/>
      <c r="ADG2171" s="672"/>
      <c r="ADH2171" s="672"/>
      <c r="ADI2171" s="672"/>
      <c r="ADJ2171" s="672"/>
      <c r="ADK2171" s="672"/>
      <c r="ADL2171" s="672"/>
      <c r="ADM2171" s="672"/>
      <c r="ADN2171" s="672"/>
      <c r="ADO2171" s="672"/>
      <c r="ADP2171" s="672"/>
      <c r="ADQ2171" s="672"/>
      <c r="ADR2171" s="672"/>
      <c r="ADS2171" s="672"/>
      <c r="ADT2171" s="672"/>
      <c r="ADU2171" s="672"/>
      <c r="ADV2171" s="672"/>
      <c r="ADW2171" s="672"/>
      <c r="ADX2171" s="672"/>
      <c r="ADY2171" s="672"/>
      <c r="ADZ2171" s="672"/>
      <c r="AEA2171" s="672"/>
      <c r="AEB2171" s="672"/>
      <c r="AEC2171" s="672"/>
      <c r="AED2171" s="672"/>
      <c r="AEE2171" s="672"/>
      <c r="AEF2171" s="672"/>
      <c r="AEG2171" s="672"/>
      <c r="AEH2171" s="672"/>
      <c r="AEI2171" s="672"/>
      <c r="AEJ2171" s="672"/>
      <c r="AEK2171" s="672"/>
      <c r="AEL2171" s="672"/>
      <c r="AEM2171" s="672"/>
      <c r="AEN2171" s="672"/>
      <c r="AEO2171" s="672"/>
      <c r="AEP2171" s="672"/>
      <c r="AEQ2171" s="672"/>
      <c r="AER2171" s="672"/>
      <c r="AES2171" s="672"/>
      <c r="AET2171" s="672"/>
      <c r="AEU2171" s="672"/>
      <c r="AEV2171" s="672"/>
      <c r="AEW2171" s="672"/>
      <c r="AEX2171" s="672"/>
      <c r="AEY2171" s="672"/>
      <c r="AEZ2171" s="672"/>
      <c r="AFA2171" s="672"/>
      <c r="AFB2171" s="672"/>
      <c r="AFC2171" s="672"/>
      <c r="AFD2171" s="672"/>
      <c r="AFE2171" s="672"/>
      <c r="AFF2171" s="672"/>
      <c r="AFG2171" s="672"/>
      <c r="AFH2171" s="672"/>
      <c r="AFI2171" s="672"/>
      <c r="AFJ2171" s="672"/>
      <c r="AFK2171" s="672"/>
      <c r="AFL2171" s="672"/>
      <c r="AFM2171" s="672"/>
      <c r="AFN2171" s="672"/>
      <c r="AFO2171" s="672"/>
      <c r="AFP2171" s="672"/>
      <c r="AFQ2171" s="672"/>
      <c r="AFR2171" s="672"/>
      <c r="AFS2171" s="672"/>
      <c r="AFT2171" s="672"/>
      <c r="AFU2171" s="672"/>
      <c r="AFV2171" s="672"/>
      <c r="AFW2171" s="672"/>
      <c r="AFX2171" s="672"/>
      <c r="AFY2171" s="672"/>
      <c r="AFZ2171" s="672"/>
      <c r="AGA2171" s="672"/>
      <c r="AGB2171" s="672"/>
      <c r="AGC2171" s="672"/>
      <c r="AGD2171" s="672"/>
      <c r="AGE2171" s="672"/>
      <c r="AGF2171" s="672"/>
      <c r="AGG2171" s="672"/>
      <c r="AGH2171" s="672"/>
      <c r="AGI2171" s="672"/>
      <c r="AGJ2171" s="672"/>
      <c r="AGK2171" s="672"/>
      <c r="AGL2171" s="672"/>
      <c r="AGM2171" s="672"/>
      <c r="AGN2171" s="672"/>
      <c r="AGO2171" s="672"/>
      <c r="AGP2171" s="672"/>
      <c r="AGQ2171" s="672"/>
      <c r="AGR2171" s="672"/>
      <c r="AGS2171" s="672"/>
      <c r="AGT2171" s="672"/>
      <c r="AGU2171" s="672"/>
      <c r="AGV2171" s="672"/>
      <c r="AGW2171" s="672"/>
      <c r="AGX2171" s="672"/>
      <c r="AGY2171" s="672"/>
      <c r="AGZ2171" s="672"/>
      <c r="AHA2171" s="672"/>
      <c r="AHB2171" s="672"/>
      <c r="AHC2171" s="672"/>
      <c r="AHD2171" s="672"/>
      <c r="AHE2171" s="672"/>
      <c r="AHF2171" s="672"/>
      <c r="AHG2171" s="672"/>
      <c r="AHH2171" s="672"/>
      <c r="AHI2171" s="672"/>
      <c r="AHJ2171" s="672"/>
      <c r="AHK2171" s="672"/>
      <c r="AHL2171" s="672"/>
      <c r="AHM2171" s="672"/>
      <c r="AHN2171" s="672"/>
      <c r="AHO2171" s="672"/>
      <c r="AHP2171" s="672"/>
      <c r="AHQ2171" s="672"/>
      <c r="AHR2171" s="672"/>
      <c r="AHS2171" s="672"/>
      <c r="AHT2171" s="672"/>
      <c r="AHU2171" s="672"/>
      <c r="AHV2171" s="672"/>
      <c r="AHW2171" s="672"/>
      <c r="AHX2171" s="672"/>
      <c r="AHY2171" s="672"/>
      <c r="AHZ2171" s="672"/>
      <c r="AIA2171" s="672"/>
      <c r="AIB2171" s="672"/>
      <c r="AIC2171" s="672"/>
      <c r="AID2171" s="672"/>
      <c r="AIE2171" s="672"/>
      <c r="AIF2171" s="672"/>
      <c r="AIG2171" s="672"/>
      <c r="AIH2171" s="672"/>
      <c r="AII2171" s="672"/>
      <c r="AIJ2171" s="672"/>
      <c r="AIK2171" s="672"/>
      <c r="AIL2171" s="672"/>
      <c r="AIM2171" s="672"/>
      <c r="AIN2171" s="672"/>
      <c r="AIO2171" s="672"/>
      <c r="AIP2171" s="672"/>
      <c r="AIQ2171" s="672"/>
      <c r="AIR2171" s="672"/>
      <c r="AIS2171" s="672"/>
      <c r="AIT2171" s="672"/>
      <c r="AIU2171" s="672"/>
      <c r="AIV2171" s="672"/>
      <c r="AIW2171" s="672"/>
      <c r="AIX2171" s="672"/>
      <c r="AIY2171" s="672"/>
      <c r="AIZ2171" s="672"/>
      <c r="AJA2171" s="672"/>
      <c r="AJB2171" s="672"/>
      <c r="AJC2171" s="672"/>
      <c r="AJD2171" s="672"/>
      <c r="AJE2171" s="672"/>
      <c r="AJF2171" s="672"/>
      <c r="AJG2171" s="672"/>
      <c r="AJH2171" s="672"/>
      <c r="AJI2171" s="672"/>
      <c r="AJJ2171" s="672"/>
      <c r="AJK2171" s="672"/>
      <c r="AJL2171" s="672"/>
      <c r="AJM2171" s="672"/>
      <c r="AJN2171" s="672"/>
      <c r="AJO2171" s="672"/>
      <c r="AJP2171" s="672"/>
      <c r="AJQ2171" s="672"/>
      <c r="AJR2171" s="672"/>
      <c r="AJS2171" s="672"/>
      <c r="AJT2171" s="672"/>
      <c r="AJU2171" s="672"/>
      <c r="AJV2171" s="672"/>
      <c r="AJW2171" s="672"/>
      <c r="AJX2171" s="672"/>
      <c r="AJY2171" s="672"/>
      <c r="AJZ2171" s="672"/>
      <c r="AKA2171" s="672"/>
      <c r="AKB2171" s="672"/>
      <c r="AKC2171" s="672"/>
      <c r="AKD2171" s="672"/>
      <c r="AKE2171" s="672"/>
      <c r="AKF2171" s="672"/>
      <c r="AKG2171" s="672"/>
      <c r="AKH2171" s="672"/>
      <c r="AKI2171" s="672"/>
      <c r="AKJ2171" s="672"/>
      <c r="AKK2171" s="672"/>
      <c r="AKL2171" s="672"/>
      <c r="AKM2171" s="672"/>
      <c r="AKN2171" s="672"/>
      <c r="AKO2171" s="672"/>
      <c r="AKP2171" s="672"/>
      <c r="AKQ2171" s="672"/>
      <c r="AKR2171" s="672"/>
      <c r="AKS2171" s="672"/>
      <c r="AKT2171" s="672"/>
      <c r="AKU2171" s="672"/>
      <c r="AKV2171" s="672"/>
      <c r="AKW2171" s="672"/>
      <c r="AKX2171" s="672"/>
      <c r="AKY2171" s="672"/>
      <c r="AKZ2171" s="672"/>
      <c r="ALA2171" s="672"/>
      <c r="ALB2171" s="672"/>
      <c r="ALC2171" s="672"/>
      <c r="ALD2171" s="672"/>
      <c r="ALE2171" s="672"/>
      <c r="ALF2171" s="672"/>
      <c r="ALG2171" s="672"/>
      <c r="ALH2171" s="672"/>
      <c r="ALI2171" s="672"/>
      <c r="ALJ2171" s="672"/>
      <c r="ALK2171" s="672"/>
      <c r="ALL2171" s="672"/>
      <c r="ALM2171" s="672"/>
      <c r="ALN2171" s="672"/>
      <c r="ALO2171" s="672"/>
      <c r="ALP2171" s="672"/>
      <c r="ALQ2171" s="672"/>
      <c r="ALR2171" s="672"/>
      <c r="ALS2171" s="672"/>
      <c r="ALT2171" s="672"/>
      <c r="ALU2171" s="672"/>
      <c r="ALV2171" s="672"/>
      <c r="ALW2171" s="672"/>
      <c r="ALX2171" s="672"/>
      <c r="ALY2171" s="672"/>
      <c r="ALZ2171" s="672"/>
      <c r="AMA2171" s="672"/>
      <c r="AMB2171" s="672"/>
      <c r="AMC2171" s="672"/>
      <c r="AMD2171" s="672"/>
      <c r="AME2171" s="672"/>
      <c r="AMF2171" s="672"/>
      <c r="AMG2171" s="672"/>
      <c r="AMH2171" s="672"/>
      <c r="AMI2171" s="672"/>
      <c r="AMJ2171" s="672"/>
      <c r="AMK2171" s="672"/>
      <c r="AML2171" s="672"/>
      <c r="AMM2171" s="672"/>
      <c r="AMN2171" s="672"/>
      <c r="AMO2171" s="672"/>
      <c r="AMP2171" s="672"/>
      <c r="AMQ2171" s="672"/>
      <c r="AMR2171" s="672"/>
      <c r="AMS2171" s="672"/>
      <c r="AMT2171" s="672"/>
      <c r="AMU2171" s="672"/>
      <c r="AMV2171" s="672"/>
      <c r="AMW2171" s="672"/>
      <c r="AMX2171" s="672"/>
      <c r="AMY2171" s="672"/>
      <c r="AMZ2171" s="672"/>
      <c r="ANA2171" s="672"/>
      <c r="ANB2171" s="672"/>
      <c r="ANC2171" s="672"/>
      <c r="AND2171" s="672"/>
      <c r="ANE2171" s="672"/>
      <c r="ANF2171" s="672"/>
      <c r="ANG2171" s="672"/>
      <c r="ANH2171" s="672"/>
      <c r="ANI2171" s="672"/>
      <c r="ANJ2171" s="672"/>
      <c r="ANK2171" s="672"/>
      <c r="ANL2171" s="672"/>
      <c r="ANM2171" s="672"/>
      <c r="ANN2171" s="672"/>
      <c r="ANO2171" s="672"/>
      <c r="ANP2171" s="672"/>
      <c r="ANQ2171" s="672"/>
      <c r="ANR2171" s="672"/>
      <c r="ANS2171" s="672"/>
      <c r="ANT2171" s="672"/>
      <c r="ANU2171" s="672"/>
      <c r="ANV2171" s="672"/>
      <c r="ANW2171" s="672"/>
      <c r="ANX2171" s="672"/>
      <c r="ANY2171" s="672"/>
      <c r="ANZ2171" s="672"/>
      <c r="AOA2171" s="672"/>
      <c r="AOB2171" s="672"/>
      <c r="AOC2171" s="672"/>
      <c r="AOD2171" s="672"/>
      <c r="AOE2171" s="672"/>
      <c r="AOF2171" s="672"/>
      <c r="AOG2171" s="672"/>
      <c r="AOH2171" s="672"/>
      <c r="AOI2171" s="672"/>
      <c r="AOJ2171" s="672"/>
      <c r="AOK2171" s="672"/>
      <c r="AOL2171" s="672"/>
      <c r="AOM2171" s="672"/>
      <c r="AON2171" s="672"/>
      <c r="AOO2171" s="672"/>
      <c r="AOP2171" s="672"/>
      <c r="AOQ2171" s="672"/>
      <c r="AOR2171" s="672"/>
      <c r="AOS2171" s="672"/>
      <c r="AOT2171" s="672"/>
      <c r="AOU2171" s="672"/>
      <c r="AOV2171" s="672"/>
      <c r="AOW2171" s="672"/>
      <c r="AOX2171" s="672"/>
      <c r="AOY2171" s="672"/>
      <c r="AOZ2171" s="672"/>
      <c r="APA2171" s="672"/>
      <c r="APB2171" s="672"/>
      <c r="APC2171" s="672"/>
      <c r="APD2171" s="672"/>
      <c r="APE2171" s="672"/>
      <c r="APF2171" s="672"/>
      <c r="APG2171" s="672"/>
      <c r="APH2171" s="672"/>
      <c r="API2171" s="672"/>
      <c r="APJ2171" s="672"/>
      <c r="APK2171" s="672"/>
      <c r="APL2171" s="672"/>
      <c r="APM2171" s="672"/>
      <c r="APN2171" s="672"/>
      <c r="APO2171" s="672"/>
      <c r="APP2171" s="672"/>
      <c r="APQ2171" s="672"/>
      <c r="APR2171" s="672"/>
      <c r="APS2171" s="672"/>
      <c r="APT2171" s="672"/>
      <c r="APU2171" s="672"/>
      <c r="APV2171" s="672"/>
      <c r="APW2171" s="672"/>
      <c r="APX2171" s="672"/>
      <c r="APY2171" s="672"/>
      <c r="APZ2171" s="672"/>
      <c r="AQA2171" s="672"/>
      <c r="AQB2171" s="672"/>
      <c r="AQC2171" s="672"/>
      <c r="AQD2171" s="672"/>
      <c r="AQE2171" s="672"/>
      <c r="AQF2171" s="672"/>
      <c r="AQG2171" s="672"/>
      <c r="AQH2171" s="672"/>
      <c r="AQI2171" s="672"/>
      <c r="AQJ2171" s="672"/>
      <c r="AQK2171" s="672"/>
      <c r="AQL2171" s="672"/>
      <c r="AQM2171" s="672"/>
      <c r="AQN2171" s="672"/>
      <c r="AQO2171" s="672"/>
      <c r="AQP2171" s="672"/>
      <c r="AQQ2171" s="672"/>
      <c r="AQR2171" s="672"/>
      <c r="AQS2171" s="672"/>
      <c r="AQT2171" s="672"/>
      <c r="AQU2171" s="672"/>
      <c r="AQV2171" s="672"/>
      <c r="AQW2171" s="672"/>
      <c r="AQX2171" s="672"/>
      <c r="AQY2171" s="672"/>
      <c r="AQZ2171" s="672"/>
      <c r="ARA2171" s="672"/>
      <c r="ARB2171" s="672"/>
      <c r="ARC2171" s="672"/>
      <c r="ARD2171" s="672"/>
      <c r="ARE2171" s="672"/>
      <c r="ARF2171" s="672"/>
      <c r="ARG2171" s="672"/>
      <c r="ARH2171" s="672"/>
      <c r="ARI2171" s="672"/>
      <c r="ARJ2171" s="672"/>
      <c r="ARK2171" s="672"/>
      <c r="ARL2171" s="672"/>
      <c r="ARM2171" s="672"/>
      <c r="ARN2171" s="672"/>
      <c r="ARO2171" s="672"/>
      <c r="ARP2171" s="672"/>
      <c r="ARQ2171" s="672"/>
      <c r="ARR2171" s="672"/>
      <c r="ARS2171" s="672"/>
      <c r="ART2171" s="672"/>
      <c r="ARU2171" s="672"/>
      <c r="ARV2171" s="672"/>
      <c r="ARW2171" s="672"/>
      <c r="ARX2171" s="672"/>
      <c r="ARY2171" s="672"/>
      <c r="ARZ2171" s="672"/>
      <c r="ASA2171" s="672"/>
      <c r="ASB2171" s="672"/>
      <c r="ASC2171" s="672"/>
      <c r="ASD2171" s="672"/>
      <c r="ASE2171" s="672"/>
      <c r="ASF2171" s="672"/>
      <c r="ASG2171" s="672"/>
      <c r="ASH2171" s="672"/>
      <c r="ASI2171" s="672"/>
      <c r="ASJ2171" s="672"/>
      <c r="ASK2171" s="672"/>
      <c r="ASL2171" s="672"/>
      <c r="ASM2171" s="672"/>
      <c r="ASN2171" s="672"/>
      <c r="ASO2171" s="672"/>
      <c r="ASP2171" s="672"/>
      <c r="ASQ2171" s="672"/>
      <c r="ASR2171" s="672"/>
      <c r="ASS2171" s="672"/>
      <c r="AST2171" s="672"/>
      <c r="ASU2171" s="672"/>
      <c r="ASV2171" s="672"/>
      <c r="ASW2171" s="672"/>
      <c r="ASX2171" s="672"/>
      <c r="ASY2171" s="672"/>
      <c r="ASZ2171" s="672"/>
      <c r="ATA2171" s="672"/>
      <c r="ATB2171" s="672"/>
      <c r="ATC2171" s="672"/>
      <c r="ATD2171" s="672"/>
      <c r="ATE2171" s="672"/>
      <c r="ATF2171" s="672"/>
      <c r="ATG2171" s="672"/>
      <c r="ATH2171" s="672"/>
      <c r="ATI2171" s="672"/>
      <c r="ATJ2171" s="672"/>
      <c r="ATK2171" s="672"/>
      <c r="ATL2171" s="672"/>
      <c r="ATM2171" s="672"/>
      <c r="ATN2171" s="672"/>
      <c r="ATO2171" s="672"/>
      <c r="ATP2171" s="672"/>
      <c r="ATQ2171" s="672"/>
      <c r="ATR2171" s="672"/>
      <c r="ATS2171" s="672"/>
      <c r="ATT2171" s="672"/>
      <c r="ATU2171" s="672"/>
      <c r="ATV2171" s="672"/>
      <c r="ATW2171" s="672"/>
      <c r="ATX2171" s="672"/>
      <c r="ATY2171" s="672"/>
      <c r="ATZ2171" s="672"/>
      <c r="AUA2171" s="672"/>
      <c r="AUB2171" s="672"/>
      <c r="AUC2171" s="672"/>
      <c r="AUD2171" s="672"/>
      <c r="AUE2171" s="672"/>
      <c r="AUF2171" s="672"/>
      <c r="AUG2171" s="672"/>
      <c r="AUH2171" s="672"/>
      <c r="AUI2171" s="672"/>
      <c r="AUJ2171" s="672"/>
      <c r="AUK2171" s="672"/>
      <c r="AUL2171" s="672"/>
      <c r="AUM2171" s="672"/>
      <c r="AUN2171" s="672"/>
      <c r="AUO2171" s="672"/>
      <c r="AUP2171" s="672"/>
      <c r="AUQ2171" s="672"/>
      <c r="AUR2171" s="672"/>
      <c r="AUS2171" s="672"/>
      <c r="AUT2171" s="672"/>
      <c r="AUU2171" s="672"/>
      <c r="AUV2171" s="672"/>
      <c r="AUW2171" s="672"/>
      <c r="AUX2171" s="672"/>
      <c r="AUY2171" s="672"/>
      <c r="AUZ2171" s="672"/>
      <c r="AVA2171" s="672"/>
      <c r="AVB2171" s="672"/>
      <c r="AVC2171" s="672"/>
      <c r="AVD2171" s="672"/>
      <c r="AVE2171" s="672"/>
      <c r="AVF2171" s="672"/>
      <c r="AVG2171" s="672"/>
      <c r="AVH2171" s="672"/>
      <c r="AVI2171" s="672"/>
      <c r="AVJ2171" s="672"/>
      <c r="AVK2171" s="672"/>
    </row>
    <row r="2172" spans="1:1259">
      <c r="A2172" s="697"/>
      <c r="B2172" s="558" t="s">
        <v>1217</v>
      </c>
      <c r="C2172" s="558" t="s">
        <v>1217</v>
      </c>
      <c r="D2172" s="676" t="s">
        <v>1067</v>
      </c>
      <c r="E2172" s="524" t="s">
        <v>1177</v>
      </c>
      <c r="F2172" s="676" t="s">
        <v>87</v>
      </c>
      <c r="G2172" s="676">
        <v>2022</v>
      </c>
      <c r="H2172" s="676">
        <v>8</v>
      </c>
      <c r="I2172" s="687"/>
      <c r="J2172" s="677"/>
      <c r="K2172" s="676" t="s">
        <v>1310</v>
      </c>
      <c r="L2172" s="677" t="s">
        <v>1304</v>
      </c>
      <c r="M2172" s="677">
        <v>44628</v>
      </c>
      <c r="N2172" s="677">
        <v>44805</v>
      </c>
      <c r="O2172" s="677">
        <v>44788</v>
      </c>
      <c r="P2172" s="677"/>
      <c r="Q2172" s="677"/>
      <c r="R2172" s="677"/>
      <c r="S2172" s="676" t="s">
        <v>1071</v>
      </c>
      <c r="T2172" s="676">
        <v>72</v>
      </c>
      <c r="U2172" s="676" t="s">
        <v>1311</v>
      </c>
      <c r="V2172" s="676" t="s">
        <v>1002</v>
      </c>
      <c r="W2172" s="678">
        <v>480</v>
      </c>
      <c r="X2172" s="551">
        <v>638</v>
      </c>
      <c r="Y2172" s="693">
        <v>306240</v>
      </c>
      <c r="Z2172" s="680">
        <v>0.47</v>
      </c>
      <c r="AA2172" s="682">
        <f>Y2172*Z2172</f>
        <v>143932.79999999999</v>
      </c>
      <c r="AB2172" s="521"/>
      <c r="AC2172" s="683">
        <v>0</v>
      </c>
      <c r="AD2172" s="676"/>
      <c r="AE2172" s="684"/>
      <c r="AF2172" s="695">
        <f>AA2172+AD2172+AE2172</f>
        <v>143932.79999999999</v>
      </c>
      <c r="AG2172" s="676" t="s">
        <v>1073</v>
      </c>
      <c r="AH2172" s="641"/>
      <c r="AI2172" s="676">
        <v>60</v>
      </c>
      <c r="AJ2172" s="676" t="s">
        <v>1305</v>
      </c>
      <c r="AK2172" s="676" t="s">
        <v>1306</v>
      </c>
      <c r="AL2172" s="696" t="s">
        <v>1307</v>
      </c>
      <c r="AM2172" s="676" t="s">
        <v>52</v>
      </c>
      <c r="AN2172" s="676" t="s">
        <v>1076</v>
      </c>
      <c r="AO2172" s="676"/>
      <c r="AP2172" s="676"/>
      <c r="AQ2172" s="676" t="s">
        <v>37</v>
      </c>
      <c r="AR2172" s="676"/>
      <c r="AS2172" s="523" t="s">
        <v>1078</v>
      </c>
      <c r="AT2172" s="523"/>
      <c r="AU2172" s="523"/>
      <c r="AV2172" s="674"/>
      <c r="AW2172" s="673" t="str">
        <f>U2172</f>
        <v>30397472C</v>
      </c>
      <c r="AX2172" s="673" cm="1">
        <f t="array" ref="AX2172">SUM(MID(0&amp;AW2172,LARGE(INDEX(ISNUMBER(--MID(AW2172,ROW($1:$8),1))*ROW($1:$8),),ROW($1:$8))+1,1)*10^ROW($1:$8)/10)</f>
        <v>30397472</v>
      </c>
      <c r="AY2172" s="673" t="str">
        <f>VLOOKUP($AX2172,'Item Master Data'!$A:$F,3,FALSE)</f>
        <v>Q.PEAK DUO XL G10</v>
      </c>
      <c r="AZ2172" s="673">
        <f>VLOOKUP($AX2172,'Item Master Data'!$A:$F,6,FALSE)</f>
        <v>480</v>
      </c>
      <c r="BA2172" s="673">
        <f>X2172/BB2172</f>
        <v>22</v>
      </c>
      <c r="BB2172" s="673">
        <f>VLOOKUP(AX2172,'Item Master Data'!$A:$G,7,FALSE)</f>
        <v>29</v>
      </c>
      <c r="BC2172" s="673"/>
      <c r="BD2172" s="673">
        <f>W2172-AZ2172</f>
        <v>0</v>
      </c>
      <c r="BE2172" s="593"/>
      <c r="BF2172" s="593"/>
      <c r="BG2172" s="593"/>
      <c r="BH2172" s="593"/>
      <c r="BI2172" s="593"/>
      <c r="BJ2172" s="593"/>
      <c r="BK2172" s="593"/>
      <c r="BL2172" s="593"/>
      <c r="BM2172" s="593"/>
      <c r="BN2172" s="593"/>
      <c r="BO2172" s="593"/>
      <c r="BP2172" s="593"/>
      <c r="BQ2172" s="593"/>
      <c r="BR2172" s="593"/>
      <c r="BS2172" s="593"/>
      <c r="BT2172" s="593"/>
      <c r="BU2172" s="593"/>
      <c r="BV2172" s="593"/>
      <c r="BW2172" s="593"/>
      <c r="BX2172" s="593"/>
      <c r="BY2172" s="593"/>
      <c r="BZ2172" s="593"/>
      <c r="CA2172" s="593"/>
      <c r="CB2172" s="593"/>
      <c r="CC2172" s="593"/>
      <c r="CD2172" s="593"/>
      <c r="CE2172" s="593"/>
      <c r="CF2172" s="593"/>
      <c r="CG2172" s="593"/>
      <c r="CH2172" s="593"/>
      <c r="CI2172" s="593"/>
      <c r="CJ2172" s="593"/>
      <c r="CK2172" s="593"/>
      <c r="CL2172" s="593"/>
      <c r="CM2172" s="593"/>
      <c r="CN2172" s="593"/>
      <c r="CO2172" s="593"/>
      <c r="CP2172" s="593"/>
      <c r="CQ2172" s="593"/>
      <c r="CR2172" s="593"/>
      <c r="CS2172" s="593"/>
      <c r="CT2172" s="593"/>
      <c r="CU2172" s="593"/>
      <c r="CV2172" s="593"/>
      <c r="CW2172" s="593"/>
      <c r="CX2172" s="593"/>
      <c r="CY2172" s="593"/>
      <c r="CZ2172" s="593"/>
      <c r="DA2172" s="593"/>
      <c r="DB2172" s="593"/>
      <c r="DC2172" s="593"/>
      <c r="DD2172" s="593"/>
      <c r="DE2172" s="593"/>
      <c r="DF2172" s="593"/>
      <c r="DG2172" s="593"/>
      <c r="DH2172" s="593"/>
      <c r="DI2172" s="593"/>
      <c r="DJ2172" s="593"/>
      <c r="DK2172" s="593"/>
      <c r="DL2172" s="593"/>
      <c r="DM2172" s="593"/>
      <c r="DN2172" s="593"/>
      <c r="DO2172" s="593"/>
      <c r="DP2172" s="593"/>
      <c r="DQ2172" s="593"/>
      <c r="DR2172" s="593"/>
      <c r="DS2172" s="593"/>
      <c r="DT2172" s="593"/>
      <c r="DU2172" s="593"/>
      <c r="DV2172" s="593"/>
      <c r="DW2172" s="593"/>
      <c r="DX2172" s="593"/>
      <c r="DY2172" s="593"/>
      <c r="DZ2172" s="593"/>
      <c r="EA2172" s="593"/>
      <c r="EB2172" s="593"/>
      <c r="EC2172" s="593"/>
      <c r="ED2172" s="593"/>
      <c r="EE2172" s="593"/>
      <c r="EF2172" s="593"/>
      <c r="EG2172" s="593"/>
      <c r="EH2172" s="593"/>
      <c r="EI2172" s="593"/>
      <c r="EJ2172" s="593"/>
      <c r="EK2172" s="593"/>
      <c r="EL2172" s="593"/>
      <c r="EM2172" s="593"/>
      <c r="EN2172" s="593"/>
      <c r="EO2172" s="593"/>
      <c r="EP2172" s="593"/>
      <c r="EQ2172" s="593"/>
      <c r="ER2172" s="593"/>
      <c r="ES2172" s="593"/>
      <c r="ET2172" s="593"/>
      <c r="EU2172" s="593"/>
      <c r="EV2172" s="593"/>
      <c r="EW2172" s="593"/>
      <c r="EX2172" s="593"/>
      <c r="EY2172" s="593"/>
      <c r="EZ2172" s="593"/>
      <c r="FA2172" s="593"/>
      <c r="FB2172" s="593"/>
      <c r="FC2172" s="593"/>
      <c r="FD2172" s="593"/>
      <c r="FE2172" s="593"/>
      <c r="FF2172" s="593"/>
      <c r="FG2172" s="593"/>
      <c r="FH2172" s="593"/>
      <c r="FI2172" s="593"/>
      <c r="FJ2172" s="593"/>
      <c r="FK2172" s="593"/>
      <c r="FL2172" s="593"/>
      <c r="FM2172" s="593"/>
      <c r="FN2172" s="593"/>
      <c r="FO2172" s="593"/>
      <c r="FP2172" s="593"/>
      <c r="FQ2172" s="593"/>
      <c r="FR2172" s="593"/>
      <c r="FS2172" s="593"/>
      <c r="FT2172" s="593"/>
      <c r="FU2172" s="593"/>
      <c r="FV2172" s="593"/>
      <c r="FW2172" s="593"/>
      <c r="FX2172" s="593"/>
      <c r="FY2172" s="593"/>
      <c r="FZ2172" s="593"/>
      <c r="GA2172" s="593"/>
      <c r="GB2172" s="593"/>
      <c r="GC2172" s="593"/>
      <c r="GD2172" s="593"/>
      <c r="GE2172" s="593"/>
      <c r="GF2172" s="593"/>
      <c r="GG2172" s="593"/>
      <c r="GH2172" s="593"/>
      <c r="GI2172" s="593"/>
      <c r="GJ2172" s="593"/>
      <c r="GK2172" s="593"/>
      <c r="GL2172" s="593"/>
      <c r="GM2172" s="593"/>
      <c r="GN2172" s="593"/>
      <c r="GO2172" s="593"/>
      <c r="GP2172" s="593"/>
      <c r="GQ2172" s="593"/>
      <c r="GR2172" s="593"/>
      <c r="GS2172" s="593"/>
      <c r="GT2172" s="593"/>
      <c r="GU2172" s="593"/>
      <c r="GV2172" s="593"/>
      <c r="GW2172" s="593"/>
      <c r="GX2172" s="593"/>
      <c r="GY2172" s="593"/>
      <c r="GZ2172" s="593"/>
      <c r="HA2172" s="593"/>
      <c r="HB2172" s="593"/>
      <c r="HC2172" s="593"/>
      <c r="HD2172" s="593"/>
      <c r="HE2172" s="593"/>
      <c r="HF2172" s="593"/>
      <c r="HG2172" s="593"/>
      <c r="HH2172" s="593"/>
      <c r="HI2172" s="593"/>
      <c r="HJ2172" s="593"/>
      <c r="HK2172" s="593"/>
      <c r="HL2172" s="593"/>
      <c r="HM2172" s="593"/>
      <c r="HN2172" s="593"/>
      <c r="HO2172" s="593"/>
      <c r="HP2172" s="593"/>
      <c r="HQ2172" s="593"/>
      <c r="HR2172" s="593"/>
      <c r="HS2172" s="593"/>
      <c r="HT2172" s="593"/>
      <c r="HU2172" s="593"/>
      <c r="HV2172" s="593"/>
      <c r="HW2172" s="593"/>
      <c r="HX2172" s="593"/>
      <c r="HY2172" s="593"/>
      <c r="HZ2172" s="593"/>
      <c r="IA2172" s="593"/>
      <c r="IB2172" s="593"/>
      <c r="IC2172" s="593"/>
      <c r="ID2172" s="593"/>
      <c r="IE2172" s="593"/>
      <c r="IF2172" s="593"/>
      <c r="IG2172" s="593"/>
      <c r="IH2172" s="593"/>
      <c r="II2172" s="593"/>
      <c r="IJ2172" s="593"/>
      <c r="IK2172" s="593"/>
      <c r="IL2172" s="593"/>
      <c r="IM2172" s="593"/>
      <c r="IN2172" s="593"/>
      <c r="IO2172" s="593"/>
      <c r="IP2172" s="593"/>
      <c r="IQ2172" s="593"/>
      <c r="IR2172" s="593"/>
      <c r="IS2172" s="593"/>
      <c r="IT2172" s="593"/>
      <c r="IU2172" s="593"/>
      <c r="IV2172" s="593"/>
      <c r="IW2172" s="593"/>
      <c r="IX2172" s="593"/>
      <c r="IY2172" s="593"/>
      <c r="IZ2172" s="593"/>
      <c r="JA2172" s="593"/>
      <c r="JB2172" s="593"/>
      <c r="JC2172" s="593"/>
      <c r="JD2172" s="593"/>
      <c r="JE2172" s="593"/>
      <c r="JF2172" s="593"/>
      <c r="JG2172" s="593"/>
      <c r="JH2172" s="593"/>
      <c r="JI2172" s="593"/>
      <c r="JJ2172" s="593"/>
      <c r="JK2172" s="593"/>
      <c r="JL2172" s="593"/>
      <c r="JM2172" s="593"/>
      <c r="JN2172" s="593"/>
      <c r="JO2172" s="593"/>
      <c r="JP2172" s="593"/>
      <c r="JQ2172" s="593"/>
      <c r="JR2172" s="593"/>
      <c r="JS2172" s="593"/>
      <c r="JT2172" s="593"/>
      <c r="JU2172" s="593"/>
      <c r="JV2172" s="593"/>
      <c r="JW2172" s="593"/>
      <c r="JX2172" s="593"/>
      <c r="JY2172" s="593"/>
      <c r="JZ2172" s="593"/>
      <c r="KA2172" s="593"/>
      <c r="KB2172" s="593"/>
      <c r="KC2172" s="593"/>
      <c r="KD2172" s="593"/>
      <c r="KE2172" s="593"/>
      <c r="KF2172" s="593"/>
      <c r="KG2172" s="593"/>
      <c r="KH2172" s="593"/>
      <c r="KI2172" s="593"/>
      <c r="KJ2172" s="593"/>
      <c r="KK2172" s="593"/>
      <c r="KL2172" s="593"/>
      <c r="KM2172" s="593"/>
      <c r="KN2172" s="593"/>
      <c r="KO2172" s="593"/>
      <c r="KP2172" s="593"/>
      <c r="KQ2172" s="593"/>
      <c r="KR2172" s="593"/>
      <c r="KS2172" s="593"/>
      <c r="KT2172" s="593"/>
      <c r="KU2172" s="593"/>
      <c r="KV2172" s="593"/>
      <c r="KW2172" s="593"/>
      <c r="KX2172" s="593"/>
      <c r="KY2172" s="593"/>
      <c r="KZ2172" s="593"/>
      <c r="LA2172" s="593"/>
      <c r="LB2172" s="593"/>
      <c r="LC2172" s="593"/>
      <c r="LD2172" s="593"/>
      <c r="LE2172" s="593"/>
      <c r="LF2172" s="593"/>
      <c r="LG2172" s="593"/>
      <c r="LH2172" s="593"/>
      <c r="LI2172" s="593"/>
      <c r="LJ2172" s="593"/>
      <c r="LK2172" s="593"/>
      <c r="LL2172" s="593"/>
      <c r="LM2172" s="593"/>
      <c r="LN2172" s="593"/>
      <c r="LO2172" s="593"/>
      <c r="LP2172" s="593"/>
      <c r="LQ2172" s="593"/>
      <c r="LR2172" s="593"/>
      <c r="LS2172" s="593"/>
      <c r="LT2172" s="593"/>
      <c r="LU2172" s="593"/>
      <c r="LV2172" s="593"/>
      <c r="LW2172" s="593"/>
      <c r="LX2172" s="593"/>
      <c r="LY2172" s="593"/>
      <c r="LZ2172" s="593"/>
      <c r="MA2172" s="593"/>
      <c r="MB2172" s="593"/>
      <c r="MC2172" s="593"/>
      <c r="MD2172" s="593"/>
      <c r="ME2172" s="593"/>
      <c r="MF2172" s="593"/>
      <c r="MG2172" s="593"/>
      <c r="MH2172" s="593"/>
      <c r="MI2172" s="593"/>
      <c r="MJ2172" s="593"/>
      <c r="MK2172" s="593"/>
      <c r="ML2172" s="593"/>
      <c r="MM2172" s="593"/>
      <c r="MN2172" s="593"/>
      <c r="MO2172" s="593"/>
      <c r="MP2172" s="593"/>
      <c r="MQ2172" s="593"/>
      <c r="MR2172" s="593"/>
      <c r="MS2172" s="593"/>
      <c r="MT2172" s="593"/>
      <c r="MU2172" s="593"/>
      <c r="MV2172" s="593"/>
      <c r="MW2172" s="593"/>
      <c r="MX2172" s="593"/>
      <c r="MY2172" s="593"/>
      <c r="MZ2172" s="593"/>
      <c r="NA2172" s="593"/>
      <c r="NB2172" s="593"/>
      <c r="NC2172" s="593"/>
      <c r="ND2172" s="593"/>
      <c r="NE2172" s="593"/>
      <c r="NF2172" s="593"/>
      <c r="NG2172" s="593"/>
      <c r="NH2172" s="593"/>
      <c r="NI2172" s="593"/>
      <c r="NJ2172" s="593"/>
      <c r="NK2172" s="593"/>
      <c r="NL2172" s="593"/>
      <c r="NM2172" s="593"/>
      <c r="NN2172" s="593"/>
      <c r="NO2172" s="593"/>
      <c r="NP2172" s="593"/>
      <c r="NQ2172" s="593"/>
      <c r="NR2172" s="593"/>
      <c r="NS2172" s="593"/>
      <c r="NT2172" s="593"/>
      <c r="NU2172" s="593"/>
      <c r="NV2172" s="593"/>
      <c r="NW2172" s="593"/>
      <c r="NX2172" s="593"/>
      <c r="NY2172" s="593"/>
      <c r="NZ2172" s="593"/>
      <c r="OA2172" s="593"/>
      <c r="OB2172" s="593"/>
      <c r="OC2172" s="593"/>
      <c r="OD2172" s="593"/>
      <c r="OE2172" s="593"/>
      <c r="OF2172" s="593"/>
      <c r="OG2172" s="593"/>
      <c r="OH2172" s="593"/>
      <c r="OI2172" s="593"/>
      <c r="OJ2172" s="593"/>
      <c r="OK2172" s="593"/>
      <c r="OL2172" s="593"/>
      <c r="OM2172" s="593"/>
      <c r="ON2172" s="593"/>
      <c r="OO2172" s="593"/>
      <c r="OP2172" s="593"/>
      <c r="OQ2172" s="593"/>
      <c r="OR2172" s="593"/>
      <c r="OS2172" s="593"/>
      <c r="OT2172" s="593"/>
      <c r="OU2172" s="593"/>
      <c r="OV2172" s="593"/>
      <c r="OW2172" s="593"/>
      <c r="OX2172" s="593"/>
      <c r="OY2172" s="593"/>
      <c r="OZ2172" s="593"/>
      <c r="PA2172" s="593"/>
      <c r="PB2172" s="593"/>
      <c r="PC2172" s="593"/>
      <c r="PD2172" s="593"/>
      <c r="PE2172" s="593"/>
      <c r="PF2172" s="593"/>
      <c r="PG2172" s="593"/>
      <c r="PH2172" s="593"/>
      <c r="PI2172" s="593"/>
      <c r="PJ2172" s="593"/>
      <c r="PK2172" s="593"/>
      <c r="PL2172" s="593"/>
      <c r="PM2172" s="593"/>
      <c r="PN2172" s="593"/>
      <c r="PO2172" s="593"/>
      <c r="PP2172" s="593"/>
      <c r="PQ2172" s="593"/>
      <c r="PR2172" s="593"/>
      <c r="PS2172" s="593"/>
      <c r="PT2172" s="593"/>
      <c r="PU2172" s="593"/>
      <c r="PV2172" s="593"/>
      <c r="PW2172" s="593"/>
      <c r="PX2172" s="593"/>
      <c r="PY2172" s="593"/>
      <c r="PZ2172" s="593"/>
      <c r="QA2172" s="593"/>
      <c r="QB2172" s="593"/>
      <c r="QC2172" s="593"/>
      <c r="QD2172" s="593"/>
      <c r="QE2172" s="593"/>
      <c r="QF2172" s="593"/>
      <c r="QG2172" s="593"/>
      <c r="QH2172" s="593"/>
      <c r="QI2172" s="593"/>
      <c r="QJ2172" s="593"/>
      <c r="QK2172" s="593"/>
      <c r="QL2172" s="593"/>
      <c r="QM2172" s="593"/>
      <c r="QN2172" s="593"/>
      <c r="QO2172" s="593"/>
      <c r="QP2172" s="593"/>
      <c r="QQ2172" s="593"/>
      <c r="QR2172" s="593"/>
      <c r="QS2172" s="593"/>
      <c r="QT2172" s="593"/>
      <c r="QU2172" s="593"/>
      <c r="QV2172" s="593"/>
      <c r="QW2172" s="593"/>
      <c r="QX2172" s="593"/>
      <c r="QY2172" s="593"/>
      <c r="QZ2172" s="593"/>
      <c r="RA2172" s="593"/>
      <c r="RB2172" s="593"/>
      <c r="RC2172" s="593"/>
      <c r="RD2172" s="593"/>
      <c r="RE2172" s="593"/>
      <c r="RF2172" s="593"/>
      <c r="RG2172" s="593"/>
      <c r="RH2172" s="593"/>
      <c r="RI2172" s="593"/>
      <c r="RJ2172" s="593"/>
      <c r="RK2172" s="593"/>
      <c r="RL2172" s="593"/>
      <c r="RM2172" s="593"/>
      <c r="RN2172" s="593"/>
      <c r="RO2172" s="593"/>
      <c r="RP2172" s="593"/>
      <c r="RQ2172" s="593"/>
      <c r="RR2172" s="593"/>
      <c r="RS2172" s="593"/>
      <c r="RT2172" s="593"/>
      <c r="RU2172" s="593"/>
      <c r="RV2172" s="593"/>
      <c r="RW2172" s="593"/>
      <c r="RX2172" s="593"/>
      <c r="RY2172" s="593"/>
      <c r="RZ2172" s="593"/>
      <c r="SA2172" s="593"/>
      <c r="SB2172" s="593"/>
      <c r="SC2172" s="593"/>
      <c r="SD2172" s="593"/>
      <c r="SE2172" s="593"/>
      <c r="SF2172" s="593"/>
      <c r="SG2172" s="593"/>
      <c r="SH2172" s="593"/>
      <c r="SI2172" s="593"/>
      <c r="SJ2172" s="593"/>
      <c r="SK2172" s="593"/>
      <c r="SL2172" s="593"/>
      <c r="SM2172" s="593"/>
      <c r="SN2172" s="593"/>
      <c r="SO2172" s="593"/>
      <c r="SP2172" s="593"/>
      <c r="SQ2172" s="593"/>
      <c r="SR2172" s="593"/>
      <c r="SS2172" s="593"/>
      <c r="ST2172" s="593"/>
      <c r="SU2172" s="593"/>
      <c r="SV2172" s="593"/>
      <c r="SW2172" s="593"/>
      <c r="SX2172" s="593"/>
      <c r="SY2172" s="593"/>
      <c r="SZ2172" s="593"/>
      <c r="TA2172" s="593"/>
      <c r="TB2172" s="593"/>
      <c r="TC2172" s="593"/>
      <c r="TD2172" s="593"/>
      <c r="TE2172" s="593"/>
      <c r="TF2172" s="593"/>
      <c r="TG2172" s="593"/>
      <c r="TH2172" s="593"/>
      <c r="TI2172" s="593"/>
      <c r="TJ2172" s="593"/>
      <c r="TK2172" s="593"/>
      <c r="TL2172" s="593"/>
      <c r="TM2172" s="593"/>
      <c r="TN2172" s="593"/>
      <c r="TO2172" s="593"/>
      <c r="TP2172" s="593"/>
      <c r="TQ2172" s="593"/>
      <c r="TR2172" s="593"/>
      <c r="TS2172" s="593"/>
      <c r="TT2172" s="593"/>
      <c r="TU2172" s="593"/>
      <c r="TV2172" s="593"/>
      <c r="TW2172" s="593"/>
      <c r="TX2172" s="593"/>
      <c r="TY2172" s="593"/>
      <c r="TZ2172" s="593"/>
      <c r="UA2172" s="593"/>
      <c r="UB2172" s="593"/>
      <c r="UC2172" s="593"/>
      <c r="UD2172" s="593"/>
      <c r="UE2172" s="593"/>
      <c r="UF2172" s="593"/>
      <c r="UG2172" s="593"/>
      <c r="UH2172" s="593"/>
      <c r="UI2172" s="593"/>
      <c r="UJ2172" s="593"/>
      <c r="UK2172" s="593"/>
      <c r="UL2172" s="593"/>
      <c r="UM2172" s="593"/>
      <c r="UN2172" s="593"/>
      <c r="UO2172" s="593"/>
      <c r="UP2172" s="593"/>
      <c r="UQ2172" s="593"/>
      <c r="UR2172" s="593"/>
      <c r="US2172" s="593"/>
      <c r="UT2172" s="593"/>
      <c r="UU2172" s="593"/>
      <c r="UV2172" s="593"/>
      <c r="UW2172" s="593"/>
      <c r="UX2172" s="593"/>
      <c r="UY2172" s="593"/>
      <c r="UZ2172" s="593"/>
      <c r="VA2172" s="593"/>
      <c r="VB2172" s="593"/>
      <c r="VC2172" s="593"/>
      <c r="VD2172" s="593"/>
      <c r="VE2172" s="593"/>
      <c r="VF2172" s="593"/>
      <c r="VG2172" s="593"/>
      <c r="VH2172" s="593"/>
      <c r="VI2172" s="593"/>
      <c r="VJ2172" s="593"/>
      <c r="VK2172" s="593"/>
      <c r="VL2172" s="593"/>
      <c r="VM2172" s="593"/>
      <c r="VN2172" s="593"/>
      <c r="VO2172" s="593"/>
      <c r="VP2172" s="593"/>
      <c r="VQ2172" s="593"/>
      <c r="VR2172" s="593"/>
      <c r="VS2172" s="593"/>
      <c r="VT2172" s="593"/>
      <c r="VU2172" s="593"/>
      <c r="VV2172" s="593"/>
      <c r="VW2172" s="593"/>
      <c r="VX2172" s="593"/>
      <c r="VY2172" s="593"/>
      <c r="VZ2172" s="593"/>
      <c r="WA2172" s="593"/>
      <c r="WB2172" s="593"/>
      <c r="WC2172" s="593"/>
      <c r="WD2172" s="593"/>
      <c r="WE2172" s="593"/>
      <c r="WF2172" s="593"/>
      <c r="WG2172" s="593"/>
      <c r="WH2172" s="593"/>
      <c r="WI2172" s="593"/>
      <c r="WJ2172" s="593"/>
      <c r="WK2172" s="593"/>
      <c r="WL2172" s="593"/>
      <c r="WM2172" s="593"/>
      <c r="WN2172" s="593"/>
      <c r="WO2172" s="593"/>
      <c r="WP2172" s="593"/>
      <c r="WQ2172" s="593"/>
      <c r="WR2172" s="593"/>
      <c r="WS2172" s="593"/>
      <c r="WT2172" s="593"/>
      <c r="WU2172" s="593"/>
      <c r="WV2172" s="593"/>
      <c r="WW2172" s="593"/>
      <c r="WX2172" s="593"/>
      <c r="WY2172" s="593"/>
      <c r="WZ2172" s="593"/>
      <c r="XA2172" s="593"/>
      <c r="XB2172" s="593"/>
      <c r="XC2172" s="593"/>
      <c r="XD2172" s="593"/>
      <c r="XE2172" s="593"/>
      <c r="XF2172" s="593"/>
      <c r="XG2172" s="593"/>
      <c r="XH2172" s="593"/>
      <c r="XI2172" s="593"/>
      <c r="XJ2172" s="593"/>
      <c r="XK2172" s="593"/>
      <c r="XL2172" s="593"/>
      <c r="XM2172" s="593"/>
      <c r="XN2172" s="593"/>
      <c r="XO2172" s="593"/>
      <c r="XP2172" s="593"/>
      <c r="XQ2172" s="593"/>
      <c r="XR2172" s="593"/>
      <c r="XS2172" s="593"/>
      <c r="XT2172" s="593"/>
      <c r="XU2172" s="593"/>
      <c r="XV2172" s="593"/>
      <c r="XW2172" s="593"/>
      <c r="XX2172" s="593"/>
      <c r="XY2172" s="593"/>
      <c r="XZ2172" s="593"/>
      <c r="YA2172" s="593"/>
      <c r="YB2172" s="593"/>
      <c r="YC2172" s="593"/>
      <c r="YD2172" s="593"/>
      <c r="YE2172" s="593"/>
      <c r="YF2172" s="593"/>
      <c r="YG2172" s="593"/>
      <c r="YH2172" s="593"/>
      <c r="YI2172" s="593"/>
      <c r="YJ2172" s="593"/>
      <c r="YK2172" s="593"/>
      <c r="YL2172" s="593"/>
      <c r="YM2172" s="593"/>
      <c r="YN2172" s="593"/>
      <c r="YO2172" s="593"/>
      <c r="YP2172" s="593"/>
      <c r="YQ2172" s="593"/>
      <c r="YR2172" s="593"/>
      <c r="YS2172" s="593"/>
      <c r="YT2172" s="593"/>
      <c r="YU2172" s="593"/>
      <c r="YV2172" s="593"/>
      <c r="YW2172" s="593"/>
      <c r="YX2172" s="593"/>
      <c r="YY2172" s="593"/>
      <c r="YZ2172" s="593"/>
      <c r="ZA2172" s="593"/>
      <c r="ZB2172" s="593"/>
      <c r="ZC2172" s="593"/>
      <c r="ZD2172" s="593"/>
      <c r="ZE2172" s="593"/>
      <c r="ZF2172" s="593"/>
      <c r="ZG2172" s="593"/>
      <c r="ZH2172" s="593"/>
      <c r="ZI2172" s="593"/>
      <c r="ZJ2172" s="593"/>
      <c r="ZK2172" s="593"/>
      <c r="ZL2172" s="593"/>
      <c r="ZM2172" s="593"/>
      <c r="ZN2172" s="593"/>
      <c r="ZO2172" s="593"/>
      <c r="ZP2172" s="593"/>
      <c r="ZQ2172" s="593"/>
      <c r="ZR2172" s="593"/>
      <c r="ZS2172" s="593"/>
      <c r="ZT2172" s="593"/>
      <c r="ZU2172" s="593"/>
      <c r="ZV2172" s="593"/>
      <c r="ZW2172" s="593"/>
      <c r="ZX2172" s="593"/>
      <c r="ZY2172" s="593"/>
      <c r="ZZ2172" s="593"/>
      <c r="AAA2172" s="593"/>
      <c r="AAB2172" s="593"/>
      <c r="AAC2172" s="593"/>
      <c r="AAD2172" s="593"/>
      <c r="AAE2172" s="593"/>
      <c r="AAF2172" s="593"/>
      <c r="AAG2172" s="593"/>
      <c r="AAH2172" s="593"/>
      <c r="AAI2172" s="593"/>
      <c r="AAJ2172" s="593"/>
      <c r="AAK2172" s="593"/>
      <c r="AAL2172" s="593"/>
      <c r="AAM2172" s="593"/>
      <c r="AAN2172" s="593"/>
      <c r="AAO2172" s="593"/>
      <c r="AAP2172" s="593"/>
      <c r="AAQ2172" s="593"/>
      <c r="AAR2172" s="593"/>
      <c r="AAS2172" s="593"/>
      <c r="AAT2172" s="593"/>
      <c r="AAU2172" s="593"/>
      <c r="AAV2172" s="593"/>
      <c r="AAW2172" s="593"/>
      <c r="AAX2172" s="593"/>
      <c r="AAY2172" s="593"/>
      <c r="AAZ2172" s="593"/>
      <c r="ABA2172" s="593"/>
      <c r="ABB2172" s="593"/>
      <c r="ABC2172" s="593"/>
      <c r="ABD2172" s="593"/>
      <c r="ABE2172" s="593"/>
      <c r="ABF2172" s="593"/>
      <c r="ABG2172" s="593"/>
      <c r="ABH2172" s="593"/>
      <c r="ABI2172" s="593"/>
      <c r="ABJ2172" s="593"/>
      <c r="ABK2172" s="593"/>
      <c r="ABL2172" s="593"/>
      <c r="ABM2172" s="593"/>
      <c r="ABN2172" s="593"/>
      <c r="ABO2172" s="593"/>
      <c r="ABP2172" s="593"/>
      <c r="ABQ2172" s="593"/>
      <c r="ABR2172" s="593"/>
      <c r="ABS2172" s="593"/>
      <c r="ABT2172" s="593"/>
      <c r="ABU2172" s="593"/>
      <c r="ABV2172" s="593"/>
      <c r="ABW2172" s="593"/>
      <c r="ABX2172" s="593"/>
      <c r="ABY2172" s="593"/>
      <c r="ABZ2172" s="593"/>
      <c r="ACA2172" s="593"/>
      <c r="ACB2172" s="593"/>
      <c r="ACC2172" s="593"/>
      <c r="ACD2172" s="593"/>
      <c r="ACE2172" s="593"/>
      <c r="ACF2172" s="593"/>
      <c r="ACG2172" s="593"/>
      <c r="ACH2172" s="593"/>
      <c r="ACI2172" s="593"/>
      <c r="ACJ2172" s="593"/>
      <c r="ACK2172" s="593"/>
      <c r="ACL2172" s="593"/>
      <c r="ACM2172" s="593"/>
      <c r="ACN2172" s="593"/>
      <c r="ACO2172" s="593"/>
      <c r="ACP2172" s="593"/>
      <c r="ACQ2172" s="593"/>
      <c r="ACR2172" s="593"/>
      <c r="ACS2172" s="593"/>
      <c r="ACT2172" s="593"/>
      <c r="ACU2172" s="593"/>
      <c r="ACV2172" s="593"/>
      <c r="ACW2172" s="593"/>
      <c r="ACX2172" s="593"/>
      <c r="ACY2172" s="593"/>
      <c r="ACZ2172" s="593"/>
      <c r="ADA2172" s="593"/>
      <c r="ADB2172" s="593"/>
      <c r="ADC2172" s="593"/>
      <c r="ADD2172" s="593"/>
      <c r="ADE2172" s="593"/>
      <c r="ADF2172" s="593"/>
      <c r="ADG2172" s="593"/>
      <c r="ADH2172" s="593"/>
      <c r="ADI2172" s="593"/>
      <c r="ADJ2172" s="593"/>
      <c r="ADK2172" s="593"/>
      <c r="ADL2172" s="593"/>
      <c r="ADM2172" s="593"/>
      <c r="ADN2172" s="593"/>
      <c r="ADO2172" s="593"/>
      <c r="ADP2172" s="593"/>
      <c r="ADQ2172" s="593"/>
      <c r="ADR2172" s="593"/>
      <c r="ADS2172" s="593"/>
      <c r="ADT2172" s="593"/>
      <c r="ADU2172" s="593"/>
      <c r="ADV2172" s="593"/>
      <c r="ADW2172" s="593"/>
      <c r="ADX2172" s="593"/>
      <c r="ADY2172" s="593"/>
      <c r="ADZ2172" s="593"/>
      <c r="AEA2172" s="593"/>
      <c r="AEB2172" s="593"/>
      <c r="AEC2172" s="593"/>
      <c r="AED2172" s="593"/>
      <c r="AEE2172" s="593"/>
      <c r="AEF2172" s="593"/>
      <c r="AEG2172" s="593"/>
      <c r="AEH2172" s="593"/>
      <c r="AEI2172" s="593"/>
      <c r="AEJ2172" s="593"/>
      <c r="AEK2172" s="593"/>
      <c r="AEL2172" s="593"/>
      <c r="AEM2172" s="593"/>
      <c r="AEN2172" s="593"/>
      <c r="AEO2172" s="593"/>
      <c r="AEP2172" s="593"/>
      <c r="AEQ2172" s="593"/>
      <c r="AER2172" s="593"/>
      <c r="AES2172" s="593"/>
      <c r="AET2172" s="593"/>
      <c r="AEU2172" s="593"/>
      <c r="AEV2172" s="593"/>
      <c r="AEW2172" s="593"/>
      <c r="AEX2172" s="593"/>
      <c r="AEY2172" s="593"/>
      <c r="AEZ2172" s="593"/>
      <c r="AFA2172" s="593"/>
      <c r="AFB2172" s="593"/>
      <c r="AFC2172" s="593"/>
      <c r="AFD2172" s="593"/>
      <c r="AFE2172" s="593"/>
      <c r="AFF2172" s="593"/>
      <c r="AFG2172" s="593"/>
      <c r="AFH2172" s="593"/>
      <c r="AFI2172" s="593"/>
      <c r="AFJ2172" s="593"/>
      <c r="AFK2172" s="593"/>
      <c r="AFL2172" s="593"/>
      <c r="AFM2172" s="593"/>
      <c r="AFN2172" s="593"/>
      <c r="AFO2172" s="593"/>
      <c r="AFP2172" s="593"/>
      <c r="AFQ2172" s="593"/>
      <c r="AFR2172" s="593"/>
      <c r="AFS2172" s="593"/>
      <c r="AFT2172" s="593"/>
      <c r="AFU2172" s="593"/>
      <c r="AFV2172" s="593"/>
      <c r="AFW2172" s="593"/>
      <c r="AFX2172" s="593"/>
      <c r="AFY2172" s="593"/>
      <c r="AFZ2172" s="593"/>
      <c r="AGA2172" s="593"/>
      <c r="AGB2172" s="593"/>
      <c r="AGC2172" s="593"/>
      <c r="AGD2172" s="593"/>
      <c r="AGE2172" s="593"/>
      <c r="AGF2172" s="593"/>
      <c r="AGG2172" s="593"/>
      <c r="AGH2172" s="593"/>
      <c r="AGI2172" s="593"/>
      <c r="AGJ2172" s="593"/>
      <c r="AGK2172" s="593"/>
      <c r="AGL2172" s="593"/>
      <c r="AGM2172" s="593"/>
      <c r="AGN2172" s="593"/>
      <c r="AGO2172" s="593"/>
      <c r="AGP2172" s="593"/>
      <c r="AGQ2172" s="593"/>
      <c r="AGR2172" s="593"/>
      <c r="AGS2172" s="593"/>
      <c r="AGT2172" s="593"/>
      <c r="AGU2172" s="593"/>
      <c r="AGV2172" s="593"/>
      <c r="AGW2172" s="593"/>
      <c r="AGX2172" s="593"/>
      <c r="AGY2172" s="593"/>
      <c r="AGZ2172" s="593"/>
      <c r="AHA2172" s="593"/>
      <c r="AHB2172" s="593"/>
      <c r="AHC2172" s="593"/>
      <c r="AHD2172" s="593"/>
      <c r="AHE2172" s="593"/>
      <c r="AHF2172" s="593"/>
      <c r="AHG2172" s="593"/>
      <c r="AHH2172" s="593"/>
      <c r="AHI2172" s="593"/>
      <c r="AHJ2172" s="593"/>
      <c r="AHK2172" s="593"/>
      <c r="AHL2172" s="593"/>
      <c r="AHM2172" s="593"/>
      <c r="AHN2172" s="593"/>
      <c r="AHO2172" s="593"/>
      <c r="AHP2172" s="593"/>
      <c r="AHQ2172" s="593"/>
      <c r="AHR2172" s="593"/>
      <c r="AHS2172" s="593"/>
      <c r="AHT2172" s="593"/>
      <c r="AHU2172" s="593"/>
      <c r="AHV2172" s="593"/>
      <c r="AHW2172" s="593"/>
      <c r="AHX2172" s="593"/>
      <c r="AHY2172" s="593"/>
      <c r="AHZ2172" s="593"/>
      <c r="AIA2172" s="593"/>
      <c r="AIB2172" s="593"/>
      <c r="AIC2172" s="593"/>
      <c r="AID2172" s="593"/>
      <c r="AIE2172" s="593"/>
      <c r="AIF2172" s="593"/>
      <c r="AIG2172" s="593"/>
      <c r="AIH2172" s="593"/>
      <c r="AII2172" s="593"/>
      <c r="AIJ2172" s="593"/>
      <c r="AIK2172" s="593"/>
      <c r="AIL2172" s="593"/>
      <c r="AIM2172" s="593"/>
      <c r="AIN2172" s="593"/>
      <c r="AIO2172" s="593"/>
      <c r="AIP2172" s="593"/>
      <c r="AIQ2172" s="593"/>
      <c r="AIR2172" s="593"/>
      <c r="AIS2172" s="593"/>
      <c r="AIT2172" s="593"/>
      <c r="AIU2172" s="593"/>
      <c r="AIV2172" s="593"/>
      <c r="AIW2172" s="593"/>
      <c r="AIX2172" s="593"/>
      <c r="AIY2172" s="593"/>
      <c r="AIZ2172" s="593"/>
      <c r="AJA2172" s="593"/>
      <c r="AJB2172" s="593"/>
      <c r="AJC2172" s="593"/>
      <c r="AJD2172" s="593"/>
      <c r="AJE2172" s="593"/>
      <c r="AJF2172" s="593"/>
      <c r="AJG2172" s="593"/>
      <c r="AJH2172" s="593"/>
      <c r="AJI2172" s="593"/>
      <c r="AJJ2172" s="593"/>
      <c r="AJK2172" s="593"/>
      <c r="AJL2172" s="593"/>
      <c r="AJM2172" s="593"/>
      <c r="AJN2172" s="593"/>
      <c r="AJO2172" s="593"/>
      <c r="AJP2172" s="593"/>
      <c r="AJQ2172" s="593"/>
      <c r="AJR2172" s="593"/>
      <c r="AJS2172" s="593"/>
      <c r="AJT2172" s="593"/>
      <c r="AJU2172" s="593"/>
      <c r="AJV2172" s="593"/>
      <c r="AJW2172" s="593"/>
      <c r="AJX2172" s="593"/>
      <c r="AJY2172" s="593"/>
      <c r="AJZ2172" s="593"/>
      <c r="AKA2172" s="593"/>
      <c r="AKB2172" s="593"/>
      <c r="AKC2172" s="593"/>
      <c r="AKD2172" s="593"/>
      <c r="AKE2172" s="593"/>
      <c r="AKF2172" s="593"/>
      <c r="AKG2172" s="593"/>
      <c r="AKH2172" s="593"/>
      <c r="AKI2172" s="593"/>
      <c r="AKJ2172" s="593"/>
      <c r="AKK2172" s="593"/>
      <c r="AKL2172" s="593"/>
      <c r="AKM2172" s="593"/>
      <c r="AKN2172" s="593"/>
      <c r="AKO2172" s="593"/>
      <c r="AKP2172" s="593"/>
      <c r="AKQ2172" s="593"/>
      <c r="AKR2172" s="593"/>
      <c r="AKS2172" s="593"/>
      <c r="AKT2172" s="593"/>
      <c r="AKU2172" s="593"/>
      <c r="AKV2172" s="593"/>
      <c r="AKW2172" s="593"/>
      <c r="AKX2172" s="593"/>
      <c r="AKY2172" s="593"/>
      <c r="AKZ2172" s="593"/>
      <c r="ALA2172" s="593"/>
      <c r="ALB2172" s="593"/>
      <c r="ALC2172" s="593"/>
      <c r="ALD2172" s="593"/>
      <c r="ALE2172" s="593"/>
      <c r="ALF2172" s="593"/>
      <c r="ALG2172" s="593"/>
      <c r="ALH2172" s="593"/>
      <c r="ALI2172" s="593"/>
      <c r="ALJ2172" s="593"/>
      <c r="ALK2172" s="593"/>
      <c r="ALL2172" s="593"/>
      <c r="ALM2172" s="593"/>
      <c r="ALN2172" s="593"/>
      <c r="ALO2172" s="593"/>
      <c r="ALP2172" s="593"/>
      <c r="ALQ2172" s="593"/>
      <c r="ALR2172" s="593"/>
      <c r="ALS2172" s="593"/>
      <c r="ALT2172" s="593"/>
      <c r="ALU2172" s="593"/>
      <c r="ALV2172" s="593"/>
      <c r="ALW2172" s="593"/>
      <c r="ALX2172" s="593"/>
      <c r="ALY2172" s="593"/>
      <c r="ALZ2172" s="593"/>
      <c r="AMA2172" s="593"/>
      <c r="AMB2172" s="593"/>
      <c r="AMC2172" s="593"/>
      <c r="AMD2172" s="593"/>
      <c r="AME2172" s="593"/>
      <c r="AMF2172" s="593"/>
      <c r="AMG2172" s="593"/>
      <c r="AMH2172" s="593"/>
      <c r="AMI2172" s="593"/>
      <c r="AMJ2172" s="593"/>
      <c r="AMK2172" s="593"/>
      <c r="AML2172" s="593"/>
      <c r="AMM2172" s="593"/>
      <c r="AMN2172" s="593"/>
      <c r="AMO2172" s="593"/>
      <c r="AMP2172" s="593"/>
      <c r="AMQ2172" s="593"/>
      <c r="AMR2172" s="593"/>
      <c r="AMS2172" s="593"/>
      <c r="AMT2172" s="593"/>
      <c r="AMU2172" s="593"/>
      <c r="AMV2172" s="593"/>
      <c r="AMW2172" s="593"/>
      <c r="AMX2172" s="593"/>
      <c r="AMY2172" s="593"/>
      <c r="AMZ2172" s="593"/>
      <c r="ANA2172" s="593"/>
      <c r="ANB2172" s="593"/>
      <c r="ANC2172" s="593"/>
      <c r="AND2172" s="593"/>
      <c r="ANE2172" s="593"/>
      <c r="ANF2172" s="593"/>
      <c r="ANG2172" s="593"/>
      <c r="ANH2172" s="593"/>
      <c r="ANI2172" s="593"/>
      <c r="ANJ2172" s="593"/>
      <c r="ANK2172" s="593"/>
      <c r="ANL2172" s="593"/>
      <c r="ANM2172" s="593"/>
      <c r="ANN2172" s="593"/>
      <c r="ANO2172" s="593"/>
      <c r="ANP2172" s="593"/>
      <c r="ANQ2172" s="593"/>
      <c r="ANR2172" s="593"/>
      <c r="ANS2172" s="593"/>
      <c r="ANT2172" s="593"/>
      <c r="ANU2172" s="593"/>
      <c r="ANV2172" s="593"/>
      <c r="ANW2172" s="593"/>
      <c r="ANX2172" s="593"/>
      <c r="ANY2172" s="593"/>
      <c r="ANZ2172" s="593"/>
      <c r="AOA2172" s="593"/>
      <c r="AOB2172" s="593"/>
      <c r="AOC2172" s="593"/>
      <c r="AOD2172" s="593"/>
      <c r="AOE2172" s="593"/>
      <c r="AOF2172" s="593"/>
      <c r="AOG2172" s="593"/>
      <c r="AOH2172" s="593"/>
      <c r="AOI2172" s="593"/>
      <c r="AOJ2172" s="593"/>
      <c r="AOK2172" s="593"/>
      <c r="AOL2172" s="593"/>
      <c r="AOM2172" s="593"/>
      <c r="AON2172" s="593"/>
      <c r="AOO2172" s="593"/>
      <c r="AOP2172" s="593"/>
      <c r="AOQ2172" s="593"/>
      <c r="AOR2172" s="593"/>
      <c r="AOS2172" s="593"/>
      <c r="AOT2172" s="593"/>
      <c r="AOU2172" s="593"/>
      <c r="AOV2172" s="593"/>
      <c r="AOW2172" s="593"/>
      <c r="AOX2172" s="593"/>
      <c r="AOY2172" s="593"/>
      <c r="AOZ2172" s="593"/>
      <c r="APA2172" s="593"/>
      <c r="APB2172" s="593"/>
      <c r="APC2172" s="593"/>
      <c r="APD2172" s="593"/>
      <c r="APE2172" s="593"/>
      <c r="APF2172" s="593"/>
      <c r="APG2172" s="593"/>
      <c r="APH2172" s="593"/>
      <c r="API2172" s="593"/>
      <c r="APJ2172" s="593"/>
      <c r="APK2172" s="593"/>
      <c r="APL2172" s="593"/>
      <c r="APM2172" s="593"/>
      <c r="APN2172" s="593"/>
      <c r="APO2172" s="593"/>
      <c r="APP2172" s="593"/>
      <c r="APQ2172" s="593"/>
      <c r="APR2172" s="593"/>
      <c r="APS2172" s="593"/>
      <c r="APT2172" s="593"/>
      <c r="APU2172" s="593"/>
      <c r="APV2172" s="593"/>
      <c r="APW2172" s="593"/>
      <c r="APX2172" s="593"/>
      <c r="APY2172" s="593"/>
      <c r="APZ2172" s="593"/>
      <c r="AQA2172" s="593"/>
      <c r="AQB2172" s="593"/>
      <c r="AQC2172" s="593"/>
      <c r="AQD2172" s="593"/>
      <c r="AQE2172" s="593"/>
      <c r="AQF2172" s="593"/>
      <c r="AQG2172" s="593"/>
      <c r="AQH2172" s="593"/>
      <c r="AQI2172" s="593"/>
      <c r="AQJ2172" s="593"/>
      <c r="AQK2172" s="593"/>
      <c r="AQL2172" s="593"/>
      <c r="AQM2172" s="593"/>
      <c r="AQN2172" s="593"/>
      <c r="AQO2172" s="593"/>
      <c r="AQP2172" s="593"/>
      <c r="AQQ2172" s="593"/>
      <c r="AQR2172" s="593"/>
      <c r="AQS2172" s="593"/>
      <c r="AQT2172" s="593"/>
      <c r="AQU2172" s="593"/>
      <c r="AQV2172" s="593"/>
      <c r="AQW2172" s="593"/>
      <c r="AQX2172" s="593"/>
      <c r="AQY2172" s="593"/>
      <c r="AQZ2172" s="593"/>
      <c r="ARA2172" s="593"/>
      <c r="ARB2172" s="593"/>
      <c r="ARC2172" s="593"/>
      <c r="ARD2172" s="593"/>
      <c r="ARE2172" s="593"/>
      <c r="ARF2172" s="593"/>
      <c r="ARG2172" s="593"/>
      <c r="ARH2172" s="593"/>
      <c r="ARI2172" s="593"/>
      <c r="ARJ2172" s="593"/>
      <c r="ARK2172" s="593"/>
      <c r="ARL2172" s="593"/>
      <c r="ARM2172" s="593"/>
      <c r="ARN2172" s="593"/>
      <c r="ARO2172" s="593"/>
      <c r="ARP2172" s="593"/>
      <c r="ARQ2172" s="593"/>
      <c r="ARR2172" s="593"/>
      <c r="ARS2172" s="593"/>
      <c r="ART2172" s="593"/>
      <c r="ARU2172" s="593"/>
      <c r="ARV2172" s="593"/>
      <c r="ARW2172" s="593"/>
      <c r="ARX2172" s="593"/>
      <c r="ARY2172" s="593"/>
      <c r="ARZ2172" s="593"/>
      <c r="ASA2172" s="593"/>
      <c r="ASB2172" s="593"/>
      <c r="ASC2172" s="593"/>
      <c r="ASD2172" s="593"/>
      <c r="ASE2172" s="593"/>
      <c r="ASF2172" s="593"/>
      <c r="ASG2172" s="593"/>
      <c r="ASH2172" s="593"/>
      <c r="ASI2172" s="593"/>
      <c r="ASJ2172" s="593"/>
      <c r="ASK2172" s="593"/>
      <c r="ASL2172" s="593"/>
      <c r="ASM2172" s="593"/>
      <c r="ASN2172" s="593"/>
      <c r="ASO2172" s="593"/>
      <c r="ASP2172" s="593"/>
      <c r="ASQ2172" s="593"/>
      <c r="ASR2172" s="593"/>
      <c r="ASS2172" s="593"/>
      <c r="AST2172" s="593"/>
      <c r="ASU2172" s="593"/>
      <c r="ASV2172" s="593"/>
      <c r="ASW2172" s="593"/>
      <c r="ASX2172" s="593"/>
      <c r="ASY2172" s="593"/>
      <c r="ASZ2172" s="593"/>
      <c r="ATA2172" s="593"/>
      <c r="ATB2172" s="593"/>
      <c r="ATC2172" s="593"/>
      <c r="ATD2172" s="593"/>
      <c r="ATE2172" s="593"/>
      <c r="ATF2172" s="593"/>
      <c r="ATG2172" s="593"/>
      <c r="ATH2172" s="593"/>
      <c r="ATI2172" s="593"/>
      <c r="ATJ2172" s="593"/>
      <c r="ATK2172" s="593"/>
      <c r="ATL2172" s="593"/>
      <c r="ATM2172" s="593"/>
      <c r="ATN2172" s="593"/>
      <c r="ATO2172" s="593"/>
      <c r="ATP2172" s="593"/>
      <c r="ATQ2172" s="593"/>
      <c r="ATR2172" s="593"/>
      <c r="ATS2172" s="593"/>
      <c r="ATT2172" s="593"/>
      <c r="ATU2172" s="593"/>
      <c r="ATV2172" s="593"/>
      <c r="ATW2172" s="593"/>
      <c r="ATX2172" s="593"/>
      <c r="ATY2172" s="593"/>
      <c r="ATZ2172" s="593"/>
      <c r="AUA2172" s="593"/>
      <c r="AUB2172" s="593"/>
      <c r="AUC2172" s="593"/>
      <c r="AUD2172" s="593"/>
      <c r="AUE2172" s="593"/>
      <c r="AUF2172" s="593"/>
      <c r="AUG2172" s="593"/>
      <c r="AUH2172" s="593"/>
      <c r="AUI2172" s="593"/>
      <c r="AUJ2172" s="593"/>
      <c r="AUK2172" s="593"/>
      <c r="AUL2172" s="593"/>
      <c r="AUM2172" s="593"/>
      <c r="AUN2172" s="593"/>
      <c r="AUO2172" s="593"/>
      <c r="AUP2172" s="593"/>
      <c r="AUQ2172" s="593"/>
      <c r="AUR2172" s="593"/>
      <c r="AUS2172" s="593"/>
      <c r="AUT2172" s="593"/>
      <c r="AUU2172" s="593"/>
      <c r="AUV2172" s="593"/>
      <c r="AUW2172" s="593"/>
      <c r="AUX2172" s="593"/>
      <c r="AUY2172" s="593"/>
      <c r="AUZ2172" s="593"/>
      <c r="AVA2172" s="593"/>
      <c r="AVB2172" s="593"/>
      <c r="AVC2172" s="593"/>
      <c r="AVD2172" s="593"/>
      <c r="AVE2172" s="593"/>
      <c r="AVF2172" s="593"/>
      <c r="AVG2172" s="593"/>
      <c r="AVH2172" s="593"/>
      <c r="AVI2172" s="593"/>
      <c r="AVJ2172" s="593"/>
      <c r="AVK2172" s="593"/>
    </row>
    <row r="2173" spans="1:1259">
      <c r="A2173" s="697"/>
      <c r="B2173" s="558"/>
      <c r="C2173" s="558"/>
      <c r="D2173" s="676" t="s">
        <v>1067</v>
      </c>
      <c r="E2173" s="524" t="s">
        <v>1177</v>
      </c>
      <c r="F2173" s="676" t="s">
        <v>87</v>
      </c>
      <c r="G2173" s="665">
        <v>2022</v>
      </c>
      <c r="H2173" s="665">
        <v>8</v>
      </c>
      <c r="I2173" s="687"/>
      <c r="J2173" s="666"/>
      <c r="K2173" s="676" t="s">
        <v>1366</v>
      </c>
      <c r="L2173" s="677" t="s">
        <v>1365</v>
      </c>
      <c r="M2173" s="677">
        <v>44655</v>
      </c>
      <c r="N2173" s="677">
        <v>44774</v>
      </c>
      <c r="O2173" s="677"/>
      <c r="P2173" s="666"/>
      <c r="Q2173" s="666"/>
      <c r="R2173" s="666"/>
      <c r="S2173" s="665" t="s">
        <v>1071</v>
      </c>
      <c r="T2173" s="665">
        <v>72</v>
      </c>
      <c r="U2173" s="676">
        <v>49303155</v>
      </c>
      <c r="V2173" s="665" t="s">
        <v>1072</v>
      </c>
      <c r="W2173" s="678">
        <v>475</v>
      </c>
      <c r="X2173" s="551">
        <v>638</v>
      </c>
      <c r="Y2173" s="693">
        <v>303050</v>
      </c>
      <c r="Z2173" s="667">
        <v>0.5</v>
      </c>
      <c r="AA2173" s="682">
        <f>Y2173*Z2173</f>
        <v>151525</v>
      </c>
      <c r="AB2173" s="521"/>
      <c r="AC2173" s="668">
        <v>0</v>
      </c>
      <c r="AD2173" s="676"/>
      <c r="AE2173" s="684"/>
      <c r="AF2173" s="695">
        <f>AA2173+AD2173+AE2173</f>
        <v>151525</v>
      </c>
      <c r="AG2173" s="665" t="s">
        <v>1073</v>
      </c>
      <c r="AH2173" s="641"/>
      <c r="AI2173" s="676">
        <v>60</v>
      </c>
      <c r="AJ2173" s="676" t="s">
        <v>1211</v>
      </c>
      <c r="AK2173" s="676" t="s">
        <v>1143</v>
      </c>
      <c r="AL2173" s="696">
        <v>14624</v>
      </c>
      <c r="AM2173" s="665" t="s">
        <v>52</v>
      </c>
      <c r="AN2173" s="676" t="s">
        <v>1076</v>
      </c>
      <c r="AO2173" s="665"/>
      <c r="AP2173" s="676"/>
      <c r="AQ2173" s="676" t="s">
        <v>37</v>
      </c>
      <c r="AR2173" s="676"/>
      <c r="AS2173" s="523" t="s">
        <v>1077</v>
      </c>
      <c r="AT2173" s="523"/>
      <c r="AU2173" s="523"/>
      <c r="AV2173" s="674"/>
      <c r="AW2173" s="673">
        <f>U2173</f>
        <v>49303155</v>
      </c>
      <c r="AX2173" s="673" cm="1">
        <f t="array" ref="AX2173">SUM(MID(0&amp;AW2173,LARGE(INDEX(ISNUMBER(--MID(AW2173,ROW($1:$8),1))*ROW($1:$8),),ROW($1:$8))+1,1)*10^ROW($1:$8)/10)</f>
        <v>49303155</v>
      </c>
      <c r="AY2173" s="673" t="str">
        <f>VLOOKUP($AX2173,'Item Master Data'!$A:$F,3,FALSE)</f>
        <v>Q.PEAK DUO XL G10 BFG</v>
      </c>
      <c r="AZ2173" s="673">
        <f>VLOOKUP($AX2173,'Item Master Data'!$A:$F,6,FALSE)</f>
        <v>475</v>
      </c>
      <c r="BA2173" s="673">
        <f>X2173/BB2173</f>
        <v>22</v>
      </c>
      <c r="BB2173" s="673">
        <f>VLOOKUP(AX2173,'Item Master Data'!$A:$G,7,FALSE)</f>
        <v>29</v>
      </c>
      <c r="BC2173" s="673"/>
      <c r="BD2173" s="673">
        <f>W2173-AZ2173</f>
        <v>0</v>
      </c>
      <c r="BE2173" s="672"/>
      <c r="BF2173" s="672"/>
      <c r="BG2173" s="672"/>
      <c r="BH2173" s="672"/>
      <c r="BI2173" s="672"/>
      <c r="BJ2173" s="672"/>
      <c r="BK2173" s="672"/>
      <c r="BL2173" s="672"/>
      <c r="BM2173" s="672"/>
      <c r="BN2173" s="672"/>
      <c r="BO2173" s="672"/>
      <c r="BP2173" s="672"/>
      <c r="BQ2173" s="672"/>
      <c r="BR2173" s="672"/>
      <c r="BS2173" s="672"/>
      <c r="BT2173" s="672"/>
      <c r="BU2173" s="672"/>
      <c r="BV2173" s="672"/>
      <c r="BW2173" s="672"/>
      <c r="BX2173" s="672"/>
      <c r="BY2173" s="672"/>
      <c r="BZ2173" s="672"/>
      <c r="CA2173" s="672"/>
      <c r="CB2173" s="672"/>
      <c r="CC2173" s="672"/>
      <c r="CD2173" s="672"/>
      <c r="CE2173" s="672"/>
      <c r="CF2173" s="672"/>
      <c r="CG2173" s="672"/>
      <c r="CH2173" s="672"/>
      <c r="CI2173" s="672"/>
      <c r="CJ2173" s="672"/>
      <c r="CK2173" s="672"/>
      <c r="CL2173" s="672"/>
      <c r="CM2173" s="672"/>
      <c r="CN2173" s="672"/>
      <c r="CO2173" s="672"/>
      <c r="CP2173" s="672"/>
      <c r="CQ2173" s="672"/>
      <c r="CR2173" s="672"/>
      <c r="CS2173" s="672"/>
      <c r="CT2173" s="672"/>
      <c r="CU2173" s="672"/>
      <c r="CV2173" s="672"/>
      <c r="CW2173" s="672"/>
      <c r="CX2173" s="672"/>
      <c r="CY2173" s="672"/>
      <c r="CZ2173" s="672"/>
      <c r="DA2173" s="672"/>
      <c r="DB2173" s="672"/>
      <c r="DC2173" s="672"/>
      <c r="DD2173" s="672"/>
      <c r="DE2173" s="672"/>
      <c r="DF2173" s="672"/>
      <c r="DG2173" s="672"/>
      <c r="DH2173" s="672"/>
      <c r="DI2173" s="672"/>
      <c r="DJ2173" s="672"/>
      <c r="DK2173" s="672"/>
      <c r="DL2173" s="672"/>
      <c r="DM2173" s="672"/>
      <c r="DN2173" s="672"/>
      <c r="DO2173" s="672"/>
      <c r="DP2173" s="672"/>
      <c r="DQ2173" s="672"/>
      <c r="DR2173" s="672"/>
      <c r="DS2173" s="672"/>
      <c r="DT2173" s="672"/>
      <c r="DU2173" s="672"/>
      <c r="DV2173" s="672"/>
      <c r="DW2173" s="672"/>
      <c r="DX2173" s="672"/>
      <c r="DY2173" s="672"/>
      <c r="DZ2173" s="672"/>
      <c r="EA2173" s="672"/>
      <c r="EB2173" s="672"/>
      <c r="EC2173" s="672"/>
      <c r="ED2173" s="672"/>
      <c r="EE2173" s="672"/>
      <c r="EF2173" s="672"/>
      <c r="EG2173" s="672"/>
      <c r="EH2173" s="672"/>
      <c r="EI2173" s="672"/>
      <c r="EJ2173" s="672"/>
      <c r="EK2173" s="672"/>
      <c r="EL2173" s="672"/>
      <c r="EM2173" s="672"/>
      <c r="EN2173" s="672"/>
      <c r="EO2173" s="672"/>
      <c r="EP2173" s="672"/>
      <c r="EQ2173" s="672"/>
      <c r="ER2173" s="672"/>
      <c r="ES2173" s="672"/>
      <c r="ET2173" s="672"/>
      <c r="EU2173" s="672"/>
      <c r="EV2173" s="672"/>
      <c r="EW2173" s="672"/>
      <c r="EX2173" s="672"/>
      <c r="EY2173" s="672"/>
      <c r="EZ2173" s="672"/>
      <c r="FA2173" s="672"/>
      <c r="FB2173" s="672"/>
      <c r="FC2173" s="672"/>
      <c r="FD2173" s="672"/>
      <c r="FE2173" s="672"/>
      <c r="FF2173" s="672"/>
      <c r="FG2173" s="672"/>
      <c r="FH2173" s="672"/>
      <c r="FI2173" s="672"/>
      <c r="FJ2173" s="672"/>
      <c r="FK2173" s="672"/>
      <c r="FL2173" s="672"/>
      <c r="FM2173" s="672"/>
      <c r="FN2173" s="672"/>
      <c r="FO2173" s="672"/>
      <c r="FP2173" s="672"/>
      <c r="FQ2173" s="672"/>
      <c r="FR2173" s="672"/>
      <c r="FS2173" s="672"/>
      <c r="FT2173" s="672"/>
      <c r="FU2173" s="672"/>
      <c r="FV2173" s="672"/>
      <c r="FW2173" s="672"/>
      <c r="FX2173" s="672"/>
      <c r="FY2173" s="672"/>
      <c r="FZ2173" s="672"/>
      <c r="GA2173" s="672"/>
      <c r="GB2173" s="672"/>
      <c r="GC2173" s="672"/>
      <c r="GD2173" s="672"/>
      <c r="GE2173" s="672"/>
      <c r="GF2173" s="672"/>
      <c r="GG2173" s="672"/>
      <c r="GH2173" s="672"/>
      <c r="GI2173" s="672"/>
      <c r="GJ2173" s="672"/>
      <c r="GK2173" s="672"/>
      <c r="GL2173" s="672"/>
      <c r="GM2173" s="672"/>
      <c r="GN2173" s="672"/>
      <c r="GO2173" s="672"/>
      <c r="GP2173" s="672"/>
      <c r="GQ2173" s="672"/>
      <c r="GR2173" s="672"/>
      <c r="GS2173" s="672"/>
      <c r="GT2173" s="672"/>
      <c r="GU2173" s="672"/>
      <c r="GV2173" s="672"/>
      <c r="GW2173" s="672"/>
      <c r="GX2173" s="672"/>
      <c r="GY2173" s="672"/>
      <c r="GZ2173" s="672"/>
      <c r="HA2173" s="672"/>
      <c r="HB2173" s="672"/>
      <c r="HC2173" s="672"/>
      <c r="HD2173" s="672"/>
      <c r="HE2173" s="672"/>
      <c r="HF2173" s="672"/>
      <c r="HG2173" s="672"/>
      <c r="HH2173" s="672"/>
      <c r="HI2173" s="672"/>
      <c r="HJ2173" s="672"/>
      <c r="HK2173" s="672"/>
      <c r="HL2173" s="672"/>
      <c r="HM2173" s="672"/>
      <c r="HN2173" s="672"/>
      <c r="HO2173" s="672"/>
      <c r="HP2173" s="672"/>
      <c r="HQ2173" s="672"/>
      <c r="HR2173" s="672"/>
      <c r="HS2173" s="672"/>
      <c r="HT2173" s="672"/>
      <c r="HU2173" s="672"/>
      <c r="HV2173" s="672"/>
      <c r="HW2173" s="672"/>
      <c r="HX2173" s="672"/>
      <c r="HY2173" s="672"/>
      <c r="HZ2173" s="672"/>
      <c r="IA2173" s="672"/>
      <c r="IB2173" s="672"/>
      <c r="IC2173" s="672"/>
      <c r="ID2173" s="672"/>
      <c r="IE2173" s="672"/>
      <c r="IF2173" s="672"/>
      <c r="IG2173" s="672"/>
      <c r="IH2173" s="672"/>
      <c r="II2173" s="672"/>
      <c r="IJ2173" s="672"/>
      <c r="IK2173" s="672"/>
      <c r="IL2173" s="672"/>
      <c r="IM2173" s="672"/>
      <c r="IN2173" s="672"/>
      <c r="IO2173" s="672"/>
      <c r="IP2173" s="672"/>
      <c r="IQ2173" s="672"/>
      <c r="IR2173" s="672"/>
      <c r="IS2173" s="672"/>
      <c r="IT2173" s="672"/>
      <c r="IU2173" s="672"/>
      <c r="IV2173" s="672"/>
      <c r="IW2173" s="672"/>
      <c r="IX2173" s="672"/>
      <c r="IY2173" s="672"/>
      <c r="IZ2173" s="672"/>
      <c r="JA2173" s="672"/>
      <c r="JB2173" s="672"/>
      <c r="JC2173" s="672"/>
      <c r="JD2173" s="672"/>
      <c r="JE2173" s="672"/>
      <c r="JF2173" s="672"/>
      <c r="JG2173" s="672"/>
      <c r="JH2173" s="672"/>
      <c r="JI2173" s="672"/>
      <c r="JJ2173" s="672"/>
      <c r="JK2173" s="672"/>
      <c r="JL2173" s="672"/>
      <c r="JM2173" s="672"/>
      <c r="JN2173" s="672"/>
      <c r="JO2173" s="672"/>
      <c r="JP2173" s="672"/>
      <c r="JQ2173" s="672"/>
      <c r="JR2173" s="672"/>
      <c r="JS2173" s="672"/>
      <c r="JT2173" s="672"/>
      <c r="JU2173" s="672"/>
      <c r="JV2173" s="672"/>
      <c r="JW2173" s="672"/>
      <c r="JX2173" s="672"/>
      <c r="JY2173" s="672"/>
      <c r="JZ2173" s="672"/>
      <c r="KA2173" s="672"/>
      <c r="KB2173" s="672"/>
      <c r="KC2173" s="672"/>
      <c r="KD2173" s="672"/>
      <c r="KE2173" s="672"/>
      <c r="KF2173" s="672"/>
      <c r="KG2173" s="672"/>
      <c r="KH2173" s="672"/>
      <c r="KI2173" s="672"/>
      <c r="KJ2173" s="672"/>
      <c r="KK2173" s="672"/>
      <c r="KL2173" s="672"/>
      <c r="KM2173" s="672"/>
      <c r="KN2173" s="672"/>
      <c r="KO2173" s="672"/>
      <c r="KP2173" s="672"/>
      <c r="KQ2173" s="672"/>
      <c r="KR2173" s="672"/>
      <c r="KS2173" s="672"/>
      <c r="KT2173" s="672"/>
      <c r="KU2173" s="672"/>
      <c r="KV2173" s="672"/>
      <c r="KW2173" s="672"/>
      <c r="KX2173" s="672"/>
      <c r="KY2173" s="672"/>
      <c r="KZ2173" s="672"/>
      <c r="LA2173" s="672"/>
      <c r="LB2173" s="672"/>
      <c r="LC2173" s="672"/>
      <c r="LD2173" s="672"/>
      <c r="LE2173" s="672"/>
      <c r="LF2173" s="672"/>
      <c r="LG2173" s="672"/>
      <c r="LH2173" s="672"/>
      <c r="LI2173" s="672"/>
      <c r="LJ2173" s="672"/>
      <c r="LK2173" s="672"/>
      <c r="LL2173" s="672"/>
      <c r="LM2173" s="672"/>
      <c r="LN2173" s="672"/>
      <c r="LO2173" s="672"/>
      <c r="LP2173" s="672"/>
      <c r="LQ2173" s="672"/>
      <c r="LR2173" s="672"/>
      <c r="LS2173" s="672"/>
      <c r="LT2173" s="672"/>
      <c r="LU2173" s="672"/>
      <c r="LV2173" s="672"/>
      <c r="LW2173" s="672"/>
      <c r="LX2173" s="672"/>
      <c r="LY2173" s="672"/>
      <c r="LZ2173" s="672"/>
      <c r="MA2173" s="672"/>
      <c r="MB2173" s="672"/>
      <c r="MC2173" s="672"/>
      <c r="MD2173" s="672"/>
      <c r="ME2173" s="672"/>
      <c r="MF2173" s="672"/>
      <c r="MG2173" s="672"/>
      <c r="MH2173" s="672"/>
      <c r="MI2173" s="672"/>
      <c r="MJ2173" s="672"/>
      <c r="MK2173" s="672"/>
      <c r="ML2173" s="672"/>
      <c r="MM2173" s="672"/>
      <c r="MN2173" s="672"/>
      <c r="MO2173" s="672"/>
      <c r="MP2173" s="672"/>
      <c r="MQ2173" s="672"/>
      <c r="MR2173" s="672"/>
      <c r="MS2173" s="672"/>
      <c r="MT2173" s="672"/>
      <c r="MU2173" s="672"/>
      <c r="MV2173" s="672"/>
      <c r="MW2173" s="672"/>
      <c r="MX2173" s="672"/>
      <c r="MY2173" s="672"/>
      <c r="MZ2173" s="672"/>
      <c r="NA2173" s="672"/>
      <c r="NB2173" s="672"/>
      <c r="NC2173" s="672"/>
      <c r="ND2173" s="672"/>
      <c r="NE2173" s="672"/>
      <c r="NF2173" s="672"/>
      <c r="NG2173" s="672"/>
      <c r="NH2173" s="672"/>
      <c r="NI2173" s="672"/>
      <c r="NJ2173" s="672"/>
      <c r="NK2173" s="672"/>
      <c r="NL2173" s="672"/>
      <c r="NM2173" s="672"/>
      <c r="NN2173" s="672"/>
      <c r="NO2173" s="672"/>
      <c r="NP2173" s="672"/>
      <c r="NQ2173" s="672"/>
      <c r="NR2173" s="672"/>
      <c r="NS2173" s="672"/>
      <c r="NT2173" s="672"/>
      <c r="NU2173" s="672"/>
      <c r="NV2173" s="672"/>
      <c r="NW2173" s="672"/>
      <c r="NX2173" s="672"/>
      <c r="NY2173" s="672"/>
      <c r="NZ2173" s="672"/>
      <c r="OA2173" s="672"/>
      <c r="OB2173" s="672"/>
      <c r="OC2173" s="672"/>
      <c r="OD2173" s="672"/>
      <c r="OE2173" s="672"/>
      <c r="OF2173" s="672"/>
      <c r="OG2173" s="672"/>
      <c r="OH2173" s="672"/>
      <c r="OI2173" s="672"/>
      <c r="OJ2173" s="672"/>
      <c r="OK2173" s="672"/>
      <c r="OL2173" s="672"/>
      <c r="OM2173" s="672"/>
      <c r="ON2173" s="672"/>
      <c r="OO2173" s="672"/>
      <c r="OP2173" s="672"/>
      <c r="OQ2173" s="672"/>
      <c r="OR2173" s="672"/>
      <c r="OS2173" s="672"/>
      <c r="OT2173" s="672"/>
      <c r="OU2173" s="672"/>
      <c r="OV2173" s="672"/>
      <c r="OW2173" s="672"/>
      <c r="OX2173" s="672"/>
      <c r="OY2173" s="672"/>
      <c r="OZ2173" s="672"/>
      <c r="PA2173" s="672"/>
      <c r="PB2173" s="672"/>
      <c r="PC2173" s="672"/>
      <c r="PD2173" s="672"/>
      <c r="PE2173" s="672"/>
      <c r="PF2173" s="672"/>
      <c r="PG2173" s="672"/>
      <c r="PH2173" s="672"/>
      <c r="PI2173" s="672"/>
      <c r="PJ2173" s="672"/>
      <c r="PK2173" s="672"/>
      <c r="PL2173" s="672"/>
      <c r="PM2173" s="672"/>
      <c r="PN2173" s="672"/>
      <c r="PO2173" s="672"/>
      <c r="PP2173" s="672"/>
      <c r="PQ2173" s="672"/>
      <c r="PR2173" s="672"/>
      <c r="PS2173" s="672"/>
      <c r="PT2173" s="672"/>
      <c r="PU2173" s="672"/>
      <c r="PV2173" s="672"/>
      <c r="PW2173" s="672"/>
      <c r="PX2173" s="672"/>
      <c r="PY2173" s="672"/>
      <c r="PZ2173" s="672"/>
      <c r="QA2173" s="672"/>
      <c r="QB2173" s="672"/>
      <c r="QC2173" s="672"/>
      <c r="QD2173" s="672"/>
      <c r="QE2173" s="672"/>
      <c r="QF2173" s="672"/>
      <c r="QG2173" s="672"/>
      <c r="QH2173" s="672"/>
      <c r="QI2173" s="672"/>
      <c r="QJ2173" s="672"/>
      <c r="QK2173" s="672"/>
      <c r="QL2173" s="672"/>
      <c r="QM2173" s="672"/>
      <c r="QN2173" s="672"/>
      <c r="QO2173" s="672"/>
      <c r="QP2173" s="672"/>
      <c r="QQ2173" s="672"/>
      <c r="QR2173" s="672"/>
      <c r="QS2173" s="672"/>
      <c r="QT2173" s="672"/>
      <c r="QU2173" s="672"/>
      <c r="QV2173" s="672"/>
      <c r="QW2173" s="672"/>
      <c r="QX2173" s="672"/>
      <c r="QY2173" s="672"/>
      <c r="QZ2173" s="672"/>
      <c r="RA2173" s="672"/>
      <c r="RB2173" s="672"/>
      <c r="RC2173" s="672"/>
      <c r="RD2173" s="672"/>
      <c r="RE2173" s="672"/>
      <c r="RF2173" s="672"/>
      <c r="RG2173" s="672"/>
      <c r="RH2173" s="672"/>
      <c r="RI2173" s="672"/>
      <c r="RJ2173" s="672"/>
      <c r="RK2173" s="672"/>
      <c r="RL2173" s="672"/>
      <c r="RM2173" s="672"/>
      <c r="RN2173" s="672"/>
      <c r="RO2173" s="672"/>
      <c r="RP2173" s="672"/>
      <c r="RQ2173" s="672"/>
      <c r="RR2173" s="672"/>
      <c r="RS2173" s="672"/>
      <c r="RT2173" s="672"/>
      <c r="RU2173" s="672"/>
      <c r="RV2173" s="672"/>
      <c r="RW2173" s="672"/>
      <c r="RX2173" s="672"/>
      <c r="RY2173" s="672"/>
      <c r="RZ2173" s="672"/>
      <c r="SA2173" s="672"/>
      <c r="SB2173" s="672"/>
      <c r="SC2173" s="672"/>
      <c r="SD2173" s="672"/>
      <c r="SE2173" s="672"/>
      <c r="SF2173" s="672"/>
      <c r="SG2173" s="672"/>
      <c r="SH2173" s="672"/>
      <c r="SI2173" s="672"/>
      <c r="SJ2173" s="672"/>
      <c r="SK2173" s="672"/>
      <c r="SL2173" s="672"/>
      <c r="SM2173" s="672"/>
      <c r="SN2173" s="672"/>
      <c r="SO2173" s="672"/>
      <c r="SP2173" s="672"/>
      <c r="SQ2173" s="672"/>
      <c r="SR2173" s="672"/>
      <c r="SS2173" s="672"/>
      <c r="ST2173" s="672"/>
      <c r="SU2173" s="672"/>
      <c r="SV2173" s="672"/>
      <c r="SW2173" s="672"/>
      <c r="SX2173" s="672"/>
      <c r="SY2173" s="672"/>
      <c r="SZ2173" s="672"/>
      <c r="TA2173" s="672"/>
      <c r="TB2173" s="672"/>
      <c r="TC2173" s="672"/>
      <c r="TD2173" s="672"/>
      <c r="TE2173" s="672"/>
      <c r="TF2173" s="672"/>
      <c r="TG2173" s="672"/>
      <c r="TH2173" s="672"/>
      <c r="TI2173" s="672"/>
      <c r="TJ2173" s="672"/>
      <c r="TK2173" s="672"/>
      <c r="TL2173" s="672"/>
      <c r="TM2173" s="672"/>
      <c r="TN2173" s="672"/>
      <c r="TO2173" s="672"/>
      <c r="TP2173" s="672"/>
      <c r="TQ2173" s="672"/>
      <c r="TR2173" s="672"/>
      <c r="TS2173" s="672"/>
      <c r="TT2173" s="672"/>
      <c r="TU2173" s="672"/>
      <c r="TV2173" s="672"/>
      <c r="TW2173" s="672"/>
      <c r="TX2173" s="672"/>
      <c r="TY2173" s="672"/>
      <c r="TZ2173" s="672"/>
      <c r="UA2173" s="672"/>
      <c r="UB2173" s="672"/>
      <c r="UC2173" s="672"/>
      <c r="UD2173" s="672"/>
      <c r="UE2173" s="672"/>
      <c r="UF2173" s="672"/>
      <c r="UG2173" s="672"/>
      <c r="UH2173" s="672"/>
      <c r="UI2173" s="672"/>
      <c r="UJ2173" s="672"/>
      <c r="UK2173" s="672"/>
      <c r="UL2173" s="672"/>
      <c r="UM2173" s="672"/>
      <c r="UN2173" s="672"/>
      <c r="UO2173" s="672"/>
      <c r="UP2173" s="672"/>
      <c r="UQ2173" s="672"/>
      <c r="UR2173" s="672"/>
      <c r="US2173" s="672"/>
      <c r="UT2173" s="672"/>
      <c r="UU2173" s="672"/>
      <c r="UV2173" s="672"/>
      <c r="UW2173" s="672"/>
      <c r="UX2173" s="672"/>
      <c r="UY2173" s="672"/>
      <c r="UZ2173" s="672"/>
      <c r="VA2173" s="672"/>
      <c r="VB2173" s="672"/>
      <c r="VC2173" s="672"/>
      <c r="VD2173" s="672"/>
      <c r="VE2173" s="672"/>
      <c r="VF2173" s="672"/>
      <c r="VG2173" s="672"/>
      <c r="VH2173" s="672"/>
      <c r="VI2173" s="672"/>
      <c r="VJ2173" s="672"/>
      <c r="VK2173" s="672"/>
      <c r="VL2173" s="672"/>
      <c r="VM2173" s="672"/>
      <c r="VN2173" s="672"/>
      <c r="VO2173" s="672"/>
      <c r="VP2173" s="672"/>
      <c r="VQ2173" s="672"/>
      <c r="VR2173" s="672"/>
      <c r="VS2173" s="672"/>
      <c r="VT2173" s="672"/>
      <c r="VU2173" s="672"/>
      <c r="VV2173" s="672"/>
      <c r="VW2173" s="672"/>
      <c r="VX2173" s="672"/>
      <c r="VY2173" s="672"/>
      <c r="VZ2173" s="672"/>
      <c r="WA2173" s="672"/>
      <c r="WB2173" s="672"/>
      <c r="WC2173" s="672"/>
      <c r="WD2173" s="672"/>
      <c r="WE2173" s="672"/>
      <c r="WF2173" s="672"/>
      <c r="WG2173" s="672"/>
      <c r="WH2173" s="672"/>
      <c r="WI2173" s="672"/>
      <c r="WJ2173" s="672"/>
      <c r="WK2173" s="672"/>
      <c r="WL2173" s="672"/>
      <c r="WM2173" s="672"/>
      <c r="WN2173" s="672"/>
      <c r="WO2173" s="672"/>
      <c r="WP2173" s="672"/>
      <c r="WQ2173" s="672"/>
      <c r="WR2173" s="672"/>
      <c r="WS2173" s="672"/>
      <c r="WT2173" s="672"/>
      <c r="WU2173" s="672"/>
      <c r="WV2173" s="672"/>
      <c r="WW2173" s="672"/>
      <c r="WX2173" s="672"/>
      <c r="WY2173" s="672"/>
      <c r="WZ2173" s="672"/>
      <c r="XA2173" s="672"/>
      <c r="XB2173" s="672"/>
      <c r="XC2173" s="672"/>
      <c r="XD2173" s="672"/>
      <c r="XE2173" s="672"/>
      <c r="XF2173" s="672"/>
      <c r="XG2173" s="672"/>
      <c r="XH2173" s="672"/>
      <c r="XI2173" s="672"/>
      <c r="XJ2173" s="672"/>
      <c r="XK2173" s="672"/>
      <c r="XL2173" s="672"/>
      <c r="XM2173" s="672"/>
      <c r="XN2173" s="672"/>
      <c r="XO2173" s="672"/>
      <c r="XP2173" s="672"/>
      <c r="XQ2173" s="672"/>
      <c r="XR2173" s="672"/>
      <c r="XS2173" s="672"/>
      <c r="XT2173" s="672"/>
      <c r="XU2173" s="672"/>
      <c r="XV2173" s="672"/>
      <c r="XW2173" s="672"/>
      <c r="XX2173" s="672"/>
      <c r="XY2173" s="672"/>
      <c r="XZ2173" s="672"/>
      <c r="YA2173" s="672"/>
      <c r="YB2173" s="672"/>
      <c r="YC2173" s="672"/>
      <c r="YD2173" s="672"/>
      <c r="YE2173" s="672"/>
      <c r="YF2173" s="672"/>
      <c r="YG2173" s="672"/>
      <c r="YH2173" s="672"/>
      <c r="YI2173" s="672"/>
      <c r="YJ2173" s="672"/>
      <c r="YK2173" s="672"/>
      <c r="YL2173" s="672"/>
      <c r="YM2173" s="672"/>
      <c r="YN2173" s="672"/>
      <c r="YO2173" s="672"/>
      <c r="YP2173" s="672"/>
      <c r="YQ2173" s="672"/>
      <c r="YR2173" s="672"/>
      <c r="YS2173" s="672"/>
      <c r="YT2173" s="672"/>
      <c r="YU2173" s="672"/>
      <c r="YV2173" s="672"/>
      <c r="YW2173" s="672"/>
      <c r="YX2173" s="672"/>
      <c r="YY2173" s="672"/>
      <c r="YZ2173" s="672"/>
      <c r="ZA2173" s="672"/>
      <c r="ZB2173" s="672"/>
      <c r="ZC2173" s="672"/>
      <c r="ZD2173" s="672"/>
      <c r="ZE2173" s="672"/>
      <c r="ZF2173" s="672"/>
      <c r="ZG2173" s="672"/>
      <c r="ZH2173" s="672"/>
      <c r="ZI2173" s="672"/>
      <c r="ZJ2173" s="672"/>
      <c r="ZK2173" s="672"/>
      <c r="ZL2173" s="672"/>
      <c r="ZM2173" s="672"/>
      <c r="ZN2173" s="672"/>
      <c r="ZO2173" s="672"/>
      <c r="ZP2173" s="672"/>
      <c r="ZQ2173" s="672"/>
      <c r="ZR2173" s="672"/>
      <c r="ZS2173" s="672"/>
      <c r="ZT2173" s="672"/>
      <c r="ZU2173" s="672"/>
      <c r="ZV2173" s="672"/>
      <c r="ZW2173" s="672"/>
      <c r="ZX2173" s="672"/>
      <c r="ZY2173" s="672"/>
      <c r="ZZ2173" s="672"/>
      <c r="AAA2173" s="672"/>
      <c r="AAB2173" s="672"/>
      <c r="AAC2173" s="672"/>
      <c r="AAD2173" s="672"/>
      <c r="AAE2173" s="672"/>
      <c r="AAF2173" s="672"/>
      <c r="AAG2173" s="672"/>
      <c r="AAH2173" s="672"/>
      <c r="AAI2173" s="672"/>
      <c r="AAJ2173" s="672"/>
      <c r="AAK2173" s="672"/>
      <c r="AAL2173" s="672"/>
      <c r="AAM2173" s="672"/>
      <c r="AAN2173" s="672"/>
      <c r="AAO2173" s="672"/>
      <c r="AAP2173" s="672"/>
      <c r="AAQ2173" s="672"/>
      <c r="AAR2173" s="672"/>
      <c r="AAS2173" s="672"/>
      <c r="AAT2173" s="672"/>
      <c r="AAU2173" s="672"/>
      <c r="AAV2173" s="672"/>
      <c r="AAW2173" s="672"/>
      <c r="AAX2173" s="672"/>
      <c r="AAY2173" s="672"/>
      <c r="AAZ2173" s="672"/>
      <c r="ABA2173" s="672"/>
      <c r="ABB2173" s="672"/>
      <c r="ABC2173" s="672"/>
      <c r="ABD2173" s="672"/>
      <c r="ABE2173" s="672"/>
      <c r="ABF2173" s="672"/>
      <c r="ABG2173" s="672"/>
      <c r="ABH2173" s="672"/>
      <c r="ABI2173" s="672"/>
      <c r="ABJ2173" s="672"/>
      <c r="ABK2173" s="672"/>
      <c r="ABL2173" s="672"/>
      <c r="ABM2173" s="672"/>
      <c r="ABN2173" s="672"/>
      <c r="ABO2173" s="672"/>
      <c r="ABP2173" s="672"/>
      <c r="ABQ2173" s="672"/>
      <c r="ABR2173" s="672"/>
      <c r="ABS2173" s="672"/>
      <c r="ABT2173" s="672"/>
      <c r="ABU2173" s="672"/>
      <c r="ABV2173" s="672"/>
      <c r="ABW2173" s="672"/>
      <c r="ABX2173" s="672"/>
      <c r="ABY2173" s="672"/>
      <c r="ABZ2173" s="672"/>
      <c r="ACA2173" s="672"/>
      <c r="ACB2173" s="672"/>
      <c r="ACC2173" s="672"/>
      <c r="ACD2173" s="672"/>
      <c r="ACE2173" s="672"/>
      <c r="ACF2173" s="672"/>
      <c r="ACG2173" s="672"/>
      <c r="ACH2173" s="672"/>
      <c r="ACI2173" s="672"/>
      <c r="ACJ2173" s="672"/>
      <c r="ACK2173" s="672"/>
      <c r="ACL2173" s="672"/>
      <c r="ACM2173" s="672"/>
      <c r="ACN2173" s="672"/>
      <c r="ACO2173" s="672"/>
      <c r="ACP2173" s="672"/>
      <c r="ACQ2173" s="672"/>
      <c r="ACR2173" s="672"/>
      <c r="ACS2173" s="672"/>
      <c r="ACT2173" s="672"/>
      <c r="ACU2173" s="672"/>
      <c r="ACV2173" s="672"/>
      <c r="ACW2173" s="672"/>
      <c r="ACX2173" s="672"/>
      <c r="ACY2173" s="672"/>
      <c r="ACZ2173" s="672"/>
      <c r="ADA2173" s="672"/>
      <c r="ADB2173" s="672"/>
      <c r="ADC2173" s="672"/>
      <c r="ADD2173" s="672"/>
      <c r="ADE2173" s="672"/>
      <c r="ADF2173" s="672"/>
      <c r="ADG2173" s="672"/>
      <c r="ADH2173" s="672"/>
      <c r="ADI2173" s="672"/>
      <c r="ADJ2173" s="672"/>
      <c r="ADK2173" s="672"/>
      <c r="ADL2173" s="672"/>
      <c r="ADM2173" s="672"/>
      <c r="ADN2173" s="672"/>
      <c r="ADO2173" s="672"/>
      <c r="ADP2173" s="672"/>
      <c r="ADQ2173" s="672"/>
      <c r="ADR2173" s="672"/>
      <c r="ADS2173" s="672"/>
      <c r="ADT2173" s="672"/>
      <c r="ADU2173" s="672"/>
      <c r="ADV2173" s="672"/>
      <c r="ADW2173" s="672"/>
      <c r="ADX2173" s="672"/>
      <c r="ADY2173" s="672"/>
      <c r="ADZ2173" s="672"/>
      <c r="AEA2173" s="672"/>
      <c r="AEB2173" s="672"/>
      <c r="AEC2173" s="672"/>
      <c r="AED2173" s="672"/>
      <c r="AEE2173" s="672"/>
      <c r="AEF2173" s="672"/>
      <c r="AEG2173" s="672"/>
      <c r="AEH2173" s="672"/>
      <c r="AEI2173" s="672"/>
      <c r="AEJ2173" s="672"/>
      <c r="AEK2173" s="672"/>
      <c r="AEL2173" s="672"/>
      <c r="AEM2173" s="672"/>
      <c r="AEN2173" s="672"/>
      <c r="AEO2173" s="672"/>
      <c r="AEP2173" s="672"/>
      <c r="AEQ2173" s="672"/>
      <c r="AER2173" s="672"/>
      <c r="AES2173" s="672"/>
      <c r="AET2173" s="672"/>
      <c r="AEU2173" s="672"/>
      <c r="AEV2173" s="672"/>
      <c r="AEW2173" s="672"/>
      <c r="AEX2173" s="672"/>
      <c r="AEY2173" s="672"/>
      <c r="AEZ2173" s="672"/>
      <c r="AFA2173" s="672"/>
      <c r="AFB2173" s="672"/>
      <c r="AFC2173" s="672"/>
      <c r="AFD2173" s="672"/>
      <c r="AFE2173" s="672"/>
      <c r="AFF2173" s="672"/>
      <c r="AFG2173" s="672"/>
      <c r="AFH2173" s="672"/>
      <c r="AFI2173" s="672"/>
      <c r="AFJ2173" s="672"/>
      <c r="AFK2173" s="672"/>
      <c r="AFL2173" s="672"/>
      <c r="AFM2173" s="672"/>
      <c r="AFN2173" s="672"/>
      <c r="AFO2173" s="672"/>
      <c r="AFP2173" s="672"/>
      <c r="AFQ2173" s="672"/>
      <c r="AFR2173" s="672"/>
      <c r="AFS2173" s="672"/>
      <c r="AFT2173" s="672"/>
      <c r="AFU2173" s="672"/>
      <c r="AFV2173" s="672"/>
      <c r="AFW2173" s="672"/>
      <c r="AFX2173" s="672"/>
      <c r="AFY2173" s="672"/>
      <c r="AFZ2173" s="672"/>
      <c r="AGA2173" s="672"/>
      <c r="AGB2173" s="672"/>
      <c r="AGC2173" s="672"/>
      <c r="AGD2173" s="672"/>
      <c r="AGE2173" s="672"/>
      <c r="AGF2173" s="672"/>
      <c r="AGG2173" s="672"/>
      <c r="AGH2173" s="672"/>
      <c r="AGI2173" s="672"/>
      <c r="AGJ2173" s="672"/>
      <c r="AGK2173" s="672"/>
      <c r="AGL2173" s="672"/>
      <c r="AGM2173" s="672"/>
      <c r="AGN2173" s="672"/>
      <c r="AGO2173" s="672"/>
      <c r="AGP2173" s="672"/>
      <c r="AGQ2173" s="672"/>
      <c r="AGR2173" s="672"/>
      <c r="AGS2173" s="672"/>
      <c r="AGT2173" s="672"/>
      <c r="AGU2173" s="672"/>
      <c r="AGV2173" s="672"/>
      <c r="AGW2173" s="672"/>
      <c r="AGX2173" s="672"/>
      <c r="AGY2173" s="672"/>
      <c r="AGZ2173" s="672"/>
      <c r="AHA2173" s="672"/>
      <c r="AHB2173" s="672"/>
      <c r="AHC2173" s="672"/>
      <c r="AHD2173" s="672"/>
      <c r="AHE2173" s="672"/>
      <c r="AHF2173" s="672"/>
      <c r="AHG2173" s="672"/>
      <c r="AHH2173" s="672"/>
      <c r="AHI2173" s="672"/>
      <c r="AHJ2173" s="672"/>
      <c r="AHK2173" s="672"/>
      <c r="AHL2173" s="672"/>
      <c r="AHM2173" s="672"/>
      <c r="AHN2173" s="672"/>
      <c r="AHO2173" s="672"/>
      <c r="AHP2173" s="672"/>
      <c r="AHQ2173" s="672"/>
      <c r="AHR2173" s="672"/>
      <c r="AHS2173" s="672"/>
      <c r="AHT2173" s="672"/>
      <c r="AHU2173" s="672"/>
      <c r="AHV2173" s="672"/>
      <c r="AHW2173" s="672"/>
      <c r="AHX2173" s="672"/>
      <c r="AHY2173" s="672"/>
      <c r="AHZ2173" s="672"/>
      <c r="AIA2173" s="672"/>
      <c r="AIB2173" s="672"/>
      <c r="AIC2173" s="672"/>
      <c r="AID2173" s="672"/>
      <c r="AIE2173" s="672"/>
      <c r="AIF2173" s="672"/>
      <c r="AIG2173" s="672"/>
      <c r="AIH2173" s="672"/>
      <c r="AII2173" s="672"/>
      <c r="AIJ2173" s="672"/>
      <c r="AIK2173" s="672"/>
      <c r="AIL2173" s="672"/>
      <c r="AIM2173" s="672"/>
      <c r="AIN2173" s="672"/>
      <c r="AIO2173" s="672"/>
      <c r="AIP2173" s="672"/>
      <c r="AIQ2173" s="672"/>
      <c r="AIR2173" s="672"/>
      <c r="AIS2173" s="672"/>
      <c r="AIT2173" s="672"/>
      <c r="AIU2173" s="672"/>
      <c r="AIV2173" s="672"/>
      <c r="AIW2173" s="672"/>
      <c r="AIX2173" s="672"/>
      <c r="AIY2173" s="672"/>
      <c r="AIZ2173" s="672"/>
      <c r="AJA2173" s="672"/>
      <c r="AJB2173" s="672"/>
      <c r="AJC2173" s="672"/>
      <c r="AJD2173" s="672"/>
      <c r="AJE2173" s="672"/>
      <c r="AJF2173" s="672"/>
      <c r="AJG2173" s="672"/>
      <c r="AJH2173" s="672"/>
      <c r="AJI2173" s="672"/>
      <c r="AJJ2173" s="672"/>
      <c r="AJK2173" s="672"/>
      <c r="AJL2173" s="672"/>
      <c r="AJM2173" s="672"/>
      <c r="AJN2173" s="672"/>
      <c r="AJO2173" s="672"/>
      <c r="AJP2173" s="672"/>
      <c r="AJQ2173" s="672"/>
      <c r="AJR2173" s="672"/>
      <c r="AJS2173" s="672"/>
      <c r="AJT2173" s="672"/>
      <c r="AJU2173" s="672"/>
      <c r="AJV2173" s="672"/>
      <c r="AJW2173" s="672"/>
      <c r="AJX2173" s="672"/>
      <c r="AJY2173" s="672"/>
      <c r="AJZ2173" s="672"/>
      <c r="AKA2173" s="672"/>
      <c r="AKB2173" s="672"/>
      <c r="AKC2173" s="672"/>
      <c r="AKD2173" s="672"/>
      <c r="AKE2173" s="672"/>
      <c r="AKF2173" s="672"/>
      <c r="AKG2173" s="672"/>
      <c r="AKH2173" s="672"/>
      <c r="AKI2173" s="672"/>
      <c r="AKJ2173" s="672"/>
      <c r="AKK2173" s="672"/>
      <c r="AKL2173" s="672"/>
      <c r="AKM2173" s="672"/>
      <c r="AKN2173" s="672"/>
      <c r="AKO2173" s="672"/>
      <c r="AKP2173" s="672"/>
      <c r="AKQ2173" s="672"/>
      <c r="AKR2173" s="672"/>
      <c r="AKS2173" s="672"/>
      <c r="AKT2173" s="672"/>
      <c r="AKU2173" s="672"/>
      <c r="AKV2173" s="672"/>
      <c r="AKW2173" s="672"/>
      <c r="AKX2173" s="672"/>
      <c r="AKY2173" s="672"/>
      <c r="AKZ2173" s="672"/>
      <c r="ALA2173" s="672"/>
      <c r="ALB2173" s="672"/>
      <c r="ALC2173" s="672"/>
      <c r="ALD2173" s="672"/>
      <c r="ALE2173" s="672"/>
      <c r="ALF2173" s="672"/>
      <c r="ALG2173" s="672"/>
      <c r="ALH2173" s="672"/>
      <c r="ALI2173" s="672"/>
      <c r="ALJ2173" s="672"/>
      <c r="ALK2173" s="672"/>
      <c r="ALL2173" s="672"/>
      <c r="ALM2173" s="672"/>
      <c r="ALN2173" s="672"/>
      <c r="ALO2173" s="672"/>
      <c r="ALP2173" s="672"/>
      <c r="ALQ2173" s="672"/>
      <c r="ALR2173" s="672"/>
      <c r="ALS2173" s="672"/>
      <c r="ALT2173" s="672"/>
      <c r="ALU2173" s="672"/>
      <c r="ALV2173" s="672"/>
      <c r="ALW2173" s="672"/>
      <c r="ALX2173" s="672"/>
      <c r="ALY2173" s="672"/>
      <c r="ALZ2173" s="672"/>
      <c r="AMA2173" s="672"/>
      <c r="AMB2173" s="672"/>
      <c r="AMC2173" s="672"/>
      <c r="AMD2173" s="672"/>
      <c r="AME2173" s="672"/>
      <c r="AMF2173" s="672"/>
      <c r="AMG2173" s="672"/>
      <c r="AMH2173" s="672"/>
      <c r="AMI2173" s="672"/>
      <c r="AMJ2173" s="672"/>
      <c r="AMK2173" s="672"/>
      <c r="AML2173" s="672"/>
      <c r="AMM2173" s="672"/>
      <c r="AMN2173" s="672"/>
      <c r="AMO2173" s="672"/>
      <c r="AMP2173" s="672"/>
      <c r="AMQ2173" s="672"/>
      <c r="AMR2173" s="672"/>
      <c r="AMS2173" s="672"/>
      <c r="AMT2173" s="672"/>
      <c r="AMU2173" s="672"/>
      <c r="AMV2173" s="672"/>
      <c r="AMW2173" s="672"/>
      <c r="AMX2173" s="672"/>
      <c r="AMY2173" s="672"/>
      <c r="AMZ2173" s="672"/>
      <c r="ANA2173" s="672"/>
      <c r="ANB2173" s="672"/>
      <c r="ANC2173" s="672"/>
      <c r="AND2173" s="672"/>
      <c r="ANE2173" s="672"/>
      <c r="ANF2173" s="672"/>
      <c r="ANG2173" s="672"/>
      <c r="ANH2173" s="672"/>
      <c r="ANI2173" s="672"/>
      <c r="ANJ2173" s="672"/>
      <c r="ANK2173" s="672"/>
      <c r="ANL2173" s="672"/>
      <c r="ANM2173" s="672"/>
      <c r="ANN2173" s="672"/>
      <c r="ANO2173" s="672"/>
      <c r="ANP2173" s="672"/>
      <c r="ANQ2173" s="672"/>
      <c r="ANR2173" s="672"/>
      <c r="ANS2173" s="672"/>
      <c r="ANT2173" s="672"/>
      <c r="ANU2173" s="672"/>
      <c r="ANV2173" s="672"/>
      <c r="ANW2173" s="672"/>
      <c r="ANX2173" s="672"/>
      <c r="ANY2173" s="672"/>
      <c r="ANZ2173" s="672"/>
      <c r="AOA2173" s="672"/>
      <c r="AOB2173" s="672"/>
      <c r="AOC2173" s="672"/>
      <c r="AOD2173" s="672"/>
      <c r="AOE2173" s="672"/>
      <c r="AOF2173" s="672"/>
      <c r="AOG2173" s="672"/>
      <c r="AOH2173" s="672"/>
      <c r="AOI2173" s="672"/>
      <c r="AOJ2173" s="672"/>
      <c r="AOK2173" s="672"/>
      <c r="AOL2173" s="672"/>
      <c r="AOM2173" s="672"/>
      <c r="AON2173" s="672"/>
      <c r="AOO2173" s="672"/>
      <c r="AOP2173" s="672"/>
      <c r="AOQ2173" s="672"/>
      <c r="AOR2173" s="672"/>
      <c r="AOS2173" s="672"/>
      <c r="AOT2173" s="672"/>
      <c r="AOU2173" s="672"/>
      <c r="AOV2173" s="672"/>
      <c r="AOW2173" s="672"/>
      <c r="AOX2173" s="672"/>
      <c r="AOY2173" s="672"/>
      <c r="AOZ2173" s="672"/>
      <c r="APA2173" s="672"/>
      <c r="APB2173" s="672"/>
      <c r="APC2173" s="672"/>
      <c r="APD2173" s="672"/>
      <c r="APE2173" s="672"/>
      <c r="APF2173" s="672"/>
      <c r="APG2173" s="672"/>
      <c r="APH2173" s="672"/>
      <c r="API2173" s="672"/>
      <c r="APJ2173" s="672"/>
      <c r="APK2173" s="672"/>
      <c r="APL2173" s="672"/>
      <c r="APM2173" s="672"/>
      <c r="APN2173" s="672"/>
      <c r="APO2173" s="672"/>
      <c r="APP2173" s="672"/>
      <c r="APQ2173" s="672"/>
      <c r="APR2173" s="672"/>
      <c r="APS2173" s="672"/>
      <c r="APT2173" s="672"/>
      <c r="APU2173" s="672"/>
      <c r="APV2173" s="672"/>
      <c r="APW2173" s="672"/>
      <c r="APX2173" s="672"/>
      <c r="APY2173" s="672"/>
      <c r="APZ2173" s="672"/>
      <c r="AQA2173" s="672"/>
      <c r="AQB2173" s="672"/>
      <c r="AQC2173" s="672"/>
      <c r="AQD2173" s="672"/>
      <c r="AQE2173" s="672"/>
      <c r="AQF2173" s="672"/>
      <c r="AQG2173" s="672"/>
      <c r="AQH2173" s="672"/>
      <c r="AQI2173" s="672"/>
      <c r="AQJ2173" s="672"/>
      <c r="AQK2173" s="672"/>
      <c r="AQL2173" s="672"/>
      <c r="AQM2173" s="672"/>
      <c r="AQN2173" s="672"/>
      <c r="AQO2173" s="672"/>
      <c r="AQP2173" s="672"/>
      <c r="AQQ2173" s="672"/>
      <c r="AQR2173" s="672"/>
      <c r="AQS2173" s="672"/>
      <c r="AQT2173" s="672"/>
      <c r="AQU2173" s="672"/>
      <c r="AQV2173" s="672"/>
      <c r="AQW2173" s="672"/>
      <c r="AQX2173" s="672"/>
      <c r="AQY2173" s="672"/>
      <c r="AQZ2173" s="672"/>
      <c r="ARA2173" s="672"/>
      <c r="ARB2173" s="672"/>
      <c r="ARC2173" s="672"/>
      <c r="ARD2173" s="672"/>
      <c r="ARE2173" s="672"/>
      <c r="ARF2173" s="672"/>
      <c r="ARG2173" s="672"/>
      <c r="ARH2173" s="672"/>
      <c r="ARI2173" s="672"/>
      <c r="ARJ2173" s="672"/>
      <c r="ARK2173" s="672"/>
      <c r="ARL2173" s="672"/>
      <c r="ARM2173" s="672"/>
      <c r="ARN2173" s="672"/>
      <c r="ARO2173" s="672"/>
      <c r="ARP2173" s="672"/>
      <c r="ARQ2173" s="672"/>
      <c r="ARR2173" s="672"/>
      <c r="ARS2173" s="672"/>
      <c r="ART2173" s="672"/>
      <c r="ARU2173" s="672"/>
      <c r="ARV2173" s="672"/>
      <c r="ARW2173" s="672"/>
      <c r="ARX2173" s="672"/>
      <c r="ARY2173" s="672"/>
      <c r="ARZ2173" s="672"/>
      <c r="ASA2173" s="672"/>
      <c r="ASB2173" s="672"/>
      <c r="ASC2173" s="672"/>
      <c r="ASD2173" s="672"/>
      <c r="ASE2173" s="672"/>
      <c r="ASF2173" s="672"/>
      <c r="ASG2173" s="672"/>
      <c r="ASH2173" s="672"/>
      <c r="ASI2173" s="672"/>
      <c r="ASJ2173" s="672"/>
      <c r="ASK2173" s="672"/>
      <c r="ASL2173" s="672"/>
      <c r="ASM2173" s="672"/>
      <c r="ASN2173" s="672"/>
      <c r="ASO2173" s="672"/>
      <c r="ASP2173" s="672"/>
      <c r="ASQ2173" s="672"/>
      <c r="ASR2173" s="672"/>
      <c r="ASS2173" s="672"/>
      <c r="AST2173" s="672"/>
      <c r="ASU2173" s="672"/>
      <c r="ASV2173" s="672"/>
      <c r="ASW2173" s="672"/>
      <c r="ASX2173" s="672"/>
      <c r="ASY2173" s="672"/>
      <c r="ASZ2173" s="672"/>
      <c r="ATA2173" s="672"/>
      <c r="ATB2173" s="672"/>
      <c r="ATC2173" s="672"/>
      <c r="ATD2173" s="672"/>
      <c r="ATE2173" s="672"/>
      <c r="ATF2173" s="672"/>
      <c r="ATG2173" s="672"/>
      <c r="ATH2173" s="672"/>
      <c r="ATI2173" s="672"/>
      <c r="ATJ2173" s="672"/>
      <c r="ATK2173" s="672"/>
      <c r="ATL2173" s="672"/>
      <c r="ATM2173" s="672"/>
      <c r="ATN2173" s="672"/>
      <c r="ATO2173" s="672"/>
      <c r="ATP2173" s="672"/>
      <c r="ATQ2173" s="672"/>
      <c r="ATR2173" s="672"/>
      <c r="ATS2173" s="672"/>
      <c r="ATT2173" s="672"/>
      <c r="ATU2173" s="672"/>
      <c r="ATV2173" s="672"/>
      <c r="ATW2173" s="672"/>
      <c r="ATX2173" s="672"/>
      <c r="ATY2173" s="672"/>
      <c r="ATZ2173" s="672"/>
      <c r="AUA2173" s="672"/>
      <c r="AUB2173" s="672"/>
      <c r="AUC2173" s="672"/>
      <c r="AUD2173" s="672"/>
      <c r="AUE2173" s="672"/>
      <c r="AUF2173" s="672"/>
      <c r="AUG2173" s="672"/>
      <c r="AUH2173" s="672"/>
      <c r="AUI2173" s="672"/>
      <c r="AUJ2173" s="672"/>
      <c r="AUK2173" s="672"/>
      <c r="AUL2173" s="672"/>
      <c r="AUM2173" s="672"/>
      <c r="AUN2173" s="672"/>
      <c r="AUO2173" s="672"/>
      <c r="AUP2173" s="672"/>
      <c r="AUQ2173" s="672"/>
      <c r="AUR2173" s="672"/>
      <c r="AUS2173" s="672"/>
      <c r="AUT2173" s="672"/>
      <c r="AUU2173" s="672"/>
      <c r="AUV2173" s="672"/>
      <c r="AUW2173" s="672"/>
      <c r="AUX2173" s="672"/>
      <c r="AUY2173" s="672"/>
      <c r="AUZ2173" s="672"/>
      <c r="AVA2173" s="672"/>
      <c r="AVB2173" s="672"/>
      <c r="AVC2173" s="672"/>
      <c r="AVD2173" s="672"/>
      <c r="AVE2173" s="672"/>
      <c r="AVF2173" s="672"/>
      <c r="AVG2173" s="672"/>
      <c r="AVH2173" s="672"/>
      <c r="AVI2173" s="672"/>
      <c r="AVJ2173" s="672"/>
      <c r="AVK2173" s="672"/>
    </row>
    <row r="2174" spans="1:1259">
      <c r="A2174" s="697"/>
      <c r="B2174" s="558"/>
      <c r="C2174" s="558"/>
      <c r="D2174" s="676" t="s">
        <v>1067</v>
      </c>
      <c r="E2174" s="524"/>
      <c r="F2174" s="665" t="s">
        <v>1389</v>
      </c>
      <c r="G2174" s="665">
        <v>2022</v>
      </c>
      <c r="H2174" s="665">
        <v>8</v>
      </c>
      <c r="I2174" s="687">
        <v>2005193</v>
      </c>
      <c r="J2174" s="666"/>
      <c r="K2174" s="676" t="s">
        <v>1444</v>
      </c>
      <c r="L2174" s="677" t="s">
        <v>1434</v>
      </c>
      <c r="M2174" s="677">
        <v>44628</v>
      </c>
      <c r="N2174" s="677">
        <v>44774</v>
      </c>
      <c r="O2174" s="677"/>
      <c r="P2174" s="666"/>
      <c r="Q2174" s="666"/>
      <c r="R2174" s="666"/>
      <c r="S2174" s="665" t="s">
        <v>1106</v>
      </c>
      <c r="T2174" s="665">
        <v>72</v>
      </c>
      <c r="U2174" s="665" t="s">
        <v>1438</v>
      </c>
      <c r="V2174" s="665" t="s">
        <v>1119</v>
      </c>
      <c r="W2174" s="678">
        <v>575</v>
      </c>
      <c r="X2174" s="551">
        <v>7685</v>
      </c>
      <c r="Y2174" s="693">
        <v>4418875</v>
      </c>
      <c r="Z2174" s="667">
        <v>0.4</v>
      </c>
      <c r="AA2174" s="682">
        <f>Y2174*Z2174</f>
        <v>1767550</v>
      </c>
      <c r="AB2174" s="521"/>
      <c r="AC2174" s="668">
        <v>0</v>
      </c>
      <c r="AD2174" s="676"/>
      <c r="AE2174" s="669"/>
      <c r="AF2174" s="695">
        <f>AA2174+AD2174+AE2174</f>
        <v>1767550</v>
      </c>
      <c r="AG2174" s="665" t="s">
        <v>47</v>
      </c>
      <c r="AH2174" s="641">
        <v>100</v>
      </c>
      <c r="AI2174" s="676">
        <v>0</v>
      </c>
      <c r="AJ2174" s="665" t="s">
        <v>1442</v>
      </c>
      <c r="AK2174" s="676" t="s">
        <v>1143</v>
      </c>
      <c r="AL2174" s="696">
        <v>12010</v>
      </c>
      <c r="AM2174" s="665" t="s">
        <v>52</v>
      </c>
      <c r="AN2174" s="665" t="s">
        <v>1089</v>
      </c>
      <c r="AO2174" s="665"/>
      <c r="AP2174" s="676" t="s">
        <v>38</v>
      </c>
      <c r="AQ2174" s="676" t="s">
        <v>1090</v>
      </c>
      <c r="AR2174" s="676"/>
      <c r="AS2174" s="523" t="s">
        <v>1173</v>
      </c>
      <c r="AT2174" s="523" t="s">
        <v>1091</v>
      </c>
      <c r="AU2174" s="523" t="s">
        <v>1078</v>
      </c>
      <c r="AV2174" s="674"/>
      <c r="AW2174" s="673" t="str">
        <f>U2174</f>
        <v>30391491C</v>
      </c>
      <c r="AX2174" s="673" cm="1">
        <f t="array" ref="AX2174">SUM(MID(0&amp;AW2174,LARGE(INDEX(ISNUMBER(--MID(AW2174,ROW($1:$8),1))*ROW($1:$8),),ROW($1:$8))+1,1)*10^ROW($1:$8)/10)</f>
        <v>30391491</v>
      </c>
      <c r="AY2174" s="673" t="e">
        <f>VLOOKUP($AX2174,'Item Master Data'!$A:$F,3,FALSE)</f>
        <v>#N/A</v>
      </c>
      <c r="AZ2174" s="673" t="e">
        <f>VLOOKUP($AX2174,'Item Master Data'!$A:$F,6,FALSE)</f>
        <v>#N/A</v>
      </c>
      <c r="BA2174" s="673" t="e">
        <f>X2174/BB2174</f>
        <v>#N/A</v>
      </c>
      <c r="BB2174" s="673" t="e">
        <f>VLOOKUP(AX2174,'Item Master Data'!$A:$G,7,FALSE)</f>
        <v>#N/A</v>
      </c>
      <c r="BC2174" s="673"/>
      <c r="BD2174" s="673" t="e">
        <f>W2174-AZ2174</f>
        <v>#N/A</v>
      </c>
      <c r="BE2174" s="593"/>
      <c r="BF2174" s="593"/>
      <c r="BG2174" s="593"/>
      <c r="BH2174" s="593"/>
      <c r="BI2174" s="593"/>
      <c r="BJ2174" s="593"/>
      <c r="BK2174" s="593"/>
      <c r="BL2174" s="593"/>
      <c r="BM2174" s="593"/>
      <c r="BN2174" s="593"/>
      <c r="BO2174" s="593"/>
      <c r="BP2174" s="593"/>
      <c r="BQ2174" s="593"/>
      <c r="BR2174" s="593"/>
      <c r="BS2174" s="593"/>
      <c r="BT2174" s="593"/>
      <c r="BU2174" s="593"/>
      <c r="BV2174" s="593"/>
      <c r="BW2174" s="593"/>
      <c r="BX2174" s="593"/>
      <c r="BY2174" s="593"/>
      <c r="BZ2174" s="593"/>
      <c r="CA2174" s="593"/>
      <c r="CB2174" s="593"/>
      <c r="CC2174" s="593"/>
      <c r="CD2174" s="593"/>
      <c r="CE2174" s="593"/>
      <c r="CF2174" s="593"/>
      <c r="CG2174" s="593"/>
      <c r="CH2174" s="593"/>
      <c r="CI2174" s="593"/>
      <c r="CJ2174" s="593"/>
      <c r="CK2174" s="593"/>
      <c r="CL2174" s="593"/>
      <c r="CM2174" s="593"/>
      <c r="CN2174" s="593"/>
      <c r="CO2174" s="593"/>
      <c r="CP2174" s="593"/>
      <c r="CQ2174" s="593"/>
      <c r="CR2174" s="593"/>
      <c r="CS2174" s="593"/>
      <c r="CT2174" s="593"/>
      <c r="CU2174" s="593"/>
      <c r="CV2174" s="593"/>
      <c r="CW2174" s="593"/>
      <c r="CX2174" s="593"/>
      <c r="CY2174" s="593"/>
      <c r="CZ2174" s="593"/>
      <c r="DA2174" s="593"/>
      <c r="DB2174" s="593"/>
      <c r="DC2174" s="593"/>
      <c r="DD2174" s="593"/>
      <c r="DE2174" s="593"/>
      <c r="DF2174" s="593"/>
      <c r="DG2174" s="593"/>
      <c r="DH2174" s="593"/>
      <c r="DI2174" s="593"/>
      <c r="DJ2174" s="593"/>
      <c r="DK2174" s="593"/>
      <c r="DL2174" s="593"/>
      <c r="DM2174" s="593"/>
      <c r="DN2174" s="593"/>
      <c r="DO2174" s="593"/>
      <c r="DP2174" s="593"/>
      <c r="DQ2174" s="593"/>
      <c r="DR2174" s="593"/>
      <c r="DS2174" s="593"/>
      <c r="DT2174" s="593"/>
      <c r="DU2174" s="593"/>
      <c r="DV2174" s="593"/>
      <c r="DW2174" s="593"/>
      <c r="DX2174" s="593"/>
      <c r="DY2174" s="593"/>
      <c r="DZ2174" s="593"/>
      <c r="EA2174" s="593"/>
      <c r="EB2174" s="593"/>
      <c r="EC2174" s="593"/>
      <c r="ED2174" s="593"/>
      <c r="EE2174" s="593"/>
      <c r="EF2174" s="593"/>
      <c r="EG2174" s="593"/>
      <c r="EH2174" s="593"/>
      <c r="EI2174" s="593"/>
      <c r="EJ2174" s="593"/>
      <c r="EK2174" s="593"/>
      <c r="EL2174" s="593"/>
      <c r="EM2174" s="593"/>
      <c r="EN2174" s="593"/>
      <c r="EO2174" s="593"/>
      <c r="EP2174" s="593"/>
      <c r="EQ2174" s="593"/>
      <c r="ER2174" s="593"/>
      <c r="ES2174" s="593"/>
      <c r="ET2174" s="593"/>
      <c r="EU2174" s="593"/>
      <c r="EV2174" s="593"/>
      <c r="EW2174" s="593"/>
      <c r="EX2174" s="593"/>
      <c r="EY2174" s="593"/>
      <c r="EZ2174" s="593"/>
      <c r="FA2174" s="593"/>
      <c r="FB2174" s="593"/>
      <c r="FC2174" s="593"/>
      <c r="FD2174" s="593"/>
      <c r="FE2174" s="593"/>
      <c r="FF2174" s="593"/>
      <c r="FG2174" s="593"/>
      <c r="FH2174" s="593"/>
      <c r="FI2174" s="593"/>
      <c r="FJ2174" s="593"/>
      <c r="FK2174" s="593"/>
      <c r="FL2174" s="593"/>
      <c r="FM2174" s="593"/>
      <c r="FN2174" s="593"/>
      <c r="FO2174" s="593"/>
      <c r="FP2174" s="593"/>
      <c r="FQ2174" s="593"/>
      <c r="FR2174" s="593"/>
      <c r="FS2174" s="593"/>
      <c r="FT2174" s="593"/>
      <c r="FU2174" s="593"/>
      <c r="FV2174" s="593"/>
      <c r="FW2174" s="593"/>
      <c r="FX2174" s="593"/>
      <c r="FY2174" s="593"/>
      <c r="FZ2174" s="593"/>
      <c r="GA2174" s="593"/>
      <c r="GB2174" s="593"/>
      <c r="GC2174" s="593"/>
      <c r="GD2174" s="593"/>
      <c r="GE2174" s="593"/>
      <c r="GF2174" s="593"/>
      <c r="GG2174" s="593"/>
      <c r="GH2174" s="593"/>
      <c r="GI2174" s="593"/>
      <c r="GJ2174" s="593"/>
      <c r="GK2174" s="593"/>
      <c r="GL2174" s="593"/>
      <c r="GM2174" s="593"/>
      <c r="GN2174" s="593"/>
      <c r="GO2174" s="593"/>
      <c r="GP2174" s="593"/>
      <c r="GQ2174" s="593"/>
      <c r="GR2174" s="593"/>
      <c r="GS2174" s="593"/>
      <c r="GT2174" s="593"/>
      <c r="GU2174" s="593"/>
      <c r="GV2174" s="593"/>
      <c r="GW2174" s="593"/>
      <c r="GX2174" s="593"/>
      <c r="GY2174" s="593"/>
      <c r="GZ2174" s="593"/>
      <c r="HA2174" s="593"/>
      <c r="HB2174" s="593"/>
      <c r="HC2174" s="593"/>
      <c r="HD2174" s="593"/>
      <c r="HE2174" s="593"/>
      <c r="HF2174" s="593"/>
      <c r="HG2174" s="593"/>
      <c r="HH2174" s="593"/>
      <c r="HI2174" s="593"/>
      <c r="HJ2174" s="593"/>
      <c r="HK2174" s="593"/>
      <c r="HL2174" s="593"/>
      <c r="HM2174" s="593"/>
      <c r="HN2174" s="593"/>
      <c r="HO2174" s="593"/>
      <c r="HP2174" s="593"/>
      <c r="HQ2174" s="593"/>
      <c r="HR2174" s="593"/>
      <c r="HS2174" s="593"/>
      <c r="HT2174" s="593"/>
      <c r="HU2174" s="593"/>
      <c r="HV2174" s="593"/>
      <c r="HW2174" s="593"/>
      <c r="HX2174" s="593"/>
      <c r="HY2174" s="593"/>
      <c r="HZ2174" s="593"/>
      <c r="IA2174" s="593"/>
      <c r="IB2174" s="593"/>
      <c r="IC2174" s="593"/>
      <c r="ID2174" s="593"/>
      <c r="IE2174" s="593"/>
      <c r="IF2174" s="593"/>
      <c r="IG2174" s="593"/>
      <c r="IH2174" s="593"/>
      <c r="II2174" s="593"/>
      <c r="IJ2174" s="593"/>
      <c r="IK2174" s="593"/>
      <c r="IL2174" s="593"/>
      <c r="IM2174" s="593"/>
      <c r="IN2174" s="593"/>
      <c r="IO2174" s="593"/>
      <c r="IP2174" s="593"/>
      <c r="IQ2174" s="593"/>
      <c r="IR2174" s="593"/>
      <c r="IS2174" s="593"/>
      <c r="IT2174" s="593"/>
      <c r="IU2174" s="593"/>
      <c r="IV2174" s="593"/>
      <c r="IW2174" s="593"/>
      <c r="IX2174" s="593"/>
      <c r="IY2174" s="593"/>
      <c r="IZ2174" s="593"/>
      <c r="JA2174" s="593"/>
      <c r="JB2174" s="593"/>
      <c r="JC2174" s="593"/>
      <c r="JD2174" s="593"/>
      <c r="JE2174" s="593"/>
      <c r="JF2174" s="593"/>
      <c r="JG2174" s="593"/>
      <c r="JH2174" s="593"/>
      <c r="JI2174" s="593"/>
      <c r="JJ2174" s="593"/>
      <c r="JK2174" s="593"/>
      <c r="JL2174" s="593"/>
      <c r="JM2174" s="593"/>
      <c r="JN2174" s="593"/>
      <c r="JO2174" s="593"/>
      <c r="JP2174" s="593"/>
      <c r="JQ2174" s="593"/>
      <c r="JR2174" s="593"/>
      <c r="JS2174" s="593"/>
      <c r="JT2174" s="593"/>
      <c r="JU2174" s="593"/>
      <c r="JV2174" s="593"/>
      <c r="JW2174" s="593"/>
      <c r="JX2174" s="593"/>
      <c r="JY2174" s="593"/>
      <c r="JZ2174" s="593"/>
      <c r="KA2174" s="593"/>
      <c r="KB2174" s="593"/>
      <c r="KC2174" s="593"/>
      <c r="KD2174" s="593"/>
      <c r="KE2174" s="593"/>
      <c r="KF2174" s="593"/>
      <c r="KG2174" s="593"/>
      <c r="KH2174" s="593"/>
      <c r="KI2174" s="593"/>
      <c r="KJ2174" s="593"/>
      <c r="KK2174" s="593"/>
      <c r="KL2174" s="593"/>
      <c r="KM2174" s="593"/>
      <c r="KN2174" s="593"/>
      <c r="KO2174" s="593"/>
      <c r="KP2174" s="593"/>
      <c r="KQ2174" s="593"/>
      <c r="KR2174" s="593"/>
      <c r="KS2174" s="593"/>
      <c r="KT2174" s="593"/>
      <c r="KU2174" s="593"/>
      <c r="KV2174" s="593"/>
      <c r="KW2174" s="593"/>
      <c r="KX2174" s="593"/>
      <c r="KY2174" s="593"/>
      <c r="KZ2174" s="593"/>
      <c r="LA2174" s="593"/>
      <c r="LB2174" s="593"/>
      <c r="LC2174" s="593"/>
      <c r="LD2174" s="593"/>
      <c r="LE2174" s="593"/>
      <c r="LF2174" s="593"/>
      <c r="LG2174" s="593"/>
      <c r="LH2174" s="593"/>
      <c r="LI2174" s="593"/>
      <c r="LJ2174" s="593"/>
      <c r="LK2174" s="593"/>
      <c r="LL2174" s="593"/>
      <c r="LM2174" s="593"/>
      <c r="LN2174" s="593"/>
      <c r="LO2174" s="593"/>
      <c r="LP2174" s="593"/>
      <c r="LQ2174" s="593"/>
      <c r="LR2174" s="593"/>
      <c r="LS2174" s="593"/>
      <c r="LT2174" s="593"/>
      <c r="LU2174" s="593"/>
      <c r="LV2174" s="593"/>
      <c r="LW2174" s="593"/>
      <c r="LX2174" s="593"/>
      <c r="LY2174" s="593"/>
      <c r="LZ2174" s="593"/>
      <c r="MA2174" s="593"/>
      <c r="MB2174" s="593"/>
      <c r="MC2174" s="593"/>
      <c r="MD2174" s="593"/>
      <c r="ME2174" s="593"/>
      <c r="MF2174" s="593"/>
      <c r="MG2174" s="593"/>
      <c r="MH2174" s="593"/>
      <c r="MI2174" s="593"/>
      <c r="MJ2174" s="593"/>
      <c r="MK2174" s="593"/>
      <c r="ML2174" s="593"/>
      <c r="MM2174" s="593"/>
      <c r="MN2174" s="593"/>
      <c r="MO2174" s="593"/>
      <c r="MP2174" s="593"/>
      <c r="MQ2174" s="593"/>
      <c r="MR2174" s="593"/>
      <c r="MS2174" s="593"/>
      <c r="MT2174" s="593"/>
      <c r="MU2174" s="593"/>
      <c r="MV2174" s="593"/>
      <c r="MW2174" s="593"/>
      <c r="MX2174" s="593"/>
      <c r="MY2174" s="593"/>
      <c r="MZ2174" s="593"/>
      <c r="NA2174" s="593"/>
      <c r="NB2174" s="593"/>
      <c r="NC2174" s="593"/>
      <c r="ND2174" s="593"/>
      <c r="NE2174" s="593"/>
      <c r="NF2174" s="593"/>
      <c r="NG2174" s="593"/>
      <c r="NH2174" s="593"/>
      <c r="NI2174" s="593"/>
      <c r="NJ2174" s="593"/>
      <c r="NK2174" s="593"/>
      <c r="NL2174" s="593"/>
      <c r="NM2174" s="593"/>
      <c r="NN2174" s="593"/>
      <c r="NO2174" s="593"/>
      <c r="NP2174" s="593"/>
      <c r="NQ2174" s="593"/>
      <c r="NR2174" s="593"/>
      <c r="NS2174" s="593"/>
      <c r="NT2174" s="593"/>
      <c r="NU2174" s="593"/>
      <c r="NV2174" s="593"/>
      <c r="NW2174" s="593"/>
      <c r="NX2174" s="593"/>
      <c r="NY2174" s="593"/>
      <c r="NZ2174" s="593"/>
      <c r="OA2174" s="593"/>
      <c r="OB2174" s="593"/>
      <c r="OC2174" s="593"/>
      <c r="OD2174" s="593"/>
      <c r="OE2174" s="593"/>
      <c r="OF2174" s="593"/>
      <c r="OG2174" s="593"/>
      <c r="OH2174" s="593"/>
      <c r="OI2174" s="593"/>
      <c r="OJ2174" s="593"/>
      <c r="OK2174" s="593"/>
      <c r="OL2174" s="593"/>
      <c r="OM2174" s="593"/>
      <c r="ON2174" s="593"/>
      <c r="OO2174" s="593"/>
      <c r="OP2174" s="593"/>
      <c r="OQ2174" s="593"/>
      <c r="OR2174" s="593"/>
      <c r="OS2174" s="593"/>
      <c r="OT2174" s="593"/>
      <c r="OU2174" s="593"/>
      <c r="OV2174" s="593"/>
      <c r="OW2174" s="593"/>
      <c r="OX2174" s="593"/>
      <c r="OY2174" s="593"/>
      <c r="OZ2174" s="593"/>
      <c r="PA2174" s="593"/>
      <c r="PB2174" s="593"/>
      <c r="PC2174" s="593"/>
      <c r="PD2174" s="593"/>
      <c r="PE2174" s="593"/>
      <c r="PF2174" s="593"/>
      <c r="PG2174" s="593"/>
      <c r="PH2174" s="593"/>
      <c r="PI2174" s="593"/>
      <c r="PJ2174" s="593"/>
      <c r="PK2174" s="593"/>
      <c r="PL2174" s="593"/>
      <c r="PM2174" s="593"/>
      <c r="PN2174" s="593"/>
      <c r="PO2174" s="593"/>
      <c r="PP2174" s="593"/>
      <c r="PQ2174" s="593"/>
      <c r="PR2174" s="593"/>
      <c r="PS2174" s="593"/>
      <c r="PT2174" s="593"/>
      <c r="PU2174" s="593"/>
      <c r="PV2174" s="593"/>
      <c r="PW2174" s="593"/>
      <c r="PX2174" s="593"/>
      <c r="PY2174" s="593"/>
      <c r="PZ2174" s="593"/>
      <c r="QA2174" s="593"/>
      <c r="QB2174" s="593"/>
      <c r="QC2174" s="593"/>
      <c r="QD2174" s="593"/>
      <c r="QE2174" s="593"/>
      <c r="QF2174" s="593"/>
      <c r="QG2174" s="593"/>
      <c r="QH2174" s="593"/>
      <c r="QI2174" s="593"/>
      <c r="QJ2174" s="593"/>
      <c r="QK2174" s="593"/>
      <c r="QL2174" s="593"/>
      <c r="QM2174" s="593"/>
      <c r="QN2174" s="593"/>
      <c r="QO2174" s="593"/>
      <c r="QP2174" s="593"/>
      <c r="QQ2174" s="593"/>
      <c r="QR2174" s="593"/>
      <c r="QS2174" s="593"/>
      <c r="QT2174" s="593"/>
      <c r="QU2174" s="593"/>
      <c r="QV2174" s="593"/>
      <c r="QW2174" s="593"/>
      <c r="QX2174" s="593"/>
      <c r="QY2174" s="593"/>
      <c r="QZ2174" s="593"/>
      <c r="RA2174" s="593"/>
      <c r="RB2174" s="593"/>
      <c r="RC2174" s="593"/>
      <c r="RD2174" s="593"/>
      <c r="RE2174" s="593"/>
      <c r="RF2174" s="593"/>
      <c r="RG2174" s="593"/>
      <c r="RH2174" s="593"/>
      <c r="RI2174" s="593"/>
      <c r="RJ2174" s="593"/>
      <c r="RK2174" s="593"/>
      <c r="RL2174" s="593"/>
      <c r="RM2174" s="593"/>
      <c r="RN2174" s="593"/>
      <c r="RO2174" s="593"/>
      <c r="RP2174" s="593"/>
      <c r="RQ2174" s="593"/>
      <c r="RR2174" s="593"/>
      <c r="RS2174" s="593"/>
      <c r="RT2174" s="593"/>
      <c r="RU2174" s="593"/>
      <c r="RV2174" s="593"/>
      <c r="RW2174" s="593"/>
      <c r="RX2174" s="593"/>
      <c r="RY2174" s="593"/>
      <c r="RZ2174" s="593"/>
      <c r="SA2174" s="593"/>
      <c r="SB2174" s="593"/>
      <c r="SC2174" s="593"/>
      <c r="SD2174" s="593"/>
      <c r="SE2174" s="593"/>
      <c r="SF2174" s="593"/>
      <c r="SG2174" s="593"/>
      <c r="SH2174" s="593"/>
      <c r="SI2174" s="593"/>
      <c r="SJ2174" s="593"/>
      <c r="SK2174" s="593"/>
      <c r="SL2174" s="593"/>
      <c r="SM2174" s="593"/>
      <c r="SN2174" s="593"/>
      <c r="SO2174" s="593"/>
      <c r="SP2174" s="593"/>
      <c r="SQ2174" s="593"/>
      <c r="SR2174" s="593"/>
      <c r="SS2174" s="593"/>
      <c r="ST2174" s="593"/>
      <c r="SU2174" s="593"/>
      <c r="SV2174" s="593"/>
      <c r="SW2174" s="593"/>
      <c r="SX2174" s="593"/>
      <c r="SY2174" s="593"/>
      <c r="SZ2174" s="593"/>
      <c r="TA2174" s="593"/>
      <c r="TB2174" s="593"/>
      <c r="TC2174" s="593"/>
      <c r="TD2174" s="593"/>
      <c r="TE2174" s="593"/>
      <c r="TF2174" s="593"/>
      <c r="TG2174" s="593"/>
      <c r="TH2174" s="593"/>
      <c r="TI2174" s="593"/>
      <c r="TJ2174" s="593"/>
      <c r="TK2174" s="593"/>
      <c r="TL2174" s="593"/>
      <c r="TM2174" s="593"/>
      <c r="TN2174" s="593"/>
      <c r="TO2174" s="593"/>
      <c r="TP2174" s="593"/>
      <c r="TQ2174" s="593"/>
      <c r="TR2174" s="593"/>
      <c r="TS2174" s="593"/>
      <c r="TT2174" s="593"/>
      <c r="TU2174" s="593"/>
      <c r="TV2174" s="593"/>
      <c r="TW2174" s="593"/>
      <c r="TX2174" s="593"/>
      <c r="TY2174" s="593"/>
      <c r="TZ2174" s="593"/>
      <c r="UA2174" s="593"/>
      <c r="UB2174" s="593"/>
      <c r="UC2174" s="593"/>
      <c r="UD2174" s="593"/>
      <c r="UE2174" s="593"/>
      <c r="UF2174" s="593"/>
      <c r="UG2174" s="593"/>
      <c r="UH2174" s="593"/>
      <c r="UI2174" s="593"/>
      <c r="UJ2174" s="593"/>
      <c r="UK2174" s="593"/>
      <c r="UL2174" s="593"/>
      <c r="UM2174" s="593"/>
      <c r="UN2174" s="593"/>
      <c r="UO2174" s="593"/>
      <c r="UP2174" s="593"/>
      <c r="UQ2174" s="593"/>
      <c r="UR2174" s="593"/>
      <c r="US2174" s="593"/>
      <c r="UT2174" s="593"/>
      <c r="UU2174" s="593"/>
      <c r="UV2174" s="593"/>
      <c r="UW2174" s="593"/>
      <c r="UX2174" s="593"/>
      <c r="UY2174" s="593"/>
      <c r="UZ2174" s="593"/>
      <c r="VA2174" s="593"/>
      <c r="VB2174" s="593"/>
      <c r="VC2174" s="593"/>
      <c r="VD2174" s="593"/>
      <c r="VE2174" s="593"/>
      <c r="VF2174" s="593"/>
      <c r="VG2174" s="593"/>
      <c r="VH2174" s="593"/>
      <c r="VI2174" s="593"/>
      <c r="VJ2174" s="593"/>
      <c r="VK2174" s="593"/>
      <c r="VL2174" s="593"/>
      <c r="VM2174" s="593"/>
      <c r="VN2174" s="593"/>
      <c r="VO2174" s="593"/>
      <c r="VP2174" s="593"/>
      <c r="VQ2174" s="593"/>
      <c r="VR2174" s="593"/>
      <c r="VS2174" s="593"/>
      <c r="VT2174" s="593"/>
      <c r="VU2174" s="593"/>
      <c r="VV2174" s="593"/>
      <c r="VW2174" s="593"/>
      <c r="VX2174" s="593"/>
      <c r="VY2174" s="593"/>
      <c r="VZ2174" s="593"/>
      <c r="WA2174" s="593"/>
      <c r="WB2174" s="593"/>
      <c r="WC2174" s="593"/>
      <c r="WD2174" s="593"/>
      <c r="WE2174" s="593"/>
      <c r="WF2174" s="593"/>
      <c r="WG2174" s="593"/>
      <c r="WH2174" s="593"/>
      <c r="WI2174" s="593"/>
      <c r="WJ2174" s="593"/>
      <c r="WK2174" s="593"/>
      <c r="WL2174" s="593"/>
      <c r="WM2174" s="593"/>
      <c r="WN2174" s="593"/>
      <c r="WO2174" s="593"/>
      <c r="WP2174" s="593"/>
      <c r="WQ2174" s="593"/>
      <c r="WR2174" s="593"/>
      <c r="WS2174" s="593"/>
      <c r="WT2174" s="593"/>
      <c r="WU2174" s="593"/>
      <c r="WV2174" s="593"/>
      <c r="WW2174" s="593"/>
      <c r="WX2174" s="593"/>
      <c r="WY2174" s="593"/>
      <c r="WZ2174" s="593"/>
      <c r="XA2174" s="593"/>
      <c r="XB2174" s="593"/>
      <c r="XC2174" s="593"/>
      <c r="XD2174" s="593"/>
      <c r="XE2174" s="593"/>
      <c r="XF2174" s="593"/>
      <c r="XG2174" s="593"/>
      <c r="XH2174" s="593"/>
      <c r="XI2174" s="593"/>
      <c r="XJ2174" s="593"/>
      <c r="XK2174" s="593"/>
      <c r="XL2174" s="593"/>
      <c r="XM2174" s="593"/>
      <c r="XN2174" s="593"/>
      <c r="XO2174" s="593"/>
      <c r="XP2174" s="593"/>
      <c r="XQ2174" s="593"/>
      <c r="XR2174" s="593"/>
      <c r="XS2174" s="593"/>
      <c r="XT2174" s="593"/>
      <c r="XU2174" s="593"/>
      <c r="XV2174" s="593"/>
      <c r="XW2174" s="593"/>
      <c r="XX2174" s="593"/>
      <c r="XY2174" s="593"/>
      <c r="XZ2174" s="593"/>
      <c r="YA2174" s="593"/>
      <c r="YB2174" s="593"/>
      <c r="YC2174" s="593"/>
      <c r="YD2174" s="593"/>
      <c r="YE2174" s="593"/>
      <c r="YF2174" s="593"/>
      <c r="YG2174" s="593"/>
      <c r="YH2174" s="593"/>
      <c r="YI2174" s="593"/>
      <c r="YJ2174" s="593"/>
      <c r="YK2174" s="593"/>
      <c r="YL2174" s="593"/>
      <c r="YM2174" s="593"/>
      <c r="YN2174" s="593"/>
      <c r="YO2174" s="593"/>
      <c r="YP2174" s="593"/>
      <c r="YQ2174" s="593"/>
      <c r="YR2174" s="593"/>
      <c r="YS2174" s="593"/>
      <c r="YT2174" s="593"/>
      <c r="YU2174" s="593"/>
      <c r="YV2174" s="593"/>
      <c r="YW2174" s="593"/>
      <c r="YX2174" s="593"/>
      <c r="YY2174" s="593"/>
      <c r="YZ2174" s="593"/>
      <c r="ZA2174" s="593"/>
      <c r="ZB2174" s="593"/>
      <c r="ZC2174" s="593"/>
      <c r="ZD2174" s="593"/>
      <c r="ZE2174" s="593"/>
      <c r="ZF2174" s="593"/>
      <c r="ZG2174" s="593"/>
      <c r="ZH2174" s="593"/>
      <c r="ZI2174" s="593"/>
      <c r="ZJ2174" s="593"/>
      <c r="ZK2174" s="593"/>
      <c r="ZL2174" s="593"/>
      <c r="ZM2174" s="593"/>
      <c r="ZN2174" s="593"/>
      <c r="ZO2174" s="593"/>
      <c r="ZP2174" s="593"/>
      <c r="ZQ2174" s="593"/>
      <c r="ZR2174" s="593"/>
      <c r="ZS2174" s="593"/>
      <c r="ZT2174" s="593"/>
      <c r="ZU2174" s="593"/>
      <c r="ZV2174" s="593"/>
      <c r="ZW2174" s="593"/>
      <c r="ZX2174" s="593"/>
      <c r="ZY2174" s="593"/>
      <c r="ZZ2174" s="593"/>
      <c r="AAA2174" s="593"/>
      <c r="AAB2174" s="593"/>
      <c r="AAC2174" s="593"/>
      <c r="AAD2174" s="593"/>
      <c r="AAE2174" s="593"/>
      <c r="AAF2174" s="593"/>
      <c r="AAG2174" s="593"/>
      <c r="AAH2174" s="593"/>
      <c r="AAI2174" s="593"/>
      <c r="AAJ2174" s="593"/>
      <c r="AAK2174" s="593"/>
      <c r="AAL2174" s="593"/>
      <c r="AAM2174" s="593"/>
      <c r="AAN2174" s="593"/>
      <c r="AAO2174" s="593"/>
      <c r="AAP2174" s="593"/>
      <c r="AAQ2174" s="593"/>
      <c r="AAR2174" s="593"/>
      <c r="AAS2174" s="593"/>
      <c r="AAT2174" s="593"/>
      <c r="AAU2174" s="593"/>
      <c r="AAV2174" s="593"/>
      <c r="AAW2174" s="593"/>
      <c r="AAX2174" s="593"/>
      <c r="AAY2174" s="593"/>
      <c r="AAZ2174" s="593"/>
      <c r="ABA2174" s="593"/>
      <c r="ABB2174" s="593"/>
      <c r="ABC2174" s="593"/>
      <c r="ABD2174" s="593"/>
      <c r="ABE2174" s="593"/>
      <c r="ABF2174" s="593"/>
      <c r="ABG2174" s="593"/>
      <c r="ABH2174" s="593"/>
      <c r="ABI2174" s="593"/>
      <c r="ABJ2174" s="593"/>
      <c r="ABK2174" s="593"/>
      <c r="ABL2174" s="593"/>
      <c r="ABM2174" s="593"/>
      <c r="ABN2174" s="593"/>
      <c r="ABO2174" s="593"/>
      <c r="ABP2174" s="593"/>
      <c r="ABQ2174" s="593"/>
      <c r="ABR2174" s="593"/>
      <c r="ABS2174" s="593"/>
      <c r="ABT2174" s="593"/>
      <c r="ABU2174" s="593"/>
      <c r="ABV2174" s="593"/>
      <c r="ABW2174" s="593"/>
      <c r="ABX2174" s="593"/>
      <c r="ABY2174" s="593"/>
      <c r="ABZ2174" s="593"/>
      <c r="ACA2174" s="593"/>
      <c r="ACB2174" s="593"/>
      <c r="ACC2174" s="593"/>
      <c r="ACD2174" s="593"/>
      <c r="ACE2174" s="593"/>
      <c r="ACF2174" s="593"/>
      <c r="ACG2174" s="593"/>
      <c r="ACH2174" s="593"/>
      <c r="ACI2174" s="593"/>
      <c r="ACJ2174" s="593"/>
      <c r="ACK2174" s="593"/>
      <c r="ACL2174" s="593"/>
      <c r="ACM2174" s="593"/>
      <c r="ACN2174" s="593"/>
      <c r="ACO2174" s="593"/>
      <c r="ACP2174" s="593"/>
      <c r="ACQ2174" s="593"/>
      <c r="ACR2174" s="593"/>
      <c r="ACS2174" s="593"/>
      <c r="ACT2174" s="593"/>
      <c r="ACU2174" s="593"/>
      <c r="ACV2174" s="593"/>
      <c r="ACW2174" s="593"/>
      <c r="ACX2174" s="593"/>
      <c r="ACY2174" s="593"/>
      <c r="ACZ2174" s="593"/>
      <c r="ADA2174" s="593"/>
      <c r="ADB2174" s="593"/>
      <c r="ADC2174" s="593"/>
      <c r="ADD2174" s="593"/>
      <c r="ADE2174" s="593"/>
      <c r="ADF2174" s="593"/>
      <c r="ADG2174" s="593"/>
      <c r="ADH2174" s="593"/>
      <c r="ADI2174" s="593"/>
      <c r="ADJ2174" s="593"/>
      <c r="ADK2174" s="593"/>
      <c r="ADL2174" s="593"/>
      <c r="ADM2174" s="593"/>
      <c r="ADN2174" s="593"/>
      <c r="ADO2174" s="593"/>
      <c r="ADP2174" s="593"/>
      <c r="ADQ2174" s="593"/>
      <c r="ADR2174" s="593"/>
      <c r="ADS2174" s="593"/>
      <c r="ADT2174" s="593"/>
      <c r="ADU2174" s="593"/>
      <c r="ADV2174" s="593"/>
      <c r="ADW2174" s="593"/>
      <c r="ADX2174" s="593"/>
      <c r="ADY2174" s="593"/>
      <c r="ADZ2174" s="593"/>
      <c r="AEA2174" s="593"/>
      <c r="AEB2174" s="593"/>
      <c r="AEC2174" s="593"/>
      <c r="AED2174" s="593"/>
      <c r="AEE2174" s="593"/>
      <c r="AEF2174" s="593"/>
      <c r="AEG2174" s="593"/>
      <c r="AEH2174" s="593"/>
      <c r="AEI2174" s="593"/>
      <c r="AEJ2174" s="593"/>
      <c r="AEK2174" s="593"/>
      <c r="AEL2174" s="593"/>
      <c r="AEM2174" s="593"/>
      <c r="AEN2174" s="593"/>
      <c r="AEO2174" s="593"/>
      <c r="AEP2174" s="593"/>
      <c r="AEQ2174" s="593"/>
      <c r="AER2174" s="593"/>
      <c r="AES2174" s="593"/>
      <c r="AET2174" s="593"/>
      <c r="AEU2174" s="593"/>
      <c r="AEV2174" s="593"/>
      <c r="AEW2174" s="593"/>
      <c r="AEX2174" s="593"/>
      <c r="AEY2174" s="593"/>
      <c r="AEZ2174" s="593"/>
      <c r="AFA2174" s="593"/>
      <c r="AFB2174" s="593"/>
      <c r="AFC2174" s="593"/>
      <c r="AFD2174" s="593"/>
      <c r="AFE2174" s="593"/>
      <c r="AFF2174" s="593"/>
      <c r="AFG2174" s="593"/>
      <c r="AFH2174" s="593"/>
      <c r="AFI2174" s="593"/>
      <c r="AFJ2174" s="593"/>
      <c r="AFK2174" s="593"/>
      <c r="AFL2174" s="593"/>
      <c r="AFM2174" s="593"/>
      <c r="AFN2174" s="593"/>
      <c r="AFO2174" s="593"/>
      <c r="AFP2174" s="593"/>
      <c r="AFQ2174" s="593"/>
      <c r="AFR2174" s="593"/>
      <c r="AFS2174" s="593"/>
      <c r="AFT2174" s="593"/>
      <c r="AFU2174" s="593"/>
      <c r="AFV2174" s="593"/>
      <c r="AFW2174" s="593"/>
      <c r="AFX2174" s="593"/>
      <c r="AFY2174" s="593"/>
      <c r="AFZ2174" s="593"/>
      <c r="AGA2174" s="593"/>
      <c r="AGB2174" s="593"/>
      <c r="AGC2174" s="593"/>
      <c r="AGD2174" s="593"/>
      <c r="AGE2174" s="593"/>
      <c r="AGF2174" s="593"/>
      <c r="AGG2174" s="593"/>
      <c r="AGH2174" s="593"/>
      <c r="AGI2174" s="593"/>
      <c r="AGJ2174" s="593"/>
      <c r="AGK2174" s="593"/>
      <c r="AGL2174" s="593"/>
      <c r="AGM2174" s="593"/>
      <c r="AGN2174" s="593"/>
      <c r="AGO2174" s="593"/>
      <c r="AGP2174" s="593"/>
      <c r="AGQ2174" s="593"/>
      <c r="AGR2174" s="593"/>
      <c r="AGS2174" s="593"/>
      <c r="AGT2174" s="593"/>
      <c r="AGU2174" s="593"/>
      <c r="AGV2174" s="593"/>
      <c r="AGW2174" s="593"/>
      <c r="AGX2174" s="593"/>
      <c r="AGY2174" s="593"/>
      <c r="AGZ2174" s="593"/>
      <c r="AHA2174" s="593"/>
      <c r="AHB2174" s="593"/>
      <c r="AHC2174" s="593"/>
      <c r="AHD2174" s="593"/>
      <c r="AHE2174" s="593"/>
      <c r="AHF2174" s="593"/>
      <c r="AHG2174" s="593"/>
      <c r="AHH2174" s="593"/>
      <c r="AHI2174" s="593"/>
      <c r="AHJ2174" s="593"/>
      <c r="AHK2174" s="593"/>
      <c r="AHL2174" s="593"/>
      <c r="AHM2174" s="593"/>
      <c r="AHN2174" s="593"/>
      <c r="AHO2174" s="593"/>
      <c r="AHP2174" s="593"/>
      <c r="AHQ2174" s="593"/>
      <c r="AHR2174" s="593"/>
      <c r="AHS2174" s="593"/>
      <c r="AHT2174" s="593"/>
      <c r="AHU2174" s="593"/>
      <c r="AHV2174" s="593"/>
      <c r="AHW2174" s="593"/>
      <c r="AHX2174" s="593"/>
      <c r="AHY2174" s="593"/>
      <c r="AHZ2174" s="593"/>
      <c r="AIA2174" s="593"/>
      <c r="AIB2174" s="593"/>
      <c r="AIC2174" s="593"/>
      <c r="AID2174" s="593"/>
      <c r="AIE2174" s="593"/>
      <c r="AIF2174" s="593"/>
      <c r="AIG2174" s="593"/>
      <c r="AIH2174" s="593"/>
      <c r="AII2174" s="593"/>
      <c r="AIJ2174" s="593"/>
      <c r="AIK2174" s="593"/>
      <c r="AIL2174" s="593"/>
      <c r="AIM2174" s="593"/>
      <c r="AIN2174" s="593"/>
      <c r="AIO2174" s="593"/>
      <c r="AIP2174" s="593"/>
      <c r="AIQ2174" s="593"/>
      <c r="AIR2174" s="593"/>
      <c r="AIS2174" s="593"/>
      <c r="AIT2174" s="593"/>
      <c r="AIU2174" s="593"/>
      <c r="AIV2174" s="593"/>
      <c r="AIW2174" s="593"/>
      <c r="AIX2174" s="593"/>
      <c r="AIY2174" s="593"/>
      <c r="AIZ2174" s="593"/>
      <c r="AJA2174" s="593"/>
      <c r="AJB2174" s="593"/>
      <c r="AJC2174" s="593"/>
      <c r="AJD2174" s="593"/>
      <c r="AJE2174" s="593"/>
      <c r="AJF2174" s="593"/>
      <c r="AJG2174" s="593"/>
      <c r="AJH2174" s="593"/>
      <c r="AJI2174" s="593"/>
      <c r="AJJ2174" s="593"/>
      <c r="AJK2174" s="593"/>
      <c r="AJL2174" s="593"/>
      <c r="AJM2174" s="593"/>
      <c r="AJN2174" s="593"/>
      <c r="AJO2174" s="593"/>
      <c r="AJP2174" s="593"/>
      <c r="AJQ2174" s="593"/>
      <c r="AJR2174" s="593"/>
      <c r="AJS2174" s="593"/>
      <c r="AJT2174" s="593"/>
      <c r="AJU2174" s="593"/>
      <c r="AJV2174" s="593"/>
      <c r="AJW2174" s="593"/>
      <c r="AJX2174" s="593"/>
      <c r="AJY2174" s="593"/>
      <c r="AJZ2174" s="593"/>
      <c r="AKA2174" s="593"/>
      <c r="AKB2174" s="593"/>
      <c r="AKC2174" s="593"/>
      <c r="AKD2174" s="593"/>
      <c r="AKE2174" s="593"/>
      <c r="AKF2174" s="593"/>
      <c r="AKG2174" s="593"/>
      <c r="AKH2174" s="593"/>
      <c r="AKI2174" s="593"/>
      <c r="AKJ2174" s="593"/>
      <c r="AKK2174" s="593"/>
      <c r="AKL2174" s="593"/>
      <c r="AKM2174" s="593"/>
      <c r="AKN2174" s="593"/>
      <c r="AKO2174" s="593"/>
      <c r="AKP2174" s="593"/>
      <c r="AKQ2174" s="593"/>
      <c r="AKR2174" s="593"/>
      <c r="AKS2174" s="593"/>
      <c r="AKT2174" s="593"/>
      <c r="AKU2174" s="593"/>
      <c r="AKV2174" s="593"/>
      <c r="AKW2174" s="593"/>
      <c r="AKX2174" s="593"/>
      <c r="AKY2174" s="593"/>
      <c r="AKZ2174" s="593"/>
      <c r="ALA2174" s="593"/>
      <c r="ALB2174" s="593"/>
      <c r="ALC2174" s="593"/>
      <c r="ALD2174" s="593"/>
      <c r="ALE2174" s="593"/>
      <c r="ALF2174" s="593"/>
      <c r="ALG2174" s="593"/>
      <c r="ALH2174" s="593"/>
      <c r="ALI2174" s="593"/>
      <c r="ALJ2174" s="593"/>
      <c r="ALK2174" s="593"/>
      <c r="ALL2174" s="593"/>
      <c r="ALM2174" s="593"/>
      <c r="ALN2174" s="593"/>
      <c r="ALO2174" s="593"/>
      <c r="ALP2174" s="593"/>
      <c r="ALQ2174" s="593"/>
      <c r="ALR2174" s="593"/>
      <c r="ALS2174" s="593"/>
      <c r="ALT2174" s="593"/>
      <c r="ALU2174" s="593"/>
      <c r="ALV2174" s="593"/>
      <c r="ALW2174" s="593"/>
      <c r="ALX2174" s="593"/>
      <c r="ALY2174" s="593"/>
      <c r="ALZ2174" s="593"/>
      <c r="AMA2174" s="593"/>
      <c r="AMB2174" s="593"/>
      <c r="AMC2174" s="593"/>
      <c r="AMD2174" s="593"/>
      <c r="AME2174" s="593"/>
      <c r="AMF2174" s="593"/>
      <c r="AMG2174" s="593"/>
      <c r="AMH2174" s="593"/>
      <c r="AMI2174" s="593"/>
      <c r="AMJ2174" s="593"/>
      <c r="AMK2174" s="593"/>
      <c r="AML2174" s="593"/>
      <c r="AMM2174" s="593"/>
      <c r="AMN2174" s="593"/>
      <c r="AMO2174" s="593"/>
      <c r="AMP2174" s="593"/>
      <c r="AMQ2174" s="593"/>
      <c r="AMR2174" s="593"/>
      <c r="AMS2174" s="593"/>
      <c r="AMT2174" s="593"/>
      <c r="AMU2174" s="593"/>
      <c r="AMV2174" s="593"/>
      <c r="AMW2174" s="593"/>
      <c r="AMX2174" s="593"/>
      <c r="AMY2174" s="593"/>
      <c r="AMZ2174" s="593"/>
      <c r="ANA2174" s="593"/>
      <c r="ANB2174" s="593"/>
      <c r="ANC2174" s="593"/>
      <c r="AND2174" s="593"/>
      <c r="ANE2174" s="593"/>
      <c r="ANF2174" s="593"/>
      <c r="ANG2174" s="593"/>
      <c r="ANH2174" s="593"/>
      <c r="ANI2174" s="593"/>
      <c r="ANJ2174" s="593"/>
      <c r="ANK2174" s="593"/>
      <c r="ANL2174" s="593"/>
      <c r="ANM2174" s="593"/>
      <c r="ANN2174" s="593"/>
      <c r="ANO2174" s="593"/>
      <c r="ANP2174" s="593"/>
      <c r="ANQ2174" s="593"/>
      <c r="ANR2174" s="593"/>
      <c r="ANS2174" s="593"/>
      <c r="ANT2174" s="593"/>
      <c r="ANU2174" s="593"/>
      <c r="ANV2174" s="593"/>
      <c r="ANW2174" s="593"/>
      <c r="ANX2174" s="593"/>
      <c r="ANY2174" s="593"/>
      <c r="ANZ2174" s="593"/>
      <c r="AOA2174" s="593"/>
      <c r="AOB2174" s="593"/>
      <c r="AOC2174" s="593"/>
      <c r="AOD2174" s="593"/>
      <c r="AOE2174" s="593"/>
      <c r="AOF2174" s="593"/>
      <c r="AOG2174" s="593"/>
      <c r="AOH2174" s="593"/>
      <c r="AOI2174" s="593"/>
      <c r="AOJ2174" s="593"/>
      <c r="AOK2174" s="593"/>
      <c r="AOL2174" s="593"/>
      <c r="AOM2174" s="593"/>
      <c r="AON2174" s="593"/>
      <c r="AOO2174" s="593"/>
      <c r="AOP2174" s="593"/>
      <c r="AOQ2174" s="593"/>
      <c r="AOR2174" s="593"/>
      <c r="AOS2174" s="593"/>
      <c r="AOT2174" s="593"/>
      <c r="AOU2174" s="593"/>
      <c r="AOV2174" s="593"/>
      <c r="AOW2174" s="593"/>
      <c r="AOX2174" s="593"/>
      <c r="AOY2174" s="593"/>
      <c r="AOZ2174" s="593"/>
      <c r="APA2174" s="593"/>
      <c r="APB2174" s="593"/>
      <c r="APC2174" s="593"/>
      <c r="APD2174" s="593"/>
      <c r="APE2174" s="593"/>
      <c r="APF2174" s="593"/>
      <c r="APG2174" s="593"/>
      <c r="APH2174" s="593"/>
      <c r="API2174" s="593"/>
      <c r="APJ2174" s="593"/>
      <c r="APK2174" s="593"/>
      <c r="APL2174" s="593"/>
      <c r="APM2174" s="593"/>
      <c r="APN2174" s="593"/>
      <c r="APO2174" s="593"/>
      <c r="APP2174" s="593"/>
      <c r="APQ2174" s="593"/>
      <c r="APR2174" s="593"/>
      <c r="APS2174" s="593"/>
      <c r="APT2174" s="593"/>
      <c r="APU2174" s="593"/>
      <c r="APV2174" s="593"/>
      <c r="APW2174" s="593"/>
      <c r="APX2174" s="593"/>
      <c r="APY2174" s="593"/>
      <c r="APZ2174" s="593"/>
      <c r="AQA2174" s="593"/>
      <c r="AQB2174" s="593"/>
      <c r="AQC2174" s="593"/>
      <c r="AQD2174" s="593"/>
      <c r="AQE2174" s="593"/>
      <c r="AQF2174" s="593"/>
      <c r="AQG2174" s="593"/>
      <c r="AQH2174" s="593"/>
      <c r="AQI2174" s="593"/>
      <c r="AQJ2174" s="593"/>
      <c r="AQK2174" s="593"/>
      <c r="AQL2174" s="593"/>
      <c r="AQM2174" s="593"/>
      <c r="AQN2174" s="593"/>
      <c r="AQO2174" s="593"/>
      <c r="AQP2174" s="593"/>
      <c r="AQQ2174" s="593"/>
      <c r="AQR2174" s="593"/>
      <c r="AQS2174" s="593"/>
      <c r="AQT2174" s="593"/>
      <c r="AQU2174" s="593"/>
      <c r="AQV2174" s="593"/>
      <c r="AQW2174" s="593"/>
      <c r="AQX2174" s="593"/>
      <c r="AQY2174" s="593"/>
      <c r="AQZ2174" s="593"/>
      <c r="ARA2174" s="593"/>
      <c r="ARB2174" s="593"/>
      <c r="ARC2174" s="593"/>
      <c r="ARD2174" s="593"/>
      <c r="ARE2174" s="593"/>
      <c r="ARF2174" s="593"/>
      <c r="ARG2174" s="593"/>
      <c r="ARH2174" s="593"/>
      <c r="ARI2174" s="593"/>
      <c r="ARJ2174" s="593"/>
      <c r="ARK2174" s="593"/>
      <c r="ARL2174" s="593"/>
      <c r="ARM2174" s="593"/>
      <c r="ARN2174" s="593"/>
      <c r="ARO2174" s="593"/>
      <c r="ARP2174" s="593"/>
      <c r="ARQ2174" s="593"/>
      <c r="ARR2174" s="593"/>
      <c r="ARS2174" s="593"/>
      <c r="ART2174" s="593"/>
      <c r="ARU2174" s="593"/>
      <c r="ARV2174" s="593"/>
      <c r="ARW2174" s="593"/>
      <c r="ARX2174" s="593"/>
      <c r="ARY2174" s="593"/>
      <c r="ARZ2174" s="593"/>
      <c r="ASA2174" s="593"/>
      <c r="ASB2174" s="593"/>
      <c r="ASC2174" s="593"/>
      <c r="ASD2174" s="593"/>
      <c r="ASE2174" s="593"/>
      <c r="ASF2174" s="593"/>
      <c r="ASG2174" s="593"/>
      <c r="ASH2174" s="593"/>
      <c r="ASI2174" s="593"/>
      <c r="ASJ2174" s="593"/>
      <c r="ASK2174" s="593"/>
      <c r="ASL2174" s="593"/>
      <c r="ASM2174" s="593"/>
      <c r="ASN2174" s="593"/>
      <c r="ASO2174" s="593"/>
      <c r="ASP2174" s="593"/>
      <c r="ASQ2174" s="593"/>
      <c r="ASR2174" s="593"/>
      <c r="ASS2174" s="593"/>
      <c r="AST2174" s="593"/>
      <c r="ASU2174" s="593"/>
      <c r="ASV2174" s="593"/>
      <c r="ASW2174" s="593"/>
      <c r="ASX2174" s="593"/>
      <c r="ASY2174" s="593"/>
      <c r="ASZ2174" s="593"/>
      <c r="ATA2174" s="593"/>
      <c r="ATB2174" s="593"/>
      <c r="ATC2174" s="593"/>
      <c r="ATD2174" s="593"/>
      <c r="ATE2174" s="593"/>
      <c r="ATF2174" s="593"/>
      <c r="ATG2174" s="593"/>
      <c r="ATH2174" s="593"/>
      <c r="ATI2174" s="593"/>
      <c r="ATJ2174" s="593"/>
      <c r="ATK2174" s="593"/>
      <c r="ATL2174" s="593"/>
      <c r="ATM2174" s="593"/>
      <c r="ATN2174" s="593"/>
      <c r="ATO2174" s="593"/>
      <c r="ATP2174" s="593"/>
      <c r="ATQ2174" s="593"/>
      <c r="ATR2174" s="593"/>
      <c r="ATS2174" s="593"/>
      <c r="ATT2174" s="593"/>
      <c r="ATU2174" s="593"/>
      <c r="ATV2174" s="593"/>
      <c r="ATW2174" s="593"/>
      <c r="ATX2174" s="593"/>
      <c r="ATY2174" s="593"/>
      <c r="ATZ2174" s="593"/>
      <c r="AUA2174" s="593"/>
      <c r="AUB2174" s="593"/>
      <c r="AUC2174" s="593"/>
      <c r="AUD2174" s="593"/>
      <c r="AUE2174" s="593"/>
      <c r="AUF2174" s="593"/>
      <c r="AUG2174" s="593"/>
      <c r="AUH2174" s="593"/>
      <c r="AUI2174" s="593"/>
      <c r="AUJ2174" s="593"/>
      <c r="AUK2174" s="593"/>
      <c r="AUL2174" s="593"/>
      <c r="AUM2174" s="593"/>
      <c r="AUN2174" s="593"/>
      <c r="AUO2174" s="593"/>
      <c r="AUP2174" s="593"/>
      <c r="AUQ2174" s="593"/>
      <c r="AUR2174" s="593"/>
      <c r="AUS2174" s="593"/>
      <c r="AUT2174" s="593"/>
      <c r="AUU2174" s="593"/>
      <c r="AUV2174" s="593"/>
      <c r="AUW2174" s="593"/>
      <c r="AUX2174" s="593"/>
      <c r="AUY2174" s="593"/>
      <c r="AUZ2174" s="593"/>
      <c r="AVA2174" s="593"/>
      <c r="AVB2174" s="593"/>
      <c r="AVC2174" s="593"/>
      <c r="AVD2174" s="593"/>
      <c r="AVE2174" s="593"/>
      <c r="AVF2174" s="593"/>
      <c r="AVG2174" s="593"/>
      <c r="AVH2174" s="593"/>
      <c r="AVI2174" s="593"/>
      <c r="AVJ2174" s="593"/>
      <c r="AVK2174" s="593"/>
    </row>
    <row r="2175" spans="1:1259">
      <c r="A2175" s="697"/>
      <c r="B2175" s="558"/>
      <c r="C2175" s="558"/>
      <c r="D2175" s="676" t="s">
        <v>1067</v>
      </c>
      <c r="E2175" s="524"/>
      <c r="F2175" s="676" t="s">
        <v>1389</v>
      </c>
      <c r="G2175" s="665">
        <v>2022</v>
      </c>
      <c r="H2175" s="676">
        <v>8</v>
      </c>
      <c r="I2175" s="687">
        <v>2005195</v>
      </c>
      <c r="J2175" s="666"/>
      <c r="K2175" s="676" t="s">
        <v>1443</v>
      </c>
      <c r="L2175" s="677" t="s">
        <v>1434</v>
      </c>
      <c r="M2175" s="677">
        <v>44628</v>
      </c>
      <c r="N2175" s="677">
        <v>44774</v>
      </c>
      <c r="O2175" s="677"/>
      <c r="P2175" s="666"/>
      <c r="Q2175" s="666"/>
      <c r="R2175" s="666"/>
      <c r="S2175" s="665" t="s">
        <v>1106</v>
      </c>
      <c r="T2175" s="665">
        <v>72</v>
      </c>
      <c r="U2175" s="676" t="s">
        <v>1438</v>
      </c>
      <c r="V2175" s="665" t="s">
        <v>1119</v>
      </c>
      <c r="W2175" s="678">
        <v>575</v>
      </c>
      <c r="X2175" s="551">
        <v>6960</v>
      </c>
      <c r="Y2175" s="693">
        <v>4002000</v>
      </c>
      <c r="Z2175" s="667">
        <v>0.4</v>
      </c>
      <c r="AA2175" s="682">
        <f>Y2175*Z2175</f>
        <v>1600800</v>
      </c>
      <c r="AB2175" s="521"/>
      <c r="AC2175" s="668">
        <v>0</v>
      </c>
      <c r="AD2175" s="676"/>
      <c r="AE2175" s="684"/>
      <c r="AF2175" s="695">
        <f>AA2175+AD2175+AE2175</f>
        <v>1600800</v>
      </c>
      <c r="AG2175" s="665" t="s">
        <v>47</v>
      </c>
      <c r="AH2175" s="641">
        <v>100</v>
      </c>
      <c r="AI2175" s="676">
        <v>0</v>
      </c>
      <c r="AJ2175" s="676" t="s">
        <v>1442</v>
      </c>
      <c r="AK2175" s="676" t="s">
        <v>1143</v>
      </c>
      <c r="AL2175" s="696">
        <v>12010</v>
      </c>
      <c r="AM2175" s="665" t="s">
        <v>52</v>
      </c>
      <c r="AN2175" s="676" t="s">
        <v>1089</v>
      </c>
      <c r="AO2175" s="665"/>
      <c r="AP2175" s="676" t="s">
        <v>38</v>
      </c>
      <c r="AQ2175" s="676" t="s">
        <v>1090</v>
      </c>
      <c r="AR2175" s="676"/>
      <c r="AS2175" s="523" t="s">
        <v>1173</v>
      </c>
      <c r="AT2175" s="523" t="s">
        <v>1091</v>
      </c>
      <c r="AU2175" s="523" t="s">
        <v>1078</v>
      </c>
      <c r="AV2175" s="674"/>
      <c r="AW2175" s="673" t="str">
        <f>U2175</f>
        <v>30391491C</v>
      </c>
      <c r="AX2175" s="673" cm="1">
        <f t="array" ref="AX2175">SUM(MID(0&amp;AW2175,LARGE(INDEX(ISNUMBER(--MID(AW2175,ROW($1:$8),1))*ROW($1:$8),),ROW($1:$8))+1,1)*10^ROW($1:$8)/10)</f>
        <v>30391491</v>
      </c>
      <c r="AY2175" s="673" t="e">
        <f>VLOOKUP($AX2175,'Item Master Data'!$A:$F,3,FALSE)</f>
        <v>#N/A</v>
      </c>
      <c r="AZ2175" s="673" t="e">
        <f>VLOOKUP($AX2175,'Item Master Data'!$A:$F,6,FALSE)</f>
        <v>#N/A</v>
      </c>
      <c r="BA2175" s="673" t="e">
        <f>X2175/BB2175</f>
        <v>#N/A</v>
      </c>
      <c r="BB2175" s="673" t="e">
        <f>VLOOKUP(AX2175,'Item Master Data'!$A:$G,7,FALSE)</f>
        <v>#N/A</v>
      </c>
      <c r="BC2175" s="673"/>
      <c r="BD2175" s="673" t="e">
        <f>W2175-AZ2175</f>
        <v>#N/A</v>
      </c>
      <c r="BE2175" s="593"/>
      <c r="BF2175" s="593"/>
      <c r="BG2175" s="593"/>
      <c r="BH2175" s="593"/>
      <c r="BI2175" s="593"/>
      <c r="BJ2175" s="593"/>
      <c r="BK2175" s="593"/>
      <c r="BL2175" s="593"/>
      <c r="BM2175" s="593"/>
      <c r="BN2175" s="593"/>
      <c r="BO2175" s="593"/>
      <c r="BP2175" s="593"/>
      <c r="BQ2175" s="593"/>
      <c r="BR2175" s="593"/>
      <c r="BS2175" s="593"/>
      <c r="BT2175" s="593"/>
      <c r="BU2175" s="593"/>
      <c r="BV2175" s="593"/>
      <c r="BW2175" s="593"/>
      <c r="BX2175" s="593"/>
      <c r="BY2175" s="593"/>
      <c r="BZ2175" s="593"/>
      <c r="CA2175" s="593"/>
      <c r="CB2175" s="593"/>
      <c r="CC2175" s="593"/>
      <c r="CD2175" s="593"/>
      <c r="CE2175" s="593"/>
      <c r="CF2175" s="593"/>
      <c r="CG2175" s="593"/>
      <c r="CH2175" s="593"/>
      <c r="CI2175" s="593"/>
      <c r="CJ2175" s="593"/>
      <c r="CK2175" s="593"/>
      <c r="CL2175" s="593"/>
      <c r="CM2175" s="593"/>
      <c r="CN2175" s="593"/>
      <c r="CO2175" s="593"/>
      <c r="CP2175" s="593"/>
      <c r="CQ2175" s="593"/>
      <c r="CR2175" s="593"/>
      <c r="CS2175" s="593"/>
      <c r="CT2175" s="593"/>
      <c r="CU2175" s="593"/>
      <c r="CV2175" s="593"/>
      <c r="CW2175" s="593"/>
      <c r="CX2175" s="593"/>
      <c r="CY2175" s="593"/>
      <c r="CZ2175" s="593"/>
      <c r="DA2175" s="593"/>
      <c r="DB2175" s="593"/>
      <c r="DC2175" s="593"/>
      <c r="DD2175" s="593"/>
      <c r="DE2175" s="593"/>
      <c r="DF2175" s="593"/>
      <c r="DG2175" s="593"/>
      <c r="DH2175" s="593"/>
      <c r="DI2175" s="593"/>
      <c r="DJ2175" s="593"/>
      <c r="DK2175" s="593"/>
      <c r="DL2175" s="593"/>
      <c r="DM2175" s="593"/>
      <c r="DN2175" s="593"/>
      <c r="DO2175" s="593"/>
      <c r="DP2175" s="593"/>
      <c r="DQ2175" s="593"/>
      <c r="DR2175" s="593"/>
      <c r="DS2175" s="593"/>
      <c r="DT2175" s="593"/>
      <c r="DU2175" s="593"/>
      <c r="DV2175" s="593"/>
      <c r="DW2175" s="593"/>
      <c r="DX2175" s="593"/>
      <c r="DY2175" s="593"/>
      <c r="DZ2175" s="593"/>
      <c r="EA2175" s="593"/>
      <c r="EB2175" s="593"/>
      <c r="EC2175" s="593"/>
      <c r="ED2175" s="593"/>
      <c r="EE2175" s="593"/>
      <c r="EF2175" s="593"/>
      <c r="EG2175" s="593"/>
      <c r="EH2175" s="593"/>
      <c r="EI2175" s="593"/>
      <c r="EJ2175" s="593"/>
      <c r="EK2175" s="593"/>
      <c r="EL2175" s="593"/>
      <c r="EM2175" s="593"/>
      <c r="EN2175" s="593"/>
      <c r="EO2175" s="593"/>
      <c r="EP2175" s="593"/>
      <c r="EQ2175" s="593"/>
      <c r="ER2175" s="593"/>
      <c r="ES2175" s="593"/>
      <c r="ET2175" s="593"/>
      <c r="EU2175" s="593"/>
      <c r="EV2175" s="593"/>
      <c r="EW2175" s="593"/>
      <c r="EX2175" s="593"/>
      <c r="EY2175" s="593"/>
      <c r="EZ2175" s="593"/>
      <c r="FA2175" s="593"/>
      <c r="FB2175" s="593"/>
      <c r="FC2175" s="593"/>
      <c r="FD2175" s="593"/>
      <c r="FE2175" s="593"/>
      <c r="FF2175" s="593"/>
      <c r="FG2175" s="593"/>
      <c r="FH2175" s="593"/>
      <c r="FI2175" s="593"/>
      <c r="FJ2175" s="593"/>
      <c r="FK2175" s="593"/>
      <c r="FL2175" s="593"/>
      <c r="FM2175" s="593"/>
      <c r="FN2175" s="593"/>
      <c r="FO2175" s="593"/>
      <c r="FP2175" s="593"/>
      <c r="FQ2175" s="593"/>
      <c r="FR2175" s="593"/>
      <c r="FS2175" s="593"/>
      <c r="FT2175" s="593"/>
      <c r="FU2175" s="593"/>
      <c r="FV2175" s="593"/>
      <c r="FW2175" s="593"/>
      <c r="FX2175" s="593"/>
      <c r="FY2175" s="593"/>
      <c r="FZ2175" s="593"/>
      <c r="GA2175" s="593"/>
      <c r="GB2175" s="593"/>
      <c r="GC2175" s="593"/>
      <c r="GD2175" s="593"/>
      <c r="GE2175" s="593"/>
      <c r="GF2175" s="593"/>
      <c r="GG2175" s="593"/>
      <c r="GH2175" s="593"/>
      <c r="GI2175" s="593"/>
      <c r="GJ2175" s="593"/>
      <c r="GK2175" s="593"/>
      <c r="GL2175" s="593"/>
      <c r="GM2175" s="593"/>
      <c r="GN2175" s="593"/>
      <c r="GO2175" s="593"/>
      <c r="GP2175" s="593"/>
      <c r="GQ2175" s="593"/>
      <c r="GR2175" s="593"/>
      <c r="GS2175" s="593"/>
      <c r="GT2175" s="593"/>
      <c r="GU2175" s="593"/>
      <c r="GV2175" s="593"/>
      <c r="GW2175" s="593"/>
      <c r="GX2175" s="593"/>
      <c r="GY2175" s="593"/>
      <c r="GZ2175" s="593"/>
      <c r="HA2175" s="593"/>
      <c r="HB2175" s="593"/>
      <c r="HC2175" s="593"/>
      <c r="HD2175" s="593"/>
      <c r="HE2175" s="593"/>
      <c r="HF2175" s="593"/>
      <c r="HG2175" s="593"/>
      <c r="HH2175" s="593"/>
      <c r="HI2175" s="593"/>
      <c r="HJ2175" s="593"/>
      <c r="HK2175" s="593"/>
      <c r="HL2175" s="593"/>
      <c r="HM2175" s="593"/>
      <c r="HN2175" s="593"/>
      <c r="HO2175" s="593"/>
      <c r="HP2175" s="593"/>
      <c r="HQ2175" s="593"/>
      <c r="HR2175" s="593"/>
      <c r="HS2175" s="593"/>
      <c r="HT2175" s="593"/>
      <c r="HU2175" s="593"/>
      <c r="HV2175" s="593"/>
      <c r="HW2175" s="593"/>
      <c r="HX2175" s="593"/>
      <c r="HY2175" s="593"/>
      <c r="HZ2175" s="593"/>
      <c r="IA2175" s="593"/>
      <c r="IB2175" s="593"/>
      <c r="IC2175" s="593"/>
      <c r="ID2175" s="593"/>
      <c r="IE2175" s="593"/>
      <c r="IF2175" s="593"/>
      <c r="IG2175" s="593"/>
      <c r="IH2175" s="593"/>
      <c r="II2175" s="593"/>
      <c r="IJ2175" s="593"/>
      <c r="IK2175" s="593"/>
      <c r="IL2175" s="593"/>
      <c r="IM2175" s="593"/>
      <c r="IN2175" s="593"/>
      <c r="IO2175" s="593"/>
      <c r="IP2175" s="593"/>
      <c r="IQ2175" s="593"/>
      <c r="IR2175" s="593"/>
      <c r="IS2175" s="593"/>
      <c r="IT2175" s="593"/>
      <c r="IU2175" s="593"/>
      <c r="IV2175" s="593"/>
      <c r="IW2175" s="593"/>
      <c r="IX2175" s="593"/>
      <c r="IY2175" s="593"/>
      <c r="IZ2175" s="593"/>
      <c r="JA2175" s="593"/>
      <c r="JB2175" s="593"/>
      <c r="JC2175" s="593"/>
      <c r="JD2175" s="593"/>
      <c r="JE2175" s="593"/>
      <c r="JF2175" s="593"/>
      <c r="JG2175" s="593"/>
      <c r="JH2175" s="593"/>
      <c r="JI2175" s="593"/>
      <c r="JJ2175" s="593"/>
      <c r="JK2175" s="593"/>
      <c r="JL2175" s="593"/>
      <c r="JM2175" s="593"/>
      <c r="JN2175" s="593"/>
      <c r="JO2175" s="593"/>
      <c r="JP2175" s="593"/>
      <c r="JQ2175" s="593"/>
      <c r="JR2175" s="593"/>
      <c r="JS2175" s="593"/>
      <c r="JT2175" s="593"/>
      <c r="JU2175" s="593"/>
      <c r="JV2175" s="593"/>
      <c r="JW2175" s="593"/>
      <c r="JX2175" s="593"/>
      <c r="JY2175" s="593"/>
      <c r="JZ2175" s="593"/>
      <c r="KA2175" s="593"/>
      <c r="KB2175" s="593"/>
      <c r="KC2175" s="593"/>
      <c r="KD2175" s="593"/>
      <c r="KE2175" s="593"/>
      <c r="KF2175" s="593"/>
      <c r="KG2175" s="593"/>
      <c r="KH2175" s="593"/>
      <c r="KI2175" s="593"/>
      <c r="KJ2175" s="593"/>
      <c r="KK2175" s="593"/>
      <c r="KL2175" s="593"/>
      <c r="KM2175" s="593"/>
      <c r="KN2175" s="593"/>
      <c r="KO2175" s="593"/>
      <c r="KP2175" s="593"/>
      <c r="KQ2175" s="593"/>
      <c r="KR2175" s="593"/>
      <c r="KS2175" s="593"/>
      <c r="KT2175" s="593"/>
      <c r="KU2175" s="593"/>
      <c r="KV2175" s="593"/>
      <c r="KW2175" s="593"/>
      <c r="KX2175" s="593"/>
      <c r="KY2175" s="593"/>
      <c r="KZ2175" s="593"/>
      <c r="LA2175" s="593"/>
      <c r="LB2175" s="593"/>
      <c r="LC2175" s="593"/>
      <c r="LD2175" s="593"/>
      <c r="LE2175" s="593"/>
      <c r="LF2175" s="593"/>
      <c r="LG2175" s="593"/>
      <c r="LH2175" s="593"/>
      <c r="LI2175" s="593"/>
      <c r="LJ2175" s="593"/>
      <c r="LK2175" s="593"/>
      <c r="LL2175" s="593"/>
      <c r="LM2175" s="593"/>
      <c r="LN2175" s="593"/>
      <c r="LO2175" s="593"/>
      <c r="LP2175" s="593"/>
      <c r="LQ2175" s="593"/>
      <c r="LR2175" s="593"/>
      <c r="LS2175" s="593"/>
      <c r="LT2175" s="593"/>
      <c r="LU2175" s="593"/>
      <c r="LV2175" s="593"/>
      <c r="LW2175" s="593"/>
      <c r="LX2175" s="593"/>
      <c r="LY2175" s="593"/>
      <c r="LZ2175" s="593"/>
      <c r="MA2175" s="593"/>
      <c r="MB2175" s="593"/>
      <c r="MC2175" s="593"/>
      <c r="MD2175" s="593"/>
      <c r="ME2175" s="593"/>
      <c r="MF2175" s="593"/>
      <c r="MG2175" s="593"/>
      <c r="MH2175" s="593"/>
      <c r="MI2175" s="593"/>
      <c r="MJ2175" s="593"/>
      <c r="MK2175" s="593"/>
      <c r="ML2175" s="593"/>
      <c r="MM2175" s="593"/>
      <c r="MN2175" s="593"/>
      <c r="MO2175" s="593"/>
      <c r="MP2175" s="593"/>
      <c r="MQ2175" s="593"/>
      <c r="MR2175" s="593"/>
      <c r="MS2175" s="593"/>
      <c r="MT2175" s="593"/>
      <c r="MU2175" s="593"/>
      <c r="MV2175" s="593"/>
      <c r="MW2175" s="593"/>
      <c r="MX2175" s="593"/>
      <c r="MY2175" s="593"/>
      <c r="MZ2175" s="593"/>
      <c r="NA2175" s="593"/>
      <c r="NB2175" s="593"/>
      <c r="NC2175" s="593"/>
      <c r="ND2175" s="593"/>
      <c r="NE2175" s="593"/>
      <c r="NF2175" s="593"/>
      <c r="NG2175" s="593"/>
      <c r="NH2175" s="593"/>
      <c r="NI2175" s="593"/>
      <c r="NJ2175" s="593"/>
      <c r="NK2175" s="593"/>
      <c r="NL2175" s="593"/>
      <c r="NM2175" s="593"/>
      <c r="NN2175" s="593"/>
      <c r="NO2175" s="593"/>
      <c r="NP2175" s="593"/>
      <c r="NQ2175" s="593"/>
      <c r="NR2175" s="593"/>
      <c r="NS2175" s="593"/>
      <c r="NT2175" s="593"/>
      <c r="NU2175" s="593"/>
      <c r="NV2175" s="593"/>
      <c r="NW2175" s="593"/>
      <c r="NX2175" s="593"/>
      <c r="NY2175" s="593"/>
      <c r="NZ2175" s="593"/>
      <c r="OA2175" s="593"/>
      <c r="OB2175" s="593"/>
      <c r="OC2175" s="593"/>
      <c r="OD2175" s="593"/>
      <c r="OE2175" s="593"/>
      <c r="OF2175" s="593"/>
      <c r="OG2175" s="593"/>
      <c r="OH2175" s="593"/>
      <c r="OI2175" s="593"/>
      <c r="OJ2175" s="593"/>
      <c r="OK2175" s="593"/>
      <c r="OL2175" s="593"/>
      <c r="OM2175" s="593"/>
      <c r="ON2175" s="593"/>
      <c r="OO2175" s="593"/>
      <c r="OP2175" s="593"/>
      <c r="OQ2175" s="593"/>
      <c r="OR2175" s="593"/>
      <c r="OS2175" s="593"/>
      <c r="OT2175" s="593"/>
      <c r="OU2175" s="593"/>
      <c r="OV2175" s="593"/>
      <c r="OW2175" s="593"/>
      <c r="OX2175" s="593"/>
      <c r="OY2175" s="593"/>
      <c r="OZ2175" s="593"/>
      <c r="PA2175" s="593"/>
      <c r="PB2175" s="593"/>
      <c r="PC2175" s="593"/>
      <c r="PD2175" s="593"/>
      <c r="PE2175" s="593"/>
      <c r="PF2175" s="593"/>
      <c r="PG2175" s="593"/>
      <c r="PH2175" s="593"/>
      <c r="PI2175" s="593"/>
      <c r="PJ2175" s="593"/>
      <c r="PK2175" s="593"/>
      <c r="PL2175" s="593"/>
      <c r="PM2175" s="593"/>
      <c r="PN2175" s="593"/>
      <c r="PO2175" s="593"/>
      <c r="PP2175" s="593"/>
      <c r="PQ2175" s="593"/>
      <c r="PR2175" s="593"/>
      <c r="PS2175" s="593"/>
      <c r="PT2175" s="593"/>
      <c r="PU2175" s="593"/>
      <c r="PV2175" s="593"/>
      <c r="PW2175" s="593"/>
      <c r="PX2175" s="593"/>
      <c r="PY2175" s="593"/>
      <c r="PZ2175" s="593"/>
      <c r="QA2175" s="593"/>
      <c r="QB2175" s="593"/>
      <c r="QC2175" s="593"/>
      <c r="QD2175" s="593"/>
      <c r="QE2175" s="593"/>
      <c r="QF2175" s="593"/>
      <c r="QG2175" s="593"/>
      <c r="QH2175" s="593"/>
      <c r="QI2175" s="593"/>
      <c r="QJ2175" s="593"/>
      <c r="QK2175" s="593"/>
      <c r="QL2175" s="593"/>
      <c r="QM2175" s="593"/>
      <c r="QN2175" s="593"/>
      <c r="QO2175" s="593"/>
      <c r="QP2175" s="593"/>
      <c r="QQ2175" s="593"/>
      <c r="QR2175" s="593"/>
      <c r="QS2175" s="593"/>
      <c r="QT2175" s="593"/>
      <c r="QU2175" s="593"/>
      <c r="QV2175" s="593"/>
      <c r="QW2175" s="593"/>
      <c r="QX2175" s="593"/>
      <c r="QY2175" s="593"/>
      <c r="QZ2175" s="593"/>
      <c r="RA2175" s="593"/>
      <c r="RB2175" s="593"/>
      <c r="RC2175" s="593"/>
      <c r="RD2175" s="593"/>
      <c r="RE2175" s="593"/>
      <c r="RF2175" s="593"/>
      <c r="RG2175" s="593"/>
      <c r="RH2175" s="593"/>
      <c r="RI2175" s="593"/>
      <c r="RJ2175" s="593"/>
      <c r="RK2175" s="593"/>
      <c r="RL2175" s="593"/>
      <c r="RM2175" s="593"/>
      <c r="RN2175" s="593"/>
      <c r="RO2175" s="593"/>
      <c r="RP2175" s="593"/>
      <c r="RQ2175" s="593"/>
      <c r="RR2175" s="593"/>
      <c r="RS2175" s="593"/>
      <c r="RT2175" s="593"/>
      <c r="RU2175" s="593"/>
      <c r="RV2175" s="593"/>
      <c r="RW2175" s="593"/>
      <c r="RX2175" s="593"/>
      <c r="RY2175" s="593"/>
      <c r="RZ2175" s="593"/>
      <c r="SA2175" s="593"/>
      <c r="SB2175" s="593"/>
      <c r="SC2175" s="593"/>
      <c r="SD2175" s="593"/>
      <c r="SE2175" s="593"/>
      <c r="SF2175" s="593"/>
      <c r="SG2175" s="593"/>
      <c r="SH2175" s="593"/>
      <c r="SI2175" s="593"/>
      <c r="SJ2175" s="593"/>
      <c r="SK2175" s="593"/>
      <c r="SL2175" s="593"/>
      <c r="SM2175" s="593"/>
      <c r="SN2175" s="593"/>
      <c r="SO2175" s="593"/>
      <c r="SP2175" s="593"/>
      <c r="SQ2175" s="593"/>
      <c r="SR2175" s="593"/>
      <c r="SS2175" s="593"/>
      <c r="ST2175" s="593"/>
      <c r="SU2175" s="593"/>
      <c r="SV2175" s="593"/>
      <c r="SW2175" s="593"/>
      <c r="SX2175" s="593"/>
      <c r="SY2175" s="593"/>
      <c r="SZ2175" s="593"/>
      <c r="TA2175" s="593"/>
      <c r="TB2175" s="593"/>
      <c r="TC2175" s="593"/>
      <c r="TD2175" s="593"/>
      <c r="TE2175" s="593"/>
      <c r="TF2175" s="593"/>
      <c r="TG2175" s="593"/>
      <c r="TH2175" s="593"/>
      <c r="TI2175" s="593"/>
      <c r="TJ2175" s="593"/>
      <c r="TK2175" s="593"/>
      <c r="TL2175" s="593"/>
      <c r="TM2175" s="593"/>
      <c r="TN2175" s="593"/>
      <c r="TO2175" s="593"/>
      <c r="TP2175" s="593"/>
      <c r="TQ2175" s="593"/>
      <c r="TR2175" s="593"/>
      <c r="TS2175" s="593"/>
      <c r="TT2175" s="593"/>
      <c r="TU2175" s="593"/>
      <c r="TV2175" s="593"/>
      <c r="TW2175" s="593"/>
      <c r="TX2175" s="593"/>
      <c r="TY2175" s="593"/>
      <c r="TZ2175" s="593"/>
      <c r="UA2175" s="593"/>
      <c r="UB2175" s="593"/>
      <c r="UC2175" s="593"/>
      <c r="UD2175" s="593"/>
      <c r="UE2175" s="593"/>
      <c r="UF2175" s="593"/>
      <c r="UG2175" s="593"/>
      <c r="UH2175" s="593"/>
      <c r="UI2175" s="593"/>
      <c r="UJ2175" s="593"/>
      <c r="UK2175" s="593"/>
      <c r="UL2175" s="593"/>
      <c r="UM2175" s="593"/>
      <c r="UN2175" s="593"/>
      <c r="UO2175" s="593"/>
      <c r="UP2175" s="593"/>
      <c r="UQ2175" s="593"/>
      <c r="UR2175" s="593"/>
      <c r="US2175" s="593"/>
      <c r="UT2175" s="593"/>
      <c r="UU2175" s="593"/>
      <c r="UV2175" s="593"/>
      <c r="UW2175" s="593"/>
      <c r="UX2175" s="593"/>
      <c r="UY2175" s="593"/>
      <c r="UZ2175" s="593"/>
      <c r="VA2175" s="593"/>
      <c r="VB2175" s="593"/>
      <c r="VC2175" s="593"/>
      <c r="VD2175" s="593"/>
      <c r="VE2175" s="593"/>
      <c r="VF2175" s="593"/>
      <c r="VG2175" s="593"/>
      <c r="VH2175" s="593"/>
      <c r="VI2175" s="593"/>
      <c r="VJ2175" s="593"/>
      <c r="VK2175" s="593"/>
      <c r="VL2175" s="593"/>
      <c r="VM2175" s="593"/>
      <c r="VN2175" s="593"/>
      <c r="VO2175" s="593"/>
      <c r="VP2175" s="593"/>
      <c r="VQ2175" s="593"/>
      <c r="VR2175" s="593"/>
      <c r="VS2175" s="593"/>
      <c r="VT2175" s="593"/>
      <c r="VU2175" s="593"/>
      <c r="VV2175" s="593"/>
      <c r="VW2175" s="593"/>
      <c r="VX2175" s="593"/>
      <c r="VY2175" s="593"/>
      <c r="VZ2175" s="593"/>
      <c r="WA2175" s="593"/>
      <c r="WB2175" s="593"/>
      <c r="WC2175" s="593"/>
      <c r="WD2175" s="593"/>
      <c r="WE2175" s="593"/>
      <c r="WF2175" s="593"/>
      <c r="WG2175" s="593"/>
      <c r="WH2175" s="593"/>
      <c r="WI2175" s="593"/>
      <c r="WJ2175" s="593"/>
      <c r="WK2175" s="593"/>
      <c r="WL2175" s="593"/>
      <c r="WM2175" s="593"/>
      <c r="WN2175" s="593"/>
      <c r="WO2175" s="593"/>
      <c r="WP2175" s="593"/>
      <c r="WQ2175" s="593"/>
      <c r="WR2175" s="593"/>
      <c r="WS2175" s="593"/>
      <c r="WT2175" s="593"/>
      <c r="WU2175" s="593"/>
      <c r="WV2175" s="593"/>
      <c r="WW2175" s="593"/>
      <c r="WX2175" s="593"/>
      <c r="WY2175" s="593"/>
      <c r="WZ2175" s="593"/>
      <c r="XA2175" s="593"/>
      <c r="XB2175" s="593"/>
      <c r="XC2175" s="593"/>
      <c r="XD2175" s="593"/>
      <c r="XE2175" s="593"/>
      <c r="XF2175" s="593"/>
      <c r="XG2175" s="593"/>
      <c r="XH2175" s="593"/>
      <c r="XI2175" s="593"/>
      <c r="XJ2175" s="593"/>
      <c r="XK2175" s="593"/>
      <c r="XL2175" s="593"/>
      <c r="XM2175" s="593"/>
      <c r="XN2175" s="593"/>
      <c r="XO2175" s="593"/>
      <c r="XP2175" s="593"/>
      <c r="XQ2175" s="593"/>
      <c r="XR2175" s="593"/>
      <c r="XS2175" s="593"/>
      <c r="XT2175" s="593"/>
      <c r="XU2175" s="593"/>
      <c r="XV2175" s="593"/>
      <c r="XW2175" s="593"/>
      <c r="XX2175" s="593"/>
      <c r="XY2175" s="593"/>
      <c r="XZ2175" s="593"/>
      <c r="YA2175" s="593"/>
      <c r="YB2175" s="593"/>
      <c r="YC2175" s="593"/>
      <c r="YD2175" s="593"/>
      <c r="YE2175" s="593"/>
      <c r="YF2175" s="593"/>
      <c r="YG2175" s="593"/>
      <c r="YH2175" s="593"/>
      <c r="YI2175" s="593"/>
      <c r="YJ2175" s="593"/>
      <c r="YK2175" s="593"/>
      <c r="YL2175" s="593"/>
      <c r="YM2175" s="593"/>
      <c r="YN2175" s="593"/>
      <c r="YO2175" s="593"/>
      <c r="YP2175" s="593"/>
      <c r="YQ2175" s="593"/>
      <c r="YR2175" s="593"/>
      <c r="YS2175" s="593"/>
      <c r="YT2175" s="593"/>
      <c r="YU2175" s="593"/>
      <c r="YV2175" s="593"/>
      <c r="YW2175" s="593"/>
      <c r="YX2175" s="593"/>
      <c r="YY2175" s="593"/>
      <c r="YZ2175" s="593"/>
      <c r="ZA2175" s="593"/>
      <c r="ZB2175" s="593"/>
      <c r="ZC2175" s="593"/>
      <c r="ZD2175" s="593"/>
      <c r="ZE2175" s="593"/>
      <c r="ZF2175" s="593"/>
      <c r="ZG2175" s="593"/>
      <c r="ZH2175" s="593"/>
      <c r="ZI2175" s="593"/>
      <c r="ZJ2175" s="593"/>
      <c r="ZK2175" s="593"/>
      <c r="ZL2175" s="593"/>
      <c r="ZM2175" s="593"/>
      <c r="ZN2175" s="593"/>
      <c r="ZO2175" s="593"/>
      <c r="ZP2175" s="593"/>
      <c r="ZQ2175" s="593"/>
      <c r="ZR2175" s="593"/>
      <c r="ZS2175" s="593"/>
      <c r="ZT2175" s="593"/>
      <c r="ZU2175" s="593"/>
      <c r="ZV2175" s="593"/>
      <c r="ZW2175" s="593"/>
      <c r="ZX2175" s="593"/>
      <c r="ZY2175" s="593"/>
      <c r="ZZ2175" s="593"/>
      <c r="AAA2175" s="593"/>
      <c r="AAB2175" s="593"/>
      <c r="AAC2175" s="593"/>
      <c r="AAD2175" s="593"/>
      <c r="AAE2175" s="593"/>
      <c r="AAF2175" s="593"/>
      <c r="AAG2175" s="593"/>
      <c r="AAH2175" s="593"/>
      <c r="AAI2175" s="593"/>
      <c r="AAJ2175" s="593"/>
      <c r="AAK2175" s="593"/>
      <c r="AAL2175" s="593"/>
      <c r="AAM2175" s="593"/>
      <c r="AAN2175" s="593"/>
      <c r="AAO2175" s="593"/>
      <c r="AAP2175" s="593"/>
      <c r="AAQ2175" s="593"/>
      <c r="AAR2175" s="593"/>
      <c r="AAS2175" s="593"/>
      <c r="AAT2175" s="593"/>
      <c r="AAU2175" s="593"/>
      <c r="AAV2175" s="593"/>
      <c r="AAW2175" s="593"/>
      <c r="AAX2175" s="593"/>
      <c r="AAY2175" s="593"/>
      <c r="AAZ2175" s="593"/>
      <c r="ABA2175" s="593"/>
      <c r="ABB2175" s="593"/>
      <c r="ABC2175" s="593"/>
      <c r="ABD2175" s="593"/>
      <c r="ABE2175" s="593"/>
      <c r="ABF2175" s="593"/>
      <c r="ABG2175" s="593"/>
      <c r="ABH2175" s="593"/>
      <c r="ABI2175" s="593"/>
      <c r="ABJ2175" s="593"/>
      <c r="ABK2175" s="593"/>
      <c r="ABL2175" s="593"/>
      <c r="ABM2175" s="593"/>
      <c r="ABN2175" s="593"/>
      <c r="ABO2175" s="593"/>
      <c r="ABP2175" s="593"/>
      <c r="ABQ2175" s="593"/>
      <c r="ABR2175" s="593"/>
      <c r="ABS2175" s="593"/>
      <c r="ABT2175" s="593"/>
      <c r="ABU2175" s="593"/>
      <c r="ABV2175" s="593"/>
      <c r="ABW2175" s="593"/>
      <c r="ABX2175" s="593"/>
      <c r="ABY2175" s="593"/>
      <c r="ABZ2175" s="593"/>
      <c r="ACA2175" s="593"/>
      <c r="ACB2175" s="593"/>
      <c r="ACC2175" s="593"/>
      <c r="ACD2175" s="593"/>
      <c r="ACE2175" s="593"/>
      <c r="ACF2175" s="593"/>
      <c r="ACG2175" s="593"/>
      <c r="ACH2175" s="593"/>
      <c r="ACI2175" s="593"/>
      <c r="ACJ2175" s="593"/>
      <c r="ACK2175" s="593"/>
      <c r="ACL2175" s="593"/>
      <c r="ACM2175" s="593"/>
      <c r="ACN2175" s="593"/>
      <c r="ACO2175" s="593"/>
      <c r="ACP2175" s="593"/>
      <c r="ACQ2175" s="593"/>
      <c r="ACR2175" s="593"/>
      <c r="ACS2175" s="593"/>
      <c r="ACT2175" s="593"/>
      <c r="ACU2175" s="593"/>
      <c r="ACV2175" s="593"/>
      <c r="ACW2175" s="593"/>
      <c r="ACX2175" s="593"/>
      <c r="ACY2175" s="593"/>
      <c r="ACZ2175" s="593"/>
      <c r="ADA2175" s="593"/>
      <c r="ADB2175" s="593"/>
      <c r="ADC2175" s="593"/>
      <c r="ADD2175" s="593"/>
      <c r="ADE2175" s="593"/>
      <c r="ADF2175" s="593"/>
      <c r="ADG2175" s="593"/>
      <c r="ADH2175" s="593"/>
      <c r="ADI2175" s="593"/>
      <c r="ADJ2175" s="593"/>
      <c r="ADK2175" s="593"/>
      <c r="ADL2175" s="593"/>
      <c r="ADM2175" s="593"/>
      <c r="ADN2175" s="593"/>
      <c r="ADO2175" s="593"/>
      <c r="ADP2175" s="593"/>
      <c r="ADQ2175" s="593"/>
      <c r="ADR2175" s="593"/>
      <c r="ADS2175" s="593"/>
      <c r="ADT2175" s="593"/>
      <c r="ADU2175" s="593"/>
      <c r="ADV2175" s="593"/>
      <c r="ADW2175" s="593"/>
      <c r="ADX2175" s="593"/>
      <c r="ADY2175" s="593"/>
      <c r="ADZ2175" s="593"/>
      <c r="AEA2175" s="593"/>
      <c r="AEB2175" s="593"/>
      <c r="AEC2175" s="593"/>
      <c r="AED2175" s="593"/>
      <c r="AEE2175" s="593"/>
      <c r="AEF2175" s="593"/>
      <c r="AEG2175" s="593"/>
      <c r="AEH2175" s="593"/>
      <c r="AEI2175" s="593"/>
      <c r="AEJ2175" s="593"/>
      <c r="AEK2175" s="593"/>
      <c r="AEL2175" s="593"/>
      <c r="AEM2175" s="593"/>
      <c r="AEN2175" s="593"/>
      <c r="AEO2175" s="593"/>
      <c r="AEP2175" s="593"/>
      <c r="AEQ2175" s="593"/>
      <c r="AER2175" s="593"/>
      <c r="AES2175" s="593"/>
      <c r="AET2175" s="593"/>
      <c r="AEU2175" s="593"/>
      <c r="AEV2175" s="593"/>
      <c r="AEW2175" s="593"/>
      <c r="AEX2175" s="593"/>
      <c r="AEY2175" s="593"/>
      <c r="AEZ2175" s="593"/>
      <c r="AFA2175" s="593"/>
      <c r="AFB2175" s="593"/>
      <c r="AFC2175" s="593"/>
      <c r="AFD2175" s="593"/>
      <c r="AFE2175" s="593"/>
      <c r="AFF2175" s="593"/>
      <c r="AFG2175" s="593"/>
      <c r="AFH2175" s="593"/>
      <c r="AFI2175" s="593"/>
      <c r="AFJ2175" s="593"/>
      <c r="AFK2175" s="593"/>
      <c r="AFL2175" s="593"/>
      <c r="AFM2175" s="593"/>
      <c r="AFN2175" s="593"/>
      <c r="AFO2175" s="593"/>
      <c r="AFP2175" s="593"/>
      <c r="AFQ2175" s="593"/>
      <c r="AFR2175" s="593"/>
      <c r="AFS2175" s="593"/>
      <c r="AFT2175" s="593"/>
      <c r="AFU2175" s="593"/>
      <c r="AFV2175" s="593"/>
      <c r="AFW2175" s="593"/>
      <c r="AFX2175" s="593"/>
      <c r="AFY2175" s="593"/>
      <c r="AFZ2175" s="593"/>
      <c r="AGA2175" s="593"/>
      <c r="AGB2175" s="593"/>
      <c r="AGC2175" s="593"/>
      <c r="AGD2175" s="593"/>
      <c r="AGE2175" s="593"/>
      <c r="AGF2175" s="593"/>
      <c r="AGG2175" s="593"/>
      <c r="AGH2175" s="593"/>
      <c r="AGI2175" s="593"/>
      <c r="AGJ2175" s="593"/>
      <c r="AGK2175" s="593"/>
      <c r="AGL2175" s="593"/>
      <c r="AGM2175" s="593"/>
      <c r="AGN2175" s="593"/>
      <c r="AGO2175" s="593"/>
      <c r="AGP2175" s="593"/>
      <c r="AGQ2175" s="593"/>
      <c r="AGR2175" s="593"/>
      <c r="AGS2175" s="593"/>
      <c r="AGT2175" s="593"/>
      <c r="AGU2175" s="593"/>
      <c r="AGV2175" s="593"/>
      <c r="AGW2175" s="593"/>
      <c r="AGX2175" s="593"/>
      <c r="AGY2175" s="593"/>
      <c r="AGZ2175" s="593"/>
      <c r="AHA2175" s="593"/>
      <c r="AHB2175" s="593"/>
      <c r="AHC2175" s="593"/>
      <c r="AHD2175" s="593"/>
      <c r="AHE2175" s="593"/>
      <c r="AHF2175" s="593"/>
      <c r="AHG2175" s="593"/>
      <c r="AHH2175" s="593"/>
      <c r="AHI2175" s="593"/>
      <c r="AHJ2175" s="593"/>
      <c r="AHK2175" s="593"/>
      <c r="AHL2175" s="593"/>
      <c r="AHM2175" s="593"/>
      <c r="AHN2175" s="593"/>
      <c r="AHO2175" s="593"/>
      <c r="AHP2175" s="593"/>
      <c r="AHQ2175" s="593"/>
      <c r="AHR2175" s="593"/>
      <c r="AHS2175" s="593"/>
      <c r="AHT2175" s="593"/>
      <c r="AHU2175" s="593"/>
      <c r="AHV2175" s="593"/>
      <c r="AHW2175" s="593"/>
      <c r="AHX2175" s="593"/>
      <c r="AHY2175" s="593"/>
      <c r="AHZ2175" s="593"/>
      <c r="AIA2175" s="593"/>
      <c r="AIB2175" s="593"/>
      <c r="AIC2175" s="593"/>
      <c r="AID2175" s="593"/>
      <c r="AIE2175" s="593"/>
      <c r="AIF2175" s="593"/>
      <c r="AIG2175" s="593"/>
      <c r="AIH2175" s="593"/>
      <c r="AII2175" s="593"/>
      <c r="AIJ2175" s="593"/>
      <c r="AIK2175" s="593"/>
      <c r="AIL2175" s="593"/>
      <c r="AIM2175" s="593"/>
      <c r="AIN2175" s="593"/>
      <c r="AIO2175" s="593"/>
      <c r="AIP2175" s="593"/>
      <c r="AIQ2175" s="593"/>
      <c r="AIR2175" s="593"/>
      <c r="AIS2175" s="593"/>
      <c r="AIT2175" s="593"/>
      <c r="AIU2175" s="593"/>
      <c r="AIV2175" s="593"/>
      <c r="AIW2175" s="593"/>
      <c r="AIX2175" s="593"/>
      <c r="AIY2175" s="593"/>
      <c r="AIZ2175" s="593"/>
      <c r="AJA2175" s="593"/>
      <c r="AJB2175" s="593"/>
      <c r="AJC2175" s="593"/>
      <c r="AJD2175" s="593"/>
      <c r="AJE2175" s="593"/>
      <c r="AJF2175" s="593"/>
      <c r="AJG2175" s="593"/>
      <c r="AJH2175" s="593"/>
      <c r="AJI2175" s="593"/>
      <c r="AJJ2175" s="593"/>
      <c r="AJK2175" s="593"/>
      <c r="AJL2175" s="593"/>
      <c r="AJM2175" s="593"/>
      <c r="AJN2175" s="593"/>
      <c r="AJO2175" s="593"/>
      <c r="AJP2175" s="593"/>
      <c r="AJQ2175" s="593"/>
      <c r="AJR2175" s="593"/>
      <c r="AJS2175" s="593"/>
      <c r="AJT2175" s="593"/>
      <c r="AJU2175" s="593"/>
      <c r="AJV2175" s="593"/>
      <c r="AJW2175" s="593"/>
      <c r="AJX2175" s="593"/>
      <c r="AJY2175" s="593"/>
      <c r="AJZ2175" s="593"/>
      <c r="AKA2175" s="593"/>
      <c r="AKB2175" s="593"/>
      <c r="AKC2175" s="593"/>
      <c r="AKD2175" s="593"/>
      <c r="AKE2175" s="593"/>
      <c r="AKF2175" s="593"/>
      <c r="AKG2175" s="593"/>
      <c r="AKH2175" s="593"/>
      <c r="AKI2175" s="593"/>
      <c r="AKJ2175" s="593"/>
      <c r="AKK2175" s="593"/>
      <c r="AKL2175" s="593"/>
      <c r="AKM2175" s="593"/>
      <c r="AKN2175" s="593"/>
      <c r="AKO2175" s="593"/>
      <c r="AKP2175" s="593"/>
      <c r="AKQ2175" s="593"/>
      <c r="AKR2175" s="593"/>
      <c r="AKS2175" s="593"/>
      <c r="AKT2175" s="593"/>
      <c r="AKU2175" s="593"/>
      <c r="AKV2175" s="593"/>
      <c r="AKW2175" s="593"/>
      <c r="AKX2175" s="593"/>
      <c r="AKY2175" s="593"/>
      <c r="AKZ2175" s="593"/>
      <c r="ALA2175" s="593"/>
      <c r="ALB2175" s="593"/>
      <c r="ALC2175" s="593"/>
      <c r="ALD2175" s="593"/>
      <c r="ALE2175" s="593"/>
      <c r="ALF2175" s="593"/>
      <c r="ALG2175" s="593"/>
      <c r="ALH2175" s="593"/>
      <c r="ALI2175" s="593"/>
      <c r="ALJ2175" s="593"/>
      <c r="ALK2175" s="593"/>
      <c r="ALL2175" s="593"/>
      <c r="ALM2175" s="593"/>
      <c r="ALN2175" s="593"/>
      <c r="ALO2175" s="593"/>
      <c r="ALP2175" s="593"/>
      <c r="ALQ2175" s="593"/>
      <c r="ALR2175" s="593"/>
      <c r="ALS2175" s="593"/>
      <c r="ALT2175" s="593"/>
      <c r="ALU2175" s="593"/>
      <c r="ALV2175" s="593"/>
      <c r="ALW2175" s="593"/>
      <c r="ALX2175" s="593"/>
      <c r="ALY2175" s="593"/>
      <c r="ALZ2175" s="593"/>
      <c r="AMA2175" s="593"/>
      <c r="AMB2175" s="593"/>
      <c r="AMC2175" s="593"/>
      <c r="AMD2175" s="593"/>
      <c r="AME2175" s="593"/>
      <c r="AMF2175" s="593"/>
      <c r="AMG2175" s="593"/>
      <c r="AMH2175" s="593"/>
      <c r="AMI2175" s="593"/>
      <c r="AMJ2175" s="593"/>
      <c r="AMK2175" s="593"/>
      <c r="AML2175" s="593"/>
      <c r="AMM2175" s="593"/>
      <c r="AMN2175" s="593"/>
      <c r="AMO2175" s="593"/>
      <c r="AMP2175" s="593"/>
      <c r="AMQ2175" s="593"/>
      <c r="AMR2175" s="593"/>
      <c r="AMS2175" s="593"/>
      <c r="AMT2175" s="593"/>
      <c r="AMU2175" s="593"/>
      <c r="AMV2175" s="593"/>
      <c r="AMW2175" s="593"/>
      <c r="AMX2175" s="593"/>
      <c r="AMY2175" s="593"/>
      <c r="AMZ2175" s="593"/>
      <c r="ANA2175" s="593"/>
      <c r="ANB2175" s="593"/>
      <c r="ANC2175" s="593"/>
      <c r="AND2175" s="593"/>
      <c r="ANE2175" s="593"/>
      <c r="ANF2175" s="593"/>
      <c r="ANG2175" s="593"/>
      <c r="ANH2175" s="593"/>
      <c r="ANI2175" s="593"/>
      <c r="ANJ2175" s="593"/>
      <c r="ANK2175" s="593"/>
      <c r="ANL2175" s="593"/>
      <c r="ANM2175" s="593"/>
      <c r="ANN2175" s="593"/>
      <c r="ANO2175" s="593"/>
      <c r="ANP2175" s="593"/>
      <c r="ANQ2175" s="593"/>
      <c r="ANR2175" s="593"/>
      <c r="ANS2175" s="593"/>
      <c r="ANT2175" s="593"/>
      <c r="ANU2175" s="593"/>
      <c r="ANV2175" s="593"/>
      <c r="ANW2175" s="593"/>
      <c r="ANX2175" s="593"/>
      <c r="ANY2175" s="593"/>
      <c r="ANZ2175" s="593"/>
      <c r="AOA2175" s="593"/>
      <c r="AOB2175" s="593"/>
      <c r="AOC2175" s="593"/>
      <c r="AOD2175" s="593"/>
      <c r="AOE2175" s="593"/>
      <c r="AOF2175" s="593"/>
      <c r="AOG2175" s="593"/>
      <c r="AOH2175" s="593"/>
      <c r="AOI2175" s="593"/>
      <c r="AOJ2175" s="593"/>
      <c r="AOK2175" s="593"/>
      <c r="AOL2175" s="593"/>
      <c r="AOM2175" s="593"/>
      <c r="AON2175" s="593"/>
      <c r="AOO2175" s="593"/>
      <c r="AOP2175" s="593"/>
      <c r="AOQ2175" s="593"/>
      <c r="AOR2175" s="593"/>
      <c r="AOS2175" s="593"/>
      <c r="AOT2175" s="593"/>
      <c r="AOU2175" s="593"/>
      <c r="AOV2175" s="593"/>
      <c r="AOW2175" s="593"/>
      <c r="AOX2175" s="593"/>
      <c r="AOY2175" s="593"/>
      <c r="AOZ2175" s="593"/>
      <c r="APA2175" s="593"/>
      <c r="APB2175" s="593"/>
      <c r="APC2175" s="593"/>
      <c r="APD2175" s="593"/>
      <c r="APE2175" s="593"/>
      <c r="APF2175" s="593"/>
      <c r="APG2175" s="593"/>
      <c r="APH2175" s="593"/>
      <c r="API2175" s="593"/>
      <c r="APJ2175" s="593"/>
      <c r="APK2175" s="593"/>
      <c r="APL2175" s="593"/>
      <c r="APM2175" s="593"/>
      <c r="APN2175" s="593"/>
      <c r="APO2175" s="593"/>
      <c r="APP2175" s="593"/>
      <c r="APQ2175" s="593"/>
      <c r="APR2175" s="593"/>
      <c r="APS2175" s="593"/>
      <c r="APT2175" s="593"/>
      <c r="APU2175" s="593"/>
      <c r="APV2175" s="593"/>
      <c r="APW2175" s="593"/>
      <c r="APX2175" s="593"/>
      <c r="APY2175" s="593"/>
      <c r="APZ2175" s="593"/>
      <c r="AQA2175" s="593"/>
      <c r="AQB2175" s="593"/>
      <c r="AQC2175" s="593"/>
      <c r="AQD2175" s="593"/>
      <c r="AQE2175" s="593"/>
      <c r="AQF2175" s="593"/>
      <c r="AQG2175" s="593"/>
      <c r="AQH2175" s="593"/>
      <c r="AQI2175" s="593"/>
      <c r="AQJ2175" s="593"/>
      <c r="AQK2175" s="593"/>
      <c r="AQL2175" s="593"/>
      <c r="AQM2175" s="593"/>
      <c r="AQN2175" s="593"/>
      <c r="AQO2175" s="593"/>
      <c r="AQP2175" s="593"/>
      <c r="AQQ2175" s="593"/>
      <c r="AQR2175" s="593"/>
      <c r="AQS2175" s="593"/>
      <c r="AQT2175" s="593"/>
      <c r="AQU2175" s="593"/>
      <c r="AQV2175" s="593"/>
      <c r="AQW2175" s="593"/>
      <c r="AQX2175" s="593"/>
      <c r="AQY2175" s="593"/>
      <c r="AQZ2175" s="593"/>
      <c r="ARA2175" s="593"/>
      <c r="ARB2175" s="593"/>
      <c r="ARC2175" s="593"/>
      <c r="ARD2175" s="593"/>
      <c r="ARE2175" s="593"/>
      <c r="ARF2175" s="593"/>
      <c r="ARG2175" s="593"/>
      <c r="ARH2175" s="593"/>
      <c r="ARI2175" s="593"/>
      <c r="ARJ2175" s="593"/>
      <c r="ARK2175" s="593"/>
      <c r="ARL2175" s="593"/>
      <c r="ARM2175" s="593"/>
      <c r="ARN2175" s="593"/>
      <c r="ARO2175" s="593"/>
      <c r="ARP2175" s="593"/>
      <c r="ARQ2175" s="593"/>
      <c r="ARR2175" s="593"/>
      <c r="ARS2175" s="593"/>
      <c r="ART2175" s="593"/>
      <c r="ARU2175" s="593"/>
      <c r="ARV2175" s="593"/>
      <c r="ARW2175" s="593"/>
      <c r="ARX2175" s="593"/>
      <c r="ARY2175" s="593"/>
      <c r="ARZ2175" s="593"/>
      <c r="ASA2175" s="593"/>
      <c r="ASB2175" s="593"/>
      <c r="ASC2175" s="593"/>
      <c r="ASD2175" s="593"/>
      <c r="ASE2175" s="593"/>
      <c r="ASF2175" s="593"/>
      <c r="ASG2175" s="593"/>
      <c r="ASH2175" s="593"/>
      <c r="ASI2175" s="593"/>
      <c r="ASJ2175" s="593"/>
      <c r="ASK2175" s="593"/>
      <c r="ASL2175" s="593"/>
      <c r="ASM2175" s="593"/>
      <c r="ASN2175" s="593"/>
      <c r="ASO2175" s="593"/>
      <c r="ASP2175" s="593"/>
      <c r="ASQ2175" s="593"/>
      <c r="ASR2175" s="593"/>
      <c r="ASS2175" s="593"/>
      <c r="AST2175" s="593"/>
      <c r="ASU2175" s="593"/>
      <c r="ASV2175" s="593"/>
      <c r="ASW2175" s="593"/>
      <c r="ASX2175" s="593"/>
      <c r="ASY2175" s="593"/>
      <c r="ASZ2175" s="593"/>
      <c r="ATA2175" s="593"/>
      <c r="ATB2175" s="593"/>
      <c r="ATC2175" s="593"/>
      <c r="ATD2175" s="593"/>
      <c r="ATE2175" s="593"/>
      <c r="ATF2175" s="593"/>
      <c r="ATG2175" s="593"/>
      <c r="ATH2175" s="593"/>
      <c r="ATI2175" s="593"/>
      <c r="ATJ2175" s="593"/>
      <c r="ATK2175" s="593"/>
      <c r="ATL2175" s="593"/>
      <c r="ATM2175" s="593"/>
      <c r="ATN2175" s="593"/>
      <c r="ATO2175" s="593"/>
      <c r="ATP2175" s="593"/>
      <c r="ATQ2175" s="593"/>
      <c r="ATR2175" s="593"/>
      <c r="ATS2175" s="593"/>
      <c r="ATT2175" s="593"/>
      <c r="ATU2175" s="593"/>
      <c r="ATV2175" s="593"/>
      <c r="ATW2175" s="593"/>
      <c r="ATX2175" s="593"/>
      <c r="ATY2175" s="593"/>
      <c r="ATZ2175" s="593"/>
      <c r="AUA2175" s="593"/>
      <c r="AUB2175" s="593"/>
      <c r="AUC2175" s="593"/>
      <c r="AUD2175" s="593"/>
      <c r="AUE2175" s="593"/>
      <c r="AUF2175" s="593"/>
      <c r="AUG2175" s="593"/>
      <c r="AUH2175" s="593"/>
      <c r="AUI2175" s="593"/>
      <c r="AUJ2175" s="593"/>
      <c r="AUK2175" s="593"/>
      <c r="AUL2175" s="593"/>
      <c r="AUM2175" s="593"/>
      <c r="AUN2175" s="593"/>
      <c r="AUO2175" s="593"/>
      <c r="AUP2175" s="593"/>
      <c r="AUQ2175" s="593"/>
      <c r="AUR2175" s="593"/>
      <c r="AUS2175" s="593"/>
      <c r="AUT2175" s="593"/>
      <c r="AUU2175" s="593"/>
      <c r="AUV2175" s="593"/>
      <c r="AUW2175" s="593"/>
      <c r="AUX2175" s="593"/>
      <c r="AUY2175" s="593"/>
      <c r="AUZ2175" s="593"/>
      <c r="AVA2175" s="593"/>
      <c r="AVB2175" s="593"/>
      <c r="AVC2175" s="593"/>
      <c r="AVD2175" s="593"/>
      <c r="AVE2175" s="593"/>
      <c r="AVF2175" s="593"/>
      <c r="AVG2175" s="593"/>
      <c r="AVH2175" s="593"/>
      <c r="AVI2175" s="593"/>
      <c r="AVJ2175" s="593"/>
      <c r="AVK2175" s="593"/>
    </row>
    <row r="2176" spans="1:1259">
      <c r="A2176" s="697"/>
      <c r="B2176" s="558"/>
      <c r="C2176" s="558"/>
      <c r="D2176" s="676" t="s">
        <v>1067</v>
      </c>
      <c r="E2176" s="524"/>
      <c r="F2176" s="676" t="s">
        <v>1389</v>
      </c>
      <c r="G2176" s="676">
        <v>2022</v>
      </c>
      <c r="H2176" s="676">
        <v>8</v>
      </c>
      <c r="I2176" s="687">
        <v>2005197</v>
      </c>
      <c r="J2176" s="677"/>
      <c r="K2176" s="676" t="s">
        <v>1441</v>
      </c>
      <c r="L2176" s="677" t="s">
        <v>1434</v>
      </c>
      <c r="M2176" s="677">
        <v>44628</v>
      </c>
      <c r="N2176" s="677">
        <v>44788</v>
      </c>
      <c r="O2176" s="677"/>
      <c r="P2176" s="677"/>
      <c r="Q2176" s="677"/>
      <c r="R2176" s="677"/>
      <c r="S2176" s="676" t="s">
        <v>1106</v>
      </c>
      <c r="T2176" s="676">
        <v>72</v>
      </c>
      <c r="U2176" s="676" t="s">
        <v>1438</v>
      </c>
      <c r="V2176" s="676" t="s">
        <v>1119</v>
      </c>
      <c r="W2176" s="678">
        <v>575</v>
      </c>
      <c r="X2176" s="551">
        <v>5510</v>
      </c>
      <c r="Y2176" s="693">
        <v>3168250</v>
      </c>
      <c r="Z2176" s="680">
        <v>0.4</v>
      </c>
      <c r="AA2176" s="682">
        <f>Y2176*Z2176</f>
        <v>1267300</v>
      </c>
      <c r="AB2176" s="521"/>
      <c r="AC2176" s="668">
        <v>0</v>
      </c>
      <c r="AD2176" s="676"/>
      <c r="AE2176" s="684"/>
      <c r="AF2176" s="695">
        <f>AA2176+AD2176+AE2176</f>
        <v>1267300</v>
      </c>
      <c r="AG2176" s="676" t="s">
        <v>47</v>
      </c>
      <c r="AH2176" s="641">
        <v>100</v>
      </c>
      <c r="AI2176" s="676">
        <v>0</v>
      </c>
      <c r="AJ2176" s="676" t="s">
        <v>1442</v>
      </c>
      <c r="AK2176" s="676" t="s">
        <v>1143</v>
      </c>
      <c r="AL2176" s="696">
        <v>12010</v>
      </c>
      <c r="AM2176" s="676" t="s">
        <v>52</v>
      </c>
      <c r="AN2176" s="676" t="s">
        <v>1089</v>
      </c>
      <c r="AO2176" s="676"/>
      <c r="AP2176" s="676" t="s">
        <v>38</v>
      </c>
      <c r="AQ2176" s="676" t="s">
        <v>1090</v>
      </c>
      <c r="AR2176" s="676"/>
      <c r="AS2176" s="523" t="s">
        <v>1173</v>
      </c>
      <c r="AT2176" s="523" t="s">
        <v>1091</v>
      </c>
      <c r="AU2176" s="523" t="s">
        <v>1078</v>
      </c>
      <c r="AV2176" s="674"/>
      <c r="AW2176" s="673" t="str">
        <f>U2176</f>
        <v>30391491C</v>
      </c>
      <c r="AX2176" s="673" cm="1">
        <f t="array" ref="AX2176">SUM(MID(0&amp;AW2176,LARGE(INDEX(ISNUMBER(--MID(AW2176,ROW($1:$8),1))*ROW($1:$8),),ROW($1:$8))+1,1)*10^ROW($1:$8)/10)</f>
        <v>30391491</v>
      </c>
      <c r="AY2176" s="673" t="e">
        <f>VLOOKUP($AX2176,'Item Master Data'!$A:$F,3,FALSE)</f>
        <v>#N/A</v>
      </c>
      <c r="AZ2176" s="673" t="e">
        <f>VLOOKUP($AX2176,'Item Master Data'!$A:$F,6,FALSE)</f>
        <v>#N/A</v>
      </c>
      <c r="BA2176" s="673" t="e">
        <f>X2176/BB2176</f>
        <v>#N/A</v>
      </c>
      <c r="BB2176" s="673" t="e">
        <f>VLOOKUP(AX2176,'Item Master Data'!$A:$G,7,FALSE)</f>
        <v>#N/A</v>
      </c>
      <c r="BC2176" s="673"/>
      <c r="BD2176" s="673" t="e">
        <f>W2176-AZ2176</f>
        <v>#N/A</v>
      </c>
      <c r="BE2176" s="672"/>
      <c r="BF2176" s="672"/>
      <c r="BG2176" s="672"/>
      <c r="BH2176" s="672"/>
      <c r="BI2176" s="672"/>
      <c r="BJ2176" s="672"/>
      <c r="BK2176" s="672"/>
      <c r="BL2176" s="672"/>
      <c r="BM2176" s="672"/>
      <c r="BN2176" s="672"/>
      <c r="BO2176" s="672"/>
      <c r="BP2176" s="672"/>
      <c r="BQ2176" s="672"/>
      <c r="BR2176" s="672"/>
      <c r="BS2176" s="672"/>
      <c r="BT2176" s="672"/>
      <c r="BU2176" s="672"/>
      <c r="BV2176" s="672"/>
      <c r="BW2176" s="672"/>
      <c r="BX2176" s="672"/>
      <c r="BY2176" s="672"/>
      <c r="BZ2176" s="672"/>
      <c r="CA2176" s="672"/>
      <c r="CB2176" s="672"/>
      <c r="CC2176" s="672"/>
      <c r="CD2176" s="672"/>
      <c r="CE2176" s="672"/>
      <c r="CF2176" s="672"/>
      <c r="CG2176" s="672"/>
      <c r="CH2176" s="672"/>
      <c r="CI2176" s="672"/>
      <c r="CJ2176" s="672"/>
      <c r="CK2176" s="672"/>
      <c r="CL2176" s="672"/>
      <c r="CM2176" s="672"/>
      <c r="CN2176" s="672"/>
      <c r="CO2176" s="672"/>
      <c r="CP2176" s="672"/>
      <c r="CQ2176" s="672"/>
      <c r="CR2176" s="672"/>
      <c r="CS2176" s="672"/>
      <c r="CT2176" s="672"/>
      <c r="CU2176" s="672"/>
      <c r="CV2176" s="672"/>
      <c r="CW2176" s="672"/>
      <c r="CX2176" s="672"/>
      <c r="CY2176" s="672"/>
      <c r="CZ2176" s="672"/>
      <c r="DA2176" s="672"/>
      <c r="DB2176" s="672"/>
      <c r="DC2176" s="672"/>
      <c r="DD2176" s="672"/>
      <c r="DE2176" s="672"/>
      <c r="DF2176" s="672"/>
      <c r="DG2176" s="672"/>
      <c r="DH2176" s="672"/>
      <c r="DI2176" s="672"/>
      <c r="DJ2176" s="672"/>
      <c r="DK2176" s="672"/>
      <c r="DL2176" s="672"/>
      <c r="DM2176" s="672"/>
      <c r="DN2176" s="672"/>
      <c r="DO2176" s="672"/>
      <c r="DP2176" s="672"/>
      <c r="DQ2176" s="672"/>
      <c r="DR2176" s="672"/>
      <c r="DS2176" s="672"/>
      <c r="DT2176" s="672"/>
      <c r="DU2176" s="672"/>
      <c r="DV2176" s="672"/>
      <c r="DW2176" s="672"/>
      <c r="DX2176" s="672"/>
      <c r="DY2176" s="672"/>
      <c r="DZ2176" s="672"/>
      <c r="EA2176" s="672"/>
      <c r="EB2176" s="672"/>
      <c r="EC2176" s="672"/>
      <c r="ED2176" s="672"/>
      <c r="EE2176" s="672"/>
      <c r="EF2176" s="672"/>
      <c r="EG2176" s="672"/>
      <c r="EH2176" s="672"/>
      <c r="EI2176" s="672"/>
      <c r="EJ2176" s="672"/>
      <c r="EK2176" s="672"/>
      <c r="EL2176" s="672"/>
      <c r="EM2176" s="672"/>
      <c r="EN2176" s="672"/>
      <c r="EO2176" s="672"/>
      <c r="EP2176" s="672"/>
      <c r="EQ2176" s="672"/>
      <c r="ER2176" s="672"/>
      <c r="ES2176" s="672"/>
      <c r="ET2176" s="672"/>
      <c r="EU2176" s="672"/>
      <c r="EV2176" s="672"/>
      <c r="EW2176" s="672"/>
      <c r="EX2176" s="672"/>
      <c r="EY2176" s="672"/>
      <c r="EZ2176" s="672"/>
      <c r="FA2176" s="672"/>
      <c r="FB2176" s="672"/>
      <c r="FC2176" s="672"/>
      <c r="FD2176" s="672"/>
      <c r="FE2176" s="672"/>
      <c r="FF2176" s="672"/>
      <c r="FG2176" s="672"/>
      <c r="FH2176" s="672"/>
      <c r="FI2176" s="672"/>
      <c r="FJ2176" s="672"/>
      <c r="FK2176" s="672"/>
      <c r="FL2176" s="672"/>
      <c r="FM2176" s="672"/>
      <c r="FN2176" s="672"/>
      <c r="FO2176" s="672"/>
      <c r="FP2176" s="672"/>
      <c r="FQ2176" s="672"/>
      <c r="FR2176" s="672"/>
      <c r="FS2176" s="672"/>
      <c r="FT2176" s="672"/>
      <c r="FU2176" s="672"/>
      <c r="FV2176" s="672"/>
      <c r="FW2176" s="672"/>
      <c r="FX2176" s="672"/>
      <c r="FY2176" s="672"/>
      <c r="FZ2176" s="672"/>
      <c r="GA2176" s="672"/>
      <c r="GB2176" s="672"/>
      <c r="GC2176" s="672"/>
      <c r="GD2176" s="672"/>
      <c r="GE2176" s="672"/>
      <c r="GF2176" s="672"/>
      <c r="GG2176" s="672"/>
      <c r="GH2176" s="672"/>
      <c r="GI2176" s="672"/>
      <c r="GJ2176" s="672"/>
      <c r="GK2176" s="672"/>
      <c r="GL2176" s="672"/>
      <c r="GM2176" s="672"/>
      <c r="GN2176" s="672"/>
      <c r="GO2176" s="672"/>
      <c r="GP2176" s="672"/>
      <c r="GQ2176" s="672"/>
      <c r="GR2176" s="672"/>
      <c r="GS2176" s="672"/>
      <c r="GT2176" s="672"/>
      <c r="GU2176" s="672"/>
      <c r="GV2176" s="672"/>
      <c r="GW2176" s="672"/>
      <c r="GX2176" s="672"/>
      <c r="GY2176" s="672"/>
      <c r="GZ2176" s="672"/>
      <c r="HA2176" s="672"/>
      <c r="HB2176" s="672"/>
      <c r="HC2176" s="672"/>
      <c r="HD2176" s="672"/>
      <c r="HE2176" s="672"/>
      <c r="HF2176" s="672"/>
      <c r="HG2176" s="672"/>
      <c r="HH2176" s="672"/>
      <c r="HI2176" s="672"/>
      <c r="HJ2176" s="672"/>
      <c r="HK2176" s="672"/>
      <c r="HL2176" s="672"/>
      <c r="HM2176" s="672"/>
      <c r="HN2176" s="672"/>
      <c r="HO2176" s="672"/>
      <c r="HP2176" s="672"/>
      <c r="HQ2176" s="672"/>
      <c r="HR2176" s="672"/>
      <c r="HS2176" s="672"/>
      <c r="HT2176" s="672"/>
      <c r="HU2176" s="672"/>
      <c r="HV2176" s="672"/>
      <c r="HW2176" s="672"/>
      <c r="HX2176" s="672"/>
      <c r="HY2176" s="672"/>
      <c r="HZ2176" s="672"/>
      <c r="IA2176" s="672"/>
      <c r="IB2176" s="672"/>
      <c r="IC2176" s="672"/>
      <c r="ID2176" s="672"/>
      <c r="IE2176" s="672"/>
      <c r="IF2176" s="672"/>
      <c r="IG2176" s="672"/>
      <c r="IH2176" s="672"/>
      <c r="II2176" s="672"/>
      <c r="IJ2176" s="672"/>
      <c r="IK2176" s="672"/>
      <c r="IL2176" s="672"/>
      <c r="IM2176" s="672"/>
      <c r="IN2176" s="672"/>
      <c r="IO2176" s="672"/>
      <c r="IP2176" s="672"/>
      <c r="IQ2176" s="672"/>
      <c r="IR2176" s="672"/>
      <c r="IS2176" s="672"/>
      <c r="IT2176" s="672"/>
      <c r="IU2176" s="672"/>
      <c r="IV2176" s="672"/>
      <c r="IW2176" s="672"/>
      <c r="IX2176" s="672"/>
      <c r="IY2176" s="672"/>
      <c r="IZ2176" s="672"/>
      <c r="JA2176" s="672"/>
      <c r="JB2176" s="672"/>
      <c r="JC2176" s="672"/>
      <c r="JD2176" s="672"/>
      <c r="JE2176" s="672"/>
      <c r="JF2176" s="672"/>
      <c r="JG2176" s="672"/>
      <c r="JH2176" s="672"/>
      <c r="JI2176" s="672"/>
      <c r="JJ2176" s="672"/>
      <c r="JK2176" s="672"/>
      <c r="JL2176" s="672"/>
      <c r="JM2176" s="672"/>
      <c r="JN2176" s="672"/>
      <c r="JO2176" s="672"/>
      <c r="JP2176" s="672"/>
      <c r="JQ2176" s="672"/>
      <c r="JR2176" s="672"/>
      <c r="JS2176" s="672"/>
      <c r="JT2176" s="672"/>
      <c r="JU2176" s="672"/>
      <c r="JV2176" s="672"/>
      <c r="JW2176" s="672"/>
      <c r="JX2176" s="672"/>
      <c r="JY2176" s="672"/>
      <c r="JZ2176" s="672"/>
      <c r="KA2176" s="672"/>
      <c r="KB2176" s="672"/>
      <c r="KC2176" s="672"/>
      <c r="KD2176" s="672"/>
      <c r="KE2176" s="672"/>
      <c r="KF2176" s="672"/>
      <c r="KG2176" s="672"/>
      <c r="KH2176" s="672"/>
      <c r="KI2176" s="672"/>
      <c r="KJ2176" s="672"/>
      <c r="KK2176" s="672"/>
      <c r="KL2176" s="672"/>
      <c r="KM2176" s="672"/>
      <c r="KN2176" s="672"/>
      <c r="KO2176" s="672"/>
      <c r="KP2176" s="672"/>
      <c r="KQ2176" s="672"/>
      <c r="KR2176" s="672"/>
      <c r="KS2176" s="672"/>
      <c r="KT2176" s="672"/>
      <c r="KU2176" s="672"/>
      <c r="KV2176" s="672"/>
      <c r="KW2176" s="672"/>
      <c r="KX2176" s="672"/>
      <c r="KY2176" s="672"/>
      <c r="KZ2176" s="672"/>
      <c r="LA2176" s="672"/>
      <c r="LB2176" s="672"/>
      <c r="LC2176" s="672"/>
      <c r="LD2176" s="672"/>
      <c r="LE2176" s="672"/>
      <c r="LF2176" s="672"/>
      <c r="LG2176" s="672"/>
      <c r="LH2176" s="672"/>
      <c r="LI2176" s="672"/>
      <c r="LJ2176" s="672"/>
      <c r="LK2176" s="672"/>
      <c r="LL2176" s="672"/>
      <c r="LM2176" s="672"/>
      <c r="LN2176" s="672"/>
      <c r="LO2176" s="672"/>
      <c r="LP2176" s="672"/>
      <c r="LQ2176" s="672"/>
      <c r="LR2176" s="672"/>
      <c r="LS2176" s="672"/>
      <c r="LT2176" s="672"/>
      <c r="LU2176" s="672"/>
      <c r="LV2176" s="672"/>
      <c r="LW2176" s="672"/>
      <c r="LX2176" s="672"/>
      <c r="LY2176" s="672"/>
      <c r="LZ2176" s="672"/>
      <c r="MA2176" s="672"/>
      <c r="MB2176" s="672"/>
      <c r="MC2176" s="672"/>
      <c r="MD2176" s="672"/>
      <c r="ME2176" s="672"/>
      <c r="MF2176" s="672"/>
      <c r="MG2176" s="672"/>
      <c r="MH2176" s="672"/>
      <c r="MI2176" s="672"/>
      <c r="MJ2176" s="672"/>
      <c r="MK2176" s="672"/>
      <c r="ML2176" s="672"/>
      <c r="MM2176" s="672"/>
      <c r="MN2176" s="672"/>
      <c r="MO2176" s="672"/>
      <c r="MP2176" s="672"/>
      <c r="MQ2176" s="672"/>
      <c r="MR2176" s="672"/>
      <c r="MS2176" s="672"/>
      <c r="MT2176" s="672"/>
      <c r="MU2176" s="672"/>
      <c r="MV2176" s="672"/>
      <c r="MW2176" s="672"/>
      <c r="MX2176" s="672"/>
      <c r="MY2176" s="672"/>
      <c r="MZ2176" s="672"/>
      <c r="NA2176" s="672"/>
      <c r="NB2176" s="672"/>
      <c r="NC2176" s="672"/>
      <c r="ND2176" s="672"/>
      <c r="NE2176" s="672"/>
      <c r="NF2176" s="672"/>
      <c r="NG2176" s="672"/>
      <c r="NH2176" s="672"/>
      <c r="NI2176" s="672"/>
      <c r="NJ2176" s="672"/>
      <c r="NK2176" s="672"/>
      <c r="NL2176" s="672"/>
      <c r="NM2176" s="672"/>
      <c r="NN2176" s="672"/>
      <c r="NO2176" s="672"/>
      <c r="NP2176" s="672"/>
      <c r="NQ2176" s="672"/>
      <c r="NR2176" s="672"/>
      <c r="NS2176" s="672"/>
      <c r="NT2176" s="672"/>
      <c r="NU2176" s="672"/>
      <c r="NV2176" s="672"/>
      <c r="NW2176" s="672"/>
      <c r="NX2176" s="672"/>
      <c r="NY2176" s="672"/>
      <c r="NZ2176" s="672"/>
      <c r="OA2176" s="672"/>
      <c r="OB2176" s="672"/>
      <c r="OC2176" s="672"/>
      <c r="OD2176" s="672"/>
      <c r="OE2176" s="672"/>
      <c r="OF2176" s="672"/>
      <c r="OG2176" s="672"/>
      <c r="OH2176" s="672"/>
      <c r="OI2176" s="672"/>
      <c r="OJ2176" s="672"/>
      <c r="OK2176" s="672"/>
      <c r="OL2176" s="672"/>
      <c r="OM2176" s="672"/>
      <c r="ON2176" s="672"/>
      <c r="OO2176" s="672"/>
      <c r="OP2176" s="672"/>
      <c r="OQ2176" s="672"/>
      <c r="OR2176" s="672"/>
      <c r="OS2176" s="672"/>
      <c r="OT2176" s="672"/>
      <c r="OU2176" s="672"/>
      <c r="OV2176" s="672"/>
      <c r="OW2176" s="672"/>
      <c r="OX2176" s="672"/>
      <c r="OY2176" s="672"/>
      <c r="OZ2176" s="672"/>
      <c r="PA2176" s="672"/>
      <c r="PB2176" s="672"/>
      <c r="PC2176" s="672"/>
      <c r="PD2176" s="672"/>
      <c r="PE2176" s="672"/>
      <c r="PF2176" s="672"/>
      <c r="PG2176" s="672"/>
      <c r="PH2176" s="672"/>
      <c r="PI2176" s="672"/>
      <c r="PJ2176" s="672"/>
      <c r="PK2176" s="672"/>
      <c r="PL2176" s="672"/>
      <c r="PM2176" s="672"/>
      <c r="PN2176" s="672"/>
      <c r="PO2176" s="672"/>
      <c r="PP2176" s="672"/>
      <c r="PQ2176" s="672"/>
      <c r="PR2176" s="672"/>
      <c r="PS2176" s="672"/>
      <c r="PT2176" s="672"/>
      <c r="PU2176" s="672"/>
      <c r="PV2176" s="672"/>
      <c r="PW2176" s="672"/>
      <c r="PX2176" s="672"/>
      <c r="PY2176" s="672"/>
      <c r="PZ2176" s="672"/>
      <c r="QA2176" s="672"/>
      <c r="QB2176" s="672"/>
      <c r="QC2176" s="672"/>
      <c r="QD2176" s="672"/>
      <c r="QE2176" s="672"/>
      <c r="QF2176" s="672"/>
      <c r="QG2176" s="672"/>
      <c r="QH2176" s="672"/>
      <c r="QI2176" s="672"/>
      <c r="QJ2176" s="672"/>
      <c r="QK2176" s="672"/>
      <c r="QL2176" s="672"/>
      <c r="QM2176" s="672"/>
      <c r="QN2176" s="672"/>
      <c r="QO2176" s="672"/>
      <c r="QP2176" s="672"/>
      <c r="QQ2176" s="672"/>
      <c r="QR2176" s="672"/>
      <c r="QS2176" s="672"/>
      <c r="QT2176" s="672"/>
      <c r="QU2176" s="672"/>
      <c r="QV2176" s="672"/>
      <c r="QW2176" s="672"/>
      <c r="QX2176" s="672"/>
      <c r="QY2176" s="672"/>
      <c r="QZ2176" s="672"/>
      <c r="RA2176" s="672"/>
      <c r="RB2176" s="672"/>
      <c r="RC2176" s="672"/>
      <c r="RD2176" s="672"/>
      <c r="RE2176" s="672"/>
      <c r="RF2176" s="672"/>
      <c r="RG2176" s="672"/>
      <c r="RH2176" s="672"/>
      <c r="RI2176" s="672"/>
      <c r="RJ2176" s="672"/>
      <c r="RK2176" s="672"/>
      <c r="RL2176" s="672"/>
      <c r="RM2176" s="672"/>
      <c r="RN2176" s="672"/>
      <c r="RO2176" s="672"/>
      <c r="RP2176" s="672"/>
      <c r="RQ2176" s="672"/>
      <c r="RR2176" s="672"/>
      <c r="RS2176" s="672"/>
      <c r="RT2176" s="672"/>
      <c r="RU2176" s="672"/>
      <c r="RV2176" s="672"/>
      <c r="RW2176" s="672"/>
      <c r="RX2176" s="672"/>
      <c r="RY2176" s="672"/>
      <c r="RZ2176" s="672"/>
      <c r="SA2176" s="672"/>
      <c r="SB2176" s="672"/>
      <c r="SC2176" s="672"/>
      <c r="SD2176" s="672"/>
      <c r="SE2176" s="672"/>
      <c r="SF2176" s="672"/>
      <c r="SG2176" s="672"/>
      <c r="SH2176" s="672"/>
      <c r="SI2176" s="672"/>
      <c r="SJ2176" s="672"/>
      <c r="SK2176" s="672"/>
      <c r="SL2176" s="672"/>
      <c r="SM2176" s="672"/>
      <c r="SN2176" s="672"/>
      <c r="SO2176" s="672"/>
      <c r="SP2176" s="672"/>
      <c r="SQ2176" s="672"/>
      <c r="SR2176" s="672"/>
      <c r="SS2176" s="672"/>
      <c r="ST2176" s="672"/>
      <c r="SU2176" s="672"/>
      <c r="SV2176" s="672"/>
      <c r="SW2176" s="672"/>
      <c r="SX2176" s="672"/>
      <c r="SY2176" s="672"/>
      <c r="SZ2176" s="672"/>
      <c r="TA2176" s="672"/>
      <c r="TB2176" s="672"/>
      <c r="TC2176" s="672"/>
      <c r="TD2176" s="672"/>
      <c r="TE2176" s="672"/>
      <c r="TF2176" s="672"/>
      <c r="TG2176" s="672"/>
      <c r="TH2176" s="672"/>
      <c r="TI2176" s="672"/>
      <c r="TJ2176" s="672"/>
      <c r="TK2176" s="672"/>
      <c r="TL2176" s="672"/>
      <c r="TM2176" s="672"/>
      <c r="TN2176" s="672"/>
      <c r="TO2176" s="672"/>
      <c r="TP2176" s="672"/>
      <c r="TQ2176" s="672"/>
      <c r="TR2176" s="672"/>
      <c r="TS2176" s="672"/>
      <c r="TT2176" s="672"/>
      <c r="TU2176" s="672"/>
      <c r="TV2176" s="672"/>
      <c r="TW2176" s="672"/>
      <c r="TX2176" s="672"/>
      <c r="TY2176" s="672"/>
      <c r="TZ2176" s="672"/>
      <c r="UA2176" s="672"/>
      <c r="UB2176" s="672"/>
      <c r="UC2176" s="672"/>
      <c r="UD2176" s="672"/>
      <c r="UE2176" s="672"/>
      <c r="UF2176" s="672"/>
      <c r="UG2176" s="672"/>
      <c r="UH2176" s="672"/>
      <c r="UI2176" s="672"/>
      <c r="UJ2176" s="672"/>
      <c r="UK2176" s="672"/>
      <c r="UL2176" s="672"/>
      <c r="UM2176" s="672"/>
      <c r="UN2176" s="672"/>
      <c r="UO2176" s="672"/>
      <c r="UP2176" s="672"/>
      <c r="UQ2176" s="672"/>
      <c r="UR2176" s="672"/>
      <c r="US2176" s="672"/>
      <c r="UT2176" s="672"/>
      <c r="UU2176" s="672"/>
      <c r="UV2176" s="672"/>
      <c r="UW2176" s="672"/>
      <c r="UX2176" s="672"/>
      <c r="UY2176" s="672"/>
      <c r="UZ2176" s="672"/>
      <c r="VA2176" s="672"/>
      <c r="VB2176" s="672"/>
      <c r="VC2176" s="672"/>
      <c r="VD2176" s="672"/>
      <c r="VE2176" s="672"/>
      <c r="VF2176" s="672"/>
      <c r="VG2176" s="672"/>
      <c r="VH2176" s="672"/>
      <c r="VI2176" s="672"/>
      <c r="VJ2176" s="672"/>
      <c r="VK2176" s="672"/>
      <c r="VL2176" s="672"/>
      <c r="VM2176" s="672"/>
      <c r="VN2176" s="672"/>
      <c r="VO2176" s="672"/>
      <c r="VP2176" s="672"/>
      <c r="VQ2176" s="672"/>
      <c r="VR2176" s="672"/>
      <c r="VS2176" s="672"/>
      <c r="VT2176" s="672"/>
      <c r="VU2176" s="672"/>
      <c r="VV2176" s="672"/>
      <c r="VW2176" s="672"/>
      <c r="VX2176" s="672"/>
      <c r="VY2176" s="672"/>
      <c r="VZ2176" s="672"/>
      <c r="WA2176" s="672"/>
      <c r="WB2176" s="672"/>
      <c r="WC2176" s="672"/>
      <c r="WD2176" s="672"/>
      <c r="WE2176" s="672"/>
      <c r="WF2176" s="672"/>
      <c r="WG2176" s="672"/>
      <c r="WH2176" s="672"/>
      <c r="WI2176" s="672"/>
      <c r="WJ2176" s="672"/>
      <c r="WK2176" s="672"/>
      <c r="WL2176" s="672"/>
      <c r="WM2176" s="672"/>
      <c r="WN2176" s="672"/>
      <c r="WO2176" s="672"/>
      <c r="WP2176" s="672"/>
      <c r="WQ2176" s="672"/>
      <c r="WR2176" s="672"/>
      <c r="WS2176" s="672"/>
      <c r="WT2176" s="672"/>
      <c r="WU2176" s="672"/>
      <c r="WV2176" s="672"/>
      <c r="WW2176" s="672"/>
      <c r="WX2176" s="672"/>
      <c r="WY2176" s="672"/>
      <c r="WZ2176" s="672"/>
      <c r="XA2176" s="672"/>
      <c r="XB2176" s="672"/>
      <c r="XC2176" s="672"/>
      <c r="XD2176" s="672"/>
      <c r="XE2176" s="672"/>
      <c r="XF2176" s="672"/>
      <c r="XG2176" s="672"/>
      <c r="XH2176" s="672"/>
      <c r="XI2176" s="672"/>
      <c r="XJ2176" s="672"/>
      <c r="XK2176" s="672"/>
      <c r="XL2176" s="672"/>
      <c r="XM2176" s="672"/>
      <c r="XN2176" s="672"/>
      <c r="XO2176" s="672"/>
      <c r="XP2176" s="672"/>
      <c r="XQ2176" s="672"/>
      <c r="XR2176" s="672"/>
      <c r="XS2176" s="672"/>
      <c r="XT2176" s="672"/>
      <c r="XU2176" s="672"/>
      <c r="XV2176" s="672"/>
      <c r="XW2176" s="672"/>
      <c r="XX2176" s="672"/>
      <c r="XY2176" s="672"/>
      <c r="XZ2176" s="672"/>
      <c r="YA2176" s="672"/>
      <c r="YB2176" s="672"/>
      <c r="YC2176" s="672"/>
      <c r="YD2176" s="672"/>
      <c r="YE2176" s="672"/>
      <c r="YF2176" s="672"/>
      <c r="YG2176" s="672"/>
      <c r="YH2176" s="672"/>
      <c r="YI2176" s="672"/>
      <c r="YJ2176" s="672"/>
      <c r="YK2176" s="672"/>
      <c r="YL2176" s="672"/>
      <c r="YM2176" s="672"/>
      <c r="YN2176" s="672"/>
      <c r="YO2176" s="672"/>
      <c r="YP2176" s="672"/>
      <c r="YQ2176" s="672"/>
      <c r="YR2176" s="672"/>
      <c r="YS2176" s="672"/>
      <c r="YT2176" s="672"/>
      <c r="YU2176" s="672"/>
      <c r="YV2176" s="672"/>
      <c r="YW2176" s="672"/>
      <c r="YX2176" s="672"/>
      <c r="YY2176" s="672"/>
      <c r="YZ2176" s="672"/>
      <c r="ZA2176" s="672"/>
      <c r="ZB2176" s="672"/>
      <c r="ZC2176" s="672"/>
      <c r="ZD2176" s="672"/>
      <c r="ZE2176" s="672"/>
      <c r="ZF2176" s="672"/>
      <c r="ZG2176" s="672"/>
      <c r="ZH2176" s="672"/>
      <c r="ZI2176" s="672"/>
      <c r="ZJ2176" s="672"/>
      <c r="ZK2176" s="672"/>
      <c r="ZL2176" s="672"/>
      <c r="ZM2176" s="672"/>
      <c r="ZN2176" s="672"/>
      <c r="ZO2176" s="672"/>
      <c r="ZP2176" s="672"/>
      <c r="ZQ2176" s="672"/>
      <c r="ZR2176" s="672"/>
      <c r="ZS2176" s="672"/>
      <c r="ZT2176" s="672"/>
      <c r="ZU2176" s="672"/>
      <c r="ZV2176" s="672"/>
      <c r="ZW2176" s="672"/>
      <c r="ZX2176" s="672"/>
      <c r="ZY2176" s="672"/>
      <c r="ZZ2176" s="672"/>
      <c r="AAA2176" s="672"/>
      <c r="AAB2176" s="672"/>
      <c r="AAC2176" s="672"/>
      <c r="AAD2176" s="672"/>
      <c r="AAE2176" s="672"/>
      <c r="AAF2176" s="672"/>
      <c r="AAG2176" s="672"/>
      <c r="AAH2176" s="672"/>
      <c r="AAI2176" s="672"/>
      <c r="AAJ2176" s="672"/>
      <c r="AAK2176" s="672"/>
      <c r="AAL2176" s="672"/>
      <c r="AAM2176" s="672"/>
      <c r="AAN2176" s="672"/>
      <c r="AAO2176" s="672"/>
      <c r="AAP2176" s="672"/>
      <c r="AAQ2176" s="672"/>
      <c r="AAR2176" s="672"/>
      <c r="AAS2176" s="672"/>
      <c r="AAT2176" s="672"/>
      <c r="AAU2176" s="672"/>
      <c r="AAV2176" s="672"/>
      <c r="AAW2176" s="672"/>
      <c r="AAX2176" s="672"/>
      <c r="AAY2176" s="672"/>
      <c r="AAZ2176" s="672"/>
      <c r="ABA2176" s="672"/>
      <c r="ABB2176" s="672"/>
      <c r="ABC2176" s="672"/>
      <c r="ABD2176" s="672"/>
      <c r="ABE2176" s="672"/>
      <c r="ABF2176" s="672"/>
      <c r="ABG2176" s="672"/>
      <c r="ABH2176" s="672"/>
      <c r="ABI2176" s="672"/>
      <c r="ABJ2176" s="672"/>
      <c r="ABK2176" s="672"/>
      <c r="ABL2176" s="672"/>
      <c r="ABM2176" s="672"/>
      <c r="ABN2176" s="672"/>
      <c r="ABO2176" s="672"/>
      <c r="ABP2176" s="672"/>
      <c r="ABQ2176" s="672"/>
      <c r="ABR2176" s="672"/>
      <c r="ABS2176" s="672"/>
      <c r="ABT2176" s="672"/>
      <c r="ABU2176" s="672"/>
      <c r="ABV2176" s="672"/>
      <c r="ABW2176" s="672"/>
      <c r="ABX2176" s="672"/>
      <c r="ABY2176" s="672"/>
      <c r="ABZ2176" s="672"/>
      <c r="ACA2176" s="672"/>
      <c r="ACB2176" s="672"/>
      <c r="ACC2176" s="672"/>
      <c r="ACD2176" s="672"/>
      <c r="ACE2176" s="672"/>
      <c r="ACF2176" s="672"/>
      <c r="ACG2176" s="672"/>
      <c r="ACH2176" s="672"/>
      <c r="ACI2176" s="672"/>
      <c r="ACJ2176" s="672"/>
      <c r="ACK2176" s="672"/>
      <c r="ACL2176" s="672"/>
      <c r="ACM2176" s="672"/>
      <c r="ACN2176" s="672"/>
      <c r="ACO2176" s="672"/>
      <c r="ACP2176" s="672"/>
      <c r="ACQ2176" s="672"/>
      <c r="ACR2176" s="672"/>
      <c r="ACS2176" s="672"/>
      <c r="ACT2176" s="672"/>
      <c r="ACU2176" s="672"/>
      <c r="ACV2176" s="672"/>
      <c r="ACW2176" s="672"/>
      <c r="ACX2176" s="672"/>
      <c r="ACY2176" s="672"/>
      <c r="ACZ2176" s="672"/>
      <c r="ADA2176" s="672"/>
      <c r="ADB2176" s="672"/>
      <c r="ADC2176" s="672"/>
      <c r="ADD2176" s="672"/>
      <c r="ADE2176" s="672"/>
      <c r="ADF2176" s="672"/>
      <c r="ADG2176" s="672"/>
      <c r="ADH2176" s="672"/>
      <c r="ADI2176" s="672"/>
      <c r="ADJ2176" s="672"/>
      <c r="ADK2176" s="672"/>
      <c r="ADL2176" s="672"/>
      <c r="ADM2176" s="672"/>
      <c r="ADN2176" s="672"/>
      <c r="ADO2176" s="672"/>
      <c r="ADP2176" s="672"/>
      <c r="ADQ2176" s="672"/>
      <c r="ADR2176" s="672"/>
      <c r="ADS2176" s="672"/>
      <c r="ADT2176" s="672"/>
      <c r="ADU2176" s="672"/>
      <c r="ADV2176" s="672"/>
      <c r="ADW2176" s="672"/>
      <c r="ADX2176" s="672"/>
      <c r="ADY2176" s="672"/>
      <c r="ADZ2176" s="672"/>
      <c r="AEA2176" s="672"/>
      <c r="AEB2176" s="672"/>
      <c r="AEC2176" s="672"/>
      <c r="AED2176" s="672"/>
      <c r="AEE2176" s="672"/>
      <c r="AEF2176" s="672"/>
      <c r="AEG2176" s="672"/>
      <c r="AEH2176" s="672"/>
      <c r="AEI2176" s="672"/>
      <c r="AEJ2176" s="672"/>
      <c r="AEK2176" s="672"/>
      <c r="AEL2176" s="672"/>
      <c r="AEM2176" s="672"/>
      <c r="AEN2176" s="672"/>
      <c r="AEO2176" s="672"/>
      <c r="AEP2176" s="672"/>
      <c r="AEQ2176" s="672"/>
      <c r="AER2176" s="672"/>
      <c r="AES2176" s="672"/>
      <c r="AET2176" s="672"/>
      <c r="AEU2176" s="672"/>
      <c r="AEV2176" s="672"/>
      <c r="AEW2176" s="672"/>
      <c r="AEX2176" s="672"/>
      <c r="AEY2176" s="672"/>
      <c r="AEZ2176" s="672"/>
      <c r="AFA2176" s="672"/>
      <c r="AFB2176" s="672"/>
      <c r="AFC2176" s="672"/>
      <c r="AFD2176" s="672"/>
      <c r="AFE2176" s="672"/>
      <c r="AFF2176" s="672"/>
      <c r="AFG2176" s="672"/>
      <c r="AFH2176" s="672"/>
      <c r="AFI2176" s="672"/>
      <c r="AFJ2176" s="672"/>
      <c r="AFK2176" s="672"/>
      <c r="AFL2176" s="672"/>
      <c r="AFM2176" s="672"/>
      <c r="AFN2176" s="672"/>
      <c r="AFO2176" s="672"/>
      <c r="AFP2176" s="672"/>
      <c r="AFQ2176" s="672"/>
      <c r="AFR2176" s="672"/>
      <c r="AFS2176" s="672"/>
      <c r="AFT2176" s="672"/>
      <c r="AFU2176" s="672"/>
      <c r="AFV2176" s="672"/>
      <c r="AFW2176" s="672"/>
      <c r="AFX2176" s="672"/>
      <c r="AFY2176" s="672"/>
      <c r="AFZ2176" s="672"/>
      <c r="AGA2176" s="672"/>
      <c r="AGB2176" s="672"/>
      <c r="AGC2176" s="672"/>
      <c r="AGD2176" s="672"/>
      <c r="AGE2176" s="672"/>
      <c r="AGF2176" s="672"/>
      <c r="AGG2176" s="672"/>
      <c r="AGH2176" s="672"/>
      <c r="AGI2176" s="672"/>
      <c r="AGJ2176" s="672"/>
      <c r="AGK2176" s="672"/>
      <c r="AGL2176" s="672"/>
      <c r="AGM2176" s="672"/>
      <c r="AGN2176" s="672"/>
      <c r="AGO2176" s="672"/>
      <c r="AGP2176" s="672"/>
      <c r="AGQ2176" s="672"/>
      <c r="AGR2176" s="672"/>
      <c r="AGS2176" s="672"/>
      <c r="AGT2176" s="672"/>
      <c r="AGU2176" s="672"/>
      <c r="AGV2176" s="672"/>
      <c r="AGW2176" s="672"/>
      <c r="AGX2176" s="672"/>
      <c r="AGY2176" s="672"/>
      <c r="AGZ2176" s="672"/>
      <c r="AHA2176" s="672"/>
      <c r="AHB2176" s="672"/>
      <c r="AHC2176" s="672"/>
      <c r="AHD2176" s="672"/>
      <c r="AHE2176" s="672"/>
      <c r="AHF2176" s="672"/>
      <c r="AHG2176" s="672"/>
      <c r="AHH2176" s="672"/>
      <c r="AHI2176" s="672"/>
      <c r="AHJ2176" s="672"/>
      <c r="AHK2176" s="672"/>
      <c r="AHL2176" s="672"/>
      <c r="AHM2176" s="672"/>
      <c r="AHN2176" s="672"/>
      <c r="AHO2176" s="672"/>
      <c r="AHP2176" s="672"/>
      <c r="AHQ2176" s="672"/>
      <c r="AHR2176" s="672"/>
      <c r="AHS2176" s="672"/>
      <c r="AHT2176" s="672"/>
      <c r="AHU2176" s="672"/>
      <c r="AHV2176" s="672"/>
      <c r="AHW2176" s="672"/>
      <c r="AHX2176" s="672"/>
      <c r="AHY2176" s="672"/>
      <c r="AHZ2176" s="672"/>
      <c r="AIA2176" s="672"/>
      <c r="AIB2176" s="672"/>
      <c r="AIC2176" s="672"/>
      <c r="AID2176" s="672"/>
      <c r="AIE2176" s="672"/>
      <c r="AIF2176" s="672"/>
      <c r="AIG2176" s="672"/>
      <c r="AIH2176" s="672"/>
      <c r="AII2176" s="672"/>
      <c r="AIJ2176" s="672"/>
      <c r="AIK2176" s="672"/>
      <c r="AIL2176" s="672"/>
      <c r="AIM2176" s="672"/>
      <c r="AIN2176" s="672"/>
      <c r="AIO2176" s="672"/>
      <c r="AIP2176" s="672"/>
      <c r="AIQ2176" s="672"/>
      <c r="AIR2176" s="672"/>
      <c r="AIS2176" s="672"/>
      <c r="AIT2176" s="672"/>
      <c r="AIU2176" s="672"/>
      <c r="AIV2176" s="672"/>
      <c r="AIW2176" s="672"/>
      <c r="AIX2176" s="672"/>
      <c r="AIY2176" s="672"/>
      <c r="AIZ2176" s="672"/>
      <c r="AJA2176" s="672"/>
      <c r="AJB2176" s="672"/>
      <c r="AJC2176" s="672"/>
      <c r="AJD2176" s="672"/>
      <c r="AJE2176" s="672"/>
      <c r="AJF2176" s="672"/>
      <c r="AJG2176" s="672"/>
      <c r="AJH2176" s="672"/>
      <c r="AJI2176" s="672"/>
      <c r="AJJ2176" s="672"/>
      <c r="AJK2176" s="672"/>
      <c r="AJL2176" s="672"/>
      <c r="AJM2176" s="672"/>
      <c r="AJN2176" s="672"/>
      <c r="AJO2176" s="672"/>
      <c r="AJP2176" s="672"/>
      <c r="AJQ2176" s="672"/>
      <c r="AJR2176" s="672"/>
      <c r="AJS2176" s="672"/>
      <c r="AJT2176" s="672"/>
      <c r="AJU2176" s="672"/>
      <c r="AJV2176" s="672"/>
      <c r="AJW2176" s="672"/>
      <c r="AJX2176" s="672"/>
      <c r="AJY2176" s="672"/>
      <c r="AJZ2176" s="672"/>
      <c r="AKA2176" s="672"/>
      <c r="AKB2176" s="672"/>
      <c r="AKC2176" s="672"/>
      <c r="AKD2176" s="672"/>
      <c r="AKE2176" s="672"/>
      <c r="AKF2176" s="672"/>
      <c r="AKG2176" s="672"/>
      <c r="AKH2176" s="672"/>
      <c r="AKI2176" s="672"/>
      <c r="AKJ2176" s="672"/>
      <c r="AKK2176" s="672"/>
      <c r="AKL2176" s="672"/>
      <c r="AKM2176" s="672"/>
      <c r="AKN2176" s="672"/>
      <c r="AKO2176" s="672"/>
      <c r="AKP2176" s="672"/>
      <c r="AKQ2176" s="672"/>
      <c r="AKR2176" s="672"/>
      <c r="AKS2176" s="672"/>
      <c r="AKT2176" s="672"/>
      <c r="AKU2176" s="672"/>
      <c r="AKV2176" s="672"/>
      <c r="AKW2176" s="672"/>
      <c r="AKX2176" s="672"/>
      <c r="AKY2176" s="672"/>
      <c r="AKZ2176" s="672"/>
      <c r="ALA2176" s="672"/>
      <c r="ALB2176" s="672"/>
      <c r="ALC2176" s="672"/>
      <c r="ALD2176" s="672"/>
      <c r="ALE2176" s="672"/>
      <c r="ALF2176" s="672"/>
      <c r="ALG2176" s="672"/>
      <c r="ALH2176" s="672"/>
      <c r="ALI2176" s="672"/>
      <c r="ALJ2176" s="672"/>
      <c r="ALK2176" s="672"/>
      <c r="ALL2176" s="672"/>
      <c r="ALM2176" s="672"/>
      <c r="ALN2176" s="672"/>
      <c r="ALO2176" s="672"/>
      <c r="ALP2176" s="672"/>
      <c r="ALQ2176" s="672"/>
      <c r="ALR2176" s="672"/>
      <c r="ALS2176" s="672"/>
      <c r="ALT2176" s="672"/>
      <c r="ALU2176" s="672"/>
      <c r="ALV2176" s="672"/>
      <c r="ALW2176" s="672"/>
      <c r="ALX2176" s="672"/>
      <c r="ALY2176" s="672"/>
      <c r="ALZ2176" s="672"/>
      <c r="AMA2176" s="672"/>
      <c r="AMB2176" s="672"/>
      <c r="AMC2176" s="672"/>
      <c r="AMD2176" s="672"/>
      <c r="AME2176" s="672"/>
      <c r="AMF2176" s="672"/>
      <c r="AMG2176" s="672"/>
      <c r="AMH2176" s="672"/>
      <c r="AMI2176" s="672"/>
      <c r="AMJ2176" s="672"/>
      <c r="AMK2176" s="672"/>
      <c r="AML2176" s="672"/>
      <c r="AMM2176" s="672"/>
      <c r="AMN2176" s="672"/>
      <c r="AMO2176" s="672"/>
      <c r="AMP2176" s="672"/>
      <c r="AMQ2176" s="672"/>
      <c r="AMR2176" s="672"/>
      <c r="AMS2176" s="672"/>
      <c r="AMT2176" s="672"/>
      <c r="AMU2176" s="672"/>
      <c r="AMV2176" s="672"/>
      <c r="AMW2176" s="672"/>
      <c r="AMX2176" s="672"/>
      <c r="AMY2176" s="672"/>
      <c r="AMZ2176" s="672"/>
      <c r="ANA2176" s="672"/>
      <c r="ANB2176" s="672"/>
      <c r="ANC2176" s="672"/>
      <c r="AND2176" s="672"/>
      <c r="ANE2176" s="672"/>
      <c r="ANF2176" s="672"/>
      <c r="ANG2176" s="672"/>
      <c r="ANH2176" s="672"/>
      <c r="ANI2176" s="672"/>
      <c r="ANJ2176" s="672"/>
      <c r="ANK2176" s="672"/>
      <c r="ANL2176" s="672"/>
      <c r="ANM2176" s="672"/>
      <c r="ANN2176" s="672"/>
      <c r="ANO2176" s="672"/>
      <c r="ANP2176" s="672"/>
      <c r="ANQ2176" s="672"/>
      <c r="ANR2176" s="672"/>
      <c r="ANS2176" s="672"/>
      <c r="ANT2176" s="672"/>
      <c r="ANU2176" s="672"/>
      <c r="ANV2176" s="672"/>
      <c r="ANW2176" s="672"/>
      <c r="ANX2176" s="672"/>
      <c r="ANY2176" s="672"/>
      <c r="ANZ2176" s="672"/>
      <c r="AOA2176" s="672"/>
      <c r="AOB2176" s="672"/>
      <c r="AOC2176" s="672"/>
      <c r="AOD2176" s="672"/>
      <c r="AOE2176" s="672"/>
      <c r="AOF2176" s="672"/>
      <c r="AOG2176" s="672"/>
      <c r="AOH2176" s="672"/>
      <c r="AOI2176" s="672"/>
      <c r="AOJ2176" s="672"/>
      <c r="AOK2176" s="672"/>
      <c r="AOL2176" s="672"/>
      <c r="AOM2176" s="672"/>
      <c r="AON2176" s="672"/>
      <c r="AOO2176" s="672"/>
      <c r="AOP2176" s="672"/>
      <c r="AOQ2176" s="672"/>
      <c r="AOR2176" s="672"/>
      <c r="AOS2176" s="672"/>
      <c r="AOT2176" s="672"/>
      <c r="AOU2176" s="672"/>
      <c r="AOV2176" s="672"/>
      <c r="AOW2176" s="672"/>
      <c r="AOX2176" s="672"/>
      <c r="AOY2176" s="672"/>
      <c r="AOZ2176" s="672"/>
      <c r="APA2176" s="672"/>
      <c r="APB2176" s="672"/>
      <c r="APC2176" s="672"/>
      <c r="APD2176" s="672"/>
      <c r="APE2176" s="672"/>
      <c r="APF2176" s="672"/>
      <c r="APG2176" s="672"/>
      <c r="APH2176" s="672"/>
      <c r="API2176" s="672"/>
      <c r="APJ2176" s="672"/>
      <c r="APK2176" s="672"/>
      <c r="APL2176" s="672"/>
      <c r="APM2176" s="672"/>
      <c r="APN2176" s="672"/>
      <c r="APO2176" s="672"/>
      <c r="APP2176" s="672"/>
      <c r="APQ2176" s="672"/>
      <c r="APR2176" s="672"/>
      <c r="APS2176" s="672"/>
      <c r="APT2176" s="672"/>
      <c r="APU2176" s="672"/>
      <c r="APV2176" s="672"/>
      <c r="APW2176" s="672"/>
      <c r="APX2176" s="672"/>
      <c r="APY2176" s="672"/>
      <c r="APZ2176" s="672"/>
      <c r="AQA2176" s="672"/>
      <c r="AQB2176" s="672"/>
      <c r="AQC2176" s="672"/>
      <c r="AQD2176" s="672"/>
      <c r="AQE2176" s="672"/>
      <c r="AQF2176" s="672"/>
      <c r="AQG2176" s="672"/>
      <c r="AQH2176" s="672"/>
      <c r="AQI2176" s="672"/>
      <c r="AQJ2176" s="672"/>
      <c r="AQK2176" s="672"/>
      <c r="AQL2176" s="672"/>
      <c r="AQM2176" s="672"/>
      <c r="AQN2176" s="672"/>
      <c r="AQO2176" s="672"/>
      <c r="AQP2176" s="672"/>
      <c r="AQQ2176" s="672"/>
      <c r="AQR2176" s="672"/>
      <c r="AQS2176" s="672"/>
      <c r="AQT2176" s="672"/>
      <c r="AQU2176" s="672"/>
      <c r="AQV2176" s="672"/>
      <c r="AQW2176" s="672"/>
      <c r="AQX2176" s="672"/>
      <c r="AQY2176" s="672"/>
      <c r="AQZ2176" s="672"/>
      <c r="ARA2176" s="672"/>
      <c r="ARB2176" s="672"/>
      <c r="ARC2176" s="672"/>
      <c r="ARD2176" s="672"/>
      <c r="ARE2176" s="672"/>
      <c r="ARF2176" s="672"/>
      <c r="ARG2176" s="672"/>
      <c r="ARH2176" s="672"/>
      <c r="ARI2176" s="672"/>
      <c r="ARJ2176" s="672"/>
      <c r="ARK2176" s="672"/>
      <c r="ARL2176" s="672"/>
      <c r="ARM2176" s="672"/>
      <c r="ARN2176" s="672"/>
      <c r="ARO2176" s="672"/>
      <c r="ARP2176" s="672"/>
      <c r="ARQ2176" s="672"/>
      <c r="ARR2176" s="672"/>
      <c r="ARS2176" s="672"/>
      <c r="ART2176" s="672"/>
      <c r="ARU2176" s="672"/>
      <c r="ARV2176" s="672"/>
      <c r="ARW2176" s="672"/>
      <c r="ARX2176" s="672"/>
      <c r="ARY2176" s="672"/>
      <c r="ARZ2176" s="672"/>
      <c r="ASA2176" s="672"/>
      <c r="ASB2176" s="672"/>
      <c r="ASC2176" s="672"/>
      <c r="ASD2176" s="672"/>
      <c r="ASE2176" s="672"/>
      <c r="ASF2176" s="672"/>
      <c r="ASG2176" s="672"/>
      <c r="ASH2176" s="672"/>
      <c r="ASI2176" s="672"/>
      <c r="ASJ2176" s="672"/>
      <c r="ASK2176" s="672"/>
      <c r="ASL2176" s="672"/>
      <c r="ASM2176" s="672"/>
      <c r="ASN2176" s="672"/>
      <c r="ASO2176" s="672"/>
      <c r="ASP2176" s="672"/>
      <c r="ASQ2176" s="672"/>
      <c r="ASR2176" s="672"/>
      <c r="ASS2176" s="672"/>
      <c r="AST2176" s="672"/>
      <c r="ASU2176" s="672"/>
      <c r="ASV2176" s="672"/>
      <c r="ASW2176" s="672"/>
      <c r="ASX2176" s="672"/>
      <c r="ASY2176" s="672"/>
      <c r="ASZ2176" s="672"/>
      <c r="ATA2176" s="672"/>
      <c r="ATB2176" s="672"/>
      <c r="ATC2176" s="672"/>
      <c r="ATD2176" s="672"/>
      <c r="ATE2176" s="672"/>
      <c r="ATF2176" s="672"/>
      <c r="ATG2176" s="672"/>
      <c r="ATH2176" s="672"/>
      <c r="ATI2176" s="672"/>
      <c r="ATJ2176" s="672"/>
      <c r="ATK2176" s="672"/>
      <c r="ATL2176" s="672"/>
      <c r="ATM2176" s="672"/>
      <c r="ATN2176" s="672"/>
      <c r="ATO2176" s="672"/>
      <c r="ATP2176" s="672"/>
      <c r="ATQ2176" s="672"/>
      <c r="ATR2176" s="672"/>
      <c r="ATS2176" s="672"/>
      <c r="ATT2176" s="672"/>
      <c r="ATU2176" s="672"/>
      <c r="ATV2176" s="672"/>
      <c r="ATW2176" s="672"/>
      <c r="ATX2176" s="672"/>
      <c r="ATY2176" s="672"/>
      <c r="ATZ2176" s="672"/>
      <c r="AUA2176" s="672"/>
      <c r="AUB2176" s="672"/>
      <c r="AUC2176" s="672"/>
      <c r="AUD2176" s="672"/>
      <c r="AUE2176" s="672"/>
      <c r="AUF2176" s="672"/>
      <c r="AUG2176" s="672"/>
      <c r="AUH2176" s="672"/>
      <c r="AUI2176" s="672"/>
      <c r="AUJ2176" s="672"/>
      <c r="AUK2176" s="672"/>
      <c r="AUL2176" s="672"/>
      <c r="AUM2176" s="672"/>
      <c r="AUN2176" s="672"/>
      <c r="AUO2176" s="672"/>
      <c r="AUP2176" s="672"/>
      <c r="AUQ2176" s="672"/>
      <c r="AUR2176" s="672"/>
      <c r="AUS2176" s="672"/>
      <c r="AUT2176" s="672"/>
      <c r="AUU2176" s="672"/>
      <c r="AUV2176" s="672"/>
      <c r="AUW2176" s="672"/>
      <c r="AUX2176" s="672"/>
      <c r="AUY2176" s="672"/>
      <c r="AUZ2176" s="672"/>
      <c r="AVA2176" s="672"/>
      <c r="AVB2176" s="672"/>
      <c r="AVC2176" s="672"/>
      <c r="AVD2176" s="672"/>
      <c r="AVE2176" s="672"/>
      <c r="AVF2176" s="672"/>
      <c r="AVG2176" s="672"/>
      <c r="AVH2176" s="672"/>
      <c r="AVI2176" s="672"/>
      <c r="AVJ2176" s="672"/>
      <c r="AVK2176" s="672"/>
    </row>
    <row r="2177" spans="1:1259">
      <c r="A2177" s="697"/>
      <c r="B2177" s="558"/>
      <c r="C2177" s="558"/>
      <c r="D2177" s="676" t="s">
        <v>1067</v>
      </c>
      <c r="E2177" s="524"/>
      <c r="F2177" s="676" t="s">
        <v>1080</v>
      </c>
      <c r="G2177" s="665">
        <v>2022</v>
      </c>
      <c r="H2177" s="665">
        <v>8</v>
      </c>
      <c r="I2177" s="687" t="s">
        <v>1095</v>
      </c>
      <c r="J2177" s="677"/>
      <c r="K2177" s="676" t="s">
        <v>1493</v>
      </c>
      <c r="L2177" s="677" t="s">
        <v>1494</v>
      </c>
      <c r="M2177" s="677">
        <v>44532</v>
      </c>
      <c r="N2177" s="677">
        <v>44682</v>
      </c>
      <c r="O2177" s="677"/>
      <c r="P2177" s="666"/>
      <c r="Q2177" s="666"/>
      <c r="R2177" s="666"/>
      <c r="S2177" s="665" t="s">
        <v>1118</v>
      </c>
      <c r="T2177" s="665">
        <v>72</v>
      </c>
      <c r="U2177" s="676" t="s">
        <v>1495</v>
      </c>
      <c r="V2177" s="665" t="s">
        <v>1235</v>
      </c>
      <c r="W2177" s="678">
        <v>480</v>
      </c>
      <c r="X2177" s="551">
        <v>3741</v>
      </c>
      <c r="Y2177" s="693">
        <v>1795680</v>
      </c>
      <c r="Z2177" s="667">
        <v>0.44500000000000001</v>
      </c>
      <c r="AA2177" s="682">
        <f>Y2177*Z2177</f>
        <v>799077.6</v>
      </c>
      <c r="AB2177" s="521"/>
      <c r="AC2177" s="668">
        <v>0</v>
      </c>
      <c r="AD2177" s="676"/>
      <c r="AE2177" s="684"/>
      <c r="AF2177" s="695">
        <f>AA2177+AD2177+AE2177</f>
        <v>799077.6</v>
      </c>
      <c r="AG2177" s="665" t="s">
        <v>47</v>
      </c>
      <c r="AH2177" s="641">
        <v>10</v>
      </c>
      <c r="AI2177" s="676">
        <v>30</v>
      </c>
      <c r="AJ2177" s="676" t="s">
        <v>1496</v>
      </c>
      <c r="AK2177" s="676" t="s">
        <v>1253</v>
      </c>
      <c r="AL2177" s="696">
        <v>46148</v>
      </c>
      <c r="AM2177" s="665" t="s">
        <v>52</v>
      </c>
      <c r="AN2177" s="676" t="s">
        <v>1089</v>
      </c>
      <c r="AO2177" s="665"/>
      <c r="AP2177" s="676" t="s">
        <v>38</v>
      </c>
      <c r="AQ2177" s="676" t="s">
        <v>1090</v>
      </c>
      <c r="AR2177" s="676"/>
      <c r="AS2177" s="523" t="s">
        <v>1157</v>
      </c>
      <c r="AT2177" s="523" t="s">
        <v>1078</v>
      </c>
      <c r="AU2177" s="523" t="s">
        <v>1078</v>
      </c>
      <c r="AV2177" s="674"/>
      <c r="AW2177" s="673" t="str">
        <f>U2177</f>
        <v>30397872F</v>
      </c>
      <c r="AX2177" s="673" cm="1">
        <f t="array" ref="AX2177">SUM(MID(0&amp;AW2177,LARGE(INDEX(ISNUMBER(--MID(AW2177,ROW($1:$8),1))*ROW($1:$8),),ROW($1:$8))+1,1)*10^ROW($1:$8)/10)</f>
        <v>30397872</v>
      </c>
      <c r="AY2177" s="673" t="str">
        <f>VLOOKUP($AX2177,'Item Master Data'!$A:$F,3,FALSE)</f>
        <v>Q.PEAK DUO XL G10 BFG</v>
      </c>
      <c r="AZ2177" s="673">
        <f>VLOOKUP($AX2177,'Item Master Data'!$A:$F,6,FALSE)</f>
        <v>480</v>
      </c>
      <c r="BA2177" s="673">
        <f>X2177/BB2177</f>
        <v>129</v>
      </c>
      <c r="BB2177" s="673">
        <f>VLOOKUP(AX2177,'Item Master Data'!$A:$G,7,FALSE)</f>
        <v>29</v>
      </c>
      <c r="BC2177" s="673"/>
      <c r="BD2177" s="673">
        <f>W2177-AZ2177</f>
        <v>0</v>
      </c>
      <c r="BE2177" s="593"/>
      <c r="BF2177" s="593"/>
      <c r="BG2177" s="593"/>
      <c r="BH2177" s="593"/>
      <c r="BI2177" s="593"/>
      <c r="BJ2177" s="593"/>
      <c r="BK2177" s="593"/>
      <c r="BL2177" s="593"/>
      <c r="BM2177" s="593"/>
      <c r="BN2177" s="593"/>
      <c r="BO2177" s="593"/>
      <c r="BP2177" s="593"/>
      <c r="BQ2177" s="593"/>
      <c r="BR2177" s="593"/>
      <c r="BS2177" s="593"/>
      <c r="BT2177" s="593"/>
      <c r="BU2177" s="593"/>
      <c r="BV2177" s="593"/>
      <c r="BW2177" s="593"/>
      <c r="BX2177" s="593"/>
      <c r="BY2177" s="593"/>
      <c r="BZ2177" s="593"/>
      <c r="CA2177" s="593"/>
      <c r="CB2177" s="593"/>
      <c r="CC2177" s="593"/>
      <c r="CD2177" s="593"/>
      <c r="CE2177" s="593"/>
      <c r="CF2177" s="593"/>
      <c r="CG2177" s="593"/>
      <c r="CH2177" s="593"/>
      <c r="CI2177" s="593"/>
      <c r="CJ2177" s="593"/>
      <c r="CK2177" s="593"/>
      <c r="CL2177" s="593"/>
      <c r="CM2177" s="593"/>
      <c r="CN2177" s="593"/>
      <c r="CO2177" s="593"/>
      <c r="CP2177" s="593"/>
      <c r="CQ2177" s="593"/>
      <c r="CR2177" s="593"/>
      <c r="CS2177" s="593"/>
      <c r="CT2177" s="593"/>
      <c r="CU2177" s="593"/>
      <c r="CV2177" s="593"/>
      <c r="CW2177" s="593"/>
      <c r="CX2177" s="593"/>
      <c r="CY2177" s="593"/>
      <c r="CZ2177" s="593"/>
      <c r="DA2177" s="593"/>
      <c r="DB2177" s="593"/>
      <c r="DC2177" s="593"/>
      <c r="DD2177" s="593"/>
      <c r="DE2177" s="593"/>
      <c r="DF2177" s="593"/>
      <c r="DG2177" s="593"/>
      <c r="DH2177" s="593"/>
      <c r="DI2177" s="593"/>
      <c r="DJ2177" s="593"/>
      <c r="DK2177" s="593"/>
      <c r="DL2177" s="593"/>
      <c r="DM2177" s="593"/>
      <c r="DN2177" s="593"/>
      <c r="DO2177" s="593"/>
      <c r="DP2177" s="593"/>
      <c r="DQ2177" s="593"/>
      <c r="DR2177" s="593"/>
      <c r="DS2177" s="593"/>
      <c r="DT2177" s="593"/>
      <c r="DU2177" s="593"/>
      <c r="DV2177" s="593"/>
      <c r="DW2177" s="593"/>
      <c r="DX2177" s="593"/>
      <c r="DY2177" s="593"/>
      <c r="DZ2177" s="593"/>
      <c r="EA2177" s="593"/>
      <c r="EB2177" s="593"/>
      <c r="EC2177" s="593"/>
      <c r="ED2177" s="593"/>
      <c r="EE2177" s="593"/>
      <c r="EF2177" s="593"/>
      <c r="EG2177" s="593"/>
      <c r="EH2177" s="593"/>
      <c r="EI2177" s="593"/>
      <c r="EJ2177" s="593"/>
      <c r="EK2177" s="593"/>
      <c r="EL2177" s="593"/>
      <c r="EM2177" s="593"/>
      <c r="EN2177" s="593"/>
      <c r="EO2177" s="593"/>
      <c r="EP2177" s="593"/>
      <c r="EQ2177" s="593"/>
      <c r="ER2177" s="593"/>
      <c r="ES2177" s="593"/>
      <c r="ET2177" s="593"/>
      <c r="EU2177" s="593"/>
      <c r="EV2177" s="593"/>
      <c r="EW2177" s="593"/>
      <c r="EX2177" s="593"/>
      <c r="EY2177" s="593"/>
      <c r="EZ2177" s="593"/>
      <c r="FA2177" s="593"/>
      <c r="FB2177" s="593"/>
      <c r="FC2177" s="593"/>
      <c r="FD2177" s="593"/>
      <c r="FE2177" s="593"/>
      <c r="FF2177" s="593"/>
      <c r="FG2177" s="593"/>
      <c r="FH2177" s="593"/>
      <c r="FI2177" s="593"/>
      <c r="FJ2177" s="593"/>
      <c r="FK2177" s="593"/>
      <c r="FL2177" s="593"/>
      <c r="FM2177" s="593"/>
      <c r="FN2177" s="593"/>
      <c r="FO2177" s="593"/>
      <c r="FP2177" s="593"/>
      <c r="FQ2177" s="593"/>
      <c r="FR2177" s="593"/>
      <c r="FS2177" s="593"/>
      <c r="FT2177" s="593"/>
      <c r="FU2177" s="593"/>
      <c r="FV2177" s="593"/>
      <c r="FW2177" s="593"/>
      <c r="FX2177" s="593"/>
      <c r="FY2177" s="593"/>
      <c r="FZ2177" s="593"/>
      <c r="GA2177" s="593"/>
      <c r="GB2177" s="593"/>
      <c r="GC2177" s="593"/>
      <c r="GD2177" s="593"/>
      <c r="GE2177" s="593"/>
      <c r="GF2177" s="593"/>
      <c r="GG2177" s="593"/>
      <c r="GH2177" s="593"/>
      <c r="GI2177" s="593"/>
      <c r="GJ2177" s="593"/>
      <c r="GK2177" s="593"/>
      <c r="GL2177" s="593"/>
      <c r="GM2177" s="593"/>
      <c r="GN2177" s="593"/>
      <c r="GO2177" s="593"/>
      <c r="GP2177" s="593"/>
      <c r="GQ2177" s="593"/>
      <c r="GR2177" s="593"/>
      <c r="GS2177" s="593"/>
      <c r="GT2177" s="593"/>
      <c r="GU2177" s="593"/>
      <c r="GV2177" s="593"/>
      <c r="GW2177" s="593"/>
      <c r="GX2177" s="593"/>
      <c r="GY2177" s="593"/>
      <c r="GZ2177" s="593"/>
      <c r="HA2177" s="593"/>
      <c r="HB2177" s="593"/>
      <c r="HC2177" s="593"/>
      <c r="HD2177" s="593"/>
      <c r="HE2177" s="593"/>
      <c r="HF2177" s="593"/>
      <c r="HG2177" s="593"/>
      <c r="HH2177" s="593"/>
      <c r="HI2177" s="593"/>
      <c r="HJ2177" s="593"/>
      <c r="HK2177" s="593"/>
      <c r="HL2177" s="593"/>
      <c r="HM2177" s="593"/>
      <c r="HN2177" s="593"/>
      <c r="HO2177" s="593"/>
      <c r="HP2177" s="593"/>
      <c r="HQ2177" s="593"/>
      <c r="HR2177" s="593"/>
      <c r="HS2177" s="593"/>
      <c r="HT2177" s="593"/>
      <c r="HU2177" s="593"/>
      <c r="HV2177" s="593"/>
      <c r="HW2177" s="593"/>
      <c r="HX2177" s="593"/>
      <c r="HY2177" s="593"/>
      <c r="HZ2177" s="593"/>
      <c r="IA2177" s="593"/>
      <c r="IB2177" s="593"/>
      <c r="IC2177" s="593"/>
      <c r="ID2177" s="593"/>
      <c r="IE2177" s="593"/>
      <c r="IF2177" s="593"/>
      <c r="IG2177" s="593"/>
      <c r="IH2177" s="593"/>
      <c r="II2177" s="593"/>
      <c r="IJ2177" s="593"/>
      <c r="IK2177" s="593"/>
      <c r="IL2177" s="593"/>
      <c r="IM2177" s="593"/>
      <c r="IN2177" s="593"/>
      <c r="IO2177" s="593"/>
      <c r="IP2177" s="593"/>
      <c r="IQ2177" s="593"/>
      <c r="IR2177" s="593"/>
      <c r="IS2177" s="593"/>
      <c r="IT2177" s="593"/>
      <c r="IU2177" s="593"/>
      <c r="IV2177" s="593"/>
      <c r="IW2177" s="593"/>
      <c r="IX2177" s="593"/>
      <c r="IY2177" s="593"/>
      <c r="IZ2177" s="593"/>
      <c r="JA2177" s="593"/>
      <c r="JB2177" s="593"/>
      <c r="JC2177" s="593"/>
      <c r="JD2177" s="593"/>
      <c r="JE2177" s="593"/>
      <c r="JF2177" s="593"/>
      <c r="JG2177" s="593"/>
      <c r="JH2177" s="593"/>
      <c r="JI2177" s="593"/>
      <c r="JJ2177" s="593"/>
      <c r="JK2177" s="593"/>
      <c r="JL2177" s="593"/>
      <c r="JM2177" s="593"/>
      <c r="JN2177" s="593"/>
      <c r="JO2177" s="593"/>
      <c r="JP2177" s="593"/>
      <c r="JQ2177" s="593"/>
      <c r="JR2177" s="593"/>
      <c r="JS2177" s="593"/>
      <c r="JT2177" s="593"/>
      <c r="JU2177" s="593"/>
      <c r="JV2177" s="593"/>
      <c r="JW2177" s="593"/>
      <c r="JX2177" s="593"/>
      <c r="JY2177" s="593"/>
      <c r="JZ2177" s="593"/>
      <c r="KA2177" s="593"/>
      <c r="KB2177" s="593"/>
      <c r="KC2177" s="593"/>
      <c r="KD2177" s="593"/>
      <c r="KE2177" s="593"/>
      <c r="KF2177" s="593"/>
      <c r="KG2177" s="593"/>
      <c r="KH2177" s="593"/>
      <c r="KI2177" s="593"/>
      <c r="KJ2177" s="593"/>
      <c r="KK2177" s="593"/>
      <c r="KL2177" s="593"/>
      <c r="KM2177" s="593"/>
      <c r="KN2177" s="593"/>
      <c r="KO2177" s="593"/>
      <c r="KP2177" s="593"/>
      <c r="KQ2177" s="593"/>
      <c r="KR2177" s="593"/>
      <c r="KS2177" s="593"/>
      <c r="KT2177" s="593"/>
      <c r="KU2177" s="593"/>
      <c r="KV2177" s="593"/>
      <c r="KW2177" s="593"/>
      <c r="KX2177" s="593"/>
      <c r="KY2177" s="593"/>
      <c r="KZ2177" s="593"/>
      <c r="LA2177" s="593"/>
      <c r="LB2177" s="593"/>
      <c r="LC2177" s="593"/>
      <c r="LD2177" s="593"/>
      <c r="LE2177" s="593"/>
      <c r="LF2177" s="593"/>
      <c r="LG2177" s="593"/>
      <c r="LH2177" s="593"/>
      <c r="LI2177" s="593"/>
      <c r="LJ2177" s="593"/>
      <c r="LK2177" s="593"/>
      <c r="LL2177" s="593"/>
      <c r="LM2177" s="593"/>
      <c r="LN2177" s="593"/>
      <c r="LO2177" s="593"/>
      <c r="LP2177" s="593"/>
      <c r="LQ2177" s="593"/>
      <c r="LR2177" s="593"/>
      <c r="LS2177" s="593"/>
      <c r="LT2177" s="593"/>
      <c r="LU2177" s="593"/>
      <c r="LV2177" s="593"/>
      <c r="LW2177" s="593"/>
      <c r="LX2177" s="593"/>
      <c r="LY2177" s="593"/>
      <c r="LZ2177" s="593"/>
      <c r="MA2177" s="593"/>
      <c r="MB2177" s="593"/>
      <c r="MC2177" s="593"/>
      <c r="MD2177" s="593"/>
      <c r="ME2177" s="593"/>
      <c r="MF2177" s="593"/>
      <c r="MG2177" s="593"/>
      <c r="MH2177" s="593"/>
      <c r="MI2177" s="593"/>
      <c r="MJ2177" s="593"/>
      <c r="MK2177" s="593"/>
      <c r="ML2177" s="593"/>
      <c r="MM2177" s="593"/>
      <c r="MN2177" s="593"/>
      <c r="MO2177" s="593"/>
      <c r="MP2177" s="593"/>
      <c r="MQ2177" s="593"/>
      <c r="MR2177" s="593"/>
      <c r="MS2177" s="593"/>
      <c r="MT2177" s="593"/>
      <c r="MU2177" s="593"/>
      <c r="MV2177" s="593"/>
      <c r="MW2177" s="593"/>
      <c r="MX2177" s="593"/>
      <c r="MY2177" s="593"/>
      <c r="MZ2177" s="593"/>
      <c r="NA2177" s="593"/>
      <c r="NB2177" s="593"/>
      <c r="NC2177" s="593"/>
      <c r="ND2177" s="593"/>
      <c r="NE2177" s="593"/>
      <c r="NF2177" s="593"/>
      <c r="NG2177" s="593"/>
      <c r="NH2177" s="593"/>
      <c r="NI2177" s="593"/>
      <c r="NJ2177" s="593"/>
      <c r="NK2177" s="593"/>
      <c r="NL2177" s="593"/>
      <c r="NM2177" s="593"/>
      <c r="NN2177" s="593"/>
      <c r="NO2177" s="593"/>
      <c r="NP2177" s="593"/>
      <c r="NQ2177" s="593"/>
      <c r="NR2177" s="593"/>
      <c r="NS2177" s="593"/>
      <c r="NT2177" s="593"/>
      <c r="NU2177" s="593"/>
      <c r="NV2177" s="593"/>
      <c r="NW2177" s="593"/>
      <c r="NX2177" s="593"/>
      <c r="NY2177" s="593"/>
      <c r="NZ2177" s="593"/>
      <c r="OA2177" s="593"/>
      <c r="OB2177" s="593"/>
      <c r="OC2177" s="593"/>
      <c r="OD2177" s="593"/>
      <c r="OE2177" s="593"/>
      <c r="OF2177" s="593"/>
      <c r="OG2177" s="593"/>
      <c r="OH2177" s="593"/>
      <c r="OI2177" s="593"/>
      <c r="OJ2177" s="593"/>
      <c r="OK2177" s="593"/>
      <c r="OL2177" s="593"/>
      <c r="OM2177" s="593"/>
      <c r="ON2177" s="593"/>
      <c r="OO2177" s="593"/>
      <c r="OP2177" s="593"/>
      <c r="OQ2177" s="593"/>
      <c r="OR2177" s="593"/>
      <c r="OS2177" s="593"/>
      <c r="OT2177" s="593"/>
      <c r="OU2177" s="593"/>
      <c r="OV2177" s="593"/>
      <c r="OW2177" s="593"/>
      <c r="OX2177" s="593"/>
      <c r="OY2177" s="593"/>
      <c r="OZ2177" s="593"/>
      <c r="PA2177" s="593"/>
      <c r="PB2177" s="593"/>
      <c r="PC2177" s="593"/>
      <c r="PD2177" s="593"/>
      <c r="PE2177" s="593"/>
      <c r="PF2177" s="593"/>
      <c r="PG2177" s="593"/>
      <c r="PH2177" s="593"/>
      <c r="PI2177" s="593"/>
      <c r="PJ2177" s="593"/>
      <c r="PK2177" s="593"/>
      <c r="PL2177" s="593"/>
      <c r="PM2177" s="593"/>
      <c r="PN2177" s="593"/>
      <c r="PO2177" s="593"/>
      <c r="PP2177" s="593"/>
      <c r="PQ2177" s="593"/>
      <c r="PR2177" s="593"/>
      <c r="PS2177" s="593"/>
      <c r="PT2177" s="593"/>
      <c r="PU2177" s="593"/>
      <c r="PV2177" s="593"/>
      <c r="PW2177" s="593"/>
      <c r="PX2177" s="593"/>
      <c r="PY2177" s="593"/>
      <c r="PZ2177" s="593"/>
      <c r="QA2177" s="593"/>
      <c r="QB2177" s="593"/>
      <c r="QC2177" s="593"/>
      <c r="QD2177" s="593"/>
      <c r="QE2177" s="593"/>
      <c r="QF2177" s="593"/>
      <c r="QG2177" s="593"/>
      <c r="QH2177" s="593"/>
      <c r="QI2177" s="593"/>
      <c r="QJ2177" s="593"/>
      <c r="QK2177" s="593"/>
      <c r="QL2177" s="593"/>
      <c r="QM2177" s="593"/>
      <c r="QN2177" s="593"/>
      <c r="QO2177" s="593"/>
      <c r="QP2177" s="593"/>
      <c r="QQ2177" s="593"/>
      <c r="QR2177" s="593"/>
      <c r="QS2177" s="593"/>
      <c r="QT2177" s="593"/>
      <c r="QU2177" s="593"/>
      <c r="QV2177" s="593"/>
      <c r="QW2177" s="593"/>
      <c r="QX2177" s="593"/>
      <c r="QY2177" s="593"/>
      <c r="QZ2177" s="593"/>
      <c r="RA2177" s="593"/>
      <c r="RB2177" s="593"/>
      <c r="RC2177" s="593"/>
      <c r="RD2177" s="593"/>
      <c r="RE2177" s="593"/>
      <c r="RF2177" s="593"/>
      <c r="RG2177" s="593"/>
      <c r="RH2177" s="593"/>
      <c r="RI2177" s="593"/>
      <c r="RJ2177" s="593"/>
      <c r="RK2177" s="593"/>
      <c r="RL2177" s="593"/>
      <c r="RM2177" s="593"/>
      <c r="RN2177" s="593"/>
      <c r="RO2177" s="593"/>
      <c r="RP2177" s="593"/>
      <c r="RQ2177" s="593"/>
      <c r="RR2177" s="593"/>
      <c r="RS2177" s="593"/>
      <c r="RT2177" s="593"/>
      <c r="RU2177" s="593"/>
      <c r="RV2177" s="593"/>
      <c r="RW2177" s="593"/>
      <c r="RX2177" s="593"/>
      <c r="RY2177" s="593"/>
      <c r="RZ2177" s="593"/>
      <c r="SA2177" s="593"/>
      <c r="SB2177" s="593"/>
      <c r="SC2177" s="593"/>
      <c r="SD2177" s="593"/>
      <c r="SE2177" s="593"/>
      <c r="SF2177" s="593"/>
      <c r="SG2177" s="593"/>
      <c r="SH2177" s="593"/>
      <c r="SI2177" s="593"/>
      <c r="SJ2177" s="593"/>
      <c r="SK2177" s="593"/>
      <c r="SL2177" s="593"/>
      <c r="SM2177" s="593"/>
      <c r="SN2177" s="593"/>
      <c r="SO2177" s="593"/>
      <c r="SP2177" s="593"/>
      <c r="SQ2177" s="593"/>
      <c r="SR2177" s="593"/>
      <c r="SS2177" s="593"/>
      <c r="ST2177" s="593"/>
      <c r="SU2177" s="593"/>
      <c r="SV2177" s="593"/>
      <c r="SW2177" s="593"/>
      <c r="SX2177" s="593"/>
      <c r="SY2177" s="593"/>
      <c r="SZ2177" s="593"/>
      <c r="TA2177" s="593"/>
      <c r="TB2177" s="593"/>
      <c r="TC2177" s="593"/>
      <c r="TD2177" s="593"/>
      <c r="TE2177" s="593"/>
      <c r="TF2177" s="593"/>
      <c r="TG2177" s="593"/>
      <c r="TH2177" s="593"/>
      <c r="TI2177" s="593"/>
      <c r="TJ2177" s="593"/>
      <c r="TK2177" s="593"/>
      <c r="TL2177" s="593"/>
      <c r="TM2177" s="593"/>
      <c r="TN2177" s="593"/>
      <c r="TO2177" s="593"/>
      <c r="TP2177" s="593"/>
      <c r="TQ2177" s="593"/>
      <c r="TR2177" s="593"/>
      <c r="TS2177" s="593"/>
      <c r="TT2177" s="593"/>
      <c r="TU2177" s="593"/>
      <c r="TV2177" s="593"/>
      <c r="TW2177" s="593"/>
      <c r="TX2177" s="593"/>
      <c r="TY2177" s="593"/>
      <c r="TZ2177" s="593"/>
      <c r="UA2177" s="593"/>
      <c r="UB2177" s="593"/>
      <c r="UC2177" s="593"/>
      <c r="UD2177" s="593"/>
      <c r="UE2177" s="593"/>
      <c r="UF2177" s="593"/>
      <c r="UG2177" s="593"/>
      <c r="UH2177" s="593"/>
      <c r="UI2177" s="593"/>
      <c r="UJ2177" s="593"/>
      <c r="UK2177" s="593"/>
      <c r="UL2177" s="593"/>
      <c r="UM2177" s="593"/>
      <c r="UN2177" s="593"/>
      <c r="UO2177" s="593"/>
      <c r="UP2177" s="593"/>
      <c r="UQ2177" s="593"/>
      <c r="UR2177" s="593"/>
      <c r="US2177" s="593"/>
      <c r="UT2177" s="593"/>
      <c r="UU2177" s="593"/>
      <c r="UV2177" s="593"/>
      <c r="UW2177" s="593"/>
      <c r="UX2177" s="593"/>
      <c r="UY2177" s="593"/>
      <c r="UZ2177" s="593"/>
      <c r="VA2177" s="593"/>
      <c r="VB2177" s="593"/>
      <c r="VC2177" s="593"/>
      <c r="VD2177" s="593"/>
      <c r="VE2177" s="593"/>
      <c r="VF2177" s="593"/>
      <c r="VG2177" s="593"/>
      <c r="VH2177" s="593"/>
      <c r="VI2177" s="593"/>
      <c r="VJ2177" s="593"/>
      <c r="VK2177" s="593"/>
      <c r="VL2177" s="593"/>
      <c r="VM2177" s="593"/>
      <c r="VN2177" s="593"/>
      <c r="VO2177" s="593"/>
      <c r="VP2177" s="593"/>
      <c r="VQ2177" s="593"/>
      <c r="VR2177" s="593"/>
      <c r="VS2177" s="593"/>
      <c r="VT2177" s="593"/>
      <c r="VU2177" s="593"/>
      <c r="VV2177" s="593"/>
      <c r="VW2177" s="593"/>
      <c r="VX2177" s="593"/>
      <c r="VY2177" s="593"/>
      <c r="VZ2177" s="593"/>
      <c r="WA2177" s="593"/>
      <c r="WB2177" s="593"/>
      <c r="WC2177" s="593"/>
      <c r="WD2177" s="593"/>
      <c r="WE2177" s="593"/>
      <c r="WF2177" s="593"/>
      <c r="WG2177" s="593"/>
      <c r="WH2177" s="593"/>
      <c r="WI2177" s="593"/>
      <c r="WJ2177" s="593"/>
      <c r="WK2177" s="593"/>
      <c r="WL2177" s="593"/>
      <c r="WM2177" s="593"/>
      <c r="WN2177" s="593"/>
      <c r="WO2177" s="593"/>
      <c r="WP2177" s="593"/>
      <c r="WQ2177" s="593"/>
      <c r="WR2177" s="593"/>
      <c r="WS2177" s="593"/>
      <c r="WT2177" s="593"/>
      <c r="WU2177" s="593"/>
      <c r="WV2177" s="593"/>
      <c r="WW2177" s="593"/>
      <c r="WX2177" s="593"/>
      <c r="WY2177" s="593"/>
      <c r="WZ2177" s="593"/>
      <c r="XA2177" s="593"/>
      <c r="XB2177" s="593"/>
      <c r="XC2177" s="593"/>
      <c r="XD2177" s="593"/>
      <c r="XE2177" s="593"/>
      <c r="XF2177" s="593"/>
      <c r="XG2177" s="593"/>
      <c r="XH2177" s="593"/>
      <c r="XI2177" s="593"/>
      <c r="XJ2177" s="593"/>
      <c r="XK2177" s="593"/>
      <c r="XL2177" s="593"/>
      <c r="XM2177" s="593"/>
      <c r="XN2177" s="593"/>
      <c r="XO2177" s="593"/>
      <c r="XP2177" s="593"/>
      <c r="XQ2177" s="593"/>
      <c r="XR2177" s="593"/>
      <c r="XS2177" s="593"/>
      <c r="XT2177" s="593"/>
      <c r="XU2177" s="593"/>
      <c r="XV2177" s="593"/>
      <c r="XW2177" s="593"/>
      <c r="XX2177" s="593"/>
      <c r="XY2177" s="593"/>
      <c r="XZ2177" s="593"/>
      <c r="YA2177" s="593"/>
      <c r="YB2177" s="593"/>
      <c r="YC2177" s="593"/>
      <c r="YD2177" s="593"/>
      <c r="YE2177" s="593"/>
      <c r="YF2177" s="593"/>
      <c r="YG2177" s="593"/>
      <c r="YH2177" s="593"/>
      <c r="YI2177" s="593"/>
      <c r="YJ2177" s="593"/>
      <c r="YK2177" s="593"/>
      <c r="YL2177" s="593"/>
      <c r="YM2177" s="593"/>
      <c r="YN2177" s="593"/>
      <c r="YO2177" s="593"/>
      <c r="YP2177" s="593"/>
      <c r="YQ2177" s="593"/>
      <c r="YR2177" s="593"/>
      <c r="YS2177" s="593"/>
      <c r="YT2177" s="593"/>
      <c r="YU2177" s="593"/>
      <c r="YV2177" s="593"/>
      <c r="YW2177" s="593"/>
      <c r="YX2177" s="593"/>
      <c r="YY2177" s="593"/>
      <c r="YZ2177" s="593"/>
      <c r="ZA2177" s="593"/>
      <c r="ZB2177" s="593"/>
      <c r="ZC2177" s="593"/>
      <c r="ZD2177" s="593"/>
      <c r="ZE2177" s="593"/>
      <c r="ZF2177" s="593"/>
      <c r="ZG2177" s="593"/>
      <c r="ZH2177" s="593"/>
      <c r="ZI2177" s="593"/>
      <c r="ZJ2177" s="593"/>
      <c r="ZK2177" s="593"/>
      <c r="ZL2177" s="593"/>
      <c r="ZM2177" s="593"/>
      <c r="ZN2177" s="593"/>
      <c r="ZO2177" s="593"/>
      <c r="ZP2177" s="593"/>
      <c r="ZQ2177" s="593"/>
      <c r="ZR2177" s="593"/>
      <c r="ZS2177" s="593"/>
      <c r="ZT2177" s="593"/>
      <c r="ZU2177" s="593"/>
      <c r="ZV2177" s="593"/>
      <c r="ZW2177" s="593"/>
      <c r="ZX2177" s="593"/>
      <c r="ZY2177" s="593"/>
      <c r="ZZ2177" s="593"/>
      <c r="AAA2177" s="593"/>
      <c r="AAB2177" s="593"/>
      <c r="AAC2177" s="593"/>
      <c r="AAD2177" s="593"/>
      <c r="AAE2177" s="593"/>
      <c r="AAF2177" s="593"/>
      <c r="AAG2177" s="593"/>
      <c r="AAH2177" s="593"/>
      <c r="AAI2177" s="593"/>
      <c r="AAJ2177" s="593"/>
      <c r="AAK2177" s="593"/>
      <c r="AAL2177" s="593"/>
      <c r="AAM2177" s="593"/>
      <c r="AAN2177" s="593"/>
      <c r="AAO2177" s="593"/>
      <c r="AAP2177" s="593"/>
      <c r="AAQ2177" s="593"/>
      <c r="AAR2177" s="593"/>
      <c r="AAS2177" s="593"/>
      <c r="AAT2177" s="593"/>
      <c r="AAU2177" s="593"/>
      <c r="AAV2177" s="593"/>
      <c r="AAW2177" s="593"/>
      <c r="AAX2177" s="593"/>
      <c r="AAY2177" s="593"/>
      <c r="AAZ2177" s="593"/>
      <c r="ABA2177" s="593"/>
      <c r="ABB2177" s="593"/>
      <c r="ABC2177" s="593"/>
      <c r="ABD2177" s="593"/>
      <c r="ABE2177" s="593"/>
      <c r="ABF2177" s="593"/>
      <c r="ABG2177" s="593"/>
      <c r="ABH2177" s="593"/>
      <c r="ABI2177" s="593"/>
      <c r="ABJ2177" s="593"/>
      <c r="ABK2177" s="593"/>
      <c r="ABL2177" s="593"/>
      <c r="ABM2177" s="593"/>
      <c r="ABN2177" s="593"/>
      <c r="ABO2177" s="593"/>
      <c r="ABP2177" s="593"/>
      <c r="ABQ2177" s="593"/>
      <c r="ABR2177" s="593"/>
      <c r="ABS2177" s="593"/>
      <c r="ABT2177" s="593"/>
      <c r="ABU2177" s="593"/>
      <c r="ABV2177" s="593"/>
      <c r="ABW2177" s="593"/>
      <c r="ABX2177" s="593"/>
      <c r="ABY2177" s="593"/>
      <c r="ABZ2177" s="593"/>
      <c r="ACA2177" s="593"/>
      <c r="ACB2177" s="593"/>
      <c r="ACC2177" s="593"/>
      <c r="ACD2177" s="593"/>
      <c r="ACE2177" s="593"/>
      <c r="ACF2177" s="593"/>
      <c r="ACG2177" s="593"/>
      <c r="ACH2177" s="593"/>
      <c r="ACI2177" s="593"/>
      <c r="ACJ2177" s="593"/>
      <c r="ACK2177" s="593"/>
      <c r="ACL2177" s="593"/>
      <c r="ACM2177" s="593"/>
      <c r="ACN2177" s="593"/>
      <c r="ACO2177" s="593"/>
      <c r="ACP2177" s="593"/>
      <c r="ACQ2177" s="593"/>
      <c r="ACR2177" s="593"/>
      <c r="ACS2177" s="593"/>
      <c r="ACT2177" s="593"/>
      <c r="ACU2177" s="593"/>
      <c r="ACV2177" s="593"/>
      <c r="ACW2177" s="593"/>
      <c r="ACX2177" s="593"/>
      <c r="ACY2177" s="593"/>
      <c r="ACZ2177" s="593"/>
      <c r="ADA2177" s="593"/>
      <c r="ADB2177" s="593"/>
      <c r="ADC2177" s="593"/>
      <c r="ADD2177" s="593"/>
      <c r="ADE2177" s="593"/>
      <c r="ADF2177" s="593"/>
      <c r="ADG2177" s="593"/>
      <c r="ADH2177" s="593"/>
      <c r="ADI2177" s="593"/>
      <c r="ADJ2177" s="593"/>
      <c r="ADK2177" s="593"/>
      <c r="ADL2177" s="593"/>
      <c r="ADM2177" s="593"/>
      <c r="ADN2177" s="593"/>
      <c r="ADO2177" s="593"/>
      <c r="ADP2177" s="593"/>
      <c r="ADQ2177" s="593"/>
      <c r="ADR2177" s="593"/>
      <c r="ADS2177" s="593"/>
      <c r="ADT2177" s="593"/>
      <c r="ADU2177" s="593"/>
      <c r="ADV2177" s="593"/>
      <c r="ADW2177" s="593"/>
      <c r="ADX2177" s="593"/>
      <c r="ADY2177" s="593"/>
      <c r="ADZ2177" s="593"/>
      <c r="AEA2177" s="593"/>
      <c r="AEB2177" s="593"/>
      <c r="AEC2177" s="593"/>
      <c r="AED2177" s="593"/>
      <c r="AEE2177" s="593"/>
      <c r="AEF2177" s="593"/>
      <c r="AEG2177" s="593"/>
      <c r="AEH2177" s="593"/>
      <c r="AEI2177" s="593"/>
      <c r="AEJ2177" s="593"/>
      <c r="AEK2177" s="593"/>
      <c r="AEL2177" s="593"/>
      <c r="AEM2177" s="593"/>
      <c r="AEN2177" s="593"/>
      <c r="AEO2177" s="593"/>
      <c r="AEP2177" s="593"/>
      <c r="AEQ2177" s="593"/>
      <c r="AER2177" s="593"/>
      <c r="AES2177" s="593"/>
      <c r="AET2177" s="593"/>
      <c r="AEU2177" s="593"/>
      <c r="AEV2177" s="593"/>
      <c r="AEW2177" s="593"/>
      <c r="AEX2177" s="593"/>
      <c r="AEY2177" s="593"/>
      <c r="AEZ2177" s="593"/>
      <c r="AFA2177" s="593"/>
      <c r="AFB2177" s="593"/>
      <c r="AFC2177" s="593"/>
      <c r="AFD2177" s="593"/>
      <c r="AFE2177" s="593"/>
      <c r="AFF2177" s="593"/>
      <c r="AFG2177" s="593"/>
      <c r="AFH2177" s="593"/>
      <c r="AFI2177" s="593"/>
      <c r="AFJ2177" s="593"/>
      <c r="AFK2177" s="593"/>
      <c r="AFL2177" s="593"/>
      <c r="AFM2177" s="593"/>
      <c r="AFN2177" s="593"/>
      <c r="AFO2177" s="593"/>
      <c r="AFP2177" s="593"/>
      <c r="AFQ2177" s="593"/>
      <c r="AFR2177" s="593"/>
      <c r="AFS2177" s="593"/>
      <c r="AFT2177" s="593"/>
      <c r="AFU2177" s="593"/>
      <c r="AFV2177" s="593"/>
      <c r="AFW2177" s="593"/>
      <c r="AFX2177" s="593"/>
      <c r="AFY2177" s="593"/>
      <c r="AFZ2177" s="593"/>
      <c r="AGA2177" s="593"/>
      <c r="AGB2177" s="593"/>
      <c r="AGC2177" s="593"/>
      <c r="AGD2177" s="593"/>
      <c r="AGE2177" s="593"/>
      <c r="AGF2177" s="593"/>
      <c r="AGG2177" s="593"/>
      <c r="AGH2177" s="593"/>
      <c r="AGI2177" s="593"/>
      <c r="AGJ2177" s="593"/>
      <c r="AGK2177" s="593"/>
      <c r="AGL2177" s="593"/>
      <c r="AGM2177" s="593"/>
      <c r="AGN2177" s="593"/>
      <c r="AGO2177" s="593"/>
      <c r="AGP2177" s="593"/>
      <c r="AGQ2177" s="593"/>
      <c r="AGR2177" s="593"/>
      <c r="AGS2177" s="593"/>
      <c r="AGT2177" s="593"/>
      <c r="AGU2177" s="593"/>
      <c r="AGV2177" s="593"/>
      <c r="AGW2177" s="593"/>
      <c r="AGX2177" s="593"/>
      <c r="AGY2177" s="593"/>
      <c r="AGZ2177" s="593"/>
      <c r="AHA2177" s="593"/>
      <c r="AHB2177" s="593"/>
      <c r="AHC2177" s="593"/>
      <c r="AHD2177" s="593"/>
      <c r="AHE2177" s="593"/>
      <c r="AHF2177" s="593"/>
      <c r="AHG2177" s="593"/>
      <c r="AHH2177" s="593"/>
      <c r="AHI2177" s="593"/>
      <c r="AHJ2177" s="593"/>
      <c r="AHK2177" s="593"/>
      <c r="AHL2177" s="593"/>
      <c r="AHM2177" s="593"/>
      <c r="AHN2177" s="593"/>
      <c r="AHO2177" s="593"/>
      <c r="AHP2177" s="593"/>
      <c r="AHQ2177" s="593"/>
      <c r="AHR2177" s="593"/>
      <c r="AHS2177" s="593"/>
      <c r="AHT2177" s="593"/>
      <c r="AHU2177" s="593"/>
      <c r="AHV2177" s="593"/>
      <c r="AHW2177" s="593"/>
      <c r="AHX2177" s="593"/>
      <c r="AHY2177" s="593"/>
      <c r="AHZ2177" s="593"/>
      <c r="AIA2177" s="593"/>
      <c r="AIB2177" s="593"/>
      <c r="AIC2177" s="593"/>
      <c r="AID2177" s="593"/>
      <c r="AIE2177" s="593"/>
      <c r="AIF2177" s="593"/>
      <c r="AIG2177" s="593"/>
      <c r="AIH2177" s="593"/>
      <c r="AII2177" s="593"/>
      <c r="AIJ2177" s="593"/>
      <c r="AIK2177" s="593"/>
      <c r="AIL2177" s="593"/>
      <c r="AIM2177" s="593"/>
      <c r="AIN2177" s="593"/>
      <c r="AIO2177" s="593"/>
      <c r="AIP2177" s="593"/>
      <c r="AIQ2177" s="593"/>
      <c r="AIR2177" s="593"/>
      <c r="AIS2177" s="593"/>
      <c r="AIT2177" s="593"/>
      <c r="AIU2177" s="593"/>
      <c r="AIV2177" s="593"/>
      <c r="AIW2177" s="593"/>
      <c r="AIX2177" s="593"/>
      <c r="AIY2177" s="593"/>
      <c r="AIZ2177" s="593"/>
      <c r="AJA2177" s="593"/>
      <c r="AJB2177" s="593"/>
      <c r="AJC2177" s="593"/>
      <c r="AJD2177" s="593"/>
      <c r="AJE2177" s="593"/>
      <c r="AJF2177" s="593"/>
      <c r="AJG2177" s="593"/>
      <c r="AJH2177" s="593"/>
      <c r="AJI2177" s="593"/>
      <c r="AJJ2177" s="593"/>
      <c r="AJK2177" s="593"/>
      <c r="AJL2177" s="593"/>
      <c r="AJM2177" s="593"/>
      <c r="AJN2177" s="593"/>
      <c r="AJO2177" s="593"/>
      <c r="AJP2177" s="593"/>
      <c r="AJQ2177" s="593"/>
      <c r="AJR2177" s="593"/>
      <c r="AJS2177" s="593"/>
      <c r="AJT2177" s="593"/>
      <c r="AJU2177" s="593"/>
      <c r="AJV2177" s="593"/>
      <c r="AJW2177" s="593"/>
      <c r="AJX2177" s="593"/>
      <c r="AJY2177" s="593"/>
      <c r="AJZ2177" s="593"/>
      <c r="AKA2177" s="593"/>
      <c r="AKB2177" s="593"/>
      <c r="AKC2177" s="593"/>
      <c r="AKD2177" s="593"/>
      <c r="AKE2177" s="593"/>
      <c r="AKF2177" s="593"/>
      <c r="AKG2177" s="593"/>
      <c r="AKH2177" s="593"/>
      <c r="AKI2177" s="593"/>
      <c r="AKJ2177" s="593"/>
      <c r="AKK2177" s="593"/>
      <c r="AKL2177" s="593"/>
      <c r="AKM2177" s="593"/>
      <c r="AKN2177" s="593"/>
      <c r="AKO2177" s="593"/>
      <c r="AKP2177" s="593"/>
      <c r="AKQ2177" s="593"/>
      <c r="AKR2177" s="593"/>
      <c r="AKS2177" s="593"/>
      <c r="AKT2177" s="593"/>
      <c r="AKU2177" s="593"/>
      <c r="AKV2177" s="593"/>
      <c r="AKW2177" s="593"/>
      <c r="AKX2177" s="593"/>
      <c r="AKY2177" s="593"/>
      <c r="AKZ2177" s="593"/>
      <c r="ALA2177" s="593"/>
      <c r="ALB2177" s="593"/>
      <c r="ALC2177" s="593"/>
      <c r="ALD2177" s="593"/>
      <c r="ALE2177" s="593"/>
      <c r="ALF2177" s="593"/>
      <c r="ALG2177" s="593"/>
      <c r="ALH2177" s="593"/>
      <c r="ALI2177" s="593"/>
      <c r="ALJ2177" s="593"/>
      <c r="ALK2177" s="593"/>
      <c r="ALL2177" s="593"/>
      <c r="ALM2177" s="593"/>
      <c r="ALN2177" s="593"/>
      <c r="ALO2177" s="593"/>
      <c r="ALP2177" s="593"/>
      <c r="ALQ2177" s="593"/>
      <c r="ALR2177" s="593"/>
      <c r="ALS2177" s="593"/>
      <c r="ALT2177" s="593"/>
      <c r="ALU2177" s="593"/>
      <c r="ALV2177" s="593"/>
      <c r="ALW2177" s="593"/>
      <c r="ALX2177" s="593"/>
      <c r="ALY2177" s="593"/>
      <c r="ALZ2177" s="593"/>
      <c r="AMA2177" s="593"/>
      <c r="AMB2177" s="593"/>
      <c r="AMC2177" s="593"/>
      <c r="AMD2177" s="593"/>
      <c r="AME2177" s="593"/>
      <c r="AMF2177" s="593"/>
      <c r="AMG2177" s="593"/>
      <c r="AMH2177" s="593"/>
      <c r="AMI2177" s="593"/>
      <c r="AMJ2177" s="593"/>
      <c r="AMK2177" s="593"/>
      <c r="AML2177" s="593"/>
      <c r="AMM2177" s="593"/>
      <c r="AMN2177" s="593"/>
      <c r="AMO2177" s="593"/>
      <c r="AMP2177" s="593"/>
      <c r="AMQ2177" s="593"/>
      <c r="AMR2177" s="593"/>
      <c r="AMS2177" s="593"/>
      <c r="AMT2177" s="593"/>
      <c r="AMU2177" s="593"/>
      <c r="AMV2177" s="593"/>
      <c r="AMW2177" s="593"/>
      <c r="AMX2177" s="593"/>
      <c r="AMY2177" s="593"/>
      <c r="AMZ2177" s="593"/>
      <c r="ANA2177" s="593"/>
      <c r="ANB2177" s="593"/>
      <c r="ANC2177" s="593"/>
      <c r="AND2177" s="593"/>
      <c r="ANE2177" s="593"/>
      <c r="ANF2177" s="593"/>
      <c r="ANG2177" s="593"/>
      <c r="ANH2177" s="593"/>
      <c r="ANI2177" s="593"/>
      <c r="ANJ2177" s="593"/>
      <c r="ANK2177" s="593"/>
      <c r="ANL2177" s="593"/>
      <c r="ANM2177" s="593"/>
      <c r="ANN2177" s="593"/>
      <c r="ANO2177" s="593"/>
      <c r="ANP2177" s="593"/>
      <c r="ANQ2177" s="593"/>
      <c r="ANR2177" s="593"/>
      <c r="ANS2177" s="593"/>
      <c r="ANT2177" s="593"/>
      <c r="ANU2177" s="593"/>
      <c r="ANV2177" s="593"/>
      <c r="ANW2177" s="593"/>
      <c r="ANX2177" s="593"/>
      <c r="ANY2177" s="593"/>
      <c r="ANZ2177" s="593"/>
      <c r="AOA2177" s="593"/>
      <c r="AOB2177" s="593"/>
      <c r="AOC2177" s="593"/>
      <c r="AOD2177" s="593"/>
      <c r="AOE2177" s="593"/>
      <c r="AOF2177" s="593"/>
      <c r="AOG2177" s="593"/>
      <c r="AOH2177" s="593"/>
      <c r="AOI2177" s="593"/>
      <c r="AOJ2177" s="593"/>
      <c r="AOK2177" s="593"/>
      <c r="AOL2177" s="593"/>
      <c r="AOM2177" s="593"/>
      <c r="AON2177" s="593"/>
      <c r="AOO2177" s="593"/>
      <c r="AOP2177" s="593"/>
      <c r="AOQ2177" s="593"/>
      <c r="AOR2177" s="593"/>
      <c r="AOS2177" s="593"/>
      <c r="AOT2177" s="593"/>
      <c r="AOU2177" s="593"/>
      <c r="AOV2177" s="593"/>
      <c r="AOW2177" s="593"/>
      <c r="AOX2177" s="593"/>
      <c r="AOY2177" s="593"/>
      <c r="AOZ2177" s="593"/>
      <c r="APA2177" s="593"/>
      <c r="APB2177" s="593"/>
      <c r="APC2177" s="593"/>
      <c r="APD2177" s="593"/>
      <c r="APE2177" s="593"/>
      <c r="APF2177" s="593"/>
      <c r="APG2177" s="593"/>
      <c r="APH2177" s="593"/>
      <c r="API2177" s="593"/>
      <c r="APJ2177" s="593"/>
      <c r="APK2177" s="593"/>
      <c r="APL2177" s="593"/>
      <c r="APM2177" s="593"/>
      <c r="APN2177" s="593"/>
      <c r="APO2177" s="593"/>
      <c r="APP2177" s="593"/>
      <c r="APQ2177" s="593"/>
      <c r="APR2177" s="593"/>
      <c r="APS2177" s="593"/>
      <c r="APT2177" s="593"/>
      <c r="APU2177" s="593"/>
      <c r="APV2177" s="593"/>
      <c r="APW2177" s="593"/>
      <c r="APX2177" s="593"/>
      <c r="APY2177" s="593"/>
      <c r="APZ2177" s="593"/>
      <c r="AQA2177" s="593"/>
      <c r="AQB2177" s="593"/>
      <c r="AQC2177" s="593"/>
      <c r="AQD2177" s="593"/>
      <c r="AQE2177" s="593"/>
      <c r="AQF2177" s="593"/>
      <c r="AQG2177" s="593"/>
      <c r="AQH2177" s="593"/>
      <c r="AQI2177" s="593"/>
      <c r="AQJ2177" s="593"/>
      <c r="AQK2177" s="593"/>
      <c r="AQL2177" s="593"/>
      <c r="AQM2177" s="593"/>
      <c r="AQN2177" s="593"/>
      <c r="AQO2177" s="593"/>
      <c r="AQP2177" s="593"/>
      <c r="AQQ2177" s="593"/>
      <c r="AQR2177" s="593"/>
      <c r="AQS2177" s="593"/>
      <c r="AQT2177" s="593"/>
      <c r="AQU2177" s="593"/>
      <c r="AQV2177" s="593"/>
      <c r="AQW2177" s="593"/>
      <c r="AQX2177" s="593"/>
      <c r="AQY2177" s="593"/>
      <c r="AQZ2177" s="593"/>
      <c r="ARA2177" s="593"/>
      <c r="ARB2177" s="593"/>
      <c r="ARC2177" s="593"/>
      <c r="ARD2177" s="593"/>
      <c r="ARE2177" s="593"/>
      <c r="ARF2177" s="593"/>
      <c r="ARG2177" s="593"/>
      <c r="ARH2177" s="593"/>
      <c r="ARI2177" s="593"/>
      <c r="ARJ2177" s="593"/>
      <c r="ARK2177" s="593"/>
      <c r="ARL2177" s="593"/>
      <c r="ARM2177" s="593"/>
      <c r="ARN2177" s="593"/>
      <c r="ARO2177" s="593"/>
      <c r="ARP2177" s="593"/>
      <c r="ARQ2177" s="593"/>
      <c r="ARR2177" s="593"/>
      <c r="ARS2177" s="593"/>
      <c r="ART2177" s="593"/>
      <c r="ARU2177" s="593"/>
      <c r="ARV2177" s="593"/>
      <c r="ARW2177" s="593"/>
      <c r="ARX2177" s="593"/>
      <c r="ARY2177" s="593"/>
      <c r="ARZ2177" s="593"/>
      <c r="ASA2177" s="593"/>
      <c r="ASB2177" s="593"/>
      <c r="ASC2177" s="593"/>
      <c r="ASD2177" s="593"/>
      <c r="ASE2177" s="593"/>
      <c r="ASF2177" s="593"/>
      <c r="ASG2177" s="593"/>
      <c r="ASH2177" s="593"/>
      <c r="ASI2177" s="593"/>
      <c r="ASJ2177" s="593"/>
      <c r="ASK2177" s="593"/>
      <c r="ASL2177" s="593"/>
      <c r="ASM2177" s="593"/>
      <c r="ASN2177" s="593"/>
      <c r="ASO2177" s="593"/>
      <c r="ASP2177" s="593"/>
      <c r="ASQ2177" s="593"/>
      <c r="ASR2177" s="593"/>
      <c r="ASS2177" s="593"/>
      <c r="AST2177" s="593"/>
      <c r="ASU2177" s="593"/>
      <c r="ASV2177" s="593"/>
      <c r="ASW2177" s="593"/>
      <c r="ASX2177" s="593"/>
      <c r="ASY2177" s="593"/>
      <c r="ASZ2177" s="593"/>
      <c r="ATA2177" s="593"/>
      <c r="ATB2177" s="593"/>
      <c r="ATC2177" s="593"/>
      <c r="ATD2177" s="593"/>
      <c r="ATE2177" s="593"/>
      <c r="ATF2177" s="593"/>
      <c r="ATG2177" s="593"/>
      <c r="ATH2177" s="593"/>
      <c r="ATI2177" s="593"/>
      <c r="ATJ2177" s="593"/>
      <c r="ATK2177" s="593"/>
      <c r="ATL2177" s="593"/>
      <c r="ATM2177" s="593"/>
      <c r="ATN2177" s="593"/>
      <c r="ATO2177" s="593"/>
      <c r="ATP2177" s="593"/>
      <c r="ATQ2177" s="593"/>
      <c r="ATR2177" s="593"/>
      <c r="ATS2177" s="593"/>
      <c r="ATT2177" s="593"/>
      <c r="ATU2177" s="593"/>
      <c r="ATV2177" s="593"/>
      <c r="ATW2177" s="593"/>
      <c r="ATX2177" s="593"/>
      <c r="ATY2177" s="593"/>
      <c r="ATZ2177" s="593"/>
      <c r="AUA2177" s="593"/>
      <c r="AUB2177" s="593"/>
      <c r="AUC2177" s="593"/>
      <c r="AUD2177" s="593"/>
      <c r="AUE2177" s="593"/>
      <c r="AUF2177" s="593"/>
      <c r="AUG2177" s="593"/>
      <c r="AUH2177" s="593"/>
      <c r="AUI2177" s="593"/>
      <c r="AUJ2177" s="593"/>
      <c r="AUK2177" s="593"/>
      <c r="AUL2177" s="593"/>
      <c r="AUM2177" s="593"/>
      <c r="AUN2177" s="593"/>
      <c r="AUO2177" s="593"/>
      <c r="AUP2177" s="593"/>
      <c r="AUQ2177" s="593"/>
      <c r="AUR2177" s="593"/>
      <c r="AUS2177" s="593"/>
      <c r="AUT2177" s="593"/>
      <c r="AUU2177" s="593"/>
      <c r="AUV2177" s="593"/>
      <c r="AUW2177" s="593"/>
      <c r="AUX2177" s="593"/>
      <c r="AUY2177" s="593"/>
      <c r="AUZ2177" s="593"/>
      <c r="AVA2177" s="593"/>
      <c r="AVB2177" s="593"/>
      <c r="AVC2177" s="593"/>
      <c r="AVD2177" s="593"/>
      <c r="AVE2177" s="593"/>
      <c r="AVF2177" s="593"/>
      <c r="AVG2177" s="593"/>
      <c r="AVH2177" s="593"/>
      <c r="AVI2177" s="593"/>
      <c r="AVJ2177" s="593"/>
      <c r="AVK2177" s="593"/>
    </row>
    <row r="2178" spans="1:1259">
      <c r="A2178" s="697"/>
      <c r="B2178" s="558"/>
      <c r="C2178" s="558"/>
      <c r="D2178" s="676" t="s">
        <v>1067</v>
      </c>
      <c r="E2178" s="524" t="s">
        <v>1500</v>
      </c>
      <c r="F2178" s="676" t="s">
        <v>1080</v>
      </c>
      <c r="G2178" s="665">
        <v>2022</v>
      </c>
      <c r="H2178" s="665">
        <v>8</v>
      </c>
      <c r="I2178" s="687">
        <v>2005153</v>
      </c>
      <c r="J2178" s="666"/>
      <c r="K2178" s="676" t="s">
        <v>1530</v>
      </c>
      <c r="L2178" s="677" t="s">
        <v>1531</v>
      </c>
      <c r="M2178" s="677">
        <v>44599</v>
      </c>
      <c r="N2178" s="677">
        <v>44682</v>
      </c>
      <c r="O2178" s="677"/>
      <c r="P2178" s="666" t="s">
        <v>1532</v>
      </c>
      <c r="Q2178" s="666"/>
      <c r="R2178" s="666"/>
      <c r="S2178" s="665" t="s">
        <v>1071</v>
      </c>
      <c r="T2178" s="665">
        <v>72</v>
      </c>
      <c r="U2178" s="676" t="s">
        <v>1086</v>
      </c>
      <c r="V2178" s="665" t="s">
        <v>1072</v>
      </c>
      <c r="W2178" s="678">
        <v>475</v>
      </c>
      <c r="X2178" s="551">
        <v>4060</v>
      </c>
      <c r="Y2178" s="693">
        <v>1928500</v>
      </c>
      <c r="Z2178" s="667">
        <v>0.47499999999999998</v>
      </c>
      <c r="AA2178" s="682">
        <f>Y2178*Z2178</f>
        <v>916037.5</v>
      </c>
      <c r="AB2178" s="521"/>
      <c r="AC2178" s="668">
        <v>0</v>
      </c>
      <c r="AD2178" s="676"/>
      <c r="AE2178" s="684"/>
      <c r="AF2178" s="695">
        <f>AA2178+AD2178+AE2178</f>
        <v>916037.5</v>
      </c>
      <c r="AG2178" s="665" t="s">
        <v>47</v>
      </c>
      <c r="AH2178" s="641">
        <v>0</v>
      </c>
      <c r="AI2178" s="676">
        <v>45</v>
      </c>
      <c r="AJ2178" s="676" t="s">
        <v>1533</v>
      </c>
      <c r="AK2178" s="676" t="s">
        <v>1100</v>
      </c>
      <c r="AL2178" s="696">
        <v>2766</v>
      </c>
      <c r="AM2178" s="665" t="s">
        <v>52</v>
      </c>
      <c r="AN2178" s="676" t="s">
        <v>1089</v>
      </c>
      <c r="AO2178" s="665"/>
      <c r="AP2178" s="676" t="s">
        <v>38</v>
      </c>
      <c r="AQ2178" s="676" t="s">
        <v>1090</v>
      </c>
      <c r="AR2178" s="676"/>
      <c r="AS2178" s="523" t="s">
        <v>1077</v>
      </c>
      <c r="AT2178" s="523" t="s">
        <v>1091</v>
      </c>
      <c r="AU2178" s="523" t="s">
        <v>1078</v>
      </c>
      <c r="AV2178" s="674"/>
      <c r="AW2178" s="673" t="str">
        <f>U2178</f>
        <v>12005833C</v>
      </c>
      <c r="AX2178" s="673" cm="1">
        <f t="array" ref="AX2178">SUM(MID(0&amp;AW2178,LARGE(INDEX(ISNUMBER(--MID(AW2178,ROW($1:$8),1))*ROW($1:$8),),ROW($1:$8))+1,1)*10^ROW($1:$8)/10)</f>
        <v>12005833</v>
      </c>
      <c r="AY2178" s="673" t="str">
        <f>VLOOKUP($AX2178,'Item Master Data'!$A:$F,3,FALSE)</f>
        <v>Q.PEAK DUO XL G10 BFG</v>
      </c>
      <c r="AZ2178" s="673">
        <f>VLOOKUP($AX2178,'Item Master Data'!$A:$F,6,FALSE)</f>
        <v>475</v>
      </c>
      <c r="BA2178" s="673" t="e">
        <f>X2178/BB2178</f>
        <v>#VALUE!</v>
      </c>
      <c r="BB2178" s="673" t="str">
        <f>VLOOKUP(AX2178,'Item Master Data'!$A:$G,7,FALSE)</f>
        <v> 30</v>
      </c>
      <c r="BC2178" s="673"/>
      <c r="BD2178" s="673">
        <f>W2178-AZ2178</f>
        <v>0</v>
      </c>
      <c r="BE2178" s="593"/>
      <c r="BF2178" s="593"/>
      <c r="BG2178" s="593"/>
      <c r="BH2178" s="593"/>
      <c r="BI2178" s="593"/>
      <c r="BJ2178" s="593"/>
      <c r="BK2178" s="593"/>
      <c r="BL2178" s="593"/>
      <c r="BM2178" s="593"/>
      <c r="BN2178" s="593"/>
      <c r="BO2178" s="593"/>
      <c r="BP2178" s="593"/>
      <c r="BQ2178" s="593"/>
      <c r="BR2178" s="593"/>
      <c r="BS2178" s="593"/>
      <c r="BT2178" s="593"/>
      <c r="BU2178" s="593"/>
      <c r="BV2178" s="593"/>
      <c r="BW2178" s="593"/>
      <c r="BX2178" s="593"/>
      <c r="BY2178" s="593"/>
      <c r="BZ2178" s="593"/>
      <c r="CA2178" s="593"/>
      <c r="CB2178" s="593"/>
      <c r="CC2178" s="593"/>
      <c r="CD2178" s="593"/>
      <c r="CE2178" s="593"/>
      <c r="CF2178" s="593"/>
      <c r="CG2178" s="593"/>
      <c r="CH2178" s="593"/>
      <c r="CI2178" s="593"/>
      <c r="CJ2178" s="593"/>
      <c r="CK2178" s="593"/>
      <c r="CL2178" s="593"/>
      <c r="CM2178" s="593"/>
      <c r="CN2178" s="593"/>
      <c r="CO2178" s="593"/>
      <c r="CP2178" s="593"/>
      <c r="CQ2178" s="593"/>
      <c r="CR2178" s="593"/>
      <c r="CS2178" s="593"/>
      <c r="CT2178" s="593"/>
      <c r="CU2178" s="593"/>
      <c r="CV2178" s="593"/>
      <c r="CW2178" s="593"/>
      <c r="CX2178" s="593"/>
      <c r="CY2178" s="593"/>
      <c r="CZ2178" s="593"/>
      <c r="DA2178" s="593"/>
      <c r="DB2178" s="593"/>
      <c r="DC2178" s="593"/>
      <c r="DD2178" s="593"/>
      <c r="DE2178" s="593"/>
      <c r="DF2178" s="593"/>
      <c r="DG2178" s="593"/>
      <c r="DH2178" s="593"/>
      <c r="DI2178" s="593"/>
      <c r="DJ2178" s="593"/>
      <c r="DK2178" s="593"/>
      <c r="DL2178" s="593"/>
      <c r="DM2178" s="593"/>
      <c r="DN2178" s="593"/>
      <c r="DO2178" s="593"/>
      <c r="DP2178" s="593"/>
      <c r="DQ2178" s="593"/>
      <c r="DR2178" s="593"/>
      <c r="DS2178" s="593"/>
      <c r="DT2178" s="593"/>
      <c r="DU2178" s="593"/>
      <c r="DV2178" s="593"/>
      <c r="DW2178" s="593"/>
      <c r="DX2178" s="593"/>
      <c r="DY2178" s="593"/>
      <c r="DZ2178" s="593"/>
      <c r="EA2178" s="593"/>
      <c r="EB2178" s="593"/>
      <c r="EC2178" s="593"/>
      <c r="ED2178" s="593"/>
      <c r="EE2178" s="593"/>
      <c r="EF2178" s="593"/>
      <c r="EG2178" s="593"/>
      <c r="EH2178" s="593"/>
      <c r="EI2178" s="593"/>
      <c r="EJ2178" s="593"/>
      <c r="EK2178" s="593"/>
      <c r="EL2178" s="593"/>
      <c r="EM2178" s="593"/>
      <c r="EN2178" s="593"/>
      <c r="EO2178" s="593"/>
      <c r="EP2178" s="593"/>
      <c r="EQ2178" s="593"/>
      <c r="ER2178" s="593"/>
      <c r="ES2178" s="593"/>
      <c r="ET2178" s="593"/>
      <c r="EU2178" s="593"/>
      <c r="EV2178" s="593"/>
      <c r="EW2178" s="593"/>
      <c r="EX2178" s="593"/>
      <c r="EY2178" s="593"/>
      <c r="EZ2178" s="593"/>
      <c r="FA2178" s="593"/>
      <c r="FB2178" s="593"/>
      <c r="FC2178" s="593"/>
      <c r="FD2178" s="593"/>
      <c r="FE2178" s="593"/>
      <c r="FF2178" s="593"/>
      <c r="FG2178" s="593"/>
      <c r="FH2178" s="593"/>
      <c r="FI2178" s="593"/>
      <c r="FJ2178" s="593"/>
      <c r="FK2178" s="593"/>
      <c r="FL2178" s="593"/>
      <c r="FM2178" s="593"/>
      <c r="FN2178" s="593"/>
      <c r="FO2178" s="593"/>
      <c r="FP2178" s="593"/>
      <c r="FQ2178" s="593"/>
      <c r="FR2178" s="593"/>
      <c r="FS2178" s="593"/>
      <c r="FT2178" s="593"/>
      <c r="FU2178" s="593"/>
      <c r="FV2178" s="593"/>
      <c r="FW2178" s="593"/>
      <c r="FX2178" s="593"/>
      <c r="FY2178" s="593"/>
      <c r="FZ2178" s="593"/>
      <c r="GA2178" s="593"/>
      <c r="GB2178" s="593"/>
      <c r="GC2178" s="593"/>
      <c r="GD2178" s="593"/>
      <c r="GE2178" s="593"/>
      <c r="GF2178" s="593"/>
      <c r="GG2178" s="593"/>
      <c r="GH2178" s="593"/>
      <c r="GI2178" s="593"/>
      <c r="GJ2178" s="593"/>
      <c r="GK2178" s="593"/>
      <c r="GL2178" s="593"/>
      <c r="GM2178" s="593"/>
      <c r="GN2178" s="593"/>
      <c r="GO2178" s="593"/>
      <c r="GP2178" s="593"/>
      <c r="GQ2178" s="593"/>
      <c r="GR2178" s="593"/>
      <c r="GS2178" s="593"/>
      <c r="GT2178" s="593"/>
      <c r="GU2178" s="593"/>
      <c r="GV2178" s="593"/>
      <c r="GW2178" s="593"/>
      <c r="GX2178" s="593"/>
      <c r="GY2178" s="593"/>
      <c r="GZ2178" s="593"/>
      <c r="HA2178" s="593"/>
      <c r="HB2178" s="593"/>
      <c r="HC2178" s="593"/>
      <c r="HD2178" s="593"/>
      <c r="HE2178" s="593"/>
      <c r="HF2178" s="593"/>
      <c r="HG2178" s="593"/>
      <c r="HH2178" s="593"/>
      <c r="HI2178" s="593"/>
      <c r="HJ2178" s="593"/>
      <c r="HK2178" s="593"/>
      <c r="HL2178" s="593"/>
      <c r="HM2178" s="593"/>
      <c r="HN2178" s="593"/>
      <c r="HO2178" s="593"/>
      <c r="HP2178" s="593"/>
      <c r="HQ2178" s="593"/>
      <c r="HR2178" s="593"/>
      <c r="HS2178" s="593"/>
      <c r="HT2178" s="593"/>
      <c r="HU2178" s="593"/>
      <c r="HV2178" s="593"/>
      <c r="HW2178" s="593"/>
      <c r="HX2178" s="593"/>
      <c r="HY2178" s="593"/>
      <c r="HZ2178" s="593"/>
      <c r="IA2178" s="593"/>
      <c r="IB2178" s="593"/>
      <c r="IC2178" s="593"/>
      <c r="ID2178" s="593"/>
      <c r="IE2178" s="593"/>
      <c r="IF2178" s="593"/>
      <c r="IG2178" s="593"/>
      <c r="IH2178" s="593"/>
      <c r="II2178" s="593"/>
      <c r="IJ2178" s="593"/>
      <c r="IK2178" s="593"/>
      <c r="IL2178" s="593"/>
      <c r="IM2178" s="593"/>
      <c r="IN2178" s="593"/>
      <c r="IO2178" s="593"/>
      <c r="IP2178" s="593"/>
      <c r="IQ2178" s="593"/>
      <c r="IR2178" s="593"/>
      <c r="IS2178" s="593"/>
      <c r="IT2178" s="593"/>
      <c r="IU2178" s="593"/>
      <c r="IV2178" s="593"/>
      <c r="IW2178" s="593"/>
      <c r="IX2178" s="593"/>
      <c r="IY2178" s="593"/>
      <c r="IZ2178" s="593"/>
      <c r="JA2178" s="593"/>
      <c r="JB2178" s="593"/>
      <c r="JC2178" s="593"/>
      <c r="JD2178" s="593"/>
      <c r="JE2178" s="593"/>
      <c r="JF2178" s="593"/>
      <c r="JG2178" s="593"/>
      <c r="JH2178" s="593"/>
      <c r="JI2178" s="593"/>
      <c r="JJ2178" s="593"/>
      <c r="JK2178" s="593"/>
      <c r="JL2178" s="593"/>
      <c r="JM2178" s="593"/>
      <c r="JN2178" s="593"/>
      <c r="JO2178" s="593"/>
      <c r="JP2178" s="593"/>
      <c r="JQ2178" s="593"/>
      <c r="JR2178" s="593"/>
      <c r="JS2178" s="593"/>
      <c r="JT2178" s="593"/>
      <c r="JU2178" s="593"/>
      <c r="JV2178" s="593"/>
      <c r="JW2178" s="593"/>
      <c r="JX2178" s="593"/>
      <c r="JY2178" s="593"/>
      <c r="JZ2178" s="593"/>
      <c r="KA2178" s="593"/>
      <c r="KB2178" s="593"/>
      <c r="KC2178" s="593"/>
      <c r="KD2178" s="593"/>
      <c r="KE2178" s="593"/>
      <c r="KF2178" s="593"/>
      <c r="KG2178" s="593"/>
      <c r="KH2178" s="593"/>
      <c r="KI2178" s="593"/>
      <c r="KJ2178" s="593"/>
      <c r="KK2178" s="593"/>
      <c r="KL2178" s="593"/>
      <c r="KM2178" s="593"/>
      <c r="KN2178" s="593"/>
      <c r="KO2178" s="593"/>
      <c r="KP2178" s="593"/>
      <c r="KQ2178" s="593"/>
      <c r="KR2178" s="593"/>
      <c r="KS2178" s="593"/>
      <c r="KT2178" s="593"/>
      <c r="KU2178" s="593"/>
      <c r="KV2178" s="593"/>
      <c r="KW2178" s="593"/>
      <c r="KX2178" s="593"/>
      <c r="KY2178" s="593"/>
      <c r="KZ2178" s="593"/>
      <c r="LA2178" s="593"/>
      <c r="LB2178" s="593"/>
      <c r="LC2178" s="593"/>
      <c r="LD2178" s="593"/>
      <c r="LE2178" s="593"/>
      <c r="LF2178" s="593"/>
      <c r="LG2178" s="593"/>
      <c r="LH2178" s="593"/>
      <c r="LI2178" s="593"/>
      <c r="LJ2178" s="593"/>
      <c r="LK2178" s="593"/>
      <c r="LL2178" s="593"/>
      <c r="LM2178" s="593"/>
      <c r="LN2178" s="593"/>
      <c r="LO2178" s="593"/>
      <c r="LP2178" s="593"/>
      <c r="LQ2178" s="593"/>
      <c r="LR2178" s="593"/>
      <c r="LS2178" s="593"/>
      <c r="LT2178" s="593"/>
      <c r="LU2178" s="593"/>
      <c r="LV2178" s="593"/>
      <c r="LW2178" s="593"/>
      <c r="LX2178" s="593"/>
      <c r="LY2178" s="593"/>
      <c r="LZ2178" s="593"/>
      <c r="MA2178" s="593"/>
      <c r="MB2178" s="593"/>
      <c r="MC2178" s="593"/>
      <c r="MD2178" s="593"/>
      <c r="ME2178" s="593"/>
      <c r="MF2178" s="593"/>
      <c r="MG2178" s="593"/>
      <c r="MH2178" s="593"/>
      <c r="MI2178" s="593"/>
      <c r="MJ2178" s="593"/>
      <c r="MK2178" s="593"/>
      <c r="ML2178" s="593"/>
      <c r="MM2178" s="593"/>
      <c r="MN2178" s="593"/>
      <c r="MO2178" s="593"/>
      <c r="MP2178" s="593"/>
      <c r="MQ2178" s="593"/>
      <c r="MR2178" s="593"/>
      <c r="MS2178" s="593"/>
      <c r="MT2178" s="593"/>
      <c r="MU2178" s="593"/>
      <c r="MV2178" s="593"/>
      <c r="MW2178" s="593"/>
      <c r="MX2178" s="593"/>
      <c r="MY2178" s="593"/>
      <c r="MZ2178" s="593"/>
      <c r="NA2178" s="593"/>
      <c r="NB2178" s="593"/>
      <c r="NC2178" s="593"/>
      <c r="ND2178" s="593"/>
      <c r="NE2178" s="593"/>
      <c r="NF2178" s="593"/>
      <c r="NG2178" s="593"/>
      <c r="NH2178" s="593"/>
      <c r="NI2178" s="593"/>
      <c r="NJ2178" s="593"/>
      <c r="NK2178" s="593"/>
      <c r="NL2178" s="593"/>
      <c r="NM2178" s="593"/>
      <c r="NN2178" s="593"/>
      <c r="NO2178" s="593"/>
      <c r="NP2178" s="593"/>
      <c r="NQ2178" s="593"/>
      <c r="NR2178" s="593"/>
      <c r="NS2178" s="593"/>
      <c r="NT2178" s="593"/>
      <c r="NU2178" s="593"/>
      <c r="NV2178" s="593"/>
      <c r="NW2178" s="593"/>
      <c r="NX2178" s="593"/>
      <c r="NY2178" s="593"/>
      <c r="NZ2178" s="593"/>
      <c r="OA2178" s="593"/>
      <c r="OB2178" s="593"/>
      <c r="OC2178" s="593"/>
      <c r="OD2178" s="593"/>
      <c r="OE2178" s="593"/>
      <c r="OF2178" s="593"/>
      <c r="OG2178" s="593"/>
      <c r="OH2178" s="593"/>
      <c r="OI2178" s="593"/>
      <c r="OJ2178" s="593"/>
      <c r="OK2178" s="593"/>
      <c r="OL2178" s="593"/>
      <c r="OM2178" s="593"/>
      <c r="ON2178" s="593"/>
      <c r="OO2178" s="593"/>
      <c r="OP2178" s="593"/>
      <c r="OQ2178" s="593"/>
      <c r="OR2178" s="593"/>
      <c r="OS2178" s="593"/>
      <c r="OT2178" s="593"/>
      <c r="OU2178" s="593"/>
      <c r="OV2178" s="593"/>
      <c r="OW2178" s="593"/>
      <c r="OX2178" s="593"/>
      <c r="OY2178" s="593"/>
      <c r="OZ2178" s="593"/>
      <c r="PA2178" s="593"/>
      <c r="PB2178" s="593"/>
      <c r="PC2178" s="593"/>
      <c r="PD2178" s="593"/>
      <c r="PE2178" s="593"/>
      <c r="PF2178" s="593"/>
      <c r="PG2178" s="593"/>
      <c r="PH2178" s="593"/>
      <c r="PI2178" s="593"/>
      <c r="PJ2178" s="593"/>
      <c r="PK2178" s="593"/>
      <c r="PL2178" s="593"/>
      <c r="PM2178" s="593"/>
      <c r="PN2178" s="593"/>
      <c r="PO2178" s="593"/>
      <c r="PP2178" s="593"/>
      <c r="PQ2178" s="593"/>
      <c r="PR2178" s="593"/>
      <c r="PS2178" s="593"/>
      <c r="PT2178" s="593"/>
      <c r="PU2178" s="593"/>
      <c r="PV2178" s="593"/>
      <c r="PW2178" s="593"/>
      <c r="PX2178" s="593"/>
      <c r="PY2178" s="593"/>
      <c r="PZ2178" s="593"/>
      <c r="QA2178" s="593"/>
      <c r="QB2178" s="593"/>
      <c r="QC2178" s="593"/>
      <c r="QD2178" s="593"/>
      <c r="QE2178" s="593"/>
      <c r="QF2178" s="593"/>
      <c r="QG2178" s="593"/>
      <c r="QH2178" s="593"/>
      <c r="QI2178" s="593"/>
      <c r="QJ2178" s="593"/>
      <c r="QK2178" s="593"/>
      <c r="QL2178" s="593"/>
      <c r="QM2178" s="593"/>
      <c r="QN2178" s="593"/>
      <c r="QO2178" s="593"/>
      <c r="QP2178" s="593"/>
      <c r="QQ2178" s="593"/>
      <c r="QR2178" s="593"/>
      <c r="QS2178" s="593"/>
      <c r="QT2178" s="593"/>
      <c r="QU2178" s="593"/>
      <c r="QV2178" s="593"/>
      <c r="QW2178" s="593"/>
      <c r="QX2178" s="593"/>
      <c r="QY2178" s="593"/>
      <c r="QZ2178" s="593"/>
      <c r="RA2178" s="593"/>
      <c r="RB2178" s="593"/>
      <c r="RC2178" s="593"/>
      <c r="RD2178" s="593"/>
      <c r="RE2178" s="593"/>
      <c r="RF2178" s="593"/>
      <c r="RG2178" s="593"/>
      <c r="RH2178" s="593"/>
      <c r="RI2178" s="593"/>
      <c r="RJ2178" s="593"/>
      <c r="RK2178" s="593"/>
      <c r="RL2178" s="593"/>
      <c r="RM2178" s="593"/>
      <c r="RN2178" s="593"/>
      <c r="RO2178" s="593"/>
      <c r="RP2178" s="593"/>
      <c r="RQ2178" s="593"/>
      <c r="RR2178" s="593"/>
      <c r="RS2178" s="593"/>
      <c r="RT2178" s="593"/>
      <c r="RU2178" s="593"/>
      <c r="RV2178" s="593"/>
      <c r="RW2178" s="593"/>
      <c r="RX2178" s="593"/>
      <c r="RY2178" s="593"/>
      <c r="RZ2178" s="593"/>
      <c r="SA2178" s="593"/>
      <c r="SB2178" s="593"/>
      <c r="SC2178" s="593"/>
      <c r="SD2178" s="593"/>
      <c r="SE2178" s="593"/>
      <c r="SF2178" s="593"/>
      <c r="SG2178" s="593"/>
      <c r="SH2178" s="593"/>
      <c r="SI2178" s="593"/>
      <c r="SJ2178" s="593"/>
      <c r="SK2178" s="593"/>
      <c r="SL2178" s="593"/>
      <c r="SM2178" s="593"/>
      <c r="SN2178" s="593"/>
      <c r="SO2178" s="593"/>
      <c r="SP2178" s="593"/>
      <c r="SQ2178" s="593"/>
      <c r="SR2178" s="593"/>
      <c r="SS2178" s="593"/>
      <c r="ST2178" s="593"/>
      <c r="SU2178" s="593"/>
      <c r="SV2178" s="593"/>
      <c r="SW2178" s="593"/>
      <c r="SX2178" s="593"/>
      <c r="SY2178" s="593"/>
      <c r="SZ2178" s="593"/>
      <c r="TA2178" s="593"/>
      <c r="TB2178" s="593"/>
      <c r="TC2178" s="593"/>
      <c r="TD2178" s="593"/>
      <c r="TE2178" s="593"/>
      <c r="TF2178" s="593"/>
      <c r="TG2178" s="593"/>
      <c r="TH2178" s="593"/>
      <c r="TI2178" s="593"/>
      <c r="TJ2178" s="593"/>
      <c r="TK2178" s="593"/>
      <c r="TL2178" s="593"/>
      <c r="TM2178" s="593"/>
      <c r="TN2178" s="593"/>
      <c r="TO2178" s="593"/>
      <c r="TP2178" s="593"/>
      <c r="TQ2178" s="593"/>
      <c r="TR2178" s="593"/>
      <c r="TS2178" s="593"/>
      <c r="TT2178" s="593"/>
      <c r="TU2178" s="593"/>
      <c r="TV2178" s="593"/>
      <c r="TW2178" s="593"/>
      <c r="TX2178" s="593"/>
      <c r="TY2178" s="593"/>
      <c r="TZ2178" s="593"/>
      <c r="UA2178" s="593"/>
      <c r="UB2178" s="593"/>
      <c r="UC2178" s="593"/>
      <c r="UD2178" s="593"/>
      <c r="UE2178" s="593"/>
      <c r="UF2178" s="593"/>
      <c r="UG2178" s="593"/>
      <c r="UH2178" s="593"/>
      <c r="UI2178" s="593"/>
      <c r="UJ2178" s="593"/>
      <c r="UK2178" s="593"/>
      <c r="UL2178" s="593"/>
      <c r="UM2178" s="593"/>
      <c r="UN2178" s="593"/>
      <c r="UO2178" s="593"/>
      <c r="UP2178" s="593"/>
      <c r="UQ2178" s="593"/>
      <c r="UR2178" s="593"/>
      <c r="US2178" s="593"/>
      <c r="UT2178" s="593"/>
      <c r="UU2178" s="593"/>
      <c r="UV2178" s="593"/>
      <c r="UW2178" s="593"/>
      <c r="UX2178" s="593"/>
      <c r="UY2178" s="593"/>
      <c r="UZ2178" s="593"/>
      <c r="VA2178" s="593"/>
      <c r="VB2178" s="593"/>
      <c r="VC2178" s="593"/>
      <c r="VD2178" s="593"/>
      <c r="VE2178" s="593"/>
      <c r="VF2178" s="593"/>
      <c r="VG2178" s="593"/>
      <c r="VH2178" s="593"/>
      <c r="VI2178" s="593"/>
      <c r="VJ2178" s="593"/>
      <c r="VK2178" s="593"/>
      <c r="VL2178" s="593"/>
      <c r="VM2178" s="593"/>
      <c r="VN2178" s="593"/>
      <c r="VO2178" s="593"/>
      <c r="VP2178" s="593"/>
      <c r="VQ2178" s="593"/>
      <c r="VR2178" s="593"/>
      <c r="VS2178" s="593"/>
      <c r="VT2178" s="593"/>
      <c r="VU2178" s="593"/>
      <c r="VV2178" s="593"/>
      <c r="VW2178" s="593"/>
      <c r="VX2178" s="593"/>
      <c r="VY2178" s="593"/>
      <c r="VZ2178" s="593"/>
      <c r="WA2178" s="593"/>
      <c r="WB2178" s="593"/>
      <c r="WC2178" s="593"/>
      <c r="WD2178" s="593"/>
      <c r="WE2178" s="593"/>
      <c r="WF2178" s="593"/>
      <c r="WG2178" s="593"/>
      <c r="WH2178" s="593"/>
      <c r="WI2178" s="593"/>
      <c r="WJ2178" s="593"/>
      <c r="WK2178" s="593"/>
      <c r="WL2178" s="593"/>
      <c r="WM2178" s="593"/>
      <c r="WN2178" s="593"/>
      <c r="WO2178" s="593"/>
      <c r="WP2178" s="593"/>
      <c r="WQ2178" s="593"/>
      <c r="WR2178" s="593"/>
      <c r="WS2178" s="593"/>
      <c r="WT2178" s="593"/>
      <c r="WU2178" s="593"/>
      <c r="WV2178" s="593"/>
      <c r="WW2178" s="593"/>
      <c r="WX2178" s="593"/>
      <c r="WY2178" s="593"/>
      <c r="WZ2178" s="593"/>
      <c r="XA2178" s="593"/>
      <c r="XB2178" s="593"/>
      <c r="XC2178" s="593"/>
      <c r="XD2178" s="593"/>
      <c r="XE2178" s="593"/>
      <c r="XF2178" s="593"/>
      <c r="XG2178" s="593"/>
      <c r="XH2178" s="593"/>
      <c r="XI2178" s="593"/>
      <c r="XJ2178" s="593"/>
      <c r="XK2178" s="593"/>
      <c r="XL2178" s="593"/>
      <c r="XM2178" s="593"/>
      <c r="XN2178" s="593"/>
      <c r="XO2178" s="593"/>
      <c r="XP2178" s="593"/>
      <c r="XQ2178" s="593"/>
      <c r="XR2178" s="593"/>
      <c r="XS2178" s="593"/>
      <c r="XT2178" s="593"/>
      <c r="XU2178" s="593"/>
      <c r="XV2178" s="593"/>
      <c r="XW2178" s="593"/>
      <c r="XX2178" s="593"/>
      <c r="XY2178" s="593"/>
      <c r="XZ2178" s="593"/>
      <c r="YA2178" s="593"/>
      <c r="YB2178" s="593"/>
      <c r="YC2178" s="593"/>
      <c r="YD2178" s="593"/>
      <c r="YE2178" s="593"/>
      <c r="YF2178" s="593"/>
      <c r="YG2178" s="593"/>
      <c r="YH2178" s="593"/>
      <c r="YI2178" s="593"/>
      <c r="YJ2178" s="593"/>
      <c r="YK2178" s="593"/>
      <c r="YL2178" s="593"/>
      <c r="YM2178" s="593"/>
      <c r="YN2178" s="593"/>
      <c r="YO2178" s="593"/>
      <c r="YP2178" s="593"/>
      <c r="YQ2178" s="593"/>
      <c r="YR2178" s="593"/>
      <c r="YS2178" s="593"/>
      <c r="YT2178" s="593"/>
      <c r="YU2178" s="593"/>
      <c r="YV2178" s="593"/>
      <c r="YW2178" s="593"/>
      <c r="YX2178" s="593"/>
      <c r="YY2178" s="593"/>
      <c r="YZ2178" s="593"/>
      <c r="ZA2178" s="593"/>
      <c r="ZB2178" s="593"/>
      <c r="ZC2178" s="593"/>
      <c r="ZD2178" s="593"/>
      <c r="ZE2178" s="593"/>
      <c r="ZF2178" s="593"/>
      <c r="ZG2178" s="593"/>
      <c r="ZH2178" s="593"/>
      <c r="ZI2178" s="593"/>
      <c r="ZJ2178" s="593"/>
      <c r="ZK2178" s="593"/>
      <c r="ZL2178" s="593"/>
      <c r="ZM2178" s="593"/>
      <c r="ZN2178" s="593"/>
      <c r="ZO2178" s="593"/>
      <c r="ZP2178" s="593"/>
      <c r="ZQ2178" s="593"/>
      <c r="ZR2178" s="593"/>
      <c r="ZS2178" s="593"/>
      <c r="ZT2178" s="593"/>
      <c r="ZU2178" s="593"/>
      <c r="ZV2178" s="593"/>
      <c r="ZW2178" s="593"/>
      <c r="ZX2178" s="593"/>
      <c r="ZY2178" s="593"/>
      <c r="ZZ2178" s="593"/>
      <c r="AAA2178" s="593"/>
      <c r="AAB2178" s="593"/>
      <c r="AAC2178" s="593"/>
      <c r="AAD2178" s="593"/>
      <c r="AAE2178" s="593"/>
      <c r="AAF2178" s="593"/>
      <c r="AAG2178" s="593"/>
      <c r="AAH2178" s="593"/>
      <c r="AAI2178" s="593"/>
      <c r="AAJ2178" s="593"/>
      <c r="AAK2178" s="593"/>
      <c r="AAL2178" s="593"/>
      <c r="AAM2178" s="593"/>
      <c r="AAN2178" s="593"/>
      <c r="AAO2178" s="593"/>
      <c r="AAP2178" s="593"/>
      <c r="AAQ2178" s="593"/>
      <c r="AAR2178" s="593"/>
      <c r="AAS2178" s="593"/>
      <c r="AAT2178" s="593"/>
      <c r="AAU2178" s="593"/>
      <c r="AAV2178" s="593"/>
      <c r="AAW2178" s="593"/>
      <c r="AAX2178" s="593"/>
      <c r="AAY2178" s="593"/>
      <c r="AAZ2178" s="593"/>
      <c r="ABA2178" s="593"/>
      <c r="ABB2178" s="593"/>
      <c r="ABC2178" s="593"/>
      <c r="ABD2178" s="593"/>
      <c r="ABE2178" s="593"/>
      <c r="ABF2178" s="593"/>
      <c r="ABG2178" s="593"/>
      <c r="ABH2178" s="593"/>
      <c r="ABI2178" s="593"/>
      <c r="ABJ2178" s="593"/>
      <c r="ABK2178" s="593"/>
      <c r="ABL2178" s="593"/>
      <c r="ABM2178" s="593"/>
      <c r="ABN2178" s="593"/>
      <c r="ABO2178" s="593"/>
      <c r="ABP2178" s="593"/>
      <c r="ABQ2178" s="593"/>
      <c r="ABR2178" s="593"/>
      <c r="ABS2178" s="593"/>
      <c r="ABT2178" s="593"/>
      <c r="ABU2178" s="593"/>
      <c r="ABV2178" s="593"/>
      <c r="ABW2178" s="593"/>
      <c r="ABX2178" s="593"/>
      <c r="ABY2178" s="593"/>
      <c r="ABZ2178" s="593"/>
      <c r="ACA2178" s="593"/>
      <c r="ACB2178" s="593"/>
      <c r="ACC2178" s="593"/>
      <c r="ACD2178" s="593"/>
      <c r="ACE2178" s="593"/>
      <c r="ACF2178" s="593"/>
      <c r="ACG2178" s="593"/>
      <c r="ACH2178" s="593"/>
      <c r="ACI2178" s="593"/>
      <c r="ACJ2178" s="593"/>
      <c r="ACK2178" s="593"/>
      <c r="ACL2178" s="593"/>
      <c r="ACM2178" s="593"/>
      <c r="ACN2178" s="593"/>
      <c r="ACO2178" s="593"/>
      <c r="ACP2178" s="593"/>
      <c r="ACQ2178" s="593"/>
      <c r="ACR2178" s="593"/>
      <c r="ACS2178" s="593"/>
      <c r="ACT2178" s="593"/>
      <c r="ACU2178" s="593"/>
      <c r="ACV2178" s="593"/>
      <c r="ACW2178" s="593"/>
      <c r="ACX2178" s="593"/>
      <c r="ACY2178" s="593"/>
      <c r="ACZ2178" s="593"/>
      <c r="ADA2178" s="593"/>
      <c r="ADB2178" s="593"/>
      <c r="ADC2178" s="593"/>
      <c r="ADD2178" s="593"/>
      <c r="ADE2178" s="593"/>
      <c r="ADF2178" s="593"/>
      <c r="ADG2178" s="593"/>
      <c r="ADH2178" s="593"/>
      <c r="ADI2178" s="593"/>
      <c r="ADJ2178" s="593"/>
      <c r="ADK2178" s="593"/>
      <c r="ADL2178" s="593"/>
      <c r="ADM2178" s="593"/>
      <c r="ADN2178" s="593"/>
      <c r="ADO2178" s="593"/>
      <c r="ADP2178" s="593"/>
      <c r="ADQ2178" s="593"/>
      <c r="ADR2178" s="593"/>
      <c r="ADS2178" s="593"/>
      <c r="ADT2178" s="593"/>
      <c r="ADU2178" s="593"/>
      <c r="ADV2178" s="593"/>
      <c r="ADW2178" s="593"/>
      <c r="ADX2178" s="593"/>
      <c r="ADY2178" s="593"/>
      <c r="ADZ2178" s="593"/>
      <c r="AEA2178" s="593"/>
      <c r="AEB2178" s="593"/>
      <c r="AEC2178" s="593"/>
      <c r="AED2178" s="593"/>
      <c r="AEE2178" s="593"/>
      <c r="AEF2178" s="593"/>
      <c r="AEG2178" s="593"/>
      <c r="AEH2178" s="593"/>
      <c r="AEI2178" s="593"/>
      <c r="AEJ2178" s="593"/>
      <c r="AEK2178" s="593"/>
      <c r="AEL2178" s="593"/>
      <c r="AEM2178" s="593"/>
      <c r="AEN2178" s="593"/>
      <c r="AEO2178" s="593"/>
      <c r="AEP2178" s="593"/>
      <c r="AEQ2178" s="593"/>
      <c r="AER2178" s="593"/>
      <c r="AES2178" s="593"/>
      <c r="AET2178" s="593"/>
      <c r="AEU2178" s="593"/>
      <c r="AEV2178" s="593"/>
      <c r="AEW2178" s="593"/>
      <c r="AEX2178" s="593"/>
      <c r="AEY2178" s="593"/>
      <c r="AEZ2178" s="593"/>
      <c r="AFA2178" s="593"/>
      <c r="AFB2178" s="593"/>
      <c r="AFC2178" s="593"/>
      <c r="AFD2178" s="593"/>
      <c r="AFE2178" s="593"/>
      <c r="AFF2178" s="593"/>
      <c r="AFG2178" s="593"/>
      <c r="AFH2178" s="593"/>
      <c r="AFI2178" s="593"/>
      <c r="AFJ2178" s="593"/>
      <c r="AFK2178" s="593"/>
      <c r="AFL2178" s="593"/>
      <c r="AFM2178" s="593"/>
      <c r="AFN2178" s="593"/>
      <c r="AFO2178" s="593"/>
      <c r="AFP2178" s="593"/>
      <c r="AFQ2178" s="593"/>
      <c r="AFR2178" s="593"/>
      <c r="AFS2178" s="593"/>
      <c r="AFT2178" s="593"/>
      <c r="AFU2178" s="593"/>
      <c r="AFV2178" s="593"/>
      <c r="AFW2178" s="593"/>
      <c r="AFX2178" s="593"/>
      <c r="AFY2178" s="593"/>
      <c r="AFZ2178" s="593"/>
      <c r="AGA2178" s="593"/>
      <c r="AGB2178" s="593"/>
      <c r="AGC2178" s="593"/>
      <c r="AGD2178" s="593"/>
      <c r="AGE2178" s="593"/>
      <c r="AGF2178" s="593"/>
      <c r="AGG2178" s="593"/>
      <c r="AGH2178" s="593"/>
      <c r="AGI2178" s="593"/>
      <c r="AGJ2178" s="593"/>
      <c r="AGK2178" s="593"/>
      <c r="AGL2178" s="593"/>
      <c r="AGM2178" s="593"/>
      <c r="AGN2178" s="593"/>
      <c r="AGO2178" s="593"/>
      <c r="AGP2178" s="593"/>
      <c r="AGQ2178" s="593"/>
      <c r="AGR2178" s="593"/>
      <c r="AGS2178" s="593"/>
      <c r="AGT2178" s="593"/>
      <c r="AGU2178" s="593"/>
      <c r="AGV2178" s="593"/>
      <c r="AGW2178" s="593"/>
      <c r="AGX2178" s="593"/>
      <c r="AGY2178" s="593"/>
      <c r="AGZ2178" s="593"/>
      <c r="AHA2178" s="593"/>
      <c r="AHB2178" s="593"/>
      <c r="AHC2178" s="593"/>
      <c r="AHD2178" s="593"/>
      <c r="AHE2178" s="593"/>
      <c r="AHF2178" s="593"/>
      <c r="AHG2178" s="593"/>
      <c r="AHH2178" s="593"/>
      <c r="AHI2178" s="593"/>
      <c r="AHJ2178" s="593"/>
      <c r="AHK2178" s="593"/>
      <c r="AHL2178" s="593"/>
      <c r="AHM2178" s="593"/>
      <c r="AHN2178" s="593"/>
      <c r="AHO2178" s="593"/>
      <c r="AHP2178" s="593"/>
      <c r="AHQ2178" s="593"/>
      <c r="AHR2178" s="593"/>
      <c r="AHS2178" s="593"/>
      <c r="AHT2178" s="593"/>
      <c r="AHU2178" s="593"/>
      <c r="AHV2178" s="593"/>
      <c r="AHW2178" s="593"/>
      <c r="AHX2178" s="593"/>
      <c r="AHY2178" s="593"/>
      <c r="AHZ2178" s="593"/>
      <c r="AIA2178" s="593"/>
      <c r="AIB2178" s="593"/>
      <c r="AIC2178" s="593"/>
      <c r="AID2178" s="593"/>
      <c r="AIE2178" s="593"/>
      <c r="AIF2178" s="593"/>
      <c r="AIG2178" s="593"/>
      <c r="AIH2178" s="593"/>
      <c r="AII2178" s="593"/>
      <c r="AIJ2178" s="593"/>
      <c r="AIK2178" s="593"/>
      <c r="AIL2178" s="593"/>
      <c r="AIM2178" s="593"/>
      <c r="AIN2178" s="593"/>
      <c r="AIO2178" s="593"/>
      <c r="AIP2178" s="593"/>
      <c r="AIQ2178" s="593"/>
      <c r="AIR2178" s="593"/>
      <c r="AIS2178" s="593"/>
      <c r="AIT2178" s="593"/>
      <c r="AIU2178" s="593"/>
      <c r="AIV2178" s="593"/>
      <c r="AIW2178" s="593"/>
      <c r="AIX2178" s="593"/>
      <c r="AIY2178" s="593"/>
      <c r="AIZ2178" s="593"/>
      <c r="AJA2178" s="593"/>
      <c r="AJB2178" s="593"/>
      <c r="AJC2178" s="593"/>
      <c r="AJD2178" s="593"/>
      <c r="AJE2178" s="593"/>
      <c r="AJF2178" s="593"/>
      <c r="AJG2178" s="593"/>
      <c r="AJH2178" s="593"/>
      <c r="AJI2178" s="593"/>
      <c r="AJJ2178" s="593"/>
      <c r="AJK2178" s="593"/>
      <c r="AJL2178" s="593"/>
      <c r="AJM2178" s="593"/>
      <c r="AJN2178" s="593"/>
      <c r="AJO2178" s="593"/>
      <c r="AJP2178" s="593"/>
      <c r="AJQ2178" s="593"/>
      <c r="AJR2178" s="593"/>
      <c r="AJS2178" s="593"/>
      <c r="AJT2178" s="593"/>
      <c r="AJU2178" s="593"/>
      <c r="AJV2178" s="593"/>
      <c r="AJW2178" s="593"/>
      <c r="AJX2178" s="593"/>
      <c r="AJY2178" s="593"/>
      <c r="AJZ2178" s="593"/>
      <c r="AKA2178" s="593"/>
      <c r="AKB2178" s="593"/>
      <c r="AKC2178" s="593"/>
      <c r="AKD2178" s="593"/>
      <c r="AKE2178" s="593"/>
      <c r="AKF2178" s="593"/>
      <c r="AKG2178" s="593"/>
      <c r="AKH2178" s="593"/>
      <c r="AKI2178" s="593"/>
      <c r="AKJ2178" s="593"/>
      <c r="AKK2178" s="593"/>
      <c r="AKL2178" s="593"/>
      <c r="AKM2178" s="593"/>
      <c r="AKN2178" s="593"/>
      <c r="AKO2178" s="593"/>
      <c r="AKP2178" s="593"/>
      <c r="AKQ2178" s="593"/>
      <c r="AKR2178" s="593"/>
      <c r="AKS2178" s="593"/>
      <c r="AKT2178" s="593"/>
      <c r="AKU2178" s="593"/>
      <c r="AKV2178" s="593"/>
      <c r="AKW2178" s="593"/>
      <c r="AKX2178" s="593"/>
      <c r="AKY2178" s="593"/>
      <c r="AKZ2178" s="593"/>
      <c r="ALA2178" s="593"/>
      <c r="ALB2178" s="593"/>
      <c r="ALC2178" s="593"/>
      <c r="ALD2178" s="593"/>
      <c r="ALE2178" s="593"/>
      <c r="ALF2178" s="593"/>
      <c r="ALG2178" s="593"/>
      <c r="ALH2178" s="593"/>
      <c r="ALI2178" s="593"/>
      <c r="ALJ2178" s="593"/>
      <c r="ALK2178" s="593"/>
      <c r="ALL2178" s="593"/>
      <c r="ALM2178" s="593"/>
      <c r="ALN2178" s="593"/>
      <c r="ALO2178" s="593"/>
      <c r="ALP2178" s="593"/>
      <c r="ALQ2178" s="593"/>
      <c r="ALR2178" s="593"/>
      <c r="ALS2178" s="593"/>
      <c r="ALT2178" s="593"/>
      <c r="ALU2178" s="593"/>
      <c r="ALV2178" s="593"/>
      <c r="ALW2178" s="593"/>
      <c r="ALX2178" s="593"/>
      <c r="ALY2178" s="593"/>
      <c r="ALZ2178" s="593"/>
      <c r="AMA2178" s="593"/>
      <c r="AMB2178" s="593"/>
      <c r="AMC2178" s="593"/>
      <c r="AMD2178" s="593"/>
      <c r="AME2178" s="593"/>
      <c r="AMF2178" s="593"/>
      <c r="AMG2178" s="593"/>
      <c r="AMH2178" s="593"/>
      <c r="AMI2178" s="593"/>
      <c r="AMJ2178" s="593"/>
      <c r="AMK2178" s="593"/>
      <c r="AML2178" s="593"/>
      <c r="AMM2178" s="593"/>
      <c r="AMN2178" s="593"/>
      <c r="AMO2178" s="593"/>
      <c r="AMP2178" s="593"/>
      <c r="AMQ2178" s="593"/>
      <c r="AMR2178" s="593"/>
      <c r="AMS2178" s="593"/>
      <c r="AMT2178" s="593"/>
      <c r="AMU2178" s="593"/>
      <c r="AMV2178" s="593"/>
      <c r="AMW2178" s="593"/>
      <c r="AMX2178" s="593"/>
      <c r="AMY2178" s="593"/>
      <c r="AMZ2178" s="593"/>
      <c r="ANA2178" s="593"/>
      <c r="ANB2178" s="593"/>
      <c r="ANC2178" s="593"/>
      <c r="AND2178" s="593"/>
      <c r="ANE2178" s="593"/>
      <c r="ANF2178" s="593"/>
      <c r="ANG2178" s="593"/>
      <c r="ANH2178" s="593"/>
      <c r="ANI2178" s="593"/>
      <c r="ANJ2178" s="593"/>
      <c r="ANK2178" s="593"/>
      <c r="ANL2178" s="593"/>
      <c r="ANM2178" s="593"/>
      <c r="ANN2178" s="593"/>
      <c r="ANO2178" s="593"/>
      <c r="ANP2178" s="593"/>
      <c r="ANQ2178" s="593"/>
      <c r="ANR2178" s="593"/>
      <c r="ANS2178" s="593"/>
      <c r="ANT2178" s="593"/>
      <c r="ANU2178" s="593"/>
      <c r="ANV2178" s="593"/>
      <c r="ANW2178" s="593"/>
      <c r="ANX2178" s="593"/>
      <c r="ANY2178" s="593"/>
      <c r="ANZ2178" s="593"/>
      <c r="AOA2178" s="593"/>
      <c r="AOB2178" s="593"/>
      <c r="AOC2178" s="593"/>
      <c r="AOD2178" s="593"/>
      <c r="AOE2178" s="593"/>
      <c r="AOF2178" s="593"/>
      <c r="AOG2178" s="593"/>
      <c r="AOH2178" s="593"/>
      <c r="AOI2178" s="593"/>
      <c r="AOJ2178" s="593"/>
      <c r="AOK2178" s="593"/>
      <c r="AOL2178" s="593"/>
      <c r="AOM2178" s="593"/>
      <c r="AON2178" s="593"/>
      <c r="AOO2178" s="593"/>
      <c r="AOP2178" s="593"/>
      <c r="AOQ2178" s="593"/>
      <c r="AOR2178" s="593"/>
      <c r="AOS2178" s="593"/>
      <c r="AOT2178" s="593"/>
      <c r="AOU2178" s="593"/>
      <c r="AOV2178" s="593"/>
      <c r="AOW2178" s="593"/>
      <c r="AOX2178" s="593"/>
      <c r="AOY2178" s="593"/>
      <c r="AOZ2178" s="593"/>
      <c r="APA2178" s="593"/>
      <c r="APB2178" s="593"/>
      <c r="APC2178" s="593"/>
      <c r="APD2178" s="593"/>
      <c r="APE2178" s="593"/>
      <c r="APF2178" s="593"/>
      <c r="APG2178" s="593"/>
      <c r="APH2178" s="593"/>
      <c r="API2178" s="593"/>
      <c r="APJ2178" s="593"/>
      <c r="APK2178" s="593"/>
      <c r="APL2178" s="593"/>
      <c r="APM2178" s="593"/>
      <c r="APN2178" s="593"/>
      <c r="APO2178" s="593"/>
      <c r="APP2178" s="593"/>
      <c r="APQ2178" s="593"/>
      <c r="APR2178" s="593"/>
      <c r="APS2178" s="593"/>
      <c r="APT2178" s="593"/>
      <c r="APU2178" s="593"/>
      <c r="APV2178" s="593"/>
      <c r="APW2178" s="593"/>
      <c r="APX2178" s="593"/>
      <c r="APY2178" s="593"/>
      <c r="APZ2178" s="593"/>
      <c r="AQA2178" s="593"/>
      <c r="AQB2178" s="593"/>
      <c r="AQC2178" s="593"/>
      <c r="AQD2178" s="593"/>
      <c r="AQE2178" s="593"/>
      <c r="AQF2178" s="593"/>
      <c r="AQG2178" s="593"/>
      <c r="AQH2178" s="593"/>
      <c r="AQI2178" s="593"/>
      <c r="AQJ2178" s="593"/>
      <c r="AQK2178" s="593"/>
      <c r="AQL2178" s="593"/>
      <c r="AQM2178" s="593"/>
      <c r="AQN2178" s="593"/>
      <c r="AQO2178" s="593"/>
      <c r="AQP2178" s="593"/>
      <c r="AQQ2178" s="593"/>
      <c r="AQR2178" s="593"/>
      <c r="AQS2178" s="593"/>
      <c r="AQT2178" s="593"/>
      <c r="AQU2178" s="593"/>
      <c r="AQV2178" s="593"/>
      <c r="AQW2178" s="593"/>
      <c r="AQX2178" s="593"/>
      <c r="AQY2178" s="593"/>
      <c r="AQZ2178" s="593"/>
      <c r="ARA2178" s="593"/>
      <c r="ARB2178" s="593"/>
      <c r="ARC2178" s="593"/>
      <c r="ARD2178" s="593"/>
      <c r="ARE2178" s="593"/>
      <c r="ARF2178" s="593"/>
      <c r="ARG2178" s="593"/>
      <c r="ARH2178" s="593"/>
      <c r="ARI2178" s="593"/>
      <c r="ARJ2178" s="593"/>
      <c r="ARK2178" s="593"/>
      <c r="ARL2178" s="593"/>
      <c r="ARM2178" s="593"/>
      <c r="ARN2178" s="593"/>
      <c r="ARO2178" s="593"/>
      <c r="ARP2178" s="593"/>
      <c r="ARQ2178" s="593"/>
      <c r="ARR2178" s="593"/>
      <c r="ARS2178" s="593"/>
      <c r="ART2178" s="593"/>
      <c r="ARU2178" s="593"/>
      <c r="ARV2178" s="593"/>
      <c r="ARW2178" s="593"/>
      <c r="ARX2178" s="593"/>
      <c r="ARY2178" s="593"/>
      <c r="ARZ2178" s="593"/>
      <c r="ASA2178" s="593"/>
      <c r="ASB2178" s="593"/>
      <c r="ASC2178" s="593"/>
      <c r="ASD2178" s="593"/>
      <c r="ASE2178" s="593"/>
      <c r="ASF2178" s="593"/>
      <c r="ASG2178" s="593"/>
      <c r="ASH2178" s="593"/>
      <c r="ASI2178" s="593"/>
      <c r="ASJ2178" s="593"/>
      <c r="ASK2178" s="593"/>
      <c r="ASL2178" s="593"/>
      <c r="ASM2178" s="593"/>
      <c r="ASN2178" s="593"/>
      <c r="ASO2178" s="593"/>
      <c r="ASP2178" s="593"/>
      <c r="ASQ2178" s="593"/>
      <c r="ASR2178" s="593"/>
      <c r="ASS2178" s="593"/>
      <c r="AST2178" s="593"/>
      <c r="ASU2178" s="593"/>
      <c r="ASV2178" s="593"/>
      <c r="ASW2178" s="593"/>
      <c r="ASX2178" s="593"/>
      <c r="ASY2178" s="593"/>
      <c r="ASZ2178" s="593"/>
      <c r="ATA2178" s="593"/>
      <c r="ATB2178" s="593"/>
      <c r="ATC2178" s="593"/>
      <c r="ATD2178" s="593"/>
      <c r="ATE2178" s="593"/>
      <c r="ATF2178" s="593"/>
      <c r="ATG2178" s="593"/>
      <c r="ATH2178" s="593"/>
      <c r="ATI2178" s="593"/>
      <c r="ATJ2178" s="593"/>
      <c r="ATK2178" s="593"/>
      <c r="ATL2178" s="593"/>
      <c r="ATM2178" s="593"/>
      <c r="ATN2178" s="593"/>
      <c r="ATO2178" s="593"/>
      <c r="ATP2178" s="593"/>
      <c r="ATQ2178" s="593"/>
      <c r="ATR2178" s="593"/>
      <c r="ATS2178" s="593"/>
      <c r="ATT2178" s="593"/>
      <c r="ATU2178" s="593"/>
      <c r="ATV2178" s="593"/>
      <c r="ATW2178" s="593"/>
      <c r="ATX2178" s="593"/>
      <c r="ATY2178" s="593"/>
      <c r="ATZ2178" s="593"/>
      <c r="AUA2178" s="593"/>
      <c r="AUB2178" s="593"/>
      <c r="AUC2178" s="593"/>
      <c r="AUD2178" s="593"/>
      <c r="AUE2178" s="593"/>
      <c r="AUF2178" s="593"/>
      <c r="AUG2178" s="593"/>
      <c r="AUH2178" s="593"/>
      <c r="AUI2178" s="593"/>
      <c r="AUJ2178" s="593"/>
      <c r="AUK2178" s="593"/>
      <c r="AUL2178" s="593"/>
      <c r="AUM2178" s="593"/>
      <c r="AUN2178" s="593"/>
      <c r="AUO2178" s="593"/>
      <c r="AUP2178" s="593"/>
      <c r="AUQ2178" s="593"/>
      <c r="AUR2178" s="593"/>
      <c r="AUS2178" s="593"/>
      <c r="AUT2178" s="593"/>
      <c r="AUU2178" s="593"/>
      <c r="AUV2178" s="593"/>
      <c r="AUW2178" s="593"/>
      <c r="AUX2178" s="593"/>
      <c r="AUY2178" s="593"/>
      <c r="AUZ2178" s="593"/>
      <c r="AVA2178" s="593"/>
      <c r="AVB2178" s="593"/>
      <c r="AVC2178" s="593"/>
      <c r="AVD2178" s="593"/>
      <c r="AVE2178" s="593"/>
      <c r="AVF2178" s="593"/>
      <c r="AVG2178" s="593"/>
      <c r="AVH2178" s="593"/>
      <c r="AVI2178" s="593"/>
      <c r="AVJ2178" s="593"/>
      <c r="AVK2178" s="593"/>
    </row>
    <row r="2179" spans="1:1259">
      <c r="A2179" s="697"/>
      <c r="B2179" s="558"/>
      <c r="C2179" s="558"/>
      <c r="D2179" s="676" t="s">
        <v>1067</v>
      </c>
      <c r="E2179" s="524" t="s">
        <v>1292</v>
      </c>
      <c r="F2179" s="676" t="s">
        <v>1080</v>
      </c>
      <c r="G2179" s="665">
        <v>2022</v>
      </c>
      <c r="H2179" s="665">
        <v>8</v>
      </c>
      <c r="I2179" s="687">
        <v>2005214</v>
      </c>
      <c r="J2179" s="666"/>
      <c r="K2179" s="676" t="s">
        <v>1534</v>
      </c>
      <c r="L2179" s="677" t="s">
        <v>1531</v>
      </c>
      <c r="M2179" s="677">
        <v>44655</v>
      </c>
      <c r="N2179" s="677">
        <v>44774</v>
      </c>
      <c r="O2179" s="677"/>
      <c r="P2179" s="666"/>
      <c r="Q2179" s="666"/>
      <c r="R2179" s="666"/>
      <c r="S2179" s="665" t="s">
        <v>1071</v>
      </c>
      <c r="T2179" s="665">
        <v>72</v>
      </c>
      <c r="U2179" s="676" t="s">
        <v>1086</v>
      </c>
      <c r="V2179" s="676" t="s">
        <v>1072</v>
      </c>
      <c r="W2179" s="678">
        <v>480</v>
      </c>
      <c r="X2179" s="551">
        <v>6235</v>
      </c>
      <c r="Y2179" s="693">
        <v>2992800</v>
      </c>
      <c r="Z2179" s="667">
        <v>0.53</v>
      </c>
      <c r="AA2179" s="682">
        <f>Y2179*Z2179</f>
        <v>1586184</v>
      </c>
      <c r="AB2179" s="521"/>
      <c r="AC2179" s="668">
        <v>0</v>
      </c>
      <c r="AD2179" s="676"/>
      <c r="AE2179" s="684"/>
      <c r="AF2179" s="695">
        <f>AA2179+AD2179+AE2179</f>
        <v>1586184</v>
      </c>
      <c r="AG2179" s="665" t="s">
        <v>47</v>
      </c>
      <c r="AH2179" s="641">
        <v>0</v>
      </c>
      <c r="AI2179" s="676">
        <v>45</v>
      </c>
      <c r="AJ2179" s="676" t="s">
        <v>1533</v>
      </c>
      <c r="AK2179" s="676" t="s">
        <v>1100</v>
      </c>
      <c r="AL2179" s="696">
        <v>2766</v>
      </c>
      <c r="AM2179" s="665" t="s">
        <v>52</v>
      </c>
      <c r="AN2179" s="676" t="s">
        <v>1089</v>
      </c>
      <c r="AO2179" s="665"/>
      <c r="AP2179" s="676" t="s">
        <v>38</v>
      </c>
      <c r="AQ2179" s="676" t="s">
        <v>1090</v>
      </c>
      <c r="AR2179" s="676"/>
      <c r="AS2179" s="523" t="s">
        <v>1077</v>
      </c>
      <c r="AT2179" s="523" t="s">
        <v>1091</v>
      </c>
      <c r="AU2179" s="523" t="s">
        <v>1078</v>
      </c>
      <c r="AV2179" s="674"/>
      <c r="AW2179" s="673" t="str">
        <f>U2179</f>
        <v>12005833C</v>
      </c>
      <c r="AX2179" s="673" cm="1">
        <f t="array" ref="AX2179">SUM(MID(0&amp;AW2179,LARGE(INDEX(ISNUMBER(--MID(AW2179,ROW($1:$8),1))*ROW($1:$8),),ROW($1:$8))+1,1)*10^ROW($1:$8)/10)</f>
        <v>12005833</v>
      </c>
      <c r="AY2179" s="673" t="str">
        <f>VLOOKUP($AX2179,'Item Master Data'!$A:$F,3,FALSE)</f>
        <v>Q.PEAK DUO XL G10 BFG</v>
      </c>
      <c r="AZ2179" s="673">
        <f>VLOOKUP($AX2179,'Item Master Data'!$A:$F,6,FALSE)</f>
        <v>475</v>
      </c>
      <c r="BA2179" s="673" t="e">
        <f>X2179/BB2179</f>
        <v>#VALUE!</v>
      </c>
      <c r="BB2179" s="673" t="str">
        <f>VLOOKUP(AX2179,'Item Master Data'!$A:$G,7,FALSE)</f>
        <v> 30</v>
      </c>
      <c r="BC2179" s="673"/>
      <c r="BD2179" s="673">
        <f>W2179-AZ2179</f>
        <v>5</v>
      </c>
      <c r="BE2179" s="593"/>
      <c r="BF2179" s="593"/>
      <c r="BG2179" s="593"/>
      <c r="BH2179" s="593"/>
      <c r="BI2179" s="593"/>
      <c r="BJ2179" s="593"/>
      <c r="BK2179" s="593"/>
      <c r="BL2179" s="593"/>
      <c r="BM2179" s="593"/>
      <c r="BN2179" s="593"/>
      <c r="BO2179" s="593"/>
      <c r="BP2179" s="593"/>
      <c r="BQ2179" s="593"/>
      <c r="BR2179" s="593"/>
      <c r="BS2179" s="593"/>
      <c r="BT2179" s="593"/>
      <c r="BU2179" s="593"/>
      <c r="BV2179" s="593"/>
      <c r="BW2179" s="593"/>
      <c r="BX2179" s="593"/>
      <c r="BY2179" s="593"/>
      <c r="BZ2179" s="593"/>
      <c r="CA2179" s="593"/>
      <c r="CB2179" s="593"/>
      <c r="CC2179" s="593"/>
      <c r="CD2179" s="593"/>
      <c r="CE2179" s="593"/>
      <c r="CF2179" s="593"/>
      <c r="CG2179" s="593"/>
      <c r="CH2179" s="593"/>
      <c r="CI2179" s="593"/>
      <c r="CJ2179" s="593"/>
      <c r="CK2179" s="593"/>
      <c r="CL2179" s="593"/>
      <c r="CM2179" s="593"/>
      <c r="CN2179" s="593"/>
      <c r="CO2179" s="593"/>
      <c r="CP2179" s="593"/>
      <c r="CQ2179" s="593"/>
      <c r="CR2179" s="593"/>
      <c r="CS2179" s="593"/>
      <c r="CT2179" s="593"/>
      <c r="CU2179" s="593"/>
      <c r="CV2179" s="593"/>
      <c r="CW2179" s="593"/>
      <c r="CX2179" s="593"/>
      <c r="CY2179" s="593"/>
      <c r="CZ2179" s="593"/>
      <c r="DA2179" s="593"/>
      <c r="DB2179" s="593"/>
      <c r="DC2179" s="593"/>
      <c r="DD2179" s="593"/>
      <c r="DE2179" s="593"/>
      <c r="DF2179" s="593"/>
      <c r="DG2179" s="593"/>
      <c r="DH2179" s="593"/>
      <c r="DI2179" s="593"/>
      <c r="DJ2179" s="593"/>
      <c r="DK2179" s="593"/>
      <c r="DL2179" s="593"/>
      <c r="DM2179" s="593"/>
      <c r="DN2179" s="593"/>
      <c r="DO2179" s="593"/>
      <c r="DP2179" s="593"/>
      <c r="DQ2179" s="593"/>
      <c r="DR2179" s="593"/>
      <c r="DS2179" s="593"/>
      <c r="DT2179" s="593"/>
      <c r="DU2179" s="593"/>
      <c r="DV2179" s="593"/>
      <c r="DW2179" s="593"/>
      <c r="DX2179" s="593"/>
      <c r="DY2179" s="593"/>
      <c r="DZ2179" s="593"/>
      <c r="EA2179" s="593"/>
      <c r="EB2179" s="593"/>
      <c r="EC2179" s="593"/>
      <c r="ED2179" s="593"/>
      <c r="EE2179" s="593"/>
      <c r="EF2179" s="593"/>
      <c r="EG2179" s="593"/>
      <c r="EH2179" s="593"/>
      <c r="EI2179" s="593"/>
      <c r="EJ2179" s="593"/>
      <c r="EK2179" s="593"/>
      <c r="EL2179" s="593"/>
      <c r="EM2179" s="593"/>
      <c r="EN2179" s="593"/>
      <c r="EO2179" s="593"/>
      <c r="EP2179" s="593"/>
      <c r="EQ2179" s="593"/>
      <c r="ER2179" s="593"/>
      <c r="ES2179" s="593"/>
      <c r="ET2179" s="593"/>
      <c r="EU2179" s="593"/>
      <c r="EV2179" s="593"/>
      <c r="EW2179" s="593"/>
      <c r="EX2179" s="593"/>
      <c r="EY2179" s="593"/>
      <c r="EZ2179" s="593"/>
      <c r="FA2179" s="593"/>
      <c r="FB2179" s="593"/>
      <c r="FC2179" s="593"/>
      <c r="FD2179" s="593"/>
      <c r="FE2179" s="593"/>
      <c r="FF2179" s="593"/>
      <c r="FG2179" s="593"/>
      <c r="FH2179" s="593"/>
      <c r="FI2179" s="593"/>
      <c r="FJ2179" s="593"/>
      <c r="FK2179" s="593"/>
      <c r="FL2179" s="593"/>
      <c r="FM2179" s="593"/>
      <c r="FN2179" s="593"/>
      <c r="FO2179" s="593"/>
      <c r="FP2179" s="593"/>
      <c r="FQ2179" s="593"/>
      <c r="FR2179" s="593"/>
      <c r="FS2179" s="593"/>
      <c r="FT2179" s="593"/>
      <c r="FU2179" s="593"/>
      <c r="FV2179" s="593"/>
      <c r="FW2179" s="593"/>
      <c r="FX2179" s="593"/>
      <c r="FY2179" s="593"/>
      <c r="FZ2179" s="593"/>
      <c r="GA2179" s="593"/>
      <c r="GB2179" s="593"/>
      <c r="GC2179" s="593"/>
      <c r="GD2179" s="593"/>
      <c r="GE2179" s="593"/>
      <c r="GF2179" s="593"/>
      <c r="GG2179" s="593"/>
      <c r="GH2179" s="593"/>
      <c r="GI2179" s="593"/>
      <c r="GJ2179" s="593"/>
      <c r="GK2179" s="593"/>
      <c r="GL2179" s="593"/>
      <c r="GM2179" s="593"/>
      <c r="GN2179" s="593"/>
      <c r="GO2179" s="593"/>
      <c r="GP2179" s="593"/>
      <c r="GQ2179" s="593"/>
      <c r="GR2179" s="593"/>
      <c r="GS2179" s="593"/>
      <c r="GT2179" s="593"/>
      <c r="GU2179" s="593"/>
      <c r="GV2179" s="593"/>
      <c r="GW2179" s="593"/>
      <c r="GX2179" s="593"/>
      <c r="GY2179" s="593"/>
      <c r="GZ2179" s="593"/>
      <c r="HA2179" s="593"/>
      <c r="HB2179" s="593"/>
      <c r="HC2179" s="593"/>
      <c r="HD2179" s="593"/>
      <c r="HE2179" s="593"/>
      <c r="HF2179" s="593"/>
      <c r="HG2179" s="593"/>
      <c r="HH2179" s="593"/>
      <c r="HI2179" s="593"/>
      <c r="HJ2179" s="593"/>
      <c r="HK2179" s="593"/>
      <c r="HL2179" s="593"/>
      <c r="HM2179" s="593"/>
      <c r="HN2179" s="593"/>
      <c r="HO2179" s="593"/>
      <c r="HP2179" s="593"/>
      <c r="HQ2179" s="593"/>
      <c r="HR2179" s="593"/>
      <c r="HS2179" s="593"/>
      <c r="HT2179" s="593"/>
      <c r="HU2179" s="593"/>
      <c r="HV2179" s="593"/>
      <c r="HW2179" s="593"/>
      <c r="HX2179" s="593"/>
      <c r="HY2179" s="593"/>
      <c r="HZ2179" s="593"/>
      <c r="IA2179" s="593"/>
      <c r="IB2179" s="593"/>
      <c r="IC2179" s="593"/>
      <c r="ID2179" s="593"/>
      <c r="IE2179" s="593"/>
      <c r="IF2179" s="593"/>
      <c r="IG2179" s="593"/>
      <c r="IH2179" s="593"/>
      <c r="II2179" s="593"/>
      <c r="IJ2179" s="593"/>
      <c r="IK2179" s="593"/>
      <c r="IL2179" s="593"/>
      <c r="IM2179" s="593"/>
      <c r="IN2179" s="593"/>
      <c r="IO2179" s="593"/>
      <c r="IP2179" s="593"/>
      <c r="IQ2179" s="593"/>
      <c r="IR2179" s="593"/>
      <c r="IS2179" s="593"/>
      <c r="IT2179" s="593"/>
      <c r="IU2179" s="593"/>
      <c r="IV2179" s="593"/>
      <c r="IW2179" s="593"/>
      <c r="IX2179" s="593"/>
      <c r="IY2179" s="593"/>
      <c r="IZ2179" s="593"/>
      <c r="JA2179" s="593"/>
      <c r="JB2179" s="593"/>
      <c r="JC2179" s="593"/>
      <c r="JD2179" s="593"/>
      <c r="JE2179" s="593"/>
      <c r="JF2179" s="593"/>
      <c r="JG2179" s="593"/>
      <c r="JH2179" s="593"/>
      <c r="JI2179" s="593"/>
      <c r="JJ2179" s="593"/>
      <c r="JK2179" s="593"/>
      <c r="JL2179" s="593"/>
      <c r="JM2179" s="593"/>
      <c r="JN2179" s="593"/>
      <c r="JO2179" s="593"/>
      <c r="JP2179" s="593"/>
      <c r="JQ2179" s="593"/>
      <c r="JR2179" s="593"/>
      <c r="JS2179" s="593"/>
      <c r="JT2179" s="593"/>
      <c r="JU2179" s="593"/>
      <c r="JV2179" s="593"/>
      <c r="JW2179" s="593"/>
      <c r="JX2179" s="593"/>
      <c r="JY2179" s="593"/>
      <c r="JZ2179" s="593"/>
      <c r="KA2179" s="593"/>
      <c r="KB2179" s="593"/>
      <c r="KC2179" s="593"/>
      <c r="KD2179" s="593"/>
      <c r="KE2179" s="593"/>
      <c r="KF2179" s="593"/>
      <c r="KG2179" s="593"/>
      <c r="KH2179" s="593"/>
      <c r="KI2179" s="593"/>
      <c r="KJ2179" s="593"/>
      <c r="KK2179" s="593"/>
      <c r="KL2179" s="593"/>
      <c r="KM2179" s="593"/>
      <c r="KN2179" s="593"/>
      <c r="KO2179" s="593"/>
      <c r="KP2179" s="593"/>
      <c r="KQ2179" s="593"/>
      <c r="KR2179" s="593"/>
      <c r="KS2179" s="593"/>
      <c r="KT2179" s="593"/>
      <c r="KU2179" s="593"/>
      <c r="KV2179" s="593"/>
      <c r="KW2179" s="593"/>
      <c r="KX2179" s="593"/>
      <c r="KY2179" s="593"/>
      <c r="KZ2179" s="593"/>
      <c r="LA2179" s="593"/>
      <c r="LB2179" s="593"/>
      <c r="LC2179" s="593"/>
      <c r="LD2179" s="593"/>
      <c r="LE2179" s="593"/>
      <c r="LF2179" s="593"/>
      <c r="LG2179" s="593"/>
      <c r="LH2179" s="593"/>
      <c r="LI2179" s="593"/>
      <c r="LJ2179" s="593"/>
      <c r="LK2179" s="593"/>
      <c r="LL2179" s="593"/>
      <c r="LM2179" s="593"/>
      <c r="LN2179" s="593"/>
      <c r="LO2179" s="593"/>
      <c r="LP2179" s="593"/>
      <c r="LQ2179" s="593"/>
      <c r="LR2179" s="593"/>
      <c r="LS2179" s="593"/>
      <c r="LT2179" s="593"/>
      <c r="LU2179" s="593"/>
      <c r="LV2179" s="593"/>
      <c r="LW2179" s="593"/>
      <c r="LX2179" s="593"/>
      <c r="LY2179" s="593"/>
      <c r="LZ2179" s="593"/>
      <c r="MA2179" s="593"/>
      <c r="MB2179" s="593"/>
      <c r="MC2179" s="593"/>
      <c r="MD2179" s="593"/>
      <c r="ME2179" s="593"/>
      <c r="MF2179" s="593"/>
      <c r="MG2179" s="593"/>
      <c r="MH2179" s="593"/>
      <c r="MI2179" s="593"/>
      <c r="MJ2179" s="593"/>
      <c r="MK2179" s="593"/>
      <c r="ML2179" s="593"/>
      <c r="MM2179" s="593"/>
      <c r="MN2179" s="593"/>
      <c r="MO2179" s="593"/>
      <c r="MP2179" s="593"/>
      <c r="MQ2179" s="593"/>
      <c r="MR2179" s="593"/>
      <c r="MS2179" s="593"/>
      <c r="MT2179" s="593"/>
      <c r="MU2179" s="593"/>
      <c r="MV2179" s="593"/>
      <c r="MW2179" s="593"/>
      <c r="MX2179" s="593"/>
      <c r="MY2179" s="593"/>
      <c r="MZ2179" s="593"/>
      <c r="NA2179" s="593"/>
      <c r="NB2179" s="593"/>
      <c r="NC2179" s="593"/>
      <c r="ND2179" s="593"/>
      <c r="NE2179" s="593"/>
      <c r="NF2179" s="593"/>
      <c r="NG2179" s="593"/>
      <c r="NH2179" s="593"/>
      <c r="NI2179" s="593"/>
      <c r="NJ2179" s="593"/>
      <c r="NK2179" s="593"/>
      <c r="NL2179" s="593"/>
      <c r="NM2179" s="593"/>
      <c r="NN2179" s="593"/>
      <c r="NO2179" s="593"/>
      <c r="NP2179" s="593"/>
      <c r="NQ2179" s="593"/>
      <c r="NR2179" s="593"/>
      <c r="NS2179" s="593"/>
      <c r="NT2179" s="593"/>
      <c r="NU2179" s="593"/>
      <c r="NV2179" s="593"/>
      <c r="NW2179" s="593"/>
      <c r="NX2179" s="593"/>
      <c r="NY2179" s="593"/>
      <c r="NZ2179" s="593"/>
      <c r="OA2179" s="593"/>
      <c r="OB2179" s="593"/>
      <c r="OC2179" s="593"/>
      <c r="OD2179" s="593"/>
      <c r="OE2179" s="593"/>
      <c r="OF2179" s="593"/>
      <c r="OG2179" s="593"/>
      <c r="OH2179" s="593"/>
      <c r="OI2179" s="593"/>
      <c r="OJ2179" s="593"/>
      <c r="OK2179" s="593"/>
      <c r="OL2179" s="593"/>
      <c r="OM2179" s="593"/>
      <c r="ON2179" s="593"/>
      <c r="OO2179" s="593"/>
      <c r="OP2179" s="593"/>
      <c r="OQ2179" s="593"/>
      <c r="OR2179" s="593"/>
      <c r="OS2179" s="593"/>
      <c r="OT2179" s="593"/>
      <c r="OU2179" s="593"/>
      <c r="OV2179" s="593"/>
      <c r="OW2179" s="593"/>
      <c r="OX2179" s="593"/>
      <c r="OY2179" s="593"/>
      <c r="OZ2179" s="593"/>
      <c r="PA2179" s="593"/>
      <c r="PB2179" s="593"/>
      <c r="PC2179" s="593"/>
      <c r="PD2179" s="593"/>
      <c r="PE2179" s="593"/>
      <c r="PF2179" s="593"/>
      <c r="PG2179" s="593"/>
      <c r="PH2179" s="593"/>
      <c r="PI2179" s="593"/>
      <c r="PJ2179" s="593"/>
      <c r="PK2179" s="593"/>
      <c r="PL2179" s="593"/>
      <c r="PM2179" s="593"/>
      <c r="PN2179" s="593"/>
      <c r="PO2179" s="593"/>
      <c r="PP2179" s="593"/>
      <c r="PQ2179" s="593"/>
      <c r="PR2179" s="593"/>
      <c r="PS2179" s="593"/>
      <c r="PT2179" s="593"/>
      <c r="PU2179" s="593"/>
      <c r="PV2179" s="593"/>
      <c r="PW2179" s="593"/>
      <c r="PX2179" s="593"/>
      <c r="PY2179" s="593"/>
      <c r="PZ2179" s="593"/>
      <c r="QA2179" s="593"/>
      <c r="QB2179" s="593"/>
      <c r="QC2179" s="593"/>
      <c r="QD2179" s="593"/>
      <c r="QE2179" s="593"/>
      <c r="QF2179" s="593"/>
      <c r="QG2179" s="593"/>
      <c r="QH2179" s="593"/>
      <c r="QI2179" s="593"/>
      <c r="QJ2179" s="593"/>
      <c r="QK2179" s="593"/>
      <c r="QL2179" s="593"/>
      <c r="QM2179" s="593"/>
      <c r="QN2179" s="593"/>
      <c r="QO2179" s="593"/>
      <c r="QP2179" s="593"/>
      <c r="QQ2179" s="593"/>
      <c r="QR2179" s="593"/>
      <c r="QS2179" s="593"/>
      <c r="QT2179" s="593"/>
      <c r="QU2179" s="593"/>
      <c r="QV2179" s="593"/>
      <c r="QW2179" s="593"/>
      <c r="QX2179" s="593"/>
      <c r="QY2179" s="593"/>
      <c r="QZ2179" s="593"/>
      <c r="RA2179" s="593"/>
      <c r="RB2179" s="593"/>
      <c r="RC2179" s="593"/>
      <c r="RD2179" s="593"/>
      <c r="RE2179" s="593"/>
      <c r="RF2179" s="593"/>
      <c r="RG2179" s="593"/>
      <c r="RH2179" s="593"/>
      <c r="RI2179" s="593"/>
      <c r="RJ2179" s="593"/>
      <c r="RK2179" s="593"/>
      <c r="RL2179" s="593"/>
      <c r="RM2179" s="593"/>
      <c r="RN2179" s="593"/>
      <c r="RO2179" s="593"/>
      <c r="RP2179" s="593"/>
      <c r="RQ2179" s="593"/>
      <c r="RR2179" s="593"/>
      <c r="RS2179" s="593"/>
      <c r="RT2179" s="593"/>
      <c r="RU2179" s="593"/>
      <c r="RV2179" s="593"/>
      <c r="RW2179" s="593"/>
      <c r="RX2179" s="593"/>
      <c r="RY2179" s="593"/>
      <c r="RZ2179" s="593"/>
      <c r="SA2179" s="593"/>
      <c r="SB2179" s="593"/>
      <c r="SC2179" s="593"/>
      <c r="SD2179" s="593"/>
      <c r="SE2179" s="593"/>
      <c r="SF2179" s="593"/>
      <c r="SG2179" s="593"/>
      <c r="SH2179" s="593"/>
      <c r="SI2179" s="593"/>
      <c r="SJ2179" s="593"/>
      <c r="SK2179" s="593"/>
      <c r="SL2179" s="593"/>
      <c r="SM2179" s="593"/>
      <c r="SN2179" s="593"/>
      <c r="SO2179" s="593"/>
      <c r="SP2179" s="593"/>
      <c r="SQ2179" s="593"/>
      <c r="SR2179" s="593"/>
      <c r="SS2179" s="593"/>
      <c r="ST2179" s="593"/>
      <c r="SU2179" s="593"/>
      <c r="SV2179" s="593"/>
      <c r="SW2179" s="593"/>
      <c r="SX2179" s="593"/>
      <c r="SY2179" s="593"/>
      <c r="SZ2179" s="593"/>
      <c r="TA2179" s="593"/>
      <c r="TB2179" s="593"/>
      <c r="TC2179" s="593"/>
      <c r="TD2179" s="593"/>
      <c r="TE2179" s="593"/>
      <c r="TF2179" s="593"/>
      <c r="TG2179" s="593"/>
      <c r="TH2179" s="593"/>
      <c r="TI2179" s="593"/>
      <c r="TJ2179" s="593"/>
      <c r="TK2179" s="593"/>
      <c r="TL2179" s="593"/>
      <c r="TM2179" s="593"/>
      <c r="TN2179" s="593"/>
      <c r="TO2179" s="593"/>
      <c r="TP2179" s="593"/>
      <c r="TQ2179" s="593"/>
      <c r="TR2179" s="593"/>
      <c r="TS2179" s="593"/>
      <c r="TT2179" s="593"/>
      <c r="TU2179" s="593"/>
      <c r="TV2179" s="593"/>
      <c r="TW2179" s="593"/>
      <c r="TX2179" s="593"/>
      <c r="TY2179" s="593"/>
      <c r="TZ2179" s="593"/>
      <c r="UA2179" s="593"/>
      <c r="UB2179" s="593"/>
      <c r="UC2179" s="593"/>
      <c r="UD2179" s="593"/>
      <c r="UE2179" s="593"/>
      <c r="UF2179" s="593"/>
      <c r="UG2179" s="593"/>
      <c r="UH2179" s="593"/>
      <c r="UI2179" s="593"/>
      <c r="UJ2179" s="593"/>
      <c r="UK2179" s="593"/>
      <c r="UL2179" s="593"/>
      <c r="UM2179" s="593"/>
      <c r="UN2179" s="593"/>
      <c r="UO2179" s="593"/>
      <c r="UP2179" s="593"/>
      <c r="UQ2179" s="593"/>
      <c r="UR2179" s="593"/>
      <c r="US2179" s="593"/>
      <c r="UT2179" s="593"/>
      <c r="UU2179" s="593"/>
      <c r="UV2179" s="593"/>
      <c r="UW2179" s="593"/>
      <c r="UX2179" s="593"/>
      <c r="UY2179" s="593"/>
      <c r="UZ2179" s="593"/>
      <c r="VA2179" s="593"/>
      <c r="VB2179" s="593"/>
      <c r="VC2179" s="593"/>
      <c r="VD2179" s="593"/>
      <c r="VE2179" s="593"/>
      <c r="VF2179" s="593"/>
      <c r="VG2179" s="593"/>
      <c r="VH2179" s="593"/>
      <c r="VI2179" s="593"/>
      <c r="VJ2179" s="593"/>
      <c r="VK2179" s="593"/>
      <c r="VL2179" s="593"/>
      <c r="VM2179" s="593"/>
      <c r="VN2179" s="593"/>
      <c r="VO2179" s="593"/>
      <c r="VP2179" s="593"/>
      <c r="VQ2179" s="593"/>
      <c r="VR2179" s="593"/>
      <c r="VS2179" s="593"/>
      <c r="VT2179" s="593"/>
      <c r="VU2179" s="593"/>
      <c r="VV2179" s="593"/>
      <c r="VW2179" s="593"/>
      <c r="VX2179" s="593"/>
      <c r="VY2179" s="593"/>
      <c r="VZ2179" s="593"/>
      <c r="WA2179" s="593"/>
      <c r="WB2179" s="593"/>
      <c r="WC2179" s="593"/>
      <c r="WD2179" s="593"/>
      <c r="WE2179" s="593"/>
      <c r="WF2179" s="593"/>
      <c r="WG2179" s="593"/>
      <c r="WH2179" s="593"/>
      <c r="WI2179" s="593"/>
      <c r="WJ2179" s="593"/>
      <c r="WK2179" s="593"/>
      <c r="WL2179" s="593"/>
      <c r="WM2179" s="593"/>
      <c r="WN2179" s="593"/>
      <c r="WO2179" s="593"/>
      <c r="WP2179" s="593"/>
      <c r="WQ2179" s="593"/>
      <c r="WR2179" s="593"/>
      <c r="WS2179" s="593"/>
      <c r="WT2179" s="593"/>
      <c r="WU2179" s="593"/>
      <c r="WV2179" s="593"/>
      <c r="WW2179" s="593"/>
      <c r="WX2179" s="593"/>
      <c r="WY2179" s="593"/>
      <c r="WZ2179" s="593"/>
      <c r="XA2179" s="593"/>
      <c r="XB2179" s="593"/>
      <c r="XC2179" s="593"/>
      <c r="XD2179" s="593"/>
      <c r="XE2179" s="593"/>
      <c r="XF2179" s="593"/>
      <c r="XG2179" s="593"/>
      <c r="XH2179" s="593"/>
      <c r="XI2179" s="593"/>
      <c r="XJ2179" s="593"/>
      <c r="XK2179" s="593"/>
      <c r="XL2179" s="593"/>
      <c r="XM2179" s="593"/>
      <c r="XN2179" s="593"/>
      <c r="XO2179" s="593"/>
      <c r="XP2179" s="593"/>
      <c r="XQ2179" s="593"/>
      <c r="XR2179" s="593"/>
      <c r="XS2179" s="593"/>
      <c r="XT2179" s="593"/>
      <c r="XU2179" s="593"/>
      <c r="XV2179" s="593"/>
      <c r="XW2179" s="593"/>
      <c r="XX2179" s="593"/>
      <c r="XY2179" s="593"/>
      <c r="XZ2179" s="593"/>
      <c r="YA2179" s="593"/>
      <c r="YB2179" s="593"/>
      <c r="YC2179" s="593"/>
      <c r="YD2179" s="593"/>
      <c r="YE2179" s="593"/>
      <c r="YF2179" s="593"/>
      <c r="YG2179" s="593"/>
      <c r="YH2179" s="593"/>
      <c r="YI2179" s="593"/>
      <c r="YJ2179" s="593"/>
      <c r="YK2179" s="593"/>
      <c r="YL2179" s="593"/>
      <c r="YM2179" s="593"/>
      <c r="YN2179" s="593"/>
      <c r="YO2179" s="593"/>
      <c r="YP2179" s="593"/>
      <c r="YQ2179" s="593"/>
      <c r="YR2179" s="593"/>
      <c r="YS2179" s="593"/>
      <c r="YT2179" s="593"/>
      <c r="YU2179" s="593"/>
      <c r="YV2179" s="593"/>
      <c r="YW2179" s="593"/>
      <c r="YX2179" s="593"/>
      <c r="YY2179" s="593"/>
      <c r="YZ2179" s="593"/>
      <c r="ZA2179" s="593"/>
      <c r="ZB2179" s="593"/>
      <c r="ZC2179" s="593"/>
      <c r="ZD2179" s="593"/>
      <c r="ZE2179" s="593"/>
      <c r="ZF2179" s="593"/>
      <c r="ZG2179" s="593"/>
      <c r="ZH2179" s="593"/>
      <c r="ZI2179" s="593"/>
      <c r="ZJ2179" s="593"/>
      <c r="ZK2179" s="593"/>
      <c r="ZL2179" s="593"/>
      <c r="ZM2179" s="593"/>
      <c r="ZN2179" s="593"/>
      <c r="ZO2179" s="593"/>
      <c r="ZP2179" s="593"/>
      <c r="ZQ2179" s="593"/>
      <c r="ZR2179" s="593"/>
      <c r="ZS2179" s="593"/>
      <c r="ZT2179" s="593"/>
      <c r="ZU2179" s="593"/>
      <c r="ZV2179" s="593"/>
      <c r="ZW2179" s="593"/>
      <c r="ZX2179" s="593"/>
      <c r="ZY2179" s="593"/>
      <c r="ZZ2179" s="593"/>
      <c r="AAA2179" s="593"/>
      <c r="AAB2179" s="593"/>
      <c r="AAC2179" s="593"/>
      <c r="AAD2179" s="593"/>
      <c r="AAE2179" s="593"/>
      <c r="AAF2179" s="593"/>
      <c r="AAG2179" s="593"/>
      <c r="AAH2179" s="593"/>
      <c r="AAI2179" s="593"/>
      <c r="AAJ2179" s="593"/>
      <c r="AAK2179" s="593"/>
      <c r="AAL2179" s="593"/>
      <c r="AAM2179" s="593"/>
      <c r="AAN2179" s="593"/>
      <c r="AAO2179" s="593"/>
      <c r="AAP2179" s="593"/>
      <c r="AAQ2179" s="593"/>
      <c r="AAR2179" s="593"/>
      <c r="AAS2179" s="593"/>
      <c r="AAT2179" s="593"/>
      <c r="AAU2179" s="593"/>
      <c r="AAV2179" s="593"/>
      <c r="AAW2179" s="593"/>
      <c r="AAX2179" s="593"/>
      <c r="AAY2179" s="593"/>
      <c r="AAZ2179" s="593"/>
      <c r="ABA2179" s="593"/>
      <c r="ABB2179" s="593"/>
      <c r="ABC2179" s="593"/>
      <c r="ABD2179" s="593"/>
      <c r="ABE2179" s="593"/>
      <c r="ABF2179" s="593"/>
      <c r="ABG2179" s="593"/>
      <c r="ABH2179" s="593"/>
      <c r="ABI2179" s="593"/>
      <c r="ABJ2179" s="593"/>
      <c r="ABK2179" s="593"/>
      <c r="ABL2179" s="593"/>
      <c r="ABM2179" s="593"/>
      <c r="ABN2179" s="593"/>
      <c r="ABO2179" s="593"/>
      <c r="ABP2179" s="593"/>
      <c r="ABQ2179" s="593"/>
      <c r="ABR2179" s="593"/>
      <c r="ABS2179" s="593"/>
      <c r="ABT2179" s="593"/>
      <c r="ABU2179" s="593"/>
      <c r="ABV2179" s="593"/>
      <c r="ABW2179" s="593"/>
      <c r="ABX2179" s="593"/>
      <c r="ABY2179" s="593"/>
      <c r="ABZ2179" s="593"/>
      <c r="ACA2179" s="593"/>
      <c r="ACB2179" s="593"/>
      <c r="ACC2179" s="593"/>
      <c r="ACD2179" s="593"/>
      <c r="ACE2179" s="593"/>
      <c r="ACF2179" s="593"/>
      <c r="ACG2179" s="593"/>
      <c r="ACH2179" s="593"/>
      <c r="ACI2179" s="593"/>
      <c r="ACJ2179" s="593"/>
      <c r="ACK2179" s="593"/>
      <c r="ACL2179" s="593"/>
      <c r="ACM2179" s="593"/>
      <c r="ACN2179" s="593"/>
      <c r="ACO2179" s="593"/>
      <c r="ACP2179" s="593"/>
      <c r="ACQ2179" s="593"/>
      <c r="ACR2179" s="593"/>
      <c r="ACS2179" s="593"/>
      <c r="ACT2179" s="593"/>
      <c r="ACU2179" s="593"/>
      <c r="ACV2179" s="593"/>
      <c r="ACW2179" s="593"/>
      <c r="ACX2179" s="593"/>
      <c r="ACY2179" s="593"/>
      <c r="ACZ2179" s="593"/>
      <c r="ADA2179" s="593"/>
      <c r="ADB2179" s="593"/>
      <c r="ADC2179" s="593"/>
      <c r="ADD2179" s="593"/>
      <c r="ADE2179" s="593"/>
      <c r="ADF2179" s="593"/>
      <c r="ADG2179" s="593"/>
      <c r="ADH2179" s="593"/>
      <c r="ADI2179" s="593"/>
      <c r="ADJ2179" s="593"/>
      <c r="ADK2179" s="593"/>
      <c r="ADL2179" s="593"/>
      <c r="ADM2179" s="593"/>
      <c r="ADN2179" s="593"/>
      <c r="ADO2179" s="593"/>
      <c r="ADP2179" s="593"/>
      <c r="ADQ2179" s="593"/>
      <c r="ADR2179" s="593"/>
      <c r="ADS2179" s="593"/>
      <c r="ADT2179" s="593"/>
      <c r="ADU2179" s="593"/>
      <c r="ADV2179" s="593"/>
      <c r="ADW2179" s="593"/>
      <c r="ADX2179" s="593"/>
      <c r="ADY2179" s="593"/>
      <c r="ADZ2179" s="593"/>
      <c r="AEA2179" s="593"/>
      <c r="AEB2179" s="593"/>
      <c r="AEC2179" s="593"/>
      <c r="AED2179" s="593"/>
      <c r="AEE2179" s="593"/>
      <c r="AEF2179" s="593"/>
      <c r="AEG2179" s="593"/>
      <c r="AEH2179" s="593"/>
      <c r="AEI2179" s="593"/>
      <c r="AEJ2179" s="593"/>
      <c r="AEK2179" s="593"/>
      <c r="AEL2179" s="593"/>
      <c r="AEM2179" s="593"/>
      <c r="AEN2179" s="593"/>
      <c r="AEO2179" s="593"/>
      <c r="AEP2179" s="593"/>
      <c r="AEQ2179" s="593"/>
      <c r="AER2179" s="593"/>
      <c r="AES2179" s="593"/>
      <c r="AET2179" s="593"/>
      <c r="AEU2179" s="593"/>
      <c r="AEV2179" s="593"/>
      <c r="AEW2179" s="593"/>
      <c r="AEX2179" s="593"/>
      <c r="AEY2179" s="593"/>
      <c r="AEZ2179" s="593"/>
      <c r="AFA2179" s="593"/>
      <c r="AFB2179" s="593"/>
      <c r="AFC2179" s="593"/>
      <c r="AFD2179" s="593"/>
      <c r="AFE2179" s="593"/>
      <c r="AFF2179" s="593"/>
      <c r="AFG2179" s="593"/>
      <c r="AFH2179" s="593"/>
      <c r="AFI2179" s="593"/>
      <c r="AFJ2179" s="593"/>
      <c r="AFK2179" s="593"/>
      <c r="AFL2179" s="593"/>
      <c r="AFM2179" s="593"/>
      <c r="AFN2179" s="593"/>
      <c r="AFO2179" s="593"/>
      <c r="AFP2179" s="593"/>
      <c r="AFQ2179" s="593"/>
      <c r="AFR2179" s="593"/>
      <c r="AFS2179" s="593"/>
      <c r="AFT2179" s="593"/>
      <c r="AFU2179" s="593"/>
      <c r="AFV2179" s="593"/>
      <c r="AFW2179" s="593"/>
      <c r="AFX2179" s="593"/>
      <c r="AFY2179" s="593"/>
      <c r="AFZ2179" s="593"/>
      <c r="AGA2179" s="593"/>
      <c r="AGB2179" s="593"/>
      <c r="AGC2179" s="593"/>
      <c r="AGD2179" s="593"/>
      <c r="AGE2179" s="593"/>
      <c r="AGF2179" s="593"/>
      <c r="AGG2179" s="593"/>
      <c r="AGH2179" s="593"/>
      <c r="AGI2179" s="593"/>
      <c r="AGJ2179" s="593"/>
      <c r="AGK2179" s="593"/>
      <c r="AGL2179" s="593"/>
      <c r="AGM2179" s="593"/>
      <c r="AGN2179" s="593"/>
      <c r="AGO2179" s="593"/>
      <c r="AGP2179" s="593"/>
      <c r="AGQ2179" s="593"/>
      <c r="AGR2179" s="593"/>
      <c r="AGS2179" s="593"/>
      <c r="AGT2179" s="593"/>
      <c r="AGU2179" s="593"/>
      <c r="AGV2179" s="593"/>
      <c r="AGW2179" s="593"/>
      <c r="AGX2179" s="593"/>
      <c r="AGY2179" s="593"/>
      <c r="AGZ2179" s="593"/>
      <c r="AHA2179" s="593"/>
      <c r="AHB2179" s="593"/>
      <c r="AHC2179" s="593"/>
      <c r="AHD2179" s="593"/>
      <c r="AHE2179" s="593"/>
      <c r="AHF2179" s="593"/>
      <c r="AHG2179" s="593"/>
      <c r="AHH2179" s="593"/>
      <c r="AHI2179" s="593"/>
      <c r="AHJ2179" s="593"/>
      <c r="AHK2179" s="593"/>
      <c r="AHL2179" s="593"/>
      <c r="AHM2179" s="593"/>
      <c r="AHN2179" s="593"/>
      <c r="AHO2179" s="593"/>
      <c r="AHP2179" s="593"/>
      <c r="AHQ2179" s="593"/>
      <c r="AHR2179" s="593"/>
      <c r="AHS2179" s="593"/>
      <c r="AHT2179" s="593"/>
      <c r="AHU2179" s="593"/>
      <c r="AHV2179" s="593"/>
      <c r="AHW2179" s="593"/>
      <c r="AHX2179" s="593"/>
      <c r="AHY2179" s="593"/>
      <c r="AHZ2179" s="593"/>
      <c r="AIA2179" s="593"/>
      <c r="AIB2179" s="593"/>
      <c r="AIC2179" s="593"/>
      <c r="AID2179" s="593"/>
      <c r="AIE2179" s="593"/>
      <c r="AIF2179" s="593"/>
      <c r="AIG2179" s="593"/>
      <c r="AIH2179" s="593"/>
      <c r="AII2179" s="593"/>
      <c r="AIJ2179" s="593"/>
      <c r="AIK2179" s="593"/>
      <c r="AIL2179" s="593"/>
      <c r="AIM2179" s="593"/>
      <c r="AIN2179" s="593"/>
      <c r="AIO2179" s="593"/>
      <c r="AIP2179" s="593"/>
      <c r="AIQ2179" s="593"/>
      <c r="AIR2179" s="593"/>
      <c r="AIS2179" s="593"/>
      <c r="AIT2179" s="593"/>
      <c r="AIU2179" s="593"/>
      <c r="AIV2179" s="593"/>
      <c r="AIW2179" s="593"/>
      <c r="AIX2179" s="593"/>
      <c r="AIY2179" s="593"/>
      <c r="AIZ2179" s="593"/>
      <c r="AJA2179" s="593"/>
      <c r="AJB2179" s="593"/>
      <c r="AJC2179" s="593"/>
      <c r="AJD2179" s="593"/>
      <c r="AJE2179" s="593"/>
      <c r="AJF2179" s="593"/>
      <c r="AJG2179" s="593"/>
      <c r="AJH2179" s="593"/>
      <c r="AJI2179" s="593"/>
      <c r="AJJ2179" s="593"/>
      <c r="AJK2179" s="593"/>
      <c r="AJL2179" s="593"/>
      <c r="AJM2179" s="593"/>
      <c r="AJN2179" s="593"/>
      <c r="AJO2179" s="593"/>
      <c r="AJP2179" s="593"/>
      <c r="AJQ2179" s="593"/>
      <c r="AJR2179" s="593"/>
      <c r="AJS2179" s="593"/>
      <c r="AJT2179" s="593"/>
      <c r="AJU2179" s="593"/>
      <c r="AJV2179" s="593"/>
      <c r="AJW2179" s="593"/>
      <c r="AJX2179" s="593"/>
      <c r="AJY2179" s="593"/>
      <c r="AJZ2179" s="593"/>
      <c r="AKA2179" s="593"/>
      <c r="AKB2179" s="593"/>
      <c r="AKC2179" s="593"/>
      <c r="AKD2179" s="593"/>
      <c r="AKE2179" s="593"/>
      <c r="AKF2179" s="593"/>
      <c r="AKG2179" s="593"/>
      <c r="AKH2179" s="593"/>
      <c r="AKI2179" s="593"/>
      <c r="AKJ2179" s="593"/>
      <c r="AKK2179" s="593"/>
      <c r="AKL2179" s="593"/>
      <c r="AKM2179" s="593"/>
      <c r="AKN2179" s="593"/>
      <c r="AKO2179" s="593"/>
      <c r="AKP2179" s="593"/>
      <c r="AKQ2179" s="593"/>
      <c r="AKR2179" s="593"/>
      <c r="AKS2179" s="593"/>
      <c r="AKT2179" s="593"/>
      <c r="AKU2179" s="593"/>
      <c r="AKV2179" s="593"/>
      <c r="AKW2179" s="593"/>
      <c r="AKX2179" s="593"/>
      <c r="AKY2179" s="593"/>
      <c r="AKZ2179" s="593"/>
      <c r="ALA2179" s="593"/>
      <c r="ALB2179" s="593"/>
      <c r="ALC2179" s="593"/>
      <c r="ALD2179" s="593"/>
      <c r="ALE2179" s="593"/>
      <c r="ALF2179" s="593"/>
      <c r="ALG2179" s="593"/>
      <c r="ALH2179" s="593"/>
      <c r="ALI2179" s="593"/>
      <c r="ALJ2179" s="593"/>
      <c r="ALK2179" s="593"/>
      <c r="ALL2179" s="593"/>
      <c r="ALM2179" s="593"/>
      <c r="ALN2179" s="593"/>
      <c r="ALO2179" s="593"/>
      <c r="ALP2179" s="593"/>
      <c r="ALQ2179" s="593"/>
      <c r="ALR2179" s="593"/>
      <c r="ALS2179" s="593"/>
      <c r="ALT2179" s="593"/>
      <c r="ALU2179" s="593"/>
      <c r="ALV2179" s="593"/>
      <c r="ALW2179" s="593"/>
      <c r="ALX2179" s="593"/>
      <c r="ALY2179" s="593"/>
      <c r="ALZ2179" s="593"/>
      <c r="AMA2179" s="593"/>
      <c r="AMB2179" s="593"/>
      <c r="AMC2179" s="593"/>
      <c r="AMD2179" s="593"/>
      <c r="AME2179" s="593"/>
      <c r="AMF2179" s="593"/>
      <c r="AMG2179" s="593"/>
      <c r="AMH2179" s="593"/>
      <c r="AMI2179" s="593"/>
      <c r="AMJ2179" s="593"/>
      <c r="AMK2179" s="593"/>
      <c r="AML2179" s="593"/>
      <c r="AMM2179" s="593"/>
      <c r="AMN2179" s="593"/>
      <c r="AMO2179" s="593"/>
      <c r="AMP2179" s="593"/>
      <c r="AMQ2179" s="593"/>
      <c r="AMR2179" s="593"/>
      <c r="AMS2179" s="593"/>
      <c r="AMT2179" s="593"/>
      <c r="AMU2179" s="593"/>
      <c r="AMV2179" s="593"/>
      <c r="AMW2179" s="593"/>
      <c r="AMX2179" s="593"/>
      <c r="AMY2179" s="593"/>
      <c r="AMZ2179" s="593"/>
      <c r="ANA2179" s="593"/>
      <c r="ANB2179" s="593"/>
      <c r="ANC2179" s="593"/>
      <c r="AND2179" s="593"/>
      <c r="ANE2179" s="593"/>
      <c r="ANF2179" s="593"/>
      <c r="ANG2179" s="593"/>
      <c r="ANH2179" s="593"/>
      <c r="ANI2179" s="593"/>
      <c r="ANJ2179" s="593"/>
      <c r="ANK2179" s="593"/>
      <c r="ANL2179" s="593"/>
      <c r="ANM2179" s="593"/>
      <c r="ANN2179" s="593"/>
      <c r="ANO2179" s="593"/>
      <c r="ANP2179" s="593"/>
      <c r="ANQ2179" s="593"/>
      <c r="ANR2179" s="593"/>
      <c r="ANS2179" s="593"/>
      <c r="ANT2179" s="593"/>
      <c r="ANU2179" s="593"/>
      <c r="ANV2179" s="593"/>
      <c r="ANW2179" s="593"/>
      <c r="ANX2179" s="593"/>
      <c r="ANY2179" s="593"/>
      <c r="ANZ2179" s="593"/>
      <c r="AOA2179" s="593"/>
      <c r="AOB2179" s="593"/>
      <c r="AOC2179" s="593"/>
      <c r="AOD2179" s="593"/>
      <c r="AOE2179" s="593"/>
      <c r="AOF2179" s="593"/>
      <c r="AOG2179" s="593"/>
      <c r="AOH2179" s="593"/>
      <c r="AOI2179" s="593"/>
      <c r="AOJ2179" s="593"/>
      <c r="AOK2179" s="593"/>
      <c r="AOL2179" s="593"/>
      <c r="AOM2179" s="593"/>
      <c r="AON2179" s="593"/>
      <c r="AOO2179" s="593"/>
      <c r="AOP2179" s="593"/>
      <c r="AOQ2179" s="593"/>
      <c r="AOR2179" s="593"/>
      <c r="AOS2179" s="593"/>
      <c r="AOT2179" s="593"/>
      <c r="AOU2179" s="593"/>
      <c r="AOV2179" s="593"/>
      <c r="AOW2179" s="593"/>
      <c r="AOX2179" s="593"/>
      <c r="AOY2179" s="593"/>
      <c r="AOZ2179" s="593"/>
      <c r="APA2179" s="593"/>
      <c r="APB2179" s="593"/>
      <c r="APC2179" s="593"/>
      <c r="APD2179" s="593"/>
      <c r="APE2179" s="593"/>
      <c r="APF2179" s="593"/>
      <c r="APG2179" s="593"/>
      <c r="APH2179" s="593"/>
      <c r="API2179" s="593"/>
      <c r="APJ2179" s="593"/>
      <c r="APK2179" s="593"/>
      <c r="APL2179" s="593"/>
      <c r="APM2179" s="593"/>
      <c r="APN2179" s="593"/>
      <c r="APO2179" s="593"/>
      <c r="APP2179" s="593"/>
      <c r="APQ2179" s="593"/>
      <c r="APR2179" s="593"/>
      <c r="APS2179" s="593"/>
      <c r="APT2179" s="593"/>
      <c r="APU2179" s="593"/>
      <c r="APV2179" s="593"/>
      <c r="APW2179" s="593"/>
      <c r="APX2179" s="593"/>
      <c r="APY2179" s="593"/>
      <c r="APZ2179" s="593"/>
      <c r="AQA2179" s="593"/>
      <c r="AQB2179" s="593"/>
      <c r="AQC2179" s="593"/>
      <c r="AQD2179" s="593"/>
      <c r="AQE2179" s="593"/>
      <c r="AQF2179" s="593"/>
      <c r="AQG2179" s="593"/>
      <c r="AQH2179" s="593"/>
      <c r="AQI2179" s="593"/>
      <c r="AQJ2179" s="593"/>
      <c r="AQK2179" s="593"/>
      <c r="AQL2179" s="593"/>
      <c r="AQM2179" s="593"/>
      <c r="AQN2179" s="593"/>
      <c r="AQO2179" s="593"/>
      <c r="AQP2179" s="593"/>
      <c r="AQQ2179" s="593"/>
      <c r="AQR2179" s="593"/>
      <c r="AQS2179" s="593"/>
      <c r="AQT2179" s="593"/>
      <c r="AQU2179" s="593"/>
      <c r="AQV2179" s="593"/>
      <c r="AQW2179" s="593"/>
      <c r="AQX2179" s="593"/>
      <c r="AQY2179" s="593"/>
      <c r="AQZ2179" s="593"/>
      <c r="ARA2179" s="593"/>
      <c r="ARB2179" s="593"/>
      <c r="ARC2179" s="593"/>
      <c r="ARD2179" s="593"/>
      <c r="ARE2179" s="593"/>
      <c r="ARF2179" s="593"/>
      <c r="ARG2179" s="593"/>
      <c r="ARH2179" s="593"/>
      <c r="ARI2179" s="593"/>
      <c r="ARJ2179" s="593"/>
      <c r="ARK2179" s="593"/>
      <c r="ARL2179" s="593"/>
      <c r="ARM2179" s="593"/>
      <c r="ARN2179" s="593"/>
      <c r="ARO2179" s="593"/>
      <c r="ARP2179" s="593"/>
      <c r="ARQ2179" s="593"/>
      <c r="ARR2179" s="593"/>
      <c r="ARS2179" s="593"/>
      <c r="ART2179" s="593"/>
      <c r="ARU2179" s="593"/>
      <c r="ARV2179" s="593"/>
      <c r="ARW2179" s="593"/>
      <c r="ARX2179" s="593"/>
      <c r="ARY2179" s="593"/>
      <c r="ARZ2179" s="593"/>
      <c r="ASA2179" s="593"/>
      <c r="ASB2179" s="593"/>
      <c r="ASC2179" s="593"/>
      <c r="ASD2179" s="593"/>
      <c r="ASE2179" s="593"/>
      <c r="ASF2179" s="593"/>
      <c r="ASG2179" s="593"/>
      <c r="ASH2179" s="593"/>
      <c r="ASI2179" s="593"/>
      <c r="ASJ2179" s="593"/>
      <c r="ASK2179" s="593"/>
      <c r="ASL2179" s="593"/>
      <c r="ASM2179" s="593"/>
      <c r="ASN2179" s="593"/>
      <c r="ASO2179" s="593"/>
      <c r="ASP2179" s="593"/>
      <c r="ASQ2179" s="593"/>
      <c r="ASR2179" s="593"/>
      <c r="ASS2179" s="593"/>
      <c r="AST2179" s="593"/>
      <c r="ASU2179" s="593"/>
      <c r="ASV2179" s="593"/>
      <c r="ASW2179" s="593"/>
      <c r="ASX2179" s="593"/>
      <c r="ASY2179" s="593"/>
      <c r="ASZ2179" s="593"/>
      <c r="ATA2179" s="593"/>
      <c r="ATB2179" s="593"/>
      <c r="ATC2179" s="593"/>
      <c r="ATD2179" s="593"/>
      <c r="ATE2179" s="593"/>
      <c r="ATF2179" s="593"/>
      <c r="ATG2179" s="593"/>
      <c r="ATH2179" s="593"/>
      <c r="ATI2179" s="593"/>
      <c r="ATJ2179" s="593"/>
      <c r="ATK2179" s="593"/>
      <c r="ATL2179" s="593"/>
      <c r="ATM2179" s="593"/>
      <c r="ATN2179" s="593"/>
      <c r="ATO2179" s="593"/>
      <c r="ATP2179" s="593"/>
      <c r="ATQ2179" s="593"/>
      <c r="ATR2179" s="593"/>
      <c r="ATS2179" s="593"/>
      <c r="ATT2179" s="593"/>
      <c r="ATU2179" s="593"/>
      <c r="ATV2179" s="593"/>
      <c r="ATW2179" s="593"/>
      <c r="ATX2179" s="593"/>
      <c r="ATY2179" s="593"/>
      <c r="ATZ2179" s="593"/>
      <c r="AUA2179" s="593"/>
      <c r="AUB2179" s="593"/>
      <c r="AUC2179" s="593"/>
      <c r="AUD2179" s="593"/>
      <c r="AUE2179" s="593"/>
      <c r="AUF2179" s="593"/>
      <c r="AUG2179" s="593"/>
      <c r="AUH2179" s="593"/>
      <c r="AUI2179" s="593"/>
      <c r="AUJ2179" s="593"/>
      <c r="AUK2179" s="593"/>
      <c r="AUL2179" s="593"/>
      <c r="AUM2179" s="593"/>
      <c r="AUN2179" s="593"/>
      <c r="AUO2179" s="593"/>
      <c r="AUP2179" s="593"/>
      <c r="AUQ2179" s="593"/>
      <c r="AUR2179" s="593"/>
      <c r="AUS2179" s="593"/>
      <c r="AUT2179" s="593"/>
      <c r="AUU2179" s="593"/>
      <c r="AUV2179" s="593"/>
      <c r="AUW2179" s="593"/>
      <c r="AUX2179" s="593"/>
      <c r="AUY2179" s="593"/>
      <c r="AUZ2179" s="593"/>
      <c r="AVA2179" s="593"/>
      <c r="AVB2179" s="593"/>
      <c r="AVC2179" s="593"/>
      <c r="AVD2179" s="593"/>
      <c r="AVE2179" s="593"/>
      <c r="AVF2179" s="593"/>
      <c r="AVG2179" s="593"/>
      <c r="AVH2179" s="593"/>
      <c r="AVI2179" s="593"/>
      <c r="AVJ2179" s="593"/>
      <c r="AVK2179" s="593"/>
    </row>
    <row r="2180" spans="1:1259">
      <c r="A2180" s="697"/>
      <c r="B2180" s="558"/>
      <c r="C2180" s="558"/>
      <c r="D2180" s="676" t="s">
        <v>1067</v>
      </c>
      <c r="E2180" s="524" t="s">
        <v>1177</v>
      </c>
      <c r="F2180" s="676" t="s">
        <v>1152</v>
      </c>
      <c r="G2180" s="676">
        <v>2022</v>
      </c>
      <c r="H2180" s="676">
        <v>8</v>
      </c>
      <c r="I2180" s="687"/>
      <c r="J2180" s="677"/>
      <c r="K2180" s="725" t="s">
        <v>1543</v>
      </c>
      <c r="L2180" s="677" t="s">
        <v>1537</v>
      </c>
      <c r="M2180" s="677">
        <v>44481</v>
      </c>
      <c r="N2180" s="677">
        <v>44791</v>
      </c>
      <c r="O2180" s="677"/>
      <c r="P2180" s="677"/>
      <c r="Q2180" s="677"/>
      <c r="R2180" s="677"/>
      <c r="S2180" s="676" t="s">
        <v>1401</v>
      </c>
      <c r="T2180" s="676">
        <v>72</v>
      </c>
      <c r="U2180" s="676">
        <v>49303156</v>
      </c>
      <c r="V2180" s="676" t="s">
        <v>1072</v>
      </c>
      <c r="W2180" s="678">
        <v>480</v>
      </c>
      <c r="X2180" s="551">
        <v>7380</v>
      </c>
      <c r="Y2180" s="693">
        <v>3542400</v>
      </c>
      <c r="Z2180" s="680">
        <v>0.39500000000000002</v>
      </c>
      <c r="AA2180" s="682">
        <f>Y2180*Z2180</f>
        <v>1399248</v>
      </c>
      <c r="AB2180" s="521"/>
      <c r="AC2180" s="668">
        <v>0</v>
      </c>
      <c r="AD2180" s="676"/>
      <c r="AE2180" s="684"/>
      <c r="AF2180" s="695">
        <f>AA2180+AD2180+AE2180</f>
        <v>1399248</v>
      </c>
      <c r="AG2180" s="676" t="s">
        <v>47</v>
      </c>
      <c r="AH2180" s="641">
        <v>10</v>
      </c>
      <c r="AI2180" s="676">
        <v>45</v>
      </c>
      <c r="AJ2180" s="676" t="s">
        <v>1382</v>
      </c>
      <c r="AK2180" s="676" t="s">
        <v>1163</v>
      </c>
      <c r="AL2180" s="696">
        <v>27217</v>
      </c>
      <c r="AM2180" s="676" t="s">
        <v>52</v>
      </c>
      <c r="AN2180" s="676" t="s">
        <v>1113</v>
      </c>
      <c r="AO2180" s="676"/>
      <c r="AP2180" s="676" t="s">
        <v>1113</v>
      </c>
      <c r="AQ2180" s="676"/>
      <c r="AR2180" s="676"/>
      <c r="AS2180" s="523"/>
      <c r="AT2180" s="523"/>
      <c r="AU2180" s="523"/>
      <c r="AV2180" s="674"/>
      <c r="AW2180" s="673">
        <f>U2180</f>
        <v>49303156</v>
      </c>
      <c r="AX2180" s="673" cm="1">
        <f t="array" ref="AX2180">SUM(MID(0&amp;AW2180,LARGE(INDEX(ISNUMBER(--MID(AW2180,ROW($1:$8),1))*ROW($1:$8),),ROW($1:$8))+1,1)*10^ROW($1:$8)/10)</f>
        <v>49303156</v>
      </c>
      <c r="AY2180" s="673" t="str">
        <f>VLOOKUP($AX2180,'Item Master Data'!$A:$F,3,FALSE)</f>
        <v>Q.PEAK DUO XL G10 BFG</v>
      </c>
      <c r="AZ2180" s="673">
        <f>VLOOKUP($AX2180,'Item Master Data'!$A:$F,6,FALSE)</f>
        <v>480</v>
      </c>
      <c r="BA2180" s="673">
        <f>X2180/BB2180</f>
        <v>254.48275862068965</v>
      </c>
      <c r="BB2180" s="673">
        <f>VLOOKUP(AX2180,'Item Master Data'!$A:$G,7,FALSE)</f>
        <v>29</v>
      </c>
      <c r="BC2180" s="673"/>
      <c r="BD2180" s="673">
        <f>W2180-AZ2180</f>
        <v>0</v>
      </c>
      <c r="BE2180" s="593"/>
      <c r="BF2180" s="593"/>
      <c r="BG2180" s="593"/>
      <c r="BH2180" s="593"/>
      <c r="BI2180" s="593"/>
      <c r="BJ2180" s="593"/>
      <c r="BK2180" s="593"/>
      <c r="BL2180" s="593"/>
      <c r="BM2180" s="593"/>
      <c r="BN2180" s="593"/>
      <c r="BO2180" s="593"/>
      <c r="BP2180" s="593"/>
      <c r="BQ2180" s="593"/>
      <c r="BR2180" s="593"/>
      <c r="BS2180" s="593"/>
      <c r="BT2180" s="593"/>
      <c r="BU2180" s="593"/>
      <c r="BV2180" s="593"/>
      <c r="BW2180" s="593"/>
      <c r="BX2180" s="593"/>
      <c r="BY2180" s="593"/>
      <c r="BZ2180" s="593"/>
      <c r="CA2180" s="593"/>
      <c r="CB2180" s="593"/>
      <c r="CC2180" s="593"/>
      <c r="CD2180" s="593"/>
      <c r="CE2180" s="593"/>
      <c r="CF2180" s="593"/>
      <c r="CG2180" s="593"/>
      <c r="CH2180" s="593"/>
      <c r="CI2180" s="593"/>
      <c r="CJ2180" s="593"/>
      <c r="CK2180" s="593"/>
      <c r="CL2180" s="593"/>
      <c r="CM2180" s="593"/>
      <c r="CN2180" s="593"/>
      <c r="CO2180" s="593"/>
      <c r="CP2180" s="593"/>
      <c r="CQ2180" s="593"/>
      <c r="CR2180" s="593"/>
      <c r="CS2180" s="593"/>
      <c r="CT2180" s="593"/>
      <c r="CU2180" s="593"/>
      <c r="CV2180" s="593"/>
      <c r="CW2180" s="593"/>
      <c r="CX2180" s="593"/>
      <c r="CY2180" s="593"/>
      <c r="CZ2180" s="593"/>
      <c r="DA2180" s="593"/>
      <c r="DB2180" s="593"/>
      <c r="DC2180" s="593"/>
      <c r="DD2180" s="593"/>
      <c r="DE2180" s="593"/>
      <c r="DF2180" s="593"/>
      <c r="DG2180" s="593"/>
      <c r="DH2180" s="593"/>
      <c r="DI2180" s="593"/>
      <c r="DJ2180" s="593"/>
      <c r="DK2180" s="593"/>
      <c r="DL2180" s="593"/>
      <c r="DM2180" s="593"/>
      <c r="DN2180" s="593"/>
      <c r="DO2180" s="593"/>
      <c r="DP2180" s="593"/>
      <c r="DQ2180" s="593"/>
      <c r="DR2180" s="593"/>
      <c r="DS2180" s="593"/>
      <c r="DT2180" s="593"/>
      <c r="DU2180" s="593"/>
      <c r="DV2180" s="593"/>
      <c r="DW2180" s="593"/>
      <c r="DX2180" s="593"/>
      <c r="DY2180" s="593"/>
      <c r="DZ2180" s="593"/>
      <c r="EA2180" s="593"/>
      <c r="EB2180" s="593"/>
      <c r="EC2180" s="593"/>
      <c r="ED2180" s="593"/>
      <c r="EE2180" s="593"/>
      <c r="EF2180" s="593"/>
      <c r="EG2180" s="593"/>
      <c r="EH2180" s="593"/>
      <c r="EI2180" s="593"/>
      <c r="EJ2180" s="593"/>
      <c r="EK2180" s="593"/>
      <c r="EL2180" s="593"/>
      <c r="EM2180" s="593"/>
      <c r="EN2180" s="593"/>
      <c r="EO2180" s="593"/>
      <c r="EP2180" s="593"/>
      <c r="EQ2180" s="593"/>
      <c r="ER2180" s="593"/>
      <c r="ES2180" s="593"/>
      <c r="ET2180" s="593"/>
      <c r="EU2180" s="593"/>
      <c r="EV2180" s="593"/>
      <c r="EW2180" s="593"/>
      <c r="EX2180" s="593"/>
      <c r="EY2180" s="593"/>
      <c r="EZ2180" s="593"/>
      <c r="FA2180" s="593"/>
      <c r="FB2180" s="593"/>
      <c r="FC2180" s="593"/>
      <c r="FD2180" s="593"/>
      <c r="FE2180" s="593"/>
      <c r="FF2180" s="593"/>
      <c r="FG2180" s="593"/>
      <c r="FH2180" s="593"/>
      <c r="FI2180" s="593"/>
      <c r="FJ2180" s="593"/>
      <c r="FK2180" s="593"/>
      <c r="FL2180" s="593"/>
      <c r="FM2180" s="593"/>
      <c r="FN2180" s="593"/>
      <c r="FO2180" s="593"/>
      <c r="FP2180" s="593"/>
      <c r="FQ2180" s="593"/>
      <c r="FR2180" s="593"/>
      <c r="FS2180" s="593"/>
      <c r="FT2180" s="593"/>
      <c r="FU2180" s="593"/>
      <c r="FV2180" s="593"/>
      <c r="FW2180" s="593"/>
      <c r="FX2180" s="593"/>
      <c r="FY2180" s="593"/>
      <c r="FZ2180" s="593"/>
      <c r="GA2180" s="593"/>
      <c r="GB2180" s="593"/>
      <c r="GC2180" s="593"/>
      <c r="GD2180" s="593"/>
      <c r="GE2180" s="593"/>
      <c r="GF2180" s="593"/>
      <c r="GG2180" s="593"/>
      <c r="GH2180" s="593"/>
      <c r="GI2180" s="593"/>
      <c r="GJ2180" s="593"/>
      <c r="GK2180" s="593"/>
      <c r="GL2180" s="593"/>
      <c r="GM2180" s="593"/>
      <c r="GN2180" s="593"/>
      <c r="GO2180" s="593"/>
      <c r="GP2180" s="593"/>
      <c r="GQ2180" s="593"/>
      <c r="GR2180" s="593"/>
      <c r="GS2180" s="593"/>
      <c r="GT2180" s="593"/>
      <c r="GU2180" s="593"/>
      <c r="GV2180" s="593"/>
      <c r="GW2180" s="593"/>
      <c r="GX2180" s="593"/>
      <c r="GY2180" s="593"/>
      <c r="GZ2180" s="593"/>
      <c r="HA2180" s="593"/>
      <c r="HB2180" s="593"/>
      <c r="HC2180" s="593"/>
      <c r="HD2180" s="593"/>
      <c r="HE2180" s="593"/>
      <c r="HF2180" s="593"/>
      <c r="HG2180" s="593"/>
      <c r="HH2180" s="593"/>
      <c r="HI2180" s="593"/>
      <c r="HJ2180" s="593"/>
      <c r="HK2180" s="593"/>
      <c r="HL2180" s="593"/>
      <c r="HM2180" s="593"/>
      <c r="HN2180" s="593"/>
      <c r="HO2180" s="593"/>
      <c r="HP2180" s="593"/>
      <c r="HQ2180" s="593"/>
      <c r="HR2180" s="593"/>
      <c r="HS2180" s="593"/>
      <c r="HT2180" s="593"/>
      <c r="HU2180" s="593"/>
      <c r="HV2180" s="593"/>
      <c r="HW2180" s="593"/>
      <c r="HX2180" s="593"/>
      <c r="HY2180" s="593"/>
      <c r="HZ2180" s="593"/>
      <c r="IA2180" s="593"/>
      <c r="IB2180" s="593"/>
      <c r="IC2180" s="593"/>
      <c r="ID2180" s="593"/>
      <c r="IE2180" s="593"/>
      <c r="IF2180" s="593"/>
      <c r="IG2180" s="593"/>
      <c r="IH2180" s="593"/>
      <c r="II2180" s="593"/>
      <c r="IJ2180" s="593"/>
      <c r="IK2180" s="593"/>
      <c r="IL2180" s="593"/>
      <c r="IM2180" s="593"/>
      <c r="IN2180" s="593"/>
      <c r="IO2180" s="593"/>
      <c r="IP2180" s="593"/>
      <c r="IQ2180" s="593"/>
      <c r="IR2180" s="593"/>
      <c r="IS2180" s="593"/>
      <c r="IT2180" s="593"/>
      <c r="IU2180" s="593"/>
      <c r="IV2180" s="593"/>
      <c r="IW2180" s="593"/>
      <c r="IX2180" s="593"/>
      <c r="IY2180" s="593"/>
      <c r="IZ2180" s="593"/>
      <c r="JA2180" s="593"/>
      <c r="JB2180" s="593"/>
      <c r="JC2180" s="593"/>
      <c r="JD2180" s="593"/>
      <c r="JE2180" s="593"/>
      <c r="JF2180" s="593"/>
      <c r="JG2180" s="593"/>
      <c r="JH2180" s="593"/>
      <c r="JI2180" s="593"/>
      <c r="JJ2180" s="593"/>
      <c r="JK2180" s="593"/>
      <c r="JL2180" s="593"/>
      <c r="JM2180" s="593"/>
      <c r="JN2180" s="593"/>
      <c r="JO2180" s="593"/>
      <c r="JP2180" s="593"/>
      <c r="JQ2180" s="593"/>
      <c r="JR2180" s="593"/>
      <c r="JS2180" s="593"/>
      <c r="JT2180" s="593"/>
      <c r="JU2180" s="593"/>
      <c r="JV2180" s="593"/>
      <c r="JW2180" s="593"/>
      <c r="JX2180" s="593"/>
      <c r="JY2180" s="593"/>
      <c r="JZ2180" s="593"/>
      <c r="KA2180" s="593"/>
      <c r="KB2180" s="593"/>
      <c r="KC2180" s="593"/>
      <c r="KD2180" s="593"/>
      <c r="KE2180" s="593"/>
      <c r="KF2180" s="593"/>
      <c r="KG2180" s="593"/>
      <c r="KH2180" s="593"/>
      <c r="KI2180" s="593"/>
      <c r="KJ2180" s="593"/>
      <c r="KK2180" s="593"/>
      <c r="KL2180" s="593"/>
      <c r="KM2180" s="593"/>
      <c r="KN2180" s="593"/>
      <c r="KO2180" s="593"/>
      <c r="KP2180" s="593"/>
      <c r="KQ2180" s="593"/>
      <c r="KR2180" s="593"/>
      <c r="KS2180" s="593"/>
      <c r="KT2180" s="593"/>
      <c r="KU2180" s="593"/>
      <c r="KV2180" s="593"/>
      <c r="KW2180" s="593"/>
      <c r="KX2180" s="593"/>
      <c r="KY2180" s="593"/>
      <c r="KZ2180" s="593"/>
      <c r="LA2180" s="593"/>
      <c r="LB2180" s="593"/>
      <c r="LC2180" s="593"/>
      <c r="LD2180" s="593"/>
      <c r="LE2180" s="593"/>
      <c r="LF2180" s="593"/>
      <c r="LG2180" s="593"/>
      <c r="LH2180" s="593"/>
      <c r="LI2180" s="593"/>
      <c r="LJ2180" s="593"/>
      <c r="LK2180" s="593"/>
      <c r="LL2180" s="593"/>
      <c r="LM2180" s="593"/>
      <c r="LN2180" s="593"/>
      <c r="LO2180" s="593"/>
      <c r="LP2180" s="593"/>
      <c r="LQ2180" s="593"/>
      <c r="LR2180" s="593"/>
      <c r="LS2180" s="593"/>
      <c r="LT2180" s="593"/>
      <c r="LU2180" s="593"/>
      <c r="LV2180" s="593"/>
      <c r="LW2180" s="593"/>
      <c r="LX2180" s="593"/>
      <c r="LY2180" s="593"/>
      <c r="LZ2180" s="593"/>
      <c r="MA2180" s="593"/>
      <c r="MB2180" s="593"/>
      <c r="MC2180" s="593"/>
      <c r="MD2180" s="593"/>
      <c r="ME2180" s="593"/>
      <c r="MF2180" s="593"/>
      <c r="MG2180" s="593"/>
      <c r="MH2180" s="593"/>
      <c r="MI2180" s="593"/>
      <c r="MJ2180" s="593"/>
      <c r="MK2180" s="593"/>
      <c r="ML2180" s="593"/>
      <c r="MM2180" s="593"/>
      <c r="MN2180" s="593"/>
      <c r="MO2180" s="593"/>
      <c r="MP2180" s="593"/>
      <c r="MQ2180" s="593"/>
      <c r="MR2180" s="593"/>
      <c r="MS2180" s="593"/>
      <c r="MT2180" s="593"/>
      <c r="MU2180" s="593"/>
      <c r="MV2180" s="593"/>
      <c r="MW2180" s="593"/>
      <c r="MX2180" s="593"/>
      <c r="MY2180" s="593"/>
      <c r="MZ2180" s="593"/>
      <c r="NA2180" s="593"/>
      <c r="NB2180" s="593"/>
      <c r="NC2180" s="593"/>
      <c r="ND2180" s="593"/>
      <c r="NE2180" s="593"/>
      <c r="NF2180" s="593"/>
      <c r="NG2180" s="593"/>
      <c r="NH2180" s="593"/>
      <c r="NI2180" s="593"/>
      <c r="NJ2180" s="593"/>
      <c r="NK2180" s="593"/>
      <c r="NL2180" s="593"/>
      <c r="NM2180" s="593"/>
      <c r="NN2180" s="593"/>
      <c r="NO2180" s="593"/>
      <c r="NP2180" s="593"/>
      <c r="NQ2180" s="593"/>
      <c r="NR2180" s="593"/>
      <c r="NS2180" s="593"/>
      <c r="NT2180" s="593"/>
      <c r="NU2180" s="593"/>
      <c r="NV2180" s="593"/>
      <c r="NW2180" s="593"/>
      <c r="NX2180" s="593"/>
      <c r="NY2180" s="593"/>
      <c r="NZ2180" s="593"/>
      <c r="OA2180" s="593"/>
      <c r="OB2180" s="593"/>
      <c r="OC2180" s="593"/>
      <c r="OD2180" s="593"/>
      <c r="OE2180" s="593"/>
      <c r="OF2180" s="593"/>
      <c r="OG2180" s="593"/>
      <c r="OH2180" s="593"/>
      <c r="OI2180" s="593"/>
      <c r="OJ2180" s="593"/>
      <c r="OK2180" s="593"/>
      <c r="OL2180" s="593"/>
      <c r="OM2180" s="593"/>
      <c r="ON2180" s="593"/>
      <c r="OO2180" s="593"/>
      <c r="OP2180" s="593"/>
      <c r="OQ2180" s="593"/>
      <c r="OR2180" s="593"/>
      <c r="OS2180" s="593"/>
      <c r="OT2180" s="593"/>
      <c r="OU2180" s="593"/>
      <c r="OV2180" s="593"/>
      <c r="OW2180" s="593"/>
      <c r="OX2180" s="593"/>
      <c r="OY2180" s="593"/>
      <c r="OZ2180" s="593"/>
      <c r="PA2180" s="593"/>
      <c r="PB2180" s="593"/>
      <c r="PC2180" s="593"/>
      <c r="PD2180" s="593"/>
      <c r="PE2180" s="593"/>
      <c r="PF2180" s="593"/>
      <c r="PG2180" s="593"/>
      <c r="PH2180" s="593"/>
      <c r="PI2180" s="593"/>
      <c r="PJ2180" s="593"/>
      <c r="PK2180" s="593"/>
      <c r="PL2180" s="593"/>
      <c r="PM2180" s="593"/>
      <c r="PN2180" s="593"/>
      <c r="PO2180" s="593"/>
      <c r="PP2180" s="593"/>
      <c r="PQ2180" s="593"/>
      <c r="PR2180" s="593"/>
      <c r="PS2180" s="593"/>
      <c r="PT2180" s="593"/>
      <c r="PU2180" s="593"/>
      <c r="PV2180" s="593"/>
      <c r="PW2180" s="593"/>
      <c r="PX2180" s="593"/>
      <c r="PY2180" s="593"/>
      <c r="PZ2180" s="593"/>
      <c r="QA2180" s="593"/>
      <c r="QB2180" s="593"/>
      <c r="QC2180" s="593"/>
      <c r="QD2180" s="593"/>
      <c r="QE2180" s="593"/>
      <c r="QF2180" s="593"/>
      <c r="QG2180" s="593"/>
      <c r="QH2180" s="593"/>
      <c r="QI2180" s="593"/>
      <c r="QJ2180" s="593"/>
      <c r="QK2180" s="593"/>
      <c r="QL2180" s="593"/>
      <c r="QM2180" s="593"/>
      <c r="QN2180" s="593"/>
      <c r="QO2180" s="593"/>
      <c r="QP2180" s="593"/>
      <c r="QQ2180" s="593"/>
      <c r="QR2180" s="593"/>
      <c r="QS2180" s="593"/>
      <c r="QT2180" s="593"/>
      <c r="QU2180" s="593"/>
      <c r="QV2180" s="593"/>
      <c r="QW2180" s="593"/>
      <c r="QX2180" s="593"/>
      <c r="QY2180" s="593"/>
      <c r="QZ2180" s="593"/>
      <c r="RA2180" s="593"/>
      <c r="RB2180" s="593"/>
      <c r="RC2180" s="593"/>
      <c r="RD2180" s="593"/>
      <c r="RE2180" s="593"/>
      <c r="RF2180" s="593"/>
      <c r="RG2180" s="593"/>
      <c r="RH2180" s="593"/>
      <c r="RI2180" s="593"/>
      <c r="RJ2180" s="593"/>
      <c r="RK2180" s="593"/>
      <c r="RL2180" s="593"/>
      <c r="RM2180" s="593"/>
      <c r="RN2180" s="593"/>
      <c r="RO2180" s="593"/>
      <c r="RP2180" s="593"/>
      <c r="RQ2180" s="593"/>
      <c r="RR2180" s="593"/>
      <c r="RS2180" s="593"/>
      <c r="RT2180" s="593"/>
      <c r="RU2180" s="593"/>
      <c r="RV2180" s="593"/>
      <c r="RW2180" s="593"/>
      <c r="RX2180" s="593"/>
      <c r="RY2180" s="593"/>
      <c r="RZ2180" s="593"/>
      <c r="SA2180" s="593"/>
      <c r="SB2180" s="593"/>
      <c r="SC2180" s="593"/>
      <c r="SD2180" s="593"/>
      <c r="SE2180" s="593"/>
      <c r="SF2180" s="593"/>
      <c r="SG2180" s="593"/>
      <c r="SH2180" s="593"/>
      <c r="SI2180" s="593"/>
      <c r="SJ2180" s="593"/>
      <c r="SK2180" s="593"/>
      <c r="SL2180" s="593"/>
      <c r="SM2180" s="593"/>
      <c r="SN2180" s="593"/>
      <c r="SO2180" s="593"/>
      <c r="SP2180" s="593"/>
      <c r="SQ2180" s="593"/>
      <c r="SR2180" s="593"/>
      <c r="SS2180" s="593"/>
      <c r="ST2180" s="593"/>
      <c r="SU2180" s="593"/>
      <c r="SV2180" s="593"/>
      <c r="SW2180" s="593"/>
      <c r="SX2180" s="593"/>
      <c r="SY2180" s="593"/>
      <c r="SZ2180" s="593"/>
      <c r="TA2180" s="593"/>
      <c r="TB2180" s="593"/>
      <c r="TC2180" s="593"/>
      <c r="TD2180" s="593"/>
      <c r="TE2180" s="593"/>
      <c r="TF2180" s="593"/>
      <c r="TG2180" s="593"/>
      <c r="TH2180" s="593"/>
      <c r="TI2180" s="593"/>
      <c r="TJ2180" s="593"/>
      <c r="TK2180" s="593"/>
      <c r="TL2180" s="593"/>
      <c r="TM2180" s="593"/>
      <c r="TN2180" s="593"/>
      <c r="TO2180" s="593"/>
      <c r="TP2180" s="593"/>
      <c r="TQ2180" s="593"/>
      <c r="TR2180" s="593"/>
      <c r="TS2180" s="593"/>
      <c r="TT2180" s="593"/>
      <c r="TU2180" s="593"/>
      <c r="TV2180" s="593"/>
      <c r="TW2180" s="593"/>
      <c r="TX2180" s="593"/>
      <c r="TY2180" s="593"/>
      <c r="TZ2180" s="593"/>
      <c r="UA2180" s="593"/>
      <c r="UB2180" s="593"/>
      <c r="UC2180" s="593"/>
      <c r="UD2180" s="593"/>
      <c r="UE2180" s="593"/>
      <c r="UF2180" s="593"/>
      <c r="UG2180" s="593"/>
      <c r="UH2180" s="593"/>
      <c r="UI2180" s="593"/>
      <c r="UJ2180" s="593"/>
      <c r="UK2180" s="593"/>
      <c r="UL2180" s="593"/>
      <c r="UM2180" s="593"/>
      <c r="UN2180" s="593"/>
      <c r="UO2180" s="593"/>
      <c r="UP2180" s="593"/>
      <c r="UQ2180" s="593"/>
      <c r="UR2180" s="593"/>
      <c r="US2180" s="593"/>
      <c r="UT2180" s="593"/>
      <c r="UU2180" s="593"/>
      <c r="UV2180" s="593"/>
      <c r="UW2180" s="593"/>
      <c r="UX2180" s="593"/>
      <c r="UY2180" s="593"/>
      <c r="UZ2180" s="593"/>
      <c r="VA2180" s="593"/>
      <c r="VB2180" s="593"/>
      <c r="VC2180" s="593"/>
      <c r="VD2180" s="593"/>
      <c r="VE2180" s="593"/>
      <c r="VF2180" s="593"/>
      <c r="VG2180" s="593"/>
      <c r="VH2180" s="593"/>
      <c r="VI2180" s="593"/>
      <c r="VJ2180" s="593"/>
      <c r="VK2180" s="593"/>
      <c r="VL2180" s="593"/>
      <c r="VM2180" s="593"/>
      <c r="VN2180" s="593"/>
      <c r="VO2180" s="593"/>
      <c r="VP2180" s="593"/>
      <c r="VQ2180" s="593"/>
      <c r="VR2180" s="593"/>
      <c r="VS2180" s="593"/>
      <c r="VT2180" s="593"/>
      <c r="VU2180" s="593"/>
      <c r="VV2180" s="593"/>
      <c r="VW2180" s="593"/>
      <c r="VX2180" s="593"/>
      <c r="VY2180" s="593"/>
      <c r="VZ2180" s="593"/>
      <c r="WA2180" s="593"/>
      <c r="WB2180" s="593"/>
      <c r="WC2180" s="593"/>
      <c r="WD2180" s="593"/>
      <c r="WE2180" s="593"/>
      <c r="WF2180" s="593"/>
      <c r="WG2180" s="593"/>
      <c r="WH2180" s="593"/>
      <c r="WI2180" s="593"/>
      <c r="WJ2180" s="593"/>
      <c r="WK2180" s="593"/>
      <c r="WL2180" s="593"/>
      <c r="WM2180" s="593"/>
      <c r="WN2180" s="593"/>
      <c r="WO2180" s="593"/>
      <c r="WP2180" s="593"/>
      <c r="WQ2180" s="593"/>
      <c r="WR2180" s="593"/>
      <c r="WS2180" s="593"/>
      <c r="WT2180" s="593"/>
      <c r="WU2180" s="593"/>
      <c r="WV2180" s="593"/>
      <c r="WW2180" s="593"/>
      <c r="WX2180" s="593"/>
      <c r="WY2180" s="593"/>
      <c r="WZ2180" s="593"/>
      <c r="XA2180" s="593"/>
      <c r="XB2180" s="593"/>
      <c r="XC2180" s="593"/>
      <c r="XD2180" s="593"/>
      <c r="XE2180" s="593"/>
      <c r="XF2180" s="593"/>
      <c r="XG2180" s="593"/>
      <c r="XH2180" s="593"/>
      <c r="XI2180" s="593"/>
      <c r="XJ2180" s="593"/>
      <c r="XK2180" s="593"/>
      <c r="XL2180" s="593"/>
      <c r="XM2180" s="593"/>
      <c r="XN2180" s="593"/>
      <c r="XO2180" s="593"/>
      <c r="XP2180" s="593"/>
      <c r="XQ2180" s="593"/>
      <c r="XR2180" s="593"/>
      <c r="XS2180" s="593"/>
      <c r="XT2180" s="593"/>
      <c r="XU2180" s="593"/>
      <c r="XV2180" s="593"/>
      <c r="XW2180" s="593"/>
      <c r="XX2180" s="593"/>
      <c r="XY2180" s="593"/>
      <c r="XZ2180" s="593"/>
      <c r="YA2180" s="593"/>
      <c r="YB2180" s="593"/>
      <c r="YC2180" s="593"/>
      <c r="YD2180" s="593"/>
      <c r="YE2180" s="593"/>
      <c r="YF2180" s="593"/>
      <c r="YG2180" s="593"/>
      <c r="YH2180" s="593"/>
      <c r="YI2180" s="593"/>
      <c r="YJ2180" s="593"/>
      <c r="YK2180" s="593"/>
      <c r="YL2180" s="593"/>
      <c r="YM2180" s="593"/>
      <c r="YN2180" s="593"/>
      <c r="YO2180" s="593"/>
      <c r="YP2180" s="593"/>
      <c r="YQ2180" s="593"/>
      <c r="YR2180" s="593"/>
      <c r="YS2180" s="593"/>
      <c r="YT2180" s="593"/>
      <c r="YU2180" s="593"/>
      <c r="YV2180" s="593"/>
      <c r="YW2180" s="593"/>
      <c r="YX2180" s="593"/>
      <c r="YY2180" s="593"/>
      <c r="YZ2180" s="593"/>
      <c r="ZA2180" s="593"/>
      <c r="ZB2180" s="593"/>
      <c r="ZC2180" s="593"/>
      <c r="ZD2180" s="593"/>
      <c r="ZE2180" s="593"/>
      <c r="ZF2180" s="593"/>
      <c r="ZG2180" s="593"/>
      <c r="ZH2180" s="593"/>
      <c r="ZI2180" s="593"/>
      <c r="ZJ2180" s="593"/>
      <c r="ZK2180" s="593"/>
      <c r="ZL2180" s="593"/>
      <c r="ZM2180" s="593"/>
      <c r="ZN2180" s="593"/>
      <c r="ZO2180" s="593"/>
      <c r="ZP2180" s="593"/>
      <c r="ZQ2180" s="593"/>
      <c r="ZR2180" s="593"/>
      <c r="ZS2180" s="593"/>
      <c r="ZT2180" s="593"/>
      <c r="ZU2180" s="593"/>
      <c r="ZV2180" s="593"/>
      <c r="ZW2180" s="593"/>
      <c r="ZX2180" s="593"/>
      <c r="ZY2180" s="593"/>
      <c r="ZZ2180" s="593"/>
      <c r="AAA2180" s="593"/>
      <c r="AAB2180" s="593"/>
      <c r="AAC2180" s="593"/>
      <c r="AAD2180" s="593"/>
      <c r="AAE2180" s="593"/>
      <c r="AAF2180" s="593"/>
      <c r="AAG2180" s="593"/>
      <c r="AAH2180" s="593"/>
      <c r="AAI2180" s="593"/>
      <c r="AAJ2180" s="593"/>
      <c r="AAK2180" s="593"/>
      <c r="AAL2180" s="593"/>
      <c r="AAM2180" s="593"/>
      <c r="AAN2180" s="593"/>
      <c r="AAO2180" s="593"/>
      <c r="AAP2180" s="593"/>
      <c r="AAQ2180" s="593"/>
      <c r="AAR2180" s="593"/>
      <c r="AAS2180" s="593"/>
      <c r="AAT2180" s="593"/>
      <c r="AAU2180" s="593"/>
      <c r="AAV2180" s="593"/>
      <c r="AAW2180" s="593"/>
      <c r="AAX2180" s="593"/>
      <c r="AAY2180" s="593"/>
      <c r="AAZ2180" s="593"/>
      <c r="ABA2180" s="593"/>
      <c r="ABB2180" s="593"/>
      <c r="ABC2180" s="593"/>
      <c r="ABD2180" s="593"/>
      <c r="ABE2180" s="593"/>
      <c r="ABF2180" s="593"/>
      <c r="ABG2180" s="593"/>
      <c r="ABH2180" s="593"/>
      <c r="ABI2180" s="593"/>
      <c r="ABJ2180" s="593"/>
      <c r="ABK2180" s="593"/>
      <c r="ABL2180" s="593"/>
      <c r="ABM2180" s="593"/>
      <c r="ABN2180" s="593"/>
      <c r="ABO2180" s="593"/>
      <c r="ABP2180" s="593"/>
      <c r="ABQ2180" s="593"/>
      <c r="ABR2180" s="593"/>
      <c r="ABS2180" s="593"/>
      <c r="ABT2180" s="593"/>
      <c r="ABU2180" s="593"/>
      <c r="ABV2180" s="593"/>
      <c r="ABW2180" s="593"/>
      <c r="ABX2180" s="593"/>
      <c r="ABY2180" s="593"/>
      <c r="ABZ2180" s="593"/>
      <c r="ACA2180" s="593"/>
      <c r="ACB2180" s="593"/>
      <c r="ACC2180" s="593"/>
      <c r="ACD2180" s="593"/>
      <c r="ACE2180" s="593"/>
      <c r="ACF2180" s="593"/>
      <c r="ACG2180" s="593"/>
      <c r="ACH2180" s="593"/>
      <c r="ACI2180" s="593"/>
      <c r="ACJ2180" s="593"/>
      <c r="ACK2180" s="593"/>
      <c r="ACL2180" s="593"/>
      <c r="ACM2180" s="593"/>
      <c r="ACN2180" s="593"/>
      <c r="ACO2180" s="593"/>
      <c r="ACP2180" s="593"/>
      <c r="ACQ2180" s="593"/>
      <c r="ACR2180" s="593"/>
      <c r="ACS2180" s="593"/>
      <c r="ACT2180" s="593"/>
      <c r="ACU2180" s="593"/>
      <c r="ACV2180" s="593"/>
      <c r="ACW2180" s="593"/>
      <c r="ACX2180" s="593"/>
      <c r="ACY2180" s="593"/>
      <c r="ACZ2180" s="593"/>
      <c r="ADA2180" s="593"/>
      <c r="ADB2180" s="593"/>
      <c r="ADC2180" s="593"/>
      <c r="ADD2180" s="593"/>
      <c r="ADE2180" s="593"/>
      <c r="ADF2180" s="593"/>
      <c r="ADG2180" s="593"/>
      <c r="ADH2180" s="593"/>
      <c r="ADI2180" s="593"/>
      <c r="ADJ2180" s="593"/>
      <c r="ADK2180" s="593"/>
      <c r="ADL2180" s="593"/>
      <c r="ADM2180" s="593"/>
      <c r="ADN2180" s="593"/>
      <c r="ADO2180" s="593"/>
      <c r="ADP2180" s="593"/>
      <c r="ADQ2180" s="593"/>
      <c r="ADR2180" s="593"/>
      <c r="ADS2180" s="593"/>
      <c r="ADT2180" s="593"/>
      <c r="ADU2180" s="593"/>
      <c r="ADV2180" s="593"/>
      <c r="ADW2180" s="593"/>
      <c r="ADX2180" s="593"/>
      <c r="ADY2180" s="593"/>
      <c r="ADZ2180" s="593"/>
      <c r="AEA2180" s="593"/>
      <c r="AEB2180" s="593"/>
      <c r="AEC2180" s="593"/>
      <c r="AED2180" s="593"/>
      <c r="AEE2180" s="593"/>
      <c r="AEF2180" s="593"/>
      <c r="AEG2180" s="593"/>
      <c r="AEH2180" s="593"/>
      <c r="AEI2180" s="593"/>
      <c r="AEJ2180" s="593"/>
      <c r="AEK2180" s="593"/>
      <c r="AEL2180" s="593"/>
      <c r="AEM2180" s="593"/>
      <c r="AEN2180" s="593"/>
      <c r="AEO2180" s="593"/>
      <c r="AEP2180" s="593"/>
      <c r="AEQ2180" s="593"/>
      <c r="AER2180" s="593"/>
      <c r="AES2180" s="593"/>
      <c r="AET2180" s="593"/>
      <c r="AEU2180" s="593"/>
      <c r="AEV2180" s="593"/>
      <c r="AEW2180" s="593"/>
      <c r="AEX2180" s="593"/>
      <c r="AEY2180" s="593"/>
      <c r="AEZ2180" s="593"/>
      <c r="AFA2180" s="593"/>
      <c r="AFB2180" s="593"/>
      <c r="AFC2180" s="593"/>
      <c r="AFD2180" s="593"/>
      <c r="AFE2180" s="593"/>
      <c r="AFF2180" s="593"/>
      <c r="AFG2180" s="593"/>
      <c r="AFH2180" s="593"/>
      <c r="AFI2180" s="593"/>
      <c r="AFJ2180" s="593"/>
      <c r="AFK2180" s="593"/>
      <c r="AFL2180" s="593"/>
      <c r="AFM2180" s="593"/>
      <c r="AFN2180" s="593"/>
      <c r="AFO2180" s="593"/>
      <c r="AFP2180" s="593"/>
      <c r="AFQ2180" s="593"/>
      <c r="AFR2180" s="593"/>
      <c r="AFS2180" s="593"/>
      <c r="AFT2180" s="593"/>
      <c r="AFU2180" s="593"/>
      <c r="AFV2180" s="593"/>
      <c r="AFW2180" s="593"/>
      <c r="AFX2180" s="593"/>
      <c r="AFY2180" s="593"/>
      <c r="AFZ2180" s="593"/>
      <c r="AGA2180" s="593"/>
      <c r="AGB2180" s="593"/>
      <c r="AGC2180" s="593"/>
      <c r="AGD2180" s="593"/>
      <c r="AGE2180" s="593"/>
      <c r="AGF2180" s="593"/>
      <c r="AGG2180" s="593"/>
      <c r="AGH2180" s="593"/>
      <c r="AGI2180" s="593"/>
      <c r="AGJ2180" s="593"/>
      <c r="AGK2180" s="593"/>
      <c r="AGL2180" s="593"/>
      <c r="AGM2180" s="593"/>
      <c r="AGN2180" s="593"/>
      <c r="AGO2180" s="593"/>
      <c r="AGP2180" s="593"/>
      <c r="AGQ2180" s="593"/>
      <c r="AGR2180" s="593"/>
      <c r="AGS2180" s="593"/>
      <c r="AGT2180" s="593"/>
      <c r="AGU2180" s="593"/>
      <c r="AGV2180" s="593"/>
      <c r="AGW2180" s="593"/>
      <c r="AGX2180" s="593"/>
      <c r="AGY2180" s="593"/>
      <c r="AGZ2180" s="593"/>
      <c r="AHA2180" s="593"/>
      <c r="AHB2180" s="593"/>
      <c r="AHC2180" s="593"/>
      <c r="AHD2180" s="593"/>
      <c r="AHE2180" s="593"/>
      <c r="AHF2180" s="593"/>
      <c r="AHG2180" s="593"/>
      <c r="AHH2180" s="593"/>
      <c r="AHI2180" s="593"/>
      <c r="AHJ2180" s="593"/>
      <c r="AHK2180" s="593"/>
      <c r="AHL2180" s="593"/>
      <c r="AHM2180" s="593"/>
      <c r="AHN2180" s="593"/>
      <c r="AHO2180" s="593"/>
      <c r="AHP2180" s="593"/>
      <c r="AHQ2180" s="593"/>
      <c r="AHR2180" s="593"/>
      <c r="AHS2180" s="593"/>
      <c r="AHT2180" s="593"/>
      <c r="AHU2180" s="593"/>
      <c r="AHV2180" s="593"/>
      <c r="AHW2180" s="593"/>
      <c r="AHX2180" s="593"/>
      <c r="AHY2180" s="593"/>
      <c r="AHZ2180" s="593"/>
      <c r="AIA2180" s="593"/>
      <c r="AIB2180" s="593"/>
      <c r="AIC2180" s="593"/>
      <c r="AID2180" s="593"/>
      <c r="AIE2180" s="593"/>
      <c r="AIF2180" s="593"/>
      <c r="AIG2180" s="593"/>
      <c r="AIH2180" s="593"/>
      <c r="AII2180" s="593"/>
      <c r="AIJ2180" s="593"/>
      <c r="AIK2180" s="593"/>
      <c r="AIL2180" s="593"/>
      <c r="AIM2180" s="593"/>
      <c r="AIN2180" s="593"/>
      <c r="AIO2180" s="593"/>
      <c r="AIP2180" s="593"/>
      <c r="AIQ2180" s="593"/>
      <c r="AIR2180" s="593"/>
      <c r="AIS2180" s="593"/>
      <c r="AIT2180" s="593"/>
      <c r="AIU2180" s="593"/>
      <c r="AIV2180" s="593"/>
      <c r="AIW2180" s="593"/>
      <c r="AIX2180" s="593"/>
      <c r="AIY2180" s="593"/>
      <c r="AIZ2180" s="593"/>
      <c r="AJA2180" s="593"/>
      <c r="AJB2180" s="593"/>
      <c r="AJC2180" s="593"/>
      <c r="AJD2180" s="593"/>
      <c r="AJE2180" s="593"/>
      <c r="AJF2180" s="593"/>
      <c r="AJG2180" s="593"/>
      <c r="AJH2180" s="593"/>
      <c r="AJI2180" s="593"/>
      <c r="AJJ2180" s="593"/>
      <c r="AJK2180" s="593"/>
      <c r="AJL2180" s="593"/>
      <c r="AJM2180" s="593"/>
      <c r="AJN2180" s="593"/>
      <c r="AJO2180" s="593"/>
      <c r="AJP2180" s="593"/>
      <c r="AJQ2180" s="593"/>
      <c r="AJR2180" s="593"/>
      <c r="AJS2180" s="593"/>
      <c r="AJT2180" s="593"/>
      <c r="AJU2180" s="593"/>
      <c r="AJV2180" s="593"/>
      <c r="AJW2180" s="593"/>
      <c r="AJX2180" s="593"/>
      <c r="AJY2180" s="593"/>
      <c r="AJZ2180" s="593"/>
      <c r="AKA2180" s="593"/>
      <c r="AKB2180" s="593"/>
      <c r="AKC2180" s="593"/>
      <c r="AKD2180" s="593"/>
      <c r="AKE2180" s="593"/>
      <c r="AKF2180" s="593"/>
      <c r="AKG2180" s="593"/>
      <c r="AKH2180" s="593"/>
      <c r="AKI2180" s="593"/>
      <c r="AKJ2180" s="593"/>
      <c r="AKK2180" s="593"/>
      <c r="AKL2180" s="593"/>
      <c r="AKM2180" s="593"/>
      <c r="AKN2180" s="593"/>
      <c r="AKO2180" s="593"/>
      <c r="AKP2180" s="593"/>
      <c r="AKQ2180" s="593"/>
      <c r="AKR2180" s="593"/>
      <c r="AKS2180" s="593"/>
      <c r="AKT2180" s="593"/>
      <c r="AKU2180" s="593"/>
      <c r="AKV2180" s="593"/>
      <c r="AKW2180" s="593"/>
      <c r="AKX2180" s="593"/>
      <c r="AKY2180" s="593"/>
      <c r="AKZ2180" s="593"/>
      <c r="ALA2180" s="593"/>
      <c r="ALB2180" s="593"/>
      <c r="ALC2180" s="593"/>
      <c r="ALD2180" s="593"/>
      <c r="ALE2180" s="593"/>
      <c r="ALF2180" s="593"/>
      <c r="ALG2180" s="593"/>
      <c r="ALH2180" s="593"/>
      <c r="ALI2180" s="593"/>
      <c r="ALJ2180" s="593"/>
      <c r="ALK2180" s="593"/>
      <c r="ALL2180" s="593"/>
      <c r="ALM2180" s="593"/>
      <c r="ALN2180" s="593"/>
      <c r="ALO2180" s="593"/>
      <c r="ALP2180" s="593"/>
      <c r="ALQ2180" s="593"/>
      <c r="ALR2180" s="593"/>
      <c r="ALS2180" s="593"/>
      <c r="ALT2180" s="593"/>
      <c r="ALU2180" s="593"/>
      <c r="ALV2180" s="593"/>
      <c r="ALW2180" s="593"/>
      <c r="ALX2180" s="593"/>
      <c r="ALY2180" s="593"/>
      <c r="ALZ2180" s="593"/>
      <c r="AMA2180" s="593"/>
      <c r="AMB2180" s="593"/>
      <c r="AMC2180" s="593"/>
      <c r="AMD2180" s="593"/>
      <c r="AME2180" s="593"/>
      <c r="AMF2180" s="593"/>
      <c r="AMG2180" s="593"/>
      <c r="AMH2180" s="593"/>
      <c r="AMI2180" s="593"/>
      <c r="AMJ2180" s="593"/>
      <c r="AMK2180" s="593"/>
      <c r="AML2180" s="593"/>
      <c r="AMM2180" s="593"/>
      <c r="AMN2180" s="593"/>
      <c r="AMO2180" s="593"/>
      <c r="AMP2180" s="593"/>
      <c r="AMQ2180" s="593"/>
      <c r="AMR2180" s="593"/>
      <c r="AMS2180" s="593"/>
      <c r="AMT2180" s="593"/>
      <c r="AMU2180" s="593"/>
      <c r="AMV2180" s="593"/>
      <c r="AMW2180" s="593"/>
      <c r="AMX2180" s="593"/>
      <c r="AMY2180" s="593"/>
      <c r="AMZ2180" s="593"/>
      <c r="ANA2180" s="593"/>
      <c r="ANB2180" s="593"/>
      <c r="ANC2180" s="593"/>
      <c r="AND2180" s="593"/>
      <c r="ANE2180" s="593"/>
      <c r="ANF2180" s="593"/>
      <c r="ANG2180" s="593"/>
      <c r="ANH2180" s="593"/>
      <c r="ANI2180" s="593"/>
      <c r="ANJ2180" s="593"/>
      <c r="ANK2180" s="593"/>
      <c r="ANL2180" s="593"/>
      <c r="ANM2180" s="593"/>
      <c r="ANN2180" s="593"/>
      <c r="ANO2180" s="593"/>
      <c r="ANP2180" s="593"/>
      <c r="ANQ2180" s="593"/>
      <c r="ANR2180" s="593"/>
      <c r="ANS2180" s="593"/>
      <c r="ANT2180" s="593"/>
      <c r="ANU2180" s="593"/>
      <c r="ANV2180" s="593"/>
      <c r="ANW2180" s="593"/>
      <c r="ANX2180" s="593"/>
      <c r="ANY2180" s="593"/>
      <c r="ANZ2180" s="593"/>
      <c r="AOA2180" s="593"/>
      <c r="AOB2180" s="593"/>
      <c r="AOC2180" s="593"/>
      <c r="AOD2180" s="593"/>
      <c r="AOE2180" s="593"/>
      <c r="AOF2180" s="593"/>
      <c r="AOG2180" s="593"/>
      <c r="AOH2180" s="593"/>
      <c r="AOI2180" s="593"/>
      <c r="AOJ2180" s="593"/>
      <c r="AOK2180" s="593"/>
      <c r="AOL2180" s="593"/>
      <c r="AOM2180" s="593"/>
      <c r="AON2180" s="593"/>
      <c r="AOO2180" s="593"/>
      <c r="AOP2180" s="593"/>
      <c r="AOQ2180" s="593"/>
      <c r="AOR2180" s="593"/>
      <c r="AOS2180" s="593"/>
      <c r="AOT2180" s="593"/>
      <c r="AOU2180" s="593"/>
      <c r="AOV2180" s="593"/>
      <c r="AOW2180" s="593"/>
      <c r="AOX2180" s="593"/>
      <c r="AOY2180" s="593"/>
      <c r="AOZ2180" s="593"/>
      <c r="APA2180" s="593"/>
      <c r="APB2180" s="593"/>
      <c r="APC2180" s="593"/>
      <c r="APD2180" s="593"/>
      <c r="APE2180" s="593"/>
      <c r="APF2180" s="593"/>
      <c r="APG2180" s="593"/>
      <c r="APH2180" s="593"/>
      <c r="API2180" s="593"/>
      <c r="APJ2180" s="593"/>
      <c r="APK2180" s="593"/>
      <c r="APL2180" s="593"/>
      <c r="APM2180" s="593"/>
      <c r="APN2180" s="593"/>
      <c r="APO2180" s="593"/>
      <c r="APP2180" s="593"/>
      <c r="APQ2180" s="593"/>
      <c r="APR2180" s="593"/>
      <c r="APS2180" s="593"/>
      <c r="APT2180" s="593"/>
      <c r="APU2180" s="593"/>
      <c r="APV2180" s="593"/>
      <c r="APW2180" s="593"/>
      <c r="APX2180" s="593"/>
      <c r="APY2180" s="593"/>
      <c r="APZ2180" s="593"/>
      <c r="AQA2180" s="593"/>
      <c r="AQB2180" s="593"/>
      <c r="AQC2180" s="593"/>
      <c r="AQD2180" s="593"/>
      <c r="AQE2180" s="593"/>
      <c r="AQF2180" s="593"/>
      <c r="AQG2180" s="593"/>
      <c r="AQH2180" s="593"/>
      <c r="AQI2180" s="593"/>
      <c r="AQJ2180" s="593"/>
      <c r="AQK2180" s="593"/>
      <c r="AQL2180" s="593"/>
      <c r="AQM2180" s="593"/>
      <c r="AQN2180" s="593"/>
      <c r="AQO2180" s="593"/>
      <c r="AQP2180" s="593"/>
      <c r="AQQ2180" s="593"/>
      <c r="AQR2180" s="593"/>
      <c r="AQS2180" s="593"/>
      <c r="AQT2180" s="593"/>
      <c r="AQU2180" s="593"/>
      <c r="AQV2180" s="593"/>
      <c r="AQW2180" s="593"/>
      <c r="AQX2180" s="593"/>
      <c r="AQY2180" s="593"/>
      <c r="AQZ2180" s="593"/>
      <c r="ARA2180" s="593"/>
      <c r="ARB2180" s="593"/>
      <c r="ARC2180" s="593"/>
      <c r="ARD2180" s="593"/>
      <c r="ARE2180" s="593"/>
      <c r="ARF2180" s="593"/>
      <c r="ARG2180" s="593"/>
      <c r="ARH2180" s="593"/>
      <c r="ARI2180" s="593"/>
      <c r="ARJ2180" s="593"/>
      <c r="ARK2180" s="593"/>
      <c r="ARL2180" s="593"/>
      <c r="ARM2180" s="593"/>
      <c r="ARN2180" s="593"/>
      <c r="ARO2180" s="593"/>
      <c r="ARP2180" s="593"/>
      <c r="ARQ2180" s="593"/>
      <c r="ARR2180" s="593"/>
      <c r="ARS2180" s="593"/>
      <c r="ART2180" s="593"/>
      <c r="ARU2180" s="593"/>
      <c r="ARV2180" s="593"/>
      <c r="ARW2180" s="593"/>
      <c r="ARX2180" s="593"/>
      <c r="ARY2180" s="593"/>
      <c r="ARZ2180" s="593"/>
      <c r="ASA2180" s="593"/>
      <c r="ASB2180" s="593"/>
      <c r="ASC2180" s="593"/>
      <c r="ASD2180" s="593"/>
      <c r="ASE2180" s="593"/>
      <c r="ASF2180" s="593"/>
      <c r="ASG2180" s="593"/>
      <c r="ASH2180" s="593"/>
      <c r="ASI2180" s="593"/>
      <c r="ASJ2180" s="593"/>
      <c r="ASK2180" s="593"/>
      <c r="ASL2180" s="593"/>
      <c r="ASM2180" s="593"/>
      <c r="ASN2180" s="593"/>
      <c r="ASO2180" s="593"/>
      <c r="ASP2180" s="593"/>
      <c r="ASQ2180" s="593"/>
      <c r="ASR2180" s="593"/>
      <c r="ASS2180" s="593"/>
      <c r="AST2180" s="593"/>
      <c r="ASU2180" s="593"/>
      <c r="ASV2180" s="593"/>
      <c r="ASW2180" s="593"/>
      <c r="ASX2180" s="593"/>
      <c r="ASY2180" s="593"/>
      <c r="ASZ2180" s="593"/>
      <c r="ATA2180" s="593"/>
      <c r="ATB2180" s="593"/>
      <c r="ATC2180" s="593"/>
      <c r="ATD2180" s="593"/>
      <c r="ATE2180" s="593"/>
      <c r="ATF2180" s="593"/>
      <c r="ATG2180" s="593"/>
      <c r="ATH2180" s="593"/>
      <c r="ATI2180" s="593"/>
      <c r="ATJ2180" s="593"/>
      <c r="ATK2180" s="593"/>
      <c r="ATL2180" s="593"/>
      <c r="ATM2180" s="593"/>
      <c r="ATN2180" s="593"/>
      <c r="ATO2180" s="593"/>
      <c r="ATP2180" s="593"/>
      <c r="ATQ2180" s="593"/>
      <c r="ATR2180" s="593"/>
      <c r="ATS2180" s="593"/>
      <c r="ATT2180" s="593"/>
      <c r="ATU2180" s="593"/>
      <c r="ATV2180" s="593"/>
      <c r="ATW2180" s="593"/>
      <c r="ATX2180" s="593"/>
      <c r="ATY2180" s="593"/>
      <c r="ATZ2180" s="593"/>
      <c r="AUA2180" s="593"/>
      <c r="AUB2180" s="593"/>
      <c r="AUC2180" s="593"/>
      <c r="AUD2180" s="593"/>
      <c r="AUE2180" s="593"/>
      <c r="AUF2180" s="593"/>
      <c r="AUG2180" s="593"/>
      <c r="AUH2180" s="593"/>
      <c r="AUI2180" s="593"/>
      <c r="AUJ2180" s="593"/>
      <c r="AUK2180" s="593"/>
      <c r="AUL2180" s="593"/>
      <c r="AUM2180" s="593"/>
      <c r="AUN2180" s="593"/>
      <c r="AUO2180" s="593"/>
      <c r="AUP2180" s="593"/>
      <c r="AUQ2180" s="593"/>
      <c r="AUR2180" s="593"/>
      <c r="AUS2180" s="593"/>
      <c r="AUT2180" s="593"/>
      <c r="AUU2180" s="593"/>
      <c r="AUV2180" s="593"/>
      <c r="AUW2180" s="593"/>
      <c r="AUX2180" s="593"/>
      <c r="AUY2180" s="593"/>
      <c r="AUZ2180" s="593"/>
      <c r="AVA2180" s="593"/>
      <c r="AVB2180" s="593"/>
      <c r="AVC2180" s="593"/>
      <c r="AVD2180" s="593"/>
      <c r="AVE2180" s="593"/>
      <c r="AVF2180" s="593"/>
      <c r="AVG2180" s="593"/>
      <c r="AVH2180" s="593"/>
      <c r="AVI2180" s="593"/>
      <c r="AVJ2180" s="593"/>
      <c r="AVK2180" s="593"/>
    </row>
    <row r="2181" spans="1:1259">
      <c r="A2181" s="697"/>
      <c r="B2181" s="558"/>
      <c r="C2181" s="558"/>
      <c r="D2181" s="676" t="s">
        <v>1067</v>
      </c>
      <c r="E2181" s="524" t="s">
        <v>1177</v>
      </c>
      <c r="F2181" s="676" t="s">
        <v>1152</v>
      </c>
      <c r="G2181" s="665">
        <v>2022</v>
      </c>
      <c r="H2181" s="665">
        <v>8</v>
      </c>
      <c r="I2181" s="687"/>
      <c r="J2181" s="666"/>
      <c r="K2181" s="725" t="s">
        <v>1539</v>
      </c>
      <c r="L2181" s="677" t="s">
        <v>1537</v>
      </c>
      <c r="M2181" s="677">
        <v>44481</v>
      </c>
      <c r="N2181" s="677">
        <v>44781</v>
      </c>
      <c r="O2181" s="677"/>
      <c r="P2181" s="666"/>
      <c r="Q2181" s="666"/>
      <c r="R2181" s="666"/>
      <c r="S2181" s="665" t="s">
        <v>1401</v>
      </c>
      <c r="T2181" s="665">
        <v>72</v>
      </c>
      <c r="U2181" s="676">
        <v>49303156</v>
      </c>
      <c r="V2181" s="665" t="s">
        <v>1072</v>
      </c>
      <c r="W2181" s="678">
        <v>480</v>
      </c>
      <c r="X2181" s="551">
        <v>12475</v>
      </c>
      <c r="Y2181" s="693">
        <v>5988000</v>
      </c>
      <c r="Z2181" s="667">
        <v>0.39500000000000002</v>
      </c>
      <c r="AA2181" s="682">
        <f>Y2181*Z2181</f>
        <v>2365260</v>
      </c>
      <c r="AB2181" s="521"/>
      <c r="AC2181" s="668">
        <v>0</v>
      </c>
      <c r="AD2181" s="676"/>
      <c r="AE2181" s="684"/>
      <c r="AF2181" s="695">
        <f>AA2181+AD2181+AE2181</f>
        <v>2365260</v>
      </c>
      <c r="AG2181" s="665" t="s">
        <v>47</v>
      </c>
      <c r="AH2181" s="641">
        <v>10</v>
      </c>
      <c r="AI2181" s="676">
        <v>45</v>
      </c>
      <c r="AJ2181" s="676" t="s">
        <v>1540</v>
      </c>
      <c r="AK2181" s="676" t="s">
        <v>1163</v>
      </c>
      <c r="AL2181" s="696">
        <v>27850</v>
      </c>
      <c r="AM2181" s="665" t="s">
        <v>52</v>
      </c>
      <c r="AN2181" s="676" t="s">
        <v>1113</v>
      </c>
      <c r="AO2181" s="665"/>
      <c r="AP2181" s="676" t="s">
        <v>1113</v>
      </c>
      <c r="AQ2181" s="676"/>
      <c r="AR2181" s="676"/>
      <c r="AS2181" s="523"/>
      <c r="AT2181" s="523"/>
      <c r="AU2181" s="523"/>
      <c r="AV2181" s="674"/>
      <c r="AW2181" s="673">
        <f>U2181</f>
        <v>49303156</v>
      </c>
      <c r="AX2181" s="673" cm="1">
        <f t="array" ref="AX2181">SUM(MID(0&amp;AW2181,LARGE(INDEX(ISNUMBER(--MID(AW2181,ROW($1:$8),1))*ROW($1:$8),),ROW($1:$8))+1,1)*10^ROW($1:$8)/10)</f>
        <v>49303156</v>
      </c>
      <c r="AY2181" s="673" t="str">
        <f>VLOOKUP($AX2181,'Item Master Data'!$A:$F,3,FALSE)</f>
        <v>Q.PEAK DUO XL G10 BFG</v>
      </c>
      <c r="AZ2181" s="673">
        <f>VLOOKUP($AX2181,'Item Master Data'!$A:$F,6,FALSE)</f>
        <v>480</v>
      </c>
      <c r="BA2181" s="673">
        <f>X2181/BB2181</f>
        <v>430.17241379310343</v>
      </c>
      <c r="BB2181" s="673">
        <f>VLOOKUP(AX2181,'Item Master Data'!$A:$G,7,FALSE)</f>
        <v>29</v>
      </c>
      <c r="BC2181" s="673"/>
      <c r="BD2181" s="673">
        <f>W2181-AZ2181</f>
        <v>0</v>
      </c>
      <c r="BE2181" s="593"/>
      <c r="BF2181" s="593"/>
      <c r="BG2181" s="593"/>
      <c r="BH2181" s="593"/>
      <c r="BI2181" s="593"/>
      <c r="BJ2181" s="593"/>
      <c r="BK2181" s="593"/>
      <c r="BL2181" s="593"/>
      <c r="BM2181" s="593"/>
      <c r="BN2181" s="593"/>
      <c r="BO2181" s="593"/>
      <c r="BP2181" s="593"/>
      <c r="BQ2181" s="593"/>
      <c r="BR2181" s="593"/>
      <c r="BS2181" s="593"/>
      <c r="BT2181" s="593"/>
      <c r="BU2181" s="593"/>
      <c r="BV2181" s="593"/>
      <c r="BW2181" s="593"/>
      <c r="BX2181" s="593"/>
      <c r="BY2181" s="593"/>
      <c r="BZ2181" s="593"/>
      <c r="CA2181" s="593"/>
      <c r="CB2181" s="593"/>
      <c r="CC2181" s="593"/>
      <c r="CD2181" s="593"/>
      <c r="CE2181" s="593"/>
      <c r="CF2181" s="593"/>
      <c r="CG2181" s="593"/>
      <c r="CH2181" s="593"/>
      <c r="CI2181" s="593"/>
      <c r="CJ2181" s="593"/>
      <c r="CK2181" s="593"/>
      <c r="CL2181" s="593"/>
      <c r="CM2181" s="593"/>
      <c r="CN2181" s="593"/>
      <c r="CO2181" s="593"/>
      <c r="CP2181" s="593"/>
      <c r="CQ2181" s="593"/>
      <c r="CR2181" s="593"/>
      <c r="CS2181" s="593"/>
      <c r="CT2181" s="593"/>
      <c r="CU2181" s="593"/>
      <c r="CV2181" s="593"/>
      <c r="CW2181" s="593"/>
      <c r="CX2181" s="593"/>
      <c r="CY2181" s="593"/>
      <c r="CZ2181" s="593"/>
      <c r="DA2181" s="593"/>
      <c r="DB2181" s="593"/>
      <c r="DC2181" s="593"/>
      <c r="DD2181" s="593"/>
      <c r="DE2181" s="593"/>
      <c r="DF2181" s="593"/>
      <c r="DG2181" s="593"/>
      <c r="DH2181" s="593"/>
      <c r="DI2181" s="593"/>
      <c r="DJ2181" s="593"/>
      <c r="DK2181" s="593"/>
      <c r="DL2181" s="593"/>
      <c r="DM2181" s="593"/>
      <c r="DN2181" s="593"/>
      <c r="DO2181" s="593"/>
      <c r="DP2181" s="593"/>
      <c r="DQ2181" s="593"/>
      <c r="DR2181" s="593"/>
      <c r="DS2181" s="593"/>
      <c r="DT2181" s="593"/>
      <c r="DU2181" s="593"/>
      <c r="DV2181" s="593"/>
      <c r="DW2181" s="593"/>
      <c r="DX2181" s="593"/>
      <c r="DY2181" s="593"/>
      <c r="DZ2181" s="593"/>
      <c r="EA2181" s="593"/>
      <c r="EB2181" s="593"/>
      <c r="EC2181" s="593"/>
      <c r="ED2181" s="593"/>
      <c r="EE2181" s="593"/>
      <c r="EF2181" s="593"/>
      <c r="EG2181" s="593"/>
      <c r="EH2181" s="593"/>
      <c r="EI2181" s="593"/>
      <c r="EJ2181" s="593"/>
      <c r="EK2181" s="593"/>
      <c r="EL2181" s="593"/>
      <c r="EM2181" s="593"/>
      <c r="EN2181" s="593"/>
      <c r="EO2181" s="593"/>
      <c r="EP2181" s="593"/>
      <c r="EQ2181" s="593"/>
      <c r="ER2181" s="593"/>
      <c r="ES2181" s="593"/>
      <c r="ET2181" s="593"/>
      <c r="EU2181" s="593"/>
      <c r="EV2181" s="593"/>
      <c r="EW2181" s="593"/>
      <c r="EX2181" s="593"/>
      <c r="EY2181" s="593"/>
      <c r="EZ2181" s="593"/>
      <c r="FA2181" s="593"/>
      <c r="FB2181" s="593"/>
      <c r="FC2181" s="593"/>
      <c r="FD2181" s="593"/>
      <c r="FE2181" s="593"/>
      <c r="FF2181" s="593"/>
      <c r="FG2181" s="593"/>
      <c r="FH2181" s="593"/>
      <c r="FI2181" s="593"/>
      <c r="FJ2181" s="593"/>
      <c r="FK2181" s="593"/>
      <c r="FL2181" s="593"/>
      <c r="FM2181" s="593"/>
      <c r="FN2181" s="593"/>
      <c r="FO2181" s="593"/>
      <c r="FP2181" s="593"/>
      <c r="FQ2181" s="593"/>
      <c r="FR2181" s="593"/>
      <c r="FS2181" s="593"/>
      <c r="FT2181" s="593"/>
      <c r="FU2181" s="593"/>
      <c r="FV2181" s="593"/>
      <c r="FW2181" s="593"/>
      <c r="FX2181" s="593"/>
      <c r="FY2181" s="593"/>
      <c r="FZ2181" s="593"/>
      <c r="GA2181" s="593"/>
      <c r="GB2181" s="593"/>
      <c r="GC2181" s="593"/>
      <c r="GD2181" s="593"/>
      <c r="GE2181" s="593"/>
      <c r="GF2181" s="593"/>
      <c r="GG2181" s="593"/>
      <c r="GH2181" s="593"/>
      <c r="GI2181" s="593"/>
      <c r="GJ2181" s="593"/>
      <c r="GK2181" s="593"/>
      <c r="GL2181" s="593"/>
      <c r="GM2181" s="593"/>
      <c r="GN2181" s="593"/>
      <c r="GO2181" s="593"/>
      <c r="GP2181" s="593"/>
      <c r="GQ2181" s="593"/>
      <c r="GR2181" s="593"/>
      <c r="GS2181" s="593"/>
      <c r="GT2181" s="593"/>
      <c r="GU2181" s="593"/>
      <c r="GV2181" s="593"/>
      <c r="GW2181" s="593"/>
      <c r="GX2181" s="593"/>
      <c r="GY2181" s="593"/>
      <c r="GZ2181" s="593"/>
      <c r="HA2181" s="593"/>
      <c r="HB2181" s="593"/>
      <c r="HC2181" s="593"/>
      <c r="HD2181" s="593"/>
      <c r="HE2181" s="593"/>
      <c r="HF2181" s="593"/>
      <c r="HG2181" s="593"/>
      <c r="HH2181" s="593"/>
      <c r="HI2181" s="593"/>
      <c r="HJ2181" s="593"/>
      <c r="HK2181" s="593"/>
      <c r="HL2181" s="593"/>
      <c r="HM2181" s="593"/>
      <c r="HN2181" s="593"/>
      <c r="HO2181" s="593"/>
      <c r="HP2181" s="593"/>
      <c r="HQ2181" s="593"/>
      <c r="HR2181" s="593"/>
      <c r="HS2181" s="593"/>
      <c r="HT2181" s="593"/>
      <c r="HU2181" s="593"/>
      <c r="HV2181" s="593"/>
      <c r="HW2181" s="593"/>
      <c r="HX2181" s="593"/>
      <c r="HY2181" s="593"/>
      <c r="HZ2181" s="593"/>
      <c r="IA2181" s="593"/>
      <c r="IB2181" s="593"/>
      <c r="IC2181" s="593"/>
      <c r="ID2181" s="593"/>
      <c r="IE2181" s="593"/>
      <c r="IF2181" s="593"/>
      <c r="IG2181" s="593"/>
      <c r="IH2181" s="593"/>
      <c r="II2181" s="593"/>
      <c r="IJ2181" s="593"/>
      <c r="IK2181" s="593"/>
      <c r="IL2181" s="593"/>
      <c r="IM2181" s="593"/>
      <c r="IN2181" s="593"/>
      <c r="IO2181" s="593"/>
      <c r="IP2181" s="593"/>
      <c r="IQ2181" s="593"/>
      <c r="IR2181" s="593"/>
      <c r="IS2181" s="593"/>
      <c r="IT2181" s="593"/>
      <c r="IU2181" s="593"/>
      <c r="IV2181" s="593"/>
      <c r="IW2181" s="593"/>
      <c r="IX2181" s="593"/>
      <c r="IY2181" s="593"/>
      <c r="IZ2181" s="593"/>
      <c r="JA2181" s="593"/>
      <c r="JB2181" s="593"/>
      <c r="JC2181" s="593"/>
      <c r="JD2181" s="593"/>
      <c r="JE2181" s="593"/>
      <c r="JF2181" s="593"/>
      <c r="JG2181" s="593"/>
      <c r="JH2181" s="593"/>
      <c r="JI2181" s="593"/>
      <c r="JJ2181" s="593"/>
      <c r="JK2181" s="593"/>
      <c r="JL2181" s="593"/>
      <c r="JM2181" s="593"/>
      <c r="JN2181" s="593"/>
      <c r="JO2181" s="593"/>
      <c r="JP2181" s="593"/>
      <c r="JQ2181" s="593"/>
      <c r="JR2181" s="593"/>
      <c r="JS2181" s="593"/>
      <c r="JT2181" s="593"/>
      <c r="JU2181" s="593"/>
      <c r="JV2181" s="593"/>
      <c r="JW2181" s="593"/>
      <c r="JX2181" s="593"/>
      <c r="JY2181" s="593"/>
      <c r="JZ2181" s="593"/>
      <c r="KA2181" s="593"/>
      <c r="KB2181" s="593"/>
      <c r="KC2181" s="593"/>
      <c r="KD2181" s="593"/>
      <c r="KE2181" s="593"/>
      <c r="KF2181" s="593"/>
      <c r="KG2181" s="593"/>
      <c r="KH2181" s="593"/>
      <c r="KI2181" s="593"/>
      <c r="KJ2181" s="593"/>
      <c r="KK2181" s="593"/>
      <c r="KL2181" s="593"/>
      <c r="KM2181" s="593"/>
      <c r="KN2181" s="593"/>
      <c r="KO2181" s="593"/>
      <c r="KP2181" s="593"/>
      <c r="KQ2181" s="593"/>
      <c r="KR2181" s="593"/>
      <c r="KS2181" s="593"/>
      <c r="KT2181" s="593"/>
      <c r="KU2181" s="593"/>
      <c r="KV2181" s="593"/>
      <c r="KW2181" s="593"/>
      <c r="KX2181" s="593"/>
      <c r="KY2181" s="593"/>
      <c r="KZ2181" s="593"/>
      <c r="LA2181" s="593"/>
      <c r="LB2181" s="593"/>
      <c r="LC2181" s="593"/>
      <c r="LD2181" s="593"/>
      <c r="LE2181" s="593"/>
      <c r="LF2181" s="593"/>
      <c r="LG2181" s="593"/>
      <c r="LH2181" s="593"/>
      <c r="LI2181" s="593"/>
      <c r="LJ2181" s="593"/>
      <c r="LK2181" s="593"/>
      <c r="LL2181" s="593"/>
      <c r="LM2181" s="593"/>
      <c r="LN2181" s="593"/>
      <c r="LO2181" s="593"/>
      <c r="LP2181" s="593"/>
      <c r="LQ2181" s="593"/>
      <c r="LR2181" s="593"/>
      <c r="LS2181" s="593"/>
      <c r="LT2181" s="593"/>
      <c r="LU2181" s="593"/>
      <c r="LV2181" s="593"/>
      <c r="LW2181" s="593"/>
      <c r="LX2181" s="593"/>
      <c r="LY2181" s="593"/>
      <c r="LZ2181" s="593"/>
      <c r="MA2181" s="593"/>
      <c r="MB2181" s="593"/>
      <c r="MC2181" s="593"/>
      <c r="MD2181" s="593"/>
      <c r="ME2181" s="593"/>
      <c r="MF2181" s="593"/>
      <c r="MG2181" s="593"/>
      <c r="MH2181" s="593"/>
      <c r="MI2181" s="593"/>
      <c r="MJ2181" s="593"/>
      <c r="MK2181" s="593"/>
      <c r="ML2181" s="593"/>
      <c r="MM2181" s="593"/>
      <c r="MN2181" s="593"/>
      <c r="MO2181" s="593"/>
      <c r="MP2181" s="593"/>
      <c r="MQ2181" s="593"/>
      <c r="MR2181" s="593"/>
      <c r="MS2181" s="593"/>
      <c r="MT2181" s="593"/>
      <c r="MU2181" s="593"/>
      <c r="MV2181" s="593"/>
      <c r="MW2181" s="593"/>
      <c r="MX2181" s="593"/>
      <c r="MY2181" s="593"/>
      <c r="MZ2181" s="593"/>
      <c r="NA2181" s="593"/>
      <c r="NB2181" s="593"/>
      <c r="NC2181" s="593"/>
      <c r="ND2181" s="593"/>
      <c r="NE2181" s="593"/>
      <c r="NF2181" s="593"/>
      <c r="NG2181" s="593"/>
      <c r="NH2181" s="593"/>
      <c r="NI2181" s="593"/>
      <c r="NJ2181" s="593"/>
      <c r="NK2181" s="593"/>
      <c r="NL2181" s="593"/>
      <c r="NM2181" s="593"/>
      <c r="NN2181" s="593"/>
      <c r="NO2181" s="593"/>
      <c r="NP2181" s="593"/>
      <c r="NQ2181" s="593"/>
      <c r="NR2181" s="593"/>
      <c r="NS2181" s="593"/>
      <c r="NT2181" s="593"/>
      <c r="NU2181" s="593"/>
      <c r="NV2181" s="593"/>
      <c r="NW2181" s="593"/>
      <c r="NX2181" s="593"/>
      <c r="NY2181" s="593"/>
      <c r="NZ2181" s="593"/>
      <c r="OA2181" s="593"/>
      <c r="OB2181" s="593"/>
      <c r="OC2181" s="593"/>
      <c r="OD2181" s="593"/>
      <c r="OE2181" s="593"/>
      <c r="OF2181" s="593"/>
      <c r="OG2181" s="593"/>
      <c r="OH2181" s="593"/>
      <c r="OI2181" s="593"/>
      <c r="OJ2181" s="593"/>
      <c r="OK2181" s="593"/>
      <c r="OL2181" s="593"/>
      <c r="OM2181" s="593"/>
      <c r="ON2181" s="593"/>
      <c r="OO2181" s="593"/>
      <c r="OP2181" s="593"/>
      <c r="OQ2181" s="593"/>
      <c r="OR2181" s="593"/>
      <c r="OS2181" s="593"/>
      <c r="OT2181" s="593"/>
      <c r="OU2181" s="593"/>
      <c r="OV2181" s="593"/>
      <c r="OW2181" s="593"/>
      <c r="OX2181" s="593"/>
      <c r="OY2181" s="593"/>
      <c r="OZ2181" s="593"/>
      <c r="PA2181" s="593"/>
      <c r="PB2181" s="593"/>
      <c r="PC2181" s="593"/>
      <c r="PD2181" s="593"/>
      <c r="PE2181" s="593"/>
      <c r="PF2181" s="593"/>
      <c r="PG2181" s="593"/>
      <c r="PH2181" s="593"/>
      <c r="PI2181" s="593"/>
      <c r="PJ2181" s="593"/>
      <c r="PK2181" s="593"/>
      <c r="PL2181" s="593"/>
      <c r="PM2181" s="593"/>
      <c r="PN2181" s="593"/>
      <c r="PO2181" s="593"/>
      <c r="PP2181" s="593"/>
      <c r="PQ2181" s="593"/>
      <c r="PR2181" s="593"/>
      <c r="PS2181" s="593"/>
      <c r="PT2181" s="593"/>
      <c r="PU2181" s="593"/>
      <c r="PV2181" s="593"/>
      <c r="PW2181" s="593"/>
      <c r="PX2181" s="593"/>
      <c r="PY2181" s="593"/>
      <c r="PZ2181" s="593"/>
      <c r="QA2181" s="593"/>
      <c r="QB2181" s="593"/>
      <c r="QC2181" s="593"/>
      <c r="QD2181" s="593"/>
      <c r="QE2181" s="593"/>
      <c r="QF2181" s="593"/>
      <c r="QG2181" s="593"/>
      <c r="QH2181" s="593"/>
      <c r="QI2181" s="593"/>
      <c r="QJ2181" s="593"/>
      <c r="QK2181" s="593"/>
      <c r="QL2181" s="593"/>
      <c r="QM2181" s="593"/>
      <c r="QN2181" s="593"/>
      <c r="QO2181" s="593"/>
      <c r="QP2181" s="593"/>
      <c r="QQ2181" s="593"/>
      <c r="QR2181" s="593"/>
      <c r="QS2181" s="593"/>
      <c r="QT2181" s="593"/>
      <c r="QU2181" s="593"/>
      <c r="QV2181" s="593"/>
      <c r="QW2181" s="593"/>
      <c r="QX2181" s="593"/>
      <c r="QY2181" s="593"/>
      <c r="QZ2181" s="593"/>
      <c r="RA2181" s="593"/>
      <c r="RB2181" s="593"/>
      <c r="RC2181" s="593"/>
      <c r="RD2181" s="593"/>
      <c r="RE2181" s="593"/>
      <c r="RF2181" s="593"/>
      <c r="RG2181" s="593"/>
      <c r="RH2181" s="593"/>
      <c r="RI2181" s="593"/>
      <c r="RJ2181" s="593"/>
      <c r="RK2181" s="593"/>
      <c r="RL2181" s="593"/>
      <c r="RM2181" s="593"/>
      <c r="RN2181" s="593"/>
      <c r="RO2181" s="593"/>
      <c r="RP2181" s="593"/>
      <c r="RQ2181" s="593"/>
      <c r="RR2181" s="593"/>
      <c r="RS2181" s="593"/>
      <c r="RT2181" s="593"/>
      <c r="RU2181" s="593"/>
      <c r="RV2181" s="593"/>
      <c r="RW2181" s="593"/>
      <c r="RX2181" s="593"/>
      <c r="RY2181" s="593"/>
      <c r="RZ2181" s="593"/>
      <c r="SA2181" s="593"/>
      <c r="SB2181" s="593"/>
      <c r="SC2181" s="593"/>
      <c r="SD2181" s="593"/>
      <c r="SE2181" s="593"/>
      <c r="SF2181" s="593"/>
      <c r="SG2181" s="593"/>
      <c r="SH2181" s="593"/>
      <c r="SI2181" s="593"/>
      <c r="SJ2181" s="593"/>
      <c r="SK2181" s="593"/>
      <c r="SL2181" s="593"/>
      <c r="SM2181" s="593"/>
      <c r="SN2181" s="593"/>
      <c r="SO2181" s="593"/>
      <c r="SP2181" s="593"/>
      <c r="SQ2181" s="593"/>
      <c r="SR2181" s="593"/>
      <c r="SS2181" s="593"/>
      <c r="ST2181" s="593"/>
      <c r="SU2181" s="593"/>
      <c r="SV2181" s="593"/>
      <c r="SW2181" s="593"/>
      <c r="SX2181" s="593"/>
      <c r="SY2181" s="593"/>
      <c r="SZ2181" s="593"/>
      <c r="TA2181" s="593"/>
      <c r="TB2181" s="593"/>
      <c r="TC2181" s="593"/>
      <c r="TD2181" s="593"/>
      <c r="TE2181" s="593"/>
      <c r="TF2181" s="593"/>
      <c r="TG2181" s="593"/>
      <c r="TH2181" s="593"/>
      <c r="TI2181" s="593"/>
      <c r="TJ2181" s="593"/>
      <c r="TK2181" s="593"/>
      <c r="TL2181" s="593"/>
      <c r="TM2181" s="593"/>
      <c r="TN2181" s="593"/>
      <c r="TO2181" s="593"/>
      <c r="TP2181" s="593"/>
      <c r="TQ2181" s="593"/>
      <c r="TR2181" s="593"/>
      <c r="TS2181" s="593"/>
      <c r="TT2181" s="593"/>
      <c r="TU2181" s="593"/>
      <c r="TV2181" s="593"/>
      <c r="TW2181" s="593"/>
      <c r="TX2181" s="593"/>
      <c r="TY2181" s="593"/>
      <c r="TZ2181" s="593"/>
      <c r="UA2181" s="593"/>
      <c r="UB2181" s="593"/>
      <c r="UC2181" s="593"/>
      <c r="UD2181" s="593"/>
      <c r="UE2181" s="593"/>
      <c r="UF2181" s="593"/>
      <c r="UG2181" s="593"/>
      <c r="UH2181" s="593"/>
      <c r="UI2181" s="593"/>
      <c r="UJ2181" s="593"/>
      <c r="UK2181" s="593"/>
      <c r="UL2181" s="593"/>
      <c r="UM2181" s="593"/>
      <c r="UN2181" s="593"/>
      <c r="UO2181" s="593"/>
      <c r="UP2181" s="593"/>
      <c r="UQ2181" s="593"/>
      <c r="UR2181" s="593"/>
      <c r="US2181" s="593"/>
      <c r="UT2181" s="593"/>
      <c r="UU2181" s="593"/>
      <c r="UV2181" s="593"/>
      <c r="UW2181" s="593"/>
      <c r="UX2181" s="593"/>
      <c r="UY2181" s="593"/>
      <c r="UZ2181" s="593"/>
      <c r="VA2181" s="593"/>
      <c r="VB2181" s="593"/>
      <c r="VC2181" s="593"/>
      <c r="VD2181" s="593"/>
      <c r="VE2181" s="593"/>
      <c r="VF2181" s="593"/>
      <c r="VG2181" s="593"/>
      <c r="VH2181" s="593"/>
      <c r="VI2181" s="593"/>
      <c r="VJ2181" s="593"/>
      <c r="VK2181" s="593"/>
      <c r="VL2181" s="593"/>
      <c r="VM2181" s="593"/>
      <c r="VN2181" s="593"/>
      <c r="VO2181" s="593"/>
      <c r="VP2181" s="593"/>
      <c r="VQ2181" s="593"/>
      <c r="VR2181" s="593"/>
      <c r="VS2181" s="593"/>
      <c r="VT2181" s="593"/>
      <c r="VU2181" s="593"/>
      <c r="VV2181" s="593"/>
      <c r="VW2181" s="593"/>
      <c r="VX2181" s="593"/>
      <c r="VY2181" s="593"/>
      <c r="VZ2181" s="593"/>
      <c r="WA2181" s="593"/>
      <c r="WB2181" s="593"/>
      <c r="WC2181" s="593"/>
      <c r="WD2181" s="593"/>
      <c r="WE2181" s="593"/>
      <c r="WF2181" s="593"/>
      <c r="WG2181" s="593"/>
      <c r="WH2181" s="593"/>
      <c r="WI2181" s="593"/>
      <c r="WJ2181" s="593"/>
      <c r="WK2181" s="593"/>
      <c r="WL2181" s="593"/>
      <c r="WM2181" s="593"/>
      <c r="WN2181" s="593"/>
      <c r="WO2181" s="593"/>
      <c r="WP2181" s="593"/>
      <c r="WQ2181" s="593"/>
      <c r="WR2181" s="593"/>
      <c r="WS2181" s="593"/>
      <c r="WT2181" s="593"/>
      <c r="WU2181" s="593"/>
      <c r="WV2181" s="593"/>
      <c r="WW2181" s="593"/>
      <c r="WX2181" s="593"/>
      <c r="WY2181" s="593"/>
      <c r="WZ2181" s="593"/>
      <c r="XA2181" s="593"/>
      <c r="XB2181" s="593"/>
      <c r="XC2181" s="593"/>
      <c r="XD2181" s="593"/>
      <c r="XE2181" s="593"/>
      <c r="XF2181" s="593"/>
      <c r="XG2181" s="593"/>
      <c r="XH2181" s="593"/>
      <c r="XI2181" s="593"/>
      <c r="XJ2181" s="593"/>
      <c r="XK2181" s="593"/>
      <c r="XL2181" s="593"/>
      <c r="XM2181" s="593"/>
      <c r="XN2181" s="593"/>
      <c r="XO2181" s="593"/>
      <c r="XP2181" s="593"/>
      <c r="XQ2181" s="593"/>
      <c r="XR2181" s="593"/>
      <c r="XS2181" s="593"/>
      <c r="XT2181" s="593"/>
      <c r="XU2181" s="593"/>
      <c r="XV2181" s="593"/>
      <c r="XW2181" s="593"/>
      <c r="XX2181" s="593"/>
      <c r="XY2181" s="593"/>
      <c r="XZ2181" s="593"/>
      <c r="YA2181" s="593"/>
      <c r="YB2181" s="593"/>
      <c r="YC2181" s="593"/>
      <c r="YD2181" s="593"/>
      <c r="YE2181" s="593"/>
      <c r="YF2181" s="593"/>
      <c r="YG2181" s="593"/>
      <c r="YH2181" s="593"/>
      <c r="YI2181" s="593"/>
      <c r="YJ2181" s="593"/>
      <c r="YK2181" s="593"/>
      <c r="YL2181" s="593"/>
      <c r="YM2181" s="593"/>
      <c r="YN2181" s="593"/>
      <c r="YO2181" s="593"/>
      <c r="YP2181" s="593"/>
      <c r="YQ2181" s="593"/>
      <c r="YR2181" s="593"/>
      <c r="YS2181" s="593"/>
      <c r="YT2181" s="593"/>
      <c r="YU2181" s="593"/>
      <c r="YV2181" s="593"/>
      <c r="YW2181" s="593"/>
      <c r="YX2181" s="593"/>
      <c r="YY2181" s="593"/>
      <c r="YZ2181" s="593"/>
      <c r="ZA2181" s="593"/>
      <c r="ZB2181" s="593"/>
      <c r="ZC2181" s="593"/>
      <c r="ZD2181" s="593"/>
      <c r="ZE2181" s="593"/>
      <c r="ZF2181" s="593"/>
      <c r="ZG2181" s="593"/>
      <c r="ZH2181" s="593"/>
      <c r="ZI2181" s="593"/>
      <c r="ZJ2181" s="593"/>
      <c r="ZK2181" s="593"/>
      <c r="ZL2181" s="593"/>
      <c r="ZM2181" s="593"/>
      <c r="ZN2181" s="593"/>
      <c r="ZO2181" s="593"/>
      <c r="ZP2181" s="593"/>
      <c r="ZQ2181" s="593"/>
      <c r="ZR2181" s="593"/>
      <c r="ZS2181" s="593"/>
      <c r="ZT2181" s="593"/>
      <c r="ZU2181" s="593"/>
      <c r="ZV2181" s="593"/>
      <c r="ZW2181" s="593"/>
      <c r="ZX2181" s="593"/>
      <c r="ZY2181" s="593"/>
      <c r="ZZ2181" s="593"/>
      <c r="AAA2181" s="593"/>
      <c r="AAB2181" s="593"/>
      <c r="AAC2181" s="593"/>
      <c r="AAD2181" s="593"/>
      <c r="AAE2181" s="593"/>
      <c r="AAF2181" s="593"/>
      <c r="AAG2181" s="593"/>
      <c r="AAH2181" s="593"/>
      <c r="AAI2181" s="593"/>
      <c r="AAJ2181" s="593"/>
      <c r="AAK2181" s="593"/>
      <c r="AAL2181" s="593"/>
      <c r="AAM2181" s="593"/>
      <c r="AAN2181" s="593"/>
      <c r="AAO2181" s="593"/>
      <c r="AAP2181" s="593"/>
      <c r="AAQ2181" s="593"/>
      <c r="AAR2181" s="593"/>
      <c r="AAS2181" s="593"/>
      <c r="AAT2181" s="593"/>
      <c r="AAU2181" s="593"/>
      <c r="AAV2181" s="593"/>
      <c r="AAW2181" s="593"/>
      <c r="AAX2181" s="593"/>
      <c r="AAY2181" s="593"/>
      <c r="AAZ2181" s="593"/>
      <c r="ABA2181" s="593"/>
      <c r="ABB2181" s="593"/>
      <c r="ABC2181" s="593"/>
      <c r="ABD2181" s="593"/>
      <c r="ABE2181" s="593"/>
      <c r="ABF2181" s="593"/>
      <c r="ABG2181" s="593"/>
      <c r="ABH2181" s="593"/>
      <c r="ABI2181" s="593"/>
      <c r="ABJ2181" s="593"/>
      <c r="ABK2181" s="593"/>
      <c r="ABL2181" s="593"/>
      <c r="ABM2181" s="593"/>
      <c r="ABN2181" s="593"/>
      <c r="ABO2181" s="593"/>
      <c r="ABP2181" s="593"/>
      <c r="ABQ2181" s="593"/>
      <c r="ABR2181" s="593"/>
      <c r="ABS2181" s="593"/>
      <c r="ABT2181" s="593"/>
      <c r="ABU2181" s="593"/>
      <c r="ABV2181" s="593"/>
      <c r="ABW2181" s="593"/>
      <c r="ABX2181" s="593"/>
      <c r="ABY2181" s="593"/>
      <c r="ABZ2181" s="593"/>
      <c r="ACA2181" s="593"/>
      <c r="ACB2181" s="593"/>
      <c r="ACC2181" s="593"/>
      <c r="ACD2181" s="593"/>
      <c r="ACE2181" s="593"/>
      <c r="ACF2181" s="593"/>
      <c r="ACG2181" s="593"/>
      <c r="ACH2181" s="593"/>
      <c r="ACI2181" s="593"/>
      <c r="ACJ2181" s="593"/>
      <c r="ACK2181" s="593"/>
      <c r="ACL2181" s="593"/>
      <c r="ACM2181" s="593"/>
      <c r="ACN2181" s="593"/>
      <c r="ACO2181" s="593"/>
      <c r="ACP2181" s="593"/>
      <c r="ACQ2181" s="593"/>
      <c r="ACR2181" s="593"/>
      <c r="ACS2181" s="593"/>
      <c r="ACT2181" s="593"/>
      <c r="ACU2181" s="593"/>
      <c r="ACV2181" s="593"/>
      <c r="ACW2181" s="593"/>
      <c r="ACX2181" s="593"/>
      <c r="ACY2181" s="593"/>
      <c r="ACZ2181" s="593"/>
      <c r="ADA2181" s="593"/>
      <c r="ADB2181" s="593"/>
      <c r="ADC2181" s="593"/>
      <c r="ADD2181" s="593"/>
      <c r="ADE2181" s="593"/>
      <c r="ADF2181" s="593"/>
      <c r="ADG2181" s="593"/>
      <c r="ADH2181" s="593"/>
      <c r="ADI2181" s="593"/>
      <c r="ADJ2181" s="593"/>
      <c r="ADK2181" s="593"/>
      <c r="ADL2181" s="593"/>
      <c r="ADM2181" s="593"/>
      <c r="ADN2181" s="593"/>
      <c r="ADO2181" s="593"/>
      <c r="ADP2181" s="593"/>
      <c r="ADQ2181" s="593"/>
      <c r="ADR2181" s="593"/>
      <c r="ADS2181" s="593"/>
      <c r="ADT2181" s="593"/>
      <c r="ADU2181" s="593"/>
      <c r="ADV2181" s="593"/>
      <c r="ADW2181" s="593"/>
      <c r="ADX2181" s="593"/>
      <c r="ADY2181" s="593"/>
      <c r="ADZ2181" s="593"/>
      <c r="AEA2181" s="593"/>
      <c r="AEB2181" s="593"/>
      <c r="AEC2181" s="593"/>
      <c r="AED2181" s="593"/>
      <c r="AEE2181" s="593"/>
      <c r="AEF2181" s="593"/>
      <c r="AEG2181" s="593"/>
      <c r="AEH2181" s="593"/>
      <c r="AEI2181" s="593"/>
      <c r="AEJ2181" s="593"/>
      <c r="AEK2181" s="593"/>
      <c r="AEL2181" s="593"/>
      <c r="AEM2181" s="593"/>
      <c r="AEN2181" s="593"/>
      <c r="AEO2181" s="593"/>
      <c r="AEP2181" s="593"/>
      <c r="AEQ2181" s="593"/>
      <c r="AER2181" s="593"/>
      <c r="AES2181" s="593"/>
      <c r="AET2181" s="593"/>
      <c r="AEU2181" s="593"/>
      <c r="AEV2181" s="593"/>
      <c r="AEW2181" s="593"/>
      <c r="AEX2181" s="593"/>
      <c r="AEY2181" s="593"/>
      <c r="AEZ2181" s="593"/>
      <c r="AFA2181" s="593"/>
      <c r="AFB2181" s="593"/>
      <c r="AFC2181" s="593"/>
      <c r="AFD2181" s="593"/>
      <c r="AFE2181" s="593"/>
      <c r="AFF2181" s="593"/>
      <c r="AFG2181" s="593"/>
      <c r="AFH2181" s="593"/>
      <c r="AFI2181" s="593"/>
      <c r="AFJ2181" s="593"/>
      <c r="AFK2181" s="593"/>
      <c r="AFL2181" s="593"/>
      <c r="AFM2181" s="593"/>
      <c r="AFN2181" s="593"/>
      <c r="AFO2181" s="593"/>
      <c r="AFP2181" s="593"/>
      <c r="AFQ2181" s="593"/>
      <c r="AFR2181" s="593"/>
      <c r="AFS2181" s="593"/>
      <c r="AFT2181" s="593"/>
      <c r="AFU2181" s="593"/>
      <c r="AFV2181" s="593"/>
      <c r="AFW2181" s="593"/>
      <c r="AFX2181" s="593"/>
      <c r="AFY2181" s="593"/>
      <c r="AFZ2181" s="593"/>
      <c r="AGA2181" s="593"/>
      <c r="AGB2181" s="593"/>
      <c r="AGC2181" s="593"/>
      <c r="AGD2181" s="593"/>
      <c r="AGE2181" s="593"/>
      <c r="AGF2181" s="593"/>
      <c r="AGG2181" s="593"/>
      <c r="AGH2181" s="593"/>
      <c r="AGI2181" s="593"/>
      <c r="AGJ2181" s="593"/>
      <c r="AGK2181" s="593"/>
      <c r="AGL2181" s="593"/>
      <c r="AGM2181" s="593"/>
      <c r="AGN2181" s="593"/>
      <c r="AGO2181" s="593"/>
      <c r="AGP2181" s="593"/>
      <c r="AGQ2181" s="593"/>
      <c r="AGR2181" s="593"/>
      <c r="AGS2181" s="593"/>
      <c r="AGT2181" s="593"/>
      <c r="AGU2181" s="593"/>
      <c r="AGV2181" s="593"/>
      <c r="AGW2181" s="593"/>
      <c r="AGX2181" s="593"/>
      <c r="AGY2181" s="593"/>
      <c r="AGZ2181" s="593"/>
      <c r="AHA2181" s="593"/>
      <c r="AHB2181" s="593"/>
      <c r="AHC2181" s="593"/>
      <c r="AHD2181" s="593"/>
      <c r="AHE2181" s="593"/>
      <c r="AHF2181" s="593"/>
      <c r="AHG2181" s="593"/>
      <c r="AHH2181" s="593"/>
      <c r="AHI2181" s="593"/>
      <c r="AHJ2181" s="593"/>
      <c r="AHK2181" s="593"/>
      <c r="AHL2181" s="593"/>
      <c r="AHM2181" s="593"/>
      <c r="AHN2181" s="593"/>
      <c r="AHO2181" s="593"/>
      <c r="AHP2181" s="593"/>
      <c r="AHQ2181" s="593"/>
      <c r="AHR2181" s="593"/>
      <c r="AHS2181" s="593"/>
      <c r="AHT2181" s="593"/>
      <c r="AHU2181" s="593"/>
      <c r="AHV2181" s="593"/>
      <c r="AHW2181" s="593"/>
      <c r="AHX2181" s="593"/>
      <c r="AHY2181" s="593"/>
      <c r="AHZ2181" s="593"/>
      <c r="AIA2181" s="593"/>
      <c r="AIB2181" s="593"/>
      <c r="AIC2181" s="593"/>
      <c r="AID2181" s="593"/>
      <c r="AIE2181" s="593"/>
      <c r="AIF2181" s="593"/>
      <c r="AIG2181" s="593"/>
      <c r="AIH2181" s="593"/>
      <c r="AII2181" s="593"/>
      <c r="AIJ2181" s="593"/>
      <c r="AIK2181" s="593"/>
      <c r="AIL2181" s="593"/>
      <c r="AIM2181" s="593"/>
      <c r="AIN2181" s="593"/>
      <c r="AIO2181" s="593"/>
      <c r="AIP2181" s="593"/>
      <c r="AIQ2181" s="593"/>
      <c r="AIR2181" s="593"/>
      <c r="AIS2181" s="593"/>
      <c r="AIT2181" s="593"/>
      <c r="AIU2181" s="593"/>
      <c r="AIV2181" s="593"/>
      <c r="AIW2181" s="593"/>
      <c r="AIX2181" s="593"/>
      <c r="AIY2181" s="593"/>
      <c r="AIZ2181" s="593"/>
      <c r="AJA2181" s="593"/>
      <c r="AJB2181" s="593"/>
      <c r="AJC2181" s="593"/>
      <c r="AJD2181" s="593"/>
      <c r="AJE2181" s="593"/>
      <c r="AJF2181" s="593"/>
      <c r="AJG2181" s="593"/>
      <c r="AJH2181" s="593"/>
      <c r="AJI2181" s="593"/>
      <c r="AJJ2181" s="593"/>
      <c r="AJK2181" s="593"/>
      <c r="AJL2181" s="593"/>
      <c r="AJM2181" s="593"/>
      <c r="AJN2181" s="593"/>
      <c r="AJO2181" s="593"/>
      <c r="AJP2181" s="593"/>
      <c r="AJQ2181" s="593"/>
      <c r="AJR2181" s="593"/>
      <c r="AJS2181" s="593"/>
      <c r="AJT2181" s="593"/>
      <c r="AJU2181" s="593"/>
      <c r="AJV2181" s="593"/>
      <c r="AJW2181" s="593"/>
      <c r="AJX2181" s="593"/>
      <c r="AJY2181" s="593"/>
      <c r="AJZ2181" s="593"/>
      <c r="AKA2181" s="593"/>
      <c r="AKB2181" s="593"/>
      <c r="AKC2181" s="593"/>
      <c r="AKD2181" s="593"/>
      <c r="AKE2181" s="593"/>
      <c r="AKF2181" s="593"/>
      <c r="AKG2181" s="593"/>
      <c r="AKH2181" s="593"/>
      <c r="AKI2181" s="593"/>
      <c r="AKJ2181" s="593"/>
      <c r="AKK2181" s="593"/>
      <c r="AKL2181" s="593"/>
      <c r="AKM2181" s="593"/>
      <c r="AKN2181" s="593"/>
      <c r="AKO2181" s="593"/>
      <c r="AKP2181" s="593"/>
      <c r="AKQ2181" s="593"/>
      <c r="AKR2181" s="593"/>
      <c r="AKS2181" s="593"/>
      <c r="AKT2181" s="593"/>
      <c r="AKU2181" s="593"/>
      <c r="AKV2181" s="593"/>
      <c r="AKW2181" s="593"/>
      <c r="AKX2181" s="593"/>
      <c r="AKY2181" s="593"/>
      <c r="AKZ2181" s="593"/>
      <c r="ALA2181" s="593"/>
      <c r="ALB2181" s="593"/>
      <c r="ALC2181" s="593"/>
      <c r="ALD2181" s="593"/>
      <c r="ALE2181" s="593"/>
      <c r="ALF2181" s="593"/>
      <c r="ALG2181" s="593"/>
      <c r="ALH2181" s="593"/>
      <c r="ALI2181" s="593"/>
      <c r="ALJ2181" s="593"/>
      <c r="ALK2181" s="593"/>
      <c r="ALL2181" s="593"/>
      <c r="ALM2181" s="593"/>
      <c r="ALN2181" s="593"/>
      <c r="ALO2181" s="593"/>
      <c r="ALP2181" s="593"/>
      <c r="ALQ2181" s="593"/>
      <c r="ALR2181" s="593"/>
      <c r="ALS2181" s="593"/>
      <c r="ALT2181" s="593"/>
      <c r="ALU2181" s="593"/>
      <c r="ALV2181" s="593"/>
      <c r="ALW2181" s="593"/>
      <c r="ALX2181" s="593"/>
      <c r="ALY2181" s="593"/>
      <c r="ALZ2181" s="593"/>
      <c r="AMA2181" s="593"/>
      <c r="AMB2181" s="593"/>
      <c r="AMC2181" s="593"/>
      <c r="AMD2181" s="593"/>
      <c r="AME2181" s="593"/>
      <c r="AMF2181" s="593"/>
      <c r="AMG2181" s="593"/>
      <c r="AMH2181" s="593"/>
      <c r="AMI2181" s="593"/>
      <c r="AMJ2181" s="593"/>
      <c r="AMK2181" s="593"/>
      <c r="AML2181" s="593"/>
      <c r="AMM2181" s="593"/>
      <c r="AMN2181" s="593"/>
      <c r="AMO2181" s="593"/>
      <c r="AMP2181" s="593"/>
      <c r="AMQ2181" s="593"/>
      <c r="AMR2181" s="593"/>
      <c r="AMS2181" s="593"/>
      <c r="AMT2181" s="593"/>
      <c r="AMU2181" s="593"/>
      <c r="AMV2181" s="593"/>
      <c r="AMW2181" s="593"/>
      <c r="AMX2181" s="593"/>
      <c r="AMY2181" s="593"/>
      <c r="AMZ2181" s="593"/>
      <c r="ANA2181" s="593"/>
      <c r="ANB2181" s="593"/>
      <c r="ANC2181" s="593"/>
      <c r="AND2181" s="593"/>
      <c r="ANE2181" s="593"/>
      <c r="ANF2181" s="593"/>
      <c r="ANG2181" s="593"/>
      <c r="ANH2181" s="593"/>
      <c r="ANI2181" s="593"/>
      <c r="ANJ2181" s="593"/>
      <c r="ANK2181" s="593"/>
      <c r="ANL2181" s="593"/>
      <c r="ANM2181" s="593"/>
      <c r="ANN2181" s="593"/>
      <c r="ANO2181" s="593"/>
      <c r="ANP2181" s="593"/>
      <c r="ANQ2181" s="593"/>
      <c r="ANR2181" s="593"/>
      <c r="ANS2181" s="593"/>
      <c r="ANT2181" s="593"/>
      <c r="ANU2181" s="593"/>
      <c r="ANV2181" s="593"/>
      <c r="ANW2181" s="593"/>
      <c r="ANX2181" s="593"/>
      <c r="ANY2181" s="593"/>
      <c r="ANZ2181" s="593"/>
      <c r="AOA2181" s="593"/>
      <c r="AOB2181" s="593"/>
      <c r="AOC2181" s="593"/>
      <c r="AOD2181" s="593"/>
      <c r="AOE2181" s="593"/>
      <c r="AOF2181" s="593"/>
      <c r="AOG2181" s="593"/>
      <c r="AOH2181" s="593"/>
      <c r="AOI2181" s="593"/>
      <c r="AOJ2181" s="593"/>
      <c r="AOK2181" s="593"/>
      <c r="AOL2181" s="593"/>
      <c r="AOM2181" s="593"/>
      <c r="AON2181" s="593"/>
      <c r="AOO2181" s="593"/>
      <c r="AOP2181" s="593"/>
      <c r="AOQ2181" s="593"/>
      <c r="AOR2181" s="593"/>
      <c r="AOS2181" s="593"/>
      <c r="AOT2181" s="593"/>
      <c r="AOU2181" s="593"/>
      <c r="AOV2181" s="593"/>
      <c r="AOW2181" s="593"/>
      <c r="AOX2181" s="593"/>
      <c r="AOY2181" s="593"/>
      <c r="AOZ2181" s="593"/>
      <c r="APA2181" s="593"/>
      <c r="APB2181" s="593"/>
      <c r="APC2181" s="593"/>
      <c r="APD2181" s="593"/>
      <c r="APE2181" s="593"/>
      <c r="APF2181" s="593"/>
      <c r="APG2181" s="593"/>
      <c r="APH2181" s="593"/>
      <c r="API2181" s="593"/>
      <c r="APJ2181" s="593"/>
      <c r="APK2181" s="593"/>
      <c r="APL2181" s="593"/>
      <c r="APM2181" s="593"/>
      <c r="APN2181" s="593"/>
      <c r="APO2181" s="593"/>
      <c r="APP2181" s="593"/>
      <c r="APQ2181" s="593"/>
      <c r="APR2181" s="593"/>
      <c r="APS2181" s="593"/>
      <c r="APT2181" s="593"/>
      <c r="APU2181" s="593"/>
      <c r="APV2181" s="593"/>
      <c r="APW2181" s="593"/>
      <c r="APX2181" s="593"/>
      <c r="APY2181" s="593"/>
      <c r="APZ2181" s="593"/>
      <c r="AQA2181" s="593"/>
      <c r="AQB2181" s="593"/>
      <c r="AQC2181" s="593"/>
      <c r="AQD2181" s="593"/>
      <c r="AQE2181" s="593"/>
      <c r="AQF2181" s="593"/>
      <c r="AQG2181" s="593"/>
      <c r="AQH2181" s="593"/>
      <c r="AQI2181" s="593"/>
      <c r="AQJ2181" s="593"/>
      <c r="AQK2181" s="593"/>
      <c r="AQL2181" s="593"/>
      <c r="AQM2181" s="593"/>
      <c r="AQN2181" s="593"/>
      <c r="AQO2181" s="593"/>
      <c r="AQP2181" s="593"/>
      <c r="AQQ2181" s="593"/>
      <c r="AQR2181" s="593"/>
      <c r="AQS2181" s="593"/>
      <c r="AQT2181" s="593"/>
      <c r="AQU2181" s="593"/>
      <c r="AQV2181" s="593"/>
      <c r="AQW2181" s="593"/>
      <c r="AQX2181" s="593"/>
      <c r="AQY2181" s="593"/>
      <c r="AQZ2181" s="593"/>
      <c r="ARA2181" s="593"/>
      <c r="ARB2181" s="593"/>
      <c r="ARC2181" s="593"/>
      <c r="ARD2181" s="593"/>
      <c r="ARE2181" s="593"/>
      <c r="ARF2181" s="593"/>
      <c r="ARG2181" s="593"/>
      <c r="ARH2181" s="593"/>
      <c r="ARI2181" s="593"/>
      <c r="ARJ2181" s="593"/>
      <c r="ARK2181" s="593"/>
      <c r="ARL2181" s="593"/>
      <c r="ARM2181" s="593"/>
      <c r="ARN2181" s="593"/>
      <c r="ARO2181" s="593"/>
      <c r="ARP2181" s="593"/>
      <c r="ARQ2181" s="593"/>
      <c r="ARR2181" s="593"/>
      <c r="ARS2181" s="593"/>
      <c r="ART2181" s="593"/>
      <c r="ARU2181" s="593"/>
      <c r="ARV2181" s="593"/>
      <c r="ARW2181" s="593"/>
      <c r="ARX2181" s="593"/>
      <c r="ARY2181" s="593"/>
      <c r="ARZ2181" s="593"/>
      <c r="ASA2181" s="593"/>
      <c r="ASB2181" s="593"/>
      <c r="ASC2181" s="593"/>
      <c r="ASD2181" s="593"/>
      <c r="ASE2181" s="593"/>
      <c r="ASF2181" s="593"/>
      <c r="ASG2181" s="593"/>
      <c r="ASH2181" s="593"/>
      <c r="ASI2181" s="593"/>
      <c r="ASJ2181" s="593"/>
      <c r="ASK2181" s="593"/>
      <c r="ASL2181" s="593"/>
      <c r="ASM2181" s="593"/>
      <c r="ASN2181" s="593"/>
      <c r="ASO2181" s="593"/>
      <c r="ASP2181" s="593"/>
      <c r="ASQ2181" s="593"/>
      <c r="ASR2181" s="593"/>
      <c r="ASS2181" s="593"/>
      <c r="AST2181" s="593"/>
      <c r="ASU2181" s="593"/>
      <c r="ASV2181" s="593"/>
      <c r="ASW2181" s="593"/>
      <c r="ASX2181" s="593"/>
      <c r="ASY2181" s="593"/>
      <c r="ASZ2181" s="593"/>
      <c r="ATA2181" s="593"/>
      <c r="ATB2181" s="593"/>
      <c r="ATC2181" s="593"/>
      <c r="ATD2181" s="593"/>
      <c r="ATE2181" s="593"/>
      <c r="ATF2181" s="593"/>
      <c r="ATG2181" s="593"/>
      <c r="ATH2181" s="593"/>
      <c r="ATI2181" s="593"/>
      <c r="ATJ2181" s="593"/>
      <c r="ATK2181" s="593"/>
      <c r="ATL2181" s="593"/>
      <c r="ATM2181" s="593"/>
      <c r="ATN2181" s="593"/>
      <c r="ATO2181" s="593"/>
      <c r="ATP2181" s="593"/>
      <c r="ATQ2181" s="593"/>
      <c r="ATR2181" s="593"/>
      <c r="ATS2181" s="593"/>
      <c r="ATT2181" s="593"/>
      <c r="ATU2181" s="593"/>
      <c r="ATV2181" s="593"/>
      <c r="ATW2181" s="593"/>
      <c r="ATX2181" s="593"/>
      <c r="ATY2181" s="593"/>
      <c r="ATZ2181" s="593"/>
      <c r="AUA2181" s="593"/>
      <c r="AUB2181" s="593"/>
      <c r="AUC2181" s="593"/>
      <c r="AUD2181" s="593"/>
      <c r="AUE2181" s="593"/>
      <c r="AUF2181" s="593"/>
      <c r="AUG2181" s="593"/>
      <c r="AUH2181" s="593"/>
      <c r="AUI2181" s="593"/>
      <c r="AUJ2181" s="593"/>
      <c r="AUK2181" s="593"/>
      <c r="AUL2181" s="593"/>
      <c r="AUM2181" s="593"/>
      <c r="AUN2181" s="593"/>
      <c r="AUO2181" s="593"/>
      <c r="AUP2181" s="593"/>
      <c r="AUQ2181" s="593"/>
      <c r="AUR2181" s="593"/>
      <c r="AUS2181" s="593"/>
      <c r="AUT2181" s="593"/>
      <c r="AUU2181" s="593"/>
      <c r="AUV2181" s="593"/>
      <c r="AUW2181" s="593"/>
      <c r="AUX2181" s="593"/>
      <c r="AUY2181" s="593"/>
      <c r="AUZ2181" s="593"/>
      <c r="AVA2181" s="593"/>
      <c r="AVB2181" s="593"/>
      <c r="AVC2181" s="593"/>
      <c r="AVD2181" s="593"/>
      <c r="AVE2181" s="593"/>
      <c r="AVF2181" s="593"/>
      <c r="AVG2181" s="593"/>
      <c r="AVH2181" s="593"/>
      <c r="AVI2181" s="593"/>
      <c r="AVJ2181" s="593"/>
      <c r="AVK2181" s="593"/>
    </row>
    <row r="2182" spans="1:1259">
      <c r="A2182" s="697"/>
      <c r="B2182" s="558"/>
      <c r="C2182" s="558"/>
      <c r="D2182" s="676" t="s">
        <v>1067</v>
      </c>
      <c r="E2182" s="524" t="s">
        <v>1177</v>
      </c>
      <c r="F2182" s="676" t="s">
        <v>1152</v>
      </c>
      <c r="G2182" s="676">
        <v>2022</v>
      </c>
      <c r="H2182" s="676">
        <v>8</v>
      </c>
      <c r="I2182" s="687"/>
      <c r="J2182" s="677"/>
      <c r="K2182" s="725" t="s">
        <v>1539</v>
      </c>
      <c r="L2182" s="677" t="s">
        <v>1537</v>
      </c>
      <c r="M2182" s="677">
        <v>44481</v>
      </c>
      <c r="N2182" s="677">
        <v>44781</v>
      </c>
      <c r="O2182" s="677"/>
      <c r="P2182" s="677"/>
      <c r="Q2182" s="677"/>
      <c r="R2182" s="677"/>
      <c r="S2182" s="676" t="s">
        <v>1401</v>
      </c>
      <c r="T2182" s="676">
        <v>72</v>
      </c>
      <c r="U2182" s="676">
        <v>49303156</v>
      </c>
      <c r="V2182" s="676" t="s">
        <v>1072</v>
      </c>
      <c r="W2182" s="678">
        <v>480</v>
      </c>
      <c r="X2182" s="551">
        <v>125</v>
      </c>
      <c r="Y2182" s="693">
        <v>60000</v>
      </c>
      <c r="Z2182" s="680">
        <v>0.39500000000000002</v>
      </c>
      <c r="AA2182" s="682">
        <f>Y2182*Z2182</f>
        <v>23700</v>
      </c>
      <c r="AB2182" s="521"/>
      <c r="AC2182" s="668">
        <v>0</v>
      </c>
      <c r="AD2182" s="676"/>
      <c r="AE2182" s="684"/>
      <c r="AF2182" s="695">
        <f>AA2182+AD2182+AE2182</f>
        <v>23700</v>
      </c>
      <c r="AG2182" s="676" t="s">
        <v>47</v>
      </c>
      <c r="AH2182" s="641">
        <v>10</v>
      </c>
      <c r="AI2182" s="676">
        <v>45</v>
      </c>
      <c r="AJ2182" s="676" t="s">
        <v>1540</v>
      </c>
      <c r="AK2182" s="676" t="s">
        <v>1163</v>
      </c>
      <c r="AL2182" s="696">
        <v>27850</v>
      </c>
      <c r="AM2182" s="676" t="s">
        <v>52</v>
      </c>
      <c r="AN2182" s="676" t="s">
        <v>1113</v>
      </c>
      <c r="AO2182" s="676"/>
      <c r="AP2182" s="676" t="s">
        <v>1113</v>
      </c>
      <c r="AQ2182" s="676"/>
      <c r="AR2182" s="676"/>
      <c r="AS2182" s="523"/>
      <c r="AT2182" s="523"/>
      <c r="AU2182" s="523"/>
      <c r="AV2182" s="674"/>
      <c r="AW2182" s="673">
        <f>U2182</f>
        <v>49303156</v>
      </c>
      <c r="AX2182" s="673" cm="1">
        <f t="array" ref="AX2182">SUM(MID(0&amp;AW2182,LARGE(INDEX(ISNUMBER(--MID(AW2182,ROW($1:$8),1))*ROW($1:$8),),ROW($1:$8))+1,1)*10^ROW($1:$8)/10)</f>
        <v>49303156</v>
      </c>
      <c r="AY2182" s="673" t="str">
        <f>VLOOKUP($AX2182,'Item Master Data'!$A:$F,3,FALSE)</f>
        <v>Q.PEAK DUO XL G10 BFG</v>
      </c>
      <c r="AZ2182" s="673">
        <f>VLOOKUP($AX2182,'Item Master Data'!$A:$F,6,FALSE)</f>
        <v>480</v>
      </c>
      <c r="BA2182" s="673">
        <f>X2182/BB2182</f>
        <v>4.3103448275862073</v>
      </c>
      <c r="BB2182" s="673">
        <f>VLOOKUP(AX2182,'Item Master Data'!$A:$G,7,FALSE)</f>
        <v>29</v>
      </c>
      <c r="BC2182" s="673"/>
      <c r="BD2182" s="673">
        <f>W2182-AZ2182</f>
        <v>0</v>
      </c>
      <c r="BE2182" s="593"/>
      <c r="BF2182" s="593"/>
      <c r="BG2182" s="593"/>
      <c r="BH2182" s="593"/>
      <c r="BI2182" s="593"/>
      <c r="BJ2182" s="593"/>
      <c r="BK2182" s="593"/>
      <c r="BL2182" s="593"/>
      <c r="BM2182" s="593"/>
      <c r="BN2182" s="593"/>
      <c r="BO2182" s="593"/>
      <c r="BP2182" s="593"/>
      <c r="BQ2182" s="593"/>
      <c r="BR2182" s="593"/>
      <c r="BS2182" s="593"/>
      <c r="BT2182" s="593"/>
      <c r="BU2182" s="593"/>
      <c r="BV2182" s="593"/>
      <c r="BW2182" s="593"/>
      <c r="BX2182" s="593"/>
      <c r="BY2182" s="593"/>
      <c r="BZ2182" s="593"/>
      <c r="CA2182" s="593"/>
      <c r="CB2182" s="593"/>
      <c r="CC2182" s="593"/>
      <c r="CD2182" s="593"/>
      <c r="CE2182" s="593"/>
      <c r="CF2182" s="593"/>
      <c r="CG2182" s="593"/>
      <c r="CH2182" s="593"/>
      <c r="CI2182" s="593"/>
      <c r="CJ2182" s="593"/>
      <c r="CK2182" s="593"/>
      <c r="CL2182" s="593"/>
      <c r="CM2182" s="593"/>
      <c r="CN2182" s="593"/>
      <c r="CO2182" s="593"/>
      <c r="CP2182" s="593"/>
      <c r="CQ2182" s="593"/>
      <c r="CR2182" s="593"/>
      <c r="CS2182" s="593"/>
      <c r="CT2182" s="593"/>
      <c r="CU2182" s="593"/>
      <c r="CV2182" s="593"/>
      <c r="CW2182" s="593"/>
      <c r="CX2182" s="593"/>
      <c r="CY2182" s="593"/>
      <c r="CZ2182" s="593"/>
      <c r="DA2182" s="593"/>
      <c r="DB2182" s="593"/>
      <c r="DC2182" s="593"/>
      <c r="DD2182" s="593"/>
      <c r="DE2182" s="593"/>
      <c r="DF2182" s="593"/>
      <c r="DG2182" s="593"/>
      <c r="DH2182" s="593"/>
      <c r="DI2182" s="593"/>
      <c r="DJ2182" s="593"/>
      <c r="DK2182" s="593"/>
      <c r="DL2182" s="593"/>
      <c r="DM2182" s="593"/>
      <c r="DN2182" s="593"/>
      <c r="DO2182" s="593"/>
      <c r="DP2182" s="593"/>
      <c r="DQ2182" s="593"/>
      <c r="DR2182" s="593"/>
      <c r="DS2182" s="593"/>
      <c r="DT2182" s="593"/>
      <c r="DU2182" s="593"/>
      <c r="DV2182" s="593"/>
      <c r="DW2182" s="593"/>
      <c r="DX2182" s="593"/>
      <c r="DY2182" s="593"/>
      <c r="DZ2182" s="593"/>
      <c r="EA2182" s="593"/>
      <c r="EB2182" s="593"/>
      <c r="EC2182" s="593"/>
      <c r="ED2182" s="593"/>
      <c r="EE2182" s="593"/>
      <c r="EF2182" s="593"/>
      <c r="EG2182" s="593"/>
      <c r="EH2182" s="593"/>
      <c r="EI2182" s="593"/>
      <c r="EJ2182" s="593"/>
      <c r="EK2182" s="593"/>
      <c r="EL2182" s="593"/>
      <c r="EM2182" s="593"/>
      <c r="EN2182" s="593"/>
      <c r="EO2182" s="593"/>
      <c r="EP2182" s="593"/>
      <c r="EQ2182" s="593"/>
      <c r="ER2182" s="593"/>
      <c r="ES2182" s="593"/>
      <c r="ET2182" s="593"/>
      <c r="EU2182" s="593"/>
      <c r="EV2182" s="593"/>
      <c r="EW2182" s="593"/>
      <c r="EX2182" s="593"/>
      <c r="EY2182" s="593"/>
      <c r="EZ2182" s="593"/>
      <c r="FA2182" s="593"/>
      <c r="FB2182" s="593"/>
      <c r="FC2182" s="593"/>
      <c r="FD2182" s="593"/>
      <c r="FE2182" s="593"/>
      <c r="FF2182" s="593"/>
      <c r="FG2182" s="593"/>
      <c r="FH2182" s="593"/>
      <c r="FI2182" s="593"/>
      <c r="FJ2182" s="593"/>
      <c r="FK2182" s="593"/>
      <c r="FL2182" s="593"/>
      <c r="FM2182" s="593"/>
      <c r="FN2182" s="593"/>
      <c r="FO2182" s="593"/>
      <c r="FP2182" s="593"/>
      <c r="FQ2182" s="593"/>
      <c r="FR2182" s="593"/>
      <c r="FS2182" s="593"/>
      <c r="FT2182" s="593"/>
      <c r="FU2182" s="593"/>
      <c r="FV2182" s="593"/>
      <c r="FW2182" s="593"/>
      <c r="FX2182" s="593"/>
      <c r="FY2182" s="593"/>
      <c r="FZ2182" s="593"/>
      <c r="GA2182" s="593"/>
      <c r="GB2182" s="593"/>
      <c r="GC2182" s="593"/>
      <c r="GD2182" s="593"/>
      <c r="GE2182" s="593"/>
      <c r="GF2182" s="593"/>
      <c r="GG2182" s="593"/>
      <c r="GH2182" s="593"/>
      <c r="GI2182" s="593"/>
      <c r="GJ2182" s="593"/>
      <c r="GK2182" s="593"/>
      <c r="GL2182" s="593"/>
      <c r="GM2182" s="593"/>
      <c r="GN2182" s="593"/>
      <c r="GO2182" s="593"/>
      <c r="GP2182" s="593"/>
      <c r="GQ2182" s="593"/>
      <c r="GR2182" s="593"/>
      <c r="GS2182" s="593"/>
      <c r="GT2182" s="593"/>
      <c r="GU2182" s="593"/>
      <c r="GV2182" s="593"/>
      <c r="GW2182" s="593"/>
      <c r="GX2182" s="593"/>
      <c r="GY2182" s="593"/>
      <c r="GZ2182" s="593"/>
      <c r="HA2182" s="593"/>
      <c r="HB2182" s="593"/>
      <c r="HC2182" s="593"/>
      <c r="HD2182" s="593"/>
      <c r="HE2182" s="593"/>
      <c r="HF2182" s="593"/>
      <c r="HG2182" s="593"/>
      <c r="HH2182" s="593"/>
      <c r="HI2182" s="593"/>
      <c r="HJ2182" s="593"/>
      <c r="HK2182" s="593"/>
      <c r="HL2182" s="593"/>
      <c r="HM2182" s="593"/>
      <c r="HN2182" s="593"/>
      <c r="HO2182" s="593"/>
      <c r="HP2182" s="593"/>
      <c r="HQ2182" s="593"/>
      <c r="HR2182" s="593"/>
      <c r="HS2182" s="593"/>
      <c r="HT2182" s="593"/>
      <c r="HU2182" s="593"/>
      <c r="HV2182" s="593"/>
      <c r="HW2182" s="593"/>
      <c r="HX2182" s="593"/>
      <c r="HY2182" s="593"/>
      <c r="HZ2182" s="593"/>
      <c r="IA2182" s="593"/>
      <c r="IB2182" s="593"/>
      <c r="IC2182" s="593"/>
      <c r="ID2182" s="593"/>
      <c r="IE2182" s="593"/>
      <c r="IF2182" s="593"/>
      <c r="IG2182" s="593"/>
      <c r="IH2182" s="593"/>
      <c r="II2182" s="593"/>
      <c r="IJ2182" s="593"/>
      <c r="IK2182" s="593"/>
      <c r="IL2182" s="593"/>
      <c r="IM2182" s="593"/>
      <c r="IN2182" s="593"/>
      <c r="IO2182" s="593"/>
      <c r="IP2182" s="593"/>
      <c r="IQ2182" s="593"/>
      <c r="IR2182" s="593"/>
      <c r="IS2182" s="593"/>
      <c r="IT2182" s="593"/>
      <c r="IU2182" s="593"/>
      <c r="IV2182" s="593"/>
      <c r="IW2182" s="593"/>
      <c r="IX2182" s="593"/>
      <c r="IY2182" s="593"/>
      <c r="IZ2182" s="593"/>
      <c r="JA2182" s="593"/>
      <c r="JB2182" s="593"/>
      <c r="JC2182" s="593"/>
      <c r="JD2182" s="593"/>
      <c r="JE2182" s="593"/>
      <c r="JF2182" s="593"/>
      <c r="JG2182" s="593"/>
      <c r="JH2182" s="593"/>
      <c r="JI2182" s="593"/>
      <c r="JJ2182" s="593"/>
      <c r="JK2182" s="593"/>
      <c r="JL2182" s="593"/>
      <c r="JM2182" s="593"/>
      <c r="JN2182" s="593"/>
      <c r="JO2182" s="593"/>
      <c r="JP2182" s="593"/>
      <c r="JQ2182" s="593"/>
      <c r="JR2182" s="593"/>
      <c r="JS2182" s="593"/>
      <c r="JT2182" s="593"/>
      <c r="JU2182" s="593"/>
      <c r="JV2182" s="593"/>
      <c r="JW2182" s="593"/>
      <c r="JX2182" s="593"/>
      <c r="JY2182" s="593"/>
      <c r="JZ2182" s="593"/>
      <c r="KA2182" s="593"/>
      <c r="KB2182" s="593"/>
      <c r="KC2182" s="593"/>
      <c r="KD2182" s="593"/>
      <c r="KE2182" s="593"/>
      <c r="KF2182" s="593"/>
      <c r="KG2182" s="593"/>
      <c r="KH2182" s="593"/>
      <c r="KI2182" s="593"/>
      <c r="KJ2182" s="593"/>
      <c r="KK2182" s="593"/>
      <c r="KL2182" s="593"/>
      <c r="KM2182" s="593"/>
      <c r="KN2182" s="593"/>
      <c r="KO2182" s="593"/>
      <c r="KP2182" s="593"/>
      <c r="KQ2182" s="593"/>
      <c r="KR2182" s="593"/>
      <c r="KS2182" s="593"/>
      <c r="KT2182" s="593"/>
      <c r="KU2182" s="593"/>
      <c r="KV2182" s="593"/>
      <c r="KW2182" s="593"/>
      <c r="KX2182" s="593"/>
      <c r="KY2182" s="593"/>
      <c r="KZ2182" s="593"/>
      <c r="LA2182" s="593"/>
      <c r="LB2182" s="593"/>
      <c r="LC2182" s="593"/>
      <c r="LD2182" s="593"/>
      <c r="LE2182" s="593"/>
      <c r="LF2182" s="593"/>
      <c r="LG2182" s="593"/>
      <c r="LH2182" s="593"/>
      <c r="LI2182" s="593"/>
      <c r="LJ2182" s="593"/>
      <c r="LK2182" s="593"/>
      <c r="LL2182" s="593"/>
      <c r="LM2182" s="593"/>
      <c r="LN2182" s="593"/>
      <c r="LO2182" s="593"/>
      <c r="LP2182" s="593"/>
      <c r="LQ2182" s="593"/>
      <c r="LR2182" s="593"/>
      <c r="LS2182" s="593"/>
      <c r="LT2182" s="593"/>
      <c r="LU2182" s="593"/>
      <c r="LV2182" s="593"/>
      <c r="LW2182" s="593"/>
      <c r="LX2182" s="593"/>
      <c r="LY2182" s="593"/>
      <c r="LZ2182" s="593"/>
      <c r="MA2182" s="593"/>
      <c r="MB2182" s="593"/>
      <c r="MC2182" s="593"/>
      <c r="MD2182" s="593"/>
      <c r="ME2182" s="593"/>
      <c r="MF2182" s="593"/>
      <c r="MG2182" s="593"/>
      <c r="MH2182" s="593"/>
      <c r="MI2182" s="593"/>
      <c r="MJ2182" s="593"/>
      <c r="MK2182" s="593"/>
      <c r="ML2182" s="593"/>
      <c r="MM2182" s="593"/>
      <c r="MN2182" s="593"/>
      <c r="MO2182" s="593"/>
      <c r="MP2182" s="593"/>
      <c r="MQ2182" s="593"/>
      <c r="MR2182" s="593"/>
      <c r="MS2182" s="593"/>
      <c r="MT2182" s="593"/>
      <c r="MU2182" s="593"/>
      <c r="MV2182" s="593"/>
      <c r="MW2182" s="593"/>
      <c r="MX2182" s="593"/>
      <c r="MY2182" s="593"/>
      <c r="MZ2182" s="593"/>
      <c r="NA2182" s="593"/>
      <c r="NB2182" s="593"/>
      <c r="NC2182" s="593"/>
      <c r="ND2182" s="593"/>
      <c r="NE2182" s="593"/>
      <c r="NF2182" s="593"/>
      <c r="NG2182" s="593"/>
      <c r="NH2182" s="593"/>
      <c r="NI2182" s="593"/>
      <c r="NJ2182" s="593"/>
      <c r="NK2182" s="593"/>
      <c r="NL2182" s="593"/>
      <c r="NM2182" s="593"/>
      <c r="NN2182" s="593"/>
      <c r="NO2182" s="593"/>
      <c r="NP2182" s="593"/>
      <c r="NQ2182" s="593"/>
      <c r="NR2182" s="593"/>
      <c r="NS2182" s="593"/>
      <c r="NT2182" s="593"/>
      <c r="NU2182" s="593"/>
      <c r="NV2182" s="593"/>
      <c r="NW2182" s="593"/>
      <c r="NX2182" s="593"/>
      <c r="NY2182" s="593"/>
      <c r="NZ2182" s="593"/>
      <c r="OA2182" s="593"/>
      <c r="OB2182" s="593"/>
      <c r="OC2182" s="593"/>
      <c r="OD2182" s="593"/>
      <c r="OE2182" s="593"/>
      <c r="OF2182" s="593"/>
      <c r="OG2182" s="593"/>
      <c r="OH2182" s="593"/>
      <c r="OI2182" s="593"/>
      <c r="OJ2182" s="593"/>
      <c r="OK2182" s="593"/>
      <c r="OL2182" s="593"/>
      <c r="OM2182" s="593"/>
      <c r="ON2182" s="593"/>
      <c r="OO2182" s="593"/>
      <c r="OP2182" s="593"/>
      <c r="OQ2182" s="593"/>
      <c r="OR2182" s="593"/>
      <c r="OS2182" s="593"/>
      <c r="OT2182" s="593"/>
      <c r="OU2182" s="593"/>
      <c r="OV2182" s="593"/>
      <c r="OW2182" s="593"/>
      <c r="OX2182" s="593"/>
      <c r="OY2182" s="593"/>
      <c r="OZ2182" s="593"/>
      <c r="PA2182" s="593"/>
      <c r="PB2182" s="593"/>
      <c r="PC2182" s="593"/>
      <c r="PD2182" s="593"/>
      <c r="PE2182" s="593"/>
      <c r="PF2182" s="593"/>
      <c r="PG2182" s="593"/>
      <c r="PH2182" s="593"/>
      <c r="PI2182" s="593"/>
      <c r="PJ2182" s="593"/>
      <c r="PK2182" s="593"/>
      <c r="PL2182" s="593"/>
      <c r="PM2182" s="593"/>
      <c r="PN2182" s="593"/>
      <c r="PO2182" s="593"/>
      <c r="PP2182" s="593"/>
      <c r="PQ2182" s="593"/>
      <c r="PR2182" s="593"/>
      <c r="PS2182" s="593"/>
      <c r="PT2182" s="593"/>
      <c r="PU2182" s="593"/>
      <c r="PV2182" s="593"/>
      <c r="PW2182" s="593"/>
      <c r="PX2182" s="593"/>
      <c r="PY2182" s="593"/>
      <c r="PZ2182" s="593"/>
      <c r="QA2182" s="593"/>
      <c r="QB2182" s="593"/>
      <c r="QC2182" s="593"/>
      <c r="QD2182" s="593"/>
      <c r="QE2182" s="593"/>
      <c r="QF2182" s="593"/>
      <c r="QG2182" s="593"/>
      <c r="QH2182" s="593"/>
      <c r="QI2182" s="593"/>
      <c r="QJ2182" s="593"/>
      <c r="QK2182" s="593"/>
      <c r="QL2182" s="593"/>
      <c r="QM2182" s="593"/>
      <c r="QN2182" s="593"/>
      <c r="QO2182" s="593"/>
      <c r="QP2182" s="593"/>
      <c r="QQ2182" s="593"/>
      <c r="QR2182" s="593"/>
      <c r="QS2182" s="593"/>
      <c r="QT2182" s="593"/>
      <c r="QU2182" s="593"/>
      <c r="QV2182" s="593"/>
      <c r="QW2182" s="593"/>
      <c r="QX2182" s="593"/>
      <c r="QY2182" s="593"/>
      <c r="QZ2182" s="593"/>
      <c r="RA2182" s="593"/>
      <c r="RB2182" s="593"/>
      <c r="RC2182" s="593"/>
      <c r="RD2182" s="593"/>
      <c r="RE2182" s="593"/>
      <c r="RF2182" s="593"/>
      <c r="RG2182" s="593"/>
      <c r="RH2182" s="593"/>
      <c r="RI2182" s="593"/>
      <c r="RJ2182" s="593"/>
      <c r="RK2182" s="593"/>
      <c r="RL2182" s="593"/>
      <c r="RM2182" s="593"/>
      <c r="RN2182" s="593"/>
      <c r="RO2182" s="593"/>
      <c r="RP2182" s="593"/>
      <c r="RQ2182" s="593"/>
      <c r="RR2182" s="593"/>
      <c r="RS2182" s="593"/>
      <c r="RT2182" s="593"/>
      <c r="RU2182" s="593"/>
      <c r="RV2182" s="593"/>
      <c r="RW2182" s="593"/>
      <c r="RX2182" s="593"/>
      <c r="RY2182" s="593"/>
      <c r="RZ2182" s="593"/>
      <c r="SA2182" s="593"/>
      <c r="SB2182" s="593"/>
      <c r="SC2182" s="593"/>
      <c r="SD2182" s="593"/>
      <c r="SE2182" s="593"/>
      <c r="SF2182" s="593"/>
      <c r="SG2182" s="593"/>
      <c r="SH2182" s="593"/>
      <c r="SI2182" s="593"/>
      <c r="SJ2182" s="593"/>
      <c r="SK2182" s="593"/>
      <c r="SL2182" s="593"/>
      <c r="SM2182" s="593"/>
      <c r="SN2182" s="593"/>
      <c r="SO2182" s="593"/>
      <c r="SP2182" s="593"/>
      <c r="SQ2182" s="593"/>
      <c r="SR2182" s="593"/>
      <c r="SS2182" s="593"/>
      <c r="ST2182" s="593"/>
      <c r="SU2182" s="593"/>
      <c r="SV2182" s="593"/>
      <c r="SW2182" s="593"/>
      <c r="SX2182" s="593"/>
      <c r="SY2182" s="593"/>
      <c r="SZ2182" s="593"/>
      <c r="TA2182" s="593"/>
      <c r="TB2182" s="593"/>
      <c r="TC2182" s="593"/>
      <c r="TD2182" s="593"/>
      <c r="TE2182" s="593"/>
      <c r="TF2182" s="593"/>
      <c r="TG2182" s="593"/>
      <c r="TH2182" s="593"/>
      <c r="TI2182" s="593"/>
      <c r="TJ2182" s="593"/>
      <c r="TK2182" s="593"/>
      <c r="TL2182" s="593"/>
      <c r="TM2182" s="593"/>
      <c r="TN2182" s="593"/>
      <c r="TO2182" s="593"/>
      <c r="TP2182" s="593"/>
      <c r="TQ2182" s="593"/>
      <c r="TR2182" s="593"/>
      <c r="TS2182" s="593"/>
      <c r="TT2182" s="593"/>
      <c r="TU2182" s="593"/>
      <c r="TV2182" s="593"/>
      <c r="TW2182" s="593"/>
      <c r="TX2182" s="593"/>
      <c r="TY2182" s="593"/>
      <c r="TZ2182" s="593"/>
      <c r="UA2182" s="593"/>
      <c r="UB2182" s="593"/>
      <c r="UC2182" s="593"/>
      <c r="UD2182" s="593"/>
      <c r="UE2182" s="593"/>
      <c r="UF2182" s="593"/>
      <c r="UG2182" s="593"/>
      <c r="UH2182" s="593"/>
      <c r="UI2182" s="593"/>
      <c r="UJ2182" s="593"/>
      <c r="UK2182" s="593"/>
      <c r="UL2182" s="593"/>
      <c r="UM2182" s="593"/>
      <c r="UN2182" s="593"/>
      <c r="UO2182" s="593"/>
      <c r="UP2182" s="593"/>
      <c r="UQ2182" s="593"/>
      <c r="UR2182" s="593"/>
      <c r="US2182" s="593"/>
      <c r="UT2182" s="593"/>
      <c r="UU2182" s="593"/>
      <c r="UV2182" s="593"/>
      <c r="UW2182" s="593"/>
      <c r="UX2182" s="593"/>
      <c r="UY2182" s="593"/>
      <c r="UZ2182" s="593"/>
      <c r="VA2182" s="593"/>
      <c r="VB2182" s="593"/>
      <c r="VC2182" s="593"/>
      <c r="VD2182" s="593"/>
      <c r="VE2182" s="593"/>
      <c r="VF2182" s="593"/>
      <c r="VG2182" s="593"/>
      <c r="VH2182" s="593"/>
      <c r="VI2182" s="593"/>
      <c r="VJ2182" s="593"/>
      <c r="VK2182" s="593"/>
      <c r="VL2182" s="593"/>
      <c r="VM2182" s="593"/>
      <c r="VN2182" s="593"/>
      <c r="VO2182" s="593"/>
      <c r="VP2182" s="593"/>
      <c r="VQ2182" s="593"/>
      <c r="VR2182" s="593"/>
      <c r="VS2182" s="593"/>
      <c r="VT2182" s="593"/>
      <c r="VU2182" s="593"/>
      <c r="VV2182" s="593"/>
      <c r="VW2182" s="593"/>
      <c r="VX2182" s="593"/>
      <c r="VY2182" s="593"/>
      <c r="VZ2182" s="593"/>
      <c r="WA2182" s="593"/>
      <c r="WB2182" s="593"/>
      <c r="WC2182" s="593"/>
      <c r="WD2182" s="593"/>
      <c r="WE2182" s="593"/>
      <c r="WF2182" s="593"/>
      <c r="WG2182" s="593"/>
      <c r="WH2182" s="593"/>
      <c r="WI2182" s="593"/>
      <c r="WJ2182" s="593"/>
      <c r="WK2182" s="593"/>
      <c r="WL2182" s="593"/>
      <c r="WM2182" s="593"/>
      <c r="WN2182" s="593"/>
      <c r="WO2182" s="593"/>
      <c r="WP2182" s="593"/>
      <c r="WQ2182" s="593"/>
      <c r="WR2182" s="593"/>
      <c r="WS2182" s="593"/>
      <c r="WT2182" s="593"/>
      <c r="WU2182" s="593"/>
      <c r="WV2182" s="593"/>
      <c r="WW2182" s="593"/>
      <c r="WX2182" s="593"/>
      <c r="WY2182" s="593"/>
      <c r="WZ2182" s="593"/>
      <c r="XA2182" s="593"/>
      <c r="XB2182" s="593"/>
      <c r="XC2182" s="593"/>
      <c r="XD2182" s="593"/>
      <c r="XE2182" s="593"/>
      <c r="XF2182" s="593"/>
      <c r="XG2182" s="593"/>
      <c r="XH2182" s="593"/>
      <c r="XI2182" s="593"/>
      <c r="XJ2182" s="593"/>
      <c r="XK2182" s="593"/>
      <c r="XL2182" s="593"/>
      <c r="XM2182" s="593"/>
      <c r="XN2182" s="593"/>
      <c r="XO2182" s="593"/>
      <c r="XP2182" s="593"/>
      <c r="XQ2182" s="593"/>
      <c r="XR2182" s="593"/>
      <c r="XS2182" s="593"/>
      <c r="XT2182" s="593"/>
      <c r="XU2182" s="593"/>
      <c r="XV2182" s="593"/>
      <c r="XW2182" s="593"/>
      <c r="XX2182" s="593"/>
      <c r="XY2182" s="593"/>
      <c r="XZ2182" s="593"/>
      <c r="YA2182" s="593"/>
      <c r="YB2182" s="593"/>
      <c r="YC2182" s="593"/>
      <c r="YD2182" s="593"/>
      <c r="YE2182" s="593"/>
      <c r="YF2182" s="593"/>
      <c r="YG2182" s="593"/>
      <c r="YH2182" s="593"/>
      <c r="YI2182" s="593"/>
      <c r="YJ2182" s="593"/>
      <c r="YK2182" s="593"/>
      <c r="YL2182" s="593"/>
      <c r="YM2182" s="593"/>
      <c r="YN2182" s="593"/>
      <c r="YO2182" s="593"/>
      <c r="YP2182" s="593"/>
      <c r="YQ2182" s="593"/>
      <c r="YR2182" s="593"/>
      <c r="YS2182" s="593"/>
      <c r="YT2182" s="593"/>
      <c r="YU2182" s="593"/>
      <c r="YV2182" s="593"/>
      <c r="YW2182" s="593"/>
      <c r="YX2182" s="593"/>
      <c r="YY2182" s="593"/>
      <c r="YZ2182" s="593"/>
      <c r="ZA2182" s="593"/>
      <c r="ZB2182" s="593"/>
      <c r="ZC2182" s="593"/>
      <c r="ZD2182" s="593"/>
      <c r="ZE2182" s="593"/>
      <c r="ZF2182" s="593"/>
      <c r="ZG2182" s="593"/>
      <c r="ZH2182" s="593"/>
      <c r="ZI2182" s="593"/>
      <c r="ZJ2182" s="593"/>
      <c r="ZK2182" s="593"/>
      <c r="ZL2182" s="593"/>
      <c r="ZM2182" s="593"/>
      <c r="ZN2182" s="593"/>
      <c r="ZO2182" s="593"/>
      <c r="ZP2182" s="593"/>
      <c r="ZQ2182" s="593"/>
      <c r="ZR2182" s="593"/>
      <c r="ZS2182" s="593"/>
      <c r="ZT2182" s="593"/>
      <c r="ZU2182" s="593"/>
      <c r="ZV2182" s="593"/>
      <c r="ZW2182" s="593"/>
      <c r="ZX2182" s="593"/>
      <c r="ZY2182" s="593"/>
      <c r="ZZ2182" s="593"/>
      <c r="AAA2182" s="593"/>
      <c r="AAB2182" s="593"/>
      <c r="AAC2182" s="593"/>
      <c r="AAD2182" s="593"/>
      <c r="AAE2182" s="593"/>
      <c r="AAF2182" s="593"/>
      <c r="AAG2182" s="593"/>
      <c r="AAH2182" s="593"/>
      <c r="AAI2182" s="593"/>
      <c r="AAJ2182" s="593"/>
      <c r="AAK2182" s="593"/>
      <c r="AAL2182" s="593"/>
      <c r="AAM2182" s="593"/>
      <c r="AAN2182" s="593"/>
      <c r="AAO2182" s="593"/>
      <c r="AAP2182" s="593"/>
      <c r="AAQ2182" s="593"/>
      <c r="AAR2182" s="593"/>
      <c r="AAS2182" s="593"/>
      <c r="AAT2182" s="593"/>
      <c r="AAU2182" s="593"/>
      <c r="AAV2182" s="593"/>
      <c r="AAW2182" s="593"/>
      <c r="AAX2182" s="593"/>
      <c r="AAY2182" s="593"/>
      <c r="AAZ2182" s="593"/>
      <c r="ABA2182" s="593"/>
      <c r="ABB2182" s="593"/>
      <c r="ABC2182" s="593"/>
      <c r="ABD2182" s="593"/>
      <c r="ABE2182" s="593"/>
      <c r="ABF2182" s="593"/>
      <c r="ABG2182" s="593"/>
      <c r="ABH2182" s="593"/>
      <c r="ABI2182" s="593"/>
      <c r="ABJ2182" s="593"/>
      <c r="ABK2182" s="593"/>
      <c r="ABL2182" s="593"/>
      <c r="ABM2182" s="593"/>
      <c r="ABN2182" s="593"/>
      <c r="ABO2182" s="593"/>
      <c r="ABP2182" s="593"/>
      <c r="ABQ2182" s="593"/>
      <c r="ABR2182" s="593"/>
      <c r="ABS2182" s="593"/>
      <c r="ABT2182" s="593"/>
      <c r="ABU2182" s="593"/>
      <c r="ABV2182" s="593"/>
      <c r="ABW2182" s="593"/>
      <c r="ABX2182" s="593"/>
      <c r="ABY2182" s="593"/>
      <c r="ABZ2182" s="593"/>
      <c r="ACA2182" s="593"/>
      <c r="ACB2182" s="593"/>
      <c r="ACC2182" s="593"/>
      <c r="ACD2182" s="593"/>
      <c r="ACE2182" s="593"/>
      <c r="ACF2182" s="593"/>
      <c r="ACG2182" s="593"/>
      <c r="ACH2182" s="593"/>
      <c r="ACI2182" s="593"/>
      <c r="ACJ2182" s="593"/>
      <c r="ACK2182" s="593"/>
      <c r="ACL2182" s="593"/>
      <c r="ACM2182" s="593"/>
      <c r="ACN2182" s="593"/>
      <c r="ACO2182" s="593"/>
      <c r="ACP2182" s="593"/>
      <c r="ACQ2182" s="593"/>
      <c r="ACR2182" s="593"/>
      <c r="ACS2182" s="593"/>
      <c r="ACT2182" s="593"/>
      <c r="ACU2182" s="593"/>
      <c r="ACV2182" s="593"/>
      <c r="ACW2182" s="593"/>
      <c r="ACX2182" s="593"/>
      <c r="ACY2182" s="593"/>
      <c r="ACZ2182" s="593"/>
      <c r="ADA2182" s="593"/>
      <c r="ADB2182" s="593"/>
      <c r="ADC2182" s="593"/>
      <c r="ADD2182" s="593"/>
      <c r="ADE2182" s="593"/>
      <c r="ADF2182" s="593"/>
      <c r="ADG2182" s="593"/>
      <c r="ADH2182" s="593"/>
      <c r="ADI2182" s="593"/>
      <c r="ADJ2182" s="593"/>
      <c r="ADK2182" s="593"/>
      <c r="ADL2182" s="593"/>
      <c r="ADM2182" s="593"/>
      <c r="ADN2182" s="593"/>
      <c r="ADO2182" s="593"/>
      <c r="ADP2182" s="593"/>
      <c r="ADQ2182" s="593"/>
      <c r="ADR2182" s="593"/>
      <c r="ADS2182" s="593"/>
      <c r="ADT2182" s="593"/>
      <c r="ADU2182" s="593"/>
      <c r="ADV2182" s="593"/>
      <c r="ADW2182" s="593"/>
      <c r="ADX2182" s="593"/>
      <c r="ADY2182" s="593"/>
      <c r="ADZ2182" s="593"/>
      <c r="AEA2182" s="593"/>
      <c r="AEB2182" s="593"/>
      <c r="AEC2182" s="593"/>
      <c r="AED2182" s="593"/>
      <c r="AEE2182" s="593"/>
      <c r="AEF2182" s="593"/>
      <c r="AEG2182" s="593"/>
      <c r="AEH2182" s="593"/>
      <c r="AEI2182" s="593"/>
      <c r="AEJ2182" s="593"/>
      <c r="AEK2182" s="593"/>
      <c r="AEL2182" s="593"/>
      <c r="AEM2182" s="593"/>
      <c r="AEN2182" s="593"/>
      <c r="AEO2182" s="593"/>
      <c r="AEP2182" s="593"/>
      <c r="AEQ2182" s="593"/>
      <c r="AER2182" s="593"/>
      <c r="AES2182" s="593"/>
      <c r="AET2182" s="593"/>
      <c r="AEU2182" s="593"/>
      <c r="AEV2182" s="593"/>
      <c r="AEW2182" s="593"/>
      <c r="AEX2182" s="593"/>
      <c r="AEY2182" s="593"/>
      <c r="AEZ2182" s="593"/>
      <c r="AFA2182" s="593"/>
      <c r="AFB2182" s="593"/>
      <c r="AFC2182" s="593"/>
      <c r="AFD2182" s="593"/>
      <c r="AFE2182" s="593"/>
      <c r="AFF2182" s="593"/>
      <c r="AFG2182" s="593"/>
      <c r="AFH2182" s="593"/>
      <c r="AFI2182" s="593"/>
      <c r="AFJ2182" s="593"/>
      <c r="AFK2182" s="593"/>
      <c r="AFL2182" s="593"/>
      <c r="AFM2182" s="593"/>
      <c r="AFN2182" s="593"/>
      <c r="AFO2182" s="593"/>
      <c r="AFP2182" s="593"/>
      <c r="AFQ2182" s="593"/>
      <c r="AFR2182" s="593"/>
      <c r="AFS2182" s="593"/>
      <c r="AFT2182" s="593"/>
      <c r="AFU2182" s="593"/>
      <c r="AFV2182" s="593"/>
      <c r="AFW2182" s="593"/>
      <c r="AFX2182" s="593"/>
      <c r="AFY2182" s="593"/>
      <c r="AFZ2182" s="593"/>
      <c r="AGA2182" s="593"/>
      <c r="AGB2182" s="593"/>
      <c r="AGC2182" s="593"/>
      <c r="AGD2182" s="593"/>
      <c r="AGE2182" s="593"/>
      <c r="AGF2182" s="593"/>
      <c r="AGG2182" s="593"/>
      <c r="AGH2182" s="593"/>
      <c r="AGI2182" s="593"/>
      <c r="AGJ2182" s="593"/>
      <c r="AGK2182" s="593"/>
      <c r="AGL2182" s="593"/>
      <c r="AGM2182" s="593"/>
      <c r="AGN2182" s="593"/>
      <c r="AGO2182" s="593"/>
      <c r="AGP2182" s="593"/>
      <c r="AGQ2182" s="593"/>
      <c r="AGR2182" s="593"/>
      <c r="AGS2182" s="593"/>
      <c r="AGT2182" s="593"/>
      <c r="AGU2182" s="593"/>
      <c r="AGV2182" s="593"/>
      <c r="AGW2182" s="593"/>
      <c r="AGX2182" s="593"/>
      <c r="AGY2182" s="593"/>
      <c r="AGZ2182" s="593"/>
      <c r="AHA2182" s="593"/>
      <c r="AHB2182" s="593"/>
      <c r="AHC2182" s="593"/>
      <c r="AHD2182" s="593"/>
      <c r="AHE2182" s="593"/>
      <c r="AHF2182" s="593"/>
      <c r="AHG2182" s="593"/>
      <c r="AHH2182" s="593"/>
      <c r="AHI2182" s="593"/>
      <c r="AHJ2182" s="593"/>
      <c r="AHK2182" s="593"/>
      <c r="AHL2182" s="593"/>
      <c r="AHM2182" s="593"/>
      <c r="AHN2182" s="593"/>
      <c r="AHO2182" s="593"/>
      <c r="AHP2182" s="593"/>
      <c r="AHQ2182" s="593"/>
      <c r="AHR2182" s="593"/>
      <c r="AHS2182" s="593"/>
      <c r="AHT2182" s="593"/>
      <c r="AHU2182" s="593"/>
      <c r="AHV2182" s="593"/>
      <c r="AHW2182" s="593"/>
      <c r="AHX2182" s="593"/>
      <c r="AHY2182" s="593"/>
      <c r="AHZ2182" s="593"/>
      <c r="AIA2182" s="593"/>
      <c r="AIB2182" s="593"/>
      <c r="AIC2182" s="593"/>
      <c r="AID2182" s="593"/>
      <c r="AIE2182" s="593"/>
      <c r="AIF2182" s="593"/>
      <c r="AIG2182" s="593"/>
      <c r="AIH2182" s="593"/>
      <c r="AII2182" s="593"/>
      <c r="AIJ2182" s="593"/>
      <c r="AIK2182" s="593"/>
      <c r="AIL2182" s="593"/>
      <c r="AIM2182" s="593"/>
      <c r="AIN2182" s="593"/>
      <c r="AIO2182" s="593"/>
      <c r="AIP2182" s="593"/>
      <c r="AIQ2182" s="593"/>
      <c r="AIR2182" s="593"/>
      <c r="AIS2182" s="593"/>
      <c r="AIT2182" s="593"/>
      <c r="AIU2182" s="593"/>
      <c r="AIV2182" s="593"/>
      <c r="AIW2182" s="593"/>
      <c r="AIX2182" s="593"/>
      <c r="AIY2182" s="593"/>
      <c r="AIZ2182" s="593"/>
      <c r="AJA2182" s="593"/>
      <c r="AJB2182" s="593"/>
      <c r="AJC2182" s="593"/>
      <c r="AJD2182" s="593"/>
      <c r="AJE2182" s="593"/>
      <c r="AJF2182" s="593"/>
      <c r="AJG2182" s="593"/>
      <c r="AJH2182" s="593"/>
      <c r="AJI2182" s="593"/>
      <c r="AJJ2182" s="593"/>
      <c r="AJK2182" s="593"/>
      <c r="AJL2182" s="593"/>
      <c r="AJM2182" s="593"/>
      <c r="AJN2182" s="593"/>
      <c r="AJO2182" s="593"/>
      <c r="AJP2182" s="593"/>
      <c r="AJQ2182" s="593"/>
      <c r="AJR2182" s="593"/>
      <c r="AJS2182" s="593"/>
      <c r="AJT2182" s="593"/>
      <c r="AJU2182" s="593"/>
      <c r="AJV2182" s="593"/>
      <c r="AJW2182" s="593"/>
      <c r="AJX2182" s="593"/>
      <c r="AJY2182" s="593"/>
      <c r="AJZ2182" s="593"/>
      <c r="AKA2182" s="593"/>
      <c r="AKB2182" s="593"/>
      <c r="AKC2182" s="593"/>
      <c r="AKD2182" s="593"/>
      <c r="AKE2182" s="593"/>
      <c r="AKF2182" s="593"/>
      <c r="AKG2182" s="593"/>
      <c r="AKH2182" s="593"/>
      <c r="AKI2182" s="593"/>
      <c r="AKJ2182" s="593"/>
      <c r="AKK2182" s="593"/>
      <c r="AKL2182" s="593"/>
      <c r="AKM2182" s="593"/>
      <c r="AKN2182" s="593"/>
      <c r="AKO2182" s="593"/>
      <c r="AKP2182" s="593"/>
      <c r="AKQ2182" s="593"/>
      <c r="AKR2182" s="593"/>
      <c r="AKS2182" s="593"/>
      <c r="AKT2182" s="593"/>
      <c r="AKU2182" s="593"/>
      <c r="AKV2182" s="593"/>
      <c r="AKW2182" s="593"/>
      <c r="AKX2182" s="593"/>
      <c r="AKY2182" s="593"/>
      <c r="AKZ2182" s="593"/>
      <c r="ALA2182" s="593"/>
      <c r="ALB2182" s="593"/>
      <c r="ALC2182" s="593"/>
      <c r="ALD2182" s="593"/>
      <c r="ALE2182" s="593"/>
      <c r="ALF2182" s="593"/>
      <c r="ALG2182" s="593"/>
      <c r="ALH2182" s="593"/>
      <c r="ALI2182" s="593"/>
      <c r="ALJ2182" s="593"/>
      <c r="ALK2182" s="593"/>
      <c r="ALL2182" s="593"/>
      <c r="ALM2182" s="593"/>
      <c r="ALN2182" s="593"/>
      <c r="ALO2182" s="593"/>
      <c r="ALP2182" s="593"/>
      <c r="ALQ2182" s="593"/>
      <c r="ALR2182" s="593"/>
      <c r="ALS2182" s="593"/>
      <c r="ALT2182" s="593"/>
      <c r="ALU2182" s="593"/>
      <c r="ALV2182" s="593"/>
      <c r="ALW2182" s="593"/>
      <c r="ALX2182" s="593"/>
      <c r="ALY2182" s="593"/>
      <c r="ALZ2182" s="593"/>
      <c r="AMA2182" s="593"/>
      <c r="AMB2182" s="593"/>
      <c r="AMC2182" s="593"/>
      <c r="AMD2182" s="593"/>
      <c r="AME2182" s="593"/>
      <c r="AMF2182" s="593"/>
      <c r="AMG2182" s="593"/>
      <c r="AMH2182" s="593"/>
      <c r="AMI2182" s="593"/>
      <c r="AMJ2182" s="593"/>
      <c r="AMK2182" s="593"/>
      <c r="AML2182" s="593"/>
      <c r="AMM2182" s="593"/>
      <c r="AMN2182" s="593"/>
      <c r="AMO2182" s="593"/>
      <c r="AMP2182" s="593"/>
      <c r="AMQ2182" s="593"/>
      <c r="AMR2182" s="593"/>
      <c r="AMS2182" s="593"/>
      <c r="AMT2182" s="593"/>
      <c r="AMU2182" s="593"/>
      <c r="AMV2182" s="593"/>
      <c r="AMW2182" s="593"/>
      <c r="AMX2182" s="593"/>
      <c r="AMY2182" s="593"/>
      <c r="AMZ2182" s="593"/>
      <c r="ANA2182" s="593"/>
      <c r="ANB2182" s="593"/>
      <c r="ANC2182" s="593"/>
      <c r="AND2182" s="593"/>
      <c r="ANE2182" s="593"/>
      <c r="ANF2182" s="593"/>
      <c r="ANG2182" s="593"/>
      <c r="ANH2182" s="593"/>
      <c r="ANI2182" s="593"/>
      <c r="ANJ2182" s="593"/>
      <c r="ANK2182" s="593"/>
      <c r="ANL2182" s="593"/>
      <c r="ANM2182" s="593"/>
      <c r="ANN2182" s="593"/>
      <c r="ANO2182" s="593"/>
      <c r="ANP2182" s="593"/>
      <c r="ANQ2182" s="593"/>
      <c r="ANR2182" s="593"/>
      <c r="ANS2182" s="593"/>
      <c r="ANT2182" s="593"/>
      <c r="ANU2182" s="593"/>
      <c r="ANV2182" s="593"/>
      <c r="ANW2182" s="593"/>
      <c r="ANX2182" s="593"/>
      <c r="ANY2182" s="593"/>
      <c r="ANZ2182" s="593"/>
      <c r="AOA2182" s="593"/>
      <c r="AOB2182" s="593"/>
      <c r="AOC2182" s="593"/>
      <c r="AOD2182" s="593"/>
      <c r="AOE2182" s="593"/>
      <c r="AOF2182" s="593"/>
      <c r="AOG2182" s="593"/>
      <c r="AOH2182" s="593"/>
      <c r="AOI2182" s="593"/>
      <c r="AOJ2182" s="593"/>
      <c r="AOK2182" s="593"/>
      <c r="AOL2182" s="593"/>
      <c r="AOM2182" s="593"/>
      <c r="AON2182" s="593"/>
      <c r="AOO2182" s="593"/>
      <c r="AOP2182" s="593"/>
      <c r="AOQ2182" s="593"/>
      <c r="AOR2182" s="593"/>
      <c r="AOS2182" s="593"/>
      <c r="AOT2182" s="593"/>
      <c r="AOU2182" s="593"/>
      <c r="AOV2182" s="593"/>
      <c r="AOW2182" s="593"/>
      <c r="AOX2182" s="593"/>
      <c r="AOY2182" s="593"/>
      <c r="AOZ2182" s="593"/>
      <c r="APA2182" s="593"/>
      <c r="APB2182" s="593"/>
      <c r="APC2182" s="593"/>
      <c r="APD2182" s="593"/>
      <c r="APE2182" s="593"/>
      <c r="APF2182" s="593"/>
      <c r="APG2182" s="593"/>
      <c r="APH2182" s="593"/>
      <c r="API2182" s="593"/>
      <c r="APJ2182" s="593"/>
      <c r="APK2182" s="593"/>
      <c r="APL2182" s="593"/>
      <c r="APM2182" s="593"/>
      <c r="APN2182" s="593"/>
      <c r="APO2182" s="593"/>
      <c r="APP2182" s="593"/>
      <c r="APQ2182" s="593"/>
      <c r="APR2182" s="593"/>
      <c r="APS2182" s="593"/>
      <c r="APT2182" s="593"/>
      <c r="APU2182" s="593"/>
      <c r="APV2182" s="593"/>
      <c r="APW2182" s="593"/>
      <c r="APX2182" s="593"/>
      <c r="APY2182" s="593"/>
      <c r="APZ2182" s="593"/>
      <c r="AQA2182" s="593"/>
      <c r="AQB2182" s="593"/>
      <c r="AQC2182" s="593"/>
      <c r="AQD2182" s="593"/>
      <c r="AQE2182" s="593"/>
      <c r="AQF2182" s="593"/>
      <c r="AQG2182" s="593"/>
      <c r="AQH2182" s="593"/>
      <c r="AQI2182" s="593"/>
      <c r="AQJ2182" s="593"/>
      <c r="AQK2182" s="593"/>
      <c r="AQL2182" s="593"/>
      <c r="AQM2182" s="593"/>
      <c r="AQN2182" s="593"/>
      <c r="AQO2182" s="593"/>
      <c r="AQP2182" s="593"/>
      <c r="AQQ2182" s="593"/>
      <c r="AQR2182" s="593"/>
      <c r="AQS2182" s="593"/>
      <c r="AQT2182" s="593"/>
      <c r="AQU2182" s="593"/>
      <c r="AQV2182" s="593"/>
      <c r="AQW2182" s="593"/>
      <c r="AQX2182" s="593"/>
      <c r="AQY2182" s="593"/>
      <c r="AQZ2182" s="593"/>
      <c r="ARA2182" s="593"/>
      <c r="ARB2182" s="593"/>
      <c r="ARC2182" s="593"/>
      <c r="ARD2182" s="593"/>
      <c r="ARE2182" s="593"/>
      <c r="ARF2182" s="593"/>
      <c r="ARG2182" s="593"/>
      <c r="ARH2182" s="593"/>
      <c r="ARI2182" s="593"/>
      <c r="ARJ2182" s="593"/>
      <c r="ARK2182" s="593"/>
      <c r="ARL2182" s="593"/>
      <c r="ARM2182" s="593"/>
      <c r="ARN2182" s="593"/>
      <c r="ARO2182" s="593"/>
      <c r="ARP2182" s="593"/>
      <c r="ARQ2182" s="593"/>
      <c r="ARR2182" s="593"/>
      <c r="ARS2182" s="593"/>
      <c r="ART2182" s="593"/>
      <c r="ARU2182" s="593"/>
      <c r="ARV2182" s="593"/>
      <c r="ARW2182" s="593"/>
      <c r="ARX2182" s="593"/>
      <c r="ARY2182" s="593"/>
      <c r="ARZ2182" s="593"/>
      <c r="ASA2182" s="593"/>
      <c r="ASB2182" s="593"/>
      <c r="ASC2182" s="593"/>
      <c r="ASD2182" s="593"/>
      <c r="ASE2182" s="593"/>
      <c r="ASF2182" s="593"/>
      <c r="ASG2182" s="593"/>
      <c r="ASH2182" s="593"/>
      <c r="ASI2182" s="593"/>
      <c r="ASJ2182" s="593"/>
      <c r="ASK2182" s="593"/>
      <c r="ASL2182" s="593"/>
      <c r="ASM2182" s="593"/>
      <c r="ASN2182" s="593"/>
      <c r="ASO2182" s="593"/>
      <c r="ASP2182" s="593"/>
      <c r="ASQ2182" s="593"/>
      <c r="ASR2182" s="593"/>
      <c r="ASS2182" s="593"/>
      <c r="AST2182" s="593"/>
      <c r="ASU2182" s="593"/>
      <c r="ASV2182" s="593"/>
      <c r="ASW2182" s="593"/>
      <c r="ASX2182" s="593"/>
      <c r="ASY2182" s="593"/>
      <c r="ASZ2182" s="593"/>
      <c r="ATA2182" s="593"/>
      <c r="ATB2182" s="593"/>
      <c r="ATC2182" s="593"/>
      <c r="ATD2182" s="593"/>
      <c r="ATE2182" s="593"/>
      <c r="ATF2182" s="593"/>
      <c r="ATG2182" s="593"/>
      <c r="ATH2182" s="593"/>
      <c r="ATI2182" s="593"/>
      <c r="ATJ2182" s="593"/>
      <c r="ATK2182" s="593"/>
      <c r="ATL2182" s="593"/>
      <c r="ATM2182" s="593"/>
      <c r="ATN2182" s="593"/>
      <c r="ATO2182" s="593"/>
      <c r="ATP2182" s="593"/>
      <c r="ATQ2182" s="593"/>
      <c r="ATR2182" s="593"/>
      <c r="ATS2182" s="593"/>
      <c r="ATT2182" s="593"/>
      <c r="ATU2182" s="593"/>
      <c r="ATV2182" s="593"/>
      <c r="ATW2182" s="593"/>
      <c r="ATX2182" s="593"/>
      <c r="ATY2182" s="593"/>
      <c r="ATZ2182" s="593"/>
      <c r="AUA2182" s="593"/>
      <c r="AUB2182" s="593"/>
      <c r="AUC2182" s="593"/>
      <c r="AUD2182" s="593"/>
      <c r="AUE2182" s="593"/>
      <c r="AUF2182" s="593"/>
      <c r="AUG2182" s="593"/>
      <c r="AUH2182" s="593"/>
      <c r="AUI2182" s="593"/>
      <c r="AUJ2182" s="593"/>
      <c r="AUK2182" s="593"/>
      <c r="AUL2182" s="593"/>
      <c r="AUM2182" s="593"/>
      <c r="AUN2182" s="593"/>
      <c r="AUO2182" s="593"/>
      <c r="AUP2182" s="593"/>
      <c r="AUQ2182" s="593"/>
      <c r="AUR2182" s="593"/>
      <c r="AUS2182" s="593"/>
      <c r="AUT2182" s="593"/>
      <c r="AUU2182" s="593"/>
      <c r="AUV2182" s="593"/>
      <c r="AUW2182" s="593"/>
      <c r="AUX2182" s="593"/>
      <c r="AUY2182" s="593"/>
      <c r="AUZ2182" s="593"/>
      <c r="AVA2182" s="593"/>
      <c r="AVB2182" s="593"/>
      <c r="AVC2182" s="593"/>
      <c r="AVD2182" s="593"/>
      <c r="AVE2182" s="593"/>
      <c r="AVF2182" s="593"/>
      <c r="AVG2182" s="593"/>
      <c r="AVH2182" s="593"/>
      <c r="AVI2182" s="593"/>
      <c r="AVJ2182" s="593"/>
      <c r="AVK2182" s="593"/>
    </row>
    <row r="2183" spans="1:1259">
      <c r="A2183" s="697"/>
      <c r="B2183" s="558"/>
      <c r="C2183" s="558"/>
      <c r="D2183" s="676" t="s">
        <v>1067</v>
      </c>
      <c r="E2183" s="524" t="s">
        <v>1101</v>
      </c>
      <c r="F2183" s="676" t="s">
        <v>1152</v>
      </c>
      <c r="G2183" s="665">
        <v>2022</v>
      </c>
      <c r="H2183" s="676">
        <v>8</v>
      </c>
      <c r="I2183" s="687"/>
      <c r="J2183" s="666"/>
      <c r="K2183" s="786" t="s">
        <v>1550</v>
      </c>
      <c r="L2183" s="677" t="s">
        <v>1537</v>
      </c>
      <c r="M2183" s="677">
        <v>44495</v>
      </c>
      <c r="N2183" s="677">
        <v>44802</v>
      </c>
      <c r="O2183" s="677"/>
      <c r="P2183" s="666"/>
      <c r="Q2183" s="666"/>
      <c r="R2183" s="666"/>
      <c r="S2183" s="665" t="s">
        <v>1401</v>
      </c>
      <c r="T2183" s="665">
        <v>72</v>
      </c>
      <c r="U2183" s="676"/>
      <c r="V2183" s="665" t="s">
        <v>1119</v>
      </c>
      <c r="W2183" s="678">
        <v>580</v>
      </c>
      <c r="X2183" s="551">
        <v>45799</v>
      </c>
      <c r="Y2183" s="693">
        <v>26563420</v>
      </c>
      <c r="Z2183" s="667">
        <v>0.44</v>
      </c>
      <c r="AA2183" s="682">
        <f>Y2183*Z2183</f>
        <v>11687904.800000001</v>
      </c>
      <c r="AB2183" s="521"/>
      <c r="AC2183" s="668">
        <v>0</v>
      </c>
      <c r="AD2183" s="676"/>
      <c r="AE2183" s="684"/>
      <c r="AF2183" s="695">
        <f>AA2183+AD2183+AE2183</f>
        <v>11687904.800000001</v>
      </c>
      <c r="AG2183" s="665" t="s">
        <v>47</v>
      </c>
      <c r="AH2183" s="641">
        <v>10</v>
      </c>
      <c r="AI2183" s="676">
        <v>45</v>
      </c>
      <c r="AJ2183" s="676" t="s">
        <v>1113</v>
      </c>
      <c r="AK2183" s="676" t="s">
        <v>1388</v>
      </c>
      <c r="AL2183" s="696">
        <v>23487</v>
      </c>
      <c r="AM2183" s="665" t="s">
        <v>52</v>
      </c>
      <c r="AN2183" s="676" t="s">
        <v>1113</v>
      </c>
      <c r="AO2183" s="665"/>
      <c r="AP2183" s="676" t="s">
        <v>1113</v>
      </c>
      <c r="AQ2183" s="676"/>
      <c r="AR2183" s="676"/>
      <c r="AS2183" s="523"/>
      <c r="AT2183" s="523"/>
      <c r="AU2183" s="523"/>
      <c r="AV2183" s="674"/>
      <c r="AW2183" s="673">
        <f>U2183</f>
        <v>0</v>
      </c>
      <c r="AX2183" s="673" cm="1">
        <f t="array" ref="AX2183">SUM(MID(0&amp;AW2183,LARGE(INDEX(ISNUMBER(--MID(AW2183,ROW($1:$8),1))*ROW($1:$8),),ROW($1:$8))+1,1)*10^ROW($1:$8)/10)</f>
        <v>0</v>
      </c>
      <c r="AY2183" s="673" t="e">
        <f>VLOOKUP($AX2183,'Item Master Data'!$A:$F,3,FALSE)</f>
        <v>#N/A</v>
      </c>
      <c r="AZ2183" s="673" t="e">
        <f>VLOOKUP($AX2183,'Item Master Data'!$A:$F,6,FALSE)</f>
        <v>#N/A</v>
      </c>
      <c r="BA2183" s="673" t="e">
        <f>X2183/BB2183</f>
        <v>#N/A</v>
      </c>
      <c r="BB2183" s="673" t="e">
        <f>VLOOKUP(AX2183,'Item Master Data'!$A:$G,7,FALSE)</f>
        <v>#N/A</v>
      </c>
      <c r="BC2183" s="673"/>
      <c r="BD2183" s="673" t="e">
        <f>W2183-AZ2183</f>
        <v>#N/A</v>
      </c>
      <c r="BE2183" s="593"/>
      <c r="BF2183" s="593"/>
      <c r="BG2183" s="593"/>
      <c r="BH2183" s="593"/>
      <c r="BI2183" s="593"/>
      <c r="BJ2183" s="593"/>
      <c r="BK2183" s="593"/>
      <c r="BL2183" s="593"/>
      <c r="BM2183" s="593"/>
      <c r="BN2183" s="593"/>
      <c r="BO2183" s="593"/>
      <c r="BP2183" s="593"/>
      <c r="BQ2183" s="593"/>
      <c r="BR2183" s="593"/>
      <c r="BS2183" s="593"/>
      <c r="BT2183" s="593"/>
      <c r="BU2183" s="593"/>
      <c r="BV2183" s="593"/>
      <c r="BW2183" s="593"/>
      <c r="BX2183" s="593"/>
      <c r="BY2183" s="593"/>
      <c r="BZ2183" s="593"/>
      <c r="CA2183" s="593"/>
      <c r="CB2183" s="593"/>
      <c r="CC2183" s="593"/>
      <c r="CD2183" s="593"/>
      <c r="CE2183" s="593"/>
      <c r="CF2183" s="593"/>
      <c r="CG2183" s="593"/>
      <c r="CH2183" s="593"/>
      <c r="CI2183" s="593"/>
      <c r="CJ2183" s="593"/>
      <c r="CK2183" s="593"/>
      <c r="CL2183" s="593"/>
      <c r="CM2183" s="593"/>
      <c r="CN2183" s="593"/>
      <c r="CO2183" s="593"/>
      <c r="CP2183" s="593"/>
      <c r="CQ2183" s="593"/>
      <c r="CR2183" s="593"/>
      <c r="CS2183" s="593"/>
      <c r="CT2183" s="593"/>
      <c r="CU2183" s="593"/>
      <c r="CV2183" s="593"/>
      <c r="CW2183" s="593"/>
      <c r="CX2183" s="593"/>
      <c r="CY2183" s="593"/>
      <c r="CZ2183" s="593"/>
      <c r="DA2183" s="593"/>
      <c r="DB2183" s="593"/>
      <c r="DC2183" s="593"/>
      <c r="DD2183" s="593"/>
      <c r="DE2183" s="593"/>
      <c r="DF2183" s="593"/>
      <c r="DG2183" s="593"/>
      <c r="DH2183" s="593"/>
      <c r="DI2183" s="593"/>
      <c r="DJ2183" s="593"/>
      <c r="DK2183" s="593"/>
      <c r="DL2183" s="593"/>
      <c r="DM2183" s="593"/>
      <c r="DN2183" s="593"/>
      <c r="DO2183" s="593"/>
      <c r="DP2183" s="593"/>
      <c r="DQ2183" s="593"/>
      <c r="DR2183" s="593"/>
      <c r="DS2183" s="593"/>
      <c r="DT2183" s="593"/>
      <c r="DU2183" s="593"/>
      <c r="DV2183" s="593"/>
      <c r="DW2183" s="593"/>
      <c r="DX2183" s="593"/>
      <c r="DY2183" s="593"/>
      <c r="DZ2183" s="593"/>
      <c r="EA2183" s="593"/>
      <c r="EB2183" s="593"/>
      <c r="EC2183" s="593"/>
      <c r="ED2183" s="593"/>
      <c r="EE2183" s="593"/>
      <c r="EF2183" s="593"/>
      <c r="EG2183" s="593"/>
      <c r="EH2183" s="593"/>
      <c r="EI2183" s="593"/>
      <c r="EJ2183" s="593"/>
      <c r="EK2183" s="593"/>
      <c r="EL2183" s="593"/>
      <c r="EM2183" s="593"/>
      <c r="EN2183" s="593"/>
      <c r="EO2183" s="593"/>
      <c r="EP2183" s="593"/>
      <c r="EQ2183" s="593"/>
      <c r="ER2183" s="593"/>
      <c r="ES2183" s="593"/>
      <c r="ET2183" s="593"/>
      <c r="EU2183" s="593"/>
      <c r="EV2183" s="593"/>
      <c r="EW2183" s="593"/>
      <c r="EX2183" s="593"/>
      <c r="EY2183" s="593"/>
      <c r="EZ2183" s="593"/>
      <c r="FA2183" s="593"/>
      <c r="FB2183" s="593"/>
      <c r="FC2183" s="593"/>
      <c r="FD2183" s="593"/>
      <c r="FE2183" s="593"/>
      <c r="FF2183" s="593"/>
      <c r="FG2183" s="593"/>
      <c r="FH2183" s="593"/>
      <c r="FI2183" s="593"/>
      <c r="FJ2183" s="593"/>
      <c r="FK2183" s="593"/>
      <c r="FL2183" s="593"/>
      <c r="FM2183" s="593"/>
      <c r="FN2183" s="593"/>
      <c r="FO2183" s="593"/>
      <c r="FP2183" s="593"/>
      <c r="FQ2183" s="593"/>
      <c r="FR2183" s="593"/>
      <c r="FS2183" s="593"/>
      <c r="FT2183" s="593"/>
      <c r="FU2183" s="593"/>
      <c r="FV2183" s="593"/>
      <c r="FW2183" s="593"/>
      <c r="FX2183" s="593"/>
      <c r="FY2183" s="593"/>
      <c r="FZ2183" s="593"/>
      <c r="GA2183" s="593"/>
      <c r="GB2183" s="593"/>
      <c r="GC2183" s="593"/>
      <c r="GD2183" s="593"/>
      <c r="GE2183" s="593"/>
      <c r="GF2183" s="593"/>
      <c r="GG2183" s="593"/>
      <c r="GH2183" s="593"/>
      <c r="GI2183" s="593"/>
      <c r="GJ2183" s="593"/>
      <c r="GK2183" s="593"/>
      <c r="GL2183" s="593"/>
      <c r="GM2183" s="593"/>
      <c r="GN2183" s="593"/>
      <c r="GO2183" s="593"/>
      <c r="GP2183" s="593"/>
      <c r="GQ2183" s="593"/>
      <c r="GR2183" s="593"/>
      <c r="GS2183" s="593"/>
      <c r="GT2183" s="593"/>
      <c r="GU2183" s="593"/>
      <c r="GV2183" s="593"/>
      <c r="GW2183" s="593"/>
      <c r="GX2183" s="593"/>
      <c r="GY2183" s="593"/>
      <c r="GZ2183" s="593"/>
      <c r="HA2183" s="593"/>
      <c r="HB2183" s="593"/>
      <c r="HC2183" s="593"/>
      <c r="HD2183" s="593"/>
      <c r="HE2183" s="593"/>
      <c r="HF2183" s="593"/>
      <c r="HG2183" s="593"/>
      <c r="HH2183" s="593"/>
      <c r="HI2183" s="593"/>
      <c r="HJ2183" s="593"/>
      <c r="HK2183" s="593"/>
      <c r="HL2183" s="593"/>
      <c r="HM2183" s="593"/>
      <c r="HN2183" s="593"/>
      <c r="HO2183" s="593"/>
      <c r="HP2183" s="593"/>
      <c r="HQ2183" s="593"/>
      <c r="HR2183" s="593"/>
      <c r="HS2183" s="593"/>
      <c r="HT2183" s="593"/>
      <c r="HU2183" s="593"/>
      <c r="HV2183" s="593"/>
      <c r="HW2183" s="593"/>
      <c r="HX2183" s="593"/>
      <c r="HY2183" s="593"/>
      <c r="HZ2183" s="593"/>
      <c r="IA2183" s="593"/>
      <c r="IB2183" s="593"/>
      <c r="IC2183" s="593"/>
      <c r="ID2183" s="593"/>
      <c r="IE2183" s="593"/>
      <c r="IF2183" s="593"/>
      <c r="IG2183" s="593"/>
      <c r="IH2183" s="593"/>
      <c r="II2183" s="593"/>
      <c r="IJ2183" s="593"/>
      <c r="IK2183" s="593"/>
      <c r="IL2183" s="593"/>
      <c r="IM2183" s="593"/>
      <c r="IN2183" s="593"/>
      <c r="IO2183" s="593"/>
      <c r="IP2183" s="593"/>
      <c r="IQ2183" s="593"/>
      <c r="IR2183" s="593"/>
      <c r="IS2183" s="593"/>
      <c r="IT2183" s="593"/>
      <c r="IU2183" s="593"/>
      <c r="IV2183" s="593"/>
      <c r="IW2183" s="593"/>
      <c r="IX2183" s="593"/>
      <c r="IY2183" s="593"/>
      <c r="IZ2183" s="593"/>
      <c r="JA2183" s="593"/>
      <c r="JB2183" s="593"/>
      <c r="JC2183" s="593"/>
      <c r="JD2183" s="593"/>
      <c r="JE2183" s="593"/>
      <c r="JF2183" s="593"/>
      <c r="JG2183" s="593"/>
      <c r="JH2183" s="593"/>
      <c r="JI2183" s="593"/>
      <c r="JJ2183" s="593"/>
      <c r="JK2183" s="593"/>
      <c r="JL2183" s="593"/>
      <c r="JM2183" s="593"/>
      <c r="JN2183" s="593"/>
      <c r="JO2183" s="593"/>
      <c r="JP2183" s="593"/>
      <c r="JQ2183" s="593"/>
      <c r="JR2183" s="593"/>
      <c r="JS2183" s="593"/>
      <c r="JT2183" s="593"/>
      <c r="JU2183" s="593"/>
      <c r="JV2183" s="593"/>
      <c r="JW2183" s="593"/>
      <c r="JX2183" s="593"/>
      <c r="JY2183" s="593"/>
      <c r="JZ2183" s="593"/>
      <c r="KA2183" s="593"/>
      <c r="KB2183" s="593"/>
      <c r="KC2183" s="593"/>
      <c r="KD2183" s="593"/>
      <c r="KE2183" s="593"/>
      <c r="KF2183" s="593"/>
      <c r="KG2183" s="593"/>
      <c r="KH2183" s="593"/>
      <c r="KI2183" s="593"/>
      <c r="KJ2183" s="593"/>
      <c r="KK2183" s="593"/>
      <c r="KL2183" s="593"/>
      <c r="KM2183" s="593"/>
      <c r="KN2183" s="593"/>
      <c r="KO2183" s="593"/>
      <c r="KP2183" s="593"/>
      <c r="KQ2183" s="593"/>
      <c r="KR2183" s="593"/>
      <c r="KS2183" s="593"/>
      <c r="KT2183" s="593"/>
      <c r="KU2183" s="593"/>
      <c r="KV2183" s="593"/>
      <c r="KW2183" s="593"/>
      <c r="KX2183" s="593"/>
      <c r="KY2183" s="593"/>
      <c r="KZ2183" s="593"/>
      <c r="LA2183" s="593"/>
      <c r="LB2183" s="593"/>
      <c r="LC2183" s="593"/>
      <c r="LD2183" s="593"/>
      <c r="LE2183" s="593"/>
      <c r="LF2183" s="593"/>
      <c r="LG2183" s="593"/>
      <c r="LH2183" s="593"/>
      <c r="LI2183" s="593"/>
      <c r="LJ2183" s="593"/>
      <c r="LK2183" s="593"/>
      <c r="LL2183" s="593"/>
      <c r="LM2183" s="593"/>
      <c r="LN2183" s="593"/>
      <c r="LO2183" s="593"/>
      <c r="LP2183" s="593"/>
      <c r="LQ2183" s="593"/>
      <c r="LR2183" s="593"/>
      <c r="LS2183" s="593"/>
      <c r="LT2183" s="593"/>
      <c r="LU2183" s="593"/>
      <c r="LV2183" s="593"/>
      <c r="LW2183" s="593"/>
      <c r="LX2183" s="593"/>
      <c r="LY2183" s="593"/>
      <c r="LZ2183" s="593"/>
      <c r="MA2183" s="593"/>
      <c r="MB2183" s="593"/>
      <c r="MC2183" s="593"/>
      <c r="MD2183" s="593"/>
      <c r="ME2183" s="593"/>
      <c r="MF2183" s="593"/>
      <c r="MG2183" s="593"/>
      <c r="MH2183" s="593"/>
      <c r="MI2183" s="593"/>
      <c r="MJ2183" s="593"/>
      <c r="MK2183" s="593"/>
      <c r="ML2183" s="593"/>
      <c r="MM2183" s="593"/>
      <c r="MN2183" s="593"/>
      <c r="MO2183" s="593"/>
      <c r="MP2183" s="593"/>
      <c r="MQ2183" s="593"/>
      <c r="MR2183" s="593"/>
      <c r="MS2183" s="593"/>
      <c r="MT2183" s="593"/>
      <c r="MU2183" s="593"/>
      <c r="MV2183" s="593"/>
      <c r="MW2183" s="593"/>
      <c r="MX2183" s="593"/>
      <c r="MY2183" s="593"/>
      <c r="MZ2183" s="593"/>
      <c r="NA2183" s="593"/>
      <c r="NB2183" s="593"/>
      <c r="NC2183" s="593"/>
      <c r="ND2183" s="593"/>
      <c r="NE2183" s="593"/>
      <c r="NF2183" s="593"/>
      <c r="NG2183" s="593"/>
      <c r="NH2183" s="593"/>
      <c r="NI2183" s="593"/>
      <c r="NJ2183" s="593"/>
      <c r="NK2183" s="593"/>
      <c r="NL2183" s="593"/>
      <c r="NM2183" s="593"/>
      <c r="NN2183" s="593"/>
      <c r="NO2183" s="593"/>
      <c r="NP2183" s="593"/>
      <c r="NQ2183" s="593"/>
      <c r="NR2183" s="593"/>
      <c r="NS2183" s="593"/>
      <c r="NT2183" s="593"/>
      <c r="NU2183" s="593"/>
      <c r="NV2183" s="593"/>
      <c r="NW2183" s="593"/>
      <c r="NX2183" s="593"/>
      <c r="NY2183" s="593"/>
      <c r="NZ2183" s="593"/>
      <c r="OA2183" s="593"/>
      <c r="OB2183" s="593"/>
      <c r="OC2183" s="593"/>
      <c r="OD2183" s="593"/>
      <c r="OE2183" s="593"/>
      <c r="OF2183" s="593"/>
      <c r="OG2183" s="593"/>
      <c r="OH2183" s="593"/>
      <c r="OI2183" s="593"/>
      <c r="OJ2183" s="593"/>
      <c r="OK2183" s="593"/>
      <c r="OL2183" s="593"/>
      <c r="OM2183" s="593"/>
      <c r="ON2183" s="593"/>
      <c r="OO2183" s="593"/>
      <c r="OP2183" s="593"/>
      <c r="OQ2183" s="593"/>
      <c r="OR2183" s="593"/>
      <c r="OS2183" s="593"/>
      <c r="OT2183" s="593"/>
      <c r="OU2183" s="593"/>
      <c r="OV2183" s="593"/>
      <c r="OW2183" s="593"/>
      <c r="OX2183" s="593"/>
      <c r="OY2183" s="593"/>
      <c r="OZ2183" s="593"/>
      <c r="PA2183" s="593"/>
      <c r="PB2183" s="593"/>
      <c r="PC2183" s="593"/>
      <c r="PD2183" s="593"/>
      <c r="PE2183" s="593"/>
      <c r="PF2183" s="593"/>
      <c r="PG2183" s="593"/>
      <c r="PH2183" s="593"/>
      <c r="PI2183" s="593"/>
      <c r="PJ2183" s="593"/>
      <c r="PK2183" s="593"/>
      <c r="PL2183" s="593"/>
      <c r="PM2183" s="593"/>
      <c r="PN2183" s="593"/>
      <c r="PO2183" s="593"/>
      <c r="PP2183" s="593"/>
      <c r="PQ2183" s="593"/>
      <c r="PR2183" s="593"/>
      <c r="PS2183" s="593"/>
      <c r="PT2183" s="593"/>
      <c r="PU2183" s="593"/>
      <c r="PV2183" s="593"/>
      <c r="PW2183" s="593"/>
      <c r="PX2183" s="593"/>
      <c r="PY2183" s="593"/>
      <c r="PZ2183" s="593"/>
      <c r="QA2183" s="593"/>
      <c r="QB2183" s="593"/>
      <c r="QC2183" s="593"/>
      <c r="QD2183" s="593"/>
      <c r="QE2183" s="593"/>
      <c r="QF2183" s="593"/>
      <c r="QG2183" s="593"/>
      <c r="QH2183" s="593"/>
      <c r="QI2183" s="593"/>
      <c r="QJ2183" s="593"/>
      <c r="QK2183" s="593"/>
      <c r="QL2183" s="593"/>
      <c r="QM2183" s="593"/>
      <c r="QN2183" s="593"/>
      <c r="QO2183" s="593"/>
      <c r="QP2183" s="593"/>
      <c r="QQ2183" s="593"/>
      <c r="QR2183" s="593"/>
      <c r="QS2183" s="593"/>
      <c r="QT2183" s="593"/>
      <c r="QU2183" s="593"/>
      <c r="QV2183" s="593"/>
      <c r="QW2183" s="593"/>
      <c r="QX2183" s="593"/>
      <c r="QY2183" s="593"/>
      <c r="QZ2183" s="593"/>
      <c r="RA2183" s="593"/>
      <c r="RB2183" s="593"/>
      <c r="RC2183" s="593"/>
      <c r="RD2183" s="593"/>
      <c r="RE2183" s="593"/>
      <c r="RF2183" s="593"/>
      <c r="RG2183" s="593"/>
      <c r="RH2183" s="593"/>
      <c r="RI2183" s="593"/>
      <c r="RJ2183" s="593"/>
      <c r="RK2183" s="593"/>
      <c r="RL2183" s="593"/>
      <c r="RM2183" s="593"/>
      <c r="RN2183" s="593"/>
      <c r="RO2183" s="593"/>
      <c r="RP2183" s="593"/>
      <c r="RQ2183" s="593"/>
      <c r="RR2183" s="593"/>
      <c r="RS2183" s="593"/>
      <c r="RT2183" s="593"/>
      <c r="RU2183" s="593"/>
      <c r="RV2183" s="593"/>
      <c r="RW2183" s="593"/>
      <c r="RX2183" s="593"/>
      <c r="RY2183" s="593"/>
      <c r="RZ2183" s="593"/>
      <c r="SA2183" s="593"/>
      <c r="SB2183" s="593"/>
      <c r="SC2183" s="593"/>
      <c r="SD2183" s="593"/>
      <c r="SE2183" s="593"/>
      <c r="SF2183" s="593"/>
      <c r="SG2183" s="593"/>
      <c r="SH2183" s="593"/>
      <c r="SI2183" s="593"/>
      <c r="SJ2183" s="593"/>
      <c r="SK2183" s="593"/>
      <c r="SL2183" s="593"/>
      <c r="SM2183" s="593"/>
      <c r="SN2183" s="593"/>
      <c r="SO2183" s="593"/>
      <c r="SP2183" s="593"/>
      <c r="SQ2183" s="593"/>
      <c r="SR2183" s="593"/>
      <c r="SS2183" s="593"/>
      <c r="ST2183" s="593"/>
      <c r="SU2183" s="593"/>
      <c r="SV2183" s="593"/>
      <c r="SW2183" s="593"/>
      <c r="SX2183" s="593"/>
      <c r="SY2183" s="593"/>
      <c r="SZ2183" s="593"/>
      <c r="TA2183" s="593"/>
      <c r="TB2183" s="593"/>
      <c r="TC2183" s="593"/>
      <c r="TD2183" s="593"/>
      <c r="TE2183" s="593"/>
      <c r="TF2183" s="593"/>
      <c r="TG2183" s="593"/>
      <c r="TH2183" s="593"/>
      <c r="TI2183" s="593"/>
      <c r="TJ2183" s="593"/>
      <c r="TK2183" s="593"/>
      <c r="TL2183" s="593"/>
      <c r="TM2183" s="593"/>
      <c r="TN2183" s="593"/>
      <c r="TO2183" s="593"/>
      <c r="TP2183" s="593"/>
      <c r="TQ2183" s="593"/>
      <c r="TR2183" s="593"/>
      <c r="TS2183" s="593"/>
      <c r="TT2183" s="593"/>
      <c r="TU2183" s="593"/>
      <c r="TV2183" s="593"/>
      <c r="TW2183" s="593"/>
      <c r="TX2183" s="593"/>
      <c r="TY2183" s="593"/>
      <c r="TZ2183" s="593"/>
      <c r="UA2183" s="593"/>
      <c r="UB2183" s="593"/>
      <c r="UC2183" s="593"/>
      <c r="UD2183" s="593"/>
      <c r="UE2183" s="593"/>
      <c r="UF2183" s="593"/>
      <c r="UG2183" s="593"/>
      <c r="UH2183" s="593"/>
      <c r="UI2183" s="593"/>
      <c r="UJ2183" s="593"/>
      <c r="UK2183" s="593"/>
      <c r="UL2183" s="593"/>
      <c r="UM2183" s="593"/>
      <c r="UN2183" s="593"/>
      <c r="UO2183" s="593"/>
      <c r="UP2183" s="593"/>
      <c r="UQ2183" s="593"/>
      <c r="UR2183" s="593"/>
      <c r="US2183" s="593"/>
      <c r="UT2183" s="593"/>
      <c r="UU2183" s="593"/>
      <c r="UV2183" s="593"/>
      <c r="UW2183" s="593"/>
      <c r="UX2183" s="593"/>
      <c r="UY2183" s="593"/>
      <c r="UZ2183" s="593"/>
      <c r="VA2183" s="593"/>
      <c r="VB2183" s="593"/>
      <c r="VC2183" s="593"/>
      <c r="VD2183" s="593"/>
      <c r="VE2183" s="593"/>
      <c r="VF2183" s="593"/>
      <c r="VG2183" s="593"/>
      <c r="VH2183" s="593"/>
      <c r="VI2183" s="593"/>
      <c r="VJ2183" s="593"/>
      <c r="VK2183" s="593"/>
      <c r="VL2183" s="593"/>
      <c r="VM2183" s="593"/>
      <c r="VN2183" s="593"/>
      <c r="VO2183" s="593"/>
      <c r="VP2183" s="593"/>
      <c r="VQ2183" s="593"/>
      <c r="VR2183" s="593"/>
      <c r="VS2183" s="593"/>
      <c r="VT2183" s="593"/>
      <c r="VU2183" s="593"/>
      <c r="VV2183" s="593"/>
      <c r="VW2183" s="593"/>
      <c r="VX2183" s="593"/>
      <c r="VY2183" s="593"/>
      <c r="VZ2183" s="593"/>
      <c r="WA2183" s="593"/>
      <c r="WB2183" s="593"/>
      <c r="WC2183" s="593"/>
      <c r="WD2183" s="593"/>
      <c r="WE2183" s="593"/>
      <c r="WF2183" s="593"/>
      <c r="WG2183" s="593"/>
      <c r="WH2183" s="593"/>
      <c r="WI2183" s="593"/>
      <c r="WJ2183" s="593"/>
      <c r="WK2183" s="593"/>
      <c r="WL2183" s="593"/>
      <c r="WM2183" s="593"/>
      <c r="WN2183" s="593"/>
      <c r="WO2183" s="593"/>
      <c r="WP2183" s="593"/>
      <c r="WQ2183" s="593"/>
      <c r="WR2183" s="593"/>
      <c r="WS2183" s="593"/>
      <c r="WT2183" s="593"/>
      <c r="WU2183" s="593"/>
      <c r="WV2183" s="593"/>
      <c r="WW2183" s="593"/>
      <c r="WX2183" s="593"/>
      <c r="WY2183" s="593"/>
      <c r="WZ2183" s="593"/>
      <c r="XA2183" s="593"/>
      <c r="XB2183" s="593"/>
      <c r="XC2183" s="593"/>
      <c r="XD2183" s="593"/>
      <c r="XE2183" s="593"/>
      <c r="XF2183" s="593"/>
      <c r="XG2183" s="593"/>
      <c r="XH2183" s="593"/>
      <c r="XI2183" s="593"/>
      <c r="XJ2183" s="593"/>
      <c r="XK2183" s="593"/>
      <c r="XL2183" s="593"/>
      <c r="XM2183" s="593"/>
      <c r="XN2183" s="593"/>
      <c r="XO2183" s="593"/>
      <c r="XP2183" s="593"/>
      <c r="XQ2183" s="593"/>
      <c r="XR2183" s="593"/>
      <c r="XS2183" s="593"/>
      <c r="XT2183" s="593"/>
      <c r="XU2183" s="593"/>
      <c r="XV2183" s="593"/>
      <c r="XW2183" s="593"/>
      <c r="XX2183" s="593"/>
      <c r="XY2183" s="593"/>
      <c r="XZ2183" s="593"/>
      <c r="YA2183" s="593"/>
      <c r="YB2183" s="593"/>
      <c r="YC2183" s="593"/>
      <c r="YD2183" s="593"/>
      <c r="YE2183" s="593"/>
      <c r="YF2183" s="593"/>
      <c r="YG2183" s="593"/>
      <c r="YH2183" s="593"/>
      <c r="YI2183" s="593"/>
      <c r="YJ2183" s="593"/>
      <c r="YK2183" s="593"/>
      <c r="YL2183" s="593"/>
      <c r="YM2183" s="593"/>
      <c r="YN2183" s="593"/>
      <c r="YO2183" s="593"/>
      <c r="YP2183" s="593"/>
      <c r="YQ2183" s="593"/>
      <c r="YR2183" s="593"/>
      <c r="YS2183" s="593"/>
      <c r="YT2183" s="593"/>
      <c r="YU2183" s="593"/>
      <c r="YV2183" s="593"/>
      <c r="YW2183" s="593"/>
      <c r="YX2183" s="593"/>
      <c r="YY2183" s="593"/>
      <c r="YZ2183" s="593"/>
      <c r="ZA2183" s="593"/>
      <c r="ZB2183" s="593"/>
      <c r="ZC2183" s="593"/>
      <c r="ZD2183" s="593"/>
      <c r="ZE2183" s="593"/>
      <c r="ZF2183" s="593"/>
      <c r="ZG2183" s="593"/>
      <c r="ZH2183" s="593"/>
      <c r="ZI2183" s="593"/>
      <c r="ZJ2183" s="593"/>
      <c r="ZK2183" s="593"/>
      <c r="ZL2183" s="593"/>
      <c r="ZM2183" s="593"/>
      <c r="ZN2183" s="593"/>
      <c r="ZO2183" s="593"/>
      <c r="ZP2183" s="593"/>
      <c r="ZQ2183" s="593"/>
      <c r="ZR2183" s="593"/>
      <c r="ZS2183" s="593"/>
      <c r="ZT2183" s="593"/>
      <c r="ZU2183" s="593"/>
      <c r="ZV2183" s="593"/>
      <c r="ZW2183" s="593"/>
      <c r="ZX2183" s="593"/>
      <c r="ZY2183" s="593"/>
      <c r="ZZ2183" s="593"/>
      <c r="AAA2183" s="593"/>
      <c r="AAB2183" s="593"/>
      <c r="AAC2183" s="593"/>
      <c r="AAD2183" s="593"/>
      <c r="AAE2183" s="593"/>
      <c r="AAF2183" s="593"/>
      <c r="AAG2183" s="593"/>
      <c r="AAH2183" s="593"/>
      <c r="AAI2183" s="593"/>
      <c r="AAJ2183" s="593"/>
      <c r="AAK2183" s="593"/>
      <c r="AAL2183" s="593"/>
      <c r="AAM2183" s="593"/>
      <c r="AAN2183" s="593"/>
      <c r="AAO2183" s="593"/>
      <c r="AAP2183" s="593"/>
      <c r="AAQ2183" s="593"/>
      <c r="AAR2183" s="593"/>
      <c r="AAS2183" s="593"/>
      <c r="AAT2183" s="593"/>
      <c r="AAU2183" s="593"/>
      <c r="AAV2183" s="593"/>
      <c r="AAW2183" s="593"/>
      <c r="AAX2183" s="593"/>
      <c r="AAY2183" s="593"/>
      <c r="AAZ2183" s="593"/>
      <c r="ABA2183" s="593"/>
      <c r="ABB2183" s="593"/>
      <c r="ABC2183" s="593"/>
      <c r="ABD2183" s="593"/>
      <c r="ABE2183" s="593"/>
      <c r="ABF2183" s="593"/>
      <c r="ABG2183" s="593"/>
      <c r="ABH2183" s="593"/>
      <c r="ABI2183" s="593"/>
      <c r="ABJ2183" s="593"/>
      <c r="ABK2183" s="593"/>
      <c r="ABL2183" s="593"/>
      <c r="ABM2183" s="593"/>
      <c r="ABN2183" s="593"/>
      <c r="ABO2183" s="593"/>
      <c r="ABP2183" s="593"/>
      <c r="ABQ2183" s="593"/>
      <c r="ABR2183" s="593"/>
      <c r="ABS2183" s="593"/>
      <c r="ABT2183" s="593"/>
      <c r="ABU2183" s="593"/>
      <c r="ABV2183" s="593"/>
      <c r="ABW2183" s="593"/>
      <c r="ABX2183" s="593"/>
      <c r="ABY2183" s="593"/>
      <c r="ABZ2183" s="593"/>
      <c r="ACA2183" s="593"/>
      <c r="ACB2183" s="593"/>
      <c r="ACC2183" s="593"/>
      <c r="ACD2183" s="593"/>
      <c r="ACE2183" s="593"/>
      <c r="ACF2183" s="593"/>
      <c r="ACG2183" s="593"/>
      <c r="ACH2183" s="593"/>
      <c r="ACI2183" s="593"/>
      <c r="ACJ2183" s="593"/>
      <c r="ACK2183" s="593"/>
      <c r="ACL2183" s="593"/>
      <c r="ACM2183" s="593"/>
      <c r="ACN2183" s="593"/>
      <c r="ACO2183" s="593"/>
      <c r="ACP2183" s="593"/>
      <c r="ACQ2183" s="593"/>
      <c r="ACR2183" s="593"/>
      <c r="ACS2183" s="593"/>
      <c r="ACT2183" s="593"/>
      <c r="ACU2183" s="593"/>
      <c r="ACV2183" s="593"/>
      <c r="ACW2183" s="593"/>
      <c r="ACX2183" s="593"/>
      <c r="ACY2183" s="593"/>
      <c r="ACZ2183" s="593"/>
      <c r="ADA2183" s="593"/>
      <c r="ADB2183" s="593"/>
      <c r="ADC2183" s="593"/>
      <c r="ADD2183" s="593"/>
      <c r="ADE2183" s="593"/>
      <c r="ADF2183" s="593"/>
      <c r="ADG2183" s="593"/>
      <c r="ADH2183" s="593"/>
      <c r="ADI2183" s="593"/>
      <c r="ADJ2183" s="593"/>
      <c r="ADK2183" s="593"/>
      <c r="ADL2183" s="593"/>
      <c r="ADM2183" s="593"/>
      <c r="ADN2183" s="593"/>
      <c r="ADO2183" s="593"/>
      <c r="ADP2183" s="593"/>
      <c r="ADQ2183" s="593"/>
      <c r="ADR2183" s="593"/>
      <c r="ADS2183" s="593"/>
      <c r="ADT2183" s="593"/>
      <c r="ADU2183" s="593"/>
      <c r="ADV2183" s="593"/>
      <c r="ADW2183" s="593"/>
      <c r="ADX2183" s="593"/>
      <c r="ADY2183" s="593"/>
      <c r="ADZ2183" s="593"/>
      <c r="AEA2183" s="593"/>
      <c r="AEB2183" s="593"/>
      <c r="AEC2183" s="593"/>
      <c r="AED2183" s="593"/>
      <c r="AEE2183" s="593"/>
      <c r="AEF2183" s="593"/>
      <c r="AEG2183" s="593"/>
      <c r="AEH2183" s="593"/>
      <c r="AEI2183" s="593"/>
      <c r="AEJ2183" s="593"/>
      <c r="AEK2183" s="593"/>
      <c r="AEL2183" s="593"/>
      <c r="AEM2183" s="593"/>
      <c r="AEN2183" s="593"/>
      <c r="AEO2183" s="593"/>
      <c r="AEP2183" s="593"/>
      <c r="AEQ2183" s="593"/>
      <c r="AER2183" s="593"/>
      <c r="AES2183" s="593"/>
      <c r="AET2183" s="593"/>
      <c r="AEU2183" s="593"/>
      <c r="AEV2183" s="593"/>
      <c r="AEW2183" s="593"/>
      <c r="AEX2183" s="593"/>
      <c r="AEY2183" s="593"/>
      <c r="AEZ2183" s="593"/>
      <c r="AFA2183" s="593"/>
      <c r="AFB2183" s="593"/>
      <c r="AFC2183" s="593"/>
      <c r="AFD2183" s="593"/>
      <c r="AFE2183" s="593"/>
      <c r="AFF2183" s="593"/>
      <c r="AFG2183" s="593"/>
      <c r="AFH2183" s="593"/>
      <c r="AFI2183" s="593"/>
      <c r="AFJ2183" s="593"/>
      <c r="AFK2183" s="593"/>
      <c r="AFL2183" s="593"/>
      <c r="AFM2183" s="593"/>
      <c r="AFN2183" s="593"/>
      <c r="AFO2183" s="593"/>
      <c r="AFP2183" s="593"/>
      <c r="AFQ2183" s="593"/>
      <c r="AFR2183" s="593"/>
      <c r="AFS2183" s="593"/>
      <c r="AFT2183" s="593"/>
      <c r="AFU2183" s="593"/>
      <c r="AFV2183" s="593"/>
      <c r="AFW2183" s="593"/>
      <c r="AFX2183" s="593"/>
      <c r="AFY2183" s="593"/>
      <c r="AFZ2183" s="593"/>
      <c r="AGA2183" s="593"/>
      <c r="AGB2183" s="593"/>
      <c r="AGC2183" s="593"/>
      <c r="AGD2183" s="593"/>
      <c r="AGE2183" s="593"/>
      <c r="AGF2183" s="593"/>
      <c r="AGG2183" s="593"/>
      <c r="AGH2183" s="593"/>
      <c r="AGI2183" s="593"/>
      <c r="AGJ2183" s="593"/>
      <c r="AGK2183" s="593"/>
      <c r="AGL2183" s="593"/>
      <c r="AGM2183" s="593"/>
      <c r="AGN2183" s="593"/>
      <c r="AGO2183" s="593"/>
      <c r="AGP2183" s="593"/>
      <c r="AGQ2183" s="593"/>
      <c r="AGR2183" s="593"/>
      <c r="AGS2183" s="593"/>
      <c r="AGT2183" s="593"/>
      <c r="AGU2183" s="593"/>
      <c r="AGV2183" s="593"/>
      <c r="AGW2183" s="593"/>
      <c r="AGX2183" s="593"/>
      <c r="AGY2183" s="593"/>
      <c r="AGZ2183" s="593"/>
      <c r="AHA2183" s="593"/>
      <c r="AHB2183" s="593"/>
      <c r="AHC2183" s="593"/>
      <c r="AHD2183" s="593"/>
      <c r="AHE2183" s="593"/>
      <c r="AHF2183" s="593"/>
      <c r="AHG2183" s="593"/>
      <c r="AHH2183" s="593"/>
      <c r="AHI2183" s="593"/>
      <c r="AHJ2183" s="593"/>
      <c r="AHK2183" s="593"/>
      <c r="AHL2183" s="593"/>
      <c r="AHM2183" s="593"/>
      <c r="AHN2183" s="593"/>
      <c r="AHO2183" s="593"/>
      <c r="AHP2183" s="593"/>
      <c r="AHQ2183" s="593"/>
      <c r="AHR2183" s="593"/>
      <c r="AHS2183" s="593"/>
      <c r="AHT2183" s="593"/>
      <c r="AHU2183" s="593"/>
      <c r="AHV2183" s="593"/>
      <c r="AHW2183" s="593"/>
      <c r="AHX2183" s="593"/>
      <c r="AHY2183" s="593"/>
      <c r="AHZ2183" s="593"/>
      <c r="AIA2183" s="593"/>
      <c r="AIB2183" s="593"/>
      <c r="AIC2183" s="593"/>
      <c r="AID2183" s="593"/>
      <c r="AIE2183" s="593"/>
      <c r="AIF2183" s="593"/>
      <c r="AIG2183" s="593"/>
      <c r="AIH2183" s="593"/>
      <c r="AII2183" s="593"/>
      <c r="AIJ2183" s="593"/>
      <c r="AIK2183" s="593"/>
      <c r="AIL2183" s="593"/>
      <c r="AIM2183" s="593"/>
      <c r="AIN2183" s="593"/>
      <c r="AIO2183" s="593"/>
      <c r="AIP2183" s="593"/>
      <c r="AIQ2183" s="593"/>
      <c r="AIR2183" s="593"/>
      <c r="AIS2183" s="593"/>
      <c r="AIT2183" s="593"/>
      <c r="AIU2183" s="593"/>
      <c r="AIV2183" s="593"/>
      <c r="AIW2183" s="593"/>
      <c r="AIX2183" s="593"/>
      <c r="AIY2183" s="593"/>
      <c r="AIZ2183" s="593"/>
      <c r="AJA2183" s="593"/>
      <c r="AJB2183" s="593"/>
      <c r="AJC2183" s="593"/>
      <c r="AJD2183" s="593"/>
      <c r="AJE2183" s="593"/>
      <c r="AJF2183" s="593"/>
      <c r="AJG2183" s="593"/>
      <c r="AJH2183" s="593"/>
      <c r="AJI2183" s="593"/>
      <c r="AJJ2183" s="593"/>
      <c r="AJK2183" s="593"/>
      <c r="AJL2183" s="593"/>
      <c r="AJM2183" s="593"/>
      <c r="AJN2183" s="593"/>
      <c r="AJO2183" s="593"/>
      <c r="AJP2183" s="593"/>
      <c r="AJQ2183" s="593"/>
      <c r="AJR2183" s="593"/>
      <c r="AJS2183" s="593"/>
      <c r="AJT2183" s="593"/>
      <c r="AJU2183" s="593"/>
      <c r="AJV2183" s="593"/>
      <c r="AJW2183" s="593"/>
      <c r="AJX2183" s="593"/>
      <c r="AJY2183" s="593"/>
      <c r="AJZ2183" s="593"/>
      <c r="AKA2183" s="593"/>
      <c r="AKB2183" s="593"/>
      <c r="AKC2183" s="593"/>
      <c r="AKD2183" s="593"/>
      <c r="AKE2183" s="593"/>
      <c r="AKF2183" s="593"/>
      <c r="AKG2183" s="593"/>
      <c r="AKH2183" s="593"/>
      <c r="AKI2183" s="593"/>
      <c r="AKJ2183" s="593"/>
      <c r="AKK2183" s="593"/>
      <c r="AKL2183" s="593"/>
      <c r="AKM2183" s="593"/>
      <c r="AKN2183" s="593"/>
      <c r="AKO2183" s="593"/>
      <c r="AKP2183" s="593"/>
      <c r="AKQ2183" s="593"/>
      <c r="AKR2183" s="593"/>
      <c r="AKS2183" s="593"/>
      <c r="AKT2183" s="593"/>
      <c r="AKU2183" s="593"/>
      <c r="AKV2183" s="593"/>
      <c r="AKW2183" s="593"/>
      <c r="AKX2183" s="593"/>
      <c r="AKY2183" s="593"/>
      <c r="AKZ2183" s="593"/>
      <c r="ALA2183" s="593"/>
      <c r="ALB2183" s="593"/>
      <c r="ALC2183" s="593"/>
      <c r="ALD2183" s="593"/>
      <c r="ALE2183" s="593"/>
      <c r="ALF2183" s="593"/>
      <c r="ALG2183" s="593"/>
      <c r="ALH2183" s="593"/>
      <c r="ALI2183" s="593"/>
      <c r="ALJ2183" s="593"/>
      <c r="ALK2183" s="593"/>
      <c r="ALL2183" s="593"/>
      <c r="ALM2183" s="593"/>
      <c r="ALN2183" s="593"/>
      <c r="ALO2183" s="593"/>
      <c r="ALP2183" s="593"/>
      <c r="ALQ2183" s="593"/>
      <c r="ALR2183" s="593"/>
      <c r="ALS2183" s="593"/>
      <c r="ALT2183" s="593"/>
      <c r="ALU2183" s="593"/>
      <c r="ALV2183" s="593"/>
      <c r="ALW2183" s="593"/>
      <c r="ALX2183" s="593"/>
      <c r="ALY2183" s="593"/>
      <c r="ALZ2183" s="593"/>
      <c r="AMA2183" s="593"/>
      <c r="AMB2183" s="593"/>
      <c r="AMC2183" s="593"/>
      <c r="AMD2183" s="593"/>
      <c r="AME2183" s="593"/>
      <c r="AMF2183" s="593"/>
      <c r="AMG2183" s="593"/>
      <c r="AMH2183" s="593"/>
      <c r="AMI2183" s="593"/>
      <c r="AMJ2183" s="593"/>
      <c r="AMK2183" s="593"/>
      <c r="AML2183" s="593"/>
      <c r="AMM2183" s="593"/>
      <c r="AMN2183" s="593"/>
      <c r="AMO2183" s="593"/>
      <c r="AMP2183" s="593"/>
      <c r="AMQ2183" s="593"/>
      <c r="AMR2183" s="593"/>
      <c r="AMS2183" s="593"/>
      <c r="AMT2183" s="593"/>
      <c r="AMU2183" s="593"/>
      <c r="AMV2183" s="593"/>
      <c r="AMW2183" s="593"/>
      <c r="AMX2183" s="593"/>
      <c r="AMY2183" s="593"/>
      <c r="AMZ2183" s="593"/>
      <c r="ANA2183" s="593"/>
      <c r="ANB2183" s="593"/>
      <c r="ANC2183" s="593"/>
      <c r="AND2183" s="593"/>
      <c r="ANE2183" s="593"/>
      <c r="ANF2183" s="593"/>
      <c r="ANG2183" s="593"/>
      <c r="ANH2183" s="593"/>
      <c r="ANI2183" s="593"/>
      <c r="ANJ2183" s="593"/>
      <c r="ANK2183" s="593"/>
      <c r="ANL2183" s="593"/>
      <c r="ANM2183" s="593"/>
      <c r="ANN2183" s="593"/>
      <c r="ANO2183" s="593"/>
      <c r="ANP2183" s="593"/>
      <c r="ANQ2183" s="593"/>
      <c r="ANR2183" s="593"/>
      <c r="ANS2183" s="593"/>
      <c r="ANT2183" s="593"/>
      <c r="ANU2183" s="593"/>
      <c r="ANV2183" s="593"/>
      <c r="ANW2183" s="593"/>
      <c r="ANX2183" s="593"/>
      <c r="ANY2183" s="593"/>
      <c r="ANZ2183" s="593"/>
      <c r="AOA2183" s="593"/>
      <c r="AOB2183" s="593"/>
      <c r="AOC2183" s="593"/>
      <c r="AOD2183" s="593"/>
      <c r="AOE2183" s="593"/>
      <c r="AOF2183" s="593"/>
      <c r="AOG2183" s="593"/>
      <c r="AOH2183" s="593"/>
      <c r="AOI2183" s="593"/>
      <c r="AOJ2183" s="593"/>
      <c r="AOK2183" s="593"/>
      <c r="AOL2183" s="593"/>
      <c r="AOM2183" s="593"/>
      <c r="AON2183" s="593"/>
      <c r="AOO2183" s="593"/>
      <c r="AOP2183" s="593"/>
      <c r="AOQ2183" s="593"/>
      <c r="AOR2183" s="593"/>
      <c r="AOS2183" s="593"/>
      <c r="AOT2183" s="593"/>
      <c r="AOU2183" s="593"/>
      <c r="AOV2183" s="593"/>
      <c r="AOW2183" s="593"/>
      <c r="AOX2183" s="593"/>
      <c r="AOY2183" s="593"/>
      <c r="AOZ2183" s="593"/>
      <c r="APA2183" s="593"/>
      <c r="APB2183" s="593"/>
      <c r="APC2183" s="593"/>
      <c r="APD2183" s="593"/>
      <c r="APE2183" s="593"/>
      <c r="APF2183" s="593"/>
      <c r="APG2183" s="593"/>
      <c r="APH2183" s="593"/>
      <c r="API2183" s="593"/>
      <c r="APJ2183" s="593"/>
      <c r="APK2183" s="593"/>
      <c r="APL2183" s="593"/>
      <c r="APM2183" s="593"/>
      <c r="APN2183" s="593"/>
      <c r="APO2183" s="593"/>
      <c r="APP2183" s="593"/>
      <c r="APQ2183" s="593"/>
      <c r="APR2183" s="593"/>
      <c r="APS2183" s="593"/>
      <c r="APT2183" s="593"/>
      <c r="APU2183" s="593"/>
      <c r="APV2183" s="593"/>
      <c r="APW2183" s="593"/>
      <c r="APX2183" s="593"/>
      <c r="APY2183" s="593"/>
      <c r="APZ2183" s="593"/>
      <c r="AQA2183" s="593"/>
      <c r="AQB2183" s="593"/>
      <c r="AQC2183" s="593"/>
      <c r="AQD2183" s="593"/>
      <c r="AQE2183" s="593"/>
      <c r="AQF2183" s="593"/>
      <c r="AQG2183" s="593"/>
      <c r="AQH2183" s="593"/>
      <c r="AQI2183" s="593"/>
      <c r="AQJ2183" s="593"/>
      <c r="AQK2183" s="593"/>
      <c r="AQL2183" s="593"/>
      <c r="AQM2183" s="593"/>
      <c r="AQN2183" s="593"/>
      <c r="AQO2183" s="593"/>
      <c r="AQP2183" s="593"/>
      <c r="AQQ2183" s="593"/>
      <c r="AQR2183" s="593"/>
      <c r="AQS2183" s="593"/>
      <c r="AQT2183" s="593"/>
      <c r="AQU2183" s="593"/>
      <c r="AQV2183" s="593"/>
      <c r="AQW2183" s="593"/>
      <c r="AQX2183" s="593"/>
      <c r="AQY2183" s="593"/>
      <c r="AQZ2183" s="593"/>
      <c r="ARA2183" s="593"/>
      <c r="ARB2183" s="593"/>
      <c r="ARC2183" s="593"/>
      <c r="ARD2183" s="593"/>
      <c r="ARE2183" s="593"/>
      <c r="ARF2183" s="593"/>
      <c r="ARG2183" s="593"/>
      <c r="ARH2183" s="593"/>
      <c r="ARI2183" s="593"/>
      <c r="ARJ2183" s="593"/>
      <c r="ARK2183" s="593"/>
      <c r="ARL2183" s="593"/>
      <c r="ARM2183" s="593"/>
      <c r="ARN2183" s="593"/>
      <c r="ARO2183" s="593"/>
      <c r="ARP2183" s="593"/>
      <c r="ARQ2183" s="593"/>
      <c r="ARR2183" s="593"/>
      <c r="ARS2183" s="593"/>
      <c r="ART2183" s="593"/>
      <c r="ARU2183" s="593"/>
      <c r="ARV2183" s="593"/>
      <c r="ARW2183" s="593"/>
      <c r="ARX2183" s="593"/>
      <c r="ARY2183" s="593"/>
      <c r="ARZ2183" s="593"/>
      <c r="ASA2183" s="593"/>
      <c r="ASB2183" s="593"/>
      <c r="ASC2183" s="593"/>
      <c r="ASD2183" s="593"/>
      <c r="ASE2183" s="593"/>
      <c r="ASF2183" s="593"/>
      <c r="ASG2183" s="593"/>
      <c r="ASH2183" s="593"/>
      <c r="ASI2183" s="593"/>
      <c r="ASJ2183" s="593"/>
      <c r="ASK2183" s="593"/>
      <c r="ASL2183" s="593"/>
      <c r="ASM2183" s="593"/>
      <c r="ASN2183" s="593"/>
      <c r="ASO2183" s="593"/>
      <c r="ASP2183" s="593"/>
      <c r="ASQ2183" s="593"/>
      <c r="ASR2183" s="593"/>
      <c r="ASS2183" s="593"/>
      <c r="AST2183" s="593"/>
      <c r="ASU2183" s="593"/>
      <c r="ASV2183" s="593"/>
      <c r="ASW2183" s="593"/>
      <c r="ASX2183" s="593"/>
      <c r="ASY2183" s="593"/>
      <c r="ASZ2183" s="593"/>
      <c r="ATA2183" s="593"/>
      <c r="ATB2183" s="593"/>
      <c r="ATC2183" s="593"/>
      <c r="ATD2183" s="593"/>
      <c r="ATE2183" s="593"/>
      <c r="ATF2183" s="593"/>
      <c r="ATG2183" s="593"/>
      <c r="ATH2183" s="593"/>
      <c r="ATI2183" s="593"/>
      <c r="ATJ2183" s="593"/>
      <c r="ATK2183" s="593"/>
      <c r="ATL2183" s="593"/>
      <c r="ATM2183" s="593"/>
      <c r="ATN2183" s="593"/>
      <c r="ATO2183" s="593"/>
      <c r="ATP2183" s="593"/>
      <c r="ATQ2183" s="593"/>
      <c r="ATR2183" s="593"/>
      <c r="ATS2183" s="593"/>
      <c r="ATT2183" s="593"/>
      <c r="ATU2183" s="593"/>
      <c r="ATV2183" s="593"/>
      <c r="ATW2183" s="593"/>
      <c r="ATX2183" s="593"/>
      <c r="ATY2183" s="593"/>
      <c r="ATZ2183" s="593"/>
      <c r="AUA2183" s="593"/>
      <c r="AUB2183" s="593"/>
      <c r="AUC2183" s="593"/>
      <c r="AUD2183" s="593"/>
      <c r="AUE2183" s="593"/>
      <c r="AUF2183" s="593"/>
      <c r="AUG2183" s="593"/>
      <c r="AUH2183" s="593"/>
      <c r="AUI2183" s="593"/>
      <c r="AUJ2183" s="593"/>
      <c r="AUK2183" s="593"/>
      <c r="AUL2183" s="593"/>
      <c r="AUM2183" s="593"/>
      <c r="AUN2183" s="593"/>
      <c r="AUO2183" s="593"/>
      <c r="AUP2183" s="593"/>
      <c r="AUQ2183" s="593"/>
      <c r="AUR2183" s="593"/>
      <c r="AUS2183" s="593"/>
      <c r="AUT2183" s="593"/>
      <c r="AUU2183" s="593"/>
      <c r="AUV2183" s="593"/>
      <c r="AUW2183" s="593"/>
      <c r="AUX2183" s="593"/>
      <c r="AUY2183" s="593"/>
      <c r="AUZ2183" s="593"/>
      <c r="AVA2183" s="593"/>
      <c r="AVB2183" s="593"/>
      <c r="AVC2183" s="593"/>
      <c r="AVD2183" s="593"/>
      <c r="AVE2183" s="593"/>
      <c r="AVF2183" s="593"/>
      <c r="AVG2183" s="593"/>
      <c r="AVH2183" s="593"/>
      <c r="AVI2183" s="593"/>
      <c r="AVJ2183" s="593"/>
      <c r="AVK2183" s="593"/>
    </row>
    <row r="2184" spans="1:1259">
      <c r="A2184" s="697"/>
      <c r="B2184" s="558"/>
      <c r="C2184" s="558"/>
      <c r="D2184" s="676" t="s">
        <v>1067</v>
      </c>
      <c r="E2184" s="524" t="s">
        <v>1177</v>
      </c>
      <c r="F2184" s="676" t="s">
        <v>1080</v>
      </c>
      <c r="G2184" s="665">
        <v>2023</v>
      </c>
      <c r="H2184" s="665">
        <v>8</v>
      </c>
      <c r="I2184" s="687"/>
      <c r="J2184" s="677"/>
      <c r="K2184" s="676" t="s">
        <v>1567</v>
      </c>
      <c r="L2184" s="677" t="s">
        <v>1552</v>
      </c>
      <c r="M2184" s="677">
        <v>44644</v>
      </c>
      <c r="N2184" s="677">
        <v>44743</v>
      </c>
      <c r="O2184" s="677"/>
      <c r="P2184" s="666"/>
      <c r="Q2184" s="666"/>
      <c r="R2184" s="666"/>
      <c r="S2184" s="665" t="s">
        <v>1106</v>
      </c>
      <c r="T2184" s="665">
        <v>72</v>
      </c>
      <c r="U2184" s="676"/>
      <c r="V2184" s="665" t="s">
        <v>1072</v>
      </c>
      <c r="W2184" s="678">
        <v>480</v>
      </c>
      <c r="X2184" s="551">
        <v>20851</v>
      </c>
      <c r="Y2184" s="693">
        <v>10008480</v>
      </c>
      <c r="Z2184" s="667">
        <v>0.43</v>
      </c>
      <c r="AA2184" s="682">
        <f>Y2184*Z2184</f>
        <v>4303646.4000000004</v>
      </c>
      <c r="AB2184" s="521"/>
      <c r="AC2184" s="683">
        <v>0</v>
      </c>
      <c r="AD2184" s="676"/>
      <c r="AE2184" s="684"/>
      <c r="AF2184" s="695">
        <f>AA2184+AD2184+AE2184</f>
        <v>4303646.4000000004</v>
      </c>
      <c r="AG2184" s="665" t="s">
        <v>47</v>
      </c>
      <c r="AH2184" s="641">
        <v>100</v>
      </c>
      <c r="AI2184" s="676">
        <v>0</v>
      </c>
      <c r="AJ2184" s="676" t="s">
        <v>1113</v>
      </c>
      <c r="AK2184" s="676" t="s">
        <v>1113</v>
      </c>
      <c r="AL2184" s="696" t="s">
        <v>1113</v>
      </c>
      <c r="AM2184" s="665" t="s">
        <v>52</v>
      </c>
      <c r="AN2184" s="676" t="s">
        <v>1113</v>
      </c>
      <c r="AO2184" s="665"/>
      <c r="AP2184" s="676" t="s">
        <v>38</v>
      </c>
      <c r="AQ2184" s="676" t="s">
        <v>1090</v>
      </c>
      <c r="AR2184" s="676"/>
      <c r="AS2184" s="523" t="s">
        <v>1077</v>
      </c>
      <c r="AT2184" s="523" t="s">
        <v>1091</v>
      </c>
      <c r="AU2184" s="523" t="s">
        <v>1078</v>
      </c>
      <c r="AV2184" s="674"/>
      <c r="AW2184" s="673">
        <f>U2184</f>
        <v>0</v>
      </c>
      <c r="AX2184" s="673" cm="1">
        <f t="array" ref="AX2184">SUM(MID(0&amp;AW2184,LARGE(INDEX(ISNUMBER(--MID(AW2184,ROW($1:$8),1))*ROW($1:$8),),ROW($1:$8))+1,1)*10^ROW($1:$8)/10)</f>
        <v>0</v>
      </c>
      <c r="AY2184" s="673" t="e">
        <f>VLOOKUP($AX2184,'Item Master Data'!$A:$F,3,FALSE)</f>
        <v>#N/A</v>
      </c>
      <c r="AZ2184" s="673" t="e">
        <f>VLOOKUP($AX2184,'Item Master Data'!$A:$F,6,FALSE)</f>
        <v>#N/A</v>
      </c>
      <c r="BA2184" s="673" t="e">
        <f>X2184/BB2184</f>
        <v>#N/A</v>
      </c>
      <c r="BB2184" s="673" t="e">
        <f>VLOOKUP(AX2184,'Item Master Data'!$A:$G,7,FALSE)</f>
        <v>#N/A</v>
      </c>
      <c r="BC2184" s="673"/>
      <c r="BD2184" s="673" t="e">
        <f>W2184-AZ2184</f>
        <v>#N/A</v>
      </c>
      <c r="BE2184" s="593"/>
      <c r="BF2184" s="593"/>
      <c r="BG2184" s="593"/>
      <c r="BH2184" s="593"/>
      <c r="BI2184" s="593"/>
      <c r="BJ2184" s="593"/>
      <c r="BK2184" s="593"/>
      <c r="BL2184" s="593"/>
      <c r="BM2184" s="593"/>
      <c r="BN2184" s="593"/>
      <c r="BO2184" s="593"/>
      <c r="BP2184" s="593"/>
      <c r="BQ2184" s="593"/>
      <c r="BR2184" s="593"/>
      <c r="BS2184" s="593"/>
      <c r="BT2184" s="593"/>
      <c r="BU2184" s="593"/>
      <c r="BV2184" s="593"/>
      <c r="BW2184" s="593"/>
      <c r="BX2184" s="593"/>
      <c r="BY2184" s="593"/>
      <c r="BZ2184" s="593"/>
      <c r="CA2184" s="593"/>
      <c r="CB2184" s="593"/>
      <c r="CC2184" s="593"/>
      <c r="CD2184" s="593"/>
      <c r="CE2184" s="593"/>
      <c r="CF2184" s="593"/>
      <c r="CG2184" s="593"/>
      <c r="CH2184" s="593"/>
      <c r="CI2184" s="593"/>
      <c r="CJ2184" s="593"/>
      <c r="CK2184" s="593"/>
      <c r="CL2184" s="593"/>
      <c r="CM2184" s="593"/>
      <c r="CN2184" s="593"/>
      <c r="CO2184" s="593"/>
      <c r="CP2184" s="593"/>
      <c r="CQ2184" s="593"/>
      <c r="CR2184" s="593"/>
      <c r="CS2184" s="593"/>
      <c r="CT2184" s="593"/>
      <c r="CU2184" s="593"/>
      <c r="CV2184" s="593"/>
      <c r="CW2184" s="593"/>
      <c r="CX2184" s="593"/>
      <c r="CY2184" s="593"/>
      <c r="CZ2184" s="593"/>
      <c r="DA2184" s="593"/>
      <c r="DB2184" s="593"/>
      <c r="DC2184" s="593"/>
      <c r="DD2184" s="593"/>
      <c r="DE2184" s="593"/>
      <c r="DF2184" s="593"/>
      <c r="DG2184" s="593"/>
      <c r="DH2184" s="593"/>
      <c r="DI2184" s="593"/>
      <c r="DJ2184" s="593"/>
      <c r="DK2184" s="593"/>
      <c r="DL2184" s="593"/>
      <c r="DM2184" s="593"/>
      <c r="DN2184" s="593"/>
      <c r="DO2184" s="593"/>
      <c r="DP2184" s="593"/>
      <c r="DQ2184" s="593"/>
      <c r="DR2184" s="593"/>
      <c r="DS2184" s="593"/>
      <c r="DT2184" s="593"/>
      <c r="DU2184" s="593"/>
      <c r="DV2184" s="593"/>
      <c r="DW2184" s="593"/>
      <c r="DX2184" s="593"/>
      <c r="DY2184" s="593"/>
      <c r="DZ2184" s="593"/>
      <c r="EA2184" s="593"/>
      <c r="EB2184" s="593"/>
      <c r="EC2184" s="593"/>
      <c r="ED2184" s="593"/>
      <c r="EE2184" s="593"/>
      <c r="EF2184" s="593"/>
      <c r="EG2184" s="593"/>
      <c r="EH2184" s="593"/>
      <c r="EI2184" s="593"/>
      <c r="EJ2184" s="593"/>
      <c r="EK2184" s="593"/>
      <c r="EL2184" s="593"/>
      <c r="EM2184" s="593"/>
      <c r="EN2184" s="593"/>
      <c r="EO2184" s="593"/>
      <c r="EP2184" s="593"/>
      <c r="EQ2184" s="593"/>
      <c r="ER2184" s="593"/>
      <c r="ES2184" s="593"/>
      <c r="ET2184" s="593"/>
      <c r="EU2184" s="593"/>
      <c r="EV2184" s="593"/>
      <c r="EW2184" s="593"/>
      <c r="EX2184" s="593"/>
      <c r="EY2184" s="593"/>
      <c r="EZ2184" s="593"/>
      <c r="FA2184" s="593"/>
      <c r="FB2184" s="593"/>
      <c r="FC2184" s="593"/>
      <c r="FD2184" s="593"/>
      <c r="FE2184" s="593"/>
      <c r="FF2184" s="593"/>
      <c r="FG2184" s="593"/>
      <c r="FH2184" s="593"/>
      <c r="FI2184" s="593"/>
      <c r="FJ2184" s="593"/>
      <c r="FK2184" s="593"/>
      <c r="FL2184" s="593"/>
      <c r="FM2184" s="593"/>
      <c r="FN2184" s="593"/>
      <c r="FO2184" s="593"/>
      <c r="FP2184" s="593"/>
      <c r="FQ2184" s="593"/>
      <c r="FR2184" s="593"/>
      <c r="FS2184" s="593"/>
      <c r="FT2184" s="593"/>
      <c r="FU2184" s="593"/>
      <c r="FV2184" s="593"/>
      <c r="FW2184" s="593"/>
      <c r="FX2184" s="593"/>
      <c r="FY2184" s="593"/>
      <c r="FZ2184" s="593"/>
      <c r="GA2184" s="593"/>
      <c r="GB2184" s="593"/>
      <c r="GC2184" s="593"/>
      <c r="GD2184" s="593"/>
      <c r="GE2184" s="593"/>
      <c r="GF2184" s="593"/>
      <c r="GG2184" s="593"/>
      <c r="GH2184" s="593"/>
      <c r="GI2184" s="593"/>
      <c r="GJ2184" s="593"/>
      <c r="GK2184" s="593"/>
      <c r="GL2184" s="593"/>
      <c r="GM2184" s="593"/>
      <c r="GN2184" s="593"/>
      <c r="GO2184" s="593"/>
      <c r="GP2184" s="593"/>
      <c r="GQ2184" s="593"/>
      <c r="GR2184" s="593"/>
      <c r="GS2184" s="593"/>
      <c r="GT2184" s="593"/>
      <c r="GU2184" s="593"/>
      <c r="GV2184" s="593"/>
      <c r="GW2184" s="593"/>
      <c r="GX2184" s="593"/>
      <c r="GY2184" s="593"/>
      <c r="GZ2184" s="593"/>
      <c r="HA2184" s="593"/>
      <c r="HB2184" s="593"/>
      <c r="HC2184" s="593"/>
      <c r="HD2184" s="593"/>
      <c r="HE2184" s="593"/>
      <c r="HF2184" s="593"/>
      <c r="HG2184" s="593"/>
      <c r="HH2184" s="593"/>
      <c r="HI2184" s="593"/>
      <c r="HJ2184" s="593"/>
      <c r="HK2184" s="593"/>
      <c r="HL2184" s="593"/>
      <c r="HM2184" s="593"/>
      <c r="HN2184" s="593"/>
      <c r="HO2184" s="593"/>
      <c r="HP2184" s="593"/>
      <c r="HQ2184" s="593"/>
      <c r="HR2184" s="593"/>
      <c r="HS2184" s="593"/>
      <c r="HT2184" s="593"/>
      <c r="HU2184" s="593"/>
      <c r="HV2184" s="593"/>
      <c r="HW2184" s="593"/>
      <c r="HX2184" s="593"/>
      <c r="HY2184" s="593"/>
      <c r="HZ2184" s="593"/>
      <c r="IA2184" s="593"/>
      <c r="IB2184" s="593"/>
      <c r="IC2184" s="593"/>
      <c r="ID2184" s="593"/>
      <c r="IE2184" s="593"/>
      <c r="IF2184" s="593"/>
      <c r="IG2184" s="593"/>
      <c r="IH2184" s="593"/>
      <c r="II2184" s="593"/>
      <c r="IJ2184" s="593"/>
      <c r="IK2184" s="593"/>
      <c r="IL2184" s="593"/>
      <c r="IM2184" s="593"/>
      <c r="IN2184" s="593"/>
      <c r="IO2184" s="593"/>
      <c r="IP2184" s="593"/>
      <c r="IQ2184" s="593"/>
      <c r="IR2184" s="593"/>
      <c r="IS2184" s="593"/>
      <c r="IT2184" s="593"/>
      <c r="IU2184" s="593"/>
      <c r="IV2184" s="593"/>
      <c r="IW2184" s="593"/>
      <c r="IX2184" s="593"/>
      <c r="IY2184" s="593"/>
      <c r="IZ2184" s="593"/>
      <c r="JA2184" s="593"/>
      <c r="JB2184" s="593"/>
      <c r="JC2184" s="593"/>
      <c r="JD2184" s="593"/>
      <c r="JE2184" s="593"/>
      <c r="JF2184" s="593"/>
      <c r="JG2184" s="593"/>
      <c r="JH2184" s="593"/>
      <c r="JI2184" s="593"/>
      <c r="JJ2184" s="593"/>
      <c r="JK2184" s="593"/>
      <c r="JL2184" s="593"/>
      <c r="JM2184" s="593"/>
      <c r="JN2184" s="593"/>
      <c r="JO2184" s="593"/>
      <c r="JP2184" s="593"/>
      <c r="JQ2184" s="593"/>
      <c r="JR2184" s="593"/>
      <c r="JS2184" s="593"/>
      <c r="JT2184" s="593"/>
      <c r="JU2184" s="593"/>
      <c r="JV2184" s="593"/>
      <c r="JW2184" s="593"/>
      <c r="JX2184" s="593"/>
      <c r="JY2184" s="593"/>
      <c r="JZ2184" s="593"/>
      <c r="KA2184" s="593"/>
      <c r="KB2184" s="593"/>
      <c r="KC2184" s="593"/>
      <c r="KD2184" s="593"/>
      <c r="KE2184" s="593"/>
      <c r="KF2184" s="593"/>
      <c r="KG2184" s="593"/>
      <c r="KH2184" s="593"/>
      <c r="KI2184" s="593"/>
      <c r="KJ2184" s="593"/>
      <c r="KK2184" s="593"/>
      <c r="KL2184" s="593"/>
      <c r="KM2184" s="593"/>
      <c r="KN2184" s="593"/>
      <c r="KO2184" s="593"/>
      <c r="KP2184" s="593"/>
      <c r="KQ2184" s="593"/>
      <c r="KR2184" s="593"/>
      <c r="KS2184" s="593"/>
      <c r="KT2184" s="593"/>
      <c r="KU2184" s="593"/>
      <c r="KV2184" s="593"/>
      <c r="KW2184" s="593"/>
      <c r="KX2184" s="593"/>
      <c r="KY2184" s="593"/>
      <c r="KZ2184" s="593"/>
      <c r="LA2184" s="593"/>
      <c r="LB2184" s="593"/>
      <c r="LC2184" s="593"/>
      <c r="LD2184" s="593"/>
      <c r="LE2184" s="593"/>
      <c r="LF2184" s="593"/>
      <c r="LG2184" s="593"/>
      <c r="LH2184" s="593"/>
      <c r="LI2184" s="593"/>
      <c r="LJ2184" s="593"/>
      <c r="LK2184" s="593"/>
      <c r="LL2184" s="593"/>
      <c r="LM2184" s="593"/>
      <c r="LN2184" s="593"/>
      <c r="LO2184" s="593"/>
      <c r="LP2184" s="593"/>
      <c r="LQ2184" s="593"/>
      <c r="LR2184" s="593"/>
      <c r="LS2184" s="593"/>
      <c r="LT2184" s="593"/>
      <c r="LU2184" s="593"/>
      <c r="LV2184" s="593"/>
      <c r="LW2184" s="593"/>
      <c r="LX2184" s="593"/>
      <c r="LY2184" s="593"/>
      <c r="LZ2184" s="593"/>
      <c r="MA2184" s="593"/>
      <c r="MB2184" s="593"/>
      <c r="MC2184" s="593"/>
      <c r="MD2184" s="593"/>
      <c r="ME2184" s="593"/>
      <c r="MF2184" s="593"/>
      <c r="MG2184" s="593"/>
      <c r="MH2184" s="593"/>
      <c r="MI2184" s="593"/>
      <c r="MJ2184" s="593"/>
      <c r="MK2184" s="593"/>
      <c r="ML2184" s="593"/>
      <c r="MM2184" s="593"/>
      <c r="MN2184" s="593"/>
      <c r="MO2184" s="593"/>
      <c r="MP2184" s="593"/>
      <c r="MQ2184" s="593"/>
      <c r="MR2184" s="593"/>
      <c r="MS2184" s="593"/>
      <c r="MT2184" s="593"/>
      <c r="MU2184" s="593"/>
      <c r="MV2184" s="593"/>
      <c r="MW2184" s="593"/>
      <c r="MX2184" s="593"/>
      <c r="MY2184" s="593"/>
      <c r="MZ2184" s="593"/>
      <c r="NA2184" s="593"/>
      <c r="NB2184" s="593"/>
      <c r="NC2184" s="593"/>
      <c r="ND2184" s="593"/>
      <c r="NE2184" s="593"/>
      <c r="NF2184" s="593"/>
      <c r="NG2184" s="593"/>
      <c r="NH2184" s="593"/>
      <c r="NI2184" s="593"/>
      <c r="NJ2184" s="593"/>
      <c r="NK2184" s="593"/>
      <c r="NL2184" s="593"/>
      <c r="NM2184" s="593"/>
      <c r="NN2184" s="593"/>
      <c r="NO2184" s="593"/>
      <c r="NP2184" s="593"/>
      <c r="NQ2184" s="593"/>
      <c r="NR2184" s="593"/>
      <c r="NS2184" s="593"/>
      <c r="NT2184" s="593"/>
      <c r="NU2184" s="593"/>
      <c r="NV2184" s="593"/>
      <c r="NW2184" s="593"/>
      <c r="NX2184" s="593"/>
      <c r="NY2184" s="593"/>
      <c r="NZ2184" s="593"/>
      <c r="OA2184" s="593"/>
      <c r="OB2184" s="593"/>
      <c r="OC2184" s="593"/>
      <c r="OD2184" s="593"/>
      <c r="OE2184" s="593"/>
      <c r="OF2184" s="593"/>
      <c r="OG2184" s="593"/>
      <c r="OH2184" s="593"/>
      <c r="OI2184" s="593"/>
      <c r="OJ2184" s="593"/>
      <c r="OK2184" s="593"/>
      <c r="OL2184" s="593"/>
      <c r="OM2184" s="593"/>
      <c r="ON2184" s="593"/>
      <c r="OO2184" s="593"/>
      <c r="OP2184" s="593"/>
      <c r="OQ2184" s="593"/>
      <c r="OR2184" s="593"/>
      <c r="OS2184" s="593"/>
      <c r="OT2184" s="593"/>
      <c r="OU2184" s="593"/>
      <c r="OV2184" s="593"/>
      <c r="OW2184" s="593"/>
      <c r="OX2184" s="593"/>
      <c r="OY2184" s="593"/>
      <c r="OZ2184" s="593"/>
      <c r="PA2184" s="593"/>
      <c r="PB2184" s="593"/>
      <c r="PC2184" s="593"/>
      <c r="PD2184" s="593"/>
      <c r="PE2184" s="593"/>
      <c r="PF2184" s="593"/>
      <c r="PG2184" s="593"/>
      <c r="PH2184" s="593"/>
      <c r="PI2184" s="593"/>
      <c r="PJ2184" s="593"/>
      <c r="PK2184" s="593"/>
      <c r="PL2184" s="593"/>
      <c r="PM2184" s="593"/>
      <c r="PN2184" s="593"/>
      <c r="PO2184" s="593"/>
      <c r="PP2184" s="593"/>
      <c r="PQ2184" s="593"/>
      <c r="PR2184" s="593"/>
      <c r="PS2184" s="593"/>
      <c r="PT2184" s="593"/>
      <c r="PU2184" s="593"/>
      <c r="PV2184" s="593"/>
      <c r="PW2184" s="593"/>
      <c r="PX2184" s="593"/>
      <c r="PY2184" s="593"/>
      <c r="PZ2184" s="593"/>
      <c r="QA2184" s="593"/>
      <c r="QB2184" s="593"/>
      <c r="QC2184" s="593"/>
      <c r="QD2184" s="593"/>
      <c r="QE2184" s="593"/>
      <c r="QF2184" s="593"/>
      <c r="QG2184" s="593"/>
      <c r="QH2184" s="593"/>
      <c r="QI2184" s="593"/>
      <c r="QJ2184" s="593"/>
      <c r="QK2184" s="593"/>
      <c r="QL2184" s="593"/>
      <c r="QM2184" s="593"/>
      <c r="QN2184" s="593"/>
      <c r="QO2184" s="593"/>
      <c r="QP2184" s="593"/>
      <c r="QQ2184" s="593"/>
      <c r="QR2184" s="593"/>
      <c r="QS2184" s="593"/>
      <c r="QT2184" s="593"/>
      <c r="QU2184" s="593"/>
      <c r="QV2184" s="593"/>
      <c r="QW2184" s="593"/>
      <c r="QX2184" s="593"/>
      <c r="QY2184" s="593"/>
      <c r="QZ2184" s="593"/>
      <c r="RA2184" s="593"/>
      <c r="RB2184" s="593"/>
      <c r="RC2184" s="593"/>
      <c r="RD2184" s="593"/>
      <c r="RE2184" s="593"/>
      <c r="RF2184" s="593"/>
      <c r="RG2184" s="593"/>
      <c r="RH2184" s="593"/>
      <c r="RI2184" s="593"/>
      <c r="RJ2184" s="593"/>
      <c r="RK2184" s="593"/>
      <c r="RL2184" s="593"/>
      <c r="RM2184" s="593"/>
      <c r="RN2184" s="593"/>
      <c r="RO2184" s="593"/>
      <c r="RP2184" s="593"/>
      <c r="RQ2184" s="593"/>
      <c r="RR2184" s="593"/>
      <c r="RS2184" s="593"/>
      <c r="RT2184" s="593"/>
      <c r="RU2184" s="593"/>
      <c r="RV2184" s="593"/>
      <c r="RW2184" s="593"/>
      <c r="RX2184" s="593"/>
      <c r="RY2184" s="593"/>
      <c r="RZ2184" s="593"/>
      <c r="SA2184" s="593"/>
      <c r="SB2184" s="593"/>
      <c r="SC2184" s="593"/>
      <c r="SD2184" s="593"/>
      <c r="SE2184" s="593"/>
      <c r="SF2184" s="593"/>
      <c r="SG2184" s="593"/>
      <c r="SH2184" s="593"/>
      <c r="SI2184" s="593"/>
      <c r="SJ2184" s="593"/>
      <c r="SK2184" s="593"/>
      <c r="SL2184" s="593"/>
      <c r="SM2184" s="593"/>
      <c r="SN2184" s="593"/>
      <c r="SO2184" s="593"/>
      <c r="SP2184" s="593"/>
      <c r="SQ2184" s="593"/>
      <c r="SR2184" s="593"/>
      <c r="SS2184" s="593"/>
      <c r="ST2184" s="593"/>
      <c r="SU2184" s="593"/>
      <c r="SV2184" s="593"/>
      <c r="SW2184" s="593"/>
      <c r="SX2184" s="593"/>
      <c r="SY2184" s="593"/>
      <c r="SZ2184" s="593"/>
      <c r="TA2184" s="593"/>
      <c r="TB2184" s="593"/>
      <c r="TC2184" s="593"/>
      <c r="TD2184" s="593"/>
      <c r="TE2184" s="593"/>
      <c r="TF2184" s="593"/>
      <c r="TG2184" s="593"/>
      <c r="TH2184" s="593"/>
      <c r="TI2184" s="593"/>
      <c r="TJ2184" s="593"/>
      <c r="TK2184" s="593"/>
      <c r="TL2184" s="593"/>
      <c r="TM2184" s="593"/>
      <c r="TN2184" s="593"/>
      <c r="TO2184" s="593"/>
      <c r="TP2184" s="593"/>
      <c r="TQ2184" s="593"/>
      <c r="TR2184" s="593"/>
      <c r="TS2184" s="593"/>
      <c r="TT2184" s="593"/>
      <c r="TU2184" s="593"/>
      <c r="TV2184" s="593"/>
      <c r="TW2184" s="593"/>
      <c r="TX2184" s="593"/>
      <c r="TY2184" s="593"/>
      <c r="TZ2184" s="593"/>
      <c r="UA2184" s="593"/>
      <c r="UB2184" s="593"/>
      <c r="UC2184" s="593"/>
      <c r="UD2184" s="593"/>
      <c r="UE2184" s="593"/>
      <c r="UF2184" s="593"/>
      <c r="UG2184" s="593"/>
      <c r="UH2184" s="593"/>
      <c r="UI2184" s="593"/>
      <c r="UJ2184" s="593"/>
      <c r="UK2184" s="593"/>
      <c r="UL2184" s="593"/>
      <c r="UM2184" s="593"/>
      <c r="UN2184" s="593"/>
      <c r="UO2184" s="593"/>
      <c r="UP2184" s="593"/>
      <c r="UQ2184" s="593"/>
      <c r="UR2184" s="593"/>
      <c r="US2184" s="593"/>
      <c r="UT2184" s="593"/>
      <c r="UU2184" s="593"/>
      <c r="UV2184" s="593"/>
      <c r="UW2184" s="593"/>
      <c r="UX2184" s="593"/>
      <c r="UY2184" s="593"/>
      <c r="UZ2184" s="593"/>
      <c r="VA2184" s="593"/>
      <c r="VB2184" s="593"/>
      <c r="VC2184" s="593"/>
      <c r="VD2184" s="593"/>
      <c r="VE2184" s="593"/>
      <c r="VF2184" s="593"/>
      <c r="VG2184" s="593"/>
      <c r="VH2184" s="593"/>
      <c r="VI2184" s="593"/>
      <c r="VJ2184" s="593"/>
      <c r="VK2184" s="593"/>
      <c r="VL2184" s="593"/>
      <c r="VM2184" s="593"/>
      <c r="VN2184" s="593"/>
      <c r="VO2184" s="593"/>
      <c r="VP2184" s="593"/>
      <c r="VQ2184" s="593"/>
      <c r="VR2184" s="593"/>
      <c r="VS2184" s="593"/>
      <c r="VT2184" s="593"/>
      <c r="VU2184" s="593"/>
      <c r="VV2184" s="593"/>
      <c r="VW2184" s="593"/>
      <c r="VX2184" s="593"/>
      <c r="VY2184" s="593"/>
      <c r="VZ2184" s="593"/>
      <c r="WA2184" s="593"/>
      <c r="WB2184" s="593"/>
      <c r="WC2184" s="593"/>
      <c r="WD2184" s="593"/>
      <c r="WE2184" s="593"/>
      <c r="WF2184" s="593"/>
      <c r="WG2184" s="593"/>
      <c r="WH2184" s="593"/>
      <c r="WI2184" s="593"/>
      <c r="WJ2184" s="593"/>
      <c r="WK2184" s="593"/>
      <c r="WL2184" s="593"/>
      <c r="WM2184" s="593"/>
      <c r="WN2184" s="593"/>
      <c r="WO2184" s="593"/>
      <c r="WP2184" s="593"/>
      <c r="WQ2184" s="593"/>
      <c r="WR2184" s="593"/>
      <c r="WS2184" s="593"/>
      <c r="WT2184" s="593"/>
      <c r="WU2184" s="593"/>
      <c r="WV2184" s="593"/>
      <c r="WW2184" s="593"/>
      <c r="WX2184" s="593"/>
      <c r="WY2184" s="593"/>
      <c r="WZ2184" s="593"/>
      <c r="XA2184" s="593"/>
      <c r="XB2184" s="593"/>
      <c r="XC2184" s="593"/>
      <c r="XD2184" s="593"/>
      <c r="XE2184" s="593"/>
      <c r="XF2184" s="593"/>
      <c r="XG2184" s="593"/>
      <c r="XH2184" s="593"/>
      <c r="XI2184" s="593"/>
      <c r="XJ2184" s="593"/>
      <c r="XK2184" s="593"/>
      <c r="XL2184" s="593"/>
      <c r="XM2184" s="593"/>
      <c r="XN2184" s="593"/>
      <c r="XO2184" s="593"/>
      <c r="XP2184" s="593"/>
      <c r="XQ2184" s="593"/>
      <c r="XR2184" s="593"/>
      <c r="XS2184" s="593"/>
      <c r="XT2184" s="593"/>
      <c r="XU2184" s="593"/>
      <c r="XV2184" s="593"/>
      <c r="XW2184" s="593"/>
      <c r="XX2184" s="593"/>
      <c r="XY2184" s="593"/>
      <c r="XZ2184" s="593"/>
      <c r="YA2184" s="593"/>
      <c r="YB2184" s="593"/>
      <c r="YC2184" s="593"/>
      <c r="YD2184" s="593"/>
      <c r="YE2184" s="593"/>
      <c r="YF2184" s="593"/>
      <c r="YG2184" s="593"/>
      <c r="YH2184" s="593"/>
      <c r="YI2184" s="593"/>
      <c r="YJ2184" s="593"/>
      <c r="YK2184" s="593"/>
      <c r="YL2184" s="593"/>
      <c r="YM2184" s="593"/>
      <c r="YN2184" s="593"/>
      <c r="YO2184" s="593"/>
      <c r="YP2184" s="593"/>
      <c r="YQ2184" s="593"/>
      <c r="YR2184" s="593"/>
      <c r="YS2184" s="593"/>
      <c r="YT2184" s="593"/>
      <c r="YU2184" s="593"/>
      <c r="YV2184" s="593"/>
      <c r="YW2184" s="593"/>
      <c r="YX2184" s="593"/>
      <c r="YY2184" s="593"/>
      <c r="YZ2184" s="593"/>
      <c r="ZA2184" s="593"/>
      <c r="ZB2184" s="593"/>
      <c r="ZC2184" s="593"/>
      <c r="ZD2184" s="593"/>
      <c r="ZE2184" s="593"/>
      <c r="ZF2184" s="593"/>
      <c r="ZG2184" s="593"/>
      <c r="ZH2184" s="593"/>
      <c r="ZI2184" s="593"/>
      <c r="ZJ2184" s="593"/>
      <c r="ZK2184" s="593"/>
      <c r="ZL2184" s="593"/>
      <c r="ZM2184" s="593"/>
      <c r="ZN2184" s="593"/>
      <c r="ZO2184" s="593"/>
      <c r="ZP2184" s="593"/>
      <c r="ZQ2184" s="593"/>
      <c r="ZR2184" s="593"/>
      <c r="ZS2184" s="593"/>
      <c r="ZT2184" s="593"/>
      <c r="ZU2184" s="593"/>
      <c r="ZV2184" s="593"/>
      <c r="ZW2184" s="593"/>
      <c r="ZX2184" s="593"/>
      <c r="ZY2184" s="593"/>
      <c r="ZZ2184" s="593"/>
      <c r="AAA2184" s="593"/>
      <c r="AAB2184" s="593"/>
      <c r="AAC2184" s="593"/>
      <c r="AAD2184" s="593"/>
      <c r="AAE2184" s="593"/>
      <c r="AAF2184" s="593"/>
      <c r="AAG2184" s="593"/>
      <c r="AAH2184" s="593"/>
      <c r="AAI2184" s="593"/>
      <c r="AAJ2184" s="593"/>
      <c r="AAK2184" s="593"/>
      <c r="AAL2184" s="593"/>
      <c r="AAM2184" s="593"/>
      <c r="AAN2184" s="593"/>
      <c r="AAO2184" s="593"/>
      <c r="AAP2184" s="593"/>
      <c r="AAQ2184" s="593"/>
      <c r="AAR2184" s="593"/>
      <c r="AAS2184" s="593"/>
      <c r="AAT2184" s="593"/>
      <c r="AAU2184" s="593"/>
      <c r="AAV2184" s="593"/>
      <c r="AAW2184" s="593"/>
      <c r="AAX2184" s="593"/>
      <c r="AAY2184" s="593"/>
      <c r="AAZ2184" s="593"/>
      <c r="ABA2184" s="593"/>
      <c r="ABB2184" s="593"/>
      <c r="ABC2184" s="593"/>
      <c r="ABD2184" s="593"/>
      <c r="ABE2184" s="593"/>
      <c r="ABF2184" s="593"/>
      <c r="ABG2184" s="593"/>
      <c r="ABH2184" s="593"/>
      <c r="ABI2184" s="593"/>
      <c r="ABJ2184" s="593"/>
      <c r="ABK2184" s="593"/>
      <c r="ABL2184" s="593"/>
      <c r="ABM2184" s="593"/>
      <c r="ABN2184" s="593"/>
      <c r="ABO2184" s="593"/>
      <c r="ABP2184" s="593"/>
      <c r="ABQ2184" s="593"/>
      <c r="ABR2184" s="593"/>
      <c r="ABS2184" s="593"/>
      <c r="ABT2184" s="593"/>
      <c r="ABU2184" s="593"/>
      <c r="ABV2184" s="593"/>
      <c r="ABW2184" s="593"/>
      <c r="ABX2184" s="593"/>
      <c r="ABY2184" s="593"/>
      <c r="ABZ2184" s="593"/>
      <c r="ACA2184" s="593"/>
      <c r="ACB2184" s="593"/>
      <c r="ACC2184" s="593"/>
      <c r="ACD2184" s="593"/>
      <c r="ACE2184" s="593"/>
      <c r="ACF2184" s="593"/>
      <c r="ACG2184" s="593"/>
      <c r="ACH2184" s="593"/>
      <c r="ACI2184" s="593"/>
      <c r="ACJ2184" s="593"/>
      <c r="ACK2184" s="593"/>
      <c r="ACL2184" s="593"/>
      <c r="ACM2184" s="593"/>
      <c r="ACN2184" s="593"/>
      <c r="ACO2184" s="593"/>
      <c r="ACP2184" s="593"/>
      <c r="ACQ2184" s="593"/>
      <c r="ACR2184" s="593"/>
      <c r="ACS2184" s="593"/>
      <c r="ACT2184" s="593"/>
      <c r="ACU2184" s="593"/>
      <c r="ACV2184" s="593"/>
      <c r="ACW2184" s="593"/>
      <c r="ACX2184" s="593"/>
      <c r="ACY2184" s="593"/>
      <c r="ACZ2184" s="593"/>
      <c r="ADA2184" s="593"/>
      <c r="ADB2184" s="593"/>
      <c r="ADC2184" s="593"/>
      <c r="ADD2184" s="593"/>
      <c r="ADE2184" s="593"/>
      <c r="ADF2184" s="593"/>
      <c r="ADG2184" s="593"/>
      <c r="ADH2184" s="593"/>
      <c r="ADI2184" s="593"/>
      <c r="ADJ2184" s="593"/>
      <c r="ADK2184" s="593"/>
      <c r="ADL2184" s="593"/>
      <c r="ADM2184" s="593"/>
      <c r="ADN2184" s="593"/>
      <c r="ADO2184" s="593"/>
      <c r="ADP2184" s="593"/>
      <c r="ADQ2184" s="593"/>
      <c r="ADR2184" s="593"/>
      <c r="ADS2184" s="593"/>
      <c r="ADT2184" s="593"/>
      <c r="ADU2184" s="593"/>
      <c r="ADV2184" s="593"/>
      <c r="ADW2184" s="593"/>
      <c r="ADX2184" s="593"/>
      <c r="ADY2184" s="593"/>
      <c r="ADZ2184" s="593"/>
      <c r="AEA2184" s="593"/>
      <c r="AEB2184" s="593"/>
      <c r="AEC2184" s="593"/>
      <c r="AED2184" s="593"/>
      <c r="AEE2184" s="593"/>
      <c r="AEF2184" s="593"/>
      <c r="AEG2184" s="593"/>
      <c r="AEH2184" s="593"/>
      <c r="AEI2184" s="593"/>
      <c r="AEJ2184" s="593"/>
      <c r="AEK2184" s="593"/>
      <c r="AEL2184" s="593"/>
      <c r="AEM2184" s="593"/>
      <c r="AEN2184" s="593"/>
      <c r="AEO2184" s="593"/>
      <c r="AEP2184" s="593"/>
      <c r="AEQ2184" s="593"/>
      <c r="AER2184" s="593"/>
      <c r="AES2184" s="593"/>
      <c r="AET2184" s="593"/>
      <c r="AEU2184" s="593"/>
      <c r="AEV2184" s="593"/>
      <c r="AEW2184" s="593"/>
      <c r="AEX2184" s="593"/>
      <c r="AEY2184" s="593"/>
      <c r="AEZ2184" s="593"/>
      <c r="AFA2184" s="593"/>
      <c r="AFB2184" s="593"/>
      <c r="AFC2184" s="593"/>
      <c r="AFD2184" s="593"/>
      <c r="AFE2184" s="593"/>
      <c r="AFF2184" s="593"/>
      <c r="AFG2184" s="593"/>
      <c r="AFH2184" s="593"/>
      <c r="AFI2184" s="593"/>
      <c r="AFJ2184" s="593"/>
      <c r="AFK2184" s="593"/>
      <c r="AFL2184" s="593"/>
      <c r="AFM2184" s="593"/>
      <c r="AFN2184" s="593"/>
      <c r="AFO2184" s="593"/>
      <c r="AFP2184" s="593"/>
      <c r="AFQ2184" s="593"/>
      <c r="AFR2184" s="593"/>
      <c r="AFS2184" s="593"/>
      <c r="AFT2184" s="593"/>
      <c r="AFU2184" s="593"/>
      <c r="AFV2184" s="593"/>
      <c r="AFW2184" s="593"/>
      <c r="AFX2184" s="593"/>
      <c r="AFY2184" s="593"/>
      <c r="AFZ2184" s="593"/>
      <c r="AGA2184" s="593"/>
      <c r="AGB2184" s="593"/>
      <c r="AGC2184" s="593"/>
      <c r="AGD2184" s="593"/>
      <c r="AGE2184" s="593"/>
      <c r="AGF2184" s="593"/>
      <c r="AGG2184" s="593"/>
      <c r="AGH2184" s="593"/>
      <c r="AGI2184" s="593"/>
      <c r="AGJ2184" s="593"/>
      <c r="AGK2184" s="593"/>
      <c r="AGL2184" s="593"/>
      <c r="AGM2184" s="593"/>
      <c r="AGN2184" s="593"/>
      <c r="AGO2184" s="593"/>
      <c r="AGP2184" s="593"/>
      <c r="AGQ2184" s="593"/>
      <c r="AGR2184" s="593"/>
      <c r="AGS2184" s="593"/>
      <c r="AGT2184" s="593"/>
      <c r="AGU2184" s="593"/>
      <c r="AGV2184" s="593"/>
      <c r="AGW2184" s="593"/>
      <c r="AGX2184" s="593"/>
      <c r="AGY2184" s="593"/>
      <c r="AGZ2184" s="593"/>
      <c r="AHA2184" s="593"/>
      <c r="AHB2184" s="593"/>
      <c r="AHC2184" s="593"/>
      <c r="AHD2184" s="593"/>
      <c r="AHE2184" s="593"/>
      <c r="AHF2184" s="593"/>
      <c r="AHG2184" s="593"/>
      <c r="AHH2184" s="593"/>
      <c r="AHI2184" s="593"/>
      <c r="AHJ2184" s="593"/>
      <c r="AHK2184" s="593"/>
      <c r="AHL2184" s="593"/>
      <c r="AHM2184" s="593"/>
      <c r="AHN2184" s="593"/>
      <c r="AHO2184" s="593"/>
      <c r="AHP2184" s="593"/>
      <c r="AHQ2184" s="593"/>
      <c r="AHR2184" s="593"/>
      <c r="AHS2184" s="593"/>
      <c r="AHT2184" s="593"/>
      <c r="AHU2184" s="593"/>
      <c r="AHV2184" s="593"/>
      <c r="AHW2184" s="593"/>
      <c r="AHX2184" s="593"/>
      <c r="AHY2184" s="593"/>
      <c r="AHZ2184" s="593"/>
      <c r="AIA2184" s="593"/>
      <c r="AIB2184" s="593"/>
      <c r="AIC2184" s="593"/>
      <c r="AID2184" s="593"/>
      <c r="AIE2184" s="593"/>
      <c r="AIF2184" s="593"/>
      <c r="AIG2184" s="593"/>
      <c r="AIH2184" s="593"/>
      <c r="AII2184" s="593"/>
      <c r="AIJ2184" s="593"/>
      <c r="AIK2184" s="593"/>
      <c r="AIL2184" s="593"/>
      <c r="AIM2184" s="593"/>
      <c r="AIN2184" s="593"/>
      <c r="AIO2184" s="593"/>
      <c r="AIP2184" s="593"/>
      <c r="AIQ2184" s="593"/>
      <c r="AIR2184" s="593"/>
      <c r="AIS2184" s="593"/>
      <c r="AIT2184" s="593"/>
      <c r="AIU2184" s="593"/>
      <c r="AIV2184" s="593"/>
      <c r="AIW2184" s="593"/>
      <c r="AIX2184" s="593"/>
      <c r="AIY2184" s="593"/>
      <c r="AIZ2184" s="593"/>
      <c r="AJA2184" s="593"/>
      <c r="AJB2184" s="593"/>
      <c r="AJC2184" s="593"/>
      <c r="AJD2184" s="593"/>
      <c r="AJE2184" s="593"/>
      <c r="AJF2184" s="593"/>
      <c r="AJG2184" s="593"/>
      <c r="AJH2184" s="593"/>
      <c r="AJI2184" s="593"/>
      <c r="AJJ2184" s="593"/>
      <c r="AJK2184" s="593"/>
      <c r="AJL2184" s="593"/>
      <c r="AJM2184" s="593"/>
      <c r="AJN2184" s="593"/>
      <c r="AJO2184" s="593"/>
      <c r="AJP2184" s="593"/>
      <c r="AJQ2184" s="593"/>
      <c r="AJR2184" s="593"/>
      <c r="AJS2184" s="593"/>
      <c r="AJT2184" s="593"/>
      <c r="AJU2184" s="593"/>
      <c r="AJV2184" s="593"/>
      <c r="AJW2184" s="593"/>
      <c r="AJX2184" s="593"/>
      <c r="AJY2184" s="593"/>
      <c r="AJZ2184" s="593"/>
      <c r="AKA2184" s="593"/>
      <c r="AKB2184" s="593"/>
      <c r="AKC2184" s="593"/>
      <c r="AKD2184" s="593"/>
      <c r="AKE2184" s="593"/>
      <c r="AKF2184" s="593"/>
      <c r="AKG2184" s="593"/>
      <c r="AKH2184" s="593"/>
      <c r="AKI2184" s="593"/>
      <c r="AKJ2184" s="593"/>
      <c r="AKK2184" s="593"/>
      <c r="AKL2184" s="593"/>
      <c r="AKM2184" s="593"/>
      <c r="AKN2184" s="593"/>
      <c r="AKO2184" s="593"/>
      <c r="AKP2184" s="593"/>
      <c r="AKQ2184" s="593"/>
      <c r="AKR2184" s="593"/>
      <c r="AKS2184" s="593"/>
      <c r="AKT2184" s="593"/>
      <c r="AKU2184" s="593"/>
      <c r="AKV2184" s="593"/>
      <c r="AKW2184" s="593"/>
      <c r="AKX2184" s="593"/>
      <c r="AKY2184" s="593"/>
      <c r="AKZ2184" s="593"/>
      <c r="ALA2184" s="593"/>
      <c r="ALB2184" s="593"/>
      <c r="ALC2184" s="593"/>
      <c r="ALD2184" s="593"/>
      <c r="ALE2184" s="593"/>
      <c r="ALF2184" s="593"/>
      <c r="ALG2184" s="593"/>
      <c r="ALH2184" s="593"/>
      <c r="ALI2184" s="593"/>
      <c r="ALJ2184" s="593"/>
      <c r="ALK2184" s="593"/>
      <c r="ALL2184" s="593"/>
      <c r="ALM2184" s="593"/>
      <c r="ALN2184" s="593"/>
      <c r="ALO2184" s="593"/>
      <c r="ALP2184" s="593"/>
      <c r="ALQ2184" s="593"/>
      <c r="ALR2184" s="593"/>
      <c r="ALS2184" s="593"/>
      <c r="ALT2184" s="593"/>
      <c r="ALU2184" s="593"/>
      <c r="ALV2184" s="593"/>
      <c r="ALW2184" s="593"/>
      <c r="ALX2184" s="593"/>
      <c r="ALY2184" s="593"/>
      <c r="ALZ2184" s="593"/>
      <c r="AMA2184" s="593"/>
      <c r="AMB2184" s="593"/>
      <c r="AMC2184" s="593"/>
      <c r="AMD2184" s="593"/>
      <c r="AME2184" s="593"/>
      <c r="AMF2184" s="593"/>
      <c r="AMG2184" s="593"/>
      <c r="AMH2184" s="593"/>
      <c r="AMI2184" s="593"/>
      <c r="AMJ2184" s="593"/>
      <c r="AMK2184" s="593"/>
      <c r="AML2184" s="593"/>
      <c r="AMM2184" s="593"/>
      <c r="AMN2184" s="593"/>
      <c r="AMO2184" s="593"/>
      <c r="AMP2184" s="593"/>
      <c r="AMQ2184" s="593"/>
      <c r="AMR2184" s="593"/>
      <c r="AMS2184" s="593"/>
      <c r="AMT2184" s="593"/>
      <c r="AMU2184" s="593"/>
      <c r="AMV2184" s="593"/>
      <c r="AMW2184" s="593"/>
      <c r="AMX2184" s="593"/>
      <c r="AMY2184" s="593"/>
      <c r="AMZ2184" s="593"/>
      <c r="ANA2184" s="593"/>
      <c r="ANB2184" s="593"/>
      <c r="ANC2184" s="593"/>
      <c r="AND2184" s="593"/>
      <c r="ANE2184" s="593"/>
      <c r="ANF2184" s="593"/>
      <c r="ANG2184" s="593"/>
      <c r="ANH2184" s="593"/>
      <c r="ANI2184" s="593"/>
      <c r="ANJ2184" s="593"/>
      <c r="ANK2184" s="593"/>
      <c r="ANL2184" s="593"/>
      <c r="ANM2184" s="593"/>
      <c r="ANN2184" s="593"/>
      <c r="ANO2184" s="593"/>
      <c r="ANP2184" s="593"/>
      <c r="ANQ2184" s="593"/>
      <c r="ANR2184" s="593"/>
      <c r="ANS2184" s="593"/>
      <c r="ANT2184" s="593"/>
      <c r="ANU2184" s="593"/>
      <c r="ANV2184" s="593"/>
      <c r="ANW2184" s="593"/>
      <c r="ANX2184" s="593"/>
      <c r="ANY2184" s="593"/>
      <c r="ANZ2184" s="593"/>
      <c r="AOA2184" s="593"/>
      <c r="AOB2184" s="593"/>
      <c r="AOC2184" s="593"/>
      <c r="AOD2184" s="593"/>
      <c r="AOE2184" s="593"/>
      <c r="AOF2184" s="593"/>
      <c r="AOG2184" s="593"/>
      <c r="AOH2184" s="593"/>
      <c r="AOI2184" s="593"/>
      <c r="AOJ2184" s="593"/>
      <c r="AOK2184" s="593"/>
      <c r="AOL2184" s="593"/>
      <c r="AOM2184" s="593"/>
      <c r="AON2184" s="593"/>
      <c r="AOO2184" s="593"/>
      <c r="AOP2184" s="593"/>
      <c r="AOQ2184" s="593"/>
      <c r="AOR2184" s="593"/>
      <c r="AOS2184" s="593"/>
      <c r="AOT2184" s="593"/>
      <c r="AOU2184" s="593"/>
      <c r="AOV2184" s="593"/>
      <c r="AOW2184" s="593"/>
      <c r="AOX2184" s="593"/>
      <c r="AOY2184" s="593"/>
      <c r="AOZ2184" s="593"/>
      <c r="APA2184" s="593"/>
      <c r="APB2184" s="593"/>
      <c r="APC2184" s="593"/>
      <c r="APD2184" s="593"/>
      <c r="APE2184" s="593"/>
      <c r="APF2184" s="593"/>
      <c r="APG2184" s="593"/>
      <c r="APH2184" s="593"/>
      <c r="API2184" s="593"/>
      <c r="APJ2184" s="593"/>
      <c r="APK2184" s="593"/>
      <c r="APL2184" s="593"/>
      <c r="APM2184" s="593"/>
      <c r="APN2184" s="593"/>
      <c r="APO2184" s="593"/>
      <c r="APP2184" s="593"/>
      <c r="APQ2184" s="593"/>
      <c r="APR2184" s="593"/>
      <c r="APS2184" s="593"/>
      <c r="APT2184" s="593"/>
      <c r="APU2184" s="593"/>
      <c r="APV2184" s="593"/>
      <c r="APW2184" s="593"/>
      <c r="APX2184" s="593"/>
      <c r="APY2184" s="593"/>
      <c r="APZ2184" s="593"/>
      <c r="AQA2184" s="593"/>
      <c r="AQB2184" s="593"/>
      <c r="AQC2184" s="593"/>
      <c r="AQD2184" s="593"/>
      <c r="AQE2184" s="593"/>
      <c r="AQF2184" s="593"/>
      <c r="AQG2184" s="593"/>
      <c r="AQH2184" s="593"/>
      <c r="AQI2184" s="593"/>
      <c r="AQJ2184" s="593"/>
      <c r="AQK2184" s="593"/>
      <c r="AQL2184" s="593"/>
      <c r="AQM2184" s="593"/>
      <c r="AQN2184" s="593"/>
      <c r="AQO2184" s="593"/>
      <c r="AQP2184" s="593"/>
      <c r="AQQ2184" s="593"/>
      <c r="AQR2184" s="593"/>
      <c r="AQS2184" s="593"/>
      <c r="AQT2184" s="593"/>
      <c r="AQU2184" s="593"/>
      <c r="AQV2184" s="593"/>
      <c r="AQW2184" s="593"/>
      <c r="AQX2184" s="593"/>
      <c r="AQY2184" s="593"/>
      <c r="AQZ2184" s="593"/>
      <c r="ARA2184" s="593"/>
      <c r="ARB2184" s="593"/>
      <c r="ARC2184" s="593"/>
      <c r="ARD2184" s="593"/>
      <c r="ARE2184" s="593"/>
      <c r="ARF2184" s="593"/>
      <c r="ARG2184" s="593"/>
      <c r="ARH2184" s="593"/>
      <c r="ARI2184" s="593"/>
      <c r="ARJ2184" s="593"/>
      <c r="ARK2184" s="593"/>
      <c r="ARL2184" s="593"/>
      <c r="ARM2184" s="593"/>
      <c r="ARN2184" s="593"/>
      <c r="ARO2184" s="593"/>
      <c r="ARP2184" s="593"/>
      <c r="ARQ2184" s="593"/>
      <c r="ARR2184" s="593"/>
      <c r="ARS2184" s="593"/>
      <c r="ART2184" s="593"/>
      <c r="ARU2184" s="593"/>
      <c r="ARV2184" s="593"/>
      <c r="ARW2184" s="593"/>
      <c r="ARX2184" s="593"/>
      <c r="ARY2184" s="593"/>
      <c r="ARZ2184" s="593"/>
      <c r="ASA2184" s="593"/>
      <c r="ASB2184" s="593"/>
      <c r="ASC2184" s="593"/>
      <c r="ASD2184" s="593"/>
      <c r="ASE2184" s="593"/>
      <c r="ASF2184" s="593"/>
      <c r="ASG2184" s="593"/>
      <c r="ASH2184" s="593"/>
      <c r="ASI2184" s="593"/>
      <c r="ASJ2184" s="593"/>
      <c r="ASK2184" s="593"/>
      <c r="ASL2184" s="593"/>
      <c r="ASM2184" s="593"/>
      <c r="ASN2184" s="593"/>
      <c r="ASO2184" s="593"/>
      <c r="ASP2184" s="593"/>
      <c r="ASQ2184" s="593"/>
      <c r="ASR2184" s="593"/>
      <c r="ASS2184" s="593"/>
      <c r="AST2184" s="593"/>
      <c r="ASU2184" s="593"/>
      <c r="ASV2184" s="593"/>
      <c r="ASW2184" s="593"/>
      <c r="ASX2184" s="593"/>
      <c r="ASY2184" s="593"/>
      <c r="ASZ2184" s="593"/>
      <c r="ATA2184" s="593"/>
      <c r="ATB2184" s="593"/>
      <c r="ATC2184" s="593"/>
      <c r="ATD2184" s="593"/>
      <c r="ATE2184" s="593"/>
      <c r="ATF2184" s="593"/>
      <c r="ATG2184" s="593"/>
      <c r="ATH2184" s="593"/>
      <c r="ATI2184" s="593"/>
      <c r="ATJ2184" s="593"/>
      <c r="ATK2184" s="593"/>
      <c r="ATL2184" s="593"/>
      <c r="ATM2184" s="593"/>
      <c r="ATN2184" s="593"/>
      <c r="ATO2184" s="593"/>
      <c r="ATP2184" s="593"/>
      <c r="ATQ2184" s="593"/>
      <c r="ATR2184" s="593"/>
      <c r="ATS2184" s="593"/>
      <c r="ATT2184" s="593"/>
      <c r="ATU2184" s="593"/>
      <c r="ATV2184" s="593"/>
      <c r="ATW2184" s="593"/>
      <c r="ATX2184" s="593"/>
      <c r="ATY2184" s="593"/>
      <c r="ATZ2184" s="593"/>
      <c r="AUA2184" s="593"/>
      <c r="AUB2184" s="593"/>
      <c r="AUC2184" s="593"/>
      <c r="AUD2184" s="593"/>
      <c r="AUE2184" s="593"/>
      <c r="AUF2184" s="593"/>
      <c r="AUG2184" s="593"/>
      <c r="AUH2184" s="593"/>
      <c r="AUI2184" s="593"/>
      <c r="AUJ2184" s="593"/>
      <c r="AUK2184" s="593"/>
      <c r="AUL2184" s="593"/>
      <c r="AUM2184" s="593"/>
      <c r="AUN2184" s="593"/>
      <c r="AUO2184" s="593"/>
      <c r="AUP2184" s="593"/>
      <c r="AUQ2184" s="593"/>
      <c r="AUR2184" s="593"/>
      <c r="AUS2184" s="593"/>
      <c r="AUT2184" s="593"/>
      <c r="AUU2184" s="593"/>
      <c r="AUV2184" s="593"/>
      <c r="AUW2184" s="593"/>
      <c r="AUX2184" s="593"/>
      <c r="AUY2184" s="593"/>
      <c r="AUZ2184" s="593"/>
      <c r="AVA2184" s="593"/>
      <c r="AVB2184" s="593"/>
      <c r="AVC2184" s="593"/>
      <c r="AVD2184" s="593"/>
      <c r="AVE2184" s="593"/>
      <c r="AVF2184" s="593"/>
      <c r="AVG2184" s="593"/>
      <c r="AVH2184" s="593"/>
      <c r="AVI2184" s="593"/>
      <c r="AVJ2184" s="593"/>
      <c r="AVK2184" s="593"/>
    </row>
    <row r="2185" spans="1:1259">
      <c r="A2185" s="697"/>
      <c r="B2185" s="558"/>
      <c r="C2185" s="558"/>
      <c r="D2185" s="676" t="s">
        <v>1067</v>
      </c>
      <c r="E2185" s="524" t="s">
        <v>1177</v>
      </c>
      <c r="F2185" s="676" t="s">
        <v>1080</v>
      </c>
      <c r="G2185" s="676">
        <v>2023</v>
      </c>
      <c r="H2185" s="676">
        <v>8</v>
      </c>
      <c r="I2185" s="687"/>
      <c r="J2185" s="677"/>
      <c r="K2185" s="676" t="s">
        <v>1567</v>
      </c>
      <c r="L2185" s="677" t="s">
        <v>1552</v>
      </c>
      <c r="M2185" s="677">
        <v>44644</v>
      </c>
      <c r="N2185" s="677">
        <v>44774</v>
      </c>
      <c r="O2185" s="677"/>
      <c r="P2185" s="677"/>
      <c r="Q2185" s="677"/>
      <c r="R2185" s="677"/>
      <c r="S2185" s="676" t="s">
        <v>1106</v>
      </c>
      <c r="T2185" s="676">
        <v>72</v>
      </c>
      <c r="U2185" s="676" t="s">
        <v>1438</v>
      </c>
      <c r="V2185" s="676" t="s">
        <v>1119</v>
      </c>
      <c r="W2185" s="678">
        <v>575</v>
      </c>
      <c r="X2185" s="551">
        <v>17400</v>
      </c>
      <c r="Y2185" s="693">
        <v>10005000</v>
      </c>
      <c r="Z2185" s="680">
        <v>0.43</v>
      </c>
      <c r="AA2185" s="682">
        <f>Y2185*Z2185</f>
        <v>4302150</v>
      </c>
      <c r="AB2185" s="521"/>
      <c r="AC2185" s="683">
        <v>0</v>
      </c>
      <c r="AD2185" s="676"/>
      <c r="AE2185" s="684"/>
      <c r="AF2185" s="695">
        <f>AA2185+AD2185+AE2185</f>
        <v>4302150</v>
      </c>
      <c r="AG2185" s="676" t="s">
        <v>47</v>
      </c>
      <c r="AH2185" s="641">
        <v>100</v>
      </c>
      <c r="AI2185" s="676">
        <v>0</v>
      </c>
      <c r="AJ2185" s="676" t="s">
        <v>1113</v>
      </c>
      <c r="AK2185" s="676" t="s">
        <v>1113</v>
      </c>
      <c r="AL2185" s="696" t="s">
        <v>1113</v>
      </c>
      <c r="AM2185" s="676" t="s">
        <v>52</v>
      </c>
      <c r="AN2185" s="676" t="s">
        <v>1113</v>
      </c>
      <c r="AO2185" s="676"/>
      <c r="AP2185" s="676" t="s">
        <v>38</v>
      </c>
      <c r="AQ2185" s="676" t="s">
        <v>1090</v>
      </c>
      <c r="AR2185" s="676"/>
      <c r="AS2185" s="523" t="s">
        <v>1077</v>
      </c>
      <c r="AT2185" s="523" t="s">
        <v>1091</v>
      </c>
      <c r="AU2185" s="523" t="s">
        <v>1078</v>
      </c>
      <c r="AV2185" s="674"/>
      <c r="AW2185" s="673" t="str">
        <f>U2185</f>
        <v>30391491C</v>
      </c>
      <c r="AX2185" s="673" cm="1">
        <f t="array" ref="AX2185">SUM(MID(0&amp;AW2185,LARGE(INDEX(ISNUMBER(--MID(AW2185,ROW($1:$8),1))*ROW($1:$8),),ROW($1:$8))+1,1)*10^ROW($1:$8)/10)</f>
        <v>30391491</v>
      </c>
      <c r="AY2185" s="673" t="e">
        <f>VLOOKUP($AX2185,'Item Master Data'!$A:$F,3,FALSE)</f>
        <v>#N/A</v>
      </c>
      <c r="AZ2185" s="673" t="e">
        <f>VLOOKUP($AX2185,'Item Master Data'!$A:$F,6,FALSE)</f>
        <v>#N/A</v>
      </c>
      <c r="BA2185" s="673" t="e">
        <f>X2185/BB2185</f>
        <v>#N/A</v>
      </c>
      <c r="BB2185" s="673" t="e">
        <f>VLOOKUP(AX2185,'Item Master Data'!$A:$G,7,FALSE)</f>
        <v>#N/A</v>
      </c>
      <c r="BC2185" s="673"/>
      <c r="BD2185" s="673" t="e">
        <f>W2185-AZ2185</f>
        <v>#N/A</v>
      </c>
      <c r="BE2185" s="593"/>
      <c r="BF2185" s="593"/>
      <c r="BG2185" s="593"/>
      <c r="BH2185" s="593"/>
      <c r="BI2185" s="593"/>
      <c r="BJ2185" s="593"/>
      <c r="BK2185" s="593"/>
      <c r="BL2185" s="593"/>
      <c r="BM2185" s="593"/>
      <c r="BN2185" s="593"/>
      <c r="BO2185" s="593"/>
      <c r="BP2185" s="593"/>
      <c r="BQ2185" s="593"/>
      <c r="BR2185" s="593"/>
      <c r="BS2185" s="593"/>
      <c r="BT2185" s="593"/>
      <c r="BU2185" s="593"/>
      <c r="BV2185" s="593"/>
      <c r="BW2185" s="593"/>
      <c r="BX2185" s="593"/>
      <c r="BY2185" s="593"/>
      <c r="BZ2185" s="593"/>
      <c r="CA2185" s="593"/>
      <c r="CB2185" s="593"/>
      <c r="CC2185" s="593"/>
      <c r="CD2185" s="593"/>
      <c r="CE2185" s="593"/>
      <c r="CF2185" s="593"/>
      <c r="CG2185" s="593"/>
      <c r="CH2185" s="593"/>
      <c r="CI2185" s="593"/>
      <c r="CJ2185" s="593"/>
      <c r="CK2185" s="593"/>
      <c r="CL2185" s="593"/>
      <c r="CM2185" s="593"/>
      <c r="CN2185" s="593"/>
      <c r="CO2185" s="593"/>
      <c r="CP2185" s="593"/>
      <c r="CQ2185" s="593"/>
      <c r="CR2185" s="593"/>
      <c r="CS2185" s="593"/>
      <c r="CT2185" s="593"/>
      <c r="CU2185" s="593"/>
      <c r="CV2185" s="593"/>
      <c r="CW2185" s="593"/>
      <c r="CX2185" s="593"/>
      <c r="CY2185" s="593"/>
      <c r="CZ2185" s="593"/>
      <c r="DA2185" s="593"/>
      <c r="DB2185" s="593"/>
      <c r="DC2185" s="593"/>
      <c r="DD2185" s="593"/>
      <c r="DE2185" s="593"/>
      <c r="DF2185" s="593"/>
      <c r="DG2185" s="593"/>
      <c r="DH2185" s="593"/>
      <c r="DI2185" s="593"/>
      <c r="DJ2185" s="593"/>
      <c r="DK2185" s="593"/>
      <c r="DL2185" s="593"/>
      <c r="DM2185" s="593"/>
      <c r="DN2185" s="593"/>
      <c r="DO2185" s="593"/>
      <c r="DP2185" s="593"/>
      <c r="DQ2185" s="593"/>
      <c r="DR2185" s="593"/>
      <c r="DS2185" s="593"/>
      <c r="DT2185" s="593"/>
      <c r="DU2185" s="593"/>
      <c r="DV2185" s="593"/>
      <c r="DW2185" s="593"/>
      <c r="DX2185" s="593"/>
      <c r="DY2185" s="593"/>
      <c r="DZ2185" s="593"/>
      <c r="EA2185" s="593"/>
      <c r="EB2185" s="593"/>
      <c r="EC2185" s="593"/>
      <c r="ED2185" s="593"/>
      <c r="EE2185" s="593"/>
      <c r="EF2185" s="593"/>
      <c r="EG2185" s="593"/>
      <c r="EH2185" s="593"/>
      <c r="EI2185" s="593"/>
      <c r="EJ2185" s="593"/>
      <c r="EK2185" s="593"/>
      <c r="EL2185" s="593"/>
      <c r="EM2185" s="593"/>
      <c r="EN2185" s="593"/>
      <c r="EO2185" s="593"/>
      <c r="EP2185" s="593"/>
      <c r="EQ2185" s="593"/>
      <c r="ER2185" s="593"/>
      <c r="ES2185" s="593"/>
      <c r="ET2185" s="593"/>
      <c r="EU2185" s="593"/>
      <c r="EV2185" s="593"/>
      <c r="EW2185" s="593"/>
      <c r="EX2185" s="593"/>
      <c r="EY2185" s="593"/>
      <c r="EZ2185" s="593"/>
      <c r="FA2185" s="593"/>
      <c r="FB2185" s="593"/>
      <c r="FC2185" s="593"/>
      <c r="FD2185" s="593"/>
      <c r="FE2185" s="593"/>
      <c r="FF2185" s="593"/>
      <c r="FG2185" s="593"/>
      <c r="FH2185" s="593"/>
      <c r="FI2185" s="593"/>
      <c r="FJ2185" s="593"/>
      <c r="FK2185" s="593"/>
      <c r="FL2185" s="593"/>
      <c r="FM2185" s="593"/>
      <c r="FN2185" s="593"/>
      <c r="FO2185" s="593"/>
      <c r="FP2185" s="593"/>
      <c r="FQ2185" s="593"/>
      <c r="FR2185" s="593"/>
      <c r="FS2185" s="593"/>
      <c r="FT2185" s="593"/>
      <c r="FU2185" s="593"/>
      <c r="FV2185" s="593"/>
      <c r="FW2185" s="593"/>
      <c r="FX2185" s="593"/>
      <c r="FY2185" s="593"/>
      <c r="FZ2185" s="593"/>
      <c r="GA2185" s="593"/>
      <c r="GB2185" s="593"/>
      <c r="GC2185" s="593"/>
      <c r="GD2185" s="593"/>
      <c r="GE2185" s="593"/>
      <c r="GF2185" s="593"/>
      <c r="GG2185" s="593"/>
      <c r="GH2185" s="593"/>
      <c r="GI2185" s="593"/>
      <c r="GJ2185" s="593"/>
      <c r="GK2185" s="593"/>
      <c r="GL2185" s="593"/>
      <c r="GM2185" s="593"/>
      <c r="GN2185" s="593"/>
      <c r="GO2185" s="593"/>
      <c r="GP2185" s="593"/>
      <c r="GQ2185" s="593"/>
      <c r="GR2185" s="593"/>
      <c r="GS2185" s="593"/>
      <c r="GT2185" s="593"/>
      <c r="GU2185" s="593"/>
      <c r="GV2185" s="593"/>
      <c r="GW2185" s="593"/>
      <c r="GX2185" s="593"/>
      <c r="GY2185" s="593"/>
      <c r="GZ2185" s="593"/>
      <c r="HA2185" s="593"/>
      <c r="HB2185" s="593"/>
      <c r="HC2185" s="593"/>
      <c r="HD2185" s="593"/>
      <c r="HE2185" s="593"/>
      <c r="HF2185" s="593"/>
      <c r="HG2185" s="593"/>
      <c r="HH2185" s="593"/>
      <c r="HI2185" s="593"/>
      <c r="HJ2185" s="593"/>
      <c r="HK2185" s="593"/>
      <c r="HL2185" s="593"/>
      <c r="HM2185" s="593"/>
      <c r="HN2185" s="593"/>
      <c r="HO2185" s="593"/>
      <c r="HP2185" s="593"/>
      <c r="HQ2185" s="593"/>
      <c r="HR2185" s="593"/>
      <c r="HS2185" s="593"/>
      <c r="HT2185" s="593"/>
      <c r="HU2185" s="593"/>
      <c r="HV2185" s="593"/>
      <c r="HW2185" s="593"/>
      <c r="HX2185" s="593"/>
      <c r="HY2185" s="593"/>
      <c r="HZ2185" s="593"/>
      <c r="IA2185" s="593"/>
      <c r="IB2185" s="593"/>
      <c r="IC2185" s="593"/>
      <c r="ID2185" s="593"/>
      <c r="IE2185" s="593"/>
      <c r="IF2185" s="593"/>
      <c r="IG2185" s="593"/>
      <c r="IH2185" s="593"/>
      <c r="II2185" s="593"/>
      <c r="IJ2185" s="593"/>
      <c r="IK2185" s="593"/>
      <c r="IL2185" s="593"/>
      <c r="IM2185" s="593"/>
      <c r="IN2185" s="593"/>
      <c r="IO2185" s="593"/>
      <c r="IP2185" s="593"/>
      <c r="IQ2185" s="593"/>
      <c r="IR2185" s="593"/>
      <c r="IS2185" s="593"/>
      <c r="IT2185" s="593"/>
      <c r="IU2185" s="593"/>
      <c r="IV2185" s="593"/>
      <c r="IW2185" s="593"/>
      <c r="IX2185" s="593"/>
      <c r="IY2185" s="593"/>
      <c r="IZ2185" s="593"/>
      <c r="JA2185" s="593"/>
      <c r="JB2185" s="593"/>
      <c r="JC2185" s="593"/>
      <c r="JD2185" s="593"/>
      <c r="JE2185" s="593"/>
      <c r="JF2185" s="593"/>
      <c r="JG2185" s="593"/>
      <c r="JH2185" s="593"/>
      <c r="JI2185" s="593"/>
      <c r="JJ2185" s="593"/>
      <c r="JK2185" s="593"/>
      <c r="JL2185" s="593"/>
      <c r="JM2185" s="593"/>
      <c r="JN2185" s="593"/>
      <c r="JO2185" s="593"/>
      <c r="JP2185" s="593"/>
      <c r="JQ2185" s="593"/>
      <c r="JR2185" s="593"/>
      <c r="JS2185" s="593"/>
      <c r="JT2185" s="593"/>
      <c r="JU2185" s="593"/>
      <c r="JV2185" s="593"/>
      <c r="JW2185" s="593"/>
      <c r="JX2185" s="593"/>
      <c r="JY2185" s="593"/>
      <c r="JZ2185" s="593"/>
      <c r="KA2185" s="593"/>
      <c r="KB2185" s="593"/>
      <c r="KC2185" s="593"/>
      <c r="KD2185" s="593"/>
      <c r="KE2185" s="593"/>
      <c r="KF2185" s="593"/>
      <c r="KG2185" s="593"/>
      <c r="KH2185" s="593"/>
      <c r="KI2185" s="593"/>
      <c r="KJ2185" s="593"/>
      <c r="KK2185" s="593"/>
      <c r="KL2185" s="593"/>
      <c r="KM2185" s="593"/>
      <c r="KN2185" s="593"/>
      <c r="KO2185" s="593"/>
      <c r="KP2185" s="593"/>
      <c r="KQ2185" s="593"/>
      <c r="KR2185" s="593"/>
      <c r="KS2185" s="593"/>
      <c r="KT2185" s="593"/>
      <c r="KU2185" s="593"/>
      <c r="KV2185" s="593"/>
      <c r="KW2185" s="593"/>
      <c r="KX2185" s="593"/>
      <c r="KY2185" s="593"/>
      <c r="KZ2185" s="593"/>
      <c r="LA2185" s="593"/>
      <c r="LB2185" s="593"/>
      <c r="LC2185" s="593"/>
      <c r="LD2185" s="593"/>
      <c r="LE2185" s="593"/>
      <c r="LF2185" s="593"/>
      <c r="LG2185" s="593"/>
      <c r="LH2185" s="593"/>
      <c r="LI2185" s="593"/>
      <c r="LJ2185" s="593"/>
      <c r="LK2185" s="593"/>
      <c r="LL2185" s="593"/>
      <c r="LM2185" s="593"/>
      <c r="LN2185" s="593"/>
      <c r="LO2185" s="593"/>
      <c r="LP2185" s="593"/>
      <c r="LQ2185" s="593"/>
      <c r="LR2185" s="593"/>
      <c r="LS2185" s="593"/>
      <c r="LT2185" s="593"/>
      <c r="LU2185" s="593"/>
      <c r="LV2185" s="593"/>
      <c r="LW2185" s="593"/>
      <c r="LX2185" s="593"/>
      <c r="LY2185" s="593"/>
      <c r="LZ2185" s="593"/>
      <c r="MA2185" s="593"/>
      <c r="MB2185" s="593"/>
      <c r="MC2185" s="593"/>
      <c r="MD2185" s="593"/>
      <c r="ME2185" s="593"/>
      <c r="MF2185" s="593"/>
      <c r="MG2185" s="593"/>
      <c r="MH2185" s="593"/>
      <c r="MI2185" s="593"/>
      <c r="MJ2185" s="593"/>
      <c r="MK2185" s="593"/>
      <c r="ML2185" s="593"/>
      <c r="MM2185" s="593"/>
      <c r="MN2185" s="593"/>
      <c r="MO2185" s="593"/>
      <c r="MP2185" s="593"/>
      <c r="MQ2185" s="593"/>
      <c r="MR2185" s="593"/>
      <c r="MS2185" s="593"/>
      <c r="MT2185" s="593"/>
      <c r="MU2185" s="593"/>
      <c r="MV2185" s="593"/>
      <c r="MW2185" s="593"/>
      <c r="MX2185" s="593"/>
      <c r="MY2185" s="593"/>
      <c r="MZ2185" s="593"/>
      <c r="NA2185" s="593"/>
      <c r="NB2185" s="593"/>
      <c r="NC2185" s="593"/>
      <c r="ND2185" s="593"/>
      <c r="NE2185" s="593"/>
      <c r="NF2185" s="593"/>
      <c r="NG2185" s="593"/>
      <c r="NH2185" s="593"/>
      <c r="NI2185" s="593"/>
      <c r="NJ2185" s="593"/>
      <c r="NK2185" s="593"/>
      <c r="NL2185" s="593"/>
      <c r="NM2185" s="593"/>
      <c r="NN2185" s="593"/>
      <c r="NO2185" s="593"/>
      <c r="NP2185" s="593"/>
      <c r="NQ2185" s="593"/>
      <c r="NR2185" s="593"/>
      <c r="NS2185" s="593"/>
      <c r="NT2185" s="593"/>
      <c r="NU2185" s="593"/>
      <c r="NV2185" s="593"/>
      <c r="NW2185" s="593"/>
      <c r="NX2185" s="593"/>
      <c r="NY2185" s="593"/>
      <c r="NZ2185" s="593"/>
      <c r="OA2185" s="593"/>
      <c r="OB2185" s="593"/>
      <c r="OC2185" s="593"/>
      <c r="OD2185" s="593"/>
      <c r="OE2185" s="593"/>
      <c r="OF2185" s="593"/>
      <c r="OG2185" s="593"/>
      <c r="OH2185" s="593"/>
      <c r="OI2185" s="593"/>
      <c r="OJ2185" s="593"/>
      <c r="OK2185" s="593"/>
      <c r="OL2185" s="593"/>
      <c r="OM2185" s="593"/>
      <c r="ON2185" s="593"/>
      <c r="OO2185" s="593"/>
      <c r="OP2185" s="593"/>
      <c r="OQ2185" s="593"/>
      <c r="OR2185" s="593"/>
      <c r="OS2185" s="593"/>
      <c r="OT2185" s="593"/>
      <c r="OU2185" s="593"/>
      <c r="OV2185" s="593"/>
      <c r="OW2185" s="593"/>
      <c r="OX2185" s="593"/>
      <c r="OY2185" s="593"/>
      <c r="OZ2185" s="593"/>
      <c r="PA2185" s="593"/>
      <c r="PB2185" s="593"/>
      <c r="PC2185" s="593"/>
      <c r="PD2185" s="593"/>
      <c r="PE2185" s="593"/>
      <c r="PF2185" s="593"/>
      <c r="PG2185" s="593"/>
      <c r="PH2185" s="593"/>
      <c r="PI2185" s="593"/>
      <c r="PJ2185" s="593"/>
      <c r="PK2185" s="593"/>
      <c r="PL2185" s="593"/>
      <c r="PM2185" s="593"/>
      <c r="PN2185" s="593"/>
      <c r="PO2185" s="593"/>
      <c r="PP2185" s="593"/>
      <c r="PQ2185" s="593"/>
      <c r="PR2185" s="593"/>
      <c r="PS2185" s="593"/>
      <c r="PT2185" s="593"/>
      <c r="PU2185" s="593"/>
      <c r="PV2185" s="593"/>
      <c r="PW2185" s="593"/>
      <c r="PX2185" s="593"/>
      <c r="PY2185" s="593"/>
      <c r="PZ2185" s="593"/>
      <c r="QA2185" s="593"/>
      <c r="QB2185" s="593"/>
      <c r="QC2185" s="593"/>
      <c r="QD2185" s="593"/>
      <c r="QE2185" s="593"/>
      <c r="QF2185" s="593"/>
      <c r="QG2185" s="593"/>
      <c r="QH2185" s="593"/>
      <c r="QI2185" s="593"/>
      <c r="QJ2185" s="593"/>
      <c r="QK2185" s="593"/>
      <c r="QL2185" s="593"/>
      <c r="QM2185" s="593"/>
      <c r="QN2185" s="593"/>
      <c r="QO2185" s="593"/>
      <c r="QP2185" s="593"/>
      <c r="QQ2185" s="593"/>
      <c r="QR2185" s="593"/>
      <c r="QS2185" s="593"/>
      <c r="QT2185" s="593"/>
      <c r="QU2185" s="593"/>
      <c r="QV2185" s="593"/>
      <c r="QW2185" s="593"/>
      <c r="QX2185" s="593"/>
      <c r="QY2185" s="593"/>
      <c r="QZ2185" s="593"/>
      <c r="RA2185" s="593"/>
      <c r="RB2185" s="593"/>
      <c r="RC2185" s="593"/>
      <c r="RD2185" s="593"/>
      <c r="RE2185" s="593"/>
      <c r="RF2185" s="593"/>
      <c r="RG2185" s="593"/>
      <c r="RH2185" s="593"/>
      <c r="RI2185" s="593"/>
      <c r="RJ2185" s="593"/>
      <c r="RK2185" s="593"/>
      <c r="RL2185" s="593"/>
      <c r="RM2185" s="593"/>
      <c r="RN2185" s="593"/>
      <c r="RO2185" s="593"/>
      <c r="RP2185" s="593"/>
      <c r="RQ2185" s="593"/>
      <c r="RR2185" s="593"/>
      <c r="RS2185" s="593"/>
      <c r="RT2185" s="593"/>
      <c r="RU2185" s="593"/>
      <c r="RV2185" s="593"/>
      <c r="RW2185" s="593"/>
      <c r="RX2185" s="593"/>
      <c r="RY2185" s="593"/>
      <c r="RZ2185" s="593"/>
      <c r="SA2185" s="593"/>
      <c r="SB2185" s="593"/>
      <c r="SC2185" s="593"/>
      <c r="SD2185" s="593"/>
      <c r="SE2185" s="593"/>
      <c r="SF2185" s="593"/>
      <c r="SG2185" s="593"/>
      <c r="SH2185" s="593"/>
      <c r="SI2185" s="593"/>
      <c r="SJ2185" s="593"/>
      <c r="SK2185" s="593"/>
      <c r="SL2185" s="593"/>
      <c r="SM2185" s="593"/>
      <c r="SN2185" s="593"/>
      <c r="SO2185" s="593"/>
      <c r="SP2185" s="593"/>
      <c r="SQ2185" s="593"/>
      <c r="SR2185" s="593"/>
      <c r="SS2185" s="593"/>
      <c r="ST2185" s="593"/>
      <c r="SU2185" s="593"/>
      <c r="SV2185" s="593"/>
      <c r="SW2185" s="593"/>
      <c r="SX2185" s="593"/>
      <c r="SY2185" s="593"/>
      <c r="SZ2185" s="593"/>
      <c r="TA2185" s="593"/>
      <c r="TB2185" s="593"/>
      <c r="TC2185" s="593"/>
      <c r="TD2185" s="593"/>
      <c r="TE2185" s="593"/>
      <c r="TF2185" s="593"/>
      <c r="TG2185" s="593"/>
      <c r="TH2185" s="593"/>
      <c r="TI2185" s="593"/>
      <c r="TJ2185" s="593"/>
      <c r="TK2185" s="593"/>
      <c r="TL2185" s="593"/>
      <c r="TM2185" s="593"/>
      <c r="TN2185" s="593"/>
      <c r="TO2185" s="593"/>
      <c r="TP2185" s="593"/>
      <c r="TQ2185" s="593"/>
      <c r="TR2185" s="593"/>
      <c r="TS2185" s="593"/>
      <c r="TT2185" s="593"/>
      <c r="TU2185" s="593"/>
      <c r="TV2185" s="593"/>
      <c r="TW2185" s="593"/>
      <c r="TX2185" s="593"/>
      <c r="TY2185" s="593"/>
      <c r="TZ2185" s="593"/>
      <c r="UA2185" s="593"/>
      <c r="UB2185" s="593"/>
      <c r="UC2185" s="593"/>
      <c r="UD2185" s="593"/>
      <c r="UE2185" s="593"/>
      <c r="UF2185" s="593"/>
      <c r="UG2185" s="593"/>
      <c r="UH2185" s="593"/>
      <c r="UI2185" s="593"/>
      <c r="UJ2185" s="593"/>
      <c r="UK2185" s="593"/>
      <c r="UL2185" s="593"/>
      <c r="UM2185" s="593"/>
      <c r="UN2185" s="593"/>
      <c r="UO2185" s="593"/>
      <c r="UP2185" s="593"/>
      <c r="UQ2185" s="593"/>
      <c r="UR2185" s="593"/>
      <c r="US2185" s="593"/>
      <c r="UT2185" s="593"/>
      <c r="UU2185" s="593"/>
      <c r="UV2185" s="593"/>
      <c r="UW2185" s="593"/>
      <c r="UX2185" s="593"/>
      <c r="UY2185" s="593"/>
      <c r="UZ2185" s="593"/>
      <c r="VA2185" s="593"/>
      <c r="VB2185" s="593"/>
      <c r="VC2185" s="593"/>
      <c r="VD2185" s="593"/>
      <c r="VE2185" s="593"/>
      <c r="VF2185" s="593"/>
      <c r="VG2185" s="593"/>
      <c r="VH2185" s="593"/>
      <c r="VI2185" s="593"/>
      <c r="VJ2185" s="593"/>
      <c r="VK2185" s="593"/>
      <c r="VL2185" s="593"/>
      <c r="VM2185" s="593"/>
      <c r="VN2185" s="593"/>
      <c r="VO2185" s="593"/>
      <c r="VP2185" s="593"/>
      <c r="VQ2185" s="593"/>
      <c r="VR2185" s="593"/>
      <c r="VS2185" s="593"/>
      <c r="VT2185" s="593"/>
      <c r="VU2185" s="593"/>
      <c r="VV2185" s="593"/>
      <c r="VW2185" s="593"/>
      <c r="VX2185" s="593"/>
      <c r="VY2185" s="593"/>
      <c r="VZ2185" s="593"/>
      <c r="WA2185" s="593"/>
      <c r="WB2185" s="593"/>
      <c r="WC2185" s="593"/>
      <c r="WD2185" s="593"/>
      <c r="WE2185" s="593"/>
      <c r="WF2185" s="593"/>
      <c r="WG2185" s="593"/>
      <c r="WH2185" s="593"/>
      <c r="WI2185" s="593"/>
      <c r="WJ2185" s="593"/>
      <c r="WK2185" s="593"/>
      <c r="WL2185" s="593"/>
      <c r="WM2185" s="593"/>
      <c r="WN2185" s="593"/>
      <c r="WO2185" s="593"/>
      <c r="WP2185" s="593"/>
      <c r="WQ2185" s="593"/>
      <c r="WR2185" s="593"/>
      <c r="WS2185" s="593"/>
      <c r="WT2185" s="593"/>
      <c r="WU2185" s="593"/>
      <c r="WV2185" s="593"/>
      <c r="WW2185" s="593"/>
      <c r="WX2185" s="593"/>
      <c r="WY2185" s="593"/>
      <c r="WZ2185" s="593"/>
      <c r="XA2185" s="593"/>
      <c r="XB2185" s="593"/>
      <c r="XC2185" s="593"/>
      <c r="XD2185" s="593"/>
      <c r="XE2185" s="593"/>
      <c r="XF2185" s="593"/>
      <c r="XG2185" s="593"/>
      <c r="XH2185" s="593"/>
      <c r="XI2185" s="593"/>
      <c r="XJ2185" s="593"/>
      <c r="XK2185" s="593"/>
      <c r="XL2185" s="593"/>
      <c r="XM2185" s="593"/>
      <c r="XN2185" s="593"/>
      <c r="XO2185" s="593"/>
      <c r="XP2185" s="593"/>
      <c r="XQ2185" s="593"/>
      <c r="XR2185" s="593"/>
      <c r="XS2185" s="593"/>
      <c r="XT2185" s="593"/>
      <c r="XU2185" s="593"/>
      <c r="XV2185" s="593"/>
      <c r="XW2185" s="593"/>
      <c r="XX2185" s="593"/>
      <c r="XY2185" s="593"/>
      <c r="XZ2185" s="593"/>
      <c r="YA2185" s="593"/>
      <c r="YB2185" s="593"/>
      <c r="YC2185" s="593"/>
      <c r="YD2185" s="593"/>
      <c r="YE2185" s="593"/>
      <c r="YF2185" s="593"/>
      <c r="YG2185" s="593"/>
      <c r="YH2185" s="593"/>
      <c r="YI2185" s="593"/>
      <c r="YJ2185" s="593"/>
      <c r="YK2185" s="593"/>
      <c r="YL2185" s="593"/>
      <c r="YM2185" s="593"/>
      <c r="YN2185" s="593"/>
      <c r="YO2185" s="593"/>
      <c r="YP2185" s="593"/>
      <c r="YQ2185" s="593"/>
      <c r="YR2185" s="593"/>
      <c r="YS2185" s="593"/>
      <c r="YT2185" s="593"/>
      <c r="YU2185" s="593"/>
      <c r="YV2185" s="593"/>
      <c r="YW2185" s="593"/>
      <c r="YX2185" s="593"/>
      <c r="YY2185" s="593"/>
      <c r="YZ2185" s="593"/>
      <c r="ZA2185" s="593"/>
      <c r="ZB2185" s="593"/>
      <c r="ZC2185" s="593"/>
      <c r="ZD2185" s="593"/>
      <c r="ZE2185" s="593"/>
      <c r="ZF2185" s="593"/>
      <c r="ZG2185" s="593"/>
      <c r="ZH2185" s="593"/>
      <c r="ZI2185" s="593"/>
      <c r="ZJ2185" s="593"/>
      <c r="ZK2185" s="593"/>
      <c r="ZL2185" s="593"/>
      <c r="ZM2185" s="593"/>
      <c r="ZN2185" s="593"/>
      <c r="ZO2185" s="593"/>
      <c r="ZP2185" s="593"/>
      <c r="ZQ2185" s="593"/>
      <c r="ZR2185" s="593"/>
      <c r="ZS2185" s="593"/>
      <c r="ZT2185" s="593"/>
      <c r="ZU2185" s="593"/>
      <c r="ZV2185" s="593"/>
      <c r="ZW2185" s="593"/>
      <c r="ZX2185" s="593"/>
      <c r="ZY2185" s="593"/>
      <c r="ZZ2185" s="593"/>
      <c r="AAA2185" s="593"/>
      <c r="AAB2185" s="593"/>
      <c r="AAC2185" s="593"/>
      <c r="AAD2185" s="593"/>
      <c r="AAE2185" s="593"/>
      <c r="AAF2185" s="593"/>
      <c r="AAG2185" s="593"/>
      <c r="AAH2185" s="593"/>
      <c r="AAI2185" s="593"/>
      <c r="AAJ2185" s="593"/>
      <c r="AAK2185" s="593"/>
      <c r="AAL2185" s="593"/>
      <c r="AAM2185" s="593"/>
      <c r="AAN2185" s="593"/>
      <c r="AAO2185" s="593"/>
      <c r="AAP2185" s="593"/>
      <c r="AAQ2185" s="593"/>
      <c r="AAR2185" s="593"/>
      <c r="AAS2185" s="593"/>
      <c r="AAT2185" s="593"/>
      <c r="AAU2185" s="593"/>
      <c r="AAV2185" s="593"/>
      <c r="AAW2185" s="593"/>
      <c r="AAX2185" s="593"/>
      <c r="AAY2185" s="593"/>
      <c r="AAZ2185" s="593"/>
      <c r="ABA2185" s="593"/>
      <c r="ABB2185" s="593"/>
      <c r="ABC2185" s="593"/>
      <c r="ABD2185" s="593"/>
      <c r="ABE2185" s="593"/>
      <c r="ABF2185" s="593"/>
      <c r="ABG2185" s="593"/>
      <c r="ABH2185" s="593"/>
      <c r="ABI2185" s="593"/>
      <c r="ABJ2185" s="593"/>
      <c r="ABK2185" s="593"/>
      <c r="ABL2185" s="593"/>
      <c r="ABM2185" s="593"/>
      <c r="ABN2185" s="593"/>
      <c r="ABO2185" s="593"/>
      <c r="ABP2185" s="593"/>
      <c r="ABQ2185" s="593"/>
      <c r="ABR2185" s="593"/>
      <c r="ABS2185" s="593"/>
      <c r="ABT2185" s="593"/>
      <c r="ABU2185" s="593"/>
      <c r="ABV2185" s="593"/>
      <c r="ABW2185" s="593"/>
      <c r="ABX2185" s="593"/>
      <c r="ABY2185" s="593"/>
      <c r="ABZ2185" s="593"/>
      <c r="ACA2185" s="593"/>
      <c r="ACB2185" s="593"/>
      <c r="ACC2185" s="593"/>
      <c r="ACD2185" s="593"/>
      <c r="ACE2185" s="593"/>
      <c r="ACF2185" s="593"/>
      <c r="ACG2185" s="593"/>
      <c r="ACH2185" s="593"/>
      <c r="ACI2185" s="593"/>
      <c r="ACJ2185" s="593"/>
      <c r="ACK2185" s="593"/>
      <c r="ACL2185" s="593"/>
      <c r="ACM2185" s="593"/>
      <c r="ACN2185" s="593"/>
      <c r="ACO2185" s="593"/>
      <c r="ACP2185" s="593"/>
      <c r="ACQ2185" s="593"/>
      <c r="ACR2185" s="593"/>
      <c r="ACS2185" s="593"/>
      <c r="ACT2185" s="593"/>
      <c r="ACU2185" s="593"/>
      <c r="ACV2185" s="593"/>
      <c r="ACW2185" s="593"/>
      <c r="ACX2185" s="593"/>
      <c r="ACY2185" s="593"/>
      <c r="ACZ2185" s="593"/>
      <c r="ADA2185" s="593"/>
      <c r="ADB2185" s="593"/>
      <c r="ADC2185" s="593"/>
      <c r="ADD2185" s="593"/>
      <c r="ADE2185" s="593"/>
      <c r="ADF2185" s="593"/>
      <c r="ADG2185" s="593"/>
      <c r="ADH2185" s="593"/>
      <c r="ADI2185" s="593"/>
      <c r="ADJ2185" s="593"/>
      <c r="ADK2185" s="593"/>
      <c r="ADL2185" s="593"/>
      <c r="ADM2185" s="593"/>
      <c r="ADN2185" s="593"/>
      <c r="ADO2185" s="593"/>
      <c r="ADP2185" s="593"/>
      <c r="ADQ2185" s="593"/>
      <c r="ADR2185" s="593"/>
      <c r="ADS2185" s="593"/>
      <c r="ADT2185" s="593"/>
      <c r="ADU2185" s="593"/>
      <c r="ADV2185" s="593"/>
      <c r="ADW2185" s="593"/>
      <c r="ADX2185" s="593"/>
      <c r="ADY2185" s="593"/>
      <c r="ADZ2185" s="593"/>
      <c r="AEA2185" s="593"/>
      <c r="AEB2185" s="593"/>
      <c r="AEC2185" s="593"/>
      <c r="AED2185" s="593"/>
      <c r="AEE2185" s="593"/>
      <c r="AEF2185" s="593"/>
      <c r="AEG2185" s="593"/>
      <c r="AEH2185" s="593"/>
      <c r="AEI2185" s="593"/>
      <c r="AEJ2185" s="593"/>
      <c r="AEK2185" s="593"/>
      <c r="AEL2185" s="593"/>
      <c r="AEM2185" s="593"/>
      <c r="AEN2185" s="593"/>
      <c r="AEO2185" s="593"/>
      <c r="AEP2185" s="593"/>
      <c r="AEQ2185" s="593"/>
      <c r="AER2185" s="593"/>
      <c r="AES2185" s="593"/>
      <c r="AET2185" s="593"/>
      <c r="AEU2185" s="593"/>
      <c r="AEV2185" s="593"/>
      <c r="AEW2185" s="593"/>
      <c r="AEX2185" s="593"/>
      <c r="AEY2185" s="593"/>
      <c r="AEZ2185" s="593"/>
      <c r="AFA2185" s="593"/>
      <c r="AFB2185" s="593"/>
      <c r="AFC2185" s="593"/>
      <c r="AFD2185" s="593"/>
      <c r="AFE2185" s="593"/>
      <c r="AFF2185" s="593"/>
      <c r="AFG2185" s="593"/>
      <c r="AFH2185" s="593"/>
      <c r="AFI2185" s="593"/>
      <c r="AFJ2185" s="593"/>
      <c r="AFK2185" s="593"/>
      <c r="AFL2185" s="593"/>
      <c r="AFM2185" s="593"/>
      <c r="AFN2185" s="593"/>
      <c r="AFO2185" s="593"/>
      <c r="AFP2185" s="593"/>
      <c r="AFQ2185" s="593"/>
      <c r="AFR2185" s="593"/>
      <c r="AFS2185" s="593"/>
      <c r="AFT2185" s="593"/>
      <c r="AFU2185" s="593"/>
      <c r="AFV2185" s="593"/>
      <c r="AFW2185" s="593"/>
      <c r="AFX2185" s="593"/>
      <c r="AFY2185" s="593"/>
      <c r="AFZ2185" s="593"/>
      <c r="AGA2185" s="593"/>
      <c r="AGB2185" s="593"/>
      <c r="AGC2185" s="593"/>
      <c r="AGD2185" s="593"/>
      <c r="AGE2185" s="593"/>
      <c r="AGF2185" s="593"/>
      <c r="AGG2185" s="593"/>
      <c r="AGH2185" s="593"/>
      <c r="AGI2185" s="593"/>
      <c r="AGJ2185" s="593"/>
      <c r="AGK2185" s="593"/>
      <c r="AGL2185" s="593"/>
      <c r="AGM2185" s="593"/>
      <c r="AGN2185" s="593"/>
      <c r="AGO2185" s="593"/>
      <c r="AGP2185" s="593"/>
      <c r="AGQ2185" s="593"/>
      <c r="AGR2185" s="593"/>
      <c r="AGS2185" s="593"/>
      <c r="AGT2185" s="593"/>
      <c r="AGU2185" s="593"/>
      <c r="AGV2185" s="593"/>
      <c r="AGW2185" s="593"/>
      <c r="AGX2185" s="593"/>
      <c r="AGY2185" s="593"/>
      <c r="AGZ2185" s="593"/>
      <c r="AHA2185" s="593"/>
      <c r="AHB2185" s="593"/>
      <c r="AHC2185" s="593"/>
      <c r="AHD2185" s="593"/>
      <c r="AHE2185" s="593"/>
      <c r="AHF2185" s="593"/>
      <c r="AHG2185" s="593"/>
      <c r="AHH2185" s="593"/>
      <c r="AHI2185" s="593"/>
      <c r="AHJ2185" s="593"/>
      <c r="AHK2185" s="593"/>
      <c r="AHL2185" s="593"/>
      <c r="AHM2185" s="593"/>
      <c r="AHN2185" s="593"/>
      <c r="AHO2185" s="593"/>
      <c r="AHP2185" s="593"/>
      <c r="AHQ2185" s="593"/>
      <c r="AHR2185" s="593"/>
      <c r="AHS2185" s="593"/>
      <c r="AHT2185" s="593"/>
      <c r="AHU2185" s="593"/>
      <c r="AHV2185" s="593"/>
      <c r="AHW2185" s="593"/>
      <c r="AHX2185" s="593"/>
      <c r="AHY2185" s="593"/>
      <c r="AHZ2185" s="593"/>
      <c r="AIA2185" s="593"/>
      <c r="AIB2185" s="593"/>
      <c r="AIC2185" s="593"/>
      <c r="AID2185" s="593"/>
      <c r="AIE2185" s="593"/>
      <c r="AIF2185" s="593"/>
      <c r="AIG2185" s="593"/>
      <c r="AIH2185" s="593"/>
      <c r="AII2185" s="593"/>
      <c r="AIJ2185" s="593"/>
      <c r="AIK2185" s="593"/>
      <c r="AIL2185" s="593"/>
      <c r="AIM2185" s="593"/>
      <c r="AIN2185" s="593"/>
      <c r="AIO2185" s="593"/>
      <c r="AIP2185" s="593"/>
      <c r="AIQ2185" s="593"/>
      <c r="AIR2185" s="593"/>
      <c r="AIS2185" s="593"/>
      <c r="AIT2185" s="593"/>
      <c r="AIU2185" s="593"/>
      <c r="AIV2185" s="593"/>
      <c r="AIW2185" s="593"/>
      <c r="AIX2185" s="593"/>
      <c r="AIY2185" s="593"/>
      <c r="AIZ2185" s="593"/>
      <c r="AJA2185" s="593"/>
      <c r="AJB2185" s="593"/>
      <c r="AJC2185" s="593"/>
      <c r="AJD2185" s="593"/>
      <c r="AJE2185" s="593"/>
      <c r="AJF2185" s="593"/>
      <c r="AJG2185" s="593"/>
      <c r="AJH2185" s="593"/>
      <c r="AJI2185" s="593"/>
      <c r="AJJ2185" s="593"/>
      <c r="AJK2185" s="593"/>
      <c r="AJL2185" s="593"/>
      <c r="AJM2185" s="593"/>
      <c r="AJN2185" s="593"/>
      <c r="AJO2185" s="593"/>
      <c r="AJP2185" s="593"/>
      <c r="AJQ2185" s="593"/>
      <c r="AJR2185" s="593"/>
      <c r="AJS2185" s="593"/>
      <c r="AJT2185" s="593"/>
      <c r="AJU2185" s="593"/>
      <c r="AJV2185" s="593"/>
      <c r="AJW2185" s="593"/>
      <c r="AJX2185" s="593"/>
      <c r="AJY2185" s="593"/>
      <c r="AJZ2185" s="593"/>
      <c r="AKA2185" s="593"/>
      <c r="AKB2185" s="593"/>
      <c r="AKC2185" s="593"/>
      <c r="AKD2185" s="593"/>
      <c r="AKE2185" s="593"/>
      <c r="AKF2185" s="593"/>
      <c r="AKG2185" s="593"/>
      <c r="AKH2185" s="593"/>
      <c r="AKI2185" s="593"/>
      <c r="AKJ2185" s="593"/>
      <c r="AKK2185" s="593"/>
      <c r="AKL2185" s="593"/>
      <c r="AKM2185" s="593"/>
      <c r="AKN2185" s="593"/>
      <c r="AKO2185" s="593"/>
      <c r="AKP2185" s="593"/>
      <c r="AKQ2185" s="593"/>
      <c r="AKR2185" s="593"/>
      <c r="AKS2185" s="593"/>
      <c r="AKT2185" s="593"/>
      <c r="AKU2185" s="593"/>
      <c r="AKV2185" s="593"/>
      <c r="AKW2185" s="593"/>
      <c r="AKX2185" s="593"/>
      <c r="AKY2185" s="593"/>
      <c r="AKZ2185" s="593"/>
      <c r="ALA2185" s="593"/>
      <c r="ALB2185" s="593"/>
      <c r="ALC2185" s="593"/>
      <c r="ALD2185" s="593"/>
      <c r="ALE2185" s="593"/>
      <c r="ALF2185" s="593"/>
      <c r="ALG2185" s="593"/>
      <c r="ALH2185" s="593"/>
      <c r="ALI2185" s="593"/>
      <c r="ALJ2185" s="593"/>
      <c r="ALK2185" s="593"/>
      <c r="ALL2185" s="593"/>
      <c r="ALM2185" s="593"/>
      <c r="ALN2185" s="593"/>
      <c r="ALO2185" s="593"/>
      <c r="ALP2185" s="593"/>
      <c r="ALQ2185" s="593"/>
      <c r="ALR2185" s="593"/>
      <c r="ALS2185" s="593"/>
      <c r="ALT2185" s="593"/>
      <c r="ALU2185" s="593"/>
      <c r="ALV2185" s="593"/>
      <c r="ALW2185" s="593"/>
      <c r="ALX2185" s="593"/>
      <c r="ALY2185" s="593"/>
      <c r="ALZ2185" s="593"/>
      <c r="AMA2185" s="593"/>
      <c r="AMB2185" s="593"/>
      <c r="AMC2185" s="593"/>
      <c r="AMD2185" s="593"/>
      <c r="AME2185" s="593"/>
      <c r="AMF2185" s="593"/>
      <c r="AMG2185" s="593"/>
      <c r="AMH2185" s="593"/>
      <c r="AMI2185" s="593"/>
      <c r="AMJ2185" s="593"/>
      <c r="AMK2185" s="593"/>
      <c r="AML2185" s="593"/>
      <c r="AMM2185" s="593"/>
      <c r="AMN2185" s="593"/>
      <c r="AMO2185" s="593"/>
      <c r="AMP2185" s="593"/>
      <c r="AMQ2185" s="593"/>
      <c r="AMR2185" s="593"/>
      <c r="AMS2185" s="593"/>
      <c r="AMT2185" s="593"/>
      <c r="AMU2185" s="593"/>
      <c r="AMV2185" s="593"/>
      <c r="AMW2185" s="593"/>
      <c r="AMX2185" s="593"/>
      <c r="AMY2185" s="593"/>
      <c r="AMZ2185" s="593"/>
      <c r="ANA2185" s="593"/>
      <c r="ANB2185" s="593"/>
      <c r="ANC2185" s="593"/>
      <c r="AND2185" s="593"/>
      <c r="ANE2185" s="593"/>
      <c r="ANF2185" s="593"/>
      <c r="ANG2185" s="593"/>
      <c r="ANH2185" s="593"/>
      <c r="ANI2185" s="593"/>
      <c r="ANJ2185" s="593"/>
      <c r="ANK2185" s="593"/>
      <c r="ANL2185" s="593"/>
      <c r="ANM2185" s="593"/>
      <c r="ANN2185" s="593"/>
      <c r="ANO2185" s="593"/>
      <c r="ANP2185" s="593"/>
      <c r="ANQ2185" s="593"/>
      <c r="ANR2185" s="593"/>
      <c r="ANS2185" s="593"/>
      <c r="ANT2185" s="593"/>
      <c r="ANU2185" s="593"/>
      <c r="ANV2185" s="593"/>
      <c r="ANW2185" s="593"/>
      <c r="ANX2185" s="593"/>
      <c r="ANY2185" s="593"/>
      <c r="ANZ2185" s="593"/>
      <c r="AOA2185" s="593"/>
      <c r="AOB2185" s="593"/>
      <c r="AOC2185" s="593"/>
      <c r="AOD2185" s="593"/>
      <c r="AOE2185" s="593"/>
      <c r="AOF2185" s="593"/>
      <c r="AOG2185" s="593"/>
      <c r="AOH2185" s="593"/>
      <c r="AOI2185" s="593"/>
      <c r="AOJ2185" s="593"/>
      <c r="AOK2185" s="593"/>
      <c r="AOL2185" s="593"/>
      <c r="AOM2185" s="593"/>
      <c r="AON2185" s="593"/>
      <c r="AOO2185" s="593"/>
      <c r="AOP2185" s="593"/>
      <c r="AOQ2185" s="593"/>
      <c r="AOR2185" s="593"/>
      <c r="AOS2185" s="593"/>
      <c r="AOT2185" s="593"/>
      <c r="AOU2185" s="593"/>
      <c r="AOV2185" s="593"/>
      <c r="AOW2185" s="593"/>
      <c r="AOX2185" s="593"/>
      <c r="AOY2185" s="593"/>
      <c r="AOZ2185" s="593"/>
      <c r="APA2185" s="593"/>
      <c r="APB2185" s="593"/>
      <c r="APC2185" s="593"/>
      <c r="APD2185" s="593"/>
      <c r="APE2185" s="593"/>
      <c r="APF2185" s="593"/>
      <c r="APG2185" s="593"/>
      <c r="APH2185" s="593"/>
      <c r="API2185" s="593"/>
      <c r="APJ2185" s="593"/>
      <c r="APK2185" s="593"/>
      <c r="APL2185" s="593"/>
      <c r="APM2185" s="593"/>
      <c r="APN2185" s="593"/>
      <c r="APO2185" s="593"/>
      <c r="APP2185" s="593"/>
      <c r="APQ2185" s="593"/>
      <c r="APR2185" s="593"/>
      <c r="APS2185" s="593"/>
      <c r="APT2185" s="593"/>
      <c r="APU2185" s="593"/>
      <c r="APV2185" s="593"/>
      <c r="APW2185" s="593"/>
      <c r="APX2185" s="593"/>
      <c r="APY2185" s="593"/>
      <c r="APZ2185" s="593"/>
      <c r="AQA2185" s="593"/>
      <c r="AQB2185" s="593"/>
      <c r="AQC2185" s="593"/>
      <c r="AQD2185" s="593"/>
      <c r="AQE2185" s="593"/>
      <c r="AQF2185" s="593"/>
      <c r="AQG2185" s="593"/>
      <c r="AQH2185" s="593"/>
      <c r="AQI2185" s="593"/>
      <c r="AQJ2185" s="593"/>
      <c r="AQK2185" s="593"/>
      <c r="AQL2185" s="593"/>
      <c r="AQM2185" s="593"/>
      <c r="AQN2185" s="593"/>
      <c r="AQO2185" s="593"/>
      <c r="AQP2185" s="593"/>
      <c r="AQQ2185" s="593"/>
      <c r="AQR2185" s="593"/>
      <c r="AQS2185" s="593"/>
      <c r="AQT2185" s="593"/>
      <c r="AQU2185" s="593"/>
      <c r="AQV2185" s="593"/>
      <c r="AQW2185" s="593"/>
      <c r="AQX2185" s="593"/>
      <c r="AQY2185" s="593"/>
      <c r="AQZ2185" s="593"/>
      <c r="ARA2185" s="593"/>
      <c r="ARB2185" s="593"/>
      <c r="ARC2185" s="593"/>
      <c r="ARD2185" s="593"/>
      <c r="ARE2185" s="593"/>
      <c r="ARF2185" s="593"/>
      <c r="ARG2185" s="593"/>
      <c r="ARH2185" s="593"/>
      <c r="ARI2185" s="593"/>
      <c r="ARJ2185" s="593"/>
      <c r="ARK2185" s="593"/>
      <c r="ARL2185" s="593"/>
      <c r="ARM2185" s="593"/>
      <c r="ARN2185" s="593"/>
      <c r="ARO2185" s="593"/>
      <c r="ARP2185" s="593"/>
      <c r="ARQ2185" s="593"/>
      <c r="ARR2185" s="593"/>
      <c r="ARS2185" s="593"/>
      <c r="ART2185" s="593"/>
      <c r="ARU2185" s="593"/>
      <c r="ARV2185" s="593"/>
      <c r="ARW2185" s="593"/>
      <c r="ARX2185" s="593"/>
      <c r="ARY2185" s="593"/>
      <c r="ARZ2185" s="593"/>
      <c r="ASA2185" s="593"/>
      <c r="ASB2185" s="593"/>
      <c r="ASC2185" s="593"/>
      <c r="ASD2185" s="593"/>
      <c r="ASE2185" s="593"/>
      <c r="ASF2185" s="593"/>
      <c r="ASG2185" s="593"/>
      <c r="ASH2185" s="593"/>
      <c r="ASI2185" s="593"/>
      <c r="ASJ2185" s="593"/>
      <c r="ASK2185" s="593"/>
      <c r="ASL2185" s="593"/>
      <c r="ASM2185" s="593"/>
      <c r="ASN2185" s="593"/>
      <c r="ASO2185" s="593"/>
      <c r="ASP2185" s="593"/>
      <c r="ASQ2185" s="593"/>
      <c r="ASR2185" s="593"/>
      <c r="ASS2185" s="593"/>
      <c r="AST2185" s="593"/>
      <c r="ASU2185" s="593"/>
      <c r="ASV2185" s="593"/>
      <c r="ASW2185" s="593"/>
      <c r="ASX2185" s="593"/>
      <c r="ASY2185" s="593"/>
      <c r="ASZ2185" s="593"/>
      <c r="ATA2185" s="593"/>
      <c r="ATB2185" s="593"/>
      <c r="ATC2185" s="593"/>
      <c r="ATD2185" s="593"/>
      <c r="ATE2185" s="593"/>
      <c r="ATF2185" s="593"/>
      <c r="ATG2185" s="593"/>
      <c r="ATH2185" s="593"/>
      <c r="ATI2185" s="593"/>
      <c r="ATJ2185" s="593"/>
      <c r="ATK2185" s="593"/>
      <c r="ATL2185" s="593"/>
      <c r="ATM2185" s="593"/>
      <c r="ATN2185" s="593"/>
      <c r="ATO2185" s="593"/>
      <c r="ATP2185" s="593"/>
      <c r="ATQ2185" s="593"/>
      <c r="ATR2185" s="593"/>
      <c r="ATS2185" s="593"/>
      <c r="ATT2185" s="593"/>
      <c r="ATU2185" s="593"/>
      <c r="ATV2185" s="593"/>
      <c r="ATW2185" s="593"/>
      <c r="ATX2185" s="593"/>
      <c r="ATY2185" s="593"/>
      <c r="ATZ2185" s="593"/>
      <c r="AUA2185" s="593"/>
      <c r="AUB2185" s="593"/>
      <c r="AUC2185" s="593"/>
      <c r="AUD2185" s="593"/>
      <c r="AUE2185" s="593"/>
      <c r="AUF2185" s="593"/>
      <c r="AUG2185" s="593"/>
      <c r="AUH2185" s="593"/>
      <c r="AUI2185" s="593"/>
      <c r="AUJ2185" s="593"/>
      <c r="AUK2185" s="593"/>
      <c r="AUL2185" s="593"/>
      <c r="AUM2185" s="593"/>
      <c r="AUN2185" s="593"/>
      <c r="AUO2185" s="593"/>
      <c r="AUP2185" s="593"/>
      <c r="AUQ2185" s="593"/>
      <c r="AUR2185" s="593"/>
      <c r="AUS2185" s="593"/>
      <c r="AUT2185" s="593"/>
      <c r="AUU2185" s="593"/>
      <c r="AUV2185" s="593"/>
      <c r="AUW2185" s="593"/>
      <c r="AUX2185" s="593"/>
      <c r="AUY2185" s="593"/>
      <c r="AUZ2185" s="593"/>
      <c r="AVA2185" s="593"/>
      <c r="AVB2185" s="593"/>
      <c r="AVC2185" s="593"/>
      <c r="AVD2185" s="593"/>
      <c r="AVE2185" s="593"/>
      <c r="AVF2185" s="593"/>
      <c r="AVG2185" s="593"/>
      <c r="AVH2185" s="593"/>
      <c r="AVI2185" s="593"/>
      <c r="AVJ2185" s="593"/>
      <c r="AVK2185" s="593"/>
    </row>
    <row r="2186" spans="1:1259">
      <c r="A2186" s="715"/>
      <c r="B2186" s="564"/>
      <c r="C2186" s="564"/>
      <c r="D2186" s="676" t="s">
        <v>1067</v>
      </c>
      <c r="E2186" s="524"/>
      <c r="F2186" s="676" t="s">
        <v>1152</v>
      </c>
      <c r="G2186" s="665">
        <v>2022</v>
      </c>
      <c r="H2186" s="665">
        <v>8</v>
      </c>
      <c r="I2186" s="687"/>
      <c r="J2186" s="666"/>
      <c r="K2186" s="676">
        <v>7700010822</v>
      </c>
      <c r="L2186" s="677" t="s">
        <v>1578</v>
      </c>
      <c r="M2186" s="677">
        <v>44468</v>
      </c>
      <c r="N2186" s="677" t="s">
        <v>1654</v>
      </c>
      <c r="O2186" s="677"/>
      <c r="P2186" s="677"/>
      <c r="Q2186" s="666"/>
      <c r="R2186" s="666"/>
      <c r="S2186" s="665" t="s">
        <v>1580</v>
      </c>
      <c r="T2186" s="665">
        <v>60</v>
      </c>
      <c r="U2186" s="676" t="s">
        <v>1650</v>
      </c>
      <c r="V2186" s="676" t="s">
        <v>1591</v>
      </c>
      <c r="W2186" s="678">
        <v>400</v>
      </c>
      <c r="X2186" s="551">
        <v>75010</v>
      </c>
      <c r="Y2186" s="693">
        <v>30004000</v>
      </c>
      <c r="Z2186" s="667">
        <v>0.48</v>
      </c>
      <c r="AA2186" s="682">
        <f>Y2186*Z2186</f>
        <v>14401920</v>
      </c>
      <c r="AB2186" s="521"/>
      <c r="AC2186" s="683">
        <v>0</v>
      </c>
      <c r="AD2186" s="676"/>
      <c r="AE2186" s="684"/>
      <c r="AF2186" s="695">
        <f>AA2186+AD2186+AE2186</f>
        <v>14401920</v>
      </c>
      <c r="AG2186" s="665" t="s">
        <v>47</v>
      </c>
      <c r="AH2186" s="641"/>
      <c r="AI2186" s="676">
        <v>75</v>
      </c>
      <c r="AJ2186" s="676" t="s">
        <v>1597</v>
      </c>
      <c r="AK2186" s="676" t="s">
        <v>1075</v>
      </c>
      <c r="AL2186" s="696">
        <v>21075</v>
      </c>
      <c r="AM2186" s="665" t="s">
        <v>52</v>
      </c>
      <c r="AN2186" s="676" t="s">
        <v>50</v>
      </c>
      <c r="AO2186" s="665"/>
      <c r="AP2186" s="676" t="s">
        <v>92</v>
      </c>
      <c r="AQ2186" s="676" t="s">
        <v>37</v>
      </c>
      <c r="AR2186" s="676"/>
      <c r="AS2186" s="523" t="s">
        <v>1077</v>
      </c>
      <c r="AT2186" s="523"/>
      <c r="AU2186" s="523"/>
      <c r="AV2186" s="674"/>
      <c r="AW2186" s="673" t="str">
        <f>U2186</f>
        <v>30390256F</v>
      </c>
      <c r="AX2186" s="673" cm="1">
        <f t="array" ref="AX2186">SUM(MID(0&amp;AW2186,LARGE(INDEX(ISNUMBER(--MID(AW2186,ROW($1:$8),1))*ROW($1:$8),),ROW($1:$8))+1,1)*10^ROW($1:$8)/10)</f>
        <v>30390256</v>
      </c>
      <c r="AY2186" s="673" t="str">
        <f>VLOOKUP($AX2186,'Item Master Data'!$A:$F,3,FALSE)</f>
        <v>T400H</v>
      </c>
      <c r="AZ2186" s="673">
        <f>VLOOKUP($AX2186,'Item Master Data'!$A:$F,6,FALSE)</f>
        <v>400</v>
      </c>
      <c r="BA2186" s="673">
        <f>X2186/BB2186</f>
        <v>2885</v>
      </c>
      <c r="BB2186" s="673">
        <f>VLOOKUP(AX2186,'Item Master Data'!$A:$G,7,FALSE)</f>
        <v>26</v>
      </c>
      <c r="BC2186" s="673"/>
      <c r="BD2186" s="673">
        <f>W2186-AZ2186</f>
        <v>0</v>
      </c>
      <c r="BE2186" s="593"/>
      <c r="BF2186" s="593"/>
      <c r="BG2186" s="593"/>
      <c r="BH2186" s="593"/>
      <c r="BI2186" s="593"/>
      <c r="BJ2186" s="593"/>
      <c r="BK2186" s="593"/>
      <c r="BL2186" s="593"/>
      <c r="BM2186" s="593"/>
      <c r="BN2186" s="593"/>
      <c r="BO2186" s="593"/>
      <c r="BP2186" s="593"/>
      <c r="BQ2186" s="593"/>
      <c r="BR2186" s="593"/>
      <c r="BS2186" s="593"/>
      <c r="BT2186" s="593"/>
      <c r="BU2186" s="593"/>
      <c r="BV2186" s="593"/>
      <c r="BW2186" s="593"/>
      <c r="BX2186" s="593"/>
      <c r="BY2186" s="593"/>
      <c r="BZ2186" s="593"/>
      <c r="CA2186" s="593"/>
      <c r="CB2186" s="593"/>
      <c r="CC2186" s="593"/>
      <c r="CD2186" s="593"/>
      <c r="CE2186" s="593"/>
      <c r="CF2186" s="593"/>
      <c r="CG2186" s="593"/>
      <c r="CH2186" s="593"/>
      <c r="CI2186" s="593"/>
      <c r="CJ2186" s="593"/>
      <c r="CK2186" s="593"/>
      <c r="CL2186" s="593"/>
      <c r="CM2186" s="593"/>
      <c r="CN2186" s="593"/>
      <c r="CO2186" s="593"/>
      <c r="CP2186" s="593"/>
      <c r="CQ2186" s="593"/>
      <c r="CR2186" s="593"/>
      <c r="CS2186" s="593"/>
      <c r="CT2186" s="593"/>
      <c r="CU2186" s="593"/>
      <c r="CV2186" s="593"/>
      <c r="CW2186" s="593"/>
      <c r="CX2186" s="593"/>
      <c r="CY2186" s="593"/>
      <c r="CZ2186" s="593"/>
      <c r="DA2186" s="593"/>
      <c r="DB2186" s="593"/>
      <c r="DC2186" s="593"/>
      <c r="DD2186" s="593"/>
      <c r="DE2186" s="593"/>
      <c r="DF2186" s="593"/>
      <c r="DG2186" s="593"/>
      <c r="DH2186" s="593"/>
      <c r="DI2186" s="593"/>
      <c r="DJ2186" s="593"/>
      <c r="DK2186" s="593"/>
      <c r="DL2186" s="593"/>
      <c r="DM2186" s="593"/>
      <c r="DN2186" s="593"/>
      <c r="DO2186" s="593"/>
      <c r="DP2186" s="593"/>
      <c r="DQ2186" s="593"/>
      <c r="DR2186" s="593"/>
      <c r="DS2186" s="593"/>
      <c r="DT2186" s="593"/>
      <c r="DU2186" s="593"/>
      <c r="DV2186" s="593"/>
      <c r="DW2186" s="593"/>
      <c r="DX2186" s="593"/>
      <c r="DY2186" s="593"/>
      <c r="DZ2186" s="593"/>
      <c r="EA2186" s="593"/>
      <c r="EB2186" s="593"/>
      <c r="EC2186" s="593"/>
      <c r="ED2186" s="593"/>
      <c r="EE2186" s="593"/>
      <c r="EF2186" s="593"/>
      <c r="EG2186" s="593"/>
      <c r="EH2186" s="593"/>
      <c r="EI2186" s="593"/>
      <c r="EJ2186" s="593"/>
      <c r="EK2186" s="593"/>
      <c r="EL2186" s="593"/>
      <c r="EM2186" s="593"/>
      <c r="EN2186" s="593"/>
      <c r="EO2186" s="593"/>
      <c r="EP2186" s="593"/>
      <c r="EQ2186" s="593"/>
      <c r="ER2186" s="593"/>
      <c r="ES2186" s="593"/>
      <c r="ET2186" s="593"/>
      <c r="EU2186" s="593"/>
      <c r="EV2186" s="593"/>
      <c r="EW2186" s="593"/>
      <c r="EX2186" s="593"/>
      <c r="EY2186" s="593"/>
      <c r="EZ2186" s="593"/>
      <c r="FA2186" s="593"/>
      <c r="FB2186" s="593"/>
      <c r="FC2186" s="593"/>
      <c r="FD2186" s="593"/>
      <c r="FE2186" s="593"/>
      <c r="FF2186" s="593"/>
      <c r="FG2186" s="593"/>
      <c r="FH2186" s="593"/>
      <c r="FI2186" s="593"/>
      <c r="FJ2186" s="593"/>
      <c r="FK2186" s="593"/>
      <c r="FL2186" s="593"/>
      <c r="FM2186" s="593"/>
      <c r="FN2186" s="593"/>
      <c r="FO2186" s="593"/>
      <c r="FP2186" s="593"/>
      <c r="FQ2186" s="593"/>
      <c r="FR2186" s="593"/>
      <c r="FS2186" s="593"/>
      <c r="FT2186" s="593"/>
      <c r="FU2186" s="593"/>
      <c r="FV2186" s="593"/>
      <c r="FW2186" s="593"/>
      <c r="FX2186" s="593"/>
      <c r="FY2186" s="593"/>
      <c r="FZ2186" s="593"/>
      <c r="GA2186" s="593"/>
      <c r="GB2186" s="593"/>
      <c r="GC2186" s="593"/>
      <c r="GD2186" s="593"/>
      <c r="GE2186" s="593"/>
      <c r="GF2186" s="593"/>
      <c r="GG2186" s="593"/>
      <c r="GH2186" s="593"/>
      <c r="GI2186" s="593"/>
      <c r="GJ2186" s="593"/>
      <c r="GK2186" s="593"/>
      <c r="GL2186" s="593"/>
      <c r="GM2186" s="593"/>
      <c r="GN2186" s="593"/>
      <c r="GO2186" s="593"/>
      <c r="GP2186" s="593"/>
      <c r="GQ2186" s="593"/>
      <c r="GR2186" s="593"/>
      <c r="GS2186" s="593"/>
      <c r="GT2186" s="593"/>
      <c r="GU2186" s="593"/>
      <c r="GV2186" s="593"/>
      <c r="GW2186" s="593"/>
      <c r="GX2186" s="593"/>
      <c r="GY2186" s="593"/>
      <c r="GZ2186" s="593"/>
      <c r="HA2186" s="593"/>
      <c r="HB2186" s="593"/>
      <c r="HC2186" s="593"/>
      <c r="HD2186" s="593"/>
      <c r="HE2186" s="593"/>
      <c r="HF2186" s="593"/>
      <c r="HG2186" s="593"/>
      <c r="HH2186" s="593"/>
      <c r="HI2186" s="593"/>
      <c r="HJ2186" s="593"/>
      <c r="HK2186" s="593"/>
      <c r="HL2186" s="593"/>
      <c r="HM2186" s="593"/>
      <c r="HN2186" s="593"/>
      <c r="HO2186" s="593"/>
      <c r="HP2186" s="593"/>
      <c r="HQ2186" s="593"/>
      <c r="HR2186" s="593"/>
      <c r="HS2186" s="593"/>
      <c r="HT2186" s="593"/>
      <c r="HU2186" s="593"/>
      <c r="HV2186" s="593"/>
      <c r="HW2186" s="593"/>
      <c r="HX2186" s="593"/>
      <c r="HY2186" s="593"/>
      <c r="HZ2186" s="593"/>
      <c r="IA2186" s="593"/>
      <c r="IB2186" s="593"/>
      <c r="IC2186" s="593"/>
      <c r="ID2186" s="593"/>
      <c r="IE2186" s="593"/>
      <c r="IF2186" s="593"/>
      <c r="IG2186" s="593"/>
      <c r="IH2186" s="593"/>
      <c r="II2186" s="593"/>
      <c r="IJ2186" s="593"/>
      <c r="IK2186" s="593"/>
      <c r="IL2186" s="593"/>
      <c r="IM2186" s="593"/>
      <c r="IN2186" s="593"/>
      <c r="IO2186" s="593"/>
      <c r="IP2186" s="593"/>
      <c r="IQ2186" s="593"/>
      <c r="IR2186" s="593"/>
      <c r="IS2186" s="593"/>
      <c r="IT2186" s="593"/>
      <c r="IU2186" s="593"/>
      <c r="IV2186" s="593"/>
      <c r="IW2186" s="593"/>
      <c r="IX2186" s="593"/>
      <c r="IY2186" s="593"/>
      <c r="IZ2186" s="593"/>
      <c r="JA2186" s="593"/>
      <c r="JB2186" s="593"/>
      <c r="JC2186" s="593"/>
      <c r="JD2186" s="593"/>
      <c r="JE2186" s="593"/>
      <c r="JF2186" s="593"/>
      <c r="JG2186" s="593"/>
      <c r="JH2186" s="593"/>
      <c r="JI2186" s="593"/>
      <c r="JJ2186" s="593"/>
      <c r="JK2186" s="593"/>
      <c r="JL2186" s="593"/>
      <c r="JM2186" s="593"/>
      <c r="JN2186" s="593"/>
      <c r="JO2186" s="593"/>
      <c r="JP2186" s="593"/>
      <c r="JQ2186" s="593"/>
      <c r="JR2186" s="593"/>
      <c r="JS2186" s="593"/>
      <c r="JT2186" s="593"/>
      <c r="JU2186" s="593"/>
      <c r="JV2186" s="593"/>
      <c r="JW2186" s="593"/>
      <c r="JX2186" s="593"/>
      <c r="JY2186" s="593"/>
      <c r="JZ2186" s="593"/>
      <c r="KA2186" s="593"/>
      <c r="KB2186" s="593"/>
      <c r="KC2186" s="593"/>
      <c r="KD2186" s="593"/>
      <c r="KE2186" s="593"/>
      <c r="KF2186" s="593"/>
      <c r="KG2186" s="593"/>
      <c r="KH2186" s="593"/>
      <c r="KI2186" s="593"/>
      <c r="KJ2186" s="593"/>
      <c r="KK2186" s="593"/>
      <c r="KL2186" s="593"/>
      <c r="KM2186" s="593"/>
      <c r="KN2186" s="593"/>
      <c r="KO2186" s="593"/>
      <c r="KP2186" s="593"/>
      <c r="KQ2186" s="593"/>
      <c r="KR2186" s="593"/>
      <c r="KS2186" s="593"/>
      <c r="KT2186" s="593"/>
      <c r="KU2186" s="593"/>
      <c r="KV2186" s="593"/>
      <c r="KW2186" s="593"/>
      <c r="KX2186" s="593"/>
      <c r="KY2186" s="593"/>
      <c r="KZ2186" s="593"/>
      <c r="LA2186" s="593"/>
      <c r="LB2186" s="593"/>
      <c r="LC2186" s="593"/>
      <c r="LD2186" s="593"/>
      <c r="LE2186" s="593"/>
      <c r="LF2186" s="593"/>
      <c r="LG2186" s="593"/>
      <c r="LH2186" s="593"/>
      <c r="LI2186" s="593"/>
      <c r="LJ2186" s="593"/>
      <c r="LK2186" s="593"/>
      <c r="LL2186" s="593"/>
      <c r="LM2186" s="593"/>
      <c r="LN2186" s="593"/>
      <c r="LO2186" s="593"/>
      <c r="LP2186" s="593"/>
      <c r="LQ2186" s="593"/>
      <c r="LR2186" s="593"/>
      <c r="LS2186" s="593"/>
      <c r="LT2186" s="593"/>
      <c r="LU2186" s="593"/>
      <c r="LV2186" s="593"/>
      <c r="LW2186" s="593"/>
      <c r="LX2186" s="593"/>
      <c r="LY2186" s="593"/>
      <c r="LZ2186" s="593"/>
      <c r="MA2186" s="593"/>
      <c r="MB2186" s="593"/>
      <c r="MC2186" s="593"/>
      <c r="MD2186" s="593"/>
      <c r="ME2186" s="593"/>
      <c r="MF2186" s="593"/>
      <c r="MG2186" s="593"/>
      <c r="MH2186" s="593"/>
      <c r="MI2186" s="593"/>
      <c r="MJ2186" s="593"/>
      <c r="MK2186" s="593"/>
      <c r="ML2186" s="593"/>
      <c r="MM2186" s="593"/>
      <c r="MN2186" s="593"/>
      <c r="MO2186" s="593"/>
      <c r="MP2186" s="593"/>
      <c r="MQ2186" s="593"/>
      <c r="MR2186" s="593"/>
      <c r="MS2186" s="593"/>
      <c r="MT2186" s="593"/>
      <c r="MU2186" s="593"/>
      <c r="MV2186" s="593"/>
      <c r="MW2186" s="593"/>
      <c r="MX2186" s="593"/>
      <c r="MY2186" s="593"/>
      <c r="MZ2186" s="593"/>
      <c r="NA2186" s="593"/>
      <c r="NB2186" s="593"/>
      <c r="NC2186" s="593"/>
      <c r="ND2186" s="593"/>
      <c r="NE2186" s="593"/>
      <c r="NF2186" s="593"/>
      <c r="NG2186" s="593"/>
      <c r="NH2186" s="593"/>
      <c r="NI2186" s="593"/>
      <c r="NJ2186" s="593"/>
      <c r="NK2186" s="593"/>
      <c r="NL2186" s="593"/>
      <c r="NM2186" s="593"/>
      <c r="NN2186" s="593"/>
      <c r="NO2186" s="593"/>
      <c r="NP2186" s="593"/>
      <c r="NQ2186" s="593"/>
      <c r="NR2186" s="593"/>
      <c r="NS2186" s="593"/>
      <c r="NT2186" s="593"/>
      <c r="NU2186" s="593"/>
      <c r="NV2186" s="593"/>
      <c r="NW2186" s="593"/>
      <c r="NX2186" s="593"/>
      <c r="NY2186" s="593"/>
      <c r="NZ2186" s="593"/>
      <c r="OA2186" s="593"/>
      <c r="OB2186" s="593"/>
      <c r="OC2186" s="593"/>
      <c r="OD2186" s="593"/>
      <c r="OE2186" s="593"/>
      <c r="OF2186" s="593"/>
      <c r="OG2186" s="593"/>
      <c r="OH2186" s="593"/>
      <c r="OI2186" s="593"/>
      <c r="OJ2186" s="593"/>
      <c r="OK2186" s="593"/>
      <c r="OL2186" s="593"/>
      <c r="OM2186" s="593"/>
      <c r="ON2186" s="593"/>
      <c r="OO2186" s="593"/>
      <c r="OP2186" s="593"/>
      <c r="OQ2186" s="593"/>
      <c r="OR2186" s="593"/>
      <c r="OS2186" s="593"/>
      <c r="OT2186" s="593"/>
      <c r="OU2186" s="593"/>
      <c r="OV2186" s="593"/>
      <c r="OW2186" s="593"/>
      <c r="OX2186" s="593"/>
      <c r="OY2186" s="593"/>
      <c r="OZ2186" s="593"/>
      <c r="PA2186" s="593"/>
      <c r="PB2186" s="593"/>
      <c r="PC2186" s="593"/>
      <c r="PD2186" s="593"/>
      <c r="PE2186" s="593"/>
      <c r="PF2186" s="593"/>
      <c r="PG2186" s="593"/>
      <c r="PH2186" s="593"/>
      <c r="PI2186" s="593"/>
      <c r="PJ2186" s="593"/>
      <c r="PK2186" s="593"/>
      <c r="PL2186" s="593"/>
      <c r="PM2186" s="593"/>
      <c r="PN2186" s="593"/>
      <c r="PO2186" s="593"/>
      <c r="PP2186" s="593"/>
      <c r="PQ2186" s="593"/>
      <c r="PR2186" s="593"/>
      <c r="PS2186" s="593"/>
      <c r="PT2186" s="593"/>
      <c r="PU2186" s="593"/>
      <c r="PV2186" s="593"/>
      <c r="PW2186" s="593"/>
      <c r="PX2186" s="593"/>
      <c r="PY2186" s="593"/>
      <c r="PZ2186" s="593"/>
      <c r="QA2186" s="593"/>
      <c r="QB2186" s="593"/>
      <c r="QC2186" s="593"/>
      <c r="QD2186" s="593"/>
      <c r="QE2186" s="593"/>
      <c r="QF2186" s="593"/>
      <c r="QG2186" s="593"/>
      <c r="QH2186" s="593"/>
      <c r="QI2186" s="593"/>
      <c r="QJ2186" s="593"/>
      <c r="QK2186" s="593"/>
      <c r="QL2186" s="593"/>
      <c r="QM2186" s="593"/>
      <c r="QN2186" s="593"/>
      <c r="QO2186" s="593"/>
      <c r="QP2186" s="593"/>
      <c r="QQ2186" s="593"/>
      <c r="QR2186" s="593"/>
      <c r="QS2186" s="593"/>
      <c r="QT2186" s="593"/>
      <c r="QU2186" s="593"/>
      <c r="QV2186" s="593"/>
      <c r="QW2186" s="593"/>
      <c r="QX2186" s="593"/>
      <c r="QY2186" s="593"/>
      <c r="QZ2186" s="593"/>
      <c r="RA2186" s="593"/>
      <c r="RB2186" s="593"/>
      <c r="RC2186" s="593"/>
      <c r="RD2186" s="593"/>
      <c r="RE2186" s="593"/>
      <c r="RF2186" s="593"/>
      <c r="RG2186" s="593"/>
      <c r="RH2186" s="593"/>
      <c r="RI2186" s="593"/>
      <c r="RJ2186" s="593"/>
      <c r="RK2186" s="593"/>
      <c r="RL2186" s="593"/>
      <c r="RM2186" s="593"/>
      <c r="RN2186" s="593"/>
      <c r="RO2186" s="593"/>
      <c r="RP2186" s="593"/>
      <c r="RQ2186" s="593"/>
      <c r="RR2186" s="593"/>
      <c r="RS2186" s="593"/>
      <c r="RT2186" s="593"/>
      <c r="RU2186" s="593"/>
      <c r="RV2186" s="593"/>
      <c r="RW2186" s="593"/>
      <c r="RX2186" s="593"/>
      <c r="RY2186" s="593"/>
      <c r="RZ2186" s="593"/>
      <c r="SA2186" s="593"/>
      <c r="SB2186" s="593"/>
      <c r="SC2186" s="593"/>
      <c r="SD2186" s="593"/>
      <c r="SE2186" s="593"/>
      <c r="SF2186" s="593"/>
      <c r="SG2186" s="593"/>
      <c r="SH2186" s="593"/>
      <c r="SI2186" s="593"/>
      <c r="SJ2186" s="593"/>
      <c r="SK2186" s="593"/>
      <c r="SL2186" s="593"/>
      <c r="SM2186" s="593"/>
      <c r="SN2186" s="593"/>
      <c r="SO2186" s="593"/>
      <c r="SP2186" s="593"/>
      <c r="SQ2186" s="593"/>
      <c r="SR2186" s="593"/>
      <c r="SS2186" s="593"/>
      <c r="ST2186" s="593"/>
      <c r="SU2186" s="593"/>
      <c r="SV2186" s="593"/>
      <c r="SW2186" s="593"/>
      <c r="SX2186" s="593"/>
      <c r="SY2186" s="593"/>
      <c r="SZ2186" s="593"/>
      <c r="TA2186" s="593"/>
      <c r="TB2186" s="593"/>
      <c r="TC2186" s="593"/>
      <c r="TD2186" s="593"/>
      <c r="TE2186" s="593"/>
      <c r="TF2186" s="593"/>
      <c r="TG2186" s="593"/>
      <c r="TH2186" s="593"/>
      <c r="TI2186" s="593"/>
      <c r="TJ2186" s="593"/>
      <c r="TK2186" s="593"/>
      <c r="TL2186" s="593"/>
      <c r="TM2186" s="593"/>
      <c r="TN2186" s="593"/>
      <c r="TO2186" s="593"/>
      <c r="TP2186" s="593"/>
      <c r="TQ2186" s="593"/>
      <c r="TR2186" s="593"/>
      <c r="TS2186" s="593"/>
      <c r="TT2186" s="593"/>
      <c r="TU2186" s="593"/>
      <c r="TV2186" s="593"/>
      <c r="TW2186" s="593"/>
      <c r="TX2186" s="593"/>
      <c r="TY2186" s="593"/>
      <c r="TZ2186" s="593"/>
      <c r="UA2186" s="593"/>
      <c r="UB2186" s="593"/>
      <c r="UC2186" s="593"/>
      <c r="UD2186" s="593"/>
      <c r="UE2186" s="593"/>
      <c r="UF2186" s="593"/>
      <c r="UG2186" s="593"/>
      <c r="UH2186" s="593"/>
      <c r="UI2186" s="593"/>
      <c r="UJ2186" s="593"/>
      <c r="UK2186" s="593"/>
      <c r="UL2186" s="593"/>
      <c r="UM2186" s="593"/>
      <c r="UN2186" s="593"/>
      <c r="UO2186" s="593"/>
      <c r="UP2186" s="593"/>
      <c r="UQ2186" s="593"/>
      <c r="UR2186" s="593"/>
      <c r="US2186" s="593"/>
      <c r="UT2186" s="593"/>
      <c r="UU2186" s="593"/>
      <c r="UV2186" s="593"/>
      <c r="UW2186" s="593"/>
      <c r="UX2186" s="593"/>
      <c r="UY2186" s="593"/>
      <c r="UZ2186" s="593"/>
      <c r="VA2186" s="593"/>
      <c r="VB2186" s="593"/>
      <c r="VC2186" s="593"/>
      <c r="VD2186" s="593"/>
      <c r="VE2186" s="593"/>
      <c r="VF2186" s="593"/>
      <c r="VG2186" s="593"/>
      <c r="VH2186" s="593"/>
      <c r="VI2186" s="593"/>
      <c r="VJ2186" s="593"/>
      <c r="VK2186" s="593"/>
      <c r="VL2186" s="593"/>
      <c r="VM2186" s="593"/>
      <c r="VN2186" s="593"/>
      <c r="VO2186" s="593"/>
      <c r="VP2186" s="593"/>
      <c r="VQ2186" s="593"/>
      <c r="VR2186" s="593"/>
      <c r="VS2186" s="593"/>
      <c r="VT2186" s="593"/>
      <c r="VU2186" s="593"/>
      <c r="VV2186" s="593"/>
      <c r="VW2186" s="593"/>
      <c r="VX2186" s="593"/>
      <c r="VY2186" s="593"/>
      <c r="VZ2186" s="593"/>
      <c r="WA2186" s="593"/>
      <c r="WB2186" s="593"/>
      <c r="WC2186" s="593"/>
      <c r="WD2186" s="593"/>
      <c r="WE2186" s="593"/>
      <c r="WF2186" s="593"/>
      <c r="WG2186" s="593"/>
      <c r="WH2186" s="593"/>
      <c r="WI2186" s="593"/>
      <c r="WJ2186" s="593"/>
      <c r="WK2186" s="593"/>
      <c r="WL2186" s="593"/>
      <c r="WM2186" s="593"/>
      <c r="WN2186" s="593"/>
      <c r="WO2186" s="593"/>
      <c r="WP2186" s="593"/>
      <c r="WQ2186" s="593"/>
      <c r="WR2186" s="593"/>
      <c r="WS2186" s="593"/>
      <c r="WT2186" s="593"/>
      <c r="WU2186" s="593"/>
      <c r="WV2186" s="593"/>
      <c r="WW2186" s="593"/>
      <c r="WX2186" s="593"/>
      <c r="WY2186" s="593"/>
      <c r="WZ2186" s="593"/>
      <c r="XA2186" s="593"/>
      <c r="XB2186" s="593"/>
      <c r="XC2186" s="593"/>
      <c r="XD2186" s="593"/>
      <c r="XE2186" s="593"/>
      <c r="XF2186" s="593"/>
      <c r="XG2186" s="593"/>
      <c r="XH2186" s="593"/>
      <c r="XI2186" s="593"/>
      <c r="XJ2186" s="593"/>
      <c r="XK2186" s="593"/>
      <c r="XL2186" s="593"/>
      <c r="XM2186" s="593"/>
      <c r="XN2186" s="593"/>
      <c r="XO2186" s="593"/>
      <c r="XP2186" s="593"/>
      <c r="XQ2186" s="593"/>
      <c r="XR2186" s="593"/>
      <c r="XS2186" s="593"/>
      <c r="XT2186" s="593"/>
      <c r="XU2186" s="593"/>
      <c r="XV2186" s="593"/>
      <c r="XW2186" s="593"/>
      <c r="XX2186" s="593"/>
      <c r="XY2186" s="593"/>
      <c r="XZ2186" s="593"/>
      <c r="YA2186" s="593"/>
      <c r="YB2186" s="593"/>
      <c r="YC2186" s="593"/>
      <c r="YD2186" s="593"/>
      <c r="YE2186" s="593"/>
      <c r="YF2186" s="593"/>
      <c r="YG2186" s="593"/>
      <c r="YH2186" s="593"/>
      <c r="YI2186" s="593"/>
      <c r="YJ2186" s="593"/>
      <c r="YK2186" s="593"/>
      <c r="YL2186" s="593"/>
      <c r="YM2186" s="593"/>
      <c r="YN2186" s="593"/>
      <c r="YO2186" s="593"/>
      <c r="YP2186" s="593"/>
      <c r="YQ2186" s="593"/>
      <c r="YR2186" s="593"/>
      <c r="YS2186" s="593"/>
      <c r="YT2186" s="593"/>
      <c r="YU2186" s="593"/>
      <c r="YV2186" s="593"/>
      <c r="YW2186" s="593"/>
      <c r="YX2186" s="593"/>
      <c r="YY2186" s="593"/>
      <c r="YZ2186" s="593"/>
      <c r="ZA2186" s="593"/>
      <c r="ZB2186" s="593"/>
      <c r="ZC2186" s="593"/>
      <c r="ZD2186" s="593"/>
      <c r="ZE2186" s="593"/>
      <c r="ZF2186" s="593"/>
      <c r="ZG2186" s="593"/>
      <c r="ZH2186" s="593"/>
      <c r="ZI2186" s="593"/>
      <c r="ZJ2186" s="593"/>
      <c r="ZK2186" s="593"/>
      <c r="ZL2186" s="593"/>
      <c r="ZM2186" s="593"/>
      <c r="ZN2186" s="593"/>
      <c r="ZO2186" s="593"/>
      <c r="ZP2186" s="593"/>
      <c r="ZQ2186" s="593"/>
      <c r="ZR2186" s="593"/>
      <c r="ZS2186" s="593"/>
      <c r="ZT2186" s="593"/>
      <c r="ZU2186" s="593"/>
      <c r="ZV2186" s="593"/>
      <c r="ZW2186" s="593"/>
      <c r="ZX2186" s="593"/>
      <c r="ZY2186" s="593"/>
      <c r="ZZ2186" s="593"/>
      <c r="AAA2186" s="593"/>
      <c r="AAB2186" s="593"/>
      <c r="AAC2186" s="593"/>
      <c r="AAD2186" s="593"/>
      <c r="AAE2186" s="593"/>
      <c r="AAF2186" s="593"/>
      <c r="AAG2186" s="593"/>
      <c r="AAH2186" s="593"/>
      <c r="AAI2186" s="593"/>
      <c r="AAJ2186" s="593"/>
      <c r="AAK2186" s="593"/>
      <c r="AAL2186" s="593"/>
      <c r="AAM2186" s="593"/>
      <c r="AAN2186" s="593"/>
      <c r="AAO2186" s="593"/>
      <c r="AAP2186" s="593"/>
      <c r="AAQ2186" s="593"/>
      <c r="AAR2186" s="593"/>
      <c r="AAS2186" s="593"/>
      <c r="AAT2186" s="593"/>
      <c r="AAU2186" s="593"/>
      <c r="AAV2186" s="593"/>
      <c r="AAW2186" s="593"/>
      <c r="AAX2186" s="593"/>
      <c r="AAY2186" s="593"/>
      <c r="AAZ2186" s="593"/>
      <c r="ABA2186" s="593"/>
      <c r="ABB2186" s="593"/>
      <c r="ABC2186" s="593"/>
      <c r="ABD2186" s="593"/>
      <c r="ABE2186" s="593"/>
      <c r="ABF2186" s="593"/>
      <c r="ABG2186" s="593"/>
      <c r="ABH2186" s="593"/>
      <c r="ABI2186" s="593"/>
      <c r="ABJ2186" s="593"/>
      <c r="ABK2186" s="593"/>
      <c r="ABL2186" s="593"/>
      <c r="ABM2186" s="593"/>
      <c r="ABN2186" s="593"/>
      <c r="ABO2186" s="593"/>
      <c r="ABP2186" s="593"/>
      <c r="ABQ2186" s="593"/>
      <c r="ABR2186" s="593"/>
      <c r="ABS2186" s="593"/>
      <c r="ABT2186" s="593"/>
      <c r="ABU2186" s="593"/>
      <c r="ABV2186" s="593"/>
      <c r="ABW2186" s="593"/>
      <c r="ABX2186" s="593"/>
      <c r="ABY2186" s="593"/>
      <c r="ABZ2186" s="593"/>
      <c r="ACA2186" s="593"/>
      <c r="ACB2186" s="593"/>
      <c r="ACC2186" s="593"/>
      <c r="ACD2186" s="593"/>
      <c r="ACE2186" s="593"/>
      <c r="ACF2186" s="593"/>
      <c r="ACG2186" s="593"/>
      <c r="ACH2186" s="593"/>
      <c r="ACI2186" s="593"/>
      <c r="ACJ2186" s="593"/>
      <c r="ACK2186" s="593"/>
      <c r="ACL2186" s="593"/>
      <c r="ACM2186" s="593"/>
      <c r="ACN2186" s="593"/>
      <c r="ACO2186" s="593"/>
      <c r="ACP2186" s="593"/>
      <c r="ACQ2186" s="593"/>
      <c r="ACR2186" s="593"/>
      <c r="ACS2186" s="593"/>
      <c r="ACT2186" s="593"/>
      <c r="ACU2186" s="593"/>
      <c r="ACV2186" s="593"/>
      <c r="ACW2186" s="593"/>
      <c r="ACX2186" s="593"/>
      <c r="ACY2186" s="593"/>
      <c r="ACZ2186" s="593"/>
      <c r="ADA2186" s="593"/>
      <c r="ADB2186" s="593"/>
      <c r="ADC2186" s="593"/>
      <c r="ADD2186" s="593"/>
      <c r="ADE2186" s="593"/>
      <c r="ADF2186" s="593"/>
      <c r="ADG2186" s="593"/>
      <c r="ADH2186" s="593"/>
      <c r="ADI2186" s="593"/>
      <c r="ADJ2186" s="593"/>
      <c r="ADK2186" s="593"/>
      <c r="ADL2186" s="593"/>
      <c r="ADM2186" s="593"/>
      <c r="ADN2186" s="593"/>
      <c r="ADO2186" s="593"/>
      <c r="ADP2186" s="593"/>
      <c r="ADQ2186" s="593"/>
      <c r="ADR2186" s="593"/>
      <c r="ADS2186" s="593"/>
      <c r="ADT2186" s="593"/>
      <c r="ADU2186" s="593"/>
      <c r="ADV2186" s="593"/>
      <c r="ADW2186" s="593"/>
      <c r="ADX2186" s="593"/>
      <c r="ADY2186" s="593"/>
      <c r="ADZ2186" s="593"/>
      <c r="AEA2186" s="593"/>
      <c r="AEB2186" s="593"/>
      <c r="AEC2186" s="593"/>
      <c r="AED2186" s="593"/>
      <c r="AEE2186" s="593"/>
      <c r="AEF2186" s="593"/>
      <c r="AEG2186" s="593"/>
      <c r="AEH2186" s="593"/>
      <c r="AEI2186" s="593"/>
      <c r="AEJ2186" s="593"/>
      <c r="AEK2186" s="593"/>
      <c r="AEL2186" s="593"/>
      <c r="AEM2186" s="593"/>
      <c r="AEN2186" s="593"/>
      <c r="AEO2186" s="593"/>
      <c r="AEP2186" s="593"/>
      <c r="AEQ2186" s="593"/>
      <c r="AER2186" s="593"/>
      <c r="AES2186" s="593"/>
      <c r="AET2186" s="593"/>
      <c r="AEU2186" s="593"/>
      <c r="AEV2186" s="593"/>
      <c r="AEW2186" s="593"/>
      <c r="AEX2186" s="593"/>
      <c r="AEY2186" s="593"/>
      <c r="AEZ2186" s="593"/>
      <c r="AFA2186" s="593"/>
      <c r="AFB2186" s="593"/>
      <c r="AFC2186" s="593"/>
      <c r="AFD2186" s="593"/>
      <c r="AFE2186" s="593"/>
      <c r="AFF2186" s="593"/>
      <c r="AFG2186" s="593"/>
      <c r="AFH2186" s="593"/>
      <c r="AFI2186" s="593"/>
      <c r="AFJ2186" s="593"/>
      <c r="AFK2186" s="593"/>
      <c r="AFL2186" s="593"/>
      <c r="AFM2186" s="593"/>
      <c r="AFN2186" s="593"/>
      <c r="AFO2186" s="593"/>
      <c r="AFP2186" s="593"/>
      <c r="AFQ2186" s="593"/>
      <c r="AFR2186" s="593"/>
      <c r="AFS2186" s="593"/>
      <c r="AFT2186" s="593"/>
      <c r="AFU2186" s="593"/>
      <c r="AFV2186" s="593"/>
      <c r="AFW2186" s="593"/>
      <c r="AFX2186" s="593"/>
      <c r="AFY2186" s="593"/>
      <c r="AFZ2186" s="593"/>
      <c r="AGA2186" s="593"/>
      <c r="AGB2186" s="593"/>
      <c r="AGC2186" s="593"/>
      <c r="AGD2186" s="593"/>
      <c r="AGE2186" s="593"/>
      <c r="AGF2186" s="593"/>
      <c r="AGG2186" s="593"/>
      <c r="AGH2186" s="593"/>
      <c r="AGI2186" s="593"/>
      <c r="AGJ2186" s="593"/>
      <c r="AGK2186" s="593"/>
      <c r="AGL2186" s="593"/>
      <c r="AGM2186" s="593"/>
      <c r="AGN2186" s="593"/>
      <c r="AGO2186" s="593"/>
      <c r="AGP2186" s="593"/>
      <c r="AGQ2186" s="593"/>
      <c r="AGR2186" s="593"/>
      <c r="AGS2186" s="593"/>
      <c r="AGT2186" s="593"/>
      <c r="AGU2186" s="593"/>
      <c r="AGV2186" s="593"/>
      <c r="AGW2186" s="593"/>
      <c r="AGX2186" s="593"/>
      <c r="AGY2186" s="593"/>
      <c r="AGZ2186" s="593"/>
      <c r="AHA2186" s="593"/>
      <c r="AHB2186" s="593"/>
      <c r="AHC2186" s="593"/>
      <c r="AHD2186" s="593"/>
      <c r="AHE2186" s="593"/>
      <c r="AHF2186" s="593"/>
      <c r="AHG2186" s="593"/>
      <c r="AHH2186" s="593"/>
      <c r="AHI2186" s="593"/>
      <c r="AHJ2186" s="593"/>
      <c r="AHK2186" s="593"/>
      <c r="AHL2186" s="593"/>
      <c r="AHM2186" s="593"/>
      <c r="AHN2186" s="593"/>
      <c r="AHO2186" s="593"/>
      <c r="AHP2186" s="593"/>
      <c r="AHQ2186" s="593"/>
      <c r="AHR2186" s="593"/>
      <c r="AHS2186" s="593"/>
      <c r="AHT2186" s="593"/>
      <c r="AHU2186" s="593"/>
      <c r="AHV2186" s="593"/>
      <c r="AHW2186" s="593"/>
      <c r="AHX2186" s="593"/>
      <c r="AHY2186" s="593"/>
      <c r="AHZ2186" s="593"/>
      <c r="AIA2186" s="593"/>
      <c r="AIB2186" s="593"/>
      <c r="AIC2186" s="593"/>
      <c r="AID2186" s="593"/>
      <c r="AIE2186" s="593"/>
      <c r="AIF2186" s="593"/>
      <c r="AIG2186" s="593"/>
      <c r="AIH2186" s="593"/>
      <c r="AII2186" s="593"/>
      <c r="AIJ2186" s="593"/>
      <c r="AIK2186" s="593"/>
      <c r="AIL2186" s="593"/>
      <c r="AIM2186" s="593"/>
      <c r="AIN2186" s="593"/>
      <c r="AIO2186" s="593"/>
      <c r="AIP2186" s="593"/>
      <c r="AIQ2186" s="593"/>
      <c r="AIR2186" s="593"/>
      <c r="AIS2186" s="593"/>
      <c r="AIT2186" s="593"/>
      <c r="AIU2186" s="593"/>
      <c r="AIV2186" s="593"/>
      <c r="AIW2186" s="593"/>
      <c r="AIX2186" s="593"/>
      <c r="AIY2186" s="593"/>
      <c r="AIZ2186" s="593"/>
      <c r="AJA2186" s="593"/>
      <c r="AJB2186" s="593"/>
      <c r="AJC2186" s="593"/>
      <c r="AJD2186" s="593"/>
      <c r="AJE2186" s="593"/>
      <c r="AJF2186" s="593"/>
      <c r="AJG2186" s="593"/>
      <c r="AJH2186" s="593"/>
      <c r="AJI2186" s="593"/>
      <c r="AJJ2186" s="593"/>
      <c r="AJK2186" s="593"/>
      <c r="AJL2186" s="593"/>
      <c r="AJM2186" s="593"/>
      <c r="AJN2186" s="593"/>
      <c r="AJO2186" s="593"/>
      <c r="AJP2186" s="593"/>
      <c r="AJQ2186" s="593"/>
      <c r="AJR2186" s="593"/>
      <c r="AJS2186" s="593"/>
      <c r="AJT2186" s="593"/>
      <c r="AJU2186" s="593"/>
      <c r="AJV2186" s="593"/>
      <c r="AJW2186" s="593"/>
      <c r="AJX2186" s="593"/>
      <c r="AJY2186" s="593"/>
      <c r="AJZ2186" s="593"/>
      <c r="AKA2186" s="593"/>
      <c r="AKB2186" s="593"/>
      <c r="AKC2186" s="593"/>
      <c r="AKD2186" s="593"/>
      <c r="AKE2186" s="593"/>
      <c r="AKF2186" s="593"/>
      <c r="AKG2186" s="593"/>
      <c r="AKH2186" s="593"/>
      <c r="AKI2186" s="593"/>
      <c r="AKJ2186" s="593"/>
      <c r="AKK2186" s="593"/>
      <c r="AKL2186" s="593"/>
      <c r="AKM2186" s="593"/>
      <c r="AKN2186" s="593"/>
      <c r="AKO2186" s="593"/>
      <c r="AKP2186" s="593"/>
      <c r="AKQ2186" s="593"/>
      <c r="AKR2186" s="593"/>
      <c r="AKS2186" s="593"/>
      <c r="AKT2186" s="593"/>
      <c r="AKU2186" s="593"/>
      <c r="AKV2186" s="593"/>
      <c r="AKW2186" s="593"/>
      <c r="AKX2186" s="593"/>
      <c r="AKY2186" s="593"/>
      <c r="AKZ2186" s="593"/>
      <c r="ALA2186" s="593"/>
      <c r="ALB2186" s="593"/>
      <c r="ALC2186" s="593"/>
      <c r="ALD2186" s="593"/>
      <c r="ALE2186" s="593"/>
      <c r="ALF2186" s="593"/>
      <c r="ALG2186" s="593"/>
      <c r="ALH2186" s="593"/>
      <c r="ALI2186" s="593"/>
      <c r="ALJ2186" s="593"/>
      <c r="ALK2186" s="593"/>
      <c r="ALL2186" s="593"/>
      <c r="ALM2186" s="593"/>
      <c r="ALN2186" s="593"/>
      <c r="ALO2186" s="593"/>
      <c r="ALP2186" s="593"/>
      <c r="ALQ2186" s="593"/>
      <c r="ALR2186" s="593"/>
      <c r="ALS2186" s="593"/>
      <c r="ALT2186" s="593"/>
      <c r="ALU2186" s="593"/>
      <c r="ALV2186" s="593"/>
      <c r="ALW2186" s="593"/>
      <c r="ALX2186" s="593"/>
      <c r="ALY2186" s="593"/>
      <c r="ALZ2186" s="593"/>
      <c r="AMA2186" s="593"/>
      <c r="AMB2186" s="593"/>
      <c r="AMC2186" s="593"/>
      <c r="AMD2186" s="593"/>
      <c r="AME2186" s="593"/>
      <c r="AMF2186" s="593"/>
      <c r="AMG2186" s="593"/>
      <c r="AMH2186" s="593"/>
      <c r="AMI2186" s="593"/>
      <c r="AMJ2186" s="593"/>
      <c r="AMK2186" s="593"/>
      <c r="AML2186" s="593"/>
      <c r="AMM2186" s="593"/>
      <c r="AMN2186" s="593"/>
      <c r="AMO2186" s="593"/>
      <c r="AMP2186" s="593"/>
      <c r="AMQ2186" s="593"/>
      <c r="AMR2186" s="593"/>
      <c r="AMS2186" s="593"/>
      <c r="AMT2186" s="593"/>
      <c r="AMU2186" s="593"/>
      <c r="AMV2186" s="593"/>
      <c r="AMW2186" s="593"/>
      <c r="AMX2186" s="593"/>
      <c r="AMY2186" s="593"/>
      <c r="AMZ2186" s="593"/>
      <c r="ANA2186" s="593"/>
      <c r="ANB2186" s="593"/>
      <c r="ANC2186" s="593"/>
      <c r="AND2186" s="593"/>
      <c r="ANE2186" s="593"/>
      <c r="ANF2186" s="593"/>
      <c r="ANG2186" s="593"/>
      <c r="ANH2186" s="593"/>
      <c r="ANI2186" s="593"/>
      <c r="ANJ2186" s="593"/>
      <c r="ANK2186" s="593"/>
      <c r="ANL2186" s="593"/>
      <c r="ANM2186" s="593"/>
      <c r="ANN2186" s="593"/>
      <c r="ANO2186" s="593"/>
      <c r="ANP2186" s="593"/>
      <c r="ANQ2186" s="593"/>
      <c r="ANR2186" s="593"/>
      <c r="ANS2186" s="593"/>
      <c r="ANT2186" s="593"/>
      <c r="ANU2186" s="593"/>
      <c r="ANV2186" s="593"/>
      <c r="ANW2186" s="593"/>
      <c r="ANX2186" s="593"/>
      <c r="ANY2186" s="593"/>
      <c r="ANZ2186" s="593"/>
      <c r="AOA2186" s="593"/>
      <c r="AOB2186" s="593"/>
      <c r="AOC2186" s="593"/>
      <c r="AOD2186" s="593"/>
      <c r="AOE2186" s="593"/>
      <c r="AOF2186" s="593"/>
      <c r="AOG2186" s="593"/>
      <c r="AOH2186" s="593"/>
      <c r="AOI2186" s="593"/>
      <c r="AOJ2186" s="593"/>
      <c r="AOK2186" s="593"/>
      <c r="AOL2186" s="593"/>
      <c r="AOM2186" s="593"/>
      <c r="AON2186" s="593"/>
      <c r="AOO2186" s="593"/>
      <c r="AOP2186" s="593"/>
      <c r="AOQ2186" s="593"/>
      <c r="AOR2186" s="593"/>
      <c r="AOS2186" s="593"/>
      <c r="AOT2186" s="593"/>
      <c r="AOU2186" s="593"/>
      <c r="AOV2186" s="593"/>
      <c r="AOW2186" s="593"/>
      <c r="AOX2186" s="593"/>
      <c r="AOY2186" s="593"/>
      <c r="AOZ2186" s="593"/>
      <c r="APA2186" s="593"/>
      <c r="APB2186" s="593"/>
      <c r="APC2186" s="593"/>
      <c r="APD2186" s="593"/>
      <c r="APE2186" s="593"/>
      <c r="APF2186" s="593"/>
      <c r="APG2186" s="593"/>
      <c r="APH2186" s="593"/>
      <c r="API2186" s="593"/>
      <c r="APJ2186" s="593"/>
      <c r="APK2186" s="593"/>
      <c r="APL2186" s="593"/>
      <c r="APM2186" s="593"/>
      <c r="APN2186" s="593"/>
      <c r="APO2186" s="593"/>
      <c r="APP2186" s="593"/>
      <c r="APQ2186" s="593"/>
      <c r="APR2186" s="593"/>
      <c r="APS2186" s="593"/>
      <c r="APT2186" s="593"/>
      <c r="APU2186" s="593"/>
      <c r="APV2186" s="593"/>
      <c r="APW2186" s="593"/>
      <c r="APX2186" s="593"/>
      <c r="APY2186" s="593"/>
      <c r="APZ2186" s="593"/>
      <c r="AQA2186" s="593"/>
      <c r="AQB2186" s="593"/>
      <c r="AQC2186" s="593"/>
      <c r="AQD2186" s="593"/>
      <c r="AQE2186" s="593"/>
      <c r="AQF2186" s="593"/>
      <c r="AQG2186" s="593"/>
      <c r="AQH2186" s="593"/>
      <c r="AQI2186" s="593"/>
      <c r="AQJ2186" s="593"/>
      <c r="AQK2186" s="593"/>
      <c r="AQL2186" s="593"/>
      <c r="AQM2186" s="593"/>
      <c r="AQN2186" s="593"/>
      <c r="AQO2186" s="593"/>
      <c r="AQP2186" s="593"/>
      <c r="AQQ2186" s="593"/>
      <c r="AQR2186" s="593"/>
      <c r="AQS2186" s="593"/>
      <c r="AQT2186" s="593"/>
      <c r="AQU2186" s="593"/>
      <c r="AQV2186" s="593"/>
      <c r="AQW2186" s="593"/>
      <c r="AQX2186" s="593"/>
      <c r="AQY2186" s="593"/>
      <c r="AQZ2186" s="593"/>
      <c r="ARA2186" s="593"/>
      <c r="ARB2186" s="593"/>
      <c r="ARC2186" s="593"/>
      <c r="ARD2186" s="593"/>
      <c r="ARE2186" s="593"/>
      <c r="ARF2186" s="593"/>
      <c r="ARG2186" s="593"/>
      <c r="ARH2186" s="593"/>
      <c r="ARI2186" s="593"/>
      <c r="ARJ2186" s="593"/>
      <c r="ARK2186" s="593"/>
      <c r="ARL2186" s="593"/>
      <c r="ARM2186" s="593"/>
      <c r="ARN2186" s="593"/>
      <c r="ARO2186" s="593"/>
      <c r="ARP2186" s="593"/>
      <c r="ARQ2186" s="593"/>
      <c r="ARR2186" s="593"/>
      <c r="ARS2186" s="593"/>
      <c r="ART2186" s="593"/>
      <c r="ARU2186" s="593"/>
      <c r="ARV2186" s="593"/>
      <c r="ARW2186" s="593"/>
      <c r="ARX2186" s="593"/>
      <c r="ARY2186" s="593"/>
      <c r="ARZ2186" s="593"/>
      <c r="ASA2186" s="593"/>
      <c r="ASB2186" s="593"/>
      <c r="ASC2186" s="593"/>
      <c r="ASD2186" s="593"/>
      <c r="ASE2186" s="593"/>
      <c r="ASF2186" s="593"/>
      <c r="ASG2186" s="593"/>
      <c r="ASH2186" s="593"/>
      <c r="ASI2186" s="593"/>
      <c r="ASJ2186" s="593"/>
      <c r="ASK2186" s="593"/>
      <c r="ASL2186" s="593"/>
      <c r="ASM2186" s="593"/>
      <c r="ASN2186" s="593"/>
      <c r="ASO2186" s="593"/>
      <c r="ASP2186" s="593"/>
      <c r="ASQ2186" s="593"/>
      <c r="ASR2186" s="593"/>
      <c r="ASS2186" s="593"/>
      <c r="AST2186" s="593"/>
      <c r="ASU2186" s="593"/>
      <c r="ASV2186" s="593"/>
      <c r="ASW2186" s="593"/>
      <c r="ASX2186" s="593"/>
      <c r="ASY2186" s="593"/>
      <c r="ASZ2186" s="593"/>
      <c r="ATA2186" s="593"/>
      <c r="ATB2186" s="593"/>
      <c r="ATC2186" s="593"/>
      <c r="ATD2186" s="593"/>
      <c r="ATE2186" s="593"/>
      <c r="ATF2186" s="593"/>
      <c r="ATG2186" s="593"/>
      <c r="ATH2186" s="593"/>
      <c r="ATI2186" s="593"/>
      <c r="ATJ2186" s="593"/>
      <c r="ATK2186" s="593"/>
      <c r="ATL2186" s="593"/>
      <c r="ATM2186" s="593"/>
      <c r="ATN2186" s="593"/>
      <c r="ATO2186" s="593"/>
      <c r="ATP2186" s="593"/>
      <c r="ATQ2186" s="593"/>
      <c r="ATR2186" s="593"/>
      <c r="ATS2186" s="593"/>
      <c r="ATT2186" s="593"/>
      <c r="ATU2186" s="593"/>
      <c r="ATV2186" s="593"/>
      <c r="ATW2186" s="593"/>
      <c r="ATX2186" s="593"/>
      <c r="ATY2186" s="593"/>
      <c r="ATZ2186" s="593"/>
      <c r="AUA2186" s="593"/>
      <c r="AUB2186" s="593"/>
      <c r="AUC2186" s="593"/>
      <c r="AUD2186" s="593"/>
      <c r="AUE2186" s="593"/>
      <c r="AUF2186" s="593"/>
      <c r="AUG2186" s="593"/>
      <c r="AUH2186" s="593"/>
      <c r="AUI2186" s="593"/>
      <c r="AUJ2186" s="593"/>
      <c r="AUK2186" s="593"/>
      <c r="AUL2186" s="593"/>
      <c r="AUM2186" s="593"/>
      <c r="AUN2186" s="593"/>
      <c r="AUO2186" s="593"/>
      <c r="AUP2186" s="593"/>
      <c r="AUQ2186" s="593"/>
      <c r="AUR2186" s="593"/>
      <c r="AUS2186" s="593"/>
      <c r="AUT2186" s="593"/>
      <c r="AUU2186" s="593"/>
      <c r="AUV2186" s="593"/>
      <c r="AUW2186" s="593"/>
      <c r="AUX2186" s="593"/>
      <c r="AUY2186" s="593"/>
      <c r="AUZ2186" s="593"/>
      <c r="AVA2186" s="593"/>
      <c r="AVB2186" s="593"/>
      <c r="AVC2186" s="593"/>
      <c r="AVD2186" s="593"/>
      <c r="AVE2186" s="593"/>
      <c r="AVF2186" s="593"/>
      <c r="AVG2186" s="593"/>
      <c r="AVH2186" s="593"/>
      <c r="AVI2186" s="593"/>
      <c r="AVJ2186" s="593"/>
      <c r="AVK2186" s="593"/>
    </row>
    <row r="2187" spans="1:1259">
      <c r="A2187" s="715"/>
      <c r="B2187" s="564"/>
      <c r="C2187" s="564"/>
      <c r="D2187" s="676" t="s">
        <v>1067</v>
      </c>
      <c r="E2187" s="524" t="s">
        <v>5339</v>
      </c>
      <c r="F2187" s="676" t="s">
        <v>1080</v>
      </c>
      <c r="G2187" s="665">
        <v>2022</v>
      </c>
      <c r="H2187" s="665">
        <v>8</v>
      </c>
      <c r="I2187" s="687">
        <v>2005091</v>
      </c>
      <c r="J2187" s="666"/>
      <c r="K2187" s="676" t="s">
        <v>1670</v>
      </c>
      <c r="L2187" s="677" t="s">
        <v>1664</v>
      </c>
      <c r="M2187" s="677">
        <v>44510</v>
      </c>
      <c r="N2187" s="677">
        <v>44790</v>
      </c>
      <c r="O2187" s="677"/>
      <c r="P2187" s="677"/>
      <c r="Q2187" s="666"/>
      <c r="R2187" s="666"/>
      <c r="S2187" s="665" t="s">
        <v>1071</v>
      </c>
      <c r="T2187" s="665">
        <v>72</v>
      </c>
      <c r="U2187" s="665"/>
      <c r="V2187" s="665" t="s">
        <v>1072</v>
      </c>
      <c r="W2187" s="678">
        <v>480</v>
      </c>
      <c r="X2187" s="551">
        <v>7656</v>
      </c>
      <c r="Y2187" s="693">
        <v>3674880</v>
      </c>
      <c r="Z2187" s="667">
        <v>0.46500000000000002</v>
      </c>
      <c r="AA2187" s="682">
        <f>Y2187*Z2187</f>
        <v>1708819.2000000002</v>
      </c>
      <c r="AB2187" s="521"/>
      <c r="AC2187" s="683">
        <v>0</v>
      </c>
      <c r="AD2187" s="676"/>
      <c r="AE2187" s="684"/>
      <c r="AF2187" s="695">
        <f>AA2187+AD2187+AE2187</f>
        <v>1708819.2000000002</v>
      </c>
      <c r="AG2187" s="665" t="s">
        <v>1073</v>
      </c>
      <c r="AH2187" s="641">
        <v>10</v>
      </c>
      <c r="AI2187" s="676">
        <v>30</v>
      </c>
      <c r="AJ2187" s="676" t="s">
        <v>1113</v>
      </c>
      <c r="AK2187" s="676" t="s">
        <v>1113</v>
      </c>
      <c r="AL2187" s="696" t="s">
        <v>1113</v>
      </c>
      <c r="AM2187" s="665" t="s">
        <v>52</v>
      </c>
      <c r="AN2187" s="676" t="s">
        <v>1089</v>
      </c>
      <c r="AO2187" s="665"/>
      <c r="AP2187" s="676" t="s">
        <v>92</v>
      </c>
      <c r="AQ2187" s="676" t="s">
        <v>1090</v>
      </c>
      <c r="AR2187" s="676"/>
      <c r="AS2187" s="523" t="s">
        <v>1077</v>
      </c>
      <c r="AT2187" s="523" t="s">
        <v>1091</v>
      </c>
      <c r="AU2187" s="523" t="s">
        <v>1078</v>
      </c>
      <c r="AV2187" s="674"/>
      <c r="AW2187" s="673">
        <f>U2187</f>
        <v>0</v>
      </c>
      <c r="AX2187" s="673" cm="1">
        <f t="array" ref="AX2187">SUM(MID(0&amp;AW2187,LARGE(INDEX(ISNUMBER(--MID(AW2187,ROW($1:$8),1))*ROW($1:$8),),ROW($1:$8))+1,1)*10^ROW($1:$8)/10)</f>
        <v>0</v>
      </c>
      <c r="AY2187" s="673" t="e">
        <f>VLOOKUP($AX2187,'Item Master Data'!$A:$F,3,FALSE)</f>
        <v>#N/A</v>
      </c>
      <c r="AZ2187" s="673" t="e">
        <f>VLOOKUP($AX2187,'Item Master Data'!$A:$F,6,FALSE)</f>
        <v>#N/A</v>
      </c>
      <c r="BA2187" s="673" t="e">
        <f>X2187/BB2187</f>
        <v>#N/A</v>
      </c>
      <c r="BB2187" s="673" t="e">
        <f>VLOOKUP(AX2187,'Item Master Data'!$A:$G,7,FALSE)</f>
        <v>#N/A</v>
      </c>
      <c r="BC2187" s="673"/>
      <c r="BD2187" s="673" t="e">
        <f>W2187-AZ2187</f>
        <v>#N/A</v>
      </c>
      <c r="BE2187" s="593"/>
      <c r="BF2187" s="593"/>
      <c r="BG2187" s="593"/>
      <c r="BH2187" s="593"/>
      <c r="BI2187" s="593"/>
      <c r="BJ2187" s="593"/>
      <c r="BK2187" s="593"/>
      <c r="BL2187" s="593"/>
      <c r="BM2187" s="593"/>
      <c r="BN2187" s="593"/>
      <c r="BO2187" s="593"/>
      <c r="BP2187" s="593"/>
      <c r="BQ2187" s="593"/>
      <c r="BR2187" s="593"/>
      <c r="BS2187" s="593"/>
      <c r="BT2187" s="593"/>
      <c r="BU2187" s="593"/>
      <c r="BV2187" s="593"/>
      <c r="BW2187" s="593"/>
      <c r="BX2187" s="593"/>
      <c r="BY2187" s="593"/>
      <c r="BZ2187" s="593"/>
      <c r="CA2187" s="593"/>
      <c r="CB2187" s="593"/>
      <c r="CC2187" s="593"/>
      <c r="CD2187" s="593"/>
      <c r="CE2187" s="593"/>
      <c r="CF2187" s="593"/>
      <c r="CG2187" s="593"/>
      <c r="CH2187" s="593"/>
      <c r="CI2187" s="593"/>
      <c r="CJ2187" s="593"/>
      <c r="CK2187" s="593"/>
      <c r="CL2187" s="593"/>
      <c r="CM2187" s="593"/>
      <c r="CN2187" s="593"/>
      <c r="CO2187" s="593"/>
      <c r="CP2187" s="593"/>
      <c r="CQ2187" s="593"/>
      <c r="CR2187" s="593"/>
      <c r="CS2187" s="593"/>
      <c r="CT2187" s="593"/>
      <c r="CU2187" s="593"/>
      <c r="CV2187" s="593"/>
      <c r="CW2187" s="593"/>
      <c r="CX2187" s="593"/>
      <c r="CY2187" s="593"/>
      <c r="CZ2187" s="593"/>
      <c r="DA2187" s="593"/>
      <c r="DB2187" s="593"/>
      <c r="DC2187" s="593"/>
      <c r="DD2187" s="593"/>
      <c r="DE2187" s="593"/>
      <c r="DF2187" s="593"/>
      <c r="DG2187" s="593"/>
      <c r="DH2187" s="593"/>
      <c r="DI2187" s="593"/>
      <c r="DJ2187" s="593"/>
      <c r="DK2187" s="593"/>
      <c r="DL2187" s="593"/>
      <c r="DM2187" s="593"/>
      <c r="DN2187" s="593"/>
      <c r="DO2187" s="593"/>
      <c r="DP2187" s="593"/>
      <c r="DQ2187" s="593"/>
      <c r="DR2187" s="593"/>
      <c r="DS2187" s="593"/>
      <c r="DT2187" s="593"/>
      <c r="DU2187" s="593"/>
      <c r="DV2187" s="593"/>
      <c r="DW2187" s="593"/>
      <c r="DX2187" s="593"/>
      <c r="DY2187" s="593"/>
      <c r="DZ2187" s="593"/>
      <c r="EA2187" s="593"/>
      <c r="EB2187" s="593"/>
      <c r="EC2187" s="593"/>
      <c r="ED2187" s="593"/>
      <c r="EE2187" s="593"/>
      <c r="EF2187" s="593"/>
      <c r="EG2187" s="593"/>
      <c r="EH2187" s="593"/>
      <c r="EI2187" s="593"/>
      <c r="EJ2187" s="593"/>
      <c r="EK2187" s="593"/>
      <c r="EL2187" s="593"/>
      <c r="EM2187" s="593"/>
      <c r="EN2187" s="593"/>
      <c r="EO2187" s="593"/>
      <c r="EP2187" s="593"/>
      <c r="EQ2187" s="593"/>
      <c r="ER2187" s="593"/>
      <c r="ES2187" s="593"/>
      <c r="ET2187" s="593"/>
      <c r="EU2187" s="593"/>
      <c r="EV2187" s="593"/>
      <c r="EW2187" s="593"/>
      <c r="EX2187" s="593"/>
      <c r="EY2187" s="593"/>
      <c r="EZ2187" s="593"/>
      <c r="FA2187" s="593"/>
      <c r="FB2187" s="593"/>
      <c r="FC2187" s="593"/>
      <c r="FD2187" s="593"/>
      <c r="FE2187" s="593"/>
      <c r="FF2187" s="593"/>
      <c r="FG2187" s="593"/>
      <c r="FH2187" s="593"/>
      <c r="FI2187" s="593"/>
      <c r="FJ2187" s="593"/>
      <c r="FK2187" s="593"/>
      <c r="FL2187" s="593"/>
      <c r="FM2187" s="593"/>
      <c r="FN2187" s="593"/>
      <c r="FO2187" s="593"/>
      <c r="FP2187" s="593"/>
      <c r="FQ2187" s="593"/>
      <c r="FR2187" s="593"/>
      <c r="FS2187" s="593"/>
      <c r="FT2187" s="593"/>
      <c r="FU2187" s="593"/>
      <c r="FV2187" s="593"/>
      <c r="FW2187" s="593"/>
      <c r="FX2187" s="593"/>
      <c r="FY2187" s="593"/>
      <c r="FZ2187" s="593"/>
      <c r="GA2187" s="593"/>
      <c r="GB2187" s="593"/>
      <c r="GC2187" s="593"/>
      <c r="GD2187" s="593"/>
      <c r="GE2187" s="593"/>
      <c r="GF2187" s="593"/>
      <c r="GG2187" s="593"/>
      <c r="GH2187" s="593"/>
      <c r="GI2187" s="593"/>
      <c r="GJ2187" s="593"/>
      <c r="GK2187" s="593"/>
      <c r="GL2187" s="593"/>
      <c r="GM2187" s="593"/>
      <c r="GN2187" s="593"/>
      <c r="GO2187" s="593"/>
      <c r="GP2187" s="593"/>
      <c r="GQ2187" s="593"/>
      <c r="GR2187" s="593"/>
      <c r="GS2187" s="593"/>
      <c r="GT2187" s="593"/>
      <c r="GU2187" s="593"/>
      <c r="GV2187" s="593"/>
      <c r="GW2187" s="593"/>
      <c r="GX2187" s="593"/>
      <c r="GY2187" s="593"/>
      <c r="GZ2187" s="593"/>
      <c r="HA2187" s="593"/>
      <c r="HB2187" s="593"/>
      <c r="HC2187" s="593"/>
      <c r="HD2187" s="593"/>
      <c r="HE2187" s="593"/>
      <c r="HF2187" s="593"/>
      <c r="HG2187" s="593"/>
      <c r="HH2187" s="593"/>
      <c r="HI2187" s="593"/>
      <c r="HJ2187" s="593"/>
      <c r="HK2187" s="593"/>
      <c r="HL2187" s="593"/>
      <c r="HM2187" s="593"/>
      <c r="HN2187" s="593"/>
      <c r="HO2187" s="593"/>
      <c r="HP2187" s="593"/>
      <c r="HQ2187" s="593"/>
      <c r="HR2187" s="593"/>
      <c r="HS2187" s="593"/>
      <c r="HT2187" s="593"/>
      <c r="HU2187" s="593"/>
      <c r="HV2187" s="593"/>
      <c r="HW2187" s="593"/>
      <c r="HX2187" s="593"/>
      <c r="HY2187" s="593"/>
      <c r="HZ2187" s="593"/>
      <c r="IA2187" s="593"/>
      <c r="IB2187" s="593"/>
      <c r="IC2187" s="593"/>
      <c r="ID2187" s="593"/>
      <c r="IE2187" s="593"/>
      <c r="IF2187" s="593"/>
      <c r="IG2187" s="593"/>
      <c r="IH2187" s="593"/>
      <c r="II2187" s="593"/>
      <c r="IJ2187" s="593"/>
      <c r="IK2187" s="593"/>
      <c r="IL2187" s="593"/>
      <c r="IM2187" s="593"/>
      <c r="IN2187" s="593"/>
      <c r="IO2187" s="593"/>
      <c r="IP2187" s="593"/>
      <c r="IQ2187" s="593"/>
      <c r="IR2187" s="593"/>
      <c r="IS2187" s="593"/>
      <c r="IT2187" s="593"/>
      <c r="IU2187" s="593"/>
      <c r="IV2187" s="593"/>
      <c r="IW2187" s="593"/>
      <c r="IX2187" s="593"/>
      <c r="IY2187" s="593"/>
      <c r="IZ2187" s="593"/>
      <c r="JA2187" s="593"/>
      <c r="JB2187" s="593"/>
      <c r="JC2187" s="593"/>
      <c r="JD2187" s="593"/>
      <c r="JE2187" s="593"/>
      <c r="JF2187" s="593"/>
      <c r="JG2187" s="593"/>
      <c r="JH2187" s="593"/>
      <c r="JI2187" s="593"/>
      <c r="JJ2187" s="593"/>
      <c r="JK2187" s="593"/>
      <c r="JL2187" s="593"/>
      <c r="JM2187" s="593"/>
      <c r="JN2187" s="593"/>
      <c r="JO2187" s="593"/>
      <c r="JP2187" s="593"/>
      <c r="JQ2187" s="593"/>
      <c r="JR2187" s="593"/>
      <c r="JS2187" s="593"/>
      <c r="JT2187" s="593"/>
      <c r="JU2187" s="593"/>
      <c r="JV2187" s="593"/>
      <c r="JW2187" s="593"/>
      <c r="JX2187" s="593"/>
      <c r="JY2187" s="593"/>
      <c r="JZ2187" s="593"/>
      <c r="KA2187" s="593"/>
      <c r="KB2187" s="593"/>
      <c r="KC2187" s="593"/>
      <c r="KD2187" s="593"/>
      <c r="KE2187" s="593"/>
      <c r="KF2187" s="593"/>
      <c r="KG2187" s="593"/>
      <c r="KH2187" s="593"/>
      <c r="KI2187" s="593"/>
      <c r="KJ2187" s="593"/>
      <c r="KK2187" s="593"/>
      <c r="KL2187" s="593"/>
      <c r="KM2187" s="593"/>
      <c r="KN2187" s="593"/>
      <c r="KO2187" s="593"/>
      <c r="KP2187" s="593"/>
      <c r="KQ2187" s="593"/>
      <c r="KR2187" s="593"/>
      <c r="KS2187" s="593"/>
      <c r="KT2187" s="593"/>
      <c r="KU2187" s="593"/>
      <c r="KV2187" s="593"/>
      <c r="KW2187" s="593"/>
      <c r="KX2187" s="593"/>
      <c r="KY2187" s="593"/>
      <c r="KZ2187" s="593"/>
      <c r="LA2187" s="593"/>
      <c r="LB2187" s="593"/>
      <c r="LC2187" s="593"/>
      <c r="LD2187" s="593"/>
      <c r="LE2187" s="593"/>
      <c r="LF2187" s="593"/>
      <c r="LG2187" s="593"/>
      <c r="LH2187" s="593"/>
      <c r="LI2187" s="593"/>
      <c r="LJ2187" s="593"/>
      <c r="LK2187" s="593"/>
      <c r="LL2187" s="593"/>
      <c r="LM2187" s="593"/>
      <c r="LN2187" s="593"/>
      <c r="LO2187" s="593"/>
      <c r="LP2187" s="593"/>
      <c r="LQ2187" s="593"/>
      <c r="LR2187" s="593"/>
      <c r="LS2187" s="593"/>
      <c r="LT2187" s="593"/>
      <c r="LU2187" s="593"/>
      <c r="LV2187" s="593"/>
      <c r="LW2187" s="593"/>
      <c r="LX2187" s="593"/>
      <c r="LY2187" s="593"/>
      <c r="LZ2187" s="593"/>
      <c r="MA2187" s="593"/>
      <c r="MB2187" s="593"/>
      <c r="MC2187" s="593"/>
      <c r="MD2187" s="593"/>
      <c r="ME2187" s="593"/>
      <c r="MF2187" s="593"/>
      <c r="MG2187" s="593"/>
      <c r="MH2187" s="593"/>
      <c r="MI2187" s="593"/>
      <c r="MJ2187" s="593"/>
      <c r="MK2187" s="593"/>
      <c r="ML2187" s="593"/>
      <c r="MM2187" s="593"/>
      <c r="MN2187" s="593"/>
      <c r="MO2187" s="593"/>
      <c r="MP2187" s="593"/>
      <c r="MQ2187" s="593"/>
      <c r="MR2187" s="593"/>
      <c r="MS2187" s="593"/>
      <c r="MT2187" s="593"/>
      <c r="MU2187" s="593"/>
      <c r="MV2187" s="593"/>
      <c r="MW2187" s="593"/>
      <c r="MX2187" s="593"/>
      <c r="MY2187" s="593"/>
      <c r="MZ2187" s="593"/>
      <c r="NA2187" s="593"/>
      <c r="NB2187" s="593"/>
      <c r="NC2187" s="593"/>
      <c r="ND2187" s="593"/>
      <c r="NE2187" s="593"/>
      <c r="NF2187" s="593"/>
      <c r="NG2187" s="593"/>
      <c r="NH2187" s="593"/>
      <c r="NI2187" s="593"/>
      <c r="NJ2187" s="593"/>
      <c r="NK2187" s="593"/>
      <c r="NL2187" s="593"/>
      <c r="NM2187" s="593"/>
      <c r="NN2187" s="593"/>
      <c r="NO2187" s="593"/>
      <c r="NP2187" s="593"/>
      <c r="NQ2187" s="593"/>
      <c r="NR2187" s="593"/>
      <c r="NS2187" s="593"/>
      <c r="NT2187" s="593"/>
      <c r="NU2187" s="593"/>
      <c r="NV2187" s="593"/>
      <c r="NW2187" s="593"/>
      <c r="NX2187" s="593"/>
      <c r="NY2187" s="593"/>
      <c r="NZ2187" s="593"/>
      <c r="OA2187" s="593"/>
      <c r="OB2187" s="593"/>
      <c r="OC2187" s="593"/>
      <c r="OD2187" s="593"/>
      <c r="OE2187" s="593"/>
      <c r="OF2187" s="593"/>
      <c r="OG2187" s="593"/>
      <c r="OH2187" s="593"/>
      <c r="OI2187" s="593"/>
      <c r="OJ2187" s="593"/>
      <c r="OK2187" s="593"/>
      <c r="OL2187" s="593"/>
      <c r="OM2187" s="593"/>
      <c r="ON2187" s="593"/>
      <c r="OO2187" s="593"/>
      <c r="OP2187" s="593"/>
      <c r="OQ2187" s="593"/>
      <c r="OR2187" s="593"/>
      <c r="OS2187" s="593"/>
      <c r="OT2187" s="593"/>
      <c r="OU2187" s="593"/>
      <c r="OV2187" s="593"/>
      <c r="OW2187" s="593"/>
      <c r="OX2187" s="593"/>
      <c r="OY2187" s="593"/>
      <c r="OZ2187" s="593"/>
      <c r="PA2187" s="593"/>
      <c r="PB2187" s="593"/>
      <c r="PC2187" s="593"/>
      <c r="PD2187" s="593"/>
      <c r="PE2187" s="593"/>
      <c r="PF2187" s="593"/>
      <c r="PG2187" s="593"/>
      <c r="PH2187" s="593"/>
      <c r="PI2187" s="593"/>
      <c r="PJ2187" s="593"/>
      <c r="PK2187" s="593"/>
      <c r="PL2187" s="593"/>
      <c r="PM2187" s="593"/>
      <c r="PN2187" s="593"/>
      <c r="PO2187" s="593"/>
      <c r="PP2187" s="593"/>
      <c r="PQ2187" s="593"/>
      <c r="PR2187" s="593"/>
      <c r="PS2187" s="593"/>
      <c r="PT2187" s="593"/>
      <c r="PU2187" s="593"/>
      <c r="PV2187" s="593"/>
      <c r="PW2187" s="593"/>
      <c r="PX2187" s="593"/>
      <c r="PY2187" s="593"/>
      <c r="PZ2187" s="593"/>
      <c r="QA2187" s="593"/>
      <c r="QB2187" s="593"/>
      <c r="QC2187" s="593"/>
      <c r="QD2187" s="593"/>
      <c r="QE2187" s="593"/>
      <c r="QF2187" s="593"/>
      <c r="QG2187" s="593"/>
      <c r="QH2187" s="593"/>
      <c r="QI2187" s="593"/>
      <c r="QJ2187" s="593"/>
      <c r="QK2187" s="593"/>
      <c r="QL2187" s="593"/>
      <c r="QM2187" s="593"/>
      <c r="QN2187" s="593"/>
      <c r="QO2187" s="593"/>
      <c r="QP2187" s="593"/>
      <c r="QQ2187" s="593"/>
      <c r="QR2187" s="593"/>
      <c r="QS2187" s="593"/>
      <c r="QT2187" s="593"/>
      <c r="QU2187" s="593"/>
      <c r="QV2187" s="593"/>
      <c r="QW2187" s="593"/>
      <c r="QX2187" s="593"/>
      <c r="QY2187" s="593"/>
      <c r="QZ2187" s="593"/>
      <c r="RA2187" s="593"/>
      <c r="RB2187" s="593"/>
      <c r="RC2187" s="593"/>
      <c r="RD2187" s="593"/>
      <c r="RE2187" s="593"/>
      <c r="RF2187" s="593"/>
      <c r="RG2187" s="593"/>
      <c r="RH2187" s="593"/>
      <c r="RI2187" s="593"/>
      <c r="RJ2187" s="593"/>
      <c r="RK2187" s="593"/>
      <c r="RL2187" s="593"/>
      <c r="RM2187" s="593"/>
      <c r="RN2187" s="593"/>
      <c r="RO2187" s="593"/>
      <c r="RP2187" s="593"/>
      <c r="RQ2187" s="593"/>
      <c r="RR2187" s="593"/>
      <c r="RS2187" s="593"/>
      <c r="RT2187" s="593"/>
      <c r="RU2187" s="593"/>
      <c r="RV2187" s="593"/>
      <c r="RW2187" s="593"/>
      <c r="RX2187" s="593"/>
      <c r="RY2187" s="593"/>
      <c r="RZ2187" s="593"/>
      <c r="SA2187" s="593"/>
      <c r="SB2187" s="593"/>
      <c r="SC2187" s="593"/>
      <c r="SD2187" s="593"/>
      <c r="SE2187" s="593"/>
      <c r="SF2187" s="593"/>
      <c r="SG2187" s="593"/>
      <c r="SH2187" s="593"/>
      <c r="SI2187" s="593"/>
      <c r="SJ2187" s="593"/>
      <c r="SK2187" s="593"/>
      <c r="SL2187" s="593"/>
      <c r="SM2187" s="593"/>
      <c r="SN2187" s="593"/>
      <c r="SO2187" s="593"/>
      <c r="SP2187" s="593"/>
      <c r="SQ2187" s="593"/>
      <c r="SR2187" s="593"/>
      <c r="SS2187" s="593"/>
      <c r="ST2187" s="593"/>
      <c r="SU2187" s="593"/>
      <c r="SV2187" s="593"/>
      <c r="SW2187" s="593"/>
      <c r="SX2187" s="593"/>
      <c r="SY2187" s="593"/>
      <c r="SZ2187" s="593"/>
      <c r="TA2187" s="593"/>
      <c r="TB2187" s="593"/>
      <c r="TC2187" s="593"/>
      <c r="TD2187" s="593"/>
      <c r="TE2187" s="593"/>
      <c r="TF2187" s="593"/>
      <c r="TG2187" s="593"/>
      <c r="TH2187" s="593"/>
      <c r="TI2187" s="593"/>
      <c r="TJ2187" s="593"/>
      <c r="TK2187" s="593"/>
      <c r="TL2187" s="593"/>
      <c r="TM2187" s="593"/>
      <c r="TN2187" s="593"/>
      <c r="TO2187" s="593"/>
      <c r="TP2187" s="593"/>
      <c r="TQ2187" s="593"/>
      <c r="TR2187" s="593"/>
      <c r="TS2187" s="593"/>
      <c r="TT2187" s="593"/>
      <c r="TU2187" s="593"/>
      <c r="TV2187" s="593"/>
      <c r="TW2187" s="593"/>
      <c r="TX2187" s="593"/>
      <c r="TY2187" s="593"/>
      <c r="TZ2187" s="593"/>
      <c r="UA2187" s="593"/>
      <c r="UB2187" s="593"/>
      <c r="UC2187" s="593"/>
      <c r="UD2187" s="593"/>
      <c r="UE2187" s="593"/>
      <c r="UF2187" s="593"/>
      <c r="UG2187" s="593"/>
      <c r="UH2187" s="593"/>
      <c r="UI2187" s="593"/>
      <c r="UJ2187" s="593"/>
      <c r="UK2187" s="593"/>
      <c r="UL2187" s="593"/>
      <c r="UM2187" s="593"/>
      <c r="UN2187" s="593"/>
      <c r="UO2187" s="593"/>
      <c r="UP2187" s="593"/>
      <c r="UQ2187" s="593"/>
      <c r="UR2187" s="593"/>
      <c r="US2187" s="593"/>
      <c r="UT2187" s="593"/>
      <c r="UU2187" s="593"/>
      <c r="UV2187" s="593"/>
      <c r="UW2187" s="593"/>
      <c r="UX2187" s="593"/>
      <c r="UY2187" s="593"/>
      <c r="UZ2187" s="593"/>
      <c r="VA2187" s="593"/>
      <c r="VB2187" s="593"/>
      <c r="VC2187" s="593"/>
      <c r="VD2187" s="593"/>
      <c r="VE2187" s="593"/>
      <c r="VF2187" s="593"/>
      <c r="VG2187" s="593"/>
      <c r="VH2187" s="593"/>
      <c r="VI2187" s="593"/>
      <c r="VJ2187" s="593"/>
      <c r="VK2187" s="593"/>
      <c r="VL2187" s="593"/>
      <c r="VM2187" s="593"/>
      <c r="VN2187" s="593"/>
      <c r="VO2187" s="593"/>
      <c r="VP2187" s="593"/>
      <c r="VQ2187" s="593"/>
      <c r="VR2187" s="593"/>
      <c r="VS2187" s="593"/>
      <c r="VT2187" s="593"/>
      <c r="VU2187" s="593"/>
      <c r="VV2187" s="593"/>
      <c r="VW2187" s="593"/>
      <c r="VX2187" s="593"/>
      <c r="VY2187" s="593"/>
      <c r="VZ2187" s="593"/>
      <c r="WA2187" s="593"/>
      <c r="WB2187" s="593"/>
      <c r="WC2187" s="593"/>
      <c r="WD2187" s="593"/>
      <c r="WE2187" s="593"/>
      <c r="WF2187" s="593"/>
      <c r="WG2187" s="593"/>
      <c r="WH2187" s="593"/>
      <c r="WI2187" s="593"/>
      <c r="WJ2187" s="593"/>
      <c r="WK2187" s="593"/>
      <c r="WL2187" s="593"/>
      <c r="WM2187" s="593"/>
      <c r="WN2187" s="593"/>
      <c r="WO2187" s="593"/>
      <c r="WP2187" s="593"/>
      <c r="WQ2187" s="593"/>
      <c r="WR2187" s="593"/>
      <c r="WS2187" s="593"/>
      <c r="WT2187" s="593"/>
      <c r="WU2187" s="593"/>
      <c r="WV2187" s="593"/>
      <c r="WW2187" s="593"/>
      <c r="WX2187" s="593"/>
      <c r="WY2187" s="593"/>
      <c r="WZ2187" s="593"/>
      <c r="XA2187" s="593"/>
      <c r="XB2187" s="593"/>
      <c r="XC2187" s="593"/>
      <c r="XD2187" s="593"/>
      <c r="XE2187" s="593"/>
      <c r="XF2187" s="593"/>
      <c r="XG2187" s="593"/>
      <c r="XH2187" s="593"/>
      <c r="XI2187" s="593"/>
      <c r="XJ2187" s="593"/>
      <c r="XK2187" s="593"/>
      <c r="XL2187" s="593"/>
      <c r="XM2187" s="593"/>
      <c r="XN2187" s="593"/>
      <c r="XO2187" s="593"/>
      <c r="XP2187" s="593"/>
      <c r="XQ2187" s="593"/>
      <c r="XR2187" s="593"/>
      <c r="XS2187" s="593"/>
      <c r="XT2187" s="593"/>
      <c r="XU2187" s="593"/>
      <c r="XV2187" s="593"/>
      <c r="XW2187" s="593"/>
      <c r="XX2187" s="593"/>
      <c r="XY2187" s="593"/>
      <c r="XZ2187" s="593"/>
      <c r="YA2187" s="593"/>
      <c r="YB2187" s="593"/>
      <c r="YC2187" s="593"/>
      <c r="YD2187" s="593"/>
      <c r="YE2187" s="593"/>
      <c r="YF2187" s="593"/>
      <c r="YG2187" s="593"/>
      <c r="YH2187" s="593"/>
      <c r="YI2187" s="593"/>
      <c r="YJ2187" s="593"/>
      <c r="YK2187" s="593"/>
      <c r="YL2187" s="593"/>
      <c r="YM2187" s="593"/>
      <c r="YN2187" s="593"/>
      <c r="YO2187" s="593"/>
      <c r="YP2187" s="593"/>
      <c r="YQ2187" s="593"/>
      <c r="YR2187" s="593"/>
      <c r="YS2187" s="593"/>
      <c r="YT2187" s="593"/>
      <c r="YU2187" s="593"/>
      <c r="YV2187" s="593"/>
      <c r="YW2187" s="593"/>
      <c r="YX2187" s="593"/>
      <c r="YY2187" s="593"/>
      <c r="YZ2187" s="593"/>
      <c r="ZA2187" s="593"/>
      <c r="ZB2187" s="593"/>
      <c r="ZC2187" s="593"/>
      <c r="ZD2187" s="593"/>
      <c r="ZE2187" s="593"/>
      <c r="ZF2187" s="593"/>
      <c r="ZG2187" s="593"/>
      <c r="ZH2187" s="593"/>
      <c r="ZI2187" s="593"/>
      <c r="ZJ2187" s="593"/>
      <c r="ZK2187" s="593"/>
      <c r="ZL2187" s="593"/>
      <c r="ZM2187" s="593"/>
      <c r="ZN2187" s="593"/>
      <c r="ZO2187" s="593"/>
      <c r="ZP2187" s="593"/>
      <c r="ZQ2187" s="593"/>
      <c r="ZR2187" s="593"/>
      <c r="ZS2187" s="593"/>
      <c r="ZT2187" s="593"/>
      <c r="ZU2187" s="593"/>
      <c r="ZV2187" s="593"/>
      <c r="ZW2187" s="593"/>
      <c r="ZX2187" s="593"/>
      <c r="ZY2187" s="593"/>
      <c r="ZZ2187" s="593"/>
      <c r="AAA2187" s="593"/>
      <c r="AAB2187" s="593"/>
      <c r="AAC2187" s="593"/>
      <c r="AAD2187" s="593"/>
      <c r="AAE2187" s="593"/>
      <c r="AAF2187" s="593"/>
      <c r="AAG2187" s="593"/>
      <c r="AAH2187" s="593"/>
      <c r="AAI2187" s="593"/>
      <c r="AAJ2187" s="593"/>
      <c r="AAK2187" s="593"/>
      <c r="AAL2187" s="593"/>
      <c r="AAM2187" s="593"/>
      <c r="AAN2187" s="593"/>
      <c r="AAO2187" s="593"/>
      <c r="AAP2187" s="593"/>
      <c r="AAQ2187" s="593"/>
      <c r="AAR2187" s="593"/>
      <c r="AAS2187" s="593"/>
      <c r="AAT2187" s="593"/>
      <c r="AAU2187" s="593"/>
      <c r="AAV2187" s="593"/>
      <c r="AAW2187" s="593"/>
      <c r="AAX2187" s="593"/>
      <c r="AAY2187" s="593"/>
      <c r="AAZ2187" s="593"/>
      <c r="ABA2187" s="593"/>
      <c r="ABB2187" s="593"/>
      <c r="ABC2187" s="593"/>
      <c r="ABD2187" s="593"/>
      <c r="ABE2187" s="593"/>
      <c r="ABF2187" s="593"/>
      <c r="ABG2187" s="593"/>
      <c r="ABH2187" s="593"/>
      <c r="ABI2187" s="593"/>
      <c r="ABJ2187" s="593"/>
      <c r="ABK2187" s="593"/>
      <c r="ABL2187" s="593"/>
      <c r="ABM2187" s="593"/>
      <c r="ABN2187" s="593"/>
      <c r="ABO2187" s="593"/>
      <c r="ABP2187" s="593"/>
      <c r="ABQ2187" s="593"/>
      <c r="ABR2187" s="593"/>
      <c r="ABS2187" s="593"/>
      <c r="ABT2187" s="593"/>
      <c r="ABU2187" s="593"/>
      <c r="ABV2187" s="593"/>
      <c r="ABW2187" s="593"/>
      <c r="ABX2187" s="593"/>
      <c r="ABY2187" s="593"/>
      <c r="ABZ2187" s="593"/>
      <c r="ACA2187" s="593"/>
      <c r="ACB2187" s="593"/>
      <c r="ACC2187" s="593"/>
      <c r="ACD2187" s="593"/>
      <c r="ACE2187" s="593"/>
      <c r="ACF2187" s="593"/>
      <c r="ACG2187" s="593"/>
      <c r="ACH2187" s="593"/>
      <c r="ACI2187" s="593"/>
      <c r="ACJ2187" s="593"/>
      <c r="ACK2187" s="593"/>
      <c r="ACL2187" s="593"/>
      <c r="ACM2187" s="593"/>
      <c r="ACN2187" s="593"/>
      <c r="ACO2187" s="593"/>
      <c r="ACP2187" s="593"/>
      <c r="ACQ2187" s="593"/>
      <c r="ACR2187" s="593"/>
      <c r="ACS2187" s="593"/>
      <c r="ACT2187" s="593"/>
      <c r="ACU2187" s="593"/>
      <c r="ACV2187" s="593"/>
      <c r="ACW2187" s="593"/>
      <c r="ACX2187" s="593"/>
      <c r="ACY2187" s="593"/>
      <c r="ACZ2187" s="593"/>
      <c r="ADA2187" s="593"/>
      <c r="ADB2187" s="593"/>
      <c r="ADC2187" s="593"/>
      <c r="ADD2187" s="593"/>
      <c r="ADE2187" s="593"/>
      <c r="ADF2187" s="593"/>
      <c r="ADG2187" s="593"/>
      <c r="ADH2187" s="593"/>
      <c r="ADI2187" s="593"/>
      <c r="ADJ2187" s="593"/>
      <c r="ADK2187" s="593"/>
      <c r="ADL2187" s="593"/>
      <c r="ADM2187" s="593"/>
      <c r="ADN2187" s="593"/>
      <c r="ADO2187" s="593"/>
      <c r="ADP2187" s="593"/>
      <c r="ADQ2187" s="593"/>
      <c r="ADR2187" s="593"/>
      <c r="ADS2187" s="593"/>
      <c r="ADT2187" s="593"/>
      <c r="ADU2187" s="593"/>
      <c r="ADV2187" s="593"/>
      <c r="ADW2187" s="593"/>
      <c r="ADX2187" s="593"/>
      <c r="ADY2187" s="593"/>
      <c r="ADZ2187" s="593"/>
      <c r="AEA2187" s="593"/>
      <c r="AEB2187" s="593"/>
      <c r="AEC2187" s="593"/>
      <c r="AED2187" s="593"/>
      <c r="AEE2187" s="593"/>
      <c r="AEF2187" s="593"/>
      <c r="AEG2187" s="593"/>
      <c r="AEH2187" s="593"/>
      <c r="AEI2187" s="593"/>
      <c r="AEJ2187" s="593"/>
      <c r="AEK2187" s="593"/>
      <c r="AEL2187" s="593"/>
      <c r="AEM2187" s="593"/>
      <c r="AEN2187" s="593"/>
      <c r="AEO2187" s="593"/>
      <c r="AEP2187" s="593"/>
      <c r="AEQ2187" s="593"/>
      <c r="AER2187" s="593"/>
      <c r="AES2187" s="593"/>
      <c r="AET2187" s="593"/>
      <c r="AEU2187" s="593"/>
      <c r="AEV2187" s="593"/>
      <c r="AEW2187" s="593"/>
      <c r="AEX2187" s="593"/>
      <c r="AEY2187" s="593"/>
      <c r="AEZ2187" s="593"/>
      <c r="AFA2187" s="593"/>
      <c r="AFB2187" s="593"/>
      <c r="AFC2187" s="593"/>
      <c r="AFD2187" s="593"/>
      <c r="AFE2187" s="593"/>
      <c r="AFF2187" s="593"/>
      <c r="AFG2187" s="593"/>
      <c r="AFH2187" s="593"/>
      <c r="AFI2187" s="593"/>
      <c r="AFJ2187" s="593"/>
      <c r="AFK2187" s="593"/>
      <c r="AFL2187" s="593"/>
      <c r="AFM2187" s="593"/>
      <c r="AFN2187" s="593"/>
      <c r="AFO2187" s="593"/>
      <c r="AFP2187" s="593"/>
      <c r="AFQ2187" s="593"/>
      <c r="AFR2187" s="593"/>
      <c r="AFS2187" s="593"/>
      <c r="AFT2187" s="593"/>
      <c r="AFU2187" s="593"/>
      <c r="AFV2187" s="593"/>
      <c r="AFW2187" s="593"/>
      <c r="AFX2187" s="593"/>
      <c r="AFY2187" s="593"/>
      <c r="AFZ2187" s="593"/>
      <c r="AGA2187" s="593"/>
      <c r="AGB2187" s="593"/>
      <c r="AGC2187" s="593"/>
      <c r="AGD2187" s="593"/>
      <c r="AGE2187" s="593"/>
      <c r="AGF2187" s="593"/>
      <c r="AGG2187" s="593"/>
      <c r="AGH2187" s="593"/>
      <c r="AGI2187" s="593"/>
      <c r="AGJ2187" s="593"/>
      <c r="AGK2187" s="593"/>
      <c r="AGL2187" s="593"/>
      <c r="AGM2187" s="593"/>
      <c r="AGN2187" s="593"/>
      <c r="AGO2187" s="593"/>
      <c r="AGP2187" s="593"/>
      <c r="AGQ2187" s="593"/>
      <c r="AGR2187" s="593"/>
      <c r="AGS2187" s="593"/>
      <c r="AGT2187" s="593"/>
      <c r="AGU2187" s="593"/>
      <c r="AGV2187" s="593"/>
      <c r="AGW2187" s="593"/>
      <c r="AGX2187" s="593"/>
      <c r="AGY2187" s="593"/>
      <c r="AGZ2187" s="593"/>
      <c r="AHA2187" s="593"/>
      <c r="AHB2187" s="593"/>
      <c r="AHC2187" s="593"/>
      <c r="AHD2187" s="593"/>
      <c r="AHE2187" s="593"/>
      <c r="AHF2187" s="593"/>
      <c r="AHG2187" s="593"/>
      <c r="AHH2187" s="593"/>
      <c r="AHI2187" s="593"/>
      <c r="AHJ2187" s="593"/>
      <c r="AHK2187" s="593"/>
      <c r="AHL2187" s="593"/>
      <c r="AHM2187" s="593"/>
      <c r="AHN2187" s="593"/>
      <c r="AHO2187" s="593"/>
      <c r="AHP2187" s="593"/>
      <c r="AHQ2187" s="593"/>
      <c r="AHR2187" s="593"/>
      <c r="AHS2187" s="593"/>
      <c r="AHT2187" s="593"/>
      <c r="AHU2187" s="593"/>
      <c r="AHV2187" s="593"/>
      <c r="AHW2187" s="593"/>
      <c r="AHX2187" s="593"/>
      <c r="AHY2187" s="593"/>
      <c r="AHZ2187" s="593"/>
      <c r="AIA2187" s="593"/>
      <c r="AIB2187" s="593"/>
      <c r="AIC2187" s="593"/>
      <c r="AID2187" s="593"/>
      <c r="AIE2187" s="593"/>
      <c r="AIF2187" s="593"/>
      <c r="AIG2187" s="593"/>
      <c r="AIH2187" s="593"/>
      <c r="AII2187" s="593"/>
      <c r="AIJ2187" s="593"/>
      <c r="AIK2187" s="593"/>
      <c r="AIL2187" s="593"/>
      <c r="AIM2187" s="593"/>
      <c r="AIN2187" s="593"/>
      <c r="AIO2187" s="593"/>
      <c r="AIP2187" s="593"/>
      <c r="AIQ2187" s="593"/>
      <c r="AIR2187" s="593"/>
      <c r="AIS2187" s="593"/>
      <c r="AIT2187" s="593"/>
      <c r="AIU2187" s="593"/>
      <c r="AIV2187" s="593"/>
      <c r="AIW2187" s="593"/>
      <c r="AIX2187" s="593"/>
      <c r="AIY2187" s="593"/>
      <c r="AIZ2187" s="593"/>
      <c r="AJA2187" s="593"/>
      <c r="AJB2187" s="593"/>
      <c r="AJC2187" s="593"/>
      <c r="AJD2187" s="593"/>
      <c r="AJE2187" s="593"/>
      <c r="AJF2187" s="593"/>
      <c r="AJG2187" s="593"/>
      <c r="AJH2187" s="593"/>
      <c r="AJI2187" s="593"/>
      <c r="AJJ2187" s="593"/>
      <c r="AJK2187" s="593"/>
      <c r="AJL2187" s="593"/>
      <c r="AJM2187" s="593"/>
      <c r="AJN2187" s="593"/>
      <c r="AJO2187" s="593"/>
      <c r="AJP2187" s="593"/>
      <c r="AJQ2187" s="593"/>
      <c r="AJR2187" s="593"/>
      <c r="AJS2187" s="593"/>
      <c r="AJT2187" s="593"/>
      <c r="AJU2187" s="593"/>
      <c r="AJV2187" s="593"/>
      <c r="AJW2187" s="593"/>
      <c r="AJX2187" s="593"/>
      <c r="AJY2187" s="593"/>
      <c r="AJZ2187" s="593"/>
      <c r="AKA2187" s="593"/>
      <c r="AKB2187" s="593"/>
      <c r="AKC2187" s="593"/>
      <c r="AKD2187" s="593"/>
      <c r="AKE2187" s="593"/>
      <c r="AKF2187" s="593"/>
      <c r="AKG2187" s="593"/>
      <c r="AKH2187" s="593"/>
      <c r="AKI2187" s="593"/>
      <c r="AKJ2187" s="593"/>
      <c r="AKK2187" s="593"/>
      <c r="AKL2187" s="593"/>
      <c r="AKM2187" s="593"/>
      <c r="AKN2187" s="593"/>
      <c r="AKO2187" s="593"/>
      <c r="AKP2187" s="593"/>
      <c r="AKQ2187" s="593"/>
      <c r="AKR2187" s="593"/>
      <c r="AKS2187" s="593"/>
      <c r="AKT2187" s="593"/>
      <c r="AKU2187" s="593"/>
      <c r="AKV2187" s="593"/>
      <c r="AKW2187" s="593"/>
      <c r="AKX2187" s="593"/>
      <c r="AKY2187" s="593"/>
      <c r="AKZ2187" s="593"/>
      <c r="ALA2187" s="593"/>
      <c r="ALB2187" s="593"/>
      <c r="ALC2187" s="593"/>
      <c r="ALD2187" s="593"/>
      <c r="ALE2187" s="593"/>
      <c r="ALF2187" s="593"/>
      <c r="ALG2187" s="593"/>
      <c r="ALH2187" s="593"/>
      <c r="ALI2187" s="593"/>
      <c r="ALJ2187" s="593"/>
      <c r="ALK2187" s="593"/>
      <c r="ALL2187" s="593"/>
      <c r="ALM2187" s="593"/>
      <c r="ALN2187" s="593"/>
      <c r="ALO2187" s="593"/>
      <c r="ALP2187" s="593"/>
      <c r="ALQ2187" s="593"/>
      <c r="ALR2187" s="593"/>
      <c r="ALS2187" s="593"/>
      <c r="ALT2187" s="593"/>
      <c r="ALU2187" s="593"/>
      <c r="ALV2187" s="593"/>
      <c r="ALW2187" s="593"/>
      <c r="ALX2187" s="593"/>
      <c r="ALY2187" s="593"/>
      <c r="ALZ2187" s="593"/>
      <c r="AMA2187" s="593"/>
      <c r="AMB2187" s="593"/>
      <c r="AMC2187" s="593"/>
      <c r="AMD2187" s="593"/>
      <c r="AME2187" s="593"/>
      <c r="AMF2187" s="593"/>
      <c r="AMG2187" s="593"/>
      <c r="AMH2187" s="593"/>
      <c r="AMI2187" s="593"/>
      <c r="AMJ2187" s="593"/>
      <c r="AMK2187" s="593"/>
      <c r="AML2187" s="593"/>
      <c r="AMM2187" s="593"/>
      <c r="AMN2187" s="593"/>
      <c r="AMO2187" s="593"/>
      <c r="AMP2187" s="593"/>
      <c r="AMQ2187" s="593"/>
      <c r="AMR2187" s="593"/>
      <c r="AMS2187" s="593"/>
      <c r="AMT2187" s="593"/>
      <c r="AMU2187" s="593"/>
      <c r="AMV2187" s="593"/>
      <c r="AMW2187" s="593"/>
      <c r="AMX2187" s="593"/>
      <c r="AMY2187" s="593"/>
      <c r="AMZ2187" s="593"/>
      <c r="ANA2187" s="593"/>
      <c r="ANB2187" s="593"/>
      <c r="ANC2187" s="593"/>
      <c r="AND2187" s="593"/>
      <c r="ANE2187" s="593"/>
      <c r="ANF2187" s="593"/>
      <c r="ANG2187" s="593"/>
      <c r="ANH2187" s="593"/>
      <c r="ANI2187" s="593"/>
      <c r="ANJ2187" s="593"/>
      <c r="ANK2187" s="593"/>
      <c r="ANL2187" s="593"/>
      <c r="ANM2187" s="593"/>
      <c r="ANN2187" s="593"/>
      <c r="ANO2187" s="593"/>
      <c r="ANP2187" s="593"/>
      <c r="ANQ2187" s="593"/>
      <c r="ANR2187" s="593"/>
      <c r="ANS2187" s="593"/>
      <c r="ANT2187" s="593"/>
      <c r="ANU2187" s="593"/>
      <c r="ANV2187" s="593"/>
      <c r="ANW2187" s="593"/>
      <c r="ANX2187" s="593"/>
      <c r="ANY2187" s="593"/>
      <c r="ANZ2187" s="593"/>
      <c r="AOA2187" s="593"/>
      <c r="AOB2187" s="593"/>
      <c r="AOC2187" s="593"/>
      <c r="AOD2187" s="593"/>
      <c r="AOE2187" s="593"/>
      <c r="AOF2187" s="593"/>
      <c r="AOG2187" s="593"/>
      <c r="AOH2187" s="593"/>
      <c r="AOI2187" s="593"/>
      <c r="AOJ2187" s="593"/>
      <c r="AOK2187" s="593"/>
      <c r="AOL2187" s="593"/>
      <c r="AOM2187" s="593"/>
      <c r="AON2187" s="593"/>
      <c r="AOO2187" s="593"/>
      <c r="AOP2187" s="593"/>
      <c r="AOQ2187" s="593"/>
      <c r="AOR2187" s="593"/>
      <c r="AOS2187" s="593"/>
      <c r="AOT2187" s="593"/>
      <c r="AOU2187" s="593"/>
      <c r="AOV2187" s="593"/>
      <c r="AOW2187" s="593"/>
      <c r="AOX2187" s="593"/>
      <c r="AOY2187" s="593"/>
      <c r="AOZ2187" s="593"/>
      <c r="APA2187" s="593"/>
      <c r="APB2187" s="593"/>
      <c r="APC2187" s="593"/>
      <c r="APD2187" s="593"/>
      <c r="APE2187" s="593"/>
      <c r="APF2187" s="593"/>
      <c r="APG2187" s="593"/>
      <c r="APH2187" s="593"/>
      <c r="API2187" s="593"/>
      <c r="APJ2187" s="593"/>
      <c r="APK2187" s="593"/>
      <c r="APL2187" s="593"/>
      <c r="APM2187" s="593"/>
      <c r="APN2187" s="593"/>
      <c r="APO2187" s="593"/>
      <c r="APP2187" s="593"/>
      <c r="APQ2187" s="593"/>
      <c r="APR2187" s="593"/>
      <c r="APS2187" s="593"/>
      <c r="APT2187" s="593"/>
      <c r="APU2187" s="593"/>
      <c r="APV2187" s="593"/>
      <c r="APW2187" s="593"/>
      <c r="APX2187" s="593"/>
      <c r="APY2187" s="593"/>
      <c r="APZ2187" s="593"/>
      <c r="AQA2187" s="593"/>
      <c r="AQB2187" s="593"/>
      <c r="AQC2187" s="593"/>
      <c r="AQD2187" s="593"/>
      <c r="AQE2187" s="593"/>
      <c r="AQF2187" s="593"/>
      <c r="AQG2187" s="593"/>
      <c r="AQH2187" s="593"/>
      <c r="AQI2187" s="593"/>
      <c r="AQJ2187" s="593"/>
      <c r="AQK2187" s="593"/>
      <c r="AQL2187" s="593"/>
      <c r="AQM2187" s="593"/>
      <c r="AQN2187" s="593"/>
      <c r="AQO2187" s="593"/>
      <c r="AQP2187" s="593"/>
      <c r="AQQ2187" s="593"/>
      <c r="AQR2187" s="593"/>
      <c r="AQS2187" s="593"/>
      <c r="AQT2187" s="593"/>
      <c r="AQU2187" s="593"/>
      <c r="AQV2187" s="593"/>
      <c r="AQW2187" s="593"/>
      <c r="AQX2187" s="593"/>
      <c r="AQY2187" s="593"/>
      <c r="AQZ2187" s="593"/>
      <c r="ARA2187" s="593"/>
      <c r="ARB2187" s="593"/>
      <c r="ARC2187" s="593"/>
      <c r="ARD2187" s="593"/>
      <c r="ARE2187" s="593"/>
      <c r="ARF2187" s="593"/>
      <c r="ARG2187" s="593"/>
      <c r="ARH2187" s="593"/>
      <c r="ARI2187" s="593"/>
      <c r="ARJ2187" s="593"/>
      <c r="ARK2187" s="593"/>
      <c r="ARL2187" s="593"/>
      <c r="ARM2187" s="593"/>
      <c r="ARN2187" s="593"/>
      <c r="ARO2187" s="593"/>
      <c r="ARP2187" s="593"/>
      <c r="ARQ2187" s="593"/>
      <c r="ARR2187" s="593"/>
      <c r="ARS2187" s="593"/>
      <c r="ART2187" s="593"/>
      <c r="ARU2187" s="593"/>
      <c r="ARV2187" s="593"/>
      <c r="ARW2187" s="593"/>
      <c r="ARX2187" s="593"/>
      <c r="ARY2187" s="593"/>
      <c r="ARZ2187" s="593"/>
      <c r="ASA2187" s="593"/>
      <c r="ASB2187" s="593"/>
      <c r="ASC2187" s="593"/>
      <c r="ASD2187" s="593"/>
      <c r="ASE2187" s="593"/>
      <c r="ASF2187" s="593"/>
      <c r="ASG2187" s="593"/>
      <c r="ASH2187" s="593"/>
      <c r="ASI2187" s="593"/>
      <c r="ASJ2187" s="593"/>
      <c r="ASK2187" s="593"/>
      <c r="ASL2187" s="593"/>
      <c r="ASM2187" s="593"/>
      <c r="ASN2187" s="593"/>
      <c r="ASO2187" s="593"/>
      <c r="ASP2187" s="593"/>
      <c r="ASQ2187" s="593"/>
      <c r="ASR2187" s="593"/>
      <c r="ASS2187" s="593"/>
      <c r="AST2187" s="593"/>
      <c r="ASU2187" s="593"/>
      <c r="ASV2187" s="593"/>
      <c r="ASW2187" s="593"/>
      <c r="ASX2187" s="593"/>
      <c r="ASY2187" s="593"/>
      <c r="ASZ2187" s="593"/>
      <c r="ATA2187" s="593"/>
      <c r="ATB2187" s="593"/>
      <c r="ATC2187" s="593"/>
      <c r="ATD2187" s="593"/>
      <c r="ATE2187" s="593"/>
      <c r="ATF2187" s="593"/>
      <c r="ATG2187" s="593"/>
      <c r="ATH2187" s="593"/>
      <c r="ATI2187" s="593"/>
      <c r="ATJ2187" s="593"/>
      <c r="ATK2187" s="593"/>
      <c r="ATL2187" s="593"/>
      <c r="ATM2187" s="593"/>
      <c r="ATN2187" s="593"/>
      <c r="ATO2187" s="593"/>
      <c r="ATP2187" s="593"/>
      <c r="ATQ2187" s="593"/>
      <c r="ATR2187" s="593"/>
      <c r="ATS2187" s="593"/>
      <c r="ATT2187" s="593"/>
      <c r="ATU2187" s="593"/>
      <c r="ATV2187" s="593"/>
      <c r="ATW2187" s="593"/>
      <c r="ATX2187" s="593"/>
      <c r="ATY2187" s="593"/>
      <c r="ATZ2187" s="593"/>
      <c r="AUA2187" s="593"/>
      <c r="AUB2187" s="593"/>
      <c r="AUC2187" s="593"/>
      <c r="AUD2187" s="593"/>
      <c r="AUE2187" s="593"/>
      <c r="AUF2187" s="593"/>
      <c r="AUG2187" s="593"/>
      <c r="AUH2187" s="593"/>
      <c r="AUI2187" s="593"/>
      <c r="AUJ2187" s="593"/>
      <c r="AUK2187" s="593"/>
      <c r="AUL2187" s="593"/>
      <c r="AUM2187" s="593"/>
      <c r="AUN2187" s="593"/>
      <c r="AUO2187" s="593"/>
      <c r="AUP2187" s="593"/>
      <c r="AUQ2187" s="593"/>
      <c r="AUR2187" s="593"/>
      <c r="AUS2187" s="593"/>
      <c r="AUT2187" s="593"/>
      <c r="AUU2187" s="593"/>
      <c r="AUV2187" s="593"/>
      <c r="AUW2187" s="593"/>
      <c r="AUX2187" s="593"/>
      <c r="AUY2187" s="593"/>
      <c r="AUZ2187" s="593"/>
      <c r="AVA2187" s="593"/>
      <c r="AVB2187" s="593"/>
      <c r="AVC2187" s="593"/>
      <c r="AVD2187" s="593"/>
      <c r="AVE2187" s="593"/>
      <c r="AVF2187" s="593"/>
      <c r="AVG2187" s="593"/>
      <c r="AVH2187" s="593"/>
      <c r="AVI2187" s="593"/>
      <c r="AVJ2187" s="593"/>
      <c r="AVK2187" s="593"/>
    </row>
    <row r="2188" spans="1:1259">
      <c r="A2188" s="715"/>
      <c r="B2188" s="564"/>
      <c r="C2188" s="564"/>
      <c r="D2188" s="676" t="s">
        <v>1067</v>
      </c>
      <c r="E2188" s="524" t="s">
        <v>1101</v>
      </c>
      <c r="F2188" s="665" t="s">
        <v>1080</v>
      </c>
      <c r="G2188" s="676">
        <v>2022</v>
      </c>
      <c r="H2188" s="676">
        <v>8</v>
      </c>
      <c r="I2188" s="687"/>
      <c r="J2188" s="677"/>
      <c r="K2188" s="676" t="s">
        <v>1674</v>
      </c>
      <c r="L2188" s="677" t="s">
        <v>1664</v>
      </c>
      <c r="M2188" s="677">
        <v>44656</v>
      </c>
      <c r="N2188" s="677">
        <v>44788</v>
      </c>
      <c r="O2188" s="677"/>
      <c r="P2188" s="677"/>
      <c r="Q2188" s="677"/>
      <c r="R2188" s="677"/>
      <c r="S2188" s="676" t="s">
        <v>1071</v>
      </c>
      <c r="T2188" s="676">
        <v>72</v>
      </c>
      <c r="U2188" s="676"/>
      <c r="V2188" s="676" t="s">
        <v>1072</v>
      </c>
      <c r="W2188" s="678">
        <v>475</v>
      </c>
      <c r="X2188" s="551">
        <v>1276</v>
      </c>
      <c r="Y2188" s="693">
        <v>606100</v>
      </c>
      <c r="Z2188" s="667">
        <v>0.56999999999999995</v>
      </c>
      <c r="AA2188" s="682">
        <f>Y2188*Z2188</f>
        <v>345476.99999999994</v>
      </c>
      <c r="AB2188" s="559"/>
      <c r="AC2188" s="668">
        <v>0</v>
      </c>
      <c r="AD2188" s="676"/>
      <c r="AE2188" s="669"/>
      <c r="AF2188" s="695">
        <f>AA2188+AD2188+AE2188</f>
        <v>345476.99999999994</v>
      </c>
      <c r="AG2188" s="665" t="s">
        <v>1073</v>
      </c>
      <c r="AH2188" s="641">
        <v>10</v>
      </c>
      <c r="AI2188" s="676">
        <v>30</v>
      </c>
      <c r="AJ2188" s="665" t="s">
        <v>1504</v>
      </c>
      <c r="AK2188" s="676" t="s">
        <v>1196</v>
      </c>
      <c r="AL2188" s="696">
        <v>6457</v>
      </c>
      <c r="AM2188" s="665" t="s">
        <v>52</v>
      </c>
      <c r="AN2188" s="665" t="s">
        <v>1089</v>
      </c>
      <c r="AO2188" s="665"/>
      <c r="AP2188" s="676" t="s">
        <v>92</v>
      </c>
      <c r="AQ2188" s="676" t="s">
        <v>1090</v>
      </c>
      <c r="AR2188" s="676"/>
      <c r="AS2188" s="523" t="s">
        <v>1077</v>
      </c>
      <c r="AT2188" s="523" t="s">
        <v>1091</v>
      </c>
      <c r="AU2188" s="523" t="s">
        <v>1078</v>
      </c>
      <c r="AV2188" s="674"/>
      <c r="AW2188" s="673">
        <f>U2188</f>
        <v>0</v>
      </c>
      <c r="AX2188" s="673" cm="1">
        <f t="array" ref="AX2188">SUM(MID(0&amp;AW2188,LARGE(INDEX(ISNUMBER(--MID(AW2188,ROW($1:$8),1))*ROW($1:$8),),ROW($1:$8))+1,1)*10^ROW($1:$8)/10)</f>
        <v>0</v>
      </c>
      <c r="AY2188" s="673" t="e">
        <f>VLOOKUP($AX2188,'Item Master Data'!$A:$F,3,FALSE)</f>
        <v>#N/A</v>
      </c>
      <c r="AZ2188" s="673" t="e">
        <f>VLOOKUP($AX2188,'Item Master Data'!$A:$F,6,FALSE)</f>
        <v>#N/A</v>
      </c>
      <c r="BA2188" s="673" t="e">
        <f>X2188/BB2188</f>
        <v>#N/A</v>
      </c>
      <c r="BB2188" s="673" t="e">
        <f>VLOOKUP(AX2188,'Item Master Data'!$A:$G,7,FALSE)</f>
        <v>#N/A</v>
      </c>
      <c r="BC2188" s="673"/>
      <c r="BD2188" s="673" t="e">
        <f>W2188-AZ2188</f>
        <v>#N/A</v>
      </c>
    </row>
    <row r="2189" spans="1:1259">
      <c r="A2189" s="697"/>
      <c r="B2189" s="558"/>
      <c r="C2189" s="558"/>
      <c r="D2189" s="676" t="s">
        <v>1067</v>
      </c>
      <c r="E2189" s="524" t="s">
        <v>1101</v>
      </c>
      <c r="F2189" s="665"/>
      <c r="G2189" s="665">
        <v>2022</v>
      </c>
      <c r="H2189" s="665">
        <v>9</v>
      </c>
      <c r="I2189" s="687"/>
      <c r="J2189" s="666"/>
      <c r="K2189" s="676" t="s">
        <v>1104</v>
      </c>
      <c r="L2189" s="677" t="s">
        <v>1093</v>
      </c>
      <c r="M2189" s="677">
        <v>44665</v>
      </c>
      <c r="N2189" s="677">
        <v>44805</v>
      </c>
      <c r="O2189" s="677"/>
      <c r="P2189" s="666"/>
      <c r="Q2189" s="666"/>
      <c r="R2189" s="666"/>
      <c r="S2189" s="665" t="s">
        <v>1071</v>
      </c>
      <c r="T2189" s="665">
        <v>72</v>
      </c>
      <c r="U2189" s="665"/>
      <c r="V2189" s="665" t="s">
        <v>1002</v>
      </c>
      <c r="W2189" s="678">
        <v>475</v>
      </c>
      <c r="X2189" s="551">
        <v>1276</v>
      </c>
      <c r="Y2189" s="693">
        <v>606100</v>
      </c>
      <c r="Z2189" s="667">
        <v>0.48</v>
      </c>
      <c r="AA2189" s="682">
        <f>Y2189*Z2189</f>
        <v>290928</v>
      </c>
      <c r="AB2189" s="521"/>
      <c r="AC2189" s="668">
        <v>0</v>
      </c>
      <c r="AD2189" s="676"/>
      <c r="AE2189" s="669"/>
      <c r="AF2189" s="695">
        <f>AA2189+AD2189+AE2189</f>
        <v>290928</v>
      </c>
      <c r="AG2189" s="665" t="s">
        <v>1073</v>
      </c>
      <c r="AH2189" s="641">
        <v>10</v>
      </c>
      <c r="AI2189" s="676">
        <v>45</v>
      </c>
      <c r="AJ2189" s="665" t="s">
        <v>1099</v>
      </c>
      <c r="AK2189" s="676" t="s">
        <v>1100</v>
      </c>
      <c r="AL2189" s="696">
        <v>1719</v>
      </c>
      <c r="AM2189" s="665" t="s">
        <v>52</v>
      </c>
      <c r="AN2189" s="665" t="s">
        <v>1089</v>
      </c>
      <c r="AO2189" s="665"/>
      <c r="AP2189" s="676" t="s">
        <v>92</v>
      </c>
      <c r="AQ2189" s="676" t="s">
        <v>37</v>
      </c>
      <c r="AR2189" s="676"/>
      <c r="AS2189" s="523"/>
      <c r="AT2189" s="523"/>
      <c r="AU2189" s="523"/>
      <c r="AV2189" s="674"/>
      <c r="AW2189" s="673">
        <f>U2189</f>
        <v>0</v>
      </c>
      <c r="AX2189" s="673" cm="1">
        <f t="array" ref="AX2189">SUM(MID(0&amp;AW2189,LARGE(INDEX(ISNUMBER(--MID(AW2189,ROW($1:$8),1))*ROW($1:$8),),ROW($1:$8))+1,1)*10^ROW($1:$8)/10)</f>
        <v>0</v>
      </c>
      <c r="AY2189" s="673" t="e">
        <f>VLOOKUP($AX2189,'Item Master Data'!$A:$F,3,FALSE)</f>
        <v>#N/A</v>
      </c>
      <c r="AZ2189" s="673" t="e">
        <f>VLOOKUP($AX2189,'Item Master Data'!$A:$F,6,FALSE)</f>
        <v>#N/A</v>
      </c>
      <c r="BA2189" s="673" t="e">
        <f>X2189/BB2189</f>
        <v>#N/A</v>
      </c>
      <c r="BB2189" s="673" t="e">
        <f>VLOOKUP(AX2189,'Item Master Data'!$A:$G,7,FALSE)</f>
        <v>#N/A</v>
      </c>
      <c r="BC2189" s="673"/>
      <c r="BD2189" s="673" t="e">
        <f>W2189-AZ2189</f>
        <v>#N/A</v>
      </c>
    </row>
    <row r="2190" spans="1:1259">
      <c r="A2190" s="697"/>
      <c r="B2190" s="558"/>
      <c r="C2190" s="558"/>
      <c r="D2190" s="676" t="s">
        <v>1067</v>
      </c>
      <c r="E2190" s="524" t="s">
        <v>1101</v>
      </c>
      <c r="F2190" s="665"/>
      <c r="G2190" s="676">
        <v>2022</v>
      </c>
      <c r="H2190" s="676">
        <v>9</v>
      </c>
      <c r="I2190" s="687"/>
      <c r="J2190" s="677"/>
      <c r="K2190" s="676" t="s">
        <v>1102</v>
      </c>
      <c r="L2190" s="677" t="s">
        <v>1093</v>
      </c>
      <c r="M2190" s="677">
        <v>44665</v>
      </c>
      <c r="N2190" s="677">
        <v>44743</v>
      </c>
      <c r="O2190" s="677"/>
      <c r="P2190" s="677"/>
      <c r="Q2190" s="677"/>
      <c r="R2190" s="677"/>
      <c r="S2190" s="676" t="s">
        <v>1071</v>
      </c>
      <c r="T2190" s="676">
        <v>72</v>
      </c>
      <c r="U2190" s="676"/>
      <c r="V2190" s="676" t="s">
        <v>1072</v>
      </c>
      <c r="W2190" s="678">
        <v>475</v>
      </c>
      <c r="X2190" s="551">
        <v>638</v>
      </c>
      <c r="Y2190" s="693">
        <v>303050</v>
      </c>
      <c r="Z2190" s="667">
        <v>0.59</v>
      </c>
      <c r="AA2190" s="682">
        <f>Y2190*Z2190</f>
        <v>178799.5</v>
      </c>
      <c r="AB2190" s="521"/>
      <c r="AC2190" s="668">
        <v>0</v>
      </c>
      <c r="AD2190" s="676"/>
      <c r="AE2190" s="669"/>
      <c r="AF2190" s="695">
        <f>AA2190+AD2190+AE2190</f>
        <v>178799.5</v>
      </c>
      <c r="AG2190" s="665" t="s">
        <v>1073</v>
      </c>
      <c r="AH2190" s="641">
        <v>10</v>
      </c>
      <c r="AI2190" s="676">
        <v>45</v>
      </c>
      <c r="AJ2190" s="665" t="s">
        <v>1099</v>
      </c>
      <c r="AK2190" s="676" t="s">
        <v>1100</v>
      </c>
      <c r="AL2190" s="696">
        <v>1719</v>
      </c>
      <c r="AM2190" s="665" t="s">
        <v>52</v>
      </c>
      <c r="AN2190" s="665" t="s">
        <v>1089</v>
      </c>
      <c r="AO2190" s="665"/>
      <c r="AP2190" s="676" t="s">
        <v>92</v>
      </c>
      <c r="AQ2190" s="676" t="s">
        <v>37</v>
      </c>
      <c r="AR2190" s="676"/>
      <c r="AS2190" s="523"/>
      <c r="AT2190" s="523"/>
      <c r="AU2190" s="523"/>
      <c r="AV2190" s="674"/>
      <c r="AW2190" s="673">
        <f>U2190</f>
        <v>0</v>
      </c>
      <c r="AX2190" s="673" cm="1">
        <f t="array" ref="AX2190">SUM(MID(0&amp;AW2190,LARGE(INDEX(ISNUMBER(--MID(AW2190,ROW($1:$8),1))*ROW($1:$8),),ROW($1:$8))+1,1)*10^ROW($1:$8)/10)</f>
        <v>0</v>
      </c>
      <c r="AY2190" s="673" t="e">
        <f>VLOOKUP($AX2190,'Item Master Data'!$A:$F,3,FALSE)</f>
        <v>#N/A</v>
      </c>
      <c r="AZ2190" s="673" t="e">
        <f>VLOOKUP($AX2190,'Item Master Data'!$A:$F,6,FALSE)</f>
        <v>#N/A</v>
      </c>
      <c r="BA2190" s="673" t="e">
        <f>X2190/BB2190</f>
        <v>#N/A</v>
      </c>
      <c r="BB2190" s="673" t="e">
        <f>VLOOKUP(AX2190,'Item Master Data'!$A:$G,7,FALSE)</f>
        <v>#N/A</v>
      </c>
      <c r="BC2190" s="673"/>
      <c r="BD2190" s="673" t="e">
        <f>W2190-AZ2190</f>
        <v>#N/A</v>
      </c>
    </row>
    <row r="2191" spans="1:1259">
      <c r="A2191" s="697"/>
      <c r="B2191" s="558"/>
      <c r="C2191" s="558"/>
      <c r="D2191" s="676" t="s">
        <v>1067</v>
      </c>
      <c r="E2191" s="524"/>
      <c r="F2191" s="676" t="s">
        <v>1080</v>
      </c>
      <c r="G2191" s="676">
        <v>2022</v>
      </c>
      <c r="H2191" s="676">
        <v>9</v>
      </c>
      <c r="I2191" s="687"/>
      <c r="J2191" s="677"/>
      <c r="K2191" s="676" t="s">
        <v>1150</v>
      </c>
      <c r="L2191" s="677" t="s">
        <v>1124</v>
      </c>
      <c r="M2191" s="677">
        <v>44645</v>
      </c>
      <c r="N2191" s="677">
        <v>44820</v>
      </c>
      <c r="O2191" s="677"/>
      <c r="P2191" s="677"/>
      <c r="Q2191" s="677"/>
      <c r="R2191" s="677"/>
      <c r="S2191" s="676" t="s">
        <v>1106</v>
      </c>
      <c r="T2191" s="676">
        <v>72</v>
      </c>
      <c r="U2191" s="676"/>
      <c r="V2191" s="676" t="s">
        <v>1002</v>
      </c>
      <c r="W2191" s="678">
        <v>485</v>
      </c>
      <c r="X2191" s="551">
        <v>638</v>
      </c>
      <c r="Y2191" s="693">
        <v>309430</v>
      </c>
      <c r="Z2191" s="667">
        <v>0.5</v>
      </c>
      <c r="AA2191" s="682">
        <f>Y2191*Z2191</f>
        <v>154715</v>
      </c>
      <c r="AB2191" s="521"/>
      <c r="AC2191" s="668">
        <v>0</v>
      </c>
      <c r="AD2191" s="676"/>
      <c r="AE2191" s="684"/>
      <c r="AF2191" s="695">
        <f>AA2191+AD2191+AE2191</f>
        <v>154715</v>
      </c>
      <c r="AG2191" s="665" t="s">
        <v>47</v>
      </c>
      <c r="AH2191" s="641">
        <v>0</v>
      </c>
      <c r="AI2191" s="676">
        <v>45</v>
      </c>
      <c r="AJ2191" s="676" t="s">
        <v>1151</v>
      </c>
      <c r="AK2191" s="676" t="s">
        <v>50</v>
      </c>
      <c r="AL2191" s="696">
        <v>94577</v>
      </c>
      <c r="AM2191" s="665" t="s">
        <v>52</v>
      </c>
      <c r="AN2191" s="676" t="s">
        <v>1113</v>
      </c>
      <c r="AO2191" s="665"/>
      <c r="AP2191" s="676" t="s">
        <v>38</v>
      </c>
      <c r="AQ2191" s="676" t="s">
        <v>1090</v>
      </c>
      <c r="AR2191" s="676"/>
      <c r="AS2191" s="523" t="s">
        <v>1077</v>
      </c>
      <c r="AT2191" s="523" t="s">
        <v>1091</v>
      </c>
      <c r="AU2191" s="523" t="s">
        <v>1078</v>
      </c>
      <c r="AV2191" s="674"/>
      <c r="AW2191" s="673">
        <f>U2191</f>
        <v>0</v>
      </c>
      <c r="AX2191" s="673" cm="1">
        <f t="array" ref="AX2191">SUM(MID(0&amp;AW2191,LARGE(INDEX(ISNUMBER(--MID(AW2191,ROW($1:$8),1))*ROW($1:$8),),ROW($1:$8))+1,1)*10^ROW($1:$8)/10)</f>
        <v>0</v>
      </c>
      <c r="AY2191" s="673" t="e">
        <f>VLOOKUP($AX2191,'Item Master Data'!$A:$F,3,FALSE)</f>
        <v>#N/A</v>
      </c>
      <c r="AZ2191" s="673" t="e">
        <f>VLOOKUP($AX2191,'Item Master Data'!$A:$F,6,FALSE)</f>
        <v>#N/A</v>
      </c>
      <c r="BA2191" s="673" t="e">
        <f>X2191/BB2191</f>
        <v>#N/A</v>
      </c>
      <c r="BB2191" s="673" t="e">
        <f>VLOOKUP(AX2191,'Item Master Data'!$A:$G,7,FALSE)</f>
        <v>#N/A</v>
      </c>
      <c r="BC2191" s="673"/>
      <c r="BD2191" s="673" t="e">
        <f>W2191-AZ2191</f>
        <v>#N/A</v>
      </c>
    </row>
    <row r="2192" spans="1:1259">
      <c r="A2192" s="697"/>
      <c r="B2192" s="558"/>
      <c r="C2192" s="558"/>
      <c r="D2192" s="676" t="s">
        <v>1067</v>
      </c>
      <c r="E2192" s="524"/>
      <c r="F2192" s="676" t="s">
        <v>1080</v>
      </c>
      <c r="G2192" s="665">
        <v>2022</v>
      </c>
      <c r="H2192" s="665">
        <v>9</v>
      </c>
      <c r="I2192" s="687"/>
      <c r="J2192" s="666"/>
      <c r="K2192" s="676" t="s">
        <v>1144</v>
      </c>
      <c r="L2192" s="677" t="s">
        <v>1124</v>
      </c>
      <c r="M2192" s="677">
        <v>44645</v>
      </c>
      <c r="N2192" s="677">
        <v>44820</v>
      </c>
      <c r="O2192" s="677"/>
      <c r="P2192" s="666"/>
      <c r="Q2192" s="666"/>
      <c r="R2192" s="666"/>
      <c r="S2192" s="665" t="s">
        <v>1106</v>
      </c>
      <c r="T2192" s="665">
        <v>72</v>
      </c>
      <c r="U2192" s="676"/>
      <c r="V2192" s="665" t="s">
        <v>1002</v>
      </c>
      <c r="W2192" s="678">
        <v>485</v>
      </c>
      <c r="X2192" s="551">
        <v>638</v>
      </c>
      <c r="Y2192" s="693">
        <v>309430</v>
      </c>
      <c r="Z2192" s="667">
        <v>0.5</v>
      </c>
      <c r="AA2192" s="682">
        <f>Y2192*Z2192</f>
        <v>154715</v>
      </c>
      <c r="AB2192" s="521"/>
      <c r="AC2192" s="668">
        <v>0</v>
      </c>
      <c r="AD2192" s="676"/>
      <c r="AE2192" s="684"/>
      <c r="AF2192" s="695">
        <f>AA2192+AD2192+AE2192</f>
        <v>154715</v>
      </c>
      <c r="AG2192" s="676" t="s">
        <v>47</v>
      </c>
      <c r="AH2192" s="641">
        <v>0</v>
      </c>
      <c r="AI2192" s="676">
        <v>45</v>
      </c>
      <c r="AJ2192" s="676" t="s">
        <v>1145</v>
      </c>
      <c r="AK2192" s="676" t="s">
        <v>50</v>
      </c>
      <c r="AL2192" s="696">
        <v>91311</v>
      </c>
      <c r="AM2192" s="676" t="s">
        <v>52</v>
      </c>
      <c r="AN2192" s="676" t="s">
        <v>1113</v>
      </c>
      <c r="AO2192" s="665"/>
      <c r="AP2192" s="676" t="s">
        <v>38</v>
      </c>
      <c r="AQ2192" s="676" t="s">
        <v>1090</v>
      </c>
      <c r="AR2192" s="676"/>
      <c r="AS2192" s="523" t="s">
        <v>1077</v>
      </c>
      <c r="AT2192" s="523" t="s">
        <v>1091</v>
      </c>
      <c r="AU2192" s="523" t="s">
        <v>1078</v>
      </c>
      <c r="AV2192" s="674"/>
      <c r="AW2192" s="673">
        <f>U2192</f>
        <v>0</v>
      </c>
      <c r="AX2192" s="673" cm="1">
        <f t="array" ref="AX2192">SUM(MID(0&amp;AW2192,LARGE(INDEX(ISNUMBER(--MID(AW2192,ROW($1:$8),1))*ROW($1:$8),),ROW($1:$8))+1,1)*10^ROW($1:$8)/10)</f>
        <v>0</v>
      </c>
      <c r="AY2192" s="673" t="e">
        <f>VLOOKUP($AX2192,'Item Master Data'!$A:$F,3,FALSE)</f>
        <v>#N/A</v>
      </c>
      <c r="AZ2192" s="673" t="e">
        <f>VLOOKUP($AX2192,'Item Master Data'!$A:$F,6,FALSE)</f>
        <v>#N/A</v>
      </c>
      <c r="BA2192" s="673" t="e">
        <f>X2192/BB2192</f>
        <v>#N/A</v>
      </c>
      <c r="BB2192" s="673" t="e">
        <f>VLOOKUP(AX2192,'Item Master Data'!$A:$G,7,FALSE)</f>
        <v>#N/A</v>
      </c>
      <c r="BC2192" s="673"/>
      <c r="BD2192" s="673" t="e">
        <f>W2192-AZ2192</f>
        <v>#N/A</v>
      </c>
    </row>
    <row r="2193" spans="1:56">
      <c r="A2193" s="697"/>
      <c r="B2193" s="558"/>
      <c r="C2193" s="558"/>
      <c r="D2193" s="676" t="s">
        <v>1067</v>
      </c>
      <c r="E2193" s="524"/>
      <c r="F2193" s="676" t="s">
        <v>1080</v>
      </c>
      <c r="G2193" s="665">
        <v>2022</v>
      </c>
      <c r="H2193" s="665">
        <v>9</v>
      </c>
      <c r="I2193" s="687"/>
      <c r="J2193" s="666"/>
      <c r="K2193" s="676" t="s">
        <v>1141</v>
      </c>
      <c r="L2193" s="677" t="s">
        <v>1124</v>
      </c>
      <c r="M2193" s="677">
        <v>44645</v>
      </c>
      <c r="N2193" s="677">
        <v>44823</v>
      </c>
      <c r="O2193" s="677"/>
      <c r="P2193" s="666"/>
      <c r="Q2193" s="666"/>
      <c r="R2193" s="666"/>
      <c r="S2193" s="665" t="s">
        <v>1106</v>
      </c>
      <c r="T2193" s="665">
        <v>72</v>
      </c>
      <c r="U2193" s="676"/>
      <c r="V2193" s="676" t="s">
        <v>1002</v>
      </c>
      <c r="W2193" s="678">
        <v>485</v>
      </c>
      <c r="X2193" s="551">
        <v>638</v>
      </c>
      <c r="Y2193" s="693">
        <v>309430</v>
      </c>
      <c r="Z2193" s="667">
        <v>0.5</v>
      </c>
      <c r="AA2193" s="682">
        <f>Y2193*Z2193</f>
        <v>154715</v>
      </c>
      <c r="AB2193" s="521"/>
      <c r="AC2193" s="668">
        <v>0</v>
      </c>
      <c r="AD2193" s="676"/>
      <c r="AE2193" s="684"/>
      <c r="AF2193" s="695">
        <f>AA2193+AD2193+AE2193</f>
        <v>154715</v>
      </c>
      <c r="AG2193" s="676" t="s">
        <v>47</v>
      </c>
      <c r="AH2193" s="641">
        <v>0</v>
      </c>
      <c r="AI2193" s="676">
        <v>45</v>
      </c>
      <c r="AJ2193" s="676" t="s">
        <v>1142</v>
      </c>
      <c r="AK2193" s="676" t="s">
        <v>1143</v>
      </c>
      <c r="AL2193" s="696">
        <v>11416</v>
      </c>
      <c r="AM2193" s="676" t="s">
        <v>52</v>
      </c>
      <c r="AN2193" s="676" t="s">
        <v>1113</v>
      </c>
      <c r="AO2193" s="665"/>
      <c r="AP2193" s="676" t="s">
        <v>38</v>
      </c>
      <c r="AQ2193" s="676" t="s">
        <v>1090</v>
      </c>
      <c r="AR2193" s="676"/>
      <c r="AS2193" s="523" t="s">
        <v>1077</v>
      </c>
      <c r="AT2193" s="523" t="s">
        <v>1091</v>
      </c>
      <c r="AU2193" s="523" t="s">
        <v>1078</v>
      </c>
      <c r="AV2193" s="674"/>
      <c r="AW2193" s="673">
        <f>U2193</f>
        <v>0</v>
      </c>
      <c r="AX2193" s="673" cm="1">
        <f t="array" ref="AX2193">SUM(MID(0&amp;AW2193,LARGE(INDEX(ISNUMBER(--MID(AW2193,ROW($1:$8),1))*ROW($1:$8),),ROW($1:$8))+1,1)*10^ROW($1:$8)/10)</f>
        <v>0</v>
      </c>
      <c r="AY2193" s="673" t="e">
        <f>VLOOKUP($AX2193,'Item Master Data'!$A:$F,3,FALSE)</f>
        <v>#N/A</v>
      </c>
      <c r="AZ2193" s="673" t="e">
        <f>VLOOKUP($AX2193,'Item Master Data'!$A:$F,6,FALSE)</f>
        <v>#N/A</v>
      </c>
      <c r="BA2193" s="673" t="e">
        <f>X2193/BB2193</f>
        <v>#N/A</v>
      </c>
      <c r="BB2193" s="673" t="e">
        <f>VLOOKUP(AX2193,'Item Master Data'!$A:$G,7,FALSE)</f>
        <v>#N/A</v>
      </c>
      <c r="BC2193" s="673"/>
      <c r="BD2193" s="673" t="e">
        <f>W2193-AZ2193</f>
        <v>#N/A</v>
      </c>
    </row>
    <row r="2194" spans="1:56">
      <c r="A2194" s="697"/>
      <c r="B2194" s="558"/>
      <c r="C2194" s="558"/>
      <c r="D2194" s="676" t="s">
        <v>1067</v>
      </c>
      <c r="E2194" s="524"/>
      <c r="F2194" s="676" t="s">
        <v>1080</v>
      </c>
      <c r="G2194" s="665">
        <v>2022</v>
      </c>
      <c r="H2194" s="665">
        <v>9</v>
      </c>
      <c r="I2194" s="687"/>
      <c r="J2194" s="666"/>
      <c r="K2194" s="676" t="s">
        <v>1136</v>
      </c>
      <c r="L2194" s="677" t="s">
        <v>1124</v>
      </c>
      <c r="M2194" s="677">
        <v>44645</v>
      </c>
      <c r="N2194" s="677">
        <v>44823</v>
      </c>
      <c r="O2194" s="677"/>
      <c r="P2194" s="677"/>
      <c r="Q2194" s="666"/>
      <c r="R2194" s="666"/>
      <c r="S2194" s="665" t="s">
        <v>1106</v>
      </c>
      <c r="T2194" s="665">
        <v>72</v>
      </c>
      <c r="U2194" s="676"/>
      <c r="V2194" s="676" t="s">
        <v>1002</v>
      </c>
      <c r="W2194" s="678">
        <v>485</v>
      </c>
      <c r="X2194" s="551">
        <v>638</v>
      </c>
      <c r="Y2194" s="693">
        <v>309430</v>
      </c>
      <c r="Z2194" s="667">
        <v>0.5</v>
      </c>
      <c r="AA2194" s="682">
        <f>Y2194*Z2194</f>
        <v>154715</v>
      </c>
      <c r="AB2194" s="521"/>
      <c r="AC2194" s="668">
        <v>0</v>
      </c>
      <c r="AD2194" s="676"/>
      <c r="AE2194" s="684"/>
      <c r="AF2194" s="695">
        <f>AA2194+AD2194+AE2194</f>
        <v>154715</v>
      </c>
      <c r="AG2194" s="676" t="s">
        <v>47</v>
      </c>
      <c r="AH2194" s="641">
        <v>0</v>
      </c>
      <c r="AI2194" s="676">
        <v>45</v>
      </c>
      <c r="AJ2194" s="676" t="s">
        <v>1137</v>
      </c>
      <c r="AK2194" s="676" t="s">
        <v>1138</v>
      </c>
      <c r="AL2194" s="696">
        <v>85215</v>
      </c>
      <c r="AM2194" s="676" t="s">
        <v>52</v>
      </c>
      <c r="AN2194" s="676" t="s">
        <v>1113</v>
      </c>
      <c r="AO2194" s="665"/>
      <c r="AP2194" s="676" t="s">
        <v>38</v>
      </c>
      <c r="AQ2194" s="676" t="s">
        <v>1090</v>
      </c>
      <c r="AR2194" s="676"/>
      <c r="AS2194" s="523" t="s">
        <v>1077</v>
      </c>
      <c r="AT2194" s="523" t="s">
        <v>1091</v>
      </c>
      <c r="AU2194" s="523" t="s">
        <v>1078</v>
      </c>
      <c r="AV2194" s="674"/>
      <c r="AW2194" s="673">
        <f>U2194</f>
        <v>0</v>
      </c>
      <c r="AX2194" s="673" cm="1">
        <f t="array" ref="AX2194">SUM(MID(0&amp;AW2194,LARGE(INDEX(ISNUMBER(--MID(AW2194,ROW($1:$8),1))*ROW($1:$8),),ROW($1:$8))+1,1)*10^ROW($1:$8)/10)</f>
        <v>0</v>
      </c>
      <c r="AY2194" s="673" t="e">
        <f>VLOOKUP($AX2194,'Item Master Data'!$A:$F,3,FALSE)</f>
        <v>#N/A</v>
      </c>
      <c r="AZ2194" s="673" t="e">
        <f>VLOOKUP($AX2194,'Item Master Data'!$A:$F,6,FALSE)</f>
        <v>#N/A</v>
      </c>
      <c r="BA2194" s="673" t="e">
        <f>X2194/BB2194</f>
        <v>#N/A</v>
      </c>
      <c r="BB2194" s="673" t="e">
        <f>VLOOKUP(AX2194,'Item Master Data'!$A:$G,7,FALSE)</f>
        <v>#N/A</v>
      </c>
      <c r="BC2194" s="673"/>
      <c r="BD2194" s="673" t="e">
        <f>W2194-AZ2194</f>
        <v>#N/A</v>
      </c>
    </row>
    <row r="2195" spans="1:56">
      <c r="A2195" s="697"/>
      <c r="B2195" s="558"/>
      <c r="C2195" s="558"/>
      <c r="D2195" s="676" t="s">
        <v>1067</v>
      </c>
      <c r="E2195" s="524" t="s">
        <v>1177</v>
      </c>
      <c r="F2195" s="676" t="s">
        <v>87</v>
      </c>
      <c r="G2195" s="665">
        <v>2023</v>
      </c>
      <c r="H2195" s="665">
        <v>9</v>
      </c>
      <c r="I2195" s="687" t="s">
        <v>1095</v>
      </c>
      <c r="J2195" s="666"/>
      <c r="K2195" s="676" t="s">
        <v>1178</v>
      </c>
      <c r="L2195" s="677" t="s">
        <v>1170</v>
      </c>
      <c r="M2195" s="677">
        <v>44462</v>
      </c>
      <c r="N2195" s="677">
        <v>44927</v>
      </c>
      <c r="O2195" s="677"/>
      <c r="P2195" s="666"/>
      <c r="Q2195" s="666"/>
      <c r="R2195" s="666"/>
      <c r="S2195" s="665" t="s">
        <v>1106</v>
      </c>
      <c r="T2195" s="665">
        <v>72</v>
      </c>
      <c r="U2195" s="676">
        <v>30390373</v>
      </c>
      <c r="V2195" s="676" t="s">
        <v>1072</v>
      </c>
      <c r="W2195" s="678">
        <v>485</v>
      </c>
      <c r="X2195" s="551">
        <v>51533</v>
      </c>
      <c r="Y2195" s="693">
        <v>24993505</v>
      </c>
      <c r="Z2195" s="667">
        <v>0.42</v>
      </c>
      <c r="AA2195" s="682">
        <f>Y2195*Z2195</f>
        <v>10497272.1</v>
      </c>
      <c r="AB2195" s="521"/>
      <c r="AC2195" s="668">
        <v>0</v>
      </c>
      <c r="AD2195" s="676"/>
      <c r="AE2195" s="684"/>
      <c r="AF2195" s="695">
        <f>AA2195+AD2195+AE2195</f>
        <v>10497272.1</v>
      </c>
      <c r="AG2195" s="676" t="s">
        <v>47</v>
      </c>
      <c r="AH2195" s="641">
        <v>10</v>
      </c>
      <c r="AI2195" s="676">
        <v>30</v>
      </c>
      <c r="AJ2195" s="676" t="s">
        <v>1113</v>
      </c>
      <c r="AK2195" s="676" t="s">
        <v>1113</v>
      </c>
      <c r="AL2195" s="696" t="s">
        <v>1113</v>
      </c>
      <c r="AM2195" s="676" t="s">
        <v>52</v>
      </c>
      <c r="AN2195" s="676" t="s">
        <v>1113</v>
      </c>
      <c r="AO2195" s="665"/>
      <c r="AP2195" s="676" t="s">
        <v>38</v>
      </c>
      <c r="AQ2195" s="676" t="s">
        <v>1090</v>
      </c>
      <c r="AR2195" s="676"/>
      <c r="AS2195" s="523" t="s">
        <v>1173</v>
      </c>
      <c r="AT2195" s="523" t="s">
        <v>1091</v>
      </c>
      <c r="AU2195" s="523" t="s">
        <v>1078</v>
      </c>
      <c r="AV2195" s="674"/>
      <c r="AW2195" s="673">
        <f>U2195</f>
        <v>30390373</v>
      </c>
      <c r="AX2195" s="673" cm="1">
        <f t="array" ref="AX2195">SUM(MID(0&amp;AW2195,LARGE(INDEX(ISNUMBER(--MID(AW2195,ROW($1:$8),1))*ROW($1:$8),),ROW($1:$8))+1,1)*10^ROW($1:$8)/10)</f>
        <v>30390373</v>
      </c>
      <c r="AY2195" s="673" t="e">
        <f>VLOOKUP($AX2195,'Item Master Data'!$A:$F,3,FALSE)</f>
        <v>#N/A</v>
      </c>
      <c r="AZ2195" s="673" t="e">
        <f>VLOOKUP($AX2195,'Item Master Data'!$A:$F,6,FALSE)</f>
        <v>#N/A</v>
      </c>
      <c r="BA2195" s="673" t="e">
        <f>X2195/BB2195</f>
        <v>#N/A</v>
      </c>
      <c r="BB2195" s="673" t="e">
        <f>VLOOKUP(AX2195,'Item Master Data'!$A:$G,7,FALSE)</f>
        <v>#N/A</v>
      </c>
      <c r="BC2195" s="673"/>
      <c r="BD2195" s="673" t="e">
        <f>W2195-AZ2195</f>
        <v>#N/A</v>
      </c>
    </row>
    <row r="2196" spans="1:56">
      <c r="A2196" s="697"/>
      <c r="B2196" s="558"/>
      <c r="C2196" s="558"/>
      <c r="D2196" s="676" t="s">
        <v>1067</v>
      </c>
      <c r="E2196" s="524" t="s">
        <v>1176</v>
      </c>
      <c r="F2196" s="665"/>
      <c r="G2196" s="665">
        <v>2022</v>
      </c>
      <c r="H2196" s="665">
        <v>9</v>
      </c>
      <c r="I2196" s="687"/>
      <c r="J2196" s="666"/>
      <c r="K2196" s="676" t="s">
        <v>1188</v>
      </c>
      <c r="L2196" s="677" t="s">
        <v>1180</v>
      </c>
      <c r="M2196" s="677">
        <v>44656</v>
      </c>
      <c r="N2196" s="677">
        <v>44805</v>
      </c>
      <c r="O2196" s="677"/>
      <c r="P2196" s="666"/>
      <c r="Q2196" s="666"/>
      <c r="R2196" s="666"/>
      <c r="S2196" s="665" t="s">
        <v>1071</v>
      </c>
      <c r="T2196" s="665">
        <v>72</v>
      </c>
      <c r="U2196" s="665"/>
      <c r="V2196" s="676" t="s">
        <v>1072</v>
      </c>
      <c r="W2196" s="678">
        <v>475</v>
      </c>
      <c r="X2196" s="551">
        <v>1914</v>
      </c>
      <c r="Y2196" s="693">
        <v>909150</v>
      </c>
      <c r="Z2196" s="667">
        <v>0.5</v>
      </c>
      <c r="AA2196" s="682">
        <f>Y2196*Z2196</f>
        <v>454575</v>
      </c>
      <c r="AB2196" s="521"/>
      <c r="AC2196" s="668">
        <v>0</v>
      </c>
      <c r="AD2196" s="676"/>
      <c r="AE2196" s="669"/>
      <c r="AF2196" s="695">
        <f>AA2196+AD2196+AE2196</f>
        <v>454575</v>
      </c>
      <c r="AG2196" s="676" t="s">
        <v>1073</v>
      </c>
      <c r="AH2196" s="641"/>
      <c r="AI2196" s="676">
        <v>60</v>
      </c>
      <c r="AJ2196" s="676" t="s">
        <v>1181</v>
      </c>
      <c r="AK2196" s="676" t="s">
        <v>1143</v>
      </c>
      <c r="AL2196" s="696" t="s">
        <v>1182</v>
      </c>
      <c r="AM2196" s="676" t="s">
        <v>52</v>
      </c>
      <c r="AN2196" s="676" t="s">
        <v>1113</v>
      </c>
      <c r="AO2196" s="665"/>
      <c r="AP2196" s="676" t="s">
        <v>1113</v>
      </c>
      <c r="AQ2196" s="676" t="s">
        <v>37</v>
      </c>
      <c r="AR2196" s="676"/>
      <c r="AS2196" s="523" t="s">
        <v>1077</v>
      </c>
      <c r="AT2196" s="523"/>
      <c r="AU2196" s="523"/>
      <c r="AV2196" s="674"/>
      <c r="AW2196" s="673">
        <f>U2196</f>
        <v>0</v>
      </c>
      <c r="AX2196" s="673" cm="1">
        <f t="array" ref="AX2196">SUM(MID(0&amp;AW2196,LARGE(INDEX(ISNUMBER(--MID(AW2196,ROW($1:$8),1))*ROW($1:$8),),ROW($1:$8))+1,1)*10^ROW($1:$8)/10)</f>
        <v>0</v>
      </c>
      <c r="AY2196" s="673" t="e">
        <f>VLOOKUP($AX2196,'Item Master Data'!$A:$F,3,FALSE)</f>
        <v>#N/A</v>
      </c>
      <c r="AZ2196" s="673" t="e">
        <f>VLOOKUP($AX2196,'Item Master Data'!$A:$F,6,FALSE)</f>
        <v>#N/A</v>
      </c>
      <c r="BA2196" s="673" t="e">
        <f>X2196/BB2196</f>
        <v>#N/A</v>
      </c>
      <c r="BB2196" s="673" t="e">
        <f>VLOOKUP(AX2196,'Item Master Data'!$A:$G,7,FALSE)</f>
        <v>#N/A</v>
      </c>
      <c r="BC2196" s="673"/>
      <c r="BD2196" s="673" t="e">
        <f>W2196-AZ2196</f>
        <v>#N/A</v>
      </c>
    </row>
    <row r="2197" spans="1:56">
      <c r="A2197" s="697"/>
      <c r="B2197" s="558"/>
      <c r="C2197" s="558"/>
      <c r="D2197" s="676" t="s">
        <v>1067</v>
      </c>
      <c r="E2197" s="524" t="s">
        <v>1177</v>
      </c>
      <c r="F2197" s="676"/>
      <c r="G2197" s="676">
        <v>2022</v>
      </c>
      <c r="H2197" s="676">
        <v>9</v>
      </c>
      <c r="I2197" s="687"/>
      <c r="J2197" s="677"/>
      <c r="K2197" s="676" t="s">
        <v>1273</v>
      </c>
      <c r="L2197" s="677" t="s">
        <v>1251</v>
      </c>
      <c r="M2197" s="677">
        <v>44641</v>
      </c>
      <c r="N2197" s="677">
        <v>44805</v>
      </c>
      <c r="O2197" s="677"/>
      <c r="P2197" s="677"/>
      <c r="Q2197" s="677"/>
      <c r="R2197" s="677"/>
      <c r="S2197" s="676" t="s">
        <v>1118</v>
      </c>
      <c r="T2197" s="676">
        <v>72</v>
      </c>
      <c r="U2197" s="676" t="s">
        <v>1086</v>
      </c>
      <c r="V2197" s="676" t="s">
        <v>1072</v>
      </c>
      <c r="W2197" s="678">
        <v>475</v>
      </c>
      <c r="X2197" s="551">
        <v>1740</v>
      </c>
      <c r="Y2197" s="693">
        <v>826500</v>
      </c>
      <c r="Z2197" s="667">
        <v>0.5</v>
      </c>
      <c r="AA2197" s="682">
        <f>Y2197*Z2197</f>
        <v>413250</v>
      </c>
      <c r="AB2197" s="521"/>
      <c r="AC2197" s="668">
        <v>0</v>
      </c>
      <c r="AD2197" s="676"/>
      <c r="AE2197" s="684"/>
      <c r="AF2197" s="695">
        <f>AA2197+AD2197+AE2197</f>
        <v>413250</v>
      </c>
      <c r="AG2197" s="676" t="s">
        <v>1073</v>
      </c>
      <c r="AH2197" s="641">
        <v>0</v>
      </c>
      <c r="AI2197" s="676">
        <v>60</v>
      </c>
      <c r="AJ2197" s="676" t="s">
        <v>1252</v>
      </c>
      <c r="AK2197" s="676" t="s">
        <v>1253</v>
      </c>
      <c r="AL2197" s="696" t="s">
        <v>1254</v>
      </c>
      <c r="AM2197" s="676" t="s">
        <v>52</v>
      </c>
      <c r="AN2197" s="676" t="s">
        <v>1089</v>
      </c>
      <c r="AO2197" s="665"/>
      <c r="AP2197" s="676" t="s">
        <v>38</v>
      </c>
      <c r="AQ2197" s="676" t="s">
        <v>1090</v>
      </c>
      <c r="AR2197" s="676"/>
      <c r="AS2197" s="523" t="s">
        <v>1157</v>
      </c>
      <c r="AT2197" s="523" t="s">
        <v>1078</v>
      </c>
      <c r="AU2197" s="523" t="s">
        <v>1078</v>
      </c>
      <c r="AV2197" s="674"/>
      <c r="AW2197" s="673" t="str">
        <f>U2197</f>
        <v>12005833C</v>
      </c>
      <c r="AX2197" s="673" cm="1">
        <f t="array" ref="AX2197">SUM(MID(0&amp;AW2197,LARGE(INDEX(ISNUMBER(--MID(AW2197,ROW($1:$8),1))*ROW($1:$8),),ROW($1:$8))+1,1)*10^ROW($1:$8)/10)</f>
        <v>12005833</v>
      </c>
      <c r="AY2197" s="673" t="str">
        <f>VLOOKUP($AX2197,'Item Master Data'!$A:$F,3,FALSE)</f>
        <v>Q.PEAK DUO XL G10 BFG</v>
      </c>
      <c r="AZ2197" s="673">
        <f>VLOOKUP($AX2197,'Item Master Data'!$A:$F,6,FALSE)</f>
        <v>475</v>
      </c>
      <c r="BA2197" s="673" t="e">
        <f>X2197/BB2197</f>
        <v>#VALUE!</v>
      </c>
      <c r="BB2197" s="673" t="str">
        <f>VLOOKUP(AX2197,'Item Master Data'!$A:$G,7,FALSE)</f>
        <v> 30</v>
      </c>
      <c r="BC2197" s="673"/>
      <c r="BD2197" s="673">
        <f>W2197-AZ2197</f>
        <v>0</v>
      </c>
    </row>
    <row r="2198" spans="1:56">
      <c r="A2198" s="697"/>
      <c r="B2198" s="558" t="s">
        <v>1217</v>
      </c>
      <c r="C2198" s="558" t="s">
        <v>1217</v>
      </c>
      <c r="D2198" s="676" t="s">
        <v>1067</v>
      </c>
      <c r="E2198" s="524" t="s">
        <v>1312</v>
      </c>
      <c r="F2198" s="676" t="s">
        <v>87</v>
      </c>
      <c r="G2198" s="676">
        <v>2022</v>
      </c>
      <c r="H2198" s="676">
        <v>9</v>
      </c>
      <c r="I2198" s="687"/>
      <c r="J2198" s="677"/>
      <c r="K2198" s="676" t="s">
        <v>1313</v>
      </c>
      <c r="L2198" s="677" t="s">
        <v>1304</v>
      </c>
      <c r="M2198" s="677">
        <v>44656</v>
      </c>
      <c r="N2198" s="677">
        <v>44805</v>
      </c>
      <c r="O2198" s="677"/>
      <c r="P2198" s="677"/>
      <c r="Q2198" s="677"/>
      <c r="R2198" s="677"/>
      <c r="S2198" s="676" t="s">
        <v>1071</v>
      </c>
      <c r="T2198" s="676">
        <v>72</v>
      </c>
      <c r="U2198" s="676" t="s">
        <v>1311</v>
      </c>
      <c r="V2198" s="676" t="s">
        <v>1002</v>
      </c>
      <c r="W2198" s="678">
        <v>480</v>
      </c>
      <c r="X2198" s="551">
        <v>638</v>
      </c>
      <c r="Y2198" s="693">
        <v>306240</v>
      </c>
      <c r="Z2198" s="667">
        <v>0.49</v>
      </c>
      <c r="AA2198" s="682">
        <f>Y2198*Z2198</f>
        <v>150057.60000000001</v>
      </c>
      <c r="AB2198" s="521"/>
      <c r="AC2198" s="668">
        <v>0</v>
      </c>
      <c r="AD2198" s="676"/>
      <c r="AE2198" s="684"/>
      <c r="AF2198" s="695">
        <f>AA2198+AD2198+AE2198</f>
        <v>150057.60000000001</v>
      </c>
      <c r="AG2198" s="676" t="s">
        <v>1073</v>
      </c>
      <c r="AH2198" s="641"/>
      <c r="AI2198" s="676">
        <v>60</v>
      </c>
      <c r="AJ2198" s="676" t="s">
        <v>1305</v>
      </c>
      <c r="AK2198" s="676" t="s">
        <v>1306</v>
      </c>
      <c r="AL2198" s="696" t="s">
        <v>1307</v>
      </c>
      <c r="AM2198" s="676" t="s">
        <v>52</v>
      </c>
      <c r="AN2198" s="676" t="s">
        <v>1076</v>
      </c>
      <c r="AO2198" s="665"/>
      <c r="AP2198" s="676"/>
      <c r="AQ2198" s="676" t="s">
        <v>37</v>
      </c>
      <c r="AR2198" s="676"/>
      <c r="AS2198" s="523" t="s">
        <v>1078</v>
      </c>
      <c r="AT2198" s="523"/>
      <c r="AU2198" s="523"/>
      <c r="AV2198" s="674"/>
      <c r="AW2198" s="673" t="str">
        <f>U2198</f>
        <v>30397472C</v>
      </c>
      <c r="AX2198" s="673" cm="1">
        <f t="array" ref="AX2198">SUM(MID(0&amp;AW2198,LARGE(INDEX(ISNUMBER(--MID(AW2198,ROW($1:$8),1))*ROW($1:$8),),ROW($1:$8))+1,1)*10^ROW($1:$8)/10)</f>
        <v>30397472</v>
      </c>
      <c r="AY2198" s="673" t="str">
        <f>VLOOKUP($AX2198,'Item Master Data'!$A:$F,3,FALSE)</f>
        <v>Q.PEAK DUO XL G10</v>
      </c>
      <c r="AZ2198" s="673">
        <f>VLOOKUP($AX2198,'Item Master Data'!$A:$F,6,FALSE)</f>
        <v>480</v>
      </c>
      <c r="BA2198" s="673">
        <f>X2198/BB2198</f>
        <v>22</v>
      </c>
      <c r="BB2198" s="673">
        <f>VLOOKUP(AX2198,'Item Master Data'!$A:$G,7,FALSE)</f>
        <v>29</v>
      </c>
      <c r="BC2198" s="673"/>
      <c r="BD2198" s="673">
        <f>W2198-AZ2198</f>
        <v>0</v>
      </c>
    </row>
    <row r="2199" spans="1:56">
      <c r="A2199" s="697"/>
      <c r="B2199" s="558"/>
      <c r="C2199" s="558"/>
      <c r="D2199" s="676" t="s">
        <v>1067</v>
      </c>
      <c r="E2199" s="524" t="s">
        <v>1177</v>
      </c>
      <c r="F2199" s="676" t="s">
        <v>87</v>
      </c>
      <c r="G2199" s="665">
        <v>2022</v>
      </c>
      <c r="H2199" s="665">
        <v>9</v>
      </c>
      <c r="I2199" s="687"/>
      <c r="J2199" s="666"/>
      <c r="K2199" s="676" t="s">
        <v>1367</v>
      </c>
      <c r="L2199" s="677" t="s">
        <v>1365</v>
      </c>
      <c r="M2199" s="677">
        <v>44655</v>
      </c>
      <c r="N2199" s="677">
        <v>44831</v>
      </c>
      <c r="O2199" s="677"/>
      <c r="P2199" s="666"/>
      <c r="Q2199" s="666"/>
      <c r="R2199" s="666"/>
      <c r="S2199" s="665" t="s">
        <v>1071</v>
      </c>
      <c r="T2199" s="665">
        <v>72</v>
      </c>
      <c r="U2199" s="676">
        <v>49303155</v>
      </c>
      <c r="V2199" s="676" t="s">
        <v>1072</v>
      </c>
      <c r="W2199" s="678">
        <v>475</v>
      </c>
      <c r="X2199" s="551">
        <v>638</v>
      </c>
      <c r="Y2199" s="693">
        <v>303050</v>
      </c>
      <c r="Z2199" s="667">
        <v>0.5</v>
      </c>
      <c r="AA2199" s="682">
        <f>Y2199*Z2199</f>
        <v>151525</v>
      </c>
      <c r="AB2199" s="521"/>
      <c r="AC2199" s="668">
        <v>0</v>
      </c>
      <c r="AD2199" s="676"/>
      <c r="AE2199" s="684"/>
      <c r="AF2199" s="695">
        <f>AA2199+AD2199+AE2199</f>
        <v>151525</v>
      </c>
      <c r="AG2199" s="676" t="s">
        <v>1073</v>
      </c>
      <c r="AH2199" s="641"/>
      <c r="AI2199" s="676">
        <v>60</v>
      </c>
      <c r="AJ2199" s="676" t="s">
        <v>1211</v>
      </c>
      <c r="AK2199" s="676" t="s">
        <v>1143</v>
      </c>
      <c r="AL2199" s="696">
        <v>14624</v>
      </c>
      <c r="AM2199" s="676" t="s">
        <v>52</v>
      </c>
      <c r="AN2199" s="676" t="s">
        <v>1076</v>
      </c>
      <c r="AO2199" s="665"/>
      <c r="AP2199" s="676"/>
      <c r="AQ2199" s="676" t="s">
        <v>37</v>
      </c>
      <c r="AR2199" s="676"/>
      <c r="AS2199" s="523" t="s">
        <v>1077</v>
      </c>
      <c r="AT2199" s="523"/>
      <c r="AU2199" s="523"/>
      <c r="AV2199" s="674"/>
      <c r="AW2199" s="673">
        <f>U2199</f>
        <v>49303155</v>
      </c>
      <c r="AX2199" s="673" cm="1">
        <f t="array" ref="AX2199">SUM(MID(0&amp;AW2199,LARGE(INDEX(ISNUMBER(--MID(AW2199,ROW($1:$8),1))*ROW($1:$8),),ROW($1:$8))+1,1)*10^ROW($1:$8)/10)</f>
        <v>49303155</v>
      </c>
      <c r="AY2199" s="673" t="str">
        <f>VLOOKUP($AX2199,'Item Master Data'!$A:$F,3,FALSE)</f>
        <v>Q.PEAK DUO XL G10 BFG</v>
      </c>
      <c r="AZ2199" s="673">
        <f>VLOOKUP($AX2199,'Item Master Data'!$A:$F,6,FALSE)</f>
        <v>475</v>
      </c>
      <c r="BA2199" s="673">
        <f>X2199/BB2199</f>
        <v>22</v>
      </c>
      <c r="BB2199" s="673">
        <f>VLOOKUP(AX2199,'Item Master Data'!$A:$G,7,FALSE)</f>
        <v>29</v>
      </c>
      <c r="BC2199" s="673"/>
      <c r="BD2199" s="673">
        <f>W2199-AZ2199</f>
        <v>0</v>
      </c>
    </row>
    <row r="2200" spans="1:56">
      <c r="A2200" s="697"/>
      <c r="B2200" s="558"/>
      <c r="C2200" s="558"/>
      <c r="D2200" s="676" t="s">
        <v>1067</v>
      </c>
      <c r="E2200" s="524"/>
      <c r="F2200" s="676" t="s">
        <v>1389</v>
      </c>
      <c r="G2200" s="665">
        <v>2022</v>
      </c>
      <c r="H2200" s="665">
        <v>9</v>
      </c>
      <c r="I2200" s="687">
        <v>2005189</v>
      </c>
      <c r="J2200" s="666"/>
      <c r="K2200" s="676" t="s">
        <v>1440</v>
      </c>
      <c r="L2200" s="677" t="s">
        <v>1434</v>
      </c>
      <c r="M2200" s="677">
        <v>44628</v>
      </c>
      <c r="N2200" s="677">
        <v>44805</v>
      </c>
      <c r="O2200" s="677"/>
      <c r="P2200" s="666"/>
      <c r="Q2200" s="666"/>
      <c r="R2200" s="666"/>
      <c r="S2200" s="665" t="s">
        <v>1106</v>
      </c>
      <c r="T2200" s="665">
        <v>72</v>
      </c>
      <c r="U2200" s="676" t="s">
        <v>1438</v>
      </c>
      <c r="V2200" s="665" t="s">
        <v>1119</v>
      </c>
      <c r="W2200" s="678">
        <v>575</v>
      </c>
      <c r="X2200" s="551">
        <v>6061</v>
      </c>
      <c r="Y2200" s="693">
        <v>3485075</v>
      </c>
      <c r="Z2200" s="667">
        <v>0.4</v>
      </c>
      <c r="AA2200" s="682">
        <f>Y2200*Z2200</f>
        <v>1394030</v>
      </c>
      <c r="AB2200" s="521"/>
      <c r="AC2200" s="668">
        <v>0</v>
      </c>
      <c r="AD2200" s="676"/>
      <c r="AE2200" s="684"/>
      <c r="AF2200" s="695">
        <f>AA2200+AD2200+AE2200</f>
        <v>1394030</v>
      </c>
      <c r="AG2200" s="676" t="s">
        <v>47</v>
      </c>
      <c r="AH2200" s="641">
        <v>100</v>
      </c>
      <c r="AI2200" s="676">
        <v>0</v>
      </c>
      <c r="AJ2200" s="676" t="s">
        <v>1439</v>
      </c>
      <c r="AK2200" s="676" t="s">
        <v>1143</v>
      </c>
      <c r="AL2200" s="696">
        <v>12959</v>
      </c>
      <c r="AM2200" s="676" t="s">
        <v>52</v>
      </c>
      <c r="AN2200" s="676" t="s">
        <v>1089</v>
      </c>
      <c r="AO2200" s="665"/>
      <c r="AP2200" s="676" t="s">
        <v>38</v>
      </c>
      <c r="AQ2200" s="676" t="s">
        <v>1090</v>
      </c>
      <c r="AR2200" s="676"/>
      <c r="AS2200" s="523" t="s">
        <v>1173</v>
      </c>
      <c r="AT2200" s="523" t="s">
        <v>1091</v>
      </c>
      <c r="AU2200" s="523" t="s">
        <v>1078</v>
      </c>
      <c r="AV2200" s="674"/>
      <c r="AW2200" s="673" t="str">
        <f>U2200</f>
        <v>30391491C</v>
      </c>
      <c r="AX2200" s="673" cm="1">
        <f t="array" ref="AX2200">SUM(MID(0&amp;AW2200,LARGE(INDEX(ISNUMBER(--MID(AW2200,ROW($1:$8),1))*ROW($1:$8),),ROW($1:$8))+1,1)*10^ROW($1:$8)/10)</f>
        <v>30391491</v>
      </c>
      <c r="AY2200" s="673" t="e">
        <f>VLOOKUP($AX2200,'Item Master Data'!$A:$F,3,FALSE)</f>
        <v>#N/A</v>
      </c>
      <c r="AZ2200" s="673" t="e">
        <f>VLOOKUP($AX2200,'Item Master Data'!$A:$F,6,FALSE)</f>
        <v>#N/A</v>
      </c>
      <c r="BA2200" s="673" t="e">
        <f>X2200/BB2200</f>
        <v>#N/A</v>
      </c>
      <c r="BB2200" s="673" t="e">
        <f>VLOOKUP(AX2200,'Item Master Data'!$A:$G,7,FALSE)</f>
        <v>#N/A</v>
      </c>
      <c r="BC2200" s="673"/>
      <c r="BD2200" s="673" t="e">
        <f>W2200-AZ2200</f>
        <v>#N/A</v>
      </c>
    </row>
    <row r="2201" spans="1:56">
      <c r="A2201" s="697"/>
      <c r="B2201" s="558"/>
      <c r="C2201" s="558"/>
      <c r="D2201" s="676" t="s">
        <v>1067</v>
      </c>
      <c r="E2201" s="524"/>
      <c r="F2201" s="676" t="s">
        <v>1389</v>
      </c>
      <c r="G2201" s="665">
        <v>2022</v>
      </c>
      <c r="H2201" s="665">
        <v>9</v>
      </c>
      <c r="I2201" s="687">
        <v>2005191</v>
      </c>
      <c r="J2201" s="666"/>
      <c r="K2201" s="676" t="s">
        <v>1437</v>
      </c>
      <c r="L2201" s="677" t="s">
        <v>1434</v>
      </c>
      <c r="M2201" s="677">
        <v>44630</v>
      </c>
      <c r="N2201" s="677">
        <v>44819</v>
      </c>
      <c r="O2201" s="677"/>
      <c r="P2201" s="677"/>
      <c r="Q2201" s="677"/>
      <c r="R2201" s="677"/>
      <c r="S2201" s="676" t="s">
        <v>1106</v>
      </c>
      <c r="T2201" s="676">
        <v>72</v>
      </c>
      <c r="U2201" s="676" t="s">
        <v>1438</v>
      </c>
      <c r="V2201" s="676" t="s">
        <v>1119</v>
      </c>
      <c r="W2201" s="678">
        <v>575</v>
      </c>
      <c r="X2201" s="551">
        <v>6061</v>
      </c>
      <c r="Y2201" s="693">
        <v>3485075</v>
      </c>
      <c r="Z2201" s="667">
        <v>0.4</v>
      </c>
      <c r="AA2201" s="682">
        <f>Y2201*Z2201</f>
        <v>1394030</v>
      </c>
      <c r="AB2201" s="521"/>
      <c r="AC2201" s="668">
        <v>0</v>
      </c>
      <c r="AD2201" s="676"/>
      <c r="AE2201" s="684"/>
      <c r="AF2201" s="695">
        <f>AA2201+AD2201+AE2201</f>
        <v>1394030</v>
      </c>
      <c r="AG2201" s="676" t="s">
        <v>47</v>
      </c>
      <c r="AH2201" s="641">
        <v>100</v>
      </c>
      <c r="AI2201" s="676">
        <v>0</v>
      </c>
      <c r="AJ2201" s="676" t="s">
        <v>1439</v>
      </c>
      <c r="AK2201" s="676" t="s">
        <v>1143</v>
      </c>
      <c r="AL2201" s="696">
        <v>12959</v>
      </c>
      <c r="AM2201" s="676" t="s">
        <v>52</v>
      </c>
      <c r="AN2201" s="676" t="s">
        <v>1089</v>
      </c>
      <c r="AO2201" s="665"/>
      <c r="AP2201" s="676" t="s">
        <v>38</v>
      </c>
      <c r="AQ2201" s="676" t="s">
        <v>1090</v>
      </c>
      <c r="AR2201" s="676"/>
      <c r="AS2201" s="523" t="s">
        <v>1173</v>
      </c>
      <c r="AT2201" s="523" t="s">
        <v>1091</v>
      </c>
      <c r="AU2201" s="523" t="s">
        <v>1078</v>
      </c>
      <c r="AV2201" s="674"/>
      <c r="AW2201" s="673" t="str">
        <f>U2201</f>
        <v>30391491C</v>
      </c>
      <c r="AX2201" s="673" cm="1">
        <f t="array" ref="AX2201">SUM(MID(0&amp;AW2201,LARGE(INDEX(ISNUMBER(--MID(AW2201,ROW($1:$8),1))*ROW($1:$8),),ROW($1:$8))+1,1)*10^ROW($1:$8)/10)</f>
        <v>30391491</v>
      </c>
      <c r="AY2201" s="673" t="e">
        <f>VLOOKUP($AX2201,'Item Master Data'!$A:$F,3,FALSE)</f>
        <v>#N/A</v>
      </c>
      <c r="AZ2201" s="673" t="e">
        <f>VLOOKUP($AX2201,'Item Master Data'!$A:$F,6,FALSE)</f>
        <v>#N/A</v>
      </c>
      <c r="BA2201" s="673" t="e">
        <f>X2201/BB2201</f>
        <v>#N/A</v>
      </c>
      <c r="BB2201" s="673" t="e">
        <f>VLOOKUP(AX2201,'Item Master Data'!$A:$G,7,FALSE)</f>
        <v>#N/A</v>
      </c>
      <c r="BC2201" s="673"/>
      <c r="BD2201" s="673" t="e">
        <f>W2201-AZ2201</f>
        <v>#N/A</v>
      </c>
    </row>
    <row r="2202" spans="1:56">
      <c r="A2202" s="697"/>
      <c r="B2202" s="558"/>
      <c r="C2202" s="558"/>
      <c r="D2202" s="676" t="s">
        <v>1067</v>
      </c>
      <c r="E2202" s="524" t="s">
        <v>1177</v>
      </c>
      <c r="F2202" s="665" t="s">
        <v>1389</v>
      </c>
      <c r="G2202" s="665">
        <v>2022</v>
      </c>
      <c r="H2202" s="665">
        <v>9</v>
      </c>
      <c r="I2202" s="687"/>
      <c r="J2202" s="677"/>
      <c r="K2202" s="725" t="s">
        <v>1453</v>
      </c>
      <c r="L2202" s="677" t="s">
        <v>1434</v>
      </c>
      <c r="M2202" s="677">
        <v>44651</v>
      </c>
      <c r="N2202" s="677">
        <v>44805</v>
      </c>
      <c r="O2202" s="677"/>
      <c r="P2202" s="677"/>
      <c r="Q2202" s="666"/>
      <c r="R2202" s="666"/>
      <c r="S2202" s="665" t="s">
        <v>1106</v>
      </c>
      <c r="T2202" s="665">
        <v>72</v>
      </c>
      <c r="U2202" s="665" t="s">
        <v>1438</v>
      </c>
      <c r="V2202" s="676" t="s">
        <v>1119</v>
      </c>
      <c r="W2202" s="678">
        <v>575</v>
      </c>
      <c r="X2202" s="551">
        <v>12238</v>
      </c>
      <c r="Y2202" s="693">
        <v>7036850</v>
      </c>
      <c r="Z2202" s="667">
        <v>0.4</v>
      </c>
      <c r="AA2202" s="682">
        <f>Y2202*Z2202</f>
        <v>2814740</v>
      </c>
      <c r="AB2202" s="521"/>
      <c r="AC2202" s="668">
        <v>0</v>
      </c>
      <c r="AD2202" s="676"/>
      <c r="AE2202" s="684"/>
      <c r="AF2202" s="695">
        <f>AA2202+AD2202+AE2202</f>
        <v>2814740</v>
      </c>
      <c r="AG2202" s="665" t="s">
        <v>47</v>
      </c>
      <c r="AH2202" s="641">
        <v>100</v>
      </c>
      <c r="AI2202" s="676">
        <v>0</v>
      </c>
      <c r="AJ2202" s="676" t="s">
        <v>1454</v>
      </c>
      <c r="AK2202" s="676" t="s">
        <v>1143</v>
      </c>
      <c r="AL2202" s="696">
        <v>14606</v>
      </c>
      <c r="AM2202" s="665" t="s">
        <v>52</v>
      </c>
      <c r="AN2202" s="676" t="s">
        <v>1089</v>
      </c>
      <c r="AO2202" s="665"/>
      <c r="AP2202" s="676" t="s">
        <v>38</v>
      </c>
      <c r="AQ2202" s="676" t="s">
        <v>1090</v>
      </c>
      <c r="AR2202" s="676"/>
      <c r="AS2202" s="523" t="s">
        <v>1173</v>
      </c>
      <c r="AT2202" s="523" t="s">
        <v>1091</v>
      </c>
      <c r="AU2202" s="523" t="s">
        <v>1078</v>
      </c>
      <c r="AV2202" s="674"/>
      <c r="AW2202" s="673" t="str">
        <f>U2202</f>
        <v>30391491C</v>
      </c>
      <c r="AX2202" s="673" cm="1">
        <f t="array" ref="AX2202">SUM(MID(0&amp;AW2202,LARGE(INDEX(ISNUMBER(--MID(AW2202,ROW($1:$8),1))*ROW($1:$8),),ROW($1:$8))+1,1)*10^ROW($1:$8)/10)</f>
        <v>30391491</v>
      </c>
      <c r="AY2202" s="673" t="e">
        <f>VLOOKUP($AX2202,'Item Master Data'!$A:$F,3,FALSE)</f>
        <v>#N/A</v>
      </c>
      <c r="AZ2202" s="673" t="e">
        <f>VLOOKUP($AX2202,'Item Master Data'!$A:$F,6,FALSE)</f>
        <v>#N/A</v>
      </c>
      <c r="BA2202" s="673" t="e">
        <f>X2202/BB2202</f>
        <v>#N/A</v>
      </c>
      <c r="BB2202" s="673" t="e">
        <f>VLOOKUP(AX2202,'Item Master Data'!$A:$G,7,FALSE)</f>
        <v>#N/A</v>
      </c>
      <c r="BC2202" s="673"/>
      <c r="BD2202" s="673" t="e">
        <f>W2202-AZ2202</f>
        <v>#N/A</v>
      </c>
    </row>
    <row r="2203" spans="1:56">
      <c r="A2203" s="697"/>
      <c r="B2203" s="558"/>
      <c r="C2203" s="558"/>
      <c r="D2203" s="676" t="s">
        <v>1067</v>
      </c>
      <c r="E2203" s="524" t="s">
        <v>1177</v>
      </c>
      <c r="F2203" s="665" t="s">
        <v>1389</v>
      </c>
      <c r="G2203" s="665">
        <v>2022</v>
      </c>
      <c r="H2203" s="665">
        <v>9</v>
      </c>
      <c r="I2203" s="687"/>
      <c r="J2203" s="677"/>
      <c r="K2203" s="725" t="s">
        <v>1452</v>
      </c>
      <c r="L2203" s="677" t="s">
        <v>1434</v>
      </c>
      <c r="M2203" s="677">
        <v>44651</v>
      </c>
      <c r="N2203" s="677">
        <v>44805</v>
      </c>
      <c r="O2203" s="677"/>
      <c r="P2203" s="677"/>
      <c r="Q2203" s="666"/>
      <c r="R2203" s="666"/>
      <c r="S2203" s="665" t="s">
        <v>1106</v>
      </c>
      <c r="T2203" s="665">
        <v>72</v>
      </c>
      <c r="U2203" s="665" t="s">
        <v>1438</v>
      </c>
      <c r="V2203" s="665" t="s">
        <v>1119</v>
      </c>
      <c r="W2203" s="678">
        <v>575</v>
      </c>
      <c r="X2203" s="551">
        <v>6119</v>
      </c>
      <c r="Y2203" s="693">
        <v>3518425</v>
      </c>
      <c r="Z2203" s="667">
        <v>0.4</v>
      </c>
      <c r="AA2203" s="682">
        <f>Y2203*Z2203</f>
        <v>1407370</v>
      </c>
      <c r="AB2203" s="521"/>
      <c r="AC2203" s="668">
        <v>0</v>
      </c>
      <c r="AD2203" s="676"/>
      <c r="AE2203" s="684"/>
      <c r="AF2203" s="695">
        <f>AA2203+AD2203+AE2203</f>
        <v>1407370</v>
      </c>
      <c r="AG2203" s="665" t="s">
        <v>47</v>
      </c>
      <c r="AH2203" s="641">
        <v>100</v>
      </c>
      <c r="AI2203" s="676">
        <v>0</v>
      </c>
      <c r="AJ2203" s="676" t="s">
        <v>1211</v>
      </c>
      <c r="AK2203" s="676" t="s">
        <v>1143</v>
      </c>
      <c r="AL2203" s="696">
        <v>14606</v>
      </c>
      <c r="AM2203" s="665" t="s">
        <v>52</v>
      </c>
      <c r="AN2203" s="676" t="s">
        <v>1089</v>
      </c>
      <c r="AO2203" s="665"/>
      <c r="AP2203" s="676" t="s">
        <v>38</v>
      </c>
      <c r="AQ2203" s="676" t="s">
        <v>1090</v>
      </c>
      <c r="AR2203" s="676"/>
      <c r="AS2203" s="523" t="s">
        <v>1173</v>
      </c>
      <c r="AT2203" s="523" t="s">
        <v>1091</v>
      </c>
      <c r="AU2203" s="523" t="s">
        <v>1078</v>
      </c>
      <c r="AV2203" s="674"/>
      <c r="AW2203" s="673" t="str">
        <f>U2203</f>
        <v>30391491C</v>
      </c>
      <c r="AX2203" s="673" cm="1">
        <f t="array" ref="AX2203">SUM(MID(0&amp;AW2203,LARGE(INDEX(ISNUMBER(--MID(AW2203,ROW($1:$8),1))*ROW($1:$8),),ROW($1:$8))+1,1)*10^ROW($1:$8)/10)</f>
        <v>30391491</v>
      </c>
      <c r="AY2203" s="673" t="e">
        <f>VLOOKUP($AX2203,'Item Master Data'!$A:$F,3,FALSE)</f>
        <v>#N/A</v>
      </c>
      <c r="AZ2203" s="673" t="e">
        <f>VLOOKUP($AX2203,'Item Master Data'!$A:$F,6,FALSE)</f>
        <v>#N/A</v>
      </c>
      <c r="BA2203" s="673" t="e">
        <f>X2203/BB2203</f>
        <v>#N/A</v>
      </c>
      <c r="BB2203" s="673" t="e">
        <f>VLOOKUP(AX2203,'Item Master Data'!$A:$G,7,FALSE)</f>
        <v>#N/A</v>
      </c>
      <c r="BC2203" s="673"/>
      <c r="BD2203" s="673" t="e">
        <f>W2203-AZ2203</f>
        <v>#N/A</v>
      </c>
    </row>
    <row r="2204" spans="1:56">
      <c r="A2204" s="697"/>
      <c r="B2204" s="558"/>
      <c r="C2204" s="558"/>
      <c r="D2204" s="676" t="s">
        <v>1067</v>
      </c>
      <c r="E2204" s="524" t="s">
        <v>1177</v>
      </c>
      <c r="F2204" s="665" t="s">
        <v>1389</v>
      </c>
      <c r="G2204" s="665">
        <v>2022</v>
      </c>
      <c r="H2204" s="665">
        <v>9</v>
      </c>
      <c r="I2204" s="687"/>
      <c r="J2204" s="677"/>
      <c r="K2204" s="725" t="s">
        <v>1455</v>
      </c>
      <c r="L2204" s="677" t="s">
        <v>1434</v>
      </c>
      <c r="M2204" s="677">
        <v>44651</v>
      </c>
      <c r="N2204" s="677">
        <v>44805</v>
      </c>
      <c r="O2204" s="677"/>
      <c r="P2204" s="666"/>
      <c r="Q2204" s="666"/>
      <c r="R2204" s="666"/>
      <c r="S2204" s="665" t="s">
        <v>1106</v>
      </c>
      <c r="T2204" s="665">
        <v>72</v>
      </c>
      <c r="U2204" s="665" t="s">
        <v>1438</v>
      </c>
      <c r="V2204" s="665" t="s">
        <v>1119</v>
      </c>
      <c r="W2204" s="678">
        <v>575</v>
      </c>
      <c r="X2204" s="551">
        <v>12238</v>
      </c>
      <c r="Y2204" s="693">
        <v>7036850</v>
      </c>
      <c r="Z2204" s="667">
        <v>0.4</v>
      </c>
      <c r="AA2204" s="682">
        <f>Y2204*Z2204</f>
        <v>2814740</v>
      </c>
      <c r="AB2204" s="521"/>
      <c r="AC2204" s="668">
        <v>0</v>
      </c>
      <c r="AD2204" s="676"/>
      <c r="AE2204" s="669"/>
      <c r="AF2204" s="695">
        <f>AA2204+AD2204+AE2204</f>
        <v>2814740</v>
      </c>
      <c r="AG2204" s="665" t="s">
        <v>47</v>
      </c>
      <c r="AH2204" s="641">
        <v>100</v>
      </c>
      <c r="AI2204" s="676">
        <v>0</v>
      </c>
      <c r="AJ2204" s="665" t="s">
        <v>1456</v>
      </c>
      <c r="AK2204" s="676" t="s">
        <v>1143</v>
      </c>
      <c r="AL2204" s="696">
        <v>13743</v>
      </c>
      <c r="AM2204" s="665" t="s">
        <v>52</v>
      </c>
      <c r="AN2204" s="665" t="s">
        <v>1089</v>
      </c>
      <c r="AO2204" s="665"/>
      <c r="AP2204" s="676" t="s">
        <v>38</v>
      </c>
      <c r="AQ2204" s="676" t="s">
        <v>1090</v>
      </c>
      <c r="AR2204" s="676"/>
      <c r="AS2204" s="523" t="s">
        <v>1173</v>
      </c>
      <c r="AT2204" s="523" t="s">
        <v>1091</v>
      </c>
      <c r="AU2204" s="523" t="s">
        <v>1078</v>
      </c>
      <c r="AV2204" s="674"/>
      <c r="AW2204" s="673" t="str">
        <f>U2204</f>
        <v>30391491C</v>
      </c>
      <c r="AX2204" s="673" cm="1">
        <f t="array" ref="AX2204">SUM(MID(0&amp;AW2204,LARGE(INDEX(ISNUMBER(--MID(AW2204,ROW($1:$8),1))*ROW($1:$8),),ROW($1:$8))+1,1)*10^ROW($1:$8)/10)</f>
        <v>30391491</v>
      </c>
      <c r="AY2204" s="673" t="e">
        <f>VLOOKUP($AX2204,'Item Master Data'!$A:$F,3,FALSE)</f>
        <v>#N/A</v>
      </c>
      <c r="AZ2204" s="673" t="e">
        <f>VLOOKUP($AX2204,'Item Master Data'!$A:$F,6,FALSE)</f>
        <v>#N/A</v>
      </c>
      <c r="BA2204" s="673" t="e">
        <f>X2204/BB2204</f>
        <v>#N/A</v>
      </c>
      <c r="BB2204" s="673" t="e">
        <f>VLOOKUP(AX2204,'Item Master Data'!$A:$G,7,FALSE)</f>
        <v>#N/A</v>
      </c>
      <c r="BC2204" s="673"/>
      <c r="BD2204" s="673" t="e">
        <f>W2204-AZ2204</f>
        <v>#N/A</v>
      </c>
    </row>
    <row r="2205" spans="1:56">
      <c r="A2205" s="697"/>
      <c r="B2205" s="558"/>
      <c r="C2205" s="558"/>
      <c r="D2205" s="676" t="s">
        <v>1067</v>
      </c>
      <c r="E2205" s="524" t="s">
        <v>1177</v>
      </c>
      <c r="F2205" s="665" t="s">
        <v>1389</v>
      </c>
      <c r="G2205" s="665">
        <v>2022</v>
      </c>
      <c r="H2205" s="665">
        <v>9</v>
      </c>
      <c r="I2205" s="687"/>
      <c r="J2205" s="677"/>
      <c r="K2205" s="725" t="s">
        <v>1457</v>
      </c>
      <c r="L2205" s="677" t="s">
        <v>1434</v>
      </c>
      <c r="M2205" s="677">
        <v>44651</v>
      </c>
      <c r="N2205" s="677">
        <v>44805</v>
      </c>
      <c r="O2205" s="677"/>
      <c r="P2205" s="666"/>
      <c r="Q2205" s="666"/>
      <c r="R2205" s="666"/>
      <c r="S2205" s="665" t="s">
        <v>1106</v>
      </c>
      <c r="T2205" s="665">
        <v>72</v>
      </c>
      <c r="U2205" s="665" t="s">
        <v>1438</v>
      </c>
      <c r="V2205" s="665" t="s">
        <v>1119</v>
      </c>
      <c r="W2205" s="678">
        <v>575</v>
      </c>
      <c r="X2205" s="551">
        <v>5307</v>
      </c>
      <c r="Y2205" s="693">
        <v>3051525</v>
      </c>
      <c r="Z2205" s="667">
        <v>0.4</v>
      </c>
      <c r="AA2205" s="682">
        <f>Y2205*Z2205</f>
        <v>1220610</v>
      </c>
      <c r="AB2205" s="521"/>
      <c r="AC2205" s="668">
        <v>0</v>
      </c>
      <c r="AD2205" s="676"/>
      <c r="AE2205" s="669"/>
      <c r="AF2205" s="695">
        <f>AA2205+AD2205+AE2205</f>
        <v>1220610</v>
      </c>
      <c r="AG2205" s="665" t="s">
        <v>47</v>
      </c>
      <c r="AH2205" s="641">
        <v>100</v>
      </c>
      <c r="AI2205" s="676">
        <v>0</v>
      </c>
      <c r="AJ2205" s="665" t="s">
        <v>1403</v>
      </c>
      <c r="AK2205" s="676" t="s">
        <v>1143</v>
      </c>
      <c r="AL2205" s="696">
        <v>14505</v>
      </c>
      <c r="AM2205" s="665" t="s">
        <v>52</v>
      </c>
      <c r="AN2205" s="665" t="s">
        <v>1089</v>
      </c>
      <c r="AO2205" s="665"/>
      <c r="AP2205" s="676" t="s">
        <v>38</v>
      </c>
      <c r="AQ2205" s="676" t="s">
        <v>1090</v>
      </c>
      <c r="AR2205" s="676"/>
      <c r="AS2205" s="523" t="s">
        <v>1173</v>
      </c>
      <c r="AT2205" s="523" t="s">
        <v>1091</v>
      </c>
      <c r="AU2205" s="523" t="s">
        <v>1078</v>
      </c>
      <c r="AV2205" s="674"/>
      <c r="AW2205" s="673" t="str">
        <f>U2205</f>
        <v>30391491C</v>
      </c>
      <c r="AX2205" s="673" cm="1">
        <f t="array" ref="AX2205">SUM(MID(0&amp;AW2205,LARGE(INDEX(ISNUMBER(--MID(AW2205,ROW($1:$8),1))*ROW($1:$8),),ROW($1:$8))+1,1)*10^ROW($1:$8)/10)</f>
        <v>30391491</v>
      </c>
      <c r="AY2205" s="673" t="e">
        <f>VLOOKUP($AX2205,'Item Master Data'!$A:$F,3,FALSE)</f>
        <v>#N/A</v>
      </c>
      <c r="AZ2205" s="673" t="e">
        <f>VLOOKUP($AX2205,'Item Master Data'!$A:$F,6,FALSE)</f>
        <v>#N/A</v>
      </c>
      <c r="BA2205" s="673" t="e">
        <f>X2205/BB2205</f>
        <v>#N/A</v>
      </c>
      <c r="BB2205" s="673" t="e">
        <f>VLOOKUP(AX2205,'Item Master Data'!$A:$G,7,FALSE)</f>
        <v>#N/A</v>
      </c>
      <c r="BC2205" s="673"/>
      <c r="BD2205" s="673" t="e">
        <f>W2205-AZ2205</f>
        <v>#N/A</v>
      </c>
    </row>
    <row r="2206" spans="1:56">
      <c r="A2206" s="697"/>
      <c r="B2206" s="558"/>
      <c r="C2206" s="558"/>
      <c r="D2206" s="676" t="s">
        <v>1067</v>
      </c>
      <c r="E2206" s="524"/>
      <c r="F2206" s="665" t="s">
        <v>1389</v>
      </c>
      <c r="G2206" s="665">
        <v>2022</v>
      </c>
      <c r="H2206" s="665">
        <v>9</v>
      </c>
      <c r="I2206" s="687">
        <v>2005195</v>
      </c>
      <c r="J2206" s="677"/>
      <c r="K2206" s="676" t="s">
        <v>1446</v>
      </c>
      <c r="L2206" s="677" t="s">
        <v>1434</v>
      </c>
      <c r="M2206" s="677">
        <v>44624</v>
      </c>
      <c r="N2206" s="677">
        <v>44819</v>
      </c>
      <c r="O2206" s="677"/>
      <c r="P2206" s="666"/>
      <c r="Q2206" s="666"/>
      <c r="R2206" s="666"/>
      <c r="S2206" s="665" t="s">
        <v>1106</v>
      </c>
      <c r="T2206" s="665">
        <v>72</v>
      </c>
      <c r="U2206" s="665" t="s">
        <v>1438</v>
      </c>
      <c r="V2206" s="665" t="s">
        <v>1119</v>
      </c>
      <c r="W2206" s="678">
        <v>575</v>
      </c>
      <c r="X2206" s="551">
        <v>7134</v>
      </c>
      <c r="Y2206" s="693">
        <v>4102050</v>
      </c>
      <c r="Z2206" s="667">
        <v>0.4</v>
      </c>
      <c r="AA2206" s="682">
        <f>Y2206*Z2206</f>
        <v>1640820</v>
      </c>
      <c r="AB2206" s="521"/>
      <c r="AC2206" s="668">
        <v>0</v>
      </c>
      <c r="AD2206" s="676"/>
      <c r="AE2206" s="669"/>
      <c r="AF2206" s="695">
        <f>AA2206+AD2206+AE2206</f>
        <v>1640820</v>
      </c>
      <c r="AG2206" s="665" t="s">
        <v>47</v>
      </c>
      <c r="AH2206" s="641">
        <v>100</v>
      </c>
      <c r="AI2206" s="676">
        <v>0</v>
      </c>
      <c r="AJ2206" s="665" t="s">
        <v>1447</v>
      </c>
      <c r="AK2206" s="676" t="s">
        <v>1143</v>
      </c>
      <c r="AL2206" s="696">
        <v>12790</v>
      </c>
      <c r="AM2206" s="665" t="s">
        <v>52</v>
      </c>
      <c r="AN2206" s="665" t="s">
        <v>1089</v>
      </c>
      <c r="AO2206" s="665"/>
      <c r="AP2206" s="676" t="s">
        <v>38</v>
      </c>
      <c r="AQ2206" s="676" t="s">
        <v>1090</v>
      </c>
      <c r="AR2206" s="676"/>
      <c r="AS2206" s="523" t="s">
        <v>1173</v>
      </c>
      <c r="AT2206" s="523" t="s">
        <v>1091</v>
      </c>
      <c r="AU2206" s="523" t="s">
        <v>1078</v>
      </c>
      <c r="AV2206" s="674"/>
      <c r="AW2206" s="673" t="str">
        <f>U2206</f>
        <v>30391491C</v>
      </c>
      <c r="AX2206" s="673" cm="1">
        <f t="array" ref="AX2206">SUM(MID(0&amp;AW2206,LARGE(INDEX(ISNUMBER(--MID(AW2206,ROW($1:$8),1))*ROW($1:$8),),ROW($1:$8))+1,1)*10^ROW($1:$8)/10)</f>
        <v>30391491</v>
      </c>
      <c r="AY2206" s="673" t="e">
        <f>VLOOKUP($AX2206,'Item Master Data'!$A:$F,3,FALSE)</f>
        <v>#N/A</v>
      </c>
      <c r="AZ2206" s="673" t="e">
        <f>VLOOKUP($AX2206,'Item Master Data'!$A:$F,6,FALSE)</f>
        <v>#N/A</v>
      </c>
      <c r="BA2206" s="673" t="e">
        <f>X2206/BB2206</f>
        <v>#N/A</v>
      </c>
      <c r="BB2206" s="673" t="e">
        <f>VLOOKUP(AX2206,'Item Master Data'!$A:$G,7,FALSE)</f>
        <v>#N/A</v>
      </c>
      <c r="BC2206" s="673"/>
      <c r="BD2206" s="673" t="e">
        <f>W2206-AZ2206</f>
        <v>#N/A</v>
      </c>
    </row>
    <row r="2207" spans="1:56">
      <c r="A2207" s="697"/>
      <c r="B2207" s="558"/>
      <c r="C2207" s="558"/>
      <c r="D2207" s="676" t="s">
        <v>1067</v>
      </c>
      <c r="E2207" s="524"/>
      <c r="F2207" s="665" t="s">
        <v>1389</v>
      </c>
      <c r="G2207" s="665">
        <v>2022</v>
      </c>
      <c r="H2207" s="665">
        <v>9</v>
      </c>
      <c r="I2207" s="687">
        <v>2005197</v>
      </c>
      <c r="J2207" s="677"/>
      <c r="K2207" s="676" t="s">
        <v>1445</v>
      </c>
      <c r="L2207" s="677" t="s">
        <v>1434</v>
      </c>
      <c r="M2207" s="677">
        <v>44624</v>
      </c>
      <c r="N2207" s="677">
        <v>44805</v>
      </c>
      <c r="O2207" s="677"/>
      <c r="P2207" s="666"/>
      <c r="Q2207" s="666"/>
      <c r="R2207" s="666"/>
      <c r="S2207" s="665" t="s">
        <v>1106</v>
      </c>
      <c r="T2207" s="665">
        <v>72</v>
      </c>
      <c r="U2207" s="665" t="s">
        <v>1438</v>
      </c>
      <c r="V2207" s="665" t="s">
        <v>1119</v>
      </c>
      <c r="W2207" s="678">
        <v>575</v>
      </c>
      <c r="X2207" s="551">
        <v>4901</v>
      </c>
      <c r="Y2207" s="693">
        <v>2818075</v>
      </c>
      <c r="Z2207" s="667">
        <v>0.4</v>
      </c>
      <c r="AA2207" s="682">
        <f>Y2207*Z2207</f>
        <v>1127230</v>
      </c>
      <c r="AB2207" s="521"/>
      <c r="AC2207" s="668">
        <v>0</v>
      </c>
      <c r="AD2207" s="676"/>
      <c r="AE2207" s="669"/>
      <c r="AF2207" s="695">
        <f>AA2207+AD2207+AE2207</f>
        <v>1127230</v>
      </c>
      <c r="AG2207" s="665" t="s">
        <v>47</v>
      </c>
      <c r="AH2207" s="641">
        <v>100</v>
      </c>
      <c r="AI2207" s="676">
        <v>0</v>
      </c>
      <c r="AJ2207" s="665" t="s">
        <v>1442</v>
      </c>
      <c r="AK2207" s="676" t="s">
        <v>1143</v>
      </c>
      <c r="AL2207" s="696">
        <v>12010</v>
      </c>
      <c r="AM2207" s="665" t="s">
        <v>52</v>
      </c>
      <c r="AN2207" s="665" t="s">
        <v>1089</v>
      </c>
      <c r="AO2207" s="665"/>
      <c r="AP2207" s="676" t="s">
        <v>38</v>
      </c>
      <c r="AQ2207" s="676" t="s">
        <v>1090</v>
      </c>
      <c r="AR2207" s="676"/>
      <c r="AS2207" s="523" t="s">
        <v>1173</v>
      </c>
      <c r="AT2207" s="523" t="s">
        <v>1091</v>
      </c>
      <c r="AU2207" s="523" t="s">
        <v>1078</v>
      </c>
      <c r="AV2207" s="674"/>
      <c r="AW2207" s="673" t="str">
        <f>U2207</f>
        <v>30391491C</v>
      </c>
      <c r="AX2207" s="673" cm="1">
        <f t="array" ref="AX2207">SUM(MID(0&amp;AW2207,LARGE(INDEX(ISNUMBER(--MID(AW2207,ROW($1:$8),1))*ROW($1:$8),),ROW($1:$8))+1,1)*10^ROW($1:$8)/10)</f>
        <v>30391491</v>
      </c>
      <c r="AY2207" s="673" t="e">
        <f>VLOOKUP($AX2207,'Item Master Data'!$A:$F,3,FALSE)</f>
        <v>#N/A</v>
      </c>
      <c r="AZ2207" s="673" t="e">
        <f>VLOOKUP($AX2207,'Item Master Data'!$A:$F,6,FALSE)</f>
        <v>#N/A</v>
      </c>
      <c r="BA2207" s="673" t="e">
        <f>X2207/BB2207</f>
        <v>#N/A</v>
      </c>
      <c r="BB2207" s="673" t="e">
        <f>VLOOKUP(AX2207,'Item Master Data'!$A:$G,7,FALSE)</f>
        <v>#N/A</v>
      </c>
      <c r="BC2207" s="673"/>
      <c r="BD2207" s="673" t="e">
        <f>W2207-AZ2207</f>
        <v>#N/A</v>
      </c>
    </row>
    <row r="2208" spans="1:56">
      <c r="A2208" s="697"/>
      <c r="B2208" s="558"/>
      <c r="C2208" s="558"/>
      <c r="D2208" s="676" t="s">
        <v>1067</v>
      </c>
      <c r="E2208" s="524" t="s">
        <v>1177</v>
      </c>
      <c r="F2208" s="665" t="s">
        <v>1389</v>
      </c>
      <c r="G2208" s="665">
        <v>2022</v>
      </c>
      <c r="H2208" s="665">
        <v>9</v>
      </c>
      <c r="I2208" s="687"/>
      <c r="J2208" s="666"/>
      <c r="K2208" s="725" t="s">
        <v>1450</v>
      </c>
      <c r="L2208" s="677" t="s">
        <v>1434</v>
      </c>
      <c r="M2208" s="677">
        <v>44651</v>
      </c>
      <c r="N2208" s="677">
        <v>44805</v>
      </c>
      <c r="O2208" s="677"/>
      <c r="P2208" s="666"/>
      <c r="Q2208" s="666"/>
      <c r="R2208" s="666"/>
      <c r="S2208" s="665" t="s">
        <v>1106</v>
      </c>
      <c r="T2208" s="665">
        <v>72</v>
      </c>
      <c r="U2208" s="665" t="s">
        <v>1438</v>
      </c>
      <c r="V2208" s="665" t="s">
        <v>1119</v>
      </c>
      <c r="W2208" s="678">
        <v>575</v>
      </c>
      <c r="X2208" s="551">
        <v>10730</v>
      </c>
      <c r="Y2208" s="693">
        <v>6169750</v>
      </c>
      <c r="Z2208" s="667">
        <v>0.4</v>
      </c>
      <c r="AA2208" s="682">
        <f>Y2208*Z2208</f>
        <v>2467900</v>
      </c>
      <c r="AB2208" s="521"/>
      <c r="AC2208" s="668">
        <v>0</v>
      </c>
      <c r="AD2208" s="676"/>
      <c r="AE2208" s="669"/>
      <c r="AF2208" s="695">
        <f>AA2208+AD2208+AE2208</f>
        <v>2467900</v>
      </c>
      <c r="AG2208" s="665" t="s">
        <v>47</v>
      </c>
      <c r="AH2208" s="641">
        <v>100</v>
      </c>
      <c r="AI2208" s="676">
        <v>0</v>
      </c>
      <c r="AJ2208" s="665" t="s">
        <v>1451</v>
      </c>
      <c r="AK2208" s="676" t="s">
        <v>1143</v>
      </c>
      <c r="AL2208" s="696">
        <v>14803</v>
      </c>
      <c r="AM2208" s="665" t="s">
        <v>52</v>
      </c>
      <c r="AN2208" s="665" t="s">
        <v>1089</v>
      </c>
      <c r="AO2208" s="665"/>
      <c r="AP2208" s="676" t="s">
        <v>38</v>
      </c>
      <c r="AQ2208" s="676" t="s">
        <v>1090</v>
      </c>
      <c r="AR2208" s="676"/>
      <c r="AS2208" s="523" t="s">
        <v>1173</v>
      </c>
      <c r="AT2208" s="523" t="s">
        <v>1091</v>
      </c>
      <c r="AU2208" s="523" t="s">
        <v>1078</v>
      </c>
      <c r="AV2208" s="674"/>
      <c r="AW2208" s="673" t="str">
        <f>U2208</f>
        <v>30391491C</v>
      </c>
      <c r="AX2208" s="673" cm="1">
        <f t="array" ref="AX2208">SUM(MID(0&amp;AW2208,LARGE(INDEX(ISNUMBER(--MID(AW2208,ROW($1:$8),1))*ROW($1:$8),),ROW($1:$8))+1,1)*10^ROW($1:$8)/10)</f>
        <v>30391491</v>
      </c>
      <c r="AY2208" s="673" t="e">
        <f>VLOOKUP($AX2208,'Item Master Data'!$A:$F,3,FALSE)</f>
        <v>#N/A</v>
      </c>
      <c r="AZ2208" s="673" t="e">
        <f>VLOOKUP($AX2208,'Item Master Data'!$A:$F,6,FALSE)</f>
        <v>#N/A</v>
      </c>
      <c r="BA2208" s="673" t="e">
        <f>X2208/BB2208</f>
        <v>#N/A</v>
      </c>
      <c r="BB2208" s="673" t="e">
        <f>VLOOKUP(AX2208,'Item Master Data'!$A:$G,7,FALSE)</f>
        <v>#N/A</v>
      </c>
      <c r="BC2208" s="673"/>
      <c r="BD2208" s="673" t="e">
        <f>W2208-AZ2208</f>
        <v>#N/A</v>
      </c>
    </row>
    <row r="2209" spans="1:56">
      <c r="A2209" s="697"/>
      <c r="B2209" s="558"/>
      <c r="C2209" s="558"/>
      <c r="D2209" s="676" t="s">
        <v>1067</v>
      </c>
      <c r="E2209" s="524" t="s">
        <v>1317</v>
      </c>
      <c r="F2209" s="665" t="s">
        <v>1080</v>
      </c>
      <c r="G2209" s="665">
        <v>2022</v>
      </c>
      <c r="H2209" s="665">
        <v>9</v>
      </c>
      <c r="I2209" s="687">
        <v>2003940</v>
      </c>
      <c r="J2209" s="666"/>
      <c r="K2209" s="676">
        <v>10627</v>
      </c>
      <c r="L2209" s="677" t="s">
        <v>1463</v>
      </c>
      <c r="M2209" s="677">
        <v>44330</v>
      </c>
      <c r="N2209" s="677">
        <v>44348</v>
      </c>
      <c r="O2209" s="677"/>
      <c r="P2209" s="666"/>
      <c r="Q2209" s="666"/>
      <c r="R2209" s="666"/>
      <c r="S2209" s="665" t="s">
        <v>1106</v>
      </c>
      <c r="T2209" s="665">
        <v>72</v>
      </c>
      <c r="U2209" s="665" t="s">
        <v>1210</v>
      </c>
      <c r="V2209" s="665" t="s">
        <v>1002</v>
      </c>
      <c r="W2209" s="678">
        <v>480</v>
      </c>
      <c r="X2209" s="551">
        <v>638</v>
      </c>
      <c r="Y2209" s="693">
        <v>306240</v>
      </c>
      <c r="Z2209" s="667">
        <v>0.4</v>
      </c>
      <c r="AA2209" s="682">
        <f>Y2209*Z2209</f>
        <v>122496</v>
      </c>
      <c r="AB2209" s="521"/>
      <c r="AC2209" s="668">
        <v>0</v>
      </c>
      <c r="AD2209" s="676"/>
      <c r="AE2209" s="669"/>
      <c r="AF2209" s="695">
        <f>AA2209+AD2209+AE2209</f>
        <v>122496</v>
      </c>
      <c r="AG2209" s="665" t="s">
        <v>1073</v>
      </c>
      <c r="AH2209" s="641">
        <v>100</v>
      </c>
      <c r="AI2209" s="676"/>
      <c r="AJ2209" s="665" t="s">
        <v>1464</v>
      </c>
      <c r="AK2209" s="676" t="s">
        <v>1089</v>
      </c>
      <c r="AL2209" s="696">
        <v>8884</v>
      </c>
      <c r="AM2209" s="665" t="s">
        <v>52</v>
      </c>
      <c r="AN2209" s="665" t="s">
        <v>1089</v>
      </c>
      <c r="AO2209" s="665"/>
      <c r="AP2209" s="676" t="s">
        <v>38</v>
      </c>
      <c r="AQ2209" s="676" t="s">
        <v>37</v>
      </c>
      <c r="AR2209" s="676"/>
      <c r="AS2209" s="523" t="s">
        <v>1157</v>
      </c>
      <c r="AT2209" s="523" t="s">
        <v>1078</v>
      </c>
      <c r="AU2209" s="523" t="s">
        <v>1078</v>
      </c>
      <c r="AV2209" s="674"/>
      <c r="AW2209" s="673" t="str">
        <f>U2209</f>
        <v>12004246F</v>
      </c>
      <c r="AX2209" s="673" cm="1">
        <f t="array" ref="AX2209">SUM(MID(0&amp;AW2209,LARGE(INDEX(ISNUMBER(--MID(AW2209,ROW($1:$8),1))*ROW($1:$8),),ROW($1:$8))+1,1)*10^ROW($1:$8)/10)</f>
        <v>12004246</v>
      </c>
      <c r="AY2209" s="673" t="str">
        <f>VLOOKUP($AX2209,'Item Master Data'!$A:$F,3,FALSE)</f>
        <v>Q.PEAK DUO L G8</v>
      </c>
      <c r="AZ2209" s="673">
        <f>VLOOKUP($AX2209,'Item Master Data'!$A:$F,6,FALSE)</f>
        <v>425</v>
      </c>
      <c r="BA2209" s="673">
        <f>X2209/BB2209</f>
        <v>21.266666666666666</v>
      </c>
      <c r="BB2209" s="673">
        <f>VLOOKUP(AX2209,'Item Master Data'!$A:$G,7,FALSE)</f>
        <v>30</v>
      </c>
      <c r="BC2209" s="673"/>
      <c r="BD2209" s="673">
        <f>W2209-AZ2209</f>
        <v>55</v>
      </c>
    </row>
    <row r="2210" spans="1:56">
      <c r="A2210" s="697"/>
      <c r="B2210" s="558"/>
      <c r="C2210" s="558"/>
      <c r="D2210" s="676" t="s">
        <v>1067</v>
      </c>
      <c r="E2210" s="524" t="s">
        <v>1317</v>
      </c>
      <c r="F2210" s="665" t="s">
        <v>1080</v>
      </c>
      <c r="G2210" s="665">
        <v>2022</v>
      </c>
      <c r="H2210" s="665">
        <v>9</v>
      </c>
      <c r="I2210" s="687">
        <v>2003939</v>
      </c>
      <c r="J2210" s="666"/>
      <c r="K2210" s="676">
        <v>10630</v>
      </c>
      <c r="L2210" s="677" t="s">
        <v>1463</v>
      </c>
      <c r="M2210" s="677">
        <v>44330</v>
      </c>
      <c r="N2210" s="677">
        <v>44378</v>
      </c>
      <c r="O2210" s="677"/>
      <c r="P2210" s="677"/>
      <c r="Q2210" s="666"/>
      <c r="R2210" s="666"/>
      <c r="S2210" s="665" t="s">
        <v>1106</v>
      </c>
      <c r="T2210" s="665">
        <v>72</v>
      </c>
      <c r="U2210" s="676"/>
      <c r="V2210" s="676" t="s">
        <v>1002</v>
      </c>
      <c r="W2210" s="678">
        <v>480</v>
      </c>
      <c r="X2210" s="551">
        <v>1566</v>
      </c>
      <c r="Y2210" s="693">
        <v>751680</v>
      </c>
      <c r="Z2210" s="667">
        <v>0.4</v>
      </c>
      <c r="AA2210" s="682">
        <f>Y2210*Z2210</f>
        <v>300672</v>
      </c>
      <c r="AB2210" s="521"/>
      <c r="AC2210" s="668">
        <v>0</v>
      </c>
      <c r="AD2210" s="676"/>
      <c r="AE2210" s="684"/>
      <c r="AF2210" s="695">
        <f>AA2210+AD2210+AE2210</f>
        <v>300672</v>
      </c>
      <c r="AG2210" s="665" t="s">
        <v>1073</v>
      </c>
      <c r="AH2210" s="641">
        <v>100</v>
      </c>
      <c r="AI2210" s="676"/>
      <c r="AJ2210" s="676" t="s">
        <v>1465</v>
      </c>
      <c r="AK2210" s="676" t="s">
        <v>1089</v>
      </c>
      <c r="AL2210" s="696">
        <v>8701</v>
      </c>
      <c r="AM2210" s="665" t="s">
        <v>52</v>
      </c>
      <c r="AN2210" s="676" t="s">
        <v>1089</v>
      </c>
      <c r="AO2210" s="665"/>
      <c r="AP2210" s="676" t="s">
        <v>38</v>
      </c>
      <c r="AQ2210" s="676" t="s">
        <v>37</v>
      </c>
      <c r="AR2210" s="676"/>
      <c r="AS2210" s="523" t="s">
        <v>1157</v>
      </c>
      <c r="AT2210" s="523" t="s">
        <v>1078</v>
      </c>
      <c r="AU2210" s="523" t="s">
        <v>1078</v>
      </c>
      <c r="AV2210" s="674"/>
      <c r="AW2210" s="673">
        <f>U2210</f>
        <v>0</v>
      </c>
      <c r="AX2210" s="673" cm="1">
        <f t="array" ref="AX2210">SUM(MID(0&amp;AW2210,LARGE(INDEX(ISNUMBER(--MID(AW2210,ROW($1:$8),1))*ROW($1:$8),),ROW($1:$8))+1,1)*10^ROW($1:$8)/10)</f>
        <v>0</v>
      </c>
      <c r="AY2210" s="673" t="e">
        <f>VLOOKUP($AX2210,'Item Master Data'!$A:$F,3,FALSE)</f>
        <v>#N/A</v>
      </c>
      <c r="AZ2210" s="673" t="e">
        <f>VLOOKUP($AX2210,'Item Master Data'!$A:$F,6,FALSE)</f>
        <v>#N/A</v>
      </c>
      <c r="BA2210" s="673" t="e">
        <f>X2210/BB2210</f>
        <v>#N/A</v>
      </c>
      <c r="BB2210" s="673" t="e">
        <f>VLOOKUP(AX2210,'Item Master Data'!$A:$G,7,FALSE)</f>
        <v>#N/A</v>
      </c>
      <c r="BC2210" s="673"/>
      <c r="BD2210" s="673" t="e">
        <f>W2210-AZ2210</f>
        <v>#N/A</v>
      </c>
    </row>
    <row r="2211" spans="1:56">
      <c r="A2211" s="697"/>
      <c r="B2211" s="558"/>
      <c r="C2211" s="558"/>
      <c r="D2211" s="676" t="s">
        <v>1067</v>
      </c>
      <c r="E2211" s="524" t="s">
        <v>1317</v>
      </c>
      <c r="F2211" s="676" t="s">
        <v>1080</v>
      </c>
      <c r="G2211" s="665">
        <v>2022</v>
      </c>
      <c r="H2211" s="665">
        <v>9</v>
      </c>
      <c r="I2211" s="687">
        <v>2003938</v>
      </c>
      <c r="J2211" s="677"/>
      <c r="K2211" s="676">
        <v>10631</v>
      </c>
      <c r="L2211" s="677" t="s">
        <v>1463</v>
      </c>
      <c r="M2211" s="677">
        <v>44330</v>
      </c>
      <c r="N2211" s="677">
        <v>44378</v>
      </c>
      <c r="O2211" s="677"/>
      <c r="P2211" s="666"/>
      <c r="Q2211" s="666"/>
      <c r="R2211" s="666"/>
      <c r="S2211" s="665" t="s">
        <v>1106</v>
      </c>
      <c r="T2211" s="665">
        <v>72</v>
      </c>
      <c r="U2211" s="676"/>
      <c r="V2211" s="665" t="s">
        <v>1002</v>
      </c>
      <c r="W2211" s="678">
        <v>480</v>
      </c>
      <c r="X2211" s="551">
        <v>1305</v>
      </c>
      <c r="Y2211" s="693">
        <v>626400</v>
      </c>
      <c r="Z2211" s="667">
        <v>0.4</v>
      </c>
      <c r="AA2211" s="682">
        <f>Y2211*Z2211</f>
        <v>250560</v>
      </c>
      <c r="AB2211" s="521"/>
      <c r="AC2211" s="683">
        <v>0</v>
      </c>
      <c r="AD2211" s="676"/>
      <c r="AE2211" s="684"/>
      <c r="AF2211" s="695">
        <f>AA2211+AD2211+AE2211</f>
        <v>250560</v>
      </c>
      <c r="AG2211" s="665" t="s">
        <v>1073</v>
      </c>
      <c r="AH2211" s="641">
        <v>100</v>
      </c>
      <c r="AI2211" s="676"/>
      <c r="AJ2211" s="676" t="s">
        <v>1465</v>
      </c>
      <c r="AK2211" s="676" t="s">
        <v>1089</v>
      </c>
      <c r="AL2211" s="696">
        <v>8701</v>
      </c>
      <c r="AM2211" s="665" t="s">
        <v>52</v>
      </c>
      <c r="AN2211" s="676" t="s">
        <v>1089</v>
      </c>
      <c r="AO2211" s="665"/>
      <c r="AP2211" s="676" t="s">
        <v>38</v>
      </c>
      <c r="AQ2211" s="676" t="s">
        <v>37</v>
      </c>
      <c r="AR2211" s="676"/>
      <c r="AS2211" s="523" t="s">
        <v>1157</v>
      </c>
      <c r="AT2211" s="523" t="s">
        <v>1078</v>
      </c>
      <c r="AU2211" s="523" t="s">
        <v>1078</v>
      </c>
      <c r="AV2211" s="674"/>
      <c r="AW2211" s="673">
        <f>U2211</f>
        <v>0</v>
      </c>
      <c r="AX2211" s="673" cm="1">
        <f t="array" ref="AX2211">SUM(MID(0&amp;AW2211,LARGE(INDEX(ISNUMBER(--MID(AW2211,ROW($1:$8),1))*ROW($1:$8),),ROW($1:$8))+1,1)*10^ROW($1:$8)/10)</f>
        <v>0</v>
      </c>
      <c r="AY2211" s="673" t="e">
        <f>VLOOKUP($AX2211,'Item Master Data'!$A:$F,3,FALSE)</f>
        <v>#N/A</v>
      </c>
      <c r="AZ2211" s="673" t="e">
        <f>VLOOKUP($AX2211,'Item Master Data'!$A:$F,6,FALSE)</f>
        <v>#N/A</v>
      </c>
      <c r="BA2211" s="673" t="e">
        <f>X2211/BB2211</f>
        <v>#N/A</v>
      </c>
      <c r="BB2211" s="673" t="e">
        <f>VLOOKUP(AX2211,'Item Master Data'!$A:$G,7,FALSE)</f>
        <v>#N/A</v>
      </c>
      <c r="BC2211" s="673"/>
      <c r="BD2211" s="673" t="e">
        <f>W2211-AZ2211</f>
        <v>#N/A</v>
      </c>
    </row>
    <row r="2212" spans="1:56">
      <c r="A2212" s="697"/>
      <c r="B2212" s="558"/>
      <c r="C2212" s="558"/>
      <c r="D2212" s="676" t="s">
        <v>1067</v>
      </c>
      <c r="E2212" s="524" t="s">
        <v>1317</v>
      </c>
      <c r="F2212" s="665" t="s">
        <v>1080</v>
      </c>
      <c r="G2212" s="665">
        <v>2022</v>
      </c>
      <c r="H2212" s="665">
        <v>9</v>
      </c>
      <c r="I2212" s="687">
        <v>2003936</v>
      </c>
      <c r="J2212" s="677"/>
      <c r="K2212" s="676">
        <v>10634</v>
      </c>
      <c r="L2212" s="677" t="s">
        <v>1463</v>
      </c>
      <c r="M2212" s="677">
        <v>44330</v>
      </c>
      <c r="N2212" s="677">
        <v>44378</v>
      </c>
      <c r="O2212" s="677">
        <v>44550</v>
      </c>
      <c r="P2212" s="666"/>
      <c r="Q2212" s="666"/>
      <c r="R2212" s="666"/>
      <c r="S2212" s="665" t="s">
        <v>1106</v>
      </c>
      <c r="T2212" s="665">
        <v>72</v>
      </c>
      <c r="U2212" s="665"/>
      <c r="V2212" s="665" t="s">
        <v>1002</v>
      </c>
      <c r="W2212" s="678">
        <v>480</v>
      </c>
      <c r="X2212" s="551">
        <v>87</v>
      </c>
      <c r="Y2212" s="693">
        <v>41760</v>
      </c>
      <c r="Z2212" s="667">
        <v>0.4</v>
      </c>
      <c r="AA2212" s="682">
        <f>Y2212*Z2212</f>
        <v>16704</v>
      </c>
      <c r="AB2212" s="521"/>
      <c r="AC2212" s="683">
        <v>0</v>
      </c>
      <c r="AD2212" s="676"/>
      <c r="AE2212" s="669"/>
      <c r="AF2212" s="695">
        <f>AA2212+AD2212+AE2212</f>
        <v>16704</v>
      </c>
      <c r="AG2212" s="665" t="s">
        <v>1073</v>
      </c>
      <c r="AH2212" s="641">
        <v>100</v>
      </c>
      <c r="AI2212" s="676"/>
      <c r="AJ2212" s="676" t="s">
        <v>1354</v>
      </c>
      <c r="AK2212" s="676" t="s">
        <v>1089</v>
      </c>
      <c r="AL2212" s="696">
        <v>8109</v>
      </c>
      <c r="AM2212" s="665" t="s">
        <v>52</v>
      </c>
      <c r="AN2212" s="665" t="s">
        <v>1089</v>
      </c>
      <c r="AO2212" s="665"/>
      <c r="AP2212" s="676" t="s">
        <v>38</v>
      </c>
      <c r="AQ2212" s="676" t="s">
        <v>37</v>
      </c>
      <c r="AR2212" s="676"/>
      <c r="AS2212" s="523" t="s">
        <v>1157</v>
      </c>
      <c r="AT2212" s="523" t="s">
        <v>1078</v>
      </c>
      <c r="AU2212" s="523" t="s">
        <v>1078</v>
      </c>
      <c r="AV2212" s="674"/>
      <c r="AW2212" s="673">
        <f>U2212</f>
        <v>0</v>
      </c>
      <c r="AX2212" s="673" cm="1">
        <f t="array" ref="AX2212">SUM(MID(0&amp;AW2212,LARGE(INDEX(ISNUMBER(--MID(AW2212,ROW($1:$8),1))*ROW($1:$8),),ROW($1:$8))+1,1)*10^ROW($1:$8)/10)</f>
        <v>0</v>
      </c>
      <c r="AY2212" s="673" t="e">
        <f>VLOOKUP($AX2212,'Item Master Data'!$A:$F,3,FALSE)</f>
        <v>#N/A</v>
      </c>
      <c r="AZ2212" s="673" t="e">
        <f>VLOOKUP($AX2212,'Item Master Data'!$A:$F,6,FALSE)</f>
        <v>#N/A</v>
      </c>
      <c r="BA2212" s="673" t="e">
        <f>X2212/BB2212</f>
        <v>#N/A</v>
      </c>
      <c r="BB2212" s="673" t="e">
        <f>VLOOKUP(AX2212,'Item Master Data'!$A:$G,7,FALSE)</f>
        <v>#N/A</v>
      </c>
      <c r="BC2212" s="673"/>
      <c r="BD2212" s="673" t="e">
        <f>W2212-AZ2212</f>
        <v>#N/A</v>
      </c>
    </row>
    <row r="2213" spans="1:56">
      <c r="A2213" s="697"/>
      <c r="B2213" s="558"/>
      <c r="C2213" s="558"/>
      <c r="D2213" s="676" t="s">
        <v>1067</v>
      </c>
      <c r="E2213" s="524" t="s">
        <v>1515</v>
      </c>
      <c r="F2213" s="665"/>
      <c r="G2213" s="665">
        <v>2022</v>
      </c>
      <c r="H2213" s="665">
        <v>9</v>
      </c>
      <c r="I2213" s="687" t="s">
        <v>1095</v>
      </c>
      <c r="J2213" s="677"/>
      <c r="K2213" s="676" t="s">
        <v>1516</v>
      </c>
      <c r="L2213" s="677" t="s">
        <v>1517</v>
      </c>
      <c r="M2213" s="677">
        <v>44607</v>
      </c>
      <c r="N2213" s="677">
        <v>44805</v>
      </c>
      <c r="O2213" s="677"/>
      <c r="P2213" s="666"/>
      <c r="Q2213" s="666"/>
      <c r="R2213" s="666"/>
      <c r="S2213" s="665" t="s">
        <v>1085</v>
      </c>
      <c r="T2213" s="665">
        <v>72</v>
      </c>
      <c r="U2213" s="665" t="s">
        <v>1161</v>
      </c>
      <c r="V2213" s="665" t="s">
        <v>1072</v>
      </c>
      <c r="W2213" s="678">
        <v>480</v>
      </c>
      <c r="X2213" s="551">
        <v>104168</v>
      </c>
      <c r="Y2213" s="693">
        <v>50000640</v>
      </c>
      <c r="Z2213" s="667">
        <v>0.45500000000000002</v>
      </c>
      <c r="AA2213" s="682">
        <f>Y2213*Z2213</f>
        <v>22750291.199999999</v>
      </c>
      <c r="AB2213" s="521"/>
      <c r="AC2213" s="683">
        <v>0</v>
      </c>
      <c r="AD2213" s="676"/>
      <c r="AE2213" s="669"/>
      <c r="AF2213" s="695">
        <f>AA2213+AD2213+AE2213</f>
        <v>22750291.199999999</v>
      </c>
      <c r="AG2213" s="665" t="s">
        <v>47</v>
      </c>
      <c r="AH2213" s="641">
        <v>100</v>
      </c>
      <c r="AI2213" s="676">
        <v>0</v>
      </c>
      <c r="AJ2213" s="676" t="s">
        <v>1518</v>
      </c>
      <c r="AK2213" s="676" t="s">
        <v>1196</v>
      </c>
      <c r="AL2213" s="696">
        <v>6516</v>
      </c>
      <c r="AM2213" s="665" t="s">
        <v>52</v>
      </c>
      <c r="AN2213" s="665" t="s">
        <v>1113</v>
      </c>
      <c r="AO2213" s="665"/>
      <c r="AP2213" s="676" t="s">
        <v>1113</v>
      </c>
      <c r="AQ2213" s="676"/>
      <c r="AR2213" s="676"/>
      <c r="AS2213" s="523"/>
      <c r="AT2213" s="523"/>
      <c r="AU2213" s="523"/>
      <c r="AV2213" s="674"/>
      <c r="AW2213" s="673" t="str">
        <f>U2213</f>
        <v>12005832C</v>
      </c>
      <c r="AX2213" s="673" cm="1">
        <f t="array" ref="AX2213">SUM(MID(0&amp;AW2213,LARGE(INDEX(ISNUMBER(--MID(AW2213,ROW($1:$8),1))*ROW($1:$8),),ROW($1:$8))+1,1)*10^ROW($1:$8)/10)</f>
        <v>12005832</v>
      </c>
      <c r="AY2213" s="673" t="str">
        <f>VLOOKUP($AX2213,'Item Master Data'!$A:$F,3,FALSE)</f>
        <v>Q.PEAK DUO XL G10 BFG</v>
      </c>
      <c r="AZ2213" s="673">
        <f>VLOOKUP($AX2213,'Item Master Data'!$A:$F,6,FALSE)</f>
        <v>480</v>
      </c>
      <c r="BA2213" s="673" t="e">
        <f>X2213/BB2213</f>
        <v>#VALUE!</v>
      </c>
      <c r="BB2213" s="673" t="str">
        <f>VLOOKUP(AX2213,'Item Master Data'!$A:$G,7,FALSE)</f>
        <v> 30</v>
      </c>
      <c r="BC2213" s="673"/>
      <c r="BD2213" s="673">
        <f>W2213-AZ2213</f>
        <v>0</v>
      </c>
    </row>
    <row r="2214" spans="1:56">
      <c r="A2214" s="697"/>
      <c r="B2214" s="558"/>
      <c r="C2214" s="558"/>
      <c r="D2214" s="676" t="s">
        <v>1067</v>
      </c>
      <c r="E2214" s="524" t="s">
        <v>1500</v>
      </c>
      <c r="F2214" s="665" t="s">
        <v>1080</v>
      </c>
      <c r="G2214" s="665">
        <v>2022</v>
      </c>
      <c r="H2214" s="665">
        <v>9</v>
      </c>
      <c r="I2214" s="687">
        <v>2005153</v>
      </c>
      <c r="J2214" s="677"/>
      <c r="K2214" s="676" t="s">
        <v>1530</v>
      </c>
      <c r="L2214" s="677" t="s">
        <v>1531</v>
      </c>
      <c r="M2214" s="677">
        <v>44599</v>
      </c>
      <c r="N2214" s="677">
        <v>44682</v>
      </c>
      <c r="O2214" s="677"/>
      <c r="P2214" s="666" t="s">
        <v>1532</v>
      </c>
      <c r="Q2214" s="666"/>
      <c r="R2214" s="666"/>
      <c r="S2214" s="665" t="s">
        <v>1071</v>
      </c>
      <c r="T2214" s="665">
        <v>72</v>
      </c>
      <c r="U2214" s="665" t="s">
        <v>1086</v>
      </c>
      <c r="V2214" s="665" t="s">
        <v>1072</v>
      </c>
      <c r="W2214" s="678">
        <v>475</v>
      </c>
      <c r="X2214" s="551">
        <v>3480</v>
      </c>
      <c r="Y2214" s="693">
        <v>1653000</v>
      </c>
      <c r="Z2214" s="667">
        <v>0.47499999999999998</v>
      </c>
      <c r="AA2214" s="682">
        <f>Y2214*Z2214</f>
        <v>785175</v>
      </c>
      <c r="AB2214" s="521"/>
      <c r="AC2214" s="683">
        <v>0</v>
      </c>
      <c r="AD2214" s="676"/>
      <c r="AE2214" s="669"/>
      <c r="AF2214" s="695">
        <f>AA2214+AD2214+AE2214</f>
        <v>785175</v>
      </c>
      <c r="AG2214" s="665" t="s">
        <v>47</v>
      </c>
      <c r="AH2214" s="641">
        <v>0</v>
      </c>
      <c r="AI2214" s="676">
        <v>45</v>
      </c>
      <c r="AJ2214" s="676" t="s">
        <v>1533</v>
      </c>
      <c r="AK2214" s="676" t="s">
        <v>1100</v>
      </c>
      <c r="AL2214" s="696">
        <v>2766</v>
      </c>
      <c r="AM2214" s="665" t="s">
        <v>52</v>
      </c>
      <c r="AN2214" s="665" t="s">
        <v>1089</v>
      </c>
      <c r="AO2214" s="665"/>
      <c r="AP2214" s="676" t="s">
        <v>38</v>
      </c>
      <c r="AQ2214" s="676" t="s">
        <v>1090</v>
      </c>
      <c r="AR2214" s="676"/>
      <c r="AS2214" s="523" t="s">
        <v>1077</v>
      </c>
      <c r="AT2214" s="523" t="s">
        <v>1091</v>
      </c>
      <c r="AU2214" s="523" t="s">
        <v>1078</v>
      </c>
      <c r="AV2214" s="674"/>
      <c r="AW2214" s="673" t="str">
        <f>U2214</f>
        <v>12005833C</v>
      </c>
      <c r="AX2214" s="673" cm="1">
        <f t="array" ref="AX2214">SUM(MID(0&amp;AW2214,LARGE(INDEX(ISNUMBER(--MID(AW2214,ROW($1:$8),1))*ROW($1:$8),),ROW($1:$8))+1,1)*10^ROW($1:$8)/10)</f>
        <v>12005833</v>
      </c>
      <c r="AY2214" s="673" t="str">
        <f>VLOOKUP($AX2214,'Item Master Data'!$A:$F,3,FALSE)</f>
        <v>Q.PEAK DUO XL G10 BFG</v>
      </c>
      <c r="AZ2214" s="673">
        <f>VLOOKUP($AX2214,'Item Master Data'!$A:$F,6,FALSE)</f>
        <v>475</v>
      </c>
      <c r="BA2214" s="673" t="e">
        <f>X2214/BB2214</f>
        <v>#VALUE!</v>
      </c>
      <c r="BB2214" s="673" t="str">
        <f>VLOOKUP(AX2214,'Item Master Data'!$A:$G,7,FALSE)</f>
        <v> 30</v>
      </c>
      <c r="BC2214" s="673"/>
      <c r="BD2214" s="673">
        <f>W2214-AZ2214</f>
        <v>0</v>
      </c>
    </row>
    <row r="2215" spans="1:56">
      <c r="A2215" s="697"/>
      <c r="B2215" s="558"/>
      <c r="C2215" s="558"/>
      <c r="D2215" s="676" t="s">
        <v>1067</v>
      </c>
      <c r="E2215" s="524" t="s">
        <v>1292</v>
      </c>
      <c r="F2215" s="665" t="s">
        <v>1080</v>
      </c>
      <c r="G2215" s="665">
        <v>2022</v>
      </c>
      <c r="H2215" s="665">
        <v>9</v>
      </c>
      <c r="I2215" s="687">
        <v>2005214</v>
      </c>
      <c r="J2215" s="677"/>
      <c r="K2215" s="676" t="s">
        <v>1534</v>
      </c>
      <c r="L2215" s="677" t="s">
        <v>1531</v>
      </c>
      <c r="M2215" s="677">
        <v>44655</v>
      </c>
      <c r="N2215" s="677">
        <v>44774</v>
      </c>
      <c r="O2215" s="677"/>
      <c r="P2215" s="666"/>
      <c r="Q2215" s="666"/>
      <c r="R2215" s="666"/>
      <c r="S2215" s="665" t="s">
        <v>1071</v>
      </c>
      <c r="T2215" s="665">
        <v>72</v>
      </c>
      <c r="U2215" s="665" t="s">
        <v>1086</v>
      </c>
      <c r="V2215" s="665" t="s">
        <v>1072</v>
      </c>
      <c r="W2215" s="678">
        <v>480</v>
      </c>
      <c r="X2215" s="551">
        <v>4156</v>
      </c>
      <c r="Y2215" s="693">
        <v>1994880</v>
      </c>
      <c r="Z2215" s="667">
        <v>0.53</v>
      </c>
      <c r="AA2215" s="682">
        <f>Y2215*Z2215</f>
        <v>1057286.4000000001</v>
      </c>
      <c r="AB2215" s="521"/>
      <c r="AC2215" s="683">
        <v>0</v>
      </c>
      <c r="AD2215" s="676"/>
      <c r="AE2215" s="669"/>
      <c r="AF2215" s="695">
        <f>AA2215+AD2215+AE2215</f>
        <v>1057286.4000000001</v>
      </c>
      <c r="AG2215" s="665" t="s">
        <v>47</v>
      </c>
      <c r="AH2215" s="641">
        <v>0</v>
      </c>
      <c r="AI2215" s="676">
        <v>45</v>
      </c>
      <c r="AJ2215" s="676" t="s">
        <v>1533</v>
      </c>
      <c r="AK2215" s="676" t="s">
        <v>1100</v>
      </c>
      <c r="AL2215" s="696">
        <v>2766</v>
      </c>
      <c r="AM2215" s="665" t="s">
        <v>52</v>
      </c>
      <c r="AN2215" s="665" t="s">
        <v>1089</v>
      </c>
      <c r="AO2215" s="665"/>
      <c r="AP2215" s="676" t="s">
        <v>38</v>
      </c>
      <c r="AQ2215" s="676" t="s">
        <v>1090</v>
      </c>
      <c r="AR2215" s="676"/>
      <c r="AS2215" s="523" t="s">
        <v>1077</v>
      </c>
      <c r="AT2215" s="523" t="s">
        <v>1091</v>
      </c>
      <c r="AU2215" s="523" t="s">
        <v>1078</v>
      </c>
      <c r="AV2215" s="674"/>
      <c r="AW2215" s="673" t="str">
        <f>U2215</f>
        <v>12005833C</v>
      </c>
      <c r="AX2215" s="673" cm="1">
        <f t="array" ref="AX2215">SUM(MID(0&amp;AW2215,LARGE(INDEX(ISNUMBER(--MID(AW2215,ROW($1:$8),1))*ROW($1:$8),),ROW($1:$8))+1,1)*10^ROW($1:$8)/10)</f>
        <v>12005833</v>
      </c>
      <c r="AY2215" s="673" t="str">
        <f>VLOOKUP($AX2215,'Item Master Data'!$A:$F,3,FALSE)</f>
        <v>Q.PEAK DUO XL G10 BFG</v>
      </c>
      <c r="AZ2215" s="673">
        <f>VLOOKUP($AX2215,'Item Master Data'!$A:$F,6,FALSE)</f>
        <v>475</v>
      </c>
      <c r="BA2215" s="673" t="e">
        <f>X2215/BB2215</f>
        <v>#VALUE!</v>
      </c>
      <c r="BB2215" s="673" t="str">
        <f>VLOOKUP(AX2215,'Item Master Data'!$A:$G,7,FALSE)</f>
        <v> 30</v>
      </c>
      <c r="BC2215" s="673"/>
      <c r="BD2215" s="673">
        <f>W2215-AZ2215</f>
        <v>5</v>
      </c>
    </row>
    <row r="2216" spans="1:56">
      <c r="A2216" s="697"/>
      <c r="B2216" s="558"/>
      <c r="C2216" s="558"/>
      <c r="D2216" s="676" t="s">
        <v>1067</v>
      </c>
      <c r="E2216" s="524" t="s">
        <v>1292</v>
      </c>
      <c r="F2216" s="665" t="s">
        <v>1080</v>
      </c>
      <c r="G2216" s="665">
        <v>2022</v>
      </c>
      <c r="H2216" s="665">
        <v>9</v>
      </c>
      <c r="I2216" s="687">
        <v>2005213</v>
      </c>
      <c r="J2216" s="677"/>
      <c r="K2216" s="676" t="s">
        <v>1535</v>
      </c>
      <c r="L2216" s="677" t="s">
        <v>1531</v>
      </c>
      <c r="M2216" s="677">
        <v>44655</v>
      </c>
      <c r="N2216" s="677">
        <v>44774</v>
      </c>
      <c r="O2216" s="677"/>
      <c r="P2216" s="666"/>
      <c r="Q2216" s="666"/>
      <c r="R2216" s="666"/>
      <c r="S2216" s="665" t="s">
        <v>1071</v>
      </c>
      <c r="T2216" s="665">
        <v>72</v>
      </c>
      <c r="U2216" s="665" t="s">
        <v>1086</v>
      </c>
      <c r="V2216" s="665" t="s">
        <v>1072</v>
      </c>
      <c r="W2216" s="678">
        <v>480</v>
      </c>
      <c r="X2216" s="551">
        <v>3538</v>
      </c>
      <c r="Y2216" s="693">
        <v>1698240</v>
      </c>
      <c r="Z2216" s="667">
        <v>0.53</v>
      </c>
      <c r="AA2216" s="682">
        <f>Y2216*Z2216</f>
        <v>900067.20000000007</v>
      </c>
      <c r="AB2216" s="521"/>
      <c r="AC2216" s="683">
        <v>0</v>
      </c>
      <c r="AD2216" s="676"/>
      <c r="AE2216" s="669"/>
      <c r="AF2216" s="695">
        <f>AA2216+AD2216+AE2216</f>
        <v>900067.20000000007</v>
      </c>
      <c r="AG2216" s="665" t="s">
        <v>47</v>
      </c>
      <c r="AH2216" s="641">
        <v>0</v>
      </c>
      <c r="AI2216" s="676">
        <v>45</v>
      </c>
      <c r="AJ2216" s="676" t="s">
        <v>1533</v>
      </c>
      <c r="AK2216" s="676" t="s">
        <v>1100</v>
      </c>
      <c r="AL2216" s="696">
        <v>2766</v>
      </c>
      <c r="AM2216" s="665" t="s">
        <v>52</v>
      </c>
      <c r="AN2216" s="665" t="s">
        <v>1089</v>
      </c>
      <c r="AO2216" s="665"/>
      <c r="AP2216" s="676" t="s">
        <v>38</v>
      </c>
      <c r="AQ2216" s="676" t="s">
        <v>1090</v>
      </c>
      <c r="AR2216" s="676"/>
      <c r="AS2216" s="523" t="s">
        <v>1077</v>
      </c>
      <c r="AT2216" s="523" t="s">
        <v>1091</v>
      </c>
      <c r="AU2216" s="523" t="s">
        <v>1078</v>
      </c>
      <c r="AV2216" s="674"/>
      <c r="AW2216" s="673" t="str">
        <f>U2216</f>
        <v>12005833C</v>
      </c>
      <c r="AX2216" s="673" cm="1">
        <f t="array" ref="AX2216">SUM(MID(0&amp;AW2216,LARGE(INDEX(ISNUMBER(--MID(AW2216,ROW($1:$8),1))*ROW($1:$8),),ROW($1:$8))+1,1)*10^ROW($1:$8)/10)</f>
        <v>12005833</v>
      </c>
      <c r="AY2216" s="673" t="str">
        <f>VLOOKUP($AX2216,'Item Master Data'!$A:$F,3,FALSE)</f>
        <v>Q.PEAK DUO XL G10 BFG</v>
      </c>
      <c r="AZ2216" s="673">
        <f>VLOOKUP($AX2216,'Item Master Data'!$A:$F,6,FALSE)</f>
        <v>475</v>
      </c>
      <c r="BA2216" s="673" t="e">
        <f>X2216/BB2216</f>
        <v>#VALUE!</v>
      </c>
      <c r="BB2216" s="673" t="str">
        <f>VLOOKUP(AX2216,'Item Master Data'!$A:$G,7,FALSE)</f>
        <v> 30</v>
      </c>
      <c r="BC2216" s="673"/>
      <c r="BD2216" s="673">
        <f>W2216-AZ2216</f>
        <v>5</v>
      </c>
    </row>
    <row r="2217" spans="1:56">
      <c r="A2217" s="715"/>
      <c r="B2217" s="564"/>
      <c r="C2217" s="564"/>
      <c r="D2217" s="676" t="s">
        <v>1067</v>
      </c>
      <c r="E2217" s="524"/>
      <c r="F2217" s="665" t="s">
        <v>1152</v>
      </c>
      <c r="G2217" s="665">
        <v>2022</v>
      </c>
      <c r="H2217" s="665">
        <v>9</v>
      </c>
      <c r="I2217" s="687"/>
      <c r="J2217" s="677"/>
      <c r="K2217" s="676">
        <v>7700010822</v>
      </c>
      <c r="L2217" s="677" t="s">
        <v>1578</v>
      </c>
      <c r="M2217" s="677">
        <v>44468</v>
      </c>
      <c r="N2217" s="677" t="s">
        <v>1655</v>
      </c>
      <c r="O2217" s="677"/>
      <c r="P2217" s="666"/>
      <c r="Q2217" s="666"/>
      <c r="R2217" s="666"/>
      <c r="S2217" s="665" t="s">
        <v>1580</v>
      </c>
      <c r="T2217" s="665">
        <v>60</v>
      </c>
      <c r="U2217" s="665" t="s">
        <v>1650</v>
      </c>
      <c r="V2217" s="665" t="s">
        <v>1591</v>
      </c>
      <c r="W2217" s="678">
        <v>400</v>
      </c>
      <c r="X2217" s="551">
        <v>100022</v>
      </c>
      <c r="Y2217" s="693">
        <v>40008800</v>
      </c>
      <c r="Z2217" s="667">
        <v>0.48</v>
      </c>
      <c r="AA2217" s="682">
        <f>Y2217*Z2217</f>
        <v>19204224</v>
      </c>
      <c r="AB2217" s="521"/>
      <c r="AC2217" s="683">
        <v>0</v>
      </c>
      <c r="AD2217" s="676"/>
      <c r="AE2217" s="669"/>
      <c r="AF2217" s="695">
        <f>AA2217+AD2217+AE2217</f>
        <v>19204224</v>
      </c>
      <c r="AG2217" s="665" t="s">
        <v>47</v>
      </c>
      <c r="AH2217" s="641"/>
      <c r="AI2217" s="676">
        <v>75</v>
      </c>
      <c r="AJ2217" s="676" t="s">
        <v>1597</v>
      </c>
      <c r="AK2217" s="676" t="s">
        <v>1075</v>
      </c>
      <c r="AL2217" s="696">
        <v>21075</v>
      </c>
      <c r="AM2217" s="665" t="s">
        <v>52</v>
      </c>
      <c r="AN2217" s="665" t="s">
        <v>50</v>
      </c>
      <c r="AO2217" s="665"/>
      <c r="AP2217" s="676" t="s">
        <v>92</v>
      </c>
      <c r="AQ2217" s="676" t="s">
        <v>37</v>
      </c>
      <c r="AR2217" s="676"/>
      <c r="AS2217" s="523" t="s">
        <v>1077</v>
      </c>
      <c r="AT2217" s="523"/>
      <c r="AU2217" s="523"/>
      <c r="AV2217" s="674"/>
      <c r="AW2217" s="673" t="str">
        <f>U2217</f>
        <v>30390256F</v>
      </c>
      <c r="AX2217" s="673" cm="1">
        <f t="array" ref="AX2217">SUM(MID(0&amp;AW2217,LARGE(INDEX(ISNUMBER(--MID(AW2217,ROW($1:$8),1))*ROW($1:$8),),ROW($1:$8))+1,1)*10^ROW($1:$8)/10)</f>
        <v>30390256</v>
      </c>
      <c r="AY2217" s="673" t="str">
        <f>VLOOKUP($AX2217,'Item Master Data'!$A:$F,3,FALSE)</f>
        <v>T400H</v>
      </c>
      <c r="AZ2217" s="673">
        <f>VLOOKUP($AX2217,'Item Master Data'!$A:$F,6,FALSE)</f>
        <v>400</v>
      </c>
      <c r="BA2217" s="673">
        <f>X2217/BB2217</f>
        <v>3847</v>
      </c>
      <c r="BB2217" s="673">
        <f>VLOOKUP(AX2217,'Item Master Data'!$A:$G,7,FALSE)</f>
        <v>26</v>
      </c>
      <c r="BC2217" s="673"/>
      <c r="BD2217" s="673">
        <f>W2217-AZ2217</f>
        <v>0</v>
      </c>
    </row>
    <row r="2218" spans="1:56">
      <c r="A2218" s="697"/>
      <c r="B2218" s="558"/>
      <c r="C2218" s="558"/>
      <c r="D2218" s="676" t="s">
        <v>1067</v>
      </c>
      <c r="E2218" s="524" t="s">
        <v>1176</v>
      </c>
      <c r="F2218" s="665"/>
      <c r="G2218" s="665">
        <v>2022</v>
      </c>
      <c r="H2218" s="665">
        <v>10</v>
      </c>
      <c r="I2218" s="687"/>
      <c r="J2218" s="677"/>
      <c r="K2218" s="676" t="s">
        <v>1189</v>
      </c>
      <c r="L2218" s="677" t="s">
        <v>1180</v>
      </c>
      <c r="M2218" s="677">
        <v>44656</v>
      </c>
      <c r="N2218" s="677">
        <v>44835</v>
      </c>
      <c r="O2218" s="677"/>
      <c r="P2218" s="666"/>
      <c r="Q2218" s="666"/>
      <c r="R2218" s="666"/>
      <c r="S2218" s="665" t="s">
        <v>1071</v>
      </c>
      <c r="T2218" s="665">
        <v>72</v>
      </c>
      <c r="U2218" s="665"/>
      <c r="V2218" s="665" t="s">
        <v>1072</v>
      </c>
      <c r="W2218" s="678">
        <v>475</v>
      </c>
      <c r="X2218" s="551">
        <v>1914</v>
      </c>
      <c r="Y2218" s="693">
        <v>909150</v>
      </c>
      <c r="Z2218" s="667">
        <v>0.5</v>
      </c>
      <c r="AA2218" s="682">
        <f>Y2218*Z2218</f>
        <v>454575</v>
      </c>
      <c r="AB2218" s="521"/>
      <c r="AC2218" s="683">
        <v>0</v>
      </c>
      <c r="AD2218" s="676"/>
      <c r="AE2218" s="669"/>
      <c r="AF2218" s="695">
        <f>AA2218+AD2218+AE2218</f>
        <v>454575</v>
      </c>
      <c r="AG2218" s="665" t="s">
        <v>1073</v>
      </c>
      <c r="AH2218" s="641"/>
      <c r="AI2218" s="676">
        <v>60</v>
      </c>
      <c r="AJ2218" s="676" t="s">
        <v>1181</v>
      </c>
      <c r="AK2218" s="676" t="s">
        <v>1143</v>
      </c>
      <c r="AL2218" s="696" t="s">
        <v>1182</v>
      </c>
      <c r="AM2218" s="665" t="s">
        <v>52</v>
      </c>
      <c r="AN2218" s="665" t="s">
        <v>1113</v>
      </c>
      <c r="AO2218" s="665"/>
      <c r="AP2218" s="676" t="s">
        <v>1113</v>
      </c>
      <c r="AQ2218" s="676" t="s">
        <v>37</v>
      </c>
      <c r="AR2218" s="676"/>
      <c r="AS2218" s="523" t="s">
        <v>1077</v>
      </c>
      <c r="AT2218" s="523"/>
      <c r="AU2218" s="523"/>
      <c r="AV2218" s="674"/>
      <c r="AW2218" s="673">
        <f>U2218</f>
        <v>0</v>
      </c>
      <c r="AX2218" s="673" cm="1">
        <f t="array" ref="AX2218">SUM(MID(0&amp;AW2218,LARGE(INDEX(ISNUMBER(--MID(AW2218,ROW($1:$8),1))*ROW($1:$8),),ROW($1:$8))+1,1)*10^ROW($1:$8)/10)</f>
        <v>0</v>
      </c>
      <c r="AY2218" s="673" t="e">
        <f>VLOOKUP($AX2218,'Item Master Data'!$A:$F,3,FALSE)</f>
        <v>#N/A</v>
      </c>
      <c r="AZ2218" s="673" t="e">
        <f>VLOOKUP($AX2218,'Item Master Data'!$A:$F,6,FALSE)</f>
        <v>#N/A</v>
      </c>
      <c r="BA2218" s="673" t="e">
        <f>X2218/BB2218</f>
        <v>#N/A</v>
      </c>
      <c r="BB2218" s="673" t="e">
        <f>VLOOKUP(AX2218,'Item Master Data'!$A:$G,7,FALSE)</f>
        <v>#N/A</v>
      </c>
      <c r="BC2218" s="673"/>
      <c r="BD2218" s="673" t="e">
        <f>W2218-AZ2218</f>
        <v>#N/A</v>
      </c>
    </row>
    <row r="2219" spans="1:56">
      <c r="A2219" s="697"/>
      <c r="B2219" s="558"/>
      <c r="C2219" s="558"/>
      <c r="D2219" s="676" t="s">
        <v>1067</v>
      </c>
      <c r="E2219" s="524" t="s">
        <v>1177</v>
      </c>
      <c r="F2219" s="676"/>
      <c r="G2219" s="665">
        <v>2022</v>
      </c>
      <c r="H2219" s="665">
        <v>10</v>
      </c>
      <c r="I2219" s="687"/>
      <c r="J2219" s="677"/>
      <c r="K2219" s="676" t="s">
        <v>1274</v>
      </c>
      <c r="L2219" s="677" t="s">
        <v>1251</v>
      </c>
      <c r="M2219" s="677">
        <v>44641</v>
      </c>
      <c r="N2219" s="677">
        <v>44835</v>
      </c>
      <c r="O2219" s="677"/>
      <c r="P2219" s="666"/>
      <c r="Q2219" s="666"/>
      <c r="R2219" s="666"/>
      <c r="S2219" s="665" t="s">
        <v>1118</v>
      </c>
      <c r="T2219" s="665">
        <v>72</v>
      </c>
      <c r="U2219" s="665" t="s">
        <v>1086</v>
      </c>
      <c r="V2219" s="665" t="s">
        <v>1072</v>
      </c>
      <c r="W2219" s="678">
        <v>475</v>
      </c>
      <c r="X2219" s="551">
        <v>1740</v>
      </c>
      <c r="Y2219" s="693">
        <v>826500</v>
      </c>
      <c r="Z2219" s="667">
        <v>0.5</v>
      </c>
      <c r="AA2219" s="682">
        <f>Y2219*Z2219</f>
        <v>413250</v>
      </c>
      <c r="AB2219" s="521"/>
      <c r="AC2219" s="683">
        <v>0</v>
      </c>
      <c r="AD2219" s="676"/>
      <c r="AE2219" s="669"/>
      <c r="AF2219" s="695">
        <f>AA2219+AD2219+AE2219</f>
        <v>413250</v>
      </c>
      <c r="AG2219" s="665" t="s">
        <v>1073</v>
      </c>
      <c r="AH2219" s="641">
        <v>0</v>
      </c>
      <c r="AI2219" s="676">
        <v>60</v>
      </c>
      <c r="AJ2219" s="676" t="s">
        <v>1252</v>
      </c>
      <c r="AK2219" s="676" t="s">
        <v>1253</v>
      </c>
      <c r="AL2219" s="696" t="s">
        <v>1254</v>
      </c>
      <c r="AM2219" s="665" t="s">
        <v>52</v>
      </c>
      <c r="AN2219" s="665" t="s">
        <v>1089</v>
      </c>
      <c r="AO2219" s="665"/>
      <c r="AP2219" s="676" t="s">
        <v>38</v>
      </c>
      <c r="AQ2219" s="676" t="s">
        <v>1090</v>
      </c>
      <c r="AR2219" s="676"/>
      <c r="AS2219" s="523" t="s">
        <v>1157</v>
      </c>
      <c r="AT2219" s="523" t="s">
        <v>1078</v>
      </c>
      <c r="AU2219" s="523" t="s">
        <v>1078</v>
      </c>
      <c r="AV2219" s="674"/>
      <c r="AW2219" s="673" t="str">
        <f>U2219</f>
        <v>12005833C</v>
      </c>
      <c r="AX2219" s="673" cm="1">
        <f t="array" ref="AX2219">SUM(MID(0&amp;AW2219,LARGE(INDEX(ISNUMBER(--MID(AW2219,ROW($1:$8),1))*ROW($1:$8),),ROW($1:$8))+1,1)*10^ROW($1:$8)/10)</f>
        <v>12005833</v>
      </c>
      <c r="AY2219" s="673" t="str">
        <f>VLOOKUP($AX2219,'Item Master Data'!$A:$F,3,FALSE)</f>
        <v>Q.PEAK DUO XL G10 BFG</v>
      </c>
      <c r="AZ2219" s="673">
        <f>VLOOKUP($AX2219,'Item Master Data'!$A:$F,6,FALSE)</f>
        <v>475</v>
      </c>
      <c r="BA2219" s="673" t="e">
        <f>X2219/BB2219</f>
        <v>#VALUE!</v>
      </c>
      <c r="BB2219" s="673" t="str">
        <f>VLOOKUP(AX2219,'Item Master Data'!$A:$G,7,FALSE)</f>
        <v> 30</v>
      </c>
      <c r="BC2219" s="673"/>
      <c r="BD2219" s="673">
        <f>W2219-AZ2219</f>
        <v>0</v>
      </c>
    </row>
    <row r="2220" spans="1:56">
      <c r="A2220" s="697"/>
      <c r="B2220" s="558" t="s">
        <v>1217</v>
      </c>
      <c r="C2220" s="558" t="s">
        <v>1217</v>
      </c>
      <c r="D2220" s="676" t="s">
        <v>1067</v>
      </c>
      <c r="E2220" s="535" t="s">
        <v>1312</v>
      </c>
      <c r="F2220" s="676" t="s">
        <v>87</v>
      </c>
      <c r="G2220" s="665">
        <v>2022</v>
      </c>
      <c r="H2220" s="665">
        <v>10</v>
      </c>
      <c r="I2220" s="687"/>
      <c r="J2220" s="677"/>
      <c r="K2220" s="676" t="s">
        <v>1314</v>
      </c>
      <c r="L2220" s="677" t="s">
        <v>1304</v>
      </c>
      <c r="M2220" s="677">
        <v>44656</v>
      </c>
      <c r="N2220" s="677">
        <v>44835</v>
      </c>
      <c r="O2220" s="677"/>
      <c r="P2220" s="677"/>
      <c r="Q2220" s="666"/>
      <c r="R2220" s="666"/>
      <c r="S2220" s="665" t="s">
        <v>1071</v>
      </c>
      <c r="T2220" s="665">
        <v>72</v>
      </c>
      <c r="U2220" s="665" t="s">
        <v>1311</v>
      </c>
      <c r="V2220" s="665" t="s">
        <v>1002</v>
      </c>
      <c r="W2220" s="678">
        <v>480</v>
      </c>
      <c r="X2220" s="551">
        <v>638</v>
      </c>
      <c r="Y2220" s="693">
        <v>306240</v>
      </c>
      <c r="Z2220" s="667">
        <v>0.49</v>
      </c>
      <c r="AA2220" s="682">
        <f>Y2220*Z2220</f>
        <v>150057.60000000001</v>
      </c>
      <c r="AB2220" s="521"/>
      <c r="AC2220" s="683">
        <v>0</v>
      </c>
      <c r="AD2220" s="676"/>
      <c r="AE2220" s="669"/>
      <c r="AF2220" s="695">
        <f>AA2220+AD2220+AE2220</f>
        <v>150057.60000000001</v>
      </c>
      <c r="AG2220" s="665" t="s">
        <v>1073</v>
      </c>
      <c r="AH2220" s="641"/>
      <c r="AI2220" s="676">
        <v>60</v>
      </c>
      <c r="AJ2220" s="676" t="s">
        <v>1305</v>
      </c>
      <c r="AK2220" s="676" t="s">
        <v>1306</v>
      </c>
      <c r="AL2220" s="696" t="s">
        <v>1307</v>
      </c>
      <c r="AM2220" s="665" t="s">
        <v>52</v>
      </c>
      <c r="AN2220" s="665" t="s">
        <v>1076</v>
      </c>
      <c r="AO2220" s="665"/>
      <c r="AP2220" s="676"/>
      <c r="AQ2220" s="676" t="s">
        <v>37</v>
      </c>
      <c r="AR2220" s="676"/>
      <c r="AS2220" s="523" t="s">
        <v>1078</v>
      </c>
      <c r="AT2220" s="523"/>
      <c r="AU2220" s="523"/>
      <c r="AV2220" s="674"/>
      <c r="AW2220" s="673" t="str">
        <f>U2220</f>
        <v>30397472C</v>
      </c>
      <c r="AX2220" s="673" cm="1">
        <f t="array" ref="AX2220">SUM(MID(0&amp;AW2220,LARGE(INDEX(ISNUMBER(--MID(AW2220,ROW($1:$8),1))*ROW($1:$8),),ROW($1:$8))+1,1)*10^ROW($1:$8)/10)</f>
        <v>30397472</v>
      </c>
      <c r="AY2220" s="673" t="str">
        <f>VLOOKUP($AX2220,'Item Master Data'!$A:$F,3,FALSE)</f>
        <v>Q.PEAK DUO XL G10</v>
      </c>
      <c r="AZ2220" s="673">
        <f>VLOOKUP($AX2220,'Item Master Data'!$A:$F,6,FALSE)</f>
        <v>480</v>
      </c>
      <c r="BA2220" s="673">
        <f>X2220/BB2220</f>
        <v>22</v>
      </c>
      <c r="BB2220" s="673">
        <f>VLOOKUP(AX2220,'Item Master Data'!$A:$G,7,FALSE)</f>
        <v>29</v>
      </c>
      <c r="BC2220" s="673"/>
      <c r="BD2220" s="673">
        <f>W2220-AZ2220</f>
        <v>0</v>
      </c>
    </row>
    <row r="2221" spans="1:56">
      <c r="A2221" s="697"/>
      <c r="B2221" s="558"/>
      <c r="C2221" s="558"/>
      <c r="D2221" s="676" t="s">
        <v>1067</v>
      </c>
      <c r="E2221" s="524" t="s">
        <v>1500</v>
      </c>
      <c r="F2221" s="665" t="s">
        <v>1080</v>
      </c>
      <c r="G2221" s="665">
        <v>2022</v>
      </c>
      <c r="H2221" s="665">
        <v>10</v>
      </c>
      <c r="I2221" s="687" t="s">
        <v>1095</v>
      </c>
      <c r="J2221" s="677"/>
      <c r="K2221" s="676" t="s">
        <v>1501</v>
      </c>
      <c r="L2221" s="677" t="s">
        <v>1494</v>
      </c>
      <c r="M2221" s="677">
        <v>44532</v>
      </c>
      <c r="N2221" s="677">
        <v>44743</v>
      </c>
      <c r="O2221" s="677"/>
      <c r="P2221" s="666"/>
      <c r="Q2221" s="666"/>
      <c r="R2221" s="666"/>
      <c r="S2221" s="665" t="s">
        <v>1118</v>
      </c>
      <c r="T2221" s="665">
        <v>72</v>
      </c>
      <c r="U2221" s="665" t="s">
        <v>1161</v>
      </c>
      <c r="V2221" s="665" t="s">
        <v>1235</v>
      </c>
      <c r="W2221" s="678">
        <v>480</v>
      </c>
      <c r="X2221" s="551">
        <v>13688</v>
      </c>
      <c r="Y2221" s="693">
        <v>6570240</v>
      </c>
      <c r="Z2221" s="667">
        <v>0.44500000000000001</v>
      </c>
      <c r="AA2221" s="682">
        <f>Y2221*Z2221</f>
        <v>2923756.8</v>
      </c>
      <c r="AB2221" s="521"/>
      <c r="AC2221" s="683">
        <v>0</v>
      </c>
      <c r="AD2221" s="676"/>
      <c r="AE2221" s="669"/>
      <c r="AF2221" s="695">
        <f>AA2221+AD2221+AE2221</f>
        <v>2923756.8</v>
      </c>
      <c r="AG2221" s="665" t="s">
        <v>47</v>
      </c>
      <c r="AH2221" s="641">
        <v>10</v>
      </c>
      <c r="AI2221" s="676">
        <v>30</v>
      </c>
      <c r="AJ2221" s="676" t="s">
        <v>1387</v>
      </c>
      <c r="AK2221" s="676" t="s">
        <v>1253</v>
      </c>
      <c r="AL2221" s="696">
        <v>47374</v>
      </c>
      <c r="AM2221" s="665" t="s">
        <v>52</v>
      </c>
      <c r="AN2221" s="665" t="s">
        <v>1089</v>
      </c>
      <c r="AO2221" s="665"/>
      <c r="AP2221" s="676" t="s">
        <v>38</v>
      </c>
      <c r="AQ2221" s="676" t="s">
        <v>1090</v>
      </c>
      <c r="AR2221" s="676"/>
      <c r="AS2221" s="523" t="s">
        <v>1157</v>
      </c>
      <c r="AT2221" s="523" t="s">
        <v>1078</v>
      </c>
      <c r="AU2221" s="523" t="s">
        <v>1078</v>
      </c>
      <c r="AV2221" s="674"/>
      <c r="AW2221" s="673" t="str">
        <f>U2221</f>
        <v>12005832C</v>
      </c>
      <c r="AX2221" s="673" cm="1">
        <f t="array" ref="AX2221">SUM(MID(0&amp;AW2221,LARGE(INDEX(ISNUMBER(--MID(AW2221,ROW($1:$8),1))*ROW($1:$8),),ROW($1:$8))+1,1)*10^ROW($1:$8)/10)</f>
        <v>12005832</v>
      </c>
      <c r="AY2221" s="673" t="str">
        <f>VLOOKUP($AX2221,'Item Master Data'!$A:$F,3,FALSE)</f>
        <v>Q.PEAK DUO XL G10 BFG</v>
      </c>
      <c r="AZ2221" s="673">
        <f>VLOOKUP($AX2221,'Item Master Data'!$A:$F,6,FALSE)</f>
        <v>480</v>
      </c>
      <c r="BA2221" s="673" t="e">
        <f>X2221/BB2221</f>
        <v>#VALUE!</v>
      </c>
      <c r="BB2221" s="673" t="str">
        <f>VLOOKUP(AX2221,'Item Master Data'!$A:$G,7,FALSE)</f>
        <v> 30</v>
      </c>
      <c r="BC2221" s="673"/>
      <c r="BD2221" s="673">
        <f>W2221-AZ2221</f>
        <v>0</v>
      </c>
    </row>
    <row r="2222" spans="1:56">
      <c r="A2222" s="697"/>
      <c r="B2222" s="558"/>
      <c r="C2222" s="558"/>
      <c r="D2222" s="676" t="s">
        <v>1067</v>
      </c>
      <c r="E2222" s="524" t="s">
        <v>1292</v>
      </c>
      <c r="F2222" s="665" t="s">
        <v>1080</v>
      </c>
      <c r="G2222" s="665">
        <v>2022</v>
      </c>
      <c r="H2222" s="665">
        <v>10</v>
      </c>
      <c r="I2222" s="687">
        <v>2005213</v>
      </c>
      <c r="J2222" s="677"/>
      <c r="K2222" s="676" t="s">
        <v>1535</v>
      </c>
      <c r="L2222" s="677" t="s">
        <v>1531</v>
      </c>
      <c r="M2222" s="677">
        <v>44655</v>
      </c>
      <c r="N2222" s="677">
        <v>44774</v>
      </c>
      <c r="O2222" s="677"/>
      <c r="P2222" s="666"/>
      <c r="Q2222" s="666"/>
      <c r="R2222" s="666"/>
      <c r="S2222" s="665" t="s">
        <v>1071</v>
      </c>
      <c r="T2222" s="665">
        <v>72</v>
      </c>
      <c r="U2222" s="665" t="s">
        <v>1086</v>
      </c>
      <c r="V2222" s="665" t="s">
        <v>1072</v>
      </c>
      <c r="W2222" s="678">
        <v>480</v>
      </c>
      <c r="X2222" s="551">
        <v>2726</v>
      </c>
      <c r="Y2222" s="693">
        <v>1308480</v>
      </c>
      <c r="Z2222" s="667">
        <v>0.53</v>
      </c>
      <c r="AA2222" s="682">
        <f>Y2222*Z2222</f>
        <v>693494.4</v>
      </c>
      <c r="AB2222" s="521"/>
      <c r="AC2222" s="683">
        <v>0</v>
      </c>
      <c r="AD2222" s="676"/>
      <c r="AE2222" s="669"/>
      <c r="AF2222" s="695">
        <f>AA2222+AD2222+AE2222</f>
        <v>693494.4</v>
      </c>
      <c r="AG2222" s="665" t="s">
        <v>47</v>
      </c>
      <c r="AH2222" s="641">
        <v>0</v>
      </c>
      <c r="AI2222" s="676">
        <v>45</v>
      </c>
      <c r="AJ2222" s="676" t="s">
        <v>1533</v>
      </c>
      <c r="AK2222" s="676" t="s">
        <v>1100</v>
      </c>
      <c r="AL2222" s="696">
        <v>2766</v>
      </c>
      <c r="AM2222" s="665" t="s">
        <v>52</v>
      </c>
      <c r="AN2222" s="665" t="s">
        <v>1089</v>
      </c>
      <c r="AO2222" s="665"/>
      <c r="AP2222" s="676" t="s">
        <v>38</v>
      </c>
      <c r="AQ2222" s="676" t="s">
        <v>1090</v>
      </c>
      <c r="AR2222" s="676"/>
      <c r="AS2222" s="523" t="s">
        <v>1077</v>
      </c>
      <c r="AT2222" s="523" t="s">
        <v>1091</v>
      </c>
      <c r="AU2222" s="523" t="s">
        <v>1078</v>
      </c>
      <c r="AV2222" s="674"/>
      <c r="AW2222" s="673" t="str">
        <f>U2222</f>
        <v>12005833C</v>
      </c>
      <c r="AX2222" s="673" cm="1">
        <f t="array" ref="AX2222">SUM(MID(0&amp;AW2222,LARGE(INDEX(ISNUMBER(--MID(AW2222,ROW($1:$8),1))*ROW($1:$8),),ROW($1:$8))+1,1)*10^ROW($1:$8)/10)</f>
        <v>12005833</v>
      </c>
      <c r="AY2222" s="673" t="str">
        <f>VLOOKUP($AX2222,'Item Master Data'!$A:$F,3,FALSE)</f>
        <v>Q.PEAK DUO XL G10 BFG</v>
      </c>
      <c r="AZ2222" s="673">
        <f>VLOOKUP($AX2222,'Item Master Data'!$A:$F,6,FALSE)</f>
        <v>475</v>
      </c>
      <c r="BA2222" s="673" t="e">
        <f>X2222/BB2222</f>
        <v>#VALUE!</v>
      </c>
      <c r="BB2222" s="673" t="str">
        <f>VLOOKUP(AX2222,'Item Master Data'!$A:$G,7,FALSE)</f>
        <v> 30</v>
      </c>
      <c r="BC2222" s="673"/>
      <c r="BD2222" s="673">
        <f>W2222-AZ2222</f>
        <v>5</v>
      </c>
    </row>
    <row r="2223" spans="1:56">
      <c r="A2223" s="697"/>
      <c r="B2223" s="558"/>
      <c r="C2223" s="558"/>
      <c r="D2223" s="676" t="s">
        <v>1067</v>
      </c>
      <c r="E2223" s="524" t="s">
        <v>1177</v>
      </c>
      <c r="F2223" s="665" t="s">
        <v>1152</v>
      </c>
      <c r="G2223" s="665">
        <v>2022</v>
      </c>
      <c r="H2223" s="665">
        <v>10</v>
      </c>
      <c r="I2223" s="687"/>
      <c r="J2223" s="677"/>
      <c r="K2223" s="725" t="s">
        <v>1541</v>
      </c>
      <c r="L2223" s="677" t="s">
        <v>1537</v>
      </c>
      <c r="M2223" s="677">
        <v>44481</v>
      </c>
      <c r="N2223" s="677">
        <v>44845</v>
      </c>
      <c r="O2223" s="677"/>
      <c r="P2223" s="666"/>
      <c r="Q2223" s="666"/>
      <c r="R2223" s="666"/>
      <c r="S2223" s="665" t="s">
        <v>1401</v>
      </c>
      <c r="T2223" s="665">
        <v>72</v>
      </c>
      <c r="U2223" s="665">
        <v>49303156</v>
      </c>
      <c r="V2223" s="665" t="s">
        <v>1072</v>
      </c>
      <c r="W2223" s="678">
        <v>480</v>
      </c>
      <c r="X2223" s="551">
        <v>10625</v>
      </c>
      <c r="Y2223" s="693">
        <v>5100000</v>
      </c>
      <c r="Z2223" s="667">
        <v>0.39500000000000002</v>
      </c>
      <c r="AA2223" s="682">
        <f>Y2223*Z2223</f>
        <v>2014500</v>
      </c>
      <c r="AB2223" s="521"/>
      <c r="AC2223" s="683">
        <v>0</v>
      </c>
      <c r="AD2223" s="676"/>
      <c r="AE2223" s="669"/>
      <c r="AF2223" s="695">
        <f>AA2223+AD2223+AE2223</f>
        <v>2014500</v>
      </c>
      <c r="AG2223" s="665" t="s">
        <v>47</v>
      </c>
      <c r="AH2223" s="641">
        <v>10</v>
      </c>
      <c r="AI2223" s="676">
        <v>45</v>
      </c>
      <c r="AJ2223" s="676" t="s">
        <v>1542</v>
      </c>
      <c r="AK2223" s="676" t="s">
        <v>1163</v>
      </c>
      <c r="AL2223" s="696">
        <v>27320</v>
      </c>
      <c r="AM2223" s="665" t="s">
        <v>52</v>
      </c>
      <c r="AN2223" s="665" t="s">
        <v>1113</v>
      </c>
      <c r="AO2223" s="665"/>
      <c r="AP2223" s="676" t="s">
        <v>1113</v>
      </c>
      <c r="AQ2223" s="676"/>
      <c r="AR2223" s="676"/>
      <c r="AS2223" s="523"/>
      <c r="AT2223" s="523"/>
      <c r="AU2223" s="523"/>
      <c r="AV2223" s="674"/>
      <c r="AW2223" s="673">
        <f>U2223</f>
        <v>49303156</v>
      </c>
      <c r="AX2223" s="673" cm="1">
        <f t="array" ref="AX2223">SUM(MID(0&amp;AW2223,LARGE(INDEX(ISNUMBER(--MID(AW2223,ROW($1:$8),1))*ROW($1:$8),),ROW($1:$8))+1,1)*10^ROW($1:$8)/10)</f>
        <v>49303156</v>
      </c>
      <c r="AY2223" s="673" t="str">
        <f>VLOOKUP($AX2223,'Item Master Data'!$A:$F,3,FALSE)</f>
        <v>Q.PEAK DUO XL G10 BFG</v>
      </c>
      <c r="AZ2223" s="673">
        <f>VLOOKUP($AX2223,'Item Master Data'!$A:$F,6,FALSE)</f>
        <v>480</v>
      </c>
      <c r="BA2223" s="673">
        <f>X2223/BB2223</f>
        <v>366.37931034482756</v>
      </c>
      <c r="BB2223" s="673">
        <f>VLOOKUP(AX2223,'Item Master Data'!$A:$G,7,FALSE)</f>
        <v>29</v>
      </c>
      <c r="BC2223" s="673"/>
      <c r="BD2223" s="673">
        <f>W2223-AZ2223</f>
        <v>0</v>
      </c>
    </row>
    <row r="2224" spans="1:56">
      <c r="A2224" s="697"/>
      <c r="B2224" s="558"/>
      <c r="C2224" s="558"/>
      <c r="D2224" s="676" t="s">
        <v>1067</v>
      </c>
      <c r="E2224" s="524" t="s">
        <v>1177</v>
      </c>
      <c r="F2224" s="665" t="s">
        <v>1152</v>
      </c>
      <c r="G2224" s="665">
        <v>2022</v>
      </c>
      <c r="H2224" s="665">
        <v>10</v>
      </c>
      <c r="I2224" s="687"/>
      <c r="J2224" s="677"/>
      <c r="K2224" s="725" t="s">
        <v>1541</v>
      </c>
      <c r="L2224" s="677" t="s">
        <v>1537</v>
      </c>
      <c r="M2224" s="677">
        <v>44481</v>
      </c>
      <c r="N2224" s="677">
        <v>44845</v>
      </c>
      <c r="O2224" s="677"/>
      <c r="P2224" s="666"/>
      <c r="Q2224" s="666"/>
      <c r="R2224" s="666"/>
      <c r="S2224" s="665" t="s">
        <v>1401</v>
      </c>
      <c r="T2224" s="665">
        <v>72</v>
      </c>
      <c r="U2224" s="665">
        <v>49303156</v>
      </c>
      <c r="V2224" s="665" t="s">
        <v>1072</v>
      </c>
      <c r="W2224" s="678">
        <v>480</v>
      </c>
      <c r="X2224" s="551">
        <v>115</v>
      </c>
      <c r="Y2224" s="693">
        <v>55200</v>
      </c>
      <c r="Z2224" s="667">
        <v>0.39500000000000002</v>
      </c>
      <c r="AA2224" s="682">
        <f>Y2224*Z2224</f>
        <v>21804</v>
      </c>
      <c r="AB2224" s="521"/>
      <c r="AC2224" s="683">
        <v>0</v>
      </c>
      <c r="AD2224" s="676"/>
      <c r="AE2224" s="669"/>
      <c r="AF2224" s="695">
        <f>AA2224+AD2224+AE2224</f>
        <v>21804</v>
      </c>
      <c r="AG2224" s="665" t="s">
        <v>47</v>
      </c>
      <c r="AH2224" s="641">
        <v>10</v>
      </c>
      <c r="AI2224" s="676">
        <v>45</v>
      </c>
      <c r="AJ2224" s="676" t="s">
        <v>1542</v>
      </c>
      <c r="AK2224" s="676" t="s">
        <v>1163</v>
      </c>
      <c r="AL2224" s="696">
        <v>27320</v>
      </c>
      <c r="AM2224" s="665" t="s">
        <v>52</v>
      </c>
      <c r="AN2224" s="665" t="s">
        <v>1113</v>
      </c>
      <c r="AO2224" s="665"/>
      <c r="AP2224" s="676" t="s">
        <v>1113</v>
      </c>
      <c r="AQ2224" s="676"/>
      <c r="AR2224" s="676"/>
      <c r="AS2224" s="523"/>
      <c r="AT2224" s="523"/>
      <c r="AU2224" s="523"/>
      <c r="AV2224" s="674"/>
      <c r="AW2224" s="673">
        <f>U2224</f>
        <v>49303156</v>
      </c>
      <c r="AX2224" s="673" cm="1">
        <f t="array" ref="AX2224">SUM(MID(0&amp;AW2224,LARGE(INDEX(ISNUMBER(--MID(AW2224,ROW($1:$8),1))*ROW($1:$8),),ROW($1:$8))+1,1)*10^ROW($1:$8)/10)</f>
        <v>49303156</v>
      </c>
      <c r="AY2224" s="673" t="str">
        <f>VLOOKUP($AX2224,'Item Master Data'!$A:$F,3,FALSE)</f>
        <v>Q.PEAK DUO XL G10 BFG</v>
      </c>
      <c r="AZ2224" s="673">
        <f>VLOOKUP($AX2224,'Item Master Data'!$A:$F,6,FALSE)</f>
        <v>480</v>
      </c>
      <c r="BA2224" s="673">
        <f>X2224/BB2224</f>
        <v>3.9655172413793105</v>
      </c>
      <c r="BB2224" s="673">
        <f>VLOOKUP(AX2224,'Item Master Data'!$A:$G,7,FALSE)</f>
        <v>29</v>
      </c>
      <c r="BC2224" s="673"/>
      <c r="BD2224" s="673">
        <f>W2224-AZ2224</f>
        <v>0</v>
      </c>
    </row>
    <row r="2225" spans="1:56">
      <c r="A2225" s="697"/>
      <c r="B2225" s="558"/>
      <c r="C2225" s="558"/>
      <c r="D2225" s="676" t="s">
        <v>1067</v>
      </c>
      <c r="E2225" s="524" t="s">
        <v>1177</v>
      </c>
      <c r="F2225" s="665" t="s">
        <v>1080</v>
      </c>
      <c r="G2225" s="665">
        <v>2022</v>
      </c>
      <c r="H2225" s="665">
        <v>10</v>
      </c>
      <c r="I2225" s="687"/>
      <c r="J2225" s="677"/>
      <c r="K2225" s="676" t="s">
        <v>1568</v>
      </c>
      <c r="L2225" s="677" t="s">
        <v>1552</v>
      </c>
      <c r="M2225" s="677">
        <v>44657</v>
      </c>
      <c r="N2225" s="677">
        <v>44835</v>
      </c>
      <c r="O2225" s="677"/>
      <c r="P2225" s="666"/>
      <c r="Q2225" s="666"/>
      <c r="R2225" s="666"/>
      <c r="S2225" s="665" t="s">
        <v>1106</v>
      </c>
      <c r="T2225" s="665">
        <v>72</v>
      </c>
      <c r="U2225" s="665"/>
      <c r="V2225" s="665" t="s">
        <v>1119</v>
      </c>
      <c r="W2225" s="678">
        <v>580</v>
      </c>
      <c r="X2225" s="551">
        <v>28739</v>
      </c>
      <c r="Y2225" s="693">
        <v>16668620</v>
      </c>
      <c r="Z2225" s="667">
        <v>0.48</v>
      </c>
      <c r="AA2225" s="682">
        <f>Y2225*Z2225</f>
        <v>8000937.5999999996</v>
      </c>
      <c r="AB2225" s="521"/>
      <c r="AC2225" s="683">
        <v>0</v>
      </c>
      <c r="AD2225" s="676"/>
      <c r="AE2225" s="669"/>
      <c r="AF2225" s="695">
        <f>AA2225+AD2225+AE2225</f>
        <v>8000937.5999999996</v>
      </c>
      <c r="AG2225" s="665" t="s">
        <v>47</v>
      </c>
      <c r="AH2225" s="641">
        <v>100</v>
      </c>
      <c r="AI2225" s="676">
        <v>0</v>
      </c>
      <c r="AJ2225" s="676" t="s">
        <v>1113</v>
      </c>
      <c r="AK2225" s="676" t="s">
        <v>1113</v>
      </c>
      <c r="AL2225" s="696" t="s">
        <v>1113</v>
      </c>
      <c r="AM2225" s="665" t="s">
        <v>52</v>
      </c>
      <c r="AN2225" s="665" t="s">
        <v>1113</v>
      </c>
      <c r="AO2225" s="665"/>
      <c r="AP2225" s="676" t="s">
        <v>38</v>
      </c>
      <c r="AQ2225" s="676" t="s">
        <v>1090</v>
      </c>
      <c r="AR2225" s="676"/>
      <c r="AS2225" s="523" t="s">
        <v>1077</v>
      </c>
      <c r="AT2225" s="523" t="s">
        <v>1091</v>
      </c>
      <c r="AU2225" s="523" t="s">
        <v>1078</v>
      </c>
      <c r="AV2225" s="674"/>
      <c r="AW2225" s="673">
        <f>U2225</f>
        <v>0</v>
      </c>
      <c r="AX2225" s="673" cm="1">
        <f t="array" ref="AX2225">SUM(MID(0&amp;AW2225,LARGE(INDEX(ISNUMBER(--MID(AW2225,ROW($1:$8),1))*ROW($1:$8),),ROW($1:$8))+1,1)*10^ROW($1:$8)/10)</f>
        <v>0</v>
      </c>
      <c r="AY2225" s="673" t="e">
        <f>VLOOKUP($AX2225,'Item Master Data'!$A:$F,3,FALSE)</f>
        <v>#N/A</v>
      </c>
      <c r="AZ2225" s="673" t="e">
        <f>VLOOKUP($AX2225,'Item Master Data'!$A:$F,6,FALSE)</f>
        <v>#N/A</v>
      </c>
      <c r="BA2225" s="673" t="e">
        <f>X2225/BB2225</f>
        <v>#N/A</v>
      </c>
      <c r="BB2225" s="673" t="e">
        <f>VLOOKUP(AX2225,'Item Master Data'!$A:$G,7,FALSE)</f>
        <v>#N/A</v>
      </c>
      <c r="BC2225" s="673"/>
      <c r="BD2225" s="673" t="e">
        <f>W2225-AZ2225</f>
        <v>#N/A</v>
      </c>
    </row>
    <row r="2226" spans="1:56">
      <c r="A2226" s="715"/>
      <c r="B2226" s="564"/>
      <c r="C2226" s="564"/>
      <c r="D2226" s="676" t="s">
        <v>1067</v>
      </c>
      <c r="E2226" s="524"/>
      <c r="F2226" s="665" t="s">
        <v>1152</v>
      </c>
      <c r="G2226" s="665">
        <v>2022</v>
      </c>
      <c r="H2226" s="665">
        <v>10</v>
      </c>
      <c r="I2226" s="687"/>
      <c r="J2226" s="677"/>
      <c r="K2226" s="676">
        <v>7700010822</v>
      </c>
      <c r="L2226" s="677" t="s">
        <v>1578</v>
      </c>
      <c r="M2226" s="677">
        <v>44468</v>
      </c>
      <c r="N2226" s="677" t="s">
        <v>1656</v>
      </c>
      <c r="O2226" s="677"/>
      <c r="P2226" s="666"/>
      <c r="Q2226" s="666"/>
      <c r="R2226" s="666"/>
      <c r="S2226" s="665" t="s">
        <v>1580</v>
      </c>
      <c r="T2226" s="665">
        <v>60</v>
      </c>
      <c r="U2226" s="665" t="s">
        <v>1650</v>
      </c>
      <c r="V2226" s="665" t="s">
        <v>1591</v>
      </c>
      <c r="W2226" s="678">
        <v>400</v>
      </c>
      <c r="X2226" s="551">
        <v>75010</v>
      </c>
      <c r="Y2226" s="693">
        <v>30004000</v>
      </c>
      <c r="Z2226" s="667">
        <v>0.48</v>
      </c>
      <c r="AA2226" s="682">
        <f>Y2226*Z2226</f>
        <v>14401920</v>
      </c>
      <c r="AB2226" s="521"/>
      <c r="AC2226" s="683">
        <v>0</v>
      </c>
      <c r="AD2226" s="676"/>
      <c r="AE2226" s="669"/>
      <c r="AF2226" s="695">
        <f>AA2226+AD2226+AE2226</f>
        <v>14401920</v>
      </c>
      <c r="AG2226" s="665" t="s">
        <v>47</v>
      </c>
      <c r="AH2226" s="641"/>
      <c r="AI2226" s="676">
        <v>75</v>
      </c>
      <c r="AJ2226" s="676" t="s">
        <v>1597</v>
      </c>
      <c r="AK2226" s="676" t="s">
        <v>1075</v>
      </c>
      <c r="AL2226" s="696">
        <v>21075</v>
      </c>
      <c r="AM2226" s="665" t="s">
        <v>52</v>
      </c>
      <c r="AN2226" s="665" t="s">
        <v>50</v>
      </c>
      <c r="AO2226" s="665"/>
      <c r="AP2226" s="676" t="s">
        <v>92</v>
      </c>
      <c r="AQ2226" s="676" t="s">
        <v>37</v>
      </c>
      <c r="AR2226" s="676"/>
      <c r="AS2226" s="523" t="s">
        <v>1077</v>
      </c>
      <c r="AT2226" s="523"/>
      <c r="AU2226" s="523"/>
      <c r="AV2226" s="674"/>
      <c r="AW2226" s="673" t="str">
        <f>U2226</f>
        <v>30390256F</v>
      </c>
      <c r="AX2226" s="673" cm="1">
        <f t="array" ref="AX2226">SUM(MID(0&amp;AW2226,LARGE(INDEX(ISNUMBER(--MID(AW2226,ROW($1:$8),1))*ROW($1:$8),),ROW($1:$8))+1,1)*10^ROW($1:$8)/10)</f>
        <v>30390256</v>
      </c>
      <c r="AY2226" s="673" t="str">
        <f>VLOOKUP($AX2226,'Item Master Data'!$A:$F,3,FALSE)</f>
        <v>T400H</v>
      </c>
      <c r="AZ2226" s="673">
        <f>VLOOKUP($AX2226,'Item Master Data'!$A:$F,6,FALSE)</f>
        <v>400</v>
      </c>
      <c r="BA2226" s="673">
        <f>X2226/BB2226</f>
        <v>2885</v>
      </c>
      <c r="BB2226" s="673">
        <f>VLOOKUP(AX2226,'Item Master Data'!$A:$G,7,FALSE)</f>
        <v>26</v>
      </c>
      <c r="BC2226" s="673"/>
      <c r="BD2226" s="673">
        <f>W2226-AZ2226</f>
        <v>0</v>
      </c>
    </row>
    <row r="2227" spans="1:56">
      <c r="A2227" s="697"/>
      <c r="B2227" s="558"/>
      <c r="C2227" s="558"/>
      <c r="D2227" s="676" t="s">
        <v>1067</v>
      </c>
      <c r="E2227" s="524" t="s">
        <v>1177</v>
      </c>
      <c r="F2227" s="665" t="s">
        <v>87</v>
      </c>
      <c r="G2227" s="665">
        <v>2023</v>
      </c>
      <c r="H2227" s="665">
        <v>11</v>
      </c>
      <c r="I2227" s="687" t="s">
        <v>1095</v>
      </c>
      <c r="J2227" s="677"/>
      <c r="K2227" s="676" t="s">
        <v>1178</v>
      </c>
      <c r="L2227" s="677" t="s">
        <v>1170</v>
      </c>
      <c r="M2227" s="677">
        <v>44462</v>
      </c>
      <c r="N2227" s="677">
        <v>44835</v>
      </c>
      <c r="O2227" s="677"/>
      <c r="P2227" s="666"/>
      <c r="Q2227" s="666"/>
      <c r="R2227" s="666"/>
      <c r="S2227" s="665" t="s">
        <v>1106</v>
      </c>
      <c r="T2227" s="665">
        <v>72</v>
      </c>
      <c r="U2227" s="665">
        <v>30390373</v>
      </c>
      <c r="V2227" s="665" t="s">
        <v>1072</v>
      </c>
      <c r="W2227" s="678">
        <v>485</v>
      </c>
      <c r="X2227" s="551">
        <v>103124</v>
      </c>
      <c r="Y2227" s="693">
        <v>50015140</v>
      </c>
      <c r="Z2227" s="667">
        <v>0.42</v>
      </c>
      <c r="AA2227" s="682">
        <f>Y2227*Z2227</f>
        <v>21006358.800000001</v>
      </c>
      <c r="AB2227" s="521"/>
      <c r="AC2227" s="683">
        <v>0</v>
      </c>
      <c r="AD2227" s="676"/>
      <c r="AE2227" s="669"/>
      <c r="AF2227" s="695">
        <f>AA2227+AD2227+AE2227</f>
        <v>21006358.800000001</v>
      </c>
      <c r="AG2227" s="665" t="s">
        <v>47</v>
      </c>
      <c r="AH2227" s="641">
        <v>10</v>
      </c>
      <c r="AI2227" s="676">
        <v>30</v>
      </c>
      <c r="AJ2227" s="676" t="s">
        <v>1113</v>
      </c>
      <c r="AK2227" s="676" t="s">
        <v>1113</v>
      </c>
      <c r="AL2227" s="696" t="s">
        <v>1113</v>
      </c>
      <c r="AM2227" s="665" t="s">
        <v>52</v>
      </c>
      <c r="AN2227" s="665" t="s">
        <v>1113</v>
      </c>
      <c r="AO2227" s="665"/>
      <c r="AP2227" s="676" t="s">
        <v>38</v>
      </c>
      <c r="AQ2227" s="676" t="s">
        <v>1090</v>
      </c>
      <c r="AR2227" s="676"/>
      <c r="AS2227" s="523" t="s">
        <v>1173</v>
      </c>
      <c r="AT2227" s="523" t="s">
        <v>1091</v>
      </c>
      <c r="AU2227" s="523" t="s">
        <v>1078</v>
      </c>
      <c r="AV2227" s="674"/>
      <c r="AW2227" s="673">
        <f>U2227</f>
        <v>30390373</v>
      </c>
      <c r="AX2227" s="673" cm="1">
        <f t="array" ref="AX2227">SUM(MID(0&amp;AW2227,LARGE(INDEX(ISNUMBER(--MID(AW2227,ROW($1:$8),1))*ROW($1:$8),),ROW($1:$8))+1,1)*10^ROW($1:$8)/10)</f>
        <v>30390373</v>
      </c>
      <c r="AY2227" s="673" t="e">
        <f>VLOOKUP($AX2227,'Item Master Data'!$A:$F,3,FALSE)</f>
        <v>#N/A</v>
      </c>
      <c r="AZ2227" s="673" t="e">
        <f>VLOOKUP($AX2227,'Item Master Data'!$A:$F,6,FALSE)</f>
        <v>#N/A</v>
      </c>
      <c r="BA2227" s="673" t="e">
        <f>X2227/BB2227</f>
        <v>#N/A</v>
      </c>
      <c r="BB2227" s="673" t="e">
        <f>VLOOKUP(AX2227,'Item Master Data'!$A:$G,7,FALSE)</f>
        <v>#N/A</v>
      </c>
      <c r="BC2227" s="673"/>
      <c r="BD2227" s="673" t="e">
        <f>W2227-AZ2227</f>
        <v>#N/A</v>
      </c>
    </row>
    <row r="2228" spans="1:56">
      <c r="A2228" s="697"/>
      <c r="B2228" s="558"/>
      <c r="C2228" s="558"/>
      <c r="D2228" s="676" t="s">
        <v>1067</v>
      </c>
      <c r="E2228" s="524" t="s">
        <v>1176</v>
      </c>
      <c r="F2228" s="665"/>
      <c r="G2228" s="665">
        <v>2022</v>
      </c>
      <c r="H2228" s="665">
        <v>11</v>
      </c>
      <c r="I2228" s="687"/>
      <c r="J2228" s="677"/>
      <c r="K2228" s="676" t="s">
        <v>1190</v>
      </c>
      <c r="L2228" s="677" t="s">
        <v>1180</v>
      </c>
      <c r="M2228" s="677">
        <v>44656</v>
      </c>
      <c r="N2228" s="677">
        <v>44866</v>
      </c>
      <c r="O2228" s="677"/>
      <c r="P2228" s="666"/>
      <c r="Q2228" s="666"/>
      <c r="R2228" s="666"/>
      <c r="S2228" s="665" t="s">
        <v>1071</v>
      </c>
      <c r="T2228" s="665">
        <v>72</v>
      </c>
      <c r="U2228" s="665"/>
      <c r="V2228" s="665" t="s">
        <v>1072</v>
      </c>
      <c r="W2228" s="678">
        <v>475</v>
      </c>
      <c r="X2228" s="551">
        <v>1276</v>
      </c>
      <c r="Y2228" s="693">
        <v>606100</v>
      </c>
      <c r="Z2228" s="667">
        <v>0.5</v>
      </c>
      <c r="AA2228" s="682">
        <f>Y2228*Z2228</f>
        <v>303050</v>
      </c>
      <c r="AB2228" s="521"/>
      <c r="AC2228" s="683">
        <v>0</v>
      </c>
      <c r="AD2228" s="676"/>
      <c r="AE2228" s="669"/>
      <c r="AF2228" s="695">
        <f>AA2228+AD2228+AE2228</f>
        <v>303050</v>
      </c>
      <c r="AG2228" s="665" t="s">
        <v>1073</v>
      </c>
      <c r="AH2228" s="641"/>
      <c r="AI2228" s="676">
        <v>60</v>
      </c>
      <c r="AJ2228" s="676" t="s">
        <v>1181</v>
      </c>
      <c r="AK2228" s="676" t="s">
        <v>1143</v>
      </c>
      <c r="AL2228" s="696" t="s">
        <v>1182</v>
      </c>
      <c r="AM2228" s="665" t="s">
        <v>52</v>
      </c>
      <c r="AN2228" s="665" t="s">
        <v>1113</v>
      </c>
      <c r="AO2228" s="665"/>
      <c r="AP2228" s="676" t="s">
        <v>1113</v>
      </c>
      <c r="AQ2228" s="676" t="s">
        <v>37</v>
      </c>
      <c r="AR2228" s="676"/>
      <c r="AS2228" s="523" t="s">
        <v>1077</v>
      </c>
      <c r="AT2228" s="523"/>
      <c r="AU2228" s="523"/>
      <c r="AV2228" s="674"/>
      <c r="AW2228" s="673">
        <f>U2228</f>
        <v>0</v>
      </c>
      <c r="AX2228" s="673" cm="1">
        <f t="array" ref="AX2228">SUM(MID(0&amp;AW2228,LARGE(INDEX(ISNUMBER(--MID(AW2228,ROW($1:$8),1))*ROW($1:$8),),ROW($1:$8))+1,1)*10^ROW($1:$8)/10)</f>
        <v>0</v>
      </c>
      <c r="AY2228" s="673" t="e">
        <f>VLOOKUP($AX2228,'Item Master Data'!$A:$F,3,FALSE)</f>
        <v>#N/A</v>
      </c>
      <c r="AZ2228" s="673" t="e">
        <f>VLOOKUP($AX2228,'Item Master Data'!$A:$F,6,FALSE)</f>
        <v>#N/A</v>
      </c>
      <c r="BA2228" s="673" t="e">
        <f>X2228/BB2228</f>
        <v>#N/A</v>
      </c>
      <c r="BB2228" s="673" t="e">
        <f>VLOOKUP(AX2228,'Item Master Data'!$A:$G,7,FALSE)</f>
        <v>#N/A</v>
      </c>
      <c r="BC2228" s="673"/>
      <c r="BD2228" s="673" t="e">
        <f>W2228-AZ2228</f>
        <v>#N/A</v>
      </c>
    </row>
    <row r="2229" spans="1:56">
      <c r="A2229" s="697"/>
      <c r="B2229" s="558"/>
      <c r="C2229" s="558"/>
      <c r="D2229" s="676" t="s">
        <v>1067</v>
      </c>
      <c r="E2229" s="524" t="s">
        <v>1177</v>
      </c>
      <c r="F2229" s="665"/>
      <c r="G2229" s="665">
        <v>2022</v>
      </c>
      <c r="H2229" s="665">
        <v>11</v>
      </c>
      <c r="I2229" s="687"/>
      <c r="J2229" s="677"/>
      <c r="K2229" s="676" t="s">
        <v>1275</v>
      </c>
      <c r="L2229" s="677" t="s">
        <v>1251</v>
      </c>
      <c r="M2229" s="677">
        <v>44641</v>
      </c>
      <c r="N2229" s="677">
        <v>44866</v>
      </c>
      <c r="O2229" s="677"/>
      <c r="P2229" s="666"/>
      <c r="Q2229" s="666"/>
      <c r="R2229" s="666"/>
      <c r="S2229" s="665" t="s">
        <v>1118</v>
      </c>
      <c r="T2229" s="665">
        <v>72</v>
      </c>
      <c r="U2229" s="665" t="s">
        <v>1086</v>
      </c>
      <c r="V2229" s="665" t="s">
        <v>1072</v>
      </c>
      <c r="W2229" s="678">
        <v>475</v>
      </c>
      <c r="X2229" s="551">
        <v>1740</v>
      </c>
      <c r="Y2229" s="693">
        <v>826500</v>
      </c>
      <c r="Z2229" s="667">
        <v>0.5</v>
      </c>
      <c r="AA2229" s="682">
        <f>Y2229*Z2229</f>
        <v>413250</v>
      </c>
      <c r="AB2229" s="521"/>
      <c r="AC2229" s="683">
        <v>0</v>
      </c>
      <c r="AD2229" s="676"/>
      <c r="AE2229" s="669"/>
      <c r="AF2229" s="695">
        <f>AA2229+AD2229+AE2229</f>
        <v>413250</v>
      </c>
      <c r="AG2229" s="665" t="s">
        <v>1073</v>
      </c>
      <c r="AH2229" s="641">
        <v>0</v>
      </c>
      <c r="AI2229" s="676">
        <v>60</v>
      </c>
      <c r="AJ2229" s="676" t="s">
        <v>1252</v>
      </c>
      <c r="AK2229" s="676" t="s">
        <v>1253</v>
      </c>
      <c r="AL2229" s="696" t="s">
        <v>1254</v>
      </c>
      <c r="AM2229" s="665" t="s">
        <v>52</v>
      </c>
      <c r="AN2229" s="665" t="s">
        <v>1089</v>
      </c>
      <c r="AO2229" s="665"/>
      <c r="AP2229" s="676" t="s">
        <v>38</v>
      </c>
      <c r="AQ2229" s="676" t="s">
        <v>1090</v>
      </c>
      <c r="AR2229" s="676"/>
      <c r="AS2229" s="523" t="s">
        <v>1157</v>
      </c>
      <c r="AT2229" s="523" t="s">
        <v>1078</v>
      </c>
      <c r="AU2229" s="523" t="s">
        <v>1078</v>
      </c>
      <c r="AV2229" s="674"/>
      <c r="AW2229" s="673" t="str">
        <f>U2229</f>
        <v>12005833C</v>
      </c>
      <c r="AX2229" s="673" cm="1">
        <f t="array" ref="AX2229">SUM(MID(0&amp;AW2229,LARGE(INDEX(ISNUMBER(--MID(AW2229,ROW($1:$8),1))*ROW($1:$8),),ROW($1:$8))+1,1)*10^ROW($1:$8)/10)</f>
        <v>12005833</v>
      </c>
      <c r="AY2229" s="673" t="str">
        <f>VLOOKUP($AX2229,'Item Master Data'!$A:$F,3,FALSE)</f>
        <v>Q.PEAK DUO XL G10 BFG</v>
      </c>
      <c r="AZ2229" s="673">
        <f>VLOOKUP($AX2229,'Item Master Data'!$A:$F,6,FALSE)</f>
        <v>475</v>
      </c>
      <c r="BA2229" s="673" t="e">
        <f>X2229/BB2229</f>
        <v>#VALUE!</v>
      </c>
      <c r="BB2229" s="673" t="str">
        <f>VLOOKUP(AX2229,'Item Master Data'!$A:$G,7,FALSE)</f>
        <v> 30</v>
      </c>
      <c r="BC2229" s="673"/>
      <c r="BD2229" s="673">
        <f>W2229-AZ2229</f>
        <v>0</v>
      </c>
    </row>
    <row r="2230" spans="1:56">
      <c r="A2230" s="697"/>
      <c r="B2230" s="558" t="s">
        <v>1217</v>
      </c>
      <c r="C2230" s="558" t="s">
        <v>1217</v>
      </c>
      <c r="D2230" s="676" t="s">
        <v>1067</v>
      </c>
      <c r="E2230" s="535" t="s">
        <v>1312</v>
      </c>
      <c r="F2230" s="665" t="s">
        <v>87</v>
      </c>
      <c r="G2230" s="665">
        <v>2022</v>
      </c>
      <c r="H2230" s="665">
        <v>11</v>
      </c>
      <c r="I2230" s="687"/>
      <c r="J2230" s="677"/>
      <c r="K2230" s="676" t="s">
        <v>1315</v>
      </c>
      <c r="L2230" s="677" t="s">
        <v>1304</v>
      </c>
      <c r="M2230" s="677">
        <v>44656</v>
      </c>
      <c r="N2230" s="677">
        <v>44866</v>
      </c>
      <c r="O2230" s="677"/>
      <c r="P2230" s="666"/>
      <c r="Q2230" s="666"/>
      <c r="R2230" s="666"/>
      <c r="S2230" s="665" t="s">
        <v>1071</v>
      </c>
      <c r="T2230" s="665">
        <v>72</v>
      </c>
      <c r="U2230" s="665" t="s">
        <v>1311</v>
      </c>
      <c r="V2230" s="665" t="s">
        <v>1002</v>
      </c>
      <c r="W2230" s="678">
        <v>480</v>
      </c>
      <c r="X2230" s="551">
        <v>638</v>
      </c>
      <c r="Y2230" s="693">
        <v>306240</v>
      </c>
      <c r="Z2230" s="667">
        <v>0.49</v>
      </c>
      <c r="AA2230" s="682">
        <f>Y2230*Z2230</f>
        <v>150057.60000000001</v>
      </c>
      <c r="AB2230" s="521"/>
      <c r="AC2230" s="683">
        <v>0</v>
      </c>
      <c r="AD2230" s="676"/>
      <c r="AE2230" s="669"/>
      <c r="AF2230" s="695">
        <f>AA2230+AD2230+AE2230</f>
        <v>150057.60000000001</v>
      </c>
      <c r="AG2230" s="665" t="s">
        <v>1073</v>
      </c>
      <c r="AH2230" s="641"/>
      <c r="AI2230" s="676">
        <v>60</v>
      </c>
      <c r="AJ2230" s="676" t="s">
        <v>1305</v>
      </c>
      <c r="AK2230" s="676" t="s">
        <v>1306</v>
      </c>
      <c r="AL2230" s="696" t="s">
        <v>1307</v>
      </c>
      <c r="AM2230" s="665" t="s">
        <v>52</v>
      </c>
      <c r="AN2230" s="665" t="s">
        <v>1076</v>
      </c>
      <c r="AO2230" s="665"/>
      <c r="AP2230" s="676"/>
      <c r="AQ2230" s="676" t="s">
        <v>37</v>
      </c>
      <c r="AR2230" s="676"/>
      <c r="AS2230" s="523" t="s">
        <v>1078</v>
      </c>
      <c r="AT2230" s="523"/>
      <c r="AU2230" s="523"/>
      <c r="AV2230" s="674"/>
      <c r="AW2230" s="673" t="str">
        <f>U2230</f>
        <v>30397472C</v>
      </c>
      <c r="AX2230" s="673" cm="1">
        <f t="array" ref="AX2230">SUM(MID(0&amp;AW2230,LARGE(INDEX(ISNUMBER(--MID(AW2230,ROW($1:$8),1))*ROW($1:$8),),ROW($1:$8))+1,1)*10^ROW($1:$8)/10)</f>
        <v>30397472</v>
      </c>
      <c r="AY2230" s="673" t="str">
        <f>VLOOKUP($AX2230,'Item Master Data'!$A:$F,3,FALSE)</f>
        <v>Q.PEAK DUO XL G10</v>
      </c>
      <c r="AZ2230" s="673">
        <f>VLOOKUP($AX2230,'Item Master Data'!$A:$F,6,FALSE)</f>
        <v>480</v>
      </c>
      <c r="BA2230" s="673">
        <f>X2230/BB2230</f>
        <v>22</v>
      </c>
      <c r="BB2230" s="673">
        <f>VLOOKUP(AX2230,'Item Master Data'!$A:$G,7,FALSE)</f>
        <v>29</v>
      </c>
      <c r="BC2230" s="673"/>
      <c r="BD2230" s="673">
        <f>W2230-AZ2230</f>
        <v>0</v>
      </c>
    </row>
    <row r="2231" spans="1:56">
      <c r="A2231" s="697"/>
      <c r="B2231" s="558"/>
      <c r="C2231" s="558"/>
      <c r="D2231" s="676" t="s">
        <v>1067</v>
      </c>
      <c r="E2231" s="524" t="s">
        <v>1177</v>
      </c>
      <c r="F2231" s="665" t="s">
        <v>87</v>
      </c>
      <c r="G2231" s="665">
        <v>2022</v>
      </c>
      <c r="H2231" s="665">
        <v>11</v>
      </c>
      <c r="I2231" s="687"/>
      <c r="J2231" s="677"/>
      <c r="K2231" s="676" t="s">
        <v>1368</v>
      </c>
      <c r="L2231" s="677" t="s">
        <v>1365</v>
      </c>
      <c r="M2231" s="677">
        <v>44655</v>
      </c>
      <c r="N2231" s="677">
        <v>44866</v>
      </c>
      <c r="O2231" s="677"/>
      <c r="P2231" s="666"/>
      <c r="Q2231" s="666"/>
      <c r="R2231" s="666"/>
      <c r="S2231" s="665" t="s">
        <v>1071</v>
      </c>
      <c r="T2231" s="665">
        <v>72</v>
      </c>
      <c r="U2231" s="665">
        <v>49303155</v>
      </c>
      <c r="V2231" s="665" t="s">
        <v>1072</v>
      </c>
      <c r="W2231" s="678">
        <v>475</v>
      </c>
      <c r="X2231" s="551">
        <v>638</v>
      </c>
      <c r="Y2231" s="693">
        <v>303050</v>
      </c>
      <c r="Z2231" s="667">
        <v>0.5</v>
      </c>
      <c r="AA2231" s="682">
        <f>Y2231*Z2231</f>
        <v>151525</v>
      </c>
      <c r="AB2231" s="521"/>
      <c r="AC2231" s="683">
        <v>0</v>
      </c>
      <c r="AD2231" s="676"/>
      <c r="AE2231" s="669"/>
      <c r="AF2231" s="695">
        <f>AA2231+AD2231+AE2231</f>
        <v>151525</v>
      </c>
      <c r="AG2231" s="665" t="s">
        <v>1073</v>
      </c>
      <c r="AH2231" s="641"/>
      <c r="AI2231" s="676">
        <v>60</v>
      </c>
      <c r="AJ2231" s="676" t="s">
        <v>1211</v>
      </c>
      <c r="AK2231" s="676" t="s">
        <v>1143</v>
      </c>
      <c r="AL2231" s="696">
        <v>14624</v>
      </c>
      <c r="AM2231" s="665" t="s">
        <v>52</v>
      </c>
      <c r="AN2231" s="665" t="s">
        <v>1076</v>
      </c>
      <c r="AO2231" s="665"/>
      <c r="AP2231" s="676"/>
      <c r="AQ2231" s="676" t="s">
        <v>37</v>
      </c>
      <c r="AR2231" s="676"/>
      <c r="AS2231" s="523" t="s">
        <v>1077</v>
      </c>
      <c r="AT2231" s="523"/>
      <c r="AU2231" s="523"/>
      <c r="AV2231" s="674"/>
      <c r="AW2231" s="673">
        <f>U2231</f>
        <v>49303155</v>
      </c>
      <c r="AX2231" s="673" cm="1">
        <f t="array" ref="AX2231">SUM(MID(0&amp;AW2231,LARGE(INDEX(ISNUMBER(--MID(AW2231,ROW($1:$8),1))*ROW($1:$8),),ROW($1:$8))+1,1)*10^ROW($1:$8)/10)</f>
        <v>49303155</v>
      </c>
      <c r="AY2231" s="673" t="str">
        <f>VLOOKUP($AX2231,'Item Master Data'!$A:$F,3,FALSE)</f>
        <v>Q.PEAK DUO XL G10 BFG</v>
      </c>
      <c r="AZ2231" s="673">
        <f>VLOOKUP($AX2231,'Item Master Data'!$A:$F,6,FALSE)</f>
        <v>475</v>
      </c>
      <c r="BA2231" s="673">
        <f>X2231/BB2231</f>
        <v>22</v>
      </c>
      <c r="BB2231" s="673">
        <f>VLOOKUP(AX2231,'Item Master Data'!$A:$G,7,FALSE)</f>
        <v>29</v>
      </c>
      <c r="BC2231" s="673"/>
      <c r="BD2231" s="673">
        <f>W2231-AZ2231</f>
        <v>0</v>
      </c>
    </row>
    <row r="2232" spans="1:56">
      <c r="A2232" s="697"/>
      <c r="B2232" s="558"/>
      <c r="C2232" s="558"/>
      <c r="D2232" s="676" t="s">
        <v>1067</v>
      </c>
      <c r="E2232" s="524" t="s">
        <v>1500</v>
      </c>
      <c r="F2232" s="665" t="s">
        <v>1080</v>
      </c>
      <c r="G2232" s="665">
        <v>2022</v>
      </c>
      <c r="H2232" s="665">
        <v>11</v>
      </c>
      <c r="I2232" s="687" t="s">
        <v>1095</v>
      </c>
      <c r="J2232" s="677"/>
      <c r="K2232" s="676" t="s">
        <v>1503</v>
      </c>
      <c r="L2232" s="677" t="s">
        <v>1494</v>
      </c>
      <c r="M2232" s="677">
        <v>44532</v>
      </c>
      <c r="N2232" s="677">
        <v>44805</v>
      </c>
      <c r="O2232" s="677"/>
      <c r="P2232" s="666"/>
      <c r="Q2232" s="666"/>
      <c r="R2232" s="666"/>
      <c r="S2232" s="665" t="s">
        <v>1118</v>
      </c>
      <c r="T2232" s="665">
        <v>72</v>
      </c>
      <c r="U2232" s="665" t="s">
        <v>1161</v>
      </c>
      <c r="V2232" s="665" t="s">
        <v>1235</v>
      </c>
      <c r="W2232" s="678">
        <v>480</v>
      </c>
      <c r="X2232" s="551">
        <v>3741</v>
      </c>
      <c r="Y2232" s="693">
        <v>1795680</v>
      </c>
      <c r="Z2232" s="667">
        <v>0.44500000000000001</v>
      </c>
      <c r="AA2232" s="682">
        <f>Y2232*Z2232</f>
        <v>799077.6</v>
      </c>
      <c r="AB2232" s="521"/>
      <c r="AC2232" s="683">
        <v>0</v>
      </c>
      <c r="AD2232" s="676"/>
      <c r="AE2232" s="669"/>
      <c r="AF2232" s="695">
        <f>AA2232+AD2232+AE2232</f>
        <v>799077.6</v>
      </c>
      <c r="AG2232" s="665" t="s">
        <v>47</v>
      </c>
      <c r="AH2232" s="641">
        <v>10</v>
      </c>
      <c r="AI2232" s="676">
        <v>30</v>
      </c>
      <c r="AJ2232" s="676" t="s">
        <v>1504</v>
      </c>
      <c r="AK2232" s="676" t="s">
        <v>1253</v>
      </c>
      <c r="AL2232" s="696">
        <v>47356</v>
      </c>
      <c r="AM2232" s="665" t="s">
        <v>52</v>
      </c>
      <c r="AN2232" s="665" t="s">
        <v>1089</v>
      </c>
      <c r="AO2232" s="665"/>
      <c r="AP2232" s="676" t="s">
        <v>38</v>
      </c>
      <c r="AQ2232" s="676" t="s">
        <v>1090</v>
      </c>
      <c r="AR2232" s="676"/>
      <c r="AS2232" s="523" t="s">
        <v>1157</v>
      </c>
      <c r="AT2232" s="523" t="s">
        <v>1078</v>
      </c>
      <c r="AU2232" s="523" t="s">
        <v>1078</v>
      </c>
      <c r="AV2232" s="674"/>
      <c r="AW2232" s="673" t="str">
        <f>U2232</f>
        <v>12005832C</v>
      </c>
      <c r="AX2232" s="673" cm="1">
        <f t="array" ref="AX2232">SUM(MID(0&amp;AW2232,LARGE(INDEX(ISNUMBER(--MID(AW2232,ROW($1:$8),1))*ROW($1:$8),),ROW($1:$8))+1,1)*10^ROW($1:$8)/10)</f>
        <v>12005832</v>
      </c>
      <c r="AY2232" s="673" t="str">
        <f>VLOOKUP($AX2232,'Item Master Data'!$A:$F,3,FALSE)</f>
        <v>Q.PEAK DUO XL G10 BFG</v>
      </c>
      <c r="AZ2232" s="673">
        <f>VLOOKUP($AX2232,'Item Master Data'!$A:$F,6,FALSE)</f>
        <v>480</v>
      </c>
      <c r="BA2232" s="673" t="e">
        <f>X2232/BB2232</f>
        <v>#VALUE!</v>
      </c>
      <c r="BB2232" s="673" t="str">
        <f>VLOOKUP(AX2232,'Item Master Data'!$A:$G,7,FALSE)</f>
        <v> 30</v>
      </c>
      <c r="BC2232" s="673"/>
      <c r="BD2232" s="673">
        <f>W2232-AZ2232</f>
        <v>0</v>
      </c>
    </row>
    <row r="2233" spans="1:56">
      <c r="A2233" s="697"/>
      <c r="B2233" s="558"/>
      <c r="C2233" s="558"/>
      <c r="D2233" s="676" t="s">
        <v>1067</v>
      </c>
      <c r="E2233" s="524" t="s">
        <v>1177</v>
      </c>
      <c r="F2233" s="665" t="s">
        <v>1080</v>
      </c>
      <c r="G2233" s="665">
        <v>2022</v>
      </c>
      <c r="H2233" s="676">
        <v>11</v>
      </c>
      <c r="I2233" s="687"/>
      <c r="J2233" s="666"/>
      <c r="K2233" s="676" t="s">
        <v>1568</v>
      </c>
      <c r="L2233" s="677" t="s">
        <v>1552</v>
      </c>
      <c r="M2233" s="677">
        <v>44657</v>
      </c>
      <c r="N2233" s="677">
        <v>44866</v>
      </c>
      <c r="O2233" s="677"/>
      <c r="P2233" s="666"/>
      <c r="Q2233" s="666"/>
      <c r="R2233" s="666"/>
      <c r="S2233" s="665" t="s">
        <v>1106</v>
      </c>
      <c r="T2233" s="665">
        <v>72</v>
      </c>
      <c r="U2233" s="665"/>
      <c r="V2233" s="665" t="s">
        <v>1119</v>
      </c>
      <c r="W2233" s="678">
        <v>580</v>
      </c>
      <c r="X2233" s="551">
        <v>28739</v>
      </c>
      <c r="Y2233" s="693">
        <v>16668620</v>
      </c>
      <c r="Z2233" s="667">
        <v>0.48</v>
      </c>
      <c r="AA2233" s="682">
        <f>Y2233*Z2233</f>
        <v>8000937.5999999996</v>
      </c>
      <c r="AB2233" s="521"/>
      <c r="AC2233" s="668">
        <v>0</v>
      </c>
      <c r="AD2233" s="676"/>
      <c r="AE2233" s="669"/>
      <c r="AF2233" s="695">
        <f>AA2233+AD2233+AE2233</f>
        <v>8000937.5999999996</v>
      </c>
      <c r="AG2233" s="665" t="s">
        <v>47</v>
      </c>
      <c r="AH2233" s="641">
        <v>100</v>
      </c>
      <c r="AI2233" s="676">
        <v>0</v>
      </c>
      <c r="AJ2233" s="665" t="s">
        <v>1113</v>
      </c>
      <c r="AK2233" s="676" t="s">
        <v>1113</v>
      </c>
      <c r="AL2233" s="696" t="s">
        <v>1113</v>
      </c>
      <c r="AM2233" s="665" t="s">
        <v>52</v>
      </c>
      <c r="AN2233" s="665" t="s">
        <v>1113</v>
      </c>
      <c r="AO2233" s="665"/>
      <c r="AP2233" s="676" t="s">
        <v>38</v>
      </c>
      <c r="AQ2233" s="676" t="s">
        <v>1090</v>
      </c>
      <c r="AR2233" s="676"/>
      <c r="AS2233" s="523" t="s">
        <v>1077</v>
      </c>
      <c r="AT2233" s="523" t="s">
        <v>1091</v>
      </c>
      <c r="AU2233" s="523" t="s">
        <v>1078</v>
      </c>
      <c r="AV2233" s="674"/>
      <c r="AW2233" s="673">
        <f>U2233</f>
        <v>0</v>
      </c>
      <c r="AX2233" s="673" cm="1">
        <f t="array" ref="AX2233">SUM(MID(0&amp;AW2233,LARGE(INDEX(ISNUMBER(--MID(AW2233,ROW($1:$8),1))*ROW($1:$8),),ROW($1:$8))+1,1)*10^ROW($1:$8)/10)</f>
        <v>0</v>
      </c>
      <c r="AY2233" s="673" t="e">
        <f>VLOOKUP($AX2233,'Item Master Data'!$A:$F,3,FALSE)</f>
        <v>#N/A</v>
      </c>
      <c r="AZ2233" s="673" t="e">
        <f>VLOOKUP($AX2233,'Item Master Data'!$A:$F,6,FALSE)</f>
        <v>#N/A</v>
      </c>
      <c r="BA2233" s="673" t="e">
        <f>X2233/BB2233</f>
        <v>#N/A</v>
      </c>
      <c r="BB2233" s="673" t="e">
        <f>VLOOKUP(AX2233,'Item Master Data'!$A:$G,7,FALSE)</f>
        <v>#N/A</v>
      </c>
      <c r="BC2233" s="673"/>
      <c r="BD2233" s="673" t="e">
        <f>W2233-AZ2233</f>
        <v>#N/A</v>
      </c>
    </row>
    <row r="2234" spans="1:56">
      <c r="A2234" s="715"/>
      <c r="B2234" s="564"/>
      <c r="C2234" s="564"/>
      <c r="D2234" s="676" t="s">
        <v>1067</v>
      </c>
      <c r="E2234" s="524"/>
      <c r="F2234" s="665" t="s">
        <v>1152</v>
      </c>
      <c r="G2234" s="665">
        <v>2022</v>
      </c>
      <c r="H2234" s="665">
        <v>11</v>
      </c>
      <c r="I2234" s="687"/>
      <c r="J2234" s="666"/>
      <c r="K2234" s="676">
        <v>7700010822</v>
      </c>
      <c r="L2234" s="677" t="s">
        <v>1578</v>
      </c>
      <c r="M2234" s="677">
        <v>44468</v>
      </c>
      <c r="N2234" s="677" t="s">
        <v>1657</v>
      </c>
      <c r="O2234" s="677"/>
      <c r="P2234" s="666"/>
      <c r="Q2234" s="666"/>
      <c r="R2234" s="666"/>
      <c r="S2234" s="665" t="s">
        <v>1580</v>
      </c>
      <c r="T2234" s="665">
        <v>60</v>
      </c>
      <c r="U2234" s="665" t="s">
        <v>1650</v>
      </c>
      <c r="V2234" s="665" t="s">
        <v>1591</v>
      </c>
      <c r="W2234" s="678">
        <v>400</v>
      </c>
      <c r="X2234" s="551">
        <v>75010</v>
      </c>
      <c r="Y2234" s="693">
        <v>30004000</v>
      </c>
      <c r="Z2234" s="667">
        <v>0.48</v>
      </c>
      <c r="AA2234" s="682">
        <f>Y2234*Z2234</f>
        <v>14401920</v>
      </c>
      <c r="AB2234" s="521"/>
      <c r="AC2234" s="668">
        <v>0</v>
      </c>
      <c r="AD2234" s="676"/>
      <c r="AE2234" s="669"/>
      <c r="AF2234" s="695">
        <f>AA2234+AD2234+AE2234</f>
        <v>14401920</v>
      </c>
      <c r="AG2234" s="665" t="s">
        <v>47</v>
      </c>
      <c r="AH2234" s="641"/>
      <c r="AI2234" s="676">
        <v>75</v>
      </c>
      <c r="AJ2234" s="665" t="s">
        <v>1597</v>
      </c>
      <c r="AK2234" s="676" t="s">
        <v>1075</v>
      </c>
      <c r="AL2234" s="696">
        <v>21075</v>
      </c>
      <c r="AM2234" s="665" t="s">
        <v>52</v>
      </c>
      <c r="AN2234" s="665" t="s">
        <v>50</v>
      </c>
      <c r="AO2234" s="665"/>
      <c r="AP2234" s="676" t="s">
        <v>92</v>
      </c>
      <c r="AQ2234" s="676" t="s">
        <v>37</v>
      </c>
      <c r="AR2234" s="676"/>
      <c r="AS2234" s="523" t="s">
        <v>1077</v>
      </c>
      <c r="AT2234" s="523"/>
      <c r="AU2234" s="523"/>
      <c r="AV2234" s="674"/>
      <c r="AW2234" s="673" t="str">
        <f>U2234</f>
        <v>30390256F</v>
      </c>
      <c r="AX2234" s="673" cm="1">
        <f t="array" ref="AX2234">SUM(MID(0&amp;AW2234,LARGE(INDEX(ISNUMBER(--MID(AW2234,ROW($1:$8),1))*ROW($1:$8),),ROW($1:$8))+1,1)*10^ROW($1:$8)/10)</f>
        <v>30390256</v>
      </c>
      <c r="AY2234" s="673" t="str">
        <f>VLOOKUP($AX2234,'Item Master Data'!$A:$F,3,FALSE)</f>
        <v>T400H</v>
      </c>
      <c r="AZ2234" s="673">
        <f>VLOOKUP($AX2234,'Item Master Data'!$A:$F,6,FALSE)</f>
        <v>400</v>
      </c>
      <c r="BA2234" s="673">
        <f>X2234/BB2234</f>
        <v>2885</v>
      </c>
      <c r="BB2234" s="673">
        <f>VLOOKUP(AX2234,'Item Master Data'!$A:$G,7,FALSE)</f>
        <v>26</v>
      </c>
      <c r="BC2234" s="673"/>
      <c r="BD2234" s="673">
        <f>W2234-AZ2234</f>
        <v>0</v>
      </c>
    </row>
    <row r="2235" spans="1:56">
      <c r="A2235" s="715"/>
      <c r="B2235" s="564"/>
      <c r="C2235" s="564"/>
      <c r="D2235" s="676" t="s">
        <v>1067</v>
      </c>
      <c r="E2235" s="524" t="s">
        <v>5339</v>
      </c>
      <c r="F2235" s="665" t="s">
        <v>1080</v>
      </c>
      <c r="G2235" s="665">
        <v>2022</v>
      </c>
      <c r="H2235" s="676">
        <v>11</v>
      </c>
      <c r="I2235" s="687"/>
      <c r="J2235" s="666"/>
      <c r="K2235" s="676" t="s">
        <v>1673</v>
      </c>
      <c r="L2235" s="677" t="s">
        <v>1664</v>
      </c>
      <c r="M2235" s="677">
        <v>44510</v>
      </c>
      <c r="N2235" s="677">
        <v>44881</v>
      </c>
      <c r="O2235" s="677"/>
      <c r="P2235" s="666"/>
      <c r="Q2235" s="666"/>
      <c r="R2235" s="666"/>
      <c r="S2235" s="665" t="s">
        <v>1071</v>
      </c>
      <c r="T2235" s="665">
        <v>72</v>
      </c>
      <c r="U2235" s="665"/>
      <c r="V2235" s="665" t="s">
        <v>1072</v>
      </c>
      <c r="W2235" s="678">
        <v>480</v>
      </c>
      <c r="X2235" s="551">
        <v>6380</v>
      </c>
      <c r="Y2235" s="693">
        <v>3062400</v>
      </c>
      <c r="Z2235" s="667">
        <v>0.48</v>
      </c>
      <c r="AA2235" s="682">
        <f>Y2235*Z2235</f>
        <v>1469952</v>
      </c>
      <c r="AB2235" s="559"/>
      <c r="AC2235" s="668">
        <v>0</v>
      </c>
      <c r="AD2235" s="676"/>
      <c r="AE2235" s="669"/>
      <c r="AF2235" s="695">
        <f>AA2235+AD2235+AE2235</f>
        <v>1469952</v>
      </c>
      <c r="AG2235" s="665" t="s">
        <v>1073</v>
      </c>
      <c r="AH2235" s="641">
        <v>10</v>
      </c>
      <c r="AI2235" s="676">
        <v>30</v>
      </c>
      <c r="AJ2235" s="665" t="s">
        <v>1113</v>
      </c>
      <c r="AK2235" s="676" t="s">
        <v>1113</v>
      </c>
      <c r="AL2235" s="696" t="s">
        <v>1113</v>
      </c>
      <c r="AM2235" s="665" t="s">
        <v>52</v>
      </c>
      <c r="AN2235" s="676" t="s">
        <v>1089</v>
      </c>
      <c r="AO2235" s="665"/>
      <c r="AP2235" s="676" t="s">
        <v>92</v>
      </c>
      <c r="AQ2235" s="676" t="s">
        <v>1090</v>
      </c>
      <c r="AR2235" s="676"/>
      <c r="AS2235" s="523" t="s">
        <v>1077</v>
      </c>
      <c r="AT2235" s="523" t="s">
        <v>1091</v>
      </c>
      <c r="AU2235" s="523" t="s">
        <v>1078</v>
      </c>
      <c r="AV2235" s="674"/>
      <c r="AW2235" s="673">
        <f>U2235</f>
        <v>0</v>
      </c>
      <c r="AX2235" s="673" cm="1">
        <f t="array" ref="AX2235">SUM(MID(0&amp;AW2235,LARGE(INDEX(ISNUMBER(--MID(AW2235,ROW($1:$8),1))*ROW($1:$8),),ROW($1:$8))+1,1)*10^ROW($1:$8)/10)</f>
        <v>0</v>
      </c>
      <c r="AY2235" s="673" t="e">
        <f>VLOOKUP($AX2235,'Item Master Data'!$A:$F,3,FALSE)</f>
        <v>#N/A</v>
      </c>
      <c r="AZ2235" s="673" t="e">
        <f>VLOOKUP($AX2235,'Item Master Data'!$A:$F,6,FALSE)</f>
        <v>#N/A</v>
      </c>
      <c r="BA2235" s="673" t="e">
        <f>X2235/BB2235</f>
        <v>#N/A</v>
      </c>
      <c r="BB2235" s="673" t="e">
        <f>VLOOKUP(AX2235,'Item Master Data'!$A:$G,7,FALSE)</f>
        <v>#N/A</v>
      </c>
      <c r="BC2235" s="673"/>
      <c r="BD2235" s="673" t="e">
        <f>W2235-AZ2235</f>
        <v>#N/A</v>
      </c>
    </row>
    <row r="2236" spans="1:56">
      <c r="A2236" s="697"/>
      <c r="B2236" s="558"/>
      <c r="C2236" s="558"/>
      <c r="D2236" s="676" t="s">
        <v>1067</v>
      </c>
      <c r="E2236" s="524" t="s">
        <v>1176</v>
      </c>
      <c r="F2236" s="665"/>
      <c r="G2236" s="665">
        <v>2022</v>
      </c>
      <c r="H2236" s="665">
        <v>12</v>
      </c>
      <c r="I2236" s="687"/>
      <c r="J2236" s="666"/>
      <c r="K2236" s="676" t="s">
        <v>1191</v>
      </c>
      <c r="L2236" s="677" t="s">
        <v>1180</v>
      </c>
      <c r="M2236" s="677">
        <v>44656</v>
      </c>
      <c r="N2236" s="677">
        <v>44896</v>
      </c>
      <c r="O2236" s="677"/>
      <c r="P2236" s="666"/>
      <c r="Q2236" s="666"/>
      <c r="R2236" s="666"/>
      <c r="S2236" s="665" t="s">
        <v>1071</v>
      </c>
      <c r="T2236" s="665">
        <v>72</v>
      </c>
      <c r="U2236" s="665"/>
      <c r="V2236" s="665" t="s">
        <v>1072</v>
      </c>
      <c r="W2236" s="678">
        <v>475</v>
      </c>
      <c r="X2236" s="551">
        <v>1276</v>
      </c>
      <c r="Y2236" s="693">
        <v>606100</v>
      </c>
      <c r="Z2236" s="667">
        <v>0.5</v>
      </c>
      <c r="AA2236" s="682">
        <f>Y2236*Z2236</f>
        <v>303050</v>
      </c>
      <c r="AB2236" s="521"/>
      <c r="AC2236" s="668">
        <v>0</v>
      </c>
      <c r="AD2236" s="676"/>
      <c r="AE2236" s="669"/>
      <c r="AF2236" s="695">
        <f>AA2236+AD2236+AE2236</f>
        <v>303050</v>
      </c>
      <c r="AG2236" s="665" t="s">
        <v>1073</v>
      </c>
      <c r="AH2236" s="641"/>
      <c r="AI2236" s="676">
        <v>60</v>
      </c>
      <c r="AJ2236" s="665" t="s">
        <v>1181</v>
      </c>
      <c r="AK2236" s="676" t="s">
        <v>1143</v>
      </c>
      <c r="AL2236" s="696" t="s">
        <v>1182</v>
      </c>
      <c r="AM2236" s="665" t="s">
        <v>52</v>
      </c>
      <c r="AN2236" s="676" t="s">
        <v>1113</v>
      </c>
      <c r="AO2236" s="665"/>
      <c r="AP2236" s="676" t="s">
        <v>1113</v>
      </c>
      <c r="AQ2236" s="676" t="s">
        <v>37</v>
      </c>
      <c r="AR2236" s="676"/>
      <c r="AS2236" s="523" t="s">
        <v>1077</v>
      </c>
      <c r="AT2236" s="523"/>
      <c r="AU2236" s="523"/>
      <c r="AV2236" s="674"/>
      <c r="AW2236" s="673">
        <f>U2236</f>
        <v>0</v>
      </c>
      <c r="AX2236" s="673" cm="1">
        <f t="array" ref="AX2236">SUM(MID(0&amp;AW2236,LARGE(INDEX(ISNUMBER(--MID(AW2236,ROW($1:$8),1))*ROW($1:$8),),ROW($1:$8))+1,1)*10^ROW($1:$8)/10)</f>
        <v>0</v>
      </c>
      <c r="AY2236" s="673" t="e">
        <f>VLOOKUP($AX2236,'Item Master Data'!$A:$F,3,FALSE)</f>
        <v>#N/A</v>
      </c>
      <c r="AZ2236" s="673" t="e">
        <f>VLOOKUP($AX2236,'Item Master Data'!$A:$F,6,FALSE)</f>
        <v>#N/A</v>
      </c>
      <c r="BA2236" s="673" t="e">
        <f>X2236/BB2236</f>
        <v>#N/A</v>
      </c>
      <c r="BB2236" s="673" t="e">
        <f>VLOOKUP(AX2236,'Item Master Data'!$A:$G,7,FALSE)</f>
        <v>#N/A</v>
      </c>
      <c r="BC2236" s="673"/>
      <c r="BD2236" s="673" t="e">
        <f>W2236-AZ2236</f>
        <v>#N/A</v>
      </c>
    </row>
    <row r="2237" spans="1:56">
      <c r="A2237" s="697"/>
      <c r="B2237" s="558" t="s">
        <v>1217</v>
      </c>
      <c r="C2237" s="558" t="s">
        <v>1217</v>
      </c>
      <c r="D2237" s="676" t="s">
        <v>1067</v>
      </c>
      <c r="E2237" s="535" t="s">
        <v>1312</v>
      </c>
      <c r="F2237" s="665" t="s">
        <v>87</v>
      </c>
      <c r="G2237" s="665">
        <v>2022</v>
      </c>
      <c r="H2237" s="676">
        <v>12</v>
      </c>
      <c r="I2237" s="687"/>
      <c r="J2237" s="666"/>
      <c r="K2237" s="676" t="s">
        <v>1316</v>
      </c>
      <c r="L2237" s="677" t="s">
        <v>1304</v>
      </c>
      <c r="M2237" s="677">
        <v>44656</v>
      </c>
      <c r="N2237" s="677">
        <v>44896</v>
      </c>
      <c r="O2237" s="677"/>
      <c r="P2237" s="666"/>
      <c r="Q2237" s="666"/>
      <c r="R2237" s="666"/>
      <c r="S2237" s="665" t="s">
        <v>1071</v>
      </c>
      <c r="T2237" s="665">
        <v>72</v>
      </c>
      <c r="U2237" s="665" t="s">
        <v>1311</v>
      </c>
      <c r="V2237" s="665" t="s">
        <v>1002</v>
      </c>
      <c r="W2237" s="678">
        <v>480</v>
      </c>
      <c r="X2237" s="551">
        <v>638</v>
      </c>
      <c r="Y2237" s="693">
        <v>306240</v>
      </c>
      <c r="Z2237" s="667">
        <v>0.49</v>
      </c>
      <c r="AA2237" s="682">
        <f>Y2237*Z2237</f>
        <v>150057.60000000001</v>
      </c>
      <c r="AB2237" s="521"/>
      <c r="AC2237" s="668">
        <v>0</v>
      </c>
      <c r="AD2237" s="676"/>
      <c r="AE2237" s="669"/>
      <c r="AF2237" s="695">
        <f>AA2237+AD2237+AE2237</f>
        <v>150057.60000000001</v>
      </c>
      <c r="AG2237" s="665" t="s">
        <v>1073</v>
      </c>
      <c r="AH2237" s="641"/>
      <c r="AI2237" s="676">
        <v>60</v>
      </c>
      <c r="AJ2237" s="665" t="s">
        <v>1305</v>
      </c>
      <c r="AK2237" s="676" t="s">
        <v>1306</v>
      </c>
      <c r="AL2237" s="696" t="s">
        <v>1307</v>
      </c>
      <c r="AM2237" s="665" t="s">
        <v>52</v>
      </c>
      <c r="AN2237" s="676" t="s">
        <v>1076</v>
      </c>
      <c r="AO2237" s="665"/>
      <c r="AP2237" s="676"/>
      <c r="AQ2237" s="676" t="s">
        <v>37</v>
      </c>
      <c r="AR2237" s="676"/>
      <c r="AS2237" s="523" t="s">
        <v>1078</v>
      </c>
      <c r="AT2237" s="523"/>
      <c r="AU2237" s="523"/>
      <c r="AV2237" s="674"/>
      <c r="AW2237" s="673" t="str">
        <f>U2237</f>
        <v>30397472C</v>
      </c>
      <c r="AX2237" s="673" cm="1">
        <f t="array" ref="AX2237">SUM(MID(0&amp;AW2237,LARGE(INDEX(ISNUMBER(--MID(AW2237,ROW($1:$8),1))*ROW($1:$8),),ROW($1:$8))+1,1)*10^ROW($1:$8)/10)</f>
        <v>30397472</v>
      </c>
      <c r="AY2237" s="673" t="str">
        <f>VLOOKUP($AX2237,'Item Master Data'!$A:$F,3,FALSE)</f>
        <v>Q.PEAK DUO XL G10</v>
      </c>
      <c r="AZ2237" s="673">
        <f>VLOOKUP($AX2237,'Item Master Data'!$A:$F,6,FALSE)</f>
        <v>480</v>
      </c>
      <c r="BA2237" s="673">
        <f>X2237/BB2237</f>
        <v>22</v>
      </c>
      <c r="BB2237" s="673">
        <f>VLOOKUP(AX2237,'Item Master Data'!$A:$G,7,FALSE)</f>
        <v>29</v>
      </c>
      <c r="BC2237" s="673"/>
      <c r="BD2237" s="673">
        <f>W2237-AZ2237</f>
        <v>0</v>
      </c>
    </row>
    <row r="2238" spans="1:56">
      <c r="A2238" s="697"/>
      <c r="B2238" s="558"/>
      <c r="C2238" s="558"/>
      <c r="D2238" s="676" t="s">
        <v>1067</v>
      </c>
      <c r="E2238" s="524" t="s">
        <v>1176</v>
      </c>
      <c r="F2238" s="665" t="s">
        <v>87</v>
      </c>
      <c r="G2238" s="665">
        <v>2022</v>
      </c>
      <c r="H2238" s="665">
        <v>12</v>
      </c>
      <c r="I2238" s="687"/>
      <c r="J2238" s="666"/>
      <c r="K2238" s="676" t="s">
        <v>5336</v>
      </c>
      <c r="L2238" s="677" t="s">
        <v>1400</v>
      </c>
      <c r="M2238" s="677">
        <v>44664</v>
      </c>
      <c r="N2238" s="677" t="s">
        <v>1423</v>
      </c>
      <c r="O2238" s="677"/>
      <c r="P2238" s="666"/>
      <c r="Q2238" s="666"/>
      <c r="R2238" s="666"/>
      <c r="S2238" s="665" t="s">
        <v>1401</v>
      </c>
      <c r="T2238" s="665">
        <v>72</v>
      </c>
      <c r="U2238" s="665"/>
      <c r="V2238" s="665" t="s">
        <v>1119</v>
      </c>
      <c r="W2238" s="678">
        <v>580</v>
      </c>
      <c r="X2238" s="551">
        <v>86220</v>
      </c>
      <c r="Y2238" s="693">
        <v>50007600</v>
      </c>
      <c r="Z2238" s="667">
        <v>0.53</v>
      </c>
      <c r="AA2238" s="682">
        <f>Y2238*Z2238</f>
        <v>26504028</v>
      </c>
      <c r="AB2238" s="521"/>
      <c r="AC2238" s="668">
        <v>0</v>
      </c>
      <c r="AD2238" s="676"/>
      <c r="AE2238" s="669"/>
      <c r="AF2238" s="695">
        <f>AA2238+AD2238+AE2238</f>
        <v>26504028</v>
      </c>
      <c r="AG2238" s="665" t="s">
        <v>47</v>
      </c>
      <c r="AH2238" s="641">
        <v>100</v>
      </c>
      <c r="AI2238" s="676">
        <v>0</v>
      </c>
      <c r="AJ2238" s="665" t="s">
        <v>1113</v>
      </c>
      <c r="AK2238" s="676" t="s">
        <v>1113</v>
      </c>
      <c r="AL2238" s="676" t="s">
        <v>1113</v>
      </c>
      <c r="AM2238" s="665" t="s">
        <v>52</v>
      </c>
      <c r="AN2238" s="676" t="s">
        <v>1089</v>
      </c>
      <c r="AO2238" s="665"/>
      <c r="AP2238" s="676" t="s">
        <v>92</v>
      </c>
      <c r="AQ2238" s="676" t="s">
        <v>1113</v>
      </c>
      <c r="AR2238" s="676"/>
      <c r="AS2238" s="523" t="s">
        <v>1078</v>
      </c>
      <c r="AT2238" s="523" t="s">
        <v>1078</v>
      </c>
      <c r="AU2238" s="523" t="s">
        <v>1078</v>
      </c>
      <c r="AV2238" s="674"/>
      <c r="AW2238" s="673">
        <f>U2238</f>
        <v>0</v>
      </c>
      <c r="AX2238" s="673" cm="1">
        <f t="array" ref="AX2238">SUM(MID(0&amp;AW2238,LARGE(INDEX(ISNUMBER(--MID(AW2238,ROW($1:$8),1))*ROW($1:$8),),ROW($1:$8))+1,1)*10^ROW($1:$8)/10)</f>
        <v>0</v>
      </c>
      <c r="AY2238" s="673" t="e">
        <f>VLOOKUP($AX2238,'Item Master Data'!$A:$F,3,FALSE)</f>
        <v>#N/A</v>
      </c>
      <c r="AZ2238" s="673" t="e">
        <f>VLOOKUP($AX2238,'Item Master Data'!$A:$F,6,FALSE)</f>
        <v>#N/A</v>
      </c>
      <c r="BA2238" s="673" t="e">
        <f>X2238/BB2238</f>
        <v>#N/A</v>
      </c>
      <c r="BB2238" s="673" t="e">
        <f>VLOOKUP(AX2238,'Item Master Data'!$A:$G,7,FALSE)</f>
        <v>#N/A</v>
      </c>
      <c r="BC2238" s="673"/>
      <c r="BD2238" s="673" t="e">
        <f>W2238-AZ2238</f>
        <v>#N/A</v>
      </c>
    </row>
    <row r="2239" spans="1:56">
      <c r="A2239" s="697"/>
      <c r="B2239" s="558"/>
      <c r="C2239" s="558"/>
      <c r="D2239" s="676" t="s">
        <v>1067</v>
      </c>
      <c r="E2239" s="524" t="s">
        <v>1177</v>
      </c>
      <c r="F2239" s="665" t="s">
        <v>1152</v>
      </c>
      <c r="G2239" s="665">
        <v>2022</v>
      </c>
      <c r="H2239" s="665">
        <v>12</v>
      </c>
      <c r="I2239" s="687"/>
      <c r="J2239" s="666"/>
      <c r="K2239" s="725" t="s">
        <v>1548</v>
      </c>
      <c r="L2239" s="677" t="s">
        <v>1537</v>
      </c>
      <c r="M2239" s="677">
        <v>44481</v>
      </c>
      <c r="N2239" s="677">
        <v>44897</v>
      </c>
      <c r="O2239" s="677"/>
      <c r="P2239" s="666"/>
      <c r="Q2239" s="666"/>
      <c r="R2239" s="666"/>
      <c r="S2239" s="665" t="s">
        <v>1401</v>
      </c>
      <c r="T2239" s="665">
        <v>72</v>
      </c>
      <c r="U2239" s="665">
        <v>49303156</v>
      </c>
      <c r="V2239" s="665" t="s">
        <v>1072</v>
      </c>
      <c r="W2239" s="678">
        <v>480</v>
      </c>
      <c r="X2239" s="551">
        <v>11400</v>
      </c>
      <c r="Y2239" s="693">
        <v>5472000</v>
      </c>
      <c r="Z2239" s="667">
        <v>0.39500000000000002</v>
      </c>
      <c r="AA2239" s="682">
        <f>Y2239*Z2239</f>
        <v>2161440</v>
      </c>
      <c r="AB2239" s="521"/>
      <c r="AC2239" s="668">
        <v>0</v>
      </c>
      <c r="AD2239" s="676"/>
      <c r="AE2239" s="669"/>
      <c r="AF2239" s="695">
        <f>AA2239+AD2239+AE2239</f>
        <v>2161440</v>
      </c>
      <c r="AG2239" s="665" t="s">
        <v>47</v>
      </c>
      <c r="AH2239" s="641">
        <v>10</v>
      </c>
      <c r="AI2239" s="676">
        <v>45</v>
      </c>
      <c r="AJ2239" s="665" t="s">
        <v>1549</v>
      </c>
      <c r="AK2239" s="676" t="s">
        <v>1163</v>
      </c>
      <c r="AL2239" s="696">
        <v>28352</v>
      </c>
      <c r="AM2239" s="665" t="s">
        <v>52</v>
      </c>
      <c r="AN2239" s="676" t="s">
        <v>1113</v>
      </c>
      <c r="AO2239" s="665"/>
      <c r="AP2239" s="676" t="s">
        <v>1113</v>
      </c>
      <c r="AQ2239" s="676"/>
      <c r="AR2239" s="676"/>
      <c r="AS2239" s="523"/>
      <c r="AT2239" s="523"/>
      <c r="AU2239" s="523"/>
      <c r="AV2239" s="674"/>
      <c r="AW2239" s="673">
        <f>U2239</f>
        <v>49303156</v>
      </c>
      <c r="AX2239" s="673" cm="1">
        <f t="array" ref="AX2239">SUM(MID(0&amp;AW2239,LARGE(INDEX(ISNUMBER(--MID(AW2239,ROW($1:$8),1))*ROW($1:$8),),ROW($1:$8))+1,1)*10^ROW($1:$8)/10)</f>
        <v>49303156</v>
      </c>
      <c r="AY2239" s="673" t="str">
        <f>VLOOKUP($AX2239,'Item Master Data'!$A:$F,3,FALSE)</f>
        <v>Q.PEAK DUO XL G10 BFG</v>
      </c>
      <c r="AZ2239" s="673">
        <f>VLOOKUP($AX2239,'Item Master Data'!$A:$F,6,FALSE)</f>
        <v>480</v>
      </c>
      <c r="BA2239" s="673">
        <f>X2239/BB2239</f>
        <v>393.10344827586209</v>
      </c>
      <c r="BB2239" s="673">
        <f>VLOOKUP(AX2239,'Item Master Data'!$A:$G,7,FALSE)</f>
        <v>29</v>
      </c>
      <c r="BC2239" s="673"/>
      <c r="BD2239" s="673">
        <f>W2239-AZ2239</f>
        <v>0</v>
      </c>
    </row>
    <row r="2240" spans="1:56">
      <c r="A2240" s="697"/>
      <c r="B2240" s="558"/>
      <c r="C2240" s="558"/>
      <c r="D2240" s="676" t="s">
        <v>1067</v>
      </c>
      <c r="E2240" s="524" t="s">
        <v>1177</v>
      </c>
      <c r="F2240" s="665" t="s">
        <v>1080</v>
      </c>
      <c r="G2240" s="665">
        <v>2022</v>
      </c>
      <c r="H2240" s="665">
        <v>12</v>
      </c>
      <c r="I2240" s="687"/>
      <c r="J2240" s="666"/>
      <c r="K2240" s="676" t="s">
        <v>1568</v>
      </c>
      <c r="L2240" s="677" t="s">
        <v>1552</v>
      </c>
      <c r="M2240" s="677">
        <v>44657</v>
      </c>
      <c r="N2240" s="677">
        <v>44926</v>
      </c>
      <c r="O2240" s="677"/>
      <c r="P2240" s="666"/>
      <c r="Q2240" s="666"/>
      <c r="R2240" s="666"/>
      <c r="S2240" s="665" t="s">
        <v>1106</v>
      </c>
      <c r="T2240" s="665">
        <v>72</v>
      </c>
      <c r="U2240" s="665"/>
      <c r="V2240" s="665" t="s">
        <v>1119</v>
      </c>
      <c r="W2240" s="678">
        <v>580</v>
      </c>
      <c r="X2240" s="551">
        <v>28739</v>
      </c>
      <c r="Y2240" s="693">
        <v>16668620</v>
      </c>
      <c r="Z2240" s="667">
        <v>0.48</v>
      </c>
      <c r="AA2240" s="682">
        <f>Y2240*Z2240</f>
        <v>8000937.5999999996</v>
      </c>
      <c r="AB2240" s="521"/>
      <c r="AC2240" s="668">
        <v>0</v>
      </c>
      <c r="AD2240" s="676"/>
      <c r="AE2240" s="669"/>
      <c r="AF2240" s="695">
        <f>AA2240+AD2240+AE2240</f>
        <v>8000937.5999999996</v>
      </c>
      <c r="AG2240" s="665" t="s">
        <v>47</v>
      </c>
      <c r="AH2240" s="641">
        <v>100</v>
      </c>
      <c r="AI2240" s="676">
        <v>0</v>
      </c>
      <c r="AJ2240" s="665" t="s">
        <v>1113</v>
      </c>
      <c r="AK2240" s="676" t="s">
        <v>1113</v>
      </c>
      <c r="AL2240" s="696" t="s">
        <v>1113</v>
      </c>
      <c r="AM2240" s="665" t="s">
        <v>52</v>
      </c>
      <c r="AN2240" s="676" t="s">
        <v>1113</v>
      </c>
      <c r="AO2240" s="665"/>
      <c r="AP2240" s="676" t="s">
        <v>38</v>
      </c>
      <c r="AQ2240" s="676" t="s">
        <v>1090</v>
      </c>
      <c r="AR2240" s="676"/>
      <c r="AS2240" s="523" t="s">
        <v>1077</v>
      </c>
      <c r="AT2240" s="523" t="s">
        <v>1091</v>
      </c>
      <c r="AU2240" s="523" t="s">
        <v>1078</v>
      </c>
      <c r="AV2240" s="674"/>
      <c r="AW2240" s="673">
        <f>U2240</f>
        <v>0</v>
      </c>
      <c r="AX2240" s="673" cm="1">
        <f t="array" ref="AX2240">SUM(MID(0&amp;AW2240,LARGE(INDEX(ISNUMBER(--MID(AW2240,ROW($1:$8),1))*ROW($1:$8),),ROW($1:$8))+1,1)*10^ROW($1:$8)/10)</f>
        <v>0</v>
      </c>
      <c r="AY2240" s="673" t="e">
        <f>VLOOKUP($AX2240,'Item Master Data'!$A:$F,3,FALSE)</f>
        <v>#N/A</v>
      </c>
      <c r="AZ2240" s="673" t="e">
        <f>VLOOKUP($AX2240,'Item Master Data'!$A:$F,6,FALSE)</f>
        <v>#N/A</v>
      </c>
      <c r="BA2240" s="673" t="e">
        <f>X2240/BB2240</f>
        <v>#N/A</v>
      </c>
      <c r="BB2240" s="673" t="e">
        <f>VLOOKUP(AX2240,'Item Master Data'!$A:$G,7,FALSE)</f>
        <v>#N/A</v>
      </c>
      <c r="BC2240" s="673"/>
      <c r="BD2240" s="673" t="e">
        <f>W2240-AZ2240</f>
        <v>#N/A</v>
      </c>
    </row>
    <row r="2241" spans="1:56">
      <c r="A2241" s="715"/>
      <c r="B2241" s="564"/>
      <c r="C2241" s="564"/>
      <c r="D2241" s="676" t="s">
        <v>1067</v>
      </c>
      <c r="E2241" s="524"/>
      <c r="F2241" s="665" t="s">
        <v>1152</v>
      </c>
      <c r="G2241" s="665">
        <v>2022</v>
      </c>
      <c r="H2241" s="665">
        <v>12</v>
      </c>
      <c r="I2241" s="687"/>
      <c r="J2241" s="666"/>
      <c r="K2241" s="676">
        <v>7700010822</v>
      </c>
      <c r="L2241" s="677" t="s">
        <v>1578</v>
      </c>
      <c r="M2241" s="677">
        <v>44468</v>
      </c>
      <c r="N2241" s="677" t="s">
        <v>1423</v>
      </c>
      <c r="O2241" s="677"/>
      <c r="P2241" s="666"/>
      <c r="Q2241" s="666"/>
      <c r="R2241" s="666"/>
      <c r="S2241" s="665" t="s">
        <v>1580</v>
      </c>
      <c r="T2241" s="665">
        <v>60</v>
      </c>
      <c r="U2241" s="665" t="s">
        <v>1650</v>
      </c>
      <c r="V2241" s="665" t="s">
        <v>1591</v>
      </c>
      <c r="W2241" s="678">
        <v>400</v>
      </c>
      <c r="X2241" s="551">
        <v>100022</v>
      </c>
      <c r="Y2241" s="693">
        <v>40008800</v>
      </c>
      <c r="Z2241" s="667">
        <v>0.48</v>
      </c>
      <c r="AA2241" s="682">
        <f>Y2241*Z2241</f>
        <v>19204224</v>
      </c>
      <c r="AB2241" s="521"/>
      <c r="AC2241" s="668">
        <v>0</v>
      </c>
      <c r="AD2241" s="676"/>
      <c r="AE2241" s="669"/>
      <c r="AF2241" s="695">
        <f>AA2241+AD2241+AE2241</f>
        <v>19204224</v>
      </c>
      <c r="AG2241" s="665" t="s">
        <v>47</v>
      </c>
      <c r="AH2241" s="641"/>
      <c r="AI2241" s="676">
        <v>75</v>
      </c>
      <c r="AJ2241" s="665" t="s">
        <v>1597</v>
      </c>
      <c r="AK2241" s="676" t="s">
        <v>1075</v>
      </c>
      <c r="AL2241" s="696">
        <v>21075</v>
      </c>
      <c r="AM2241" s="665" t="s">
        <v>52</v>
      </c>
      <c r="AN2241" s="665" t="s">
        <v>50</v>
      </c>
      <c r="AO2241" s="665"/>
      <c r="AP2241" s="676" t="s">
        <v>92</v>
      </c>
      <c r="AQ2241" s="676" t="s">
        <v>37</v>
      </c>
      <c r="AR2241" s="676"/>
      <c r="AS2241" s="523" t="s">
        <v>1077</v>
      </c>
      <c r="AT2241" s="523"/>
      <c r="AU2241" s="523"/>
      <c r="AV2241" s="674"/>
      <c r="AW2241" s="673" t="str">
        <f>U2241</f>
        <v>30390256F</v>
      </c>
      <c r="AX2241" s="673" cm="1">
        <f t="array" ref="AX2241">SUM(MID(0&amp;AW2241,LARGE(INDEX(ISNUMBER(--MID(AW2241,ROW($1:$8),1))*ROW($1:$8),),ROW($1:$8))+1,1)*10^ROW($1:$8)/10)</f>
        <v>30390256</v>
      </c>
      <c r="AY2241" s="673" t="str">
        <f>VLOOKUP($AX2241,'Item Master Data'!$A:$F,3,FALSE)</f>
        <v>T400H</v>
      </c>
      <c r="AZ2241" s="673">
        <f>VLOOKUP($AX2241,'Item Master Data'!$A:$F,6,FALSE)</f>
        <v>400</v>
      </c>
      <c r="BA2241" s="673">
        <f>X2241/BB2241</f>
        <v>3847</v>
      </c>
      <c r="BB2241" s="673">
        <f>VLOOKUP(AX2241,'Item Master Data'!$A:$G,7,FALSE)</f>
        <v>26</v>
      </c>
      <c r="BC2241" s="673"/>
      <c r="BD2241" s="673">
        <f>W2241-AZ2241</f>
        <v>0</v>
      </c>
    </row>
    <row r="2242" spans="1:56" s="673" customFormat="1">
      <c r="A2242" s="282"/>
      <c r="B2242" s="283"/>
      <c r="C2242" s="283"/>
      <c r="D2242" s="535" t="s">
        <v>3750</v>
      </c>
      <c r="E2242" s="284" t="s">
        <v>3751</v>
      </c>
      <c r="F2242" s="676"/>
      <c r="G2242" s="676">
        <v>2022</v>
      </c>
      <c r="H2242" s="676">
        <v>3</v>
      </c>
      <c r="I2242" s="687">
        <v>127821</v>
      </c>
      <c r="J2242" s="677">
        <v>44647</v>
      </c>
      <c r="K2242" s="676" t="s">
        <v>3752</v>
      </c>
      <c r="L2242" s="676" t="s">
        <v>1093</v>
      </c>
      <c r="M2242" s="677">
        <v>44505</v>
      </c>
      <c r="N2242" s="677">
        <v>44621</v>
      </c>
      <c r="O2242" s="677"/>
      <c r="P2242" s="677">
        <v>44637</v>
      </c>
      <c r="Q2242" s="677">
        <v>44647</v>
      </c>
      <c r="R2242" s="677">
        <v>44649</v>
      </c>
      <c r="S2242" s="676" t="s">
        <v>1106</v>
      </c>
      <c r="T2242" s="676">
        <v>60</v>
      </c>
      <c r="U2242" s="676">
        <v>49201132</v>
      </c>
      <c r="V2242" s="676" t="s">
        <v>986</v>
      </c>
      <c r="W2242" s="678">
        <v>360</v>
      </c>
      <c r="X2242" s="551">
        <v>224</v>
      </c>
      <c r="Y2242" s="693">
        <f>W2242*X2242</f>
        <v>80640</v>
      </c>
      <c r="Z2242" s="680">
        <v>0.55000000000000004</v>
      </c>
      <c r="AA2242" s="682">
        <f>Y2242*Z2242</f>
        <v>44352</v>
      </c>
      <c r="AB2242" s="682"/>
      <c r="AC2242" s="683">
        <v>0</v>
      </c>
      <c r="AD2242" s="692"/>
      <c r="AE2242" s="684"/>
      <c r="AF2242" s="695">
        <f>AE2242+AD2242+AA2242</f>
        <v>44352</v>
      </c>
      <c r="AG2242" s="676" t="s">
        <v>1073</v>
      </c>
      <c r="AH2242" s="676"/>
      <c r="AI2242" s="676">
        <v>30</v>
      </c>
      <c r="AJ2242" s="676" t="s">
        <v>1099</v>
      </c>
      <c r="AK2242" s="676" t="s">
        <v>1100</v>
      </c>
      <c r="AL2242" s="696">
        <v>1719</v>
      </c>
      <c r="AM2242" s="676" t="s">
        <v>52</v>
      </c>
      <c r="AN2242" s="676" t="s">
        <v>1110</v>
      </c>
      <c r="AO2242" s="676"/>
      <c r="AP2242" s="684"/>
      <c r="AQ2242" s="684" t="s">
        <v>37</v>
      </c>
      <c r="AR2242" s="676"/>
      <c r="AS2242" s="544"/>
      <c r="AT2242" s="630"/>
      <c r="AU2242" s="285"/>
      <c r="AV2242" s="674"/>
      <c r="AW2242" s="673">
        <f>U2242</f>
        <v>49201132</v>
      </c>
      <c r="AX2242" s="673" cm="1">
        <f t="array" ref="AX2242">SUM(MID(0&amp;AW2242,LARGE(INDEX(ISNUMBER(--MID(AW2242,ROW($1:$8),1))*ROW($1:$8),),ROW($1:$8))+1,1)*10^ROW($1:$8)/10)</f>
        <v>49201132</v>
      </c>
      <c r="AY2242" s="673" t="str">
        <f>VLOOKUP($AX2242,'Item Master Data'!$A:$F,3,FALSE)</f>
        <v>Q.PEAK DUO BLK G10+</v>
      </c>
      <c r="AZ2242" s="673">
        <f>VLOOKUP($AX2242,'Item Master Data'!$A:$F,6,FALSE)</f>
        <v>360</v>
      </c>
      <c r="BA2242" s="673">
        <f>X2242/BB2242</f>
        <v>7</v>
      </c>
      <c r="BB2242" s="673">
        <f>VLOOKUP(AX2242,'Item Master Data'!$A:$G,7,FALSE)</f>
        <v>32</v>
      </c>
      <c r="BD2242" s="673">
        <f>W2242-AZ2242</f>
        <v>0</v>
      </c>
    </row>
    <row r="2243" spans="1:56" s="673" customFormat="1">
      <c r="A2243" s="282"/>
      <c r="B2243" s="283"/>
      <c r="C2243" s="283"/>
      <c r="D2243" s="535" t="s">
        <v>3750</v>
      </c>
      <c r="E2243" s="286" t="s">
        <v>3753</v>
      </c>
      <c r="F2243" s="676"/>
      <c r="G2243" s="676">
        <v>2022</v>
      </c>
      <c r="H2243" s="676">
        <v>3</v>
      </c>
      <c r="I2243" s="570">
        <v>127866</v>
      </c>
      <c r="J2243" s="750">
        <v>44647</v>
      </c>
      <c r="K2243" s="734" t="s">
        <v>3752</v>
      </c>
      <c r="L2243" s="734" t="s">
        <v>1093</v>
      </c>
      <c r="M2243" s="677">
        <v>44505</v>
      </c>
      <c r="N2243" s="677">
        <v>44621</v>
      </c>
      <c r="O2243" s="677"/>
      <c r="P2243" s="677">
        <v>44637</v>
      </c>
      <c r="Q2243" s="677">
        <v>44647</v>
      </c>
      <c r="R2243" s="677">
        <v>44649</v>
      </c>
      <c r="S2243" s="676" t="s">
        <v>1106</v>
      </c>
      <c r="T2243" s="676">
        <v>60</v>
      </c>
      <c r="U2243" s="676">
        <v>49201132</v>
      </c>
      <c r="V2243" s="676" t="s">
        <v>986</v>
      </c>
      <c r="W2243" s="678">
        <v>360</v>
      </c>
      <c r="X2243" s="551">
        <v>544</v>
      </c>
      <c r="Y2243" s="693">
        <f>W2243*X2243</f>
        <v>195840</v>
      </c>
      <c r="Z2243" s="680">
        <v>0.55000000000000004</v>
      </c>
      <c r="AA2243" s="682">
        <f>Y2243*Z2243</f>
        <v>107712.00000000001</v>
      </c>
      <c r="AB2243" s="682"/>
      <c r="AC2243" s="683">
        <v>0</v>
      </c>
      <c r="AD2243" s="692"/>
      <c r="AE2243" s="684"/>
      <c r="AF2243" s="695">
        <f>AE2243+AD2243+AA2243</f>
        <v>107712.00000000001</v>
      </c>
      <c r="AG2243" s="676" t="s">
        <v>1073</v>
      </c>
      <c r="AH2243" s="676"/>
      <c r="AI2243" s="676">
        <v>30</v>
      </c>
      <c r="AJ2243" s="676" t="s">
        <v>1099</v>
      </c>
      <c r="AK2243" s="676" t="s">
        <v>1100</v>
      </c>
      <c r="AL2243" s="696">
        <v>1719</v>
      </c>
      <c r="AM2243" s="676" t="s">
        <v>52</v>
      </c>
      <c r="AN2243" s="676" t="s">
        <v>1110</v>
      </c>
      <c r="AO2243" s="676"/>
      <c r="AP2243" s="684"/>
      <c r="AQ2243" s="684" t="s">
        <v>37</v>
      </c>
      <c r="AR2243" s="676"/>
      <c r="AS2243" s="544"/>
      <c r="AT2243" s="630"/>
      <c r="AU2243" s="285"/>
      <c r="AV2243" s="674"/>
      <c r="AW2243" s="673">
        <f>U2243</f>
        <v>49201132</v>
      </c>
      <c r="AX2243" s="673" cm="1">
        <f t="array" ref="AX2243">SUM(MID(0&amp;AW2243,LARGE(INDEX(ISNUMBER(--MID(AW2243,ROW($1:$8),1))*ROW($1:$8),),ROW($1:$8))+1,1)*10^ROW($1:$8)/10)</f>
        <v>49201132</v>
      </c>
      <c r="AY2243" s="673" t="str">
        <f>VLOOKUP($AX2243,'Item Master Data'!$A:$F,3,FALSE)</f>
        <v>Q.PEAK DUO BLK G10+</v>
      </c>
      <c r="AZ2243" s="673">
        <f>VLOOKUP($AX2243,'Item Master Data'!$A:$F,6,FALSE)</f>
        <v>360</v>
      </c>
      <c r="BA2243" s="673">
        <f>X2243/BB2243</f>
        <v>17</v>
      </c>
      <c r="BB2243" s="673">
        <f>VLOOKUP(AX2243,'Item Master Data'!$A:$G,7,FALSE)</f>
        <v>32</v>
      </c>
      <c r="BD2243" s="673">
        <f>W2243-AZ2243</f>
        <v>0</v>
      </c>
    </row>
    <row r="2244" spans="1:56" s="673" customFormat="1" ht="15" customHeight="1">
      <c r="A2244" s="282"/>
      <c r="B2244" s="283"/>
      <c r="C2244" s="283"/>
      <c r="D2244" s="535" t="s">
        <v>3750</v>
      </c>
      <c r="E2244" s="284" t="s">
        <v>3754</v>
      </c>
      <c r="F2244" s="676"/>
      <c r="G2244" s="676">
        <v>2022</v>
      </c>
      <c r="H2244" s="676">
        <v>3</v>
      </c>
      <c r="I2244" s="687">
        <v>127721</v>
      </c>
      <c r="J2244" s="677">
        <v>44647</v>
      </c>
      <c r="K2244" s="676" t="s">
        <v>1092</v>
      </c>
      <c r="L2244" s="676" t="s">
        <v>1093</v>
      </c>
      <c r="M2244" s="677">
        <v>44505</v>
      </c>
      <c r="N2244" s="677">
        <v>44621</v>
      </c>
      <c r="O2244" s="677"/>
      <c r="P2244" s="677">
        <v>44637</v>
      </c>
      <c r="Q2244" s="677">
        <v>44647</v>
      </c>
      <c r="R2244" s="677">
        <v>44652</v>
      </c>
      <c r="S2244" s="676" t="s">
        <v>1106</v>
      </c>
      <c r="T2244" s="676">
        <v>60</v>
      </c>
      <c r="U2244" s="676">
        <v>49201132</v>
      </c>
      <c r="V2244" s="676" t="s">
        <v>986</v>
      </c>
      <c r="W2244" s="678">
        <v>360</v>
      </c>
      <c r="X2244" s="551">
        <v>768</v>
      </c>
      <c r="Y2244" s="693">
        <f>W2244*X2244</f>
        <v>276480</v>
      </c>
      <c r="Z2244" s="680">
        <v>0.55000000000000004</v>
      </c>
      <c r="AA2244" s="682">
        <f>Y2244*Z2244</f>
        <v>152064</v>
      </c>
      <c r="AB2244" s="682"/>
      <c r="AC2244" s="683">
        <v>0</v>
      </c>
      <c r="AD2244" s="692"/>
      <c r="AE2244" s="684"/>
      <c r="AF2244" s="695">
        <f>AE2244+AD2244+AA2244</f>
        <v>152064</v>
      </c>
      <c r="AG2244" s="676" t="s">
        <v>1073</v>
      </c>
      <c r="AH2244" s="676"/>
      <c r="AI2244" s="676">
        <v>30</v>
      </c>
      <c r="AJ2244" s="676" t="s">
        <v>1094</v>
      </c>
      <c r="AK2244" s="676" t="s">
        <v>50</v>
      </c>
      <c r="AL2244" s="696">
        <v>95482</v>
      </c>
      <c r="AM2244" s="676" t="s">
        <v>52</v>
      </c>
      <c r="AN2244" s="676" t="s">
        <v>1110</v>
      </c>
      <c r="AO2244" s="676"/>
      <c r="AP2244" s="684"/>
      <c r="AQ2244" s="684" t="s">
        <v>37</v>
      </c>
      <c r="AR2244" s="676"/>
      <c r="AS2244" s="674"/>
      <c r="AT2244" s="285"/>
      <c r="AU2244" s="630"/>
      <c r="AV2244" s="674"/>
      <c r="AW2244" s="673">
        <f>U2244</f>
        <v>49201132</v>
      </c>
      <c r="AX2244" s="673" cm="1">
        <f t="array" ref="AX2244">SUM(MID(0&amp;AW2244,LARGE(INDEX(ISNUMBER(--MID(AW2244,ROW($1:$8),1))*ROW($1:$8),),ROW($1:$8))+1,1)*10^ROW($1:$8)/10)</f>
        <v>49201132</v>
      </c>
      <c r="AY2244" s="673" t="str">
        <f>VLOOKUP($AX2244,'Item Master Data'!$A:$F,3,FALSE)</f>
        <v>Q.PEAK DUO BLK G10+</v>
      </c>
      <c r="AZ2244" s="673">
        <f>VLOOKUP($AX2244,'Item Master Data'!$A:$F,6,FALSE)</f>
        <v>360</v>
      </c>
      <c r="BA2244" s="673">
        <f>X2244/BB2244</f>
        <v>24</v>
      </c>
      <c r="BB2244" s="673">
        <f>VLOOKUP(AX2244,'Item Master Data'!$A:$G,7,FALSE)</f>
        <v>32</v>
      </c>
      <c r="BD2244" s="673">
        <f>W2244-AZ2244</f>
        <v>0</v>
      </c>
    </row>
    <row r="2245" spans="1:56" s="673" customFormat="1" ht="15" customHeight="1">
      <c r="A2245" s="282"/>
      <c r="B2245" s="283">
        <v>44547</v>
      </c>
      <c r="C2245" s="283">
        <v>44586</v>
      </c>
      <c r="D2245" s="535" t="s">
        <v>3750</v>
      </c>
      <c r="E2245" s="284" t="s">
        <v>3755</v>
      </c>
      <c r="F2245" s="676"/>
      <c r="G2245" s="676">
        <v>2022</v>
      </c>
      <c r="H2245" s="676">
        <v>3</v>
      </c>
      <c r="I2245" s="687">
        <v>127722</v>
      </c>
      <c r="J2245" s="677">
        <v>44645</v>
      </c>
      <c r="K2245" s="676">
        <v>179899</v>
      </c>
      <c r="L2245" s="676" t="s">
        <v>1105</v>
      </c>
      <c r="M2245" s="677">
        <v>44546</v>
      </c>
      <c r="N2245" s="677">
        <v>44576</v>
      </c>
      <c r="O2245" s="677"/>
      <c r="P2245" s="677">
        <v>44643</v>
      </c>
      <c r="Q2245" s="677">
        <v>44645</v>
      </c>
      <c r="R2245" s="677">
        <v>44645</v>
      </c>
      <c r="S2245" s="676" t="s">
        <v>1106</v>
      </c>
      <c r="T2245" s="676">
        <v>60</v>
      </c>
      <c r="U2245" s="676" t="s">
        <v>1290</v>
      </c>
      <c r="V2245" s="676" t="s">
        <v>973</v>
      </c>
      <c r="W2245" s="678">
        <v>400</v>
      </c>
      <c r="X2245" s="551">
        <v>768</v>
      </c>
      <c r="Y2245" s="693">
        <f>W2245*X2245</f>
        <v>307200</v>
      </c>
      <c r="Z2245" s="680">
        <v>0.53</v>
      </c>
      <c r="AA2245" s="682">
        <f>Y2245*Z2245</f>
        <v>162816</v>
      </c>
      <c r="AB2245" s="682"/>
      <c r="AC2245" s="683">
        <f>AB2245*Y2245</f>
        <v>0</v>
      </c>
      <c r="AD2245" s="692"/>
      <c r="AE2245" s="684"/>
      <c r="AF2245" s="695">
        <f>AA2245+AD2245+AE2245</f>
        <v>162816</v>
      </c>
      <c r="AG2245" s="676" t="s">
        <v>1073</v>
      </c>
      <c r="AH2245" s="676"/>
      <c r="AI2245" s="676">
        <v>30</v>
      </c>
      <c r="AJ2245" s="676" t="s">
        <v>3756</v>
      </c>
      <c r="AK2245" s="676" t="s">
        <v>50</v>
      </c>
      <c r="AL2245" s="696">
        <v>92590</v>
      </c>
      <c r="AM2245" s="676" t="s">
        <v>52</v>
      </c>
      <c r="AN2245" s="676" t="s">
        <v>50</v>
      </c>
      <c r="AO2245" s="676"/>
      <c r="AP2245" s="684" t="s">
        <v>38</v>
      </c>
      <c r="AQ2245" s="684" t="s">
        <v>1090</v>
      </c>
      <c r="AR2245" s="676"/>
      <c r="AS2245" s="674" t="s">
        <v>1077</v>
      </c>
      <c r="AT2245" s="285" t="s">
        <v>1077</v>
      </c>
      <c r="AU2245" s="630" t="s">
        <v>1077</v>
      </c>
      <c r="AV2245" s="674"/>
      <c r="AW2245" s="673" t="str">
        <f>U2245</f>
        <v>30390456H</v>
      </c>
      <c r="AX2245" s="673" cm="1">
        <f t="array" ref="AX2245">SUM(MID(0&amp;AW2245,LARGE(INDEX(ISNUMBER(--MID(AW2245,ROW($1:$8),1))*ROW($1:$8),),ROW($1:$8))+1,1)*10^ROW($1:$8)/10)</f>
        <v>30390456</v>
      </c>
      <c r="AY2245" s="673" t="str">
        <f>VLOOKUP($AX2245,'Item Master Data'!$A:$F,3,FALSE)</f>
        <v>Q.PEAK DUO BLK ML G10+</v>
      </c>
      <c r="AZ2245" s="673">
        <f>VLOOKUP($AX2245,'Item Master Data'!$A:$F,6,FALSE)</f>
        <v>400</v>
      </c>
      <c r="BA2245" s="673">
        <f>X2245/BB2245</f>
        <v>24</v>
      </c>
      <c r="BB2245" s="673">
        <f>VLOOKUP(AX2245,'Item Master Data'!$A:$G,7,FALSE)</f>
        <v>32</v>
      </c>
      <c r="BD2245" s="673">
        <f>W2245-AZ2245</f>
        <v>0</v>
      </c>
    </row>
    <row r="2246" spans="1:56" s="673" customFormat="1" ht="15" customHeight="1">
      <c r="A2246" s="282"/>
      <c r="B2246" s="283"/>
      <c r="C2246" s="283"/>
      <c r="D2246" s="535" t="s">
        <v>3750</v>
      </c>
      <c r="E2246" s="284" t="s">
        <v>3757</v>
      </c>
      <c r="F2246" s="676"/>
      <c r="G2246" s="676">
        <v>2022</v>
      </c>
      <c r="H2246" s="676">
        <v>3</v>
      </c>
      <c r="I2246" s="687">
        <v>127707</v>
      </c>
      <c r="J2246" s="677">
        <v>44648</v>
      </c>
      <c r="K2246" s="676" t="s">
        <v>3758</v>
      </c>
      <c r="L2246" s="676" t="s">
        <v>1124</v>
      </c>
      <c r="M2246" s="677">
        <v>44580</v>
      </c>
      <c r="N2246" s="677">
        <v>44635</v>
      </c>
      <c r="O2246" s="677"/>
      <c r="P2246" s="677">
        <v>44629</v>
      </c>
      <c r="Q2246" s="677">
        <v>44643</v>
      </c>
      <c r="R2246" s="677">
        <v>44648</v>
      </c>
      <c r="S2246" s="676" t="s">
        <v>1106</v>
      </c>
      <c r="T2246" s="676">
        <v>60</v>
      </c>
      <c r="U2246" s="676">
        <v>49204132</v>
      </c>
      <c r="V2246" s="676" t="s">
        <v>1231</v>
      </c>
      <c r="W2246" s="678">
        <v>360</v>
      </c>
      <c r="X2246" s="551">
        <v>728</v>
      </c>
      <c r="Y2246" s="693">
        <f>W2246*X2246</f>
        <v>262080</v>
      </c>
      <c r="Z2246" s="680">
        <v>0.8</v>
      </c>
      <c r="AA2246" s="682">
        <f>Y2246*Z2246</f>
        <v>209664</v>
      </c>
      <c r="AB2246" s="682"/>
      <c r="AC2246" s="683">
        <v>0</v>
      </c>
      <c r="AD2246" s="692"/>
      <c r="AE2246" s="684"/>
      <c r="AF2246" s="695">
        <f>AE2246+AD2246+AA2246</f>
        <v>209664</v>
      </c>
      <c r="AG2246" s="676" t="s">
        <v>47</v>
      </c>
      <c r="AH2246" s="676"/>
      <c r="AI2246" s="676">
        <v>45</v>
      </c>
      <c r="AJ2246" s="676" t="s">
        <v>1145</v>
      </c>
      <c r="AK2246" s="676" t="s">
        <v>50</v>
      </c>
      <c r="AL2246" s="696">
        <v>91304</v>
      </c>
      <c r="AM2246" s="676" t="s">
        <v>52</v>
      </c>
      <c r="AN2246" s="676" t="s">
        <v>1076</v>
      </c>
      <c r="AO2246" s="676"/>
      <c r="AP2246" s="684"/>
      <c r="AQ2246" s="684" t="s">
        <v>37</v>
      </c>
      <c r="AR2246" s="676"/>
      <c r="AS2246" s="674"/>
      <c r="AT2246" s="285"/>
      <c r="AU2246" s="630"/>
      <c r="AV2246" s="674"/>
      <c r="AW2246" s="673">
        <f>U2246</f>
        <v>49204132</v>
      </c>
      <c r="AX2246" s="673" cm="1">
        <f t="array" ref="AX2246">SUM(MID(0&amp;AW2246,LARGE(INDEX(ISNUMBER(--MID(AW2246,ROW($1:$8),1))*ROW($1:$8),),ROW($1:$8))+1,1)*10^ROW($1:$8)/10)</f>
        <v>49204132</v>
      </c>
      <c r="AY2246" s="673" t="str">
        <f>VLOOKUP($AX2246,'Item Master Data'!$A:$F,3,FALSE)</f>
        <v>Q.PEAK DUO BLK G10+/AC</v>
      </c>
      <c r="AZ2246" s="673">
        <f>VLOOKUP($AX2246,'Item Master Data'!$A:$F,6,FALSE)</f>
        <v>360</v>
      </c>
      <c r="BA2246" s="673">
        <f>X2246/BB2246</f>
        <v>28</v>
      </c>
      <c r="BB2246" s="673">
        <f>VLOOKUP(AX2246,'Item Master Data'!$A:$G,7,FALSE)</f>
        <v>26</v>
      </c>
      <c r="BD2246" s="673">
        <f>W2246-AZ2246</f>
        <v>0</v>
      </c>
    </row>
    <row r="2247" spans="1:56" s="673" customFormat="1" ht="15" customHeight="1">
      <c r="A2247" s="282"/>
      <c r="B2247" s="283"/>
      <c r="C2247" s="283"/>
      <c r="D2247" s="535" t="s">
        <v>3750</v>
      </c>
      <c r="E2247" s="284" t="s">
        <v>3759</v>
      </c>
      <c r="F2247" s="676"/>
      <c r="G2247" s="676">
        <v>2022</v>
      </c>
      <c r="H2247" s="676">
        <v>3</v>
      </c>
      <c r="I2247" s="687">
        <v>127708</v>
      </c>
      <c r="J2247" s="677">
        <v>44648</v>
      </c>
      <c r="K2247" s="676" t="s">
        <v>3760</v>
      </c>
      <c r="L2247" s="676" t="s">
        <v>1124</v>
      </c>
      <c r="M2247" s="677">
        <v>44580</v>
      </c>
      <c r="N2247" s="677">
        <v>44635</v>
      </c>
      <c r="O2247" s="677"/>
      <c r="P2247" s="677">
        <v>44629</v>
      </c>
      <c r="Q2247" s="677">
        <v>44644</v>
      </c>
      <c r="R2247" s="677">
        <v>44648</v>
      </c>
      <c r="S2247" s="676" t="s">
        <v>1106</v>
      </c>
      <c r="T2247" s="676">
        <v>60</v>
      </c>
      <c r="U2247" s="676">
        <v>49204132</v>
      </c>
      <c r="V2247" s="676" t="s">
        <v>1231</v>
      </c>
      <c r="W2247" s="678">
        <v>360</v>
      </c>
      <c r="X2247" s="551">
        <v>728</v>
      </c>
      <c r="Y2247" s="693">
        <f>W2247*X2247</f>
        <v>262080</v>
      </c>
      <c r="Z2247" s="680">
        <v>0.8</v>
      </c>
      <c r="AA2247" s="682">
        <f>Y2247*Z2247</f>
        <v>209664</v>
      </c>
      <c r="AB2247" s="682"/>
      <c r="AC2247" s="683">
        <v>0</v>
      </c>
      <c r="AD2247" s="692"/>
      <c r="AE2247" s="684"/>
      <c r="AF2247" s="695">
        <f>AE2247+AD2247+AA2247</f>
        <v>209664</v>
      </c>
      <c r="AG2247" s="676" t="s">
        <v>47</v>
      </c>
      <c r="AH2247" s="676"/>
      <c r="AI2247" s="676">
        <v>45</v>
      </c>
      <c r="AJ2247" s="676" t="s">
        <v>3761</v>
      </c>
      <c r="AK2247" s="676" t="s">
        <v>1138</v>
      </c>
      <c r="AL2247" s="696">
        <v>85282</v>
      </c>
      <c r="AM2247" s="676" t="s">
        <v>52</v>
      </c>
      <c r="AN2247" s="676" t="s">
        <v>1076</v>
      </c>
      <c r="AO2247" s="676"/>
      <c r="AP2247" s="684"/>
      <c r="AQ2247" s="684" t="s">
        <v>37</v>
      </c>
      <c r="AR2247" s="676"/>
      <c r="AS2247" s="674"/>
      <c r="AT2247" s="285"/>
      <c r="AU2247" s="630"/>
      <c r="AV2247" s="674"/>
      <c r="AW2247" s="673">
        <f>U2247</f>
        <v>49204132</v>
      </c>
      <c r="AX2247" s="673" cm="1">
        <f t="array" ref="AX2247">SUM(MID(0&amp;AW2247,LARGE(INDEX(ISNUMBER(--MID(AW2247,ROW($1:$8),1))*ROW($1:$8),),ROW($1:$8))+1,1)*10^ROW($1:$8)/10)</f>
        <v>49204132</v>
      </c>
      <c r="AY2247" s="673" t="str">
        <f>VLOOKUP($AX2247,'Item Master Data'!$A:$F,3,FALSE)</f>
        <v>Q.PEAK DUO BLK G10+/AC</v>
      </c>
      <c r="AZ2247" s="673">
        <f>VLOOKUP($AX2247,'Item Master Data'!$A:$F,6,FALSE)</f>
        <v>360</v>
      </c>
      <c r="BA2247" s="673">
        <f>X2247/BB2247</f>
        <v>28</v>
      </c>
      <c r="BB2247" s="673">
        <f>VLOOKUP(AX2247,'Item Master Data'!$A:$G,7,FALSE)</f>
        <v>26</v>
      </c>
      <c r="BD2247" s="673">
        <f>W2247-AZ2247</f>
        <v>0</v>
      </c>
    </row>
    <row r="2248" spans="1:56" s="673" customFormat="1" ht="15" customHeight="1">
      <c r="A2248" s="282"/>
      <c r="B2248" s="283"/>
      <c r="C2248" s="283"/>
      <c r="D2248" s="535" t="s">
        <v>3750</v>
      </c>
      <c r="E2248" s="284" t="s">
        <v>3762</v>
      </c>
      <c r="F2248" s="676"/>
      <c r="G2248" s="676">
        <v>2022</v>
      </c>
      <c r="H2248" s="676">
        <v>3</v>
      </c>
      <c r="I2248" s="687">
        <v>127709</v>
      </c>
      <c r="J2248" s="677">
        <v>44645</v>
      </c>
      <c r="K2248" s="676" t="s">
        <v>3763</v>
      </c>
      <c r="L2248" s="676" t="s">
        <v>1124</v>
      </c>
      <c r="M2248" s="677">
        <v>44580</v>
      </c>
      <c r="N2248" s="677">
        <v>44635</v>
      </c>
      <c r="O2248" s="677"/>
      <c r="P2248" s="677">
        <v>44629</v>
      </c>
      <c r="Q2248" s="677">
        <v>44643</v>
      </c>
      <c r="R2248" s="677">
        <v>44645</v>
      </c>
      <c r="S2248" s="676" t="s">
        <v>1106</v>
      </c>
      <c r="T2248" s="676">
        <v>60</v>
      </c>
      <c r="U2248" s="676">
        <v>49204132</v>
      </c>
      <c r="V2248" s="676" t="s">
        <v>1231</v>
      </c>
      <c r="W2248" s="678">
        <v>360</v>
      </c>
      <c r="X2248" s="551">
        <v>728</v>
      </c>
      <c r="Y2248" s="693">
        <f>W2248*X2248</f>
        <v>262080</v>
      </c>
      <c r="Z2248" s="680">
        <v>0.8</v>
      </c>
      <c r="AA2248" s="682">
        <f>Y2248*Z2248</f>
        <v>209664</v>
      </c>
      <c r="AB2248" s="682"/>
      <c r="AC2248" s="683">
        <v>0</v>
      </c>
      <c r="AD2248" s="692"/>
      <c r="AE2248" s="684"/>
      <c r="AF2248" s="695">
        <f>AE2248+AD2248+AA2248</f>
        <v>209664</v>
      </c>
      <c r="AG2248" s="676" t="s">
        <v>47</v>
      </c>
      <c r="AH2248" s="676"/>
      <c r="AI2248" s="676">
        <v>45</v>
      </c>
      <c r="AJ2248" s="676" t="s">
        <v>1148</v>
      </c>
      <c r="AK2248" s="676" t="s">
        <v>1149</v>
      </c>
      <c r="AL2248" s="696">
        <v>74074</v>
      </c>
      <c r="AM2248" s="676" t="s">
        <v>52</v>
      </c>
      <c r="AN2248" s="676" t="s">
        <v>1076</v>
      </c>
      <c r="AO2248" s="676"/>
      <c r="AP2248" s="684"/>
      <c r="AQ2248" s="684" t="s">
        <v>37</v>
      </c>
      <c r="AR2248" s="676"/>
      <c r="AS2248" s="674"/>
      <c r="AT2248" s="285"/>
      <c r="AU2248" s="630"/>
      <c r="AV2248" s="674"/>
      <c r="AW2248" s="673">
        <f>U2248</f>
        <v>49204132</v>
      </c>
      <c r="AX2248" s="673" cm="1">
        <f t="array" ref="AX2248">SUM(MID(0&amp;AW2248,LARGE(INDEX(ISNUMBER(--MID(AW2248,ROW($1:$8),1))*ROW($1:$8),),ROW($1:$8))+1,1)*10^ROW($1:$8)/10)</f>
        <v>49204132</v>
      </c>
      <c r="AY2248" s="673" t="str">
        <f>VLOOKUP($AX2248,'Item Master Data'!$A:$F,3,FALSE)</f>
        <v>Q.PEAK DUO BLK G10+/AC</v>
      </c>
      <c r="AZ2248" s="673">
        <f>VLOOKUP($AX2248,'Item Master Data'!$A:$F,6,FALSE)</f>
        <v>360</v>
      </c>
      <c r="BA2248" s="673">
        <f>X2248/BB2248</f>
        <v>28</v>
      </c>
      <c r="BB2248" s="673">
        <f>VLOOKUP(AX2248,'Item Master Data'!$A:$G,7,FALSE)</f>
        <v>26</v>
      </c>
      <c r="BD2248" s="673">
        <f>W2248-AZ2248</f>
        <v>0</v>
      </c>
    </row>
    <row r="2249" spans="1:56" s="673" customFormat="1" ht="15" customHeight="1">
      <c r="A2249" s="282"/>
      <c r="B2249" s="283"/>
      <c r="C2249" s="283"/>
      <c r="D2249" s="535" t="s">
        <v>3750</v>
      </c>
      <c r="E2249" s="284" t="s">
        <v>3764</v>
      </c>
      <c r="F2249" s="676" t="s">
        <v>1152</v>
      </c>
      <c r="G2249" s="676">
        <v>2022</v>
      </c>
      <c r="H2249" s="676">
        <v>3</v>
      </c>
      <c r="I2249" s="687">
        <v>127429</v>
      </c>
      <c r="J2249" s="677">
        <v>44636</v>
      </c>
      <c r="K2249" s="676" t="s">
        <v>3765</v>
      </c>
      <c r="L2249" s="676" t="s">
        <v>1124</v>
      </c>
      <c r="M2249" s="677">
        <v>44606</v>
      </c>
      <c r="N2249" s="677">
        <v>44621</v>
      </c>
      <c r="O2249" s="677"/>
      <c r="P2249" s="677">
        <v>44631</v>
      </c>
      <c r="Q2249" s="677">
        <v>44636</v>
      </c>
      <c r="R2249" s="677">
        <v>44636</v>
      </c>
      <c r="S2249" s="676" t="s">
        <v>1106</v>
      </c>
      <c r="T2249" s="676">
        <v>60</v>
      </c>
      <c r="U2249" s="676" t="s">
        <v>1874</v>
      </c>
      <c r="V2249" s="676" t="s">
        <v>691</v>
      </c>
      <c r="W2249" s="678">
        <v>340</v>
      </c>
      <c r="X2249" s="551">
        <v>768</v>
      </c>
      <c r="Y2249" s="693">
        <f>W2249*X2249</f>
        <v>261120</v>
      </c>
      <c r="Z2249" s="680">
        <v>0.495</v>
      </c>
      <c r="AA2249" s="682">
        <f>Y2249*Z2249</f>
        <v>129254.39999999999</v>
      </c>
      <c r="AB2249" s="682"/>
      <c r="AC2249" s="683">
        <v>0</v>
      </c>
      <c r="AD2249" s="692"/>
      <c r="AE2249" s="684"/>
      <c r="AF2249" s="695">
        <f>AE2249+AD2249+AA2249</f>
        <v>129254.39999999999</v>
      </c>
      <c r="AG2249" s="676" t="s">
        <v>47</v>
      </c>
      <c r="AH2249" s="676"/>
      <c r="AI2249" s="676">
        <v>45</v>
      </c>
      <c r="AJ2249" s="676" t="s">
        <v>1145</v>
      </c>
      <c r="AK2249" s="676" t="s">
        <v>50</v>
      </c>
      <c r="AL2249" s="696">
        <v>91311</v>
      </c>
      <c r="AM2249" s="676" t="s">
        <v>52</v>
      </c>
      <c r="AN2249" s="676" t="s">
        <v>50</v>
      </c>
      <c r="AO2249" s="676"/>
      <c r="AP2249" s="684" t="s">
        <v>38</v>
      </c>
      <c r="AQ2249" s="684"/>
      <c r="AR2249" s="676"/>
      <c r="AS2249" s="674" t="s">
        <v>1077</v>
      </c>
      <c r="AT2249" s="285"/>
      <c r="AU2249" s="630" t="s">
        <v>1078</v>
      </c>
      <c r="AV2249" s="674"/>
      <c r="AW2249" s="673" t="str">
        <f>U2249</f>
        <v>30376609C+</v>
      </c>
      <c r="AX2249" s="673" cm="1">
        <f t="array" ref="AX2249">SUM(MID(0&amp;AW2249,LARGE(INDEX(ISNUMBER(--MID(AW2249,ROW($1:$8),1))*ROW($1:$8),),ROW($1:$8))+1,1)*10^ROW($1:$8)/10)</f>
        <v>30376609</v>
      </c>
      <c r="AY2249" s="673" t="str">
        <f>VLOOKUP($AX2249,'Item Master Data'!$A:$F,3,FALSE)</f>
        <v>Q.PEAK DUO BLK G6+</v>
      </c>
      <c r="AZ2249" s="673">
        <f>VLOOKUP($AX2249,'Item Master Data'!$A:$F,6,FALSE)</f>
        <v>340</v>
      </c>
      <c r="BA2249" s="673">
        <f>X2249/BB2249</f>
        <v>24</v>
      </c>
      <c r="BB2249" s="673">
        <f>VLOOKUP(AX2249,'Item Master Data'!$A:$G,7,FALSE)</f>
        <v>32</v>
      </c>
      <c r="BD2249" s="673">
        <f>W2249-AZ2249</f>
        <v>0</v>
      </c>
    </row>
    <row r="2250" spans="1:56" s="673" customFormat="1" ht="15" customHeight="1">
      <c r="A2250" s="282"/>
      <c r="B2250" s="283"/>
      <c r="C2250" s="283"/>
      <c r="D2250" s="535" t="s">
        <v>3750</v>
      </c>
      <c r="E2250" s="284" t="s">
        <v>3764</v>
      </c>
      <c r="F2250" s="676" t="s">
        <v>1152</v>
      </c>
      <c r="G2250" s="676">
        <v>2022</v>
      </c>
      <c r="H2250" s="676">
        <v>3</v>
      </c>
      <c r="I2250" s="687">
        <v>127430</v>
      </c>
      <c r="J2250" s="677">
        <v>44636</v>
      </c>
      <c r="K2250" s="676" t="s">
        <v>3766</v>
      </c>
      <c r="L2250" s="676" t="s">
        <v>1124</v>
      </c>
      <c r="M2250" s="677">
        <v>44606</v>
      </c>
      <c r="N2250" s="677">
        <v>44621</v>
      </c>
      <c r="O2250" s="677"/>
      <c r="P2250" s="677">
        <v>44631</v>
      </c>
      <c r="Q2250" s="677">
        <v>44636</v>
      </c>
      <c r="R2250" s="677">
        <v>44636</v>
      </c>
      <c r="S2250" s="676" t="s">
        <v>1106</v>
      </c>
      <c r="T2250" s="676">
        <v>60</v>
      </c>
      <c r="U2250" s="676" t="s">
        <v>1874</v>
      </c>
      <c r="V2250" s="676" t="s">
        <v>691</v>
      </c>
      <c r="W2250" s="678">
        <v>340</v>
      </c>
      <c r="X2250" s="551">
        <v>768</v>
      </c>
      <c r="Y2250" s="693">
        <f>W2250*X2250</f>
        <v>261120</v>
      </c>
      <c r="Z2250" s="680">
        <v>0.495</v>
      </c>
      <c r="AA2250" s="682">
        <f>Y2250*Z2250</f>
        <v>129254.39999999999</v>
      </c>
      <c r="AB2250" s="682"/>
      <c r="AC2250" s="683">
        <v>0</v>
      </c>
      <c r="AD2250" s="692"/>
      <c r="AE2250" s="684"/>
      <c r="AF2250" s="695">
        <f>AE2250+AD2250+AA2250</f>
        <v>129254.39999999999</v>
      </c>
      <c r="AG2250" s="676" t="s">
        <v>47</v>
      </c>
      <c r="AH2250" s="676"/>
      <c r="AI2250" s="676">
        <v>45</v>
      </c>
      <c r="AJ2250" s="676" t="s">
        <v>1145</v>
      </c>
      <c r="AK2250" s="676" t="s">
        <v>50</v>
      </c>
      <c r="AL2250" s="696">
        <v>91311</v>
      </c>
      <c r="AM2250" s="676" t="s">
        <v>52</v>
      </c>
      <c r="AN2250" s="676" t="s">
        <v>50</v>
      </c>
      <c r="AO2250" s="676"/>
      <c r="AP2250" s="684" t="s">
        <v>38</v>
      </c>
      <c r="AQ2250" s="684"/>
      <c r="AR2250" s="676"/>
      <c r="AS2250" s="674" t="s">
        <v>1077</v>
      </c>
      <c r="AT2250" s="285"/>
      <c r="AU2250" s="630" t="s">
        <v>1078</v>
      </c>
      <c r="AV2250" s="674"/>
      <c r="AW2250" s="673" t="str">
        <f>U2250</f>
        <v>30376609C+</v>
      </c>
      <c r="AX2250" s="673" cm="1">
        <f t="array" ref="AX2250">SUM(MID(0&amp;AW2250,LARGE(INDEX(ISNUMBER(--MID(AW2250,ROW($1:$8),1))*ROW($1:$8),),ROW($1:$8))+1,1)*10^ROW($1:$8)/10)</f>
        <v>30376609</v>
      </c>
      <c r="AY2250" s="673" t="str">
        <f>VLOOKUP($AX2250,'Item Master Data'!$A:$F,3,FALSE)</f>
        <v>Q.PEAK DUO BLK G6+</v>
      </c>
      <c r="AZ2250" s="673">
        <f>VLOOKUP($AX2250,'Item Master Data'!$A:$F,6,FALSE)</f>
        <v>340</v>
      </c>
      <c r="BA2250" s="673">
        <f>X2250/BB2250</f>
        <v>24</v>
      </c>
      <c r="BB2250" s="673">
        <f>VLOOKUP(AX2250,'Item Master Data'!$A:$G,7,FALSE)</f>
        <v>32</v>
      </c>
      <c r="BD2250" s="673">
        <f>W2250-AZ2250</f>
        <v>0</v>
      </c>
    </row>
    <row r="2251" spans="1:56" s="673" customFormat="1" ht="15" customHeight="1">
      <c r="A2251" s="282"/>
      <c r="B2251" s="283"/>
      <c r="C2251" s="283"/>
      <c r="D2251" s="535" t="s">
        <v>3750</v>
      </c>
      <c r="E2251" s="284" t="s">
        <v>3767</v>
      </c>
      <c r="F2251" s="676"/>
      <c r="G2251" s="676">
        <v>2022</v>
      </c>
      <c r="H2251" s="676">
        <v>3</v>
      </c>
      <c r="I2251" s="687">
        <v>127225</v>
      </c>
      <c r="J2251" s="677">
        <v>44627</v>
      </c>
      <c r="K2251" s="676" t="s">
        <v>3768</v>
      </c>
      <c r="L2251" s="676" t="s">
        <v>3769</v>
      </c>
      <c r="M2251" s="677">
        <v>44595</v>
      </c>
      <c r="N2251" s="677">
        <v>44595</v>
      </c>
      <c r="O2251" s="677"/>
      <c r="P2251" s="677">
        <v>44609</v>
      </c>
      <c r="Q2251" s="677">
        <v>44622</v>
      </c>
      <c r="R2251" s="677">
        <v>44627</v>
      </c>
      <c r="S2251" s="676" t="s">
        <v>1106</v>
      </c>
      <c r="T2251" s="676">
        <v>60</v>
      </c>
      <c r="U2251" s="676">
        <v>49201132</v>
      </c>
      <c r="V2251" s="676" t="s">
        <v>986</v>
      </c>
      <c r="W2251" s="678">
        <v>360</v>
      </c>
      <c r="X2251" s="551">
        <v>768</v>
      </c>
      <c r="Y2251" s="693">
        <f>W2251*X2251</f>
        <v>276480</v>
      </c>
      <c r="Z2251" s="680">
        <v>0.47</v>
      </c>
      <c r="AA2251" s="682">
        <f>Y2251*Z2251</f>
        <v>129945.59999999999</v>
      </c>
      <c r="AB2251" s="682"/>
      <c r="AC2251" s="683">
        <f>AB2251*Y2251</f>
        <v>0</v>
      </c>
      <c r="AD2251" s="692"/>
      <c r="AE2251" s="684"/>
      <c r="AF2251" s="695">
        <f>AA2251+AD2251+AE2251</f>
        <v>129945.59999999999</v>
      </c>
      <c r="AG2251" s="676" t="s">
        <v>47</v>
      </c>
      <c r="AH2251" s="676"/>
      <c r="AI2251" s="676">
        <v>45</v>
      </c>
      <c r="AJ2251" s="676" t="s">
        <v>1983</v>
      </c>
      <c r="AK2251" s="676" t="s">
        <v>2367</v>
      </c>
      <c r="AL2251" s="696">
        <v>91761</v>
      </c>
      <c r="AM2251" s="676" t="s">
        <v>52</v>
      </c>
      <c r="AN2251" s="676" t="s">
        <v>1076</v>
      </c>
      <c r="AO2251" s="676"/>
      <c r="AP2251" s="684"/>
      <c r="AQ2251" s="684" t="s">
        <v>37</v>
      </c>
      <c r="AR2251" s="676"/>
      <c r="AS2251" s="674" t="s">
        <v>1157</v>
      </c>
      <c r="AT2251" s="285" t="s">
        <v>1078</v>
      </c>
      <c r="AU2251" s="630" t="s">
        <v>1078</v>
      </c>
      <c r="AV2251" s="674"/>
      <c r="AW2251" s="673">
        <f>U2251</f>
        <v>49201132</v>
      </c>
      <c r="AX2251" s="673" cm="1">
        <f t="array" ref="AX2251">SUM(MID(0&amp;AW2251,LARGE(INDEX(ISNUMBER(--MID(AW2251,ROW($1:$8),1))*ROW($1:$8),),ROW($1:$8))+1,1)*10^ROW($1:$8)/10)</f>
        <v>49201132</v>
      </c>
      <c r="AY2251" s="673" t="str">
        <f>VLOOKUP($AX2251,'Item Master Data'!$A:$F,3,FALSE)</f>
        <v>Q.PEAK DUO BLK G10+</v>
      </c>
      <c r="AZ2251" s="673">
        <f>VLOOKUP($AX2251,'Item Master Data'!$A:$F,6,FALSE)</f>
        <v>360</v>
      </c>
      <c r="BA2251" s="673">
        <f>X2251/BB2251</f>
        <v>24</v>
      </c>
      <c r="BB2251" s="673">
        <f>VLOOKUP(AX2251,'Item Master Data'!$A:$G,7,FALSE)</f>
        <v>32</v>
      </c>
      <c r="BD2251" s="673">
        <f>W2251-AZ2251</f>
        <v>0</v>
      </c>
    </row>
    <row r="2252" spans="1:56" s="673" customFormat="1" ht="15" customHeight="1">
      <c r="A2252" s="282"/>
      <c r="B2252" s="283"/>
      <c r="C2252" s="283"/>
      <c r="D2252" s="535" t="s">
        <v>3750</v>
      </c>
      <c r="E2252" s="284" t="s">
        <v>3767</v>
      </c>
      <c r="F2252" s="676"/>
      <c r="G2252" s="676">
        <v>2022</v>
      </c>
      <c r="H2252" s="676">
        <v>3</v>
      </c>
      <c r="I2252" s="687">
        <v>127226</v>
      </c>
      <c r="J2252" s="677">
        <v>44627</v>
      </c>
      <c r="K2252" s="676" t="s">
        <v>3770</v>
      </c>
      <c r="L2252" s="676" t="s">
        <v>3769</v>
      </c>
      <c r="M2252" s="677">
        <v>44595</v>
      </c>
      <c r="N2252" s="677">
        <v>44595</v>
      </c>
      <c r="O2252" s="677"/>
      <c r="P2252" s="677">
        <v>44609</v>
      </c>
      <c r="Q2252" s="677">
        <v>44622</v>
      </c>
      <c r="R2252" s="677">
        <v>44627</v>
      </c>
      <c r="S2252" s="676" t="s">
        <v>1106</v>
      </c>
      <c r="T2252" s="676">
        <v>60</v>
      </c>
      <c r="U2252" s="676">
        <v>49201132</v>
      </c>
      <c r="V2252" s="676" t="s">
        <v>986</v>
      </c>
      <c r="W2252" s="678">
        <v>360</v>
      </c>
      <c r="X2252" s="551">
        <v>768</v>
      </c>
      <c r="Y2252" s="693">
        <f>W2252*X2252</f>
        <v>276480</v>
      </c>
      <c r="Z2252" s="680">
        <v>0.47</v>
      </c>
      <c r="AA2252" s="682">
        <f>Y2252*Z2252</f>
        <v>129945.59999999999</v>
      </c>
      <c r="AB2252" s="682"/>
      <c r="AC2252" s="683">
        <f>AB2252*Y2252</f>
        <v>0</v>
      </c>
      <c r="AD2252" s="692"/>
      <c r="AE2252" s="684"/>
      <c r="AF2252" s="695">
        <f>AA2252+AD2252+AE2252</f>
        <v>129945.59999999999</v>
      </c>
      <c r="AG2252" s="676" t="s">
        <v>47</v>
      </c>
      <c r="AH2252" s="676"/>
      <c r="AI2252" s="676">
        <v>45</v>
      </c>
      <c r="AJ2252" s="676" t="s">
        <v>1808</v>
      </c>
      <c r="AK2252" s="676" t="s">
        <v>2367</v>
      </c>
      <c r="AL2252" s="696">
        <v>93308</v>
      </c>
      <c r="AM2252" s="676" t="s">
        <v>52</v>
      </c>
      <c r="AN2252" s="676" t="s">
        <v>1076</v>
      </c>
      <c r="AO2252" s="676"/>
      <c r="AP2252" s="684"/>
      <c r="AQ2252" s="684" t="s">
        <v>37</v>
      </c>
      <c r="AR2252" s="676"/>
      <c r="AS2252" s="674" t="s">
        <v>1157</v>
      </c>
      <c r="AT2252" s="285" t="s">
        <v>1078</v>
      </c>
      <c r="AU2252" s="630" t="s">
        <v>1078</v>
      </c>
      <c r="AV2252" s="674"/>
      <c r="AW2252" s="673">
        <f>U2252</f>
        <v>49201132</v>
      </c>
      <c r="AX2252" s="673" cm="1">
        <f t="array" ref="AX2252">SUM(MID(0&amp;AW2252,LARGE(INDEX(ISNUMBER(--MID(AW2252,ROW($1:$8),1))*ROW($1:$8),),ROW($1:$8))+1,1)*10^ROW($1:$8)/10)</f>
        <v>49201132</v>
      </c>
      <c r="AY2252" s="673" t="str">
        <f>VLOOKUP($AX2252,'Item Master Data'!$A:$F,3,FALSE)</f>
        <v>Q.PEAK DUO BLK G10+</v>
      </c>
      <c r="AZ2252" s="673">
        <f>VLOOKUP($AX2252,'Item Master Data'!$A:$F,6,FALSE)</f>
        <v>360</v>
      </c>
      <c r="BA2252" s="673">
        <f>X2252/BB2252</f>
        <v>24</v>
      </c>
      <c r="BB2252" s="673">
        <f>VLOOKUP(AX2252,'Item Master Data'!$A:$G,7,FALSE)</f>
        <v>32</v>
      </c>
      <c r="BD2252" s="673">
        <f>W2252-AZ2252</f>
        <v>0</v>
      </c>
    </row>
    <row r="2253" spans="1:56" s="673" customFormat="1" ht="15" customHeight="1">
      <c r="A2253" s="282"/>
      <c r="B2253" s="283"/>
      <c r="C2253" s="283"/>
      <c r="D2253" s="535" t="s">
        <v>3750</v>
      </c>
      <c r="E2253" s="284" t="s">
        <v>3767</v>
      </c>
      <c r="F2253" s="676"/>
      <c r="G2253" s="676">
        <v>2022</v>
      </c>
      <c r="H2253" s="676">
        <v>3</v>
      </c>
      <c r="I2253" s="687">
        <v>127227</v>
      </c>
      <c r="J2253" s="677">
        <v>44623</v>
      </c>
      <c r="K2253" s="676" t="s">
        <v>3771</v>
      </c>
      <c r="L2253" s="676" t="s">
        <v>3769</v>
      </c>
      <c r="M2253" s="677">
        <v>44595</v>
      </c>
      <c r="N2253" s="677">
        <v>44595</v>
      </c>
      <c r="O2253" s="677"/>
      <c r="P2253" s="677">
        <v>44609</v>
      </c>
      <c r="Q2253" s="677">
        <v>44621</v>
      </c>
      <c r="R2253" s="677">
        <v>44623</v>
      </c>
      <c r="S2253" s="676" t="s">
        <v>1106</v>
      </c>
      <c r="T2253" s="676">
        <v>60</v>
      </c>
      <c r="U2253" s="676">
        <v>49201132</v>
      </c>
      <c r="V2253" s="676" t="s">
        <v>986</v>
      </c>
      <c r="W2253" s="678">
        <v>360</v>
      </c>
      <c r="X2253" s="551">
        <v>768</v>
      </c>
      <c r="Y2253" s="693">
        <f>W2253*X2253</f>
        <v>276480</v>
      </c>
      <c r="Z2253" s="680">
        <v>0.47</v>
      </c>
      <c r="AA2253" s="682">
        <f>Y2253*Z2253</f>
        <v>129945.59999999999</v>
      </c>
      <c r="AB2253" s="682"/>
      <c r="AC2253" s="683">
        <f>AB2253*Y2253</f>
        <v>0</v>
      </c>
      <c r="AD2253" s="692"/>
      <c r="AE2253" s="684"/>
      <c r="AF2253" s="695">
        <f>AA2253+AD2253+AE2253</f>
        <v>129945.59999999999</v>
      </c>
      <c r="AG2253" s="676" t="s">
        <v>47</v>
      </c>
      <c r="AH2253" s="676"/>
      <c r="AI2253" s="676">
        <v>45</v>
      </c>
      <c r="AJ2253" s="676" t="s">
        <v>3772</v>
      </c>
      <c r="AK2253" s="676" t="s">
        <v>1121</v>
      </c>
      <c r="AL2253" s="696">
        <v>60517</v>
      </c>
      <c r="AM2253" s="676" t="s">
        <v>52</v>
      </c>
      <c r="AN2253" s="676" t="s">
        <v>1076</v>
      </c>
      <c r="AO2253" s="676"/>
      <c r="AP2253" s="684"/>
      <c r="AQ2253" s="684" t="s">
        <v>37</v>
      </c>
      <c r="AR2253" s="676"/>
      <c r="AS2253" s="674" t="s">
        <v>1157</v>
      </c>
      <c r="AT2253" s="285" t="s">
        <v>1078</v>
      </c>
      <c r="AU2253" s="630" t="s">
        <v>1078</v>
      </c>
      <c r="AV2253" s="674"/>
      <c r="AW2253" s="673">
        <f>U2253</f>
        <v>49201132</v>
      </c>
      <c r="AX2253" s="673" cm="1">
        <f t="array" ref="AX2253">SUM(MID(0&amp;AW2253,LARGE(INDEX(ISNUMBER(--MID(AW2253,ROW($1:$8),1))*ROW($1:$8),),ROW($1:$8))+1,1)*10^ROW($1:$8)/10)</f>
        <v>49201132</v>
      </c>
      <c r="AY2253" s="673" t="str">
        <f>VLOOKUP($AX2253,'Item Master Data'!$A:$F,3,FALSE)</f>
        <v>Q.PEAK DUO BLK G10+</v>
      </c>
      <c r="AZ2253" s="673">
        <f>VLOOKUP($AX2253,'Item Master Data'!$A:$F,6,FALSE)</f>
        <v>360</v>
      </c>
      <c r="BA2253" s="673">
        <f>X2253/BB2253</f>
        <v>24</v>
      </c>
      <c r="BB2253" s="673">
        <f>VLOOKUP(AX2253,'Item Master Data'!$A:$G,7,FALSE)</f>
        <v>32</v>
      </c>
      <c r="BD2253" s="673">
        <f>W2253-AZ2253</f>
        <v>0</v>
      </c>
    </row>
    <row r="2254" spans="1:56" s="673" customFormat="1" ht="15" customHeight="1">
      <c r="A2254" s="282"/>
      <c r="B2254" s="283"/>
      <c r="C2254" s="283"/>
      <c r="D2254" s="535" t="s">
        <v>3750</v>
      </c>
      <c r="E2254" s="284" t="s">
        <v>3767</v>
      </c>
      <c r="F2254" s="676"/>
      <c r="G2254" s="676">
        <v>2022</v>
      </c>
      <c r="H2254" s="676">
        <v>3</v>
      </c>
      <c r="I2254" s="687">
        <v>127228</v>
      </c>
      <c r="J2254" s="677">
        <v>44627</v>
      </c>
      <c r="K2254" s="676" t="s">
        <v>3773</v>
      </c>
      <c r="L2254" s="676" t="s">
        <v>3769</v>
      </c>
      <c r="M2254" s="677">
        <v>44595</v>
      </c>
      <c r="N2254" s="677">
        <v>44595</v>
      </c>
      <c r="O2254" s="677"/>
      <c r="P2254" s="677">
        <v>44609</v>
      </c>
      <c r="Q2254" s="677">
        <v>44622</v>
      </c>
      <c r="R2254" s="677">
        <v>44627</v>
      </c>
      <c r="S2254" s="676" t="s">
        <v>1106</v>
      </c>
      <c r="T2254" s="676">
        <v>60</v>
      </c>
      <c r="U2254" s="676">
        <v>49201132</v>
      </c>
      <c r="V2254" s="676" t="s">
        <v>986</v>
      </c>
      <c r="W2254" s="678">
        <v>360</v>
      </c>
      <c r="X2254" s="551">
        <v>768</v>
      </c>
      <c r="Y2254" s="693">
        <f>W2254*X2254</f>
        <v>276480</v>
      </c>
      <c r="Z2254" s="680">
        <v>0.47</v>
      </c>
      <c r="AA2254" s="682">
        <f>Y2254*Z2254</f>
        <v>129945.59999999999</v>
      </c>
      <c r="AB2254" s="682"/>
      <c r="AC2254" s="683">
        <f>AB2254*Y2254</f>
        <v>0</v>
      </c>
      <c r="AD2254" s="692"/>
      <c r="AE2254" s="684"/>
      <c r="AF2254" s="695">
        <f>AA2254+AD2254+AE2254</f>
        <v>129945.59999999999</v>
      </c>
      <c r="AG2254" s="676" t="s">
        <v>47</v>
      </c>
      <c r="AH2254" s="676"/>
      <c r="AI2254" s="676">
        <v>45</v>
      </c>
      <c r="AJ2254" s="676" t="s">
        <v>1987</v>
      </c>
      <c r="AK2254" s="676" t="s">
        <v>50</v>
      </c>
      <c r="AL2254" s="696">
        <v>92121</v>
      </c>
      <c r="AM2254" s="676" t="s">
        <v>52</v>
      </c>
      <c r="AN2254" s="676" t="s">
        <v>1076</v>
      </c>
      <c r="AO2254" s="676"/>
      <c r="AP2254" s="684"/>
      <c r="AQ2254" s="684" t="s">
        <v>37</v>
      </c>
      <c r="AR2254" s="676"/>
      <c r="AS2254" s="674" t="s">
        <v>1157</v>
      </c>
      <c r="AT2254" s="285" t="s">
        <v>1078</v>
      </c>
      <c r="AU2254" s="630" t="s">
        <v>1078</v>
      </c>
      <c r="AV2254" s="674"/>
      <c r="AW2254" s="673">
        <f>U2254</f>
        <v>49201132</v>
      </c>
      <c r="AX2254" s="673" cm="1">
        <f t="array" ref="AX2254">SUM(MID(0&amp;AW2254,LARGE(INDEX(ISNUMBER(--MID(AW2254,ROW($1:$8),1))*ROW($1:$8),),ROW($1:$8))+1,1)*10^ROW($1:$8)/10)</f>
        <v>49201132</v>
      </c>
      <c r="AY2254" s="673" t="str">
        <f>VLOOKUP($AX2254,'Item Master Data'!$A:$F,3,FALSE)</f>
        <v>Q.PEAK DUO BLK G10+</v>
      </c>
      <c r="AZ2254" s="673">
        <f>VLOOKUP($AX2254,'Item Master Data'!$A:$F,6,FALSE)</f>
        <v>360</v>
      </c>
      <c r="BA2254" s="673">
        <f>X2254/BB2254</f>
        <v>24</v>
      </c>
      <c r="BB2254" s="673">
        <f>VLOOKUP(AX2254,'Item Master Data'!$A:$G,7,FALSE)</f>
        <v>32</v>
      </c>
      <c r="BD2254" s="673">
        <f>W2254-AZ2254</f>
        <v>0</v>
      </c>
    </row>
    <row r="2255" spans="1:56" s="673" customFormat="1" ht="15" customHeight="1">
      <c r="A2255" s="282"/>
      <c r="B2255" s="283"/>
      <c r="C2255" s="283">
        <v>44614</v>
      </c>
      <c r="D2255" s="535" t="s">
        <v>3750</v>
      </c>
      <c r="E2255" s="284" t="s">
        <v>3774</v>
      </c>
      <c r="F2255" s="676"/>
      <c r="G2255" s="676">
        <v>2022</v>
      </c>
      <c r="H2255" s="676">
        <v>3</v>
      </c>
      <c r="I2255" s="687">
        <v>127457</v>
      </c>
      <c r="J2255" s="677">
        <v>44641</v>
      </c>
      <c r="K2255" s="688" t="s">
        <v>3775</v>
      </c>
      <c r="L2255" s="676" t="s">
        <v>3769</v>
      </c>
      <c r="M2255" s="677">
        <v>44595</v>
      </c>
      <c r="N2255" s="677">
        <v>44595</v>
      </c>
      <c r="O2255" s="677"/>
      <c r="P2255" s="677">
        <v>44630</v>
      </c>
      <c r="Q2255" s="677">
        <v>44637</v>
      </c>
      <c r="R2255" s="677">
        <v>44641</v>
      </c>
      <c r="S2255" s="676" t="s">
        <v>1106</v>
      </c>
      <c r="T2255" s="676">
        <v>60</v>
      </c>
      <c r="U2255" s="676">
        <v>49201132</v>
      </c>
      <c r="V2255" s="676" t="s">
        <v>986</v>
      </c>
      <c r="W2255" s="678">
        <v>360</v>
      </c>
      <c r="X2255" s="551">
        <v>768</v>
      </c>
      <c r="Y2255" s="693">
        <f>W2255*X2255</f>
        <v>276480</v>
      </c>
      <c r="Z2255" s="680">
        <v>0.47</v>
      </c>
      <c r="AA2255" s="682">
        <f>Y2255*Z2255</f>
        <v>129945.59999999999</v>
      </c>
      <c r="AB2255" s="682"/>
      <c r="AC2255" s="683">
        <f>AB2255*Y2255</f>
        <v>0</v>
      </c>
      <c r="AD2255" s="692"/>
      <c r="AE2255" s="684"/>
      <c r="AF2255" s="695">
        <f>AA2255+AD2255+AE2255</f>
        <v>129945.59999999999</v>
      </c>
      <c r="AG2255" s="676" t="s">
        <v>47</v>
      </c>
      <c r="AH2255" s="676"/>
      <c r="AI2255" s="676">
        <v>45</v>
      </c>
      <c r="AJ2255" s="676" t="s">
        <v>3776</v>
      </c>
      <c r="AK2255" s="676" t="s">
        <v>3325</v>
      </c>
      <c r="AL2255" s="696">
        <v>84062</v>
      </c>
      <c r="AM2255" s="676" t="s">
        <v>52</v>
      </c>
      <c r="AN2255" s="676" t="s">
        <v>1076</v>
      </c>
      <c r="AO2255" s="676"/>
      <c r="AP2255" s="684"/>
      <c r="AQ2255" s="684" t="s">
        <v>37</v>
      </c>
      <c r="AR2255" s="676"/>
      <c r="AS2255" s="674" t="s">
        <v>1157</v>
      </c>
      <c r="AT2255" s="285" t="s">
        <v>1078</v>
      </c>
      <c r="AU2255" s="630" t="s">
        <v>1078</v>
      </c>
      <c r="AV2255" s="674"/>
      <c r="AW2255" s="673">
        <f>U2255</f>
        <v>49201132</v>
      </c>
      <c r="AX2255" s="673" cm="1">
        <f t="array" ref="AX2255">SUM(MID(0&amp;AW2255,LARGE(INDEX(ISNUMBER(--MID(AW2255,ROW($1:$8),1))*ROW($1:$8),),ROW($1:$8))+1,1)*10^ROW($1:$8)/10)</f>
        <v>49201132</v>
      </c>
      <c r="AY2255" s="673" t="str">
        <f>VLOOKUP($AX2255,'Item Master Data'!$A:$F,3,FALSE)</f>
        <v>Q.PEAK DUO BLK G10+</v>
      </c>
      <c r="AZ2255" s="673">
        <f>VLOOKUP($AX2255,'Item Master Data'!$A:$F,6,FALSE)</f>
        <v>360</v>
      </c>
      <c r="BA2255" s="673">
        <f>X2255/BB2255</f>
        <v>24</v>
      </c>
      <c r="BB2255" s="673">
        <f>VLOOKUP(AX2255,'Item Master Data'!$A:$G,7,FALSE)</f>
        <v>32</v>
      </c>
      <c r="BD2255" s="673">
        <f>W2255-AZ2255</f>
        <v>0</v>
      </c>
    </row>
    <row r="2256" spans="1:56" s="673" customFormat="1" ht="15" customHeight="1">
      <c r="A2256" s="282"/>
      <c r="B2256" s="283"/>
      <c r="C2256" s="283"/>
      <c r="D2256" s="535" t="s">
        <v>3750</v>
      </c>
      <c r="E2256" s="284" t="s">
        <v>3767</v>
      </c>
      <c r="F2256" s="676"/>
      <c r="G2256" s="676">
        <v>2022</v>
      </c>
      <c r="H2256" s="676">
        <v>3</v>
      </c>
      <c r="I2256" s="687">
        <v>127229</v>
      </c>
      <c r="J2256" s="677">
        <v>44626</v>
      </c>
      <c r="K2256" s="676" t="s">
        <v>3777</v>
      </c>
      <c r="L2256" s="676" t="s">
        <v>3769</v>
      </c>
      <c r="M2256" s="677">
        <v>44595</v>
      </c>
      <c r="N2256" s="677">
        <v>44595</v>
      </c>
      <c r="O2256" s="677"/>
      <c r="P2256" s="677">
        <v>44609</v>
      </c>
      <c r="Q2256" s="677">
        <v>44623</v>
      </c>
      <c r="R2256" s="677">
        <v>44626</v>
      </c>
      <c r="S2256" s="676" t="s">
        <v>1106</v>
      </c>
      <c r="T2256" s="676">
        <v>60</v>
      </c>
      <c r="U2256" s="676">
        <v>49201132</v>
      </c>
      <c r="V2256" s="676" t="s">
        <v>986</v>
      </c>
      <c r="W2256" s="678">
        <v>360</v>
      </c>
      <c r="X2256" s="551">
        <v>768</v>
      </c>
      <c r="Y2256" s="693">
        <f>W2256*X2256</f>
        <v>276480</v>
      </c>
      <c r="Z2256" s="680">
        <v>0.47</v>
      </c>
      <c r="AA2256" s="682">
        <f>Y2256*Z2256</f>
        <v>129945.59999999999</v>
      </c>
      <c r="AB2256" s="682"/>
      <c r="AC2256" s="683">
        <f>AB2256*Y2256</f>
        <v>0</v>
      </c>
      <c r="AD2256" s="692"/>
      <c r="AE2256" s="684"/>
      <c r="AF2256" s="695">
        <f>AA2256+AD2256+AE2256</f>
        <v>129945.59999999999</v>
      </c>
      <c r="AG2256" s="676" t="s">
        <v>47</v>
      </c>
      <c r="AH2256" s="676"/>
      <c r="AI2256" s="676">
        <v>45</v>
      </c>
      <c r="AJ2256" s="676" t="s">
        <v>1808</v>
      </c>
      <c r="AK2256" s="676" t="s">
        <v>50</v>
      </c>
      <c r="AL2256" s="696">
        <v>93308</v>
      </c>
      <c r="AM2256" s="676" t="s">
        <v>52</v>
      </c>
      <c r="AN2256" s="676" t="s">
        <v>1076</v>
      </c>
      <c r="AO2256" s="676"/>
      <c r="AP2256" s="684"/>
      <c r="AQ2256" s="684" t="s">
        <v>37</v>
      </c>
      <c r="AR2256" s="676"/>
      <c r="AS2256" s="674" t="s">
        <v>1157</v>
      </c>
      <c r="AT2256" s="285" t="s">
        <v>1078</v>
      </c>
      <c r="AU2256" s="630" t="s">
        <v>1078</v>
      </c>
      <c r="AV2256" s="674"/>
      <c r="AW2256" s="673">
        <f>U2256</f>
        <v>49201132</v>
      </c>
      <c r="AX2256" s="673" cm="1">
        <f t="array" ref="AX2256">SUM(MID(0&amp;AW2256,LARGE(INDEX(ISNUMBER(--MID(AW2256,ROW($1:$8),1))*ROW($1:$8),),ROW($1:$8))+1,1)*10^ROW($1:$8)/10)</f>
        <v>49201132</v>
      </c>
      <c r="AY2256" s="673" t="str">
        <f>VLOOKUP($AX2256,'Item Master Data'!$A:$F,3,FALSE)</f>
        <v>Q.PEAK DUO BLK G10+</v>
      </c>
      <c r="AZ2256" s="673">
        <f>VLOOKUP($AX2256,'Item Master Data'!$A:$F,6,FALSE)</f>
        <v>360</v>
      </c>
      <c r="BA2256" s="673">
        <f>X2256/BB2256</f>
        <v>24</v>
      </c>
      <c r="BB2256" s="673">
        <f>VLOOKUP(AX2256,'Item Master Data'!$A:$G,7,FALSE)</f>
        <v>32</v>
      </c>
      <c r="BD2256" s="673">
        <f>W2256-AZ2256</f>
        <v>0</v>
      </c>
    </row>
    <row r="2257" spans="1:56" s="673" customFormat="1">
      <c r="A2257" s="282"/>
      <c r="B2257" s="283"/>
      <c r="C2257" s="283"/>
      <c r="D2257" s="535" t="s">
        <v>3750</v>
      </c>
      <c r="E2257" s="284" t="s">
        <v>3767</v>
      </c>
      <c r="F2257" s="676"/>
      <c r="G2257" s="676">
        <v>2022</v>
      </c>
      <c r="H2257" s="676">
        <v>3</v>
      </c>
      <c r="I2257" s="687">
        <v>127230</v>
      </c>
      <c r="J2257" s="677">
        <v>44627</v>
      </c>
      <c r="K2257" s="676" t="s">
        <v>3778</v>
      </c>
      <c r="L2257" s="676" t="s">
        <v>3769</v>
      </c>
      <c r="M2257" s="677">
        <v>44595</v>
      </c>
      <c r="N2257" s="677">
        <v>44595</v>
      </c>
      <c r="O2257" s="677"/>
      <c r="P2257" s="677">
        <v>44609</v>
      </c>
      <c r="Q2257" s="677">
        <v>44621</v>
      </c>
      <c r="R2257" s="677">
        <v>44629</v>
      </c>
      <c r="S2257" s="676" t="s">
        <v>1106</v>
      </c>
      <c r="T2257" s="676">
        <v>60</v>
      </c>
      <c r="U2257" s="676">
        <v>49201132</v>
      </c>
      <c r="V2257" s="676" t="s">
        <v>986</v>
      </c>
      <c r="W2257" s="678">
        <v>360</v>
      </c>
      <c r="X2257" s="551">
        <v>768</v>
      </c>
      <c r="Y2257" s="693">
        <f>W2257*X2257</f>
        <v>276480</v>
      </c>
      <c r="Z2257" s="680">
        <v>0.47</v>
      </c>
      <c r="AA2257" s="682">
        <f>Y2257*Z2257</f>
        <v>129945.59999999999</v>
      </c>
      <c r="AB2257" s="682"/>
      <c r="AC2257" s="683">
        <f>AB2257*Y2257</f>
        <v>0</v>
      </c>
      <c r="AD2257" s="692"/>
      <c r="AE2257" s="684"/>
      <c r="AF2257" s="695">
        <f>AA2257+AD2257+AE2257</f>
        <v>129945.59999999999</v>
      </c>
      <c r="AG2257" s="676" t="s">
        <v>47</v>
      </c>
      <c r="AH2257" s="676"/>
      <c r="AI2257" s="676">
        <v>45</v>
      </c>
      <c r="AJ2257" s="676" t="s">
        <v>1821</v>
      </c>
      <c r="AK2257" s="676" t="s">
        <v>50</v>
      </c>
      <c r="AL2257" s="696">
        <v>95827</v>
      </c>
      <c r="AM2257" s="676" t="s">
        <v>52</v>
      </c>
      <c r="AN2257" s="676" t="s">
        <v>1076</v>
      </c>
      <c r="AO2257" s="676"/>
      <c r="AP2257" s="684"/>
      <c r="AQ2257" s="684" t="s">
        <v>37</v>
      </c>
      <c r="AR2257" s="676"/>
      <c r="AS2257" s="544" t="s">
        <v>1157</v>
      </c>
      <c r="AT2257" s="630" t="s">
        <v>1078</v>
      </c>
      <c r="AU2257" s="285" t="s">
        <v>1078</v>
      </c>
      <c r="AV2257" s="674"/>
      <c r="AW2257" s="673">
        <f>U2257</f>
        <v>49201132</v>
      </c>
      <c r="AX2257" s="673" cm="1">
        <f t="array" ref="AX2257">SUM(MID(0&amp;AW2257,LARGE(INDEX(ISNUMBER(--MID(AW2257,ROW($1:$8),1))*ROW($1:$8),),ROW($1:$8))+1,1)*10^ROW($1:$8)/10)</f>
        <v>49201132</v>
      </c>
      <c r="AY2257" s="673" t="str">
        <f>VLOOKUP($AX2257,'Item Master Data'!$A:$F,3,FALSE)</f>
        <v>Q.PEAK DUO BLK G10+</v>
      </c>
      <c r="AZ2257" s="673">
        <f>VLOOKUP($AX2257,'Item Master Data'!$A:$F,6,FALSE)</f>
        <v>360</v>
      </c>
      <c r="BA2257" s="673">
        <f>X2257/BB2257</f>
        <v>24</v>
      </c>
      <c r="BB2257" s="673">
        <f>VLOOKUP(AX2257,'Item Master Data'!$A:$G,7,FALSE)</f>
        <v>32</v>
      </c>
      <c r="BD2257" s="673">
        <f>W2257-AZ2257</f>
        <v>0</v>
      </c>
    </row>
    <row r="2258" spans="1:56" s="673" customFormat="1">
      <c r="A2258" s="282"/>
      <c r="B2258" s="283"/>
      <c r="C2258" s="283"/>
      <c r="D2258" s="535" t="s">
        <v>3750</v>
      </c>
      <c r="E2258" s="284" t="s">
        <v>3764</v>
      </c>
      <c r="F2258" s="676"/>
      <c r="G2258" s="676">
        <v>2022</v>
      </c>
      <c r="H2258" s="676">
        <v>3</v>
      </c>
      <c r="I2258" s="687">
        <v>127435</v>
      </c>
      <c r="J2258" s="677">
        <v>44627</v>
      </c>
      <c r="K2258" s="676" t="s">
        <v>3779</v>
      </c>
      <c r="L2258" s="676" t="s">
        <v>3769</v>
      </c>
      <c r="M2258" s="677">
        <v>44595</v>
      </c>
      <c r="N2258" s="677">
        <v>44595</v>
      </c>
      <c r="O2258" s="677"/>
      <c r="P2258" s="677">
        <v>44609</v>
      </c>
      <c r="Q2258" s="677">
        <v>44622</v>
      </c>
      <c r="R2258" s="677">
        <v>44627</v>
      </c>
      <c r="S2258" s="676" t="s">
        <v>1106</v>
      </c>
      <c r="T2258" s="676">
        <v>60</v>
      </c>
      <c r="U2258" s="676">
        <v>49201132</v>
      </c>
      <c r="V2258" s="676" t="s">
        <v>986</v>
      </c>
      <c r="W2258" s="678">
        <v>360</v>
      </c>
      <c r="X2258" s="551">
        <v>768</v>
      </c>
      <c r="Y2258" s="693">
        <f>W2258*X2258</f>
        <v>276480</v>
      </c>
      <c r="Z2258" s="680">
        <v>0.47</v>
      </c>
      <c r="AA2258" s="682">
        <f>Y2258*Z2258</f>
        <v>129945.59999999999</v>
      </c>
      <c r="AB2258" s="682"/>
      <c r="AC2258" s="683">
        <f>AB2258*Y2258</f>
        <v>0</v>
      </c>
      <c r="AD2258" s="692"/>
      <c r="AE2258" s="684"/>
      <c r="AF2258" s="695">
        <f>AA2258+AD2258+AE2258</f>
        <v>129945.59999999999</v>
      </c>
      <c r="AG2258" s="676" t="s">
        <v>47</v>
      </c>
      <c r="AH2258" s="676"/>
      <c r="AI2258" s="676">
        <v>45</v>
      </c>
      <c r="AJ2258" s="676" t="s">
        <v>3780</v>
      </c>
      <c r="AK2258" s="676" t="s">
        <v>50</v>
      </c>
      <c r="AL2258" s="696">
        <v>94551</v>
      </c>
      <c r="AM2258" s="676" t="s">
        <v>52</v>
      </c>
      <c r="AN2258" s="676" t="s">
        <v>1076</v>
      </c>
      <c r="AO2258" s="676"/>
      <c r="AP2258" s="684"/>
      <c r="AQ2258" s="684" t="s">
        <v>37</v>
      </c>
      <c r="AR2258" s="676"/>
      <c r="AS2258" s="544" t="s">
        <v>1157</v>
      </c>
      <c r="AT2258" s="630" t="s">
        <v>1078</v>
      </c>
      <c r="AU2258" s="285" t="s">
        <v>1078</v>
      </c>
      <c r="AV2258" s="674"/>
      <c r="AW2258" s="673">
        <f>U2258</f>
        <v>49201132</v>
      </c>
      <c r="AX2258" s="673" cm="1">
        <f t="array" ref="AX2258">SUM(MID(0&amp;AW2258,LARGE(INDEX(ISNUMBER(--MID(AW2258,ROW($1:$8),1))*ROW($1:$8),),ROW($1:$8))+1,1)*10^ROW($1:$8)/10)</f>
        <v>49201132</v>
      </c>
      <c r="AY2258" s="673" t="str">
        <f>VLOOKUP($AX2258,'Item Master Data'!$A:$F,3,FALSE)</f>
        <v>Q.PEAK DUO BLK G10+</v>
      </c>
      <c r="AZ2258" s="673">
        <f>VLOOKUP($AX2258,'Item Master Data'!$A:$F,6,FALSE)</f>
        <v>360</v>
      </c>
      <c r="BA2258" s="673">
        <f>X2258/BB2258</f>
        <v>24</v>
      </c>
      <c r="BB2258" s="673">
        <f>VLOOKUP(AX2258,'Item Master Data'!$A:$G,7,FALSE)</f>
        <v>32</v>
      </c>
      <c r="BD2258" s="673">
        <f>W2258-AZ2258</f>
        <v>0</v>
      </c>
    </row>
    <row r="2259" spans="1:56" s="673" customFormat="1">
      <c r="A2259" s="282"/>
      <c r="B2259" s="283"/>
      <c r="C2259" s="283"/>
      <c r="D2259" s="535" t="s">
        <v>3750</v>
      </c>
      <c r="E2259" s="284" t="s">
        <v>3774</v>
      </c>
      <c r="F2259" s="676"/>
      <c r="G2259" s="676">
        <v>2022</v>
      </c>
      <c r="H2259" s="688">
        <v>3</v>
      </c>
      <c r="I2259" s="687">
        <v>127456</v>
      </c>
      <c r="J2259" s="677">
        <v>44636</v>
      </c>
      <c r="K2259" s="688" t="s">
        <v>3781</v>
      </c>
      <c r="L2259" s="677" t="s">
        <v>3769</v>
      </c>
      <c r="M2259" s="677">
        <v>44614</v>
      </c>
      <c r="N2259" s="677">
        <v>44614</v>
      </c>
      <c r="O2259" s="677"/>
      <c r="P2259" s="677">
        <v>44629</v>
      </c>
      <c r="Q2259" s="677">
        <v>44635</v>
      </c>
      <c r="R2259" s="677">
        <v>44636</v>
      </c>
      <c r="S2259" s="676" t="s">
        <v>1106</v>
      </c>
      <c r="T2259" s="676">
        <v>60</v>
      </c>
      <c r="U2259" s="676">
        <v>49201132</v>
      </c>
      <c r="V2259" s="676" t="s">
        <v>986</v>
      </c>
      <c r="W2259" s="678">
        <v>360</v>
      </c>
      <c r="X2259" s="551">
        <v>768</v>
      </c>
      <c r="Y2259" s="693">
        <f>W2259*X2259</f>
        <v>276480</v>
      </c>
      <c r="Z2259" s="680">
        <v>0.47</v>
      </c>
      <c r="AA2259" s="682">
        <f>Y2259*Z2259</f>
        <v>129945.59999999999</v>
      </c>
      <c r="AB2259" s="682"/>
      <c r="AC2259" s="683">
        <f>AB2259*Y2259</f>
        <v>0</v>
      </c>
      <c r="AD2259" s="692"/>
      <c r="AE2259" s="684"/>
      <c r="AF2259" s="695">
        <f>AA2259+AD2259+AE2259</f>
        <v>129945.59999999999</v>
      </c>
      <c r="AG2259" s="676" t="s">
        <v>47</v>
      </c>
      <c r="AH2259" s="676"/>
      <c r="AI2259" s="676">
        <v>45</v>
      </c>
      <c r="AJ2259" s="676" t="s">
        <v>3772</v>
      </c>
      <c r="AK2259" s="676" t="s">
        <v>1121</v>
      </c>
      <c r="AL2259" s="696">
        <v>60517</v>
      </c>
      <c r="AM2259" s="676" t="s">
        <v>52</v>
      </c>
      <c r="AN2259" s="676" t="s">
        <v>1076</v>
      </c>
      <c r="AO2259" s="676"/>
      <c r="AP2259" s="684"/>
      <c r="AQ2259" s="684" t="s">
        <v>37</v>
      </c>
      <c r="AR2259" s="676"/>
      <c r="AS2259" s="544" t="s">
        <v>1157</v>
      </c>
      <c r="AT2259" s="630" t="s">
        <v>1078</v>
      </c>
      <c r="AU2259" s="285" t="s">
        <v>1078</v>
      </c>
      <c r="AV2259" s="674"/>
      <c r="AW2259" s="673">
        <f>U2259</f>
        <v>49201132</v>
      </c>
      <c r="AX2259" s="673" cm="1">
        <f t="array" ref="AX2259">SUM(MID(0&amp;AW2259,LARGE(INDEX(ISNUMBER(--MID(AW2259,ROW($1:$8),1))*ROW($1:$8),),ROW($1:$8))+1,1)*10^ROW($1:$8)/10)</f>
        <v>49201132</v>
      </c>
      <c r="AY2259" s="673" t="str">
        <f>VLOOKUP($AX2259,'Item Master Data'!$A:$F,3,FALSE)</f>
        <v>Q.PEAK DUO BLK G10+</v>
      </c>
      <c r="AZ2259" s="673">
        <f>VLOOKUP($AX2259,'Item Master Data'!$A:$F,6,FALSE)</f>
        <v>360</v>
      </c>
      <c r="BA2259" s="673">
        <f>X2259/BB2259</f>
        <v>24</v>
      </c>
      <c r="BB2259" s="673">
        <f>VLOOKUP(AX2259,'Item Master Data'!$A:$G,7,FALSE)</f>
        <v>32</v>
      </c>
      <c r="BD2259" s="673">
        <f>W2259-AZ2259</f>
        <v>0</v>
      </c>
    </row>
    <row r="2260" spans="1:56" s="673" customFormat="1">
      <c r="A2260" s="282"/>
      <c r="B2260" s="283"/>
      <c r="C2260" s="283"/>
      <c r="D2260" s="535" t="s">
        <v>3750</v>
      </c>
      <c r="E2260" s="284" t="s">
        <v>3774</v>
      </c>
      <c r="F2260" s="676"/>
      <c r="G2260" s="676">
        <v>2022</v>
      </c>
      <c r="H2260" s="688">
        <v>3</v>
      </c>
      <c r="I2260" s="687">
        <v>127458</v>
      </c>
      <c r="J2260" s="677">
        <v>44641</v>
      </c>
      <c r="K2260" s="688" t="s">
        <v>3782</v>
      </c>
      <c r="L2260" s="677" t="s">
        <v>3769</v>
      </c>
      <c r="M2260" s="677">
        <v>44614</v>
      </c>
      <c r="N2260" s="677" t="s">
        <v>1113</v>
      </c>
      <c r="O2260" s="677"/>
      <c r="P2260" s="677">
        <v>44630</v>
      </c>
      <c r="Q2260" s="677">
        <v>44636</v>
      </c>
      <c r="R2260" s="677">
        <v>44641</v>
      </c>
      <c r="S2260" s="676" t="s">
        <v>1106</v>
      </c>
      <c r="T2260" s="676">
        <v>60</v>
      </c>
      <c r="U2260" s="676">
        <v>49201132</v>
      </c>
      <c r="V2260" s="676" t="s">
        <v>986</v>
      </c>
      <c r="W2260" s="678">
        <v>360</v>
      </c>
      <c r="X2260" s="551">
        <v>768</v>
      </c>
      <c r="Y2260" s="693">
        <f>W2260*X2260</f>
        <v>276480</v>
      </c>
      <c r="Z2260" s="680">
        <v>0.47</v>
      </c>
      <c r="AA2260" s="682">
        <f>Y2260*Z2260</f>
        <v>129945.59999999999</v>
      </c>
      <c r="AB2260" s="682"/>
      <c r="AC2260" s="683">
        <f>AB2260*Y2260</f>
        <v>0</v>
      </c>
      <c r="AD2260" s="692"/>
      <c r="AE2260" s="684"/>
      <c r="AF2260" s="695">
        <f>AA2260+AD2260+AE2260</f>
        <v>129945.59999999999</v>
      </c>
      <c r="AG2260" s="676" t="s">
        <v>47</v>
      </c>
      <c r="AH2260" s="676"/>
      <c r="AI2260" s="676">
        <v>45</v>
      </c>
      <c r="AJ2260" s="676" t="s">
        <v>3780</v>
      </c>
      <c r="AK2260" s="676" t="s">
        <v>50</v>
      </c>
      <c r="AL2260" s="696">
        <v>94551</v>
      </c>
      <c r="AM2260" s="676" t="s">
        <v>52</v>
      </c>
      <c r="AN2260" s="676" t="s">
        <v>1076</v>
      </c>
      <c r="AO2260" s="676"/>
      <c r="AP2260" s="684"/>
      <c r="AQ2260" s="684" t="s">
        <v>37</v>
      </c>
      <c r="AR2260" s="676"/>
      <c r="AS2260" s="544" t="s">
        <v>1157</v>
      </c>
      <c r="AT2260" s="630" t="s">
        <v>1078</v>
      </c>
      <c r="AU2260" s="285" t="s">
        <v>1078</v>
      </c>
      <c r="AV2260" s="674"/>
      <c r="AW2260" s="673">
        <f>U2260</f>
        <v>49201132</v>
      </c>
      <c r="AX2260" s="673" cm="1">
        <f t="array" ref="AX2260">SUM(MID(0&amp;AW2260,LARGE(INDEX(ISNUMBER(--MID(AW2260,ROW($1:$8),1))*ROW($1:$8),),ROW($1:$8))+1,1)*10^ROW($1:$8)/10)</f>
        <v>49201132</v>
      </c>
      <c r="AY2260" s="673" t="str">
        <f>VLOOKUP($AX2260,'Item Master Data'!$A:$F,3,FALSE)</f>
        <v>Q.PEAK DUO BLK G10+</v>
      </c>
      <c r="AZ2260" s="673">
        <f>VLOOKUP($AX2260,'Item Master Data'!$A:$F,6,FALSE)</f>
        <v>360</v>
      </c>
      <c r="BA2260" s="673">
        <f>X2260/BB2260</f>
        <v>24</v>
      </c>
      <c r="BB2260" s="673">
        <f>VLOOKUP(AX2260,'Item Master Data'!$A:$G,7,FALSE)</f>
        <v>32</v>
      </c>
      <c r="BD2260" s="673">
        <f>W2260-AZ2260</f>
        <v>0</v>
      </c>
    </row>
    <row r="2261" spans="1:56" s="673" customFormat="1">
      <c r="A2261" s="282"/>
      <c r="B2261" s="283"/>
      <c r="C2261" s="283"/>
      <c r="D2261" s="535" t="s">
        <v>3750</v>
      </c>
      <c r="E2261" s="284" t="s">
        <v>3774</v>
      </c>
      <c r="F2261" s="676"/>
      <c r="G2261" s="676">
        <v>2022</v>
      </c>
      <c r="H2261" s="688">
        <v>3</v>
      </c>
      <c r="I2261" s="687">
        <v>127461</v>
      </c>
      <c r="J2261" s="677">
        <v>44641</v>
      </c>
      <c r="K2261" s="688" t="s">
        <v>3783</v>
      </c>
      <c r="L2261" s="677" t="s">
        <v>3769</v>
      </c>
      <c r="M2261" s="677">
        <v>44614</v>
      </c>
      <c r="N2261" s="677" t="s">
        <v>1113</v>
      </c>
      <c r="O2261" s="677"/>
      <c r="P2261" s="677">
        <v>44630</v>
      </c>
      <c r="Q2261" s="677">
        <v>44636</v>
      </c>
      <c r="R2261" s="677">
        <v>44641</v>
      </c>
      <c r="S2261" s="676" t="s">
        <v>1106</v>
      </c>
      <c r="T2261" s="676">
        <v>60</v>
      </c>
      <c r="U2261" s="676">
        <v>49201132</v>
      </c>
      <c r="V2261" s="676" t="s">
        <v>986</v>
      </c>
      <c r="W2261" s="678">
        <v>360</v>
      </c>
      <c r="X2261" s="551">
        <v>768</v>
      </c>
      <c r="Y2261" s="693">
        <f>W2261*X2261</f>
        <v>276480</v>
      </c>
      <c r="Z2261" s="680">
        <v>0.47</v>
      </c>
      <c r="AA2261" s="682">
        <f>Y2261*Z2261</f>
        <v>129945.59999999999</v>
      </c>
      <c r="AB2261" s="682"/>
      <c r="AC2261" s="683">
        <f>AB2261*Y2261</f>
        <v>0</v>
      </c>
      <c r="AD2261" s="692"/>
      <c r="AE2261" s="684"/>
      <c r="AF2261" s="695">
        <f>AA2261+AD2261+AE2261</f>
        <v>129945.59999999999</v>
      </c>
      <c r="AG2261" s="676" t="s">
        <v>47</v>
      </c>
      <c r="AH2261" s="676"/>
      <c r="AI2261" s="676">
        <v>45</v>
      </c>
      <c r="AJ2261" s="676" t="s">
        <v>1795</v>
      </c>
      <c r="AK2261" s="676" t="s">
        <v>50</v>
      </c>
      <c r="AL2261" s="696">
        <v>93308</v>
      </c>
      <c r="AM2261" s="676" t="s">
        <v>52</v>
      </c>
      <c r="AN2261" s="676" t="s">
        <v>1076</v>
      </c>
      <c r="AO2261" s="676"/>
      <c r="AP2261" s="684"/>
      <c r="AQ2261" s="684" t="s">
        <v>37</v>
      </c>
      <c r="AR2261" s="676"/>
      <c r="AS2261" s="544" t="s">
        <v>1157</v>
      </c>
      <c r="AT2261" s="630" t="s">
        <v>1078</v>
      </c>
      <c r="AU2261" s="285" t="s">
        <v>1078</v>
      </c>
      <c r="AV2261" s="674"/>
      <c r="AW2261" s="673">
        <f>U2261</f>
        <v>49201132</v>
      </c>
      <c r="AX2261" s="673" cm="1">
        <f t="array" ref="AX2261">SUM(MID(0&amp;AW2261,LARGE(INDEX(ISNUMBER(--MID(AW2261,ROW($1:$8),1))*ROW($1:$8),),ROW($1:$8))+1,1)*10^ROW($1:$8)/10)</f>
        <v>49201132</v>
      </c>
      <c r="AY2261" s="673" t="str">
        <f>VLOOKUP($AX2261,'Item Master Data'!$A:$F,3,FALSE)</f>
        <v>Q.PEAK DUO BLK G10+</v>
      </c>
      <c r="AZ2261" s="673">
        <f>VLOOKUP($AX2261,'Item Master Data'!$A:$F,6,FALSE)</f>
        <v>360</v>
      </c>
      <c r="BA2261" s="673">
        <f>X2261/BB2261</f>
        <v>24</v>
      </c>
      <c r="BB2261" s="673">
        <f>VLOOKUP(AX2261,'Item Master Data'!$A:$G,7,FALSE)</f>
        <v>32</v>
      </c>
      <c r="BD2261" s="673">
        <f>W2261-AZ2261</f>
        <v>0</v>
      </c>
    </row>
    <row r="2262" spans="1:56" s="673" customFormat="1">
      <c r="A2262" s="282"/>
      <c r="B2262" s="283"/>
      <c r="C2262" s="283"/>
      <c r="D2262" s="535" t="s">
        <v>3750</v>
      </c>
      <c r="E2262" s="284" t="s">
        <v>3774</v>
      </c>
      <c r="F2262" s="676"/>
      <c r="G2262" s="676">
        <v>2022</v>
      </c>
      <c r="H2262" s="688">
        <v>3</v>
      </c>
      <c r="I2262" s="687">
        <v>127459</v>
      </c>
      <c r="J2262" s="677">
        <v>44641</v>
      </c>
      <c r="K2262" s="688" t="s">
        <v>3784</v>
      </c>
      <c r="L2262" s="677" t="s">
        <v>3769</v>
      </c>
      <c r="M2262" s="677">
        <v>44614</v>
      </c>
      <c r="N2262" s="677" t="s">
        <v>1113</v>
      </c>
      <c r="O2262" s="677"/>
      <c r="P2262" s="677">
        <v>44630</v>
      </c>
      <c r="Q2262" s="677">
        <v>44636</v>
      </c>
      <c r="R2262" s="677">
        <v>44641</v>
      </c>
      <c r="S2262" s="676" t="s">
        <v>1106</v>
      </c>
      <c r="T2262" s="676">
        <v>60</v>
      </c>
      <c r="U2262" s="676">
        <v>49201132</v>
      </c>
      <c r="V2262" s="676" t="s">
        <v>986</v>
      </c>
      <c r="W2262" s="678">
        <v>360</v>
      </c>
      <c r="X2262" s="551">
        <v>768</v>
      </c>
      <c r="Y2262" s="693">
        <f>W2262*X2262</f>
        <v>276480</v>
      </c>
      <c r="Z2262" s="680">
        <v>0.47</v>
      </c>
      <c r="AA2262" s="682">
        <f>Y2262*Z2262</f>
        <v>129945.59999999999</v>
      </c>
      <c r="AB2262" s="682"/>
      <c r="AC2262" s="683">
        <f>AB2262*Y2262</f>
        <v>0</v>
      </c>
      <c r="AD2262" s="692"/>
      <c r="AE2262" s="684"/>
      <c r="AF2262" s="695">
        <f>AA2262+AD2262+AE2262</f>
        <v>129945.59999999999</v>
      </c>
      <c r="AG2262" s="676" t="s">
        <v>47</v>
      </c>
      <c r="AH2262" s="676"/>
      <c r="AI2262" s="676">
        <v>45</v>
      </c>
      <c r="AJ2262" s="676" t="s">
        <v>1983</v>
      </c>
      <c r="AK2262" s="676" t="s">
        <v>50</v>
      </c>
      <c r="AL2262" s="696">
        <v>91761</v>
      </c>
      <c r="AM2262" s="676" t="s">
        <v>52</v>
      </c>
      <c r="AN2262" s="676" t="s">
        <v>1076</v>
      </c>
      <c r="AO2262" s="676"/>
      <c r="AP2262" s="684"/>
      <c r="AQ2262" s="684" t="s">
        <v>37</v>
      </c>
      <c r="AR2262" s="676"/>
      <c r="AS2262" s="544" t="s">
        <v>1157</v>
      </c>
      <c r="AT2262" s="630" t="s">
        <v>1078</v>
      </c>
      <c r="AU2262" s="285" t="s">
        <v>1078</v>
      </c>
      <c r="AV2262" s="674"/>
      <c r="AW2262" s="673">
        <f>U2262</f>
        <v>49201132</v>
      </c>
      <c r="AX2262" s="673" cm="1">
        <f t="array" ref="AX2262">SUM(MID(0&amp;AW2262,LARGE(INDEX(ISNUMBER(--MID(AW2262,ROW($1:$8),1))*ROW($1:$8),),ROW($1:$8))+1,1)*10^ROW($1:$8)/10)</f>
        <v>49201132</v>
      </c>
      <c r="AY2262" s="673" t="str">
        <f>VLOOKUP($AX2262,'Item Master Data'!$A:$F,3,FALSE)</f>
        <v>Q.PEAK DUO BLK G10+</v>
      </c>
      <c r="AZ2262" s="673">
        <f>VLOOKUP($AX2262,'Item Master Data'!$A:$F,6,FALSE)</f>
        <v>360</v>
      </c>
      <c r="BA2262" s="673">
        <f>X2262/BB2262</f>
        <v>24</v>
      </c>
      <c r="BB2262" s="673">
        <f>VLOOKUP(AX2262,'Item Master Data'!$A:$G,7,FALSE)</f>
        <v>32</v>
      </c>
      <c r="BD2262" s="673">
        <f>W2262-AZ2262</f>
        <v>0</v>
      </c>
    </row>
    <row r="2263" spans="1:56" s="673" customFormat="1">
      <c r="A2263" s="282"/>
      <c r="B2263" s="283"/>
      <c r="C2263" s="283"/>
      <c r="D2263" s="535" t="s">
        <v>3750</v>
      </c>
      <c r="E2263" s="284" t="s">
        <v>3774</v>
      </c>
      <c r="F2263" s="676"/>
      <c r="G2263" s="676">
        <v>2022</v>
      </c>
      <c r="H2263" s="688">
        <v>3</v>
      </c>
      <c r="I2263" s="687">
        <v>127460</v>
      </c>
      <c r="J2263" s="677">
        <v>44641</v>
      </c>
      <c r="K2263" s="688" t="s">
        <v>3785</v>
      </c>
      <c r="L2263" s="677" t="s">
        <v>3769</v>
      </c>
      <c r="M2263" s="677">
        <v>44614</v>
      </c>
      <c r="N2263" s="677" t="s">
        <v>1113</v>
      </c>
      <c r="O2263" s="677"/>
      <c r="P2263" s="677">
        <v>44630</v>
      </c>
      <c r="Q2263" s="677">
        <v>44636</v>
      </c>
      <c r="R2263" s="677">
        <v>44641</v>
      </c>
      <c r="S2263" s="676" t="s">
        <v>1106</v>
      </c>
      <c r="T2263" s="676">
        <v>60</v>
      </c>
      <c r="U2263" s="676">
        <v>49201132</v>
      </c>
      <c r="V2263" s="676" t="s">
        <v>986</v>
      </c>
      <c r="W2263" s="678">
        <v>360</v>
      </c>
      <c r="X2263" s="551">
        <v>768</v>
      </c>
      <c r="Y2263" s="693">
        <f>W2263*X2263</f>
        <v>276480</v>
      </c>
      <c r="Z2263" s="680">
        <v>0.47</v>
      </c>
      <c r="AA2263" s="682">
        <f>Y2263*Z2263</f>
        <v>129945.59999999999</v>
      </c>
      <c r="AB2263" s="682"/>
      <c r="AC2263" s="683">
        <f>AB2263*Y2263</f>
        <v>0</v>
      </c>
      <c r="AD2263" s="692"/>
      <c r="AE2263" s="684"/>
      <c r="AF2263" s="695">
        <f>AA2263+AD2263+AE2263</f>
        <v>129945.59999999999</v>
      </c>
      <c r="AG2263" s="676" t="s">
        <v>47</v>
      </c>
      <c r="AH2263" s="676"/>
      <c r="AI2263" s="676">
        <v>45</v>
      </c>
      <c r="AJ2263" s="676" t="s">
        <v>1821</v>
      </c>
      <c r="AK2263" s="676" t="s">
        <v>50</v>
      </c>
      <c r="AL2263" s="696">
        <v>95827</v>
      </c>
      <c r="AM2263" s="676" t="s">
        <v>52</v>
      </c>
      <c r="AN2263" s="676" t="s">
        <v>1076</v>
      </c>
      <c r="AO2263" s="676"/>
      <c r="AP2263" s="684"/>
      <c r="AQ2263" s="684" t="s">
        <v>37</v>
      </c>
      <c r="AR2263" s="676"/>
      <c r="AS2263" s="544" t="s">
        <v>1157</v>
      </c>
      <c r="AT2263" s="630" t="s">
        <v>1078</v>
      </c>
      <c r="AU2263" s="285" t="s">
        <v>1078</v>
      </c>
      <c r="AV2263" s="674"/>
      <c r="AW2263" s="673">
        <f>U2263</f>
        <v>49201132</v>
      </c>
      <c r="AX2263" s="673" cm="1">
        <f t="array" ref="AX2263">SUM(MID(0&amp;AW2263,LARGE(INDEX(ISNUMBER(--MID(AW2263,ROW($1:$8),1))*ROW($1:$8),),ROW($1:$8))+1,1)*10^ROW($1:$8)/10)</f>
        <v>49201132</v>
      </c>
      <c r="AY2263" s="673" t="str">
        <f>VLOOKUP($AX2263,'Item Master Data'!$A:$F,3,FALSE)</f>
        <v>Q.PEAK DUO BLK G10+</v>
      </c>
      <c r="AZ2263" s="673">
        <f>VLOOKUP($AX2263,'Item Master Data'!$A:$F,6,FALSE)</f>
        <v>360</v>
      </c>
      <c r="BA2263" s="673">
        <f>X2263/BB2263</f>
        <v>24</v>
      </c>
      <c r="BB2263" s="673">
        <f>VLOOKUP(AX2263,'Item Master Data'!$A:$G,7,FALSE)</f>
        <v>32</v>
      </c>
      <c r="BD2263" s="673">
        <f>W2263-AZ2263</f>
        <v>0</v>
      </c>
    </row>
    <row r="2264" spans="1:56" s="673" customFormat="1">
      <c r="A2264" s="282"/>
      <c r="B2264" s="283"/>
      <c r="C2264" s="283"/>
      <c r="D2264" s="535" t="s">
        <v>3750</v>
      </c>
      <c r="E2264" s="284" t="s">
        <v>3786</v>
      </c>
      <c r="F2264" s="676"/>
      <c r="G2264" s="676">
        <v>2022</v>
      </c>
      <c r="H2264" s="676">
        <v>3</v>
      </c>
      <c r="I2264" s="687">
        <v>127190</v>
      </c>
      <c r="J2264" s="677">
        <v>44622</v>
      </c>
      <c r="K2264" s="676" t="s">
        <v>3787</v>
      </c>
      <c r="L2264" s="676" t="s">
        <v>3769</v>
      </c>
      <c r="M2264" s="677">
        <v>44551</v>
      </c>
      <c r="N2264" s="677">
        <v>44620</v>
      </c>
      <c r="O2264" s="677"/>
      <c r="P2264" s="677">
        <v>44616</v>
      </c>
      <c r="Q2264" s="677">
        <v>44617</v>
      </c>
      <c r="R2264" s="677">
        <v>44622</v>
      </c>
      <c r="S2264" s="676" t="s">
        <v>1106</v>
      </c>
      <c r="T2264" s="676">
        <v>60</v>
      </c>
      <c r="U2264" s="676" t="s">
        <v>3788</v>
      </c>
      <c r="V2264" s="676" t="s">
        <v>973</v>
      </c>
      <c r="W2264" s="678">
        <v>395</v>
      </c>
      <c r="X2264" s="551">
        <v>768</v>
      </c>
      <c r="Y2264" s="693">
        <f>W2264*X2264</f>
        <v>303360</v>
      </c>
      <c r="Z2264" s="680">
        <v>0.48</v>
      </c>
      <c r="AA2264" s="682">
        <f>Y2264*Z2264</f>
        <v>145612.79999999999</v>
      </c>
      <c r="AB2264" s="682"/>
      <c r="AC2264" s="683">
        <f>AB2264*Y2264</f>
        <v>0</v>
      </c>
      <c r="AD2264" s="692"/>
      <c r="AE2264" s="684"/>
      <c r="AF2264" s="695">
        <f>AA2264+AD2264+AE2264</f>
        <v>145612.79999999999</v>
      </c>
      <c r="AG2264" s="676" t="s">
        <v>47</v>
      </c>
      <c r="AH2264" s="676"/>
      <c r="AI2264" s="676">
        <v>45</v>
      </c>
      <c r="AJ2264" s="676" t="s">
        <v>1821</v>
      </c>
      <c r="AK2264" s="676" t="s">
        <v>50</v>
      </c>
      <c r="AL2264" s="696">
        <v>95827</v>
      </c>
      <c r="AM2264" s="676" t="s">
        <v>52</v>
      </c>
      <c r="AN2264" s="676" t="s">
        <v>50</v>
      </c>
      <c r="AO2264" s="676"/>
      <c r="AP2264" s="684" t="s">
        <v>38</v>
      </c>
      <c r="AQ2264" s="684" t="s">
        <v>37</v>
      </c>
      <c r="AR2264" s="676"/>
      <c r="AS2264" s="544" t="s">
        <v>1157</v>
      </c>
      <c r="AT2264" s="630" t="s">
        <v>1078</v>
      </c>
      <c r="AU2264" s="285" t="s">
        <v>1078</v>
      </c>
      <c r="AV2264" s="674"/>
      <c r="AW2264" s="673" t="str">
        <f>U2264</f>
        <v>30390555F+</v>
      </c>
      <c r="AX2264" s="673" cm="1">
        <f t="array" ref="AX2264">SUM(MID(0&amp;AW2264,LARGE(INDEX(ISNUMBER(--MID(AW2264,ROW($1:$8),1))*ROW($1:$8),),ROW($1:$8))+1,1)*10^ROW($1:$8)/10)</f>
        <v>30390555</v>
      </c>
      <c r="AY2264" s="673" t="str">
        <f>VLOOKUP($AX2264,'Item Master Data'!$A:$F,3,FALSE)</f>
        <v>Q.PEAK DUO BLK ML G10.a+</v>
      </c>
      <c r="AZ2264" s="673">
        <f>VLOOKUP($AX2264,'Item Master Data'!$A:$F,6,FALSE)</f>
        <v>395</v>
      </c>
      <c r="BA2264" s="673">
        <f>X2264/BB2264</f>
        <v>24</v>
      </c>
      <c r="BB2264" s="673">
        <f>VLOOKUP(AX2264,'Item Master Data'!$A:$G,7,FALSE)</f>
        <v>32</v>
      </c>
      <c r="BD2264" s="673">
        <f>W2264-AZ2264</f>
        <v>0</v>
      </c>
    </row>
    <row r="2265" spans="1:56" s="673" customFormat="1">
      <c r="A2265" s="282"/>
      <c r="B2265" s="283"/>
      <c r="C2265" s="283" t="s">
        <v>1217</v>
      </c>
      <c r="D2265" s="535" t="s">
        <v>3750</v>
      </c>
      <c r="E2265" s="284" t="s">
        <v>3789</v>
      </c>
      <c r="F2265" s="676"/>
      <c r="G2265" s="676">
        <v>2022</v>
      </c>
      <c r="H2265" s="676">
        <v>3</v>
      </c>
      <c r="I2265" s="687">
        <v>127396</v>
      </c>
      <c r="J2265" s="677">
        <v>44629</v>
      </c>
      <c r="K2265" s="676" t="s">
        <v>3790</v>
      </c>
      <c r="L2265" s="676" t="s">
        <v>3769</v>
      </c>
      <c r="M2265" s="677">
        <v>44582</v>
      </c>
      <c r="N2265" s="677">
        <v>44582</v>
      </c>
      <c r="O2265" s="677"/>
      <c r="P2265" s="677">
        <v>44602</v>
      </c>
      <c r="Q2265" s="677">
        <v>44620</v>
      </c>
      <c r="R2265" s="677">
        <v>44629</v>
      </c>
      <c r="S2265" s="676" t="s">
        <v>1106</v>
      </c>
      <c r="T2265" s="676">
        <v>60</v>
      </c>
      <c r="U2265" s="676">
        <v>49403139</v>
      </c>
      <c r="V2265" s="676" t="s">
        <v>973</v>
      </c>
      <c r="W2265" s="678">
        <v>395</v>
      </c>
      <c r="X2265" s="551">
        <v>768</v>
      </c>
      <c r="Y2265" s="693">
        <f>W2265*X2265</f>
        <v>303360</v>
      </c>
      <c r="Z2265" s="680">
        <v>0.49</v>
      </c>
      <c r="AA2265" s="682">
        <f>Y2265*Z2265</f>
        <v>148646.39999999999</v>
      </c>
      <c r="AB2265" s="682"/>
      <c r="AC2265" s="683">
        <f>AB2265*Y2265</f>
        <v>0</v>
      </c>
      <c r="AD2265" s="692"/>
      <c r="AE2265" s="684"/>
      <c r="AF2265" s="695">
        <f>AA2265+AD2265+AE2265</f>
        <v>148646.39999999999</v>
      </c>
      <c r="AG2265" s="676" t="s">
        <v>47</v>
      </c>
      <c r="AH2265" s="676"/>
      <c r="AI2265" s="676">
        <v>45</v>
      </c>
      <c r="AJ2265" s="676" t="s">
        <v>3791</v>
      </c>
      <c r="AK2265" s="676" t="s">
        <v>3792</v>
      </c>
      <c r="AL2265" s="696">
        <v>983</v>
      </c>
      <c r="AM2265" s="676" t="s">
        <v>3792</v>
      </c>
      <c r="AN2265" s="676" t="s">
        <v>1076</v>
      </c>
      <c r="AO2265" s="676"/>
      <c r="AP2265" s="684"/>
      <c r="AQ2265" s="684" t="s">
        <v>37</v>
      </c>
      <c r="AR2265" s="676"/>
      <c r="AS2265" s="544" t="s">
        <v>1157</v>
      </c>
      <c r="AT2265" s="630" t="s">
        <v>1078</v>
      </c>
      <c r="AU2265" s="285" t="s">
        <v>1078</v>
      </c>
      <c r="AV2265" s="674"/>
      <c r="AW2265" s="673">
        <f>U2265</f>
        <v>49403139</v>
      </c>
      <c r="AX2265" s="673" cm="1">
        <f t="array" ref="AX2265">SUM(MID(0&amp;AW2265,LARGE(INDEX(ISNUMBER(--MID(AW2265,ROW($1:$8),1))*ROW($1:$8),),ROW($1:$8))+1,1)*10^ROW($1:$8)/10)</f>
        <v>49403139</v>
      </c>
      <c r="AY2265" s="673" t="str">
        <f>VLOOKUP($AX2265,'Item Master Data'!$A:$F,3,FALSE)</f>
        <v>Q.PEAK DUO BLK ML G10+</v>
      </c>
      <c r="AZ2265" s="673">
        <f>VLOOKUP($AX2265,'Item Master Data'!$A:$F,6,FALSE)</f>
        <v>395</v>
      </c>
      <c r="BA2265" s="673">
        <f>X2265/BB2265</f>
        <v>24</v>
      </c>
      <c r="BB2265" s="673">
        <f>VLOOKUP(AX2265,'Item Master Data'!$A:$G,7,FALSE)</f>
        <v>32</v>
      </c>
      <c r="BD2265" s="673">
        <f>W2265-AZ2265</f>
        <v>0</v>
      </c>
    </row>
    <row r="2266" spans="1:56" s="673" customFormat="1">
      <c r="A2266" s="282"/>
      <c r="B2266" s="283"/>
      <c r="C2266" s="283">
        <v>44614</v>
      </c>
      <c r="D2266" s="535" t="s">
        <v>3750</v>
      </c>
      <c r="E2266" s="284" t="s">
        <v>3774</v>
      </c>
      <c r="F2266" s="676"/>
      <c r="G2266" s="676">
        <v>2022</v>
      </c>
      <c r="H2266" s="676">
        <v>3</v>
      </c>
      <c r="I2266" s="687">
        <v>127454</v>
      </c>
      <c r="J2266" s="677">
        <v>44638</v>
      </c>
      <c r="K2266" s="676" t="s">
        <v>3793</v>
      </c>
      <c r="L2266" s="676" t="s">
        <v>3769</v>
      </c>
      <c r="M2266" s="677">
        <v>44595</v>
      </c>
      <c r="N2266" s="677">
        <v>44595</v>
      </c>
      <c r="O2266" s="677"/>
      <c r="P2266" s="677">
        <v>44629</v>
      </c>
      <c r="Q2266" s="677">
        <v>44636</v>
      </c>
      <c r="R2266" s="677">
        <v>44638</v>
      </c>
      <c r="S2266" s="676" t="s">
        <v>1106</v>
      </c>
      <c r="T2266" s="676">
        <v>60</v>
      </c>
      <c r="U2266" s="676">
        <v>49201132</v>
      </c>
      <c r="V2266" s="676" t="s">
        <v>986</v>
      </c>
      <c r="W2266" s="678">
        <v>360</v>
      </c>
      <c r="X2266" s="551">
        <v>768</v>
      </c>
      <c r="Y2266" s="693">
        <f>W2266*X2266</f>
        <v>276480</v>
      </c>
      <c r="Z2266" s="680">
        <v>0.47</v>
      </c>
      <c r="AA2266" s="682">
        <f>Y2266*Z2266</f>
        <v>129945.59999999999</v>
      </c>
      <c r="AB2266" s="682"/>
      <c r="AC2266" s="683">
        <f>AB2266*Y2266</f>
        <v>0</v>
      </c>
      <c r="AD2266" s="692"/>
      <c r="AE2266" s="684"/>
      <c r="AF2266" s="695">
        <f>AA2266+AD2266+AE2266</f>
        <v>129945.59999999999</v>
      </c>
      <c r="AG2266" s="676" t="s">
        <v>47</v>
      </c>
      <c r="AH2266" s="676"/>
      <c r="AI2266" s="676">
        <v>45</v>
      </c>
      <c r="AJ2266" s="676" t="s">
        <v>1216</v>
      </c>
      <c r="AK2266" s="676" t="s">
        <v>1100</v>
      </c>
      <c r="AL2266" s="696">
        <v>1501</v>
      </c>
      <c r="AM2266" s="676" t="s">
        <v>52</v>
      </c>
      <c r="AN2266" s="676" t="s">
        <v>1076</v>
      </c>
      <c r="AO2266" s="676"/>
      <c r="AP2266" s="684"/>
      <c r="AQ2266" s="684" t="s">
        <v>37</v>
      </c>
      <c r="AR2266" s="676"/>
      <c r="AS2266" s="544"/>
      <c r="AT2266" s="630"/>
      <c r="AU2266" s="285"/>
      <c r="AV2266" s="674"/>
      <c r="AW2266" s="673">
        <f>U2266</f>
        <v>49201132</v>
      </c>
      <c r="AX2266" s="673" cm="1">
        <f t="array" ref="AX2266">SUM(MID(0&amp;AW2266,LARGE(INDEX(ISNUMBER(--MID(AW2266,ROW($1:$8),1))*ROW($1:$8),),ROW($1:$8))+1,1)*10^ROW($1:$8)/10)</f>
        <v>49201132</v>
      </c>
      <c r="AY2266" s="673" t="str">
        <f>VLOOKUP($AX2266,'Item Master Data'!$A:$F,3,FALSE)</f>
        <v>Q.PEAK DUO BLK G10+</v>
      </c>
      <c r="AZ2266" s="673">
        <f>VLOOKUP($AX2266,'Item Master Data'!$A:$F,6,FALSE)</f>
        <v>360</v>
      </c>
      <c r="BA2266" s="673">
        <f>X2266/BB2266</f>
        <v>24</v>
      </c>
      <c r="BB2266" s="673">
        <f>VLOOKUP(AX2266,'Item Master Data'!$A:$G,7,FALSE)</f>
        <v>32</v>
      </c>
      <c r="BD2266" s="673">
        <f>W2266-AZ2266</f>
        <v>0</v>
      </c>
    </row>
    <row r="2267" spans="1:56" s="673" customFormat="1">
      <c r="A2267" s="282"/>
      <c r="B2267" s="283"/>
      <c r="C2267" s="283">
        <v>44614</v>
      </c>
      <c r="D2267" s="535" t="s">
        <v>3750</v>
      </c>
      <c r="E2267" s="284" t="s">
        <v>3774</v>
      </c>
      <c r="F2267" s="676"/>
      <c r="G2267" s="676">
        <v>2022</v>
      </c>
      <c r="H2267" s="676">
        <v>3</v>
      </c>
      <c r="I2267" s="687">
        <v>127453</v>
      </c>
      <c r="J2267" s="677">
        <v>44637</v>
      </c>
      <c r="K2267" s="676" t="s">
        <v>3794</v>
      </c>
      <c r="L2267" s="676" t="s">
        <v>3769</v>
      </c>
      <c r="M2267" s="677">
        <v>44595</v>
      </c>
      <c r="N2267" s="677">
        <v>44595</v>
      </c>
      <c r="O2267" s="677"/>
      <c r="P2267" s="677">
        <v>44629</v>
      </c>
      <c r="Q2267" s="677">
        <v>44635</v>
      </c>
      <c r="R2267" s="677">
        <v>44637</v>
      </c>
      <c r="S2267" s="676" t="s">
        <v>1106</v>
      </c>
      <c r="T2267" s="676">
        <v>60</v>
      </c>
      <c r="U2267" s="676">
        <v>49201132</v>
      </c>
      <c r="V2267" s="676" t="s">
        <v>986</v>
      </c>
      <c r="W2267" s="678">
        <v>360</v>
      </c>
      <c r="X2267" s="551">
        <v>768</v>
      </c>
      <c r="Y2267" s="693">
        <f>W2267*X2267</f>
        <v>276480</v>
      </c>
      <c r="Z2267" s="680">
        <v>0.47</v>
      </c>
      <c r="AA2267" s="682">
        <f>Y2267*Z2267</f>
        <v>129945.59999999999</v>
      </c>
      <c r="AB2267" s="682"/>
      <c r="AC2267" s="683">
        <f>AB2267*Y2267</f>
        <v>0</v>
      </c>
      <c r="AD2267" s="692"/>
      <c r="AE2267" s="684"/>
      <c r="AF2267" s="695">
        <f>AA2267+AD2267+AE2267</f>
        <v>129945.59999999999</v>
      </c>
      <c r="AG2267" s="676" t="s">
        <v>47</v>
      </c>
      <c r="AH2267" s="676"/>
      <c r="AI2267" s="676">
        <v>45</v>
      </c>
      <c r="AJ2267" s="676" t="s">
        <v>3795</v>
      </c>
      <c r="AK2267" s="676" t="s">
        <v>1089</v>
      </c>
      <c r="AL2267" s="696">
        <v>7444</v>
      </c>
      <c r="AM2267" s="676" t="s">
        <v>52</v>
      </c>
      <c r="AN2267" s="676" t="s">
        <v>1076</v>
      </c>
      <c r="AO2267" s="676"/>
      <c r="AP2267" s="684"/>
      <c r="AQ2267" s="684" t="s">
        <v>37</v>
      </c>
      <c r="AR2267" s="676"/>
      <c r="AS2267" s="544"/>
      <c r="AT2267" s="630"/>
      <c r="AU2267" s="285"/>
      <c r="AV2267" s="674"/>
      <c r="AW2267" s="673">
        <f>U2267</f>
        <v>49201132</v>
      </c>
      <c r="AX2267" s="673" cm="1">
        <f t="array" ref="AX2267">SUM(MID(0&amp;AW2267,LARGE(INDEX(ISNUMBER(--MID(AW2267,ROW($1:$8),1))*ROW($1:$8),),ROW($1:$8))+1,1)*10^ROW($1:$8)/10)</f>
        <v>49201132</v>
      </c>
      <c r="AY2267" s="673" t="str">
        <f>VLOOKUP($AX2267,'Item Master Data'!$A:$F,3,FALSE)</f>
        <v>Q.PEAK DUO BLK G10+</v>
      </c>
      <c r="AZ2267" s="673">
        <f>VLOOKUP($AX2267,'Item Master Data'!$A:$F,6,FALSE)</f>
        <v>360</v>
      </c>
      <c r="BA2267" s="673">
        <f>X2267/BB2267</f>
        <v>24</v>
      </c>
      <c r="BB2267" s="673">
        <f>VLOOKUP(AX2267,'Item Master Data'!$A:$G,7,FALSE)</f>
        <v>32</v>
      </c>
      <c r="BD2267" s="673">
        <f>W2267-AZ2267</f>
        <v>0</v>
      </c>
    </row>
    <row r="2268" spans="1:56" s="673" customFormat="1">
      <c r="A2268" s="282"/>
      <c r="B2268" s="283"/>
      <c r="C2268" s="283">
        <v>44614</v>
      </c>
      <c r="D2268" s="535" t="s">
        <v>3750</v>
      </c>
      <c r="E2268" s="284" t="s">
        <v>3774</v>
      </c>
      <c r="F2268" s="676"/>
      <c r="G2268" s="676">
        <v>2022</v>
      </c>
      <c r="H2268" s="676">
        <v>3</v>
      </c>
      <c r="I2268" s="687">
        <v>127455</v>
      </c>
      <c r="J2268" s="677">
        <v>44640</v>
      </c>
      <c r="K2268" s="676" t="s">
        <v>3796</v>
      </c>
      <c r="L2268" s="676" t="s">
        <v>3769</v>
      </c>
      <c r="M2268" s="677">
        <v>44595</v>
      </c>
      <c r="N2268" s="677">
        <v>44595</v>
      </c>
      <c r="O2268" s="677"/>
      <c r="P2268" s="677">
        <v>44629</v>
      </c>
      <c r="Q2268" s="677">
        <v>44636</v>
      </c>
      <c r="R2268" s="677">
        <v>44640</v>
      </c>
      <c r="S2268" s="676" t="s">
        <v>1106</v>
      </c>
      <c r="T2268" s="676">
        <v>60</v>
      </c>
      <c r="U2268" s="676">
        <v>49201132</v>
      </c>
      <c r="V2268" s="676" t="s">
        <v>986</v>
      </c>
      <c r="W2268" s="678">
        <v>360</v>
      </c>
      <c r="X2268" s="551">
        <v>768</v>
      </c>
      <c r="Y2268" s="693">
        <f>W2268*X2268</f>
        <v>276480</v>
      </c>
      <c r="Z2268" s="680">
        <v>0.47</v>
      </c>
      <c r="AA2268" s="682">
        <f>Y2268*Z2268</f>
        <v>129945.59999999999</v>
      </c>
      <c r="AB2268" s="682"/>
      <c r="AC2268" s="683">
        <f>AB2268*Y2268</f>
        <v>0</v>
      </c>
      <c r="AD2268" s="692"/>
      <c r="AE2268" s="684"/>
      <c r="AF2268" s="695">
        <f>AA2268+AD2268+AE2268</f>
        <v>129945.59999999999</v>
      </c>
      <c r="AG2268" s="676" t="s">
        <v>47</v>
      </c>
      <c r="AH2268" s="676"/>
      <c r="AI2268" s="676">
        <v>45</v>
      </c>
      <c r="AJ2268" s="676" t="s">
        <v>1987</v>
      </c>
      <c r="AK2268" s="676" t="s">
        <v>50</v>
      </c>
      <c r="AL2268" s="696">
        <v>92121</v>
      </c>
      <c r="AM2268" s="676" t="s">
        <v>52</v>
      </c>
      <c r="AN2268" s="676" t="s">
        <v>1076</v>
      </c>
      <c r="AO2268" s="676"/>
      <c r="AP2268" s="684"/>
      <c r="AQ2268" s="684" t="s">
        <v>37</v>
      </c>
      <c r="AR2268" s="676"/>
      <c r="AS2268" s="544"/>
      <c r="AT2268" s="630"/>
      <c r="AU2268" s="285"/>
      <c r="AV2268" s="674"/>
      <c r="AW2268" s="673">
        <f>U2268</f>
        <v>49201132</v>
      </c>
      <c r="AX2268" s="673" cm="1">
        <f t="array" ref="AX2268">SUM(MID(0&amp;AW2268,LARGE(INDEX(ISNUMBER(--MID(AW2268,ROW($1:$8),1))*ROW($1:$8),),ROW($1:$8))+1,1)*10^ROW($1:$8)/10)</f>
        <v>49201132</v>
      </c>
      <c r="AY2268" s="673" t="str">
        <f>VLOOKUP($AX2268,'Item Master Data'!$A:$F,3,FALSE)</f>
        <v>Q.PEAK DUO BLK G10+</v>
      </c>
      <c r="AZ2268" s="673">
        <f>VLOOKUP($AX2268,'Item Master Data'!$A:$F,6,FALSE)</f>
        <v>360</v>
      </c>
      <c r="BA2268" s="673">
        <f>X2268/BB2268</f>
        <v>24</v>
      </c>
      <c r="BB2268" s="673">
        <f>VLOOKUP(AX2268,'Item Master Data'!$A:$G,7,FALSE)</f>
        <v>32</v>
      </c>
      <c r="BD2268" s="673">
        <f>W2268-AZ2268</f>
        <v>0</v>
      </c>
    </row>
    <row r="2269" spans="1:56" s="673" customFormat="1">
      <c r="A2269" s="282">
        <v>10</v>
      </c>
      <c r="B2269" s="283"/>
      <c r="C2269" s="283"/>
      <c r="D2269" s="535" t="s">
        <v>3750</v>
      </c>
      <c r="E2269" s="284" t="s">
        <v>3774</v>
      </c>
      <c r="F2269" s="676" t="s">
        <v>1152</v>
      </c>
      <c r="G2269" s="676">
        <v>2022</v>
      </c>
      <c r="H2269" s="676">
        <v>3</v>
      </c>
      <c r="I2269" s="687">
        <v>127447</v>
      </c>
      <c r="J2269" s="677">
        <v>44637</v>
      </c>
      <c r="K2269" s="676" t="s">
        <v>3797</v>
      </c>
      <c r="L2269" s="676" t="s">
        <v>1180</v>
      </c>
      <c r="M2269" s="677">
        <v>44505</v>
      </c>
      <c r="N2269" s="677">
        <v>44593</v>
      </c>
      <c r="O2269" s="677" t="s">
        <v>2411</v>
      </c>
      <c r="P2269" s="677">
        <v>44628</v>
      </c>
      <c r="Q2269" s="677">
        <v>44637</v>
      </c>
      <c r="R2269" s="677">
        <v>44641</v>
      </c>
      <c r="S2269" s="676" t="s">
        <v>1106</v>
      </c>
      <c r="T2269" s="676">
        <v>60</v>
      </c>
      <c r="U2269" s="676" t="s">
        <v>1256</v>
      </c>
      <c r="V2269" s="676" t="s">
        <v>973</v>
      </c>
      <c r="W2269" s="678">
        <v>400</v>
      </c>
      <c r="X2269" s="551">
        <v>640</v>
      </c>
      <c r="Y2269" s="693">
        <f>W2269*X2269</f>
        <v>256000</v>
      </c>
      <c r="Z2269" s="680">
        <v>0.55000000000000004</v>
      </c>
      <c r="AA2269" s="682">
        <f>Y2269*Z2269</f>
        <v>140800</v>
      </c>
      <c r="AB2269" s="682"/>
      <c r="AC2269" s="683">
        <v>0</v>
      </c>
      <c r="AD2269" s="692"/>
      <c r="AE2269" s="684"/>
      <c r="AF2269" s="695">
        <f>AA2269+AD2269+AE2269</f>
        <v>140800</v>
      </c>
      <c r="AG2269" s="676" t="s">
        <v>1073</v>
      </c>
      <c r="AH2269" s="676"/>
      <c r="AI2269" s="676">
        <v>60</v>
      </c>
      <c r="AJ2269" s="676" t="s">
        <v>1181</v>
      </c>
      <c r="AK2269" s="676" t="s">
        <v>1143</v>
      </c>
      <c r="AL2269" s="696" t="s">
        <v>1182</v>
      </c>
      <c r="AM2269" s="676" t="s">
        <v>52</v>
      </c>
      <c r="AN2269" s="676" t="s">
        <v>1397</v>
      </c>
      <c r="AO2269" s="676"/>
      <c r="AP2269" s="684" t="s">
        <v>38</v>
      </c>
      <c r="AQ2269" s="684" t="s">
        <v>37</v>
      </c>
      <c r="AR2269" s="676" t="s">
        <v>3798</v>
      </c>
      <c r="AS2269" s="544" t="s">
        <v>1077</v>
      </c>
      <c r="AT2269" s="630"/>
      <c r="AU2269" s="285"/>
      <c r="AV2269" s="674">
        <v>0.5</v>
      </c>
      <c r="AW2269" s="673" t="str">
        <f>U2269</f>
        <v>30390456C</v>
      </c>
      <c r="AX2269" s="673" cm="1">
        <f t="array" ref="AX2269">SUM(MID(0&amp;AW2269,LARGE(INDEX(ISNUMBER(--MID(AW2269,ROW($1:$8),1))*ROW($1:$8),),ROW($1:$8))+1,1)*10^ROW($1:$8)/10)</f>
        <v>30390456</v>
      </c>
      <c r="AY2269" s="673" t="str">
        <f>VLOOKUP($AX2269,'Item Master Data'!$A:$F,3,FALSE)</f>
        <v>Q.PEAK DUO BLK ML G10+</v>
      </c>
      <c r="AZ2269" s="673">
        <f>VLOOKUP($AX2269,'Item Master Data'!$A:$F,6,FALSE)</f>
        <v>400</v>
      </c>
      <c r="BA2269" s="673">
        <f>X2269/BB2269</f>
        <v>20</v>
      </c>
      <c r="BB2269" s="673">
        <f>VLOOKUP(AX2269,'Item Master Data'!$A:$G,7,FALSE)</f>
        <v>32</v>
      </c>
      <c r="BD2269" s="673">
        <f>W2269-AZ2269</f>
        <v>0</v>
      </c>
    </row>
    <row r="2270" spans="1:56" s="673" customFormat="1">
      <c r="A2270" s="282">
        <v>10</v>
      </c>
      <c r="B2270" s="283"/>
      <c r="C2270" s="283"/>
      <c r="D2270" s="535" t="s">
        <v>3750</v>
      </c>
      <c r="E2270" s="284" t="s">
        <v>3789</v>
      </c>
      <c r="F2270" s="676" t="s">
        <v>1152</v>
      </c>
      <c r="G2270" s="676">
        <v>2022</v>
      </c>
      <c r="H2270" s="676">
        <v>3</v>
      </c>
      <c r="I2270" s="687">
        <v>127397</v>
      </c>
      <c r="J2270" s="677">
        <v>44631</v>
      </c>
      <c r="K2270" s="676" t="s">
        <v>3799</v>
      </c>
      <c r="L2270" s="676" t="s">
        <v>1180</v>
      </c>
      <c r="M2270" s="677">
        <v>44505</v>
      </c>
      <c r="N2270" s="677">
        <v>44593</v>
      </c>
      <c r="O2270" s="677" t="s">
        <v>2411</v>
      </c>
      <c r="P2270" s="677">
        <v>44628</v>
      </c>
      <c r="Q2270" s="677">
        <v>44631</v>
      </c>
      <c r="R2270" s="677">
        <v>44636</v>
      </c>
      <c r="S2270" s="676" t="s">
        <v>1106</v>
      </c>
      <c r="T2270" s="676">
        <v>60</v>
      </c>
      <c r="U2270" s="676" t="s">
        <v>1290</v>
      </c>
      <c r="V2270" s="676" t="s">
        <v>973</v>
      </c>
      <c r="W2270" s="678">
        <v>400</v>
      </c>
      <c r="X2270" s="551">
        <f>1536-640</f>
        <v>896</v>
      </c>
      <c r="Y2270" s="693">
        <f>W2270*X2270</f>
        <v>358400</v>
      </c>
      <c r="Z2270" s="680">
        <v>0.55000000000000004</v>
      </c>
      <c r="AA2270" s="682">
        <f>Y2270*Z2270</f>
        <v>197120.00000000003</v>
      </c>
      <c r="AB2270" s="682"/>
      <c r="AC2270" s="683">
        <v>0</v>
      </c>
      <c r="AD2270" s="692"/>
      <c r="AE2270" s="684"/>
      <c r="AF2270" s="695">
        <f>AA2270+AD2270+AE2270</f>
        <v>197120.00000000003</v>
      </c>
      <c r="AG2270" s="676" t="s">
        <v>1073</v>
      </c>
      <c r="AH2270" s="676"/>
      <c r="AI2270" s="676">
        <v>60</v>
      </c>
      <c r="AJ2270" s="676" t="s">
        <v>1181</v>
      </c>
      <c r="AK2270" s="676" t="s">
        <v>1143</v>
      </c>
      <c r="AL2270" s="696" t="s">
        <v>1182</v>
      </c>
      <c r="AM2270" s="676" t="s">
        <v>52</v>
      </c>
      <c r="AN2270" s="676" t="s">
        <v>50</v>
      </c>
      <c r="AO2270" s="676"/>
      <c r="AP2270" s="684" t="s">
        <v>38</v>
      </c>
      <c r="AQ2270" s="684" t="s">
        <v>37</v>
      </c>
      <c r="AR2270" s="676" t="s">
        <v>3798</v>
      </c>
      <c r="AS2270" s="544" t="s">
        <v>1077</v>
      </c>
      <c r="AT2270" s="630"/>
      <c r="AU2270" s="285"/>
      <c r="AV2270" s="674">
        <v>0.5</v>
      </c>
      <c r="AW2270" s="673" t="str">
        <f>U2270</f>
        <v>30390456H</v>
      </c>
      <c r="AX2270" s="673" cm="1">
        <f t="array" ref="AX2270">SUM(MID(0&amp;AW2270,LARGE(INDEX(ISNUMBER(--MID(AW2270,ROW($1:$8),1))*ROW($1:$8),),ROW($1:$8))+1,1)*10^ROW($1:$8)/10)</f>
        <v>30390456</v>
      </c>
      <c r="AY2270" s="673" t="str">
        <f>VLOOKUP($AX2270,'Item Master Data'!$A:$F,3,FALSE)</f>
        <v>Q.PEAK DUO BLK ML G10+</v>
      </c>
      <c r="AZ2270" s="673">
        <f>VLOOKUP($AX2270,'Item Master Data'!$A:$F,6,FALSE)</f>
        <v>400</v>
      </c>
      <c r="BA2270" s="673">
        <f>X2270/BB2270</f>
        <v>28</v>
      </c>
      <c r="BB2270" s="673">
        <f>VLOOKUP(AX2270,'Item Master Data'!$A:$G,7,FALSE)</f>
        <v>32</v>
      </c>
      <c r="BD2270" s="673">
        <f>W2270-AZ2270</f>
        <v>0</v>
      </c>
    </row>
    <row r="2271" spans="1:56" s="673" customFormat="1">
      <c r="A2271" s="697"/>
      <c r="B2271" s="558" t="s">
        <v>1217</v>
      </c>
      <c r="C2271" s="558" t="s">
        <v>1217</v>
      </c>
      <c r="D2271" s="676" t="s">
        <v>3750</v>
      </c>
      <c r="E2271" s="284" t="s">
        <v>3755</v>
      </c>
      <c r="F2271" s="676"/>
      <c r="G2271" s="676">
        <v>2022</v>
      </c>
      <c r="H2271" s="676">
        <v>3</v>
      </c>
      <c r="I2271" s="687">
        <v>127719</v>
      </c>
      <c r="J2271" s="677">
        <v>44635</v>
      </c>
      <c r="K2271" s="676" t="s">
        <v>3800</v>
      </c>
      <c r="L2271" s="677" t="s">
        <v>1193</v>
      </c>
      <c r="M2271" s="677">
        <v>44849</v>
      </c>
      <c r="N2271" s="677">
        <v>44593</v>
      </c>
      <c r="O2271" s="677"/>
      <c r="P2271" s="677">
        <v>44628</v>
      </c>
      <c r="Q2271" s="677">
        <v>44635</v>
      </c>
      <c r="R2271" s="677">
        <v>44637</v>
      </c>
      <c r="S2271" s="676" t="s">
        <v>1106</v>
      </c>
      <c r="T2271" s="676">
        <v>60</v>
      </c>
      <c r="U2271" s="676">
        <v>49403140</v>
      </c>
      <c r="V2271" s="676" t="s">
        <v>3801</v>
      </c>
      <c r="W2271" s="678">
        <v>400</v>
      </c>
      <c r="X2271" s="551">
        <v>832</v>
      </c>
      <c r="Y2271" s="693">
        <f>W2271*X2271</f>
        <v>332800</v>
      </c>
      <c r="Z2271" s="680">
        <v>0.55000000000000004</v>
      </c>
      <c r="AA2271" s="682">
        <f>Y2271*Z2271</f>
        <v>183040.00000000003</v>
      </c>
      <c r="AB2271" s="521"/>
      <c r="AC2271" s="683">
        <v>0</v>
      </c>
      <c r="AD2271" s="676"/>
      <c r="AE2271" s="684"/>
      <c r="AF2271" s="695">
        <f>AA2271+AD2271+AE2271</f>
        <v>183040.00000000003</v>
      </c>
      <c r="AG2271" s="676" t="s">
        <v>1073</v>
      </c>
      <c r="AH2271" s="641"/>
      <c r="AI2271" s="676">
        <v>60</v>
      </c>
      <c r="AJ2271" s="676" t="s">
        <v>1216</v>
      </c>
      <c r="AK2271" s="676" t="s">
        <v>1100</v>
      </c>
      <c r="AL2271" s="696">
        <v>1501</v>
      </c>
      <c r="AM2271" s="676" t="s">
        <v>52</v>
      </c>
      <c r="AN2271" s="676" t="s">
        <v>1076</v>
      </c>
      <c r="AO2271" s="676"/>
      <c r="AP2271" s="676"/>
      <c r="AQ2271" s="676" t="s">
        <v>37</v>
      </c>
      <c r="AR2271" s="676"/>
      <c r="AS2271" s="545" t="s">
        <v>1077</v>
      </c>
      <c r="AT2271" s="523" t="s">
        <v>1078</v>
      </c>
      <c r="AU2271" s="434" t="s">
        <v>1078</v>
      </c>
      <c r="AV2271" s="674"/>
      <c r="AW2271" s="673">
        <f>U2271</f>
        <v>49403140</v>
      </c>
      <c r="AX2271" s="673" cm="1">
        <f t="array" ref="AX2271">SUM(MID(0&amp;AW2271,LARGE(INDEX(ISNUMBER(--MID(AW2271,ROW($1:$8),1))*ROW($1:$8),),ROW($1:$8))+1,1)*10^ROW($1:$8)/10)</f>
        <v>49403140</v>
      </c>
      <c r="AY2271" s="673" t="str">
        <f>VLOOKUP($AX2271,'Item Master Data'!$A:$F,3,FALSE)</f>
        <v>Q.PEAK DUO BLK ML G10+</v>
      </c>
      <c r="AZ2271" s="673">
        <f>VLOOKUP($AX2271,'Item Master Data'!$A:$F,6,FALSE)</f>
        <v>400</v>
      </c>
      <c r="BA2271" s="673">
        <f>X2271/BB2271</f>
        <v>26</v>
      </c>
      <c r="BB2271" s="673">
        <f>VLOOKUP(AX2271,'Item Master Data'!$A:$G,7,FALSE)</f>
        <v>32</v>
      </c>
      <c r="BD2271" s="673">
        <f>W2271-AZ2271</f>
        <v>0</v>
      </c>
    </row>
    <row r="2272" spans="1:56" s="673" customFormat="1">
      <c r="A2272" s="697"/>
      <c r="B2272" s="558" t="s">
        <v>1217</v>
      </c>
      <c r="C2272" s="558" t="s">
        <v>1217</v>
      </c>
      <c r="D2272" s="676" t="s">
        <v>3750</v>
      </c>
      <c r="E2272" s="287" t="s">
        <v>3802</v>
      </c>
      <c r="F2272" s="676"/>
      <c r="G2272" s="676">
        <v>2022</v>
      </c>
      <c r="H2272" s="676">
        <v>3</v>
      </c>
      <c r="I2272" s="687">
        <v>127591</v>
      </c>
      <c r="J2272" s="677">
        <v>44642</v>
      </c>
      <c r="K2272" s="676" t="s">
        <v>3803</v>
      </c>
      <c r="L2272" s="677" t="s">
        <v>3804</v>
      </c>
      <c r="M2272" s="677">
        <v>44627</v>
      </c>
      <c r="N2272" s="677">
        <v>44627</v>
      </c>
      <c r="O2272" s="677"/>
      <c r="P2272" s="677">
        <v>44635</v>
      </c>
      <c r="Q2272" s="677">
        <v>44642</v>
      </c>
      <c r="R2272" s="677">
        <v>44644</v>
      </c>
      <c r="S2272" s="676" t="s">
        <v>1106</v>
      </c>
      <c r="T2272" s="676">
        <v>60</v>
      </c>
      <c r="U2272" s="676">
        <v>49201131</v>
      </c>
      <c r="V2272" s="676" t="s">
        <v>986</v>
      </c>
      <c r="W2272" s="288">
        <v>355</v>
      </c>
      <c r="X2272" s="551">
        <v>1344</v>
      </c>
      <c r="Y2272" s="693">
        <f>W2272*X2272</f>
        <v>477120</v>
      </c>
      <c r="Z2272" s="680">
        <v>0.49501408450000001</v>
      </c>
      <c r="AA2272" s="682">
        <f>Y2272*Z2272</f>
        <v>236181.11999664002</v>
      </c>
      <c r="AB2272" s="521"/>
      <c r="AC2272" s="683">
        <v>0</v>
      </c>
      <c r="AD2272" s="676"/>
      <c r="AE2272" s="684"/>
      <c r="AF2272" s="695">
        <f>AA2272+AD2272+AE2272</f>
        <v>236181.11999664002</v>
      </c>
      <c r="AG2272" s="676" t="s">
        <v>1073</v>
      </c>
      <c r="AH2272" s="641"/>
      <c r="AI2272" s="676">
        <v>60</v>
      </c>
      <c r="AJ2272" s="676" t="s">
        <v>1216</v>
      </c>
      <c r="AK2272" s="676" t="s">
        <v>1100</v>
      </c>
      <c r="AL2272" s="696">
        <v>1501</v>
      </c>
      <c r="AM2272" s="676" t="s">
        <v>52</v>
      </c>
      <c r="AN2272" s="676" t="s">
        <v>1076</v>
      </c>
      <c r="AO2272" s="676"/>
      <c r="AP2272" s="676"/>
      <c r="AQ2272" s="676" t="s">
        <v>37</v>
      </c>
      <c r="AR2272" s="676"/>
      <c r="AS2272" s="545" t="s">
        <v>1077</v>
      </c>
      <c r="AT2272" s="523" t="s">
        <v>1078</v>
      </c>
      <c r="AU2272" s="434" t="s">
        <v>1078</v>
      </c>
      <c r="AV2272" s="674"/>
      <c r="AW2272" s="673">
        <f>U2272</f>
        <v>49201131</v>
      </c>
      <c r="AX2272" s="673" cm="1">
        <f t="array" ref="AX2272">SUM(MID(0&amp;AW2272,LARGE(INDEX(ISNUMBER(--MID(AW2272,ROW($1:$8),1))*ROW($1:$8),),ROW($1:$8))+1,1)*10^ROW($1:$8)/10)</f>
        <v>49201131</v>
      </c>
      <c r="AY2272" s="673" t="str">
        <f>VLOOKUP($AX2272,'Item Master Data'!$A:$F,3,FALSE)</f>
        <v>Q.PEAK DUO BLK G10+</v>
      </c>
      <c r="AZ2272" s="673">
        <f>VLOOKUP($AX2272,'Item Master Data'!$A:$F,6,FALSE)</f>
        <v>355</v>
      </c>
      <c r="BA2272" s="673">
        <f>X2272/BB2272</f>
        <v>42</v>
      </c>
      <c r="BB2272" s="673">
        <f>VLOOKUP(AX2272,'Item Master Data'!$A:$G,7,FALSE)</f>
        <v>32</v>
      </c>
      <c r="BD2272" s="673">
        <f>W2272-AZ2272</f>
        <v>0</v>
      </c>
    </row>
    <row r="2273" spans="1:56" s="673" customFormat="1">
      <c r="A2273" s="697"/>
      <c r="B2273" s="558" t="s">
        <v>1217</v>
      </c>
      <c r="C2273" s="558" t="s">
        <v>1217</v>
      </c>
      <c r="D2273" s="676" t="s">
        <v>3750</v>
      </c>
      <c r="E2273" s="287" t="s">
        <v>3802</v>
      </c>
      <c r="F2273" s="676"/>
      <c r="G2273" s="676">
        <v>2022</v>
      </c>
      <c r="H2273" s="676">
        <v>3</v>
      </c>
      <c r="I2273" s="687">
        <v>127591</v>
      </c>
      <c r="J2273" s="677">
        <v>44642</v>
      </c>
      <c r="K2273" s="676" t="s">
        <v>3803</v>
      </c>
      <c r="L2273" s="677" t="s">
        <v>3804</v>
      </c>
      <c r="M2273" s="677">
        <v>44627</v>
      </c>
      <c r="N2273" s="677">
        <v>44627</v>
      </c>
      <c r="O2273" s="677"/>
      <c r="P2273" s="677">
        <v>44635</v>
      </c>
      <c r="Q2273" s="677">
        <v>44642</v>
      </c>
      <c r="R2273" s="677">
        <v>44644</v>
      </c>
      <c r="S2273" s="676" t="s">
        <v>1106</v>
      </c>
      <c r="T2273" s="676">
        <v>60</v>
      </c>
      <c r="U2273" s="676">
        <v>49201130</v>
      </c>
      <c r="V2273" s="676" t="s">
        <v>986</v>
      </c>
      <c r="W2273" s="288">
        <v>350</v>
      </c>
      <c r="X2273" s="551">
        <v>64</v>
      </c>
      <c r="Y2273" s="693">
        <f>W2273*X2273</f>
        <v>22400</v>
      </c>
      <c r="Z2273" s="680">
        <v>0.495</v>
      </c>
      <c r="AA2273" s="682">
        <f>Y2273*Z2273</f>
        <v>11088</v>
      </c>
      <c r="AB2273" s="521"/>
      <c r="AC2273" s="683">
        <v>0</v>
      </c>
      <c r="AD2273" s="676"/>
      <c r="AE2273" s="684"/>
      <c r="AF2273" s="695">
        <f>AA2273+AD2273+AE2273</f>
        <v>11088</v>
      </c>
      <c r="AG2273" s="676" t="s">
        <v>1073</v>
      </c>
      <c r="AH2273" s="641"/>
      <c r="AI2273" s="676">
        <v>60</v>
      </c>
      <c r="AJ2273" s="676" t="s">
        <v>1216</v>
      </c>
      <c r="AK2273" s="676" t="s">
        <v>1100</v>
      </c>
      <c r="AL2273" s="696">
        <v>1501</v>
      </c>
      <c r="AM2273" s="676" t="s">
        <v>52</v>
      </c>
      <c r="AN2273" s="676" t="s">
        <v>1076</v>
      </c>
      <c r="AO2273" s="676"/>
      <c r="AP2273" s="676"/>
      <c r="AQ2273" s="676" t="s">
        <v>37</v>
      </c>
      <c r="AR2273" s="676"/>
      <c r="AS2273" s="545" t="s">
        <v>1077</v>
      </c>
      <c r="AT2273" s="523" t="s">
        <v>1078</v>
      </c>
      <c r="AU2273" s="434" t="s">
        <v>1078</v>
      </c>
      <c r="AV2273" s="674"/>
      <c r="AW2273" s="673">
        <f>U2273</f>
        <v>49201130</v>
      </c>
      <c r="AX2273" s="673" cm="1">
        <f t="array" ref="AX2273">SUM(MID(0&amp;AW2273,LARGE(INDEX(ISNUMBER(--MID(AW2273,ROW($1:$8),1))*ROW($1:$8),),ROW($1:$8))+1,1)*10^ROW($1:$8)/10)</f>
        <v>49201130</v>
      </c>
      <c r="AY2273" s="673" t="str">
        <f>VLOOKUP($AX2273,'Item Master Data'!$A:$F,3,FALSE)</f>
        <v>Q.PEAK DUO BLK G10+</v>
      </c>
      <c r="AZ2273" s="673">
        <f>VLOOKUP($AX2273,'Item Master Data'!$A:$F,6,FALSE)</f>
        <v>350</v>
      </c>
      <c r="BA2273" s="673">
        <f>X2273/BB2273</f>
        <v>2</v>
      </c>
      <c r="BB2273" s="673">
        <f>VLOOKUP(AX2273,'Item Master Data'!$A:$G,7,FALSE)</f>
        <v>32</v>
      </c>
      <c r="BD2273" s="673">
        <f>W2273-AZ2273</f>
        <v>0</v>
      </c>
    </row>
    <row r="2274" spans="1:56" s="673" customFormat="1">
      <c r="A2274" s="697"/>
      <c r="B2274" s="558" t="s">
        <v>1217</v>
      </c>
      <c r="C2274" s="558" t="s">
        <v>1217</v>
      </c>
      <c r="D2274" s="676" t="s">
        <v>3750</v>
      </c>
      <c r="E2274" s="287" t="s">
        <v>3802</v>
      </c>
      <c r="F2274" s="676"/>
      <c r="G2274" s="676">
        <v>2022</v>
      </c>
      <c r="H2274" s="676">
        <v>3</v>
      </c>
      <c r="I2274" s="687">
        <v>127591</v>
      </c>
      <c r="J2274" s="677">
        <v>44642</v>
      </c>
      <c r="K2274" s="676" t="s">
        <v>3803</v>
      </c>
      <c r="L2274" s="677" t="s">
        <v>3804</v>
      </c>
      <c r="M2274" s="677">
        <v>44627</v>
      </c>
      <c r="N2274" s="677">
        <v>44627</v>
      </c>
      <c r="O2274" s="677"/>
      <c r="P2274" s="677">
        <v>44635</v>
      </c>
      <c r="Q2274" s="677">
        <v>44642</v>
      </c>
      <c r="R2274" s="677">
        <v>44644</v>
      </c>
      <c r="S2274" s="676" t="s">
        <v>1106</v>
      </c>
      <c r="T2274" s="676">
        <v>60</v>
      </c>
      <c r="U2274" s="676">
        <v>49403138</v>
      </c>
      <c r="V2274" s="676" t="s">
        <v>973</v>
      </c>
      <c r="W2274" s="288">
        <v>390</v>
      </c>
      <c r="X2274" s="551">
        <v>224</v>
      </c>
      <c r="Y2274" s="693">
        <f>W2274*X2274</f>
        <v>87360</v>
      </c>
      <c r="Z2274" s="680">
        <v>0.51500000000000001</v>
      </c>
      <c r="AA2274" s="682">
        <f>Y2274*Z2274</f>
        <v>44990.400000000001</v>
      </c>
      <c r="AB2274" s="521"/>
      <c r="AC2274" s="683">
        <v>0</v>
      </c>
      <c r="AD2274" s="676"/>
      <c r="AE2274" s="684"/>
      <c r="AF2274" s="695">
        <f>AA2274+AD2274+AE2274</f>
        <v>44990.400000000001</v>
      </c>
      <c r="AG2274" s="676" t="s">
        <v>1073</v>
      </c>
      <c r="AH2274" s="641"/>
      <c r="AI2274" s="676">
        <v>60</v>
      </c>
      <c r="AJ2274" s="676" t="s">
        <v>1216</v>
      </c>
      <c r="AK2274" s="676" t="s">
        <v>1100</v>
      </c>
      <c r="AL2274" s="696">
        <v>1501</v>
      </c>
      <c r="AM2274" s="676" t="s">
        <v>52</v>
      </c>
      <c r="AN2274" s="676" t="s">
        <v>1076</v>
      </c>
      <c r="AO2274" s="676"/>
      <c r="AP2274" s="676"/>
      <c r="AQ2274" s="676" t="s">
        <v>37</v>
      </c>
      <c r="AR2274" s="676"/>
      <c r="AS2274" s="545" t="s">
        <v>1077</v>
      </c>
      <c r="AT2274" s="523" t="s">
        <v>1078</v>
      </c>
      <c r="AU2274" s="434" t="s">
        <v>1078</v>
      </c>
      <c r="AV2274" s="674"/>
      <c r="AW2274" s="673">
        <f>U2274</f>
        <v>49403138</v>
      </c>
      <c r="AX2274" s="673" cm="1">
        <f t="array" ref="AX2274">SUM(MID(0&amp;AW2274,LARGE(INDEX(ISNUMBER(--MID(AW2274,ROW($1:$8),1))*ROW($1:$8),),ROW($1:$8))+1,1)*10^ROW($1:$8)/10)</f>
        <v>49403138</v>
      </c>
      <c r="AY2274" s="673" t="str">
        <f>VLOOKUP($AX2274,'Item Master Data'!$A:$F,3,FALSE)</f>
        <v>Q.PEAK DUO BLK ML G10+</v>
      </c>
      <c r="AZ2274" s="673">
        <f>VLOOKUP($AX2274,'Item Master Data'!$A:$F,6,FALSE)</f>
        <v>390</v>
      </c>
      <c r="BA2274" s="673">
        <f>X2274/BB2274</f>
        <v>7</v>
      </c>
      <c r="BB2274" s="673">
        <f>VLOOKUP(AX2274,'Item Master Data'!$A:$G,7,FALSE)</f>
        <v>32</v>
      </c>
      <c r="BD2274" s="673">
        <f>W2274-AZ2274</f>
        <v>0</v>
      </c>
    </row>
    <row r="2275" spans="1:56" s="673" customFormat="1">
      <c r="A2275" s="697"/>
      <c r="B2275" s="558" t="s">
        <v>1217</v>
      </c>
      <c r="C2275" s="558" t="s">
        <v>1217</v>
      </c>
      <c r="D2275" s="676" t="s">
        <v>3750</v>
      </c>
      <c r="E2275" s="287" t="s">
        <v>3802</v>
      </c>
      <c r="F2275" s="676"/>
      <c r="G2275" s="676">
        <v>2022</v>
      </c>
      <c r="H2275" s="676">
        <v>3</v>
      </c>
      <c r="I2275" s="687">
        <v>127591</v>
      </c>
      <c r="J2275" s="677">
        <v>44642</v>
      </c>
      <c r="K2275" s="676" t="s">
        <v>3803</v>
      </c>
      <c r="L2275" s="677" t="s">
        <v>3804</v>
      </c>
      <c r="M2275" s="677">
        <v>44627</v>
      </c>
      <c r="N2275" s="677">
        <v>44627</v>
      </c>
      <c r="O2275" s="677"/>
      <c r="P2275" s="677">
        <v>44635</v>
      </c>
      <c r="Q2275" s="677">
        <v>44642</v>
      </c>
      <c r="R2275" s="677">
        <v>44644</v>
      </c>
      <c r="S2275" s="676" t="s">
        <v>1106</v>
      </c>
      <c r="T2275" s="676">
        <v>60</v>
      </c>
      <c r="U2275" s="676">
        <v>49401138</v>
      </c>
      <c r="V2275" s="676" t="s">
        <v>985</v>
      </c>
      <c r="W2275" s="288">
        <v>390</v>
      </c>
      <c r="X2275" s="551">
        <v>735</v>
      </c>
      <c r="Y2275" s="693">
        <f>W2275*X2275</f>
        <v>286650</v>
      </c>
      <c r="Z2275" s="680">
        <v>0.51500000000000001</v>
      </c>
      <c r="AA2275" s="682">
        <f>Y2275*Z2275</f>
        <v>147624.75</v>
      </c>
      <c r="AB2275" s="521"/>
      <c r="AC2275" s="683">
        <v>0</v>
      </c>
      <c r="AD2275" s="676"/>
      <c r="AE2275" s="684"/>
      <c r="AF2275" s="695">
        <f>AA2275+AD2275+AE2275</f>
        <v>147624.75</v>
      </c>
      <c r="AG2275" s="676" t="s">
        <v>1073</v>
      </c>
      <c r="AH2275" s="641"/>
      <c r="AI2275" s="676">
        <v>60</v>
      </c>
      <c r="AJ2275" s="676" t="s">
        <v>1216</v>
      </c>
      <c r="AK2275" s="676" t="s">
        <v>1100</v>
      </c>
      <c r="AL2275" s="696">
        <v>1501</v>
      </c>
      <c r="AM2275" s="676" t="s">
        <v>52</v>
      </c>
      <c r="AN2275" s="676" t="s">
        <v>1076</v>
      </c>
      <c r="AO2275" s="676"/>
      <c r="AP2275" s="676"/>
      <c r="AQ2275" s="676" t="s">
        <v>37</v>
      </c>
      <c r="AR2275" s="676"/>
      <c r="AS2275" s="545" t="s">
        <v>1077</v>
      </c>
      <c r="AT2275" s="523" t="s">
        <v>1078</v>
      </c>
      <c r="AU2275" s="434" t="s">
        <v>1078</v>
      </c>
      <c r="AV2275" s="674"/>
      <c r="AW2275" s="673">
        <f>U2275</f>
        <v>49401138</v>
      </c>
      <c r="AX2275" s="673" cm="1">
        <f t="array" ref="AX2275">SUM(MID(0&amp;AW2275,LARGE(INDEX(ISNUMBER(--MID(AW2275,ROW($1:$8),1))*ROW($1:$8),),ROW($1:$8))+1,1)*10^ROW($1:$8)/10)</f>
        <v>49401138</v>
      </c>
      <c r="AY2275" s="673" t="str">
        <f>VLOOKUP($AX2275,'Item Master Data'!$A:$F,3,FALSE)</f>
        <v>Q.PEAK DUO BLK ML G10.a+</v>
      </c>
      <c r="AZ2275" s="673">
        <f>VLOOKUP($AX2275,'Item Master Data'!$A:$F,6,FALSE)</f>
        <v>390</v>
      </c>
      <c r="BA2275" s="673">
        <f>X2275/BB2275</f>
        <v>22.96875</v>
      </c>
      <c r="BB2275" s="673">
        <f>VLOOKUP(AX2275,'Item Master Data'!$A:$G,7,FALSE)</f>
        <v>32</v>
      </c>
      <c r="BD2275" s="673">
        <f>W2275-AZ2275</f>
        <v>0</v>
      </c>
    </row>
    <row r="2276" spans="1:56" s="673" customFormat="1">
      <c r="A2276" s="697"/>
      <c r="B2276" s="558" t="s">
        <v>1217</v>
      </c>
      <c r="C2276" s="558" t="s">
        <v>1217</v>
      </c>
      <c r="D2276" s="676" t="s">
        <v>3750</v>
      </c>
      <c r="E2276" s="287" t="s">
        <v>3802</v>
      </c>
      <c r="F2276" s="676"/>
      <c r="G2276" s="676">
        <v>2022</v>
      </c>
      <c r="H2276" s="676">
        <v>3</v>
      </c>
      <c r="I2276" s="687">
        <v>127591</v>
      </c>
      <c r="J2276" s="677">
        <v>44642</v>
      </c>
      <c r="K2276" s="676" t="s">
        <v>3803</v>
      </c>
      <c r="L2276" s="677" t="s">
        <v>3804</v>
      </c>
      <c r="M2276" s="677">
        <v>44627</v>
      </c>
      <c r="N2276" s="677">
        <v>44627</v>
      </c>
      <c r="O2276" s="677"/>
      <c r="P2276" s="677">
        <v>44635</v>
      </c>
      <c r="Q2276" s="677">
        <v>44642</v>
      </c>
      <c r="R2276" s="677">
        <v>44644</v>
      </c>
      <c r="S2276" s="676" t="s">
        <v>1106</v>
      </c>
      <c r="T2276" s="676">
        <v>60</v>
      </c>
      <c r="U2276" s="676">
        <v>49401137</v>
      </c>
      <c r="V2276" s="676" t="s">
        <v>985</v>
      </c>
      <c r="W2276" s="288">
        <v>385</v>
      </c>
      <c r="X2276" s="551">
        <v>120</v>
      </c>
      <c r="Y2276" s="693">
        <f>W2276*X2276</f>
        <v>46200</v>
      </c>
      <c r="Z2276" s="680">
        <v>0.51501298700999998</v>
      </c>
      <c r="AA2276" s="682">
        <f>Y2276*Z2276</f>
        <v>23793.599999861999</v>
      </c>
      <c r="AB2276" s="521"/>
      <c r="AC2276" s="683">
        <v>0</v>
      </c>
      <c r="AD2276" s="676"/>
      <c r="AE2276" s="684"/>
      <c r="AF2276" s="695">
        <f>AA2276+AD2276+AE2276</f>
        <v>23793.599999861999</v>
      </c>
      <c r="AG2276" s="676" t="s">
        <v>1073</v>
      </c>
      <c r="AH2276" s="641"/>
      <c r="AI2276" s="676">
        <v>60</v>
      </c>
      <c r="AJ2276" s="676" t="s">
        <v>1216</v>
      </c>
      <c r="AK2276" s="676" t="s">
        <v>1100</v>
      </c>
      <c r="AL2276" s="696">
        <v>1501</v>
      </c>
      <c r="AM2276" s="676" t="s">
        <v>52</v>
      </c>
      <c r="AN2276" s="676" t="s">
        <v>1076</v>
      </c>
      <c r="AO2276" s="676"/>
      <c r="AP2276" s="676"/>
      <c r="AQ2276" s="676" t="s">
        <v>37</v>
      </c>
      <c r="AR2276" s="676"/>
      <c r="AS2276" s="545" t="s">
        <v>1077</v>
      </c>
      <c r="AT2276" s="523" t="s">
        <v>1078</v>
      </c>
      <c r="AU2276" s="434" t="s">
        <v>1078</v>
      </c>
      <c r="AV2276" s="674"/>
      <c r="AW2276" s="673">
        <f>U2276</f>
        <v>49401137</v>
      </c>
      <c r="AX2276" s="673" cm="1">
        <f t="array" ref="AX2276">SUM(MID(0&amp;AW2276,LARGE(INDEX(ISNUMBER(--MID(AW2276,ROW($1:$8),1))*ROW($1:$8),),ROW($1:$8))+1,1)*10^ROW($1:$8)/10)</f>
        <v>49401137</v>
      </c>
      <c r="AY2276" s="673" t="str">
        <f>VLOOKUP($AX2276,'Item Master Data'!$A:$F,3,FALSE)</f>
        <v>Q.PEAK DUO BLK ML G10.a+</v>
      </c>
      <c r="AZ2276" s="673">
        <f>VLOOKUP($AX2276,'Item Master Data'!$A:$F,6,FALSE)</f>
        <v>385</v>
      </c>
      <c r="BA2276" s="673">
        <f>X2276/BB2276</f>
        <v>3.75</v>
      </c>
      <c r="BB2276" s="673">
        <f>VLOOKUP(AX2276,'Item Master Data'!$A:$G,7,FALSE)</f>
        <v>32</v>
      </c>
      <c r="BD2276" s="673">
        <f>W2276-AZ2276</f>
        <v>0</v>
      </c>
    </row>
    <row r="2277" spans="1:56" s="673" customFormat="1">
      <c r="A2277" s="697"/>
      <c r="B2277" s="558" t="s">
        <v>1217</v>
      </c>
      <c r="C2277" s="558" t="s">
        <v>1217</v>
      </c>
      <c r="D2277" s="676" t="s">
        <v>3750</v>
      </c>
      <c r="E2277" s="287" t="s">
        <v>3802</v>
      </c>
      <c r="F2277" s="676"/>
      <c r="G2277" s="676">
        <v>2022</v>
      </c>
      <c r="H2277" s="676">
        <v>3</v>
      </c>
      <c r="I2277" s="687">
        <v>127591</v>
      </c>
      <c r="J2277" s="677">
        <v>44642</v>
      </c>
      <c r="K2277" s="676" t="s">
        <v>3803</v>
      </c>
      <c r="L2277" s="677" t="s">
        <v>3804</v>
      </c>
      <c r="M2277" s="677">
        <v>44627</v>
      </c>
      <c r="N2277" s="677">
        <v>44627</v>
      </c>
      <c r="O2277" s="677"/>
      <c r="P2277" s="677">
        <v>44635</v>
      </c>
      <c r="Q2277" s="677">
        <v>44642</v>
      </c>
      <c r="R2277" s="677">
        <v>44644</v>
      </c>
      <c r="S2277" s="676" t="s">
        <v>1106</v>
      </c>
      <c r="T2277" s="676">
        <v>60</v>
      </c>
      <c r="U2277" s="676">
        <v>49401136</v>
      </c>
      <c r="V2277" s="676" t="s">
        <v>985</v>
      </c>
      <c r="W2277" s="288">
        <v>380</v>
      </c>
      <c r="X2277" s="551">
        <v>17</v>
      </c>
      <c r="Y2277" s="693">
        <f>W2277*X2277</f>
        <v>6460</v>
      </c>
      <c r="Z2277" s="680">
        <v>0.51500000000000001</v>
      </c>
      <c r="AA2277" s="682">
        <f>Y2277*Z2277</f>
        <v>3326.9</v>
      </c>
      <c r="AB2277" s="521"/>
      <c r="AC2277" s="683">
        <v>0</v>
      </c>
      <c r="AD2277" s="676"/>
      <c r="AE2277" s="684"/>
      <c r="AF2277" s="695">
        <f>AA2277+AD2277+AE2277</f>
        <v>3326.9</v>
      </c>
      <c r="AG2277" s="676" t="s">
        <v>1073</v>
      </c>
      <c r="AH2277" s="641"/>
      <c r="AI2277" s="676">
        <v>60</v>
      </c>
      <c r="AJ2277" s="676" t="s">
        <v>1216</v>
      </c>
      <c r="AK2277" s="676" t="s">
        <v>1100</v>
      </c>
      <c r="AL2277" s="696">
        <v>1501</v>
      </c>
      <c r="AM2277" s="676" t="s">
        <v>52</v>
      </c>
      <c r="AN2277" s="676" t="s">
        <v>1076</v>
      </c>
      <c r="AO2277" s="676"/>
      <c r="AP2277" s="676"/>
      <c r="AQ2277" s="676" t="s">
        <v>37</v>
      </c>
      <c r="AR2277" s="676"/>
      <c r="AS2277" s="545" t="s">
        <v>1077</v>
      </c>
      <c r="AT2277" s="523" t="s">
        <v>1078</v>
      </c>
      <c r="AU2277" s="434" t="s">
        <v>1078</v>
      </c>
      <c r="AV2277" s="674"/>
      <c r="AW2277" s="673">
        <f>U2277</f>
        <v>49401136</v>
      </c>
      <c r="AX2277" s="673" cm="1">
        <f t="array" ref="AX2277">SUM(MID(0&amp;AW2277,LARGE(INDEX(ISNUMBER(--MID(AW2277,ROW($1:$8),1))*ROW($1:$8),),ROW($1:$8))+1,1)*10^ROW($1:$8)/10)</f>
        <v>49401136</v>
      </c>
      <c r="AY2277" s="673" t="str">
        <f>VLOOKUP($AX2277,'Item Master Data'!$A:$F,3,FALSE)</f>
        <v xml:space="preserve">Q.PEAK DUO BLK ML G10.a+ </v>
      </c>
      <c r="AZ2277" s="673">
        <f>VLOOKUP($AX2277,'Item Master Data'!$A:$F,6,FALSE)</f>
        <v>380</v>
      </c>
      <c r="BA2277" s="673">
        <f>X2277/BB2277</f>
        <v>0.53125</v>
      </c>
      <c r="BB2277" s="673">
        <f>VLOOKUP(AX2277,'Item Master Data'!$A:$G,7,FALSE)</f>
        <v>32</v>
      </c>
      <c r="BD2277" s="673">
        <f>W2277-AZ2277</f>
        <v>0</v>
      </c>
    </row>
    <row r="2278" spans="1:56" s="673" customFormat="1">
      <c r="A2278" s="697"/>
      <c r="B2278" s="558" t="s">
        <v>1217</v>
      </c>
      <c r="C2278" s="558" t="s">
        <v>1217</v>
      </c>
      <c r="D2278" s="676" t="s">
        <v>3750</v>
      </c>
      <c r="E2278" s="287" t="s">
        <v>3802</v>
      </c>
      <c r="F2278" s="676"/>
      <c r="G2278" s="676">
        <v>2022</v>
      </c>
      <c r="H2278" s="676">
        <v>3</v>
      </c>
      <c r="I2278" s="687">
        <v>127591</v>
      </c>
      <c r="J2278" s="677">
        <v>44642</v>
      </c>
      <c r="K2278" s="676" t="s">
        <v>3803</v>
      </c>
      <c r="L2278" s="677" t="s">
        <v>3804</v>
      </c>
      <c r="M2278" s="677">
        <v>44627</v>
      </c>
      <c r="N2278" s="677">
        <v>44627</v>
      </c>
      <c r="O2278" s="677"/>
      <c r="P2278" s="677">
        <v>44635</v>
      </c>
      <c r="Q2278" s="677">
        <v>44642</v>
      </c>
      <c r="R2278" s="677">
        <v>44644</v>
      </c>
      <c r="S2278" s="676" t="s">
        <v>1106</v>
      </c>
      <c r="T2278" s="676">
        <v>60</v>
      </c>
      <c r="U2278" s="676">
        <v>49401135</v>
      </c>
      <c r="V2278" s="676" t="s">
        <v>985</v>
      </c>
      <c r="W2278" s="288">
        <v>375</v>
      </c>
      <c r="X2278" s="551">
        <v>3</v>
      </c>
      <c r="Y2278" s="693">
        <f>W2278*X2278</f>
        <v>1125</v>
      </c>
      <c r="Z2278" s="680">
        <v>0.51501333332999999</v>
      </c>
      <c r="AA2278" s="682">
        <f>Y2278*Z2278</f>
        <v>579.38999999625003</v>
      </c>
      <c r="AB2278" s="521"/>
      <c r="AC2278" s="683">
        <v>0</v>
      </c>
      <c r="AD2278" s="676"/>
      <c r="AE2278" s="684"/>
      <c r="AF2278" s="695">
        <f>AA2278+AD2278+AE2278</f>
        <v>579.38999999625003</v>
      </c>
      <c r="AG2278" s="676" t="s">
        <v>1073</v>
      </c>
      <c r="AH2278" s="641"/>
      <c r="AI2278" s="676">
        <v>60</v>
      </c>
      <c r="AJ2278" s="676" t="s">
        <v>1216</v>
      </c>
      <c r="AK2278" s="676" t="s">
        <v>1100</v>
      </c>
      <c r="AL2278" s="696">
        <v>1501</v>
      </c>
      <c r="AM2278" s="676" t="s">
        <v>52</v>
      </c>
      <c r="AN2278" s="676" t="s">
        <v>1076</v>
      </c>
      <c r="AO2278" s="676"/>
      <c r="AP2278" s="676"/>
      <c r="AQ2278" s="676" t="s">
        <v>37</v>
      </c>
      <c r="AR2278" s="676"/>
      <c r="AS2278" s="545" t="s">
        <v>1077</v>
      </c>
      <c r="AT2278" s="523" t="s">
        <v>1078</v>
      </c>
      <c r="AU2278" s="434" t="s">
        <v>1078</v>
      </c>
      <c r="AV2278" s="674"/>
      <c r="AW2278" s="673">
        <f>U2278</f>
        <v>49401135</v>
      </c>
      <c r="AX2278" s="673" cm="1">
        <f t="array" ref="AX2278">SUM(MID(0&amp;AW2278,LARGE(INDEX(ISNUMBER(--MID(AW2278,ROW($1:$8),1))*ROW($1:$8),),ROW($1:$8))+1,1)*10^ROW($1:$8)/10)</f>
        <v>49401135</v>
      </c>
      <c r="AY2278" s="673" t="str">
        <f>VLOOKUP($AX2278,'Item Master Data'!$A:$F,3,FALSE)</f>
        <v>Q.PEAK DUO BLK ML G10.a+</v>
      </c>
      <c r="AZ2278" s="673">
        <f>VLOOKUP($AX2278,'Item Master Data'!$A:$F,6,FALSE)</f>
        <v>375</v>
      </c>
      <c r="BA2278" s="673">
        <f>X2278/BB2278</f>
        <v>9.375E-2</v>
      </c>
      <c r="BB2278" s="673">
        <f>VLOOKUP(AX2278,'Item Master Data'!$A:$G,7,FALSE)</f>
        <v>32</v>
      </c>
      <c r="BD2278" s="673">
        <f>W2278-AZ2278</f>
        <v>0</v>
      </c>
    </row>
    <row r="2279" spans="1:56" s="673" customFormat="1">
      <c r="A2279" s="282">
        <v>10</v>
      </c>
      <c r="B2279" s="283"/>
      <c r="C2279" s="283"/>
      <c r="D2279" s="535" t="s">
        <v>3750</v>
      </c>
      <c r="E2279" s="284" t="s">
        <v>3805</v>
      </c>
      <c r="F2279" s="676"/>
      <c r="G2279" s="676">
        <v>2022</v>
      </c>
      <c r="H2279" s="676">
        <v>3</v>
      </c>
      <c r="I2279" s="687">
        <v>127717</v>
      </c>
      <c r="J2279" s="677">
        <v>44650</v>
      </c>
      <c r="K2279" s="676" t="s">
        <v>3806</v>
      </c>
      <c r="L2279" s="676" t="s">
        <v>1237</v>
      </c>
      <c r="M2279" s="677">
        <v>44517</v>
      </c>
      <c r="N2279" s="677">
        <v>44517</v>
      </c>
      <c r="O2279" s="677">
        <v>44621</v>
      </c>
      <c r="P2279" s="677">
        <v>44628</v>
      </c>
      <c r="Q2279" s="677">
        <v>44650</v>
      </c>
      <c r="R2279" s="677">
        <v>44652</v>
      </c>
      <c r="S2279" s="676" t="s">
        <v>1106</v>
      </c>
      <c r="T2279" s="676">
        <v>60</v>
      </c>
      <c r="U2279" s="676">
        <v>49405140</v>
      </c>
      <c r="V2279" s="676" t="s">
        <v>973</v>
      </c>
      <c r="W2279" s="678">
        <v>400</v>
      </c>
      <c r="X2279" s="551">
        <v>896</v>
      </c>
      <c r="Y2279" s="693">
        <f>W2279*X2279</f>
        <v>358400</v>
      </c>
      <c r="Z2279" s="680">
        <v>0.55000000000000004</v>
      </c>
      <c r="AA2279" s="682">
        <f>Y2279*Z2279</f>
        <v>197120.00000000003</v>
      </c>
      <c r="AB2279" s="682"/>
      <c r="AC2279" s="683">
        <f>AB2279*Y2279</f>
        <v>0</v>
      </c>
      <c r="AD2279" s="692"/>
      <c r="AE2279" s="684"/>
      <c r="AF2279" s="695">
        <f>AA2279+AD2279+AE2279</f>
        <v>197120.00000000003</v>
      </c>
      <c r="AG2279" s="676" t="s">
        <v>1073</v>
      </c>
      <c r="AH2279" s="676"/>
      <c r="AI2279" s="676">
        <v>60</v>
      </c>
      <c r="AJ2279" s="676" t="s">
        <v>3807</v>
      </c>
      <c r="AK2279" s="676" t="s">
        <v>1196</v>
      </c>
      <c r="AL2279" s="696">
        <v>6492</v>
      </c>
      <c r="AM2279" s="676" t="s">
        <v>52</v>
      </c>
      <c r="AN2279" s="676" t="s">
        <v>1076</v>
      </c>
      <c r="AO2279" s="676"/>
      <c r="AP2279" s="684"/>
      <c r="AQ2279" s="684" t="s">
        <v>37</v>
      </c>
      <c r="AR2279" s="676"/>
      <c r="AS2279" s="544" t="s">
        <v>1078</v>
      </c>
      <c r="AT2279" s="630" t="s">
        <v>1078</v>
      </c>
      <c r="AU2279" s="285" t="s">
        <v>1078</v>
      </c>
      <c r="AV2279" s="674">
        <v>0.52</v>
      </c>
      <c r="AW2279" s="673">
        <f>U2279</f>
        <v>49405140</v>
      </c>
      <c r="AX2279" s="673" cm="1">
        <f t="array" ref="AX2279">SUM(MID(0&amp;AW2279,LARGE(INDEX(ISNUMBER(--MID(AW2279,ROW($1:$8),1))*ROW($1:$8),),ROW($1:$8))+1,1)*10^ROW($1:$8)/10)</f>
        <v>49405140</v>
      </c>
      <c r="AY2279" s="673" t="str">
        <f>VLOOKUP($AX2279,'Item Master Data'!$A:$F,3,FALSE)</f>
        <v>Q.PEAK DUO BLK ML G10+</v>
      </c>
      <c r="AZ2279" s="673">
        <f>VLOOKUP($AX2279,'Item Master Data'!$A:$F,6,FALSE)</f>
        <v>400</v>
      </c>
      <c r="BA2279" s="673">
        <f>X2279/BB2279</f>
        <v>28</v>
      </c>
      <c r="BB2279" s="673">
        <f>VLOOKUP(AX2279,'Item Master Data'!$A:$G,7,FALSE)</f>
        <v>32</v>
      </c>
      <c r="BD2279" s="673">
        <f>W2279-AZ2279</f>
        <v>0</v>
      </c>
    </row>
    <row r="2280" spans="1:56" s="673" customFormat="1">
      <c r="A2280" s="282">
        <v>10</v>
      </c>
      <c r="B2280" s="283"/>
      <c r="C2280" s="283"/>
      <c r="D2280" s="535" t="s">
        <v>3750</v>
      </c>
      <c r="E2280" s="284" t="s">
        <v>3808</v>
      </c>
      <c r="F2280" s="676"/>
      <c r="G2280" s="676">
        <v>2022</v>
      </c>
      <c r="H2280" s="676">
        <v>3</v>
      </c>
      <c r="I2280" s="687">
        <v>127718</v>
      </c>
      <c r="J2280" s="677">
        <v>44648</v>
      </c>
      <c r="K2280" s="676" t="s">
        <v>3809</v>
      </c>
      <c r="L2280" s="676" t="s">
        <v>1237</v>
      </c>
      <c r="M2280" s="677">
        <v>44517</v>
      </c>
      <c r="N2280" s="677">
        <v>44578</v>
      </c>
      <c r="O2280" s="677"/>
      <c r="P2280" s="677">
        <v>44637</v>
      </c>
      <c r="Q2280" s="677">
        <v>44648</v>
      </c>
      <c r="R2280" s="677">
        <v>44650</v>
      </c>
      <c r="S2280" s="676" t="s">
        <v>1106</v>
      </c>
      <c r="T2280" s="676">
        <v>60</v>
      </c>
      <c r="U2280" s="676">
        <v>49405140</v>
      </c>
      <c r="V2280" s="676" t="s">
        <v>973</v>
      </c>
      <c r="W2280" s="678">
        <v>400</v>
      </c>
      <c r="X2280" s="551">
        <v>896</v>
      </c>
      <c r="Y2280" s="693">
        <f>W2280*X2280</f>
        <v>358400</v>
      </c>
      <c r="Z2280" s="680">
        <v>0.55000000000000004</v>
      </c>
      <c r="AA2280" s="682">
        <f>Y2280*Z2280</f>
        <v>197120.00000000003</v>
      </c>
      <c r="AB2280" s="682"/>
      <c r="AC2280" s="683">
        <f>AB2280*Y2280</f>
        <v>0</v>
      </c>
      <c r="AD2280" s="692"/>
      <c r="AE2280" s="684"/>
      <c r="AF2280" s="695">
        <f>AA2280+AD2280+AE2280</f>
        <v>197120.00000000003</v>
      </c>
      <c r="AG2280" s="676" t="s">
        <v>1073</v>
      </c>
      <c r="AH2280" s="676"/>
      <c r="AI2280" s="676">
        <v>60</v>
      </c>
      <c r="AJ2280" s="676" t="s">
        <v>3807</v>
      </c>
      <c r="AK2280" s="676" t="s">
        <v>1196</v>
      </c>
      <c r="AL2280" s="696">
        <v>6492</v>
      </c>
      <c r="AM2280" s="676" t="s">
        <v>52</v>
      </c>
      <c r="AN2280" s="676" t="s">
        <v>1076</v>
      </c>
      <c r="AO2280" s="676"/>
      <c r="AP2280" s="684"/>
      <c r="AQ2280" s="684" t="s">
        <v>37</v>
      </c>
      <c r="AR2280" s="676"/>
      <c r="AS2280" s="544" t="s">
        <v>1078</v>
      </c>
      <c r="AT2280" s="630" t="s">
        <v>1078</v>
      </c>
      <c r="AU2280" s="285" t="s">
        <v>1078</v>
      </c>
      <c r="AV2280" s="674">
        <v>0.52</v>
      </c>
      <c r="AW2280" s="673">
        <f>U2280</f>
        <v>49405140</v>
      </c>
      <c r="AX2280" s="673" cm="1">
        <f t="array" ref="AX2280">SUM(MID(0&amp;AW2280,LARGE(INDEX(ISNUMBER(--MID(AW2280,ROW($1:$8),1))*ROW($1:$8),),ROW($1:$8))+1,1)*10^ROW($1:$8)/10)</f>
        <v>49405140</v>
      </c>
      <c r="AY2280" s="673" t="str">
        <f>VLOOKUP($AX2280,'Item Master Data'!$A:$F,3,FALSE)</f>
        <v>Q.PEAK DUO BLK ML G10+</v>
      </c>
      <c r="AZ2280" s="673">
        <f>VLOOKUP($AX2280,'Item Master Data'!$A:$F,6,FALSE)</f>
        <v>400</v>
      </c>
      <c r="BA2280" s="673">
        <f>X2280/BB2280</f>
        <v>28</v>
      </c>
      <c r="BB2280" s="673">
        <f>VLOOKUP(AX2280,'Item Master Data'!$A:$G,7,FALSE)</f>
        <v>32</v>
      </c>
      <c r="BD2280" s="673">
        <f>W2280-AZ2280</f>
        <v>0</v>
      </c>
    </row>
    <row r="2281" spans="1:56" s="673" customFormat="1">
      <c r="A2281" s="282">
        <v>10</v>
      </c>
      <c r="B2281" s="283"/>
      <c r="C2281" s="283"/>
      <c r="D2281" s="535" t="s">
        <v>3750</v>
      </c>
      <c r="E2281" s="286" t="s">
        <v>3810</v>
      </c>
      <c r="F2281" s="676"/>
      <c r="G2281" s="676">
        <v>2022</v>
      </c>
      <c r="H2281" s="676">
        <v>3</v>
      </c>
      <c r="I2281" s="570">
        <v>127811</v>
      </c>
      <c r="J2281" s="750">
        <v>44643</v>
      </c>
      <c r="K2281" s="734" t="s">
        <v>3811</v>
      </c>
      <c r="L2281" s="734" t="s">
        <v>1304</v>
      </c>
      <c r="M2281" s="677">
        <v>44522</v>
      </c>
      <c r="N2281" s="677">
        <v>44564</v>
      </c>
      <c r="O2281" s="677"/>
      <c r="P2281" s="677">
        <v>44636</v>
      </c>
      <c r="Q2281" s="677">
        <v>44643</v>
      </c>
      <c r="R2281" s="677">
        <v>44645</v>
      </c>
      <c r="S2281" s="676" t="s">
        <v>1106</v>
      </c>
      <c r="T2281" s="676">
        <v>60</v>
      </c>
      <c r="U2281" s="676">
        <v>49403140</v>
      </c>
      <c r="V2281" s="676" t="s">
        <v>973</v>
      </c>
      <c r="W2281" s="678">
        <v>400</v>
      </c>
      <c r="X2281" s="551">
        <v>768</v>
      </c>
      <c r="Y2281" s="693">
        <f>W2281*X2281</f>
        <v>307200</v>
      </c>
      <c r="Z2281" s="680">
        <v>0.55000000000000004</v>
      </c>
      <c r="AA2281" s="682">
        <f>Y2281*Z2281</f>
        <v>168960</v>
      </c>
      <c r="AB2281" s="682"/>
      <c r="AC2281" s="683">
        <v>0</v>
      </c>
      <c r="AD2281" s="692"/>
      <c r="AE2281" s="684"/>
      <c r="AF2281" s="695">
        <f>AA2281+AD2281+AE2281</f>
        <v>168960</v>
      </c>
      <c r="AG2281" s="676" t="s">
        <v>1073</v>
      </c>
      <c r="AH2281" s="676"/>
      <c r="AI2281" s="676">
        <v>60</v>
      </c>
      <c r="AJ2281" s="676" t="s">
        <v>1305</v>
      </c>
      <c r="AK2281" s="676" t="s">
        <v>1306</v>
      </c>
      <c r="AL2281" s="696" t="s">
        <v>1307</v>
      </c>
      <c r="AM2281" s="676" t="s">
        <v>52</v>
      </c>
      <c r="AN2281" s="676" t="s">
        <v>1110</v>
      </c>
      <c r="AO2281" s="676"/>
      <c r="AP2281" s="684"/>
      <c r="AQ2281" s="684" t="s">
        <v>37</v>
      </c>
      <c r="AR2281" s="676"/>
      <c r="AS2281" s="544" t="s">
        <v>1078</v>
      </c>
      <c r="AT2281" s="630"/>
      <c r="AU2281" s="285"/>
      <c r="AV2281" s="674"/>
      <c r="AW2281" s="673">
        <f>U2281</f>
        <v>49403140</v>
      </c>
      <c r="AX2281" s="673" cm="1">
        <f t="array" ref="AX2281">SUM(MID(0&amp;AW2281,LARGE(INDEX(ISNUMBER(--MID(AW2281,ROW($1:$8),1))*ROW($1:$8),),ROW($1:$8))+1,1)*10^ROW($1:$8)/10)</f>
        <v>49403140</v>
      </c>
      <c r="AY2281" s="673" t="str">
        <f>VLOOKUP($AX2281,'Item Master Data'!$A:$F,3,FALSE)</f>
        <v>Q.PEAK DUO BLK ML G10+</v>
      </c>
      <c r="AZ2281" s="673">
        <f>VLOOKUP($AX2281,'Item Master Data'!$A:$F,6,FALSE)</f>
        <v>400</v>
      </c>
      <c r="BA2281" s="673">
        <f>X2281/BB2281</f>
        <v>24</v>
      </c>
      <c r="BB2281" s="673">
        <f>VLOOKUP(AX2281,'Item Master Data'!$A:$G,7,FALSE)</f>
        <v>32</v>
      </c>
      <c r="BD2281" s="673">
        <f>W2281-AZ2281</f>
        <v>0</v>
      </c>
    </row>
    <row r="2282" spans="1:56" s="673" customFormat="1">
      <c r="A2282" s="282"/>
      <c r="B2282" s="283"/>
      <c r="C2282" s="283"/>
      <c r="D2282" s="535" t="s">
        <v>3750</v>
      </c>
      <c r="E2282" s="284" t="s">
        <v>3755</v>
      </c>
      <c r="F2282" s="289">
        <v>2</v>
      </c>
      <c r="G2282" s="676">
        <v>2022</v>
      </c>
      <c r="H2282" s="676">
        <v>3</v>
      </c>
      <c r="I2282" s="687">
        <v>127706</v>
      </c>
      <c r="J2282" s="677">
        <v>44650</v>
      </c>
      <c r="K2282" s="676" t="s">
        <v>3812</v>
      </c>
      <c r="L2282" s="676" t="s">
        <v>1352</v>
      </c>
      <c r="M2282" s="677">
        <v>44504</v>
      </c>
      <c r="N2282" s="677">
        <v>44621</v>
      </c>
      <c r="O2282" s="677"/>
      <c r="P2282" s="677">
        <v>44644</v>
      </c>
      <c r="Q2282" s="677">
        <v>44650</v>
      </c>
      <c r="R2282" s="677">
        <v>44652</v>
      </c>
      <c r="S2282" s="676" t="s">
        <v>1106</v>
      </c>
      <c r="T2282" s="676">
        <v>60</v>
      </c>
      <c r="U2282" s="676">
        <v>49203132</v>
      </c>
      <c r="V2282" s="676" t="s">
        <v>986</v>
      </c>
      <c r="W2282" s="678">
        <v>360</v>
      </c>
      <c r="X2282" s="551">
        <v>832</v>
      </c>
      <c r="Y2282" s="693">
        <f>W2282*X2282</f>
        <v>299520</v>
      </c>
      <c r="Z2282" s="680">
        <v>0.53</v>
      </c>
      <c r="AA2282" s="682">
        <f>Y2282*Z2282</f>
        <v>158745.60000000001</v>
      </c>
      <c r="AB2282" s="682"/>
      <c r="AC2282" s="683">
        <v>0</v>
      </c>
      <c r="AD2282" s="692"/>
      <c r="AE2282" s="684"/>
      <c r="AF2282" s="695">
        <f>AA2282+AD2282+AE2282</f>
        <v>158745.60000000001</v>
      </c>
      <c r="AG2282" s="676" t="s">
        <v>1073</v>
      </c>
      <c r="AH2282" s="676"/>
      <c r="AI2282" s="676">
        <v>60</v>
      </c>
      <c r="AJ2282" s="676" t="s">
        <v>3813</v>
      </c>
      <c r="AK2282" s="676" t="s">
        <v>3814</v>
      </c>
      <c r="AL2282" s="696">
        <v>19804</v>
      </c>
      <c r="AM2282" s="676" t="s">
        <v>52</v>
      </c>
      <c r="AN2282" s="676" t="s">
        <v>1076</v>
      </c>
      <c r="AO2282" s="676"/>
      <c r="AP2282" s="684"/>
      <c r="AQ2282" s="684"/>
      <c r="AR2282" s="676"/>
      <c r="AS2282" s="544" t="s">
        <v>1077</v>
      </c>
      <c r="AT2282" s="630"/>
      <c r="AU2282" s="285" t="s">
        <v>1078</v>
      </c>
      <c r="AV2282" s="674"/>
      <c r="AW2282" s="673">
        <f>U2282</f>
        <v>49203132</v>
      </c>
      <c r="AX2282" s="673" cm="1">
        <f t="array" ref="AX2282">SUM(MID(0&amp;AW2282,LARGE(INDEX(ISNUMBER(--MID(AW2282,ROW($1:$8),1))*ROW($1:$8),),ROW($1:$8))+1,1)*10^ROW($1:$8)/10)</f>
        <v>49203132</v>
      </c>
      <c r="AY2282" s="673" t="str">
        <f>VLOOKUP($AX2282,'Item Master Data'!$A:$F,3,FALSE)</f>
        <v>Q.PEAK DUO BLK G10+</v>
      </c>
      <c r="AZ2282" s="673">
        <f>VLOOKUP($AX2282,'Item Master Data'!$A:$F,6,FALSE)</f>
        <v>360</v>
      </c>
      <c r="BA2282" s="673">
        <f>X2282/BB2282</f>
        <v>26</v>
      </c>
      <c r="BB2282" s="673">
        <f>VLOOKUP(AX2282,'Item Master Data'!$A:$G,7,FALSE)</f>
        <v>32</v>
      </c>
      <c r="BD2282" s="673">
        <f>W2282-AZ2282</f>
        <v>0</v>
      </c>
    </row>
    <row r="2283" spans="1:56" s="673" customFormat="1">
      <c r="A2283" s="282">
        <v>10</v>
      </c>
      <c r="B2283" s="283"/>
      <c r="C2283" s="283"/>
      <c r="D2283" s="535" t="s">
        <v>3750</v>
      </c>
      <c r="E2283" s="286" t="s">
        <v>3815</v>
      </c>
      <c r="F2283" s="676"/>
      <c r="G2283" s="676">
        <v>2022</v>
      </c>
      <c r="H2283" s="676">
        <v>3</v>
      </c>
      <c r="I2283" s="734">
        <v>127812</v>
      </c>
      <c r="J2283" s="750">
        <v>44649</v>
      </c>
      <c r="K2283" s="734" t="s">
        <v>3816</v>
      </c>
      <c r="L2283" s="734" t="s">
        <v>1352</v>
      </c>
      <c r="M2283" s="677">
        <v>44568</v>
      </c>
      <c r="N2283" s="677">
        <v>44704</v>
      </c>
      <c r="O2283" s="677"/>
      <c r="P2283" s="677">
        <v>44644</v>
      </c>
      <c r="Q2283" s="677">
        <v>44649</v>
      </c>
      <c r="R2283" s="677">
        <v>44651</v>
      </c>
      <c r="S2283" s="676" t="s">
        <v>1106</v>
      </c>
      <c r="T2283" s="676">
        <v>60</v>
      </c>
      <c r="U2283" s="676">
        <v>49405140</v>
      </c>
      <c r="V2283" s="676" t="s">
        <v>973</v>
      </c>
      <c r="W2283" s="676">
        <v>400</v>
      </c>
      <c r="X2283" s="557">
        <v>768</v>
      </c>
      <c r="Y2283" s="693">
        <f>W2283*X2283</f>
        <v>307200</v>
      </c>
      <c r="Z2283" s="680">
        <v>0.55000000000000004</v>
      </c>
      <c r="AA2283" s="682">
        <f>Y2283*Z2283</f>
        <v>168960</v>
      </c>
      <c r="AB2283" s="521"/>
      <c r="AC2283" s="683">
        <v>0</v>
      </c>
      <c r="AD2283" s="676"/>
      <c r="AE2283" s="684"/>
      <c r="AF2283" s="695">
        <f>AA2283+AD2283+AE2283</f>
        <v>168960</v>
      </c>
      <c r="AG2283" s="676" t="s">
        <v>1073</v>
      </c>
      <c r="AH2283" s="641"/>
      <c r="AI2283" s="676">
        <v>60</v>
      </c>
      <c r="AJ2283" s="676" t="s">
        <v>1354</v>
      </c>
      <c r="AK2283" s="676" t="s">
        <v>1089</v>
      </c>
      <c r="AL2283" s="696">
        <v>8110</v>
      </c>
      <c r="AM2283" s="676" t="s">
        <v>52</v>
      </c>
      <c r="AN2283" s="676" t="s">
        <v>1110</v>
      </c>
      <c r="AO2283" s="676"/>
      <c r="AP2283" s="676"/>
      <c r="AQ2283" s="676"/>
      <c r="AR2283" s="676"/>
      <c r="AS2283" s="545" t="s">
        <v>1077</v>
      </c>
      <c r="AT2283" s="523"/>
      <c r="AU2283" s="434" t="s">
        <v>1078</v>
      </c>
      <c r="AV2283" s="680">
        <v>0.46500000000000002</v>
      </c>
      <c r="AW2283" s="673">
        <f>U2283</f>
        <v>49405140</v>
      </c>
      <c r="AX2283" s="673" cm="1">
        <f t="array" ref="AX2283">SUM(MID(0&amp;AW2283,LARGE(INDEX(ISNUMBER(--MID(AW2283,ROW($1:$8),1))*ROW($1:$8),),ROW($1:$8))+1,1)*10^ROW($1:$8)/10)</f>
        <v>49405140</v>
      </c>
      <c r="AY2283" s="673" t="str">
        <f>VLOOKUP($AX2283,'Item Master Data'!$A:$F,3,FALSE)</f>
        <v>Q.PEAK DUO BLK ML G10+</v>
      </c>
      <c r="AZ2283" s="673">
        <f>VLOOKUP($AX2283,'Item Master Data'!$A:$F,6,FALSE)</f>
        <v>400</v>
      </c>
      <c r="BA2283" s="673">
        <f>X2283/BB2283</f>
        <v>24</v>
      </c>
      <c r="BB2283" s="673">
        <f>VLOOKUP(AX2283,'Item Master Data'!$A:$G,7,FALSE)</f>
        <v>32</v>
      </c>
      <c r="BD2283" s="673">
        <f>W2283-AZ2283</f>
        <v>0</v>
      </c>
    </row>
    <row r="2284" spans="1:56" s="673" customFormat="1">
      <c r="A2284" s="282">
        <v>10</v>
      </c>
      <c r="B2284" s="283"/>
      <c r="C2284" s="283"/>
      <c r="D2284" s="535" t="s">
        <v>3750</v>
      </c>
      <c r="E2284" s="290" t="s">
        <v>3755</v>
      </c>
      <c r="F2284" s="676"/>
      <c r="G2284" s="676">
        <v>2022</v>
      </c>
      <c r="H2284" s="676">
        <v>3</v>
      </c>
      <c r="I2284" s="676">
        <v>127710</v>
      </c>
      <c r="J2284" s="677">
        <v>44650</v>
      </c>
      <c r="K2284" s="676" t="s">
        <v>3816</v>
      </c>
      <c r="L2284" s="676" t="s">
        <v>1352</v>
      </c>
      <c r="M2284" s="677">
        <v>44568</v>
      </c>
      <c r="N2284" s="677">
        <v>44704</v>
      </c>
      <c r="O2284" s="677"/>
      <c r="P2284" s="677">
        <v>44644</v>
      </c>
      <c r="Q2284" s="677">
        <v>44650</v>
      </c>
      <c r="R2284" s="677">
        <v>44652</v>
      </c>
      <c r="S2284" s="676" t="s">
        <v>1106</v>
      </c>
      <c r="T2284" s="676">
        <v>60</v>
      </c>
      <c r="U2284" s="676">
        <v>49405140</v>
      </c>
      <c r="V2284" s="676" t="s">
        <v>973</v>
      </c>
      <c r="W2284" s="676">
        <v>400</v>
      </c>
      <c r="X2284" s="557">
        <v>1536</v>
      </c>
      <c r="Y2284" s="693">
        <f>W2284*X2284</f>
        <v>614400</v>
      </c>
      <c r="Z2284" s="680">
        <v>0.55000000000000004</v>
      </c>
      <c r="AA2284" s="682">
        <f>Y2284*Z2284</f>
        <v>337920</v>
      </c>
      <c r="AB2284" s="521"/>
      <c r="AC2284" s="683">
        <v>0</v>
      </c>
      <c r="AD2284" s="676"/>
      <c r="AE2284" s="684"/>
      <c r="AF2284" s="695">
        <f>AA2284+AD2284+AE2284</f>
        <v>337920</v>
      </c>
      <c r="AG2284" s="676" t="s">
        <v>1073</v>
      </c>
      <c r="AH2284" s="641"/>
      <c r="AI2284" s="676">
        <v>60</v>
      </c>
      <c r="AJ2284" s="676" t="s">
        <v>1354</v>
      </c>
      <c r="AK2284" s="676" t="s">
        <v>1089</v>
      </c>
      <c r="AL2284" s="696">
        <v>8110</v>
      </c>
      <c r="AM2284" s="676" t="s">
        <v>52</v>
      </c>
      <c r="AN2284" s="676" t="s">
        <v>1076</v>
      </c>
      <c r="AO2284" s="676"/>
      <c r="AP2284" s="676"/>
      <c r="AQ2284" s="676"/>
      <c r="AR2284" s="676"/>
      <c r="AS2284" s="545" t="s">
        <v>1077</v>
      </c>
      <c r="AT2284" s="523"/>
      <c r="AU2284" s="434" t="s">
        <v>1078</v>
      </c>
      <c r="AV2284" s="680">
        <v>0.46500000000000002</v>
      </c>
      <c r="AW2284" s="673">
        <f>U2284</f>
        <v>49405140</v>
      </c>
      <c r="AX2284" s="673" cm="1">
        <f t="array" ref="AX2284">SUM(MID(0&amp;AW2284,LARGE(INDEX(ISNUMBER(--MID(AW2284,ROW($1:$8),1))*ROW($1:$8),),ROW($1:$8))+1,1)*10^ROW($1:$8)/10)</f>
        <v>49405140</v>
      </c>
      <c r="AY2284" s="673" t="str">
        <f>VLOOKUP($AX2284,'Item Master Data'!$A:$F,3,FALSE)</f>
        <v>Q.PEAK DUO BLK ML G10+</v>
      </c>
      <c r="AZ2284" s="673">
        <f>VLOOKUP($AX2284,'Item Master Data'!$A:$F,6,FALSE)</f>
        <v>400</v>
      </c>
      <c r="BA2284" s="673">
        <f>X2284/BB2284</f>
        <v>48</v>
      </c>
      <c r="BB2284" s="673">
        <f>VLOOKUP(AX2284,'Item Master Data'!$A:$G,7,FALSE)</f>
        <v>32</v>
      </c>
      <c r="BD2284" s="673">
        <f>W2284-AZ2284</f>
        <v>0</v>
      </c>
    </row>
    <row r="2285" spans="1:56" s="673" customFormat="1">
      <c r="A2285" s="282">
        <v>10</v>
      </c>
      <c r="B2285" s="283"/>
      <c r="C2285" s="283">
        <v>44601</v>
      </c>
      <c r="D2285" s="535" t="s">
        <v>3750</v>
      </c>
      <c r="E2285" s="284" t="s">
        <v>3817</v>
      </c>
      <c r="F2285" s="676"/>
      <c r="G2285" s="676">
        <v>2022</v>
      </c>
      <c r="H2285" s="676">
        <v>3</v>
      </c>
      <c r="I2285" s="687">
        <v>127231</v>
      </c>
      <c r="J2285" s="677">
        <v>44624</v>
      </c>
      <c r="K2285" s="676" t="s">
        <v>3818</v>
      </c>
      <c r="L2285" s="676" t="s">
        <v>3819</v>
      </c>
      <c r="M2285" s="677">
        <v>44512</v>
      </c>
      <c r="N2285" s="677">
        <v>44593</v>
      </c>
      <c r="O2285" s="677" t="s">
        <v>1289</v>
      </c>
      <c r="P2285" s="677">
        <v>44602</v>
      </c>
      <c r="Q2285" s="677">
        <v>44624</v>
      </c>
      <c r="R2285" s="677">
        <v>44627</v>
      </c>
      <c r="S2285" s="676" t="s">
        <v>1106</v>
      </c>
      <c r="T2285" s="676">
        <v>60</v>
      </c>
      <c r="U2285" s="676">
        <v>49403140</v>
      </c>
      <c r="V2285" s="676" t="s">
        <v>973</v>
      </c>
      <c r="W2285" s="678">
        <v>400</v>
      </c>
      <c r="X2285" s="551">
        <v>768</v>
      </c>
      <c r="Y2285" s="693">
        <f>W2285*X2285</f>
        <v>307200</v>
      </c>
      <c r="Z2285" s="680">
        <v>0.55000000000000004</v>
      </c>
      <c r="AA2285" s="682">
        <f>Y2285*Z2285</f>
        <v>168960</v>
      </c>
      <c r="AB2285" s="682"/>
      <c r="AC2285" s="683">
        <v>0</v>
      </c>
      <c r="AD2285" s="692"/>
      <c r="AE2285" s="684"/>
      <c r="AF2285" s="695">
        <f>AA2285+AD2285+AE2285</f>
        <v>168960</v>
      </c>
      <c r="AG2285" s="676" t="s">
        <v>1073</v>
      </c>
      <c r="AH2285" s="676"/>
      <c r="AI2285" s="676">
        <v>60</v>
      </c>
      <c r="AJ2285" s="676" t="s">
        <v>3820</v>
      </c>
      <c r="AK2285" s="676" t="s">
        <v>1143</v>
      </c>
      <c r="AL2285" s="696" t="s">
        <v>3821</v>
      </c>
      <c r="AM2285" s="676" t="s">
        <v>52</v>
      </c>
      <c r="AN2285" s="676" t="s">
        <v>1076</v>
      </c>
      <c r="AO2285" s="676"/>
      <c r="AP2285" s="684"/>
      <c r="AQ2285" s="684" t="s">
        <v>37</v>
      </c>
      <c r="AR2285" s="676"/>
      <c r="AS2285" s="544" t="s">
        <v>1077</v>
      </c>
      <c r="AT2285" s="630" t="s">
        <v>1078</v>
      </c>
      <c r="AU2285" s="285" t="s">
        <v>1078</v>
      </c>
      <c r="AV2285" s="674"/>
      <c r="AW2285" s="673">
        <f>U2285</f>
        <v>49403140</v>
      </c>
      <c r="AX2285" s="673" cm="1">
        <f t="array" ref="AX2285">SUM(MID(0&amp;AW2285,LARGE(INDEX(ISNUMBER(--MID(AW2285,ROW($1:$8),1))*ROW($1:$8),),ROW($1:$8))+1,1)*10^ROW($1:$8)/10)</f>
        <v>49403140</v>
      </c>
      <c r="AY2285" s="673" t="str">
        <f>VLOOKUP($AX2285,'Item Master Data'!$A:$F,3,FALSE)</f>
        <v>Q.PEAK DUO BLK ML G10+</v>
      </c>
      <c r="AZ2285" s="673">
        <f>VLOOKUP($AX2285,'Item Master Data'!$A:$F,6,FALSE)</f>
        <v>400</v>
      </c>
      <c r="BA2285" s="673">
        <f>X2285/BB2285</f>
        <v>24</v>
      </c>
      <c r="BB2285" s="673">
        <f>VLOOKUP(AX2285,'Item Master Data'!$A:$G,7,FALSE)</f>
        <v>32</v>
      </c>
      <c r="BD2285" s="673">
        <f>W2285-AZ2285</f>
        <v>0</v>
      </c>
    </row>
    <row r="2286" spans="1:56" s="673" customFormat="1">
      <c r="A2286" s="282"/>
      <c r="B2286" s="283"/>
      <c r="C2286" s="283"/>
      <c r="D2286" s="535" t="s">
        <v>3750</v>
      </c>
      <c r="E2286" s="284" t="s">
        <v>3822</v>
      </c>
      <c r="F2286" s="676"/>
      <c r="G2286" s="676">
        <v>2022</v>
      </c>
      <c r="H2286" s="676">
        <v>3</v>
      </c>
      <c r="I2286" s="687">
        <v>127813</v>
      </c>
      <c r="J2286" s="677">
        <v>44650</v>
      </c>
      <c r="K2286" s="676" t="s">
        <v>3823</v>
      </c>
      <c r="L2286" s="676" t="s">
        <v>3819</v>
      </c>
      <c r="M2286" s="677">
        <v>44512</v>
      </c>
      <c r="N2286" s="677">
        <v>44593</v>
      </c>
      <c r="O2286" s="677"/>
      <c r="P2286" s="677">
        <v>44628</v>
      </c>
      <c r="Q2286" s="677">
        <v>44650</v>
      </c>
      <c r="R2286" s="677">
        <v>44652</v>
      </c>
      <c r="S2286" s="676" t="s">
        <v>1106</v>
      </c>
      <c r="T2286" s="676">
        <v>60</v>
      </c>
      <c r="U2286" s="676">
        <v>40204132</v>
      </c>
      <c r="V2286" s="676" t="s">
        <v>1231</v>
      </c>
      <c r="W2286" s="678">
        <v>360</v>
      </c>
      <c r="X2286" s="551">
        <v>676</v>
      </c>
      <c r="Y2286" s="693">
        <f>W2286*X2286</f>
        <v>243360</v>
      </c>
      <c r="Z2286" s="291">
        <v>0.76</v>
      </c>
      <c r="AA2286" s="682">
        <f>Y2286*Z2286</f>
        <v>184953.60000000001</v>
      </c>
      <c r="AB2286" s="682"/>
      <c r="AC2286" s="683">
        <v>0</v>
      </c>
      <c r="AD2286" s="692"/>
      <c r="AE2286" s="684"/>
      <c r="AF2286" s="695">
        <f>AA2286+AD2286+AE2286</f>
        <v>184953.60000000001</v>
      </c>
      <c r="AG2286" s="676" t="s">
        <v>1073</v>
      </c>
      <c r="AH2286" s="676"/>
      <c r="AI2286" s="676">
        <v>60</v>
      </c>
      <c r="AJ2286" s="676" t="s">
        <v>3820</v>
      </c>
      <c r="AK2286" s="676" t="s">
        <v>1143</v>
      </c>
      <c r="AL2286" s="696" t="s">
        <v>3821</v>
      </c>
      <c r="AM2286" s="676" t="s">
        <v>52</v>
      </c>
      <c r="AN2286" s="676" t="s">
        <v>1110</v>
      </c>
      <c r="AO2286" s="676"/>
      <c r="AP2286" s="684"/>
      <c r="AQ2286" s="684" t="s">
        <v>37</v>
      </c>
      <c r="AR2286" s="676"/>
      <c r="AS2286" s="544" t="s">
        <v>1077</v>
      </c>
      <c r="AT2286" s="630" t="s">
        <v>1078</v>
      </c>
      <c r="AU2286" s="285" t="s">
        <v>1078</v>
      </c>
      <c r="AV2286" s="674"/>
      <c r="AW2286" s="673">
        <f>U2286</f>
        <v>40204132</v>
      </c>
      <c r="AX2286" s="673" cm="1">
        <f t="array" ref="AX2286">SUM(MID(0&amp;AW2286,LARGE(INDEX(ISNUMBER(--MID(AW2286,ROW($1:$8),1))*ROW($1:$8),),ROW($1:$8))+1,1)*10^ROW($1:$8)/10)</f>
        <v>40204132</v>
      </c>
      <c r="AY2286" s="673" t="e">
        <f>VLOOKUP($AX2286,'Item Master Data'!$A:$F,3,FALSE)</f>
        <v>#N/A</v>
      </c>
      <c r="AZ2286" s="673" t="e">
        <f>VLOOKUP($AX2286,'Item Master Data'!$A:$F,6,FALSE)</f>
        <v>#N/A</v>
      </c>
      <c r="BA2286" s="673" t="e">
        <f>X2286/BB2286</f>
        <v>#N/A</v>
      </c>
      <c r="BB2286" s="673" t="e">
        <f>VLOOKUP(AX2286,'Item Master Data'!$A:$G,7,FALSE)</f>
        <v>#N/A</v>
      </c>
      <c r="BD2286" s="673" t="e">
        <f>W2286-AZ2286</f>
        <v>#N/A</v>
      </c>
    </row>
    <row r="2287" spans="1:56" s="673" customFormat="1">
      <c r="A2287" s="282"/>
      <c r="B2287" s="283"/>
      <c r="C2287" s="283"/>
      <c r="D2287" s="535" t="s">
        <v>3750</v>
      </c>
      <c r="E2287" s="286" t="s">
        <v>3824</v>
      </c>
      <c r="F2287" s="676"/>
      <c r="G2287" s="676">
        <v>2022</v>
      </c>
      <c r="H2287" s="676">
        <v>3</v>
      </c>
      <c r="I2287" s="570">
        <v>127813</v>
      </c>
      <c r="J2287" s="750">
        <v>44650</v>
      </c>
      <c r="K2287" s="734" t="s">
        <v>3823</v>
      </c>
      <c r="L2287" s="734" t="s">
        <v>3819</v>
      </c>
      <c r="M2287" s="677">
        <v>44512</v>
      </c>
      <c r="N2287" s="677">
        <v>44593</v>
      </c>
      <c r="O2287" s="677"/>
      <c r="P2287" s="677">
        <v>44628</v>
      </c>
      <c r="Q2287" s="677">
        <v>44650</v>
      </c>
      <c r="R2287" s="677">
        <v>44652</v>
      </c>
      <c r="S2287" s="676" t="s">
        <v>1106</v>
      </c>
      <c r="T2287" s="676">
        <v>60</v>
      </c>
      <c r="U2287" s="676">
        <v>49202132</v>
      </c>
      <c r="V2287" s="676" t="s">
        <v>1231</v>
      </c>
      <c r="W2287" s="678">
        <v>360</v>
      </c>
      <c r="X2287" s="551">
        <v>156</v>
      </c>
      <c r="Y2287" s="693">
        <f>W2287*X2287</f>
        <v>56160</v>
      </c>
      <c r="Z2287" s="291">
        <v>0.76</v>
      </c>
      <c r="AA2287" s="682">
        <f>Y2287*Z2287</f>
        <v>42681.599999999999</v>
      </c>
      <c r="AB2287" s="682"/>
      <c r="AC2287" s="683">
        <v>0</v>
      </c>
      <c r="AD2287" s="692"/>
      <c r="AE2287" s="684"/>
      <c r="AF2287" s="695">
        <f>AA2287+AD2287+AE2287</f>
        <v>42681.599999999999</v>
      </c>
      <c r="AG2287" s="676" t="s">
        <v>1073</v>
      </c>
      <c r="AH2287" s="676"/>
      <c r="AI2287" s="676">
        <v>60</v>
      </c>
      <c r="AJ2287" s="676" t="s">
        <v>3820</v>
      </c>
      <c r="AK2287" s="676" t="s">
        <v>1143</v>
      </c>
      <c r="AL2287" s="696" t="s">
        <v>3821</v>
      </c>
      <c r="AM2287" s="676" t="s">
        <v>52</v>
      </c>
      <c r="AN2287" s="676" t="s">
        <v>1110</v>
      </c>
      <c r="AO2287" s="676"/>
      <c r="AP2287" s="684"/>
      <c r="AQ2287" s="684" t="s">
        <v>37</v>
      </c>
      <c r="AR2287" s="676"/>
      <c r="AS2287" s="544" t="s">
        <v>1077</v>
      </c>
      <c r="AT2287" s="630" t="s">
        <v>1078</v>
      </c>
      <c r="AU2287" s="285" t="s">
        <v>1078</v>
      </c>
      <c r="AV2287" s="674"/>
      <c r="AW2287" s="673">
        <f>U2287</f>
        <v>49202132</v>
      </c>
      <c r="AX2287" s="673" cm="1">
        <f t="array" ref="AX2287">SUM(MID(0&amp;AW2287,LARGE(INDEX(ISNUMBER(--MID(AW2287,ROW($1:$8),1))*ROW($1:$8),),ROW($1:$8))+1,1)*10^ROW($1:$8)/10)</f>
        <v>49202132</v>
      </c>
      <c r="AY2287" s="673" t="str">
        <f>VLOOKUP($AX2287,'Item Master Data'!$A:$F,3,FALSE)</f>
        <v>Q.PEAK DUO BLK G10+/AC</v>
      </c>
      <c r="AZ2287" s="673">
        <f>VLOOKUP($AX2287,'Item Master Data'!$A:$F,6,FALSE)</f>
        <v>360</v>
      </c>
      <c r="BA2287" s="673">
        <f>X2287/BB2287</f>
        <v>6</v>
      </c>
      <c r="BB2287" s="673">
        <f>VLOOKUP(AX2287,'Item Master Data'!$A:$G,7,FALSE)</f>
        <v>26</v>
      </c>
      <c r="BD2287" s="673">
        <f>W2287-AZ2287</f>
        <v>0</v>
      </c>
    </row>
    <row r="2288" spans="1:56" s="673" customFormat="1">
      <c r="A2288" s="282"/>
      <c r="B2288" s="283"/>
      <c r="C2288" s="283"/>
      <c r="D2288" s="535" t="s">
        <v>3750</v>
      </c>
      <c r="E2288" s="284" t="s">
        <v>3825</v>
      </c>
      <c r="F2288" s="676" t="s">
        <v>1152</v>
      </c>
      <c r="G2288" s="676">
        <v>2022</v>
      </c>
      <c r="H2288" s="676">
        <v>3</v>
      </c>
      <c r="I2288" s="687">
        <v>127244</v>
      </c>
      <c r="J2288" s="677" t="s">
        <v>2490</v>
      </c>
      <c r="K2288" s="676" t="s">
        <v>3826</v>
      </c>
      <c r="L2288" s="676" t="s">
        <v>1379</v>
      </c>
      <c r="M2288" s="677">
        <v>44473</v>
      </c>
      <c r="N2288" s="677">
        <v>44593</v>
      </c>
      <c r="O2288" s="677"/>
      <c r="P2288" s="677">
        <v>44596</v>
      </c>
      <c r="Q2288" s="677">
        <v>44621</v>
      </c>
      <c r="R2288" s="677">
        <v>44622</v>
      </c>
      <c r="S2288" s="676" t="s">
        <v>1106</v>
      </c>
      <c r="T2288" s="676">
        <v>60</v>
      </c>
      <c r="U2288" s="676">
        <v>49201132</v>
      </c>
      <c r="V2288" s="676" t="s">
        <v>986</v>
      </c>
      <c r="W2288" s="678">
        <v>360</v>
      </c>
      <c r="X2288" s="551">
        <v>448</v>
      </c>
      <c r="Y2288" s="693">
        <f>W2288*X2288</f>
        <v>161280</v>
      </c>
      <c r="Z2288" s="680">
        <v>0.53</v>
      </c>
      <c r="AA2288" s="682">
        <f>Y2288*Z2288</f>
        <v>85478.400000000009</v>
      </c>
      <c r="AB2288" s="682"/>
      <c r="AC2288" s="683">
        <v>0</v>
      </c>
      <c r="AD2288" s="692"/>
      <c r="AE2288" s="684"/>
      <c r="AF2288" s="695">
        <f>AA2288+AD2288+AE2288</f>
        <v>85478.400000000009</v>
      </c>
      <c r="AG2288" s="676" t="s">
        <v>1073</v>
      </c>
      <c r="AH2288" s="676"/>
      <c r="AI2288" s="676">
        <v>60</v>
      </c>
      <c r="AJ2288" s="676" t="s">
        <v>1358</v>
      </c>
      <c r="AK2288" s="676" t="s">
        <v>1359</v>
      </c>
      <c r="AL2288" s="696">
        <v>18360</v>
      </c>
      <c r="AM2288" s="676" t="s">
        <v>52</v>
      </c>
      <c r="AN2288" s="676" t="s">
        <v>1076</v>
      </c>
      <c r="AO2288" s="676"/>
      <c r="AP2288" s="684"/>
      <c r="AQ2288" s="684" t="s">
        <v>37</v>
      </c>
      <c r="AR2288" s="676"/>
      <c r="AS2288" s="544" t="s">
        <v>1077</v>
      </c>
      <c r="AT2288" s="630"/>
      <c r="AU2288" s="285"/>
      <c r="AV2288" s="674"/>
      <c r="AW2288" s="673">
        <f>U2288</f>
        <v>49201132</v>
      </c>
      <c r="AX2288" s="673" cm="1">
        <f t="array" ref="AX2288">SUM(MID(0&amp;AW2288,LARGE(INDEX(ISNUMBER(--MID(AW2288,ROW($1:$8),1))*ROW($1:$8),),ROW($1:$8))+1,1)*10^ROW($1:$8)/10)</f>
        <v>49201132</v>
      </c>
      <c r="AY2288" s="673" t="str">
        <f>VLOOKUP($AX2288,'Item Master Data'!$A:$F,3,FALSE)</f>
        <v>Q.PEAK DUO BLK G10+</v>
      </c>
      <c r="AZ2288" s="673">
        <f>VLOOKUP($AX2288,'Item Master Data'!$A:$F,6,FALSE)</f>
        <v>360</v>
      </c>
      <c r="BA2288" s="673">
        <f>X2288/BB2288</f>
        <v>14</v>
      </c>
      <c r="BB2288" s="673">
        <f>VLOOKUP(AX2288,'Item Master Data'!$A:$G,7,FALSE)</f>
        <v>32</v>
      </c>
      <c r="BD2288" s="673">
        <f>W2288-AZ2288</f>
        <v>0</v>
      </c>
    </row>
    <row r="2289" spans="1:56" s="673" customFormat="1">
      <c r="A2289" s="282"/>
      <c r="B2289" s="283"/>
      <c r="C2289" s="283"/>
      <c r="D2289" s="535" t="s">
        <v>3750</v>
      </c>
      <c r="E2289" s="284" t="s">
        <v>3827</v>
      </c>
      <c r="F2289" s="676" t="s">
        <v>1152</v>
      </c>
      <c r="G2289" s="676">
        <v>2022</v>
      </c>
      <c r="H2289" s="676">
        <v>3</v>
      </c>
      <c r="I2289" s="687">
        <v>127720</v>
      </c>
      <c r="J2289" s="677">
        <v>44643</v>
      </c>
      <c r="K2289" s="676" t="s">
        <v>3828</v>
      </c>
      <c r="L2289" s="676" t="s">
        <v>1379</v>
      </c>
      <c r="M2289" s="677">
        <v>44473</v>
      </c>
      <c r="N2289" s="677">
        <v>44621</v>
      </c>
      <c r="O2289" s="677"/>
      <c r="P2289" s="677">
        <v>44635</v>
      </c>
      <c r="Q2289" s="677">
        <v>44643</v>
      </c>
      <c r="R2289" s="677">
        <v>44645</v>
      </c>
      <c r="S2289" s="676" t="s">
        <v>1106</v>
      </c>
      <c r="T2289" s="676">
        <v>60</v>
      </c>
      <c r="U2289" s="676">
        <v>49201132</v>
      </c>
      <c r="V2289" s="676" t="s">
        <v>986</v>
      </c>
      <c r="W2289" s="678">
        <v>360</v>
      </c>
      <c r="X2289" s="551">
        <v>896</v>
      </c>
      <c r="Y2289" s="693">
        <f>W2289*X2289</f>
        <v>322560</v>
      </c>
      <c r="Z2289" s="680">
        <v>0.53</v>
      </c>
      <c r="AA2289" s="682">
        <f>Y2289*Z2289</f>
        <v>170956.80000000002</v>
      </c>
      <c r="AB2289" s="682"/>
      <c r="AC2289" s="683">
        <v>0</v>
      </c>
      <c r="AD2289" s="692"/>
      <c r="AE2289" s="684"/>
      <c r="AF2289" s="695">
        <f>AA2289+AD2289+AE2289</f>
        <v>170956.80000000002</v>
      </c>
      <c r="AG2289" s="676" t="s">
        <v>1073</v>
      </c>
      <c r="AH2289" s="676"/>
      <c r="AI2289" s="676">
        <v>60</v>
      </c>
      <c r="AJ2289" s="676" t="s">
        <v>1358</v>
      </c>
      <c r="AK2289" s="676" t="s">
        <v>1359</v>
      </c>
      <c r="AL2289" s="696">
        <v>18360</v>
      </c>
      <c r="AM2289" s="676" t="s">
        <v>52</v>
      </c>
      <c r="AN2289" s="676" t="s">
        <v>1110</v>
      </c>
      <c r="AO2289" s="676"/>
      <c r="AP2289" s="684"/>
      <c r="AQ2289" s="684" t="s">
        <v>37</v>
      </c>
      <c r="AR2289" s="676"/>
      <c r="AS2289" s="544" t="s">
        <v>1077</v>
      </c>
      <c r="AT2289" s="630"/>
      <c r="AU2289" s="285"/>
      <c r="AV2289" s="674"/>
      <c r="AW2289" s="673">
        <f>U2289</f>
        <v>49201132</v>
      </c>
      <c r="AX2289" s="673" cm="1">
        <f t="array" ref="AX2289">SUM(MID(0&amp;AW2289,LARGE(INDEX(ISNUMBER(--MID(AW2289,ROW($1:$8),1))*ROW($1:$8),),ROW($1:$8))+1,1)*10^ROW($1:$8)/10)</f>
        <v>49201132</v>
      </c>
      <c r="AY2289" s="673" t="str">
        <f>VLOOKUP($AX2289,'Item Master Data'!$A:$F,3,FALSE)</f>
        <v>Q.PEAK DUO BLK G10+</v>
      </c>
      <c r="AZ2289" s="673">
        <f>VLOOKUP($AX2289,'Item Master Data'!$A:$F,6,FALSE)</f>
        <v>360</v>
      </c>
      <c r="BA2289" s="673">
        <f>X2289/BB2289</f>
        <v>28</v>
      </c>
      <c r="BB2289" s="673">
        <f>VLOOKUP(AX2289,'Item Master Data'!$A:$G,7,FALSE)</f>
        <v>32</v>
      </c>
      <c r="BD2289" s="673">
        <f>W2289-AZ2289</f>
        <v>0</v>
      </c>
    </row>
    <row r="2290" spans="1:56" s="673" customFormat="1">
      <c r="A2290" s="282">
        <v>10</v>
      </c>
      <c r="B2290" s="283"/>
      <c r="C2290" s="283"/>
      <c r="D2290" s="535" t="s">
        <v>3750</v>
      </c>
      <c r="E2290" s="284" t="s">
        <v>3829</v>
      </c>
      <c r="F2290" s="676" t="s">
        <v>1152</v>
      </c>
      <c r="G2290" s="676">
        <v>2022</v>
      </c>
      <c r="H2290" s="676">
        <v>3</v>
      </c>
      <c r="I2290" s="570">
        <v>127848</v>
      </c>
      <c r="J2290" s="750">
        <v>44643</v>
      </c>
      <c r="K2290" s="734" t="s">
        <v>3830</v>
      </c>
      <c r="L2290" s="734" t="s">
        <v>1379</v>
      </c>
      <c r="M2290" s="677">
        <v>44473</v>
      </c>
      <c r="N2290" s="677">
        <v>44594</v>
      </c>
      <c r="O2290" s="677" t="s">
        <v>1289</v>
      </c>
      <c r="P2290" s="677">
        <v>44631</v>
      </c>
      <c r="Q2290" s="677">
        <v>44643</v>
      </c>
      <c r="R2290" s="677">
        <v>44645</v>
      </c>
      <c r="S2290" s="676" t="s">
        <v>1106</v>
      </c>
      <c r="T2290" s="676">
        <v>60</v>
      </c>
      <c r="U2290" s="676">
        <v>49403540</v>
      </c>
      <c r="V2290" s="676" t="s">
        <v>973</v>
      </c>
      <c r="W2290" s="678">
        <v>400</v>
      </c>
      <c r="X2290" s="551">
        <v>96</v>
      </c>
      <c r="Y2290" s="693">
        <f>W2290*X2290</f>
        <v>38400</v>
      </c>
      <c r="Z2290" s="680">
        <v>0.55000000000000004</v>
      </c>
      <c r="AA2290" s="682">
        <f>Y2290*Z2290</f>
        <v>21120</v>
      </c>
      <c r="AB2290" s="682"/>
      <c r="AC2290" s="683">
        <v>0</v>
      </c>
      <c r="AD2290" s="692"/>
      <c r="AE2290" s="684"/>
      <c r="AF2290" s="695">
        <f>AA2290+AD2290+AE2290</f>
        <v>21120</v>
      </c>
      <c r="AG2290" s="676" t="s">
        <v>1073</v>
      </c>
      <c r="AH2290" s="676"/>
      <c r="AI2290" s="676">
        <v>60</v>
      </c>
      <c r="AJ2290" s="676" t="s">
        <v>1358</v>
      </c>
      <c r="AK2290" s="676" t="s">
        <v>1359</v>
      </c>
      <c r="AL2290" s="696">
        <v>18360</v>
      </c>
      <c r="AM2290" s="676" t="s">
        <v>52</v>
      </c>
      <c r="AN2290" s="676" t="s">
        <v>1110</v>
      </c>
      <c r="AO2290" s="676"/>
      <c r="AP2290" s="684"/>
      <c r="AQ2290" s="684" t="s">
        <v>37</v>
      </c>
      <c r="AR2290" s="676"/>
      <c r="AS2290" s="544" t="s">
        <v>1077</v>
      </c>
      <c r="AT2290" s="630"/>
      <c r="AU2290" s="285"/>
      <c r="AV2290" s="674"/>
      <c r="AW2290" s="673">
        <f>U2290</f>
        <v>49403540</v>
      </c>
      <c r="AX2290" s="673" cm="1">
        <f t="array" ref="AX2290">SUM(MID(0&amp;AW2290,LARGE(INDEX(ISNUMBER(--MID(AW2290,ROW($1:$8),1))*ROW($1:$8),),ROW($1:$8))+1,1)*10^ROW($1:$8)/10)</f>
        <v>49403540</v>
      </c>
      <c r="AY2290" s="673" t="str">
        <f>VLOOKUP($AX2290,'Item Master Data'!$A:$F,3,FALSE)</f>
        <v>Q.PEAK DUO BLK ML G10+</v>
      </c>
      <c r="AZ2290" s="673">
        <f>VLOOKUP($AX2290,'Item Master Data'!$A:$F,6,FALSE)</f>
        <v>400</v>
      </c>
      <c r="BA2290" s="673">
        <f>X2290/BB2290</f>
        <v>3</v>
      </c>
      <c r="BB2290" s="673">
        <f>VLOOKUP(AX2290,'Item Master Data'!$A:$G,7,FALSE)</f>
        <v>32</v>
      </c>
      <c r="BD2290" s="673">
        <f>W2290-AZ2290</f>
        <v>0</v>
      </c>
    </row>
    <row r="2291" spans="1:56" s="673" customFormat="1">
      <c r="A2291" s="282">
        <v>10</v>
      </c>
      <c r="B2291" s="283"/>
      <c r="C2291" s="283"/>
      <c r="D2291" s="535" t="s">
        <v>3750</v>
      </c>
      <c r="E2291" s="286" t="s">
        <v>3831</v>
      </c>
      <c r="F2291" s="676" t="s">
        <v>1152</v>
      </c>
      <c r="G2291" s="676">
        <v>2022</v>
      </c>
      <c r="H2291" s="676">
        <v>3</v>
      </c>
      <c r="I2291" s="570">
        <v>127848</v>
      </c>
      <c r="J2291" s="750">
        <v>44643</v>
      </c>
      <c r="K2291" s="734" t="s">
        <v>3830</v>
      </c>
      <c r="L2291" s="734" t="s">
        <v>1379</v>
      </c>
      <c r="M2291" s="677">
        <v>44473</v>
      </c>
      <c r="N2291" s="677">
        <v>44594</v>
      </c>
      <c r="O2291" s="677" t="s">
        <v>1289</v>
      </c>
      <c r="P2291" s="677">
        <v>44631</v>
      </c>
      <c r="Q2291" s="677">
        <v>44643</v>
      </c>
      <c r="R2291" s="677">
        <v>44645</v>
      </c>
      <c r="S2291" s="676" t="s">
        <v>1106</v>
      </c>
      <c r="T2291" s="676">
        <v>60</v>
      </c>
      <c r="U2291" s="676">
        <v>49405140</v>
      </c>
      <c r="V2291" s="676" t="s">
        <v>973</v>
      </c>
      <c r="W2291" s="678">
        <v>400</v>
      </c>
      <c r="X2291" s="551">
        <v>672</v>
      </c>
      <c r="Y2291" s="693">
        <f>W2291*X2291</f>
        <v>268800</v>
      </c>
      <c r="Z2291" s="680">
        <v>0.55000000000000004</v>
      </c>
      <c r="AA2291" s="682">
        <f>Y2291*Z2291</f>
        <v>147840</v>
      </c>
      <c r="AB2291" s="682"/>
      <c r="AC2291" s="683">
        <v>0</v>
      </c>
      <c r="AD2291" s="692"/>
      <c r="AE2291" s="684"/>
      <c r="AF2291" s="695">
        <f>AA2291+AD2291+AE2291</f>
        <v>147840</v>
      </c>
      <c r="AG2291" s="676" t="s">
        <v>1073</v>
      </c>
      <c r="AH2291" s="676"/>
      <c r="AI2291" s="676">
        <v>60</v>
      </c>
      <c r="AJ2291" s="676" t="s">
        <v>1358</v>
      </c>
      <c r="AK2291" s="676" t="s">
        <v>1359</v>
      </c>
      <c r="AL2291" s="696">
        <v>18360</v>
      </c>
      <c r="AM2291" s="676" t="s">
        <v>52</v>
      </c>
      <c r="AN2291" s="676" t="s">
        <v>1110</v>
      </c>
      <c r="AO2291" s="676"/>
      <c r="AP2291" s="684"/>
      <c r="AQ2291" s="684" t="s">
        <v>37</v>
      </c>
      <c r="AR2291" s="676"/>
      <c r="AS2291" s="544" t="s">
        <v>1077</v>
      </c>
      <c r="AT2291" s="630"/>
      <c r="AU2291" s="285"/>
      <c r="AV2291" s="674"/>
      <c r="AW2291" s="673">
        <f>U2291</f>
        <v>49405140</v>
      </c>
      <c r="AX2291" s="673" cm="1">
        <f t="array" ref="AX2291">SUM(MID(0&amp;AW2291,LARGE(INDEX(ISNUMBER(--MID(AW2291,ROW($1:$8),1))*ROW($1:$8),),ROW($1:$8))+1,1)*10^ROW($1:$8)/10)</f>
        <v>49405140</v>
      </c>
      <c r="AY2291" s="673" t="str">
        <f>VLOOKUP($AX2291,'Item Master Data'!$A:$F,3,FALSE)</f>
        <v>Q.PEAK DUO BLK ML G10+</v>
      </c>
      <c r="AZ2291" s="673">
        <f>VLOOKUP($AX2291,'Item Master Data'!$A:$F,6,FALSE)</f>
        <v>400</v>
      </c>
      <c r="BA2291" s="673">
        <f>X2291/BB2291</f>
        <v>21</v>
      </c>
      <c r="BB2291" s="673">
        <f>VLOOKUP(AX2291,'Item Master Data'!$A:$G,7,FALSE)</f>
        <v>32</v>
      </c>
      <c r="BD2291" s="673">
        <f>W2291-AZ2291</f>
        <v>0</v>
      </c>
    </row>
    <row r="2292" spans="1:56" s="673" customFormat="1">
      <c r="A2292" s="282"/>
      <c r="B2292" s="283"/>
      <c r="C2292" s="283"/>
      <c r="D2292" s="535" t="s">
        <v>3750</v>
      </c>
      <c r="E2292" s="284" t="s">
        <v>3751</v>
      </c>
      <c r="F2292" s="676"/>
      <c r="G2292" s="676">
        <v>2022</v>
      </c>
      <c r="H2292" s="676">
        <v>3</v>
      </c>
      <c r="I2292" s="687">
        <v>127810</v>
      </c>
      <c r="J2292" s="677">
        <v>44648</v>
      </c>
      <c r="K2292" s="676" t="s">
        <v>3832</v>
      </c>
      <c r="L2292" s="676" t="s">
        <v>1386</v>
      </c>
      <c r="M2292" s="677">
        <v>44517</v>
      </c>
      <c r="N2292" s="677">
        <v>44517</v>
      </c>
      <c r="O2292" s="677"/>
      <c r="P2292" s="677">
        <v>44630</v>
      </c>
      <c r="Q2292" s="677">
        <v>44649</v>
      </c>
      <c r="R2292" s="677">
        <v>44650</v>
      </c>
      <c r="S2292" s="676" t="s">
        <v>1106</v>
      </c>
      <c r="T2292" s="676">
        <v>60</v>
      </c>
      <c r="U2292" s="676">
        <v>49204132</v>
      </c>
      <c r="V2292" s="676" t="s">
        <v>1231</v>
      </c>
      <c r="W2292" s="678">
        <v>360</v>
      </c>
      <c r="X2292" s="551">
        <v>728</v>
      </c>
      <c r="Y2292" s="693">
        <f>W2292*X2292</f>
        <v>262080</v>
      </c>
      <c r="Z2292" s="680">
        <v>0.83</v>
      </c>
      <c r="AA2292" s="682">
        <f>Y2292*Z2292</f>
        <v>217526.39999999999</v>
      </c>
      <c r="AB2292" s="682"/>
      <c r="AC2292" s="683">
        <f>AB2292*Y2292</f>
        <v>0</v>
      </c>
      <c r="AD2292" s="692"/>
      <c r="AE2292" s="684"/>
      <c r="AF2292" s="695">
        <f>AA2292+AD2292+AE2292</f>
        <v>217526.39999999999</v>
      </c>
      <c r="AG2292" s="676" t="s">
        <v>1073</v>
      </c>
      <c r="AH2292" s="676">
        <v>0</v>
      </c>
      <c r="AI2292" s="676">
        <v>60</v>
      </c>
      <c r="AJ2292" s="676" t="s">
        <v>1387</v>
      </c>
      <c r="AK2292" s="676" t="s">
        <v>1388</v>
      </c>
      <c r="AL2292" s="696" t="s">
        <v>3833</v>
      </c>
      <c r="AM2292" s="676" t="s">
        <v>52</v>
      </c>
      <c r="AN2292" s="676" t="s">
        <v>1076</v>
      </c>
      <c r="AO2292" s="676"/>
      <c r="AP2292" s="684"/>
      <c r="AQ2292" s="684" t="s">
        <v>1090</v>
      </c>
      <c r="AR2292" s="676"/>
      <c r="AS2292" s="544" t="s">
        <v>1077</v>
      </c>
      <c r="AT2292" s="630" t="s">
        <v>1091</v>
      </c>
      <c r="AU2292" s="285" t="s">
        <v>1078</v>
      </c>
      <c r="AV2292" s="674"/>
      <c r="AW2292" s="673">
        <f>U2292</f>
        <v>49204132</v>
      </c>
      <c r="AX2292" s="673" cm="1">
        <f t="array" ref="AX2292">SUM(MID(0&amp;AW2292,LARGE(INDEX(ISNUMBER(--MID(AW2292,ROW($1:$8),1))*ROW($1:$8),),ROW($1:$8))+1,1)*10^ROW($1:$8)/10)</f>
        <v>49204132</v>
      </c>
      <c r="AY2292" s="673" t="str">
        <f>VLOOKUP($AX2292,'Item Master Data'!$A:$F,3,FALSE)</f>
        <v>Q.PEAK DUO BLK G10+/AC</v>
      </c>
      <c r="AZ2292" s="673">
        <f>VLOOKUP($AX2292,'Item Master Data'!$A:$F,6,FALSE)</f>
        <v>360</v>
      </c>
      <c r="BA2292" s="673">
        <f>X2292/BB2292</f>
        <v>28</v>
      </c>
      <c r="BB2292" s="673">
        <f>VLOOKUP(AX2292,'Item Master Data'!$A:$G,7,FALSE)</f>
        <v>26</v>
      </c>
      <c r="BD2292" s="673">
        <f>W2292-AZ2292</f>
        <v>0</v>
      </c>
    </row>
    <row r="2293" spans="1:56" s="673" customFormat="1">
      <c r="A2293" s="282"/>
      <c r="B2293" s="283"/>
      <c r="C2293" s="283"/>
      <c r="D2293" s="535" t="s">
        <v>3750</v>
      </c>
      <c r="E2293" s="284" t="s">
        <v>3767</v>
      </c>
      <c r="F2293" s="676"/>
      <c r="G2293" s="676">
        <v>2022</v>
      </c>
      <c r="H2293" s="676">
        <v>3</v>
      </c>
      <c r="I2293" s="687">
        <v>127232</v>
      </c>
      <c r="J2293" s="677">
        <v>44622</v>
      </c>
      <c r="K2293" s="676" t="s">
        <v>3834</v>
      </c>
      <c r="L2293" s="676" t="s">
        <v>3835</v>
      </c>
      <c r="M2293" s="677">
        <v>44505</v>
      </c>
      <c r="N2293" s="677">
        <v>44567</v>
      </c>
      <c r="O2293" s="677"/>
      <c r="P2293" s="677">
        <v>44607</v>
      </c>
      <c r="Q2293" s="677">
        <v>44617</v>
      </c>
      <c r="R2293" s="677">
        <v>44622</v>
      </c>
      <c r="S2293" s="676" t="s">
        <v>1106</v>
      </c>
      <c r="T2293" s="676">
        <v>60</v>
      </c>
      <c r="U2293" s="676">
        <v>49201132</v>
      </c>
      <c r="V2293" s="676" t="s">
        <v>986</v>
      </c>
      <c r="W2293" s="678">
        <v>360</v>
      </c>
      <c r="X2293" s="551">
        <v>896</v>
      </c>
      <c r="Y2293" s="693">
        <f>W2293*X2293</f>
        <v>322560</v>
      </c>
      <c r="Z2293" s="680">
        <v>0.47499999999999998</v>
      </c>
      <c r="AA2293" s="682">
        <f>Y2293*Z2293</f>
        <v>153216</v>
      </c>
      <c r="AB2293" s="682"/>
      <c r="AC2293" s="683">
        <f>AB2293*Y2293</f>
        <v>0</v>
      </c>
      <c r="AD2293" s="692"/>
      <c r="AE2293" s="684"/>
      <c r="AF2293" s="695">
        <f>AA2293+AD2293+AE2293</f>
        <v>153216</v>
      </c>
      <c r="AG2293" s="676" t="s">
        <v>47</v>
      </c>
      <c r="AH2293" s="676">
        <v>0</v>
      </c>
      <c r="AI2293" s="676">
        <v>60</v>
      </c>
      <c r="AJ2293" s="676" t="s">
        <v>3366</v>
      </c>
      <c r="AK2293" s="676" t="s">
        <v>1149</v>
      </c>
      <c r="AL2293" s="696">
        <v>75261</v>
      </c>
      <c r="AM2293" s="676" t="s">
        <v>52</v>
      </c>
      <c r="AN2293" s="676" t="s">
        <v>1076</v>
      </c>
      <c r="AO2293" s="676"/>
      <c r="AP2293" s="684"/>
      <c r="AQ2293" s="684" t="s">
        <v>37</v>
      </c>
      <c r="AR2293" s="676"/>
      <c r="AS2293" s="544" t="s">
        <v>1077</v>
      </c>
      <c r="AT2293" s="630" t="s">
        <v>3836</v>
      </c>
      <c r="AU2293" s="285" t="s">
        <v>1078</v>
      </c>
      <c r="AV2293" s="674"/>
      <c r="AW2293" s="673">
        <f>U2293</f>
        <v>49201132</v>
      </c>
      <c r="AX2293" s="673" cm="1">
        <f t="array" ref="AX2293">SUM(MID(0&amp;AW2293,LARGE(INDEX(ISNUMBER(--MID(AW2293,ROW($1:$8),1))*ROW($1:$8),),ROW($1:$8))+1,1)*10^ROW($1:$8)/10)</f>
        <v>49201132</v>
      </c>
      <c r="AY2293" s="673" t="str">
        <f>VLOOKUP($AX2293,'Item Master Data'!$A:$F,3,FALSE)</f>
        <v>Q.PEAK DUO BLK G10+</v>
      </c>
      <c r="AZ2293" s="673">
        <f>VLOOKUP($AX2293,'Item Master Data'!$A:$F,6,FALSE)</f>
        <v>360</v>
      </c>
      <c r="BA2293" s="673">
        <f>X2293/BB2293</f>
        <v>28</v>
      </c>
      <c r="BB2293" s="673">
        <f>VLOOKUP(AX2293,'Item Master Data'!$A:$G,7,FALSE)</f>
        <v>32</v>
      </c>
      <c r="BD2293" s="673">
        <f>W2293-AZ2293</f>
        <v>0</v>
      </c>
    </row>
    <row r="2294" spans="1:56" s="673" customFormat="1">
      <c r="A2294" s="282"/>
      <c r="B2294" s="283"/>
      <c r="C2294" s="283"/>
      <c r="D2294" s="535" t="s">
        <v>3750</v>
      </c>
      <c r="E2294" s="284" t="s">
        <v>3767</v>
      </c>
      <c r="F2294" s="676"/>
      <c r="G2294" s="676">
        <v>2022</v>
      </c>
      <c r="H2294" s="676">
        <v>3</v>
      </c>
      <c r="I2294" s="687">
        <v>127233</v>
      </c>
      <c r="J2294" s="677">
        <v>44621</v>
      </c>
      <c r="K2294" s="676" t="s">
        <v>3837</v>
      </c>
      <c r="L2294" s="676" t="s">
        <v>3835</v>
      </c>
      <c r="M2294" s="677">
        <v>44505</v>
      </c>
      <c r="N2294" s="677">
        <v>44567</v>
      </c>
      <c r="O2294" s="677"/>
      <c r="P2294" s="677">
        <v>44617</v>
      </c>
      <c r="Q2294" s="677">
        <v>44621</v>
      </c>
      <c r="R2294" s="677">
        <v>44622</v>
      </c>
      <c r="S2294" s="676" t="s">
        <v>1106</v>
      </c>
      <c r="T2294" s="676">
        <v>60</v>
      </c>
      <c r="U2294" s="676">
        <v>49201132</v>
      </c>
      <c r="V2294" s="676" t="s">
        <v>986</v>
      </c>
      <c r="W2294" s="678">
        <v>360</v>
      </c>
      <c r="X2294" s="551">
        <v>896</v>
      </c>
      <c r="Y2294" s="693">
        <f>W2294*X2294</f>
        <v>322560</v>
      </c>
      <c r="Z2294" s="680">
        <v>0.47499999999999998</v>
      </c>
      <c r="AA2294" s="682">
        <f>Y2294*Z2294</f>
        <v>153216</v>
      </c>
      <c r="AB2294" s="682"/>
      <c r="AC2294" s="683">
        <f>AB2294*Y2294</f>
        <v>0</v>
      </c>
      <c r="AD2294" s="692"/>
      <c r="AE2294" s="684"/>
      <c r="AF2294" s="695">
        <f>AA2294+AD2294+AE2294</f>
        <v>153216</v>
      </c>
      <c r="AG2294" s="676" t="s">
        <v>1073</v>
      </c>
      <c r="AH2294" s="676">
        <v>0</v>
      </c>
      <c r="AI2294" s="676">
        <v>60</v>
      </c>
      <c r="AJ2294" s="676" t="s">
        <v>3838</v>
      </c>
      <c r="AK2294" s="676" t="s">
        <v>1089</v>
      </c>
      <c r="AL2294" s="696">
        <v>8840</v>
      </c>
      <c r="AM2294" s="676" t="s">
        <v>52</v>
      </c>
      <c r="AN2294" s="676" t="s">
        <v>1076</v>
      </c>
      <c r="AO2294" s="676"/>
      <c r="AP2294" s="684"/>
      <c r="AQ2294" s="684" t="s">
        <v>37</v>
      </c>
      <c r="AR2294" s="676"/>
      <c r="AS2294" s="544" t="s">
        <v>1077</v>
      </c>
      <c r="AT2294" s="630" t="s">
        <v>3836</v>
      </c>
      <c r="AU2294" s="285" t="s">
        <v>1078</v>
      </c>
      <c r="AV2294" s="674"/>
      <c r="AW2294" s="673">
        <f>U2294</f>
        <v>49201132</v>
      </c>
      <c r="AX2294" s="673" cm="1">
        <f t="array" ref="AX2294">SUM(MID(0&amp;AW2294,LARGE(INDEX(ISNUMBER(--MID(AW2294,ROW($1:$8),1))*ROW($1:$8),),ROW($1:$8))+1,1)*10^ROW($1:$8)/10)</f>
        <v>49201132</v>
      </c>
      <c r="AY2294" s="673" t="str">
        <f>VLOOKUP($AX2294,'Item Master Data'!$A:$F,3,FALSE)</f>
        <v>Q.PEAK DUO BLK G10+</v>
      </c>
      <c r="AZ2294" s="673">
        <f>VLOOKUP($AX2294,'Item Master Data'!$A:$F,6,FALSE)</f>
        <v>360</v>
      </c>
      <c r="BA2294" s="673">
        <f>X2294/BB2294</f>
        <v>28</v>
      </c>
      <c r="BB2294" s="673">
        <f>VLOOKUP(AX2294,'Item Master Data'!$A:$G,7,FALSE)</f>
        <v>32</v>
      </c>
      <c r="BD2294" s="673">
        <f>W2294-AZ2294</f>
        <v>0</v>
      </c>
    </row>
    <row r="2295" spans="1:56" s="673" customFormat="1">
      <c r="A2295" s="282"/>
      <c r="B2295" s="283"/>
      <c r="C2295" s="283"/>
      <c r="D2295" s="535" t="s">
        <v>3750</v>
      </c>
      <c r="E2295" s="284" t="s">
        <v>3767</v>
      </c>
      <c r="F2295" s="676"/>
      <c r="G2295" s="676">
        <v>2022</v>
      </c>
      <c r="H2295" s="676">
        <v>3</v>
      </c>
      <c r="I2295" s="687">
        <v>127234</v>
      </c>
      <c r="J2295" s="677">
        <v>44621</v>
      </c>
      <c r="K2295" s="676" t="s">
        <v>3839</v>
      </c>
      <c r="L2295" s="676" t="s">
        <v>3835</v>
      </c>
      <c r="M2295" s="677">
        <v>44505</v>
      </c>
      <c r="N2295" s="677">
        <v>44614</v>
      </c>
      <c r="O2295" s="677"/>
      <c r="P2295" s="677">
        <v>44617</v>
      </c>
      <c r="Q2295" s="677">
        <v>44621</v>
      </c>
      <c r="R2295" s="677">
        <v>44622</v>
      </c>
      <c r="S2295" s="676" t="s">
        <v>1106</v>
      </c>
      <c r="T2295" s="676">
        <v>60</v>
      </c>
      <c r="U2295" s="676">
        <v>49201132</v>
      </c>
      <c r="V2295" s="676" t="s">
        <v>986</v>
      </c>
      <c r="W2295" s="678">
        <v>360</v>
      </c>
      <c r="X2295" s="551">
        <v>896</v>
      </c>
      <c r="Y2295" s="693">
        <f>W2295*X2295</f>
        <v>322560</v>
      </c>
      <c r="Z2295" s="680">
        <v>0.47499999999999998</v>
      </c>
      <c r="AA2295" s="682">
        <f>Y2295*Z2295</f>
        <v>153216</v>
      </c>
      <c r="AB2295" s="682"/>
      <c r="AC2295" s="683">
        <f>AB2295*Y2295</f>
        <v>0</v>
      </c>
      <c r="AD2295" s="692"/>
      <c r="AE2295" s="684"/>
      <c r="AF2295" s="695">
        <f>AA2295+AD2295+AE2295</f>
        <v>153216</v>
      </c>
      <c r="AG2295" s="676" t="s">
        <v>1073</v>
      </c>
      <c r="AH2295" s="676">
        <v>0</v>
      </c>
      <c r="AI2295" s="676">
        <v>60</v>
      </c>
      <c r="AJ2295" s="676" t="s">
        <v>3840</v>
      </c>
      <c r="AK2295" s="676" t="s">
        <v>1143</v>
      </c>
      <c r="AL2295" s="696">
        <v>11803</v>
      </c>
      <c r="AM2295" s="676" t="s">
        <v>52</v>
      </c>
      <c r="AN2295" s="676" t="s">
        <v>1076</v>
      </c>
      <c r="AO2295" s="676"/>
      <c r="AP2295" s="684"/>
      <c r="AQ2295" s="684" t="s">
        <v>37</v>
      </c>
      <c r="AR2295" s="676"/>
      <c r="AS2295" s="544" t="s">
        <v>1077</v>
      </c>
      <c r="AT2295" s="630" t="s">
        <v>3836</v>
      </c>
      <c r="AU2295" s="285" t="s">
        <v>1078</v>
      </c>
      <c r="AV2295" s="674"/>
      <c r="AW2295" s="673">
        <f>U2295</f>
        <v>49201132</v>
      </c>
      <c r="AX2295" s="673" cm="1">
        <f t="array" ref="AX2295">SUM(MID(0&amp;AW2295,LARGE(INDEX(ISNUMBER(--MID(AW2295,ROW($1:$8),1))*ROW($1:$8),),ROW($1:$8))+1,1)*10^ROW($1:$8)/10)</f>
        <v>49201132</v>
      </c>
      <c r="AY2295" s="673" t="str">
        <f>VLOOKUP($AX2295,'Item Master Data'!$A:$F,3,FALSE)</f>
        <v>Q.PEAK DUO BLK G10+</v>
      </c>
      <c r="AZ2295" s="673">
        <f>VLOOKUP($AX2295,'Item Master Data'!$A:$F,6,FALSE)</f>
        <v>360</v>
      </c>
      <c r="BA2295" s="673">
        <f>X2295/BB2295</f>
        <v>28</v>
      </c>
      <c r="BB2295" s="673">
        <f>VLOOKUP(AX2295,'Item Master Data'!$A:$G,7,FALSE)</f>
        <v>32</v>
      </c>
      <c r="BD2295" s="673">
        <f>W2295-AZ2295</f>
        <v>0</v>
      </c>
    </row>
    <row r="2296" spans="1:56" s="673" customFormat="1">
      <c r="A2296" s="282"/>
      <c r="B2296" s="283"/>
      <c r="C2296" s="283"/>
      <c r="D2296" s="535" t="s">
        <v>3750</v>
      </c>
      <c r="E2296" s="284" t="s">
        <v>3767</v>
      </c>
      <c r="F2296" s="676"/>
      <c r="G2296" s="676">
        <v>2022</v>
      </c>
      <c r="H2296" s="676">
        <v>3</v>
      </c>
      <c r="I2296" s="687">
        <v>127279</v>
      </c>
      <c r="J2296" s="677">
        <v>44621</v>
      </c>
      <c r="K2296" s="676" t="s">
        <v>3841</v>
      </c>
      <c r="L2296" s="676" t="s">
        <v>3835</v>
      </c>
      <c r="M2296" s="677">
        <v>44505</v>
      </c>
      <c r="N2296" s="677">
        <v>44614</v>
      </c>
      <c r="O2296" s="677"/>
      <c r="P2296" s="677">
        <v>44617</v>
      </c>
      <c r="Q2296" s="677">
        <v>44621</v>
      </c>
      <c r="R2296" s="677">
        <v>44623</v>
      </c>
      <c r="S2296" s="676" t="s">
        <v>1106</v>
      </c>
      <c r="T2296" s="676">
        <v>60</v>
      </c>
      <c r="U2296" s="676">
        <v>49201132</v>
      </c>
      <c r="V2296" s="676" t="s">
        <v>986</v>
      </c>
      <c r="W2296" s="678">
        <v>360</v>
      </c>
      <c r="X2296" s="551">
        <v>896</v>
      </c>
      <c r="Y2296" s="693">
        <f>W2296*X2296</f>
        <v>322560</v>
      </c>
      <c r="Z2296" s="680">
        <v>0.47499999999999998</v>
      </c>
      <c r="AA2296" s="682">
        <f>Y2296*Z2296</f>
        <v>153216</v>
      </c>
      <c r="AB2296" s="682"/>
      <c r="AC2296" s="683">
        <f>AB2296*Y2296</f>
        <v>0</v>
      </c>
      <c r="AD2296" s="692"/>
      <c r="AE2296" s="684"/>
      <c r="AF2296" s="695">
        <f>AA2296+AD2296+AE2296</f>
        <v>153216</v>
      </c>
      <c r="AG2296" s="676" t="s">
        <v>1073</v>
      </c>
      <c r="AH2296" s="676">
        <v>0</v>
      </c>
      <c r="AI2296" s="676">
        <v>60</v>
      </c>
      <c r="AJ2296" s="676" t="s">
        <v>3366</v>
      </c>
      <c r="AK2296" s="676" t="s">
        <v>1149</v>
      </c>
      <c r="AL2296" s="696">
        <v>75261</v>
      </c>
      <c r="AM2296" s="676" t="s">
        <v>52</v>
      </c>
      <c r="AN2296" s="676" t="s">
        <v>1076</v>
      </c>
      <c r="AO2296" s="676"/>
      <c r="AP2296" s="684"/>
      <c r="AQ2296" s="684" t="s">
        <v>37</v>
      </c>
      <c r="AR2296" s="676"/>
      <c r="AS2296" s="544" t="s">
        <v>1077</v>
      </c>
      <c r="AT2296" s="630" t="s">
        <v>3836</v>
      </c>
      <c r="AU2296" s="285" t="s">
        <v>1078</v>
      </c>
      <c r="AV2296" s="674"/>
      <c r="AW2296" s="673">
        <f>U2296</f>
        <v>49201132</v>
      </c>
      <c r="AX2296" s="673" cm="1">
        <f t="array" ref="AX2296">SUM(MID(0&amp;AW2296,LARGE(INDEX(ISNUMBER(--MID(AW2296,ROW($1:$8),1))*ROW($1:$8),),ROW($1:$8))+1,1)*10^ROW($1:$8)/10)</f>
        <v>49201132</v>
      </c>
      <c r="AY2296" s="673" t="str">
        <f>VLOOKUP($AX2296,'Item Master Data'!$A:$F,3,FALSE)</f>
        <v>Q.PEAK DUO BLK G10+</v>
      </c>
      <c r="AZ2296" s="673">
        <f>VLOOKUP($AX2296,'Item Master Data'!$A:$F,6,FALSE)</f>
        <v>360</v>
      </c>
      <c r="BA2296" s="673">
        <f>X2296/BB2296</f>
        <v>28</v>
      </c>
      <c r="BB2296" s="673">
        <f>VLOOKUP(AX2296,'Item Master Data'!$A:$G,7,FALSE)</f>
        <v>32</v>
      </c>
      <c r="BD2296" s="673">
        <f>W2296-AZ2296</f>
        <v>0</v>
      </c>
    </row>
    <row r="2297" spans="1:56" s="673" customFormat="1">
      <c r="A2297" s="282"/>
      <c r="B2297" s="283"/>
      <c r="C2297" s="283"/>
      <c r="D2297" s="535" t="s">
        <v>3750</v>
      </c>
      <c r="E2297" s="284" t="s">
        <v>3842</v>
      </c>
      <c r="F2297" s="676"/>
      <c r="G2297" s="676">
        <v>2022</v>
      </c>
      <c r="H2297" s="676">
        <v>3</v>
      </c>
      <c r="I2297" s="676">
        <v>127816</v>
      </c>
      <c r="J2297" s="677">
        <v>44650</v>
      </c>
      <c r="K2297" s="676" t="s">
        <v>3843</v>
      </c>
      <c r="L2297" s="676" t="s">
        <v>3835</v>
      </c>
      <c r="M2297" s="677">
        <v>44621</v>
      </c>
      <c r="N2297" s="677">
        <v>44628</v>
      </c>
      <c r="O2297" s="677"/>
      <c r="P2297" s="677">
        <v>44644</v>
      </c>
      <c r="Q2297" s="677">
        <v>44648</v>
      </c>
      <c r="R2297" s="677">
        <v>44650</v>
      </c>
      <c r="S2297" s="676" t="s">
        <v>1106</v>
      </c>
      <c r="T2297" s="676">
        <v>60</v>
      </c>
      <c r="U2297" s="676">
        <v>49201132</v>
      </c>
      <c r="V2297" s="676" t="s">
        <v>986</v>
      </c>
      <c r="W2297" s="678">
        <v>360</v>
      </c>
      <c r="X2297" s="551">
        <v>800</v>
      </c>
      <c r="Y2297" s="693">
        <f>W2297*X2297</f>
        <v>288000</v>
      </c>
      <c r="Z2297" s="680">
        <v>0.47499999999999998</v>
      </c>
      <c r="AA2297" s="682">
        <f>Y2297*Z2297</f>
        <v>136800</v>
      </c>
      <c r="AB2297" s="682"/>
      <c r="AC2297" s="683">
        <f>AB2297*Y2297</f>
        <v>0</v>
      </c>
      <c r="AD2297" s="692"/>
      <c r="AE2297" s="684"/>
      <c r="AF2297" s="695">
        <f>AA2297+AD2297+AE2297</f>
        <v>136800</v>
      </c>
      <c r="AG2297" s="676" t="s">
        <v>47</v>
      </c>
      <c r="AH2297" s="676">
        <v>0</v>
      </c>
      <c r="AI2297" s="676">
        <v>60</v>
      </c>
      <c r="AJ2297" s="676" t="s">
        <v>3840</v>
      </c>
      <c r="AK2297" s="676" t="s">
        <v>1143</v>
      </c>
      <c r="AL2297" s="696">
        <v>11803</v>
      </c>
      <c r="AM2297" s="676" t="s">
        <v>52</v>
      </c>
      <c r="AN2297" s="676" t="s">
        <v>1110</v>
      </c>
      <c r="AO2297" s="676"/>
      <c r="AP2297" s="684"/>
      <c r="AQ2297" s="684" t="s">
        <v>37</v>
      </c>
      <c r="AR2297" s="676"/>
      <c r="AS2297" s="544" t="s">
        <v>1077</v>
      </c>
      <c r="AT2297" s="630" t="s">
        <v>3836</v>
      </c>
      <c r="AU2297" s="285" t="s">
        <v>1078</v>
      </c>
      <c r="AV2297" s="674"/>
      <c r="AW2297" s="673">
        <f>U2297</f>
        <v>49201132</v>
      </c>
      <c r="AX2297" s="673" cm="1">
        <f t="array" ref="AX2297">SUM(MID(0&amp;AW2297,LARGE(INDEX(ISNUMBER(--MID(AW2297,ROW($1:$8),1))*ROW($1:$8),),ROW($1:$8))+1,1)*10^ROW($1:$8)/10)</f>
        <v>49201132</v>
      </c>
      <c r="AY2297" s="673" t="str">
        <f>VLOOKUP($AX2297,'Item Master Data'!$A:$F,3,FALSE)</f>
        <v>Q.PEAK DUO BLK G10+</v>
      </c>
      <c r="AZ2297" s="673">
        <f>VLOOKUP($AX2297,'Item Master Data'!$A:$F,6,FALSE)</f>
        <v>360</v>
      </c>
      <c r="BA2297" s="673">
        <f>X2297/BB2297</f>
        <v>25</v>
      </c>
      <c r="BB2297" s="673">
        <f>VLOOKUP(AX2297,'Item Master Data'!$A:$G,7,FALSE)</f>
        <v>32</v>
      </c>
      <c r="BD2297" s="673">
        <f>W2297-AZ2297</f>
        <v>0</v>
      </c>
    </row>
    <row r="2298" spans="1:56" s="673" customFormat="1">
      <c r="A2298" s="282"/>
      <c r="B2298" s="283"/>
      <c r="C2298" s="283"/>
      <c r="D2298" s="535" t="s">
        <v>3750</v>
      </c>
      <c r="E2298" s="286" t="s">
        <v>3844</v>
      </c>
      <c r="F2298" s="676"/>
      <c r="G2298" s="676">
        <v>2022</v>
      </c>
      <c r="H2298" s="676">
        <v>3</v>
      </c>
      <c r="I2298" s="570">
        <v>127867</v>
      </c>
      <c r="J2298" s="750">
        <v>44650</v>
      </c>
      <c r="K2298" s="734" t="s">
        <v>3843</v>
      </c>
      <c r="L2298" s="734" t="s">
        <v>3835</v>
      </c>
      <c r="M2298" s="677">
        <v>44621</v>
      </c>
      <c r="N2298" s="677">
        <v>44628</v>
      </c>
      <c r="O2298" s="677"/>
      <c r="P2298" s="677">
        <v>44644</v>
      </c>
      <c r="Q2298" s="677">
        <v>44648</v>
      </c>
      <c r="R2298" s="677">
        <v>44650</v>
      </c>
      <c r="S2298" s="676" t="s">
        <v>1106</v>
      </c>
      <c r="T2298" s="676">
        <v>60</v>
      </c>
      <c r="U2298" s="676">
        <v>49201132</v>
      </c>
      <c r="V2298" s="676" t="s">
        <v>986</v>
      </c>
      <c r="W2298" s="678">
        <v>360</v>
      </c>
      <c r="X2298" s="551">
        <v>96</v>
      </c>
      <c r="Y2298" s="693">
        <f>W2298*X2298</f>
        <v>34560</v>
      </c>
      <c r="Z2298" s="680">
        <v>0.47499999999999998</v>
      </c>
      <c r="AA2298" s="682">
        <f>Y2298*Z2298</f>
        <v>16416</v>
      </c>
      <c r="AB2298" s="682"/>
      <c r="AC2298" s="683">
        <f>AB2298*Y2298</f>
        <v>0</v>
      </c>
      <c r="AD2298" s="692"/>
      <c r="AE2298" s="684"/>
      <c r="AF2298" s="695">
        <f>AA2298+AD2298+AE2298</f>
        <v>16416</v>
      </c>
      <c r="AG2298" s="676" t="s">
        <v>47</v>
      </c>
      <c r="AH2298" s="676">
        <v>0</v>
      </c>
      <c r="AI2298" s="676">
        <v>60</v>
      </c>
      <c r="AJ2298" s="676" t="s">
        <v>3840</v>
      </c>
      <c r="AK2298" s="676" t="s">
        <v>1143</v>
      </c>
      <c r="AL2298" s="696">
        <v>11803</v>
      </c>
      <c r="AM2298" s="676" t="s">
        <v>52</v>
      </c>
      <c r="AN2298" s="676" t="s">
        <v>1110</v>
      </c>
      <c r="AO2298" s="676"/>
      <c r="AP2298" s="684"/>
      <c r="AQ2298" s="684" t="s">
        <v>37</v>
      </c>
      <c r="AR2298" s="676"/>
      <c r="AS2298" s="544" t="s">
        <v>1077</v>
      </c>
      <c r="AT2298" s="630" t="s">
        <v>3836</v>
      </c>
      <c r="AU2298" s="285" t="s">
        <v>1078</v>
      </c>
      <c r="AV2298" s="674"/>
      <c r="AW2298" s="673">
        <f>U2298</f>
        <v>49201132</v>
      </c>
      <c r="AX2298" s="673" cm="1">
        <f t="array" ref="AX2298">SUM(MID(0&amp;AW2298,LARGE(INDEX(ISNUMBER(--MID(AW2298,ROW($1:$8),1))*ROW($1:$8),),ROW($1:$8))+1,1)*10^ROW($1:$8)/10)</f>
        <v>49201132</v>
      </c>
      <c r="AY2298" s="673" t="str">
        <f>VLOOKUP($AX2298,'Item Master Data'!$A:$F,3,FALSE)</f>
        <v>Q.PEAK DUO BLK G10+</v>
      </c>
      <c r="AZ2298" s="673">
        <f>VLOOKUP($AX2298,'Item Master Data'!$A:$F,6,FALSE)</f>
        <v>360</v>
      </c>
      <c r="BA2298" s="673">
        <f>X2298/BB2298</f>
        <v>3</v>
      </c>
      <c r="BB2298" s="673">
        <f>VLOOKUP(AX2298,'Item Master Data'!$A:$G,7,FALSE)</f>
        <v>32</v>
      </c>
      <c r="BD2298" s="673">
        <f>W2298-AZ2298</f>
        <v>0</v>
      </c>
    </row>
    <row r="2299" spans="1:56" s="673" customFormat="1">
      <c r="A2299" s="282"/>
      <c r="B2299" s="283"/>
      <c r="C2299" s="283"/>
      <c r="D2299" s="535" t="s">
        <v>3750</v>
      </c>
      <c r="E2299" s="284" t="s">
        <v>3755</v>
      </c>
      <c r="F2299" s="676"/>
      <c r="G2299" s="676">
        <v>2022</v>
      </c>
      <c r="H2299" s="676">
        <v>3</v>
      </c>
      <c r="I2299" s="676">
        <v>127714</v>
      </c>
      <c r="J2299" s="677">
        <v>44650</v>
      </c>
      <c r="K2299" s="676" t="s">
        <v>3845</v>
      </c>
      <c r="L2299" s="676" t="s">
        <v>3835</v>
      </c>
      <c r="M2299" s="677">
        <v>44621</v>
      </c>
      <c r="N2299" s="677">
        <v>44628</v>
      </c>
      <c r="O2299" s="677"/>
      <c r="P2299" s="677">
        <v>44644</v>
      </c>
      <c r="Q2299" s="677">
        <v>44648</v>
      </c>
      <c r="R2299" s="677">
        <v>44650</v>
      </c>
      <c r="S2299" s="676" t="s">
        <v>1106</v>
      </c>
      <c r="T2299" s="676">
        <v>60</v>
      </c>
      <c r="U2299" s="676">
        <v>49201132</v>
      </c>
      <c r="V2299" s="676" t="s">
        <v>986</v>
      </c>
      <c r="W2299" s="678">
        <v>360</v>
      </c>
      <c r="X2299" s="551">
        <v>896</v>
      </c>
      <c r="Y2299" s="693">
        <f>W2299*X2299</f>
        <v>322560</v>
      </c>
      <c r="Z2299" s="680">
        <v>0.47499999999999998</v>
      </c>
      <c r="AA2299" s="682">
        <f>Y2299*Z2299</f>
        <v>153216</v>
      </c>
      <c r="AB2299" s="682"/>
      <c r="AC2299" s="683">
        <f>AB2299*Y2299</f>
        <v>0</v>
      </c>
      <c r="AD2299" s="692"/>
      <c r="AE2299" s="684"/>
      <c r="AF2299" s="695">
        <f>AA2299+AD2299+AE2299</f>
        <v>153216</v>
      </c>
      <c r="AG2299" s="676" t="s">
        <v>47</v>
      </c>
      <c r="AH2299" s="676">
        <v>0</v>
      </c>
      <c r="AI2299" s="676">
        <v>60</v>
      </c>
      <c r="AJ2299" s="676" t="s">
        <v>3838</v>
      </c>
      <c r="AK2299" s="676" t="s">
        <v>1089</v>
      </c>
      <c r="AL2299" s="696">
        <v>8840</v>
      </c>
      <c r="AM2299" s="676" t="s">
        <v>52</v>
      </c>
      <c r="AN2299" s="676" t="s">
        <v>1110</v>
      </c>
      <c r="AO2299" s="676"/>
      <c r="AP2299" s="684"/>
      <c r="AQ2299" s="684" t="s">
        <v>37</v>
      </c>
      <c r="AR2299" s="676"/>
      <c r="AS2299" s="544" t="s">
        <v>1077</v>
      </c>
      <c r="AT2299" s="630" t="s">
        <v>3836</v>
      </c>
      <c r="AU2299" s="285" t="s">
        <v>1078</v>
      </c>
      <c r="AV2299" s="674"/>
      <c r="AW2299" s="673">
        <f>U2299</f>
        <v>49201132</v>
      </c>
      <c r="AX2299" s="673" cm="1">
        <f t="array" ref="AX2299">SUM(MID(0&amp;AW2299,LARGE(INDEX(ISNUMBER(--MID(AW2299,ROW($1:$8),1))*ROW($1:$8),),ROW($1:$8))+1,1)*10^ROW($1:$8)/10)</f>
        <v>49201132</v>
      </c>
      <c r="AY2299" s="673" t="str">
        <f>VLOOKUP($AX2299,'Item Master Data'!$A:$F,3,FALSE)</f>
        <v>Q.PEAK DUO BLK G10+</v>
      </c>
      <c r="AZ2299" s="673">
        <f>VLOOKUP($AX2299,'Item Master Data'!$A:$F,6,FALSE)</f>
        <v>360</v>
      </c>
      <c r="BA2299" s="673">
        <f>X2299/BB2299</f>
        <v>28</v>
      </c>
      <c r="BB2299" s="673">
        <f>VLOOKUP(AX2299,'Item Master Data'!$A:$G,7,FALSE)</f>
        <v>32</v>
      </c>
      <c r="BD2299" s="673">
        <f>W2299-AZ2299</f>
        <v>0</v>
      </c>
    </row>
    <row r="2300" spans="1:56" s="673" customFormat="1">
      <c r="A2300" s="282"/>
      <c r="B2300" s="283"/>
      <c r="C2300" s="283"/>
      <c r="D2300" s="535" t="s">
        <v>3750</v>
      </c>
      <c r="E2300" s="284" t="s">
        <v>3774</v>
      </c>
      <c r="F2300" s="676"/>
      <c r="G2300" s="676">
        <v>2022</v>
      </c>
      <c r="H2300" s="676">
        <v>3</v>
      </c>
      <c r="I2300" s="687">
        <v>127448</v>
      </c>
      <c r="J2300" s="677">
        <v>44635</v>
      </c>
      <c r="K2300" s="676" t="s">
        <v>3846</v>
      </c>
      <c r="L2300" s="676" t="s">
        <v>3835</v>
      </c>
      <c r="M2300" s="677">
        <v>44621</v>
      </c>
      <c r="N2300" s="677">
        <v>44628</v>
      </c>
      <c r="O2300" s="677"/>
      <c r="P2300" s="677">
        <v>44630</v>
      </c>
      <c r="Q2300" s="677">
        <v>44634</v>
      </c>
      <c r="R2300" s="677">
        <v>44635</v>
      </c>
      <c r="S2300" s="676" t="s">
        <v>1106</v>
      </c>
      <c r="T2300" s="676">
        <v>60</v>
      </c>
      <c r="U2300" s="676">
        <v>49201132</v>
      </c>
      <c r="V2300" s="676" t="s">
        <v>986</v>
      </c>
      <c r="W2300" s="678">
        <v>360</v>
      </c>
      <c r="X2300" s="551">
        <v>896</v>
      </c>
      <c r="Y2300" s="693">
        <f>W2300*X2300</f>
        <v>322560</v>
      </c>
      <c r="Z2300" s="680">
        <v>0.47499999999999998</v>
      </c>
      <c r="AA2300" s="682">
        <f>Y2300*Z2300</f>
        <v>153216</v>
      </c>
      <c r="AB2300" s="682"/>
      <c r="AC2300" s="683">
        <f>AB2300*Y2300</f>
        <v>0</v>
      </c>
      <c r="AD2300" s="692"/>
      <c r="AE2300" s="684"/>
      <c r="AF2300" s="695">
        <f>AA2300+AD2300+AE2300</f>
        <v>153216</v>
      </c>
      <c r="AG2300" s="676" t="s">
        <v>47</v>
      </c>
      <c r="AH2300" s="676">
        <v>0</v>
      </c>
      <c r="AI2300" s="676">
        <v>60</v>
      </c>
      <c r="AJ2300" s="676" t="s">
        <v>2554</v>
      </c>
      <c r="AK2300" s="676" t="s">
        <v>1088</v>
      </c>
      <c r="AL2300" s="696">
        <v>33634</v>
      </c>
      <c r="AM2300" s="676" t="s">
        <v>52</v>
      </c>
      <c r="AN2300" s="676"/>
      <c r="AO2300" s="676"/>
      <c r="AP2300" s="684"/>
      <c r="AQ2300" s="684" t="s">
        <v>37</v>
      </c>
      <c r="AR2300" s="676"/>
      <c r="AS2300" s="544" t="s">
        <v>1077</v>
      </c>
      <c r="AT2300" s="630" t="s">
        <v>3836</v>
      </c>
      <c r="AU2300" s="285" t="s">
        <v>1078</v>
      </c>
      <c r="AV2300" s="674"/>
      <c r="AW2300" s="673">
        <f>U2300</f>
        <v>49201132</v>
      </c>
      <c r="AX2300" s="673" cm="1">
        <f t="array" ref="AX2300">SUM(MID(0&amp;AW2300,LARGE(INDEX(ISNUMBER(--MID(AW2300,ROW($1:$8),1))*ROW($1:$8),),ROW($1:$8))+1,1)*10^ROW($1:$8)/10)</f>
        <v>49201132</v>
      </c>
      <c r="AY2300" s="673" t="str">
        <f>VLOOKUP($AX2300,'Item Master Data'!$A:$F,3,FALSE)</f>
        <v>Q.PEAK DUO BLK G10+</v>
      </c>
      <c r="AZ2300" s="673">
        <f>VLOOKUP($AX2300,'Item Master Data'!$A:$F,6,FALSE)</f>
        <v>360</v>
      </c>
      <c r="BA2300" s="673">
        <f>X2300/BB2300</f>
        <v>28</v>
      </c>
      <c r="BB2300" s="673">
        <f>VLOOKUP(AX2300,'Item Master Data'!$A:$G,7,FALSE)</f>
        <v>32</v>
      </c>
      <c r="BD2300" s="673">
        <f>W2300-AZ2300</f>
        <v>0</v>
      </c>
    </row>
    <row r="2301" spans="1:56" s="673" customFormat="1">
      <c r="A2301" s="282"/>
      <c r="B2301" s="283"/>
      <c r="C2301" s="283"/>
      <c r="D2301" s="535" t="s">
        <v>3750</v>
      </c>
      <c r="E2301" s="284" t="s">
        <v>3751</v>
      </c>
      <c r="F2301" s="676"/>
      <c r="G2301" s="676">
        <v>2022</v>
      </c>
      <c r="H2301" s="676">
        <v>3</v>
      </c>
      <c r="I2301" s="676">
        <v>127817</v>
      </c>
      <c r="J2301" s="677">
        <v>44650</v>
      </c>
      <c r="K2301" s="676" t="s">
        <v>3847</v>
      </c>
      <c r="L2301" s="676" t="s">
        <v>3835</v>
      </c>
      <c r="M2301" s="677">
        <v>44621</v>
      </c>
      <c r="N2301" s="677">
        <v>44628</v>
      </c>
      <c r="O2301" s="677"/>
      <c r="P2301" s="677">
        <v>44644</v>
      </c>
      <c r="Q2301" s="677">
        <v>44649</v>
      </c>
      <c r="R2301" s="677">
        <v>44650</v>
      </c>
      <c r="S2301" s="676" t="s">
        <v>1106</v>
      </c>
      <c r="T2301" s="676">
        <v>60</v>
      </c>
      <c r="U2301" s="676">
        <v>49201132</v>
      </c>
      <c r="V2301" s="676" t="s">
        <v>986</v>
      </c>
      <c r="W2301" s="678">
        <v>360</v>
      </c>
      <c r="X2301" s="551">
        <v>736</v>
      </c>
      <c r="Y2301" s="693">
        <f>W2301*X2301</f>
        <v>264960</v>
      </c>
      <c r="Z2301" s="680">
        <v>0.47499999999999998</v>
      </c>
      <c r="AA2301" s="682">
        <f>Y2301*Z2301</f>
        <v>125856</v>
      </c>
      <c r="AB2301" s="682"/>
      <c r="AC2301" s="683">
        <f>AB2301*Y2301</f>
        <v>0</v>
      </c>
      <c r="AD2301" s="692"/>
      <c r="AE2301" s="684"/>
      <c r="AF2301" s="695">
        <f>AA2301+AD2301+AE2301</f>
        <v>125856</v>
      </c>
      <c r="AG2301" s="676" t="s">
        <v>47</v>
      </c>
      <c r="AH2301" s="676">
        <v>0</v>
      </c>
      <c r="AI2301" s="676">
        <v>60</v>
      </c>
      <c r="AJ2301" s="676" t="s">
        <v>2319</v>
      </c>
      <c r="AK2301" s="676" t="s">
        <v>1088</v>
      </c>
      <c r="AL2301" s="696">
        <v>32822</v>
      </c>
      <c r="AM2301" s="676" t="s">
        <v>52</v>
      </c>
      <c r="AN2301" s="676" t="s">
        <v>1110</v>
      </c>
      <c r="AO2301" s="676"/>
      <c r="AP2301" s="684"/>
      <c r="AQ2301" s="684" t="s">
        <v>37</v>
      </c>
      <c r="AR2301" s="676"/>
      <c r="AS2301" s="544" t="s">
        <v>1077</v>
      </c>
      <c r="AT2301" s="630" t="s">
        <v>3836</v>
      </c>
      <c r="AU2301" s="285" t="s">
        <v>1078</v>
      </c>
      <c r="AV2301" s="674"/>
      <c r="AW2301" s="673">
        <f>U2301</f>
        <v>49201132</v>
      </c>
      <c r="AX2301" s="673" cm="1">
        <f t="array" ref="AX2301">SUM(MID(0&amp;AW2301,LARGE(INDEX(ISNUMBER(--MID(AW2301,ROW($1:$8),1))*ROW($1:$8),),ROW($1:$8))+1,1)*10^ROW($1:$8)/10)</f>
        <v>49201132</v>
      </c>
      <c r="AY2301" s="673" t="str">
        <f>VLOOKUP($AX2301,'Item Master Data'!$A:$F,3,FALSE)</f>
        <v>Q.PEAK DUO BLK G10+</v>
      </c>
      <c r="AZ2301" s="673">
        <f>VLOOKUP($AX2301,'Item Master Data'!$A:$F,6,FALSE)</f>
        <v>360</v>
      </c>
      <c r="BA2301" s="673">
        <f>X2301/BB2301</f>
        <v>23</v>
      </c>
      <c r="BB2301" s="673">
        <f>VLOOKUP(AX2301,'Item Master Data'!$A:$G,7,FALSE)</f>
        <v>32</v>
      </c>
      <c r="BD2301" s="673">
        <f>W2301-AZ2301</f>
        <v>0</v>
      </c>
    </row>
    <row r="2302" spans="1:56" s="673" customFormat="1">
      <c r="A2302" s="282"/>
      <c r="B2302" s="283"/>
      <c r="C2302" s="283"/>
      <c r="D2302" s="535" t="s">
        <v>3750</v>
      </c>
      <c r="E2302" s="286" t="s">
        <v>3848</v>
      </c>
      <c r="F2302" s="676"/>
      <c r="G2302" s="676">
        <v>2022</v>
      </c>
      <c r="H2302" s="676">
        <v>3</v>
      </c>
      <c r="I2302" s="570">
        <v>127868</v>
      </c>
      <c r="J2302" s="750">
        <v>44650</v>
      </c>
      <c r="K2302" s="734" t="s">
        <v>3847</v>
      </c>
      <c r="L2302" s="734" t="s">
        <v>3835</v>
      </c>
      <c r="M2302" s="677">
        <v>44621</v>
      </c>
      <c r="N2302" s="677">
        <v>44628</v>
      </c>
      <c r="O2302" s="677"/>
      <c r="P2302" s="677">
        <v>44644</v>
      </c>
      <c r="Q2302" s="677">
        <v>44649</v>
      </c>
      <c r="R2302" s="677">
        <v>44650</v>
      </c>
      <c r="S2302" s="676" t="s">
        <v>1106</v>
      </c>
      <c r="T2302" s="676">
        <v>60</v>
      </c>
      <c r="U2302" s="676">
        <v>49201132</v>
      </c>
      <c r="V2302" s="676" t="s">
        <v>986</v>
      </c>
      <c r="W2302" s="678">
        <v>360</v>
      </c>
      <c r="X2302" s="551">
        <v>160</v>
      </c>
      <c r="Y2302" s="693">
        <f>W2302*X2302</f>
        <v>57600</v>
      </c>
      <c r="Z2302" s="680">
        <v>0.47499999999999998</v>
      </c>
      <c r="AA2302" s="682">
        <f>Y2302*Z2302</f>
        <v>27360</v>
      </c>
      <c r="AB2302" s="682"/>
      <c r="AC2302" s="683">
        <f>AB2302*Y2302</f>
        <v>0</v>
      </c>
      <c r="AD2302" s="692"/>
      <c r="AE2302" s="684"/>
      <c r="AF2302" s="695">
        <f>AA2302+AD2302+AE2302</f>
        <v>27360</v>
      </c>
      <c r="AG2302" s="676" t="s">
        <v>47</v>
      </c>
      <c r="AH2302" s="676">
        <v>0</v>
      </c>
      <c r="AI2302" s="676">
        <v>60</v>
      </c>
      <c r="AJ2302" s="676" t="s">
        <v>2319</v>
      </c>
      <c r="AK2302" s="676" t="s">
        <v>1088</v>
      </c>
      <c r="AL2302" s="696">
        <v>32822</v>
      </c>
      <c r="AM2302" s="676" t="s">
        <v>52</v>
      </c>
      <c r="AN2302" s="676" t="s">
        <v>1110</v>
      </c>
      <c r="AO2302" s="676"/>
      <c r="AP2302" s="684"/>
      <c r="AQ2302" s="684" t="s">
        <v>37</v>
      </c>
      <c r="AR2302" s="676"/>
      <c r="AS2302" s="544" t="s">
        <v>1077</v>
      </c>
      <c r="AT2302" s="630" t="s">
        <v>3836</v>
      </c>
      <c r="AU2302" s="285" t="s">
        <v>1078</v>
      </c>
      <c r="AV2302" s="674"/>
      <c r="AW2302" s="673">
        <f>U2302</f>
        <v>49201132</v>
      </c>
      <c r="AX2302" s="673" cm="1">
        <f t="array" ref="AX2302">SUM(MID(0&amp;AW2302,LARGE(INDEX(ISNUMBER(--MID(AW2302,ROW($1:$8),1))*ROW($1:$8),),ROW($1:$8))+1,1)*10^ROW($1:$8)/10)</f>
        <v>49201132</v>
      </c>
      <c r="AY2302" s="673" t="str">
        <f>VLOOKUP($AX2302,'Item Master Data'!$A:$F,3,FALSE)</f>
        <v>Q.PEAK DUO BLK G10+</v>
      </c>
      <c r="AZ2302" s="673">
        <f>VLOOKUP($AX2302,'Item Master Data'!$A:$F,6,FALSE)</f>
        <v>360</v>
      </c>
      <c r="BA2302" s="673">
        <f>X2302/BB2302</f>
        <v>5</v>
      </c>
      <c r="BB2302" s="673">
        <f>VLOOKUP(AX2302,'Item Master Data'!$A:$G,7,FALSE)</f>
        <v>32</v>
      </c>
      <c r="BD2302" s="673">
        <f>W2302-AZ2302</f>
        <v>0</v>
      </c>
    </row>
    <row r="2303" spans="1:56" s="673" customFormat="1">
      <c r="A2303" s="282"/>
      <c r="B2303" s="283"/>
      <c r="C2303" s="283"/>
      <c r="D2303" s="535" t="s">
        <v>3750</v>
      </c>
      <c r="E2303" s="284" t="s">
        <v>3774</v>
      </c>
      <c r="F2303" s="676"/>
      <c r="G2303" s="676">
        <v>2022</v>
      </c>
      <c r="H2303" s="676">
        <v>3</v>
      </c>
      <c r="I2303" s="687">
        <v>127449</v>
      </c>
      <c r="J2303" s="677">
        <v>44635</v>
      </c>
      <c r="K2303" s="676" t="s">
        <v>3849</v>
      </c>
      <c r="L2303" s="676" t="s">
        <v>3835</v>
      </c>
      <c r="M2303" s="677">
        <v>44621</v>
      </c>
      <c r="N2303" s="677">
        <v>44628</v>
      </c>
      <c r="O2303" s="677"/>
      <c r="P2303" s="677">
        <v>44630</v>
      </c>
      <c r="Q2303" s="677">
        <v>44634</v>
      </c>
      <c r="R2303" s="677">
        <v>44635</v>
      </c>
      <c r="S2303" s="676" t="s">
        <v>1106</v>
      </c>
      <c r="T2303" s="676">
        <v>60</v>
      </c>
      <c r="U2303" s="676">
        <v>49201132</v>
      </c>
      <c r="V2303" s="676" t="s">
        <v>986</v>
      </c>
      <c r="W2303" s="678">
        <v>360</v>
      </c>
      <c r="X2303" s="551">
        <v>896</v>
      </c>
      <c r="Y2303" s="693">
        <f>W2303*X2303</f>
        <v>322560</v>
      </c>
      <c r="Z2303" s="680">
        <v>0.47499999999999998</v>
      </c>
      <c r="AA2303" s="682">
        <f>Y2303*Z2303</f>
        <v>153216</v>
      </c>
      <c r="AB2303" s="682"/>
      <c r="AC2303" s="683">
        <f>AB2303*Y2303</f>
        <v>0</v>
      </c>
      <c r="AD2303" s="692"/>
      <c r="AE2303" s="684"/>
      <c r="AF2303" s="695">
        <f>AA2303+AD2303+AE2303</f>
        <v>153216</v>
      </c>
      <c r="AG2303" s="676" t="s">
        <v>47</v>
      </c>
      <c r="AH2303" s="676">
        <v>0</v>
      </c>
      <c r="AI2303" s="676">
        <v>60</v>
      </c>
      <c r="AJ2303" s="676" t="s">
        <v>1610</v>
      </c>
      <c r="AK2303" s="676" t="s">
        <v>1149</v>
      </c>
      <c r="AL2303" s="696">
        <v>78764</v>
      </c>
      <c r="AM2303" s="676" t="s">
        <v>52</v>
      </c>
      <c r="AN2303" s="676" t="s">
        <v>1076</v>
      </c>
      <c r="AO2303" s="676"/>
      <c r="AP2303" s="684"/>
      <c r="AQ2303" s="684" t="s">
        <v>37</v>
      </c>
      <c r="AR2303" s="676"/>
      <c r="AS2303" s="544" t="s">
        <v>1077</v>
      </c>
      <c r="AT2303" s="630" t="s">
        <v>3836</v>
      </c>
      <c r="AU2303" s="285" t="s">
        <v>1078</v>
      </c>
      <c r="AV2303" s="674"/>
      <c r="AW2303" s="673">
        <f>U2303</f>
        <v>49201132</v>
      </c>
      <c r="AX2303" s="673" cm="1">
        <f t="array" ref="AX2303">SUM(MID(0&amp;AW2303,LARGE(INDEX(ISNUMBER(--MID(AW2303,ROW($1:$8),1))*ROW($1:$8),),ROW($1:$8))+1,1)*10^ROW($1:$8)/10)</f>
        <v>49201132</v>
      </c>
      <c r="AY2303" s="673" t="str">
        <f>VLOOKUP($AX2303,'Item Master Data'!$A:$F,3,FALSE)</f>
        <v>Q.PEAK DUO BLK G10+</v>
      </c>
      <c r="AZ2303" s="673">
        <f>VLOOKUP($AX2303,'Item Master Data'!$A:$F,6,FALSE)</f>
        <v>360</v>
      </c>
      <c r="BA2303" s="673">
        <f>X2303/BB2303</f>
        <v>28</v>
      </c>
      <c r="BB2303" s="673">
        <f>VLOOKUP(AX2303,'Item Master Data'!$A:$G,7,FALSE)</f>
        <v>32</v>
      </c>
      <c r="BD2303" s="673">
        <f>W2303-AZ2303</f>
        <v>0</v>
      </c>
    </row>
    <row r="2304" spans="1:56" s="673" customFormat="1">
      <c r="A2304" s="282"/>
      <c r="B2304" s="283"/>
      <c r="C2304" s="283"/>
      <c r="D2304" s="535" t="s">
        <v>3750</v>
      </c>
      <c r="E2304" s="284" t="s">
        <v>3755</v>
      </c>
      <c r="F2304" s="676"/>
      <c r="G2304" s="676">
        <v>2022</v>
      </c>
      <c r="H2304" s="676">
        <v>3</v>
      </c>
      <c r="I2304" s="676">
        <v>127713</v>
      </c>
      <c r="J2304" s="677">
        <v>44650</v>
      </c>
      <c r="K2304" s="676" t="s">
        <v>3850</v>
      </c>
      <c r="L2304" s="676" t="s">
        <v>3835</v>
      </c>
      <c r="M2304" s="677">
        <v>44621</v>
      </c>
      <c r="N2304" s="677">
        <v>44628</v>
      </c>
      <c r="O2304" s="677"/>
      <c r="P2304" s="677">
        <v>44644</v>
      </c>
      <c r="Q2304" s="677">
        <v>44648</v>
      </c>
      <c r="R2304" s="677">
        <v>44650</v>
      </c>
      <c r="S2304" s="676" t="s">
        <v>1106</v>
      </c>
      <c r="T2304" s="676">
        <v>60</v>
      </c>
      <c r="U2304" s="676">
        <v>49201132</v>
      </c>
      <c r="V2304" s="676" t="s">
        <v>986</v>
      </c>
      <c r="W2304" s="678">
        <v>360</v>
      </c>
      <c r="X2304" s="551">
        <v>896</v>
      </c>
      <c r="Y2304" s="693">
        <f>W2304*X2304</f>
        <v>322560</v>
      </c>
      <c r="Z2304" s="680">
        <v>0.47499999999999998</v>
      </c>
      <c r="AA2304" s="682">
        <f>Y2304*Z2304</f>
        <v>153216</v>
      </c>
      <c r="AB2304" s="682"/>
      <c r="AC2304" s="683">
        <f>AB2304*Y2304</f>
        <v>0</v>
      </c>
      <c r="AD2304" s="692"/>
      <c r="AE2304" s="684"/>
      <c r="AF2304" s="695">
        <f>AA2304+AD2304+AE2304</f>
        <v>153216</v>
      </c>
      <c r="AG2304" s="676" t="s">
        <v>47</v>
      </c>
      <c r="AH2304" s="676">
        <v>0</v>
      </c>
      <c r="AI2304" s="676">
        <v>60</v>
      </c>
      <c r="AJ2304" s="676" t="s">
        <v>3366</v>
      </c>
      <c r="AK2304" s="676" t="s">
        <v>1149</v>
      </c>
      <c r="AL2304" s="696">
        <v>75261</v>
      </c>
      <c r="AM2304" s="676" t="s">
        <v>52</v>
      </c>
      <c r="AN2304" s="676" t="s">
        <v>1110</v>
      </c>
      <c r="AO2304" s="676"/>
      <c r="AP2304" s="684"/>
      <c r="AQ2304" s="684" t="s">
        <v>37</v>
      </c>
      <c r="AR2304" s="676"/>
      <c r="AS2304" s="544" t="s">
        <v>1077</v>
      </c>
      <c r="AT2304" s="630" t="s">
        <v>3836</v>
      </c>
      <c r="AU2304" s="285" t="s">
        <v>1078</v>
      </c>
      <c r="AV2304" s="674"/>
      <c r="AW2304" s="673">
        <f>U2304</f>
        <v>49201132</v>
      </c>
      <c r="AX2304" s="673" cm="1">
        <f t="array" ref="AX2304">SUM(MID(0&amp;AW2304,LARGE(INDEX(ISNUMBER(--MID(AW2304,ROW($1:$8),1))*ROW($1:$8),),ROW($1:$8))+1,1)*10^ROW($1:$8)/10)</f>
        <v>49201132</v>
      </c>
      <c r="AY2304" s="673" t="str">
        <f>VLOOKUP($AX2304,'Item Master Data'!$A:$F,3,FALSE)</f>
        <v>Q.PEAK DUO BLK G10+</v>
      </c>
      <c r="AZ2304" s="673">
        <f>VLOOKUP($AX2304,'Item Master Data'!$A:$F,6,FALSE)</f>
        <v>360</v>
      </c>
      <c r="BA2304" s="673">
        <f>X2304/BB2304</f>
        <v>28</v>
      </c>
      <c r="BB2304" s="673">
        <f>VLOOKUP(AX2304,'Item Master Data'!$A:$G,7,FALSE)</f>
        <v>32</v>
      </c>
      <c r="BD2304" s="673">
        <f>W2304-AZ2304</f>
        <v>0</v>
      </c>
    </row>
    <row r="2305" spans="1:56" s="673" customFormat="1">
      <c r="A2305" s="282"/>
      <c r="B2305" s="283"/>
      <c r="C2305" s="283"/>
      <c r="D2305" s="535" t="s">
        <v>3750</v>
      </c>
      <c r="E2305" s="284" t="s">
        <v>3774</v>
      </c>
      <c r="F2305" s="676"/>
      <c r="G2305" s="676">
        <v>2022</v>
      </c>
      <c r="H2305" s="676">
        <v>3</v>
      </c>
      <c r="I2305" s="687">
        <v>127450</v>
      </c>
      <c r="J2305" s="677">
        <v>44636</v>
      </c>
      <c r="K2305" s="676" t="s">
        <v>3851</v>
      </c>
      <c r="L2305" s="676" t="s">
        <v>3835</v>
      </c>
      <c r="M2305" s="677">
        <v>44624</v>
      </c>
      <c r="N2305" s="677">
        <v>44631</v>
      </c>
      <c r="O2305" s="677"/>
      <c r="P2305" s="677">
        <v>44630</v>
      </c>
      <c r="Q2305" s="677">
        <v>44634</v>
      </c>
      <c r="R2305" s="677">
        <v>44636</v>
      </c>
      <c r="S2305" s="676" t="s">
        <v>1106</v>
      </c>
      <c r="T2305" s="676">
        <v>60</v>
      </c>
      <c r="U2305" s="676">
        <v>49201132</v>
      </c>
      <c r="V2305" s="676" t="s">
        <v>986</v>
      </c>
      <c r="W2305" s="678">
        <v>360</v>
      </c>
      <c r="X2305" s="551">
        <v>896</v>
      </c>
      <c r="Y2305" s="693">
        <f>W2305*X2305</f>
        <v>322560</v>
      </c>
      <c r="Z2305" s="680">
        <v>0.47499999999999998</v>
      </c>
      <c r="AA2305" s="682">
        <f>Y2305*Z2305</f>
        <v>153216</v>
      </c>
      <c r="AB2305" s="682"/>
      <c r="AC2305" s="683">
        <f>AB2305*Y2305</f>
        <v>0</v>
      </c>
      <c r="AD2305" s="692"/>
      <c r="AE2305" s="684"/>
      <c r="AF2305" s="695">
        <f>AA2305+AD2305+AE2305</f>
        <v>153216</v>
      </c>
      <c r="AG2305" s="676" t="s">
        <v>47</v>
      </c>
      <c r="AH2305" s="676">
        <v>0</v>
      </c>
      <c r="AI2305" s="676">
        <v>60</v>
      </c>
      <c r="AJ2305" s="676" t="s">
        <v>3840</v>
      </c>
      <c r="AK2305" s="676" t="s">
        <v>1143</v>
      </c>
      <c r="AL2305" s="696">
        <v>11803</v>
      </c>
      <c r="AM2305" s="676" t="s">
        <v>52</v>
      </c>
      <c r="AN2305" s="676"/>
      <c r="AO2305" s="676"/>
      <c r="AP2305" s="684"/>
      <c r="AQ2305" s="684" t="s">
        <v>37</v>
      </c>
      <c r="AR2305" s="676"/>
      <c r="AS2305" s="544" t="s">
        <v>1077</v>
      </c>
      <c r="AT2305" s="630" t="s">
        <v>3836</v>
      </c>
      <c r="AU2305" s="285" t="s">
        <v>1078</v>
      </c>
      <c r="AV2305" s="674"/>
      <c r="AW2305" s="673">
        <f>U2305</f>
        <v>49201132</v>
      </c>
      <c r="AX2305" s="673" cm="1">
        <f t="array" ref="AX2305">SUM(MID(0&amp;AW2305,LARGE(INDEX(ISNUMBER(--MID(AW2305,ROW($1:$8),1))*ROW($1:$8),),ROW($1:$8))+1,1)*10^ROW($1:$8)/10)</f>
        <v>49201132</v>
      </c>
      <c r="AY2305" s="673" t="str">
        <f>VLOOKUP($AX2305,'Item Master Data'!$A:$F,3,FALSE)</f>
        <v>Q.PEAK DUO BLK G10+</v>
      </c>
      <c r="AZ2305" s="673">
        <f>VLOOKUP($AX2305,'Item Master Data'!$A:$F,6,FALSE)</f>
        <v>360</v>
      </c>
      <c r="BA2305" s="673">
        <f>X2305/BB2305</f>
        <v>28</v>
      </c>
      <c r="BB2305" s="673">
        <f>VLOOKUP(AX2305,'Item Master Data'!$A:$G,7,FALSE)</f>
        <v>32</v>
      </c>
      <c r="BD2305" s="673">
        <f>W2305-AZ2305</f>
        <v>0</v>
      </c>
    </row>
    <row r="2306" spans="1:56" s="673" customFormat="1">
      <c r="A2306" s="282"/>
      <c r="B2306" s="283"/>
      <c r="C2306" s="283"/>
      <c r="D2306" s="535" t="s">
        <v>3750</v>
      </c>
      <c r="E2306" s="284" t="s">
        <v>3774</v>
      </c>
      <c r="F2306" s="676"/>
      <c r="G2306" s="676">
        <v>2022</v>
      </c>
      <c r="H2306" s="676">
        <v>3</v>
      </c>
      <c r="I2306" s="687">
        <v>127451</v>
      </c>
      <c r="J2306" s="677">
        <v>44636</v>
      </c>
      <c r="K2306" s="676" t="s">
        <v>3852</v>
      </c>
      <c r="L2306" s="676" t="s">
        <v>3835</v>
      </c>
      <c r="M2306" s="677">
        <v>44624</v>
      </c>
      <c r="N2306" s="677">
        <v>44631</v>
      </c>
      <c r="O2306" s="677"/>
      <c r="P2306" s="677">
        <v>44630</v>
      </c>
      <c r="Q2306" s="677">
        <v>44634</v>
      </c>
      <c r="R2306" s="677">
        <v>44636</v>
      </c>
      <c r="S2306" s="676" t="s">
        <v>1106</v>
      </c>
      <c r="T2306" s="676">
        <v>60</v>
      </c>
      <c r="U2306" s="676">
        <v>49201132</v>
      </c>
      <c r="V2306" s="676" t="s">
        <v>986</v>
      </c>
      <c r="W2306" s="678">
        <v>360</v>
      </c>
      <c r="X2306" s="551">
        <v>896</v>
      </c>
      <c r="Y2306" s="693">
        <f>W2306*X2306</f>
        <v>322560</v>
      </c>
      <c r="Z2306" s="680">
        <v>0.47499999999999998</v>
      </c>
      <c r="AA2306" s="682">
        <f>Y2306*Z2306</f>
        <v>153216</v>
      </c>
      <c r="AB2306" s="682"/>
      <c r="AC2306" s="683">
        <f>AB2306*Y2306</f>
        <v>0</v>
      </c>
      <c r="AD2306" s="692"/>
      <c r="AE2306" s="684"/>
      <c r="AF2306" s="695">
        <f>AA2306+AD2306+AE2306</f>
        <v>153216</v>
      </c>
      <c r="AG2306" s="676" t="s">
        <v>47</v>
      </c>
      <c r="AH2306" s="676">
        <v>0</v>
      </c>
      <c r="AI2306" s="676">
        <v>60</v>
      </c>
      <c r="AJ2306" s="676" t="s">
        <v>2554</v>
      </c>
      <c r="AK2306" s="676" t="s">
        <v>1088</v>
      </c>
      <c r="AL2306" s="696">
        <v>33634</v>
      </c>
      <c r="AM2306" s="676" t="s">
        <v>52</v>
      </c>
      <c r="AN2306" s="676"/>
      <c r="AO2306" s="676"/>
      <c r="AP2306" s="684"/>
      <c r="AQ2306" s="684" t="s">
        <v>37</v>
      </c>
      <c r="AR2306" s="676"/>
      <c r="AS2306" s="544" t="s">
        <v>1077</v>
      </c>
      <c r="AT2306" s="630" t="s">
        <v>3836</v>
      </c>
      <c r="AU2306" s="285" t="s">
        <v>1078</v>
      </c>
      <c r="AV2306" s="674"/>
      <c r="AW2306" s="673">
        <f>U2306</f>
        <v>49201132</v>
      </c>
      <c r="AX2306" s="673" cm="1">
        <f t="array" ref="AX2306">SUM(MID(0&amp;AW2306,LARGE(INDEX(ISNUMBER(--MID(AW2306,ROW($1:$8),1))*ROW($1:$8),),ROW($1:$8))+1,1)*10^ROW($1:$8)/10)</f>
        <v>49201132</v>
      </c>
      <c r="AY2306" s="673" t="str">
        <f>VLOOKUP($AX2306,'Item Master Data'!$A:$F,3,FALSE)</f>
        <v>Q.PEAK DUO BLK G10+</v>
      </c>
      <c r="AZ2306" s="673">
        <f>VLOOKUP($AX2306,'Item Master Data'!$A:$F,6,FALSE)</f>
        <v>360</v>
      </c>
      <c r="BA2306" s="673">
        <f>X2306/BB2306</f>
        <v>28</v>
      </c>
      <c r="BB2306" s="673">
        <f>VLOOKUP(AX2306,'Item Master Data'!$A:$G,7,FALSE)</f>
        <v>32</v>
      </c>
      <c r="BD2306" s="673">
        <f>W2306-AZ2306</f>
        <v>0</v>
      </c>
    </row>
    <row r="2307" spans="1:56" s="673" customFormat="1">
      <c r="A2307" s="282"/>
      <c r="B2307" s="283"/>
      <c r="C2307" s="283"/>
      <c r="D2307" s="535" t="s">
        <v>3750</v>
      </c>
      <c r="E2307" s="284" t="s">
        <v>3774</v>
      </c>
      <c r="F2307" s="676"/>
      <c r="G2307" s="676">
        <v>2022</v>
      </c>
      <c r="H2307" s="676">
        <v>3</v>
      </c>
      <c r="I2307" s="687">
        <v>127452</v>
      </c>
      <c r="J2307" s="677">
        <v>44635</v>
      </c>
      <c r="K2307" s="676" t="s">
        <v>3853</v>
      </c>
      <c r="L2307" s="676" t="s">
        <v>3835</v>
      </c>
      <c r="M2307" s="677">
        <v>44624</v>
      </c>
      <c r="N2307" s="677">
        <v>44631</v>
      </c>
      <c r="O2307" s="677"/>
      <c r="P2307" s="677">
        <v>44630</v>
      </c>
      <c r="Q2307" s="677">
        <v>44634</v>
      </c>
      <c r="R2307" s="677">
        <v>44635</v>
      </c>
      <c r="S2307" s="676" t="s">
        <v>1106</v>
      </c>
      <c r="T2307" s="676">
        <v>60</v>
      </c>
      <c r="U2307" s="676">
        <v>49201132</v>
      </c>
      <c r="V2307" s="676" t="s">
        <v>986</v>
      </c>
      <c r="W2307" s="678">
        <v>360</v>
      </c>
      <c r="X2307" s="551">
        <v>896</v>
      </c>
      <c r="Y2307" s="693">
        <f>W2307*X2307</f>
        <v>322560</v>
      </c>
      <c r="Z2307" s="680">
        <v>0.47499999999999998</v>
      </c>
      <c r="AA2307" s="682">
        <f>Y2307*Z2307</f>
        <v>153216</v>
      </c>
      <c r="AB2307" s="682"/>
      <c r="AC2307" s="683">
        <f>AB2307*Y2307</f>
        <v>0</v>
      </c>
      <c r="AD2307" s="692"/>
      <c r="AE2307" s="684"/>
      <c r="AF2307" s="695">
        <f>AA2307+AD2307+AE2307</f>
        <v>153216</v>
      </c>
      <c r="AG2307" s="676" t="s">
        <v>47</v>
      </c>
      <c r="AH2307" s="676">
        <v>0</v>
      </c>
      <c r="AI2307" s="676">
        <v>60</v>
      </c>
      <c r="AJ2307" s="676" t="s">
        <v>2319</v>
      </c>
      <c r="AK2307" s="676" t="s">
        <v>1088</v>
      </c>
      <c r="AL2307" s="696">
        <v>32822</v>
      </c>
      <c r="AM2307" s="676" t="s">
        <v>52</v>
      </c>
      <c r="AN2307" s="676"/>
      <c r="AO2307" s="676"/>
      <c r="AP2307" s="684"/>
      <c r="AQ2307" s="684" t="s">
        <v>37</v>
      </c>
      <c r="AR2307" s="676"/>
      <c r="AS2307" s="544" t="s">
        <v>1077</v>
      </c>
      <c r="AT2307" s="630" t="s">
        <v>3836</v>
      </c>
      <c r="AU2307" s="285" t="s">
        <v>1078</v>
      </c>
      <c r="AV2307" s="674"/>
      <c r="AW2307" s="673">
        <f>U2307</f>
        <v>49201132</v>
      </c>
      <c r="AX2307" s="673" cm="1">
        <f t="array" ref="AX2307">SUM(MID(0&amp;AW2307,LARGE(INDEX(ISNUMBER(--MID(AW2307,ROW($1:$8),1))*ROW($1:$8),),ROW($1:$8))+1,1)*10^ROW($1:$8)/10)</f>
        <v>49201132</v>
      </c>
      <c r="AY2307" s="673" t="str">
        <f>VLOOKUP($AX2307,'Item Master Data'!$A:$F,3,FALSE)</f>
        <v>Q.PEAK DUO BLK G10+</v>
      </c>
      <c r="AZ2307" s="673">
        <f>VLOOKUP($AX2307,'Item Master Data'!$A:$F,6,FALSE)</f>
        <v>360</v>
      </c>
      <c r="BA2307" s="673">
        <f>X2307/BB2307</f>
        <v>28</v>
      </c>
      <c r="BB2307" s="673">
        <f>VLOOKUP(AX2307,'Item Master Data'!$A:$G,7,FALSE)</f>
        <v>32</v>
      </c>
      <c r="BD2307" s="673">
        <f>W2307-AZ2307</f>
        <v>0</v>
      </c>
    </row>
    <row r="2308" spans="1:56" s="673" customFormat="1">
      <c r="A2308" s="282"/>
      <c r="B2308" s="283"/>
      <c r="C2308" s="283"/>
      <c r="D2308" s="535" t="s">
        <v>3750</v>
      </c>
      <c r="E2308" s="284" t="s">
        <v>3842</v>
      </c>
      <c r="F2308" s="676"/>
      <c r="G2308" s="676">
        <v>2022</v>
      </c>
      <c r="H2308" s="676">
        <v>3</v>
      </c>
      <c r="I2308" s="676">
        <v>127818</v>
      </c>
      <c r="J2308" s="677">
        <v>44645</v>
      </c>
      <c r="K2308" s="676" t="s">
        <v>3854</v>
      </c>
      <c r="L2308" s="676" t="s">
        <v>3835</v>
      </c>
      <c r="M2308" s="677">
        <v>44634</v>
      </c>
      <c r="N2308" s="677">
        <v>44638</v>
      </c>
      <c r="O2308" s="677"/>
      <c r="P2308" s="677">
        <v>44641</v>
      </c>
      <c r="Q2308" s="677">
        <v>44643</v>
      </c>
      <c r="R2308" s="677">
        <v>44645</v>
      </c>
      <c r="S2308" s="676" t="s">
        <v>1106</v>
      </c>
      <c r="T2308" s="676">
        <v>60</v>
      </c>
      <c r="U2308" s="676">
        <v>49201132</v>
      </c>
      <c r="V2308" s="676" t="s">
        <v>986</v>
      </c>
      <c r="W2308" s="678">
        <v>360</v>
      </c>
      <c r="X2308" s="551">
        <v>768</v>
      </c>
      <c r="Y2308" s="693">
        <f>W2308*X2308</f>
        <v>276480</v>
      </c>
      <c r="Z2308" s="680">
        <v>0.47499999999999998</v>
      </c>
      <c r="AA2308" s="682">
        <f>Y2308*Z2308</f>
        <v>131328</v>
      </c>
      <c r="AB2308" s="682"/>
      <c r="AC2308" s="683">
        <f>AB2308*Y2308</f>
        <v>0</v>
      </c>
      <c r="AD2308" s="692"/>
      <c r="AE2308" s="684"/>
      <c r="AF2308" s="695">
        <f>AA2308+AD2308+AE2308</f>
        <v>131328</v>
      </c>
      <c r="AG2308" s="676" t="s">
        <v>47</v>
      </c>
      <c r="AH2308" s="676">
        <v>0</v>
      </c>
      <c r="AI2308" s="676">
        <v>60</v>
      </c>
      <c r="AJ2308" s="676" t="s">
        <v>3840</v>
      </c>
      <c r="AK2308" s="676" t="s">
        <v>1143</v>
      </c>
      <c r="AL2308" s="696">
        <v>11803</v>
      </c>
      <c r="AM2308" s="676" t="s">
        <v>52</v>
      </c>
      <c r="AN2308" s="676" t="s">
        <v>1110</v>
      </c>
      <c r="AO2308" s="676"/>
      <c r="AP2308" s="542"/>
      <c r="AQ2308" s="684" t="s">
        <v>37</v>
      </c>
      <c r="AR2308" s="676"/>
      <c r="AS2308" s="544" t="s">
        <v>1077</v>
      </c>
      <c r="AT2308" s="630" t="s">
        <v>3836</v>
      </c>
      <c r="AU2308" s="285" t="s">
        <v>1078</v>
      </c>
      <c r="AV2308" s="674"/>
      <c r="AW2308" s="673">
        <f>U2308</f>
        <v>49201132</v>
      </c>
      <c r="AX2308" s="673" cm="1">
        <f t="array" ref="AX2308">SUM(MID(0&amp;AW2308,LARGE(INDEX(ISNUMBER(--MID(AW2308,ROW($1:$8),1))*ROW($1:$8),),ROW($1:$8))+1,1)*10^ROW($1:$8)/10)</f>
        <v>49201132</v>
      </c>
      <c r="AY2308" s="673" t="str">
        <f>VLOOKUP($AX2308,'Item Master Data'!$A:$F,3,FALSE)</f>
        <v>Q.PEAK DUO BLK G10+</v>
      </c>
      <c r="AZ2308" s="673">
        <f>VLOOKUP($AX2308,'Item Master Data'!$A:$F,6,FALSE)</f>
        <v>360</v>
      </c>
      <c r="BA2308" s="673">
        <f>X2308/BB2308</f>
        <v>24</v>
      </c>
      <c r="BB2308" s="673">
        <f>VLOOKUP(AX2308,'Item Master Data'!$A:$G,7,FALSE)</f>
        <v>32</v>
      </c>
      <c r="BD2308" s="673">
        <f>W2308-AZ2308</f>
        <v>0</v>
      </c>
    </row>
    <row r="2309" spans="1:56" s="673" customFormat="1">
      <c r="A2309" s="282"/>
      <c r="B2309" s="283"/>
      <c r="C2309" s="283"/>
      <c r="D2309" s="535" t="s">
        <v>3750</v>
      </c>
      <c r="E2309" s="286" t="s">
        <v>3855</v>
      </c>
      <c r="F2309" s="676"/>
      <c r="G2309" s="676">
        <v>2022</v>
      </c>
      <c r="H2309" s="676">
        <v>3</v>
      </c>
      <c r="I2309" s="570">
        <v>127869</v>
      </c>
      <c r="J2309" s="750">
        <v>44645</v>
      </c>
      <c r="K2309" s="734" t="s">
        <v>3854</v>
      </c>
      <c r="L2309" s="734" t="s">
        <v>3835</v>
      </c>
      <c r="M2309" s="677">
        <v>44634</v>
      </c>
      <c r="N2309" s="677">
        <v>44638</v>
      </c>
      <c r="O2309" s="677"/>
      <c r="P2309" s="677">
        <v>44641</v>
      </c>
      <c r="Q2309" s="677">
        <v>44643</v>
      </c>
      <c r="R2309" s="677">
        <v>44645</v>
      </c>
      <c r="S2309" s="676" t="s">
        <v>1106</v>
      </c>
      <c r="T2309" s="676">
        <v>60</v>
      </c>
      <c r="U2309" s="676">
        <v>49201132</v>
      </c>
      <c r="V2309" s="676" t="s">
        <v>986</v>
      </c>
      <c r="W2309" s="678">
        <v>360</v>
      </c>
      <c r="X2309" s="551">
        <v>64</v>
      </c>
      <c r="Y2309" s="693">
        <f>W2309*X2309</f>
        <v>23040</v>
      </c>
      <c r="Z2309" s="680">
        <v>0.47499999999999998</v>
      </c>
      <c r="AA2309" s="682">
        <f>Y2309*Z2309</f>
        <v>10944</v>
      </c>
      <c r="AB2309" s="682"/>
      <c r="AC2309" s="683">
        <f>AB2309*Y2309</f>
        <v>0</v>
      </c>
      <c r="AD2309" s="692"/>
      <c r="AE2309" s="684"/>
      <c r="AF2309" s="695">
        <f>AA2309+AD2309+AE2309</f>
        <v>10944</v>
      </c>
      <c r="AG2309" s="676" t="s">
        <v>47</v>
      </c>
      <c r="AH2309" s="676">
        <v>0</v>
      </c>
      <c r="AI2309" s="676">
        <v>60</v>
      </c>
      <c r="AJ2309" s="676" t="s">
        <v>3840</v>
      </c>
      <c r="AK2309" s="676" t="s">
        <v>1143</v>
      </c>
      <c r="AL2309" s="696">
        <v>11803</v>
      </c>
      <c r="AM2309" s="676" t="s">
        <v>52</v>
      </c>
      <c r="AN2309" s="676" t="s">
        <v>1110</v>
      </c>
      <c r="AO2309" s="676"/>
      <c r="AP2309" s="684"/>
      <c r="AQ2309" s="684" t="s">
        <v>37</v>
      </c>
      <c r="AR2309" s="676"/>
      <c r="AS2309" s="544" t="s">
        <v>1077</v>
      </c>
      <c r="AT2309" s="630" t="s">
        <v>3836</v>
      </c>
      <c r="AU2309" s="285" t="s">
        <v>1078</v>
      </c>
      <c r="AV2309" s="674"/>
      <c r="AW2309" s="673">
        <f>U2309</f>
        <v>49201132</v>
      </c>
      <c r="AX2309" s="673" cm="1">
        <f t="array" ref="AX2309">SUM(MID(0&amp;AW2309,LARGE(INDEX(ISNUMBER(--MID(AW2309,ROW($1:$8),1))*ROW($1:$8),),ROW($1:$8))+1,1)*10^ROW($1:$8)/10)</f>
        <v>49201132</v>
      </c>
      <c r="AY2309" s="673" t="str">
        <f>VLOOKUP($AX2309,'Item Master Data'!$A:$F,3,FALSE)</f>
        <v>Q.PEAK DUO BLK G10+</v>
      </c>
      <c r="AZ2309" s="673">
        <f>VLOOKUP($AX2309,'Item Master Data'!$A:$F,6,FALSE)</f>
        <v>360</v>
      </c>
      <c r="BA2309" s="673">
        <f>X2309/BB2309</f>
        <v>2</v>
      </c>
      <c r="BB2309" s="673">
        <f>VLOOKUP(AX2309,'Item Master Data'!$A:$G,7,FALSE)</f>
        <v>32</v>
      </c>
      <c r="BD2309" s="673">
        <f>W2309-AZ2309</f>
        <v>0</v>
      </c>
    </row>
    <row r="2310" spans="1:56" s="673" customFormat="1">
      <c r="A2310" s="282"/>
      <c r="B2310" s="283"/>
      <c r="C2310" s="283"/>
      <c r="D2310" s="535" t="s">
        <v>3750</v>
      </c>
      <c r="E2310" s="284" t="s">
        <v>3755</v>
      </c>
      <c r="F2310" s="676"/>
      <c r="G2310" s="676">
        <v>2022</v>
      </c>
      <c r="H2310" s="676">
        <v>3</v>
      </c>
      <c r="I2310" s="676">
        <v>127715</v>
      </c>
      <c r="J2310" s="677">
        <v>44645</v>
      </c>
      <c r="K2310" s="676" t="s">
        <v>3856</v>
      </c>
      <c r="L2310" s="676" t="s">
        <v>3835</v>
      </c>
      <c r="M2310" s="677">
        <v>44634</v>
      </c>
      <c r="N2310" s="677">
        <v>44638</v>
      </c>
      <c r="O2310" s="677"/>
      <c r="P2310" s="677">
        <v>44641</v>
      </c>
      <c r="Q2310" s="677">
        <v>44644</v>
      </c>
      <c r="R2310" s="677">
        <v>44645</v>
      </c>
      <c r="S2310" s="676" t="s">
        <v>1106</v>
      </c>
      <c r="T2310" s="676">
        <v>60</v>
      </c>
      <c r="U2310" s="676">
        <v>49201132</v>
      </c>
      <c r="V2310" s="676" t="s">
        <v>986</v>
      </c>
      <c r="W2310" s="678">
        <v>360</v>
      </c>
      <c r="X2310" s="551">
        <v>832</v>
      </c>
      <c r="Y2310" s="693">
        <f>W2310*X2310</f>
        <v>299520</v>
      </c>
      <c r="Z2310" s="680">
        <v>0.47499999999999998</v>
      </c>
      <c r="AA2310" s="682">
        <f>Y2310*Z2310</f>
        <v>142272</v>
      </c>
      <c r="AB2310" s="682"/>
      <c r="AC2310" s="683">
        <f>AB2310*Y2310</f>
        <v>0</v>
      </c>
      <c r="AD2310" s="692"/>
      <c r="AE2310" s="684"/>
      <c r="AF2310" s="695">
        <f>AA2310+AD2310+AE2310</f>
        <v>142272</v>
      </c>
      <c r="AG2310" s="676" t="s">
        <v>47</v>
      </c>
      <c r="AH2310" s="676">
        <v>0</v>
      </c>
      <c r="AI2310" s="676">
        <v>60</v>
      </c>
      <c r="AJ2310" s="676" t="s">
        <v>3840</v>
      </c>
      <c r="AK2310" s="676" t="s">
        <v>1143</v>
      </c>
      <c r="AL2310" s="696">
        <v>11803</v>
      </c>
      <c r="AM2310" s="676" t="s">
        <v>52</v>
      </c>
      <c r="AN2310" s="676" t="s">
        <v>1110</v>
      </c>
      <c r="AO2310" s="676"/>
      <c r="AP2310" s="684"/>
      <c r="AQ2310" s="684" t="s">
        <v>37</v>
      </c>
      <c r="AR2310" s="676"/>
      <c r="AS2310" s="544" t="s">
        <v>1077</v>
      </c>
      <c r="AT2310" s="630" t="s">
        <v>3836</v>
      </c>
      <c r="AU2310" s="285" t="s">
        <v>1078</v>
      </c>
      <c r="AV2310" s="674"/>
      <c r="AW2310" s="673">
        <f>U2310</f>
        <v>49201132</v>
      </c>
      <c r="AX2310" s="673" cm="1">
        <f t="array" ref="AX2310">SUM(MID(0&amp;AW2310,LARGE(INDEX(ISNUMBER(--MID(AW2310,ROW($1:$8),1))*ROW($1:$8),),ROW($1:$8))+1,1)*10^ROW($1:$8)/10)</f>
        <v>49201132</v>
      </c>
      <c r="AY2310" s="673" t="str">
        <f>VLOOKUP($AX2310,'Item Master Data'!$A:$F,3,FALSE)</f>
        <v>Q.PEAK DUO BLK G10+</v>
      </c>
      <c r="AZ2310" s="673">
        <f>VLOOKUP($AX2310,'Item Master Data'!$A:$F,6,FALSE)</f>
        <v>360</v>
      </c>
      <c r="BA2310" s="673">
        <f>X2310/BB2310</f>
        <v>26</v>
      </c>
      <c r="BB2310" s="673">
        <f>VLOOKUP(AX2310,'Item Master Data'!$A:$G,7,FALSE)</f>
        <v>32</v>
      </c>
      <c r="BD2310" s="673">
        <f>W2310-AZ2310</f>
        <v>0</v>
      </c>
    </row>
    <row r="2311" spans="1:56" s="673" customFormat="1">
      <c r="A2311" s="282"/>
      <c r="B2311" s="283"/>
      <c r="C2311" s="283"/>
      <c r="D2311" s="535" t="s">
        <v>3750</v>
      </c>
      <c r="E2311" s="284" t="s">
        <v>3751</v>
      </c>
      <c r="F2311" s="676"/>
      <c r="G2311" s="676">
        <v>2022</v>
      </c>
      <c r="H2311" s="676">
        <v>3</v>
      </c>
      <c r="I2311" s="676">
        <v>127819</v>
      </c>
      <c r="J2311" s="677">
        <v>44651</v>
      </c>
      <c r="K2311" s="676" t="s">
        <v>3857</v>
      </c>
      <c r="L2311" s="676" t="s">
        <v>3835</v>
      </c>
      <c r="M2311" s="677">
        <v>44634</v>
      </c>
      <c r="N2311" s="677">
        <v>44638</v>
      </c>
      <c r="O2311" s="677"/>
      <c r="P2311" s="677">
        <v>44641</v>
      </c>
      <c r="Q2311" s="677">
        <v>44649</v>
      </c>
      <c r="R2311" s="677">
        <v>44651</v>
      </c>
      <c r="S2311" s="676" t="s">
        <v>1106</v>
      </c>
      <c r="T2311" s="676">
        <v>60</v>
      </c>
      <c r="U2311" s="676">
        <v>49201132</v>
      </c>
      <c r="V2311" s="676" t="s">
        <v>986</v>
      </c>
      <c r="W2311" s="678">
        <v>360</v>
      </c>
      <c r="X2311" s="551">
        <v>736</v>
      </c>
      <c r="Y2311" s="693">
        <f>W2311*X2311</f>
        <v>264960</v>
      </c>
      <c r="Z2311" s="680">
        <v>0.47499999999999998</v>
      </c>
      <c r="AA2311" s="682">
        <f>Y2311*Z2311</f>
        <v>125856</v>
      </c>
      <c r="AB2311" s="682"/>
      <c r="AC2311" s="683">
        <f>AB2311*Y2311</f>
        <v>0</v>
      </c>
      <c r="AD2311" s="692"/>
      <c r="AE2311" s="684"/>
      <c r="AF2311" s="695">
        <f>AA2311+AD2311+AE2311</f>
        <v>125856</v>
      </c>
      <c r="AG2311" s="676" t="s">
        <v>47</v>
      </c>
      <c r="AH2311" s="676">
        <v>0</v>
      </c>
      <c r="AI2311" s="676">
        <v>60</v>
      </c>
      <c r="AJ2311" s="676" t="s">
        <v>3838</v>
      </c>
      <c r="AK2311" s="676" t="s">
        <v>1089</v>
      </c>
      <c r="AL2311" s="696">
        <v>8840</v>
      </c>
      <c r="AM2311" s="676" t="s">
        <v>52</v>
      </c>
      <c r="AN2311" s="676" t="s">
        <v>1110</v>
      </c>
      <c r="AO2311" s="676"/>
      <c r="AP2311" s="684"/>
      <c r="AQ2311" s="684" t="s">
        <v>37</v>
      </c>
      <c r="AR2311" s="676"/>
      <c r="AS2311" s="544" t="s">
        <v>1077</v>
      </c>
      <c r="AT2311" s="630" t="s">
        <v>3836</v>
      </c>
      <c r="AU2311" s="285" t="s">
        <v>1078</v>
      </c>
      <c r="AV2311" s="674"/>
      <c r="AW2311" s="673">
        <f>U2311</f>
        <v>49201132</v>
      </c>
      <c r="AX2311" s="673" cm="1">
        <f t="array" ref="AX2311">SUM(MID(0&amp;AW2311,LARGE(INDEX(ISNUMBER(--MID(AW2311,ROW($1:$8),1))*ROW($1:$8),),ROW($1:$8))+1,1)*10^ROW($1:$8)/10)</f>
        <v>49201132</v>
      </c>
      <c r="AY2311" s="673" t="str">
        <f>VLOOKUP($AX2311,'Item Master Data'!$A:$F,3,FALSE)</f>
        <v>Q.PEAK DUO BLK G10+</v>
      </c>
      <c r="AZ2311" s="673">
        <f>VLOOKUP($AX2311,'Item Master Data'!$A:$F,6,FALSE)</f>
        <v>360</v>
      </c>
      <c r="BA2311" s="673">
        <f>X2311/BB2311</f>
        <v>23</v>
      </c>
      <c r="BB2311" s="673">
        <f>VLOOKUP(AX2311,'Item Master Data'!$A:$G,7,FALSE)</f>
        <v>32</v>
      </c>
      <c r="BD2311" s="673">
        <f>W2311-AZ2311</f>
        <v>0</v>
      </c>
    </row>
    <row r="2312" spans="1:56" s="673" customFormat="1">
      <c r="A2312" s="282"/>
      <c r="B2312" s="283"/>
      <c r="C2312" s="283"/>
      <c r="D2312" s="535" t="s">
        <v>3750</v>
      </c>
      <c r="E2312" s="286" t="s">
        <v>3848</v>
      </c>
      <c r="F2312" s="676"/>
      <c r="G2312" s="676">
        <v>2022</v>
      </c>
      <c r="H2312" s="676">
        <v>3</v>
      </c>
      <c r="I2312" s="570">
        <v>127870</v>
      </c>
      <c r="J2312" s="750">
        <v>44651</v>
      </c>
      <c r="K2312" s="734" t="s">
        <v>3857</v>
      </c>
      <c r="L2312" s="734" t="s">
        <v>3835</v>
      </c>
      <c r="M2312" s="677">
        <v>44634</v>
      </c>
      <c r="N2312" s="677">
        <v>44638</v>
      </c>
      <c r="O2312" s="677"/>
      <c r="P2312" s="677">
        <v>44641</v>
      </c>
      <c r="Q2312" s="677">
        <v>44649</v>
      </c>
      <c r="R2312" s="677">
        <v>44651</v>
      </c>
      <c r="S2312" s="676" t="s">
        <v>1106</v>
      </c>
      <c r="T2312" s="676">
        <v>60</v>
      </c>
      <c r="U2312" s="676">
        <v>49201132</v>
      </c>
      <c r="V2312" s="676" t="s">
        <v>986</v>
      </c>
      <c r="W2312" s="678">
        <v>360</v>
      </c>
      <c r="X2312" s="551">
        <v>96</v>
      </c>
      <c r="Y2312" s="693">
        <f>W2312*X2312</f>
        <v>34560</v>
      </c>
      <c r="Z2312" s="680">
        <v>0.47499999999999998</v>
      </c>
      <c r="AA2312" s="682">
        <f>Y2312*Z2312</f>
        <v>16416</v>
      </c>
      <c r="AB2312" s="682"/>
      <c r="AC2312" s="683">
        <f>AB2312*Y2312</f>
        <v>0</v>
      </c>
      <c r="AD2312" s="692"/>
      <c r="AE2312" s="684"/>
      <c r="AF2312" s="695">
        <f>AA2312+AD2312+AE2312</f>
        <v>16416</v>
      </c>
      <c r="AG2312" s="676" t="s">
        <v>47</v>
      </c>
      <c r="AH2312" s="676">
        <v>0</v>
      </c>
      <c r="AI2312" s="676">
        <v>60</v>
      </c>
      <c r="AJ2312" s="676" t="s">
        <v>3838</v>
      </c>
      <c r="AK2312" s="676" t="s">
        <v>1089</v>
      </c>
      <c r="AL2312" s="696">
        <v>8840</v>
      </c>
      <c r="AM2312" s="676" t="s">
        <v>52</v>
      </c>
      <c r="AN2312" s="676" t="s">
        <v>1110</v>
      </c>
      <c r="AO2312" s="676"/>
      <c r="AP2312" s="684"/>
      <c r="AQ2312" s="684" t="s">
        <v>37</v>
      </c>
      <c r="AR2312" s="676"/>
      <c r="AS2312" s="544" t="s">
        <v>1077</v>
      </c>
      <c r="AT2312" s="630" t="s">
        <v>3836</v>
      </c>
      <c r="AU2312" s="285" t="s">
        <v>1078</v>
      </c>
      <c r="AV2312" s="674"/>
      <c r="AW2312" s="673">
        <f>U2312</f>
        <v>49201132</v>
      </c>
      <c r="AX2312" s="673" cm="1">
        <f t="array" ref="AX2312">SUM(MID(0&amp;AW2312,LARGE(INDEX(ISNUMBER(--MID(AW2312,ROW($1:$8),1))*ROW($1:$8),),ROW($1:$8))+1,1)*10^ROW($1:$8)/10)</f>
        <v>49201132</v>
      </c>
      <c r="AY2312" s="673" t="str">
        <f>VLOOKUP($AX2312,'Item Master Data'!$A:$F,3,FALSE)</f>
        <v>Q.PEAK DUO BLK G10+</v>
      </c>
      <c r="AZ2312" s="673">
        <f>VLOOKUP($AX2312,'Item Master Data'!$A:$F,6,FALSE)</f>
        <v>360</v>
      </c>
      <c r="BA2312" s="673">
        <f>X2312/BB2312</f>
        <v>3</v>
      </c>
      <c r="BB2312" s="673">
        <f>VLOOKUP(AX2312,'Item Master Data'!$A:$G,7,FALSE)</f>
        <v>32</v>
      </c>
      <c r="BD2312" s="673">
        <f>W2312-AZ2312</f>
        <v>0</v>
      </c>
    </row>
    <row r="2313" spans="1:56" s="673" customFormat="1">
      <c r="A2313" s="282"/>
      <c r="B2313" s="283"/>
      <c r="C2313" s="283"/>
      <c r="D2313" s="535" t="s">
        <v>3750</v>
      </c>
      <c r="E2313" s="284" t="s">
        <v>3751</v>
      </c>
      <c r="F2313" s="676"/>
      <c r="G2313" s="676">
        <v>2022</v>
      </c>
      <c r="H2313" s="676">
        <v>3</v>
      </c>
      <c r="I2313" s="676">
        <v>127822</v>
      </c>
      <c r="J2313" s="677">
        <v>44648</v>
      </c>
      <c r="K2313" s="676" t="s">
        <v>3858</v>
      </c>
      <c r="L2313" s="676" t="s">
        <v>3835</v>
      </c>
      <c r="M2313" s="677">
        <v>44634</v>
      </c>
      <c r="N2313" s="677">
        <v>44638</v>
      </c>
      <c r="O2313" s="677"/>
      <c r="P2313" s="541">
        <v>44641</v>
      </c>
      <c r="Q2313" s="677">
        <v>44645</v>
      </c>
      <c r="R2313" s="677">
        <v>44648</v>
      </c>
      <c r="S2313" s="676" t="s">
        <v>1106</v>
      </c>
      <c r="T2313" s="676">
        <v>60</v>
      </c>
      <c r="U2313" s="676">
        <v>49201132</v>
      </c>
      <c r="V2313" s="676" t="s">
        <v>986</v>
      </c>
      <c r="W2313" s="678">
        <v>360</v>
      </c>
      <c r="X2313" s="551">
        <v>512</v>
      </c>
      <c r="Y2313" s="693">
        <f>W2313*X2313</f>
        <v>184320</v>
      </c>
      <c r="Z2313" s="680">
        <v>0.47499999999999998</v>
      </c>
      <c r="AA2313" s="682">
        <f>Y2313*Z2313</f>
        <v>87552</v>
      </c>
      <c r="AB2313" s="682"/>
      <c r="AC2313" s="683">
        <f>AB2313*Y2313</f>
        <v>0</v>
      </c>
      <c r="AD2313" s="692"/>
      <c r="AE2313" s="684"/>
      <c r="AF2313" s="695">
        <f>AA2313+AD2313+AE2313</f>
        <v>87552</v>
      </c>
      <c r="AG2313" s="676" t="s">
        <v>47</v>
      </c>
      <c r="AH2313" s="676">
        <v>0</v>
      </c>
      <c r="AI2313" s="676">
        <v>60</v>
      </c>
      <c r="AJ2313" s="676" t="s">
        <v>2554</v>
      </c>
      <c r="AK2313" s="676" t="s">
        <v>1088</v>
      </c>
      <c r="AL2313" s="696">
        <v>33634</v>
      </c>
      <c r="AM2313" s="676" t="s">
        <v>52</v>
      </c>
      <c r="AN2313" s="676" t="s">
        <v>1110</v>
      </c>
      <c r="AO2313" s="676"/>
      <c r="AP2313" s="684"/>
      <c r="AQ2313" s="684" t="s">
        <v>37</v>
      </c>
      <c r="AR2313" s="676"/>
      <c r="AS2313" s="544" t="s">
        <v>1077</v>
      </c>
      <c r="AT2313" s="630" t="s">
        <v>3836</v>
      </c>
      <c r="AU2313" s="285" t="s">
        <v>1078</v>
      </c>
      <c r="AV2313" s="674"/>
      <c r="AW2313" s="673">
        <f>U2313</f>
        <v>49201132</v>
      </c>
      <c r="AX2313" s="673" cm="1">
        <f t="array" ref="AX2313">SUM(MID(0&amp;AW2313,LARGE(INDEX(ISNUMBER(--MID(AW2313,ROW($1:$8),1))*ROW($1:$8),),ROW($1:$8))+1,1)*10^ROW($1:$8)/10)</f>
        <v>49201132</v>
      </c>
      <c r="AY2313" s="673" t="str">
        <f>VLOOKUP($AX2313,'Item Master Data'!$A:$F,3,FALSE)</f>
        <v>Q.PEAK DUO BLK G10+</v>
      </c>
      <c r="AZ2313" s="673">
        <f>VLOOKUP($AX2313,'Item Master Data'!$A:$F,6,FALSE)</f>
        <v>360</v>
      </c>
      <c r="BA2313" s="673">
        <f>X2313/BB2313</f>
        <v>16</v>
      </c>
      <c r="BB2313" s="673">
        <f>VLOOKUP(AX2313,'Item Master Data'!$A:$G,7,FALSE)</f>
        <v>32</v>
      </c>
      <c r="BD2313" s="673">
        <f>W2313-AZ2313</f>
        <v>0</v>
      </c>
    </row>
    <row r="2314" spans="1:56" s="673" customFormat="1">
      <c r="A2314" s="282"/>
      <c r="B2314" s="283"/>
      <c r="C2314" s="283"/>
      <c r="D2314" s="535" t="s">
        <v>3750</v>
      </c>
      <c r="E2314" s="286" t="s">
        <v>3859</v>
      </c>
      <c r="F2314" s="676"/>
      <c r="G2314" s="676">
        <v>2022</v>
      </c>
      <c r="H2314" s="676">
        <v>3</v>
      </c>
      <c r="I2314" s="570">
        <v>127871</v>
      </c>
      <c r="J2314" s="750">
        <v>44648</v>
      </c>
      <c r="K2314" s="734" t="s">
        <v>3858</v>
      </c>
      <c r="L2314" s="734" t="s">
        <v>3835</v>
      </c>
      <c r="M2314" s="677">
        <v>44634</v>
      </c>
      <c r="N2314" s="677">
        <v>44638</v>
      </c>
      <c r="O2314" s="677"/>
      <c r="P2314" s="541">
        <v>44641</v>
      </c>
      <c r="Q2314" s="677">
        <v>44645</v>
      </c>
      <c r="R2314" s="677">
        <v>44648</v>
      </c>
      <c r="S2314" s="676" t="s">
        <v>1106</v>
      </c>
      <c r="T2314" s="676">
        <v>60</v>
      </c>
      <c r="U2314" s="676">
        <v>49201132</v>
      </c>
      <c r="V2314" s="676" t="s">
        <v>986</v>
      </c>
      <c r="W2314" s="678">
        <v>360</v>
      </c>
      <c r="X2314" s="551">
        <v>320</v>
      </c>
      <c r="Y2314" s="693">
        <f>W2314*X2314</f>
        <v>115200</v>
      </c>
      <c r="Z2314" s="680">
        <v>0.47499999999999998</v>
      </c>
      <c r="AA2314" s="682">
        <f>Y2314*Z2314</f>
        <v>54720</v>
      </c>
      <c r="AB2314" s="682"/>
      <c r="AC2314" s="683">
        <f>AB2314*Y2314</f>
        <v>0</v>
      </c>
      <c r="AD2314" s="692"/>
      <c r="AE2314" s="684"/>
      <c r="AF2314" s="695">
        <f>AA2314+AD2314+AE2314</f>
        <v>54720</v>
      </c>
      <c r="AG2314" s="676" t="s">
        <v>47</v>
      </c>
      <c r="AH2314" s="676">
        <v>0</v>
      </c>
      <c r="AI2314" s="676">
        <v>60</v>
      </c>
      <c r="AJ2314" s="676" t="s">
        <v>2554</v>
      </c>
      <c r="AK2314" s="676" t="s">
        <v>1088</v>
      </c>
      <c r="AL2314" s="696">
        <v>33634</v>
      </c>
      <c r="AM2314" s="676" t="s">
        <v>52</v>
      </c>
      <c r="AN2314" s="676" t="s">
        <v>1110</v>
      </c>
      <c r="AO2314" s="676"/>
      <c r="AP2314" s="684"/>
      <c r="AQ2314" s="684" t="s">
        <v>37</v>
      </c>
      <c r="AR2314" s="676"/>
      <c r="AS2314" s="544" t="s">
        <v>1077</v>
      </c>
      <c r="AT2314" s="630" t="s">
        <v>3836</v>
      </c>
      <c r="AU2314" s="285" t="s">
        <v>1078</v>
      </c>
      <c r="AV2314" s="674"/>
      <c r="AW2314" s="673">
        <f>U2314</f>
        <v>49201132</v>
      </c>
      <c r="AX2314" s="673" cm="1">
        <f t="array" ref="AX2314">SUM(MID(0&amp;AW2314,LARGE(INDEX(ISNUMBER(--MID(AW2314,ROW($1:$8),1))*ROW($1:$8),),ROW($1:$8))+1,1)*10^ROW($1:$8)/10)</f>
        <v>49201132</v>
      </c>
      <c r="AY2314" s="673" t="str">
        <f>VLOOKUP($AX2314,'Item Master Data'!$A:$F,3,FALSE)</f>
        <v>Q.PEAK DUO BLK G10+</v>
      </c>
      <c r="AZ2314" s="673">
        <f>VLOOKUP($AX2314,'Item Master Data'!$A:$F,6,FALSE)</f>
        <v>360</v>
      </c>
      <c r="BA2314" s="673">
        <f>X2314/BB2314</f>
        <v>10</v>
      </c>
      <c r="BB2314" s="673">
        <f>VLOOKUP(AX2314,'Item Master Data'!$A:$G,7,FALSE)</f>
        <v>32</v>
      </c>
      <c r="BD2314" s="673">
        <f>W2314-AZ2314</f>
        <v>0</v>
      </c>
    </row>
    <row r="2315" spans="1:56" s="673" customFormat="1">
      <c r="A2315" s="282"/>
      <c r="B2315" s="283"/>
      <c r="C2315" s="283"/>
      <c r="D2315" s="535" t="s">
        <v>3750</v>
      </c>
      <c r="E2315" s="284" t="s">
        <v>3755</v>
      </c>
      <c r="F2315" s="676"/>
      <c r="G2315" s="676">
        <v>2022</v>
      </c>
      <c r="H2315" s="676">
        <v>3</v>
      </c>
      <c r="I2315" s="676">
        <v>127716</v>
      </c>
      <c r="J2315" s="677">
        <v>44645</v>
      </c>
      <c r="K2315" s="676" t="s">
        <v>3860</v>
      </c>
      <c r="L2315" s="676" t="s">
        <v>3835</v>
      </c>
      <c r="M2315" s="677">
        <v>44634</v>
      </c>
      <c r="N2315" s="677">
        <v>44638</v>
      </c>
      <c r="O2315" s="677"/>
      <c r="P2315" s="677">
        <v>44641</v>
      </c>
      <c r="Q2315" s="677">
        <v>44644</v>
      </c>
      <c r="R2315" s="677">
        <v>44645</v>
      </c>
      <c r="S2315" s="676" t="s">
        <v>1106</v>
      </c>
      <c r="T2315" s="676">
        <v>60</v>
      </c>
      <c r="U2315" s="676">
        <v>49201132</v>
      </c>
      <c r="V2315" s="676" t="s">
        <v>986</v>
      </c>
      <c r="W2315" s="678">
        <v>360</v>
      </c>
      <c r="X2315" s="551">
        <v>832</v>
      </c>
      <c r="Y2315" s="693">
        <f>W2315*X2315</f>
        <v>299520</v>
      </c>
      <c r="Z2315" s="680">
        <v>0.47499999999999998</v>
      </c>
      <c r="AA2315" s="682">
        <f>Y2315*Z2315</f>
        <v>142272</v>
      </c>
      <c r="AB2315" s="682"/>
      <c r="AC2315" s="683">
        <f>AB2315*Y2315</f>
        <v>0</v>
      </c>
      <c r="AD2315" s="692"/>
      <c r="AE2315" s="684"/>
      <c r="AF2315" s="695">
        <f>AA2315+AD2315+AE2315</f>
        <v>142272</v>
      </c>
      <c r="AG2315" s="676" t="s">
        <v>47</v>
      </c>
      <c r="AH2315" s="676">
        <v>0</v>
      </c>
      <c r="AI2315" s="676">
        <v>60</v>
      </c>
      <c r="AJ2315" s="676" t="s">
        <v>2319</v>
      </c>
      <c r="AK2315" s="676" t="s">
        <v>1088</v>
      </c>
      <c r="AL2315" s="696">
        <v>32822</v>
      </c>
      <c r="AM2315" s="676" t="s">
        <v>52</v>
      </c>
      <c r="AN2315" s="676" t="s">
        <v>1110</v>
      </c>
      <c r="AO2315" s="676"/>
      <c r="AP2315" s="684"/>
      <c r="AQ2315" s="684" t="s">
        <v>37</v>
      </c>
      <c r="AR2315" s="676"/>
      <c r="AS2315" s="544" t="s">
        <v>1077</v>
      </c>
      <c r="AT2315" s="630" t="s">
        <v>3836</v>
      </c>
      <c r="AU2315" s="285" t="s">
        <v>1078</v>
      </c>
      <c r="AV2315" s="674"/>
      <c r="AW2315" s="673">
        <f>U2315</f>
        <v>49201132</v>
      </c>
      <c r="AX2315" s="673" cm="1">
        <f t="array" ref="AX2315">SUM(MID(0&amp;AW2315,LARGE(INDEX(ISNUMBER(--MID(AW2315,ROW($1:$8),1))*ROW($1:$8),),ROW($1:$8))+1,1)*10^ROW($1:$8)/10)</f>
        <v>49201132</v>
      </c>
      <c r="AY2315" s="673" t="str">
        <f>VLOOKUP($AX2315,'Item Master Data'!$A:$F,3,FALSE)</f>
        <v>Q.PEAK DUO BLK G10+</v>
      </c>
      <c r="AZ2315" s="673">
        <f>VLOOKUP($AX2315,'Item Master Data'!$A:$F,6,FALSE)</f>
        <v>360</v>
      </c>
      <c r="BA2315" s="673">
        <f>X2315/BB2315</f>
        <v>26</v>
      </c>
      <c r="BB2315" s="673">
        <f>VLOOKUP(AX2315,'Item Master Data'!$A:$G,7,FALSE)</f>
        <v>32</v>
      </c>
      <c r="BD2315" s="673">
        <f>W2315-AZ2315</f>
        <v>0</v>
      </c>
    </row>
    <row r="2316" spans="1:56" s="673" customFormat="1">
      <c r="A2316" s="282"/>
      <c r="B2316" s="283"/>
      <c r="C2316" s="283"/>
      <c r="D2316" s="535" t="s">
        <v>3750</v>
      </c>
      <c r="E2316" s="284" t="s">
        <v>3861</v>
      </c>
      <c r="F2316" s="676"/>
      <c r="G2316" s="676">
        <v>2022</v>
      </c>
      <c r="H2316" s="676">
        <v>3</v>
      </c>
      <c r="I2316" s="676">
        <v>127711</v>
      </c>
      <c r="J2316" s="677">
        <v>44651</v>
      </c>
      <c r="K2316" s="676" t="s">
        <v>3862</v>
      </c>
      <c r="L2316" s="676" t="s">
        <v>3835</v>
      </c>
      <c r="M2316" s="677">
        <v>44648</v>
      </c>
      <c r="N2316" s="677">
        <v>44651</v>
      </c>
      <c r="O2316" s="677"/>
      <c r="P2316" s="677">
        <v>44649</v>
      </c>
      <c r="Q2316" s="677">
        <v>44651</v>
      </c>
      <c r="R2316" s="677">
        <v>44655</v>
      </c>
      <c r="S2316" s="676" t="s">
        <v>1106</v>
      </c>
      <c r="T2316" s="676">
        <v>60</v>
      </c>
      <c r="U2316" s="676">
        <v>49203132</v>
      </c>
      <c r="V2316" s="676" t="s">
        <v>986</v>
      </c>
      <c r="W2316" s="678">
        <v>360</v>
      </c>
      <c r="X2316" s="551">
        <v>896</v>
      </c>
      <c r="Y2316" s="693">
        <f>W2316*X2316</f>
        <v>322560</v>
      </c>
      <c r="Z2316" s="680">
        <v>0.47499999999999998</v>
      </c>
      <c r="AA2316" s="682">
        <f>Y2316*Z2316</f>
        <v>153216</v>
      </c>
      <c r="AB2316" s="682"/>
      <c r="AC2316" s="683">
        <f>AB2316*Y2316</f>
        <v>0</v>
      </c>
      <c r="AD2316" s="692"/>
      <c r="AE2316" s="684"/>
      <c r="AF2316" s="695">
        <f>AA2316+AD2316+AE2316</f>
        <v>153216</v>
      </c>
      <c r="AG2316" s="676" t="s">
        <v>1073</v>
      </c>
      <c r="AH2316" s="676">
        <v>0</v>
      </c>
      <c r="AI2316" s="676">
        <v>60</v>
      </c>
      <c r="AJ2316" s="676" t="s">
        <v>3366</v>
      </c>
      <c r="AK2316" s="676" t="s">
        <v>1149</v>
      </c>
      <c r="AL2316" s="696">
        <v>75261</v>
      </c>
      <c r="AM2316" s="676" t="s">
        <v>52</v>
      </c>
      <c r="AN2316" s="676" t="s">
        <v>1076</v>
      </c>
      <c r="AO2316" s="676"/>
      <c r="AP2316" s="684"/>
      <c r="AQ2316" s="684" t="s">
        <v>37</v>
      </c>
      <c r="AR2316" s="676"/>
      <c r="AS2316" s="544" t="s">
        <v>1077</v>
      </c>
      <c r="AT2316" s="630" t="s">
        <v>3836</v>
      </c>
      <c r="AU2316" s="285" t="s">
        <v>1078</v>
      </c>
      <c r="AV2316" s="674"/>
      <c r="AW2316" s="673">
        <f>U2316</f>
        <v>49203132</v>
      </c>
      <c r="AX2316" s="673" cm="1">
        <f t="array" ref="AX2316">SUM(MID(0&amp;AW2316,LARGE(INDEX(ISNUMBER(--MID(AW2316,ROW($1:$8),1))*ROW($1:$8),),ROW($1:$8))+1,1)*10^ROW($1:$8)/10)</f>
        <v>49203132</v>
      </c>
      <c r="AY2316" s="673" t="str">
        <f>VLOOKUP($AX2316,'Item Master Data'!$A:$F,3,FALSE)</f>
        <v>Q.PEAK DUO BLK G10+</v>
      </c>
      <c r="AZ2316" s="673">
        <f>VLOOKUP($AX2316,'Item Master Data'!$A:$F,6,FALSE)</f>
        <v>360</v>
      </c>
      <c r="BA2316" s="673">
        <f>X2316/BB2316</f>
        <v>28</v>
      </c>
      <c r="BB2316" s="673">
        <f>VLOOKUP(AX2316,'Item Master Data'!$A:$G,7,FALSE)</f>
        <v>32</v>
      </c>
      <c r="BD2316" s="673">
        <f>W2316-AZ2316</f>
        <v>0</v>
      </c>
    </row>
    <row r="2317" spans="1:56" s="673" customFormat="1">
      <c r="A2317" s="282"/>
      <c r="B2317" s="283"/>
      <c r="C2317" s="283"/>
      <c r="D2317" s="535" t="s">
        <v>3750</v>
      </c>
      <c r="E2317" s="284" t="s">
        <v>3861</v>
      </c>
      <c r="F2317" s="676"/>
      <c r="G2317" s="676">
        <v>2022</v>
      </c>
      <c r="H2317" s="676">
        <v>3</v>
      </c>
      <c r="I2317" s="676">
        <v>127712</v>
      </c>
      <c r="J2317" s="677">
        <v>44651</v>
      </c>
      <c r="K2317" s="676" t="s">
        <v>3863</v>
      </c>
      <c r="L2317" s="676" t="s">
        <v>3835</v>
      </c>
      <c r="M2317" s="677">
        <v>44648</v>
      </c>
      <c r="N2317" s="677">
        <v>44651</v>
      </c>
      <c r="O2317" s="677"/>
      <c r="P2317" s="677">
        <v>44649</v>
      </c>
      <c r="Q2317" s="677">
        <v>44651</v>
      </c>
      <c r="R2317" s="677">
        <v>44652</v>
      </c>
      <c r="S2317" s="676" t="s">
        <v>1106</v>
      </c>
      <c r="T2317" s="676">
        <v>60</v>
      </c>
      <c r="U2317" s="676">
        <v>49203132</v>
      </c>
      <c r="V2317" s="676" t="s">
        <v>986</v>
      </c>
      <c r="W2317" s="678">
        <v>360</v>
      </c>
      <c r="X2317" s="551">
        <v>896</v>
      </c>
      <c r="Y2317" s="693">
        <f>W2317*X2317</f>
        <v>322560</v>
      </c>
      <c r="Z2317" s="680">
        <v>0.47499999999999998</v>
      </c>
      <c r="AA2317" s="682">
        <f>Y2317*Z2317</f>
        <v>153216</v>
      </c>
      <c r="AB2317" s="682"/>
      <c r="AC2317" s="683">
        <f>AB2317*Y2317</f>
        <v>0</v>
      </c>
      <c r="AD2317" s="692"/>
      <c r="AE2317" s="684"/>
      <c r="AF2317" s="695">
        <f>AA2317+AD2317+AE2317</f>
        <v>153216</v>
      </c>
      <c r="AG2317" s="676" t="s">
        <v>1073</v>
      </c>
      <c r="AH2317" s="676">
        <v>0</v>
      </c>
      <c r="AI2317" s="676">
        <v>60</v>
      </c>
      <c r="AJ2317" s="676" t="s">
        <v>2319</v>
      </c>
      <c r="AK2317" s="676" t="s">
        <v>1088</v>
      </c>
      <c r="AL2317" s="696">
        <v>32822</v>
      </c>
      <c r="AM2317" s="676" t="s">
        <v>52</v>
      </c>
      <c r="AN2317" s="676" t="s">
        <v>1076</v>
      </c>
      <c r="AO2317" s="676"/>
      <c r="AP2317" s="684"/>
      <c r="AQ2317" s="684" t="s">
        <v>37</v>
      </c>
      <c r="AR2317" s="676"/>
      <c r="AS2317" s="544" t="s">
        <v>1077</v>
      </c>
      <c r="AT2317" s="630" t="s">
        <v>3836</v>
      </c>
      <c r="AU2317" s="285" t="s">
        <v>1078</v>
      </c>
      <c r="AV2317" s="674"/>
      <c r="AW2317" s="673">
        <f>U2317</f>
        <v>49203132</v>
      </c>
      <c r="AX2317" s="673" cm="1">
        <f t="array" ref="AX2317">SUM(MID(0&amp;AW2317,LARGE(INDEX(ISNUMBER(--MID(AW2317,ROW($1:$8),1))*ROW($1:$8),),ROW($1:$8))+1,1)*10^ROW($1:$8)/10)</f>
        <v>49203132</v>
      </c>
      <c r="AY2317" s="673" t="str">
        <f>VLOOKUP($AX2317,'Item Master Data'!$A:$F,3,FALSE)</f>
        <v>Q.PEAK DUO BLK G10+</v>
      </c>
      <c r="AZ2317" s="673">
        <f>VLOOKUP($AX2317,'Item Master Data'!$A:$F,6,FALSE)</f>
        <v>360</v>
      </c>
      <c r="BA2317" s="673">
        <f>X2317/BB2317</f>
        <v>28</v>
      </c>
      <c r="BB2317" s="673">
        <f>VLOOKUP(AX2317,'Item Master Data'!$A:$G,7,FALSE)</f>
        <v>32</v>
      </c>
      <c r="BD2317" s="673">
        <f>W2317-AZ2317</f>
        <v>0</v>
      </c>
    </row>
    <row r="2318" spans="1:56" s="673" customFormat="1">
      <c r="A2318" s="282"/>
      <c r="B2318" s="283"/>
      <c r="C2318" s="283"/>
      <c r="D2318" s="535" t="s">
        <v>3750</v>
      </c>
      <c r="E2318" s="284" t="s">
        <v>3842</v>
      </c>
      <c r="F2318" s="676"/>
      <c r="G2318" s="676">
        <v>2022</v>
      </c>
      <c r="H2318" s="676">
        <v>3</v>
      </c>
      <c r="I2318" s="676">
        <v>127820</v>
      </c>
      <c r="J2318" s="677">
        <v>44645</v>
      </c>
      <c r="K2318" s="676" t="s">
        <v>3864</v>
      </c>
      <c r="L2318" s="676" t="s">
        <v>3865</v>
      </c>
      <c r="M2318" s="677">
        <v>44627</v>
      </c>
      <c r="N2318" s="677">
        <v>44626</v>
      </c>
      <c r="O2318" s="677"/>
      <c r="P2318" s="677">
        <v>44643</v>
      </c>
      <c r="Q2318" s="677">
        <v>44645</v>
      </c>
      <c r="R2318" s="677">
        <v>44648</v>
      </c>
      <c r="S2318" s="676" t="s">
        <v>1106</v>
      </c>
      <c r="T2318" s="676">
        <v>60</v>
      </c>
      <c r="U2318" s="676">
        <v>49201132</v>
      </c>
      <c r="V2318" s="676" t="s">
        <v>986</v>
      </c>
      <c r="W2318" s="678">
        <v>360</v>
      </c>
      <c r="X2318" s="551">
        <v>1408</v>
      </c>
      <c r="Y2318" s="693">
        <f>W2318*X2318</f>
        <v>506880</v>
      </c>
      <c r="Z2318" s="680">
        <v>0.5</v>
      </c>
      <c r="AA2318" s="682">
        <f>Y2318*Z2318</f>
        <v>253440</v>
      </c>
      <c r="AB2318" s="682"/>
      <c r="AC2318" s="683">
        <f>AB2318*Y2318</f>
        <v>0</v>
      </c>
      <c r="AD2318" s="692"/>
      <c r="AE2318" s="684"/>
      <c r="AF2318" s="695">
        <f>AA2318+AD2318+AE2318</f>
        <v>253440</v>
      </c>
      <c r="AG2318" s="676" t="s">
        <v>47</v>
      </c>
      <c r="AH2318" s="676">
        <v>0</v>
      </c>
      <c r="AI2318" s="676">
        <v>60</v>
      </c>
      <c r="AJ2318" s="676" t="s">
        <v>3866</v>
      </c>
      <c r="AK2318" s="676" t="s">
        <v>1089</v>
      </c>
      <c r="AL2318" s="696">
        <v>7733</v>
      </c>
      <c r="AM2318" s="676" t="s">
        <v>52</v>
      </c>
      <c r="AN2318" s="676" t="s">
        <v>1110</v>
      </c>
      <c r="AO2318" s="676"/>
      <c r="AP2318" s="684"/>
      <c r="AQ2318" s="684" t="s">
        <v>37</v>
      </c>
      <c r="AR2318" s="676"/>
      <c r="AS2318" s="544" t="s">
        <v>1077</v>
      </c>
      <c r="AT2318" s="630" t="s">
        <v>3836</v>
      </c>
      <c r="AU2318" s="285" t="s">
        <v>1078</v>
      </c>
      <c r="AV2318" s="674"/>
      <c r="AW2318" s="673">
        <f>U2318</f>
        <v>49201132</v>
      </c>
      <c r="AX2318" s="673" cm="1">
        <f t="array" ref="AX2318">SUM(MID(0&amp;AW2318,LARGE(INDEX(ISNUMBER(--MID(AW2318,ROW($1:$8),1))*ROW($1:$8),),ROW($1:$8))+1,1)*10^ROW($1:$8)/10)</f>
        <v>49201132</v>
      </c>
      <c r="AY2318" s="673" t="str">
        <f>VLOOKUP($AX2318,'Item Master Data'!$A:$F,3,FALSE)</f>
        <v>Q.PEAK DUO BLK G10+</v>
      </c>
      <c r="AZ2318" s="673">
        <f>VLOOKUP($AX2318,'Item Master Data'!$A:$F,6,FALSE)</f>
        <v>360</v>
      </c>
      <c r="BA2318" s="673">
        <f>X2318/BB2318</f>
        <v>44</v>
      </c>
      <c r="BB2318" s="673">
        <f>VLOOKUP(AX2318,'Item Master Data'!$A:$G,7,FALSE)</f>
        <v>32</v>
      </c>
      <c r="BD2318" s="673">
        <f>W2318-AZ2318</f>
        <v>0</v>
      </c>
    </row>
    <row r="2319" spans="1:56" s="673" customFormat="1">
      <c r="A2319" s="282"/>
      <c r="B2319" s="283"/>
      <c r="C2319" s="283"/>
      <c r="D2319" s="535" t="s">
        <v>3750</v>
      </c>
      <c r="E2319" s="286" t="s">
        <v>3867</v>
      </c>
      <c r="F2319" s="506"/>
      <c r="G2319" s="676">
        <v>2022</v>
      </c>
      <c r="H2319" s="676">
        <v>3</v>
      </c>
      <c r="I2319" s="570">
        <v>127878</v>
      </c>
      <c r="J2319" s="750">
        <v>44645</v>
      </c>
      <c r="K2319" s="734" t="s">
        <v>3864</v>
      </c>
      <c r="L2319" s="734" t="s">
        <v>3865</v>
      </c>
      <c r="M2319" s="677">
        <v>44627</v>
      </c>
      <c r="N2319" s="677">
        <v>44626</v>
      </c>
      <c r="O2319" s="677"/>
      <c r="P2319" s="677">
        <v>44643</v>
      </c>
      <c r="Q2319" s="677">
        <v>44645</v>
      </c>
      <c r="R2319" s="677">
        <v>44648</v>
      </c>
      <c r="S2319" s="676" t="s">
        <v>1106</v>
      </c>
      <c r="T2319" s="676">
        <v>60</v>
      </c>
      <c r="U2319" s="676">
        <v>49201132</v>
      </c>
      <c r="V2319" s="676" t="s">
        <v>986</v>
      </c>
      <c r="W2319" s="678">
        <v>360</v>
      </c>
      <c r="X2319" s="551">
        <v>128</v>
      </c>
      <c r="Y2319" s="693">
        <f>W2319*X2319</f>
        <v>46080</v>
      </c>
      <c r="Z2319" s="680">
        <v>0.5</v>
      </c>
      <c r="AA2319" s="682">
        <f>Y2319*Z2319</f>
        <v>23040</v>
      </c>
      <c r="AB2319" s="682"/>
      <c r="AC2319" s="683">
        <f>AB2319*Y2319</f>
        <v>0</v>
      </c>
      <c r="AD2319" s="692"/>
      <c r="AE2319" s="684"/>
      <c r="AF2319" s="695">
        <f>AA2319+AD2319+AE2319</f>
        <v>23040</v>
      </c>
      <c r="AG2319" s="676" t="s">
        <v>47</v>
      </c>
      <c r="AH2319" s="676">
        <v>0</v>
      </c>
      <c r="AI2319" s="676">
        <v>60</v>
      </c>
      <c r="AJ2319" s="676" t="s">
        <v>3866</v>
      </c>
      <c r="AK2319" s="676" t="s">
        <v>1089</v>
      </c>
      <c r="AL2319" s="696">
        <v>7733</v>
      </c>
      <c r="AM2319" s="676" t="s">
        <v>52</v>
      </c>
      <c r="AN2319" s="676" t="s">
        <v>1110</v>
      </c>
      <c r="AO2319" s="676"/>
      <c r="AP2319" s="684"/>
      <c r="AQ2319" s="684" t="s">
        <v>37</v>
      </c>
      <c r="AR2319" s="676"/>
      <c r="AS2319" s="544" t="s">
        <v>1077</v>
      </c>
      <c r="AT2319" s="630" t="s">
        <v>3836</v>
      </c>
      <c r="AU2319" s="285" t="s">
        <v>1078</v>
      </c>
      <c r="AV2319" s="674"/>
      <c r="AW2319" s="673">
        <f>U2319</f>
        <v>49201132</v>
      </c>
      <c r="AX2319" s="673" cm="1">
        <f t="array" ref="AX2319">SUM(MID(0&amp;AW2319,LARGE(INDEX(ISNUMBER(--MID(AW2319,ROW($1:$8),1))*ROW($1:$8),),ROW($1:$8))+1,1)*10^ROW($1:$8)/10)</f>
        <v>49201132</v>
      </c>
      <c r="AY2319" s="673" t="str">
        <f>VLOOKUP($AX2319,'Item Master Data'!$A:$F,3,FALSE)</f>
        <v>Q.PEAK DUO BLK G10+</v>
      </c>
      <c r="AZ2319" s="673">
        <f>VLOOKUP($AX2319,'Item Master Data'!$A:$F,6,FALSE)</f>
        <v>360</v>
      </c>
      <c r="BA2319" s="673">
        <f>X2319/BB2319</f>
        <v>4</v>
      </c>
      <c r="BB2319" s="673">
        <f>VLOOKUP(AX2319,'Item Master Data'!$A:$G,7,FALSE)</f>
        <v>32</v>
      </c>
      <c r="BD2319" s="673">
        <f>W2319-AZ2319</f>
        <v>0</v>
      </c>
    </row>
    <row r="2320" spans="1:56" s="673" customFormat="1">
      <c r="A2320" s="282">
        <v>10</v>
      </c>
      <c r="B2320" s="283"/>
      <c r="C2320" s="283"/>
      <c r="D2320" s="535" t="s">
        <v>3750</v>
      </c>
      <c r="E2320" s="284" t="s">
        <v>3764</v>
      </c>
      <c r="F2320" s="506"/>
      <c r="G2320" s="676">
        <v>2022</v>
      </c>
      <c r="H2320" s="676">
        <v>3</v>
      </c>
      <c r="I2320" s="687">
        <v>127417</v>
      </c>
      <c r="J2320" s="677">
        <v>44630</v>
      </c>
      <c r="K2320" s="676" t="s">
        <v>3868</v>
      </c>
      <c r="L2320" s="676" t="s">
        <v>3869</v>
      </c>
      <c r="M2320" s="677">
        <v>44606</v>
      </c>
      <c r="N2320" s="677">
        <v>44606</v>
      </c>
      <c r="O2320" s="677" t="s">
        <v>3870</v>
      </c>
      <c r="P2320" s="677">
        <v>44621</v>
      </c>
      <c r="Q2320" s="677">
        <v>44630</v>
      </c>
      <c r="R2320" s="677">
        <v>44634</v>
      </c>
      <c r="S2320" s="676" t="s">
        <v>1106</v>
      </c>
      <c r="T2320" s="676">
        <v>60</v>
      </c>
      <c r="U2320" s="676">
        <v>49403140</v>
      </c>
      <c r="V2320" s="676" t="s">
        <v>973</v>
      </c>
      <c r="W2320" s="678">
        <v>400</v>
      </c>
      <c r="X2320" s="551">
        <v>2496</v>
      </c>
      <c r="Y2320" s="693">
        <f>W2320*X2320</f>
        <v>998400</v>
      </c>
      <c r="Z2320" s="680">
        <v>0.47</v>
      </c>
      <c r="AA2320" s="682">
        <f>Y2320*Z2320</f>
        <v>469248</v>
      </c>
      <c r="AB2320" s="682"/>
      <c r="AC2320" s="683"/>
      <c r="AD2320" s="692"/>
      <c r="AE2320" s="684"/>
      <c r="AF2320" s="695"/>
      <c r="AG2320" s="676" t="s">
        <v>1073</v>
      </c>
      <c r="AH2320" s="676"/>
      <c r="AI2320" s="676">
        <v>60</v>
      </c>
      <c r="AJ2320" s="676" t="s">
        <v>1489</v>
      </c>
      <c r="AK2320" s="676" t="s">
        <v>1196</v>
      </c>
      <c r="AL2320" s="696">
        <v>6410</v>
      </c>
      <c r="AM2320" s="676" t="s">
        <v>52</v>
      </c>
      <c r="AN2320" s="676" t="s">
        <v>1076</v>
      </c>
      <c r="AO2320" s="676"/>
      <c r="AP2320" s="684"/>
      <c r="AQ2320" s="684"/>
      <c r="AR2320" s="676"/>
      <c r="AS2320" s="544"/>
      <c r="AT2320" s="630"/>
      <c r="AU2320" s="285"/>
      <c r="AV2320" s="674"/>
      <c r="AW2320" s="673">
        <f>U2320</f>
        <v>49403140</v>
      </c>
      <c r="AX2320" s="673" cm="1">
        <f t="array" ref="AX2320">SUM(MID(0&amp;AW2320,LARGE(INDEX(ISNUMBER(--MID(AW2320,ROW($1:$8),1))*ROW($1:$8),),ROW($1:$8))+1,1)*10^ROW($1:$8)/10)</f>
        <v>49403140</v>
      </c>
      <c r="AY2320" s="673" t="str">
        <f>VLOOKUP($AX2320,'Item Master Data'!$A:$F,3,FALSE)</f>
        <v>Q.PEAK DUO BLK ML G10+</v>
      </c>
      <c r="AZ2320" s="673">
        <f>VLOOKUP($AX2320,'Item Master Data'!$A:$F,6,FALSE)</f>
        <v>400</v>
      </c>
      <c r="BA2320" s="673">
        <f>X2320/BB2320</f>
        <v>78</v>
      </c>
      <c r="BB2320" s="673">
        <f>VLOOKUP(AX2320,'Item Master Data'!$A:$G,7,FALSE)</f>
        <v>32</v>
      </c>
      <c r="BD2320" s="673">
        <f>W2320-AZ2320</f>
        <v>0</v>
      </c>
    </row>
    <row r="2321" spans="1:56" s="673" customFormat="1">
      <c r="A2321" s="282">
        <v>10</v>
      </c>
      <c r="B2321" s="283"/>
      <c r="C2321" s="283"/>
      <c r="D2321" s="535" t="s">
        <v>3750</v>
      </c>
      <c r="E2321" s="284" t="s">
        <v>3755</v>
      </c>
      <c r="F2321" s="676"/>
      <c r="G2321" s="676">
        <v>2022</v>
      </c>
      <c r="H2321" s="676">
        <v>3</v>
      </c>
      <c r="I2321" s="687">
        <v>127723</v>
      </c>
      <c r="J2321" s="677">
        <v>44624</v>
      </c>
      <c r="K2321" s="676" t="s">
        <v>3871</v>
      </c>
      <c r="L2321" s="676" t="s">
        <v>3869</v>
      </c>
      <c r="M2321" s="677">
        <v>44606</v>
      </c>
      <c r="N2321" s="677">
        <v>44606</v>
      </c>
      <c r="O2321" s="677" t="s">
        <v>3870</v>
      </c>
      <c r="P2321" s="677">
        <v>44621</v>
      </c>
      <c r="Q2321" s="677">
        <v>44624</v>
      </c>
      <c r="R2321" s="677">
        <v>44627</v>
      </c>
      <c r="S2321" s="676" t="s">
        <v>1106</v>
      </c>
      <c r="T2321" s="676">
        <v>60</v>
      </c>
      <c r="U2321" s="676" t="s">
        <v>1256</v>
      </c>
      <c r="V2321" s="676" t="s">
        <v>973</v>
      </c>
      <c r="W2321" s="678">
        <v>400</v>
      </c>
      <c r="X2321" s="551">
        <v>832</v>
      </c>
      <c r="Y2321" s="693">
        <f>W2321*X2321</f>
        <v>332800</v>
      </c>
      <c r="Z2321" s="680">
        <v>0.47</v>
      </c>
      <c r="AA2321" s="682">
        <f>Y2321*Z2321</f>
        <v>156416</v>
      </c>
      <c r="AB2321" s="682"/>
      <c r="AC2321" s="683"/>
      <c r="AD2321" s="692"/>
      <c r="AE2321" s="684"/>
      <c r="AF2321" s="695"/>
      <c r="AG2321" s="676" t="s">
        <v>1073</v>
      </c>
      <c r="AH2321" s="676"/>
      <c r="AI2321" s="676">
        <v>60</v>
      </c>
      <c r="AJ2321" s="676" t="s">
        <v>1489</v>
      </c>
      <c r="AK2321" s="676" t="s">
        <v>1196</v>
      </c>
      <c r="AL2321" s="696">
        <v>6410</v>
      </c>
      <c r="AM2321" s="676" t="s">
        <v>52</v>
      </c>
      <c r="AN2321" s="676" t="s">
        <v>1397</v>
      </c>
      <c r="AO2321" s="676"/>
      <c r="AP2321" s="684" t="s">
        <v>92</v>
      </c>
      <c r="AQ2321" s="684"/>
      <c r="AR2321" s="676"/>
      <c r="AS2321" s="544"/>
      <c r="AT2321" s="630"/>
      <c r="AU2321" s="285"/>
      <c r="AV2321" s="674"/>
      <c r="AW2321" s="673" t="str">
        <f>U2321</f>
        <v>30390456C</v>
      </c>
      <c r="AX2321" s="673" cm="1">
        <f t="array" ref="AX2321">SUM(MID(0&amp;AW2321,LARGE(INDEX(ISNUMBER(--MID(AW2321,ROW($1:$8),1))*ROW($1:$8),),ROW($1:$8))+1,1)*10^ROW($1:$8)/10)</f>
        <v>30390456</v>
      </c>
      <c r="AY2321" s="673" t="str">
        <f>VLOOKUP($AX2321,'Item Master Data'!$A:$F,3,FALSE)</f>
        <v>Q.PEAK DUO BLK ML G10+</v>
      </c>
      <c r="AZ2321" s="673">
        <f>VLOOKUP($AX2321,'Item Master Data'!$A:$F,6,FALSE)</f>
        <v>400</v>
      </c>
      <c r="BA2321" s="673">
        <f>X2321/BB2321</f>
        <v>26</v>
      </c>
      <c r="BB2321" s="673">
        <f>VLOOKUP(AX2321,'Item Master Data'!$A:$G,7,FALSE)</f>
        <v>32</v>
      </c>
      <c r="BD2321" s="673">
        <f>W2321-AZ2321</f>
        <v>0</v>
      </c>
    </row>
    <row r="2322" spans="1:56" s="673" customFormat="1">
      <c r="A2322" s="282">
        <v>10</v>
      </c>
      <c r="B2322" s="283"/>
      <c r="C2322" s="283"/>
      <c r="D2322" s="535" t="s">
        <v>3750</v>
      </c>
      <c r="E2322" s="284" t="s">
        <v>3789</v>
      </c>
      <c r="F2322" s="676"/>
      <c r="G2322" s="676">
        <v>2022</v>
      </c>
      <c r="H2322" s="676">
        <v>3</v>
      </c>
      <c r="I2322" s="687">
        <v>127409</v>
      </c>
      <c r="J2322" s="677">
        <v>44628</v>
      </c>
      <c r="K2322" s="676" t="s">
        <v>3872</v>
      </c>
      <c r="L2322" s="676" t="s">
        <v>3869</v>
      </c>
      <c r="M2322" s="677">
        <v>44606</v>
      </c>
      <c r="N2322" s="677">
        <v>44606</v>
      </c>
      <c r="O2322" s="677" t="s">
        <v>3870</v>
      </c>
      <c r="P2322" s="677">
        <v>44621</v>
      </c>
      <c r="Q2322" s="677">
        <v>44628</v>
      </c>
      <c r="R2322" s="677">
        <v>44630</v>
      </c>
      <c r="S2322" s="676" t="s">
        <v>1106</v>
      </c>
      <c r="T2322" s="676">
        <v>60</v>
      </c>
      <c r="U2322" s="676">
        <v>49403140</v>
      </c>
      <c r="V2322" s="676" t="s">
        <v>973</v>
      </c>
      <c r="W2322" s="678">
        <v>400</v>
      </c>
      <c r="X2322" s="551">
        <v>832</v>
      </c>
      <c r="Y2322" s="693">
        <f>W2322*X2322</f>
        <v>332800</v>
      </c>
      <c r="Z2322" s="680">
        <v>0.47</v>
      </c>
      <c r="AA2322" s="682">
        <f>Y2322*Z2322</f>
        <v>156416</v>
      </c>
      <c r="AB2322" s="682"/>
      <c r="AC2322" s="683"/>
      <c r="AD2322" s="692"/>
      <c r="AE2322" s="684"/>
      <c r="AF2322" s="695"/>
      <c r="AG2322" s="676" t="s">
        <v>1073</v>
      </c>
      <c r="AH2322" s="676"/>
      <c r="AI2322" s="676">
        <v>60</v>
      </c>
      <c r="AJ2322" s="676" t="s">
        <v>3873</v>
      </c>
      <c r="AK2322" s="676" t="s">
        <v>1100</v>
      </c>
      <c r="AL2322" s="696">
        <v>2576</v>
      </c>
      <c r="AM2322" s="676" t="s">
        <v>52</v>
      </c>
      <c r="AN2322" s="676" t="s">
        <v>1076</v>
      </c>
      <c r="AO2322" s="676"/>
      <c r="AP2322" s="684"/>
      <c r="AQ2322" s="684"/>
      <c r="AR2322" s="676"/>
      <c r="AS2322" s="544"/>
      <c r="AT2322" s="630"/>
      <c r="AU2322" s="285"/>
      <c r="AV2322" s="674"/>
      <c r="AW2322" s="673">
        <f>U2322</f>
        <v>49403140</v>
      </c>
      <c r="AX2322" s="673" cm="1">
        <f t="array" ref="AX2322">SUM(MID(0&amp;AW2322,LARGE(INDEX(ISNUMBER(--MID(AW2322,ROW($1:$8),1))*ROW($1:$8),),ROW($1:$8))+1,1)*10^ROW($1:$8)/10)</f>
        <v>49403140</v>
      </c>
      <c r="AY2322" s="673" t="str">
        <f>VLOOKUP($AX2322,'Item Master Data'!$A:$F,3,FALSE)</f>
        <v>Q.PEAK DUO BLK ML G10+</v>
      </c>
      <c r="AZ2322" s="673">
        <f>VLOOKUP($AX2322,'Item Master Data'!$A:$F,6,FALSE)</f>
        <v>400</v>
      </c>
      <c r="BA2322" s="673">
        <f>X2322/BB2322</f>
        <v>26</v>
      </c>
      <c r="BB2322" s="673">
        <f>VLOOKUP(AX2322,'Item Master Data'!$A:$G,7,FALSE)</f>
        <v>32</v>
      </c>
      <c r="BD2322" s="673">
        <f>W2322-AZ2322</f>
        <v>0</v>
      </c>
    </row>
    <row r="2323" spans="1:56" s="673" customFormat="1">
      <c r="A2323" s="282">
        <v>10</v>
      </c>
      <c r="B2323" s="283"/>
      <c r="C2323" s="283"/>
      <c r="D2323" s="535" t="s">
        <v>3750</v>
      </c>
      <c r="E2323" s="284" t="s">
        <v>3755</v>
      </c>
      <c r="F2323" s="676"/>
      <c r="G2323" s="676">
        <v>2022</v>
      </c>
      <c r="H2323" s="676">
        <v>3</v>
      </c>
      <c r="I2323" s="687">
        <v>127724</v>
      </c>
      <c r="J2323" s="677">
        <v>44624</v>
      </c>
      <c r="K2323" s="676" t="s">
        <v>3874</v>
      </c>
      <c r="L2323" s="676" t="s">
        <v>3869</v>
      </c>
      <c r="M2323" s="677">
        <v>44606</v>
      </c>
      <c r="N2323" s="677">
        <v>44606</v>
      </c>
      <c r="O2323" s="677" t="s">
        <v>3870</v>
      </c>
      <c r="P2323" s="677">
        <v>44621</v>
      </c>
      <c r="Q2323" s="677">
        <v>44624</v>
      </c>
      <c r="R2323" s="677">
        <v>44627</v>
      </c>
      <c r="S2323" s="676" t="s">
        <v>1106</v>
      </c>
      <c r="T2323" s="676">
        <v>60</v>
      </c>
      <c r="U2323" s="676" t="s">
        <v>1256</v>
      </c>
      <c r="V2323" s="676" t="s">
        <v>973</v>
      </c>
      <c r="W2323" s="678">
        <v>400</v>
      </c>
      <c r="X2323" s="551">
        <v>832</v>
      </c>
      <c r="Y2323" s="693">
        <f>W2323*X2323</f>
        <v>332800</v>
      </c>
      <c r="Z2323" s="680">
        <v>0.47</v>
      </c>
      <c r="AA2323" s="682">
        <f>Y2323*Z2323</f>
        <v>156416</v>
      </c>
      <c r="AB2323" s="682"/>
      <c r="AC2323" s="683"/>
      <c r="AD2323" s="692"/>
      <c r="AE2323" s="684"/>
      <c r="AF2323" s="695"/>
      <c r="AG2323" s="676" t="s">
        <v>1073</v>
      </c>
      <c r="AH2323" s="676"/>
      <c r="AI2323" s="676">
        <v>60</v>
      </c>
      <c r="AJ2323" s="676" t="s">
        <v>3875</v>
      </c>
      <c r="AK2323" s="676" t="s">
        <v>1075</v>
      </c>
      <c r="AL2323" s="696">
        <v>21076</v>
      </c>
      <c r="AM2323" s="676" t="s">
        <v>52</v>
      </c>
      <c r="AN2323" s="676" t="s">
        <v>1397</v>
      </c>
      <c r="AO2323" s="676"/>
      <c r="AP2323" s="684" t="s">
        <v>92</v>
      </c>
      <c r="AQ2323" s="684"/>
      <c r="AR2323" s="676"/>
      <c r="AS2323" s="544"/>
      <c r="AT2323" s="630"/>
      <c r="AU2323" s="285"/>
      <c r="AV2323" s="674"/>
      <c r="AW2323" s="673" t="str">
        <f>U2323</f>
        <v>30390456C</v>
      </c>
      <c r="AX2323" s="673" cm="1">
        <f t="array" ref="AX2323">SUM(MID(0&amp;AW2323,LARGE(INDEX(ISNUMBER(--MID(AW2323,ROW($1:$8),1))*ROW($1:$8),),ROW($1:$8))+1,1)*10^ROW($1:$8)/10)</f>
        <v>30390456</v>
      </c>
      <c r="AY2323" s="673" t="str">
        <f>VLOOKUP($AX2323,'Item Master Data'!$A:$F,3,FALSE)</f>
        <v>Q.PEAK DUO BLK ML G10+</v>
      </c>
      <c r="AZ2323" s="673">
        <f>VLOOKUP($AX2323,'Item Master Data'!$A:$F,6,FALSE)</f>
        <v>400</v>
      </c>
      <c r="BA2323" s="673">
        <f>X2323/BB2323</f>
        <v>26</v>
      </c>
      <c r="BB2323" s="673">
        <f>VLOOKUP(AX2323,'Item Master Data'!$A:$G,7,FALSE)</f>
        <v>32</v>
      </c>
      <c r="BD2323" s="673">
        <f>W2323-AZ2323</f>
        <v>0</v>
      </c>
    </row>
    <row r="2324" spans="1:56" s="673" customFormat="1">
      <c r="A2324" s="282">
        <v>10</v>
      </c>
      <c r="B2324" s="283"/>
      <c r="C2324" s="283"/>
      <c r="D2324" s="535" t="s">
        <v>3750</v>
      </c>
      <c r="E2324" s="284" t="s">
        <v>3789</v>
      </c>
      <c r="F2324" s="676"/>
      <c r="G2324" s="676">
        <v>2022</v>
      </c>
      <c r="H2324" s="676">
        <v>3</v>
      </c>
      <c r="I2324" s="687">
        <v>127405</v>
      </c>
      <c r="J2324" s="677">
        <v>44629</v>
      </c>
      <c r="K2324" s="676" t="s">
        <v>3876</v>
      </c>
      <c r="L2324" s="676" t="s">
        <v>3869</v>
      </c>
      <c r="M2324" s="677">
        <v>44606</v>
      </c>
      <c r="N2324" s="677">
        <v>44606</v>
      </c>
      <c r="O2324" s="677" t="s">
        <v>3870</v>
      </c>
      <c r="P2324" s="677">
        <v>44621</v>
      </c>
      <c r="Q2324" s="677">
        <v>44629</v>
      </c>
      <c r="R2324" s="677">
        <v>44631</v>
      </c>
      <c r="S2324" s="676" t="s">
        <v>1106</v>
      </c>
      <c r="T2324" s="676">
        <v>60</v>
      </c>
      <c r="U2324" s="676">
        <v>49403140</v>
      </c>
      <c r="V2324" s="676" t="s">
        <v>973</v>
      </c>
      <c r="W2324" s="678">
        <v>400</v>
      </c>
      <c r="X2324" s="551">
        <v>1664</v>
      </c>
      <c r="Y2324" s="693">
        <f>W2324*X2324</f>
        <v>665600</v>
      </c>
      <c r="Z2324" s="680">
        <v>0.47</v>
      </c>
      <c r="AA2324" s="682">
        <f>Y2324*Z2324</f>
        <v>312832</v>
      </c>
      <c r="AB2324" s="682"/>
      <c r="AC2324" s="683"/>
      <c r="AD2324" s="692"/>
      <c r="AE2324" s="684"/>
      <c r="AF2324" s="695"/>
      <c r="AG2324" s="676" t="s">
        <v>1073</v>
      </c>
      <c r="AH2324" s="676"/>
      <c r="AI2324" s="676">
        <v>60</v>
      </c>
      <c r="AJ2324" s="676" t="s">
        <v>3877</v>
      </c>
      <c r="AK2324" s="676" t="s">
        <v>1089</v>
      </c>
      <c r="AL2324" s="696">
        <v>7719</v>
      </c>
      <c r="AM2324" s="676" t="s">
        <v>52</v>
      </c>
      <c r="AN2324" s="676" t="s">
        <v>1076</v>
      </c>
      <c r="AO2324" s="676"/>
      <c r="AP2324" s="684"/>
      <c r="AQ2324" s="684"/>
      <c r="AR2324" s="676"/>
      <c r="AS2324" s="544"/>
      <c r="AT2324" s="630"/>
      <c r="AU2324" s="285"/>
      <c r="AV2324" s="674"/>
      <c r="AW2324" s="673">
        <f>U2324</f>
        <v>49403140</v>
      </c>
      <c r="AX2324" s="673" cm="1">
        <f t="array" ref="AX2324">SUM(MID(0&amp;AW2324,LARGE(INDEX(ISNUMBER(--MID(AW2324,ROW($1:$8),1))*ROW($1:$8),),ROW($1:$8))+1,1)*10^ROW($1:$8)/10)</f>
        <v>49403140</v>
      </c>
      <c r="AY2324" s="673" t="str">
        <f>VLOOKUP($AX2324,'Item Master Data'!$A:$F,3,FALSE)</f>
        <v>Q.PEAK DUO BLK ML G10+</v>
      </c>
      <c r="AZ2324" s="673">
        <f>VLOOKUP($AX2324,'Item Master Data'!$A:$F,6,FALSE)</f>
        <v>400</v>
      </c>
      <c r="BA2324" s="673">
        <f>X2324/BB2324</f>
        <v>52</v>
      </c>
      <c r="BB2324" s="673">
        <f>VLOOKUP(AX2324,'Item Master Data'!$A:$G,7,FALSE)</f>
        <v>32</v>
      </c>
      <c r="BD2324" s="673">
        <f>W2324-AZ2324</f>
        <v>0</v>
      </c>
    </row>
    <row r="2325" spans="1:56" s="673" customFormat="1">
      <c r="A2325" s="282">
        <v>10</v>
      </c>
      <c r="B2325" s="283"/>
      <c r="C2325" s="283"/>
      <c r="D2325" s="535" t="s">
        <v>3750</v>
      </c>
      <c r="E2325" s="284" t="s">
        <v>3755</v>
      </c>
      <c r="F2325" s="676"/>
      <c r="G2325" s="676">
        <v>2022</v>
      </c>
      <c r="H2325" s="676">
        <v>3</v>
      </c>
      <c r="I2325" s="687">
        <v>127725</v>
      </c>
      <c r="J2325" s="677">
        <v>44624</v>
      </c>
      <c r="K2325" s="676" t="s">
        <v>3878</v>
      </c>
      <c r="L2325" s="676" t="s">
        <v>3869</v>
      </c>
      <c r="M2325" s="677">
        <v>44606</v>
      </c>
      <c r="N2325" s="677">
        <v>44606</v>
      </c>
      <c r="O2325" s="677" t="s">
        <v>3870</v>
      </c>
      <c r="P2325" s="677">
        <v>44621</v>
      </c>
      <c r="Q2325" s="677">
        <v>44624</v>
      </c>
      <c r="R2325" s="677">
        <v>44627</v>
      </c>
      <c r="S2325" s="676" t="s">
        <v>1106</v>
      </c>
      <c r="T2325" s="676">
        <v>60</v>
      </c>
      <c r="U2325" s="676" t="s">
        <v>1256</v>
      </c>
      <c r="V2325" s="676" t="s">
        <v>973</v>
      </c>
      <c r="W2325" s="678">
        <v>400</v>
      </c>
      <c r="X2325" s="551">
        <v>832</v>
      </c>
      <c r="Y2325" s="693">
        <f>W2325*X2325</f>
        <v>332800</v>
      </c>
      <c r="Z2325" s="680">
        <v>0.47</v>
      </c>
      <c r="AA2325" s="682">
        <f>Y2325*Z2325</f>
        <v>156416</v>
      </c>
      <c r="AB2325" s="682"/>
      <c r="AC2325" s="683"/>
      <c r="AD2325" s="692"/>
      <c r="AE2325" s="684"/>
      <c r="AF2325" s="695"/>
      <c r="AG2325" s="676" t="s">
        <v>1073</v>
      </c>
      <c r="AH2325" s="676"/>
      <c r="AI2325" s="676">
        <v>60</v>
      </c>
      <c r="AJ2325" s="676" t="s">
        <v>3877</v>
      </c>
      <c r="AK2325" s="676" t="s">
        <v>1089</v>
      </c>
      <c r="AL2325" s="696">
        <v>7719</v>
      </c>
      <c r="AM2325" s="676" t="s">
        <v>52</v>
      </c>
      <c r="AN2325" s="676" t="s">
        <v>1397</v>
      </c>
      <c r="AO2325" s="676"/>
      <c r="AP2325" s="684" t="s">
        <v>92</v>
      </c>
      <c r="AQ2325" s="684"/>
      <c r="AR2325" s="676"/>
      <c r="AS2325" s="544"/>
      <c r="AT2325" s="630"/>
      <c r="AU2325" s="285"/>
      <c r="AV2325" s="674"/>
      <c r="AW2325" s="673" t="str">
        <f>U2325</f>
        <v>30390456C</v>
      </c>
      <c r="AX2325" s="673" cm="1">
        <f t="array" ref="AX2325">SUM(MID(0&amp;AW2325,LARGE(INDEX(ISNUMBER(--MID(AW2325,ROW($1:$8),1))*ROW($1:$8),),ROW($1:$8))+1,1)*10^ROW($1:$8)/10)</f>
        <v>30390456</v>
      </c>
      <c r="AY2325" s="673" t="str">
        <f>VLOOKUP($AX2325,'Item Master Data'!$A:$F,3,FALSE)</f>
        <v>Q.PEAK DUO BLK ML G10+</v>
      </c>
      <c r="AZ2325" s="673">
        <f>VLOOKUP($AX2325,'Item Master Data'!$A:$F,6,FALSE)</f>
        <v>400</v>
      </c>
      <c r="BA2325" s="673">
        <f>X2325/BB2325</f>
        <v>26</v>
      </c>
      <c r="BB2325" s="673">
        <f>VLOOKUP(AX2325,'Item Master Data'!$A:$G,7,FALSE)</f>
        <v>32</v>
      </c>
      <c r="BD2325" s="673">
        <f>W2325-AZ2325</f>
        <v>0</v>
      </c>
    </row>
    <row r="2326" spans="1:56" s="673" customFormat="1">
      <c r="A2326" s="282">
        <v>10</v>
      </c>
      <c r="B2326" s="283"/>
      <c r="C2326" s="283"/>
      <c r="D2326" s="535" t="s">
        <v>3750</v>
      </c>
      <c r="E2326" s="284" t="s">
        <v>3789</v>
      </c>
      <c r="F2326" s="676"/>
      <c r="G2326" s="676">
        <v>2022</v>
      </c>
      <c r="H2326" s="676">
        <v>3</v>
      </c>
      <c r="I2326" s="687">
        <v>127406</v>
      </c>
      <c r="J2326" s="677">
        <v>44627</v>
      </c>
      <c r="K2326" s="676" t="s">
        <v>3879</v>
      </c>
      <c r="L2326" s="676" t="s">
        <v>3869</v>
      </c>
      <c r="M2326" s="677">
        <v>44606</v>
      </c>
      <c r="N2326" s="677">
        <v>44606</v>
      </c>
      <c r="O2326" s="677" t="s">
        <v>3870</v>
      </c>
      <c r="P2326" s="677">
        <v>44621</v>
      </c>
      <c r="Q2326" s="677">
        <v>44627</v>
      </c>
      <c r="R2326" s="677">
        <v>44630</v>
      </c>
      <c r="S2326" s="676" t="s">
        <v>1106</v>
      </c>
      <c r="T2326" s="676">
        <v>60</v>
      </c>
      <c r="U2326" s="676">
        <v>49403140</v>
      </c>
      <c r="V2326" s="676" t="s">
        <v>973</v>
      </c>
      <c r="W2326" s="678">
        <v>400</v>
      </c>
      <c r="X2326" s="551">
        <v>832</v>
      </c>
      <c r="Y2326" s="693">
        <f>W2326*X2326</f>
        <v>332800</v>
      </c>
      <c r="Z2326" s="680">
        <v>0.47</v>
      </c>
      <c r="AA2326" s="682">
        <f>Y2326*Z2326</f>
        <v>156416</v>
      </c>
      <c r="AB2326" s="682"/>
      <c r="AC2326" s="683"/>
      <c r="AD2326" s="692"/>
      <c r="AE2326" s="684"/>
      <c r="AF2326" s="695"/>
      <c r="AG2326" s="676" t="s">
        <v>1073</v>
      </c>
      <c r="AH2326" s="676"/>
      <c r="AI2326" s="676">
        <v>60</v>
      </c>
      <c r="AJ2326" s="676" t="s">
        <v>3880</v>
      </c>
      <c r="AK2326" s="676" t="s">
        <v>1359</v>
      </c>
      <c r="AL2326" s="696">
        <v>19605</v>
      </c>
      <c r="AM2326" s="676" t="s">
        <v>52</v>
      </c>
      <c r="AN2326" s="676" t="s">
        <v>1076</v>
      </c>
      <c r="AO2326" s="676"/>
      <c r="AP2326" s="684"/>
      <c r="AQ2326" s="684"/>
      <c r="AR2326" s="676"/>
      <c r="AS2326" s="544"/>
      <c r="AT2326" s="630"/>
      <c r="AU2326" s="285"/>
      <c r="AV2326" s="674"/>
      <c r="AW2326" s="673">
        <f>U2326</f>
        <v>49403140</v>
      </c>
      <c r="AX2326" s="673" cm="1">
        <f t="array" ref="AX2326">SUM(MID(0&amp;AW2326,LARGE(INDEX(ISNUMBER(--MID(AW2326,ROW($1:$8),1))*ROW($1:$8),),ROW($1:$8))+1,1)*10^ROW($1:$8)/10)</f>
        <v>49403140</v>
      </c>
      <c r="AY2326" s="673" t="str">
        <f>VLOOKUP($AX2326,'Item Master Data'!$A:$F,3,FALSE)</f>
        <v>Q.PEAK DUO BLK ML G10+</v>
      </c>
      <c r="AZ2326" s="673">
        <f>VLOOKUP($AX2326,'Item Master Data'!$A:$F,6,FALSE)</f>
        <v>400</v>
      </c>
      <c r="BA2326" s="673">
        <f>X2326/BB2326</f>
        <v>26</v>
      </c>
      <c r="BB2326" s="673">
        <f>VLOOKUP(AX2326,'Item Master Data'!$A:$G,7,FALSE)</f>
        <v>32</v>
      </c>
      <c r="BD2326" s="673">
        <f>W2326-AZ2326</f>
        <v>0</v>
      </c>
    </row>
    <row r="2327" spans="1:56" s="673" customFormat="1">
      <c r="A2327" s="282">
        <v>10</v>
      </c>
      <c r="B2327" s="283"/>
      <c r="C2327" s="283"/>
      <c r="D2327" s="535" t="s">
        <v>3750</v>
      </c>
      <c r="E2327" s="284" t="s">
        <v>3755</v>
      </c>
      <c r="F2327" s="676"/>
      <c r="G2327" s="676">
        <v>2022</v>
      </c>
      <c r="H2327" s="676">
        <v>3</v>
      </c>
      <c r="I2327" s="687">
        <v>127726</v>
      </c>
      <c r="J2327" s="677">
        <v>44624</v>
      </c>
      <c r="K2327" s="676" t="s">
        <v>3881</v>
      </c>
      <c r="L2327" s="676" t="s">
        <v>3869</v>
      </c>
      <c r="M2327" s="677">
        <v>44606</v>
      </c>
      <c r="N2327" s="677">
        <v>44606</v>
      </c>
      <c r="O2327" s="677" t="s">
        <v>3870</v>
      </c>
      <c r="P2327" s="677">
        <v>44621</v>
      </c>
      <c r="Q2327" s="677">
        <v>44624</v>
      </c>
      <c r="R2327" s="677">
        <v>44627</v>
      </c>
      <c r="S2327" s="676" t="s">
        <v>1106</v>
      </c>
      <c r="T2327" s="676">
        <v>60</v>
      </c>
      <c r="U2327" s="676" t="s">
        <v>1256</v>
      </c>
      <c r="V2327" s="676" t="s">
        <v>973</v>
      </c>
      <c r="W2327" s="678">
        <v>400</v>
      </c>
      <c r="X2327" s="551">
        <v>832</v>
      </c>
      <c r="Y2327" s="693">
        <f>W2327*X2327</f>
        <v>332800</v>
      </c>
      <c r="Z2327" s="680">
        <v>0.47</v>
      </c>
      <c r="AA2327" s="682">
        <f>Y2327*Z2327</f>
        <v>156416</v>
      </c>
      <c r="AB2327" s="682"/>
      <c r="AC2327" s="683"/>
      <c r="AD2327" s="692"/>
      <c r="AE2327" s="684"/>
      <c r="AF2327" s="695"/>
      <c r="AG2327" s="676" t="s">
        <v>1073</v>
      </c>
      <c r="AH2327" s="676"/>
      <c r="AI2327" s="676">
        <v>60</v>
      </c>
      <c r="AJ2327" s="676" t="s">
        <v>3880</v>
      </c>
      <c r="AK2327" s="676" t="s">
        <v>1359</v>
      </c>
      <c r="AL2327" s="696">
        <v>19605</v>
      </c>
      <c r="AM2327" s="676" t="s">
        <v>52</v>
      </c>
      <c r="AN2327" s="676" t="s">
        <v>1397</v>
      </c>
      <c r="AO2327" s="676"/>
      <c r="AP2327" s="684" t="s">
        <v>92</v>
      </c>
      <c r="AQ2327" s="684"/>
      <c r="AR2327" s="676"/>
      <c r="AS2327" s="544"/>
      <c r="AT2327" s="630"/>
      <c r="AU2327" s="285"/>
      <c r="AV2327" s="674"/>
      <c r="AW2327" s="673" t="str">
        <f>U2327</f>
        <v>30390456C</v>
      </c>
      <c r="AX2327" s="673" cm="1">
        <f t="array" ref="AX2327">SUM(MID(0&amp;AW2327,LARGE(INDEX(ISNUMBER(--MID(AW2327,ROW($1:$8),1))*ROW($1:$8),),ROW($1:$8))+1,1)*10^ROW($1:$8)/10)</f>
        <v>30390456</v>
      </c>
      <c r="AY2327" s="673" t="str">
        <f>VLOOKUP($AX2327,'Item Master Data'!$A:$F,3,FALSE)</f>
        <v>Q.PEAK DUO BLK ML G10+</v>
      </c>
      <c r="AZ2327" s="673">
        <f>VLOOKUP($AX2327,'Item Master Data'!$A:$F,6,FALSE)</f>
        <v>400</v>
      </c>
      <c r="BA2327" s="673">
        <f>X2327/BB2327</f>
        <v>26</v>
      </c>
      <c r="BB2327" s="673">
        <f>VLOOKUP(AX2327,'Item Master Data'!$A:$G,7,FALSE)</f>
        <v>32</v>
      </c>
      <c r="BD2327" s="673">
        <f>W2327-AZ2327</f>
        <v>0</v>
      </c>
    </row>
    <row r="2328" spans="1:56" s="673" customFormat="1">
      <c r="A2328" s="282">
        <v>10</v>
      </c>
      <c r="B2328" s="283"/>
      <c r="C2328" s="283"/>
      <c r="D2328" s="535" t="s">
        <v>3750</v>
      </c>
      <c r="E2328" s="284" t="s">
        <v>3789</v>
      </c>
      <c r="F2328" s="676"/>
      <c r="G2328" s="676">
        <v>2022</v>
      </c>
      <c r="H2328" s="676">
        <v>3</v>
      </c>
      <c r="I2328" s="687">
        <v>127401</v>
      </c>
      <c r="J2328" s="677">
        <v>44628</v>
      </c>
      <c r="K2328" s="676" t="s">
        <v>3882</v>
      </c>
      <c r="L2328" s="676" t="s">
        <v>3869</v>
      </c>
      <c r="M2328" s="677">
        <v>44606</v>
      </c>
      <c r="N2328" s="677">
        <v>44606</v>
      </c>
      <c r="O2328" s="677" t="s">
        <v>3870</v>
      </c>
      <c r="P2328" s="677">
        <v>44621</v>
      </c>
      <c r="Q2328" s="677">
        <v>44628</v>
      </c>
      <c r="R2328" s="677">
        <v>44630</v>
      </c>
      <c r="S2328" s="676" t="s">
        <v>1106</v>
      </c>
      <c r="T2328" s="676">
        <v>60</v>
      </c>
      <c r="U2328" s="676">
        <v>49403140</v>
      </c>
      <c r="V2328" s="676" t="s">
        <v>973</v>
      </c>
      <c r="W2328" s="678">
        <v>400</v>
      </c>
      <c r="X2328" s="551">
        <v>1664</v>
      </c>
      <c r="Y2328" s="693">
        <f>W2328*X2328</f>
        <v>665600</v>
      </c>
      <c r="Z2328" s="680">
        <v>0.47</v>
      </c>
      <c r="AA2328" s="682">
        <f>Y2328*Z2328</f>
        <v>312832</v>
      </c>
      <c r="AB2328" s="682"/>
      <c r="AC2328" s="683"/>
      <c r="AD2328" s="692"/>
      <c r="AE2328" s="684"/>
      <c r="AF2328" s="695"/>
      <c r="AG2328" s="676" t="s">
        <v>1073</v>
      </c>
      <c r="AH2328" s="676"/>
      <c r="AI2328" s="676">
        <v>60</v>
      </c>
      <c r="AJ2328" s="676" t="s">
        <v>3883</v>
      </c>
      <c r="AK2328" s="676" t="s">
        <v>1100</v>
      </c>
      <c r="AL2328" s="696">
        <v>1040</v>
      </c>
      <c r="AM2328" s="676" t="s">
        <v>52</v>
      </c>
      <c r="AN2328" s="676" t="s">
        <v>1076</v>
      </c>
      <c r="AO2328" s="676"/>
      <c r="AP2328" s="684"/>
      <c r="AQ2328" s="684"/>
      <c r="AR2328" s="676"/>
      <c r="AS2328" s="544"/>
      <c r="AT2328" s="630"/>
      <c r="AU2328" s="285"/>
      <c r="AV2328" s="674"/>
      <c r="AW2328" s="673">
        <f>U2328</f>
        <v>49403140</v>
      </c>
      <c r="AX2328" s="673" cm="1">
        <f t="array" ref="AX2328">SUM(MID(0&amp;AW2328,LARGE(INDEX(ISNUMBER(--MID(AW2328,ROW($1:$8),1))*ROW($1:$8),),ROW($1:$8))+1,1)*10^ROW($1:$8)/10)</f>
        <v>49403140</v>
      </c>
      <c r="AY2328" s="673" t="str">
        <f>VLOOKUP($AX2328,'Item Master Data'!$A:$F,3,FALSE)</f>
        <v>Q.PEAK DUO BLK ML G10+</v>
      </c>
      <c r="AZ2328" s="673">
        <f>VLOOKUP($AX2328,'Item Master Data'!$A:$F,6,FALSE)</f>
        <v>400</v>
      </c>
      <c r="BA2328" s="673">
        <f>X2328/BB2328</f>
        <v>52</v>
      </c>
      <c r="BB2328" s="673">
        <f>VLOOKUP(AX2328,'Item Master Data'!$A:$G,7,FALSE)</f>
        <v>32</v>
      </c>
      <c r="BD2328" s="673">
        <f>W2328-AZ2328</f>
        <v>0</v>
      </c>
    </row>
    <row r="2329" spans="1:56" s="673" customFormat="1">
      <c r="A2329" s="292">
        <v>10</v>
      </c>
      <c r="B2329" s="283"/>
      <c r="C2329" s="283"/>
      <c r="D2329" s="535" t="s">
        <v>3750</v>
      </c>
      <c r="E2329" s="284" t="s">
        <v>3789</v>
      </c>
      <c r="F2329" s="676"/>
      <c r="G2329" s="676">
        <v>2022</v>
      </c>
      <c r="H2329" s="676">
        <v>3</v>
      </c>
      <c r="I2329" s="687">
        <v>127407</v>
      </c>
      <c r="J2329" s="677">
        <v>44638</v>
      </c>
      <c r="K2329" s="688" t="s">
        <v>3884</v>
      </c>
      <c r="L2329" s="676" t="s">
        <v>3869</v>
      </c>
      <c r="M2329" s="677">
        <v>44622</v>
      </c>
      <c r="N2329" s="677">
        <v>44622</v>
      </c>
      <c r="O2329" s="677" t="s">
        <v>3870</v>
      </c>
      <c r="P2329" s="677">
        <v>44630</v>
      </c>
      <c r="Q2329" s="677">
        <v>44638</v>
      </c>
      <c r="R2329" s="677">
        <v>44645</v>
      </c>
      <c r="S2329" s="676" t="s">
        <v>1106</v>
      </c>
      <c r="T2329" s="676">
        <v>60</v>
      </c>
      <c r="U2329" s="676" t="s">
        <v>1290</v>
      </c>
      <c r="V2329" s="676" t="s">
        <v>973</v>
      </c>
      <c r="W2329" s="678">
        <v>400</v>
      </c>
      <c r="X2329" s="551">
        <v>1664</v>
      </c>
      <c r="Y2329" s="693">
        <f>W2329*X2329</f>
        <v>665600</v>
      </c>
      <c r="Z2329" s="680">
        <v>0.48499999999999999</v>
      </c>
      <c r="AA2329" s="682">
        <f>Y2329*Z2329</f>
        <v>322816</v>
      </c>
      <c r="AB2329" s="682"/>
      <c r="AC2329" s="683"/>
      <c r="AD2329" s="692"/>
      <c r="AE2329" s="684"/>
      <c r="AF2329" s="695"/>
      <c r="AG2329" s="676" t="s">
        <v>1073</v>
      </c>
      <c r="AH2329" s="676"/>
      <c r="AI2329" s="676">
        <v>60</v>
      </c>
      <c r="AJ2329" s="676" t="s">
        <v>1489</v>
      </c>
      <c r="AK2329" s="676" t="s">
        <v>1196</v>
      </c>
      <c r="AL2329" s="696">
        <v>6410</v>
      </c>
      <c r="AM2329" s="676" t="s">
        <v>52</v>
      </c>
      <c r="AN2329" s="676" t="s">
        <v>50</v>
      </c>
      <c r="AO2329" s="676"/>
      <c r="AP2329" s="684" t="s">
        <v>92</v>
      </c>
      <c r="AQ2329" s="684"/>
      <c r="AR2329" s="676"/>
      <c r="AS2329" s="544"/>
      <c r="AT2329" s="630"/>
      <c r="AU2329" s="630"/>
      <c r="AV2329" s="533"/>
      <c r="AW2329" s="673" t="str">
        <f>U2329</f>
        <v>30390456H</v>
      </c>
      <c r="AX2329" s="673" cm="1">
        <f t="array" ref="AX2329">SUM(MID(0&amp;AW2329,LARGE(INDEX(ISNUMBER(--MID(AW2329,ROW($1:$8),1))*ROW($1:$8),),ROW($1:$8))+1,1)*10^ROW($1:$8)/10)</f>
        <v>30390456</v>
      </c>
      <c r="AY2329" s="673" t="str">
        <f>VLOOKUP($AX2329,'Item Master Data'!$A:$F,3,FALSE)</f>
        <v>Q.PEAK DUO BLK ML G10+</v>
      </c>
      <c r="AZ2329" s="673">
        <f>VLOOKUP($AX2329,'Item Master Data'!$A:$F,6,FALSE)</f>
        <v>400</v>
      </c>
      <c r="BA2329" s="673">
        <f>X2329/BB2329</f>
        <v>52</v>
      </c>
      <c r="BB2329" s="673">
        <f>VLOOKUP(AX2329,'Item Master Data'!$A:$G,7,FALSE)</f>
        <v>32</v>
      </c>
      <c r="BD2329" s="673">
        <f>W2329-AZ2329</f>
        <v>0</v>
      </c>
    </row>
    <row r="2330" spans="1:56" s="673" customFormat="1">
      <c r="A2330" s="292">
        <v>10</v>
      </c>
      <c r="B2330" s="283"/>
      <c r="C2330" s="283"/>
      <c r="D2330" s="535" t="s">
        <v>3750</v>
      </c>
      <c r="E2330" s="284" t="s">
        <v>3789</v>
      </c>
      <c r="F2330" s="676"/>
      <c r="G2330" s="676">
        <v>2022</v>
      </c>
      <c r="H2330" s="676">
        <v>3</v>
      </c>
      <c r="I2330" s="687">
        <v>127398</v>
      </c>
      <c r="J2330" s="677">
        <v>44636</v>
      </c>
      <c r="K2330" s="688" t="s">
        <v>3884</v>
      </c>
      <c r="L2330" s="676" t="s">
        <v>3869</v>
      </c>
      <c r="M2330" s="677">
        <v>44622</v>
      </c>
      <c r="N2330" s="677">
        <v>44622</v>
      </c>
      <c r="O2330" s="677" t="s">
        <v>3870</v>
      </c>
      <c r="P2330" s="677">
        <v>44630</v>
      </c>
      <c r="Q2330" s="677">
        <v>44636</v>
      </c>
      <c r="R2330" s="677">
        <v>44641</v>
      </c>
      <c r="S2330" s="676" t="s">
        <v>1106</v>
      </c>
      <c r="T2330" s="676">
        <v>60</v>
      </c>
      <c r="U2330" s="676" t="s">
        <v>1290</v>
      </c>
      <c r="V2330" s="676" t="s">
        <v>973</v>
      </c>
      <c r="W2330" s="678">
        <v>400</v>
      </c>
      <c r="X2330" s="551">
        <v>832</v>
      </c>
      <c r="Y2330" s="693">
        <f>W2330*X2330</f>
        <v>332800</v>
      </c>
      <c r="Z2330" s="680">
        <v>0.48499999999999999</v>
      </c>
      <c r="AA2330" s="682">
        <f>Y2330*Z2330</f>
        <v>161408</v>
      </c>
      <c r="AB2330" s="682"/>
      <c r="AC2330" s="683"/>
      <c r="AD2330" s="692"/>
      <c r="AE2330" s="684"/>
      <c r="AF2330" s="695"/>
      <c r="AG2330" s="676" t="s">
        <v>1073</v>
      </c>
      <c r="AH2330" s="676"/>
      <c r="AI2330" s="676">
        <v>60</v>
      </c>
      <c r="AJ2330" s="676" t="s">
        <v>1489</v>
      </c>
      <c r="AK2330" s="676" t="s">
        <v>1196</v>
      </c>
      <c r="AL2330" s="696">
        <v>6410</v>
      </c>
      <c r="AM2330" s="676" t="s">
        <v>52</v>
      </c>
      <c r="AN2330" s="676" t="s">
        <v>50</v>
      </c>
      <c r="AO2330" s="676"/>
      <c r="AP2330" s="684" t="s">
        <v>92</v>
      </c>
      <c r="AQ2330" s="684"/>
      <c r="AR2330" s="676"/>
      <c r="AS2330" s="544"/>
      <c r="AT2330" s="630"/>
      <c r="AU2330" s="630"/>
      <c r="AV2330" s="533"/>
      <c r="AW2330" s="673" t="str">
        <f>U2330</f>
        <v>30390456H</v>
      </c>
      <c r="AX2330" s="673" cm="1">
        <f t="array" ref="AX2330">SUM(MID(0&amp;AW2330,LARGE(INDEX(ISNUMBER(--MID(AW2330,ROW($1:$8),1))*ROW($1:$8),),ROW($1:$8))+1,1)*10^ROW($1:$8)/10)</f>
        <v>30390456</v>
      </c>
      <c r="AY2330" s="673" t="str">
        <f>VLOOKUP($AX2330,'Item Master Data'!$A:$F,3,FALSE)</f>
        <v>Q.PEAK DUO BLK ML G10+</v>
      </c>
      <c r="AZ2330" s="673">
        <f>VLOOKUP($AX2330,'Item Master Data'!$A:$F,6,FALSE)</f>
        <v>400</v>
      </c>
      <c r="BA2330" s="673">
        <f>X2330/BB2330</f>
        <v>26</v>
      </c>
      <c r="BB2330" s="673">
        <f>VLOOKUP(AX2330,'Item Master Data'!$A:$G,7,FALSE)</f>
        <v>32</v>
      </c>
      <c r="BD2330" s="673">
        <f>W2330-AZ2330</f>
        <v>0</v>
      </c>
    </row>
    <row r="2331" spans="1:56" s="673" customFormat="1">
      <c r="A2331" s="293"/>
      <c r="B2331" s="283"/>
      <c r="C2331" s="283"/>
      <c r="D2331" s="535" t="s">
        <v>3750</v>
      </c>
      <c r="E2331" s="284" t="s">
        <v>3755</v>
      </c>
      <c r="F2331" s="676"/>
      <c r="G2331" s="676">
        <v>2022</v>
      </c>
      <c r="H2331" s="676">
        <v>3</v>
      </c>
      <c r="I2331" s="687">
        <v>127732</v>
      </c>
      <c r="J2331" s="677">
        <v>44649</v>
      </c>
      <c r="K2331" s="688" t="s">
        <v>3885</v>
      </c>
      <c r="L2331" s="676" t="s">
        <v>3869</v>
      </c>
      <c r="M2331" s="677">
        <v>44622</v>
      </c>
      <c r="N2331" s="677">
        <v>44622</v>
      </c>
      <c r="O2331" s="677" t="s">
        <v>3870</v>
      </c>
      <c r="P2331" s="677">
        <v>44637</v>
      </c>
      <c r="Q2331" s="677">
        <v>44649</v>
      </c>
      <c r="R2331" s="677">
        <v>44655</v>
      </c>
      <c r="S2331" s="676" t="s">
        <v>1106</v>
      </c>
      <c r="T2331" s="676">
        <v>60</v>
      </c>
      <c r="U2331" s="676" t="s">
        <v>1290</v>
      </c>
      <c r="V2331" s="676" t="s">
        <v>973</v>
      </c>
      <c r="W2331" s="678">
        <v>400</v>
      </c>
      <c r="X2331" s="551">
        <v>832</v>
      </c>
      <c r="Y2331" s="693">
        <f>W2331*X2331</f>
        <v>332800</v>
      </c>
      <c r="Z2331" s="680">
        <v>0.48499999999999999</v>
      </c>
      <c r="AA2331" s="682">
        <f>Y2331*Z2331</f>
        <v>161408</v>
      </c>
      <c r="AB2331" s="682"/>
      <c r="AC2331" s="683"/>
      <c r="AD2331" s="692"/>
      <c r="AE2331" s="684"/>
      <c r="AF2331" s="695"/>
      <c r="AG2331" s="676" t="s">
        <v>1073</v>
      </c>
      <c r="AH2331" s="676"/>
      <c r="AI2331" s="676">
        <v>60</v>
      </c>
      <c r="AJ2331" s="676" t="s">
        <v>1489</v>
      </c>
      <c r="AK2331" s="676" t="s">
        <v>1196</v>
      </c>
      <c r="AL2331" s="696">
        <v>6410</v>
      </c>
      <c r="AM2331" s="676" t="s">
        <v>52</v>
      </c>
      <c r="AN2331" s="676" t="s">
        <v>50</v>
      </c>
      <c r="AO2331" s="676"/>
      <c r="AP2331" s="684" t="s">
        <v>92</v>
      </c>
      <c r="AQ2331" s="684"/>
      <c r="AR2331" s="676"/>
      <c r="AS2331" s="544"/>
      <c r="AT2331" s="630"/>
      <c r="AU2331" s="630"/>
      <c r="AV2331" s="533"/>
      <c r="AW2331" s="673" t="str">
        <f>U2331</f>
        <v>30390456H</v>
      </c>
      <c r="AX2331" s="673" cm="1">
        <f t="array" ref="AX2331">SUM(MID(0&amp;AW2331,LARGE(INDEX(ISNUMBER(--MID(AW2331,ROW($1:$8),1))*ROW($1:$8),),ROW($1:$8))+1,1)*10^ROW($1:$8)/10)</f>
        <v>30390456</v>
      </c>
      <c r="AY2331" s="673" t="str">
        <f>VLOOKUP($AX2331,'Item Master Data'!$A:$F,3,FALSE)</f>
        <v>Q.PEAK DUO BLK ML G10+</v>
      </c>
      <c r="AZ2331" s="673">
        <f>VLOOKUP($AX2331,'Item Master Data'!$A:$F,6,FALSE)</f>
        <v>400</v>
      </c>
      <c r="BA2331" s="673">
        <f>X2331/BB2331</f>
        <v>26</v>
      </c>
      <c r="BB2331" s="673">
        <f>VLOOKUP(AX2331,'Item Master Data'!$A:$G,7,FALSE)</f>
        <v>32</v>
      </c>
      <c r="BD2331" s="673">
        <f>W2331-AZ2331</f>
        <v>0</v>
      </c>
    </row>
    <row r="2332" spans="1:56" s="673" customFormat="1">
      <c r="A2332" s="293"/>
      <c r="B2332" s="283"/>
      <c r="C2332" s="283"/>
      <c r="D2332" s="535" t="s">
        <v>3750</v>
      </c>
      <c r="E2332" s="294" t="s">
        <v>3886</v>
      </c>
      <c r="F2332" s="676"/>
      <c r="G2332" s="676">
        <v>2022</v>
      </c>
      <c r="H2332" s="676">
        <v>3</v>
      </c>
      <c r="I2332" s="676">
        <v>127728</v>
      </c>
      <c r="J2332" s="677">
        <v>44651</v>
      </c>
      <c r="K2332" s="676" t="s">
        <v>3887</v>
      </c>
      <c r="L2332" s="677" t="s">
        <v>3869</v>
      </c>
      <c r="M2332" s="677">
        <v>44641</v>
      </c>
      <c r="N2332" s="677">
        <v>44641</v>
      </c>
      <c r="O2332" s="677"/>
      <c r="P2332" s="677">
        <v>44620</v>
      </c>
      <c r="Q2332" s="677">
        <v>44651</v>
      </c>
      <c r="R2332" s="677">
        <v>44656</v>
      </c>
      <c r="S2332" s="676" t="s">
        <v>1106</v>
      </c>
      <c r="T2332" s="676">
        <v>60</v>
      </c>
      <c r="U2332" s="676" t="s">
        <v>1290</v>
      </c>
      <c r="V2332" s="688" t="s">
        <v>3801</v>
      </c>
      <c r="W2332" s="676">
        <v>400</v>
      </c>
      <c r="X2332" s="551">
        <v>832</v>
      </c>
      <c r="Y2332" s="693">
        <f>W2332*X2332</f>
        <v>332800</v>
      </c>
      <c r="Z2332" s="680">
        <v>0.48499999999999999</v>
      </c>
      <c r="AA2332" s="682">
        <f>Y2332*Z2332</f>
        <v>161408</v>
      </c>
      <c r="AB2332" s="682"/>
      <c r="AC2332" s="683">
        <f>AB2332*Y2332</f>
        <v>0</v>
      </c>
      <c r="AD2332" s="692"/>
      <c r="AE2332" s="684"/>
      <c r="AF2332" s="695">
        <f>AE2332+AD2332+AA2332</f>
        <v>161408</v>
      </c>
      <c r="AG2332" s="676" t="s">
        <v>1073</v>
      </c>
      <c r="AH2332" s="676"/>
      <c r="AI2332" s="676">
        <v>60</v>
      </c>
      <c r="AJ2332" s="676" t="s">
        <v>3115</v>
      </c>
      <c r="AK2332" s="676" t="s">
        <v>1143</v>
      </c>
      <c r="AL2332" s="696">
        <v>10918</v>
      </c>
      <c r="AM2332" s="676" t="s">
        <v>52</v>
      </c>
      <c r="AN2332" s="676" t="s">
        <v>50</v>
      </c>
      <c r="AO2332" s="676"/>
      <c r="AP2332" s="684" t="s">
        <v>92</v>
      </c>
      <c r="AQ2332" s="684" t="s">
        <v>37</v>
      </c>
      <c r="AR2332" s="676"/>
      <c r="AS2332" s="544" t="s">
        <v>1157</v>
      </c>
      <c r="AT2332" s="630" t="s">
        <v>1078</v>
      </c>
      <c r="AU2332" s="630" t="s">
        <v>1078</v>
      </c>
      <c r="AV2332" s="533"/>
      <c r="AW2332" s="673" t="str">
        <f>U2332</f>
        <v>30390456H</v>
      </c>
      <c r="AX2332" s="673" cm="1">
        <f t="array" ref="AX2332">SUM(MID(0&amp;AW2332,LARGE(INDEX(ISNUMBER(--MID(AW2332,ROW($1:$8),1))*ROW($1:$8),),ROW($1:$8))+1,1)*10^ROW($1:$8)/10)</f>
        <v>30390456</v>
      </c>
      <c r="AY2332" s="673" t="str">
        <f>VLOOKUP($AX2332,'Item Master Data'!$A:$F,3,FALSE)</f>
        <v>Q.PEAK DUO BLK ML G10+</v>
      </c>
      <c r="AZ2332" s="673">
        <f>VLOOKUP($AX2332,'Item Master Data'!$A:$F,6,FALSE)</f>
        <v>400</v>
      </c>
      <c r="BA2332" s="673">
        <f>X2332/BB2332</f>
        <v>26</v>
      </c>
      <c r="BB2332" s="673">
        <f>VLOOKUP(AX2332,'Item Master Data'!$A:$G,7,FALSE)</f>
        <v>32</v>
      </c>
      <c r="BD2332" s="673">
        <f>W2332-AZ2332</f>
        <v>0</v>
      </c>
    </row>
    <row r="2333" spans="1:56" s="673" customFormat="1">
      <c r="A2333" s="292">
        <v>10</v>
      </c>
      <c r="B2333" s="283"/>
      <c r="C2333" s="283"/>
      <c r="D2333" s="535" t="s">
        <v>3750</v>
      </c>
      <c r="E2333" s="284" t="s">
        <v>3764</v>
      </c>
      <c r="F2333" s="676"/>
      <c r="G2333" s="676">
        <v>2022</v>
      </c>
      <c r="H2333" s="676">
        <v>3</v>
      </c>
      <c r="I2333" s="687">
        <v>127433</v>
      </c>
      <c r="J2333" s="677">
        <v>44638</v>
      </c>
      <c r="K2333" s="688" t="s">
        <v>3888</v>
      </c>
      <c r="L2333" s="676" t="s">
        <v>3869</v>
      </c>
      <c r="M2333" s="677">
        <v>44622</v>
      </c>
      <c r="N2333" s="677">
        <v>44622</v>
      </c>
      <c r="O2333" s="677" t="s">
        <v>3870</v>
      </c>
      <c r="P2333" s="677">
        <v>44630</v>
      </c>
      <c r="Q2333" s="677">
        <v>44638</v>
      </c>
      <c r="R2333" s="677">
        <v>44643</v>
      </c>
      <c r="S2333" s="676" t="s">
        <v>1106</v>
      </c>
      <c r="T2333" s="676">
        <v>60</v>
      </c>
      <c r="U2333" s="676" t="s">
        <v>2222</v>
      </c>
      <c r="V2333" s="676" t="s">
        <v>973</v>
      </c>
      <c r="W2333" s="678">
        <v>400</v>
      </c>
      <c r="X2333" s="551">
        <v>832</v>
      </c>
      <c r="Y2333" s="693">
        <f>W2333*X2333</f>
        <v>332800</v>
      </c>
      <c r="Z2333" s="680">
        <v>0.48499999999999999</v>
      </c>
      <c r="AA2333" s="682">
        <f>Y2333*Z2333</f>
        <v>161408</v>
      </c>
      <c r="AB2333" s="682"/>
      <c r="AC2333" s="683"/>
      <c r="AD2333" s="692"/>
      <c r="AE2333" s="684"/>
      <c r="AF2333" s="695"/>
      <c r="AG2333" s="676" t="s">
        <v>1073</v>
      </c>
      <c r="AH2333" s="676"/>
      <c r="AI2333" s="676">
        <v>60</v>
      </c>
      <c r="AJ2333" s="676" t="s">
        <v>3889</v>
      </c>
      <c r="AK2333" s="676" t="s">
        <v>1143</v>
      </c>
      <c r="AL2333" s="696">
        <v>11779</v>
      </c>
      <c r="AM2333" s="676" t="s">
        <v>52</v>
      </c>
      <c r="AN2333" s="676" t="s">
        <v>50</v>
      </c>
      <c r="AO2333" s="676"/>
      <c r="AP2333" s="684" t="s">
        <v>92</v>
      </c>
      <c r="AQ2333" s="684"/>
      <c r="AR2333" s="676"/>
      <c r="AS2333" s="544"/>
      <c r="AT2333" s="630"/>
      <c r="AU2333" s="630"/>
      <c r="AV2333" s="533"/>
      <c r="AW2333" s="673" t="str">
        <f>U2333</f>
        <v>30390456C+</v>
      </c>
      <c r="AX2333" s="673" cm="1">
        <f t="array" ref="AX2333">SUM(MID(0&amp;AW2333,LARGE(INDEX(ISNUMBER(--MID(AW2333,ROW($1:$8),1))*ROW($1:$8),),ROW($1:$8))+1,1)*10^ROW($1:$8)/10)</f>
        <v>30390456</v>
      </c>
      <c r="AY2333" s="673" t="str">
        <f>VLOOKUP($AX2333,'Item Master Data'!$A:$F,3,FALSE)</f>
        <v>Q.PEAK DUO BLK ML G10+</v>
      </c>
      <c r="AZ2333" s="673">
        <f>VLOOKUP($AX2333,'Item Master Data'!$A:$F,6,FALSE)</f>
        <v>400</v>
      </c>
      <c r="BA2333" s="673">
        <f>X2333/BB2333</f>
        <v>26</v>
      </c>
      <c r="BB2333" s="673">
        <f>VLOOKUP(AX2333,'Item Master Data'!$A:$G,7,FALSE)</f>
        <v>32</v>
      </c>
      <c r="BD2333" s="673">
        <f>W2333-AZ2333</f>
        <v>0</v>
      </c>
    </row>
    <row r="2334" spans="1:56" s="673" customFormat="1">
      <c r="A2334" s="292">
        <v>10</v>
      </c>
      <c r="B2334" s="283"/>
      <c r="C2334" s="283"/>
      <c r="D2334" s="535" t="s">
        <v>3750</v>
      </c>
      <c r="E2334" s="284" t="s">
        <v>3789</v>
      </c>
      <c r="F2334" s="676"/>
      <c r="G2334" s="676">
        <v>2022</v>
      </c>
      <c r="H2334" s="676">
        <v>3</v>
      </c>
      <c r="I2334" s="687">
        <v>127399</v>
      </c>
      <c r="J2334" s="677">
        <v>44637</v>
      </c>
      <c r="K2334" s="688" t="s">
        <v>3890</v>
      </c>
      <c r="L2334" s="676" t="s">
        <v>3869</v>
      </c>
      <c r="M2334" s="677">
        <v>44622</v>
      </c>
      <c r="N2334" s="677">
        <v>44622</v>
      </c>
      <c r="O2334" s="677" t="s">
        <v>3870</v>
      </c>
      <c r="P2334" s="677">
        <v>44630</v>
      </c>
      <c r="Q2334" s="677">
        <v>44637</v>
      </c>
      <c r="R2334" s="677">
        <v>44642</v>
      </c>
      <c r="S2334" s="676" t="s">
        <v>1106</v>
      </c>
      <c r="T2334" s="676">
        <v>60</v>
      </c>
      <c r="U2334" s="676" t="s">
        <v>1290</v>
      </c>
      <c r="V2334" s="676" t="s">
        <v>973</v>
      </c>
      <c r="W2334" s="678">
        <v>400</v>
      </c>
      <c r="X2334" s="551">
        <v>832</v>
      </c>
      <c r="Y2334" s="693">
        <f>W2334*X2334</f>
        <v>332800</v>
      </c>
      <c r="Z2334" s="680">
        <v>0.48499999999999999</v>
      </c>
      <c r="AA2334" s="682">
        <f>Y2334*Z2334</f>
        <v>161408</v>
      </c>
      <c r="AB2334" s="682"/>
      <c r="AC2334" s="683"/>
      <c r="AD2334" s="692"/>
      <c r="AE2334" s="684"/>
      <c r="AF2334" s="695"/>
      <c r="AG2334" s="676" t="s">
        <v>1073</v>
      </c>
      <c r="AH2334" s="676"/>
      <c r="AI2334" s="676">
        <v>60</v>
      </c>
      <c r="AJ2334" s="676" t="s">
        <v>3875</v>
      </c>
      <c r="AK2334" s="676" t="s">
        <v>1075</v>
      </c>
      <c r="AL2334" s="696">
        <v>21076</v>
      </c>
      <c r="AM2334" s="676" t="s">
        <v>52</v>
      </c>
      <c r="AN2334" s="676" t="s">
        <v>50</v>
      </c>
      <c r="AO2334" s="676"/>
      <c r="AP2334" s="684" t="s">
        <v>92</v>
      </c>
      <c r="AQ2334" s="684"/>
      <c r="AR2334" s="676"/>
      <c r="AS2334" s="544"/>
      <c r="AT2334" s="630"/>
      <c r="AU2334" s="630"/>
      <c r="AV2334" s="533"/>
      <c r="AW2334" s="673" t="str">
        <f>U2334</f>
        <v>30390456H</v>
      </c>
      <c r="AX2334" s="673" cm="1">
        <f t="array" ref="AX2334">SUM(MID(0&amp;AW2334,LARGE(INDEX(ISNUMBER(--MID(AW2334,ROW($1:$8),1))*ROW($1:$8),),ROW($1:$8))+1,1)*10^ROW($1:$8)/10)</f>
        <v>30390456</v>
      </c>
      <c r="AY2334" s="673" t="str">
        <f>VLOOKUP($AX2334,'Item Master Data'!$A:$F,3,FALSE)</f>
        <v>Q.PEAK DUO BLK ML G10+</v>
      </c>
      <c r="AZ2334" s="673">
        <f>VLOOKUP($AX2334,'Item Master Data'!$A:$F,6,FALSE)</f>
        <v>400</v>
      </c>
      <c r="BA2334" s="673">
        <f>X2334/BB2334</f>
        <v>26</v>
      </c>
      <c r="BB2334" s="673">
        <f>VLOOKUP(AX2334,'Item Master Data'!$A:$G,7,FALSE)</f>
        <v>32</v>
      </c>
      <c r="BD2334" s="673">
        <f>W2334-AZ2334</f>
        <v>0</v>
      </c>
    </row>
    <row r="2335" spans="1:56" s="673" customFormat="1">
      <c r="A2335" s="292">
        <v>10</v>
      </c>
      <c r="B2335" s="283"/>
      <c r="C2335" s="283"/>
      <c r="D2335" s="535" t="s">
        <v>3750</v>
      </c>
      <c r="E2335" s="284" t="s">
        <v>3789</v>
      </c>
      <c r="F2335" s="676"/>
      <c r="G2335" s="676">
        <v>2022</v>
      </c>
      <c r="H2335" s="676">
        <v>3</v>
      </c>
      <c r="I2335" s="687">
        <v>127408</v>
      </c>
      <c r="J2335" s="677">
        <v>44636</v>
      </c>
      <c r="K2335" s="688" t="s">
        <v>3891</v>
      </c>
      <c r="L2335" s="676" t="s">
        <v>3869</v>
      </c>
      <c r="M2335" s="677">
        <v>44622</v>
      </c>
      <c r="N2335" s="677">
        <v>44622</v>
      </c>
      <c r="O2335" s="677" t="s">
        <v>3870</v>
      </c>
      <c r="P2335" s="677">
        <v>44630</v>
      </c>
      <c r="Q2335" s="677">
        <v>44636</v>
      </c>
      <c r="R2335" s="677">
        <v>44641</v>
      </c>
      <c r="S2335" s="676" t="s">
        <v>1106</v>
      </c>
      <c r="T2335" s="676">
        <v>60</v>
      </c>
      <c r="U2335" s="676" t="s">
        <v>1290</v>
      </c>
      <c r="V2335" s="676" t="s">
        <v>973</v>
      </c>
      <c r="W2335" s="678">
        <v>400</v>
      </c>
      <c r="X2335" s="551">
        <v>832</v>
      </c>
      <c r="Y2335" s="693">
        <f>W2335*X2335</f>
        <v>332800</v>
      </c>
      <c r="Z2335" s="680">
        <v>0.48499999999999999</v>
      </c>
      <c r="AA2335" s="682">
        <f>Y2335*Z2335</f>
        <v>161408</v>
      </c>
      <c r="AB2335" s="682"/>
      <c r="AC2335" s="683"/>
      <c r="AD2335" s="692"/>
      <c r="AE2335" s="684"/>
      <c r="AF2335" s="695"/>
      <c r="AG2335" s="676" t="s">
        <v>1073</v>
      </c>
      <c r="AH2335" s="676"/>
      <c r="AI2335" s="676">
        <v>60</v>
      </c>
      <c r="AJ2335" s="676" t="s">
        <v>3877</v>
      </c>
      <c r="AK2335" s="676" t="s">
        <v>1089</v>
      </c>
      <c r="AL2335" s="696">
        <v>7719</v>
      </c>
      <c r="AM2335" s="676" t="s">
        <v>52</v>
      </c>
      <c r="AN2335" s="676" t="s">
        <v>50</v>
      </c>
      <c r="AO2335" s="676"/>
      <c r="AP2335" s="684" t="s">
        <v>92</v>
      </c>
      <c r="AQ2335" s="684"/>
      <c r="AR2335" s="676"/>
      <c r="AS2335" s="544"/>
      <c r="AT2335" s="630"/>
      <c r="AU2335" s="630"/>
      <c r="AV2335" s="533"/>
      <c r="AW2335" s="673" t="str">
        <f>U2335</f>
        <v>30390456H</v>
      </c>
      <c r="AX2335" s="673" cm="1">
        <f t="array" ref="AX2335">SUM(MID(0&amp;AW2335,LARGE(INDEX(ISNUMBER(--MID(AW2335,ROW($1:$8),1))*ROW($1:$8),),ROW($1:$8))+1,1)*10^ROW($1:$8)/10)</f>
        <v>30390456</v>
      </c>
      <c r="AY2335" s="673" t="str">
        <f>VLOOKUP($AX2335,'Item Master Data'!$A:$F,3,FALSE)</f>
        <v>Q.PEAK DUO BLK ML G10+</v>
      </c>
      <c r="AZ2335" s="673">
        <f>VLOOKUP($AX2335,'Item Master Data'!$A:$F,6,FALSE)</f>
        <v>400</v>
      </c>
      <c r="BA2335" s="673">
        <f>X2335/BB2335</f>
        <v>26</v>
      </c>
      <c r="BB2335" s="673">
        <f>VLOOKUP(AX2335,'Item Master Data'!$A:$G,7,FALSE)</f>
        <v>32</v>
      </c>
      <c r="BD2335" s="673">
        <f>W2335-AZ2335</f>
        <v>0</v>
      </c>
    </row>
    <row r="2336" spans="1:56" s="673" customFormat="1">
      <c r="A2336" s="292">
        <v>10</v>
      </c>
      <c r="B2336" s="283"/>
      <c r="C2336" s="283"/>
      <c r="D2336" s="535" t="s">
        <v>3750</v>
      </c>
      <c r="E2336" s="284" t="s">
        <v>3789</v>
      </c>
      <c r="F2336" s="676"/>
      <c r="G2336" s="676">
        <v>2022</v>
      </c>
      <c r="H2336" s="676">
        <v>3</v>
      </c>
      <c r="I2336" s="687">
        <v>127400</v>
      </c>
      <c r="J2336" s="677">
        <v>44641</v>
      </c>
      <c r="K2336" s="688" t="s">
        <v>3891</v>
      </c>
      <c r="L2336" s="676" t="s">
        <v>3869</v>
      </c>
      <c r="M2336" s="677">
        <v>44622</v>
      </c>
      <c r="N2336" s="677">
        <v>44622</v>
      </c>
      <c r="O2336" s="677" t="s">
        <v>3870</v>
      </c>
      <c r="P2336" s="677">
        <v>44630</v>
      </c>
      <c r="Q2336" s="677">
        <v>44641</v>
      </c>
      <c r="R2336" s="677">
        <v>44645</v>
      </c>
      <c r="S2336" s="676" t="s">
        <v>1106</v>
      </c>
      <c r="T2336" s="676">
        <v>60</v>
      </c>
      <c r="U2336" s="676" t="s">
        <v>1290</v>
      </c>
      <c r="V2336" s="676" t="s">
        <v>973</v>
      </c>
      <c r="W2336" s="678">
        <v>400</v>
      </c>
      <c r="X2336" s="551">
        <v>832</v>
      </c>
      <c r="Y2336" s="693">
        <f>W2336*X2336</f>
        <v>332800</v>
      </c>
      <c r="Z2336" s="680">
        <v>0.48499999999999999</v>
      </c>
      <c r="AA2336" s="682">
        <f>Y2336*Z2336</f>
        <v>161408</v>
      </c>
      <c r="AB2336" s="682"/>
      <c r="AC2336" s="683"/>
      <c r="AD2336" s="692"/>
      <c r="AE2336" s="684"/>
      <c r="AF2336" s="695"/>
      <c r="AG2336" s="676" t="s">
        <v>1073</v>
      </c>
      <c r="AH2336" s="676"/>
      <c r="AI2336" s="676">
        <v>60</v>
      </c>
      <c r="AJ2336" s="676" t="s">
        <v>3877</v>
      </c>
      <c r="AK2336" s="676" t="s">
        <v>1089</v>
      </c>
      <c r="AL2336" s="696">
        <v>7719</v>
      </c>
      <c r="AM2336" s="676" t="s">
        <v>52</v>
      </c>
      <c r="AN2336" s="676" t="s">
        <v>50</v>
      </c>
      <c r="AO2336" s="676"/>
      <c r="AP2336" s="684" t="s">
        <v>92</v>
      </c>
      <c r="AQ2336" s="684"/>
      <c r="AR2336" s="676"/>
      <c r="AS2336" s="544"/>
      <c r="AT2336" s="630"/>
      <c r="AU2336" s="630"/>
      <c r="AV2336" s="533"/>
      <c r="AW2336" s="673" t="str">
        <f>U2336</f>
        <v>30390456H</v>
      </c>
      <c r="AX2336" s="673" cm="1">
        <f t="array" ref="AX2336">SUM(MID(0&amp;AW2336,LARGE(INDEX(ISNUMBER(--MID(AW2336,ROW($1:$8),1))*ROW($1:$8),),ROW($1:$8))+1,1)*10^ROW($1:$8)/10)</f>
        <v>30390456</v>
      </c>
      <c r="AY2336" s="673" t="str">
        <f>VLOOKUP($AX2336,'Item Master Data'!$A:$F,3,FALSE)</f>
        <v>Q.PEAK DUO BLK ML G10+</v>
      </c>
      <c r="AZ2336" s="673">
        <f>VLOOKUP($AX2336,'Item Master Data'!$A:$F,6,FALSE)</f>
        <v>400</v>
      </c>
      <c r="BA2336" s="673">
        <f>X2336/BB2336</f>
        <v>26</v>
      </c>
      <c r="BB2336" s="673">
        <f>VLOOKUP(AX2336,'Item Master Data'!$A:$G,7,FALSE)</f>
        <v>32</v>
      </c>
      <c r="BD2336" s="673">
        <f>W2336-AZ2336</f>
        <v>0</v>
      </c>
    </row>
    <row r="2337" spans="1:56" s="673" customFormat="1">
      <c r="A2337" s="293"/>
      <c r="B2337" s="283"/>
      <c r="C2337" s="283"/>
      <c r="D2337" s="535" t="s">
        <v>3750</v>
      </c>
      <c r="E2337" s="284" t="s">
        <v>3892</v>
      </c>
      <c r="F2337" s="676"/>
      <c r="G2337" s="676">
        <v>2022</v>
      </c>
      <c r="H2337" s="676">
        <v>3</v>
      </c>
      <c r="I2337" s="687">
        <v>127731</v>
      </c>
      <c r="J2337" s="677">
        <v>44650</v>
      </c>
      <c r="K2337" s="688" t="s">
        <v>3893</v>
      </c>
      <c r="L2337" s="676" t="s">
        <v>3869</v>
      </c>
      <c r="M2337" s="677">
        <v>44622</v>
      </c>
      <c r="N2337" s="677">
        <v>44622</v>
      </c>
      <c r="O2337" s="677" t="s">
        <v>3870</v>
      </c>
      <c r="P2337" s="677">
        <v>44637</v>
      </c>
      <c r="Q2337" s="677">
        <v>44650</v>
      </c>
      <c r="R2337" s="677">
        <v>44655</v>
      </c>
      <c r="S2337" s="676" t="s">
        <v>1106</v>
      </c>
      <c r="T2337" s="676">
        <v>60</v>
      </c>
      <c r="U2337" s="676" t="s">
        <v>1290</v>
      </c>
      <c r="V2337" s="676" t="s">
        <v>973</v>
      </c>
      <c r="W2337" s="678">
        <v>400</v>
      </c>
      <c r="X2337" s="551">
        <v>832</v>
      </c>
      <c r="Y2337" s="693">
        <f>W2337*X2337</f>
        <v>332800</v>
      </c>
      <c r="Z2337" s="680">
        <v>0.48499999999999999</v>
      </c>
      <c r="AA2337" s="682">
        <f>Y2337*Z2337</f>
        <v>161408</v>
      </c>
      <c r="AB2337" s="682"/>
      <c r="AC2337" s="683"/>
      <c r="AD2337" s="692"/>
      <c r="AE2337" s="684"/>
      <c r="AF2337" s="695"/>
      <c r="AG2337" s="676" t="s">
        <v>1073</v>
      </c>
      <c r="AH2337" s="676"/>
      <c r="AI2337" s="676">
        <v>60</v>
      </c>
      <c r="AJ2337" s="676" t="s">
        <v>3877</v>
      </c>
      <c r="AK2337" s="676" t="s">
        <v>1089</v>
      </c>
      <c r="AL2337" s="696">
        <v>7719</v>
      </c>
      <c r="AM2337" s="676" t="s">
        <v>52</v>
      </c>
      <c r="AN2337" s="676" t="s">
        <v>50</v>
      </c>
      <c r="AO2337" s="676"/>
      <c r="AP2337" s="684" t="s">
        <v>92</v>
      </c>
      <c r="AQ2337" s="684"/>
      <c r="AR2337" s="676"/>
      <c r="AS2337" s="544"/>
      <c r="AT2337" s="630"/>
      <c r="AU2337" s="630"/>
      <c r="AV2337" s="533"/>
      <c r="AW2337" s="673" t="str">
        <f>U2337</f>
        <v>30390456H</v>
      </c>
      <c r="AX2337" s="673" cm="1">
        <f t="array" ref="AX2337">SUM(MID(0&amp;AW2337,LARGE(INDEX(ISNUMBER(--MID(AW2337,ROW($1:$8),1))*ROW($1:$8),),ROW($1:$8))+1,1)*10^ROW($1:$8)/10)</f>
        <v>30390456</v>
      </c>
      <c r="AY2337" s="673" t="str">
        <f>VLOOKUP($AX2337,'Item Master Data'!$A:$F,3,FALSE)</f>
        <v>Q.PEAK DUO BLK ML G10+</v>
      </c>
      <c r="AZ2337" s="673">
        <f>VLOOKUP($AX2337,'Item Master Data'!$A:$F,6,FALSE)</f>
        <v>400</v>
      </c>
      <c r="BA2337" s="673">
        <f>X2337/BB2337</f>
        <v>26</v>
      </c>
      <c r="BB2337" s="673">
        <f>VLOOKUP(AX2337,'Item Master Data'!$A:$G,7,FALSE)</f>
        <v>32</v>
      </c>
      <c r="BD2337" s="673">
        <f>W2337-AZ2337</f>
        <v>0</v>
      </c>
    </row>
    <row r="2338" spans="1:56" s="673" customFormat="1">
      <c r="A2338" s="282"/>
      <c r="B2338" s="283"/>
      <c r="C2338" s="283"/>
      <c r="D2338" s="535" t="s">
        <v>3750</v>
      </c>
      <c r="E2338" s="284" t="s">
        <v>3894</v>
      </c>
      <c r="F2338" s="676"/>
      <c r="G2338" s="676">
        <v>2022</v>
      </c>
      <c r="H2338" s="676">
        <v>3</v>
      </c>
      <c r="I2338" s="687">
        <v>127730</v>
      </c>
      <c r="J2338" s="677">
        <v>44650</v>
      </c>
      <c r="K2338" s="676" t="s">
        <v>3895</v>
      </c>
      <c r="L2338" s="676" t="s">
        <v>3869</v>
      </c>
      <c r="M2338" s="677">
        <v>44622</v>
      </c>
      <c r="N2338" s="677">
        <v>44622</v>
      </c>
      <c r="O2338" s="677" t="s">
        <v>3870</v>
      </c>
      <c r="P2338" s="677">
        <v>44637</v>
      </c>
      <c r="Q2338" s="677">
        <v>44650</v>
      </c>
      <c r="R2338" s="677">
        <v>44655</v>
      </c>
      <c r="S2338" s="676" t="s">
        <v>1106</v>
      </c>
      <c r="T2338" s="676">
        <v>60</v>
      </c>
      <c r="U2338" s="676" t="s">
        <v>1290</v>
      </c>
      <c r="V2338" s="676" t="s">
        <v>973</v>
      </c>
      <c r="W2338" s="678">
        <v>400</v>
      </c>
      <c r="X2338" s="551">
        <v>832</v>
      </c>
      <c r="Y2338" s="693">
        <f>W2338*X2338</f>
        <v>332800</v>
      </c>
      <c r="Z2338" s="680">
        <v>0.48499999999999999</v>
      </c>
      <c r="AA2338" s="682">
        <f>Y2338*Z2338</f>
        <v>161408</v>
      </c>
      <c r="AB2338" s="682"/>
      <c r="AC2338" s="683"/>
      <c r="AD2338" s="692"/>
      <c r="AE2338" s="684"/>
      <c r="AF2338" s="695"/>
      <c r="AG2338" s="676" t="s">
        <v>1073</v>
      </c>
      <c r="AH2338" s="676"/>
      <c r="AI2338" s="676">
        <v>60</v>
      </c>
      <c r="AJ2338" s="676" t="s">
        <v>3896</v>
      </c>
      <c r="AK2338" s="676" t="s">
        <v>1359</v>
      </c>
      <c r="AL2338" s="696">
        <v>15126</v>
      </c>
      <c r="AM2338" s="676" t="s">
        <v>52</v>
      </c>
      <c r="AN2338" s="676" t="s">
        <v>50</v>
      </c>
      <c r="AO2338" s="676"/>
      <c r="AP2338" s="684" t="s">
        <v>92</v>
      </c>
      <c r="AQ2338" s="684"/>
      <c r="AR2338" s="676"/>
      <c r="AS2338" s="544"/>
      <c r="AT2338" s="630"/>
      <c r="AU2338" s="285"/>
      <c r="AV2338" s="674"/>
      <c r="AW2338" s="673" t="str">
        <f>U2338</f>
        <v>30390456H</v>
      </c>
      <c r="AX2338" s="673" cm="1">
        <f t="array" ref="AX2338">SUM(MID(0&amp;AW2338,LARGE(INDEX(ISNUMBER(--MID(AW2338,ROW($1:$8),1))*ROW($1:$8),),ROW($1:$8))+1,1)*10^ROW($1:$8)/10)</f>
        <v>30390456</v>
      </c>
      <c r="AY2338" s="673" t="str">
        <f>VLOOKUP($AX2338,'Item Master Data'!$A:$F,3,FALSE)</f>
        <v>Q.PEAK DUO BLK ML G10+</v>
      </c>
      <c r="AZ2338" s="673">
        <f>VLOOKUP($AX2338,'Item Master Data'!$A:$F,6,FALSE)</f>
        <v>400</v>
      </c>
      <c r="BA2338" s="673">
        <f>X2338/BB2338</f>
        <v>26</v>
      </c>
      <c r="BB2338" s="673">
        <f>VLOOKUP(AX2338,'Item Master Data'!$A:$G,7,FALSE)</f>
        <v>32</v>
      </c>
      <c r="BD2338" s="673">
        <f>W2338-AZ2338</f>
        <v>0</v>
      </c>
    </row>
    <row r="2339" spans="1:56" s="673" customFormat="1">
      <c r="A2339" s="282"/>
      <c r="B2339" s="283"/>
      <c r="C2339" s="283"/>
      <c r="D2339" s="535" t="s">
        <v>3750</v>
      </c>
      <c r="E2339" s="294" t="s">
        <v>3897</v>
      </c>
      <c r="F2339" s="676"/>
      <c r="G2339" s="676">
        <v>2022</v>
      </c>
      <c r="H2339" s="676">
        <v>3</v>
      </c>
      <c r="I2339" s="676">
        <v>127727</v>
      </c>
      <c r="J2339" s="677">
        <v>44651</v>
      </c>
      <c r="K2339" s="676" t="s">
        <v>3898</v>
      </c>
      <c r="L2339" s="677" t="s">
        <v>3869</v>
      </c>
      <c r="M2339" s="677">
        <v>44641</v>
      </c>
      <c r="N2339" s="677">
        <v>44641</v>
      </c>
      <c r="O2339" s="677"/>
      <c r="P2339" s="677">
        <v>44620</v>
      </c>
      <c r="Q2339" s="677">
        <v>44651</v>
      </c>
      <c r="R2339" s="677">
        <v>44656</v>
      </c>
      <c r="S2339" s="676" t="s">
        <v>1106</v>
      </c>
      <c r="T2339" s="676">
        <v>60</v>
      </c>
      <c r="U2339" s="676" t="s">
        <v>1290</v>
      </c>
      <c r="V2339" s="688" t="s">
        <v>3801</v>
      </c>
      <c r="W2339" s="676">
        <v>400</v>
      </c>
      <c r="X2339" s="551">
        <v>832</v>
      </c>
      <c r="Y2339" s="693">
        <f>W2339*X2339</f>
        <v>332800</v>
      </c>
      <c r="Z2339" s="680">
        <v>0.48499999999999999</v>
      </c>
      <c r="AA2339" s="682">
        <f>Y2339*Z2339</f>
        <v>161408</v>
      </c>
      <c r="AB2339" s="682"/>
      <c r="AC2339" s="683">
        <f>AB2339*Y2339</f>
        <v>0</v>
      </c>
      <c r="AD2339" s="692"/>
      <c r="AE2339" s="684"/>
      <c r="AF2339" s="695">
        <f>AE2339+AD2339+AA2339</f>
        <v>161408</v>
      </c>
      <c r="AG2339" s="676" t="s">
        <v>1073</v>
      </c>
      <c r="AH2339" s="676"/>
      <c r="AI2339" s="676">
        <v>60</v>
      </c>
      <c r="AJ2339" s="676" t="s">
        <v>3896</v>
      </c>
      <c r="AK2339" s="676" t="s">
        <v>1359</v>
      </c>
      <c r="AL2339" s="696">
        <v>15126</v>
      </c>
      <c r="AM2339" s="676" t="s">
        <v>52</v>
      </c>
      <c r="AN2339" s="676" t="s">
        <v>50</v>
      </c>
      <c r="AO2339" s="676"/>
      <c r="AP2339" s="684" t="s">
        <v>92</v>
      </c>
      <c r="AQ2339" s="684" t="s">
        <v>37</v>
      </c>
      <c r="AR2339" s="676"/>
      <c r="AS2339" s="544" t="s">
        <v>1157</v>
      </c>
      <c r="AT2339" s="630" t="s">
        <v>1078</v>
      </c>
      <c r="AU2339" s="285" t="s">
        <v>1078</v>
      </c>
      <c r="AV2339" s="674"/>
      <c r="AW2339" s="673" t="str">
        <f>U2339</f>
        <v>30390456H</v>
      </c>
      <c r="AX2339" s="673" cm="1">
        <f t="array" ref="AX2339">SUM(MID(0&amp;AW2339,LARGE(INDEX(ISNUMBER(--MID(AW2339,ROW($1:$8),1))*ROW($1:$8),),ROW($1:$8))+1,1)*10^ROW($1:$8)/10)</f>
        <v>30390456</v>
      </c>
      <c r="AY2339" s="673" t="str">
        <f>VLOOKUP($AX2339,'Item Master Data'!$A:$F,3,FALSE)</f>
        <v>Q.PEAK DUO BLK ML G10+</v>
      </c>
      <c r="AZ2339" s="673">
        <f>VLOOKUP($AX2339,'Item Master Data'!$A:$F,6,FALSE)</f>
        <v>400</v>
      </c>
      <c r="BA2339" s="673">
        <f>X2339/BB2339</f>
        <v>26</v>
      </c>
      <c r="BB2339" s="673">
        <f>VLOOKUP(AX2339,'Item Master Data'!$A:$G,7,FALSE)</f>
        <v>32</v>
      </c>
      <c r="BD2339" s="673">
        <f>W2339-AZ2339</f>
        <v>0</v>
      </c>
    </row>
    <row r="2340" spans="1:56" s="673" customFormat="1">
      <c r="A2340" s="295">
        <v>10</v>
      </c>
      <c r="B2340" s="283"/>
      <c r="C2340" s="283"/>
      <c r="D2340" s="535" t="s">
        <v>3750</v>
      </c>
      <c r="E2340" s="284" t="s">
        <v>3899</v>
      </c>
      <c r="F2340" s="676"/>
      <c r="G2340" s="676">
        <v>2022</v>
      </c>
      <c r="H2340" s="676">
        <v>3</v>
      </c>
      <c r="I2340" s="687">
        <v>127534</v>
      </c>
      <c r="J2340" s="677">
        <v>44637</v>
      </c>
      <c r="K2340" s="688" t="s">
        <v>3900</v>
      </c>
      <c r="L2340" s="676" t="s">
        <v>3869</v>
      </c>
      <c r="M2340" s="677">
        <v>44622</v>
      </c>
      <c r="N2340" s="677">
        <v>44622</v>
      </c>
      <c r="O2340" s="677" t="s">
        <v>3870</v>
      </c>
      <c r="P2340" s="677">
        <v>44637</v>
      </c>
      <c r="Q2340" s="677">
        <v>44637</v>
      </c>
      <c r="R2340" s="677">
        <v>44641</v>
      </c>
      <c r="S2340" s="676" t="s">
        <v>1106</v>
      </c>
      <c r="T2340" s="676">
        <v>60</v>
      </c>
      <c r="U2340" s="676" t="s">
        <v>1290</v>
      </c>
      <c r="V2340" s="676" t="s">
        <v>973</v>
      </c>
      <c r="W2340" s="678">
        <v>400</v>
      </c>
      <c r="X2340" s="551">
        <v>832</v>
      </c>
      <c r="Y2340" s="693">
        <f>W2340*X2340</f>
        <v>332800</v>
      </c>
      <c r="Z2340" s="680">
        <v>0.48499999999999999</v>
      </c>
      <c r="AA2340" s="682">
        <f>Y2340*Z2340</f>
        <v>161408</v>
      </c>
      <c r="AB2340" s="682"/>
      <c r="AC2340" s="683"/>
      <c r="AD2340" s="692"/>
      <c r="AE2340" s="684"/>
      <c r="AF2340" s="695"/>
      <c r="AG2340" s="676" t="s">
        <v>1073</v>
      </c>
      <c r="AH2340" s="676"/>
      <c r="AI2340" s="676">
        <v>60</v>
      </c>
      <c r="AJ2340" s="676" t="s">
        <v>3880</v>
      </c>
      <c r="AK2340" s="676" t="s">
        <v>1359</v>
      </c>
      <c r="AL2340" s="696">
        <v>19605</v>
      </c>
      <c r="AM2340" s="676" t="s">
        <v>52</v>
      </c>
      <c r="AN2340" s="676" t="s">
        <v>50</v>
      </c>
      <c r="AO2340" s="676"/>
      <c r="AP2340" s="684" t="s">
        <v>92</v>
      </c>
      <c r="AQ2340" s="684"/>
      <c r="AR2340" s="676"/>
      <c r="AS2340" s="544"/>
      <c r="AT2340" s="630"/>
      <c r="AU2340" s="285"/>
      <c r="AV2340" s="674"/>
      <c r="AW2340" s="673" t="str">
        <f>U2340</f>
        <v>30390456H</v>
      </c>
      <c r="AX2340" s="673" cm="1">
        <f t="array" ref="AX2340">SUM(MID(0&amp;AW2340,LARGE(INDEX(ISNUMBER(--MID(AW2340,ROW($1:$8),1))*ROW($1:$8),),ROW($1:$8))+1,1)*10^ROW($1:$8)/10)</f>
        <v>30390456</v>
      </c>
      <c r="AY2340" s="673" t="str">
        <f>VLOOKUP($AX2340,'Item Master Data'!$A:$F,3,FALSE)</f>
        <v>Q.PEAK DUO BLK ML G10+</v>
      </c>
      <c r="AZ2340" s="673">
        <f>VLOOKUP($AX2340,'Item Master Data'!$A:$F,6,FALSE)</f>
        <v>400</v>
      </c>
      <c r="BA2340" s="673">
        <f>X2340/BB2340</f>
        <v>26</v>
      </c>
      <c r="BB2340" s="673">
        <f>VLOOKUP(AX2340,'Item Master Data'!$A:$G,7,FALSE)</f>
        <v>32</v>
      </c>
      <c r="BD2340" s="673">
        <f>W2340-AZ2340</f>
        <v>0</v>
      </c>
    </row>
    <row r="2341" spans="1:56" s="673" customFormat="1">
      <c r="A2341" s="295">
        <v>10</v>
      </c>
      <c r="B2341" s="283"/>
      <c r="C2341" s="283"/>
      <c r="D2341" s="535" t="s">
        <v>3750</v>
      </c>
      <c r="E2341" s="284" t="s">
        <v>3899</v>
      </c>
      <c r="F2341" s="676"/>
      <c r="G2341" s="676">
        <v>2022</v>
      </c>
      <c r="H2341" s="676">
        <v>3</v>
      </c>
      <c r="I2341" s="687">
        <v>127534</v>
      </c>
      <c r="J2341" s="677">
        <v>44637</v>
      </c>
      <c r="K2341" s="688" t="s">
        <v>3900</v>
      </c>
      <c r="L2341" s="676" t="s">
        <v>3869</v>
      </c>
      <c r="M2341" s="677">
        <v>44622</v>
      </c>
      <c r="N2341" s="677">
        <v>44622</v>
      </c>
      <c r="O2341" s="677" t="s">
        <v>3870</v>
      </c>
      <c r="P2341" s="677">
        <v>44637</v>
      </c>
      <c r="Q2341" s="677">
        <v>44637</v>
      </c>
      <c r="R2341" s="677">
        <v>44641</v>
      </c>
      <c r="S2341" s="676" t="s">
        <v>1106</v>
      </c>
      <c r="T2341" s="676">
        <v>60</v>
      </c>
      <c r="U2341" s="676" t="s">
        <v>1791</v>
      </c>
      <c r="V2341" s="676" t="s">
        <v>973</v>
      </c>
      <c r="W2341" s="678">
        <v>400</v>
      </c>
      <c r="X2341" s="551">
        <v>832</v>
      </c>
      <c r="Y2341" s="693">
        <f>W2341*X2341</f>
        <v>332800</v>
      </c>
      <c r="Z2341" s="680">
        <v>0.48499999999999999</v>
      </c>
      <c r="AA2341" s="682">
        <f>Y2341*Z2341</f>
        <v>161408</v>
      </c>
      <c r="AB2341" s="682"/>
      <c r="AC2341" s="683"/>
      <c r="AD2341" s="692"/>
      <c r="AE2341" s="684"/>
      <c r="AF2341" s="695"/>
      <c r="AG2341" s="676" t="s">
        <v>1073</v>
      </c>
      <c r="AH2341" s="676"/>
      <c r="AI2341" s="676">
        <v>60</v>
      </c>
      <c r="AJ2341" s="676" t="s">
        <v>3880</v>
      </c>
      <c r="AK2341" s="676" t="s">
        <v>1359</v>
      </c>
      <c r="AL2341" s="696">
        <v>19605</v>
      </c>
      <c r="AM2341" s="676" t="s">
        <v>52</v>
      </c>
      <c r="AN2341" s="676" t="s">
        <v>50</v>
      </c>
      <c r="AO2341" s="676"/>
      <c r="AP2341" s="684" t="s">
        <v>92</v>
      </c>
      <c r="AQ2341" s="684"/>
      <c r="AR2341" s="676"/>
      <c r="AS2341" s="544"/>
      <c r="AT2341" s="630"/>
      <c r="AU2341" s="285"/>
      <c r="AV2341" s="674"/>
      <c r="AW2341" s="673" t="str">
        <f>U2341</f>
        <v>30390156H</v>
      </c>
      <c r="AX2341" s="673" cm="1">
        <f t="array" ref="AX2341">SUM(MID(0&amp;AW2341,LARGE(INDEX(ISNUMBER(--MID(AW2341,ROW($1:$8),1))*ROW($1:$8),),ROW($1:$8))+1,1)*10^ROW($1:$8)/10)</f>
        <v>30390156</v>
      </c>
      <c r="AY2341" s="673" t="str">
        <f>VLOOKUP($AX2341,'Item Master Data'!$A:$F,3,FALSE)</f>
        <v>Q.PEAK DUO BLK ML G10+</v>
      </c>
      <c r="AZ2341" s="673">
        <f>VLOOKUP($AX2341,'Item Master Data'!$A:$F,6,FALSE)</f>
        <v>400</v>
      </c>
      <c r="BA2341" s="673">
        <f>X2341/BB2341</f>
        <v>26</v>
      </c>
      <c r="BB2341" s="673">
        <f>VLOOKUP(AX2341,'Item Master Data'!$A:$G,7,FALSE)</f>
        <v>32</v>
      </c>
      <c r="BD2341" s="673">
        <f>W2341-AZ2341</f>
        <v>0</v>
      </c>
    </row>
    <row r="2342" spans="1:56" s="673" customFormat="1">
      <c r="A2342" s="282"/>
      <c r="B2342" s="283"/>
      <c r="C2342" s="283"/>
      <c r="D2342" s="535" t="s">
        <v>3750</v>
      </c>
      <c r="E2342" s="284" t="s">
        <v>3755</v>
      </c>
      <c r="F2342" s="676"/>
      <c r="G2342" s="676">
        <v>2022</v>
      </c>
      <c r="H2342" s="676">
        <v>3</v>
      </c>
      <c r="I2342" s="687">
        <v>127733</v>
      </c>
      <c r="J2342" s="677">
        <v>44645</v>
      </c>
      <c r="K2342" s="676" t="s">
        <v>3901</v>
      </c>
      <c r="L2342" s="676" t="s">
        <v>3869</v>
      </c>
      <c r="M2342" s="677">
        <v>44622</v>
      </c>
      <c r="N2342" s="677">
        <v>44622</v>
      </c>
      <c r="O2342" s="677" t="s">
        <v>3870</v>
      </c>
      <c r="P2342" s="677">
        <v>44637</v>
      </c>
      <c r="Q2342" s="677">
        <v>44645</v>
      </c>
      <c r="R2342" s="677">
        <v>44650</v>
      </c>
      <c r="S2342" s="676" t="s">
        <v>1106</v>
      </c>
      <c r="T2342" s="676">
        <v>60</v>
      </c>
      <c r="U2342" s="676" t="s">
        <v>1290</v>
      </c>
      <c r="V2342" s="676" t="s">
        <v>973</v>
      </c>
      <c r="W2342" s="678">
        <v>400</v>
      </c>
      <c r="X2342" s="551">
        <v>832</v>
      </c>
      <c r="Y2342" s="693">
        <f>W2342*X2342</f>
        <v>332800</v>
      </c>
      <c r="Z2342" s="680">
        <v>0.48499999999999999</v>
      </c>
      <c r="AA2342" s="682">
        <f>Y2342*Z2342</f>
        <v>161408</v>
      </c>
      <c r="AB2342" s="682"/>
      <c r="AC2342" s="683"/>
      <c r="AD2342" s="692"/>
      <c r="AE2342" s="684"/>
      <c r="AF2342" s="695"/>
      <c r="AG2342" s="676" t="s">
        <v>1073</v>
      </c>
      <c r="AH2342" s="676"/>
      <c r="AI2342" s="676">
        <v>60</v>
      </c>
      <c r="AJ2342" s="676" t="s">
        <v>3883</v>
      </c>
      <c r="AK2342" s="676" t="s">
        <v>1100</v>
      </c>
      <c r="AL2342" s="696">
        <v>1040</v>
      </c>
      <c r="AM2342" s="676" t="s">
        <v>52</v>
      </c>
      <c r="AN2342" s="676" t="s">
        <v>50</v>
      </c>
      <c r="AO2342" s="676"/>
      <c r="AP2342" s="684" t="s">
        <v>92</v>
      </c>
      <c r="AQ2342" s="684"/>
      <c r="AR2342" s="676"/>
      <c r="AS2342" s="544"/>
      <c r="AT2342" s="630"/>
      <c r="AU2342" s="285"/>
      <c r="AV2342" s="674"/>
      <c r="AW2342" s="673" t="str">
        <f>U2342</f>
        <v>30390456H</v>
      </c>
      <c r="AX2342" s="673" cm="1">
        <f t="array" ref="AX2342">SUM(MID(0&amp;AW2342,LARGE(INDEX(ISNUMBER(--MID(AW2342,ROW($1:$8),1))*ROW($1:$8),),ROW($1:$8))+1,1)*10^ROW($1:$8)/10)</f>
        <v>30390456</v>
      </c>
      <c r="AY2342" s="673" t="str">
        <f>VLOOKUP($AX2342,'Item Master Data'!$A:$F,3,FALSE)</f>
        <v>Q.PEAK DUO BLK ML G10+</v>
      </c>
      <c r="AZ2342" s="673">
        <f>VLOOKUP($AX2342,'Item Master Data'!$A:$F,6,FALSE)</f>
        <v>400</v>
      </c>
      <c r="BA2342" s="673">
        <f>X2342/BB2342</f>
        <v>26</v>
      </c>
      <c r="BB2342" s="673">
        <f>VLOOKUP(AX2342,'Item Master Data'!$A:$G,7,FALSE)</f>
        <v>32</v>
      </c>
      <c r="BD2342" s="673">
        <f>W2342-AZ2342</f>
        <v>0</v>
      </c>
    </row>
    <row r="2343" spans="1:56" s="673" customFormat="1">
      <c r="A2343" s="282"/>
      <c r="B2343" s="283"/>
      <c r="C2343" s="283"/>
      <c r="D2343" s="535" t="s">
        <v>3750</v>
      </c>
      <c r="E2343" s="294" t="s">
        <v>3902</v>
      </c>
      <c r="F2343" s="676"/>
      <c r="G2343" s="676">
        <v>2022</v>
      </c>
      <c r="H2343" s="676">
        <v>3</v>
      </c>
      <c r="I2343" s="676">
        <v>127729</v>
      </c>
      <c r="J2343" s="677">
        <v>44651</v>
      </c>
      <c r="K2343" s="676" t="s">
        <v>3903</v>
      </c>
      <c r="L2343" s="677" t="s">
        <v>3869</v>
      </c>
      <c r="M2343" s="677">
        <v>44641</v>
      </c>
      <c r="N2343" s="677">
        <v>44641</v>
      </c>
      <c r="O2343" s="677"/>
      <c r="P2343" s="677">
        <v>44620</v>
      </c>
      <c r="Q2343" s="677">
        <v>44651</v>
      </c>
      <c r="R2343" s="677">
        <v>44656</v>
      </c>
      <c r="S2343" s="676" t="s">
        <v>1106</v>
      </c>
      <c r="T2343" s="676">
        <v>60</v>
      </c>
      <c r="U2343" s="676" t="s">
        <v>1290</v>
      </c>
      <c r="V2343" s="688" t="s">
        <v>3801</v>
      </c>
      <c r="W2343" s="676">
        <v>400</v>
      </c>
      <c r="X2343" s="551">
        <v>832</v>
      </c>
      <c r="Y2343" s="693">
        <f>W2343*X2343</f>
        <v>332800</v>
      </c>
      <c r="Z2343" s="680">
        <v>0.48499999999999999</v>
      </c>
      <c r="AA2343" s="682">
        <f>Y2343*Z2343</f>
        <v>161408</v>
      </c>
      <c r="AB2343" s="682"/>
      <c r="AC2343" s="683">
        <f>AB2343*Y2343</f>
        <v>0</v>
      </c>
      <c r="AD2343" s="692"/>
      <c r="AE2343" s="684"/>
      <c r="AF2343" s="695">
        <f>AE2343+AD2343+AA2343</f>
        <v>161408</v>
      </c>
      <c r="AG2343" s="676" t="s">
        <v>1073</v>
      </c>
      <c r="AH2343" s="676"/>
      <c r="AI2343" s="676">
        <v>60</v>
      </c>
      <c r="AJ2343" s="676" t="s">
        <v>3883</v>
      </c>
      <c r="AK2343" s="676" t="s">
        <v>1100</v>
      </c>
      <c r="AL2343" s="696">
        <v>1040</v>
      </c>
      <c r="AM2343" s="676" t="s">
        <v>52</v>
      </c>
      <c r="AN2343" s="676" t="s">
        <v>50</v>
      </c>
      <c r="AO2343" s="676"/>
      <c r="AP2343" s="684" t="s">
        <v>92</v>
      </c>
      <c r="AQ2343" s="684" t="s">
        <v>37</v>
      </c>
      <c r="AR2343" s="676"/>
      <c r="AS2343" s="544" t="s">
        <v>1157</v>
      </c>
      <c r="AT2343" s="630" t="s">
        <v>1078</v>
      </c>
      <c r="AU2343" s="285" t="s">
        <v>1078</v>
      </c>
      <c r="AV2343" s="674"/>
      <c r="AW2343" s="673" t="str">
        <f>U2343</f>
        <v>30390456H</v>
      </c>
      <c r="AX2343" s="673" cm="1">
        <f t="array" ref="AX2343">SUM(MID(0&amp;AW2343,LARGE(INDEX(ISNUMBER(--MID(AW2343,ROW($1:$8),1))*ROW($1:$8),),ROW($1:$8))+1,1)*10^ROW($1:$8)/10)</f>
        <v>30390456</v>
      </c>
      <c r="AY2343" s="673" t="str">
        <f>VLOOKUP($AX2343,'Item Master Data'!$A:$F,3,FALSE)</f>
        <v>Q.PEAK DUO BLK ML G10+</v>
      </c>
      <c r="AZ2343" s="673">
        <f>VLOOKUP($AX2343,'Item Master Data'!$A:$F,6,FALSE)</f>
        <v>400</v>
      </c>
      <c r="BA2343" s="673">
        <f>X2343/BB2343</f>
        <v>26</v>
      </c>
      <c r="BB2343" s="673">
        <f>VLOOKUP(AX2343,'Item Master Data'!$A:$G,7,FALSE)</f>
        <v>32</v>
      </c>
      <c r="BD2343" s="673">
        <f>W2343-AZ2343</f>
        <v>0</v>
      </c>
    </row>
    <row r="2344" spans="1:56" s="673" customFormat="1">
      <c r="A2344" s="282"/>
      <c r="B2344" s="283"/>
      <c r="C2344" s="283"/>
      <c r="D2344" s="535" t="s">
        <v>3750</v>
      </c>
      <c r="E2344" s="284" t="s">
        <v>3904</v>
      </c>
      <c r="F2344" s="676"/>
      <c r="G2344" s="676">
        <v>2022</v>
      </c>
      <c r="H2344" s="676">
        <v>4</v>
      </c>
      <c r="I2344" s="687">
        <v>2005135</v>
      </c>
      <c r="J2344" s="677"/>
      <c r="K2344" s="729" t="s">
        <v>3905</v>
      </c>
      <c r="L2344" s="729" t="s">
        <v>1093</v>
      </c>
      <c r="M2344" s="731">
        <v>44505</v>
      </c>
      <c r="N2344" s="731">
        <v>44652</v>
      </c>
      <c r="O2344" s="731"/>
      <c r="P2344" s="731" t="s">
        <v>3906</v>
      </c>
      <c r="Q2344" s="731"/>
      <c r="R2344" s="731"/>
      <c r="S2344" s="729" t="s">
        <v>1106</v>
      </c>
      <c r="T2344" s="729">
        <v>60</v>
      </c>
      <c r="U2344" s="729">
        <v>49201132</v>
      </c>
      <c r="V2344" s="729" t="s">
        <v>986</v>
      </c>
      <c r="W2344" s="732">
        <v>360</v>
      </c>
      <c r="X2344" s="565">
        <v>768</v>
      </c>
      <c r="Y2344" s="664">
        <f>W2344*X2344</f>
        <v>276480</v>
      </c>
      <c r="Z2344" s="680">
        <v>0.53</v>
      </c>
      <c r="AA2344" s="682">
        <f>Y2344*Z2344</f>
        <v>146534.39999999999</v>
      </c>
      <c r="AB2344" s="682"/>
      <c r="AC2344" s="683">
        <v>0</v>
      </c>
      <c r="AD2344" s="692"/>
      <c r="AE2344" s="684"/>
      <c r="AF2344" s="695">
        <f>AA2344+AD2344+AE2344</f>
        <v>146534.39999999999</v>
      </c>
      <c r="AG2344" s="676" t="s">
        <v>1073</v>
      </c>
      <c r="AH2344" s="676"/>
      <c r="AI2344" s="676">
        <v>30</v>
      </c>
      <c r="AJ2344" s="676" t="s">
        <v>1099</v>
      </c>
      <c r="AK2344" s="676" t="s">
        <v>1100</v>
      </c>
      <c r="AL2344" s="696">
        <v>1719</v>
      </c>
      <c r="AM2344" s="676" t="s">
        <v>52</v>
      </c>
      <c r="AN2344" s="676" t="s">
        <v>1076</v>
      </c>
      <c r="AO2344" s="676"/>
      <c r="AP2344" s="684"/>
      <c r="AQ2344" s="684" t="s">
        <v>37</v>
      </c>
      <c r="AR2344" s="676"/>
      <c r="AS2344" s="544"/>
      <c r="AT2344" s="630"/>
      <c r="AU2344" s="285"/>
      <c r="AV2344" s="674"/>
      <c r="AW2344" s="673">
        <f>U2344</f>
        <v>49201132</v>
      </c>
      <c r="AX2344" s="673" cm="1">
        <f t="array" ref="AX2344">SUM(MID(0&amp;AW2344,LARGE(INDEX(ISNUMBER(--MID(AW2344,ROW($1:$8),1))*ROW($1:$8),),ROW($1:$8))+1,1)*10^ROW($1:$8)/10)</f>
        <v>49201132</v>
      </c>
      <c r="AY2344" s="673" t="str">
        <f>VLOOKUP($AX2344,'Item Master Data'!$A:$F,3,FALSE)</f>
        <v>Q.PEAK DUO BLK G10+</v>
      </c>
      <c r="AZ2344" s="673">
        <f>VLOOKUP($AX2344,'Item Master Data'!$A:$F,6,FALSE)</f>
        <v>360</v>
      </c>
      <c r="BA2344" s="673">
        <f>X2344/BB2344</f>
        <v>24</v>
      </c>
      <c r="BB2344" s="673">
        <f>VLOOKUP(AX2344,'Item Master Data'!$A:$G,7,FALSE)</f>
        <v>32</v>
      </c>
      <c r="BD2344" s="673">
        <f>W2344-AZ2344</f>
        <v>0</v>
      </c>
    </row>
    <row r="2345" spans="1:56" s="673" customFormat="1">
      <c r="A2345" s="282"/>
      <c r="B2345" s="283"/>
      <c r="C2345" s="283"/>
      <c r="D2345" s="535" t="s">
        <v>3750</v>
      </c>
      <c r="E2345" s="284" t="s">
        <v>3907</v>
      </c>
      <c r="F2345" s="676"/>
      <c r="G2345" s="676">
        <v>2022</v>
      </c>
      <c r="H2345" s="676">
        <v>4</v>
      </c>
      <c r="I2345" s="687">
        <v>2005137</v>
      </c>
      <c r="J2345" s="677"/>
      <c r="K2345" s="729" t="s">
        <v>3908</v>
      </c>
      <c r="L2345" s="729" t="s">
        <v>1093</v>
      </c>
      <c r="M2345" s="731">
        <v>44505</v>
      </c>
      <c r="N2345" s="731">
        <v>44652</v>
      </c>
      <c r="O2345" s="731"/>
      <c r="P2345" s="731" t="s">
        <v>3906</v>
      </c>
      <c r="Q2345" s="731"/>
      <c r="R2345" s="731"/>
      <c r="S2345" s="729" t="s">
        <v>1106</v>
      </c>
      <c r="T2345" s="729">
        <v>60</v>
      </c>
      <c r="U2345" s="729">
        <v>49201132</v>
      </c>
      <c r="V2345" s="729" t="s">
        <v>986</v>
      </c>
      <c r="W2345" s="732">
        <v>360</v>
      </c>
      <c r="X2345" s="565">
        <v>768</v>
      </c>
      <c r="Y2345" s="664">
        <f>W2345*X2345</f>
        <v>276480</v>
      </c>
      <c r="Z2345" s="680">
        <v>0.53</v>
      </c>
      <c r="AA2345" s="682">
        <f>Y2345*Z2345</f>
        <v>146534.39999999999</v>
      </c>
      <c r="AB2345" s="682"/>
      <c r="AC2345" s="683">
        <v>0</v>
      </c>
      <c r="AD2345" s="692"/>
      <c r="AE2345" s="684"/>
      <c r="AF2345" s="695">
        <f>AA2345+AD2345+AE2345</f>
        <v>146534.39999999999</v>
      </c>
      <c r="AG2345" s="676" t="s">
        <v>1073</v>
      </c>
      <c r="AH2345" s="676"/>
      <c r="AI2345" s="676">
        <v>30</v>
      </c>
      <c r="AJ2345" s="676" t="s">
        <v>1094</v>
      </c>
      <c r="AK2345" s="676" t="s">
        <v>50</v>
      </c>
      <c r="AL2345" s="696">
        <v>95482</v>
      </c>
      <c r="AM2345" s="676" t="s">
        <v>52</v>
      </c>
      <c r="AN2345" s="676" t="s">
        <v>1076</v>
      </c>
      <c r="AO2345" s="676"/>
      <c r="AP2345" s="684"/>
      <c r="AQ2345" s="684" t="s">
        <v>37</v>
      </c>
      <c r="AR2345" s="676"/>
      <c r="AS2345" s="544"/>
      <c r="AT2345" s="630"/>
      <c r="AU2345" s="285"/>
      <c r="AV2345" s="674"/>
      <c r="AW2345" s="673">
        <f>U2345</f>
        <v>49201132</v>
      </c>
      <c r="AX2345" s="673" cm="1">
        <f t="array" ref="AX2345">SUM(MID(0&amp;AW2345,LARGE(INDEX(ISNUMBER(--MID(AW2345,ROW($1:$8),1))*ROW($1:$8),),ROW($1:$8))+1,1)*10^ROW($1:$8)/10)</f>
        <v>49201132</v>
      </c>
      <c r="AY2345" s="673" t="str">
        <f>VLOOKUP($AX2345,'Item Master Data'!$A:$F,3,FALSE)</f>
        <v>Q.PEAK DUO BLK G10+</v>
      </c>
      <c r="AZ2345" s="673">
        <f>VLOOKUP($AX2345,'Item Master Data'!$A:$F,6,FALSE)</f>
        <v>360</v>
      </c>
      <c r="BA2345" s="673">
        <f>X2345/BB2345</f>
        <v>24</v>
      </c>
      <c r="BB2345" s="673">
        <f>VLOOKUP(AX2345,'Item Master Data'!$A:$G,7,FALSE)</f>
        <v>32</v>
      </c>
      <c r="BD2345" s="673">
        <f>W2345-AZ2345</f>
        <v>0</v>
      </c>
    </row>
    <row r="2346" spans="1:56" s="673" customFormat="1">
      <c r="A2346" s="282"/>
      <c r="B2346" s="283"/>
      <c r="C2346" s="283" t="s">
        <v>1217</v>
      </c>
      <c r="D2346" s="535" t="s">
        <v>3750</v>
      </c>
      <c r="E2346" s="284" t="s">
        <v>5400</v>
      </c>
      <c r="F2346" s="676"/>
      <c r="G2346" s="676">
        <v>2022</v>
      </c>
      <c r="H2346" s="725">
        <v>4</v>
      </c>
      <c r="I2346" s="676" t="s">
        <v>1295</v>
      </c>
      <c r="J2346" s="677"/>
      <c r="K2346" s="676" t="s">
        <v>3909</v>
      </c>
      <c r="L2346" s="676" t="s">
        <v>1124</v>
      </c>
      <c r="M2346" s="677">
        <v>44564</v>
      </c>
      <c r="N2346" s="677">
        <v>44641</v>
      </c>
      <c r="O2346" s="677"/>
      <c r="P2346" s="677">
        <v>44666</v>
      </c>
      <c r="Q2346" s="677">
        <v>44676</v>
      </c>
      <c r="R2346" s="677">
        <v>44678</v>
      </c>
      <c r="S2346" s="676" t="s">
        <v>1106</v>
      </c>
      <c r="T2346" s="676">
        <v>60</v>
      </c>
      <c r="U2346" s="676">
        <v>49405140</v>
      </c>
      <c r="V2346" s="676" t="s">
        <v>973</v>
      </c>
      <c r="W2346" s="678">
        <v>400</v>
      </c>
      <c r="X2346" s="551">
        <v>832</v>
      </c>
      <c r="Y2346" s="693">
        <f>W2346*X2346</f>
        <v>332800</v>
      </c>
      <c r="Z2346" s="680">
        <v>0.55000000000000004</v>
      </c>
      <c r="AA2346" s="682">
        <f>Y2346*Z2346</f>
        <v>183040.00000000003</v>
      </c>
      <c r="AB2346" s="682"/>
      <c r="AC2346" s="683">
        <f>AB2346*Y2346</f>
        <v>0</v>
      </c>
      <c r="AD2346" s="692"/>
      <c r="AE2346" s="684"/>
      <c r="AF2346" s="695">
        <f>AA2346+AD2346+AE2346</f>
        <v>183040.00000000003</v>
      </c>
      <c r="AG2346" s="676" t="s">
        <v>47</v>
      </c>
      <c r="AH2346" s="676"/>
      <c r="AI2346" s="676">
        <v>45</v>
      </c>
      <c r="AJ2346" s="676" t="s">
        <v>1128</v>
      </c>
      <c r="AK2346" s="676" t="s">
        <v>1129</v>
      </c>
      <c r="AL2346" s="696">
        <v>55122</v>
      </c>
      <c r="AM2346" s="676" t="s">
        <v>52</v>
      </c>
      <c r="AN2346" s="676" t="s">
        <v>1110</v>
      </c>
      <c r="AO2346" s="676"/>
      <c r="AP2346" s="684"/>
      <c r="AQ2346" s="684" t="s">
        <v>37</v>
      </c>
      <c r="AR2346" s="676"/>
      <c r="AS2346" s="544"/>
      <c r="AT2346" s="630"/>
      <c r="AU2346" s="285"/>
      <c r="AV2346" s="674"/>
      <c r="AW2346" s="673">
        <f>U2346</f>
        <v>49405140</v>
      </c>
      <c r="AX2346" s="673" cm="1">
        <f t="array" ref="AX2346">SUM(MID(0&amp;AW2346,LARGE(INDEX(ISNUMBER(--MID(AW2346,ROW($1:$8),1))*ROW($1:$8),),ROW($1:$8))+1,1)*10^ROW($1:$8)/10)</f>
        <v>49405140</v>
      </c>
      <c r="AY2346" s="673" t="str">
        <f>VLOOKUP($AX2346,'Item Master Data'!$A:$F,3,FALSE)</f>
        <v>Q.PEAK DUO BLK ML G10+</v>
      </c>
      <c r="AZ2346" s="673">
        <f>VLOOKUP($AX2346,'Item Master Data'!$A:$F,6,FALSE)</f>
        <v>400</v>
      </c>
      <c r="BA2346" s="673">
        <f>X2346/BB2346</f>
        <v>26</v>
      </c>
      <c r="BB2346" s="673">
        <f>VLOOKUP(AX2346,'Item Master Data'!$A:$G,7,FALSE)</f>
        <v>32</v>
      </c>
      <c r="BD2346" s="673">
        <f>W2346-AZ2346</f>
        <v>0</v>
      </c>
    </row>
    <row r="2347" spans="1:56" s="673" customFormat="1">
      <c r="A2347" s="282"/>
      <c r="B2347" s="283"/>
      <c r="C2347" s="296" t="s">
        <v>1217</v>
      </c>
      <c r="D2347" s="535" t="s">
        <v>3750</v>
      </c>
      <c r="E2347" s="284" t="s">
        <v>5400</v>
      </c>
      <c r="F2347" s="676"/>
      <c r="G2347" s="676">
        <v>2022</v>
      </c>
      <c r="H2347" s="725">
        <v>4</v>
      </c>
      <c r="I2347" s="555" t="s">
        <v>1295</v>
      </c>
      <c r="J2347" s="677"/>
      <c r="K2347" s="676" t="s">
        <v>3911</v>
      </c>
      <c r="L2347" s="677" t="s">
        <v>1124</v>
      </c>
      <c r="M2347" s="677">
        <v>44564</v>
      </c>
      <c r="N2347" s="677">
        <v>44641</v>
      </c>
      <c r="O2347" s="677"/>
      <c r="P2347" s="704">
        <v>44669</v>
      </c>
      <c r="Q2347" s="677"/>
      <c r="R2347" s="677"/>
      <c r="S2347" s="676" t="s">
        <v>1106</v>
      </c>
      <c r="T2347" s="676">
        <v>60</v>
      </c>
      <c r="U2347" s="676" t="s">
        <v>1791</v>
      </c>
      <c r="V2347" s="676" t="s">
        <v>973</v>
      </c>
      <c r="W2347" s="678">
        <v>400</v>
      </c>
      <c r="X2347" s="551">
        <v>832</v>
      </c>
      <c r="Y2347" s="693">
        <f>W2347*X2347</f>
        <v>332800</v>
      </c>
      <c r="Z2347" s="680">
        <v>0.55000000000000004</v>
      </c>
      <c r="AA2347" s="682">
        <f>Y2347*Z2347</f>
        <v>183040.00000000003</v>
      </c>
      <c r="AB2347" s="682"/>
      <c r="AC2347" s="683">
        <f>AB2347*Y2347</f>
        <v>0</v>
      </c>
      <c r="AD2347" s="692"/>
      <c r="AE2347" s="684"/>
      <c r="AF2347" s="695">
        <f>AA2347+AD2347+AE2347</f>
        <v>183040.00000000003</v>
      </c>
      <c r="AG2347" s="676" t="s">
        <v>47</v>
      </c>
      <c r="AH2347" s="676"/>
      <c r="AI2347" s="676">
        <v>45</v>
      </c>
      <c r="AJ2347" s="676" t="s">
        <v>1870</v>
      </c>
      <c r="AK2347" s="676" t="s">
        <v>50</v>
      </c>
      <c r="AL2347" s="696">
        <v>91304</v>
      </c>
      <c r="AM2347" s="676" t="s">
        <v>52</v>
      </c>
      <c r="AN2347" s="676" t="s">
        <v>50</v>
      </c>
      <c r="AO2347" s="676"/>
      <c r="AP2347" s="684"/>
      <c r="AQ2347" s="684" t="s">
        <v>37</v>
      </c>
      <c r="AR2347" s="676"/>
      <c r="AS2347" s="544"/>
      <c r="AT2347" s="630"/>
      <c r="AU2347" s="285"/>
      <c r="AV2347" s="674"/>
      <c r="AW2347" s="673" t="str">
        <f>U2347</f>
        <v>30390156H</v>
      </c>
      <c r="AX2347" s="673" cm="1">
        <f t="array" ref="AX2347">SUM(MID(0&amp;AW2347,LARGE(INDEX(ISNUMBER(--MID(AW2347,ROW($1:$8),1))*ROW($1:$8),),ROW($1:$8))+1,1)*10^ROW($1:$8)/10)</f>
        <v>30390156</v>
      </c>
      <c r="AY2347" s="673" t="str">
        <f>VLOOKUP($AX2347,'Item Master Data'!$A:$F,3,FALSE)</f>
        <v>Q.PEAK DUO BLK ML G10+</v>
      </c>
      <c r="AZ2347" s="673">
        <f>VLOOKUP($AX2347,'Item Master Data'!$A:$F,6,FALSE)</f>
        <v>400</v>
      </c>
      <c r="BA2347" s="673">
        <f>X2347/BB2347</f>
        <v>26</v>
      </c>
      <c r="BB2347" s="673">
        <f>VLOOKUP(AX2347,'Item Master Data'!$A:$G,7,FALSE)</f>
        <v>32</v>
      </c>
      <c r="BD2347" s="673">
        <f>W2347-AZ2347</f>
        <v>0</v>
      </c>
    </row>
    <row r="2348" spans="1:56" s="673" customFormat="1">
      <c r="A2348" s="282"/>
      <c r="B2348" s="283"/>
      <c r="C2348" s="296" t="s">
        <v>1217</v>
      </c>
      <c r="D2348" s="535" t="s">
        <v>3750</v>
      </c>
      <c r="E2348" s="284" t="s">
        <v>5400</v>
      </c>
      <c r="F2348" s="676"/>
      <c r="G2348" s="676">
        <v>2022</v>
      </c>
      <c r="H2348" s="725">
        <v>4</v>
      </c>
      <c r="I2348" s="555" t="s">
        <v>1295</v>
      </c>
      <c r="J2348" s="677"/>
      <c r="K2348" s="676" t="s">
        <v>3911</v>
      </c>
      <c r="L2348" s="677" t="s">
        <v>1124</v>
      </c>
      <c r="M2348" s="677">
        <v>44564</v>
      </c>
      <c r="N2348" s="677">
        <v>44641</v>
      </c>
      <c r="O2348" s="677"/>
      <c r="P2348" s="704">
        <v>44669</v>
      </c>
      <c r="Q2348" s="677"/>
      <c r="R2348" s="677"/>
      <c r="S2348" s="676" t="s">
        <v>1106</v>
      </c>
      <c r="T2348" s="676">
        <v>60</v>
      </c>
      <c r="U2348" s="676" t="s">
        <v>1791</v>
      </c>
      <c r="V2348" s="676" t="s">
        <v>973</v>
      </c>
      <c r="W2348" s="676">
        <v>400</v>
      </c>
      <c r="X2348" s="557">
        <v>832</v>
      </c>
      <c r="Y2348" s="693">
        <f>W2348*X2348</f>
        <v>332800</v>
      </c>
      <c r="Z2348" s="680">
        <v>0.55000000000000004</v>
      </c>
      <c r="AA2348" s="682">
        <f>Y2348*Z2348</f>
        <v>183040.00000000003</v>
      </c>
      <c r="AB2348" s="521"/>
      <c r="AC2348" s="683">
        <f>AB2348*Y2348</f>
        <v>0</v>
      </c>
      <c r="AD2348" s="676"/>
      <c r="AE2348" s="684"/>
      <c r="AF2348" s="695">
        <f>AA2348+AD2348+AE2348</f>
        <v>183040.00000000003</v>
      </c>
      <c r="AG2348" s="676" t="s">
        <v>47</v>
      </c>
      <c r="AH2348" s="641"/>
      <c r="AI2348" s="676">
        <v>45</v>
      </c>
      <c r="AJ2348" s="676" t="s">
        <v>1870</v>
      </c>
      <c r="AK2348" s="676" t="s">
        <v>50</v>
      </c>
      <c r="AL2348" s="696">
        <v>91304</v>
      </c>
      <c r="AM2348" s="676" t="s">
        <v>52</v>
      </c>
      <c r="AN2348" s="676" t="s">
        <v>50</v>
      </c>
      <c r="AO2348" s="676"/>
      <c r="AP2348" s="676"/>
      <c r="AQ2348" s="684" t="s">
        <v>37</v>
      </c>
      <c r="AR2348" s="676"/>
      <c r="AS2348" s="545"/>
      <c r="AT2348" s="523"/>
      <c r="AU2348" s="434"/>
      <c r="AV2348" s="674"/>
      <c r="AW2348" s="673" t="str">
        <f>U2348</f>
        <v>30390156H</v>
      </c>
      <c r="AX2348" s="673" cm="1">
        <f t="array" ref="AX2348">SUM(MID(0&amp;AW2348,LARGE(INDEX(ISNUMBER(--MID(AW2348,ROW($1:$8),1))*ROW($1:$8),),ROW($1:$8))+1,1)*10^ROW($1:$8)/10)</f>
        <v>30390156</v>
      </c>
      <c r="AY2348" s="673" t="str">
        <f>VLOOKUP($AX2348,'Item Master Data'!$A:$F,3,FALSE)</f>
        <v>Q.PEAK DUO BLK ML G10+</v>
      </c>
      <c r="AZ2348" s="673">
        <f>VLOOKUP($AX2348,'Item Master Data'!$A:$F,6,FALSE)</f>
        <v>400</v>
      </c>
      <c r="BA2348" s="673">
        <f>X2348/BB2348</f>
        <v>26</v>
      </c>
      <c r="BB2348" s="673">
        <f>VLOOKUP(AX2348,'Item Master Data'!$A:$G,7,FALSE)</f>
        <v>32</v>
      </c>
      <c r="BD2348" s="673">
        <f>W2348-AZ2348</f>
        <v>0</v>
      </c>
    </row>
    <row r="2349" spans="1:56" s="673" customFormat="1">
      <c r="A2349" s="282"/>
      <c r="B2349" s="283"/>
      <c r="C2349" s="283"/>
      <c r="D2349" s="535" t="s">
        <v>3750</v>
      </c>
      <c r="E2349" s="284" t="s">
        <v>3912</v>
      </c>
      <c r="F2349" s="676">
        <v>1</v>
      </c>
      <c r="G2349" s="676">
        <v>2022</v>
      </c>
      <c r="H2349" s="725">
        <v>4</v>
      </c>
      <c r="I2349" s="687" t="s">
        <v>3913</v>
      </c>
      <c r="J2349" s="677">
        <v>44657</v>
      </c>
      <c r="K2349" s="676" t="s">
        <v>3914</v>
      </c>
      <c r="L2349" s="676" t="s">
        <v>1124</v>
      </c>
      <c r="M2349" s="677">
        <v>44519</v>
      </c>
      <c r="N2349" s="677">
        <v>44652</v>
      </c>
      <c r="O2349" s="677"/>
      <c r="P2349" s="677">
        <v>44645</v>
      </c>
      <c r="Q2349" s="677">
        <v>44656</v>
      </c>
      <c r="R2349" s="677">
        <v>44657</v>
      </c>
      <c r="S2349" s="676" t="s">
        <v>1106</v>
      </c>
      <c r="T2349" s="676">
        <v>60</v>
      </c>
      <c r="U2349" s="676">
        <v>49203132</v>
      </c>
      <c r="V2349" s="676" t="s">
        <v>986</v>
      </c>
      <c r="W2349" s="678">
        <v>360</v>
      </c>
      <c r="X2349" s="551">
        <v>768</v>
      </c>
      <c r="Y2349" s="693">
        <f>W2349*X2349</f>
        <v>276480</v>
      </c>
      <c r="Z2349" s="680">
        <v>0.53</v>
      </c>
      <c r="AA2349" s="682">
        <f>Y2349*Z2349</f>
        <v>146534.39999999999</v>
      </c>
      <c r="AB2349" s="682"/>
      <c r="AC2349" s="683">
        <v>0</v>
      </c>
      <c r="AD2349" s="692"/>
      <c r="AE2349" s="684"/>
      <c r="AF2349" s="695">
        <f>AA2349+AD2349+AE2349</f>
        <v>146534.39999999999</v>
      </c>
      <c r="AG2349" s="676" t="s">
        <v>47</v>
      </c>
      <c r="AH2349" s="676"/>
      <c r="AI2349" s="676">
        <v>45</v>
      </c>
      <c r="AJ2349" s="676" t="s">
        <v>1142</v>
      </c>
      <c r="AK2349" s="676" t="s">
        <v>1143</v>
      </c>
      <c r="AL2349" s="696">
        <v>11416</v>
      </c>
      <c r="AM2349" s="676" t="s">
        <v>52</v>
      </c>
      <c r="AN2349" s="676" t="s">
        <v>1076</v>
      </c>
      <c r="AO2349" s="676"/>
      <c r="AP2349" s="684"/>
      <c r="AQ2349" s="684"/>
      <c r="AR2349" s="676"/>
      <c r="AS2349" s="544" t="s">
        <v>1077</v>
      </c>
      <c r="AT2349" s="630"/>
      <c r="AU2349" s="285" t="s">
        <v>1078</v>
      </c>
      <c r="AV2349" s="674"/>
      <c r="AW2349" s="673">
        <f>U2349</f>
        <v>49203132</v>
      </c>
      <c r="AX2349" s="673" cm="1">
        <f t="array" ref="AX2349">SUM(MID(0&amp;AW2349,LARGE(INDEX(ISNUMBER(--MID(AW2349,ROW($1:$8),1))*ROW($1:$8),),ROW($1:$8))+1,1)*10^ROW($1:$8)/10)</f>
        <v>49203132</v>
      </c>
      <c r="AY2349" s="673" t="str">
        <f>VLOOKUP($AX2349,'Item Master Data'!$A:$F,3,FALSE)</f>
        <v>Q.PEAK DUO BLK G10+</v>
      </c>
      <c r="AZ2349" s="673">
        <f>VLOOKUP($AX2349,'Item Master Data'!$A:$F,6,FALSE)</f>
        <v>360</v>
      </c>
      <c r="BA2349" s="673">
        <f>X2349/BB2349</f>
        <v>24</v>
      </c>
      <c r="BB2349" s="673">
        <f>VLOOKUP(AX2349,'Item Master Data'!$A:$G,7,FALSE)</f>
        <v>32</v>
      </c>
      <c r="BD2349" s="673">
        <f>W2349-AZ2349</f>
        <v>0</v>
      </c>
    </row>
    <row r="2350" spans="1:56" s="673" customFormat="1">
      <c r="A2350" s="282"/>
      <c r="B2350" s="283"/>
      <c r="C2350" s="283"/>
      <c r="D2350" s="535" t="s">
        <v>3750</v>
      </c>
      <c r="E2350" s="284" t="s">
        <v>3915</v>
      </c>
      <c r="F2350" s="676">
        <v>2</v>
      </c>
      <c r="G2350" s="676">
        <v>2022</v>
      </c>
      <c r="H2350" s="725">
        <v>4</v>
      </c>
      <c r="I2350" s="687" t="s">
        <v>3913</v>
      </c>
      <c r="J2350" s="677">
        <v>44657</v>
      </c>
      <c r="K2350" s="676" t="s">
        <v>3916</v>
      </c>
      <c r="L2350" s="676" t="s">
        <v>1124</v>
      </c>
      <c r="M2350" s="677">
        <v>44519</v>
      </c>
      <c r="N2350" s="677">
        <v>44666</v>
      </c>
      <c r="O2350" s="677"/>
      <c r="P2350" s="677">
        <v>44644</v>
      </c>
      <c r="Q2350" s="677">
        <v>44656</v>
      </c>
      <c r="R2350" s="677">
        <v>44657</v>
      </c>
      <c r="S2350" s="676" t="s">
        <v>1106</v>
      </c>
      <c r="T2350" s="676">
        <v>60</v>
      </c>
      <c r="U2350" s="676">
        <v>49203132</v>
      </c>
      <c r="V2350" s="676" t="s">
        <v>986</v>
      </c>
      <c r="W2350" s="678">
        <v>360</v>
      </c>
      <c r="X2350" s="551">
        <v>768</v>
      </c>
      <c r="Y2350" s="693">
        <f>W2350*X2350</f>
        <v>276480</v>
      </c>
      <c r="Z2350" s="680">
        <v>0.53</v>
      </c>
      <c r="AA2350" s="682">
        <f>Y2350*Z2350</f>
        <v>146534.39999999999</v>
      </c>
      <c r="AB2350" s="682"/>
      <c r="AC2350" s="683">
        <v>0</v>
      </c>
      <c r="AD2350" s="692"/>
      <c r="AE2350" s="684"/>
      <c r="AF2350" s="695">
        <f>AA2350+AD2350+AE2350</f>
        <v>146534.39999999999</v>
      </c>
      <c r="AG2350" s="676" t="s">
        <v>47</v>
      </c>
      <c r="AH2350" s="676"/>
      <c r="AI2350" s="676">
        <v>45</v>
      </c>
      <c r="AJ2350" s="676" t="s">
        <v>1142</v>
      </c>
      <c r="AK2350" s="676" t="s">
        <v>1143</v>
      </c>
      <c r="AL2350" s="696">
        <v>11416</v>
      </c>
      <c r="AM2350" s="676" t="s">
        <v>52</v>
      </c>
      <c r="AN2350" s="676" t="s">
        <v>1076</v>
      </c>
      <c r="AO2350" s="676"/>
      <c r="AP2350" s="684"/>
      <c r="AQ2350" s="684"/>
      <c r="AR2350" s="676"/>
      <c r="AS2350" s="544" t="s">
        <v>1077</v>
      </c>
      <c r="AT2350" s="630"/>
      <c r="AU2350" s="285" t="s">
        <v>1078</v>
      </c>
      <c r="AV2350" s="674"/>
      <c r="AW2350" s="673">
        <f>U2350</f>
        <v>49203132</v>
      </c>
      <c r="AX2350" s="673" cm="1">
        <f t="array" ref="AX2350">SUM(MID(0&amp;AW2350,LARGE(INDEX(ISNUMBER(--MID(AW2350,ROW($1:$8),1))*ROW($1:$8),),ROW($1:$8))+1,1)*10^ROW($1:$8)/10)</f>
        <v>49203132</v>
      </c>
      <c r="AY2350" s="673" t="str">
        <f>VLOOKUP($AX2350,'Item Master Data'!$A:$F,3,FALSE)</f>
        <v>Q.PEAK DUO BLK G10+</v>
      </c>
      <c r="AZ2350" s="673">
        <f>VLOOKUP($AX2350,'Item Master Data'!$A:$F,6,FALSE)</f>
        <v>360</v>
      </c>
      <c r="BA2350" s="673">
        <f>X2350/BB2350</f>
        <v>24</v>
      </c>
      <c r="BB2350" s="673">
        <f>VLOOKUP(AX2350,'Item Master Data'!$A:$G,7,FALSE)</f>
        <v>32</v>
      </c>
      <c r="BD2350" s="673">
        <f>W2350-AZ2350</f>
        <v>0</v>
      </c>
    </row>
    <row r="2351" spans="1:56" s="673" customFormat="1">
      <c r="A2351" s="282"/>
      <c r="B2351" s="283"/>
      <c r="C2351" s="283"/>
      <c r="D2351" s="535" t="s">
        <v>3750</v>
      </c>
      <c r="E2351" s="284" t="s">
        <v>5401</v>
      </c>
      <c r="F2351" s="676"/>
      <c r="G2351" s="676">
        <v>2022</v>
      </c>
      <c r="H2351" s="725">
        <v>4</v>
      </c>
      <c r="I2351" s="687"/>
      <c r="J2351" s="677"/>
      <c r="K2351" s="676" t="s">
        <v>3918</v>
      </c>
      <c r="L2351" s="676" t="s">
        <v>1124</v>
      </c>
      <c r="M2351" s="677">
        <v>44519</v>
      </c>
      <c r="N2351" s="677">
        <v>44652</v>
      </c>
      <c r="O2351" s="677"/>
      <c r="P2351" s="677" t="s">
        <v>1461</v>
      </c>
      <c r="Q2351" s="677"/>
      <c r="R2351" s="677"/>
      <c r="S2351" s="676" t="s">
        <v>1106</v>
      </c>
      <c r="T2351" s="676">
        <v>60</v>
      </c>
      <c r="U2351" s="676">
        <v>49203132</v>
      </c>
      <c r="V2351" s="676" t="s">
        <v>986</v>
      </c>
      <c r="W2351" s="678">
        <v>360</v>
      </c>
      <c r="X2351" s="551">
        <v>768</v>
      </c>
      <c r="Y2351" s="693">
        <f>W2351*X2351</f>
        <v>276480</v>
      </c>
      <c r="Z2351" s="680">
        <f>183.6/360</f>
        <v>0.51</v>
      </c>
      <c r="AA2351" s="682">
        <f>Y2351*Z2351</f>
        <v>141004.79999999999</v>
      </c>
      <c r="AB2351" s="682"/>
      <c r="AC2351" s="683">
        <v>0</v>
      </c>
      <c r="AD2351" s="692"/>
      <c r="AE2351" s="684"/>
      <c r="AF2351" s="695">
        <f>AA2351+AD2351+AE2351</f>
        <v>141004.79999999999</v>
      </c>
      <c r="AG2351" s="676" t="s">
        <v>47</v>
      </c>
      <c r="AH2351" s="676"/>
      <c r="AI2351" s="676">
        <v>45</v>
      </c>
      <c r="AJ2351" s="676" t="s">
        <v>1132</v>
      </c>
      <c r="AK2351" s="676" t="s">
        <v>1089</v>
      </c>
      <c r="AL2351" s="696">
        <v>8505</v>
      </c>
      <c r="AM2351" s="676" t="s">
        <v>52</v>
      </c>
      <c r="AN2351" s="676" t="s">
        <v>1110</v>
      </c>
      <c r="AO2351" s="676"/>
      <c r="AP2351" s="684"/>
      <c r="AQ2351" s="684"/>
      <c r="AR2351" s="676"/>
      <c r="AS2351" s="544" t="s">
        <v>1077</v>
      </c>
      <c r="AT2351" s="630"/>
      <c r="AU2351" s="285" t="s">
        <v>1078</v>
      </c>
      <c r="AV2351" s="674"/>
      <c r="AW2351" s="673">
        <f>U2351</f>
        <v>49203132</v>
      </c>
      <c r="AX2351" s="673" cm="1">
        <f t="array" ref="AX2351">SUM(MID(0&amp;AW2351,LARGE(INDEX(ISNUMBER(--MID(AW2351,ROW($1:$8),1))*ROW($1:$8),),ROW($1:$8))+1,1)*10^ROW($1:$8)/10)</f>
        <v>49203132</v>
      </c>
      <c r="AY2351" s="673" t="str">
        <f>VLOOKUP($AX2351,'Item Master Data'!$A:$F,3,FALSE)</f>
        <v>Q.PEAK DUO BLK G10+</v>
      </c>
      <c r="AZ2351" s="673">
        <f>VLOOKUP($AX2351,'Item Master Data'!$A:$F,6,FALSE)</f>
        <v>360</v>
      </c>
      <c r="BA2351" s="673">
        <f>X2351/BB2351</f>
        <v>24</v>
      </c>
      <c r="BB2351" s="673">
        <f>VLOOKUP(AX2351,'Item Master Data'!$A:$G,7,FALSE)</f>
        <v>32</v>
      </c>
      <c r="BD2351" s="673">
        <f>W2351-AZ2351</f>
        <v>0</v>
      </c>
    </row>
    <row r="2352" spans="1:56" s="673" customFormat="1">
      <c r="A2352" s="282"/>
      <c r="B2352" s="283"/>
      <c r="C2352" s="283"/>
      <c r="D2352" s="535" t="s">
        <v>3750</v>
      </c>
      <c r="E2352" s="284" t="s">
        <v>5401</v>
      </c>
      <c r="F2352" s="676"/>
      <c r="G2352" s="676">
        <v>2022</v>
      </c>
      <c r="H2352" s="725">
        <v>4</v>
      </c>
      <c r="I2352" s="687"/>
      <c r="J2352" s="677"/>
      <c r="K2352" s="676" t="s">
        <v>3919</v>
      </c>
      <c r="L2352" s="676" t="s">
        <v>1124</v>
      </c>
      <c r="M2352" s="677">
        <v>44519</v>
      </c>
      <c r="N2352" s="677">
        <v>44652</v>
      </c>
      <c r="O2352" s="677"/>
      <c r="P2352" s="677" t="s">
        <v>1461</v>
      </c>
      <c r="Q2352" s="677"/>
      <c r="R2352" s="677"/>
      <c r="S2352" s="676" t="s">
        <v>1106</v>
      </c>
      <c r="T2352" s="676">
        <v>60</v>
      </c>
      <c r="U2352" s="676">
        <v>49203132</v>
      </c>
      <c r="V2352" s="676" t="s">
        <v>986</v>
      </c>
      <c r="W2352" s="678">
        <v>360</v>
      </c>
      <c r="X2352" s="551">
        <v>768</v>
      </c>
      <c r="Y2352" s="693">
        <f>W2352*X2352</f>
        <v>276480</v>
      </c>
      <c r="Z2352" s="680">
        <f>183.6/360</f>
        <v>0.51</v>
      </c>
      <c r="AA2352" s="682">
        <f>Y2352*Z2352</f>
        <v>141004.79999999999</v>
      </c>
      <c r="AB2352" s="682"/>
      <c r="AC2352" s="683">
        <v>0</v>
      </c>
      <c r="AD2352" s="692"/>
      <c r="AE2352" s="684"/>
      <c r="AF2352" s="695">
        <f>AA2352+AD2352+AE2352</f>
        <v>141004.79999999999</v>
      </c>
      <c r="AG2352" s="676" t="s">
        <v>47</v>
      </c>
      <c r="AH2352" s="676"/>
      <c r="AI2352" s="676">
        <v>45</v>
      </c>
      <c r="AJ2352" s="676" t="s">
        <v>1132</v>
      </c>
      <c r="AK2352" s="676" t="s">
        <v>1089</v>
      </c>
      <c r="AL2352" s="696">
        <v>8505</v>
      </c>
      <c r="AM2352" s="676" t="s">
        <v>52</v>
      </c>
      <c r="AN2352" s="676" t="s">
        <v>1110</v>
      </c>
      <c r="AO2352" s="676"/>
      <c r="AP2352" s="684"/>
      <c r="AQ2352" s="684"/>
      <c r="AR2352" s="676"/>
      <c r="AS2352" s="544" t="s">
        <v>1077</v>
      </c>
      <c r="AT2352" s="630"/>
      <c r="AU2352" s="285" t="s">
        <v>1078</v>
      </c>
      <c r="AV2352" s="674"/>
      <c r="AW2352" s="673">
        <f>U2352</f>
        <v>49203132</v>
      </c>
      <c r="AX2352" s="673" cm="1">
        <f t="array" ref="AX2352">SUM(MID(0&amp;AW2352,LARGE(INDEX(ISNUMBER(--MID(AW2352,ROW($1:$8),1))*ROW($1:$8),),ROW($1:$8))+1,1)*10^ROW($1:$8)/10)</f>
        <v>49203132</v>
      </c>
      <c r="AY2352" s="673" t="str">
        <f>VLOOKUP($AX2352,'Item Master Data'!$A:$F,3,FALSE)</f>
        <v>Q.PEAK DUO BLK G10+</v>
      </c>
      <c r="AZ2352" s="673">
        <f>VLOOKUP($AX2352,'Item Master Data'!$A:$F,6,FALSE)</f>
        <v>360</v>
      </c>
      <c r="BA2352" s="673">
        <f>X2352/BB2352</f>
        <v>24</v>
      </c>
      <c r="BB2352" s="673">
        <f>VLOOKUP(AX2352,'Item Master Data'!$A:$G,7,FALSE)</f>
        <v>32</v>
      </c>
      <c r="BD2352" s="673">
        <f>W2352-AZ2352</f>
        <v>0</v>
      </c>
    </row>
    <row r="2353" spans="1:56" s="673" customFormat="1">
      <c r="A2353" s="282"/>
      <c r="B2353" s="283"/>
      <c r="C2353" s="283"/>
      <c r="D2353" s="535" t="s">
        <v>3750</v>
      </c>
      <c r="E2353" s="284" t="s">
        <v>5401</v>
      </c>
      <c r="F2353" s="676"/>
      <c r="G2353" s="676">
        <v>2022</v>
      </c>
      <c r="H2353" s="725">
        <v>4</v>
      </c>
      <c r="I2353" s="687"/>
      <c r="J2353" s="677"/>
      <c r="K2353" s="676" t="s">
        <v>3922</v>
      </c>
      <c r="L2353" s="676" t="s">
        <v>1124</v>
      </c>
      <c r="M2353" s="677">
        <v>44519</v>
      </c>
      <c r="N2353" s="677">
        <v>44652</v>
      </c>
      <c r="O2353" s="677"/>
      <c r="P2353" s="677" t="s">
        <v>1461</v>
      </c>
      <c r="Q2353" s="677"/>
      <c r="R2353" s="677"/>
      <c r="S2353" s="676" t="s">
        <v>1106</v>
      </c>
      <c r="T2353" s="676">
        <v>60</v>
      </c>
      <c r="U2353" s="676">
        <v>49203132</v>
      </c>
      <c r="V2353" s="676" t="s">
        <v>986</v>
      </c>
      <c r="W2353" s="678">
        <v>360</v>
      </c>
      <c r="X2353" s="551">
        <v>768</v>
      </c>
      <c r="Y2353" s="693">
        <f>W2353*X2353</f>
        <v>276480</v>
      </c>
      <c r="Z2353" s="680">
        <f>183.6/360</f>
        <v>0.51</v>
      </c>
      <c r="AA2353" s="682">
        <f>Y2353*Z2353</f>
        <v>141004.79999999999</v>
      </c>
      <c r="AB2353" s="682"/>
      <c r="AC2353" s="683">
        <v>0</v>
      </c>
      <c r="AD2353" s="692"/>
      <c r="AE2353" s="684"/>
      <c r="AF2353" s="695">
        <f>AA2353+AD2353+AE2353</f>
        <v>141004.79999999999</v>
      </c>
      <c r="AG2353" s="676" t="s">
        <v>47</v>
      </c>
      <c r="AH2353" s="676"/>
      <c r="AI2353" s="676">
        <v>45</v>
      </c>
      <c r="AJ2353" s="676" t="s">
        <v>3761</v>
      </c>
      <c r="AK2353" s="676" t="s">
        <v>1138</v>
      </c>
      <c r="AL2353" s="696">
        <v>85282</v>
      </c>
      <c r="AM2353" s="676" t="s">
        <v>52</v>
      </c>
      <c r="AN2353" s="676" t="s">
        <v>1110</v>
      </c>
      <c r="AO2353" s="676"/>
      <c r="AP2353" s="684"/>
      <c r="AQ2353" s="684"/>
      <c r="AR2353" s="676"/>
      <c r="AS2353" s="544" t="s">
        <v>1077</v>
      </c>
      <c r="AT2353" s="630"/>
      <c r="AU2353" s="285" t="s">
        <v>1078</v>
      </c>
      <c r="AV2353" s="674"/>
      <c r="AW2353" s="673">
        <f>U2353</f>
        <v>49203132</v>
      </c>
      <c r="AX2353" s="673" cm="1">
        <f t="array" ref="AX2353">SUM(MID(0&amp;AW2353,LARGE(INDEX(ISNUMBER(--MID(AW2353,ROW($1:$8),1))*ROW($1:$8),),ROW($1:$8))+1,1)*10^ROW($1:$8)/10)</f>
        <v>49203132</v>
      </c>
      <c r="AY2353" s="673" t="str">
        <f>VLOOKUP($AX2353,'Item Master Data'!$A:$F,3,FALSE)</f>
        <v>Q.PEAK DUO BLK G10+</v>
      </c>
      <c r="AZ2353" s="673">
        <f>VLOOKUP($AX2353,'Item Master Data'!$A:$F,6,FALSE)</f>
        <v>360</v>
      </c>
      <c r="BA2353" s="673">
        <f>X2353/BB2353</f>
        <v>24</v>
      </c>
      <c r="BB2353" s="673">
        <f>VLOOKUP(AX2353,'Item Master Data'!$A:$G,7,FALSE)</f>
        <v>32</v>
      </c>
      <c r="BD2353" s="673">
        <f>W2353-AZ2353</f>
        <v>0</v>
      </c>
    </row>
    <row r="2354" spans="1:56" s="673" customFormat="1">
      <c r="A2354" s="282"/>
      <c r="B2354" s="283"/>
      <c r="C2354" s="283"/>
      <c r="D2354" s="535" t="s">
        <v>3750</v>
      </c>
      <c r="E2354" s="284" t="s">
        <v>5401</v>
      </c>
      <c r="F2354" s="676"/>
      <c r="G2354" s="676">
        <v>2022</v>
      </c>
      <c r="H2354" s="725">
        <v>4</v>
      </c>
      <c r="I2354" s="687"/>
      <c r="J2354" s="677"/>
      <c r="K2354" s="676" t="s">
        <v>3923</v>
      </c>
      <c r="L2354" s="676" t="s">
        <v>1124</v>
      </c>
      <c r="M2354" s="677">
        <v>44519</v>
      </c>
      <c r="N2354" s="677">
        <v>44652</v>
      </c>
      <c r="O2354" s="677"/>
      <c r="P2354" s="677" t="s">
        <v>1461</v>
      </c>
      <c r="Q2354" s="677"/>
      <c r="R2354" s="677"/>
      <c r="S2354" s="676" t="s">
        <v>1106</v>
      </c>
      <c r="T2354" s="676">
        <v>60</v>
      </c>
      <c r="U2354" s="676">
        <v>49203132</v>
      </c>
      <c r="V2354" s="676" t="s">
        <v>986</v>
      </c>
      <c r="W2354" s="678">
        <v>360</v>
      </c>
      <c r="X2354" s="551">
        <v>768</v>
      </c>
      <c r="Y2354" s="693">
        <f>W2354*X2354</f>
        <v>276480</v>
      </c>
      <c r="Z2354" s="680">
        <f>183.6/360</f>
        <v>0.51</v>
      </c>
      <c r="AA2354" s="682">
        <f>Y2354*Z2354</f>
        <v>141004.79999999999</v>
      </c>
      <c r="AB2354" s="682"/>
      <c r="AC2354" s="683">
        <v>0</v>
      </c>
      <c r="AD2354" s="692"/>
      <c r="AE2354" s="684"/>
      <c r="AF2354" s="695">
        <f>AA2354+AD2354+AE2354</f>
        <v>141004.79999999999</v>
      </c>
      <c r="AG2354" s="676" t="s">
        <v>47</v>
      </c>
      <c r="AH2354" s="676"/>
      <c r="AI2354" s="676">
        <v>45</v>
      </c>
      <c r="AJ2354" s="676" t="s">
        <v>3761</v>
      </c>
      <c r="AK2354" s="676" t="s">
        <v>1138</v>
      </c>
      <c r="AL2354" s="696">
        <v>85282</v>
      </c>
      <c r="AM2354" s="676" t="s">
        <v>52</v>
      </c>
      <c r="AN2354" s="676" t="s">
        <v>1110</v>
      </c>
      <c r="AO2354" s="676"/>
      <c r="AP2354" s="684"/>
      <c r="AQ2354" s="684"/>
      <c r="AR2354" s="676"/>
      <c r="AS2354" s="544" t="s">
        <v>1077</v>
      </c>
      <c r="AT2354" s="630"/>
      <c r="AU2354" s="285" t="s">
        <v>1078</v>
      </c>
      <c r="AV2354" s="674"/>
      <c r="AW2354" s="673">
        <f>U2354</f>
        <v>49203132</v>
      </c>
      <c r="AX2354" s="673" cm="1">
        <f t="array" ref="AX2354">SUM(MID(0&amp;AW2354,LARGE(INDEX(ISNUMBER(--MID(AW2354,ROW($1:$8),1))*ROW($1:$8),),ROW($1:$8))+1,1)*10^ROW($1:$8)/10)</f>
        <v>49203132</v>
      </c>
      <c r="AY2354" s="673" t="str">
        <f>VLOOKUP($AX2354,'Item Master Data'!$A:$F,3,FALSE)</f>
        <v>Q.PEAK DUO BLK G10+</v>
      </c>
      <c r="AZ2354" s="673">
        <f>VLOOKUP($AX2354,'Item Master Data'!$A:$F,6,FALSE)</f>
        <v>360</v>
      </c>
      <c r="BA2354" s="673">
        <f>X2354/BB2354</f>
        <v>24</v>
      </c>
      <c r="BB2354" s="673">
        <f>VLOOKUP(AX2354,'Item Master Data'!$A:$G,7,FALSE)</f>
        <v>32</v>
      </c>
      <c r="BD2354" s="673">
        <f>W2354-AZ2354</f>
        <v>0</v>
      </c>
    </row>
    <row r="2355" spans="1:56" s="673" customFormat="1">
      <c r="A2355" s="282"/>
      <c r="B2355" s="283"/>
      <c r="C2355" s="283"/>
      <c r="D2355" s="535" t="s">
        <v>3750</v>
      </c>
      <c r="E2355" s="284" t="s">
        <v>5403</v>
      </c>
      <c r="F2355" s="676"/>
      <c r="G2355" s="676">
        <v>2022</v>
      </c>
      <c r="H2355" s="676">
        <v>4</v>
      </c>
      <c r="I2355" s="687"/>
      <c r="J2355" s="677"/>
      <c r="K2355" s="676" t="s">
        <v>4097</v>
      </c>
      <c r="L2355" s="676" t="s">
        <v>1124</v>
      </c>
      <c r="M2355" s="677">
        <v>44519</v>
      </c>
      <c r="N2355" s="677">
        <v>44652</v>
      </c>
      <c r="O2355" s="677"/>
      <c r="P2355" s="677"/>
      <c r="Q2355" s="677"/>
      <c r="R2355" s="677"/>
      <c r="S2355" s="676" t="s">
        <v>1106</v>
      </c>
      <c r="T2355" s="676">
        <v>60</v>
      </c>
      <c r="U2355" s="676">
        <v>49201132</v>
      </c>
      <c r="V2355" s="676" t="s">
        <v>986</v>
      </c>
      <c r="W2355" s="678">
        <v>360</v>
      </c>
      <c r="X2355" s="551">
        <v>768</v>
      </c>
      <c r="Y2355" s="693">
        <f>W2355*X2355</f>
        <v>276480</v>
      </c>
      <c r="Z2355" s="680">
        <v>0.53</v>
      </c>
      <c r="AA2355" s="682">
        <f>Y2355*Z2355</f>
        <v>146534.39999999999</v>
      </c>
      <c r="AB2355" s="682"/>
      <c r="AC2355" s="683">
        <v>0</v>
      </c>
      <c r="AD2355" s="692"/>
      <c r="AE2355" s="684"/>
      <c r="AF2355" s="695">
        <f>AA2355+AD2355+AE2355</f>
        <v>146534.39999999999</v>
      </c>
      <c r="AG2355" s="676" t="s">
        <v>47</v>
      </c>
      <c r="AH2355" s="676"/>
      <c r="AI2355" s="676">
        <v>45</v>
      </c>
      <c r="AJ2355" s="676" t="s">
        <v>4098</v>
      </c>
      <c r="AK2355" s="676" t="s">
        <v>1100</v>
      </c>
      <c r="AL2355" s="696">
        <v>1583</v>
      </c>
      <c r="AM2355" s="676" t="s">
        <v>52</v>
      </c>
      <c r="AN2355" s="676" t="s">
        <v>1110</v>
      </c>
      <c r="AO2355" s="676"/>
      <c r="AP2355" s="684"/>
      <c r="AQ2355" s="684"/>
      <c r="AR2355" s="676"/>
      <c r="AS2355" s="544" t="s">
        <v>1077</v>
      </c>
      <c r="AT2355" s="630"/>
      <c r="AU2355" s="285" t="s">
        <v>1078</v>
      </c>
      <c r="AV2355" s="674"/>
      <c r="AW2355" s="673">
        <f>U2355</f>
        <v>49201132</v>
      </c>
      <c r="AX2355" s="673" cm="1">
        <f t="array" ref="AX2355">SUM(MID(0&amp;AW2355,LARGE(INDEX(ISNUMBER(--MID(AW2355,ROW($1:$8),1))*ROW($1:$8),),ROW($1:$8))+1,1)*10^ROW($1:$8)/10)</f>
        <v>49201132</v>
      </c>
      <c r="AY2355" s="673" t="str">
        <f>VLOOKUP($AX2355,'Item Master Data'!$A:$F,3,FALSE)</f>
        <v>Q.PEAK DUO BLK G10+</v>
      </c>
      <c r="AZ2355" s="673">
        <f>VLOOKUP($AX2355,'Item Master Data'!$A:$F,6,FALSE)</f>
        <v>360</v>
      </c>
      <c r="BA2355" s="673">
        <f>X2355/BB2355</f>
        <v>24</v>
      </c>
      <c r="BB2355" s="673">
        <f>VLOOKUP(AX2355,'Item Master Data'!$A:$G,7,FALSE)</f>
        <v>32</v>
      </c>
      <c r="BD2355" s="673">
        <f>W2355-AZ2355</f>
        <v>0</v>
      </c>
    </row>
    <row r="2356" spans="1:56" s="673" customFormat="1">
      <c r="A2356" s="282"/>
      <c r="B2356" s="283"/>
      <c r="C2356" s="283"/>
      <c r="D2356" s="535" t="s">
        <v>3750</v>
      </c>
      <c r="E2356" s="284" t="s">
        <v>3921</v>
      </c>
      <c r="F2356" s="676"/>
      <c r="G2356" s="676">
        <v>2022</v>
      </c>
      <c r="H2356" s="725">
        <v>4</v>
      </c>
      <c r="I2356" s="687"/>
      <c r="J2356" s="677"/>
      <c r="K2356" s="676" t="s">
        <v>3924</v>
      </c>
      <c r="L2356" s="676" t="s">
        <v>1124</v>
      </c>
      <c r="M2356" s="677">
        <v>44522</v>
      </c>
      <c r="N2356" s="677">
        <v>44652</v>
      </c>
      <c r="O2356" s="677"/>
      <c r="P2356" s="677" t="s">
        <v>1097</v>
      </c>
      <c r="Q2356" s="677"/>
      <c r="R2356" s="677"/>
      <c r="S2356" s="676" t="s">
        <v>1106</v>
      </c>
      <c r="T2356" s="676">
        <v>60</v>
      </c>
      <c r="U2356" s="676" t="s">
        <v>1791</v>
      </c>
      <c r="V2356" s="676" t="s">
        <v>973</v>
      </c>
      <c r="W2356" s="678">
        <v>400</v>
      </c>
      <c r="X2356" s="551">
        <v>832</v>
      </c>
      <c r="Y2356" s="693">
        <f>W2356*X2356</f>
        <v>332800</v>
      </c>
      <c r="Z2356" s="680">
        <v>0.55000000000000004</v>
      </c>
      <c r="AA2356" s="682">
        <f>Y2356*Z2356</f>
        <v>183040.00000000003</v>
      </c>
      <c r="AB2356" s="682"/>
      <c r="AC2356" s="683">
        <v>0</v>
      </c>
      <c r="AD2356" s="692"/>
      <c r="AE2356" s="684"/>
      <c r="AF2356" s="695">
        <f>AA2356+AD2356+AE2356</f>
        <v>183040.00000000003</v>
      </c>
      <c r="AG2356" s="676" t="s">
        <v>47</v>
      </c>
      <c r="AH2356" s="676"/>
      <c r="AI2356" s="676">
        <v>45</v>
      </c>
      <c r="AJ2356" s="676" t="s">
        <v>1151</v>
      </c>
      <c r="AK2356" s="676" t="s">
        <v>50</v>
      </c>
      <c r="AL2356" s="696">
        <v>94577</v>
      </c>
      <c r="AM2356" s="676" t="s">
        <v>52</v>
      </c>
      <c r="AN2356" s="676" t="s">
        <v>50</v>
      </c>
      <c r="AO2356" s="676"/>
      <c r="AP2356" s="684"/>
      <c r="AQ2356" s="684"/>
      <c r="AR2356" s="676"/>
      <c r="AS2356" s="544" t="s">
        <v>1077</v>
      </c>
      <c r="AT2356" s="630"/>
      <c r="AU2356" s="285" t="s">
        <v>1078</v>
      </c>
      <c r="AV2356" s="674"/>
      <c r="AW2356" s="673" t="str">
        <f>U2356</f>
        <v>30390156H</v>
      </c>
      <c r="AX2356" s="673" cm="1">
        <f t="array" ref="AX2356">SUM(MID(0&amp;AW2356,LARGE(INDEX(ISNUMBER(--MID(AW2356,ROW($1:$8),1))*ROW($1:$8),),ROW($1:$8))+1,1)*10^ROW($1:$8)/10)</f>
        <v>30390156</v>
      </c>
      <c r="AY2356" s="673" t="str">
        <f>VLOOKUP($AX2356,'Item Master Data'!$A:$F,3,FALSE)</f>
        <v>Q.PEAK DUO BLK ML G10+</v>
      </c>
      <c r="AZ2356" s="673">
        <f>VLOOKUP($AX2356,'Item Master Data'!$A:$F,6,FALSE)</f>
        <v>400</v>
      </c>
      <c r="BA2356" s="673">
        <f>X2356/BB2356</f>
        <v>26</v>
      </c>
      <c r="BB2356" s="673">
        <f>VLOOKUP(AX2356,'Item Master Data'!$A:$G,7,FALSE)</f>
        <v>32</v>
      </c>
      <c r="BD2356" s="673">
        <f>W2356-AZ2356</f>
        <v>0</v>
      </c>
    </row>
    <row r="2357" spans="1:56" s="673" customFormat="1">
      <c r="A2357" s="282"/>
      <c r="B2357" s="283"/>
      <c r="C2357" s="283"/>
      <c r="D2357" s="535" t="s">
        <v>3750</v>
      </c>
      <c r="E2357" s="294" t="s">
        <v>1292</v>
      </c>
      <c r="F2357" s="676"/>
      <c r="G2357" s="676">
        <v>2022</v>
      </c>
      <c r="H2357" s="676">
        <v>4</v>
      </c>
      <c r="I2357" s="676"/>
      <c r="J2357" s="677"/>
      <c r="K2357" s="676">
        <v>1069</v>
      </c>
      <c r="L2357" s="677" t="s">
        <v>3769</v>
      </c>
      <c r="M2357" s="677">
        <v>44551</v>
      </c>
      <c r="N2357" s="677" t="s">
        <v>1605</v>
      </c>
      <c r="O2357" s="677"/>
      <c r="P2357" s="677" t="s">
        <v>5404</v>
      </c>
      <c r="Q2357" s="677"/>
      <c r="R2357" s="677"/>
      <c r="S2357" s="676" t="s">
        <v>1106</v>
      </c>
      <c r="T2357" s="676">
        <v>60</v>
      </c>
      <c r="U2357" s="676"/>
      <c r="V2357" s="676" t="s">
        <v>973</v>
      </c>
      <c r="W2357" s="678">
        <v>400</v>
      </c>
      <c r="X2357" s="551">
        <v>768</v>
      </c>
      <c r="Y2357" s="693">
        <f>W2357*X2357</f>
        <v>307200</v>
      </c>
      <c r="Z2357" s="680">
        <v>0.48</v>
      </c>
      <c r="AA2357" s="682">
        <f>Y2357*Z2357</f>
        <v>147456</v>
      </c>
      <c r="AB2357" s="682"/>
      <c r="AC2357" s="683">
        <f>AB2357*Y2357</f>
        <v>0</v>
      </c>
      <c r="AD2357" s="692"/>
      <c r="AE2357" s="684"/>
      <c r="AF2357" s="695">
        <f>AA2357+AD2357+AE2357</f>
        <v>147456</v>
      </c>
      <c r="AG2357" s="676" t="s">
        <v>47</v>
      </c>
      <c r="AH2357" s="676"/>
      <c r="AI2357" s="676">
        <v>45</v>
      </c>
      <c r="AJ2357" s="676" t="s">
        <v>1113</v>
      </c>
      <c r="AK2357" s="676" t="s">
        <v>1113</v>
      </c>
      <c r="AL2357" s="696" t="s">
        <v>3926</v>
      </c>
      <c r="AM2357" s="676" t="s">
        <v>52</v>
      </c>
      <c r="AN2357" s="676" t="s">
        <v>1076</v>
      </c>
      <c r="AO2357" s="676"/>
      <c r="AP2357" s="684"/>
      <c r="AQ2357" s="684" t="s">
        <v>37</v>
      </c>
      <c r="AR2357" s="676"/>
      <c r="AS2357" s="544" t="s">
        <v>1157</v>
      </c>
      <c r="AT2357" s="630" t="s">
        <v>1078</v>
      </c>
      <c r="AU2357" s="285" t="s">
        <v>1078</v>
      </c>
      <c r="AV2357" s="674"/>
      <c r="AW2357" s="673">
        <f>U2357</f>
        <v>0</v>
      </c>
      <c r="AX2357" s="673" cm="1">
        <f t="array" ref="AX2357">SUM(MID(0&amp;AW2357,LARGE(INDEX(ISNUMBER(--MID(AW2357,ROW($1:$8),1))*ROW($1:$8),),ROW($1:$8))+1,1)*10^ROW($1:$8)/10)</f>
        <v>0</v>
      </c>
      <c r="AY2357" s="673" t="e">
        <f>VLOOKUP($AX2357,'Item Master Data'!$A:$F,3,FALSE)</f>
        <v>#N/A</v>
      </c>
      <c r="AZ2357" s="673" t="e">
        <f>VLOOKUP($AX2357,'Item Master Data'!$A:$F,6,FALSE)</f>
        <v>#N/A</v>
      </c>
      <c r="BA2357" s="673" t="e">
        <f>X2357/BB2357</f>
        <v>#N/A</v>
      </c>
      <c r="BB2357" s="673" t="e">
        <f>VLOOKUP(AX2357,'Item Master Data'!$A:$G,7,FALSE)</f>
        <v>#N/A</v>
      </c>
      <c r="BD2357" s="673" t="e">
        <f>W2357-AZ2357</f>
        <v>#N/A</v>
      </c>
    </row>
    <row r="2358" spans="1:56" s="673" customFormat="1">
      <c r="A2358" s="282"/>
      <c r="B2358" s="283"/>
      <c r="C2358" s="283"/>
      <c r="D2358" s="535" t="s">
        <v>3750</v>
      </c>
      <c r="E2358" s="284" t="s">
        <v>5405</v>
      </c>
      <c r="F2358" s="676"/>
      <c r="G2358" s="676">
        <v>2022</v>
      </c>
      <c r="H2358" s="676">
        <v>4</v>
      </c>
      <c r="I2358" s="676"/>
      <c r="J2358" s="677" t="s">
        <v>3927</v>
      </c>
      <c r="K2358" s="676" t="s">
        <v>3928</v>
      </c>
      <c r="L2358" s="677" t="s">
        <v>3769</v>
      </c>
      <c r="M2358" s="677">
        <v>44614</v>
      </c>
      <c r="N2358" s="677">
        <v>44614</v>
      </c>
      <c r="O2358" s="677"/>
      <c r="P2358" s="677">
        <v>44652</v>
      </c>
      <c r="Q2358" s="677">
        <v>44657</v>
      </c>
      <c r="R2358" s="677">
        <v>44659</v>
      </c>
      <c r="S2358" s="676" t="s">
        <v>1106</v>
      </c>
      <c r="T2358" s="676">
        <v>60</v>
      </c>
      <c r="U2358" s="676">
        <v>49203132</v>
      </c>
      <c r="V2358" s="676" t="s">
        <v>986</v>
      </c>
      <c r="W2358" s="678">
        <v>360</v>
      </c>
      <c r="X2358" s="551">
        <v>768</v>
      </c>
      <c r="Y2358" s="693">
        <f>W2358*X2358</f>
        <v>276480</v>
      </c>
      <c r="Z2358" s="680">
        <v>0.47</v>
      </c>
      <c r="AA2358" s="682">
        <f>Y2358*Z2358</f>
        <v>129945.59999999999</v>
      </c>
      <c r="AB2358" s="682"/>
      <c r="AC2358" s="683">
        <f>AB2358*Y2358</f>
        <v>0</v>
      </c>
      <c r="AD2358" s="692"/>
      <c r="AE2358" s="684"/>
      <c r="AF2358" s="695">
        <f>AA2358+AD2358+AE2358</f>
        <v>129945.59999999999</v>
      </c>
      <c r="AG2358" s="676" t="s">
        <v>47</v>
      </c>
      <c r="AH2358" s="676"/>
      <c r="AI2358" s="676">
        <v>45</v>
      </c>
      <c r="AJ2358" s="676" t="s">
        <v>3795</v>
      </c>
      <c r="AK2358" s="676" t="s">
        <v>1089</v>
      </c>
      <c r="AL2358" s="696">
        <v>7444</v>
      </c>
      <c r="AM2358" s="676" t="s">
        <v>52</v>
      </c>
      <c r="AN2358" s="676" t="s">
        <v>1110</v>
      </c>
      <c r="AO2358" s="676"/>
      <c r="AP2358" s="684"/>
      <c r="AQ2358" s="684" t="s">
        <v>37</v>
      </c>
      <c r="AR2358" s="676"/>
      <c r="AS2358" s="544" t="s">
        <v>1157</v>
      </c>
      <c r="AT2358" s="630" t="s">
        <v>1078</v>
      </c>
      <c r="AU2358" s="285" t="s">
        <v>1078</v>
      </c>
      <c r="AV2358" s="674"/>
      <c r="AW2358" s="673">
        <f>U2358</f>
        <v>49203132</v>
      </c>
      <c r="AX2358" s="673" cm="1">
        <f t="array" ref="AX2358">SUM(MID(0&amp;AW2358,LARGE(INDEX(ISNUMBER(--MID(AW2358,ROW($1:$8),1))*ROW($1:$8),),ROW($1:$8))+1,1)*10^ROW($1:$8)/10)</f>
        <v>49203132</v>
      </c>
      <c r="AY2358" s="673" t="str">
        <f>VLOOKUP($AX2358,'Item Master Data'!$A:$F,3,FALSE)</f>
        <v>Q.PEAK DUO BLK G10+</v>
      </c>
      <c r="AZ2358" s="673">
        <f>VLOOKUP($AX2358,'Item Master Data'!$A:$F,6,FALSE)</f>
        <v>360</v>
      </c>
      <c r="BA2358" s="673">
        <f>X2358/BB2358</f>
        <v>24</v>
      </c>
      <c r="BB2358" s="673">
        <f>VLOOKUP(AX2358,'Item Master Data'!$A:$G,7,FALSE)</f>
        <v>32</v>
      </c>
      <c r="BD2358" s="673">
        <f>W2358-AZ2358</f>
        <v>0</v>
      </c>
    </row>
    <row r="2359" spans="1:56" s="673" customFormat="1">
      <c r="A2359" s="282"/>
      <c r="B2359" s="283"/>
      <c r="C2359" s="283"/>
      <c r="D2359" s="535" t="s">
        <v>3750</v>
      </c>
      <c r="E2359" s="284" t="s">
        <v>3929</v>
      </c>
      <c r="F2359" s="676"/>
      <c r="G2359" s="676">
        <v>2022</v>
      </c>
      <c r="H2359" s="676">
        <v>4</v>
      </c>
      <c r="I2359" s="676"/>
      <c r="J2359" s="677" t="s">
        <v>3927</v>
      </c>
      <c r="K2359" s="676" t="s">
        <v>3930</v>
      </c>
      <c r="L2359" s="677" t="s">
        <v>3769</v>
      </c>
      <c r="M2359" s="677">
        <v>44614</v>
      </c>
      <c r="N2359" s="677">
        <v>44614</v>
      </c>
      <c r="O2359" s="677"/>
      <c r="P2359" s="677">
        <v>44652</v>
      </c>
      <c r="Q2359" s="677">
        <v>44657</v>
      </c>
      <c r="R2359" s="677">
        <v>44662</v>
      </c>
      <c r="S2359" s="676" t="s">
        <v>1106</v>
      </c>
      <c r="T2359" s="676">
        <v>60</v>
      </c>
      <c r="U2359" s="676">
        <v>49203132</v>
      </c>
      <c r="V2359" s="676" t="s">
        <v>986</v>
      </c>
      <c r="W2359" s="678">
        <v>360</v>
      </c>
      <c r="X2359" s="551">
        <v>768</v>
      </c>
      <c r="Y2359" s="693">
        <f>W2359*X2359</f>
        <v>276480</v>
      </c>
      <c r="Z2359" s="680">
        <v>0.47</v>
      </c>
      <c r="AA2359" s="682">
        <f>Y2359*Z2359</f>
        <v>129945.59999999999</v>
      </c>
      <c r="AB2359" s="682"/>
      <c r="AC2359" s="683">
        <f>AB2359*Y2359</f>
        <v>0</v>
      </c>
      <c r="AD2359" s="692"/>
      <c r="AE2359" s="684"/>
      <c r="AF2359" s="695">
        <f>AA2359+AD2359+AE2359</f>
        <v>129945.59999999999</v>
      </c>
      <c r="AG2359" s="676" t="s">
        <v>47</v>
      </c>
      <c r="AH2359" s="676"/>
      <c r="AI2359" s="676">
        <v>45</v>
      </c>
      <c r="AJ2359" s="676" t="s">
        <v>1216</v>
      </c>
      <c r="AK2359" s="676" t="s">
        <v>1100</v>
      </c>
      <c r="AL2359" s="696">
        <v>1501</v>
      </c>
      <c r="AM2359" s="676" t="s">
        <v>52</v>
      </c>
      <c r="AN2359" s="676" t="s">
        <v>1110</v>
      </c>
      <c r="AO2359" s="676"/>
      <c r="AP2359" s="684"/>
      <c r="AQ2359" s="684" t="s">
        <v>37</v>
      </c>
      <c r="AR2359" s="676"/>
      <c r="AS2359" s="544" t="s">
        <v>1157</v>
      </c>
      <c r="AT2359" s="630" t="s">
        <v>1078</v>
      </c>
      <c r="AU2359" s="285" t="s">
        <v>1078</v>
      </c>
      <c r="AV2359" s="674"/>
      <c r="AW2359" s="673">
        <f>U2359</f>
        <v>49203132</v>
      </c>
      <c r="AX2359" s="673" cm="1">
        <f t="array" ref="AX2359">SUM(MID(0&amp;AW2359,LARGE(INDEX(ISNUMBER(--MID(AW2359,ROW($1:$8),1))*ROW($1:$8),),ROW($1:$8))+1,1)*10^ROW($1:$8)/10)</f>
        <v>49203132</v>
      </c>
      <c r="AY2359" s="673" t="str">
        <f>VLOOKUP($AX2359,'Item Master Data'!$A:$F,3,FALSE)</f>
        <v>Q.PEAK DUO BLK G10+</v>
      </c>
      <c r="AZ2359" s="673">
        <f>VLOOKUP($AX2359,'Item Master Data'!$A:$F,6,FALSE)</f>
        <v>360</v>
      </c>
      <c r="BA2359" s="673">
        <f>X2359/BB2359</f>
        <v>24</v>
      </c>
      <c r="BB2359" s="673">
        <f>VLOOKUP(AX2359,'Item Master Data'!$A:$G,7,FALSE)</f>
        <v>32</v>
      </c>
      <c r="BD2359" s="673">
        <f>W2359-AZ2359</f>
        <v>0</v>
      </c>
    </row>
    <row r="2360" spans="1:56" s="673" customFormat="1">
      <c r="A2360" s="282"/>
      <c r="B2360" s="283"/>
      <c r="C2360" s="283"/>
      <c r="D2360" s="535" t="s">
        <v>3750</v>
      </c>
      <c r="E2360" s="284" t="s">
        <v>3929</v>
      </c>
      <c r="F2360" s="676"/>
      <c r="G2360" s="676">
        <v>2022</v>
      </c>
      <c r="H2360" s="676">
        <v>4</v>
      </c>
      <c r="I2360" s="676"/>
      <c r="J2360" s="677" t="s">
        <v>3927</v>
      </c>
      <c r="K2360" s="676" t="s">
        <v>3931</v>
      </c>
      <c r="L2360" s="677" t="s">
        <v>3769</v>
      </c>
      <c r="M2360" s="677">
        <v>44614</v>
      </c>
      <c r="N2360" s="677">
        <v>44614</v>
      </c>
      <c r="O2360" s="677"/>
      <c r="P2360" s="677">
        <v>44652</v>
      </c>
      <c r="Q2360" s="677">
        <v>44658</v>
      </c>
      <c r="R2360" s="677">
        <v>44663</v>
      </c>
      <c r="S2360" s="676" t="s">
        <v>1106</v>
      </c>
      <c r="T2360" s="676">
        <v>60</v>
      </c>
      <c r="U2360" s="676">
        <v>49203132</v>
      </c>
      <c r="V2360" s="676" t="s">
        <v>986</v>
      </c>
      <c r="W2360" s="678">
        <v>360</v>
      </c>
      <c r="X2360" s="551">
        <v>768</v>
      </c>
      <c r="Y2360" s="693">
        <f>W2360*X2360</f>
        <v>276480</v>
      </c>
      <c r="Z2360" s="680">
        <v>0.47</v>
      </c>
      <c r="AA2360" s="682">
        <f>Y2360*Z2360</f>
        <v>129945.59999999999</v>
      </c>
      <c r="AB2360" s="682"/>
      <c r="AC2360" s="683">
        <f>AB2360*Y2360</f>
        <v>0</v>
      </c>
      <c r="AD2360" s="692"/>
      <c r="AE2360" s="684"/>
      <c r="AF2360" s="695">
        <f>AA2360+AD2360+AE2360</f>
        <v>129945.59999999999</v>
      </c>
      <c r="AG2360" s="676" t="s">
        <v>47</v>
      </c>
      <c r="AH2360" s="676"/>
      <c r="AI2360" s="676">
        <v>45</v>
      </c>
      <c r="AJ2360" s="676" t="s">
        <v>1987</v>
      </c>
      <c r="AK2360" s="676" t="s">
        <v>50</v>
      </c>
      <c r="AL2360" s="696">
        <v>92121</v>
      </c>
      <c r="AM2360" s="676" t="s">
        <v>52</v>
      </c>
      <c r="AN2360" s="676" t="s">
        <v>1110</v>
      </c>
      <c r="AO2360" s="676"/>
      <c r="AP2360" s="684"/>
      <c r="AQ2360" s="684" t="s">
        <v>37</v>
      </c>
      <c r="AR2360" s="676"/>
      <c r="AS2360" s="544" t="s">
        <v>1157</v>
      </c>
      <c r="AT2360" s="630" t="s">
        <v>1078</v>
      </c>
      <c r="AU2360" s="285" t="s">
        <v>1078</v>
      </c>
      <c r="AV2360" s="674"/>
      <c r="AW2360" s="673">
        <f>U2360</f>
        <v>49203132</v>
      </c>
      <c r="AX2360" s="673" cm="1">
        <f t="array" ref="AX2360">SUM(MID(0&amp;AW2360,LARGE(INDEX(ISNUMBER(--MID(AW2360,ROW($1:$8),1))*ROW($1:$8),),ROW($1:$8))+1,1)*10^ROW($1:$8)/10)</f>
        <v>49203132</v>
      </c>
      <c r="AY2360" s="673" t="str">
        <f>VLOOKUP($AX2360,'Item Master Data'!$A:$F,3,FALSE)</f>
        <v>Q.PEAK DUO BLK G10+</v>
      </c>
      <c r="AZ2360" s="673">
        <f>VLOOKUP($AX2360,'Item Master Data'!$A:$F,6,FALSE)</f>
        <v>360</v>
      </c>
      <c r="BA2360" s="673">
        <f>X2360/BB2360</f>
        <v>24</v>
      </c>
      <c r="BB2360" s="673">
        <f>VLOOKUP(AX2360,'Item Master Data'!$A:$G,7,FALSE)</f>
        <v>32</v>
      </c>
      <c r="BD2360" s="673">
        <f>W2360-AZ2360</f>
        <v>0</v>
      </c>
    </row>
    <row r="2361" spans="1:56" s="673" customFormat="1">
      <c r="A2361" s="282"/>
      <c r="B2361" s="283"/>
      <c r="C2361" s="283"/>
      <c r="D2361" s="535" t="s">
        <v>3750</v>
      </c>
      <c r="E2361" s="284" t="s">
        <v>3929</v>
      </c>
      <c r="F2361" s="676"/>
      <c r="G2361" s="676">
        <v>2022</v>
      </c>
      <c r="H2361" s="676">
        <v>4</v>
      </c>
      <c r="I2361" s="676"/>
      <c r="J2361" s="677" t="s">
        <v>3927</v>
      </c>
      <c r="K2361" s="676" t="s">
        <v>3932</v>
      </c>
      <c r="L2361" s="677" t="s">
        <v>3769</v>
      </c>
      <c r="M2361" s="677">
        <v>44614</v>
      </c>
      <c r="N2361" s="677">
        <v>44614</v>
      </c>
      <c r="O2361" s="677"/>
      <c r="P2361" s="677">
        <v>44652</v>
      </c>
      <c r="Q2361" s="677">
        <v>44659</v>
      </c>
      <c r="R2361" s="677">
        <v>44664</v>
      </c>
      <c r="S2361" s="676" t="s">
        <v>1106</v>
      </c>
      <c r="T2361" s="676">
        <v>60</v>
      </c>
      <c r="U2361" s="676">
        <v>49203132</v>
      </c>
      <c r="V2361" s="676" t="s">
        <v>986</v>
      </c>
      <c r="W2361" s="678">
        <v>360</v>
      </c>
      <c r="X2361" s="551">
        <v>768</v>
      </c>
      <c r="Y2361" s="693">
        <f>W2361*X2361</f>
        <v>276480</v>
      </c>
      <c r="Z2361" s="680">
        <v>0.47</v>
      </c>
      <c r="AA2361" s="682">
        <f>Y2361*Z2361</f>
        <v>129945.59999999999</v>
      </c>
      <c r="AB2361" s="682"/>
      <c r="AC2361" s="683">
        <f>AB2361*Y2361</f>
        <v>0</v>
      </c>
      <c r="AD2361" s="692"/>
      <c r="AE2361" s="684"/>
      <c r="AF2361" s="695">
        <f>AA2361+AD2361+AE2361</f>
        <v>129945.59999999999</v>
      </c>
      <c r="AG2361" s="676" t="s">
        <v>47</v>
      </c>
      <c r="AH2361" s="676"/>
      <c r="AI2361" s="676">
        <v>45</v>
      </c>
      <c r="AJ2361" s="676" t="s">
        <v>1987</v>
      </c>
      <c r="AK2361" s="676" t="s">
        <v>50</v>
      </c>
      <c r="AL2361" s="696">
        <v>92121</v>
      </c>
      <c r="AM2361" s="676" t="s">
        <v>52</v>
      </c>
      <c r="AN2361" s="676" t="s">
        <v>1110</v>
      </c>
      <c r="AO2361" s="676"/>
      <c r="AP2361" s="684"/>
      <c r="AQ2361" s="684" t="s">
        <v>37</v>
      </c>
      <c r="AR2361" s="676"/>
      <c r="AS2361" s="544" t="s">
        <v>1157</v>
      </c>
      <c r="AT2361" s="630" t="s">
        <v>1078</v>
      </c>
      <c r="AU2361" s="285" t="s">
        <v>1078</v>
      </c>
      <c r="AV2361" s="674"/>
      <c r="AW2361" s="673">
        <f>U2361</f>
        <v>49203132</v>
      </c>
      <c r="AX2361" s="673" cm="1">
        <f t="array" ref="AX2361">SUM(MID(0&amp;AW2361,LARGE(INDEX(ISNUMBER(--MID(AW2361,ROW($1:$8),1))*ROW($1:$8),),ROW($1:$8))+1,1)*10^ROW($1:$8)/10)</f>
        <v>49203132</v>
      </c>
      <c r="AY2361" s="673" t="str">
        <f>VLOOKUP($AX2361,'Item Master Data'!$A:$F,3,FALSE)</f>
        <v>Q.PEAK DUO BLK G10+</v>
      </c>
      <c r="AZ2361" s="673">
        <f>VLOOKUP($AX2361,'Item Master Data'!$A:$F,6,FALSE)</f>
        <v>360</v>
      </c>
      <c r="BA2361" s="673">
        <f>X2361/BB2361</f>
        <v>24</v>
      </c>
      <c r="BB2361" s="673">
        <f>VLOOKUP(AX2361,'Item Master Data'!$A:$G,7,FALSE)</f>
        <v>32</v>
      </c>
      <c r="BD2361" s="673">
        <f>W2361-AZ2361</f>
        <v>0</v>
      </c>
    </row>
    <row r="2362" spans="1:56" s="673" customFormat="1">
      <c r="A2362" s="282"/>
      <c r="B2362" s="283"/>
      <c r="C2362" s="283"/>
      <c r="D2362" s="535" t="s">
        <v>3750</v>
      </c>
      <c r="E2362" s="284" t="s">
        <v>5405</v>
      </c>
      <c r="F2362" s="676"/>
      <c r="G2362" s="676">
        <v>2022</v>
      </c>
      <c r="H2362" s="676">
        <v>4</v>
      </c>
      <c r="I2362" s="676"/>
      <c r="J2362" s="677" t="s">
        <v>3927</v>
      </c>
      <c r="K2362" s="676" t="s">
        <v>3933</v>
      </c>
      <c r="L2362" s="677" t="s">
        <v>3769</v>
      </c>
      <c r="M2362" s="677">
        <v>44614</v>
      </c>
      <c r="N2362" s="677">
        <v>44614</v>
      </c>
      <c r="O2362" s="677"/>
      <c r="P2362" s="677">
        <v>44652</v>
      </c>
      <c r="Q2362" s="677">
        <v>44659</v>
      </c>
      <c r="R2362" s="677">
        <v>44666</v>
      </c>
      <c r="S2362" s="676" t="s">
        <v>1106</v>
      </c>
      <c r="T2362" s="676">
        <v>60</v>
      </c>
      <c r="U2362" s="676">
        <v>49203132</v>
      </c>
      <c r="V2362" s="676" t="s">
        <v>986</v>
      </c>
      <c r="W2362" s="678">
        <v>360</v>
      </c>
      <c r="X2362" s="551">
        <v>768</v>
      </c>
      <c r="Y2362" s="693">
        <f>W2362*X2362</f>
        <v>276480</v>
      </c>
      <c r="Z2362" s="680">
        <v>0.47</v>
      </c>
      <c r="AA2362" s="682">
        <f>Y2362*Z2362</f>
        <v>129945.59999999999</v>
      </c>
      <c r="AB2362" s="682"/>
      <c r="AC2362" s="683">
        <f>AB2362*Y2362</f>
        <v>0</v>
      </c>
      <c r="AD2362" s="692"/>
      <c r="AE2362" s="684"/>
      <c r="AF2362" s="695">
        <f>AA2362+AD2362+AE2362</f>
        <v>129945.59999999999</v>
      </c>
      <c r="AG2362" s="676" t="s">
        <v>47</v>
      </c>
      <c r="AH2362" s="676"/>
      <c r="AI2362" s="676">
        <v>45</v>
      </c>
      <c r="AJ2362" s="676" t="s">
        <v>1987</v>
      </c>
      <c r="AK2362" s="676" t="s">
        <v>50</v>
      </c>
      <c r="AL2362" s="696">
        <v>92121</v>
      </c>
      <c r="AM2362" s="676" t="s">
        <v>52</v>
      </c>
      <c r="AN2362" s="676" t="s">
        <v>1110</v>
      </c>
      <c r="AO2362" s="676"/>
      <c r="AP2362" s="684"/>
      <c r="AQ2362" s="684" t="s">
        <v>37</v>
      </c>
      <c r="AR2362" s="676"/>
      <c r="AS2362" s="544" t="s">
        <v>1157</v>
      </c>
      <c r="AT2362" s="630" t="s">
        <v>1078</v>
      </c>
      <c r="AU2362" s="285" t="s">
        <v>1078</v>
      </c>
      <c r="AV2362" s="674"/>
      <c r="AW2362" s="673">
        <f>U2362</f>
        <v>49203132</v>
      </c>
      <c r="AX2362" s="673" cm="1">
        <f t="array" ref="AX2362">SUM(MID(0&amp;AW2362,LARGE(INDEX(ISNUMBER(--MID(AW2362,ROW($1:$8),1))*ROW($1:$8),),ROW($1:$8))+1,1)*10^ROW($1:$8)/10)</f>
        <v>49203132</v>
      </c>
      <c r="AY2362" s="673" t="str">
        <f>VLOOKUP($AX2362,'Item Master Data'!$A:$F,3,FALSE)</f>
        <v>Q.PEAK DUO BLK G10+</v>
      </c>
      <c r="AZ2362" s="673">
        <f>VLOOKUP($AX2362,'Item Master Data'!$A:$F,6,FALSE)</f>
        <v>360</v>
      </c>
      <c r="BA2362" s="673">
        <f>X2362/BB2362</f>
        <v>24</v>
      </c>
      <c r="BB2362" s="673">
        <f>VLOOKUP(AX2362,'Item Master Data'!$A:$G,7,FALSE)</f>
        <v>32</v>
      </c>
      <c r="BD2362" s="673">
        <f>W2362-AZ2362</f>
        <v>0</v>
      </c>
    </row>
    <row r="2363" spans="1:56" s="673" customFormat="1">
      <c r="A2363" s="282"/>
      <c r="B2363" s="283"/>
      <c r="C2363" s="283"/>
      <c r="D2363" s="535" t="s">
        <v>3750</v>
      </c>
      <c r="E2363" s="284" t="s">
        <v>3929</v>
      </c>
      <c r="F2363" s="676"/>
      <c r="G2363" s="676">
        <v>2022</v>
      </c>
      <c r="H2363" s="676">
        <v>4</v>
      </c>
      <c r="I2363" s="676"/>
      <c r="J2363" s="677" t="s">
        <v>3927</v>
      </c>
      <c r="K2363" s="676" t="s">
        <v>3934</v>
      </c>
      <c r="L2363" s="677" t="s">
        <v>3769</v>
      </c>
      <c r="M2363" s="677">
        <v>44614</v>
      </c>
      <c r="N2363" s="677">
        <v>44614</v>
      </c>
      <c r="O2363" s="677"/>
      <c r="P2363" s="677">
        <v>44652</v>
      </c>
      <c r="Q2363" s="677">
        <v>44658</v>
      </c>
      <c r="R2363" s="677">
        <v>44663</v>
      </c>
      <c r="S2363" s="676" t="s">
        <v>1106</v>
      </c>
      <c r="T2363" s="676">
        <v>60</v>
      </c>
      <c r="U2363" s="676">
        <v>49203132</v>
      </c>
      <c r="V2363" s="676" t="s">
        <v>986</v>
      </c>
      <c r="W2363" s="678">
        <v>360</v>
      </c>
      <c r="X2363" s="551">
        <v>768</v>
      </c>
      <c r="Y2363" s="693">
        <f>W2363*X2363</f>
        <v>276480</v>
      </c>
      <c r="Z2363" s="680">
        <v>0.47</v>
      </c>
      <c r="AA2363" s="682">
        <f>Y2363*Z2363</f>
        <v>129945.59999999999</v>
      </c>
      <c r="AB2363" s="682"/>
      <c r="AC2363" s="683">
        <f>AB2363*Y2363</f>
        <v>0</v>
      </c>
      <c r="AD2363" s="692"/>
      <c r="AE2363" s="684"/>
      <c r="AF2363" s="695">
        <f>AA2363+AD2363+AE2363</f>
        <v>129945.59999999999</v>
      </c>
      <c r="AG2363" s="676" t="s">
        <v>47</v>
      </c>
      <c r="AH2363" s="676"/>
      <c r="AI2363" s="676">
        <v>45</v>
      </c>
      <c r="AJ2363" s="676" t="s">
        <v>3935</v>
      </c>
      <c r="AK2363" s="676" t="s">
        <v>50</v>
      </c>
      <c r="AL2363" s="696">
        <v>91761</v>
      </c>
      <c r="AM2363" s="676" t="s">
        <v>52</v>
      </c>
      <c r="AN2363" s="676" t="s">
        <v>1110</v>
      </c>
      <c r="AO2363" s="676"/>
      <c r="AP2363" s="684"/>
      <c r="AQ2363" s="684" t="s">
        <v>37</v>
      </c>
      <c r="AR2363" s="676"/>
      <c r="AS2363" s="544" t="s">
        <v>1157</v>
      </c>
      <c r="AT2363" s="630" t="s">
        <v>1078</v>
      </c>
      <c r="AU2363" s="285" t="s">
        <v>1078</v>
      </c>
      <c r="AV2363" s="674"/>
      <c r="AW2363" s="673">
        <f>U2363</f>
        <v>49203132</v>
      </c>
      <c r="AX2363" s="673" cm="1">
        <f t="array" ref="AX2363">SUM(MID(0&amp;AW2363,LARGE(INDEX(ISNUMBER(--MID(AW2363,ROW($1:$8),1))*ROW($1:$8),),ROW($1:$8))+1,1)*10^ROW($1:$8)/10)</f>
        <v>49203132</v>
      </c>
      <c r="AY2363" s="673" t="str">
        <f>VLOOKUP($AX2363,'Item Master Data'!$A:$F,3,FALSE)</f>
        <v>Q.PEAK DUO BLK G10+</v>
      </c>
      <c r="AZ2363" s="673">
        <f>VLOOKUP($AX2363,'Item Master Data'!$A:$F,6,FALSE)</f>
        <v>360</v>
      </c>
      <c r="BA2363" s="673">
        <f>X2363/BB2363</f>
        <v>24</v>
      </c>
      <c r="BB2363" s="673">
        <f>VLOOKUP(AX2363,'Item Master Data'!$A:$G,7,FALSE)</f>
        <v>32</v>
      </c>
      <c r="BD2363" s="673">
        <f>W2363-AZ2363</f>
        <v>0</v>
      </c>
    </row>
    <row r="2364" spans="1:56" s="673" customFormat="1">
      <c r="A2364" s="282"/>
      <c r="B2364" s="283"/>
      <c r="C2364" s="283"/>
      <c r="D2364" s="535" t="s">
        <v>3750</v>
      </c>
      <c r="E2364" s="284" t="s">
        <v>3936</v>
      </c>
      <c r="F2364" s="676"/>
      <c r="G2364" s="676">
        <v>2022</v>
      </c>
      <c r="H2364" s="676">
        <v>4</v>
      </c>
      <c r="I2364" s="676"/>
      <c r="J2364" s="677" t="s">
        <v>3937</v>
      </c>
      <c r="K2364" s="555" t="s">
        <v>3938</v>
      </c>
      <c r="L2364" s="677" t="s">
        <v>3769</v>
      </c>
      <c r="M2364" s="677">
        <v>44614</v>
      </c>
      <c r="N2364" s="677">
        <v>44614</v>
      </c>
      <c r="O2364" s="677"/>
      <c r="P2364" s="677">
        <v>44652</v>
      </c>
      <c r="Q2364" s="677">
        <v>44657</v>
      </c>
      <c r="R2364" s="677">
        <v>44659</v>
      </c>
      <c r="S2364" s="676" t="s">
        <v>1106</v>
      </c>
      <c r="T2364" s="676">
        <v>60</v>
      </c>
      <c r="U2364" s="676">
        <v>49203132</v>
      </c>
      <c r="V2364" s="676" t="s">
        <v>986</v>
      </c>
      <c r="W2364" s="678">
        <v>360</v>
      </c>
      <c r="X2364" s="551">
        <v>704</v>
      </c>
      <c r="Y2364" s="693">
        <f>W2364*X2364</f>
        <v>253440</v>
      </c>
      <c r="Z2364" s="680">
        <v>0.47</v>
      </c>
      <c r="AA2364" s="682">
        <f>Y2364*Z2364</f>
        <v>119116.79999999999</v>
      </c>
      <c r="AB2364" s="682"/>
      <c r="AC2364" s="683">
        <f>AB2364*Y2364</f>
        <v>0</v>
      </c>
      <c r="AD2364" s="692"/>
      <c r="AE2364" s="684"/>
      <c r="AF2364" s="695">
        <f>AA2364+AD2364+AE2364</f>
        <v>119116.79999999999</v>
      </c>
      <c r="AG2364" s="676" t="s">
        <v>47</v>
      </c>
      <c r="AH2364" s="676"/>
      <c r="AI2364" s="676">
        <v>45</v>
      </c>
      <c r="AJ2364" s="676" t="s">
        <v>3939</v>
      </c>
      <c r="AK2364" s="676" t="s">
        <v>1089</v>
      </c>
      <c r="AL2364" s="696">
        <v>7444</v>
      </c>
      <c r="AM2364" s="676" t="s">
        <v>52</v>
      </c>
      <c r="AN2364" s="676" t="s">
        <v>1110</v>
      </c>
      <c r="AO2364" s="676"/>
      <c r="AP2364" s="684"/>
      <c r="AQ2364" s="684" t="s">
        <v>37</v>
      </c>
      <c r="AR2364" s="676"/>
      <c r="AS2364" s="544" t="s">
        <v>1157</v>
      </c>
      <c r="AT2364" s="630" t="s">
        <v>1078</v>
      </c>
      <c r="AU2364" s="285" t="s">
        <v>1078</v>
      </c>
      <c r="AV2364" s="674"/>
      <c r="AW2364" s="673">
        <f>U2364</f>
        <v>49203132</v>
      </c>
      <c r="AX2364" s="673" cm="1">
        <f t="array" ref="AX2364">SUM(MID(0&amp;AW2364,LARGE(INDEX(ISNUMBER(--MID(AW2364,ROW($1:$8),1))*ROW($1:$8),),ROW($1:$8))+1,1)*10^ROW($1:$8)/10)</f>
        <v>49203132</v>
      </c>
      <c r="AY2364" s="673" t="str">
        <f>VLOOKUP($AX2364,'Item Master Data'!$A:$F,3,FALSE)</f>
        <v>Q.PEAK DUO BLK G10+</v>
      </c>
      <c r="AZ2364" s="673">
        <f>VLOOKUP($AX2364,'Item Master Data'!$A:$F,6,FALSE)</f>
        <v>360</v>
      </c>
      <c r="BA2364" s="673">
        <f>X2364/BB2364</f>
        <v>22</v>
      </c>
      <c r="BB2364" s="673">
        <f>VLOOKUP(AX2364,'Item Master Data'!$A:$G,7,FALSE)</f>
        <v>32</v>
      </c>
      <c r="BD2364" s="673">
        <f>W2364-AZ2364</f>
        <v>0</v>
      </c>
    </row>
    <row r="2365" spans="1:56" s="673" customFormat="1">
      <c r="A2365" s="282"/>
      <c r="B2365" s="283"/>
      <c r="C2365" s="283"/>
      <c r="D2365" s="535" t="s">
        <v>3750</v>
      </c>
      <c r="E2365" s="284" t="s">
        <v>3940</v>
      </c>
      <c r="F2365" s="676"/>
      <c r="G2365" s="676">
        <v>2022</v>
      </c>
      <c r="H2365" s="676">
        <v>4</v>
      </c>
      <c r="I2365" s="676"/>
      <c r="J2365" s="677" t="s">
        <v>3941</v>
      </c>
      <c r="K2365" s="555" t="s">
        <v>3938</v>
      </c>
      <c r="L2365" s="677" t="s">
        <v>3769</v>
      </c>
      <c r="M2365" s="677">
        <v>44614</v>
      </c>
      <c r="N2365" s="677">
        <v>44614</v>
      </c>
      <c r="O2365" s="677"/>
      <c r="P2365" s="677"/>
      <c r="Q2365" s="677"/>
      <c r="R2365" s="677"/>
      <c r="S2365" s="676" t="s">
        <v>1106</v>
      </c>
      <c r="T2365" s="676">
        <v>60</v>
      </c>
      <c r="U2365" s="676">
        <v>49204132</v>
      </c>
      <c r="V2365" s="676" t="s">
        <v>986</v>
      </c>
      <c r="W2365" s="678">
        <v>360</v>
      </c>
      <c r="X2365" s="551">
        <v>64</v>
      </c>
      <c r="Y2365" s="693">
        <f>W2365*X2365</f>
        <v>23040</v>
      </c>
      <c r="Z2365" s="680"/>
      <c r="AA2365" s="682">
        <f>Y2365*Z2365</f>
        <v>0</v>
      </c>
      <c r="AB2365" s="682"/>
      <c r="AC2365" s="683">
        <f>AB2365*Y2365</f>
        <v>0</v>
      </c>
      <c r="AD2365" s="692"/>
      <c r="AE2365" s="684"/>
      <c r="AF2365" s="695">
        <f>AA2365+AD2365+AE2365</f>
        <v>0</v>
      </c>
      <c r="AG2365" s="676" t="s">
        <v>47</v>
      </c>
      <c r="AH2365" s="676"/>
      <c r="AI2365" s="676">
        <v>45</v>
      </c>
      <c r="AJ2365" s="676" t="s">
        <v>3939</v>
      </c>
      <c r="AK2365" s="676" t="s">
        <v>1089</v>
      </c>
      <c r="AL2365" s="696">
        <v>7444</v>
      </c>
      <c r="AM2365" s="676" t="s">
        <v>52</v>
      </c>
      <c r="AN2365" s="676" t="s">
        <v>1110</v>
      </c>
      <c r="AO2365" s="676"/>
      <c r="AP2365" s="684"/>
      <c r="AQ2365" s="684" t="s">
        <v>37</v>
      </c>
      <c r="AR2365" s="676"/>
      <c r="AS2365" s="544" t="s">
        <v>1157</v>
      </c>
      <c r="AT2365" s="630" t="s">
        <v>1078</v>
      </c>
      <c r="AU2365" s="285" t="s">
        <v>1078</v>
      </c>
      <c r="AV2365" s="674"/>
      <c r="AW2365" s="673">
        <f>U2365</f>
        <v>49204132</v>
      </c>
      <c r="AX2365" s="673" cm="1">
        <f t="array" ref="AX2365">SUM(MID(0&amp;AW2365,LARGE(INDEX(ISNUMBER(--MID(AW2365,ROW($1:$8),1))*ROW($1:$8),),ROW($1:$8))+1,1)*10^ROW($1:$8)/10)</f>
        <v>49204132</v>
      </c>
      <c r="AY2365" s="673" t="str">
        <f>VLOOKUP($AX2365,'Item Master Data'!$A:$F,3,FALSE)</f>
        <v>Q.PEAK DUO BLK G10+/AC</v>
      </c>
      <c r="AZ2365" s="673">
        <f>VLOOKUP($AX2365,'Item Master Data'!$A:$F,6,FALSE)</f>
        <v>360</v>
      </c>
      <c r="BA2365" s="673">
        <f>X2365/BB2365</f>
        <v>2.4615384615384617</v>
      </c>
      <c r="BB2365" s="673">
        <f>VLOOKUP(AX2365,'Item Master Data'!$A:$G,7,FALSE)</f>
        <v>26</v>
      </c>
      <c r="BD2365" s="673">
        <f>W2365-AZ2365</f>
        <v>0</v>
      </c>
    </row>
    <row r="2366" spans="1:56" s="673" customFormat="1">
      <c r="A2366" s="282"/>
      <c r="B2366" s="283"/>
      <c r="C2366" s="283"/>
      <c r="D2366" s="535" t="s">
        <v>3750</v>
      </c>
      <c r="E2366" s="284" t="s">
        <v>3929</v>
      </c>
      <c r="F2366" s="676"/>
      <c r="G2366" s="676">
        <v>2022</v>
      </c>
      <c r="H2366" s="676">
        <v>4</v>
      </c>
      <c r="I2366" s="676"/>
      <c r="J2366" s="677" t="s">
        <v>5406</v>
      </c>
      <c r="K2366" s="676" t="s">
        <v>3942</v>
      </c>
      <c r="L2366" s="677" t="s">
        <v>3769</v>
      </c>
      <c r="M2366" s="677">
        <v>44614</v>
      </c>
      <c r="N2366" s="677">
        <v>44614</v>
      </c>
      <c r="O2366" s="677"/>
      <c r="P2366" s="677">
        <v>44652</v>
      </c>
      <c r="Q2366" s="677">
        <v>44658</v>
      </c>
      <c r="R2366" s="677">
        <v>44663</v>
      </c>
      <c r="S2366" s="676" t="s">
        <v>1106</v>
      </c>
      <c r="T2366" s="676">
        <v>60</v>
      </c>
      <c r="U2366" s="676">
        <v>49203132</v>
      </c>
      <c r="V2366" s="676" t="s">
        <v>986</v>
      </c>
      <c r="W2366" s="678">
        <v>360</v>
      </c>
      <c r="X2366" s="551">
        <v>768</v>
      </c>
      <c r="Y2366" s="693">
        <f>W2366*X2366</f>
        <v>276480</v>
      </c>
      <c r="Z2366" s="680">
        <v>0.47</v>
      </c>
      <c r="AA2366" s="682">
        <f>Y2366*Z2366</f>
        <v>129945.59999999999</v>
      </c>
      <c r="AB2366" s="682"/>
      <c r="AC2366" s="683">
        <f>AB2366*Y2366</f>
        <v>0</v>
      </c>
      <c r="AD2366" s="692"/>
      <c r="AE2366" s="684"/>
      <c r="AF2366" s="695">
        <f>AA2366+AD2366+AE2366</f>
        <v>129945.59999999999</v>
      </c>
      <c r="AG2366" s="676" t="s">
        <v>47</v>
      </c>
      <c r="AH2366" s="676"/>
      <c r="AI2366" s="676">
        <v>45</v>
      </c>
      <c r="AJ2366" s="676" t="s">
        <v>1795</v>
      </c>
      <c r="AK2366" s="676" t="s">
        <v>50</v>
      </c>
      <c r="AL2366" s="696">
        <v>93308</v>
      </c>
      <c r="AM2366" s="676" t="s">
        <v>52</v>
      </c>
      <c r="AN2366" s="676" t="s">
        <v>1110</v>
      </c>
      <c r="AO2366" s="676"/>
      <c r="AP2366" s="684"/>
      <c r="AQ2366" s="684" t="s">
        <v>37</v>
      </c>
      <c r="AR2366" s="676"/>
      <c r="AS2366" s="544" t="s">
        <v>1157</v>
      </c>
      <c r="AT2366" s="630" t="s">
        <v>1078</v>
      </c>
      <c r="AU2366" s="285" t="s">
        <v>1078</v>
      </c>
      <c r="AV2366" s="674"/>
      <c r="AW2366" s="673">
        <f>U2366</f>
        <v>49203132</v>
      </c>
      <c r="AX2366" s="673" cm="1">
        <f t="array" ref="AX2366">SUM(MID(0&amp;AW2366,LARGE(INDEX(ISNUMBER(--MID(AW2366,ROW($1:$8),1))*ROW($1:$8),),ROW($1:$8))+1,1)*10^ROW($1:$8)/10)</f>
        <v>49203132</v>
      </c>
      <c r="AY2366" s="673" t="str">
        <f>VLOOKUP($AX2366,'Item Master Data'!$A:$F,3,FALSE)</f>
        <v>Q.PEAK DUO BLK G10+</v>
      </c>
      <c r="AZ2366" s="673">
        <f>VLOOKUP($AX2366,'Item Master Data'!$A:$F,6,FALSE)</f>
        <v>360</v>
      </c>
      <c r="BA2366" s="673">
        <f>X2366/BB2366</f>
        <v>24</v>
      </c>
      <c r="BB2366" s="673">
        <f>VLOOKUP(AX2366,'Item Master Data'!$A:$G,7,FALSE)</f>
        <v>32</v>
      </c>
      <c r="BD2366" s="673">
        <f>W2366-AZ2366</f>
        <v>0</v>
      </c>
    </row>
    <row r="2367" spans="1:56" s="673" customFormat="1">
      <c r="A2367" s="282"/>
      <c r="B2367" s="283"/>
      <c r="C2367" s="283"/>
      <c r="D2367" s="535" t="s">
        <v>3750</v>
      </c>
      <c r="E2367" s="284" t="s">
        <v>5407</v>
      </c>
      <c r="F2367" s="676"/>
      <c r="G2367" s="676">
        <v>2022</v>
      </c>
      <c r="H2367" s="676">
        <v>4</v>
      </c>
      <c r="I2367" s="676"/>
      <c r="J2367" s="677" t="s">
        <v>5408</v>
      </c>
      <c r="K2367" s="676" t="s">
        <v>3943</v>
      </c>
      <c r="L2367" s="677" t="s">
        <v>3769</v>
      </c>
      <c r="M2367" s="677">
        <v>44656</v>
      </c>
      <c r="N2367" s="677">
        <v>44656</v>
      </c>
      <c r="O2367" s="677"/>
      <c r="P2367" s="677">
        <v>44663</v>
      </c>
      <c r="Q2367" s="677">
        <v>44671</v>
      </c>
      <c r="R2367" s="677">
        <v>44673</v>
      </c>
      <c r="S2367" s="676" t="s">
        <v>1106</v>
      </c>
      <c r="T2367" s="676">
        <v>60</v>
      </c>
      <c r="U2367" s="676">
        <v>49405140</v>
      </c>
      <c r="V2367" s="676" t="s">
        <v>973</v>
      </c>
      <c r="W2367" s="678">
        <v>400</v>
      </c>
      <c r="X2367" s="551">
        <v>768</v>
      </c>
      <c r="Y2367" s="693">
        <f>W2367*X2367</f>
        <v>307200</v>
      </c>
      <c r="Z2367" s="680">
        <v>0.48</v>
      </c>
      <c r="AA2367" s="682">
        <f>Y2367*Z2367</f>
        <v>147456</v>
      </c>
      <c r="AB2367" s="682"/>
      <c r="AC2367" s="683">
        <f>AB2367*Y2367</f>
        <v>0</v>
      </c>
      <c r="AD2367" s="692"/>
      <c r="AE2367" s="684"/>
      <c r="AF2367" s="695">
        <f>AA2367+AD2367+AE2367</f>
        <v>147456</v>
      </c>
      <c r="AG2367" s="676" t="s">
        <v>47</v>
      </c>
      <c r="AH2367" s="676"/>
      <c r="AI2367" s="676">
        <v>45</v>
      </c>
      <c r="AJ2367" s="676" t="s">
        <v>1216</v>
      </c>
      <c r="AK2367" s="676" t="s">
        <v>1100</v>
      </c>
      <c r="AL2367" s="696">
        <v>1501</v>
      </c>
      <c r="AM2367" s="676" t="s">
        <v>52</v>
      </c>
      <c r="AN2367" s="676" t="s">
        <v>1110</v>
      </c>
      <c r="AO2367" s="676"/>
      <c r="AP2367" s="684"/>
      <c r="AQ2367" s="684" t="s">
        <v>37</v>
      </c>
      <c r="AR2367" s="676"/>
      <c r="AS2367" s="544" t="s">
        <v>1157</v>
      </c>
      <c r="AT2367" s="630" t="s">
        <v>1078</v>
      </c>
      <c r="AU2367" s="285" t="s">
        <v>1078</v>
      </c>
      <c r="AV2367" s="674"/>
      <c r="AW2367" s="673">
        <f>U2367</f>
        <v>49405140</v>
      </c>
      <c r="AX2367" s="673" cm="1">
        <f t="array" ref="AX2367">SUM(MID(0&amp;AW2367,LARGE(INDEX(ISNUMBER(--MID(AW2367,ROW($1:$8),1))*ROW($1:$8),),ROW($1:$8))+1,1)*10^ROW($1:$8)/10)</f>
        <v>49405140</v>
      </c>
      <c r="AY2367" s="673" t="str">
        <f>VLOOKUP($AX2367,'Item Master Data'!$A:$F,3,FALSE)</f>
        <v>Q.PEAK DUO BLK ML G10+</v>
      </c>
      <c r="AZ2367" s="673">
        <f>VLOOKUP($AX2367,'Item Master Data'!$A:$F,6,FALSE)</f>
        <v>400</v>
      </c>
      <c r="BA2367" s="673">
        <f>X2367/BB2367</f>
        <v>24</v>
      </c>
      <c r="BB2367" s="673">
        <f>VLOOKUP(AX2367,'Item Master Data'!$A:$G,7,FALSE)</f>
        <v>32</v>
      </c>
      <c r="BD2367" s="673">
        <f>W2367-AZ2367</f>
        <v>0</v>
      </c>
    </row>
    <row r="2368" spans="1:56" s="673" customFormat="1">
      <c r="A2368" s="282"/>
      <c r="B2368" s="283"/>
      <c r="C2368" s="283"/>
      <c r="D2368" s="535" t="s">
        <v>3750</v>
      </c>
      <c r="E2368" s="284" t="s">
        <v>5407</v>
      </c>
      <c r="F2368" s="676"/>
      <c r="G2368" s="676">
        <v>2022</v>
      </c>
      <c r="H2368" s="676">
        <v>4</v>
      </c>
      <c r="I2368" s="676"/>
      <c r="J2368" s="677" t="s">
        <v>5408</v>
      </c>
      <c r="K2368" s="676" t="s">
        <v>3944</v>
      </c>
      <c r="L2368" s="677" t="s">
        <v>3769</v>
      </c>
      <c r="M2368" s="677">
        <v>44656</v>
      </c>
      <c r="N2368" s="677">
        <v>44656</v>
      </c>
      <c r="O2368" s="677"/>
      <c r="P2368" s="677">
        <v>44663</v>
      </c>
      <c r="Q2368" s="677">
        <v>44671</v>
      </c>
      <c r="R2368" s="677">
        <v>44673</v>
      </c>
      <c r="S2368" s="676" t="s">
        <v>1106</v>
      </c>
      <c r="T2368" s="676">
        <v>60</v>
      </c>
      <c r="U2368" s="676">
        <v>49405140</v>
      </c>
      <c r="V2368" s="676" t="s">
        <v>973</v>
      </c>
      <c r="W2368" s="678">
        <v>400</v>
      </c>
      <c r="X2368" s="551">
        <v>768</v>
      </c>
      <c r="Y2368" s="693">
        <f>W2368*X2368</f>
        <v>307200</v>
      </c>
      <c r="Z2368" s="680">
        <v>0.48</v>
      </c>
      <c r="AA2368" s="682">
        <f>Y2368*Z2368</f>
        <v>147456</v>
      </c>
      <c r="AB2368" s="682"/>
      <c r="AC2368" s="683">
        <f>AB2368*Y2368</f>
        <v>0</v>
      </c>
      <c r="AD2368" s="692"/>
      <c r="AE2368" s="684"/>
      <c r="AF2368" s="695">
        <f>AA2368+AD2368+AE2368</f>
        <v>147456</v>
      </c>
      <c r="AG2368" s="676" t="s">
        <v>47</v>
      </c>
      <c r="AH2368" s="676"/>
      <c r="AI2368" s="676">
        <v>45</v>
      </c>
      <c r="AJ2368" s="676" t="s">
        <v>3795</v>
      </c>
      <c r="AK2368" s="676" t="s">
        <v>1089</v>
      </c>
      <c r="AL2368" s="696">
        <v>7444</v>
      </c>
      <c r="AM2368" s="676" t="s">
        <v>52</v>
      </c>
      <c r="AN2368" s="676" t="s">
        <v>1110</v>
      </c>
      <c r="AO2368" s="676"/>
      <c r="AP2368" s="684"/>
      <c r="AQ2368" s="684" t="s">
        <v>37</v>
      </c>
      <c r="AR2368" s="676"/>
      <c r="AS2368" s="544" t="s">
        <v>1157</v>
      </c>
      <c r="AT2368" s="630" t="s">
        <v>1078</v>
      </c>
      <c r="AU2368" s="285" t="s">
        <v>1078</v>
      </c>
      <c r="AV2368" s="674"/>
      <c r="AW2368" s="673">
        <f>U2368</f>
        <v>49405140</v>
      </c>
      <c r="AX2368" s="673" cm="1">
        <f t="array" ref="AX2368">SUM(MID(0&amp;AW2368,LARGE(INDEX(ISNUMBER(--MID(AW2368,ROW($1:$8),1))*ROW($1:$8),),ROW($1:$8))+1,1)*10^ROW($1:$8)/10)</f>
        <v>49405140</v>
      </c>
      <c r="AY2368" s="673" t="str">
        <f>VLOOKUP($AX2368,'Item Master Data'!$A:$F,3,FALSE)</f>
        <v>Q.PEAK DUO BLK ML G10+</v>
      </c>
      <c r="AZ2368" s="673">
        <f>VLOOKUP($AX2368,'Item Master Data'!$A:$F,6,FALSE)</f>
        <v>400</v>
      </c>
      <c r="BA2368" s="673">
        <f>X2368/BB2368</f>
        <v>24</v>
      </c>
      <c r="BB2368" s="673">
        <f>VLOOKUP(AX2368,'Item Master Data'!$A:$G,7,FALSE)</f>
        <v>32</v>
      </c>
      <c r="BD2368" s="673">
        <f>W2368-AZ2368</f>
        <v>0</v>
      </c>
    </row>
    <row r="2369" spans="1:56" s="673" customFormat="1">
      <c r="A2369" s="282"/>
      <c r="B2369" s="283"/>
      <c r="C2369" s="283"/>
      <c r="D2369" s="535" t="s">
        <v>3750</v>
      </c>
      <c r="E2369" s="284" t="s">
        <v>5407</v>
      </c>
      <c r="F2369" s="676"/>
      <c r="G2369" s="676">
        <v>2022</v>
      </c>
      <c r="H2369" s="676">
        <v>4</v>
      </c>
      <c r="I2369" s="676"/>
      <c r="J2369" s="677" t="s">
        <v>5408</v>
      </c>
      <c r="K2369" s="676" t="s">
        <v>3945</v>
      </c>
      <c r="L2369" s="677" t="s">
        <v>3769</v>
      </c>
      <c r="M2369" s="677">
        <v>44656</v>
      </c>
      <c r="N2369" s="677">
        <v>44656</v>
      </c>
      <c r="O2369" s="677"/>
      <c r="P2369" s="677">
        <v>44663</v>
      </c>
      <c r="Q2369" s="677">
        <v>44671</v>
      </c>
      <c r="R2369" s="677">
        <v>44673</v>
      </c>
      <c r="S2369" s="676" t="s">
        <v>1106</v>
      </c>
      <c r="T2369" s="676">
        <v>60</v>
      </c>
      <c r="U2369" s="676">
        <v>49405140</v>
      </c>
      <c r="V2369" s="676" t="s">
        <v>973</v>
      </c>
      <c r="W2369" s="678">
        <v>400</v>
      </c>
      <c r="X2369" s="551">
        <v>768</v>
      </c>
      <c r="Y2369" s="693">
        <f>W2369*X2369</f>
        <v>307200</v>
      </c>
      <c r="Z2369" s="680">
        <v>0.48</v>
      </c>
      <c r="AA2369" s="682">
        <f>Y2369*Z2369</f>
        <v>147456</v>
      </c>
      <c r="AB2369" s="682"/>
      <c r="AC2369" s="683">
        <f>AB2369*Y2369</f>
        <v>0</v>
      </c>
      <c r="AD2369" s="692"/>
      <c r="AE2369" s="684"/>
      <c r="AF2369" s="695">
        <f>AA2369+AD2369+AE2369</f>
        <v>147456</v>
      </c>
      <c r="AG2369" s="676" t="s">
        <v>47</v>
      </c>
      <c r="AH2369" s="676"/>
      <c r="AI2369" s="676">
        <v>45</v>
      </c>
      <c r="AJ2369" s="676" t="s">
        <v>3772</v>
      </c>
      <c r="AK2369" s="676" t="s">
        <v>1121</v>
      </c>
      <c r="AL2369" s="696">
        <v>60517</v>
      </c>
      <c r="AM2369" s="676" t="s">
        <v>52</v>
      </c>
      <c r="AN2369" s="676" t="s">
        <v>1110</v>
      </c>
      <c r="AO2369" s="676"/>
      <c r="AP2369" s="594"/>
      <c r="AQ2369" s="684" t="s">
        <v>37</v>
      </c>
      <c r="AR2369" s="676"/>
      <c r="AS2369" s="544" t="s">
        <v>1157</v>
      </c>
      <c r="AT2369" s="630" t="s">
        <v>1078</v>
      </c>
      <c r="AU2369" s="285" t="s">
        <v>1078</v>
      </c>
      <c r="AV2369" s="674"/>
      <c r="AW2369" s="673">
        <f>U2369</f>
        <v>49405140</v>
      </c>
      <c r="AX2369" s="673" cm="1">
        <f t="array" ref="AX2369">SUM(MID(0&amp;AW2369,LARGE(INDEX(ISNUMBER(--MID(AW2369,ROW($1:$8),1))*ROW($1:$8),),ROW($1:$8))+1,1)*10^ROW($1:$8)/10)</f>
        <v>49405140</v>
      </c>
      <c r="AY2369" s="673" t="str">
        <f>VLOOKUP($AX2369,'Item Master Data'!$A:$F,3,FALSE)</f>
        <v>Q.PEAK DUO BLK ML G10+</v>
      </c>
      <c r="AZ2369" s="673">
        <f>VLOOKUP($AX2369,'Item Master Data'!$A:$F,6,FALSE)</f>
        <v>400</v>
      </c>
      <c r="BA2369" s="673">
        <f>X2369/BB2369</f>
        <v>24</v>
      </c>
      <c r="BB2369" s="673">
        <f>VLOOKUP(AX2369,'Item Master Data'!$A:$G,7,FALSE)</f>
        <v>32</v>
      </c>
      <c r="BD2369" s="673">
        <f>W2369-AZ2369</f>
        <v>0</v>
      </c>
    </row>
    <row r="2370" spans="1:56" s="673" customFormat="1">
      <c r="A2370" s="282"/>
      <c r="B2370" s="283"/>
      <c r="C2370" s="283"/>
      <c r="D2370" s="535" t="s">
        <v>3750</v>
      </c>
      <c r="E2370" s="284" t="s">
        <v>5409</v>
      </c>
      <c r="F2370" s="676"/>
      <c r="G2370" s="676">
        <v>2022</v>
      </c>
      <c r="H2370" s="676">
        <v>4</v>
      </c>
      <c r="I2370" s="676"/>
      <c r="J2370" s="677" t="s">
        <v>5410</v>
      </c>
      <c r="K2370" s="676" t="s">
        <v>3946</v>
      </c>
      <c r="L2370" s="677" t="s">
        <v>3769</v>
      </c>
      <c r="M2370" s="677">
        <v>44656</v>
      </c>
      <c r="N2370" s="677">
        <v>44656</v>
      </c>
      <c r="O2370" s="677"/>
      <c r="P2370" s="677">
        <v>44666</v>
      </c>
      <c r="Q2370" s="677"/>
      <c r="R2370" s="677"/>
      <c r="S2370" s="676" t="s">
        <v>1106</v>
      </c>
      <c r="T2370" s="676">
        <v>60</v>
      </c>
      <c r="U2370" s="676" t="s">
        <v>1290</v>
      </c>
      <c r="V2370" s="676" t="s">
        <v>973</v>
      </c>
      <c r="W2370" s="678">
        <v>400</v>
      </c>
      <c r="X2370" s="551">
        <v>768</v>
      </c>
      <c r="Y2370" s="693">
        <f>W2370*X2370</f>
        <v>307200</v>
      </c>
      <c r="Z2370" s="680">
        <v>0.48</v>
      </c>
      <c r="AA2370" s="682">
        <f>Y2370*Z2370</f>
        <v>147456</v>
      </c>
      <c r="AB2370" s="682"/>
      <c r="AC2370" s="683">
        <f>AB2370*Y2370</f>
        <v>0</v>
      </c>
      <c r="AD2370" s="692"/>
      <c r="AE2370" s="684"/>
      <c r="AF2370" s="695">
        <f>AA2370+AD2370+AE2370</f>
        <v>147456</v>
      </c>
      <c r="AG2370" s="676" t="s">
        <v>47</v>
      </c>
      <c r="AH2370" s="676"/>
      <c r="AI2370" s="676">
        <v>45</v>
      </c>
      <c r="AJ2370" s="676" t="s">
        <v>1808</v>
      </c>
      <c r="AK2370" s="676" t="s">
        <v>50</v>
      </c>
      <c r="AL2370" s="696">
        <v>93308</v>
      </c>
      <c r="AM2370" s="676" t="s">
        <v>52</v>
      </c>
      <c r="AN2370" s="676" t="s">
        <v>50</v>
      </c>
      <c r="AO2370" s="676"/>
      <c r="AP2370" s="684" t="s">
        <v>38</v>
      </c>
      <c r="AQ2370" s="684" t="s">
        <v>37</v>
      </c>
      <c r="AR2370" s="676"/>
      <c r="AS2370" s="544" t="s">
        <v>1157</v>
      </c>
      <c r="AT2370" s="630" t="s">
        <v>1078</v>
      </c>
      <c r="AU2370" s="285" t="s">
        <v>1078</v>
      </c>
      <c r="AV2370" s="674"/>
      <c r="AW2370" s="673" t="str">
        <f>U2370</f>
        <v>30390456H</v>
      </c>
      <c r="AX2370" s="673" cm="1">
        <f t="array" ref="AX2370">SUM(MID(0&amp;AW2370,LARGE(INDEX(ISNUMBER(--MID(AW2370,ROW($1:$8),1))*ROW($1:$8),),ROW($1:$8))+1,1)*10^ROW($1:$8)/10)</f>
        <v>30390456</v>
      </c>
      <c r="AY2370" s="673" t="str">
        <f>VLOOKUP($AX2370,'Item Master Data'!$A:$F,3,FALSE)</f>
        <v>Q.PEAK DUO BLK ML G10+</v>
      </c>
      <c r="AZ2370" s="673">
        <f>VLOOKUP($AX2370,'Item Master Data'!$A:$F,6,FALSE)</f>
        <v>400</v>
      </c>
      <c r="BA2370" s="673">
        <f>X2370/BB2370</f>
        <v>24</v>
      </c>
      <c r="BB2370" s="673">
        <f>VLOOKUP(AX2370,'Item Master Data'!$A:$G,7,FALSE)</f>
        <v>32</v>
      </c>
      <c r="BD2370" s="673">
        <f>W2370-AZ2370</f>
        <v>0</v>
      </c>
    </row>
    <row r="2371" spans="1:56" s="673" customFormat="1">
      <c r="A2371" s="282"/>
      <c r="B2371" s="283"/>
      <c r="C2371" s="283"/>
      <c r="D2371" s="535" t="s">
        <v>3750</v>
      </c>
      <c r="E2371" s="284" t="s">
        <v>5409</v>
      </c>
      <c r="F2371" s="676"/>
      <c r="G2371" s="676">
        <v>2022</v>
      </c>
      <c r="H2371" s="676">
        <v>4</v>
      </c>
      <c r="I2371" s="676"/>
      <c r="J2371" s="677" t="s">
        <v>5410</v>
      </c>
      <c r="K2371" s="676" t="s">
        <v>3947</v>
      </c>
      <c r="L2371" s="677" t="s">
        <v>3769</v>
      </c>
      <c r="M2371" s="677">
        <v>44656</v>
      </c>
      <c r="N2371" s="677">
        <v>44656</v>
      </c>
      <c r="O2371" s="677"/>
      <c r="P2371" s="677">
        <v>44666</v>
      </c>
      <c r="Q2371" s="677"/>
      <c r="R2371" s="677"/>
      <c r="S2371" s="676" t="s">
        <v>1106</v>
      </c>
      <c r="T2371" s="676">
        <v>60</v>
      </c>
      <c r="U2371" s="676" t="s">
        <v>1290</v>
      </c>
      <c r="V2371" s="676" t="s">
        <v>973</v>
      </c>
      <c r="W2371" s="678">
        <v>400</v>
      </c>
      <c r="X2371" s="551">
        <v>768</v>
      </c>
      <c r="Y2371" s="693">
        <f>W2371*X2371</f>
        <v>307200</v>
      </c>
      <c r="Z2371" s="680">
        <v>0.48</v>
      </c>
      <c r="AA2371" s="682">
        <f>Y2371*Z2371</f>
        <v>147456</v>
      </c>
      <c r="AB2371" s="682"/>
      <c r="AC2371" s="683">
        <f>AB2371*Y2371</f>
        <v>0</v>
      </c>
      <c r="AD2371" s="692"/>
      <c r="AE2371" s="684"/>
      <c r="AF2371" s="695">
        <f>AA2371+AD2371+AE2371</f>
        <v>147456</v>
      </c>
      <c r="AG2371" s="676" t="s">
        <v>47</v>
      </c>
      <c r="AH2371" s="676"/>
      <c r="AI2371" s="676">
        <v>45</v>
      </c>
      <c r="AJ2371" s="676" t="s">
        <v>1983</v>
      </c>
      <c r="AK2371" s="676" t="s">
        <v>50</v>
      </c>
      <c r="AL2371" s="696">
        <v>91761</v>
      </c>
      <c r="AM2371" s="676" t="s">
        <v>52</v>
      </c>
      <c r="AN2371" s="676" t="s">
        <v>50</v>
      </c>
      <c r="AO2371" s="676"/>
      <c r="AP2371" s="684" t="s">
        <v>38</v>
      </c>
      <c r="AQ2371" s="684" t="s">
        <v>37</v>
      </c>
      <c r="AR2371" s="676"/>
      <c r="AS2371" s="544" t="s">
        <v>1157</v>
      </c>
      <c r="AT2371" s="630" t="s">
        <v>1078</v>
      </c>
      <c r="AU2371" s="285" t="s">
        <v>1078</v>
      </c>
      <c r="AV2371" s="674"/>
      <c r="AW2371" s="673" t="str">
        <f>U2371</f>
        <v>30390456H</v>
      </c>
      <c r="AX2371" s="673" cm="1">
        <f t="array" ref="AX2371">SUM(MID(0&amp;AW2371,LARGE(INDEX(ISNUMBER(--MID(AW2371,ROW($1:$8),1))*ROW($1:$8),),ROW($1:$8))+1,1)*10^ROW($1:$8)/10)</f>
        <v>30390456</v>
      </c>
      <c r="AY2371" s="673" t="str">
        <f>VLOOKUP($AX2371,'Item Master Data'!$A:$F,3,FALSE)</f>
        <v>Q.PEAK DUO BLK ML G10+</v>
      </c>
      <c r="AZ2371" s="673">
        <f>VLOOKUP($AX2371,'Item Master Data'!$A:$F,6,FALSE)</f>
        <v>400</v>
      </c>
      <c r="BA2371" s="673">
        <f>X2371/BB2371</f>
        <v>24</v>
      </c>
      <c r="BB2371" s="673">
        <f>VLOOKUP(AX2371,'Item Master Data'!$A:$G,7,FALSE)</f>
        <v>32</v>
      </c>
      <c r="BD2371" s="673">
        <f>W2371-AZ2371</f>
        <v>0</v>
      </c>
    </row>
    <row r="2372" spans="1:56" s="673" customFormat="1">
      <c r="A2372" s="282"/>
      <c r="B2372" s="283"/>
      <c r="C2372" s="283"/>
      <c r="D2372" s="535" t="s">
        <v>3750</v>
      </c>
      <c r="E2372" s="284" t="s">
        <v>5409</v>
      </c>
      <c r="F2372" s="676"/>
      <c r="G2372" s="676">
        <v>2022</v>
      </c>
      <c r="H2372" s="676">
        <v>4</v>
      </c>
      <c r="I2372" s="676"/>
      <c r="J2372" s="677" t="s">
        <v>5410</v>
      </c>
      <c r="K2372" s="676" t="s">
        <v>3948</v>
      </c>
      <c r="L2372" s="677" t="s">
        <v>3769</v>
      </c>
      <c r="M2372" s="677">
        <v>44656</v>
      </c>
      <c r="N2372" s="677">
        <v>44656</v>
      </c>
      <c r="O2372" s="677"/>
      <c r="P2372" s="677">
        <v>44666</v>
      </c>
      <c r="Q2372" s="677"/>
      <c r="R2372" s="677"/>
      <c r="S2372" s="676" t="s">
        <v>1106</v>
      </c>
      <c r="T2372" s="676">
        <v>60</v>
      </c>
      <c r="U2372" s="676" t="s">
        <v>1290</v>
      </c>
      <c r="V2372" s="676" t="s">
        <v>973</v>
      </c>
      <c r="W2372" s="678">
        <v>400</v>
      </c>
      <c r="X2372" s="551">
        <v>768</v>
      </c>
      <c r="Y2372" s="693">
        <f>W2372*X2372</f>
        <v>307200</v>
      </c>
      <c r="Z2372" s="680">
        <v>0.48</v>
      </c>
      <c r="AA2372" s="682">
        <f>Y2372*Z2372</f>
        <v>147456</v>
      </c>
      <c r="AB2372" s="682"/>
      <c r="AC2372" s="683">
        <f>AB2372*Y2372</f>
        <v>0</v>
      </c>
      <c r="AD2372" s="692"/>
      <c r="AE2372" s="684"/>
      <c r="AF2372" s="695">
        <f>AA2372+AD2372+AE2372</f>
        <v>147456</v>
      </c>
      <c r="AG2372" s="676" t="s">
        <v>47</v>
      </c>
      <c r="AH2372" s="676"/>
      <c r="AI2372" s="676">
        <v>45</v>
      </c>
      <c r="AJ2372" s="676" t="s">
        <v>1987</v>
      </c>
      <c r="AK2372" s="676" t="s">
        <v>50</v>
      </c>
      <c r="AL2372" s="696">
        <v>92121</v>
      </c>
      <c r="AM2372" s="676" t="s">
        <v>52</v>
      </c>
      <c r="AN2372" s="676" t="s">
        <v>50</v>
      </c>
      <c r="AO2372" s="676"/>
      <c r="AP2372" s="684" t="s">
        <v>38</v>
      </c>
      <c r="AQ2372" s="684" t="s">
        <v>37</v>
      </c>
      <c r="AR2372" s="676"/>
      <c r="AS2372" s="544" t="s">
        <v>1157</v>
      </c>
      <c r="AT2372" s="630" t="s">
        <v>1078</v>
      </c>
      <c r="AU2372" s="285" t="s">
        <v>1078</v>
      </c>
      <c r="AV2372" s="674"/>
      <c r="AW2372" s="673" t="str">
        <f>U2372</f>
        <v>30390456H</v>
      </c>
      <c r="AX2372" s="673" cm="1">
        <f t="array" ref="AX2372">SUM(MID(0&amp;AW2372,LARGE(INDEX(ISNUMBER(--MID(AW2372,ROW($1:$8),1))*ROW($1:$8),),ROW($1:$8))+1,1)*10^ROW($1:$8)/10)</f>
        <v>30390456</v>
      </c>
      <c r="AY2372" s="673" t="str">
        <f>VLOOKUP($AX2372,'Item Master Data'!$A:$F,3,FALSE)</f>
        <v>Q.PEAK DUO BLK ML G10+</v>
      </c>
      <c r="AZ2372" s="673">
        <f>VLOOKUP($AX2372,'Item Master Data'!$A:$F,6,FALSE)</f>
        <v>400</v>
      </c>
      <c r="BA2372" s="673">
        <f>X2372/BB2372</f>
        <v>24</v>
      </c>
      <c r="BB2372" s="673">
        <f>VLOOKUP(AX2372,'Item Master Data'!$A:$G,7,FALSE)</f>
        <v>32</v>
      </c>
      <c r="BD2372" s="673">
        <f>W2372-AZ2372</f>
        <v>0</v>
      </c>
    </row>
    <row r="2373" spans="1:56" s="673" customFormat="1">
      <c r="A2373" s="282"/>
      <c r="B2373" s="283"/>
      <c r="C2373" s="283"/>
      <c r="D2373" s="535" t="s">
        <v>3750</v>
      </c>
      <c r="E2373" s="284" t="s">
        <v>5411</v>
      </c>
      <c r="F2373" s="676"/>
      <c r="G2373" s="676">
        <v>2022</v>
      </c>
      <c r="H2373" s="676">
        <v>4</v>
      </c>
      <c r="I2373" s="676"/>
      <c r="J2373" s="677" t="s">
        <v>5408</v>
      </c>
      <c r="K2373" s="676" t="s">
        <v>3950</v>
      </c>
      <c r="L2373" s="677" t="s">
        <v>3769</v>
      </c>
      <c r="M2373" s="677">
        <v>44656</v>
      </c>
      <c r="N2373" s="677">
        <v>44656</v>
      </c>
      <c r="O2373" s="677"/>
      <c r="P2373" s="677">
        <v>44666</v>
      </c>
      <c r="Q2373" s="677"/>
      <c r="R2373" s="677"/>
      <c r="S2373" s="676" t="s">
        <v>1106</v>
      </c>
      <c r="T2373" s="676">
        <v>60</v>
      </c>
      <c r="U2373" s="676">
        <v>49405140</v>
      </c>
      <c r="V2373" s="676" t="s">
        <v>973</v>
      </c>
      <c r="W2373" s="678">
        <v>400</v>
      </c>
      <c r="X2373" s="551">
        <v>768</v>
      </c>
      <c r="Y2373" s="693">
        <f>W2373*X2373</f>
        <v>307200</v>
      </c>
      <c r="Z2373" s="680">
        <v>0.48</v>
      </c>
      <c r="AA2373" s="682">
        <f>Y2373*Z2373</f>
        <v>147456</v>
      </c>
      <c r="AB2373" s="682"/>
      <c r="AC2373" s="683">
        <f>AB2373*Y2373</f>
        <v>0</v>
      </c>
      <c r="AD2373" s="692"/>
      <c r="AE2373" s="684"/>
      <c r="AF2373" s="695">
        <f>AA2373+AD2373+AE2373</f>
        <v>147456</v>
      </c>
      <c r="AG2373" s="676" t="s">
        <v>47</v>
      </c>
      <c r="AH2373" s="676"/>
      <c r="AI2373" s="676">
        <v>45</v>
      </c>
      <c r="AJ2373" s="676" t="s">
        <v>1216</v>
      </c>
      <c r="AK2373" s="676" t="s">
        <v>1100</v>
      </c>
      <c r="AL2373" s="696">
        <v>1501</v>
      </c>
      <c r="AM2373" s="676" t="s">
        <v>52</v>
      </c>
      <c r="AN2373" s="676" t="s">
        <v>1110</v>
      </c>
      <c r="AO2373" s="676"/>
      <c r="AP2373" s="684"/>
      <c r="AQ2373" s="684" t="s">
        <v>37</v>
      </c>
      <c r="AR2373" s="676"/>
      <c r="AS2373" s="544" t="s">
        <v>1157</v>
      </c>
      <c r="AT2373" s="630" t="s">
        <v>1078</v>
      </c>
      <c r="AU2373" s="285" t="s">
        <v>1078</v>
      </c>
      <c r="AV2373" s="674"/>
      <c r="AW2373" s="673">
        <f>U2373</f>
        <v>49405140</v>
      </c>
      <c r="AX2373" s="673" cm="1">
        <f t="array" ref="AX2373">SUM(MID(0&amp;AW2373,LARGE(INDEX(ISNUMBER(--MID(AW2373,ROW($1:$8),1))*ROW($1:$8),),ROW($1:$8))+1,1)*10^ROW($1:$8)/10)</f>
        <v>49405140</v>
      </c>
      <c r="AY2373" s="673" t="str">
        <f>VLOOKUP($AX2373,'Item Master Data'!$A:$F,3,FALSE)</f>
        <v>Q.PEAK DUO BLK ML G10+</v>
      </c>
      <c r="AZ2373" s="673">
        <f>VLOOKUP($AX2373,'Item Master Data'!$A:$F,6,FALSE)</f>
        <v>400</v>
      </c>
      <c r="BA2373" s="673">
        <f>X2373/BB2373</f>
        <v>24</v>
      </c>
      <c r="BB2373" s="673">
        <f>VLOOKUP(AX2373,'Item Master Data'!$A:$G,7,FALSE)</f>
        <v>32</v>
      </c>
      <c r="BD2373" s="673">
        <f>W2373-AZ2373</f>
        <v>0</v>
      </c>
    </row>
    <row r="2374" spans="1:56" s="673" customFormat="1">
      <c r="A2374" s="282"/>
      <c r="B2374" s="283"/>
      <c r="C2374" s="283"/>
      <c r="D2374" s="535" t="s">
        <v>3750</v>
      </c>
      <c r="E2374" s="284" t="s">
        <v>3949</v>
      </c>
      <c r="F2374" s="676"/>
      <c r="G2374" s="676">
        <v>2022</v>
      </c>
      <c r="H2374" s="676">
        <v>4</v>
      </c>
      <c r="I2374" s="676"/>
      <c r="J2374" s="677"/>
      <c r="K2374" s="637" t="s">
        <v>3951</v>
      </c>
      <c r="L2374" s="591" t="s">
        <v>3769</v>
      </c>
      <c r="M2374" s="677">
        <v>44656</v>
      </c>
      <c r="N2374" s="677">
        <v>44656</v>
      </c>
      <c r="O2374" s="677"/>
      <c r="P2374" s="677" t="s">
        <v>1097</v>
      </c>
      <c r="Q2374" s="677"/>
      <c r="R2374" s="677"/>
      <c r="S2374" s="676" t="s">
        <v>1106</v>
      </c>
      <c r="T2374" s="676">
        <v>60</v>
      </c>
      <c r="U2374" s="676"/>
      <c r="V2374" s="676" t="s">
        <v>973</v>
      </c>
      <c r="W2374" s="678">
        <v>400</v>
      </c>
      <c r="X2374" s="551">
        <v>768</v>
      </c>
      <c r="Y2374" s="693">
        <f>W2374*X2374</f>
        <v>307200</v>
      </c>
      <c r="Z2374" s="680">
        <v>0.48</v>
      </c>
      <c r="AA2374" s="682">
        <f>Y2374*Z2374</f>
        <v>147456</v>
      </c>
      <c r="AB2374" s="682"/>
      <c r="AC2374" s="683">
        <f>AB2374*Y2374</f>
        <v>0</v>
      </c>
      <c r="AD2374" s="692"/>
      <c r="AE2374" s="684"/>
      <c r="AF2374" s="695">
        <f>AA2374+AD2374+AE2374</f>
        <v>147456</v>
      </c>
      <c r="AG2374" s="676" t="s">
        <v>47</v>
      </c>
      <c r="AH2374" s="676"/>
      <c r="AI2374" s="676">
        <v>45</v>
      </c>
      <c r="AJ2374" s="676" t="s">
        <v>3795</v>
      </c>
      <c r="AK2374" s="676" t="s">
        <v>1089</v>
      </c>
      <c r="AL2374" s="696">
        <v>7444</v>
      </c>
      <c r="AM2374" s="676" t="s">
        <v>52</v>
      </c>
      <c r="AN2374" s="676"/>
      <c r="AO2374" s="676"/>
      <c r="AP2374" s="684"/>
      <c r="AQ2374" s="684" t="s">
        <v>37</v>
      </c>
      <c r="AR2374" s="676"/>
      <c r="AS2374" s="544" t="s">
        <v>1157</v>
      </c>
      <c r="AT2374" s="630" t="s">
        <v>1078</v>
      </c>
      <c r="AU2374" s="285" t="s">
        <v>1078</v>
      </c>
      <c r="AV2374" s="674"/>
      <c r="AW2374" s="673">
        <f>U2374</f>
        <v>0</v>
      </c>
      <c r="AX2374" s="673" cm="1">
        <f t="array" ref="AX2374">SUM(MID(0&amp;AW2374,LARGE(INDEX(ISNUMBER(--MID(AW2374,ROW($1:$8),1))*ROW($1:$8),),ROW($1:$8))+1,1)*10^ROW($1:$8)/10)</f>
        <v>0</v>
      </c>
      <c r="AY2374" s="673" t="e">
        <f>VLOOKUP($AX2374,'Item Master Data'!$A:$F,3,FALSE)</f>
        <v>#N/A</v>
      </c>
      <c r="AZ2374" s="673" t="e">
        <f>VLOOKUP($AX2374,'Item Master Data'!$A:$F,6,FALSE)</f>
        <v>#N/A</v>
      </c>
      <c r="BA2374" s="673" t="e">
        <f>X2374/BB2374</f>
        <v>#N/A</v>
      </c>
      <c r="BB2374" s="673" t="e">
        <f>VLOOKUP(AX2374,'Item Master Data'!$A:$G,7,FALSE)</f>
        <v>#N/A</v>
      </c>
      <c r="BD2374" s="673" t="e">
        <f>W2374-AZ2374</f>
        <v>#N/A</v>
      </c>
    </row>
    <row r="2375" spans="1:56" s="673" customFormat="1">
      <c r="A2375" s="282"/>
      <c r="B2375" s="283"/>
      <c r="C2375" s="283"/>
      <c r="D2375" s="535" t="s">
        <v>3750</v>
      </c>
      <c r="E2375" s="284" t="s">
        <v>5411</v>
      </c>
      <c r="F2375" s="676"/>
      <c r="G2375" s="676">
        <v>2022</v>
      </c>
      <c r="H2375" s="676">
        <v>4</v>
      </c>
      <c r="I2375" s="676"/>
      <c r="J2375" s="677" t="s">
        <v>5408</v>
      </c>
      <c r="K2375" s="676" t="s">
        <v>4104</v>
      </c>
      <c r="L2375" s="677" t="s">
        <v>3769</v>
      </c>
      <c r="M2375" s="677">
        <v>44614</v>
      </c>
      <c r="N2375" s="677"/>
      <c r="O2375" s="677"/>
      <c r="P2375" s="677">
        <v>44666</v>
      </c>
      <c r="Q2375" s="677"/>
      <c r="R2375" s="677"/>
      <c r="S2375" s="676" t="s">
        <v>1106</v>
      </c>
      <c r="T2375" s="676">
        <v>60</v>
      </c>
      <c r="U2375" s="676">
        <v>49405140</v>
      </c>
      <c r="V2375" s="676" t="s">
        <v>973</v>
      </c>
      <c r="W2375" s="678">
        <v>400</v>
      </c>
      <c r="X2375" s="551">
        <v>768</v>
      </c>
      <c r="Y2375" s="693">
        <f>W2375*X2375</f>
        <v>307200</v>
      </c>
      <c r="Z2375" s="680">
        <v>0.48</v>
      </c>
      <c r="AA2375" s="682">
        <f>Y2375*Z2375</f>
        <v>147456</v>
      </c>
      <c r="AB2375" s="682"/>
      <c r="AC2375" s="683">
        <f>AB2375*Y2375</f>
        <v>0</v>
      </c>
      <c r="AD2375" s="692"/>
      <c r="AE2375" s="684"/>
      <c r="AF2375" s="695">
        <f>AA2375+AD2375+AE2375</f>
        <v>147456</v>
      </c>
      <c r="AG2375" s="676" t="s">
        <v>47</v>
      </c>
      <c r="AH2375" s="676"/>
      <c r="AI2375" s="676">
        <v>45</v>
      </c>
      <c r="AJ2375" s="676" t="s">
        <v>3772</v>
      </c>
      <c r="AK2375" s="676" t="s">
        <v>1121</v>
      </c>
      <c r="AL2375" s="696">
        <v>60517</v>
      </c>
      <c r="AM2375" s="676" t="s">
        <v>52</v>
      </c>
      <c r="AN2375" s="676" t="s">
        <v>1110</v>
      </c>
      <c r="AO2375" s="676"/>
      <c r="AP2375" s="684"/>
      <c r="AQ2375" s="684" t="s">
        <v>37</v>
      </c>
      <c r="AR2375" s="676"/>
      <c r="AS2375" s="544" t="s">
        <v>1157</v>
      </c>
      <c r="AT2375" s="630" t="s">
        <v>1078</v>
      </c>
      <c r="AU2375" s="285" t="s">
        <v>1078</v>
      </c>
      <c r="AV2375" s="674"/>
      <c r="AW2375" s="673">
        <f>U2375</f>
        <v>49405140</v>
      </c>
      <c r="AX2375" s="673" cm="1">
        <f t="array" ref="AX2375">SUM(MID(0&amp;AW2375,LARGE(INDEX(ISNUMBER(--MID(AW2375,ROW($1:$8),1))*ROW($1:$8),),ROW($1:$8))+1,1)*10^ROW($1:$8)/10)</f>
        <v>49405140</v>
      </c>
      <c r="AY2375" s="673" t="str">
        <f>VLOOKUP($AX2375,'Item Master Data'!$A:$F,3,FALSE)</f>
        <v>Q.PEAK DUO BLK ML G10+</v>
      </c>
      <c r="AZ2375" s="673">
        <f>VLOOKUP($AX2375,'Item Master Data'!$A:$F,6,FALSE)</f>
        <v>400</v>
      </c>
      <c r="BA2375" s="673">
        <f>X2375/BB2375</f>
        <v>24</v>
      </c>
      <c r="BB2375" s="673">
        <f>VLOOKUP(AX2375,'Item Master Data'!$A:$G,7,FALSE)</f>
        <v>32</v>
      </c>
      <c r="BD2375" s="673">
        <f>W2375-AZ2375</f>
        <v>0</v>
      </c>
    </row>
    <row r="2376" spans="1:56" s="673" customFormat="1">
      <c r="A2376" s="282"/>
      <c r="B2376" s="283"/>
      <c r="C2376" s="283"/>
      <c r="D2376" s="535" t="s">
        <v>3750</v>
      </c>
      <c r="E2376" s="284" t="s">
        <v>5407</v>
      </c>
      <c r="F2376" s="676"/>
      <c r="G2376" s="676">
        <v>2022</v>
      </c>
      <c r="H2376" s="676">
        <v>4</v>
      </c>
      <c r="I2376" s="676"/>
      <c r="J2376" s="677" t="s">
        <v>5412</v>
      </c>
      <c r="K2376" s="676" t="s">
        <v>3952</v>
      </c>
      <c r="L2376" s="677" t="s">
        <v>3769</v>
      </c>
      <c r="M2376" s="677">
        <v>44656</v>
      </c>
      <c r="N2376" s="677">
        <v>44656</v>
      </c>
      <c r="O2376" s="677"/>
      <c r="P2376" s="677">
        <v>44666</v>
      </c>
      <c r="Q2376" s="677"/>
      <c r="R2376" s="677"/>
      <c r="S2376" s="676" t="s">
        <v>1106</v>
      </c>
      <c r="T2376" s="676">
        <v>60</v>
      </c>
      <c r="U2376" s="676">
        <v>49203132</v>
      </c>
      <c r="V2376" s="676" t="s">
        <v>986</v>
      </c>
      <c r="W2376" s="678">
        <v>360</v>
      </c>
      <c r="X2376" s="551">
        <v>832</v>
      </c>
      <c r="Y2376" s="693">
        <f>W2376*X2376</f>
        <v>299520</v>
      </c>
      <c r="Z2376" s="680">
        <v>0.47</v>
      </c>
      <c r="AA2376" s="682">
        <f>Y2376*Z2376</f>
        <v>140774.39999999999</v>
      </c>
      <c r="AB2376" s="682"/>
      <c r="AC2376" s="683">
        <f>AB2376*Y2376</f>
        <v>0</v>
      </c>
      <c r="AD2376" s="692"/>
      <c r="AE2376" s="684"/>
      <c r="AF2376" s="695">
        <f>AA2376+AD2376+AE2376</f>
        <v>140774.39999999999</v>
      </c>
      <c r="AG2376" s="676" t="s">
        <v>47</v>
      </c>
      <c r="AH2376" s="676"/>
      <c r="AI2376" s="676">
        <v>45</v>
      </c>
      <c r="AJ2376" s="676" t="s">
        <v>1808</v>
      </c>
      <c r="AK2376" s="676" t="s">
        <v>50</v>
      </c>
      <c r="AL2376" s="696">
        <v>93308</v>
      </c>
      <c r="AM2376" s="676" t="s">
        <v>52</v>
      </c>
      <c r="AN2376" s="676" t="s">
        <v>1110</v>
      </c>
      <c r="AO2376" s="676"/>
      <c r="AP2376" s="684"/>
      <c r="AQ2376" s="684" t="s">
        <v>37</v>
      </c>
      <c r="AR2376" s="676"/>
      <c r="AS2376" s="544" t="s">
        <v>1157</v>
      </c>
      <c r="AT2376" s="630" t="s">
        <v>1078</v>
      </c>
      <c r="AU2376" s="285" t="s">
        <v>1078</v>
      </c>
      <c r="AV2376" s="674"/>
      <c r="AW2376" s="673">
        <f>U2376</f>
        <v>49203132</v>
      </c>
      <c r="AX2376" s="673" cm="1">
        <f t="array" ref="AX2376">SUM(MID(0&amp;AW2376,LARGE(INDEX(ISNUMBER(--MID(AW2376,ROW($1:$8),1))*ROW($1:$8),),ROW($1:$8))+1,1)*10^ROW($1:$8)/10)</f>
        <v>49203132</v>
      </c>
      <c r="AY2376" s="673" t="str">
        <f>VLOOKUP($AX2376,'Item Master Data'!$A:$F,3,FALSE)</f>
        <v>Q.PEAK DUO BLK G10+</v>
      </c>
      <c r="AZ2376" s="673">
        <f>VLOOKUP($AX2376,'Item Master Data'!$A:$F,6,FALSE)</f>
        <v>360</v>
      </c>
      <c r="BA2376" s="673">
        <f>X2376/BB2376</f>
        <v>26</v>
      </c>
      <c r="BB2376" s="673">
        <f>VLOOKUP(AX2376,'Item Master Data'!$A:$G,7,FALSE)</f>
        <v>32</v>
      </c>
      <c r="BD2376" s="673">
        <f>W2376-AZ2376</f>
        <v>0</v>
      </c>
    </row>
    <row r="2377" spans="1:56" s="673" customFormat="1">
      <c r="A2377" s="282"/>
      <c r="B2377" s="283"/>
      <c r="C2377" s="283"/>
      <c r="D2377" s="535" t="s">
        <v>3750</v>
      </c>
      <c r="E2377" s="284" t="s">
        <v>5409</v>
      </c>
      <c r="F2377" s="676"/>
      <c r="G2377" s="676">
        <v>2022</v>
      </c>
      <c r="H2377" s="676">
        <v>4</v>
      </c>
      <c r="I2377" s="676"/>
      <c r="J2377" s="677"/>
      <c r="K2377" s="676" t="s">
        <v>3953</v>
      </c>
      <c r="L2377" s="677" t="s">
        <v>3769</v>
      </c>
      <c r="M2377" s="677">
        <v>44656</v>
      </c>
      <c r="N2377" s="677">
        <v>44656</v>
      </c>
      <c r="O2377" s="677"/>
      <c r="P2377" s="677">
        <v>44666</v>
      </c>
      <c r="Q2377" s="677"/>
      <c r="R2377" s="677"/>
      <c r="S2377" s="676" t="s">
        <v>1106</v>
      </c>
      <c r="T2377" s="676">
        <v>60</v>
      </c>
      <c r="U2377" s="676">
        <v>49203132</v>
      </c>
      <c r="V2377" s="676" t="s">
        <v>986</v>
      </c>
      <c r="W2377" s="678">
        <v>360</v>
      </c>
      <c r="X2377" s="551">
        <v>832</v>
      </c>
      <c r="Y2377" s="693">
        <f>W2377*X2377</f>
        <v>299520</v>
      </c>
      <c r="Z2377" s="680">
        <v>0.47</v>
      </c>
      <c r="AA2377" s="682">
        <f>Y2377*Z2377</f>
        <v>140774.39999999999</v>
      </c>
      <c r="AB2377" s="682"/>
      <c r="AC2377" s="683">
        <f>AB2377*Y2377</f>
        <v>0</v>
      </c>
      <c r="AD2377" s="692"/>
      <c r="AE2377" s="684"/>
      <c r="AF2377" s="695">
        <f>AA2377+AD2377+AE2377</f>
        <v>140774.39999999999</v>
      </c>
      <c r="AG2377" s="676" t="s">
        <v>47</v>
      </c>
      <c r="AH2377" s="676"/>
      <c r="AI2377" s="676">
        <v>45</v>
      </c>
      <c r="AJ2377" s="676" t="s">
        <v>1821</v>
      </c>
      <c r="AK2377" s="676" t="s">
        <v>50</v>
      </c>
      <c r="AL2377" s="696">
        <v>95827</v>
      </c>
      <c r="AM2377" s="676" t="s">
        <v>52</v>
      </c>
      <c r="AN2377" s="676" t="s">
        <v>1110</v>
      </c>
      <c r="AO2377" s="676"/>
      <c r="AP2377" s="684"/>
      <c r="AQ2377" s="684" t="s">
        <v>37</v>
      </c>
      <c r="AR2377" s="676"/>
      <c r="AS2377" s="544" t="s">
        <v>1157</v>
      </c>
      <c r="AT2377" s="630" t="s">
        <v>1078</v>
      </c>
      <c r="AU2377" s="285" t="s">
        <v>1078</v>
      </c>
      <c r="AV2377" s="674"/>
      <c r="AW2377" s="673">
        <f>U2377</f>
        <v>49203132</v>
      </c>
      <c r="AX2377" s="673" cm="1">
        <f t="array" ref="AX2377">SUM(MID(0&amp;AW2377,LARGE(INDEX(ISNUMBER(--MID(AW2377,ROW($1:$8),1))*ROW($1:$8),),ROW($1:$8))+1,1)*10^ROW($1:$8)/10)</f>
        <v>49203132</v>
      </c>
      <c r="AY2377" s="673" t="str">
        <f>VLOOKUP($AX2377,'Item Master Data'!$A:$F,3,FALSE)</f>
        <v>Q.PEAK DUO BLK G10+</v>
      </c>
      <c r="AZ2377" s="673">
        <f>VLOOKUP($AX2377,'Item Master Data'!$A:$F,6,FALSE)</f>
        <v>360</v>
      </c>
      <c r="BA2377" s="673">
        <f>X2377/BB2377</f>
        <v>26</v>
      </c>
      <c r="BB2377" s="673">
        <f>VLOOKUP(AX2377,'Item Master Data'!$A:$G,7,FALSE)</f>
        <v>32</v>
      </c>
      <c r="BD2377" s="673">
        <f>W2377-AZ2377</f>
        <v>0</v>
      </c>
    </row>
    <row r="2378" spans="1:56" s="673" customFormat="1">
      <c r="A2378" s="282"/>
      <c r="B2378" s="283"/>
      <c r="C2378" s="283"/>
      <c r="D2378" s="535" t="s">
        <v>3750</v>
      </c>
      <c r="E2378" s="284" t="s">
        <v>5407</v>
      </c>
      <c r="F2378" s="676"/>
      <c r="G2378" s="676">
        <v>2022</v>
      </c>
      <c r="H2378" s="676">
        <v>4</v>
      </c>
      <c r="I2378" s="676"/>
      <c r="J2378" s="677" t="s">
        <v>5412</v>
      </c>
      <c r="K2378" s="676" t="s">
        <v>3954</v>
      </c>
      <c r="L2378" s="677" t="s">
        <v>3769</v>
      </c>
      <c r="M2378" s="677">
        <v>44656</v>
      </c>
      <c r="N2378" s="677">
        <v>44656</v>
      </c>
      <c r="O2378" s="677"/>
      <c r="P2378" s="677">
        <v>44663</v>
      </c>
      <c r="Q2378" s="677">
        <v>44671</v>
      </c>
      <c r="R2378" s="677">
        <v>44676</v>
      </c>
      <c r="S2378" s="676" t="s">
        <v>1106</v>
      </c>
      <c r="T2378" s="676">
        <v>60</v>
      </c>
      <c r="U2378" s="676">
        <v>49403132</v>
      </c>
      <c r="V2378" s="676" t="s">
        <v>986</v>
      </c>
      <c r="W2378" s="297">
        <v>360</v>
      </c>
      <c r="X2378" s="551">
        <v>832</v>
      </c>
      <c r="Y2378" s="693">
        <f>W2378*X2378</f>
        <v>299520</v>
      </c>
      <c r="Z2378" s="680">
        <v>0.47</v>
      </c>
      <c r="AA2378" s="682">
        <f>Y2378*Z2378</f>
        <v>140774.39999999999</v>
      </c>
      <c r="AB2378" s="682"/>
      <c r="AC2378" s="683">
        <f>AB2378*Y2378</f>
        <v>0</v>
      </c>
      <c r="AD2378" s="692"/>
      <c r="AE2378" s="684"/>
      <c r="AF2378" s="695">
        <f>AA2378+AD2378+AE2378</f>
        <v>140774.39999999999</v>
      </c>
      <c r="AG2378" s="676" t="s">
        <v>47</v>
      </c>
      <c r="AH2378" s="676"/>
      <c r="AI2378" s="676">
        <v>45</v>
      </c>
      <c r="AJ2378" s="676" t="s">
        <v>3780</v>
      </c>
      <c r="AK2378" s="676" t="s">
        <v>50</v>
      </c>
      <c r="AL2378" s="696">
        <v>94551</v>
      </c>
      <c r="AM2378" s="676" t="s">
        <v>52</v>
      </c>
      <c r="AN2378" s="676" t="s">
        <v>1110</v>
      </c>
      <c r="AO2378" s="676"/>
      <c r="AP2378" s="684"/>
      <c r="AQ2378" s="684" t="s">
        <v>37</v>
      </c>
      <c r="AR2378" s="676"/>
      <c r="AS2378" s="544" t="s">
        <v>1157</v>
      </c>
      <c r="AT2378" s="630" t="s">
        <v>1078</v>
      </c>
      <c r="AU2378" s="285" t="s">
        <v>1078</v>
      </c>
      <c r="AV2378" s="674"/>
      <c r="AW2378" s="673">
        <f>U2378</f>
        <v>49403132</v>
      </c>
      <c r="AX2378" s="673" cm="1">
        <f t="array" ref="AX2378">SUM(MID(0&amp;AW2378,LARGE(INDEX(ISNUMBER(--MID(AW2378,ROW($1:$8),1))*ROW($1:$8),),ROW($1:$8))+1,1)*10^ROW($1:$8)/10)</f>
        <v>49403132</v>
      </c>
      <c r="AY2378" s="673" t="e">
        <f>VLOOKUP($AX2378,'Item Master Data'!$A:$F,3,FALSE)</f>
        <v>#N/A</v>
      </c>
      <c r="AZ2378" s="673" t="e">
        <f>VLOOKUP($AX2378,'Item Master Data'!$A:$F,6,FALSE)</f>
        <v>#N/A</v>
      </c>
      <c r="BA2378" s="673" t="e">
        <f>X2378/BB2378</f>
        <v>#N/A</v>
      </c>
      <c r="BB2378" s="673" t="e">
        <f>VLOOKUP(AX2378,'Item Master Data'!$A:$G,7,FALSE)</f>
        <v>#N/A</v>
      </c>
      <c r="BD2378" s="673" t="e">
        <f>W2378-AZ2378</f>
        <v>#N/A</v>
      </c>
    </row>
    <row r="2379" spans="1:56" s="673" customFormat="1">
      <c r="A2379" s="282"/>
      <c r="B2379" s="283"/>
      <c r="C2379" s="283"/>
      <c r="D2379" s="535" t="s">
        <v>3750</v>
      </c>
      <c r="E2379" s="284" t="s">
        <v>5413</v>
      </c>
      <c r="F2379" s="676"/>
      <c r="G2379" s="676">
        <v>2022</v>
      </c>
      <c r="H2379" s="676">
        <v>4</v>
      </c>
      <c r="I2379" s="676"/>
      <c r="J2379" s="677"/>
      <c r="K2379" s="676" t="s">
        <v>3955</v>
      </c>
      <c r="L2379" s="677" t="s">
        <v>3769</v>
      </c>
      <c r="M2379" s="677">
        <v>44656</v>
      </c>
      <c r="N2379" s="677">
        <v>44656</v>
      </c>
      <c r="O2379" s="677"/>
      <c r="P2379" s="677">
        <v>44666</v>
      </c>
      <c r="Q2379" s="677"/>
      <c r="R2379" s="677"/>
      <c r="S2379" s="676" t="s">
        <v>1106</v>
      </c>
      <c r="T2379" s="676">
        <v>60</v>
      </c>
      <c r="U2379" s="676">
        <v>49203132</v>
      </c>
      <c r="V2379" s="676" t="s">
        <v>986</v>
      </c>
      <c r="W2379" s="678">
        <v>360</v>
      </c>
      <c r="X2379" s="551">
        <v>832</v>
      </c>
      <c r="Y2379" s="693">
        <f>W2379*X2379</f>
        <v>299520</v>
      </c>
      <c r="Z2379" s="680">
        <v>0.47</v>
      </c>
      <c r="AA2379" s="682">
        <f>Y2379*Z2379</f>
        <v>140774.39999999999</v>
      </c>
      <c r="AB2379" s="682"/>
      <c r="AC2379" s="683">
        <f>AB2379*Y2379</f>
        <v>0</v>
      </c>
      <c r="AD2379" s="692"/>
      <c r="AE2379" s="684"/>
      <c r="AF2379" s="695">
        <f>AA2379+AD2379+AE2379</f>
        <v>140774.39999999999</v>
      </c>
      <c r="AG2379" s="676" t="s">
        <v>47</v>
      </c>
      <c r="AH2379" s="676"/>
      <c r="AI2379" s="676">
        <v>45</v>
      </c>
      <c r="AJ2379" s="676" t="s">
        <v>1983</v>
      </c>
      <c r="AK2379" s="676" t="s">
        <v>50</v>
      </c>
      <c r="AL2379" s="696">
        <v>91761</v>
      </c>
      <c r="AM2379" s="676" t="s">
        <v>52</v>
      </c>
      <c r="AN2379" s="676" t="s">
        <v>1110</v>
      </c>
      <c r="AO2379" s="676"/>
      <c r="AP2379" s="684"/>
      <c r="AQ2379" s="684" t="s">
        <v>37</v>
      </c>
      <c r="AR2379" s="676"/>
      <c r="AS2379" s="544" t="s">
        <v>1157</v>
      </c>
      <c r="AT2379" s="630" t="s">
        <v>1078</v>
      </c>
      <c r="AU2379" s="285" t="s">
        <v>1078</v>
      </c>
      <c r="AV2379" s="674"/>
      <c r="AW2379" s="673">
        <f>U2379</f>
        <v>49203132</v>
      </c>
      <c r="AX2379" s="673" cm="1">
        <f t="array" ref="AX2379">SUM(MID(0&amp;AW2379,LARGE(INDEX(ISNUMBER(--MID(AW2379,ROW($1:$8),1))*ROW($1:$8),),ROW($1:$8))+1,1)*10^ROW($1:$8)/10)</f>
        <v>49203132</v>
      </c>
      <c r="AY2379" s="673" t="str">
        <f>VLOOKUP($AX2379,'Item Master Data'!$A:$F,3,FALSE)</f>
        <v>Q.PEAK DUO BLK G10+</v>
      </c>
      <c r="AZ2379" s="673">
        <f>VLOOKUP($AX2379,'Item Master Data'!$A:$F,6,FALSE)</f>
        <v>360</v>
      </c>
      <c r="BA2379" s="673">
        <f>X2379/BB2379</f>
        <v>26</v>
      </c>
      <c r="BB2379" s="673">
        <f>VLOOKUP(AX2379,'Item Master Data'!$A:$G,7,FALSE)</f>
        <v>32</v>
      </c>
      <c r="BD2379" s="673">
        <f>W2379-AZ2379</f>
        <v>0</v>
      </c>
    </row>
    <row r="2380" spans="1:56" s="673" customFormat="1">
      <c r="A2380" s="282"/>
      <c r="B2380" s="283"/>
      <c r="C2380" s="283"/>
      <c r="D2380" s="535" t="s">
        <v>3750</v>
      </c>
      <c r="E2380" s="284" t="s">
        <v>5414</v>
      </c>
      <c r="F2380" s="676"/>
      <c r="G2380" s="676">
        <v>2022</v>
      </c>
      <c r="H2380" s="676">
        <v>4</v>
      </c>
      <c r="I2380" s="676"/>
      <c r="J2380" s="677"/>
      <c r="K2380" s="676" t="s">
        <v>3956</v>
      </c>
      <c r="L2380" s="677" t="s">
        <v>3769</v>
      </c>
      <c r="M2380" s="677">
        <v>44665</v>
      </c>
      <c r="N2380" s="677">
        <v>44665</v>
      </c>
      <c r="O2380" s="677"/>
      <c r="P2380" s="677" t="s">
        <v>1176</v>
      </c>
      <c r="Q2380" s="677"/>
      <c r="R2380" s="677"/>
      <c r="S2380" s="676" t="s">
        <v>1106</v>
      </c>
      <c r="T2380" s="676">
        <v>60</v>
      </c>
      <c r="U2380" s="676" t="s">
        <v>1290</v>
      </c>
      <c r="V2380" s="676" t="s">
        <v>986</v>
      </c>
      <c r="W2380" s="678">
        <v>400</v>
      </c>
      <c r="X2380" s="551">
        <v>768</v>
      </c>
      <c r="Y2380" s="693">
        <f>W2380*X2380</f>
        <v>307200</v>
      </c>
      <c r="Z2380" s="680">
        <v>0.48</v>
      </c>
      <c r="AA2380" s="682">
        <f>Y2380*Z2380</f>
        <v>147456</v>
      </c>
      <c r="AB2380" s="682"/>
      <c r="AC2380" s="683">
        <f>AB2380*Y2380</f>
        <v>0</v>
      </c>
      <c r="AD2380" s="692"/>
      <c r="AE2380" s="684"/>
      <c r="AF2380" s="695">
        <f>AA2380+AD2380+AE2380</f>
        <v>147456</v>
      </c>
      <c r="AG2380" s="676" t="s">
        <v>47</v>
      </c>
      <c r="AH2380" s="676"/>
      <c r="AI2380" s="676">
        <v>45</v>
      </c>
      <c r="AJ2380" s="676" t="s">
        <v>1983</v>
      </c>
      <c r="AK2380" s="676" t="s">
        <v>50</v>
      </c>
      <c r="AL2380" s="696">
        <v>91761</v>
      </c>
      <c r="AM2380" s="676" t="s">
        <v>52</v>
      </c>
      <c r="AN2380" s="676" t="s">
        <v>50</v>
      </c>
      <c r="AO2380" s="676"/>
      <c r="AP2380" s="684"/>
      <c r="AQ2380" s="684" t="s">
        <v>37</v>
      </c>
      <c r="AR2380" s="676"/>
      <c r="AS2380" s="544" t="s">
        <v>1157</v>
      </c>
      <c r="AT2380" s="630" t="s">
        <v>1078</v>
      </c>
      <c r="AU2380" s="285" t="s">
        <v>1078</v>
      </c>
      <c r="AV2380" s="674"/>
      <c r="AW2380" s="673" t="str">
        <f>U2380</f>
        <v>30390456H</v>
      </c>
      <c r="AX2380" s="673" cm="1">
        <f t="array" ref="AX2380">SUM(MID(0&amp;AW2380,LARGE(INDEX(ISNUMBER(--MID(AW2380,ROW($1:$8),1))*ROW($1:$8),),ROW($1:$8))+1,1)*10^ROW($1:$8)/10)</f>
        <v>30390456</v>
      </c>
      <c r="AY2380" s="673" t="str">
        <f>VLOOKUP($AX2380,'Item Master Data'!$A:$F,3,FALSE)</f>
        <v>Q.PEAK DUO BLK ML G10+</v>
      </c>
      <c r="AZ2380" s="673">
        <f>VLOOKUP($AX2380,'Item Master Data'!$A:$F,6,FALSE)</f>
        <v>400</v>
      </c>
      <c r="BA2380" s="673">
        <f>X2380/BB2380</f>
        <v>24</v>
      </c>
      <c r="BB2380" s="673">
        <f>VLOOKUP(AX2380,'Item Master Data'!$A:$G,7,FALSE)</f>
        <v>32</v>
      </c>
      <c r="BD2380" s="673">
        <f>W2380-AZ2380</f>
        <v>0</v>
      </c>
    </row>
    <row r="2381" spans="1:56" s="673" customFormat="1">
      <c r="A2381" s="282"/>
      <c r="B2381" s="283"/>
      <c r="C2381" s="283"/>
      <c r="D2381" s="535" t="s">
        <v>3750</v>
      </c>
      <c r="E2381" s="284" t="s">
        <v>5415</v>
      </c>
      <c r="F2381" s="676"/>
      <c r="G2381" s="676">
        <v>2022</v>
      </c>
      <c r="H2381" s="676">
        <v>4</v>
      </c>
      <c r="I2381" s="676"/>
      <c r="J2381" s="677"/>
      <c r="K2381" s="676" t="s">
        <v>3957</v>
      </c>
      <c r="L2381" s="677" t="s">
        <v>3769</v>
      </c>
      <c r="M2381" s="677">
        <v>44665</v>
      </c>
      <c r="N2381" s="677">
        <v>44665</v>
      </c>
      <c r="O2381" s="677"/>
      <c r="P2381" s="677" t="s">
        <v>1176</v>
      </c>
      <c r="Q2381" s="677"/>
      <c r="R2381" s="677"/>
      <c r="S2381" s="676" t="s">
        <v>1106</v>
      </c>
      <c r="T2381" s="676">
        <v>60</v>
      </c>
      <c r="U2381" s="676" t="s">
        <v>1290</v>
      </c>
      <c r="V2381" s="676" t="s">
        <v>986</v>
      </c>
      <c r="W2381" s="678">
        <v>400</v>
      </c>
      <c r="X2381" s="551">
        <v>768</v>
      </c>
      <c r="Y2381" s="693">
        <f>W2381*X2381</f>
        <v>307200</v>
      </c>
      <c r="Z2381" s="680">
        <v>0.48</v>
      </c>
      <c r="AA2381" s="682">
        <f>Y2381*Z2381</f>
        <v>147456</v>
      </c>
      <c r="AB2381" s="682"/>
      <c r="AC2381" s="683">
        <f>AB2381*Y2381</f>
        <v>0</v>
      </c>
      <c r="AD2381" s="692"/>
      <c r="AE2381" s="684"/>
      <c r="AF2381" s="695">
        <f>AA2381+AD2381+AE2381</f>
        <v>147456</v>
      </c>
      <c r="AG2381" s="676" t="s">
        <v>47</v>
      </c>
      <c r="AH2381" s="676"/>
      <c r="AI2381" s="676">
        <v>45</v>
      </c>
      <c r="AJ2381" s="676" t="s">
        <v>1987</v>
      </c>
      <c r="AK2381" s="676" t="s">
        <v>50</v>
      </c>
      <c r="AL2381" s="696">
        <v>92121</v>
      </c>
      <c r="AM2381" s="676" t="s">
        <v>52</v>
      </c>
      <c r="AN2381" s="676" t="s">
        <v>50</v>
      </c>
      <c r="AO2381" s="676"/>
      <c r="AP2381" s="684"/>
      <c r="AQ2381" s="684" t="s">
        <v>37</v>
      </c>
      <c r="AR2381" s="676"/>
      <c r="AS2381" s="544" t="s">
        <v>1157</v>
      </c>
      <c r="AT2381" s="630" t="s">
        <v>1078</v>
      </c>
      <c r="AU2381" s="285" t="s">
        <v>1078</v>
      </c>
      <c r="AV2381" s="674"/>
      <c r="AW2381" s="673" t="str">
        <f>U2381</f>
        <v>30390456H</v>
      </c>
      <c r="AX2381" s="673" cm="1">
        <f t="array" ref="AX2381">SUM(MID(0&amp;AW2381,LARGE(INDEX(ISNUMBER(--MID(AW2381,ROW($1:$8),1))*ROW($1:$8),),ROW($1:$8))+1,1)*10^ROW($1:$8)/10)</f>
        <v>30390456</v>
      </c>
      <c r="AY2381" s="673" t="str">
        <f>VLOOKUP($AX2381,'Item Master Data'!$A:$F,3,FALSE)</f>
        <v>Q.PEAK DUO BLK ML G10+</v>
      </c>
      <c r="AZ2381" s="673">
        <f>VLOOKUP($AX2381,'Item Master Data'!$A:$F,6,FALSE)</f>
        <v>400</v>
      </c>
      <c r="BA2381" s="673">
        <f>X2381/BB2381</f>
        <v>24</v>
      </c>
      <c r="BB2381" s="673">
        <f>VLOOKUP(AX2381,'Item Master Data'!$A:$G,7,FALSE)</f>
        <v>32</v>
      </c>
      <c r="BD2381" s="673">
        <f>W2381-AZ2381</f>
        <v>0</v>
      </c>
    </row>
    <row r="2382" spans="1:56" s="673" customFormat="1">
      <c r="A2382" s="282"/>
      <c r="B2382" s="283"/>
      <c r="C2382" s="283"/>
      <c r="D2382" s="535" t="s">
        <v>3750</v>
      </c>
      <c r="E2382" s="284" t="s">
        <v>5416</v>
      </c>
      <c r="F2382" s="676"/>
      <c r="G2382" s="676">
        <v>2022</v>
      </c>
      <c r="H2382" s="676">
        <v>4</v>
      </c>
      <c r="I2382" s="676"/>
      <c r="J2382" s="677"/>
      <c r="K2382" s="637" t="s">
        <v>3958</v>
      </c>
      <c r="L2382" s="591" t="s">
        <v>3769</v>
      </c>
      <c r="M2382" s="677">
        <v>44665</v>
      </c>
      <c r="N2382" s="677">
        <v>44665</v>
      </c>
      <c r="O2382" s="677"/>
      <c r="P2382" s="677" t="s">
        <v>1176</v>
      </c>
      <c r="Q2382" s="677"/>
      <c r="R2382" s="677"/>
      <c r="S2382" s="676" t="s">
        <v>1106</v>
      </c>
      <c r="T2382" s="676">
        <v>60</v>
      </c>
      <c r="U2382" s="676" t="s">
        <v>1290</v>
      </c>
      <c r="V2382" s="676" t="s">
        <v>986</v>
      </c>
      <c r="W2382" s="678">
        <v>400</v>
      </c>
      <c r="X2382" s="551">
        <v>768</v>
      </c>
      <c r="Y2382" s="693">
        <f>W2382*X2382</f>
        <v>307200</v>
      </c>
      <c r="Z2382" s="680">
        <v>0.48</v>
      </c>
      <c r="AA2382" s="682">
        <f>Y2382*Z2382</f>
        <v>147456</v>
      </c>
      <c r="AB2382" s="682"/>
      <c r="AC2382" s="683">
        <f>AB2382*Y2382</f>
        <v>0</v>
      </c>
      <c r="AD2382" s="692"/>
      <c r="AE2382" s="684"/>
      <c r="AF2382" s="695">
        <f>AA2382+AD2382+AE2382</f>
        <v>147456</v>
      </c>
      <c r="AG2382" s="676" t="s">
        <v>47</v>
      </c>
      <c r="AH2382" s="676"/>
      <c r="AI2382" s="676">
        <v>45</v>
      </c>
      <c r="AJ2382" s="676" t="s">
        <v>1983</v>
      </c>
      <c r="AK2382" s="676" t="s">
        <v>50</v>
      </c>
      <c r="AL2382" s="696">
        <v>91761</v>
      </c>
      <c r="AM2382" s="676" t="s">
        <v>52</v>
      </c>
      <c r="AN2382" s="676" t="s">
        <v>50</v>
      </c>
      <c r="AO2382" s="676"/>
      <c r="AP2382" s="684"/>
      <c r="AQ2382" s="684" t="s">
        <v>37</v>
      </c>
      <c r="AR2382" s="676"/>
      <c r="AS2382" s="544" t="s">
        <v>1157</v>
      </c>
      <c r="AT2382" s="630" t="s">
        <v>1078</v>
      </c>
      <c r="AU2382" s="285" t="s">
        <v>1078</v>
      </c>
      <c r="AV2382" s="674"/>
      <c r="AW2382" s="673" t="str">
        <f>U2382</f>
        <v>30390456H</v>
      </c>
      <c r="AX2382" s="673" cm="1">
        <f t="array" ref="AX2382">SUM(MID(0&amp;AW2382,LARGE(INDEX(ISNUMBER(--MID(AW2382,ROW($1:$8),1))*ROW($1:$8),),ROW($1:$8))+1,1)*10^ROW($1:$8)/10)</f>
        <v>30390456</v>
      </c>
      <c r="AY2382" s="673" t="str">
        <f>VLOOKUP($AX2382,'Item Master Data'!$A:$F,3,FALSE)</f>
        <v>Q.PEAK DUO BLK ML G10+</v>
      </c>
      <c r="AZ2382" s="673">
        <f>VLOOKUP($AX2382,'Item Master Data'!$A:$F,6,FALSE)</f>
        <v>400</v>
      </c>
      <c r="BA2382" s="673">
        <f>X2382/BB2382</f>
        <v>24</v>
      </c>
      <c r="BB2382" s="673">
        <f>VLOOKUP(AX2382,'Item Master Data'!$A:$G,7,FALSE)</f>
        <v>32</v>
      </c>
      <c r="BD2382" s="673">
        <f>W2382-AZ2382</f>
        <v>0</v>
      </c>
    </row>
    <row r="2383" spans="1:56" s="673" customFormat="1">
      <c r="A2383" s="282"/>
      <c r="B2383" s="283"/>
      <c r="C2383" s="283"/>
      <c r="D2383" s="535" t="s">
        <v>3750</v>
      </c>
      <c r="E2383" s="284" t="s">
        <v>3959</v>
      </c>
      <c r="F2383" s="676" t="s">
        <v>1152</v>
      </c>
      <c r="G2383" s="676">
        <v>2022</v>
      </c>
      <c r="H2383" s="676">
        <v>4</v>
      </c>
      <c r="I2383" s="687"/>
      <c r="J2383" s="677"/>
      <c r="K2383" s="734" t="s">
        <v>3960</v>
      </c>
      <c r="L2383" s="734" t="s">
        <v>1180</v>
      </c>
      <c r="M2383" s="677">
        <v>44505</v>
      </c>
      <c r="N2383" s="677">
        <v>44652</v>
      </c>
      <c r="O2383" s="677" t="s">
        <v>2411</v>
      </c>
      <c r="P2383" s="677" t="s">
        <v>1097</v>
      </c>
      <c r="Q2383" s="677"/>
      <c r="R2383" s="677"/>
      <c r="S2383" s="676" t="s">
        <v>1106</v>
      </c>
      <c r="T2383" s="676">
        <v>60</v>
      </c>
      <c r="U2383" s="676">
        <v>49401140</v>
      </c>
      <c r="V2383" s="676" t="s">
        <v>973</v>
      </c>
      <c r="W2383" s="678">
        <v>400</v>
      </c>
      <c r="X2383" s="551">
        <v>1536</v>
      </c>
      <c r="Y2383" s="693">
        <f>W2383*X2383</f>
        <v>614400</v>
      </c>
      <c r="Z2383" s="680">
        <v>0.55000000000000004</v>
      </c>
      <c r="AA2383" s="682">
        <f>Y2383*Z2383</f>
        <v>337920</v>
      </c>
      <c r="AB2383" s="682"/>
      <c r="AC2383" s="683">
        <v>0</v>
      </c>
      <c r="AD2383" s="692"/>
      <c r="AE2383" s="684"/>
      <c r="AF2383" s="695">
        <f>AA2383+AD2383+AE2383</f>
        <v>337920</v>
      </c>
      <c r="AG2383" s="676" t="s">
        <v>1073</v>
      </c>
      <c r="AH2383" s="676"/>
      <c r="AI2383" s="676">
        <v>60</v>
      </c>
      <c r="AJ2383" s="676" t="s">
        <v>1181</v>
      </c>
      <c r="AK2383" s="676" t="s">
        <v>1143</v>
      </c>
      <c r="AL2383" s="696" t="s">
        <v>1182</v>
      </c>
      <c r="AM2383" s="676" t="s">
        <v>52</v>
      </c>
      <c r="AN2383" s="676" t="s">
        <v>1110</v>
      </c>
      <c r="AO2383" s="676"/>
      <c r="AP2383" s="684"/>
      <c r="AQ2383" s="684" t="s">
        <v>37</v>
      </c>
      <c r="AR2383" s="676" t="s">
        <v>3798</v>
      </c>
      <c r="AS2383" s="544" t="s">
        <v>1077</v>
      </c>
      <c r="AT2383" s="630"/>
      <c r="AU2383" s="285"/>
      <c r="AV2383" s="674">
        <v>0.5</v>
      </c>
      <c r="AW2383" s="673">
        <f>U2383</f>
        <v>49401140</v>
      </c>
      <c r="AX2383" s="673" cm="1">
        <f t="array" ref="AX2383">SUM(MID(0&amp;AW2383,LARGE(INDEX(ISNUMBER(--MID(AW2383,ROW($1:$8),1))*ROW($1:$8),),ROW($1:$8))+1,1)*10^ROW($1:$8)/10)</f>
        <v>49401140</v>
      </c>
      <c r="AY2383" s="673" t="str">
        <f>VLOOKUP($AX2383,'Item Master Data'!$A:$F,3,FALSE)</f>
        <v>Q.PEAK DUO BLK ML G10.a+</v>
      </c>
      <c r="AZ2383" s="673">
        <f>VLOOKUP($AX2383,'Item Master Data'!$A:$F,6,FALSE)</f>
        <v>400</v>
      </c>
      <c r="BA2383" s="673">
        <f>X2383/BB2383</f>
        <v>48</v>
      </c>
      <c r="BB2383" s="673">
        <f>VLOOKUP(AX2383,'Item Master Data'!$A:$G,7,FALSE)</f>
        <v>32</v>
      </c>
      <c r="BD2383" s="673">
        <f>W2383-AZ2383</f>
        <v>0</v>
      </c>
    </row>
    <row r="2384" spans="1:56" s="673" customFormat="1" ht="15.75" customHeight="1">
      <c r="A2384" s="697"/>
      <c r="B2384" s="558" t="s">
        <v>1217</v>
      </c>
      <c r="C2384" s="558" t="s">
        <v>1217</v>
      </c>
      <c r="D2384" s="676" t="s">
        <v>3750</v>
      </c>
      <c r="E2384" s="287" t="s">
        <v>3961</v>
      </c>
      <c r="F2384" s="676"/>
      <c r="G2384" s="676">
        <v>2022</v>
      </c>
      <c r="H2384" s="676">
        <v>4</v>
      </c>
      <c r="I2384" s="298" t="s">
        <v>3962</v>
      </c>
      <c r="J2384" s="299">
        <v>44650</v>
      </c>
      <c r="K2384" s="300" t="s">
        <v>3963</v>
      </c>
      <c r="L2384" s="299" t="s">
        <v>1193</v>
      </c>
      <c r="M2384" s="677">
        <v>44484</v>
      </c>
      <c r="N2384" s="677">
        <v>44621</v>
      </c>
      <c r="O2384" s="677"/>
      <c r="P2384" s="677">
        <v>44634</v>
      </c>
      <c r="Q2384" s="677">
        <v>44650</v>
      </c>
      <c r="R2384" s="677">
        <v>44652</v>
      </c>
      <c r="S2384" s="676" t="s">
        <v>1106</v>
      </c>
      <c r="T2384" s="676">
        <v>60</v>
      </c>
      <c r="U2384" s="676">
        <v>49405140</v>
      </c>
      <c r="V2384" s="676" t="s">
        <v>973</v>
      </c>
      <c r="W2384" s="678">
        <v>400</v>
      </c>
      <c r="X2384" s="551">
        <v>1664</v>
      </c>
      <c r="Y2384" s="693">
        <f>W2384*X2384</f>
        <v>665600</v>
      </c>
      <c r="Z2384" s="680">
        <v>0.55000000000000004</v>
      </c>
      <c r="AA2384" s="682">
        <f>Y2384*Z2384</f>
        <v>366080.00000000006</v>
      </c>
      <c r="AB2384" s="521"/>
      <c r="AC2384" s="683">
        <v>0</v>
      </c>
      <c r="AD2384" s="676"/>
      <c r="AE2384" s="684"/>
      <c r="AF2384" s="695">
        <f>AA2384+AD2384+AE2384</f>
        <v>366080.00000000006</v>
      </c>
      <c r="AG2384" s="676" t="s">
        <v>1073</v>
      </c>
      <c r="AH2384" s="641"/>
      <c r="AI2384" s="676">
        <v>60</v>
      </c>
      <c r="AJ2384" s="676" t="s">
        <v>1216</v>
      </c>
      <c r="AK2384" s="676" t="s">
        <v>1100</v>
      </c>
      <c r="AL2384" s="696">
        <v>1501</v>
      </c>
      <c r="AM2384" s="676" t="s">
        <v>52</v>
      </c>
      <c r="AN2384" s="676" t="s">
        <v>1076</v>
      </c>
      <c r="AO2384" s="676"/>
      <c r="AP2384" s="676"/>
      <c r="AQ2384" s="676" t="s">
        <v>37</v>
      </c>
      <c r="AR2384" s="676"/>
      <c r="AS2384" s="523" t="s">
        <v>1077</v>
      </c>
      <c r="AT2384" s="434" t="s">
        <v>1078</v>
      </c>
      <c r="AU2384" s="523" t="s">
        <v>1078</v>
      </c>
      <c r="AV2384" s="674"/>
      <c r="AW2384" s="673">
        <f>U2384</f>
        <v>49405140</v>
      </c>
      <c r="AX2384" s="673" cm="1">
        <f t="array" ref="AX2384">SUM(MID(0&amp;AW2384,LARGE(INDEX(ISNUMBER(--MID(AW2384,ROW($1:$8),1))*ROW($1:$8),),ROW($1:$8))+1,1)*10^ROW($1:$8)/10)</f>
        <v>49405140</v>
      </c>
      <c r="AY2384" s="673" t="str">
        <f>VLOOKUP($AX2384,'Item Master Data'!$A:$F,3,FALSE)</f>
        <v>Q.PEAK DUO BLK ML G10+</v>
      </c>
      <c r="AZ2384" s="673">
        <f>VLOOKUP($AX2384,'Item Master Data'!$A:$F,6,FALSE)</f>
        <v>400</v>
      </c>
      <c r="BA2384" s="673">
        <f>X2384/BB2384</f>
        <v>52</v>
      </c>
      <c r="BB2384" s="673">
        <f>VLOOKUP(AX2384,'Item Master Data'!$A:$G,7,FALSE)</f>
        <v>32</v>
      </c>
      <c r="BD2384" s="673">
        <f>W2384-AZ2384</f>
        <v>0</v>
      </c>
    </row>
    <row r="2385" spans="1:56" s="673" customFormat="1" ht="15.75" customHeight="1">
      <c r="A2385" s="697"/>
      <c r="B2385" s="558" t="s">
        <v>1217</v>
      </c>
      <c r="C2385" s="558" t="s">
        <v>1217</v>
      </c>
      <c r="D2385" s="676" t="s">
        <v>3750</v>
      </c>
      <c r="E2385" s="287" t="s">
        <v>5417</v>
      </c>
      <c r="F2385" s="676"/>
      <c r="G2385" s="676">
        <v>2022</v>
      </c>
      <c r="H2385" s="676">
        <v>4</v>
      </c>
      <c r="I2385" s="298" t="s">
        <v>5418</v>
      </c>
      <c r="J2385" s="299"/>
      <c r="K2385" s="300" t="s">
        <v>3963</v>
      </c>
      <c r="L2385" s="299" t="s">
        <v>1193</v>
      </c>
      <c r="M2385" s="677">
        <v>44484</v>
      </c>
      <c r="N2385" s="677">
        <v>44621</v>
      </c>
      <c r="O2385" s="677"/>
      <c r="P2385" s="677">
        <v>44634</v>
      </c>
      <c r="Q2385" s="677">
        <v>44652</v>
      </c>
      <c r="R2385" s="677"/>
      <c r="S2385" s="676" t="s">
        <v>1106</v>
      </c>
      <c r="T2385" s="676">
        <v>60</v>
      </c>
      <c r="U2385" s="676">
        <v>49405140</v>
      </c>
      <c r="V2385" s="676" t="s">
        <v>973</v>
      </c>
      <c r="W2385" s="678">
        <v>400</v>
      </c>
      <c r="X2385" s="551">
        <v>2496</v>
      </c>
      <c r="Y2385" s="693">
        <f>W2385*X2385</f>
        <v>998400</v>
      </c>
      <c r="Z2385" s="680">
        <v>0.55000000000000004</v>
      </c>
      <c r="AA2385" s="682">
        <f>Y2385*Z2385</f>
        <v>549120</v>
      </c>
      <c r="AB2385" s="521"/>
      <c r="AC2385" s="683">
        <v>0</v>
      </c>
      <c r="AD2385" s="676"/>
      <c r="AE2385" s="684"/>
      <c r="AF2385" s="695">
        <f>AA2385+AD2385+AE2385</f>
        <v>549120</v>
      </c>
      <c r="AG2385" s="676" t="s">
        <v>1073</v>
      </c>
      <c r="AH2385" s="641"/>
      <c r="AI2385" s="676">
        <v>60</v>
      </c>
      <c r="AJ2385" s="676" t="s">
        <v>1216</v>
      </c>
      <c r="AK2385" s="676" t="s">
        <v>1100</v>
      </c>
      <c r="AL2385" s="696">
        <v>1501</v>
      </c>
      <c r="AM2385" s="676" t="s">
        <v>52</v>
      </c>
      <c r="AN2385" s="676" t="s">
        <v>1076</v>
      </c>
      <c r="AO2385" s="676"/>
      <c r="AP2385" s="676"/>
      <c r="AQ2385" s="676" t="s">
        <v>37</v>
      </c>
      <c r="AR2385" s="676"/>
      <c r="AS2385" s="523" t="s">
        <v>1077</v>
      </c>
      <c r="AT2385" s="434" t="s">
        <v>1078</v>
      </c>
      <c r="AU2385" s="523" t="s">
        <v>1078</v>
      </c>
      <c r="AV2385" s="674"/>
      <c r="AW2385" s="673">
        <f>U2385</f>
        <v>49405140</v>
      </c>
      <c r="AX2385" s="673" cm="1">
        <f t="array" ref="AX2385">SUM(MID(0&amp;AW2385,LARGE(INDEX(ISNUMBER(--MID(AW2385,ROW($1:$8),1))*ROW($1:$8),),ROW($1:$8))+1,1)*10^ROW($1:$8)/10)</f>
        <v>49405140</v>
      </c>
      <c r="AY2385" s="673" t="str">
        <f>VLOOKUP($AX2385,'Item Master Data'!$A:$F,3,FALSE)</f>
        <v>Q.PEAK DUO BLK ML G10+</v>
      </c>
      <c r="AZ2385" s="673">
        <f>VLOOKUP($AX2385,'Item Master Data'!$A:$F,6,FALSE)</f>
        <v>400</v>
      </c>
      <c r="BA2385" s="673">
        <f>X2385/BB2385</f>
        <v>78</v>
      </c>
      <c r="BB2385" s="673">
        <f>VLOOKUP(AX2385,'Item Master Data'!$A:$G,7,FALSE)</f>
        <v>32</v>
      </c>
      <c r="BD2385" s="673">
        <f>W2385-AZ2385</f>
        <v>0</v>
      </c>
    </row>
    <row r="2386" spans="1:56" s="673" customFormat="1" ht="15.75" customHeight="1">
      <c r="A2386" s="697"/>
      <c r="B2386" s="558" t="s">
        <v>1217</v>
      </c>
      <c r="C2386" s="558" t="s">
        <v>1217</v>
      </c>
      <c r="D2386" s="676" t="s">
        <v>3750</v>
      </c>
      <c r="E2386" s="287" t="s">
        <v>5419</v>
      </c>
      <c r="F2386" s="676"/>
      <c r="G2386" s="676">
        <v>2022</v>
      </c>
      <c r="H2386" s="676">
        <v>4</v>
      </c>
      <c r="I2386" s="687" t="s">
        <v>5420</v>
      </c>
      <c r="J2386" s="677"/>
      <c r="K2386" s="734" t="s">
        <v>3965</v>
      </c>
      <c r="L2386" s="750" t="s">
        <v>1193</v>
      </c>
      <c r="M2386" s="677">
        <v>44484</v>
      </c>
      <c r="N2386" s="677">
        <v>44621</v>
      </c>
      <c r="O2386" s="677"/>
      <c r="P2386" s="677"/>
      <c r="Q2386" s="677"/>
      <c r="R2386" s="677"/>
      <c r="S2386" s="676" t="s">
        <v>1106</v>
      </c>
      <c r="T2386" s="676">
        <v>60</v>
      </c>
      <c r="U2386" s="676">
        <v>49403140</v>
      </c>
      <c r="V2386" s="676" t="s">
        <v>973</v>
      </c>
      <c r="W2386" s="678">
        <v>400</v>
      </c>
      <c r="X2386" s="551">
        <v>832</v>
      </c>
      <c r="Y2386" s="693">
        <f>W2386*X2386</f>
        <v>332800</v>
      </c>
      <c r="Z2386" s="680">
        <v>0.55000000000000004</v>
      </c>
      <c r="AA2386" s="682">
        <f>Y2386*Z2386</f>
        <v>183040.00000000003</v>
      </c>
      <c r="AB2386" s="521"/>
      <c r="AC2386" s="683">
        <v>0</v>
      </c>
      <c r="AD2386" s="676"/>
      <c r="AE2386" s="684"/>
      <c r="AF2386" s="695">
        <f>AA2386+AD2386+AE2386</f>
        <v>183040.00000000003</v>
      </c>
      <c r="AG2386" s="676" t="s">
        <v>1073</v>
      </c>
      <c r="AH2386" s="641"/>
      <c r="AI2386" s="676">
        <v>60</v>
      </c>
      <c r="AJ2386" s="676" t="s">
        <v>1216</v>
      </c>
      <c r="AK2386" s="676" t="s">
        <v>1100</v>
      </c>
      <c r="AL2386" s="696">
        <v>1501</v>
      </c>
      <c r="AM2386" s="676" t="s">
        <v>52</v>
      </c>
      <c r="AN2386" s="676" t="s">
        <v>1076</v>
      </c>
      <c r="AO2386" s="676"/>
      <c r="AP2386" s="676"/>
      <c r="AQ2386" s="676" t="s">
        <v>37</v>
      </c>
      <c r="AR2386" s="676"/>
      <c r="AS2386" s="523" t="s">
        <v>1077</v>
      </c>
      <c r="AT2386" s="434" t="s">
        <v>1078</v>
      </c>
      <c r="AU2386" s="523" t="s">
        <v>1078</v>
      </c>
      <c r="AV2386" s="674"/>
      <c r="AW2386" s="673">
        <f>U2386</f>
        <v>49403140</v>
      </c>
      <c r="AX2386" s="673" cm="1">
        <f t="array" ref="AX2386">SUM(MID(0&amp;AW2386,LARGE(INDEX(ISNUMBER(--MID(AW2386,ROW($1:$8),1))*ROW($1:$8),),ROW($1:$8))+1,1)*10^ROW($1:$8)/10)</f>
        <v>49403140</v>
      </c>
      <c r="AY2386" s="673" t="str">
        <f>VLOOKUP($AX2386,'Item Master Data'!$A:$F,3,FALSE)</f>
        <v>Q.PEAK DUO BLK ML G10+</v>
      </c>
      <c r="AZ2386" s="673">
        <f>VLOOKUP($AX2386,'Item Master Data'!$A:$F,6,FALSE)</f>
        <v>400</v>
      </c>
      <c r="BA2386" s="673">
        <f>X2386/BB2386</f>
        <v>26</v>
      </c>
      <c r="BB2386" s="673">
        <f>VLOOKUP(AX2386,'Item Master Data'!$A:$G,7,FALSE)</f>
        <v>32</v>
      </c>
      <c r="BD2386" s="673">
        <f>W2386-AZ2386</f>
        <v>0</v>
      </c>
    </row>
    <row r="2387" spans="1:56" s="673" customFormat="1" ht="15.75" customHeight="1">
      <c r="A2387" s="697"/>
      <c r="B2387" s="558" t="s">
        <v>1217</v>
      </c>
      <c r="C2387" s="558" t="s">
        <v>1217</v>
      </c>
      <c r="D2387" s="676" t="s">
        <v>3750</v>
      </c>
      <c r="E2387" s="287" t="s">
        <v>3966</v>
      </c>
      <c r="F2387" s="676"/>
      <c r="G2387" s="676">
        <v>2022</v>
      </c>
      <c r="H2387" s="676">
        <v>4</v>
      </c>
      <c r="I2387" s="687" t="s">
        <v>3967</v>
      </c>
      <c r="J2387" s="677"/>
      <c r="K2387" s="676" t="s">
        <v>3968</v>
      </c>
      <c r="L2387" s="677" t="s">
        <v>1193</v>
      </c>
      <c r="M2387" s="677">
        <v>44644</v>
      </c>
      <c r="N2387" s="677">
        <v>44644</v>
      </c>
      <c r="O2387" s="677"/>
      <c r="P2387" s="677">
        <v>44648</v>
      </c>
      <c r="Q2387" s="677">
        <v>44657</v>
      </c>
      <c r="R2387" s="677">
        <v>44659</v>
      </c>
      <c r="S2387" s="676" t="s">
        <v>1106</v>
      </c>
      <c r="T2387" s="676">
        <v>60</v>
      </c>
      <c r="U2387" s="676">
        <v>49204132</v>
      </c>
      <c r="V2387" s="676" t="s">
        <v>1231</v>
      </c>
      <c r="W2387" s="678">
        <v>360</v>
      </c>
      <c r="X2387" s="551">
        <v>1352</v>
      </c>
      <c r="Y2387" s="693">
        <f>W2387*X2387</f>
        <v>486720</v>
      </c>
      <c r="Z2387" s="680">
        <v>0.83</v>
      </c>
      <c r="AA2387" s="682">
        <f>Y2387*Z2387</f>
        <v>403977.6</v>
      </c>
      <c r="AB2387" s="521"/>
      <c r="AC2387" s="683">
        <v>0</v>
      </c>
      <c r="AD2387" s="676"/>
      <c r="AE2387" s="684"/>
      <c r="AF2387" s="695">
        <f>AA2387+AD2387+AE2387</f>
        <v>403977.6</v>
      </c>
      <c r="AG2387" s="676" t="s">
        <v>1073</v>
      </c>
      <c r="AH2387" s="641"/>
      <c r="AI2387" s="676">
        <v>60</v>
      </c>
      <c r="AJ2387" s="676" t="s">
        <v>1216</v>
      </c>
      <c r="AK2387" s="676" t="s">
        <v>1100</v>
      </c>
      <c r="AL2387" s="696">
        <v>1501</v>
      </c>
      <c r="AM2387" s="676" t="s">
        <v>52</v>
      </c>
      <c r="AN2387" s="676" t="s">
        <v>1110</v>
      </c>
      <c r="AO2387" s="676"/>
      <c r="AP2387" s="676"/>
      <c r="AQ2387" s="676" t="s">
        <v>37</v>
      </c>
      <c r="AR2387" s="676"/>
      <c r="AS2387" s="523" t="s">
        <v>1077</v>
      </c>
      <c r="AT2387" s="434" t="s">
        <v>1078</v>
      </c>
      <c r="AU2387" s="523" t="s">
        <v>1078</v>
      </c>
      <c r="AV2387" s="674"/>
      <c r="AW2387" s="673">
        <f>U2387</f>
        <v>49204132</v>
      </c>
      <c r="AX2387" s="673" cm="1">
        <f t="array" ref="AX2387">SUM(MID(0&amp;AW2387,LARGE(INDEX(ISNUMBER(--MID(AW2387,ROW($1:$8),1))*ROW($1:$8),),ROW($1:$8))+1,1)*10^ROW($1:$8)/10)</f>
        <v>49204132</v>
      </c>
      <c r="AY2387" s="673" t="str">
        <f>VLOOKUP($AX2387,'Item Master Data'!$A:$F,3,FALSE)</f>
        <v>Q.PEAK DUO BLK G10+/AC</v>
      </c>
      <c r="AZ2387" s="673">
        <f>VLOOKUP($AX2387,'Item Master Data'!$A:$F,6,FALSE)</f>
        <v>360</v>
      </c>
      <c r="BA2387" s="673">
        <f>X2387/BB2387</f>
        <v>52</v>
      </c>
      <c r="BB2387" s="673">
        <f>VLOOKUP(AX2387,'Item Master Data'!$A:$G,7,FALSE)</f>
        <v>26</v>
      </c>
      <c r="BD2387" s="673">
        <f>W2387-AZ2387</f>
        <v>0</v>
      </c>
    </row>
    <row r="2388" spans="1:56" s="673" customFormat="1">
      <c r="A2388" s="282"/>
      <c r="B2388" s="283"/>
      <c r="C2388" s="283"/>
      <c r="D2388" s="535" t="s">
        <v>3750</v>
      </c>
      <c r="E2388" s="284" t="s">
        <v>3969</v>
      </c>
      <c r="F2388" s="687">
        <v>2</v>
      </c>
      <c r="G2388" s="676">
        <v>2022</v>
      </c>
      <c r="H2388" s="676">
        <v>4</v>
      </c>
      <c r="I2388" s="687" t="s">
        <v>3970</v>
      </c>
      <c r="J2388" s="677"/>
      <c r="K2388" s="734" t="s">
        <v>3971</v>
      </c>
      <c r="L2388" s="734" t="s">
        <v>1237</v>
      </c>
      <c r="M2388" s="677">
        <v>44511</v>
      </c>
      <c r="N2388" s="677" t="s">
        <v>3972</v>
      </c>
      <c r="O2388" s="677"/>
      <c r="P2388" s="677" t="s">
        <v>1097</v>
      </c>
      <c r="Q2388" s="677"/>
      <c r="R2388" s="677"/>
      <c r="S2388" s="676" t="s">
        <v>1106</v>
      </c>
      <c r="T2388" s="676">
        <v>60</v>
      </c>
      <c r="U2388" s="676">
        <v>49201132</v>
      </c>
      <c r="V2388" s="676" t="s">
        <v>986</v>
      </c>
      <c r="W2388" s="678">
        <v>360</v>
      </c>
      <c r="X2388" s="565">
        <v>896</v>
      </c>
      <c r="Y2388" s="693">
        <f>W2388*X2388</f>
        <v>322560</v>
      </c>
      <c r="Z2388" s="680">
        <v>0.53</v>
      </c>
      <c r="AA2388" s="682">
        <f>Y2388*Z2388</f>
        <v>170956.80000000002</v>
      </c>
      <c r="AB2388" s="682"/>
      <c r="AC2388" s="683">
        <v>0</v>
      </c>
      <c r="AD2388" s="692"/>
      <c r="AE2388" s="684"/>
      <c r="AF2388" s="695">
        <f>AA2388+AD2388+AE2388</f>
        <v>170956.80000000002</v>
      </c>
      <c r="AG2388" s="676" t="s">
        <v>1073</v>
      </c>
      <c r="AH2388" s="676"/>
      <c r="AI2388" s="676">
        <v>60</v>
      </c>
      <c r="AJ2388" s="676" t="s">
        <v>1242</v>
      </c>
      <c r="AK2388" s="676" t="s">
        <v>1196</v>
      </c>
      <c r="AL2388" s="696" t="s">
        <v>1243</v>
      </c>
      <c r="AM2388" s="676" t="s">
        <v>52</v>
      </c>
      <c r="AN2388" s="676" t="s">
        <v>1089</v>
      </c>
      <c r="AO2388" s="676"/>
      <c r="AP2388" s="684" t="s">
        <v>38</v>
      </c>
      <c r="AQ2388" s="684" t="s">
        <v>37</v>
      </c>
      <c r="AR2388" s="676"/>
      <c r="AS2388" s="544" t="s">
        <v>1078</v>
      </c>
      <c r="AT2388" s="630"/>
      <c r="AU2388" s="285"/>
      <c r="AV2388" s="674"/>
      <c r="AW2388" s="673">
        <f>U2388</f>
        <v>49201132</v>
      </c>
      <c r="AX2388" s="673" cm="1">
        <f t="array" ref="AX2388">SUM(MID(0&amp;AW2388,LARGE(INDEX(ISNUMBER(--MID(AW2388,ROW($1:$8),1))*ROW($1:$8),),ROW($1:$8))+1,1)*10^ROW($1:$8)/10)</f>
        <v>49201132</v>
      </c>
      <c r="AY2388" s="673" t="str">
        <f>VLOOKUP($AX2388,'Item Master Data'!$A:$F,3,FALSE)</f>
        <v>Q.PEAK DUO BLK G10+</v>
      </c>
      <c r="AZ2388" s="673">
        <f>VLOOKUP($AX2388,'Item Master Data'!$A:$F,6,FALSE)</f>
        <v>360</v>
      </c>
      <c r="BA2388" s="673">
        <f>X2388/BB2388</f>
        <v>28</v>
      </c>
      <c r="BB2388" s="673">
        <f>VLOOKUP(AX2388,'Item Master Data'!$A:$G,7,FALSE)</f>
        <v>32</v>
      </c>
      <c r="BD2388" s="673">
        <f>W2388-AZ2388</f>
        <v>0</v>
      </c>
    </row>
    <row r="2389" spans="1:56" s="673" customFormat="1">
      <c r="A2389" s="282"/>
      <c r="B2389" s="283"/>
      <c r="C2389" s="283"/>
      <c r="D2389" s="535" t="s">
        <v>3750</v>
      </c>
      <c r="E2389" s="284" t="s">
        <v>5421</v>
      </c>
      <c r="F2389" s="676"/>
      <c r="G2389" s="676">
        <v>2022</v>
      </c>
      <c r="H2389" s="676">
        <v>4</v>
      </c>
      <c r="I2389" s="687"/>
      <c r="J2389" s="677"/>
      <c r="K2389" s="734" t="s">
        <v>3975</v>
      </c>
      <c r="L2389" s="734" t="s">
        <v>1237</v>
      </c>
      <c r="M2389" s="677">
        <v>44518</v>
      </c>
      <c r="N2389" s="677">
        <v>44648</v>
      </c>
      <c r="O2389" s="677">
        <v>44652</v>
      </c>
      <c r="P2389" s="677" t="s">
        <v>5422</v>
      </c>
      <c r="Q2389" s="677"/>
      <c r="R2389" s="677"/>
      <c r="S2389" s="676" t="s">
        <v>1106</v>
      </c>
      <c r="T2389" s="676">
        <v>60</v>
      </c>
      <c r="U2389" s="676">
        <v>49405140</v>
      </c>
      <c r="V2389" s="676" t="s">
        <v>973</v>
      </c>
      <c r="W2389" s="678">
        <v>400</v>
      </c>
      <c r="X2389" s="551">
        <v>768</v>
      </c>
      <c r="Y2389" s="693">
        <f>W2389*X2389</f>
        <v>307200</v>
      </c>
      <c r="Z2389" s="680">
        <v>0.55000000000000004</v>
      </c>
      <c r="AA2389" s="682">
        <f>Y2389*Z2389</f>
        <v>168960</v>
      </c>
      <c r="AB2389" s="682"/>
      <c r="AC2389" s="683">
        <f>AB2389*Y2389</f>
        <v>0</v>
      </c>
      <c r="AD2389" s="692"/>
      <c r="AE2389" s="684"/>
      <c r="AF2389" s="695">
        <f>AA2389+AD2389+AE2389</f>
        <v>168960</v>
      </c>
      <c r="AG2389" s="676" t="s">
        <v>1073</v>
      </c>
      <c r="AH2389" s="676"/>
      <c r="AI2389" s="676">
        <v>60</v>
      </c>
      <c r="AJ2389" s="676" t="s">
        <v>3807</v>
      </c>
      <c r="AK2389" s="676" t="s">
        <v>1196</v>
      </c>
      <c r="AL2389" s="696">
        <v>6492</v>
      </c>
      <c r="AM2389" s="676" t="s">
        <v>52</v>
      </c>
      <c r="AN2389" s="676" t="s">
        <v>1110</v>
      </c>
      <c r="AO2389" s="676"/>
      <c r="AP2389" s="684"/>
      <c r="AQ2389" s="684" t="s">
        <v>37</v>
      </c>
      <c r="AR2389" s="676" t="s">
        <v>3976</v>
      </c>
      <c r="AS2389" s="544" t="s">
        <v>1078</v>
      </c>
      <c r="AT2389" s="630" t="s">
        <v>1078</v>
      </c>
      <c r="AU2389" s="285" t="s">
        <v>1078</v>
      </c>
      <c r="AV2389" s="674">
        <v>0.52</v>
      </c>
      <c r="AW2389" s="673">
        <f>U2389</f>
        <v>49405140</v>
      </c>
      <c r="AX2389" s="673" cm="1">
        <f t="array" ref="AX2389">SUM(MID(0&amp;AW2389,LARGE(INDEX(ISNUMBER(--MID(AW2389,ROW($1:$8),1))*ROW($1:$8),),ROW($1:$8))+1,1)*10^ROW($1:$8)/10)</f>
        <v>49405140</v>
      </c>
      <c r="AY2389" s="673" t="str">
        <f>VLOOKUP($AX2389,'Item Master Data'!$A:$F,3,FALSE)</f>
        <v>Q.PEAK DUO BLK ML G10+</v>
      </c>
      <c r="AZ2389" s="673">
        <f>VLOOKUP($AX2389,'Item Master Data'!$A:$F,6,FALSE)</f>
        <v>400</v>
      </c>
      <c r="BA2389" s="673">
        <f>X2389/BB2389</f>
        <v>24</v>
      </c>
      <c r="BB2389" s="673">
        <f>VLOOKUP(AX2389,'Item Master Data'!$A:$G,7,FALSE)</f>
        <v>32</v>
      </c>
      <c r="BD2389" s="673">
        <f>W2389-AZ2389</f>
        <v>0</v>
      </c>
    </row>
    <row r="2390" spans="1:56" s="673" customFormat="1">
      <c r="A2390" s="282"/>
      <c r="B2390" s="283"/>
      <c r="C2390" s="283"/>
      <c r="D2390" s="535" t="s">
        <v>3750</v>
      </c>
      <c r="E2390" s="284"/>
      <c r="F2390" s="676"/>
      <c r="G2390" s="676">
        <v>2022</v>
      </c>
      <c r="H2390" s="676">
        <v>4</v>
      </c>
      <c r="I2390" s="687"/>
      <c r="J2390" s="677"/>
      <c r="K2390" s="734" t="s">
        <v>3977</v>
      </c>
      <c r="L2390" s="734" t="s">
        <v>1304</v>
      </c>
      <c r="M2390" s="677">
        <v>44522</v>
      </c>
      <c r="N2390" s="677">
        <v>44606</v>
      </c>
      <c r="O2390" s="677"/>
      <c r="P2390" s="677"/>
      <c r="Q2390" s="677"/>
      <c r="R2390" s="677"/>
      <c r="S2390" s="676" t="s">
        <v>1106</v>
      </c>
      <c r="T2390" s="676">
        <v>60</v>
      </c>
      <c r="U2390" s="676">
        <v>49401140</v>
      </c>
      <c r="V2390" s="676" t="s">
        <v>973</v>
      </c>
      <c r="W2390" s="678">
        <v>400</v>
      </c>
      <c r="X2390" s="551">
        <v>768</v>
      </c>
      <c r="Y2390" s="693">
        <f>W2390*X2390</f>
        <v>307200</v>
      </c>
      <c r="Z2390" s="680">
        <v>0.55000000000000004</v>
      </c>
      <c r="AA2390" s="682">
        <f>Y2390*Z2390</f>
        <v>168960</v>
      </c>
      <c r="AB2390" s="682"/>
      <c r="AC2390" s="683">
        <v>0</v>
      </c>
      <c r="AD2390" s="692"/>
      <c r="AE2390" s="684"/>
      <c r="AF2390" s="695">
        <f>AA2390+AD2390+AE2390</f>
        <v>168960</v>
      </c>
      <c r="AG2390" s="676" t="s">
        <v>1073</v>
      </c>
      <c r="AH2390" s="676"/>
      <c r="AI2390" s="676">
        <v>60</v>
      </c>
      <c r="AJ2390" s="676" t="s">
        <v>1305</v>
      </c>
      <c r="AK2390" s="676" t="s">
        <v>1306</v>
      </c>
      <c r="AL2390" s="696" t="s">
        <v>1307</v>
      </c>
      <c r="AM2390" s="676" t="s">
        <v>52</v>
      </c>
      <c r="AN2390" s="676" t="s">
        <v>1076</v>
      </c>
      <c r="AO2390" s="676"/>
      <c r="AP2390" s="684"/>
      <c r="AQ2390" s="684" t="s">
        <v>37</v>
      </c>
      <c r="AR2390" s="676"/>
      <c r="AS2390" s="544" t="s">
        <v>1078</v>
      </c>
      <c r="AT2390" s="630"/>
      <c r="AU2390" s="285"/>
      <c r="AV2390" s="674"/>
      <c r="AW2390" s="673">
        <f>U2390</f>
        <v>49401140</v>
      </c>
      <c r="AX2390" s="673" cm="1">
        <f t="array" ref="AX2390">SUM(MID(0&amp;AW2390,LARGE(INDEX(ISNUMBER(--MID(AW2390,ROW($1:$8),1))*ROW($1:$8),),ROW($1:$8))+1,1)*10^ROW($1:$8)/10)</f>
        <v>49401140</v>
      </c>
      <c r="AY2390" s="673" t="str">
        <f>VLOOKUP($AX2390,'Item Master Data'!$A:$F,3,FALSE)</f>
        <v>Q.PEAK DUO BLK ML G10.a+</v>
      </c>
      <c r="AZ2390" s="673">
        <f>VLOOKUP($AX2390,'Item Master Data'!$A:$F,6,FALSE)</f>
        <v>400</v>
      </c>
      <c r="BA2390" s="673">
        <f>X2390/BB2390</f>
        <v>24</v>
      </c>
      <c r="BB2390" s="673">
        <f>VLOOKUP(AX2390,'Item Master Data'!$A:$G,7,FALSE)</f>
        <v>32</v>
      </c>
      <c r="BD2390" s="673">
        <f>W2390-AZ2390</f>
        <v>0</v>
      </c>
    </row>
    <row r="2391" spans="1:56" s="673" customFormat="1">
      <c r="A2391" s="282"/>
      <c r="B2391" s="283"/>
      <c r="C2391" s="283"/>
      <c r="D2391" s="535" t="s">
        <v>3750</v>
      </c>
      <c r="E2391" s="284"/>
      <c r="F2391" s="676" t="s">
        <v>1152</v>
      </c>
      <c r="G2391" s="676">
        <v>2022</v>
      </c>
      <c r="H2391" s="676">
        <v>4</v>
      </c>
      <c r="I2391" s="687"/>
      <c r="J2391" s="677"/>
      <c r="K2391" s="734" t="s">
        <v>3978</v>
      </c>
      <c r="L2391" s="734" t="s">
        <v>1319</v>
      </c>
      <c r="M2391" s="677">
        <v>44477</v>
      </c>
      <c r="N2391" s="677">
        <v>44627</v>
      </c>
      <c r="O2391" s="677"/>
      <c r="P2391" s="677"/>
      <c r="Q2391" s="677"/>
      <c r="R2391" s="677"/>
      <c r="S2391" s="676" t="s">
        <v>1106</v>
      </c>
      <c r="T2391" s="676">
        <v>60</v>
      </c>
      <c r="U2391" s="676">
        <v>49201132</v>
      </c>
      <c r="V2391" s="676" t="s">
        <v>986</v>
      </c>
      <c r="W2391" s="678">
        <v>360</v>
      </c>
      <c r="X2391" s="551">
        <v>2496</v>
      </c>
      <c r="Y2391" s="693">
        <f>W2391*X2391</f>
        <v>898560</v>
      </c>
      <c r="Z2391" s="680">
        <v>0.53</v>
      </c>
      <c r="AA2391" s="682">
        <f>Y2391*Z2391</f>
        <v>476236.80000000005</v>
      </c>
      <c r="AB2391" s="682"/>
      <c r="AC2391" s="683">
        <v>0</v>
      </c>
      <c r="AD2391" s="692"/>
      <c r="AE2391" s="684"/>
      <c r="AF2391" s="695">
        <f>AA2391+AD2391+AE2391</f>
        <v>476236.80000000005</v>
      </c>
      <c r="AG2391" s="676" t="s">
        <v>1073</v>
      </c>
      <c r="AH2391" s="676"/>
      <c r="AI2391" s="676">
        <v>60</v>
      </c>
      <c r="AJ2391" s="676" t="s">
        <v>1200</v>
      </c>
      <c r="AK2391" s="676" t="s">
        <v>1075</v>
      </c>
      <c r="AL2391" s="696">
        <v>21046</v>
      </c>
      <c r="AM2391" s="676" t="s">
        <v>52</v>
      </c>
      <c r="AN2391" s="676" t="s">
        <v>1076</v>
      </c>
      <c r="AO2391" s="676"/>
      <c r="AP2391" s="684"/>
      <c r="AQ2391" s="684"/>
      <c r="AR2391" s="676"/>
      <c r="AS2391" s="544" t="s">
        <v>1077</v>
      </c>
      <c r="AT2391" s="630"/>
      <c r="AU2391" s="285" t="s">
        <v>1078</v>
      </c>
      <c r="AV2391" s="674"/>
      <c r="AW2391" s="673">
        <f>U2391</f>
        <v>49201132</v>
      </c>
      <c r="AX2391" s="673" cm="1">
        <f t="array" ref="AX2391">SUM(MID(0&amp;AW2391,LARGE(INDEX(ISNUMBER(--MID(AW2391,ROW($1:$8),1))*ROW($1:$8),),ROW($1:$8))+1,1)*10^ROW($1:$8)/10)</f>
        <v>49201132</v>
      </c>
      <c r="AY2391" s="673" t="str">
        <f>VLOOKUP($AX2391,'Item Master Data'!$A:$F,3,FALSE)</f>
        <v>Q.PEAK DUO BLK G10+</v>
      </c>
      <c r="AZ2391" s="673">
        <f>VLOOKUP($AX2391,'Item Master Data'!$A:$F,6,FALSE)</f>
        <v>360</v>
      </c>
      <c r="BA2391" s="673">
        <f>X2391/BB2391</f>
        <v>78</v>
      </c>
      <c r="BB2391" s="673">
        <f>VLOOKUP(AX2391,'Item Master Data'!$A:$G,7,FALSE)</f>
        <v>32</v>
      </c>
      <c r="BD2391" s="673">
        <f>W2391-AZ2391</f>
        <v>0</v>
      </c>
    </row>
    <row r="2392" spans="1:56" s="673" customFormat="1">
      <c r="A2392" s="282">
        <v>10</v>
      </c>
      <c r="B2392" s="283"/>
      <c r="C2392" s="283"/>
      <c r="D2392" s="535" t="s">
        <v>3750</v>
      </c>
      <c r="E2392" s="284" t="s">
        <v>3979</v>
      </c>
      <c r="F2392" s="676" t="s">
        <v>1152</v>
      </c>
      <c r="G2392" s="676">
        <v>2022</v>
      </c>
      <c r="H2392" s="676">
        <v>4</v>
      </c>
      <c r="I2392" s="687" t="s">
        <v>3964</v>
      </c>
      <c r="J2392" s="677"/>
      <c r="K2392" s="734" t="s">
        <v>3980</v>
      </c>
      <c r="L2392" s="734" t="s">
        <v>1319</v>
      </c>
      <c r="M2392" s="677">
        <v>44477</v>
      </c>
      <c r="N2392" s="677">
        <v>44621</v>
      </c>
      <c r="O2392" s="677"/>
      <c r="P2392" s="677">
        <v>44628</v>
      </c>
      <c r="Q2392" s="677"/>
      <c r="R2392" s="677"/>
      <c r="S2392" s="676" t="s">
        <v>1106</v>
      </c>
      <c r="T2392" s="676">
        <v>60</v>
      </c>
      <c r="U2392" s="676">
        <v>49401140</v>
      </c>
      <c r="V2392" s="676" t="s">
        <v>973</v>
      </c>
      <c r="W2392" s="678">
        <v>400</v>
      </c>
      <c r="X2392" s="551">
        <v>768</v>
      </c>
      <c r="Y2392" s="693">
        <f>W2392*X2392</f>
        <v>307200</v>
      </c>
      <c r="Z2392" s="680">
        <v>0.55000000000000004</v>
      </c>
      <c r="AA2392" s="682">
        <f>Y2392*Z2392</f>
        <v>168960</v>
      </c>
      <c r="AB2392" s="682"/>
      <c r="AC2392" s="683">
        <v>0</v>
      </c>
      <c r="AD2392" s="692"/>
      <c r="AE2392" s="684"/>
      <c r="AF2392" s="695">
        <f>AA2392+AD2392+AE2392</f>
        <v>168960</v>
      </c>
      <c r="AG2392" s="676" t="s">
        <v>1073</v>
      </c>
      <c r="AH2392" s="676"/>
      <c r="AI2392" s="676">
        <v>60</v>
      </c>
      <c r="AJ2392" s="676" t="s">
        <v>1200</v>
      </c>
      <c r="AK2392" s="676" t="s">
        <v>1075</v>
      </c>
      <c r="AL2392" s="696">
        <v>21046</v>
      </c>
      <c r="AM2392" s="676" t="s">
        <v>52</v>
      </c>
      <c r="AN2392" s="676" t="s">
        <v>1076</v>
      </c>
      <c r="AO2392" s="676"/>
      <c r="AP2392" s="684"/>
      <c r="AQ2392" s="684"/>
      <c r="AR2392" s="676" t="s">
        <v>1257</v>
      </c>
      <c r="AS2392" s="544" t="s">
        <v>1077</v>
      </c>
      <c r="AT2392" s="630"/>
      <c r="AU2392" s="285" t="s">
        <v>1078</v>
      </c>
      <c r="AV2392" s="674">
        <v>0.46500000000000002</v>
      </c>
      <c r="AW2392" s="673">
        <f>U2392</f>
        <v>49401140</v>
      </c>
      <c r="AX2392" s="673" cm="1">
        <f t="array" ref="AX2392">SUM(MID(0&amp;AW2392,LARGE(INDEX(ISNUMBER(--MID(AW2392,ROW($1:$8),1))*ROW($1:$8),),ROW($1:$8))+1,1)*10^ROW($1:$8)/10)</f>
        <v>49401140</v>
      </c>
      <c r="AY2392" s="673" t="str">
        <f>VLOOKUP($AX2392,'Item Master Data'!$A:$F,3,FALSE)</f>
        <v>Q.PEAK DUO BLK ML G10.a+</v>
      </c>
      <c r="AZ2392" s="673">
        <f>VLOOKUP($AX2392,'Item Master Data'!$A:$F,6,FALSE)</f>
        <v>400</v>
      </c>
      <c r="BA2392" s="673">
        <f>X2392/BB2392</f>
        <v>24</v>
      </c>
      <c r="BB2392" s="673">
        <f>VLOOKUP(AX2392,'Item Master Data'!$A:$G,7,FALSE)</f>
        <v>32</v>
      </c>
      <c r="BD2392" s="673">
        <f>W2392-AZ2392</f>
        <v>0</v>
      </c>
    </row>
    <row r="2393" spans="1:56" s="673" customFormat="1">
      <c r="A2393" s="282"/>
      <c r="B2393" s="283"/>
      <c r="C2393" s="283"/>
      <c r="D2393" s="535" t="s">
        <v>3750</v>
      </c>
      <c r="E2393" s="284" t="s">
        <v>3973</v>
      </c>
      <c r="F2393" s="506"/>
      <c r="G2393" s="676">
        <v>2022</v>
      </c>
      <c r="H2393" s="676">
        <v>4</v>
      </c>
      <c r="I2393" s="687" t="s">
        <v>3981</v>
      </c>
      <c r="J2393" s="677"/>
      <c r="K2393" s="734" t="s">
        <v>3982</v>
      </c>
      <c r="L2393" s="734" t="s">
        <v>1319</v>
      </c>
      <c r="M2393" s="677">
        <v>44477</v>
      </c>
      <c r="N2393" s="677">
        <v>44652</v>
      </c>
      <c r="O2393" s="677"/>
      <c r="P2393" s="677"/>
      <c r="Q2393" s="677"/>
      <c r="R2393" s="677"/>
      <c r="S2393" s="676" t="s">
        <v>1106</v>
      </c>
      <c r="T2393" s="676">
        <v>60</v>
      </c>
      <c r="U2393" s="676">
        <v>49401140</v>
      </c>
      <c r="V2393" s="676" t="s">
        <v>973</v>
      </c>
      <c r="W2393" s="678">
        <v>400</v>
      </c>
      <c r="X2393" s="551">
        <v>768</v>
      </c>
      <c r="Y2393" s="693">
        <f>W2393*X2393</f>
        <v>307200</v>
      </c>
      <c r="Z2393" s="680">
        <v>0.46500000000000002</v>
      </c>
      <c r="AA2393" s="682">
        <f>Y2393*Z2393</f>
        <v>142848</v>
      </c>
      <c r="AB2393" s="682"/>
      <c r="AC2393" s="683">
        <v>0</v>
      </c>
      <c r="AD2393" s="692"/>
      <c r="AE2393" s="684"/>
      <c r="AF2393" s="695">
        <f>AA2393+AD2393+AE2393</f>
        <v>142848</v>
      </c>
      <c r="AG2393" s="676" t="s">
        <v>1073</v>
      </c>
      <c r="AH2393" s="676"/>
      <c r="AI2393" s="676">
        <v>60</v>
      </c>
      <c r="AJ2393" s="676" t="s">
        <v>1200</v>
      </c>
      <c r="AK2393" s="676" t="s">
        <v>1075</v>
      </c>
      <c r="AL2393" s="696">
        <v>21046</v>
      </c>
      <c r="AM2393" s="676" t="s">
        <v>52</v>
      </c>
      <c r="AN2393" s="676" t="s">
        <v>1076</v>
      </c>
      <c r="AO2393" s="676"/>
      <c r="AP2393" s="684"/>
      <c r="AQ2393" s="684"/>
      <c r="AR2393" s="676" t="s">
        <v>1257</v>
      </c>
      <c r="AS2393" s="544" t="s">
        <v>1077</v>
      </c>
      <c r="AT2393" s="630"/>
      <c r="AU2393" s="285" t="s">
        <v>1078</v>
      </c>
      <c r="AV2393" s="674">
        <v>0.46500000000000002</v>
      </c>
      <c r="AW2393" s="673">
        <f>U2393</f>
        <v>49401140</v>
      </c>
      <c r="AX2393" s="673" cm="1">
        <f t="array" ref="AX2393">SUM(MID(0&amp;AW2393,LARGE(INDEX(ISNUMBER(--MID(AW2393,ROW($1:$8),1))*ROW($1:$8),),ROW($1:$8))+1,1)*10^ROW($1:$8)/10)</f>
        <v>49401140</v>
      </c>
      <c r="AY2393" s="673" t="str">
        <f>VLOOKUP($AX2393,'Item Master Data'!$A:$F,3,FALSE)</f>
        <v>Q.PEAK DUO BLK ML G10.a+</v>
      </c>
      <c r="AZ2393" s="673">
        <f>VLOOKUP($AX2393,'Item Master Data'!$A:$F,6,FALSE)</f>
        <v>400</v>
      </c>
      <c r="BA2393" s="673">
        <f>X2393/BB2393</f>
        <v>24</v>
      </c>
      <c r="BB2393" s="673">
        <f>VLOOKUP(AX2393,'Item Master Data'!$A:$G,7,FALSE)</f>
        <v>32</v>
      </c>
      <c r="BD2393" s="673">
        <f>W2393-AZ2393</f>
        <v>0</v>
      </c>
    </row>
    <row r="2394" spans="1:56" s="673" customFormat="1">
      <c r="A2394" s="282"/>
      <c r="B2394" s="283"/>
      <c r="C2394" s="283"/>
      <c r="D2394" s="535" t="s">
        <v>3750</v>
      </c>
      <c r="E2394" s="284"/>
      <c r="F2394" s="506"/>
      <c r="G2394" s="676">
        <v>2022</v>
      </c>
      <c r="H2394" s="676">
        <v>4</v>
      </c>
      <c r="I2394" s="687"/>
      <c r="J2394" s="677"/>
      <c r="K2394" s="734" t="s">
        <v>3983</v>
      </c>
      <c r="L2394" s="734" t="s">
        <v>1319</v>
      </c>
      <c r="M2394" s="677">
        <v>44504</v>
      </c>
      <c r="N2394" s="677">
        <v>44621</v>
      </c>
      <c r="O2394" s="677"/>
      <c r="P2394" s="677"/>
      <c r="Q2394" s="677"/>
      <c r="R2394" s="677"/>
      <c r="S2394" s="676" t="s">
        <v>1106</v>
      </c>
      <c r="T2394" s="676">
        <v>60</v>
      </c>
      <c r="U2394" s="676">
        <v>49201132</v>
      </c>
      <c r="V2394" s="676" t="s">
        <v>986</v>
      </c>
      <c r="W2394" s="678">
        <v>360</v>
      </c>
      <c r="X2394" s="551">
        <v>1664</v>
      </c>
      <c r="Y2394" s="693">
        <f>W2394*X2394</f>
        <v>599040</v>
      </c>
      <c r="Z2394" s="680">
        <v>0.53</v>
      </c>
      <c r="AA2394" s="682">
        <f>Y2394*Z2394</f>
        <v>317491.20000000001</v>
      </c>
      <c r="AB2394" s="682"/>
      <c r="AC2394" s="683">
        <v>0</v>
      </c>
      <c r="AD2394" s="692"/>
      <c r="AE2394" s="684"/>
      <c r="AF2394" s="695">
        <f>AA2394+AD2394+AE2394</f>
        <v>317491.20000000001</v>
      </c>
      <c r="AG2394" s="676" t="s">
        <v>1073</v>
      </c>
      <c r="AH2394" s="676"/>
      <c r="AI2394" s="676">
        <v>60</v>
      </c>
      <c r="AJ2394" s="676" t="s">
        <v>1200</v>
      </c>
      <c r="AK2394" s="676" t="s">
        <v>1075</v>
      </c>
      <c r="AL2394" s="696">
        <v>21046</v>
      </c>
      <c r="AM2394" s="676" t="s">
        <v>52</v>
      </c>
      <c r="AN2394" s="676" t="s">
        <v>1076</v>
      </c>
      <c r="AO2394" s="676"/>
      <c r="AP2394" s="684"/>
      <c r="AQ2394" s="684"/>
      <c r="AR2394" s="676"/>
      <c r="AS2394" s="544" t="s">
        <v>1077</v>
      </c>
      <c r="AT2394" s="630"/>
      <c r="AU2394" s="285" t="s">
        <v>1078</v>
      </c>
      <c r="AV2394" s="674"/>
      <c r="AW2394" s="673">
        <f>U2394</f>
        <v>49201132</v>
      </c>
      <c r="AX2394" s="673" cm="1">
        <f t="array" ref="AX2394">SUM(MID(0&amp;AW2394,LARGE(INDEX(ISNUMBER(--MID(AW2394,ROW($1:$8),1))*ROW($1:$8),),ROW($1:$8))+1,1)*10^ROW($1:$8)/10)</f>
        <v>49201132</v>
      </c>
      <c r="AY2394" s="673" t="str">
        <f>VLOOKUP($AX2394,'Item Master Data'!$A:$F,3,FALSE)</f>
        <v>Q.PEAK DUO BLK G10+</v>
      </c>
      <c r="AZ2394" s="673">
        <f>VLOOKUP($AX2394,'Item Master Data'!$A:$F,6,FALSE)</f>
        <v>360</v>
      </c>
      <c r="BA2394" s="673">
        <f>X2394/BB2394</f>
        <v>52</v>
      </c>
      <c r="BB2394" s="673">
        <f>VLOOKUP(AX2394,'Item Master Data'!$A:$G,7,FALSE)</f>
        <v>32</v>
      </c>
      <c r="BD2394" s="673">
        <f>W2394-AZ2394</f>
        <v>0</v>
      </c>
    </row>
    <row r="2395" spans="1:56" s="673" customFormat="1">
      <c r="A2395" s="282"/>
      <c r="B2395" s="283"/>
      <c r="C2395" s="283"/>
      <c r="D2395" s="535" t="s">
        <v>3750</v>
      </c>
      <c r="E2395" s="284"/>
      <c r="F2395" s="301"/>
      <c r="G2395" s="676">
        <v>2022</v>
      </c>
      <c r="H2395" s="676">
        <v>4</v>
      </c>
      <c r="I2395" s="687" t="s">
        <v>3964</v>
      </c>
      <c r="J2395" s="677"/>
      <c r="K2395" s="734" t="s">
        <v>3984</v>
      </c>
      <c r="L2395" s="734" t="s">
        <v>1352</v>
      </c>
      <c r="M2395" s="677">
        <v>44504</v>
      </c>
      <c r="N2395" s="677">
        <v>44621</v>
      </c>
      <c r="O2395" s="677"/>
      <c r="P2395" s="677"/>
      <c r="Q2395" s="677"/>
      <c r="R2395" s="677"/>
      <c r="S2395" s="676" t="s">
        <v>1106</v>
      </c>
      <c r="T2395" s="676">
        <v>60</v>
      </c>
      <c r="U2395" s="676">
        <v>49203132</v>
      </c>
      <c r="V2395" s="676" t="s">
        <v>986</v>
      </c>
      <c r="W2395" s="678">
        <v>360</v>
      </c>
      <c r="X2395" s="551">
        <v>3328</v>
      </c>
      <c r="Y2395" s="693">
        <f>W2395*X2395</f>
        <v>1198080</v>
      </c>
      <c r="Z2395" s="680">
        <v>0.53</v>
      </c>
      <c r="AA2395" s="682">
        <f>Y2395*Z2395</f>
        <v>634982.40000000002</v>
      </c>
      <c r="AB2395" s="682"/>
      <c r="AC2395" s="683">
        <v>0</v>
      </c>
      <c r="AD2395" s="692"/>
      <c r="AE2395" s="684"/>
      <c r="AF2395" s="695">
        <f>AA2395+AD2395+AE2395</f>
        <v>634982.40000000002</v>
      </c>
      <c r="AG2395" s="676" t="s">
        <v>1073</v>
      </c>
      <c r="AH2395" s="676"/>
      <c r="AI2395" s="676">
        <v>60</v>
      </c>
      <c r="AJ2395" s="676" t="s">
        <v>1354</v>
      </c>
      <c r="AK2395" s="676" t="s">
        <v>1089</v>
      </c>
      <c r="AL2395" s="696">
        <v>8110</v>
      </c>
      <c r="AM2395" s="676" t="s">
        <v>52</v>
      </c>
      <c r="AN2395" s="676" t="s">
        <v>1076</v>
      </c>
      <c r="AO2395" s="676"/>
      <c r="AP2395" s="684"/>
      <c r="AQ2395" s="684"/>
      <c r="AR2395" s="676"/>
      <c r="AS2395" s="544" t="s">
        <v>1077</v>
      </c>
      <c r="AT2395" s="630"/>
      <c r="AU2395" s="285" t="s">
        <v>1078</v>
      </c>
      <c r="AV2395" s="674"/>
      <c r="AW2395" s="673">
        <f>U2395</f>
        <v>49203132</v>
      </c>
      <c r="AX2395" s="673" cm="1">
        <f t="array" ref="AX2395">SUM(MID(0&amp;AW2395,LARGE(INDEX(ISNUMBER(--MID(AW2395,ROW($1:$8),1))*ROW($1:$8),),ROW($1:$8))+1,1)*10^ROW($1:$8)/10)</f>
        <v>49203132</v>
      </c>
      <c r="AY2395" s="673" t="str">
        <f>VLOOKUP($AX2395,'Item Master Data'!$A:$F,3,FALSE)</f>
        <v>Q.PEAK DUO BLK G10+</v>
      </c>
      <c r="AZ2395" s="673">
        <f>VLOOKUP($AX2395,'Item Master Data'!$A:$F,6,FALSE)</f>
        <v>360</v>
      </c>
      <c r="BA2395" s="673">
        <f>X2395/BB2395</f>
        <v>104</v>
      </c>
      <c r="BB2395" s="673">
        <f>VLOOKUP(AX2395,'Item Master Data'!$A:$G,7,FALSE)</f>
        <v>32</v>
      </c>
      <c r="BD2395" s="673">
        <f>W2395-AZ2395</f>
        <v>0</v>
      </c>
    </row>
    <row r="2396" spans="1:56" s="673" customFormat="1">
      <c r="A2396" s="282"/>
      <c r="B2396" s="283"/>
      <c r="C2396" s="283"/>
      <c r="D2396" s="535" t="s">
        <v>3750</v>
      </c>
      <c r="E2396" s="284" t="s">
        <v>3985</v>
      </c>
      <c r="F2396" s="506" t="s">
        <v>1152</v>
      </c>
      <c r="G2396" s="676">
        <v>2022</v>
      </c>
      <c r="H2396" s="676">
        <v>4</v>
      </c>
      <c r="I2396" s="687"/>
      <c r="J2396" s="677"/>
      <c r="K2396" s="734" t="s">
        <v>3986</v>
      </c>
      <c r="L2396" s="734" t="s">
        <v>1352</v>
      </c>
      <c r="M2396" s="677">
        <v>44504</v>
      </c>
      <c r="N2396" s="677">
        <v>44652</v>
      </c>
      <c r="O2396" s="677"/>
      <c r="P2396" s="677"/>
      <c r="Q2396" s="677"/>
      <c r="R2396" s="677"/>
      <c r="S2396" s="676" t="s">
        <v>1106</v>
      </c>
      <c r="T2396" s="676">
        <v>60</v>
      </c>
      <c r="U2396" s="676">
        <v>49201132</v>
      </c>
      <c r="V2396" s="676" t="s">
        <v>986</v>
      </c>
      <c r="W2396" s="678">
        <v>360</v>
      </c>
      <c r="X2396" s="551">
        <v>832</v>
      </c>
      <c r="Y2396" s="693">
        <f>W2396*X2396</f>
        <v>299520</v>
      </c>
      <c r="Z2396" s="680">
        <v>0.53</v>
      </c>
      <c r="AA2396" s="682">
        <f>Y2396*Z2396</f>
        <v>158745.60000000001</v>
      </c>
      <c r="AB2396" s="682"/>
      <c r="AC2396" s="683">
        <v>0</v>
      </c>
      <c r="AD2396" s="692"/>
      <c r="AE2396" s="684"/>
      <c r="AF2396" s="695">
        <f>AA2396+AD2396+AE2396</f>
        <v>158745.60000000001</v>
      </c>
      <c r="AG2396" s="676" t="s">
        <v>1073</v>
      </c>
      <c r="AH2396" s="676"/>
      <c r="AI2396" s="676">
        <v>60</v>
      </c>
      <c r="AJ2396" s="676" t="s">
        <v>1354</v>
      </c>
      <c r="AK2396" s="676" t="s">
        <v>1089</v>
      </c>
      <c r="AL2396" s="696">
        <v>8110</v>
      </c>
      <c r="AM2396" s="676" t="s">
        <v>52</v>
      </c>
      <c r="AN2396" s="676" t="s">
        <v>1076</v>
      </c>
      <c r="AO2396" s="676"/>
      <c r="AP2396" s="684"/>
      <c r="AQ2396" s="684"/>
      <c r="AR2396" s="676"/>
      <c r="AS2396" s="544" t="s">
        <v>1077</v>
      </c>
      <c r="AT2396" s="630"/>
      <c r="AU2396" s="285" t="s">
        <v>1078</v>
      </c>
      <c r="AV2396" s="674"/>
      <c r="AW2396" s="673">
        <f>U2396</f>
        <v>49201132</v>
      </c>
      <c r="AX2396" s="673" cm="1">
        <f t="array" ref="AX2396">SUM(MID(0&amp;AW2396,LARGE(INDEX(ISNUMBER(--MID(AW2396,ROW($1:$8),1))*ROW($1:$8),),ROW($1:$8))+1,1)*10^ROW($1:$8)/10)</f>
        <v>49201132</v>
      </c>
      <c r="AY2396" s="673" t="str">
        <f>VLOOKUP($AX2396,'Item Master Data'!$A:$F,3,FALSE)</f>
        <v>Q.PEAK DUO BLK G10+</v>
      </c>
      <c r="AZ2396" s="673">
        <f>VLOOKUP($AX2396,'Item Master Data'!$A:$F,6,FALSE)</f>
        <v>360</v>
      </c>
      <c r="BA2396" s="673">
        <f>X2396/BB2396</f>
        <v>26</v>
      </c>
      <c r="BB2396" s="673">
        <f>VLOOKUP(AX2396,'Item Master Data'!$A:$G,7,FALSE)</f>
        <v>32</v>
      </c>
      <c r="BD2396" s="673">
        <f>W2396-AZ2396</f>
        <v>0</v>
      </c>
    </row>
    <row r="2397" spans="1:56" s="673" customFormat="1">
      <c r="A2397" s="282"/>
      <c r="B2397" s="283"/>
      <c r="C2397" s="283"/>
      <c r="D2397" s="535" t="s">
        <v>3750</v>
      </c>
      <c r="E2397" s="284"/>
      <c r="F2397" s="676" t="s">
        <v>1152</v>
      </c>
      <c r="G2397" s="676">
        <v>2022</v>
      </c>
      <c r="H2397" s="676">
        <v>4</v>
      </c>
      <c r="I2397" s="687"/>
      <c r="J2397" s="677"/>
      <c r="K2397" s="734" t="s">
        <v>3987</v>
      </c>
      <c r="L2397" s="734" t="s">
        <v>1352</v>
      </c>
      <c r="M2397" s="677">
        <v>44504</v>
      </c>
      <c r="N2397" s="677">
        <v>44652</v>
      </c>
      <c r="O2397" s="677"/>
      <c r="P2397" s="677"/>
      <c r="Q2397" s="677"/>
      <c r="R2397" s="677"/>
      <c r="S2397" s="676" t="s">
        <v>1106</v>
      </c>
      <c r="T2397" s="676">
        <v>60</v>
      </c>
      <c r="U2397" s="676">
        <v>49201132</v>
      </c>
      <c r="V2397" s="676" t="s">
        <v>986</v>
      </c>
      <c r="W2397" s="678">
        <v>360</v>
      </c>
      <c r="X2397" s="551">
        <v>3328</v>
      </c>
      <c r="Y2397" s="693">
        <f>W2397*X2397</f>
        <v>1198080</v>
      </c>
      <c r="Z2397" s="680">
        <v>0.53</v>
      </c>
      <c r="AA2397" s="682">
        <f>Y2397*Z2397</f>
        <v>634982.40000000002</v>
      </c>
      <c r="AB2397" s="682"/>
      <c r="AC2397" s="683">
        <v>0</v>
      </c>
      <c r="AD2397" s="692"/>
      <c r="AE2397" s="684"/>
      <c r="AF2397" s="695">
        <f>AA2397+AD2397+AE2397</f>
        <v>634982.40000000002</v>
      </c>
      <c r="AG2397" s="676" t="s">
        <v>1073</v>
      </c>
      <c r="AH2397" s="676"/>
      <c r="AI2397" s="676">
        <v>60</v>
      </c>
      <c r="AJ2397" s="676" t="s">
        <v>1354</v>
      </c>
      <c r="AK2397" s="676" t="s">
        <v>1089</v>
      </c>
      <c r="AL2397" s="696">
        <v>8110</v>
      </c>
      <c r="AM2397" s="676" t="s">
        <v>52</v>
      </c>
      <c r="AN2397" s="676" t="s">
        <v>1076</v>
      </c>
      <c r="AO2397" s="676"/>
      <c r="AP2397" s="684"/>
      <c r="AQ2397" s="684"/>
      <c r="AR2397" s="676"/>
      <c r="AS2397" s="544" t="s">
        <v>1077</v>
      </c>
      <c r="AT2397" s="630"/>
      <c r="AU2397" s="285" t="s">
        <v>1078</v>
      </c>
      <c r="AV2397" s="674"/>
      <c r="AW2397" s="673">
        <f>U2397</f>
        <v>49201132</v>
      </c>
      <c r="AX2397" s="673" cm="1">
        <f t="array" ref="AX2397">SUM(MID(0&amp;AW2397,LARGE(INDEX(ISNUMBER(--MID(AW2397,ROW($1:$8),1))*ROW($1:$8),),ROW($1:$8))+1,1)*10^ROW($1:$8)/10)</f>
        <v>49201132</v>
      </c>
      <c r="AY2397" s="673" t="str">
        <f>VLOOKUP($AX2397,'Item Master Data'!$A:$F,3,FALSE)</f>
        <v>Q.PEAK DUO BLK G10+</v>
      </c>
      <c r="AZ2397" s="673">
        <f>VLOOKUP($AX2397,'Item Master Data'!$A:$F,6,FALSE)</f>
        <v>360</v>
      </c>
      <c r="BA2397" s="673">
        <f>X2397/BB2397</f>
        <v>104</v>
      </c>
      <c r="BB2397" s="673">
        <f>VLOOKUP(AX2397,'Item Master Data'!$A:$G,7,FALSE)</f>
        <v>32</v>
      </c>
      <c r="BD2397" s="673">
        <f>W2397-AZ2397</f>
        <v>0</v>
      </c>
    </row>
    <row r="2398" spans="1:56" s="673" customFormat="1">
      <c r="A2398" s="282">
        <v>10</v>
      </c>
      <c r="B2398" s="283"/>
      <c r="C2398" s="283"/>
      <c r="D2398" s="535" t="s">
        <v>3750</v>
      </c>
      <c r="E2398" s="284" t="s">
        <v>3988</v>
      </c>
      <c r="F2398" s="676"/>
      <c r="G2398" s="676">
        <v>2022</v>
      </c>
      <c r="H2398" s="676">
        <v>4</v>
      </c>
      <c r="I2398" s="687" t="s">
        <v>3964</v>
      </c>
      <c r="J2398" s="677"/>
      <c r="K2398" s="734" t="s">
        <v>3989</v>
      </c>
      <c r="L2398" s="734" t="s">
        <v>1352</v>
      </c>
      <c r="M2398" s="677">
        <v>44523</v>
      </c>
      <c r="N2398" s="677">
        <v>44523</v>
      </c>
      <c r="O2398" s="677"/>
      <c r="P2398" s="677">
        <v>44628</v>
      </c>
      <c r="Q2398" s="677"/>
      <c r="R2398" s="677"/>
      <c r="S2398" s="676" t="s">
        <v>1106</v>
      </c>
      <c r="T2398" s="676">
        <v>60</v>
      </c>
      <c r="U2398" s="676">
        <v>49403140</v>
      </c>
      <c r="V2398" s="676" t="s">
        <v>973</v>
      </c>
      <c r="W2398" s="678">
        <v>400</v>
      </c>
      <c r="X2398" s="551">
        <v>768</v>
      </c>
      <c r="Y2398" s="693">
        <f>W2398*X2398</f>
        <v>307200</v>
      </c>
      <c r="Z2398" s="680">
        <v>0.55000000000000004</v>
      </c>
      <c r="AA2398" s="682">
        <f>Y2398*Z2398</f>
        <v>168960</v>
      </c>
      <c r="AB2398" s="682"/>
      <c r="AC2398" s="683">
        <v>0</v>
      </c>
      <c r="AD2398" s="692"/>
      <c r="AE2398" s="684"/>
      <c r="AF2398" s="695">
        <f>AA2398+AD2398+AE2398</f>
        <v>168960</v>
      </c>
      <c r="AG2398" s="676" t="s">
        <v>1073</v>
      </c>
      <c r="AH2398" s="676"/>
      <c r="AI2398" s="676">
        <v>60</v>
      </c>
      <c r="AJ2398" s="676" t="s">
        <v>1354</v>
      </c>
      <c r="AK2398" s="676" t="s">
        <v>1089</v>
      </c>
      <c r="AL2398" s="696">
        <v>8110</v>
      </c>
      <c r="AM2398" s="676" t="s">
        <v>52</v>
      </c>
      <c r="AN2398" s="676" t="s">
        <v>1076</v>
      </c>
      <c r="AO2398" s="676"/>
      <c r="AP2398" s="684"/>
      <c r="AQ2398" s="684" t="s">
        <v>37</v>
      </c>
      <c r="AR2398" s="676" t="s">
        <v>3990</v>
      </c>
      <c r="AS2398" s="544" t="s">
        <v>1077</v>
      </c>
      <c r="AT2398" s="630"/>
      <c r="AU2398" s="285"/>
      <c r="AV2398" s="674">
        <v>0.46500000000000002</v>
      </c>
      <c r="AW2398" s="673">
        <f>U2398</f>
        <v>49403140</v>
      </c>
      <c r="AX2398" s="673" cm="1">
        <f t="array" ref="AX2398">SUM(MID(0&amp;AW2398,LARGE(INDEX(ISNUMBER(--MID(AW2398,ROW($1:$8),1))*ROW($1:$8),),ROW($1:$8))+1,1)*10^ROW($1:$8)/10)</f>
        <v>49403140</v>
      </c>
      <c r="AY2398" s="673" t="str">
        <f>VLOOKUP($AX2398,'Item Master Data'!$A:$F,3,FALSE)</f>
        <v>Q.PEAK DUO BLK ML G10+</v>
      </c>
      <c r="AZ2398" s="673">
        <f>VLOOKUP($AX2398,'Item Master Data'!$A:$F,6,FALSE)</f>
        <v>400</v>
      </c>
      <c r="BA2398" s="673">
        <f>X2398/BB2398</f>
        <v>24</v>
      </c>
      <c r="BB2398" s="673">
        <f>VLOOKUP(AX2398,'Item Master Data'!$A:$G,7,FALSE)</f>
        <v>32</v>
      </c>
      <c r="BD2398" s="673">
        <f>W2398-AZ2398</f>
        <v>0</v>
      </c>
    </row>
    <row r="2399" spans="1:56" s="673" customFormat="1">
      <c r="A2399" s="282">
        <v>10</v>
      </c>
      <c r="B2399" s="283"/>
      <c r="C2399" s="283">
        <v>44601</v>
      </c>
      <c r="D2399" s="535" t="s">
        <v>3750</v>
      </c>
      <c r="E2399" s="284" t="s">
        <v>3991</v>
      </c>
      <c r="F2399" s="676"/>
      <c r="G2399" s="676">
        <v>2022</v>
      </c>
      <c r="H2399" s="676">
        <v>4</v>
      </c>
      <c r="I2399" s="687" t="s">
        <v>3992</v>
      </c>
      <c r="J2399" s="677"/>
      <c r="K2399" s="734" t="s">
        <v>3993</v>
      </c>
      <c r="L2399" s="734" t="s">
        <v>3819</v>
      </c>
      <c r="M2399" s="677">
        <v>44512</v>
      </c>
      <c r="N2399" s="677">
        <v>44593</v>
      </c>
      <c r="O2399" s="677" t="s">
        <v>1289</v>
      </c>
      <c r="P2399" s="677">
        <v>44652</v>
      </c>
      <c r="Q2399" s="677">
        <v>44656</v>
      </c>
      <c r="R2399" s="677">
        <v>44658</v>
      </c>
      <c r="S2399" s="676" t="s">
        <v>1106</v>
      </c>
      <c r="T2399" s="676">
        <v>60</v>
      </c>
      <c r="U2399" s="676">
        <v>49405140</v>
      </c>
      <c r="V2399" s="676" t="s">
        <v>973</v>
      </c>
      <c r="W2399" s="678">
        <v>400</v>
      </c>
      <c r="X2399" s="551">
        <v>1536</v>
      </c>
      <c r="Y2399" s="693">
        <f>W2399*X2399</f>
        <v>614400</v>
      </c>
      <c r="Z2399" s="680">
        <v>0.55000000000000004</v>
      </c>
      <c r="AA2399" s="682">
        <f>Y2399*Z2399</f>
        <v>337920</v>
      </c>
      <c r="AB2399" s="682"/>
      <c r="AC2399" s="683">
        <v>0</v>
      </c>
      <c r="AD2399" s="692"/>
      <c r="AE2399" s="684"/>
      <c r="AF2399" s="695">
        <f>AA2399+AD2399+AE2399</f>
        <v>337920</v>
      </c>
      <c r="AG2399" s="676" t="s">
        <v>1073</v>
      </c>
      <c r="AH2399" s="676"/>
      <c r="AI2399" s="676">
        <v>60</v>
      </c>
      <c r="AJ2399" s="676" t="s">
        <v>3820</v>
      </c>
      <c r="AK2399" s="676" t="s">
        <v>1143</v>
      </c>
      <c r="AL2399" s="696" t="s">
        <v>3821</v>
      </c>
      <c r="AM2399" s="676" t="s">
        <v>52</v>
      </c>
      <c r="AN2399" s="676" t="s">
        <v>1076</v>
      </c>
      <c r="AO2399" s="676"/>
      <c r="AP2399" s="684"/>
      <c r="AQ2399" s="684" t="s">
        <v>37</v>
      </c>
      <c r="AR2399" s="676" t="s">
        <v>3994</v>
      </c>
      <c r="AS2399" s="544" t="s">
        <v>1077</v>
      </c>
      <c r="AT2399" s="630" t="s">
        <v>1078</v>
      </c>
      <c r="AU2399" s="285" t="s">
        <v>1078</v>
      </c>
      <c r="AV2399" s="674">
        <v>0.51</v>
      </c>
      <c r="AW2399" s="673">
        <f>U2399</f>
        <v>49405140</v>
      </c>
      <c r="AX2399" s="673" cm="1">
        <f t="array" ref="AX2399">SUM(MID(0&amp;AW2399,LARGE(INDEX(ISNUMBER(--MID(AW2399,ROW($1:$8),1))*ROW($1:$8),),ROW($1:$8))+1,1)*10^ROW($1:$8)/10)</f>
        <v>49405140</v>
      </c>
      <c r="AY2399" s="673" t="str">
        <f>VLOOKUP($AX2399,'Item Master Data'!$A:$F,3,FALSE)</f>
        <v>Q.PEAK DUO BLK ML G10+</v>
      </c>
      <c r="AZ2399" s="673">
        <f>VLOOKUP($AX2399,'Item Master Data'!$A:$F,6,FALSE)</f>
        <v>400</v>
      </c>
      <c r="BA2399" s="673">
        <f>X2399/BB2399</f>
        <v>48</v>
      </c>
      <c r="BB2399" s="673">
        <f>VLOOKUP(AX2399,'Item Master Data'!$A:$G,7,FALSE)</f>
        <v>32</v>
      </c>
      <c r="BD2399" s="673">
        <f>W2399-AZ2399</f>
        <v>0</v>
      </c>
    </row>
    <row r="2400" spans="1:56" s="673" customFormat="1">
      <c r="A2400" s="282"/>
      <c r="B2400" s="283"/>
      <c r="C2400" s="283"/>
      <c r="D2400" s="535" t="s">
        <v>3750</v>
      </c>
      <c r="E2400" s="284" t="s">
        <v>3995</v>
      </c>
      <c r="F2400" s="676"/>
      <c r="G2400" s="676">
        <v>2022</v>
      </c>
      <c r="H2400" s="676">
        <v>4</v>
      </c>
      <c r="I2400" s="687" t="s">
        <v>3996</v>
      </c>
      <c r="J2400" s="677"/>
      <c r="K2400" s="302" t="s">
        <v>3997</v>
      </c>
      <c r="L2400" s="302" t="s">
        <v>3819</v>
      </c>
      <c r="M2400" s="677">
        <v>44512</v>
      </c>
      <c r="N2400" s="677">
        <v>44593</v>
      </c>
      <c r="O2400" s="677"/>
      <c r="P2400" s="677">
        <v>44628</v>
      </c>
      <c r="Q2400" s="677">
        <v>44652</v>
      </c>
      <c r="R2400" s="677"/>
      <c r="S2400" s="676" t="s">
        <v>1106</v>
      </c>
      <c r="T2400" s="676">
        <v>60</v>
      </c>
      <c r="U2400" s="676">
        <v>49202132</v>
      </c>
      <c r="V2400" s="555" t="s">
        <v>1231</v>
      </c>
      <c r="W2400" s="288">
        <v>360</v>
      </c>
      <c r="X2400" s="303">
        <v>832</v>
      </c>
      <c r="Y2400" s="693">
        <f>W2400*X2400</f>
        <v>299520</v>
      </c>
      <c r="Z2400" s="291">
        <v>0.76</v>
      </c>
      <c r="AA2400" s="682">
        <f>Y2400*Z2400</f>
        <v>227635.20000000001</v>
      </c>
      <c r="AB2400" s="682"/>
      <c r="AC2400" s="683">
        <v>0</v>
      </c>
      <c r="AD2400" s="692"/>
      <c r="AE2400" s="684"/>
      <c r="AF2400" s="695">
        <f>AA2400+AD2400+AE2400</f>
        <v>227635.20000000001</v>
      </c>
      <c r="AG2400" s="676" t="s">
        <v>1073</v>
      </c>
      <c r="AH2400" s="676"/>
      <c r="AI2400" s="676">
        <v>60</v>
      </c>
      <c r="AJ2400" s="676" t="s">
        <v>3820</v>
      </c>
      <c r="AK2400" s="676" t="s">
        <v>1143</v>
      </c>
      <c r="AL2400" s="696" t="s">
        <v>3821</v>
      </c>
      <c r="AM2400" s="676" t="s">
        <v>52</v>
      </c>
      <c r="AN2400" s="676" t="s">
        <v>1110</v>
      </c>
      <c r="AO2400" s="676"/>
      <c r="AP2400" s="684"/>
      <c r="AQ2400" s="684" t="s">
        <v>37</v>
      </c>
      <c r="AR2400" s="676"/>
      <c r="AS2400" s="544" t="s">
        <v>1077</v>
      </c>
      <c r="AT2400" s="630" t="s">
        <v>1078</v>
      </c>
      <c r="AU2400" s="285" t="s">
        <v>1078</v>
      </c>
      <c r="AV2400" s="674"/>
      <c r="AW2400" s="673">
        <f>U2400</f>
        <v>49202132</v>
      </c>
      <c r="AX2400" s="673" cm="1">
        <f t="array" ref="AX2400">SUM(MID(0&amp;AW2400,LARGE(INDEX(ISNUMBER(--MID(AW2400,ROW($1:$8),1))*ROW($1:$8),),ROW($1:$8))+1,1)*10^ROW($1:$8)/10)</f>
        <v>49202132</v>
      </c>
      <c r="AY2400" s="673" t="str">
        <f>VLOOKUP($AX2400,'Item Master Data'!$A:$F,3,FALSE)</f>
        <v>Q.PEAK DUO BLK G10+/AC</v>
      </c>
      <c r="AZ2400" s="673">
        <f>VLOOKUP($AX2400,'Item Master Data'!$A:$F,6,FALSE)</f>
        <v>360</v>
      </c>
      <c r="BA2400" s="673">
        <f>X2400/BB2400</f>
        <v>32</v>
      </c>
      <c r="BB2400" s="673">
        <f>VLOOKUP(AX2400,'Item Master Data'!$A:$G,7,FALSE)</f>
        <v>26</v>
      </c>
      <c r="BD2400" s="673">
        <f>W2400-AZ2400</f>
        <v>0</v>
      </c>
    </row>
    <row r="2401" spans="1:56" s="673" customFormat="1">
      <c r="A2401" s="282"/>
      <c r="B2401" s="283"/>
      <c r="C2401" s="283"/>
      <c r="D2401" s="535" t="s">
        <v>3750</v>
      </c>
      <c r="E2401" s="284"/>
      <c r="F2401" s="676"/>
      <c r="G2401" s="676">
        <v>2022</v>
      </c>
      <c r="H2401" s="676">
        <v>4</v>
      </c>
      <c r="I2401" s="687"/>
      <c r="J2401" s="677"/>
      <c r="K2401" s="676" t="s">
        <v>3998</v>
      </c>
      <c r="L2401" s="676" t="s">
        <v>3819</v>
      </c>
      <c r="M2401" s="677">
        <v>44512</v>
      </c>
      <c r="N2401" s="677">
        <v>44621</v>
      </c>
      <c r="O2401" s="677">
        <v>44652</v>
      </c>
      <c r="P2401" s="677"/>
      <c r="Q2401" s="677"/>
      <c r="R2401" s="677"/>
      <c r="S2401" s="676" t="s">
        <v>1106</v>
      </c>
      <c r="T2401" s="676">
        <v>60</v>
      </c>
      <c r="U2401" s="676">
        <v>49401140</v>
      </c>
      <c r="V2401" s="676" t="s">
        <v>973</v>
      </c>
      <c r="W2401" s="678">
        <v>400</v>
      </c>
      <c r="X2401" s="551">
        <v>768</v>
      </c>
      <c r="Y2401" s="693">
        <f>W2401*X2401</f>
        <v>307200</v>
      </c>
      <c r="Z2401" s="680">
        <v>0.55000000000000004</v>
      </c>
      <c r="AA2401" s="682">
        <f>Y2401*Z2401</f>
        <v>168960</v>
      </c>
      <c r="AB2401" s="682"/>
      <c r="AC2401" s="683">
        <v>0</v>
      </c>
      <c r="AD2401" s="692"/>
      <c r="AE2401" s="684"/>
      <c r="AF2401" s="695">
        <f>AA2401+AD2401+AE2401</f>
        <v>168960</v>
      </c>
      <c r="AG2401" s="676" t="s">
        <v>1073</v>
      </c>
      <c r="AH2401" s="676"/>
      <c r="AI2401" s="676">
        <v>60</v>
      </c>
      <c r="AJ2401" s="676" t="s">
        <v>3820</v>
      </c>
      <c r="AK2401" s="676" t="s">
        <v>1143</v>
      </c>
      <c r="AL2401" s="696" t="s">
        <v>3821</v>
      </c>
      <c r="AM2401" s="676" t="s">
        <v>52</v>
      </c>
      <c r="AN2401" s="676" t="s">
        <v>1076</v>
      </c>
      <c r="AO2401" s="676"/>
      <c r="AP2401" s="684"/>
      <c r="AQ2401" s="684" t="s">
        <v>37</v>
      </c>
      <c r="AR2401" s="676"/>
      <c r="AS2401" s="544" t="s">
        <v>1077</v>
      </c>
      <c r="AT2401" s="630" t="s">
        <v>1078</v>
      </c>
      <c r="AU2401" s="285" t="s">
        <v>1078</v>
      </c>
      <c r="AV2401" s="674"/>
      <c r="AW2401" s="673">
        <f>U2401</f>
        <v>49401140</v>
      </c>
      <c r="AX2401" s="673" cm="1">
        <f t="array" ref="AX2401">SUM(MID(0&amp;AW2401,LARGE(INDEX(ISNUMBER(--MID(AW2401,ROW($1:$8),1))*ROW($1:$8),),ROW($1:$8))+1,1)*10^ROW($1:$8)/10)</f>
        <v>49401140</v>
      </c>
      <c r="AY2401" s="673" t="str">
        <f>VLOOKUP($AX2401,'Item Master Data'!$A:$F,3,FALSE)</f>
        <v>Q.PEAK DUO BLK ML G10.a+</v>
      </c>
      <c r="AZ2401" s="673">
        <f>VLOOKUP($AX2401,'Item Master Data'!$A:$F,6,FALSE)</f>
        <v>400</v>
      </c>
      <c r="BA2401" s="673">
        <f>X2401/BB2401</f>
        <v>24</v>
      </c>
      <c r="BB2401" s="673">
        <f>VLOOKUP(AX2401,'Item Master Data'!$A:$G,7,FALSE)</f>
        <v>32</v>
      </c>
      <c r="BD2401" s="673">
        <f>W2401-AZ2401</f>
        <v>0</v>
      </c>
    </row>
    <row r="2402" spans="1:56" s="673" customFormat="1">
      <c r="A2402" s="282"/>
      <c r="B2402" s="283"/>
      <c r="C2402" s="283"/>
      <c r="D2402" s="535" t="s">
        <v>3750</v>
      </c>
      <c r="E2402" s="284" t="s">
        <v>3999</v>
      </c>
      <c r="F2402" s="676"/>
      <c r="G2402" s="676">
        <v>2022</v>
      </c>
      <c r="H2402" s="676">
        <v>4</v>
      </c>
      <c r="I2402" s="687"/>
      <c r="J2402" s="677"/>
      <c r="K2402" s="302" t="s">
        <v>4000</v>
      </c>
      <c r="L2402" s="302" t="s">
        <v>3819</v>
      </c>
      <c r="M2402" s="677">
        <v>44512</v>
      </c>
      <c r="N2402" s="677">
        <v>44621</v>
      </c>
      <c r="O2402" s="677"/>
      <c r="P2402" s="677"/>
      <c r="Q2402" s="677"/>
      <c r="R2402" s="677"/>
      <c r="S2402" s="676" t="s">
        <v>1106</v>
      </c>
      <c r="T2402" s="676">
        <v>60</v>
      </c>
      <c r="U2402" s="676">
        <v>49202132</v>
      </c>
      <c r="V2402" s="555" t="s">
        <v>1231</v>
      </c>
      <c r="W2402" s="288">
        <v>360</v>
      </c>
      <c r="X2402" s="303">
        <v>832</v>
      </c>
      <c r="Y2402" s="693">
        <f>W2402*X2402</f>
        <v>299520</v>
      </c>
      <c r="Z2402" s="291">
        <v>0.8</v>
      </c>
      <c r="AA2402" s="682">
        <f>Y2402*Z2402</f>
        <v>239616</v>
      </c>
      <c r="AB2402" s="682"/>
      <c r="AC2402" s="683">
        <v>0</v>
      </c>
      <c r="AD2402" s="692"/>
      <c r="AE2402" s="684"/>
      <c r="AF2402" s="695">
        <f>AA2402+AD2402+AE2402</f>
        <v>239616</v>
      </c>
      <c r="AG2402" s="676" t="s">
        <v>1073</v>
      </c>
      <c r="AH2402" s="676"/>
      <c r="AI2402" s="676">
        <v>60</v>
      </c>
      <c r="AJ2402" s="676" t="s">
        <v>3820</v>
      </c>
      <c r="AK2402" s="676" t="s">
        <v>1143</v>
      </c>
      <c r="AL2402" s="696" t="s">
        <v>3821</v>
      </c>
      <c r="AM2402" s="676" t="s">
        <v>52</v>
      </c>
      <c r="AN2402" s="676" t="s">
        <v>1076</v>
      </c>
      <c r="AO2402" s="676"/>
      <c r="AP2402" s="684"/>
      <c r="AQ2402" s="684" t="s">
        <v>37</v>
      </c>
      <c r="AR2402" s="676"/>
      <c r="AS2402" s="544" t="s">
        <v>1077</v>
      </c>
      <c r="AT2402" s="630" t="s">
        <v>1078</v>
      </c>
      <c r="AU2402" s="285" t="s">
        <v>1078</v>
      </c>
      <c r="AV2402" s="674"/>
      <c r="AW2402" s="673">
        <f>U2402</f>
        <v>49202132</v>
      </c>
      <c r="AX2402" s="673" cm="1">
        <f t="array" ref="AX2402">SUM(MID(0&amp;AW2402,LARGE(INDEX(ISNUMBER(--MID(AW2402,ROW($1:$8),1))*ROW($1:$8),),ROW($1:$8))+1,1)*10^ROW($1:$8)/10)</f>
        <v>49202132</v>
      </c>
      <c r="AY2402" s="673" t="str">
        <f>VLOOKUP($AX2402,'Item Master Data'!$A:$F,3,FALSE)</f>
        <v>Q.PEAK DUO BLK G10+/AC</v>
      </c>
      <c r="AZ2402" s="673">
        <f>VLOOKUP($AX2402,'Item Master Data'!$A:$F,6,FALSE)</f>
        <v>360</v>
      </c>
      <c r="BA2402" s="673">
        <f>X2402/BB2402</f>
        <v>32</v>
      </c>
      <c r="BB2402" s="673">
        <f>VLOOKUP(AX2402,'Item Master Data'!$A:$G,7,FALSE)</f>
        <v>26</v>
      </c>
      <c r="BD2402" s="673">
        <f>W2402-AZ2402</f>
        <v>0</v>
      </c>
    </row>
    <row r="2403" spans="1:56" s="673" customFormat="1">
      <c r="A2403" s="282"/>
      <c r="B2403" s="283"/>
      <c r="C2403" s="283"/>
      <c r="D2403" s="535" t="s">
        <v>3750</v>
      </c>
      <c r="E2403" s="284" t="s">
        <v>3929</v>
      </c>
      <c r="F2403" s="676" t="s">
        <v>1152</v>
      </c>
      <c r="G2403" s="676">
        <v>2022</v>
      </c>
      <c r="H2403" s="676">
        <v>4</v>
      </c>
      <c r="I2403" s="687" t="s">
        <v>4001</v>
      </c>
      <c r="J2403" s="677"/>
      <c r="K2403" s="734" t="s">
        <v>4002</v>
      </c>
      <c r="L2403" s="734" t="s">
        <v>1381</v>
      </c>
      <c r="M2403" s="677">
        <v>44532</v>
      </c>
      <c r="N2403" s="677">
        <v>44621</v>
      </c>
      <c r="O2403" s="677"/>
      <c r="P2403" s="677">
        <v>44652</v>
      </c>
      <c r="Q2403" s="677">
        <v>44656</v>
      </c>
      <c r="R2403" s="677">
        <v>44658</v>
      </c>
      <c r="S2403" s="676" t="s">
        <v>1106</v>
      </c>
      <c r="T2403" s="676">
        <v>60</v>
      </c>
      <c r="U2403" s="676">
        <v>49201132</v>
      </c>
      <c r="V2403" s="676" t="s">
        <v>986</v>
      </c>
      <c r="W2403" s="678">
        <v>360</v>
      </c>
      <c r="X2403" s="551">
        <v>832</v>
      </c>
      <c r="Y2403" s="693">
        <f>W2403*X2403</f>
        <v>299520</v>
      </c>
      <c r="Z2403" s="680">
        <v>0.53</v>
      </c>
      <c r="AA2403" s="682">
        <f>Y2403*Z2403</f>
        <v>158745.60000000001</v>
      </c>
      <c r="AB2403" s="682"/>
      <c r="AC2403" s="683">
        <v>0</v>
      </c>
      <c r="AD2403" s="692"/>
      <c r="AE2403" s="684"/>
      <c r="AF2403" s="695">
        <f>AA2403+AD2403+AE2403</f>
        <v>158745.60000000001</v>
      </c>
      <c r="AG2403" s="676" t="s">
        <v>1073</v>
      </c>
      <c r="AH2403" s="676"/>
      <c r="AI2403" s="676">
        <v>60</v>
      </c>
      <c r="AJ2403" s="676" t="s">
        <v>1382</v>
      </c>
      <c r="AK2403" s="676" t="s">
        <v>1383</v>
      </c>
      <c r="AL2403" s="696">
        <v>5401</v>
      </c>
      <c r="AM2403" s="676" t="s">
        <v>52</v>
      </c>
      <c r="AN2403" s="676" t="s">
        <v>1076</v>
      </c>
      <c r="AO2403" s="676"/>
      <c r="AP2403" s="684"/>
      <c r="AQ2403" s="684" t="s">
        <v>37</v>
      </c>
      <c r="AR2403" s="676"/>
      <c r="AS2403" s="674" t="s">
        <v>1077</v>
      </c>
      <c r="AT2403" s="285"/>
      <c r="AU2403" s="630"/>
      <c r="AV2403" s="674"/>
      <c r="AW2403" s="673">
        <f>U2403</f>
        <v>49201132</v>
      </c>
      <c r="AX2403" s="673" cm="1">
        <f t="array" ref="AX2403">SUM(MID(0&amp;AW2403,LARGE(INDEX(ISNUMBER(--MID(AW2403,ROW($1:$8),1))*ROW($1:$8),),ROW($1:$8))+1,1)*10^ROW($1:$8)/10)</f>
        <v>49201132</v>
      </c>
      <c r="AY2403" s="673" t="str">
        <f>VLOOKUP($AX2403,'Item Master Data'!$A:$F,3,FALSE)</f>
        <v>Q.PEAK DUO BLK G10+</v>
      </c>
      <c r="AZ2403" s="673">
        <f>VLOOKUP($AX2403,'Item Master Data'!$A:$F,6,FALSE)</f>
        <v>360</v>
      </c>
      <c r="BA2403" s="673">
        <f>X2403/BB2403</f>
        <v>26</v>
      </c>
      <c r="BB2403" s="673">
        <f>VLOOKUP(AX2403,'Item Master Data'!$A:$G,7,FALSE)</f>
        <v>32</v>
      </c>
      <c r="BD2403" s="673">
        <f>W2403-AZ2403</f>
        <v>0</v>
      </c>
    </row>
    <row r="2404" spans="1:56" s="673" customFormat="1">
      <c r="A2404" s="282"/>
      <c r="B2404" s="283"/>
      <c r="C2404" s="283"/>
      <c r="D2404" s="535" t="s">
        <v>3750</v>
      </c>
      <c r="E2404" s="284"/>
      <c r="F2404" s="676"/>
      <c r="G2404" s="676">
        <v>2022</v>
      </c>
      <c r="H2404" s="676">
        <v>4</v>
      </c>
      <c r="I2404" s="687"/>
      <c r="J2404" s="677"/>
      <c r="K2404" s="734" t="s">
        <v>4003</v>
      </c>
      <c r="L2404" s="734" t="s">
        <v>1386</v>
      </c>
      <c r="M2404" s="677">
        <v>44517</v>
      </c>
      <c r="N2404" s="677">
        <v>44652</v>
      </c>
      <c r="O2404" s="677"/>
      <c r="P2404" s="677"/>
      <c r="Q2404" s="677"/>
      <c r="R2404" s="677"/>
      <c r="S2404" s="676" t="s">
        <v>1106</v>
      </c>
      <c r="T2404" s="676">
        <v>60</v>
      </c>
      <c r="U2404" s="676">
        <v>49201132</v>
      </c>
      <c r="V2404" s="676" t="s">
        <v>986</v>
      </c>
      <c r="W2404" s="678">
        <v>360</v>
      </c>
      <c r="X2404" s="551">
        <v>768</v>
      </c>
      <c r="Y2404" s="693">
        <f>W2404*X2404</f>
        <v>276480</v>
      </c>
      <c r="Z2404" s="680">
        <v>0.53</v>
      </c>
      <c r="AA2404" s="682">
        <f>Y2404*Z2404</f>
        <v>146534.39999999999</v>
      </c>
      <c r="AB2404" s="682"/>
      <c r="AC2404" s="683">
        <f>AB2404*Y2404</f>
        <v>0</v>
      </c>
      <c r="AD2404" s="692"/>
      <c r="AE2404" s="684"/>
      <c r="AF2404" s="695">
        <f>AA2404+AD2404+AE2404</f>
        <v>146534.39999999999</v>
      </c>
      <c r="AG2404" s="676" t="s">
        <v>1073</v>
      </c>
      <c r="AH2404" s="676">
        <v>0</v>
      </c>
      <c r="AI2404" s="676">
        <v>60</v>
      </c>
      <c r="AJ2404" s="676" t="s">
        <v>1387</v>
      </c>
      <c r="AK2404" s="676" t="s">
        <v>1388</v>
      </c>
      <c r="AL2404" s="696" t="s">
        <v>3833</v>
      </c>
      <c r="AM2404" s="676" t="s">
        <v>52</v>
      </c>
      <c r="AN2404" s="676" t="s">
        <v>1076</v>
      </c>
      <c r="AO2404" s="676"/>
      <c r="AP2404" s="684"/>
      <c r="AQ2404" s="684" t="s">
        <v>1090</v>
      </c>
      <c r="AR2404" s="676"/>
      <c r="AS2404" s="544" t="s">
        <v>1077</v>
      </c>
      <c r="AT2404" s="630" t="s">
        <v>1091</v>
      </c>
      <c r="AU2404" s="285" t="s">
        <v>1078</v>
      </c>
      <c r="AV2404" s="674"/>
      <c r="AW2404" s="673">
        <f>U2404</f>
        <v>49201132</v>
      </c>
      <c r="AX2404" s="673" cm="1">
        <f t="array" ref="AX2404">SUM(MID(0&amp;AW2404,LARGE(INDEX(ISNUMBER(--MID(AW2404,ROW($1:$8),1))*ROW($1:$8),),ROW($1:$8))+1,1)*10^ROW($1:$8)/10)</f>
        <v>49201132</v>
      </c>
      <c r="AY2404" s="673" t="str">
        <f>VLOOKUP($AX2404,'Item Master Data'!$A:$F,3,FALSE)</f>
        <v>Q.PEAK DUO BLK G10+</v>
      </c>
      <c r="AZ2404" s="673">
        <f>VLOOKUP($AX2404,'Item Master Data'!$A:$F,6,FALSE)</f>
        <v>360</v>
      </c>
      <c r="BA2404" s="673">
        <f>X2404/BB2404</f>
        <v>24</v>
      </c>
      <c r="BB2404" s="673">
        <f>VLOOKUP(AX2404,'Item Master Data'!$A:$G,7,FALSE)</f>
        <v>32</v>
      </c>
      <c r="BD2404" s="673">
        <f>W2404-AZ2404</f>
        <v>0</v>
      </c>
    </row>
    <row r="2405" spans="1:56" s="673" customFormat="1">
      <c r="A2405" s="282"/>
      <c r="B2405" s="283"/>
      <c r="C2405" s="283"/>
      <c r="D2405" s="535" t="s">
        <v>3750</v>
      </c>
      <c r="E2405" s="284" t="s">
        <v>4004</v>
      </c>
      <c r="F2405" s="676"/>
      <c r="G2405" s="676">
        <v>2022</v>
      </c>
      <c r="H2405" s="676">
        <v>4</v>
      </c>
      <c r="I2405" s="687" t="s">
        <v>4005</v>
      </c>
      <c r="J2405" s="677"/>
      <c r="K2405" s="734" t="s">
        <v>4006</v>
      </c>
      <c r="L2405" s="734" t="s">
        <v>1386</v>
      </c>
      <c r="M2405" s="677">
        <v>44517</v>
      </c>
      <c r="N2405" s="677">
        <v>44517</v>
      </c>
      <c r="O2405" s="677"/>
      <c r="P2405" s="677">
        <v>44630</v>
      </c>
      <c r="Q2405" s="677">
        <v>44652</v>
      </c>
      <c r="R2405" s="677"/>
      <c r="S2405" s="676" t="s">
        <v>1106</v>
      </c>
      <c r="T2405" s="676">
        <v>60</v>
      </c>
      <c r="U2405" s="676">
        <v>49202132</v>
      </c>
      <c r="V2405" s="676" t="s">
        <v>1231</v>
      </c>
      <c r="W2405" s="678">
        <v>360</v>
      </c>
      <c r="X2405" s="551">
        <v>728</v>
      </c>
      <c r="Y2405" s="693">
        <f>W2405*X2405</f>
        <v>262080</v>
      </c>
      <c r="Z2405" s="680">
        <v>0.83</v>
      </c>
      <c r="AA2405" s="682">
        <f>Y2405*Z2405</f>
        <v>217526.39999999999</v>
      </c>
      <c r="AB2405" s="682"/>
      <c r="AC2405" s="683">
        <f>AB2405*Y2405</f>
        <v>0</v>
      </c>
      <c r="AD2405" s="692"/>
      <c r="AE2405" s="684"/>
      <c r="AF2405" s="695">
        <f>AA2405+AD2405+AE2405</f>
        <v>217526.39999999999</v>
      </c>
      <c r="AG2405" s="676" t="s">
        <v>1073</v>
      </c>
      <c r="AH2405" s="676">
        <v>0</v>
      </c>
      <c r="AI2405" s="676">
        <v>60</v>
      </c>
      <c r="AJ2405" s="676" t="s">
        <v>1387</v>
      </c>
      <c r="AK2405" s="676" t="s">
        <v>1388</v>
      </c>
      <c r="AL2405" s="696" t="s">
        <v>3833</v>
      </c>
      <c r="AM2405" s="676" t="s">
        <v>52</v>
      </c>
      <c r="AN2405" s="676" t="s">
        <v>1076</v>
      </c>
      <c r="AO2405" s="676"/>
      <c r="AP2405" s="684"/>
      <c r="AQ2405" s="684" t="s">
        <v>1090</v>
      </c>
      <c r="AR2405" s="676"/>
      <c r="AS2405" s="544" t="s">
        <v>1077</v>
      </c>
      <c r="AT2405" s="630" t="s">
        <v>1091</v>
      </c>
      <c r="AU2405" s="285" t="s">
        <v>1078</v>
      </c>
      <c r="AV2405" s="674"/>
      <c r="AW2405" s="673">
        <f>U2405</f>
        <v>49202132</v>
      </c>
      <c r="AX2405" s="673" cm="1">
        <f t="array" ref="AX2405">SUM(MID(0&amp;AW2405,LARGE(INDEX(ISNUMBER(--MID(AW2405,ROW($1:$8),1))*ROW($1:$8),),ROW($1:$8))+1,1)*10^ROW($1:$8)/10)</f>
        <v>49202132</v>
      </c>
      <c r="AY2405" s="673" t="str">
        <f>VLOOKUP($AX2405,'Item Master Data'!$A:$F,3,FALSE)</f>
        <v>Q.PEAK DUO BLK G10+/AC</v>
      </c>
      <c r="AZ2405" s="673">
        <f>VLOOKUP($AX2405,'Item Master Data'!$A:$F,6,FALSE)</f>
        <v>360</v>
      </c>
      <c r="BA2405" s="673">
        <f>X2405/BB2405</f>
        <v>28</v>
      </c>
      <c r="BB2405" s="673">
        <f>VLOOKUP(AX2405,'Item Master Data'!$A:$G,7,FALSE)</f>
        <v>26</v>
      </c>
      <c r="BD2405" s="673">
        <f>W2405-AZ2405</f>
        <v>0</v>
      </c>
    </row>
    <row r="2406" spans="1:56" s="673" customFormat="1">
      <c r="A2406" s="282">
        <v>10</v>
      </c>
      <c r="B2406" s="283"/>
      <c r="C2406" s="283"/>
      <c r="D2406" s="535" t="s">
        <v>3750</v>
      </c>
      <c r="E2406" s="284" t="s">
        <v>5423</v>
      </c>
      <c r="F2406" s="676"/>
      <c r="G2406" s="676">
        <v>2022</v>
      </c>
      <c r="H2406" s="676">
        <v>4</v>
      </c>
      <c r="I2406" s="687" t="s">
        <v>5424</v>
      </c>
      <c r="J2406" s="677"/>
      <c r="K2406" s="676" t="s">
        <v>4008</v>
      </c>
      <c r="L2406" s="676" t="s">
        <v>1484</v>
      </c>
      <c r="M2406" s="677">
        <v>44503</v>
      </c>
      <c r="N2406" s="677">
        <v>44562</v>
      </c>
      <c r="O2406" s="677"/>
      <c r="P2406" s="677">
        <v>44666</v>
      </c>
      <c r="Q2406" s="677">
        <v>44673</v>
      </c>
      <c r="R2406" s="677">
        <v>44676</v>
      </c>
      <c r="S2406" s="676" t="s">
        <v>1106</v>
      </c>
      <c r="T2406" s="676">
        <v>60</v>
      </c>
      <c r="U2406" s="676">
        <v>49405140</v>
      </c>
      <c r="V2406" s="676" t="s">
        <v>973</v>
      </c>
      <c r="W2406" s="678">
        <v>400</v>
      </c>
      <c r="X2406" s="551">
        <v>384</v>
      </c>
      <c r="Y2406" s="693">
        <f>W2406*X2406</f>
        <v>153600</v>
      </c>
      <c r="Z2406" s="680">
        <v>0.56999999999999995</v>
      </c>
      <c r="AA2406" s="682">
        <f>Y2406*Z2406</f>
        <v>87551.999999999985</v>
      </c>
      <c r="AB2406" s="682"/>
      <c r="AC2406" s="683">
        <f>AB2406*Y2406</f>
        <v>0</v>
      </c>
      <c r="AD2406" s="692"/>
      <c r="AE2406" s="684"/>
      <c r="AF2406" s="695">
        <f>AA2406+AD2406+AE2406</f>
        <v>87551.999999999985</v>
      </c>
      <c r="AG2406" s="676" t="s">
        <v>47</v>
      </c>
      <c r="AH2406" s="676">
        <v>100</v>
      </c>
      <c r="AI2406" s="676">
        <v>0</v>
      </c>
      <c r="AJ2406" s="676" t="s">
        <v>1485</v>
      </c>
      <c r="AK2406" s="676" t="s">
        <v>1143</v>
      </c>
      <c r="AL2406" s="696">
        <v>12065</v>
      </c>
      <c r="AM2406" s="676" t="s">
        <v>52</v>
      </c>
      <c r="AN2406" s="676" t="s">
        <v>1110</v>
      </c>
      <c r="AO2406" s="676"/>
      <c r="AP2406" s="684"/>
      <c r="AQ2406" s="684" t="s">
        <v>37</v>
      </c>
      <c r="AR2406" s="676"/>
      <c r="AS2406" s="544" t="s">
        <v>1077</v>
      </c>
      <c r="AT2406" s="630" t="s">
        <v>1078</v>
      </c>
      <c r="AU2406" s="285" t="s">
        <v>1078</v>
      </c>
      <c r="AV2406" s="674"/>
      <c r="AW2406" s="673">
        <f>U2406</f>
        <v>49405140</v>
      </c>
      <c r="AX2406" s="673" cm="1">
        <f t="array" ref="AX2406">SUM(MID(0&amp;AW2406,LARGE(INDEX(ISNUMBER(--MID(AW2406,ROW($1:$8),1))*ROW($1:$8),),ROW($1:$8))+1,1)*10^ROW($1:$8)/10)</f>
        <v>49405140</v>
      </c>
      <c r="AY2406" s="673" t="str">
        <f>VLOOKUP($AX2406,'Item Master Data'!$A:$F,3,FALSE)</f>
        <v>Q.PEAK DUO BLK ML G10+</v>
      </c>
      <c r="AZ2406" s="673">
        <f>VLOOKUP($AX2406,'Item Master Data'!$A:$F,6,FALSE)</f>
        <v>400</v>
      </c>
      <c r="BA2406" s="673">
        <f>X2406/BB2406</f>
        <v>12</v>
      </c>
      <c r="BB2406" s="673">
        <f>VLOOKUP(AX2406,'Item Master Data'!$A:$G,7,FALSE)</f>
        <v>32</v>
      </c>
      <c r="BD2406" s="673">
        <f>W2406-AZ2406</f>
        <v>0</v>
      </c>
    </row>
    <row r="2407" spans="1:56" s="673" customFormat="1">
      <c r="A2407" s="282"/>
      <c r="B2407" s="283"/>
      <c r="C2407" s="283"/>
      <c r="D2407" s="535" t="s">
        <v>3750</v>
      </c>
      <c r="E2407" s="284" t="s">
        <v>5423</v>
      </c>
      <c r="F2407" s="676"/>
      <c r="G2407" s="676">
        <v>2022</v>
      </c>
      <c r="H2407" s="676">
        <v>4</v>
      </c>
      <c r="I2407" s="687" t="s">
        <v>5425</v>
      </c>
      <c r="J2407" s="677"/>
      <c r="K2407" s="676" t="s">
        <v>4010</v>
      </c>
      <c r="L2407" s="676" t="s">
        <v>1484</v>
      </c>
      <c r="M2407" s="677">
        <v>44503</v>
      </c>
      <c r="N2407" s="677">
        <v>44621</v>
      </c>
      <c r="O2407" s="677"/>
      <c r="P2407" s="677">
        <v>44666</v>
      </c>
      <c r="Q2407" s="677">
        <v>44673</v>
      </c>
      <c r="R2407" s="677">
        <v>44676</v>
      </c>
      <c r="S2407" s="676" t="s">
        <v>1106</v>
      </c>
      <c r="T2407" s="676">
        <v>60</v>
      </c>
      <c r="U2407" s="676">
        <v>49405140</v>
      </c>
      <c r="V2407" s="676" t="s">
        <v>973</v>
      </c>
      <c r="W2407" s="678">
        <v>400</v>
      </c>
      <c r="X2407" s="551">
        <v>768</v>
      </c>
      <c r="Y2407" s="693">
        <f>W2407*X2407</f>
        <v>307200</v>
      </c>
      <c r="Z2407" s="680">
        <v>0.56999999999999995</v>
      </c>
      <c r="AA2407" s="682">
        <f>Y2407*Z2407</f>
        <v>175103.99999999997</v>
      </c>
      <c r="AB2407" s="682"/>
      <c r="AC2407" s="683">
        <f>AB2407*Y2407</f>
        <v>0</v>
      </c>
      <c r="AD2407" s="692"/>
      <c r="AE2407" s="684"/>
      <c r="AF2407" s="695">
        <f>AA2407+AD2407+AE2407</f>
        <v>175103.99999999997</v>
      </c>
      <c r="AG2407" s="676" t="s">
        <v>47</v>
      </c>
      <c r="AH2407" s="676">
        <v>100</v>
      </c>
      <c r="AI2407" s="676">
        <v>0</v>
      </c>
      <c r="AJ2407" s="676" t="s">
        <v>4011</v>
      </c>
      <c r="AK2407" s="676" t="s">
        <v>1143</v>
      </c>
      <c r="AL2407" s="696">
        <v>12065</v>
      </c>
      <c r="AM2407" s="676" t="s">
        <v>52</v>
      </c>
      <c r="AN2407" s="676" t="s">
        <v>1110</v>
      </c>
      <c r="AO2407" s="676"/>
      <c r="AP2407" s="684"/>
      <c r="AQ2407" s="684" t="s">
        <v>37</v>
      </c>
      <c r="AR2407" s="676"/>
      <c r="AS2407" s="544" t="s">
        <v>1077</v>
      </c>
      <c r="AT2407" s="630" t="s">
        <v>1078</v>
      </c>
      <c r="AU2407" s="285" t="s">
        <v>1078</v>
      </c>
      <c r="AV2407" s="674"/>
      <c r="AW2407" s="673">
        <f>U2407</f>
        <v>49405140</v>
      </c>
      <c r="AX2407" s="673" cm="1">
        <f t="array" ref="AX2407">SUM(MID(0&amp;AW2407,LARGE(INDEX(ISNUMBER(--MID(AW2407,ROW($1:$8),1))*ROW($1:$8),),ROW($1:$8))+1,1)*10^ROW($1:$8)/10)</f>
        <v>49405140</v>
      </c>
      <c r="AY2407" s="673" t="str">
        <f>VLOOKUP($AX2407,'Item Master Data'!$A:$F,3,FALSE)</f>
        <v>Q.PEAK DUO BLK ML G10+</v>
      </c>
      <c r="AZ2407" s="673">
        <f>VLOOKUP($AX2407,'Item Master Data'!$A:$F,6,FALSE)</f>
        <v>400</v>
      </c>
      <c r="BA2407" s="673">
        <f>X2407/BB2407</f>
        <v>24</v>
      </c>
      <c r="BB2407" s="673">
        <f>VLOOKUP(AX2407,'Item Master Data'!$A:$G,7,FALSE)</f>
        <v>32</v>
      </c>
      <c r="BD2407" s="673">
        <f>W2407-AZ2407</f>
        <v>0</v>
      </c>
    </row>
    <row r="2408" spans="1:56" s="673" customFormat="1">
      <c r="A2408" s="282"/>
      <c r="B2408" s="283"/>
      <c r="C2408" s="283"/>
      <c r="D2408" s="535" t="s">
        <v>3750</v>
      </c>
      <c r="E2408" s="294" t="s">
        <v>4012</v>
      </c>
      <c r="F2408" s="676"/>
      <c r="G2408" s="676">
        <v>2022</v>
      </c>
      <c r="H2408" s="676">
        <v>4</v>
      </c>
      <c r="I2408" s="676"/>
      <c r="J2408" s="677"/>
      <c r="K2408" s="676" t="s">
        <v>4013</v>
      </c>
      <c r="L2408" s="676" t="s">
        <v>3835</v>
      </c>
      <c r="M2408" s="677"/>
      <c r="N2408" s="677"/>
      <c r="O2408" s="677"/>
      <c r="P2408" s="677" t="s">
        <v>3906</v>
      </c>
      <c r="Q2408" s="677"/>
      <c r="R2408" s="677"/>
      <c r="S2408" s="676" t="s">
        <v>1106</v>
      </c>
      <c r="T2408" s="676">
        <v>60</v>
      </c>
      <c r="U2408" s="676"/>
      <c r="V2408" s="676" t="s">
        <v>973</v>
      </c>
      <c r="W2408" s="678">
        <v>400</v>
      </c>
      <c r="X2408" s="551">
        <f>11648-896-896-8960</f>
        <v>896</v>
      </c>
      <c r="Y2408" s="693">
        <f>W2408*X2408</f>
        <v>358400</v>
      </c>
      <c r="Z2408" s="680">
        <v>0.49</v>
      </c>
      <c r="AA2408" s="682">
        <f>Y2408*Z2408</f>
        <v>175616</v>
      </c>
      <c r="AB2408" s="682"/>
      <c r="AC2408" s="683">
        <f>AB2408*Y2408</f>
        <v>0</v>
      </c>
      <c r="AD2408" s="692"/>
      <c r="AE2408" s="684"/>
      <c r="AF2408" s="695">
        <f>AA2408+AD2408+AE2408</f>
        <v>175616</v>
      </c>
      <c r="AG2408" s="676" t="s">
        <v>47</v>
      </c>
      <c r="AH2408" s="676">
        <v>0</v>
      </c>
      <c r="AI2408" s="676">
        <v>60</v>
      </c>
      <c r="AJ2408" s="676" t="s">
        <v>1113</v>
      </c>
      <c r="AK2408" s="676" t="s">
        <v>1113</v>
      </c>
      <c r="AL2408" s="676" t="s">
        <v>1113</v>
      </c>
      <c r="AM2408" s="676" t="s">
        <v>52</v>
      </c>
      <c r="AN2408" s="676"/>
      <c r="AO2408" s="676"/>
      <c r="AP2408" s="684"/>
      <c r="AQ2408" s="684" t="s">
        <v>37</v>
      </c>
      <c r="AR2408" s="676"/>
      <c r="AS2408" s="544" t="s">
        <v>1077</v>
      </c>
      <c r="AT2408" s="630" t="s">
        <v>3836</v>
      </c>
      <c r="AU2408" s="285" t="s">
        <v>1078</v>
      </c>
      <c r="AV2408" s="674"/>
      <c r="AW2408" s="673">
        <f>U2408</f>
        <v>0</v>
      </c>
      <c r="AX2408" s="673" cm="1">
        <f t="array" ref="AX2408">SUM(MID(0&amp;AW2408,LARGE(INDEX(ISNUMBER(--MID(AW2408,ROW($1:$8),1))*ROW($1:$8),),ROW($1:$8))+1,1)*10^ROW($1:$8)/10)</f>
        <v>0</v>
      </c>
      <c r="AY2408" s="673" t="e">
        <f>VLOOKUP($AX2408,'Item Master Data'!$A:$F,3,FALSE)</f>
        <v>#N/A</v>
      </c>
      <c r="AZ2408" s="673" t="e">
        <f>VLOOKUP($AX2408,'Item Master Data'!$A:$F,6,FALSE)</f>
        <v>#N/A</v>
      </c>
      <c r="BA2408" s="673" t="e">
        <f>X2408/BB2408</f>
        <v>#N/A</v>
      </c>
      <c r="BB2408" s="673" t="e">
        <f>VLOOKUP(AX2408,'Item Master Data'!$A:$G,7,FALSE)</f>
        <v>#N/A</v>
      </c>
      <c r="BD2408" s="673" t="e">
        <f>W2408-AZ2408</f>
        <v>#N/A</v>
      </c>
    </row>
    <row r="2409" spans="1:56" s="673" customFormat="1">
      <c r="A2409" s="282"/>
      <c r="B2409" s="283"/>
      <c r="C2409" s="283"/>
      <c r="D2409" s="535" t="s">
        <v>3750</v>
      </c>
      <c r="E2409" s="294" t="s">
        <v>5426</v>
      </c>
      <c r="F2409" s="676"/>
      <c r="G2409" s="676">
        <v>2022</v>
      </c>
      <c r="H2409" s="676">
        <v>4</v>
      </c>
      <c r="I2409" s="676"/>
      <c r="J2409" s="677"/>
      <c r="K2409" s="676" t="s">
        <v>4013</v>
      </c>
      <c r="L2409" s="676" t="s">
        <v>3835</v>
      </c>
      <c r="M2409" s="677"/>
      <c r="N2409" s="677"/>
      <c r="O2409" s="677"/>
      <c r="P2409" s="677" t="s">
        <v>3906</v>
      </c>
      <c r="Q2409" s="677"/>
      <c r="R2409" s="677"/>
      <c r="S2409" s="676" t="s">
        <v>1106</v>
      </c>
      <c r="T2409" s="676">
        <v>60</v>
      </c>
      <c r="U2409" s="676"/>
      <c r="V2409" s="676" t="s">
        <v>973</v>
      </c>
      <c r="W2409" s="678">
        <v>400</v>
      </c>
      <c r="X2409" s="551">
        <v>1792</v>
      </c>
      <c r="Y2409" s="693">
        <f>W2409*X2409</f>
        <v>716800</v>
      </c>
      <c r="Z2409" s="680">
        <v>0.49</v>
      </c>
      <c r="AA2409" s="682">
        <f>Y2409*Z2409</f>
        <v>351232</v>
      </c>
      <c r="AB2409" s="682"/>
      <c r="AC2409" s="683">
        <f>AB2409*Y2409</f>
        <v>0</v>
      </c>
      <c r="AD2409" s="692"/>
      <c r="AE2409" s="684"/>
      <c r="AF2409" s="695">
        <f>AA2409+AD2409+AE2409</f>
        <v>351232</v>
      </c>
      <c r="AG2409" s="676" t="s">
        <v>47</v>
      </c>
      <c r="AH2409" s="676">
        <v>0</v>
      </c>
      <c r="AI2409" s="676">
        <v>60</v>
      </c>
      <c r="AJ2409" s="676" t="s">
        <v>1113</v>
      </c>
      <c r="AK2409" s="676" t="s">
        <v>1113</v>
      </c>
      <c r="AL2409" s="676" t="s">
        <v>1113</v>
      </c>
      <c r="AM2409" s="676" t="s">
        <v>52</v>
      </c>
      <c r="AN2409" s="676"/>
      <c r="AO2409" s="676"/>
      <c r="AP2409" s="684"/>
      <c r="AQ2409" s="684" t="s">
        <v>37</v>
      </c>
      <c r="AR2409" s="676"/>
      <c r="AS2409" s="544" t="s">
        <v>1077</v>
      </c>
      <c r="AT2409" s="630" t="s">
        <v>3836</v>
      </c>
      <c r="AU2409" s="285" t="s">
        <v>1078</v>
      </c>
      <c r="AV2409" s="674"/>
      <c r="AW2409" s="673">
        <f>U2409</f>
        <v>0</v>
      </c>
      <c r="AX2409" s="673" cm="1">
        <f t="array" ref="AX2409">SUM(MID(0&amp;AW2409,LARGE(INDEX(ISNUMBER(--MID(AW2409,ROW($1:$8),1))*ROW($1:$8),),ROW($1:$8))+1,1)*10^ROW($1:$8)/10)</f>
        <v>0</v>
      </c>
      <c r="AY2409" s="673" t="e">
        <f>VLOOKUP($AX2409,'Item Master Data'!$A:$F,3,FALSE)</f>
        <v>#N/A</v>
      </c>
      <c r="AZ2409" s="673" t="e">
        <f>VLOOKUP($AX2409,'Item Master Data'!$A:$F,6,FALSE)</f>
        <v>#N/A</v>
      </c>
      <c r="BA2409" s="673" t="e">
        <f>X2409/BB2409</f>
        <v>#N/A</v>
      </c>
      <c r="BB2409" s="673" t="e">
        <f>VLOOKUP(AX2409,'Item Master Data'!$A:$G,7,FALSE)</f>
        <v>#N/A</v>
      </c>
      <c r="BD2409" s="673" t="e">
        <f>W2409-AZ2409</f>
        <v>#N/A</v>
      </c>
    </row>
    <row r="2410" spans="1:56" s="673" customFormat="1">
      <c r="A2410" s="282">
        <v>10</v>
      </c>
      <c r="B2410" s="283"/>
      <c r="C2410" s="283"/>
      <c r="D2410" s="535" t="s">
        <v>3750</v>
      </c>
      <c r="E2410" s="284" t="s">
        <v>4014</v>
      </c>
      <c r="F2410" s="676"/>
      <c r="G2410" s="676">
        <v>2022</v>
      </c>
      <c r="H2410" s="676">
        <v>4</v>
      </c>
      <c r="I2410" s="687" t="s">
        <v>5427</v>
      </c>
      <c r="J2410" s="677"/>
      <c r="K2410" s="676" t="s">
        <v>4015</v>
      </c>
      <c r="L2410" s="676" t="s">
        <v>3835</v>
      </c>
      <c r="M2410" s="677">
        <v>44503</v>
      </c>
      <c r="N2410" s="677">
        <v>44595</v>
      </c>
      <c r="O2410" s="677"/>
      <c r="P2410" s="677">
        <v>44650</v>
      </c>
      <c r="Q2410" s="677">
        <v>44652</v>
      </c>
      <c r="R2410" s="677">
        <v>44657</v>
      </c>
      <c r="S2410" s="676" t="s">
        <v>1106</v>
      </c>
      <c r="T2410" s="676">
        <v>60</v>
      </c>
      <c r="U2410" s="676" t="s">
        <v>1290</v>
      </c>
      <c r="V2410" s="676" t="s">
        <v>973</v>
      </c>
      <c r="W2410" s="678">
        <v>400</v>
      </c>
      <c r="X2410" s="551">
        <v>896</v>
      </c>
      <c r="Y2410" s="693">
        <f>W2410*X2410</f>
        <v>358400</v>
      </c>
      <c r="Z2410" s="680">
        <v>0.49</v>
      </c>
      <c r="AA2410" s="682">
        <f>Y2410*Z2410</f>
        <v>175616</v>
      </c>
      <c r="AB2410" s="682"/>
      <c r="AC2410" s="683">
        <f>AB2410*Y2410</f>
        <v>0</v>
      </c>
      <c r="AD2410" s="692"/>
      <c r="AE2410" s="684"/>
      <c r="AF2410" s="695">
        <f>AA2410+AD2410+AE2410</f>
        <v>175616</v>
      </c>
      <c r="AG2410" s="676" t="s">
        <v>47</v>
      </c>
      <c r="AH2410" s="676">
        <v>0</v>
      </c>
      <c r="AI2410" s="676">
        <v>60</v>
      </c>
      <c r="AJ2410" s="676" t="s">
        <v>3840</v>
      </c>
      <c r="AK2410" s="676" t="s">
        <v>1143</v>
      </c>
      <c r="AL2410" s="696">
        <v>11803</v>
      </c>
      <c r="AM2410" s="676" t="s">
        <v>52</v>
      </c>
      <c r="AN2410" s="676" t="s">
        <v>1110</v>
      </c>
      <c r="AO2410" s="676"/>
      <c r="AP2410" s="684"/>
      <c r="AQ2410" s="684" t="s">
        <v>37</v>
      </c>
      <c r="AR2410" s="676"/>
      <c r="AS2410" s="544" t="s">
        <v>1077</v>
      </c>
      <c r="AT2410" s="630" t="s">
        <v>3836</v>
      </c>
      <c r="AU2410" s="285" t="s">
        <v>1078</v>
      </c>
      <c r="AV2410" s="674"/>
      <c r="AW2410" s="673" t="str">
        <f>U2410</f>
        <v>30390456H</v>
      </c>
      <c r="AX2410" s="673" cm="1">
        <f t="array" ref="AX2410">SUM(MID(0&amp;AW2410,LARGE(INDEX(ISNUMBER(--MID(AW2410,ROW($1:$8),1))*ROW($1:$8),),ROW($1:$8))+1,1)*10^ROW($1:$8)/10)</f>
        <v>30390456</v>
      </c>
      <c r="AY2410" s="673" t="str">
        <f>VLOOKUP($AX2410,'Item Master Data'!$A:$F,3,FALSE)</f>
        <v>Q.PEAK DUO BLK ML G10+</v>
      </c>
      <c r="AZ2410" s="673">
        <f>VLOOKUP($AX2410,'Item Master Data'!$A:$F,6,FALSE)</f>
        <v>400</v>
      </c>
      <c r="BA2410" s="673">
        <f>X2410/BB2410</f>
        <v>28</v>
      </c>
      <c r="BB2410" s="673">
        <f>VLOOKUP(AX2410,'Item Master Data'!$A:$G,7,FALSE)</f>
        <v>32</v>
      </c>
      <c r="BD2410" s="673">
        <f>W2410-AZ2410</f>
        <v>0</v>
      </c>
    </row>
    <row r="2411" spans="1:56" s="673" customFormat="1">
      <c r="A2411" s="282">
        <v>10</v>
      </c>
      <c r="B2411" s="283"/>
      <c r="C2411" s="283"/>
      <c r="D2411" s="535" t="s">
        <v>3750</v>
      </c>
      <c r="E2411" s="284" t="s">
        <v>4016</v>
      </c>
      <c r="F2411" s="506"/>
      <c r="G2411" s="676">
        <v>2022</v>
      </c>
      <c r="H2411" s="676">
        <v>4</v>
      </c>
      <c r="I2411" s="687" t="s">
        <v>5408</v>
      </c>
      <c r="J2411" s="677"/>
      <c r="K2411" s="637" t="s">
        <v>4017</v>
      </c>
      <c r="L2411" s="676" t="s">
        <v>3835</v>
      </c>
      <c r="M2411" s="677">
        <v>44652</v>
      </c>
      <c r="N2411" s="677">
        <v>44666</v>
      </c>
      <c r="O2411" s="677"/>
      <c r="P2411" s="677"/>
      <c r="Q2411" s="677"/>
      <c r="R2411" s="677"/>
      <c r="S2411" s="676" t="s">
        <v>1106</v>
      </c>
      <c r="T2411" s="676">
        <v>60</v>
      </c>
      <c r="U2411" s="676">
        <v>49405140</v>
      </c>
      <c r="V2411" s="676" t="s">
        <v>973</v>
      </c>
      <c r="W2411" s="678">
        <v>400</v>
      </c>
      <c r="X2411" s="551">
        <v>768</v>
      </c>
      <c r="Y2411" s="693">
        <f>W2411*X2411</f>
        <v>307200</v>
      </c>
      <c r="Z2411" s="680">
        <v>0.49</v>
      </c>
      <c r="AA2411" s="682">
        <f>Y2411*Z2411</f>
        <v>150528</v>
      </c>
      <c r="AB2411" s="682"/>
      <c r="AC2411" s="683">
        <f>AB2411*Y2411</f>
        <v>0</v>
      </c>
      <c r="AD2411" s="692"/>
      <c r="AE2411" s="684"/>
      <c r="AF2411" s="695">
        <f>AA2411+AD2411+AE2411</f>
        <v>150528</v>
      </c>
      <c r="AG2411" s="676" t="s">
        <v>47</v>
      </c>
      <c r="AH2411" s="676">
        <v>0</v>
      </c>
      <c r="AI2411" s="676">
        <v>60</v>
      </c>
      <c r="AJ2411" s="676" t="s">
        <v>3840</v>
      </c>
      <c r="AK2411" s="676" t="s">
        <v>1143</v>
      </c>
      <c r="AL2411" s="696">
        <v>11803</v>
      </c>
      <c r="AM2411" s="676" t="s">
        <v>52</v>
      </c>
      <c r="AN2411" s="676" t="s">
        <v>1110</v>
      </c>
      <c r="AO2411" s="676"/>
      <c r="AP2411" s="684"/>
      <c r="AQ2411" s="684" t="s">
        <v>37</v>
      </c>
      <c r="AR2411" s="676"/>
      <c r="AS2411" s="544" t="s">
        <v>1077</v>
      </c>
      <c r="AT2411" s="630" t="s">
        <v>3836</v>
      </c>
      <c r="AU2411" s="285" t="s">
        <v>1078</v>
      </c>
      <c r="AV2411" s="674"/>
      <c r="AW2411" s="673">
        <f>U2411</f>
        <v>49405140</v>
      </c>
      <c r="AX2411" s="673" cm="1">
        <f t="array" ref="AX2411">SUM(MID(0&amp;AW2411,LARGE(INDEX(ISNUMBER(--MID(AW2411,ROW($1:$8),1))*ROW($1:$8),),ROW($1:$8))+1,1)*10^ROW($1:$8)/10)</f>
        <v>49405140</v>
      </c>
      <c r="AY2411" s="673" t="str">
        <f>VLOOKUP($AX2411,'Item Master Data'!$A:$F,3,FALSE)</f>
        <v>Q.PEAK DUO BLK ML G10+</v>
      </c>
      <c r="AZ2411" s="673">
        <f>VLOOKUP($AX2411,'Item Master Data'!$A:$F,6,FALSE)</f>
        <v>400</v>
      </c>
      <c r="BA2411" s="673">
        <f>X2411/BB2411</f>
        <v>24</v>
      </c>
      <c r="BB2411" s="673">
        <f>VLOOKUP(AX2411,'Item Master Data'!$A:$G,7,FALSE)</f>
        <v>32</v>
      </c>
      <c r="BD2411" s="673">
        <f>W2411-AZ2411</f>
        <v>0</v>
      </c>
    </row>
    <row r="2412" spans="1:56" s="673" customFormat="1">
      <c r="A2412" s="282">
        <v>10</v>
      </c>
      <c r="B2412" s="283"/>
      <c r="C2412" s="283"/>
      <c r="D2412" s="535" t="s">
        <v>3750</v>
      </c>
      <c r="E2412" s="284" t="s">
        <v>4016</v>
      </c>
      <c r="F2412" s="676"/>
      <c r="G2412" s="676">
        <v>2022</v>
      </c>
      <c r="H2412" s="676">
        <v>4</v>
      </c>
      <c r="I2412" s="687" t="s">
        <v>5408</v>
      </c>
      <c r="J2412" s="677"/>
      <c r="K2412" s="637" t="s">
        <v>4018</v>
      </c>
      <c r="L2412" s="676" t="s">
        <v>3835</v>
      </c>
      <c r="M2412" s="677">
        <v>44652</v>
      </c>
      <c r="N2412" s="677">
        <v>44666</v>
      </c>
      <c r="O2412" s="677"/>
      <c r="P2412" s="677"/>
      <c r="Q2412" s="677"/>
      <c r="R2412" s="677"/>
      <c r="S2412" s="676" t="s">
        <v>1106</v>
      </c>
      <c r="T2412" s="676">
        <v>60</v>
      </c>
      <c r="U2412" s="676">
        <v>49405140</v>
      </c>
      <c r="V2412" s="676" t="s">
        <v>973</v>
      </c>
      <c r="W2412" s="678">
        <v>400</v>
      </c>
      <c r="X2412" s="551">
        <v>768</v>
      </c>
      <c r="Y2412" s="693">
        <f>W2412*X2412</f>
        <v>307200</v>
      </c>
      <c r="Z2412" s="680">
        <v>0.49</v>
      </c>
      <c r="AA2412" s="682">
        <f>Y2412*Z2412</f>
        <v>150528</v>
      </c>
      <c r="AB2412" s="682"/>
      <c r="AC2412" s="683">
        <f>AB2412*Y2412</f>
        <v>0</v>
      </c>
      <c r="AD2412" s="692"/>
      <c r="AE2412" s="684"/>
      <c r="AF2412" s="695">
        <f>AA2412+AD2412+AE2412</f>
        <v>150528</v>
      </c>
      <c r="AG2412" s="676" t="s">
        <v>47</v>
      </c>
      <c r="AH2412" s="676">
        <v>0</v>
      </c>
      <c r="AI2412" s="676">
        <v>60</v>
      </c>
      <c r="AJ2412" s="676" t="s">
        <v>2319</v>
      </c>
      <c r="AK2412" s="676" t="s">
        <v>1088</v>
      </c>
      <c r="AL2412" s="696">
        <v>32822</v>
      </c>
      <c r="AM2412" s="676" t="s">
        <v>52</v>
      </c>
      <c r="AN2412" s="676" t="s">
        <v>1110</v>
      </c>
      <c r="AO2412" s="676"/>
      <c r="AP2412" s="684"/>
      <c r="AQ2412" s="684" t="s">
        <v>37</v>
      </c>
      <c r="AR2412" s="676"/>
      <c r="AS2412" s="544" t="s">
        <v>1077</v>
      </c>
      <c r="AT2412" s="630" t="s">
        <v>3836</v>
      </c>
      <c r="AU2412" s="285" t="s">
        <v>1078</v>
      </c>
      <c r="AV2412" s="674"/>
      <c r="AW2412" s="673">
        <f>U2412</f>
        <v>49405140</v>
      </c>
      <c r="AX2412" s="673" cm="1">
        <f t="array" ref="AX2412">SUM(MID(0&amp;AW2412,LARGE(INDEX(ISNUMBER(--MID(AW2412,ROW($1:$8),1))*ROW($1:$8),),ROW($1:$8))+1,1)*10^ROW($1:$8)/10)</f>
        <v>49405140</v>
      </c>
      <c r="AY2412" s="673" t="str">
        <f>VLOOKUP($AX2412,'Item Master Data'!$A:$F,3,FALSE)</f>
        <v>Q.PEAK DUO BLK ML G10+</v>
      </c>
      <c r="AZ2412" s="673">
        <f>VLOOKUP($AX2412,'Item Master Data'!$A:$F,6,FALSE)</f>
        <v>400</v>
      </c>
      <c r="BA2412" s="673">
        <f>X2412/BB2412</f>
        <v>24</v>
      </c>
      <c r="BB2412" s="673">
        <f>VLOOKUP(AX2412,'Item Master Data'!$A:$G,7,FALSE)</f>
        <v>32</v>
      </c>
      <c r="BD2412" s="673">
        <f>W2412-AZ2412</f>
        <v>0</v>
      </c>
    </row>
    <row r="2413" spans="1:56" s="673" customFormat="1">
      <c r="A2413" s="282">
        <v>10</v>
      </c>
      <c r="B2413" s="283"/>
      <c r="C2413" s="283"/>
      <c r="D2413" s="535" t="s">
        <v>3750</v>
      </c>
      <c r="E2413" s="284" t="s">
        <v>4016</v>
      </c>
      <c r="F2413" s="676"/>
      <c r="G2413" s="676">
        <v>2022</v>
      </c>
      <c r="H2413" s="676">
        <v>4</v>
      </c>
      <c r="I2413" s="687" t="s">
        <v>5408</v>
      </c>
      <c r="J2413" s="677"/>
      <c r="K2413" s="637" t="s">
        <v>4019</v>
      </c>
      <c r="L2413" s="676" t="s">
        <v>3835</v>
      </c>
      <c r="M2413" s="677">
        <v>44503</v>
      </c>
      <c r="N2413" s="677">
        <v>44595</v>
      </c>
      <c r="O2413" s="677"/>
      <c r="P2413" s="677"/>
      <c r="Q2413" s="677"/>
      <c r="R2413" s="677"/>
      <c r="S2413" s="676" t="s">
        <v>1106</v>
      </c>
      <c r="T2413" s="676">
        <v>60</v>
      </c>
      <c r="U2413" s="676">
        <v>49405140</v>
      </c>
      <c r="V2413" s="676" t="s">
        <v>973</v>
      </c>
      <c r="W2413" s="678">
        <v>400</v>
      </c>
      <c r="X2413" s="551">
        <v>768</v>
      </c>
      <c r="Y2413" s="693">
        <f>W2413*X2413</f>
        <v>307200</v>
      </c>
      <c r="Z2413" s="680">
        <v>0.49</v>
      </c>
      <c r="AA2413" s="682">
        <f>Y2413*Z2413</f>
        <v>150528</v>
      </c>
      <c r="AB2413" s="682"/>
      <c r="AC2413" s="683">
        <f>AB2413*Y2413</f>
        <v>0</v>
      </c>
      <c r="AD2413" s="692"/>
      <c r="AE2413" s="684"/>
      <c r="AF2413" s="695">
        <f>AA2413+AD2413+AE2413</f>
        <v>150528</v>
      </c>
      <c r="AG2413" s="676" t="s">
        <v>47</v>
      </c>
      <c r="AH2413" s="676">
        <v>0</v>
      </c>
      <c r="AI2413" s="676">
        <v>60</v>
      </c>
      <c r="AJ2413" s="676" t="s">
        <v>3840</v>
      </c>
      <c r="AK2413" s="676" t="s">
        <v>1143</v>
      </c>
      <c r="AL2413" s="696">
        <v>11803</v>
      </c>
      <c r="AM2413" s="676" t="s">
        <v>52</v>
      </c>
      <c r="AN2413" s="676" t="s">
        <v>1110</v>
      </c>
      <c r="AO2413" s="676"/>
      <c r="AP2413" s="684"/>
      <c r="AQ2413" s="684" t="s">
        <v>37</v>
      </c>
      <c r="AR2413" s="676"/>
      <c r="AS2413" s="544" t="s">
        <v>1077</v>
      </c>
      <c r="AT2413" s="630" t="s">
        <v>3836</v>
      </c>
      <c r="AU2413" s="285" t="s">
        <v>1078</v>
      </c>
      <c r="AV2413" s="674"/>
      <c r="AW2413" s="673">
        <f>U2413</f>
        <v>49405140</v>
      </c>
      <c r="AX2413" s="673" cm="1">
        <f t="array" ref="AX2413">SUM(MID(0&amp;AW2413,LARGE(INDEX(ISNUMBER(--MID(AW2413,ROW($1:$8),1))*ROW($1:$8),),ROW($1:$8))+1,1)*10^ROW($1:$8)/10)</f>
        <v>49405140</v>
      </c>
      <c r="AY2413" s="673" t="str">
        <f>VLOOKUP($AX2413,'Item Master Data'!$A:$F,3,FALSE)</f>
        <v>Q.PEAK DUO BLK ML G10+</v>
      </c>
      <c r="AZ2413" s="673">
        <f>VLOOKUP($AX2413,'Item Master Data'!$A:$F,6,FALSE)</f>
        <v>400</v>
      </c>
      <c r="BA2413" s="673">
        <f>X2413/BB2413</f>
        <v>24</v>
      </c>
      <c r="BB2413" s="673">
        <f>VLOOKUP(AX2413,'Item Master Data'!$A:$G,7,FALSE)</f>
        <v>32</v>
      </c>
      <c r="BD2413" s="673">
        <f>W2413-AZ2413</f>
        <v>0</v>
      </c>
    </row>
    <row r="2414" spans="1:56" s="673" customFormat="1">
      <c r="A2414" s="282">
        <v>10</v>
      </c>
      <c r="B2414" s="283"/>
      <c r="C2414" s="283"/>
      <c r="D2414" s="535" t="s">
        <v>3750</v>
      </c>
      <c r="E2414" s="284" t="s">
        <v>5428</v>
      </c>
      <c r="F2414" s="676"/>
      <c r="G2414" s="676">
        <v>2022</v>
      </c>
      <c r="H2414" s="676">
        <v>4</v>
      </c>
      <c r="I2414" s="687" t="s">
        <v>5429</v>
      </c>
      <c r="J2414" s="677"/>
      <c r="K2414" s="676" t="s">
        <v>4020</v>
      </c>
      <c r="L2414" s="676" t="s">
        <v>3835</v>
      </c>
      <c r="M2414" s="677">
        <v>44503</v>
      </c>
      <c r="N2414" s="677">
        <v>44595</v>
      </c>
      <c r="O2414" s="677"/>
      <c r="P2414" s="677">
        <v>44666</v>
      </c>
      <c r="Q2414" s="677"/>
      <c r="R2414" s="677"/>
      <c r="S2414" s="676" t="s">
        <v>1106</v>
      </c>
      <c r="T2414" s="676">
        <v>60</v>
      </c>
      <c r="U2414" s="676">
        <v>49405140</v>
      </c>
      <c r="V2414" s="676" t="s">
        <v>973</v>
      </c>
      <c r="W2414" s="678">
        <v>400</v>
      </c>
      <c r="X2414" s="551">
        <v>768</v>
      </c>
      <c r="Y2414" s="693">
        <f>W2414*X2414</f>
        <v>307200</v>
      </c>
      <c r="Z2414" s="680">
        <v>0.49</v>
      </c>
      <c r="AA2414" s="682">
        <f>Y2414*Z2414</f>
        <v>150528</v>
      </c>
      <c r="AB2414" s="682"/>
      <c r="AC2414" s="683">
        <f>AB2414*Y2414</f>
        <v>0</v>
      </c>
      <c r="AD2414" s="692"/>
      <c r="AE2414" s="684"/>
      <c r="AF2414" s="695">
        <f>AA2414+AD2414+AE2414</f>
        <v>150528</v>
      </c>
      <c r="AG2414" s="676" t="s">
        <v>47</v>
      </c>
      <c r="AH2414" s="676">
        <v>0</v>
      </c>
      <c r="AI2414" s="676">
        <v>60</v>
      </c>
      <c r="AJ2414" s="676" t="s">
        <v>3838</v>
      </c>
      <c r="AK2414" s="676" t="s">
        <v>1089</v>
      </c>
      <c r="AL2414" s="696">
        <v>8840</v>
      </c>
      <c r="AM2414" s="676" t="s">
        <v>52</v>
      </c>
      <c r="AN2414" s="676" t="s">
        <v>1110</v>
      </c>
      <c r="AO2414" s="676"/>
      <c r="AP2414" s="684"/>
      <c r="AQ2414" s="684" t="s">
        <v>37</v>
      </c>
      <c r="AR2414" s="676"/>
      <c r="AS2414" s="544" t="s">
        <v>1077</v>
      </c>
      <c r="AT2414" s="630" t="s">
        <v>3836</v>
      </c>
      <c r="AU2414" s="285" t="s">
        <v>1078</v>
      </c>
      <c r="AV2414" s="674"/>
      <c r="AW2414" s="673">
        <f>U2414</f>
        <v>49405140</v>
      </c>
      <c r="AX2414" s="673" cm="1">
        <f t="array" ref="AX2414">SUM(MID(0&amp;AW2414,LARGE(INDEX(ISNUMBER(--MID(AW2414,ROW($1:$8),1))*ROW($1:$8),),ROW($1:$8))+1,1)*10^ROW($1:$8)/10)</f>
        <v>49405140</v>
      </c>
      <c r="AY2414" s="673" t="str">
        <f>VLOOKUP($AX2414,'Item Master Data'!$A:$F,3,FALSE)</f>
        <v>Q.PEAK DUO BLK ML G10+</v>
      </c>
      <c r="AZ2414" s="673">
        <f>VLOOKUP($AX2414,'Item Master Data'!$A:$F,6,FALSE)</f>
        <v>400</v>
      </c>
      <c r="BA2414" s="673">
        <f>X2414/BB2414</f>
        <v>24</v>
      </c>
      <c r="BB2414" s="673">
        <f>VLOOKUP(AX2414,'Item Master Data'!$A:$G,7,FALSE)</f>
        <v>32</v>
      </c>
      <c r="BD2414" s="673">
        <f>W2414-AZ2414</f>
        <v>0</v>
      </c>
    </row>
    <row r="2415" spans="1:56" s="673" customFormat="1">
      <c r="A2415" s="282">
        <v>10</v>
      </c>
      <c r="B2415" s="283"/>
      <c r="C2415" s="283"/>
      <c r="D2415" s="535" t="s">
        <v>3750</v>
      </c>
      <c r="E2415" s="284" t="s">
        <v>5428</v>
      </c>
      <c r="F2415" s="676"/>
      <c r="G2415" s="676">
        <v>2022</v>
      </c>
      <c r="H2415" s="676">
        <v>4</v>
      </c>
      <c r="I2415" s="687" t="s">
        <v>5429</v>
      </c>
      <c r="J2415" s="677"/>
      <c r="K2415" s="676" t="s">
        <v>4021</v>
      </c>
      <c r="L2415" s="676" t="s">
        <v>3835</v>
      </c>
      <c r="M2415" s="677">
        <v>44503</v>
      </c>
      <c r="N2415" s="677">
        <v>44595</v>
      </c>
      <c r="O2415" s="677"/>
      <c r="P2415" s="677">
        <v>44666</v>
      </c>
      <c r="Q2415" s="677"/>
      <c r="R2415" s="677"/>
      <c r="S2415" s="676" t="s">
        <v>1106</v>
      </c>
      <c r="T2415" s="676">
        <v>60</v>
      </c>
      <c r="U2415" s="676">
        <v>49405140</v>
      </c>
      <c r="V2415" s="676" t="s">
        <v>973</v>
      </c>
      <c r="W2415" s="678">
        <v>400</v>
      </c>
      <c r="X2415" s="551">
        <v>768</v>
      </c>
      <c r="Y2415" s="693">
        <f>W2415*X2415</f>
        <v>307200</v>
      </c>
      <c r="Z2415" s="680">
        <v>0.49</v>
      </c>
      <c r="AA2415" s="682">
        <f>Y2415*Z2415</f>
        <v>150528</v>
      </c>
      <c r="AB2415" s="682"/>
      <c r="AC2415" s="683">
        <f>AB2415*Y2415</f>
        <v>0</v>
      </c>
      <c r="AD2415" s="692"/>
      <c r="AE2415" s="684"/>
      <c r="AF2415" s="695">
        <f>AA2415+AD2415+AE2415</f>
        <v>150528</v>
      </c>
      <c r="AG2415" s="676" t="s">
        <v>47</v>
      </c>
      <c r="AH2415" s="676">
        <v>0</v>
      </c>
      <c r="AI2415" s="676">
        <v>60</v>
      </c>
      <c r="AJ2415" s="676" t="s">
        <v>3838</v>
      </c>
      <c r="AK2415" s="676" t="s">
        <v>1089</v>
      </c>
      <c r="AL2415" s="696">
        <v>8840</v>
      </c>
      <c r="AM2415" s="676" t="s">
        <v>52</v>
      </c>
      <c r="AN2415" s="676" t="s">
        <v>1110</v>
      </c>
      <c r="AO2415" s="676"/>
      <c r="AP2415" s="684"/>
      <c r="AQ2415" s="684" t="s">
        <v>37</v>
      </c>
      <c r="AR2415" s="676"/>
      <c r="AS2415" s="544" t="s">
        <v>1077</v>
      </c>
      <c r="AT2415" s="630" t="s">
        <v>3836</v>
      </c>
      <c r="AU2415" s="285" t="s">
        <v>1078</v>
      </c>
      <c r="AV2415" s="674"/>
      <c r="AW2415" s="673">
        <f>U2415</f>
        <v>49405140</v>
      </c>
      <c r="AX2415" s="673" cm="1">
        <f t="array" ref="AX2415">SUM(MID(0&amp;AW2415,LARGE(INDEX(ISNUMBER(--MID(AW2415,ROW($1:$8),1))*ROW($1:$8),),ROW($1:$8))+1,1)*10^ROW($1:$8)/10)</f>
        <v>49405140</v>
      </c>
      <c r="AY2415" s="673" t="str">
        <f>VLOOKUP($AX2415,'Item Master Data'!$A:$F,3,FALSE)</f>
        <v>Q.PEAK DUO BLK ML G10+</v>
      </c>
      <c r="AZ2415" s="673">
        <f>VLOOKUP($AX2415,'Item Master Data'!$A:$F,6,FALSE)</f>
        <v>400</v>
      </c>
      <c r="BA2415" s="673">
        <f>X2415/BB2415</f>
        <v>24</v>
      </c>
      <c r="BB2415" s="673">
        <f>VLOOKUP(AX2415,'Item Master Data'!$A:$G,7,FALSE)</f>
        <v>32</v>
      </c>
      <c r="BD2415" s="673">
        <f>W2415-AZ2415</f>
        <v>0</v>
      </c>
    </row>
    <row r="2416" spans="1:56" s="673" customFormat="1">
      <c r="A2416" s="282"/>
      <c r="B2416" s="283"/>
      <c r="C2416" s="283"/>
      <c r="D2416" s="535" t="s">
        <v>3750</v>
      </c>
      <c r="E2416" s="284" t="s">
        <v>4016</v>
      </c>
      <c r="F2416" s="676"/>
      <c r="G2416" s="676">
        <v>2022</v>
      </c>
      <c r="H2416" s="676">
        <v>4</v>
      </c>
      <c r="I2416" s="687" t="s">
        <v>5408</v>
      </c>
      <c r="J2416" s="677"/>
      <c r="K2416" s="637" t="s">
        <v>4022</v>
      </c>
      <c r="L2416" s="676" t="s">
        <v>3835</v>
      </c>
      <c r="M2416" s="677">
        <v>44652</v>
      </c>
      <c r="N2416" s="677">
        <v>44666</v>
      </c>
      <c r="O2416" s="677"/>
      <c r="P2416" s="677"/>
      <c r="Q2416" s="677"/>
      <c r="R2416" s="677"/>
      <c r="S2416" s="676" t="s">
        <v>1106</v>
      </c>
      <c r="T2416" s="676">
        <v>60</v>
      </c>
      <c r="U2416" s="676">
        <v>49405140</v>
      </c>
      <c r="V2416" s="676" t="s">
        <v>973</v>
      </c>
      <c r="W2416" s="678">
        <v>400</v>
      </c>
      <c r="X2416" s="551">
        <v>768</v>
      </c>
      <c r="Y2416" s="693">
        <f>W2416*X2416</f>
        <v>307200</v>
      </c>
      <c r="Z2416" s="680">
        <v>0.49</v>
      </c>
      <c r="AA2416" s="682">
        <f>Y2416*Z2416</f>
        <v>150528</v>
      </c>
      <c r="AB2416" s="682"/>
      <c r="AC2416" s="683">
        <f>AB2416*Y2416</f>
        <v>0</v>
      </c>
      <c r="AD2416" s="692"/>
      <c r="AE2416" s="684"/>
      <c r="AF2416" s="695">
        <f>AA2416+AD2416+AE2416</f>
        <v>150528</v>
      </c>
      <c r="AG2416" s="676" t="s">
        <v>47</v>
      </c>
      <c r="AH2416" s="676">
        <v>0</v>
      </c>
      <c r="AI2416" s="676">
        <v>60</v>
      </c>
      <c r="AJ2416" s="676" t="s">
        <v>3366</v>
      </c>
      <c r="AK2416" s="676" t="s">
        <v>1149</v>
      </c>
      <c r="AL2416" s="696">
        <v>75261</v>
      </c>
      <c r="AM2416" s="676" t="s">
        <v>52</v>
      </c>
      <c r="AN2416" s="676" t="s">
        <v>1110</v>
      </c>
      <c r="AO2416" s="676"/>
      <c r="AP2416" s="684"/>
      <c r="AQ2416" s="684" t="s">
        <v>37</v>
      </c>
      <c r="AR2416" s="676"/>
      <c r="AS2416" s="544" t="s">
        <v>1077</v>
      </c>
      <c r="AT2416" s="630" t="s">
        <v>3836</v>
      </c>
      <c r="AU2416" s="630" t="s">
        <v>1078</v>
      </c>
      <c r="AV2416" s="533"/>
      <c r="AW2416" s="673">
        <f>U2416</f>
        <v>49405140</v>
      </c>
      <c r="AX2416" s="673" cm="1">
        <f t="array" ref="AX2416">SUM(MID(0&amp;AW2416,LARGE(INDEX(ISNUMBER(--MID(AW2416,ROW($1:$8),1))*ROW($1:$8),),ROW($1:$8))+1,1)*10^ROW($1:$8)/10)</f>
        <v>49405140</v>
      </c>
      <c r="AY2416" s="673" t="str">
        <f>VLOOKUP($AX2416,'Item Master Data'!$A:$F,3,FALSE)</f>
        <v>Q.PEAK DUO BLK ML G10+</v>
      </c>
      <c r="AZ2416" s="673">
        <f>VLOOKUP($AX2416,'Item Master Data'!$A:$F,6,FALSE)</f>
        <v>400</v>
      </c>
      <c r="BA2416" s="673">
        <f>X2416/BB2416</f>
        <v>24</v>
      </c>
      <c r="BB2416" s="673">
        <f>VLOOKUP(AX2416,'Item Master Data'!$A:$G,7,FALSE)</f>
        <v>32</v>
      </c>
      <c r="BD2416" s="673">
        <f>W2416-AZ2416</f>
        <v>0</v>
      </c>
    </row>
    <row r="2417" spans="1:56" s="673" customFormat="1">
      <c r="A2417" s="282"/>
      <c r="B2417" s="283"/>
      <c r="C2417" s="283"/>
      <c r="D2417" s="535" t="s">
        <v>3750</v>
      </c>
      <c r="E2417" s="284" t="s">
        <v>5428</v>
      </c>
      <c r="F2417" s="676"/>
      <c r="G2417" s="676">
        <v>2022</v>
      </c>
      <c r="H2417" s="676">
        <v>4</v>
      </c>
      <c r="I2417" s="687" t="s">
        <v>5429</v>
      </c>
      <c r="J2417" s="677"/>
      <c r="K2417" s="676" t="s">
        <v>4023</v>
      </c>
      <c r="L2417" s="676" t="s">
        <v>3835</v>
      </c>
      <c r="M2417" s="677">
        <v>44503</v>
      </c>
      <c r="N2417" s="677">
        <v>44595</v>
      </c>
      <c r="O2417" s="677"/>
      <c r="P2417" s="677">
        <v>44666</v>
      </c>
      <c r="Q2417" s="677"/>
      <c r="R2417" s="677"/>
      <c r="S2417" s="676" t="s">
        <v>1106</v>
      </c>
      <c r="T2417" s="676">
        <v>60</v>
      </c>
      <c r="U2417" s="676">
        <v>49405140</v>
      </c>
      <c r="V2417" s="676" t="s">
        <v>973</v>
      </c>
      <c r="W2417" s="678">
        <v>400</v>
      </c>
      <c r="X2417" s="551">
        <v>768</v>
      </c>
      <c r="Y2417" s="693">
        <f>W2417*X2417</f>
        <v>307200</v>
      </c>
      <c r="Z2417" s="680">
        <v>0.49</v>
      </c>
      <c r="AA2417" s="682">
        <f>Y2417*Z2417</f>
        <v>150528</v>
      </c>
      <c r="AB2417" s="682"/>
      <c r="AC2417" s="683">
        <f>AB2417*Y2417</f>
        <v>0</v>
      </c>
      <c r="AD2417" s="692"/>
      <c r="AE2417" s="684"/>
      <c r="AF2417" s="695">
        <f>AA2417+AD2417+AE2417</f>
        <v>150528</v>
      </c>
      <c r="AG2417" s="676" t="s">
        <v>47</v>
      </c>
      <c r="AH2417" s="676">
        <v>0</v>
      </c>
      <c r="AI2417" s="676">
        <v>60</v>
      </c>
      <c r="AJ2417" s="676" t="s">
        <v>2319</v>
      </c>
      <c r="AK2417" s="676" t="s">
        <v>1088</v>
      </c>
      <c r="AL2417" s="696">
        <v>32822</v>
      </c>
      <c r="AM2417" s="676" t="s">
        <v>52</v>
      </c>
      <c r="AN2417" s="676" t="s">
        <v>1110</v>
      </c>
      <c r="AO2417" s="676"/>
      <c r="AP2417" s="684"/>
      <c r="AQ2417" s="684" t="s">
        <v>37</v>
      </c>
      <c r="AR2417" s="676"/>
      <c r="AS2417" s="544" t="s">
        <v>1077</v>
      </c>
      <c r="AT2417" s="630" t="s">
        <v>3836</v>
      </c>
      <c r="AU2417" s="630" t="s">
        <v>1078</v>
      </c>
      <c r="AV2417" s="533"/>
      <c r="AW2417" s="673">
        <f>U2417</f>
        <v>49405140</v>
      </c>
      <c r="AX2417" s="673" cm="1">
        <f t="array" ref="AX2417">SUM(MID(0&amp;AW2417,LARGE(INDEX(ISNUMBER(--MID(AW2417,ROW($1:$8),1))*ROW($1:$8),),ROW($1:$8))+1,1)*10^ROW($1:$8)/10)</f>
        <v>49405140</v>
      </c>
      <c r="AY2417" s="673" t="str">
        <f>VLOOKUP($AX2417,'Item Master Data'!$A:$F,3,FALSE)</f>
        <v>Q.PEAK DUO BLK ML G10+</v>
      </c>
      <c r="AZ2417" s="673">
        <f>VLOOKUP($AX2417,'Item Master Data'!$A:$F,6,FALSE)</f>
        <v>400</v>
      </c>
      <c r="BA2417" s="673">
        <f>X2417/BB2417</f>
        <v>24</v>
      </c>
      <c r="BB2417" s="673">
        <f>VLOOKUP(AX2417,'Item Master Data'!$A:$G,7,FALSE)</f>
        <v>32</v>
      </c>
      <c r="BD2417" s="673">
        <f>W2417-AZ2417</f>
        <v>0</v>
      </c>
    </row>
    <row r="2418" spans="1:56" s="673" customFormat="1">
      <c r="A2418" s="282"/>
      <c r="B2418" s="283"/>
      <c r="C2418" s="283"/>
      <c r="D2418" s="535" t="s">
        <v>3750</v>
      </c>
      <c r="E2418" s="284" t="s">
        <v>4016</v>
      </c>
      <c r="F2418" s="676"/>
      <c r="G2418" s="676">
        <v>2022</v>
      </c>
      <c r="H2418" s="676">
        <v>4</v>
      </c>
      <c r="I2418" s="687" t="s">
        <v>5408</v>
      </c>
      <c r="J2418" s="677"/>
      <c r="K2418" s="637" t="s">
        <v>4024</v>
      </c>
      <c r="L2418" s="676" t="s">
        <v>3835</v>
      </c>
      <c r="M2418" s="677">
        <v>44503</v>
      </c>
      <c r="N2418" s="677">
        <v>44595</v>
      </c>
      <c r="O2418" s="677"/>
      <c r="P2418" s="677"/>
      <c r="Q2418" s="677"/>
      <c r="R2418" s="677"/>
      <c r="S2418" s="676" t="s">
        <v>1106</v>
      </c>
      <c r="T2418" s="676">
        <v>60</v>
      </c>
      <c r="U2418" s="676">
        <v>49405140</v>
      </c>
      <c r="V2418" s="676" t="s">
        <v>973</v>
      </c>
      <c r="W2418" s="678">
        <v>400</v>
      </c>
      <c r="X2418" s="551">
        <v>896</v>
      </c>
      <c r="Y2418" s="693">
        <f>W2418*X2418</f>
        <v>358400</v>
      </c>
      <c r="Z2418" s="680">
        <v>0.49</v>
      </c>
      <c r="AA2418" s="682">
        <f>Y2418*Z2418</f>
        <v>175616</v>
      </c>
      <c r="AB2418" s="682"/>
      <c r="AC2418" s="683">
        <f>AB2418*Y2418</f>
        <v>0</v>
      </c>
      <c r="AD2418" s="692"/>
      <c r="AE2418" s="684"/>
      <c r="AF2418" s="695">
        <f>AA2418+AD2418+AE2418</f>
        <v>175616</v>
      </c>
      <c r="AG2418" s="676" t="s">
        <v>47</v>
      </c>
      <c r="AH2418" s="676">
        <v>0</v>
      </c>
      <c r="AI2418" s="676">
        <v>60</v>
      </c>
      <c r="AJ2418" s="676" t="s">
        <v>4025</v>
      </c>
      <c r="AK2418" s="676" t="s">
        <v>50</v>
      </c>
      <c r="AL2418" s="696">
        <v>92868</v>
      </c>
      <c r="AM2418" s="676" t="s">
        <v>52</v>
      </c>
      <c r="AN2418" s="676" t="s">
        <v>1110</v>
      </c>
      <c r="AO2418" s="676"/>
      <c r="AP2418" s="684"/>
      <c r="AQ2418" s="684" t="s">
        <v>37</v>
      </c>
      <c r="AR2418" s="676"/>
      <c r="AS2418" s="544" t="s">
        <v>1077</v>
      </c>
      <c r="AT2418" s="630" t="s">
        <v>3836</v>
      </c>
      <c r="AU2418" s="285" t="s">
        <v>1078</v>
      </c>
      <c r="AV2418" s="674"/>
      <c r="AW2418" s="673">
        <f>U2418</f>
        <v>49405140</v>
      </c>
      <c r="AX2418" s="673" cm="1">
        <f t="array" ref="AX2418">SUM(MID(0&amp;AW2418,LARGE(INDEX(ISNUMBER(--MID(AW2418,ROW($1:$8),1))*ROW($1:$8),),ROW($1:$8))+1,1)*10^ROW($1:$8)/10)</f>
        <v>49405140</v>
      </c>
      <c r="AY2418" s="673" t="str">
        <f>VLOOKUP($AX2418,'Item Master Data'!$A:$F,3,FALSE)</f>
        <v>Q.PEAK DUO BLK ML G10+</v>
      </c>
      <c r="AZ2418" s="673">
        <f>VLOOKUP($AX2418,'Item Master Data'!$A:$F,6,FALSE)</f>
        <v>400</v>
      </c>
      <c r="BA2418" s="673">
        <f>X2418/BB2418</f>
        <v>28</v>
      </c>
      <c r="BB2418" s="673">
        <f>VLOOKUP(AX2418,'Item Master Data'!$A:$G,7,FALSE)</f>
        <v>32</v>
      </c>
      <c r="BD2418" s="673">
        <f>W2418-AZ2418</f>
        <v>0</v>
      </c>
    </row>
    <row r="2419" spans="1:56" s="673" customFormat="1">
      <c r="A2419" s="282"/>
      <c r="B2419" s="283"/>
      <c r="C2419" s="283"/>
      <c r="D2419" s="535" t="s">
        <v>3750</v>
      </c>
      <c r="E2419" s="284" t="s">
        <v>5428</v>
      </c>
      <c r="F2419" s="676"/>
      <c r="G2419" s="676">
        <v>2022</v>
      </c>
      <c r="H2419" s="676">
        <v>4</v>
      </c>
      <c r="I2419" s="687" t="s">
        <v>5429</v>
      </c>
      <c r="J2419" s="677"/>
      <c r="K2419" s="676" t="s">
        <v>5430</v>
      </c>
      <c r="L2419" s="676" t="s">
        <v>3835</v>
      </c>
      <c r="M2419" s="677">
        <v>44503</v>
      </c>
      <c r="N2419" s="677">
        <v>44602</v>
      </c>
      <c r="O2419" s="677"/>
      <c r="P2419" s="677">
        <v>44666</v>
      </c>
      <c r="Q2419" s="677"/>
      <c r="R2419" s="677"/>
      <c r="S2419" s="676" t="s">
        <v>1106</v>
      </c>
      <c r="T2419" s="676">
        <v>60</v>
      </c>
      <c r="U2419" s="676">
        <v>49405140</v>
      </c>
      <c r="V2419" s="676" t="s">
        <v>973</v>
      </c>
      <c r="W2419" s="678">
        <v>400</v>
      </c>
      <c r="X2419" s="551">
        <v>768</v>
      </c>
      <c r="Y2419" s="693">
        <f>W2419*X2419</f>
        <v>307200</v>
      </c>
      <c r="Z2419" s="680">
        <v>0.49</v>
      </c>
      <c r="AA2419" s="682">
        <f>Y2419*Z2419</f>
        <v>150528</v>
      </c>
      <c r="AB2419" s="682"/>
      <c r="AC2419" s="683">
        <f>AB2419*Y2419</f>
        <v>0</v>
      </c>
      <c r="AD2419" s="692"/>
      <c r="AE2419" s="684"/>
      <c r="AF2419" s="695">
        <f>AA2419+AD2419+AE2419</f>
        <v>150528</v>
      </c>
      <c r="AG2419" s="676" t="s">
        <v>47</v>
      </c>
      <c r="AH2419" s="676">
        <v>0</v>
      </c>
      <c r="AI2419" s="676">
        <v>60</v>
      </c>
      <c r="AJ2419" s="676" t="s">
        <v>3840</v>
      </c>
      <c r="AK2419" s="676" t="s">
        <v>1143</v>
      </c>
      <c r="AL2419" s="696">
        <v>11803</v>
      </c>
      <c r="AM2419" s="676" t="s">
        <v>52</v>
      </c>
      <c r="AN2419" s="676" t="s">
        <v>1110</v>
      </c>
      <c r="AO2419" s="676"/>
      <c r="AP2419" s="684"/>
      <c r="AQ2419" s="684" t="s">
        <v>37</v>
      </c>
      <c r="AR2419" s="676"/>
      <c r="AS2419" s="544" t="s">
        <v>1077</v>
      </c>
      <c r="AT2419" s="630" t="s">
        <v>3836</v>
      </c>
      <c r="AU2419" s="285" t="s">
        <v>1078</v>
      </c>
      <c r="AV2419" s="674"/>
      <c r="AW2419" s="673">
        <f>U2419</f>
        <v>49405140</v>
      </c>
      <c r="AX2419" s="673" cm="1">
        <f t="array" ref="AX2419">SUM(MID(0&amp;AW2419,LARGE(INDEX(ISNUMBER(--MID(AW2419,ROW($1:$8),1))*ROW($1:$8),),ROW($1:$8))+1,1)*10^ROW($1:$8)/10)</f>
        <v>49405140</v>
      </c>
      <c r="AY2419" s="673" t="str">
        <f>VLOOKUP($AX2419,'Item Master Data'!$A:$F,3,FALSE)</f>
        <v>Q.PEAK DUO BLK ML G10+</v>
      </c>
      <c r="AZ2419" s="673">
        <f>VLOOKUP($AX2419,'Item Master Data'!$A:$F,6,FALSE)</f>
        <v>400</v>
      </c>
      <c r="BA2419" s="673">
        <f>X2419/BB2419</f>
        <v>24</v>
      </c>
      <c r="BB2419" s="673">
        <f>VLOOKUP(AX2419,'Item Master Data'!$A:$G,7,FALSE)</f>
        <v>32</v>
      </c>
      <c r="BD2419" s="673">
        <f>W2419-AZ2419</f>
        <v>0</v>
      </c>
    </row>
    <row r="2420" spans="1:56" s="673" customFormat="1">
      <c r="A2420" s="282"/>
      <c r="B2420" s="283"/>
      <c r="C2420" s="283"/>
      <c r="D2420" s="535" t="s">
        <v>3750</v>
      </c>
      <c r="E2420" s="284" t="s">
        <v>5428</v>
      </c>
      <c r="F2420" s="676"/>
      <c r="G2420" s="676">
        <v>2022</v>
      </c>
      <c r="H2420" s="676">
        <v>4</v>
      </c>
      <c r="I2420" s="687" t="s">
        <v>5429</v>
      </c>
      <c r="J2420" s="677"/>
      <c r="K2420" s="676" t="s">
        <v>5431</v>
      </c>
      <c r="L2420" s="676" t="s">
        <v>3835</v>
      </c>
      <c r="M2420" s="677">
        <v>44503</v>
      </c>
      <c r="N2420" s="677">
        <v>44602</v>
      </c>
      <c r="O2420" s="677"/>
      <c r="P2420" s="677">
        <v>44666</v>
      </c>
      <c r="Q2420" s="677"/>
      <c r="R2420" s="677"/>
      <c r="S2420" s="676" t="s">
        <v>1106</v>
      </c>
      <c r="T2420" s="676">
        <v>60</v>
      </c>
      <c r="U2420" s="676">
        <v>49405140</v>
      </c>
      <c r="V2420" s="676" t="s">
        <v>973</v>
      </c>
      <c r="W2420" s="678">
        <v>400</v>
      </c>
      <c r="X2420" s="551">
        <v>768</v>
      </c>
      <c r="Y2420" s="693">
        <f>W2420*X2420</f>
        <v>307200</v>
      </c>
      <c r="Z2420" s="680">
        <v>0.49</v>
      </c>
      <c r="AA2420" s="682">
        <f>Y2420*Z2420</f>
        <v>150528</v>
      </c>
      <c r="AB2420" s="682"/>
      <c r="AC2420" s="683">
        <f>AB2420*Y2420</f>
        <v>0</v>
      </c>
      <c r="AD2420" s="692"/>
      <c r="AE2420" s="684"/>
      <c r="AF2420" s="695">
        <f>AA2420+AD2420+AE2420</f>
        <v>150528</v>
      </c>
      <c r="AG2420" s="676" t="s">
        <v>47</v>
      </c>
      <c r="AH2420" s="676">
        <v>0</v>
      </c>
      <c r="AI2420" s="676">
        <v>60</v>
      </c>
      <c r="AJ2420" s="676" t="s">
        <v>3840</v>
      </c>
      <c r="AK2420" s="676" t="s">
        <v>1143</v>
      </c>
      <c r="AL2420" s="696">
        <v>11803</v>
      </c>
      <c r="AM2420" s="676" t="s">
        <v>52</v>
      </c>
      <c r="AN2420" s="676" t="s">
        <v>1110</v>
      </c>
      <c r="AO2420" s="676"/>
      <c r="AP2420" s="684"/>
      <c r="AQ2420" s="684" t="s">
        <v>37</v>
      </c>
      <c r="AR2420" s="676"/>
      <c r="AS2420" s="544" t="s">
        <v>1077</v>
      </c>
      <c r="AT2420" s="630" t="s">
        <v>3836</v>
      </c>
      <c r="AU2420" s="285" t="s">
        <v>1078</v>
      </c>
      <c r="AV2420" s="674"/>
      <c r="AW2420" s="673">
        <f>U2420</f>
        <v>49405140</v>
      </c>
      <c r="AX2420" s="673" cm="1">
        <f t="array" ref="AX2420">SUM(MID(0&amp;AW2420,LARGE(INDEX(ISNUMBER(--MID(AW2420,ROW($1:$8),1))*ROW($1:$8),),ROW($1:$8))+1,1)*10^ROW($1:$8)/10)</f>
        <v>49405140</v>
      </c>
      <c r="AY2420" s="673" t="str">
        <f>VLOOKUP($AX2420,'Item Master Data'!$A:$F,3,FALSE)</f>
        <v>Q.PEAK DUO BLK ML G10+</v>
      </c>
      <c r="AZ2420" s="673">
        <f>VLOOKUP($AX2420,'Item Master Data'!$A:$F,6,FALSE)</f>
        <v>400</v>
      </c>
      <c r="BA2420" s="673">
        <f>X2420/BB2420</f>
        <v>24</v>
      </c>
      <c r="BB2420" s="673">
        <f>VLOOKUP(AX2420,'Item Master Data'!$A:$G,7,FALSE)</f>
        <v>32</v>
      </c>
      <c r="BD2420" s="673">
        <f>W2420-AZ2420</f>
        <v>0</v>
      </c>
    </row>
    <row r="2421" spans="1:56" s="673" customFormat="1">
      <c r="A2421" s="282"/>
      <c r="B2421" s="283"/>
      <c r="C2421" s="283" t="s">
        <v>1217</v>
      </c>
      <c r="D2421" s="535" t="s">
        <v>3750</v>
      </c>
      <c r="E2421" s="304" t="s">
        <v>5432</v>
      </c>
      <c r="F2421" s="676"/>
      <c r="G2421" s="688">
        <v>2022</v>
      </c>
      <c r="H2421" s="676">
        <v>4</v>
      </c>
      <c r="I2421" s="687" t="s">
        <v>5429</v>
      </c>
      <c r="J2421" s="677"/>
      <c r="K2421" s="676" t="s">
        <v>4026</v>
      </c>
      <c r="L2421" s="676" t="s">
        <v>3835</v>
      </c>
      <c r="M2421" s="677">
        <v>44599</v>
      </c>
      <c r="N2421" s="677">
        <v>44610</v>
      </c>
      <c r="O2421" s="677"/>
      <c r="P2421" s="677">
        <v>44666</v>
      </c>
      <c r="Q2421" s="677"/>
      <c r="R2421" s="677"/>
      <c r="S2421" s="688" t="s">
        <v>1106</v>
      </c>
      <c r="T2421" s="676">
        <v>60</v>
      </c>
      <c r="U2421" s="676">
        <v>49405140</v>
      </c>
      <c r="V2421" s="688" t="s">
        <v>973</v>
      </c>
      <c r="W2421" s="676">
        <v>400</v>
      </c>
      <c r="X2421" s="551">
        <v>768</v>
      </c>
      <c r="Y2421" s="693">
        <f>W2421*X2421</f>
        <v>307200</v>
      </c>
      <c r="Z2421" s="680">
        <v>0.49</v>
      </c>
      <c r="AA2421" s="682">
        <f>Y2421*Z2421</f>
        <v>150528</v>
      </c>
      <c r="AB2421" s="682"/>
      <c r="AC2421" s="683">
        <f>AB2421*Y2421</f>
        <v>0</v>
      </c>
      <c r="AD2421" s="692"/>
      <c r="AE2421" s="684"/>
      <c r="AF2421" s="695">
        <f>AA2421+AD2421+AE2421</f>
        <v>150528</v>
      </c>
      <c r="AG2421" s="676" t="s">
        <v>47</v>
      </c>
      <c r="AH2421" s="676">
        <v>0</v>
      </c>
      <c r="AI2421" s="676">
        <v>60</v>
      </c>
      <c r="AJ2421" s="676" t="s">
        <v>3840</v>
      </c>
      <c r="AK2421" s="676" t="s">
        <v>1143</v>
      </c>
      <c r="AL2421" s="696">
        <v>11803</v>
      </c>
      <c r="AM2421" s="676" t="s">
        <v>52</v>
      </c>
      <c r="AN2421" s="676" t="s">
        <v>1110</v>
      </c>
      <c r="AO2421" s="676"/>
      <c r="AP2421" s="684"/>
      <c r="AQ2421" s="684" t="s">
        <v>37</v>
      </c>
      <c r="AR2421" s="676"/>
      <c r="AS2421" s="544" t="s">
        <v>1077</v>
      </c>
      <c r="AT2421" s="630" t="s">
        <v>3836</v>
      </c>
      <c r="AU2421" s="285" t="s">
        <v>1078</v>
      </c>
      <c r="AV2421" s="674" t="s">
        <v>4027</v>
      </c>
      <c r="AW2421" s="673">
        <f>U2421</f>
        <v>49405140</v>
      </c>
      <c r="AX2421" s="673" cm="1">
        <f t="array" ref="AX2421">SUM(MID(0&amp;AW2421,LARGE(INDEX(ISNUMBER(--MID(AW2421,ROW($1:$8),1))*ROW($1:$8),),ROW($1:$8))+1,1)*10^ROW($1:$8)/10)</f>
        <v>49405140</v>
      </c>
      <c r="AY2421" s="673" t="str">
        <f>VLOOKUP($AX2421,'Item Master Data'!$A:$F,3,FALSE)</f>
        <v>Q.PEAK DUO BLK ML G10+</v>
      </c>
      <c r="AZ2421" s="673">
        <f>VLOOKUP($AX2421,'Item Master Data'!$A:$F,6,FALSE)</f>
        <v>400</v>
      </c>
      <c r="BA2421" s="673">
        <f>X2421/BB2421</f>
        <v>24</v>
      </c>
      <c r="BB2421" s="673">
        <f>VLOOKUP(AX2421,'Item Master Data'!$A:$G,7,FALSE)</f>
        <v>32</v>
      </c>
      <c r="BD2421" s="673">
        <f>W2421-AZ2421</f>
        <v>0</v>
      </c>
    </row>
    <row r="2422" spans="1:56" s="673" customFormat="1" ht="15" customHeight="1">
      <c r="A2422" s="282"/>
      <c r="B2422" s="283"/>
      <c r="C2422" s="283" t="s">
        <v>1217</v>
      </c>
      <c r="D2422" s="535" t="s">
        <v>3750</v>
      </c>
      <c r="E2422" s="304" t="s">
        <v>5433</v>
      </c>
      <c r="F2422" s="676"/>
      <c r="G2422" s="676">
        <v>2022</v>
      </c>
      <c r="H2422" s="676">
        <v>4</v>
      </c>
      <c r="I2422" s="687" t="s">
        <v>5434</v>
      </c>
      <c r="J2422" s="677"/>
      <c r="K2422" s="676" t="s">
        <v>4029</v>
      </c>
      <c r="L2422" s="676" t="s">
        <v>3835</v>
      </c>
      <c r="M2422" s="677">
        <v>44599</v>
      </c>
      <c r="N2422" s="677">
        <v>44610</v>
      </c>
      <c r="O2422" s="677"/>
      <c r="P2422" s="677">
        <v>44666</v>
      </c>
      <c r="Q2422" s="677"/>
      <c r="R2422" s="677"/>
      <c r="S2422" s="688" t="s">
        <v>1106</v>
      </c>
      <c r="T2422" s="676">
        <v>60</v>
      </c>
      <c r="U2422" s="676">
        <v>49405140</v>
      </c>
      <c r="V2422" s="688" t="s">
        <v>986</v>
      </c>
      <c r="W2422" s="676">
        <v>360</v>
      </c>
      <c r="X2422" s="551">
        <v>832</v>
      </c>
      <c r="Y2422" s="693">
        <f>W2422*X2422</f>
        <v>299520</v>
      </c>
      <c r="Z2422" s="680">
        <v>0.47499999999999998</v>
      </c>
      <c r="AA2422" s="682">
        <f>Y2422*Z2422</f>
        <v>142272</v>
      </c>
      <c r="AB2422" s="682"/>
      <c r="AC2422" s="683">
        <f>AB2422*Y2422</f>
        <v>0</v>
      </c>
      <c r="AD2422" s="692"/>
      <c r="AE2422" s="684"/>
      <c r="AF2422" s="695">
        <f>AA2422+AD2422+AE2422</f>
        <v>142272</v>
      </c>
      <c r="AG2422" s="676" t="s">
        <v>47</v>
      </c>
      <c r="AH2422" s="676">
        <v>0</v>
      </c>
      <c r="AI2422" s="676">
        <v>60</v>
      </c>
      <c r="AJ2422" s="676" t="s">
        <v>3838</v>
      </c>
      <c r="AK2422" s="676" t="s">
        <v>1089</v>
      </c>
      <c r="AL2422" s="696">
        <v>8840</v>
      </c>
      <c r="AM2422" s="676" t="s">
        <v>52</v>
      </c>
      <c r="AN2422" s="676" t="s">
        <v>1110</v>
      </c>
      <c r="AO2422" s="676"/>
      <c r="AP2422" s="684"/>
      <c r="AQ2422" s="684" t="s">
        <v>37</v>
      </c>
      <c r="AR2422" s="676"/>
      <c r="AS2422" s="674" t="s">
        <v>1077</v>
      </c>
      <c r="AT2422" s="285" t="s">
        <v>3836</v>
      </c>
      <c r="AU2422" s="630" t="s">
        <v>1078</v>
      </c>
      <c r="AV2422" s="674" t="s">
        <v>4027</v>
      </c>
      <c r="AW2422" s="673">
        <f>U2422</f>
        <v>49405140</v>
      </c>
      <c r="AX2422" s="673" cm="1">
        <f t="array" ref="AX2422">SUM(MID(0&amp;AW2422,LARGE(INDEX(ISNUMBER(--MID(AW2422,ROW($1:$8),1))*ROW($1:$8),),ROW($1:$8))+1,1)*10^ROW($1:$8)/10)</f>
        <v>49405140</v>
      </c>
      <c r="AY2422" s="673" t="str">
        <f>VLOOKUP($AX2422,'Item Master Data'!$A:$F,3,FALSE)</f>
        <v>Q.PEAK DUO BLK ML G10+</v>
      </c>
      <c r="AZ2422" s="673">
        <f>VLOOKUP($AX2422,'Item Master Data'!$A:$F,6,FALSE)</f>
        <v>400</v>
      </c>
      <c r="BA2422" s="673">
        <f>X2422/BB2422</f>
        <v>26</v>
      </c>
      <c r="BB2422" s="673">
        <f>VLOOKUP(AX2422,'Item Master Data'!$A:$G,7,FALSE)</f>
        <v>32</v>
      </c>
      <c r="BD2422" s="673">
        <f>W2422-AZ2422</f>
        <v>-40</v>
      </c>
    </row>
    <row r="2423" spans="1:56" s="673" customFormat="1" ht="15" customHeight="1">
      <c r="A2423" s="282"/>
      <c r="B2423" s="283"/>
      <c r="C2423" s="283"/>
      <c r="D2423" s="535" t="s">
        <v>3750</v>
      </c>
      <c r="E2423" s="284" t="s">
        <v>4030</v>
      </c>
      <c r="F2423" s="676"/>
      <c r="G2423" s="676">
        <v>2022</v>
      </c>
      <c r="H2423" s="676">
        <v>4</v>
      </c>
      <c r="I2423" s="687" t="s">
        <v>4031</v>
      </c>
      <c r="J2423" s="677"/>
      <c r="K2423" s="676" t="s">
        <v>4032</v>
      </c>
      <c r="L2423" s="676" t="s">
        <v>3835</v>
      </c>
      <c r="M2423" s="677">
        <v>44615</v>
      </c>
      <c r="N2423" s="677">
        <v>44621</v>
      </c>
      <c r="O2423" s="677"/>
      <c r="P2423" s="677">
        <v>44657</v>
      </c>
      <c r="Q2423" s="677">
        <v>44662</v>
      </c>
      <c r="R2423" s="677">
        <v>44664</v>
      </c>
      <c r="S2423" s="676" t="s">
        <v>1106</v>
      </c>
      <c r="T2423" s="676">
        <v>60</v>
      </c>
      <c r="U2423" s="676">
        <v>49203132</v>
      </c>
      <c r="V2423" s="676" t="s">
        <v>986</v>
      </c>
      <c r="W2423" s="678">
        <v>360</v>
      </c>
      <c r="X2423" s="551">
        <v>896</v>
      </c>
      <c r="Y2423" s="693">
        <f>W2423*X2423</f>
        <v>322560</v>
      </c>
      <c r="Z2423" s="680">
        <v>0.47499999999999998</v>
      </c>
      <c r="AA2423" s="682">
        <f>Y2423*Z2423</f>
        <v>153216</v>
      </c>
      <c r="AB2423" s="682"/>
      <c r="AC2423" s="683">
        <f>AB2423*Y2423</f>
        <v>0</v>
      </c>
      <c r="AD2423" s="692"/>
      <c r="AE2423" s="684"/>
      <c r="AF2423" s="695">
        <f>AA2423+AD2423+AE2423</f>
        <v>153216</v>
      </c>
      <c r="AG2423" s="676" t="s">
        <v>47</v>
      </c>
      <c r="AH2423" s="676">
        <v>0</v>
      </c>
      <c r="AI2423" s="676">
        <v>60</v>
      </c>
      <c r="AJ2423" s="676" t="s">
        <v>3840</v>
      </c>
      <c r="AK2423" s="676" t="s">
        <v>1143</v>
      </c>
      <c r="AL2423" s="696">
        <v>11803</v>
      </c>
      <c r="AM2423" s="676" t="s">
        <v>52</v>
      </c>
      <c r="AN2423" s="676" t="s">
        <v>1076</v>
      </c>
      <c r="AO2423" s="676"/>
      <c r="AP2423" s="684"/>
      <c r="AQ2423" s="684" t="s">
        <v>37</v>
      </c>
      <c r="AR2423" s="676"/>
      <c r="AS2423" s="674" t="s">
        <v>1077</v>
      </c>
      <c r="AT2423" s="285" t="s">
        <v>3836</v>
      </c>
      <c r="AU2423" s="630" t="s">
        <v>1078</v>
      </c>
      <c r="AV2423" s="674"/>
      <c r="AW2423" s="673">
        <f>U2423</f>
        <v>49203132</v>
      </c>
      <c r="AX2423" s="673" cm="1">
        <f t="array" ref="AX2423">SUM(MID(0&amp;AW2423,LARGE(INDEX(ISNUMBER(--MID(AW2423,ROW($1:$8),1))*ROW($1:$8),),ROW($1:$8))+1,1)*10^ROW($1:$8)/10)</f>
        <v>49203132</v>
      </c>
      <c r="AY2423" s="673" t="str">
        <f>VLOOKUP($AX2423,'Item Master Data'!$A:$F,3,FALSE)</f>
        <v>Q.PEAK DUO BLK G10+</v>
      </c>
      <c r="AZ2423" s="673">
        <f>VLOOKUP($AX2423,'Item Master Data'!$A:$F,6,FALSE)</f>
        <v>360</v>
      </c>
      <c r="BA2423" s="673">
        <f>X2423/BB2423</f>
        <v>28</v>
      </c>
      <c r="BB2423" s="673">
        <f>VLOOKUP(AX2423,'Item Master Data'!$A:$G,7,FALSE)</f>
        <v>32</v>
      </c>
      <c r="BD2423" s="673">
        <f>W2423-AZ2423</f>
        <v>0</v>
      </c>
    </row>
    <row r="2424" spans="1:56" s="673" customFormat="1" ht="15" customHeight="1">
      <c r="A2424" s="282"/>
      <c r="B2424" s="283"/>
      <c r="C2424" s="283"/>
      <c r="D2424" s="535" t="s">
        <v>3750</v>
      </c>
      <c r="E2424" s="294" t="s">
        <v>4033</v>
      </c>
      <c r="F2424" s="676"/>
      <c r="G2424" s="676">
        <v>2022</v>
      </c>
      <c r="H2424" s="676">
        <v>4</v>
      </c>
      <c r="I2424" s="687" t="s">
        <v>4034</v>
      </c>
      <c r="J2424" s="677"/>
      <c r="K2424" s="676" t="s">
        <v>4035</v>
      </c>
      <c r="L2424" s="676" t="s">
        <v>3835</v>
      </c>
      <c r="M2424" s="677">
        <v>44615</v>
      </c>
      <c r="N2424" s="677">
        <v>44621</v>
      </c>
      <c r="O2424" s="677"/>
      <c r="P2424" s="677">
        <v>44663</v>
      </c>
      <c r="Q2424" s="677"/>
      <c r="R2424" s="677"/>
      <c r="S2424" s="676" t="s">
        <v>1106</v>
      </c>
      <c r="T2424" s="676">
        <v>60</v>
      </c>
      <c r="U2424" s="725">
        <v>49203132</v>
      </c>
      <c r="V2424" s="676" t="s">
        <v>986</v>
      </c>
      <c r="W2424" s="678">
        <v>360</v>
      </c>
      <c r="X2424" s="551">
        <v>832</v>
      </c>
      <c r="Y2424" s="693">
        <f>W2424*X2424</f>
        <v>299520</v>
      </c>
      <c r="Z2424" s="680">
        <v>0.47499999999999998</v>
      </c>
      <c r="AA2424" s="682">
        <f>Y2424*Z2424</f>
        <v>142272</v>
      </c>
      <c r="AB2424" s="682"/>
      <c r="AC2424" s="683">
        <f>AB2424*Y2424</f>
        <v>0</v>
      </c>
      <c r="AD2424" s="692"/>
      <c r="AE2424" s="684"/>
      <c r="AF2424" s="695">
        <f>AA2424+AD2424+AE2424</f>
        <v>142272</v>
      </c>
      <c r="AG2424" s="676" t="s">
        <v>47</v>
      </c>
      <c r="AH2424" s="676">
        <v>0</v>
      </c>
      <c r="AI2424" s="676">
        <v>60</v>
      </c>
      <c r="AJ2424" s="676" t="s">
        <v>3838</v>
      </c>
      <c r="AK2424" s="676" t="s">
        <v>1089</v>
      </c>
      <c r="AL2424" s="696">
        <v>8840</v>
      </c>
      <c r="AM2424" s="676" t="s">
        <v>52</v>
      </c>
      <c r="AN2424" s="725" t="s">
        <v>1110</v>
      </c>
      <c r="AO2424" s="676"/>
      <c r="AP2424" s="684"/>
      <c r="AQ2424" s="684" t="s">
        <v>37</v>
      </c>
      <c r="AR2424" s="676"/>
      <c r="AS2424" s="674" t="s">
        <v>1077</v>
      </c>
      <c r="AT2424" s="285" t="s">
        <v>3836</v>
      </c>
      <c r="AU2424" s="630" t="s">
        <v>1078</v>
      </c>
      <c r="AV2424" s="674"/>
      <c r="AW2424" s="673">
        <f>U2424</f>
        <v>49203132</v>
      </c>
      <c r="AX2424" s="673" cm="1">
        <f t="array" ref="AX2424">SUM(MID(0&amp;AW2424,LARGE(INDEX(ISNUMBER(--MID(AW2424,ROW($1:$8),1))*ROW($1:$8),),ROW($1:$8))+1,1)*10^ROW($1:$8)/10)</f>
        <v>49203132</v>
      </c>
      <c r="AY2424" s="673" t="str">
        <f>VLOOKUP($AX2424,'Item Master Data'!$A:$F,3,FALSE)</f>
        <v>Q.PEAK DUO BLK G10+</v>
      </c>
      <c r="AZ2424" s="673">
        <f>VLOOKUP($AX2424,'Item Master Data'!$A:$F,6,FALSE)</f>
        <v>360</v>
      </c>
      <c r="BA2424" s="673">
        <f>X2424/BB2424</f>
        <v>26</v>
      </c>
      <c r="BB2424" s="673">
        <f>VLOOKUP(AX2424,'Item Master Data'!$A:$G,7,FALSE)</f>
        <v>32</v>
      </c>
      <c r="BD2424" s="673">
        <f>W2424-AZ2424</f>
        <v>0</v>
      </c>
    </row>
    <row r="2425" spans="1:56" s="673" customFormat="1" ht="15" customHeight="1">
      <c r="A2425" s="282"/>
      <c r="B2425" s="283"/>
      <c r="C2425" s="283"/>
      <c r="D2425" s="535" t="s">
        <v>3750</v>
      </c>
      <c r="E2425" s="284" t="s">
        <v>4036</v>
      </c>
      <c r="F2425" s="676"/>
      <c r="G2425" s="676">
        <v>2022</v>
      </c>
      <c r="H2425" s="676">
        <v>4</v>
      </c>
      <c r="I2425" s="687" t="s">
        <v>4031</v>
      </c>
      <c r="J2425" s="677"/>
      <c r="K2425" s="676" t="s">
        <v>4037</v>
      </c>
      <c r="L2425" s="676" t="s">
        <v>3835</v>
      </c>
      <c r="M2425" s="677">
        <v>44615</v>
      </c>
      <c r="N2425" s="677">
        <v>44621</v>
      </c>
      <c r="O2425" s="677"/>
      <c r="P2425" s="677">
        <v>44657</v>
      </c>
      <c r="Q2425" s="677">
        <v>44659</v>
      </c>
      <c r="R2425" s="677">
        <v>44662</v>
      </c>
      <c r="S2425" s="676" t="s">
        <v>1106</v>
      </c>
      <c r="T2425" s="676">
        <v>60</v>
      </c>
      <c r="U2425" s="676">
        <v>49203132</v>
      </c>
      <c r="V2425" s="676" t="s">
        <v>986</v>
      </c>
      <c r="W2425" s="678">
        <v>360</v>
      </c>
      <c r="X2425" s="551">
        <v>896</v>
      </c>
      <c r="Y2425" s="693">
        <f>W2425*X2425</f>
        <v>322560</v>
      </c>
      <c r="Z2425" s="680">
        <v>0.47499999999999998</v>
      </c>
      <c r="AA2425" s="682">
        <f>Y2425*Z2425</f>
        <v>153216</v>
      </c>
      <c r="AB2425" s="682"/>
      <c r="AC2425" s="683">
        <f>AB2425*Y2425</f>
        <v>0</v>
      </c>
      <c r="AD2425" s="692"/>
      <c r="AE2425" s="684"/>
      <c r="AF2425" s="695">
        <f>AA2425+AD2425+AE2425</f>
        <v>153216</v>
      </c>
      <c r="AG2425" s="676" t="s">
        <v>47</v>
      </c>
      <c r="AH2425" s="676">
        <v>0</v>
      </c>
      <c r="AI2425" s="676">
        <v>60</v>
      </c>
      <c r="AJ2425" s="676" t="s">
        <v>2319</v>
      </c>
      <c r="AK2425" s="676" t="s">
        <v>1088</v>
      </c>
      <c r="AL2425" s="696">
        <v>32822</v>
      </c>
      <c r="AM2425" s="676" t="s">
        <v>52</v>
      </c>
      <c r="AN2425" s="676" t="s">
        <v>1076</v>
      </c>
      <c r="AO2425" s="676"/>
      <c r="AP2425" s="684"/>
      <c r="AQ2425" s="684" t="s">
        <v>37</v>
      </c>
      <c r="AR2425" s="676"/>
      <c r="AS2425" s="674" t="s">
        <v>1077</v>
      </c>
      <c r="AT2425" s="285" t="s">
        <v>3836</v>
      </c>
      <c r="AU2425" s="630" t="s">
        <v>1078</v>
      </c>
      <c r="AV2425" s="674"/>
      <c r="AW2425" s="673">
        <f>U2425</f>
        <v>49203132</v>
      </c>
      <c r="AX2425" s="673" cm="1">
        <f t="array" ref="AX2425">SUM(MID(0&amp;AW2425,LARGE(INDEX(ISNUMBER(--MID(AW2425,ROW($1:$8),1))*ROW($1:$8),),ROW($1:$8))+1,1)*10^ROW($1:$8)/10)</f>
        <v>49203132</v>
      </c>
      <c r="AY2425" s="673" t="str">
        <f>VLOOKUP($AX2425,'Item Master Data'!$A:$F,3,FALSE)</f>
        <v>Q.PEAK DUO BLK G10+</v>
      </c>
      <c r="AZ2425" s="673">
        <f>VLOOKUP($AX2425,'Item Master Data'!$A:$F,6,FALSE)</f>
        <v>360</v>
      </c>
      <c r="BA2425" s="673">
        <f>X2425/BB2425</f>
        <v>28</v>
      </c>
      <c r="BB2425" s="673">
        <f>VLOOKUP(AX2425,'Item Master Data'!$A:$G,7,FALSE)</f>
        <v>32</v>
      </c>
      <c r="BD2425" s="673">
        <f>W2425-AZ2425</f>
        <v>0</v>
      </c>
    </row>
    <row r="2426" spans="1:56" s="673" customFormat="1" ht="15" customHeight="1">
      <c r="A2426" s="282"/>
      <c r="B2426" s="283"/>
      <c r="C2426" s="283"/>
      <c r="D2426" s="535" t="s">
        <v>3750</v>
      </c>
      <c r="E2426" s="284" t="s">
        <v>4030</v>
      </c>
      <c r="F2426" s="676"/>
      <c r="G2426" s="676">
        <v>2022</v>
      </c>
      <c r="H2426" s="676">
        <v>4</v>
      </c>
      <c r="I2426" s="687" t="s">
        <v>4031</v>
      </c>
      <c r="J2426" s="677"/>
      <c r="K2426" s="676" t="s">
        <v>4038</v>
      </c>
      <c r="L2426" s="676" t="s">
        <v>3835</v>
      </c>
      <c r="M2426" s="677">
        <v>44615</v>
      </c>
      <c r="N2426" s="677">
        <v>44621</v>
      </c>
      <c r="O2426" s="677"/>
      <c r="P2426" s="677">
        <v>44657</v>
      </c>
      <c r="Q2426" s="677">
        <v>44665</v>
      </c>
      <c r="R2426" s="677">
        <v>44666</v>
      </c>
      <c r="S2426" s="676" t="s">
        <v>1106</v>
      </c>
      <c r="T2426" s="676">
        <v>60</v>
      </c>
      <c r="U2426" s="676">
        <v>49203132</v>
      </c>
      <c r="V2426" s="676" t="s">
        <v>986</v>
      </c>
      <c r="W2426" s="678">
        <v>360</v>
      </c>
      <c r="X2426" s="551">
        <v>896</v>
      </c>
      <c r="Y2426" s="693">
        <f>W2426*X2426</f>
        <v>322560</v>
      </c>
      <c r="Z2426" s="680">
        <v>0.47499999999999998</v>
      </c>
      <c r="AA2426" s="682">
        <f>Y2426*Z2426</f>
        <v>153216</v>
      </c>
      <c r="AB2426" s="682"/>
      <c r="AC2426" s="683">
        <f>AB2426*Y2426</f>
        <v>0</v>
      </c>
      <c r="AD2426" s="692"/>
      <c r="AE2426" s="684"/>
      <c r="AF2426" s="695">
        <f>AA2426+AD2426+AE2426</f>
        <v>153216</v>
      </c>
      <c r="AG2426" s="676" t="s">
        <v>47</v>
      </c>
      <c r="AH2426" s="676">
        <v>0</v>
      </c>
      <c r="AI2426" s="676">
        <v>60</v>
      </c>
      <c r="AJ2426" s="676" t="s">
        <v>2319</v>
      </c>
      <c r="AK2426" s="676" t="s">
        <v>1088</v>
      </c>
      <c r="AL2426" s="696">
        <v>32822</v>
      </c>
      <c r="AM2426" s="676" t="s">
        <v>52</v>
      </c>
      <c r="AN2426" s="676" t="s">
        <v>1076</v>
      </c>
      <c r="AO2426" s="676"/>
      <c r="AP2426" s="684"/>
      <c r="AQ2426" s="684" t="s">
        <v>37</v>
      </c>
      <c r="AR2426" s="676"/>
      <c r="AS2426" s="674" t="s">
        <v>1077</v>
      </c>
      <c r="AT2426" s="285" t="s">
        <v>3836</v>
      </c>
      <c r="AU2426" s="630" t="s">
        <v>1078</v>
      </c>
      <c r="AV2426" s="674"/>
      <c r="AW2426" s="673">
        <f>U2426</f>
        <v>49203132</v>
      </c>
      <c r="AX2426" s="673" cm="1">
        <f t="array" ref="AX2426">SUM(MID(0&amp;AW2426,LARGE(INDEX(ISNUMBER(--MID(AW2426,ROW($1:$8),1))*ROW($1:$8),),ROW($1:$8))+1,1)*10^ROW($1:$8)/10)</f>
        <v>49203132</v>
      </c>
      <c r="AY2426" s="673" t="str">
        <f>VLOOKUP($AX2426,'Item Master Data'!$A:$F,3,FALSE)</f>
        <v>Q.PEAK DUO BLK G10+</v>
      </c>
      <c r="AZ2426" s="673">
        <f>VLOOKUP($AX2426,'Item Master Data'!$A:$F,6,FALSE)</f>
        <v>360</v>
      </c>
      <c r="BA2426" s="673">
        <f>X2426/BB2426</f>
        <v>28</v>
      </c>
      <c r="BB2426" s="673">
        <f>VLOOKUP(AX2426,'Item Master Data'!$A:$G,7,FALSE)</f>
        <v>32</v>
      </c>
      <c r="BD2426" s="673">
        <f>W2426-AZ2426</f>
        <v>0</v>
      </c>
    </row>
    <row r="2427" spans="1:56" s="673" customFormat="1" ht="15" customHeight="1">
      <c r="A2427" s="282"/>
      <c r="B2427" s="283"/>
      <c r="C2427" s="283"/>
      <c r="D2427" s="535" t="s">
        <v>3750</v>
      </c>
      <c r="E2427" s="284" t="s">
        <v>4030</v>
      </c>
      <c r="F2427" s="676"/>
      <c r="G2427" s="676">
        <v>2022</v>
      </c>
      <c r="H2427" s="676">
        <v>4</v>
      </c>
      <c r="I2427" s="687" t="s">
        <v>4039</v>
      </c>
      <c r="J2427" s="677"/>
      <c r="K2427" s="676" t="s">
        <v>4040</v>
      </c>
      <c r="L2427" s="676" t="s">
        <v>3835</v>
      </c>
      <c r="M2427" s="677">
        <v>44615</v>
      </c>
      <c r="N2427" s="677">
        <v>44621</v>
      </c>
      <c r="O2427" s="677"/>
      <c r="P2427" s="677">
        <v>44657</v>
      </c>
      <c r="Q2427" s="677">
        <v>44664</v>
      </c>
      <c r="R2427" s="677">
        <v>44666</v>
      </c>
      <c r="S2427" s="676" t="s">
        <v>1106</v>
      </c>
      <c r="T2427" s="676">
        <v>60</v>
      </c>
      <c r="U2427" s="676">
        <v>49203132</v>
      </c>
      <c r="V2427" s="676" t="s">
        <v>986</v>
      </c>
      <c r="W2427" s="678">
        <v>360</v>
      </c>
      <c r="X2427" s="551">
        <v>896</v>
      </c>
      <c r="Y2427" s="693">
        <f>W2427*X2427</f>
        <v>322560</v>
      </c>
      <c r="Z2427" s="680">
        <v>0.47499999999999998</v>
      </c>
      <c r="AA2427" s="682">
        <f>Y2427*Z2427</f>
        <v>153216</v>
      </c>
      <c r="AB2427" s="682"/>
      <c r="AC2427" s="683">
        <f>AB2427*Y2427</f>
        <v>0</v>
      </c>
      <c r="AD2427" s="692"/>
      <c r="AE2427" s="684"/>
      <c r="AF2427" s="695">
        <f>AA2427+AD2427+AE2427</f>
        <v>153216</v>
      </c>
      <c r="AG2427" s="676" t="s">
        <v>47</v>
      </c>
      <c r="AH2427" s="676">
        <v>0</v>
      </c>
      <c r="AI2427" s="676">
        <v>60</v>
      </c>
      <c r="AJ2427" s="676" t="s">
        <v>3838</v>
      </c>
      <c r="AK2427" s="676" t="s">
        <v>1089</v>
      </c>
      <c r="AL2427" s="696">
        <v>8840</v>
      </c>
      <c r="AM2427" s="676" t="s">
        <v>52</v>
      </c>
      <c r="AN2427" s="676" t="s">
        <v>1110</v>
      </c>
      <c r="AO2427" s="676"/>
      <c r="AP2427" s="684"/>
      <c r="AQ2427" s="684" t="s">
        <v>37</v>
      </c>
      <c r="AR2427" s="676"/>
      <c r="AS2427" s="674" t="s">
        <v>1077</v>
      </c>
      <c r="AT2427" s="285" t="s">
        <v>3836</v>
      </c>
      <c r="AU2427" s="630" t="s">
        <v>1078</v>
      </c>
      <c r="AV2427" s="674"/>
      <c r="AW2427" s="673">
        <f>U2427</f>
        <v>49203132</v>
      </c>
      <c r="AX2427" s="673" cm="1">
        <f t="array" ref="AX2427">SUM(MID(0&amp;AW2427,LARGE(INDEX(ISNUMBER(--MID(AW2427,ROW($1:$8),1))*ROW($1:$8),),ROW($1:$8))+1,1)*10^ROW($1:$8)/10)</f>
        <v>49203132</v>
      </c>
      <c r="AY2427" s="673" t="str">
        <f>VLOOKUP($AX2427,'Item Master Data'!$A:$F,3,FALSE)</f>
        <v>Q.PEAK DUO BLK G10+</v>
      </c>
      <c r="AZ2427" s="673">
        <f>VLOOKUP($AX2427,'Item Master Data'!$A:$F,6,FALSE)</f>
        <v>360</v>
      </c>
      <c r="BA2427" s="673">
        <f>X2427/BB2427</f>
        <v>28</v>
      </c>
      <c r="BB2427" s="673">
        <f>VLOOKUP(AX2427,'Item Master Data'!$A:$G,7,FALSE)</f>
        <v>32</v>
      </c>
      <c r="BD2427" s="673">
        <f>W2427-AZ2427</f>
        <v>0</v>
      </c>
    </row>
    <row r="2428" spans="1:56" s="673" customFormat="1" ht="15" customHeight="1">
      <c r="A2428" s="282"/>
      <c r="B2428" s="283"/>
      <c r="C2428" s="283"/>
      <c r="D2428" s="535" t="s">
        <v>3750</v>
      </c>
      <c r="E2428" s="305" t="s">
        <v>4041</v>
      </c>
      <c r="F2428" s="676"/>
      <c r="G2428" s="676">
        <v>2022</v>
      </c>
      <c r="H2428" s="676">
        <v>4</v>
      </c>
      <c r="I2428" s="687" t="s">
        <v>4034</v>
      </c>
      <c r="J2428" s="677"/>
      <c r="K2428" s="676" t="s">
        <v>4042</v>
      </c>
      <c r="L2428" s="676" t="s">
        <v>3835</v>
      </c>
      <c r="M2428" s="677">
        <v>44615</v>
      </c>
      <c r="N2428" s="677">
        <v>44621</v>
      </c>
      <c r="O2428" s="677"/>
      <c r="P2428" s="677">
        <v>44662</v>
      </c>
      <c r="Q2428" s="677"/>
      <c r="R2428" s="677"/>
      <c r="S2428" s="676" t="s">
        <v>1106</v>
      </c>
      <c r="T2428" s="676">
        <v>60</v>
      </c>
      <c r="U2428" s="725">
        <v>49203132</v>
      </c>
      <c r="V2428" s="676" t="s">
        <v>986</v>
      </c>
      <c r="W2428" s="678">
        <v>360</v>
      </c>
      <c r="X2428" s="551">
        <v>832</v>
      </c>
      <c r="Y2428" s="693">
        <f>W2428*X2428</f>
        <v>299520</v>
      </c>
      <c r="Z2428" s="680">
        <v>0.47499999999999998</v>
      </c>
      <c r="AA2428" s="682">
        <f>Y2428*Z2428</f>
        <v>142272</v>
      </c>
      <c r="AB2428" s="682"/>
      <c r="AC2428" s="683">
        <f>AB2428*Y2428</f>
        <v>0</v>
      </c>
      <c r="AD2428" s="692"/>
      <c r="AE2428" s="684"/>
      <c r="AF2428" s="695">
        <f>AA2428+AD2428+AE2428</f>
        <v>142272</v>
      </c>
      <c r="AG2428" s="676" t="s">
        <v>47</v>
      </c>
      <c r="AH2428" s="676">
        <v>0</v>
      </c>
      <c r="AI2428" s="676">
        <v>60</v>
      </c>
      <c r="AJ2428" s="676" t="s">
        <v>3366</v>
      </c>
      <c r="AK2428" s="676" t="s">
        <v>1149</v>
      </c>
      <c r="AL2428" s="696">
        <v>75261</v>
      </c>
      <c r="AM2428" s="676" t="s">
        <v>52</v>
      </c>
      <c r="AN2428" s="725" t="s">
        <v>1110</v>
      </c>
      <c r="AO2428" s="676"/>
      <c r="AP2428" s="684"/>
      <c r="AQ2428" s="684" t="s">
        <v>37</v>
      </c>
      <c r="AR2428" s="676"/>
      <c r="AS2428" s="674" t="s">
        <v>1077</v>
      </c>
      <c r="AT2428" s="285" t="s">
        <v>3836</v>
      </c>
      <c r="AU2428" s="630" t="s">
        <v>1078</v>
      </c>
      <c r="AV2428" s="674"/>
      <c r="AW2428" s="673">
        <f>U2428</f>
        <v>49203132</v>
      </c>
      <c r="AX2428" s="673" cm="1">
        <f t="array" ref="AX2428">SUM(MID(0&amp;AW2428,LARGE(INDEX(ISNUMBER(--MID(AW2428,ROW($1:$8),1))*ROW($1:$8),),ROW($1:$8))+1,1)*10^ROW($1:$8)/10)</f>
        <v>49203132</v>
      </c>
      <c r="AY2428" s="673" t="str">
        <f>VLOOKUP($AX2428,'Item Master Data'!$A:$F,3,FALSE)</f>
        <v>Q.PEAK DUO BLK G10+</v>
      </c>
      <c r="AZ2428" s="673">
        <f>VLOOKUP($AX2428,'Item Master Data'!$A:$F,6,FALSE)</f>
        <v>360</v>
      </c>
      <c r="BA2428" s="673">
        <f>X2428/BB2428</f>
        <v>26</v>
      </c>
      <c r="BB2428" s="673">
        <f>VLOOKUP(AX2428,'Item Master Data'!$A:$G,7,FALSE)</f>
        <v>32</v>
      </c>
      <c r="BD2428" s="673">
        <f>W2428-AZ2428</f>
        <v>0</v>
      </c>
    </row>
    <row r="2429" spans="1:56" s="673" customFormat="1">
      <c r="A2429" s="282"/>
      <c r="B2429" s="283"/>
      <c r="C2429" s="283"/>
      <c r="D2429" s="535" t="s">
        <v>3750</v>
      </c>
      <c r="E2429" s="284" t="s">
        <v>4043</v>
      </c>
      <c r="F2429" s="676"/>
      <c r="G2429" s="676">
        <v>2022</v>
      </c>
      <c r="H2429" s="676">
        <v>4</v>
      </c>
      <c r="I2429" s="687" t="s">
        <v>4034</v>
      </c>
      <c r="J2429" s="677"/>
      <c r="K2429" s="676" t="s">
        <v>4044</v>
      </c>
      <c r="L2429" s="676" t="s">
        <v>3835</v>
      </c>
      <c r="M2429" s="677">
        <v>44624</v>
      </c>
      <c r="N2429" s="677">
        <v>44631</v>
      </c>
      <c r="O2429" s="677"/>
      <c r="P2429" s="677">
        <v>44663</v>
      </c>
      <c r="Q2429" s="677"/>
      <c r="R2429" s="677"/>
      <c r="S2429" s="676" t="s">
        <v>1106</v>
      </c>
      <c r="T2429" s="676">
        <v>60</v>
      </c>
      <c r="U2429" s="725">
        <v>49203132</v>
      </c>
      <c r="V2429" s="676" t="s">
        <v>986</v>
      </c>
      <c r="W2429" s="678">
        <v>360</v>
      </c>
      <c r="X2429" s="551">
        <v>832</v>
      </c>
      <c r="Y2429" s="693">
        <f>W2429*X2429</f>
        <v>299520</v>
      </c>
      <c r="Z2429" s="680">
        <v>0.47499999999999998</v>
      </c>
      <c r="AA2429" s="682">
        <f>Y2429*Z2429</f>
        <v>142272</v>
      </c>
      <c r="AB2429" s="682"/>
      <c r="AC2429" s="683">
        <f>AB2429*Y2429</f>
        <v>0</v>
      </c>
      <c r="AD2429" s="692"/>
      <c r="AE2429" s="684"/>
      <c r="AF2429" s="695">
        <f>AE2429+AD2429+AA2429</f>
        <v>142272</v>
      </c>
      <c r="AG2429" s="676" t="s">
        <v>47</v>
      </c>
      <c r="AH2429" s="676">
        <v>0</v>
      </c>
      <c r="AI2429" s="676">
        <v>60</v>
      </c>
      <c r="AJ2429" s="676" t="s">
        <v>4045</v>
      </c>
      <c r="AK2429" s="676" t="s">
        <v>1196</v>
      </c>
      <c r="AL2429" s="696">
        <v>6023</v>
      </c>
      <c r="AM2429" s="676" t="s">
        <v>52</v>
      </c>
      <c r="AN2429" s="725" t="s">
        <v>1110</v>
      </c>
      <c r="AO2429" s="676"/>
      <c r="AP2429" s="684"/>
      <c r="AQ2429" s="684" t="s">
        <v>37</v>
      </c>
      <c r="AR2429" s="676"/>
      <c r="AS2429" s="544" t="s">
        <v>1077</v>
      </c>
      <c r="AT2429" s="630" t="s">
        <v>3836</v>
      </c>
      <c r="AU2429" s="285" t="s">
        <v>1078</v>
      </c>
      <c r="AV2429" s="674"/>
      <c r="AW2429" s="673">
        <f>U2429</f>
        <v>49203132</v>
      </c>
      <c r="AX2429" s="673" cm="1">
        <f t="array" ref="AX2429">SUM(MID(0&amp;AW2429,LARGE(INDEX(ISNUMBER(--MID(AW2429,ROW($1:$8),1))*ROW($1:$8),),ROW($1:$8))+1,1)*10^ROW($1:$8)/10)</f>
        <v>49203132</v>
      </c>
      <c r="AY2429" s="673" t="str">
        <f>VLOOKUP($AX2429,'Item Master Data'!$A:$F,3,FALSE)</f>
        <v>Q.PEAK DUO BLK G10+</v>
      </c>
      <c r="AZ2429" s="673">
        <f>VLOOKUP($AX2429,'Item Master Data'!$A:$F,6,FALSE)</f>
        <v>360</v>
      </c>
      <c r="BA2429" s="673">
        <f>X2429/BB2429</f>
        <v>26</v>
      </c>
      <c r="BB2429" s="673">
        <f>VLOOKUP(AX2429,'Item Master Data'!$A:$G,7,FALSE)</f>
        <v>32</v>
      </c>
      <c r="BD2429" s="673">
        <f>W2429-AZ2429</f>
        <v>0</v>
      </c>
    </row>
    <row r="2430" spans="1:56" s="673" customFormat="1">
      <c r="A2430" s="282"/>
      <c r="B2430" s="283"/>
      <c r="C2430" s="283"/>
      <c r="D2430" s="535" t="s">
        <v>3750</v>
      </c>
      <c r="E2430" s="284" t="s">
        <v>4046</v>
      </c>
      <c r="F2430" s="676"/>
      <c r="G2430" s="676">
        <v>2022</v>
      </c>
      <c r="H2430" s="676">
        <v>4</v>
      </c>
      <c r="I2430" s="676"/>
      <c r="J2430" s="677"/>
      <c r="K2430" s="676" t="s">
        <v>4047</v>
      </c>
      <c r="L2430" s="676" t="s">
        <v>3835</v>
      </c>
      <c r="M2430" s="677">
        <v>44624</v>
      </c>
      <c r="N2430" s="677">
        <v>44631</v>
      </c>
      <c r="O2430" s="677"/>
      <c r="P2430" s="677" t="s">
        <v>3906</v>
      </c>
      <c r="Q2430" s="677"/>
      <c r="R2430" s="677"/>
      <c r="S2430" s="676" t="s">
        <v>1106</v>
      </c>
      <c r="T2430" s="676">
        <v>60</v>
      </c>
      <c r="U2430" s="676"/>
      <c r="V2430" s="676" t="s">
        <v>986</v>
      </c>
      <c r="W2430" s="678">
        <v>360</v>
      </c>
      <c r="X2430" s="551">
        <v>896</v>
      </c>
      <c r="Y2430" s="693">
        <f>W2430*X2430</f>
        <v>322560</v>
      </c>
      <c r="Z2430" s="680">
        <v>0.47499999999999998</v>
      </c>
      <c r="AA2430" s="682">
        <f>Y2430*Z2430</f>
        <v>153216</v>
      </c>
      <c r="AB2430" s="682"/>
      <c r="AC2430" s="683">
        <f>AB2430*Y2430</f>
        <v>0</v>
      </c>
      <c r="AD2430" s="692"/>
      <c r="AE2430" s="684"/>
      <c r="AF2430" s="695">
        <f>AE2430+AD2430+AA2430</f>
        <v>153216</v>
      </c>
      <c r="AG2430" s="676" t="s">
        <v>47</v>
      </c>
      <c r="AH2430" s="676">
        <v>0</v>
      </c>
      <c r="AI2430" s="676">
        <v>60</v>
      </c>
      <c r="AJ2430" s="676" t="s">
        <v>3838</v>
      </c>
      <c r="AK2430" s="676" t="s">
        <v>1089</v>
      </c>
      <c r="AL2430" s="696">
        <v>8840</v>
      </c>
      <c r="AM2430" s="676" t="s">
        <v>52</v>
      </c>
      <c r="AN2430" s="676"/>
      <c r="AO2430" s="676"/>
      <c r="AP2430" s="684"/>
      <c r="AQ2430" s="684" t="s">
        <v>37</v>
      </c>
      <c r="AR2430" s="676"/>
      <c r="AS2430" s="544" t="s">
        <v>1077</v>
      </c>
      <c r="AT2430" s="630" t="s">
        <v>3836</v>
      </c>
      <c r="AU2430" s="285" t="s">
        <v>1078</v>
      </c>
      <c r="AV2430" s="674"/>
      <c r="AW2430" s="673">
        <f>U2430</f>
        <v>0</v>
      </c>
      <c r="AX2430" s="673" cm="1">
        <f t="array" ref="AX2430">SUM(MID(0&amp;AW2430,LARGE(INDEX(ISNUMBER(--MID(AW2430,ROW($1:$8),1))*ROW($1:$8),),ROW($1:$8))+1,1)*10^ROW($1:$8)/10)</f>
        <v>0</v>
      </c>
      <c r="AY2430" s="673" t="e">
        <f>VLOOKUP($AX2430,'Item Master Data'!$A:$F,3,FALSE)</f>
        <v>#N/A</v>
      </c>
      <c r="AZ2430" s="673" t="e">
        <f>VLOOKUP($AX2430,'Item Master Data'!$A:$F,6,FALSE)</f>
        <v>#N/A</v>
      </c>
      <c r="BA2430" s="673" t="e">
        <f>X2430/BB2430</f>
        <v>#N/A</v>
      </c>
      <c r="BB2430" s="673" t="e">
        <f>VLOOKUP(AX2430,'Item Master Data'!$A:$G,7,FALSE)</f>
        <v>#N/A</v>
      </c>
      <c r="BD2430" s="673" t="e">
        <f>W2430-AZ2430</f>
        <v>#N/A</v>
      </c>
    </row>
    <row r="2431" spans="1:56" s="673" customFormat="1">
      <c r="A2431" s="282"/>
      <c r="B2431" s="283"/>
      <c r="C2431" s="283"/>
      <c r="D2431" s="535" t="s">
        <v>3750</v>
      </c>
      <c r="E2431" s="284" t="s">
        <v>4048</v>
      </c>
      <c r="F2431" s="676"/>
      <c r="G2431" s="676">
        <v>2022</v>
      </c>
      <c r="H2431" s="676">
        <v>4</v>
      </c>
      <c r="I2431" s="687" t="s">
        <v>4034</v>
      </c>
      <c r="J2431" s="677"/>
      <c r="K2431" s="676" t="s">
        <v>4049</v>
      </c>
      <c r="L2431" s="676" t="s">
        <v>3835</v>
      </c>
      <c r="M2431" s="677">
        <v>44624</v>
      </c>
      <c r="N2431" s="677">
        <v>44631</v>
      </c>
      <c r="O2431" s="677"/>
      <c r="P2431" s="677">
        <v>44662</v>
      </c>
      <c r="Q2431" s="677"/>
      <c r="R2431" s="677"/>
      <c r="S2431" s="676" t="s">
        <v>1106</v>
      </c>
      <c r="T2431" s="676">
        <v>60</v>
      </c>
      <c r="U2431" s="725">
        <v>49203132</v>
      </c>
      <c r="V2431" s="676" t="s">
        <v>986</v>
      </c>
      <c r="W2431" s="678">
        <v>360</v>
      </c>
      <c r="X2431" s="551">
        <v>832</v>
      </c>
      <c r="Y2431" s="693">
        <f>W2431*X2431</f>
        <v>299520</v>
      </c>
      <c r="Z2431" s="680">
        <v>0.47499999999999998</v>
      </c>
      <c r="AA2431" s="682">
        <f>Y2431*Z2431</f>
        <v>142272</v>
      </c>
      <c r="AB2431" s="682"/>
      <c r="AC2431" s="683">
        <f>AB2431*Y2431</f>
        <v>0</v>
      </c>
      <c r="AD2431" s="692"/>
      <c r="AE2431" s="684"/>
      <c r="AF2431" s="695">
        <f>AE2431+AD2431+AA2431</f>
        <v>142272</v>
      </c>
      <c r="AG2431" s="676" t="s">
        <v>47</v>
      </c>
      <c r="AH2431" s="676">
        <v>0</v>
      </c>
      <c r="AI2431" s="676">
        <v>60</v>
      </c>
      <c r="AJ2431" s="676" t="s">
        <v>2554</v>
      </c>
      <c r="AK2431" s="676" t="s">
        <v>1088</v>
      </c>
      <c r="AL2431" s="696">
        <v>33634</v>
      </c>
      <c r="AM2431" s="676" t="s">
        <v>52</v>
      </c>
      <c r="AN2431" s="725" t="s">
        <v>1110</v>
      </c>
      <c r="AO2431" s="676"/>
      <c r="AP2431" s="684"/>
      <c r="AQ2431" s="684" t="s">
        <v>37</v>
      </c>
      <c r="AR2431" s="676"/>
      <c r="AS2431" s="544" t="s">
        <v>1077</v>
      </c>
      <c r="AT2431" s="630" t="s">
        <v>3836</v>
      </c>
      <c r="AU2431" s="285" t="s">
        <v>1078</v>
      </c>
      <c r="AV2431" s="674"/>
      <c r="AW2431" s="673">
        <f>U2431</f>
        <v>49203132</v>
      </c>
      <c r="AX2431" s="673" cm="1">
        <f t="array" ref="AX2431">SUM(MID(0&amp;AW2431,LARGE(INDEX(ISNUMBER(--MID(AW2431,ROW($1:$8),1))*ROW($1:$8),),ROW($1:$8))+1,1)*10^ROW($1:$8)/10)</f>
        <v>49203132</v>
      </c>
      <c r="AY2431" s="673" t="str">
        <f>VLOOKUP($AX2431,'Item Master Data'!$A:$F,3,FALSE)</f>
        <v>Q.PEAK DUO BLK G10+</v>
      </c>
      <c r="AZ2431" s="673">
        <f>VLOOKUP($AX2431,'Item Master Data'!$A:$F,6,FALSE)</f>
        <v>360</v>
      </c>
      <c r="BA2431" s="673">
        <f>X2431/BB2431</f>
        <v>26</v>
      </c>
      <c r="BB2431" s="673">
        <f>VLOOKUP(AX2431,'Item Master Data'!$A:$G,7,FALSE)</f>
        <v>32</v>
      </c>
      <c r="BD2431" s="673">
        <f>W2431-AZ2431</f>
        <v>0</v>
      </c>
    </row>
    <row r="2432" spans="1:56" s="673" customFormat="1" ht="15" customHeight="1">
      <c r="A2432" s="282"/>
      <c r="B2432" s="283"/>
      <c r="C2432" s="283"/>
      <c r="D2432" s="535" t="s">
        <v>3750</v>
      </c>
      <c r="E2432" s="284" t="s">
        <v>4050</v>
      </c>
      <c r="F2432" s="676"/>
      <c r="G2432" s="676">
        <v>2022</v>
      </c>
      <c r="H2432" s="676">
        <v>4</v>
      </c>
      <c r="I2432" s="687" t="s">
        <v>4031</v>
      </c>
      <c r="J2432" s="677"/>
      <c r="K2432" s="676" t="s">
        <v>4051</v>
      </c>
      <c r="L2432" s="676" t="s">
        <v>3835</v>
      </c>
      <c r="M2432" s="677">
        <v>44624</v>
      </c>
      <c r="N2432" s="677">
        <v>44631</v>
      </c>
      <c r="O2432" s="677"/>
      <c r="P2432" s="677">
        <v>44657</v>
      </c>
      <c r="Q2432" s="677">
        <v>44665</v>
      </c>
      <c r="R2432" s="677">
        <v>44669</v>
      </c>
      <c r="S2432" s="676" t="s">
        <v>1106</v>
      </c>
      <c r="T2432" s="676">
        <v>60</v>
      </c>
      <c r="U2432" s="676">
        <v>49203132</v>
      </c>
      <c r="V2432" s="676" t="s">
        <v>986</v>
      </c>
      <c r="W2432" s="678">
        <v>360</v>
      </c>
      <c r="X2432" s="551">
        <v>896</v>
      </c>
      <c r="Y2432" s="693">
        <f>W2432*X2432</f>
        <v>322560</v>
      </c>
      <c r="Z2432" s="680">
        <v>0.47499999999999998</v>
      </c>
      <c r="AA2432" s="682">
        <f>Y2432*Z2432</f>
        <v>153216</v>
      </c>
      <c r="AB2432" s="682"/>
      <c r="AC2432" s="683">
        <f>AB2432*Y2432</f>
        <v>0</v>
      </c>
      <c r="AD2432" s="692"/>
      <c r="AE2432" s="684"/>
      <c r="AF2432" s="695">
        <f>AE2432+AD2432+AA2432</f>
        <v>153216</v>
      </c>
      <c r="AG2432" s="676" t="s">
        <v>47</v>
      </c>
      <c r="AH2432" s="676">
        <v>0</v>
      </c>
      <c r="AI2432" s="676">
        <v>60</v>
      </c>
      <c r="AJ2432" s="676" t="s">
        <v>1610</v>
      </c>
      <c r="AK2432" s="676" t="s">
        <v>1149</v>
      </c>
      <c r="AL2432" s="696">
        <v>78764</v>
      </c>
      <c r="AM2432" s="676" t="s">
        <v>52</v>
      </c>
      <c r="AN2432" s="725" t="s">
        <v>1076</v>
      </c>
      <c r="AO2432" s="676"/>
      <c r="AP2432" s="684"/>
      <c r="AQ2432" s="684" t="s">
        <v>37</v>
      </c>
      <c r="AR2432" s="676"/>
      <c r="AS2432" s="544" t="s">
        <v>1077</v>
      </c>
      <c r="AT2432" s="630" t="s">
        <v>3836</v>
      </c>
      <c r="AU2432" s="285" t="s">
        <v>1078</v>
      </c>
      <c r="AV2432" s="674"/>
      <c r="AW2432" s="673">
        <f>U2432</f>
        <v>49203132</v>
      </c>
      <c r="AX2432" s="673" cm="1">
        <f t="array" ref="AX2432">SUM(MID(0&amp;AW2432,LARGE(INDEX(ISNUMBER(--MID(AW2432,ROW($1:$8),1))*ROW($1:$8),),ROW($1:$8))+1,1)*10^ROW($1:$8)/10)</f>
        <v>49203132</v>
      </c>
      <c r="AY2432" s="673" t="str">
        <f>VLOOKUP($AX2432,'Item Master Data'!$A:$F,3,FALSE)</f>
        <v>Q.PEAK DUO BLK G10+</v>
      </c>
      <c r="AZ2432" s="673">
        <f>VLOOKUP($AX2432,'Item Master Data'!$A:$F,6,FALSE)</f>
        <v>360</v>
      </c>
      <c r="BA2432" s="673">
        <f>X2432/BB2432</f>
        <v>28</v>
      </c>
      <c r="BB2432" s="673">
        <f>VLOOKUP(AX2432,'Item Master Data'!$A:$G,7,FALSE)</f>
        <v>32</v>
      </c>
      <c r="BD2432" s="673">
        <f>W2432-AZ2432</f>
        <v>0</v>
      </c>
    </row>
    <row r="2433" spans="1:56" s="673" customFormat="1" ht="15" customHeight="1">
      <c r="A2433" s="282"/>
      <c r="B2433" s="283"/>
      <c r="C2433" s="283"/>
      <c r="D2433" s="535" t="s">
        <v>3750</v>
      </c>
      <c r="E2433" s="284" t="s">
        <v>4052</v>
      </c>
      <c r="F2433" s="676"/>
      <c r="G2433" s="676">
        <v>2022</v>
      </c>
      <c r="H2433" s="676">
        <v>4</v>
      </c>
      <c r="I2433" s="687" t="s">
        <v>4034</v>
      </c>
      <c r="J2433" s="677"/>
      <c r="K2433" s="676" t="s">
        <v>4053</v>
      </c>
      <c r="L2433" s="676" t="s">
        <v>3835</v>
      </c>
      <c r="M2433" s="677">
        <v>44624</v>
      </c>
      <c r="N2433" s="677">
        <v>44631</v>
      </c>
      <c r="O2433" s="677"/>
      <c r="P2433" s="677">
        <v>44663</v>
      </c>
      <c r="Q2433" s="677"/>
      <c r="R2433" s="677"/>
      <c r="S2433" s="676" t="s">
        <v>1106</v>
      </c>
      <c r="T2433" s="676">
        <v>60</v>
      </c>
      <c r="U2433" s="725">
        <v>49203132</v>
      </c>
      <c r="V2433" s="676" t="s">
        <v>986</v>
      </c>
      <c r="W2433" s="678">
        <v>360</v>
      </c>
      <c r="X2433" s="551">
        <v>832</v>
      </c>
      <c r="Y2433" s="693">
        <f>W2433*X2433</f>
        <v>299520</v>
      </c>
      <c r="Z2433" s="680">
        <v>0.47499999999999998</v>
      </c>
      <c r="AA2433" s="682">
        <f>Y2433*Z2433</f>
        <v>142272</v>
      </c>
      <c r="AB2433" s="682"/>
      <c r="AC2433" s="683">
        <f>AB2433*Y2433</f>
        <v>0</v>
      </c>
      <c r="AD2433" s="692"/>
      <c r="AE2433" s="684"/>
      <c r="AF2433" s="695">
        <f>AE2433+AD2433+AA2433</f>
        <v>142272</v>
      </c>
      <c r="AG2433" s="676" t="s">
        <v>47</v>
      </c>
      <c r="AH2433" s="676">
        <v>0</v>
      </c>
      <c r="AI2433" s="676">
        <v>60</v>
      </c>
      <c r="AJ2433" s="676" t="s">
        <v>2319</v>
      </c>
      <c r="AK2433" s="676" t="s">
        <v>1088</v>
      </c>
      <c r="AL2433" s="696">
        <v>32822</v>
      </c>
      <c r="AM2433" s="676" t="s">
        <v>52</v>
      </c>
      <c r="AN2433" s="725" t="s">
        <v>1110</v>
      </c>
      <c r="AO2433" s="676"/>
      <c r="AP2433" s="684"/>
      <c r="AQ2433" s="684" t="s">
        <v>37</v>
      </c>
      <c r="AR2433" s="676"/>
      <c r="AS2433" s="544" t="s">
        <v>1077</v>
      </c>
      <c r="AT2433" s="630" t="s">
        <v>3836</v>
      </c>
      <c r="AU2433" s="285" t="s">
        <v>1078</v>
      </c>
      <c r="AV2433" s="674"/>
      <c r="AW2433" s="673">
        <f>U2433</f>
        <v>49203132</v>
      </c>
      <c r="AX2433" s="673" cm="1">
        <f t="array" ref="AX2433">SUM(MID(0&amp;AW2433,LARGE(INDEX(ISNUMBER(--MID(AW2433,ROW($1:$8),1))*ROW($1:$8),),ROW($1:$8))+1,1)*10^ROW($1:$8)/10)</f>
        <v>49203132</v>
      </c>
      <c r="AY2433" s="673" t="str">
        <f>VLOOKUP($AX2433,'Item Master Data'!$A:$F,3,FALSE)</f>
        <v>Q.PEAK DUO BLK G10+</v>
      </c>
      <c r="AZ2433" s="673">
        <f>VLOOKUP($AX2433,'Item Master Data'!$A:$F,6,FALSE)</f>
        <v>360</v>
      </c>
      <c r="BA2433" s="673">
        <f>X2433/BB2433</f>
        <v>26</v>
      </c>
      <c r="BB2433" s="673">
        <f>VLOOKUP(AX2433,'Item Master Data'!$A:$G,7,FALSE)</f>
        <v>32</v>
      </c>
      <c r="BD2433" s="673">
        <f>W2433-AZ2433</f>
        <v>0</v>
      </c>
    </row>
    <row r="2434" spans="1:56" s="673" customFormat="1" ht="15" customHeight="1">
      <c r="A2434" s="282"/>
      <c r="B2434" s="283"/>
      <c r="C2434" s="283"/>
      <c r="D2434" s="535" t="s">
        <v>3750</v>
      </c>
      <c r="E2434" s="284" t="s">
        <v>5436</v>
      </c>
      <c r="F2434" s="676"/>
      <c r="G2434" s="676">
        <v>2022</v>
      </c>
      <c r="H2434" s="676">
        <v>4</v>
      </c>
      <c r="I2434" s="687" t="s">
        <v>4039</v>
      </c>
      <c r="J2434" s="677"/>
      <c r="K2434" s="676" t="s">
        <v>4054</v>
      </c>
      <c r="L2434" s="676" t="s">
        <v>3835</v>
      </c>
      <c r="M2434" s="677">
        <v>44624</v>
      </c>
      <c r="N2434" s="677">
        <v>44631</v>
      </c>
      <c r="O2434" s="677"/>
      <c r="P2434" s="677" t="s">
        <v>4055</v>
      </c>
      <c r="Q2434" s="677">
        <v>44665</v>
      </c>
      <c r="R2434" s="677">
        <v>44669</v>
      </c>
      <c r="S2434" s="676" t="s">
        <v>1106</v>
      </c>
      <c r="T2434" s="676">
        <v>60</v>
      </c>
      <c r="U2434" s="676">
        <v>49203132</v>
      </c>
      <c r="V2434" s="676" t="s">
        <v>986</v>
      </c>
      <c r="W2434" s="678">
        <v>360</v>
      </c>
      <c r="X2434" s="551">
        <v>896</v>
      </c>
      <c r="Y2434" s="693">
        <f>W2434*X2434</f>
        <v>322560</v>
      </c>
      <c r="Z2434" s="680">
        <v>0.47499999999999998</v>
      </c>
      <c r="AA2434" s="682">
        <f>Y2434*Z2434</f>
        <v>153216</v>
      </c>
      <c r="AB2434" s="682"/>
      <c r="AC2434" s="683">
        <f>AB2434*Y2434</f>
        <v>0</v>
      </c>
      <c r="AD2434" s="692"/>
      <c r="AE2434" s="684"/>
      <c r="AF2434" s="695">
        <f>AE2434+AD2434+AA2434</f>
        <v>153216</v>
      </c>
      <c r="AG2434" s="676" t="s">
        <v>47</v>
      </c>
      <c r="AH2434" s="676">
        <v>0</v>
      </c>
      <c r="AI2434" s="676">
        <v>60</v>
      </c>
      <c r="AJ2434" s="725" t="s">
        <v>3366</v>
      </c>
      <c r="AK2434" s="725" t="s">
        <v>1149</v>
      </c>
      <c r="AL2434" s="306">
        <v>75261</v>
      </c>
      <c r="AM2434" s="676" t="s">
        <v>52</v>
      </c>
      <c r="AN2434" s="725" t="s">
        <v>1110</v>
      </c>
      <c r="AO2434" s="676"/>
      <c r="AP2434" s="684"/>
      <c r="AQ2434" s="684" t="s">
        <v>37</v>
      </c>
      <c r="AR2434" s="676"/>
      <c r="AS2434" s="544" t="s">
        <v>1077</v>
      </c>
      <c r="AT2434" s="630" t="s">
        <v>3836</v>
      </c>
      <c r="AU2434" s="285" t="s">
        <v>1078</v>
      </c>
      <c r="AV2434" s="674"/>
      <c r="AW2434" s="673">
        <f>U2434</f>
        <v>49203132</v>
      </c>
      <c r="AX2434" s="673" cm="1">
        <f t="array" ref="AX2434">SUM(MID(0&amp;AW2434,LARGE(INDEX(ISNUMBER(--MID(AW2434,ROW($1:$8),1))*ROW($1:$8),),ROW($1:$8))+1,1)*10^ROW($1:$8)/10)</f>
        <v>49203132</v>
      </c>
      <c r="AY2434" s="673" t="str">
        <f>VLOOKUP($AX2434,'Item Master Data'!$A:$F,3,FALSE)</f>
        <v>Q.PEAK DUO BLK G10+</v>
      </c>
      <c r="AZ2434" s="673">
        <f>VLOOKUP($AX2434,'Item Master Data'!$A:$F,6,FALSE)</f>
        <v>360</v>
      </c>
      <c r="BA2434" s="673">
        <f>X2434/BB2434</f>
        <v>28</v>
      </c>
      <c r="BB2434" s="673">
        <f>VLOOKUP(AX2434,'Item Master Data'!$A:$G,7,FALSE)</f>
        <v>32</v>
      </c>
      <c r="BD2434" s="673">
        <f>W2434-AZ2434</f>
        <v>0</v>
      </c>
    </row>
    <row r="2435" spans="1:56" s="673" customFormat="1" ht="15" customHeight="1">
      <c r="A2435" s="282"/>
      <c r="B2435" s="283"/>
      <c r="C2435" s="283"/>
      <c r="D2435" s="535" t="s">
        <v>3750</v>
      </c>
      <c r="E2435" s="304" t="s">
        <v>5437</v>
      </c>
      <c r="F2435" s="676"/>
      <c r="G2435" s="676">
        <v>2022</v>
      </c>
      <c r="H2435" s="676">
        <v>4</v>
      </c>
      <c r="I2435" s="687" t="s">
        <v>5429</v>
      </c>
      <c r="J2435" s="677"/>
      <c r="K2435" s="676" t="s">
        <v>4056</v>
      </c>
      <c r="L2435" s="676" t="s">
        <v>3835</v>
      </c>
      <c r="M2435" s="677">
        <v>44634</v>
      </c>
      <c r="N2435" s="677">
        <v>44638</v>
      </c>
      <c r="O2435" s="677"/>
      <c r="P2435" s="677">
        <v>44666</v>
      </c>
      <c r="Q2435" s="677"/>
      <c r="R2435" s="677"/>
      <c r="S2435" s="688" t="s">
        <v>1106</v>
      </c>
      <c r="T2435" s="676">
        <v>60</v>
      </c>
      <c r="U2435" s="676">
        <v>49405140</v>
      </c>
      <c r="V2435" s="688" t="s">
        <v>973</v>
      </c>
      <c r="W2435" s="676">
        <v>400</v>
      </c>
      <c r="X2435" s="551">
        <v>768</v>
      </c>
      <c r="Y2435" s="693">
        <f>W2435*X2435</f>
        <v>307200</v>
      </c>
      <c r="Z2435" s="680">
        <v>0.49</v>
      </c>
      <c r="AA2435" s="682">
        <f>Y2435*Z2435</f>
        <v>150528</v>
      </c>
      <c r="AB2435" s="682"/>
      <c r="AC2435" s="683">
        <f>AB2435*Y2435</f>
        <v>0</v>
      </c>
      <c r="AD2435" s="692"/>
      <c r="AE2435" s="684"/>
      <c r="AF2435" s="695">
        <f>AE2435+AD2435+AA2435</f>
        <v>150528</v>
      </c>
      <c r="AG2435" s="676" t="s">
        <v>47</v>
      </c>
      <c r="AH2435" s="676">
        <v>0</v>
      </c>
      <c r="AI2435" s="676">
        <v>60</v>
      </c>
      <c r="AJ2435" s="676" t="s">
        <v>3840</v>
      </c>
      <c r="AK2435" s="676" t="s">
        <v>1143</v>
      </c>
      <c r="AL2435" s="696">
        <v>11803</v>
      </c>
      <c r="AM2435" s="676" t="s">
        <v>52</v>
      </c>
      <c r="AN2435" s="676" t="s">
        <v>1110</v>
      </c>
      <c r="AO2435" s="676"/>
      <c r="AP2435" s="684"/>
      <c r="AQ2435" s="684" t="s">
        <v>37</v>
      </c>
      <c r="AR2435" s="676"/>
      <c r="AS2435" s="544" t="s">
        <v>1077</v>
      </c>
      <c r="AT2435" s="630" t="s">
        <v>3836</v>
      </c>
      <c r="AU2435" s="285" t="s">
        <v>1078</v>
      </c>
      <c r="AV2435" s="674" t="s">
        <v>4027</v>
      </c>
      <c r="AW2435" s="673">
        <f>U2435</f>
        <v>49405140</v>
      </c>
      <c r="AX2435" s="673" cm="1">
        <f t="array" ref="AX2435">SUM(MID(0&amp;AW2435,LARGE(INDEX(ISNUMBER(--MID(AW2435,ROW($1:$8),1))*ROW($1:$8),),ROW($1:$8))+1,1)*10^ROW($1:$8)/10)</f>
        <v>49405140</v>
      </c>
      <c r="AY2435" s="673" t="str">
        <f>VLOOKUP($AX2435,'Item Master Data'!$A:$F,3,FALSE)</f>
        <v>Q.PEAK DUO BLK ML G10+</v>
      </c>
      <c r="AZ2435" s="673">
        <f>VLOOKUP($AX2435,'Item Master Data'!$A:$F,6,FALSE)</f>
        <v>400</v>
      </c>
      <c r="BA2435" s="673">
        <f>X2435/BB2435</f>
        <v>24</v>
      </c>
      <c r="BB2435" s="673">
        <f>VLOOKUP(AX2435,'Item Master Data'!$A:$G,7,FALSE)</f>
        <v>32</v>
      </c>
      <c r="BD2435" s="673">
        <f>W2435-AZ2435</f>
        <v>0</v>
      </c>
    </row>
    <row r="2436" spans="1:56" s="673" customFormat="1" ht="15" customHeight="1">
      <c r="A2436" s="282"/>
      <c r="B2436" s="283"/>
      <c r="C2436" s="283"/>
      <c r="D2436" s="535" t="s">
        <v>3750</v>
      </c>
      <c r="E2436" s="304" t="s">
        <v>5438</v>
      </c>
      <c r="F2436" s="676"/>
      <c r="G2436" s="676">
        <v>2022</v>
      </c>
      <c r="H2436" s="676">
        <v>4</v>
      </c>
      <c r="I2436" s="676" t="s">
        <v>5434</v>
      </c>
      <c r="J2436" s="677"/>
      <c r="K2436" s="676" t="s">
        <v>4058</v>
      </c>
      <c r="L2436" s="676" t="s">
        <v>3835</v>
      </c>
      <c r="M2436" s="677">
        <v>44637</v>
      </c>
      <c r="N2436" s="677">
        <v>44641</v>
      </c>
      <c r="O2436" s="677"/>
      <c r="P2436" s="677">
        <v>44666</v>
      </c>
      <c r="Q2436" s="677"/>
      <c r="R2436" s="677"/>
      <c r="S2436" s="688" t="s">
        <v>1106</v>
      </c>
      <c r="T2436" s="676">
        <v>60</v>
      </c>
      <c r="U2436" s="676">
        <v>49203132</v>
      </c>
      <c r="V2436" s="688" t="s">
        <v>986</v>
      </c>
      <c r="W2436" s="676">
        <v>360</v>
      </c>
      <c r="X2436" s="687">
        <v>832</v>
      </c>
      <c r="Y2436" s="693">
        <f>W2436*X2436</f>
        <v>299520</v>
      </c>
      <c r="Z2436" s="680">
        <v>0.47499999999999998</v>
      </c>
      <c r="AA2436" s="682">
        <f>Y2436*Z2436</f>
        <v>142272</v>
      </c>
      <c r="AB2436" s="682"/>
      <c r="AC2436" s="683">
        <f>AB2436*Y2436</f>
        <v>0</v>
      </c>
      <c r="AD2436" s="692"/>
      <c r="AE2436" s="684"/>
      <c r="AF2436" s="695">
        <f>AE2436+AD2436+AA2436</f>
        <v>142272</v>
      </c>
      <c r="AG2436" s="676" t="s">
        <v>47</v>
      </c>
      <c r="AH2436" s="676">
        <v>0</v>
      </c>
      <c r="AI2436" s="676">
        <v>60</v>
      </c>
      <c r="AJ2436" s="676" t="s">
        <v>3840</v>
      </c>
      <c r="AK2436" s="676" t="s">
        <v>1143</v>
      </c>
      <c r="AL2436" s="696">
        <v>11803</v>
      </c>
      <c r="AM2436" s="676" t="s">
        <v>52</v>
      </c>
      <c r="AN2436" s="676" t="s">
        <v>1110</v>
      </c>
      <c r="AO2436" s="676"/>
      <c r="AP2436" s="684"/>
      <c r="AQ2436" s="684" t="s">
        <v>37</v>
      </c>
      <c r="AR2436" s="676"/>
      <c r="AS2436" s="544" t="s">
        <v>1077</v>
      </c>
      <c r="AT2436" s="630" t="s">
        <v>3836</v>
      </c>
      <c r="AU2436" s="285" t="s">
        <v>1078</v>
      </c>
      <c r="AV2436" s="674" t="s">
        <v>4027</v>
      </c>
      <c r="AW2436" s="673">
        <f>U2436</f>
        <v>49203132</v>
      </c>
      <c r="AX2436" s="673" cm="1">
        <f t="array" ref="AX2436">SUM(MID(0&amp;AW2436,LARGE(INDEX(ISNUMBER(--MID(AW2436,ROW($1:$8),1))*ROW($1:$8),),ROW($1:$8))+1,1)*10^ROW($1:$8)/10)</f>
        <v>49203132</v>
      </c>
      <c r="AY2436" s="673" t="str">
        <f>VLOOKUP($AX2436,'Item Master Data'!$A:$F,3,FALSE)</f>
        <v>Q.PEAK DUO BLK G10+</v>
      </c>
      <c r="AZ2436" s="673">
        <f>VLOOKUP($AX2436,'Item Master Data'!$A:$F,6,FALSE)</f>
        <v>360</v>
      </c>
      <c r="BA2436" s="673">
        <f>X2436/BB2436</f>
        <v>26</v>
      </c>
      <c r="BB2436" s="673">
        <f>VLOOKUP(AX2436,'Item Master Data'!$A:$G,7,FALSE)</f>
        <v>32</v>
      </c>
      <c r="BD2436" s="673">
        <f>W2436-AZ2436</f>
        <v>0</v>
      </c>
    </row>
    <row r="2437" spans="1:56" s="673" customFormat="1" ht="15" customHeight="1">
      <c r="A2437" s="282"/>
      <c r="B2437" s="283"/>
      <c r="C2437" s="283"/>
      <c r="D2437" s="535" t="s">
        <v>3750</v>
      </c>
      <c r="E2437" s="304" t="s">
        <v>4059</v>
      </c>
      <c r="F2437" s="676"/>
      <c r="G2437" s="676">
        <v>2022</v>
      </c>
      <c r="H2437" s="676">
        <v>4</v>
      </c>
      <c r="I2437" s="676" t="s">
        <v>4034</v>
      </c>
      <c r="J2437" s="677"/>
      <c r="K2437" s="676" t="s">
        <v>4060</v>
      </c>
      <c r="L2437" s="676" t="s">
        <v>3835</v>
      </c>
      <c r="M2437" s="677">
        <v>44637</v>
      </c>
      <c r="N2437" s="677">
        <v>44641</v>
      </c>
      <c r="O2437" s="677"/>
      <c r="P2437" s="677">
        <v>44663</v>
      </c>
      <c r="Q2437" s="677"/>
      <c r="R2437" s="677"/>
      <c r="S2437" s="688" t="s">
        <v>1106</v>
      </c>
      <c r="T2437" s="676">
        <v>60</v>
      </c>
      <c r="U2437" s="676">
        <v>49203132</v>
      </c>
      <c r="V2437" s="688" t="s">
        <v>986</v>
      </c>
      <c r="W2437" s="676">
        <v>360</v>
      </c>
      <c r="X2437" s="687">
        <v>832</v>
      </c>
      <c r="Y2437" s="693">
        <f>W2437*X2437</f>
        <v>299520</v>
      </c>
      <c r="Z2437" s="680">
        <v>0.47499999999999998</v>
      </c>
      <c r="AA2437" s="682">
        <f>Y2437*Z2437</f>
        <v>142272</v>
      </c>
      <c r="AB2437" s="682"/>
      <c r="AC2437" s="683">
        <f>AB2437*Y2437</f>
        <v>0</v>
      </c>
      <c r="AD2437" s="692"/>
      <c r="AE2437" s="684"/>
      <c r="AF2437" s="695">
        <f>AE2437+AD2437+AA2437</f>
        <v>142272</v>
      </c>
      <c r="AG2437" s="676" t="s">
        <v>47</v>
      </c>
      <c r="AH2437" s="676">
        <v>0</v>
      </c>
      <c r="AI2437" s="676">
        <v>60</v>
      </c>
      <c r="AJ2437" s="676" t="s">
        <v>2319</v>
      </c>
      <c r="AK2437" s="676" t="s">
        <v>1088</v>
      </c>
      <c r="AL2437" s="696">
        <v>32822</v>
      </c>
      <c r="AM2437" s="676" t="s">
        <v>52</v>
      </c>
      <c r="AN2437" s="676"/>
      <c r="AO2437" s="676"/>
      <c r="AP2437" s="684"/>
      <c r="AQ2437" s="684" t="s">
        <v>37</v>
      </c>
      <c r="AR2437" s="676"/>
      <c r="AS2437" s="544" t="s">
        <v>1077</v>
      </c>
      <c r="AT2437" s="630" t="s">
        <v>3836</v>
      </c>
      <c r="AU2437" s="285" t="s">
        <v>1078</v>
      </c>
      <c r="AV2437" s="674" t="s">
        <v>4027</v>
      </c>
      <c r="AW2437" s="673">
        <f>U2437</f>
        <v>49203132</v>
      </c>
      <c r="AX2437" s="673" cm="1">
        <f t="array" ref="AX2437">SUM(MID(0&amp;AW2437,LARGE(INDEX(ISNUMBER(--MID(AW2437,ROW($1:$8),1))*ROW($1:$8),),ROW($1:$8))+1,1)*10^ROW($1:$8)/10)</f>
        <v>49203132</v>
      </c>
      <c r="AY2437" s="673" t="str">
        <f>VLOOKUP($AX2437,'Item Master Data'!$A:$F,3,FALSE)</f>
        <v>Q.PEAK DUO BLK G10+</v>
      </c>
      <c r="AZ2437" s="673">
        <f>VLOOKUP($AX2437,'Item Master Data'!$A:$F,6,FALSE)</f>
        <v>360</v>
      </c>
      <c r="BA2437" s="673">
        <f>X2437/BB2437</f>
        <v>26</v>
      </c>
      <c r="BB2437" s="673">
        <f>VLOOKUP(AX2437,'Item Master Data'!$A:$G,7,FALSE)</f>
        <v>32</v>
      </c>
      <c r="BD2437" s="673">
        <f>W2437-AZ2437</f>
        <v>0</v>
      </c>
    </row>
    <row r="2438" spans="1:56" s="673" customFormat="1" ht="15" customHeight="1">
      <c r="A2438" s="282"/>
      <c r="B2438" s="283"/>
      <c r="C2438" s="283"/>
      <c r="D2438" s="535" t="s">
        <v>3750</v>
      </c>
      <c r="E2438" s="307" t="s">
        <v>5439</v>
      </c>
      <c r="F2438" s="676"/>
      <c r="G2438" s="676">
        <v>2022</v>
      </c>
      <c r="H2438" s="676">
        <v>4</v>
      </c>
      <c r="I2438" s="687" t="s">
        <v>5440</v>
      </c>
      <c r="J2438" s="677"/>
      <c r="K2438" s="676" t="s">
        <v>4061</v>
      </c>
      <c r="L2438" s="676" t="s">
        <v>3835</v>
      </c>
      <c r="M2438" s="677">
        <v>44503</v>
      </c>
      <c r="N2438" s="677">
        <v>44595</v>
      </c>
      <c r="O2438" s="677"/>
      <c r="P2438" s="677">
        <v>44649</v>
      </c>
      <c r="Q2438" s="677">
        <v>44652</v>
      </c>
      <c r="R2438" s="677">
        <v>44655</v>
      </c>
      <c r="S2438" s="676" t="s">
        <v>1106</v>
      </c>
      <c r="T2438" s="676">
        <v>60</v>
      </c>
      <c r="U2438" s="676" t="s">
        <v>1290</v>
      </c>
      <c r="V2438" s="676" t="s">
        <v>973</v>
      </c>
      <c r="W2438" s="678">
        <v>400</v>
      </c>
      <c r="X2438" s="551">
        <v>896</v>
      </c>
      <c r="Y2438" s="693">
        <f>W2438*X2438</f>
        <v>358400</v>
      </c>
      <c r="Z2438" s="680">
        <v>0.49</v>
      </c>
      <c r="AA2438" s="682">
        <f>Y2438*Z2438</f>
        <v>175616</v>
      </c>
      <c r="AB2438" s="682"/>
      <c r="AC2438" s="683">
        <f>AB2438*Y2438</f>
        <v>0</v>
      </c>
      <c r="AD2438" s="692"/>
      <c r="AE2438" s="684"/>
      <c r="AF2438" s="695">
        <f>AE2438+AD2438+AA2438</f>
        <v>175616</v>
      </c>
      <c r="AG2438" s="676" t="s">
        <v>47</v>
      </c>
      <c r="AH2438" s="676">
        <v>0</v>
      </c>
      <c r="AI2438" s="676">
        <v>60</v>
      </c>
      <c r="AJ2438" s="676" t="s">
        <v>3366</v>
      </c>
      <c r="AK2438" s="676" t="s">
        <v>1149</v>
      </c>
      <c r="AL2438" s="696">
        <v>75261</v>
      </c>
      <c r="AM2438" s="676" t="s">
        <v>52</v>
      </c>
      <c r="AN2438" s="676" t="s">
        <v>1110</v>
      </c>
      <c r="AO2438" s="676"/>
      <c r="AP2438" s="684"/>
      <c r="AQ2438" s="684" t="s">
        <v>37</v>
      </c>
      <c r="AR2438" s="676"/>
      <c r="AS2438" s="544" t="s">
        <v>1077</v>
      </c>
      <c r="AT2438" s="630" t="s">
        <v>3836</v>
      </c>
      <c r="AU2438" s="285" t="s">
        <v>1078</v>
      </c>
      <c r="AV2438" s="674"/>
      <c r="AW2438" s="673" t="str">
        <f>U2438</f>
        <v>30390456H</v>
      </c>
      <c r="AX2438" s="673" cm="1">
        <f t="array" ref="AX2438">SUM(MID(0&amp;AW2438,LARGE(INDEX(ISNUMBER(--MID(AW2438,ROW($1:$8),1))*ROW($1:$8),),ROW($1:$8))+1,1)*10^ROW($1:$8)/10)</f>
        <v>30390456</v>
      </c>
      <c r="AY2438" s="673" t="str">
        <f>VLOOKUP($AX2438,'Item Master Data'!$A:$F,3,FALSE)</f>
        <v>Q.PEAK DUO BLK ML G10+</v>
      </c>
      <c r="AZ2438" s="673">
        <f>VLOOKUP($AX2438,'Item Master Data'!$A:$F,6,FALSE)</f>
        <v>400</v>
      </c>
      <c r="BA2438" s="673">
        <f>X2438/BB2438</f>
        <v>28</v>
      </c>
      <c r="BB2438" s="673">
        <f>VLOOKUP(AX2438,'Item Master Data'!$A:$G,7,FALSE)</f>
        <v>32</v>
      </c>
      <c r="BD2438" s="673">
        <f>W2438-AZ2438</f>
        <v>0</v>
      </c>
    </row>
    <row r="2439" spans="1:56" s="673" customFormat="1" ht="15" customHeight="1">
      <c r="A2439" s="282"/>
      <c r="B2439" s="283"/>
      <c r="C2439" s="283"/>
      <c r="D2439" s="535" t="s">
        <v>3750</v>
      </c>
      <c r="E2439" s="284" t="s">
        <v>5441</v>
      </c>
      <c r="F2439" s="676" t="s">
        <v>1152</v>
      </c>
      <c r="G2439" s="676">
        <v>2022</v>
      </c>
      <c r="H2439" s="676">
        <v>4</v>
      </c>
      <c r="I2439" s="687"/>
      <c r="J2439" s="677"/>
      <c r="K2439" s="676" t="s">
        <v>5442</v>
      </c>
      <c r="L2439" s="676" t="s">
        <v>3865</v>
      </c>
      <c r="M2439" s="677">
        <v>44655</v>
      </c>
      <c r="N2439" s="677">
        <v>44655</v>
      </c>
      <c r="O2439" s="677"/>
      <c r="P2439" s="677">
        <v>44666</v>
      </c>
      <c r="Q2439" s="677"/>
      <c r="R2439" s="677"/>
      <c r="S2439" s="676" t="s">
        <v>1106</v>
      </c>
      <c r="T2439" s="676">
        <v>60</v>
      </c>
      <c r="U2439" s="676">
        <v>49203132</v>
      </c>
      <c r="V2439" s="676" t="s">
        <v>986</v>
      </c>
      <c r="W2439" s="678">
        <v>360</v>
      </c>
      <c r="X2439" s="551">
        <v>768</v>
      </c>
      <c r="Y2439" s="693">
        <f>W2439*X2439</f>
        <v>276480</v>
      </c>
      <c r="Z2439" s="680">
        <v>0.5</v>
      </c>
      <c r="AA2439" s="682">
        <f>Y2439*Z2439</f>
        <v>138240</v>
      </c>
      <c r="AB2439" s="682"/>
      <c r="AC2439" s="683">
        <f>AB2439*Y2439</f>
        <v>0</v>
      </c>
      <c r="AD2439" s="692"/>
      <c r="AE2439" s="684"/>
      <c r="AF2439" s="695">
        <f>AE2439+AD2439+AA2439</f>
        <v>138240</v>
      </c>
      <c r="AG2439" s="676" t="s">
        <v>47</v>
      </c>
      <c r="AH2439" s="676">
        <v>10</v>
      </c>
      <c r="AI2439" s="676">
        <v>30</v>
      </c>
      <c r="AJ2439" s="676" t="s">
        <v>3866</v>
      </c>
      <c r="AK2439" s="676" t="s">
        <v>1089</v>
      </c>
      <c r="AL2439" s="696" t="s">
        <v>4146</v>
      </c>
      <c r="AM2439" s="676" t="s">
        <v>52</v>
      </c>
      <c r="AN2439" s="676" t="s">
        <v>1076</v>
      </c>
      <c r="AO2439" s="676"/>
      <c r="AP2439" s="684"/>
      <c r="AQ2439" s="684"/>
      <c r="AR2439" s="676"/>
      <c r="AS2439" s="544"/>
      <c r="AT2439" s="630"/>
      <c r="AU2439" s="285"/>
      <c r="AV2439" s="674"/>
      <c r="AW2439" s="673">
        <f>U2439</f>
        <v>49203132</v>
      </c>
      <c r="AX2439" s="673" cm="1">
        <f t="array" ref="AX2439">SUM(MID(0&amp;AW2439,LARGE(INDEX(ISNUMBER(--MID(AW2439,ROW($1:$8),1))*ROW($1:$8),),ROW($1:$8))+1,1)*10^ROW($1:$8)/10)</f>
        <v>49203132</v>
      </c>
      <c r="AY2439" s="673" t="str">
        <f>VLOOKUP($AX2439,'Item Master Data'!$A:$F,3,FALSE)</f>
        <v>Q.PEAK DUO BLK G10+</v>
      </c>
      <c r="AZ2439" s="673">
        <f>VLOOKUP($AX2439,'Item Master Data'!$A:$F,6,FALSE)</f>
        <v>360</v>
      </c>
      <c r="BA2439" s="673">
        <f>X2439/BB2439</f>
        <v>24</v>
      </c>
      <c r="BB2439" s="673">
        <f>VLOOKUP(AX2439,'Item Master Data'!$A:$G,7,FALSE)</f>
        <v>32</v>
      </c>
      <c r="BD2439" s="673">
        <f>W2439-AZ2439</f>
        <v>0</v>
      </c>
    </row>
    <row r="2440" spans="1:56" s="673" customFormat="1" ht="15" customHeight="1">
      <c r="A2440" s="282"/>
      <c r="B2440" s="283"/>
      <c r="C2440" s="283"/>
      <c r="D2440" s="535" t="s">
        <v>3750</v>
      </c>
      <c r="E2440" s="284" t="s">
        <v>5441</v>
      </c>
      <c r="F2440" s="676" t="s">
        <v>1152</v>
      </c>
      <c r="G2440" s="676">
        <v>2022</v>
      </c>
      <c r="H2440" s="676">
        <v>4</v>
      </c>
      <c r="I2440" s="687"/>
      <c r="J2440" s="677"/>
      <c r="K2440" s="676" t="s">
        <v>5443</v>
      </c>
      <c r="L2440" s="676" t="s">
        <v>3865</v>
      </c>
      <c r="M2440" s="677">
        <v>44657</v>
      </c>
      <c r="N2440" s="677">
        <v>44655</v>
      </c>
      <c r="O2440" s="677"/>
      <c r="P2440" s="677">
        <v>44666</v>
      </c>
      <c r="Q2440" s="677"/>
      <c r="R2440" s="677"/>
      <c r="S2440" s="676" t="s">
        <v>1106</v>
      </c>
      <c r="T2440" s="676">
        <v>60</v>
      </c>
      <c r="U2440" s="676">
        <v>49203132</v>
      </c>
      <c r="V2440" s="676" t="s">
        <v>986</v>
      </c>
      <c r="W2440" s="678">
        <v>360</v>
      </c>
      <c r="X2440" s="551">
        <v>768</v>
      </c>
      <c r="Y2440" s="693">
        <f>W2440*X2440</f>
        <v>276480</v>
      </c>
      <c r="Z2440" s="680">
        <v>0.5</v>
      </c>
      <c r="AA2440" s="682">
        <f>Y2440*Z2440</f>
        <v>138240</v>
      </c>
      <c r="AB2440" s="682"/>
      <c r="AC2440" s="683">
        <f>AB2440*Y2440</f>
        <v>0</v>
      </c>
      <c r="AD2440" s="692"/>
      <c r="AE2440" s="684"/>
      <c r="AF2440" s="695">
        <f>AE2440+AD2440+AA2440</f>
        <v>138240</v>
      </c>
      <c r="AG2440" s="676" t="s">
        <v>47</v>
      </c>
      <c r="AH2440" s="676">
        <v>10</v>
      </c>
      <c r="AI2440" s="676">
        <v>30</v>
      </c>
      <c r="AJ2440" s="676" t="s">
        <v>3866</v>
      </c>
      <c r="AK2440" s="676" t="s">
        <v>1089</v>
      </c>
      <c r="AL2440" s="696" t="s">
        <v>4146</v>
      </c>
      <c r="AM2440" s="676" t="s">
        <v>52</v>
      </c>
      <c r="AN2440" s="676" t="s">
        <v>1076</v>
      </c>
      <c r="AO2440" s="676"/>
      <c r="AP2440" s="684"/>
      <c r="AQ2440" s="684"/>
      <c r="AR2440" s="676"/>
      <c r="AS2440" s="544"/>
      <c r="AT2440" s="630"/>
      <c r="AU2440" s="285"/>
      <c r="AV2440" s="674"/>
      <c r="AW2440" s="673">
        <f>U2440</f>
        <v>49203132</v>
      </c>
      <c r="AX2440" s="673" cm="1">
        <f t="array" ref="AX2440">SUM(MID(0&amp;AW2440,LARGE(INDEX(ISNUMBER(--MID(AW2440,ROW($1:$8),1))*ROW($1:$8),),ROW($1:$8))+1,1)*10^ROW($1:$8)/10)</f>
        <v>49203132</v>
      </c>
      <c r="AY2440" s="673" t="str">
        <f>VLOOKUP($AX2440,'Item Master Data'!$A:$F,3,FALSE)</f>
        <v>Q.PEAK DUO BLK G10+</v>
      </c>
      <c r="AZ2440" s="673">
        <f>VLOOKUP($AX2440,'Item Master Data'!$A:$F,6,FALSE)</f>
        <v>360</v>
      </c>
      <c r="BA2440" s="673">
        <f>X2440/BB2440</f>
        <v>24</v>
      </c>
      <c r="BB2440" s="673">
        <f>VLOOKUP(AX2440,'Item Master Data'!$A:$G,7,FALSE)</f>
        <v>32</v>
      </c>
      <c r="BD2440" s="673">
        <f>W2440-AZ2440</f>
        <v>0</v>
      </c>
    </row>
    <row r="2441" spans="1:56" s="673" customFormat="1" ht="15" customHeight="1">
      <c r="A2441" s="282"/>
      <c r="B2441" s="283"/>
      <c r="C2441" s="283"/>
      <c r="D2441" s="535" t="s">
        <v>3750</v>
      </c>
      <c r="E2441" s="284" t="s">
        <v>4062</v>
      </c>
      <c r="F2441" s="676"/>
      <c r="G2441" s="676">
        <v>2022</v>
      </c>
      <c r="H2441" s="676">
        <v>4</v>
      </c>
      <c r="I2441" s="687"/>
      <c r="J2441" s="677"/>
      <c r="K2441" s="676">
        <v>3851</v>
      </c>
      <c r="L2441" s="676" t="s">
        <v>3869</v>
      </c>
      <c r="M2441" s="677">
        <v>44504</v>
      </c>
      <c r="N2441" s="677">
        <v>44621</v>
      </c>
      <c r="O2441" s="677"/>
      <c r="P2441" s="677"/>
      <c r="Q2441" s="677"/>
      <c r="R2441" s="677"/>
      <c r="S2441" s="676" t="s">
        <v>1106</v>
      </c>
      <c r="T2441" s="676">
        <v>60</v>
      </c>
      <c r="U2441" s="676">
        <v>49401140</v>
      </c>
      <c r="V2441" s="676" t="s">
        <v>973</v>
      </c>
      <c r="W2441" s="678">
        <v>400</v>
      </c>
      <c r="X2441" s="551">
        <v>832</v>
      </c>
      <c r="Y2441" s="693">
        <f>W2441*X2441</f>
        <v>332800</v>
      </c>
      <c r="Z2441" s="680">
        <v>0.48</v>
      </c>
      <c r="AA2441" s="682">
        <f>Y2441*Z2441</f>
        <v>159744</v>
      </c>
      <c r="AB2441" s="682"/>
      <c r="AC2441" s="683">
        <f>AB2441*Y2441</f>
        <v>0</v>
      </c>
      <c r="AD2441" s="692"/>
      <c r="AE2441" s="684"/>
      <c r="AF2441" s="695">
        <f>AE2441+AD2441+AA2441</f>
        <v>159744</v>
      </c>
      <c r="AG2441" s="676" t="s">
        <v>1073</v>
      </c>
      <c r="AH2441" s="676"/>
      <c r="AI2441" s="676">
        <v>60</v>
      </c>
      <c r="AJ2441" s="676" t="s">
        <v>3877</v>
      </c>
      <c r="AK2441" s="676" t="s">
        <v>1089</v>
      </c>
      <c r="AL2441" s="696" t="s">
        <v>4063</v>
      </c>
      <c r="AM2441" s="676" t="s">
        <v>52</v>
      </c>
      <c r="AN2441" s="676" t="s">
        <v>1076</v>
      </c>
      <c r="AO2441" s="676"/>
      <c r="AP2441" s="684"/>
      <c r="AQ2441" s="684" t="s">
        <v>37</v>
      </c>
      <c r="AR2441" s="676"/>
      <c r="AS2441" s="544" t="s">
        <v>1078</v>
      </c>
      <c r="AT2441" s="630" t="s">
        <v>1078</v>
      </c>
      <c r="AU2441" s="285" t="s">
        <v>1078</v>
      </c>
      <c r="AV2441" s="674"/>
      <c r="AW2441" s="673">
        <f>U2441</f>
        <v>49401140</v>
      </c>
      <c r="AX2441" s="673" cm="1">
        <f t="array" ref="AX2441">SUM(MID(0&amp;AW2441,LARGE(INDEX(ISNUMBER(--MID(AW2441,ROW($1:$8),1))*ROW($1:$8),),ROW($1:$8))+1,1)*10^ROW($1:$8)/10)</f>
        <v>49401140</v>
      </c>
      <c r="AY2441" s="673" t="str">
        <f>VLOOKUP($AX2441,'Item Master Data'!$A:$F,3,FALSE)</f>
        <v>Q.PEAK DUO BLK ML G10.a+</v>
      </c>
      <c r="AZ2441" s="673">
        <f>VLOOKUP($AX2441,'Item Master Data'!$A:$F,6,FALSE)</f>
        <v>400</v>
      </c>
      <c r="BA2441" s="673">
        <f>X2441/BB2441</f>
        <v>26</v>
      </c>
      <c r="BB2441" s="673">
        <f>VLOOKUP(AX2441,'Item Master Data'!$A:$G,7,FALSE)</f>
        <v>32</v>
      </c>
      <c r="BD2441" s="673">
        <f>W2441-AZ2441</f>
        <v>0</v>
      </c>
    </row>
    <row r="2442" spans="1:56" s="673" customFormat="1" ht="15" customHeight="1">
      <c r="A2442" s="282"/>
      <c r="B2442" s="283"/>
      <c r="C2442" s="283"/>
      <c r="D2442" s="535" t="s">
        <v>3750</v>
      </c>
      <c r="E2442" s="294" t="s">
        <v>5444</v>
      </c>
      <c r="F2442" s="676"/>
      <c r="G2442" s="676">
        <v>2022</v>
      </c>
      <c r="H2442" s="676">
        <v>4</v>
      </c>
      <c r="I2442" s="676" t="s">
        <v>5445</v>
      </c>
      <c r="J2442" s="677"/>
      <c r="K2442" s="676" t="s">
        <v>4067</v>
      </c>
      <c r="L2442" s="677" t="s">
        <v>3869</v>
      </c>
      <c r="M2442" s="677">
        <v>44641</v>
      </c>
      <c r="N2442" s="677">
        <v>44641</v>
      </c>
      <c r="O2442" s="677"/>
      <c r="P2442" s="677">
        <v>44656</v>
      </c>
      <c r="Q2442" s="677">
        <v>44659</v>
      </c>
      <c r="R2442" s="677">
        <v>44662</v>
      </c>
      <c r="S2442" s="676" t="s">
        <v>1106</v>
      </c>
      <c r="T2442" s="676">
        <v>60</v>
      </c>
      <c r="U2442" s="725"/>
      <c r="V2442" s="676" t="s">
        <v>973</v>
      </c>
      <c r="W2442" s="676">
        <v>400</v>
      </c>
      <c r="X2442" s="551">
        <v>2496</v>
      </c>
      <c r="Y2442" s="693">
        <f>W2442*X2442</f>
        <v>998400</v>
      </c>
      <c r="Z2442" s="680">
        <v>0.48499999999999999</v>
      </c>
      <c r="AA2442" s="682">
        <f>Y2442*Z2442</f>
        <v>484224</v>
      </c>
      <c r="AB2442" s="682"/>
      <c r="AC2442" s="683">
        <f>AB2442*Y2442</f>
        <v>0</v>
      </c>
      <c r="AD2442" s="692"/>
      <c r="AE2442" s="684"/>
      <c r="AF2442" s="695">
        <f>AE2442+AD2442+AA2442</f>
        <v>484224</v>
      </c>
      <c r="AG2442" s="676" t="s">
        <v>1073</v>
      </c>
      <c r="AH2442" s="676"/>
      <c r="AI2442" s="676">
        <v>60</v>
      </c>
      <c r="AJ2442" s="676" t="s">
        <v>1489</v>
      </c>
      <c r="AK2442" s="676" t="s">
        <v>1196</v>
      </c>
      <c r="AL2442" s="696">
        <v>6410</v>
      </c>
      <c r="AM2442" s="676" t="s">
        <v>52</v>
      </c>
      <c r="AN2442" s="725"/>
      <c r="AO2442" s="676"/>
      <c r="AP2442" s="684"/>
      <c r="AQ2442" s="684" t="s">
        <v>37</v>
      </c>
      <c r="AR2442" s="676"/>
      <c r="AS2442" s="544" t="s">
        <v>1157</v>
      </c>
      <c r="AT2442" s="630" t="s">
        <v>1078</v>
      </c>
      <c r="AU2442" s="285" t="s">
        <v>1078</v>
      </c>
      <c r="AV2442" s="674"/>
      <c r="AW2442" s="673">
        <f>U2442</f>
        <v>0</v>
      </c>
      <c r="AX2442" s="673" cm="1">
        <f t="array" ref="AX2442">SUM(MID(0&amp;AW2442,LARGE(INDEX(ISNUMBER(--MID(AW2442,ROW($1:$8),1))*ROW($1:$8),),ROW($1:$8))+1,1)*10^ROW($1:$8)/10)</f>
        <v>0</v>
      </c>
      <c r="AY2442" s="673" t="e">
        <f>VLOOKUP($AX2442,'Item Master Data'!$A:$F,3,FALSE)</f>
        <v>#N/A</v>
      </c>
      <c r="AZ2442" s="673" t="e">
        <f>VLOOKUP($AX2442,'Item Master Data'!$A:$F,6,FALSE)</f>
        <v>#N/A</v>
      </c>
      <c r="BA2442" s="673" t="e">
        <f>X2442/BB2442</f>
        <v>#N/A</v>
      </c>
      <c r="BB2442" s="673" t="e">
        <f>VLOOKUP(AX2442,'Item Master Data'!$A:$G,7,FALSE)</f>
        <v>#N/A</v>
      </c>
      <c r="BD2442" s="673" t="e">
        <f>W2442-AZ2442</f>
        <v>#N/A</v>
      </c>
    </row>
    <row r="2443" spans="1:56" s="673" customFormat="1" ht="15" customHeight="1">
      <c r="A2443" s="282"/>
      <c r="B2443" s="283"/>
      <c r="C2443" s="283"/>
      <c r="D2443" s="535" t="s">
        <v>3750</v>
      </c>
      <c r="E2443" s="284" t="s">
        <v>4068</v>
      </c>
      <c r="F2443" s="676"/>
      <c r="G2443" s="676">
        <v>2022</v>
      </c>
      <c r="H2443" s="676">
        <v>4</v>
      </c>
      <c r="I2443" s="298" t="s">
        <v>4069</v>
      </c>
      <c r="J2443" s="299">
        <v>44651</v>
      </c>
      <c r="K2443" s="300" t="s">
        <v>4070</v>
      </c>
      <c r="L2443" s="300" t="s">
        <v>3869</v>
      </c>
      <c r="M2443" s="677">
        <v>44622</v>
      </c>
      <c r="N2443" s="677">
        <v>44622</v>
      </c>
      <c r="O2443" s="677" t="s">
        <v>3870</v>
      </c>
      <c r="P2443" s="677">
        <v>44637</v>
      </c>
      <c r="Q2443" s="677">
        <v>44651</v>
      </c>
      <c r="R2443" s="677">
        <v>44656</v>
      </c>
      <c r="S2443" s="676" t="s">
        <v>1106</v>
      </c>
      <c r="T2443" s="676">
        <v>60</v>
      </c>
      <c r="U2443" s="676" t="s">
        <v>1290</v>
      </c>
      <c r="V2443" s="676" t="s">
        <v>973</v>
      </c>
      <c r="W2443" s="678">
        <v>400</v>
      </c>
      <c r="X2443" s="551">
        <v>832</v>
      </c>
      <c r="Y2443" s="693">
        <f>W2443*X2443</f>
        <v>332800</v>
      </c>
      <c r="Z2443" s="680">
        <v>0.48499999999999999</v>
      </c>
      <c r="AA2443" s="682">
        <f>Y2443*Z2443</f>
        <v>161408</v>
      </c>
      <c r="AB2443" s="682"/>
      <c r="AC2443" s="683"/>
      <c r="AD2443" s="692"/>
      <c r="AE2443" s="684"/>
      <c r="AF2443" s="695"/>
      <c r="AG2443" s="676" t="s">
        <v>1073</v>
      </c>
      <c r="AH2443" s="676"/>
      <c r="AI2443" s="676">
        <v>60</v>
      </c>
      <c r="AJ2443" s="676" t="s">
        <v>3873</v>
      </c>
      <c r="AK2443" s="676" t="s">
        <v>1100</v>
      </c>
      <c r="AL2443" s="696">
        <v>2576</v>
      </c>
      <c r="AM2443" s="676" t="s">
        <v>52</v>
      </c>
      <c r="AN2443" s="676"/>
      <c r="AO2443" s="676"/>
      <c r="AP2443" s="684"/>
      <c r="AQ2443" s="684"/>
      <c r="AR2443" s="676"/>
      <c r="AS2443" s="544"/>
      <c r="AT2443" s="630"/>
      <c r="AU2443" s="285"/>
      <c r="AV2443" s="674"/>
      <c r="AW2443" s="673" t="str">
        <f>U2443</f>
        <v>30390456H</v>
      </c>
      <c r="AX2443" s="673" cm="1">
        <f t="array" ref="AX2443">SUM(MID(0&amp;AW2443,LARGE(INDEX(ISNUMBER(--MID(AW2443,ROW($1:$8),1))*ROW($1:$8),),ROW($1:$8))+1,1)*10^ROW($1:$8)/10)</f>
        <v>30390456</v>
      </c>
      <c r="AY2443" s="673" t="str">
        <f>VLOOKUP($AX2443,'Item Master Data'!$A:$F,3,FALSE)</f>
        <v>Q.PEAK DUO BLK ML G10+</v>
      </c>
      <c r="AZ2443" s="673">
        <f>VLOOKUP($AX2443,'Item Master Data'!$A:$F,6,FALSE)</f>
        <v>400</v>
      </c>
      <c r="BA2443" s="673">
        <f>X2443/BB2443</f>
        <v>26</v>
      </c>
      <c r="BB2443" s="673">
        <f>VLOOKUP(AX2443,'Item Master Data'!$A:$G,7,FALSE)</f>
        <v>32</v>
      </c>
      <c r="BD2443" s="673">
        <f>W2443-AZ2443</f>
        <v>0</v>
      </c>
    </row>
    <row r="2444" spans="1:56" s="673" customFormat="1" ht="15" customHeight="1">
      <c r="A2444" s="282"/>
      <c r="B2444" s="283"/>
      <c r="C2444" s="283"/>
      <c r="D2444" s="535" t="s">
        <v>3750</v>
      </c>
      <c r="E2444" s="284" t="s">
        <v>4071</v>
      </c>
      <c r="F2444" s="676"/>
      <c r="G2444" s="676">
        <v>2022</v>
      </c>
      <c r="H2444" s="676">
        <v>4</v>
      </c>
      <c r="I2444" s="687" t="s">
        <v>4072</v>
      </c>
      <c r="J2444" s="677"/>
      <c r="K2444" s="676" t="s">
        <v>4070</v>
      </c>
      <c r="L2444" s="676" t="s">
        <v>3869</v>
      </c>
      <c r="M2444" s="677">
        <v>44622</v>
      </c>
      <c r="N2444" s="677">
        <v>44622</v>
      </c>
      <c r="O2444" s="677" t="s">
        <v>3870</v>
      </c>
      <c r="P2444" s="677">
        <v>44637</v>
      </c>
      <c r="Q2444" s="677">
        <v>44652</v>
      </c>
      <c r="R2444" s="677">
        <v>44657</v>
      </c>
      <c r="S2444" s="676" t="s">
        <v>1106</v>
      </c>
      <c r="T2444" s="676">
        <v>60</v>
      </c>
      <c r="U2444" s="676" t="s">
        <v>1290</v>
      </c>
      <c r="V2444" s="676" t="s">
        <v>973</v>
      </c>
      <c r="W2444" s="678">
        <v>400</v>
      </c>
      <c r="X2444" s="551">
        <v>832</v>
      </c>
      <c r="Y2444" s="693">
        <f>W2444*X2444</f>
        <v>332800</v>
      </c>
      <c r="Z2444" s="680">
        <v>0.48499999999999999</v>
      </c>
      <c r="AA2444" s="682">
        <f>Y2444*Z2444</f>
        <v>161408</v>
      </c>
      <c r="AB2444" s="682"/>
      <c r="AC2444" s="683"/>
      <c r="AD2444" s="692"/>
      <c r="AE2444" s="684"/>
      <c r="AF2444" s="695"/>
      <c r="AG2444" s="676" t="s">
        <v>1073</v>
      </c>
      <c r="AH2444" s="676"/>
      <c r="AI2444" s="676">
        <v>60</v>
      </c>
      <c r="AJ2444" s="676" t="s">
        <v>3873</v>
      </c>
      <c r="AK2444" s="676" t="s">
        <v>1100</v>
      </c>
      <c r="AL2444" s="696">
        <v>2576</v>
      </c>
      <c r="AM2444" s="676" t="s">
        <v>52</v>
      </c>
      <c r="AN2444" s="676"/>
      <c r="AO2444" s="676"/>
      <c r="AP2444" s="684"/>
      <c r="AQ2444" s="684"/>
      <c r="AR2444" s="676"/>
      <c r="AS2444" s="544"/>
      <c r="AT2444" s="630"/>
      <c r="AU2444" s="285"/>
      <c r="AV2444" s="674"/>
      <c r="AW2444" s="673" t="str">
        <f>U2444</f>
        <v>30390456H</v>
      </c>
      <c r="AX2444" s="673" cm="1">
        <f t="array" ref="AX2444">SUM(MID(0&amp;AW2444,LARGE(INDEX(ISNUMBER(--MID(AW2444,ROW($1:$8),1))*ROW($1:$8),),ROW($1:$8))+1,1)*10^ROW($1:$8)/10)</f>
        <v>30390456</v>
      </c>
      <c r="AY2444" s="673" t="str">
        <f>VLOOKUP($AX2444,'Item Master Data'!$A:$F,3,FALSE)</f>
        <v>Q.PEAK DUO BLK ML G10+</v>
      </c>
      <c r="AZ2444" s="673">
        <f>VLOOKUP($AX2444,'Item Master Data'!$A:$F,6,FALSE)</f>
        <v>400</v>
      </c>
      <c r="BA2444" s="673">
        <f>X2444/BB2444</f>
        <v>26</v>
      </c>
      <c r="BB2444" s="673">
        <f>VLOOKUP(AX2444,'Item Master Data'!$A:$G,7,FALSE)</f>
        <v>32</v>
      </c>
      <c r="BD2444" s="673">
        <f>W2444-AZ2444</f>
        <v>0</v>
      </c>
    </row>
    <row r="2445" spans="1:56" s="673" customFormat="1" ht="15" customHeight="1">
      <c r="A2445" s="282"/>
      <c r="B2445" s="283"/>
      <c r="C2445" s="283"/>
      <c r="D2445" s="535" t="s">
        <v>3750</v>
      </c>
      <c r="E2445" s="294" t="s">
        <v>5446</v>
      </c>
      <c r="F2445" s="676"/>
      <c r="G2445" s="676">
        <v>2022</v>
      </c>
      <c r="H2445" s="676">
        <v>4</v>
      </c>
      <c r="I2445" s="676" t="s">
        <v>5447</v>
      </c>
      <c r="J2445" s="677"/>
      <c r="K2445" s="676" t="s">
        <v>4073</v>
      </c>
      <c r="L2445" s="677" t="s">
        <v>3869</v>
      </c>
      <c r="M2445" s="677">
        <v>44641</v>
      </c>
      <c r="N2445" s="677">
        <v>44641</v>
      </c>
      <c r="O2445" s="677"/>
      <c r="P2445" s="677">
        <v>44656</v>
      </c>
      <c r="Q2445" s="677">
        <v>44658</v>
      </c>
      <c r="R2445" s="677">
        <v>44662</v>
      </c>
      <c r="S2445" s="676" t="s">
        <v>1106</v>
      </c>
      <c r="T2445" s="676">
        <v>60</v>
      </c>
      <c r="U2445" s="725">
        <v>49405140</v>
      </c>
      <c r="V2445" s="676" t="s">
        <v>973</v>
      </c>
      <c r="W2445" s="676">
        <v>400</v>
      </c>
      <c r="X2445" s="551">
        <v>832</v>
      </c>
      <c r="Y2445" s="693">
        <f>W2445*X2445</f>
        <v>332800</v>
      </c>
      <c r="Z2445" s="680">
        <v>0.48499999999999999</v>
      </c>
      <c r="AA2445" s="682">
        <f>Y2445*Z2445</f>
        <v>161408</v>
      </c>
      <c r="AB2445" s="682"/>
      <c r="AC2445" s="683">
        <f>AB2445*Y2445</f>
        <v>0</v>
      </c>
      <c r="AD2445" s="692"/>
      <c r="AE2445" s="684"/>
      <c r="AF2445" s="695">
        <f>AE2445+AD2445+AA2445</f>
        <v>161408</v>
      </c>
      <c r="AG2445" s="676" t="s">
        <v>1073</v>
      </c>
      <c r="AH2445" s="676"/>
      <c r="AI2445" s="676">
        <v>60</v>
      </c>
      <c r="AJ2445" s="676" t="s">
        <v>3889</v>
      </c>
      <c r="AK2445" s="676" t="s">
        <v>1143</v>
      </c>
      <c r="AL2445" s="696">
        <v>11779</v>
      </c>
      <c r="AM2445" s="676" t="s">
        <v>52</v>
      </c>
      <c r="AN2445" s="725"/>
      <c r="AO2445" s="676"/>
      <c r="AP2445" s="684"/>
      <c r="AQ2445" s="684" t="s">
        <v>37</v>
      </c>
      <c r="AR2445" s="676"/>
      <c r="AS2445" s="544" t="s">
        <v>1157</v>
      </c>
      <c r="AT2445" s="630" t="s">
        <v>1078</v>
      </c>
      <c r="AU2445" s="285" t="s">
        <v>1078</v>
      </c>
      <c r="AV2445" s="674"/>
      <c r="AW2445" s="673">
        <f>U2445</f>
        <v>49405140</v>
      </c>
      <c r="AX2445" s="673" cm="1">
        <f t="array" ref="AX2445">SUM(MID(0&amp;AW2445,LARGE(INDEX(ISNUMBER(--MID(AW2445,ROW($1:$8),1))*ROW($1:$8),),ROW($1:$8))+1,1)*10^ROW($1:$8)/10)</f>
        <v>49405140</v>
      </c>
      <c r="AY2445" s="673" t="str">
        <f>VLOOKUP($AX2445,'Item Master Data'!$A:$F,3,FALSE)</f>
        <v>Q.PEAK DUO BLK ML G10+</v>
      </c>
      <c r="AZ2445" s="673">
        <f>VLOOKUP($AX2445,'Item Master Data'!$A:$F,6,FALSE)</f>
        <v>400</v>
      </c>
      <c r="BA2445" s="673">
        <f>X2445/BB2445</f>
        <v>26</v>
      </c>
      <c r="BB2445" s="673">
        <f>VLOOKUP(AX2445,'Item Master Data'!$A:$G,7,FALSE)</f>
        <v>32</v>
      </c>
      <c r="BD2445" s="673">
        <f>W2445-AZ2445</f>
        <v>0</v>
      </c>
    </row>
    <row r="2446" spans="1:56" s="673" customFormat="1" ht="15.75" customHeight="1">
      <c r="A2446" s="282"/>
      <c r="B2446" s="283"/>
      <c r="C2446" s="283"/>
      <c r="D2446" s="535" t="s">
        <v>3750</v>
      </c>
      <c r="E2446" s="294" t="s">
        <v>5444</v>
      </c>
      <c r="F2446" s="676"/>
      <c r="G2446" s="676">
        <v>2022</v>
      </c>
      <c r="H2446" s="676">
        <v>4</v>
      </c>
      <c r="I2446" s="676" t="s">
        <v>5448</v>
      </c>
      <c r="J2446" s="677"/>
      <c r="K2446" s="676" t="s">
        <v>4074</v>
      </c>
      <c r="L2446" s="677" t="s">
        <v>3869</v>
      </c>
      <c r="M2446" s="677">
        <v>44641</v>
      </c>
      <c r="N2446" s="677">
        <v>44641</v>
      </c>
      <c r="O2446" s="677"/>
      <c r="P2446" s="677">
        <v>44656</v>
      </c>
      <c r="Q2446" s="677">
        <v>44662</v>
      </c>
      <c r="R2446" s="677">
        <v>44664</v>
      </c>
      <c r="S2446" s="676" t="s">
        <v>1106</v>
      </c>
      <c r="T2446" s="676">
        <v>60</v>
      </c>
      <c r="U2446" s="725">
        <v>49405140</v>
      </c>
      <c r="V2446" s="676" t="s">
        <v>973</v>
      </c>
      <c r="W2446" s="676">
        <v>400</v>
      </c>
      <c r="X2446" s="551">
        <v>1664</v>
      </c>
      <c r="Y2446" s="693">
        <f>W2446*X2446</f>
        <v>665600</v>
      </c>
      <c r="Z2446" s="680">
        <v>0.48499999999999999</v>
      </c>
      <c r="AA2446" s="682">
        <f>Y2446*Z2446</f>
        <v>322816</v>
      </c>
      <c r="AB2446" s="682"/>
      <c r="AC2446" s="683">
        <f>AB2446*Y2446</f>
        <v>0</v>
      </c>
      <c r="AD2446" s="692"/>
      <c r="AE2446" s="684"/>
      <c r="AF2446" s="695">
        <f>AE2446+AD2446+AA2446</f>
        <v>322816</v>
      </c>
      <c r="AG2446" s="676" t="s">
        <v>1073</v>
      </c>
      <c r="AH2446" s="676"/>
      <c r="AI2446" s="676">
        <v>60</v>
      </c>
      <c r="AJ2446" s="676" t="s">
        <v>3877</v>
      </c>
      <c r="AK2446" s="676" t="s">
        <v>1089</v>
      </c>
      <c r="AL2446" s="696">
        <v>7719</v>
      </c>
      <c r="AM2446" s="676" t="s">
        <v>52</v>
      </c>
      <c r="AN2446" s="725"/>
      <c r="AO2446" s="676"/>
      <c r="AP2446" s="684"/>
      <c r="AQ2446" s="684" t="s">
        <v>37</v>
      </c>
      <c r="AR2446" s="676"/>
      <c r="AS2446" s="544" t="s">
        <v>1157</v>
      </c>
      <c r="AT2446" s="630" t="s">
        <v>1078</v>
      </c>
      <c r="AU2446" s="285" t="s">
        <v>1078</v>
      </c>
      <c r="AV2446" s="674"/>
      <c r="AW2446" s="673">
        <f>U2446</f>
        <v>49405140</v>
      </c>
      <c r="AX2446" s="673" cm="1">
        <f t="array" ref="AX2446">SUM(MID(0&amp;AW2446,LARGE(INDEX(ISNUMBER(--MID(AW2446,ROW($1:$8),1))*ROW($1:$8),),ROW($1:$8))+1,1)*10^ROW($1:$8)/10)</f>
        <v>49405140</v>
      </c>
      <c r="AY2446" s="673" t="str">
        <f>VLOOKUP($AX2446,'Item Master Data'!$A:$F,3,FALSE)</f>
        <v>Q.PEAK DUO BLK ML G10+</v>
      </c>
      <c r="AZ2446" s="673">
        <f>VLOOKUP($AX2446,'Item Master Data'!$A:$F,6,FALSE)</f>
        <v>400</v>
      </c>
      <c r="BA2446" s="673">
        <f>X2446/BB2446</f>
        <v>52</v>
      </c>
      <c r="BB2446" s="673">
        <f>VLOOKUP(AX2446,'Item Master Data'!$A:$G,7,FALSE)</f>
        <v>32</v>
      </c>
      <c r="BD2446" s="673">
        <f>W2446-AZ2446</f>
        <v>0</v>
      </c>
    </row>
    <row r="2447" spans="1:56" s="673" customFormat="1" ht="15" customHeight="1">
      <c r="A2447" s="282"/>
      <c r="B2447" s="283"/>
      <c r="C2447" s="283"/>
      <c r="D2447" s="535" t="s">
        <v>3750</v>
      </c>
      <c r="E2447" s="294" t="s">
        <v>5449</v>
      </c>
      <c r="F2447" s="676"/>
      <c r="G2447" s="676">
        <v>2022</v>
      </c>
      <c r="H2447" s="676">
        <v>4</v>
      </c>
      <c r="I2447" s="676" t="s">
        <v>5448</v>
      </c>
      <c r="J2447" s="677"/>
      <c r="K2447" s="676" t="s">
        <v>4075</v>
      </c>
      <c r="L2447" s="677" t="s">
        <v>3869</v>
      </c>
      <c r="M2447" s="677">
        <v>44641</v>
      </c>
      <c r="N2447" s="677">
        <v>44641</v>
      </c>
      <c r="O2447" s="677"/>
      <c r="P2447" s="541">
        <v>44656</v>
      </c>
      <c r="Q2447" s="677">
        <v>44658</v>
      </c>
      <c r="R2447" s="677">
        <v>44662</v>
      </c>
      <c r="S2447" s="676" t="s">
        <v>1106</v>
      </c>
      <c r="T2447" s="676">
        <v>60</v>
      </c>
      <c r="U2447" s="676">
        <v>49405140</v>
      </c>
      <c r="V2447" s="676" t="s">
        <v>973</v>
      </c>
      <c r="W2447" s="676">
        <v>400</v>
      </c>
      <c r="X2447" s="551">
        <v>1664</v>
      </c>
      <c r="Y2447" s="693">
        <f>W2447*X2447</f>
        <v>665600</v>
      </c>
      <c r="Z2447" s="680">
        <v>0.48499999999999999</v>
      </c>
      <c r="AA2447" s="682">
        <f>Y2447*Z2447</f>
        <v>322816</v>
      </c>
      <c r="AB2447" s="682"/>
      <c r="AC2447" s="683">
        <f>AB2447*Y2447</f>
        <v>0</v>
      </c>
      <c r="AD2447" s="692"/>
      <c r="AE2447" s="684"/>
      <c r="AF2447" s="695">
        <f>AE2447+AD2447+AA2447</f>
        <v>322816</v>
      </c>
      <c r="AG2447" s="676" t="s">
        <v>1073</v>
      </c>
      <c r="AH2447" s="676"/>
      <c r="AI2447" s="676">
        <v>60</v>
      </c>
      <c r="AJ2447" s="676" t="s">
        <v>3880</v>
      </c>
      <c r="AK2447" s="676" t="s">
        <v>1359</v>
      </c>
      <c r="AL2447" s="696">
        <v>19605</v>
      </c>
      <c r="AM2447" s="676" t="s">
        <v>52</v>
      </c>
      <c r="AN2447" s="676"/>
      <c r="AO2447" s="676"/>
      <c r="AP2447" s="684"/>
      <c r="AQ2447" s="684" t="s">
        <v>37</v>
      </c>
      <c r="AR2447" s="676"/>
      <c r="AS2447" s="544" t="s">
        <v>1157</v>
      </c>
      <c r="AT2447" s="630" t="s">
        <v>1078</v>
      </c>
      <c r="AU2447" s="285" t="s">
        <v>1078</v>
      </c>
      <c r="AV2447" s="674"/>
      <c r="AW2447" s="673">
        <f>U2447</f>
        <v>49405140</v>
      </c>
      <c r="AX2447" s="673" cm="1">
        <f t="array" ref="AX2447">SUM(MID(0&amp;AW2447,LARGE(INDEX(ISNUMBER(--MID(AW2447,ROW($1:$8),1))*ROW($1:$8),),ROW($1:$8))+1,1)*10^ROW($1:$8)/10)</f>
        <v>49405140</v>
      </c>
      <c r="AY2447" s="673" t="str">
        <f>VLOOKUP($AX2447,'Item Master Data'!$A:$F,3,FALSE)</f>
        <v>Q.PEAK DUO BLK ML G10+</v>
      </c>
      <c r="AZ2447" s="673">
        <f>VLOOKUP($AX2447,'Item Master Data'!$A:$F,6,FALSE)</f>
        <v>400</v>
      </c>
      <c r="BA2447" s="673">
        <f>X2447/BB2447</f>
        <v>52</v>
      </c>
      <c r="BB2447" s="673">
        <f>VLOOKUP(AX2447,'Item Master Data'!$A:$G,7,FALSE)</f>
        <v>32</v>
      </c>
      <c r="BD2447" s="673">
        <f>W2447-AZ2447</f>
        <v>0</v>
      </c>
    </row>
    <row r="2448" spans="1:56" s="673" customFormat="1" ht="15" customHeight="1">
      <c r="A2448" s="282"/>
      <c r="B2448" s="283"/>
      <c r="C2448" s="283"/>
      <c r="D2448" s="535" t="s">
        <v>3750</v>
      </c>
      <c r="E2448" s="294" t="s">
        <v>5450</v>
      </c>
      <c r="F2448" s="676"/>
      <c r="G2448" s="676">
        <v>2022</v>
      </c>
      <c r="H2448" s="676">
        <v>4</v>
      </c>
      <c r="I2448" s="676" t="s">
        <v>5451</v>
      </c>
      <c r="J2448" s="677"/>
      <c r="K2448" s="676" t="s">
        <v>4076</v>
      </c>
      <c r="L2448" s="677" t="s">
        <v>3869</v>
      </c>
      <c r="M2448" s="677">
        <v>44641</v>
      </c>
      <c r="N2448" s="677">
        <v>44641</v>
      </c>
      <c r="O2448" s="677"/>
      <c r="P2448" s="677"/>
      <c r="Q2448" s="677"/>
      <c r="R2448" s="677"/>
      <c r="S2448" s="676" t="s">
        <v>1106</v>
      </c>
      <c r="T2448" s="676">
        <v>60</v>
      </c>
      <c r="U2448" s="676" t="s">
        <v>1791</v>
      </c>
      <c r="V2448" s="688" t="s">
        <v>973</v>
      </c>
      <c r="W2448" s="676">
        <v>400</v>
      </c>
      <c r="X2448" s="551">
        <v>3328</v>
      </c>
      <c r="Y2448" s="693">
        <f>W2448*X2448</f>
        <v>1331200</v>
      </c>
      <c r="Z2448" s="680">
        <v>0.48499999999999999</v>
      </c>
      <c r="AA2448" s="682">
        <f>Y2448*Z2448</f>
        <v>645632</v>
      </c>
      <c r="AB2448" s="682"/>
      <c r="AC2448" s="683">
        <f>AB2448*Y2448</f>
        <v>0</v>
      </c>
      <c r="AD2448" s="692"/>
      <c r="AE2448" s="684"/>
      <c r="AF2448" s="695">
        <f>AE2448+AD2448+AA2448</f>
        <v>645632</v>
      </c>
      <c r="AG2448" s="676" t="s">
        <v>1073</v>
      </c>
      <c r="AH2448" s="676"/>
      <c r="AI2448" s="676">
        <v>60</v>
      </c>
      <c r="AJ2448" s="676" t="s">
        <v>1489</v>
      </c>
      <c r="AK2448" s="676" t="s">
        <v>1196</v>
      </c>
      <c r="AL2448" s="696">
        <v>6410</v>
      </c>
      <c r="AM2448" s="676" t="s">
        <v>52</v>
      </c>
      <c r="AN2448" s="676" t="s">
        <v>50</v>
      </c>
      <c r="AO2448" s="676"/>
      <c r="AP2448" s="684"/>
      <c r="AQ2448" s="684" t="s">
        <v>37</v>
      </c>
      <c r="AR2448" s="676"/>
      <c r="AS2448" s="544" t="s">
        <v>1157</v>
      </c>
      <c r="AT2448" s="630" t="s">
        <v>1078</v>
      </c>
      <c r="AU2448" s="285" t="s">
        <v>1078</v>
      </c>
      <c r="AV2448" s="674"/>
      <c r="AW2448" s="673" t="str">
        <f>U2448</f>
        <v>30390156H</v>
      </c>
      <c r="AX2448" s="673" cm="1">
        <f t="array" ref="AX2448">SUM(MID(0&amp;AW2448,LARGE(INDEX(ISNUMBER(--MID(AW2448,ROW($1:$8),1))*ROW($1:$8),),ROW($1:$8))+1,1)*10^ROW($1:$8)/10)</f>
        <v>30390156</v>
      </c>
      <c r="AY2448" s="673" t="str">
        <f>VLOOKUP($AX2448,'Item Master Data'!$A:$F,3,FALSE)</f>
        <v>Q.PEAK DUO BLK ML G10+</v>
      </c>
      <c r="AZ2448" s="673">
        <f>VLOOKUP($AX2448,'Item Master Data'!$A:$F,6,FALSE)</f>
        <v>400</v>
      </c>
      <c r="BA2448" s="673">
        <f>X2448/BB2448</f>
        <v>104</v>
      </c>
      <c r="BB2448" s="673">
        <f>VLOOKUP(AX2448,'Item Master Data'!$A:$G,7,FALSE)</f>
        <v>32</v>
      </c>
      <c r="BD2448" s="673">
        <f>W2448-AZ2448</f>
        <v>0</v>
      </c>
    </row>
    <row r="2449" spans="1:56" s="673" customFormat="1" ht="15" customHeight="1">
      <c r="A2449" s="282"/>
      <c r="B2449" s="283"/>
      <c r="C2449" s="283"/>
      <c r="D2449" s="535" t="s">
        <v>3750</v>
      </c>
      <c r="E2449" s="294" t="s">
        <v>5450</v>
      </c>
      <c r="F2449" s="676"/>
      <c r="G2449" s="676">
        <v>2022</v>
      </c>
      <c r="H2449" s="676">
        <v>4</v>
      </c>
      <c r="I2449" s="676" t="s">
        <v>5452</v>
      </c>
      <c r="J2449" s="677"/>
      <c r="K2449" s="676" t="s">
        <v>4077</v>
      </c>
      <c r="L2449" s="677" t="s">
        <v>3869</v>
      </c>
      <c r="M2449" s="677">
        <v>44641</v>
      </c>
      <c r="N2449" s="677">
        <v>44641</v>
      </c>
      <c r="O2449" s="677"/>
      <c r="P2449" s="677"/>
      <c r="Q2449" s="677"/>
      <c r="R2449" s="677"/>
      <c r="S2449" s="676" t="s">
        <v>1106</v>
      </c>
      <c r="T2449" s="676">
        <v>60</v>
      </c>
      <c r="U2449" s="676" t="s">
        <v>1791</v>
      </c>
      <c r="V2449" s="688" t="s">
        <v>973</v>
      </c>
      <c r="W2449" s="676">
        <v>400</v>
      </c>
      <c r="X2449" s="551">
        <v>1664</v>
      </c>
      <c r="Y2449" s="693">
        <f>W2449*X2449</f>
        <v>665600</v>
      </c>
      <c r="Z2449" s="680">
        <v>0.48499999999999999</v>
      </c>
      <c r="AA2449" s="682">
        <f>Y2449*Z2449</f>
        <v>322816</v>
      </c>
      <c r="AB2449" s="682"/>
      <c r="AC2449" s="683">
        <f>AB2449*Y2449</f>
        <v>0</v>
      </c>
      <c r="AD2449" s="692"/>
      <c r="AE2449" s="684"/>
      <c r="AF2449" s="695">
        <f>AE2449+AD2449+AA2449</f>
        <v>322816</v>
      </c>
      <c r="AG2449" s="676" t="s">
        <v>1073</v>
      </c>
      <c r="AH2449" s="676"/>
      <c r="AI2449" s="676">
        <v>60</v>
      </c>
      <c r="AJ2449" s="676" t="s">
        <v>3873</v>
      </c>
      <c r="AK2449" s="676" t="s">
        <v>1100</v>
      </c>
      <c r="AL2449" s="696">
        <v>2576</v>
      </c>
      <c r="AM2449" s="676" t="s">
        <v>52</v>
      </c>
      <c r="AN2449" s="676" t="s">
        <v>50</v>
      </c>
      <c r="AO2449" s="676"/>
      <c r="AP2449" s="684"/>
      <c r="AQ2449" s="684" t="s">
        <v>37</v>
      </c>
      <c r="AR2449" s="676"/>
      <c r="AS2449" s="544" t="s">
        <v>1157</v>
      </c>
      <c r="AT2449" s="630" t="s">
        <v>1078</v>
      </c>
      <c r="AU2449" s="285" t="s">
        <v>1078</v>
      </c>
      <c r="AV2449" s="674"/>
      <c r="AW2449" s="673" t="str">
        <f>U2449</f>
        <v>30390156H</v>
      </c>
      <c r="AX2449" s="673" cm="1">
        <f t="array" ref="AX2449">SUM(MID(0&amp;AW2449,LARGE(INDEX(ISNUMBER(--MID(AW2449,ROW($1:$8),1))*ROW($1:$8),),ROW($1:$8))+1,1)*10^ROW($1:$8)/10)</f>
        <v>30390156</v>
      </c>
      <c r="AY2449" s="673" t="str">
        <f>VLOOKUP($AX2449,'Item Master Data'!$A:$F,3,FALSE)</f>
        <v>Q.PEAK DUO BLK ML G10+</v>
      </c>
      <c r="AZ2449" s="673">
        <f>VLOOKUP($AX2449,'Item Master Data'!$A:$F,6,FALSE)</f>
        <v>400</v>
      </c>
      <c r="BA2449" s="673">
        <f>X2449/BB2449</f>
        <v>52</v>
      </c>
      <c r="BB2449" s="673">
        <f>VLOOKUP(AX2449,'Item Master Data'!$A:$G,7,FALSE)</f>
        <v>32</v>
      </c>
      <c r="BD2449" s="673">
        <f>W2449-AZ2449</f>
        <v>0</v>
      </c>
    </row>
    <row r="2450" spans="1:56" s="673" customFormat="1" ht="15" customHeight="1">
      <c r="A2450" s="282"/>
      <c r="B2450" s="283"/>
      <c r="C2450" s="283"/>
      <c r="D2450" s="535" t="s">
        <v>3750</v>
      </c>
      <c r="E2450" s="294" t="s">
        <v>5450</v>
      </c>
      <c r="F2450" s="676"/>
      <c r="G2450" s="676">
        <v>2022</v>
      </c>
      <c r="H2450" s="676">
        <v>4</v>
      </c>
      <c r="I2450" s="676" t="s">
        <v>5453</v>
      </c>
      <c r="J2450" s="677"/>
      <c r="K2450" s="676" t="s">
        <v>4078</v>
      </c>
      <c r="L2450" s="677" t="s">
        <v>3869</v>
      </c>
      <c r="M2450" s="677">
        <v>44641</v>
      </c>
      <c r="N2450" s="677">
        <v>44641</v>
      </c>
      <c r="O2450" s="677"/>
      <c r="P2450" s="677"/>
      <c r="Q2450" s="677"/>
      <c r="R2450" s="677"/>
      <c r="S2450" s="676" t="s">
        <v>1106</v>
      </c>
      <c r="T2450" s="676">
        <v>60</v>
      </c>
      <c r="U2450" s="676" t="s">
        <v>1791</v>
      </c>
      <c r="V2450" s="688" t="s">
        <v>973</v>
      </c>
      <c r="W2450" s="676">
        <v>400</v>
      </c>
      <c r="X2450" s="551">
        <v>832</v>
      </c>
      <c r="Y2450" s="693">
        <f>W2450*X2450</f>
        <v>332800</v>
      </c>
      <c r="Z2450" s="680">
        <v>0.48499999999999999</v>
      </c>
      <c r="AA2450" s="682">
        <f>Y2450*Z2450</f>
        <v>161408</v>
      </c>
      <c r="AB2450" s="682"/>
      <c r="AC2450" s="683">
        <f>AB2450*Y2450</f>
        <v>0</v>
      </c>
      <c r="AD2450" s="692"/>
      <c r="AE2450" s="684"/>
      <c r="AF2450" s="695">
        <f>AE2450+AD2450+AA2450</f>
        <v>161408</v>
      </c>
      <c r="AG2450" s="676" t="s">
        <v>1073</v>
      </c>
      <c r="AH2450" s="676"/>
      <c r="AI2450" s="676">
        <v>60</v>
      </c>
      <c r="AJ2450" s="676" t="s">
        <v>3875</v>
      </c>
      <c r="AK2450" s="676" t="s">
        <v>1075</v>
      </c>
      <c r="AL2450" s="696">
        <v>21076</v>
      </c>
      <c r="AM2450" s="676" t="s">
        <v>52</v>
      </c>
      <c r="AN2450" s="676" t="s">
        <v>50</v>
      </c>
      <c r="AO2450" s="676"/>
      <c r="AP2450" s="684"/>
      <c r="AQ2450" s="684" t="s">
        <v>37</v>
      </c>
      <c r="AR2450" s="676"/>
      <c r="AS2450" s="544" t="s">
        <v>1157</v>
      </c>
      <c r="AT2450" s="630" t="s">
        <v>1078</v>
      </c>
      <c r="AU2450" s="285" t="s">
        <v>1078</v>
      </c>
      <c r="AV2450" s="674"/>
      <c r="AW2450" s="673" t="str">
        <f>U2450</f>
        <v>30390156H</v>
      </c>
      <c r="AX2450" s="673" cm="1">
        <f t="array" ref="AX2450">SUM(MID(0&amp;AW2450,LARGE(INDEX(ISNUMBER(--MID(AW2450,ROW($1:$8),1))*ROW($1:$8),),ROW($1:$8))+1,1)*10^ROW($1:$8)/10)</f>
        <v>30390156</v>
      </c>
      <c r="AY2450" s="673" t="str">
        <f>VLOOKUP($AX2450,'Item Master Data'!$A:$F,3,FALSE)</f>
        <v>Q.PEAK DUO BLK ML G10+</v>
      </c>
      <c r="AZ2450" s="673">
        <f>VLOOKUP($AX2450,'Item Master Data'!$A:$F,6,FALSE)</f>
        <v>400</v>
      </c>
      <c r="BA2450" s="673">
        <f>X2450/BB2450</f>
        <v>26</v>
      </c>
      <c r="BB2450" s="673">
        <f>VLOOKUP(AX2450,'Item Master Data'!$A:$G,7,FALSE)</f>
        <v>32</v>
      </c>
      <c r="BD2450" s="673">
        <f>W2450-AZ2450</f>
        <v>0</v>
      </c>
    </row>
    <row r="2451" spans="1:56" s="673" customFormat="1" ht="15" customHeight="1">
      <c r="A2451" s="282"/>
      <c r="B2451" s="283"/>
      <c r="C2451" s="283"/>
      <c r="D2451" s="535" t="s">
        <v>3750</v>
      </c>
      <c r="E2451" s="294" t="s">
        <v>5450</v>
      </c>
      <c r="F2451" s="676"/>
      <c r="G2451" s="676">
        <v>2022</v>
      </c>
      <c r="H2451" s="676">
        <v>4</v>
      </c>
      <c r="I2451" s="676" t="s">
        <v>5454</v>
      </c>
      <c r="J2451" s="677"/>
      <c r="K2451" s="676" t="s">
        <v>4079</v>
      </c>
      <c r="L2451" s="677" t="s">
        <v>3869</v>
      </c>
      <c r="M2451" s="677">
        <v>44641</v>
      </c>
      <c r="N2451" s="677">
        <v>44641</v>
      </c>
      <c r="O2451" s="677"/>
      <c r="P2451" s="677"/>
      <c r="Q2451" s="677"/>
      <c r="R2451" s="677"/>
      <c r="S2451" s="676" t="s">
        <v>1106</v>
      </c>
      <c r="T2451" s="676">
        <v>60</v>
      </c>
      <c r="U2451" s="676" t="s">
        <v>1791</v>
      </c>
      <c r="V2451" s="688" t="s">
        <v>973</v>
      </c>
      <c r="W2451" s="676">
        <v>400</v>
      </c>
      <c r="X2451" s="551">
        <v>2496</v>
      </c>
      <c r="Y2451" s="693">
        <f>W2451*X2451</f>
        <v>998400</v>
      </c>
      <c r="Z2451" s="680">
        <v>0.48499999999999999</v>
      </c>
      <c r="AA2451" s="682">
        <f>Y2451*Z2451</f>
        <v>484224</v>
      </c>
      <c r="AB2451" s="682"/>
      <c r="AC2451" s="683">
        <f>AB2451*Y2451</f>
        <v>0</v>
      </c>
      <c r="AD2451" s="692"/>
      <c r="AE2451" s="684"/>
      <c r="AF2451" s="695">
        <f>AE2451+AD2451+AA2451</f>
        <v>484224</v>
      </c>
      <c r="AG2451" s="676" t="s">
        <v>1073</v>
      </c>
      <c r="AH2451" s="676"/>
      <c r="AI2451" s="676">
        <v>60</v>
      </c>
      <c r="AJ2451" s="676" t="s">
        <v>3877</v>
      </c>
      <c r="AK2451" s="676" t="s">
        <v>1089</v>
      </c>
      <c r="AL2451" s="696">
        <v>7719</v>
      </c>
      <c r="AM2451" s="676" t="s">
        <v>52</v>
      </c>
      <c r="AN2451" s="676" t="s">
        <v>50</v>
      </c>
      <c r="AO2451" s="676"/>
      <c r="AP2451" s="684"/>
      <c r="AQ2451" s="684" t="s">
        <v>37</v>
      </c>
      <c r="AR2451" s="676"/>
      <c r="AS2451" s="544" t="s">
        <v>1157</v>
      </c>
      <c r="AT2451" s="630" t="s">
        <v>1078</v>
      </c>
      <c r="AU2451" s="285" t="s">
        <v>1078</v>
      </c>
      <c r="AV2451" s="674"/>
      <c r="AW2451" s="673" t="str">
        <f>U2451</f>
        <v>30390156H</v>
      </c>
      <c r="AX2451" s="673" cm="1">
        <f t="array" ref="AX2451">SUM(MID(0&amp;AW2451,LARGE(INDEX(ISNUMBER(--MID(AW2451,ROW($1:$8),1))*ROW($1:$8),),ROW($1:$8))+1,1)*10^ROW($1:$8)/10)</f>
        <v>30390156</v>
      </c>
      <c r="AY2451" s="673" t="str">
        <f>VLOOKUP($AX2451,'Item Master Data'!$A:$F,3,FALSE)</f>
        <v>Q.PEAK DUO BLK ML G10+</v>
      </c>
      <c r="AZ2451" s="673">
        <f>VLOOKUP($AX2451,'Item Master Data'!$A:$F,6,FALSE)</f>
        <v>400</v>
      </c>
      <c r="BA2451" s="673">
        <f>X2451/BB2451</f>
        <v>78</v>
      </c>
      <c r="BB2451" s="673">
        <f>VLOOKUP(AX2451,'Item Master Data'!$A:$G,7,FALSE)</f>
        <v>32</v>
      </c>
      <c r="BD2451" s="673">
        <f>W2451-AZ2451</f>
        <v>0</v>
      </c>
    </row>
    <row r="2452" spans="1:56" s="673" customFormat="1" ht="15" customHeight="1">
      <c r="A2452" s="282"/>
      <c r="B2452" s="283"/>
      <c r="C2452" s="283"/>
      <c r="D2452" s="535" t="s">
        <v>3750</v>
      </c>
      <c r="E2452" s="294" t="s">
        <v>5450</v>
      </c>
      <c r="F2452" s="676"/>
      <c r="G2452" s="676">
        <v>2022</v>
      </c>
      <c r="H2452" s="676">
        <v>4</v>
      </c>
      <c r="I2452" s="676" t="s">
        <v>5452</v>
      </c>
      <c r="J2452" s="677"/>
      <c r="K2452" s="676" t="s">
        <v>4080</v>
      </c>
      <c r="L2452" s="677" t="s">
        <v>3869</v>
      </c>
      <c r="M2452" s="677">
        <v>44641</v>
      </c>
      <c r="N2452" s="677">
        <v>44641</v>
      </c>
      <c r="O2452" s="677"/>
      <c r="P2452" s="677"/>
      <c r="Q2452" s="677"/>
      <c r="R2452" s="677"/>
      <c r="S2452" s="676" t="s">
        <v>1106</v>
      </c>
      <c r="T2452" s="676">
        <v>60</v>
      </c>
      <c r="U2452" s="676" t="s">
        <v>1791</v>
      </c>
      <c r="V2452" s="688" t="s">
        <v>973</v>
      </c>
      <c r="W2452" s="676">
        <v>400</v>
      </c>
      <c r="X2452" s="551">
        <v>1664</v>
      </c>
      <c r="Y2452" s="693">
        <f>W2452*X2452</f>
        <v>665600</v>
      </c>
      <c r="Z2452" s="680">
        <v>0.48499999999999999</v>
      </c>
      <c r="AA2452" s="682">
        <f>Y2452*Z2452</f>
        <v>322816</v>
      </c>
      <c r="AB2452" s="682"/>
      <c r="AC2452" s="683">
        <f>AB2452*Y2452</f>
        <v>0</v>
      </c>
      <c r="AD2452" s="692"/>
      <c r="AE2452" s="684"/>
      <c r="AF2452" s="695">
        <f>AE2452+AD2452+AA2452</f>
        <v>322816</v>
      </c>
      <c r="AG2452" s="676" t="s">
        <v>1073</v>
      </c>
      <c r="AH2452" s="676"/>
      <c r="AI2452" s="676">
        <v>60</v>
      </c>
      <c r="AJ2452" s="676" t="s">
        <v>3880</v>
      </c>
      <c r="AK2452" s="676" t="s">
        <v>1359</v>
      </c>
      <c r="AL2452" s="696">
        <v>19605</v>
      </c>
      <c r="AM2452" s="676" t="s">
        <v>52</v>
      </c>
      <c r="AN2452" s="676" t="s">
        <v>50</v>
      </c>
      <c r="AO2452" s="676"/>
      <c r="AP2452" s="684"/>
      <c r="AQ2452" s="684" t="s">
        <v>37</v>
      </c>
      <c r="AR2452" s="676"/>
      <c r="AS2452" s="544" t="s">
        <v>1157</v>
      </c>
      <c r="AT2452" s="630" t="s">
        <v>1078</v>
      </c>
      <c r="AU2452" s="285" t="s">
        <v>1078</v>
      </c>
      <c r="AV2452" s="674"/>
      <c r="AW2452" s="673" t="str">
        <f>U2452</f>
        <v>30390156H</v>
      </c>
      <c r="AX2452" s="673" cm="1">
        <f t="array" ref="AX2452">SUM(MID(0&amp;AW2452,LARGE(INDEX(ISNUMBER(--MID(AW2452,ROW($1:$8),1))*ROW($1:$8),),ROW($1:$8))+1,1)*10^ROW($1:$8)/10)</f>
        <v>30390156</v>
      </c>
      <c r="AY2452" s="673" t="str">
        <f>VLOOKUP($AX2452,'Item Master Data'!$A:$F,3,FALSE)</f>
        <v>Q.PEAK DUO BLK ML G10+</v>
      </c>
      <c r="AZ2452" s="673">
        <f>VLOOKUP($AX2452,'Item Master Data'!$A:$F,6,FALSE)</f>
        <v>400</v>
      </c>
      <c r="BA2452" s="673">
        <f>X2452/BB2452</f>
        <v>52</v>
      </c>
      <c r="BB2452" s="673">
        <f>VLOOKUP(AX2452,'Item Master Data'!$A:$G,7,FALSE)</f>
        <v>32</v>
      </c>
      <c r="BD2452" s="673">
        <f>W2452-AZ2452</f>
        <v>0</v>
      </c>
    </row>
    <row r="2453" spans="1:56" s="673" customFormat="1" ht="15" customHeight="1">
      <c r="A2453" s="282"/>
      <c r="B2453" s="283"/>
      <c r="C2453" s="283"/>
      <c r="D2453" s="535" t="s">
        <v>3750</v>
      </c>
      <c r="E2453" s="294" t="s">
        <v>5450</v>
      </c>
      <c r="F2453" s="676"/>
      <c r="G2453" s="676">
        <v>2022</v>
      </c>
      <c r="H2453" s="676">
        <v>4</v>
      </c>
      <c r="I2453" s="676" t="s">
        <v>5453</v>
      </c>
      <c r="J2453" s="677"/>
      <c r="K2453" s="676" t="s">
        <v>4081</v>
      </c>
      <c r="L2453" s="677" t="s">
        <v>3869</v>
      </c>
      <c r="M2453" s="677">
        <v>44641</v>
      </c>
      <c r="N2453" s="677">
        <v>44641</v>
      </c>
      <c r="O2453" s="677"/>
      <c r="P2453" s="677"/>
      <c r="Q2453" s="677"/>
      <c r="R2453" s="677"/>
      <c r="S2453" s="676" t="s">
        <v>1106</v>
      </c>
      <c r="T2453" s="676">
        <v>60</v>
      </c>
      <c r="U2453" s="676" t="s">
        <v>1791</v>
      </c>
      <c r="V2453" s="688" t="s">
        <v>973</v>
      </c>
      <c r="W2453" s="676">
        <v>400</v>
      </c>
      <c r="X2453" s="551">
        <v>832</v>
      </c>
      <c r="Y2453" s="693">
        <f>W2453*X2453</f>
        <v>332800</v>
      </c>
      <c r="Z2453" s="680">
        <v>0.48499999999999999</v>
      </c>
      <c r="AA2453" s="682">
        <f>Y2453*Z2453</f>
        <v>161408</v>
      </c>
      <c r="AB2453" s="682"/>
      <c r="AC2453" s="683">
        <f>AB2453*Y2453</f>
        <v>0</v>
      </c>
      <c r="AD2453" s="692"/>
      <c r="AE2453" s="684"/>
      <c r="AF2453" s="695">
        <f>AE2453+AD2453+AA2453</f>
        <v>161408</v>
      </c>
      <c r="AG2453" s="676" t="s">
        <v>1073</v>
      </c>
      <c r="AH2453" s="676"/>
      <c r="AI2453" s="676">
        <v>60</v>
      </c>
      <c r="AJ2453" s="676" t="s">
        <v>3883</v>
      </c>
      <c r="AK2453" s="676" t="s">
        <v>1100</v>
      </c>
      <c r="AL2453" s="696">
        <v>1040</v>
      </c>
      <c r="AM2453" s="676" t="s">
        <v>52</v>
      </c>
      <c r="AN2453" s="676" t="s">
        <v>50</v>
      </c>
      <c r="AO2453" s="676"/>
      <c r="AP2453" s="684"/>
      <c r="AQ2453" s="684" t="s">
        <v>37</v>
      </c>
      <c r="AR2453" s="676"/>
      <c r="AS2453" s="544" t="s">
        <v>1157</v>
      </c>
      <c r="AT2453" s="630" t="s">
        <v>1078</v>
      </c>
      <c r="AU2453" s="285" t="s">
        <v>1078</v>
      </c>
      <c r="AV2453" s="674"/>
      <c r="AW2453" s="673" t="str">
        <f>U2453</f>
        <v>30390156H</v>
      </c>
      <c r="AX2453" s="673" cm="1">
        <f t="array" ref="AX2453">SUM(MID(0&amp;AW2453,LARGE(INDEX(ISNUMBER(--MID(AW2453,ROW($1:$8),1))*ROW($1:$8),),ROW($1:$8))+1,1)*10^ROW($1:$8)/10)</f>
        <v>30390156</v>
      </c>
      <c r="AY2453" s="673" t="str">
        <f>VLOOKUP($AX2453,'Item Master Data'!$A:$F,3,FALSE)</f>
        <v>Q.PEAK DUO BLK ML G10+</v>
      </c>
      <c r="AZ2453" s="673">
        <f>VLOOKUP($AX2453,'Item Master Data'!$A:$F,6,FALSE)</f>
        <v>400</v>
      </c>
      <c r="BA2453" s="673">
        <f>X2453/BB2453</f>
        <v>26</v>
      </c>
      <c r="BB2453" s="673">
        <f>VLOOKUP(AX2453,'Item Master Data'!$A:$G,7,FALSE)</f>
        <v>32</v>
      </c>
      <c r="BD2453" s="673">
        <f>W2453-AZ2453</f>
        <v>0</v>
      </c>
    </row>
    <row r="2454" spans="1:56" s="673" customFormat="1" ht="15" customHeight="1">
      <c r="A2454" s="282"/>
      <c r="B2454" s="283"/>
      <c r="C2454" s="283"/>
      <c r="D2454" s="535" t="s">
        <v>3750</v>
      </c>
      <c r="E2454" s="284" t="s">
        <v>4082</v>
      </c>
      <c r="F2454" s="676"/>
      <c r="G2454" s="676">
        <v>2022</v>
      </c>
      <c r="H2454" s="676">
        <v>5</v>
      </c>
      <c r="I2454" s="687">
        <v>2005138</v>
      </c>
      <c r="J2454" s="677"/>
      <c r="K2454" s="676" t="s">
        <v>4083</v>
      </c>
      <c r="L2454" s="676" t="s">
        <v>1093</v>
      </c>
      <c r="M2454" s="677">
        <v>44505</v>
      </c>
      <c r="N2454" s="677">
        <v>44682</v>
      </c>
      <c r="O2454" s="677"/>
      <c r="P2454" s="677"/>
      <c r="Q2454" s="677"/>
      <c r="R2454" s="677"/>
      <c r="S2454" s="676" t="s">
        <v>1106</v>
      </c>
      <c r="T2454" s="676">
        <v>60</v>
      </c>
      <c r="U2454" s="676">
        <v>49201132</v>
      </c>
      <c r="V2454" s="676" t="s">
        <v>986</v>
      </c>
      <c r="W2454" s="678">
        <v>360</v>
      </c>
      <c r="X2454" s="551">
        <v>1536</v>
      </c>
      <c r="Y2454" s="693">
        <f>W2454*X2454</f>
        <v>552960</v>
      </c>
      <c r="Z2454" s="680">
        <v>0.55000000000000004</v>
      </c>
      <c r="AA2454" s="682">
        <f>Y2454*Z2454</f>
        <v>304128</v>
      </c>
      <c r="AB2454" s="682"/>
      <c r="AC2454" s="683">
        <v>0</v>
      </c>
      <c r="AD2454" s="692"/>
      <c r="AE2454" s="684"/>
      <c r="AF2454" s="695">
        <f>AE2454+AD2454+AA2454</f>
        <v>304128</v>
      </c>
      <c r="AG2454" s="676" t="s">
        <v>1073</v>
      </c>
      <c r="AH2454" s="676"/>
      <c r="AI2454" s="676">
        <v>30</v>
      </c>
      <c r="AJ2454" s="676" t="s">
        <v>1099</v>
      </c>
      <c r="AK2454" s="676" t="s">
        <v>1100</v>
      </c>
      <c r="AL2454" s="696">
        <v>1719</v>
      </c>
      <c r="AM2454" s="676" t="s">
        <v>52</v>
      </c>
      <c r="AN2454" s="676" t="s">
        <v>1076</v>
      </c>
      <c r="AO2454" s="676"/>
      <c r="AP2454" s="684"/>
      <c r="AQ2454" s="684" t="s">
        <v>37</v>
      </c>
      <c r="AR2454" s="676"/>
      <c r="AS2454" s="544"/>
      <c r="AT2454" s="630"/>
      <c r="AU2454" s="285"/>
      <c r="AV2454" s="674"/>
      <c r="AW2454" s="673">
        <f>U2454</f>
        <v>49201132</v>
      </c>
      <c r="AX2454" s="673" cm="1">
        <f t="array" ref="AX2454">SUM(MID(0&amp;AW2454,LARGE(INDEX(ISNUMBER(--MID(AW2454,ROW($1:$8),1))*ROW($1:$8),),ROW($1:$8))+1,1)*10^ROW($1:$8)/10)</f>
        <v>49201132</v>
      </c>
      <c r="AY2454" s="673" t="str">
        <f>VLOOKUP($AX2454,'Item Master Data'!$A:$F,3,FALSE)</f>
        <v>Q.PEAK DUO BLK G10+</v>
      </c>
      <c r="AZ2454" s="673">
        <f>VLOOKUP($AX2454,'Item Master Data'!$A:$F,6,FALSE)</f>
        <v>360</v>
      </c>
      <c r="BA2454" s="673">
        <f>X2454/BB2454</f>
        <v>48</v>
      </c>
      <c r="BB2454" s="673">
        <f>VLOOKUP(AX2454,'Item Master Data'!$A:$G,7,FALSE)</f>
        <v>32</v>
      </c>
      <c r="BD2454" s="673">
        <f>W2454-AZ2454</f>
        <v>0</v>
      </c>
    </row>
    <row r="2455" spans="1:56" s="673" customFormat="1" ht="15" customHeight="1">
      <c r="A2455" s="282"/>
      <c r="B2455" s="283"/>
      <c r="C2455" s="283"/>
      <c r="D2455" s="535" t="s">
        <v>3750</v>
      </c>
      <c r="E2455" s="284" t="s">
        <v>4082</v>
      </c>
      <c r="F2455" s="676"/>
      <c r="G2455" s="676">
        <v>2022</v>
      </c>
      <c r="H2455" s="676">
        <v>5</v>
      </c>
      <c r="I2455" s="687">
        <v>2005139</v>
      </c>
      <c r="J2455" s="677"/>
      <c r="K2455" s="676" t="s">
        <v>4084</v>
      </c>
      <c r="L2455" s="676" t="s">
        <v>1093</v>
      </c>
      <c r="M2455" s="677">
        <v>44505</v>
      </c>
      <c r="N2455" s="677">
        <v>44682</v>
      </c>
      <c r="O2455" s="677"/>
      <c r="P2455" s="677"/>
      <c r="Q2455" s="677"/>
      <c r="R2455" s="677"/>
      <c r="S2455" s="676" t="s">
        <v>1106</v>
      </c>
      <c r="T2455" s="676">
        <v>60</v>
      </c>
      <c r="U2455" s="676">
        <v>49201132</v>
      </c>
      <c r="V2455" s="676" t="s">
        <v>986</v>
      </c>
      <c r="W2455" s="678">
        <v>360</v>
      </c>
      <c r="X2455" s="551">
        <v>768</v>
      </c>
      <c r="Y2455" s="693">
        <f>W2455*X2455</f>
        <v>276480</v>
      </c>
      <c r="Z2455" s="680">
        <v>0.55000000000000004</v>
      </c>
      <c r="AA2455" s="682">
        <f>Y2455*Z2455</f>
        <v>152064</v>
      </c>
      <c r="AB2455" s="682"/>
      <c r="AC2455" s="683">
        <v>0</v>
      </c>
      <c r="AD2455" s="692"/>
      <c r="AE2455" s="684"/>
      <c r="AF2455" s="695">
        <f>AE2455+AD2455+AA2455</f>
        <v>152064</v>
      </c>
      <c r="AG2455" s="676" t="s">
        <v>1073</v>
      </c>
      <c r="AH2455" s="676"/>
      <c r="AI2455" s="676">
        <v>30</v>
      </c>
      <c r="AJ2455" s="676" t="s">
        <v>1094</v>
      </c>
      <c r="AK2455" s="676" t="s">
        <v>50</v>
      </c>
      <c r="AL2455" s="696">
        <v>95482</v>
      </c>
      <c r="AM2455" s="676" t="s">
        <v>52</v>
      </c>
      <c r="AN2455" s="676" t="s">
        <v>1076</v>
      </c>
      <c r="AO2455" s="676"/>
      <c r="AP2455" s="684"/>
      <c r="AQ2455" s="684" t="s">
        <v>37</v>
      </c>
      <c r="AR2455" s="676"/>
      <c r="AS2455" s="544"/>
      <c r="AT2455" s="630"/>
      <c r="AU2455" s="285"/>
      <c r="AV2455" s="674"/>
      <c r="AW2455" s="673">
        <f>U2455</f>
        <v>49201132</v>
      </c>
      <c r="AX2455" s="673" cm="1">
        <f t="array" ref="AX2455">SUM(MID(0&amp;AW2455,LARGE(INDEX(ISNUMBER(--MID(AW2455,ROW($1:$8),1))*ROW($1:$8),),ROW($1:$8))+1,1)*10^ROW($1:$8)/10)</f>
        <v>49201132</v>
      </c>
      <c r="AY2455" s="673" t="str">
        <f>VLOOKUP($AX2455,'Item Master Data'!$A:$F,3,FALSE)</f>
        <v>Q.PEAK DUO BLK G10+</v>
      </c>
      <c r="AZ2455" s="673">
        <f>VLOOKUP($AX2455,'Item Master Data'!$A:$F,6,FALSE)</f>
        <v>360</v>
      </c>
      <c r="BA2455" s="673">
        <f>X2455/BB2455</f>
        <v>24</v>
      </c>
      <c r="BB2455" s="673">
        <f>VLOOKUP(AX2455,'Item Master Data'!$A:$G,7,FALSE)</f>
        <v>32</v>
      </c>
      <c r="BD2455" s="673">
        <f>W2455-AZ2455</f>
        <v>0</v>
      </c>
    </row>
    <row r="2456" spans="1:56" s="673" customFormat="1" ht="15" customHeight="1">
      <c r="A2456" s="308"/>
      <c r="B2456" s="296"/>
      <c r="C2456" s="296" t="s">
        <v>1217</v>
      </c>
      <c r="D2456" s="535" t="s">
        <v>3750</v>
      </c>
      <c r="E2456" s="284" t="s">
        <v>4085</v>
      </c>
      <c r="F2456" s="676"/>
      <c r="G2456" s="676">
        <v>2022</v>
      </c>
      <c r="H2456" s="555">
        <v>5</v>
      </c>
      <c r="I2456" s="555" t="s">
        <v>1295</v>
      </c>
      <c r="J2456" s="677"/>
      <c r="K2456" s="676" t="s">
        <v>3909</v>
      </c>
      <c r="L2456" s="677" t="s">
        <v>1124</v>
      </c>
      <c r="M2456" s="677">
        <v>44564</v>
      </c>
      <c r="N2456" s="677">
        <v>44641</v>
      </c>
      <c r="O2456" s="677"/>
      <c r="P2456" s="677"/>
      <c r="Q2456" s="677"/>
      <c r="R2456" s="677"/>
      <c r="S2456" s="676" t="s">
        <v>1106</v>
      </c>
      <c r="T2456" s="676">
        <v>60</v>
      </c>
      <c r="U2456" s="676"/>
      <c r="V2456" s="676" t="s">
        <v>986</v>
      </c>
      <c r="W2456" s="678">
        <v>360</v>
      </c>
      <c r="X2456" s="551">
        <v>768</v>
      </c>
      <c r="Y2456" s="693">
        <f>W2456*X2456</f>
        <v>276480</v>
      </c>
      <c r="Z2456" s="680">
        <v>0.53</v>
      </c>
      <c r="AA2456" s="682">
        <f>Y2456*Z2456</f>
        <v>146534.39999999999</v>
      </c>
      <c r="AB2456" s="682"/>
      <c r="AC2456" s="683">
        <f>AB2456*Y2456</f>
        <v>0</v>
      </c>
      <c r="AD2456" s="692"/>
      <c r="AE2456" s="684"/>
      <c r="AF2456" s="695">
        <f>AE2456+AD2456+AA2456</f>
        <v>146534.39999999999</v>
      </c>
      <c r="AG2456" s="676" t="s">
        <v>47</v>
      </c>
      <c r="AH2456" s="676"/>
      <c r="AI2456" s="676">
        <v>45</v>
      </c>
      <c r="AJ2456" s="676" t="s">
        <v>1128</v>
      </c>
      <c r="AK2456" s="676" t="s">
        <v>1129</v>
      </c>
      <c r="AL2456" s="696">
        <v>55122</v>
      </c>
      <c r="AM2456" s="676" t="s">
        <v>52</v>
      </c>
      <c r="AN2456" s="676"/>
      <c r="AO2456" s="676"/>
      <c r="AP2456" s="684"/>
      <c r="AQ2456" s="684" t="s">
        <v>37</v>
      </c>
      <c r="AR2456" s="676"/>
      <c r="AS2456" s="309"/>
      <c r="AT2456" s="310"/>
      <c r="AU2456" s="311"/>
      <c r="AV2456" s="690"/>
      <c r="AW2456" s="673">
        <f>U2456</f>
        <v>0</v>
      </c>
      <c r="AX2456" s="673" cm="1">
        <f t="array" ref="AX2456">SUM(MID(0&amp;AW2456,LARGE(INDEX(ISNUMBER(--MID(AW2456,ROW($1:$8),1))*ROW($1:$8),),ROW($1:$8))+1,1)*10^ROW($1:$8)/10)</f>
        <v>0</v>
      </c>
      <c r="AY2456" s="673" t="e">
        <f>VLOOKUP($AX2456,'Item Master Data'!$A:$F,3,FALSE)</f>
        <v>#N/A</v>
      </c>
      <c r="AZ2456" s="673" t="e">
        <f>VLOOKUP($AX2456,'Item Master Data'!$A:$F,6,FALSE)</f>
        <v>#N/A</v>
      </c>
      <c r="BA2456" s="673" t="e">
        <f>X2456/BB2456</f>
        <v>#N/A</v>
      </c>
      <c r="BB2456" s="673" t="e">
        <f>VLOOKUP(AX2456,'Item Master Data'!$A:$G,7,FALSE)</f>
        <v>#N/A</v>
      </c>
      <c r="BD2456" s="673" t="e">
        <f>W2456-AZ2456</f>
        <v>#N/A</v>
      </c>
    </row>
    <row r="2457" spans="1:56" s="673" customFormat="1" ht="15" customHeight="1">
      <c r="A2457" s="282"/>
      <c r="B2457" s="283"/>
      <c r="C2457" s="296" t="s">
        <v>1217</v>
      </c>
      <c r="D2457" s="535" t="s">
        <v>3750</v>
      </c>
      <c r="E2457" s="284" t="s">
        <v>3910</v>
      </c>
      <c r="F2457" s="676"/>
      <c r="G2457" s="676">
        <v>2022</v>
      </c>
      <c r="H2457" s="676">
        <v>5</v>
      </c>
      <c r="I2457" s="555" t="s">
        <v>1295</v>
      </c>
      <c r="J2457" s="677"/>
      <c r="K2457" s="676" t="s">
        <v>4086</v>
      </c>
      <c r="L2457" s="677" t="s">
        <v>1124</v>
      </c>
      <c r="M2457" s="677">
        <v>44564</v>
      </c>
      <c r="N2457" s="677">
        <v>44641</v>
      </c>
      <c r="O2457" s="677"/>
      <c r="P2457" s="677"/>
      <c r="Q2457" s="677"/>
      <c r="R2457" s="677"/>
      <c r="S2457" s="676" t="s">
        <v>1106</v>
      </c>
      <c r="T2457" s="676">
        <v>60</v>
      </c>
      <c r="U2457" s="676"/>
      <c r="V2457" s="676" t="s">
        <v>973</v>
      </c>
      <c r="W2457" s="678">
        <v>400</v>
      </c>
      <c r="X2457" s="551">
        <v>832</v>
      </c>
      <c r="Y2457" s="693">
        <f>W2457*X2457</f>
        <v>332800</v>
      </c>
      <c r="Z2457" s="680">
        <v>0.55000000000000004</v>
      </c>
      <c r="AA2457" s="682">
        <f>Y2457*Z2457</f>
        <v>183040.00000000003</v>
      </c>
      <c r="AB2457" s="682"/>
      <c r="AC2457" s="683"/>
      <c r="AD2457" s="692"/>
      <c r="AE2457" s="684"/>
      <c r="AF2457" s="695">
        <v>183040.00000000003</v>
      </c>
      <c r="AG2457" s="676" t="s">
        <v>47</v>
      </c>
      <c r="AH2457" s="676"/>
      <c r="AI2457" s="676">
        <v>45</v>
      </c>
      <c r="AJ2457" s="676" t="s">
        <v>4087</v>
      </c>
      <c r="AK2457" s="676" t="s">
        <v>1088</v>
      </c>
      <c r="AL2457" s="696">
        <v>33442</v>
      </c>
      <c r="AM2457" s="676" t="s">
        <v>52</v>
      </c>
      <c r="AN2457" s="676"/>
      <c r="AO2457" s="676"/>
      <c r="AP2457" s="684"/>
      <c r="AQ2457" s="684" t="s">
        <v>37</v>
      </c>
      <c r="AR2457" s="676"/>
      <c r="AS2457" s="544"/>
      <c r="AT2457" s="630"/>
      <c r="AU2457" s="285"/>
      <c r="AV2457" s="674"/>
      <c r="AW2457" s="673">
        <f>U2457</f>
        <v>0</v>
      </c>
      <c r="AX2457" s="673" cm="1">
        <f t="array" ref="AX2457">SUM(MID(0&amp;AW2457,LARGE(INDEX(ISNUMBER(--MID(AW2457,ROW($1:$8),1))*ROW($1:$8),),ROW($1:$8))+1,1)*10^ROW($1:$8)/10)</f>
        <v>0</v>
      </c>
      <c r="AY2457" s="673" t="e">
        <f>VLOOKUP($AX2457,'Item Master Data'!$A:$F,3,FALSE)</f>
        <v>#N/A</v>
      </c>
      <c r="AZ2457" s="673" t="e">
        <f>VLOOKUP($AX2457,'Item Master Data'!$A:$F,6,FALSE)</f>
        <v>#N/A</v>
      </c>
      <c r="BA2457" s="673" t="e">
        <f>X2457/BB2457</f>
        <v>#N/A</v>
      </c>
      <c r="BB2457" s="673" t="e">
        <f>VLOOKUP(AX2457,'Item Master Data'!$A:$G,7,FALSE)</f>
        <v>#N/A</v>
      </c>
      <c r="BD2457" s="673" t="e">
        <f>W2457-AZ2457</f>
        <v>#N/A</v>
      </c>
    </row>
    <row r="2458" spans="1:56" s="673" customFormat="1" ht="15" customHeight="1">
      <c r="A2458" s="282"/>
      <c r="B2458" s="283"/>
      <c r="C2458" s="296" t="s">
        <v>1217</v>
      </c>
      <c r="D2458" s="535" t="s">
        <v>3750</v>
      </c>
      <c r="E2458" s="284" t="s">
        <v>4088</v>
      </c>
      <c r="F2458" s="676"/>
      <c r="G2458" s="676">
        <v>2022</v>
      </c>
      <c r="H2458" s="555">
        <v>5</v>
      </c>
      <c r="I2458" s="555" t="s">
        <v>1295</v>
      </c>
      <c r="J2458" s="677"/>
      <c r="K2458" s="676" t="s">
        <v>4089</v>
      </c>
      <c r="L2458" s="677" t="s">
        <v>1124</v>
      </c>
      <c r="M2458" s="677">
        <v>44564</v>
      </c>
      <c r="N2458" s="677">
        <v>44657</v>
      </c>
      <c r="O2458" s="677"/>
      <c r="P2458" s="677"/>
      <c r="Q2458" s="677"/>
      <c r="R2458" s="677"/>
      <c r="S2458" s="676" t="s">
        <v>1106</v>
      </c>
      <c r="T2458" s="676">
        <v>60</v>
      </c>
      <c r="U2458" s="676"/>
      <c r="V2458" s="676" t="s">
        <v>986</v>
      </c>
      <c r="W2458" s="676">
        <v>360</v>
      </c>
      <c r="X2458" s="557">
        <v>768</v>
      </c>
      <c r="Y2458" s="693">
        <f>W2458*X2458</f>
        <v>276480</v>
      </c>
      <c r="Z2458" s="680">
        <v>0.53</v>
      </c>
      <c r="AA2458" s="682">
        <f>Y2458*Z2458</f>
        <v>146534.39999999999</v>
      </c>
      <c r="AB2458" s="521"/>
      <c r="AC2458" s="683"/>
      <c r="AD2458" s="676"/>
      <c r="AE2458" s="684"/>
      <c r="AF2458" s="695">
        <f>AE2458+AD2458+AA2458</f>
        <v>146534.39999999999</v>
      </c>
      <c r="AG2458" s="676" t="s">
        <v>47</v>
      </c>
      <c r="AH2458" s="641"/>
      <c r="AI2458" s="676">
        <v>45</v>
      </c>
      <c r="AJ2458" s="676" t="s">
        <v>4087</v>
      </c>
      <c r="AK2458" s="676" t="s">
        <v>1088</v>
      </c>
      <c r="AL2458" s="696">
        <v>33442</v>
      </c>
      <c r="AM2458" s="676" t="s">
        <v>52</v>
      </c>
      <c r="AN2458" s="676"/>
      <c r="AO2458" s="676"/>
      <c r="AP2458" s="676"/>
      <c r="AQ2458" s="684" t="s">
        <v>37</v>
      </c>
      <c r="AR2458" s="676"/>
      <c r="AS2458" s="545"/>
      <c r="AT2458" s="523"/>
      <c r="AU2458" s="434"/>
      <c r="AV2458" s="674"/>
      <c r="AW2458" s="673">
        <f>U2458</f>
        <v>0</v>
      </c>
      <c r="AX2458" s="673" cm="1">
        <f t="array" ref="AX2458">SUM(MID(0&amp;AW2458,LARGE(INDEX(ISNUMBER(--MID(AW2458,ROW($1:$8),1))*ROW($1:$8),),ROW($1:$8))+1,1)*10^ROW($1:$8)/10)</f>
        <v>0</v>
      </c>
      <c r="AY2458" s="673" t="e">
        <f>VLOOKUP($AX2458,'Item Master Data'!$A:$F,3,FALSE)</f>
        <v>#N/A</v>
      </c>
      <c r="AZ2458" s="673" t="e">
        <f>VLOOKUP($AX2458,'Item Master Data'!$A:$F,6,FALSE)</f>
        <v>#N/A</v>
      </c>
      <c r="BA2458" s="673" t="e">
        <f>X2458/BB2458</f>
        <v>#N/A</v>
      </c>
      <c r="BB2458" s="673" t="e">
        <f>VLOOKUP(AX2458,'Item Master Data'!$A:$G,7,FALSE)</f>
        <v>#N/A</v>
      </c>
      <c r="BD2458" s="673" t="e">
        <f>W2458-AZ2458</f>
        <v>#N/A</v>
      </c>
    </row>
    <row r="2459" spans="1:56" s="673" customFormat="1" ht="15" customHeight="1">
      <c r="A2459" s="282"/>
      <c r="B2459" s="283"/>
      <c r="C2459" s="296" t="s">
        <v>1217</v>
      </c>
      <c r="D2459" s="535" t="s">
        <v>3750</v>
      </c>
      <c r="E2459" s="284" t="s">
        <v>3910</v>
      </c>
      <c r="F2459" s="676"/>
      <c r="G2459" s="676">
        <v>2022</v>
      </c>
      <c r="H2459" s="676">
        <v>5</v>
      </c>
      <c r="I2459" s="555" t="s">
        <v>1295</v>
      </c>
      <c r="J2459" s="677"/>
      <c r="K2459" s="676" t="s">
        <v>4090</v>
      </c>
      <c r="L2459" s="677" t="s">
        <v>1124</v>
      </c>
      <c r="M2459" s="677">
        <v>44564</v>
      </c>
      <c r="N2459" s="677">
        <v>44657</v>
      </c>
      <c r="O2459" s="677"/>
      <c r="P2459" s="677"/>
      <c r="Q2459" s="677"/>
      <c r="R2459" s="677"/>
      <c r="S2459" s="676" t="s">
        <v>1106</v>
      </c>
      <c r="T2459" s="676">
        <v>60</v>
      </c>
      <c r="U2459" s="676"/>
      <c r="V2459" s="676" t="s">
        <v>973</v>
      </c>
      <c r="W2459" s="678">
        <v>400</v>
      </c>
      <c r="X2459" s="551">
        <v>832</v>
      </c>
      <c r="Y2459" s="693">
        <f>W2459*X2459</f>
        <v>332800</v>
      </c>
      <c r="Z2459" s="680">
        <v>0.55000000000000004</v>
      </c>
      <c r="AA2459" s="682">
        <f>Y2459*Z2459</f>
        <v>183040.00000000003</v>
      </c>
      <c r="AB2459" s="682"/>
      <c r="AC2459" s="683"/>
      <c r="AD2459" s="692"/>
      <c r="AE2459" s="684"/>
      <c r="AF2459" s="695">
        <v>183040.00000000003</v>
      </c>
      <c r="AG2459" s="676" t="s">
        <v>47</v>
      </c>
      <c r="AH2459" s="676"/>
      <c r="AI2459" s="676">
        <v>45</v>
      </c>
      <c r="AJ2459" s="676" t="s">
        <v>1125</v>
      </c>
      <c r="AK2459" s="676" t="s">
        <v>1121</v>
      </c>
      <c r="AL2459" s="696">
        <v>60433</v>
      </c>
      <c r="AM2459" s="676" t="s">
        <v>52</v>
      </c>
      <c r="AN2459" s="676"/>
      <c r="AO2459" s="676"/>
      <c r="AP2459" s="684"/>
      <c r="AQ2459" s="684" t="s">
        <v>37</v>
      </c>
      <c r="AR2459" s="676"/>
      <c r="AS2459" s="544"/>
      <c r="AT2459" s="630"/>
      <c r="AU2459" s="285"/>
      <c r="AV2459" s="674"/>
      <c r="AW2459" s="673">
        <f>U2459</f>
        <v>0</v>
      </c>
      <c r="AX2459" s="673" cm="1">
        <f t="array" ref="AX2459">SUM(MID(0&amp;AW2459,LARGE(INDEX(ISNUMBER(--MID(AW2459,ROW($1:$8),1))*ROW($1:$8),),ROW($1:$8))+1,1)*10^ROW($1:$8)/10)</f>
        <v>0</v>
      </c>
      <c r="AY2459" s="673" t="e">
        <f>VLOOKUP($AX2459,'Item Master Data'!$A:$F,3,FALSE)</f>
        <v>#N/A</v>
      </c>
      <c r="AZ2459" s="673" t="e">
        <f>VLOOKUP($AX2459,'Item Master Data'!$A:$F,6,FALSE)</f>
        <v>#N/A</v>
      </c>
      <c r="BA2459" s="673" t="e">
        <f>X2459/BB2459</f>
        <v>#N/A</v>
      </c>
      <c r="BB2459" s="673" t="e">
        <f>VLOOKUP(AX2459,'Item Master Data'!$A:$G,7,FALSE)</f>
        <v>#N/A</v>
      </c>
      <c r="BD2459" s="673" t="e">
        <f>W2459-AZ2459</f>
        <v>#N/A</v>
      </c>
    </row>
    <row r="2460" spans="1:56" s="673" customFormat="1" ht="15" customHeight="1">
      <c r="A2460" s="282"/>
      <c r="B2460" s="283"/>
      <c r="C2460" s="296" t="s">
        <v>1217</v>
      </c>
      <c r="D2460" s="535" t="s">
        <v>3750</v>
      </c>
      <c r="E2460" s="284" t="s">
        <v>3910</v>
      </c>
      <c r="F2460" s="676"/>
      <c r="G2460" s="676">
        <v>2022</v>
      </c>
      <c r="H2460" s="676">
        <v>5</v>
      </c>
      <c r="I2460" s="555" t="s">
        <v>1295</v>
      </c>
      <c r="J2460" s="677"/>
      <c r="K2460" s="676" t="s">
        <v>4091</v>
      </c>
      <c r="L2460" s="677" t="s">
        <v>1124</v>
      </c>
      <c r="M2460" s="677">
        <v>44565</v>
      </c>
      <c r="N2460" s="677">
        <v>44657</v>
      </c>
      <c r="O2460" s="677"/>
      <c r="P2460" s="677"/>
      <c r="Q2460" s="677"/>
      <c r="R2460" s="677"/>
      <c r="S2460" s="676" t="s">
        <v>1106</v>
      </c>
      <c r="T2460" s="676">
        <v>60</v>
      </c>
      <c r="U2460" s="676"/>
      <c r="V2460" s="676" t="s">
        <v>973</v>
      </c>
      <c r="W2460" s="678">
        <v>400</v>
      </c>
      <c r="X2460" s="551">
        <v>832</v>
      </c>
      <c r="Y2460" s="693">
        <f>W2460*X2460</f>
        <v>332800</v>
      </c>
      <c r="Z2460" s="680">
        <v>0.55000000000000004</v>
      </c>
      <c r="AA2460" s="682">
        <f>Y2460*Z2460</f>
        <v>183040.00000000003</v>
      </c>
      <c r="AB2460" s="521"/>
      <c r="AC2460" s="683"/>
      <c r="AD2460" s="676"/>
      <c r="AE2460" s="684"/>
      <c r="AF2460" s="695">
        <v>183040.00000000003</v>
      </c>
      <c r="AG2460" s="676" t="s">
        <v>47</v>
      </c>
      <c r="AH2460" s="641"/>
      <c r="AI2460" s="676">
        <v>45</v>
      </c>
      <c r="AJ2460" s="676" t="s">
        <v>1870</v>
      </c>
      <c r="AK2460" s="676" t="s">
        <v>50</v>
      </c>
      <c r="AL2460" s="696">
        <v>91304</v>
      </c>
      <c r="AM2460" s="676" t="s">
        <v>52</v>
      </c>
      <c r="AN2460" s="676"/>
      <c r="AO2460" s="676"/>
      <c r="AP2460" s="676"/>
      <c r="AQ2460" s="684" t="s">
        <v>37</v>
      </c>
      <c r="AR2460" s="676"/>
      <c r="AS2460" s="545"/>
      <c r="AT2460" s="523"/>
      <c r="AU2460" s="434"/>
      <c r="AV2460" s="674"/>
      <c r="AW2460" s="673">
        <f>U2460</f>
        <v>0</v>
      </c>
      <c r="AX2460" s="673" cm="1">
        <f t="array" ref="AX2460">SUM(MID(0&amp;AW2460,LARGE(INDEX(ISNUMBER(--MID(AW2460,ROW($1:$8),1))*ROW($1:$8),),ROW($1:$8))+1,1)*10^ROW($1:$8)/10)</f>
        <v>0</v>
      </c>
      <c r="AY2460" s="673" t="e">
        <f>VLOOKUP($AX2460,'Item Master Data'!$A:$F,3,FALSE)</f>
        <v>#N/A</v>
      </c>
      <c r="AZ2460" s="673" t="e">
        <f>VLOOKUP($AX2460,'Item Master Data'!$A:$F,6,FALSE)</f>
        <v>#N/A</v>
      </c>
      <c r="BA2460" s="673" t="e">
        <f>X2460/BB2460</f>
        <v>#N/A</v>
      </c>
      <c r="BB2460" s="673" t="e">
        <f>VLOOKUP(AX2460,'Item Master Data'!$A:$G,7,FALSE)</f>
        <v>#N/A</v>
      </c>
      <c r="BD2460" s="673" t="e">
        <f>W2460-AZ2460</f>
        <v>#N/A</v>
      </c>
    </row>
    <row r="2461" spans="1:56" s="673" customFormat="1" ht="15" customHeight="1">
      <c r="A2461" s="282"/>
      <c r="B2461" s="283"/>
      <c r="C2461" s="296" t="s">
        <v>1217</v>
      </c>
      <c r="D2461" s="535" t="s">
        <v>3750</v>
      </c>
      <c r="E2461" s="284" t="s">
        <v>3910</v>
      </c>
      <c r="F2461" s="676"/>
      <c r="G2461" s="676">
        <v>2022</v>
      </c>
      <c r="H2461" s="676">
        <v>5</v>
      </c>
      <c r="I2461" s="555" t="s">
        <v>1295</v>
      </c>
      <c r="J2461" s="677"/>
      <c r="K2461" s="676" t="s">
        <v>4092</v>
      </c>
      <c r="L2461" s="677" t="s">
        <v>1124</v>
      </c>
      <c r="M2461" s="677">
        <v>44565</v>
      </c>
      <c r="N2461" s="677">
        <v>44657</v>
      </c>
      <c r="O2461" s="677"/>
      <c r="P2461" s="677"/>
      <c r="Q2461" s="677"/>
      <c r="R2461" s="677"/>
      <c r="S2461" s="676" t="s">
        <v>1106</v>
      </c>
      <c r="T2461" s="676">
        <v>60</v>
      </c>
      <c r="U2461" s="676"/>
      <c r="V2461" s="676" t="s">
        <v>973</v>
      </c>
      <c r="W2461" s="678">
        <v>400</v>
      </c>
      <c r="X2461" s="551">
        <v>832</v>
      </c>
      <c r="Y2461" s="693">
        <f>W2461*X2461</f>
        <v>332800</v>
      </c>
      <c r="Z2461" s="680">
        <v>0.55000000000000004</v>
      </c>
      <c r="AA2461" s="682">
        <f>Y2461*Z2461</f>
        <v>183040.00000000003</v>
      </c>
      <c r="AB2461" s="682"/>
      <c r="AC2461" s="683"/>
      <c r="AD2461" s="692"/>
      <c r="AE2461" s="684"/>
      <c r="AF2461" s="695">
        <v>183040.00000000003</v>
      </c>
      <c r="AG2461" s="676" t="s">
        <v>47</v>
      </c>
      <c r="AH2461" s="676"/>
      <c r="AI2461" s="676">
        <v>45</v>
      </c>
      <c r="AJ2461" s="676" t="s">
        <v>1142</v>
      </c>
      <c r="AK2461" s="676" t="s">
        <v>1143</v>
      </c>
      <c r="AL2461" s="696">
        <v>11416</v>
      </c>
      <c r="AM2461" s="676" t="s">
        <v>52</v>
      </c>
      <c r="AN2461" s="676"/>
      <c r="AO2461" s="676"/>
      <c r="AP2461" s="684"/>
      <c r="AQ2461" s="684" t="s">
        <v>37</v>
      </c>
      <c r="AR2461" s="676"/>
      <c r="AS2461" s="544"/>
      <c r="AT2461" s="630"/>
      <c r="AU2461" s="285"/>
      <c r="AV2461" s="674"/>
      <c r="AW2461" s="673">
        <f>U2461</f>
        <v>0</v>
      </c>
      <c r="AX2461" s="673" cm="1">
        <f t="array" ref="AX2461">SUM(MID(0&amp;AW2461,LARGE(INDEX(ISNUMBER(--MID(AW2461,ROW($1:$8),1))*ROW($1:$8),),ROW($1:$8))+1,1)*10^ROW($1:$8)/10)</f>
        <v>0</v>
      </c>
      <c r="AY2461" s="673" t="e">
        <f>VLOOKUP($AX2461,'Item Master Data'!$A:$F,3,FALSE)</f>
        <v>#N/A</v>
      </c>
      <c r="AZ2461" s="673" t="e">
        <f>VLOOKUP($AX2461,'Item Master Data'!$A:$F,6,FALSE)</f>
        <v>#N/A</v>
      </c>
      <c r="BA2461" s="673" t="e">
        <f>X2461/BB2461</f>
        <v>#N/A</v>
      </c>
      <c r="BB2461" s="673" t="e">
        <f>VLOOKUP(AX2461,'Item Master Data'!$A:$G,7,FALSE)</f>
        <v>#N/A</v>
      </c>
      <c r="BD2461" s="673" t="e">
        <f>W2461-AZ2461</f>
        <v>#N/A</v>
      </c>
    </row>
    <row r="2462" spans="1:56" s="673" customFormat="1" ht="15" customHeight="1">
      <c r="A2462" s="282"/>
      <c r="B2462" s="283"/>
      <c r="C2462" s="296" t="s">
        <v>1217</v>
      </c>
      <c r="D2462" s="535" t="s">
        <v>3750</v>
      </c>
      <c r="E2462" s="284" t="s">
        <v>3910</v>
      </c>
      <c r="F2462" s="676"/>
      <c r="G2462" s="676">
        <v>2022</v>
      </c>
      <c r="H2462" s="676">
        <v>5</v>
      </c>
      <c r="I2462" s="555" t="s">
        <v>1295</v>
      </c>
      <c r="J2462" s="677"/>
      <c r="K2462" s="676" t="s">
        <v>4093</v>
      </c>
      <c r="L2462" s="677" t="s">
        <v>1124</v>
      </c>
      <c r="M2462" s="677">
        <v>44565</v>
      </c>
      <c r="N2462" s="677">
        <v>44685</v>
      </c>
      <c r="O2462" s="677"/>
      <c r="P2462" s="677"/>
      <c r="Q2462" s="677"/>
      <c r="R2462" s="677"/>
      <c r="S2462" s="676" t="s">
        <v>1106</v>
      </c>
      <c r="T2462" s="676">
        <v>60</v>
      </c>
      <c r="U2462" s="676"/>
      <c r="V2462" s="676" t="s">
        <v>973</v>
      </c>
      <c r="W2462" s="678">
        <v>400</v>
      </c>
      <c r="X2462" s="551">
        <v>832</v>
      </c>
      <c r="Y2462" s="693">
        <f>W2462*X2462</f>
        <v>332800</v>
      </c>
      <c r="Z2462" s="680">
        <v>0.55000000000000004</v>
      </c>
      <c r="AA2462" s="682">
        <f>Y2462*Z2462</f>
        <v>183040.00000000003</v>
      </c>
      <c r="AB2462" s="521"/>
      <c r="AC2462" s="683"/>
      <c r="AD2462" s="676"/>
      <c r="AE2462" s="684"/>
      <c r="AF2462" s="695">
        <v>183040.00000000003</v>
      </c>
      <c r="AG2462" s="676" t="s">
        <v>47</v>
      </c>
      <c r="AH2462" s="641"/>
      <c r="AI2462" s="676">
        <v>45</v>
      </c>
      <c r="AJ2462" s="676" t="s">
        <v>1870</v>
      </c>
      <c r="AK2462" s="676" t="s">
        <v>50</v>
      </c>
      <c r="AL2462" s="696">
        <v>91304</v>
      </c>
      <c r="AM2462" s="676" t="s">
        <v>52</v>
      </c>
      <c r="AN2462" s="676"/>
      <c r="AO2462" s="676"/>
      <c r="AP2462" s="676"/>
      <c r="AQ2462" s="684" t="s">
        <v>37</v>
      </c>
      <c r="AR2462" s="676"/>
      <c r="AS2462" s="545"/>
      <c r="AT2462" s="523"/>
      <c r="AU2462" s="434"/>
      <c r="AV2462" s="674"/>
      <c r="AW2462" s="673">
        <f>U2462</f>
        <v>0</v>
      </c>
      <c r="AX2462" s="673" cm="1">
        <f t="array" ref="AX2462">SUM(MID(0&amp;AW2462,LARGE(INDEX(ISNUMBER(--MID(AW2462,ROW($1:$8),1))*ROW($1:$8),),ROW($1:$8))+1,1)*10^ROW($1:$8)/10)</f>
        <v>0</v>
      </c>
      <c r="AY2462" s="673" t="e">
        <f>VLOOKUP($AX2462,'Item Master Data'!$A:$F,3,FALSE)</f>
        <v>#N/A</v>
      </c>
      <c r="AZ2462" s="673" t="e">
        <f>VLOOKUP($AX2462,'Item Master Data'!$A:$F,6,FALSE)</f>
        <v>#N/A</v>
      </c>
      <c r="BA2462" s="673" t="e">
        <f>X2462/BB2462</f>
        <v>#N/A</v>
      </c>
      <c r="BB2462" s="673" t="e">
        <f>VLOOKUP(AX2462,'Item Master Data'!$A:$G,7,FALSE)</f>
        <v>#N/A</v>
      </c>
      <c r="BD2462" s="673" t="e">
        <f>W2462-AZ2462</f>
        <v>#N/A</v>
      </c>
    </row>
    <row r="2463" spans="1:56" s="673" customFormat="1" ht="15" customHeight="1">
      <c r="A2463" s="282"/>
      <c r="B2463" s="283"/>
      <c r="C2463" s="296" t="s">
        <v>1217</v>
      </c>
      <c r="D2463" s="535" t="s">
        <v>3750</v>
      </c>
      <c r="E2463" s="284" t="s">
        <v>4094</v>
      </c>
      <c r="F2463" s="676"/>
      <c r="G2463" s="676">
        <v>2022</v>
      </c>
      <c r="H2463" s="676">
        <v>5</v>
      </c>
      <c r="I2463" s="555" t="s">
        <v>1295</v>
      </c>
      <c r="J2463" s="677"/>
      <c r="K2463" s="676" t="s">
        <v>4095</v>
      </c>
      <c r="L2463" s="677" t="s">
        <v>1124</v>
      </c>
      <c r="M2463" s="677">
        <v>44565</v>
      </c>
      <c r="N2463" s="677">
        <v>44685</v>
      </c>
      <c r="O2463" s="677"/>
      <c r="P2463" s="677"/>
      <c r="Q2463" s="677"/>
      <c r="R2463" s="677"/>
      <c r="S2463" s="676" t="s">
        <v>1106</v>
      </c>
      <c r="T2463" s="676">
        <v>60</v>
      </c>
      <c r="U2463" s="676"/>
      <c r="V2463" s="676" t="s">
        <v>973</v>
      </c>
      <c r="W2463" s="678">
        <v>400</v>
      </c>
      <c r="X2463" s="551">
        <v>832</v>
      </c>
      <c r="Y2463" s="693">
        <f>W2463*X2463</f>
        <v>332800</v>
      </c>
      <c r="Z2463" s="680">
        <v>0.55000000000000004</v>
      </c>
      <c r="AA2463" s="682">
        <f>Y2463*Z2463</f>
        <v>183040.00000000003</v>
      </c>
      <c r="AB2463" s="682"/>
      <c r="AC2463" s="683"/>
      <c r="AD2463" s="692"/>
      <c r="AE2463" s="684"/>
      <c r="AF2463" s="695">
        <v>183040.00000000003</v>
      </c>
      <c r="AG2463" s="676" t="s">
        <v>47</v>
      </c>
      <c r="AH2463" s="676"/>
      <c r="AI2463" s="676">
        <v>45</v>
      </c>
      <c r="AJ2463" s="676" t="s">
        <v>1128</v>
      </c>
      <c r="AK2463" s="676" t="s">
        <v>1129</v>
      </c>
      <c r="AL2463" s="696">
        <v>55122</v>
      </c>
      <c r="AM2463" s="676" t="s">
        <v>52</v>
      </c>
      <c r="AN2463" s="676"/>
      <c r="AO2463" s="676"/>
      <c r="AP2463" s="684"/>
      <c r="AQ2463" s="684" t="s">
        <v>37</v>
      </c>
      <c r="AR2463" s="676"/>
      <c r="AS2463" s="544"/>
      <c r="AT2463" s="630"/>
      <c r="AU2463" s="285"/>
      <c r="AV2463" s="674"/>
      <c r="AW2463" s="673">
        <f>U2463</f>
        <v>0</v>
      </c>
      <c r="AX2463" s="673" cm="1">
        <f t="array" ref="AX2463">SUM(MID(0&amp;AW2463,LARGE(INDEX(ISNUMBER(--MID(AW2463,ROW($1:$8),1))*ROW($1:$8),),ROW($1:$8))+1,1)*10^ROW($1:$8)/10)</f>
        <v>0</v>
      </c>
      <c r="AY2463" s="673" t="e">
        <f>VLOOKUP($AX2463,'Item Master Data'!$A:$F,3,FALSE)</f>
        <v>#N/A</v>
      </c>
      <c r="AZ2463" s="673" t="e">
        <f>VLOOKUP($AX2463,'Item Master Data'!$A:$F,6,FALSE)</f>
        <v>#N/A</v>
      </c>
      <c r="BA2463" s="673" t="e">
        <f>X2463/BB2463</f>
        <v>#N/A</v>
      </c>
      <c r="BB2463" s="673" t="e">
        <f>VLOOKUP(AX2463,'Item Master Data'!$A:$G,7,FALSE)</f>
        <v>#N/A</v>
      </c>
      <c r="BD2463" s="673" t="e">
        <f>W2463-AZ2463</f>
        <v>#N/A</v>
      </c>
    </row>
    <row r="2464" spans="1:56" s="673" customFormat="1" ht="15" customHeight="1">
      <c r="A2464" s="282"/>
      <c r="B2464" s="283"/>
      <c r="C2464" s="296" t="s">
        <v>1217</v>
      </c>
      <c r="D2464" s="535" t="s">
        <v>3750</v>
      </c>
      <c r="E2464" s="284" t="s">
        <v>4088</v>
      </c>
      <c r="F2464" s="676"/>
      <c r="G2464" s="676">
        <v>2022</v>
      </c>
      <c r="H2464" s="555">
        <v>5</v>
      </c>
      <c r="I2464" s="555" t="s">
        <v>1295</v>
      </c>
      <c r="J2464" s="677"/>
      <c r="K2464" s="676" t="s">
        <v>4096</v>
      </c>
      <c r="L2464" s="677" t="s">
        <v>1124</v>
      </c>
      <c r="M2464" s="677">
        <v>44575</v>
      </c>
      <c r="N2464" s="677">
        <v>44636</v>
      </c>
      <c r="O2464" s="677"/>
      <c r="P2464" s="677"/>
      <c r="Q2464" s="677"/>
      <c r="R2464" s="677"/>
      <c r="S2464" s="676" t="s">
        <v>1106</v>
      </c>
      <c r="T2464" s="676">
        <v>60</v>
      </c>
      <c r="U2464" s="676"/>
      <c r="V2464" s="676" t="s">
        <v>986</v>
      </c>
      <c r="W2464" s="678">
        <v>360</v>
      </c>
      <c r="X2464" s="551">
        <v>768</v>
      </c>
      <c r="Y2464" s="693">
        <f>W2464*X2464</f>
        <v>276480</v>
      </c>
      <c r="Z2464" s="680">
        <v>0.53</v>
      </c>
      <c r="AA2464" s="682">
        <f>Y2464*Z2464</f>
        <v>146534.39999999999</v>
      </c>
      <c r="AB2464" s="682"/>
      <c r="AC2464" s="683"/>
      <c r="AD2464" s="692"/>
      <c r="AE2464" s="684"/>
      <c r="AF2464" s="695">
        <f>AE2464+AD2464+AA2464</f>
        <v>146534.39999999999</v>
      </c>
      <c r="AG2464" s="676" t="s">
        <v>47</v>
      </c>
      <c r="AH2464" s="676"/>
      <c r="AI2464" s="676">
        <v>45</v>
      </c>
      <c r="AJ2464" s="676" t="s">
        <v>1125</v>
      </c>
      <c r="AK2464" s="676" t="s">
        <v>1121</v>
      </c>
      <c r="AL2464" s="696">
        <v>60433</v>
      </c>
      <c r="AM2464" s="676" t="s">
        <v>52</v>
      </c>
      <c r="AN2464" s="676"/>
      <c r="AO2464" s="676"/>
      <c r="AP2464" s="684"/>
      <c r="AQ2464" s="684" t="s">
        <v>37</v>
      </c>
      <c r="AR2464" s="676"/>
      <c r="AS2464" s="544"/>
      <c r="AT2464" s="630"/>
      <c r="AU2464" s="285"/>
      <c r="AV2464" s="674"/>
      <c r="AW2464" s="673">
        <f>U2464</f>
        <v>0</v>
      </c>
      <c r="AX2464" s="673" cm="1">
        <f t="array" ref="AX2464">SUM(MID(0&amp;AW2464,LARGE(INDEX(ISNUMBER(--MID(AW2464,ROW($1:$8),1))*ROW($1:$8),),ROW($1:$8))+1,1)*10^ROW($1:$8)/10)</f>
        <v>0</v>
      </c>
      <c r="AY2464" s="673" t="e">
        <f>VLOOKUP($AX2464,'Item Master Data'!$A:$F,3,FALSE)</f>
        <v>#N/A</v>
      </c>
      <c r="AZ2464" s="673" t="e">
        <f>VLOOKUP($AX2464,'Item Master Data'!$A:$F,6,FALSE)</f>
        <v>#N/A</v>
      </c>
      <c r="BA2464" s="673" t="e">
        <f>X2464/BB2464</f>
        <v>#N/A</v>
      </c>
      <c r="BB2464" s="673" t="e">
        <f>VLOOKUP(AX2464,'Item Master Data'!$A:$G,7,FALSE)</f>
        <v>#N/A</v>
      </c>
      <c r="BD2464" s="673" t="e">
        <f>W2464-AZ2464</f>
        <v>#N/A</v>
      </c>
    </row>
    <row r="2465" spans="1:56" s="673" customFormat="1" ht="15" customHeight="1">
      <c r="A2465" s="282"/>
      <c r="B2465" s="283"/>
      <c r="C2465" s="296" t="s">
        <v>1217</v>
      </c>
      <c r="D2465" s="535" t="s">
        <v>3750</v>
      </c>
      <c r="E2465" s="284" t="s">
        <v>4088</v>
      </c>
      <c r="F2465" s="676"/>
      <c r="G2465" s="676">
        <v>2022</v>
      </c>
      <c r="H2465" s="555">
        <v>5</v>
      </c>
      <c r="I2465" s="555" t="s">
        <v>1295</v>
      </c>
      <c r="J2465" s="677"/>
      <c r="K2465" s="676" t="s">
        <v>4096</v>
      </c>
      <c r="L2465" s="677" t="s">
        <v>1124</v>
      </c>
      <c r="M2465" s="677">
        <v>44575</v>
      </c>
      <c r="N2465" s="677">
        <v>44636</v>
      </c>
      <c r="O2465" s="677"/>
      <c r="P2465" s="677"/>
      <c r="Q2465" s="677"/>
      <c r="R2465" s="677"/>
      <c r="S2465" s="676" t="s">
        <v>1106</v>
      </c>
      <c r="T2465" s="676">
        <v>60</v>
      </c>
      <c r="U2465" s="676"/>
      <c r="V2465" s="676" t="s">
        <v>986</v>
      </c>
      <c r="W2465" s="678">
        <v>360</v>
      </c>
      <c r="X2465" s="551">
        <v>768</v>
      </c>
      <c r="Y2465" s="693">
        <f>W2465*X2465</f>
        <v>276480</v>
      </c>
      <c r="Z2465" s="680">
        <v>0.53</v>
      </c>
      <c r="AA2465" s="682">
        <f>Y2465*Z2465</f>
        <v>146534.39999999999</v>
      </c>
      <c r="AB2465" s="682"/>
      <c r="AC2465" s="683"/>
      <c r="AD2465" s="692"/>
      <c r="AE2465" s="684"/>
      <c r="AF2465" s="695">
        <f>AE2465+AD2465+AA2465</f>
        <v>146534.39999999999</v>
      </c>
      <c r="AG2465" s="676" t="s">
        <v>47</v>
      </c>
      <c r="AH2465" s="676"/>
      <c r="AI2465" s="676">
        <v>45</v>
      </c>
      <c r="AJ2465" s="676" t="s">
        <v>1125</v>
      </c>
      <c r="AK2465" s="676" t="s">
        <v>1121</v>
      </c>
      <c r="AL2465" s="696">
        <v>60433</v>
      </c>
      <c r="AM2465" s="676" t="s">
        <v>52</v>
      </c>
      <c r="AN2465" s="676"/>
      <c r="AO2465" s="676"/>
      <c r="AP2465" s="684"/>
      <c r="AQ2465" s="684" t="s">
        <v>37</v>
      </c>
      <c r="AR2465" s="676"/>
      <c r="AS2465" s="544"/>
      <c r="AT2465" s="630"/>
      <c r="AU2465" s="285"/>
      <c r="AV2465" s="674"/>
      <c r="AW2465" s="673">
        <f>U2465</f>
        <v>0</v>
      </c>
      <c r="AX2465" s="673" cm="1">
        <f t="array" ref="AX2465">SUM(MID(0&amp;AW2465,LARGE(INDEX(ISNUMBER(--MID(AW2465,ROW($1:$8),1))*ROW($1:$8),),ROW($1:$8))+1,1)*10^ROW($1:$8)/10)</f>
        <v>0</v>
      </c>
      <c r="AY2465" s="673" t="e">
        <f>VLOOKUP($AX2465,'Item Master Data'!$A:$F,3,FALSE)</f>
        <v>#N/A</v>
      </c>
      <c r="AZ2465" s="673" t="e">
        <f>VLOOKUP($AX2465,'Item Master Data'!$A:$F,6,FALSE)</f>
        <v>#N/A</v>
      </c>
      <c r="BA2465" s="673" t="e">
        <f>X2465/BB2465</f>
        <v>#N/A</v>
      </c>
      <c r="BB2465" s="673" t="e">
        <f>VLOOKUP(AX2465,'Item Master Data'!$A:$G,7,FALSE)</f>
        <v>#N/A</v>
      </c>
      <c r="BD2465" s="673" t="e">
        <f>W2465-AZ2465</f>
        <v>#N/A</v>
      </c>
    </row>
    <row r="2466" spans="1:56" s="673" customFormat="1" ht="15" customHeight="1">
      <c r="A2466" s="282"/>
      <c r="B2466" s="283"/>
      <c r="C2466" s="283"/>
      <c r="D2466" s="535" t="s">
        <v>3750</v>
      </c>
      <c r="E2466" s="284" t="s">
        <v>5402</v>
      </c>
      <c r="F2466" s="676"/>
      <c r="G2466" s="676">
        <v>2022</v>
      </c>
      <c r="H2466" s="725">
        <v>5</v>
      </c>
      <c r="I2466" s="687"/>
      <c r="J2466" s="677"/>
      <c r="K2466" s="676" t="s">
        <v>3920</v>
      </c>
      <c r="L2466" s="676" t="s">
        <v>1124</v>
      </c>
      <c r="M2466" s="677">
        <v>44519</v>
      </c>
      <c r="N2466" s="677">
        <v>44666</v>
      </c>
      <c r="O2466" s="677"/>
      <c r="P2466" s="677" t="s">
        <v>1461</v>
      </c>
      <c r="Q2466" s="677"/>
      <c r="R2466" s="677"/>
      <c r="S2466" s="676" t="s">
        <v>1106</v>
      </c>
      <c r="T2466" s="676">
        <v>60</v>
      </c>
      <c r="U2466" s="676">
        <v>49203132</v>
      </c>
      <c r="V2466" s="676" t="s">
        <v>986</v>
      </c>
      <c r="W2466" s="678">
        <v>360</v>
      </c>
      <c r="X2466" s="551">
        <v>768</v>
      </c>
      <c r="Y2466" s="693">
        <f>W2466*X2466</f>
        <v>276480</v>
      </c>
      <c r="Z2466" s="680">
        <f>183.6/360</f>
        <v>0.51</v>
      </c>
      <c r="AA2466" s="682">
        <f>Y2466*Z2466</f>
        <v>141004.79999999999</v>
      </c>
      <c r="AB2466" s="682"/>
      <c r="AC2466" s="683">
        <v>0</v>
      </c>
      <c r="AD2466" s="692"/>
      <c r="AE2466" s="684"/>
      <c r="AF2466" s="695">
        <f>AA2466+AD2466+AE2466</f>
        <v>141004.79999999999</v>
      </c>
      <c r="AG2466" s="676" t="s">
        <v>47</v>
      </c>
      <c r="AH2466" s="676"/>
      <c r="AI2466" s="676">
        <v>45</v>
      </c>
      <c r="AJ2466" s="676" t="s">
        <v>1132</v>
      </c>
      <c r="AK2466" s="676" t="s">
        <v>1089</v>
      </c>
      <c r="AL2466" s="696">
        <v>8505</v>
      </c>
      <c r="AM2466" s="676" t="s">
        <v>52</v>
      </c>
      <c r="AN2466" s="676" t="s">
        <v>1110</v>
      </c>
      <c r="AO2466" s="676"/>
      <c r="AP2466" s="684"/>
      <c r="AQ2466" s="684"/>
      <c r="AR2466" s="676"/>
      <c r="AS2466" s="544" t="s">
        <v>1077</v>
      </c>
      <c r="AT2466" s="630"/>
      <c r="AU2466" s="285" t="s">
        <v>1078</v>
      </c>
      <c r="AV2466" s="674"/>
      <c r="AW2466" s="673">
        <f>U2466</f>
        <v>49203132</v>
      </c>
      <c r="AX2466" s="673" cm="1">
        <f t="array" ref="AX2466">SUM(MID(0&amp;AW2466,LARGE(INDEX(ISNUMBER(--MID(AW2466,ROW($1:$8),1))*ROW($1:$8),),ROW($1:$8))+1,1)*10^ROW($1:$8)/10)</f>
        <v>49203132</v>
      </c>
      <c r="AY2466" s="673" t="str">
        <f>VLOOKUP($AX2466,'Item Master Data'!$A:$F,3,FALSE)</f>
        <v>Q.PEAK DUO BLK G10+</v>
      </c>
      <c r="AZ2466" s="673">
        <f>VLOOKUP($AX2466,'Item Master Data'!$A:$F,6,FALSE)</f>
        <v>360</v>
      </c>
      <c r="BA2466" s="673">
        <f>X2466/BB2466</f>
        <v>24</v>
      </c>
      <c r="BB2466" s="673">
        <f>VLOOKUP(AX2466,'Item Master Data'!$A:$G,7,FALSE)</f>
        <v>32</v>
      </c>
      <c r="BD2466" s="673">
        <f>W2466-AZ2466</f>
        <v>0</v>
      </c>
    </row>
    <row r="2467" spans="1:56" s="673" customFormat="1" ht="15" customHeight="1">
      <c r="A2467" s="282"/>
      <c r="B2467" s="283"/>
      <c r="C2467" s="283"/>
      <c r="D2467" s="535" t="s">
        <v>3750</v>
      </c>
      <c r="E2467" s="284" t="s">
        <v>3917</v>
      </c>
      <c r="F2467" s="676"/>
      <c r="G2467" s="676">
        <v>2022</v>
      </c>
      <c r="H2467" s="676">
        <v>5</v>
      </c>
      <c r="I2467" s="687"/>
      <c r="J2467" s="677"/>
      <c r="K2467" s="676" t="s">
        <v>4099</v>
      </c>
      <c r="L2467" s="676" t="s">
        <v>1124</v>
      </c>
      <c r="M2467" s="677">
        <v>44519</v>
      </c>
      <c r="N2467" s="677">
        <v>44666</v>
      </c>
      <c r="O2467" s="677"/>
      <c r="P2467" s="677"/>
      <c r="Q2467" s="677"/>
      <c r="R2467" s="677"/>
      <c r="S2467" s="676" t="s">
        <v>1106</v>
      </c>
      <c r="T2467" s="676">
        <v>60</v>
      </c>
      <c r="U2467" s="676">
        <v>49201132</v>
      </c>
      <c r="V2467" s="676" t="s">
        <v>986</v>
      </c>
      <c r="W2467" s="678">
        <v>360</v>
      </c>
      <c r="X2467" s="551">
        <v>768</v>
      </c>
      <c r="Y2467" s="693">
        <f>W2467*X2467</f>
        <v>276480</v>
      </c>
      <c r="Z2467" s="680">
        <v>0.53</v>
      </c>
      <c r="AA2467" s="682">
        <f>Y2467*Z2467</f>
        <v>146534.39999999999</v>
      </c>
      <c r="AB2467" s="682"/>
      <c r="AC2467" s="683">
        <v>0</v>
      </c>
      <c r="AD2467" s="692"/>
      <c r="AE2467" s="684"/>
      <c r="AF2467" s="695">
        <f>AE2467+AD2467+AA2467</f>
        <v>146534.39999999999</v>
      </c>
      <c r="AG2467" s="676" t="s">
        <v>47</v>
      </c>
      <c r="AH2467" s="676"/>
      <c r="AI2467" s="676">
        <v>45</v>
      </c>
      <c r="AJ2467" s="676" t="s">
        <v>4098</v>
      </c>
      <c r="AK2467" s="676" t="s">
        <v>1100</v>
      </c>
      <c r="AL2467" s="696">
        <v>1583</v>
      </c>
      <c r="AM2467" s="676" t="s">
        <v>52</v>
      </c>
      <c r="AN2467" s="676" t="s">
        <v>1076</v>
      </c>
      <c r="AO2467" s="676"/>
      <c r="AP2467" s="684"/>
      <c r="AQ2467" s="684"/>
      <c r="AR2467" s="676"/>
      <c r="AS2467" s="544" t="s">
        <v>1077</v>
      </c>
      <c r="AT2467" s="630"/>
      <c r="AU2467" s="285" t="s">
        <v>1078</v>
      </c>
      <c r="AV2467" s="674"/>
      <c r="AW2467" s="673">
        <f>U2467</f>
        <v>49201132</v>
      </c>
      <c r="AX2467" s="673" cm="1">
        <f t="array" ref="AX2467">SUM(MID(0&amp;AW2467,LARGE(INDEX(ISNUMBER(--MID(AW2467,ROW($1:$8),1))*ROW($1:$8),),ROW($1:$8))+1,1)*10^ROW($1:$8)/10)</f>
        <v>49201132</v>
      </c>
      <c r="AY2467" s="673" t="str">
        <f>VLOOKUP($AX2467,'Item Master Data'!$A:$F,3,FALSE)</f>
        <v>Q.PEAK DUO BLK G10+</v>
      </c>
      <c r="AZ2467" s="673">
        <f>VLOOKUP($AX2467,'Item Master Data'!$A:$F,6,FALSE)</f>
        <v>360</v>
      </c>
      <c r="BA2467" s="673">
        <f>X2467/BB2467</f>
        <v>24</v>
      </c>
      <c r="BB2467" s="673">
        <f>VLOOKUP(AX2467,'Item Master Data'!$A:$G,7,FALSE)</f>
        <v>32</v>
      </c>
      <c r="BD2467" s="673">
        <f>W2467-AZ2467</f>
        <v>0</v>
      </c>
    </row>
    <row r="2468" spans="1:56" s="673" customFormat="1" ht="15" customHeight="1">
      <c r="A2468" s="282"/>
      <c r="B2468" s="283"/>
      <c r="C2468" s="283"/>
      <c r="D2468" s="535" t="s">
        <v>3750</v>
      </c>
      <c r="E2468" s="284" t="s">
        <v>4100</v>
      </c>
      <c r="F2468" s="676"/>
      <c r="G2468" s="676">
        <v>2022</v>
      </c>
      <c r="H2468" s="676">
        <v>5</v>
      </c>
      <c r="I2468" s="687"/>
      <c r="J2468" s="677"/>
      <c r="K2468" s="676" t="s">
        <v>4101</v>
      </c>
      <c r="L2468" s="676" t="s">
        <v>1124</v>
      </c>
      <c r="M2468" s="677">
        <v>44519</v>
      </c>
      <c r="N2468" s="677">
        <v>44652</v>
      </c>
      <c r="O2468" s="677"/>
      <c r="P2468" s="677"/>
      <c r="Q2468" s="677" t="s">
        <v>1097</v>
      </c>
      <c r="R2468" s="677"/>
      <c r="S2468" s="676" t="s">
        <v>1106</v>
      </c>
      <c r="T2468" s="676">
        <v>60</v>
      </c>
      <c r="U2468" s="676">
        <v>49201132</v>
      </c>
      <c r="V2468" s="676" t="s">
        <v>986</v>
      </c>
      <c r="W2468" s="678">
        <v>360</v>
      </c>
      <c r="X2468" s="551">
        <v>768</v>
      </c>
      <c r="Y2468" s="693">
        <f>W2468*X2468</f>
        <v>276480</v>
      </c>
      <c r="Z2468" s="680">
        <v>0.53</v>
      </c>
      <c r="AA2468" s="682">
        <f>Y2468*Z2468</f>
        <v>146534.39999999999</v>
      </c>
      <c r="AB2468" s="682"/>
      <c r="AC2468" s="683">
        <v>0</v>
      </c>
      <c r="AD2468" s="692"/>
      <c r="AE2468" s="684"/>
      <c r="AF2468" s="695">
        <f>AE2468+AD2468+AA2468</f>
        <v>146534.39999999999</v>
      </c>
      <c r="AG2468" s="676" t="s">
        <v>47</v>
      </c>
      <c r="AH2468" s="676"/>
      <c r="AI2468" s="676">
        <v>45</v>
      </c>
      <c r="AJ2468" s="676" t="s">
        <v>1151</v>
      </c>
      <c r="AK2468" s="676" t="s">
        <v>50</v>
      </c>
      <c r="AL2468" s="696">
        <v>94577</v>
      </c>
      <c r="AM2468" s="676" t="s">
        <v>52</v>
      </c>
      <c r="AN2468" s="676" t="s">
        <v>1076</v>
      </c>
      <c r="AO2468" s="676"/>
      <c r="AP2468" s="684"/>
      <c r="AQ2468" s="684"/>
      <c r="AR2468" s="676"/>
      <c r="AS2468" s="544" t="s">
        <v>1077</v>
      </c>
      <c r="AT2468" s="630"/>
      <c r="AU2468" s="285" t="s">
        <v>1078</v>
      </c>
      <c r="AV2468" s="674"/>
      <c r="AW2468" s="673">
        <f>U2468</f>
        <v>49201132</v>
      </c>
      <c r="AX2468" s="673" cm="1">
        <f t="array" ref="AX2468">SUM(MID(0&amp;AW2468,LARGE(INDEX(ISNUMBER(--MID(AW2468,ROW($1:$8),1))*ROW($1:$8),),ROW($1:$8))+1,1)*10^ROW($1:$8)/10)</f>
        <v>49201132</v>
      </c>
      <c r="AY2468" s="673" t="str">
        <f>VLOOKUP($AX2468,'Item Master Data'!$A:$F,3,FALSE)</f>
        <v>Q.PEAK DUO BLK G10+</v>
      </c>
      <c r="AZ2468" s="673">
        <f>VLOOKUP($AX2468,'Item Master Data'!$A:$F,6,FALSE)</f>
        <v>360</v>
      </c>
      <c r="BA2468" s="673">
        <f>X2468/BB2468</f>
        <v>24</v>
      </c>
      <c r="BB2468" s="673">
        <f>VLOOKUP(AX2468,'Item Master Data'!$A:$G,7,FALSE)</f>
        <v>32</v>
      </c>
      <c r="BD2468" s="673">
        <f>W2468-AZ2468</f>
        <v>0</v>
      </c>
    </row>
    <row r="2469" spans="1:56" s="673" customFormat="1" ht="15" customHeight="1">
      <c r="A2469" s="282"/>
      <c r="B2469" s="283"/>
      <c r="C2469" s="283"/>
      <c r="D2469" s="535" t="s">
        <v>3750</v>
      </c>
      <c r="E2469" s="284" t="s">
        <v>4102</v>
      </c>
      <c r="F2469" s="676"/>
      <c r="G2469" s="676">
        <v>2022</v>
      </c>
      <c r="H2469" s="676">
        <v>5</v>
      </c>
      <c r="I2469" s="687"/>
      <c r="J2469" s="677"/>
      <c r="K2469" s="676" t="s">
        <v>4103</v>
      </c>
      <c r="L2469" s="676" t="s">
        <v>1124</v>
      </c>
      <c r="M2469" s="677">
        <v>44606</v>
      </c>
      <c r="N2469" s="677">
        <v>44683</v>
      </c>
      <c r="O2469" s="677"/>
      <c r="P2469" s="677"/>
      <c r="Q2469" s="677"/>
      <c r="R2469" s="677"/>
      <c r="S2469" s="676" t="s">
        <v>1106</v>
      </c>
      <c r="T2469" s="676">
        <v>60</v>
      </c>
      <c r="U2469" s="676">
        <v>49201132</v>
      </c>
      <c r="V2469" s="676" t="s">
        <v>986</v>
      </c>
      <c r="W2469" s="678">
        <v>360</v>
      </c>
      <c r="X2469" s="551">
        <v>768</v>
      </c>
      <c r="Y2469" s="693">
        <f>W2469*X2469</f>
        <v>276480</v>
      </c>
      <c r="Z2469" s="680">
        <v>0.51</v>
      </c>
      <c r="AA2469" s="682">
        <f>Y2469*Z2469</f>
        <v>141004.79999999999</v>
      </c>
      <c r="AB2469" s="682"/>
      <c r="AC2469" s="683">
        <v>0</v>
      </c>
      <c r="AD2469" s="692"/>
      <c r="AE2469" s="684"/>
      <c r="AF2469" s="695">
        <f>AE2469+AD2469+AA2469</f>
        <v>141004.79999999999</v>
      </c>
      <c r="AG2469" s="676" t="s">
        <v>47</v>
      </c>
      <c r="AH2469" s="676"/>
      <c r="AI2469" s="676">
        <v>45</v>
      </c>
      <c r="AJ2469" s="676" t="s">
        <v>1151</v>
      </c>
      <c r="AK2469" s="676" t="s">
        <v>50</v>
      </c>
      <c r="AL2469" s="696">
        <v>94577</v>
      </c>
      <c r="AM2469" s="676" t="s">
        <v>52</v>
      </c>
      <c r="AN2469" s="676" t="s">
        <v>1076</v>
      </c>
      <c r="AO2469" s="676"/>
      <c r="AP2469" s="684"/>
      <c r="AQ2469" s="684"/>
      <c r="AR2469" s="676"/>
      <c r="AS2469" s="544" t="s">
        <v>1077</v>
      </c>
      <c r="AT2469" s="630"/>
      <c r="AU2469" s="285" t="s">
        <v>1078</v>
      </c>
      <c r="AV2469" s="674"/>
      <c r="AW2469" s="673">
        <f>U2469</f>
        <v>49201132</v>
      </c>
      <c r="AX2469" s="673" cm="1">
        <f t="array" ref="AX2469">SUM(MID(0&amp;AW2469,LARGE(INDEX(ISNUMBER(--MID(AW2469,ROW($1:$8),1))*ROW($1:$8),),ROW($1:$8))+1,1)*10^ROW($1:$8)/10)</f>
        <v>49201132</v>
      </c>
      <c r="AY2469" s="673" t="str">
        <f>VLOOKUP($AX2469,'Item Master Data'!$A:$F,3,FALSE)</f>
        <v>Q.PEAK DUO BLK G10+</v>
      </c>
      <c r="AZ2469" s="673">
        <f>VLOOKUP($AX2469,'Item Master Data'!$A:$F,6,FALSE)</f>
        <v>360</v>
      </c>
      <c r="BA2469" s="673">
        <f>X2469/BB2469</f>
        <v>24</v>
      </c>
      <c r="BB2469" s="673">
        <f>VLOOKUP(AX2469,'Item Master Data'!$A:$G,7,FALSE)</f>
        <v>32</v>
      </c>
      <c r="BD2469" s="673">
        <f>W2469-AZ2469</f>
        <v>0</v>
      </c>
    </row>
    <row r="2470" spans="1:56" s="673" customFormat="1" ht="15" customHeight="1">
      <c r="A2470" s="282"/>
      <c r="B2470" s="283"/>
      <c r="C2470" s="283"/>
      <c r="D2470" s="535" t="s">
        <v>3750</v>
      </c>
      <c r="E2470" s="294" t="s">
        <v>1292</v>
      </c>
      <c r="F2470" s="676"/>
      <c r="G2470" s="676">
        <v>2022</v>
      </c>
      <c r="H2470" s="676">
        <v>5</v>
      </c>
      <c r="I2470" s="676"/>
      <c r="J2470" s="677"/>
      <c r="K2470" s="676">
        <v>1069</v>
      </c>
      <c r="L2470" s="677" t="s">
        <v>3769</v>
      </c>
      <c r="M2470" s="677">
        <v>44551</v>
      </c>
      <c r="N2470" s="677" t="s">
        <v>1605</v>
      </c>
      <c r="O2470" s="677"/>
      <c r="P2470" s="677" t="s">
        <v>3906</v>
      </c>
      <c r="Q2470" s="677"/>
      <c r="R2470" s="677"/>
      <c r="S2470" s="676" t="s">
        <v>1106</v>
      </c>
      <c r="T2470" s="676">
        <v>60</v>
      </c>
      <c r="U2470" s="676"/>
      <c r="V2470" s="676" t="s">
        <v>973</v>
      </c>
      <c r="W2470" s="678">
        <v>400</v>
      </c>
      <c r="X2470" s="551">
        <f>5376</f>
        <v>5376</v>
      </c>
      <c r="Y2470" s="693">
        <f>W2470*X2470</f>
        <v>2150400</v>
      </c>
      <c r="Z2470" s="680">
        <v>0.48</v>
      </c>
      <c r="AA2470" s="682">
        <f>Y2470*Z2470</f>
        <v>1032192</v>
      </c>
      <c r="AB2470" s="682"/>
      <c r="AC2470" s="683">
        <f>AB2470*Y2470</f>
        <v>0</v>
      </c>
      <c r="AD2470" s="692"/>
      <c r="AE2470" s="684"/>
      <c r="AF2470" s="695">
        <f>AA2470+AD2470+AE2470</f>
        <v>1032192</v>
      </c>
      <c r="AG2470" s="676" t="s">
        <v>47</v>
      </c>
      <c r="AH2470" s="676"/>
      <c r="AI2470" s="676">
        <v>45</v>
      </c>
      <c r="AJ2470" s="676" t="s">
        <v>1113</v>
      </c>
      <c r="AK2470" s="676" t="s">
        <v>1113</v>
      </c>
      <c r="AL2470" s="696" t="s">
        <v>3926</v>
      </c>
      <c r="AM2470" s="676" t="s">
        <v>52</v>
      </c>
      <c r="AN2470" s="676" t="s">
        <v>1076</v>
      </c>
      <c r="AO2470" s="676"/>
      <c r="AP2470" s="684"/>
      <c r="AQ2470" s="684" t="s">
        <v>37</v>
      </c>
      <c r="AR2470" s="676"/>
      <c r="AS2470" s="544" t="s">
        <v>1157</v>
      </c>
      <c r="AT2470" s="630" t="s">
        <v>1078</v>
      </c>
      <c r="AU2470" s="285" t="s">
        <v>1078</v>
      </c>
      <c r="AV2470" s="674"/>
      <c r="AW2470" s="673">
        <f>U2470</f>
        <v>0</v>
      </c>
      <c r="AX2470" s="673" cm="1">
        <f t="array" ref="AX2470">SUM(MID(0&amp;AW2470,LARGE(INDEX(ISNUMBER(--MID(AW2470,ROW($1:$8),1))*ROW($1:$8),),ROW($1:$8))+1,1)*10^ROW($1:$8)/10)</f>
        <v>0</v>
      </c>
      <c r="AY2470" s="673" t="e">
        <f>VLOOKUP($AX2470,'Item Master Data'!$A:$F,3,FALSE)</f>
        <v>#N/A</v>
      </c>
      <c r="AZ2470" s="673" t="e">
        <f>VLOOKUP($AX2470,'Item Master Data'!$A:$F,6,FALSE)</f>
        <v>#N/A</v>
      </c>
      <c r="BA2470" s="673" t="e">
        <f>X2470/BB2470</f>
        <v>#N/A</v>
      </c>
      <c r="BB2470" s="673" t="e">
        <f>VLOOKUP(AX2470,'Item Master Data'!$A:$G,7,FALSE)</f>
        <v>#N/A</v>
      </c>
      <c r="BD2470" s="673" t="e">
        <f>W2470-AZ2470</f>
        <v>#N/A</v>
      </c>
    </row>
    <row r="2471" spans="1:56" s="673" customFormat="1" ht="15" customHeight="1">
      <c r="A2471" s="282"/>
      <c r="B2471" s="283"/>
      <c r="C2471" s="283"/>
      <c r="D2471" s="535" t="s">
        <v>3750</v>
      </c>
      <c r="E2471" s="294" t="s">
        <v>1292</v>
      </c>
      <c r="F2471" s="676"/>
      <c r="G2471" s="676">
        <v>2022</v>
      </c>
      <c r="H2471" s="676">
        <v>5</v>
      </c>
      <c r="I2471" s="676"/>
      <c r="J2471" s="677"/>
      <c r="K2471" s="676">
        <v>1069</v>
      </c>
      <c r="L2471" s="677" t="s">
        <v>3769</v>
      </c>
      <c r="M2471" s="677">
        <v>44551</v>
      </c>
      <c r="N2471" s="677" t="s">
        <v>1651</v>
      </c>
      <c r="O2471" s="677"/>
      <c r="P2471" s="677"/>
      <c r="Q2471" s="677"/>
      <c r="R2471" s="677"/>
      <c r="S2471" s="676" t="s">
        <v>1106</v>
      </c>
      <c r="T2471" s="676">
        <v>60</v>
      </c>
      <c r="U2471" s="676"/>
      <c r="V2471" s="676" t="s">
        <v>986</v>
      </c>
      <c r="W2471" s="678">
        <v>360</v>
      </c>
      <c r="X2471" s="551">
        <f>9984+8320-8320</f>
        <v>9984</v>
      </c>
      <c r="Y2471" s="693">
        <f>W2471*X2471</f>
        <v>3594240</v>
      </c>
      <c r="Z2471" s="680">
        <v>0.47</v>
      </c>
      <c r="AA2471" s="682">
        <f>Y2471*Z2471</f>
        <v>1689292.7999999998</v>
      </c>
      <c r="AB2471" s="682"/>
      <c r="AC2471" s="683">
        <f>AB2471*Y2471</f>
        <v>0</v>
      </c>
      <c r="AD2471" s="692"/>
      <c r="AE2471" s="684"/>
      <c r="AF2471" s="695">
        <f>AA2471+AD2471+AE2471</f>
        <v>1689292.7999999998</v>
      </c>
      <c r="AG2471" s="676" t="s">
        <v>47</v>
      </c>
      <c r="AH2471" s="676"/>
      <c r="AI2471" s="676">
        <v>45</v>
      </c>
      <c r="AJ2471" s="676" t="s">
        <v>1113</v>
      </c>
      <c r="AK2471" s="676" t="s">
        <v>1113</v>
      </c>
      <c r="AL2471" s="696" t="s">
        <v>3926</v>
      </c>
      <c r="AM2471" s="676" t="s">
        <v>52</v>
      </c>
      <c r="AN2471" s="676" t="s">
        <v>1076</v>
      </c>
      <c r="AO2471" s="676"/>
      <c r="AP2471" s="684"/>
      <c r="AQ2471" s="684" t="s">
        <v>37</v>
      </c>
      <c r="AR2471" s="676"/>
      <c r="AS2471" s="544" t="s">
        <v>1157</v>
      </c>
      <c r="AT2471" s="630" t="s">
        <v>1078</v>
      </c>
      <c r="AU2471" s="285" t="s">
        <v>1078</v>
      </c>
      <c r="AV2471" s="674"/>
      <c r="AW2471" s="673">
        <f>U2471</f>
        <v>0</v>
      </c>
      <c r="AX2471" s="673" cm="1">
        <f t="array" ref="AX2471">SUM(MID(0&amp;AW2471,LARGE(INDEX(ISNUMBER(--MID(AW2471,ROW($1:$8),1))*ROW($1:$8),),ROW($1:$8))+1,1)*10^ROW($1:$8)/10)</f>
        <v>0</v>
      </c>
      <c r="AY2471" s="673" t="e">
        <f>VLOOKUP($AX2471,'Item Master Data'!$A:$F,3,FALSE)</f>
        <v>#N/A</v>
      </c>
      <c r="AZ2471" s="673" t="e">
        <f>VLOOKUP($AX2471,'Item Master Data'!$A:$F,6,FALSE)</f>
        <v>#N/A</v>
      </c>
      <c r="BA2471" s="673" t="e">
        <f>X2471/BB2471</f>
        <v>#N/A</v>
      </c>
      <c r="BB2471" s="673" t="e">
        <f>VLOOKUP(AX2471,'Item Master Data'!$A:$G,7,FALSE)</f>
        <v>#N/A</v>
      </c>
      <c r="BD2471" s="673" t="e">
        <f>W2471-AZ2471</f>
        <v>#N/A</v>
      </c>
    </row>
    <row r="2472" spans="1:56" s="673" customFormat="1" ht="15" customHeight="1">
      <c r="A2472" s="282"/>
      <c r="B2472" s="283"/>
      <c r="C2472" s="283"/>
      <c r="D2472" s="535" t="s">
        <v>3750</v>
      </c>
      <c r="E2472" s="284" t="s">
        <v>4105</v>
      </c>
      <c r="F2472" s="676" t="s">
        <v>1152</v>
      </c>
      <c r="G2472" s="676">
        <v>2022</v>
      </c>
      <c r="H2472" s="676">
        <v>5</v>
      </c>
      <c r="I2472" s="687"/>
      <c r="J2472" s="677"/>
      <c r="K2472" s="734" t="s">
        <v>3960</v>
      </c>
      <c r="L2472" s="734" t="s">
        <v>1180</v>
      </c>
      <c r="M2472" s="677">
        <v>44505</v>
      </c>
      <c r="N2472" s="677">
        <v>44682</v>
      </c>
      <c r="O2472" s="677" t="s">
        <v>2411</v>
      </c>
      <c r="P2472" s="677" t="s">
        <v>1097</v>
      </c>
      <c r="Q2472" s="677"/>
      <c r="R2472" s="677"/>
      <c r="S2472" s="676" t="s">
        <v>1106</v>
      </c>
      <c r="T2472" s="676">
        <v>60</v>
      </c>
      <c r="U2472" s="676">
        <v>49401140</v>
      </c>
      <c r="V2472" s="676" t="s">
        <v>973</v>
      </c>
      <c r="W2472" s="678">
        <v>400</v>
      </c>
      <c r="X2472" s="551">
        <v>1536</v>
      </c>
      <c r="Y2472" s="693">
        <f>W2472*X2472</f>
        <v>614400</v>
      </c>
      <c r="Z2472" s="680">
        <v>0.55000000000000004</v>
      </c>
      <c r="AA2472" s="682">
        <f>Y2472*Z2472</f>
        <v>337920</v>
      </c>
      <c r="AB2472" s="682"/>
      <c r="AC2472" s="683">
        <v>0</v>
      </c>
      <c r="AD2472" s="692"/>
      <c r="AE2472" s="684"/>
      <c r="AF2472" s="695">
        <f>AA2472+AD2472+AE2472</f>
        <v>337920</v>
      </c>
      <c r="AG2472" s="676" t="s">
        <v>1073</v>
      </c>
      <c r="AH2472" s="676"/>
      <c r="AI2472" s="676">
        <v>60</v>
      </c>
      <c r="AJ2472" s="676" t="s">
        <v>1181</v>
      </c>
      <c r="AK2472" s="676" t="s">
        <v>1143</v>
      </c>
      <c r="AL2472" s="696" t="s">
        <v>1182</v>
      </c>
      <c r="AM2472" s="676" t="s">
        <v>52</v>
      </c>
      <c r="AN2472" s="676" t="s">
        <v>1076</v>
      </c>
      <c r="AO2472" s="676"/>
      <c r="AP2472" s="684"/>
      <c r="AQ2472" s="684" t="s">
        <v>37</v>
      </c>
      <c r="AR2472" s="676" t="s">
        <v>3798</v>
      </c>
      <c r="AS2472" s="544" t="s">
        <v>1077</v>
      </c>
      <c r="AT2472" s="630"/>
      <c r="AU2472" s="285"/>
      <c r="AV2472" s="674">
        <v>0.5</v>
      </c>
      <c r="AW2472" s="673">
        <f>U2472</f>
        <v>49401140</v>
      </c>
      <c r="AX2472" s="673" cm="1">
        <f t="array" ref="AX2472">SUM(MID(0&amp;AW2472,LARGE(INDEX(ISNUMBER(--MID(AW2472,ROW($1:$8),1))*ROW($1:$8),),ROW($1:$8))+1,1)*10^ROW($1:$8)/10)</f>
        <v>49401140</v>
      </c>
      <c r="AY2472" s="673" t="str">
        <f>VLOOKUP($AX2472,'Item Master Data'!$A:$F,3,FALSE)</f>
        <v>Q.PEAK DUO BLK ML G10.a+</v>
      </c>
      <c r="AZ2472" s="673">
        <f>VLOOKUP($AX2472,'Item Master Data'!$A:$F,6,FALSE)</f>
        <v>400</v>
      </c>
      <c r="BA2472" s="673">
        <f>X2472/BB2472</f>
        <v>48</v>
      </c>
      <c r="BB2472" s="673">
        <f>VLOOKUP(AX2472,'Item Master Data'!$A:$G,7,FALSE)</f>
        <v>32</v>
      </c>
      <c r="BD2472" s="673">
        <f>W2472-AZ2472</f>
        <v>0</v>
      </c>
    </row>
    <row r="2473" spans="1:56" s="673" customFormat="1" ht="15" customHeight="1">
      <c r="A2473" s="282"/>
      <c r="B2473" s="283"/>
      <c r="C2473" s="283"/>
      <c r="D2473" s="535" t="s">
        <v>3750</v>
      </c>
      <c r="E2473" s="284"/>
      <c r="F2473" s="676"/>
      <c r="G2473" s="676">
        <v>2022</v>
      </c>
      <c r="H2473" s="676">
        <v>5</v>
      </c>
      <c r="I2473" s="687" t="s">
        <v>3970</v>
      </c>
      <c r="J2473" s="677"/>
      <c r="K2473" s="734" t="s">
        <v>4106</v>
      </c>
      <c r="L2473" s="734" t="s">
        <v>1237</v>
      </c>
      <c r="M2473" s="677">
        <v>44531</v>
      </c>
      <c r="N2473" s="677">
        <v>44680</v>
      </c>
      <c r="O2473" s="677"/>
      <c r="P2473" s="677"/>
      <c r="Q2473" s="677"/>
      <c r="R2473" s="677"/>
      <c r="S2473" s="676" t="s">
        <v>1106</v>
      </c>
      <c r="T2473" s="676">
        <v>60</v>
      </c>
      <c r="U2473" s="676">
        <v>49201132</v>
      </c>
      <c r="V2473" s="676" t="s">
        <v>986</v>
      </c>
      <c r="W2473" s="678">
        <v>360</v>
      </c>
      <c r="X2473" s="565">
        <v>896</v>
      </c>
      <c r="Y2473" s="693">
        <f>W2473*X2473</f>
        <v>322560</v>
      </c>
      <c r="Z2473" s="680">
        <v>0.49</v>
      </c>
      <c r="AA2473" s="682">
        <f>Y2473*Z2473</f>
        <v>158054.39999999999</v>
      </c>
      <c r="AB2473" s="682"/>
      <c r="AC2473" s="683">
        <v>0</v>
      </c>
      <c r="AD2473" s="692"/>
      <c r="AE2473" s="684"/>
      <c r="AF2473" s="695">
        <f>AA2473+AD2473+AE2473</f>
        <v>158054.39999999999</v>
      </c>
      <c r="AG2473" s="676" t="s">
        <v>1073</v>
      </c>
      <c r="AH2473" s="676"/>
      <c r="AI2473" s="676">
        <v>60</v>
      </c>
      <c r="AJ2473" s="676" t="s">
        <v>1242</v>
      </c>
      <c r="AK2473" s="676" t="s">
        <v>1196</v>
      </c>
      <c r="AL2473" s="696" t="s">
        <v>1243</v>
      </c>
      <c r="AM2473" s="676" t="s">
        <v>52</v>
      </c>
      <c r="AN2473" s="676" t="s">
        <v>1089</v>
      </c>
      <c r="AO2473" s="676"/>
      <c r="AP2473" s="684" t="s">
        <v>38</v>
      </c>
      <c r="AQ2473" s="684" t="s">
        <v>37</v>
      </c>
      <c r="AR2473" s="676"/>
      <c r="AS2473" s="544" t="s">
        <v>1078</v>
      </c>
      <c r="AT2473" s="630"/>
      <c r="AU2473" s="285"/>
      <c r="AV2473" s="674"/>
      <c r="AW2473" s="673">
        <f>U2473</f>
        <v>49201132</v>
      </c>
      <c r="AX2473" s="673" cm="1">
        <f t="array" ref="AX2473">SUM(MID(0&amp;AW2473,LARGE(INDEX(ISNUMBER(--MID(AW2473,ROW($1:$8),1))*ROW($1:$8),),ROW($1:$8))+1,1)*10^ROW($1:$8)/10)</f>
        <v>49201132</v>
      </c>
      <c r="AY2473" s="673" t="str">
        <f>VLOOKUP($AX2473,'Item Master Data'!$A:$F,3,FALSE)</f>
        <v>Q.PEAK DUO BLK G10+</v>
      </c>
      <c r="AZ2473" s="673">
        <f>VLOOKUP($AX2473,'Item Master Data'!$A:$F,6,FALSE)</f>
        <v>360</v>
      </c>
      <c r="BA2473" s="673">
        <f>X2473/BB2473</f>
        <v>28</v>
      </c>
      <c r="BB2473" s="673">
        <f>VLOOKUP(AX2473,'Item Master Data'!$A:$G,7,FALSE)</f>
        <v>32</v>
      </c>
      <c r="BD2473" s="673">
        <f>W2473-AZ2473</f>
        <v>0</v>
      </c>
    </row>
    <row r="2474" spans="1:56" s="673" customFormat="1" ht="15" customHeight="1">
      <c r="A2474" s="282"/>
      <c r="B2474" s="283"/>
      <c r="C2474" s="283"/>
      <c r="D2474" s="535" t="s">
        <v>3750</v>
      </c>
      <c r="E2474" s="284" t="s">
        <v>3973</v>
      </c>
      <c r="F2474" s="676" t="s">
        <v>1152</v>
      </c>
      <c r="G2474" s="676">
        <v>2022</v>
      </c>
      <c r="H2474" s="676">
        <v>5</v>
      </c>
      <c r="I2474" s="687" t="s">
        <v>3974</v>
      </c>
      <c r="J2474" s="677"/>
      <c r="K2474" s="734" t="s">
        <v>4107</v>
      </c>
      <c r="L2474" s="734" t="s">
        <v>1237</v>
      </c>
      <c r="M2474" s="677">
        <v>44503</v>
      </c>
      <c r="N2474" s="677">
        <v>44607</v>
      </c>
      <c r="O2474" s="677">
        <v>44682</v>
      </c>
      <c r="P2474" s="677"/>
      <c r="Q2474" s="677"/>
      <c r="R2474" s="677"/>
      <c r="S2474" s="676" t="s">
        <v>1106</v>
      </c>
      <c r="T2474" s="676">
        <v>60</v>
      </c>
      <c r="U2474" s="676">
        <v>49401140</v>
      </c>
      <c r="V2474" s="676" t="s">
        <v>973</v>
      </c>
      <c r="W2474" s="678">
        <v>400</v>
      </c>
      <c r="X2474" s="565">
        <v>896</v>
      </c>
      <c r="Y2474" s="693">
        <f>W2474*X2474</f>
        <v>358400</v>
      </c>
      <c r="Z2474" s="680">
        <v>0.55000000000000004</v>
      </c>
      <c r="AA2474" s="682">
        <f>Y2474*Z2474</f>
        <v>197120.00000000003</v>
      </c>
      <c r="AB2474" s="682"/>
      <c r="AC2474" s="683">
        <f>AB2474*Y2474</f>
        <v>0</v>
      </c>
      <c r="AD2474" s="692"/>
      <c r="AE2474" s="684"/>
      <c r="AF2474" s="695">
        <f>AA2474+AD2474+AE2474</f>
        <v>197120.00000000003</v>
      </c>
      <c r="AG2474" s="676" t="s">
        <v>1073</v>
      </c>
      <c r="AH2474" s="676"/>
      <c r="AI2474" s="676">
        <v>60</v>
      </c>
      <c r="AJ2474" s="676" t="s">
        <v>3807</v>
      </c>
      <c r="AK2474" s="676" t="s">
        <v>1196</v>
      </c>
      <c r="AL2474" s="696">
        <v>6492</v>
      </c>
      <c r="AM2474" s="676" t="s">
        <v>52</v>
      </c>
      <c r="AN2474" s="676" t="s">
        <v>1076</v>
      </c>
      <c r="AO2474" s="676"/>
      <c r="AP2474" s="684"/>
      <c r="AQ2474" s="684" t="s">
        <v>37</v>
      </c>
      <c r="AR2474" s="676" t="s">
        <v>1257</v>
      </c>
      <c r="AS2474" s="544" t="s">
        <v>1078</v>
      </c>
      <c r="AT2474" s="630" t="s">
        <v>1078</v>
      </c>
      <c r="AU2474" s="285" t="s">
        <v>1078</v>
      </c>
      <c r="AV2474" s="674">
        <v>0.46500000000000002</v>
      </c>
      <c r="AW2474" s="673">
        <f>U2474</f>
        <v>49401140</v>
      </c>
      <c r="AX2474" s="673" cm="1">
        <f t="array" ref="AX2474">SUM(MID(0&amp;AW2474,LARGE(INDEX(ISNUMBER(--MID(AW2474,ROW($1:$8),1))*ROW($1:$8),),ROW($1:$8))+1,1)*10^ROW($1:$8)/10)</f>
        <v>49401140</v>
      </c>
      <c r="AY2474" s="673" t="str">
        <f>VLOOKUP($AX2474,'Item Master Data'!$A:$F,3,FALSE)</f>
        <v>Q.PEAK DUO BLK ML G10.a+</v>
      </c>
      <c r="AZ2474" s="673">
        <f>VLOOKUP($AX2474,'Item Master Data'!$A:$F,6,FALSE)</f>
        <v>400</v>
      </c>
      <c r="BA2474" s="673">
        <f>X2474/BB2474</f>
        <v>28</v>
      </c>
      <c r="BB2474" s="673">
        <f>VLOOKUP(AX2474,'Item Master Data'!$A:$G,7,FALSE)</f>
        <v>32</v>
      </c>
      <c r="BD2474" s="673">
        <f>W2474-AZ2474</f>
        <v>0</v>
      </c>
    </row>
    <row r="2475" spans="1:56" s="673" customFormat="1" ht="15" customHeight="1">
      <c r="A2475" s="282"/>
      <c r="B2475" s="283"/>
      <c r="C2475" s="283"/>
      <c r="D2475" s="535" t="s">
        <v>3750</v>
      </c>
      <c r="E2475" s="284" t="s">
        <v>3973</v>
      </c>
      <c r="F2475" s="676"/>
      <c r="G2475" s="676">
        <v>2022</v>
      </c>
      <c r="H2475" s="676">
        <v>5</v>
      </c>
      <c r="I2475" s="687" t="s">
        <v>3974</v>
      </c>
      <c r="J2475" s="677"/>
      <c r="K2475" s="734" t="s">
        <v>4108</v>
      </c>
      <c r="L2475" s="734" t="s">
        <v>1237</v>
      </c>
      <c r="M2475" s="677">
        <v>44518</v>
      </c>
      <c r="N2475" s="677">
        <v>44704</v>
      </c>
      <c r="O2475" s="677"/>
      <c r="P2475" s="677"/>
      <c r="Q2475" s="677"/>
      <c r="R2475" s="677"/>
      <c r="S2475" s="676" t="s">
        <v>1106</v>
      </c>
      <c r="T2475" s="676">
        <v>60</v>
      </c>
      <c r="U2475" s="676">
        <v>49401140</v>
      </c>
      <c r="V2475" s="676" t="s">
        <v>985</v>
      </c>
      <c r="W2475" s="678">
        <v>400</v>
      </c>
      <c r="X2475" s="565">
        <v>896</v>
      </c>
      <c r="Y2475" s="693">
        <f>W2475*X2475</f>
        <v>358400</v>
      </c>
      <c r="Z2475" s="680">
        <v>0.52</v>
      </c>
      <c r="AA2475" s="682">
        <f>Y2475*Z2475</f>
        <v>186368</v>
      </c>
      <c r="AB2475" s="682"/>
      <c r="AC2475" s="683">
        <f>AB2475*Y2475</f>
        <v>0</v>
      </c>
      <c r="AD2475" s="692"/>
      <c r="AE2475" s="684"/>
      <c r="AF2475" s="695">
        <f>AA2475+AD2475+AE2475</f>
        <v>186368</v>
      </c>
      <c r="AG2475" s="676" t="s">
        <v>1073</v>
      </c>
      <c r="AH2475" s="676"/>
      <c r="AI2475" s="676">
        <v>60</v>
      </c>
      <c r="AJ2475" s="676" t="s">
        <v>3807</v>
      </c>
      <c r="AK2475" s="676" t="s">
        <v>1196</v>
      </c>
      <c r="AL2475" s="696">
        <v>6492</v>
      </c>
      <c r="AM2475" s="676" t="s">
        <v>52</v>
      </c>
      <c r="AN2475" s="676" t="s">
        <v>1076</v>
      </c>
      <c r="AO2475" s="676"/>
      <c r="AP2475" s="684"/>
      <c r="AQ2475" s="684" t="s">
        <v>37</v>
      </c>
      <c r="AR2475" s="676" t="s">
        <v>3976</v>
      </c>
      <c r="AS2475" s="544" t="s">
        <v>1078</v>
      </c>
      <c r="AT2475" s="630" t="s">
        <v>1078</v>
      </c>
      <c r="AU2475" s="285" t="s">
        <v>1078</v>
      </c>
      <c r="AV2475" s="674">
        <v>0.52</v>
      </c>
      <c r="AW2475" s="673">
        <f>U2475</f>
        <v>49401140</v>
      </c>
      <c r="AX2475" s="673" cm="1">
        <f t="array" ref="AX2475">SUM(MID(0&amp;AW2475,LARGE(INDEX(ISNUMBER(--MID(AW2475,ROW($1:$8),1))*ROW($1:$8),),ROW($1:$8))+1,1)*10^ROW($1:$8)/10)</f>
        <v>49401140</v>
      </c>
      <c r="AY2475" s="673" t="str">
        <f>VLOOKUP($AX2475,'Item Master Data'!$A:$F,3,FALSE)</f>
        <v>Q.PEAK DUO BLK ML G10.a+</v>
      </c>
      <c r="AZ2475" s="673">
        <f>VLOOKUP($AX2475,'Item Master Data'!$A:$F,6,FALSE)</f>
        <v>400</v>
      </c>
      <c r="BA2475" s="673">
        <f>X2475/BB2475</f>
        <v>28</v>
      </c>
      <c r="BB2475" s="673">
        <f>VLOOKUP(AX2475,'Item Master Data'!$A:$G,7,FALSE)</f>
        <v>32</v>
      </c>
      <c r="BD2475" s="673">
        <f>W2475-AZ2475</f>
        <v>0</v>
      </c>
    </row>
    <row r="2476" spans="1:56" s="673" customFormat="1" ht="15" customHeight="1">
      <c r="A2476" s="282"/>
      <c r="B2476" s="283"/>
      <c r="C2476" s="283"/>
      <c r="D2476" s="535" t="s">
        <v>3750</v>
      </c>
      <c r="E2476" s="284"/>
      <c r="F2476" s="676"/>
      <c r="G2476" s="676">
        <v>2022</v>
      </c>
      <c r="H2476" s="676">
        <v>5</v>
      </c>
      <c r="I2476" s="687"/>
      <c r="J2476" s="677"/>
      <c r="K2476" s="734" t="s">
        <v>4109</v>
      </c>
      <c r="L2476" s="734" t="s">
        <v>1304</v>
      </c>
      <c r="M2476" s="677">
        <v>44522</v>
      </c>
      <c r="N2476" s="677">
        <v>44599</v>
      </c>
      <c r="O2476" s="677"/>
      <c r="P2476" s="677"/>
      <c r="Q2476" s="677"/>
      <c r="R2476" s="677"/>
      <c r="S2476" s="676" t="s">
        <v>1106</v>
      </c>
      <c r="T2476" s="676">
        <v>60</v>
      </c>
      <c r="U2476" s="676" t="s">
        <v>2360</v>
      </c>
      <c r="V2476" s="676" t="s">
        <v>986</v>
      </c>
      <c r="W2476" s="678">
        <v>360</v>
      </c>
      <c r="X2476" s="551">
        <v>832</v>
      </c>
      <c r="Y2476" s="693">
        <f>W2476*X2476</f>
        <v>299520</v>
      </c>
      <c r="Z2476" s="680">
        <v>0.5</v>
      </c>
      <c r="AA2476" s="682">
        <f>Y2476*Z2476</f>
        <v>149760</v>
      </c>
      <c r="AB2476" s="682"/>
      <c r="AC2476" s="683">
        <v>0</v>
      </c>
      <c r="AD2476" s="692"/>
      <c r="AE2476" s="684"/>
      <c r="AF2476" s="695">
        <f>AA2476+AD2476+AE2476</f>
        <v>149760</v>
      </c>
      <c r="AG2476" s="676" t="s">
        <v>1073</v>
      </c>
      <c r="AH2476" s="676"/>
      <c r="AI2476" s="676">
        <v>60</v>
      </c>
      <c r="AJ2476" s="676" t="s">
        <v>1305</v>
      </c>
      <c r="AK2476" s="676" t="s">
        <v>1306</v>
      </c>
      <c r="AL2476" s="696" t="s">
        <v>1307</v>
      </c>
      <c r="AM2476" s="676" t="s">
        <v>52</v>
      </c>
      <c r="AN2476" s="676" t="s">
        <v>1076</v>
      </c>
      <c r="AO2476" s="676"/>
      <c r="AP2476" s="684"/>
      <c r="AQ2476" s="684" t="s">
        <v>37</v>
      </c>
      <c r="AR2476" s="676"/>
      <c r="AS2476" s="544" t="s">
        <v>1078</v>
      </c>
      <c r="AT2476" s="630"/>
      <c r="AU2476" s="285"/>
      <c r="AV2476" s="674"/>
      <c r="AW2476" s="673" t="str">
        <f>U2476</f>
        <v>30390156F</v>
      </c>
      <c r="AX2476" s="673" cm="1">
        <f t="array" ref="AX2476">SUM(MID(0&amp;AW2476,LARGE(INDEX(ISNUMBER(--MID(AW2476,ROW($1:$8),1))*ROW($1:$8),),ROW($1:$8))+1,1)*10^ROW($1:$8)/10)</f>
        <v>30390156</v>
      </c>
      <c r="AY2476" s="673" t="str">
        <f>VLOOKUP($AX2476,'Item Master Data'!$A:$F,3,FALSE)</f>
        <v>Q.PEAK DUO BLK ML G10+</v>
      </c>
      <c r="AZ2476" s="673">
        <f>VLOOKUP($AX2476,'Item Master Data'!$A:$F,6,FALSE)</f>
        <v>400</v>
      </c>
      <c r="BA2476" s="673">
        <f>X2476/BB2476</f>
        <v>26</v>
      </c>
      <c r="BB2476" s="673">
        <f>VLOOKUP(AX2476,'Item Master Data'!$A:$G,7,FALSE)</f>
        <v>32</v>
      </c>
      <c r="BD2476" s="673">
        <f>W2476-AZ2476</f>
        <v>-40</v>
      </c>
    </row>
    <row r="2477" spans="1:56" s="673" customFormat="1" ht="15" customHeight="1">
      <c r="A2477" s="282"/>
      <c r="B2477" s="283"/>
      <c r="C2477" s="283"/>
      <c r="D2477" s="535" t="s">
        <v>3750</v>
      </c>
      <c r="E2477" s="284"/>
      <c r="F2477" s="676"/>
      <c r="G2477" s="676">
        <v>2022</v>
      </c>
      <c r="H2477" s="676">
        <v>5</v>
      </c>
      <c r="I2477" s="687"/>
      <c r="J2477" s="677"/>
      <c r="K2477" s="734" t="s">
        <v>4110</v>
      </c>
      <c r="L2477" s="734" t="s">
        <v>1319</v>
      </c>
      <c r="M2477" s="677">
        <v>44477</v>
      </c>
      <c r="N2477" s="677">
        <v>44655</v>
      </c>
      <c r="O2477" s="677"/>
      <c r="P2477" s="677"/>
      <c r="Q2477" s="677"/>
      <c r="R2477" s="677"/>
      <c r="S2477" s="676" t="s">
        <v>1106</v>
      </c>
      <c r="T2477" s="676">
        <v>60</v>
      </c>
      <c r="U2477" s="676">
        <v>49201132</v>
      </c>
      <c r="V2477" s="676" t="s">
        <v>986</v>
      </c>
      <c r="W2477" s="678">
        <v>360</v>
      </c>
      <c r="X2477" s="551">
        <v>1664</v>
      </c>
      <c r="Y2477" s="693">
        <f>W2477*X2477</f>
        <v>599040</v>
      </c>
      <c r="Z2477" s="680">
        <v>0.5</v>
      </c>
      <c r="AA2477" s="682">
        <f>Y2477*Z2477</f>
        <v>299520</v>
      </c>
      <c r="AB2477" s="682"/>
      <c r="AC2477" s="683">
        <v>0</v>
      </c>
      <c r="AD2477" s="692"/>
      <c r="AE2477" s="684"/>
      <c r="AF2477" s="695">
        <f>AA2477+AD2477+AE2477</f>
        <v>299520</v>
      </c>
      <c r="AG2477" s="676" t="s">
        <v>1073</v>
      </c>
      <c r="AH2477" s="676"/>
      <c r="AI2477" s="676">
        <v>60</v>
      </c>
      <c r="AJ2477" s="676" t="s">
        <v>1200</v>
      </c>
      <c r="AK2477" s="676" t="s">
        <v>1075</v>
      </c>
      <c r="AL2477" s="696">
        <v>21046</v>
      </c>
      <c r="AM2477" s="676" t="s">
        <v>52</v>
      </c>
      <c r="AN2477" s="676" t="s">
        <v>1076</v>
      </c>
      <c r="AO2477" s="676"/>
      <c r="AP2477" s="684"/>
      <c r="AQ2477" s="684"/>
      <c r="AR2477" s="676"/>
      <c r="AS2477" s="544" t="s">
        <v>1077</v>
      </c>
      <c r="AT2477" s="630"/>
      <c r="AU2477" s="285" t="s">
        <v>1078</v>
      </c>
      <c r="AV2477" s="674"/>
      <c r="AW2477" s="673">
        <f>U2477</f>
        <v>49201132</v>
      </c>
      <c r="AX2477" s="673" cm="1">
        <f t="array" ref="AX2477">SUM(MID(0&amp;AW2477,LARGE(INDEX(ISNUMBER(--MID(AW2477,ROW($1:$8),1))*ROW($1:$8),),ROW($1:$8))+1,1)*10^ROW($1:$8)/10)</f>
        <v>49201132</v>
      </c>
      <c r="AY2477" s="673" t="str">
        <f>VLOOKUP($AX2477,'Item Master Data'!$A:$F,3,FALSE)</f>
        <v>Q.PEAK DUO BLK G10+</v>
      </c>
      <c r="AZ2477" s="673">
        <f>VLOOKUP($AX2477,'Item Master Data'!$A:$F,6,FALSE)</f>
        <v>360</v>
      </c>
      <c r="BA2477" s="673">
        <f>X2477/BB2477</f>
        <v>52</v>
      </c>
      <c r="BB2477" s="673">
        <f>VLOOKUP(AX2477,'Item Master Data'!$A:$G,7,FALSE)</f>
        <v>32</v>
      </c>
      <c r="BD2477" s="673">
        <f>W2477-AZ2477</f>
        <v>0</v>
      </c>
    </row>
    <row r="2478" spans="1:56" s="673" customFormat="1" ht="15" customHeight="1">
      <c r="A2478" s="282"/>
      <c r="B2478" s="283"/>
      <c r="C2478" s="283"/>
      <c r="D2478" s="535" t="s">
        <v>3750</v>
      </c>
      <c r="E2478" s="284" t="s">
        <v>4111</v>
      </c>
      <c r="F2478" s="687" t="s">
        <v>1152</v>
      </c>
      <c r="G2478" s="676">
        <v>2022</v>
      </c>
      <c r="H2478" s="676">
        <v>5</v>
      </c>
      <c r="I2478" s="687" t="s">
        <v>3964</v>
      </c>
      <c r="J2478" s="677"/>
      <c r="K2478" s="737" t="s">
        <v>4112</v>
      </c>
      <c r="L2478" s="737" t="s">
        <v>1352</v>
      </c>
      <c r="M2478" s="677">
        <v>44475</v>
      </c>
      <c r="N2478" s="677">
        <v>44522</v>
      </c>
      <c r="O2478" s="677" t="s">
        <v>1289</v>
      </c>
      <c r="P2478" s="677"/>
      <c r="Q2478" s="677"/>
      <c r="R2478" s="677"/>
      <c r="S2478" s="676" t="s">
        <v>1106</v>
      </c>
      <c r="T2478" s="676">
        <v>60</v>
      </c>
      <c r="U2478" s="676">
        <v>49403140</v>
      </c>
      <c r="V2478" s="676" t="s">
        <v>973</v>
      </c>
      <c r="W2478" s="678">
        <v>400</v>
      </c>
      <c r="X2478" s="551">
        <v>768</v>
      </c>
      <c r="Y2478" s="693">
        <f>W2478*X2478</f>
        <v>307200</v>
      </c>
      <c r="Z2478" s="680">
        <v>0.55000000000000004</v>
      </c>
      <c r="AA2478" s="682">
        <f>Y2478*Z2478</f>
        <v>168960</v>
      </c>
      <c r="AB2478" s="682"/>
      <c r="AC2478" s="683">
        <v>0</v>
      </c>
      <c r="AD2478" s="692"/>
      <c r="AE2478" s="684"/>
      <c r="AF2478" s="695">
        <f>AA2478+AD2478+AE2478</f>
        <v>168960</v>
      </c>
      <c r="AG2478" s="676" t="s">
        <v>1073</v>
      </c>
      <c r="AH2478" s="676"/>
      <c r="AI2478" s="676">
        <v>60</v>
      </c>
      <c r="AJ2478" s="676" t="s">
        <v>1354</v>
      </c>
      <c r="AK2478" s="676" t="s">
        <v>1089</v>
      </c>
      <c r="AL2478" s="696">
        <v>8110</v>
      </c>
      <c r="AM2478" s="676" t="s">
        <v>52</v>
      </c>
      <c r="AN2478" s="676" t="s">
        <v>1076</v>
      </c>
      <c r="AO2478" s="676"/>
      <c r="AP2478" s="684"/>
      <c r="AQ2478" s="684" t="s">
        <v>37</v>
      </c>
      <c r="AR2478" s="676"/>
      <c r="AS2478" s="544" t="s">
        <v>1077</v>
      </c>
      <c r="AT2478" s="630"/>
      <c r="AU2478" s="285"/>
      <c r="AV2478" s="674"/>
      <c r="AW2478" s="673">
        <f>U2478</f>
        <v>49403140</v>
      </c>
      <c r="AX2478" s="673" cm="1">
        <f t="array" ref="AX2478">SUM(MID(0&amp;AW2478,LARGE(INDEX(ISNUMBER(--MID(AW2478,ROW($1:$8),1))*ROW($1:$8),),ROW($1:$8))+1,1)*10^ROW($1:$8)/10)</f>
        <v>49403140</v>
      </c>
      <c r="AY2478" s="673" t="str">
        <f>VLOOKUP($AX2478,'Item Master Data'!$A:$F,3,FALSE)</f>
        <v>Q.PEAK DUO BLK ML G10+</v>
      </c>
      <c r="AZ2478" s="673">
        <f>VLOOKUP($AX2478,'Item Master Data'!$A:$F,6,FALSE)</f>
        <v>400</v>
      </c>
      <c r="BA2478" s="673">
        <f>X2478/BB2478</f>
        <v>24</v>
      </c>
      <c r="BB2478" s="673">
        <f>VLOOKUP(AX2478,'Item Master Data'!$A:$G,7,FALSE)</f>
        <v>32</v>
      </c>
      <c r="BD2478" s="673">
        <f>W2478-AZ2478</f>
        <v>0</v>
      </c>
    </row>
    <row r="2479" spans="1:56" s="673" customFormat="1" ht="15" customHeight="1">
      <c r="A2479" s="282"/>
      <c r="B2479" s="283"/>
      <c r="C2479" s="283"/>
      <c r="D2479" s="535" t="s">
        <v>3750</v>
      </c>
      <c r="E2479" s="284"/>
      <c r="F2479" s="676" t="s">
        <v>1152</v>
      </c>
      <c r="G2479" s="676">
        <v>2022</v>
      </c>
      <c r="H2479" s="676">
        <v>5</v>
      </c>
      <c r="I2479" s="687"/>
      <c r="J2479" s="677"/>
      <c r="K2479" s="734" t="s">
        <v>4113</v>
      </c>
      <c r="L2479" s="734" t="s">
        <v>1352</v>
      </c>
      <c r="M2479" s="677">
        <v>44504</v>
      </c>
      <c r="N2479" s="677">
        <v>44652</v>
      </c>
      <c r="O2479" s="677"/>
      <c r="P2479" s="677"/>
      <c r="Q2479" s="677"/>
      <c r="R2479" s="677"/>
      <c r="S2479" s="676" t="s">
        <v>1106</v>
      </c>
      <c r="T2479" s="676">
        <v>60</v>
      </c>
      <c r="U2479" s="676">
        <v>49201132</v>
      </c>
      <c r="V2479" s="676" t="s">
        <v>986</v>
      </c>
      <c r="W2479" s="678">
        <v>360</v>
      </c>
      <c r="X2479" s="551">
        <v>832</v>
      </c>
      <c r="Y2479" s="693">
        <f>W2479*X2479</f>
        <v>299520</v>
      </c>
      <c r="Z2479" s="680">
        <v>0.5</v>
      </c>
      <c r="AA2479" s="682">
        <f>Y2479*Z2479</f>
        <v>149760</v>
      </c>
      <c r="AB2479" s="682"/>
      <c r="AC2479" s="683">
        <v>0</v>
      </c>
      <c r="AD2479" s="692"/>
      <c r="AE2479" s="684"/>
      <c r="AF2479" s="695">
        <f>AA2479+AD2479+AE2479</f>
        <v>149760</v>
      </c>
      <c r="AG2479" s="676" t="s">
        <v>1073</v>
      </c>
      <c r="AH2479" s="676"/>
      <c r="AI2479" s="676">
        <v>60</v>
      </c>
      <c r="AJ2479" s="676" t="s">
        <v>1354</v>
      </c>
      <c r="AK2479" s="676" t="s">
        <v>1089</v>
      </c>
      <c r="AL2479" s="696">
        <v>8110</v>
      </c>
      <c r="AM2479" s="676" t="s">
        <v>52</v>
      </c>
      <c r="AN2479" s="676" t="s">
        <v>1076</v>
      </c>
      <c r="AO2479" s="676"/>
      <c r="AP2479" s="684"/>
      <c r="AQ2479" s="684"/>
      <c r="AR2479" s="676"/>
      <c r="AS2479" s="544" t="s">
        <v>1077</v>
      </c>
      <c r="AT2479" s="630"/>
      <c r="AU2479" s="285" t="s">
        <v>1078</v>
      </c>
      <c r="AV2479" s="674"/>
      <c r="AW2479" s="673">
        <f>U2479</f>
        <v>49201132</v>
      </c>
      <c r="AX2479" s="673" cm="1">
        <f t="array" ref="AX2479">SUM(MID(0&amp;AW2479,LARGE(INDEX(ISNUMBER(--MID(AW2479,ROW($1:$8),1))*ROW($1:$8),),ROW($1:$8))+1,1)*10^ROW($1:$8)/10)</f>
        <v>49201132</v>
      </c>
      <c r="AY2479" s="673" t="str">
        <f>VLOOKUP($AX2479,'Item Master Data'!$A:$F,3,FALSE)</f>
        <v>Q.PEAK DUO BLK G10+</v>
      </c>
      <c r="AZ2479" s="673">
        <f>VLOOKUP($AX2479,'Item Master Data'!$A:$F,6,FALSE)</f>
        <v>360</v>
      </c>
      <c r="BA2479" s="673">
        <f>X2479/BB2479</f>
        <v>26</v>
      </c>
      <c r="BB2479" s="673">
        <f>VLOOKUP(AX2479,'Item Master Data'!$A:$G,7,FALSE)</f>
        <v>32</v>
      </c>
      <c r="BD2479" s="673">
        <f>W2479-AZ2479</f>
        <v>0</v>
      </c>
    </row>
    <row r="2480" spans="1:56" s="673" customFormat="1" ht="15" customHeight="1">
      <c r="A2480" s="282"/>
      <c r="B2480" s="283"/>
      <c r="C2480" s="283"/>
      <c r="D2480" s="535" t="s">
        <v>3750</v>
      </c>
      <c r="E2480" s="284"/>
      <c r="F2480" s="676" t="s">
        <v>1152</v>
      </c>
      <c r="G2480" s="676">
        <v>2022</v>
      </c>
      <c r="H2480" s="676">
        <v>5</v>
      </c>
      <c r="I2480" s="687"/>
      <c r="J2480" s="677"/>
      <c r="K2480" s="734" t="s">
        <v>4114</v>
      </c>
      <c r="L2480" s="734" t="s">
        <v>1352</v>
      </c>
      <c r="M2480" s="677">
        <v>44504</v>
      </c>
      <c r="N2480" s="677">
        <v>44652</v>
      </c>
      <c r="O2480" s="677"/>
      <c r="P2480" s="677"/>
      <c r="Q2480" s="677"/>
      <c r="R2480" s="677"/>
      <c r="S2480" s="676" t="s">
        <v>1106</v>
      </c>
      <c r="T2480" s="676">
        <v>60</v>
      </c>
      <c r="U2480" s="676">
        <v>49201132</v>
      </c>
      <c r="V2480" s="676" t="s">
        <v>986</v>
      </c>
      <c r="W2480" s="678">
        <v>360</v>
      </c>
      <c r="X2480" s="551">
        <v>832</v>
      </c>
      <c r="Y2480" s="693">
        <f>W2480*X2480</f>
        <v>299520</v>
      </c>
      <c r="Z2480" s="680">
        <v>0.5</v>
      </c>
      <c r="AA2480" s="682">
        <f>Y2480*Z2480</f>
        <v>149760</v>
      </c>
      <c r="AB2480" s="682"/>
      <c r="AC2480" s="683">
        <v>0</v>
      </c>
      <c r="AD2480" s="692"/>
      <c r="AE2480" s="684"/>
      <c r="AF2480" s="695">
        <f>AA2480+AD2480+AE2480</f>
        <v>149760</v>
      </c>
      <c r="AG2480" s="676" t="s">
        <v>1073</v>
      </c>
      <c r="AH2480" s="676"/>
      <c r="AI2480" s="676">
        <v>60</v>
      </c>
      <c r="AJ2480" s="676" t="s">
        <v>1354</v>
      </c>
      <c r="AK2480" s="676" t="s">
        <v>1089</v>
      </c>
      <c r="AL2480" s="696">
        <v>8110</v>
      </c>
      <c r="AM2480" s="676" t="s">
        <v>52</v>
      </c>
      <c r="AN2480" s="676" t="s">
        <v>1076</v>
      </c>
      <c r="AO2480" s="676"/>
      <c r="AP2480" s="684"/>
      <c r="AQ2480" s="684"/>
      <c r="AR2480" s="676"/>
      <c r="AS2480" s="544" t="s">
        <v>1077</v>
      </c>
      <c r="AT2480" s="630"/>
      <c r="AU2480" s="285" t="s">
        <v>1078</v>
      </c>
      <c r="AV2480" s="674"/>
      <c r="AW2480" s="673">
        <f>U2480</f>
        <v>49201132</v>
      </c>
      <c r="AX2480" s="673" cm="1">
        <f t="array" ref="AX2480">SUM(MID(0&amp;AW2480,LARGE(INDEX(ISNUMBER(--MID(AW2480,ROW($1:$8),1))*ROW($1:$8),),ROW($1:$8))+1,1)*10^ROW($1:$8)/10)</f>
        <v>49201132</v>
      </c>
      <c r="AY2480" s="673" t="str">
        <f>VLOOKUP($AX2480,'Item Master Data'!$A:$F,3,FALSE)</f>
        <v>Q.PEAK DUO BLK G10+</v>
      </c>
      <c r="AZ2480" s="673">
        <f>VLOOKUP($AX2480,'Item Master Data'!$A:$F,6,FALSE)</f>
        <v>360</v>
      </c>
      <c r="BA2480" s="673">
        <f>X2480/BB2480</f>
        <v>26</v>
      </c>
      <c r="BB2480" s="673">
        <f>VLOOKUP(AX2480,'Item Master Data'!$A:$G,7,FALSE)</f>
        <v>32</v>
      </c>
      <c r="BD2480" s="673">
        <f>W2480-AZ2480</f>
        <v>0</v>
      </c>
    </row>
    <row r="2481" spans="1:56" s="673" customFormat="1" ht="15" customHeight="1">
      <c r="A2481" s="282"/>
      <c r="B2481" s="283"/>
      <c r="C2481" s="283"/>
      <c r="D2481" s="535" t="s">
        <v>3750</v>
      </c>
      <c r="E2481" s="284"/>
      <c r="F2481" s="676"/>
      <c r="G2481" s="676">
        <v>2022</v>
      </c>
      <c r="H2481" s="676">
        <v>5</v>
      </c>
      <c r="I2481" s="687" t="s">
        <v>4115</v>
      </c>
      <c r="J2481" s="677"/>
      <c r="K2481" s="676" t="s">
        <v>4116</v>
      </c>
      <c r="L2481" s="676" t="s">
        <v>1365</v>
      </c>
      <c r="M2481" s="677">
        <v>44505</v>
      </c>
      <c r="N2481" s="677">
        <v>44607</v>
      </c>
      <c r="O2481" s="677"/>
      <c r="P2481" s="677"/>
      <c r="Q2481" s="677"/>
      <c r="R2481" s="677"/>
      <c r="S2481" s="676" t="s">
        <v>1106</v>
      </c>
      <c r="T2481" s="676">
        <v>60</v>
      </c>
      <c r="U2481" s="676"/>
      <c r="V2481" s="676" t="s">
        <v>4117</v>
      </c>
      <c r="W2481" s="676">
        <v>360</v>
      </c>
      <c r="X2481" s="678">
        <v>676</v>
      </c>
      <c r="Y2481" s="693">
        <f>W2481*X2481</f>
        <v>243360</v>
      </c>
      <c r="Z2481" s="680">
        <v>0.83</v>
      </c>
      <c r="AA2481" s="682">
        <f>Y2481*Z2481</f>
        <v>201988.8</v>
      </c>
      <c r="AB2481" s="521"/>
      <c r="AC2481" s="683">
        <v>0</v>
      </c>
      <c r="AD2481" s="676"/>
      <c r="AE2481" s="684"/>
      <c r="AF2481" s="695">
        <f>AA2481+AD2481+AE2481</f>
        <v>201988.8</v>
      </c>
      <c r="AG2481" s="676" t="s">
        <v>47</v>
      </c>
      <c r="AH2481" s="641"/>
      <c r="AI2481" s="676">
        <v>60</v>
      </c>
      <c r="AJ2481" s="676" t="s">
        <v>1211</v>
      </c>
      <c r="AK2481" s="676" t="s">
        <v>1143</v>
      </c>
      <c r="AL2481" s="696">
        <v>14624</v>
      </c>
      <c r="AM2481" s="676" t="s">
        <v>52</v>
      </c>
      <c r="AN2481" s="676" t="s">
        <v>1076</v>
      </c>
      <c r="AO2481" s="676"/>
      <c r="AP2481" s="676"/>
      <c r="AQ2481" s="676" t="s">
        <v>37</v>
      </c>
      <c r="AR2481" s="676"/>
      <c r="AS2481" s="545" t="s">
        <v>1077</v>
      </c>
      <c r="AT2481" s="523"/>
      <c r="AU2481" s="434"/>
      <c r="AV2481" s="674"/>
      <c r="AW2481" s="673">
        <f>U2481</f>
        <v>0</v>
      </c>
      <c r="AX2481" s="673" cm="1">
        <f t="array" ref="AX2481">SUM(MID(0&amp;AW2481,LARGE(INDEX(ISNUMBER(--MID(AW2481,ROW($1:$8),1))*ROW($1:$8),),ROW($1:$8))+1,1)*10^ROW($1:$8)/10)</f>
        <v>0</v>
      </c>
      <c r="AY2481" s="673" t="e">
        <f>VLOOKUP($AX2481,'Item Master Data'!$A:$F,3,FALSE)</f>
        <v>#N/A</v>
      </c>
      <c r="AZ2481" s="673" t="e">
        <f>VLOOKUP($AX2481,'Item Master Data'!$A:$F,6,FALSE)</f>
        <v>#N/A</v>
      </c>
      <c r="BA2481" s="673" t="e">
        <f>X2481/BB2481</f>
        <v>#N/A</v>
      </c>
      <c r="BB2481" s="673" t="e">
        <f>VLOOKUP(AX2481,'Item Master Data'!$A:$G,7,FALSE)</f>
        <v>#N/A</v>
      </c>
      <c r="BD2481" s="673" t="e">
        <f>W2481-AZ2481</f>
        <v>#N/A</v>
      </c>
    </row>
    <row r="2482" spans="1:56" s="673" customFormat="1" ht="15" customHeight="1">
      <c r="A2482" s="282"/>
      <c r="B2482" s="283"/>
      <c r="C2482" s="283"/>
      <c r="D2482" s="535" t="s">
        <v>3750</v>
      </c>
      <c r="E2482" s="284"/>
      <c r="F2482" s="676"/>
      <c r="G2482" s="676">
        <v>2022</v>
      </c>
      <c r="H2482" s="676">
        <v>5</v>
      </c>
      <c r="I2482" s="687"/>
      <c r="J2482" s="677"/>
      <c r="K2482" s="676" t="s">
        <v>4118</v>
      </c>
      <c r="L2482" s="676" t="s">
        <v>1365</v>
      </c>
      <c r="M2482" s="677">
        <v>44505</v>
      </c>
      <c r="N2482" s="677">
        <v>44648</v>
      </c>
      <c r="O2482" s="677"/>
      <c r="P2482" s="677"/>
      <c r="Q2482" s="677"/>
      <c r="R2482" s="677"/>
      <c r="S2482" s="676" t="s">
        <v>1106</v>
      </c>
      <c r="T2482" s="676">
        <v>60</v>
      </c>
      <c r="U2482" s="676"/>
      <c r="V2482" s="676" t="s">
        <v>4119</v>
      </c>
      <c r="W2482" s="676">
        <v>400</v>
      </c>
      <c r="X2482" s="678">
        <v>768</v>
      </c>
      <c r="Y2482" s="693">
        <f>W2482*X2482</f>
        <v>307200</v>
      </c>
      <c r="Z2482" s="680">
        <v>0.55000000000000004</v>
      </c>
      <c r="AA2482" s="682">
        <f>Y2482*Z2482</f>
        <v>168960</v>
      </c>
      <c r="AB2482" s="521"/>
      <c r="AC2482" s="683">
        <v>0</v>
      </c>
      <c r="AD2482" s="676"/>
      <c r="AE2482" s="684"/>
      <c r="AF2482" s="695">
        <f>AA2482+AD2482+AE2482</f>
        <v>168960</v>
      </c>
      <c r="AG2482" s="676" t="s">
        <v>47</v>
      </c>
      <c r="AH2482" s="641"/>
      <c r="AI2482" s="676">
        <v>60</v>
      </c>
      <c r="AJ2482" s="676" t="s">
        <v>1211</v>
      </c>
      <c r="AK2482" s="676" t="s">
        <v>1143</v>
      </c>
      <c r="AL2482" s="696">
        <v>14624</v>
      </c>
      <c r="AM2482" s="676" t="s">
        <v>52</v>
      </c>
      <c r="AN2482" s="676" t="s">
        <v>1076</v>
      </c>
      <c r="AO2482" s="676"/>
      <c r="AP2482" s="676"/>
      <c r="AQ2482" s="676" t="s">
        <v>37</v>
      </c>
      <c r="AR2482" s="676"/>
      <c r="AS2482" s="545" t="s">
        <v>1077</v>
      </c>
      <c r="AT2482" s="523"/>
      <c r="AU2482" s="434"/>
      <c r="AV2482" s="674"/>
      <c r="AW2482" s="673">
        <f>U2482</f>
        <v>0</v>
      </c>
      <c r="AX2482" s="673" cm="1">
        <f t="array" ref="AX2482">SUM(MID(0&amp;AW2482,LARGE(INDEX(ISNUMBER(--MID(AW2482,ROW($1:$8),1))*ROW($1:$8),),ROW($1:$8))+1,1)*10^ROW($1:$8)/10)</f>
        <v>0</v>
      </c>
      <c r="AY2482" s="673" t="e">
        <f>VLOOKUP($AX2482,'Item Master Data'!$A:$F,3,FALSE)</f>
        <v>#N/A</v>
      </c>
      <c r="AZ2482" s="673" t="e">
        <f>VLOOKUP($AX2482,'Item Master Data'!$A:$F,6,FALSE)</f>
        <v>#N/A</v>
      </c>
      <c r="BA2482" s="673" t="e">
        <f>X2482/BB2482</f>
        <v>#N/A</v>
      </c>
      <c r="BB2482" s="673" t="e">
        <f>VLOOKUP(AX2482,'Item Master Data'!$A:$G,7,FALSE)</f>
        <v>#N/A</v>
      </c>
      <c r="BD2482" s="673" t="e">
        <f>W2482-AZ2482</f>
        <v>#N/A</v>
      </c>
    </row>
    <row r="2483" spans="1:56" s="673" customFormat="1" ht="15" customHeight="1">
      <c r="A2483" s="282"/>
      <c r="B2483" s="283"/>
      <c r="C2483" s="283"/>
      <c r="D2483" s="535" t="s">
        <v>3750</v>
      </c>
      <c r="E2483" s="284" t="s">
        <v>3973</v>
      </c>
      <c r="F2483" s="676"/>
      <c r="G2483" s="676">
        <v>2022</v>
      </c>
      <c r="H2483" s="676">
        <v>5</v>
      </c>
      <c r="I2483" s="687"/>
      <c r="J2483" s="677"/>
      <c r="K2483" s="734" t="s">
        <v>3998</v>
      </c>
      <c r="L2483" s="734" t="s">
        <v>3819</v>
      </c>
      <c r="M2483" s="677">
        <v>44512</v>
      </c>
      <c r="N2483" s="677">
        <v>44621</v>
      </c>
      <c r="O2483" s="677">
        <v>44652</v>
      </c>
      <c r="P2483" s="677"/>
      <c r="Q2483" s="677"/>
      <c r="R2483" s="677"/>
      <c r="S2483" s="676" t="s">
        <v>1106</v>
      </c>
      <c r="T2483" s="676">
        <v>60</v>
      </c>
      <c r="U2483" s="676">
        <v>49401140</v>
      </c>
      <c r="V2483" s="676" t="s">
        <v>985</v>
      </c>
      <c r="W2483" s="678">
        <v>400</v>
      </c>
      <c r="X2483" s="551">
        <v>1536</v>
      </c>
      <c r="Y2483" s="693">
        <f>W2483*X2483</f>
        <v>614400</v>
      </c>
      <c r="Z2483" s="680">
        <v>0.51</v>
      </c>
      <c r="AA2483" s="682">
        <f>Y2483*Z2483</f>
        <v>313344</v>
      </c>
      <c r="AB2483" s="682"/>
      <c r="AC2483" s="683">
        <v>0</v>
      </c>
      <c r="AD2483" s="692"/>
      <c r="AE2483" s="684"/>
      <c r="AF2483" s="695">
        <f>AA2483+AD2483+AE2483</f>
        <v>313344</v>
      </c>
      <c r="AG2483" s="676" t="s">
        <v>1073</v>
      </c>
      <c r="AH2483" s="676"/>
      <c r="AI2483" s="676">
        <v>60</v>
      </c>
      <c r="AJ2483" s="676" t="s">
        <v>3820</v>
      </c>
      <c r="AK2483" s="676" t="s">
        <v>1143</v>
      </c>
      <c r="AL2483" s="696" t="s">
        <v>3821</v>
      </c>
      <c r="AM2483" s="676" t="s">
        <v>52</v>
      </c>
      <c r="AN2483" s="676" t="s">
        <v>1076</v>
      </c>
      <c r="AO2483" s="676"/>
      <c r="AP2483" s="684"/>
      <c r="AQ2483" s="684" t="s">
        <v>37</v>
      </c>
      <c r="AR2483" s="676" t="s">
        <v>3994</v>
      </c>
      <c r="AS2483" s="544" t="s">
        <v>1077</v>
      </c>
      <c r="AT2483" s="630" t="s">
        <v>1078</v>
      </c>
      <c r="AU2483" s="285" t="s">
        <v>1078</v>
      </c>
      <c r="AV2483" s="674">
        <v>0.51</v>
      </c>
      <c r="AW2483" s="673">
        <f>U2483</f>
        <v>49401140</v>
      </c>
      <c r="AX2483" s="673" cm="1">
        <f t="array" ref="AX2483">SUM(MID(0&amp;AW2483,LARGE(INDEX(ISNUMBER(--MID(AW2483,ROW($1:$8),1))*ROW($1:$8),),ROW($1:$8))+1,1)*10^ROW($1:$8)/10)</f>
        <v>49401140</v>
      </c>
      <c r="AY2483" s="673" t="str">
        <f>VLOOKUP($AX2483,'Item Master Data'!$A:$F,3,FALSE)</f>
        <v>Q.PEAK DUO BLK ML G10.a+</v>
      </c>
      <c r="AZ2483" s="673">
        <f>VLOOKUP($AX2483,'Item Master Data'!$A:$F,6,FALSE)</f>
        <v>400</v>
      </c>
      <c r="BA2483" s="673">
        <f>X2483/BB2483</f>
        <v>48</v>
      </c>
      <c r="BB2483" s="673">
        <f>VLOOKUP(AX2483,'Item Master Data'!$A:$G,7,FALSE)</f>
        <v>32</v>
      </c>
      <c r="BD2483" s="673">
        <f>W2483-AZ2483</f>
        <v>0</v>
      </c>
    </row>
    <row r="2484" spans="1:56" s="673" customFormat="1" ht="15" customHeight="1">
      <c r="A2484" s="282"/>
      <c r="B2484" s="283"/>
      <c r="C2484" s="283"/>
      <c r="D2484" s="535" t="s">
        <v>3750</v>
      </c>
      <c r="E2484" s="284" t="s">
        <v>3999</v>
      </c>
      <c r="F2484" s="676"/>
      <c r="G2484" s="676">
        <v>2022</v>
      </c>
      <c r="H2484" s="676">
        <v>5</v>
      </c>
      <c r="I2484" s="687"/>
      <c r="J2484" s="677"/>
      <c r="K2484" s="734" t="s">
        <v>4120</v>
      </c>
      <c r="L2484" s="734" t="s">
        <v>3819</v>
      </c>
      <c r="M2484" s="677">
        <v>44512</v>
      </c>
      <c r="N2484" s="677">
        <v>44621</v>
      </c>
      <c r="O2484" s="677"/>
      <c r="P2484" s="677"/>
      <c r="Q2484" s="677"/>
      <c r="R2484" s="677"/>
      <c r="S2484" s="676" t="s">
        <v>1106</v>
      </c>
      <c r="T2484" s="676">
        <v>60</v>
      </c>
      <c r="U2484" s="676">
        <v>49202132</v>
      </c>
      <c r="V2484" s="676" t="s">
        <v>1231</v>
      </c>
      <c r="W2484" s="678">
        <v>360</v>
      </c>
      <c r="X2484" s="551">
        <v>832</v>
      </c>
      <c r="Y2484" s="693">
        <f>W2484*X2484</f>
        <v>299520</v>
      </c>
      <c r="Z2484" s="291">
        <v>0.8</v>
      </c>
      <c r="AA2484" s="682">
        <f>Y2484*Z2484</f>
        <v>239616</v>
      </c>
      <c r="AB2484" s="682"/>
      <c r="AC2484" s="683">
        <v>0</v>
      </c>
      <c r="AD2484" s="692"/>
      <c r="AE2484" s="684"/>
      <c r="AF2484" s="695">
        <f>AA2484+AD2484+AE2484</f>
        <v>239616</v>
      </c>
      <c r="AG2484" s="676" t="s">
        <v>1073</v>
      </c>
      <c r="AH2484" s="676"/>
      <c r="AI2484" s="676">
        <v>60</v>
      </c>
      <c r="AJ2484" s="676" t="s">
        <v>3820</v>
      </c>
      <c r="AK2484" s="676" t="s">
        <v>1143</v>
      </c>
      <c r="AL2484" s="696" t="s">
        <v>3821</v>
      </c>
      <c r="AM2484" s="676" t="s">
        <v>52</v>
      </c>
      <c r="AN2484" s="676" t="s">
        <v>1076</v>
      </c>
      <c r="AO2484" s="676"/>
      <c r="AP2484" s="684"/>
      <c r="AQ2484" s="684" t="s">
        <v>37</v>
      </c>
      <c r="AR2484" s="676"/>
      <c r="AS2484" s="544" t="s">
        <v>1077</v>
      </c>
      <c r="AT2484" s="630" t="s">
        <v>1078</v>
      </c>
      <c r="AU2484" s="285" t="s">
        <v>1078</v>
      </c>
      <c r="AV2484" s="674"/>
      <c r="AW2484" s="673">
        <f>U2484</f>
        <v>49202132</v>
      </c>
      <c r="AX2484" s="673" cm="1">
        <f t="array" ref="AX2484">SUM(MID(0&amp;AW2484,LARGE(INDEX(ISNUMBER(--MID(AW2484,ROW($1:$8),1))*ROW($1:$8),),ROW($1:$8))+1,1)*10^ROW($1:$8)/10)</f>
        <v>49202132</v>
      </c>
      <c r="AY2484" s="673" t="str">
        <f>VLOOKUP($AX2484,'Item Master Data'!$A:$F,3,FALSE)</f>
        <v>Q.PEAK DUO BLK G10+/AC</v>
      </c>
      <c r="AZ2484" s="673">
        <f>VLOOKUP($AX2484,'Item Master Data'!$A:$F,6,FALSE)</f>
        <v>360</v>
      </c>
      <c r="BA2484" s="673">
        <f>X2484/BB2484</f>
        <v>32</v>
      </c>
      <c r="BB2484" s="673">
        <f>VLOOKUP(AX2484,'Item Master Data'!$A:$G,7,FALSE)</f>
        <v>26</v>
      </c>
      <c r="BD2484" s="673">
        <f>W2484-AZ2484</f>
        <v>0</v>
      </c>
    </row>
    <row r="2485" spans="1:56" s="673" customFormat="1" ht="15" customHeight="1">
      <c r="A2485" s="282"/>
      <c r="B2485" s="283"/>
      <c r="C2485" s="283"/>
      <c r="D2485" s="535" t="s">
        <v>3750</v>
      </c>
      <c r="E2485" s="284"/>
      <c r="F2485" s="676"/>
      <c r="G2485" s="676">
        <v>2022</v>
      </c>
      <c r="H2485" s="676">
        <v>5</v>
      </c>
      <c r="I2485" s="687"/>
      <c r="J2485" s="677"/>
      <c r="K2485" s="734" t="s">
        <v>4121</v>
      </c>
      <c r="L2485" s="734" t="s">
        <v>3819</v>
      </c>
      <c r="M2485" s="677">
        <v>44529</v>
      </c>
      <c r="N2485" s="677">
        <v>44682</v>
      </c>
      <c r="O2485" s="677"/>
      <c r="P2485" s="677"/>
      <c r="Q2485" s="677"/>
      <c r="R2485" s="677"/>
      <c r="S2485" s="676" t="s">
        <v>1106</v>
      </c>
      <c r="T2485" s="676">
        <v>60</v>
      </c>
      <c r="U2485" s="676">
        <v>49401140</v>
      </c>
      <c r="V2485" s="676" t="s">
        <v>985</v>
      </c>
      <c r="W2485" s="678">
        <v>400</v>
      </c>
      <c r="X2485" s="551">
        <v>1536</v>
      </c>
      <c r="Y2485" s="693">
        <f>W2485*X2485</f>
        <v>614400</v>
      </c>
      <c r="Z2485" s="680">
        <v>0.52</v>
      </c>
      <c r="AA2485" s="682">
        <f>Y2485*Z2485</f>
        <v>319488</v>
      </c>
      <c r="AB2485" s="682"/>
      <c r="AC2485" s="683">
        <v>0</v>
      </c>
      <c r="AD2485" s="692"/>
      <c r="AE2485" s="684"/>
      <c r="AF2485" s="695">
        <f>AA2485+AD2485+AE2485</f>
        <v>319488</v>
      </c>
      <c r="AG2485" s="676" t="s">
        <v>1073</v>
      </c>
      <c r="AH2485" s="676"/>
      <c r="AI2485" s="676">
        <v>60</v>
      </c>
      <c r="AJ2485" s="676" t="s">
        <v>3820</v>
      </c>
      <c r="AK2485" s="676" t="s">
        <v>1143</v>
      </c>
      <c r="AL2485" s="696" t="s">
        <v>3821</v>
      </c>
      <c r="AM2485" s="676" t="s">
        <v>52</v>
      </c>
      <c r="AN2485" s="676" t="s">
        <v>1076</v>
      </c>
      <c r="AO2485" s="676"/>
      <c r="AP2485" s="684"/>
      <c r="AQ2485" s="684" t="s">
        <v>37</v>
      </c>
      <c r="AR2485" s="676"/>
      <c r="AS2485" s="544" t="s">
        <v>1077</v>
      </c>
      <c r="AT2485" s="630" t="s">
        <v>1078</v>
      </c>
      <c r="AU2485" s="285" t="s">
        <v>1078</v>
      </c>
      <c r="AV2485" s="674"/>
      <c r="AW2485" s="673">
        <f>U2485</f>
        <v>49401140</v>
      </c>
      <c r="AX2485" s="673" cm="1">
        <f t="array" ref="AX2485">SUM(MID(0&amp;AW2485,LARGE(INDEX(ISNUMBER(--MID(AW2485,ROW($1:$8),1))*ROW($1:$8),),ROW($1:$8))+1,1)*10^ROW($1:$8)/10)</f>
        <v>49401140</v>
      </c>
      <c r="AY2485" s="673" t="str">
        <f>VLOOKUP($AX2485,'Item Master Data'!$A:$F,3,FALSE)</f>
        <v>Q.PEAK DUO BLK ML G10.a+</v>
      </c>
      <c r="AZ2485" s="673">
        <f>VLOOKUP($AX2485,'Item Master Data'!$A:$F,6,FALSE)</f>
        <v>400</v>
      </c>
      <c r="BA2485" s="673">
        <f>X2485/BB2485</f>
        <v>48</v>
      </c>
      <c r="BB2485" s="673">
        <f>VLOOKUP(AX2485,'Item Master Data'!$A:$G,7,FALSE)</f>
        <v>32</v>
      </c>
      <c r="BD2485" s="673">
        <f>W2485-AZ2485</f>
        <v>0</v>
      </c>
    </row>
    <row r="2486" spans="1:56" s="673" customFormat="1" ht="15" customHeight="1">
      <c r="A2486" s="282"/>
      <c r="B2486" s="283"/>
      <c r="C2486" s="283"/>
      <c r="D2486" s="535" t="s">
        <v>3750</v>
      </c>
      <c r="E2486" s="284"/>
      <c r="F2486" s="676"/>
      <c r="G2486" s="676">
        <v>2022</v>
      </c>
      <c r="H2486" s="676">
        <v>5</v>
      </c>
      <c r="I2486" s="687"/>
      <c r="J2486" s="677"/>
      <c r="K2486" s="734" t="s">
        <v>4122</v>
      </c>
      <c r="L2486" s="734" t="s">
        <v>3819</v>
      </c>
      <c r="M2486" s="677">
        <v>44529</v>
      </c>
      <c r="N2486" s="677">
        <v>44682</v>
      </c>
      <c r="O2486" s="677"/>
      <c r="P2486" s="677"/>
      <c r="Q2486" s="677"/>
      <c r="R2486" s="677"/>
      <c r="S2486" s="676" t="s">
        <v>1106</v>
      </c>
      <c r="T2486" s="676">
        <v>60</v>
      </c>
      <c r="U2486" s="676">
        <v>49201132</v>
      </c>
      <c r="V2486" s="676" t="s">
        <v>986</v>
      </c>
      <c r="W2486" s="678">
        <v>360</v>
      </c>
      <c r="X2486" s="551">
        <v>1664</v>
      </c>
      <c r="Y2486" s="693">
        <f>W2486*X2486</f>
        <v>599040</v>
      </c>
      <c r="Z2486" s="680">
        <v>0.5</v>
      </c>
      <c r="AA2486" s="682">
        <f>Y2486*Z2486</f>
        <v>299520</v>
      </c>
      <c r="AB2486" s="682"/>
      <c r="AC2486" s="683">
        <v>0</v>
      </c>
      <c r="AD2486" s="692"/>
      <c r="AE2486" s="684"/>
      <c r="AF2486" s="695">
        <f>AA2486+AD2486+AE2486</f>
        <v>299520</v>
      </c>
      <c r="AG2486" s="676" t="s">
        <v>1073</v>
      </c>
      <c r="AH2486" s="676"/>
      <c r="AI2486" s="676">
        <v>60</v>
      </c>
      <c r="AJ2486" s="676" t="s">
        <v>3820</v>
      </c>
      <c r="AK2486" s="676" t="s">
        <v>1143</v>
      </c>
      <c r="AL2486" s="696" t="s">
        <v>3821</v>
      </c>
      <c r="AM2486" s="676" t="s">
        <v>52</v>
      </c>
      <c r="AN2486" s="676" t="s">
        <v>1076</v>
      </c>
      <c r="AO2486" s="676"/>
      <c r="AP2486" s="684"/>
      <c r="AQ2486" s="684" t="s">
        <v>37</v>
      </c>
      <c r="AR2486" s="676"/>
      <c r="AS2486" s="544" t="s">
        <v>1077</v>
      </c>
      <c r="AT2486" s="630" t="s">
        <v>1078</v>
      </c>
      <c r="AU2486" s="285" t="s">
        <v>1078</v>
      </c>
      <c r="AV2486" s="674"/>
      <c r="AW2486" s="673">
        <f>U2486</f>
        <v>49201132</v>
      </c>
      <c r="AX2486" s="673" cm="1">
        <f t="array" ref="AX2486">SUM(MID(0&amp;AW2486,LARGE(INDEX(ISNUMBER(--MID(AW2486,ROW($1:$8),1))*ROW($1:$8),),ROW($1:$8))+1,1)*10^ROW($1:$8)/10)</f>
        <v>49201132</v>
      </c>
      <c r="AY2486" s="673" t="str">
        <f>VLOOKUP($AX2486,'Item Master Data'!$A:$F,3,FALSE)</f>
        <v>Q.PEAK DUO BLK G10+</v>
      </c>
      <c r="AZ2486" s="673">
        <f>VLOOKUP($AX2486,'Item Master Data'!$A:$F,6,FALSE)</f>
        <v>360</v>
      </c>
      <c r="BA2486" s="673">
        <f>X2486/BB2486</f>
        <v>52</v>
      </c>
      <c r="BB2486" s="673">
        <f>VLOOKUP(AX2486,'Item Master Data'!$A:$G,7,FALSE)</f>
        <v>32</v>
      </c>
      <c r="BD2486" s="673">
        <f>W2486-AZ2486</f>
        <v>0</v>
      </c>
    </row>
    <row r="2487" spans="1:56" s="673" customFormat="1" ht="15" customHeight="1">
      <c r="A2487" s="282"/>
      <c r="B2487" s="283"/>
      <c r="C2487" s="283"/>
      <c r="D2487" s="535" t="s">
        <v>3750</v>
      </c>
      <c r="E2487" s="284" t="s">
        <v>4123</v>
      </c>
      <c r="F2487" s="676" t="s">
        <v>1152</v>
      </c>
      <c r="G2487" s="676">
        <v>2022</v>
      </c>
      <c r="H2487" s="676">
        <v>5</v>
      </c>
      <c r="I2487" s="687" t="s">
        <v>3964</v>
      </c>
      <c r="J2487" s="677"/>
      <c r="K2487" s="734" t="s">
        <v>4124</v>
      </c>
      <c r="L2487" s="734" t="s">
        <v>1379</v>
      </c>
      <c r="M2487" s="677">
        <v>44473</v>
      </c>
      <c r="N2487" s="677">
        <v>44622</v>
      </c>
      <c r="O2487" s="677" t="s">
        <v>1289</v>
      </c>
      <c r="P2487" s="677" t="s">
        <v>4125</v>
      </c>
      <c r="Q2487" s="677"/>
      <c r="R2487" s="677"/>
      <c r="S2487" s="676" t="s">
        <v>1106</v>
      </c>
      <c r="T2487" s="676">
        <v>60</v>
      </c>
      <c r="U2487" s="676">
        <v>49403140</v>
      </c>
      <c r="V2487" s="676" t="s">
        <v>973</v>
      </c>
      <c r="W2487" s="678">
        <v>400</v>
      </c>
      <c r="X2487" s="551">
        <v>768</v>
      </c>
      <c r="Y2487" s="693">
        <f>W2487*X2487</f>
        <v>307200</v>
      </c>
      <c r="Z2487" s="680">
        <v>0.55000000000000004</v>
      </c>
      <c r="AA2487" s="682">
        <f>Y2487*Z2487</f>
        <v>168960</v>
      </c>
      <c r="AB2487" s="682"/>
      <c r="AC2487" s="683">
        <v>0</v>
      </c>
      <c r="AD2487" s="692"/>
      <c r="AE2487" s="684"/>
      <c r="AF2487" s="695">
        <f>AA2487+AD2487+AE2487</f>
        <v>168960</v>
      </c>
      <c r="AG2487" s="676" t="s">
        <v>1073</v>
      </c>
      <c r="AH2487" s="676"/>
      <c r="AI2487" s="676">
        <v>60</v>
      </c>
      <c r="AJ2487" s="676" t="s">
        <v>1358</v>
      </c>
      <c r="AK2487" s="676" t="s">
        <v>1359</v>
      </c>
      <c r="AL2487" s="696">
        <v>18360</v>
      </c>
      <c r="AM2487" s="676" t="s">
        <v>52</v>
      </c>
      <c r="AN2487" s="676" t="s">
        <v>1076</v>
      </c>
      <c r="AO2487" s="676"/>
      <c r="AP2487" s="684"/>
      <c r="AQ2487" s="684" t="s">
        <v>37</v>
      </c>
      <c r="AR2487" s="676"/>
      <c r="AS2487" s="544" t="s">
        <v>1077</v>
      </c>
      <c r="AT2487" s="630"/>
      <c r="AU2487" s="285"/>
      <c r="AV2487" s="674"/>
      <c r="AW2487" s="673">
        <f>U2487</f>
        <v>49403140</v>
      </c>
      <c r="AX2487" s="673" cm="1">
        <f t="array" ref="AX2487">SUM(MID(0&amp;AW2487,LARGE(INDEX(ISNUMBER(--MID(AW2487,ROW($1:$8),1))*ROW($1:$8),),ROW($1:$8))+1,1)*10^ROW($1:$8)/10)</f>
        <v>49403140</v>
      </c>
      <c r="AY2487" s="673" t="str">
        <f>VLOOKUP($AX2487,'Item Master Data'!$A:$F,3,FALSE)</f>
        <v>Q.PEAK DUO BLK ML G10+</v>
      </c>
      <c r="AZ2487" s="673">
        <f>VLOOKUP($AX2487,'Item Master Data'!$A:$F,6,FALSE)</f>
        <v>400</v>
      </c>
      <c r="BA2487" s="673">
        <f>X2487/BB2487</f>
        <v>24</v>
      </c>
      <c r="BB2487" s="673">
        <f>VLOOKUP(AX2487,'Item Master Data'!$A:$G,7,FALSE)</f>
        <v>32</v>
      </c>
      <c r="BD2487" s="673">
        <f>W2487-AZ2487</f>
        <v>0</v>
      </c>
    </row>
    <row r="2488" spans="1:56" s="673" customFormat="1">
      <c r="A2488" s="282"/>
      <c r="B2488" s="283"/>
      <c r="C2488" s="283"/>
      <c r="D2488" s="535" t="s">
        <v>3750</v>
      </c>
      <c r="E2488" s="284" t="s">
        <v>4126</v>
      </c>
      <c r="F2488" s="676"/>
      <c r="G2488" s="676">
        <v>2022</v>
      </c>
      <c r="H2488" s="676">
        <v>5</v>
      </c>
      <c r="I2488" s="687" t="s">
        <v>3964</v>
      </c>
      <c r="J2488" s="677"/>
      <c r="K2488" s="734" t="s">
        <v>4127</v>
      </c>
      <c r="L2488" s="734" t="s">
        <v>1379</v>
      </c>
      <c r="M2488" s="677">
        <v>44498</v>
      </c>
      <c r="N2488" s="677">
        <v>44621</v>
      </c>
      <c r="O2488" s="677"/>
      <c r="P2488" s="677"/>
      <c r="Q2488" s="677"/>
      <c r="R2488" s="677"/>
      <c r="S2488" s="676" t="s">
        <v>1106</v>
      </c>
      <c r="T2488" s="676">
        <v>60</v>
      </c>
      <c r="U2488" s="676">
        <v>49201132</v>
      </c>
      <c r="V2488" s="676" t="s">
        <v>986</v>
      </c>
      <c r="W2488" s="678">
        <v>360</v>
      </c>
      <c r="X2488" s="551">
        <v>2496</v>
      </c>
      <c r="Y2488" s="693">
        <f>W2488*X2488</f>
        <v>898560</v>
      </c>
      <c r="Z2488" s="680">
        <v>0.53</v>
      </c>
      <c r="AA2488" s="682">
        <f>Y2488*Z2488</f>
        <v>476236.80000000005</v>
      </c>
      <c r="AB2488" s="682"/>
      <c r="AC2488" s="683">
        <v>0</v>
      </c>
      <c r="AD2488" s="692"/>
      <c r="AE2488" s="684"/>
      <c r="AF2488" s="695">
        <f>AA2488+AD2488+AE2488</f>
        <v>476236.80000000005</v>
      </c>
      <c r="AG2488" s="676" t="s">
        <v>1073</v>
      </c>
      <c r="AH2488" s="676"/>
      <c r="AI2488" s="676">
        <v>60</v>
      </c>
      <c r="AJ2488" s="676" t="s">
        <v>1358</v>
      </c>
      <c r="AK2488" s="676" t="s">
        <v>1359</v>
      </c>
      <c r="AL2488" s="696">
        <v>18360</v>
      </c>
      <c r="AM2488" s="676" t="s">
        <v>52</v>
      </c>
      <c r="AN2488" s="676" t="s">
        <v>1076</v>
      </c>
      <c r="AO2488" s="676"/>
      <c r="AP2488" s="684"/>
      <c r="AQ2488" s="684" t="s">
        <v>37</v>
      </c>
      <c r="AR2488" s="676"/>
      <c r="AS2488" s="544" t="s">
        <v>1078</v>
      </c>
      <c r="AT2488" s="630"/>
      <c r="AU2488" s="285"/>
      <c r="AV2488" s="674"/>
      <c r="AW2488" s="673">
        <f>U2488</f>
        <v>49201132</v>
      </c>
      <c r="AX2488" s="673" cm="1">
        <f t="array" ref="AX2488">SUM(MID(0&amp;AW2488,LARGE(INDEX(ISNUMBER(--MID(AW2488,ROW($1:$8),1))*ROW($1:$8),),ROW($1:$8))+1,1)*10^ROW($1:$8)/10)</f>
        <v>49201132</v>
      </c>
      <c r="AY2488" s="673" t="str">
        <f>VLOOKUP($AX2488,'Item Master Data'!$A:$F,3,FALSE)</f>
        <v>Q.PEAK DUO BLK G10+</v>
      </c>
      <c r="AZ2488" s="673">
        <f>VLOOKUP($AX2488,'Item Master Data'!$A:$F,6,FALSE)</f>
        <v>360</v>
      </c>
      <c r="BA2488" s="673">
        <f>X2488/BB2488</f>
        <v>78</v>
      </c>
      <c r="BB2488" s="673">
        <f>VLOOKUP(AX2488,'Item Master Data'!$A:$G,7,FALSE)</f>
        <v>32</v>
      </c>
      <c r="BD2488" s="673">
        <f>W2488-AZ2488</f>
        <v>0</v>
      </c>
    </row>
    <row r="2489" spans="1:56" s="673" customFormat="1">
      <c r="A2489" s="282"/>
      <c r="B2489" s="283"/>
      <c r="C2489" s="283"/>
      <c r="D2489" s="535" t="s">
        <v>3750</v>
      </c>
      <c r="E2489" s="284"/>
      <c r="F2489" s="676"/>
      <c r="G2489" s="676">
        <v>2022</v>
      </c>
      <c r="H2489" s="676">
        <v>5</v>
      </c>
      <c r="I2489" s="687"/>
      <c r="J2489" s="677"/>
      <c r="K2489" s="734" t="s">
        <v>4128</v>
      </c>
      <c r="L2489" s="734" t="s">
        <v>1386</v>
      </c>
      <c r="M2489" s="677">
        <v>44517</v>
      </c>
      <c r="N2489" s="677">
        <v>44621</v>
      </c>
      <c r="O2489" s="677"/>
      <c r="P2489" s="677"/>
      <c r="Q2489" s="677"/>
      <c r="R2489" s="677"/>
      <c r="S2489" s="676" t="s">
        <v>1106</v>
      </c>
      <c r="T2489" s="676">
        <v>60</v>
      </c>
      <c r="U2489" s="676">
        <v>49201132</v>
      </c>
      <c r="V2489" s="676" t="s">
        <v>986</v>
      </c>
      <c r="W2489" s="678">
        <v>360</v>
      </c>
      <c r="X2489" s="551">
        <v>1536</v>
      </c>
      <c r="Y2489" s="693">
        <f>W2489*X2489</f>
        <v>552960</v>
      </c>
      <c r="Z2489" s="680">
        <v>0.5</v>
      </c>
      <c r="AA2489" s="682">
        <f>Y2489*Z2489</f>
        <v>276480</v>
      </c>
      <c r="AB2489" s="682"/>
      <c r="AC2489" s="683">
        <f>AB2489*Y2489</f>
        <v>0</v>
      </c>
      <c r="AD2489" s="692"/>
      <c r="AE2489" s="684"/>
      <c r="AF2489" s="695">
        <f>AA2489+AD2489+AE2489</f>
        <v>276480</v>
      </c>
      <c r="AG2489" s="676" t="s">
        <v>1073</v>
      </c>
      <c r="AH2489" s="676">
        <v>0</v>
      </c>
      <c r="AI2489" s="676">
        <v>60</v>
      </c>
      <c r="AJ2489" s="676" t="s">
        <v>1387</v>
      </c>
      <c r="AK2489" s="676" t="s">
        <v>1388</v>
      </c>
      <c r="AL2489" s="696" t="s">
        <v>3833</v>
      </c>
      <c r="AM2489" s="676" t="s">
        <v>52</v>
      </c>
      <c r="AN2489" s="676" t="s">
        <v>1076</v>
      </c>
      <c r="AO2489" s="676"/>
      <c r="AP2489" s="684"/>
      <c r="AQ2489" s="684" t="s">
        <v>1090</v>
      </c>
      <c r="AR2489" s="676"/>
      <c r="AS2489" s="544" t="s">
        <v>1077</v>
      </c>
      <c r="AT2489" s="630" t="s">
        <v>1091</v>
      </c>
      <c r="AU2489" s="285" t="s">
        <v>1078</v>
      </c>
      <c r="AV2489" s="674"/>
      <c r="AW2489" s="673">
        <f>U2489</f>
        <v>49201132</v>
      </c>
      <c r="AX2489" s="673" cm="1">
        <f t="array" ref="AX2489">SUM(MID(0&amp;AW2489,LARGE(INDEX(ISNUMBER(--MID(AW2489,ROW($1:$8),1))*ROW($1:$8),),ROW($1:$8))+1,1)*10^ROW($1:$8)/10)</f>
        <v>49201132</v>
      </c>
      <c r="AY2489" s="673" t="str">
        <f>VLOOKUP($AX2489,'Item Master Data'!$A:$F,3,FALSE)</f>
        <v>Q.PEAK DUO BLK G10+</v>
      </c>
      <c r="AZ2489" s="673">
        <f>VLOOKUP($AX2489,'Item Master Data'!$A:$F,6,FALSE)</f>
        <v>360</v>
      </c>
      <c r="BA2489" s="673">
        <f>X2489/BB2489</f>
        <v>48</v>
      </c>
      <c r="BB2489" s="673">
        <f>VLOOKUP(AX2489,'Item Master Data'!$A:$G,7,FALSE)</f>
        <v>32</v>
      </c>
      <c r="BD2489" s="673">
        <f>W2489-AZ2489</f>
        <v>0</v>
      </c>
    </row>
    <row r="2490" spans="1:56" s="673" customFormat="1">
      <c r="A2490" s="282"/>
      <c r="B2490" s="283"/>
      <c r="C2490" s="283"/>
      <c r="D2490" s="535" t="s">
        <v>3750</v>
      </c>
      <c r="E2490" s="284"/>
      <c r="F2490" s="676"/>
      <c r="G2490" s="676">
        <v>2022</v>
      </c>
      <c r="H2490" s="676">
        <v>5</v>
      </c>
      <c r="I2490" s="687"/>
      <c r="J2490" s="677"/>
      <c r="K2490" s="734" t="s">
        <v>4129</v>
      </c>
      <c r="L2490" s="734" t="s">
        <v>1386</v>
      </c>
      <c r="M2490" s="677">
        <v>44519</v>
      </c>
      <c r="N2490" s="677">
        <v>44652</v>
      </c>
      <c r="O2490" s="677">
        <v>44682</v>
      </c>
      <c r="P2490" s="677"/>
      <c r="Q2490" s="677"/>
      <c r="R2490" s="677"/>
      <c r="S2490" s="676" t="s">
        <v>1106</v>
      </c>
      <c r="T2490" s="676">
        <v>60</v>
      </c>
      <c r="U2490" s="676">
        <v>49401140</v>
      </c>
      <c r="V2490" s="676" t="s">
        <v>985</v>
      </c>
      <c r="W2490" s="678">
        <v>400</v>
      </c>
      <c r="X2490" s="551">
        <v>768</v>
      </c>
      <c r="Y2490" s="693">
        <f>W2490*X2490</f>
        <v>307200</v>
      </c>
      <c r="Z2490" s="680">
        <v>0.52</v>
      </c>
      <c r="AA2490" s="682">
        <f>Y2490*Z2490</f>
        <v>159744</v>
      </c>
      <c r="AB2490" s="682"/>
      <c r="AC2490" s="683">
        <f>AB2490*Y2490</f>
        <v>0</v>
      </c>
      <c r="AD2490" s="692"/>
      <c r="AE2490" s="684"/>
      <c r="AF2490" s="695">
        <f>AA2490+AD2490+AE2490</f>
        <v>159744</v>
      </c>
      <c r="AG2490" s="676" t="s">
        <v>1073</v>
      </c>
      <c r="AH2490" s="676">
        <v>0</v>
      </c>
      <c r="AI2490" s="676">
        <v>60</v>
      </c>
      <c r="AJ2490" s="676" t="s">
        <v>1387</v>
      </c>
      <c r="AK2490" s="676" t="s">
        <v>1388</v>
      </c>
      <c r="AL2490" s="696" t="s">
        <v>3833</v>
      </c>
      <c r="AM2490" s="676" t="s">
        <v>52</v>
      </c>
      <c r="AN2490" s="676" t="s">
        <v>1076</v>
      </c>
      <c r="AO2490" s="676"/>
      <c r="AP2490" s="684"/>
      <c r="AQ2490" s="684" t="s">
        <v>1090</v>
      </c>
      <c r="AR2490" s="676"/>
      <c r="AS2490" s="544" t="s">
        <v>1077</v>
      </c>
      <c r="AT2490" s="630" t="s">
        <v>1091</v>
      </c>
      <c r="AU2490" s="285" t="s">
        <v>1078</v>
      </c>
      <c r="AV2490" s="674"/>
      <c r="AW2490" s="673">
        <f>U2490</f>
        <v>49401140</v>
      </c>
      <c r="AX2490" s="673" cm="1">
        <f t="array" ref="AX2490">SUM(MID(0&amp;AW2490,LARGE(INDEX(ISNUMBER(--MID(AW2490,ROW($1:$8),1))*ROW($1:$8),),ROW($1:$8))+1,1)*10^ROW($1:$8)/10)</f>
        <v>49401140</v>
      </c>
      <c r="AY2490" s="673" t="str">
        <f>VLOOKUP($AX2490,'Item Master Data'!$A:$F,3,FALSE)</f>
        <v>Q.PEAK DUO BLK ML G10.a+</v>
      </c>
      <c r="AZ2490" s="673">
        <f>VLOOKUP($AX2490,'Item Master Data'!$A:$F,6,FALSE)</f>
        <v>400</v>
      </c>
      <c r="BA2490" s="673">
        <f>X2490/BB2490</f>
        <v>24</v>
      </c>
      <c r="BB2490" s="673">
        <f>VLOOKUP(AX2490,'Item Master Data'!$A:$G,7,FALSE)</f>
        <v>32</v>
      </c>
      <c r="BD2490" s="673">
        <f>W2490-AZ2490</f>
        <v>0</v>
      </c>
    </row>
    <row r="2491" spans="1:56" s="673" customFormat="1">
      <c r="A2491" s="282"/>
      <c r="B2491" s="283"/>
      <c r="C2491" s="283"/>
      <c r="D2491" s="535" t="s">
        <v>3750</v>
      </c>
      <c r="E2491" s="284"/>
      <c r="F2491" s="676"/>
      <c r="G2491" s="676">
        <v>2022</v>
      </c>
      <c r="H2491" s="676">
        <v>5</v>
      </c>
      <c r="I2491" s="687"/>
      <c r="J2491" s="677"/>
      <c r="K2491" s="734" t="s">
        <v>4130</v>
      </c>
      <c r="L2491" s="734" t="s">
        <v>1386</v>
      </c>
      <c r="M2491" s="677">
        <v>44519</v>
      </c>
      <c r="N2491" s="677">
        <v>44652</v>
      </c>
      <c r="O2491" s="677">
        <v>44682</v>
      </c>
      <c r="P2491" s="677"/>
      <c r="Q2491" s="677"/>
      <c r="R2491" s="677"/>
      <c r="S2491" s="676" t="s">
        <v>1106</v>
      </c>
      <c r="T2491" s="676">
        <v>60</v>
      </c>
      <c r="U2491" s="676">
        <v>49401140</v>
      </c>
      <c r="V2491" s="676" t="s">
        <v>985</v>
      </c>
      <c r="W2491" s="678">
        <v>400</v>
      </c>
      <c r="X2491" s="551">
        <v>768</v>
      </c>
      <c r="Y2491" s="693">
        <f>W2491*X2491</f>
        <v>307200</v>
      </c>
      <c r="Z2491" s="680">
        <v>0.52</v>
      </c>
      <c r="AA2491" s="682">
        <f>Y2491*Z2491</f>
        <v>159744</v>
      </c>
      <c r="AB2491" s="682"/>
      <c r="AC2491" s="683">
        <f>AB2491*Y2491</f>
        <v>0</v>
      </c>
      <c r="AD2491" s="692"/>
      <c r="AE2491" s="684"/>
      <c r="AF2491" s="695">
        <f>AA2491+AD2491+AE2491</f>
        <v>159744</v>
      </c>
      <c r="AG2491" s="676" t="s">
        <v>1073</v>
      </c>
      <c r="AH2491" s="676">
        <v>0</v>
      </c>
      <c r="AI2491" s="676">
        <v>60</v>
      </c>
      <c r="AJ2491" s="676" t="s">
        <v>1387</v>
      </c>
      <c r="AK2491" s="676" t="s">
        <v>1388</v>
      </c>
      <c r="AL2491" s="696" t="s">
        <v>3833</v>
      </c>
      <c r="AM2491" s="676" t="s">
        <v>52</v>
      </c>
      <c r="AN2491" s="676" t="s">
        <v>1076</v>
      </c>
      <c r="AO2491" s="676"/>
      <c r="AP2491" s="684"/>
      <c r="AQ2491" s="684" t="s">
        <v>1090</v>
      </c>
      <c r="AR2491" s="676"/>
      <c r="AS2491" s="544" t="s">
        <v>1077</v>
      </c>
      <c r="AT2491" s="630" t="s">
        <v>1091</v>
      </c>
      <c r="AU2491" s="285" t="s">
        <v>1078</v>
      </c>
      <c r="AV2491" s="674"/>
      <c r="AW2491" s="673">
        <f>U2491</f>
        <v>49401140</v>
      </c>
      <c r="AX2491" s="673" cm="1">
        <f t="array" ref="AX2491">SUM(MID(0&amp;AW2491,LARGE(INDEX(ISNUMBER(--MID(AW2491,ROW($1:$8),1))*ROW($1:$8),),ROW($1:$8))+1,1)*10^ROW($1:$8)/10)</f>
        <v>49401140</v>
      </c>
      <c r="AY2491" s="673" t="str">
        <f>VLOOKUP($AX2491,'Item Master Data'!$A:$F,3,FALSE)</f>
        <v>Q.PEAK DUO BLK ML G10.a+</v>
      </c>
      <c r="AZ2491" s="673">
        <f>VLOOKUP($AX2491,'Item Master Data'!$A:$F,6,FALSE)</f>
        <v>400</v>
      </c>
      <c r="BA2491" s="673">
        <f>X2491/BB2491</f>
        <v>24</v>
      </c>
      <c r="BB2491" s="673">
        <f>VLOOKUP(AX2491,'Item Master Data'!$A:$G,7,FALSE)</f>
        <v>32</v>
      </c>
      <c r="BD2491" s="673">
        <f>W2491-AZ2491</f>
        <v>0</v>
      </c>
    </row>
    <row r="2492" spans="1:56" s="673" customFormat="1">
      <c r="A2492" s="282"/>
      <c r="B2492" s="283"/>
      <c r="C2492" s="283"/>
      <c r="D2492" s="535" t="s">
        <v>3750</v>
      </c>
      <c r="E2492" s="284" t="s">
        <v>4007</v>
      </c>
      <c r="F2492" s="676"/>
      <c r="G2492" s="676">
        <v>2022</v>
      </c>
      <c r="H2492" s="786">
        <v>5</v>
      </c>
      <c r="I2492" s="687" t="s">
        <v>4009</v>
      </c>
      <c r="J2492" s="677"/>
      <c r="K2492" s="676" t="s">
        <v>4008</v>
      </c>
      <c r="L2492" s="676" t="s">
        <v>1484</v>
      </c>
      <c r="M2492" s="677">
        <v>44503</v>
      </c>
      <c r="N2492" s="677">
        <v>44562</v>
      </c>
      <c r="O2492" s="677"/>
      <c r="P2492" s="677" t="s">
        <v>3906</v>
      </c>
      <c r="Q2492" s="677"/>
      <c r="R2492" s="677"/>
      <c r="S2492" s="676" t="s">
        <v>1106</v>
      </c>
      <c r="T2492" s="676">
        <v>60</v>
      </c>
      <c r="U2492" s="676">
        <v>49203132</v>
      </c>
      <c r="V2492" s="676" t="s">
        <v>986</v>
      </c>
      <c r="W2492" s="678">
        <v>360</v>
      </c>
      <c r="X2492" s="551">
        <v>448</v>
      </c>
      <c r="Y2492" s="693">
        <f>W2492*X2492</f>
        <v>161280</v>
      </c>
      <c r="Z2492" s="680">
        <v>0.55000000000000004</v>
      </c>
      <c r="AA2492" s="682">
        <f>Y2492*Z2492</f>
        <v>88704</v>
      </c>
      <c r="AB2492" s="682"/>
      <c r="AC2492" s="683">
        <f>AB2492*Y2492</f>
        <v>0</v>
      </c>
      <c r="AD2492" s="692"/>
      <c r="AE2492" s="684"/>
      <c r="AF2492" s="695">
        <f>AA2492+AD2492+AE2492</f>
        <v>88704</v>
      </c>
      <c r="AG2492" s="676" t="s">
        <v>47</v>
      </c>
      <c r="AH2492" s="676">
        <v>100</v>
      </c>
      <c r="AI2492" s="676">
        <v>0</v>
      </c>
      <c r="AJ2492" s="676" t="s">
        <v>1485</v>
      </c>
      <c r="AK2492" s="676" t="s">
        <v>1143</v>
      </c>
      <c r="AL2492" s="696">
        <v>12065</v>
      </c>
      <c r="AM2492" s="676" t="s">
        <v>52</v>
      </c>
      <c r="AN2492" s="676" t="s">
        <v>1110</v>
      </c>
      <c r="AO2492" s="676"/>
      <c r="AP2492" s="684"/>
      <c r="AQ2492" s="684" t="s">
        <v>37</v>
      </c>
      <c r="AR2492" s="676"/>
      <c r="AS2492" s="544" t="s">
        <v>1077</v>
      </c>
      <c r="AT2492" s="630" t="s">
        <v>1078</v>
      </c>
      <c r="AU2492" s="285" t="s">
        <v>1078</v>
      </c>
      <c r="AV2492" s="674"/>
      <c r="AW2492" s="673">
        <f>U2492</f>
        <v>49203132</v>
      </c>
      <c r="AX2492" s="673" cm="1">
        <f t="array" ref="AX2492">SUM(MID(0&amp;AW2492,LARGE(INDEX(ISNUMBER(--MID(AW2492,ROW($1:$8),1))*ROW($1:$8),),ROW($1:$8))+1,1)*10^ROW($1:$8)/10)</f>
        <v>49203132</v>
      </c>
      <c r="AY2492" s="673" t="str">
        <f>VLOOKUP($AX2492,'Item Master Data'!$A:$F,3,FALSE)</f>
        <v>Q.PEAK DUO BLK G10+</v>
      </c>
      <c r="AZ2492" s="673">
        <f>VLOOKUP($AX2492,'Item Master Data'!$A:$F,6,FALSE)</f>
        <v>360</v>
      </c>
      <c r="BA2492" s="673">
        <f>X2492/BB2492</f>
        <v>14</v>
      </c>
      <c r="BB2492" s="673">
        <f>VLOOKUP(AX2492,'Item Master Data'!$A:$G,7,FALSE)</f>
        <v>32</v>
      </c>
      <c r="BD2492" s="673">
        <f>W2492-AZ2492</f>
        <v>0</v>
      </c>
    </row>
    <row r="2493" spans="1:56" s="673" customFormat="1">
      <c r="A2493" s="282"/>
      <c r="B2493" s="283"/>
      <c r="C2493" s="283"/>
      <c r="D2493" s="535" t="s">
        <v>3750</v>
      </c>
      <c r="E2493" s="294" t="s">
        <v>4131</v>
      </c>
      <c r="F2493" s="676"/>
      <c r="G2493" s="676">
        <v>2022</v>
      </c>
      <c r="H2493" s="676">
        <v>5</v>
      </c>
      <c r="I2493" s="676"/>
      <c r="J2493" s="677"/>
      <c r="K2493" s="676" t="s">
        <v>4132</v>
      </c>
      <c r="L2493" s="676" t="s">
        <v>3835</v>
      </c>
      <c r="M2493" s="677"/>
      <c r="N2493" s="677" t="s">
        <v>1651</v>
      </c>
      <c r="O2493" s="677"/>
      <c r="P2493" s="677"/>
      <c r="Q2493" s="677"/>
      <c r="R2493" s="677"/>
      <c r="S2493" s="676" t="s">
        <v>1106</v>
      </c>
      <c r="T2493" s="676">
        <v>60</v>
      </c>
      <c r="U2493" s="676"/>
      <c r="V2493" s="676" t="s">
        <v>986</v>
      </c>
      <c r="W2493" s="678">
        <v>360</v>
      </c>
      <c r="X2493" s="551">
        <f>14336-2688-4992</f>
        <v>6656</v>
      </c>
      <c r="Y2493" s="693">
        <f>W2493*X2493</f>
        <v>2396160</v>
      </c>
      <c r="Z2493" s="680">
        <v>0.47499999999999998</v>
      </c>
      <c r="AA2493" s="682">
        <f>Y2493*Z2493</f>
        <v>1138176</v>
      </c>
      <c r="AB2493" s="682"/>
      <c r="AC2493" s="683">
        <f>AB2493*Y2493</f>
        <v>0</v>
      </c>
      <c r="AD2493" s="692"/>
      <c r="AE2493" s="684"/>
      <c r="AF2493" s="695">
        <f>AA2493+AD2493+AE2493</f>
        <v>1138176</v>
      </c>
      <c r="AG2493" s="676" t="s">
        <v>47</v>
      </c>
      <c r="AH2493" s="676">
        <v>0</v>
      </c>
      <c r="AI2493" s="676">
        <v>60</v>
      </c>
      <c r="AJ2493" s="676" t="s">
        <v>1113</v>
      </c>
      <c r="AK2493" s="676" t="s">
        <v>1113</v>
      </c>
      <c r="AL2493" s="676" t="s">
        <v>1113</v>
      </c>
      <c r="AM2493" s="676" t="s">
        <v>52</v>
      </c>
      <c r="AN2493" s="676"/>
      <c r="AO2493" s="676"/>
      <c r="AP2493" s="684"/>
      <c r="AQ2493" s="684" t="s">
        <v>37</v>
      </c>
      <c r="AR2493" s="676"/>
      <c r="AS2493" s="544" t="s">
        <v>1077</v>
      </c>
      <c r="AT2493" s="630" t="s">
        <v>3836</v>
      </c>
      <c r="AU2493" s="285" t="s">
        <v>1078</v>
      </c>
      <c r="AV2493" s="674"/>
      <c r="AW2493" s="673">
        <f>U2493</f>
        <v>0</v>
      </c>
      <c r="AX2493" s="673" cm="1">
        <f t="array" ref="AX2493">SUM(MID(0&amp;AW2493,LARGE(INDEX(ISNUMBER(--MID(AW2493,ROW($1:$8),1))*ROW($1:$8),),ROW($1:$8))+1,1)*10^ROW($1:$8)/10)</f>
        <v>0</v>
      </c>
      <c r="AY2493" s="673" t="e">
        <f>VLOOKUP($AX2493,'Item Master Data'!$A:$F,3,FALSE)</f>
        <v>#N/A</v>
      </c>
      <c r="AZ2493" s="673" t="e">
        <f>VLOOKUP($AX2493,'Item Master Data'!$A:$F,6,FALSE)</f>
        <v>#N/A</v>
      </c>
      <c r="BA2493" s="673" t="e">
        <f>X2493/BB2493</f>
        <v>#N/A</v>
      </c>
      <c r="BB2493" s="673" t="e">
        <f>VLOOKUP(AX2493,'Item Master Data'!$A:$G,7,FALSE)</f>
        <v>#N/A</v>
      </c>
      <c r="BD2493" s="673" t="e">
        <f>W2493-AZ2493</f>
        <v>#N/A</v>
      </c>
    </row>
    <row r="2494" spans="1:56" s="673" customFormat="1">
      <c r="A2494" s="282"/>
      <c r="B2494" s="283"/>
      <c r="C2494" s="283"/>
      <c r="D2494" s="535" t="s">
        <v>3750</v>
      </c>
      <c r="E2494" s="294" t="s">
        <v>4012</v>
      </c>
      <c r="F2494" s="676"/>
      <c r="G2494" s="676">
        <v>2022</v>
      </c>
      <c r="H2494" s="676">
        <v>5</v>
      </c>
      <c r="I2494" s="676"/>
      <c r="J2494" s="677"/>
      <c r="K2494" s="676" t="s">
        <v>4013</v>
      </c>
      <c r="L2494" s="676" t="s">
        <v>3835</v>
      </c>
      <c r="M2494" s="677"/>
      <c r="N2494" s="677"/>
      <c r="O2494" s="677"/>
      <c r="P2494" s="677"/>
      <c r="Q2494" s="677"/>
      <c r="R2494" s="677"/>
      <c r="S2494" s="676" t="s">
        <v>1106</v>
      </c>
      <c r="T2494" s="676">
        <v>60</v>
      </c>
      <c r="U2494" s="676"/>
      <c r="V2494" s="676" t="s">
        <v>973</v>
      </c>
      <c r="W2494" s="678">
        <v>400</v>
      </c>
      <c r="X2494" s="551">
        <f>11648-896-896-896-1792</f>
        <v>7168</v>
      </c>
      <c r="Y2494" s="693">
        <f>W2494*X2494</f>
        <v>2867200</v>
      </c>
      <c r="Z2494" s="680">
        <v>0.49</v>
      </c>
      <c r="AA2494" s="682">
        <f>Y2494*Z2494</f>
        <v>1404928</v>
      </c>
      <c r="AB2494" s="682"/>
      <c r="AC2494" s="683">
        <f>AB2494*Y2494</f>
        <v>0</v>
      </c>
      <c r="AD2494" s="692"/>
      <c r="AE2494" s="684"/>
      <c r="AF2494" s="695">
        <f>AA2494+AD2494+AE2494</f>
        <v>1404928</v>
      </c>
      <c r="AG2494" s="676" t="s">
        <v>47</v>
      </c>
      <c r="AH2494" s="676">
        <v>0</v>
      </c>
      <c r="AI2494" s="676">
        <v>60</v>
      </c>
      <c r="AJ2494" s="676" t="s">
        <v>1113</v>
      </c>
      <c r="AK2494" s="676" t="s">
        <v>1113</v>
      </c>
      <c r="AL2494" s="676" t="s">
        <v>1113</v>
      </c>
      <c r="AM2494" s="676" t="s">
        <v>52</v>
      </c>
      <c r="AN2494" s="676"/>
      <c r="AO2494" s="676"/>
      <c r="AP2494" s="684"/>
      <c r="AQ2494" s="684" t="s">
        <v>37</v>
      </c>
      <c r="AR2494" s="676"/>
      <c r="AS2494" s="544" t="s">
        <v>1077</v>
      </c>
      <c r="AT2494" s="630" t="s">
        <v>3836</v>
      </c>
      <c r="AU2494" s="285" t="s">
        <v>1078</v>
      </c>
      <c r="AV2494" s="674"/>
      <c r="AW2494" s="673">
        <f>U2494</f>
        <v>0</v>
      </c>
      <c r="AX2494" s="673" cm="1">
        <f t="array" ref="AX2494">SUM(MID(0&amp;AW2494,LARGE(INDEX(ISNUMBER(--MID(AW2494,ROW($1:$8),1))*ROW($1:$8),),ROW($1:$8))+1,1)*10^ROW($1:$8)/10)</f>
        <v>0</v>
      </c>
      <c r="AY2494" s="673" t="e">
        <f>VLOOKUP($AX2494,'Item Master Data'!$A:$F,3,FALSE)</f>
        <v>#N/A</v>
      </c>
      <c r="AZ2494" s="673" t="e">
        <f>VLOOKUP($AX2494,'Item Master Data'!$A:$F,6,FALSE)</f>
        <v>#N/A</v>
      </c>
      <c r="BA2494" s="673" t="e">
        <f>X2494/BB2494</f>
        <v>#N/A</v>
      </c>
      <c r="BB2494" s="673" t="e">
        <f>VLOOKUP(AX2494,'Item Master Data'!$A:$G,7,FALSE)</f>
        <v>#N/A</v>
      </c>
      <c r="BD2494" s="673" t="e">
        <f>W2494-AZ2494</f>
        <v>#N/A</v>
      </c>
    </row>
    <row r="2495" spans="1:56" s="673" customFormat="1">
      <c r="A2495" s="282"/>
      <c r="B2495" s="283"/>
      <c r="C2495" s="283"/>
      <c r="D2495" s="535" t="s">
        <v>3750</v>
      </c>
      <c r="E2495" s="294" t="s">
        <v>4133</v>
      </c>
      <c r="F2495" s="676"/>
      <c r="G2495" s="676">
        <v>2022</v>
      </c>
      <c r="H2495" s="676">
        <v>5</v>
      </c>
      <c r="I2495" s="676"/>
      <c r="J2495" s="677"/>
      <c r="K2495" s="676" t="s">
        <v>4134</v>
      </c>
      <c r="L2495" s="676" t="s">
        <v>3835</v>
      </c>
      <c r="M2495" s="677"/>
      <c r="N2495" s="677" t="s">
        <v>1655</v>
      </c>
      <c r="O2495" s="677"/>
      <c r="P2495" s="677"/>
      <c r="Q2495" s="677"/>
      <c r="R2495" s="677"/>
      <c r="S2495" s="676" t="s">
        <v>1106</v>
      </c>
      <c r="T2495" s="676">
        <v>60</v>
      </c>
      <c r="U2495" s="676"/>
      <c r="V2495" s="676" t="s">
        <v>973</v>
      </c>
      <c r="W2495" s="678">
        <v>400</v>
      </c>
      <c r="X2495" s="551">
        <v>7168</v>
      </c>
      <c r="Y2495" s="693">
        <f>W2495*X2495</f>
        <v>2867200</v>
      </c>
      <c r="Z2495" s="680">
        <v>0.49</v>
      </c>
      <c r="AA2495" s="682">
        <f>Y2495*Z2495</f>
        <v>1404928</v>
      </c>
      <c r="AB2495" s="682"/>
      <c r="AC2495" s="683">
        <f>AB2495*Y2495</f>
        <v>0</v>
      </c>
      <c r="AD2495" s="692"/>
      <c r="AE2495" s="684"/>
      <c r="AF2495" s="695">
        <f>AA2495+AD2495+AE2495</f>
        <v>1404928</v>
      </c>
      <c r="AG2495" s="676" t="s">
        <v>47</v>
      </c>
      <c r="AH2495" s="676">
        <v>0</v>
      </c>
      <c r="AI2495" s="676">
        <v>60</v>
      </c>
      <c r="AJ2495" s="676" t="s">
        <v>1113</v>
      </c>
      <c r="AK2495" s="676" t="s">
        <v>1113</v>
      </c>
      <c r="AL2495" s="676" t="s">
        <v>1113</v>
      </c>
      <c r="AM2495" s="676" t="s">
        <v>52</v>
      </c>
      <c r="AN2495" s="676"/>
      <c r="AO2495" s="676"/>
      <c r="AP2495" s="684"/>
      <c r="AQ2495" s="684" t="s">
        <v>37</v>
      </c>
      <c r="AR2495" s="676"/>
      <c r="AS2495" s="544" t="s">
        <v>1077</v>
      </c>
      <c r="AT2495" s="630" t="s">
        <v>3836</v>
      </c>
      <c r="AU2495" s="285" t="s">
        <v>1078</v>
      </c>
      <c r="AV2495" s="674"/>
      <c r="AW2495" s="673">
        <f>U2495</f>
        <v>0</v>
      </c>
      <c r="AX2495" s="673" cm="1">
        <f t="array" ref="AX2495">SUM(MID(0&amp;AW2495,LARGE(INDEX(ISNUMBER(--MID(AW2495,ROW($1:$8),1))*ROW($1:$8),),ROW($1:$8))+1,1)*10^ROW($1:$8)/10)</f>
        <v>0</v>
      </c>
      <c r="AY2495" s="673" t="e">
        <f>VLOOKUP($AX2495,'Item Master Data'!$A:$F,3,FALSE)</f>
        <v>#N/A</v>
      </c>
      <c r="AZ2495" s="673" t="e">
        <f>VLOOKUP($AX2495,'Item Master Data'!$A:$F,6,FALSE)</f>
        <v>#N/A</v>
      </c>
      <c r="BA2495" s="673" t="e">
        <f>X2495/BB2495</f>
        <v>#N/A</v>
      </c>
      <c r="BB2495" s="673" t="e">
        <f>VLOOKUP(AX2495,'Item Master Data'!$A:$G,7,FALSE)</f>
        <v>#N/A</v>
      </c>
      <c r="BD2495" s="673" t="e">
        <f>W2495-AZ2495</f>
        <v>#N/A</v>
      </c>
    </row>
    <row r="2496" spans="1:56" s="673" customFormat="1">
      <c r="A2496" s="282"/>
      <c r="B2496" s="283"/>
      <c r="C2496" s="283"/>
      <c r="D2496" s="535" t="s">
        <v>3750</v>
      </c>
      <c r="E2496" s="284"/>
      <c r="F2496" s="676" t="s">
        <v>1152</v>
      </c>
      <c r="G2496" s="676">
        <v>2022</v>
      </c>
      <c r="H2496" s="676">
        <v>5</v>
      </c>
      <c r="I2496" s="687"/>
      <c r="J2496" s="677"/>
      <c r="K2496" s="676" t="s">
        <v>4135</v>
      </c>
      <c r="L2496" s="676" t="s">
        <v>3835</v>
      </c>
      <c r="M2496" s="677">
        <v>44504</v>
      </c>
      <c r="N2496" s="677">
        <v>44565</v>
      </c>
      <c r="O2496" s="677"/>
      <c r="P2496" s="677">
        <v>44558</v>
      </c>
      <c r="Q2496" s="677"/>
      <c r="R2496" s="677"/>
      <c r="S2496" s="676" t="s">
        <v>1106</v>
      </c>
      <c r="T2496" s="676">
        <v>60</v>
      </c>
      <c r="U2496" s="676" t="s">
        <v>2540</v>
      </c>
      <c r="V2496" s="676" t="s">
        <v>691</v>
      </c>
      <c r="W2496" s="678">
        <v>340</v>
      </c>
      <c r="X2496" s="551">
        <v>896</v>
      </c>
      <c r="Y2496" s="693">
        <f>W2496*X2496</f>
        <v>304640</v>
      </c>
      <c r="Z2496" s="680">
        <v>0.39800000000000002</v>
      </c>
      <c r="AA2496" s="682">
        <f>Y2496*Z2496</f>
        <v>121246.72</v>
      </c>
      <c r="AB2496" s="682"/>
      <c r="AC2496" s="683">
        <f>AB2496*Y2496</f>
        <v>0</v>
      </c>
      <c r="AD2496" s="692"/>
      <c r="AE2496" s="684"/>
      <c r="AF2496" s="695">
        <f>AA2496+AD2496+AE2496</f>
        <v>121246.72</v>
      </c>
      <c r="AG2496" s="676" t="s">
        <v>47</v>
      </c>
      <c r="AH2496" s="676">
        <v>0</v>
      </c>
      <c r="AI2496" s="676">
        <v>60</v>
      </c>
      <c r="AJ2496" s="676" t="s">
        <v>3840</v>
      </c>
      <c r="AK2496" s="676" t="s">
        <v>1143</v>
      </c>
      <c r="AL2496" s="696">
        <v>11803</v>
      </c>
      <c r="AM2496" s="676" t="s">
        <v>52</v>
      </c>
      <c r="AN2496" s="676" t="s">
        <v>50</v>
      </c>
      <c r="AO2496" s="676"/>
      <c r="AP2496" s="684" t="s">
        <v>38</v>
      </c>
      <c r="AQ2496" s="684" t="s">
        <v>37</v>
      </c>
      <c r="AR2496" s="676"/>
      <c r="AS2496" s="544" t="s">
        <v>1077</v>
      </c>
      <c r="AT2496" s="630" t="s">
        <v>3836</v>
      </c>
      <c r="AU2496" s="285" t="s">
        <v>1078</v>
      </c>
      <c r="AV2496" s="674"/>
      <c r="AW2496" s="673" t="str">
        <f>U2496</f>
        <v>30376609F</v>
      </c>
      <c r="AX2496" s="673" cm="1">
        <f t="array" ref="AX2496">SUM(MID(0&amp;AW2496,LARGE(INDEX(ISNUMBER(--MID(AW2496,ROW($1:$8),1))*ROW($1:$8),),ROW($1:$8))+1,1)*10^ROW($1:$8)/10)</f>
        <v>30376609</v>
      </c>
      <c r="AY2496" s="673" t="str">
        <f>VLOOKUP($AX2496,'Item Master Data'!$A:$F,3,FALSE)</f>
        <v>Q.PEAK DUO BLK G6+</v>
      </c>
      <c r="AZ2496" s="673">
        <f>VLOOKUP($AX2496,'Item Master Data'!$A:$F,6,FALSE)</f>
        <v>340</v>
      </c>
      <c r="BA2496" s="673">
        <f>X2496/BB2496</f>
        <v>28</v>
      </c>
      <c r="BB2496" s="673">
        <f>VLOOKUP(AX2496,'Item Master Data'!$A:$G,7,FALSE)</f>
        <v>32</v>
      </c>
      <c r="BD2496" s="673">
        <f>W2496-AZ2496</f>
        <v>0</v>
      </c>
    </row>
    <row r="2497" spans="1:56" s="673" customFormat="1">
      <c r="A2497" s="282"/>
      <c r="B2497" s="283"/>
      <c r="C2497" s="283"/>
      <c r="D2497" s="535" t="s">
        <v>3750</v>
      </c>
      <c r="E2497" s="284" t="s">
        <v>4136</v>
      </c>
      <c r="F2497" s="676" t="s">
        <v>1152</v>
      </c>
      <c r="G2497" s="676">
        <v>2022</v>
      </c>
      <c r="H2497" s="676">
        <v>5</v>
      </c>
      <c r="I2497" s="687"/>
      <c r="J2497" s="677"/>
      <c r="K2497" s="676" t="s">
        <v>4137</v>
      </c>
      <c r="L2497" s="676" t="s">
        <v>3835</v>
      </c>
      <c r="M2497" s="677">
        <v>44540</v>
      </c>
      <c r="N2497" s="677">
        <v>44544</v>
      </c>
      <c r="O2497" s="677"/>
      <c r="P2497" s="677"/>
      <c r="Q2497" s="677"/>
      <c r="R2497" s="677"/>
      <c r="S2497" s="676" t="s">
        <v>1106</v>
      </c>
      <c r="T2497" s="676">
        <v>60</v>
      </c>
      <c r="U2497" s="676" t="s">
        <v>2540</v>
      </c>
      <c r="V2497" s="676" t="s">
        <v>691</v>
      </c>
      <c r="W2497" s="678">
        <v>340</v>
      </c>
      <c r="X2497" s="551">
        <v>896</v>
      </c>
      <c r="Y2497" s="693">
        <f>W2497*X2497</f>
        <v>304640</v>
      </c>
      <c r="Z2497" s="680">
        <v>0.39800000000000002</v>
      </c>
      <c r="AA2497" s="682">
        <f>Y2497*Z2497</f>
        <v>121246.72</v>
      </c>
      <c r="AB2497" s="682"/>
      <c r="AC2497" s="683">
        <f>AB2497*Y2497</f>
        <v>0</v>
      </c>
      <c r="AD2497" s="692"/>
      <c r="AE2497" s="684"/>
      <c r="AF2497" s="695">
        <f>AA2497+AD2497+AE2497</f>
        <v>121246.72</v>
      </c>
      <c r="AG2497" s="676" t="s">
        <v>47</v>
      </c>
      <c r="AH2497" s="676">
        <v>0</v>
      </c>
      <c r="AI2497" s="676">
        <v>60</v>
      </c>
      <c r="AJ2497" s="676" t="s">
        <v>1610</v>
      </c>
      <c r="AK2497" s="676" t="s">
        <v>1149</v>
      </c>
      <c r="AL2497" s="696">
        <v>78764</v>
      </c>
      <c r="AM2497" s="676" t="s">
        <v>52</v>
      </c>
      <c r="AN2497" s="676" t="s">
        <v>50</v>
      </c>
      <c r="AO2497" s="676"/>
      <c r="AP2497" s="684" t="s">
        <v>38</v>
      </c>
      <c r="AQ2497" s="684" t="s">
        <v>37</v>
      </c>
      <c r="AR2497" s="676"/>
      <c r="AS2497" s="544" t="s">
        <v>1077</v>
      </c>
      <c r="AT2497" s="630" t="s">
        <v>3836</v>
      </c>
      <c r="AU2497" s="285" t="s">
        <v>1078</v>
      </c>
      <c r="AV2497" s="674"/>
      <c r="AW2497" s="673" t="str">
        <f>U2497</f>
        <v>30376609F</v>
      </c>
      <c r="AX2497" s="673" cm="1">
        <f t="array" ref="AX2497">SUM(MID(0&amp;AW2497,LARGE(INDEX(ISNUMBER(--MID(AW2497,ROW($1:$8),1))*ROW($1:$8),),ROW($1:$8))+1,1)*10^ROW($1:$8)/10)</f>
        <v>30376609</v>
      </c>
      <c r="AY2497" s="673" t="str">
        <f>VLOOKUP($AX2497,'Item Master Data'!$A:$F,3,FALSE)</f>
        <v>Q.PEAK DUO BLK G6+</v>
      </c>
      <c r="AZ2497" s="673">
        <f>VLOOKUP($AX2497,'Item Master Data'!$A:$F,6,FALSE)</f>
        <v>340</v>
      </c>
      <c r="BA2497" s="673">
        <f>X2497/BB2497</f>
        <v>28</v>
      </c>
      <c r="BB2497" s="673">
        <f>VLOOKUP(AX2497,'Item Master Data'!$A:$G,7,FALSE)</f>
        <v>32</v>
      </c>
      <c r="BD2497" s="673">
        <f>W2497-AZ2497</f>
        <v>0</v>
      </c>
    </row>
    <row r="2498" spans="1:56" s="673" customFormat="1">
      <c r="A2498" s="282"/>
      <c r="B2498" s="283"/>
      <c r="C2498" s="283" t="s">
        <v>1217</v>
      </c>
      <c r="D2498" s="535" t="s">
        <v>3750</v>
      </c>
      <c r="E2498" s="284" t="s">
        <v>4028</v>
      </c>
      <c r="F2498" s="676"/>
      <c r="G2498" s="676">
        <v>2022</v>
      </c>
      <c r="H2498" s="676">
        <v>5</v>
      </c>
      <c r="I2498" s="687"/>
      <c r="J2498" s="677"/>
      <c r="K2498" s="676" t="s">
        <v>4138</v>
      </c>
      <c r="L2498" s="676" t="s">
        <v>3835</v>
      </c>
      <c r="M2498" s="677">
        <v>44599</v>
      </c>
      <c r="N2498" s="677">
        <v>44610</v>
      </c>
      <c r="O2498" s="677"/>
      <c r="P2498" s="677"/>
      <c r="Q2498" s="677"/>
      <c r="R2498" s="677"/>
      <c r="S2498" s="676" t="s">
        <v>1106</v>
      </c>
      <c r="T2498" s="676">
        <v>60</v>
      </c>
      <c r="U2498" s="676"/>
      <c r="V2498" s="676" t="s">
        <v>986</v>
      </c>
      <c r="W2498" s="678">
        <v>360</v>
      </c>
      <c r="X2498" s="551">
        <v>896</v>
      </c>
      <c r="Y2498" s="693">
        <f>W2498*X2498</f>
        <v>322560</v>
      </c>
      <c r="Z2498" s="680">
        <v>0.47</v>
      </c>
      <c r="AA2498" s="682">
        <f>Y2498*Z2498</f>
        <v>151603.19999999998</v>
      </c>
      <c r="AB2498" s="682"/>
      <c r="AC2498" s="683">
        <f>AB2498*Y2498</f>
        <v>0</v>
      </c>
      <c r="AD2498" s="692"/>
      <c r="AE2498" s="684"/>
      <c r="AF2498" s="695">
        <f>AA2498+AD2498+AE2498</f>
        <v>151603.19999999998</v>
      </c>
      <c r="AG2498" s="676" t="s">
        <v>47</v>
      </c>
      <c r="AH2498" s="676">
        <v>0</v>
      </c>
      <c r="AI2498" s="676">
        <v>60</v>
      </c>
      <c r="AJ2498" s="676" t="s">
        <v>2412</v>
      </c>
      <c r="AK2498" s="676" t="s">
        <v>1408</v>
      </c>
      <c r="AL2498" s="696">
        <v>89118</v>
      </c>
      <c r="AM2498" s="676" t="s">
        <v>52</v>
      </c>
      <c r="AN2498" s="676"/>
      <c r="AO2498" s="676"/>
      <c r="AP2498" s="684"/>
      <c r="AQ2498" s="684" t="s">
        <v>37</v>
      </c>
      <c r="AR2498" s="676"/>
      <c r="AS2498" s="544" t="s">
        <v>1077</v>
      </c>
      <c r="AT2498" s="630" t="s">
        <v>3836</v>
      </c>
      <c r="AU2498" s="285" t="s">
        <v>1078</v>
      </c>
      <c r="AV2498" s="674" t="s">
        <v>4027</v>
      </c>
      <c r="AW2498" s="673">
        <f>U2498</f>
        <v>0</v>
      </c>
      <c r="AX2498" s="673" cm="1">
        <f t="array" ref="AX2498">SUM(MID(0&amp;AW2498,LARGE(INDEX(ISNUMBER(--MID(AW2498,ROW($1:$8),1))*ROW($1:$8),),ROW($1:$8))+1,1)*10^ROW($1:$8)/10)</f>
        <v>0</v>
      </c>
      <c r="AY2498" s="673" t="e">
        <f>VLOOKUP($AX2498,'Item Master Data'!$A:$F,3,FALSE)</f>
        <v>#N/A</v>
      </c>
      <c r="AZ2498" s="673" t="e">
        <f>VLOOKUP($AX2498,'Item Master Data'!$A:$F,6,FALSE)</f>
        <v>#N/A</v>
      </c>
      <c r="BA2498" s="673" t="e">
        <f>X2498/BB2498</f>
        <v>#N/A</v>
      </c>
      <c r="BB2498" s="673" t="e">
        <f>VLOOKUP(AX2498,'Item Master Data'!$A:$G,7,FALSE)</f>
        <v>#N/A</v>
      </c>
      <c r="BD2498" s="673" t="e">
        <f>W2498-AZ2498</f>
        <v>#N/A</v>
      </c>
    </row>
    <row r="2499" spans="1:56" s="673" customFormat="1">
      <c r="A2499" s="282"/>
      <c r="B2499" s="283"/>
      <c r="C2499" s="283" t="s">
        <v>1217</v>
      </c>
      <c r="D2499" s="535" t="s">
        <v>3750</v>
      </c>
      <c r="E2499" s="284" t="s">
        <v>4028</v>
      </c>
      <c r="F2499" s="676"/>
      <c r="G2499" s="676">
        <v>2022</v>
      </c>
      <c r="H2499" s="676">
        <v>5</v>
      </c>
      <c r="I2499" s="687"/>
      <c r="J2499" s="677"/>
      <c r="K2499" s="676" t="s">
        <v>4139</v>
      </c>
      <c r="L2499" s="676" t="s">
        <v>3835</v>
      </c>
      <c r="M2499" s="677">
        <v>44599</v>
      </c>
      <c r="N2499" s="677">
        <v>44610</v>
      </c>
      <c r="O2499" s="677"/>
      <c r="P2499" s="677"/>
      <c r="Q2499" s="677"/>
      <c r="R2499" s="677"/>
      <c r="S2499" s="676" t="s">
        <v>1106</v>
      </c>
      <c r="T2499" s="676">
        <v>60</v>
      </c>
      <c r="U2499" s="676"/>
      <c r="V2499" s="676" t="s">
        <v>986</v>
      </c>
      <c r="W2499" s="678">
        <v>360</v>
      </c>
      <c r="X2499" s="551">
        <v>896</v>
      </c>
      <c r="Y2499" s="693">
        <f>W2499*X2499</f>
        <v>322560</v>
      </c>
      <c r="Z2499" s="680">
        <v>0.47</v>
      </c>
      <c r="AA2499" s="682">
        <f>Y2499*Z2499</f>
        <v>151603.19999999998</v>
      </c>
      <c r="AB2499" s="682"/>
      <c r="AC2499" s="683">
        <f>AB2499*Y2499</f>
        <v>0</v>
      </c>
      <c r="AD2499" s="692"/>
      <c r="AE2499" s="684"/>
      <c r="AF2499" s="695">
        <f>AA2499+AD2499+AE2499</f>
        <v>151603.19999999998</v>
      </c>
      <c r="AG2499" s="676" t="s">
        <v>47</v>
      </c>
      <c r="AH2499" s="676">
        <v>0</v>
      </c>
      <c r="AI2499" s="676">
        <v>60</v>
      </c>
      <c r="AJ2499" s="676" t="s">
        <v>1610</v>
      </c>
      <c r="AK2499" s="676" t="s">
        <v>1149</v>
      </c>
      <c r="AL2499" s="696">
        <v>78764</v>
      </c>
      <c r="AM2499" s="676" t="s">
        <v>52</v>
      </c>
      <c r="AN2499" s="676"/>
      <c r="AO2499" s="676"/>
      <c r="AP2499" s="684"/>
      <c r="AQ2499" s="684" t="s">
        <v>37</v>
      </c>
      <c r="AR2499" s="676"/>
      <c r="AS2499" s="544" t="s">
        <v>1077</v>
      </c>
      <c r="AT2499" s="630" t="s">
        <v>3836</v>
      </c>
      <c r="AU2499" s="285" t="s">
        <v>1078</v>
      </c>
      <c r="AV2499" s="674" t="s">
        <v>4027</v>
      </c>
      <c r="AW2499" s="673">
        <f>U2499</f>
        <v>0</v>
      </c>
      <c r="AX2499" s="673" cm="1">
        <f t="array" ref="AX2499">SUM(MID(0&amp;AW2499,LARGE(INDEX(ISNUMBER(--MID(AW2499,ROW($1:$8),1))*ROW($1:$8),),ROW($1:$8))+1,1)*10^ROW($1:$8)/10)</f>
        <v>0</v>
      </c>
      <c r="AY2499" s="673" t="e">
        <f>VLOOKUP($AX2499,'Item Master Data'!$A:$F,3,FALSE)</f>
        <v>#N/A</v>
      </c>
      <c r="AZ2499" s="673" t="e">
        <f>VLOOKUP($AX2499,'Item Master Data'!$A:$F,6,FALSE)</f>
        <v>#N/A</v>
      </c>
      <c r="BA2499" s="673" t="e">
        <f>X2499/BB2499</f>
        <v>#N/A</v>
      </c>
      <c r="BB2499" s="673" t="e">
        <f>VLOOKUP(AX2499,'Item Master Data'!$A:$G,7,FALSE)</f>
        <v>#N/A</v>
      </c>
      <c r="BD2499" s="673" t="e">
        <f>W2499-AZ2499</f>
        <v>#N/A</v>
      </c>
    </row>
    <row r="2500" spans="1:56" s="673" customFormat="1">
      <c r="A2500" s="282"/>
      <c r="B2500" s="283"/>
      <c r="C2500" s="283"/>
      <c r="D2500" s="535" t="s">
        <v>3750</v>
      </c>
      <c r="E2500" s="304" t="s">
        <v>4057</v>
      </c>
      <c r="F2500" s="676"/>
      <c r="G2500" s="676">
        <v>2022</v>
      </c>
      <c r="H2500" s="676">
        <v>5</v>
      </c>
      <c r="I2500" s="676"/>
      <c r="J2500" s="677"/>
      <c r="K2500" s="676" t="s">
        <v>4140</v>
      </c>
      <c r="L2500" s="676" t="s">
        <v>3835</v>
      </c>
      <c r="M2500" s="677">
        <v>44637</v>
      </c>
      <c r="N2500" s="677">
        <v>44641</v>
      </c>
      <c r="O2500" s="677"/>
      <c r="P2500" s="677"/>
      <c r="Q2500" s="677"/>
      <c r="R2500" s="677"/>
      <c r="S2500" s="688" t="s">
        <v>1106</v>
      </c>
      <c r="T2500" s="676">
        <v>60</v>
      </c>
      <c r="U2500" s="676"/>
      <c r="V2500" s="688" t="s">
        <v>986</v>
      </c>
      <c r="W2500" s="676">
        <v>360</v>
      </c>
      <c r="X2500" s="687">
        <v>896</v>
      </c>
      <c r="Y2500" s="693">
        <f>W2500*X2500</f>
        <v>322560</v>
      </c>
      <c r="Z2500" s="680">
        <v>0.47499999999999998</v>
      </c>
      <c r="AA2500" s="682">
        <f>Y2500*Z2500</f>
        <v>153216</v>
      </c>
      <c r="AB2500" s="682"/>
      <c r="AC2500" s="683">
        <f>AB2500*Y2500</f>
        <v>0</v>
      </c>
      <c r="AD2500" s="692"/>
      <c r="AE2500" s="684"/>
      <c r="AF2500" s="695">
        <f>AA2500+AD2500+AE2500</f>
        <v>153216</v>
      </c>
      <c r="AG2500" s="676" t="s">
        <v>47</v>
      </c>
      <c r="AH2500" s="676">
        <v>0</v>
      </c>
      <c r="AI2500" s="676">
        <v>60</v>
      </c>
      <c r="AJ2500" s="676" t="s">
        <v>2319</v>
      </c>
      <c r="AK2500" s="676" t="s">
        <v>1088</v>
      </c>
      <c r="AL2500" s="696">
        <v>32822</v>
      </c>
      <c r="AM2500" s="676" t="s">
        <v>52</v>
      </c>
      <c r="AN2500" s="676"/>
      <c r="AO2500" s="676"/>
      <c r="AP2500" s="684"/>
      <c r="AQ2500" s="684" t="s">
        <v>37</v>
      </c>
      <c r="AR2500" s="676"/>
      <c r="AS2500" s="544" t="s">
        <v>1077</v>
      </c>
      <c r="AT2500" s="630" t="s">
        <v>3836</v>
      </c>
      <c r="AU2500" s="285" t="s">
        <v>1078</v>
      </c>
      <c r="AV2500" s="674" t="s">
        <v>4027</v>
      </c>
      <c r="AW2500" s="673">
        <f>U2500</f>
        <v>0</v>
      </c>
      <c r="AX2500" s="673" cm="1">
        <f t="array" ref="AX2500">SUM(MID(0&amp;AW2500,LARGE(INDEX(ISNUMBER(--MID(AW2500,ROW($1:$8),1))*ROW($1:$8),),ROW($1:$8))+1,1)*10^ROW($1:$8)/10)</f>
        <v>0</v>
      </c>
      <c r="AY2500" s="673" t="e">
        <f>VLOOKUP($AX2500,'Item Master Data'!$A:$F,3,FALSE)</f>
        <v>#N/A</v>
      </c>
      <c r="AZ2500" s="673" t="e">
        <f>VLOOKUP($AX2500,'Item Master Data'!$A:$F,6,FALSE)</f>
        <v>#N/A</v>
      </c>
      <c r="BA2500" s="673" t="e">
        <f>X2500/BB2500</f>
        <v>#N/A</v>
      </c>
      <c r="BB2500" s="673" t="e">
        <f>VLOOKUP(AX2500,'Item Master Data'!$A:$G,7,FALSE)</f>
        <v>#N/A</v>
      </c>
      <c r="BD2500" s="673" t="e">
        <f>W2500-AZ2500</f>
        <v>#N/A</v>
      </c>
    </row>
    <row r="2501" spans="1:56" s="673" customFormat="1">
      <c r="A2501" s="282"/>
      <c r="B2501" s="283"/>
      <c r="C2501" s="283"/>
      <c r="D2501" s="535" t="s">
        <v>3750</v>
      </c>
      <c r="E2501" s="304" t="s">
        <v>4057</v>
      </c>
      <c r="F2501" s="676"/>
      <c r="G2501" s="676">
        <v>2022</v>
      </c>
      <c r="H2501" s="676">
        <v>5</v>
      </c>
      <c r="I2501" s="676"/>
      <c r="J2501" s="677"/>
      <c r="K2501" s="676" t="s">
        <v>4141</v>
      </c>
      <c r="L2501" s="676" t="s">
        <v>3835</v>
      </c>
      <c r="M2501" s="677">
        <v>44637</v>
      </c>
      <c r="N2501" s="677">
        <v>44641</v>
      </c>
      <c r="O2501" s="677"/>
      <c r="P2501" s="677"/>
      <c r="Q2501" s="677"/>
      <c r="R2501" s="677"/>
      <c r="S2501" s="688" t="s">
        <v>1106</v>
      </c>
      <c r="T2501" s="676">
        <v>60</v>
      </c>
      <c r="U2501" s="676"/>
      <c r="V2501" s="688" t="s">
        <v>986</v>
      </c>
      <c r="W2501" s="676">
        <v>360</v>
      </c>
      <c r="X2501" s="687">
        <v>896</v>
      </c>
      <c r="Y2501" s="693">
        <f>W2501*X2501</f>
        <v>322560</v>
      </c>
      <c r="Z2501" s="680">
        <v>0.47499999999999998</v>
      </c>
      <c r="AA2501" s="682">
        <f>Y2501*Z2501</f>
        <v>153216</v>
      </c>
      <c r="AB2501" s="682"/>
      <c r="AC2501" s="683">
        <f>AB2501*Y2501</f>
        <v>0</v>
      </c>
      <c r="AD2501" s="692"/>
      <c r="AE2501" s="684"/>
      <c r="AF2501" s="695">
        <f>AA2501+AD2501+AE2501</f>
        <v>153216</v>
      </c>
      <c r="AG2501" s="676" t="s">
        <v>47</v>
      </c>
      <c r="AH2501" s="676">
        <v>0</v>
      </c>
      <c r="AI2501" s="676">
        <v>60</v>
      </c>
      <c r="AJ2501" s="676" t="s">
        <v>1610</v>
      </c>
      <c r="AK2501" s="676" t="s">
        <v>1149</v>
      </c>
      <c r="AL2501" s="696">
        <v>78764</v>
      </c>
      <c r="AM2501" s="676" t="s">
        <v>52</v>
      </c>
      <c r="AN2501" s="676"/>
      <c r="AO2501" s="676"/>
      <c r="AP2501" s="684"/>
      <c r="AQ2501" s="684" t="s">
        <v>37</v>
      </c>
      <c r="AR2501" s="676"/>
      <c r="AS2501" s="544" t="s">
        <v>1077</v>
      </c>
      <c r="AT2501" s="630" t="s">
        <v>3836</v>
      </c>
      <c r="AU2501" s="285" t="s">
        <v>1078</v>
      </c>
      <c r="AV2501" s="674" t="s">
        <v>4027</v>
      </c>
      <c r="AW2501" s="673">
        <f>U2501</f>
        <v>0</v>
      </c>
      <c r="AX2501" s="673" cm="1">
        <f t="array" ref="AX2501">SUM(MID(0&amp;AW2501,LARGE(INDEX(ISNUMBER(--MID(AW2501,ROW($1:$8),1))*ROW($1:$8),),ROW($1:$8))+1,1)*10^ROW($1:$8)/10)</f>
        <v>0</v>
      </c>
      <c r="AY2501" s="673" t="e">
        <f>VLOOKUP($AX2501,'Item Master Data'!$A:$F,3,FALSE)</f>
        <v>#N/A</v>
      </c>
      <c r="AZ2501" s="673" t="e">
        <f>VLOOKUP($AX2501,'Item Master Data'!$A:$F,6,FALSE)</f>
        <v>#N/A</v>
      </c>
      <c r="BA2501" s="673" t="e">
        <f>X2501/BB2501</f>
        <v>#N/A</v>
      </c>
      <c r="BB2501" s="673" t="e">
        <f>VLOOKUP(AX2501,'Item Master Data'!$A:$G,7,FALSE)</f>
        <v>#N/A</v>
      </c>
      <c r="BD2501" s="673" t="e">
        <f>W2501-AZ2501</f>
        <v>#N/A</v>
      </c>
    </row>
    <row r="2502" spans="1:56" s="673" customFormat="1">
      <c r="A2502" s="282"/>
      <c r="B2502" s="283"/>
      <c r="C2502" s="283"/>
      <c r="D2502" s="535" t="s">
        <v>3750</v>
      </c>
      <c r="E2502" s="304" t="s">
        <v>4057</v>
      </c>
      <c r="F2502" s="676"/>
      <c r="G2502" s="676">
        <v>2022</v>
      </c>
      <c r="H2502" s="676">
        <v>5</v>
      </c>
      <c r="I2502" s="676"/>
      <c r="J2502" s="677"/>
      <c r="K2502" s="676" t="s">
        <v>4142</v>
      </c>
      <c r="L2502" s="676" t="s">
        <v>3835</v>
      </c>
      <c r="M2502" s="677">
        <v>44637</v>
      </c>
      <c r="N2502" s="677">
        <v>44641</v>
      </c>
      <c r="O2502" s="677"/>
      <c r="P2502" s="677"/>
      <c r="Q2502" s="677"/>
      <c r="R2502" s="677"/>
      <c r="S2502" s="688" t="s">
        <v>1106</v>
      </c>
      <c r="T2502" s="676">
        <v>60</v>
      </c>
      <c r="U2502" s="676"/>
      <c r="V2502" s="688" t="s">
        <v>986</v>
      </c>
      <c r="W2502" s="676">
        <v>360</v>
      </c>
      <c r="X2502" s="687">
        <v>896</v>
      </c>
      <c r="Y2502" s="693">
        <f>W2502*X2502</f>
        <v>322560</v>
      </c>
      <c r="Z2502" s="680">
        <v>0.47499999999999998</v>
      </c>
      <c r="AA2502" s="682">
        <f>Y2502*Z2502</f>
        <v>153216</v>
      </c>
      <c r="AB2502" s="682"/>
      <c r="AC2502" s="683">
        <f>AB2502*Y2502</f>
        <v>0</v>
      </c>
      <c r="AD2502" s="692"/>
      <c r="AE2502" s="684"/>
      <c r="AF2502" s="695">
        <f>AA2502+AD2502+AE2502</f>
        <v>153216</v>
      </c>
      <c r="AG2502" s="676" t="s">
        <v>47</v>
      </c>
      <c r="AH2502" s="676">
        <v>0</v>
      </c>
      <c r="AI2502" s="676">
        <v>60</v>
      </c>
      <c r="AJ2502" s="676" t="s">
        <v>3366</v>
      </c>
      <c r="AK2502" s="676" t="s">
        <v>1149</v>
      </c>
      <c r="AL2502" s="696">
        <v>75261</v>
      </c>
      <c r="AM2502" s="676" t="s">
        <v>52</v>
      </c>
      <c r="AN2502" s="676"/>
      <c r="AO2502" s="676"/>
      <c r="AP2502" s="684"/>
      <c r="AQ2502" s="684" t="s">
        <v>37</v>
      </c>
      <c r="AR2502" s="676"/>
      <c r="AS2502" s="544" t="s">
        <v>1077</v>
      </c>
      <c r="AT2502" s="630" t="s">
        <v>3836</v>
      </c>
      <c r="AU2502" s="285" t="s">
        <v>1078</v>
      </c>
      <c r="AV2502" s="674" t="s">
        <v>4027</v>
      </c>
      <c r="AW2502" s="673">
        <f>U2502</f>
        <v>0</v>
      </c>
      <c r="AX2502" s="673" cm="1">
        <f t="array" ref="AX2502">SUM(MID(0&amp;AW2502,LARGE(INDEX(ISNUMBER(--MID(AW2502,ROW($1:$8),1))*ROW($1:$8),),ROW($1:$8))+1,1)*10^ROW($1:$8)/10)</f>
        <v>0</v>
      </c>
      <c r="AY2502" s="673" t="e">
        <f>VLOOKUP($AX2502,'Item Master Data'!$A:$F,3,FALSE)</f>
        <v>#N/A</v>
      </c>
      <c r="AZ2502" s="673" t="e">
        <f>VLOOKUP($AX2502,'Item Master Data'!$A:$F,6,FALSE)</f>
        <v>#N/A</v>
      </c>
      <c r="BA2502" s="673" t="e">
        <f>X2502/BB2502</f>
        <v>#N/A</v>
      </c>
      <c r="BB2502" s="673" t="e">
        <f>VLOOKUP(AX2502,'Item Master Data'!$A:$G,7,FALSE)</f>
        <v>#N/A</v>
      </c>
      <c r="BD2502" s="673" t="e">
        <f>W2502-AZ2502</f>
        <v>#N/A</v>
      </c>
    </row>
    <row r="2503" spans="1:56" s="673" customFormat="1">
      <c r="A2503" s="282"/>
      <c r="B2503" s="283"/>
      <c r="C2503" s="283"/>
      <c r="D2503" s="535" t="s">
        <v>3750</v>
      </c>
      <c r="E2503" s="284"/>
      <c r="F2503" s="676" t="s">
        <v>1152</v>
      </c>
      <c r="G2503" s="676">
        <v>2022</v>
      </c>
      <c r="H2503" s="676">
        <v>5</v>
      </c>
      <c r="I2503" s="687"/>
      <c r="J2503" s="677"/>
      <c r="K2503" s="676" t="s">
        <v>5435</v>
      </c>
      <c r="L2503" s="676" t="s">
        <v>3865</v>
      </c>
      <c r="M2503" s="677">
        <v>44659</v>
      </c>
      <c r="N2503" s="677">
        <v>44655</v>
      </c>
      <c r="O2503" s="677"/>
      <c r="P2503" s="677"/>
      <c r="Q2503" s="677"/>
      <c r="R2503" s="677"/>
      <c r="S2503" s="676" t="s">
        <v>1106</v>
      </c>
      <c r="T2503" s="676">
        <v>60</v>
      </c>
      <c r="U2503" s="676">
        <v>49201132</v>
      </c>
      <c r="V2503" s="676" t="s">
        <v>986</v>
      </c>
      <c r="W2503" s="678">
        <v>360</v>
      </c>
      <c r="X2503" s="551">
        <v>2304</v>
      </c>
      <c r="Y2503" s="693">
        <f>W2503*X2503</f>
        <v>829440</v>
      </c>
      <c r="Z2503" s="680">
        <v>0.5</v>
      </c>
      <c r="AA2503" s="682">
        <f>Y2503*Z2503</f>
        <v>414720</v>
      </c>
      <c r="AB2503" s="682"/>
      <c r="AC2503" s="683">
        <f>AB2503*Y2503</f>
        <v>0</v>
      </c>
      <c r="AD2503" s="692"/>
      <c r="AE2503" s="684"/>
      <c r="AF2503" s="695">
        <f>AA2503+AD2503+AE2503</f>
        <v>414720</v>
      </c>
      <c r="AG2503" s="676" t="s">
        <v>47</v>
      </c>
      <c r="AH2503" s="676">
        <v>10</v>
      </c>
      <c r="AI2503" s="676">
        <v>30</v>
      </c>
      <c r="AJ2503" s="676" t="s">
        <v>3866</v>
      </c>
      <c r="AK2503" s="676" t="s">
        <v>1089</v>
      </c>
      <c r="AL2503" s="696" t="s">
        <v>4146</v>
      </c>
      <c r="AM2503" s="676" t="s">
        <v>52</v>
      </c>
      <c r="AN2503" s="676" t="s">
        <v>1076</v>
      </c>
      <c r="AO2503" s="676"/>
      <c r="AP2503" s="684"/>
      <c r="AQ2503" s="684"/>
      <c r="AR2503" s="676"/>
      <c r="AS2503" s="544"/>
      <c r="AT2503" s="630"/>
      <c r="AU2503" s="285"/>
      <c r="AV2503" s="674"/>
      <c r="AW2503" s="673">
        <f>U2503</f>
        <v>49201132</v>
      </c>
      <c r="AX2503" s="673" cm="1">
        <f t="array" ref="AX2503">SUM(MID(0&amp;AW2503,LARGE(INDEX(ISNUMBER(--MID(AW2503,ROW($1:$8),1))*ROW($1:$8),),ROW($1:$8))+1,1)*10^ROW($1:$8)/10)</f>
        <v>49201132</v>
      </c>
      <c r="AY2503" s="673" t="str">
        <f>VLOOKUP($AX2503,'Item Master Data'!$A:$F,3,FALSE)</f>
        <v>Q.PEAK DUO BLK G10+</v>
      </c>
      <c r="AZ2503" s="673">
        <f>VLOOKUP($AX2503,'Item Master Data'!$A:$F,6,FALSE)</f>
        <v>360</v>
      </c>
      <c r="BA2503" s="673">
        <f>X2503/BB2503</f>
        <v>72</v>
      </c>
      <c r="BB2503" s="673">
        <f>VLOOKUP(AX2503,'Item Master Data'!$A:$G,7,FALSE)</f>
        <v>32</v>
      </c>
      <c r="BD2503" s="673">
        <f>W2503-AZ2503</f>
        <v>0</v>
      </c>
    </row>
    <row r="2504" spans="1:56" s="673" customFormat="1">
      <c r="A2504" s="282"/>
      <c r="B2504" s="283"/>
      <c r="C2504" s="283"/>
      <c r="D2504" s="535" t="s">
        <v>3750</v>
      </c>
      <c r="E2504" s="284"/>
      <c r="F2504" s="676" t="s">
        <v>1152</v>
      </c>
      <c r="G2504" s="676">
        <v>2022</v>
      </c>
      <c r="H2504" s="676">
        <v>5</v>
      </c>
      <c r="I2504" s="687" t="s">
        <v>4143</v>
      </c>
      <c r="J2504" s="677"/>
      <c r="K2504" s="676" t="s">
        <v>4144</v>
      </c>
      <c r="L2504" s="676" t="s">
        <v>4145</v>
      </c>
      <c r="M2504" s="677">
        <v>44489</v>
      </c>
      <c r="N2504" s="677">
        <v>44234</v>
      </c>
      <c r="O2504" s="677"/>
      <c r="P2504" s="677"/>
      <c r="Q2504" s="677"/>
      <c r="R2504" s="677"/>
      <c r="S2504" s="676" t="s">
        <v>1106</v>
      </c>
      <c r="T2504" s="676">
        <v>60</v>
      </c>
      <c r="U2504" s="676">
        <v>49201132</v>
      </c>
      <c r="V2504" s="676" t="s">
        <v>986</v>
      </c>
      <c r="W2504" s="678">
        <v>360</v>
      </c>
      <c r="X2504" s="551">
        <f>4160-768-768-2304</f>
        <v>320</v>
      </c>
      <c r="Y2504" s="693">
        <f>W2504*X2504</f>
        <v>115200</v>
      </c>
      <c r="Z2504" s="680">
        <v>0.5</v>
      </c>
      <c r="AA2504" s="682">
        <f>Y2504*Z2504</f>
        <v>57600</v>
      </c>
      <c r="AB2504" s="682"/>
      <c r="AC2504" s="683">
        <f>AB2504*Y2504</f>
        <v>0</v>
      </c>
      <c r="AD2504" s="692"/>
      <c r="AE2504" s="684"/>
      <c r="AF2504" s="695">
        <f>AA2504+AD2504+AE2504</f>
        <v>57600</v>
      </c>
      <c r="AG2504" s="676" t="s">
        <v>47</v>
      </c>
      <c r="AH2504" s="676">
        <v>100</v>
      </c>
      <c r="AI2504" s="676">
        <v>0</v>
      </c>
      <c r="AJ2504" s="676" t="s">
        <v>3866</v>
      </c>
      <c r="AK2504" s="676" t="s">
        <v>1089</v>
      </c>
      <c r="AL2504" s="696" t="s">
        <v>4146</v>
      </c>
      <c r="AM2504" s="676" t="s">
        <v>52</v>
      </c>
      <c r="AN2504" s="676" t="s">
        <v>1076</v>
      </c>
      <c r="AO2504" s="676"/>
      <c r="AP2504" s="684"/>
      <c r="AQ2504" s="684"/>
      <c r="AR2504" s="676"/>
      <c r="AS2504" s="544"/>
      <c r="AT2504" s="630"/>
      <c r="AU2504" s="285"/>
      <c r="AV2504" s="674"/>
      <c r="AW2504" s="673">
        <f>U2504</f>
        <v>49201132</v>
      </c>
      <c r="AX2504" s="673" cm="1">
        <f t="array" ref="AX2504">SUM(MID(0&amp;AW2504,LARGE(INDEX(ISNUMBER(--MID(AW2504,ROW($1:$8),1))*ROW($1:$8),),ROW($1:$8))+1,1)*10^ROW($1:$8)/10)</f>
        <v>49201132</v>
      </c>
      <c r="AY2504" s="673" t="str">
        <f>VLOOKUP($AX2504,'Item Master Data'!$A:$F,3,FALSE)</f>
        <v>Q.PEAK DUO BLK G10+</v>
      </c>
      <c r="AZ2504" s="673">
        <f>VLOOKUP($AX2504,'Item Master Data'!$A:$F,6,FALSE)</f>
        <v>360</v>
      </c>
      <c r="BA2504" s="673">
        <f>X2504/BB2504</f>
        <v>10</v>
      </c>
      <c r="BB2504" s="673">
        <f>VLOOKUP(AX2504,'Item Master Data'!$A:$G,7,FALSE)</f>
        <v>32</v>
      </c>
      <c r="BD2504" s="673">
        <f>W2504-AZ2504</f>
        <v>0</v>
      </c>
    </row>
    <row r="2505" spans="1:56" s="673" customFormat="1">
      <c r="A2505" s="282"/>
      <c r="B2505" s="283"/>
      <c r="C2505" s="283"/>
      <c r="D2505" s="535" t="s">
        <v>3750</v>
      </c>
      <c r="E2505" s="284" t="s">
        <v>4062</v>
      </c>
      <c r="F2505" s="676"/>
      <c r="G2505" s="676">
        <v>2022</v>
      </c>
      <c r="H2505" s="676">
        <v>5</v>
      </c>
      <c r="I2505" s="687"/>
      <c r="J2505" s="677"/>
      <c r="K2505" s="676">
        <v>3851</v>
      </c>
      <c r="L2505" s="676" t="s">
        <v>3869</v>
      </c>
      <c r="M2505" s="677">
        <v>44504</v>
      </c>
      <c r="N2505" s="677">
        <v>44621</v>
      </c>
      <c r="O2505" s="677"/>
      <c r="P2505" s="677" t="s">
        <v>3906</v>
      </c>
      <c r="Q2505" s="677"/>
      <c r="R2505" s="677"/>
      <c r="S2505" s="676" t="s">
        <v>1106</v>
      </c>
      <c r="T2505" s="676">
        <v>60</v>
      </c>
      <c r="U2505" s="676">
        <v>49401140</v>
      </c>
      <c r="V2505" s="676" t="s">
        <v>985</v>
      </c>
      <c r="W2505" s="678">
        <v>400</v>
      </c>
      <c r="X2505" s="551">
        <f>14976-832-10816-832</f>
        <v>2496</v>
      </c>
      <c r="Y2505" s="693">
        <f>W2505*X2505</f>
        <v>998400</v>
      </c>
      <c r="Z2505" s="680">
        <v>0.48</v>
      </c>
      <c r="AA2505" s="682">
        <f>Y2505*Z2505</f>
        <v>479232</v>
      </c>
      <c r="AB2505" s="682"/>
      <c r="AC2505" s="683">
        <f>AB2505*Y2505</f>
        <v>0</v>
      </c>
      <c r="AD2505" s="692"/>
      <c r="AE2505" s="684"/>
      <c r="AF2505" s="695">
        <f>AE2505+AD2505+AA2505</f>
        <v>479232</v>
      </c>
      <c r="AG2505" s="676" t="s">
        <v>1073</v>
      </c>
      <c r="AH2505" s="676"/>
      <c r="AI2505" s="676">
        <v>60</v>
      </c>
      <c r="AJ2505" s="676" t="s">
        <v>3877</v>
      </c>
      <c r="AK2505" s="676" t="s">
        <v>1089</v>
      </c>
      <c r="AL2505" s="696" t="s">
        <v>4063</v>
      </c>
      <c r="AM2505" s="676" t="s">
        <v>52</v>
      </c>
      <c r="AN2505" s="676" t="s">
        <v>1076</v>
      </c>
      <c r="AO2505" s="676"/>
      <c r="AP2505" s="684"/>
      <c r="AQ2505" s="684" t="s">
        <v>37</v>
      </c>
      <c r="AR2505" s="676"/>
      <c r="AS2505" s="544" t="s">
        <v>1078</v>
      </c>
      <c r="AT2505" s="630" t="s">
        <v>1078</v>
      </c>
      <c r="AU2505" s="285" t="s">
        <v>1078</v>
      </c>
      <c r="AV2505" s="674"/>
      <c r="AW2505" s="673">
        <f>U2505</f>
        <v>49401140</v>
      </c>
      <c r="AX2505" s="673" cm="1">
        <f t="array" ref="AX2505">SUM(MID(0&amp;AW2505,LARGE(INDEX(ISNUMBER(--MID(AW2505,ROW($1:$8),1))*ROW($1:$8),),ROW($1:$8))+1,1)*10^ROW($1:$8)/10)</f>
        <v>49401140</v>
      </c>
      <c r="AY2505" s="673" t="str">
        <f>VLOOKUP($AX2505,'Item Master Data'!$A:$F,3,FALSE)</f>
        <v>Q.PEAK DUO BLK ML G10.a+</v>
      </c>
      <c r="AZ2505" s="673">
        <f>VLOOKUP($AX2505,'Item Master Data'!$A:$F,6,FALSE)</f>
        <v>400</v>
      </c>
      <c r="BA2505" s="673">
        <f>X2505/BB2505</f>
        <v>78</v>
      </c>
      <c r="BB2505" s="673">
        <f>VLOOKUP(AX2505,'Item Master Data'!$A:$G,7,FALSE)</f>
        <v>32</v>
      </c>
      <c r="BD2505" s="673">
        <f>W2505-AZ2505</f>
        <v>0</v>
      </c>
    </row>
    <row r="2506" spans="1:56" s="673" customFormat="1">
      <c r="A2506" s="282"/>
      <c r="B2506" s="283"/>
      <c r="C2506" s="283"/>
      <c r="D2506" s="535" t="s">
        <v>3750</v>
      </c>
      <c r="E2506" s="284" t="s">
        <v>4064</v>
      </c>
      <c r="F2506" s="676"/>
      <c r="G2506" s="676">
        <v>2022</v>
      </c>
      <c r="H2506" s="676">
        <v>5</v>
      </c>
      <c r="I2506" s="687"/>
      <c r="J2506" s="677"/>
      <c r="K2506" s="676">
        <v>3952</v>
      </c>
      <c r="L2506" s="676" t="s">
        <v>3869</v>
      </c>
      <c r="M2506" s="677">
        <v>44620</v>
      </c>
      <c r="N2506" s="677">
        <v>44805</v>
      </c>
      <c r="O2506" s="677"/>
      <c r="P2506" s="677"/>
      <c r="Q2506" s="677"/>
      <c r="R2506" s="677"/>
      <c r="S2506" s="676" t="s">
        <v>1106</v>
      </c>
      <c r="T2506" s="676">
        <v>60</v>
      </c>
      <c r="U2506" s="676"/>
      <c r="V2506" s="676" t="s">
        <v>973</v>
      </c>
      <c r="W2506" s="678">
        <v>400</v>
      </c>
      <c r="X2506" s="551">
        <f>24128-5824</f>
        <v>18304</v>
      </c>
      <c r="Y2506" s="693">
        <f>W2506*X2506</f>
        <v>7321600</v>
      </c>
      <c r="Z2506" s="680">
        <v>0.48499999999999999</v>
      </c>
      <c r="AA2506" s="682">
        <f>Y2506*Z2506</f>
        <v>3550976</v>
      </c>
      <c r="AB2506" s="682"/>
      <c r="AC2506" s="683">
        <f>AB2506*Y2506</f>
        <v>0</v>
      </c>
      <c r="AD2506" s="692"/>
      <c r="AE2506" s="684"/>
      <c r="AF2506" s="695">
        <f>AA2506+AD2506+AE2506</f>
        <v>3550976</v>
      </c>
      <c r="AG2506" s="676" t="s">
        <v>1073</v>
      </c>
      <c r="AH2506" s="676">
        <v>0</v>
      </c>
      <c r="AI2506" s="676">
        <v>60</v>
      </c>
      <c r="AJ2506" s="676" t="s">
        <v>4066</v>
      </c>
      <c r="AK2506" s="676" t="s">
        <v>1089</v>
      </c>
      <c r="AL2506" s="696">
        <v>7719</v>
      </c>
      <c r="AM2506" s="676" t="s">
        <v>52</v>
      </c>
      <c r="AN2506" s="676"/>
      <c r="AO2506" s="676"/>
      <c r="AP2506" s="684"/>
      <c r="AQ2506" s="684" t="s">
        <v>37</v>
      </c>
      <c r="AR2506" s="676"/>
      <c r="AS2506" s="544" t="s">
        <v>1077</v>
      </c>
      <c r="AT2506" s="630" t="s">
        <v>3836</v>
      </c>
      <c r="AU2506" s="285" t="s">
        <v>1078</v>
      </c>
      <c r="AV2506" s="674"/>
      <c r="AW2506" s="673">
        <f>U2506</f>
        <v>0</v>
      </c>
      <c r="AX2506" s="673" cm="1">
        <f t="array" ref="AX2506">SUM(MID(0&amp;AW2506,LARGE(INDEX(ISNUMBER(--MID(AW2506,ROW($1:$8),1))*ROW($1:$8),),ROW($1:$8))+1,1)*10^ROW($1:$8)/10)</f>
        <v>0</v>
      </c>
      <c r="AY2506" s="673" t="e">
        <f>VLOOKUP($AX2506,'Item Master Data'!$A:$F,3,FALSE)</f>
        <v>#N/A</v>
      </c>
      <c r="AZ2506" s="673" t="e">
        <f>VLOOKUP($AX2506,'Item Master Data'!$A:$F,6,FALSE)</f>
        <v>#N/A</v>
      </c>
      <c r="BA2506" s="673" t="e">
        <f>X2506/BB2506</f>
        <v>#N/A</v>
      </c>
      <c r="BB2506" s="673" t="e">
        <f>VLOOKUP(AX2506,'Item Master Data'!$A:$G,7,FALSE)</f>
        <v>#N/A</v>
      </c>
      <c r="BD2506" s="673" t="e">
        <f>W2506-AZ2506</f>
        <v>#N/A</v>
      </c>
    </row>
    <row r="2507" spans="1:56" s="673" customFormat="1" ht="15" customHeight="1">
      <c r="A2507" s="282"/>
      <c r="B2507" s="283"/>
      <c r="C2507" s="283"/>
      <c r="D2507" s="535" t="s">
        <v>3750</v>
      </c>
      <c r="E2507" s="284" t="s">
        <v>4064</v>
      </c>
      <c r="F2507" s="676"/>
      <c r="G2507" s="676">
        <v>2022</v>
      </c>
      <c r="H2507" s="676">
        <v>5</v>
      </c>
      <c r="I2507" s="687"/>
      <c r="J2507" s="677"/>
      <c r="K2507" s="676">
        <v>3952</v>
      </c>
      <c r="L2507" s="676" t="s">
        <v>3869</v>
      </c>
      <c r="M2507" s="677">
        <v>44620</v>
      </c>
      <c r="N2507" s="677">
        <v>44805</v>
      </c>
      <c r="O2507" s="677"/>
      <c r="P2507" s="677" t="s">
        <v>3906</v>
      </c>
      <c r="Q2507" s="677" t="s">
        <v>4065</v>
      </c>
      <c r="R2507" s="677"/>
      <c r="S2507" s="676" t="s">
        <v>1106</v>
      </c>
      <c r="T2507" s="676">
        <v>60</v>
      </c>
      <c r="U2507" s="676"/>
      <c r="V2507" s="676" t="s">
        <v>973</v>
      </c>
      <c r="W2507" s="678">
        <v>400</v>
      </c>
      <c r="X2507" s="551">
        <v>5824</v>
      </c>
      <c r="Y2507" s="693">
        <f>W2507*X2507</f>
        <v>2329600</v>
      </c>
      <c r="Z2507" s="680">
        <v>0.48499999999999999</v>
      </c>
      <c r="AA2507" s="682">
        <f>Y2507*Z2507</f>
        <v>1129856</v>
      </c>
      <c r="AB2507" s="682"/>
      <c r="AC2507" s="683">
        <f>AB2507*Y2507</f>
        <v>0</v>
      </c>
      <c r="AD2507" s="692"/>
      <c r="AE2507" s="684"/>
      <c r="AF2507" s="695">
        <f>AE2507+AD2507+AA2507</f>
        <v>1129856</v>
      </c>
      <c r="AG2507" s="676" t="s">
        <v>1073</v>
      </c>
      <c r="AH2507" s="676">
        <v>0</v>
      </c>
      <c r="AI2507" s="676">
        <v>60</v>
      </c>
      <c r="AJ2507" s="676" t="s">
        <v>4066</v>
      </c>
      <c r="AK2507" s="676" t="s">
        <v>1089</v>
      </c>
      <c r="AL2507" s="696">
        <v>7719</v>
      </c>
      <c r="AM2507" s="676" t="s">
        <v>52</v>
      </c>
      <c r="AN2507" s="676"/>
      <c r="AO2507" s="676"/>
      <c r="AP2507" s="684"/>
      <c r="AQ2507" s="684" t="s">
        <v>37</v>
      </c>
      <c r="AR2507" s="676"/>
      <c r="AS2507" s="674" t="s">
        <v>1077</v>
      </c>
      <c r="AT2507" s="285" t="s">
        <v>3836</v>
      </c>
      <c r="AU2507" s="630" t="s">
        <v>1078</v>
      </c>
      <c r="AV2507" s="674"/>
      <c r="AW2507" s="673">
        <f>U2507</f>
        <v>0</v>
      </c>
      <c r="AX2507" s="673" cm="1">
        <f t="array" ref="AX2507">SUM(MID(0&amp;AW2507,LARGE(INDEX(ISNUMBER(--MID(AW2507,ROW($1:$8),1))*ROW($1:$8),),ROW($1:$8))+1,1)*10^ROW($1:$8)/10)</f>
        <v>0</v>
      </c>
      <c r="AY2507" s="673" t="e">
        <f>VLOOKUP($AX2507,'Item Master Data'!$A:$F,3,FALSE)</f>
        <v>#N/A</v>
      </c>
      <c r="AZ2507" s="673" t="e">
        <f>VLOOKUP($AX2507,'Item Master Data'!$A:$F,6,FALSE)</f>
        <v>#N/A</v>
      </c>
      <c r="BA2507" s="673" t="e">
        <f>X2507/BB2507</f>
        <v>#N/A</v>
      </c>
      <c r="BB2507" s="673" t="e">
        <f>VLOOKUP(AX2507,'Item Master Data'!$A:$G,7,FALSE)</f>
        <v>#N/A</v>
      </c>
      <c r="BD2507" s="673" t="e">
        <f>W2507-AZ2507</f>
        <v>#N/A</v>
      </c>
    </row>
    <row r="2508" spans="1:56" s="673" customFormat="1" ht="15" customHeight="1">
      <c r="A2508" s="282"/>
      <c r="B2508" s="283"/>
      <c r="C2508" s="296" t="s">
        <v>1217</v>
      </c>
      <c r="D2508" s="535" t="s">
        <v>3750</v>
      </c>
      <c r="E2508" s="284" t="s">
        <v>4088</v>
      </c>
      <c r="F2508" s="676"/>
      <c r="G2508" s="676">
        <v>2022</v>
      </c>
      <c r="H2508" s="676">
        <v>6</v>
      </c>
      <c r="I2508" s="555" t="s">
        <v>1295</v>
      </c>
      <c r="J2508" s="677"/>
      <c r="K2508" s="676" t="s">
        <v>4090</v>
      </c>
      <c r="L2508" s="677" t="s">
        <v>1124</v>
      </c>
      <c r="M2508" s="677">
        <v>44564</v>
      </c>
      <c r="N2508" s="677">
        <v>44657</v>
      </c>
      <c r="O2508" s="677"/>
      <c r="P2508" s="677"/>
      <c r="Q2508" s="677"/>
      <c r="R2508" s="677"/>
      <c r="S2508" s="676" t="s">
        <v>1106</v>
      </c>
      <c r="T2508" s="676">
        <v>60</v>
      </c>
      <c r="U2508" s="676"/>
      <c r="V2508" s="676" t="s">
        <v>986</v>
      </c>
      <c r="W2508" s="678">
        <v>360</v>
      </c>
      <c r="X2508" s="551">
        <v>768</v>
      </c>
      <c r="Y2508" s="693">
        <f>W2508*X2508</f>
        <v>276480</v>
      </c>
      <c r="Z2508" s="680">
        <v>0.53</v>
      </c>
      <c r="AA2508" s="682">
        <f>Y2508*Z2508</f>
        <v>146534.39999999999</v>
      </c>
      <c r="AB2508" s="521"/>
      <c r="AC2508" s="683"/>
      <c r="AD2508" s="676"/>
      <c r="AE2508" s="684"/>
      <c r="AF2508" s="695">
        <f>AE2508+AD2508+AA2508</f>
        <v>146534.39999999999</v>
      </c>
      <c r="AG2508" s="676" t="s">
        <v>47</v>
      </c>
      <c r="AH2508" s="641"/>
      <c r="AI2508" s="676">
        <v>45</v>
      </c>
      <c r="AJ2508" s="676" t="s">
        <v>1125</v>
      </c>
      <c r="AK2508" s="676" t="s">
        <v>1121</v>
      </c>
      <c r="AL2508" s="696">
        <v>60433</v>
      </c>
      <c r="AM2508" s="676" t="s">
        <v>52</v>
      </c>
      <c r="AN2508" s="676"/>
      <c r="AO2508" s="676"/>
      <c r="AP2508" s="676"/>
      <c r="AQ2508" s="684" t="s">
        <v>37</v>
      </c>
      <c r="AR2508" s="676"/>
      <c r="AS2508" s="523"/>
      <c r="AT2508" s="434"/>
      <c r="AU2508" s="523"/>
      <c r="AV2508" s="674"/>
      <c r="AW2508" s="673">
        <f>U2508</f>
        <v>0</v>
      </c>
      <c r="AX2508" s="673" cm="1">
        <f t="array" ref="AX2508">SUM(MID(0&amp;AW2508,LARGE(INDEX(ISNUMBER(--MID(AW2508,ROW($1:$8),1))*ROW($1:$8),),ROW($1:$8))+1,1)*10^ROW($1:$8)/10)</f>
        <v>0</v>
      </c>
      <c r="AY2508" s="673" t="e">
        <f>VLOOKUP($AX2508,'Item Master Data'!$A:$F,3,FALSE)</f>
        <v>#N/A</v>
      </c>
      <c r="AZ2508" s="673" t="e">
        <f>VLOOKUP($AX2508,'Item Master Data'!$A:$F,6,FALSE)</f>
        <v>#N/A</v>
      </c>
      <c r="BA2508" s="673" t="e">
        <f>X2508/BB2508</f>
        <v>#N/A</v>
      </c>
      <c r="BB2508" s="673" t="e">
        <f>VLOOKUP(AX2508,'Item Master Data'!$A:$G,7,FALSE)</f>
        <v>#N/A</v>
      </c>
      <c r="BD2508" s="673" t="e">
        <f>W2508-AZ2508</f>
        <v>#N/A</v>
      </c>
    </row>
    <row r="2509" spans="1:56" s="673" customFormat="1" ht="15" customHeight="1">
      <c r="A2509" s="282"/>
      <c r="B2509" s="283"/>
      <c r="C2509" s="296" t="s">
        <v>1217</v>
      </c>
      <c r="D2509" s="535" t="s">
        <v>3750</v>
      </c>
      <c r="E2509" s="284" t="s">
        <v>4088</v>
      </c>
      <c r="F2509" s="676"/>
      <c r="G2509" s="676">
        <v>2022</v>
      </c>
      <c r="H2509" s="676">
        <v>6</v>
      </c>
      <c r="I2509" s="555" t="s">
        <v>1295</v>
      </c>
      <c r="J2509" s="677"/>
      <c r="K2509" s="676" t="s">
        <v>4093</v>
      </c>
      <c r="L2509" s="677" t="s">
        <v>1124</v>
      </c>
      <c r="M2509" s="677">
        <v>44565</v>
      </c>
      <c r="N2509" s="677">
        <v>44685</v>
      </c>
      <c r="O2509" s="677"/>
      <c r="P2509" s="677"/>
      <c r="Q2509" s="677"/>
      <c r="R2509" s="677"/>
      <c r="S2509" s="676" t="s">
        <v>1106</v>
      </c>
      <c r="T2509" s="676">
        <v>60</v>
      </c>
      <c r="U2509" s="676"/>
      <c r="V2509" s="676" t="s">
        <v>986</v>
      </c>
      <c r="W2509" s="678">
        <v>360</v>
      </c>
      <c r="X2509" s="551">
        <v>768</v>
      </c>
      <c r="Y2509" s="693">
        <f>W2509*X2509</f>
        <v>276480</v>
      </c>
      <c r="Z2509" s="680">
        <v>0.53</v>
      </c>
      <c r="AA2509" s="682">
        <f>Y2509*Z2509</f>
        <v>146534.39999999999</v>
      </c>
      <c r="AB2509" s="682"/>
      <c r="AC2509" s="683"/>
      <c r="AD2509" s="692"/>
      <c r="AE2509" s="684"/>
      <c r="AF2509" s="695">
        <f>AE2509+AD2509+AA2509</f>
        <v>146534.39999999999</v>
      </c>
      <c r="AG2509" s="676" t="s">
        <v>47</v>
      </c>
      <c r="AH2509" s="676"/>
      <c r="AI2509" s="676">
        <v>45</v>
      </c>
      <c r="AJ2509" s="676" t="s">
        <v>1870</v>
      </c>
      <c r="AK2509" s="676" t="s">
        <v>50</v>
      </c>
      <c r="AL2509" s="696">
        <v>91304</v>
      </c>
      <c r="AM2509" s="676" t="s">
        <v>52</v>
      </c>
      <c r="AN2509" s="676"/>
      <c r="AO2509" s="676"/>
      <c r="AP2509" s="684"/>
      <c r="AQ2509" s="684" t="s">
        <v>37</v>
      </c>
      <c r="AR2509" s="676"/>
      <c r="AS2509" s="674"/>
      <c r="AT2509" s="285"/>
      <c r="AU2509" s="630"/>
      <c r="AV2509" s="674"/>
      <c r="AW2509" s="673">
        <f>U2509</f>
        <v>0</v>
      </c>
      <c r="AX2509" s="673" cm="1">
        <f t="array" ref="AX2509">SUM(MID(0&amp;AW2509,LARGE(INDEX(ISNUMBER(--MID(AW2509,ROW($1:$8),1))*ROW($1:$8),),ROW($1:$8))+1,1)*10^ROW($1:$8)/10)</f>
        <v>0</v>
      </c>
      <c r="AY2509" s="673" t="e">
        <f>VLOOKUP($AX2509,'Item Master Data'!$A:$F,3,FALSE)</f>
        <v>#N/A</v>
      </c>
      <c r="AZ2509" s="673" t="e">
        <f>VLOOKUP($AX2509,'Item Master Data'!$A:$F,6,FALSE)</f>
        <v>#N/A</v>
      </c>
      <c r="BA2509" s="673" t="e">
        <f>X2509/BB2509</f>
        <v>#N/A</v>
      </c>
      <c r="BB2509" s="673" t="e">
        <f>VLOOKUP(AX2509,'Item Master Data'!$A:$G,7,FALSE)</f>
        <v>#N/A</v>
      </c>
      <c r="BD2509" s="673" t="e">
        <f>W2509-AZ2509</f>
        <v>#N/A</v>
      </c>
    </row>
    <row r="2510" spans="1:56" s="673" customFormat="1" ht="15" customHeight="1">
      <c r="A2510" s="282"/>
      <c r="B2510" s="283"/>
      <c r="C2510" s="296" t="s">
        <v>1217</v>
      </c>
      <c r="D2510" s="535" t="s">
        <v>3750</v>
      </c>
      <c r="E2510" s="284" t="s">
        <v>4147</v>
      </c>
      <c r="F2510" s="676"/>
      <c r="G2510" s="676">
        <v>2022</v>
      </c>
      <c r="H2510" s="676">
        <v>6</v>
      </c>
      <c r="I2510" s="555" t="s">
        <v>1295</v>
      </c>
      <c r="J2510" s="677"/>
      <c r="K2510" s="676" t="s">
        <v>4095</v>
      </c>
      <c r="L2510" s="677" t="s">
        <v>1124</v>
      </c>
      <c r="M2510" s="677">
        <v>44565</v>
      </c>
      <c r="N2510" s="677">
        <v>44685</v>
      </c>
      <c r="O2510" s="677"/>
      <c r="P2510" s="677"/>
      <c r="Q2510" s="677"/>
      <c r="R2510" s="677"/>
      <c r="S2510" s="676" t="s">
        <v>1106</v>
      </c>
      <c r="T2510" s="676">
        <v>60</v>
      </c>
      <c r="U2510" s="676"/>
      <c r="V2510" s="676" t="s">
        <v>986</v>
      </c>
      <c r="W2510" s="678">
        <v>360</v>
      </c>
      <c r="X2510" s="551">
        <v>768</v>
      </c>
      <c r="Y2510" s="693">
        <f>W2510*X2510</f>
        <v>276480</v>
      </c>
      <c r="Z2510" s="680">
        <v>0.53</v>
      </c>
      <c r="AA2510" s="682">
        <f>Y2510*Z2510</f>
        <v>146534.39999999999</v>
      </c>
      <c r="AB2510" s="682"/>
      <c r="AC2510" s="683"/>
      <c r="AD2510" s="692"/>
      <c r="AE2510" s="684"/>
      <c r="AF2510" s="695">
        <f>AE2510+AD2510+AA2510</f>
        <v>146534.39999999999</v>
      </c>
      <c r="AG2510" s="676" t="s">
        <v>47</v>
      </c>
      <c r="AH2510" s="676"/>
      <c r="AI2510" s="676">
        <v>45</v>
      </c>
      <c r="AJ2510" s="676" t="s">
        <v>1128</v>
      </c>
      <c r="AK2510" s="676" t="s">
        <v>1129</v>
      </c>
      <c r="AL2510" s="696">
        <v>55122</v>
      </c>
      <c r="AM2510" s="676" t="s">
        <v>52</v>
      </c>
      <c r="AN2510" s="676"/>
      <c r="AO2510" s="676"/>
      <c r="AP2510" s="684"/>
      <c r="AQ2510" s="684" t="s">
        <v>37</v>
      </c>
      <c r="AR2510" s="676"/>
      <c r="AS2510" s="674"/>
      <c r="AT2510" s="285"/>
      <c r="AU2510" s="630"/>
      <c r="AV2510" s="674"/>
      <c r="AW2510" s="673">
        <f>U2510</f>
        <v>0</v>
      </c>
      <c r="AX2510" s="673" cm="1">
        <f t="array" ref="AX2510">SUM(MID(0&amp;AW2510,LARGE(INDEX(ISNUMBER(--MID(AW2510,ROW($1:$8),1))*ROW($1:$8),),ROW($1:$8))+1,1)*10^ROW($1:$8)/10)</f>
        <v>0</v>
      </c>
      <c r="AY2510" s="673" t="e">
        <f>VLOOKUP($AX2510,'Item Master Data'!$A:$F,3,FALSE)</f>
        <v>#N/A</v>
      </c>
      <c r="AZ2510" s="673" t="e">
        <f>VLOOKUP($AX2510,'Item Master Data'!$A:$F,6,FALSE)</f>
        <v>#N/A</v>
      </c>
      <c r="BA2510" s="673" t="e">
        <f>X2510/BB2510</f>
        <v>#N/A</v>
      </c>
      <c r="BB2510" s="673" t="e">
        <f>VLOOKUP(AX2510,'Item Master Data'!$A:$G,7,FALSE)</f>
        <v>#N/A</v>
      </c>
      <c r="BD2510" s="673" t="e">
        <f>W2510-AZ2510</f>
        <v>#N/A</v>
      </c>
    </row>
    <row r="2511" spans="1:56" s="673" customFormat="1" ht="15" customHeight="1">
      <c r="A2511" s="282"/>
      <c r="B2511" s="283"/>
      <c r="C2511" s="296" t="s">
        <v>1217</v>
      </c>
      <c r="D2511" s="535" t="s">
        <v>3750</v>
      </c>
      <c r="E2511" s="284" t="s">
        <v>4147</v>
      </c>
      <c r="F2511" s="676"/>
      <c r="G2511" s="676">
        <v>2022</v>
      </c>
      <c r="H2511" s="676">
        <v>6</v>
      </c>
      <c r="I2511" s="555" t="s">
        <v>1295</v>
      </c>
      <c r="J2511" s="677"/>
      <c r="K2511" s="676" t="s">
        <v>4148</v>
      </c>
      <c r="L2511" s="677" t="s">
        <v>1124</v>
      </c>
      <c r="M2511" s="677">
        <v>44565</v>
      </c>
      <c r="N2511" s="677">
        <v>44685</v>
      </c>
      <c r="O2511" s="677"/>
      <c r="P2511" s="677"/>
      <c r="Q2511" s="677"/>
      <c r="R2511" s="677"/>
      <c r="S2511" s="676" t="s">
        <v>1106</v>
      </c>
      <c r="T2511" s="676">
        <v>60</v>
      </c>
      <c r="U2511" s="676"/>
      <c r="V2511" s="676" t="s">
        <v>986</v>
      </c>
      <c r="W2511" s="678">
        <v>360</v>
      </c>
      <c r="X2511" s="551">
        <v>768</v>
      </c>
      <c r="Y2511" s="693">
        <f>W2511*X2511</f>
        <v>276480</v>
      </c>
      <c r="Z2511" s="680">
        <v>0.53</v>
      </c>
      <c r="AA2511" s="682">
        <f>Y2511*Z2511</f>
        <v>146534.39999999999</v>
      </c>
      <c r="AB2511" s="682"/>
      <c r="AC2511" s="683"/>
      <c r="AD2511" s="692"/>
      <c r="AE2511" s="684"/>
      <c r="AF2511" s="695">
        <f>AE2511+AD2511+AA2511</f>
        <v>146534.39999999999</v>
      </c>
      <c r="AG2511" s="676" t="s">
        <v>47</v>
      </c>
      <c r="AH2511" s="676"/>
      <c r="AI2511" s="676">
        <v>45</v>
      </c>
      <c r="AJ2511" s="676" t="s">
        <v>1137</v>
      </c>
      <c r="AK2511" s="676" t="s">
        <v>1138</v>
      </c>
      <c r="AL2511" s="696">
        <v>85215</v>
      </c>
      <c r="AM2511" s="676" t="s">
        <v>52</v>
      </c>
      <c r="AN2511" s="676"/>
      <c r="AO2511" s="676"/>
      <c r="AP2511" s="684"/>
      <c r="AQ2511" s="684" t="s">
        <v>37</v>
      </c>
      <c r="AR2511" s="676"/>
      <c r="AS2511" s="674"/>
      <c r="AT2511" s="285"/>
      <c r="AU2511" s="630"/>
      <c r="AV2511" s="674"/>
      <c r="AW2511" s="673">
        <f>U2511</f>
        <v>0</v>
      </c>
      <c r="AX2511" s="673" cm="1">
        <f t="array" ref="AX2511">SUM(MID(0&amp;AW2511,LARGE(INDEX(ISNUMBER(--MID(AW2511,ROW($1:$8),1))*ROW($1:$8),),ROW($1:$8))+1,1)*10^ROW($1:$8)/10)</f>
        <v>0</v>
      </c>
      <c r="AY2511" s="673" t="e">
        <f>VLOOKUP($AX2511,'Item Master Data'!$A:$F,3,FALSE)</f>
        <v>#N/A</v>
      </c>
      <c r="AZ2511" s="673" t="e">
        <f>VLOOKUP($AX2511,'Item Master Data'!$A:$F,6,FALSE)</f>
        <v>#N/A</v>
      </c>
      <c r="BA2511" s="673" t="e">
        <f>X2511/BB2511</f>
        <v>#N/A</v>
      </c>
      <c r="BB2511" s="673" t="e">
        <f>VLOOKUP(AX2511,'Item Master Data'!$A:$G,7,FALSE)</f>
        <v>#N/A</v>
      </c>
      <c r="BD2511" s="673" t="e">
        <f>W2511-AZ2511</f>
        <v>#N/A</v>
      </c>
    </row>
    <row r="2512" spans="1:56" s="673" customFormat="1" ht="15" customHeight="1">
      <c r="A2512" s="282"/>
      <c r="B2512" s="283"/>
      <c r="C2512" s="296" t="s">
        <v>1217</v>
      </c>
      <c r="D2512" s="535" t="s">
        <v>3750</v>
      </c>
      <c r="E2512" s="284" t="s">
        <v>4088</v>
      </c>
      <c r="F2512" s="676"/>
      <c r="G2512" s="676">
        <v>2022</v>
      </c>
      <c r="H2512" s="676">
        <v>6</v>
      </c>
      <c r="I2512" s="555" t="s">
        <v>1295</v>
      </c>
      <c r="J2512" s="677"/>
      <c r="K2512" s="676" t="s">
        <v>4149</v>
      </c>
      <c r="L2512" s="677" t="s">
        <v>1124</v>
      </c>
      <c r="M2512" s="677">
        <v>44565</v>
      </c>
      <c r="N2512" s="677">
        <v>44685</v>
      </c>
      <c r="O2512" s="677"/>
      <c r="P2512" s="677"/>
      <c r="Q2512" s="677"/>
      <c r="R2512" s="677"/>
      <c r="S2512" s="676" t="s">
        <v>1106</v>
      </c>
      <c r="T2512" s="676">
        <v>60</v>
      </c>
      <c r="U2512" s="676"/>
      <c r="V2512" s="676" t="s">
        <v>986</v>
      </c>
      <c r="W2512" s="678">
        <v>360</v>
      </c>
      <c r="X2512" s="551">
        <v>768</v>
      </c>
      <c r="Y2512" s="693">
        <f>W2512*X2512</f>
        <v>276480</v>
      </c>
      <c r="Z2512" s="680">
        <v>0.53</v>
      </c>
      <c r="AA2512" s="682">
        <f>Y2512*Z2512</f>
        <v>146534.39999999999</v>
      </c>
      <c r="AB2512" s="682"/>
      <c r="AC2512" s="683"/>
      <c r="AD2512" s="692"/>
      <c r="AE2512" s="684"/>
      <c r="AF2512" s="695">
        <f>AE2512+AD2512+AA2512</f>
        <v>146534.39999999999</v>
      </c>
      <c r="AG2512" s="676" t="s">
        <v>47</v>
      </c>
      <c r="AH2512" s="676"/>
      <c r="AI2512" s="676">
        <v>45</v>
      </c>
      <c r="AJ2512" s="676" t="s">
        <v>4087</v>
      </c>
      <c r="AK2512" s="676" t="s">
        <v>1088</v>
      </c>
      <c r="AL2512" s="696">
        <v>33442</v>
      </c>
      <c r="AM2512" s="676" t="s">
        <v>52</v>
      </c>
      <c r="AN2512" s="676"/>
      <c r="AO2512" s="676"/>
      <c r="AP2512" s="684"/>
      <c r="AQ2512" s="684" t="s">
        <v>37</v>
      </c>
      <c r="AR2512" s="676"/>
      <c r="AS2512" s="674"/>
      <c r="AT2512" s="285"/>
      <c r="AU2512" s="630"/>
      <c r="AV2512" s="674"/>
      <c r="AW2512" s="673">
        <f>U2512</f>
        <v>0</v>
      </c>
      <c r="AX2512" s="673" cm="1">
        <f t="array" ref="AX2512">SUM(MID(0&amp;AW2512,LARGE(INDEX(ISNUMBER(--MID(AW2512,ROW($1:$8),1))*ROW($1:$8),),ROW($1:$8))+1,1)*10^ROW($1:$8)/10)</f>
        <v>0</v>
      </c>
      <c r="AY2512" s="673" t="e">
        <f>VLOOKUP($AX2512,'Item Master Data'!$A:$F,3,FALSE)</f>
        <v>#N/A</v>
      </c>
      <c r="AZ2512" s="673" t="e">
        <f>VLOOKUP($AX2512,'Item Master Data'!$A:$F,6,FALSE)</f>
        <v>#N/A</v>
      </c>
      <c r="BA2512" s="673" t="e">
        <f>X2512/BB2512</f>
        <v>#N/A</v>
      </c>
      <c r="BB2512" s="673" t="e">
        <f>VLOOKUP(AX2512,'Item Master Data'!$A:$G,7,FALSE)</f>
        <v>#N/A</v>
      </c>
      <c r="BD2512" s="673" t="e">
        <f>W2512-AZ2512</f>
        <v>#N/A</v>
      </c>
    </row>
    <row r="2513" spans="1:56" s="673" customFormat="1">
      <c r="A2513" s="282"/>
      <c r="B2513" s="283"/>
      <c r="C2513" s="296" t="s">
        <v>1217</v>
      </c>
      <c r="D2513" s="535" t="s">
        <v>3750</v>
      </c>
      <c r="E2513" s="284" t="s">
        <v>4088</v>
      </c>
      <c r="F2513" s="676"/>
      <c r="G2513" s="676">
        <v>2022</v>
      </c>
      <c r="H2513" s="676">
        <v>6</v>
      </c>
      <c r="I2513" s="555" t="s">
        <v>1295</v>
      </c>
      <c r="J2513" s="677"/>
      <c r="K2513" s="676" t="s">
        <v>4149</v>
      </c>
      <c r="L2513" s="677" t="s">
        <v>1124</v>
      </c>
      <c r="M2513" s="677">
        <v>44565</v>
      </c>
      <c r="N2513" s="677">
        <v>44685</v>
      </c>
      <c r="O2513" s="677"/>
      <c r="P2513" s="677"/>
      <c r="Q2513" s="677"/>
      <c r="R2513" s="677"/>
      <c r="S2513" s="676" t="s">
        <v>1106</v>
      </c>
      <c r="T2513" s="676">
        <v>60</v>
      </c>
      <c r="U2513" s="676"/>
      <c r="V2513" s="676" t="s">
        <v>986</v>
      </c>
      <c r="W2513" s="678">
        <v>360</v>
      </c>
      <c r="X2513" s="551">
        <v>768</v>
      </c>
      <c r="Y2513" s="693">
        <f>W2513*X2513</f>
        <v>276480</v>
      </c>
      <c r="Z2513" s="680">
        <v>0.53</v>
      </c>
      <c r="AA2513" s="682">
        <f>Y2513*Z2513</f>
        <v>146534.39999999999</v>
      </c>
      <c r="AB2513" s="682"/>
      <c r="AC2513" s="683"/>
      <c r="AD2513" s="692"/>
      <c r="AE2513" s="684"/>
      <c r="AF2513" s="695">
        <f>AE2513+AD2513+AA2513</f>
        <v>146534.39999999999</v>
      </c>
      <c r="AG2513" s="676" t="s">
        <v>47</v>
      </c>
      <c r="AH2513" s="676"/>
      <c r="AI2513" s="676">
        <v>45</v>
      </c>
      <c r="AJ2513" s="676" t="s">
        <v>4087</v>
      </c>
      <c r="AK2513" s="676" t="s">
        <v>1088</v>
      </c>
      <c r="AL2513" s="696">
        <v>33442</v>
      </c>
      <c r="AM2513" s="676" t="s">
        <v>52</v>
      </c>
      <c r="AN2513" s="676"/>
      <c r="AO2513" s="676"/>
      <c r="AP2513" s="684"/>
      <c r="AQ2513" s="684" t="s">
        <v>37</v>
      </c>
      <c r="AR2513" s="676"/>
      <c r="AS2513" s="544"/>
      <c r="AT2513" s="630"/>
      <c r="AU2513" s="285"/>
      <c r="AV2513" s="674"/>
      <c r="AW2513" s="673">
        <f>U2513</f>
        <v>0</v>
      </c>
      <c r="AX2513" s="673" cm="1">
        <f t="array" ref="AX2513">SUM(MID(0&amp;AW2513,LARGE(INDEX(ISNUMBER(--MID(AW2513,ROW($1:$8),1))*ROW($1:$8),),ROW($1:$8))+1,1)*10^ROW($1:$8)/10)</f>
        <v>0</v>
      </c>
      <c r="AY2513" s="673" t="e">
        <f>VLOOKUP($AX2513,'Item Master Data'!$A:$F,3,FALSE)</f>
        <v>#N/A</v>
      </c>
      <c r="AZ2513" s="673" t="e">
        <f>VLOOKUP($AX2513,'Item Master Data'!$A:$F,6,FALSE)</f>
        <v>#N/A</v>
      </c>
      <c r="BA2513" s="673" t="e">
        <f>X2513/BB2513</f>
        <v>#N/A</v>
      </c>
      <c r="BB2513" s="673" t="e">
        <f>VLOOKUP(AX2513,'Item Master Data'!$A:$G,7,FALSE)</f>
        <v>#N/A</v>
      </c>
      <c r="BD2513" s="673" t="e">
        <f>W2513-AZ2513</f>
        <v>#N/A</v>
      </c>
    </row>
    <row r="2514" spans="1:56" s="673" customFormat="1">
      <c r="A2514" s="282"/>
      <c r="B2514" s="283"/>
      <c r="C2514" s="296" t="s">
        <v>1217</v>
      </c>
      <c r="D2514" s="535" t="s">
        <v>3750</v>
      </c>
      <c r="E2514" s="284" t="s">
        <v>4150</v>
      </c>
      <c r="F2514" s="676"/>
      <c r="G2514" s="676">
        <v>2022</v>
      </c>
      <c r="H2514" s="676">
        <v>6</v>
      </c>
      <c r="I2514" s="555" t="s">
        <v>1295</v>
      </c>
      <c r="J2514" s="677"/>
      <c r="K2514" s="676" t="s">
        <v>4151</v>
      </c>
      <c r="L2514" s="677" t="s">
        <v>1124</v>
      </c>
      <c r="M2514" s="677">
        <v>44565</v>
      </c>
      <c r="N2514" s="677">
        <v>44715</v>
      </c>
      <c r="O2514" s="677"/>
      <c r="P2514" s="677"/>
      <c r="Q2514" s="677"/>
      <c r="R2514" s="677"/>
      <c r="S2514" s="676" t="s">
        <v>1106</v>
      </c>
      <c r="T2514" s="676">
        <v>60</v>
      </c>
      <c r="U2514" s="676"/>
      <c r="V2514" s="676" t="s">
        <v>973</v>
      </c>
      <c r="W2514" s="678">
        <v>400</v>
      </c>
      <c r="X2514" s="551">
        <v>832</v>
      </c>
      <c r="Y2514" s="693">
        <f>W2514*X2514</f>
        <v>332800</v>
      </c>
      <c r="Z2514" s="680">
        <v>0.55000000000000004</v>
      </c>
      <c r="AA2514" s="682">
        <f>Y2514*Z2514</f>
        <v>183040.00000000003</v>
      </c>
      <c r="AB2514" s="521"/>
      <c r="AC2514" s="683"/>
      <c r="AD2514" s="676"/>
      <c r="AE2514" s="684"/>
      <c r="AF2514" s="695">
        <v>183040.00000000003</v>
      </c>
      <c r="AG2514" s="676" t="s">
        <v>47</v>
      </c>
      <c r="AH2514" s="641"/>
      <c r="AI2514" s="676">
        <v>45</v>
      </c>
      <c r="AJ2514" s="676" t="s">
        <v>4087</v>
      </c>
      <c r="AK2514" s="676" t="s">
        <v>1088</v>
      </c>
      <c r="AL2514" s="696">
        <v>33442</v>
      </c>
      <c r="AM2514" s="676" t="s">
        <v>52</v>
      </c>
      <c r="AN2514" s="676"/>
      <c r="AO2514" s="676"/>
      <c r="AP2514" s="676"/>
      <c r="AQ2514" s="684" t="s">
        <v>37</v>
      </c>
      <c r="AR2514" s="676"/>
      <c r="AS2514" s="545"/>
      <c r="AT2514" s="523"/>
      <c r="AU2514" s="434"/>
      <c r="AV2514" s="674"/>
      <c r="AW2514" s="673">
        <f>U2514</f>
        <v>0</v>
      </c>
      <c r="AX2514" s="673" cm="1">
        <f t="array" ref="AX2514">SUM(MID(0&amp;AW2514,LARGE(INDEX(ISNUMBER(--MID(AW2514,ROW($1:$8),1))*ROW($1:$8),),ROW($1:$8))+1,1)*10^ROW($1:$8)/10)</f>
        <v>0</v>
      </c>
      <c r="AY2514" s="673" t="e">
        <f>VLOOKUP($AX2514,'Item Master Data'!$A:$F,3,FALSE)</f>
        <v>#N/A</v>
      </c>
      <c r="AZ2514" s="673" t="e">
        <f>VLOOKUP($AX2514,'Item Master Data'!$A:$F,6,FALSE)</f>
        <v>#N/A</v>
      </c>
      <c r="BA2514" s="673" t="e">
        <f>X2514/BB2514</f>
        <v>#N/A</v>
      </c>
      <c r="BB2514" s="673" t="e">
        <f>VLOOKUP(AX2514,'Item Master Data'!$A:$G,7,FALSE)</f>
        <v>#N/A</v>
      </c>
      <c r="BD2514" s="673" t="e">
        <f>W2514-AZ2514</f>
        <v>#N/A</v>
      </c>
    </row>
    <row r="2515" spans="1:56" s="673" customFormat="1">
      <c r="A2515" s="282"/>
      <c r="B2515" s="283"/>
      <c r="C2515" s="296" t="s">
        <v>1217</v>
      </c>
      <c r="D2515" s="535" t="s">
        <v>3750</v>
      </c>
      <c r="E2515" s="284" t="s">
        <v>4150</v>
      </c>
      <c r="F2515" s="676"/>
      <c r="G2515" s="676">
        <v>2022</v>
      </c>
      <c r="H2515" s="676">
        <v>6</v>
      </c>
      <c r="I2515" s="555" t="s">
        <v>1295</v>
      </c>
      <c r="J2515" s="677"/>
      <c r="K2515" s="676" t="s">
        <v>4151</v>
      </c>
      <c r="L2515" s="677" t="s">
        <v>1124</v>
      </c>
      <c r="M2515" s="677">
        <v>44565</v>
      </c>
      <c r="N2515" s="677">
        <v>44715</v>
      </c>
      <c r="O2515" s="677"/>
      <c r="P2515" s="677"/>
      <c r="Q2515" s="677"/>
      <c r="R2515" s="677"/>
      <c r="S2515" s="676" t="s">
        <v>1106</v>
      </c>
      <c r="T2515" s="676">
        <v>60</v>
      </c>
      <c r="U2515" s="676"/>
      <c r="V2515" s="676" t="s">
        <v>973</v>
      </c>
      <c r="W2515" s="678">
        <v>400</v>
      </c>
      <c r="X2515" s="551">
        <v>832</v>
      </c>
      <c r="Y2515" s="693">
        <f>W2515*X2515</f>
        <v>332800</v>
      </c>
      <c r="Z2515" s="680">
        <v>0.55000000000000004</v>
      </c>
      <c r="AA2515" s="682">
        <f>Y2515*Z2515</f>
        <v>183040.00000000003</v>
      </c>
      <c r="AB2515" s="521"/>
      <c r="AC2515" s="683"/>
      <c r="AD2515" s="676"/>
      <c r="AE2515" s="684"/>
      <c r="AF2515" s="695">
        <v>183040.00000000003</v>
      </c>
      <c r="AG2515" s="676" t="s">
        <v>47</v>
      </c>
      <c r="AH2515" s="641"/>
      <c r="AI2515" s="676">
        <v>45</v>
      </c>
      <c r="AJ2515" s="676" t="s">
        <v>4087</v>
      </c>
      <c r="AK2515" s="676" t="s">
        <v>1088</v>
      </c>
      <c r="AL2515" s="696">
        <v>33442</v>
      </c>
      <c r="AM2515" s="676" t="s">
        <v>52</v>
      </c>
      <c r="AN2515" s="676"/>
      <c r="AO2515" s="676"/>
      <c r="AP2515" s="676"/>
      <c r="AQ2515" s="684" t="s">
        <v>37</v>
      </c>
      <c r="AR2515" s="676"/>
      <c r="AS2515" s="545"/>
      <c r="AT2515" s="523"/>
      <c r="AU2515" s="434"/>
      <c r="AV2515" s="674"/>
      <c r="AW2515" s="673">
        <f>U2515</f>
        <v>0</v>
      </c>
      <c r="AX2515" s="673" cm="1">
        <f t="array" ref="AX2515">SUM(MID(0&amp;AW2515,LARGE(INDEX(ISNUMBER(--MID(AW2515,ROW($1:$8),1))*ROW($1:$8),),ROW($1:$8))+1,1)*10^ROW($1:$8)/10)</f>
        <v>0</v>
      </c>
      <c r="AY2515" s="673" t="e">
        <f>VLOOKUP($AX2515,'Item Master Data'!$A:$F,3,FALSE)</f>
        <v>#N/A</v>
      </c>
      <c r="AZ2515" s="673" t="e">
        <f>VLOOKUP($AX2515,'Item Master Data'!$A:$F,6,FALSE)</f>
        <v>#N/A</v>
      </c>
      <c r="BA2515" s="673" t="e">
        <f>X2515/BB2515</f>
        <v>#N/A</v>
      </c>
      <c r="BB2515" s="673" t="e">
        <f>VLOOKUP(AX2515,'Item Master Data'!$A:$G,7,FALSE)</f>
        <v>#N/A</v>
      </c>
      <c r="BD2515" s="673" t="e">
        <f>W2515-AZ2515</f>
        <v>#N/A</v>
      </c>
    </row>
    <row r="2516" spans="1:56" s="673" customFormat="1">
      <c r="A2516" s="282"/>
      <c r="B2516" s="283"/>
      <c r="C2516" s="296" t="s">
        <v>1217</v>
      </c>
      <c r="D2516" s="535" t="s">
        <v>3750</v>
      </c>
      <c r="E2516" s="284" t="s">
        <v>4150</v>
      </c>
      <c r="F2516" s="676"/>
      <c r="G2516" s="676">
        <v>2022</v>
      </c>
      <c r="H2516" s="676">
        <v>6</v>
      </c>
      <c r="I2516" s="555" t="s">
        <v>1295</v>
      </c>
      <c r="J2516" s="677"/>
      <c r="K2516" s="676" t="s">
        <v>4152</v>
      </c>
      <c r="L2516" s="677" t="s">
        <v>1124</v>
      </c>
      <c r="M2516" s="677">
        <v>44565</v>
      </c>
      <c r="N2516" s="677">
        <v>44715</v>
      </c>
      <c r="O2516" s="677"/>
      <c r="P2516" s="677"/>
      <c r="Q2516" s="677"/>
      <c r="R2516" s="677"/>
      <c r="S2516" s="676" t="s">
        <v>1106</v>
      </c>
      <c r="T2516" s="676">
        <v>60</v>
      </c>
      <c r="U2516" s="676"/>
      <c r="V2516" s="676" t="s">
        <v>973</v>
      </c>
      <c r="W2516" s="678">
        <v>400</v>
      </c>
      <c r="X2516" s="551">
        <v>832</v>
      </c>
      <c r="Y2516" s="693">
        <f>W2516*X2516</f>
        <v>332800</v>
      </c>
      <c r="Z2516" s="680">
        <v>0.55000000000000004</v>
      </c>
      <c r="AA2516" s="682">
        <f>Y2516*Z2516</f>
        <v>183040.00000000003</v>
      </c>
      <c r="AB2516" s="682"/>
      <c r="AC2516" s="683"/>
      <c r="AD2516" s="692"/>
      <c r="AE2516" s="684"/>
      <c r="AF2516" s="695">
        <v>183040.00000000003</v>
      </c>
      <c r="AG2516" s="676" t="s">
        <v>47</v>
      </c>
      <c r="AH2516" s="676"/>
      <c r="AI2516" s="676">
        <v>45</v>
      </c>
      <c r="AJ2516" s="676" t="s">
        <v>1125</v>
      </c>
      <c r="AK2516" s="676" t="s">
        <v>1121</v>
      </c>
      <c r="AL2516" s="696">
        <v>60433</v>
      </c>
      <c r="AM2516" s="676" t="s">
        <v>52</v>
      </c>
      <c r="AN2516" s="676"/>
      <c r="AO2516" s="676"/>
      <c r="AP2516" s="684"/>
      <c r="AQ2516" s="684" t="s">
        <v>37</v>
      </c>
      <c r="AR2516" s="676"/>
      <c r="AS2516" s="544"/>
      <c r="AT2516" s="630"/>
      <c r="AU2516" s="285"/>
      <c r="AV2516" s="674"/>
      <c r="AW2516" s="673">
        <f>U2516</f>
        <v>0</v>
      </c>
      <c r="AX2516" s="673" cm="1">
        <f t="array" ref="AX2516">SUM(MID(0&amp;AW2516,LARGE(INDEX(ISNUMBER(--MID(AW2516,ROW($1:$8),1))*ROW($1:$8),),ROW($1:$8))+1,1)*10^ROW($1:$8)/10)</f>
        <v>0</v>
      </c>
      <c r="AY2516" s="673" t="e">
        <f>VLOOKUP($AX2516,'Item Master Data'!$A:$F,3,FALSE)</f>
        <v>#N/A</v>
      </c>
      <c r="AZ2516" s="673" t="e">
        <f>VLOOKUP($AX2516,'Item Master Data'!$A:$F,6,FALSE)</f>
        <v>#N/A</v>
      </c>
      <c r="BA2516" s="673" t="e">
        <f>X2516/BB2516</f>
        <v>#N/A</v>
      </c>
      <c r="BB2516" s="673" t="e">
        <f>VLOOKUP(AX2516,'Item Master Data'!$A:$G,7,FALSE)</f>
        <v>#N/A</v>
      </c>
      <c r="BD2516" s="673" t="e">
        <f>W2516-AZ2516</f>
        <v>#N/A</v>
      </c>
    </row>
    <row r="2517" spans="1:56" s="673" customFormat="1">
      <c r="A2517" s="282"/>
      <c r="B2517" s="283"/>
      <c r="C2517" s="296" t="s">
        <v>1217</v>
      </c>
      <c r="D2517" s="535" t="s">
        <v>3750</v>
      </c>
      <c r="E2517" s="284" t="s">
        <v>4150</v>
      </c>
      <c r="F2517" s="676"/>
      <c r="G2517" s="676">
        <v>2022</v>
      </c>
      <c r="H2517" s="676">
        <v>6</v>
      </c>
      <c r="I2517" s="555" t="s">
        <v>1295</v>
      </c>
      <c r="J2517" s="677"/>
      <c r="K2517" s="676" t="s">
        <v>4152</v>
      </c>
      <c r="L2517" s="677" t="s">
        <v>1124</v>
      </c>
      <c r="M2517" s="677">
        <v>44565</v>
      </c>
      <c r="N2517" s="677">
        <v>44715</v>
      </c>
      <c r="O2517" s="677"/>
      <c r="P2517" s="677"/>
      <c r="Q2517" s="677"/>
      <c r="R2517" s="677"/>
      <c r="S2517" s="676" t="s">
        <v>1106</v>
      </c>
      <c r="T2517" s="676">
        <v>60</v>
      </c>
      <c r="U2517" s="676"/>
      <c r="V2517" s="676" t="s">
        <v>973</v>
      </c>
      <c r="W2517" s="678">
        <v>400</v>
      </c>
      <c r="X2517" s="551">
        <v>832</v>
      </c>
      <c r="Y2517" s="693">
        <f>W2517*X2517</f>
        <v>332800</v>
      </c>
      <c r="Z2517" s="680">
        <v>0.55000000000000004</v>
      </c>
      <c r="AA2517" s="682">
        <f>Y2517*Z2517</f>
        <v>183040.00000000003</v>
      </c>
      <c r="AB2517" s="682"/>
      <c r="AC2517" s="683"/>
      <c r="AD2517" s="692"/>
      <c r="AE2517" s="684"/>
      <c r="AF2517" s="695">
        <v>183040.00000000003</v>
      </c>
      <c r="AG2517" s="676" t="s">
        <v>47</v>
      </c>
      <c r="AH2517" s="676"/>
      <c r="AI2517" s="676">
        <v>45</v>
      </c>
      <c r="AJ2517" s="676" t="s">
        <v>1125</v>
      </c>
      <c r="AK2517" s="676" t="s">
        <v>1121</v>
      </c>
      <c r="AL2517" s="696">
        <v>60433</v>
      </c>
      <c r="AM2517" s="676" t="s">
        <v>52</v>
      </c>
      <c r="AN2517" s="676"/>
      <c r="AO2517" s="676"/>
      <c r="AP2517" s="684"/>
      <c r="AQ2517" s="684" t="s">
        <v>37</v>
      </c>
      <c r="AR2517" s="676"/>
      <c r="AS2517" s="544"/>
      <c r="AT2517" s="630"/>
      <c r="AU2517" s="285"/>
      <c r="AV2517" s="674"/>
      <c r="AW2517" s="673">
        <f>U2517</f>
        <v>0</v>
      </c>
      <c r="AX2517" s="673" cm="1">
        <f t="array" ref="AX2517">SUM(MID(0&amp;AW2517,LARGE(INDEX(ISNUMBER(--MID(AW2517,ROW($1:$8),1))*ROW($1:$8),),ROW($1:$8))+1,1)*10^ROW($1:$8)/10)</f>
        <v>0</v>
      </c>
      <c r="AY2517" s="673" t="e">
        <f>VLOOKUP($AX2517,'Item Master Data'!$A:$F,3,FALSE)</f>
        <v>#N/A</v>
      </c>
      <c r="AZ2517" s="673" t="e">
        <f>VLOOKUP($AX2517,'Item Master Data'!$A:$F,6,FALSE)</f>
        <v>#N/A</v>
      </c>
      <c r="BA2517" s="673" t="e">
        <f>X2517/BB2517</f>
        <v>#N/A</v>
      </c>
      <c r="BB2517" s="673" t="e">
        <f>VLOOKUP(AX2517,'Item Master Data'!$A:$G,7,FALSE)</f>
        <v>#N/A</v>
      </c>
      <c r="BD2517" s="673" t="e">
        <f>W2517-AZ2517</f>
        <v>#N/A</v>
      </c>
    </row>
    <row r="2518" spans="1:56" s="673" customFormat="1">
      <c r="A2518" s="282"/>
      <c r="B2518" s="283"/>
      <c r="C2518" s="296" t="s">
        <v>1217</v>
      </c>
      <c r="D2518" s="535" t="s">
        <v>3750</v>
      </c>
      <c r="E2518" s="290" t="s">
        <v>4153</v>
      </c>
      <c r="F2518" s="676"/>
      <c r="G2518" s="676">
        <v>2022</v>
      </c>
      <c r="H2518" s="676">
        <v>6</v>
      </c>
      <c r="I2518" s="555" t="s">
        <v>1295</v>
      </c>
      <c r="J2518" s="677"/>
      <c r="K2518" s="676" t="s">
        <v>4154</v>
      </c>
      <c r="L2518" s="677" t="s">
        <v>1124</v>
      </c>
      <c r="M2518" s="677">
        <v>44582</v>
      </c>
      <c r="N2518" s="677">
        <v>44687</v>
      </c>
      <c r="O2518" s="677"/>
      <c r="P2518" s="677"/>
      <c r="Q2518" s="677"/>
      <c r="R2518" s="677"/>
      <c r="S2518" s="676" t="s">
        <v>1106</v>
      </c>
      <c r="T2518" s="676">
        <v>60</v>
      </c>
      <c r="U2518" s="676"/>
      <c r="V2518" s="676" t="s">
        <v>973</v>
      </c>
      <c r="W2518" s="678">
        <v>400</v>
      </c>
      <c r="X2518" s="551">
        <v>832</v>
      </c>
      <c r="Y2518" s="693">
        <f>W2518*X2518</f>
        <v>332800</v>
      </c>
      <c r="Z2518" s="680">
        <v>0.55000000000000004</v>
      </c>
      <c r="AA2518" s="682">
        <f>Y2518*Z2518</f>
        <v>183040.00000000003</v>
      </c>
      <c r="AB2518" s="521"/>
      <c r="AC2518" s="683"/>
      <c r="AD2518" s="676"/>
      <c r="AE2518" s="684"/>
      <c r="AF2518" s="695">
        <v>183040.00000000003</v>
      </c>
      <c r="AG2518" s="676" t="s">
        <v>47</v>
      </c>
      <c r="AH2518" s="641"/>
      <c r="AI2518" s="676">
        <v>45</v>
      </c>
      <c r="AJ2518" s="676" t="s">
        <v>1132</v>
      </c>
      <c r="AK2518" s="676" t="s">
        <v>1089</v>
      </c>
      <c r="AL2518" s="696">
        <v>8505</v>
      </c>
      <c r="AM2518" s="676" t="s">
        <v>52</v>
      </c>
      <c r="AN2518" s="676"/>
      <c r="AO2518" s="676"/>
      <c r="AP2518" s="676"/>
      <c r="AQ2518" s="684" t="s">
        <v>37</v>
      </c>
      <c r="AR2518" s="676"/>
      <c r="AS2518" s="545"/>
      <c r="AT2518" s="523"/>
      <c r="AU2518" s="434"/>
      <c r="AV2518" s="674"/>
      <c r="AW2518" s="673">
        <f>U2518</f>
        <v>0</v>
      </c>
      <c r="AX2518" s="673" cm="1">
        <f t="array" ref="AX2518">SUM(MID(0&amp;AW2518,LARGE(INDEX(ISNUMBER(--MID(AW2518,ROW($1:$8),1))*ROW($1:$8),),ROW($1:$8))+1,1)*10^ROW($1:$8)/10)</f>
        <v>0</v>
      </c>
      <c r="AY2518" s="673" t="e">
        <f>VLOOKUP($AX2518,'Item Master Data'!$A:$F,3,FALSE)</f>
        <v>#N/A</v>
      </c>
      <c r="AZ2518" s="673" t="e">
        <f>VLOOKUP($AX2518,'Item Master Data'!$A:$F,6,FALSE)</f>
        <v>#N/A</v>
      </c>
      <c r="BA2518" s="673" t="e">
        <f>X2518/BB2518</f>
        <v>#N/A</v>
      </c>
      <c r="BB2518" s="673" t="e">
        <f>VLOOKUP(AX2518,'Item Master Data'!$A:$G,7,FALSE)</f>
        <v>#N/A</v>
      </c>
      <c r="BD2518" s="673" t="e">
        <f>W2518-AZ2518</f>
        <v>#N/A</v>
      </c>
    </row>
    <row r="2519" spans="1:56" s="673" customFormat="1">
      <c r="A2519" s="282"/>
      <c r="B2519" s="283"/>
      <c r="C2519" s="296" t="s">
        <v>1217</v>
      </c>
      <c r="D2519" s="535" t="s">
        <v>3750</v>
      </c>
      <c r="E2519" s="290" t="s">
        <v>4153</v>
      </c>
      <c r="F2519" s="676"/>
      <c r="G2519" s="676">
        <v>2022</v>
      </c>
      <c r="H2519" s="676">
        <v>6</v>
      </c>
      <c r="I2519" s="555" t="s">
        <v>1295</v>
      </c>
      <c r="J2519" s="677"/>
      <c r="K2519" s="676" t="s">
        <v>4154</v>
      </c>
      <c r="L2519" s="677" t="s">
        <v>1124</v>
      </c>
      <c r="M2519" s="677">
        <v>44582</v>
      </c>
      <c r="N2519" s="677">
        <v>44687</v>
      </c>
      <c r="O2519" s="677"/>
      <c r="P2519" s="677"/>
      <c r="Q2519" s="677"/>
      <c r="R2519" s="677"/>
      <c r="S2519" s="676" t="s">
        <v>1106</v>
      </c>
      <c r="T2519" s="676">
        <v>60</v>
      </c>
      <c r="U2519" s="676"/>
      <c r="V2519" s="676" t="s">
        <v>973</v>
      </c>
      <c r="W2519" s="678">
        <v>400</v>
      </c>
      <c r="X2519" s="551">
        <v>832</v>
      </c>
      <c r="Y2519" s="693">
        <f>W2519*X2519</f>
        <v>332800</v>
      </c>
      <c r="Z2519" s="680">
        <v>0.55000000000000004</v>
      </c>
      <c r="AA2519" s="682">
        <f>Y2519*Z2519</f>
        <v>183040.00000000003</v>
      </c>
      <c r="AB2519" s="521"/>
      <c r="AC2519" s="683"/>
      <c r="AD2519" s="676"/>
      <c r="AE2519" s="684"/>
      <c r="AF2519" s="695">
        <v>183040.00000000003</v>
      </c>
      <c r="AG2519" s="676" t="s">
        <v>47</v>
      </c>
      <c r="AH2519" s="641"/>
      <c r="AI2519" s="676">
        <v>45</v>
      </c>
      <c r="AJ2519" s="676" t="s">
        <v>1132</v>
      </c>
      <c r="AK2519" s="676" t="s">
        <v>1089</v>
      </c>
      <c r="AL2519" s="696">
        <v>8505</v>
      </c>
      <c r="AM2519" s="676" t="s">
        <v>52</v>
      </c>
      <c r="AN2519" s="676"/>
      <c r="AO2519" s="676"/>
      <c r="AP2519" s="676"/>
      <c r="AQ2519" s="684" t="s">
        <v>37</v>
      </c>
      <c r="AR2519" s="676"/>
      <c r="AS2519" s="545"/>
      <c r="AT2519" s="523"/>
      <c r="AU2519" s="434"/>
      <c r="AV2519" s="674"/>
      <c r="AW2519" s="673">
        <f>U2519</f>
        <v>0</v>
      </c>
      <c r="AX2519" s="673" cm="1">
        <f t="array" ref="AX2519">SUM(MID(0&amp;AW2519,LARGE(INDEX(ISNUMBER(--MID(AW2519,ROW($1:$8),1))*ROW($1:$8),),ROW($1:$8))+1,1)*10^ROW($1:$8)/10)</f>
        <v>0</v>
      </c>
      <c r="AY2519" s="673" t="e">
        <f>VLOOKUP($AX2519,'Item Master Data'!$A:$F,3,FALSE)</f>
        <v>#N/A</v>
      </c>
      <c r="AZ2519" s="673" t="e">
        <f>VLOOKUP($AX2519,'Item Master Data'!$A:$F,6,FALSE)</f>
        <v>#N/A</v>
      </c>
      <c r="BA2519" s="673" t="e">
        <f>X2519/BB2519</f>
        <v>#N/A</v>
      </c>
      <c r="BB2519" s="673" t="e">
        <f>VLOOKUP(AX2519,'Item Master Data'!$A:$G,7,FALSE)</f>
        <v>#N/A</v>
      </c>
      <c r="BD2519" s="673" t="e">
        <f>W2519-AZ2519</f>
        <v>#N/A</v>
      </c>
    </row>
    <row r="2520" spans="1:56" s="673" customFormat="1">
      <c r="A2520" s="282"/>
      <c r="B2520" s="283"/>
      <c r="C2520" s="283"/>
      <c r="D2520" s="535" t="s">
        <v>3750</v>
      </c>
      <c r="E2520" s="294" t="s">
        <v>1292</v>
      </c>
      <c r="F2520" s="676"/>
      <c r="G2520" s="676">
        <v>2022</v>
      </c>
      <c r="H2520" s="676">
        <v>6</v>
      </c>
      <c r="I2520" s="676"/>
      <c r="J2520" s="677"/>
      <c r="K2520" s="676">
        <v>1069</v>
      </c>
      <c r="L2520" s="677" t="s">
        <v>3769</v>
      </c>
      <c r="M2520" s="677">
        <v>44551</v>
      </c>
      <c r="N2520" s="677" t="s">
        <v>1651</v>
      </c>
      <c r="O2520" s="677"/>
      <c r="P2520" s="677"/>
      <c r="Q2520" s="677"/>
      <c r="R2520" s="677"/>
      <c r="S2520" s="676" t="s">
        <v>1106</v>
      </c>
      <c r="T2520" s="676">
        <v>60</v>
      </c>
      <c r="U2520" s="676"/>
      <c r="V2520" s="676" t="s">
        <v>973</v>
      </c>
      <c r="W2520" s="678">
        <v>400</v>
      </c>
      <c r="X2520" s="551">
        <v>5376</v>
      </c>
      <c r="Y2520" s="693">
        <f>W2520*X2520</f>
        <v>2150400</v>
      </c>
      <c r="Z2520" s="680">
        <v>0.48</v>
      </c>
      <c r="AA2520" s="682">
        <f>Y2520*Z2520</f>
        <v>1032192</v>
      </c>
      <c r="AB2520" s="682"/>
      <c r="AC2520" s="683">
        <f>AB2520*Y2520</f>
        <v>0</v>
      </c>
      <c r="AD2520" s="692"/>
      <c r="AE2520" s="684"/>
      <c r="AF2520" s="695">
        <f>AA2520+AD2520+AE2520</f>
        <v>1032192</v>
      </c>
      <c r="AG2520" s="676" t="s">
        <v>47</v>
      </c>
      <c r="AH2520" s="676"/>
      <c r="AI2520" s="676">
        <v>45</v>
      </c>
      <c r="AJ2520" s="676" t="s">
        <v>1113</v>
      </c>
      <c r="AK2520" s="676" t="s">
        <v>1113</v>
      </c>
      <c r="AL2520" s="696" t="s">
        <v>3926</v>
      </c>
      <c r="AM2520" s="676" t="s">
        <v>52</v>
      </c>
      <c r="AN2520" s="676" t="s">
        <v>1076</v>
      </c>
      <c r="AO2520" s="676"/>
      <c r="AP2520" s="684"/>
      <c r="AQ2520" s="684" t="s">
        <v>37</v>
      </c>
      <c r="AR2520" s="676"/>
      <c r="AS2520" s="544" t="s">
        <v>1157</v>
      </c>
      <c r="AT2520" s="630" t="s">
        <v>1078</v>
      </c>
      <c r="AU2520" s="285" t="s">
        <v>1078</v>
      </c>
      <c r="AV2520" s="674"/>
      <c r="AW2520" s="673">
        <f>U2520</f>
        <v>0</v>
      </c>
      <c r="AX2520" s="673" cm="1">
        <f t="array" ref="AX2520">SUM(MID(0&amp;AW2520,LARGE(INDEX(ISNUMBER(--MID(AW2520,ROW($1:$8),1))*ROW($1:$8),),ROW($1:$8))+1,1)*10^ROW($1:$8)/10)</f>
        <v>0</v>
      </c>
      <c r="AY2520" s="673" t="e">
        <f>VLOOKUP($AX2520,'Item Master Data'!$A:$F,3,FALSE)</f>
        <v>#N/A</v>
      </c>
      <c r="AZ2520" s="673" t="e">
        <f>VLOOKUP($AX2520,'Item Master Data'!$A:$F,6,FALSE)</f>
        <v>#N/A</v>
      </c>
      <c r="BA2520" s="673" t="e">
        <f>X2520/BB2520</f>
        <v>#N/A</v>
      </c>
      <c r="BB2520" s="673" t="e">
        <f>VLOOKUP(AX2520,'Item Master Data'!$A:$G,7,FALSE)</f>
        <v>#N/A</v>
      </c>
      <c r="BD2520" s="673" t="e">
        <f>W2520-AZ2520</f>
        <v>#N/A</v>
      </c>
    </row>
    <row r="2521" spans="1:56" s="673" customFormat="1">
      <c r="A2521" s="282"/>
      <c r="B2521" s="283"/>
      <c r="C2521" s="283"/>
      <c r="D2521" s="535" t="s">
        <v>3750</v>
      </c>
      <c r="E2521" s="294" t="s">
        <v>1292</v>
      </c>
      <c r="F2521" s="676"/>
      <c r="G2521" s="676">
        <v>2022</v>
      </c>
      <c r="H2521" s="676">
        <v>6</v>
      </c>
      <c r="I2521" s="676"/>
      <c r="J2521" s="677"/>
      <c r="K2521" s="676">
        <v>1069</v>
      </c>
      <c r="L2521" s="677" t="s">
        <v>3769</v>
      </c>
      <c r="M2521" s="677">
        <v>44551</v>
      </c>
      <c r="N2521" s="677" t="s">
        <v>1651</v>
      </c>
      <c r="O2521" s="677"/>
      <c r="P2521" s="677" t="s">
        <v>3906</v>
      </c>
      <c r="Q2521" s="677"/>
      <c r="R2521" s="677"/>
      <c r="S2521" s="676" t="s">
        <v>1106</v>
      </c>
      <c r="T2521" s="676">
        <v>60</v>
      </c>
      <c r="U2521" s="676"/>
      <c r="V2521" s="676" t="s">
        <v>986</v>
      </c>
      <c r="W2521" s="678">
        <v>360</v>
      </c>
      <c r="X2521" s="551">
        <v>9984</v>
      </c>
      <c r="Y2521" s="693">
        <f>W2521*X2521</f>
        <v>3594240</v>
      </c>
      <c r="Z2521" s="680">
        <v>0.47</v>
      </c>
      <c r="AA2521" s="682">
        <f>Y2521*Z2521</f>
        <v>1689292.7999999998</v>
      </c>
      <c r="AB2521" s="682"/>
      <c r="AC2521" s="683">
        <f>AB2521*Y2521</f>
        <v>0</v>
      </c>
      <c r="AD2521" s="692"/>
      <c r="AE2521" s="684"/>
      <c r="AF2521" s="695">
        <f>AA2521+AD2521+AE2521</f>
        <v>1689292.7999999998</v>
      </c>
      <c r="AG2521" s="676" t="s">
        <v>47</v>
      </c>
      <c r="AH2521" s="676"/>
      <c r="AI2521" s="676">
        <v>45</v>
      </c>
      <c r="AJ2521" s="676" t="s">
        <v>1113</v>
      </c>
      <c r="AK2521" s="676" t="s">
        <v>1113</v>
      </c>
      <c r="AL2521" s="696" t="s">
        <v>3926</v>
      </c>
      <c r="AM2521" s="676" t="s">
        <v>52</v>
      </c>
      <c r="AN2521" s="676" t="s">
        <v>1076</v>
      </c>
      <c r="AO2521" s="676"/>
      <c r="AP2521" s="684"/>
      <c r="AQ2521" s="684" t="s">
        <v>37</v>
      </c>
      <c r="AR2521" s="676"/>
      <c r="AS2521" s="544" t="s">
        <v>1157</v>
      </c>
      <c r="AT2521" s="630" t="s">
        <v>1078</v>
      </c>
      <c r="AU2521" s="285" t="s">
        <v>1078</v>
      </c>
      <c r="AV2521" s="674"/>
      <c r="AW2521" s="673">
        <f>U2521</f>
        <v>0</v>
      </c>
      <c r="AX2521" s="673" cm="1">
        <f t="array" ref="AX2521">SUM(MID(0&amp;AW2521,LARGE(INDEX(ISNUMBER(--MID(AW2521,ROW($1:$8),1))*ROW($1:$8),),ROW($1:$8))+1,1)*10^ROW($1:$8)/10)</f>
        <v>0</v>
      </c>
      <c r="AY2521" s="673" t="e">
        <f>VLOOKUP($AX2521,'Item Master Data'!$A:$F,3,FALSE)</f>
        <v>#N/A</v>
      </c>
      <c r="AZ2521" s="673" t="e">
        <f>VLOOKUP($AX2521,'Item Master Data'!$A:$F,6,FALSE)</f>
        <v>#N/A</v>
      </c>
      <c r="BA2521" s="673" t="e">
        <f>X2521/BB2521</f>
        <v>#N/A</v>
      </c>
      <c r="BB2521" s="673" t="e">
        <f>VLOOKUP(AX2521,'Item Master Data'!$A:$G,7,FALSE)</f>
        <v>#N/A</v>
      </c>
      <c r="BD2521" s="673" t="e">
        <f>W2521-AZ2521</f>
        <v>#N/A</v>
      </c>
    </row>
    <row r="2522" spans="1:56" s="673" customFormat="1">
      <c r="A2522" s="282"/>
      <c r="B2522" s="283"/>
      <c r="C2522" s="283"/>
      <c r="D2522" s="535" t="s">
        <v>3750</v>
      </c>
      <c r="E2522" s="284"/>
      <c r="F2522" s="676"/>
      <c r="G2522" s="676">
        <v>2022</v>
      </c>
      <c r="H2522" s="676">
        <v>6</v>
      </c>
      <c r="I2522" s="687" t="s">
        <v>3970</v>
      </c>
      <c r="J2522" s="677"/>
      <c r="K2522" s="734" t="s">
        <v>4155</v>
      </c>
      <c r="L2522" s="734" t="s">
        <v>1237</v>
      </c>
      <c r="M2522" s="677">
        <v>44531</v>
      </c>
      <c r="N2522" s="677">
        <v>44704</v>
      </c>
      <c r="O2522" s="677"/>
      <c r="P2522" s="677"/>
      <c r="Q2522" s="677"/>
      <c r="R2522" s="677"/>
      <c r="S2522" s="676" t="s">
        <v>1106</v>
      </c>
      <c r="T2522" s="676">
        <v>60</v>
      </c>
      <c r="U2522" s="676">
        <v>49201132</v>
      </c>
      <c r="V2522" s="676" t="s">
        <v>986</v>
      </c>
      <c r="W2522" s="678">
        <v>360</v>
      </c>
      <c r="X2522" s="565">
        <v>896</v>
      </c>
      <c r="Y2522" s="693">
        <f>W2522*X2522</f>
        <v>322560</v>
      </c>
      <c r="Z2522" s="680">
        <v>0.49</v>
      </c>
      <c r="AA2522" s="682">
        <f>Y2522*Z2522</f>
        <v>158054.39999999999</v>
      </c>
      <c r="AB2522" s="682"/>
      <c r="AC2522" s="683">
        <v>0</v>
      </c>
      <c r="AD2522" s="692"/>
      <c r="AE2522" s="684"/>
      <c r="AF2522" s="695">
        <f>AA2522+AD2522+AE2522</f>
        <v>158054.39999999999</v>
      </c>
      <c r="AG2522" s="676" t="s">
        <v>1073</v>
      </c>
      <c r="AH2522" s="676"/>
      <c r="AI2522" s="676">
        <v>60</v>
      </c>
      <c r="AJ2522" s="676" t="s">
        <v>1242</v>
      </c>
      <c r="AK2522" s="676" t="s">
        <v>1196</v>
      </c>
      <c r="AL2522" s="696" t="s">
        <v>1243</v>
      </c>
      <c r="AM2522" s="676" t="s">
        <v>52</v>
      </c>
      <c r="AN2522" s="676" t="s">
        <v>1089</v>
      </c>
      <c r="AO2522" s="676"/>
      <c r="AP2522" s="684" t="s">
        <v>38</v>
      </c>
      <c r="AQ2522" s="684" t="s">
        <v>37</v>
      </c>
      <c r="AR2522" s="676"/>
      <c r="AS2522" s="544" t="s">
        <v>1078</v>
      </c>
      <c r="AT2522" s="630"/>
      <c r="AU2522" s="285"/>
      <c r="AV2522" s="674"/>
      <c r="AW2522" s="673">
        <f>U2522</f>
        <v>49201132</v>
      </c>
      <c r="AX2522" s="673" cm="1">
        <f t="array" ref="AX2522">SUM(MID(0&amp;AW2522,LARGE(INDEX(ISNUMBER(--MID(AW2522,ROW($1:$8),1))*ROW($1:$8),),ROW($1:$8))+1,1)*10^ROW($1:$8)/10)</f>
        <v>49201132</v>
      </c>
      <c r="AY2522" s="673" t="str">
        <f>VLOOKUP($AX2522,'Item Master Data'!$A:$F,3,FALSE)</f>
        <v>Q.PEAK DUO BLK G10+</v>
      </c>
      <c r="AZ2522" s="673">
        <f>VLOOKUP($AX2522,'Item Master Data'!$A:$F,6,FALSE)</f>
        <v>360</v>
      </c>
      <c r="BA2522" s="673">
        <f>X2522/BB2522</f>
        <v>28</v>
      </c>
      <c r="BB2522" s="673">
        <f>VLOOKUP(AX2522,'Item Master Data'!$A:$G,7,FALSE)</f>
        <v>32</v>
      </c>
      <c r="BD2522" s="673">
        <f>W2522-AZ2522</f>
        <v>0</v>
      </c>
    </row>
    <row r="2523" spans="1:56" s="673" customFormat="1">
      <c r="A2523" s="282"/>
      <c r="B2523" s="283"/>
      <c r="C2523" s="283"/>
      <c r="D2523" s="535" t="s">
        <v>3750</v>
      </c>
      <c r="E2523" s="284" t="s">
        <v>3973</v>
      </c>
      <c r="F2523" s="676"/>
      <c r="G2523" s="676">
        <v>2022</v>
      </c>
      <c r="H2523" s="676">
        <v>6</v>
      </c>
      <c r="I2523" s="687" t="s">
        <v>3974</v>
      </c>
      <c r="J2523" s="677"/>
      <c r="K2523" s="734" t="s">
        <v>4156</v>
      </c>
      <c r="L2523" s="734" t="s">
        <v>1237</v>
      </c>
      <c r="M2523" s="677">
        <v>44518</v>
      </c>
      <c r="N2523" s="677">
        <v>44655</v>
      </c>
      <c r="O2523" s="677"/>
      <c r="P2523" s="677"/>
      <c r="Q2523" s="677"/>
      <c r="R2523" s="677"/>
      <c r="S2523" s="676" t="s">
        <v>1106</v>
      </c>
      <c r="T2523" s="676">
        <v>60</v>
      </c>
      <c r="U2523" s="676">
        <v>49401140</v>
      </c>
      <c r="V2523" s="676" t="s">
        <v>985</v>
      </c>
      <c r="W2523" s="678">
        <v>400</v>
      </c>
      <c r="X2523" s="565">
        <v>896</v>
      </c>
      <c r="Y2523" s="693">
        <f>W2523*X2523</f>
        <v>358400</v>
      </c>
      <c r="Z2523" s="680">
        <v>0.52</v>
      </c>
      <c r="AA2523" s="682">
        <f>Y2523*Z2523</f>
        <v>186368</v>
      </c>
      <c r="AB2523" s="682"/>
      <c r="AC2523" s="683">
        <f>AB2523*Y2523</f>
        <v>0</v>
      </c>
      <c r="AD2523" s="692"/>
      <c r="AE2523" s="684"/>
      <c r="AF2523" s="695">
        <f>AA2523+AD2523+AE2523</f>
        <v>186368</v>
      </c>
      <c r="AG2523" s="676" t="s">
        <v>1073</v>
      </c>
      <c r="AH2523" s="676"/>
      <c r="AI2523" s="676">
        <v>60</v>
      </c>
      <c r="AJ2523" s="676" t="s">
        <v>3807</v>
      </c>
      <c r="AK2523" s="676" t="s">
        <v>1196</v>
      </c>
      <c r="AL2523" s="696">
        <v>6492</v>
      </c>
      <c r="AM2523" s="676" t="s">
        <v>52</v>
      </c>
      <c r="AN2523" s="676" t="s">
        <v>1076</v>
      </c>
      <c r="AO2523" s="676"/>
      <c r="AP2523" s="684"/>
      <c r="AQ2523" s="684" t="s">
        <v>37</v>
      </c>
      <c r="AR2523" s="676" t="s">
        <v>3976</v>
      </c>
      <c r="AS2523" s="544" t="s">
        <v>1078</v>
      </c>
      <c r="AT2523" s="630" t="s">
        <v>1078</v>
      </c>
      <c r="AU2523" s="285" t="s">
        <v>1078</v>
      </c>
      <c r="AV2523" s="674">
        <v>0.52</v>
      </c>
      <c r="AW2523" s="673">
        <f>U2523</f>
        <v>49401140</v>
      </c>
      <c r="AX2523" s="673" cm="1">
        <f t="array" ref="AX2523">SUM(MID(0&amp;AW2523,LARGE(INDEX(ISNUMBER(--MID(AW2523,ROW($1:$8),1))*ROW($1:$8),),ROW($1:$8))+1,1)*10^ROW($1:$8)/10)</f>
        <v>49401140</v>
      </c>
      <c r="AY2523" s="673" t="str">
        <f>VLOOKUP($AX2523,'Item Master Data'!$A:$F,3,FALSE)</f>
        <v>Q.PEAK DUO BLK ML G10.a+</v>
      </c>
      <c r="AZ2523" s="673">
        <f>VLOOKUP($AX2523,'Item Master Data'!$A:$F,6,FALSE)</f>
        <v>400</v>
      </c>
      <c r="BA2523" s="673">
        <f>X2523/BB2523</f>
        <v>28</v>
      </c>
      <c r="BB2523" s="673">
        <f>VLOOKUP(AX2523,'Item Master Data'!$A:$G,7,FALSE)</f>
        <v>32</v>
      </c>
      <c r="BD2523" s="673">
        <f>W2523-AZ2523</f>
        <v>0</v>
      </c>
    </row>
    <row r="2524" spans="1:56" s="673" customFormat="1">
      <c r="A2524" s="282"/>
      <c r="B2524" s="283"/>
      <c r="C2524" s="283"/>
      <c r="D2524" s="535" t="s">
        <v>3750</v>
      </c>
      <c r="E2524" s="284"/>
      <c r="F2524" s="676"/>
      <c r="G2524" s="676">
        <v>2022</v>
      </c>
      <c r="H2524" s="676">
        <v>6</v>
      </c>
      <c r="I2524" s="687"/>
      <c r="J2524" s="677"/>
      <c r="K2524" s="734" t="s">
        <v>4157</v>
      </c>
      <c r="L2524" s="734" t="s">
        <v>1304</v>
      </c>
      <c r="M2524" s="677">
        <v>44522</v>
      </c>
      <c r="N2524" s="677">
        <v>44613</v>
      </c>
      <c r="O2524" s="677"/>
      <c r="P2524" s="677"/>
      <c r="Q2524" s="677"/>
      <c r="R2524" s="677"/>
      <c r="S2524" s="676" t="s">
        <v>1106</v>
      </c>
      <c r="T2524" s="676">
        <v>60</v>
      </c>
      <c r="U2524" s="676">
        <v>49201132</v>
      </c>
      <c r="V2524" s="676" t="s">
        <v>986</v>
      </c>
      <c r="W2524" s="678">
        <v>360</v>
      </c>
      <c r="X2524" s="551">
        <v>832</v>
      </c>
      <c r="Y2524" s="693">
        <f>W2524*X2524</f>
        <v>299520</v>
      </c>
      <c r="Z2524" s="680">
        <v>0.5</v>
      </c>
      <c r="AA2524" s="682">
        <f>Y2524*Z2524</f>
        <v>149760</v>
      </c>
      <c r="AB2524" s="682"/>
      <c r="AC2524" s="683">
        <v>0</v>
      </c>
      <c r="AD2524" s="692"/>
      <c r="AE2524" s="684"/>
      <c r="AF2524" s="695">
        <f>AA2524+AD2524+AE2524</f>
        <v>149760</v>
      </c>
      <c r="AG2524" s="676" t="s">
        <v>1073</v>
      </c>
      <c r="AH2524" s="676"/>
      <c r="AI2524" s="676">
        <v>60</v>
      </c>
      <c r="AJ2524" s="676" t="s">
        <v>1305</v>
      </c>
      <c r="AK2524" s="676" t="s">
        <v>1306</v>
      </c>
      <c r="AL2524" s="696" t="s">
        <v>1307</v>
      </c>
      <c r="AM2524" s="676" t="s">
        <v>52</v>
      </c>
      <c r="AN2524" s="676" t="s">
        <v>1076</v>
      </c>
      <c r="AO2524" s="676"/>
      <c r="AP2524" s="684"/>
      <c r="AQ2524" s="684" t="s">
        <v>37</v>
      </c>
      <c r="AR2524" s="676"/>
      <c r="AS2524" s="544" t="s">
        <v>1078</v>
      </c>
      <c r="AT2524" s="630"/>
      <c r="AU2524" s="285"/>
      <c r="AV2524" s="674"/>
      <c r="AW2524" s="673">
        <f>U2524</f>
        <v>49201132</v>
      </c>
      <c r="AX2524" s="673" cm="1">
        <f t="array" ref="AX2524">SUM(MID(0&amp;AW2524,LARGE(INDEX(ISNUMBER(--MID(AW2524,ROW($1:$8),1))*ROW($1:$8),),ROW($1:$8))+1,1)*10^ROW($1:$8)/10)</f>
        <v>49201132</v>
      </c>
      <c r="AY2524" s="673" t="str">
        <f>VLOOKUP($AX2524,'Item Master Data'!$A:$F,3,FALSE)</f>
        <v>Q.PEAK DUO BLK G10+</v>
      </c>
      <c r="AZ2524" s="673">
        <f>VLOOKUP($AX2524,'Item Master Data'!$A:$F,6,FALSE)</f>
        <v>360</v>
      </c>
      <c r="BA2524" s="673">
        <f>X2524/BB2524</f>
        <v>26</v>
      </c>
      <c r="BB2524" s="673">
        <f>VLOOKUP(AX2524,'Item Master Data'!$A:$G,7,FALSE)</f>
        <v>32</v>
      </c>
      <c r="BD2524" s="673">
        <f>W2524-AZ2524</f>
        <v>0</v>
      </c>
    </row>
    <row r="2525" spans="1:56" s="673" customFormat="1">
      <c r="A2525" s="282"/>
      <c r="B2525" s="283"/>
      <c r="C2525" s="283"/>
      <c r="D2525" s="535" t="s">
        <v>3750</v>
      </c>
      <c r="E2525" s="284"/>
      <c r="F2525" s="676"/>
      <c r="G2525" s="676">
        <v>2022</v>
      </c>
      <c r="H2525" s="676">
        <v>6</v>
      </c>
      <c r="I2525" s="687"/>
      <c r="J2525" s="677"/>
      <c r="K2525" s="734" t="s">
        <v>4158</v>
      </c>
      <c r="L2525" s="734" t="s">
        <v>1319</v>
      </c>
      <c r="M2525" s="677">
        <v>44477</v>
      </c>
      <c r="N2525" s="677">
        <v>44655</v>
      </c>
      <c r="O2525" s="677"/>
      <c r="P2525" s="677"/>
      <c r="Q2525" s="677"/>
      <c r="R2525" s="677"/>
      <c r="S2525" s="676" t="s">
        <v>1106</v>
      </c>
      <c r="T2525" s="676">
        <v>60</v>
      </c>
      <c r="U2525" s="676">
        <v>49201132</v>
      </c>
      <c r="V2525" s="676" t="s">
        <v>986</v>
      </c>
      <c r="W2525" s="678">
        <v>360</v>
      </c>
      <c r="X2525" s="551">
        <f>2496-1664</f>
        <v>832</v>
      </c>
      <c r="Y2525" s="693">
        <f>W2525*X2525</f>
        <v>299520</v>
      </c>
      <c r="Z2525" s="680">
        <v>0.5</v>
      </c>
      <c r="AA2525" s="682">
        <f>Y2525*Z2525</f>
        <v>149760</v>
      </c>
      <c r="AB2525" s="682"/>
      <c r="AC2525" s="683">
        <v>0</v>
      </c>
      <c r="AD2525" s="692"/>
      <c r="AE2525" s="684"/>
      <c r="AF2525" s="695">
        <f>AA2525+AD2525+AE2525</f>
        <v>149760</v>
      </c>
      <c r="AG2525" s="676" t="s">
        <v>1073</v>
      </c>
      <c r="AH2525" s="676"/>
      <c r="AI2525" s="676">
        <v>60</v>
      </c>
      <c r="AJ2525" s="676" t="s">
        <v>1200</v>
      </c>
      <c r="AK2525" s="676" t="s">
        <v>1075</v>
      </c>
      <c r="AL2525" s="696">
        <v>21046</v>
      </c>
      <c r="AM2525" s="676" t="s">
        <v>52</v>
      </c>
      <c r="AN2525" s="676" t="s">
        <v>1076</v>
      </c>
      <c r="AO2525" s="676"/>
      <c r="AP2525" s="684"/>
      <c r="AQ2525" s="684"/>
      <c r="AR2525" s="676"/>
      <c r="AS2525" s="544" t="s">
        <v>1077</v>
      </c>
      <c r="AT2525" s="630"/>
      <c r="AU2525" s="285" t="s">
        <v>1078</v>
      </c>
      <c r="AV2525" s="674"/>
      <c r="AW2525" s="673">
        <f>U2525</f>
        <v>49201132</v>
      </c>
      <c r="AX2525" s="673" cm="1">
        <f t="array" ref="AX2525">SUM(MID(0&amp;AW2525,LARGE(INDEX(ISNUMBER(--MID(AW2525,ROW($1:$8),1))*ROW($1:$8),),ROW($1:$8))+1,1)*10^ROW($1:$8)/10)</f>
        <v>49201132</v>
      </c>
      <c r="AY2525" s="673" t="str">
        <f>VLOOKUP($AX2525,'Item Master Data'!$A:$F,3,FALSE)</f>
        <v>Q.PEAK DUO BLK G10+</v>
      </c>
      <c r="AZ2525" s="673">
        <f>VLOOKUP($AX2525,'Item Master Data'!$A:$F,6,FALSE)</f>
        <v>360</v>
      </c>
      <c r="BA2525" s="673">
        <f>X2525/BB2525</f>
        <v>26</v>
      </c>
      <c r="BB2525" s="673">
        <f>VLOOKUP(AX2525,'Item Master Data'!$A:$G,7,FALSE)</f>
        <v>32</v>
      </c>
      <c r="BD2525" s="673">
        <f>W2525-AZ2525</f>
        <v>0</v>
      </c>
    </row>
    <row r="2526" spans="1:56" s="673" customFormat="1">
      <c r="A2526" s="282"/>
      <c r="B2526" s="283"/>
      <c r="C2526" s="283"/>
      <c r="D2526" s="535" t="s">
        <v>3750</v>
      </c>
      <c r="E2526" s="284"/>
      <c r="F2526" s="676"/>
      <c r="G2526" s="676">
        <v>2022</v>
      </c>
      <c r="H2526" s="676">
        <v>6</v>
      </c>
      <c r="I2526" s="687"/>
      <c r="J2526" s="677"/>
      <c r="K2526" s="734" t="s">
        <v>4159</v>
      </c>
      <c r="L2526" s="734" t="s">
        <v>1319</v>
      </c>
      <c r="M2526" s="677">
        <v>44544</v>
      </c>
      <c r="N2526" s="677">
        <v>44683</v>
      </c>
      <c r="O2526" s="677"/>
      <c r="P2526" s="677"/>
      <c r="Q2526" s="677"/>
      <c r="R2526" s="677"/>
      <c r="S2526" s="676" t="s">
        <v>1106</v>
      </c>
      <c r="T2526" s="676">
        <v>60</v>
      </c>
      <c r="U2526" s="676">
        <v>49201132</v>
      </c>
      <c r="V2526" s="676" t="s">
        <v>986</v>
      </c>
      <c r="W2526" s="678">
        <v>360</v>
      </c>
      <c r="X2526" s="551">
        <v>3328</v>
      </c>
      <c r="Y2526" s="693">
        <f>W2526*X2526</f>
        <v>1198080</v>
      </c>
      <c r="Z2526" s="680">
        <v>0.5</v>
      </c>
      <c r="AA2526" s="682">
        <f>Y2526*Z2526</f>
        <v>599040</v>
      </c>
      <c r="AB2526" s="682"/>
      <c r="AC2526" s="683">
        <v>0</v>
      </c>
      <c r="AD2526" s="692"/>
      <c r="AE2526" s="684"/>
      <c r="AF2526" s="695">
        <f>AA2526+AD2526+AE2526</f>
        <v>599040</v>
      </c>
      <c r="AG2526" s="676" t="s">
        <v>1073</v>
      </c>
      <c r="AH2526" s="676"/>
      <c r="AI2526" s="676">
        <v>60</v>
      </c>
      <c r="AJ2526" s="676" t="s">
        <v>1200</v>
      </c>
      <c r="AK2526" s="676" t="s">
        <v>1075</v>
      </c>
      <c r="AL2526" s="696">
        <v>21046</v>
      </c>
      <c r="AM2526" s="676" t="s">
        <v>52</v>
      </c>
      <c r="AN2526" s="676" t="s">
        <v>1076</v>
      </c>
      <c r="AO2526" s="676"/>
      <c r="AP2526" s="684"/>
      <c r="AQ2526" s="684"/>
      <c r="AR2526" s="676"/>
      <c r="AS2526" s="544" t="s">
        <v>1077</v>
      </c>
      <c r="AT2526" s="630"/>
      <c r="AU2526" s="285" t="s">
        <v>1078</v>
      </c>
      <c r="AV2526" s="674"/>
      <c r="AW2526" s="673">
        <f>U2526</f>
        <v>49201132</v>
      </c>
      <c r="AX2526" s="673" cm="1">
        <f t="array" ref="AX2526">SUM(MID(0&amp;AW2526,LARGE(INDEX(ISNUMBER(--MID(AW2526,ROW($1:$8),1))*ROW($1:$8),),ROW($1:$8))+1,1)*10^ROW($1:$8)/10)</f>
        <v>49201132</v>
      </c>
      <c r="AY2526" s="673" t="str">
        <f>VLOOKUP($AX2526,'Item Master Data'!$A:$F,3,FALSE)</f>
        <v>Q.PEAK DUO BLK G10+</v>
      </c>
      <c r="AZ2526" s="673">
        <f>VLOOKUP($AX2526,'Item Master Data'!$A:$F,6,FALSE)</f>
        <v>360</v>
      </c>
      <c r="BA2526" s="673">
        <f>X2526/BB2526</f>
        <v>104</v>
      </c>
      <c r="BB2526" s="673">
        <f>VLOOKUP(AX2526,'Item Master Data'!$A:$G,7,FALSE)</f>
        <v>32</v>
      </c>
      <c r="BD2526" s="673">
        <f>W2526-AZ2526</f>
        <v>0</v>
      </c>
    </row>
    <row r="2527" spans="1:56" s="673" customFormat="1">
      <c r="A2527" s="282"/>
      <c r="B2527" s="283"/>
      <c r="C2527" s="283"/>
      <c r="D2527" s="535" t="s">
        <v>3750</v>
      </c>
      <c r="E2527" s="284"/>
      <c r="F2527" s="676"/>
      <c r="G2527" s="676">
        <v>2022</v>
      </c>
      <c r="H2527" s="676">
        <v>6</v>
      </c>
      <c r="I2527" s="687"/>
      <c r="J2527" s="677"/>
      <c r="K2527" s="734" t="s">
        <v>4160</v>
      </c>
      <c r="L2527" s="734" t="s">
        <v>1319</v>
      </c>
      <c r="M2527" s="677">
        <v>44544</v>
      </c>
      <c r="N2527" s="677">
        <v>44718</v>
      </c>
      <c r="O2527" s="677"/>
      <c r="P2527" s="677"/>
      <c r="Q2527" s="677"/>
      <c r="R2527" s="677"/>
      <c r="S2527" s="676" t="s">
        <v>1106</v>
      </c>
      <c r="T2527" s="676">
        <v>60</v>
      </c>
      <c r="U2527" s="676">
        <v>49201132</v>
      </c>
      <c r="V2527" s="676" t="s">
        <v>986</v>
      </c>
      <c r="W2527" s="678">
        <v>360</v>
      </c>
      <c r="X2527" s="551">
        <v>1664</v>
      </c>
      <c r="Y2527" s="693">
        <f>W2527*X2527</f>
        <v>599040</v>
      </c>
      <c r="Z2527" s="680">
        <v>0.5</v>
      </c>
      <c r="AA2527" s="682">
        <f>Y2527*Z2527</f>
        <v>299520</v>
      </c>
      <c r="AB2527" s="682"/>
      <c r="AC2527" s="683">
        <v>0</v>
      </c>
      <c r="AD2527" s="692"/>
      <c r="AE2527" s="684"/>
      <c r="AF2527" s="695">
        <f>AA2527+AD2527+AE2527</f>
        <v>299520</v>
      </c>
      <c r="AG2527" s="676" t="s">
        <v>1073</v>
      </c>
      <c r="AH2527" s="676"/>
      <c r="AI2527" s="676">
        <v>60</v>
      </c>
      <c r="AJ2527" s="676" t="s">
        <v>1200</v>
      </c>
      <c r="AK2527" s="676" t="s">
        <v>1075</v>
      </c>
      <c r="AL2527" s="696">
        <v>21046</v>
      </c>
      <c r="AM2527" s="676" t="s">
        <v>52</v>
      </c>
      <c r="AN2527" s="676" t="s">
        <v>1076</v>
      </c>
      <c r="AO2527" s="676"/>
      <c r="AP2527" s="684"/>
      <c r="AQ2527" s="684"/>
      <c r="AR2527" s="676"/>
      <c r="AS2527" s="544" t="s">
        <v>1077</v>
      </c>
      <c r="AT2527" s="630"/>
      <c r="AU2527" s="285" t="s">
        <v>1078</v>
      </c>
      <c r="AV2527" s="674"/>
      <c r="AW2527" s="673">
        <f>U2527</f>
        <v>49201132</v>
      </c>
      <c r="AX2527" s="673" cm="1">
        <f t="array" ref="AX2527">SUM(MID(0&amp;AW2527,LARGE(INDEX(ISNUMBER(--MID(AW2527,ROW($1:$8),1))*ROW($1:$8),),ROW($1:$8))+1,1)*10^ROW($1:$8)/10)</f>
        <v>49201132</v>
      </c>
      <c r="AY2527" s="673" t="str">
        <f>VLOOKUP($AX2527,'Item Master Data'!$A:$F,3,FALSE)</f>
        <v>Q.PEAK DUO BLK G10+</v>
      </c>
      <c r="AZ2527" s="673">
        <f>VLOOKUP($AX2527,'Item Master Data'!$A:$F,6,FALSE)</f>
        <v>360</v>
      </c>
      <c r="BA2527" s="673">
        <f>X2527/BB2527</f>
        <v>52</v>
      </c>
      <c r="BB2527" s="673">
        <f>VLOOKUP(AX2527,'Item Master Data'!$A:$G,7,FALSE)</f>
        <v>32</v>
      </c>
      <c r="BD2527" s="673">
        <f>W2527-AZ2527</f>
        <v>0</v>
      </c>
    </row>
    <row r="2528" spans="1:56" s="673" customFormat="1">
      <c r="A2528" s="282">
        <v>10</v>
      </c>
      <c r="B2528" s="283"/>
      <c r="C2528" s="283"/>
      <c r="D2528" s="535" t="s">
        <v>3750</v>
      </c>
      <c r="E2528" s="284" t="s">
        <v>4161</v>
      </c>
      <c r="F2528" s="676" t="s">
        <v>1152</v>
      </c>
      <c r="G2528" s="676">
        <v>2022</v>
      </c>
      <c r="H2528" s="676">
        <v>6</v>
      </c>
      <c r="I2528" s="687" t="s">
        <v>3964</v>
      </c>
      <c r="J2528" s="677"/>
      <c r="K2528" s="737" t="s">
        <v>4162</v>
      </c>
      <c r="L2528" s="737" t="s">
        <v>1352</v>
      </c>
      <c r="M2528" s="677">
        <v>44475</v>
      </c>
      <c r="N2528" s="677">
        <v>44522</v>
      </c>
      <c r="O2528" s="677" t="s">
        <v>1289</v>
      </c>
      <c r="P2528" s="677" t="s">
        <v>2581</v>
      </c>
      <c r="Q2528" s="677"/>
      <c r="R2528" s="677"/>
      <c r="S2528" s="676" t="s">
        <v>1106</v>
      </c>
      <c r="T2528" s="676">
        <v>60</v>
      </c>
      <c r="U2528" s="676">
        <v>49403140</v>
      </c>
      <c r="V2528" s="676" t="s">
        <v>973</v>
      </c>
      <c r="W2528" s="678">
        <v>400</v>
      </c>
      <c r="X2528" s="551">
        <v>768</v>
      </c>
      <c r="Y2528" s="693">
        <f>W2528*X2528</f>
        <v>307200</v>
      </c>
      <c r="Z2528" s="680">
        <v>0.55000000000000004</v>
      </c>
      <c r="AA2528" s="682">
        <f>Y2528*Z2528</f>
        <v>168960</v>
      </c>
      <c r="AB2528" s="682"/>
      <c r="AC2528" s="683">
        <v>0</v>
      </c>
      <c r="AD2528" s="692"/>
      <c r="AE2528" s="684"/>
      <c r="AF2528" s="695">
        <f>AA2528+AD2528+AE2528</f>
        <v>168960</v>
      </c>
      <c r="AG2528" s="676" t="s">
        <v>1073</v>
      </c>
      <c r="AH2528" s="676"/>
      <c r="AI2528" s="676">
        <v>60</v>
      </c>
      <c r="AJ2528" s="676" t="s">
        <v>1354</v>
      </c>
      <c r="AK2528" s="676" t="s">
        <v>1089</v>
      </c>
      <c r="AL2528" s="696">
        <v>8110</v>
      </c>
      <c r="AM2528" s="676" t="s">
        <v>52</v>
      </c>
      <c r="AN2528" s="676" t="s">
        <v>1076</v>
      </c>
      <c r="AO2528" s="676"/>
      <c r="AP2528" s="684"/>
      <c r="AQ2528" s="684" t="s">
        <v>37</v>
      </c>
      <c r="AR2528" s="676"/>
      <c r="AS2528" s="544" t="s">
        <v>1077</v>
      </c>
      <c r="AT2528" s="630"/>
      <c r="AU2528" s="285"/>
      <c r="AV2528" s="674"/>
      <c r="AW2528" s="673">
        <f>U2528</f>
        <v>49403140</v>
      </c>
      <c r="AX2528" s="673" cm="1">
        <f t="array" ref="AX2528">SUM(MID(0&amp;AW2528,LARGE(INDEX(ISNUMBER(--MID(AW2528,ROW($1:$8),1))*ROW($1:$8),),ROW($1:$8))+1,1)*10^ROW($1:$8)/10)</f>
        <v>49403140</v>
      </c>
      <c r="AY2528" s="673" t="str">
        <f>VLOOKUP($AX2528,'Item Master Data'!$A:$F,3,FALSE)</f>
        <v>Q.PEAK DUO BLK ML G10+</v>
      </c>
      <c r="AZ2528" s="673">
        <f>VLOOKUP($AX2528,'Item Master Data'!$A:$F,6,FALSE)</f>
        <v>400</v>
      </c>
      <c r="BA2528" s="673">
        <f>X2528/BB2528</f>
        <v>24</v>
      </c>
      <c r="BB2528" s="673">
        <f>VLOOKUP(AX2528,'Item Master Data'!$A:$G,7,FALSE)</f>
        <v>32</v>
      </c>
      <c r="BD2528" s="673">
        <f>W2528-AZ2528</f>
        <v>0</v>
      </c>
    </row>
    <row r="2529" spans="1:56" s="673" customFormat="1">
      <c r="A2529" s="282"/>
      <c r="B2529" s="283"/>
      <c r="C2529" s="283"/>
      <c r="D2529" s="535" t="s">
        <v>3750</v>
      </c>
      <c r="E2529" s="284"/>
      <c r="F2529" s="676" t="s">
        <v>1152</v>
      </c>
      <c r="G2529" s="676">
        <v>2022</v>
      </c>
      <c r="H2529" s="676">
        <v>6</v>
      </c>
      <c r="I2529" s="687"/>
      <c r="J2529" s="677"/>
      <c r="K2529" s="734" t="s">
        <v>4163</v>
      </c>
      <c r="L2529" s="734" t="s">
        <v>1352</v>
      </c>
      <c r="M2529" s="677">
        <v>44504</v>
      </c>
      <c r="N2529" s="677">
        <v>44652</v>
      </c>
      <c r="O2529" s="677"/>
      <c r="P2529" s="677"/>
      <c r="Q2529" s="677"/>
      <c r="R2529" s="677"/>
      <c r="S2529" s="676" t="s">
        <v>1106</v>
      </c>
      <c r="T2529" s="676">
        <v>60</v>
      </c>
      <c r="U2529" s="676">
        <v>49201132</v>
      </c>
      <c r="V2529" s="676" t="s">
        <v>986</v>
      </c>
      <c r="W2529" s="678">
        <v>360</v>
      </c>
      <c r="X2529" s="551">
        <f>4992-832-832</f>
        <v>3328</v>
      </c>
      <c r="Y2529" s="693">
        <f>W2529*X2529</f>
        <v>1198080</v>
      </c>
      <c r="Z2529" s="680">
        <v>0.5</v>
      </c>
      <c r="AA2529" s="682">
        <f>Y2529*Z2529</f>
        <v>599040</v>
      </c>
      <c r="AB2529" s="682"/>
      <c r="AC2529" s="683">
        <v>0</v>
      </c>
      <c r="AD2529" s="692"/>
      <c r="AE2529" s="684"/>
      <c r="AF2529" s="695">
        <f>AA2529+AD2529+AE2529</f>
        <v>599040</v>
      </c>
      <c r="AG2529" s="676" t="s">
        <v>1073</v>
      </c>
      <c r="AH2529" s="676"/>
      <c r="AI2529" s="676">
        <v>60</v>
      </c>
      <c r="AJ2529" s="676" t="s">
        <v>1354</v>
      </c>
      <c r="AK2529" s="676" t="s">
        <v>1089</v>
      </c>
      <c r="AL2529" s="696">
        <v>8110</v>
      </c>
      <c r="AM2529" s="676" t="s">
        <v>52</v>
      </c>
      <c r="AN2529" s="676" t="s">
        <v>1076</v>
      </c>
      <c r="AO2529" s="676"/>
      <c r="AP2529" s="684"/>
      <c r="AQ2529" s="684"/>
      <c r="AR2529" s="676"/>
      <c r="AS2529" s="544" t="s">
        <v>1077</v>
      </c>
      <c r="AT2529" s="630"/>
      <c r="AU2529" s="285" t="s">
        <v>1078</v>
      </c>
      <c r="AV2529" s="674"/>
      <c r="AW2529" s="673">
        <f>U2529</f>
        <v>49201132</v>
      </c>
      <c r="AX2529" s="673" cm="1">
        <f t="array" ref="AX2529">SUM(MID(0&amp;AW2529,LARGE(INDEX(ISNUMBER(--MID(AW2529,ROW($1:$8),1))*ROW($1:$8),),ROW($1:$8))+1,1)*10^ROW($1:$8)/10)</f>
        <v>49201132</v>
      </c>
      <c r="AY2529" s="673" t="str">
        <f>VLOOKUP($AX2529,'Item Master Data'!$A:$F,3,FALSE)</f>
        <v>Q.PEAK DUO BLK G10+</v>
      </c>
      <c r="AZ2529" s="673">
        <f>VLOOKUP($AX2529,'Item Master Data'!$A:$F,6,FALSE)</f>
        <v>360</v>
      </c>
      <c r="BA2529" s="673">
        <f>X2529/BB2529</f>
        <v>104</v>
      </c>
      <c r="BB2529" s="673">
        <f>VLOOKUP(AX2529,'Item Master Data'!$A:$G,7,FALSE)</f>
        <v>32</v>
      </c>
      <c r="BD2529" s="673">
        <f>W2529-AZ2529</f>
        <v>0</v>
      </c>
    </row>
    <row r="2530" spans="1:56" s="673" customFormat="1">
      <c r="A2530" s="282"/>
      <c r="B2530" s="283"/>
      <c r="C2530" s="283"/>
      <c r="D2530" s="535" t="s">
        <v>3750</v>
      </c>
      <c r="E2530" s="284"/>
      <c r="F2530" s="676"/>
      <c r="G2530" s="676">
        <v>2022</v>
      </c>
      <c r="H2530" s="676">
        <v>6</v>
      </c>
      <c r="I2530" s="687"/>
      <c r="J2530" s="677"/>
      <c r="K2530" s="734" t="s">
        <v>4164</v>
      </c>
      <c r="L2530" s="734" t="s">
        <v>3819</v>
      </c>
      <c r="M2530" s="677">
        <v>44529</v>
      </c>
      <c r="N2530" s="677">
        <v>44652</v>
      </c>
      <c r="O2530" s="677"/>
      <c r="P2530" s="677"/>
      <c r="Q2530" s="677"/>
      <c r="R2530" s="677"/>
      <c r="S2530" s="676" t="s">
        <v>1106</v>
      </c>
      <c r="T2530" s="676">
        <v>60</v>
      </c>
      <c r="U2530" s="676">
        <v>49201132</v>
      </c>
      <c r="V2530" s="676" t="s">
        <v>986</v>
      </c>
      <c r="W2530" s="678">
        <v>360</v>
      </c>
      <c r="X2530" s="551">
        <v>2496</v>
      </c>
      <c r="Y2530" s="693">
        <f>W2530*X2530</f>
        <v>898560</v>
      </c>
      <c r="Z2530" s="680">
        <v>0.5</v>
      </c>
      <c r="AA2530" s="682">
        <f>Y2530*Z2530</f>
        <v>449280</v>
      </c>
      <c r="AB2530" s="682"/>
      <c r="AC2530" s="683">
        <v>0</v>
      </c>
      <c r="AD2530" s="692"/>
      <c r="AE2530" s="684"/>
      <c r="AF2530" s="695">
        <f>AA2530+AD2530+AE2530</f>
        <v>449280</v>
      </c>
      <c r="AG2530" s="676" t="s">
        <v>1073</v>
      </c>
      <c r="AH2530" s="676"/>
      <c r="AI2530" s="676">
        <v>60</v>
      </c>
      <c r="AJ2530" s="676" t="s">
        <v>3820</v>
      </c>
      <c r="AK2530" s="676" t="s">
        <v>1143</v>
      </c>
      <c r="AL2530" s="696" t="s">
        <v>3821</v>
      </c>
      <c r="AM2530" s="676" t="s">
        <v>52</v>
      </c>
      <c r="AN2530" s="676" t="s">
        <v>1076</v>
      </c>
      <c r="AO2530" s="676"/>
      <c r="AP2530" s="684"/>
      <c r="AQ2530" s="684" t="s">
        <v>37</v>
      </c>
      <c r="AR2530" s="676"/>
      <c r="AS2530" s="544" t="s">
        <v>1077</v>
      </c>
      <c r="AT2530" s="630" t="s">
        <v>1078</v>
      </c>
      <c r="AU2530" s="285" t="s">
        <v>1078</v>
      </c>
      <c r="AV2530" s="674"/>
      <c r="AW2530" s="673">
        <f>U2530</f>
        <v>49201132</v>
      </c>
      <c r="AX2530" s="673" cm="1">
        <f t="array" ref="AX2530">SUM(MID(0&amp;AW2530,LARGE(INDEX(ISNUMBER(--MID(AW2530,ROW($1:$8),1))*ROW($1:$8),),ROW($1:$8))+1,1)*10^ROW($1:$8)/10)</f>
        <v>49201132</v>
      </c>
      <c r="AY2530" s="673" t="str">
        <f>VLOOKUP($AX2530,'Item Master Data'!$A:$F,3,FALSE)</f>
        <v>Q.PEAK DUO BLK G10+</v>
      </c>
      <c r="AZ2530" s="673">
        <f>VLOOKUP($AX2530,'Item Master Data'!$A:$F,6,FALSE)</f>
        <v>360</v>
      </c>
      <c r="BA2530" s="673">
        <f>X2530/BB2530</f>
        <v>78</v>
      </c>
      <c r="BB2530" s="673">
        <f>VLOOKUP(AX2530,'Item Master Data'!$A:$G,7,FALSE)</f>
        <v>32</v>
      </c>
      <c r="BD2530" s="673">
        <f>W2530-AZ2530</f>
        <v>0</v>
      </c>
    </row>
    <row r="2531" spans="1:56" s="673" customFormat="1">
      <c r="A2531" s="282"/>
      <c r="B2531" s="283"/>
      <c r="C2531" s="283"/>
      <c r="D2531" s="535" t="s">
        <v>3750</v>
      </c>
      <c r="E2531" s="284"/>
      <c r="F2531" s="676"/>
      <c r="G2531" s="676">
        <v>2022</v>
      </c>
      <c r="H2531" s="676">
        <v>6</v>
      </c>
      <c r="I2531" s="687"/>
      <c r="J2531" s="677"/>
      <c r="K2531" s="734" t="s">
        <v>4165</v>
      </c>
      <c r="L2531" s="734" t="s">
        <v>3819</v>
      </c>
      <c r="M2531" s="677">
        <v>44529</v>
      </c>
      <c r="N2531" s="677">
        <v>44713</v>
      </c>
      <c r="O2531" s="677"/>
      <c r="P2531" s="677"/>
      <c r="Q2531" s="677"/>
      <c r="R2531" s="677"/>
      <c r="S2531" s="676" t="s">
        <v>1106</v>
      </c>
      <c r="T2531" s="676">
        <v>60</v>
      </c>
      <c r="U2531" s="676">
        <v>49401140</v>
      </c>
      <c r="V2531" s="676" t="s">
        <v>985</v>
      </c>
      <c r="W2531" s="678">
        <v>400</v>
      </c>
      <c r="X2531" s="551">
        <v>2304</v>
      </c>
      <c r="Y2531" s="693">
        <f>W2531*X2531</f>
        <v>921600</v>
      </c>
      <c r="Z2531" s="680">
        <v>0.52</v>
      </c>
      <c r="AA2531" s="682">
        <f>Y2531*Z2531</f>
        <v>479232</v>
      </c>
      <c r="AB2531" s="682"/>
      <c r="AC2531" s="683">
        <v>0</v>
      </c>
      <c r="AD2531" s="692"/>
      <c r="AE2531" s="684"/>
      <c r="AF2531" s="695">
        <f>AA2531+AD2531+AE2531</f>
        <v>479232</v>
      </c>
      <c r="AG2531" s="676" t="s">
        <v>1073</v>
      </c>
      <c r="AH2531" s="676"/>
      <c r="AI2531" s="676">
        <v>60</v>
      </c>
      <c r="AJ2531" s="676" t="s">
        <v>3820</v>
      </c>
      <c r="AK2531" s="676" t="s">
        <v>1143</v>
      </c>
      <c r="AL2531" s="696" t="s">
        <v>3821</v>
      </c>
      <c r="AM2531" s="676" t="s">
        <v>52</v>
      </c>
      <c r="AN2531" s="676" t="s">
        <v>1076</v>
      </c>
      <c r="AO2531" s="676"/>
      <c r="AP2531" s="684"/>
      <c r="AQ2531" s="684" t="s">
        <v>37</v>
      </c>
      <c r="AR2531" s="676"/>
      <c r="AS2531" s="544" t="s">
        <v>1077</v>
      </c>
      <c r="AT2531" s="630" t="s">
        <v>1078</v>
      </c>
      <c r="AU2531" s="285" t="s">
        <v>1078</v>
      </c>
      <c r="AV2531" s="674"/>
      <c r="AW2531" s="673">
        <f>U2531</f>
        <v>49401140</v>
      </c>
      <c r="AX2531" s="673" cm="1">
        <f t="array" ref="AX2531">SUM(MID(0&amp;AW2531,LARGE(INDEX(ISNUMBER(--MID(AW2531,ROW($1:$8),1))*ROW($1:$8),),ROW($1:$8))+1,1)*10^ROW($1:$8)/10)</f>
        <v>49401140</v>
      </c>
      <c r="AY2531" s="673" t="str">
        <f>VLOOKUP($AX2531,'Item Master Data'!$A:$F,3,FALSE)</f>
        <v>Q.PEAK DUO BLK ML G10.a+</v>
      </c>
      <c r="AZ2531" s="673">
        <f>VLOOKUP($AX2531,'Item Master Data'!$A:$F,6,FALSE)</f>
        <v>400</v>
      </c>
      <c r="BA2531" s="673">
        <f>X2531/BB2531</f>
        <v>72</v>
      </c>
      <c r="BB2531" s="673">
        <f>VLOOKUP(AX2531,'Item Master Data'!$A:$G,7,FALSE)</f>
        <v>32</v>
      </c>
      <c r="BD2531" s="673">
        <f>W2531-AZ2531</f>
        <v>0</v>
      </c>
    </row>
    <row r="2532" spans="1:56" s="673" customFormat="1">
      <c r="A2532" s="282"/>
      <c r="B2532" s="283"/>
      <c r="C2532" s="283"/>
      <c r="D2532" s="535" t="s">
        <v>3750</v>
      </c>
      <c r="E2532" s="284"/>
      <c r="F2532" s="676"/>
      <c r="G2532" s="676">
        <v>2022</v>
      </c>
      <c r="H2532" s="676">
        <v>6</v>
      </c>
      <c r="I2532" s="687"/>
      <c r="J2532" s="677"/>
      <c r="K2532" s="734" t="s">
        <v>4166</v>
      </c>
      <c r="L2532" s="734" t="s">
        <v>1379</v>
      </c>
      <c r="M2532" s="677">
        <v>44498</v>
      </c>
      <c r="N2532" s="677">
        <v>44652</v>
      </c>
      <c r="O2532" s="677"/>
      <c r="P2532" s="677"/>
      <c r="Q2532" s="677"/>
      <c r="R2532" s="677"/>
      <c r="S2532" s="676" t="s">
        <v>1106</v>
      </c>
      <c r="T2532" s="676">
        <v>60</v>
      </c>
      <c r="U2532" s="676">
        <v>49201132</v>
      </c>
      <c r="V2532" s="676" t="s">
        <v>986</v>
      </c>
      <c r="W2532" s="678">
        <v>360</v>
      </c>
      <c r="X2532" s="551">
        <v>1664</v>
      </c>
      <c r="Y2532" s="693">
        <f>W2532*X2532</f>
        <v>599040</v>
      </c>
      <c r="Z2532" s="680">
        <v>0.53</v>
      </c>
      <c r="AA2532" s="682">
        <f>Y2532*Z2532</f>
        <v>317491.20000000001</v>
      </c>
      <c r="AB2532" s="682"/>
      <c r="AC2532" s="683">
        <v>0</v>
      </c>
      <c r="AD2532" s="692"/>
      <c r="AE2532" s="684"/>
      <c r="AF2532" s="695">
        <f>AA2532+AD2532+AE2532</f>
        <v>317491.20000000001</v>
      </c>
      <c r="AG2532" s="676" t="s">
        <v>1073</v>
      </c>
      <c r="AH2532" s="676"/>
      <c r="AI2532" s="676">
        <v>60</v>
      </c>
      <c r="AJ2532" s="676" t="s">
        <v>1358</v>
      </c>
      <c r="AK2532" s="676" t="s">
        <v>1359</v>
      </c>
      <c r="AL2532" s="696">
        <v>18360</v>
      </c>
      <c r="AM2532" s="676" t="s">
        <v>52</v>
      </c>
      <c r="AN2532" s="676" t="s">
        <v>1076</v>
      </c>
      <c r="AO2532" s="676"/>
      <c r="AP2532" s="684"/>
      <c r="AQ2532" s="684" t="s">
        <v>37</v>
      </c>
      <c r="AR2532" s="676"/>
      <c r="AS2532" s="544" t="s">
        <v>1078</v>
      </c>
      <c r="AT2532" s="630"/>
      <c r="AU2532" s="285"/>
      <c r="AV2532" s="674"/>
      <c r="AW2532" s="673">
        <f>U2532</f>
        <v>49201132</v>
      </c>
      <c r="AX2532" s="673" cm="1">
        <f t="array" ref="AX2532">SUM(MID(0&amp;AW2532,LARGE(INDEX(ISNUMBER(--MID(AW2532,ROW($1:$8),1))*ROW($1:$8),),ROW($1:$8))+1,1)*10^ROW($1:$8)/10)</f>
        <v>49201132</v>
      </c>
      <c r="AY2532" s="673" t="str">
        <f>VLOOKUP($AX2532,'Item Master Data'!$A:$F,3,FALSE)</f>
        <v>Q.PEAK DUO BLK G10+</v>
      </c>
      <c r="AZ2532" s="673">
        <f>VLOOKUP($AX2532,'Item Master Data'!$A:$F,6,FALSE)</f>
        <v>360</v>
      </c>
      <c r="BA2532" s="673">
        <f>X2532/BB2532</f>
        <v>52</v>
      </c>
      <c r="BB2532" s="673">
        <f>VLOOKUP(AX2532,'Item Master Data'!$A:$G,7,FALSE)</f>
        <v>32</v>
      </c>
      <c r="BD2532" s="673">
        <f>W2532-AZ2532</f>
        <v>0</v>
      </c>
    </row>
    <row r="2533" spans="1:56" s="673" customFormat="1">
      <c r="A2533" s="282"/>
      <c r="B2533" s="283"/>
      <c r="C2533" s="283"/>
      <c r="D2533" s="535" t="s">
        <v>3750</v>
      </c>
      <c r="E2533" s="284"/>
      <c r="F2533" s="676" t="s">
        <v>1152</v>
      </c>
      <c r="G2533" s="676">
        <v>2022</v>
      </c>
      <c r="H2533" s="676">
        <v>6</v>
      </c>
      <c r="I2533" s="687"/>
      <c r="J2533" s="677"/>
      <c r="K2533" s="734" t="s">
        <v>4167</v>
      </c>
      <c r="L2533" s="734" t="s">
        <v>1381</v>
      </c>
      <c r="M2533" s="677">
        <v>44532</v>
      </c>
      <c r="N2533" s="677">
        <v>44713</v>
      </c>
      <c r="O2533" s="677"/>
      <c r="P2533" s="677"/>
      <c r="Q2533" s="677"/>
      <c r="R2533" s="677"/>
      <c r="S2533" s="676" t="s">
        <v>1106</v>
      </c>
      <c r="T2533" s="676">
        <v>60</v>
      </c>
      <c r="U2533" s="676">
        <v>49201132</v>
      </c>
      <c r="V2533" s="676" t="s">
        <v>986</v>
      </c>
      <c r="W2533" s="678">
        <v>360</v>
      </c>
      <c r="X2533" s="551">
        <v>832</v>
      </c>
      <c r="Y2533" s="693">
        <f>W2533*X2533</f>
        <v>299520</v>
      </c>
      <c r="Z2533" s="680">
        <v>0.53</v>
      </c>
      <c r="AA2533" s="682">
        <f>Y2533*Z2533</f>
        <v>158745.60000000001</v>
      </c>
      <c r="AB2533" s="682"/>
      <c r="AC2533" s="683">
        <v>0</v>
      </c>
      <c r="AD2533" s="692"/>
      <c r="AE2533" s="684"/>
      <c r="AF2533" s="695">
        <f>AA2533+AD2533+AE2533</f>
        <v>158745.60000000001</v>
      </c>
      <c r="AG2533" s="676" t="s">
        <v>1073</v>
      </c>
      <c r="AH2533" s="676"/>
      <c r="AI2533" s="676">
        <v>60</v>
      </c>
      <c r="AJ2533" s="676" t="s">
        <v>1382</v>
      </c>
      <c r="AK2533" s="676" t="s">
        <v>1383</v>
      </c>
      <c r="AL2533" s="696">
        <v>5401</v>
      </c>
      <c r="AM2533" s="676" t="s">
        <v>52</v>
      </c>
      <c r="AN2533" s="676" t="s">
        <v>1076</v>
      </c>
      <c r="AO2533" s="676"/>
      <c r="AP2533" s="684"/>
      <c r="AQ2533" s="684" t="s">
        <v>37</v>
      </c>
      <c r="AR2533" s="676"/>
      <c r="AS2533" s="544" t="s">
        <v>1077</v>
      </c>
      <c r="AT2533" s="630"/>
      <c r="AU2533" s="285"/>
      <c r="AV2533" s="674"/>
      <c r="AW2533" s="673">
        <f>U2533</f>
        <v>49201132</v>
      </c>
      <c r="AX2533" s="673" cm="1">
        <f t="array" ref="AX2533">SUM(MID(0&amp;AW2533,LARGE(INDEX(ISNUMBER(--MID(AW2533,ROW($1:$8),1))*ROW($1:$8),),ROW($1:$8))+1,1)*10^ROW($1:$8)/10)</f>
        <v>49201132</v>
      </c>
      <c r="AY2533" s="673" t="str">
        <f>VLOOKUP($AX2533,'Item Master Data'!$A:$F,3,FALSE)</f>
        <v>Q.PEAK DUO BLK G10+</v>
      </c>
      <c r="AZ2533" s="673">
        <f>VLOOKUP($AX2533,'Item Master Data'!$A:$F,6,FALSE)</f>
        <v>360</v>
      </c>
      <c r="BA2533" s="673">
        <f>X2533/BB2533</f>
        <v>26</v>
      </c>
      <c r="BB2533" s="673">
        <f>VLOOKUP(AX2533,'Item Master Data'!$A:$G,7,FALSE)</f>
        <v>32</v>
      </c>
      <c r="BD2533" s="673">
        <f>W2533-AZ2533</f>
        <v>0</v>
      </c>
    </row>
    <row r="2534" spans="1:56" s="673" customFormat="1">
      <c r="A2534" s="282"/>
      <c r="B2534" s="283"/>
      <c r="C2534" s="283"/>
      <c r="D2534" s="535" t="s">
        <v>3750</v>
      </c>
      <c r="E2534" s="284"/>
      <c r="F2534" s="676"/>
      <c r="G2534" s="676">
        <v>2022</v>
      </c>
      <c r="H2534" s="676">
        <v>6</v>
      </c>
      <c r="I2534" s="687"/>
      <c r="J2534" s="677"/>
      <c r="K2534" s="734" t="s">
        <v>4168</v>
      </c>
      <c r="L2534" s="734" t="s">
        <v>1386</v>
      </c>
      <c r="M2534" s="677">
        <v>44517</v>
      </c>
      <c r="N2534" s="677">
        <v>44652</v>
      </c>
      <c r="O2534" s="677"/>
      <c r="P2534" s="677"/>
      <c r="Q2534" s="677"/>
      <c r="R2534" s="677"/>
      <c r="S2534" s="676" t="s">
        <v>1106</v>
      </c>
      <c r="T2534" s="676">
        <v>60</v>
      </c>
      <c r="U2534" s="676">
        <v>49201132</v>
      </c>
      <c r="V2534" s="676" t="s">
        <v>986</v>
      </c>
      <c r="W2534" s="678">
        <v>360</v>
      </c>
      <c r="X2534" s="551">
        <v>768</v>
      </c>
      <c r="Y2534" s="693">
        <f>W2534*X2534</f>
        <v>276480</v>
      </c>
      <c r="Z2534" s="680">
        <v>0.5</v>
      </c>
      <c r="AA2534" s="682">
        <f>Y2534*Z2534</f>
        <v>138240</v>
      </c>
      <c r="AB2534" s="682"/>
      <c r="AC2534" s="683">
        <f>AB2534*Y2534</f>
        <v>0</v>
      </c>
      <c r="AD2534" s="692"/>
      <c r="AE2534" s="684"/>
      <c r="AF2534" s="695">
        <f>AA2534+AD2534+AE2534</f>
        <v>138240</v>
      </c>
      <c r="AG2534" s="676" t="s">
        <v>1073</v>
      </c>
      <c r="AH2534" s="676">
        <v>0</v>
      </c>
      <c r="AI2534" s="676">
        <v>60</v>
      </c>
      <c r="AJ2534" s="676" t="s">
        <v>1387</v>
      </c>
      <c r="AK2534" s="676" t="s">
        <v>1388</v>
      </c>
      <c r="AL2534" s="696" t="s">
        <v>3833</v>
      </c>
      <c r="AM2534" s="676" t="s">
        <v>52</v>
      </c>
      <c r="AN2534" s="676" t="s">
        <v>1076</v>
      </c>
      <c r="AO2534" s="676"/>
      <c r="AP2534" s="684"/>
      <c r="AQ2534" s="684" t="s">
        <v>1090</v>
      </c>
      <c r="AR2534" s="676"/>
      <c r="AS2534" s="544" t="s">
        <v>1077</v>
      </c>
      <c r="AT2534" s="630" t="s">
        <v>1091</v>
      </c>
      <c r="AU2534" s="285" t="s">
        <v>1078</v>
      </c>
      <c r="AV2534" s="674"/>
      <c r="AW2534" s="673">
        <f>U2534</f>
        <v>49201132</v>
      </c>
      <c r="AX2534" s="673" cm="1">
        <f t="array" ref="AX2534">SUM(MID(0&amp;AW2534,LARGE(INDEX(ISNUMBER(--MID(AW2534,ROW($1:$8),1))*ROW($1:$8),),ROW($1:$8))+1,1)*10^ROW($1:$8)/10)</f>
        <v>49201132</v>
      </c>
      <c r="AY2534" s="673" t="str">
        <f>VLOOKUP($AX2534,'Item Master Data'!$A:$F,3,FALSE)</f>
        <v>Q.PEAK DUO BLK G10+</v>
      </c>
      <c r="AZ2534" s="673">
        <f>VLOOKUP($AX2534,'Item Master Data'!$A:$F,6,FALSE)</f>
        <v>360</v>
      </c>
      <c r="BA2534" s="673">
        <f>X2534/BB2534</f>
        <v>24</v>
      </c>
      <c r="BB2534" s="673">
        <f>VLOOKUP(AX2534,'Item Master Data'!$A:$G,7,FALSE)</f>
        <v>32</v>
      </c>
      <c r="BD2534" s="673">
        <f>W2534-AZ2534</f>
        <v>0</v>
      </c>
    </row>
    <row r="2535" spans="1:56" s="673" customFormat="1">
      <c r="A2535" s="282"/>
      <c r="B2535" s="283"/>
      <c r="C2535" s="283"/>
      <c r="D2535" s="535" t="s">
        <v>3750</v>
      </c>
      <c r="E2535" s="294" t="s">
        <v>4131</v>
      </c>
      <c r="F2535" s="676"/>
      <c r="G2535" s="676">
        <v>2022</v>
      </c>
      <c r="H2535" s="676">
        <v>6</v>
      </c>
      <c r="I2535" s="676"/>
      <c r="J2535" s="677"/>
      <c r="K2535" s="676" t="s">
        <v>4132</v>
      </c>
      <c r="L2535" s="676" t="s">
        <v>3835</v>
      </c>
      <c r="M2535" s="677"/>
      <c r="N2535" s="677" t="s">
        <v>1652</v>
      </c>
      <c r="O2535" s="677"/>
      <c r="P2535" s="677"/>
      <c r="Q2535" s="677"/>
      <c r="R2535" s="677"/>
      <c r="S2535" s="676" t="s">
        <v>1106</v>
      </c>
      <c r="T2535" s="676">
        <v>60</v>
      </c>
      <c r="U2535" s="676"/>
      <c r="V2535" s="676" t="s">
        <v>986</v>
      </c>
      <c r="W2535" s="678">
        <v>360</v>
      </c>
      <c r="X2535" s="551">
        <v>10816</v>
      </c>
      <c r="Y2535" s="693">
        <f>W2535*X2535</f>
        <v>3893760</v>
      </c>
      <c r="Z2535" s="680">
        <v>0.47499999999999998</v>
      </c>
      <c r="AA2535" s="682">
        <f>Y2535*Z2535</f>
        <v>1849536</v>
      </c>
      <c r="AB2535" s="682"/>
      <c r="AC2535" s="683">
        <f>AB2535*Y2535</f>
        <v>0</v>
      </c>
      <c r="AD2535" s="692"/>
      <c r="AE2535" s="684"/>
      <c r="AF2535" s="695">
        <f>AA2535+AD2535+AE2535</f>
        <v>1849536</v>
      </c>
      <c r="AG2535" s="676" t="s">
        <v>47</v>
      </c>
      <c r="AH2535" s="676">
        <v>0</v>
      </c>
      <c r="AI2535" s="676">
        <v>60</v>
      </c>
      <c r="AJ2535" s="676" t="s">
        <v>1113</v>
      </c>
      <c r="AK2535" s="676" t="s">
        <v>1113</v>
      </c>
      <c r="AL2535" s="676" t="s">
        <v>1113</v>
      </c>
      <c r="AM2535" s="676" t="s">
        <v>52</v>
      </c>
      <c r="AN2535" s="676"/>
      <c r="AO2535" s="676"/>
      <c r="AP2535" s="684"/>
      <c r="AQ2535" s="684" t="s">
        <v>37</v>
      </c>
      <c r="AR2535" s="676"/>
      <c r="AS2535" s="544" t="s">
        <v>1077</v>
      </c>
      <c r="AT2535" s="630" t="s">
        <v>3836</v>
      </c>
      <c r="AU2535" s="285" t="s">
        <v>1078</v>
      </c>
      <c r="AV2535" s="674"/>
      <c r="AW2535" s="673">
        <f>U2535</f>
        <v>0</v>
      </c>
      <c r="AX2535" s="673" cm="1">
        <f t="array" ref="AX2535">SUM(MID(0&amp;AW2535,LARGE(INDEX(ISNUMBER(--MID(AW2535,ROW($1:$8),1))*ROW($1:$8),),ROW($1:$8))+1,1)*10^ROW($1:$8)/10)</f>
        <v>0</v>
      </c>
      <c r="AY2535" s="673" t="e">
        <f>VLOOKUP($AX2535,'Item Master Data'!$A:$F,3,FALSE)</f>
        <v>#N/A</v>
      </c>
      <c r="AZ2535" s="673" t="e">
        <f>VLOOKUP($AX2535,'Item Master Data'!$A:$F,6,FALSE)</f>
        <v>#N/A</v>
      </c>
      <c r="BA2535" s="673" t="e">
        <f>X2535/BB2535</f>
        <v>#N/A</v>
      </c>
      <c r="BB2535" s="673" t="e">
        <f>VLOOKUP(AX2535,'Item Master Data'!$A:$G,7,FALSE)</f>
        <v>#N/A</v>
      </c>
      <c r="BD2535" s="673" t="e">
        <f>W2535-AZ2535</f>
        <v>#N/A</v>
      </c>
    </row>
    <row r="2536" spans="1:56" s="673" customFormat="1">
      <c r="A2536" s="282"/>
      <c r="B2536" s="283"/>
      <c r="C2536" s="283"/>
      <c r="D2536" s="535" t="s">
        <v>3750</v>
      </c>
      <c r="E2536" s="294" t="s">
        <v>4133</v>
      </c>
      <c r="F2536" s="676"/>
      <c r="G2536" s="676">
        <v>2022</v>
      </c>
      <c r="H2536" s="676">
        <v>6</v>
      </c>
      <c r="I2536" s="676"/>
      <c r="J2536" s="677"/>
      <c r="K2536" s="676" t="s">
        <v>4134</v>
      </c>
      <c r="L2536" s="676" t="s">
        <v>3835</v>
      </c>
      <c r="M2536" s="677"/>
      <c r="N2536" s="677" t="s">
        <v>1655</v>
      </c>
      <c r="O2536" s="677"/>
      <c r="P2536" s="677"/>
      <c r="Q2536" s="677"/>
      <c r="R2536" s="677"/>
      <c r="S2536" s="676" t="s">
        <v>1106</v>
      </c>
      <c r="T2536" s="676">
        <v>60</v>
      </c>
      <c r="U2536" s="676"/>
      <c r="V2536" s="676" t="s">
        <v>973</v>
      </c>
      <c r="W2536" s="678">
        <v>400</v>
      </c>
      <c r="X2536" s="551">
        <f>10752-7168</f>
        <v>3584</v>
      </c>
      <c r="Y2536" s="693">
        <f>W2536*X2536</f>
        <v>1433600</v>
      </c>
      <c r="Z2536" s="680">
        <v>0.49</v>
      </c>
      <c r="AA2536" s="682">
        <f>Y2536*Z2536</f>
        <v>702464</v>
      </c>
      <c r="AB2536" s="682"/>
      <c r="AC2536" s="683">
        <f>AB2536*Y2536</f>
        <v>0</v>
      </c>
      <c r="AD2536" s="692"/>
      <c r="AE2536" s="684"/>
      <c r="AF2536" s="695">
        <f>AA2536+AD2536+AE2536</f>
        <v>702464</v>
      </c>
      <c r="AG2536" s="676" t="s">
        <v>47</v>
      </c>
      <c r="AH2536" s="676">
        <v>0</v>
      </c>
      <c r="AI2536" s="676">
        <v>60</v>
      </c>
      <c r="AJ2536" s="676" t="s">
        <v>1113</v>
      </c>
      <c r="AK2536" s="676" t="s">
        <v>1113</v>
      </c>
      <c r="AL2536" s="676" t="s">
        <v>1113</v>
      </c>
      <c r="AM2536" s="676" t="s">
        <v>52</v>
      </c>
      <c r="AN2536" s="676"/>
      <c r="AO2536" s="676"/>
      <c r="AP2536" s="684"/>
      <c r="AQ2536" s="684" t="s">
        <v>37</v>
      </c>
      <c r="AR2536" s="676"/>
      <c r="AS2536" s="544" t="s">
        <v>1077</v>
      </c>
      <c r="AT2536" s="630" t="s">
        <v>3836</v>
      </c>
      <c r="AU2536" s="285" t="s">
        <v>1078</v>
      </c>
      <c r="AV2536" s="674"/>
      <c r="AW2536" s="673">
        <f>U2536</f>
        <v>0</v>
      </c>
      <c r="AX2536" s="673" cm="1">
        <f t="array" ref="AX2536">SUM(MID(0&amp;AW2536,LARGE(INDEX(ISNUMBER(--MID(AW2536,ROW($1:$8),1))*ROW($1:$8),),ROW($1:$8))+1,1)*10^ROW($1:$8)/10)</f>
        <v>0</v>
      </c>
      <c r="AY2536" s="673" t="e">
        <f>VLOOKUP($AX2536,'Item Master Data'!$A:$F,3,FALSE)</f>
        <v>#N/A</v>
      </c>
      <c r="AZ2536" s="673" t="e">
        <f>VLOOKUP($AX2536,'Item Master Data'!$A:$F,6,FALSE)</f>
        <v>#N/A</v>
      </c>
      <c r="BA2536" s="673" t="e">
        <f>X2536/BB2536</f>
        <v>#N/A</v>
      </c>
      <c r="BB2536" s="673" t="e">
        <f>VLOOKUP(AX2536,'Item Master Data'!$A:$G,7,FALSE)</f>
        <v>#N/A</v>
      </c>
      <c r="BD2536" s="673" t="e">
        <f>W2536-AZ2536</f>
        <v>#N/A</v>
      </c>
    </row>
    <row r="2537" spans="1:56" s="673" customFormat="1">
      <c r="A2537" s="282"/>
      <c r="B2537" s="283"/>
      <c r="C2537" s="283"/>
      <c r="D2537" s="535" t="s">
        <v>3750</v>
      </c>
      <c r="E2537" s="294" t="s">
        <v>4169</v>
      </c>
      <c r="F2537" s="676"/>
      <c r="G2537" s="676">
        <v>2022</v>
      </c>
      <c r="H2537" s="676">
        <v>6</v>
      </c>
      <c r="I2537" s="676"/>
      <c r="J2537" s="677"/>
      <c r="K2537" s="676" t="s">
        <v>4170</v>
      </c>
      <c r="L2537" s="676" t="s">
        <v>3835</v>
      </c>
      <c r="M2537" s="677"/>
      <c r="N2537" s="677" t="s">
        <v>1656</v>
      </c>
      <c r="O2537" s="677"/>
      <c r="P2537" s="677"/>
      <c r="Q2537" s="677"/>
      <c r="R2537" s="677"/>
      <c r="S2537" s="676" t="s">
        <v>1106</v>
      </c>
      <c r="T2537" s="676">
        <v>60</v>
      </c>
      <c r="U2537" s="676"/>
      <c r="V2537" s="676" t="s">
        <v>973</v>
      </c>
      <c r="W2537" s="678">
        <v>400</v>
      </c>
      <c r="X2537" s="551">
        <f>10752-896</f>
        <v>9856</v>
      </c>
      <c r="Y2537" s="693">
        <f>W2537*X2537</f>
        <v>3942400</v>
      </c>
      <c r="Z2537" s="680">
        <v>0.49</v>
      </c>
      <c r="AA2537" s="682">
        <f>Y2537*Z2537</f>
        <v>1931776</v>
      </c>
      <c r="AB2537" s="682"/>
      <c r="AC2537" s="683">
        <f>AB2537*Y2537</f>
        <v>0</v>
      </c>
      <c r="AD2537" s="692"/>
      <c r="AE2537" s="684"/>
      <c r="AF2537" s="695">
        <f>AA2537+AD2537+AE2537</f>
        <v>1931776</v>
      </c>
      <c r="AG2537" s="676" t="s">
        <v>47</v>
      </c>
      <c r="AH2537" s="676">
        <v>0</v>
      </c>
      <c r="AI2537" s="676">
        <v>60</v>
      </c>
      <c r="AJ2537" s="676" t="s">
        <v>1113</v>
      </c>
      <c r="AK2537" s="676" t="s">
        <v>1113</v>
      </c>
      <c r="AL2537" s="676" t="s">
        <v>1113</v>
      </c>
      <c r="AM2537" s="676" t="s">
        <v>52</v>
      </c>
      <c r="AN2537" s="676"/>
      <c r="AO2537" s="676"/>
      <c r="AP2537" s="684"/>
      <c r="AQ2537" s="684" t="s">
        <v>37</v>
      </c>
      <c r="AR2537" s="676"/>
      <c r="AS2537" s="544" t="s">
        <v>1077</v>
      </c>
      <c r="AT2537" s="630" t="s">
        <v>3836</v>
      </c>
      <c r="AU2537" s="285" t="s">
        <v>1078</v>
      </c>
      <c r="AV2537" s="674"/>
      <c r="AW2537" s="673">
        <f>U2537</f>
        <v>0</v>
      </c>
      <c r="AX2537" s="673" cm="1">
        <f t="array" ref="AX2537">SUM(MID(0&amp;AW2537,LARGE(INDEX(ISNUMBER(--MID(AW2537,ROW($1:$8),1))*ROW($1:$8),),ROW($1:$8))+1,1)*10^ROW($1:$8)/10)</f>
        <v>0</v>
      </c>
      <c r="AY2537" s="673" t="e">
        <f>VLOOKUP($AX2537,'Item Master Data'!$A:$F,3,FALSE)</f>
        <v>#N/A</v>
      </c>
      <c r="AZ2537" s="673" t="e">
        <f>VLOOKUP($AX2537,'Item Master Data'!$A:$F,6,FALSE)</f>
        <v>#N/A</v>
      </c>
      <c r="BA2537" s="673" t="e">
        <f>X2537/BB2537</f>
        <v>#N/A</v>
      </c>
      <c r="BB2537" s="673" t="e">
        <f>VLOOKUP(AX2537,'Item Master Data'!$A:$G,7,FALSE)</f>
        <v>#N/A</v>
      </c>
      <c r="BD2537" s="673" t="e">
        <f>W2537-AZ2537</f>
        <v>#N/A</v>
      </c>
    </row>
    <row r="2538" spans="1:56" s="673" customFormat="1">
      <c r="A2538" s="282"/>
      <c r="B2538" s="283"/>
      <c r="C2538" s="283"/>
      <c r="D2538" s="535" t="s">
        <v>3750</v>
      </c>
      <c r="E2538" s="284" t="s">
        <v>4171</v>
      </c>
      <c r="F2538" s="676" t="s">
        <v>1152</v>
      </c>
      <c r="G2538" s="676">
        <v>2022</v>
      </c>
      <c r="H2538" s="676">
        <v>6</v>
      </c>
      <c r="I2538" s="687" t="s">
        <v>1510</v>
      </c>
      <c r="J2538" s="677"/>
      <c r="K2538" s="676" t="s">
        <v>4144</v>
      </c>
      <c r="L2538" s="676" t="s">
        <v>4145</v>
      </c>
      <c r="M2538" s="677">
        <v>44489</v>
      </c>
      <c r="N2538" s="677">
        <v>44234</v>
      </c>
      <c r="O2538" s="677"/>
      <c r="P2538" s="677"/>
      <c r="Q2538" s="677"/>
      <c r="R2538" s="677"/>
      <c r="S2538" s="676" t="s">
        <v>1106</v>
      </c>
      <c r="T2538" s="676">
        <v>60</v>
      </c>
      <c r="U2538" s="676">
        <v>49201132</v>
      </c>
      <c r="V2538" s="676" t="s">
        <v>986</v>
      </c>
      <c r="W2538" s="678">
        <v>360</v>
      </c>
      <c r="X2538" s="551">
        <v>3520</v>
      </c>
      <c r="Y2538" s="693">
        <f>W2538*X2538</f>
        <v>1267200</v>
      </c>
      <c r="Z2538" s="680">
        <v>0.5</v>
      </c>
      <c r="AA2538" s="682">
        <f>Y2538*Z2538</f>
        <v>633600</v>
      </c>
      <c r="AB2538" s="682"/>
      <c r="AC2538" s="683">
        <f>AB2538*Y2538</f>
        <v>0</v>
      </c>
      <c r="AD2538" s="692"/>
      <c r="AE2538" s="684"/>
      <c r="AF2538" s="695">
        <f>AA2538+AD2538+AE2538</f>
        <v>633600</v>
      </c>
      <c r="AG2538" s="676" t="s">
        <v>47</v>
      </c>
      <c r="AH2538" s="676">
        <v>100</v>
      </c>
      <c r="AI2538" s="676">
        <v>0</v>
      </c>
      <c r="AJ2538" s="676" t="s">
        <v>3866</v>
      </c>
      <c r="AK2538" s="676" t="s">
        <v>1089</v>
      </c>
      <c r="AL2538" s="696" t="s">
        <v>4146</v>
      </c>
      <c r="AM2538" s="676" t="s">
        <v>52</v>
      </c>
      <c r="AN2538" s="676" t="s">
        <v>1076</v>
      </c>
      <c r="AO2538" s="676"/>
      <c r="AP2538" s="684"/>
      <c r="AQ2538" s="684"/>
      <c r="AR2538" s="676"/>
      <c r="AS2538" s="544"/>
      <c r="AT2538" s="630"/>
      <c r="AU2538" s="285"/>
      <c r="AV2538" s="674"/>
      <c r="AW2538" s="673">
        <f>U2538</f>
        <v>49201132</v>
      </c>
      <c r="AX2538" s="673" cm="1">
        <f t="array" ref="AX2538">SUM(MID(0&amp;AW2538,LARGE(INDEX(ISNUMBER(--MID(AW2538,ROW($1:$8),1))*ROW($1:$8),),ROW($1:$8))+1,1)*10^ROW($1:$8)/10)</f>
        <v>49201132</v>
      </c>
      <c r="AY2538" s="673" t="str">
        <f>VLOOKUP($AX2538,'Item Master Data'!$A:$F,3,FALSE)</f>
        <v>Q.PEAK DUO BLK G10+</v>
      </c>
      <c r="AZ2538" s="673">
        <f>VLOOKUP($AX2538,'Item Master Data'!$A:$F,6,FALSE)</f>
        <v>360</v>
      </c>
      <c r="BA2538" s="673">
        <f>X2538/BB2538</f>
        <v>110</v>
      </c>
      <c r="BB2538" s="673">
        <f>VLOOKUP(AX2538,'Item Master Data'!$A:$G,7,FALSE)</f>
        <v>32</v>
      </c>
      <c r="BD2538" s="673">
        <f>W2538-AZ2538</f>
        <v>0</v>
      </c>
    </row>
    <row r="2539" spans="1:56" s="673" customFormat="1">
      <c r="A2539" s="282"/>
      <c r="B2539" s="283"/>
      <c r="C2539" s="283"/>
      <c r="D2539" s="535" t="s">
        <v>3750</v>
      </c>
      <c r="E2539" s="284" t="s">
        <v>4172</v>
      </c>
      <c r="F2539" s="676" t="s">
        <v>1152</v>
      </c>
      <c r="G2539" s="676">
        <v>2022</v>
      </c>
      <c r="H2539" s="676">
        <v>6</v>
      </c>
      <c r="I2539" s="687" t="s">
        <v>1510</v>
      </c>
      <c r="J2539" s="677"/>
      <c r="K2539" s="676" t="s">
        <v>4173</v>
      </c>
      <c r="L2539" s="676" t="s">
        <v>4145</v>
      </c>
      <c r="M2539" s="677">
        <v>44489</v>
      </c>
      <c r="N2539" s="677">
        <v>44262</v>
      </c>
      <c r="O2539" s="677"/>
      <c r="P2539" s="677"/>
      <c r="Q2539" s="677"/>
      <c r="R2539" s="677"/>
      <c r="S2539" s="676" t="s">
        <v>1106</v>
      </c>
      <c r="T2539" s="676">
        <v>60</v>
      </c>
      <c r="U2539" s="676">
        <v>49201132</v>
      </c>
      <c r="V2539" s="676" t="s">
        <v>986</v>
      </c>
      <c r="W2539" s="678">
        <v>360</v>
      </c>
      <c r="X2539" s="551">
        <v>832</v>
      </c>
      <c r="Y2539" s="693">
        <f>W2539*X2539</f>
        <v>299520</v>
      </c>
      <c r="Z2539" s="680">
        <v>0.5</v>
      </c>
      <c r="AA2539" s="682">
        <f>Y2539*Z2539</f>
        <v>149760</v>
      </c>
      <c r="AB2539" s="682"/>
      <c r="AC2539" s="683">
        <f>AB2539*Y2539</f>
        <v>0</v>
      </c>
      <c r="AD2539" s="692"/>
      <c r="AE2539" s="684"/>
      <c r="AF2539" s="695">
        <f>AA2539+AD2539+AE2539</f>
        <v>149760</v>
      </c>
      <c r="AG2539" s="676" t="s">
        <v>47</v>
      </c>
      <c r="AH2539" s="676">
        <v>100</v>
      </c>
      <c r="AI2539" s="676">
        <v>0</v>
      </c>
      <c r="AJ2539" s="676" t="s">
        <v>3866</v>
      </c>
      <c r="AK2539" s="676" t="s">
        <v>1089</v>
      </c>
      <c r="AL2539" s="696" t="s">
        <v>4146</v>
      </c>
      <c r="AM2539" s="676" t="s">
        <v>52</v>
      </c>
      <c r="AN2539" s="676" t="s">
        <v>1076</v>
      </c>
      <c r="AO2539" s="676"/>
      <c r="AP2539" s="684"/>
      <c r="AQ2539" s="684" t="s">
        <v>1090</v>
      </c>
      <c r="AR2539" s="676"/>
      <c r="AS2539" s="544" t="s">
        <v>1077</v>
      </c>
      <c r="AT2539" s="630" t="s">
        <v>1091</v>
      </c>
      <c r="AU2539" s="285" t="s">
        <v>1078</v>
      </c>
      <c r="AV2539" s="674"/>
      <c r="AW2539" s="673">
        <f>U2539</f>
        <v>49201132</v>
      </c>
      <c r="AX2539" s="673" cm="1">
        <f t="array" ref="AX2539">SUM(MID(0&amp;AW2539,LARGE(INDEX(ISNUMBER(--MID(AW2539,ROW($1:$8),1))*ROW($1:$8),),ROW($1:$8))+1,1)*10^ROW($1:$8)/10)</f>
        <v>49201132</v>
      </c>
      <c r="AY2539" s="673" t="str">
        <f>VLOOKUP($AX2539,'Item Master Data'!$A:$F,3,FALSE)</f>
        <v>Q.PEAK DUO BLK G10+</v>
      </c>
      <c r="AZ2539" s="673">
        <f>VLOOKUP($AX2539,'Item Master Data'!$A:$F,6,FALSE)</f>
        <v>360</v>
      </c>
      <c r="BA2539" s="673">
        <f>X2539/BB2539</f>
        <v>26</v>
      </c>
      <c r="BB2539" s="673">
        <f>VLOOKUP(AX2539,'Item Master Data'!$A:$G,7,FALSE)</f>
        <v>32</v>
      </c>
      <c r="BD2539" s="673">
        <f>W2539-AZ2539</f>
        <v>0</v>
      </c>
    </row>
    <row r="2540" spans="1:56" s="673" customFormat="1">
      <c r="A2540" s="282"/>
      <c r="B2540" s="283"/>
      <c r="C2540" s="283"/>
      <c r="D2540" s="535" t="s">
        <v>3750</v>
      </c>
      <c r="E2540" s="294" t="s">
        <v>1292</v>
      </c>
      <c r="F2540" s="676"/>
      <c r="G2540" s="676">
        <v>2022</v>
      </c>
      <c r="H2540" s="676">
        <v>7</v>
      </c>
      <c r="I2540" s="676"/>
      <c r="J2540" s="677"/>
      <c r="K2540" s="676">
        <v>1069</v>
      </c>
      <c r="L2540" s="677" t="s">
        <v>3769</v>
      </c>
      <c r="M2540" s="677">
        <v>44551</v>
      </c>
      <c r="N2540" s="677" t="s">
        <v>1652</v>
      </c>
      <c r="O2540" s="677"/>
      <c r="P2540" s="677"/>
      <c r="Q2540" s="677"/>
      <c r="R2540" s="677"/>
      <c r="S2540" s="676" t="s">
        <v>1106</v>
      </c>
      <c r="T2540" s="676">
        <v>60</v>
      </c>
      <c r="U2540" s="676"/>
      <c r="V2540" s="676" t="s">
        <v>973</v>
      </c>
      <c r="W2540" s="678">
        <v>400</v>
      </c>
      <c r="X2540" s="551">
        <f>16556-5376-5376</f>
        <v>5804</v>
      </c>
      <c r="Y2540" s="693">
        <f>W2540*X2540</f>
        <v>2321600</v>
      </c>
      <c r="Z2540" s="680">
        <v>0.48</v>
      </c>
      <c r="AA2540" s="682">
        <f>Y2540*Z2540</f>
        <v>1114368</v>
      </c>
      <c r="AB2540" s="682"/>
      <c r="AC2540" s="683">
        <f>AB2540*Y2540</f>
        <v>0</v>
      </c>
      <c r="AD2540" s="692"/>
      <c r="AE2540" s="684"/>
      <c r="AF2540" s="695">
        <f>AA2540+AD2540+AE2540</f>
        <v>1114368</v>
      </c>
      <c r="AG2540" s="676" t="s">
        <v>47</v>
      </c>
      <c r="AH2540" s="676"/>
      <c r="AI2540" s="676">
        <v>45</v>
      </c>
      <c r="AJ2540" s="676" t="s">
        <v>1113</v>
      </c>
      <c r="AK2540" s="676" t="s">
        <v>1113</v>
      </c>
      <c r="AL2540" s="696" t="s">
        <v>3926</v>
      </c>
      <c r="AM2540" s="676" t="s">
        <v>52</v>
      </c>
      <c r="AN2540" s="676" t="s">
        <v>1076</v>
      </c>
      <c r="AO2540" s="676"/>
      <c r="AP2540" s="684"/>
      <c r="AQ2540" s="684" t="s">
        <v>37</v>
      </c>
      <c r="AR2540" s="676"/>
      <c r="AS2540" s="544" t="s">
        <v>1157</v>
      </c>
      <c r="AT2540" s="630" t="s">
        <v>1078</v>
      </c>
      <c r="AU2540" s="285" t="s">
        <v>1078</v>
      </c>
      <c r="AV2540" s="674"/>
      <c r="AW2540" s="673">
        <f>U2540</f>
        <v>0</v>
      </c>
      <c r="AX2540" s="673" cm="1">
        <f t="array" ref="AX2540">SUM(MID(0&amp;AW2540,LARGE(INDEX(ISNUMBER(--MID(AW2540,ROW($1:$8),1))*ROW($1:$8),),ROW($1:$8))+1,1)*10^ROW($1:$8)/10)</f>
        <v>0</v>
      </c>
      <c r="AY2540" s="673" t="e">
        <f>VLOOKUP($AX2540,'Item Master Data'!$A:$F,3,FALSE)</f>
        <v>#N/A</v>
      </c>
      <c r="AZ2540" s="673" t="e">
        <f>VLOOKUP($AX2540,'Item Master Data'!$A:$F,6,FALSE)</f>
        <v>#N/A</v>
      </c>
      <c r="BA2540" s="673" t="e">
        <f>X2540/BB2540</f>
        <v>#N/A</v>
      </c>
      <c r="BB2540" s="673" t="e">
        <f>VLOOKUP(AX2540,'Item Master Data'!$A:$G,7,FALSE)</f>
        <v>#N/A</v>
      </c>
      <c r="BD2540" s="673" t="e">
        <f>W2540-AZ2540</f>
        <v>#N/A</v>
      </c>
    </row>
    <row r="2541" spans="1:56" s="673" customFormat="1">
      <c r="A2541" s="282"/>
      <c r="B2541" s="283"/>
      <c r="C2541" s="283"/>
      <c r="D2541" s="535" t="s">
        <v>3750</v>
      </c>
      <c r="E2541" s="294" t="s">
        <v>1292</v>
      </c>
      <c r="F2541" s="676"/>
      <c r="G2541" s="676">
        <v>2022</v>
      </c>
      <c r="H2541" s="676">
        <v>7</v>
      </c>
      <c r="I2541" s="676"/>
      <c r="J2541" s="677"/>
      <c r="K2541" s="676">
        <v>1069</v>
      </c>
      <c r="L2541" s="677" t="s">
        <v>3769</v>
      </c>
      <c r="M2541" s="677">
        <v>44551</v>
      </c>
      <c r="N2541" s="677" t="s">
        <v>4174</v>
      </c>
      <c r="O2541" s="677"/>
      <c r="P2541" s="677"/>
      <c r="Q2541" s="677"/>
      <c r="R2541" s="677"/>
      <c r="S2541" s="676" t="s">
        <v>1106</v>
      </c>
      <c r="T2541" s="676">
        <v>60</v>
      </c>
      <c r="U2541" s="676"/>
      <c r="V2541" s="676" t="s">
        <v>986</v>
      </c>
      <c r="W2541" s="678">
        <v>360</v>
      </c>
      <c r="X2541" s="551">
        <f>13136-9984</f>
        <v>3152</v>
      </c>
      <c r="Y2541" s="693">
        <f>W2541*X2541</f>
        <v>1134720</v>
      </c>
      <c r="Z2541" s="680">
        <v>0.47</v>
      </c>
      <c r="AA2541" s="682">
        <f>Y2541*Z2541</f>
        <v>533318.40000000002</v>
      </c>
      <c r="AB2541" s="682"/>
      <c r="AC2541" s="683">
        <f>AB2541*Y2541</f>
        <v>0</v>
      </c>
      <c r="AD2541" s="692"/>
      <c r="AE2541" s="684"/>
      <c r="AF2541" s="695">
        <f>AA2541+AD2541+AE2541</f>
        <v>533318.40000000002</v>
      </c>
      <c r="AG2541" s="676" t="s">
        <v>47</v>
      </c>
      <c r="AH2541" s="676"/>
      <c r="AI2541" s="676">
        <v>45</v>
      </c>
      <c r="AJ2541" s="676" t="s">
        <v>1113</v>
      </c>
      <c r="AK2541" s="676" t="s">
        <v>1113</v>
      </c>
      <c r="AL2541" s="696" t="s">
        <v>3926</v>
      </c>
      <c r="AM2541" s="676" t="s">
        <v>52</v>
      </c>
      <c r="AN2541" s="676" t="s">
        <v>1076</v>
      </c>
      <c r="AO2541" s="676"/>
      <c r="AP2541" s="684"/>
      <c r="AQ2541" s="684" t="s">
        <v>37</v>
      </c>
      <c r="AR2541" s="676"/>
      <c r="AS2541" s="544" t="s">
        <v>1157</v>
      </c>
      <c r="AT2541" s="630" t="s">
        <v>1078</v>
      </c>
      <c r="AU2541" s="285" t="s">
        <v>1078</v>
      </c>
      <c r="AV2541" s="674"/>
      <c r="AW2541" s="673">
        <f>U2541</f>
        <v>0</v>
      </c>
      <c r="AX2541" s="673" cm="1">
        <f t="array" ref="AX2541">SUM(MID(0&amp;AW2541,LARGE(INDEX(ISNUMBER(--MID(AW2541,ROW($1:$8),1))*ROW($1:$8),),ROW($1:$8))+1,1)*10^ROW($1:$8)/10)</f>
        <v>0</v>
      </c>
      <c r="AY2541" s="673" t="e">
        <f>VLOOKUP($AX2541,'Item Master Data'!$A:$F,3,FALSE)</f>
        <v>#N/A</v>
      </c>
      <c r="AZ2541" s="673" t="e">
        <f>VLOOKUP($AX2541,'Item Master Data'!$A:$F,6,FALSE)</f>
        <v>#N/A</v>
      </c>
      <c r="BA2541" s="673" t="e">
        <f>X2541/BB2541</f>
        <v>#N/A</v>
      </c>
      <c r="BB2541" s="673" t="e">
        <f>VLOOKUP(AX2541,'Item Master Data'!$A:$G,7,FALSE)</f>
        <v>#N/A</v>
      </c>
      <c r="BD2541" s="673" t="e">
        <f>W2541-AZ2541</f>
        <v>#N/A</v>
      </c>
    </row>
    <row r="2542" spans="1:56" s="673" customFormat="1">
      <c r="A2542" s="282"/>
      <c r="B2542" s="283"/>
      <c r="C2542" s="283"/>
      <c r="D2542" s="535" t="s">
        <v>3750</v>
      </c>
      <c r="E2542" s="284" t="s">
        <v>4175</v>
      </c>
      <c r="F2542" s="676"/>
      <c r="G2542" s="676">
        <v>2022</v>
      </c>
      <c r="H2542" s="676">
        <v>7</v>
      </c>
      <c r="I2542" s="687"/>
      <c r="J2542" s="677"/>
      <c r="K2542" s="676" t="s">
        <v>4176</v>
      </c>
      <c r="L2542" s="676" t="s">
        <v>1193</v>
      </c>
      <c r="M2542" s="677">
        <v>44596</v>
      </c>
      <c r="N2542" s="677">
        <v>44746</v>
      </c>
      <c r="O2542" s="677"/>
      <c r="P2542" s="677"/>
      <c r="Q2542" s="677"/>
      <c r="R2542" s="677"/>
      <c r="S2542" s="676" t="s">
        <v>1106</v>
      </c>
      <c r="T2542" s="676">
        <v>60</v>
      </c>
      <c r="U2542" s="676"/>
      <c r="V2542" s="676" t="s">
        <v>973</v>
      </c>
      <c r="W2542" s="678">
        <v>400</v>
      </c>
      <c r="X2542" s="551">
        <v>8320</v>
      </c>
      <c r="Y2542" s="693">
        <f>W2542*X2542</f>
        <v>3328000</v>
      </c>
      <c r="Z2542" s="680">
        <v>0.52</v>
      </c>
      <c r="AA2542" s="682">
        <f>Y2542*Z2542</f>
        <v>1730560</v>
      </c>
      <c r="AB2542" s="682"/>
      <c r="AC2542" s="683">
        <f>AB2542*Y2542</f>
        <v>0</v>
      </c>
      <c r="AD2542" s="692"/>
      <c r="AE2542" s="684"/>
      <c r="AF2542" s="695">
        <f>AA2542+AD2542+AE2542</f>
        <v>1730560</v>
      </c>
      <c r="AG2542" s="676" t="s">
        <v>1073</v>
      </c>
      <c r="AH2542" s="676"/>
      <c r="AI2542" s="676">
        <v>60</v>
      </c>
      <c r="AJ2542" s="676" t="s">
        <v>1216</v>
      </c>
      <c r="AK2542" s="676" t="s">
        <v>1100</v>
      </c>
      <c r="AL2542" s="696">
        <v>1501</v>
      </c>
      <c r="AM2542" s="676" t="s">
        <v>52</v>
      </c>
      <c r="AN2542" s="676"/>
      <c r="AO2542" s="676"/>
      <c r="AP2542" s="684"/>
      <c r="AQ2542" s="684" t="s">
        <v>37</v>
      </c>
      <c r="AR2542" s="676"/>
      <c r="AS2542" s="544"/>
      <c r="AT2542" s="630"/>
      <c r="AU2542" s="285"/>
      <c r="AV2542" s="674"/>
      <c r="AW2542" s="673">
        <f>U2542</f>
        <v>0</v>
      </c>
      <c r="AX2542" s="673" cm="1">
        <f t="array" ref="AX2542">SUM(MID(0&amp;AW2542,LARGE(INDEX(ISNUMBER(--MID(AW2542,ROW($1:$8),1))*ROW($1:$8),),ROW($1:$8))+1,1)*10^ROW($1:$8)/10)</f>
        <v>0</v>
      </c>
      <c r="AY2542" s="673" t="e">
        <f>VLOOKUP($AX2542,'Item Master Data'!$A:$F,3,FALSE)</f>
        <v>#N/A</v>
      </c>
      <c r="AZ2542" s="673" t="e">
        <f>VLOOKUP($AX2542,'Item Master Data'!$A:$F,6,FALSE)</f>
        <v>#N/A</v>
      </c>
      <c r="BA2542" s="673" t="e">
        <f>X2542/BB2542</f>
        <v>#N/A</v>
      </c>
      <c r="BB2542" s="673" t="e">
        <f>VLOOKUP(AX2542,'Item Master Data'!$A:$G,7,FALSE)</f>
        <v>#N/A</v>
      </c>
      <c r="BD2542" s="673" t="e">
        <f>W2542-AZ2542</f>
        <v>#N/A</v>
      </c>
    </row>
    <row r="2543" spans="1:56" s="673" customFormat="1" ht="15" customHeight="1">
      <c r="A2543" s="282"/>
      <c r="B2543" s="283"/>
      <c r="C2543" s="283"/>
      <c r="D2543" s="535" t="s">
        <v>3750</v>
      </c>
      <c r="E2543" s="284"/>
      <c r="F2543" s="676"/>
      <c r="G2543" s="676">
        <v>2022</v>
      </c>
      <c r="H2543" s="676">
        <v>7</v>
      </c>
      <c r="I2543" s="687"/>
      <c r="J2543" s="677"/>
      <c r="K2543" s="676" t="s">
        <v>4177</v>
      </c>
      <c r="L2543" s="676" t="s">
        <v>1237</v>
      </c>
      <c r="M2543" s="677">
        <v>44531</v>
      </c>
      <c r="N2543" s="677">
        <v>44739</v>
      </c>
      <c r="O2543" s="677"/>
      <c r="P2543" s="677"/>
      <c r="Q2543" s="677"/>
      <c r="R2543" s="677"/>
      <c r="S2543" s="676" t="s">
        <v>1106</v>
      </c>
      <c r="T2543" s="676">
        <v>60</v>
      </c>
      <c r="U2543" s="676">
        <v>49201132</v>
      </c>
      <c r="V2543" s="676" t="s">
        <v>986</v>
      </c>
      <c r="W2543" s="678">
        <v>360</v>
      </c>
      <c r="X2543" s="551">
        <v>896</v>
      </c>
      <c r="Y2543" s="693">
        <f>W2543*X2543</f>
        <v>322560</v>
      </c>
      <c r="Z2543" s="680">
        <v>0.49</v>
      </c>
      <c r="AA2543" s="682">
        <f>Y2543*Z2543</f>
        <v>158054.39999999999</v>
      </c>
      <c r="AB2543" s="682"/>
      <c r="AC2543" s="683">
        <v>0</v>
      </c>
      <c r="AD2543" s="692"/>
      <c r="AE2543" s="684"/>
      <c r="AF2543" s="695">
        <f>AA2543+AD2543+AE2543</f>
        <v>158054.39999999999</v>
      </c>
      <c r="AG2543" s="676" t="s">
        <v>1073</v>
      </c>
      <c r="AH2543" s="676"/>
      <c r="AI2543" s="676">
        <v>60</v>
      </c>
      <c r="AJ2543" s="676" t="s">
        <v>1242</v>
      </c>
      <c r="AK2543" s="676" t="s">
        <v>1196</v>
      </c>
      <c r="AL2543" s="696" t="s">
        <v>1243</v>
      </c>
      <c r="AM2543" s="676" t="s">
        <v>52</v>
      </c>
      <c r="AN2543" s="676" t="s">
        <v>1089</v>
      </c>
      <c r="AO2543" s="676"/>
      <c r="AP2543" s="684" t="s">
        <v>38</v>
      </c>
      <c r="AQ2543" s="684" t="s">
        <v>37</v>
      </c>
      <c r="AR2543" s="676"/>
      <c r="AS2543" s="674" t="s">
        <v>1078</v>
      </c>
      <c r="AT2543" s="630"/>
      <c r="AU2543" s="630"/>
      <c r="AV2543" s="674"/>
      <c r="AW2543" s="673">
        <f>U2543</f>
        <v>49201132</v>
      </c>
      <c r="AX2543" s="673" cm="1">
        <f t="array" ref="AX2543">SUM(MID(0&amp;AW2543,LARGE(INDEX(ISNUMBER(--MID(AW2543,ROW($1:$8),1))*ROW($1:$8),),ROW($1:$8))+1,1)*10^ROW($1:$8)/10)</f>
        <v>49201132</v>
      </c>
      <c r="AY2543" s="673" t="str">
        <f>VLOOKUP($AX2543,'Item Master Data'!$A:$F,3,FALSE)</f>
        <v>Q.PEAK DUO BLK G10+</v>
      </c>
      <c r="AZ2543" s="673">
        <f>VLOOKUP($AX2543,'Item Master Data'!$A:$F,6,FALSE)</f>
        <v>360</v>
      </c>
      <c r="BA2543" s="673">
        <f>X2543/BB2543</f>
        <v>28</v>
      </c>
      <c r="BB2543" s="673">
        <f>VLOOKUP(AX2543,'Item Master Data'!$A:$G,7,FALSE)</f>
        <v>32</v>
      </c>
      <c r="BD2543" s="673">
        <f>W2543-AZ2543</f>
        <v>0</v>
      </c>
    </row>
    <row r="2544" spans="1:56" s="673" customFormat="1" ht="15" customHeight="1">
      <c r="A2544" s="282"/>
      <c r="B2544" s="283"/>
      <c r="C2544" s="283"/>
      <c r="D2544" s="535" t="s">
        <v>3750</v>
      </c>
      <c r="E2544" s="284" t="s">
        <v>3973</v>
      </c>
      <c r="F2544" s="676"/>
      <c r="G2544" s="676">
        <v>2022</v>
      </c>
      <c r="H2544" s="676">
        <v>7</v>
      </c>
      <c r="I2544" s="687"/>
      <c r="J2544" s="677"/>
      <c r="K2544" s="676" t="s">
        <v>4178</v>
      </c>
      <c r="L2544" s="676" t="s">
        <v>1237</v>
      </c>
      <c r="M2544" s="677">
        <v>44518</v>
      </c>
      <c r="N2544" s="677">
        <v>44635</v>
      </c>
      <c r="O2544" s="677">
        <v>44743</v>
      </c>
      <c r="P2544" s="677"/>
      <c r="Q2544" s="677"/>
      <c r="R2544" s="677"/>
      <c r="S2544" s="676" t="s">
        <v>1106</v>
      </c>
      <c r="T2544" s="676">
        <v>60</v>
      </c>
      <c r="U2544" s="676">
        <v>49401140</v>
      </c>
      <c r="V2544" s="676" t="s">
        <v>985</v>
      </c>
      <c r="W2544" s="678">
        <v>400</v>
      </c>
      <c r="X2544" s="551">
        <v>896</v>
      </c>
      <c r="Y2544" s="693">
        <f>W2544*X2544</f>
        <v>358400</v>
      </c>
      <c r="Z2544" s="680">
        <v>0.52</v>
      </c>
      <c r="AA2544" s="682">
        <f>Y2544*Z2544</f>
        <v>186368</v>
      </c>
      <c r="AB2544" s="682"/>
      <c r="AC2544" s="683">
        <f>AB2544*Y2544</f>
        <v>0</v>
      </c>
      <c r="AD2544" s="692"/>
      <c r="AE2544" s="684"/>
      <c r="AF2544" s="695">
        <f>AA2544+AD2544+AE2544</f>
        <v>186368</v>
      </c>
      <c r="AG2544" s="676" t="s">
        <v>1073</v>
      </c>
      <c r="AH2544" s="676"/>
      <c r="AI2544" s="676">
        <v>60</v>
      </c>
      <c r="AJ2544" s="676" t="s">
        <v>3807</v>
      </c>
      <c r="AK2544" s="676" t="s">
        <v>1196</v>
      </c>
      <c r="AL2544" s="696">
        <v>6492</v>
      </c>
      <c r="AM2544" s="676" t="s">
        <v>52</v>
      </c>
      <c r="AN2544" s="676" t="s">
        <v>1076</v>
      </c>
      <c r="AO2544" s="676"/>
      <c r="AP2544" s="684"/>
      <c r="AQ2544" s="684" t="s">
        <v>37</v>
      </c>
      <c r="AR2544" s="676" t="s">
        <v>1257</v>
      </c>
      <c r="AS2544" s="674" t="s">
        <v>1078</v>
      </c>
      <c r="AT2544" s="630" t="s">
        <v>1078</v>
      </c>
      <c r="AU2544" s="630" t="s">
        <v>1078</v>
      </c>
      <c r="AV2544" s="674">
        <v>0.52</v>
      </c>
      <c r="AW2544" s="673">
        <f>U2544</f>
        <v>49401140</v>
      </c>
      <c r="AX2544" s="673" cm="1">
        <f t="array" ref="AX2544">SUM(MID(0&amp;AW2544,LARGE(INDEX(ISNUMBER(--MID(AW2544,ROW($1:$8),1))*ROW($1:$8),),ROW($1:$8))+1,1)*10^ROW($1:$8)/10)</f>
        <v>49401140</v>
      </c>
      <c r="AY2544" s="673" t="str">
        <f>VLOOKUP($AX2544,'Item Master Data'!$A:$F,3,FALSE)</f>
        <v>Q.PEAK DUO BLK ML G10.a+</v>
      </c>
      <c r="AZ2544" s="673">
        <f>VLOOKUP($AX2544,'Item Master Data'!$A:$F,6,FALSE)</f>
        <v>400</v>
      </c>
      <c r="BA2544" s="673">
        <f>X2544/BB2544</f>
        <v>28</v>
      </c>
      <c r="BB2544" s="673">
        <f>VLOOKUP(AX2544,'Item Master Data'!$A:$G,7,FALSE)</f>
        <v>32</v>
      </c>
      <c r="BD2544" s="673">
        <f>W2544-AZ2544</f>
        <v>0</v>
      </c>
    </row>
    <row r="2545" spans="1:56" s="673" customFormat="1" ht="15" customHeight="1">
      <c r="A2545" s="282"/>
      <c r="B2545" s="283"/>
      <c r="C2545" s="283"/>
      <c r="D2545" s="535" t="s">
        <v>3750</v>
      </c>
      <c r="E2545" s="284" t="s">
        <v>3973</v>
      </c>
      <c r="F2545" s="676"/>
      <c r="G2545" s="676">
        <v>2022</v>
      </c>
      <c r="H2545" s="676">
        <v>7</v>
      </c>
      <c r="I2545" s="687"/>
      <c r="J2545" s="677"/>
      <c r="K2545" s="676" t="s">
        <v>4179</v>
      </c>
      <c r="L2545" s="676" t="s">
        <v>1237</v>
      </c>
      <c r="M2545" s="677">
        <v>44518</v>
      </c>
      <c r="N2545" s="677">
        <v>44669</v>
      </c>
      <c r="O2545" s="677"/>
      <c r="P2545" s="677"/>
      <c r="Q2545" s="677"/>
      <c r="R2545" s="677"/>
      <c r="S2545" s="676" t="s">
        <v>1106</v>
      </c>
      <c r="T2545" s="676">
        <v>60</v>
      </c>
      <c r="U2545" s="676">
        <v>49401140</v>
      </c>
      <c r="V2545" s="676" t="s">
        <v>985</v>
      </c>
      <c r="W2545" s="678">
        <v>400</v>
      </c>
      <c r="X2545" s="551">
        <v>896</v>
      </c>
      <c r="Y2545" s="693">
        <f>W2545*X2545</f>
        <v>358400</v>
      </c>
      <c r="Z2545" s="680">
        <v>0.52</v>
      </c>
      <c r="AA2545" s="682">
        <f>Y2545*Z2545</f>
        <v>186368</v>
      </c>
      <c r="AB2545" s="682"/>
      <c r="AC2545" s="683">
        <f>AB2545*Y2545</f>
        <v>0</v>
      </c>
      <c r="AD2545" s="692"/>
      <c r="AE2545" s="684"/>
      <c r="AF2545" s="695">
        <f>AA2545+AD2545+AE2545</f>
        <v>186368</v>
      </c>
      <c r="AG2545" s="676" t="s">
        <v>1073</v>
      </c>
      <c r="AH2545" s="676"/>
      <c r="AI2545" s="676">
        <v>60</v>
      </c>
      <c r="AJ2545" s="676" t="s">
        <v>3807</v>
      </c>
      <c r="AK2545" s="676" t="s">
        <v>1196</v>
      </c>
      <c r="AL2545" s="696">
        <v>6492</v>
      </c>
      <c r="AM2545" s="676" t="s">
        <v>52</v>
      </c>
      <c r="AN2545" s="676" t="s">
        <v>1076</v>
      </c>
      <c r="AO2545" s="676"/>
      <c r="AP2545" s="684"/>
      <c r="AQ2545" s="684" t="s">
        <v>37</v>
      </c>
      <c r="AR2545" s="676" t="s">
        <v>3976</v>
      </c>
      <c r="AS2545" s="674" t="s">
        <v>1078</v>
      </c>
      <c r="AT2545" s="630" t="s">
        <v>1078</v>
      </c>
      <c r="AU2545" s="630" t="s">
        <v>1078</v>
      </c>
      <c r="AV2545" s="674">
        <v>0.52</v>
      </c>
      <c r="AW2545" s="673">
        <f>U2545</f>
        <v>49401140</v>
      </c>
      <c r="AX2545" s="673" cm="1">
        <f t="array" ref="AX2545">SUM(MID(0&amp;AW2545,LARGE(INDEX(ISNUMBER(--MID(AW2545,ROW($1:$8),1))*ROW($1:$8),),ROW($1:$8))+1,1)*10^ROW($1:$8)/10)</f>
        <v>49401140</v>
      </c>
      <c r="AY2545" s="673" t="str">
        <f>VLOOKUP($AX2545,'Item Master Data'!$A:$F,3,FALSE)</f>
        <v>Q.PEAK DUO BLK ML G10.a+</v>
      </c>
      <c r="AZ2545" s="673">
        <f>VLOOKUP($AX2545,'Item Master Data'!$A:$F,6,FALSE)</f>
        <v>400</v>
      </c>
      <c r="BA2545" s="673">
        <f>X2545/BB2545</f>
        <v>28</v>
      </c>
      <c r="BB2545" s="673">
        <f>VLOOKUP(AX2545,'Item Master Data'!$A:$G,7,FALSE)</f>
        <v>32</v>
      </c>
      <c r="BD2545" s="673">
        <f>W2545-AZ2545</f>
        <v>0</v>
      </c>
    </row>
    <row r="2546" spans="1:56" s="673" customFormat="1">
      <c r="A2546" s="282"/>
      <c r="B2546" s="283"/>
      <c r="C2546" s="283"/>
      <c r="D2546" s="535" t="s">
        <v>3750</v>
      </c>
      <c r="E2546" s="284" t="s">
        <v>3973</v>
      </c>
      <c r="F2546" s="676"/>
      <c r="G2546" s="676">
        <v>2022</v>
      </c>
      <c r="H2546" s="676">
        <v>7</v>
      </c>
      <c r="I2546" s="687"/>
      <c r="J2546" s="677"/>
      <c r="K2546" s="676" t="s">
        <v>4180</v>
      </c>
      <c r="L2546" s="676" t="s">
        <v>1237</v>
      </c>
      <c r="M2546" s="677">
        <v>44518</v>
      </c>
      <c r="N2546" s="677">
        <v>44676</v>
      </c>
      <c r="O2546" s="677"/>
      <c r="P2546" s="677"/>
      <c r="Q2546" s="677"/>
      <c r="R2546" s="677"/>
      <c r="S2546" s="676" t="s">
        <v>1106</v>
      </c>
      <c r="T2546" s="676">
        <v>60</v>
      </c>
      <c r="U2546" s="676">
        <v>49401140</v>
      </c>
      <c r="V2546" s="676" t="s">
        <v>985</v>
      </c>
      <c r="W2546" s="678">
        <v>400</v>
      </c>
      <c r="X2546" s="551">
        <v>896</v>
      </c>
      <c r="Y2546" s="693">
        <f>W2546*X2546</f>
        <v>358400</v>
      </c>
      <c r="Z2546" s="680">
        <v>0.52</v>
      </c>
      <c r="AA2546" s="682">
        <f>Y2546*Z2546</f>
        <v>186368</v>
      </c>
      <c r="AB2546" s="682"/>
      <c r="AC2546" s="683">
        <f>AB2546*Y2546</f>
        <v>0</v>
      </c>
      <c r="AD2546" s="692"/>
      <c r="AE2546" s="684"/>
      <c r="AF2546" s="695">
        <f>AA2546+AD2546+AE2546</f>
        <v>186368</v>
      </c>
      <c r="AG2546" s="676" t="s">
        <v>1073</v>
      </c>
      <c r="AH2546" s="676"/>
      <c r="AI2546" s="676">
        <v>60</v>
      </c>
      <c r="AJ2546" s="676" t="s">
        <v>3807</v>
      </c>
      <c r="AK2546" s="676" t="s">
        <v>1196</v>
      </c>
      <c r="AL2546" s="696">
        <v>6492</v>
      </c>
      <c r="AM2546" s="676" t="s">
        <v>52</v>
      </c>
      <c r="AN2546" s="676" t="s">
        <v>1076</v>
      </c>
      <c r="AO2546" s="676"/>
      <c r="AP2546" s="684"/>
      <c r="AQ2546" s="684" t="s">
        <v>37</v>
      </c>
      <c r="AR2546" s="676" t="s">
        <v>4181</v>
      </c>
      <c r="AS2546" s="544" t="s">
        <v>1078</v>
      </c>
      <c r="AT2546" s="630" t="s">
        <v>1078</v>
      </c>
      <c r="AU2546" s="285" t="s">
        <v>1078</v>
      </c>
      <c r="AV2546" s="674">
        <v>0.52</v>
      </c>
      <c r="AW2546" s="673">
        <f>U2546</f>
        <v>49401140</v>
      </c>
      <c r="AX2546" s="673" cm="1">
        <f t="array" ref="AX2546">SUM(MID(0&amp;AW2546,LARGE(INDEX(ISNUMBER(--MID(AW2546,ROW($1:$8),1))*ROW($1:$8),),ROW($1:$8))+1,1)*10^ROW($1:$8)/10)</f>
        <v>49401140</v>
      </c>
      <c r="AY2546" s="673" t="str">
        <f>VLOOKUP($AX2546,'Item Master Data'!$A:$F,3,FALSE)</f>
        <v>Q.PEAK DUO BLK ML G10.a+</v>
      </c>
      <c r="AZ2546" s="673">
        <f>VLOOKUP($AX2546,'Item Master Data'!$A:$F,6,FALSE)</f>
        <v>400</v>
      </c>
      <c r="BA2546" s="673">
        <f>X2546/BB2546</f>
        <v>28</v>
      </c>
      <c r="BB2546" s="673">
        <f>VLOOKUP(AX2546,'Item Master Data'!$A:$G,7,FALSE)</f>
        <v>32</v>
      </c>
      <c r="BD2546" s="673">
        <f>W2546-AZ2546</f>
        <v>0</v>
      </c>
    </row>
    <row r="2547" spans="1:56" s="673" customFormat="1">
      <c r="A2547" s="282"/>
      <c r="B2547" s="283"/>
      <c r="C2547" s="283"/>
      <c r="D2547" s="535" t="s">
        <v>3750</v>
      </c>
      <c r="E2547" s="284" t="s">
        <v>3973</v>
      </c>
      <c r="F2547" s="676"/>
      <c r="G2547" s="676">
        <v>2022</v>
      </c>
      <c r="H2547" s="676">
        <v>7</v>
      </c>
      <c r="I2547" s="687"/>
      <c r="J2547" s="677"/>
      <c r="K2547" s="676" t="s">
        <v>4182</v>
      </c>
      <c r="L2547" s="676" t="s">
        <v>1237</v>
      </c>
      <c r="M2547" s="677">
        <v>44518</v>
      </c>
      <c r="N2547" s="677">
        <v>44690</v>
      </c>
      <c r="O2547" s="677">
        <v>44743</v>
      </c>
      <c r="P2547" s="677"/>
      <c r="Q2547" s="677"/>
      <c r="R2547" s="677"/>
      <c r="S2547" s="676" t="s">
        <v>1106</v>
      </c>
      <c r="T2547" s="676">
        <v>60</v>
      </c>
      <c r="U2547" s="676">
        <v>49401140</v>
      </c>
      <c r="V2547" s="676" t="s">
        <v>985</v>
      </c>
      <c r="W2547" s="678">
        <v>400</v>
      </c>
      <c r="X2547" s="551">
        <v>896</v>
      </c>
      <c r="Y2547" s="693">
        <f>W2547*X2547</f>
        <v>358400</v>
      </c>
      <c r="Z2547" s="680">
        <v>0.52</v>
      </c>
      <c r="AA2547" s="682">
        <f>Y2547*Z2547</f>
        <v>186368</v>
      </c>
      <c r="AB2547" s="682"/>
      <c r="AC2547" s="683">
        <f>AB2547*Y2547</f>
        <v>0</v>
      </c>
      <c r="AD2547" s="692"/>
      <c r="AE2547" s="684"/>
      <c r="AF2547" s="695">
        <f>AA2547+AD2547+AE2547</f>
        <v>186368</v>
      </c>
      <c r="AG2547" s="676" t="s">
        <v>1073</v>
      </c>
      <c r="AH2547" s="676"/>
      <c r="AI2547" s="676">
        <v>60</v>
      </c>
      <c r="AJ2547" s="676" t="s">
        <v>3807</v>
      </c>
      <c r="AK2547" s="676" t="s">
        <v>1196</v>
      </c>
      <c r="AL2547" s="696">
        <v>6492</v>
      </c>
      <c r="AM2547" s="676" t="s">
        <v>52</v>
      </c>
      <c r="AN2547" s="676" t="s">
        <v>1076</v>
      </c>
      <c r="AO2547" s="676"/>
      <c r="AP2547" s="684"/>
      <c r="AQ2547" s="684" t="s">
        <v>37</v>
      </c>
      <c r="AR2547" s="676" t="s">
        <v>1257</v>
      </c>
      <c r="AS2547" s="544" t="s">
        <v>1078</v>
      </c>
      <c r="AT2547" s="630" t="s">
        <v>1078</v>
      </c>
      <c r="AU2547" s="285" t="s">
        <v>1078</v>
      </c>
      <c r="AV2547" s="674">
        <v>0.52</v>
      </c>
      <c r="AW2547" s="673">
        <f>U2547</f>
        <v>49401140</v>
      </c>
      <c r="AX2547" s="673" cm="1">
        <f t="array" ref="AX2547">SUM(MID(0&amp;AW2547,LARGE(INDEX(ISNUMBER(--MID(AW2547,ROW($1:$8),1))*ROW($1:$8),),ROW($1:$8))+1,1)*10^ROW($1:$8)/10)</f>
        <v>49401140</v>
      </c>
      <c r="AY2547" s="673" t="str">
        <f>VLOOKUP($AX2547,'Item Master Data'!$A:$F,3,FALSE)</f>
        <v>Q.PEAK DUO BLK ML G10.a+</v>
      </c>
      <c r="AZ2547" s="673">
        <f>VLOOKUP($AX2547,'Item Master Data'!$A:$F,6,FALSE)</f>
        <v>400</v>
      </c>
      <c r="BA2547" s="673">
        <f>X2547/BB2547</f>
        <v>28</v>
      </c>
      <c r="BB2547" s="673">
        <f>VLOOKUP(AX2547,'Item Master Data'!$A:$G,7,FALSE)</f>
        <v>32</v>
      </c>
      <c r="BD2547" s="673">
        <f>W2547-AZ2547</f>
        <v>0</v>
      </c>
    </row>
    <row r="2548" spans="1:56" s="673" customFormat="1" ht="15" customHeight="1">
      <c r="A2548" s="282"/>
      <c r="B2548" s="283"/>
      <c r="C2548" s="283"/>
      <c r="D2548" s="535" t="s">
        <v>3750</v>
      </c>
      <c r="E2548" s="284" t="s">
        <v>3973</v>
      </c>
      <c r="F2548" s="676"/>
      <c r="G2548" s="676">
        <v>2022</v>
      </c>
      <c r="H2548" s="676">
        <v>7</v>
      </c>
      <c r="I2548" s="687"/>
      <c r="J2548" s="677"/>
      <c r="K2548" s="676" t="s">
        <v>4183</v>
      </c>
      <c r="L2548" s="676" t="s">
        <v>1237</v>
      </c>
      <c r="M2548" s="677">
        <v>44518</v>
      </c>
      <c r="N2548" s="677">
        <v>44718</v>
      </c>
      <c r="O2548" s="677"/>
      <c r="P2548" s="677"/>
      <c r="Q2548" s="677"/>
      <c r="R2548" s="677"/>
      <c r="S2548" s="676" t="s">
        <v>1106</v>
      </c>
      <c r="T2548" s="676">
        <v>60</v>
      </c>
      <c r="U2548" s="676">
        <v>49401140</v>
      </c>
      <c r="V2548" s="676" t="s">
        <v>985</v>
      </c>
      <c r="W2548" s="678">
        <v>400</v>
      </c>
      <c r="X2548" s="551">
        <v>896</v>
      </c>
      <c r="Y2548" s="693">
        <f>W2548*X2548</f>
        <v>358400</v>
      </c>
      <c r="Z2548" s="680">
        <v>0.52</v>
      </c>
      <c r="AA2548" s="682">
        <f>Y2548*Z2548</f>
        <v>186368</v>
      </c>
      <c r="AB2548" s="682"/>
      <c r="AC2548" s="683">
        <f>AB2548*Y2548</f>
        <v>0</v>
      </c>
      <c r="AD2548" s="692"/>
      <c r="AE2548" s="684"/>
      <c r="AF2548" s="695">
        <f>AA2548+AD2548+AE2548</f>
        <v>186368</v>
      </c>
      <c r="AG2548" s="676" t="s">
        <v>1073</v>
      </c>
      <c r="AH2548" s="676"/>
      <c r="AI2548" s="676">
        <v>60</v>
      </c>
      <c r="AJ2548" s="676" t="s">
        <v>3807</v>
      </c>
      <c r="AK2548" s="676" t="s">
        <v>1196</v>
      </c>
      <c r="AL2548" s="696">
        <v>6492</v>
      </c>
      <c r="AM2548" s="676" t="s">
        <v>52</v>
      </c>
      <c r="AN2548" s="676" t="s">
        <v>1076</v>
      </c>
      <c r="AO2548" s="676"/>
      <c r="AP2548" s="684"/>
      <c r="AQ2548" s="684" t="s">
        <v>37</v>
      </c>
      <c r="AR2548" s="676" t="s">
        <v>3976</v>
      </c>
      <c r="AS2548" s="674" t="s">
        <v>1078</v>
      </c>
      <c r="AT2548" s="630" t="s">
        <v>1078</v>
      </c>
      <c r="AU2548" s="630" t="s">
        <v>1078</v>
      </c>
      <c r="AV2548" s="674">
        <v>0.52</v>
      </c>
      <c r="AW2548" s="673">
        <f>U2548</f>
        <v>49401140</v>
      </c>
      <c r="AX2548" s="673" cm="1">
        <f t="array" ref="AX2548">SUM(MID(0&amp;AW2548,LARGE(INDEX(ISNUMBER(--MID(AW2548,ROW($1:$8),1))*ROW($1:$8),),ROW($1:$8))+1,1)*10^ROW($1:$8)/10)</f>
        <v>49401140</v>
      </c>
      <c r="AY2548" s="673" t="str">
        <f>VLOOKUP($AX2548,'Item Master Data'!$A:$F,3,FALSE)</f>
        <v>Q.PEAK DUO BLK ML G10.a+</v>
      </c>
      <c r="AZ2548" s="673">
        <f>VLOOKUP($AX2548,'Item Master Data'!$A:$F,6,FALSE)</f>
        <v>400</v>
      </c>
      <c r="BA2548" s="673">
        <f>X2548/BB2548</f>
        <v>28</v>
      </c>
      <c r="BB2548" s="673">
        <f>VLOOKUP(AX2548,'Item Master Data'!$A:$G,7,FALSE)</f>
        <v>32</v>
      </c>
      <c r="BD2548" s="673">
        <f>W2548-AZ2548</f>
        <v>0</v>
      </c>
    </row>
    <row r="2549" spans="1:56" s="673" customFormat="1" ht="15" customHeight="1">
      <c r="A2549" s="282"/>
      <c r="B2549" s="283"/>
      <c r="C2549" s="283"/>
      <c r="D2549" s="535" t="s">
        <v>3750</v>
      </c>
      <c r="E2549" s="284" t="s">
        <v>3973</v>
      </c>
      <c r="F2549" s="676"/>
      <c r="G2549" s="676">
        <v>2022</v>
      </c>
      <c r="H2549" s="676">
        <v>7</v>
      </c>
      <c r="I2549" s="687" t="s">
        <v>3981</v>
      </c>
      <c r="J2549" s="677"/>
      <c r="K2549" s="734" t="s">
        <v>4184</v>
      </c>
      <c r="L2549" s="734" t="s">
        <v>1319</v>
      </c>
      <c r="M2549" s="677">
        <v>44477</v>
      </c>
      <c r="N2549" s="677">
        <v>44652</v>
      </c>
      <c r="O2549" s="677"/>
      <c r="P2549" s="677"/>
      <c r="Q2549" s="677"/>
      <c r="R2549" s="677"/>
      <c r="S2549" s="676" t="s">
        <v>1106</v>
      </c>
      <c r="T2549" s="676">
        <v>60</v>
      </c>
      <c r="U2549" s="676">
        <v>49401140</v>
      </c>
      <c r="V2549" s="676" t="s">
        <v>973</v>
      </c>
      <c r="W2549" s="678">
        <v>400</v>
      </c>
      <c r="X2549" s="551">
        <v>768</v>
      </c>
      <c r="Y2549" s="693">
        <f>W2549*X2549</f>
        <v>307200</v>
      </c>
      <c r="Z2549" s="680">
        <v>0.46500000000000002</v>
      </c>
      <c r="AA2549" s="682">
        <f>Y2549*Z2549</f>
        <v>142848</v>
      </c>
      <c r="AB2549" s="682"/>
      <c r="AC2549" s="683">
        <v>0</v>
      </c>
      <c r="AD2549" s="692"/>
      <c r="AE2549" s="684"/>
      <c r="AF2549" s="695">
        <f>AA2549+AD2549+AE2549</f>
        <v>142848</v>
      </c>
      <c r="AG2549" s="676" t="s">
        <v>1073</v>
      </c>
      <c r="AH2549" s="676"/>
      <c r="AI2549" s="676">
        <v>60</v>
      </c>
      <c r="AJ2549" s="676" t="s">
        <v>1200</v>
      </c>
      <c r="AK2549" s="676" t="s">
        <v>1075</v>
      </c>
      <c r="AL2549" s="696">
        <v>21046</v>
      </c>
      <c r="AM2549" s="676" t="s">
        <v>52</v>
      </c>
      <c r="AN2549" s="676" t="s">
        <v>1076</v>
      </c>
      <c r="AO2549" s="676"/>
      <c r="AP2549" s="684"/>
      <c r="AQ2549" s="684"/>
      <c r="AR2549" s="676" t="s">
        <v>1257</v>
      </c>
      <c r="AS2549" s="674" t="s">
        <v>1077</v>
      </c>
      <c r="AT2549" s="630"/>
      <c r="AU2549" s="630" t="s">
        <v>1078</v>
      </c>
      <c r="AV2549" s="674">
        <v>0.46500000000000002</v>
      </c>
      <c r="AW2549" s="673">
        <f>U2549</f>
        <v>49401140</v>
      </c>
      <c r="AX2549" s="673" cm="1">
        <f t="array" ref="AX2549">SUM(MID(0&amp;AW2549,LARGE(INDEX(ISNUMBER(--MID(AW2549,ROW($1:$8),1))*ROW($1:$8),),ROW($1:$8))+1,1)*10^ROW($1:$8)/10)</f>
        <v>49401140</v>
      </c>
      <c r="AY2549" s="673" t="str">
        <f>VLOOKUP($AX2549,'Item Master Data'!$A:$F,3,FALSE)</f>
        <v>Q.PEAK DUO BLK ML G10.a+</v>
      </c>
      <c r="AZ2549" s="673">
        <f>VLOOKUP($AX2549,'Item Master Data'!$A:$F,6,FALSE)</f>
        <v>400</v>
      </c>
      <c r="BA2549" s="673">
        <f>X2549/BB2549</f>
        <v>24</v>
      </c>
      <c r="BB2549" s="673">
        <f>VLOOKUP(AX2549,'Item Master Data'!$A:$G,7,FALSE)</f>
        <v>32</v>
      </c>
      <c r="BD2549" s="673">
        <f>W2549-AZ2549</f>
        <v>0</v>
      </c>
    </row>
    <row r="2550" spans="1:56" s="673" customFormat="1" ht="15" customHeight="1">
      <c r="A2550" s="282"/>
      <c r="B2550" s="283"/>
      <c r="C2550" s="283"/>
      <c r="D2550" s="535" t="s">
        <v>3750</v>
      </c>
      <c r="E2550" s="284"/>
      <c r="F2550" s="676"/>
      <c r="G2550" s="676">
        <v>2022</v>
      </c>
      <c r="H2550" s="676">
        <v>7</v>
      </c>
      <c r="I2550" s="687"/>
      <c r="J2550" s="677"/>
      <c r="K2550" s="676" t="s">
        <v>4160</v>
      </c>
      <c r="L2550" s="676" t="s">
        <v>1319</v>
      </c>
      <c r="M2550" s="677">
        <v>44544</v>
      </c>
      <c r="N2550" s="677">
        <v>44718</v>
      </c>
      <c r="O2550" s="677"/>
      <c r="P2550" s="677"/>
      <c r="Q2550" s="677"/>
      <c r="R2550" s="677"/>
      <c r="S2550" s="676" t="s">
        <v>1106</v>
      </c>
      <c r="T2550" s="676">
        <v>60</v>
      </c>
      <c r="U2550" s="676">
        <v>49201132</v>
      </c>
      <c r="V2550" s="676" t="s">
        <v>986</v>
      </c>
      <c r="W2550" s="678">
        <v>360</v>
      </c>
      <c r="X2550" s="551">
        <f>2496-1664</f>
        <v>832</v>
      </c>
      <c r="Y2550" s="693">
        <f>W2550*X2550</f>
        <v>299520</v>
      </c>
      <c r="Z2550" s="680">
        <v>0.5</v>
      </c>
      <c r="AA2550" s="682">
        <f>Y2550*Z2550</f>
        <v>149760</v>
      </c>
      <c r="AB2550" s="682"/>
      <c r="AC2550" s="683">
        <v>0</v>
      </c>
      <c r="AD2550" s="692"/>
      <c r="AE2550" s="684"/>
      <c r="AF2550" s="695">
        <f>AA2550+AD2550+AE2550</f>
        <v>149760</v>
      </c>
      <c r="AG2550" s="676" t="s">
        <v>1073</v>
      </c>
      <c r="AH2550" s="676"/>
      <c r="AI2550" s="676">
        <v>60</v>
      </c>
      <c r="AJ2550" s="676" t="s">
        <v>1200</v>
      </c>
      <c r="AK2550" s="676" t="s">
        <v>1075</v>
      </c>
      <c r="AL2550" s="696">
        <v>21046</v>
      </c>
      <c r="AM2550" s="676" t="s">
        <v>52</v>
      </c>
      <c r="AN2550" s="676" t="s">
        <v>1076</v>
      </c>
      <c r="AO2550" s="676"/>
      <c r="AP2550" s="684"/>
      <c r="AQ2550" s="684"/>
      <c r="AR2550" s="676"/>
      <c r="AS2550" s="674" t="s">
        <v>1077</v>
      </c>
      <c r="AT2550" s="630"/>
      <c r="AU2550" s="630" t="s">
        <v>1078</v>
      </c>
      <c r="AV2550" s="674"/>
      <c r="AW2550" s="673">
        <f>U2550</f>
        <v>49201132</v>
      </c>
      <c r="AX2550" s="673" cm="1">
        <f t="array" ref="AX2550">SUM(MID(0&amp;AW2550,LARGE(INDEX(ISNUMBER(--MID(AW2550,ROW($1:$8),1))*ROW($1:$8),),ROW($1:$8))+1,1)*10^ROW($1:$8)/10)</f>
        <v>49201132</v>
      </c>
      <c r="AY2550" s="673" t="str">
        <f>VLOOKUP($AX2550,'Item Master Data'!$A:$F,3,FALSE)</f>
        <v>Q.PEAK DUO BLK G10+</v>
      </c>
      <c r="AZ2550" s="673">
        <f>VLOOKUP($AX2550,'Item Master Data'!$A:$F,6,FALSE)</f>
        <v>360</v>
      </c>
      <c r="BA2550" s="673">
        <f>X2550/BB2550</f>
        <v>26</v>
      </c>
      <c r="BB2550" s="673">
        <f>VLOOKUP(AX2550,'Item Master Data'!$A:$G,7,FALSE)</f>
        <v>32</v>
      </c>
      <c r="BD2550" s="673">
        <f>W2550-AZ2550</f>
        <v>0</v>
      </c>
    </row>
    <row r="2551" spans="1:56" s="673" customFormat="1">
      <c r="A2551" s="282"/>
      <c r="B2551" s="283"/>
      <c r="C2551" s="283"/>
      <c r="D2551" s="535" t="s">
        <v>3750</v>
      </c>
      <c r="E2551" s="284" t="s">
        <v>3973</v>
      </c>
      <c r="F2551" s="676"/>
      <c r="G2551" s="676">
        <v>2022</v>
      </c>
      <c r="H2551" s="676">
        <v>7</v>
      </c>
      <c r="I2551" s="687" t="s">
        <v>3981</v>
      </c>
      <c r="J2551" s="677"/>
      <c r="K2551" s="676" t="s">
        <v>4185</v>
      </c>
      <c r="L2551" s="676" t="s">
        <v>1319</v>
      </c>
      <c r="M2551" s="677">
        <v>44544</v>
      </c>
      <c r="N2551" s="677">
        <v>44718</v>
      </c>
      <c r="O2551" s="677"/>
      <c r="P2551" s="677"/>
      <c r="Q2551" s="677"/>
      <c r="R2551" s="677"/>
      <c r="S2551" s="676" t="s">
        <v>1106</v>
      </c>
      <c r="T2551" s="676">
        <v>60</v>
      </c>
      <c r="U2551" s="676">
        <v>49401140</v>
      </c>
      <c r="V2551" s="676" t="s">
        <v>985</v>
      </c>
      <c r="W2551" s="678">
        <v>400</v>
      </c>
      <c r="X2551" s="551">
        <v>768</v>
      </c>
      <c r="Y2551" s="693">
        <f>W2551*X2551</f>
        <v>307200</v>
      </c>
      <c r="Z2551" s="680">
        <v>0.46500000000000002</v>
      </c>
      <c r="AA2551" s="682">
        <f>Y2551*Z2551</f>
        <v>142848</v>
      </c>
      <c r="AB2551" s="682"/>
      <c r="AC2551" s="683">
        <v>0</v>
      </c>
      <c r="AD2551" s="692"/>
      <c r="AE2551" s="684"/>
      <c r="AF2551" s="695">
        <f>AA2551+AD2551+AE2551</f>
        <v>142848</v>
      </c>
      <c r="AG2551" s="676" t="s">
        <v>1073</v>
      </c>
      <c r="AH2551" s="676"/>
      <c r="AI2551" s="676">
        <v>60</v>
      </c>
      <c r="AJ2551" s="676" t="s">
        <v>1200</v>
      </c>
      <c r="AK2551" s="676" t="s">
        <v>1075</v>
      </c>
      <c r="AL2551" s="696">
        <v>21046</v>
      </c>
      <c r="AM2551" s="676" t="s">
        <v>52</v>
      </c>
      <c r="AN2551" s="676" t="s">
        <v>1076</v>
      </c>
      <c r="AO2551" s="676"/>
      <c r="AP2551" s="684"/>
      <c r="AQ2551" s="684"/>
      <c r="AR2551" s="676" t="s">
        <v>1257</v>
      </c>
      <c r="AS2551" s="674" t="s">
        <v>1077</v>
      </c>
      <c r="AT2551" s="630"/>
      <c r="AU2551" s="630" t="s">
        <v>1078</v>
      </c>
      <c r="AV2551" s="674">
        <v>0.46500000000000002</v>
      </c>
      <c r="AW2551" s="673">
        <f>U2551</f>
        <v>49401140</v>
      </c>
      <c r="AX2551" s="673" cm="1">
        <f t="array" ref="AX2551">SUM(MID(0&amp;AW2551,LARGE(INDEX(ISNUMBER(--MID(AW2551,ROW($1:$8),1))*ROW($1:$8),),ROW($1:$8))+1,1)*10^ROW($1:$8)/10)</f>
        <v>49401140</v>
      </c>
      <c r="AY2551" s="673" t="str">
        <f>VLOOKUP($AX2551,'Item Master Data'!$A:$F,3,FALSE)</f>
        <v>Q.PEAK DUO BLK ML G10.a+</v>
      </c>
      <c r="AZ2551" s="673">
        <f>VLOOKUP($AX2551,'Item Master Data'!$A:$F,6,FALSE)</f>
        <v>400</v>
      </c>
      <c r="BA2551" s="673">
        <f>X2551/BB2551</f>
        <v>24</v>
      </c>
      <c r="BB2551" s="673">
        <f>VLOOKUP(AX2551,'Item Master Data'!$A:$G,7,FALSE)</f>
        <v>32</v>
      </c>
      <c r="BD2551" s="673">
        <f>W2551-AZ2551</f>
        <v>0</v>
      </c>
    </row>
    <row r="2552" spans="1:56" s="673" customFormat="1" ht="15" customHeight="1">
      <c r="A2552" s="282"/>
      <c r="B2552" s="283"/>
      <c r="C2552" s="283"/>
      <c r="D2552" s="535" t="s">
        <v>3750</v>
      </c>
      <c r="E2552" s="284" t="s">
        <v>4186</v>
      </c>
      <c r="F2552" s="676" t="s">
        <v>1152</v>
      </c>
      <c r="G2552" s="676">
        <v>2022</v>
      </c>
      <c r="H2552" s="676">
        <v>7</v>
      </c>
      <c r="I2552" s="687" t="s">
        <v>3964</v>
      </c>
      <c r="J2552" s="677"/>
      <c r="K2552" s="676" t="s">
        <v>4187</v>
      </c>
      <c r="L2552" s="729" t="s">
        <v>1352</v>
      </c>
      <c r="M2552" s="731">
        <v>44474</v>
      </c>
      <c r="N2552" s="731">
        <v>44571</v>
      </c>
      <c r="O2552" s="731" t="s">
        <v>1289</v>
      </c>
      <c r="P2552" s="731"/>
      <c r="Q2552" s="731"/>
      <c r="R2552" s="731"/>
      <c r="S2552" s="729" t="s">
        <v>1106</v>
      </c>
      <c r="T2552" s="729">
        <v>60</v>
      </c>
      <c r="U2552" s="729">
        <v>49403140</v>
      </c>
      <c r="V2552" s="729" t="s">
        <v>973</v>
      </c>
      <c r="W2552" s="732">
        <v>400</v>
      </c>
      <c r="X2552" s="565">
        <v>2496</v>
      </c>
      <c r="Y2552" s="693">
        <f>W2552*X2552</f>
        <v>998400</v>
      </c>
      <c r="Z2552" s="680">
        <v>0.55000000000000004</v>
      </c>
      <c r="AA2552" s="682">
        <f>Y2552*Z2552</f>
        <v>549120</v>
      </c>
      <c r="AB2552" s="682"/>
      <c r="AC2552" s="683">
        <v>0</v>
      </c>
      <c r="AD2552" s="692"/>
      <c r="AE2552" s="684"/>
      <c r="AF2552" s="695">
        <f>AA2552+AD2552+AE2552</f>
        <v>549120</v>
      </c>
      <c r="AG2552" s="676" t="s">
        <v>1073</v>
      </c>
      <c r="AH2552" s="676"/>
      <c r="AI2552" s="676">
        <v>60</v>
      </c>
      <c r="AJ2552" s="676" t="s">
        <v>1354</v>
      </c>
      <c r="AK2552" s="676" t="s">
        <v>1089</v>
      </c>
      <c r="AL2552" s="696">
        <v>8110</v>
      </c>
      <c r="AM2552" s="676" t="s">
        <v>52</v>
      </c>
      <c r="AN2552" s="676" t="s">
        <v>1076</v>
      </c>
      <c r="AO2552" s="676"/>
      <c r="AP2552" s="684"/>
      <c r="AQ2552" s="684" t="s">
        <v>37</v>
      </c>
      <c r="AR2552" s="676"/>
      <c r="AS2552" s="674" t="s">
        <v>1077</v>
      </c>
      <c r="AT2552" s="630"/>
      <c r="AU2552" s="630"/>
      <c r="AV2552" s="674"/>
      <c r="AW2552" s="673">
        <f>U2552</f>
        <v>49403140</v>
      </c>
      <c r="AX2552" s="673" cm="1">
        <f t="array" ref="AX2552">SUM(MID(0&amp;AW2552,LARGE(INDEX(ISNUMBER(--MID(AW2552,ROW($1:$8),1))*ROW($1:$8),),ROW($1:$8))+1,1)*10^ROW($1:$8)/10)</f>
        <v>49403140</v>
      </c>
      <c r="AY2552" s="673" t="str">
        <f>VLOOKUP($AX2552,'Item Master Data'!$A:$F,3,FALSE)</f>
        <v>Q.PEAK DUO BLK ML G10+</v>
      </c>
      <c r="AZ2552" s="673">
        <f>VLOOKUP($AX2552,'Item Master Data'!$A:$F,6,FALSE)</f>
        <v>400</v>
      </c>
      <c r="BA2552" s="673">
        <f>X2552/BB2552</f>
        <v>78</v>
      </c>
      <c r="BB2552" s="673">
        <f>VLOOKUP(AX2552,'Item Master Data'!$A:$G,7,FALSE)</f>
        <v>32</v>
      </c>
      <c r="BD2552" s="673">
        <f>W2552-AZ2552</f>
        <v>0</v>
      </c>
    </row>
    <row r="2553" spans="1:56" s="673" customFormat="1" ht="15" customHeight="1">
      <c r="A2553" s="282"/>
      <c r="B2553" s="283"/>
      <c r="C2553" s="283"/>
      <c r="D2553" s="535" t="s">
        <v>3750</v>
      </c>
      <c r="E2553" s="284" t="s">
        <v>4111</v>
      </c>
      <c r="F2553" s="687" t="s">
        <v>1152</v>
      </c>
      <c r="G2553" s="676">
        <v>2022</v>
      </c>
      <c r="H2553" s="676">
        <v>7</v>
      </c>
      <c r="I2553" s="687" t="s">
        <v>3964</v>
      </c>
      <c r="J2553" s="677"/>
      <c r="K2553" s="734" t="s">
        <v>4188</v>
      </c>
      <c r="L2553" s="734" t="s">
        <v>1352</v>
      </c>
      <c r="M2553" s="677">
        <v>44475</v>
      </c>
      <c r="N2553" s="677">
        <v>44522</v>
      </c>
      <c r="O2553" s="677" t="s">
        <v>1289</v>
      </c>
      <c r="P2553" s="677"/>
      <c r="Q2553" s="677"/>
      <c r="R2553" s="677"/>
      <c r="S2553" s="676" t="s">
        <v>1106</v>
      </c>
      <c r="T2553" s="676">
        <v>60</v>
      </c>
      <c r="U2553" s="676">
        <v>49403140</v>
      </c>
      <c r="V2553" s="676" t="s">
        <v>973</v>
      </c>
      <c r="W2553" s="678">
        <v>400</v>
      </c>
      <c r="X2553" s="551">
        <v>768</v>
      </c>
      <c r="Y2553" s="693">
        <f>W2553*X2553</f>
        <v>307200</v>
      </c>
      <c r="Z2553" s="680">
        <v>0.55000000000000004</v>
      </c>
      <c r="AA2553" s="682">
        <f>Y2553*Z2553</f>
        <v>168960</v>
      </c>
      <c r="AB2553" s="682"/>
      <c r="AC2553" s="683">
        <v>0</v>
      </c>
      <c r="AD2553" s="692"/>
      <c r="AE2553" s="684"/>
      <c r="AF2553" s="695">
        <f>AA2553+AD2553+AE2553</f>
        <v>168960</v>
      </c>
      <c r="AG2553" s="676" t="s">
        <v>1073</v>
      </c>
      <c r="AH2553" s="676"/>
      <c r="AI2553" s="676">
        <v>60</v>
      </c>
      <c r="AJ2553" s="676" t="s">
        <v>1354</v>
      </c>
      <c r="AK2553" s="676" t="s">
        <v>1089</v>
      </c>
      <c r="AL2553" s="696">
        <v>8110</v>
      </c>
      <c r="AM2553" s="676" t="s">
        <v>52</v>
      </c>
      <c r="AN2553" s="676" t="s">
        <v>1076</v>
      </c>
      <c r="AO2553" s="676"/>
      <c r="AP2553" s="684"/>
      <c r="AQ2553" s="684" t="s">
        <v>37</v>
      </c>
      <c r="AR2553" s="676"/>
      <c r="AS2553" s="674" t="s">
        <v>1077</v>
      </c>
      <c r="AT2553" s="630"/>
      <c r="AU2553" s="630"/>
      <c r="AV2553" s="674"/>
      <c r="AW2553" s="673">
        <f>U2553</f>
        <v>49403140</v>
      </c>
      <c r="AX2553" s="673" cm="1">
        <f t="array" ref="AX2553">SUM(MID(0&amp;AW2553,LARGE(INDEX(ISNUMBER(--MID(AW2553,ROW($1:$8),1))*ROW($1:$8),),ROW($1:$8))+1,1)*10^ROW($1:$8)/10)</f>
        <v>49403140</v>
      </c>
      <c r="AY2553" s="673" t="str">
        <f>VLOOKUP($AX2553,'Item Master Data'!$A:$F,3,FALSE)</f>
        <v>Q.PEAK DUO BLK ML G10+</v>
      </c>
      <c r="AZ2553" s="673">
        <f>VLOOKUP($AX2553,'Item Master Data'!$A:$F,6,FALSE)</f>
        <v>400</v>
      </c>
      <c r="BA2553" s="673">
        <f>X2553/BB2553</f>
        <v>24</v>
      </c>
      <c r="BB2553" s="673">
        <f>VLOOKUP(AX2553,'Item Master Data'!$A:$G,7,FALSE)</f>
        <v>32</v>
      </c>
      <c r="BD2553" s="673">
        <f>W2553-AZ2553</f>
        <v>0</v>
      </c>
    </row>
    <row r="2554" spans="1:56" s="673" customFormat="1">
      <c r="A2554" s="282"/>
      <c r="B2554" s="283"/>
      <c r="C2554" s="283"/>
      <c r="D2554" s="535" t="s">
        <v>3750</v>
      </c>
      <c r="E2554" s="284" t="s">
        <v>4111</v>
      </c>
      <c r="F2554" s="687" t="s">
        <v>1152</v>
      </c>
      <c r="G2554" s="676">
        <v>2022</v>
      </c>
      <c r="H2554" s="676">
        <v>7</v>
      </c>
      <c r="I2554" s="687" t="s">
        <v>3964</v>
      </c>
      <c r="J2554" s="677"/>
      <c r="K2554" s="734" t="s">
        <v>4189</v>
      </c>
      <c r="L2554" s="734" t="s">
        <v>1352</v>
      </c>
      <c r="M2554" s="677">
        <v>44475</v>
      </c>
      <c r="N2554" s="677">
        <v>44522</v>
      </c>
      <c r="O2554" s="677" t="s">
        <v>1289</v>
      </c>
      <c r="P2554" s="677"/>
      <c r="Q2554" s="677"/>
      <c r="R2554" s="677"/>
      <c r="S2554" s="676" t="s">
        <v>1106</v>
      </c>
      <c r="T2554" s="676">
        <v>60</v>
      </c>
      <c r="U2554" s="676">
        <v>49403140</v>
      </c>
      <c r="V2554" s="676" t="s">
        <v>973</v>
      </c>
      <c r="W2554" s="678">
        <v>400</v>
      </c>
      <c r="X2554" s="551">
        <f>3840-832-768-768-768</f>
        <v>704</v>
      </c>
      <c r="Y2554" s="693">
        <f>W2554*X2554</f>
        <v>281600</v>
      </c>
      <c r="Z2554" s="680">
        <v>0.55000000000000004</v>
      </c>
      <c r="AA2554" s="682">
        <f>Y2554*Z2554</f>
        <v>154880</v>
      </c>
      <c r="AB2554" s="682"/>
      <c r="AC2554" s="683">
        <v>0</v>
      </c>
      <c r="AD2554" s="692"/>
      <c r="AE2554" s="684"/>
      <c r="AF2554" s="695">
        <f>AA2554+AD2554+AE2554</f>
        <v>154880</v>
      </c>
      <c r="AG2554" s="676" t="s">
        <v>1073</v>
      </c>
      <c r="AH2554" s="676"/>
      <c r="AI2554" s="676">
        <v>60</v>
      </c>
      <c r="AJ2554" s="676" t="s">
        <v>1354</v>
      </c>
      <c r="AK2554" s="676" t="s">
        <v>1089</v>
      </c>
      <c r="AL2554" s="696">
        <v>8110</v>
      </c>
      <c r="AM2554" s="676" t="s">
        <v>52</v>
      </c>
      <c r="AN2554" s="676" t="s">
        <v>1076</v>
      </c>
      <c r="AO2554" s="676"/>
      <c r="AP2554" s="684"/>
      <c r="AQ2554" s="684" t="s">
        <v>37</v>
      </c>
      <c r="AR2554" s="676"/>
      <c r="AS2554" s="544" t="s">
        <v>1077</v>
      </c>
      <c r="AT2554" s="630"/>
      <c r="AU2554" s="285"/>
      <c r="AV2554" s="674"/>
      <c r="AW2554" s="673">
        <f>U2554</f>
        <v>49403140</v>
      </c>
      <c r="AX2554" s="673" cm="1">
        <f t="array" ref="AX2554">SUM(MID(0&amp;AW2554,LARGE(INDEX(ISNUMBER(--MID(AW2554,ROW($1:$8),1))*ROW($1:$8),),ROW($1:$8))+1,1)*10^ROW($1:$8)/10)</f>
        <v>49403140</v>
      </c>
      <c r="AY2554" s="673" t="str">
        <f>VLOOKUP($AX2554,'Item Master Data'!$A:$F,3,FALSE)</f>
        <v>Q.PEAK DUO BLK ML G10+</v>
      </c>
      <c r="AZ2554" s="673">
        <f>VLOOKUP($AX2554,'Item Master Data'!$A:$F,6,FALSE)</f>
        <v>400</v>
      </c>
      <c r="BA2554" s="673">
        <f>X2554/BB2554</f>
        <v>22</v>
      </c>
      <c r="BB2554" s="673">
        <f>VLOOKUP(AX2554,'Item Master Data'!$A:$G,7,FALSE)</f>
        <v>32</v>
      </c>
      <c r="BD2554" s="673">
        <f>W2554-AZ2554</f>
        <v>0</v>
      </c>
    </row>
    <row r="2555" spans="1:56" s="673" customFormat="1">
      <c r="A2555" s="282"/>
      <c r="B2555" s="283"/>
      <c r="C2555" s="283"/>
      <c r="D2555" s="535" t="s">
        <v>3750</v>
      </c>
      <c r="E2555" s="284"/>
      <c r="F2555" s="676" t="s">
        <v>1152</v>
      </c>
      <c r="G2555" s="676">
        <v>2022</v>
      </c>
      <c r="H2555" s="676">
        <v>7</v>
      </c>
      <c r="I2555" s="687"/>
      <c r="J2555" s="677"/>
      <c r="K2555" s="676" t="s">
        <v>4190</v>
      </c>
      <c r="L2555" s="676" t="s">
        <v>1352</v>
      </c>
      <c r="M2555" s="677">
        <v>44504</v>
      </c>
      <c r="N2555" s="677">
        <v>44652</v>
      </c>
      <c r="O2555" s="677"/>
      <c r="P2555" s="677"/>
      <c r="Q2555" s="677"/>
      <c r="R2555" s="677"/>
      <c r="S2555" s="676" t="s">
        <v>1106</v>
      </c>
      <c r="T2555" s="676">
        <v>60</v>
      </c>
      <c r="U2555" s="676">
        <v>49201132</v>
      </c>
      <c r="V2555" s="676" t="s">
        <v>986</v>
      </c>
      <c r="W2555" s="678">
        <v>360</v>
      </c>
      <c r="X2555" s="551">
        <v>832</v>
      </c>
      <c r="Y2555" s="693">
        <f>W2555*X2555</f>
        <v>299520</v>
      </c>
      <c r="Z2555" s="680">
        <v>0.5</v>
      </c>
      <c r="AA2555" s="682">
        <f>Y2555*Z2555</f>
        <v>149760</v>
      </c>
      <c r="AB2555" s="682"/>
      <c r="AC2555" s="683">
        <v>0</v>
      </c>
      <c r="AD2555" s="692"/>
      <c r="AE2555" s="684"/>
      <c r="AF2555" s="695">
        <f>AA2555+AD2555+AE2555</f>
        <v>149760</v>
      </c>
      <c r="AG2555" s="676" t="s">
        <v>1073</v>
      </c>
      <c r="AH2555" s="676"/>
      <c r="AI2555" s="676">
        <v>60</v>
      </c>
      <c r="AJ2555" s="676" t="s">
        <v>1354</v>
      </c>
      <c r="AK2555" s="676" t="s">
        <v>1089</v>
      </c>
      <c r="AL2555" s="696">
        <v>8110</v>
      </c>
      <c r="AM2555" s="676" t="s">
        <v>52</v>
      </c>
      <c r="AN2555" s="676" t="s">
        <v>1076</v>
      </c>
      <c r="AO2555" s="676"/>
      <c r="AP2555" s="684"/>
      <c r="AQ2555" s="684"/>
      <c r="AR2555" s="676"/>
      <c r="AS2555" s="544" t="s">
        <v>1077</v>
      </c>
      <c r="AT2555" s="630"/>
      <c r="AU2555" s="285" t="s">
        <v>1078</v>
      </c>
      <c r="AV2555" s="674"/>
      <c r="AW2555" s="673">
        <f>U2555</f>
        <v>49201132</v>
      </c>
      <c r="AX2555" s="673" cm="1">
        <f t="array" ref="AX2555">SUM(MID(0&amp;AW2555,LARGE(INDEX(ISNUMBER(--MID(AW2555,ROW($1:$8),1))*ROW($1:$8),),ROW($1:$8))+1,1)*10^ROW($1:$8)/10)</f>
        <v>49201132</v>
      </c>
      <c r="AY2555" s="673" t="str">
        <f>VLOOKUP($AX2555,'Item Master Data'!$A:$F,3,FALSE)</f>
        <v>Q.PEAK DUO BLK G10+</v>
      </c>
      <c r="AZ2555" s="673">
        <f>VLOOKUP($AX2555,'Item Master Data'!$A:$F,6,FALSE)</f>
        <v>360</v>
      </c>
      <c r="BA2555" s="673">
        <f>X2555/BB2555</f>
        <v>26</v>
      </c>
      <c r="BB2555" s="673">
        <f>VLOOKUP(AX2555,'Item Master Data'!$A:$G,7,FALSE)</f>
        <v>32</v>
      </c>
      <c r="BD2555" s="673">
        <f>W2555-AZ2555</f>
        <v>0</v>
      </c>
    </row>
    <row r="2556" spans="1:56" s="673" customFormat="1">
      <c r="A2556" s="282"/>
      <c r="B2556" s="283"/>
      <c r="C2556" s="283"/>
      <c r="D2556" s="535" t="s">
        <v>3750</v>
      </c>
      <c r="E2556" s="284"/>
      <c r="F2556" s="676" t="s">
        <v>1152</v>
      </c>
      <c r="G2556" s="676">
        <v>2022</v>
      </c>
      <c r="H2556" s="676">
        <v>7</v>
      </c>
      <c r="I2556" s="687"/>
      <c r="J2556" s="677"/>
      <c r="K2556" s="676" t="s">
        <v>4191</v>
      </c>
      <c r="L2556" s="676" t="s">
        <v>1352</v>
      </c>
      <c r="M2556" s="677">
        <v>44504</v>
      </c>
      <c r="N2556" s="677">
        <v>44682</v>
      </c>
      <c r="O2556" s="677"/>
      <c r="P2556" s="677"/>
      <c r="Q2556" s="677"/>
      <c r="R2556" s="677"/>
      <c r="S2556" s="676" t="s">
        <v>1106</v>
      </c>
      <c r="T2556" s="676">
        <v>60</v>
      </c>
      <c r="U2556" s="676">
        <v>49201132</v>
      </c>
      <c r="V2556" s="676" t="s">
        <v>986</v>
      </c>
      <c r="W2556" s="678">
        <v>360</v>
      </c>
      <c r="X2556" s="551">
        <v>4992</v>
      </c>
      <c r="Y2556" s="693">
        <f>W2556*X2556</f>
        <v>1797120</v>
      </c>
      <c r="Z2556" s="680">
        <v>0.5</v>
      </c>
      <c r="AA2556" s="682">
        <f>Y2556*Z2556</f>
        <v>898560</v>
      </c>
      <c r="AB2556" s="682"/>
      <c r="AC2556" s="683">
        <v>0</v>
      </c>
      <c r="AD2556" s="692"/>
      <c r="AE2556" s="684"/>
      <c r="AF2556" s="695">
        <f>AA2556+AD2556+AE2556</f>
        <v>898560</v>
      </c>
      <c r="AG2556" s="676" t="s">
        <v>1073</v>
      </c>
      <c r="AH2556" s="676"/>
      <c r="AI2556" s="676">
        <v>60</v>
      </c>
      <c r="AJ2556" s="676" t="s">
        <v>1354</v>
      </c>
      <c r="AK2556" s="676" t="s">
        <v>1089</v>
      </c>
      <c r="AL2556" s="696">
        <v>8110</v>
      </c>
      <c r="AM2556" s="676" t="s">
        <v>52</v>
      </c>
      <c r="AN2556" s="676" t="s">
        <v>1076</v>
      </c>
      <c r="AO2556" s="676"/>
      <c r="AP2556" s="684"/>
      <c r="AQ2556" s="684"/>
      <c r="AR2556" s="676"/>
      <c r="AS2556" s="544" t="s">
        <v>1077</v>
      </c>
      <c r="AT2556" s="630"/>
      <c r="AU2556" s="285" t="s">
        <v>1078</v>
      </c>
      <c r="AV2556" s="674"/>
      <c r="AW2556" s="673">
        <f>U2556</f>
        <v>49201132</v>
      </c>
      <c r="AX2556" s="673" cm="1">
        <f t="array" ref="AX2556">SUM(MID(0&amp;AW2556,LARGE(INDEX(ISNUMBER(--MID(AW2556,ROW($1:$8),1))*ROW($1:$8),),ROW($1:$8))+1,1)*10^ROW($1:$8)/10)</f>
        <v>49201132</v>
      </c>
      <c r="AY2556" s="673" t="str">
        <f>VLOOKUP($AX2556,'Item Master Data'!$A:$F,3,FALSE)</f>
        <v>Q.PEAK DUO BLK G10+</v>
      </c>
      <c r="AZ2556" s="673">
        <f>VLOOKUP($AX2556,'Item Master Data'!$A:$F,6,FALSE)</f>
        <v>360</v>
      </c>
      <c r="BA2556" s="673">
        <f>X2556/BB2556</f>
        <v>156</v>
      </c>
      <c r="BB2556" s="673">
        <f>VLOOKUP(AX2556,'Item Master Data'!$A:$G,7,FALSE)</f>
        <v>32</v>
      </c>
      <c r="BD2556" s="673">
        <f>W2556-AZ2556</f>
        <v>0</v>
      </c>
    </row>
    <row r="2557" spans="1:56" s="673" customFormat="1">
      <c r="A2557" s="282"/>
      <c r="B2557" s="283"/>
      <c r="C2557" s="283"/>
      <c r="D2557" s="535" t="s">
        <v>3750</v>
      </c>
      <c r="E2557" s="284"/>
      <c r="F2557" s="676"/>
      <c r="G2557" s="676">
        <v>2022</v>
      </c>
      <c r="H2557" s="676">
        <v>7</v>
      </c>
      <c r="I2557" s="687"/>
      <c r="J2557" s="677"/>
      <c r="K2557" s="676" t="s">
        <v>4192</v>
      </c>
      <c r="L2557" s="676" t="s">
        <v>3819</v>
      </c>
      <c r="M2557" s="677">
        <v>44529</v>
      </c>
      <c r="N2557" s="677">
        <v>44652</v>
      </c>
      <c r="O2557" s="677">
        <v>44713</v>
      </c>
      <c r="P2557" s="677"/>
      <c r="Q2557" s="677"/>
      <c r="R2557" s="677"/>
      <c r="S2557" s="676" t="s">
        <v>1106</v>
      </c>
      <c r="T2557" s="676">
        <v>60</v>
      </c>
      <c r="U2557" s="676">
        <v>49401140</v>
      </c>
      <c r="V2557" s="676" t="s">
        <v>985</v>
      </c>
      <c r="W2557" s="678">
        <v>400</v>
      </c>
      <c r="X2557" s="551">
        <v>3072</v>
      </c>
      <c r="Y2557" s="693">
        <f>W2557*X2557</f>
        <v>1228800</v>
      </c>
      <c r="Z2557" s="680">
        <v>0.52</v>
      </c>
      <c r="AA2557" s="682">
        <f>Y2557*Z2557</f>
        <v>638976</v>
      </c>
      <c r="AB2557" s="682"/>
      <c r="AC2557" s="683">
        <v>0</v>
      </c>
      <c r="AD2557" s="692"/>
      <c r="AE2557" s="684"/>
      <c r="AF2557" s="695">
        <f>AA2557+AD2557+AE2557</f>
        <v>638976</v>
      </c>
      <c r="AG2557" s="676" t="s">
        <v>1073</v>
      </c>
      <c r="AH2557" s="676"/>
      <c r="AI2557" s="676">
        <v>60</v>
      </c>
      <c r="AJ2557" s="676" t="s">
        <v>3820</v>
      </c>
      <c r="AK2557" s="676" t="s">
        <v>1143</v>
      </c>
      <c r="AL2557" s="696" t="s">
        <v>3821</v>
      </c>
      <c r="AM2557" s="676" t="s">
        <v>52</v>
      </c>
      <c r="AN2557" s="676" t="s">
        <v>1076</v>
      </c>
      <c r="AO2557" s="676"/>
      <c r="AP2557" s="684"/>
      <c r="AQ2557" s="684" t="s">
        <v>37</v>
      </c>
      <c r="AR2557" s="676"/>
      <c r="AS2557" s="544" t="s">
        <v>1077</v>
      </c>
      <c r="AT2557" s="630" t="s">
        <v>1078</v>
      </c>
      <c r="AU2557" s="285" t="s">
        <v>1078</v>
      </c>
      <c r="AV2557" s="674"/>
      <c r="AW2557" s="673">
        <f>U2557</f>
        <v>49401140</v>
      </c>
      <c r="AX2557" s="673" cm="1">
        <f t="array" ref="AX2557">SUM(MID(0&amp;AW2557,LARGE(INDEX(ISNUMBER(--MID(AW2557,ROW($1:$8),1))*ROW($1:$8),),ROW($1:$8))+1,1)*10^ROW($1:$8)/10)</f>
        <v>49401140</v>
      </c>
      <c r="AY2557" s="673" t="str">
        <f>VLOOKUP($AX2557,'Item Master Data'!$A:$F,3,FALSE)</f>
        <v>Q.PEAK DUO BLK ML G10.a+</v>
      </c>
      <c r="AZ2557" s="673">
        <f>VLOOKUP($AX2557,'Item Master Data'!$A:$F,6,FALSE)</f>
        <v>400</v>
      </c>
      <c r="BA2557" s="673">
        <f>X2557/BB2557</f>
        <v>96</v>
      </c>
      <c r="BB2557" s="673">
        <f>VLOOKUP(AX2557,'Item Master Data'!$A:$G,7,FALSE)</f>
        <v>32</v>
      </c>
      <c r="BD2557" s="673">
        <f>W2557-AZ2557</f>
        <v>0</v>
      </c>
    </row>
    <row r="2558" spans="1:56" s="673" customFormat="1">
      <c r="A2558" s="282"/>
      <c r="B2558" s="283"/>
      <c r="C2558" s="283"/>
      <c r="D2558" s="535" t="s">
        <v>3750</v>
      </c>
      <c r="E2558" s="284"/>
      <c r="F2558" s="676"/>
      <c r="G2558" s="676">
        <v>2022</v>
      </c>
      <c r="H2558" s="676">
        <v>7</v>
      </c>
      <c r="I2558" s="687"/>
      <c r="J2558" s="677"/>
      <c r="K2558" s="676" t="s">
        <v>4193</v>
      </c>
      <c r="L2558" s="676" t="s">
        <v>3819</v>
      </c>
      <c r="M2558" s="677">
        <v>44529</v>
      </c>
      <c r="N2558" s="677">
        <v>44682</v>
      </c>
      <c r="O2558" s="677"/>
      <c r="P2558" s="677"/>
      <c r="Q2558" s="677"/>
      <c r="R2558" s="677"/>
      <c r="S2558" s="676" t="s">
        <v>1106</v>
      </c>
      <c r="T2558" s="676">
        <v>60</v>
      </c>
      <c r="U2558" s="676">
        <v>49401140</v>
      </c>
      <c r="V2558" s="676" t="s">
        <v>985</v>
      </c>
      <c r="W2558" s="678">
        <v>400</v>
      </c>
      <c r="X2558" s="551">
        <f>2304-1536</f>
        <v>768</v>
      </c>
      <c r="Y2558" s="693">
        <f>W2558*X2558</f>
        <v>307200</v>
      </c>
      <c r="Z2558" s="680">
        <v>0.52</v>
      </c>
      <c r="AA2558" s="682">
        <f>Y2558*Z2558</f>
        <v>159744</v>
      </c>
      <c r="AB2558" s="682"/>
      <c r="AC2558" s="683">
        <v>0</v>
      </c>
      <c r="AD2558" s="692"/>
      <c r="AE2558" s="684"/>
      <c r="AF2558" s="695">
        <f>AA2558+AD2558+AE2558</f>
        <v>159744</v>
      </c>
      <c r="AG2558" s="676" t="s">
        <v>1073</v>
      </c>
      <c r="AH2558" s="676"/>
      <c r="AI2558" s="676">
        <v>60</v>
      </c>
      <c r="AJ2558" s="676" t="s">
        <v>3820</v>
      </c>
      <c r="AK2558" s="676" t="s">
        <v>1143</v>
      </c>
      <c r="AL2558" s="696" t="s">
        <v>3821</v>
      </c>
      <c r="AM2558" s="676" t="s">
        <v>52</v>
      </c>
      <c r="AN2558" s="676" t="s">
        <v>1076</v>
      </c>
      <c r="AO2558" s="676"/>
      <c r="AP2558" s="684"/>
      <c r="AQ2558" s="684" t="s">
        <v>37</v>
      </c>
      <c r="AR2558" s="676"/>
      <c r="AS2558" s="544" t="s">
        <v>1077</v>
      </c>
      <c r="AT2558" s="630" t="s">
        <v>1078</v>
      </c>
      <c r="AU2558" s="285" t="s">
        <v>1078</v>
      </c>
      <c r="AV2558" s="674"/>
      <c r="AW2558" s="673">
        <f>U2558</f>
        <v>49401140</v>
      </c>
      <c r="AX2558" s="673" cm="1">
        <f t="array" ref="AX2558">SUM(MID(0&amp;AW2558,LARGE(INDEX(ISNUMBER(--MID(AW2558,ROW($1:$8),1))*ROW($1:$8),),ROW($1:$8))+1,1)*10^ROW($1:$8)/10)</f>
        <v>49401140</v>
      </c>
      <c r="AY2558" s="673" t="str">
        <f>VLOOKUP($AX2558,'Item Master Data'!$A:$F,3,FALSE)</f>
        <v>Q.PEAK DUO BLK ML G10.a+</v>
      </c>
      <c r="AZ2558" s="673">
        <f>VLOOKUP($AX2558,'Item Master Data'!$A:$F,6,FALSE)</f>
        <v>400</v>
      </c>
      <c r="BA2558" s="673">
        <f>X2558/BB2558</f>
        <v>24</v>
      </c>
      <c r="BB2558" s="673">
        <f>VLOOKUP(AX2558,'Item Master Data'!$A:$G,7,FALSE)</f>
        <v>32</v>
      </c>
      <c r="BD2558" s="673">
        <f>W2558-AZ2558</f>
        <v>0</v>
      </c>
    </row>
    <row r="2559" spans="1:56" s="673" customFormat="1" ht="15" customHeight="1">
      <c r="A2559" s="282"/>
      <c r="B2559" s="283"/>
      <c r="C2559" s="283"/>
      <c r="D2559" s="535" t="s">
        <v>3750</v>
      </c>
      <c r="E2559" s="284"/>
      <c r="F2559" s="676"/>
      <c r="G2559" s="676">
        <v>2022</v>
      </c>
      <c r="H2559" s="676">
        <v>7</v>
      </c>
      <c r="I2559" s="687"/>
      <c r="J2559" s="677"/>
      <c r="K2559" s="676" t="s">
        <v>4194</v>
      </c>
      <c r="L2559" s="676" t="s">
        <v>3819</v>
      </c>
      <c r="M2559" s="677">
        <v>44529</v>
      </c>
      <c r="N2559" s="677">
        <v>44713</v>
      </c>
      <c r="O2559" s="677"/>
      <c r="P2559" s="677"/>
      <c r="Q2559" s="677"/>
      <c r="R2559" s="677"/>
      <c r="S2559" s="676" t="s">
        <v>1106</v>
      </c>
      <c r="T2559" s="676">
        <v>60</v>
      </c>
      <c r="U2559" s="676">
        <v>49201132</v>
      </c>
      <c r="V2559" s="676" t="s">
        <v>986</v>
      </c>
      <c r="W2559" s="678">
        <v>360</v>
      </c>
      <c r="X2559" s="551">
        <v>2496</v>
      </c>
      <c r="Y2559" s="693">
        <f>W2559*X2559</f>
        <v>898560</v>
      </c>
      <c r="Z2559" s="680">
        <v>0.5</v>
      </c>
      <c r="AA2559" s="682">
        <f>Y2559*Z2559</f>
        <v>449280</v>
      </c>
      <c r="AB2559" s="682"/>
      <c r="AC2559" s="683">
        <v>0</v>
      </c>
      <c r="AD2559" s="692"/>
      <c r="AE2559" s="684"/>
      <c r="AF2559" s="695">
        <f>AA2559+AD2559+AE2559</f>
        <v>449280</v>
      </c>
      <c r="AG2559" s="676" t="s">
        <v>1073</v>
      </c>
      <c r="AH2559" s="676"/>
      <c r="AI2559" s="676">
        <v>60</v>
      </c>
      <c r="AJ2559" s="676" t="s">
        <v>3820</v>
      </c>
      <c r="AK2559" s="676" t="s">
        <v>1143</v>
      </c>
      <c r="AL2559" s="696" t="s">
        <v>3821</v>
      </c>
      <c r="AM2559" s="676" t="s">
        <v>52</v>
      </c>
      <c r="AN2559" s="676" t="s">
        <v>1076</v>
      </c>
      <c r="AO2559" s="676"/>
      <c r="AP2559" s="684"/>
      <c r="AQ2559" s="684" t="s">
        <v>37</v>
      </c>
      <c r="AR2559" s="676"/>
      <c r="AS2559" s="674" t="s">
        <v>1077</v>
      </c>
      <c r="AT2559" s="285" t="s">
        <v>1078</v>
      </c>
      <c r="AU2559" s="630" t="s">
        <v>1078</v>
      </c>
      <c r="AV2559" s="674"/>
      <c r="AW2559" s="673">
        <f>U2559</f>
        <v>49201132</v>
      </c>
      <c r="AX2559" s="673" cm="1">
        <f t="array" ref="AX2559">SUM(MID(0&amp;AW2559,LARGE(INDEX(ISNUMBER(--MID(AW2559,ROW($1:$8),1))*ROW($1:$8),),ROW($1:$8))+1,1)*10^ROW($1:$8)/10)</f>
        <v>49201132</v>
      </c>
      <c r="AY2559" s="673" t="str">
        <f>VLOOKUP($AX2559,'Item Master Data'!$A:$F,3,FALSE)</f>
        <v>Q.PEAK DUO BLK G10+</v>
      </c>
      <c r="AZ2559" s="673">
        <f>VLOOKUP($AX2559,'Item Master Data'!$A:$F,6,FALSE)</f>
        <v>360</v>
      </c>
      <c r="BA2559" s="673">
        <f>X2559/BB2559</f>
        <v>78</v>
      </c>
      <c r="BB2559" s="673">
        <f>VLOOKUP(AX2559,'Item Master Data'!$A:$G,7,FALSE)</f>
        <v>32</v>
      </c>
      <c r="BD2559" s="673">
        <f>W2559-AZ2559</f>
        <v>0</v>
      </c>
    </row>
    <row r="2560" spans="1:56" s="673" customFormat="1" ht="15" customHeight="1">
      <c r="A2560" s="282"/>
      <c r="B2560" s="283"/>
      <c r="C2560" s="283"/>
      <c r="D2560" s="535" t="s">
        <v>3750</v>
      </c>
      <c r="E2560" s="284" t="s">
        <v>1292</v>
      </c>
      <c r="F2560" s="676"/>
      <c r="G2560" s="676">
        <v>2022</v>
      </c>
      <c r="H2560" s="676">
        <v>7</v>
      </c>
      <c r="I2560" s="687"/>
      <c r="J2560" s="677"/>
      <c r="K2560" s="676" t="s">
        <v>4195</v>
      </c>
      <c r="L2560" s="676" t="s">
        <v>3819</v>
      </c>
      <c r="M2560" s="677">
        <v>44613</v>
      </c>
      <c r="N2560" s="677">
        <v>44743</v>
      </c>
      <c r="O2560" s="677"/>
      <c r="P2560" s="677"/>
      <c r="Q2560" s="677"/>
      <c r="R2560" s="677"/>
      <c r="S2560" s="676" t="s">
        <v>1106</v>
      </c>
      <c r="T2560" s="676">
        <v>60</v>
      </c>
      <c r="U2560" s="676"/>
      <c r="V2560" s="676" t="s">
        <v>973</v>
      </c>
      <c r="W2560" s="678">
        <v>400</v>
      </c>
      <c r="X2560" s="551">
        <v>3840</v>
      </c>
      <c r="Y2560" s="693">
        <f>W2560*X2560</f>
        <v>1536000</v>
      </c>
      <c r="Z2560" s="680">
        <v>0.55000000000000004</v>
      </c>
      <c r="AA2560" s="682">
        <f>Y2560*Z2560</f>
        <v>844800.00000000012</v>
      </c>
      <c r="AB2560" s="682"/>
      <c r="AC2560" s="683"/>
      <c r="AD2560" s="692"/>
      <c r="AE2560" s="684"/>
      <c r="AF2560" s="695">
        <f>AA2560+AD2560+AE2560</f>
        <v>844800.00000000012</v>
      </c>
      <c r="AG2560" s="676" t="s">
        <v>1073</v>
      </c>
      <c r="AH2560" s="676"/>
      <c r="AI2560" s="676">
        <v>60</v>
      </c>
      <c r="AJ2560" s="676" t="s">
        <v>3889</v>
      </c>
      <c r="AK2560" s="676" t="s">
        <v>1143</v>
      </c>
      <c r="AL2560" s="696">
        <v>11779</v>
      </c>
      <c r="AM2560" s="676" t="s">
        <v>52</v>
      </c>
      <c r="AN2560" s="676"/>
      <c r="AO2560" s="676"/>
      <c r="AP2560" s="684"/>
      <c r="AQ2560" s="684" t="s">
        <v>37</v>
      </c>
      <c r="AR2560" s="676"/>
      <c r="AS2560" s="674"/>
      <c r="AT2560" s="285"/>
      <c r="AU2560" s="630"/>
      <c r="AV2560" s="674"/>
      <c r="AW2560" s="673">
        <f>U2560</f>
        <v>0</v>
      </c>
      <c r="AX2560" s="673" cm="1">
        <f t="array" ref="AX2560">SUM(MID(0&amp;AW2560,LARGE(INDEX(ISNUMBER(--MID(AW2560,ROW($1:$8),1))*ROW($1:$8),),ROW($1:$8))+1,1)*10^ROW($1:$8)/10)</f>
        <v>0</v>
      </c>
      <c r="AY2560" s="673" t="e">
        <f>VLOOKUP($AX2560,'Item Master Data'!$A:$F,3,FALSE)</f>
        <v>#N/A</v>
      </c>
      <c r="AZ2560" s="673" t="e">
        <f>VLOOKUP($AX2560,'Item Master Data'!$A:$F,6,FALSE)</f>
        <v>#N/A</v>
      </c>
      <c r="BA2560" s="673" t="e">
        <f>X2560/BB2560</f>
        <v>#N/A</v>
      </c>
      <c r="BB2560" s="673" t="e">
        <f>VLOOKUP(AX2560,'Item Master Data'!$A:$G,7,FALSE)</f>
        <v>#N/A</v>
      </c>
      <c r="BD2560" s="673" t="e">
        <f>W2560-AZ2560</f>
        <v>#N/A</v>
      </c>
    </row>
    <row r="2561" spans="1:56" s="673" customFormat="1" ht="15" customHeight="1">
      <c r="A2561" s="282"/>
      <c r="B2561" s="283"/>
      <c r="C2561" s="283"/>
      <c r="D2561" s="535" t="s">
        <v>3750</v>
      </c>
      <c r="E2561" s="284"/>
      <c r="F2561" s="676"/>
      <c r="G2561" s="676">
        <v>2022</v>
      </c>
      <c r="H2561" s="676">
        <v>7</v>
      </c>
      <c r="I2561" s="687"/>
      <c r="J2561" s="677"/>
      <c r="K2561" s="676" t="s">
        <v>4196</v>
      </c>
      <c r="L2561" s="676" t="s">
        <v>1379</v>
      </c>
      <c r="M2561" s="677">
        <v>44498</v>
      </c>
      <c r="N2561" s="677">
        <v>44713</v>
      </c>
      <c r="O2561" s="677"/>
      <c r="P2561" s="677"/>
      <c r="Q2561" s="677"/>
      <c r="R2561" s="677"/>
      <c r="S2561" s="676" t="s">
        <v>1106</v>
      </c>
      <c r="T2561" s="676">
        <v>60</v>
      </c>
      <c r="U2561" s="676">
        <v>49201132</v>
      </c>
      <c r="V2561" s="676" t="s">
        <v>986</v>
      </c>
      <c r="W2561" s="678">
        <v>360</v>
      </c>
      <c r="X2561" s="551">
        <f>7168-2496-1664</f>
        <v>3008</v>
      </c>
      <c r="Y2561" s="693">
        <f>W2561*X2561</f>
        <v>1082880</v>
      </c>
      <c r="Z2561" s="680">
        <v>0.53</v>
      </c>
      <c r="AA2561" s="682">
        <f>Y2561*Z2561</f>
        <v>573926.40000000002</v>
      </c>
      <c r="AB2561" s="682"/>
      <c r="AC2561" s="683">
        <v>0</v>
      </c>
      <c r="AD2561" s="692"/>
      <c r="AE2561" s="684"/>
      <c r="AF2561" s="695">
        <f>AA2561+AD2561+AE2561</f>
        <v>573926.40000000002</v>
      </c>
      <c r="AG2561" s="676" t="s">
        <v>1073</v>
      </c>
      <c r="AH2561" s="676"/>
      <c r="AI2561" s="676">
        <v>60</v>
      </c>
      <c r="AJ2561" s="676" t="s">
        <v>1358</v>
      </c>
      <c r="AK2561" s="676" t="s">
        <v>1359</v>
      </c>
      <c r="AL2561" s="696">
        <v>18360</v>
      </c>
      <c r="AM2561" s="676" t="s">
        <v>52</v>
      </c>
      <c r="AN2561" s="676" t="s">
        <v>1076</v>
      </c>
      <c r="AO2561" s="676"/>
      <c r="AP2561" s="684"/>
      <c r="AQ2561" s="684" t="s">
        <v>37</v>
      </c>
      <c r="AR2561" s="676"/>
      <c r="AS2561" s="674" t="s">
        <v>1078</v>
      </c>
      <c r="AT2561" s="285"/>
      <c r="AU2561" s="630"/>
      <c r="AV2561" s="674"/>
      <c r="AW2561" s="673">
        <f>U2561</f>
        <v>49201132</v>
      </c>
      <c r="AX2561" s="673" cm="1">
        <f t="array" ref="AX2561">SUM(MID(0&amp;AW2561,LARGE(INDEX(ISNUMBER(--MID(AW2561,ROW($1:$8),1))*ROW($1:$8),),ROW($1:$8))+1,1)*10^ROW($1:$8)/10)</f>
        <v>49201132</v>
      </c>
      <c r="AY2561" s="673" t="str">
        <f>VLOOKUP($AX2561,'Item Master Data'!$A:$F,3,FALSE)</f>
        <v>Q.PEAK DUO BLK G10+</v>
      </c>
      <c r="AZ2561" s="673">
        <f>VLOOKUP($AX2561,'Item Master Data'!$A:$F,6,FALSE)</f>
        <v>360</v>
      </c>
      <c r="BA2561" s="673">
        <f>X2561/BB2561</f>
        <v>94</v>
      </c>
      <c r="BB2561" s="673">
        <f>VLOOKUP(AX2561,'Item Master Data'!$A:$G,7,FALSE)</f>
        <v>32</v>
      </c>
      <c r="BD2561" s="673">
        <f>W2561-AZ2561</f>
        <v>0</v>
      </c>
    </row>
    <row r="2562" spans="1:56" s="673" customFormat="1" ht="15" customHeight="1">
      <c r="A2562" s="282"/>
      <c r="B2562" s="283"/>
      <c r="C2562" s="283"/>
      <c r="D2562" s="535" t="s">
        <v>3750</v>
      </c>
      <c r="E2562" s="284"/>
      <c r="F2562" s="676"/>
      <c r="G2562" s="676">
        <v>2022</v>
      </c>
      <c r="H2562" s="676">
        <v>7</v>
      </c>
      <c r="I2562" s="687"/>
      <c r="J2562" s="677"/>
      <c r="K2562" s="676" t="s">
        <v>4197</v>
      </c>
      <c r="L2562" s="676" t="s">
        <v>1379</v>
      </c>
      <c r="M2562" s="677">
        <v>44498</v>
      </c>
      <c r="N2562" s="677">
        <v>44743</v>
      </c>
      <c r="O2562" s="677"/>
      <c r="P2562" s="677"/>
      <c r="Q2562" s="677"/>
      <c r="R2562" s="677"/>
      <c r="S2562" s="676" t="s">
        <v>1106</v>
      </c>
      <c r="T2562" s="676">
        <v>60</v>
      </c>
      <c r="U2562" s="676">
        <v>49201132</v>
      </c>
      <c r="V2562" s="676" t="s">
        <v>986</v>
      </c>
      <c r="W2562" s="678">
        <v>360</v>
      </c>
      <c r="X2562" s="551">
        <v>1792</v>
      </c>
      <c r="Y2562" s="693">
        <f>W2562*X2562</f>
        <v>645120</v>
      </c>
      <c r="Z2562" s="680">
        <v>0.53</v>
      </c>
      <c r="AA2562" s="682">
        <f>Y2562*Z2562</f>
        <v>341913.60000000003</v>
      </c>
      <c r="AB2562" s="682"/>
      <c r="AC2562" s="683">
        <v>0</v>
      </c>
      <c r="AD2562" s="692"/>
      <c r="AE2562" s="684"/>
      <c r="AF2562" s="695">
        <f>AA2562+AD2562+AE2562</f>
        <v>341913.60000000003</v>
      </c>
      <c r="AG2562" s="676" t="s">
        <v>1073</v>
      </c>
      <c r="AH2562" s="676"/>
      <c r="AI2562" s="676">
        <v>60</v>
      </c>
      <c r="AJ2562" s="676" t="s">
        <v>1358</v>
      </c>
      <c r="AK2562" s="676" t="s">
        <v>1359</v>
      </c>
      <c r="AL2562" s="696">
        <v>18360</v>
      </c>
      <c r="AM2562" s="676" t="s">
        <v>52</v>
      </c>
      <c r="AN2562" s="676" t="s">
        <v>1076</v>
      </c>
      <c r="AO2562" s="676"/>
      <c r="AP2562" s="684"/>
      <c r="AQ2562" s="684" t="s">
        <v>37</v>
      </c>
      <c r="AR2562" s="676"/>
      <c r="AS2562" s="674" t="s">
        <v>1078</v>
      </c>
      <c r="AT2562" s="285"/>
      <c r="AU2562" s="630"/>
      <c r="AV2562" s="674"/>
      <c r="AW2562" s="673">
        <f>U2562</f>
        <v>49201132</v>
      </c>
      <c r="AX2562" s="673" cm="1">
        <f t="array" ref="AX2562">SUM(MID(0&amp;AW2562,LARGE(INDEX(ISNUMBER(--MID(AW2562,ROW($1:$8),1))*ROW($1:$8),),ROW($1:$8))+1,1)*10^ROW($1:$8)/10)</f>
        <v>49201132</v>
      </c>
      <c r="AY2562" s="673" t="str">
        <f>VLOOKUP($AX2562,'Item Master Data'!$A:$F,3,FALSE)</f>
        <v>Q.PEAK DUO BLK G10+</v>
      </c>
      <c r="AZ2562" s="673">
        <f>VLOOKUP($AX2562,'Item Master Data'!$A:$F,6,FALSE)</f>
        <v>360</v>
      </c>
      <c r="BA2562" s="673">
        <f>X2562/BB2562</f>
        <v>56</v>
      </c>
      <c r="BB2562" s="673">
        <f>VLOOKUP(AX2562,'Item Master Data'!$A:$G,7,FALSE)</f>
        <v>32</v>
      </c>
      <c r="BD2562" s="673">
        <f>W2562-AZ2562</f>
        <v>0</v>
      </c>
    </row>
    <row r="2563" spans="1:56" s="673" customFormat="1" ht="15" customHeight="1">
      <c r="A2563" s="282"/>
      <c r="B2563" s="283">
        <v>44915</v>
      </c>
      <c r="C2563" s="283">
        <v>44575</v>
      </c>
      <c r="D2563" s="535" t="s">
        <v>3750</v>
      </c>
      <c r="E2563" s="284" t="s">
        <v>4198</v>
      </c>
      <c r="F2563" s="676"/>
      <c r="G2563" s="676">
        <v>2022</v>
      </c>
      <c r="H2563" s="676">
        <v>7</v>
      </c>
      <c r="I2563" s="687"/>
      <c r="J2563" s="677"/>
      <c r="K2563" s="676" t="s">
        <v>4199</v>
      </c>
      <c r="L2563" s="676" t="s">
        <v>1386</v>
      </c>
      <c r="M2563" s="677">
        <v>44550</v>
      </c>
      <c r="N2563" s="677">
        <v>44713</v>
      </c>
      <c r="O2563" s="677">
        <v>44743</v>
      </c>
      <c r="P2563" s="677"/>
      <c r="Q2563" s="677"/>
      <c r="R2563" s="677"/>
      <c r="S2563" s="676" t="s">
        <v>1106</v>
      </c>
      <c r="T2563" s="676">
        <v>60</v>
      </c>
      <c r="U2563" s="676"/>
      <c r="V2563" s="676" t="s">
        <v>985</v>
      </c>
      <c r="W2563" s="678">
        <v>400</v>
      </c>
      <c r="X2563" s="551">
        <v>2304</v>
      </c>
      <c r="Y2563" s="693">
        <f>W2563*X2563</f>
        <v>921600</v>
      </c>
      <c r="Z2563" s="680">
        <v>0.47499999999999998</v>
      </c>
      <c r="AA2563" s="682">
        <f>Y2563*Z2563</f>
        <v>437760</v>
      </c>
      <c r="AB2563" s="682"/>
      <c r="AC2563" s="683">
        <f>AB2563*Y2563</f>
        <v>0</v>
      </c>
      <c r="AD2563" s="692"/>
      <c r="AE2563" s="684"/>
      <c r="AF2563" s="695">
        <f>AA2563+AD2563+AE2563</f>
        <v>437760</v>
      </c>
      <c r="AG2563" s="676" t="s">
        <v>1073</v>
      </c>
      <c r="AH2563" s="676">
        <v>0</v>
      </c>
      <c r="AI2563" s="676">
        <v>60</v>
      </c>
      <c r="AJ2563" s="676" t="s">
        <v>1387</v>
      </c>
      <c r="AK2563" s="676" t="s">
        <v>1388</v>
      </c>
      <c r="AL2563" s="696" t="s">
        <v>3833</v>
      </c>
      <c r="AM2563" s="676" t="s">
        <v>52</v>
      </c>
      <c r="AN2563" s="676" t="s">
        <v>1076</v>
      </c>
      <c r="AO2563" s="676"/>
      <c r="AP2563" s="684"/>
      <c r="AQ2563" s="684" t="s">
        <v>1090</v>
      </c>
      <c r="AR2563" s="676"/>
      <c r="AS2563" s="674" t="s">
        <v>1077</v>
      </c>
      <c r="AT2563" s="285" t="s">
        <v>1091</v>
      </c>
      <c r="AU2563" s="630" t="s">
        <v>1078</v>
      </c>
      <c r="AV2563" s="674"/>
      <c r="AW2563" s="673">
        <f>U2563</f>
        <v>0</v>
      </c>
      <c r="AX2563" s="673" cm="1">
        <f t="array" ref="AX2563">SUM(MID(0&amp;AW2563,LARGE(INDEX(ISNUMBER(--MID(AW2563,ROW($1:$8),1))*ROW($1:$8),),ROW($1:$8))+1,1)*10^ROW($1:$8)/10)</f>
        <v>0</v>
      </c>
      <c r="AY2563" s="673" t="e">
        <f>VLOOKUP($AX2563,'Item Master Data'!$A:$F,3,FALSE)</f>
        <v>#N/A</v>
      </c>
      <c r="AZ2563" s="673" t="e">
        <f>VLOOKUP($AX2563,'Item Master Data'!$A:$F,6,FALSE)</f>
        <v>#N/A</v>
      </c>
      <c r="BA2563" s="673" t="e">
        <f>X2563/BB2563</f>
        <v>#N/A</v>
      </c>
      <c r="BB2563" s="673" t="e">
        <f>VLOOKUP(AX2563,'Item Master Data'!$A:$G,7,FALSE)</f>
        <v>#N/A</v>
      </c>
      <c r="BD2563" s="673" t="e">
        <f>W2563-AZ2563</f>
        <v>#N/A</v>
      </c>
    </row>
    <row r="2564" spans="1:56" s="673" customFormat="1" ht="15" customHeight="1">
      <c r="A2564" s="282"/>
      <c r="B2564" s="283"/>
      <c r="C2564" s="283"/>
      <c r="D2564" s="535" t="s">
        <v>3750</v>
      </c>
      <c r="E2564" s="284"/>
      <c r="F2564" s="676"/>
      <c r="G2564" s="676">
        <v>2022</v>
      </c>
      <c r="H2564" s="676">
        <v>7</v>
      </c>
      <c r="I2564" s="687"/>
      <c r="J2564" s="677"/>
      <c r="K2564" s="734" t="s">
        <v>4200</v>
      </c>
      <c r="L2564" s="734" t="s">
        <v>1386</v>
      </c>
      <c r="M2564" s="677">
        <v>44517</v>
      </c>
      <c r="N2564" s="677">
        <v>44652</v>
      </c>
      <c r="O2564" s="677"/>
      <c r="P2564" s="677"/>
      <c r="Q2564" s="677"/>
      <c r="R2564" s="677"/>
      <c r="S2564" s="676" t="s">
        <v>1106</v>
      </c>
      <c r="T2564" s="676">
        <v>60</v>
      </c>
      <c r="U2564" s="676">
        <v>49201132</v>
      </c>
      <c r="V2564" s="676" t="s">
        <v>986</v>
      </c>
      <c r="W2564" s="678">
        <v>360</v>
      </c>
      <c r="X2564" s="551">
        <f>3840-768-1536-768</f>
        <v>768</v>
      </c>
      <c r="Y2564" s="693">
        <f>W2564*X2564</f>
        <v>276480</v>
      </c>
      <c r="Z2564" s="680">
        <v>0.5</v>
      </c>
      <c r="AA2564" s="682">
        <f>Y2564*Z2564</f>
        <v>138240</v>
      </c>
      <c r="AB2564" s="682"/>
      <c r="AC2564" s="683">
        <f>AB2564*Y2564</f>
        <v>0</v>
      </c>
      <c r="AD2564" s="692"/>
      <c r="AE2564" s="684"/>
      <c r="AF2564" s="695">
        <f>AA2564+AD2564+AE2564</f>
        <v>138240</v>
      </c>
      <c r="AG2564" s="676" t="s">
        <v>1073</v>
      </c>
      <c r="AH2564" s="676">
        <v>0</v>
      </c>
      <c r="AI2564" s="676">
        <v>60</v>
      </c>
      <c r="AJ2564" s="676" t="s">
        <v>1387</v>
      </c>
      <c r="AK2564" s="676" t="s">
        <v>1388</v>
      </c>
      <c r="AL2564" s="696" t="s">
        <v>3833</v>
      </c>
      <c r="AM2564" s="676" t="s">
        <v>52</v>
      </c>
      <c r="AN2564" s="676" t="s">
        <v>1076</v>
      </c>
      <c r="AO2564" s="676"/>
      <c r="AP2564" s="684"/>
      <c r="AQ2564" s="684" t="s">
        <v>1090</v>
      </c>
      <c r="AR2564" s="676"/>
      <c r="AS2564" s="674" t="s">
        <v>1077</v>
      </c>
      <c r="AT2564" s="285" t="s">
        <v>1091</v>
      </c>
      <c r="AU2564" s="630" t="s">
        <v>1078</v>
      </c>
      <c r="AV2564" s="674"/>
      <c r="AW2564" s="673">
        <f>U2564</f>
        <v>49201132</v>
      </c>
      <c r="AX2564" s="673" cm="1">
        <f t="array" ref="AX2564">SUM(MID(0&amp;AW2564,LARGE(INDEX(ISNUMBER(--MID(AW2564,ROW($1:$8),1))*ROW($1:$8),),ROW($1:$8))+1,1)*10^ROW($1:$8)/10)</f>
        <v>49201132</v>
      </c>
      <c r="AY2564" s="673" t="str">
        <f>VLOOKUP($AX2564,'Item Master Data'!$A:$F,3,FALSE)</f>
        <v>Q.PEAK DUO BLK G10+</v>
      </c>
      <c r="AZ2564" s="673">
        <f>VLOOKUP($AX2564,'Item Master Data'!$A:$F,6,FALSE)</f>
        <v>360</v>
      </c>
      <c r="BA2564" s="673">
        <f>X2564/BB2564</f>
        <v>24</v>
      </c>
      <c r="BB2564" s="673">
        <f>VLOOKUP(AX2564,'Item Master Data'!$A:$G,7,FALSE)</f>
        <v>32</v>
      </c>
      <c r="BD2564" s="673">
        <f>W2564-AZ2564</f>
        <v>0</v>
      </c>
    </row>
    <row r="2565" spans="1:56" s="673" customFormat="1" ht="15" customHeight="1">
      <c r="A2565" s="282"/>
      <c r="B2565" s="283"/>
      <c r="C2565" s="283"/>
      <c r="D2565" s="535" t="s">
        <v>3750</v>
      </c>
      <c r="E2565" s="284" t="s">
        <v>3973</v>
      </c>
      <c r="F2565" s="676"/>
      <c r="G2565" s="676">
        <v>2022</v>
      </c>
      <c r="H2565" s="676">
        <v>7</v>
      </c>
      <c r="I2565" s="687"/>
      <c r="J2565" s="677"/>
      <c r="K2565" s="676" t="s">
        <v>4201</v>
      </c>
      <c r="L2565" s="676" t="s">
        <v>1386</v>
      </c>
      <c r="M2565" s="677">
        <v>44519</v>
      </c>
      <c r="N2565" s="677">
        <v>44652</v>
      </c>
      <c r="O2565" s="677">
        <v>44713</v>
      </c>
      <c r="P2565" s="677"/>
      <c r="Q2565" s="677"/>
      <c r="R2565" s="677"/>
      <c r="S2565" s="676" t="s">
        <v>1106</v>
      </c>
      <c r="T2565" s="676">
        <v>60</v>
      </c>
      <c r="U2565" s="676">
        <v>49401140</v>
      </c>
      <c r="V2565" s="676" t="s">
        <v>985</v>
      </c>
      <c r="W2565" s="678">
        <v>400</v>
      </c>
      <c r="X2565" s="551">
        <v>1536</v>
      </c>
      <c r="Y2565" s="693">
        <f>W2565*X2565</f>
        <v>614400</v>
      </c>
      <c r="Z2565" s="680">
        <v>0.47499999999999998</v>
      </c>
      <c r="AA2565" s="682">
        <f>Y2565*Z2565</f>
        <v>291840</v>
      </c>
      <c r="AB2565" s="682"/>
      <c r="AC2565" s="683">
        <f>AB2565*Y2565</f>
        <v>0</v>
      </c>
      <c r="AD2565" s="692"/>
      <c r="AE2565" s="684"/>
      <c r="AF2565" s="695">
        <f>AA2565+AD2565+AE2565</f>
        <v>291840</v>
      </c>
      <c r="AG2565" s="676" t="s">
        <v>1073</v>
      </c>
      <c r="AH2565" s="676">
        <v>0</v>
      </c>
      <c r="AI2565" s="676">
        <v>60</v>
      </c>
      <c r="AJ2565" s="676" t="s">
        <v>1387</v>
      </c>
      <c r="AK2565" s="676" t="s">
        <v>1388</v>
      </c>
      <c r="AL2565" s="696" t="s">
        <v>3833</v>
      </c>
      <c r="AM2565" s="676" t="s">
        <v>52</v>
      </c>
      <c r="AN2565" s="676" t="s">
        <v>1076</v>
      </c>
      <c r="AO2565" s="676"/>
      <c r="AP2565" s="684"/>
      <c r="AQ2565" s="684" t="s">
        <v>1090</v>
      </c>
      <c r="AR2565" s="676" t="s">
        <v>1257</v>
      </c>
      <c r="AS2565" s="674" t="s">
        <v>1077</v>
      </c>
      <c r="AT2565" s="285" t="s">
        <v>1091</v>
      </c>
      <c r="AU2565" s="630" t="s">
        <v>1078</v>
      </c>
      <c r="AV2565" s="674">
        <v>0.47499999999999998</v>
      </c>
      <c r="AW2565" s="673">
        <f>U2565</f>
        <v>49401140</v>
      </c>
      <c r="AX2565" s="673" cm="1">
        <f t="array" ref="AX2565">SUM(MID(0&amp;AW2565,LARGE(INDEX(ISNUMBER(--MID(AW2565,ROW($1:$8),1))*ROW($1:$8),),ROW($1:$8))+1,1)*10^ROW($1:$8)/10)</f>
        <v>49401140</v>
      </c>
      <c r="AY2565" s="673" t="str">
        <f>VLOOKUP($AX2565,'Item Master Data'!$A:$F,3,FALSE)</f>
        <v>Q.PEAK DUO BLK ML G10.a+</v>
      </c>
      <c r="AZ2565" s="673">
        <f>VLOOKUP($AX2565,'Item Master Data'!$A:$F,6,FALSE)</f>
        <v>400</v>
      </c>
      <c r="BA2565" s="673">
        <f>X2565/BB2565</f>
        <v>48</v>
      </c>
      <c r="BB2565" s="673">
        <f>VLOOKUP(AX2565,'Item Master Data'!$A:$G,7,FALSE)</f>
        <v>32</v>
      </c>
      <c r="BD2565" s="673">
        <f>W2565-AZ2565</f>
        <v>0</v>
      </c>
    </row>
    <row r="2566" spans="1:56" s="673" customFormat="1" ht="15" customHeight="1">
      <c r="A2566" s="282"/>
      <c r="B2566" s="283"/>
      <c r="C2566" s="283"/>
      <c r="D2566" s="535" t="s">
        <v>3750</v>
      </c>
      <c r="E2566" s="294" t="s">
        <v>4131</v>
      </c>
      <c r="F2566" s="676"/>
      <c r="G2566" s="676">
        <v>2022</v>
      </c>
      <c r="H2566" s="676">
        <v>7</v>
      </c>
      <c r="I2566" s="676"/>
      <c r="J2566" s="677"/>
      <c r="K2566" s="676" t="s">
        <v>4132</v>
      </c>
      <c r="L2566" s="676" t="s">
        <v>3835</v>
      </c>
      <c r="M2566" s="677"/>
      <c r="N2566" s="677" t="s">
        <v>1652</v>
      </c>
      <c r="O2566" s="677"/>
      <c r="P2566" s="677"/>
      <c r="Q2566" s="677"/>
      <c r="R2566" s="677"/>
      <c r="S2566" s="676" t="s">
        <v>1106</v>
      </c>
      <c r="T2566" s="676">
        <v>60</v>
      </c>
      <c r="U2566" s="676"/>
      <c r="V2566" s="676" t="s">
        <v>986</v>
      </c>
      <c r="W2566" s="678">
        <v>360</v>
      </c>
      <c r="X2566" s="551">
        <f>14336+4992-10816</f>
        <v>8512</v>
      </c>
      <c r="Y2566" s="693">
        <f>W2566*X2566</f>
        <v>3064320</v>
      </c>
      <c r="Z2566" s="680">
        <v>0.47499999999999998</v>
      </c>
      <c r="AA2566" s="682">
        <f>Y2566*Z2566</f>
        <v>1455552</v>
      </c>
      <c r="AB2566" s="682"/>
      <c r="AC2566" s="683">
        <f>AB2566*Y2566</f>
        <v>0</v>
      </c>
      <c r="AD2566" s="692"/>
      <c r="AE2566" s="684"/>
      <c r="AF2566" s="695">
        <f>AA2566+AD2566+AE2566</f>
        <v>1455552</v>
      </c>
      <c r="AG2566" s="676" t="s">
        <v>47</v>
      </c>
      <c r="AH2566" s="676">
        <v>0</v>
      </c>
      <c r="AI2566" s="676">
        <v>60</v>
      </c>
      <c r="AJ2566" s="676" t="s">
        <v>1113</v>
      </c>
      <c r="AK2566" s="676" t="s">
        <v>1113</v>
      </c>
      <c r="AL2566" s="676" t="s">
        <v>1113</v>
      </c>
      <c r="AM2566" s="676" t="s">
        <v>52</v>
      </c>
      <c r="AN2566" s="676"/>
      <c r="AO2566" s="676"/>
      <c r="AP2566" s="684"/>
      <c r="AQ2566" s="684" t="s">
        <v>37</v>
      </c>
      <c r="AR2566" s="676"/>
      <c r="AS2566" s="674" t="s">
        <v>1077</v>
      </c>
      <c r="AT2566" s="285" t="s">
        <v>3836</v>
      </c>
      <c r="AU2566" s="630" t="s">
        <v>1078</v>
      </c>
      <c r="AV2566" s="674"/>
      <c r="AW2566" s="673">
        <f>U2566</f>
        <v>0</v>
      </c>
      <c r="AX2566" s="673" cm="1">
        <f t="array" ref="AX2566">SUM(MID(0&amp;AW2566,LARGE(INDEX(ISNUMBER(--MID(AW2566,ROW($1:$8),1))*ROW($1:$8),),ROW($1:$8))+1,1)*10^ROW($1:$8)/10)</f>
        <v>0</v>
      </c>
      <c r="AY2566" s="673" t="e">
        <f>VLOOKUP($AX2566,'Item Master Data'!$A:$F,3,FALSE)</f>
        <v>#N/A</v>
      </c>
      <c r="AZ2566" s="673" t="e">
        <f>VLOOKUP($AX2566,'Item Master Data'!$A:$F,6,FALSE)</f>
        <v>#N/A</v>
      </c>
      <c r="BA2566" s="673" t="e">
        <f>X2566/BB2566</f>
        <v>#N/A</v>
      </c>
      <c r="BB2566" s="673" t="e">
        <f>VLOOKUP(AX2566,'Item Master Data'!$A:$G,7,FALSE)</f>
        <v>#N/A</v>
      </c>
      <c r="BD2566" s="673" t="e">
        <f>W2566-AZ2566</f>
        <v>#N/A</v>
      </c>
    </row>
    <row r="2567" spans="1:56" s="673" customFormat="1" ht="15" customHeight="1">
      <c r="A2567" s="282"/>
      <c r="B2567" s="283"/>
      <c r="C2567" s="283"/>
      <c r="D2567" s="535" t="s">
        <v>3750</v>
      </c>
      <c r="E2567" s="294" t="s">
        <v>4202</v>
      </c>
      <c r="F2567" s="676"/>
      <c r="G2567" s="676">
        <v>2022</v>
      </c>
      <c r="H2567" s="676">
        <v>7</v>
      </c>
      <c r="I2567" s="676"/>
      <c r="J2567" s="677"/>
      <c r="K2567" s="676" t="s">
        <v>4203</v>
      </c>
      <c r="L2567" s="676" t="s">
        <v>3835</v>
      </c>
      <c r="M2567" s="677"/>
      <c r="N2567" s="677" t="s">
        <v>1653</v>
      </c>
      <c r="O2567" s="677"/>
      <c r="P2567" s="677"/>
      <c r="Q2567" s="677"/>
      <c r="R2567" s="677"/>
      <c r="S2567" s="676" t="s">
        <v>1106</v>
      </c>
      <c r="T2567" s="676">
        <v>60</v>
      </c>
      <c r="U2567" s="676"/>
      <c r="V2567" s="676" t="s">
        <v>986</v>
      </c>
      <c r="W2567" s="678">
        <v>360</v>
      </c>
      <c r="X2567" s="551">
        <v>12544</v>
      </c>
      <c r="Y2567" s="693">
        <f>W2567*X2567</f>
        <v>4515840</v>
      </c>
      <c r="Z2567" s="680">
        <v>0.47499999999999998</v>
      </c>
      <c r="AA2567" s="682">
        <f>Y2567*Z2567</f>
        <v>2145024</v>
      </c>
      <c r="AB2567" s="682"/>
      <c r="AC2567" s="683">
        <f>AB2567*Y2567</f>
        <v>0</v>
      </c>
      <c r="AD2567" s="692"/>
      <c r="AE2567" s="684"/>
      <c r="AF2567" s="695">
        <f>AA2567+AD2567+AE2567</f>
        <v>2145024</v>
      </c>
      <c r="AG2567" s="676" t="s">
        <v>47</v>
      </c>
      <c r="AH2567" s="676">
        <v>0</v>
      </c>
      <c r="AI2567" s="676">
        <v>60</v>
      </c>
      <c r="AJ2567" s="676" t="s">
        <v>1113</v>
      </c>
      <c r="AK2567" s="676" t="s">
        <v>1113</v>
      </c>
      <c r="AL2567" s="676" t="s">
        <v>1113</v>
      </c>
      <c r="AM2567" s="676" t="s">
        <v>52</v>
      </c>
      <c r="AN2567" s="676"/>
      <c r="AO2567" s="676"/>
      <c r="AP2567" s="684"/>
      <c r="AQ2567" s="684" t="s">
        <v>37</v>
      </c>
      <c r="AR2567" s="676"/>
      <c r="AS2567" s="674" t="s">
        <v>1077</v>
      </c>
      <c r="AT2567" s="285" t="s">
        <v>3836</v>
      </c>
      <c r="AU2567" s="630" t="s">
        <v>1078</v>
      </c>
      <c r="AV2567" s="674"/>
      <c r="AW2567" s="673">
        <f>U2567</f>
        <v>0</v>
      </c>
      <c r="AX2567" s="673" cm="1">
        <f t="array" ref="AX2567">SUM(MID(0&amp;AW2567,LARGE(INDEX(ISNUMBER(--MID(AW2567,ROW($1:$8),1))*ROW($1:$8),),ROW($1:$8))+1,1)*10^ROW($1:$8)/10)</f>
        <v>0</v>
      </c>
      <c r="AY2567" s="673" t="e">
        <f>VLOOKUP($AX2567,'Item Master Data'!$A:$F,3,FALSE)</f>
        <v>#N/A</v>
      </c>
      <c r="AZ2567" s="673" t="e">
        <f>VLOOKUP($AX2567,'Item Master Data'!$A:$F,6,FALSE)</f>
        <v>#N/A</v>
      </c>
      <c r="BA2567" s="673" t="e">
        <f>X2567/BB2567</f>
        <v>#N/A</v>
      </c>
      <c r="BB2567" s="673" t="e">
        <f>VLOOKUP(AX2567,'Item Master Data'!$A:$G,7,FALSE)</f>
        <v>#N/A</v>
      </c>
      <c r="BD2567" s="673" t="e">
        <f>W2567-AZ2567</f>
        <v>#N/A</v>
      </c>
    </row>
    <row r="2568" spans="1:56" s="673" customFormat="1" ht="15" customHeight="1">
      <c r="A2568" s="282"/>
      <c r="B2568" s="283"/>
      <c r="C2568" s="283"/>
      <c r="D2568" s="535" t="s">
        <v>3750</v>
      </c>
      <c r="E2568" s="294" t="s">
        <v>4169</v>
      </c>
      <c r="F2568" s="676"/>
      <c r="G2568" s="676">
        <v>2022</v>
      </c>
      <c r="H2568" s="676">
        <v>7</v>
      </c>
      <c r="I2568" s="676"/>
      <c r="J2568" s="677"/>
      <c r="K2568" s="676" t="s">
        <v>4170</v>
      </c>
      <c r="L2568" s="676" t="s">
        <v>3835</v>
      </c>
      <c r="M2568" s="677"/>
      <c r="N2568" s="677" t="s">
        <v>1657</v>
      </c>
      <c r="O2568" s="677"/>
      <c r="P2568" s="677"/>
      <c r="Q2568" s="677"/>
      <c r="R2568" s="677"/>
      <c r="S2568" s="676" t="s">
        <v>1106</v>
      </c>
      <c r="T2568" s="676">
        <v>60</v>
      </c>
      <c r="U2568" s="676"/>
      <c r="V2568" s="676" t="s">
        <v>973</v>
      </c>
      <c r="W2568" s="678">
        <v>400</v>
      </c>
      <c r="X2568" s="551">
        <f>10752+896</f>
        <v>11648</v>
      </c>
      <c r="Y2568" s="693">
        <f>W2568*X2568</f>
        <v>4659200</v>
      </c>
      <c r="Z2568" s="680">
        <v>0.49</v>
      </c>
      <c r="AA2568" s="682">
        <f>Y2568*Z2568</f>
        <v>2283008</v>
      </c>
      <c r="AB2568" s="682"/>
      <c r="AC2568" s="683">
        <f>AB2568*Y2568</f>
        <v>0</v>
      </c>
      <c r="AD2568" s="692"/>
      <c r="AE2568" s="684"/>
      <c r="AF2568" s="695">
        <f>AA2568+AD2568+AE2568</f>
        <v>2283008</v>
      </c>
      <c r="AG2568" s="676" t="s">
        <v>47</v>
      </c>
      <c r="AH2568" s="676">
        <v>0</v>
      </c>
      <c r="AI2568" s="676">
        <v>60</v>
      </c>
      <c r="AJ2568" s="676" t="s">
        <v>1113</v>
      </c>
      <c r="AK2568" s="676" t="s">
        <v>1113</v>
      </c>
      <c r="AL2568" s="676" t="s">
        <v>1113</v>
      </c>
      <c r="AM2568" s="676" t="s">
        <v>52</v>
      </c>
      <c r="AN2568" s="676"/>
      <c r="AO2568" s="676"/>
      <c r="AP2568" s="684"/>
      <c r="AQ2568" s="684" t="s">
        <v>37</v>
      </c>
      <c r="AR2568" s="676"/>
      <c r="AS2568" s="674" t="s">
        <v>1077</v>
      </c>
      <c r="AT2568" s="285" t="s">
        <v>3836</v>
      </c>
      <c r="AU2568" s="630" t="s">
        <v>1078</v>
      </c>
      <c r="AV2568" s="674"/>
      <c r="AW2568" s="673">
        <f>U2568</f>
        <v>0</v>
      </c>
      <c r="AX2568" s="673" cm="1">
        <f t="array" ref="AX2568">SUM(MID(0&amp;AW2568,LARGE(INDEX(ISNUMBER(--MID(AW2568,ROW($1:$8),1))*ROW($1:$8),),ROW($1:$8))+1,1)*10^ROW($1:$8)/10)</f>
        <v>0</v>
      </c>
      <c r="AY2568" s="673" t="e">
        <f>VLOOKUP($AX2568,'Item Master Data'!$A:$F,3,FALSE)</f>
        <v>#N/A</v>
      </c>
      <c r="AZ2568" s="673" t="e">
        <f>VLOOKUP($AX2568,'Item Master Data'!$A:$F,6,FALSE)</f>
        <v>#N/A</v>
      </c>
      <c r="BA2568" s="673" t="e">
        <f>X2568/BB2568</f>
        <v>#N/A</v>
      </c>
      <c r="BB2568" s="673" t="e">
        <f>VLOOKUP(AX2568,'Item Master Data'!$A:$G,7,FALSE)</f>
        <v>#N/A</v>
      </c>
      <c r="BD2568" s="673" t="e">
        <f>W2568-AZ2568</f>
        <v>#N/A</v>
      </c>
    </row>
    <row r="2569" spans="1:56" s="673" customFormat="1" ht="15" customHeight="1">
      <c r="A2569" s="282"/>
      <c r="B2569" s="283"/>
      <c r="C2569" s="283"/>
      <c r="D2569" s="535" t="s">
        <v>3750</v>
      </c>
      <c r="E2569" s="284" t="s">
        <v>4172</v>
      </c>
      <c r="F2569" s="676" t="s">
        <v>1152</v>
      </c>
      <c r="G2569" s="676">
        <v>2022</v>
      </c>
      <c r="H2569" s="676">
        <v>7</v>
      </c>
      <c r="I2569" s="687" t="s">
        <v>1510</v>
      </c>
      <c r="J2569" s="677"/>
      <c r="K2569" s="676" t="s">
        <v>4173</v>
      </c>
      <c r="L2569" s="676" t="s">
        <v>4145</v>
      </c>
      <c r="M2569" s="677">
        <v>44489</v>
      </c>
      <c r="N2569" s="677">
        <v>44262</v>
      </c>
      <c r="O2569" s="677"/>
      <c r="P2569" s="677"/>
      <c r="Q2569" s="677"/>
      <c r="R2569" s="677"/>
      <c r="S2569" s="676" t="s">
        <v>1106</v>
      </c>
      <c r="T2569" s="676">
        <v>60</v>
      </c>
      <c r="U2569" s="676">
        <v>49201132</v>
      </c>
      <c r="V2569" s="676" t="s">
        <v>986</v>
      </c>
      <c r="W2569" s="678">
        <v>360</v>
      </c>
      <c r="X2569" s="551">
        <f>8448-832</f>
        <v>7616</v>
      </c>
      <c r="Y2569" s="693">
        <f>W2569*X2569</f>
        <v>2741760</v>
      </c>
      <c r="Z2569" s="680">
        <v>0.5</v>
      </c>
      <c r="AA2569" s="682">
        <f>Y2569*Z2569</f>
        <v>1370880</v>
      </c>
      <c r="AB2569" s="682"/>
      <c r="AC2569" s="683">
        <f>AB2569*Y2569</f>
        <v>0</v>
      </c>
      <c r="AD2569" s="692"/>
      <c r="AE2569" s="684"/>
      <c r="AF2569" s="695">
        <f>AA2569+AD2569+AE2569</f>
        <v>1370880</v>
      </c>
      <c r="AG2569" s="676" t="s">
        <v>47</v>
      </c>
      <c r="AH2569" s="676">
        <v>100</v>
      </c>
      <c r="AI2569" s="676">
        <v>0</v>
      </c>
      <c r="AJ2569" s="676" t="s">
        <v>3866</v>
      </c>
      <c r="AK2569" s="676" t="s">
        <v>1089</v>
      </c>
      <c r="AL2569" s="696" t="s">
        <v>4146</v>
      </c>
      <c r="AM2569" s="676" t="s">
        <v>52</v>
      </c>
      <c r="AN2569" s="676" t="s">
        <v>1076</v>
      </c>
      <c r="AO2569" s="676"/>
      <c r="AP2569" s="684"/>
      <c r="AQ2569" s="684" t="s">
        <v>1090</v>
      </c>
      <c r="AR2569" s="676"/>
      <c r="AS2569" s="674" t="s">
        <v>1077</v>
      </c>
      <c r="AT2569" s="285" t="s">
        <v>1091</v>
      </c>
      <c r="AU2569" s="630" t="s">
        <v>1078</v>
      </c>
      <c r="AV2569" s="674"/>
      <c r="AW2569" s="673">
        <f>U2569</f>
        <v>49201132</v>
      </c>
      <c r="AX2569" s="673" cm="1">
        <f t="array" ref="AX2569">SUM(MID(0&amp;AW2569,LARGE(INDEX(ISNUMBER(--MID(AW2569,ROW($1:$8),1))*ROW($1:$8),),ROW($1:$8))+1,1)*10^ROW($1:$8)/10)</f>
        <v>49201132</v>
      </c>
      <c r="AY2569" s="673" t="str">
        <f>VLOOKUP($AX2569,'Item Master Data'!$A:$F,3,FALSE)</f>
        <v>Q.PEAK DUO BLK G10+</v>
      </c>
      <c r="AZ2569" s="673">
        <f>VLOOKUP($AX2569,'Item Master Data'!$A:$F,6,FALSE)</f>
        <v>360</v>
      </c>
      <c r="BA2569" s="673">
        <f>X2569/BB2569</f>
        <v>238</v>
      </c>
      <c r="BB2569" s="673">
        <f>VLOOKUP(AX2569,'Item Master Data'!$A:$G,7,FALSE)</f>
        <v>32</v>
      </c>
      <c r="BD2569" s="673">
        <f>W2569-AZ2569</f>
        <v>0</v>
      </c>
    </row>
    <row r="2570" spans="1:56" s="673" customFormat="1" ht="15" customHeight="1">
      <c r="A2570" s="282"/>
      <c r="B2570" s="283"/>
      <c r="C2570" s="283"/>
      <c r="D2570" s="535" t="s">
        <v>3750</v>
      </c>
      <c r="E2570" s="284"/>
      <c r="F2570" s="676"/>
      <c r="G2570" s="676">
        <v>2022</v>
      </c>
      <c r="H2570" s="676">
        <v>7</v>
      </c>
      <c r="I2570" s="687" t="s">
        <v>1510</v>
      </c>
      <c r="J2570" s="677"/>
      <c r="K2570" s="676" t="s">
        <v>4204</v>
      </c>
      <c r="L2570" s="676" t="s">
        <v>4145</v>
      </c>
      <c r="M2570" s="677">
        <v>44539</v>
      </c>
      <c r="N2570" s="677">
        <v>44538</v>
      </c>
      <c r="O2570" s="677"/>
      <c r="P2570" s="677"/>
      <c r="Q2570" s="677"/>
      <c r="R2570" s="677"/>
      <c r="S2570" s="676" t="s">
        <v>1106</v>
      </c>
      <c r="T2570" s="676">
        <v>60</v>
      </c>
      <c r="U2570" s="676">
        <v>49201132</v>
      </c>
      <c r="V2570" s="676" t="s">
        <v>986</v>
      </c>
      <c r="W2570" s="678">
        <v>360</v>
      </c>
      <c r="X2570" s="551">
        <v>8065</v>
      </c>
      <c r="Y2570" s="693">
        <f>W2570*X2570</f>
        <v>2903400</v>
      </c>
      <c r="Z2570" s="680">
        <v>0.5</v>
      </c>
      <c r="AA2570" s="682">
        <f>Y2570*Z2570</f>
        <v>1451700</v>
      </c>
      <c r="AB2570" s="682"/>
      <c r="AC2570" s="683">
        <f>AB2570*Y2570</f>
        <v>0</v>
      </c>
      <c r="AD2570" s="692"/>
      <c r="AE2570" s="684"/>
      <c r="AF2570" s="695">
        <f>AA2570+AD2570+AE2570</f>
        <v>1451700</v>
      </c>
      <c r="AG2570" s="676" t="s">
        <v>47</v>
      </c>
      <c r="AH2570" s="676">
        <v>100</v>
      </c>
      <c r="AI2570" s="676">
        <v>0</v>
      </c>
      <c r="AJ2570" s="676" t="s">
        <v>3866</v>
      </c>
      <c r="AK2570" s="676" t="s">
        <v>1089</v>
      </c>
      <c r="AL2570" s="696" t="s">
        <v>4146</v>
      </c>
      <c r="AM2570" s="676" t="s">
        <v>52</v>
      </c>
      <c r="AN2570" s="676" t="s">
        <v>1076</v>
      </c>
      <c r="AO2570" s="676"/>
      <c r="AP2570" s="684"/>
      <c r="AQ2570" s="684" t="s">
        <v>1090</v>
      </c>
      <c r="AR2570" s="676"/>
      <c r="AS2570" s="674" t="s">
        <v>1077</v>
      </c>
      <c r="AT2570" s="285" t="s">
        <v>1091</v>
      </c>
      <c r="AU2570" s="630" t="s">
        <v>1078</v>
      </c>
      <c r="AV2570" s="674"/>
      <c r="AW2570" s="673">
        <f>U2570</f>
        <v>49201132</v>
      </c>
      <c r="AX2570" s="673" cm="1">
        <f t="array" ref="AX2570">SUM(MID(0&amp;AW2570,LARGE(INDEX(ISNUMBER(--MID(AW2570,ROW($1:$8),1))*ROW($1:$8),),ROW($1:$8))+1,1)*10^ROW($1:$8)/10)</f>
        <v>49201132</v>
      </c>
      <c r="AY2570" s="673" t="str">
        <f>VLOOKUP($AX2570,'Item Master Data'!$A:$F,3,FALSE)</f>
        <v>Q.PEAK DUO BLK G10+</v>
      </c>
      <c r="AZ2570" s="673">
        <f>VLOOKUP($AX2570,'Item Master Data'!$A:$F,6,FALSE)</f>
        <v>360</v>
      </c>
      <c r="BA2570" s="673">
        <f>X2570/BB2570</f>
        <v>252.03125</v>
      </c>
      <c r="BB2570" s="673">
        <f>VLOOKUP(AX2570,'Item Master Data'!$A:$G,7,FALSE)</f>
        <v>32</v>
      </c>
      <c r="BD2570" s="673">
        <f>W2570-AZ2570</f>
        <v>0</v>
      </c>
    </row>
    <row r="2571" spans="1:56" s="673" customFormat="1" ht="15" customHeight="1">
      <c r="A2571" s="282"/>
      <c r="B2571" s="283"/>
      <c r="C2571" s="283"/>
      <c r="D2571" s="535" t="s">
        <v>3750</v>
      </c>
      <c r="E2571" s="284"/>
      <c r="F2571" s="676"/>
      <c r="G2571" s="676">
        <v>2022</v>
      </c>
      <c r="H2571" s="676">
        <v>7</v>
      </c>
      <c r="I2571" s="687">
        <v>2005055</v>
      </c>
      <c r="J2571" s="677"/>
      <c r="K2571" s="676" t="s">
        <v>4205</v>
      </c>
      <c r="L2571" s="676" t="s">
        <v>4145</v>
      </c>
      <c r="M2571" s="677">
        <v>44540</v>
      </c>
      <c r="N2571" s="677">
        <v>44652</v>
      </c>
      <c r="O2571" s="677"/>
      <c r="P2571" s="677"/>
      <c r="Q2571" s="677"/>
      <c r="R2571" s="677"/>
      <c r="S2571" s="676" t="s">
        <v>1106</v>
      </c>
      <c r="T2571" s="676">
        <v>60</v>
      </c>
      <c r="U2571" s="676">
        <v>49201132</v>
      </c>
      <c r="V2571" s="676" t="s">
        <v>986</v>
      </c>
      <c r="W2571" s="678">
        <v>360</v>
      </c>
      <c r="X2571" s="551">
        <v>12544</v>
      </c>
      <c r="Y2571" s="693">
        <f>W2571*X2571</f>
        <v>4515840</v>
      </c>
      <c r="Z2571" s="680">
        <v>0.49</v>
      </c>
      <c r="AA2571" s="682">
        <f>Y2571*Z2571</f>
        <v>2212761.6000000001</v>
      </c>
      <c r="AB2571" s="682"/>
      <c r="AC2571" s="683">
        <f>AB2571*Y2571</f>
        <v>0</v>
      </c>
      <c r="AD2571" s="692"/>
      <c r="AE2571" s="684"/>
      <c r="AF2571" s="695">
        <f>AA2571+AD2571+AE2571</f>
        <v>2212761.6000000001</v>
      </c>
      <c r="AG2571" s="676" t="s">
        <v>47</v>
      </c>
      <c r="AH2571" s="676">
        <v>100</v>
      </c>
      <c r="AI2571" s="676">
        <v>0</v>
      </c>
      <c r="AJ2571" s="676" t="s">
        <v>3866</v>
      </c>
      <c r="AK2571" s="676" t="s">
        <v>1089</v>
      </c>
      <c r="AL2571" s="696" t="s">
        <v>4146</v>
      </c>
      <c r="AM2571" s="676" t="s">
        <v>52</v>
      </c>
      <c r="AN2571" s="676" t="s">
        <v>1076</v>
      </c>
      <c r="AO2571" s="676"/>
      <c r="AP2571" s="684"/>
      <c r="AQ2571" s="684" t="s">
        <v>1090</v>
      </c>
      <c r="AR2571" s="676"/>
      <c r="AS2571" s="674" t="s">
        <v>1077</v>
      </c>
      <c r="AT2571" s="285" t="s">
        <v>1091</v>
      </c>
      <c r="AU2571" s="630" t="s">
        <v>1078</v>
      </c>
      <c r="AV2571" s="674"/>
      <c r="AW2571" s="673">
        <f>U2571</f>
        <v>49201132</v>
      </c>
      <c r="AX2571" s="673" cm="1">
        <f t="array" ref="AX2571">SUM(MID(0&amp;AW2571,LARGE(INDEX(ISNUMBER(--MID(AW2571,ROW($1:$8),1))*ROW($1:$8),),ROW($1:$8))+1,1)*10^ROW($1:$8)/10)</f>
        <v>49201132</v>
      </c>
      <c r="AY2571" s="673" t="str">
        <f>VLOOKUP($AX2571,'Item Master Data'!$A:$F,3,FALSE)</f>
        <v>Q.PEAK DUO BLK G10+</v>
      </c>
      <c r="AZ2571" s="673">
        <f>VLOOKUP($AX2571,'Item Master Data'!$A:$F,6,FALSE)</f>
        <v>360</v>
      </c>
      <c r="BA2571" s="673">
        <f>X2571/BB2571</f>
        <v>392</v>
      </c>
      <c r="BB2571" s="673">
        <f>VLOOKUP(AX2571,'Item Master Data'!$A:$G,7,FALSE)</f>
        <v>32</v>
      </c>
      <c r="BD2571" s="673">
        <f>W2571-AZ2571</f>
        <v>0</v>
      </c>
    </row>
    <row r="2572" spans="1:56" s="673" customFormat="1" ht="15" customHeight="1">
      <c r="A2572" s="282"/>
      <c r="B2572" s="283"/>
      <c r="C2572" s="283"/>
      <c r="D2572" s="535" t="s">
        <v>3750</v>
      </c>
      <c r="E2572" s="284"/>
      <c r="F2572" s="676"/>
      <c r="G2572" s="676">
        <v>2022</v>
      </c>
      <c r="H2572" s="676">
        <v>7</v>
      </c>
      <c r="I2572" s="687">
        <v>2005057</v>
      </c>
      <c r="J2572" s="677"/>
      <c r="K2572" s="676" t="s">
        <v>4206</v>
      </c>
      <c r="L2572" s="676" t="s">
        <v>4145</v>
      </c>
      <c r="M2572" s="677">
        <v>44540</v>
      </c>
      <c r="N2572" s="677">
        <v>44682</v>
      </c>
      <c r="O2572" s="677"/>
      <c r="P2572" s="677"/>
      <c r="Q2572" s="677"/>
      <c r="R2572" s="677"/>
      <c r="S2572" s="676" t="s">
        <v>1106</v>
      </c>
      <c r="T2572" s="676">
        <v>60</v>
      </c>
      <c r="U2572" s="676">
        <v>49201132</v>
      </c>
      <c r="V2572" s="676" t="s">
        <v>986</v>
      </c>
      <c r="W2572" s="678">
        <v>360</v>
      </c>
      <c r="X2572" s="551">
        <v>12544</v>
      </c>
      <c r="Y2572" s="693">
        <f>W2572*X2572</f>
        <v>4515840</v>
      </c>
      <c r="Z2572" s="680">
        <v>0.49</v>
      </c>
      <c r="AA2572" s="682">
        <f>Y2572*Z2572</f>
        <v>2212761.6000000001</v>
      </c>
      <c r="AB2572" s="682"/>
      <c r="AC2572" s="683">
        <f>AB2572*Y2572</f>
        <v>0</v>
      </c>
      <c r="AD2572" s="692"/>
      <c r="AE2572" s="684"/>
      <c r="AF2572" s="695">
        <f>AA2572+AD2572+AE2572</f>
        <v>2212761.6000000001</v>
      </c>
      <c r="AG2572" s="676" t="s">
        <v>47</v>
      </c>
      <c r="AH2572" s="676">
        <v>100</v>
      </c>
      <c r="AI2572" s="676">
        <v>0</v>
      </c>
      <c r="AJ2572" s="676" t="s">
        <v>3866</v>
      </c>
      <c r="AK2572" s="676" t="s">
        <v>1089</v>
      </c>
      <c r="AL2572" s="696" t="s">
        <v>4146</v>
      </c>
      <c r="AM2572" s="676" t="s">
        <v>52</v>
      </c>
      <c r="AN2572" s="676" t="s">
        <v>1076</v>
      </c>
      <c r="AO2572" s="676"/>
      <c r="AP2572" s="684"/>
      <c r="AQ2572" s="684" t="s">
        <v>1090</v>
      </c>
      <c r="AR2572" s="676"/>
      <c r="AS2572" s="674" t="s">
        <v>1077</v>
      </c>
      <c r="AT2572" s="285" t="s">
        <v>1091</v>
      </c>
      <c r="AU2572" s="630" t="s">
        <v>1078</v>
      </c>
      <c r="AV2572" s="674"/>
      <c r="AW2572" s="673">
        <f>U2572</f>
        <v>49201132</v>
      </c>
      <c r="AX2572" s="673" cm="1">
        <f t="array" ref="AX2572">SUM(MID(0&amp;AW2572,LARGE(INDEX(ISNUMBER(--MID(AW2572,ROW($1:$8),1))*ROW($1:$8),),ROW($1:$8))+1,1)*10^ROW($1:$8)/10)</f>
        <v>49201132</v>
      </c>
      <c r="AY2572" s="673" t="str">
        <f>VLOOKUP($AX2572,'Item Master Data'!$A:$F,3,FALSE)</f>
        <v>Q.PEAK DUO BLK G10+</v>
      </c>
      <c r="AZ2572" s="673">
        <f>VLOOKUP($AX2572,'Item Master Data'!$A:$F,6,FALSE)</f>
        <v>360</v>
      </c>
      <c r="BA2572" s="673">
        <f>X2572/BB2572</f>
        <v>392</v>
      </c>
      <c r="BB2572" s="673">
        <f>VLOOKUP(AX2572,'Item Master Data'!$A:$G,7,FALSE)</f>
        <v>32</v>
      </c>
      <c r="BD2572" s="673">
        <f>W2572-AZ2572</f>
        <v>0</v>
      </c>
    </row>
    <row r="2573" spans="1:56" s="673" customFormat="1" ht="15" customHeight="1">
      <c r="A2573" s="282"/>
      <c r="B2573" s="283"/>
      <c r="C2573" s="283"/>
      <c r="D2573" s="535" t="s">
        <v>3750</v>
      </c>
      <c r="E2573" s="284" t="s">
        <v>4175</v>
      </c>
      <c r="F2573" s="676"/>
      <c r="G2573" s="676">
        <v>2022</v>
      </c>
      <c r="H2573" s="676">
        <v>8</v>
      </c>
      <c r="I2573" s="687"/>
      <c r="J2573" s="677"/>
      <c r="K2573" s="676" t="s">
        <v>4207</v>
      </c>
      <c r="L2573" s="676" t="s">
        <v>1193</v>
      </c>
      <c r="M2573" s="677">
        <v>44596</v>
      </c>
      <c r="N2573" s="677">
        <v>44774</v>
      </c>
      <c r="O2573" s="677"/>
      <c r="P2573" s="677"/>
      <c r="Q2573" s="677"/>
      <c r="R2573" s="677"/>
      <c r="S2573" s="676" t="s">
        <v>1106</v>
      </c>
      <c r="T2573" s="676">
        <v>60</v>
      </c>
      <c r="U2573" s="676"/>
      <c r="V2573" s="676" t="s">
        <v>973</v>
      </c>
      <c r="W2573" s="678">
        <v>400</v>
      </c>
      <c r="X2573" s="551">
        <v>8320</v>
      </c>
      <c r="Y2573" s="693">
        <f>W2573*X2573</f>
        <v>3328000</v>
      </c>
      <c r="Z2573" s="680">
        <v>0.52</v>
      </c>
      <c r="AA2573" s="682">
        <f>Y2573*Z2573</f>
        <v>1730560</v>
      </c>
      <c r="AB2573" s="682"/>
      <c r="AC2573" s="683">
        <f>AB2573*Y2573</f>
        <v>0</v>
      </c>
      <c r="AD2573" s="692"/>
      <c r="AE2573" s="684"/>
      <c r="AF2573" s="695">
        <f>AA2573+AD2573+AE2573</f>
        <v>1730560</v>
      </c>
      <c r="AG2573" s="676" t="s">
        <v>1073</v>
      </c>
      <c r="AH2573" s="676"/>
      <c r="AI2573" s="676">
        <v>60</v>
      </c>
      <c r="AJ2573" s="676" t="s">
        <v>1216</v>
      </c>
      <c r="AK2573" s="676" t="s">
        <v>1100</v>
      </c>
      <c r="AL2573" s="696">
        <v>1501</v>
      </c>
      <c r="AM2573" s="676" t="s">
        <v>52</v>
      </c>
      <c r="AN2573" s="676"/>
      <c r="AO2573" s="676"/>
      <c r="AP2573" s="684"/>
      <c r="AQ2573" s="684" t="s">
        <v>37</v>
      </c>
      <c r="AR2573" s="676"/>
      <c r="AS2573" s="674"/>
      <c r="AT2573" s="285"/>
      <c r="AU2573" s="630"/>
      <c r="AV2573" s="674"/>
      <c r="AW2573" s="673">
        <f>U2573</f>
        <v>0</v>
      </c>
      <c r="AX2573" s="673" cm="1">
        <f t="array" ref="AX2573">SUM(MID(0&amp;AW2573,LARGE(INDEX(ISNUMBER(--MID(AW2573,ROW($1:$8),1))*ROW($1:$8),),ROW($1:$8))+1,1)*10^ROW($1:$8)/10)</f>
        <v>0</v>
      </c>
      <c r="AY2573" s="673" t="e">
        <f>VLOOKUP($AX2573,'Item Master Data'!$A:$F,3,FALSE)</f>
        <v>#N/A</v>
      </c>
      <c r="AZ2573" s="673" t="e">
        <f>VLOOKUP($AX2573,'Item Master Data'!$A:$F,6,FALSE)</f>
        <v>#N/A</v>
      </c>
      <c r="BA2573" s="673" t="e">
        <f>X2573/BB2573</f>
        <v>#N/A</v>
      </c>
      <c r="BB2573" s="673" t="e">
        <f>VLOOKUP(AX2573,'Item Master Data'!$A:$G,7,FALSE)</f>
        <v>#N/A</v>
      </c>
      <c r="BD2573" s="673" t="e">
        <f>W2573-AZ2573</f>
        <v>#N/A</v>
      </c>
    </row>
    <row r="2574" spans="1:56" s="673" customFormat="1" ht="15" customHeight="1">
      <c r="A2574" s="282"/>
      <c r="B2574" s="283"/>
      <c r="C2574" s="283"/>
      <c r="D2574" s="535" t="s">
        <v>3750</v>
      </c>
      <c r="E2574" s="284" t="s">
        <v>1292</v>
      </c>
      <c r="F2574" s="676"/>
      <c r="G2574" s="676">
        <v>2022</v>
      </c>
      <c r="H2574" s="676">
        <v>8</v>
      </c>
      <c r="I2574" s="687"/>
      <c r="J2574" s="677"/>
      <c r="K2574" s="676" t="s">
        <v>4208</v>
      </c>
      <c r="L2574" s="676" t="s">
        <v>3819</v>
      </c>
      <c r="M2574" s="677">
        <v>44613</v>
      </c>
      <c r="N2574" s="677">
        <v>44774</v>
      </c>
      <c r="O2574" s="677"/>
      <c r="P2574" s="677"/>
      <c r="Q2574" s="677"/>
      <c r="R2574" s="677"/>
      <c r="S2574" s="676" t="s">
        <v>1106</v>
      </c>
      <c r="T2574" s="676">
        <v>60</v>
      </c>
      <c r="U2574" s="676"/>
      <c r="V2574" s="676" t="s">
        <v>973</v>
      </c>
      <c r="W2574" s="678">
        <v>400</v>
      </c>
      <c r="X2574" s="551">
        <v>3840</v>
      </c>
      <c r="Y2574" s="693">
        <f>W2574*X2574</f>
        <v>1536000</v>
      </c>
      <c r="Z2574" s="680">
        <v>0.55000000000000004</v>
      </c>
      <c r="AA2574" s="682">
        <f>Y2574*Z2574</f>
        <v>844800.00000000012</v>
      </c>
      <c r="AB2574" s="682"/>
      <c r="AC2574" s="683"/>
      <c r="AD2574" s="692"/>
      <c r="AE2574" s="684"/>
      <c r="AF2574" s="695">
        <f>AA2574+AD2574+AE2574</f>
        <v>844800.00000000012</v>
      </c>
      <c r="AG2574" s="676" t="s">
        <v>1073</v>
      </c>
      <c r="AH2574" s="676"/>
      <c r="AI2574" s="676">
        <v>60</v>
      </c>
      <c r="AJ2574" s="676" t="s">
        <v>3889</v>
      </c>
      <c r="AK2574" s="676" t="s">
        <v>1143</v>
      </c>
      <c r="AL2574" s="696">
        <v>11779</v>
      </c>
      <c r="AM2574" s="676" t="s">
        <v>52</v>
      </c>
      <c r="AN2574" s="676"/>
      <c r="AO2574" s="676"/>
      <c r="AP2574" s="684"/>
      <c r="AQ2574" s="684" t="s">
        <v>37</v>
      </c>
      <c r="AR2574" s="676"/>
      <c r="AS2574" s="674"/>
      <c r="AT2574" s="285"/>
      <c r="AU2574" s="630"/>
      <c r="AV2574" s="674"/>
      <c r="AW2574" s="673">
        <f>U2574</f>
        <v>0</v>
      </c>
      <c r="AX2574" s="673" cm="1">
        <f t="array" ref="AX2574">SUM(MID(0&amp;AW2574,LARGE(INDEX(ISNUMBER(--MID(AW2574,ROW($1:$8),1))*ROW($1:$8),),ROW($1:$8))+1,1)*10^ROW($1:$8)/10)</f>
        <v>0</v>
      </c>
      <c r="AY2574" s="673" t="e">
        <f>VLOOKUP($AX2574,'Item Master Data'!$A:$F,3,FALSE)</f>
        <v>#N/A</v>
      </c>
      <c r="AZ2574" s="673" t="e">
        <f>VLOOKUP($AX2574,'Item Master Data'!$A:$F,6,FALSE)</f>
        <v>#N/A</v>
      </c>
      <c r="BA2574" s="673" t="e">
        <f>X2574/BB2574</f>
        <v>#N/A</v>
      </c>
      <c r="BB2574" s="673" t="e">
        <f>VLOOKUP(AX2574,'Item Master Data'!$A:$G,7,FALSE)</f>
        <v>#N/A</v>
      </c>
      <c r="BD2574" s="673" t="e">
        <f>W2574-AZ2574</f>
        <v>#N/A</v>
      </c>
    </row>
    <row r="2575" spans="1:56" s="673" customFormat="1" ht="15" customHeight="1">
      <c r="A2575" s="282"/>
      <c r="B2575" s="283"/>
      <c r="C2575" s="283"/>
      <c r="D2575" s="535" t="s">
        <v>3750</v>
      </c>
      <c r="E2575" s="294" t="s">
        <v>4202</v>
      </c>
      <c r="F2575" s="676"/>
      <c r="G2575" s="676">
        <v>2022</v>
      </c>
      <c r="H2575" s="676">
        <v>8</v>
      </c>
      <c r="I2575" s="676"/>
      <c r="J2575" s="677"/>
      <c r="K2575" s="676" t="s">
        <v>4203</v>
      </c>
      <c r="L2575" s="676" t="s">
        <v>3835</v>
      </c>
      <c r="M2575" s="677"/>
      <c r="N2575" s="677" t="s">
        <v>1654</v>
      </c>
      <c r="O2575" s="677"/>
      <c r="P2575" s="677"/>
      <c r="Q2575" s="677"/>
      <c r="R2575" s="677"/>
      <c r="S2575" s="676" t="s">
        <v>1106</v>
      </c>
      <c r="T2575" s="676">
        <v>60</v>
      </c>
      <c r="U2575" s="676"/>
      <c r="V2575" s="676" t="s">
        <v>986</v>
      </c>
      <c r="W2575" s="678">
        <v>360</v>
      </c>
      <c r="X2575" s="551">
        <v>11648</v>
      </c>
      <c r="Y2575" s="693">
        <f>W2575*X2575</f>
        <v>4193280</v>
      </c>
      <c r="Z2575" s="680">
        <v>0.47499999999999998</v>
      </c>
      <c r="AA2575" s="682">
        <f>Y2575*Z2575</f>
        <v>1991808</v>
      </c>
      <c r="AB2575" s="682"/>
      <c r="AC2575" s="683">
        <f>AB2575*Y2575</f>
        <v>0</v>
      </c>
      <c r="AD2575" s="692"/>
      <c r="AE2575" s="684"/>
      <c r="AF2575" s="695">
        <f>AA2575+AD2575+AE2575</f>
        <v>1991808</v>
      </c>
      <c r="AG2575" s="676" t="s">
        <v>47</v>
      </c>
      <c r="AH2575" s="676">
        <v>0</v>
      </c>
      <c r="AI2575" s="676">
        <v>60</v>
      </c>
      <c r="AJ2575" s="676" t="s">
        <v>1113</v>
      </c>
      <c r="AK2575" s="676" t="s">
        <v>1113</v>
      </c>
      <c r="AL2575" s="676" t="s">
        <v>1113</v>
      </c>
      <c r="AM2575" s="676" t="s">
        <v>52</v>
      </c>
      <c r="AN2575" s="676"/>
      <c r="AO2575" s="676"/>
      <c r="AP2575" s="684"/>
      <c r="AQ2575" s="684" t="s">
        <v>37</v>
      </c>
      <c r="AR2575" s="676"/>
      <c r="AS2575" s="674" t="s">
        <v>1077</v>
      </c>
      <c r="AT2575" s="285" t="s">
        <v>3836</v>
      </c>
      <c r="AU2575" s="630" t="s">
        <v>1078</v>
      </c>
      <c r="AV2575" s="674"/>
      <c r="AW2575" s="673">
        <f>U2575</f>
        <v>0</v>
      </c>
      <c r="AX2575" s="673" cm="1">
        <f t="array" ref="AX2575">SUM(MID(0&amp;AW2575,LARGE(INDEX(ISNUMBER(--MID(AW2575,ROW($1:$8),1))*ROW($1:$8),),ROW($1:$8))+1,1)*10^ROW($1:$8)/10)</f>
        <v>0</v>
      </c>
      <c r="AY2575" s="673" t="e">
        <f>VLOOKUP($AX2575,'Item Master Data'!$A:$F,3,FALSE)</f>
        <v>#N/A</v>
      </c>
      <c r="AZ2575" s="673" t="e">
        <f>VLOOKUP($AX2575,'Item Master Data'!$A:$F,6,FALSE)</f>
        <v>#N/A</v>
      </c>
      <c r="BA2575" s="673" t="e">
        <f>X2575/BB2575</f>
        <v>#N/A</v>
      </c>
      <c r="BB2575" s="673" t="e">
        <f>VLOOKUP(AX2575,'Item Master Data'!$A:$G,7,FALSE)</f>
        <v>#N/A</v>
      </c>
      <c r="BD2575" s="673" t="e">
        <f>W2575-AZ2575</f>
        <v>#N/A</v>
      </c>
    </row>
    <row r="2576" spans="1:56" s="673" customFormat="1" ht="15" customHeight="1">
      <c r="A2576" s="282"/>
      <c r="B2576" s="283"/>
      <c r="C2576" s="283"/>
      <c r="D2576" s="535" t="s">
        <v>3750</v>
      </c>
      <c r="E2576" s="294" t="s">
        <v>4169</v>
      </c>
      <c r="F2576" s="676"/>
      <c r="G2576" s="676">
        <v>2022</v>
      </c>
      <c r="H2576" s="676">
        <v>8</v>
      </c>
      <c r="I2576" s="676"/>
      <c r="J2576" s="677"/>
      <c r="K2576" s="676" t="s">
        <v>4170</v>
      </c>
      <c r="L2576" s="676" t="s">
        <v>3835</v>
      </c>
      <c r="M2576" s="677"/>
      <c r="N2576" s="677" t="s">
        <v>1423</v>
      </c>
      <c r="O2576" s="677"/>
      <c r="P2576" s="677"/>
      <c r="Q2576" s="677"/>
      <c r="R2576" s="677"/>
      <c r="S2576" s="676" t="s">
        <v>1106</v>
      </c>
      <c r="T2576" s="676">
        <v>60</v>
      </c>
      <c r="U2576" s="676"/>
      <c r="V2576" s="676" t="s">
        <v>973</v>
      </c>
      <c r="W2576" s="678">
        <v>400</v>
      </c>
      <c r="X2576" s="551">
        <v>12544</v>
      </c>
      <c r="Y2576" s="693">
        <f>W2576*X2576</f>
        <v>5017600</v>
      </c>
      <c r="Z2576" s="680">
        <v>0.49</v>
      </c>
      <c r="AA2576" s="682">
        <f>Y2576*Z2576</f>
        <v>2458624</v>
      </c>
      <c r="AB2576" s="682"/>
      <c r="AC2576" s="683">
        <f>AB2576*Y2576</f>
        <v>0</v>
      </c>
      <c r="AD2576" s="692"/>
      <c r="AE2576" s="684"/>
      <c r="AF2576" s="695">
        <f>AA2576+AD2576+AE2576</f>
        <v>2458624</v>
      </c>
      <c r="AG2576" s="676" t="s">
        <v>47</v>
      </c>
      <c r="AH2576" s="676">
        <v>0</v>
      </c>
      <c r="AI2576" s="676">
        <v>60</v>
      </c>
      <c r="AJ2576" s="676" t="s">
        <v>1113</v>
      </c>
      <c r="AK2576" s="676" t="s">
        <v>1113</v>
      </c>
      <c r="AL2576" s="676" t="s">
        <v>1113</v>
      </c>
      <c r="AM2576" s="676" t="s">
        <v>52</v>
      </c>
      <c r="AN2576" s="676"/>
      <c r="AO2576" s="676"/>
      <c r="AP2576" s="684"/>
      <c r="AQ2576" s="684" t="s">
        <v>37</v>
      </c>
      <c r="AR2576" s="676"/>
      <c r="AS2576" s="674" t="s">
        <v>1077</v>
      </c>
      <c r="AT2576" s="285" t="s">
        <v>3836</v>
      </c>
      <c r="AU2576" s="630" t="s">
        <v>1078</v>
      </c>
      <c r="AV2576" s="674"/>
      <c r="AW2576" s="673">
        <f>U2576</f>
        <v>0</v>
      </c>
      <c r="AX2576" s="673" cm="1">
        <f t="array" ref="AX2576">SUM(MID(0&amp;AW2576,LARGE(INDEX(ISNUMBER(--MID(AW2576,ROW($1:$8),1))*ROW($1:$8),),ROW($1:$8))+1,1)*10^ROW($1:$8)/10)</f>
        <v>0</v>
      </c>
      <c r="AY2576" s="673" t="e">
        <f>VLOOKUP($AX2576,'Item Master Data'!$A:$F,3,FALSE)</f>
        <v>#N/A</v>
      </c>
      <c r="AZ2576" s="673" t="e">
        <f>VLOOKUP($AX2576,'Item Master Data'!$A:$F,6,FALSE)</f>
        <v>#N/A</v>
      </c>
      <c r="BA2576" s="673" t="e">
        <f>X2576/BB2576</f>
        <v>#N/A</v>
      </c>
      <c r="BB2576" s="673" t="e">
        <f>VLOOKUP(AX2576,'Item Master Data'!$A:$G,7,FALSE)</f>
        <v>#N/A</v>
      </c>
      <c r="BD2576" s="673" t="e">
        <f>W2576-AZ2576</f>
        <v>#N/A</v>
      </c>
    </row>
    <row r="2577" spans="1:56" s="673" customFormat="1" ht="15" customHeight="1">
      <c r="A2577" s="282"/>
      <c r="B2577" s="283"/>
      <c r="C2577" s="283"/>
      <c r="D2577" s="535" t="s">
        <v>3750</v>
      </c>
      <c r="E2577" s="284"/>
      <c r="F2577" s="676"/>
      <c r="G2577" s="676">
        <v>2022</v>
      </c>
      <c r="H2577" s="676">
        <v>8</v>
      </c>
      <c r="I2577" s="687"/>
      <c r="J2577" s="677"/>
      <c r="K2577" s="676" t="s">
        <v>4209</v>
      </c>
      <c r="L2577" s="676" t="s">
        <v>4145</v>
      </c>
      <c r="M2577" s="677">
        <v>44540</v>
      </c>
      <c r="N2577" s="677">
        <v>44713</v>
      </c>
      <c r="O2577" s="677"/>
      <c r="P2577" s="677"/>
      <c r="Q2577" s="677"/>
      <c r="R2577" s="677"/>
      <c r="S2577" s="676" t="s">
        <v>1106</v>
      </c>
      <c r="T2577" s="676">
        <v>60</v>
      </c>
      <c r="U2577" s="676">
        <v>49201132</v>
      </c>
      <c r="V2577" s="676" t="s">
        <v>986</v>
      </c>
      <c r="W2577" s="678">
        <v>360</v>
      </c>
      <c r="X2577" s="551">
        <v>12544</v>
      </c>
      <c r="Y2577" s="693">
        <f>W2577*X2577</f>
        <v>4515840</v>
      </c>
      <c r="Z2577" s="680">
        <v>0.49</v>
      </c>
      <c r="AA2577" s="682">
        <f>Y2577*Z2577</f>
        <v>2212761.6000000001</v>
      </c>
      <c r="AB2577" s="682"/>
      <c r="AC2577" s="683">
        <f>AB2577*Y2577</f>
        <v>0</v>
      </c>
      <c r="AD2577" s="692"/>
      <c r="AE2577" s="684"/>
      <c r="AF2577" s="695">
        <f>AA2577+AD2577+AE2577</f>
        <v>2212761.6000000001</v>
      </c>
      <c r="AG2577" s="676" t="s">
        <v>47</v>
      </c>
      <c r="AH2577" s="676">
        <v>100</v>
      </c>
      <c r="AI2577" s="676">
        <v>0</v>
      </c>
      <c r="AJ2577" s="676" t="s">
        <v>3866</v>
      </c>
      <c r="AK2577" s="676" t="s">
        <v>1089</v>
      </c>
      <c r="AL2577" s="696" t="s">
        <v>4146</v>
      </c>
      <c r="AM2577" s="676" t="s">
        <v>52</v>
      </c>
      <c r="AN2577" s="676" t="s">
        <v>1076</v>
      </c>
      <c r="AO2577" s="676"/>
      <c r="AP2577" s="684"/>
      <c r="AQ2577" s="684" t="s">
        <v>1090</v>
      </c>
      <c r="AR2577" s="676"/>
      <c r="AS2577" s="674" t="s">
        <v>1077</v>
      </c>
      <c r="AT2577" s="285" t="s">
        <v>1091</v>
      </c>
      <c r="AU2577" s="630" t="s">
        <v>1078</v>
      </c>
      <c r="AV2577" s="674"/>
      <c r="AW2577" s="673">
        <f>U2577</f>
        <v>49201132</v>
      </c>
      <c r="AX2577" s="673" cm="1">
        <f t="array" ref="AX2577">SUM(MID(0&amp;AW2577,LARGE(INDEX(ISNUMBER(--MID(AW2577,ROW($1:$8),1))*ROW($1:$8),),ROW($1:$8))+1,1)*10^ROW($1:$8)/10)</f>
        <v>49201132</v>
      </c>
      <c r="AY2577" s="673" t="str">
        <f>VLOOKUP($AX2577,'Item Master Data'!$A:$F,3,FALSE)</f>
        <v>Q.PEAK DUO BLK G10+</v>
      </c>
      <c r="AZ2577" s="673">
        <f>VLOOKUP($AX2577,'Item Master Data'!$A:$F,6,FALSE)</f>
        <v>360</v>
      </c>
      <c r="BA2577" s="673">
        <f>X2577/BB2577</f>
        <v>392</v>
      </c>
      <c r="BB2577" s="673">
        <f>VLOOKUP(AX2577,'Item Master Data'!$A:$G,7,FALSE)</f>
        <v>32</v>
      </c>
      <c r="BD2577" s="673">
        <f>W2577-AZ2577</f>
        <v>0</v>
      </c>
    </row>
    <row r="2578" spans="1:56" s="673" customFormat="1" ht="15" customHeight="1">
      <c r="A2578" s="282"/>
      <c r="B2578" s="283"/>
      <c r="C2578" s="283"/>
      <c r="D2578" s="535" t="s">
        <v>3750</v>
      </c>
      <c r="E2578" s="284" t="s">
        <v>4175</v>
      </c>
      <c r="F2578" s="676"/>
      <c r="G2578" s="676">
        <v>2022</v>
      </c>
      <c r="H2578" s="676">
        <v>9</v>
      </c>
      <c r="I2578" s="687"/>
      <c r="J2578" s="677"/>
      <c r="K2578" s="676" t="s">
        <v>4210</v>
      </c>
      <c r="L2578" s="676" t="s">
        <v>1193</v>
      </c>
      <c r="M2578" s="677">
        <v>44596</v>
      </c>
      <c r="N2578" s="677">
        <v>44809</v>
      </c>
      <c r="O2578" s="677"/>
      <c r="P2578" s="677"/>
      <c r="Q2578" s="677"/>
      <c r="R2578" s="677"/>
      <c r="S2578" s="676" t="s">
        <v>1106</v>
      </c>
      <c r="T2578" s="676">
        <v>60</v>
      </c>
      <c r="U2578" s="676"/>
      <c r="V2578" s="676" t="s">
        <v>973</v>
      </c>
      <c r="W2578" s="678">
        <v>400</v>
      </c>
      <c r="X2578" s="551">
        <v>9984</v>
      </c>
      <c r="Y2578" s="693">
        <f>W2578*X2578</f>
        <v>3993600</v>
      </c>
      <c r="Z2578" s="680">
        <v>0.52</v>
      </c>
      <c r="AA2578" s="682">
        <f>Y2578*Z2578</f>
        <v>2076672</v>
      </c>
      <c r="AB2578" s="682"/>
      <c r="AC2578" s="683">
        <f>AB2578*Y2578</f>
        <v>0</v>
      </c>
      <c r="AD2578" s="692"/>
      <c r="AE2578" s="684"/>
      <c r="AF2578" s="695">
        <f>AA2578+AD2578+AE2578</f>
        <v>2076672</v>
      </c>
      <c r="AG2578" s="676" t="s">
        <v>1073</v>
      </c>
      <c r="AH2578" s="676"/>
      <c r="AI2578" s="676">
        <v>60</v>
      </c>
      <c r="AJ2578" s="676" t="s">
        <v>1216</v>
      </c>
      <c r="AK2578" s="676" t="s">
        <v>1100</v>
      </c>
      <c r="AL2578" s="696">
        <v>1501</v>
      </c>
      <c r="AM2578" s="676" t="s">
        <v>52</v>
      </c>
      <c r="AN2578" s="676"/>
      <c r="AO2578" s="676"/>
      <c r="AP2578" s="684"/>
      <c r="AQ2578" s="684" t="s">
        <v>37</v>
      </c>
      <c r="AR2578" s="676"/>
      <c r="AS2578" s="674"/>
      <c r="AT2578" s="285"/>
      <c r="AU2578" s="630"/>
      <c r="AV2578" s="674"/>
      <c r="AW2578" s="673">
        <f>U2578</f>
        <v>0</v>
      </c>
      <c r="AX2578" s="673" cm="1">
        <f t="array" ref="AX2578">SUM(MID(0&amp;AW2578,LARGE(INDEX(ISNUMBER(--MID(AW2578,ROW($1:$8),1))*ROW($1:$8),),ROW($1:$8))+1,1)*10^ROW($1:$8)/10)</f>
        <v>0</v>
      </c>
      <c r="AY2578" s="673" t="e">
        <f>VLOOKUP($AX2578,'Item Master Data'!$A:$F,3,FALSE)</f>
        <v>#N/A</v>
      </c>
      <c r="AZ2578" s="673" t="e">
        <f>VLOOKUP($AX2578,'Item Master Data'!$A:$F,6,FALSE)</f>
        <v>#N/A</v>
      </c>
      <c r="BA2578" s="673" t="e">
        <f>X2578/BB2578</f>
        <v>#N/A</v>
      </c>
      <c r="BB2578" s="673" t="e">
        <f>VLOOKUP(AX2578,'Item Master Data'!$A:$G,7,FALSE)</f>
        <v>#N/A</v>
      </c>
      <c r="BD2578" s="673" t="e">
        <f>W2578-AZ2578</f>
        <v>#N/A</v>
      </c>
    </row>
    <row r="2579" spans="1:56" s="673" customFormat="1" ht="15" customHeight="1">
      <c r="A2579" s="282"/>
      <c r="B2579" s="283">
        <v>44614</v>
      </c>
      <c r="C2579" s="283">
        <v>44614</v>
      </c>
      <c r="D2579" s="535" t="s">
        <v>3750</v>
      </c>
      <c r="E2579" s="284" t="s">
        <v>1292</v>
      </c>
      <c r="F2579" s="676"/>
      <c r="G2579" s="676">
        <v>2022</v>
      </c>
      <c r="H2579" s="676">
        <v>9</v>
      </c>
      <c r="I2579" s="687"/>
      <c r="J2579" s="677"/>
      <c r="K2579" s="676" t="s">
        <v>4211</v>
      </c>
      <c r="L2579" s="676" t="s">
        <v>1237</v>
      </c>
      <c r="M2579" s="677">
        <v>44608</v>
      </c>
      <c r="N2579" s="677">
        <v>44809</v>
      </c>
      <c r="O2579" s="677"/>
      <c r="P2579" s="677"/>
      <c r="Q2579" s="677"/>
      <c r="R2579" s="677"/>
      <c r="S2579" s="676" t="s">
        <v>1106</v>
      </c>
      <c r="T2579" s="676">
        <v>60</v>
      </c>
      <c r="U2579" s="676"/>
      <c r="V2579" s="676" t="s">
        <v>973</v>
      </c>
      <c r="W2579" s="678">
        <v>400</v>
      </c>
      <c r="X2579" s="551">
        <v>3584</v>
      </c>
      <c r="Y2579" s="693">
        <f>W2579*X2579</f>
        <v>1433600</v>
      </c>
      <c r="Z2579" s="680">
        <v>0.55000000000000004</v>
      </c>
      <c r="AA2579" s="682">
        <f>Y2579*Z2579</f>
        <v>788480.00000000012</v>
      </c>
      <c r="AB2579" s="682"/>
      <c r="AC2579" s="683">
        <f>AB2579*Y2579</f>
        <v>0</v>
      </c>
      <c r="AD2579" s="692"/>
      <c r="AE2579" s="684"/>
      <c r="AF2579" s="695">
        <f>AA2579+AD2579+AE2579</f>
        <v>788480.00000000012</v>
      </c>
      <c r="AG2579" s="676" t="s">
        <v>1073</v>
      </c>
      <c r="AH2579" s="676"/>
      <c r="AI2579" s="676">
        <v>60</v>
      </c>
      <c r="AJ2579" s="676" t="s">
        <v>1239</v>
      </c>
      <c r="AK2579" s="676" t="s">
        <v>1196</v>
      </c>
      <c r="AL2579" s="696">
        <v>6492</v>
      </c>
      <c r="AM2579" s="676" t="s">
        <v>52</v>
      </c>
      <c r="AN2579" s="676"/>
      <c r="AO2579" s="676"/>
      <c r="AP2579" s="684"/>
      <c r="AQ2579" s="684" t="s">
        <v>37</v>
      </c>
      <c r="AR2579" s="676"/>
      <c r="AS2579" s="674"/>
      <c r="AT2579" s="285"/>
      <c r="AU2579" s="630"/>
      <c r="AV2579" s="674"/>
      <c r="AW2579" s="673">
        <f>U2579</f>
        <v>0</v>
      </c>
      <c r="AX2579" s="673" cm="1">
        <f t="array" ref="AX2579">SUM(MID(0&amp;AW2579,LARGE(INDEX(ISNUMBER(--MID(AW2579,ROW($1:$8),1))*ROW($1:$8),),ROW($1:$8))+1,1)*10^ROW($1:$8)/10)</f>
        <v>0</v>
      </c>
      <c r="AY2579" s="673" t="e">
        <f>VLOOKUP($AX2579,'Item Master Data'!$A:$F,3,FALSE)</f>
        <v>#N/A</v>
      </c>
      <c r="AZ2579" s="673" t="e">
        <f>VLOOKUP($AX2579,'Item Master Data'!$A:$F,6,FALSE)</f>
        <v>#N/A</v>
      </c>
      <c r="BA2579" s="673" t="e">
        <f>X2579/BB2579</f>
        <v>#N/A</v>
      </c>
      <c r="BB2579" s="673" t="e">
        <f>VLOOKUP(AX2579,'Item Master Data'!$A:$G,7,FALSE)</f>
        <v>#N/A</v>
      </c>
      <c r="BD2579" s="673" t="e">
        <f>W2579-AZ2579</f>
        <v>#N/A</v>
      </c>
    </row>
    <row r="2580" spans="1:56" s="673" customFormat="1" ht="15" customHeight="1">
      <c r="A2580" s="282"/>
      <c r="B2580" s="283"/>
      <c r="C2580" s="283"/>
      <c r="D2580" s="535" t="s">
        <v>3750</v>
      </c>
      <c r="E2580" s="284" t="s">
        <v>1292</v>
      </c>
      <c r="F2580" s="676"/>
      <c r="G2580" s="676">
        <v>2022</v>
      </c>
      <c r="H2580" s="676">
        <v>9</v>
      </c>
      <c r="I2580" s="687"/>
      <c r="J2580" s="677"/>
      <c r="K2580" s="676" t="s">
        <v>4212</v>
      </c>
      <c r="L2580" s="676" t="s">
        <v>3819</v>
      </c>
      <c r="M2580" s="677">
        <v>44613</v>
      </c>
      <c r="N2580" s="677">
        <v>44805</v>
      </c>
      <c r="O2580" s="677"/>
      <c r="P2580" s="677"/>
      <c r="Q2580" s="677"/>
      <c r="R2580" s="677"/>
      <c r="S2580" s="676" t="s">
        <v>1106</v>
      </c>
      <c r="T2580" s="676">
        <v>60</v>
      </c>
      <c r="U2580" s="676"/>
      <c r="V2580" s="676" t="s">
        <v>973</v>
      </c>
      <c r="W2580" s="678">
        <v>400</v>
      </c>
      <c r="X2580" s="551">
        <v>3840</v>
      </c>
      <c r="Y2580" s="693">
        <f>W2580*X2580</f>
        <v>1536000</v>
      </c>
      <c r="Z2580" s="680">
        <v>0.55000000000000004</v>
      </c>
      <c r="AA2580" s="682">
        <f>Y2580*Z2580</f>
        <v>844800.00000000012</v>
      </c>
      <c r="AB2580" s="682"/>
      <c r="AC2580" s="683"/>
      <c r="AD2580" s="692"/>
      <c r="AE2580" s="684"/>
      <c r="AF2580" s="695">
        <f>AA2580+AD2580+AE2580</f>
        <v>844800.00000000012</v>
      </c>
      <c r="AG2580" s="676" t="s">
        <v>1073</v>
      </c>
      <c r="AH2580" s="676"/>
      <c r="AI2580" s="676">
        <v>60</v>
      </c>
      <c r="AJ2580" s="676" t="s">
        <v>3889</v>
      </c>
      <c r="AK2580" s="676" t="s">
        <v>1143</v>
      </c>
      <c r="AL2580" s="696">
        <v>11779</v>
      </c>
      <c r="AM2580" s="676" t="s">
        <v>52</v>
      </c>
      <c r="AN2580" s="676"/>
      <c r="AO2580" s="676"/>
      <c r="AP2580" s="684"/>
      <c r="AQ2580" s="684" t="s">
        <v>37</v>
      </c>
      <c r="AR2580" s="676"/>
      <c r="AS2580" s="674"/>
      <c r="AT2580" s="285"/>
      <c r="AU2580" s="630"/>
      <c r="AV2580" s="674"/>
      <c r="AW2580" s="673">
        <f>U2580</f>
        <v>0</v>
      </c>
      <c r="AX2580" s="673" cm="1">
        <f t="array" ref="AX2580">SUM(MID(0&amp;AW2580,LARGE(INDEX(ISNUMBER(--MID(AW2580,ROW($1:$8),1))*ROW($1:$8),),ROW($1:$8))+1,1)*10^ROW($1:$8)/10)</f>
        <v>0</v>
      </c>
      <c r="AY2580" s="673" t="e">
        <f>VLOOKUP($AX2580,'Item Master Data'!$A:$F,3,FALSE)</f>
        <v>#N/A</v>
      </c>
      <c r="AZ2580" s="673" t="e">
        <f>VLOOKUP($AX2580,'Item Master Data'!$A:$F,6,FALSE)</f>
        <v>#N/A</v>
      </c>
      <c r="BA2580" s="673" t="e">
        <f>X2580/BB2580</f>
        <v>#N/A</v>
      </c>
      <c r="BB2580" s="673" t="e">
        <f>VLOOKUP(AX2580,'Item Master Data'!$A:$G,7,FALSE)</f>
        <v>#N/A</v>
      </c>
      <c r="BD2580" s="673" t="e">
        <f>W2580-AZ2580</f>
        <v>#N/A</v>
      </c>
    </row>
    <row r="2581" spans="1:56" s="673" customFormat="1" ht="15" customHeight="1">
      <c r="A2581" s="282"/>
      <c r="B2581" s="283"/>
      <c r="C2581" s="283"/>
      <c r="D2581" s="535" t="s">
        <v>3750</v>
      </c>
      <c r="E2581" s="284"/>
      <c r="F2581" s="676" t="s">
        <v>1152</v>
      </c>
      <c r="G2581" s="676">
        <v>2022</v>
      </c>
      <c r="H2581" s="676">
        <v>9</v>
      </c>
      <c r="I2581" s="687"/>
      <c r="J2581" s="677"/>
      <c r="K2581" s="676" t="s">
        <v>4213</v>
      </c>
      <c r="L2581" s="676" t="s">
        <v>1381</v>
      </c>
      <c r="M2581" s="677">
        <v>44532</v>
      </c>
      <c r="N2581" s="677">
        <v>44805</v>
      </c>
      <c r="O2581" s="677"/>
      <c r="P2581" s="677"/>
      <c r="Q2581" s="677"/>
      <c r="R2581" s="677"/>
      <c r="S2581" s="676" t="s">
        <v>1106</v>
      </c>
      <c r="T2581" s="676">
        <v>60</v>
      </c>
      <c r="U2581" s="676">
        <v>49201132</v>
      </c>
      <c r="V2581" s="676" t="s">
        <v>986</v>
      </c>
      <c r="W2581" s="678">
        <v>360</v>
      </c>
      <c r="X2581" s="551">
        <v>832</v>
      </c>
      <c r="Y2581" s="693">
        <f>W2581*X2581</f>
        <v>299520</v>
      </c>
      <c r="Z2581" s="680">
        <v>0.53</v>
      </c>
      <c r="AA2581" s="682">
        <f>Y2581*Z2581</f>
        <v>158745.60000000001</v>
      </c>
      <c r="AB2581" s="682"/>
      <c r="AC2581" s="683">
        <v>0</v>
      </c>
      <c r="AD2581" s="692"/>
      <c r="AE2581" s="684"/>
      <c r="AF2581" s="695">
        <f>AA2581+AD2581+AE2581</f>
        <v>158745.60000000001</v>
      </c>
      <c r="AG2581" s="676" t="s">
        <v>1073</v>
      </c>
      <c r="AH2581" s="676"/>
      <c r="AI2581" s="676">
        <v>60</v>
      </c>
      <c r="AJ2581" s="676" t="s">
        <v>1382</v>
      </c>
      <c r="AK2581" s="676" t="s">
        <v>1383</v>
      </c>
      <c r="AL2581" s="696">
        <v>5401</v>
      </c>
      <c r="AM2581" s="676" t="s">
        <v>52</v>
      </c>
      <c r="AN2581" s="676" t="s">
        <v>1076</v>
      </c>
      <c r="AO2581" s="676"/>
      <c r="AP2581" s="684"/>
      <c r="AQ2581" s="684" t="s">
        <v>37</v>
      </c>
      <c r="AR2581" s="676"/>
      <c r="AS2581" s="674" t="s">
        <v>1077</v>
      </c>
      <c r="AT2581" s="285"/>
      <c r="AU2581" s="630"/>
      <c r="AV2581" s="674"/>
      <c r="AW2581" s="673">
        <f>U2581</f>
        <v>49201132</v>
      </c>
      <c r="AX2581" s="673" cm="1">
        <f t="array" ref="AX2581">SUM(MID(0&amp;AW2581,LARGE(INDEX(ISNUMBER(--MID(AW2581,ROW($1:$8),1))*ROW($1:$8),),ROW($1:$8))+1,1)*10^ROW($1:$8)/10)</f>
        <v>49201132</v>
      </c>
      <c r="AY2581" s="673" t="str">
        <f>VLOOKUP($AX2581,'Item Master Data'!$A:$F,3,FALSE)</f>
        <v>Q.PEAK DUO BLK G10+</v>
      </c>
      <c r="AZ2581" s="673">
        <f>VLOOKUP($AX2581,'Item Master Data'!$A:$F,6,FALSE)</f>
        <v>360</v>
      </c>
      <c r="BA2581" s="673">
        <f>X2581/BB2581</f>
        <v>26</v>
      </c>
      <c r="BB2581" s="673">
        <f>VLOOKUP(AX2581,'Item Master Data'!$A:$G,7,FALSE)</f>
        <v>32</v>
      </c>
      <c r="BD2581" s="673">
        <f>W2581-AZ2581</f>
        <v>0</v>
      </c>
    </row>
    <row r="2582" spans="1:56" s="673" customFormat="1" ht="15" customHeight="1">
      <c r="A2582" s="282"/>
      <c r="B2582" s="283"/>
      <c r="C2582" s="283"/>
      <c r="D2582" s="535" t="s">
        <v>3750</v>
      </c>
      <c r="E2582" s="294" t="s">
        <v>4202</v>
      </c>
      <c r="F2582" s="676"/>
      <c r="G2582" s="676">
        <v>2022</v>
      </c>
      <c r="H2582" s="676">
        <v>9</v>
      </c>
      <c r="I2582" s="676"/>
      <c r="J2582" s="677"/>
      <c r="K2582" s="676" t="s">
        <v>4203</v>
      </c>
      <c r="L2582" s="676" t="s">
        <v>3835</v>
      </c>
      <c r="M2582" s="677"/>
      <c r="N2582" s="677" t="s">
        <v>1655</v>
      </c>
      <c r="O2582" s="677"/>
      <c r="P2582" s="677"/>
      <c r="Q2582" s="677"/>
      <c r="R2582" s="677"/>
      <c r="S2582" s="676" t="s">
        <v>1106</v>
      </c>
      <c r="T2582" s="676">
        <v>60</v>
      </c>
      <c r="U2582" s="676"/>
      <c r="V2582" s="676" t="s">
        <v>986</v>
      </c>
      <c r="W2582" s="678">
        <v>360</v>
      </c>
      <c r="X2582" s="551">
        <v>10752</v>
      </c>
      <c r="Y2582" s="693">
        <f>W2582*X2582</f>
        <v>3870720</v>
      </c>
      <c r="Z2582" s="680">
        <v>0.47499999999999998</v>
      </c>
      <c r="AA2582" s="682">
        <f>Y2582*Z2582</f>
        <v>1838592</v>
      </c>
      <c r="AB2582" s="682"/>
      <c r="AC2582" s="683">
        <f>AB2582*Y2582</f>
        <v>0</v>
      </c>
      <c r="AD2582" s="692"/>
      <c r="AE2582" s="684"/>
      <c r="AF2582" s="695">
        <f>AA2582+AD2582+AE2582</f>
        <v>1838592</v>
      </c>
      <c r="AG2582" s="676" t="s">
        <v>47</v>
      </c>
      <c r="AH2582" s="676">
        <v>0</v>
      </c>
      <c r="AI2582" s="676">
        <v>60</v>
      </c>
      <c r="AJ2582" s="676" t="s">
        <v>1113</v>
      </c>
      <c r="AK2582" s="676" t="s">
        <v>1113</v>
      </c>
      <c r="AL2582" s="676" t="s">
        <v>1113</v>
      </c>
      <c r="AM2582" s="676" t="s">
        <v>52</v>
      </c>
      <c r="AN2582" s="676"/>
      <c r="AO2582" s="676"/>
      <c r="AP2582" s="684"/>
      <c r="AQ2582" s="684" t="s">
        <v>37</v>
      </c>
      <c r="AR2582" s="676"/>
      <c r="AS2582" s="674" t="s">
        <v>1077</v>
      </c>
      <c r="AT2582" s="285" t="s">
        <v>3836</v>
      </c>
      <c r="AU2582" s="630" t="s">
        <v>1078</v>
      </c>
      <c r="AV2582" s="674"/>
      <c r="AW2582" s="673">
        <f>U2582</f>
        <v>0</v>
      </c>
      <c r="AX2582" s="673" cm="1">
        <f t="array" ref="AX2582">SUM(MID(0&amp;AW2582,LARGE(INDEX(ISNUMBER(--MID(AW2582,ROW($1:$8),1))*ROW($1:$8),),ROW($1:$8))+1,1)*10^ROW($1:$8)/10)</f>
        <v>0</v>
      </c>
      <c r="AY2582" s="673" t="e">
        <f>VLOOKUP($AX2582,'Item Master Data'!$A:$F,3,FALSE)</f>
        <v>#N/A</v>
      </c>
      <c r="AZ2582" s="673" t="e">
        <f>VLOOKUP($AX2582,'Item Master Data'!$A:$F,6,FALSE)</f>
        <v>#N/A</v>
      </c>
      <c r="BA2582" s="673" t="e">
        <f>X2582/BB2582</f>
        <v>#N/A</v>
      </c>
      <c r="BB2582" s="673" t="e">
        <f>VLOOKUP(AX2582,'Item Master Data'!$A:$G,7,FALSE)</f>
        <v>#N/A</v>
      </c>
      <c r="BD2582" s="673" t="e">
        <f>W2582-AZ2582</f>
        <v>#N/A</v>
      </c>
    </row>
    <row r="2583" spans="1:56" s="673" customFormat="1" ht="15" customHeight="1">
      <c r="A2583" s="282"/>
      <c r="B2583" s="283"/>
      <c r="C2583" s="283"/>
      <c r="D2583" s="535" t="s">
        <v>3750</v>
      </c>
      <c r="E2583" s="284" t="s">
        <v>4175</v>
      </c>
      <c r="F2583" s="676"/>
      <c r="G2583" s="676">
        <v>2022</v>
      </c>
      <c r="H2583" s="676">
        <v>10</v>
      </c>
      <c r="I2583" s="687"/>
      <c r="J2583" s="677"/>
      <c r="K2583" s="676" t="s">
        <v>4214</v>
      </c>
      <c r="L2583" s="676" t="s">
        <v>1193</v>
      </c>
      <c r="M2583" s="677">
        <v>44596</v>
      </c>
      <c r="N2583" s="677">
        <v>44837</v>
      </c>
      <c r="O2583" s="677"/>
      <c r="P2583" s="677"/>
      <c r="Q2583" s="677"/>
      <c r="R2583" s="677"/>
      <c r="S2583" s="676" t="s">
        <v>1106</v>
      </c>
      <c r="T2583" s="676">
        <v>60</v>
      </c>
      <c r="U2583" s="676"/>
      <c r="V2583" s="676" t="s">
        <v>973</v>
      </c>
      <c r="W2583" s="678">
        <v>400</v>
      </c>
      <c r="X2583" s="551">
        <v>10816</v>
      </c>
      <c r="Y2583" s="693">
        <f>W2583*X2583</f>
        <v>4326400</v>
      </c>
      <c r="Z2583" s="680">
        <v>0.52</v>
      </c>
      <c r="AA2583" s="682">
        <f>Y2583*Z2583</f>
        <v>2249728</v>
      </c>
      <c r="AB2583" s="682"/>
      <c r="AC2583" s="683">
        <f>AB2583*Y2583</f>
        <v>0</v>
      </c>
      <c r="AD2583" s="692"/>
      <c r="AE2583" s="684"/>
      <c r="AF2583" s="695">
        <f>AA2583+AD2583+AE2583</f>
        <v>2249728</v>
      </c>
      <c r="AG2583" s="676" t="s">
        <v>1073</v>
      </c>
      <c r="AH2583" s="676"/>
      <c r="AI2583" s="676">
        <v>60</v>
      </c>
      <c r="AJ2583" s="676" t="s">
        <v>1216</v>
      </c>
      <c r="AK2583" s="676" t="s">
        <v>1100</v>
      </c>
      <c r="AL2583" s="696">
        <v>1501</v>
      </c>
      <c r="AM2583" s="676" t="s">
        <v>52</v>
      </c>
      <c r="AN2583" s="676"/>
      <c r="AO2583" s="676"/>
      <c r="AP2583" s="684"/>
      <c r="AQ2583" s="684" t="s">
        <v>37</v>
      </c>
      <c r="AR2583" s="676"/>
      <c r="AS2583" s="674"/>
      <c r="AT2583" s="285"/>
      <c r="AU2583" s="630"/>
      <c r="AV2583" s="674"/>
      <c r="AW2583" s="673">
        <f>U2583</f>
        <v>0</v>
      </c>
      <c r="AX2583" s="673" cm="1">
        <f t="array" ref="AX2583">SUM(MID(0&amp;AW2583,LARGE(INDEX(ISNUMBER(--MID(AW2583,ROW($1:$8),1))*ROW($1:$8),),ROW($1:$8))+1,1)*10^ROW($1:$8)/10)</f>
        <v>0</v>
      </c>
      <c r="AY2583" s="673" t="e">
        <f>VLOOKUP($AX2583,'Item Master Data'!$A:$F,3,FALSE)</f>
        <v>#N/A</v>
      </c>
      <c r="AZ2583" s="673" t="e">
        <f>VLOOKUP($AX2583,'Item Master Data'!$A:$F,6,FALSE)</f>
        <v>#N/A</v>
      </c>
      <c r="BA2583" s="673" t="e">
        <f>X2583/BB2583</f>
        <v>#N/A</v>
      </c>
      <c r="BB2583" s="673" t="e">
        <f>VLOOKUP(AX2583,'Item Master Data'!$A:$G,7,FALSE)</f>
        <v>#N/A</v>
      </c>
      <c r="BD2583" s="673" t="e">
        <f>W2583-AZ2583</f>
        <v>#N/A</v>
      </c>
    </row>
    <row r="2584" spans="1:56" s="673" customFormat="1" ht="15" customHeight="1">
      <c r="A2584" s="282"/>
      <c r="B2584" s="283">
        <v>44614</v>
      </c>
      <c r="C2584" s="283">
        <v>44614</v>
      </c>
      <c r="D2584" s="535" t="s">
        <v>3750</v>
      </c>
      <c r="E2584" s="284" t="s">
        <v>1292</v>
      </c>
      <c r="F2584" s="676"/>
      <c r="G2584" s="676">
        <v>2022</v>
      </c>
      <c r="H2584" s="676">
        <v>10</v>
      </c>
      <c r="I2584" s="687"/>
      <c r="J2584" s="677"/>
      <c r="K2584" s="676" t="s">
        <v>4215</v>
      </c>
      <c r="L2584" s="676" t="s">
        <v>1237</v>
      </c>
      <c r="M2584" s="677">
        <v>44608</v>
      </c>
      <c r="N2584" s="677">
        <v>44837</v>
      </c>
      <c r="O2584" s="677"/>
      <c r="P2584" s="677"/>
      <c r="Q2584" s="677"/>
      <c r="R2584" s="677"/>
      <c r="S2584" s="676" t="s">
        <v>1106</v>
      </c>
      <c r="T2584" s="676">
        <v>60</v>
      </c>
      <c r="U2584" s="676"/>
      <c r="V2584" s="676" t="s">
        <v>973</v>
      </c>
      <c r="W2584" s="678">
        <v>400</v>
      </c>
      <c r="X2584" s="551">
        <v>3584</v>
      </c>
      <c r="Y2584" s="693">
        <f>W2584*X2584</f>
        <v>1433600</v>
      </c>
      <c r="Z2584" s="680">
        <v>0.55000000000000004</v>
      </c>
      <c r="AA2584" s="682">
        <f>Y2584*Z2584</f>
        <v>788480.00000000012</v>
      </c>
      <c r="AB2584" s="682"/>
      <c r="AC2584" s="683">
        <f>AB2584*Y2584</f>
        <v>0</v>
      </c>
      <c r="AD2584" s="692"/>
      <c r="AE2584" s="684"/>
      <c r="AF2584" s="695">
        <f>AA2584+AD2584+AE2584</f>
        <v>788480.00000000012</v>
      </c>
      <c r="AG2584" s="676" t="s">
        <v>1073</v>
      </c>
      <c r="AH2584" s="676"/>
      <c r="AI2584" s="676">
        <v>60</v>
      </c>
      <c r="AJ2584" s="676" t="s">
        <v>1239</v>
      </c>
      <c r="AK2584" s="676" t="s">
        <v>1196</v>
      </c>
      <c r="AL2584" s="696">
        <v>6492</v>
      </c>
      <c r="AM2584" s="676" t="s">
        <v>52</v>
      </c>
      <c r="AN2584" s="676"/>
      <c r="AO2584" s="676"/>
      <c r="AP2584" s="684"/>
      <c r="AQ2584" s="684" t="s">
        <v>37</v>
      </c>
      <c r="AR2584" s="676"/>
      <c r="AS2584" s="674"/>
      <c r="AT2584" s="285"/>
      <c r="AU2584" s="630"/>
      <c r="AV2584" s="674"/>
      <c r="AW2584" s="673">
        <f>U2584</f>
        <v>0</v>
      </c>
      <c r="AX2584" s="673" cm="1">
        <f t="array" ref="AX2584">SUM(MID(0&amp;AW2584,LARGE(INDEX(ISNUMBER(--MID(AW2584,ROW($1:$8),1))*ROW($1:$8),),ROW($1:$8))+1,1)*10^ROW($1:$8)/10)</f>
        <v>0</v>
      </c>
      <c r="AY2584" s="673" t="e">
        <f>VLOOKUP($AX2584,'Item Master Data'!$A:$F,3,FALSE)</f>
        <v>#N/A</v>
      </c>
      <c r="AZ2584" s="673" t="e">
        <f>VLOOKUP($AX2584,'Item Master Data'!$A:$F,6,FALSE)</f>
        <v>#N/A</v>
      </c>
      <c r="BA2584" s="673" t="e">
        <f>X2584/BB2584</f>
        <v>#N/A</v>
      </c>
      <c r="BB2584" s="673" t="e">
        <f>VLOOKUP(AX2584,'Item Master Data'!$A:$G,7,FALSE)</f>
        <v>#N/A</v>
      </c>
      <c r="BD2584" s="673" t="e">
        <f>W2584-AZ2584</f>
        <v>#N/A</v>
      </c>
    </row>
    <row r="2585" spans="1:56" s="673" customFormat="1" ht="15" customHeight="1">
      <c r="A2585" s="282"/>
      <c r="B2585" s="283">
        <v>44614</v>
      </c>
      <c r="C2585" s="283">
        <v>44614</v>
      </c>
      <c r="D2585" s="535" t="s">
        <v>3750</v>
      </c>
      <c r="E2585" s="284" t="s">
        <v>1292</v>
      </c>
      <c r="F2585" s="676"/>
      <c r="G2585" s="676">
        <v>2022</v>
      </c>
      <c r="H2585" s="676">
        <v>10</v>
      </c>
      <c r="I2585" s="687"/>
      <c r="J2585" s="677"/>
      <c r="K2585" s="676" t="s">
        <v>4216</v>
      </c>
      <c r="L2585" s="676" t="s">
        <v>1381</v>
      </c>
      <c r="M2585" s="677">
        <v>44610</v>
      </c>
      <c r="N2585" s="677">
        <v>44835</v>
      </c>
      <c r="O2585" s="677"/>
      <c r="P2585" s="677"/>
      <c r="Q2585" s="677"/>
      <c r="R2585" s="677"/>
      <c r="S2585" s="676" t="s">
        <v>1106</v>
      </c>
      <c r="T2585" s="676">
        <v>60</v>
      </c>
      <c r="U2585" s="676"/>
      <c r="V2585" s="676" t="s">
        <v>986</v>
      </c>
      <c r="W2585" s="678">
        <v>360</v>
      </c>
      <c r="X2585" s="551">
        <v>832</v>
      </c>
      <c r="Y2585" s="693">
        <f>W2585*X2585</f>
        <v>299520</v>
      </c>
      <c r="Z2585" s="680">
        <v>0.53</v>
      </c>
      <c r="AA2585" s="682">
        <f>Y2585*Z2585</f>
        <v>158745.60000000001</v>
      </c>
      <c r="AB2585" s="682"/>
      <c r="AC2585" s="683">
        <f>AB2585*Y2585</f>
        <v>0</v>
      </c>
      <c r="AD2585" s="692"/>
      <c r="AE2585" s="684"/>
      <c r="AF2585" s="695">
        <f>AA2585+AD2585+AE2585</f>
        <v>158745.60000000001</v>
      </c>
      <c r="AG2585" s="676" t="s">
        <v>1073</v>
      </c>
      <c r="AH2585" s="676">
        <v>0</v>
      </c>
      <c r="AI2585" s="676">
        <v>60</v>
      </c>
      <c r="AJ2585" s="676" t="s">
        <v>1382</v>
      </c>
      <c r="AK2585" s="676" t="s">
        <v>1383</v>
      </c>
      <c r="AL2585" s="696">
        <v>5401</v>
      </c>
      <c r="AM2585" s="676" t="s">
        <v>52</v>
      </c>
      <c r="AN2585" s="676" t="s">
        <v>1076</v>
      </c>
      <c r="AO2585" s="676"/>
      <c r="AP2585" s="684"/>
      <c r="AQ2585" s="684" t="s">
        <v>37</v>
      </c>
      <c r="AR2585" s="676"/>
      <c r="AS2585" s="674"/>
      <c r="AT2585" s="285"/>
      <c r="AU2585" s="630"/>
      <c r="AV2585" s="674"/>
      <c r="AW2585" s="673">
        <f>U2585</f>
        <v>0</v>
      </c>
      <c r="AX2585" s="673" cm="1">
        <f t="array" ref="AX2585">SUM(MID(0&amp;AW2585,LARGE(INDEX(ISNUMBER(--MID(AW2585,ROW($1:$8),1))*ROW($1:$8),),ROW($1:$8))+1,1)*10^ROW($1:$8)/10)</f>
        <v>0</v>
      </c>
      <c r="AY2585" s="673" t="e">
        <f>VLOOKUP($AX2585,'Item Master Data'!$A:$F,3,FALSE)</f>
        <v>#N/A</v>
      </c>
      <c r="AZ2585" s="673" t="e">
        <f>VLOOKUP($AX2585,'Item Master Data'!$A:$F,6,FALSE)</f>
        <v>#N/A</v>
      </c>
      <c r="BA2585" s="673" t="e">
        <f>X2585/BB2585</f>
        <v>#N/A</v>
      </c>
      <c r="BB2585" s="673" t="e">
        <f>VLOOKUP(AX2585,'Item Master Data'!$A:$G,7,FALSE)</f>
        <v>#N/A</v>
      </c>
      <c r="BD2585" s="673" t="e">
        <f>W2585-AZ2585</f>
        <v>#N/A</v>
      </c>
    </row>
    <row r="2586" spans="1:56" s="673" customFormat="1" ht="15" customHeight="1">
      <c r="A2586" s="282"/>
      <c r="B2586" s="283"/>
      <c r="C2586" s="283"/>
      <c r="D2586" s="535" t="s">
        <v>3750</v>
      </c>
      <c r="E2586" s="294" t="s">
        <v>4202</v>
      </c>
      <c r="F2586" s="676"/>
      <c r="G2586" s="676">
        <v>2022</v>
      </c>
      <c r="H2586" s="676">
        <v>10</v>
      </c>
      <c r="I2586" s="676"/>
      <c r="J2586" s="677"/>
      <c r="K2586" s="676" t="s">
        <v>4203</v>
      </c>
      <c r="L2586" s="676" t="s">
        <v>3835</v>
      </c>
      <c r="M2586" s="677"/>
      <c r="N2586" s="677" t="s">
        <v>1656</v>
      </c>
      <c r="O2586" s="677"/>
      <c r="P2586" s="677"/>
      <c r="Q2586" s="677"/>
      <c r="R2586" s="677"/>
      <c r="S2586" s="676" t="s">
        <v>1106</v>
      </c>
      <c r="T2586" s="676">
        <v>60</v>
      </c>
      <c r="U2586" s="676"/>
      <c r="V2586" s="676" t="s">
        <v>986</v>
      </c>
      <c r="W2586" s="678">
        <v>360</v>
      </c>
      <c r="X2586" s="551">
        <v>10752</v>
      </c>
      <c r="Y2586" s="693">
        <f>W2586*X2586</f>
        <v>3870720</v>
      </c>
      <c r="Z2586" s="680">
        <v>0.47499999999999998</v>
      </c>
      <c r="AA2586" s="682">
        <f>Y2586*Z2586</f>
        <v>1838592</v>
      </c>
      <c r="AB2586" s="682"/>
      <c r="AC2586" s="683">
        <f>AB2586*Y2586</f>
        <v>0</v>
      </c>
      <c r="AD2586" s="692"/>
      <c r="AE2586" s="684"/>
      <c r="AF2586" s="695">
        <f>AA2586+AD2586+AE2586</f>
        <v>1838592</v>
      </c>
      <c r="AG2586" s="676" t="s">
        <v>47</v>
      </c>
      <c r="AH2586" s="676">
        <v>0</v>
      </c>
      <c r="AI2586" s="676">
        <v>60</v>
      </c>
      <c r="AJ2586" s="676" t="s">
        <v>1113</v>
      </c>
      <c r="AK2586" s="676" t="s">
        <v>1113</v>
      </c>
      <c r="AL2586" s="676" t="s">
        <v>1113</v>
      </c>
      <c r="AM2586" s="676" t="s">
        <v>52</v>
      </c>
      <c r="AN2586" s="676"/>
      <c r="AO2586" s="676"/>
      <c r="AP2586" s="684"/>
      <c r="AQ2586" s="684" t="s">
        <v>37</v>
      </c>
      <c r="AR2586" s="676"/>
      <c r="AS2586" s="674" t="s">
        <v>1077</v>
      </c>
      <c r="AT2586" s="285" t="s">
        <v>3836</v>
      </c>
      <c r="AU2586" s="630" t="s">
        <v>1078</v>
      </c>
      <c r="AV2586" s="674"/>
      <c r="AW2586" s="673">
        <f>U2586</f>
        <v>0</v>
      </c>
      <c r="AX2586" s="673" cm="1">
        <f t="array" ref="AX2586">SUM(MID(0&amp;AW2586,LARGE(INDEX(ISNUMBER(--MID(AW2586,ROW($1:$8),1))*ROW($1:$8),),ROW($1:$8))+1,1)*10^ROW($1:$8)/10)</f>
        <v>0</v>
      </c>
      <c r="AY2586" s="673" t="e">
        <f>VLOOKUP($AX2586,'Item Master Data'!$A:$F,3,FALSE)</f>
        <v>#N/A</v>
      </c>
      <c r="AZ2586" s="673" t="e">
        <f>VLOOKUP($AX2586,'Item Master Data'!$A:$F,6,FALSE)</f>
        <v>#N/A</v>
      </c>
      <c r="BA2586" s="673" t="e">
        <f>X2586/BB2586</f>
        <v>#N/A</v>
      </c>
      <c r="BB2586" s="673" t="e">
        <f>VLOOKUP(AX2586,'Item Master Data'!$A:$G,7,FALSE)</f>
        <v>#N/A</v>
      </c>
      <c r="BD2586" s="673" t="e">
        <f>W2586-AZ2586</f>
        <v>#N/A</v>
      </c>
    </row>
    <row r="2587" spans="1:56" s="673" customFormat="1" ht="15" customHeight="1">
      <c r="A2587" s="282"/>
      <c r="B2587" s="283"/>
      <c r="C2587" s="283"/>
      <c r="D2587" s="535" t="s">
        <v>3750</v>
      </c>
      <c r="E2587" s="284" t="s">
        <v>4175</v>
      </c>
      <c r="F2587" s="676"/>
      <c r="G2587" s="676">
        <v>2022</v>
      </c>
      <c r="H2587" s="676">
        <v>11</v>
      </c>
      <c r="I2587" s="687"/>
      <c r="J2587" s="677"/>
      <c r="K2587" s="676" t="s">
        <v>4217</v>
      </c>
      <c r="L2587" s="676" t="s">
        <v>1193</v>
      </c>
      <c r="M2587" s="677">
        <v>44596</v>
      </c>
      <c r="N2587" s="677">
        <v>44866</v>
      </c>
      <c r="O2587" s="677"/>
      <c r="P2587" s="677"/>
      <c r="Q2587" s="677"/>
      <c r="R2587" s="677"/>
      <c r="S2587" s="676" t="s">
        <v>1106</v>
      </c>
      <c r="T2587" s="676">
        <v>60</v>
      </c>
      <c r="U2587" s="676"/>
      <c r="V2587" s="676" t="s">
        <v>973</v>
      </c>
      <c r="W2587" s="678">
        <v>400</v>
      </c>
      <c r="X2587" s="551">
        <v>11648</v>
      </c>
      <c r="Y2587" s="693">
        <f>W2587*X2587</f>
        <v>4659200</v>
      </c>
      <c r="Z2587" s="680">
        <v>0.52</v>
      </c>
      <c r="AA2587" s="682">
        <f>Y2587*Z2587</f>
        <v>2422784</v>
      </c>
      <c r="AB2587" s="682"/>
      <c r="AC2587" s="683">
        <f>AB2587*Y2587</f>
        <v>0</v>
      </c>
      <c r="AD2587" s="692"/>
      <c r="AE2587" s="684"/>
      <c r="AF2587" s="695">
        <f>AA2587+AD2587+AE2587</f>
        <v>2422784</v>
      </c>
      <c r="AG2587" s="676" t="s">
        <v>1073</v>
      </c>
      <c r="AH2587" s="676"/>
      <c r="AI2587" s="676">
        <v>60</v>
      </c>
      <c r="AJ2587" s="676" t="s">
        <v>1216</v>
      </c>
      <c r="AK2587" s="676" t="s">
        <v>1100</v>
      </c>
      <c r="AL2587" s="696">
        <v>1501</v>
      </c>
      <c r="AM2587" s="676" t="s">
        <v>52</v>
      </c>
      <c r="AN2587" s="676"/>
      <c r="AO2587" s="676"/>
      <c r="AP2587" s="684"/>
      <c r="AQ2587" s="684" t="s">
        <v>37</v>
      </c>
      <c r="AR2587" s="676"/>
      <c r="AS2587" s="674"/>
      <c r="AT2587" s="285"/>
      <c r="AU2587" s="630"/>
      <c r="AV2587" s="674"/>
      <c r="AW2587" s="673">
        <f>U2587</f>
        <v>0</v>
      </c>
      <c r="AX2587" s="673" cm="1">
        <f t="array" ref="AX2587">SUM(MID(0&amp;AW2587,LARGE(INDEX(ISNUMBER(--MID(AW2587,ROW($1:$8),1))*ROW($1:$8),),ROW($1:$8))+1,1)*10^ROW($1:$8)/10)</f>
        <v>0</v>
      </c>
      <c r="AY2587" s="673" t="e">
        <f>VLOOKUP($AX2587,'Item Master Data'!$A:$F,3,FALSE)</f>
        <v>#N/A</v>
      </c>
      <c r="AZ2587" s="673" t="e">
        <f>VLOOKUP($AX2587,'Item Master Data'!$A:$F,6,FALSE)</f>
        <v>#N/A</v>
      </c>
      <c r="BA2587" s="673" t="e">
        <f>X2587/BB2587</f>
        <v>#N/A</v>
      </c>
      <c r="BB2587" s="673" t="e">
        <f>VLOOKUP(AX2587,'Item Master Data'!$A:$G,7,FALSE)</f>
        <v>#N/A</v>
      </c>
      <c r="BD2587" s="673" t="e">
        <f>W2587-AZ2587</f>
        <v>#N/A</v>
      </c>
    </row>
    <row r="2588" spans="1:56" s="673" customFormat="1" ht="15" customHeight="1">
      <c r="A2588" s="282"/>
      <c r="B2588" s="283">
        <v>44614</v>
      </c>
      <c r="C2588" s="283">
        <v>44614</v>
      </c>
      <c r="D2588" s="535" t="s">
        <v>3750</v>
      </c>
      <c r="E2588" s="284" t="s">
        <v>1292</v>
      </c>
      <c r="F2588" s="676"/>
      <c r="G2588" s="676">
        <v>2022</v>
      </c>
      <c r="H2588" s="676">
        <v>11</v>
      </c>
      <c r="I2588" s="687"/>
      <c r="J2588" s="677"/>
      <c r="K2588" s="676" t="s">
        <v>4218</v>
      </c>
      <c r="L2588" s="676" t="s">
        <v>1237</v>
      </c>
      <c r="M2588" s="677">
        <v>44608</v>
      </c>
      <c r="N2588" s="677">
        <v>44872</v>
      </c>
      <c r="O2588" s="677"/>
      <c r="P2588" s="677"/>
      <c r="Q2588" s="677"/>
      <c r="R2588" s="677"/>
      <c r="S2588" s="676" t="s">
        <v>1106</v>
      </c>
      <c r="T2588" s="676">
        <v>60</v>
      </c>
      <c r="U2588" s="676"/>
      <c r="V2588" s="676" t="s">
        <v>973</v>
      </c>
      <c r="W2588" s="678">
        <v>400</v>
      </c>
      <c r="X2588" s="551">
        <v>3584</v>
      </c>
      <c r="Y2588" s="693">
        <f>W2588*X2588</f>
        <v>1433600</v>
      </c>
      <c r="Z2588" s="680">
        <v>0.55000000000000004</v>
      </c>
      <c r="AA2588" s="682">
        <f>Y2588*Z2588</f>
        <v>788480.00000000012</v>
      </c>
      <c r="AB2588" s="682"/>
      <c r="AC2588" s="683">
        <f>AB2588*Y2588</f>
        <v>0</v>
      </c>
      <c r="AD2588" s="692"/>
      <c r="AE2588" s="684"/>
      <c r="AF2588" s="695">
        <f>AA2588+AD2588+AE2588</f>
        <v>788480.00000000012</v>
      </c>
      <c r="AG2588" s="676" t="s">
        <v>1073</v>
      </c>
      <c r="AH2588" s="676"/>
      <c r="AI2588" s="676">
        <v>60</v>
      </c>
      <c r="AJ2588" s="676" t="s">
        <v>1239</v>
      </c>
      <c r="AK2588" s="676" t="s">
        <v>1196</v>
      </c>
      <c r="AL2588" s="696">
        <v>6492</v>
      </c>
      <c r="AM2588" s="676" t="s">
        <v>52</v>
      </c>
      <c r="AN2588" s="676"/>
      <c r="AO2588" s="676"/>
      <c r="AP2588" s="684"/>
      <c r="AQ2588" s="684" t="s">
        <v>37</v>
      </c>
      <c r="AR2588" s="676"/>
      <c r="AS2588" s="674"/>
      <c r="AT2588" s="285"/>
      <c r="AU2588" s="630"/>
      <c r="AV2588" s="674"/>
      <c r="AW2588" s="673">
        <f>U2588</f>
        <v>0</v>
      </c>
      <c r="AX2588" s="673" cm="1">
        <f t="array" ref="AX2588">SUM(MID(0&amp;AW2588,LARGE(INDEX(ISNUMBER(--MID(AW2588,ROW($1:$8),1))*ROW($1:$8),),ROW($1:$8))+1,1)*10^ROW($1:$8)/10)</f>
        <v>0</v>
      </c>
      <c r="AY2588" s="673" t="e">
        <f>VLOOKUP($AX2588,'Item Master Data'!$A:$F,3,FALSE)</f>
        <v>#N/A</v>
      </c>
      <c r="AZ2588" s="673" t="e">
        <f>VLOOKUP($AX2588,'Item Master Data'!$A:$F,6,FALSE)</f>
        <v>#N/A</v>
      </c>
      <c r="BA2588" s="673" t="e">
        <f>X2588/BB2588</f>
        <v>#N/A</v>
      </c>
      <c r="BB2588" s="673" t="e">
        <f>VLOOKUP(AX2588,'Item Master Data'!$A:$G,7,FALSE)</f>
        <v>#N/A</v>
      </c>
      <c r="BD2588" s="673" t="e">
        <f>W2588-AZ2588</f>
        <v>#N/A</v>
      </c>
    </row>
    <row r="2589" spans="1:56" s="673" customFormat="1" ht="15" customHeight="1">
      <c r="A2589" s="282"/>
      <c r="B2589" s="283">
        <v>44614</v>
      </c>
      <c r="C2589" s="283">
        <v>44614</v>
      </c>
      <c r="D2589" s="535" t="s">
        <v>3750</v>
      </c>
      <c r="E2589" s="284" t="s">
        <v>1292</v>
      </c>
      <c r="F2589" s="676"/>
      <c r="G2589" s="676">
        <v>2022</v>
      </c>
      <c r="H2589" s="676">
        <v>11</v>
      </c>
      <c r="I2589" s="687"/>
      <c r="J2589" s="677"/>
      <c r="K2589" s="676" t="s">
        <v>4219</v>
      </c>
      <c r="L2589" s="676" t="s">
        <v>1381</v>
      </c>
      <c r="M2589" s="677">
        <v>44610</v>
      </c>
      <c r="N2589" s="677">
        <v>44866</v>
      </c>
      <c r="O2589" s="677"/>
      <c r="P2589" s="677"/>
      <c r="Q2589" s="677"/>
      <c r="R2589" s="677"/>
      <c r="S2589" s="676" t="s">
        <v>1106</v>
      </c>
      <c r="T2589" s="676">
        <v>60</v>
      </c>
      <c r="U2589" s="676"/>
      <c r="V2589" s="676" t="s">
        <v>986</v>
      </c>
      <c r="W2589" s="678">
        <v>360</v>
      </c>
      <c r="X2589" s="551">
        <v>832</v>
      </c>
      <c r="Y2589" s="693">
        <f>W2589*X2589</f>
        <v>299520</v>
      </c>
      <c r="Z2589" s="680">
        <v>0.53</v>
      </c>
      <c r="AA2589" s="682">
        <f>Y2589*Z2589</f>
        <v>158745.60000000001</v>
      </c>
      <c r="AB2589" s="682"/>
      <c r="AC2589" s="683">
        <f>AB2589*Y2589</f>
        <v>0</v>
      </c>
      <c r="AD2589" s="692"/>
      <c r="AE2589" s="684"/>
      <c r="AF2589" s="695">
        <f>AA2589+AD2589+AE2589</f>
        <v>158745.60000000001</v>
      </c>
      <c r="AG2589" s="676" t="s">
        <v>1073</v>
      </c>
      <c r="AH2589" s="676">
        <v>0</v>
      </c>
      <c r="AI2589" s="676">
        <v>60</v>
      </c>
      <c r="AJ2589" s="676" t="s">
        <v>1382</v>
      </c>
      <c r="AK2589" s="676" t="s">
        <v>1383</v>
      </c>
      <c r="AL2589" s="696">
        <v>5401</v>
      </c>
      <c r="AM2589" s="676" t="s">
        <v>52</v>
      </c>
      <c r="AN2589" s="676" t="s">
        <v>1076</v>
      </c>
      <c r="AO2589" s="676"/>
      <c r="AP2589" s="684"/>
      <c r="AQ2589" s="684" t="s">
        <v>37</v>
      </c>
      <c r="AR2589" s="676"/>
      <c r="AS2589" s="674"/>
      <c r="AT2589" s="285"/>
      <c r="AU2589" s="630"/>
      <c r="AV2589" s="674"/>
      <c r="AW2589" s="673">
        <f>U2589</f>
        <v>0</v>
      </c>
      <c r="AX2589" s="673" cm="1">
        <f t="array" ref="AX2589">SUM(MID(0&amp;AW2589,LARGE(INDEX(ISNUMBER(--MID(AW2589,ROW($1:$8),1))*ROW($1:$8),),ROW($1:$8))+1,1)*10^ROW($1:$8)/10)</f>
        <v>0</v>
      </c>
      <c r="AY2589" s="673" t="e">
        <f>VLOOKUP($AX2589,'Item Master Data'!$A:$F,3,FALSE)</f>
        <v>#N/A</v>
      </c>
      <c r="AZ2589" s="673" t="e">
        <f>VLOOKUP($AX2589,'Item Master Data'!$A:$F,6,FALSE)</f>
        <v>#N/A</v>
      </c>
      <c r="BA2589" s="673" t="e">
        <f>X2589/BB2589</f>
        <v>#N/A</v>
      </c>
      <c r="BB2589" s="673" t="e">
        <f>VLOOKUP(AX2589,'Item Master Data'!$A:$G,7,FALSE)</f>
        <v>#N/A</v>
      </c>
      <c r="BD2589" s="673" t="e">
        <f>W2589-AZ2589</f>
        <v>#N/A</v>
      </c>
    </row>
    <row r="2590" spans="1:56" s="673" customFormat="1" ht="15" customHeight="1">
      <c r="A2590" s="282"/>
      <c r="B2590" s="283"/>
      <c r="C2590" s="283"/>
      <c r="D2590" s="535" t="s">
        <v>3750</v>
      </c>
      <c r="E2590" s="284" t="s">
        <v>4220</v>
      </c>
      <c r="F2590" s="676"/>
      <c r="G2590" s="676">
        <v>2022</v>
      </c>
      <c r="H2590" s="676">
        <v>12</v>
      </c>
      <c r="I2590" s="687"/>
      <c r="J2590" s="677"/>
      <c r="K2590" s="676" t="s">
        <v>4221</v>
      </c>
      <c r="L2590" s="676" t="s">
        <v>1193</v>
      </c>
      <c r="M2590" s="677">
        <v>44596</v>
      </c>
      <c r="N2590" s="677">
        <v>44896</v>
      </c>
      <c r="O2590" s="677"/>
      <c r="P2590" s="677"/>
      <c r="Q2590" s="677"/>
      <c r="R2590" s="677"/>
      <c r="S2590" s="676" t="s">
        <v>1106</v>
      </c>
      <c r="T2590" s="676">
        <v>60</v>
      </c>
      <c r="U2590" s="676">
        <v>49403140</v>
      </c>
      <c r="V2590" s="676" t="s">
        <v>973</v>
      </c>
      <c r="W2590" s="678">
        <v>400</v>
      </c>
      <c r="X2590" s="551">
        <v>12480</v>
      </c>
      <c r="Y2590" s="693">
        <f>W2590*X2590</f>
        <v>4992000</v>
      </c>
      <c r="Z2590" s="680">
        <v>0.52</v>
      </c>
      <c r="AA2590" s="682">
        <f>Y2590*Z2590</f>
        <v>2595840</v>
      </c>
      <c r="AB2590" s="682"/>
      <c r="AC2590" s="683">
        <f>AB2590*Y2590</f>
        <v>0</v>
      </c>
      <c r="AD2590" s="692"/>
      <c r="AE2590" s="684"/>
      <c r="AF2590" s="695">
        <f>AA2590+AD2590+AE2590</f>
        <v>2595840</v>
      </c>
      <c r="AG2590" s="676" t="s">
        <v>1073</v>
      </c>
      <c r="AH2590" s="676"/>
      <c r="AI2590" s="676">
        <v>60</v>
      </c>
      <c r="AJ2590" s="676" t="s">
        <v>1216</v>
      </c>
      <c r="AK2590" s="676" t="s">
        <v>1100</v>
      </c>
      <c r="AL2590" s="696">
        <v>1501</v>
      </c>
      <c r="AM2590" s="676" t="s">
        <v>52</v>
      </c>
      <c r="AN2590" s="676" t="s">
        <v>1076</v>
      </c>
      <c r="AO2590" s="676"/>
      <c r="AP2590" s="684"/>
      <c r="AQ2590" s="684" t="s">
        <v>37</v>
      </c>
      <c r="AR2590" s="676"/>
      <c r="AS2590" s="674"/>
      <c r="AT2590" s="285"/>
      <c r="AU2590" s="630"/>
      <c r="AV2590" s="674"/>
      <c r="AW2590" s="673">
        <f>U2590</f>
        <v>49403140</v>
      </c>
      <c r="AX2590" s="673" cm="1">
        <f t="array" ref="AX2590">SUM(MID(0&amp;AW2590,LARGE(INDEX(ISNUMBER(--MID(AW2590,ROW($1:$8),1))*ROW($1:$8),),ROW($1:$8))+1,1)*10^ROW($1:$8)/10)</f>
        <v>49403140</v>
      </c>
      <c r="AY2590" s="673" t="str">
        <f>VLOOKUP($AX2590,'Item Master Data'!$A:$F,3,FALSE)</f>
        <v>Q.PEAK DUO BLK ML G10+</v>
      </c>
      <c r="AZ2590" s="673">
        <f>VLOOKUP($AX2590,'Item Master Data'!$A:$F,6,FALSE)</f>
        <v>400</v>
      </c>
      <c r="BA2590" s="673">
        <f>X2590/BB2590</f>
        <v>390</v>
      </c>
      <c r="BB2590" s="673">
        <f>VLOOKUP(AX2590,'Item Master Data'!$A:$G,7,FALSE)</f>
        <v>32</v>
      </c>
      <c r="BD2590" s="673">
        <f>W2590-AZ2590</f>
        <v>0</v>
      </c>
    </row>
    <row r="2591" spans="1:56" s="673" customFormat="1" ht="15" customHeight="1">
      <c r="A2591" s="282"/>
      <c r="B2591" s="283">
        <v>44614</v>
      </c>
      <c r="C2591" s="283">
        <v>44614</v>
      </c>
      <c r="D2591" s="535" t="s">
        <v>3750</v>
      </c>
      <c r="E2591" s="284" t="s">
        <v>1292</v>
      </c>
      <c r="F2591" s="676"/>
      <c r="G2591" s="676">
        <v>2022</v>
      </c>
      <c r="H2591" s="676">
        <v>12</v>
      </c>
      <c r="I2591" s="687"/>
      <c r="J2591" s="677"/>
      <c r="K2591" s="676" t="s">
        <v>4222</v>
      </c>
      <c r="L2591" s="676" t="s">
        <v>1237</v>
      </c>
      <c r="M2591" s="677">
        <v>44608</v>
      </c>
      <c r="N2591" s="677">
        <v>44900</v>
      </c>
      <c r="O2591" s="677"/>
      <c r="P2591" s="677"/>
      <c r="Q2591" s="677"/>
      <c r="R2591" s="677"/>
      <c r="S2591" s="676" t="s">
        <v>1106</v>
      </c>
      <c r="T2591" s="676">
        <v>60</v>
      </c>
      <c r="U2591" s="676"/>
      <c r="V2591" s="676" t="s">
        <v>973</v>
      </c>
      <c r="W2591" s="678">
        <v>400</v>
      </c>
      <c r="X2591" s="551">
        <v>3584</v>
      </c>
      <c r="Y2591" s="693">
        <f>W2591*X2591</f>
        <v>1433600</v>
      </c>
      <c r="Z2591" s="680">
        <v>0.55000000000000004</v>
      </c>
      <c r="AA2591" s="682">
        <f>Y2591*Z2591</f>
        <v>788480.00000000012</v>
      </c>
      <c r="AB2591" s="682"/>
      <c r="AC2591" s="683">
        <f>AB2591*Y2591</f>
        <v>0</v>
      </c>
      <c r="AD2591" s="692"/>
      <c r="AE2591" s="684"/>
      <c r="AF2591" s="695">
        <f>AA2591+AD2591+AE2591</f>
        <v>788480.00000000012</v>
      </c>
      <c r="AG2591" s="676" t="s">
        <v>1073</v>
      </c>
      <c r="AH2591" s="676"/>
      <c r="AI2591" s="676">
        <v>60</v>
      </c>
      <c r="AJ2591" s="676" t="s">
        <v>1239</v>
      </c>
      <c r="AK2591" s="676" t="s">
        <v>1196</v>
      </c>
      <c r="AL2591" s="696">
        <v>6492</v>
      </c>
      <c r="AM2591" s="676" t="s">
        <v>52</v>
      </c>
      <c r="AN2591" s="676"/>
      <c r="AO2591" s="676"/>
      <c r="AP2591" s="684"/>
      <c r="AQ2591" s="684" t="s">
        <v>37</v>
      </c>
      <c r="AR2591" s="676"/>
      <c r="AS2591" s="674"/>
      <c r="AT2591" s="285"/>
      <c r="AU2591" s="630"/>
      <c r="AV2591" s="674"/>
      <c r="AW2591" s="673">
        <f>U2591</f>
        <v>0</v>
      </c>
      <c r="AX2591" s="673" cm="1">
        <f t="array" ref="AX2591">SUM(MID(0&amp;AW2591,LARGE(INDEX(ISNUMBER(--MID(AW2591,ROW($1:$8),1))*ROW($1:$8),),ROW($1:$8))+1,1)*10^ROW($1:$8)/10)</f>
        <v>0</v>
      </c>
      <c r="AY2591" s="673" t="e">
        <f>VLOOKUP($AX2591,'Item Master Data'!$A:$F,3,FALSE)</f>
        <v>#N/A</v>
      </c>
      <c r="AZ2591" s="673" t="e">
        <f>VLOOKUP($AX2591,'Item Master Data'!$A:$F,6,FALSE)</f>
        <v>#N/A</v>
      </c>
      <c r="BA2591" s="673" t="e">
        <f>X2591/BB2591</f>
        <v>#N/A</v>
      </c>
      <c r="BB2591" s="673" t="e">
        <f>VLOOKUP(AX2591,'Item Master Data'!$A:$G,7,FALSE)</f>
        <v>#N/A</v>
      </c>
      <c r="BD2591" s="673" t="e">
        <f>W2591-AZ2591</f>
        <v>#N/A</v>
      </c>
    </row>
  </sheetData>
  <autoFilter ref="A2:BD2591" xr:uid="{8E5948EA-0848-4CD4-8B6A-41ADD12B7A30}"/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81711-2F86-46D8-932B-A56869475259}">
  <dimension ref="A1:AVK1286"/>
  <sheetViews>
    <sheetView zoomScaleNormal="100" workbookViewId="0">
      <pane ySplit="2" topLeftCell="A3" activePane="bottomLeft" state="frozen"/>
      <selection pane="bottomLeft" activeCell="E15" sqref="E15"/>
    </sheetView>
  </sheetViews>
  <sheetFormatPr defaultRowHeight="15"/>
  <cols>
    <col min="1" max="1" width="5.5703125" style="312" customWidth="1"/>
    <col min="2" max="3" width="9.42578125" style="312" customWidth="1"/>
    <col min="4" max="4" width="3.28515625" style="265" customWidth="1"/>
    <col min="5" max="5" width="20.28515625" style="265" customWidth="1"/>
    <col min="6" max="6" width="3.5703125" style="265" customWidth="1"/>
    <col min="7" max="7" width="5" style="265" bestFit="1" customWidth="1"/>
    <col min="8" max="8" width="6.140625" style="265" customWidth="1"/>
    <col min="9" max="9" width="6.85546875" style="265" customWidth="1"/>
    <col min="10" max="10" width="11.140625" style="265" bestFit="1" customWidth="1"/>
    <col min="11" max="11" width="16.42578125" style="265" customWidth="1"/>
    <col min="12" max="12" width="20.85546875" style="265" customWidth="1"/>
    <col min="13" max="13" width="9.85546875" style="265" customWidth="1"/>
    <col min="14" max="14" width="9.5703125" style="265" customWidth="1"/>
    <col min="15" max="15" width="9.140625" style="265" customWidth="1"/>
    <col min="16" max="18" width="9.28515625" style="265" customWidth="1"/>
    <col min="19" max="19" width="6.140625" style="265" customWidth="1"/>
    <col min="20" max="20" width="3.28515625" style="265" customWidth="1"/>
    <col min="21" max="21" width="8.42578125" style="265" customWidth="1"/>
    <col min="22" max="22" width="20.42578125" style="265" customWidth="1"/>
    <col min="23" max="23" width="3.85546875" style="265" customWidth="1"/>
    <col min="24" max="24" width="8" style="280" customWidth="1"/>
    <col min="25" max="25" width="10.7109375" style="280" customWidth="1"/>
    <col min="26" max="26" width="7.28515625" style="265" customWidth="1"/>
    <col min="27" max="27" width="15.140625" style="265" customWidth="1"/>
    <col min="28" max="28" width="6" style="265" bestFit="1" customWidth="1"/>
    <col min="29" max="30" width="6.28515625" style="265" customWidth="1"/>
    <col min="31" max="31" width="13.42578125" style="265" customWidth="1"/>
    <col min="32" max="32" width="15.42578125" style="265" customWidth="1"/>
    <col min="33" max="33" width="3.85546875" style="265" customWidth="1"/>
    <col min="34" max="34" width="3.5703125" style="265" bestFit="1" customWidth="1"/>
    <col min="35" max="35" width="2.7109375" style="265" bestFit="1" customWidth="1"/>
    <col min="36" max="36" width="9.28515625" style="265" customWidth="1"/>
    <col min="37" max="37" width="4" style="265" bestFit="1" customWidth="1"/>
    <col min="38" max="38" width="6.140625" style="265" bestFit="1" customWidth="1"/>
    <col min="39" max="39" width="4" style="265" bestFit="1" customWidth="1"/>
    <col min="40" max="40" width="6" style="265" customWidth="1"/>
    <col min="41" max="41" width="5" style="265" customWidth="1"/>
    <col min="42" max="42" width="5.5703125" style="265" customWidth="1"/>
    <col min="43" max="43" width="6" style="265" bestFit="1" customWidth="1"/>
    <col min="44" max="44" width="25.5703125" style="265" bestFit="1" customWidth="1"/>
    <col min="45" max="45" width="23" style="265" bestFit="1" customWidth="1"/>
    <col min="46" max="46" width="23.42578125" style="265" bestFit="1" customWidth="1"/>
    <col min="47" max="47" width="3.140625" style="265" bestFit="1" customWidth="1"/>
    <col min="48" max="48" width="10.5703125" style="265" bestFit="1" customWidth="1"/>
    <col min="49" max="49" width="7.85546875" style="265" bestFit="1" customWidth="1"/>
    <col min="50" max="50" width="5.5703125" style="265" bestFit="1" customWidth="1"/>
    <col min="51" max="51" width="14.28515625" style="265" bestFit="1" customWidth="1"/>
    <col min="52" max="52" width="7" style="265" bestFit="1" customWidth="1"/>
    <col min="53" max="53" width="2" style="265" bestFit="1" customWidth="1"/>
    <col min="54" max="54" width="3.140625" style="265" bestFit="1" customWidth="1"/>
    <col min="55" max="55" width="2.42578125" style="265" bestFit="1" customWidth="1"/>
    <col min="56" max="56" width="10.42578125" style="265" bestFit="1" customWidth="1"/>
    <col min="57" max="58" width="5.5703125" style="265" bestFit="1" customWidth="1"/>
    <col min="59" max="60" width="9.140625" style="265"/>
    <col min="61" max="61" width="5.5703125" style="265" bestFit="1" customWidth="1"/>
    <col min="62" max="62" width="11.28515625" style="265" bestFit="1" customWidth="1"/>
    <col min="63" max="63" width="32.7109375" style="265" bestFit="1" customWidth="1"/>
    <col min="64" max="16384" width="9.140625" style="265"/>
  </cols>
  <sheetData>
    <row r="1" spans="1:48" ht="15" customHeight="1">
      <c r="I1" s="278"/>
      <c r="J1" s="279"/>
      <c r="K1" s="278"/>
      <c r="Q1" s="279"/>
      <c r="R1" s="279"/>
      <c r="V1" s="257"/>
      <c r="X1" s="281">
        <f>SUBTOTAL(9,X2:X2000)</f>
        <v>2553784</v>
      </c>
      <c r="Y1" s="526">
        <f>SUBTOTAL(9,Y2:Y2000)</f>
        <v>1000246960</v>
      </c>
      <c r="Z1" s="313">
        <f>AA1/Y1</f>
        <v>0.54507971951246725</v>
      </c>
      <c r="AA1" s="504">
        <f>SUBTOTAL(9,AA2:AA2000)</f>
        <v>545214332.39999807</v>
      </c>
      <c r="AE1" s="263">
        <f>SUBTOTAL(9,AE2:AE2)</f>
        <v>0</v>
      </c>
      <c r="AF1" s="263">
        <f>SUBTOTAL(9,AF2:AF2)</f>
        <v>0</v>
      </c>
      <c r="AH1" s="314"/>
      <c r="AL1" s="278"/>
    </row>
    <row r="2" spans="1:48" ht="15.75" customHeight="1">
      <c r="A2" s="266" t="s">
        <v>1051</v>
      </c>
      <c r="B2" s="266" t="s">
        <v>1052</v>
      </c>
      <c r="C2" s="266" t="s">
        <v>1053</v>
      </c>
      <c r="D2" s="266" t="s">
        <v>1</v>
      </c>
      <c r="E2" s="266" t="s">
        <v>2</v>
      </c>
      <c r="F2" s="266" t="s">
        <v>3</v>
      </c>
      <c r="G2" s="267" t="s">
        <v>4</v>
      </c>
      <c r="H2" s="267" t="s">
        <v>5</v>
      </c>
      <c r="I2" s="315" t="s">
        <v>6</v>
      </c>
      <c r="J2" s="268" t="s">
        <v>7</v>
      </c>
      <c r="K2" s="266" t="s">
        <v>8</v>
      </c>
      <c r="L2" s="266" t="s">
        <v>9</v>
      </c>
      <c r="M2" s="268" t="s">
        <v>10</v>
      </c>
      <c r="N2" s="268" t="s">
        <v>11</v>
      </c>
      <c r="O2" s="267" t="s">
        <v>12</v>
      </c>
      <c r="P2" s="268" t="s">
        <v>13</v>
      </c>
      <c r="Q2" s="268" t="s">
        <v>14</v>
      </c>
      <c r="R2" s="268" t="s">
        <v>15</v>
      </c>
      <c r="S2" s="266" t="s">
        <v>16</v>
      </c>
      <c r="T2" s="266" t="s">
        <v>17</v>
      </c>
      <c r="U2" s="266" t="s">
        <v>272</v>
      </c>
      <c r="V2" s="266" t="s">
        <v>20</v>
      </c>
      <c r="W2" s="266" t="s">
        <v>1054</v>
      </c>
      <c r="X2" s="269" t="s">
        <v>1055</v>
      </c>
      <c r="Y2" s="270" t="s">
        <v>1056</v>
      </c>
      <c r="Z2" s="271" t="s">
        <v>1057</v>
      </c>
      <c r="AA2" s="272" t="s">
        <v>26</v>
      </c>
      <c r="AB2" s="271" t="s">
        <v>1058</v>
      </c>
      <c r="AC2" s="271" t="s">
        <v>1059</v>
      </c>
      <c r="AD2" s="273" t="s">
        <v>1060</v>
      </c>
      <c r="AE2" s="272" t="s">
        <v>1061</v>
      </c>
      <c r="AF2" s="273" t="s">
        <v>29</v>
      </c>
      <c r="AG2" s="273" t="s">
        <v>30</v>
      </c>
      <c r="AH2" s="316" t="s">
        <v>31</v>
      </c>
      <c r="AI2" s="275" t="s">
        <v>32</v>
      </c>
      <c r="AJ2" s="272" t="s">
        <v>33</v>
      </c>
      <c r="AK2" s="272" t="s">
        <v>34</v>
      </c>
      <c r="AL2" s="277" t="s">
        <v>35</v>
      </c>
      <c r="AM2" s="272" t="s">
        <v>36</v>
      </c>
      <c r="AN2" s="266" t="s">
        <v>37</v>
      </c>
      <c r="AO2" s="266" t="s">
        <v>1703</v>
      </c>
      <c r="AP2" s="276" t="s">
        <v>1062</v>
      </c>
      <c r="AQ2" s="276" t="s">
        <v>1063</v>
      </c>
      <c r="AR2" s="276" t="s">
        <v>1064</v>
      </c>
      <c r="AS2" s="276" t="s">
        <v>1</v>
      </c>
      <c r="AT2" s="276" t="s">
        <v>1066</v>
      </c>
    </row>
    <row r="3" spans="1:48">
      <c r="A3" s="405"/>
      <c r="B3" s="411">
        <v>44635</v>
      </c>
      <c r="C3" s="405"/>
      <c r="D3" s="425" t="s">
        <v>86</v>
      </c>
      <c r="E3" s="426"/>
      <c r="F3" s="427"/>
      <c r="G3" s="428">
        <v>2022</v>
      </c>
      <c r="H3" s="428" t="s">
        <v>4223</v>
      </c>
      <c r="I3" s="427" t="s">
        <v>1699</v>
      </c>
      <c r="J3" s="421"/>
      <c r="K3" s="427" t="s">
        <v>4224</v>
      </c>
      <c r="L3" s="427" t="s">
        <v>1717</v>
      </c>
      <c r="M3" s="421">
        <v>44631</v>
      </c>
      <c r="N3" s="421">
        <v>44837</v>
      </c>
      <c r="O3" s="421"/>
      <c r="P3" s="429"/>
      <c r="Q3" s="421"/>
      <c r="R3" s="421"/>
      <c r="S3" s="427" t="s">
        <v>88</v>
      </c>
      <c r="T3" s="427">
        <v>60</v>
      </c>
      <c r="U3" s="427" t="s">
        <v>1113</v>
      </c>
      <c r="V3" s="430" t="s">
        <v>986</v>
      </c>
      <c r="W3" s="427">
        <v>360</v>
      </c>
      <c r="X3" s="431">
        <v>832</v>
      </c>
      <c r="Y3" s="413">
        <f>W3*X3</f>
        <v>299520</v>
      </c>
      <c r="Z3" s="352">
        <v>0.53</v>
      </c>
      <c r="AA3" s="353">
        <f>Y3*Z3</f>
        <v>158745.60000000001</v>
      </c>
      <c r="AB3" s="354"/>
      <c r="AC3" s="355">
        <v>0</v>
      </c>
      <c r="AD3" s="350"/>
      <c r="AE3" s="350"/>
      <c r="AF3" s="358">
        <f>AA3+AD3+AE3</f>
        <v>158745.60000000001</v>
      </c>
      <c r="AG3" s="350" t="s">
        <v>1073</v>
      </c>
      <c r="AH3" s="350">
        <v>100</v>
      </c>
      <c r="AI3" s="350">
        <v>0</v>
      </c>
      <c r="AJ3" s="351" t="s">
        <v>4225</v>
      </c>
      <c r="AK3" s="351" t="s">
        <v>50</v>
      </c>
      <c r="AL3" s="357">
        <v>92806</v>
      </c>
      <c r="AM3" s="350" t="s">
        <v>52</v>
      </c>
      <c r="AN3" s="377"/>
      <c r="AO3" s="350" t="s">
        <v>1078</v>
      </c>
      <c r="AP3" s="350"/>
      <c r="AQ3" s="356" t="s">
        <v>37</v>
      </c>
      <c r="AR3" s="350" t="s">
        <v>1222</v>
      </c>
      <c r="AS3" s="379"/>
      <c r="AT3" s="348"/>
      <c r="AU3" s="412"/>
      <c r="AV3" s="352">
        <v>0.53</v>
      </c>
    </row>
    <row r="4" spans="1:48">
      <c r="A4" s="405"/>
      <c r="B4" s="411">
        <v>44635</v>
      </c>
      <c r="C4" s="405"/>
      <c r="D4" s="425" t="s">
        <v>86</v>
      </c>
      <c r="E4" s="426"/>
      <c r="F4" s="427"/>
      <c r="G4" s="428">
        <v>2022</v>
      </c>
      <c r="H4" s="428" t="s">
        <v>4223</v>
      </c>
      <c r="I4" s="427" t="s">
        <v>1699</v>
      </c>
      <c r="J4" s="421"/>
      <c r="K4" s="427" t="s">
        <v>4224</v>
      </c>
      <c r="L4" s="427" t="s">
        <v>1717</v>
      </c>
      <c r="M4" s="421">
        <v>44631</v>
      </c>
      <c r="N4" s="421">
        <v>44837</v>
      </c>
      <c r="O4" s="421"/>
      <c r="P4" s="429"/>
      <c r="Q4" s="421"/>
      <c r="R4" s="421"/>
      <c r="S4" s="427" t="s">
        <v>88</v>
      </c>
      <c r="T4" s="427">
        <v>60</v>
      </c>
      <c r="U4" s="427" t="s">
        <v>1113</v>
      </c>
      <c r="V4" s="430" t="s">
        <v>973</v>
      </c>
      <c r="W4" s="427">
        <v>400</v>
      </c>
      <c r="X4" s="431">
        <v>1536</v>
      </c>
      <c r="Y4" s="413">
        <f t="shared" ref="Y4:Y67" si="0">W4*X4</f>
        <v>614400</v>
      </c>
      <c r="Z4" s="352">
        <v>0.55000000000000004</v>
      </c>
      <c r="AA4" s="353">
        <f t="shared" ref="AA4:AA67" si="1">Y4*Z4</f>
        <v>337920</v>
      </c>
      <c r="AB4" s="354"/>
      <c r="AC4" s="355">
        <v>0</v>
      </c>
      <c r="AD4" s="350"/>
      <c r="AE4" s="350"/>
      <c r="AF4" s="358">
        <f t="shared" ref="AF4:AF67" si="2">AA4+AD4+AE4</f>
        <v>337920</v>
      </c>
      <c r="AG4" s="350" t="s">
        <v>1073</v>
      </c>
      <c r="AH4" s="350">
        <v>100</v>
      </c>
      <c r="AI4" s="350">
        <v>0</v>
      </c>
      <c r="AJ4" s="351" t="s">
        <v>4225</v>
      </c>
      <c r="AK4" s="351" t="s">
        <v>50</v>
      </c>
      <c r="AL4" s="357">
        <v>92806</v>
      </c>
      <c r="AM4" s="350" t="s">
        <v>52</v>
      </c>
      <c r="AN4" s="377"/>
      <c r="AO4" s="350" t="s">
        <v>1078</v>
      </c>
      <c r="AP4" s="350"/>
      <c r="AQ4" s="356" t="s">
        <v>37</v>
      </c>
      <c r="AR4" s="350" t="s">
        <v>1222</v>
      </c>
      <c r="AS4" s="379"/>
      <c r="AT4" s="348"/>
      <c r="AU4" s="412"/>
      <c r="AV4" s="352">
        <v>0.53</v>
      </c>
    </row>
    <row r="5" spans="1:48">
      <c r="A5" s="405"/>
      <c r="B5" s="411">
        <v>44635</v>
      </c>
      <c r="C5" s="405"/>
      <c r="D5" s="425" t="s">
        <v>86</v>
      </c>
      <c r="E5" s="426"/>
      <c r="F5" s="427"/>
      <c r="G5" s="428">
        <v>2022</v>
      </c>
      <c r="H5" s="428" t="s">
        <v>4223</v>
      </c>
      <c r="I5" s="427" t="s">
        <v>1699</v>
      </c>
      <c r="J5" s="421"/>
      <c r="K5" s="427" t="s">
        <v>4226</v>
      </c>
      <c r="L5" s="427" t="s">
        <v>1717</v>
      </c>
      <c r="M5" s="421">
        <v>44631</v>
      </c>
      <c r="N5" s="421">
        <v>44867</v>
      </c>
      <c r="O5" s="421"/>
      <c r="P5" s="429"/>
      <c r="Q5" s="421"/>
      <c r="R5" s="421"/>
      <c r="S5" s="427" t="s">
        <v>88</v>
      </c>
      <c r="T5" s="427">
        <v>60</v>
      </c>
      <c r="U5" s="427" t="s">
        <v>1113</v>
      </c>
      <c r="V5" s="430" t="s">
        <v>986</v>
      </c>
      <c r="W5" s="427">
        <v>360</v>
      </c>
      <c r="X5" s="431">
        <v>832</v>
      </c>
      <c r="Y5" s="413">
        <f t="shared" si="0"/>
        <v>299520</v>
      </c>
      <c r="Z5" s="352">
        <v>0.53</v>
      </c>
      <c r="AA5" s="353">
        <f t="shared" si="1"/>
        <v>158745.60000000001</v>
      </c>
      <c r="AB5" s="354"/>
      <c r="AC5" s="355">
        <v>0</v>
      </c>
      <c r="AD5" s="350"/>
      <c r="AE5" s="350"/>
      <c r="AF5" s="358">
        <f t="shared" si="2"/>
        <v>158745.60000000001</v>
      </c>
      <c r="AG5" s="350" t="s">
        <v>1073</v>
      </c>
      <c r="AH5" s="350">
        <v>100</v>
      </c>
      <c r="AI5" s="350">
        <v>0</v>
      </c>
      <c r="AJ5" s="351" t="s">
        <v>4225</v>
      </c>
      <c r="AK5" s="351" t="s">
        <v>50</v>
      </c>
      <c r="AL5" s="357">
        <v>92806</v>
      </c>
      <c r="AM5" s="350" t="s">
        <v>52</v>
      </c>
      <c r="AN5" s="377"/>
      <c r="AO5" s="350" t="s">
        <v>1078</v>
      </c>
      <c r="AP5" s="350"/>
      <c r="AQ5" s="356" t="s">
        <v>37</v>
      </c>
      <c r="AR5" s="350" t="s">
        <v>1222</v>
      </c>
      <c r="AS5" s="379"/>
      <c r="AT5" s="348"/>
      <c r="AU5" s="412"/>
      <c r="AV5" s="352">
        <v>0.53</v>
      </c>
    </row>
    <row r="6" spans="1:48">
      <c r="A6" s="405"/>
      <c r="B6" s="411">
        <v>44635</v>
      </c>
      <c r="C6" s="405"/>
      <c r="D6" s="425" t="s">
        <v>86</v>
      </c>
      <c r="E6" s="426"/>
      <c r="F6" s="427"/>
      <c r="G6" s="428">
        <v>2022</v>
      </c>
      <c r="H6" s="428" t="s">
        <v>4223</v>
      </c>
      <c r="I6" s="427" t="s">
        <v>1699</v>
      </c>
      <c r="J6" s="421"/>
      <c r="K6" s="427" t="s">
        <v>4226</v>
      </c>
      <c r="L6" s="427" t="s">
        <v>1717</v>
      </c>
      <c r="M6" s="421">
        <v>44631</v>
      </c>
      <c r="N6" s="421">
        <v>44867</v>
      </c>
      <c r="O6" s="421"/>
      <c r="P6" s="429"/>
      <c r="Q6" s="421"/>
      <c r="R6" s="421"/>
      <c r="S6" s="427" t="s">
        <v>88</v>
      </c>
      <c r="T6" s="427">
        <v>60</v>
      </c>
      <c r="U6" s="427" t="s">
        <v>1113</v>
      </c>
      <c r="V6" s="430" t="s">
        <v>973</v>
      </c>
      <c r="W6" s="427">
        <v>400</v>
      </c>
      <c r="X6" s="431">
        <v>1536</v>
      </c>
      <c r="Y6" s="413">
        <f t="shared" si="0"/>
        <v>614400</v>
      </c>
      <c r="Z6" s="352">
        <v>0.55000000000000004</v>
      </c>
      <c r="AA6" s="353">
        <f t="shared" si="1"/>
        <v>337920</v>
      </c>
      <c r="AB6" s="354"/>
      <c r="AC6" s="355">
        <v>0</v>
      </c>
      <c r="AD6" s="350"/>
      <c r="AE6" s="350"/>
      <c r="AF6" s="358">
        <f t="shared" si="2"/>
        <v>337920</v>
      </c>
      <c r="AG6" s="350" t="s">
        <v>1073</v>
      </c>
      <c r="AH6" s="350">
        <v>100</v>
      </c>
      <c r="AI6" s="350">
        <v>0</v>
      </c>
      <c r="AJ6" s="351" t="s">
        <v>4225</v>
      </c>
      <c r="AK6" s="351" t="s">
        <v>50</v>
      </c>
      <c r="AL6" s="357">
        <v>92806</v>
      </c>
      <c r="AM6" s="350" t="s">
        <v>52</v>
      </c>
      <c r="AN6" s="377"/>
      <c r="AO6" s="350" t="s">
        <v>1078</v>
      </c>
      <c r="AP6" s="350"/>
      <c r="AQ6" s="356" t="s">
        <v>37</v>
      </c>
      <c r="AR6" s="350" t="s">
        <v>1222</v>
      </c>
      <c r="AS6" s="379"/>
      <c r="AT6" s="348"/>
      <c r="AU6" s="412"/>
      <c r="AV6" s="352">
        <v>0.53</v>
      </c>
    </row>
    <row r="7" spans="1:48">
      <c r="A7" s="405"/>
      <c r="B7" s="411">
        <v>44635</v>
      </c>
      <c r="C7" s="405"/>
      <c r="D7" s="425" t="s">
        <v>86</v>
      </c>
      <c r="E7" s="426"/>
      <c r="F7" s="427"/>
      <c r="G7" s="428">
        <v>2022</v>
      </c>
      <c r="H7" s="428" t="s">
        <v>4223</v>
      </c>
      <c r="I7" s="427" t="s">
        <v>1699</v>
      </c>
      <c r="J7" s="421"/>
      <c r="K7" s="427" t="s">
        <v>4227</v>
      </c>
      <c r="L7" s="427" t="s">
        <v>1717</v>
      </c>
      <c r="M7" s="421">
        <v>44631</v>
      </c>
      <c r="N7" s="421">
        <v>44896</v>
      </c>
      <c r="O7" s="421"/>
      <c r="P7" s="429"/>
      <c r="Q7" s="421"/>
      <c r="R7" s="421"/>
      <c r="S7" s="427" t="s">
        <v>88</v>
      </c>
      <c r="T7" s="427">
        <v>60</v>
      </c>
      <c r="U7" s="427" t="s">
        <v>1113</v>
      </c>
      <c r="V7" s="430" t="s">
        <v>986</v>
      </c>
      <c r="W7" s="427">
        <v>360</v>
      </c>
      <c r="X7" s="431">
        <v>832</v>
      </c>
      <c r="Y7" s="413">
        <f t="shared" si="0"/>
        <v>299520</v>
      </c>
      <c r="Z7" s="352">
        <v>0.53</v>
      </c>
      <c r="AA7" s="353">
        <f t="shared" si="1"/>
        <v>158745.60000000001</v>
      </c>
      <c r="AB7" s="354"/>
      <c r="AC7" s="355">
        <v>0</v>
      </c>
      <c r="AD7" s="350"/>
      <c r="AE7" s="350"/>
      <c r="AF7" s="358">
        <f t="shared" si="2"/>
        <v>158745.60000000001</v>
      </c>
      <c r="AG7" s="350" t="s">
        <v>1073</v>
      </c>
      <c r="AH7" s="350">
        <v>100</v>
      </c>
      <c r="AI7" s="350">
        <v>0</v>
      </c>
      <c r="AJ7" s="351" t="s">
        <v>4225</v>
      </c>
      <c r="AK7" s="351" t="s">
        <v>50</v>
      </c>
      <c r="AL7" s="357">
        <v>92806</v>
      </c>
      <c r="AM7" s="350" t="s">
        <v>52</v>
      </c>
      <c r="AN7" s="377"/>
      <c r="AO7" s="350" t="s">
        <v>1078</v>
      </c>
      <c r="AP7" s="350"/>
      <c r="AQ7" s="356" t="s">
        <v>37</v>
      </c>
      <c r="AR7" s="350" t="s">
        <v>1222</v>
      </c>
      <c r="AS7" s="379"/>
      <c r="AT7" s="348"/>
      <c r="AU7" s="412"/>
      <c r="AV7" s="352">
        <v>0.53</v>
      </c>
    </row>
    <row r="8" spans="1:48">
      <c r="A8" s="405"/>
      <c r="B8" s="411">
        <v>44635</v>
      </c>
      <c r="C8" s="405"/>
      <c r="D8" s="425" t="s">
        <v>86</v>
      </c>
      <c r="E8" s="426"/>
      <c r="F8" s="427"/>
      <c r="G8" s="428">
        <v>2022</v>
      </c>
      <c r="H8" s="428" t="s">
        <v>4223</v>
      </c>
      <c r="I8" s="427" t="s">
        <v>1699</v>
      </c>
      <c r="J8" s="421"/>
      <c r="K8" s="427" t="s">
        <v>4227</v>
      </c>
      <c r="L8" s="427" t="s">
        <v>1717</v>
      </c>
      <c r="M8" s="421">
        <v>44631</v>
      </c>
      <c r="N8" s="421">
        <v>44896</v>
      </c>
      <c r="O8" s="421"/>
      <c r="P8" s="429"/>
      <c r="Q8" s="421"/>
      <c r="R8" s="421"/>
      <c r="S8" s="427" t="s">
        <v>88</v>
      </c>
      <c r="T8" s="427">
        <v>60</v>
      </c>
      <c r="U8" s="427" t="s">
        <v>1113</v>
      </c>
      <c r="V8" s="430" t="s">
        <v>973</v>
      </c>
      <c r="W8" s="427">
        <v>400</v>
      </c>
      <c r="X8" s="431">
        <v>1536</v>
      </c>
      <c r="Y8" s="413">
        <f t="shared" si="0"/>
        <v>614400</v>
      </c>
      <c r="Z8" s="352">
        <v>0.55000000000000004</v>
      </c>
      <c r="AA8" s="353">
        <f t="shared" si="1"/>
        <v>337920</v>
      </c>
      <c r="AB8" s="354"/>
      <c r="AC8" s="355">
        <v>0</v>
      </c>
      <c r="AD8" s="350"/>
      <c r="AE8" s="350"/>
      <c r="AF8" s="358">
        <f t="shared" si="2"/>
        <v>337920</v>
      </c>
      <c r="AG8" s="350" t="s">
        <v>1073</v>
      </c>
      <c r="AH8" s="350">
        <v>100</v>
      </c>
      <c r="AI8" s="350">
        <v>0</v>
      </c>
      <c r="AJ8" s="351" t="s">
        <v>4225</v>
      </c>
      <c r="AK8" s="351" t="s">
        <v>50</v>
      </c>
      <c r="AL8" s="357">
        <v>92806</v>
      </c>
      <c r="AM8" s="350" t="s">
        <v>52</v>
      </c>
      <c r="AN8" s="377"/>
      <c r="AO8" s="350" t="s">
        <v>1078</v>
      </c>
      <c r="AP8" s="350"/>
      <c r="AQ8" s="356" t="s">
        <v>37</v>
      </c>
      <c r="AR8" s="350" t="s">
        <v>1222</v>
      </c>
      <c r="AS8" s="379"/>
      <c r="AT8" s="348"/>
      <c r="AU8" s="412"/>
      <c r="AV8" s="352">
        <v>0.53</v>
      </c>
    </row>
    <row r="9" spans="1:48">
      <c r="A9" s="405"/>
      <c r="B9" s="411">
        <v>44635</v>
      </c>
      <c r="C9" s="405"/>
      <c r="D9" s="425" t="s">
        <v>86</v>
      </c>
      <c r="E9" s="426"/>
      <c r="F9" s="427"/>
      <c r="G9" s="428">
        <v>2022</v>
      </c>
      <c r="H9" s="428" t="s">
        <v>4223</v>
      </c>
      <c r="I9" s="427" t="s">
        <v>1699</v>
      </c>
      <c r="J9" s="421"/>
      <c r="K9" s="427" t="s">
        <v>4228</v>
      </c>
      <c r="L9" s="427" t="s">
        <v>1717</v>
      </c>
      <c r="M9" s="421">
        <v>44631</v>
      </c>
      <c r="N9" s="421">
        <v>44747</v>
      </c>
      <c r="O9" s="421"/>
      <c r="P9" s="429"/>
      <c r="Q9" s="421"/>
      <c r="R9" s="421"/>
      <c r="S9" s="427" t="s">
        <v>88</v>
      </c>
      <c r="T9" s="427">
        <v>60</v>
      </c>
      <c r="U9" s="427" t="s">
        <v>1113</v>
      </c>
      <c r="V9" s="430" t="s">
        <v>986</v>
      </c>
      <c r="W9" s="427">
        <v>360</v>
      </c>
      <c r="X9" s="431">
        <v>832</v>
      </c>
      <c r="Y9" s="413">
        <f t="shared" si="0"/>
        <v>299520</v>
      </c>
      <c r="Z9" s="352">
        <v>0.53</v>
      </c>
      <c r="AA9" s="353">
        <f t="shared" si="1"/>
        <v>158745.60000000001</v>
      </c>
      <c r="AB9" s="354"/>
      <c r="AC9" s="355">
        <v>0</v>
      </c>
      <c r="AD9" s="350"/>
      <c r="AE9" s="350"/>
      <c r="AF9" s="358">
        <f t="shared" si="2"/>
        <v>158745.60000000001</v>
      </c>
      <c r="AG9" s="350" t="s">
        <v>1073</v>
      </c>
      <c r="AH9" s="350">
        <v>100</v>
      </c>
      <c r="AI9" s="350">
        <v>0</v>
      </c>
      <c r="AJ9" s="351" t="s">
        <v>4225</v>
      </c>
      <c r="AK9" s="351" t="s">
        <v>50</v>
      </c>
      <c r="AL9" s="357">
        <v>92806</v>
      </c>
      <c r="AM9" s="350" t="s">
        <v>52</v>
      </c>
      <c r="AN9" s="377"/>
      <c r="AO9" s="350" t="s">
        <v>1078</v>
      </c>
      <c r="AP9" s="350"/>
      <c r="AQ9" s="356" t="s">
        <v>37</v>
      </c>
      <c r="AR9" s="350" t="s">
        <v>1222</v>
      </c>
      <c r="AS9" s="379"/>
      <c r="AT9" s="348"/>
      <c r="AU9" s="412"/>
      <c r="AV9" s="352">
        <v>0.53</v>
      </c>
    </row>
    <row r="10" spans="1:48">
      <c r="A10" s="405"/>
      <c r="B10" s="411">
        <v>44635</v>
      </c>
      <c r="C10" s="405"/>
      <c r="D10" s="425" t="s">
        <v>86</v>
      </c>
      <c r="E10" s="426"/>
      <c r="F10" s="427"/>
      <c r="G10" s="428">
        <v>2022</v>
      </c>
      <c r="H10" s="428" t="s">
        <v>4223</v>
      </c>
      <c r="I10" s="427" t="s">
        <v>1699</v>
      </c>
      <c r="J10" s="421"/>
      <c r="K10" s="427" t="s">
        <v>4228</v>
      </c>
      <c r="L10" s="427" t="s">
        <v>1717</v>
      </c>
      <c r="M10" s="421">
        <v>44631</v>
      </c>
      <c r="N10" s="421">
        <v>44747</v>
      </c>
      <c r="O10" s="421"/>
      <c r="P10" s="429"/>
      <c r="Q10" s="421"/>
      <c r="R10" s="421"/>
      <c r="S10" s="427" t="s">
        <v>88</v>
      </c>
      <c r="T10" s="427">
        <v>60</v>
      </c>
      <c r="U10" s="427" t="s">
        <v>1113</v>
      </c>
      <c r="V10" s="430" t="s">
        <v>973</v>
      </c>
      <c r="W10" s="427">
        <v>400</v>
      </c>
      <c r="X10" s="431">
        <v>1536</v>
      </c>
      <c r="Y10" s="413">
        <f t="shared" si="0"/>
        <v>614400</v>
      </c>
      <c r="Z10" s="352">
        <v>0.55000000000000004</v>
      </c>
      <c r="AA10" s="353">
        <f t="shared" si="1"/>
        <v>337920</v>
      </c>
      <c r="AB10" s="354"/>
      <c r="AC10" s="355">
        <v>0</v>
      </c>
      <c r="AD10" s="350"/>
      <c r="AE10" s="350"/>
      <c r="AF10" s="358">
        <f t="shared" si="2"/>
        <v>337920</v>
      </c>
      <c r="AG10" s="350" t="s">
        <v>1073</v>
      </c>
      <c r="AH10" s="350">
        <v>100</v>
      </c>
      <c r="AI10" s="350">
        <v>0</v>
      </c>
      <c r="AJ10" s="351" t="s">
        <v>4225</v>
      </c>
      <c r="AK10" s="351" t="s">
        <v>50</v>
      </c>
      <c r="AL10" s="357">
        <v>92806</v>
      </c>
      <c r="AM10" s="350" t="s">
        <v>52</v>
      </c>
      <c r="AN10" s="377"/>
      <c r="AO10" s="350" t="s">
        <v>1078</v>
      </c>
      <c r="AP10" s="350"/>
      <c r="AQ10" s="356" t="s">
        <v>37</v>
      </c>
      <c r="AR10" s="350" t="s">
        <v>1222</v>
      </c>
      <c r="AS10" s="379"/>
      <c r="AT10" s="348"/>
      <c r="AU10" s="412"/>
      <c r="AV10" s="352">
        <v>0.53</v>
      </c>
    </row>
    <row r="11" spans="1:48">
      <c r="A11" s="405"/>
      <c r="B11" s="411">
        <v>44635</v>
      </c>
      <c r="C11" s="405"/>
      <c r="D11" s="425" t="s">
        <v>86</v>
      </c>
      <c r="E11" s="426"/>
      <c r="F11" s="427"/>
      <c r="G11" s="428">
        <v>2022</v>
      </c>
      <c r="H11" s="428" t="s">
        <v>4223</v>
      </c>
      <c r="I11" s="427" t="s">
        <v>1699</v>
      </c>
      <c r="J11" s="421"/>
      <c r="K11" s="427" t="s">
        <v>4229</v>
      </c>
      <c r="L11" s="427" t="s">
        <v>1717</v>
      </c>
      <c r="M11" s="421">
        <v>44631</v>
      </c>
      <c r="N11" s="421">
        <v>44774</v>
      </c>
      <c r="O11" s="421"/>
      <c r="P11" s="429"/>
      <c r="Q11" s="421"/>
      <c r="R11" s="421"/>
      <c r="S11" s="427" t="s">
        <v>88</v>
      </c>
      <c r="T11" s="427">
        <v>60</v>
      </c>
      <c r="U11" s="427" t="s">
        <v>1113</v>
      </c>
      <c r="V11" s="430" t="s">
        <v>986</v>
      </c>
      <c r="W11" s="427">
        <v>360</v>
      </c>
      <c r="X11" s="431">
        <v>832</v>
      </c>
      <c r="Y11" s="413">
        <f t="shared" si="0"/>
        <v>299520</v>
      </c>
      <c r="Z11" s="352">
        <v>0.53</v>
      </c>
      <c r="AA11" s="353">
        <f t="shared" si="1"/>
        <v>158745.60000000001</v>
      </c>
      <c r="AB11" s="354"/>
      <c r="AC11" s="355">
        <v>0</v>
      </c>
      <c r="AD11" s="350"/>
      <c r="AE11" s="350"/>
      <c r="AF11" s="358">
        <f t="shared" si="2"/>
        <v>158745.60000000001</v>
      </c>
      <c r="AG11" s="350" t="s">
        <v>1073</v>
      </c>
      <c r="AH11" s="350">
        <v>100</v>
      </c>
      <c r="AI11" s="350">
        <v>0</v>
      </c>
      <c r="AJ11" s="351" t="s">
        <v>4225</v>
      </c>
      <c r="AK11" s="351" t="s">
        <v>50</v>
      </c>
      <c r="AL11" s="357">
        <v>92806</v>
      </c>
      <c r="AM11" s="350" t="s">
        <v>52</v>
      </c>
      <c r="AN11" s="377"/>
      <c r="AO11" s="350" t="s">
        <v>1078</v>
      </c>
      <c r="AP11" s="350"/>
      <c r="AQ11" s="356" t="s">
        <v>37</v>
      </c>
      <c r="AR11" s="350" t="s">
        <v>1222</v>
      </c>
      <c r="AS11" s="379"/>
      <c r="AT11" s="348"/>
      <c r="AU11" s="412"/>
      <c r="AV11" s="352">
        <v>0.53</v>
      </c>
    </row>
    <row r="12" spans="1:48">
      <c r="A12" s="405"/>
      <c r="B12" s="411">
        <v>44635</v>
      </c>
      <c r="C12" s="405"/>
      <c r="D12" s="425" t="s">
        <v>86</v>
      </c>
      <c r="E12" s="426"/>
      <c r="F12" s="427"/>
      <c r="G12" s="428">
        <v>2022</v>
      </c>
      <c r="H12" s="428" t="s">
        <v>4223</v>
      </c>
      <c r="I12" s="427" t="s">
        <v>1699</v>
      </c>
      <c r="J12" s="421"/>
      <c r="K12" s="427" t="s">
        <v>4229</v>
      </c>
      <c r="L12" s="427" t="s">
        <v>1717</v>
      </c>
      <c r="M12" s="421">
        <v>44631</v>
      </c>
      <c r="N12" s="421">
        <v>44774</v>
      </c>
      <c r="O12" s="421"/>
      <c r="P12" s="429"/>
      <c r="Q12" s="421"/>
      <c r="R12" s="421"/>
      <c r="S12" s="427" t="s">
        <v>88</v>
      </c>
      <c r="T12" s="427">
        <v>60</v>
      </c>
      <c r="U12" s="427" t="s">
        <v>1113</v>
      </c>
      <c r="V12" s="430" t="s">
        <v>973</v>
      </c>
      <c r="W12" s="427">
        <v>400</v>
      </c>
      <c r="X12" s="431">
        <v>1536</v>
      </c>
      <c r="Y12" s="413">
        <f t="shared" si="0"/>
        <v>614400</v>
      </c>
      <c r="Z12" s="352">
        <v>0.55000000000000004</v>
      </c>
      <c r="AA12" s="353">
        <f t="shared" si="1"/>
        <v>337920</v>
      </c>
      <c r="AB12" s="354"/>
      <c r="AC12" s="355">
        <v>0</v>
      </c>
      <c r="AD12" s="350"/>
      <c r="AE12" s="350"/>
      <c r="AF12" s="358">
        <f t="shared" si="2"/>
        <v>337920</v>
      </c>
      <c r="AG12" s="350" t="s">
        <v>1073</v>
      </c>
      <c r="AH12" s="350">
        <v>100</v>
      </c>
      <c r="AI12" s="350">
        <v>0</v>
      </c>
      <c r="AJ12" s="351" t="s">
        <v>4225</v>
      </c>
      <c r="AK12" s="351" t="s">
        <v>50</v>
      </c>
      <c r="AL12" s="357">
        <v>92806</v>
      </c>
      <c r="AM12" s="350" t="s">
        <v>52</v>
      </c>
      <c r="AN12" s="377"/>
      <c r="AO12" s="350" t="s">
        <v>1078</v>
      </c>
      <c r="AP12" s="350"/>
      <c r="AQ12" s="356" t="s">
        <v>37</v>
      </c>
      <c r="AR12" s="350" t="s">
        <v>1222</v>
      </c>
      <c r="AS12" s="379"/>
      <c r="AT12" s="348"/>
      <c r="AU12" s="412"/>
      <c r="AV12" s="352">
        <v>0.53</v>
      </c>
    </row>
    <row r="13" spans="1:48">
      <c r="A13" s="405"/>
      <c r="B13" s="411">
        <v>44635</v>
      </c>
      <c r="C13" s="405"/>
      <c r="D13" s="425" t="s">
        <v>86</v>
      </c>
      <c r="E13" s="426"/>
      <c r="F13" s="427"/>
      <c r="G13" s="428">
        <v>2022</v>
      </c>
      <c r="H13" s="428" t="s">
        <v>4223</v>
      </c>
      <c r="I13" s="427" t="s">
        <v>1699</v>
      </c>
      <c r="J13" s="421"/>
      <c r="K13" s="427" t="s">
        <v>4230</v>
      </c>
      <c r="L13" s="427" t="s">
        <v>1717</v>
      </c>
      <c r="M13" s="421">
        <v>44631</v>
      </c>
      <c r="N13" s="421">
        <v>44809</v>
      </c>
      <c r="O13" s="421"/>
      <c r="P13" s="429"/>
      <c r="Q13" s="421"/>
      <c r="R13" s="421"/>
      <c r="S13" s="427" t="s">
        <v>88</v>
      </c>
      <c r="T13" s="427">
        <v>60</v>
      </c>
      <c r="U13" s="427" t="s">
        <v>1113</v>
      </c>
      <c r="V13" s="430" t="s">
        <v>986</v>
      </c>
      <c r="W13" s="427">
        <v>360</v>
      </c>
      <c r="X13" s="431">
        <v>832</v>
      </c>
      <c r="Y13" s="413">
        <f t="shared" si="0"/>
        <v>299520</v>
      </c>
      <c r="Z13" s="352">
        <v>0.53</v>
      </c>
      <c r="AA13" s="353">
        <f t="shared" si="1"/>
        <v>158745.60000000001</v>
      </c>
      <c r="AB13" s="354"/>
      <c r="AC13" s="355">
        <v>0</v>
      </c>
      <c r="AD13" s="350"/>
      <c r="AE13" s="350"/>
      <c r="AF13" s="358">
        <f t="shared" si="2"/>
        <v>158745.60000000001</v>
      </c>
      <c r="AG13" s="350" t="s">
        <v>1073</v>
      </c>
      <c r="AH13" s="350">
        <v>100</v>
      </c>
      <c r="AI13" s="350">
        <v>0</v>
      </c>
      <c r="AJ13" s="351" t="s">
        <v>4225</v>
      </c>
      <c r="AK13" s="351" t="s">
        <v>50</v>
      </c>
      <c r="AL13" s="357">
        <v>92806</v>
      </c>
      <c r="AM13" s="350" t="s">
        <v>52</v>
      </c>
      <c r="AN13" s="377"/>
      <c r="AO13" s="350" t="s">
        <v>1078</v>
      </c>
      <c r="AP13" s="350"/>
      <c r="AQ13" s="356" t="s">
        <v>37</v>
      </c>
      <c r="AR13" s="350" t="s">
        <v>1222</v>
      </c>
      <c r="AS13" s="379"/>
      <c r="AT13" s="348"/>
      <c r="AU13" s="412"/>
      <c r="AV13" s="352">
        <v>0.53</v>
      </c>
    </row>
    <row r="14" spans="1:48">
      <c r="A14" s="405"/>
      <c r="B14" s="411">
        <v>44635</v>
      </c>
      <c r="C14" s="405"/>
      <c r="D14" s="425" t="s">
        <v>86</v>
      </c>
      <c r="E14" s="426"/>
      <c r="F14" s="427"/>
      <c r="G14" s="428">
        <v>2022</v>
      </c>
      <c r="H14" s="428" t="s">
        <v>4223</v>
      </c>
      <c r="I14" s="427" t="s">
        <v>1699</v>
      </c>
      <c r="J14" s="421"/>
      <c r="K14" s="427" t="s">
        <v>4230</v>
      </c>
      <c r="L14" s="427" t="s">
        <v>1717</v>
      </c>
      <c r="M14" s="421">
        <v>44631</v>
      </c>
      <c r="N14" s="421">
        <v>44809</v>
      </c>
      <c r="O14" s="421"/>
      <c r="P14" s="429"/>
      <c r="Q14" s="421"/>
      <c r="R14" s="421"/>
      <c r="S14" s="427" t="s">
        <v>88</v>
      </c>
      <c r="T14" s="427">
        <v>60</v>
      </c>
      <c r="U14" s="427" t="s">
        <v>1113</v>
      </c>
      <c r="V14" s="430" t="s">
        <v>973</v>
      </c>
      <c r="W14" s="427">
        <v>400</v>
      </c>
      <c r="X14" s="431">
        <v>1536</v>
      </c>
      <c r="Y14" s="413">
        <f t="shared" si="0"/>
        <v>614400</v>
      </c>
      <c r="Z14" s="352">
        <v>0.55000000000000004</v>
      </c>
      <c r="AA14" s="353">
        <f t="shared" si="1"/>
        <v>337920</v>
      </c>
      <c r="AB14" s="354"/>
      <c r="AC14" s="355">
        <v>0</v>
      </c>
      <c r="AD14" s="350"/>
      <c r="AE14" s="350"/>
      <c r="AF14" s="358">
        <f t="shared" si="2"/>
        <v>337920</v>
      </c>
      <c r="AG14" s="350" t="s">
        <v>1073</v>
      </c>
      <c r="AH14" s="350">
        <v>100</v>
      </c>
      <c r="AI14" s="350">
        <v>0</v>
      </c>
      <c r="AJ14" s="351" t="s">
        <v>4225</v>
      </c>
      <c r="AK14" s="351" t="s">
        <v>50</v>
      </c>
      <c r="AL14" s="357">
        <v>92806</v>
      </c>
      <c r="AM14" s="350" t="s">
        <v>52</v>
      </c>
      <c r="AN14" s="377"/>
      <c r="AO14" s="350" t="s">
        <v>1078</v>
      </c>
      <c r="AP14" s="350"/>
      <c r="AQ14" s="356" t="s">
        <v>37</v>
      </c>
      <c r="AR14" s="350" t="s">
        <v>1222</v>
      </c>
      <c r="AS14" s="379"/>
      <c r="AT14" s="348"/>
      <c r="AU14" s="412"/>
      <c r="AV14" s="352">
        <v>0.53</v>
      </c>
    </row>
    <row r="15" spans="1:48">
      <c r="A15" s="405"/>
      <c r="B15" s="411"/>
      <c r="C15" s="405"/>
      <c r="D15" s="425" t="s">
        <v>86</v>
      </c>
      <c r="E15" s="426"/>
      <c r="F15" s="427"/>
      <c r="G15" s="428">
        <v>2022</v>
      </c>
      <c r="H15" s="428" t="s">
        <v>3062</v>
      </c>
      <c r="I15" s="427" t="s">
        <v>1699</v>
      </c>
      <c r="J15" s="421"/>
      <c r="K15" s="427" t="s">
        <v>4231</v>
      </c>
      <c r="L15" s="427" t="s">
        <v>1807</v>
      </c>
      <c r="M15" s="421">
        <v>44571</v>
      </c>
      <c r="N15" s="421">
        <v>44713</v>
      </c>
      <c r="O15" s="421"/>
      <c r="P15" s="429"/>
      <c r="Q15" s="421"/>
      <c r="R15" s="421"/>
      <c r="S15" s="427" t="s">
        <v>88</v>
      </c>
      <c r="T15" s="427">
        <v>60</v>
      </c>
      <c r="U15" s="427"/>
      <c r="V15" s="430" t="s">
        <v>1785</v>
      </c>
      <c r="W15" s="427">
        <v>360</v>
      </c>
      <c r="X15" s="431">
        <v>832</v>
      </c>
      <c r="Y15" s="413">
        <f t="shared" si="0"/>
        <v>299520</v>
      </c>
      <c r="Z15" s="352">
        <v>0.53</v>
      </c>
      <c r="AA15" s="353">
        <f t="shared" si="1"/>
        <v>158745.60000000001</v>
      </c>
      <c r="AB15" s="354"/>
      <c r="AC15" s="355">
        <v>0</v>
      </c>
      <c r="AD15" s="350"/>
      <c r="AE15" s="350"/>
      <c r="AF15" s="358">
        <f t="shared" si="2"/>
        <v>158745.60000000001</v>
      </c>
      <c r="AG15" s="350" t="s">
        <v>1073</v>
      </c>
      <c r="AH15" s="350"/>
      <c r="AI15" s="350">
        <v>60</v>
      </c>
      <c r="AJ15" s="351" t="s">
        <v>1808</v>
      </c>
      <c r="AK15" s="351" t="s">
        <v>50</v>
      </c>
      <c r="AL15" s="357" t="s">
        <v>1753</v>
      </c>
      <c r="AM15" s="350" t="s">
        <v>52</v>
      </c>
      <c r="AN15" s="377"/>
      <c r="AO15" s="350"/>
      <c r="AP15" s="350"/>
      <c r="AQ15" s="356"/>
      <c r="AR15" s="350"/>
      <c r="AS15" s="379"/>
      <c r="AT15" s="348" t="s">
        <v>1077</v>
      </c>
      <c r="AU15" s="412"/>
      <c r="AV15" s="352">
        <v>0.51</v>
      </c>
    </row>
    <row r="16" spans="1:48">
      <c r="A16" s="405"/>
      <c r="B16" s="411"/>
      <c r="C16" s="405"/>
      <c r="D16" s="425" t="s">
        <v>86</v>
      </c>
      <c r="E16" s="426"/>
      <c r="F16" s="427"/>
      <c r="G16" s="428">
        <v>2022</v>
      </c>
      <c r="H16" s="428" t="s">
        <v>3062</v>
      </c>
      <c r="I16" s="427" t="s">
        <v>1699</v>
      </c>
      <c r="J16" s="421"/>
      <c r="K16" s="427" t="s">
        <v>4232</v>
      </c>
      <c r="L16" s="427" t="s">
        <v>1807</v>
      </c>
      <c r="M16" s="421">
        <v>44571</v>
      </c>
      <c r="N16" s="421">
        <v>44734</v>
      </c>
      <c r="O16" s="421"/>
      <c r="P16" s="429"/>
      <c r="Q16" s="421"/>
      <c r="R16" s="421"/>
      <c r="S16" s="427" t="s">
        <v>88</v>
      </c>
      <c r="T16" s="427">
        <v>60</v>
      </c>
      <c r="U16" s="427"/>
      <c r="V16" s="430" t="s">
        <v>1785</v>
      </c>
      <c r="W16" s="427">
        <v>360</v>
      </c>
      <c r="X16" s="431">
        <v>832</v>
      </c>
      <c r="Y16" s="413">
        <f t="shared" si="0"/>
        <v>299520</v>
      </c>
      <c r="Z16" s="352">
        <v>0.53</v>
      </c>
      <c r="AA16" s="353">
        <f t="shared" si="1"/>
        <v>158745.60000000001</v>
      </c>
      <c r="AB16" s="354"/>
      <c r="AC16" s="355">
        <v>0</v>
      </c>
      <c r="AD16" s="350"/>
      <c r="AE16" s="350"/>
      <c r="AF16" s="358">
        <f t="shared" si="2"/>
        <v>158745.60000000001</v>
      </c>
      <c r="AG16" s="350" t="s">
        <v>1073</v>
      </c>
      <c r="AH16" s="350"/>
      <c r="AI16" s="350">
        <v>60</v>
      </c>
      <c r="AJ16" s="351" t="s">
        <v>1808</v>
      </c>
      <c r="AK16" s="351" t="s">
        <v>50</v>
      </c>
      <c r="AL16" s="357" t="s">
        <v>1753</v>
      </c>
      <c r="AM16" s="350" t="s">
        <v>52</v>
      </c>
      <c r="AN16" s="377"/>
      <c r="AO16" s="350"/>
      <c r="AP16" s="350"/>
      <c r="AQ16" s="356"/>
      <c r="AR16" s="350"/>
      <c r="AS16" s="379"/>
      <c r="AT16" s="348" t="s">
        <v>1077</v>
      </c>
      <c r="AU16" s="412"/>
      <c r="AV16" s="352">
        <v>0.51</v>
      </c>
    </row>
    <row r="17" spans="1:48">
      <c r="A17" s="405"/>
      <c r="B17" s="411"/>
      <c r="C17" s="405"/>
      <c r="D17" s="425" t="s">
        <v>86</v>
      </c>
      <c r="E17" s="426"/>
      <c r="F17" s="427"/>
      <c r="G17" s="428">
        <v>2022</v>
      </c>
      <c r="H17" s="428" t="s">
        <v>3062</v>
      </c>
      <c r="I17" s="427" t="s">
        <v>1699</v>
      </c>
      <c r="J17" s="421"/>
      <c r="K17" s="427" t="s">
        <v>4233</v>
      </c>
      <c r="L17" s="427" t="s">
        <v>1807</v>
      </c>
      <c r="M17" s="421">
        <v>44571</v>
      </c>
      <c r="N17" s="421">
        <v>44694</v>
      </c>
      <c r="O17" s="421"/>
      <c r="P17" s="429"/>
      <c r="Q17" s="421"/>
      <c r="R17" s="421"/>
      <c r="S17" s="427" t="s">
        <v>88</v>
      </c>
      <c r="T17" s="427">
        <v>60</v>
      </c>
      <c r="U17" s="427"/>
      <c r="V17" s="430" t="s">
        <v>1785</v>
      </c>
      <c r="W17" s="427">
        <v>360</v>
      </c>
      <c r="X17" s="431">
        <v>832</v>
      </c>
      <c r="Y17" s="413">
        <f t="shared" si="0"/>
        <v>299520</v>
      </c>
      <c r="Z17" s="352">
        <v>0.53</v>
      </c>
      <c r="AA17" s="353">
        <f t="shared" si="1"/>
        <v>158745.60000000001</v>
      </c>
      <c r="AB17" s="354"/>
      <c r="AC17" s="355">
        <v>0</v>
      </c>
      <c r="AD17" s="350"/>
      <c r="AE17" s="350"/>
      <c r="AF17" s="358">
        <f t="shared" si="2"/>
        <v>158745.60000000001</v>
      </c>
      <c r="AG17" s="350" t="s">
        <v>1073</v>
      </c>
      <c r="AH17" s="350"/>
      <c r="AI17" s="350">
        <v>60</v>
      </c>
      <c r="AJ17" s="351" t="s">
        <v>1808</v>
      </c>
      <c r="AK17" s="351" t="s">
        <v>50</v>
      </c>
      <c r="AL17" s="357" t="s">
        <v>1753</v>
      </c>
      <c r="AM17" s="350" t="s">
        <v>52</v>
      </c>
      <c r="AN17" s="377"/>
      <c r="AO17" s="350"/>
      <c r="AP17" s="350"/>
      <c r="AQ17" s="356"/>
      <c r="AR17" s="350"/>
      <c r="AS17" s="379"/>
      <c r="AT17" s="348" t="s">
        <v>1077</v>
      </c>
      <c r="AU17" s="412"/>
      <c r="AV17" s="352">
        <v>0.51</v>
      </c>
    </row>
    <row r="18" spans="1:48">
      <c r="A18" s="405"/>
      <c r="B18" s="411"/>
      <c r="C18" s="405"/>
      <c r="D18" s="425" t="s">
        <v>86</v>
      </c>
      <c r="E18" s="426"/>
      <c r="F18" s="427"/>
      <c r="G18" s="428">
        <v>2022</v>
      </c>
      <c r="H18" s="428" t="s">
        <v>3062</v>
      </c>
      <c r="I18" s="427" t="s">
        <v>1699</v>
      </c>
      <c r="J18" s="421"/>
      <c r="K18" s="427" t="s">
        <v>4234</v>
      </c>
      <c r="L18" s="427" t="s">
        <v>1807</v>
      </c>
      <c r="M18" s="421">
        <v>44571</v>
      </c>
      <c r="N18" s="421">
        <v>44680</v>
      </c>
      <c r="O18" s="421"/>
      <c r="P18" s="429"/>
      <c r="Q18" s="421"/>
      <c r="R18" s="421"/>
      <c r="S18" s="427" t="s">
        <v>88</v>
      </c>
      <c r="T18" s="427">
        <v>60</v>
      </c>
      <c r="U18" s="427"/>
      <c r="V18" s="430" t="s">
        <v>1785</v>
      </c>
      <c r="W18" s="427">
        <v>360</v>
      </c>
      <c r="X18" s="431">
        <v>832</v>
      </c>
      <c r="Y18" s="413">
        <f t="shared" si="0"/>
        <v>299520</v>
      </c>
      <c r="Z18" s="352">
        <v>0.53</v>
      </c>
      <c r="AA18" s="353">
        <f t="shared" si="1"/>
        <v>158745.60000000001</v>
      </c>
      <c r="AB18" s="354"/>
      <c r="AC18" s="355">
        <v>0</v>
      </c>
      <c r="AD18" s="350"/>
      <c r="AE18" s="350"/>
      <c r="AF18" s="358">
        <f t="shared" si="2"/>
        <v>158745.60000000001</v>
      </c>
      <c r="AG18" s="350" t="s">
        <v>1073</v>
      </c>
      <c r="AH18" s="350"/>
      <c r="AI18" s="350">
        <v>60</v>
      </c>
      <c r="AJ18" s="351" t="s">
        <v>1808</v>
      </c>
      <c r="AK18" s="351" t="s">
        <v>50</v>
      </c>
      <c r="AL18" s="357" t="s">
        <v>1753</v>
      </c>
      <c r="AM18" s="350" t="s">
        <v>52</v>
      </c>
      <c r="AN18" s="377"/>
      <c r="AO18" s="350"/>
      <c r="AP18" s="350"/>
      <c r="AQ18" s="356"/>
      <c r="AR18" s="350"/>
      <c r="AS18" s="379"/>
      <c r="AT18" s="348" t="s">
        <v>1077</v>
      </c>
      <c r="AU18" s="412"/>
      <c r="AV18" s="352">
        <v>0.51</v>
      </c>
    </row>
    <row r="19" spans="1:48">
      <c r="A19" s="405"/>
      <c r="B19" s="411"/>
      <c r="C19" s="405"/>
      <c r="D19" s="425" t="s">
        <v>86</v>
      </c>
      <c r="E19" s="426"/>
      <c r="F19" s="427"/>
      <c r="G19" s="428">
        <v>2022</v>
      </c>
      <c r="H19" s="428" t="s">
        <v>3062</v>
      </c>
      <c r="I19" s="427" t="s">
        <v>1699</v>
      </c>
      <c r="J19" s="421"/>
      <c r="K19" s="427" t="s">
        <v>4235</v>
      </c>
      <c r="L19" s="427" t="s">
        <v>1807</v>
      </c>
      <c r="M19" s="421">
        <v>44571</v>
      </c>
      <c r="N19" s="421">
        <v>44652</v>
      </c>
      <c r="O19" s="421"/>
      <c r="P19" s="429"/>
      <c r="Q19" s="421"/>
      <c r="R19" s="421"/>
      <c r="S19" s="427" t="s">
        <v>88</v>
      </c>
      <c r="T19" s="427">
        <v>60</v>
      </c>
      <c r="U19" s="427"/>
      <c r="V19" s="430" t="s">
        <v>1785</v>
      </c>
      <c r="W19" s="427">
        <v>360</v>
      </c>
      <c r="X19" s="431">
        <v>832</v>
      </c>
      <c r="Y19" s="413">
        <f t="shared" si="0"/>
        <v>299520</v>
      </c>
      <c r="Z19" s="352">
        <v>0.53</v>
      </c>
      <c r="AA19" s="353">
        <f t="shared" si="1"/>
        <v>158745.60000000001</v>
      </c>
      <c r="AB19" s="354"/>
      <c r="AC19" s="355">
        <v>0</v>
      </c>
      <c r="AD19" s="350"/>
      <c r="AE19" s="350"/>
      <c r="AF19" s="358">
        <f t="shared" si="2"/>
        <v>158745.60000000001</v>
      </c>
      <c r="AG19" s="350" t="s">
        <v>1073</v>
      </c>
      <c r="AH19" s="350"/>
      <c r="AI19" s="350">
        <v>60</v>
      </c>
      <c r="AJ19" s="351" t="s">
        <v>1808</v>
      </c>
      <c r="AK19" s="351" t="s">
        <v>50</v>
      </c>
      <c r="AL19" s="357" t="s">
        <v>1753</v>
      </c>
      <c r="AM19" s="350" t="s">
        <v>52</v>
      </c>
      <c r="AN19" s="377"/>
      <c r="AO19" s="350"/>
      <c r="AP19" s="350"/>
      <c r="AQ19" s="356"/>
      <c r="AR19" s="350"/>
      <c r="AS19" s="379"/>
      <c r="AT19" s="348" t="s">
        <v>1077</v>
      </c>
      <c r="AU19" s="412"/>
      <c r="AV19" s="352">
        <v>0.51</v>
      </c>
    </row>
    <row r="20" spans="1:48">
      <c r="A20" s="405"/>
      <c r="B20" s="411"/>
      <c r="C20" s="405"/>
      <c r="D20" s="425" t="s">
        <v>86</v>
      </c>
      <c r="E20" s="426" t="s">
        <v>4236</v>
      </c>
      <c r="F20" s="427"/>
      <c r="G20" s="428">
        <v>2022</v>
      </c>
      <c r="H20" s="428" t="s">
        <v>3062</v>
      </c>
      <c r="I20" s="427" t="s">
        <v>1699</v>
      </c>
      <c r="J20" s="421"/>
      <c r="K20" s="427" t="s">
        <v>4237</v>
      </c>
      <c r="L20" s="427" t="s">
        <v>1799</v>
      </c>
      <c r="M20" s="421">
        <v>44536</v>
      </c>
      <c r="N20" s="421">
        <v>44599</v>
      </c>
      <c r="O20" s="421"/>
      <c r="P20" s="429"/>
      <c r="Q20" s="421"/>
      <c r="R20" s="421"/>
      <c r="S20" s="427" t="s">
        <v>1729</v>
      </c>
      <c r="T20" s="427">
        <v>60</v>
      </c>
      <c r="U20" s="427"/>
      <c r="V20" s="430" t="s">
        <v>986</v>
      </c>
      <c r="W20" s="427">
        <v>360</v>
      </c>
      <c r="X20" s="431">
        <v>832</v>
      </c>
      <c r="Y20" s="413">
        <f t="shared" si="0"/>
        <v>299520</v>
      </c>
      <c r="Z20" s="352">
        <v>0.5</v>
      </c>
      <c r="AA20" s="353">
        <f t="shared" si="1"/>
        <v>149760</v>
      </c>
      <c r="AB20" s="354"/>
      <c r="AC20" s="355">
        <v>0</v>
      </c>
      <c r="AD20" s="350"/>
      <c r="AE20" s="350"/>
      <c r="AF20" s="358">
        <f t="shared" si="2"/>
        <v>149760</v>
      </c>
      <c r="AG20" s="350" t="s">
        <v>1073</v>
      </c>
      <c r="AH20" s="350"/>
      <c r="AI20" s="350">
        <v>60</v>
      </c>
      <c r="AJ20" s="351" t="s">
        <v>1734</v>
      </c>
      <c r="AK20" s="351" t="s">
        <v>1731</v>
      </c>
      <c r="AL20" s="357" t="s">
        <v>1800</v>
      </c>
      <c r="AM20" s="350" t="s">
        <v>52</v>
      </c>
      <c r="AN20" s="377" t="s">
        <v>1076</v>
      </c>
      <c r="AO20" s="350" t="s">
        <v>1078</v>
      </c>
      <c r="AP20" s="350"/>
      <c r="AQ20" s="356" t="s">
        <v>37</v>
      </c>
      <c r="AR20" s="350"/>
      <c r="AS20" s="379"/>
      <c r="AT20" s="348"/>
      <c r="AU20" s="412"/>
      <c r="AV20" s="352">
        <v>0.5</v>
      </c>
    </row>
    <row r="21" spans="1:48">
      <c r="A21" s="405"/>
      <c r="B21" s="411">
        <v>44595</v>
      </c>
      <c r="C21" s="405"/>
      <c r="D21" s="425" t="s">
        <v>86</v>
      </c>
      <c r="E21" s="426"/>
      <c r="F21" s="427"/>
      <c r="G21" s="428">
        <v>2022</v>
      </c>
      <c r="H21" s="428" t="s">
        <v>3062</v>
      </c>
      <c r="I21" s="427" t="s">
        <v>1699</v>
      </c>
      <c r="J21" s="421"/>
      <c r="K21" s="427" t="s">
        <v>4238</v>
      </c>
      <c r="L21" s="427" t="s">
        <v>1799</v>
      </c>
      <c r="M21" s="421">
        <v>44593</v>
      </c>
      <c r="N21" s="421">
        <v>44652</v>
      </c>
      <c r="O21" s="421"/>
      <c r="P21" s="429"/>
      <c r="Q21" s="421"/>
      <c r="R21" s="421"/>
      <c r="S21" s="427" t="s">
        <v>1729</v>
      </c>
      <c r="T21" s="427">
        <v>60</v>
      </c>
      <c r="U21" s="427"/>
      <c r="V21" s="430" t="s">
        <v>986</v>
      </c>
      <c r="W21" s="427">
        <v>360</v>
      </c>
      <c r="X21" s="431">
        <v>832</v>
      </c>
      <c r="Y21" s="413">
        <f t="shared" si="0"/>
        <v>299520</v>
      </c>
      <c r="Z21" s="352">
        <v>0.53</v>
      </c>
      <c r="AA21" s="353">
        <f t="shared" si="1"/>
        <v>158745.60000000001</v>
      </c>
      <c r="AB21" s="354"/>
      <c r="AC21" s="355">
        <v>0</v>
      </c>
      <c r="AD21" s="350"/>
      <c r="AE21" s="350"/>
      <c r="AF21" s="358">
        <f t="shared" si="2"/>
        <v>158745.60000000001</v>
      </c>
      <c r="AG21" s="350" t="s">
        <v>1073</v>
      </c>
      <c r="AH21" s="350"/>
      <c r="AI21" s="350">
        <v>60</v>
      </c>
      <c r="AJ21" s="351" t="s">
        <v>1734</v>
      </c>
      <c r="AK21" s="351" t="s">
        <v>1731</v>
      </c>
      <c r="AL21" s="357" t="s">
        <v>1800</v>
      </c>
      <c r="AM21" s="350" t="s">
        <v>52</v>
      </c>
      <c r="AN21" s="377" t="s">
        <v>1076</v>
      </c>
      <c r="AO21" s="350" t="s">
        <v>1078</v>
      </c>
      <c r="AP21" s="350"/>
      <c r="AQ21" s="356" t="s">
        <v>37</v>
      </c>
      <c r="AR21" s="350"/>
      <c r="AS21" s="379"/>
      <c r="AT21" s="348"/>
      <c r="AU21" s="412"/>
      <c r="AV21" s="352">
        <v>0.5</v>
      </c>
    </row>
    <row r="22" spans="1:48">
      <c r="A22" s="405"/>
      <c r="B22" s="411">
        <v>44615</v>
      </c>
      <c r="C22" s="405"/>
      <c r="D22" s="425" t="s">
        <v>86</v>
      </c>
      <c r="E22" s="426"/>
      <c r="F22" s="427"/>
      <c r="G22" s="428">
        <v>2022</v>
      </c>
      <c r="H22" s="428" t="s">
        <v>3062</v>
      </c>
      <c r="I22" s="427" t="s">
        <v>1699</v>
      </c>
      <c r="J22" s="421"/>
      <c r="K22" s="427" t="s">
        <v>4239</v>
      </c>
      <c r="L22" s="427" t="s">
        <v>1799</v>
      </c>
      <c r="M22" s="421">
        <v>44615</v>
      </c>
      <c r="N22" s="421">
        <v>44835</v>
      </c>
      <c r="O22" s="421"/>
      <c r="P22" s="429"/>
      <c r="Q22" s="421"/>
      <c r="R22" s="421"/>
      <c r="S22" s="427" t="s">
        <v>1729</v>
      </c>
      <c r="T22" s="427">
        <v>60</v>
      </c>
      <c r="U22" s="427"/>
      <c r="V22" s="430" t="s">
        <v>986</v>
      </c>
      <c r="W22" s="427">
        <v>360</v>
      </c>
      <c r="X22" s="431">
        <v>832</v>
      </c>
      <c r="Y22" s="413">
        <f t="shared" si="0"/>
        <v>299520</v>
      </c>
      <c r="Z22" s="352">
        <v>0.53</v>
      </c>
      <c r="AA22" s="353">
        <f t="shared" si="1"/>
        <v>158745.60000000001</v>
      </c>
      <c r="AB22" s="354"/>
      <c r="AC22" s="355">
        <v>0</v>
      </c>
      <c r="AD22" s="350"/>
      <c r="AE22" s="350"/>
      <c r="AF22" s="358">
        <f t="shared" si="2"/>
        <v>158745.60000000001</v>
      </c>
      <c r="AG22" s="350" t="s">
        <v>1073</v>
      </c>
      <c r="AH22" s="350"/>
      <c r="AI22" s="350">
        <v>60</v>
      </c>
      <c r="AJ22" s="351" t="s">
        <v>1734</v>
      </c>
      <c r="AK22" s="351" t="s">
        <v>1731</v>
      </c>
      <c r="AL22" s="357" t="s">
        <v>1800</v>
      </c>
      <c r="AM22" s="350" t="s">
        <v>52</v>
      </c>
      <c r="AN22" s="377" t="s">
        <v>1076</v>
      </c>
      <c r="AO22" s="350" t="s">
        <v>1078</v>
      </c>
      <c r="AP22" s="350"/>
      <c r="AQ22" s="356" t="s">
        <v>37</v>
      </c>
      <c r="AR22" s="350"/>
      <c r="AS22" s="379"/>
      <c r="AT22" s="348"/>
      <c r="AU22" s="412"/>
      <c r="AV22" s="352">
        <v>0.5</v>
      </c>
    </row>
    <row r="23" spans="1:48">
      <c r="A23" s="405"/>
      <c r="B23" s="411">
        <v>44615</v>
      </c>
      <c r="C23" s="405"/>
      <c r="D23" s="425" t="s">
        <v>86</v>
      </c>
      <c r="E23" s="426"/>
      <c r="F23" s="427"/>
      <c r="G23" s="428">
        <v>2022</v>
      </c>
      <c r="H23" s="428" t="s">
        <v>3062</v>
      </c>
      <c r="I23" s="427" t="s">
        <v>1699</v>
      </c>
      <c r="J23" s="421"/>
      <c r="K23" s="427" t="s">
        <v>4239</v>
      </c>
      <c r="L23" s="427" t="s">
        <v>1799</v>
      </c>
      <c r="M23" s="421">
        <v>44615</v>
      </c>
      <c r="N23" s="421">
        <v>44835</v>
      </c>
      <c r="O23" s="421"/>
      <c r="P23" s="429"/>
      <c r="Q23" s="421"/>
      <c r="R23" s="421"/>
      <c r="S23" s="427" t="s">
        <v>1729</v>
      </c>
      <c r="T23" s="427">
        <v>60</v>
      </c>
      <c r="U23" s="427"/>
      <c r="V23" s="430" t="s">
        <v>973</v>
      </c>
      <c r="W23" s="427">
        <v>400</v>
      </c>
      <c r="X23" s="431">
        <v>768</v>
      </c>
      <c r="Y23" s="413">
        <f t="shared" si="0"/>
        <v>307200</v>
      </c>
      <c r="Z23" s="352">
        <v>0.55000000000000004</v>
      </c>
      <c r="AA23" s="353">
        <f t="shared" si="1"/>
        <v>168960</v>
      </c>
      <c r="AB23" s="354"/>
      <c r="AC23" s="355">
        <v>0</v>
      </c>
      <c r="AD23" s="350"/>
      <c r="AE23" s="350"/>
      <c r="AF23" s="358">
        <f t="shared" si="2"/>
        <v>168960</v>
      </c>
      <c r="AG23" s="350" t="s">
        <v>1073</v>
      </c>
      <c r="AH23" s="350"/>
      <c r="AI23" s="350">
        <v>60</v>
      </c>
      <c r="AJ23" s="351" t="s">
        <v>1734</v>
      </c>
      <c r="AK23" s="351" t="s">
        <v>1731</v>
      </c>
      <c r="AL23" s="357" t="s">
        <v>1800</v>
      </c>
      <c r="AM23" s="350" t="s">
        <v>52</v>
      </c>
      <c r="AN23" s="377" t="s">
        <v>1076</v>
      </c>
      <c r="AO23" s="350" t="s">
        <v>1078</v>
      </c>
      <c r="AP23" s="350"/>
      <c r="AQ23" s="356" t="s">
        <v>37</v>
      </c>
      <c r="AR23" s="350"/>
      <c r="AS23" s="379"/>
      <c r="AT23" s="348"/>
      <c r="AU23" s="412"/>
      <c r="AV23" s="352">
        <v>0.5</v>
      </c>
    </row>
    <row r="24" spans="1:48">
      <c r="A24" s="405"/>
      <c r="B24" s="411"/>
      <c r="C24" s="405"/>
      <c r="D24" s="425" t="s">
        <v>86</v>
      </c>
      <c r="E24" s="426"/>
      <c r="F24" s="427"/>
      <c r="G24" s="428">
        <v>2022</v>
      </c>
      <c r="H24" s="428" t="s">
        <v>3062</v>
      </c>
      <c r="I24" s="427" t="s">
        <v>1699</v>
      </c>
      <c r="J24" s="421"/>
      <c r="K24" s="427" t="s">
        <v>4240</v>
      </c>
      <c r="L24" s="427" t="s">
        <v>1811</v>
      </c>
      <c r="M24" s="421">
        <v>44546</v>
      </c>
      <c r="N24" s="421">
        <v>44648</v>
      </c>
      <c r="O24" s="421"/>
      <c r="P24" s="429"/>
      <c r="Q24" s="421"/>
      <c r="R24" s="421"/>
      <c r="S24" s="427" t="s">
        <v>1729</v>
      </c>
      <c r="T24" s="427">
        <v>60</v>
      </c>
      <c r="U24" s="427"/>
      <c r="V24" s="430" t="s">
        <v>973</v>
      </c>
      <c r="W24" s="427">
        <v>400</v>
      </c>
      <c r="X24" s="431">
        <v>768</v>
      </c>
      <c r="Y24" s="413">
        <f t="shared" si="0"/>
        <v>307200</v>
      </c>
      <c r="Z24" s="352">
        <v>0.55000000000000004</v>
      </c>
      <c r="AA24" s="353">
        <f t="shared" si="1"/>
        <v>168960</v>
      </c>
      <c r="AB24" s="354"/>
      <c r="AC24" s="355"/>
      <c r="AD24" s="350"/>
      <c r="AE24" s="350"/>
      <c r="AF24" s="358">
        <f t="shared" si="2"/>
        <v>168960</v>
      </c>
      <c r="AG24" s="350" t="s">
        <v>1073</v>
      </c>
      <c r="AH24" s="350"/>
      <c r="AI24" s="350">
        <v>60</v>
      </c>
      <c r="AJ24" s="351" t="s">
        <v>1812</v>
      </c>
      <c r="AK24" s="351" t="s">
        <v>1432</v>
      </c>
      <c r="AL24" s="357">
        <v>83642</v>
      </c>
      <c r="AM24" s="350" t="s">
        <v>52</v>
      </c>
      <c r="AN24" s="377" t="s">
        <v>1076</v>
      </c>
      <c r="AO24" s="350" t="s">
        <v>1078</v>
      </c>
      <c r="AP24" s="350"/>
      <c r="AQ24" s="356" t="s">
        <v>37</v>
      </c>
      <c r="AR24" s="350" t="s">
        <v>1297</v>
      </c>
      <c r="AS24" s="379"/>
      <c r="AT24" s="348"/>
      <c r="AU24" s="412"/>
      <c r="AV24" s="352">
        <v>0.49</v>
      </c>
    </row>
    <row r="25" spans="1:48">
      <c r="A25" s="405"/>
      <c r="B25" s="411"/>
      <c r="C25" s="405"/>
      <c r="D25" s="425" t="s">
        <v>86</v>
      </c>
      <c r="E25" s="426"/>
      <c r="F25" s="427"/>
      <c r="G25" s="428">
        <v>2022</v>
      </c>
      <c r="H25" s="428" t="s">
        <v>3062</v>
      </c>
      <c r="I25" s="427" t="s">
        <v>1699</v>
      </c>
      <c r="J25" s="421"/>
      <c r="K25" s="427" t="s">
        <v>4241</v>
      </c>
      <c r="L25" s="427" t="s">
        <v>1811</v>
      </c>
      <c r="M25" s="421">
        <v>44546</v>
      </c>
      <c r="N25" s="421">
        <v>44655</v>
      </c>
      <c r="O25" s="421"/>
      <c r="P25" s="429"/>
      <c r="Q25" s="421"/>
      <c r="R25" s="421"/>
      <c r="S25" s="427" t="s">
        <v>1729</v>
      </c>
      <c r="T25" s="427">
        <v>60</v>
      </c>
      <c r="U25" s="427"/>
      <c r="V25" s="430" t="s">
        <v>973</v>
      </c>
      <c r="W25" s="427">
        <v>400</v>
      </c>
      <c r="X25" s="431">
        <v>768</v>
      </c>
      <c r="Y25" s="413">
        <f t="shared" si="0"/>
        <v>307200</v>
      </c>
      <c r="Z25" s="352">
        <v>0.55000000000000004</v>
      </c>
      <c r="AA25" s="353">
        <f t="shared" si="1"/>
        <v>168960</v>
      </c>
      <c r="AB25" s="354"/>
      <c r="AC25" s="355"/>
      <c r="AD25" s="350"/>
      <c r="AE25" s="350"/>
      <c r="AF25" s="358">
        <f t="shared" si="2"/>
        <v>168960</v>
      </c>
      <c r="AG25" s="350" t="s">
        <v>1073</v>
      </c>
      <c r="AH25" s="350"/>
      <c r="AI25" s="350">
        <v>60</v>
      </c>
      <c r="AJ25" s="351" t="s">
        <v>1812</v>
      </c>
      <c r="AK25" s="351" t="s">
        <v>1432</v>
      </c>
      <c r="AL25" s="357">
        <v>83642</v>
      </c>
      <c r="AM25" s="350" t="s">
        <v>52</v>
      </c>
      <c r="AN25" s="377" t="s">
        <v>1076</v>
      </c>
      <c r="AO25" s="350" t="s">
        <v>1078</v>
      </c>
      <c r="AP25" s="350"/>
      <c r="AQ25" s="356" t="s">
        <v>37</v>
      </c>
      <c r="AR25" s="350" t="s">
        <v>1297</v>
      </c>
      <c r="AS25" s="379"/>
      <c r="AT25" s="348"/>
      <c r="AU25" s="412"/>
      <c r="AV25" s="352">
        <v>0.49</v>
      </c>
    </row>
    <row r="26" spans="1:48">
      <c r="A26" s="405"/>
      <c r="B26" s="411"/>
      <c r="C26" s="405"/>
      <c r="D26" s="425" t="s">
        <v>86</v>
      </c>
      <c r="E26" s="426"/>
      <c r="F26" s="427"/>
      <c r="G26" s="428">
        <v>2022</v>
      </c>
      <c r="H26" s="428" t="s">
        <v>3062</v>
      </c>
      <c r="I26" s="427" t="s">
        <v>1699</v>
      </c>
      <c r="J26" s="421"/>
      <c r="K26" s="427" t="s">
        <v>4242</v>
      </c>
      <c r="L26" s="427" t="s">
        <v>1811</v>
      </c>
      <c r="M26" s="421">
        <v>44546</v>
      </c>
      <c r="N26" s="421">
        <v>44669</v>
      </c>
      <c r="O26" s="421"/>
      <c r="P26" s="429"/>
      <c r="Q26" s="421"/>
      <c r="R26" s="421"/>
      <c r="S26" s="427" t="s">
        <v>1729</v>
      </c>
      <c r="T26" s="427">
        <v>60</v>
      </c>
      <c r="U26" s="427"/>
      <c r="V26" s="430" t="s">
        <v>973</v>
      </c>
      <c r="W26" s="427">
        <v>400</v>
      </c>
      <c r="X26" s="431">
        <v>768</v>
      </c>
      <c r="Y26" s="413">
        <f t="shared" si="0"/>
        <v>307200</v>
      </c>
      <c r="Z26" s="352">
        <v>0.55000000000000004</v>
      </c>
      <c r="AA26" s="353">
        <f t="shared" si="1"/>
        <v>168960</v>
      </c>
      <c r="AB26" s="354"/>
      <c r="AC26" s="355"/>
      <c r="AD26" s="350"/>
      <c r="AE26" s="350"/>
      <c r="AF26" s="358">
        <f t="shared" si="2"/>
        <v>168960</v>
      </c>
      <c r="AG26" s="350" t="s">
        <v>1073</v>
      </c>
      <c r="AH26" s="350"/>
      <c r="AI26" s="350">
        <v>60</v>
      </c>
      <c r="AJ26" s="351" t="s">
        <v>1812</v>
      </c>
      <c r="AK26" s="351" t="s">
        <v>1432</v>
      </c>
      <c r="AL26" s="357">
        <v>83642</v>
      </c>
      <c r="AM26" s="350" t="s">
        <v>52</v>
      </c>
      <c r="AN26" s="377" t="s">
        <v>1076</v>
      </c>
      <c r="AO26" s="350" t="s">
        <v>1078</v>
      </c>
      <c r="AP26" s="350"/>
      <c r="AQ26" s="356" t="s">
        <v>37</v>
      </c>
      <c r="AR26" s="350" t="s">
        <v>1297</v>
      </c>
      <c r="AS26" s="379"/>
      <c r="AT26" s="348"/>
      <c r="AU26" s="412"/>
      <c r="AV26" s="352">
        <v>0.49</v>
      </c>
    </row>
    <row r="27" spans="1:48">
      <c r="A27" s="405"/>
      <c r="B27" s="411"/>
      <c r="C27" s="405"/>
      <c r="D27" s="425" t="s">
        <v>86</v>
      </c>
      <c r="E27" s="426"/>
      <c r="F27" s="427"/>
      <c r="G27" s="428">
        <v>2022</v>
      </c>
      <c r="H27" s="428" t="s">
        <v>3062</v>
      </c>
      <c r="I27" s="427" t="s">
        <v>1699</v>
      </c>
      <c r="J27" s="421"/>
      <c r="K27" s="427" t="s">
        <v>4243</v>
      </c>
      <c r="L27" s="427" t="s">
        <v>1811</v>
      </c>
      <c r="M27" s="421">
        <v>44546</v>
      </c>
      <c r="N27" s="421">
        <v>44680</v>
      </c>
      <c r="O27" s="421"/>
      <c r="P27" s="429"/>
      <c r="Q27" s="421"/>
      <c r="R27" s="421"/>
      <c r="S27" s="427" t="s">
        <v>1729</v>
      </c>
      <c r="T27" s="427">
        <v>60</v>
      </c>
      <c r="U27" s="427"/>
      <c r="V27" s="430" t="s">
        <v>973</v>
      </c>
      <c r="W27" s="427">
        <v>400</v>
      </c>
      <c r="X27" s="431">
        <v>768</v>
      </c>
      <c r="Y27" s="413">
        <f t="shared" si="0"/>
        <v>307200</v>
      </c>
      <c r="Z27" s="352">
        <v>0.55000000000000004</v>
      </c>
      <c r="AA27" s="353">
        <f t="shared" si="1"/>
        <v>168960</v>
      </c>
      <c r="AB27" s="354"/>
      <c r="AC27" s="355"/>
      <c r="AD27" s="350"/>
      <c r="AE27" s="350"/>
      <c r="AF27" s="358">
        <f t="shared" si="2"/>
        <v>168960</v>
      </c>
      <c r="AG27" s="350" t="s">
        <v>1073</v>
      </c>
      <c r="AH27" s="350"/>
      <c r="AI27" s="350">
        <v>60</v>
      </c>
      <c r="AJ27" s="351" t="s">
        <v>1812</v>
      </c>
      <c r="AK27" s="351" t="s">
        <v>1432</v>
      </c>
      <c r="AL27" s="357">
        <v>83642</v>
      </c>
      <c r="AM27" s="350" t="s">
        <v>52</v>
      </c>
      <c r="AN27" s="377" t="s">
        <v>1076</v>
      </c>
      <c r="AO27" s="350" t="s">
        <v>1078</v>
      </c>
      <c r="AP27" s="350"/>
      <c r="AQ27" s="356" t="s">
        <v>37</v>
      </c>
      <c r="AR27" s="350" t="s">
        <v>1297</v>
      </c>
      <c r="AS27" s="379"/>
      <c r="AT27" s="348"/>
      <c r="AU27" s="412"/>
      <c r="AV27" s="352">
        <v>0.49</v>
      </c>
    </row>
    <row r="28" spans="1:48">
      <c r="A28" s="405"/>
      <c r="B28" s="411"/>
      <c r="C28" s="405"/>
      <c r="D28" s="425" t="s">
        <v>86</v>
      </c>
      <c r="E28" s="426"/>
      <c r="F28" s="427"/>
      <c r="G28" s="428">
        <v>2022</v>
      </c>
      <c r="H28" s="428" t="s">
        <v>3062</v>
      </c>
      <c r="I28" s="427" t="s">
        <v>1699</v>
      </c>
      <c r="J28" s="421"/>
      <c r="K28" s="427" t="s">
        <v>4244</v>
      </c>
      <c r="L28" s="427" t="s">
        <v>1811</v>
      </c>
      <c r="M28" s="421">
        <v>44546</v>
      </c>
      <c r="N28" s="421">
        <v>44690</v>
      </c>
      <c r="O28" s="421"/>
      <c r="P28" s="429"/>
      <c r="Q28" s="421"/>
      <c r="R28" s="421"/>
      <c r="S28" s="427" t="s">
        <v>1729</v>
      </c>
      <c r="T28" s="427">
        <v>60</v>
      </c>
      <c r="U28" s="427"/>
      <c r="V28" s="430" t="s">
        <v>973</v>
      </c>
      <c r="W28" s="427">
        <v>400</v>
      </c>
      <c r="X28" s="431">
        <v>768</v>
      </c>
      <c r="Y28" s="413">
        <f t="shared" si="0"/>
        <v>307200</v>
      </c>
      <c r="Z28" s="352">
        <v>0.55000000000000004</v>
      </c>
      <c r="AA28" s="353">
        <f t="shared" si="1"/>
        <v>168960</v>
      </c>
      <c r="AB28" s="354"/>
      <c r="AC28" s="355"/>
      <c r="AD28" s="350"/>
      <c r="AE28" s="350"/>
      <c r="AF28" s="358">
        <f t="shared" si="2"/>
        <v>168960</v>
      </c>
      <c r="AG28" s="350" t="s">
        <v>1073</v>
      </c>
      <c r="AH28" s="350"/>
      <c r="AI28" s="350">
        <v>60</v>
      </c>
      <c r="AJ28" s="351" t="s">
        <v>1812</v>
      </c>
      <c r="AK28" s="351" t="s">
        <v>1432</v>
      </c>
      <c r="AL28" s="357">
        <v>83642</v>
      </c>
      <c r="AM28" s="350" t="s">
        <v>52</v>
      </c>
      <c r="AN28" s="377" t="s">
        <v>1076</v>
      </c>
      <c r="AO28" s="350" t="s">
        <v>1078</v>
      </c>
      <c r="AP28" s="350"/>
      <c r="AQ28" s="356" t="s">
        <v>37</v>
      </c>
      <c r="AR28" s="350" t="s">
        <v>1297</v>
      </c>
      <c r="AS28" s="379"/>
      <c r="AT28" s="348"/>
      <c r="AU28" s="412"/>
      <c r="AV28" s="352">
        <v>0.49</v>
      </c>
    </row>
    <row r="29" spans="1:48">
      <c r="A29" s="405"/>
      <c r="B29" s="411"/>
      <c r="C29" s="405"/>
      <c r="D29" s="425" t="s">
        <v>86</v>
      </c>
      <c r="E29" s="426"/>
      <c r="F29" s="427"/>
      <c r="G29" s="428">
        <v>2022</v>
      </c>
      <c r="H29" s="428" t="s">
        <v>3062</v>
      </c>
      <c r="I29" s="427" t="s">
        <v>1699</v>
      </c>
      <c r="J29" s="421"/>
      <c r="K29" s="427" t="s">
        <v>4245</v>
      </c>
      <c r="L29" s="427" t="s">
        <v>1811</v>
      </c>
      <c r="M29" s="421">
        <v>44546</v>
      </c>
      <c r="N29" s="421">
        <v>44690</v>
      </c>
      <c r="O29" s="421"/>
      <c r="P29" s="429"/>
      <c r="Q29" s="421"/>
      <c r="R29" s="421"/>
      <c r="S29" s="427" t="s">
        <v>1729</v>
      </c>
      <c r="T29" s="427">
        <v>60</v>
      </c>
      <c r="U29" s="427"/>
      <c r="V29" s="430" t="s">
        <v>973</v>
      </c>
      <c r="W29" s="427">
        <v>400</v>
      </c>
      <c r="X29" s="431">
        <v>768</v>
      </c>
      <c r="Y29" s="413">
        <f t="shared" si="0"/>
        <v>307200</v>
      </c>
      <c r="Z29" s="352">
        <v>0.55000000000000004</v>
      </c>
      <c r="AA29" s="353">
        <f t="shared" si="1"/>
        <v>168960</v>
      </c>
      <c r="AB29" s="354"/>
      <c r="AC29" s="355"/>
      <c r="AD29" s="350"/>
      <c r="AE29" s="350"/>
      <c r="AF29" s="358">
        <f t="shared" si="2"/>
        <v>168960</v>
      </c>
      <c r="AG29" s="350" t="s">
        <v>1073</v>
      </c>
      <c r="AH29" s="350"/>
      <c r="AI29" s="350">
        <v>60</v>
      </c>
      <c r="AJ29" s="351" t="s">
        <v>1812</v>
      </c>
      <c r="AK29" s="351" t="s">
        <v>1432</v>
      </c>
      <c r="AL29" s="357">
        <v>83642</v>
      </c>
      <c r="AM29" s="350" t="s">
        <v>52</v>
      </c>
      <c r="AN29" s="377" t="s">
        <v>1076</v>
      </c>
      <c r="AO29" s="350" t="s">
        <v>1078</v>
      </c>
      <c r="AP29" s="350"/>
      <c r="AQ29" s="356" t="s">
        <v>37</v>
      </c>
      <c r="AR29" s="350" t="s">
        <v>1297</v>
      </c>
      <c r="AS29" s="379"/>
      <c r="AT29" s="348"/>
      <c r="AU29" s="412"/>
      <c r="AV29" s="352">
        <v>0.49</v>
      </c>
    </row>
    <row r="30" spans="1:48">
      <c r="A30" s="405"/>
      <c r="B30" s="411"/>
      <c r="C30" s="405"/>
      <c r="D30" s="425" t="s">
        <v>86</v>
      </c>
      <c r="E30" s="426"/>
      <c r="F30" s="427"/>
      <c r="G30" s="428">
        <v>2022</v>
      </c>
      <c r="H30" s="428" t="s">
        <v>4223</v>
      </c>
      <c r="I30" s="427" t="s">
        <v>1699</v>
      </c>
      <c r="J30" s="421"/>
      <c r="K30" s="427" t="s">
        <v>4246</v>
      </c>
      <c r="L30" s="427" t="s">
        <v>1816</v>
      </c>
      <c r="M30" s="421">
        <v>44647</v>
      </c>
      <c r="N30" s="421">
        <v>44866</v>
      </c>
      <c r="O30" s="421"/>
      <c r="P30" s="429"/>
      <c r="Q30" s="421"/>
      <c r="R30" s="421"/>
      <c r="S30" s="427" t="s">
        <v>1729</v>
      </c>
      <c r="T30" s="427">
        <v>60</v>
      </c>
      <c r="U30" s="427" t="s">
        <v>1113</v>
      </c>
      <c r="V30" s="430" t="s">
        <v>973</v>
      </c>
      <c r="W30" s="427">
        <v>400</v>
      </c>
      <c r="X30" s="431">
        <v>768</v>
      </c>
      <c r="Y30" s="413">
        <f t="shared" si="0"/>
        <v>307200</v>
      </c>
      <c r="Z30" s="352">
        <v>0.55000000000000004</v>
      </c>
      <c r="AA30" s="353">
        <f t="shared" si="1"/>
        <v>168960</v>
      </c>
      <c r="AB30" s="354"/>
      <c r="AC30" s="355">
        <v>0</v>
      </c>
      <c r="AD30" s="350"/>
      <c r="AE30" s="350"/>
      <c r="AF30" s="358">
        <f t="shared" si="2"/>
        <v>168960</v>
      </c>
      <c r="AG30" s="350" t="s">
        <v>1073</v>
      </c>
      <c r="AH30" s="350">
        <v>100</v>
      </c>
      <c r="AI30" s="350">
        <v>0</v>
      </c>
      <c r="AJ30" s="351" t="s">
        <v>1817</v>
      </c>
      <c r="AK30" s="351" t="s">
        <v>1818</v>
      </c>
      <c r="AL30" s="357">
        <v>59715</v>
      </c>
      <c r="AM30" s="350" t="s">
        <v>52</v>
      </c>
      <c r="AN30" s="377"/>
      <c r="AO30" s="350" t="s">
        <v>1078</v>
      </c>
      <c r="AP30" s="350"/>
      <c r="AQ30" s="356" t="s">
        <v>37</v>
      </c>
      <c r="AR30" s="350" t="s">
        <v>1222</v>
      </c>
      <c r="AS30" s="379"/>
      <c r="AT30" s="348"/>
      <c r="AU30" s="412"/>
      <c r="AV30" s="352">
        <v>0.53</v>
      </c>
    </row>
    <row r="31" spans="1:48">
      <c r="A31" s="405"/>
      <c r="B31" s="411"/>
      <c r="C31" s="405"/>
      <c r="D31" s="425" t="s">
        <v>86</v>
      </c>
      <c r="E31" s="426"/>
      <c r="F31" s="427"/>
      <c r="G31" s="428">
        <v>2022</v>
      </c>
      <c r="H31" s="428" t="s">
        <v>4223</v>
      </c>
      <c r="I31" s="427" t="s">
        <v>1699</v>
      </c>
      <c r="J31" s="421"/>
      <c r="K31" s="427" t="s">
        <v>4247</v>
      </c>
      <c r="L31" s="427" t="s">
        <v>1816</v>
      </c>
      <c r="M31" s="421">
        <v>44647</v>
      </c>
      <c r="N31" s="421">
        <v>44805</v>
      </c>
      <c r="O31" s="421"/>
      <c r="P31" s="429"/>
      <c r="Q31" s="421"/>
      <c r="R31" s="421"/>
      <c r="S31" s="427" t="s">
        <v>1729</v>
      </c>
      <c r="T31" s="427">
        <v>60</v>
      </c>
      <c r="U31" s="427" t="s">
        <v>1113</v>
      </c>
      <c r="V31" s="430" t="s">
        <v>973</v>
      </c>
      <c r="W31" s="427">
        <v>400</v>
      </c>
      <c r="X31" s="431">
        <v>768</v>
      </c>
      <c r="Y31" s="413">
        <f t="shared" si="0"/>
        <v>307200</v>
      </c>
      <c r="Z31" s="352">
        <v>0.55000000000000004</v>
      </c>
      <c r="AA31" s="353">
        <f t="shared" si="1"/>
        <v>168960</v>
      </c>
      <c r="AB31" s="354"/>
      <c r="AC31" s="355">
        <v>0</v>
      </c>
      <c r="AD31" s="350"/>
      <c r="AE31" s="350"/>
      <c r="AF31" s="358">
        <f t="shared" si="2"/>
        <v>168960</v>
      </c>
      <c r="AG31" s="350" t="s">
        <v>1073</v>
      </c>
      <c r="AH31" s="350">
        <v>100</v>
      </c>
      <c r="AI31" s="350">
        <v>0</v>
      </c>
      <c r="AJ31" s="351" t="s">
        <v>1817</v>
      </c>
      <c r="AK31" s="351" t="s">
        <v>1818</v>
      </c>
      <c r="AL31" s="357">
        <v>59715</v>
      </c>
      <c r="AM31" s="350" t="s">
        <v>52</v>
      </c>
      <c r="AN31" s="377"/>
      <c r="AO31" s="350" t="s">
        <v>1078</v>
      </c>
      <c r="AP31" s="350"/>
      <c r="AQ31" s="356" t="s">
        <v>37</v>
      </c>
      <c r="AR31" s="350" t="s">
        <v>1222</v>
      </c>
      <c r="AS31" s="379"/>
      <c r="AT31" s="348"/>
      <c r="AU31" s="412"/>
      <c r="AV31" s="352">
        <v>0.53</v>
      </c>
    </row>
    <row r="32" spans="1:48">
      <c r="A32" s="405"/>
      <c r="B32" s="411"/>
      <c r="C32" s="405"/>
      <c r="D32" s="425" t="s">
        <v>86</v>
      </c>
      <c r="E32" s="426"/>
      <c r="F32" s="427"/>
      <c r="G32" s="428">
        <v>2022</v>
      </c>
      <c r="H32" s="428" t="s">
        <v>4223</v>
      </c>
      <c r="I32" s="427" t="s">
        <v>1699</v>
      </c>
      <c r="J32" s="421"/>
      <c r="K32" s="427" t="s">
        <v>4248</v>
      </c>
      <c r="L32" s="427" t="s">
        <v>1873</v>
      </c>
      <c r="M32" s="421">
        <v>44595</v>
      </c>
      <c r="N32" s="421">
        <v>44684</v>
      </c>
      <c r="O32" s="421"/>
      <c r="P32" s="429"/>
      <c r="Q32" s="421"/>
      <c r="R32" s="421"/>
      <c r="S32" s="427" t="s">
        <v>1712</v>
      </c>
      <c r="T32" s="427">
        <v>60</v>
      </c>
      <c r="U32" s="427"/>
      <c r="V32" s="430" t="s">
        <v>973</v>
      </c>
      <c r="W32" s="427">
        <v>400</v>
      </c>
      <c r="X32" s="431">
        <v>832</v>
      </c>
      <c r="Y32" s="413">
        <f t="shared" si="0"/>
        <v>332800</v>
      </c>
      <c r="Z32" s="352">
        <v>0.55000000000000004</v>
      </c>
      <c r="AA32" s="353">
        <f t="shared" si="1"/>
        <v>183040.00000000003</v>
      </c>
      <c r="AB32" s="354"/>
      <c r="AC32" s="355">
        <v>0</v>
      </c>
      <c r="AD32" s="350"/>
      <c r="AE32" s="350"/>
      <c r="AF32" s="358">
        <f t="shared" si="2"/>
        <v>183040.00000000003</v>
      </c>
      <c r="AG32" s="350" t="s">
        <v>1073</v>
      </c>
      <c r="AH32" s="350"/>
      <c r="AI32" s="350">
        <v>60</v>
      </c>
      <c r="AJ32" s="351" t="s">
        <v>1891</v>
      </c>
      <c r="AK32" s="351" t="s">
        <v>50</v>
      </c>
      <c r="AL32" s="357" t="s">
        <v>1892</v>
      </c>
      <c r="AM32" s="350" t="s">
        <v>52</v>
      </c>
      <c r="AN32" s="377"/>
      <c r="AO32" s="350" t="s">
        <v>1078</v>
      </c>
      <c r="AP32" s="350"/>
      <c r="AQ32" s="356" t="s">
        <v>37</v>
      </c>
      <c r="AR32" s="350" t="s">
        <v>1222</v>
      </c>
      <c r="AS32" s="379"/>
      <c r="AT32" s="348" t="s">
        <v>1509</v>
      </c>
      <c r="AU32" s="412"/>
      <c r="AV32" s="352">
        <v>0.5</v>
      </c>
    </row>
    <row r="33" spans="1:48">
      <c r="A33" s="405"/>
      <c r="B33" s="411"/>
      <c r="C33" s="405"/>
      <c r="D33" s="425" t="s">
        <v>86</v>
      </c>
      <c r="E33" s="426"/>
      <c r="F33" s="427"/>
      <c r="G33" s="428">
        <v>2022</v>
      </c>
      <c r="H33" s="428" t="s">
        <v>3062</v>
      </c>
      <c r="I33" s="427" t="s">
        <v>1699</v>
      </c>
      <c r="J33" s="421"/>
      <c r="K33" s="427" t="s">
        <v>4249</v>
      </c>
      <c r="L33" s="427" t="s">
        <v>1873</v>
      </c>
      <c r="M33" s="421">
        <v>44558</v>
      </c>
      <c r="N33" s="421">
        <v>44709</v>
      </c>
      <c r="O33" s="421"/>
      <c r="P33" s="429"/>
      <c r="Q33" s="421"/>
      <c r="R33" s="421"/>
      <c r="S33" s="427" t="s">
        <v>1712</v>
      </c>
      <c r="T33" s="427">
        <v>60</v>
      </c>
      <c r="U33" s="427"/>
      <c r="V33" s="430" t="s">
        <v>1231</v>
      </c>
      <c r="W33" s="427">
        <v>360</v>
      </c>
      <c r="X33" s="431">
        <v>676</v>
      </c>
      <c r="Y33" s="413">
        <f t="shared" si="0"/>
        <v>243360</v>
      </c>
      <c r="Z33" s="352">
        <v>0.83000000000000007</v>
      </c>
      <c r="AA33" s="353">
        <f t="shared" si="1"/>
        <v>201988.80000000002</v>
      </c>
      <c r="AB33" s="354"/>
      <c r="AC33" s="355">
        <v>0</v>
      </c>
      <c r="AD33" s="350"/>
      <c r="AE33" s="350"/>
      <c r="AF33" s="358">
        <f t="shared" si="2"/>
        <v>201988.80000000002</v>
      </c>
      <c r="AG33" s="350" t="s">
        <v>1073</v>
      </c>
      <c r="AH33" s="350"/>
      <c r="AI33" s="350">
        <v>60</v>
      </c>
      <c r="AJ33" s="351" t="s">
        <v>1891</v>
      </c>
      <c r="AK33" s="351" t="s">
        <v>50</v>
      </c>
      <c r="AL33" s="357" t="s">
        <v>1901</v>
      </c>
      <c r="AM33" s="350" t="s">
        <v>52</v>
      </c>
      <c r="AN33" s="377"/>
      <c r="AO33" s="350" t="s">
        <v>1078</v>
      </c>
      <c r="AP33" s="350"/>
      <c r="AQ33" s="356" t="s">
        <v>37</v>
      </c>
      <c r="AR33" s="350" t="s">
        <v>1895</v>
      </c>
      <c r="AS33" s="379"/>
      <c r="AT33" s="348"/>
      <c r="AU33" s="412"/>
      <c r="AV33" s="352">
        <v>0.76</v>
      </c>
    </row>
    <row r="34" spans="1:48">
      <c r="A34" s="405"/>
      <c r="B34" s="411"/>
      <c r="C34" s="405"/>
      <c r="D34" s="425" t="s">
        <v>86</v>
      </c>
      <c r="E34" s="426"/>
      <c r="F34" s="427"/>
      <c r="G34" s="428">
        <v>2022</v>
      </c>
      <c r="H34" s="428" t="s">
        <v>3062</v>
      </c>
      <c r="I34" s="427" t="s">
        <v>1699</v>
      </c>
      <c r="J34" s="421"/>
      <c r="K34" s="427" t="s">
        <v>4250</v>
      </c>
      <c r="L34" s="427" t="s">
        <v>1873</v>
      </c>
      <c r="M34" s="421">
        <v>44558</v>
      </c>
      <c r="N34" s="421">
        <v>44740</v>
      </c>
      <c r="O34" s="421"/>
      <c r="P34" s="429"/>
      <c r="Q34" s="421"/>
      <c r="R34" s="421"/>
      <c r="S34" s="427" t="s">
        <v>1712</v>
      </c>
      <c r="T34" s="427">
        <v>60</v>
      </c>
      <c r="U34" s="427"/>
      <c r="V34" s="430" t="s">
        <v>1231</v>
      </c>
      <c r="W34" s="427">
        <v>360</v>
      </c>
      <c r="X34" s="431">
        <v>676</v>
      </c>
      <c r="Y34" s="413">
        <f t="shared" si="0"/>
        <v>243360</v>
      </c>
      <c r="Z34" s="352">
        <v>0.83000000000000007</v>
      </c>
      <c r="AA34" s="353">
        <f t="shared" si="1"/>
        <v>201988.80000000002</v>
      </c>
      <c r="AB34" s="354"/>
      <c r="AC34" s="355">
        <v>0</v>
      </c>
      <c r="AD34" s="350"/>
      <c r="AE34" s="350"/>
      <c r="AF34" s="358">
        <f t="shared" si="2"/>
        <v>201988.80000000002</v>
      </c>
      <c r="AG34" s="350" t="s">
        <v>1073</v>
      </c>
      <c r="AH34" s="350"/>
      <c r="AI34" s="350">
        <v>60</v>
      </c>
      <c r="AJ34" s="351" t="s">
        <v>1891</v>
      </c>
      <c r="AK34" s="351" t="s">
        <v>50</v>
      </c>
      <c r="AL34" s="357" t="s">
        <v>1901</v>
      </c>
      <c r="AM34" s="350" t="s">
        <v>52</v>
      </c>
      <c r="AN34" s="377"/>
      <c r="AO34" s="350" t="s">
        <v>1078</v>
      </c>
      <c r="AP34" s="350"/>
      <c r="AQ34" s="356" t="s">
        <v>37</v>
      </c>
      <c r="AR34" s="350" t="s">
        <v>1895</v>
      </c>
      <c r="AS34" s="379"/>
      <c r="AT34" s="348"/>
      <c r="AU34" s="412"/>
      <c r="AV34" s="352">
        <v>0.76</v>
      </c>
    </row>
    <row r="35" spans="1:48">
      <c r="A35" s="405"/>
      <c r="B35" s="411"/>
      <c r="C35" s="405"/>
      <c r="D35" s="425" t="s">
        <v>86</v>
      </c>
      <c r="E35" s="426"/>
      <c r="F35" s="427" t="s">
        <v>2346</v>
      </c>
      <c r="G35" s="428">
        <v>2022</v>
      </c>
      <c r="H35" s="428" t="s">
        <v>3062</v>
      </c>
      <c r="I35" s="427" t="s">
        <v>1699</v>
      </c>
      <c r="J35" s="421"/>
      <c r="K35" s="427" t="s">
        <v>4251</v>
      </c>
      <c r="L35" s="427" t="s">
        <v>4252</v>
      </c>
      <c r="M35" s="421">
        <v>44504</v>
      </c>
      <c r="N35" s="421">
        <v>44504</v>
      </c>
      <c r="O35" s="421"/>
      <c r="P35" s="429"/>
      <c r="Q35" s="421"/>
      <c r="R35" s="421"/>
      <c r="S35" s="427" t="s">
        <v>88</v>
      </c>
      <c r="T35" s="427">
        <v>60</v>
      </c>
      <c r="U35" s="427"/>
      <c r="V35" s="430" t="s">
        <v>986</v>
      </c>
      <c r="W35" s="427">
        <v>360</v>
      </c>
      <c r="X35" s="431">
        <v>832</v>
      </c>
      <c r="Y35" s="413">
        <f t="shared" si="0"/>
        <v>299520</v>
      </c>
      <c r="Z35" s="352">
        <v>0.55000000000000004</v>
      </c>
      <c r="AA35" s="353">
        <f t="shared" si="1"/>
        <v>164736</v>
      </c>
      <c r="AB35" s="354"/>
      <c r="AC35" s="355">
        <v>0</v>
      </c>
      <c r="AD35" s="350"/>
      <c r="AE35" s="350"/>
      <c r="AF35" s="358">
        <f t="shared" si="2"/>
        <v>164736</v>
      </c>
      <c r="AG35" s="350" t="s">
        <v>1073</v>
      </c>
      <c r="AH35" s="350"/>
      <c r="AI35" s="350">
        <v>60</v>
      </c>
      <c r="AJ35" s="351" t="s">
        <v>4253</v>
      </c>
      <c r="AK35" s="351" t="s">
        <v>1702</v>
      </c>
      <c r="AL35" s="357" t="s">
        <v>4254</v>
      </c>
      <c r="AM35" s="350" t="s">
        <v>52</v>
      </c>
      <c r="AN35" s="377" t="s">
        <v>1076</v>
      </c>
      <c r="AO35" s="350" t="s">
        <v>1078</v>
      </c>
      <c r="AP35" s="350"/>
      <c r="AQ35" s="356" t="s">
        <v>37</v>
      </c>
      <c r="AR35" s="350" t="s">
        <v>1222</v>
      </c>
      <c r="AS35" s="379"/>
      <c r="AT35" s="348"/>
      <c r="AU35" s="412"/>
      <c r="AV35" s="352">
        <v>0.52</v>
      </c>
    </row>
    <row r="36" spans="1:48">
      <c r="A36" s="405"/>
      <c r="B36" s="411"/>
      <c r="C36" s="405"/>
      <c r="D36" s="425" t="s">
        <v>86</v>
      </c>
      <c r="E36" s="426"/>
      <c r="F36" s="427" t="s">
        <v>2346</v>
      </c>
      <c r="G36" s="428">
        <v>2022</v>
      </c>
      <c r="H36" s="428" t="s">
        <v>3062</v>
      </c>
      <c r="I36" s="427" t="s">
        <v>1699</v>
      </c>
      <c r="J36" s="421"/>
      <c r="K36" s="427" t="s">
        <v>4255</v>
      </c>
      <c r="L36" s="427" t="s">
        <v>4252</v>
      </c>
      <c r="M36" s="421">
        <v>44586</v>
      </c>
      <c r="N36" s="421">
        <v>44586</v>
      </c>
      <c r="O36" s="421"/>
      <c r="P36" s="429"/>
      <c r="Q36" s="421"/>
      <c r="R36" s="421"/>
      <c r="S36" s="427" t="s">
        <v>88</v>
      </c>
      <c r="T36" s="427">
        <v>60</v>
      </c>
      <c r="U36" s="427"/>
      <c r="V36" s="430" t="s">
        <v>973</v>
      </c>
      <c r="W36" s="427">
        <v>400</v>
      </c>
      <c r="X36" s="431">
        <v>832</v>
      </c>
      <c r="Y36" s="413">
        <f t="shared" si="0"/>
        <v>332800</v>
      </c>
      <c r="Z36" s="352">
        <v>0.56999999999999995</v>
      </c>
      <c r="AA36" s="353">
        <f t="shared" si="1"/>
        <v>189695.99999999997</v>
      </c>
      <c r="AB36" s="354"/>
      <c r="AC36" s="355">
        <v>0</v>
      </c>
      <c r="AD36" s="350"/>
      <c r="AE36" s="350"/>
      <c r="AF36" s="358">
        <f t="shared" si="2"/>
        <v>189695.99999999997</v>
      </c>
      <c r="AG36" s="350" t="s">
        <v>1073</v>
      </c>
      <c r="AH36" s="350"/>
      <c r="AI36" s="350">
        <v>60</v>
      </c>
      <c r="AJ36" s="351" t="s">
        <v>4253</v>
      </c>
      <c r="AK36" s="351" t="s">
        <v>1702</v>
      </c>
      <c r="AL36" s="357" t="s">
        <v>4254</v>
      </c>
      <c r="AM36" s="350" t="s">
        <v>52</v>
      </c>
      <c r="AN36" s="377" t="s">
        <v>1076</v>
      </c>
      <c r="AO36" s="350" t="s">
        <v>1078</v>
      </c>
      <c r="AP36" s="350"/>
      <c r="AQ36" s="356" t="s">
        <v>37</v>
      </c>
      <c r="AR36" s="350" t="s">
        <v>1222</v>
      </c>
      <c r="AS36" s="379"/>
      <c r="AT36" s="348"/>
      <c r="AU36" s="412"/>
      <c r="AV36" s="352">
        <v>0.52</v>
      </c>
    </row>
    <row r="37" spans="1:48">
      <c r="A37" s="405"/>
      <c r="B37" s="411">
        <v>44635</v>
      </c>
      <c r="C37" s="405"/>
      <c r="D37" s="425" t="s">
        <v>86</v>
      </c>
      <c r="E37" s="426"/>
      <c r="F37" s="427"/>
      <c r="G37" s="428">
        <v>2022</v>
      </c>
      <c r="H37" s="428" t="s">
        <v>4223</v>
      </c>
      <c r="I37" s="427" t="s">
        <v>1699</v>
      </c>
      <c r="J37" s="421"/>
      <c r="K37" s="427" t="s">
        <v>4256</v>
      </c>
      <c r="L37" s="427" t="s">
        <v>1936</v>
      </c>
      <c r="M37" s="421">
        <v>44546</v>
      </c>
      <c r="N37" s="421">
        <v>44655</v>
      </c>
      <c r="O37" s="421"/>
      <c r="P37" s="429"/>
      <c r="Q37" s="421"/>
      <c r="R37" s="421"/>
      <c r="S37" s="427" t="s">
        <v>1729</v>
      </c>
      <c r="T37" s="427">
        <v>60</v>
      </c>
      <c r="U37" s="427"/>
      <c r="V37" s="430" t="s">
        <v>973</v>
      </c>
      <c r="W37" s="427">
        <v>400</v>
      </c>
      <c r="X37" s="431">
        <v>768</v>
      </c>
      <c r="Y37" s="413">
        <f t="shared" si="0"/>
        <v>307200</v>
      </c>
      <c r="Z37" s="352">
        <v>0.55000000000000004</v>
      </c>
      <c r="AA37" s="353">
        <f t="shared" si="1"/>
        <v>168960</v>
      </c>
      <c r="AB37" s="354"/>
      <c r="AC37" s="355"/>
      <c r="AD37" s="350"/>
      <c r="AE37" s="350"/>
      <c r="AF37" s="358">
        <f t="shared" si="2"/>
        <v>168960</v>
      </c>
      <c r="AG37" s="350" t="s">
        <v>1073</v>
      </c>
      <c r="AH37" s="350"/>
      <c r="AI37" s="350">
        <v>60</v>
      </c>
      <c r="AJ37" s="351" t="s">
        <v>1937</v>
      </c>
      <c r="AK37" s="351" t="s">
        <v>1432</v>
      </c>
      <c r="AL37" s="357">
        <v>83202</v>
      </c>
      <c r="AM37" s="350" t="s">
        <v>52</v>
      </c>
      <c r="AN37" s="377" t="s">
        <v>1076</v>
      </c>
      <c r="AO37" s="350" t="s">
        <v>1078</v>
      </c>
      <c r="AP37" s="350"/>
      <c r="AQ37" s="356" t="s">
        <v>37</v>
      </c>
      <c r="AR37" s="350" t="s">
        <v>1297</v>
      </c>
      <c r="AS37" s="379"/>
      <c r="AT37" s="348"/>
      <c r="AU37" s="412"/>
      <c r="AV37" s="352">
        <v>0.49</v>
      </c>
    </row>
    <row r="38" spans="1:48">
      <c r="A38" s="405"/>
      <c r="B38" s="411">
        <v>44635</v>
      </c>
      <c r="C38" s="405"/>
      <c r="D38" s="425" t="s">
        <v>86</v>
      </c>
      <c r="E38" s="426"/>
      <c r="F38" s="427"/>
      <c r="G38" s="428">
        <v>2022</v>
      </c>
      <c r="H38" s="428" t="s">
        <v>4223</v>
      </c>
      <c r="I38" s="427" t="s">
        <v>1699</v>
      </c>
      <c r="J38" s="421"/>
      <c r="K38" s="427" t="s">
        <v>4257</v>
      </c>
      <c r="L38" s="427" t="s">
        <v>1936</v>
      </c>
      <c r="M38" s="421">
        <v>44546</v>
      </c>
      <c r="N38" s="421">
        <v>44666</v>
      </c>
      <c r="O38" s="421"/>
      <c r="P38" s="429"/>
      <c r="Q38" s="421"/>
      <c r="R38" s="421"/>
      <c r="S38" s="427" t="s">
        <v>1729</v>
      </c>
      <c r="T38" s="427">
        <v>60</v>
      </c>
      <c r="U38" s="427"/>
      <c r="V38" s="430" t="s">
        <v>973</v>
      </c>
      <c r="W38" s="427">
        <v>400</v>
      </c>
      <c r="X38" s="431">
        <v>768</v>
      </c>
      <c r="Y38" s="413">
        <f t="shared" si="0"/>
        <v>307200</v>
      </c>
      <c r="Z38" s="352">
        <v>0.55000000000000004</v>
      </c>
      <c r="AA38" s="353">
        <f t="shared" si="1"/>
        <v>168960</v>
      </c>
      <c r="AB38" s="354"/>
      <c r="AC38" s="355"/>
      <c r="AD38" s="350"/>
      <c r="AE38" s="350"/>
      <c r="AF38" s="358">
        <f t="shared" si="2"/>
        <v>168960</v>
      </c>
      <c r="AG38" s="350" t="s">
        <v>1073</v>
      </c>
      <c r="AH38" s="350"/>
      <c r="AI38" s="350">
        <v>60</v>
      </c>
      <c r="AJ38" s="351" t="s">
        <v>1937</v>
      </c>
      <c r="AK38" s="351" t="s">
        <v>1432</v>
      </c>
      <c r="AL38" s="357">
        <v>83202</v>
      </c>
      <c r="AM38" s="350" t="s">
        <v>52</v>
      </c>
      <c r="AN38" s="377" t="s">
        <v>1076</v>
      </c>
      <c r="AO38" s="350" t="s">
        <v>1078</v>
      </c>
      <c r="AP38" s="350"/>
      <c r="AQ38" s="356" t="s">
        <v>37</v>
      </c>
      <c r="AR38" s="350" t="s">
        <v>1297</v>
      </c>
      <c r="AS38" s="379"/>
      <c r="AT38" s="348"/>
      <c r="AU38" s="412"/>
      <c r="AV38" s="352">
        <v>0.49</v>
      </c>
    </row>
    <row r="39" spans="1:48">
      <c r="A39" s="405"/>
      <c r="B39" s="411">
        <v>44635</v>
      </c>
      <c r="C39" s="405"/>
      <c r="D39" s="425" t="s">
        <v>86</v>
      </c>
      <c r="E39" s="426"/>
      <c r="F39" s="427"/>
      <c r="G39" s="428">
        <v>2022</v>
      </c>
      <c r="H39" s="428" t="s">
        <v>4223</v>
      </c>
      <c r="I39" s="427" t="s">
        <v>1699</v>
      </c>
      <c r="J39" s="421"/>
      <c r="K39" s="427" t="s">
        <v>4258</v>
      </c>
      <c r="L39" s="427" t="s">
        <v>1936</v>
      </c>
      <c r="M39" s="421">
        <v>44546</v>
      </c>
      <c r="N39" s="421">
        <v>44676</v>
      </c>
      <c r="O39" s="421"/>
      <c r="P39" s="429"/>
      <c r="Q39" s="421"/>
      <c r="R39" s="421"/>
      <c r="S39" s="427" t="s">
        <v>1729</v>
      </c>
      <c r="T39" s="427">
        <v>60</v>
      </c>
      <c r="U39" s="427"/>
      <c r="V39" s="430" t="s">
        <v>973</v>
      </c>
      <c r="W39" s="427">
        <v>400</v>
      </c>
      <c r="X39" s="431">
        <v>768</v>
      </c>
      <c r="Y39" s="413">
        <f t="shared" si="0"/>
        <v>307200</v>
      </c>
      <c r="Z39" s="352">
        <v>0.55000000000000004</v>
      </c>
      <c r="AA39" s="353">
        <f t="shared" si="1"/>
        <v>168960</v>
      </c>
      <c r="AB39" s="354"/>
      <c r="AC39" s="355"/>
      <c r="AD39" s="350"/>
      <c r="AE39" s="350"/>
      <c r="AF39" s="358">
        <f t="shared" si="2"/>
        <v>168960</v>
      </c>
      <c r="AG39" s="350" t="s">
        <v>1073</v>
      </c>
      <c r="AH39" s="350"/>
      <c r="AI39" s="350">
        <v>60</v>
      </c>
      <c r="AJ39" s="351" t="s">
        <v>1937</v>
      </c>
      <c r="AK39" s="351" t="s">
        <v>1432</v>
      </c>
      <c r="AL39" s="357">
        <v>83202</v>
      </c>
      <c r="AM39" s="350" t="s">
        <v>52</v>
      </c>
      <c r="AN39" s="377" t="s">
        <v>1076</v>
      </c>
      <c r="AO39" s="350" t="s">
        <v>1078</v>
      </c>
      <c r="AP39" s="350"/>
      <c r="AQ39" s="356" t="s">
        <v>37</v>
      </c>
      <c r="AR39" s="350" t="s">
        <v>1297</v>
      </c>
      <c r="AS39" s="379"/>
      <c r="AT39" s="348"/>
      <c r="AU39" s="412"/>
      <c r="AV39" s="352">
        <v>0.49</v>
      </c>
    </row>
    <row r="40" spans="1:48">
      <c r="A40" s="405"/>
      <c r="B40" s="411">
        <v>44635</v>
      </c>
      <c r="C40" s="405"/>
      <c r="D40" s="425" t="s">
        <v>86</v>
      </c>
      <c r="E40" s="426"/>
      <c r="F40" s="427"/>
      <c r="G40" s="428">
        <v>2022</v>
      </c>
      <c r="H40" s="428" t="s">
        <v>4223</v>
      </c>
      <c r="I40" s="427" t="s">
        <v>1699</v>
      </c>
      <c r="J40" s="421"/>
      <c r="K40" s="427" t="s">
        <v>4259</v>
      </c>
      <c r="L40" s="427" t="s">
        <v>1936</v>
      </c>
      <c r="M40" s="421">
        <v>44546</v>
      </c>
      <c r="N40" s="421">
        <v>44690</v>
      </c>
      <c r="O40" s="421"/>
      <c r="P40" s="429"/>
      <c r="Q40" s="421"/>
      <c r="R40" s="421"/>
      <c r="S40" s="427" t="s">
        <v>1729</v>
      </c>
      <c r="T40" s="427">
        <v>60</v>
      </c>
      <c r="U40" s="427"/>
      <c r="V40" s="430" t="s">
        <v>973</v>
      </c>
      <c r="W40" s="427">
        <v>400</v>
      </c>
      <c r="X40" s="431">
        <v>768</v>
      </c>
      <c r="Y40" s="413">
        <f t="shared" si="0"/>
        <v>307200</v>
      </c>
      <c r="Z40" s="352">
        <v>0.55000000000000004</v>
      </c>
      <c r="AA40" s="353">
        <f t="shared" si="1"/>
        <v>168960</v>
      </c>
      <c r="AB40" s="354"/>
      <c r="AC40" s="355"/>
      <c r="AD40" s="350"/>
      <c r="AE40" s="350"/>
      <c r="AF40" s="358">
        <f t="shared" si="2"/>
        <v>168960</v>
      </c>
      <c r="AG40" s="350" t="s">
        <v>1073</v>
      </c>
      <c r="AH40" s="350"/>
      <c r="AI40" s="350">
        <v>60</v>
      </c>
      <c r="AJ40" s="351" t="s">
        <v>1937</v>
      </c>
      <c r="AK40" s="351" t="s">
        <v>1432</v>
      </c>
      <c r="AL40" s="357">
        <v>83202</v>
      </c>
      <c r="AM40" s="350" t="s">
        <v>52</v>
      </c>
      <c r="AN40" s="377" t="s">
        <v>1076</v>
      </c>
      <c r="AO40" s="350" t="s">
        <v>1078</v>
      </c>
      <c r="AP40" s="350"/>
      <c r="AQ40" s="356" t="s">
        <v>37</v>
      </c>
      <c r="AR40" s="350" t="s">
        <v>1297</v>
      </c>
      <c r="AS40" s="379"/>
      <c r="AT40" s="348"/>
      <c r="AU40" s="412"/>
      <c r="AV40" s="352">
        <v>0.49</v>
      </c>
    </row>
    <row r="41" spans="1:48">
      <c r="A41" s="405"/>
      <c r="B41" s="411">
        <v>44628</v>
      </c>
      <c r="C41" s="405"/>
      <c r="D41" s="425" t="s">
        <v>86</v>
      </c>
      <c r="E41" s="426"/>
      <c r="F41" s="427"/>
      <c r="G41" s="428">
        <v>2022</v>
      </c>
      <c r="H41" s="428" t="s">
        <v>3062</v>
      </c>
      <c r="I41" s="427" t="s">
        <v>1699</v>
      </c>
      <c r="J41" s="421"/>
      <c r="K41" s="427" t="s">
        <v>1929</v>
      </c>
      <c r="L41" s="427" t="s">
        <v>1926</v>
      </c>
      <c r="M41" s="421">
        <v>44588</v>
      </c>
      <c r="N41" s="421">
        <v>44619</v>
      </c>
      <c r="O41" s="421"/>
      <c r="P41" s="429"/>
      <c r="Q41" s="421"/>
      <c r="R41" s="421"/>
      <c r="S41" s="427" t="s">
        <v>1729</v>
      </c>
      <c r="T41" s="427">
        <v>60</v>
      </c>
      <c r="U41" s="427"/>
      <c r="V41" s="430" t="s">
        <v>986</v>
      </c>
      <c r="W41" s="427">
        <v>360</v>
      </c>
      <c r="X41" s="431">
        <v>768</v>
      </c>
      <c r="Y41" s="413">
        <f t="shared" si="0"/>
        <v>276480</v>
      </c>
      <c r="Z41" s="352">
        <v>0.53</v>
      </c>
      <c r="AA41" s="353">
        <f t="shared" si="1"/>
        <v>146534.39999999999</v>
      </c>
      <c r="AB41" s="354"/>
      <c r="AC41" s="355">
        <v>0</v>
      </c>
      <c r="AD41" s="350"/>
      <c r="AE41" s="350"/>
      <c r="AF41" s="358">
        <f t="shared" si="2"/>
        <v>146534.39999999999</v>
      </c>
      <c r="AG41" s="350" t="s">
        <v>1073</v>
      </c>
      <c r="AH41" s="350"/>
      <c r="AI41" s="350">
        <v>60</v>
      </c>
      <c r="AJ41" s="351" t="s">
        <v>1930</v>
      </c>
      <c r="AK41" s="351" t="s">
        <v>1854</v>
      </c>
      <c r="AL41" s="357" t="s">
        <v>1931</v>
      </c>
      <c r="AM41" s="350" t="s">
        <v>52</v>
      </c>
      <c r="AN41" s="377" t="s">
        <v>1076</v>
      </c>
      <c r="AO41" s="350" t="s">
        <v>1078</v>
      </c>
      <c r="AP41" s="350"/>
      <c r="AQ41" s="356" t="s">
        <v>37</v>
      </c>
      <c r="AR41" s="350" t="s">
        <v>1222</v>
      </c>
      <c r="AS41" s="379"/>
      <c r="AT41" s="348" t="s">
        <v>1509</v>
      </c>
      <c r="AU41" s="412"/>
      <c r="AV41" s="352">
        <v>0.52</v>
      </c>
    </row>
    <row r="42" spans="1:48">
      <c r="A42" s="405"/>
      <c r="B42" s="411">
        <v>44628</v>
      </c>
      <c r="C42" s="405"/>
      <c r="D42" s="425" t="s">
        <v>86</v>
      </c>
      <c r="E42" s="426"/>
      <c r="F42" s="427"/>
      <c r="G42" s="428">
        <v>2022</v>
      </c>
      <c r="H42" s="428" t="s">
        <v>3062</v>
      </c>
      <c r="I42" s="427" t="s">
        <v>1699</v>
      </c>
      <c r="J42" s="421"/>
      <c r="K42" s="427" t="s">
        <v>1940</v>
      </c>
      <c r="L42" s="427" t="s">
        <v>1926</v>
      </c>
      <c r="M42" s="421">
        <v>44588</v>
      </c>
      <c r="N42" s="421">
        <v>44647</v>
      </c>
      <c r="O42" s="421"/>
      <c r="P42" s="429"/>
      <c r="Q42" s="421"/>
      <c r="R42" s="421"/>
      <c r="S42" s="427" t="s">
        <v>1729</v>
      </c>
      <c r="T42" s="427">
        <v>60</v>
      </c>
      <c r="U42" s="427"/>
      <c r="V42" s="430" t="s">
        <v>986</v>
      </c>
      <c r="W42" s="427">
        <v>360</v>
      </c>
      <c r="X42" s="431">
        <v>1536</v>
      </c>
      <c r="Y42" s="413">
        <f t="shared" si="0"/>
        <v>552960</v>
      </c>
      <c r="Z42" s="352">
        <v>0.53</v>
      </c>
      <c r="AA42" s="353">
        <f t="shared" si="1"/>
        <v>293068.79999999999</v>
      </c>
      <c r="AB42" s="354"/>
      <c r="AC42" s="355">
        <v>0</v>
      </c>
      <c r="AD42" s="350"/>
      <c r="AE42" s="350"/>
      <c r="AF42" s="358">
        <f t="shared" si="2"/>
        <v>293068.79999999999</v>
      </c>
      <c r="AG42" s="350" t="s">
        <v>1073</v>
      </c>
      <c r="AH42" s="350"/>
      <c r="AI42" s="350">
        <v>60</v>
      </c>
      <c r="AJ42" s="351" t="s">
        <v>1930</v>
      </c>
      <c r="AK42" s="351" t="s">
        <v>1854</v>
      </c>
      <c r="AL42" s="357" t="s">
        <v>1931</v>
      </c>
      <c r="AM42" s="350" t="s">
        <v>52</v>
      </c>
      <c r="AN42" s="377" t="s">
        <v>1076</v>
      </c>
      <c r="AO42" s="350" t="s">
        <v>1078</v>
      </c>
      <c r="AP42" s="350"/>
      <c r="AQ42" s="356" t="s">
        <v>37</v>
      </c>
      <c r="AR42" s="350" t="s">
        <v>1222</v>
      </c>
      <c r="AS42" s="379"/>
      <c r="AT42" s="348" t="s">
        <v>1509</v>
      </c>
      <c r="AU42" s="412"/>
      <c r="AV42" s="352">
        <v>0.52</v>
      </c>
    </row>
    <row r="43" spans="1:48">
      <c r="A43" s="405"/>
      <c r="B43" s="411">
        <v>44628</v>
      </c>
      <c r="C43" s="405"/>
      <c r="D43" s="425" t="s">
        <v>86</v>
      </c>
      <c r="E43" s="426"/>
      <c r="F43" s="427"/>
      <c r="G43" s="428">
        <v>2022</v>
      </c>
      <c r="H43" s="428" t="s">
        <v>3062</v>
      </c>
      <c r="I43" s="427" t="s">
        <v>1699</v>
      </c>
      <c r="J43" s="421"/>
      <c r="K43" s="427" t="s">
        <v>2076</v>
      </c>
      <c r="L43" s="427" t="s">
        <v>1926</v>
      </c>
      <c r="M43" s="421">
        <v>44588</v>
      </c>
      <c r="N43" s="421">
        <v>44678</v>
      </c>
      <c r="O43" s="421"/>
      <c r="P43" s="429"/>
      <c r="Q43" s="421"/>
      <c r="R43" s="421"/>
      <c r="S43" s="427" t="s">
        <v>1729</v>
      </c>
      <c r="T43" s="427">
        <v>60</v>
      </c>
      <c r="U43" s="427"/>
      <c r="V43" s="430" t="s">
        <v>986</v>
      </c>
      <c r="W43" s="427">
        <v>360</v>
      </c>
      <c r="X43" s="431">
        <v>1536</v>
      </c>
      <c r="Y43" s="413">
        <f t="shared" si="0"/>
        <v>552960</v>
      </c>
      <c r="Z43" s="352">
        <v>0.53</v>
      </c>
      <c r="AA43" s="353">
        <f t="shared" si="1"/>
        <v>293068.79999999999</v>
      </c>
      <c r="AB43" s="354"/>
      <c r="AC43" s="355">
        <v>0</v>
      </c>
      <c r="AD43" s="350"/>
      <c r="AE43" s="350"/>
      <c r="AF43" s="358">
        <f t="shared" si="2"/>
        <v>293068.79999999999</v>
      </c>
      <c r="AG43" s="350" t="s">
        <v>1073</v>
      </c>
      <c r="AH43" s="350"/>
      <c r="AI43" s="350">
        <v>60</v>
      </c>
      <c r="AJ43" s="351" t="s">
        <v>1930</v>
      </c>
      <c r="AK43" s="351" t="s">
        <v>1854</v>
      </c>
      <c r="AL43" s="357" t="s">
        <v>1931</v>
      </c>
      <c r="AM43" s="350" t="s">
        <v>52</v>
      </c>
      <c r="AN43" s="377" t="s">
        <v>1076</v>
      </c>
      <c r="AO43" s="350" t="s">
        <v>1078</v>
      </c>
      <c r="AP43" s="350"/>
      <c r="AQ43" s="356" t="s">
        <v>37</v>
      </c>
      <c r="AR43" s="350" t="s">
        <v>1222</v>
      </c>
      <c r="AS43" s="379"/>
      <c r="AT43" s="348" t="s">
        <v>1509</v>
      </c>
      <c r="AU43" s="412"/>
      <c r="AV43" s="352">
        <v>0.52</v>
      </c>
    </row>
    <row r="44" spans="1:48">
      <c r="A44" s="405"/>
      <c r="B44" s="411">
        <v>44628</v>
      </c>
      <c r="C44" s="405"/>
      <c r="D44" s="425" t="s">
        <v>86</v>
      </c>
      <c r="E44" s="426"/>
      <c r="F44" s="427"/>
      <c r="G44" s="428">
        <v>2022</v>
      </c>
      <c r="H44" s="428" t="s">
        <v>3062</v>
      </c>
      <c r="I44" s="427" t="s">
        <v>1699</v>
      </c>
      <c r="J44" s="421"/>
      <c r="K44" s="427" t="s">
        <v>2077</v>
      </c>
      <c r="L44" s="427" t="s">
        <v>1926</v>
      </c>
      <c r="M44" s="421">
        <v>44588</v>
      </c>
      <c r="N44" s="421">
        <v>44708</v>
      </c>
      <c r="O44" s="421"/>
      <c r="P44" s="429"/>
      <c r="Q44" s="421"/>
      <c r="R44" s="421"/>
      <c r="S44" s="427" t="s">
        <v>1729</v>
      </c>
      <c r="T44" s="427">
        <v>60</v>
      </c>
      <c r="U44" s="427"/>
      <c r="V44" s="430" t="s">
        <v>986</v>
      </c>
      <c r="W44" s="427">
        <v>360</v>
      </c>
      <c r="X44" s="431">
        <v>1536</v>
      </c>
      <c r="Y44" s="413">
        <f t="shared" si="0"/>
        <v>552960</v>
      </c>
      <c r="Z44" s="352">
        <v>0.53</v>
      </c>
      <c r="AA44" s="353">
        <f t="shared" si="1"/>
        <v>293068.79999999999</v>
      </c>
      <c r="AB44" s="354"/>
      <c r="AC44" s="355">
        <v>0</v>
      </c>
      <c r="AD44" s="350"/>
      <c r="AE44" s="350"/>
      <c r="AF44" s="358">
        <f t="shared" si="2"/>
        <v>293068.79999999999</v>
      </c>
      <c r="AG44" s="350" t="s">
        <v>1073</v>
      </c>
      <c r="AH44" s="350"/>
      <c r="AI44" s="350">
        <v>60</v>
      </c>
      <c r="AJ44" s="351" t="s">
        <v>1930</v>
      </c>
      <c r="AK44" s="351" t="s">
        <v>1854</v>
      </c>
      <c r="AL44" s="357" t="s">
        <v>1931</v>
      </c>
      <c r="AM44" s="350" t="s">
        <v>52</v>
      </c>
      <c r="AN44" s="377" t="s">
        <v>1076</v>
      </c>
      <c r="AO44" s="350" t="s">
        <v>1078</v>
      </c>
      <c r="AP44" s="350"/>
      <c r="AQ44" s="356" t="s">
        <v>37</v>
      </c>
      <c r="AR44" s="350" t="s">
        <v>1222</v>
      </c>
      <c r="AS44" s="379"/>
      <c r="AT44" s="348" t="s">
        <v>1509</v>
      </c>
      <c r="AU44" s="412"/>
      <c r="AV44" s="352">
        <v>0.52</v>
      </c>
    </row>
    <row r="45" spans="1:48">
      <c r="A45" s="405"/>
      <c r="B45" s="411">
        <v>44628</v>
      </c>
      <c r="C45" s="405"/>
      <c r="D45" s="425" t="s">
        <v>86</v>
      </c>
      <c r="E45" s="426"/>
      <c r="F45" s="427"/>
      <c r="G45" s="428">
        <v>2022</v>
      </c>
      <c r="H45" s="428" t="s">
        <v>3062</v>
      </c>
      <c r="I45" s="427" t="s">
        <v>1699</v>
      </c>
      <c r="J45" s="421"/>
      <c r="K45" s="427" t="s">
        <v>4260</v>
      </c>
      <c r="L45" s="427" t="s">
        <v>1926</v>
      </c>
      <c r="M45" s="421">
        <v>44588</v>
      </c>
      <c r="N45" s="421">
        <v>44708</v>
      </c>
      <c r="O45" s="421"/>
      <c r="P45" s="429"/>
      <c r="Q45" s="421"/>
      <c r="R45" s="421"/>
      <c r="S45" s="427" t="s">
        <v>1729</v>
      </c>
      <c r="T45" s="427">
        <v>60</v>
      </c>
      <c r="U45" s="427"/>
      <c r="V45" s="430" t="s">
        <v>1231</v>
      </c>
      <c r="W45" s="427">
        <v>360</v>
      </c>
      <c r="X45" s="431">
        <v>676</v>
      </c>
      <c r="Y45" s="413">
        <f t="shared" si="0"/>
        <v>243360</v>
      </c>
      <c r="Z45" s="352">
        <v>0.83000000000000007</v>
      </c>
      <c r="AA45" s="353">
        <f t="shared" si="1"/>
        <v>201988.80000000002</v>
      </c>
      <c r="AB45" s="354"/>
      <c r="AC45" s="355">
        <v>0</v>
      </c>
      <c r="AD45" s="350"/>
      <c r="AE45" s="350"/>
      <c r="AF45" s="358">
        <f t="shared" si="2"/>
        <v>201988.80000000002</v>
      </c>
      <c r="AG45" s="350" t="s">
        <v>1073</v>
      </c>
      <c r="AH45" s="350"/>
      <c r="AI45" s="350">
        <v>60</v>
      </c>
      <c r="AJ45" s="351" t="s">
        <v>1930</v>
      </c>
      <c r="AK45" s="351" t="s">
        <v>1854</v>
      </c>
      <c r="AL45" s="357" t="s">
        <v>1931</v>
      </c>
      <c r="AM45" s="350" t="s">
        <v>52</v>
      </c>
      <c r="AN45" s="377" t="s">
        <v>1076</v>
      </c>
      <c r="AO45" s="350" t="s">
        <v>1078</v>
      </c>
      <c r="AP45" s="350"/>
      <c r="AQ45" s="356" t="s">
        <v>37</v>
      </c>
      <c r="AR45" s="350" t="s">
        <v>1222</v>
      </c>
      <c r="AS45" s="379"/>
      <c r="AT45" s="348" t="s">
        <v>1509</v>
      </c>
      <c r="AU45" s="412"/>
      <c r="AV45" s="352">
        <v>0.52</v>
      </c>
    </row>
    <row r="46" spans="1:48">
      <c r="A46" s="405"/>
      <c r="B46" s="411"/>
      <c r="C46" s="405"/>
      <c r="D46" s="425" t="s">
        <v>86</v>
      </c>
      <c r="E46" s="426"/>
      <c r="F46" s="427"/>
      <c r="G46" s="428">
        <v>2022</v>
      </c>
      <c r="H46" s="428" t="s">
        <v>3062</v>
      </c>
      <c r="I46" s="427" t="s">
        <v>1699</v>
      </c>
      <c r="J46" s="421"/>
      <c r="K46" s="427" t="s">
        <v>4261</v>
      </c>
      <c r="L46" s="427" t="s">
        <v>1926</v>
      </c>
      <c r="M46" s="421">
        <v>44636</v>
      </c>
      <c r="N46" s="421">
        <v>44713</v>
      </c>
      <c r="O46" s="421"/>
      <c r="P46" s="429"/>
      <c r="Q46" s="421"/>
      <c r="R46" s="421"/>
      <c r="S46" s="427" t="s">
        <v>1729</v>
      </c>
      <c r="T46" s="427">
        <v>60</v>
      </c>
      <c r="U46" s="427"/>
      <c r="V46" s="430" t="s">
        <v>973</v>
      </c>
      <c r="W46" s="427">
        <v>400</v>
      </c>
      <c r="X46" s="431">
        <v>3072</v>
      </c>
      <c r="Y46" s="413">
        <f t="shared" si="0"/>
        <v>1228800</v>
      </c>
      <c r="Z46" s="352">
        <v>0.55000000000000004</v>
      </c>
      <c r="AA46" s="353">
        <f t="shared" si="1"/>
        <v>675840</v>
      </c>
      <c r="AB46" s="354"/>
      <c r="AC46" s="355">
        <v>0</v>
      </c>
      <c r="AD46" s="350"/>
      <c r="AE46" s="350"/>
      <c r="AF46" s="358">
        <f t="shared" si="2"/>
        <v>675840</v>
      </c>
      <c r="AG46" s="350" t="s">
        <v>1073</v>
      </c>
      <c r="AH46" s="350"/>
      <c r="AI46" s="350">
        <v>60</v>
      </c>
      <c r="AJ46" s="351" t="s">
        <v>4262</v>
      </c>
      <c r="AK46" s="351" t="s">
        <v>1854</v>
      </c>
      <c r="AL46" s="357" t="s">
        <v>1928</v>
      </c>
      <c r="AM46" s="350" t="s">
        <v>52</v>
      </c>
      <c r="AN46" s="377" t="s">
        <v>1076</v>
      </c>
      <c r="AO46" s="350" t="s">
        <v>1078</v>
      </c>
      <c r="AP46" s="350"/>
      <c r="AQ46" s="356" t="s">
        <v>37</v>
      </c>
      <c r="AR46" s="350" t="s">
        <v>1222</v>
      </c>
      <c r="AS46" s="379"/>
      <c r="AT46" s="348" t="s">
        <v>1509</v>
      </c>
      <c r="AU46" s="412"/>
      <c r="AV46" s="352">
        <v>0.52</v>
      </c>
    </row>
    <row r="47" spans="1:48">
      <c r="A47" s="405"/>
      <c r="B47" s="411"/>
      <c r="C47" s="405"/>
      <c r="D47" s="425" t="s">
        <v>86</v>
      </c>
      <c r="E47" s="426"/>
      <c r="F47" s="427"/>
      <c r="G47" s="428">
        <v>2022</v>
      </c>
      <c r="H47" s="428" t="s">
        <v>3062</v>
      </c>
      <c r="I47" s="427" t="s">
        <v>1699</v>
      </c>
      <c r="J47" s="421"/>
      <c r="K47" s="427" t="s">
        <v>4263</v>
      </c>
      <c r="L47" s="427" t="s">
        <v>1926</v>
      </c>
      <c r="M47" s="421">
        <v>44636</v>
      </c>
      <c r="N47" s="421">
        <v>44743</v>
      </c>
      <c r="O47" s="421"/>
      <c r="P47" s="429"/>
      <c r="Q47" s="421"/>
      <c r="R47" s="421"/>
      <c r="S47" s="427" t="s">
        <v>1729</v>
      </c>
      <c r="T47" s="427">
        <v>60</v>
      </c>
      <c r="U47" s="427"/>
      <c r="V47" s="430" t="s">
        <v>973</v>
      </c>
      <c r="W47" s="427">
        <v>400</v>
      </c>
      <c r="X47" s="431">
        <v>3072</v>
      </c>
      <c r="Y47" s="413">
        <f t="shared" si="0"/>
        <v>1228800</v>
      </c>
      <c r="Z47" s="352">
        <v>0.55000000000000004</v>
      </c>
      <c r="AA47" s="353">
        <f t="shared" si="1"/>
        <v>675840</v>
      </c>
      <c r="AB47" s="354"/>
      <c r="AC47" s="355">
        <v>0</v>
      </c>
      <c r="AD47" s="350"/>
      <c r="AE47" s="350"/>
      <c r="AF47" s="358">
        <f t="shared" si="2"/>
        <v>675840</v>
      </c>
      <c r="AG47" s="350" t="s">
        <v>1073</v>
      </c>
      <c r="AH47" s="350"/>
      <c r="AI47" s="350">
        <v>60</v>
      </c>
      <c r="AJ47" s="351" t="s">
        <v>4262</v>
      </c>
      <c r="AK47" s="351" t="s">
        <v>1854</v>
      </c>
      <c r="AL47" s="357" t="s">
        <v>1928</v>
      </c>
      <c r="AM47" s="350" t="s">
        <v>52</v>
      </c>
      <c r="AN47" s="377" t="s">
        <v>1076</v>
      </c>
      <c r="AO47" s="350" t="s">
        <v>1078</v>
      </c>
      <c r="AP47" s="350"/>
      <c r="AQ47" s="356" t="s">
        <v>37</v>
      </c>
      <c r="AR47" s="350" t="s">
        <v>1222</v>
      </c>
      <c r="AS47" s="379"/>
      <c r="AT47" s="348" t="s">
        <v>1509</v>
      </c>
      <c r="AU47" s="412"/>
      <c r="AV47" s="352">
        <v>0.52</v>
      </c>
    </row>
    <row r="48" spans="1:48">
      <c r="A48" s="405"/>
      <c r="B48" s="411"/>
      <c r="C48" s="405"/>
      <c r="D48" s="425" t="s">
        <v>86</v>
      </c>
      <c r="E48" s="426"/>
      <c r="F48" s="427"/>
      <c r="G48" s="428">
        <v>2022</v>
      </c>
      <c r="H48" s="428" t="s">
        <v>3062</v>
      </c>
      <c r="I48" s="427" t="s">
        <v>1699</v>
      </c>
      <c r="J48" s="421"/>
      <c r="K48" s="427" t="s">
        <v>4264</v>
      </c>
      <c r="L48" s="427" t="s">
        <v>1926</v>
      </c>
      <c r="M48" s="421">
        <v>44636</v>
      </c>
      <c r="N48" s="421">
        <v>44774</v>
      </c>
      <c r="O48" s="421"/>
      <c r="P48" s="429"/>
      <c r="Q48" s="421"/>
      <c r="R48" s="421"/>
      <c r="S48" s="427" t="s">
        <v>1729</v>
      </c>
      <c r="T48" s="427">
        <v>60</v>
      </c>
      <c r="U48" s="427"/>
      <c r="V48" s="430" t="s">
        <v>973</v>
      </c>
      <c r="W48" s="427">
        <v>400</v>
      </c>
      <c r="X48" s="431">
        <v>3072</v>
      </c>
      <c r="Y48" s="413">
        <f t="shared" si="0"/>
        <v>1228800</v>
      </c>
      <c r="Z48" s="352">
        <v>0.55000000000000004</v>
      </c>
      <c r="AA48" s="353">
        <f t="shared" si="1"/>
        <v>675840</v>
      </c>
      <c r="AB48" s="354"/>
      <c r="AC48" s="355">
        <v>0</v>
      </c>
      <c r="AD48" s="350"/>
      <c r="AE48" s="350"/>
      <c r="AF48" s="358">
        <f t="shared" si="2"/>
        <v>675840</v>
      </c>
      <c r="AG48" s="350" t="s">
        <v>1073</v>
      </c>
      <c r="AH48" s="350"/>
      <c r="AI48" s="350">
        <v>60</v>
      </c>
      <c r="AJ48" s="351" t="s">
        <v>4262</v>
      </c>
      <c r="AK48" s="351" t="s">
        <v>1854</v>
      </c>
      <c r="AL48" s="357" t="s">
        <v>1928</v>
      </c>
      <c r="AM48" s="350" t="s">
        <v>52</v>
      </c>
      <c r="AN48" s="377" t="s">
        <v>1076</v>
      </c>
      <c r="AO48" s="350" t="s">
        <v>1078</v>
      </c>
      <c r="AP48" s="350"/>
      <c r="AQ48" s="356" t="s">
        <v>37</v>
      </c>
      <c r="AR48" s="350" t="s">
        <v>1222</v>
      </c>
      <c r="AS48" s="379"/>
      <c r="AT48" s="348" t="s">
        <v>1509</v>
      </c>
      <c r="AU48" s="412"/>
      <c r="AV48" s="352">
        <v>0.52</v>
      </c>
    </row>
    <row r="49" spans="1:48">
      <c r="A49" s="405"/>
      <c r="B49" s="411"/>
      <c r="C49" s="405"/>
      <c r="D49" s="425" t="s">
        <v>86</v>
      </c>
      <c r="E49" s="426"/>
      <c r="F49" s="427"/>
      <c r="G49" s="428">
        <v>2022</v>
      </c>
      <c r="H49" s="428" t="s">
        <v>3062</v>
      </c>
      <c r="I49" s="427" t="s">
        <v>1699</v>
      </c>
      <c r="J49" s="421"/>
      <c r="K49" s="427" t="s">
        <v>4265</v>
      </c>
      <c r="L49" s="427" t="s">
        <v>1926</v>
      </c>
      <c r="M49" s="421">
        <v>44636</v>
      </c>
      <c r="N49" s="421">
        <v>44805</v>
      </c>
      <c r="O49" s="421"/>
      <c r="P49" s="429"/>
      <c r="Q49" s="421"/>
      <c r="R49" s="421"/>
      <c r="S49" s="427" t="s">
        <v>1729</v>
      </c>
      <c r="T49" s="427">
        <v>60</v>
      </c>
      <c r="U49" s="427"/>
      <c r="V49" s="430" t="s">
        <v>973</v>
      </c>
      <c r="W49" s="427">
        <v>400</v>
      </c>
      <c r="X49" s="431">
        <v>3072</v>
      </c>
      <c r="Y49" s="413">
        <f t="shared" si="0"/>
        <v>1228800</v>
      </c>
      <c r="Z49" s="352">
        <v>0.55000000000000004</v>
      </c>
      <c r="AA49" s="353">
        <f t="shared" si="1"/>
        <v>675840</v>
      </c>
      <c r="AB49" s="354"/>
      <c r="AC49" s="355">
        <v>0</v>
      </c>
      <c r="AD49" s="350"/>
      <c r="AE49" s="350"/>
      <c r="AF49" s="358">
        <f t="shared" si="2"/>
        <v>675840</v>
      </c>
      <c r="AG49" s="350" t="s">
        <v>1073</v>
      </c>
      <c r="AH49" s="350"/>
      <c r="AI49" s="350">
        <v>60</v>
      </c>
      <c r="AJ49" s="351" t="s">
        <v>4262</v>
      </c>
      <c r="AK49" s="351" t="s">
        <v>1854</v>
      </c>
      <c r="AL49" s="357" t="s">
        <v>1928</v>
      </c>
      <c r="AM49" s="350" t="s">
        <v>52</v>
      </c>
      <c r="AN49" s="377" t="s">
        <v>1076</v>
      </c>
      <c r="AO49" s="350" t="s">
        <v>1078</v>
      </c>
      <c r="AP49" s="350"/>
      <c r="AQ49" s="356" t="s">
        <v>37</v>
      </c>
      <c r="AR49" s="350" t="s">
        <v>1222</v>
      </c>
      <c r="AS49" s="379"/>
      <c r="AT49" s="348" t="s">
        <v>1509</v>
      </c>
      <c r="AU49" s="412"/>
      <c r="AV49" s="352">
        <v>0.52</v>
      </c>
    </row>
    <row r="50" spans="1:48">
      <c r="A50" s="405"/>
      <c r="B50" s="411"/>
      <c r="C50" s="405"/>
      <c r="D50" s="425" t="s">
        <v>86</v>
      </c>
      <c r="E50" s="426"/>
      <c r="F50" s="427"/>
      <c r="G50" s="428">
        <v>2022</v>
      </c>
      <c r="H50" s="428" t="s">
        <v>3062</v>
      </c>
      <c r="I50" s="427" t="s">
        <v>1699</v>
      </c>
      <c r="J50" s="421"/>
      <c r="K50" s="427" t="s">
        <v>4266</v>
      </c>
      <c r="L50" s="427" t="s">
        <v>1926</v>
      </c>
      <c r="M50" s="421">
        <v>44636</v>
      </c>
      <c r="N50" s="421">
        <v>44835</v>
      </c>
      <c r="O50" s="421"/>
      <c r="P50" s="429"/>
      <c r="Q50" s="421"/>
      <c r="R50" s="421"/>
      <c r="S50" s="427" t="s">
        <v>1729</v>
      </c>
      <c r="T50" s="427">
        <v>60</v>
      </c>
      <c r="U50" s="427"/>
      <c r="V50" s="430" t="s">
        <v>973</v>
      </c>
      <c r="W50" s="427">
        <v>400</v>
      </c>
      <c r="X50" s="431">
        <v>3072</v>
      </c>
      <c r="Y50" s="413">
        <f t="shared" si="0"/>
        <v>1228800</v>
      </c>
      <c r="Z50" s="352">
        <v>0.55000000000000004</v>
      </c>
      <c r="AA50" s="353">
        <f t="shared" si="1"/>
        <v>675840</v>
      </c>
      <c r="AB50" s="354"/>
      <c r="AC50" s="355">
        <v>0</v>
      </c>
      <c r="AD50" s="350"/>
      <c r="AE50" s="350"/>
      <c r="AF50" s="358">
        <f t="shared" si="2"/>
        <v>675840</v>
      </c>
      <c r="AG50" s="350" t="s">
        <v>1073</v>
      </c>
      <c r="AH50" s="350"/>
      <c r="AI50" s="350">
        <v>60</v>
      </c>
      <c r="AJ50" s="351" t="s">
        <v>4262</v>
      </c>
      <c r="AK50" s="351" t="s">
        <v>1854</v>
      </c>
      <c r="AL50" s="357" t="s">
        <v>1928</v>
      </c>
      <c r="AM50" s="350" t="s">
        <v>52</v>
      </c>
      <c r="AN50" s="377" t="s">
        <v>1076</v>
      </c>
      <c r="AO50" s="350" t="s">
        <v>1078</v>
      </c>
      <c r="AP50" s="350"/>
      <c r="AQ50" s="356" t="s">
        <v>37</v>
      </c>
      <c r="AR50" s="350" t="s">
        <v>1222</v>
      </c>
      <c r="AS50" s="379"/>
      <c r="AT50" s="348" t="s">
        <v>1509</v>
      </c>
      <c r="AU50" s="412"/>
      <c r="AV50" s="352">
        <v>0.52</v>
      </c>
    </row>
    <row r="51" spans="1:48">
      <c r="A51" s="405"/>
      <c r="B51" s="411"/>
      <c r="C51" s="405"/>
      <c r="D51" s="425" t="s">
        <v>86</v>
      </c>
      <c r="E51" s="426"/>
      <c r="F51" s="427"/>
      <c r="G51" s="428">
        <v>2022</v>
      </c>
      <c r="H51" s="428" t="s">
        <v>3062</v>
      </c>
      <c r="I51" s="427" t="s">
        <v>1699</v>
      </c>
      <c r="J51" s="421"/>
      <c r="K51" s="427" t="s">
        <v>4267</v>
      </c>
      <c r="L51" s="427" t="s">
        <v>1926</v>
      </c>
      <c r="M51" s="421">
        <v>44636</v>
      </c>
      <c r="N51" s="421">
        <v>44866</v>
      </c>
      <c r="O51" s="421"/>
      <c r="P51" s="429"/>
      <c r="Q51" s="421"/>
      <c r="R51" s="421"/>
      <c r="S51" s="427" t="s">
        <v>1729</v>
      </c>
      <c r="T51" s="427">
        <v>60</v>
      </c>
      <c r="U51" s="427"/>
      <c r="V51" s="430" t="s">
        <v>973</v>
      </c>
      <c r="W51" s="427">
        <v>400</v>
      </c>
      <c r="X51" s="431">
        <v>3072</v>
      </c>
      <c r="Y51" s="413">
        <f t="shared" si="0"/>
        <v>1228800</v>
      </c>
      <c r="Z51" s="352">
        <v>0.55000000000000004</v>
      </c>
      <c r="AA51" s="353">
        <f t="shared" si="1"/>
        <v>675840</v>
      </c>
      <c r="AB51" s="354"/>
      <c r="AC51" s="355">
        <v>0</v>
      </c>
      <c r="AD51" s="350"/>
      <c r="AE51" s="350"/>
      <c r="AF51" s="358">
        <f t="shared" si="2"/>
        <v>675840</v>
      </c>
      <c r="AG51" s="350" t="s">
        <v>1073</v>
      </c>
      <c r="AH51" s="350"/>
      <c r="AI51" s="350">
        <v>60</v>
      </c>
      <c r="AJ51" s="351" t="s">
        <v>4262</v>
      </c>
      <c r="AK51" s="351" t="s">
        <v>1854</v>
      </c>
      <c r="AL51" s="357" t="s">
        <v>1928</v>
      </c>
      <c r="AM51" s="350" t="s">
        <v>52</v>
      </c>
      <c r="AN51" s="377" t="s">
        <v>1076</v>
      </c>
      <c r="AO51" s="350" t="s">
        <v>1078</v>
      </c>
      <c r="AP51" s="350"/>
      <c r="AQ51" s="356" t="s">
        <v>37</v>
      </c>
      <c r="AR51" s="350" t="s">
        <v>1222</v>
      </c>
      <c r="AS51" s="379"/>
      <c r="AT51" s="348" t="s">
        <v>1509</v>
      </c>
      <c r="AU51" s="412"/>
      <c r="AV51" s="352">
        <v>0.52</v>
      </c>
    </row>
    <row r="52" spans="1:48">
      <c r="A52" s="405"/>
      <c r="B52" s="411"/>
      <c r="C52" s="405"/>
      <c r="D52" s="425" t="s">
        <v>86</v>
      </c>
      <c r="E52" s="426"/>
      <c r="F52" s="427"/>
      <c r="G52" s="428">
        <v>2022</v>
      </c>
      <c r="H52" s="428" t="s">
        <v>3062</v>
      </c>
      <c r="I52" s="427" t="s">
        <v>1699</v>
      </c>
      <c r="J52" s="421"/>
      <c r="K52" s="427" t="s">
        <v>4268</v>
      </c>
      <c r="L52" s="427" t="s">
        <v>1926</v>
      </c>
      <c r="M52" s="421">
        <v>44636</v>
      </c>
      <c r="N52" s="421">
        <v>44896</v>
      </c>
      <c r="O52" s="421"/>
      <c r="P52" s="429"/>
      <c r="Q52" s="421"/>
      <c r="R52" s="421"/>
      <c r="S52" s="427" t="s">
        <v>1729</v>
      </c>
      <c r="T52" s="427">
        <v>60</v>
      </c>
      <c r="U52" s="427"/>
      <c r="V52" s="430" t="s">
        <v>973</v>
      </c>
      <c r="W52" s="427">
        <v>400</v>
      </c>
      <c r="X52" s="431">
        <v>3072</v>
      </c>
      <c r="Y52" s="413">
        <f t="shared" si="0"/>
        <v>1228800</v>
      </c>
      <c r="Z52" s="352">
        <v>0.55000000000000004</v>
      </c>
      <c r="AA52" s="353">
        <f t="shared" si="1"/>
        <v>675840</v>
      </c>
      <c r="AB52" s="354"/>
      <c r="AC52" s="355">
        <v>0</v>
      </c>
      <c r="AD52" s="350"/>
      <c r="AE52" s="350"/>
      <c r="AF52" s="358">
        <f t="shared" si="2"/>
        <v>675840</v>
      </c>
      <c r="AG52" s="350" t="s">
        <v>1073</v>
      </c>
      <c r="AH52" s="350"/>
      <c r="AI52" s="350">
        <v>60</v>
      </c>
      <c r="AJ52" s="351" t="s">
        <v>4262</v>
      </c>
      <c r="AK52" s="351" t="s">
        <v>1854</v>
      </c>
      <c r="AL52" s="357" t="s">
        <v>1928</v>
      </c>
      <c r="AM52" s="350" t="s">
        <v>52</v>
      </c>
      <c r="AN52" s="377" t="s">
        <v>1076</v>
      </c>
      <c r="AO52" s="350" t="s">
        <v>1078</v>
      </c>
      <c r="AP52" s="350"/>
      <c r="AQ52" s="356" t="s">
        <v>37</v>
      </c>
      <c r="AR52" s="350" t="s">
        <v>1222</v>
      </c>
      <c r="AS52" s="379"/>
      <c r="AT52" s="348" t="s">
        <v>1509</v>
      </c>
      <c r="AU52" s="412"/>
      <c r="AV52" s="352">
        <v>0.52</v>
      </c>
    </row>
    <row r="53" spans="1:48">
      <c r="A53" s="405"/>
      <c r="B53" s="411"/>
      <c r="C53" s="405"/>
      <c r="D53" s="425" t="s">
        <v>86</v>
      </c>
      <c r="E53" s="426"/>
      <c r="F53" s="427"/>
      <c r="G53" s="428">
        <v>2022</v>
      </c>
      <c r="H53" s="428" t="s">
        <v>3062</v>
      </c>
      <c r="I53" s="427" t="s">
        <v>1699</v>
      </c>
      <c r="J53" s="421"/>
      <c r="K53" s="427" t="s">
        <v>4269</v>
      </c>
      <c r="L53" s="427" t="s">
        <v>1943</v>
      </c>
      <c r="M53" s="421">
        <v>44516</v>
      </c>
      <c r="N53" s="421">
        <v>44683</v>
      </c>
      <c r="O53" s="421"/>
      <c r="P53" s="429"/>
      <c r="Q53" s="421"/>
      <c r="R53" s="421"/>
      <c r="S53" s="427" t="s">
        <v>1712</v>
      </c>
      <c r="T53" s="427">
        <v>60</v>
      </c>
      <c r="U53" s="427"/>
      <c r="V53" s="430" t="s">
        <v>973</v>
      </c>
      <c r="W53" s="427">
        <v>400</v>
      </c>
      <c r="X53" s="431">
        <v>3840</v>
      </c>
      <c r="Y53" s="413">
        <f t="shared" si="0"/>
        <v>1536000</v>
      </c>
      <c r="Z53" s="352">
        <v>0.55000000000000004</v>
      </c>
      <c r="AA53" s="353">
        <f t="shared" si="1"/>
        <v>844800.00000000012</v>
      </c>
      <c r="AB53" s="354"/>
      <c r="AC53" s="355">
        <v>0</v>
      </c>
      <c r="AD53" s="350"/>
      <c r="AE53" s="350"/>
      <c r="AF53" s="358">
        <f t="shared" si="2"/>
        <v>844800.00000000012</v>
      </c>
      <c r="AG53" s="350" t="s">
        <v>1073</v>
      </c>
      <c r="AH53" s="350"/>
      <c r="AI53" s="350">
        <v>60</v>
      </c>
      <c r="AJ53" s="351" t="s">
        <v>1944</v>
      </c>
      <c r="AK53" s="351" t="s">
        <v>50</v>
      </c>
      <c r="AL53" s="357" t="s">
        <v>1945</v>
      </c>
      <c r="AM53" s="350" t="s">
        <v>52</v>
      </c>
      <c r="AN53" s="377" t="s">
        <v>50</v>
      </c>
      <c r="AO53" s="350" t="s">
        <v>1078</v>
      </c>
      <c r="AP53" s="350" t="s">
        <v>38</v>
      </c>
      <c r="AQ53" s="356" t="s">
        <v>37</v>
      </c>
      <c r="AR53" s="350" t="s">
        <v>1947</v>
      </c>
      <c r="AS53" s="379"/>
      <c r="AT53" s="348"/>
      <c r="AU53" s="412"/>
      <c r="AV53" s="352">
        <v>0.49</v>
      </c>
    </row>
    <row r="54" spans="1:48">
      <c r="A54" s="405"/>
      <c r="B54" s="411"/>
      <c r="C54" s="405"/>
      <c r="D54" s="425" t="s">
        <v>86</v>
      </c>
      <c r="E54" s="426"/>
      <c r="F54" s="427"/>
      <c r="G54" s="428">
        <v>2022</v>
      </c>
      <c r="H54" s="428" t="s">
        <v>3062</v>
      </c>
      <c r="I54" s="427" t="s">
        <v>1699</v>
      </c>
      <c r="J54" s="421"/>
      <c r="K54" s="427" t="s">
        <v>4270</v>
      </c>
      <c r="L54" s="427" t="s">
        <v>1943</v>
      </c>
      <c r="M54" s="421">
        <v>44516</v>
      </c>
      <c r="N54" s="421">
        <v>44621</v>
      </c>
      <c r="O54" s="421"/>
      <c r="P54" s="429"/>
      <c r="Q54" s="421"/>
      <c r="R54" s="421"/>
      <c r="S54" s="427" t="s">
        <v>1712</v>
      </c>
      <c r="T54" s="427">
        <v>60</v>
      </c>
      <c r="U54" s="427"/>
      <c r="V54" s="430" t="s">
        <v>973</v>
      </c>
      <c r="W54" s="427">
        <v>400</v>
      </c>
      <c r="X54" s="431">
        <v>3840</v>
      </c>
      <c r="Y54" s="413">
        <f t="shared" si="0"/>
        <v>1536000</v>
      </c>
      <c r="Z54" s="352">
        <v>0.55000000000000004</v>
      </c>
      <c r="AA54" s="353">
        <f t="shared" si="1"/>
        <v>844800.00000000012</v>
      </c>
      <c r="AB54" s="354"/>
      <c r="AC54" s="355">
        <v>0</v>
      </c>
      <c r="AD54" s="350"/>
      <c r="AE54" s="350"/>
      <c r="AF54" s="358">
        <f t="shared" si="2"/>
        <v>844800.00000000012</v>
      </c>
      <c r="AG54" s="350" t="s">
        <v>1073</v>
      </c>
      <c r="AH54" s="350"/>
      <c r="AI54" s="350">
        <v>60</v>
      </c>
      <c r="AJ54" s="351" t="s">
        <v>1944</v>
      </c>
      <c r="AK54" s="351" t="s">
        <v>50</v>
      </c>
      <c r="AL54" s="357" t="s">
        <v>1945</v>
      </c>
      <c r="AM54" s="350" t="s">
        <v>52</v>
      </c>
      <c r="AN54" s="377" t="s">
        <v>50</v>
      </c>
      <c r="AO54" s="350" t="s">
        <v>1078</v>
      </c>
      <c r="AP54" s="350" t="s">
        <v>38</v>
      </c>
      <c r="AQ54" s="356" t="s">
        <v>37</v>
      </c>
      <c r="AR54" s="350" t="s">
        <v>1947</v>
      </c>
      <c r="AS54" s="379"/>
      <c r="AT54" s="348"/>
      <c r="AU54" s="412"/>
      <c r="AV54" s="352">
        <v>0.49</v>
      </c>
    </row>
    <row r="55" spans="1:48">
      <c r="A55" s="405"/>
      <c r="B55" s="411"/>
      <c r="C55" s="405"/>
      <c r="D55" s="425" t="s">
        <v>86</v>
      </c>
      <c r="E55" s="426"/>
      <c r="F55" s="427"/>
      <c r="G55" s="428">
        <v>2022</v>
      </c>
      <c r="H55" s="428" t="s">
        <v>3062</v>
      </c>
      <c r="I55" s="427" t="s">
        <v>1699</v>
      </c>
      <c r="J55" s="421"/>
      <c r="K55" s="427" t="s">
        <v>4271</v>
      </c>
      <c r="L55" s="427" t="s">
        <v>1943</v>
      </c>
      <c r="M55" s="421">
        <v>44516</v>
      </c>
      <c r="N55" s="421">
        <v>44593</v>
      </c>
      <c r="O55" s="421"/>
      <c r="P55" s="429"/>
      <c r="Q55" s="421"/>
      <c r="R55" s="421"/>
      <c r="S55" s="427" t="s">
        <v>1712</v>
      </c>
      <c r="T55" s="427">
        <v>60</v>
      </c>
      <c r="U55" s="427"/>
      <c r="V55" s="430" t="s">
        <v>973</v>
      </c>
      <c r="W55" s="427">
        <v>400</v>
      </c>
      <c r="X55" s="431">
        <v>3840</v>
      </c>
      <c r="Y55" s="413">
        <f t="shared" si="0"/>
        <v>1536000</v>
      </c>
      <c r="Z55" s="352">
        <v>0.55000000000000004</v>
      </c>
      <c r="AA55" s="353">
        <f t="shared" si="1"/>
        <v>844800.00000000012</v>
      </c>
      <c r="AB55" s="354"/>
      <c r="AC55" s="355">
        <v>0</v>
      </c>
      <c r="AD55" s="350"/>
      <c r="AE55" s="350"/>
      <c r="AF55" s="358">
        <f t="shared" si="2"/>
        <v>844800.00000000012</v>
      </c>
      <c r="AG55" s="350" t="s">
        <v>1073</v>
      </c>
      <c r="AH55" s="350"/>
      <c r="AI55" s="350">
        <v>60</v>
      </c>
      <c r="AJ55" s="351" t="s">
        <v>1944</v>
      </c>
      <c r="AK55" s="351" t="s">
        <v>50</v>
      </c>
      <c r="AL55" s="357" t="s">
        <v>1945</v>
      </c>
      <c r="AM55" s="350" t="s">
        <v>52</v>
      </c>
      <c r="AN55" s="377" t="s">
        <v>50</v>
      </c>
      <c r="AO55" s="350" t="s">
        <v>1078</v>
      </c>
      <c r="AP55" s="350" t="s">
        <v>38</v>
      </c>
      <c r="AQ55" s="356" t="s">
        <v>37</v>
      </c>
      <c r="AR55" s="350" t="s">
        <v>1947</v>
      </c>
      <c r="AS55" s="379"/>
      <c r="AT55" s="348"/>
      <c r="AU55" s="412"/>
      <c r="AV55" s="352">
        <v>0.49</v>
      </c>
    </row>
    <row r="56" spans="1:48">
      <c r="A56" s="405"/>
      <c r="B56" s="411"/>
      <c r="C56" s="405"/>
      <c r="D56" s="425" t="s">
        <v>86</v>
      </c>
      <c r="E56" s="426"/>
      <c r="F56" s="427"/>
      <c r="G56" s="428">
        <v>2022</v>
      </c>
      <c r="H56" s="428" t="s">
        <v>3062</v>
      </c>
      <c r="I56" s="427" t="s">
        <v>1699</v>
      </c>
      <c r="J56" s="421"/>
      <c r="K56" s="427" t="s">
        <v>4272</v>
      </c>
      <c r="L56" s="427" t="s">
        <v>1943</v>
      </c>
      <c r="M56" s="421">
        <v>44516</v>
      </c>
      <c r="N56" s="421">
        <v>44718</v>
      </c>
      <c r="O56" s="421"/>
      <c r="P56" s="429"/>
      <c r="Q56" s="421"/>
      <c r="R56" s="421"/>
      <c r="S56" s="427" t="s">
        <v>1712</v>
      </c>
      <c r="T56" s="427">
        <v>60</v>
      </c>
      <c r="U56" s="427"/>
      <c r="V56" s="430" t="s">
        <v>973</v>
      </c>
      <c r="W56" s="427">
        <v>400</v>
      </c>
      <c r="X56" s="431">
        <v>3840</v>
      </c>
      <c r="Y56" s="413">
        <f t="shared" si="0"/>
        <v>1536000</v>
      </c>
      <c r="Z56" s="352">
        <v>0.55000000000000004</v>
      </c>
      <c r="AA56" s="353">
        <f t="shared" si="1"/>
        <v>844800.00000000012</v>
      </c>
      <c r="AB56" s="354"/>
      <c r="AC56" s="355">
        <v>0</v>
      </c>
      <c r="AD56" s="350"/>
      <c r="AE56" s="350"/>
      <c r="AF56" s="358">
        <f t="shared" si="2"/>
        <v>844800.00000000012</v>
      </c>
      <c r="AG56" s="350" t="s">
        <v>1073</v>
      </c>
      <c r="AH56" s="350"/>
      <c r="AI56" s="350">
        <v>60</v>
      </c>
      <c r="AJ56" s="351" t="s">
        <v>1944</v>
      </c>
      <c r="AK56" s="351" t="s">
        <v>50</v>
      </c>
      <c r="AL56" s="357" t="s">
        <v>1945</v>
      </c>
      <c r="AM56" s="350" t="s">
        <v>52</v>
      </c>
      <c r="AN56" s="377" t="s">
        <v>50</v>
      </c>
      <c r="AO56" s="350" t="s">
        <v>1078</v>
      </c>
      <c r="AP56" s="350" t="s">
        <v>38</v>
      </c>
      <c r="AQ56" s="356" t="s">
        <v>37</v>
      </c>
      <c r="AR56" s="350" t="s">
        <v>1947</v>
      </c>
      <c r="AS56" s="379"/>
      <c r="AT56" s="348"/>
      <c r="AU56" s="412"/>
      <c r="AV56" s="352">
        <v>0.49</v>
      </c>
    </row>
    <row r="57" spans="1:48">
      <c r="A57" s="405"/>
      <c r="B57" s="411">
        <v>44581</v>
      </c>
      <c r="C57" s="405"/>
      <c r="D57" s="425" t="s">
        <v>86</v>
      </c>
      <c r="E57" s="426" t="s">
        <v>3925</v>
      </c>
      <c r="F57" s="427"/>
      <c r="G57" s="428">
        <v>2022</v>
      </c>
      <c r="H57" s="428" t="s">
        <v>3062</v>
      </c>
      <c r="I57" s="427" t="s">
        <v>1699</v>
      </c>
      <c r="J57" s="421"/>
      <c r="K57" s="427" t="s">
        <v>4273</v>
      </c>
      <c r="L57" s="427" t="s">
        <v>1943</v>
      </c>
      <c r="M57" s="421">
        <v>44510</v>
      </c>
      <c r="N57" s="421">
        <v>44718</v>
      </c>
      <c r="O57" s="421"/>
      <c r="P57" s="429"/>
      <c r="Q57" s="421"/>
      <c r="R57" s="421"/>
      <c r="S57" s="427" t="s">
        <v>1712</v>
      </c>
      <c r="T57" s="427">
        <v>60</v>
      </c>
      <c r="U57" s="427"/>
      <c r="V57" s="430" t="s">
        <v>986</v>
      </c>
      <c r="W57" s="427">
        <v>360</v>
      </c>
      <c r="X57" s="431">
        <v>3328</v>
      </c>
      <c r="Y57" s="413">
        <f t="shared" si="0"/>
        <v>1198080</v>
      </c>
      <c r="Z57" s="352">
        <v>0.53</v>
      </c>
      <c r="AA57" s="353">
        <f t="shared" si="1"/>
        <v>634982.40000000002</v>
      </c>
      <c r="AB57" s="354"/>
      <c r="AC57" s="355">
        <v>0</v>
      </c>
      <c r="AD57" s="350"/>
      <c r="AE57" s="350"/>
      <c r="AF57" s="358">
        <f t="shared" si="2"/>
        <v>634982.40000000002</v>
      </c>
      <c r="AG57" s="350" t="s">
        <v>1073</v>
      </c>
      <c r="AH57" s="350"/>
      <c r="AI57" s="350">
        <v>60</v>
      </c>
      <c r="AJ57" s="351" t="s">
        <v>1944</v>
      </c>
      <c r="AK57" s="351" t="s">
        <v>50</v>
      </c>
      <c r="AL57" s="357" t="s">
        <v>1945</v>
      </c>
      <c r="AM57" s="350" t="s">
        <v>52</v>
      </c>
      <c r="AN57" s="377" t="s">
        <v>50</v>
      </c>
      <c r="AO57" s="350" t="s">
        <v>1078</v>
      </c>
      <c r="AP57" s="350" t="s">
        <v>38</v>
      </c>
      <c r="AQ57" s="356" t="s">
        <v>37</v>
      </c>
      <c r="AR57" s="350" t="s">
        <v>1222</v>
      </c>
      <c r="AS57" s="379"/>
      <c r="AT57" s="348"/>
      <c r="AU57" s="412"/>
      <c r="AV57" s="352">
        <v>0.5</v>
      </c>
    </row>
    <row r="58" spans="1:48">
      <c r="A58" s="405"/>
      <c r="B58" s="411">
        <v>44657</v>
      </c>
      <c r="C58" s="405"/>
      <c r="D58" s="425" t="s">
        <v>86</v>
      </c>
      <c r="E58" s="426"/>
      <c r="F58" s="427"/>
      <c r="G58" s="428">
        <v>2022</v>
      </c>
      <c r="H58" s="428" t="s">
        <v>3062</v>
      </c>
      <c r="I58" s="427" t="s">
        <v>1699</v>
      </c>
      <c r="J58" s="421"/>
      <c r="K58" s="427" t="s">
        <v>4274</v>
      </c>
      <c r="L58" s="427" t="s">
        <v>1943</v>
      </c>
      <c r="M58" s="421">
        <v>44510</v>
      </c>
      <c r="N58" s="421">
        <v>44683</v>
      </c>
      <c r="O58" s="421"/>
      <c r="P58" s="429"/>
      <c r="Q58" s="421"/>
      <c r="R58" s="421"/>
      <c r="S58" s="427" t="s">
        <v>1712</v>
      </c>
      <c r="T58" s="427">
        <v>60</v>
      </c>
      <c r="U58" s="427"/>
      <c r="V58" s="430" t="s">
        <v>986</v>
      </c>
      <c r="W58" s="427">
        <v>360</v>
      </c>
      <c r="X58" s="431">
        <v>3328</v>
      </c>
      <c r="Y58" s="413">
        <f t="shared" si="0"/>
        <v>1198080</v>
      </c>
      <c r="Z58" s="352">
        <v>0.53</v>
      </c>
      <c r="AA58" s="353">
        <f t="shared" si="1"/>
        <v>634982.40000000002</v>
      </c>
      <c r="AB58" s="354"/>
      <c r="AC58" s="355">
        <v>0</v>
      </c>
      <c r="AD58" s="350"/>
      <c r="AE58" s="350"/>
      <c r="AF58" s="358">
        <f t="shared" si="2"/>
        <v>634982.40000000002</v>
      </c>
      <c r="AG58" s="350" t="s">
        <v>1073</v>
      </c>
      <c r="AH58" s="350"/>
      <c r="AI58" s="350">
        <v>60</v>
      </c>
      <c r="AJ58" s="351" t="s">
        <v>1944</v>
      </c>
      <c r="AK58" s="351" t="s">
        <v>50</v>
      </c>
      <c r="AL58" s="357" t="s">
        <v>1945</v>
      </c>
      <c r="AM58" s="350" t="s">
        <v>52</v>
      </c>
      <c r="AN58" s="377" t="s">
        <v>50</v>
      </c>
      <c r="AO58" s="350" t="s">
        <v>1078</v>
      </c>
      <c r="AP58" s="350" t="s">
        <v>38</v>
      </c>
      <c r="AQ58" s="356" t="s">
        <v>37</v>
      </c>
      <c r="AR58" s="350" t="s">
        <v>1222</v>
      </c>
      <c r="AS58" s="379"/>
      <c r="AT58" s="348"/>
      <c r="AU58" s="412"/>
      <c r="AV58" s="352">
        <v>0.5</v>
      </c>
    </row>
    <row r="59" spans="1:48">
      <c r="A59" s="405"/>
      <c r="B59" s="411">
        <v>44657</v>
      </c>
      <c r="C59" s="405"/>
      <c r="D59" s="425" t="s">
        <v>86</v>
      </c>
      <c r="E59" s="426"/>
      <c r="F59" s="427"/>
      <c r="G59" s="428">
        <v>2022</v>
      </c>
      <c r="H59" s="428" t="s">
        <v>3062</v>
      </c>
      <c r="I59" s="427" t="s">
        <v>1699</v>
      </c>
      <c r="J59" s="421"/>
      <c r="K59" s="427" t="s">
        <v>4275</v>
      </c>
      <c r="L59" s="427" t="s">
        <v>1943</v>
      </c>
      <c r="M59" s="421">
        <v>44510</v>
      </c>
      <c r="N59" s="421">
        <v>44655</v>
      </c>
      <c r="O59" s="421"/>
      <c r="P59" s="429"/>
      <c r="Q59" s="421"/>
      <c r="R59" s="421"/>
      <c r="S59" s="427" t="s">
        <v>1712</v>
      </c>
      <c r="T59" s="427">
        <v>60</v>
      </c>
      <c r="U59" s="427"/>
      <c r="V59" s="430" t="s">
        <v>986</v>
      </c>
      <c r="W59" s="427">
        <v>360</v>
      </c>
      <c r="X59" s="431">
        <v>3328</v>
      </c>
      <c r="Y59" s="413">
        <f t="shared" si="0"/>
        <v>1198080</v>
      </c>
      <c r="Z59" s="352">
        <v>0.53</v>
      </c>
      <c r="AA59" s="353">
        <f t="shared" si="1"/>
        <v>634982.40000000002</v>
      </c>
      <c r="AB59" s="354"/>
      <c r="AC59" s="355">
        <v>0</v>
      </c>
      <c r="AD59" s="350"/>
      <c r="AE59" s="350"/>
      <c r="AF59" s="358">
        <f t="shared" si="2"/>
        <v>634982.40000000002</v>
      </c>
      <c r="AG59" s="350" t="s">
        <v>1073</v>
      </c>
      <c r="AH59" s="350"/>
      <c r="AI59" s="350">
        <v>60</v>
      </c>
      <c r="AJ59" s="351" t="s">
        <v>1944</v>
      </c>
      <c r="AK59" s="351" t="s">
        <v>50</v>
      </c>
      <c r="AL59" s="357" t="s">
        <v>1945</v>
      </c>
      <c r="AM59" s="350" t="s">
        <v>52</v>
      </c>
      <c r="AN59" s="377" t="s">
        <v>50</v>
      </c>
      <c r="AO59" s="350" t="s">
        <v>1078</v>
      </c>
      <c r="AP59" s="350" t="s">
        <v>38</v>
      </c>
      <c r="AQ59" s="356" t="s">
        <v>37</v>
      </c>
      <c r="AR59" s="350" t="s">
        <v>1222</v>
      </c>
      <c r="AS59" s="379"/>
      <c r="AT59" s="348"/>
      <c r="AU59" s="412"/>
      <c r="AV59" s="352">
        <v>0.5</v>
      </c>
    </row>
    <row r="60" spans="1:48">
      <c r="A60" s="405"/>
      <c r="B60" s="411">
        <v>44627</v>
      </c>
      <c r="C60" s="405"/>
      <c r="D60" s="425" t="s">
        <v>86</v>
      </c>
      <c r="E60" s="426"/>
      <c r="F60" s="427"/>
      <c r="G60" s="428">
        <v>2022</v>
      </c>
      <c r="H60" s="428" t="s">
        <v>4223</v>
      </c>
      <c r="I60" s="427" t="s">
        <v>1699</v>
      </c>
      <c r="J60" s="421"/>
      <c r="K60" s="427" t="s">
        <v>4276</v>
      </c>
      <c r="L60" s="427" t="s">
        <v>1989</v>
      </c>
      <c r="M60" s="421">
        <v>44617</v>
      </c>
      <c r="N60" s="421">
        <v>44728</v>
      </c>
      <c r="O60" s="421"/>
      <c r="P60" s="429"/>
      <c r="Q60" s="421"/>
      <c r="R60" s="421"/>
      <c r="S60" s="427" t="s">
        <v>1729</v>
      </c>
      <c r="T60" s="427">
        <v>60</v>
      </c>
      <c r="U60" s="427" t="s">
        <v>1113</v>
      </c>
      <c r="V60" s="430" t="s">
        <v>973</v>
      </c>
      <c r="W60" s="427">
        <v>400</v>
      </c>
      <c r="X60" s="431">
        <v>1536</v>
      </c>
      <c r="Y60" s="413">
        <f t="shared" si="0"/>
        <v>614400</v>
      </c>
      <c r="Z60" s="352">
        <v>0.55000000000000004</v>
      </c>
      <c r="AA60" s="353">
        <f t="shared" si="1"/>
        <v>337920</v>
      </c>
      <c r="AB60" s="354"/>
      <c r="AC60" s="355">
        <v>0</v>
      </c>
      <c r="AD60" s="350"/>
      <c r="AE60" s="350"/>
      <c r="AF60" s="358">
        <f t="shared" si="2"/>
        <v>337920</v>
      </c>
      <c r="AG60" s="350" t="s">
        <v>1073</v>
      </c>
      <c r="AH60" s="350">
        <v>100</v>
      </c>
      <c r="AI60" s="350">
        <v>0</v>
      </c>
      <c r="AJ60" s="351" t="s">
        <v>2112</v>
      </c>
      <c r="AK60" s="351" t="s">
        <v>50</v>
      </c>
      <c r="AL60" s="357">
        <v>92058</v>
      </c>
      <c r="AM60" s="350" t="s">
        <v>52</v>
      </c>
      <c r="AN60" s="377"/>
      <c r="AO60" s="350" t="s">
        <v>1078</v>
      </c>
      <c r="AP60" s="350"/>
      <c r="AQ60" s="356" t="s">
        <v>37</v>
      </c>
      <c r="AR60" s="350" t="s">
        <v>1222</v>
      </c>
      <c r="AS60" s="379"/>
      <c r="AT60" s="348"/>
      <c r="AU60" s="412"/>
      <c r="AV60" s="352">
        <v>0.53</v>
      </c>
    </row>
    <row r="61" spans="1:48">
      <c r="A61" s="405"/>
      <c r="B61" s="411">
        <v>44627</v>
      </c>
      <c r="C61" s="405"/>
      <c r="D61" s="425" t="s">
        <v>86</v>
      </c>
      <c r="E61" s="426"/>
      <c r="F61" s="427"/>
      <c r="G61" s="428">
        <v>2022</v>
      </c>
      <c r="H61" s="428" t="s">
        <v>4223</v>
      </c>
      <c r="I61" s="427" t="s">
        <v>1699</v>
      </c>
      <c r="J61" s="421"/>
      <c r="K61" s="427" t="s">
        <v>4277</v>
      </c>
      <c r="L61" s="427" t="s">
        <v>1989</v>
      </c>
      <c r="M61" s="421">
        <v>44615</v>
      </c>
      <c r="N61" s="421">
        <v>44763</v>
      </c>
      <c r="O61" s="421"/>
      <c r="P61" s="429"/>
      <c r="Q61" s="421"/>
      <c r="R61" s="421"/>
      <c r="S61" s="427" t="s">
        <v>1729</v>
      </c>
      <c r="T61" s="427">
        <v>60</v>
      </c>
      <c r="U61" s="427" t="s">
        <v>1113</v>
      </c>
      <c r="V61" s="430" t="s">
        <v>973</v>
      </c>
      <c r="W61" s="427">
        <v>400</v>
      </c>
      <c r="X61" s="431">
        <v>1536</v>
      </c>
      <c r="Y61" s="413">
        <f t="shared" si="0"/>
        <v>614400</v>
      </c>
      <c r="Z61" s="352">
        <v>0.55000000000000004</v>
      </c>
      <c r="AA61" s="353">
        <f t="shared" si="1"/>
        <v>337920</v>
      </c>
      <c r="AB61" s="354"/>
      <c r="AC61" s="355">
        <v>0</v>
      </c>
      <c r="AD61" s="350"/>
      <c r="AE61" s="350"/>
      <c r="AF61" s="358">
        <f t="shared" si="2"/>
        <v>337920</v>
      </c>
      <c r="AG61" s="350" t="s">
        <v>1073</v>
      </c>
      <c r="AH61" s="350">
        <v>100</v>
      </c>
      <c r="AI61" s="350">
        <v>0</v>
      </c>
      <c r="AJ61" s="351" t="s">
        <v>2112</v>
      </c>
      <c r="AK61" s="351" t="s">
        <v>50</v>
      </c>
      <c r="AL61" s="357">
        <v>92058</v>
      </c>
      <c r="AM61" s="350" t="s">
        <v>52</v>
      </c>
      <c r="AN61" s="377"/>
      <c r="AO61" s="350" t="s">
        <v>1078</v>
      </c>
      <c r="AP61" s="350"/>
      <c r="AQ61" s="356" t="s">
        <v>37</v>
      </c>
      <c r="AR61" s="350" t="s">
        <v>1222</v>
      </c>
      <c r="AS61" s="379"/>
      <c r="AT61" s="348"/>
      <c r="AU61" s="412"/>
      <c r="AV61" s="352">
        <v>0.53</v>
      </c>
    </row>
    <row r="62" spans="1:48">
      <c r="A62" s="405"/>
      <c r="B62" s="411">
        <v>44627</v>
      </c>
      <c r="C62" s="405"/>
      <c r="D62" s="425" t="s">
        <v>86</v>
      </c>
      <c r="E62" s="426"/>
      <c r="F62" s="427"/>
      <c r="G62" s="428">
        <v>2022</v>
      </c>
      <c r="H62" s="428" t="s">
        <v>4223</v>
      </c>
      <c r="I62" s="427" t="s">
        <v>1699</v>
      </c>
      <c r="J62" s="421"/>
      <c r="K62" s="427" t="s">
        <v>4278</v>
      </c>
      <c r="L62" s="427" t="s">
        <v>1989</v>
      </c>
      <c r="M62" s="421">
        <v>44615</v>
      </c>
      <c r="N62" s="421">
        <v>44790</v>
      </c>
      <c r="O62" s="421"/>
      <c r="P62" s="429"/>
      <c r="Q62" s="421"/>
      <c r="R62" s="421"/>
      <c r="S62" s="427" t="s">
        <v>1729</v>
      </c>
      <c r="T62" s="427">
        <v>60</v>
      </c>
      <c r="U62" s="427" t="s">
        <v>1113</v>
      </c>
      <c r="V62" s="430" t="s">
        <v>973</v>
      </c>
      <c r="W62" s="427">
        <v>400</v>
      </c>
      <c r="X62" s="431">
        <v>1536</v>
      </c>
      <c r="Y62" s="413">
        <f t="shared" si="0"/>
        <v>614400</v>
      </c>
      <c r="Z62" s="352">
        <v>0.55000000000000004</v>
      </c>
      <c r="AA62" s="353">
        <f t="shared" si="1"/>
        <v>337920</v>
      </c>
      <c r="AB62" s="354"/>
      <c r="AC62" s="355">
        <v>0</v>
      </c>
      <c r="AD62" s="350"/>
      <c r="AE62" s="350"/>
      <c r="AF62" s="358">
        <f t="shared" si="2"/>
        <v>337920</v>
      </c>
      <c r="AG62" s="350" t="s">
        <v>1073</v>
      </c>
      <c r="AH62" s="350">
        <v>100</v>
      </c>
      <c r="AI62" s="350">
        <v>0</v>
      </c>
      <c r="AJ62" s="351" t="s">
        <v>2112</v>
      </c>
      <c r="AK62" s="351" t="s">
        <v>50</v>
      </c>
      <c r="AL62" s="357">
        <v>92058</v>
      </c>
      <c r="AM62" s="350" t="s">
        <v>52</v>
      </c>
      <c r="AN62" s="377"/>
      <c r="AO62" s="350" t="s">
        <v>1078</v>
      </c>
      <c r="AP62" s="350"/>
      <c r="AQ62" s="356" t="s">
        <v>37</v>
      </c>
      <c r="AR62" s="350" t="s">
        <v>1222</v>
      </c>
      <c r="AS62" s="379"/>
      <c r="AT62" s="348"/>
      <c r="AU62" s="412"/>
      <c r="AV62" s="352">
        <v>0.53</v>
      </c>
    </row>
    <row r="63" spans="1:48">
      <c r="A63" s="405"/>
      <c r="B63" s="411">
        <v>44627</v>
      </c>
      <c r="C63" s="405"/>
      <c r="D63" s="425" t="s">
        <v>86</v>
      </c>
      <c r="E63" s="426"/>
      <c r="F63" s="427"/>
      <c r="G63" s="428">
        <v>2022</v>
      </c>
      <c r="H63" s="428" t="s">
        <v>4223</v>
      </c>
      <c r="I63" s="427" t="s">
        <v>1699</v>
      </c>
      <c r="J63" s="421"/>
      <c r="K63" s="427" t="s">
        <v>4279</v>
      </c>
      <c r="L63" s="427" t="s">
        <v>1989</v>
      </c>
      <c r="M63" s="421">
        <v>44615</v>
      </c>
      <c r="N63" s="421">
        <v>44819</v>
      </c>
      <c r="O63" s="421"/>
      <c r="P63" s="429"/>
      <c r="Q63" s="421"/>
      <c r="R63" s="421"/>
      <c r="S63" s="427" t="s">
        <v>1729</v>
      </c>
      <c r="T63" s="427">
        <v>60</v>
      </c>
      <c r="U63" s="427" t="s">
        <v>1113</v>
      </c>
      <c r="V63" s="430" t="s">
        <v>973</v>
      </c>
      <c r="W63" s="427">
        <v>400</v>
      </c>
      <c r="X63" s="431">
        <v>1536</v>
      </c>
      <c r="Y63" s="413">
        <f t="shared" si="0"/>
        <v>614400</v>
      </c>
      <c r="Z63" s="352">
        <v>0.55000000000000004</v>
      </c>
      <c r="AA63" s="353">
        <f t="shared" si="1"/>
        <v>337920</v>
      </c>
      <c r="AB63" s="354"/>
      <c r="AC63" s="355">
        <v>0</v>
      </c>
      <c r="AD63" s="350"/>
      <c r="AE63" s="350"/>
      <c r="AF63" s="358">
        <f t="shared" si="2"/>
        <v>337920</v>
      </c>
      <c r="AG63" s="350" t="s">
        <v>1073</v>
      </c>
      <c r="AH63" s="350">
        <v>100</v>
      </c>
      <c r="AI63" s="350">
        <v>0</v>
      </c>
      <c r="AJ63" s="351" t="s">
        <v>2112</v>
      </c>
      <c r="AK63" s="351" t="s">
        <v>50</v>
      </c>
      <c r="AL63" s="357">
        <v>92058</v>
      </c>
      <c r="AM63" s="350" t="s">
        <v>52</v>
      </c>
      <c r="AN63" s="377"/>
      <c r="AO63" s="350" t="s">
        <v>1078</v>
      </c>
      <c r="AP63" s="350"/>
      <c r="AQ63" s="356" t="s">
        <v>37</v>
      </c>
      <c r="AR63" s="350" t="s">
        <v>1222</v>
      </c>
      <c r="AS63" s="379"/>
      <c r="AT63" s="348"/>
      <c r="AU63" s="412"/>
      <c r="AV63" s="352">
        <v>0.53</v>
      </c>
    </row>
    <row r="64" spans="1:48">
      <c r="A64" s="405"/>
      <c r="B64" s="411">
        <v>44627</v>
      </c>
      <c r="C64" s="405"/>
      <c r="D64" s="425" t="s">
        <v>86</v>
      </c>
      <c r="E64" s="426"/>
      <c r="F64" s="427"/>
      <c r="G64" s="428">
        <v>2022</v>
      </c>
      <c r="H64" s="428" t="s">
        <v>4223</v>
      </c>
      <c r="I64" s="427" t="s">
        <v>1699</v>
      </c>
      <c r="J64" s="421"/>
      <c r="K64" s="427" t="s">
        <v>4280</v>
      </c>
      <c r="L64" s="427" t="s">
        <v>1989</v>
      </c>
      <c r="M64" s="421">
        <v>44652</v>
      </c>
      <c r="N64" s="421">
        <v>44900</v>
      </c>
      <c r="O64" s="421"/>
      <c r="P64" s="429"/>
      <c r="Q64" s="421"/>
      <c r="R64" s="421"/>
      <c r="S64" s="427" t="s">
        <v>1729</v>
      </c>
      <c r="T64" s="427">
        <v>60</v>
      </c>
      <c r="U64" s="427" t="s">
        <v>1113</v>
      </c>
      <c r="V64" s="430" t="s">
        <v>973</v>
      </c>
      <c r="W64" s="427">
        <v>400</v>
      </c>
      <c r="X64" s="431">
        <v>9984</v>
      </c>
      <c r="Y64" s="413">
        <f t="shared" si="0"/>
        <v>3993600</v>
      </c>
      <c r="Z64" s="352">
        <v>0.55000000000000004</v>
      </c>
      <c r="AA64" s="353">
        <f t="shared" si="1"/>
        <v>2196480</v>
      </c>
      <c r="AB64" s="354"/>
      <c r="AC64" s="355">
        <v>0</v>
      </c>
      <c r="AD64" s="350"/>
      <c r="AE64" s="350"/>
      <c r="AF64" s="358">
        <f t="shared" si="2"/>
        <v>2196480</v>
      </c>
      <c r="AG64" s="350" t="s">
        <v>1073</v>
      </c>
      <c r="AH64" s="350">
        <v>100</v>
      </c>
      <c r="AI64" s="350">
        <v>0</v>
      </c>
      <c r="AJ64" s="351" t="s">
        <v>2112</v>
      </c>
      <c r="AK64" s="351" t="s">
        <v>50</v>
      </c>
      <c r="AL64" s="357">
        <v>92058</v>
      </c>
      <c r="AM64" s="350" t="s">
        <v>52</v>
      </c>
      <c r="AN64" s="377"/>
      <c r="AO64" s="350" t="s">
        <v>1078</v>
      </c>
      <c r="AP64" s="350"/>
      <c r="AQ64" s="356" t="s">
        <v>37</v>
      </c>
      <c r="AR64" s="350" t="s">
        <v>1222</v>
      </c>
      <c r="AS64" s="379"/>
      <c r="AT64" s="348"/>
      <c r="AU64" s="412"/>
      <c r="AV64" s="352">
        <v>0.53</v>
      </c>
    </row>
    <row r="65" spans="1:48">
      <c r="A65" s="405"/>
      <c r="B65" s="411">
        <v>44627</v>
      </c>
      <c r="C65" s="405"/>
      <c r="D65" s="425" t="s">
        <v>86</v>
      </c>
      <c r="E65" s="426"/>
      <c r="F65" s="427"/>
      <c r="G65" s="428">
        <v>2022</v>
      </c>
      <c r="H65" s="428" t="s">
        <v>4223</v>
      </c>
      <c r="I65" s="427" t="s">
        <v>1699</v>
      </c>
      <c r="J65" s="421"/>
      <c r="K65" s="427" t="s">
        <v>4281</v>
      </c>
      <c r="L65" s="427" t="s">
        <v>1989</v>
      </c>
      <c r="M65" s="421">
        <v>44652</v>
      </c>
      <c r="N65" s="421">
        <v>44868</v>
      </c>
      <c r="O65" s="421"/>
      <c r="P65" s="429"/>
      <c r="Q65" s="421"/>
      <c r="R65" s="421"/>
      <c r="S65" s="427" t="s">
        <v>1729</v>
      </c>
      <c r="T65" s="427">
        <v>60</v>
      </c>
      <c r="U65" s="427" t="s">
        <v>1113</v>
      </c>
      <c r="V65" s="430" t="s">
        <v>973</v>
      </c>
      <c r="W65" s="427">
        <v>400</v>
      </c>
      <c r="X65" s="431">
        <v>9984</v>
      </c>
      <c r="Y65" s="413">
        <f t="shared" si="0"/>
        <v>3993600</v>
      </c>
      <c r="Z65" s="352">
        <v>0.55000000000000004</v>
      </c>
      <c r="AA65" s="681">
        <f t="shared" si="1"/>
        <v>2196480</v>
      </c>
      <c r="AB65" s="354"/>
      <c r="AC65" s="355">
        <v>0</v>
      </c>
      <c r="AD65" s="350"/>
      <c r="AE65" s="350"/>
      <c r="AF65" s="358">
        <f t="shared" si="2"/>
        <v>2196480</v>
      </c>
      <c r="AG65" s="350" t="s">
        <v>1073</v>
      </c>
      <c r="AH65" s="350">
        <v>100</v>
      </c>
      <c r="AI65" s="350">
        <v>0</v>
      </c>
      <c r="AJ65" s="351" t="s">
        <v>2112</v>
      </c>
      <c r="AK65" s="351" t="s">
        <v>50</v>
      </c>
      <c r="AL65" s="357">
        <v>92058</v>
      </c>
      <c r="AM65" s="350" t="s">
        <v>52</v>
      </c>
      <c r="AN65" s="377"/>
      <c r="AO65" s="350" t="s">
        <v>1078</v>
      </c>
      <c r="AP65" s="350"/>
      <c r="AQ65" s="356" t="s">
        <v>37</v>
      </c>
      <c r="AR65" s="350" t="s">
        <v>1222</v>
      </c>
      <c r="AS65" s="379"/>
      <c r="AT65" s="348"/>
      <c r="AU65" s="412"/>
      <c r="AV65" s="352">
        <v>0.53</v>
      </c>
    </row>
    <row r="66" spans="1:48">
      <c r="A66" s="405"/>
      <c r="B66" s="411">
        <v>44642</v>
      </c>
      <c r="C66" s="405"/>
      <c r="D66" s="425" t="s">
        <v>86</v>
      </c>
      <c r="E66" s="426"/>
      <c r="F66" s="427"/>
      <c r="G66" s="428">
        <v>2022</v>
      </c>
      <c r="H66" s="428" t="s">
        <v>3062</v>
      </c>
      <c r="I66" s="427" t="s">
        <v>1699</v>
      </c>
      <c r="J66" s="421"/>
      <c r="K66" s="427" t="s">
        <v>4282</v>
      </c>
      <c r="L66" s="427" t="s">
        <v>1723</v>
      </c>
      <c r="M66" s="421">
        <v>44571</v>
      </c>
      <c r="N66" s="421">
        <v>44712</v>
      </c>
      <c r="O66" s="421"/>
      <c r="P66" s="429"/>
      <c r="Q66" s="421"/>
      <c r="R66" s="421"/>
      <c r="S66" s="427" t="s">
        <v>88</v>
      </c>
      <c r="T66" s="427">
        <v>60</v>
      </c>
      <c r="U66" s="427"/>
      <c r="V66" s="430" t="s">
        <v>973</v>
      </c>
      <c r="W66" s="427">
        <v>400</v>
      </c>
      <c r="X66" s="431">
        <v>3072</v>
      </c>
      <c r="Y66" s="413">
        <f t="shared" si="0"/>
        <v>1228800</v>
      </c>
      <c r="Z66" s="352">
        <v>0.55000000000000004</v>
      </c>
      <c r="AA66" s="681">
        <f t="shared" si="1"/>
        <v>675840</v>
      </c>
      <c r="AB66" s="354"/>
      <c r="AC66" s="355">
        <v>0</v>
      </c>
      <c r="AD66" s="350"/>
      <c r="AE66" s="350"/>
      <c r="AF66" s="358">
        <f t="shared" si="2"/>
        <v>675840</v>
      </c>
      <c r="AG66" s="350" t="s">
        <v>1073</v>
      </c>
      <c r="AH66" s="350"/>
      <c r="AI66" s="350">
        <v>60</v>
      </c>
      <c r="AJ66" s="351" t="s">
        <v>1724</v>
      </c>
      <c r="AK66" s="351" t="s">
        <v>50</v>
      </c>
      <c r="AL66" s="357">
        <v>92126</v>
      </c>
      <c r="AM66" s="350" t="s">
        <v>52</v>
      </c>
      <c r="AN66" s="377"/>
      <c r="AO66" s="350" t="s">
        <v>1078</v>
      </c>
      <c r="AP66" s="350"/>
      <c r="AQ66" s="356" t="s">
        <v>37</v>
      </c>
      <c r="AR66" s="350"/>
      <c r="AS66" s="379"/>
      <c r="AT66" s="348" t="s">
        <v>1509</v>
      </c>
      <c r="AU66" s="412"/>
      <c r="AV66" s="352">
        <v>0.52</v>
      </c>
    </row>
    <row r="67" spans="1:48">
      <c r="A67" s="405"/>
      <c r="B67" s="411">
        <v>44642</v>
      </c>
      <c r="C67" s="405"/>
      <c r="D67" s="425" t="s">
        <v>86</v>
      </c>
      <c r="E67" s="426"/>
      <c r="F67" s="427"/>
      <c r="G67" s="428">
        <v>2022</v>
      </c>
      <c r="H67" s="428" t="s">
        <v>4223</v>
      </c>
      <c r="I67" s="427" t="s">
        <v>1699</v>
      </c>
      <c r="J67" s="421"/>
      <c r="K67" s="427" t="s">
        <v>4283</v>
      </c>
      <c r="L67" s="427" t="s">
        <v>1723</v>
      </c>
      <c r="M67" s="421">
        <v>44571</v>
      </c>
      <c r="N67" s="421">
        <v>44704</v>
      </c>
      <c r="O67" s="421"/>
      <c r="P67" s="429"/>
      <c r="Q67" s="421"/>
      <c r="R67" s="421"/>
      <c r="S67" s="427" t="s">
        <v>88</v>
      </c>
      <c r="T67" s="427">
        <v>60</v>
      </c>
      <c r="U67" s="427"/>
      <c r="V67" s="430" t="s">
        <v>986</v>
      </c>
      <c r="W67" s="427">
        <v>360</v>
      </c>
      <c r="X67" s="431">
        <v>5376</v>
      </c>
      <c r="Y67" s="413">
        <f t="shared" si="0"/>
        <v>1935360</v>
      </c>
      <c r="Z67" s="352">
        <v>0.53</v>
      </c>
      <c r="AA67" s="681">
        <f t="shared" si="1"/>
        <v>1025740.8</v>
      </c>
      <c r="AB67" s="354"/>
      <c r="AC67" s="355">
        <v>0</v>
      </c>
      <c r="AD67" s="350"/>
      <c r="AE67" s="350"/>
      <c r="AF67" s="358">
        <f t="shared" si="2"/>
        <v>1025740.8</v>
      </c>
      <c r="AG67" s="350" t="s">
        <v>1073</v>
      </c>
      <c r="AH67" s="350"/>
      <c r="AI67" s="350">
        <v>60</v>
      </c>
      <c r="AJ67" s="351" t="s">
        <v>1724</v>
      </c>
      <c r="AK67" s="351" t="s">
        <v>50</v>
      </c>
      <c r="AL67" s="357">
        <v>92126</v>
      </c>
      <c r="AM67" s="350" t="s">
        <v>52</v>
      </c>
      <c r="AN67" s="377"/>
      <c r="AO67" s="350" t="s">
        <v>1078</v>
      </c>
      <c r="AP67" s="350" t="s">
        <v>92</v>
      </c>
      <c r="AQ67" s="356" t="s">
        <v>37</v>
      </c>
      <c r="AR67" s="350" t="s">
        <v>1222</v>
      </c>
      <c r="AS67" s="379"/>
      <c r="AT67" s="348" t="s">
        <v>1509</v>
      </c>
      <c r="AU67" s="412"/>
      <c r="AV67" s="352">
        <v>0.5</v>
      </c>
    </row>
    <row r="68" spans="1:48">
      <c r="A68" s="405"/>
      <c r="B68" s="411"/>
      <c r="C68" s="405"/>
      <c r="D68" s="425" t="s">
        <v>86</v>
      </c>
      <c r="E68" s="426"/>
      <c r="F68" s="427"/>
      <c r="G68" s="428">
        <v>2022</v>
      </c>
      <c r="H68" s="428" t="s">
        <v>3062</v>
      </c>
      <c r="I68" s="427" t="s">
        <v>1699</v>
      </c>
      <c r="J68" s="421"/>
      <c r="K68" s="427" t="s">
        <v>4284</v>
      </c>
      <c r="L68" s="427" t="s">
        <v>1723</v>
      </c>
      <c r="M68" s="421">
        <v>44606</v>
      </c>
      <c r="N68" s="421">
        <v>44752</v>
      </c>
      <c r="O68" s="421"/>
      <c r="P68" s="429"/>
      <c r="Q68" s="421"/>
      <c r="R68" s="421"/>
      <c r="S68" s="427" t="s">
        <v>88</v>
      </c>
      <c r="T68" s="427">
        <v>60</v>
      </c>
      <c r="U68" s="427"/>
      <c r="V68" s="430" t="s">
        <v>986</v>
      </c>
      <c r="W68" s="427">
        <v>360</v>
      </c>
      <c r="X68" s="431">
        <v>1536</v>
      </c>
      <c r="Y68" s="413">
        <f t="shared" ref="Y68:Y131" si="3">W68*X68</f>
        <v>552960</v>
      </c>
      <c r="Z68" s="352">
        <v>0.53</v>
      </c>
      <c r="AA68" s="681">
        <f t="shared" ref="AA68:AA131" si="4">Y68*Z68</f>
        <v>293068.79999999999</v>
      </c>
      <c r="AB68" s="354"/>
      <c r="AC68" s="355">
        <v>0</v>
      </c>
      <c r="AD68" s="350"/>
      <c r="AE68" s="350"/>
      <c r="AF68" s="358">
        <f t="shared" ref="AF68:AF131" si="5">AA68+AD68+AE68</f>
        <v>293068.79999999999</v>
      </c>
      <c r="AG68" s="350" t="s">
        <v>1073</v>
      </c>
      <c r="AH68" s="350"/>
      <c r="AI68" s="350">
        <v>60</v>
      </c>
      <c r="AJ68" s="351" t="s">
        <v>1724</v>
      </c>
      <c r="AK68" s="351" t="s">
        <v>50</v>
      </c>
      <c r="AL68" s="357">
        <v>92126</v>
      </c>
      <c r="AM68" s="350" t="s">
        <v>52</v>
      </c>
      <c r="AN68" s="377"/>
      <c r="AO68" s="350" t="s">
        <v>1078</v>
      </c>
      <c r="AP68" s="350"/>
      <c r="AQ68" s="356" t="s">
        <v>37</v>
      </c>
      <c r="AR68" s="350"/>
      <c r="AS68" s="379"/>
      <c r="AT68" s="348" t="s">
        <v>1509</v>
      </c>
      <c r="AU68" s="412"/>
      <c r="AV68" s="352">
        <v>0.52</v>
      </c>
    </row>
    <row r="69" spans="1:48">
      <c r="A69" s="405"/>
      <c r="B69" s="411"/>
      <c r="C69" s="405"/>
      <c r="D69" s="425" t="s">
        <v>86</v>
      </c>
      <c r="E69" s="426"/>
      <c r="F69" s="427"/>
      <c r="G69" s="428">
        <v>2022</v>
      </c>
      <c r="H69" s="428" t="s">
        <v>3062</v>
      </c>
      <c r="I69" s="427" t="s">
        <v>1699</v>
      </c>
      <c r="J69" s="421"/>
      <c r="K69" s="427" t="s">
        <v>4285</v>
      </c>
      <c r="L69" s="427" t="s">
        <v>1723</v>
      </c>
      <c r="M69" s="421">
        <v>44571</v>
      </c>
      <c r="N69" s="421">
        <v>44783</v>
      </c>
      <c r="O69" s="421"/>
      <c r="P69" s="429"/>
      <c r="Q69" s="421"/>
      <c r="R69" s="421"/>
      <c r="S69" s="427" t="s">
        <v>88</v>
      </c>
      <c r="T69" s="427">
        <v>60</v>
      </c>
      <c r="U69" s="427"/>
      <c r="V69" s="430" t="s">
        <v>986</v>
      </c>
      <c r="W69" s="427">
        <v>360</v>
      </c>
      <c r="X69" s="431">
        <v>3072</v>
      </c>
      <c r="Y69" s="413">
        <f t="shared" si="3"/>
        <v>1105920</v>
      </c>
      <c r="Z69" s="352">
        <v>0.53</v>
      </c>
      <c r="AA69" s="681">
        <f t="shared" si="4"/>
        <v>586137.59999999998</v>
      </c>
      <c r="AB69" s="354"/>
      <c r="AC69" s="355">
        <v>0</v>
      </c>
      <c r="AD69" s="350"/>
      <c r="AE69" s="350"/>
      <c r="AF69" s="358">
        <f t="shared" si="5"/>
        <v>586137.59999999998</v>
      </c>
      <c r="AG69" s="350" t="s">
        <v>1073</v>
      </c>
      <c r="AH69" s="350"/>
      <c r="AI69" s="350">
        <v>60</v>
      </c>
      <c r="AJ69" s="351" t="s">
        <v>1724</v>
      </c>
      <c r="AK69" s="351" t="s">
        <v>50</v>
      </c>
      <c r="AL69" s="357">
        <v>92126</v>
      </c>
      <c r="AM69" s="350" t="s">
        <v>52</v>
      </c>
      <c r="AN69" s="377"/>
      <c r="AO69" s="350" t="s">
        <v>1078</v>
      </c>
      <c r="AP69" s="350"/>
      <c r="AQ69" s="356" t="s">
        <v>37</v>
      </c>
      <c r="AR69" s="350"/>
      <c r="AS69" s="379"/>
      <c r="AT69" s="348" t="s">
        <v>1509</v>
      </c>
      <c r="AU69" s="412"/>
      <c r="AV69" s="352">
        <v>0.52</v>
      </c>
    </row>
    <row r="70" spans="1:48">
      <c r="A70" s="405"/>
      <c r="B70" s="411"/>
      <c r="C70" s="405"/>
      <c r="D70" s="425" t="s">
        <v>86</v>
      </c>
      <c r="E70" s="426"/>
      <c r="F70" s="427"/>
      <c r="G70" s="428">
        <v>2022</v>
      </c>
      <c r="H70" s="428" t="s">
        <v>4223</v>
      </c>
      <c r="I70" s="427" t="s">
        <v>1699</v>
      </c>
      <c r="J70" s="421"/>
      <c r="K70" s="427" t="s">
        <v>4286</v>
      </c>
      <c r="L70" s="427" t="s">
        <v>1723</v>
      </c>
      <c r="M70" s="421">
        <v>44571</v>
      </c>
      <c r="N70" s="421">
        <v>44824</v>
      </c>
      <c r="O70" s="421"/>
      <c r="P70" s="429"/>
      <c r="Q70" s="421"/>
      <c r="R70" s="421"/>
      <c r="S70" s="427" t="s">
        <v>88</v>
      </c>
      <c r="T70" s="427">
        <v>60</v>
      </c>
      <c r="U70" s="427"/>
      <c r="V70" s="430" t="s">
        <v>986</v>
      </c>
      <c r="W70" s="427">
        <v>360</v>
      </c>
      <c r="X70" s="431">
        <v>3072</v>
      </c>
      <c r="Y70" s="413">
        <f t="shared" si="3"/>
        <v>1105920</v>
      </c>
      <c r="Z70" s="352">
        <v>0.53</v>
      </c>
      <c r="AA70" s="681">
        <f t="shared" si="4"/>
        <v>586137.59999999998</v>
      </c>
      <c r="AB70" s="354"/>
      <c r="AC70" s="355">
        <v>0</v>
      </c>
      <c r="AD70" s="350"/>
      <c r="AE70" s="350"/>
      <c r="AF70" s="358">
        <f t="shared" si="5"/>
        <v>586137.59999999998</v>
      </c>
      <c r="AG70" s="350" t="s">
        <v>1073</v>
      </c>
      <c r="AH70" s="350"/>
      <c r="AI70" s="350">
        <v>60</v>
      </c>
      <c r="AJ70" s="351" t="s">
        <v>1724</v>
      </c>
      <c r="AK70" s="351" t="s">
        <v>50</v>
      </c>
      <c r="AL70" s="357">
        <v>92126</v>
      </c>
      <c r="AM70" s="350" t="s">
        <v>52</v>
      </c>
      <c r="AN70" s="377"/>
      <c r="AO70" s="350" t="s">
        <v>1078</v>
      </c>
      <c r="AP70" s="350" t="s">
        <v>92</v>
      </c>
      <c r="AQ70" s="356" t="s">
        <v>37</v>
      </c>
      <c r="AR70" s="350" t="s">
        <v>1222</v>
      </c>
      <c r="AS70" s="379"/>
      <c r="AT70" s="348" t="s">
        <v>1509</v>
      </c>
      <c r="AU70" s="412"/>
      <c r="AV70" s="352">
        <v>0.5</v>
      </c>
    </row>
    <row r="71" spans="1:48">
      <c r="A71" s="405"/>
      <c r="B71" s="411">
        <v>44642</v>
      </c>
      <c r="C71" s="405"/>
      <c r="D71" s="425" t="s">
        <v>86</v>
      </c>
      <c r="E71" s="426" t="s">
        <v>2038</v>
      </c>
      <c r="F71" s="427"/>
      <c r="G71" s="428">
        <v>2022</v>
      </c>
      <c r="H71" s="428" t="s">
        <v>3062</v>
      </c>
      <c r="I71" s="427" t="s">
        <v>1699</v>
      </c>
      <c r="J71" s="421"/>
      <c r="K71" s="427" t="s">
        <v>4287</v>
      </c>
      <c r="L71" s="427" t="s">
        <v>1723</v>
      </c>
      <c r="M71" s="421">
        <v>44587</v>
      </c>
      <c r="N71" s="421">
        <v>44677</v>
      </c>
      <c r="O71" s="421"/>
      <c r="P71" s="429"/>
      <c r="Q71" s="421"/>
      <c r="R71" s="421"/>
      <c r="S71" s="427" t="s">
        <v>88</v>
      </c>
      <c r="T71" s="427">
        <v>60</v>
      </c>
      <c r="U71" s="427"/>
      <c r="V71" s="430" t="s">
        <v>973</v>
      </c>
      <c r="W71" s="427">
        <v>400</v>
      </c>
      <c r="X71" s="431">
        <v>2304</v>
      </c>
      <c r="Y71" s="413">
        <f t="shared" si="3"/>
        <v>921600</v>
      </c>
      <c r="Z71" s="352">
        <v>0.55000000000000004</v>
      </c>
      <c r="AA71" s="681">
        <f t="shared" si="4"/>
        <v>506880.00000000006</v>
      </c>
      <c r="AB71" s="354"/>
      <c r="AC71" s="355">
        <v>0</v>
      </c>
      <c r="AD71" s="350"/>
      <c r="AE71" s="350"/>
      <c r="AF71" s="358">
        <f t="shared" si="5"/>
        <v>506880.00000000006</v>
      </c>
      <c r="AG71" s="350" t="s">
        <v>1073</v>
      </c>
      <c r="AH71" s="350"/>
      <c r="AI71" s="350">
        <v>60</v>
      </c>
      <c r="AJ71" s="351" t="s">
        <v>1724</v>
      </c>
      <c r="AK71" s="351" t="s">
        <v>50</v>
      </c>
      <c r="AL71" s="357">
        <v>92126</v>
      </c>
      <c r="AM71" s="350" t="s">
        <v>52</v>
      </c>
      <c r="AN71" s="377"/>
      <c r="AO71" s="350" t="s">
        <v>1078</v>
      </c>
      <c r="AP71" s="350"/>
      <c r="AQ71" s="356" t="s">
        <v>37</v>
      </c>
      <c r="AR71" s="350"/>
      <c r="AS71" s="379"/>
      <c r="AT71" s="348" t="s">
        <v>1509</v>
      </c>
      <c r="AU71" s="412"/>
      <c r="AV71" s="352">
        <v>0.52</v>
      </c>
    </row>
    <row r="72" spans="1:48">
      <c r="A72" s="405"/>
      <c r="B72" s="411">
        <v>44642</v>
      </c>
      <c r="C72" s="405"/>
      <c r="D72" s="425" t="s">
        <v>86</v>
      </c>
      <c r="E72" s="426" t="s">
        <v>2038</v>
      </c>
      <c r="F72" s="427"/>
      <c r="G72" s="428">
        <v>2022</v>
      </c>
      <c r="H72" s="428" t="s">
        <v>3062</v>
      </c>
      <c r="I72" s="427" t="s">
        <v>1699</v>
      </c>
      <c r="J72" s="421"/>
      <c r="K72" s="427" t="s">
        <v>4288</v>
      </c>
      <c r="L72" s="427" t="s">
        <v>1723</v>
      </c>
      <c r="M72" s="421">
        <v>44587</v>
      </c>
      <c r="N72" s="421">
        <v>44707</v>
      </c>
      <c r="O72" s="421"/>
      <c r="P72" s="429"/>
      <c r="Q72" s="421"/>
      <c r="R72" s="421"/>
      <c r="S72" s="427" t="s">
        <v>88</v>
      </c>
      <c r="T72" s="427">
        <v>60</v>
      </c>
      <c r="U72" s="427"/>
      <c r="V72" s="430" t="s">
        <v>973</v>
      </c>
      <c r="W72" s="427">
        <v>400</v>
      </c>
      <c r="X72" s="431">
        <v>2304</v>
      </c>
      <c r="Y72" s="413">
        <f t="shared" si="3"/>
        <v>921600</v>
      </c>
      <c r="Z72" s="352">
        <v>0.55000000000000004</v>
      </c>
      <c r="AA72" s="681">
        <f t="shared" si="4"/>
        <v>506880.00000000006</v>
      </c>
      <c r="AB72" s="354"/>
      <c r="AC72" s="355">
        <v>0</v>
      </c>
      <c r="AD72" s="350"/>
      <c r="AE72" s="350"/>
      <c r="AF72" s="358">
        <f t="shared" si="5"/>
        <v>506880.00000000006</v>
      </c>
      <c r="AG72" s="350" t="s">
        <v>1073</v>
      </c>
      <c r="AH72" s="350"/>
      <c r="AI72" s="350">
        <v>60</v>
      </c>
      <c r="AJ72" s="351" t="s">
        <v>1724</v>
      </c>
      <c r="AK72" s="351" t="s">
        <v>50</v>
      </c>
      <c r="AL72" s="357">
        <v>92126</v>
      </c>
      <c r="AM72" s="350" t="s">
        <v>52</v>
      </c>
      <c r="AN72" s="377"/>
      <c r="AO72" s="350" t="s">
        <v>1078</v>
      </c>
      <c r="AP72" s="350"/>
      <c r="AQ72" s="356" t="s">
        <v>37</v>
      </c>
      <c r="AR72" s="350"/>
      <c r="AS72" s="379"/>
      <c r="AT72" s="348" t="s">
        <v>1509</v>
      </c>
      <c r="AU72" s="412"/>
      <c r="AV72" s="352">
        <v>0.52</v>
      </c>
    </row>
    <row r="73" spans="1:48">
      <c r="A73" s="405"/>
      <c r="B73" s="411">
        <v>44642</v>
      </c>
      <c r="C73" s="405"/>
      <c r="D73" s="425" t="s">
        <v>86</v>
      </c>
      <c r="E73" s="426" t="s">
        <v>2038</v>
      </c>
      <c r="F73" s="427"/>
      <c r="G73" s="428">
        <v>2022</v>
      </c>
      <c r="H73" s="428" t="s">
        <v>3062</v>
      </c>
      <c r="I73" s="427" t="s">
        <v>1699</v>
      </c>
      <c r="J73" s="421"/>
      <c r="K73" s="427" t="s">
        <v>4289</v>
      </c>
      <c r="L73" s="427" t="s">
        <v>1723</v>
      </c>
      <c r="M73" s="421">
        <v>44587</v>
      </c>
      <c r="N73" s="421">
        <v>44707</v>
      </c>
      <c r="O73" s="421"/>
      <c r="P73" s="429"/>
      <c r="Q73" s="421"/>
      <c r="R73" s="421"/>
      <c r="S73" s="427" t="s">
        <v>88</v>
      </c>
      <c r="T73" s="427">
        <v>60</v>
      </c>
      <c r="U73" s="427"/>
      <c r="V73" s="430" t="s">
        <v>973</v>
      </c>
      <c r="W73" s="427">
        <v>400</v>
      </c>
      <c r="X73" s="431">
        <v>2304</v>
      </c>
      <c r="Y73" s="413">
        <f t="shared" si="3"/>
        <v>921600</v>
      </c>
      <c r="Z73" s="352">
        <v>0.55000000000000004</v>
      </c>
      <c r="AA73" s="681">
        <f t="shared" si="4"/>
        <v>506880.00000000006</v>
      </c>
      <c r="AB73" s="354"/>
      <c r="AC73" s="355">
        <v>0</v>
      </c>
      <c r="AD73" s="350"/>
      <c r="AE73" s="350"/>
      <c r="AF73" s="358">
        <f t="shared" si="5"/>
        <v>506880.00000000006</v>
      </c>
      <c r="AG73" s="350" t="s">
        <v>1073</v>
      </c>
      <c r="AH73" s="350"/>
      <c r="AI73" s="350">
        <v>60</v>
      </c>
      <c r="AJ73" s="351" t="s">
        <v>1724</v>
      </c>
      <c r="AK73" s="351" t="s">
        <v>50</v>
      </c>
      <c r="AL73" s="357">
        <v>92126</v>
      </c>
      <c r="AM73" s="350" t="s">
        <v>52</v>
      </c>
      <c r="AN73" s="377"/>
      <c r="AO73" s="350" t="s">
        <v>1078</v>
      </c>
      <c r="AP73" s="350"/>
      <c r="AQ73" s="356" t="s">
        <v>37</v>
      </c>
      <c r="AR73" s="350"/>
      <c r="AS73" s="379"/>
      <c r="AT73" s="348" t="s">
        <v>1509</v>
      </c>
      <c r="AU73" s="412"/>
      <c r="AV73" s="352">
        <v>0.52</v>
      </c>
    </row>
    <row r="74" spans="1:48">
      <c r="A74" s="405"/>
      <c r="B74" s="411"/>
      <c r="C74" s="405"/>
      <c r="D74" s="425" t="s">
        <v>86</v>
      </c>
      <c r="E74" s="426" t="s">
        <v>4290</v>
      </c>
      <c r="F74" s="427"/>
      <c r="G74" s="428">
        <v>2022</v>
      </c>
      <c r="H74" s="428" t="s">
        <v>3062</v>
      </c>
      <c r="I74" s="427" t="s">
        <v>1699</v>
      </c>
      <c r="J74" s="421"/>
      <c r="K74" s="427" t="s">
        <v>4291</v>
      </c>
      <c r="L74" s="427" t="s">
        <v>1723</v>
      </c>
      <c r="M74" s="421">
        <v>44615</v>
      </c>
      <c r="N74" s="421">
        <v>44765</v>
      </c>
      <c r="O74" s="421"/>
      <c r="P74" s="429"/>
      <c r="Q74" s="421"/>
      <c r="R74" s="421"/>
      <c r="S74" s="427" t="s">
        <v>88</v>
      </c>
      <c r="T74" s="427">
        <v>60</v>
      </c>
      <c r="U74" s="427"/>
      <c r="V74" s="430" t="s">
        <v>973</v>
      </c>
      <c r="W74" s="427">
        <v>400</v>
      </c>
      <c r="X74" s="431">
        <v>5376</v>
      </c>
      <c r="Y74" s="413">
        <f t="shared" si="3"/>
        <v>2150400</v>
      </c>
      <c r="Z74" s="352">
        <v>0.55000000000000004</v>
      </c>
      <c r="AA74" s="681">
        <f t="shared" si="4"/>
        <v>1182720</v>
      </c>
      <c r="AB74" s="354"/>
      <c r="AC74" s="355">
        <v>0</v>
      </c>
      <c r="AD74" s="350"/>
      <c r="AE74" s="350"/>
      <c r="AF74" s="358">
        <f t="shared" si="5"/>
        <v>1182720</v>
      </c>
      <c r="AG74" s="350" t="s">
        <v>1073</v>
      </c>
      <c r="AH74" s="350"/>
      <c r="AI74" s="350">
        <v>60</v>
      </c>
      <c r="AJ74" s="351" t="s">
        <v>1724</v>
      </c>
      <c r="AK74" s="351" t="s">
        <v>50</v>
      </c>
      <c r="AL74" s="357">
        <v>92126</v>
      </c>
      <c r="AM74" s="350" t="s">
        <v>52</v>
      </c>
      <c r="AN74" s="377"/>
      <c r="AO74" s="350" t="s">
        <v>1078</v>
      </c>
      <c r="AP74" s="350"/>
      <c r="AQ74" s="356" t="s">
        <v>37</v>
      </c>
      <c r="AR74" s="350"/>
      <c r="AS74" s="379"/>
      <c r="AT74" s="348" t="s">
        <v>1509</v>
      </c>
      <c r="AU74" s="412"/>
      <c r="AV74" s="352">
        <v>0.52</v>
      </c>
    </row>
    <row r="75" spans="1:48">
      <c r="A75" s="405"/>
      <c r="B75" s="411"/>
      <c r="C75" s="405"/>
      <c r="D75" s="425" t="s">
        <v>86</v>
      </c>
      <c r="E75" s="426" t="s">
        <v>4292</v>
      </c>
      <c r="F75" s="427"/>
      <c r="G75" s="428">
        <v>2022</v>
      </c>
      <c r="H75" s="428" t="s">
        <v>3062</v>
      </c>
      <c r="I75" s="427" t="s">
        <v>1699</v>
      </c>
      <c r="J75" s="421"/>
      <c r="K75" s="427" t="s">
        <v>4293</v>
      </c>
      <c r="L75" s="427" t="s">
        <v>1723</v>
      </c>
      <c r="M75" s="421">
        <v>44615</v>
      </c>
      <c r="N75" s="421">
        <v>44796</v>
      </c>
      <c r="O75" s="421"/>
      <c r="P75" s="429"/>
      <c r="Q75" s="421"/>
      <c r="R75" s="421"/>
      <c r="S75" s="427" t="s">
        <v>88</v>
      </c>
      <c r="T75" s="427">
        <v>60</v>
      </c>
      <c r="U75" s="427"/>
      <c r="V75" s="430" t="s">
        <v>973</v>
      </c>
      <c r="W75" s="427">
        <v>400</v>
      </c>
      <c r="X75" s="431">
        <v>5376</v>
      </c>
      <c r="Y75" s="413">
        <f t="shared" si="3"/>
        <v>2150400</v>
      </c>
      <c r="Z75" s="352">
        <v>0.55000000000000004</v>
      </c>
      <c r="AA75" s="681">
        <f t="shared" si="4"/>
        <v>1182720</v>
      </c>
      <c r="AB75" s="354"/>
      <c r="AC75" s="355">
        <v>0</v>
      </c>
      <c r="AD75" s="350"/>
      <c r="AE75" s="350"/>
      <c r="AF75" s="358">
        <f t="shared" si="5"/>
        <v>1182720</v>
      </c>
      <c r="AG75" s="350" t="s">
        <v>1073</v>
      </c>
      <c r="AH75" s="350"/>
      <c r="AI75" s="350">
        <v>60</v>
      </c>
      <c r="AJ75" s="351" t="s">
        <v>1724</v>
      </c>
      <c r="AK75" s="351" t="s">
        <v>50</v>
      </c>
      <c r="AL75" s="357">
        <v>92126</v>
      </c>
      <c r="AM75" s="350" t="s">
        <v>52</v>
      </c>
      <c r="AN75" s="377"/>
      <c r="AO75" s="350" t="s">
        <v>1078</v>
      </c>
      <c r="AP75" s="350"/>
      <c r="AQ75" s="356" t="s">
        <v>37</v>
      </c>
      <c r="AR75" s="350"/>
      <c r="AS75" s="379"/>
      <c r="AT75" s="348" t="s">
        <v>1509</v>
      </c>
      <c r="AU75" s="412"/>
      <c r="AV75" s="352">
        <v>0.52</v>
      </c>
    </row>
    <row r="76" spans="1:48">
      <c r="A76" s="405"/>
      <c r="B76" s="411"/>
      <c r="C76" s="405"/>
      <c r="D76" s="425" t="s">
        <v>86</v>
      </c>
      <c r="E76" s="426" t="s">
        <v>2234</v>
      </c>
      <c r="F76" s="427"/>
      <c r="G76" s="428">
        <v>2022</v>
      </c>
      <c r="H76" s="428" t="s">
        <v>3062</v>
      </c>
      <c r="I76" s="427" t="s">
        <v>1699</v>
      </c>
      <c r="J76" s="421"/>
      <c r="K76" s="427" t="s">
        <v>4294</v>
      </c>
      <c r="L76" s="427" t="s">
        <v>2123</v>
      </c>
      <c r="M76" s="421">
        <v>44573</v>
      </c>
      <c r="N76" s="421">
        <v>44718</v>
      </c>
      <c r="O76" s="421"/>
      <c r="P76" s="429"/>
      <c r="Q76" s="421"/>
      <c r="R76" s="421"/>
      <c r="S76" s="427" t="s">
        <v>88</v>
      </c>
      <c r="T76" s="427">
        <v>60</v>
      </c>
      <c r="U76" s="427"/>
      <c r="V76" s="430" t="s">
        <v>973</v>
      </c>
      <c r="W76" s="427">
        <v>400</v>
      </c>
      <c r="X76" s="431">
        <v>832</v>
      </c>
      <c r="Y76" s="413">
        <f t="shared" si="3"/>
        <v>332800</v>
      </c>
      <c r="Z76" s="352">
        <v>0.52</v>
      </c>
      <c r="AA76" s="681">
        <f t="shared" si="4"/>
        <v>173056</v>
      </c>
      <c r="AB76" s="354"/>
      <c r="AC76" s="355">
        <v>0</v>
      </c>
      <c r="AD76" s="350"/>
      <c r="AE76" s="350"/>
      <c r="AF76" s="358">
        <f t="shared" si="5"/>
        <v>173056</v>
      </c>
      <c r="AG76" s="350" t="s">
        <v>1073</v>
      </c>
      <c r="AH76" s="350"/>
      <c r="AI76" s="350">
        <v>60</v>
      </c>
      <c r="AJ76" s="351" t="s">
        <v>2135</v>
      </c>
      <c r="AK76" s="351" t="s">
        <v>50</v>
      </c>
      <c r="AL76" s="357" t="s">
        <v>2136</v>
      </c>
      <c r="AM76" s="350" t="s">
        <v>52</v>
      </c>
      <c r="AN76" s="377" t="s">
        <v>1076</v>
      </c>
      <c r="AO76" s="350" t="s">
        <v>1078</v>
      </c>
      <c r="AP76" s="350"/>
      <c r="AQ76" s="356" t="s">
        <v>37</v>
      </c>
      <c r="AR76" s="350" t="s">
        <v>1222</v>
      </c>
      <c r="AS76" s="379"/>
      <c r="AT76" s="348" t="s">
        <v>1509</v>
      </c>
      <c r="AU76" s="412"/>
      <c r="AV76" s="352">
        <v>0.52</v>
      </c>
    </row>
    <row r="77" spans="1:48">
      <c r="A77" s="405"/>
      <c r="B77" s="411"/>
      <c r="C77" s="405"/>
      <c r="D77" s="425" t="s">
        <v>86</v>
      </c>
      <c r="E77" s="426" t="s">
        <v>2234</v>
      </c>
      <c r="F77" s="427"/>
      <c r="G77" s="428">
        <v>2022</v>
      </c>
      <c r="H77" s="428" t="s">
        <v>3062</v>
      </c>
      <c r="I77" s="427" t="s">
        <v>1699</v>
      </c>
      <c r="J77" s="421"/>
      <c r="K77" s="427" t="s">
        <v>4295</v>
      </c>
      <c r="L77" s="427" t="s">
        <v>2123</v>
      </c>
      <c r="M77" s="421">
        <v>44573</v>
      </c>
      <c r="N77" s="421">
        <v>44788</v>
      </c>
      <c r="O77" s="421"/>
      <c r="P77" s="429"/>
      <c r="Q77" s="421"/>
      <c r="R77" s="421"/>
      <c r="S77" s="427" t="s">
        <v>88</v>
      </c>
      <c r="T77" s="427">
        <v>60</v>
      </c>
      <c r="U77" s="427"/>
      <c r="V77" s="430" t="s">
        <v>973</v>
      </c>
      <c r="W77" s="427">
        <v>400</v>
      </c>
      <c r="X77" s="431">
        <v>832</v>
      </c>
      <c r="Y77" s="413">
        <f t="shared" si="3"/>
        <v>332800</v>
      </c>
      <c r="Z77" s="352">
        <v>0.52</v>
      </c>
      <c r="AA77" s="681">
        <f t="shared" si="4"/>
        <v>173056</v>
      </c>
      <c r="AB77" s="354"/>
      <c r="AC77" s="355">
        <v>0</v>
      </c>
      <c r="AD77" s="350"/>
      <c r="AE77" s="350"/>
      <c r="AF77" s="358">
        <f t="shared" si="5"/>
        <v>173056</v>
      </c>
      <c r="AG77" s="350" t="s">
        <v>1073</v>
      </c>
      <c r="AH77" s="350"/>
      <c r="AI77" s="350">
        <v>60</v>
      </c>
      <c r="AJ77" s="351" t="s">
        <v>2135</v>
      </c>
      <c r="AK77" s="351" t="s">
        <v>50</v>
      </c>
      <c r="AL77" s="357" t="s">
        <v>2136</v>
      </c>
      <c r="AM77" s="350" t="s">
        <v>52</v>
      </c>
      <c r="AN77" s="377" t="s">
        <v>1076</v>
      </c>
      <c r="AO77" s="350" t="s">
        <v>1078</v>
      </c>
      <c r="AP77" s="350"/>
      <c r="AQ77" s="356" t="s">
        <v>37</v>
      </c>
      <c r="AR77" s="350" t="s">
        <v>1222</v>
      </c>
      <c r="AS77" s="379"/>
      <c r="AT77" s="348" t="s">
        <v>1509</v>
      </c>
      <c r="AU77" s="412"/>
      <c r="AV77" s="352">
        <v>0.52</v>
      </c>
    </row>
    <row r="78" spans="1:48">
      <c r="A78" s="405"/>
      <c r="B78" s="411"/>
      <c r="C78" s="405"/>
      <c r="D78" s="425" t="s">
        <v>86</v>
      </c>
      <c r="E78" s="426" t="s">
        <v>2234</v>
      </c>
      <c r="F78" s="427"/>
      <c r="G78" s="428">
        <v>2022</v>
      </c>
      <c r="H78" s="428" t="s">
        <v>3062</v>
      </c>
      <c r="I78" s="427" t="s">
        <v>1699</v>
      </c>
      <c r="J78" s="421"/>
      <c r="K78" s="427" t="s">
        <v>4296</v>
      </c>
      <c r="L78" s="427" t="s">
        <v>2123</v>
      </c>
      <c r="M78" s="421">
        <v>44573</v>
      </c>
      <c r="N78" s="421">
        <v>44823</v>
      </c>
      <c r="O78" s="421"/>
      <c r="P78" s="429"/>
      <c r="Q78" s="421"/>
      <c r="R78" s="421"/>
      <c r="S78" s="427" t="s">
        <v>88</v>
      </c>
      <c r="T78" s="427">
        <v>60</v>
      </c>
      <c r="U78" s="427"/>
      <c r="V78" s="430" t="s">
        <v>973</v>
      </c>
      <c r="W78" s="427">
        <v>400</v>
      </c>
      <c r="X78" s="431">
        <v>832</v>
      </c>
      <c r="Y78" s="413">
        <f t="shared" si="3"/>
        <v>332800</v>
      </c>
      <c r="Z78" s="352">
        <v>0.52</v>
      </c>
      <c r="AA78" s="681">
        <f t="shared" si="4"/>
        <v>173056</v>
      </c>
      <c r="AB78" s="354"/>
      <c r="AC78" s="355">
        <v>0</v>
      </c>
      <c r="AD78" s="350"/>
      <c r="AE78" s="350"/>
      <c r="AF78" s="358">
        <f t="shared" si="5"/>
        <v>173056</v>
      </c>
      <c r="AG78" s="350" t="s">
        <v>1073</v>
      </c>
      <c r="AH78" s="350"/>
      <c r="AI78" s="350">
        <v>60</v>
      </c>
      <c r="AJ78" s="351" t="s">
        <v>2135</v>
      </c>
      <c r="AK78" s="351" t="s">
        <v>50</v>
      </c>
      <c r="AL78" s="357" t="s">
        <v>2136</v>
      </c>
      <c r="AM78" s="350" t="s">
        <v>52</v>
      </c>
      <c r="AN78" s="377" t="s">
        <v>1076</v>
      </c>
      <c r="AO78" s="350" t="s">
        <v>1078</v>
      </c>
      <c r="AP78" s="350"/>
      <c r="AQ78" s="356" t="s">
        <v>37</v>
      </c>
      <c r="AR78" s="350" t="s">
        <v>1222</v>
      </c>
      <c r="AS78" s="379"/>
      <c r="AT78" s="348" t="s">
        <v>1509</v>
      </c>
      <c r="AU78" s="412"/>
      <c r="AV78" s="352">
        <v>0.52</v>
      </c>
    </row>
    <row r="79" spans="1:48">
      <c r="A79" s="405"/>
      <c r="B79" s="411"/>
      <c r="C79" s="405"/>
      <c r="D79" s="425" t="s">
        <v>86</v>
      </c>
      <c r="E79" s="426" t="s">
        <v>2234</v>
      </c>
      <c r="F79" s="427"/>
      <c r="G79" s="428">
        <v>2022</v>
      </c>
      <c r="H79" s="428" t="s">
        <v>3062</v>
      </c>
      <c r="I79" s="427" t="s">
        <v>1699</v>
      </c>
      <c r="J79" s="421"/>
      <c r="K79" s="427" t="s">
        <v>4297</v>
      </c>
      <c r="L79" s="427" t="s">
        <v>2123</v>
      </c>
      <c r="M79" s="421">
        <v>44573</v>
      </c>
      <c r="N79" s="421">
        <v>44613</v>
      </c>
      <c r="O79" s="421"/>
      <c r="P79" s="429"/>
      <c r="Q79" s="421"/>
      <c r="R79" s="421"/>
      <c r="S79" s="427" t="s">
        <v>88</v>
      </c>
      <c r="T79" s="427">
        <v>60</v>
      </c>
      <c r="U79" s="427"/>
      <c r="V79" s="430" t="s">
        <v>986</v>
      </c>
      <c r="W79" s="427">
        <v>360</v>
      </c>
      <c r="X79" s="431">
        <v>676</v>
      </c>
      <c r="Y79" s="413">
        <f t="shared" si="3"/>
        <v>243360</v>
      </c>
      <c r="Z79" s="352">
        <v>0.76</v>
      </c>
      <c r="AA79" s="681">
        <f t="shared" si="4"/>
        <v>184953.60000000001</v>
      </c>
      <c r="AB79" s="354"/>
      <c r="AC79" s="355">
        <v>0</v>
      </c>
      <c r="AD79" s="350"/>
      <c r="AE79" s="350"/>
      <c r="AF79" s="358">
        <f t="shared" si="5"/>
        <v>184953.60000000001</v>
      </c>
      <c r="AG79" s="350" t="s">
        <v>1073</v>
      </c>
      <c r="AH79" s="350"/>
      <c r="AI79" s="350">
        <v>60</v>
      </c>
      <c r="AJ79" s="351" t="s">
        <v>2135</v>
      </c>
      <c r="AK79" s="351" t="s">
        <v>50</v>
      </c>
      <c r="AL79" s="357" t="s">
        <v>2136</v>
      </c>
      <c r="AM79" s="350" t="s">
        <v>52</v>
      </c>
      <c r="AN79" s="377" t="s">
        <v>1076</v>
      </c>
      <c r="AO79" s="350" t="s">
        <v>1078</v>
      </c>
      <c r="AP79" s="350"/>
      <c r="AQ79" s="356" t="s">
        <v>37</v>
      </c>
      <c r="AR79" s="350" t="s">
        <v>1222</v>
      </c>
      <c r="AS79" s="379"/>
      <c r="AT79" s="348" t="s">
        <v>1509</v>
      </c>
      <c r="AU79" s="412"/>
      <c r="AV79" s="352">
        <v>0.76</v>
      </c>
    </row>
    <row r="80" spans="1:48">
      <c r="A80" s="405"/>
      <c r="B80" s="411"/>
      <c r="C80" s="405"/>
      <c r="D80" s="425" t="s">
        <v>86</v>
      </c>
      <c r="E80" s="426" t="s">
        <v>2234</v>
      </c>
      <c r="F80" s="427"/>
      <c r="G80" s="428">
        <v>2022</v>
      </c>
      <c r="H80" s="428" t="s">
        <v>3062</v>
      </c>
      <c r="I80" s="427" t="s">
        <v>1699</v>
      </c>
      <c r="J80" s="421"/>
      <c r="K80" s="427" t="s">
        <v>4298</v>
      </c>
      <c r="L80" s="427" t="s">
        <v>2123</v>
      </c>
      <c r="M80" s="421">
        <v>44573</v>
      </c>
      <c r="N80" s="421">
        <v>44662</v>
      </c>
      <c r="O80" s="421"/>
      <c r="P80" s="429"/>
      <c r="Q80" s="421"/>
      <c r="R80" s="421"/>
      <c r="S80" s="427" t="s">
        <v>88</v>
      </c>
      <c r="T80" s="427">
        <v>60</v>
      </c>
      <c r="U80" s="427"/>
      <c r="V80" s="430" t="s">
        <v>986</v>
      </c>
      <c r="W80" s="427">
        <v>360</v>
      </c>
      <c r="X80" s="431">
        <v>676</v>
      </c>
      <c r="Y80" s="413">
        <f t="shared" si="3"/>
        <v>243360</v>
      </c>
      <c r="Z80" s="352">
        <v>0.76</v>
      </c>
      <c r="AA80" s="681">
        <f t="shared" si="4"/>
        <v>184953.60000000001</v>
      </c>
      <c r="AB80" s="354"/>
      <c r="AC80" s="355">
        <v>0</v>
      </c>
      <c r="AD80" s="350"/>
      <c r="AE80" s="350"/>
      <c r="AF80" s="358">
        <f t="shared" si="5"/>
        <v>184953.60000000001</v>
      </c>
      <c r="AG80" s="350" t="s">
        <v>1073</v>
      </c>
      <c r="AH80" s="350"/>
      <c r="AI80" s="350">
        <v>60</v>
      </c>
      <c r="AJ80" s="351" t="s">
        <v>2135</v>
      </c>
      <c r="AK80" s="351" t="s">
        <v>50</v>
      </c>
      <c r="AL80" s="357" t="s">
        <v>2136</v>
      </c>
      <c r="AM80" s="350" t="s">
        <v>52</v>
      </c>
      <c r="AN80" s="377" t="s">
        <v>1076</v>
      </c>
      <c r="AO80" s="350" t="s">
        <v>1078</v>
      </c>
      <c r="AP80" s="350"/>
      <c r="AQ80" s="356" t="s">
        <v>37</v>
      </c>
      <c r="AR80" s="350" t="s">
        <v>1222</v>
      </c>
      <c r="AS80" s="379"/>
      <c r="AT80" s="348" t="s">
        <v>1509</v>
      </c>
      <c r="AU80" s="412"/>
      <c r="AV80" s="352">
        <v>0.76</v>
      </c>
    </row>
    <row r="81" spans="1:48">
      <c r="A81" s="405"/>
      <c r="B81" s="411"/>
      <c r="C81" s="405"/>
      <c r="D81" s="425" t="s">
        <v>86</v>
      </c>
      <c r="E81" s="426" t="s">
        <v>2234</v>
      </c>
      <c r="F81" s="427"/>
      <c r="G81" s="428">
        <v>2022</v>
      </c>
      <c r="H81" s="428" t="s">
        <v>3062</v>
      </c>
      <c r="I81" s="427" t="s">
        <v>1699</v>
      </c>
      <c r="J81" s="421"/>
      <c r="K81" s="427" t="s">
        <v>4299</v>
      </c>
      <c r="L81" s="427" t="s">
        <v>2123</v>
      </c>
      <c r="M81" s="421">
        <v>44573</v>
      </c>
      <c r="N81" s="421">
        <v>44697</v>
      </c>
      <c r="O81" s="421"/>
      <c r="P81" s="429"/>
      <c r="Q81" s="421"/>
      <c r="R81" s="421"/>
      <c r="S81" s="427" t="s">
        <v>88</v>
      </c>
      <c r="T81" s="427">
        <v>60</v>
      </c>
      <c r="U81" s="427"/>
      <c r="V81" s="430" t="s">
        <v>986</v>
      </c>
      <c r="W81" s="427">
        <v>360</v>
      </c>
      <c r="X81" s="431">
        <v>676</v>
      </c>
      <c r="Y81" s="413">
        <f t="shared" si="3"/>
        <v>243360</v>
      </c>
      <c r="Z81" s="352">
        <v>0.76</v>
      </c>
      <c r="AA81" s="681">
        <f t="shared" si="4"/>
        <v>184953.60000000001</v>
      </c>
      <c r="AB81" s="354"/>
      <c r="AC81" s="355">
        <v>0</v>
      </c>
      <c r="AD81" s="350"/>
      <c r="AE81" s="350"/>
      <c r="AF81" s="358">
        <f t="shared" si="5"/>
        <v>184953.60000000001</v>
      </c>
      <c r="AG81" s="350" t="s">
        <v>1073</v>
      </c>
      <c r="AH81" s="350"/>
      <c r="AI81" s="350">
        <v>60</v>
      </c>
      <c r="AJ81" s="351" t="s">
        <v>2135</v>
      </c>
      <c r="AK81" s="351" t="s">
        <v>50</v>
      </c>
      <c r="AL81" s="357" t="s">
        <v>2136</v>
      </c>
      <c r="AM81" s="350" t="s">
        <v>52</v>
      </c>
      <c r="AN81" s="377" t="s">
        <v>1076</v>
      </c>
      <c r="AO81" s="350" t="s">
        <v>1078</v>
      </c>
      <c r="AP81" s="350"/>
      <c r="AQ81" s="356" t="s">
        <v>37</v>
      </c>
      <c r="AR81" s="350" t="s">
        <v>1222</v>
      </c>
      <c r="AS81" s="379"/>
      <c r="AT81" s="348" t="s">
        <v>1509</v>
      </c>
      <c r="AU81" s="412"/>
      <c r="AV81" s="352">
        <v>0.76</v>
      </c>
    </row>
    <row r="82" spans="1:48">
      <c r="A82" s="405"/>
      <c r="B82" s="411"/>
      <c r="C82" s="405"/>
      <c r="D82" s="425" t="s">
        <v>86</v>
      </c>
      <c r="E82" s="426" t="s">
        <v>4300</v>
      </c>
      <c r="F82" s="427"/>
      <c r="G82" s="428">
        <v>2022</v>
      </c>
      <c r="H82" s="428" t="s">
        <v>3062</v>
      </c>
      <c r="I82" s="427" t="s">
        <v>1699</v>
      </c>
      <c r="J82" s="421"/>
      <c r="K82" s="427" t="s">
        <v>4301</v>
      </c>
      <c r="L82" s="427" t="s">
        <v>2123</v>
      </c>
      <c r="M82" s="421">
        <v>44615</v>
      </c>
      <c r="N82" s="421">
        <v>44790</v>
      </c>
      <c r="O82" s="421"/>
      <c r="P82" s="429"/>
      <c r="Q82" s="421"/>
      <c r="R82" s="421"/>
      <c r="S82" s="427" t="s">
        <v>88</v>
      </c>
      <c r="T82" s="427">
        <v>60</v>
      </c>
      <c r="U82" s="427"/>
      <c r="V82" s="430" t="s">
        <v>973</v>
      </c>
      <c r="W82" s="427">
        <v>400</v>
      </c>
      <c r="X82" s="431">
        <v>832</v>
      </c>
      <c r="Y82" s="413">
        <f t="shared" si="3"/>
        <v>332800</v>
      </c>
      <c r="Z82" s="352">
        <v>0.52</v>
      </c>
      <c r="AA82" s="681">
        <f t="shared" si="4"/>
        <v>173056</v>
      </c>
      <c r="AB82" s="354"/>
      <c r="AC82" s="355">
        <v>0</v>
      </c>
      <c r="AD82" s="350"/>
      <c r="AE82" s="350"/>
      <c r="AF82" s="358">
        <f t="shared" si="5"/>
        <v>173056</v>
      </c>
      <c r="AG82" s="350" t="s">
        <v>1073</v>
      </c>
      <c r="AH82" s="350"/>
      <c r="AI82" s="350">
        <v>60</v>
      </c>
      <c r="AJ82" s="351" t="s">
        <v>2352</v>
      </c>
      <c r="AK82" s="351" t="s">
        <v>50</v>
      </c>
      <c r="AL82" s="357" t="s">
        <v>2353</v>
      </c>
      <c r="AM82" s="350" t="s">
        <v>52</v>
      </c>
      <c r="AN82" s="377" t="s">
        <v>1076</v>
      </c>
      <c r="AO82" s="350" t="s">
        <v>1078</v>
      </c>
      <c r="AP82" s="350"/>
      <c r="AQ82" s="356" t="s">
        <v>37</v>
      </c>
      <c r="AR82" s="350" t="s">
        <v>1222</v>
      </c>
      <c r="AS82" s="379"/>
      <c r="AT82" s="348" t="s">
        <v>1509</v>
      </c>
      <c r="AU82" s="412"/>
      <c r="AV82" s="352">
        <v>0.52</v>
      </c>
    </row>
    <row r="83" spans="1:48">
      <c r="A83" s="405"/>
      <c r="B83" s="411"/>
      <c r="C83" s="405"/>
      <c r="D83" s="425" t="s">
        <v>86</v>
      </c>
      <c r="E83" s="426" t="s">
        <v>4300</v>
      </c>
      <c r="F83" s="427"/>
      <c r="G83" s="428">
        <v>2022</v>
      </c>
      <c r="H83" s="428" t="s">
        <v>3062</v>
      </c>
      <c r="I83" s="427" t="s">
        <v>1699</v>
      </c>
      <c r="J83" s="421"/>
      <c r="K83" s="427" t="s">
        <v>4302</v>
      </c>
      <c r="L83" s="427" t="s">
        <v>2123</v>
      </c>
      <c r="M83" s="421">
        <v>44615</v>
      </c>
      <c r="N83" s="421">
        <v>44846</v>
      </c>
      <c r="O83" s="421"/>
      <c r="P83" s="429"/>
      <c r="Q83" s="421"/>
      <c r="R83" s="421"/>
      <c r="S83" s="427" t="s">
        <v>88</v>
      </c>
      <c r="T83" s="427">
        <v>60</v>
      </c>
      <c r="U83" s="427"/>
      <c r="V83" s="430" t="s">
        <v>973</v>
      </c>
      <c r="W83" s="427">
        <v>400</v>
      </c>
      <c r="X83" s="431">
        <v>832</v>
      </c>
      <c r="Y83" s="413">
        <f t="shared" si="3"/>
        <v>332800</v>
      </c>
      <c r="Z83" s="352">
        <v>0.52</v>
      </c>
      <c r="AA83" s="681">
        <f t="shared" si="4"/>
        <v>173056</v>
      </c>
      <c r="AB83" s="354"/>
      <c r="AC83" s="355">
        <v>0</v>
      </c>
      <c r="AD83" s="350"/>
      <c r="AE83" s="350"/>
      <c r="AF83" s="358">
        <f t="shared" si="5"/>
        <v>173056</v>
      </c>
      <c r="AG83" s="350" t="s">
        <v>1073</v>
      </c>
      <c r="AH83" s="350"/>
      <c r="AI83" s="350">
        <v>60</v>
      </c>
      <c r="AJ83" s="351" t="s">
        <v>2352</v>
      </c>
      <c r="AK83" s="351" t="s">
        <v>50</v>
      </c>
      <c r="AL83" s="357" t="s">
        <v>2353</v>
      </c>
      <c r="AM83" s="350" t="s">
        <v>52</v>
      </c>
      <c r="AN83" s="377" t="s">
        <v>1076</v>
      </c>
      <c r="AO83" s="350" t="s">
        <v>1078</v>
      </c>
      <c r="AP83" s="350"/>
      <c r="AQ83" s="356" t="s">
        <v>37</v>
      </c>
      <c r="AR83" s="350" t="s">
        <v>1222</v>
      </c>
      <c r="AS83" s="379"/>
      <c r="AT83" s="348" t="s">
        <v>1509</v>
      </c>
      <c r="AU83" s="412"/>
      <c r="AV83" s="352">
        <v>0.52</v>
      </c>
    </row>
    <row r="84" spans="1:48">
      <c r="A84" s="405"/>
      <c r="B84" s="411"/>
      <c r="C84" s="405"/>
      <c r="D84" s="425" t="s">
        <v>86</v>
      </c>
      <c r="E84" s="426" t="s">
        <v>4300</v>
      </c>
      <c r="F84" s="427"/>
      <c r="G84" s="428">
        <v>2022</v>
      </c>
      <c r="H84" s="428" t="s">
        <v>3062</v>
      </c>
      <c r="I84" s="427" t="s">
        <v>1699</v>
      </c>
      <c r="J84" s="421"/>
      <c r="K84" s="427" t="s">
        <v>4303</v>
      </c>
      <c r="L84" s="427" t="s">
        <v>2123</v>
      </c>
      <c r="M84" s="421">
        <v>44615</v>
      </c>
      <c r="N84" s="421">
        <v>44881</v>
      </c>
      <c r="O84" s="421"/>
      <c r="P84" s="429"/>
      <c r="Q84" s="421"/>
      <c r="R84" s="421"/>
      <c r="S84" s="427" t="s">
        <v>88</v>
      </c>
      <c r="T84" s="427">
        <v>60</v>
      </c>
      <c r="U84" s="427"/>
      <c r="V84" s="430" t="s">
        <v>973</v>
      </c>
      <c r="W84" s="427">
        <v>400</v>
      </c>
      <c r="X84" s="431">
        <v>832</v>
      </c>
      <c r="Y84" s="413">
        <f t="shared" si="3"/>
        <v>332800</v>
      </c>
      <c r="Z84" s="352">
        <v>0.52</v>
      </c>
      <c r="AA84" s="681">
        <f t="shared" si="4"/>
        <v>173056</v>
      </c>
      <c r="AB84" s="354"/>
      <c r="AC84" s="355">
        <v>0</v>
      </c>
      <c r="AD84" s="350"/>
      <c r="AE84" s="350"/>
      <c r="AF84" s="358">
        <f t="shared" si="5"/>
        <v>173056</v>
      </c>
      <c r="AG84" s="350" t="s">
        <v>1073</v>
      </c>
      <c r="AH84" s="350"/>
      <c r="AI84" s="350">
        <v>60</v>
      </c>
      <c r="AJ84" s="351" t="s">
        <v>2135</v>
      </c>
      <c r="AK84" s="351" t="s">
        <v>50</v>
      </c>
      <c r="AL84" s="357" t="s">
        <v>2136</v>
      </c>
      <c r="AM84" s="350" t="s">
        <v>52</v>
      </c>
      <c r="AN84" s="377" t="s">
        <v>1076</v>
      </c>
      <c r="AO84" s="350" t="s">
        <v>1078</v>
      </c>
      <c r="AP84" s="350"/>
      <c r="AQ84" s="356" t="s">
        <v>37</v>
      </c>
      <c r="AR84" s="350" t="s">
        <v>1222</v>
      </c>
      <c r="AS84" s="379"/>
      <c r="AT84" s="348" t="s">
        <v>1509</v>
      </c>
      <c r="AU84" s="412"/>
      <c r="AV84" s="352">
        <v>0.52</v>
      </c>
    </row>
    <row r="85" spans="1:48">
      <c r="A85" s="405"/>
      <c r="B85" s="411"/>
      <c r="C85" s="405"/>
      <c r="D85" s="425" t="s">
        <v>86</v>
      </c>
      <c r="E85" s="426"/>
      <c r="F85" s="427"/>
      <c r="G85" s="428">
        <v>2022</v>
      </c>
      <c r="H85" s="428" t="s">
        <v>3062</v>
      </c>
      <c r="I85" s="427" t="s">
        <v>1699</v>
      </c>
      <c r="J85" s="421"/>
      <c r="K85" s="427" t="s">
        <v>4304</v>
      </c>
      <c r="L85" s="427" t="s">
        <v>2046</v>
      </c>
      <c r="M85" s="421">
        <v>44557</v>
      </c>
      <c r="N85" s="421">
        <v>44606</v>
      </c>
      <c r="O85" s="421"/>
      <c r="P85" s="429"/>
      <c r="Q85" s="421"/>
      <c r="R85" s="421"/>
      <c r="S85" s="427" t="s">
        <v>1712</v>
      </c>
      <c r="T85" s="427">
        <v>60</v>
      </c>
      <c r="U85" s="427"/>
      <c r="V85" s="430" t="s">
        <v>986</v>
      </c>
      <c r="W85" s="427">
        <v>360</v>
      </c>
      <c r="X85" s="431">
        <v>1664</v>
      </c>
      <c r="Y85" s="413">
        <f t="shared" si="3"/>
        <v>599040</v>
      </c>
      <c r="Z85" s="352">
        <v>0.53</v>
      </c>
      <c r="AA85" s="681">
        <f t="shared" si="4"/>
        <v>317491.20000000001</v>
      </c>
      <c r="AB85" s="354"/>
      <c r="AC85" s="355">
        <v>0</v>
      </c>
      <c r="AD85" s="350"/>
      <c r="AE85" s="350"/>
      <c r="AF85" s="358">
        <f t="shared" si="5"/>
        <v>317491.20000000001</v>
      </c>
      <c r="AG85" s="350" t="s">
        <v>1073</v>
      </c>
      <c r="AH85" s="350"/>
      <c r="AI85" s="350">
        <v>60</v>
      </c>
      <c r="AJ85" s="351" t="s">
        <v>2047</v>
      </c>
      <c r="AK85" s="351" t="s">
        <v>50</v>
      </c>
      <c r="AL85" s="357" t="s">
        <v>2048</v>
      </c>
      <c r="AM85" s="350" t="s">
        <v>52</v>
      </c>
      <c r="AN85" s="377"/>
      <c r="AO85" s="350" t="s">
        <v>1078</v>
      </c>
      <c r="AP85" s="350"/>
      <c r="AQ85" s="356" t="s">
        <v>37</v>
      </c>
      <c r="AR85" s="350"/>
      <c r="AS85" s="379"/>
      <c r="AT85" s="348"/>
      <c r="AU85" s="412"/>
      <c r="AV85" s="352">
        <v>0.5</v>
      </c>
    </row>
    <row r="86" spans="1:48">
      <c r="A86" s="405"/>
      <c r="B86" s="411">
        <v>44641</v>
      </c>
      <c r="C86" s="405"/>
      <c r="D86" s="425" t="s">
        <v>86</v>
      </c>
      <c r="E86" s="426"/>
      <c r="F86" s="427"/>
      <c r="G86" s="428">
        <v>2022</v>
      </c>
      <c r="H86" s="428" t="s">
        <v>3062</v>
      </c>
      <c r="I86" s="427" t="s">
        <v>1699</v>
      </c>
      <c r="J86" s="421"/>
      <c r="K86" s="427" t="s">
        <v>4305</v>
      </c>
      <c r="L86" s="427" t="s">
        <v>2046</v>
      </c>
      <c r="M86" s="421">
        <v>44557</v>
      </c>
      <c r="N86" s="421">
        <v>44634</v>
      </c>
      <c r="O86" s="421"/>
      <c r="P86" s="429"/>
      <c r="Q86" s="421"/>
      <c r="R86" s="421"/>
      <c r="S86" s="427" t="s">
        <v>1712</v>
      </c>
      <c r="T86" s="427">
        <v>60</v>
      </c>
      <c r="U86" s="427"/>
      <c r="V86" s="430" t="s">
        <v>986</v>
      </c>
      <c r="W86" s="427">
        <v>360</v>
      </c>
      <c r="X86" s="431">
        <v>1664</v>
      </c>
      <c r="Y86" s="413">
        <f t="shared" si="3"/>
        <v>599040</v>
      </c>
      <c r="Z86" s="352">
        <v>0.53</v>
      </c>
      <c r="AA86" s="681">
        <f t="shared" si="4"/>
        <v>317491.20000000001</v>
      </c>
      <c r="AB86" s="354"/>
      <c r="AC86" s="355">
        <v>0</v>
      </c>
      <c r="AD86" s="350"/>
      <c r="AE86" s="350"/>
      <c r="AF86" s="358">
        <f t="shared" si="5"/>
        <v>317491.20000000001</v>
      </c>
      <c r="AG86" s="350" t="s">
        <v>1073</v>
      </c>
      <c r="AH86" s="350"/>
      <c r="AI86" s="350">
        <v>60</v>
      </c>
      <c r="AJ86" s="351" t="s">
        <v>2047</v>
      </c>
      <c r="AK86" s="351" t="s">
        <v>50</v>
      </c>
      <c r="AL86" s="357" t="s">
        <v>2048</v>
      </c>
      <c r="AM86" s="350" t="s">
        <v>52</v>
      </c>
      <c r="AN86" s="377"/>
      <c r="AO86" s="350" t="s">
        <v>1078</v>
      </c>
      <c r="AP86" s="350"/>
      <c r="AQ86" s="356" t="s">
        <v>37</v>
      </c>
      <c r="AR86" s="350"/>
      <c r="AS86" s="379"/>
      <c r="AT86" s="348"/>
      <c r="AU86" s="412"/>
      <c r="AV86" s="352">
        <v>0.5</v>
      </c>
    </row>
    <row r="87" spans="1:48">
      <c r="A87" s="405"/>
      <c r="B87" s="411">
        <v>44642</v>
      </c>
      <c r="C87" s="405"/>
      <c r="D87" s="425" t="s">
        <v>86</v>
      </c>
      <c r="E87" s="426"/>
      <c r="F87" s="427"/>
      <c r="G87" s="428">
        <v>2022</v>
      </c>
      <c r="H87" s="428" t="s">
        <v>3062</v>
      </c>
      <c r="I87" s="427" t="s">
        <v>1699</v>
      </c>
      <c r="J87" s="421"/>
      <c r="K87" s="427" t="s">
        <v>4306</v>
      </c>
      <c r="L87" s="427" t="s">
        <v>2046</v>
      </c>
      <c r="M87" s="421">
        <v>44557</v>
      </c>
      <c r="N87" s="421">
        <v>44697</v>
      </c>
      <c r="O87" s="421"/>
      <c r="P87" s="429"/>
      <c r="Q87" s="421"/>
      <c r="R87" s="421"/>
      <c r="S87" s="427" t="s">
        <v>1712</v>
      </c>
      <c r="T87" s="427">
        <v>60</v>
      </c>
      <c r="U87" s="427"/>
      <c r="V87" s="430" t="s">
        <v>986</v>
      </c>
      <c r="W87" s="427">
        <v>360</v>
      </c>
      <c r="X87" s="431">
        <v>1664</v>
      </c>
      <c r="Y87" s="413">
        <f t="shared" si="3"/>
        <v>599040</v>
      </c>
      <c r="Z87" s="352">
        <v>0.53</v>
      </c>
      <c r="AA87" s="681">
        <f t="shared" si="4"/>
        <v>317491.20000000001</v>
      </c>
      <c r="AB87" s="354"/>
      <c r="AC87" s="355">
        <v>0</v>
      </c>
      <c r="AD87" s="350"/>
      <c r="AE87" s="350"/>
      <c r="AF87" s="358">
        <f t="shared" si="5"/>
        <v>317491.20000000001</v>
      </c>
      <c r="AG87" s="350" t="s">
        <v>1073</v>
      </c>
      <c r="AH87" s="350"/>
      <c r="AI87" s="350">
        <v>60</v>
      </c>
      <c r="AJ87" s="351" t="s">
        <v>2047</v>
      </c>
      <c r="AK87" s="351" t="s">
        <v>50</v>
      </c>
      <c r="AL87" s="357" t="s">
        <v>2048</v>
      </c>
      <c r="AM87" s="350" t="s">
        <v>52</v>
      </c>
      <c r="AN87" s="377"/>
      <c r="AO87" s="350" t="s">
        <v>1078</v>
      </c>
      <c r="AP87" s="350"/>
      <c r="AQ87" s="356" t="s">
        <v>37</v>
      </c>
      <c r="AR87" s="350"/>
      <c r="AS87" s="379"/>
      <c r="AT87" s="348"/>
      <c r="AU87" s="412"/>
      <c r="AV87" s="352">
        <v>0.5</v>
      </c>
    </row>
    <row r="88" spans="1:48">
      <c r="A88" s="405"/>
      <c r="B88" s="411">
        <v>44642</v>
      </c>
      <c r="C88" s="405"/>
      <c r="D88" s="425" t="s">
        <v>86</v>
      </c>
      <c r="E88" s="426"/>
      <c r="F88" s="427"/>
      <c r="G88" s="428">
        <v>2022</v>
      </c>
      <c r="H88" s="428" t="s">
        <v>3062</v>
      </c>
      <c r="I88" s="427" t="s">
        <v>1699</v>
      </c>
      <c r="J88" s="421"/>
      <c r="K88" s="427" t="s">
        <v>2254</v>
      </c>
      <c r="L88" s="427" t="s">
        <v>2046</v>
      </c>
      <c r="M88" s="421">
        <v>44557</v>
      </c>
      <c r="N88" s="421">
        <v>44676</v>
      </c>
      <c r="O88" s="421"/>
      <c r="P88" s="429"/>
      <c r="Q88" s="421"/>
      <c r="R88" s="421"/>
      <c r="S88" s="427" t="s">
        <v>1712</v>
      </c>
      <c r="T88" s="427">
        <v>60</v>
      </c>
      <c r="U88" s="427"/>
      <c r="V88" s="430" t="s">
        <v>986</v>
      </c>
      <c r="W88" s="427">
        <v>360</v>
      </c>
      <c r="X88" s="431">
        <v>1664</v>
      </c>
      <c r="Y88" s="413">
        <f t="shared" si="3"/>
        <v>599040</v>
      </c>
      <c r="Z88" s="352">
        <v>0.53</v>
      </c>
      <c r="AA88" s="681">
        <f t="shared" si="4"/>
        <v>317491.20000000001</v>
      </c>
      <c r="AB88" s="354"/>
      <c r="AC88" s="355">
        <v>0</v>
      </c>
      <c r="AD88" s="350"/>
      <c r="AE88" s="350"/>
      <c r="AF88" s="358">
        <f t="shared" si="5"/>
        <v>317491.20000000001</v>
      </c>
      <c r="AG88" s="350" t="s">
        <v>1073</v>
      </c>
      <c r="AH88" s="350"/>
      <c r="AI88" s="350">
        <v>60</v>
      </c>
      <c r="AJ88" s="351" t="s">
        <v>2047</v>
      </c>
      <c r="AK88" s="351" t="s">
        <v>50</v>
      </c>
      <c r="AL88" s="357" t="s">
        <v>2048</v>
      </c>
      <c r="AM88" s="350" t="s">
        <v>52</v>
      </c>
      <c r="AN88" s="377"/>
      <c r="AO88" s="350" t="s">
        <v>1078</v>
      </c>
      <c r="AP88" s="350"/>
      <c r="AQ88" s="356" t="s">
        <v>37</v>
      </c>
      <c r="AR88" s="350"/>
      <c r="AS88" s="379"/>
      <c r="AT88" s="348"/>
      <c r="AU88" s="412"/>
      <c r="AV88" s="352">
        <v>0.5</v>
      </c>
    </row>
    <row r="89" spans="1:48">
      <c r="A89" s="405"/>
      <c r="B89" s="411">
        <v>44586</v>
      </c>
      <c r="C89" s="405"/>
      <c r="D89" s="425" t="s">
        <v>86</v>
      </c>
      <c r="E89" s="426" t="s">
        <v>4307</v>
      </c>
      <c r="F89" s="427"/>
      <c r="G89" s="428">
        <v>2022</v>
      </c>
      <c r="H89" s="428" t="s">
        <v>3062</v>
      </c>
      <c r="I89" s="427" t="s">
        <v>1699</v>
      </c>
      <c r="J89" s="421"/>
      <c r="K89" s="427" t="s">
        <v>4308</v>
      </c>
      <c r="L89" s="427" t="s">
        <v>2061</v>
      </c>
      <c r="M89" s="421">
        <v>44566</v>
      </c>
      <c r="N89" s="421">
        <v>44683</v>
      </c>
      <c r="O89" s="421"/>
      <c r="P89" s="429"/>
      <c r="Q89" s="421"/>
      <c r="R89" s="421"/>
      <c r="S89" s="427" t="s">
        <v>1729</v>
      </c>
      <c r="T89" s="427">
        <v>60</v>
      </c>
      <c r="U89" s="427"/>
      <c r="V89" s="430" t="s">
        <v>986</v>
      </c>
      <c r="W89" s="427">
        <v>360</v>
      </c>
      <c r="X89" s="431">
        <v>1536</v>
      </c>
      <c r="Y89" s="413">
        <f t="shared" si="3"/>
        <v>552960</v>
      </c>
      <c r="Z89" s="352">
        <v>0.53</v>
      </c>
      <c r="AA89" s="681">
        <f t="shared" si="4"/>
        <v>293068.79999999999</v>
      </c>
      <c r="AB89" s="354"/>
      <c r="AC89" s="355">
        <v>0</v>
      </c>
      <c r="AD89" s="350"/>
      <c r="AE89" s="350"/>
      <c r="AF89" s="358">
        <f t="shared" si="5"/>
        <v>293068.79999999999</v>
      </c>
      <c r="AG89" s="350" t="s">
        <v>1073</v>
      </c>
      <c r="AH89" s="350"/>
      <c r="AI89" s="350">
        <v>60</v>
      </c>
      <c r="AJ89" s="351" t="s">
        <v>2062</v>
      </c>
      <c r="AK89" s="351" t="s">
        <v>50</v>
      </c>
      <c r="AL89" s="357">
        <v>95403</v>
      </c>
      <c r="AM89" s="350" t="s">
        <v>52</v>
      </c>
      <c r="AN89" s="377" t="s">
        <v>50</v>
      </c>
      <c r="AO89" s="350" t="s">
        <v>1078</v>
      </c>
      <c r="AP89" s="350" t="s">
        <v>92</v>
      </c>
      <c r="AQ89" s="356" t="s">
        <v>37</v>
      </c>
      <c r="AR89" s="350" t="s">
        <v>1222</v>
      </c>
      <c r="AS89" s="379"/>
      <c r="AT89" s="348" t="s">
        <v>1509</v>
      </c>
      <c r="AU89" s="412"/>
      <c r="AV89" s="352">
        <v>0.5</v>
      </c>
    </row>
    <row r="90" spans="1:48">
      <c r="A90" s="405"/>
      <c r="B90" s="411">
        <v>44586</v>
      </c>
      <c r="C90" s="405"/>
      <c r="D90" s="425" t="s">
        <v>86</v>
      </c>
      <c r="E90" s="426" t="s">
        <v>3042</v>
      </c>
      <c r="F90" s="427"/>
      <c r="G90" s="428">
        <v>2022</v>
      </c>
      <c r="H90" s="428" t="s">
        <v>3062</v>
      </c>
      <c r="I90" s="427" t="s">
        <v>1699</v>
      </c>
      <c r="J90" s="421"/>
      <c r="K90" s="427" t="s">
        <v>4309</v>
      </c>
      <c r="L90" s="427" t="s">
        <v>2061</v>
      </c>
      <c r="M90" s="421">
        <v>44566</v>
      </c>
      <c r="N90" s="421">
        <v>44683</v>
      </c>
      <c r="O90" s="421"/>
      <c r="P90" s="429"/>
      <c r="Q90" s="421"/>
      <c r="R90" s="421"/>
      <c r="S90" s="427" t="s">
        <v>1729</v>
      </c>
      <c r="T90" s="427">
        <v>60</v>
      </c>
      <c r="U90" s="427"/>
      <c r="V90" s="430" t="s">
        <v>973</v>
      </c>
      <c r="W90" s="427">
        <v>400</v>
      </c>
      <c r="X90" s="431">
        <v>768</v>
      </c>
      <c r="Y90" s="413">
        <f t="shared" si="3"/>
        <v>307200</v>
      </c>
      <c r="Z90" s="352">
        <v>0.55000000000000004</v>
      </c>
      <c r="AA90" s="681">
        <f t="shared" si="4"/>
        <v>168960</v>
      </c>
      <c r="AB90" s="354"/>
      <c r="AC90" s="355">
        <v>0</v>
      </c>
      <c r="AD90" s="350"/>
      <c r="AE90" s="350"/>
      <c r="AF90" s="358">
        <f t="shared" si="5"/>
        <v>168960</v>
      </c>
      <c r="AG90" s="350" t="s">
        <v>1073</v>
      </c>
      <c r="AH90" s="350"/>
      <c r="AI90" s="350">
        <v>60</v>
      </c>
      <c r="AJ90" s="351" t="s">
        <v>2062</v>
      </c>
      <c r="AK90" s="351" t="s">
        <v>50</v>
      </c>
      <c r="AL90" s="357">
        <v>95403</v>
      </c>
      <c r="AM90" s="350" t="s">
        <v>52</v>
      </c>
      <c r="AN90" s="377" t="s">
        <v>50</v>
      </c>
      <c r="AO90" s="350" t="s">
        <v>1078</v>
      </c>
      <c r="AP90" s="350" t="s">
        <v>92</v>
      </c>
      <c r="AQ90" s="356" t="s">
        <v>37</v>
      </c>
      <c r="AR90" s="350" t="s">
        <v>1222</v>
      </c>
      <c r="AS90" s="379"/>
      <c r="AT90" s="348" t="s">
        <v>1509</v>
      </c>
      <c r="AU90" s="412"/>
      <c r="AV90" s="352">
        <v>0.52</v>
      </c>
    </row>
    <row r="91" spans="1:48">
      <c r="A91" s="405"/>
      <c r="B91" s="411">
        <v>44586</v>
      </c>
      <c r="C91" s="405"/>
      <c r="D91" s="425" t="s">
        <v>86</v>
      </c>
      <c r="E91" s="426" t="s">
        <v>4310</v>
      </c>
      <c r="F91" s="427"/>
      <c r="G91" s="428">
        <v>2022</v>
      </c>
      <c r="H91" s="428" t="s">
        <v>3062</v>
      </c>
      <c r="I91" s="427" t="s">
        <v>1699</v>
      </c>
      <c r="J91" s="421"/>
      <c r="K91" s="427" t="s">
        <v>4311</v>
      </c>
      <c r="L91" s="427" t="s">
        <v>2061</v>
      </c>
      <c r="M91" s="421">
        <v>44566</v>
      </c>
      <c r="N91" s="421">
        <v>44713</v>
      </c>
      <c r="O91" s="421"/>
      <c r="P91" s="429"/>
      <c r="Q91" s="421"/>
      <c r="R91" s="421"/>
      <c r="S91" s="427" t="s">
        <v>1729</v>
      </c>
      <c r="T91" s="427">
        <v>60</v>
      </c>
      <c r="U91" s="427"/>
      <c r="V91" s="430" t="s">
        <v>986</v>
      </c>
      <c r="W91" s="427">
        <v>360</v>
      </c>
      <c r="X91" s="431">
        <v>1536</v>
      </c>
      <c r="Y91" s="413">
        <f t="shared" si="3"/>
        <v>552960</v>
      </c>
      <c r="Z91" s="352">
        <v>0.53</v>
      </c>
      <c r="AA91" s="681">
        <f t="shared" si="4"/>
        <v>293068.79999999999</v>
      </c>
      <c r="AB91" s="354"/>
      <c r="AC91" s="355">
        <v>0</v>
      </c>
      <c r="AD91" s="350"/>
      <c r="AE91" s="350"/>
      <c r="AF91" s="358">
        <f t="shared" si="5"/>
        <v>293068.79999999999</v>
      </c>
      <c r="AG91" s="350" t="s">
        <v>1073</v>
      </c>
      <c r="AH91" s="350"/>
      <c r="AI91" s="350">
        <v>60</v>
      </c>
      <c r="AJ91" s="351" t="s">
        <v>2062</v>
      </c>
      <c r="AK91" s="351" t="s">
        <v>50</v>
      </c>
      <c r="AL91" s="357">
        <v>95403</v>
      </c>
      <c r="AM91" s="350" t="s">
        <v>52</v>
      </c>
      <c r="AN91" s="377" t="s">
        <v>50</v>
      </c>
      <c r="AO91" s="350" t="s">
        <v>1078</v>
      </c>
      <c r="AP91" s="350" t="s">
        <v>92</v>
      </c>
      <c r="AQ91" s="356" t="s">
        <v>37</v>
      </c>
      <c r="AR91" s="350" t="s">
        <v>1222</v>
      </c>
      <c r="AS91" s="379"/>
      <c r="AT91" s="348" t="s">
        <v>1509</v>
      </c>
      <c r="AU91" s="412"/>
      <c r="AV91" s="352">
        <v>0.5</v>
      </c>
    </row>
    <row r="92" spans="1:48">
      <c r="A92" s="405"/>
      <c r="B92" s="411">
        <v>44586</v>
      </c>
      <c r="C92" s="405"/>
      <c r="D92" s="425" t="s">
        <v>86</v>
      </c>
      <c r="E92" s="426" t="s">
        <v>4310</v>
      </c>
      <c r="F92" s="427"/>
      <c r="G92" s="428">
        <v>2022</v>
      </c>
      <c r="H92" s="428" t="s">
        <v>3062</v>
      </c>
      <c r="I92" s="427" t="s">
        <v>1699</v>
      </c>
      <c r="J92" s="421"/>
      <c r="K92" s="427" t="s">
        <v>4311</v>
      </c>
      <c r="L92" s="427" t="s">
        <v>2061</v>
      </c>
      <c r="M92" s="421">
        <v>44566</v>
      </c>
      <c r="N92" s="421">
        <v>44713</v>
      </c>
      <c r="O92" s="421"/>
      <c r="P92" s="429"/>
      <c r="Q92" s="421"/>
      <c r="R92" s="421"/>
      <c r="S92" s="427" t="s">
        <v>1729</v>
      </c>
      <c r="T92" s="427">
        <v>60</v>
      </c>
      <c r="U92" s="427"/>
      <c r="V92" s="430" t="s">
        <v>973</v>
      </c>
      <c r="W92" s="427">
        <v>400</v>
      </c>
      <c r="X92" s="431">
        <v>768</v>
      </c>
      <c r="Y92" s="413">
        <f t="shared" si="3"/>
        <v>307200</v>
      </c>
      <c r="Z92" s="352">
        <v>0.55000000000000004</v>
      </c>
      <c r="AA92" s="681">
        <f t="shared" si="4"/>
        <v>168960</v>
      </c>
      <c r="AB92" s="354"/>
      <c r="AC92" s="355">
        <v>0</v>
      </c>
      <c r="AD92" s="350"/>
      <c r="AE92" s="350"/>
      <c r="AF92" s="358">
        <f t="shared" si="5"/>
        <v>168960</v>
      </c>
      <c r="AG92" s="350" t="s">
        <v>1073</v>
      </c>
      <c r="AH92" s="350"/>
      <c r="AI92" s="350">
        <v>60</v>
      </c>
      <c r="AJ92" s="351" t="s">
        <v>2062</v>
      </c>
      <c r="AK92" s="351" t="s">
        <v>50</v>
      </c>
      <c r="AL92" s="357">
        <v>95403</v>
      </c>
      <c r="AM92" s="350" t="s">
        <v>52</v>
      </c>
      <c r="AN92" s="377" t="s">
        <v>50</v>
      </c>
      <c r="AO92" s="350" t="s">
        <v>1078</v>
      </c>
      <c r="AP92" s="350" t="s">
        <v>92</v>
      </c>
      <c r="AQ92" s="356" t="s">
        <v>37</v>
      </c>
      <c r="AR92" s="350" t="s">
        <v>1222</v>
      </c>
      <c r="AS92" s="379"/>
      <c r="AT92" s="348" t="s">
        <v>1509</v>
      </c>
      <c r="AU92" s="412"/>
      <c r="AV92" s="352">
        <v>0.5</v>
      </c>
    </row>
    <row r="93" spans="1:48">
      <c r="A93" s="405"/>
      <c r="B93" s="411"/>
      <c r="C93" s="405"/>
      <c r="D93" s="425" t="s">
        <v>86</v>
      </c>
      <c r="E93" s="426" t="s">
        <v>4312</v>
      </c>
      <c r="F93" s="427"/>
      <c r="G93" s="428">
        <v>2022</v>
      </c>
      <c r="H93" s="428" t="s">
        <v>4223</v>
      </c>
      <c r="I93" s="427" t="s">
        <v>3062</v>
      </c>
      <c r="J93" s="421"/>
      <c r="K93" s="427" t="s">
        <v>2264</v>
      </c>
      <c r="L93" s="427" t="s">
        <v>2061</v>
      </c>
      <c r="M93" s="421">
        <v>44586</v>
      </c>
      <c r="N93" s="421">
        <v>44747</v>
      </c>
      <c r="O93" s="421"/>
      <c r="P93" s="429"/>
      <c r="Q93" s="421"/>
      <c r="R93" s="421"/>
      <c r="S93" s="427" t="s">
        <v>1729</v>
      </c>
      <c r="T93" s="427">
        <v>60</v>
      </c>
      <c r="U93" s="427"/>
      <c r="V93" s="430" t="s">
        <v>986</v>
      </c>
      <c r="W93" s="427">
        <v>360</v>
      </c>
      <c r="X93" s="431">
        <v>1536</v>
      </c>
      <c r="Y93" s="413">
        <f t="shared" si="3"/>
        <v>552960</v>
      </c>
      <c r="Z93" s="352">
        <v>0.53</v>
      </c>
      <c r="AA93" s="681">
        <f t="shared" si="4"/>
        <v>293068.79999999999</v>
      </c>
      <c r="AB93" s="354"/>
      <c r="AC93" s="355">
        <v>0</v>
      </c>
      <c r="AD93" s="350"/>
      <c r="AE93" s="350"/>
      <c r="AF93" s="358">
        <f t="shared" si="5"/>
        <v>293068.79999999999</v>
      </c>
      <c r="AG93" s="350" t="s">
        <v>1073</v>
      </c>
      <c r="AH93" s="350"/>
      <c r="AI93" s="350">
        <v>60</v>
      </c>
      <c r="AJ93" s="351" t="s">
        <v>2062</v>
      </c>
      <c r="AK93" s="351" t="s">
        <v>50</v>
      </c>
      <c r="AL93" s="357">
        <v>95403</v>
      </c>
      <c r="AM93" s="350" t="s">
        <v>52</v>
      </c>
      <c r="AN93" s="377" t="s">
        <v>50</v>
      </c>
      <c r="AO93" s="350" t="s">
        <v>1078</v>
      </c>
      <c r="AP93" s="350" t="s">
        <v>92</v>
      </c>
      <c r="AQ93" s="356" t="s">
        <v>37</v>
      </c>
      <c r="AR93" s="350" t="s">
        <v>1222</v>
      </c>
      <c r="AS93" s="379"/>
      <c r="AT93" s="348" t="s">
        <v>1509</v>
      </c>
      <c r="AU93" s="412"/>
      <c r="AV93" s="352">
        <v>0.5</v>
      </c>
    </row>
    <row r="94" spans="1:48">
      <c r="A94" s="405"/>
      <c r="B94" s="411"/>
      <c r="C94" s="405"/>
      <c r="D94" s="425" t="s">
        <v>86</v>
      </c>
      <c r="E94" s="426" t="s">
        <v>4310</v>
      </c>
      <c r="F94" s="427"/>
      <c r="G94" s="428">
        <v>2022</v>
      </c>
      <c r="H94" s="428" t="s">
        <v>4223</v>
      </c>
      <c r="I94" s="427" t="s">
        <v>3062</v>
      </c>
      <c r="J94" s="421"/>
      <c r="K94" s="427" t="s">
        <v>2264</v>
      </c>
      <c r="L94" s="427" t="s">
        <v>2061</v>
      </c>
      <c r="M94" s="421">
        <v>44586</v>
      </c>
      <c r="N94" s="421">
        <v>44747</v>
      </c>
      <c r="O94" s="421"/>
      <c r="P94" s="429"/>
      <c r="Q94" s="421"/>
      <c r="R94" s="421"/>
      <c r="S94" s="427" t="s">
        <v>1729</v>
      </c>
      <c r="T94" s="427">
        <v>60</v>
      </c>
      <c r="U94" s="427"/>
      <c r="V94" s="430" t="s">
        <v>973</v>
      </c>
      <c r="W94" s="427">
        <v>400</v>
      </c>
      <c r="X94" s="431">
        <v>1536</v>
      </c>
      <c r="Y94" s="413">
        <f t="shared" si="3"/>
        <v>614400</v>
      </c>
      <c r="Z94" s="352">
        <v>0.55000000000000004</v>
      </c>
      <c r="AA94" s="681">
        <f t="shared" si="4"/>
        <v>337920</v>
      </c>
      <c r="AB94" s="354"/>
      <c r="AC94" s="355">
        <v>0</v>
      </c>
      <c r="AD94" s="350"/>
      <c r="AE94" s="350"/>
      <c r="AF94" s="358">
        <f t="shared" si="5"/>
        <v>337920</v>
      </c>
      <c r="AG94" s="350" t="s">
        <v>1073</v>
      </c>
      <c r="AH94" s="350"/>
      <c r="AI94" s="350">
        <v>60</v>
      </c>
      <c r="AJ94" s="351" t="s">
        <v>2062</v>
      </c>
      <c r="AK94" s="351" t="s">
        <v>50</v>
      </c>
      <c r="AL94" s="357">
        <v>95403</v>
      </c>
      <c r="AM94" s="350" t="s">
        <v>52</v>
      </c>
      <c r="AN94" s="377" t="s">
        <v>50</v>
      </c>
      <c r="AO94" s="350" t="s">
        <v>1078</v>
      </c>
      <c r="AP94" s="350" t="s">
        <v>92</v>
      </c>
      <c r="AQ94" s="356" t="s">
        <v>37</v>
      </c>
      <c r="AR94" s="350" t="s">
        <v>1222</v>
      </c>
      <c r="AS94" s="379"/>
      <c r="AT94" s="348" t="s">
        <v>1509</v>
      </c>
      <c r="AU94" s="412"/>
      <c r="AV94" s="352">
        <v>0.52</v>
      </c>
    </row>
    <row r="95" spans="1:48">
      <c r="A95" s="405"/>
      <c r="B95" s="411">
        <v>44586</v>
      </c>
      <c r="C95" s="405"/>
      <c r="D95" s="425" t="s">
        <v>86</v>
      </c>
      <c r="E95" s="426" t="s">
        <v>4310</v>
      </c>
      <c r="F95" s="427"/>
      <c r="G95" s="428">
        <v>2022</v>
      </c>
      <c r="H95" s="428" t="s">
        <v>4223</v>
      </c>
      <c r="I95" s="427" t="s">
        <v>3062</v>
      </c>
      <c r="J95" s="421"/>
      <c r="K95" s="427" t="s">
        <v>2265</v>
      </c>
      <c r="L95" s="427" t="s">
        <v>2061</v>
      </c>
      <c r="M95" s="421">
        <v>44586</v>
      </c>
      <c r="N95" s="421">
        <v>44774</v>
      </c>
      <c r="O95" s="421"/>
      <c r="P95" s="429"/>
      <c r="Q95" s="421"/>
      <c r="R95" s="421"/>
      <c r="S95" s="427" t="s">
        <v>1729</v>
      </c>
      <c r="T95" s="427">
        <v>60</v>
      </c>
      <c r="U95" s="427"/>
      <c r="V95" s="430" t="s">
        <v>986</v>
      </c>
      <c r="W95" s="427">
        <v>360</v>
      </c>
      <c r="X95" s="431">
        <v>1536</v>
      </c>
      <c r="Y95" s="413">
        <f t="shared" si="3"/>
        <v>552960</v>
      </c>
      <c r="Z95" s="352">
        <v>0.53</v>
      </c>
      <c r="AA95" s="681">
        <f t="shared" si="4"/>
        <v>293068.79999999999</v>
      </c>
      <c r="AB95" s="354"/>
      <c r="AC95" s="355">
        <v>0</v>
      </c>
      <c r="AD95" s="350"/>
      <c r="AE95" s="350"/>
      <c r="AF95" s="358">
        <f t="shared" si="5"/>
        <v>293068.79999999999</v>
      </c>
      <c r="AG95" s="350" t="s">
        <v>1073</v>
      </c>
      <c r="AH95" s="350"/>
      <c r="AI95" s="350">
        <v>60</v>
      </c>
      <c r="AJ95" s="351" t="s">
        <v>2062</v>
      </c>
      <c r="AK95" s="351" t="s">
        <v>50</v>
      </c>
      <c r="AL95" s="357">
        <v>95403</v>
      </c>
      <c r="AM95" s="350" t="s">
        <v>52</v>
      </c>
      <c r="AN95" s="377" t="s">
        <v>50</v>
      </c>
      <c r="AO95" s="350" t="s">
        <v>1078</v>
      </c>
      <c r="AP95" s="350" t="s">
        <v>92</v>
      </c>
      <c r="AQ95" s="356" t="s">
        <v>37</v>
      </c>
      <c r="AR95" s="350" t="s">
        <v>1222</v>
      </c>
      <c r="AS95" s="379"/>
      <c r="AT95" s="348" t="s">
        <v>1509</v>
      </c>
      <c r="AU95" s="412"/>
      <c r="AV95" s="352">
        <v>0.5</v>
      </c>
    </row>
    <row r="96" spans="1:48">
      <c r="A96" s="405"/>
      <c r="B96" s="411">
        <v>44586</v>
      </c>
      <c r="C96" s="405"/>
      <c r="D96" s="425" t="s">
        <v>86</v>
      </c>
      <c r="E96" s="426" t="s">
        <v>4310</v>
      </c>
      <c r="F96" s="427"/>
      <c r="G96" s="428">
        <v>2022</v>
      </c>
      <c r="H96" s="428" t="s">
        <v>4223</v>
      </c>
      <c r="I96" s="427" t="s">
        <v>3062</v>
      </c>
      <c r="J96" s="421"/>
      <c r="K96" s="427" t="s">
        <v>2265</v>
      </c>
      <c r="L96" s="427" t="s">
        <v>2061</v>
      </c>
      <c r="M96" s="421">
        <v>44586</v>
      </c>
      <c r="N96" s="421">
        <v>44774</v>
      </c>
      <c r="O96" s="421"/>
      <c r="P96" s="429"/>
      <c r="Q96" s="421"/>
      <c r="R96" s="421"/>
      <c r="S96" s="427" t="s">
        <v>1729</v>
      </c>
      <c r="T96" s="427">
        <v>60</v>
      </c>
      <c r="U96" s="427"/>
      <c r="V96" s="430" t="s">
        <v>973</v>
      </c>
      <c r="W96" s="427">
        <v>400</v>
      </c>
      <c r="X96" s="431">
        <v>1536</v>
      </c>
      <c r="Y96" s="413">
        <f t="shared" si="3"/>
        <v>614400</v>
      </c>
      <c r="Z96" s="352">
        <v>0.55000000000000004</v>
      </c>
      <c r="AA96" s="681">
        <f t="shared" si="4"/>
        <v>337920</v>
      </c>
      <c r="AB96" s="354"/>
      <c r="AC96" s="355">
        <v>0</v>
      </c>
      <c r="AD96" s="350"/>
      <c r="AE96" s="350"/>
      <c r="AF96" s="358">
        <f t="shared" si="5"/>
        <v>337920</v>
      </c>
      <c r="AG96" s="350" t="s">
        <v>1073</v>
      </c>
      <c r="AH96" s="350"/>
      <c r="AI96" s="350">
        <v>60</v>
      </c>
      <c r="AJ96" s="351" t="s">
        <v>2062</v>
      </c>
      <c r="AK96" s="351" t="s">
        <v>50</v>
      </c>
      <c r="AL96" s="357">
        <v>95403</v>
      </c>
      <c r="AM96" s="350" t="s">
        <v>52</v>
      </c>
      <c r="AN96" s="377" t="s">
        <v>50</v>
      </c>
      <c r="AO96" s="350" t="s">
        <v>1078</v>
      </c>
      <c r="AP96" s="350" t="s">
        <v>92</v>
      </c>
      <c r="AQ96" s="356" t="s">
        <v>37</v>
      </c>
      <c r="AR96" s="350" t="s">
        <v>1222</v>
      </c>
      <c r="AS96" s="379"/>
      <c r="AT96" s="348" t="s">
        <v>1509</v>
      </c>
      <c r="AU96" s="412"/>
      <c r="AV96" s="352">
        <v>0.5</v>
      </c>
    </row>
    <row r="97" spans="1:48">
      <c r="A97" s="405"/>
      <c r="B97" s="411"/>
      <c r="C97" s="405"/>
      <c r="D97" s="425" t="s">
        <v>86</v>
      </c>
      <c r="E97" s="426" t="s">
        <v>4310</v>
      </c>
      <c r="F97" s="427"/>
      <c r="G97" s="428">
        <v>2022</v>
      </c>
      <c r="H97" s="428" t="s">
        <v>4223</v>
      </c>
      <c r="I97" s="427" t="s">
        <v>3062</v>
      </c>
      <c r="J97" s="421"/>
      <c r="K97" s="427" t="s">
        <v>2266</v>
      </c>
      <c r="L97" s="427" t="s">
        <v>2061</v>
      </c>
      <c r="M97" s="421">
        <v>44614</v>
      </c>
      <c r="N97" s="421">
        <v>44805</v>
      </c>
      <c r="O97" s="421"/>
      <c r="P97" s="429"/>
      <c r="Q97" s="421"/>
      <c r="R97" s="421"/>
      <c r="S97" s="427" t="s">
        <v>1729</v>
      </c>
      <c r="T97" s="427">
        <v>60</v>
      </c>
      <c r="U97" s="427"/>
      <c r="V97" s="430" t="s">
        <v>986</v>
      </c>
      <c r="W97" s="427">
        <v>360</v>
      </c>
      <c r="X97" s="431">
        <v>1536</v>
      </c>
      <c r="Y97" s="413">
        <f t="shared" si="3"/>
        <v>552960</v>
      </c>
      <c r="Z97" s="352">
        <v>0.53</v>
      </c>
      <c r="AA97" s="681">
        <f t="shared" si="4"/>
        <v>293068.79999999999</v>
      </c>
      <c r="AB97" s="354"/>
      <c r="AC97" s="355">
        <v>0</v>
      </c>
      <c r="AD97" s="350"/>
      <c r="AE97" s="350"/>
      <c r="AF97" s="358">
        <f t="shared" si="5"/>
        <v>293068.79999999999</v>
      </c>
      <c r="AG97" s="350" t="s">
        <v>1073</v>
      </c>
      <c r="AH97" s="350"/>
      <c r="AI97" s="350">
        <v>60</v>
      </c>
      <c r="AJ97" s="351" t="s">
        <v>2062</v>
      </c>
      <c r="AK97" s="351" t="s">
        <v>50</v>
      </c>
      <c r="AL97" s="357">
        <v>95403</v>
      </c>
      <c r="AM97" s="350" t="s">
        <v>52</v>
      </c>
      <c r="AN97" s="377" t="s">
        <v>50</v>
      </c>
      <c r="AO97" s="350" t="s">
        <v>1078</v>
      </c>
      <c r="AP97" s="350" t="s">
        <v>92</v>
      </c>
      <c r="AQ97" s="356" t="s">
        <v>37</v>
      </c>
      <c r="AR97" s="350" t="s">
        <v>1222</v>
      </c>
      <c r="AS97" s="379"/>
      <c r="AT97" s="348" t="s">
        <v>1509</v>
      </c>
      <c r="AU97" s="412"/>
      <c r="AV97" s="352">
        <v>0.52</v>
      </c>
    </row>
    <row r="98" spans="1:48">
      <c r="A98" s="405"/>
      <c r="B98" s="411"/>
      <c r="C98" s="405"/>
      <c r="D98" s="425" t="s">
        <v>86</v>
      </c>
      <c r="E98" s="426" t="s">
        <v>4310</v>
      </c>
      <c r="F98" s="427"/>
      <c r="G98" s="428">
        <v>2022</v>
      </c>
      <c r="H98" s="428" t="s">
        <v>4223</v>
      </c>
      <c r="I98" s="427" t="s">
        <v>3062</v>
      </c>
      <c r="J98" s="421"/>
      <c r="K98" s="427" t="s">
        <v>2266</v>
      </c>
      <c r="L98" s="427" t="s">
        <v>2061</v>
      </c>
      <c r="M98" s="421">
        <v>44614</v>
      </c>
      <c r="N98" s="421">
        <v>44805</v>
      </c>
      <c r="O98" s="421"/>
      <c r="P98" s="429"/>
      <c r="Q98" s="421"/>
      <c r="R98" s="421"/>
      <c r="S98" s="427" t="s">
        <v>1729</v>
      </c>
      <c r="T98" s="427">
        <v>60</v>
      </c>
      <c r="U98" s="427"/>
      <c r="V98" s="430" t="s">
        <v>973</v>
      </c>
      <c r="W98" s="427">
        <v>400</v>
      </c>
      <c r="X98" s="431">
        <v>1536</v>
      </c>
      <c r="Y98" s="413">
        <f t="shared" si="3"/>
        <v>614400</v>
      </c>
      <c r="Z98" s="352">
        <v>0.55000000000000004</v>
      </c>
      <c r="AA98" s="681">
        <f t="shared" si="4"/>
        <v>337920</v>
      </c>
      <c r="AB98" s="354"/>
      <c r="AC98" s="355">
        <v>0</v>
      </c>
      <c r="AD98" s="350"/>
      <c r="AE98" s="350"/>
      <c r="AF98" s="358">
        <f t="shared" si="5"/>
        <v>337920</v>
      </c>
      <c r="AG98" s="350" t="s">
        <v>1073</v>
      </c>
      <c r="AH98" s="350"/>
      <c r="AI98" s="350">
        <v>60</v>
      </c>
      <c r="AJ98" s="351" t="s">
        <v>2062</v>
      </c>
      <c r="AK98" s="351" t="s">
        <v>50</v>
      </c>
      <c r="AL98" s="357">
        <v>95403</v>
      </c>
      <c r="AM98" s="350" t="s">
        <v>52</v>
      </c>
      <c r="AN98" s="377" t="s">
        <v>50</v>
      </c>
      <c r="AO98" s="350" t="s">
        <v>1078</v>
      </c>
      <c r="AP98" s="350" t="s">
        <v>92</v>
      </c>
      <c r="AQ98" s="356" t="s">
        <v>37</v>
      </c>
      <c r="AR98" s="350" t="s">
        <v>1222</v>
      </c>
      <c r="AS98" s="379"/>
      <c r="AT98" s="348" t="s">
        <v>1509</v>
      </c>
      <c r="AU98" s="412"/>
      <c r="AV98" s="352">
        <v>0.52</v>
      </c>
    </row>
    <row r="99" spans="1:48">
      <c r="A99" s="405"/>
      <c r="B99" s="411"/>
      <c r="C99" s="405"/>
      <c r="D99" s="425" t="s">
        <v>86</v>
      </c>
      <c r="E99" s="426"/>
      <c r="F99" s="427"/>
      <c r="G99" s="428">
        <v>2022</v>
      </c>
      <c r="H99" s="428" t="s">
        <v>3062</v>
      </c>
      <c r="I99" s="427" t="s">
        <v>1699</v>
      </c>
      <c r="J99" s="421"/>
      <c r="K99" s="427" t="s">
        <v>4313</v>
      </c>
      <c r="L99" s="427" t="s">
        <v>1728</v>
      </c>
      <c r="M99" s="421">
        <v>44593</v>
      </c>
      <c r="N99" s="421">
        <v>44682</v>
      </c>
      <c r="O99" s="421"/>
      <c r="P99" s="429"/>
      <c r="Q99" s="421"/>
      <c r="R99" s="421"/>
      <c r="S99" s="427" t="s">
        <v>1729</v>
      </c>
      <c r="T99" s="427">
        <v>60</v>
      </c>
      <c r="U99" s="427"/>
      <c r="V99" s="430" t="s">
        <v>973</v>
      </c>
      <c r="W99" s="427">
        <v>400</v>
      </c>
      <c r="X99" s="431">
        <v>1536</v>
      </c>
      <c r="Y99" s="413">
        <f t="shared" si="3"/>
        <v>614400</v>
      </c>
      <c r="Z99" s="352">
        <v>0.55000000000000004</v>
      </c>
      <c r="AA99" s="681">
        <f t="shared" si="4"/>
        <v>337920</v>
      </c>
      <c r="AB99" s="354"/>
      <c r="AC99" s="355">
        <v>0</v>
      </c>
      <c r="AD99" s="350"/>
      <c r="AE99" s="350"/>
      <c r="AF99" s="358">
        <f t="shared" si="5"/>
        <v>337920</v>
      </c>
      <c r="AG99" s="350" t="s">
        <v>1073</v>
      </c>
      <c r="AH99" s="350"/>
      <c r="AI99" s="350">
        <v>60</v>
      </c>
      <c r="AJ99" s="351" t="s">
        <v>1730</v>
      </c>
      <c r="AK99" s="351" t="s">
        <v>1731</v>
      </c>
      <c r="AL99" s="357" t="s">
        <v>1732</v>
      </c>
      <c r="AM99" s="350" t="s">
        <v>52</v>
      </c>
      <c r="AN99" s="377"/>
      <c r="AO99" s="350" t="s">
        <v>1078</v>
      </c>
      <c r="AP99" s="350"/>
      <c r="AQ99" s="356" t="s">
        <v>37</v>
      </c>
      <c r="AR99" s="350"/>
      <c r="AS99" s="379"/>
      <c r="AT99" s="348"/>
      <c r="AU99" s="412"/>
      <c r="AV99" s="352"/>
    </row>
    <row r="100" spans="1:48">
      <c r="A100" s="405"/>
      <c r="B100" s="411"/>
      <c r="C100" s="405"/>
      <c r="D100" s="425" t="s">
        <v>86</v>
      </c>
      <c r="E100" s="426"/>
      <c r="F100" s="427"/>
      <c r="G100" s="428">
        <v>2022</v>
      </c>
      <c r="H100" s="428" t="s">
        <v>3062</v>
      </c>
      <c r="I100" s="427" t="s">
        <v>1699</v>
      </c>
      <c r="J100" s="421"/>
      <c r="K100" s="427" t="s">
        <v>4314</v>
      </c>
      <c r="L100" s="427" t="s">
        <v>1728</v>
      </c>
      <c r="M100" s="421">
        <v>44593</v>
      </c>
      <c r="N100" s="421">
        <v>44718</v>
      </c>
      <c r="O100" s="421"/>
      <c r="P100" s="429"/>
      <c r="Q100" s="421"/>
      <c r="R100" s="421"/>
      <c r="S100" s="427" t="s">
        <v>1729</v>
      </c>
      <c r="T100" s="427">
        <v>60</v>
      </c>
      <c r="U100" s="427"/>
      <c r="V100" s="430" t="s">
        <v>973</v>
      </c>
      <c r="W100" s="427">
        <v>400</v>
      </c>
      <c r="X100" s="431">
        <v>2304</v>
      </c>
      <c r="Y100" s="413">
        <f t="shared" si="3"/>
        <v>921600</v>
      </c>
      <c r="Z100" s="352">
        <v>0.55000000000000004</v>
      </c>
      <c r="AA100" s="681">
        <f t="shared" si="4"/>
        <v>506880.00000000006</v>
      </c>
      <c r="AB100" s="354"/>
      <c r="AC100" s="355">
        <v>0</v>
      </c>
      <c r="AD100" s="350"/>
      <c r="AE100" s="350"/>
      <c r="AF100" s="358">
        <f t="shared" si="5"/>
        <v>506880.00000000006</v>
      </c>
      <c r="AG100" s="350" t="s">
        <v>1073</v>
      </c>
      <c r="AH100" s="350"/>
      <c r="AI100" s="350">
        <v>60</v>
      </c>
      <c r="AJ100" s="351" t="s">
        <v>1730</v>
      </c>
      <c r="AK100" s="351" t="s">
        <v>1731</v>
      </c>
      <c r="AL100" s="357" t="s">
        <v>1732</v>
      </c>
      <c r="AM100" s="350" t="s">
        <v>52</v>
      </c>
      <c r="AN100" s="377"/>
      <c r="AO100" s="350" t="s">
        <v>1078</v>
      </c>
      <c r="AP100" s="350"/>
      <c r="AQ100" s="356" t="s">
        <v>37</v>
      </c>
      <c r="AR100" s="350"/>
      <c r="AS100" s="379"/>
      <c r="AT100" s="348"/>
      <c r="AU100" s="412"/>
      <c r="AV100" s="352"/>
    </row>
    <row r="101" spans="1:48">
      <c r="A101" s="405"/>
      <c r="B101" s="411"/>
      <c r="C101" s="405"/>
      <c r="D101" s="425" t="s">
        <v>86</v>
      </c>
      <c r="E101" s="426"/>
      <c r="F101" s="427"/>
      <c r="G101" s="428">
        <v>2022</v>
      </c>
      <c r="H101" s="428" t="s">
        <v>3062</v>
      </c>
      <c r="I101" s="427" t="s">
        <v>1699</v>
      </c>
      <c r="J101" s="421"/>
      <c r="K101" s="427" t="s">
        <v>4315</v>
      </c>
      <c r="L101" s="427" t="s">
        <v>1728</v>
      </c>
      <c r="M101" s="421">
        <v>44594</v>
      </c>
      <c r="N101" s="421">
        <v>44655</v>
      </c>
      <c r="O101" s="421"/>
      <c r="P101" s="429"/>
      <c r="Q101" s="421"/>
      <c r="R101" s="421"/>
      <c r="S101" s="427" t="s">
        <v>1729</v>
      </c>
      <c r="T101" s="427">
        <v>60</v>
      </c>
      <c r="U101" s="427"/>
      <c r="V101" s="430" t="s">
        <v>986</v>
      </c>
      <c r="W101" s="427">
        <v>360</v>
      </c>
      <c r="X101" s="431">
        <v>832</v>
      </c>
      <c r="Y101" s="413">
        <f t="shared" si="3"/>
        <v>299520</v>
      </c>
      <c r="Z101" s="352">
        <v>0.53</v>
      </c>
      <c r="AA101" s="681">
        <f t="shared" si="4"/>
        <v>158745.60000000001</v>
      </c>
      <c r="AB101" s="354"/>
      <c r="AC101" s="355">
        <v>0</v>
      </c>
      <c r="AD101" s="350"/>
      <c r="AE101" s="350"/>
      <c r="AF101" s="358">
        <f t="shared" si="5"/>
        <v>158745.60000000001</v>
      </c>
      <c r="AG101" s="350" t="s">
        <v>1073</v>
      </c>
      <c r="AH101" s="350"/>
      <c r="AI101" s="350">
        <v>60</v>
      </c>
      <c r="AJ101" s="351" t="s">
        <v>1730</v>
      </c>
      <c r="AK101" s="351" t="s">
        <v>1731</v>
      </c>
      <c r="AL101" s="357" t="s">
        <v>1732</v>
      </c>
      <c r="AM101" s="350" t="s">
        <v>52</v>
      </c>
      <c r="AN101" s="377"/>
      <c r="AO101" s="350" t="s">
        <v>1078</v>
      </c>
      <c r="AP101" s="350"/>
      <c r="AQ101" s="356" t="s">
        <v>37</v>
      </c>
      <c r="AR101" s="350"/>
      <c r="AS101" s="379"/>
      <c r="AT101" s="348"/>
      <c r="AU101" s="412"/>
      <c r="AV101" s="352"/>
    </row>
    <row r="102" spans="1:48">
      <c r="A102" s="405"/>
      <c r="B102" s="411"/>
      <c r="C102" s="405"/>
      <c r="D102" s="425" t="s">
        <v>86</v>
      </c>
      <c r="E102" s="426"/>
      <c r="F102" s="427"/>
      <c r="G102" s="428">
        <v>2022</v>
      </c>
      <c r="H102" s="428" t="s">
        <v>3062</v>
      </c>
      <c r="I102" s="427" t="s">
        <v>1699</v>
      </c>
      <c r="J102" s="421"/>
      <c r="K102" s="427" t="s">
        <v>4316</v>
      </c>
      <c r="L102" s="427" t="s">
        <v>1728</v>
      </c>
      <c r="M102" s="421">
        <v>44594</v>
      </c>
      <c r="N102" s="421">
        <v>44683</v>
      </c>
      <c r="O102" s="421"/>
      <c r="P102" s="429"/>
      <c r="Q102" s="421"/>
      <c r="R102" s="421"/>
      <c r="S102" s="427" t="s">
        <v>1729</v>
      </c>
      <c r="T102" s="427">
        <v>60</v>
      </c>
      <c r="U102" s="427"/>
      <c r="V102" s="430" t="s">
        <v>986</v>
      </c>
      <c r="W102" s="427">
        <v>360</v>
      </c>
      <c r="X102" s="431">
        <v>832</v>
      </c>
      <c r="Y102" s="413">
        <f t="shared" si="3"/>
        <v>299520</v>
      </c>
      <c r="Z102" s="352">
        <v>0.53</v>
      </c>
      <c r="AA102" s="681">
        <f t="shared" si="4"/>
        <v>158745.60000000001</v>
      </c>
      <c r="AB102" s="354"/>
      <c r="AC102" s="355">
        <v>0</v>
      </c>
      <c r="AD102" s="350"/>
      <c r="AE102" s="350"/>
      <c r="AF102" s="358">
        <f t="shared" si="5"/>
        <v>158745.60000000001</v>
      </c>
      <c r="AG102" s="350" t="s">
        <v>1073</v>
      </c>
      <c r="AH102" s="350"/>
      <c r="AI102" s="350">
        <v>60</v>
      </c>
      <c r="AJ102" s="351" t="s">
        <v>1730</v>
      </c>
      <c r="AK102" s="351" t="s">
        <v>1731</v>
      </c>
      <c r="AL102" s="357" t="s">
        <v>1732</v>
      </c>
      <c r="AM102" s="350" t="s">
        <v>52</v>
      </c>
      <c r="AN102" s="377"/>
      <c r="AO102" s="350" t="s">
        <v>1078</v>
      </c>
      <c r="AP102" s="350"/>
      <c r="AQ102" s="356" t="s">
        <v>37</v>
      </c>
      <c r="AR102" s="350"/>
      <c r="AS102" s="379"/>
      <c r="AT102" s="348"/>
      <c r="AU102" s="412"/>
      <c r="AV102" s="352"/>
    </row>
    <row r="103" spans="1:48">
      <c r="A103" s="405"/>
      <c r="B103" s="411"/>
      <c r="C103" s="405"/>
      <c r="D103" s="425" t="s">
        <v>86</v>
      </c>
      <c r="E103" s="426"/>
      <c r="F103" s="427"/>
      <c r="G103" s="428">
        <v>2022</v>
      </c>
      <c r="H103" s="428" t="s">
        <v>3062</v>
      </c>
      <c r="I103" s="427" t="s">
        <v>1699</v>
      </c>
      <c r="J103" s="421"/>
      <c r="K103" s="427" t="s">
        <v>4317</v>
      </c>
      <c r="L103" s="427" t="s">
        <v>1728</v>
      </c>
      <c r="M103" s="421">
        <v>44594</v>
      </c>
      <c r="N103" s="421">
        <v>44718</v>
      </c>
      <c r="O103" s="421"/>
      <c r="P103" s="429"/>
      <c r="Q103" s="421"/>
      <c r="R103" s="421"/>
      <c r="S103" s="427" t="s">
        <v>1729</v>
      </c>
      <c r="T103" s="427">
        <v>60</v>
      </c>
      <c r="U103" s="427"/>
      <c r="V103" s="430" t="s">
        <v>986</v>
      </c>
      <c r="W103" s="427">
        <v>360</v>
      </c>
      <c r="X103" s="431">
        <v>832</v>
      </c>
      <c r="Y103" s="413">
        <f t="shared" si="3"/>
        <v>299520</v>
      </c>
      <c r="Z103" s="352">
        <v>0.53</v>
      </c>
      <c r="AA103" s="681">
        <f t="shared" si="4"/>
        <v>158745.60000000001</v>
      </c>
      <c r="AB103" s="354"/>
      <c r="AC103" s="355">
        <v>0</v>
      </c>
      <c r="AD103" s="350"/>
      <c r="AE103" s="350"/>
      <c r="AF103" s="358">
        <f t="shared" si="5"/>
        <v>158745.60000000001</v>
      </c>
      <c r="AG103" s="350" t="s">
        <v>1073</v>
      </c>
      <c r="AH103" s="350"/>
      <c r="AI103" s="350">
        <v>60</v>
      </c>
      <c r="AJ103" s="351" t="s">
        <v>1730</v>
      </c>
      <c r="AK103" s="351" t="s">
        <v>1731</v>
      </c>
      <c r="AL103" s="357" t="s">
        <v>1732</v>
      </c>
      <c r="AM103" s="350" t="s">
        <v>52</v>
      </c>
      <c r="AN103" s="377"/>
      <c r="AO103" s="350" t="s">
        <v>1078</v>
      </c>
      <c r="AP103" s="350"/>
      <c r="AQ103" s="356" t="s">
        <v>37</v>
      </c>
      <c r="AR103" s="350"/>
      <c r="AS103" s="379"/>
      <c r="AT103" s="348"/>
      <c r="AU103" s="412"/>
      <c r="AV103" s="352"/>
    </row>
    <row r="104" spans="1:48">
      <c r="A104" s="405"/>
      <c r="B104" s="411"/>
      <c r="C104" s="405"/>
      <c r="D104" s="425" t="s">
        <v>86</v>
      </c>
      <c r="E104" s="426"/>
      <c r="F104" s="427"/>
      <c r="G104" s="428">
        <v>2022</v>
      </c>
      <c r="H104" s="428" t="s">
        <v>3062</v>
      </c>
      <c r="I104" s="427" t="s">
        <v>1699</v>
      </c>
      <c r="J104" s="421"/>
      <c r="K104" s="427" t="s">
        <v>4318</v>
      </c>
      <c r="L104" s="427" t="s">
        <v>1728</v>
      </c>
      <c r="M104" s="421">
        <v>44594</v>
      </c>
      <c r="N104" s="421">
        <v>44658</v>
      </c>
      <c r="O104" s="421"/>
      <c r="P104" s="429"/>
      <c r="Q104" s="421"/>
      <c r="R104" s="421"/>
      <c r="S104" s="427" t="s">
        <v>1729</v>
      </c>
      <c r="T104" s="427">
        <v>60</v>
      </c>
      <c r="U104" s="427"/>
      <c r="V104" s="430" t="s">
        <v>973</v>
      </c>
      <c r="W104" s="427">
        <v>400</v>
      </c>
      <c r="X104" s="431">
        <v>768</v>
      </c>
      <c r="Y104" s="413">
        <f t="shared" si="3"/>
        <v>307200</v>
      </c>
      <c r="Z104" s="352">
        <v>0.55000000000000004</v>
      </c>
      <c r="AA104" s="681">
        <f t="shared" si="4"/>
        <v>168960</v>
      </c>
      <c r="AB104" s="354"/>
      <c r="AC104" s="355">
        <v>0</v>
      </c>
      <c r="AD104" s="350"/>
      <c r="AE104" s="350"/>
      <c r="AF104" s="358">
        <f t="shared" si="5"/>
        <v>168960</v>
      </c>
      <c r="AG104" s="350" t="s">
        <v>1073</v>
      </c>
      <c r="AH104" s="350"/>
      <c r="AI104" s="350">
        <v>60</v>
      </c>
      <c r="AJ104" s="351" t="s">
        <v>1730</v>
      </c>
      <c r="AK104" s="351" t="s">
        <v>1731</v>
      </c>
      <c r="AL104" s="357" t="s">
        <v>1732</v>
      </c>
      <c r="AM104" s="350" t="s">
        <v>52</v>
      </c>
      <c r="AN104" s="377"/>
      <c r="AO104" s="350" t="s">
        <v>1078</v>
      </c>
      <c r="AP104" s="350"/>
      <c r="AQ104" s="356" t="s">
        <v>37</v>
      </c>
      <c r="AR104" s="350"/>
      <c r="AS104" s="379"/>
      <c r="AT104" s="348"/>
      <c r="AU104" s="412"/>
      <c r="AV104" s="352"/>
    </row>
    <row r="105" spans="1:48">
      <c r="A105" s="405"/>
      <c r="B105" s="411"/>
      <c r="C105" s="405"/>
      <c r="D105" s="425" t="s">
        <v>86</v>
      </c>
      <c r="E105" s="426"/>
      <c r="F105" s="427"/>
      <c r="G105" s="428">
        <v>2022</v>
      </c>
      <c r="H105" s="428" t="s">
        <v>3062</v>
      </c>
      <c r="I105" s="427" t="s">
        <v>1699</v>
      </c>
      <c r="J105" s="421"/>
      <c r="K105" s="427" t="s">
        <v>4319</v>
      </c>
      <c r="L105" s="427" t="s">
        <v>1728</v>
      </c>
      <c r="M105" s="421">
        <v>44594</v>
      </c>
      <c r="N105" s="421">
        <v>44686</v>
      </c>
      <c r="O105" s="421"/>
      <c r="P105" s="429"/>
      <c r="Q105" s="421"/>
      <c r="R105" s="421"/>
      <c r="S105" s="427" t="s">
        <v>1729</v>
      </c>
      <c r="T105" s="427">
        <v>60</v>
      </c>
      <c r="U105" s="427"/>
      <c r="V105" s="430" t="s">
        <v>973</v>
      </c>
      <c r="W105" s="427">
        <v>400</v>
      </c>
      <c r="X105" s="431">
        <v>768</v>
      </c>
      <c r="Y105" s="413">
        <f t="shared" si="3"/>
        <v>307200</v>
      </c>
      <c r="Z105" s="352">
        <v>0.55000000000000004</v>
      </c>
      <c r="AA105" s="681">
        <f t="shared" si="4"/>
        <v>168960</v>
      </c>
      <c r="AB105" s="354"/>
      <c r="AC105" s="355">
        <v>0</v>
      </c>
      <c r="AD105" s="350"/>
      <c r="AE105" s="350"/>
      <c r="AF105" s="358">
        <f t="shared" si="5"/>
        <v>168960</v>
      </c>
      <c r="AG105" s="350" t="s">
        <v>1073</v>
      </c>
      <c r="AH105" s="350"/>
      <c r="AI105" s="350">
        <v>60</v>
      </c>
      <c r="AJ105" s="351" t="s">
        <v>1730</v>
      </c>
      <c r="AK105" s="351" t="s">
        <v>1731</v>
      </c>
      <c r="AL105" s="357" t="s">
        <v>1732</v>
      </c>
      <c r="AM105" s="350" t="s">
        <v>52</v>
      </c>
      <c r="AN105" s="377"/>
      <c r="AO105" s="350" t="s">
        <v>1078</v>
      </c>
      <c r="AP105" s="350"/>
      <c r="AQ105" s="356" t="s">
        <v>37</v>
      </c>
      <c r="AR105" s="350"/>
      <c r="AS105" s="379"/>
      <c r="AT105" s="348"/>
      <c r="AU105" s="412"/>
      <c r="AV105" s="352"/>
    </row>
    <row r="106" spans="1:48">
      <c r="A106" s="405"/>
      <c r="B106" s="411"/>
      <c r="C106" s="405"/>
      <c r="D106" s="425" t="s">
        <v>86</v>
      </c>
      <c r="E106" s="426"/>
      <c r="F106" s="427"/>
      <c r="G106" s="428">
        <v>2022</v>
      </c>
      <c r="H106" s="428" t="s">
        <v>3062</v>
      </c>
      <c r="I106" s="427" t="s">
        <v>1699</v>
      </c>
      <c r="J106" s="421"/>
      <c r="K106" s="427" t="s">
        <v>4320</v>
      </c>
      <c r="L106" s="427" t="s">
        <v>1728</v>
      </c>
      <c r="M106" s="421">
        <v>44594</v>
      </c>
      <c r="N106" s="421">
        <v>44721</v>
      </c>
      <c r="O106" s="421"/>
      <c r="P106" s="429"/>
      <c r="Q106" s="421"/>
      <c r="R106" s="421"/>
      <c r="S106" s="427" t="s">
        <v>1729</v>
      </c>
      <c r="T106" s="427">
        <v>60</v>
      </c>
      <c r="U106" s="427"/>
      <c r="V106" s="430" t="s">
        <v>973</v>
      </c>
      <c r="W106" s="427">
        <v>400</v>
      </c>
      <c r="X106" s="431">
        <v>768</v>
      </c>
      <c r="Y106" s="413">
        <f t="shared" si="3"/>
        <v>307200</v>
      </c>
      <c r="Z106" s="352">
        <v>0.55000000000000004</v>
      </c>
      <c r="AA106" s="681">
        <f t="shared" si="4"/>
        <v>168960</v>
      </c>
      <c r="AB106" s="354"/>
      <c r="AC106" s="355">
        <v>0</v>
      </c>
      <c r="AD106" s="350"/>
      <c r="AE106" s="350"/>
      <c r="AF106" s="358">
        <f t="shared" si="5"/>
        <v>168960</v>
      </c>
      <c r="AG106" s="350" t="s">
        <v>1073</v>
      </c>
      <c r="AH106" s="350"/>
      <c r="AI106" s="350">
        <v>60</v>
      </c>
      <c r="AJ106" s="351" t="s">
        <v>1730</v>
      </c>
      <c r="AK106" s="351" t="s">
        <v>1731</v>
      </c>
      <c r="AL106" s="357" t="s">
        <v>1732</v>
      </c>
      <c r="AM106" s="350" t="s">
        <v>52</v>
      </c>
      <c r="AN106" s="377"/>
      <c r="AO106" s="350" t="s">
        <v>1078</v>
      </c>
      <c r="AP106" s="350"/>
      <c r="AQ106" s="356" t="s">
        <v>37</v>
      </c>
      <c r="AR106" s="350"/>
      <c r="AS106" s="379"/>
      <c r="AT106" s="348"/>
      <c r="AU106" s="412"/>
      <c r="AV106" s="352"/>
    </row>
    <row r="107" spans="1:48">
      <c r="A107" s="405"/>
      <c r="B107" s="411">
        <v>44608</v>
      </c>
      <c r="C107" s="405"/>
      <c r="D107" s="425" t="s">
        <v>86</v>
      </c>
      <c r="E107" s="426"/>
      <c r="F107" s="427"/>
      <c r="G107" s="428">
        <v>2022</v>
      </c>
      <c r="H107" s="428" t="s">
        <v>4223</v>
      </c>
      <c r="I107" s="427" t="s">
        <v>1699</v>
      </c>
      <c r="J107" s="421"/>
      <c r="K107" s="427" t="s">
        <v>4321</v>
      </c>
      <c r="L107" s="427" t="s">
        <v>4322</v>
      </c>
      <c r="M107" s="421">
        <v>44593</v>
      </c>
      <c r="N107" s="421">
        <v>44697</v>
      </c>
      <c r="O107" s="421"/>
      <c r="P107" s="429"/>
      <c r="Q107" s="421"/>
      <c r="R107" s="421"/>
      <c r="S107" s="427" t="s">
        <v>1729</v>
      </c>
      <c r="T107" s="427">
        <v>60</v>
      </c>
      <c r="U107" s="427" t="s">
        <v>1113</v>
      </c>
      <c r="V107" s="430" t="s">
        <v>973</v>
      </c>
      <c r="W107" s="427">
        <v>400</v>
      </c>
      <c r="X107" s="431">
        <v>768</v>
      </c>
      <c r="Y107" s="413">
        <f t="shared" si="3"/>
        <v>307200</v>
      </c>
      <c r="Z107" s="352">
        <v>0.55000000000000004</v>
      </c>
      <c r="AA107" s="681">
        <f t="shared" si="4"/>
        <v>168960</v>
      </c>
      <c r="AB107" s="354"/>
      <c r="AC107" s="355">
        <v>0</v>
      </c>
      <c r="AD107" s="350"/>
      <c r="AE107" s="350"/>
      <c r="AF107" s="358">
        <f t="shared" si="5"/>
        <v>168960</v>
      </c>
      <c r="AG107" s="350" t="s">
        <v>1073</v>
      </c>
      <c r="AH107" s="350">
        <v>100</v>
      </c>
      <c r="AI107" s="350">
        <v>0</v>
      </c>
      <c r="AJ107" s="351" t="s">
        <v>4323</v>
      </c>
      <c r="AK107" s="351" t="s">
        <v>1731</v>
      </c>
      <c r="AL107" s="357">
        <v>99217</v>
      </c>
      <c r="AM107" s="350" t="s">
        <v>52</v>
      </c>
      <c r="AN107" s="377"/>
      <c r="AO107" s="350" t="s">
        <v>1078</v>
      </c>
      <c r="AP107" s="350"/>
      <c r="AQ107" s="356" t="s">
        <v>37</v>
      </c>
      <c r="AR107" s="350" t="s">
        <v>1222</v>
      </c>
      <c r="AS107" s="379"/>
      <c r="AT107" s="348"/>
      <c r="AU107" s="412"/>
      <c r="AV107" s="352">
        <v>0.53</v>
      </c>
    </row>
    <row r="108" spans="1:48">
      <c r="A108" s="405"/>
      <c r="B108" s="411"/>
      <c r="C108" s="405"/>
      <c r="D108" s="425" t="s">
        <v>86</v>
      </c>
      <c r="E108" s="426" t="s">
        <v>4324</v>
      </c>
      <c r="F108" s="427"/>
      <c r="G108" s="428">
        <v>2022</v>
      </c>
      <c r="H108" s="428" t="s">
        <v>4223</v>
      </c>
      <c r="I108" s="427" t="s">
        <v>1699</v>
      </c>
      <c r="J108" s="421"/>
      <c r="K108" s="427" t="s">
        <v>4325</v>
      </c>
      <c r="L108" s="427" t="s">
        <v>4322</v>
      </c>
      <c r="M108" s="421">
        <v>44624</v>
      </c>
      <c r="N108" s="421">
        <v>44682</v>
      </c>
      <c r="O108" s="421"/>
      <c r="P108" s="429"/>
      <c r="Q108" s="421"/>
      <c r="R108" s="421"/>
      <c r="S108" s="427" t="s">
        <v>1729</v>
      </c>
      <c r="T108" s="427">
        <v>60</v>
      </c>
      <c r="U108" s="427" t="s">
        <v>1113</v>
      </c>
      <c r="V108" s="430" t="s">
        <v>973</v>
      </c>
      <c r="W108" s="427">
        <v>400</v>
      </c>
      <c r="X108" s="431">
        <v>1536</v>
      </c>
      <c r="Y108" s="413">
        <f t="shared" si="3"/>
        <v>614400</v>
      </c>
      <c r="Z108" s="352">
        <v>0.55000000000000004</v>
      </c>
      <c r="AA108" s="681">
        <f t="shared" si="4"/>
        <v>337920</v>
      </c>
      <c r="AB108" s="354"/>
      <c r="AC108" s="355">
        <v>0</v>
      </c>
      <c r="AD108" s="350"/>
      <c r="AE108" s="350"/>
      <c r="AF108" s="358">
        <f t="shared" si="5"/>
        <v>337920</v>
      </c>
      <c r="AG108" s="350" t="s">
        <v>1073</v>
      </c>
      <c r="AH108" s="350"/>
      <c r="AI108" s="350">
        <v>60</v>
      </c>
      <c r="AJ108" s="351" t="s">
        <v>4323</v>
      </c>
      <c r="AK108" s="351" t="s">
        <v>1731</v>
      </c>
      <c r="AL108" s="357">
        <v>99217</v>
      </c>
      <c r="AM108" s="350" t="s">
        <v>52</v>
      </c>
      <c r="AN108" s="377"/>
      <c r="AO108" s="350" t="s">
        <v>1078</v>
      </c>
      <c r="AP108" s="350"/>
      <c r="AQ108" s="356" t="s">
        <v>37</v>
      </c>
      <c r="AR108" s="350" t="s">
        <v>1222</v>
      </c>
      <c r="AS108" s="379"/>
      <c r="AT108" s="348"/>
      <c r="AU108" s="412"/>
      <c r="AV108" s="352">
        <v>0.53</v>
      </c>
    </row>
    <row r="109" spans="1:48">
      <c r="A109" s="405"/>
      <c r="B109" s="411"/>
      <c r="C109" s="405"/>
      <c r="D109" s="425" t="s">
        <v>86</v>
      </c>
      <c r="E109" s="426" t="s">
        <v>4324</v>
      </c>
      <c r="F109" s="427"/>
      <c r="G109" s="428">
        <v>2022</v>
      </c>
      <c r="H109" s="428" t="s">
        <v>4223</v>
      </c>
      <c r="I109" s="427" t="s">
        <v>1699</v>
      </c>
      <c r="J109" s="421"/>
      <c r="K109" s="427" t="s">
        <v>4326</v>
      </c>
      <c r="L109" s="427" t="s">
        <v>4322</v>
      </c>
      <c r="M109" s="421">
        <v>44624</v>
      </c>
      <c r="N109" s="421">
        <v>44713</v>
      </c>
      <c r="O109" s="421"/>
      <c r="P109" s="429"/>
      <c r="Q109" s="421"/>
      <c r="R109" s="421"/>
      <c r="S109" s="427" t="s">
        <v>1729</v>
      </c>
      <c r="T109" s="427">
        <v>60</v>
      </c>
      <c r="U109" s="427" t="s">
        <v>1113</v>
      </c>
      <c r="V109" s="430" t="s">
        <v>973</v>
      </c>
      <c r="W109" s="427">
        <v>400</v>
      </c>
      <c r="X109" s="431">
        <v>1536</v>
      </c>
      <c r="Y109" s="413">
        <f t="shared" si="3"/>
        <v>614400</v>
      </c>
      <c r="Z109" s="352">
        <v>0.55000000000000004</v>
      </c>
      <c r="AA109" s="681">
        <f t="shared" si="4"/>
        <v>337920</v>
      </c>
      <c r="AB109" s="354"/>
      <c r="AC109" s="355">
        <v>0</v>
      </c>
      <c r="AD109" s="350"/>
      <c r="AE109" s="350"/>
      <c r="AF109" s="358">
        <f t="shared" si="5"/>
        <v>337920</v>
      </c>
      <c r="AG109" s="350" t="s">
        <v>1073</v>
      </c>
      <c r="AH109" s="350"/>
      <c r="AI109" s="350">
        <v>60</v>
      </c>
      <c r="AJ109" s="351" t="s">
        <v>4323</v>
      </c>
      <c r="AK109" s="351" t="s">
        <v>1731</v>
      </c>
      <c r="AL109" s="357">
        <v>99217</v>
      </c>
      <c r="AM109" s="350" t="s">
        <v>52</v>
      </c>
      <c r="AN109" s="377"/>
      <c r="AO109" s="350" t="s">
        <v>1078</v>
      </c>
      <c r="AP109" s="350"/>
      <c r="AQ109" s="356" t="s">
        <v>37</v>
      </c>
      <c r="AR109" s="350" t="s">
        <v>1222</v>
      </c>
      <c r="AS109" s="379"/>
      <c r="AT109" s="348"/>
      <c r="AU109" s="412"/>
      <c r="AV109" s="352">
        <v>0.53</v>
      </c>
    </row>
    <row r="110" spans="1:48">
      <c r="A110" s="405"/>
      <c r="B110" s="411"/>
      <c r="C110" s="405"/>
      <c r="D110" s="425" t="s">
        <v>86</v>
      </c>
      <c r="E110" s="426" t="s">
        <v>4324</v>
      </c>
      <c r="F110" s="427"/>
      <c r="G110" s="428">
        <v>2022</v>
      </c>
      <c r="H110" s="428" t="s">
        <v>4223</v>
      </c>
      <c r="I110" s="427" t="s">
        <v>1699</v>
      </c>
      <c r="J110" s="421"/>
      <c r="K110" s="427" t="s">
        <v>4327</v>
      </c>
      <c r="L110" s="427" t="s">
        <v>4322</v>
      </c>
      <c r="M110" s="421">
        <v>44624</v>
      </c>
      <c r="N110" s="421">
        <v>44743</v>
      </c>
      <c r="O110" s="421"/>
      <c r="P110" s="429"/>
      <c r="Q110" s="421"/>
      <c r="R110" s="421"/>
      <c r="S110" s="427" t="s">
        <v>1729</v>
      </c>
      <c r="T110" s="427">
        <v>60</v>
      </c>
      <c r="U110" s="427" t="s">
        <v>1113</v>
      </c>
      <c r="V110" s="430" t="s">
        <v>973</v>
      </c>
      <c r="W110" s="427">
        <v>400</v>
      </c>
      <c r="X110" s="431">
        <v>1536</v>
      </c>
      <c r="Y110" s="413">
        <f t="shared" si="3"/>
        <v>614400</v>
      </c>
      <c r="Z110" s="352">
        <v>0.55000000000000004</v>
      </c>
      <c r="AA110" s="681">
        <f t="shared" si="4"/>
        <v>337920</v>
      </c>
      <c r="AB110" s="354"/>
      <c r="AC110" s="355">
        <v>0</v>
      </c>
      <c r="AD110" s="350"/>
      <c r="AE110" s="350"/>
      <c r="AF110" s="358">
        <f t="shared" si="5"/>
        <v>337920</v>
      </c>
      <c r="AG110" s="350" t="s">
        <v>1073</v>
      </c>
      <c r="AH110" s="350"/>
      <c r="AI110" s="350">
        <v>60</v>
      </c>
      <c r="AJ110" s="351" t="s">
        <v>4323</v>
      </c>
      <c r="AK110" s="351" t="s">
        <v>1731</v>
      </c>
      <c r="AL110" s="357">
        <v>99217</v>
      </c>
      <c r="AM110" s="350" t="s">
        <v>52</v>
      </c>
      <c r="AN110" s="377"/>
      <c r="AO110" s="350" t="s">
        <v>1078</v>
      </c>
      <c r="AP110" s="350"/>
      <c r="AQ110" s="356" t="s">
        <v>37</v>
      </c>
      <c r="AR110" s="350" t="s">
        <v>1222</v>
      </c>
      <c r="AS110" s="379"/>
      <c r="AT110" s="348"/>
      <c r="AU110" s="412"/>
      <c r="AV110" s="352">
        <v>0.53</v>
      </c>
    </row>
    <row r="111" spans="1:48">
      <c r="A111" s="405"/>
      <c r="B111" s="411"/>
      <c r="C111" s="405"/>
      <c r="D111" s="425" t="s">
        <v>86</v>
      </c>
      <c r="E111" s="426" t="s">
        <v>4324</v>
      </c>
      <c r="F111" s="427"/>
      <c r="G111" s="428">
        <v>2022</v>
      </c>
      <c r="H111" s="428" t="s">
        <v>4223</v>
      </c>
      <c r="I111" s="427" t="s">
        <v>1699</v>
      </c>
      <c r="J111" s="421"/>
      <c r="K111" s="427" t="s">
        <v>4328</v>
      </c>
      <c r="L111" s="427" t="s">
        <v>4322</v>
      </c>
      <c r="M111" s="421">
        <v>44624</v>
      </c>
      <c r="N111" s="421">
        <v>44774</v>
      </c>
      <c r="O111" s="421"/>
      <c r="P111" s="429"/>
      <c r="Q111" s="421"/>
      <c r="R111" s="421"/>
      <c r="S111" s="427" t="s">
        <v>1729</v>
      </c>
      <c r="T111" s="427">
        <v>60</v>
      </c>
      <c r="U111" s="427" t="s">
        <v>1113</v>
      </c>
      <c r="V111" s="430" t="s">
        <v>973</v>
      </c>
      <c r="W111" s="427">
        <v>400</v>
      </c>
      <c r="X111" s="431">
        <v>1536</v>
      </c>
      <c r="Y111" s="413">
        <f t="shared" si="3"/>
        <v>614400</v>
      </c>
      <c r="Z111" s="352">
        <v>0.55000000000000004</v>
      </c>
      <c r="AA111" s="681">
        <f t="shared" si="4"/>
        <v>337920</v>
      </c>
      <c r="AB111" s="354"/>
      <c r="AC111" s="355">
        <v>0</v>
      </c>
      <c r="AD111" s="350"/>
      <c r="AE111" s="350"/>
      <c r="AF111" s="358">
        <f t="shared" si="5"/>
        <v>337920</v>
      </c>
      <c r="AG111" s="350" t="s">
        <v>1073</v>
      </c>
      <c r="AH111" s="350"/>
      <c r="AI111" s="350">
        <v>60</v>
      </c>
      <c r="AJ111" s="351" t="s">
        <v>4323</v>
      </c>
      <c r="AK111" s="351" t="s">
        <v>1731</v>
      </c>
      <c r="AL111" s="357">
        <v>99217</v>
      </c>
      <c r="AM111" s="350" t="s">
        <v>52</v>
      </c>
      <c r="AN111" s="377"/>
      <c r="AO111" s="350" t="s">
        <v>1078</v>
      </c>
      <c r="AP111" s="350"/>
      <c r="AQ111" s="356" t="s">
        <v>37</v>
      </c>
      <c r="AR111" s="350" t="s">
        <v>1222</v>
      </c>
      <c r="AS111" s="379"/>
      <c r="AT111" s="348"/>
      <c r="AU111" s="412"/>
      <c r="AV111" s="352">
        <v>0.53</v>
      </c>
    </row>
    <row r="112" spans="1:48">
      <c r="A112" s="405"/>
      <c r="B112" s="411"/>
      <c r="C112" s="405"/>
      <c r="D112" s="425" t="s">
        <v>86</v>
      </c>
      <c r="E112" s="426"/>
      <c r="F112" s="427"/>
      <c r="G112" s="428">
        <v>2022</v>
      </c>
      <c r="H112" s="428" t="s">
        <v>3062</v>
      </c>
      <c r="I112" s="427" t="s">
        <v>1699</v>
      </c>
      <c r="J112" s="421"/>
      <c r="K112" s="427" t="s">
        <v>4329</v>
      </c>
      <c r="L112" s="427" t="s">
        <v>2086</v>
      </c>
      <c r="M112" s="421">
        <v>44573</v>
      </c>
      <c r="N112" s="421">
        <v>44743</v>
      </c>
      <c r="O112" s="421"/>
      <c r="P112" s="429"/>
      <c r="Q112" s="421"/>
      <c r="R112" s="421"/>
      <c r="S112" s="427" t="s">
        <v>88</v>
      </c>
      <c r="T112" s="427">
        <v>60</v>
      </c>
      <c r="U112" s="427"/>
      <c r="V112" s="430" t="s">
        <v>973</v>
      </c>
      <c r="W112" s="427">
        <v>400</v>
      </c>
      <c r="X112" s="431">
        <v>832</v>
      </c>
      <c r="Y112" s="413">
        <f t="shared" si="3"/>
        <v>332800</v>
      </c>
      <c r="Z112" s="352">
        <v>0.55000000000000004</v>
      </c>
      <c r="AA112" s="681">
        <f t="shared" si="4"/>
        <v>183040.00000000003</v>
      </c>
      <c r="AB112" s="354"/>
      <c r="AC112" s="355">
        <v>0</v>
      </c>
      <c r="AD112" s="350"/>
      <c r="AE112" s="350"/>
      <c r="AF112" s="358">
        <f t="shared" si="5"/>
        <v>183040.00000000003</v>
      </c>
      <c r="AG112" s="350" t="s">
        <v>1073</v>
      </c>
      <c r="AH112" s="350"/>
      <c r="AI112" s="350">
        <v>60</v>
      </c>
      <c r="AJ112" s="351" t="s">
        <v>2114</v>
      </c>
      <c r="AK112" s="351" t="s">
        <v>50</v>
      </c>
      <c r="AL112" s="357" t="s">
        <v>2088</v>
      </c>
      <c r="AM112" s="350" t="s">
        <v>52</v>
      </c>
      <c r="AN112" s="377" t="s">
        <v>1076</v>
      </c>
      <c r="AO112" s="350" t="s">
        <v>1078</v>
      </c>
      <c r="AP112" s="350"/>
      <c r="AQ112" s="356" t="s">
        <v>37</v>
      </c>
      <c r="AR112" s="350" t="s">
        <v>1222</v>
      </c>
      <c r="AS112" s="379"/>
      <c r="AT112" s="348" t="s">
        <v>1509</v>
      </c>
      <c r="AU112" s="412"/>
      <c r="AV112" s="352">
        <v>0.52</v>
      </c>
    </row>
    <row r="113" spans="1:48">
      <c r="A113" s="405"/>
      <c r="B113" s="411"/>
      <c r="C113" s="405"/>
      <c r="D113" s="425" t="s">
        <v>86</v>
      </c>
      <c r="E113" s="426"/>
      <c r="F113" s="427"/>
      <c r="G113" s="428">
        <v>2022</v>
      </c>
      <c r="H113" s="428" t="s">
        <v>3062</v>
      </c>
      <c r="I113" s="427" t="s">
        <v>1699</v>
      </c>
      <c r="J113" s="421"/>
      <c r="K113" s="427" t="s">
        <v>4330</v>
      </c>
      <c r="L113" s="427" t="s">
        <v>2086</v>
      </c>
      <c r="M113" s="421">
        <v>44582</v>
      </c>
      <c r="N113" s="421">
        <v>44760</v>
      </c>
      <c r="O113" s="421"/>
      <c r="P113" s="429"/>
      <c r="Q113" s="421"/>
      <c r="R113" s="421"/>
      <c r="S113" s="427" t="s">
        <v>88</v>
      </c>
      <c r="T113" s="427">
        <v>60</v>
      </c>
      <c r="U113" s="427"/>
      <c r="V113" s="430" t="s">
        <v>973</v>
      </c>
      <c r="W113" s="427">
        <v>400</v>
      </c>
      <c r="X113" s="431">
        <v>832</v>
      </c>
      <c r="Y113" s="413">
        <f t="shared" si="3"/>
        <v>332800</v>
      </c>
      <c r="Z113" s="352">
        <v>0.55000000000000004</v>
      </c>
      <c r="AA113" s="681">
        <f t="shared" si="4"/>
        <v>183040.00000000003</v>
      </c>
      <c r="AB113" s="354"/>
      <c r="AC113" s="355">
        <v>0</v>
      </c>
      <c r="AD113" s="350"/>
      <c r="AE113" s="350"/>
      <c r="AF113" s="358">
        <f t="shared" si="5"/>
        <v>183040.00000000003</v>
      </c>
      <c r="AG113" s="350" t="s">
        <v>1073</v>
      </c>
      <c r="AH113" s="350"/>
      <c r="AI113" s="350">
        <v>60</v>
      </c>
      <c r="AJ113" s="351" t="s">
        <v>2114</v>
      </c>
      <c r="AK113" s="351" t="s">
        <v>50</v>
      </c>
      <c r="AL113" s="357" t="s">
        <v>2088</v>
      </c>
      <c r="AM113" s="350" t="s">
        <v>52</v>
      </c>
      <c r="AN113" s="377" t="s">
        <v>1076</v>
      </c>
      <c r="AO113" s="350" t="s">
        <v>1078</v>
      </c>
      <c r="AP113" s="350"/>
      <c r="AQ113" s="356" t="s">
        <v>37</v>
      </c>
      <c r="AR113" s="350" t="s">
        <v>1222</v>
      </c>
      <c r="AS113" s="379"/>
      <c r="AT113" s="348" t="s">
        <v>1509</v>
      </c>
      <c r="AU113" s="412"/>
      <c r="AV113" s="352">
        <v>0.52</v>
      </c>
    </row>
    <row r="114" spans="1:48">
      <c r="A114" s="405"/>
      <c r="B114" s="411"/>
      <c r="C114" s="405"/>
      <c r="D114" s="425" t="s">
        <v>86</v>
      </c>
      <c r="E114" s="426"/>
      <c r="F114" s="427"/>
      <c r="G114" s="428">
        <v>2022</v>
      </c>
      <c r="H114" s="428" t="s">
        <v>3062</v>
      </c>
      <c r="I114" s="427" t="s">
        <v>1699</v>
      </c>
      <c r="J114" s="421"/>
      <c r="K114" s="427" t="s">
        <v>4331</v>
      </c>
      <c r="L114" s="427" t="s">
        <v>2086</v>
      </c>
      <c r="M114" s="421">
        <v>44573</v>
      </c>
      <c r="N114" s="421">
        <v>44774</v>
      </c>
      <c r="O114" s="421"/>
      <c r="P114" s="429"/>
      <c r="Q114" s="421"/>
      <c r="R114" s="421"/>
      <c r="S114" s="427" t="s">
        <v>88</v>
      </c>
      <c r="T114" s="427">
        <v>60</v>
      </c>
      <c r="U114" s="427"/>
      <c r="V114" s="430" t="s">
        <v>986</v>
      </c>
      <c r="W114" s="427">
        <v>360</v>
      </c>
      <c r="X114" s="431">
        <v>448</v>
      </c>
      <c r="Y114" s="413">
        <f t="shared" si="3"/>
        <v>161280</v>
      </c>
      <c r="Z114" s="352">
        <v>0.53</v>
      </c>
      <c r="AA114" s="681">
        <f t="shared" si="4"/>
        <v>85478.400000000009</v>
      </c>
      <c r="AB114" s="354"/>
      <c r="AC114" s="355">
        <v>0</v>
      </c>
      <c r="AD114" s="350"/>
      <c r="AE114" s="350"/>
      <c r="AF114" s="358">
        <f t="shared" si="5"/>
        <v>85478.400000000009</v>
      </c>
      <c r="AG114" s="350" t="s">
        <v>1073</v>
      </c>
      <c r="AH114" s="350"/>
      <c r="AI114" s="350">
        <v>60</v>
      </c>
      <c r="AJ114" s="351" t="s">
        <v>2114</v>
      </c>
      <c r="AK114" s="351" t="s">
        <v>50</v>
      </c>
      <c r="AL114" s="357" t="s">
        <v>2088</v>
      </c>
      <c r="AM114" s="350" t="s">
        <v>52</v>
      </c>
      <c r="AN114" s="377" t="s">
        <v>1076</v>
      </c>
      <c r="AO114" s="350" t="s">
        <v>1078</v>
      </c>
      <c r="AP114" s="350"/>
      <c r="AQ114" s="356" t="s">
        <v>37</v>
      </c>
      <c r="AR114" s="350" t="s">
        <v>1222</v>
      </c>
      <c r="AS114" s="379"/>
      <c r="AT114" s="348" t="s">
        <v>1509</v>
      </c>
      <c r="AU114" s="412"/>
      <c r="AV114" s="352">
        <v>0.5</v>
      </c>
    </row>
    <row r="115" spans="1:48">
      <c r="A115" s="405"/>
      <c r="B115" s="411"/>
      <c r="C115" s="405"/>
      <c r="D115" s="425" t="s">
        <v>86</v>
      </c>
      <c r="E115" s="426"/>
      <c r="F115" s="427"/>
      <c r="G115" s="428">
        <v>2022</v>
      </c>
      <c r="H115" s="428" t="s">
        <v>3062</v>
      </c>
      <c r="I115" s="427" t="s">
        <v>1699</v>
      </c>
      <c r="J115" s="421"/>
      <c r="K115" s="427" t="s">
        <v>4332</v>
      </c>
      <c r="L115" s="427" t="s">
        <v>2086</v>
      </c>
      <c r="M115" s="421">
        <v>44582</v>
      </c>
      <c r="N115" s="421">
        <v>44774</v>
      </c>
      <c r="O115" s="421"/>
      <c r="P115" s="429"/>
      <c r="Q115" s="421"/>
      <c r="R115" s="421"/>
      <c r="S115" s="427" t="s">
        <v>88</v>
      </c>
      <c r="T115" s="427">
        <v>60</v>
      </c>
      <c r="U115" s="427"/>
      <c r="V115" s="430" t="s">
        <v>973</v>
      </c>
      <c r="W115" s="427">
        <v>400</v>
      </c>
      <c r="X115" s="431">
        <v>832</v>
      </c>
      <c r="Y115" s="413">
        <f t="shared" si="3"/>
        <v>332800</v>
      </c>
      <c r="Z115" s="352">
        <v>0.55000000000000004</v>
      </c>
      <c r="AA115" s="681">
        <f t="shared" si="4"/>
        <v>183040.00000000003</v>
      </c>
      <c r="AB115" s="354"/>
      <c r="AC115" s="355">
        <v>0</v>
      </c>
      <c r="AD115" s="350"/>
      <c r="AE115" s="350"/>
      <c r="AF115" s="358">
        <f t="shared" si="5"/>
        <v>183040.00000000003</v>
      </c>
      <c r="AG115" s="350" t="s">
        <v>1073</v>
      </c>
      <c r="AH115" s="350"/>
      <c r="AI115" s="350">
        <v>60</v>
      </c>
      <c r="AJ115" s="351" t="s">
        <v>2114</v>
      </c>
      <c r="AK115" s="351" t="s">
        <v>50</v>
      </c>
      <c r="AL115" s="357" t="s">
        <v>2088</v>
      </c>
      <c r="AM115" s="350" t="s">
        <v>52</v>
      </c>
      <c r="AN115" s="377" t="s">
        <v>1076</v>
      </c>
      <c r="AO115" s="350" t="s">
        <v>1078</v>
      </c>
      <c r="AP115" s="350"/>
      <c r="AQ115" s="356" t="s">
        <v>37</v>
      </c>
      <c r="AR115" s="350" t="s">
        <v>1222</v>
      </c>
      <c r="AS115" s="379"/>
      <c r="AT115" s="348" t="s">
        <v>1509</v>
      </c>
      <c r="AU115" s="412"/>
      <c r="AV115" s="352">
        <v>0.52</v>
      </c>
    </row>
    <row r="116" spans="1:48">
      <c r="A116" s="405"/>
      <c r="B116" s="411"/>
      <c r="C116" s="405"/>
      <c r="D116" s="425" t="s">
        <v>86</v>
      </c>
      <c r="E116" s="426"/>
      <c r="F116" s="427"/>
      <c r="G116" s="428">
        <v>2022</v>
      </c>
      <c r="H116" s="428" t="s">
        <v>3062</v>
      </c>
      <c r="I116" s="427" t="s">
        <v>1699</v>
      </c>
      <c r="J116" s="421"/>
      <c r="K116" s="427" t="s">
        <v>4333</v>
      </c>
      <c r="L116" s="427" t="s">
        <v>2086</v>
      </c>
      <c r="M116" s="421">
        <v>44582</v>
      </c>
      <c r="N116" s="421">
        <v>44795</v>
      </c>
      <c r="O116" s="421"/>
      <c r="P116" s="429"/>
      <c r="Q116" s="421"/>
      <c r="R116" s="421"/>
      <c r="S116" s="427" t="s">
        <v>88</v>
      </c>
      <c r="T116" s="427">
        <v>60</v>
      </c>
      <c r="U116" s="427"/>
      <c r="V116" s="430" t="s">
        <v>973</v>
      </c>
      <c r="W116" s="427">
        <v>400</v>
      </c>
      <c r="X116" s="431">
        <v>832</v>
      </c>
      <c r="Y116" s="413">
        <f t="shared" si="3"/>
        <v>332800</v>
      </c>
      <c r="Z116" s="352">
        <v>0.55000000000000004</v>
      </c>
      <c r="AA116" s="681">
        <f t="shared" si="4"/>
        <v>183040.00000000003</v>
      </c>
      <c r="AB116" s="354"/>
      <c r="AC116" s="355">
        <v>0</v>
      </c>
      <c r="AD116" s="350"/>
      <c r="AE116" s="350"/>
      <c r="AF116" s="358">
        <f t="shared" si="5"/>
        <v>183040.00000000003</v>
      </c>
      <c r="AG116" s="350" t="s">
        <v>1073</v>
      </c>
      <c r="AH116" s="350"/>
      <c r="AI116" s="350">
        <v>60</v>
      </c>
      <c r="AJ116" s="351" t="s">
        <v>2114</v>
      </c>
      <c r="AK116" s="351" t="s">
        <v>50</v>
      </c>
      <c r="AL116" s="357" t="s">
        <v>2088</v>
      </c>
      <c r="AM116" s="350" t="s">
        <v>52</v>
      </c>
      <c r="AN116" s="377" t="s">
        <v>1076</v>
      </c>
      <c r="AO116" s="350" t="s">
        <v>1078</v>
      </c>
      <c r="AP116" s="350"/>
      <c r="AQ116" s="356" t="s">
        <v>37</v>
      </c>
      <c r="AR116" s="350" t="s">
        <v>1222</v>
      </c>
      <c r="AS116" s="379"/>
      <c r="AT116" s="348" t="s">
        <v>1509</v>
      </c>
      <c r="AU116" s="412"/>
      <c r="AV116" s="352">
        <v>0.52</v>
      </c>
    </row>
    <row r="117" spans="1:48">
      <c r="A117" s="405"/>
      <c r="B117" s="411"/>
      <c r="C117" s="405"/>
      <c r="D117" s="425" t="s">
        <v>86</v>
      </c>
      <c r="E117" s="426"/>
      <c r="F117" s="427"/>
      <c r="G117" s="428">
        <v>2022</v>
      </c>
      <c r="H117" s="428" t="s">
        <v>3062</v>
      </c>
      <c r="I117" s="427" t="s">
        <v>1699</v>
      </c>
      <c r="J117" s="421"/>
      <c r="K117" s="427" t="s">
        <v>4334</v>
      </c>
      <c r="L117" s="427" t="s">
        <v>2086</v>
      </c>
      <c r="M117" s="421">
        <v>44573</v>
      </c>
      <c r="N117" s="421">
        <v>44635</v>
      </c>
      <c r="O117" s="421"/>
      <c r="P117" s="429"/>
      <c r="Q117" s="421"/>
      <c r="R117" s="421"/>
      <c r="S117" s="427" t="s">
        <v>88</v>
      </c>
      <c r="T117" s="427">
        <v>60</v>
      </c>
      <c r="U117" s="427"/>
      <c r="V117" s="430" t="s">
        <v>986</v>
      </c>
      <c r="W117" s="427">
        <v>360</v>
      </c>
      <c r="X117" s="431">
        <v>448</v>
      </c>
      <c r="Y117" s="413">
        <f t="shared" si="3"/>
        <v>161280</v>
      </c>
      <c r="Z117" s="352">
        <v>0.53</v>
      </c>
      <c r="AA117" s="681">
        <f t="shared" si="4"/>
        <v>85478.400000000009</v>
      </c>
      <c r="AB117" s="354"/>
      <c r="AC117" s="355">
        <v>0</v>
      </c>
      <c r="AD117" s="350"/>
      <c r="AE117" s="350"/>
      <c r="AF117" s="358">
        <f t="shared" si="5"/>
        <v>85478.400000000009</v>
      </c>
      <c r="AG117" s="350" t="s">
        <v>1073</v>
      </c>
      <c r="AH117" s="350"/>
      <c r="AI117" s="350">
        <v>60</v>
      </c>
      <c r="AJ117" s="351" t="s">
        <v>2114</v>
      </c>
      <c r="AK117" s="351" t="s">
        <v>50</v>
      </c>
      <c r="AL117" s="357" t="s">
        <v>2088</v>
      </c>
      <c r="AM117" s="350" t="s">
        <v>52</v>
      </c>
      <c r="AN117" s="377" t="s">
        <v>1076</v>
      </c>
      <c r="AO117" s="350" t="s">
        <v>1078</v>
      </c>
      <c r="AP117" s="350"/>
      <c r="AQ117" s="356" t="s">
        <v>37</v>
      </c>
      <c r="AR117" s="350" t="s">
        <v>1222</v>
      </c>
      <c r="AS117" s="379"/>
      <c r="AT117" s="348" t="s">
        <v>1509</v>
      </c>
      <c r="AU117" s="412"/>
      <c r="AV117" s="352">
        <v>0.5</v>
      </c>
    </row>
    <row r="118" spans="1:48">
      <c r="A118" s="405"/>
      <c r="B118" s="411"/>
      <c r="C118" s="405"/>
      <c r="D118" s="425" t="s">
        <v>86</v>
      </c>
      <c r="E118" s="426"/>
      <c r="F118" s="427"/>
      <c r="G118" s="428">
        <v>2022</v>
      </c>
      <c r="H118" s="428" t="s">
        <v>3062</v>
      </c>
      <c r="I118" s="427" t="s">
        <v>1699</v>
      </c>
      <c r="J118" s="421"/>
      <c r="K118" s="427" t="s">
        <v>4335</v>
      </c>
      <c r="L118" s="427" t="s">
        <v>2086</v>
      </c>
      <c r="M118" s="421">
        <v>44573</v>
      </c>
      <c r="N118" s="421">
        <v>44666</v>
      </c>
      <c r="O118" s="421"/>
      <c r="P118" s="429"/>
      <c r="Q118" s="421"/>
      <c r="R118" s="421"/>
      <c r="S118" s="427" t="s">
        <v>88</v>
      </c>
      <c r="T118" s="427">
        <v>60</v>
      </c>
      <c r="U118" s="427"/>
      <c r="V118" s="430" t="s">
        <v>986</v>
      </c>
      <c r="W118" s="427">
        <v>360</v>
      </c>
      <c r="X118" s="431">
        <v>448</v>
      </c>
      <c r="Y118" s="413">
        <f t="shared" si="3"/>
        <v>161280</v>
      </c>
      <c r="Z118" s="352">
        <v>0.53</v>
      </c>
      <c r="AA118" s="681">
        <f t="shared" si="4"/>
        <v>85478.400000000009</v>
      </c>
      <c r="AB118" s="354"/>
      <c r="AC118" s="355">
        <v>0</v>
      </c>
      <c r="AD118" s="350"/>
      <c r="AE118" s="350"/>
      <c r="AF118" s="358">
        <f t="shared" si="5"/>
        <v>85478.400000000009</v>
      </c>
      <c r="AG118" s="350" t="s">
        <v>1073</v>
      </c>
      <c r="AH118" s="350"/>
      <c r="AI118" s="350">
        <v>60</v>
      </c>
      <c r="AJ118" s="351" t="s">
        <v>2114</v>
      </c>
      <c r="AK118" s="351" t="s">
        <v>50</v>
      </c>
      <c r="AL118" s="357" t="s">
        <v>2088</v>
      </c>
      <c r="AM118" s="350" t="s">
        <v>52</v>
      </c>
      <c r="AN118" s="377" t="s">
        <v>1076</v>
      </c>
      <c r="AO118" s="350" t="s">
        <v>1078</v>
      </c>
      <c r="AP118" s="350"/>
      <c r="AQ118" s="356" t="s">
        <v>37</v>
      </c>
      <c r="AR118" s="350" t="s">
        <v>1222</v>
      </c>
      <c r="AS118" s="379"/>
      <c r="AT118" s="348" t="s">
        <v>1509</v>
      </c>
      <c r="AU118" s="412"/>
      <c r="AV118" s="352">
        <v>0.5</v>
      </c>
    </row>
    <row r="119" spans="1:48">
      <c r="A119" s="405"/>
      <c r="B119" s="411">
        <v>44575</v>
      </c>
      <c r="C119" s="405"/>
      <c r="D119" s="425" t="s">
        <v>86</v>
      </c>
      <c r="E119" s="426"/>
      <c r="F119" s="427"/>
      <c r="G119" s="428">
        <v>2022</v>
      </c>
      <c r="H119" s="428" t="s">
        <v>3062</v>
      </c>
      <c r="I119" s="427" t="s">
        <v>1699</v>
      </c>
      <c r="J119" s="421"/>
      <c r="K119" s="427" t="s">
        <v>4336</v>
      </c>
      <c r="L119" s="427" t="s">
        <v>2086</v>
      </c>
      <c r="M119" s="421">
        <v>44573</v>
      </c>
      <c r="N119" s="421">
        <v>44683</v>
      </c>
      <c r="O119" s="421"/>
      <c r="P119" s="429"/>
      <c r="Q119" s="421"/>
      <c r="R119" s="421"/>
      <c r="S119" s="427" t="s">
        <v>88</v>
      </c>
      <c r="T119" s="427">
        <v>60</v>
      </c>
      <c r="U119" s="427"/>
      <c r="V119" s="430" t="s">
        <v>986</v>
      </c>
      <c r="W119" s="427">
        <v>360</v>
      </c>
      <c r="X119" s="431">
        <v>832</v>
      </c>
      <c r="Y119" s="413">
        <f t="shared" si="3"/>
        <v>299520</v>
      </c>
      <c r="Z119" s="352">
        <v>0.53</v>
      </c>
      <c r="AA119" s="681">
        <f t="shared" si="4"/>
        <v>158745.60000000001</v>
      </c>
      <c r="AB119" s="354"/>
      <c r="AC119" s="355">
        <v>0</v>
      </c>
      <c r="AD119" s="350"/>
      <c r="AE119" s="350"/>
      <c r="AF119" s="358">
        <f t="shared" si="5"/>
        <v>158745.60000000001</v>
      </c>
      <c r="AG119" s="350" t="s">
        <v>1073</v>
      </c>
      <c r="AH119" s="350"/>
      <c r="AI119" s="350">
        <v>60</v>
      </c>
      <c r="AJ119" s="351" t="s">
        <v>2114</v>
      </c>
      <c r="AK119" s="351" t="s">
        <v>50</v>
      </c>
      <c r="AL119" s="357" t="s">
        <v>2088</v>
      </c>
      <c r="AM119" s="350" t="s">
        <v>52</v>
      </c>
      <c r="AN119" s="377" t="s">
        <v>1076</v>
      </c>
      <c r="AO119" s="350" t="s">
        <v>1078</v>
      </c>
      <c r="AP119" s="350"/>
      <c r="AQ119" s="356" t="s">
        <v>37</v>
      </c>
      <c r="AR119" s="350" t="s">
        <v>1222</v>
      </c>
      <c r="AS119" s="379"/>
      <c r="AT119" s="348" t="s">
        <v>1509</v>
      </c>
      <c r="AU119" s="412"/>
      <c r="AV119" s="352">
        <v>0.5</v>
      </c>
    </row>
    <row r="120" spans="1:48">
      <c r="A120" s="405"/>
      <c r="B120" s="411"/>
      <c r="C120" s="405"/>
      <c r="D120" s="425" t="s">
        <v>86</v>
      </c>
      <c r="E120" s="426"/>
      <c r="F120" s="427"/>
      <c r="G120" s="428">
        <v>2022</v>
      </c>
      <c r="H120" s="428" t="s">
        <v>3062</v>
      </c>
      <c r="I120" s="427" t="s">
        <v>1699</v>
      </c>
      <c r="J120" s="421"/>
      <c r="K120" s="427" t="s">
        <v>4337</v>
      </c>
      <c r="L120" s="427" t="s">
        <v>2086</v>
      </c>
      <c r="M120" s="421">
        <v>44573</v>
      </c>
      <c r="N120" s="421">
        <v>44713</v>
      </c>
      <c r="O120" s="421"/>
      <c r="P120" s="429"/>
      <c r="Q120" s="421"/>
      <c r="R120" s="421"/>
      <c r="S120" s="427" t="s">
        <v>88</v>
      </c>
      <c r="T120" s="427">
        <v>60</v>
      </c>
      <c r="U120" s="427"/>
      <c r="V120" s="430" t="s">
        <v>986</v>
      </c>
      <c r="W120" s="427">
        <v>360</v>
      </c>
      <c r="X120" s="431">
        <v>448</v>
      </c>
      <c r="Y120" s="413">
        <f t="shared" si="3"/>
        <v>161280</v>
      </c>
      <c r="Z120" s="352">
        <v>0.53</v>
      </c>
      <c r="AA120" s="681">
        <f t="shared" si="4"/>
        <v>85478.400000000009</v>
      </c>
      <c r="AB120" s="354"/>
      <c r="AC120" s="355">
        <v>0</v>
      </c>
      <c r="AD120" s="350"/>
      <c r="AE120" s="350"/>
      <c r="AF120" s="358">
        <f t="shared" si="5"/>
        <v>85478.400000000009</v>
      </c>
      <c r="AG120" s="350" t="s">
        <v>1073</v>
      </c>
      <c r="AH120" s="350"/>
      <c r="AI120" s="350">
        <v>60</v>
      </c>
      <c r="AJ120" s="351" t="s">
        <v>2114</v>
      </c>
      <c r="AK120" s="351" t="s">
        <v>50</v>
      </c>
      <c r="AL120" s="357" t="s">
        <v>2088</v>
      </c>
      <c r="AM120" s="350" t="s">
        <v>52</v>
      </c>
      <c r="AN120" s="377" t="s">
        <v>1076</v>
      </c>
      <c r="AO120" s="350" t="s">
        <v>1078</v>
      </c>
      <c r="AP120" s="350"/>
      <c r="AQ120" s="356" t="s">
        <v>37</v>
      </c>
      <c r="AR120" s="350" t="s">
        <v>1222</v>
      </c>
      <c r="AS120" s="379"/>
      <c r="AT120" s="348" t="s">
        <v>1509</v>
      </c>
      <c r="AU120" s="412"/>
      <c r="AV120" s="352">
        <v>0.78999999999999992</v>
      </c>
    </row>
    <row r="121" spans="1:48">
      <c r="A121" s="405"/>
      <c r="B121" s="411"/>
      <c r="C121" s="405"/>
      <c r="D121" s="425" t="s">
        <v>86</v>
      </c>
      <c r="E121" s="426"/>
      <c r="F121" s="427"/>
      <c r="G121" s="428">
        <v>2022</v>
      </c>
      <c r="H121" s="428" t="s">
        <v>3062</v>
      </c>
      <c r="I121" s="427" t="s">
        <v>1699</v>
      </c>
      <c r="J121" s="421"/>
      <c r="K121" s="427" t="s">
        <v>4338</v>
      </c>
      <c r="L121" s="427" t="s">
        <v>2086</v>
      </c>
      <c r="M121" s="421">
        <v>44573</v>
      </c>
      <c r="N121" s="421">
        <v>44743</v>
      </c>
      <c r="O121" s="421"/>
      <c r="P121" s="429"/>
      <c r="Q121" s="421"/>
      <c r="R121" s="421"/>
      <c r="S121" s="427" t="s">
        <v>88</v>
      </c>
      <c r="T121" s="427">
        <v>60</v>
      </c>
      <c r="U121" s="427"/>
      <c r="V121" s="430" t="s">
        <v>986</v>
      </c>
      <c r="W121" s="427">
        <v>360</v>
      </c>
      <c r="X121" s="431">
        <v>832</v>
      </c>
      <c r="Y121" s="413">
        <f t="shared" si="3"/>
        <v>299520</v>
      </c>
      <c r="Z121" s="352">
        <v>0.53</v>
      </c>
      <c r="AA121" s="681">
        <f t="shared" si="4"/>
        <v>158745.60000000001</v>
      </c>
      <c r="AB121" s="354"/>
      <c r="AC121" s="355">
        <v>0</v>
      </c>
      <c r="AD121" s="350"/>
      <c r="AE121" s="350"/>
      <c r="AF121" s="358">
        <f t="shared" si="5"/>
        <v>158745.60000000001</v>
      </c>
      <c r="AG121" s="350" t="s">
        <v>1073</v>
      </c>
      <c r="AH121" s="350"/>
      <c r="AI121" s="350">
        <v>60</v>
      </c>
      <c r="AJ121" s="351" t="s">
        <v>2114</v>
      </c>
      <c r="AK121" s="351" t="s">
        <v>50</v>
      </c>
      <c r="AL121" s="357" t="s">
        <v>2088</v>
      </c>
      <c r="AM121" s="350" t="s">
        <v>52</v>
      </c>
      <c r="AN121" s="377" t="s">
        <v>1076</v>
      </c>
      <c r="AO121" s="350" t="s">
        <v>1078</v>
      </c>
      <c r="AP121" s="350"/>
      <c r="AQ121" s="356" t="s">
        <v>37</v>
      </c>
      <c r="AR121" s="350" t="s">
        <v>1222</v>
      </c>
      <c r="AS121" s="379"/>
      <c r="AT121" s="348" t="s">
        <v>1509</v>
      </c>
      <c r="AU121" s="412"/>
      <c r="AV121" s="352">
        <v>0.5</v>
      </c>
    </row>
    <row r="122" spans="1:48">
      <c r="A122" s="405"/>
      <c r="B122" s="411"/>
      <c r="C122" s="405"/>
      <c r="D122" s="425" t="s">
        <v>86</v>
      </c>
      <c r="E122" s="426"/>
      <c r="F122" s="427"/>
      <c r="G122" s="428">
        <v>2022</v>
      </c>
      <c r="H122" s="428" t="s">
        <v>3062</v>
      </c>
      <c r="I122" s="427" t="s">
        <v>1699</v>
      </c>
      <c r="J122" s="421"/>
      <c r="K122" s="427" t="s">
        <v>4339</v>
      </c>
      <c r="L122" s="427" t="s">
        <v>2086</v>
      </c>
      <c r="M122" s="421">
        <v>44582</v>
      </c>
      <c r="N122" s="421">
        <v>44809</v>
      </c>
      <c r="O122" s="421"/>
      <c r="P122" s="429"/>
      <c r="Q122" s="421"/>
      <c r="R122" s="421"/>
      <c r="S122" s="427" t="s">
        <v>88</v>
      </c>
      <c r="T122" s="427">
        <v>60</v>
      </c>
      <c r="U122" s="427"/>
      <c r="V122" s="430" t="s">
        <v>973</v>
      </c>
      <c r="W122" s="427">
        <v>400</v>
      </c>
      <c r="X122" s="431">
        <v>832</v>
      </c>
      <c r="Y122" s="413">
        <f t="shared" si="3"/>
        <v>332800</v>
      </c>
      <c r="Z122" s="352">
        <v>0.55000000000000004</v>
      </c>
      <c r="AA122" s="681">
        <f t="shared" si="4"/>
        <v>183040.00000000003</v>
      </c>
      <c r="AB122" s="354"/>
      <c r="AC122" s="355">
        <v>0</v>
      </c>
      <c r="AD122" s="350"/>
      <c r="AE122" s="350"/>
      <c r="AF122" s="358">
        <f t="shared" si="5"/>
        <v>183040.00000000003</v>
      </c>
      <c r="AG122" s="350" t="s">
        <v>1073</v>
      </c>
      <c r="AH122" s="350"/>
      <c r="AI122" s="350">
        <v>60</v>
      </c>
      <c r="AJ122" s="351" t="s">
        <v>2114</v>
      </c>
      <c r="AK122" s="351" t="s">
        <v>50</v>
      </c>
      <c r="AL122" s="357" t="s">
        <v>2088</v>
      </c>
      <c r="AM122" s="350" t="s">
        <v>52</v>
      </c>
      <c r="AN122" s="377" t="s">
        <v>1076</v>
      </c>
      <c r="AO122" s="350" t="s">
        <v>1078</v>
      </c>
      <c r="AP122" s="350"/>
      <c r="AQ122" s="356" t="s">
        <v>37</v>
      </c>
      <c r="AR122" s="350" t="s">
        <v>1222</v>
      </c>
      <c r="AS122" s="379"/>
      <c r="AT122" s="348" t="s">
        <v>1509</v>
      </c>
      <c r="AU122" s="412"/>
      <c r="AV122" s="352">
        <v>0.52</v>
      </c>
    </row>
    <row r="123" spans="1:48">
      <c r="A123" s="405"/>
      <c r="B123" s="411"/>
      <c r="C123" s="405"/>
      <c r="D123" s="425" t="s">
        <v>86</v>
      </c>
      <c r="E123" s="426"/>
      <c r="F123" s="427"/>
      <c r="G123" s="428">
        <v>2022</v>
      </c>
      <c r="H123" s="428" t="s">
        <v>3062</v>
      </c>
      <c r="I123" s="427" t="s">
        <v>1699</v>
      </c>
      <c r="J123" s="421"/>
      <c r="K123" s="427" t="s">
        <v>4340</v>
      </c>
      <c r="L123" s="427" t="s">
        <v>2086</v>
      </c>
      <c r="M123" s="421">
        <v>44582</v>
      </c>
      <c r="N123" s="421">
        <v>44823</v>
      </c>
      <c r="O123" s="421"/>
      <c r="P123" s="429"/>
      <c r="Q123" s="421"/>
      <c r="R123" s="421"/>
      <c r="S123" s="427" t="s">
        <v>88</v>
      </c>
      <c r="T123" s="427">
        <v>60</v>
      </c>
      <c r="U123" s="427"/>
      <c r="V123" s="430" t="s">
        <v>973</v>
      </c>
      <c r="W123" s="427">
        <v>400</v>
      </c>
      <c r="X123" s="431">
        <v>832</v>
      </c>
      <c r="Y123" s="413">
        <f t="shared" si="3"/>
        <v>332800</v>
      </c>
      <c r="Z123" s="352">
        <v>0.55000000000000004</v>
      </c>
      <c r="AA123" s="681">
        <f t="shared" si="4"/>
        <v>183040.00000000003</v>
      </c>
      <c r="AB123" s="354"/>
      <c r="AC123" s="355">
        <v>0</v>
      </c>
      <c r="AD123" s="350"/>
      <c r="AE123" s="350"/>
      <c r="AF123" s="358">
        <f t="shared" si="5"/>
        <v>183040.00000000003</v>
      </c>
      <c r="AG123" s="350" t="s">
        <v>1073</v>
      </c>
      <c r="AH123" s="350"/>
      <c r="AI123" s="350">
        <v>60</v>
      </c>
      <c r="AJ123" s="351" t="s">
        <v>2114</v>
      </c>
      <c r="AK123" s="351" t="s">
        <v>50</v>
      </c>
      <c r="AL123" s="357" t="s">
        <v>2088</v>
      </c>
      <c r="AM123" s="350" t="s">
        <v>52</v>
      </c>
      <c r="AN123" s="377" t="s">
        <v>1076</v>
      </c>
      <c r="AO123" s="350" t="s">
        <v>1078</v>
      </c>
      <c r="AP123" s="350"/>
      <c r="AQ123" s="356" t="s">
        <v>37</v>
      </c>
      <c r="AR123" s="350" t="s">
        <v>1222</v>
      </c>
      <c r="AS123" s="379"/>
      <c r="AT123" s="348" t="s">
        <v>1509</v>
      </c>
      <c r="AU123" s="412"/>
      <c r="AV123" s="352">
        <v>0.52</v>
      </c>
    </row>
    <row r="124" spans="1:48">
      <c r="A124" s="405"/>
      <c r="B124" s="411"/>
      <c r="C124" s="405"/>
      <c r="D124" s="425" t="s">
        <v>86</v>
      </c>
      <c r="E124" s="426"/>
      <c r="F124" s="427"/>
      <c r="G124" s="428">
        <v>2022</v>
      </c>
      <c r="H124" s="428" t="s">
        <v>3062</v>
      </c>
      <c r="I124" s="427" t="s">
        <v>1699</v>
      </c>
      <c r="J124" s="421"/>
      <c r="K124" s="427" t="s">
        <v>4339</v>
      </c>
      <c r="L124" s="427" t="s">
        <v>2086</v>
      </c>
      <c r="M124" s="421">
        <v>44582</v>
      </c>
      <c r="N124" s="421">
        <v>44809</v>
      </c>
      <c r="O124" s="421"/>
      <c r="P124" s="429"/>
      <c r="Q124" s="421"/>
      <c r="R124" s="421"/>
      <c r="S124" s="427" t="s">
        <v>88</v>
      </c>
      <c r="T124" s="427">
        <v>60</v>
      </c>
      <c r="U124" s="427"/>
      <c r="V124" s="430" t="s">
        <v>986</v>
      </c>
      <c r="W124" s="427">
        <v>360</v>
      </c>
      <c r="X124" s="431">
        <v>832</v>
      </c>
      <c r="Y124" s="413">
        <f t="shared" si="3"/>
        <v>299520</v>
      </c>
      <c r="Z124" s="352">
        <v>0.53</v>
      </c>
      <c r="AA124" s="681">
        <f t="shared" si="4"/>
        <v>158745.60000000001</v>
      </c>
      <c r="AB124" s="354"/>
      <c r="AC124" s="355">
        <v>0</v>
      </c>
      <c r="AD124" s="350"/>
      <c r="AE124" s="350"/>
      <c r="AF124" s="358">
        <f t="shared" si="5"/>
        <v>158745.60000000001</v>
      </c>
      <c r="AG124" s="350" t="s">
        <v>1073</v>
      </c>
      <c r="AH124" s="350"/>
      <c r="AI124" s="350">
        <v>60</v>
      </c>
      <c r="AJ124" s="351" t="s">
        <v>2114</v>
      </c>
      <c r="AK124" s="351" t="s">
        <v>50</v>
      </c>
      <c r="AL124" s="357" t="s">
        <v>2088</v>
      </c>
      <c r="AM124" s="350" t="s">
        <v>52</v>
      </c>
      <c r="AN124" s="377" t="s">
        <v>1076</v>
      </c>
      <c r="AO124" s="350" t="s">
        <v>1078</v>
      </c>
      <c r="AP124" s="350"/>
      <c r="AQ124" s="356" t="s">
        <v>37</v>
      </c>
      <c r="AR124" s="350" t="s">
        <v>1222</v>
      </c>
      <c r="AS124" s="379"/>
      <c r="AT124" s="348" t="s">
        <v>1509</v>
      </c>
      <c r="AU124" s="412"/>
      <c r="AV124" s="352">
        <v>0.52</v>
      </c>
    </row>
    <row r="125" spans="1:48">
      <c r="A125" s="405"/>
      <c r="B125" s="411"/>
      <c r="C125" s="405"/>
      <c r="D125" s="425" t="s">
        <v>86</v>
      </c>
      <c r="E125" s="426"/>
      <c r="F125" s="427"/>
      <c r="G125" s="428">
        <v>2022</v>
      </c>
      <c r="H125" s="428" t="s">
        <v>3062</v>
      </c>
      <c r="I125" s="427" t="s">
        <v>1699</v>
      </c>
      <c r="J125" s="421"/>
      <c r="K125" s="427" t="s">
        <v>4341</v>
      </c>
      <c r="L125" s="427" t="s">
        <v>2086</v>
      </c>
      <c r="M125" s="421">
        <v>44586</v>
      </c>
      <c r="N125" s="421">
        <v>44704</v>
      </c>
      <c r="O125" s="421"/>
      <c r="P125" s="429"/>
      <c r="Q125" s="421"/>
      <c r="R125" s="421"/>
      <c r="S125" s="427" t="s">
        <v>88</v>
      </c>
      <c r="T125" s="427">
        <v>60</v>
      </c>
      <c r="U125" s="427"/>
      <c r="V125" s="430" t="s">
        <v>973</v>
      </c>
      <c r="W125" s="427">
        <v>400</v>
      </c>
      <c r="X125" s="431">
        <v>832</v>
      </c>
      <c r="Y125" s="413">
        <f t="shared" si="3"/>
        <v>332800</v>
      </c>
      <c r="Z125" s="352">
        <v>0.55000000000000004</v>
      </c>
      <c r="AA125" s="681">
        <f t="shared" si="4"/>
        <v>183040.00000000003</v>
      </c>
      <c r="AB125" s="354"/>
      <c r="AC125" s="355">
        <v>0</v>
      </c>
      <c r="AD125" s="350"/>
      <c r="AE125" s="350"/>
      <c r="AF125" s="358">
        <f t="shared" si="5"/>
        <v>183040.00000000003</v>
      </c>
      <c r="AG125" s="350" t="s">
        <v>1073</v>
      </c>
      <c r="AH125" s="350"/>
      <c r="AI125" s="350">
        <v>60</v>
      </c>
      <c r="AJ125" s="351" t="s">
        <v>2114</v>
      </c>
      <c r="AK125" s="351" t="s">
        <v>50</v>
      </c>
      <c r="AL125" s="357" t="s">
        <v>2088</v>
      </c>
      <c r="AM125" s="350" t="s">
        <v>52</v>
      </c>
      <c r="AN125" s="377" t="s">
        <v>1076</v>
      </c>
      <c r="AO125" s="350" t="s">
        <v>1078</v>
      </c>
      <c r="AP125" s="350"/>
      <c r="AQ125" s="356" t="s">
        <v>37</v>
      </c>
      <c r="AR125" s="350" t="s">
        <v>1222</v>
      </c>
      <c r="AS125" s="379"/>
      <c r="AT125" s="348" t="s">
        <v>1509</v>
      </c>
      <c r="AU125" s="412"/>
      <c r="AV125" s="352">
        <v>0.52</v>
      </c>
    </row>
    <row r="126" spans="1:48">
      <c r="A126" s="405"/>
      <c r="B126" s="411"/>
      <c r="C126" s="405"/>
      <c r="D126" s="425" t="s">
        <v>86</v>
      </c>
      <c r="E126" s="426" t="s">
        <v>4342</v>
      </c>
      <c r="F126" s="427"/>
      <c r="G126" s="428">
        <v>2022</v>
      </c>
      <c r="H126" s="428" t="s">
        <v>4223</v>
      </c>
      <c r="I126" s="427" t="s">
        <v>1699</v>
      </c>
      <c r="J126" s="421"/>
      <c r="K126" s="427" t="s">
        <v>4343</v>
      </c>
      <c r="L126" s="427" t="s">
        <v>1739</v>
      </c>
      <c r="M126" s="421">
        <v>44621</v>
      </c>
      <c r="N126" s="421">
        <v>44774</v>
      </c>
      <c r="O126" s="421"/>
      <c r="P126" s="429"/>
      <c r="Q126" s="421"/>
      <c r="R126" s="421"/>
      <c r="S126" s="427" t="s">
        <v>88</v>
      </c>
      <c r="T126" s="427">
        <v>60</v>
      </c>
      <c r="U126" s="427" t="s">
        <v>1113</v>
      </c>
      <c r="V126" s="430" t="s">
        <v>973</v>
      </c>
      <c r="W126" s="427">
        <v>400</v>
      </c>
      <c r="X126" s="431">
        <v>768</v>
      </c>
      <c r="Y126" s="413">
        <f t="shared" si="3"/>
        <v>307200</v>
      </c>
      <c r="Z126" s="352">
        <v>0.55000000000000004</v>
      </c>
      <c r="AA126" s="681">
        <f t="shared" si="4"/>
        <v>168960</v>
      </c>
      <c r="AB126" s="354"/>
      <c r="AC126" s="355">
        <v>0</v>
      </c>
      <c r="AD126" s="350"/>
      <c r="AE126" s="350"/>
      <c r="AF126" s="358">
        <f t="shared" si="5"/>
        <v>168960</v>
      </c>
      <c r="AG126" s="350" t="s">
        <v>1073</v>
      </c>
      <c r="AH126" s="350">
        <v>100</v>
      </c>
      <c r="AI126" s="350">
        <v>0</v>
      </c>
      <c r="AJ126" s="351" t="s">
        <v>1740</v>
      </c>
      <c r="AK126" s="351" t="s">
        <v>50</v>
      </c>
      <c r="AL126" s="357">
        <v>93003</v>
      </c>
      <c r="AM126" s="350" t="s">
        <v>52</v>
      </c>
      <c r="AN126" s="377"/>
      <c r="AO126" s="350" t="s">
        <v>1078</v>
      </c>
      <c r="AP126" s="350"/>
      <c r="AQ126" s="356" t="s">
        <v>37</v>
      </c>
      <c r="AR126" s="350" t="s">
        <v>1222</v>
      </c>
      <c r="AS126" s="379"/>
      <c r="AT126" s="348"/>
      <c r="AU126" s="412"/>
      <c r="AV126" s="352">
        <v>0.53</v>
      </c>
    </row>
    <row r="127" spans="1:48">
      <c r="A127" s="405"/>
      <c r="B127" s="411"/>
      <c r="C127" s="405"/>
      <c r="D127" s="425" t="s">
        <v>86</v>
      </c>
      <c r="E127" s="426"/>
      <c r="F127" s="427"/>
      <c r="G127" s="428">
        <v>2022</v>
      </c>
      <c r="H127" s="428" t="s">
        <v>4223</v>
      </c>
      <c r="I127" s="427" t="s">
        <v>1699</v>
      </c>
      <c r="J127" s="421"/>
      <c r="K127" s="427" t="s">
        <v>4343</v>
      </c>
      <c r="L127" s="427" t="s">
        <v>1739</v>
      </c>
      <c r="M127" s="421">
        <v>44621</v>
      </c>
      <c r="N127" s="421">
        <v>44774</v>
      </c>
      <c r="O127" s="421"/>
      <c r="P127" s="429"/>
      <c r="Q127" s="421"/>
      <c r="R127" s="421"/>
      <c r="S127" s="427" t="s">
        <v>88</v>
      </c>
      <c r="T127" s="427">
        <v>60</v>
      </c>
      <c r="U127" s="427" t="s">
        <v>1113</v>
      </c>
      <c r="V127" s="430" t="s">
        <v>986</v>
      </c>
      <c r="W127" s="427">
        <v>360</v>
      </c>
      <c r="X127" s="431">
        <v>768</v>
      </c>
      <c r="Y127" s="413">
        <f t="shared" si="3"/>
        <v>276480</v>
      </c>
      <c r="Z127" s="352">
        <v>0.53</v>
      </c>
      <c r="AA127" s="681">
        <f t="shared" si="4"/>
        <v>146534.39999999999</v>
      </c>
      <c r="AB127" s="354"/>
      <c r="AC127" s="355">
        <v>0</v>
      </c>
      <c r="AD127" s="350"/>
      <c r="AE127" s="350"/>
      <c r="AF127" s="358">
        <f t="shared" si="5"/>
        <v>146534.39999999999</v>
      </c>
      <c r="AG127" s="350" t="s">
        <v>1073</v>
      </c>
      <c r="AH127" s="350">
        <v>100</v>
      </c>
      <c r="AI127" s="350">
        <v>0</v>
      </c>
      <c r="AJ127" s="351" t="s">
        <v>1740</v>
      </c>
      <c r="AK127" s="351" t="s">
        <v>50</v>
      </c>
      <c r="AL127" s="357">
        <v>93003</v>
      </c>
      <c r="AM127" s="350" t="s">
        <v>52</v>
      </c>
      <c r="AN127" s="377"/>
      <c r="AO127" s="350" t="s">
        <v>1078</v>
      </c>
      <c r="AP127" s="350"/>
      <c r="AQ127" s="356" t="s">
        <v>37</v>
      </c>
      <c r="AR127" s="350" t="s">
        <v>1222</v>
      </c>
      <c r="AS127" s="379"/>
      <c r="AT127" s="348"/>
      <c r="AU127" s="412"/>
      <c r="AV127" s="352">
        <v>0.53</v>
      </c>
    </row>
    <row r="128" spans="1:48">
      <c r="A128" s="405"/>
      <c r="B128" s="411"/>
      <c r="C128" s="405"/>
      <c r="D128" s="425" t="s">
        <v>86</v>
      </c>
      <c r="E128" s="426" t="s">
        <v>4342</v>
      </c>
      <c r="F128" s="427"/>
      <c r="G128" s="428">
        <v>2022</v>
      </c>
      <c r="H128" s="428" t="s">
        <v>4223</v>
      </c>
      <c r="I128" s="427" t="s">
        <v>1699</v>
      </c>
      <c r="J128" s="421"/>
      <c r="K128" s="427" t="s">
        <v>4344</v>
      </c>
      <c r="L128" s="427" t="s">
        <v>1739</v>
      </c>
      <c r="M128" s="421">
        <v>44621</v>
      </c>
      <c r="N128" s="421">
        <v>44809</v>
      </c>
      <c r="O128" s="421"/>
      <c r="P128" s="429"/>
      <c r="Q128" s="421"/>
      <c r="R128" s="421"/>
      <c r="S128" s="427" t="s">
        <v>88</v>
      </c>
      <c r="T128" s="427">
        <v>60</v>
      </c>
      <c r="U128" s="427" t="s">
        <v>1113</v>
      </c>
      <c r="V128" s="430" t="s">
        <v>973</v>
      </c>
      <c r="W128" s="427">
        <v>400</v>
      </c>
      <c r="X128" s="431">
        <v>768</v>
      </c>
      <c r="Y128" s="413">
        <f t="shared" si="3"/>
        <v>307200</v>
      </c>
      <c r="Z128" s="352">
        <v>0.55000000000000004</v>
      </c>
      <c r="AA128" s="681">
        <f t="shared" si="4"/>
        <v>168960</v>
      </c>
      <c r="AB128" s="354"/>
      <c r="AC128" s="355">
        <v>0</v>
      </c>
      <c r="AD128" s="350"/>
      <c r="AE128" s="350"/>
      <c r="AF128" s="358">
        <f t="shared" si="5"/>
        <v>168960</v>
      </c>
      <c r="AG128" s="350" t="s">
        <v>1073</v>
      </c>
      <c r="AH128" s="350">
        <v>100</v>
      </c>
      <c r="AI128" s="350">
        <v>0</v>
      </c>
      <c r="AJ128" s="351" t="s">
        <v>1740</v>
      </c>
      <c r="AK128" s="351" t="s">
        <v>50</v>
      </c>
      <c r="AL128" s="357">
        <v>93003</v>
      </c>
      <c r="AM128" s="350" t="s">
        <v>52</v>
      </c>
      <c r="AN128" s="377"/>
      <c r="AO128" s="350" t="s">
        <v>1078</v>
      </c>
      <c r="AP128" s="350"/>
      <c r="AQ128" s="356" t="s">
        <v>37</v>
      </c>
      <c r="AR128" s="350" t="s">
        <v>1222</v>
      </c>
      <c r="AS128" s="379"/>
      <c r="AT128" s="348"/>
      <c r="AU128" s="412"/>
      <c r="AV128" s="352">
        <v>0.53</v>
      </c>
    </row>
    <row r="129" spans="1:48">
      <c r="A129" s="405"/>
      <c r="B129" s="411"/>
      <c r="C129" s="405"/>
      <c r="D129" s="425" t="s">
        <v>86</v>
      </c>
      <c r="E129" s="426"/>
      <c r="F129" s="427"/>
      <c r="G129" s="428">
        <v>2022</v>
      </c>
      <c r="H129" s="428" t="s">
        <v>4223</v>
      </c>
      <c r="I129" s="427" t="s">
        <v>1699</v>
      </c>
      <c r="J129" s="421"/>
      <c r="K129" s="427" t="s">
        <v>4344</v>
      </c>
      <c r="L129" s="427" t="s">
        <v>1739</v>
      </c>
      <c r="M129" s="421">
        <v>44621</v>
      </c>
      <c r="N129" s="421">
        <v>44809</v>
      </c>
      <c r="O129" s="421"/>
      <c r="P129" s="429"/>
      <c r="Q129" s="421"/>
      <c r="R129" s="421"/>
      <c r="S129" s="427" t="s">
        <v>88</v>
      </c>
      <c r="T129" s="427">
        <v>60</v>
      </c>
      <c r="U129" s="427" t="s">
        <v>1113</v>
      </c>
      <c r="V129" s="430" t="s">
        <v>986</v>
      </c>
      <c r="W129" s="427">
        <v>360</v>
      </c>
      <c r="X129" s="431">
        <v>768</v>
      </c>
      <c r="Y129" s="413">
        <f t="shared" si="3"/>
        <v>276480</v>
      </c>
      <c r="Z129" s="352">
        <v>0.53</v>
      </c>
      <c r="AA129" s="681">
        <f t="shared" si="4"/>
        <v>146534.39999999999</v>
      </c>
      <c r="AB129" s="354"/>
      <c r="AC129" s="355">
        <v>0</v>
      </c>
      <c r="AD129" s="350"/>
      <c r="AE129" s="350"/>
      <c r="AF129" s="358">
        <f t="shared" si="5"/>
        <v>146534.39999999999</v>
      </c>
      <c r="AG129" s="350" t="s">
        <v>1073</v>
      </c>
      <c r="AH129" s="350">
        <v>100</v>
      </c>
      <c r="AI129" s="350">
        <v>0</v>
      </c>
      <c r="AJ129" s="351" t="s">
        <v>1740</v>
      </c>
      <c r="AK129" s="351" t="s">
        <v>50</v>
      </c>
      <c r="AL129" s="357">
        <v>93003</v>
      </c>
      <c r="AM129" s="350" t="s">
        <v>52</v>
      </c>
      <c r="AN129" s="377"/>
      <c r="AO129" s="350" t="s">
        <v>1078</v>
      </c>
      <c r="AP129" s="350"/>
      <c r="AQ129" s="356" t="s">
        <v>37</v>
      </c>
      <c r="AR129" s="350" t="s">
        <v>1222</v>
      </c>
      <c r="AS129" s="379"/>
      <c r="AT129" s="348"/>
      <c r="AU129" s="412"/>
      <c r="AV129" s="352">
        <v>0.53</v>
      </c>
    </row>
    <row r="130" spans="1:48">
      <c r="A130" s="405"/>
      <c r="B130" s="411"/>
      <c r="C130" s="405"/>
      <c r="D130" s="425" t="s">
        <v>86</v>
      </c>
      <c r="E130" s="426" t="s">
        <v>4342</v>
      </c>
      <c r="F130" s="427"/>
      <c r="G130" s="428">
        <v>2022</v>
      </c>
      <c r="H130" s="428" t="s">
        <v>4223</v>
      </c>
      <c r="I130" s="427" t="s">
        <v>1699</v>
      </c>
      <c r="J130" s="421"/>
      <c r="K130" s="427" t="s">
        <v>4345</v>
      </c>
      <c r="L130" s="427" t="s">
        <v>1739</v>
      </c>
      <c r="M130" s="421">
        <v>44621</v>
      </c>
      <c r="N130" s="421">
        <v>44837</v>
      </c>
      <c r="O130" s="421"/>
      <c r="P130" s="429"/>
      <c r="Q130" s="421"/>
      <c r="R130" s="421"/>
      <c r="S130" s="427" t="s">
        <v>88</v>
      </c>
      <c r="T130" s="427">
        <v>60</v>
      </c>
      <c r="U130" s="427" t="s">
        <v>1113</v>
      </c>
      <c r="V130" s="430" t="s">
        <v>973</v>
      </c>
      <c r="W130" s="427">
        <v>400</v>
      </c>
      <c r="X130" s="431">
        <v>768</v>
      </c>
      <c r="Y130" s="413">
        <f t="shared" si="3"/>
        <v>307200</v>
      </c>
      <c r="Z130" s="352">
        <v>0.55000000000000004</v>
      </c>
      <c r="AA130" s="681">
        <f t="shared" si="4"/>
        <v>168960</v>
      </c>
      <c r="AB130" s="354"/>
      <c r="AC130" s="355">
        <v>0</v>
      </c>
      <c r="AD130" s="350"/>
      <c r="AE130" s="350"/>
      <c r="AF130" s="358">
        <f t="shared" si="5"/>
        <v>168960</v>
      </c>
      <c r="AG130" s="350" t="s">
        <v>1073</v>
      </c>
      <c r="AH130" s="350">
        <v>100</v>
      </c>
      <c r="AI130" s="350">
        <v>0</v>
      </c>
      <c r="AJ130" s="351" t="s">
        <v>1740</v>
      </c>
      <c r="AK130" s="351" t="s">
        <v>50</v>
      </c>
      <c r="AL130" s="357">
        <v>93003</v>
      </c>
      <c r="AM130" s="350" t="s">
        <v>52</v>
      </c>
      <c r="AN130" s="377"/>
      <c r="AO130" s="350" t="s">
        <v>1078</v>
      </c>
      <c r="AP130" s="350"/>
      <c r="AQ130" s="356" t="s">
        <v>37</v>
      </c>
      <c r="AR130" s="350" t="s">
        <v>1222</v>
      </c>
      <c r="AS130" s="379"/>
      <c r="AT130" s="348"/>
      <c r="AU130" s="412"/>
      <c r="AV130" s="352">
        <v>0.53</v>
      </c>
    </row>
    <row r="131" spans="1:48">
      <c r="A131" s="405"/>
      <c r="B131" s="411"/>
      <c r="C131" s="405"/>
      <c r="D131" s="425" t="s">
        <v>86</v>
      </c>
      <c r="E131" s="426"/>
      <c r="F131" s="427"/>
      <c r="G131" s="428">
        <v>2022</v>
      </c>
      <c r="H131" s="428" t="s">
        <v>4223</v>
      </c>
      <c r="I131" s="427" t="s">
        <v>1699</v>
      </c>
      <c r="J131" s="421"/>
      <c r="K131" s="427" t="s">
        <v>4345</v>
      </c>
      <c r="L131" s="427" t="s">
        <v>1739</v>
      </c>
      <c r="M131" s="421">
        <v>44621</v>
      </c>
      <c r="N131" s="421">
        <v>44837</v>
      </c>
      <c r="O131" s="421"/>
      <c r="P131" s="429"/>
      <c r="Q131" s="421"/>
      <c r="R131" s="421"/>
      <c r="S131" s="427" t="s">
        <v>88</v>
      </c>
      <c r="T131" s="427">
        <v>60</v>
      </c>
      <c r="U131" s="427" t="s">
        <v>1113</v>
      </c>
      <c r="V131" s="430" t="s">
        <v>986</v>
      </c>
      <c r="W131" s="427">
        <v>360</v>
      </c>
      <c r="X131" s="431">
        <v>768</v>
      </c>
      <c r="Y131" s="413">
        <f t="shared" si="3"/>
        <v>276480</v>
      </c>
      <c r="Z131" s="352">
        <v>0.53</v>
      </c>
      <c r="AA131" s="681">
        <f t="shared" si="4"/>
        <v>146534.39999999999</v>
      </c>
      <c r="AB131" s="354"/>
      <c r="AC131" s="355">
        <v>0</v>
      </c>
      <c r="AD131" s="350"/>
      <c r="AE131" s="350"/>
      <c r="AF131" s="358">
        <f t="shared" si="5"/>
        <v>146534.39999999999</v>
      </c>
      <c r="AG131" s="350" t="s">
        <v>1073</v>
      </c>
      <c r="AH131" s="350">
        <v>100</v>
      </c>
      <c r="AI131" s="350">
        <v>0</v>
      </c>
      <c r="AJ131" s="351" t="s">
        <v>1740</v>
      </c>
      <c r="AK131" s="351" t="s">
        <v>50</v>
      </c>
      <c r="AL131" s="357">
        <v>93003</v>
      </c>
      <c r="AM131" s="350" t="s">
        <v>52</v>
      </c>
      <c r="AN131" s="377"/>
      <c r="AO131" s="350" t="s">
        <v>1078</v>
      </c>
      <c r="AP131" s="350"/>
      <c r="AQ131" s="356" t="s">
        <v>37</v>
      </c>
      <c r="AR131" s="350" t="s">
        <v>1222</v>
      </c>
      <c r="AS131" s="379"/>
      <c r="AT131" s="348"/>
      <c r="AU131" s="412"/>
      <c r="AV131" s="352">
        <v>0.53</v>
      </c>
    </row>
    <row r="132" spans="1:48">
      <c r="A132" s="405"/>
      <c r="B132" s="411"/>
      <c r="C132" s="405"/>
      <c r="D132" s="425" t="s">
        <v>86</v>
      </c>
      <c r="E132" s="426" t="s">
        <v>4342</v>
      </c>
      <c r="F132" s="427"/>
      <c r="G132" s="428">
        <v>2022</v>
      </c>
      <c r="H132" s="428" t="s">
        <v>4223</v>
      </c>
      <c r="I132" s="427" t="s">
        <v>1699</v>
      </c>
      <c r="J132" s="421"/>
      <c r="K132" s="427" t="s">
        <v>4346</v>
      </c>
      <c r="L132" s="427" t="s">
        <v>1739</v>
      </c>
      <c r="M132" s="421">
        <v>44621</v>
      </c>
      <c r="N132" s="421">
        <v>44866</v>
      </c>
      <c r="O132" s="421"/>
      <c r="P132" s="429"/>
      <c r="Q132" s="421"/>
      <c r="R132" s="421"/>
      <c r="S132" s="427" t="s">
        <v>88</v>
      </c>
      <c r="T132" s="427">
        <v>60</v>
      </c>
      <c r="U132" s="427" t="s">
        <v>1113</v>
      </c>
      <c r="V132" s="430" t="s">
        <v>973</v>
      </c>
      <c r="W132" s="427">
        <v>400</v>
      </c>
      <c r="X132" s="431">
        <v>768</v>
      </c>
      <c r="Y132" s="413">
        <f t="shared" ref="Y132:Y195" si="6">W132*X132</f>
        <v>307200</v>
      </c>
      <c r="Z132" s="352">
        <v>0.55000000000000004</v>
      </c>
      <c r="AA132" s="681">
        <f t="shared" ref="AA132:AA195" si="7">Y132*Z132</f>
        <v>168960</v>
      </c>
      <c r="AB132" s="354"/>
      <c r="AC132" s="355">
        <v>0</v>
      </c>
      <c r="AD132" s="350"/>
      <c r="AE132" s="350"/>
      <c r="AF132" s="358">
        <f t="shared" ref="AF132:AF195" si="8">AA132+AD132+AE132</f>
        <v>168960</v>
      </c>
      <c r="AG132" s="350" t="s">
        <v>1073</v>
      </c>
      <c r="AH132" s="350">
        <v>100</v>
      </c>
      <c r="AI132" s="350">
        <v>0</v>
      </c>
      <c r="AJ132" s="351" t="s">
        <v>1740</v>
      </c>
      <c r="AK132" s="351" t="s">
        <v>50</v>
      </c>
      <c r="AL132" s="357">
        <v>93003</v>
      </c>
      <c r="AM132" s="350" t="s">
        <v>52</v>
      </c>
      <c r="AN132" s="377"/>
      <c r="AO132" s="350" t="s">
        <v>1078</v>
      </c>
      <c r="AP132" s="350"/>
      <c r="AQ132" s="356" t="s">
        <v>37</v>
      </c>
      <c r="AR132" s="350" t="s">
        <v>1222</v>
      </c>
      <c r="AS132" s="379"/>
      <c r="AT132" s="348"/>
      <c r="AU132" s="412"/>
      <c r="AV132" s="352">
        <v>0.53</v>
      </c>
    </row>
    <row r="133" spans="1:48">
      <c r="A133" s="405"/>
      <c r="B133" s="411"/>
      <c r="C133" s="405"/>
      <c r="D133" s="425" t="s">
        <v>86</v>
      </c>
      <c r="E133" s="426"/>
      <c r="F133" s="427"/>
      <c r="G133" s="428">
        <v>2022</v>
      </c>
      <c r="H133" s="428" t="s">
        <v>4223</v>
      </c>
      <c r="I133" s="427" t="s">
        <v>1699</v>
      </c>
      <c r="J133" s="421"/>
      <c r="K133" s="427" t="s">
        <v>4346</v>
      </c>
      <c r="L133" s="427" t="s">
        <v>1739</v>
      </c>
      <c r="M133" s="421">
        <v>44621</v>
      </c>
      <c r="N133" s="421">
        <v>44866</v>
      </c>
      <c r="O133" s="421"/>
      <c r="P133" s="429"/>
      <c r="Q133" s="421"/>
      <c r="R133" s="421"/>
      <c r="S133" s="427" t="s">
        <v>88</v>
      </c>
      <c r="T133" s="427">
        <v>60</v>
      </c>
      <c r="U133" s="427" t="s">
        <v>1113</v>
      </c>
      <c r="V133" s="430" t="s">
        <v>986</v>
      </c>
      <c r="W133" s="427">
        <v>360</v>
      </c>
      <c r="X133" s="431">
        <v>768</v>
      </c>
      <c r="Y133" s="413">
        <f t="shared" si="6"/>
        <v>276480</v>
      </c>
      <c r="Z133" s="352">
        <v>0.53</v>
      </c>
      <c r="AA133" s="681">
        <f t="shared" si="7"/>
        <v>146534.39999999999</v>
      </c>
      <c r="AB133" s="354"/>
      <c r="AC133" s="355">
        <v>0</v>
      </c>
      <c r="AD133" s="350"/>
      <c r="AE133" s="350"/>
      <c r="AF133" s="358">
        <f t="shared" si="8"/>
        <v>146534.39999999999</v>
      </c>
      <c r="AG133" s="350" t="s">
        <v>1073</v>
      </c>
      <c r="AH133" s="350">
        <v>100</v>
      </c>
      <c r="AI133" s="350">
        <v>0</v>
      </c>
      <c r="AJ133" s="351" t="s">
        <v>1740</v>
      </c>
      <c r="AK133" s="351" t="s">
        <v>50</v>
      </c>
      <c r="AL133" s="357">
        <v>93003</v>
      </c>
      <c r="AM133" s="350" t="s">
        <v>52</v>
      </c>
      <c r="AN133" s="377"/>
      <c r="AO133" s="350" t="s">
        <v>1078</v>
      </c>
      <c r="AP133" s="350"/>
      <c r="AQ133" s="356" t="s">
        <v>37</v>
      </c>
      <c r="AR133" s="350" t="s">
        <v>1222</v>
      </c>
      <c r="AS133" s="379"/>
      <c r="AT133" s="348"/>
      <c r="AU133" s="412"/>
      <c r="AV133" s="352">
        <v>0.53</v>
      </c>
    </row>
    <row r="134" spans="1:48">
      <c r="A134" s="405"/>
      <c r="B134" s="411"/>
      <c r="C134" s="405"/>
      <c r="D134" s="425" t="s">
        <v>86</v>
      </c>
      <c r="E134" s="426" t="s">
        <v>4342</v>
      </c>
      <c r="F134" s="427"/>
      <c r="G134" s="428">
        <v>2022</v>
      </c>
      <c r="H134" s="428" t="s">
        <v>4223</v>
      </c>
      <c r="I134" s="427" t="s">
        <v>1699</v>
      </c>
      <c r="J134" s="421"/>
      <c r="K134" s="427" t="s">
        <v>4347</v>
      </c>
      <c r="L134" s="427" t="s">
        <v>1739</v>
      </c>
      <c r="M134" s="421">
        <v>44621</v>
      </c>
      <c r="N134" s="421">
        <v>44896</v>
      </c>
      <c r="O134" s="421"/>
      <c r="P134" s="429"/>
      <c r="Q134" s="421"/>
      <c r="R134" s="421"/>
      <c r="S134" s="427" t="s">
        <v>88</v>
      </c>
      <c r="T134" s="427">
        <v>60</v>
      </c>
      <c r="U134" s="427" t="s">
        <v>1113</v>
      </c>
      <c r="V134" s="430" t="s">
        <v>973</v>
      </c>
      <c r="W134" s="427">
        <v>400</v>
      </c>
      <c r="X134" s="431">
        <v>768</v>
      </c>
      <c r="Y134" s="413">
        <f t="shared" si="6"/>
        <v>307200</v>
      </c>
      <c r="Z134" s="352">
        <v>0.55000000000000004</v>
      </c>
      <c r="AA134" s="681">
        <f t="shared" si="7"/>
        <v>168960</v>
      </c>
      <c r="AB134" s="354"/>
      <c r="AC134" s="355">
        <v>0</v>
      </c>
      <c r="AD134" s="350"/>
      <c r="AE134" s="350"/>
      <c r="AF134" s="358">
        <f t="shared" si="8"/>
        <v>168960</v>
      </c>
      <c r="AG134" s="350" t="s">
        <v>1073</v>
      </c>
      <c r="AH134" s="350">
        <v>100</v>
      </c>
      <c r="AI134" s="350">
        <v>0</v>
      </c>
      <c r="AJ134" s="351" t="s">
        <v>1740</v>
      </c>
      <c r="AK134" s="351" t="s">
        <v>50</v>
      </c>
      <c r="AL134" s="357">
        <v>93003</v>
      </c>
      <c r="AM134" s="350" t="s">
        <v>52</v>
      </c>
      <c r="AN134" s="377"/>
      <c r="AO134" s="350" t="s">
        <v>1078</v>
      </c>
      <c r="AP134" s="350"/>
      <c r="AQ134" s="356" t="s">
        <v>37</v>
      </c>
      <c r="AR134" s="350" t="s">
        <v>1222</v>
      </c>
      <c r="AS134" s="379"/>
      <c r="AT134" s="348"/>
      <c r="AU134" s="412"/>
      <c r="AV134" s="352">
        <v>0.53</v>
      </c>
    </row>
    <row r="135" spans="1:48">
      <c r="A135" s="405"/>
      <c r="B135" s="411"/>
      <c r="C135" s="405"/>
      <c r="D135" s="425" t="s">
        <v>86</v>
      </c>
      <c r="E135" s="426"/>
      <c r="F135" s="427"/>
      <c r="G135" s="428">
        <v>2022</v>
      </c>
      <c r="H135" s="428" t="s">
        <v>4223</v>
      </c>
      <c r="I135" s="427" t="s">
        <v>1699</v>
      </c>
      <c r="J135" s="421"/>
      <c r="K135" s="427" t="s">
        <v>4347</v>
      </c>
      <c r="L135" s="427" t="s">
        <v>1739</v>
      </c>
      <c r="M135" s="421">
        <v>44621</v>
      </c>
      <c r="N135" s="421">
        <v>44896</v>
      </c>
      <c r="O135" s="421"/>
      <c r="P135" s="429"/>
      <c r="Q135" s="421"/>
      <c r="R135" s="421"/>
      <c r="S135" s="427" t="s">
        <v>88</v>
      </c>
      <c r="T135" s="427">
        <v>60</v>
      </c>
      <c r="U135" s="427" t="s">
        <v>1113</v>
      </c>
      <c r="V135" s="430" t="s">
        <v>986</v>
      </c>
      <c r="W135" s="427">
        <v>360</v>
      </c>
      <c r="X135" s="431">
        <v>768</v>
      </c>
      <c r="Y135" s="413">
        <f t="shared" si="6"/>
        <v>276480</v>
      </c>
      <c r="Z135" s="352">
        <v>0.53</v>
      </c>
      <c r="AA135" s="681">
        <f t="shared" si="7"/>
        <v>146534.39999999999</v>
      </c>
      <c r="AB135" s="354"/>
      <c r="AC135" s="355">
        <v>0</v>
      </c>
      <c r="AD135" s="350"/>
      <c r="AE135" s="350"/>
      <c r="AF135" s="358">
        <f t="shared" si="8"/>
        <v>146534.39999999999</v>
      </c>
      <c r="AG135" s="350" t="s">
        <v>1073</v>
      </c>
      <c r="AH135" s="350">
        <v>100</v>
      </c>
      <c r="AI135" s="350">
        <v>0</v>
      </c>
      <c r="AJ135" s="351" t="s">
        <v>1740</v>
      </c>
      <c r="AK135" s="351" t="s">
        <v>50</v>
      </c>
      <c r="AL135" s="357">
        <v>93003</v>
      </c>
      <c r="AM135" s="350" t="s">
        <v>52</v>
      </c>
      <c r="AN135" s="377"/>
      <c r="AO135" s="350" t="s">
        <v>1078</v>
      </c>
      <c r="AP135" s="350"/>
      <c r="AQ135" s="356" t="s">
        <v>37</v>
      </c>
      <c r="AR135" s="350" t="s">
        <v>1222</v>
      </c>
      <c r="AS135" s="379"/>
      <c r="AT135" s="348"/>
      <c r="AU135" s="412"/>
      <c r="AV135" s="352">
        <v>0.53</v>
      </c>
    </row>
    <row r="136" spans="1:48">
      <c r="A136" s="405"/>
      <c r="B136" s="411"/>
      <c r="C136" s="405"/>
      <c r="D136" s="425" t="s">
        <v>86</v>
      </c>
      <c r="E136" s="426" t="s">
        <v>4348</v>
      </c>
      <c r="F136" s="427"/>
      <c r="G136" s="428">
        <v>2022</v>
      </c>
      <c r="H136" s="428" t="s">
        <v>3062</v>
      </c>
      <c r="I136" s="427" t="s">
        <v>1699</v>
      </c>
      <c r="J136" s="421"/>
      <c r="K136" s="427">
        <v>20220207002</v>
      </c>
      <c r="L136" s="427" t="s">
        <v>4349</v>
      </c>
      <c r="M136" s="421">
        <v>44589</v>
      </c>
      <c r="N136" s="421">
        <v>44648</v>
      </c>
      <c r="O136" s="421"/>
      <c r="P136" s="429"/>
      <c r="Q136" s="421"/>
      <c r="R136" s="421"/>
      <c r="S136" s="427" t="s">
        <v>88</v>
      </c>
      <c r="T136" s="427">
        <v>60</v>
      </c>
      <c r="U136" s="427"/>
      <c r="V136" s="430" t="s">
        <v>985</v>
      </c>
      <c r="W136" s="427">
        <v>400</v>
      </c>
      <c r="X136" s="431">
        <v>2496</v>
      </c>
      <c r="Y136" s="413">
        <f t="shared" si="6"/>
        <v>998400</v>
      </c>
      <c r="Z136" s="352">
        <v>0.52</v>
      </c>
      <c r="AA136" s="681">
        <f t="shared" si="7"/>
        <v>519168</v>
      </c>
      <c r="AB136" s="354"/>
      <c r="AC136" s="355">
        <v>0</v>
      </c>
      <c r="AD136" s="350"/>
      <c r="AE136" s="350"/>
      <c r="AF136" s="358">
        <f t="shared" si="8"/>
        <v>519168</v>
      </c>
      <c r="AG136" s="350" t="s">
        <v>1073</v>
      </c>
      <c r="AH136" s="350"/>
      <c r="AI136" s="350">
        <v>60</v>
      </c>
      <c r="AJ136" s="351" t="s">
        <v>4350</v>
      </c>
      <c r="AK136" s="351" t="s">
        <v>50</v>
      </c>
      <c r="AL136" s="357" t="s">
        <v>4350</v>
      </c>
      <c r="AM136" s="350" t="s">
        <v>52</v>
      </c>
      <c r="AN136" s="377" t="s">
        <v>1076</v>
      </c>
      <c r="AO136" s="350" t="s">
        <v>1078</v>
      </c>
      <c r="AP136" s="350"/>
      <c r="AQ136" s="356" t="s">
        <v>37</v>
      </c>
      <c r="AR136" s="350" t="s">
        <v>1222</v>
      </c>
      <c r="AS136" s="379"/>
      <c r="AT136" s="348" t="s">
        <v>1509</v>
      </c>
      <c r="AU136" s="412"/>
      <c r="AV136" s="352">
        <v>0.52</v>
      </c>
    </row>
    <row r="137" spans="1:48">
      <c r="A137" s="405"/>
      <c r="B137" s="411"/>
      <c r="C137" s="405"/>
      <c r="D137" s="425" t="s">
        <v>86</v>
      </c>
      <c r="E137" s="426" t="s">
        <v>4348</v>
      </c>
      <c r="F137" s="427"/>
      <c r="G137" s="428">
        <v>2022</v>
      </c>
      <c r="H137" s="428" t="s">
        <v>3062</v>
      </c>
      <c r="I137" s="427" t="s">
        <v>1699</v>
      </c>
      <c r="J137" s="421"/>
      <c r="K137" s="427">
        <v>20220207002</v>
      </c>
      <c r="L137" s="427" t="s">
        <v>4349</v>
      </c>
      <c r="M137" s="421">
        <v>44589</v>
      </c>
      <c r="N137" s="421">
        <v>44679</v>
      </c>
      <c r="O137" s="421"/>
      <c r="P137" s="429"/>
      <c r="Q137" s="421"/>
      <c r="R137" s="421"/>
      <c r="S137" s="427" t="s">
        <v>88</v>
      </c>
      <c r="T137" s="427">
        <v>60</v>
      </c>
      <c r="U137" s="427"/>
      <c r="V137" s="430" t="s">
        <v>985</v>
      </c>
      <c r="W137" s="427">
        <v>400</v>
      </c>
      <c r="X137" s="431">
        <v>2496</v>
      </c>
      <c r="Y137" s="413">
        <f t="shared" si="6"/>
        <v>998400</v>
      </c>
      <c r="Z137" s="352">
        <v>0.52</v>
      </c>
      <c r="AA137" s="681">
        <f t="shared" si="7"/>
        <v>519168</v>
      </c>
      <c r="AB137" s="354"/>
      <c r="AC137" s="355">
        <v>0</v>
      </c>
      <c r="AD137" s="350"/>
      <c r="AE137" s="350"/>
      <c r="AF137" s="358">
        <f t="shared" si="8"/>
        <v>519168</v>
      </c>
      <c r="AG137" s="350" t="s">
        <v>1073</v>
      </c>
      <c r="AH137" s="350"/>
      <c r="AI137" s="350">
        <v>60</v>
      </c>
      <c r="AJ137" s="351" t="s">
        <v>4350</v>
      </c>
      <c r="AK137" s="351" t="s">
        <v>50</v>
      </c>
      <c r="AL137" s="357" t="s">
        <v>4350</v>
      </c>
      <c r="AM137" s="350" t="s">
        <v>52</v>
      </c>
      <c r="AN137" s="377" t="s">
        <v>1076</v>
      </c>
      <c r="AO137" s="350" t="s">
        <v>1078</v>
      </c>
      <c r="AP137" s="350"/>
      <c r="AQ137" s="356" t="s">
        <v>37</v>
      </c>
      <c r="AR137" s="350" t="s">
        <v>1222</v>
      </c>
      <c r="AS137" s="379"/>
      <c r="AT137" s="348" t="s">
        <v>1509</v>
      </c>
      <c r="AU137" s="412"/>
      <c r="AV137" s="352">
        <v>0.52</v>
      </c>
    </row>
    <row r="138" spans="1:48">
      <c r="A138" s="405"/>
      <c r="B138" s="411"/>
      <c r="C138" s="405"/>
      <c r="D138" s="425" t="s">
        <v>86</v>
      </c>
      <c r="E138" s="426" t="s">
        <v>4348</v>
      </c>
      <c r="F138" s="427"/>
      <c r="G138" s="428">
        <v>2022</v>
      </c>
      <c r="H138" s="428" t="s">
        <v>3062</v>
      </c>
      <c r="I138" s="427" t="s">
        <v>1699</v>
      </c>
      <c r="J138" s="421"/>
      <c r="K138" s="427">
        <v>20220207002</v>
      </c>
      <c r="L138" s="427" t="s">
        <v>4349</v>
      </c>
      <c r="M138" s="421">
        <v>44589</v>
      </c>
      <c r="N138" s="421">
        <v>44709</v>
      </c>
      <c r="O138" s="421"/>
      <c r="P138" s="429"/>
      <c r="Q138" s="421"/>
      <c r="R138" s="421"/>
      <c r="S138" s="427" t="s">
        <v>88</v>
      </c>
      <c r="T138" s="427">
        <v>60</v>
      </c>
      <c r="U138" s="427"/>
      <c r="V138" s="430" t="s">
        <v>985</v>
      </c>
      <c r="W138" s="427">
        <v>400</v>
      </c>
      <c r="X138" s="431">
        <v>2496</v>
      </c>
      <c r="Y138" s="413">
        <f t="shared" si="6"/>
        <v>998400</v>
      </c>
      <c r="Z138" s="352">
        <v>0.52</v>
      </c>
      <c r="AA138" s="681">
        <f t="shared" si="7"/>
        <v>519168</v>
      </c>
      <c r="AB138" s="354"/>
      <c r="AC138" s="355">
        <v>0</v>
      </c>
      <c r="AD138" s="350"/>
      <c r="AE138" s="350"/>
      <c r="AF138" s="358">
        <f t="shared" si="8"/>
        <v>519168</v>
      </c>
      <c r="AG138" s="350" t="s">
        <v>1073</v>
      </c>
      <c r="AH138" s="350"/>
      <c r="AI138" s="350">
        <v>60</v>
      </c>
      <c r="AJ138" s="351" t="s">
        <v>4350</v>
      </c>
      <c r="AK138" s="351" t="s">
        <v>50</v>
      </c>
      <c r="AL138" s="357" t="s">
        <v>4350</v>
      </c>
      <c r="AM138" s="350" t="s">
        <v>52</v>
      </c>
      <c r="AN138" s="377" t="s">
        <v>1076</v>
      </c>
      <c r="AO138" s="350" t="s">
        <v>1078</v>
      </c>
      <c r="AP138" s="350"/>
      <c r="AQ138" s="356" t="s">
        <v>37</v>
      </c>
      <c r="AR138" s="350" t="s">
        <v>1222</v>
      </c>
      <c r="AS138" s="379"/>
      <c r="AT138" s="348" t="s">
        <v>1509</v>
      </c>
      <c r="AU138" s="412"/>
      <c r="AV138" s="352">
        <v>0.52</v>
      </c>
    </row>
    <row r="139" spans="1:48">
      <c r="A139" s="405"/>
      <c r="B139" s="411"/>
      <c r="C139" s="405"/>
      <c r="D139" s="425" t="s">
        <v>86</v>
      </c>
      <c r="E139" s="426" t="s">
        <v>4348</v>
      </c>
      <c r="F139" s="427"/>
      <c r="G139" s="428">
        <v>2022</v>
      </c>
      <c r="H139" s="428" t="s">
        <v>3062</v>
      </c>
      <c r="I139" s="427" t="s">
        <v>1699</v>
      </c>
      <c r="J139" s="421"/>
      <c r="K139" s="427">
        <v>20220207002</v>
      </c>
      <c r="L139" s="427" t="s">
        <v>4349</v>
      </c>
      <c r="M139" s="421">
        <v>44589</v>
      </c>
      <c r="N139" s="421">
        <v>44740</v>
      </c>
      <c r="O139" s="421"/>
      <c r="P139" s="429"/>
      <c r="Q139" s="421"/>
      <c r="R139" s="421"/>
      <c r="S139" s="427" t="s">
        <v>88</v>
      </c>
      <c r="T139" s="427">
        <v>60</v>
      </c>
      <c r="U139" s="427"/>
      <c r="V139" s="430" t="s">
        <v>985</v>
      </c>
      <c r="W139" s="427">
        <v>400</v>
      </c>
      <c r="X139" s="431">
        <v>3264</v>
      </c>
      <c r="Y139" s="413">
        <f t="shared" si="6"/>
        <v>1305600</v>
      </c>
      <c r="Z139" s="352">
        <v>0.52</v>
      </c>
      <c r="AA139" s="681">
        <f t="shared" si="7"/>
        <v>678912</v>
      </c>
      <c r="AB139" s="354"/>
      <c r="AC139" s="355">
        <v>0</v>
      </c>
      <c r="AD139" s="350"/>
      <c r="AE139" s="350"/>
      <c r="AF139" s="358">
        <f t="shared" si="8"/>
        <v>678912</v>
      </c>
      <c r="AG139" s="350" t="s">
        <v>1073</v>
      </c>
      <c r="AH139" s="350"/>
      <c r="AI139" s="350">
        <v>60</v>
      </c>
      <c r="AJ139" s="351" t="s">
        <v>4350</v>
      </c>
      <c r="AK139" s="351" t="s">
        <v>50</v>
      </c>
      <c r="AL139" s="357" t="s">
        <v>4350</v>
      </c>
      <c r="AM139" s="350" t="s">
        <v>52</v>
      </c>
      <c r="AN139" s="377" t="s">
        <v>1076</v>
      </c>
      <c r="AO139" s="350" t="s">
        <v>1078</v>
      </c>
      <c r="AP139" s="350"/>
      <c r="AQ139" s="356" t="s">
        <v>37</v>
      </c>
      <c r="AR139" s="350" t="s">
        <v>1222</v>
      </c>
      <c r="AS139" s="379"/>
      <c r="AT139" s="348" t="s">
        <v>1509</v>
      </c>
      <c r="AU139" s="412"/>
      <c r="AV139" s="352">
        <v>0.52</v>
      </c>
    </row>
    <row r="140" spans="1:48">
      <c r="A140" s="405"/>
      <c r="B140" s="411">
        <v>44615</v>
      </c>
      <c r="C140" s="405"/>
      <c r="D140" s="425" t="s">
        <v>86</v>
      </c>
      <c r="E140" s="426"/>
      <c r="F140" s="427" t="s">
        <v>2346</v>
      </c>
      <c r="G140" s="428">
        <v>2022</v>
      </c>
      <c r="H140" s="428" t="s">
        <v>3062</v>
      </c>
      <c r="I140" s="427" t="s">
        <v>1699</v>
      </c>
      <c r="J140" s="421"/>
      <c r="K140" s="427" t="s">
        <v>4351</v>
      </c>
      <c r="L140" s="427" t="s">
        <v>1750</v>
      </c>
      <c r="M140" s="421">
        <v>44596</v>
      </c>
      <c r="N140" s="421">
        <v>44697</v>
      </c>
      <c r="O140" s="421"/>
      <c r="P140" s="429"/>
      <c r="Q140" s="421"/>
      <c r="R140" s="421"/>
      <c r="S140" s="427" t="s">
        <v>88</v>
      </c>
      <c r="T140" s="427">
        <v>60</v>
      </c>
      <c r="U140" s="427"/>
      <c r="V140" s="430" t="s">
        <v>973</v>
      </c>
      <c r="W140" s="427">
        <v>400</v>
      </c>
      <c r="X140" s="431">
        <v>768</v>
      </c>
      <c r="Y140" s="413">
        <f t="shared" si="6"/>
        <v>307200</v>
      </c>
      <c r="Z140" s="352">
        <v>0.55500000000000005</v>
      </c>
      <c r="AA140" s="681">
        <f t="shared" si="7"/>
        <v>170496.00000000003</v>
      </c>
      <c r="AB140" s="354"/>
      <c r="AC140" s="355">
        <v>0</v>
      </c>
      <c r="AD140" s="350"/>
      <c r="AE140" s="350"/>
      <c r="AF140" s="358">
        <f t="shared" si="8"/>
        <v>170496.00000000003</v>
      </c>
      <c r="AG140" s="350" t="s">
        <v>1073</v>
      </c>
      <c r="AH140" s="350"/>
      <c r="AI140" s="350">
        <v>60</v>
      </c>
      <c r="AJ140" s="351" t="s">
        <v>1354</v>
      </c>
      <c r="AK140" s="351" t="s">
        <v>1089</v>
      </c>
      <c r="AL140" s="357" t="s">
        <v>2348</v>
      </c>
      <c r="AM140" s="350" t="s">
        <v>52</v>
      </c>
      <c r="AN140" s="377" t="s">
        <v>1076</v>
      </c>
      <c r="AO140" s="350" t="s">
        <v>1078</v>
      </c>
      <c r="AP140" s="350"/>
      <c r="AQ140" s="356" t="s">
        <v>37</v>
      </c>
      <c r="AR140" s="350" t="s">
        <v>1222</v>
      </c>
      <c r="AS140" s="379"/>
      <c r="AT140" s="348"/>
      <c r="AU140" s="412"/>
      <c r="AV140" s="352">
        <v>0.505</v>
      </c>
    </row>
    <row r="141" spans="1:48">
      <c r="A141" s="405"/>
      <c r="B141" s="411">
        <v>44615</v>
      </c>
      <c r="C141" s="405"/>
      <c r="D141" s="425" t="s">
        <v>86</v>
      </c>
      <c r="E141" s="426"/>
      <c r="F141" s="427" t="s">
        <v>2346</v>
      </c>
      <c r="G141" s="428">
        <v>2022</v>
      </c>
      <c r="H141" s="428" t="s">
        <v>3062</v>
      </c>
      <c r="I141" s="427" t="s">
        <v>1699</v>
      </c>
      <c r="J141" s="421"/>
      <c r="K141" s="427" t="s">
        <v>4352</v>
      </c>
      <c r="L141" s="427" t="s">
        <v>1750</v>
      </c>
      <c r="M141" s="421">
        <v>44596</v>
      </c>
      <c r="N141" s="421">
        <v>44667</v>
      </c>
      <c r="O141" s="421"/>
      <c r="P141" s="429"/>
      <c r="Q141" s="421"/>
      <c r="R141" s="421"/>
      <c r="S141" s="427" t="s">
        <v>88</v>
      </c>
      <c r="T141" s="427">
        <v>60</v>
      </c>
      <c r="U141" s="427"/>
      <c r="V141" s="430" t="s">
        <v>973</v>
      </c>
      <c r="W141" s="427">
        <v>400</v>
      </c>
      <c r="X141" s="431">
        <v>768</v>
      </c>
      <c r="Y141" s="413">
        <f t="shared" si="6"/>
        <v>307200</v>
      </c>
      <c r="Z141" s="352">
        <v>0.55500000000000005</v>
      </c>
      <c r="AA141" s="681">
        <f t="shared" si="7"/>
        <v>170496.00000000003</v>
      </c>
      <c r="AB141" s="354"/>
      <c r="AC141" s="355">
        <v>0</v>
      </c>
      <c r="AD141" s="350"/>
      <c r="AE141" s="350"/>
      <c r="AF141" s="358">
        <f t="shared" si="8"/>
        <v>170496.00000000003</v>
      </c>
      <c r="AG141" s="350" t="s">
        <v>1073</v>
      </c>
      <c r="AH141" s="350"/>
      <c r="AI141" s="350">
        <v>60</v>
      </c>
      <c r="AJ141" s="351" t="s">
        <v>1354</v>
      </c>
      <c r="AK141" s="351" t="s">
        <v>1089</v>
      </c>
      <c r="AL141" s="357" t="s">
        <v>2348</v>
      </c>
      <c r="AM141" s="350" t="s">
        <v>52</v>
      </c>
      <c r="AN141" s="377" t="s">
        <v>1076</v>
      </c>
      <c r="AO141" s="350" t="s">
        <v>1078</v>
      </c>
      <c r="AP141" s="350"/>
      <c r="AQ141" s="356" t="s">
        <v>37</v>
      </c>
      <c r="AR141" s="350" t="s">
        <v>1222</v>
      </c>
      <c r="AS141" s="379"/>
      <c r="AT141" s="348"/>
      <c r="AU141" s="412"/>
      <c r="AV141" s="352">
        <v>0.505</v>
      </c>
    </row>
    <row r="142" spans="1:48">
      <c r="A142" s="405"/>
      <c r="B142" s="411">
        <v>44614</v>
      </c>
      <c r="C142" s="405"/>
      <c r="D142" s="425" t="s">
        <v>86</v>
      </c>
      <c r="E142" s="426"/>
      <c r="F142" s="427" t="s">
        <v>2346</v>
      </c>
      <c r="G142" s="428">
        <v>2022</v>
      </c>
      <c r="H142" s="428" t="s">
        <v>3062</v>
      </c>
      <c r="I142" s="427" t="s">
        <v>1699</v>
      </c>
      <c r="J142" s="421"/>
      <c r="K142" s="427" t="s">
        <v>4353</v>
      </c>
      <c r="L142" s="427" t="s">
        <v>1750</v>
      </c>
      <c r="M142" s="421">
        <v>44596</v>
      </c>
      <c r="N142" s="421">
        <v>44727</v>
      </c>
      <c r="O142" s="421"/>
      <c r="P142" s="429"/>
      <c r="Q142" s="421"/>
      <c r="R142" s="421"/>
      <c r="S142" s="427" t="s">
        <v>88</v>
      </c>
      <c r="T142" s="427">
        <v>60</v>
      </c>
      <c r="U142" s="427"/>
      <c r="V142" s="430" t="s">
        <v>973</v>
      </c>
      <c r="W142" s="427">
        <v>400</v>
      </c>
      <c r="X142" s="431">
        <v>768</v>
      </c>
      <c r="Y142" s="413">
        <f t="shared" si="6"/>
        <v>307200</v>
      </c>
      <c r="Z142" s="352">
        <v>0.55500000000000005</v>
      </c>
      <c r="AA142" s="681">
        <f t="shared" si="7"/>
        <v>170496.00000000003</v>
      </c>
      <c r="AB142" s="354"/>
      <c r="AC142" s="355">
        <v>0</v>
      </c>
      <c r="AD142" s="350"/>
      <c r="AE142" s="350"/>
      <c r="AF142" s="358">
        <f t="shared" si="8"/>
        <v>170496.00000000003</v>
      </c>
      <c r="AG142" s="350" t="s">
        <v>1073</v>
      </c>
      <c r="AH142" s="350"/>
      <c r="AI142" s="350">
        <v>60</v>
      </c>
      <c r="AJ142" s="351" t="s">
        <v>1354</v>
      </c>
      <c r="AK142" s="351" t="s">
        <v>1089</v>
      </c>
      <c r="AL142" s="357" t="s">
        <v>2348</v>
      </c>
      <c r="AM142" s="350" t="s">
        <v>52</v>
      </c>
      <c r="AN142" s="377" t="s">
        <v>1076</v>
      </c>
      <c r="AO142" s="350" t="s">
        <v>1078</v>
      </c>
      <c r="AP142" s="350"/>
      <c r="AQ142" s="356" t="s">
        <v>37</v>
      </c>
      <c r="AR142" s="350" t="s">
        <v>1222</v>
      </c>
      <c r="AS142" s="379"/>
      <c r="AT142" s="348"/>
      <c r="AU142" s="412"/>
      <c r="AV142" s="352">
        <v>0.505</v>
      </c>
    </row>
    <row r="143" spans="1:48">
      <c r="A143" s="405"/>
      <c r="B143" s="411">
        <v>44615</v>
      </c>
      <c r="C143" s="405"/>
      <c r="D143" s="425" t="s">
        <v>86</v>
      </c>
      <c r="E143" s="426"/>
      <c r="F143" s="427" t="s">
        <v>2346</v>
      </c>
      <c r="G143" s="428">
        <v>2022</v>
      </c>
      <c r="H143" s="428" t="s">
        <v>3062</v>
      </c>
      <c r="I143" s="427" t="s">
        <v>1699</v>
      </c>
      <c r="J143" s="421"/>
      <c r="K143" s="427" t="s">
        <v>4354</v>
      </c>
      <c r="L143" s="427" t="s">
        <v>1750</v>
      </c>
      <c r="M143" s="421">
        <v>44596</v>
      </c>
      <c r="N143" s="421">
        <v>44806</v>
      </c>
      <c r="O143" s="421"/>
      <c r="P143" s="429"/>
      <c r="Q143" s="421"/>
      <c r="R143" s="421"/>
      <c r="S143" s="427" t="s">
        <v>88</v>
      </c>
      <c r="T143" s="427">
        <v>60</v>
      </c>
      <c r="U143" s="427"/>
      <c r="V143" s="430" t="s">
        <v>973</v>
      </c>
      <c r="W143" s="427">
        <v>400</v>
      </c>
      <c r="X143" s="431">
        <v>1536</v>
      </c>
      <c r="Y143" s="413">
        <f t="shared" si="6"/>
        <v>614400</v>
      </c>
      <c r="Z143" s="352">
        <v>0.55500000000000005</v>
      </c>
      <c r="AA143" s="681">
        <f t="shared" si="7"/>
        <v>340992.00000000006</v>
      </c>
      <c r="AB143" s="354"/>
      <c r="AC143" s="355">
        <v>0</v>
      </c>
      <c r="AD143" s="350"/>
      <c r="AE143" s="350"/>
      <c r="AF143" s="358">
        <f t="shared" si="8"/>
        <v>340992.00000000006</v>
      </c>
      <c r="AG143" s="350" t="s">
        <v>1073</v>
      </c>
      <c r="AH143" s="350"/>
      <c r="AI143" s="350">
        <v>60</v>
      </c>
      <c r="AJ143" s="351" t="s">
        <v>1354</v>
      </c>
      <c r="AK143" s="351" t="s">
        <v>1089</v>
      </c>
      <c r="AL143" s="357" t="s">
        <v>2348</v>
      </c>
      <c r="AM143" s="350" t="s">
        <v>52</v>
      </c>
      <c r="AN143" s="377" t="s">
        <v>1076</v>
      </c>
      <c r="AO143" s="350" t="s">
        <v>1078</v>
      </c>
      <c r="AP143" s="350"/>
      <c r="AQ143" s="356" t="s">
        <v>37</v>
      </c>
      <c r="AR143" s="350" t="s">
        <v>1222</v>
      </c>
      <c r="AS143" s="379"/>
      <c r="AT143" s="348"/>
      <c r="AU143" s="412"/>
      <c r="AV143" s="352">
        <v>0.505</v>
      </c>
    </row>
    <row r="144" spans="1:48">
      <c r="A144" s="405"/>
      <c r="B144" s="411">
        <v>44615</v>
      </c>
      <c r="C144" s="405"/>
      <c r="D144" s="425" t="s">
        <v>86</v>
      </c>
      <c r="E144" s="426"/>
      <c r="F144" s="427" t="s">
        <v>2346</v>
      </c>
      <c r="G144" s="428">
        <v>2022</v>
      </c>
      <c r="H144" s="428" t="s">
        <v>3062</v>
      </c>
      <c r="I144" s="427" t="s">
        <v>1699</v>
      </c>
      <c r="J144" s="421"/>
      <c r="K144" s="427" t="s">
        <v>4355</v>
      </c>
      <c r="L144" s="427" t="s">
        <v>1750</v>
      </c>
      <c r="M144" s="421">
        <v>44596</v>
      </c>
      <c r="N144" s="421">
        <v>44778</v>
      </c>
      <c r="O144" s="421"/>
      <c r="P144" s="429"/>
      <c r="Q144" s="421"/>
      <c r="R144" s="421"/>
      <c r="S144" s="427" t="s">
        <v>88</v>
      </c>
      <c r="T144" s="427">
        <v>60</v>
      </c>
      <c r="U144" s="427"/>
      <c r="V144" s="430" t="s">
        <v>973</v>
      </c>
      <c r="W144" s="427">
        <v>400</v>
      </c>
      <c r="X144" s="431">
        <v>1536</v>
      </c>
      <c r="Y144" s="413">
        <f t="shared" si="6"/>
        <v>614400</v>
      </c>
      <c r="Z144" s="352">
        <v>0.55500000000000005</v>
      </c>
      <c r="AA144" s="681">
        <f t="shared" si="7"/>
        <v>340992.00000000006</v>
      </c>
      <c r="AB144" s="354"/>
      <c r="AC144" s="355">
        <v>0</v>
      </c>
      <c r="AD144" s="350"/>
      <c r="AE144" s="350"/>
      <c r="AF144" s="358">
        <f t="shared" si="8"/>
        <v>340992.00000000006</v>
      </c>
      <c r="AG144" s="350" t="s">
        <v>1073</v>
      </c>
      <c r="AH144" s="350"/>
      <c r="AI144" s="350">
        <v>60</v>
      </c>
      <c r="AJ144" s="351" t="s">
        <v>1354</v>
      </c>
      <c r="AK144" s="351" t="s">
        <v>1089</v>
      </c>
      <c r="AL144" s="357" t="s">
        <v>2348</v>
      </c>
      <c r="AM144" s="350" t="s">
        <v>52</v>
      </c>
      <c r="AN144" s="377" t="s">
        <v>1076</v>
      </c>
      <c r="AO144" s="350" t="s">
        <v>1078</v>
      </c>
      <c r="AP144" s="350"/>
      <c r="AQ144" s="356" t="s">
        <v>37</v>
      </c>
      <c r="AR144" s="350" t="s">
        <v>1222</v>
      </c>
      <c r="AS144" s="379"/>
      <c r="AT144" s="348"/>
      <c r="AU144" s="412"/>
      <c r="AV144" s="352">
        <v>0.505</v>
      </c>
    </row>
    <row r="145" spans="1:48">
      <c r="A145" s="405"/>
      <c r="B145" s="411"/>
      <c r="C145" s="405"/>
      <c r="D145" s="425" t="s">
        <v>86</v>
      </c>
      <c r="E145" s="426"/>
      <c r="F145" s="427" t="s">
        <v>2346</v>
      </c>
      <c r="G145" s="428">
        <v>2022</v>
      </c>
      <c r="H145" s="428" t="s">
        <v>3062</v>
      </c>
      <c r="I145" s="427" t="s">
        <v>1699</v>
      </c>
      <c r="J145" s="421"/>
      <c r="K145" s="427" t="s">
        <v>4356</v>
      </c>
      <c r="L145" s="427" t="s">
        <v>1750</v>
      </c>
      <c r="M145" s="421">
        <v>44622</v>
      </c>
      <c r="N145" s="421">
        <v>44623</v>
      </c>
      <c r="O145" s="421"/>
      <c r="P145" s="429"/>
      <c r="Q145" s="421"/>
      <c r="R145" s="421"/>
      <c r="S145" s="427" t="s">
        <v>88</v>
      </c>
      <c r="T145" s="427">
        <v>60</v>
      </c>
      <c r="U145" s="427"/>
      <c r="V145" s="430" t="s">
        <v>973</v>
      </c>
      <c r="W145" s="427">
        <v>400</v>
      </c>
      <c r="X145" s="431">
        <v>768</v>
      </c>
      <c r="Y145" s="413">
        <f t="shared" si="6"/>
        <v>307200</v>
      </c>
      <c r="Z145" s="352">
        <v>0.55500000000000005</v>
      </c>
      <c r="AA145" s="681">
        <f t="shared" si="7"/>
        <v>170496.00000000003</v>
      </c>
      <c r="AB145" s="354"/>
      <c r="AC145" s="355">
        <v>0</v>
      </c>
      <c r="AD145" s="350"/>
      <c r="AE145" s="350"/>
      <c r="AF145" s="358">
        <f t="shared" si="8"/>
        <v>170496.00000000003</v>
      </c>
      <c r="AG145" s="350" t="s">
        <v>1073</v>
      </c>
      <c r="AH145" s="350"/>
      <c r="AI145" s="350">
        <v>60</v>
      </c>
      <c r="AJ145" s="351" t="s">
        <v>1354</v>
      </c>
      <c r="AK145" s="351" t="s">
        <v>1089</v>
      </c>
      <c r="AL145" s="357" t="s">
        <v>2348</v>
      </c>
      <c r="AM145" s="350" t="s">
        <v>52</v>
      </c>
      <c r="AN145" s="377" t="s">
        <v>1076</v>
      </c>
      <c r="AO145" s="350" t="s">
        <v>1078</v>
      </c>
      <c r="AP145" s="350"/>
      <c r="AQ145" s="356" t="s">
        <v>37</v>
      </c>
      <c r="AR145" s="350" t="s">
        <v>1222</v>
      </c>
      <c r="AS145" s="379"/>
      <c r="AT145" s="348"/>
      <c r="AU145" s="412"/>
      <c r="AV145" s="352">
        <v>0.505</v>
      </c>
    </row>
    <row r="146" spans="1:48">
      <c r="A146" s="405"/>
      <c r="B146" s="411">
        <v>44614</v>
      </c>
      <c r="C146" s="405"/>
      <c r="D146" s="425" t="s">
        <v>86</v>
      </c>
      <c r="E146" s="426"/>
      <c r="F146" s="427" t="s">
        <v>2346</v>
      </c>
      <c r="G146" s="428">
        <v>2022</v>
      </c>
      <c r="H146" s="428" t="s">
        <v>3062</v>
      </c>
      <c r="I146" s="427" t="s">
        <v>1699</v>
      </c>
      <c r="J146" s="421"/>
      <c r="K146" s="427" t="s">
        <v>4357</v>
      </c>
      <c r="L146" s="427" t="s">
        <v>1750</v>
      </c>
      <c r="M146" s="421">
        <v>44585</v>
      </c>
      <c r="N146" s="421">
        <v>44727</v>
      </c>
      <c r="O146" s="421"/>
      <c r="P146" s="429"/>
      <c r="Q146" s="421"/>
      <c r="R146" s="421"/>
      <c r="S146" s="427" t="s">
        <v>88</v>
      </c>
      <c r="T146" s="427">
        <v>60</v>
      </c>
      <c r="U146" s="427"/>
      <c r="V146" s="430" t="s">
        <v>986</v>
      </c>
      <c r="W146" s="427">
        <v>360</v>
      </c>
      <c r="X146" s="431">
        <v>768</v>
      </c>
      <c r="Y146" s="413">
        <f t="shared" si="6"/>
        <v>276480</v>
      </c>
      <c r="Z146" s="352">
        <v>0.53500000000000003</v>
      </c>
      <c r="AA146" s="681">
        <f t="shared" si="7"/>
        <v>147916.80000000002</v>
      </c>
      <c r="AB146" s="354"/>
      <c r="AC146" s="355">
        <v>0</v>
      </c>
      <c r="AD146" s="350"/>
      <c r="AE146" s="350"/>
      <c r="AF146" s="358">
        <f t="shared" si="8"/>
        <v>147916.80000000002</v>
      </c>
      <c r="AG146" s="350" t="s">
        <v>1073</v>
      </c>
      <c r="AH146" s="350"/>
      <c r="AI146" s="350">
        <v>60</v>
      </c>
      <c r="AJ146" s="351" t="s">
        <v>3007</v>
      </c>
      <c r="AK146" s="351" t="s">
        <v>1088</v>
      </c>
      <c r="AL146" s="357" t="s">
        <v>3008</v>
      </c>
      <c r="AM146" s="350" t="s">
        <v>52</v>
      </c>
      <c r="AN146" s="377" t="s">
        <v>1076</v>
      </c>
      <c r="AO146" s="350" t="s">
        <v>1078</v>
      </c>
      <c r="AP146" s="350"/>
      <c r="AQ146" s="356" t="s">
        <v>37</v>
      </c>
      <c r="AR146" s="350" t="s">
        <v>1222</v>
      </c>
      <c r="AS146" s="379"/>
      <c r="AT146" s="348"/>
      <c r="AU146" s="412"/>
      <c r="AV146" s="352">
        <v>0.505</v>
      </c>
    </row>
    <row r="147" spans="1:48">
      <c r="A147" s="405"/>
      <c r="B147" s="411">
        <v>44614</v>
      </c>
      <c r="C147" s="405"/>
      <c r="D147" s="425" t="s">
        <v>86</v>
      </c>
      <c r="E147" s="426"/>
      <c r="F147" s="427" t="s">
        <v>2346</v>
      </c>
      <c r="G147" s="428">
        <v>2022</v>
      </c>
      <c r="H147" s="428" t="s">
        <v>3062</v>
      </c>
      <c r="I147" s="427" t="s">
        <v>1699</v>
      </c>
      <c r="J147" s="421"/>
      <c r="K147" s="427" t="s">
        <v>4358</v>
      </c>
      <c r="L147" s="427" t="s">
        <v>1750</v>
      </c>
      <c r="M147" s="421">
        <v>44585</v>
      </c>
      <c r="N147" s="421">
        <v>44755</v>
      </c>
      <c r="O147" s="421"/>
      <c r="P147" s="429"/>
      <c r="Q147" s="421"/>
      <c r="R147" s="421"/>
      <c r="S147" s="427" t="s">
        <v>88</v>
      </c>
      <c r="T147" s="427">
        <v>60</v>
      </c>
      <c r="U147" s="427"/>
      <c r="V147" s="430" t="s">
        <v>986</v>
      </c>
      <c r="W147" s="427">
        <v>360</v>
      </c>
      <c r="X147" s="431">
        <v>768</v>
      </c>
      <c r="Y147" s="413">
        <f t="shared" si="6"/>
        <v>276480</v>
      </c>
      <c r="Z147" s="352">
        <v>0.53500000000000003</v>
      </c>
      <c r="AA147" s="681">
        <f t="shared" si="7"/>
        <v>147916.80000000002</v>
      </c>
      <c r="AB147" s="354"/>
      <c r="AC147" s="355">
        <v>0</v>
      </c>
      <c r="AD147" s="350"/>
      <c r="AE147" s="350"/>
      <c r="AF147" s="358">
        <f t="shared" si="8"/>
        <v>147916.80000000002</v>
      </c>
      <c r="AG147" s="350" t="s">
        <v>1073</v>
      </c>
      <c r="AH147" s="350"/>
      <c r="AI147" s="350">
        <v>60</v>
      </c>
      <c r="AJ147" s="351" t="s">
        <v>3007</v>
      </c>
      <c r="AK147" s="351" t="s">
        <v>1088</v>
      </c>
      <c r="AL147" s="357" t="s">
        <v>3008</v>
      </c>
      <c r="AM147" s="350" t="s">
        <v>52</v>
      </c>
      <c r="AN147" s="377" t="s">
        <v>1076</v>
      </c>
      <c r="AO147" s="350" t="s">
        <v>1078</v>
      </c>
      <c r="AP147" s="350"/>
      <c r="AQ147" s="356" t="s">
        <v>37</v>
      </c>
      <c r="AR147" s="350" t="s">
        <v>1222</v>
      </c>
      <c r="AS147" s="379"/>
      <c r="AT147" s="348"/>
      <c r="AU147" s="412"/>
      <c r="AV147" s="352">
        <v>0.505</v>
      </c>
    </row>
    <row r="148" spans="1:48">
      <c r="A148" s="405"/>
      <c r="B148" s="411"/>
      <c r="C148" s="405"/>
      <c r="D148" s="425" t="s">
        <v>86</v>
      </c>
      <c r="E148" s="426"/>
      <c r="F148" s="427" t="s">
        <v>2346</v>
      </c>
      <c r="G148" s="428">
        <v>2022</v>
      </c>
      <c r="H148" s="428" t="s">
        <v>3062</v>
      </c>
      <c r="I148" s="427" t="s">
        <v>1699</v>
      </c>
      <c r="J148" s="421"/>
      <c r="K148" s="427" t="s">
        <v>4359</v>
      </c>
      <c r="L148" s="427" t="s">
        <v>1750</v>
      </c>
      <c r="M148" s="421">
        <v>44585</v>
      </c>
      <c r="N148" s="421">
        <v>44818</v>
      </c>
      <c r="O148" s="421"/>
      <c r="P148" s="429"/>
      <c r="Q148" s="421"/>
      <c r="R148" s="421"/>
      <c r="S148" s="427" t="s">
        <v>88</v>
      </c>
      <c r="T148" s="427">
        <v>60</v>
      </c>
      <c r="U148" s="427"/>
      <c r="V148" s="430" t="s">
        <v>986</v>
      </c>
      <c r="W148" s="427">
        <v>360</v>
      </c>
      <c r="X148" s="431">
        <v>768</v>
      </c>
      <c r="Y148" s="413">
        <f t="shared" si="6"/>
        <v>276480</v>
      </c>
      <c r="Z148" s="352">
        <v>0.53500000000000003</v>
      </c>
      <c r="AA148" s="681">
        <f t="shared" si="7"/>
        <v>147916.80000000002</v>
      </c>
      <c r="AB148" s="354"/>
      <c r="AC148" s="355">
        <v>0</v>
      </c>
      <c r="AD148" s="350"/>
      <c r="AE148" s="350"/>
      <c r="AF148" s="358">
        <f t="shared" si="8"/>
        <v>147916.80000000002</v>
      </c>
      <c r="AG148" s="350" t="s">
        <v>1073</v>
      </c>
      <c r="AH148" s="350"/>
      <c r="AI148" s="350">
        <v>60</v>
      </c>
      <c r="AJ148" s="351" t="s">
        <v>3007</v>
      </c>
      <c r="AK148" s="351" t="s">
        <v>1088</v>
      </c>
      <c r="AL148" s="357" t="s">
        <v>3008</v>
      </c>
      <c r="AM148" s="350" t="s">
        <v>52</v>
      </c>
      <c r="AN148" s="377" t="s">
        <v>1076</v>
      </c>
      <c r="AO148" s="350" t="s">
        <v>1078</v>
      </c>
      <c r="AP148" s="350"/>
      <c r="AQ148" s="356" t="s">
        <v>37</v>
      </c>
      <c r="AR148" s="350" t="s">
        <v>1222</v>
      </c>
      <c r="AS148" s="379"/>
      <c r="AT148" s="348"/>
      <c r="AU148" s="412"/>
      <c r="AV148" s="352">
        <v>0.505</v>
      </c>
    </row>
    <row r="149" spans="1:48">
      <c r="A149" s="405"/>
      <c r="B149" s="411">
        <v>44615</v>
      </c>
      <c r="C149" s="405"/>
      <c r="D149" s="425" t="s">
        <v>86</v>
      </c>
      <c r="E149" s="426"/>
      <c r="F149" s="427" t="s">
        <v>2346</v>
      </c>
      <c r="G149" s="428">
        <v>2022</v>
      </c>
      <c r="H149" s="428" t="s">
        <v>3062</v>
      </c>
      <c r="I149" s="427" t="s">
        <v>1699</v>
      </c>
      <c r="J149" s="421"/>
      <c r="K149" s="427" t="s">
        <v>4360</v>
      </c>
      <c r="L149" s="427" t="s">
        <v>1750</v>
      </c>
      <c r="M149" s="421">
        <v>44596</v>
      </c>
      <c r="N149" s="421">
        <v>44806</v>
      </c>
      <c r="O149" s="421"/>
      <c r="P149" s="429"/>
      <c r="Q149" s="421"/>
      <c r="R149" s="421"/>
      <c r="S149" s="427" t="s">
        <v>88</v>
      </c>
      <c r="T149" s="427">
        <v>60</v>
      </c>
      <c r="U149" s="427"/>
      <c r="V149" s="430" t="s">
        <v>986</v>
      </c>
      <c r="W149" s="427">
        <v>360</v>
      </c>
      <c r="X149" s="431">
        <v>1536</v>
      </c>
      <c r="Y149" s="413">
        <f t="shared" si="6"/>
        <v>552960</v>
      </c>
      <c r="Z149" s="352">
        <v>0.53500000000000003</v>
      </c>
      <c r="AA149" s="681">
        <f t="shared" si="7"/>
        <v>295833.60000000003</v>
      </c>
      <c r="AB149" s="354"/>
      <c r="AC149" s="355">
        <v>0</v>
      </c>
      <c r="AD149" s="350"/>
      <c r="AE149" s="350"/>
      <c r="AF149" s="358">
        <f t="shared" si="8"/>
        <v>295833.60000000003</v>
      </c>
      <c r="AG149" s="350" t="s">
        <v>1073</v>
      </c>
      <c r="AH149" s="350"/>
      <c r="AI149" s="350">
        <v>60</v>
      </c>
      <c r="AJ149" s="351" t="s">
        <v>1354</v>
      </c>
      <c r="AK149" s="351" t="s">
        <v>1089</v>
      </c>
      <c r="AL149" s="357" t="s">
        <v>2348</v>
      </c>
      <c r="AM149" s="350" t="s">
        <v>52</v>
      </c>
      <c r="AN149" s="377" t="s">
        <v>1076</v>
      </c>
      <c r="AO149" s="350" t="s">
        <v>1078</v>
      </c>
      <c r="AP149" s="350"/>
      <c r="AQ149" s="356" t="s">
        <v>37</v>
      </c>
      <c r="AR149" s="350" t="s">
        <v>1222</v>
      </c>
      <c r="AS149" s="379"/>
      <c r="AT149" s="348"/>
      <c r="AU149" s="412"/>
      <c r="AV149" s="352">
        <v>0.505</v>
      </c>
    </row>
    <row r="150" spans="1:48">
      <c r="A150" s="405"/>
      <c r="B150" s="411">
        <v>44615</v>
      </c>
      <c r="C150" s="405"/>
      <c r="D150" s="425" t="s">
        <v>86</v>
      </c>
      <c r="E150" s="426"/>
      <c r="F150" s="427" t="s">
        <v>2346</v>
      </c>
      <c r="G150" s="428">
        <v>2022</v>
      </c>
      <c r="H150" s="428" t="s">
        <v>3062</v>
      </c>
      <c r="I150" s="427" t="s">
        <v>1699</v>
      </c>
      <c r="J150" s="421"/>
      <c r="K150" s="427" t="s">
        <v>4361</v>
      </c>
      <c r="L150" s="427" t="s">
        <v>1750</v>
      </c>
      <c r="M150" s="421">
        <v>44596</v>
      </c>
      <c r="N150" s="421">
        <v>44778</v>
      </c>
      <c r="O150" s="421"/>
      <c r="P150" s="429"/>
      <c r="Q150" s="421"/>
      <c r="R150" s="421"/>
      <c r="S150" s="427" t="s">
        <v>88</v>
      </c>
      <c r="T150" s="427">
        <v>60</v>
      </c>
      <c r="U150" s="427"/>
      <c r="V150" s="430" t="s">
        <v>986</v>
      </c>
      <c r="W150" s="427">
        <v>360</v>
      </c>
      <c r="X150" s="431">
        <v>1536</v>
      </c>
      <c r="Y150" s="413">
        <f t="shared" si="6"/>
        <v>552960</v>
      </c>
      <c r="Z150" s="352">
        <v>0.53500000000000003</v>
      </c>
      <c r="AA150" s="681">
        <f t="shared" si="7"/>
        <v>295833.60000000003</v>
      </c>
      <c r="AB150" s="354"/>
      <c r="AC150" s="355">
        <v>0</v>
      </c>
      <c r="AD150" s="350"/>
      <c r="AE150" s="350"/>
      <c r="AF150" s="358">
        <f t="shared" si="8"/>
        <v>295833.60000000003</v>
      </c>
      <c r="AG150" s="350" t="s">
        <v>1073</v>
      </c>
      <c r="AH150" s="350"/>
      <c r="AI150" s="350">
        <v>60</v>
      </c>
      <c r="AJ150" s="351" t="s">
        <v>1354</v>
      </c>
      <c r="AK150" s="351" t="s">
        <v>1089</v>
      </c>
      <c r="AL150" s="357" t="s">
        <v>2348</v>
      </c>
      <c r="AM150" s="350" t="s">
        <v>52</v>
      </c>
      <c r="AN150" s="377" t="s">
        <v>1076</v>
      </c>
      <c r="AO150" s="350" t="s">
        <v>1078</v>
      </c>
      <c r="AP150" s="350"/>
      <c r="AQ150" s="356" t="s">
        <v>37</v>
      </c>
      <c r="AR150" s="350" t="s">
        <v>1222</v>
      </c>
      <c r="AS150" s="379"/>
      <c r="AT150" s="348"/>
      <c r="AU150" s="412"/>
      <c r="AV150" s="352">
        <v>0.505</v>
      </c>
    </row>
    <row r="151" spans="1:48">
      <c r="A151" s="405"/>
      <c r="B151" s="411">
        <v>44615</v>
      </c>
      <c r="C151" s="405"/>
      <c r="D151" s="425" t="s">
        <v>86</v>
      </c>
      <c r="E151" s="426" t="s">
        <v>4362</v>
      </c>
      <c r="F151" s="427" t="s">
        <v>2346</v>
      </c>
      <c r="G151" s="428">
        <v>2022</v>
      </c>
      <c r="H151" s="428" t="s">
        <v>3062</v>
      </c>
      <c r="I151" s="427" t="s">
        <v>1699</v>
      </c>
      <c r="J151" s="421"/>
      <c r="K151" s="427" t="s">
        <v>4363</v>
      </c>
      <c r="L151" s="427" t="s">
        <v>1750</v>
      </c>
      <c r="M151" s="421">
        <v>44636</v>
      </c>
      <c r="N151" s="421">
        <v>44778</v>
      </c>
      <c r="O151" s="421"/>
      <c r="P151" s="429"/>
      <c r="Q151" s="421"/>
      <c r="R151" s="421"/>
      <c r="S151" s="427" t="s">
        <v>88</v>
      </c>
      <c r="T151" s="427">
        <v>60</v>
      </c>
      <c r="U151" s="427"/>
      <c r="V151" s="430" t="s">
        <v>986</v>
      </c>
      <c r="W151" s="427">
        <v>360</v>
      </c>
      <c r="X151" s="431">
        <v>768</v>
      </c>
      <c r="Y151" s="413">
        <f t="shared" si="6"/>
        <v>276480</v>
      </c>
      <c r="Z151" s="352">
        <v>0.505</v>
      </c>
      <c r="AA151" s="681">
        <f t="shared" si="7"/>
        <v>139622.39999999999</v>
      </c>
      <c r="AB151" s="354"/>
      <c r="AC151" s="355">
        <v>0</v>
      </c>
      <c r="AD151" s="350"/>
      <c r="AE151" s="350"/>
      <c r="AF151" s="358">
        <f t="shared" si="8"/>
        <v>139622.39999999999</v>
      </c>
      <c r="AG151" s="350" t="s">
        <v>1073</v>
      </c>
      <c r="AH151" s="350"/>
      <c r="AI151" s="350">
        <v>60</v>
      </c>
      <c r="AJ151" s="351" t="s">
        <v>1354</v>
      </c>
      <c r="AK151" s="351" t="s">
        <v>1089</v>
      </c>
      <c r="AL151" s="357" t="s">
        <v>2348</v>
      </c>
      <c r="AM151" s="350" t="s">
        <v>52</v>
      </c>
      <c r="AN151" s="377" t="s">
        <v>1076</v>
      </c>
      <c r="AO151" s="350" t="s">
        <v>1078</v>
      </c>
      <c r="AP151" s="350"/>
      <c r="AQ151" s="356" t="s">
        <v>37</v>
      </c>
      <c r="AR151" s="350" t="s">
        <v>1222</v>
      </c>
      <c r="AS151" s="379"/>
      <c r="AT151" s="348"/>
      <c r="AU151" s="412"/>
      <c r="AV151" s="352">
        <v>0.505</v>
      </c>
    </row>
    <row r="152" spans="1:48">
      <c r="A152" s="405"/>
      <c r="B152" s="411">
        <v>44615</v>
      </c>
      <c r="C152" s="405"/>
      <c r="D152" s="425" t="s">
        <v>86</v>
      </c>
      <c r="E152" s="426" t="s">
        <v>4362</v>
      </c>
      <c r="F152" s="427" t="s">
        <v>2346</v>
      </c>
      <c r="G152" s="428">
        <v>2022</v>
      </c>
      <c r="H152" s="428" t="s">
        <v>3062</v>
      </c>
      <c r="I152" s="427" t="s">
        <v>1699</v>
      </c>
      <c r="J152" s="421"/>
      <c r="K152" s="427" t="s">
        <v>4363</v>
      </c>
      <c r="L152" s="427" t="s">
        <v>1750</v>
      </c>
      <c r="M152" s="421">
        <v>44636</v>
      </c>
      <c r="N152" s="421">
        <v>44778</v>
      </c>
      <c r="O152" s="421"/>
      <c r="P152" s="429"/>
      <c r="Q152" s="421"/>
      <c r="R152" s="421"/>
      <c r="S152" s="427" t="s">
        <v>88</v>
      </c>
      <c r="T152" s="427">
        <v>60</v>
      </c>
      <c r="U152" s="427"/>
      <c r="V152" s="430" t="s">
        <v>973</v>
      </c>
      <c r="W152" s="427">
        <v>400</v>
      </c>
      <c r="X152" s="431">
        <v>768</v>
      </c>
      <c r="Y152" s="413">
        <f t="shared" si="6"/>
        <v>307200</v>
      </c>
      <c r="Z152" s="352">
        <v>0.55500000000000005</v>
      </c>
      <c r="AA152" s="681">
        <f t="shared" si="7"/>
        <v>170496.00000000003</v>
      </c>
      <c r="AB152" s="354"/>
      <c r="AC152" s="355">
        <v>0</v>
      </c>
      <c r="AD152" s="350"/>
      <c r="AE152" s="350"/>
      <c r="AF152" s="358">
        <f t="shared" si="8"/>
        <v>170496.00000000003</v>
      </c>
      <c r="AG152" s="350" t="s">
        <v>1073</v>
      </c>
      <c r="AH152" s="350"/>
      <c r="AI152" s="350">
        <v>60</v>
      </c>
      <c r="AJ152" s="351" t="s">
        <v>1354</v>
      </c>
      <c r="AK152" s="351" t="s">
        <v>1089</v>
      </c>
      <c r="AL152" s="357" t="s">
        <v>2348</v>
      </c>
      <c r="AM152" s="350" t="s">
        <v>52</v>
      </c>
      <c r="AN152" s="377" t="s">
        <v>1076</v>
      </c>
      <c r="AO152" s="350" t="s">
        <v>1078</v>
      </c>
      <c r="AP152" s="350"/>
      <c r="AQ152" s="356" t="s">
        <v>37</v>
      </c>
      <c r="AR152" s="350" t="s">
        <v>1222</v>
      </c>
      <c r="AS152" s="379"/>
      <c r="AT152" s="348"/>
      <c r="AU152" s="412"/>
      <c r="AV152" s="352">
        <v>0.505</v>
      </c>
    </row>
    <row r="153" spans="1:48">
      <c r="A153" s="405"/>
      <c r="B153" s="411">
        <v>44615</v>
      </c>
      <c r="C153" s="405"/>
      <c r="D153" s="425" t="s">
        <v>86</v>
      </c>
      <c r="E153" s="426" t="s">
        <v>4362</v>
      </c>
      <c r="F153" s="427" t="s">
        <v>2346</v>
      </c>
      <c r="G153" s="428">
        <v>2022</v>
      </c>
      <c r="H153" s="428" t="s">
        <v>3062</v>
      </c>
      <c r="I153" s="427" t="s">
        <v>1699</v>
      </c>
      <c r="J153" s="421"/>
      <c r="K153" s="427" t="s">
        <v>4364</v>
      </c>
      <c r="L153" s="427" t="s">
        <v>1750</v>
      </c>
      <c r="M153" s="421">
        <v>44636</v>
      </c>
      <c r="N153" s="421">
        <v>44809</v>
      </c>
      <c r="O153" s="421"/>
      <c r="P153" s="429"/>
      <c r="Q153" s="421"/>
      <c r="R153" s="421"/>
      <c r="S153" s="427" t="s">
        <v>88</v>
      </c>
      <c r="T153" s="427">
        <v>60</v>
      </c>
      <c r="U153" s="427"/>
      <c r="V153" s="430" t="s">
        <v>986</v>
      </c>
      <c r="W153" s="427">
        <v>360</v>
      </c>
      <c r="X153" s="431">
        <v>768</v>
      </c>
      <c r="Y153" s="413">
        <f t="shared" si="6"/>
        <v>276480</v>
      </c>
      <c r="Z153" s="352">
        <v>0.505</v>
      </c>
      <c r="AA153" s="681">
        <f t="shared" si="7"/>
        <v>139622.39999999999</v>
      </c>
      <c r="AB153" s="354"/>
      <c r="AC153" s="355">
        <v>0</v>
      </c>
      <c r="AD153" s="350"/>
      <c r="AE153" s="350"/>
      <c r="AF153" s="358">
        <f t="shared" si="8"/>
        <v>139622.39999999999</v>
      </c>
      <c r="AG153" s="350" t="s">
        <v>1073</v>
      </c>
      <c r="AH153" s="350"/>
      <c r="AI153" s="350">
        <v>60</v>
      </c>
      <c r="AJ153" s="351" t="s">
        <v>1354</v>
      </c>
      <c r="AK153" s="351" t="s">
        <v>1089</v>
      </c>
      <c r="AL153" s="357" t="s">
        <v>2348</v>
      </c>
      <c r="AM153" s="350" t="s">
        <v>52</v>
      </c>
      <c r="AN153" s="377" t="s">
        <v>1076</v>
      </c>
      <c r="AO153" s="350" t="s">
        <v>1078</v>
      </c>
      <c r="AP153" s="350"/>
      <c r="AQ153" s="356" t="s">
        <v>37</v>
      </c>
      <c r="AR153" s="350" t="s">
        <v>1222</v>
      </c>
      <c r="AS153" s="379"/>
      <c r="AT153" s="348"/>
      <c r="AU153" s="412"/>
      <c r="AV153" s="352">
        <v>0.505</v>
      </c>
    </row>
    <row r="154" spans="1:48">
      <c r="A154" s="405"/>
      <c r="B154" s="411">
        <v>44615</v>
      </c>
      <c r="C154" s="405"/>
      <c r="D154" s="425" t="s">
        <v>86</v>
      </c>
      <c r="E154" s="426" t="s">
        <v>4362</v>
      </c>
      <c r="F154" s="427" t="s">
        <v>2346</v>
      </c>
      <c r="G154" s="428">
        <v>2022</v>
      </c>
      <c r="H154" s="428" t="s">
        <v>3062</v>
      </c>
      <c r="I154" s="427" t="s">
        <v>1699</v>
      </c>
      <c r="J154" s="421"/>
      <c r="K154" s="427" t="s">
        <v>4364</v>
      </c>
      <c r="L154" s="427" t="s">
        <v>1750</v>
      </c>
      <c r="M154" s="421">
        <v>44636</v>
      </c>
      <c r="N154" s="421">
        <v>44809</v>
      </c>
      <c r="O154" s="421"/>
      <c r="P154" s="429"/>
      <c r="Q154" s="421"/>
      <c r="R154" s="421"/>
      <c r="S154" s="427" t="s">
        <v>88</v>
      </c>
      <c r="T154" s="427">
        <v>60</v>
      </c>
      <c r="U154" s="427"/>
      <c r="V154" s="430" t="s">
        <v>973</v>
      </c>
      <c r="W154" s="427">
        <v>400</v>
      </c>
      <c r="X154" s="431">
        <v>768</v>
      </c>
      <c r="Y154" s="413">
        <f t="shared" si="6"/>
        <v>307200</v>
      </c>
      <c r="Z154" s="352">
        <v>0.55500000000000005</v>
      </c>
      <c r="AA154" s="681">
        <f t="shared" si="7"/>
        <v>170496.00000000003</v>
      </c>
      <c r="AB154" s="354"/>
      <c r="AC154" s="355">
        <v>0</v>
      </c>
      <c r="AD154" s="350"/>
      <c r="AE154" s="350"/>
      <c r="AF154" s="358">
        <f t="shared" si="8"/>
        <v>170496.00000000003</v>
      </c>
      <c r="AG154" s="350" t="s">
        <v>1073</v>
      </c>
      <c r="AH154" s="350"/>
      <c r="AI154" s="350">
        <v>60</v>
      </c>
      <c r="AJ154" s="351" t="s">
        <v>1354</v>
      </c>
      <c r="AK154" s="351" t="s">
        <v>1089</v>
      </c>
      <c r="AL154" s="357" t="s">
        <v>2348</v>
      </c>
      <c r="AM154" s="350" t="s">
        <v>52</v>
      </c>
      <c r="AN154" s="377" t="s">
        <v>1076</v>
      </c>
      <c r="AO154" s="350" t="s">
        <v>1078</v>
      </c>
      <c r="AP154" s="350"/>
      <c r="AQ154" s="356" t="s">
        <v>37</v>
      </c>
      <c r="AR154" s="350" t="s">
        <v>1222</v>
      </c>
      <c r="AS154" s="379"/>
      <c r="AT154" s="348"/>
      <c r="AU154" s="412"/>
      <c r="AV154" s="352">
        <v>0.505</v>
      </c>
    </row>
    <row r="155" spans="1:48">
      <c r="A155" s="405"/>
      <c r="B155" s="411"/>
      <c r="C155" s="405"/>
      <c r="D155" s="425" t="s">
        <v>86</v>
      </c>
      <c r="E155" s="426"/>
      <c r="F155" s="427"/>
      <c r="G155" s="428">
        <v>2022</v>
      </c>
      <c r="H155" s="428" t="s">
        <v>4223</v>
      </c>
      <c r="I155" s="427" t="s">
        <v>1699</v>
      </c>
      <c r="J155" s="421"/>
      <c r="K155" s="427">
        <v>1154</v>
      </c>
      <c r="L155" s="427" t="s">
        <v>1784</v>
      </c>
      <c r="M155" s="421">
        <v>44517</v>
      </c>
      <c r="N155" s="421">
        <v>44518</v>
      </c>
      <c r="O155" s="421"/>
      <c r="P155" s="429"/>
      <c r="Q155" s="421"/>
      <c r="R155" s="421"/>
      <c r="S155" s="427" t="s">
        <v>1712</v>
      </c>
      <c r="T155" s="427">
        <v>60</v>
      </c>
      <c r="U155" s="427" t="s">
        <v>1113</v>
      </c>
      <c r="V155" s="430" t="s">
        <v>1785</v>
      </c>
      <c r="W155" s="427">
        <v>360</v>
      </c>
      <c r="X155" s="431">
        <v>832</v>
      </c>
      <c r="Y155" s="413">
        <f t="shared" si="6"/>
        <v>299520</v>
      </c>
      <c r="Z155" s="352">
        <v>0.54</v>
      </c>
      <c r="AA155" s="681">
        <f t="shared" si="7"/>
        <v>161740.80000000002</v>
      </c>
      <c r="AB155" s="354"/>
      <c r="AC155" s="355">
        <v>0</v>
      </c>
      <c r="AD155" s="350"/>
      <c r="AE155" s="350"/>
      <c r="AF155" s="358">
        <f t="shared" si="8"/>
        <v>161740.80000000002</v>
      </c>
      <c r="AG155" s="350" t="s">
        <v>1073</v>
      </c>
      <c r="AH155" s="350">
        <v>100</v>
      </c>
      <c r="AI155" s="350">
        <v>0</v>
      </c>
      <c r="AJ155" s="351" t="s">
        <v>1786</v>
      </c>
      <c r="AK155" s="351" t="s">
        <v>50</v>
      </c>
      <c r="AL155" s="357">
        <v>92010</v>
      </c>
      <c r="AM155" s="350" t="s">
        <v>52</v>
      </c>
      <c r="AN155" s="377"/>
      <c r="AO155" s="350" t="s">
        <v>1078</v>
      </c>
      <c r="AP155" s="350"/>
      <c r="AQ155" s="356" t="s">
        <v>37</v>
      </c>
      <c r="AR155" s="350" t="s">
        <v>1222</v>
      </c>
      <c r="AS155" s="379"/>
      <c r="AT155" s="348"/>
      <c r="AU155" s="412"/>
      <c r="AV155" s="352">
        <v>0.505</v>
      </c>
    </row>
    <row r="156" spans="1:48">
      <c r="A156" s="405"/>
      <c r="B156" s="411"/>
      <c r="C156" s="405"/>
      <c r="D156" s="425" t="s">
        <v>86</v>
      </c>
      <c r="E156" s="426"/>
      <c r="F156" s="427"/>
      <c r="G156" s="428">
        <v>2022</v>
      </c>
      <c r="H156" s="428" t="s">
        <v>4223</v>
      </c>
      <c r="I156" s="427" t="s">
        <v>1699</v>
      </c>
      <c r="J156" s="421"/>
      <c r="K156" s="427">
        <v>1155</v>
      </c>
      <c r="L156" s="427" t="s">
        <v>1784</v>
      </c>
      <c r="M156" s="421">
        <v>44517</v>
      </c>
      <c r="N156" s="421">
        <v>44517</v>
      </c>
      <c r="O156" s="421"/>
      <c r="P156" s="429"/>
      <c r="Q156" s="421"/>
      <c r="R156" s="421"/>
      <c r="S156" s="427" t="s">
        <v>1712</v>
      </c>
      <c r="T156" s="427">
        <v>60</v>
      </c>
      <c r="U156" s="427" t="s">
        <v>1113</v>
      </c>
      <c r="V156" s="430" t="s">
        <v>1785</v>
      </c>
      <c r="W156" s="427">
        <v>360</v>
      </c>
      <c r="X156" s="431">
        <v>832</v>
      </c>
      <c r="Y156" s="413">
        <f t="shared" si="6"/>
        <v>299520</v>
      </c>
      <c r="Z156" s="352">
        <v>0.54</v>
      </c>
      <c r="AA156" s="681">
        <f t="shared" si="7"/>
        <v>161740.80000000002</v>
      </c>
      <c r="AB156" s="354"/>
      <c r="AC156" s="355">
        <v>0</v>
      </c>
      <c r="AD156" s="350"/>
      <c r="AE156" s="350"/>
      <c r="AF156" s="358">
        <f t="shared" si="8"/>
        <v>161740.80000000002</v>
      </c>
      <c r="AG156" s="350" t="s">
        <v>1073</v>
      </c>
      <c r="AH156" s="350">
        <v>100</v>
      </c>
      <c r="AI156" s="350">
        <v>0</v>
      </c>
      <c r="AJ156" s="351" t="s">
        <v>1786</v>
      </c>
      <c r="AK156" s="351" t="s">
        <v>50</v>
      </c>
      <c r="AL156" s="357">
        <v>92010</v>
      </c>
      <c r="AM156" s="350" t="s">
        <v>52</v>
      </c>
      <c r="AN156" s="377"/>
      <c r="AO156" s="350" t="s">
        <v>1078</v>
      </c>
      <c r="AP156" s="350"/>
      <c r="AQ156" s="356" t="s">
        <v>37</v>
      </c>
      <c r="AR156" s="350" t="s">
        <v>1222</v>
      </c>
      <c r="AS156" s="379"/>
      <c r="AT156" s="348"/>
      <c r="AU156" s="412"/>
      <c r="AV156" s="352">
        <v>0.505</v>
      </c>
    </row>
    <row r="157" spans="1:48">
      <c r="A157" s="405"/>
      <c r="B157" s="411">
        <v>44641</v>
      </c>
      <c r="C157" s="405"/>
      <c r="D157" s="425" t="s">
        <v>86</v>
      </c>
      <c r="E157" s="426"/>
      <c r="F157" s="427"/>
      <c r="G157" s="428">
        <v>2022</v>
      </c>
      <c r="H157" s="428" t="s">
        <v>4223</v>
      </c>
      <c r="I157" s="427" t="s">
        <v>1699</v>
      </c>
      <c r="J157" s="421"/>
      <c r="K157" s="427">
        <v>1156</v>
      </c>
      <c r="L157" s="427" t="s">
        <v>1784</v>
      </c>
      <c r="M157" s="421">
        <v>44488</v>
      </c>
      <c r="N157" s="421">
        <v>44621</v>
      </c>
      <c r="O157" s="421"/>
      <c r="P157" s="429"/>
      <c r="Q157" s="421"/>
      <c r="R157" s="421"/>
      <c r="S157" s="427" t="s">
        <v>1712</v>
      </c>
      <c r="T157" s="427">
        <v>60</v>
      </c>
      <c r="U157" s="427" t="s">
        <v>1113</v>
      </c>
      <c r="V157" s="430" t="s">
        <v>2529</v>
      </c>
      <c r="W157" s="427">
        <v>400</v>
      </c>
      <c r="X157" s="431">
        <v>832</v>
      </c>
      <c r="Y157" s="413">
        <f t="shared" si="6"/>
        <v>332800</v>
      </c>
      <c r="Z157" s="352">
        <v>0.56000000000000005</v>
      </c>
      <c r="AA157" s="681">
        <f t="shared" si="7"/>
        <v>186368.00000000003</v>
      </c>
      <c r="AB157" s="354"/>
      <c r="AC157" s="355">
        <v>0</v>
      </c>
      <c r="AD157" s="350"/>
      <c r="AE157" s="350"/>
      <c r="AF157" s="358">
        <f t="shared" si="8"/>
        <v>186368.00000000003</v>
      </c>
      <c r="AG157" s="350" t="s">
        <v>1073</v>
      </c>
      <c r="AH157" s="350">
        <v>100</v>
      </c>
      <c r="AI157" s="350">
        <v>0</v>
      </c>
      <c r="AJ157" s="351" t="s">
        <v>1786</v>
      </c>
      <c r="AK157" s="351" t="s">
        <v>50</v>
      </c>
      <c r="AL157" s="357">
        <v>92010</v>
      </c>
      <c r="AM157" s="350" t="s">
        <v>52</v>
      </c>
      <c r="AN157" s="377"/>
      <c r="AO157" s="350" t="s">
        <v>1078</v>
      </c>
      <c r="AP157" s="350"/>
      <c r="AQ157" s="356" t="s">
        <v>37</v>
      </c>
      <c r="AR157" s="350" t="s">
        <v>1222</v>
      </c>
      <c r="AS157" s="379"/>
      <c r="AT157" s="348"/>
      <c r="AU157" s="412"/>
      <c r="AV157" s="352">
        <v>0.53</v>
      </c>
    </row>
    <row r="158" spans="1:48">
      <c r="A158" s="405"/>
      <c r="B158" s="411">
        <v>44641</v>
      </c>
      <c r="C158" s="405"/>
      <c r="D158" s="425" t="s">
        <v>86</v>
      </c>
      <c r="E158" s="426"/>
      <c r="F158" s="427"/>
      <c r="G158" s="428">
        <v>2022</v>
      </c>
      <c r="H158" s="428" t="s">
        <v>4223</v>
      </c>
      <c r="I158" s="427" t="s">
        <v>1699</v>
      </c>
      <c r="J158" s="421"/>
      <c r="K158" s="427">
        <v>1157</v>
      </c>
      <c r="L158" s="427" t="s">
        <v>1784</v>
      </c>
      <c r="M158" s="421">
        <v>44488</v>
      </c>
      <c r="N158" s="421">
        <v>44621</v>
      </c>
      <c r="O158" s="421"/>
      <c r="P158" s="429"/>
      <c r="Q158" s="421"/>
      <c r="R158" s="421"/>
      <c r="S158" s="427" t="s">
        <v>1712</v>
      </c>
      <c r="T158" s="427">
        <v>60</v>
      </c>
      <c r="U158" s="427" t="s">
        <v>1113</v>
      </c>
      <c r="V158" s="430" t="s">
        <v>2529</v>
      </c>
      <c r="W158" s="427">
        <v>400</v>
      </c>
      <c r="X158" s="431">
        <v>832</v>
      </c>
      <c r="Y158" s="413">
        <f t="shared" si="6"/>
        <v>332800</v>
      </c>
      <c r="Z158" s="352">
        <v>0.56000000000000005</v>
      </c>
      <c r="AA158" s="681">
        <f t="shared" si="7"/>
        <v>186368.00000000003</v>
      </c>
      <c r="AB158" s="354"/>
      <c r="AC158" s="355">
        <v>0</v>
      </c>
      <c r="AD158" s="350"/>
      <c r="AE158" s="350"/>
      <c r="AF158" s="358">
        <f t="shared" si="8"/>
        <v>186368.00000000003</v>
      </c>
      <c r="AG158" s="350" t="s">
        <v>1073</v>
      </c>
      <c r="AH158" s="350">
        <v>100</v>
      </c>
      <c r="AI158" s="350">
        <v>0</v>
      </c>
      <c r="AJ158" s="351" t="s">
        <v>1786</v>
      </c>
      <c r="AK158" s="351" t="s">
        <v>50</v>
      </c>
      <c r="AL158" s="357">
        <v>92010</v>
      </c>
      <c r="AM158" s="350" t="s">
        <v>52</v>
      </c>
      <c r="AN158" s="377"/>
      <c r="AO158" s="350" t="s">
        <v>1078</v>
      </c>
      <c r="AP158" s="350"/>
      <c r="AQ158" s="356" t="s">
        <v>37</v>
      </c>
      <c r="AR158" s="350" t="s">
        <v>1222</v>
      </c>
      <c r="AS158" s="379"/>
      <c r="AT158" s="348"/>
      <c r="AU158" s="412"/>
      <c r="AV158" s="352">
        <v>0.53</v>
      </c>
    </row>
    <row r="159" spans="1:48">
      <c r="A159" s="405"/>
      <c r="B159" s="411">
        <v>44641</v>
      </c>
      <c r="C159" s="405"/>
      <c r="D159" s="425" t="s">
        <v>86</v>
      </c>
      <c r="E159" s="426"/>
      <c r="F159" s="427"/>
      <c r="G159" s="428">
        <v>2022</v>
      </c>
      <c r="H159" s="428" t="s">
        <v>4223</v>
      </c>
      <c r="I159" s="427" t="s">
        <v>1699</v>
      </c>
      <c r="J159" s="421"/>
      <c r="K159" s="427">
        <v>1158</v>
      </c>
      <c r="L159" s="427" t="s">
        <v>1784</v>
      </c>
      <c r="M159" s="421">
        <v>44488</v>
      </c>
      <c r="N159" s="421">
        <v>44621</v>
      </c>
      <c r="O159" s="421"/>
      <c r="P159" s="429"/>
      <c r="Q159" s="421"/>
      <c r="R159" s="421"/>
      <c r="S159" s="427" t="s">
        <v>1712</v>
      </c>
      <c r="T159" s="427">
        <v>60</v>
      </c>
      <c r="U159" s="427" t="s">
        <v>1113</v>
      </c>
      <c r="V159" s="430" t="s">
        <v>2529</v>
      </c>
      <c r="W159" s="427">
        <v>400</v>
      </c>
      <c r="X159" s="431">
        <v>832</v>
      </c>
      <c r="Y159" s="413">
        <f t="shared" si="6"/>
        <v>332800</v>
      </c>
      <c r="Z159" s="352">
        <v>0.56000000000000005</v>
      </c>
      <c r="AA159" s="681">
        <f t="shared" si="7"/>
        <v>186368.00000000003</v>
      </c>
      <c r="AB159" s="354"/>
      <c r="AC159" s="355">
        <v>0</v>
      </c>
      <c r="AD159" s="350"/>
      <c r="AE159" s="350"/>
      <c r="AF159" s="358">
        <f t="shared" si="8"/>
        <v>186368.00000000003</v>
      </c>
      <c r="AG159" s="350" t="s">
        <v>1073</v>
      </c>
      <c r="AH159" s="350">
        <v>100</v>
      </c>
      <c r="AI159" s="350">
        <v>0</v>
      </c>
      <c r="AJ159" s="351" t="s">
        <v>1786</v>
      </c>
      <c r="AK159" s="351" t="s">
        <v>50</v>
      </c>
      <c r="AL159" s="357">
        <v>92010</v>
      </c>
      <c r="AM159" s="350" t="s">
        <v>52</v>
      </c>
      <c r="AN159" s="377"/>
      <c r="AO159" s="350" t="s">
        <v>1078</v>
      </c>
      <c r="AP159" s="350"/>
      <c r="AQ159" s="356" t="s">
        <v>37</v>
      </c>
      <c r="AR159" s="350" t="s">
        <v>1222</v>
      </c>
      <c r="AS159" s="379"/>
      <c r="AT159" s="348"/>
      <c r="AU159" s="412"/>
      <c r="AV159" s="352">
        <v>0.53</v>
      </c>
    </row>
    <row r="160" spans="1:48">
      <c r="A160" s="405"/>
      <c r="B160" s="411"/>
      <c r="C160" s="405"/>
      <c r="D160" s="425" t="s">
        <v>86</v>
      </c>
      <c r="E160" s="426"/>
      <c r="F160" s="427"/>
      <c r="G160" s="428">
        <v>2022</v>
      </c>
      <c r="H160" s="428" t="s">
        <v>4223</v>
      </c>
      <c r="I160" s="427" t="s">
        <v>1699</v>
      </c>
      <c r="J160" s="421"/>
      <c r="K160" s="427">
        <v>1181</v>
      </c>
      <c r="L160" s="427" t="s">
        <v>1784</v>
      </c>
      <c r="M160" s="421">
        <v>44585</v>
      </c>
      <c r="N160" s="421">
        <v>44655</v>
      </c>
      <c r="O160" s="421"/>
      <c r="P160" s="429"/>
      <c r="Q160" s="421"/>
      <c r="R160" s="421"/>
      <c r="S160" s="427" t="s">
        <v>1712</v>
      </c>
      <c r="T160" s="427">
        <v>60</v>
      </c>
      <c r="U160" s="427" t="s">
        <v>1113</v>
      </c>
      <c r="V160" s="430" t="s">
        <v>986</v>
      </c>
      <c r="W160" s="427">
        <v>360</v>
      </c>
      <c r="X160" s="431">
        <v>2496</v>
      </c>
      <c r="Y160" s="413">
        <f t="shared" si="6"/>
        <v>898560</v>
      </c>
      <c r="Z160" s="352">
        <v>0.54</v>
      </c>
      <c r="AA160" s="681">
        <f t="shared" si="7"/>
        <v>485222.40000000002</v>
      </c>
      <c r="AB160" s="354"/>
      <c r="AC160" s="355">
        <v>0</v>
      </c>
      <c r="AD160" s="350"/>
      <c r="AE160" s="350"/>
      <c r="AF160" s="358">
        <f t="shared" si="8"/>
        <v>485222.40000000002</v>
      </c>
      <c r="AG160" s="350" t="s">
        <v>1073</v>
      </c>
      <c r="AH160" s="350">
        <v>100</v>
      </c>
      <c r="AI160" s="350">
        <v>0</v>
      </c>
      <c r="AJ160" s="351" t="s">
        <v>1786</v>
      </c>
      <c r="AK160" s="351" t="s">
        <v>50</v>
      </c>
      <c r="AL160" s="357">
        <v>92010</v>
      </c>
      <c r="AM160" s="350" t="s">
        <v>52</v>
      </c>
      <c r="AN160" s="377"/>
      <c r="AO160" s="350" t="s">
        <v>1078</v>
      </c>
      <c r="AP160" s="350"/>
      <c r="AQ160" s="356" t="s">
        <v>37</v>
      </c>
      <c r="AR160" s="350" t="s">
        <v>1222</v>
      </c>
      <c r="AS160" s="379"/>
      <c r="AT160" s="348"/>
      <c r="AU160" s="412"/>
      <c r="AV160" s="352">
        <v>0.505</v>
      </c>
    </row>
    <row r="161" spans="1:48">
      <c r="A161" s="405"/>
      <c r="B161" s="411"/>
      <c r="C161" s="405"/>
      <c r="D161" s="425" t="s">
        <v>86</v>
      </c>
      <c r="E161" s="426"/>
      <c r="F161" s="427"/>
      <c r="G161" s="428">
        <v>2022</v>
      </c>
      <c r="H161" s="428" t="s">
        <v>4223</v>
      </c>
      <c r="I161" s="427" t="s">
        <v>1699</v>
      </c>
      <c r="J161" s="421"/>
      <c r="K161" s="427">
        <v>1182</v>
      </c>
      <c r="L161" s="427" t="s">
        <v>1784</v>
      </c>
      <c r="M161" s="421">
        <v>44585</v>
      </c>
      <c r="N161" s="421">
        <v>44683</v>
      </c>
      <c r="O161" s="421"/>
      <c r="P161" s="429"/>
      <c r="Q161" s="421"/>
      <c r="R161" s="421"/>
      <c r="S161" s="427" t="s">
        <v>1712</v>
      </c>
      <c r="T161" s="427">
        <v>60</v>
      </c>
      <c r="U161" s="427" t="s">
        <v>1113</v>
      </c>
      <c r="V161" s="430" t="s">
        <v>986</v>
      </c>
      <c r="W161" s="427">
        <v>360</v>
      </c>
      <c r="X161" s="431">
        <v>3328</v>
      </c>
      <c r="Y161" s="413">
        <f t="shared" si="6"/>
        <v>1198080</v>
      </c>
      <c r="Z161" s="352">
        <v>0.54</v>
      </c>
      <c r="AA161" s="681">
        <f t="shared" si="7"/>
        <v>646963.20000000007</v>
      </c>
      <c r="AB161" s="354"/>
      <c r="AC161" s="355">
        <v>0</v>
      </c>
      <c r="AD161" s="350"/>
      <c r="AE161" s="350"/>
      <c r="AF161" s="358">
        <f t="shared" si="8"/>
        <v>646963.20000000007</v>
      </c>
      <c r="AG161" s="350" t="s">
        <v>1073</v>
      </c>
      <c r="AH161" s="350">
        <v>100</v>
      </c>
      <c r="AI161" s="350">
        <v>0</v>
      </c>
      <c r="AJ161" s="351" t="s">
        <v>1786</v>
      </c>
      <c r="AK161" s="351" t="s">
        <v>50</v>
      </c>
      <c r="AL161" s="357">
        <v>92010</v>
      </c>
      <c r="AM161" s="350" t="s">
        <v>52</v>
      </c>
      <c r="AN161" s="377"/>
      <c r="AO161" s="350" t="s">
        <v>1078</v>
      </c>
      <c r="AP161" s="350"/>
      <c r="AQ161" s="356" t="s">
        <v>37</v>
      </c>
      <c r="AR161" s="350" t="s">
        <v>1222</v>
      </c>
      <c r="AS161" s="379"/>
      <c r="AT161" s="348"/>
      <c r="AU161" s="412"/>
      <c r="AV161" s="352">
        <v>0.505</v>
      </c>
    </row>
    <row r="162" spans="1:48">
      <c r="A162" s="405"/>
      <c r="B162" s="411"/>
      <c r="C162" s="405"/>
      <c r="D162" s="425" t="s">
        <v>86</v>
      </c>
      <c r="E162" s="426"/>
      <c r="F162" s="427"/>
      <c r="G162" s="428">
        <v>2022</v>
      </c>
      <c r="H162" s="428" t="s">
        <v>4223</v>
      </c>
      <c r="I162" s="427" t="s">
        <v>1699</v>
      </c>
      <c r="J162" s="421"/>
      <c r="K162" s="427">
        <v>1183</v>
      </c>
      <c r="L162" s="427" t="s">
        <v>1784</v>
      </c>
      <c r="M162" s="421">
        <v>44585</v>
      </c>
      <c r="N162" s="421">
        <v>44713</v>
      </c>
      <c r="O162" s="421"/>
      <c r="P162" s="429"/>
      <c r="Q162" s="421"/>
      <c r="R162" s="421"/>
      <c r="S162" s="427" t="s">
        <v>1712</v>
      </c>
      <c r="T162" s="427">
        <v>60</v>
      </c>
      <c r="U162" s="427" t="s">
        <v>1113</v>
      </c>
      <c r="V162" s="430" t="s">
        <v>986</v>
      </c>
      <c r="W162" s="427">
        <v>360</v>
      </c>
      <c r="X162" s="431">
        <v>3328</v>
      </c>
      <c r="Y162" s="413">
        <f t="shared" si="6"/>
        <v>1198080</v>
      </c>
      <c r="Z162" s="352">
        <v>0.54</v>
      </c>
      <c r="AA162" s="681">
        <f t="shared" si="7"/>
        <v>646963.20000000007</v>
      </c>
      <c r="AB162" s="354"/>
      <c r="AC162" s="355">
        <v>0</v>
      </c>
      <c r="AD162" s="350"/>
      <c r="AE162" s="350"/>
      <c r="AF162" s="358">
        <f t="shared" si="8"/>
        <v>646963.20000000007</v>
      </c>
      <c r="AG162" s="350" t="s">
        <v>1073</v>
      </c>
      <c r="AH162" s="350">
        <v>100</v>
      </c>
      <c r="AI162" s="350">
        <v>0</v>
      </c>
      <c r="AJ162" s="351" t="s">
        <v>1786</v>
      </c>
      <c r="AK162" s="351" t="s">
        <v>50</v>
      </c>
      <c r="AL162" s="357">
        <v>92010</v>
      </c>
      <c r="AM162" s="350" t="s">
        <v>52</v>
      </c>
      <c r="AN162" s="377"/>
      <c r="AO162" s="350" t="s">
        <v>1078</v>
      </c>
      <c r="AP162" s="350"/>
      <c r="AQ162" s="356" t="s">
        <v>37</v>
      </c>
      <c r="AR162" s="350" t="s">
        <v>1222</v>
      </c>
      <c r="AS162" s="379"/>
      <c r="AT162" s="348"/>
      <c r="AU162" s="412"/>
      <c r="AV162" s="352">
        <v>0.505</v>
      </c>
    </row>
    <row r="163" spans="1:48">
      <c r="A163" s="405"/>
      <c r="B163" s="411"/>
      <c r="C163" s="405"/>
      <c r="D163" s="425" t="s">
        <v>86</v>
      </c>
      <c r="E163" s="426"/>
      <c r="F163" s="427"/>
      <c r="G163" s="428">
        <v>2022</v>
      </c>
      <c r="H163" s="428" t="s">
        <v>4223</v>
      </c>
      <c r="I163" s="427" t="s">
        <v>1699</v>
      </c>
      <c r="J163" s="421"/>
      <c r="K163" s="427">
        <v>1184</v>
      </c>
      <c r="L163" s="427" t="s">
        <v>1784</v>
      </c>
      <c r="M163" s="421">
        <v>44585</v>
      </c>
      <c r="N163" s="421">
        <v>44746</v>
      </c>
      <c r="O163" s="421"/>
      <c r="P163" s="429"/>
      <c r="Q163" s="421"/>
      <c r="R163" s="421"/>
      <c r="S163" s="427" t="s">
        <v>1712</v>
      </c>
      <c r="T163" s="427">
        <v>60</v>
      </c>
      <c r="U163" s="427" t="s">
        <v>1113</v>
      </c>
      <c r="V163" s="430" t="s">
        <v>986</v>
      </c>
      <c r="W163" s="427">
        <v>360</v>
      </c>
      <c r="X163" s="431">
        <v>4160</v>
      </c>
      <c r="Y163" s="413">
        <f t="shared" si="6"/>
        <v>1497600</v>
      </c>
      <c r="Z163" s="352">
        <v>0.54</v>
      </c>
      <c r="AA163" s="681">
        <f t="shared" si="7"/>
        <v>808704</v>
      </c>
      <c r="AB163" s="354"/>
      <c r="AC163" s="355">
        <v>0</v>
      </c>
      <c r="AD163" s="350"/>
      <c r="AE163" s="350"/>
      <c r="AF163" s="358">
        <f t="shared" si="8"/>
        <v>808704</v>
      </c>
      <c r="AG163" s="350" t="s">
        <v>1073</v>
      </c>
      <c r="AH163" s="350">
        <v>100</v>
      </c>
      <c r="AI163" s="350">
        <v>0</v>
      </c>
      <c r="AJ163" s="351" t="s">
        <v>1786</v>
      </c>
      <c r="AK163" s="351" t="s">
        <v>50</v>
      </c>
      <c r="AL163" s="357">
        <v>92010</v>
      </c>
      <c r="AM163" s="350" t="s">
        <v>52</v>
      </c>
      <c r="AN163" s="377"/>
      <c r="AO163" s="350" t="s">
        <v>1078</v>
      </c>
      <c r="AP163" s="350"/>
      <c r="AQ163" s="356" t="s">
        <v>37</v>
      </c>
      <c r="AR163" s="350" t="s">
        <v>1222</v>
      </c>
      <c r="AS163" s="379"/>
      <c r="AT163" s="348"/>
      <c r="AU163" s="412"/>
      <c r="AV163" s="352">
        <v>0.505</v>
      </c>
    </row>
    <row r="164" spans="1:48">
      <c r="A164" s="405"/>
      <c r="B164" s="411"/>
      <c r="C164" s="405"/>
      <c r="D164" s="425" t="s">
        <v>86</v>
      </c>
      <c r="E164" s="426"/>
      <c r="F164" s="427"/>
      <c r="G164" s="428">
        <v>2022</v>
      </c>
      <c r="H164" s="428" t="s">
        <v>4223</v>
      </c>
      <c r="I164" s="427" t="s">
        <v>1699</v>
      </c>
      <c r="J164" s="421"/>
      <c r="K164" s="427">
        <v>1185</v>
      </c>
      <c r="L164" s="427" t="s">
        <v>1784</v>
      </c>
      <c r="M164" s="421">
        <v>44585</v>
      </c>
      <c r="N164" s="421">
        <v>44774</v>
      </c>
      <c r="O164" s="421"/>
      <c r="P164" s="429"/>
      <c r="Q164" s="421"/>
      <c r="R164" s="421"/>
      <c r="S164" s="427" t="s">
        <v>1712</v>
      </c>
      <c r="T164" s="427">
        <v>60</v>
      </c>
      <c r="U164" s="427" t="s">
        <v>1113</v>
      </c>
      <c r="V164" s="430" t="s">
        <v>986</v>
      </c>
      <c r="W164" s="427">
        <v>360</v>
      </c>
      <c r="X164" s="431">
        <v>4160</v>
      </c>
      <c r="Y164" s="413">
        <f t="shared" si="6"/>
        <v>1497600</v>
      </c>
      <c r="Z164" s="352">
        <v>0.54</v>
      </c>
      <c r="AA164" s="681">
        <f t="shared" si="7"/>
        <v>808704</v>
      </c>
      <c r="AB164" s="354"/>
      <c r="AC164" s="355">
        <v>0</v>
      </c>
      <c r="AD164" s="350"/>
      <c r="AE164" s="350"/>
      <c r="AF164" s="358">
        <f t="shared" si="8"/>
        <v>808704</v>
      </c>
      <c r="AG164" s="350" t="s">
        <v>1073</v>
      </c>
      <c r="AH164" s="350">
        <v>100</v>
      </c>
      <c r="AI164" s="350">
        <v>0</v>
      </c>
      <c r="AJ164" s="351" t="s">
        <v>1786</v>
      </c>
      <c r="AK164" s="351" t="s">
        <v>50</v>
      </c>
      <c r="AL164" s="357">
        <v>92010</v>
      </c>
      <c r="AM164" s="350" t="s">
        <v>52</v>
      </c>
      <c r="AN164" s="377"/>
      <c r="AO164" s="350" t="s">
        <v>1078</v>
      </c>
      <c r="AP164" s="350"/>
      <c r="AQ164" s="356" t="s">
        <v>37</v>
      </c>
      <c r="AR164" s="350" t="s">
        <v>1222</v>
      </c>
      <c r="AS164" s="379"/>
      <c r="AT164" s="348"/>
      <c r="AU164" s="412"/>
      <c r="AV164" s="352">
        <v>0.505</v>
      </c>
    </row>
    <row r="165" spans="1:48">
      <c r="A165" s="405"/>
      <c r="B165" s="411"/>
      <c r="C165" s="405"/>
      <c r="D165" s="425" t="s">
        <v>86</v>
      </c>
      <c r="E165" s="426"/>
      <c r="F165" s="427"/>
      <c r="G165" s="428">
        <v>2022</v>
      </c>
      <c r="H165" s="428" t="s">
        <v>4223</v>
      </c>
      <c r="I165" s="427" t="s">
        <v>1699</v>
      </c>
      <c r="J165" s="421"/>
      <c r="K165" s="427">
        <v>1186</v>
      </c>
      <c r="L165" s="427" t="s">
        <v>1784</v>
      </c>
      <c r="M165" s="421">
        <v>44585</v>
      </c>
      <c r="N165" s="421">
        <v>44805</v>
      </c>
      <c r="O165" s="421"/>
      <c r="P165" s="429"/>
      <c r="Q165" s="421"/>
      <c r="R165" s="421"/>
      <c r="S165" s="427" t="s">
        <v>1712</v>
      </c>
      <c r="T165" s="427">
        <v>60</v>
      </c>
      <c r="U165" s="427" t="s">
        <v>1113</v>
      </c>
      <c r="V165" s="430" t="s">
        <v>986</v>
      </c>
      <c r="W165" s="427">
        <v>360</v>
      </c>
      <c r="X165" s="431">
        <v>4992</v>
      </c>
      <c r="Y165" s="413">
        <f t="shared" si="6"/>
        <v>1797120</v>
      </c>
      <c r="Z165" s="352">
        <v>0.54</v>
      </c>
      <c r="AA165" s="681">
        <f t="shared" si="7"/>
        <v>970444.80000000005</v>
      </c>
      <c r="AB165" s="354"/>
      <c r="AC165" s="355">
        <v>0</v>
      </c>
      <c r="AD165" s="350"/>
      <c r="AE165" s="350"/>
      <c r="AF165" s="358">
        <f t="shared" si="8"/>
        <v>970444.80000000005</v>
      </c>
      <c r="AG165" s="350" t="s">
        <v>1073</v>
      </c>
      <c r="AH165" s="350">
        <v>100</v>
      </c>
      <c r="AI165" s="350">
        <v>0</v>
      </c>
      <c r="AJ165" s="351" t="s">
        <v>1786</v>
      </c>
      <c r="AK165" s="351" t="s">
        <v>50</v>
      </c>
      <c r="AL165" s="357">
        <v>92010</v>
      </c>
      <c r="AM165" s="350" t="s">
        <v>52</v>
      </c>
      <c r="AN165" s="377"/>
      <c r="AO165" s="350" t="s">
        <v>1078</v>
      </c>
      <c r="AP165" s="350"/>
      <c r="AQ165" s="356" t="s">
        <v>37</v>
      </c>
      <c r="AR165" s="350" t="s">
        <v>1222</v>
      </c>
      <c r="AS165" s="379"/>
      <c r="AT165" s="348"/>
      <c r="AU165" s="412"/>
      <c r="AV165" s="352">
        <v>0.505</v>
      </c>
    </row>
    <row r="166" spans="1:48">
      <c r="A166" s="405"/>
      <c r="B166" s="411"/>
      <c r="C166" s="405"/>
      <c r="D166" s="425" t="s">
        <v>86</v>
      </c>
      <c r="E166" s="426"/>
      <c r="F166" s="427"/>
      <c r="G166" s="428">
        <v>2022</v>
      </c>
      <c r="H166" s="428" t="s">
        <v>4223</v>
      </c>
      <c r="I166" s="427" t="s">
        <v>1699</v>
      </c>
      <c r="J166" s="421"/>
      <c r="K166" s="427">
        <v>1187</v>
      </c>
      <c r="L166" s="427" t="s">
        <v>1784</v>
      </c>
      <c r="M166" s="421">
        <v>44585</v>
      </c>
      <c r="N166" s="421">
        <v>44837</v>
      </c>
      <c r="O166" s="421"/>
      <c r="P166" s="429"/>
      <c r="Q166" s="421"/>
      <c r="R166" s="421"/>
      <c r="S166" s="427" t="s">
        <v>1712</v>
      </c>
      <c r="T166" s="427">
        <v>60</v>
      </c>
      <c r="U166" s="427" t="s">
        <v>1113</v>
      </c>
      <c r="V166" s="430" t="s">
        <v>986</v>
      </c>
      <c r="W166" s="427">
        <v>360</v>
      </c>
      <c r="X166" s="431">
        <v>4992</v>
      </c>
      <c r="Y166" s="413">
        <f t="shared" si="6"/>
        <v>1797120</v>
      </c>
      <c r="Z166" s="352">
        <v>0.54</v>
      </c>
      <c r="AA166" s="681">
        <f t="shared" si="7"/>
        <v>970444.80000000005</v>
      </c>
      <c r="AB166" s="354"/>
      <c r="AC166" s="355">
        <v>0</v>
      </c>
      <c r="AD166" s="350"/>
      <c r="AE166" s="350"/>
      <c r="AF166" s="358">
        <f t="shared" si="8"/>
        <v>970444.80000000005</v>
      </c>
      <c r="AG166" s="350" t="s">
        <v>1073</v>
      </c>
      <c r="AH166" s="350">
        <v>100</v>
      </c>
      <c r="AI166" s="350">
        <v>0</v>
      </c>
      <c r="AJ166" s="351" t="s">
        <v>1786</v>
      </c>
      <c r="AK166" s="351" t="s">
        <v>50</v>
      </c>
      <c r="AL166" s="357">
        <v>92010</v>
      </c>
      <c r="AM166" s="350" t="s">
        <v>52</v>
      </c>
      <c r="AN166" s="377"/>
      <c r="AO166" s="350" t="s">
        <v>1078</v>
      </c>
      <c r="AP166" s="350"/>
      <c r="AQ166" s="356" t="s">
        <v>37</v>
      </c>
      <c r="AR166" s="350" t="s">
        <v>1222</v>
      </c>
      <c r="AS166" s="379"/>
      <c r="AT166" s="348"/>
      <c r="AU166" s="412"/>
      <c r="AV166" s="352">
        <v>0.505</v>
      </c>
    </row>
    <row r="167" spans="1:48">
      <c r="A167" s="405"/>
      <c r="B167" s="411"/>
      <c r="C167" s="405"/>
      <c r="D167" s="425" t="s">
        <v>86</v>
      </c>
      <c r="E167" s="426"/>
      <c r="F167" s="427"/>
      <c r="G167" s="428">
        <v>2022</v>
      </c>
      <c r="H167" s="428" t="s">
        <v>4223</v>
      </c>
      <c r="I167" s="427" t="s">
        <v>1699</v>
      </c>
      <c r="J167" s="421"/>
      <c r="K167" s="427">
        <v>1188</v>
      </c>
      <c r="L167" s="427" t="s">
        <v>1784</v>
      </c>
      <c r="M167" s="421">
        <v>44585</v>
      </c>
      <c r="N167" s="421">
        <v>44866</v>
      </c>
      <c r="O167" s="421"/>
      <c r="P167" s="429"/>
      <c r="Q167" s="421"/>
      <c r="R167" s="421"/>
      <c r="S167" s="427" t="s">
        <v>1712</v>
      </c>
      <c r="T167" s="427">
        <v>60</v>
      </c>
      <c r="U167" s="427" t="s">
        <v>1113</v>
      </c>
      <c r="V167" s="430" t="s">
        <v>986</v>
      </c>
      <c r="W167" s="427">
        <v>360</v>
      </c>
      <c r="X167" s="431">
        <v>4992</v>
      </c>
      <c r="Y167" s="413">
        <f t="shared" si="6"/>
        <v>1797120</v>
      </c>
      <c r="Z167" s="352">
        <v>0.54</v>
      </c>
      <c r="AA167" s="681">
        <f t="shared" si="7"/>
        <v>970444.80000000005</v>
      </c>
      <c r="AB167" s="354"/>
      <c r="AC167" s="355">
        <v>0</v>
      </c>
      <c r="AD167" s="350"/>
      <c r="AE167" s="350"/>
      <c r="AF167" s="358">
        <f t="shared" si="8"/>
        <v>970444.80000000005</v>
      </c>
      <c r="AG167" s="350" t="s">
        <v>1073</v>
      </c>
      <c r="AH167" s="350">
        <v>100</v>
      </c>
      <c r="AI167" s="350">
        <v>0</v>
      </c>
      <c r="AJ167" s="351" t="s">
        <v>1786</v>
      </c>
      <c r="AK167" s="351" t="s">
        <v>50</v>
      </c>
      <c r="AL167" s="357">
        <v>92010</v>
      </c>
      <c r="AM167" s="350" t="s">
        <v>52</v>
      </c>
      <c r="AN167" s="377"/>
      <c r="AO167" s="350" t="s">
        <v>1078</v>
      </c>
      <c r="AP167" s="350"/>
      <c r="AQ167" s="356" t="s">
        <v>37</v>
      </c>
      <c r="AR167" s="350" t="s">
        <v>1222</v>
      </c>
      <c r="AS167" s="379"/>
      <c r="AT167" s="348"/>
      <c r="AU167" s="412"/>
      <c r="AV167" s="352">
        <v>0.505</v>
      </c>
    </row>
    <row r="168" spans="1:48">
      <c r="A168" s="405"/>
      <c r="B168" s="411"/>
      <c r="C168" s="405"/>
      <c r="D168" s="425" t="s">
        <v>86</v>
      </c>
      <c r="E168" s="426"/>
      <c r="F168" s="427"/>
      <c r="G168" s="428">
        <v>2022</v>
      </c>
      <c r="H168" s="428" t="s">
        <v>4223</v>
      </c>
      <c r="I168" s="427" t="s">
        <v>1699</v>
      </c>
      <c r="J168" s="421"/>
      <c r="K168" s="427">
        <v>1189</v>
      </c>
      <c r="L168" s="427" t="s">
        <v>1784</v>
      </c>
      <c r="M168" s="421">
        <v>44585</v>
      </c>
      <c r="N168" s="421">
        <v>44886</v>
      </c>
      <c r="O168" s="421"/>
      <c r="P168" s="429"/>
      <c r="Q168" s="421"/>
      <c r="R168" s="421"/>
      <c r="S168" s="427" t="s">
        <v>1712</v>
      </c>
      <c r="T168" s="427">
        <v>60</v>
      </c>
      <c r="U168" s="427" t="s">
        <v>1113</v>
      </c>
      <c r="V168" s="430" t="s">
        <v>986</v>
      </c>
      <c r="W168" s="427">
        <v>360</v>
      </c>
      <c r="X168" s="431">
        <v>4992</v>
      </c>
      <c r="Y168" s="413">
        <f t="shared" si="6"/>
        <v>1797120</v>
      </c>
      <c r="Z168" s="352">
        <v>0.54</v>
      </c>
      <c r="AA168" s="681">
        <f t="shared" si="7"/>
        <v>970444.80000000005</v>
      </c>
      <c r="AB168" s="354"/>
      <c r="AC168" s="355">
        <v>0</v>
      </c>
      <c r="AD168" s="350"/>
      <c r="AE168" s="350"/>
      <c r="AF168" s="358">
        <f t="shared" si="8"/>
        <v>970444.80000000005</v>
      </c>
      <c r="AG168" s="350" t="s">
        <v>1073</v>
      </c>
      <c r="AH168" s="350">
        <v>100</v>
      </c>
      <c r="AI168" s="350">
        <v>0</v>
      </c>
      <c r="AJ168" s="351" t="s">
        <v>1786</v>
      </c>
      <c r="AK168" s="351" t="s">
        <v>50</v>
      </c>
      <c r="AL168" s="357">
        <v>92010</v>
      </c>
      <c r="AM168" s="350" t="s">
        <v>52</v>
      </c>
      <c r="AN168" s="377"/>
      <c r="AO168" s="350" t="s">
        <v>1078</v>
      </c>
      <c r="AP168" s="350"/>
      <c r="AQ168" s="356" t="s">
        <v>37</v>
      </c>
      <c r="AR168" s="350" t="s">
        <v>1222</v>
      </c>
      <c r="AS168" s="379"/>
      <c r="AT168" s="348"/>
      <c r="AU168" s="412"/>
      <c r="AV168" s="352">
        <v>0.505</v>
      </c>
    </row>
    <row r="169" spans="1:48">
      <c r="A169" s="405"/>
      <c r="B169" s="411"/>
      <c r="C169" s="405"/>
      <c r="D169" s="425" t="s">
        <v>86</v>
      </c>
      <c r="E169" s="426"/>
      <c r="F169" s="427"/>
      <c r="G169" s="428">
        <v>2022</v>
      </c>
      <c r="H169" s="428" t="s">
        <v>4223</v>
      </c>
      <c r="I169" s="427" t="s">
        <v>1699</v>
      </c>
      <c r="J169" s="421"/>
      <c r="K169" s="427">
        <v>1190</v>
      </c>
      <c r="L169" s="427" t="s">
        <v>1784</v>
      </c>
      <c r="M169" s="421">
        <v>44585</v>
      </c>
      <c r="N169" s="421">
        <v>44655</v>
      </c>
      <c r="O169" s="421"/>
      <c r="P169" s="429"/>
      <c r="Q169" s="421"/>
      <c r="R169" s="421"/>
      <c r="S169" s="427" t="s">
        <v>1712</v>
      </c>
      <c r="T169" s="427">
        <v>60</v>
      </c>
      <c r="U169" s="427" t="s">
        <v>1113</v>
      </c>
      <c r="V169" s="430" t="s">
        <v>973</v>
      </c>
      <c r="W169" s="427">
        <v>400</v>
      </c>
      <c r="X169" s="431">
        <v>832</v>
      </c>
      <c r="Y169" s="413">
        <f t="shared" si="6"/>
        <v>332800</v>
      </c>
      <c r="Z169" s="352">
        <v>0.56000000000000005</v>
      </c>
      <c r="AA169" s="681">
        <f t="shared" si="7"/>
        <v>186368.00000000003</v>
      </c>
      <c r="AB169" s="354"/>
      <c r="AC169" s="355">
        <v>0</v>
      </c>
      <c r="AD169" s="350"/>
      <c r="AE169" s="350"/>
      <c r="AF169" s="358">
        <f t="shared" si="8"/>
        <v>186368.00000000003</v>
      </c>
      <c r="AG169" s="350" t="s">
        <v>1073</v>
      </c>
      <c r="AH169" s="350">
        <v>100</v>
      </c>
      <c r="AI169" s="350">
        <v>0</v>
      </c>
      <c r="AJ169" s="351" t="s">
        <v>1786</v>
      </c>
      <c r="AK169" s="351" t="s">
        <v>50</v>
      </c>
      <c r="AL169" s="357">
        <v>92010</v>
      </c>
      <c r="AM169" s="350" t="s">
        <v>52</v>
      </c>
      <c r="AN169" s="377"/>
      <c r="AO169" s="350" t="s">
        <v>1078</v>
      </c>
      <c r="AP169" s="350"/>
      <c r="AQ169" s="356" t="s">
        <v>37</v>
      </c>
      <c r="AR169" s="350" t="s">
        <v>1222</v>
      </c>
      <c r="AS169" s="379"/>
      <c r="AT169" s="348"/>
      <c r="AU169" s="412"/>
      <c r="AV169" s="352">
        <v>0.53</v>
      </c>
    </row>
    <row r="170" spans="1:48">
      <c r="A170" s="405"/>
      <c r="B170" s="411"/>
      <c r="C170" s="405"/>
      <c r="D170" s="425" t="s">
        <v>86</v>
      </c>
      <c r="E170" s="426"/>
      <c r="F170" s="427"/>
      <c r="G170" s="428">
        <v>2022</v>
      </c>
      <c r="H170" s="428" t="s">
        <v>4223</v>
      </c>
      <c r="I170" s="427" t="s">
        <v>1699</v>
      </c>
      <c r="J170" s="421"/>
      <c r="K170" s="427">
        <v>1191</v>
      </c>
      <c r="L170" s="427" t="s">
        <v>1784</v>
      </c>
      <c r="M170" s="421">
        <v>44585</v>
      </c>
      <c r="N170" s="421">
        <v>44683</v>
      </c>
      <c r="O170" s="421"/>
      <c r="P170" s="429"/>
      <c r="Q170" s="421"/>
      <c r="R170" s="421"/>
      <c r="S170" s="427" t="s">
        <v>1712</v>
      </c>
      <c r="T170" s="427">
        <v>60</v>
      </c>
      <c r="U170" s="427" t="s">
        <v>1113</v>
      </c>
      <c r="V170" s="430" t="s">
        <v>973</v>
      </c>
      <c r="W170" s="427">
        <v>400</v>
      </c>
      <c r="X170" s="431">
        <v>832</v>
      </c>
      <c r="Y170" s="413">
        <f t="shared" si="6"/>
        <v>332800</v>
      </c>
      <c r="Z170" s="352">
        <v>0.56000000000000005</v>
      </c>
      <c r="AA170" s="681">
        <f t="shared" si="7"/>
        <v>186368.00000000003</v>
      </c>
      <c r="AB170" s="354"/>
      <c r="AC170" s="355">
        <v>0</v>
      </c>
      <c r="AD170" s="350"/>
      <c r="AE170" s="350"/>
      <c r="AF170" s="358">
        <f t="shared" si="8"/>
        <v>186368.00000000003</v>
      </c>
      <c r="AG170" s="350" t="s">
        <v>1073</v>
      </c>
      <c r="AH170" s="350">
        <v>100</v>
      </c>
      <c r="AI170" s="350">
        <v>0</v>
      </c>
      <c r="AJ170" s="351" t="s">
        <v>1786</v>
      </c>
      <c r="AK170" s="351" t="s">
        <v>50</v>
      </c>
      <c r="AL170" s="357">
        <v>92010</v>
      </c>
      <c r="AM170" s="350" t="s">
        <v>52</v>
      </c>
      <c r="AN170" s="377"/>
      <c r="AO170" s="350" t="s">
        <v>1078</v>
      </c>
      <c r="AP170" s="350"/>
      <c r="AQ170" s="356" t="s">
        <v>37</v>
      </c>
      <c r="AR170" s="350" t="s">
        <v>1222</v>
      </c>
      <c r="AS170" s="379"/>
      <c r="AT170" s="348"/>
      <c r="AU170" s="412"/>
      <c r="AV170" s="352">
        <v>0.53</v>
      </c>
    </row>
    <row r="171" spans="1:48">
      <c r="A171" s="405"/>
      <c r="B171" s="411"/>
      <c r="C171" s="405"/>
      <c r="D171" s="425" t="s">
        <v>86</v>
      </c>
      <c r="E171" s="426"/>
      <c r="F171" s="427"/>
      <c r="G171" s="428">
        <v>2022</v>
      </c>
      <c r="H171" s="428" t="s">
        <v>4223</v>
      </c>
      <c r="I171" s="427" t="s">
        <v>1699</v>
      </c>
      <c r="J171" s="421"/>
      <c r="K171" s="427">
        <v>1192</v>
      </c>
      <c r="L171" s="427" t="s">
        <v>1784</v>
      </c>
      <c r="M171" s="421">
        <v>44585</v>
      </c>
      <c r="N171" s="421">
        <v>44713</v>
      </c>
      <c r="O171" s="421"/>
      <c r="P171" s="429"/>
      <c r="Q171" s="421"/>
      <c r="R171" s="421"/>
      <c r="S171" s="427" t="s">
        <v>1712</v>
      </c>
      <c r="T171" s="427">
        <v>60</v>
      </c>
      <c r="U171" s="427" t="s">
        <v>1113</v>
      </c>
      <c r="V171" s="430" t="s">
        <v>973</v>
      </c>
      <c r="W171" s="427">
        <v>400</v>
      </c>
      <c r="X171" s="431">
        <v>832</v>
      </c>
      <c r="Y171" s="413">
        <f t="shared" si="6"/>
        <v>332800</v>
      </c>
      <c r="Z171" s="352">
        <v>0.56000000000000005</v>
      </c>
      <c r="AA171" s="681">
        <f t="shared" si="7"/>
        <v>186368.00000000003</v>
      </c>
      <c r="AB171" s="354"/>
      <c r="AC171" s="355">
        <v>0</v>
      </c>
      <c r="AD171" s="350"/>
      <c r="AE171" s="350"/>
      <c r="AF171" s="358">
        <f t="shared" si="8"/>
        <v>186368.00000000003</v>
      </c>
      <c r="AG171" s="350" t="s">
        <v>1073</v>
      </c>
      <c r="AH171" s="350">
        <v>100</v>
      </c>
      <c r="AI171" s="350">
        <v>0</v>
      </c>
      <c r="AJ171" s="351" t="s">
        <v>1786</v>
      </c>
      <c r="AK171" s="351" t="s">
        <v>50</v>
      </c>
      <c r="AL171" s="357">
        <v>92010</v>
      </c>
      <c r="AM171" s="350" t="s">
        <v>52</v>
      </c>
      <c r="AN171" s="377"/>
      <c r="AO171" s="350" t="s">
        <v>1078</v>
      </c>
      <c r="AP171" s="350"/>
      <c r="AQ171" s="356" t="s">
        <v>37</v>
      </c>
      <c r="AR171" s="350" t="s">
        <v>1222</v>
      </c>
      <c r="AS171" s="379"/>
      <c r="AT171" s="348"/>
      <c r="AU171" s="412"/>
      <c r="AV171" s="352">
        <v>0.53</v>
      </c>
    </row>
    <row r="172" spans="1:48">
      <c r="A172" s="405"/>
      <c r="B172" s="411"/>
      <c r="C172" s="405"/>
      <c r="D172" s="425" t="s">
        <v>86</v>
      </c>
      <c r="E172" s="426"/>
      <c r="F172" s="427"/>
      <c r="G172" s="428">
        <v>2022</v>
      </c>
      <c r="H172" s="428" t="s">
        <v>4223</v>
      </c>
      <c r="I172" s="427" t="s">
        <v>1699</v>
      </c>
      <c r="J172" s="421"/>
      <c r="K172" s="427">
        <v>1193</v>
      </c>
      <c r="L172" s="427" t="s">
        <v>1784</v>
      </c>
      <c r="M172" s="421">
        <v>44585</v>
      </c>
      <c r="N172" s="421">
        <v>44746</v>
      </c>
      <c r="O172" s="421"/>
      <c r="P172" s="429"/>
      <c r="Q172" s="421"/>
      <c r="R172" s="421"/>
      <c r="S172" s="427" t="s">
        <v>1712</v>
      </c>
      <c r="T172" s="427">
        <v>60</v>
      </c>
      <c r="U172" s="427" t="s">
        <v>1113</v>
      </c>
      <c r="V172" s="430" t="s">
        <v>973</v>
      </c>
      <c r="W172" s="427">
        <v>400</v>
      </c>
      <c r="X172" s="431">
        <v>1664</v>
      </c>
      <c r="Y172" s="413">
        <f t="shared" si="6"/>
        <v>665600</v>
      </c>
      <c r="Z172" s="352">
        <v>0.56000000000000005</v>
      </c>
      <c r="AA172" s="681">
        <f t="shared" si="7"/>
        <v>372736.00000000006</v>
      </c>
      <c r="AB172" s="354"/>
      <c r="AC172" s="355">
        <v>0</v>
      </c>
      <c r="AD172" s="350"/>
      <c r="AE172" s="350"/>
      <c r="AF172" s="358">
        <f t="shared" si="8"/>
        <v>372736.00000000006</v>
      </c>
      <c r="AG172" s="350" t="s">
        <v>1073</v>
      </c>
      <c r="AH172" s="350">
        <v>100</v>
      </c>
      <c r="AI172" s="350">
        <v>0</v>
      </c>
      <c r="AJ172" s="351" t="s">
        <v>1786</v>
      </c>
      <c r="AK172" s="351" t="s">
        <v>50</v>
      </c>
      <c r="AL172" s="357">
        <v>92010</v>
      </c>
      <c r="AM172" s="350" t="s">
        <v>52</v>
      </c>
      <c r="AN172" s="377"/>
      <c r="AO172" s="350" t="s">
        <v>1078</v>
      </c>
      <c r="AP172" s="350"/>
      <c r="AQ172" s="356" t="s">
        <v>37</v>
      </c>
      <c r="AR172" s="350" t="s">
        <v>1222</v>
      </c>
      <c r="AS172" s="379"/>
      <c r="AT172" s="348"/>
      <c r="AU172" s="412"/>
      <c r="AV172" s="352">
        <v>0.53</v>
      </c>
    </row>
    <row r="173" spans="1:48">
      <c r="A173" s="405"/>
      <c r="B173" s="411"/>
      <c r="C173" s="405"/>
      <c r="D173" s="425" t="s">
        <v>86</v>
      </c>
      <c r="E173" s="426"/>
      <c r="F173" s="427"/>
      <c r="G173" s="428">
        <v>2022</v>
      </c>
      <c r="H173" s="428" t="s">
        <v>4223</v>
      </c>
      <c r="I173" s="427" t="s">
        <v>1699</v>
      </c>
      <c r="J173" s="421"/>
      <c r="K173" s="427">
        <v>1194</v>
      </c>
      <c r="L173" s="427" t="s">
        <v>1784</v>
      </c>
      <c r="M173" s="421">
        <v>44585</v>
      </c>
      <c r="N173" s="421">
        <v>44775</v>
      </c>
      <c r="O173" s="421"/>
      <c r="P173" s="429"/>
      <c r="Q173" s="421"/>
      <c r="R173" s="421"/>
      <c r="S173" s="427" t="s">
        <v>1712</v>
      </c>
      <c r="T173" s="427">
        <v>60</v>
      </c>
      <c r="U173" s="427" t="s">
        <v>1113</v>
      </c>
      <c r="V173" s="430" t="s">
        <v>973</v>
      </c>
      <c r="W173" s="427">
        <v>400</v>
      </c>
      <c r="X173" s="431">
        <v>832</v>
      </c>
      <c r="Y173" s="413">
        <f t="shared" si="6"/>
        <v>332800</v>
      </c>
      <c r="Z173" s="352">
        <v>0.56000000000000005</v>
      </c>
      <c r="AA173" s="681">
        <f t="shared" si="7"/>
        <v>186368.00000000003</v>
      </c>
      <c r="AB173" s="354"/>
      <c r="AC173" s="355">
        <v>0</v>
      </c>
      <c r="AD173" s="350"/>
      <c r="AE173" s="350"/>
      <c r="AF173" s="358">
        <f t="shared" si="8"/>
        <v>186368.00000000003</v>
      </c>
      <c r="AG173" s="350" t="s">
        <v>1073</v>
      </c>
      <c r="AH173" s="350">
        <v>100</v>
      </c>
      <c r="AI173" s="350">
        <v>0</v>
      </c>
      <c r="AJ173" s="351" t="s">
        <v>1786</v>
      </c>
      <c r="AK173" s="351" t="s">
        <v>50</v>
      </c>
      <c r="AL173" s="357">
        <v>92010</v>
      </c>
      <c r="AM173" s="350" t="s">
        <v>52</v>
      </c>
      <c r="AN173" s="377"/>
      <c r="AO173" s="350" t="s">
        <v>1078</v>
      </c>
      <c r="AP173" s="350"/>
      <c r="AQ173" s="356" t="s">
        <v>37</v>
      </c>
      <c r="AR173" s="350" t="s">
        <v>1222</v>
      </c>
      <c r="AS173" s="379"/>
      <c r="AT173" s="348"/>
      <c r="AU173" s="412"/>
      <c r="AV173" s="352">
        <v>0.53</v>
      </c>
    </row>
    <row r="174" spans="1:48">
      <c r="A174" s="405"/>
      <c r="B174" s="411"/>
      <c r="C174" s="405"/>
      <c r="D174" s="425" t="s">
        <v>86</v>
      </c>
      <c r="E174" s="426"/>
      <c r="F174" s="427"/>
      <c r="G174" s="428">
        <v>2022</v>
      </c>
      <c r="H174" s="428" t="s">
        <v>4223</v>
      </c>
      <c r="I174" s="427" t="s">
        <v>1699</v>
      </c>
      <c r="J174" s="421"/>
      <c r="K174" s="427">
        <v>1195</v>
      </c>
      <c r="L174" s="427" t="s">
        <v>1784</v>
      </c>
      <c r="M174" s="421">
        <v>44585</v>
      </c>
      <c r="N174" s="421">
        <v>44805</v>
      </c>
      <c r="O174" s="421"/>
      <c r="P174" s="429"/>
      <c r="Q174" s="421"/>
      <c r="R174" s="421"/>
      <c r="S174" s="427" t="s">
        <v>1712</v>
      </c>
      <c r="T174" s="427">
        <v>60</v>
      </c>
      <c r="U174" s="427" t="s">
        <v>1113</v>
      </c>
      <c r="V174" s="430" t="s">
        <v>973</v>
      </c>
      <c r="W174" s="427">
        <v>400</v>
      </c>
      <c r="X174" s="431">
        <v>1664</v>
      </c>
      <c r="Y174" s="413">
        <f t="shared" si="6"/>
        <v>665600</v>
      </c>
      <c r="Z174" s="352">
        <v>0.56000000000000005</v>
      </c>
      <c r="AA174" s="681">
        <f t="shared" si="7"/>
        <v>372736.00000000006</v>
      </c>
      <c r="AB174" s="354"/>
      <c r="AC174" s="355">
        <v>0</v>
      </c>
      <c r="AD174" s="350"/>
      <c r="AE174" s="350"/>
      <c r="AF174" s="358">
        <f t="shared" si="8"/>
        <v>372736.00000000006</v>
      </c>
      <c r="AG174" s="350" t="s">
        <v>1073</v>
      </c>
      <c r="AH174" s="350">
        <v>100</v>
      </c>
      <c r="AI174" s="350">
        <v>0</v>
      </c>
      <c r="AJ174" s="351" t="s">
        <v>1786</v>
      </c>
      <c r="AK174" s="351" t="s">
        <v>50</v>
      </c>
      <c r="AL174" s="357">
        <v>92010</v>
      </c>
      <c r="AM174" s="350" t="s">
        <v>52</v>
      </c>
      <c r="AN174" s="377"/>
      <c r="AO174" s="350" t="s">
        <v>1078</v>
      </c>
      <c r="AP174" s="350"/>
      <c r="AQ174" s="356" t="s">
        <v>37</v>
      </c>
      <c r="AR174" s="350" t="s">
        <v>1222</v>
      </c>
      <c r="AS174" s="379"/>
      <c r="AT174" s="348"/>
      <c r="AU174" s="412"/>
      <c r="AV174" s="352">
        <v>0.53</v>
      </c>
    </row>
    <row r="175" spans="1:48">
      <c r="A175" s="405"/>
      <c r="B175" s="411"/>
      <c r="C175" s="405"/>
      <c r="D175" s="425" t="s">
        <v>86</v>
      </c>
      <c r="E175" s="426"/>
      <c r="F175" s="427"/>
      <c r="G175" s="428">
        <v>2022</v>
      </c>
      <c r="H175" s="428" t="s">
        <v>4223</v>
      </c>
      <c r="I175" s="427" t="s">
        <v>1699</v>
      </c>
      <c r="J175" s="421"/>
      <c r="K175" s="427">
        <v>1196</v>
      </c>
      <c r="L175" s="427" t="s">
        <v>1784</v>
      </c>
      <c r="M175" s="421">
        <v>44585</v>
      </c>
      <c r="N175" s="421">
        <v>44837</v>
      </c>
      <c r="O175" s="421"/>
      <c r="P175" s="429"/>
      <c r="Q175" s="421"/>
      <c r="R175" s="421"/>
      <c r="S175" s="427" t="s">
        <v>1712</v>
      </c>
      <c r="T175" s="427">
        <v>60</v>
      </c>
      <c r="U175" s="427" t="s">
        <v>1113</v>
      </c>
      <c r="V175" s="430" t="s">
        <v>973</v>
      </c>
      <c r="W175" s="427">
        <v>400</v>
      </c>
      <c r="X175" s="431">
        <v>1664</v>
      </c>
      <c r="Y175" s="413">
        <f t="shared" si="6"/>
        <v>665600</v>
      </c>
      <c r="Z175" s="352">
        <v>0.56000000000000005</v>
      </c>
      <c r="AA175" s="681">
        <f t="shared" si="7"/>
        <v>372736.00000000006</v>
      </c>
      <c r="AB175" s="354"/>
      <c r="AC175" s="355">
        <v>0</v>
      </c>
      <c r="AD175" s="350"/>
      <c r="AE175" s="350"/>
      <c r="AF175" s="358">
        <f t="shared" si="8"/>
        <v>372736.00000000006</v>
      </c>
      <c r="AG175" s="350" t="s">
        <v>1073</v>
      </c>
      <c r="AH175" s="350">
        <v>100</v>
      </c>
      <c r="AI175" s="350">
        <v>0</v>
      </c>
      <c r="AJ175" s="351" t="s">
        <v>1786</v>
      </c>
      <c r="AK175" s="351" t="s">
        <v>50</v>
      </c>
      <c r="AL175" s="357">
        <v>92010</v>
      </c>
      <c r="AM175" s="350" t="s">
        <v>52</v>
      </c>
      <c r="AN175" s="377"/>
      <c r="AO175" s="350" t="s">
        <v>1078</v>
      </c>
      <c r="AP175" s="350"/>
      <c r="AQ175" s="356" t="s">
        <v>37</v>
      </c>
      <c r="AR175" s="350" t="s">
        <v>1222</v>
      </c>
      <c r="AS175" s="379"/>
      <c r="AT175" s="348"/>
      <c r="AU175" s="412"/>
      <c r="AV175" s="352">
        <v>0.53</v>
      </c>
    </row>
    <row r="176" spans="1:48">
      <c r="A176" s="405"/>
      <c r="B176" s="411"/>
      <c r="C176" s="405"/>
      <c r="D176" s="425" t="s">
        <v>86</v>
      </c>
      <c r="E176" s="426"/>
      <c r="F176" s="427"/>
      <c r="G176" s="428">
        <v>2022</v>
      </c>
      <c r="H176" s="428" t="s">
        <v>4223</v>
      </c>
      <c r="I176" s="427" t="s">
        <v>1699</v>
      </c>
      <c r="J176" s="421"/>
      <c r="K176" s="427">
        <v>1197</v>
      </c>
      <c r="L176" s="427" t="s">
        <v>1784</v>
      </c>
      <c r="M176" s="421">
        <v>44585</v>
      </c>
      <c r="N176" s="421">
        <v>44866</v>
      </c>
      <c r="O176" s="421"/>
      <c r="P176" s="429"/>
      <c r="Q176" s="421"/>
      <c r="R176" s="421"/>
      <c r="S176" s="427" t="s">
        <v>1712</v>
      </c>
      <c r="T176" s="427">
        <v>60</v>
      </c>
      <c r="U176" s="427" t="s">
        <v>1113</v>
      </c>
      <c r="V176" s="430" t="s">
        <v>973</v>
      </c>
      <c r="W176" s="427">
        <v>400</v>
      </c>
      <c r="X176" s="431">
        <v>2496</v>
      </c>
      <c r="Y176" s="413">
        <f t="shared" si="6"/>
        <v>998400</v>
      </c>
      <c r="Z176" s="352">
        <v>0.56000000000000005</v>
      </c>
      <c r="AA176" s="681">
        <f t="shared" si="7"/>
        <v>559104</v>
      </c>
      <c r="AB176" s="354"/>
      <c r="AC176" s="355">
        <v>0</v>
      </c>
      <c r="AD176" s="350"/>
      <c r="AE176" s="350"/>
      <c r="AF176" s="695">
        <f t="shared" si="8"/>
        <v>559104</v>
      </c>
      <c r="AG176" s="350" t="s">
        <v>1073</v>
      </c>
      <c r="AH176" s="350">
        <v>100</v>
      </c>
      <c r="AI176" s="350">
        <v>0</v>
      </c>
      <c r="AJ176" s="351" t="s">
        <v>1786</v>
      </c>
      <c r="AK176" s="351" t="s">
        <v>50</v>
      </c>
      <c r="AL176" s="357">
        <v>92010</v>
      </c>
      <c r="AM176" s="350" t="s">
        <v>52</v>
      </c>
      <c r="AN176" s="377"/>
      <c r="AO176" s="350" t="s">
        <v>1078</v>
      </c>
      <c r="AP176" s="350"/>
      <c r="AQ176" s="356" t="s">
        <v>37</v>
      </c>
      <c r="AR176" s="350" t="s">
        <v>1222</v>
      </c>
      <c r="AS176" s="379"/>
      <c r="AT176" s="348"/>
      <c r="AU176" s="412"/>
      <c r="AV176" s="352">
        <v>0.53</v>
      </c>
    </row>
    <row r="177" spans="1:48">
      <c r="A177" s="405"/>
      <c r="B177" s="411">
        <v>44635</v>
      </c>
      <c r="C177" s="405"/>
      <c r="D177" s="425" t="s">
        <v>86</v>
      </c>
      <c r="E177" s="426"/>
      <c r="F177" s="427"/>
      <c r="G177" s="428">
        <v>2022</v>
      </c>
      <c r="H177" s="428" t="s">
        <v>4223</v>
      </c>
      <c r="I177" s="427" t="s">
        <v>1699</v>
      </c>
      <c r="J177" s="421"/>
      <c r="K177" s="427">
        <v>101747</v>
      </c>
      <c r="L177" s="427" t="s">
        <v>2335</v>
      </c>
      <c r="M177" s="421">
        <v>44615</v>
      </c>
      <c r="N177" s="421">
        <v>44682</v>
      </c>
      <c r="O177" s="421"/>
      <c r="P177" s="429"/>
      <c r="Q177" s="421"/>
      <c r="R177" s="421"/>
      <c r="S177" s="427" t="s">
        <v>1712</v>
      </c>
      <c r="T177" s="427">
        <v>60</v>
      </c>
      <c r="U177" s="427" t="s">
        <v>1113</v>
      </c>
      <c r="V177" s="430" t="s">
        <v>973</v>
      </c>
      <c r="W177" s="427">
        <v>400</v>
      </c>
      <c r="X177" s="431">
        <v>768</v>
      </c>
      <c r="Y177" s="413">
        <f t="shared" si="6"/>
        <v>307200</v>
      </c>
      <c r="Z177" s="352">
        <v>0.57499999999999996</v>
      </c>
      <c r="AA177" s="681">
        <f t="shared" si="7"/>
        <v>176640</v>
      </c>
      <c r="AB177" s="354"/>
      <c r="AC177" s="355">
        <v>0</v>
      </c>
      <c r="AD177" s="350"/>
      <c r="AE177" s="350">
        <v>14572.800000000001</v>
      </c>
      <c r="AF177" s="695">
        <f t="shared" si="8"/>
        <v>191212.79999999999</v>
      </c>
      <c r="AG177" s="350" t="s">
        <v>1073</v>
      </c>
      <c r="AH177" s="350">
        <v>100</v>
      </c>
      <c r="AI177" s="350">
        <v>0</v>
      </c>
      <c r="AJ177" s="351" t="s">
        <v>2112</v>
      </c>
      <c r="AK177" s="351" t="s">
        <v>50</v>
      </c>
      <c r="AL177" s="357">
        <v>92058</v>
      </c>
      <c r="AM177" s="350" t="s">
        <v>52</v>
      </c>
      <c r="AN177" s="377"/>
      <c r="AO177" s="350" t="s">
        <v>1078</v>
      </c>
      <c r="AP177" s="350"/>
      <c r="AQ177" s="356" t="s">
        <v>37</v>
      </c>
      <c r="AR177" s="350" t="s">
        <v>1222</v>
      </c>
      <c r="AS177" s="379"/>
      <c r="AT177" s="348"/>
      <c r="AU177" s="412"/>
      <c r="AV177" s="352">
        <v>0.53</v>
      </c>
    </row>
    <row r="178" spans="1:48">
      <c r="A178" s="405"/>
      <c r="B178" s="411"/>
      <c r="C178" s="405"/>
      <c r="D178" s="425" t="s">
        <v>86</v>
      </c>
      <c r="E178" s="426" t="s">
        <v>4365</v>
      </c>
      <c r="F178" s="427"/>
      <c r="G178" s="428">
        <v>2022</v>
      </c>
      <c r="H178" s="428" t="s">
        <v>4223</v>
      </c>
      <c r="I178" s="427" t="s">
        <v>1699</v>
      </c>
      <c r="J178" s="421"/>
      <c r="K178" s="427">
        <v>101746</v>
      </c>
      <c r="L178" s="427" t="s">
        <v>2335</v>
      </c>
      <c r="M178" s="421">
        <v>44615</v>
      </c>
      <c r="N178" s="421">
        <v>44682</v>
      </c>
      <c r="O178" s="421"/>
      <c r="P178" s="429"/>
      <c r="Q178" s="421"/>
      <c r="R178" s="421"/>
      <c r="S178" s="427" t="s">
        <v>1712</v>
      </c>
      <c r="T178" s="427">
        <v>60</v>
      </c>
      <c r="U178" s="427" t="s">
        <v>1113</v>
      </c>
      <c r="V178" s="430" t="s">
        <v>973</v>
      </c>
      <c r="W178" s="427">
        <v>400</v>
      </c>
      <c r="X178" s="431">
        <v>768</v>
      </c>
      <c r="Y178" s="413">
        <f t="shared" si="6"/>
        <v>307200</v>
      </c>
      <c r="Z178" s="352">
        <v>0.57499999999999996</v>
      </c>
      <c r="AA178" s="681">
        <f t="shared" si="7"/>
        <v>176640</v>
      </c>
      <c r="AB178" s="354"/>
      <c r="AC178" s="355">
        <v>0</v>
      </c>
      <c r="AD178" s="350"/>
      <c r="AE178" s="350">
        <v>14572.800000000001</v>
      </c>
      <c r="AF178" s="695">
        <f t="shared" si="8"/>
        <v>191212.79999999999</v>
      </c>
      <c r="AG178" s="350" t="s">
        <v>1073</v>
      </c>
      <c r="AH178" s="350">
        <v>100</v>
      </c>
      <c r="AI178" s="350">
        <v>0</v>
      </c>
      <c r="AJ178" s="351" t="s">
        <v>2112</v>
      </c>
      <c r="AK178" s="351" t="s">
        <v>50</v>
      </c>
      <c r="AL178" s="357">
        <v>92058</v>
      </c>
      <c r="AM178" s="350" t="s">
        <v>52</v>
      </c>
      <c r="AN178" s="377"/>
      <c r="AO178" s="350" t="s">
        <v>1078</v>
      </c>
      <c r="AP178" s="350"/>
      <c r="AQ178" s="356" t="s">
        <v>37</v>
      </c>
      <c r="AR178" s="350" t="s">
        <v>1222</v>
      </c>
      <c r="AS178" s="379"/>
      <c r="AT178" s="348"/>
      <c r="AU178" s="412"/>
      <c r="AV178" s="352">
        <v>0.53</v>
      </c>
    </row>
    <row r="179" spans="1:48">
      <c r="A179" s="405"/>
      <c r="B179" s="411">
        <v>44635</v>
      </c>
      <c r="C179" s="405"/>
      <c r="D179" s="425" t="s">
        <v>86</v>
      </c>
      <c r="E179" s="426"/>
      <c r="F179" s="427"/>
      <c r="G179" s="428">
        <v>2022</v>
      </c>
      <c r="H179" s="428" t="s">
        <v>4223</v>
      </c>
      <c r="I179" s="427" t="s">
        <v>1699</v>
      </c>
      <c r="J179" s="421"/>
      <c r="K179" s="427">
        <v>101749</v>
      </c>
      <c r="L179" s="427" t="s">
        <v>2335</v>
      </c>
      <c r="M179" s="421">
        <v>44615</v>
      </c>
      <c r="N179" s="421">
        <v>44682</v>
      </c>
      <c r="O179" s="421"/>
      <c r="P179" s="429"/>
      <c r="Q179" s="421"/>
      <c r="R179" s="421"/>
      <c r="S179" s="427" t="s">
        <v>1712</v>
      </c>
      <c r="T179" s="427">
        <v>60</v>
      </c>
      <c r="U179" s="427" t="s">
        <v>1113</v>
      </c>
      <c r="V179" s="430" t="s">
        <v>973</v>
      </c>
      <c r="W179" s="427">
        <v>400</v>
      </c>
      <c r="X179" s="431">
        <v>768</v>
      </c>
      <c r="Y179" s="413">
        <f t="shared" si="6"/>
        <v>307200</v>
      </c>
      <c r="Z179" s="352">
        <v>0.57499999999999996</v>
      </c>
      <c r="AA179" s="681">
        <f t="shared" si="7"/>
        <v>176640</v>
      </c>
      <c r="AB179" s="354"/>
      <c r="AC179" s="355">
        <v>0</v>
      </c>
      <c r="AD179" s="350"/>
      <c r="AE179" s="350">
        <v>14572.800000000001</v>
      </c>
      <c r="AF179" s="695">
        <f t="shared" si="8"/>
        <v>191212.79999999999</v>
      </c>
      <c r="AG179" s="350" t="s">
        <v>1073</v>
      </c>
      <c r="AH179" s="350">
        <v>100</v>
      </c>
      <c r="AI179" s="350">
        <v>0</v>
      </c>
      <c r="AJ179" s="351" t="s">
        <v>2112</v>
      </c>
      <c r="AK179" s="351" t="s">
        <v>50</v>
      </c>
      <c r="AL179" s="357">
        <v>92058</v>
      </c>
      <c r="AM179" s="350" t="s">
        <v>52</v>
      </c>
      <c r="AN179" s="377"/>
      <c r="AO179" s="350" t="s">
        <v>1078</v>
      </c>
      <c r="AP179" s="350"/>
      <c r="AQ179" s="356" t="s">
        <v>37</v>
      </c>
      <c r="AR179" s="350" t="s">
        <v>1222</v>
      </c>
      <c r="AS179" s="379"/>
      <c r="AT179" s="348"/>
      <c r="AU179" s="412"/>
      <c r="AV179" s="352">
        <v>0.53</v>
      </c>
    </row>
    <row r="180" spans="1:48">
      <c r="A180" s="405"/>
      <c r="B180" s="411">
        <v>44635</v>
      </c>
      <c r="C180" s="405"/>
      <c r="D180" s="425" t="s">
        <v>86</v>
      </c>
      <c r="E180" s="426"/>
      <c r="F180" s="427"/>
      <c r="G180" s="428">
        <v>2022</v>
      </c>
      <c r="H180" s="428" t="s">
        <v>4223</v>
      </c>
      <c r="I180" s="427" t="s">
        <v>1699</v>
      </c>
      <c r="J180" s="421"/>
      <c r="K180" s="427">
        <v>101751</v>
      </c>
      <c r="L180" s="427" t="s">
        <v>2335</v>
      </c>
      <c r="M180" s="421">
        <v>44615</v>
      </c>
      <c r="N180" s="421">
        <v>44713</v>
      </c>
      <c r="O180" s="421"/>
      <c r="P180" s="429"/>
      <c r="Q180" s="421"/>
      <c r="R180" s="421"/>
      <c r="S180" s="427" t="s">
        <v>1712</v>
      </c>
      <c r="T180" s="427">
        <v>60</v>
      </c>
      <c r="U180" s="427" t="s">
        <v>1113</v>
      </c>
      <c r="V180" s="430" t="s">
        <v>973</v>
      </c>
      <c r="W180" s="427">
        <v>400</v>
      </c>
      <c r="X180" s="431">
        <v>768</v>
      </c>
      <c r="Y180" s="413">
        <f t="shared" si="6"/>
        <v>307200</v>
      </c>
      <c r="Z180" s="352">
        <v>0.57499999999999996</v>
      </c>
      <c r="AA180" s="681">
        <f t="shared" si="7"/>
        <v>176640</v>
      </c>
      <c r="AB180" s="354"/>
      <c r="AC180" s="355">
        <v>0</v>
      </c>
      <c r="AD180" s="350"/>
      <c r="AE180" s="350">
        <v>14572.800000000001</v>
      </c>
      <c r="AF180" s="695">
        <f t="shared" si="8"/>
        <v>191212.79999999999</v>
      </c>
      <c r="AG180" s="350" t="s">
        <v>1073</v>
      </c>
      <c r="AH180" s="350">
        <v>100</v>
      </c>
      <c r="AI180" s="350">
        <v>0</v>
      </c>
      <c r="AJ180" s="351" t="s">
        <v>2112</v>
      </c>
      <c r="AK180" s="351" t="s">
        <v>50</v>
      </c>
      <c r="AL180" s="357">
        <v>92058</v>
      </c>
      <c r="AM180" s="350" t="s">
        <v>52</v>
      </c>
      <c r="AN180" s="377"/>
      <c r="AO180" s="350" t="s">
        <v>1078</v>
      </c>
      <c r="AP180" s="350"/>
      <c r="AQ180" s="356" t="s">
        <v>37</v>
      </c>
      <c r="AR180" s="350" t="s">
        <v>1222</v>
      </c>
      <c r="AS180" s="379"/>
      <c r="AT180" s="348"/>
      <c r="AU180" s="412"/>
      <c r="AV180" s="352">
        <v>0.53</v>
      </c>
    </row>
    <row r="181" spans="1:48">
      <c r="A181" s="405"/>
      <c r="B181" s="411">
        <v>44635</v>
      </c>
      <c r="C181" s="405"/>
      <c r="D181" s="425" t="s">
        <v>86</v>
      </c>
      <c r="E181" s="426"/>
      <c r="F181" s="427"/>
      <c r="G181" s="428">
        <v>2022</v>
      </c>
      <c r="H181" s="428" t="s">
        <v>4223</v>
      </c>
      <c r="I181" s="427" t="s">
        <v>1699</v>
      </c>
      <c r="J181" s="421"/>
      <c r="K181" s="427">
        <v>101750</v>
      </c>
      <c r="L181" s="427" t="s">
        <v>2335</v>
      </c>
      <c r="M181" s="421">
        <v>44615</v>
      </c>
      <c r="N181" s="421">
        <v>44713</v>
      </c>
      <c r="O181" s="421"/>
      <c r="P181" s="429"/>
      <c r="Q181" s="421"/>
      <c r="R181" s="421"/>
      <c r="S181" s="427" t="s">
        <v>1712</v>
      </c>
      <c r="T181" s="427">
        <v>60</v>
      </c>
      <c r="U181" s="427" t="s">
        <v>1113</v>
      </c>
      <c r="V181" s="430" t="s">
        <v>973</v>
      </c>
      <c r="W181" s="427">
        <v>400</v>
      </c>
      <c r="X181" s="431">
        <v>768</v>
      </c>
      <c r="Y181" s="413">
        <f t="shared" si="6"/>
        <v>307200</v>
      </c>
      <c r="Z181" s="352">
        <v>0.57499999999999996</v>
      </c>
      <c r="AA181" s="681">
        <f t="shared" si="7"/>
        <v>176640</v>
      </c>
      <c r="AB181" s="354"/>
      <c r="AC181" s="355">
        <v>0</v>
      </c>
      <c r="AD181" s="350"/>
      <c r="AE181" s="350">
        <v>14572.800000000001</v>
      </c>
      <c r="AF181" s="695">
        <f t="shared" si="8"/>
        <v>191212.79999999999</v>
      </c>
      <c r="AG181" s="350" t="s">
        <v>1073</v>
      </c>
      <c r="AH181" s="350">
        <v>100</v>
      </c>
      <c r="AI181" s="350">
        <v>0</v>
      </c>
      <c r="AJ181" s="351" t="s">
        <v>2112</v>
      </c>
      <c r="AK181" s="351" t="s">
        <v>50</v>
      </c>
      <c r="AL181" s="357">
        <v>92058</v>
      </c>
      <c r="AM181" s="350" t="s">
        <v>52</v>
      </c>
      <c r="AN181" s="377"/>
      <c r="AO181" s="350" t="s">
        <v>1078</v>
      </c>
      <c r="AP181" s="350"/>
      <c r="AQ181" s="356" t="s">
        <v>37</v>
      </c>
      <c r="AR181" s="350" t="s">
        <v>1222</v>
      </c>
      <c r="AS181" s="379"/>
      <c r="AT181" s="348"/>
      <c r="AU181" s="412"/>
      <c r="AV181" s="352">
        <v>0.53</v>
      </c>
    </row>
    <row r="182" spans="1:48">
      <c r="A182" s="405"/>
      <c r="B182" s="411">
        <v>44635</v>
      </c>
      <c r="C182" s="405"/>
      <c r="D182" s="425" t="s">
        <v>86</v>
      </c>
      <c r="E182" s="426"/>
      <c r="F182" s="427"/>
      <c r="G182" s="428">
        <v>2022</v>
      </c>
      <c r="H182" s="428" t="s">
        <v>4223</v>
      </c>
      <c r="I182" s="427" t="s">
        <v>1699</v>
      </c>
      <c r="J182" s="421"/>
      <c r="K182" s="427">
        <v>101796</v>
      </c>
      <c r="L182" s="427" t="s">
        <v>2335</v>
      </c>
      <c r="M182" s="421">
        <v>44627</v>
      </c>
      <c r="N182" s="421">
        <v>44896</v>
      </c>
      <c r="O182" s="421"/>
      <c r="P182" s="429"/>
      <c r="Q182" s="421"/>
      <c r="R182" s="421"/>
      <c r="S182" s="427" t="s">
        <v>1712</v>
      </c>
      <c r="T182" s="427">
        <v>60</v>
      </c>
      <c r="U182" s="427" t="s">
        <v>1113</v>
      </c>
      <c r="V182" s="430" t="s">
        <v>973</v>
      </c>
      <c r="W182" s="427">
        <v>400</v>
      </c>
      <c r="X182" s="431">
        <v>768</v>
      </c>
      <c r="Y182" s="413">
        <f t="shared" si="6"/>
        <v>307200</v>
      </c>
      <c r="Z182" s="352">
        <v>0.57499999999999996</v>
      </c>
      <c r="AA182" s="681">
        <f t="shared" si="7"/>
        <v>176640</v>
      </c>
      <c r="AB182" s="354"/>
      <c r="AC182" s="355">
        <v>0</v>
      </c>
      <c r="AD182" s="350"/>
      <c r="AE182" s="350">
        <v>14572.800000000001</v>
      </c>
      <c r="AF182" s="695">
        <f t="shared" si="8"/>
        <v>191212.79999999999</v>
      </c>
      <c r="AG182" s="350" t="s">
        <v>1073</v>
      </c>
      <c r="AH182" s="350">
        <v>100</v>
      </c>
      <c r="AI182" s="350">
        <v>0</v>
      </c>
      <c r="AJ182" s="351" t="s">
        <v>2112</v>
      </c>
      <c r="AK182" s="351" t="s">
        <v>50</v>
      </c>
      <c r="AL182" s="357">
        <v>92058</v>
      </c>
      <c r="AM182" s="350" t="s">
        <v>52</v>
      </c>
      <c r="AN182" s="377"/>
      <c r="AO182" s="350" t="s">
        <v>1078</v>
      </c>
      <c r="AP182" s="350"/>
      <c r="AQ182" s="356" t="s">
        <v>37</v>
      </c>
      <c r="AR182" s="350" t="s">
        <v>1222</v>
      </c>
      <c r="AS182" s="379"/>
      <c r="AT182" s="348"/>
      <c r="AU182" s="412"/>
      <c r="AV182" s="352">
        <v>0.53</v>
      </c>
    </row>
    <row r="183" spans="1:48">
      <c r="A183" s="405"/>
      <c r="B183" s="411">
        <v>44635</v>
      </c>
      <c r="C183" s="405"/>
      <c r="D183" s="425" t="s">
        <v>86</v>
      </c>
      <c r="E183" s="426"/>
      <c r="F183" s="427"/>
      <c r="G183" s="428">
        <v>2022</v>
      </c>
      <c r="H183" s="428" t="s">
        <v>4223</v>
      </c>
      <c r="I183" s="427" t="s">
        <v>1699</v>
      </c>
      <c r="J183" s="421"/>
      <c r="K183" s="427">
        <v>101794</v>
      </c>
      <c r="L183" s="427" t="s">
        <v>2335</v>
      </c>
      <c r="M183" s="421">
        <v>44627</v>
      </c>
      <c r="N183" s="421">
        <v>44896</v>
      </c>
      <c r="O183" s="421"/>
      <c r="P183" s="429"/>
      <c r="Q183" s="421"/>
      <c r="R183" s="421"/>
      <c r="S183" s="427" t="s">
        <v>1712</v>
      </c>
      <c r="T183" s="427">
        <v>60</v>
      </c>
      <c r="U183" s="427" t="s">
        <v>1113</v>
      </c>
      <c r="V183" s="430" t="s">
        <v>973</v>
      </c>
      <c r="W183" s="427">
        <v>400</v>
      </c>
      <c r="X183" s="431">
        <v>768</v>
      </c>
      <c r="Y183" s="413">
        <f t="shared" si="6"/>
        <v>307200</v>
      </c>
      <c r="Z183" s="352">
        <v>0.57499999999999996</v>
      </c>
      <c r="AA183" s="681">
        <f t="shared" si="7"/>
        <v>176640</v>
      </c>
      <c r="AB183" s="354"/>
      <c r="AC183" s="355">
        <v>0</v>
      </c>
      <c r="AD183" s="350"/>
      <c r="AE183" s="350">
        <v>14572.800000000001</v>
      </c>
      <c r="AF183" s="695">
        <f t="shared" si="8"/>
        <v>191212.79999999999</v>
      </c>
      <c r="AG183" s="350" t="s">
        <v>1073</v>
      </c>
      <c r="AH183" s="350">
        <v>100</v>
      </c>
      <c r="AI183" s="350">
        <v>0</v>
      </c>
      <c r="AJ183" s="351" t="s">
        <v>2112</v>
      </c>
      <c r="AK183" s="351" t="s">
        <v>50</v>
      </c>
      <c r="AL183" s="357">
        <v>92058</v>
      </c>
      <c r="AM183" s="350" t="s">
        <v>52</v>
      </c>
      <c r="AN183" s="377"/>
      <c r="AO183" s="350" t="s">
        <v>1078</v>
      </c>
      <c r="AP183" s="350"/>
      <c r="AQ183" s="356" t="s">
        <v>37</v>
      </c>
      <c r="AR183" s="350" t="s">
        <v>1222</v>
      </c>
      <c r="AS183" s="379"/>
      <c r="AT183" s="348"/>
      <c r="AU183" s="412"/>
      <c r="AV183" s="352">
        <v>0.53</v>
      </c>
    </row>
    <row r="184" spans="1:48">
      <c r="A184" s="405"/>
      <c r="B184" s="411">
        <v>44635</v>
      </c>
      <c r="C184" s="405"/>
      <c r="D184" s="425" t="s">
        <v>86</v>
      </c>
      <c r="E184" s="426"/>
      <c r="F184" s="427"/>
      <c r="G184" s="428">
        <v>2022</v>
      </c>
      <c r="H184" s="428" t="s">
        <v>4223</v>
      </c>
      <c r="I184" s="427" t="s">
        <v>1699</v>
      </c>
      <c r="J184" s="421"/>
      <c r="K184" s="427">
        <v>101793</v>
      </c>
      <c r="L184" s="427" t="s">
        <v>2335</v>
      </c>
      <c r="M184" s="421">
        <v>44627</v>
      </c>
      <c r="N184" s="421">
        <v>44866</v>
      </c>
      <c r="O184" s="421"/>
      <c r="P184" s="429"/>
      <c r="Q184" s="421"/>
      <c r="R184" s="421"/>
      <c r="S184" s="427" t="s">
        <v>1712</v>
      </c>
      <c r="T184" s="427">
        <v>60</v>
      </c>
      <c r="U184" s="427" t="s">
        <v>1113</v>
      </c>
      <c r="V184" s="430" t="s">
        <v>973</v>
      </c>
      <c r="W184" s="427">
        <v>400</v>
      </c>
      <c r="X184" s="431">
        <v>768</v>
      </c>
      <c r="Y184" s="413">
        <f t="shared" si="6"/>
        <v>307200</v>
      </c>
      <c r="Z184" s="352">
        <v>0.57499999999999996</v>
      </c>
      <c r="AA184" s="681">
        <f t="shared" si="7"/>
        <v>176640</v>
      </c>
      <c r="AB184" s="354"/>
      <c r="AC184" s="355">
        <v>0</v>
      </c>
      <c r="AD184" s="350"/>
      <c r="AE184" s="350">
        <v>14572.800000000001</v>
      </c>
      <c r="AF184" s="695">
        <f t="shared" si="8"/>
        <v>191212.79999999999</v>
      </c>
      <c r="AG184" s="350" t="s">
        <v>1073</v>
      </c>
      <c r="AH184" s="350">
        <v>100</v>
      </c>
      <c r="AI184" s="350">
        <v>0</v>
      </c>
      <c r="AJ184" s="351" t="s">
        <v>2112</v>
      </c>
      <c r="AK184" s="351" t="s">
        <v>50</v>
      </c>
      <c r="AL184" s="357">
        <v>92058</v>
      </c>
      <c r="AM184" s="350" t="s">
        <v>52</v>
      </c>
      <c r="AN184" s="377"/>
      <c r="AO184" s="350" t="s">
        <v>1078</v>
      </c>
      <c r="AP184" s="350"/>
      <c r="AQ184" s="356" t="s">
        <v>37</v>
      </c>
      <c r="AR184" s="350" t="s">
        <v>1222</v>
      </c>
      <c r="AS184" s="379"/>
      <c r="AT184" s="348"/>
      <c r="AU184" s="412"/>
      <c r="AV184" s="352">
        <v>0.53</v>
      </c>
    </row>
    <row r="185" spans="1:48">
      <c r="A185" s="405"/>
      <c r="B185" s="411">
        <v>44635</v>
      </c>
      <c r="C185" s="405"/>
      <c r="D185" s="425" t="s">
        <v>86</v>
      </c>
      <c r="E185" s="426"/>
      <c r="F185" s="427"/>
      <c r="G185" s="428">
        <v>2022</v>
      </c>
      <c r="H185" s="428" t="s">
        <v>4223</v>
      </c>
      <c r="I185" s="427" t="s">
        <v>1699</v>
      </c>
      <c r="J185" s="421"/>
      <c r="K185" s="427">
        <v>101792</v>
      </c>
      <c r="L185" s="427" t="s">
        <v>2335</v>
      </c>
      <c r="M185" s="421">
        <v>44627</v>
      </c>
      <c r="N185" s="421">
        <v>44866</v>
      </c>
      <c r="O185" s="421"/>
      <c r="P185" s="429"/>
      <c r="Q185" s="421"/>
      <c r="R185" s="421"/>
      <c r="S185" s="427" t="s">
        <v>1712</v>
      </c>
      <c r="T185" s="427">
        <v>60</v>
      </c>
      <c r="U185" s="427" t="s">
        <v>1113</v>
      </c>
      <c r="V185" s="430" t="s">
        <v>973</v>
      </c>
      <c r="W185" s="427">
        <v>400</v>
      </c>
      <c r="X185" s="431">
        <v>768</v>
      </c>
      <c r="Y185" s="413">
        <f t="shared" si="6"/>
        <v>307200</v>
      </c>
      <c r="Z185" s="352">
        <v>0.57499999999999996</v>
      </c>
      <c r="AA185" s="681">
        <f t="shared" si="7"/>
        <v>176640</v>
      </c>
      <c r="AB185" s="354"/>
      <c r="AC185" s="355">
        <v>0</v>
      </c>
      <c r="AD185" s="350"/>
      <c r="AE185" s="350">
        <v>14572.800000000001</v>
      </c>
      <c r="AF185" s="695">
        <f t="shared" si="8"/>
        <v>191212.79999999999</v>
      </c>
      <c r="AG185" s="350" t="s">
        <v>1073</v>
      </c>
      <c r="AH185" s="350">
        <v>100</v>
      </c>
      <c r="AI185" s="350">
        <v>0</v>
      </c>
      <c r="AJ185" s="351" t="s">
        <v>2112</v>
      </c>
      <c r="AK185" s="351" t="s">
        <v>50</v>
      </c>
      <c r="AL185" s="357">
        <v>92058</v>
      </c>
      <c r="AM185" s="350" t="s">
        <v>52</v>
      </c>
      <c r="AN185" s="377"/>
      <c r="AO185" s="350" t="s">
        <v>1078</v>
      </c>
      <c r="AP185" s="350"/>
      <c r="AQ185" s="356" t="s">
        <v>37</v>
      </c>
      <c r="AR185" s="350" t="s">
        <v>1222</v>
      </c>
      <c r="AS185" s="379"/>
      <c r="AT185" s="348"/>
      <c r="AU185" s="412"/>
      <c r="AV185" s="352">
        <v>0.53</v>
      </c>
    </row>
    <row r="186" spans="1:48">
      <c r="A186" s="405"/>
      <c r="B186" s="411">
        <v>44635</v>
      </c>
      <c r="C186" s="405"/>
      <c r="D186" s="425" t="s">
        <v>86</v>
      </c>
      <c r="E186" s="426"/>
      <c r="F186" s="427"/>
      <c r="G186" s="428">
        <v>2022</v>
      </c>
      <c r="H186" s="428" t="s">
        <v>4223</v>
      </c>
      <c r="I186" s="427" t="s">
        <v>1699</v>
      </c>
      <c r="J186" s="421"/>
      <c r="K186" s="427">
        <v>101795</v>
      </c>
      <c r="L186" s="427" t="s">
        <v>2335</v>
      </c>
      <c r="M186" s="421">
        <v>44627</v>
      </c>
      <c r="N186" s="421">
        <v>44896</v>
      </c>
      <c r="O186" s="421"/>
      <c r="P186" s="429"/>
      <c r="Q186" s="421"/>
      <c r="R186" s="421"/>
      <c r="S186" s="427" t="s">
        <v>1712</v>
      </c>
      <c r="T186" s="427">
        <v>60</v>
      </c>
      <c r="U186" s="427" t="s">
        <v>1113</v>
      </c>
      <c r="V186" s="430" t="s">
        <v>973</v>
      </c>
      <c r="W186" s="427">
        <v>400</v>
      </c>
      <c r="X186" s="431">
        <v>768</v>
      </c>
      <c r="Y186" s="413">
        <f t="shared" si="6"/>
        <v>307200</v>
      </c>
      <c r="Z186" s="352">
        <v>0.57499999999999996</v>
      </c>
      <c r="AA186" s="681">
        <f t="shared" si="7"/>
        <v>176640</v>
      </c>
      <c r="AB186" s="354"/>
      <c r="AC186" s="355">
        <v>0</v>
      </c>
      <c r="AD186" s="350"/>
      <c r="AE186" s="350">
        <v>14572.800000000001</v>
      </c>
      <c r="AF186" s="695">
        <f t="shared" si="8"/>
        <v>191212.79999999999</v>
      </c>
      <c r="AG186" s="350" t="s">
        <v>1073</v>
      </c>
      <c r="AH186" s="350">
        <v>100</v>
      </c>
      <c r="AI186" s="350">
        <v>0</v>
      </c>
      <c r="AJ186" s="351" t="s">
        <v>2112</v>
      </c>
      <c r="AK186" s="351" t="s">
        <v>50</v>
      </c>
      <c r="AL186" s="357">
        <v>92058</v>
      </c>
      <c r="AM186" s="350" t="s">
        <v>52</v>
      </c>
      <c r="AN186" s="377"/>
      <c r="AO186" s="350" t="s">
        <v>1078</v>
      </c>
      <c r="AP186" s="350"/>
      <c r="AQ186" s="356" t="s">
        <v>37</v>
      </c>
      <c r="AR186" s="350" t="s">
        <v>1222</v>
      </c>
      <c r="AS186" s="379"/>
      <c r="AT186" s="348"/>
      <c r="AU186" s="412"/>
      <c r="AV186" s="352">
        <v>0.53</v>
      </c>
    </row>
    <row r="187" spans="1:48">
      <c r="A187" s="405"/>
      <c r="B187" s="411">
        <v>44635</v>
      </c>
      <c r="C187" s="405"/>
      <c r="D187" s="425" t="s">
        <v>86</v>
      </c>
      <c r="E187" s="426"/>
      <c r="F187" s="427"/>
      <c r="G187" s="428">
        <v>2022</v>
      </c>
      <c r="H187" s="428" t="s">
        <v>4223</v>
      </c>
      <c r="I187" s="427" t="s">
        <v>1699</v>
      </c>
      <c r="J187" s="421"/>
      <c r="K187" s="427">
        <v>101791</v>
      </c>
      <c r="L187" s="427" t="s">
        <v>2335</v>
      </c>
      <c r="M187" s="421">
        <v>44627</v>
      </c>
      <c r="N187" s="421">
        <v>44866</v>
      </c>
      <c r="O187" s="421"/>
      <c r="P187" s="429"/>
      <c r="Q187" s="421"/>
      <c r="R187" s="421"/>
      <c r="S187" s="427" t="s">
        <v>1712</v>
      </c>
      <c r="T187" s="427">
        <v>60</v>
      </c>
      <c r="U187" s="427" t="s">
        <v>1113</v>
      </c>
      <c r="V187" s="430" t="s">
        <v>973</v>
      </c>
      <c r="W187" s="427">
        <v>400</v>
      </c>
      <c r="X187" s="431">
        <v>768</v>
      </c>
      <c r="Y187" s="413">
        <f t="shared" si="6"/>
        <v>307200</v>
      </c>
      <c r="Z187" s="352">
        <v>0.57499999999999996</v>
      </c>
      <c r="AA187" s="681">
        <f t="shared" si="7"/>
        <v>176640</v>
      </c>
      <c r="AB187" s="354"/>
      <c r="AC187" s="355">
        <v>0</v>
      </c>
      <c r="AD187" s="350"/>
      <c r="AE187" s="350">
        <v>14572.800000000001</v>
      </c>
      <c r="AF187" s="695">
        <f t="shared" si="8"/>
        <v>191212.79999999999</v>
      </c>
      <c r="AG187" s="350" t="s">
        <v>1073</v>
      </c>
      <c r="AH187" s="350">
        <v>100</v>
      </c>
      <c r="AI187" s="350">
        <v>0</v>
      </c>
      <c r="AJ187" s="351" t="s">
        <v>2112</v>
      </c>
      <c r="AK187" s="351" t="s">
        <v>50</v>
      </c>
      <c r="AL187" s="357">
        <v>92058</v>
      </c>
      <c r="AM187" s="350" t="s">
        <v>52</v>
      </c>
      <c r="AN187" s="377"/>
      <c r="AO187" s="350" t="s">
        <v>1078</v>
      </c>
      <c r="AP187" s="350"/>
      <c r="AQ187" s="356" t="s">
        <v>37</v>
      </c>
      <c r="AR187" s="350" t="s">
        <v>1222</v>
      </c>
      <c r="AS187" s="379"/>
      <c r="AT187" s="348"/>
      <c r="AU187" s="412"/>
      <c r="AV187" s="352">
        <v>0.53</v>
      </c>
    </row>
    <row r="188" spans="1:48">
      <c r="A188" s="405"/>
      <c r="B188" s="411">
        <v>44635</v>
      </c>
      <c r="C188" s="405"/>
      <c r="D188" s="425" t="s">
        <v>86</v>
      </c>
      <c r="E188" s="426"/>
      <c r="F188" s="427"/>
      <c r="G188" s="428">
        <v>2022</v>
      </c>
      <c r="H188" s="428" t="s">
        <v>4223</v>
      </c>
      <c r="I188" s="427" t="s">
        <v>1699</v>
      </c>
      <c r="J188" s="421"/>
      <c r="K188" s="427">
        <v>101789</v>
      </c>
      <c r="L188" s="427" t="s">
        <v>2335</v>
      </c>
      <c r="M188" s="421">
        <v>44627</v>
      </c>
      <c r="N188" s="421">
        <v>44805</v>
      </c>
      <c r="O188" s="421"/>
      <c r="P188" s="429"/>
      <c r="Q188" s="421"/>
      <c r="R188" s="421"/>
      <c r="S188" s="427" t="s">
        <v>1712</v>
      </c>
      <c r="T188" s="427">
        <v>60</v>
      </c>
      <c r="U188" s="427" t="s">
        <v>1113</v>
      </c>
      <c r="V188" s="430" t="s">
        <v>973</v>
      </c>
      <c r="W188" s="427">
        <v>400</v>
      </c>
      <c r="X188" s="431">
        <v>768</v>
      </c>
      <c r="Y188" s="413">
        <f t="shared" si="6"/>
        <v>307200</v>
      </c>
      <c r="Z188" s="352">
        <v>0.57499999999999996</v>
      </c>
      <c r="AA188" s="681">
        <f t="shared" si="7"/>
        <v>176640</v>
      </c>
      <c r="AB188" s="354"/>
      <c r="AC188" s="355">
        <v>0</v>
      </c>
      <c r="AD188" s="350"/>
      <c r="AE188" s="350">
        <v>14572.800000000001</v>
      </c>
      <c r="AF188" s="695">
        <f t="shared" si="8"/>
        <v>191212.79999999999</v>
      </c>
      <c r="AG188" s="350" t="s">
        <v>1073</v>
      </c>
      <c r="AH188" s="350">
        <v>100</v>
      </c>
      <c r="AI188" s="350">
        <v>0</v>
      </c>
      <c r="AJ188" s="351" t="s">
        <v>2112</v>
      </c>
      <c r="AK188" s="351" t="s">
        <v>50</v>
      </c>
      <c r="AL188" s="357">
        <v>92058</v>
      </c>
      <c r="AM188" s="350" t="s">
        <v>52</v>
      </c>
      <c r="AN188" s="377"/>
      <c r="AO188" s="350" t="s">
        <v>1078</v>
      </c>
      <c r="AP188" s="350"/>
      <c r="AQ188" s="356" t="s">
        <v>37</v>
      </c>
      <c r="AR188" s="350" t="s">
        <v>1222</v>
      </c>
      <c r="AS188" s="379"/>
      <c r="AT188" s="348"/>
      <c r="AU188" s="412"/>
      <c r="AV188" s="352">
        <v>0.53</v>
      </c>
    </row>
    <row r="189" spans="1:48">
      <c r="A189" s="405"/>
      <c r="B189" s="411">
        <v>44635</v>
      </c>
      <c r="C189" s="405"/>
      <c r="D189" s="425" t="s">
        <v>86</v>
      </c>
      <c r="E189" s="426"/>
      <c r="F189" s="427"/>
      <c r="G189" s="428">
        <v>2022</v>
      </c>
      <c r="H189" s="428" t="s">
        <v>4223</v>
      </c>
      <c r="I189" s="427" t="s">
        <v>1699</v>
      </c>
      <c r="J189" s="421"/>
      <c r="K189" s="427">
        <v>101790</v>
      </c>
      <c r="L189" s="427" t="s">
        <v>2335</v>
      </c>
      <c r="M189" s="421">
        <v>44627</v>
      </c>
      <c r="N189" s="421">
        <v>44835</v>
      </c>
      <c r="O189" s="421"/>
      <c r="P189" s="429"/>
      <c r="Q189" s="421"/>
      <c r="R189" s="421"/>
      <c r="S189" s="427" t="s">
        <v>1712</v>
      </c>
      <c r="T189" s="427">
        <v>60</v>
      </c>
      <c r="U189" s="427" t="s">
        <v>1113</v>
      </c>
      <c r="V189" s="430" t="s">
        <v>973</v>
      </c>
      <c r="W189" s="427">
        <v>400</v>
      </c>
      <c r="X189" s="431">
        <v>768</v>
      </c>
      <c r="Y189" s="413">
        <f t="shared" si="6"/>
        <v>307200</v>
      </c>
      <c r="Z189" s="352">
        <v>0.57499999999999996</v>
      </c>
      <c r="AA189" s="681">
        <f t="shared" si="7"/>
        <v>176640</v>
      </c>
      <c r="AB189" s="354"/>
      <c r="AC189" s="355">
        <v>0</v>
      </c>
      <c r="AD189" s="350"/>
      <c r="AE189" s="350">
        <v>14572.800000000001</v>
      </c>
      <c r="AF189" s="695">
        <f t="shared" si="8"/>
        <v>191212.79999999999</v>
      </c>
      <c r="AG189" s="350" t="s">
        <v>1073</v>
      </c>
      <c r="AH189" s="350">
        <v>100</v>
      </c>
      <c r="AI189" s="350">
        <v>0</v>
      </c>
      <c r="AJ189" s="351" t="s">
        <v>2112</v>
      </c>
      <c r="AK189" s="351" t="s">
        <v>50</v>
      </c>
      <c r="AL189" s="357">
        <v>92058</v>
      </c>
      <c r="AM189" s="350" t="s">
        <v>52</v>
      </c>
      <c r="AN189" s="377"/>
      <c r="AO189" s="350" t="s">
        <v>1078</v>
      </c>
      <c r="AP189" s="350"/>
      <c r="AQ189" s="356" t="s">
        <v>37</v>
      </c>
      <c r="AR189" s="350" t="s">
        <v>1222</v>
      </c>
      <c r="AS189" s="379"/>
      <c r="AT189" s="348"/>
      <c r="AU189" s="412"/>
      <c r="AV189" s="352">
        <v>0.53</v>
      </c>
    </row>
    <row r="190" spans="1:48">
      <c r="A190" s="405"/>
      <c r="B190" s="411">
        <v>44635</v>
      </c>
      <c r="C190" s="405"/>
      <c r="D190" s="425" t="s">
        <v>86</v>
      </c>
      <c r="E190" s="426"/>
      <c r="F190" s="427"/>
      <c r="G190" s="428">
        <v>2022</v>
      </c>
      <c r="H190" s="428" t="s">
        <v>4223</v>
      </c>
      <c r="I190" s="427" t="s">
        <v>1699</v>
      </c>
      <c r="J190" s="421"/>
      <c r="K190" s="427">
        <v>101788</v>
      </c>
      <c r="L190" s="427" t="s">
        <v>2335</v>
      </c>
      <c r="M190" s="421">
        <v>44627</v>
      </c>
      <c r="N190" s="421">
        <v>44835</v>
      </c>
      <c r="O190" s="421"/>
      <c r="P190" s="429"/>
      <c r="Q190" s="421"/>
      <c r="R190" s="421"/>
      <c r="S190" s="427" t="s">
        <v>1712</v>
      </c>
      <c r="T190" s="427">
        <v>60</v>
      </c>
      <c r="U190" s="427" t="s">
        <v>1113</v>
      </c>
      <c r="V190" s="430" t="s">
        <v>973</v>
      </c>
      <c r="W190" s="427">
        <v>400</v>
      </c>
      <c r="X190" s="431">
        <v>768</v>
      </c>
      <c r="Y190" s="413">
        <f t="shared" si="6"/>
        <v>307200</v>
      </c>
      <c r="Z190" s="352">
        <v>0.57499999999999996</v>
      </c>
      <c r="AA190" s="681">
        <f t="shared" si="7"/>
        <v>176640</v>
      </c>
      <c r="AB190" s="354"/>
      <c r="AC190" s="355">
        <v>0</v>
      </c>
      <c r="AD190" s="350"/>
      <c r="AE190" s="350">
        <v>14572.800000000001</v>
      </c>
      <c r="AF190" s="695">
        <f t="shared" si="8"/>
        <v>191212.79999999999</v>
      </c>
      <c r="AG190" s="350" t="s">
        <v>1073</v>
      </c>
      <c r="AH190" s="350">
        <v>100</v>
      </c>
      <c r="AI190" s="350">
        <v>0</v>
      </c>
      <c r="AJ190" s="351" t="s">
        <v>2112</v>
      </c>
      <c r="AK190" s="351" t="s">
        <v>50</v>
      </c>
      <c r="AL190" s="357">
        <v>92058</v>
      </c>
      <c r="AM190" s="350" t="s">
        <v>52</v>
      </c>
      <c r="AN190" s="377"/>
      <c r="AO190" s="350" t="s">
        <v>1078</v>
      </c>
      <c r="AP190" s="350"/>
      <c r="AQ190" s="356" t="s">
        <v>37</v>
      </c>
      <c r="AR190" s="350" t="s">
        <v>1222</v>
      </c>
      <c r="AS190" s="379"/>
      <c r="AT190" s="348"/>
      <c r="AU190" s="412"/>
      <c r="AV190" s="352">
        <v>0.53</v>
      </c>
    </row>
    <row r="191" spans="1:48">
      <c r="A191" s="405"/>
      <c r="B191" s="411">
        <v>44635</v>
      </c>
      <c r="C191" s="405"/>
      <c r="D191" s="425" t="s">
        <v>86</v>
      </c>
      <c r="E191" s="426"/>
      <c r="F191" s="427"/>
      <c r="G191" s="428">
        <v>2022</v>
      </c>
      <c r="H191" s="428" t="s">
        <v>4223</v>
      </c>
      <c r="I191" s="427" t="s">
        <v>1699</v>
      </c>
      <c r="J191" s="421"/>
      <c r="K191" s="427">
        <v>101787</v>
      </c>
      <c r="L191" s="427" t="s">
        <v>2335</v>
      </c>
      <c r="M191" s="421">
        <v>44627</v>
      </c>
      <c r="N191" s="421">
        <v>44835</v>
      </c>
      <c r="O191" s="421"/>
      <c r="P191" s="429"/>
      <c r="Q191" s="421"/>
      <c r="R191" s="421"/>
      <c r="S191" s="427" t="s">
        <v>1712</v>
      </c>
      <c r="T191" s="427">
        <v>60</v>
      </c>
      <c r="U191" s="427" t="s">
        <v>1113</v>
      </c>
      <c r="V191" s="430" t="s">
        <v>973</v>
      </c>
      <c r="W191" s="427">
        <v>400</v>
      </c>
      <c r="X191" s="431">
        <v>768</v>
      </c>
      <c r="Y191" s="413">
        <f t="shared" si="6"/>
        <v>307200</v>
      </c>
      <c r="Z191" s="352">
        <v>0.57499999999999996</v>
      </c>
      <c r="AA191" s="681">
        <f t="shared" si="7"/>
        <v>176640</v>
      </c>
      <c r="AB191" s="354"/>
      <c r="AC191" s="355">
        <v>0</v>
      </c>
      <c r="AD191" s="350"/>
      <c r="AE191" s="350">
        <v>14572.800000000001</v>
      </c>
      <c r="AF191" s="695">
        <f t="shared" si="8"/>
        <v>191212.79999999999</v>
      </c>
      <c r="AG191" s="350" t="s">
        <v>1073</v>
      </c>
      <c r="AH191" s="350">
        <v>100</v>
      </c>
      <c r="AI191" s="350">
        <v>0</v>
      </c>
      <c r="AJ191" s="351" t="s">
        <v>2112</v>
      </c>
      <c r="AK191" s="351" t="s">
        <v>50</v>
      </c>
      <c r="AL191" s="357">
        <v>92058</v>
      </c>
      <c r="AM191" s="350" t="s">
        <v>52</v>
      </c>
      <c r="AN191" s="377"/>
      <c r="AO191" s="350" t="s">
        <v>1078</v>
      </c>
      <c r="AP191" s="350"/>
      <c r="AQ191" s="356" t="s">
        <v>37</v>
      </c>
      <c r="AR191" s="350" t="s">
        <v>1222</v>
      </c>
      <c r="AS191" s="379"/>
      <c r="AT191" s="348"/>
      <c r="AU191" s="412"/>
      <c r="AV191" s="352">
        <v>0.53</v>
      </c>
    </row>
    <row r="192" spans="1:48">
      <c r="A192" s="405"/>
      <c r="B192" s="411">
        <v>44635</v>
      </c>
      <c r="C192" s="405"/>
      <c r="D192" s="425" t="s">
        <v>86</v>
      </c>
      <c r="E192" s="426"/>
      <c r="F192" s="427"/>
      <c r="G192" s="428">
        <v>2022</v>
      </c>
      <c r="H192" s="428" t="s">
        <v>4223</v>
      </c>
      <c r="I192" s="427" t="s">
        <v>1699</v>
      </c>
      <c r="J192" s="421"/>
      <c r="K192" s="427">
        <v>101786</v>
      </c>
      <c r="L192" s="427" t="s">
        <v>2335</v>
      </c>
      <c r="M192" s="421">
        <v>44627</v>
      </c>
      <c r="N192" s="421">
        <v>44805</v>
      </c>
      <c r="O192" s="421"/>
      <c r="P192" s="429"/>
      <c r="Q192" s="421"/>
      <c r="R192" s="421"/>
      <c r="S192" s="427" t="s">
        <v>1712</v>
      </c>
      <c r="T192" s="427">
        <v>60</v>
      </c>
      <c r="U192" s="427" t="s">
        <v>1113</v>
      </c>
      <c r="V192" s="430" t="s">
        <v>973</v>
      </c>
      <c r="W192" s="427">
        <v>400</v>
      </c>
      <c r="X192" s="431">
        <v>768</v>
      </c>
      <c r="Y192" s="413">
        <f t="shared" si="6"/>
        <v>307200</v>
      </c>
      <c r="Z192" s="352">
        <v>0.57499999999999996</v>
      </c>
      <c r="AA192" s="681">
        <f t="shared" si="7"/>
        <v>176640</v>
      </c>
      <c r="AB192" s="354"/>
      <c r="AC192" s="355">
        <v>0</v>
      </c>
      <c r="AD192" s="350"/>
      <c r="AE192" s="350">
        <v>14572.800000000001</v>
      </c>
      <c r="AF192" s="695">
        <f t="shared" si="8"/>
        <v>191212.79999999999</v>
      </c>
      <c r="AG192" s="350" t="s">
        <v>1073</v>
      </c>
      <c r="AH192" s="350">
        <v>100</v>
      </c>
      <c r="AI192" s="350">
        <v>0</v>
      </c>
      <c r="AJ192" s="351" t="s">
        <v>2112</v>
      </c>
      <c r="AK192" s="351" t="s">
        <v>50</v>
      </c>
      <c r="AL192" s="357">
        <v>92058</v>
      </c>
      <c r="AM192" s="350" t="s">
        <v>52</v>
      </c>
      <c r="AN192" s="377"/>
      <c r="AO192" s="350" t="s">
        <v>1078</v>
      </c>
      <c r="AP192" s="350"/>
      <c r="AQ192" s="356" t="s">
        <v>37</v>
      </c>
      <c r="AR192" s="350" t="s">
        <v>1222</v>
      </c>
      <c r="AS192" s="379"/>
      <c r="AT192" s="348"/>
      <c r="AU192" s="412"/>
      <c r="AV192" s="352">
        <v>0.53</v>
      </c>
    </row>
    <row r="193" spans="1:48">
      <c r="A193" s="405"/>
      <c r="B193" s="411">
        <v>44635</v>
      </c>
      <c r="C193" s="405"/>
      <c r="D193" s="425" t="s">
        <v>86</v>
      </c>
      <c r="E193" s="426"/>
      <c r="F193" s="427"/>
      <c r="G193" s="428">
        <v>2022</v>
      </c>
      <c r="H193" s="428" t="s">
        <v>4223</v>
      </c>
      <c r="I193" s="427" t="s">
        <v>1699</v>
      </c>
      <c r="J193" s="421"/>
      <c r="K193" s="427">
        <v>101785</v>
      </c>
      <c r="L193" s="427" t="s">
        <v>2335</v>
      </c>
      <c r="M193" s="421">
        <v>44627</v>
      </c>
      <c r="N193" s="421">
        <v>44805</v>
      </c>
      <c r="O193" s="421"/>
      <c r="P193" s="429"/>
      <c r="Q193" s="421"/>
      <c r="R193" s="421"/>
      <c r="S193" s="427" t="s">
        <v>1712</v>
      </c>
      <c r="T193" s="427">
        <v>60</v>
      </c>
      <c r="U193" s="427" t="s">
        <v>1113</v>
      </c>
      <c r="V193" s="430" t="s">
        <v>973</v>
      </c>
      <c r="W193" s="427">
        <v>400</v>
      </c>
      <c r="X193" s="431">
        <v>768</v>
      </c>
      <c r="Y193" s="413">
        <f t="shared" si="6"/>
        <v>307200</v>
      </c>
      <c r="Z193" s="352">
        <v>0.57499999999999996</v>
      </c>
      <c r="AA193" s="681">
        <f t="shared" si="7"/>
        <v>176640</v>
      </c>
      <c r="AB193" s="354"/>
      <c r="AC193" s="355">
        <v>0</v>
      </c>
      <c r="AD193" s="350"/>
      <c r="AE193" s="350">
        <v>14572.800000000001</v>
      </c>
      <c r="AF193" s="695">
        <f t="shared" si="8"/>
        <v>191212.79999999999</v>
      </c>
      <c r="AG193" s="350" t="s">
        <v>1073</v>
      </c>
      <c r="AH193" s="350">
        <v>100</v>
      </c>
      <c r="AI193" s="350">
        <v>0</v>
      </c>
      <c r="AJ193" s="351" t="s">
        <v>2112</v>
      </c>
      <c r="AK193" s="351" t="s">
        <v>50</v>
      </c>
      <c r="AL193" s="357">
        <v>92058</v>
      </c>
      <c r="AM193" s="350" t="s">
        <v>52</v>
      </c>
      <c r="AN193" s="377"/>
      <c r="AO193" s="350" t="s">
        <v>1078</v>
      </c>
      <c r="AP193" s="350"/>
      <c r="AQ193" s="356" t="s">
        <v>37</v>
      </c>
      <c r="AR193" s="350" t="s">
        <v>1222</v>
      </c>
      <c r="AS193" s="379"/>
      <c r="AT193" s="348"/>
      <c r="AU193" s="412"/>
      <c r="AV193" s="352">
        <v>0.53</v>
      </c>
    </row>
    <row r="194" spans="1:48">
      <c r="A194" s="405"/>
      <c r="B194" s="411">
        <v>44635</v>
      </c>
      <c r="C194" s="405"/>
      <c r="D194" s="425" t="s">
        <v>86</v>
      </c>
      <c r="E194" s="426"/>
      <c r="F194" s="427"/>
      <c r="G194" s="428">
        <v>2022</v>
      </c>
      <c r="H194" s="428" t="s">
        <v>4223</v>
      </c>
      <c r="I194" s="427" t="s">
        <v>1699</v>
      </c>
      <c r="J194" s="421"/>
      <c r="K194" s="427">
        <v>101784</v>
      </c>
      <c r="L194" s="427" t="s">
        <v>2335</v>
      </c>
      <c r="M194" s="421">
        <v>44627</v>
      </c>
      <c r="N194" s="421">
        <v>44805</v>
      </c>
      <c r="O194" s="421"/>
      <c r="P194" s="429"/>
      <c r="Q194" s="421"/>
      <c r="R194" s="421"/>
      <c r="S194" s="427" t="s">
        <v>1712</v>
      </c>
      <c r="T194" s="427">
        <v>60</v>
      </c>
      <c r="U194" s="427" t="s">
        <v>1113</v>
      </c>
      <c r="V194" s="430" t="s">
        <v>973</v>
      </c>
      <c r="W194" s="427">
        <v>400</v>
      </c>
      <c r="X194" s="431">
        <v>768</v>
      </c>
      <c r="Y194" s="413">
        <f t="shared" si="6"/>
        <v>307200</v>
      </c>
      <c r="Z194" s="352">
        <v>0.57499999999999996</v>
      </c>
      <c r="AA194" s="681">
        <f t="shared" si="7"/>
        <v>176640</v>
      </c>
      <c r="AB194" s="354"/>
      <c r="AC194" s="355">
        <v>0</v>
      </c>
      <c r="AD194" s="350"/>
      <c r="AE194" s="350">
        <v>14572.800000000001</v>
      </c>
      <c r="AF194" s="695">
        <f t="shared" si="8"/>
        <v>191212.79999999999</v>
      </c>
      <c r="AG194" s="350" t="s">
        <v>1073</v>
      </c>
      <c r="AH194" s="350">
        <v>100</v>
      </c>
      <c r="AI194" s="350">
        <v>0</v>
      </c>
      <c r="AJ194" s="351" t="s">
        <v>2112</v>
      </c>
      <c r="AK194" s="351" t="s">
        <v>50</v>
      </c>
      <c r="AL194" s="357">
        <v>92058</v>
      </c>
      <c r="AM194" s="350" t="s">
        <v>52</v>
      </c>
      <c r="AN194" s="377"/>
      <c r="AO194" s="350" t="s">
        <v>1078</v>
      </c>
      <c r="AP194" s="350"/>
      <c r="AQ194" s="356" t="s">
        <v>37</v>
      </c>
      <c r="AR194" s="350" t="s">
        <v>1222</v>
      </c>
      <c r="AS194" s="379"/>
      <c r="AT194" s="348"/>
      <c r="AU194" s="412"/>
      <c r="AV194" s="352">
        <v>0.53</v>
      </c>
    </row>
    <row r="195" spans="1:48">
      <c r="A195" s="405"/>
      <c r="B195" s="411">
        <v>44635</v>
      </c>
      <c r="C195" s="405"/>
      <c r="D195" s="425" t="s">
        <v>86</v>
      </c>
      <c r="E195" s="426"/>
      <c r="F195" s="427"/>
      <c r="G195" s="428">
        <v>2022</v>
      </c>
      <c r="H195" s="428" t="s">
        <v>4223</v>
      </c>
      <c r="I195" s="427" t="s">
        <v>1699</v>
      </c>
      <c r="J195" s="421"/>
      <c r="K195" s="427">
        <v>101783</v>
      </c>
      <c r="L195" s="427" t="s">
        <v>2335</v>
      </c>
      <c r="M195" s="421">
        <v>44627</v>
      </c>
      <c r="N195" s="421">
        <v>44774</v>
      </c>
      <c r="O195" s="421"/>
      <c r="P195" s="429"/>
      <c r="Q195" s="421"/>
      <c r="R195" s="421"/>
      <c r="S195" s="427" t="s">
        <v>1712</v>
      </c>
      <c r="T195" s="427">
        <v>60</v>
      </c>
      <c r="U195" s="427" t="s">
        <v>1113</v>
      </c>
      <c r="V195" s="430" t="s">
        <v>973</v>
      </c>
      <c r="W195" s="427">
        <v>400</v>
      </c>
      <c r="X195" s="431">
        <v>768</v>
      </c>
      <c r="Y195" s="413">
        <f t="shared" si="6"/>
        <v>307200</v>
      </c>
      <c r="Z195" s="352">
        <v>0.57499999999999996</v>
      </c>
      <c r="AA195" s="681">
        <f t="shared" si="7"/>
        <v>176640</v>
      </c>
      <c r="AB195" s="354"/>
      <c r="AC195" s="355">
        <v>0</v>
      </c>
      <c r="AD195" s="350"/>
      <c r="AE195" s="350">
        <v>14572.800000000001</v>
      </c>
      <c r="AF195" s="695">
        <f t="shared" si="8"/>
        <v>191212.79999999999</v>
      </c>
      <c r="AG195" s="350" t="s">
        <v>1073</v>
      </c>
      <c r="AH195" s="350">
        <v>100</v>
      </c>
      <c r="AI195" s="350">
        <v>0</v>
      </c>
      <c r="AJ195" s="351" t="s">
        <v>2112</v>
      </c>
      <c r="AK195" s="351" t="s">
        <v>50</v>
      </c>
      <c r="AL195" s="357">
        <v>92058</v>
      </c>
      <c r="AM195" s="350" t="s">
        <v>52</v>
      </c>
      <c r="AN195" s="377"/>
      <c r="AO195" s="350" t="s">
        <v>1078</v>
      </c>
      <c r="AP195" s="350"/>
      <c r="AQ195" s="356" t="s">
        <v>37</v>
      </c>
      <c r="AR195" s="350" t="s">
        <v>1222</v>
      </c>
      <c r="AS195" s="379"/>
      <c r="AT195" s="348"/>
      <c r="AU195" s="412"/>
      <c r="AV195" s="352">
        <v>0.53</v>
      </c>
    </row>
    <row r="196" spans="1:48">
      <c r="A196" s="405"/>
      <c r="B196" s="411">
        <v>44635</v>
      </c>
      <c r="C196" s="405"/>
      <c r="D196" s="425" t="s">
        <v>86</v>
      </c>
      <c r="E196" s="426"/>
      <c r="F196" s="427"/>
      <c r="G196" s="428">
        <v>2022</v>
      </c>
      <c r="H196" s="428" t="s">
        <v>4223</v>
      </c>
      <c r="I196" s="427" t="s">
        <v>1699</v>
      </c>
      <c r="J196" s="421"/>
      <c r="K196" s="427">
        <v>101782</v>
      </c>
      <c r="L196" s="427" t="s">
        <v>2335</v>
      </c>
      <c r="M196" s="421">
        <v>44627</v>
      </c>
      <c r="N196" s="421">
        <v>44743</v>
      </c>
      <c r="O196" s="421"/>
      <c r="P196" s="429"/>
      <c r="Q196" s="421"/>
      <c r="R196" s="421"/>
      <c r="S196" s="427" t="s">
        <v>1712</v>
      </c>
      <c r="T196" s="427">
        <v>60</v>
      </c>
      <c r="U196" s="427" t="s">
        <v>1113</v>
      </c>
      <c r="V196" s="430" t="s">
        <v>973</v>
      </c>
      <c r="W196" s="427">
        <v>400</v>
      </c>
      <c r="X196" s="431">
        <v>768</v>
      </c>
      <c r="Y196" s="413">
        <f t="shared" ref="Y196:Y259" si="9">W196*X196</f>
        <v>307200</v>
      </c>
      <c r="Z196" s="352">
        <v>0.57499999999999996</v>
      </c>
      <c r="AA196" s="681">
        <f t="shared" ref="AA196:AA259" si="10">Y196*Z196</f>
        <v>176640</v>
      </c>
      <c r="AB196" s="354"/>
      <c r="AC196" s="355">
        <v>0</v>
      </c>
      <c r="AD196" s="350"/>
      <c r="AE196" s="350">
        <v>14572.800000000001</v>
      </c>
      <c r="AF196" s="695">
        <f t="shared" ref="AF196:AF259" si="11">AA196+AD196+AE196</f>
        <v>191212.79999999999</v>
      </c>
      <c r="AG196" s="350" t="s">
        <v>1073</v>
      </c>
      <c r="AH196" s="350">
        <v>100</v>
      </c>
      <c r="AI196" s="350">
        <v>0</v>
      </c>
      <c r="AJ196" s="351" t="s">
        <v>2112</v>
      </c>
      <c r="AK196" s="351" t="s">
        <v>50</v>
      </c>
      <c r="AL196" s="357">
        <v>92058</v>
      </c>
      <c r="AM196" s="350" t="s">
        <v>52</v>
      </c>
      <c r="AN196" s="377"/>
      <c r="AO196" s="350" t="s">
        <v>1078</v>
      </c>
      <c r="AP196" s="350"/>
      <c r="AQ196" s="356" t="s">
        <v>37</v>
      </c>
      <c r="AR196" s="350" t="s">
        <v>1222</v>
      </c>
      <c r="AS196" s="379"/>
      <c r="AT196" s="348"/>
      <c r="AU196" s="412"/>
      <c r="AV196" s="352">
        <v>0.53</v>
      </c>
    </row>
    <row r="197" spans="1:48">
      <c r="A197" s="405"/>
      <c r="B197" s="411">
        <v>44635</v>
      </c>
      <c r="C197" s="405"/>
      <c r="D197" s="425" t="s">
        <v>86</v>
      </c>
      <c r="E197" s="426"/>
      <c r="F197" s="427"/>
      <c r="G197" s="428">
        <v>2022</v>
      </c>
      <c r="H197" s="428" t="s">
        <v>4223</v>
      </c>
      <c r="I197" s="427" t="s">
        <v>1699</v>
      </c>
      <c r="J197" s="421"/>
      <c r="K197" s="427">
        <v>101781</v>
      </c>
      <c r="L197" s="427" t="s">
        <v>2335</v>
      </c>
      <c r="M197" s="421">
        <v>44627</v>
      </c>
      <c r="N197" s="421">
        <v>44743</v>
      </c>
      <c r="O197" s="421"/>
      <c r="P197" s="429"/>
      <c r="Q197" s="421"/>
      <c r="R197" s="421"/>
      <c r="S197" s="427" t="s">
        <v>1712</v>
      </c>
      <c r="T197" s="427">
        <v>60</v>
      </c>
      <c r="U197" s="427" t="s">
        <v>1113</v>
      </c>
      <c r="V197" s="430" t="s">
        <v>973</v>
      </c>
      <c r="W197" s="427">
        <v>400</v>
      </c>
      <c r="X197" s="431">
        <v>768</v>
      </c>
      <c r="Y197" s="413">
        <f t="shared" si="9"/>
        <v>307200</v>
      </c>
      <c r="Z197" s="352">
        <v>0.57499999999999996</v>
      </c>
      <c r="AA197" s="681">
        <f t="shared" si="10"/>
        <v>176640</v>
      </c>
      <c r="AB197" s="354"/>
      <c r="AC197" s="355">
        <v>0</v>
      </c>
      <c r="AD197" s="350"/>
      <c r="AE197" s="350">
        <v>14572.800000000001</v>
      </c>
      <c r="AF197" s="695">
        <f t="shared" si="11"/>
        <v>191212.79999999999</v>
      </c>
      <c r="AG197" s="350" t="s">
        <v>1073</v>
      </c>
      <c r="AH197" s="350">
        <v>100</v>
      </c>
      <c r="AI197" s="350">
        <v>0</v>
      </c>
      <c r="AJ197" s="351" t="s">
        <v>2112</v>
      </c>
      <c r="AK197" s="351" t="s">
        <v>50</v>
      </c>
      <c r="AL197" s="357">
        <v>92058</v>
      </c>
      <c r="AM197" s="350" t="s">
        <v>52</v>
      </c>
      <c r="AN197" s="377"/>
      <c r="AO197" s="350" t="s">
        <v>1078</v>
      </c>
      <c r="AP197" s="350"/>
      <c r="AQ197" s="356" t="s">
        <v>37</v>
      </c>
      <c r="AR197" s="350" t="s">
        <v>1222</v>
      </c>
      <c r="AS197" s="379"/>
      <c r="AT197" s="348"/>
      <c r="AU197" s="412"/>
      <c r="AV197" s="352">
        <v>0.53</v>
      </c>
    </row>
    <row r="198" spans="1:48">
      <c r="A198" s="405"/>
      <c r="B198" s="411"/>
      <c r="C198" s="405"/>
      <c r="D198" s="425" t="s">
        <v>86</v>
      </c>
      <c r="E198" s="426"/>
      <c r="F198" s="427"/>
      <c r="G198" s="428">
        <v>2022</v>
      </c>
      <c r="H198" s="428" t="s">
        <v>4223</v>
      </c>
      <c r="I198" s="427" t="s">
        <v>1699</v>
      </c>
      <c r="J198" s="421"/>
      <c r="K198" s="427">
        <v>101851</v>
      </c>
      <c r="L198" s="427" t="s">
        <v>2335</v>
      </c>
      <c r="M198" s="421">
        <v>44652</v>
      </c>
      <c r="N198" s="421">
        <v>44652</v>
      </c>
      <c r="O198" s="421"/>
      <c r="P198" s="429"/>
      <c r="Q198" s="421"/>
      <c r="R198" s="421"/>
      <c r="S198" s="427" t="s">
        <v>1712</v>
      </c>
      <c r="T198" s="427">
        <v>60</v>
      </c>
      <c r="U198" s="427" t="s">
        <v>1113</v>
      </c>
      <c r="V198" s="430" t="s">
        <v>973</v>
      </c>
      <c r="W198" s="427">
        <v>400</v>
      </c>
      <c r="X198" s="431">
        <v>768</v>
      </c>
      <c r="Y198" s="413">
        <f t="shared" si="9"/>
        <v>307200</v>
      </c>
      <c r="Z198" s="352">
        <v>0.57499999999999996</v>
      </c>
      <c r="AA198" s="681">
        <f t="shared" si="10"/>
        <v>176640</v>
      </c>
      <c r="AB198" s="354"/>
      <c r="AC198" s="355">
        <v>0</v>
      </c>
      <c r="AD198" s="350"/>
      <c r="AE198" s="350">
        <v>14572.800000000001</v>
      </c>
      <c r="AF198" s="695">
        <f t="shared" si="11"/>
        <v>191212.79999999999</v>
      </c>
      <c r="AG198" s="350" t="s">
        <v>1073</v>
      </c>
      <c r="AH198" s="350">
        <v>100</v>
      </c>
      <c r="AI198" s="350">
        <v>0</v>
      </c>
      <c r="AJ198" s="351" t="s">
        <v>2112</v>
      </c>
      <c r="AK198" s="351" t="s">
        <v>50</v>
      </c>
      <c r="AL198" s="357">
        <v>92058</v>
      </c>
      <c r="AM198" s="350" t="s">
        <v>52</v>
      </c>
      <c r="AN198" s="377"/>
      <c r="AO198" s="350" t="s">
        <v>1078</v>
      </c>
      <c r="AP198" s="350"/>
      <c r="AQ198" s="356" t="s">
        <v>37</v>
      </c>
      <c r="AR198" s="350" t="s">
        <v>1222</v>
      </c>
      <c r="AS198" s="379"/>
      <c r="AT198" s="348"/>
      <c r="AU198" s="412"/>
      <c r="AV198" s="352">
        <v>0.53</v>
      </c>
    </row>
    <row r="199" spans="1:48">
      <c r="A199" s="405"/>
      <c r="B199" s="411"/>
      <c r="C199" s="405"/>
      <c r="D199" s="425" t="s">
        <v>86</v>
      </c>
      <c r="E199" s="426"/>
      <c r="F199" s="427"/>
      <c r="G199" s="428">
        <v>2022</v>
      </c>
      <c r="H199" s="428" t="s">
        <v>4223</v>
      </c>
      <c r="I199" s="427" t="s">
        <v>1699</v>
      </c>
      <c r="J199" s="421"/>
      <c r="K199" s="427">
        <v>101852</v>
      </c>
      <c r="L199" s="427" t="s">
        <v>2335</v>
      </c>
      <c r="M199" s="421">
        <v>44652</v>
      </c>
      <c r="N199" s="421">
        <v>44682</v>
      </c>
      <c r="O199" s="421"/>
      <c r="P199" s="429"/>
      <c r="Q199" s="421"/>
      <c r="R199" s="421"/>
      <c r="S199" s="427" t="s">
        <v>1712</v>
      </c>
      <c r="T199" s="427">
        <v>60</v>
      </c>
      <c r="U199" s="427" t="s">
        <v>1113</v>
      </c>
      <c r="V199" s="430" t="s">
        <v>973</v>
      </c>
      <c r="W199" s="427">
        <v>400</v>
      </c>
      <c r="X199" s="431">
        <v>768</v>
      </c>
      <c r="Y199" s="413">
        <f t="shared" si="9"/>
        <v>307200</v>
      </c>
      <c r="Z199" s="352">
        <v>0.57499999999999996</v>
      </c>
      <c r="AA199" s="681">
        <f t="shared" si="10"/>
        <v>176640</v>
      </c>
      <c r="AB199" s="354"/>
      <c r="AC199" s="355">
        <v>0</v>
      </c>
      <c r="AD199" s="350"/>
      <c r="AE199" s="350">
        <v>14572.800000000001</v>
      </c>
      <c r="AF199" s="695">
        <f t="shared" si="11"/>
        <v>191212.79999999999</v>
      </c>
      <c r="AG199" s="350" t="s">
        <v>1073</v>
      </c>
      <c r="AH199" s="350">
        <v>100</v>
      </c>
      <c r="AI199" s="350">
        <v>0</v>
      </c>
      <c r="AJ199" s="351" t="s">
        <v>2112</v>
      </c>
      <c r="AK199" s="351" t="s">
        <v>50</v>
      </c>
      <c r="AL199" s="357">
        <v>92058</v>
      </c>
      <c r="AM199" s="350" t="s">
        <v>52</v>
      </c>
      <c r="AN199" s="377"/>
      <c r="AO199" s="350" t="s">
        <v>1078</v>
      </c>
      <c r="AP199" s="350"/>
      <c r="AQ199" s="356" t="s">
        <v>37</v>
      </c>
      <c r="AR199" s="350" t="s">
        <v>1222</v>
      </c>
      <c r="AS199" s="379"/>
      <c r="AT199" s="348"/>
      <c r="AU199" s="412"/>
      <c r="AV199" s="352">
        <v>0.53</v>
      </c>
    </row>
    <row r="200" spans="1:48">
      <c r="A200" s="405"/>
      <c r="B200" s="411">
        <v>44642</v>
      </c>
      <c r="C200" s="405"/>
      <c r="D200" s="425" t="s">
        <v>86</v>
      </c>
      <c r="E200" s="426"/>
      <c r="F200" s="427"/>
      <c r="G200" s="428">
        <v>2022</v>
      </c>
      <c r="H200" s="428" t="s">
        <v>4223</v>
      </c>
      <c r="I200" s="427" t="s">
        <v>1699</v>
      </c>
      <c r="J200" s="421"/>
      <c r="K200" s="427" t="s">
        <v>4366</v>
      </c>
      <c r="L200" s="427" t="s">
        <v>4322</v>
      </c>
      <c r="M200" s="421">
        <v>44640</v>
      </c>
      <c r="N200" s="421">
        <v>44774</v>
      </c>
      <c r="O200" s="421"/>
      <c r="P200" s="429"/>
      <c r="Q200" s="421"/>
      <c r="R200" s="421"/>
      <c r="S200" s="427" t="s">
        <v>1729</v>
      </c>
      <c r="T200" s="427">
        <v>60</v>
      </c>
      <c r="U200" s="427" t="s">
        <v>1113</v>
      </c>
      <c r="V200" s="430" t="s">
        <v>973</v>
      </c>
      <c r="W200" s="427">
        <v>400</v>
      </c>
      <c r="X200" s="431">
        <v>768</v>
      </c>
      <c r="Y200" s="413">
        <f t="shared" si="9"/>
        <v>307200</v>
      </c>
      <c r="Z200" s="352">
        <v>0.55000000000000004</v>
      </c>
      <c r="AA200" s="681">
        <f t="shared" si="10"/>
        <v>168960</v>
      </c>
      <c r="AB200" s="354"/>
      <c r="AC200" s="355">
        <v>0</v>
      </c>
      <c r="AD200" s="350"/>
      <c r="AE200" s="350"/>
      <c r="AF200" s="695">
        <f t="shared" si="11"/>
        <v>168960</v>
      </c>
      <c r="AG200" s="350" t="s">
        <v>1073</v>
      </c>
      <c r="AH200" s="350"/>
      <c r="AI200" s="350">
        <v>60</v>
      </c>
      <c r="AJ200" s="351" t="s">
        <v>4323</v>
      </c>
      <c r="AK200" s="351" t="s">
        <v>1731</v>
      </c>
      <c r="AL200" s="357">
        <v>99217</v>
      </c>
      <c r="AM200" s="350" t="s">
        <v>52</v>
      </c>
      <c r="AN200" s="377"/>
      <c r="AO200" s="350" t="s">
        <v>1078</v>
      </c>
      <c r="AP200" s="350"/>
      <c r="AQ200" s="356" t="s">
        <v>37</v>
      </c>
      <c r="AR200" s="350" t="s">
        <v>1222</v>
      </c>
      <c r="AS200" s="379"/>
      <c r="AT200" s="348"/>
      <c r="AU200" s="412"/>
      <c r="AV200" s="352">
        <v>0.53</v>
      </c>
    </row>
    <row r="201" spans="1:48">
      <c r="A201" s="405"/>
      <c r="B201" s="411">
        <v>44642</v>
      </c>
      <c r="C201" s="405"/>
      <c r="D201" s="425" t="s">
        <v>86</v>
      </c>
      <c r="E201" s="426"/>
      <c r="F201" s="427"/>
      <c r="G201" s="428">
        <v>2022</v>
      </c>
      <c r="H201" s="428" t="s">
        <v>4223</v>
      </c>
      <c r="I201" s="427" t="s">
        <v>1699</v>
      </c>
      <c r="J201" s="421"/>
      <c r="K201" s="427" t="s">
        <v>4367</v>
      </c>
      <c r="L201" s="427" t="s">
        <v>4322</v>
      </c>
      <c r="M201" s="421">
        <v>44640</v>
      </c>
      <c r="N201" s="421">
        <v>44819</v>
      </c>
      <c r="O201" s="421"/>
      <c r="P201" s="429"/>
      <c r="Q201" s="421"/>
      <c r="R201" s="421"/>
      <c r="S201" s="427" t="s">
        <v>1729</v>
      </c>
      <c r="T201" s="427">
        <v>60</v>
      </c>
      <c r="U201" s="427" t="s">
        <v>1113</v>
      </c>
      <c r="V201" s="430" t="s">
        <v>973</v>
      </c>
      <c r="W201" s="427">
        <v>400</v>
      </c>
      <c r="X201" s="431">
        <v>768</v>
      </c>
      <c r="Y201" s="413">
        <f t="shared" si="9"/>
        <v>307200</v>
      </c>
      <c r="Z201" s="352">
        <v>0.55000000000000004</v>
      </c>
      <c r="AA201" s="681">
        <f t="shared" si="10"/>
        <v>168960</v>
      </c>
      <c r="AB201" s="354"/>
      <c r="AC201" s="355">
        <v>0</v>
      </c>
      <c r="AD201" s="350"/>
      <c r="AE201" s="350"/>
      <c r="AF201" s="695">
        <f t="shared" si="11"/>
        <v>168960</v>
      </c>
      <c r="AG201" s="350" t="s">
        <v>1073</v>
      </c>
      <c r="AH201" s="350"/>
      <c r="AI201" s="350">
        <v>60</v>
      </c>
      <c r="AJ201" s="351" t="s">
        <v>4323</v>
      </c>
      <c r="AK201" s="351" t="s">
        <v>1731</v>
      </c>
      <c r="AL201" s="357">
        <v>99217</v>
      </c>
      <c r="AM201" s="350" t="s">
        <v>52</v>
      </c>
      <c r="AN201" s="377"/>
      <c r="AO201" s="350" t="s">
        <v>1078</v>
      </c>
      <c r="AP201" s="350"/>
      <c r="AQ201" s="356" t="s">
        <v>37</v>
      </c>
      <c r="AR201" s="350" t="s">
        <v>1222</v>
      </c>
      <c r="AS201" s="379"/>
      <c r="AT201" s="348"/>
      <c r="AU201" s="412"/>
      <c r="AV201" s="352">
        <v>0.53</v>
      </c>
    </row>
    <row r="202" spans="1:48">
      <c r="A202" s="405"/>
      <c r="B202" s="411">
        <v>44642</v>
      </c>
      <c r="C202" s="405"/>
      <c r="D202" s="425" t="s">
        <v>86</v>
      </c>
      <c r="E202" s="426"/>
      <c r="F202" s="427"/>
      <c r="G202" s="428">
        <v>2022</v>
      </c>
      <c r="H202" s="428" t="s">
        <v>4223</v>
      </c>
      <c r="I202" s="427" t="s">
        <v>1699</v>
      </c>
      <c r="J202" s="421"/>
      <c r="K202" s="427" t="s">
        <v>4368</v>
      </c>
      <c r="L202" s="427" t="s">
        <v>4322</v>
      </c>
      <c r="M202" s="421">
        <v>44640</v>
      </c>
      <c r="N202" s="421">
        <v>44866</v>
      </c>
      <c r="O202" s="421"/>
      <c r="P202" s="429"/>
      <c r="Q202" s="421"/>
      <c r="R202" s="421"/>
      <c r="S202" s="427" t="s">
        <v>1729</v>
      </c>
      <c r="T202" s="427">
        <v>60</v>
      </c>
      <c r="U202" s="427" t="s">
        <v>1113</v>
      </c>
      <c r="V202" s="430" t="s">
        <v>973</v>
      </c>
      <c r="W202" s="427">
        <v>400</v>
      </c>
      <c r="X202" s="431">
        <v>768</v>
      </c>
      <c r="Y202" s="413">
        <f t="shared" si="9"/>
        <v>307200</v>
      </c>
      <c r="Z202" s="352">
        <v>0.55000000000000004</v>
      </c>
      <c r="AA202" s="681">
        <f t="shared" si="10"/>
        <v>168960</v>
      </c>
      <c r="AB202" s="354"/>
      <c r="AC202" s="355">
        <v>0</v>
      </c>
      <c r="AD202" s="350"/>
      <c r="AE202" s="350"/>
      <c r="AF202" s="695">
        <f t="shared" si="11"/>
        <v>168960</v>
      </c>
      <c r="AG202" s="350" t="s">
        <v>1073</v>
      </c>
      <c r="AH202" s="350"/>
      <c r="AI202" s="350">
        <v>60</v>
      </c>
      <c r="AJ202" s="351" t="s">
        <v>4323</v>
      </c>
      <c r="AK202" s="351" t="s">
        <v>1731</v>
      </c>
      <c r="AL202" s="357">
        <v>99217</v>
      </c>
      <c r="AM202" s="350" t="s">
        <v>52</v>
      </c>
      <c r="AN202" s="377"/>
      <c r="AO202" s="350" t="s">
        <v>1078</v>
      </c>
      <c r="AP202" s="350"/>
      <c r="AQ202" s="356" t="s">
        <v>37</v>
      </c>
      <c r="AR202" s="350" t="s">
        <v>1222</v>
      </c>
      <c r="AS202" s="379"/>
      <c r="AT202" s="348"/>
      <c r="AU202" s="412"/>
      <c r="AV202" s="352">
        <v>0.53</v>
      </c>
    </row>
    <row r="203" spans="1:48">
      <c r="A203" s="405"/>
      <c r="B203" s="411">
        <v>44642</v>
      </c>
      <c r="C203" s="405"/>
      <c r="D203" s="425" t="s">
        <v>86</v>
      </c>
      <c r="E203" s="426"/>
      <c r="F203" s="427"/>
      <c r="G203" s="428">
        <v>2022</v>
      </c>
      <c r="H203" s="428" t="s">
        <v>4223</v>
      </c>
      <c r="I203" s="427" t="s">
        <v>1699</v>
      </c>
      <c r="J203" s="421"/>
      <c r="K203" s="427" t="s">
        <v>4369</v>
      </c>
      <c r="L203" s="427" t="s">
        <v>2116</v>
      </c>
      <c r="M203" s="421">
        <v>44630</v>
      </c>
      <c r="N203" s="421">
        <v>44743</v>
      </c>
      <c r="O203" s="421"/>
      <c r="P203" s="429"/>
      <c r="Q203" s="421"/>
      <c r="R203" s="421"/>
      <c r="S203" s="427" t="s">
        <v>88</v>
      </c>
      <c r="T203" s="427">
        <v>60</v>
      </c>
      <c r="U203" s="427" t="s">
        <v>1113</v>
      </c>
      <c r="V203" s="430" t="s">
        <v>973</v>
      </c>
      <c r="W203" s="427">
        <v>400</v>
      </c>
      <c r="X203" s="431">
        <v>6144</v>
      </c>
      <c r="Y203" s="413">
        <f t="shared" si="9"/>
        <v>2457600</v>
      </c>
      <c r="Z203" s="352">
        <v>0.55500000000000005</v>
      </c>
      <c r="AA203" s="681">
        <f t="shared" si="10"/>
        <v>1363968.0000000002</v>
      </c>
      <c r="AB203" s="354"/>
      <c r="AC203" s="355">
        <v>0</v>
      </c>
      <c r="AD203" s="350"/>
      <c r="AE203" s="350"/>
      <c r="AF203" s="695">
        <f t="shared" si="11"/>
        <v>1363968.0000000002</v>
      </c>
      <c r="AG203" s="350" t="s">
        <v>1073</v>
      </c>
      <c r="AH203" s="350"/>
      <c r="AI203" s="350">
        <v>60</v>
      </c>
      <c r="AJ203" s="351" t="s">
        <v>2112</v>
      </c>
      <c r="AK203" s="351" t="s">
        <v>50</v>
      </c>
      <c r="AL203" s="357">
        <v>92056</v>
      </c>
      <c r="AM203" s="350" t="s">
        <v>52</v>
      </c>
      <c r="AN203" s="377"/>
      <c r="AO203" s="350" t="s">
        <v>1078</v>
      </c>
      <c r="AP203" s="350"/>
      <c r="AQ203" s="356" t="s">
        <v>37</v>
      </c>
      <c r="AR203" s="350" t="s">
        <v>1222</v>
      </c>
      <c r="AS203" s="379"/>
      <c r="AT203" s="348"/>
      <c r="AU203" s="412"/>
      <c r="AV203" s="352">
        <v>0.53</v>
      </c>
    </row>
    <row r="204" spans="1:48">
      <c r="A204" s="405"/>
      <c r="B204" s="411">
        <v>44642</v>
      </c>
      <c r="C204" s="405"/>
      <c r="D204" s="425" t="s">
        <v>86</v>
      </c>
      <c r="E204" s="426"/>
      <c r="F204" s="427"/>
      <c r="G204" s="428">
        <v>2022</v>
      </c>
      <c r="H204" s="428" t="s">
        <v>4223</v>
      </c>
      <c r="I204" s="427" t="s">
        <v>1699</v>
      </c>
      <c r="J204" s="421"/>
      <c r="K204" s="427" t="s">
        <v>4370</v>
      </c>
      <c r="L204" s="427" t="s">
        <v>2116</v>
      </c>
      <c r="M204" s="421">
        <v>44630</v>
      </c>
      <c r="N204" s="421">
        <v>44743</v>
      </c>
      <c r="O204" s="421"/>
      <c r="P204" s="429"/>
      <c r="Q204" s="421"/>
      <c r="R204" s="421"/>
      <c r="S204" s="427" t="s">
        <v>88</v>
      </c>
      <c r="T204" s="427">
        <v>60</v>
      </c>
      <c r="U204" s="427" t="s">
        <v>1113</v>
      </c>
      <c r="V204" s="430" t="s">
        <v>986</v>
      </c>
      <c r="W204" s="427">
        <v>360</v>
      </c>
      <c r="X204" s="431">
        <v>2304</v>
      </c>
      <c r="Y204" s="413">
        <f t="shared" si="9"/>
        <v>829440</v>
      </c>
      <c r="Z204" s="352">
        <v>0.53500000000000003</v>
      </c>
      <c r="AA204" s="681">
        <f t="shared" si="10"/>
        <v>443750.40000000002</v>
      </c>
      <c r="AB204" s="354"/>
      <c r="AC204" s="355">
        <v>0</v>
      </c>
      <c r="AD204" s="350"/>
      <c r="AE204" s="350"/>
      <c r="AF204" s="695">
        <f t="shared" si="11"/>
        <v>443750.40000000002</v>
      </c>
      <c r="AG204" s="350" t="s">
        <v>1073</v>
      </c>
      <c r="AH204" s="350"/>
      <c r="AI204" s="350">
        <v>60</v>
      </c>
      <c r="AJ204" s="351" t="s">
        <v>2112</v>
      </c>
      <c r="AK204" s="351" t="s">
        <v>50</v>
      </c>
      <c r="AL204" s="357">
        <v>92056</v>
      </c>
      <c r="AM204" s="350" t="s">
        <v>52</v>
      </c>
      <c r="AN204" s="377"/>
      <c r="AO204" s="350" t="s">
        <v>1078</v>
      </c>
      <c r="AP204" s="350"/>
      <c r="AQ204" s="356" t="s">
        <v>37</v>
      </c>
      <c r="AR204" s="350" t="s">
        <v>1222</v>
      </c>
      <c r="AS204" s="379"/>
      <c r="AT204" s="348"/>
      <c r="AU204" s="412"/>
      <c r="AV204" s="352">
        <v>0.53</v>
      </c>
    </row>
    <row r="205" spans="1:48">
      <c r="A205" s="405"/>
      <c r="B205" s="411">
        <v>44642</v>
      </c>
      <c r="C205" s="405"/>
      <c r="D205" s="425" t="s">
        <v>86</v>
      </c>
      <c r="E205" s="426"/>
      <c r="F205" s="427"/>
      <c r="G205" s="428">
        <v>2022</v>
      </c>
      <c r="H205" s="428" t="s">
        <v>4223</v>
      </c>
      <c r="I205" s="427" t="s">
        <v>1699</v>
      </c>
      <c r="J205" s="421"/>
      <c r="K205" s="427" t="s">
        <v>4371</v>
      </c>
      <c r="L205" s="427" t="s">
        <v>2116</v>
      </c>
      <c r="M205" s="421">
        <v>44630</v>
      </c>
      <c r="N205" s="421">
        <v>44774</v>
      </c>
      <c r="O205" s="421"/>
      <c r="P205" s="429"/>
      <c r="Q205" s="421"/>
      <c r="R205" s="421"/>
      <c r="S205" s="427" t="s">
        <v>88</v>
      </c>
      <c r="T205" s="427">
        <v>60</v>
      </c>
      <c r="U205" s="427" t="s">
        <v>1113</v>
      </c>
      <c r="V205" s="430" t="s">
        <v>973</v>
      </c>
      <c r="W205" s="427">
        <v>400</v>
      </c>
      <c r="X205" s="431">
        <v>6144</v>
      </c>
      <c r="Y205" s="413">
        <f t="shared" si="9"/>
        <v>2457600</v>
      </c>
      <c r="Z205" s="352">
        <v>0.55500000000000005</v>
      </c>
      <c r="AA205" s="681">
        <f t="shared" si="10"/>
        <v>1363968.0000000002</v>
      </c>
      <c r="AB205" s="354"/>
      <c r="AC205" s="355">
        <v>0</v>
      </c>
      <c r="AD205" s="350"/>
      <c r="AE205" s="350"/>
      <c r="AF205" s="695">
        <f t="shared" si="11"/>
        <v>1363968.0000000002</v>
      </c>
      <c r="AG205" s="350" t="s">
        <v>1073</v>
      </c>
      <c r="AH205" s="350"/>
      <c r="AI205" s="350">
        <v>60</v>
      </c>
      <c r="AJ205" s="351" t="s">
        <v>2112</v>
      </c>
      <c r="AK205" s="351" t="s">
        <v>50</v>
      </c>
      <c r="AL205" s="357">
        <v>92056</v>
      </c>
      <c r="AM205" s="350" t="s">
        <v>52</v>
      </c>
      <c r="AN205" s="377"/>
      <c r="AO205" s="350" t="s">
        <v>1078</v>
      </c>
      <c r="AP205" s="350"/>
      <c r="AQ205" s="356" t="s">
        <v>37</v>
      </c>
      <c r="AR205" s="350" t="s">
        <v>1222</v>
      </c>
      <c r="AS205" s="379"/>
      <c r="AT205" s="348"/>
      <c r="AU205" s="412"/>
      <c r="AV205" s="352">
        <v>0.53</v>
      </c>
    </row>
    <row r="206" spans="1:48">
      <c r="A206" s="405"/>
      <c r="B206" s="411">
        <v>44642</v>
      </c>
      <c r="C206" s="405"/>
      <c r="D206" s="425" t="s">
        <v>86</v>
      </c>
      <c r="E206" s="426"/>
      <c r="F206" s="427"/>
      <c r="G206" s="428">
        <v>2022</v>
      </c>
      <c r="H206" s="428" t="s">
        <v>4223</v>
      </c>
      <c r="I206" s="427" t="s">
        <v>1699</v>
      </c>
      <c r="J206" s="421"/>
      <c r="K206" s="427" t="s">
        <v>4372</v>
      </c>
      <c r="L206" s="427" t="s">
        <v>2116</v>
      </c>
      <c r="M206" s="421">
        <v>44630</v>
      </c>
      <c r="N206" s="421">
        <v>44774</v>
      </c>
      <c r="O206" s="421"/>
      <c r="P206" s="429"/>
      <c r="Q206" s="421"/>
      <c r="R206" s="421"/>
      <c r="S206" s="427" t="s">
        <v>88</v>
      </c>
      <c r="T206" s="427">
        <v>60</v>
      </c>
      <c r="U206" s="427" t="s">
        <v>1113</v>
      </c>
      <c r="V206" s="430" t="s">
        <v>986</v>
      </c>
      <c r="W206" s="427">
        <v>360</v>
      </c>
      <c r="X206" s="431">
        <v>2304</v>
      </c>
      <c r="Y206" s="413">
        <f t="shared" si="9"/>
        <v>829440</v>
      </c>
      <c r="Z206" s="352">
        <v>0.53500000000000003</v>
      </c>
      <c r="AA206" s="681">
        <f t="shared" si="10"/>
        <v>443750.40000000002</v>
      </c>
      <c r="AB206" s="354"/>
      <c r="AC206" s="355">
        <v>0</v>
      </c>
      <c r="AD206" s="350"/>
      <c r="AE206" s="350"/>
      <c r="AF206" s="695">
        <f t="shared" si="11"/>
        <v>443750.40000000002</v>
      </c>
      <c r="AG206" s="350" t="s">
        <v>1073</v>
      </c>
      <c r="AH206" s="350"/>
      <c r="AI206" s="350">
        <v>60</v>
      </c>
      <c r="AJ206" s="351" t="s">
        <v>2112</v>
      </c>
      <c r="AK206" s="351" t="s">
        <v>50</v>
      </c>
      <c r="AL206" s="357">
        <v>92056</v>
      </c>
      <c r="AM206" s="350" t="s">
        <v>52</v>
      </c>
      <c r="AN206" s="377"/>
      <c r="AO206" s="350" t="s">
        <v>1078</v>
      </c>
      <c r="AP206" s="350"/>
      <c r="AQ206" s="356" t="s">
        <v>37</v>
      </c>
      <c r="AR206" s="350" t="s">
        <v>1222</v>
      </c>
      <c r="AS206" s="379"/>
      <c r="AT206" s="348"/>
      <c r="AU206" s="412"/>
      <c r="AV206" s="352">
        <v>0.53</v>
      </c>
    </row>
    <row r="207" spans="1:48">
      <c r="A207" s="405"/>
      <c r="B207" s="411">
        <v>44642</v>
      </c>
      <c r="C207" s="405"/>
      <c r="D207" s="425" t="s">
        <v>86</v>
      </c>
      <c r="E207" s="426"/>
      <c r="F207" s="427"/>
      <c r="G207" s="428">
        <v>2022</v>
      </c>
      <c r="H207" s="428" t="s">
        <v>4223</v>
      </c>
      <c r="I207" s="427" t="s">
        <v>1699</v>
      </c>
      <c r="J207" s="421"/>
      <c r="K207" s="427" t="s">
        <v>4373</v>
      </c>
      <c r="L207" s="427" t="s">
        <v>2116</v>
      </c>
      <c r="M207" s="421">
        <v>44630</v>
      </c>
      <c r="N207" s="421">
        <v>44805</v>
      </c>
      <c r="O207" s="421"/>
      <c r="P207" s="429"/>
      <c r="Q207" s="421"/>
      <c r="R207" s="421"/>
      <c r="S207" s="427" t="s">
        <v>88</v>
      </c>
      <c r="T207" s="427">
        <v>60</v>
      </c>
      <c r="U207" s="427" t="s">
        <v>1113</v>
      </c>
      <c r="V207" s="430" t="s">
        <v>973</v>
      </c>
      <c r="W207" s="427">
        <v>400</v>
      </c>
      <c r="X207" s="431">
        <v>6144</v>
      </c>
      <c r="Y207" s="413">
        <f t="shared" si="9"/>
        <v>2457600</v>
      </c>
      <c r="Z207" s="352">
        <v>0.55500000000000005</v>
      </c>
      <c r="AA207" s="681">
        <f t="shared" si="10"/>
        <v>1363968.0000000002</v>
      </c>
      <c r="AB207" s="354"/>
      <c r="AC207" s="355">
        <v>0</v>
      </c>
      <c r="AD207" s="350"/>
      <c r="AE207" s="350"/>
      <c r="AF207" s="695">
        <f t="shared" si="11"/>
        <v>1363968.0000000002</v>
      </c>
      <c r="AG207" s="350" t="s">
        <v>1073</v>
      </c>
      <c r="AH207" s="350"/>
      <c r="AI207" s="350">
        <v>60</v>
      </c>
      <c r="AJ207" s="351" t="s">
        <v>2112</v>
      </c>
      <c r="AK207" s="351" t="s">
        <v>50</v>
      </c>
      <c r="AL207" s="357">
        <v>92056</v>
      </c>
      <c r="AM207" s="350" t="s">
        <v>52</v>
      </c>
      <c r="AN207" s="377"/>
      <c r="AO207" s="350" t="s">
        <v>1078</v>
      </c>
      <c r="AP207" s="350"/>
      <c r="AQ207" s="356" t="s">
        <v>37</v>
      </c>
      <c r="AR207" s="350" t="s">
        <v>1222</v>
      </c>
      <c r="AS207" s="379"/>
      <c r="AT207" s="348"/>
      <c r="AU207" s="412"/>
      <c r="AV207" s="352">
        <v>0.53</v>
      </c>
    </row>
    <row r="208" spans="1:48">
      <c r="A208" s="405"/>
      <c r="B208" s="411">
        <v>44642</v>
      </c>
      <c r="C208" s="405"/>
      <c r="D208" s="425" t="s">
        <v>86</v>
      </c>
      <c r="E208" s="426" t="s">
        <v>4374</v>
      </c>
      <c r="F208" s="427"/>
      <c r="G208" s="428">
        <v>2022</v>
      </c>
      <c r="H208" s="428" t="s">
        <v>3062</v>
      </c>
      <c r="I208" s="427" t="s">
        <v>1699</v>
      </c>
      <c r="J208" s="421"/>
      <c r="K208" s="427" t="s">
        <v>4375</v>
      </c>
      <c r="L208" s="427" t="s">
        <v>1723</v>
      </c>
      <c r="M208" s="421">
        <v>44641</v>
      </c>
      <c r="N208" s="421">
        <v>44855</v>
      </c>
      <c r="O208" s="421"/>
      <c r="P208" s="429"/>
      <c r="Q208" s="421"/>
      <c r="R208" s="421"/>
      <c r="S208" s="427" t="s">
        <v>88</v>
      </c>
      <c r="T208" s="427">
        <v>60</v>
      </c>
      <c r="U208" s="427"/>
      <c r="V208" s="430" t="s">
        <v>973</v>
      </c>
      <c r="W208" s="427">
        <v>400</v>
      </c>
      <c r="X208" s="431">
        <v>3840</v>
      </c>
      <c r="Y208" s="413">
        <f t="shared" si="9"/>
        <v>1536000</v>
      </c>
      <c r="Z208" s="352">
        <v>0.55000000000000004</v>
      </c>
      <c r="AA208" s="681">
        <f t="shared" si="10"/>
        <v>844800.00000000012</v>
      </c>
      <c r="AB208" s="354"/>
      <c r="AC208" s="355">
        <v>0</v>
      </c>
      <c r="AD208" s="350"/>
      <c r="AE208" s="350"/>
      <c r="AF208" s="695">
        <f t="shared" si="11"/>
        <v>844800.00000000012</v>
      </c>
      <c r="AG208" s="350" t="s">
        <v>1073</v>
      </c>
      <c r="AH208" s="350"/>
      <c r="AI208" s="350">
        <v>60</v>
      </c>
      <c r="AJ208" s="351" t="s">
        <v>1724</v>
      </c>
      <c r="AK208" s="351" t="s">
        <v>50</v>
      </c>
      <c r="AL208" s="357">
        <v>92126</v>
      </c>
      <c r="AM208" s="350" t="s">
        <v>52</v>
      </c>
      <c r="AN208" s="377"/>
      <c r="AO208" s="350" t="s">
        <v>1078</v>
      </c>
      <c r="AP208" s="350"/>
      <c r="AQ208" s="356" t="s">
        <v>37</v>
      </c>
      <c r="AR208" s="350"/>
      <c r="AS208" s="379"/>
      <c r="AT208" s="348" t="s">
        <v>1509</v>
      </c>
      <c r="AU208" s="412"/>
      <c r="AV208" s="352">
        <v>0.52</v>
      </c>
    </row>
    <row r="209" spans="1:48">
      <c r="A209" s="405"/>
      <c r="B209" s="411">
        <v>44642</v>
      </c>
      <c r="C209" s="405"/>
      <c r="D209" s="425" t="s">
        <v>86</v>
      </c>
      <c r="E209" s="426" t="s">
        <v>4376</v>
      </c>
      <c r="F209" s="427"/>
      <c r="G209" s="428">
        <v>2022</v>
      </c>
      <c r="H209" s="428" t="s">
        <v>3062</v>
      </c>
      <c r="I209" s="427" t="s">
        <v>1699</v>
      </c>
      <c r="J209" s="421"/>
      <c r="K209" s="427" t="s">
        <v>4377</v>
      </c>
      <c r="L209" s="427" t="s">
        <v>1723</v>
      </c>
      <c r="M209" s="421">
        <v>44641</v>
      </c>
      <c r="N209" s="421">
        <v>44886</v>
      </c>
      <c r="O209" s="421"/>
      <c r="P209" s="429"/>
      <c r="Q209" s="421"/>
      <c r="R209" s="421"/>
      <c r="S209" s="427" t="s">
        <v>88</v>
      </c>
      <c r="T209" s="427">
        <v>60</v>
      </c>
      <c r="U209" s="427"/>
      <c r="V209" s="430" t="s">
        <v>973</v>
      </c>
      <c r="W209" s="427">
        <v>400</v>
      </c>
      <c r="X209" s="431">
        <v>3840</v>
      </c>
      <c r="Y209" s="413">
        <f t="shared" si="9"/>
        <v>1536000</v>
      </c>
      <c r="Z209" s="352">
        <v>0.55000000000000004</v>
      </c>
      <c r="AA209" s="681">
        <f t="shared" si="10"/>
        <v>844800.00000000012</v>
      </c>
      <c r="AB209" s="354"/>
      <c r="AC209" s="355">
        <v>0</v>
      </c>
      <c r="AD209" s="350"/>
      <c r="AE209" s="350"/>
      <c r="AF209" s="695">
        <f t="shared" si="11"/>
        <v>844800.00000000012</v>
      </c>
      <c r="AG209" s="350" t="s">
        <v>1073</v>
      </c>
      <c r="AH209" s="350"/>
      <c r="AI209" s="350">
        <v>60</v>
      </c>
      <c r="AJ209" s="351" t="s">
        <v>1724</v>
      </c>
      <c r="AK209" s="351" t="s">
        <v>50</v>
      </c>
      <c r="AL209" s="357">
        <v>92126</v>
      </c>
      <c r="AM209" s="350" t="s">
        <v>52</v>
      </c>
      <c r="AN209" s="377"/>
      <c r="AO209" s="350" t="s">
        <v>1078</v>
      </c>
      <c r="AP209" s="350"/>
      <c r="AQ209" s="356" t="s">
        <v>37</v>
      </c>
      <c r="AR209" s="350"/>
      <c r="AS209" s="379"/>
      <c r="AT209" s="348" t="s">
        <v>1509</v>
      </c>
      <c r="AU209" s="412"/>
      <c r="AV209" s="352">
        <v>0.52</v>
      </c>
    </row>
    <row r="210" spans="1:48">
      <c r="A210" s="405"/>
      <c r="B210" s="411">
        <v>44642</v>
      </c>
      <c r="C210" s="405"/>
      <c r="D210" s="425" t="s">
        <v>86</v>
      </c>
      <c r="E210" s="426" t="s">
        <v>4378</v>
      </c>
      <c r="F210" s="427"/>
      <c r="G210" s="428">
        <v>2022</v>
      </c>
      <c r="H210" s="428" t="s">
        <v>3062</v>
      </c>
      <c r="I210" s="427" t="s">
        <v>1699</v>
      </c>
      <c r="J210" s="421"/>
      <c r="K210" s="427" t="s">
        <v>4379</v>
      </c>
      <c r="L210" s="427" t="s">
        <v>1723</v>
      </c>
      <c r="M210" s="421">
        <v>44641</v>
      </c>
      <c r="N210" s="421">
        <v>44916</v>
      </c>
      <c r="O210" s="421"/>
      <c r="P210" s="429"/>
      <c r="Q210" s="421"/>
      <c r="R210" s="421"/>
      <c r="S210" s="427" t="s">
        <v>88</v>
      </c>
      <c r="T210" s="427">
        <v>60</v>
      </c>
      <c r="U210" s="427"/>
      <c r="V210" s="430" t="s">
        <v>973</v>
      </c>
      <c r="W210" s="427">
        <v>400</v>
      </c>
      <c r="X210" s="431">
        <v>3840</v>
      </c>
      <c r="Y210" s="413">
        <f t="shared" si="9"/>
        <v>1536000</v>
      </c>
      <c r="Z210" s="352">
        <v>0.55000000000000004</v>
      </c>
      <c r="AA210" s="681">
        <f t="shared" si="10"/>
        <v>844800.00000000012</v>
      </c>
      <c r="AB210" s="354"/>
      <c r="AC210" s="355">
        <v>0</v>
      </c>
      <c r="AD210" s="350"/>
      <c r="AE210" s="350"/>
      <c r="AF210" s="695">
        <f t="shared" si="11"/>
        <v>844800.00000000012</v>
      </c>
      <c r="AG210" s="350" t="s">
        <v>1073</v>
      </c>
      <c r="AH210" s="350"/>
      <c r="AI210" s="350">
        <v>60</v>
      </c>
      <c r="AJ210" s="351" t="s">
        <v>1724</v>
      </c>
      <c r="AK210" s="351" t="s">
        <v>50</v>
      </c>
      <c r="AL210" s="357">
        <v>92126</v>
      </c>
      <c r="AM210" s="350" t="s">
        <v>52</v>
      </c>
      <c r="AN210" s="377"/>
      <c r="AO210" s="350" t="s">
        <v>1078</v>
      </c>
      <c r="AP210" s="350"/>
      <c r="AQ210" s="356" t="s">
        <v>37</v>
      </c>
      <c r="AR210" s="350"/>
      <c r="AS210" s="379"/>
      <c r="AT210" s="348" t="s">
        <v>1509</v>
      </c>
      <c r="AU210" s="412"/>
      <c r="AV210" s="352">
        <v>0.52</v>
      </c>
    </row>
    <row r="211" spans="1:48">
      <c r="A211" s="405"/>
      <c r="B211" s="411">
        <v>44642</v>
      </c>
      <c r="C211" s="405"/>
      <c r="D211" s="425" t="s">
        <v>86</v>
      </c>
      <c r="E211" s="426"/>
      <c r="F211" s="427"/>
      <c r="G211" s="428">
        <v>2022</v>
      </c>
      <c r="H211" s="428" t="s">
        <v>4223</v>
      </c>
      <c r="I211" s="427" t="s">
        <v>1699</v>
      </c>
      <c r="J211" s="421"/>
      <c r="K211" s="427" t="s">
        <v>4380</v>
      </c>
      <c r="L211" s="427" t="s">
        <v>2116</v>
      </c>
      <c r="M211" s="421">
        <v>44630</v>
      </c>
      <c r="N211" s="421">
        <v>44805</v>
      </c>
      <c r="O211" s="421"/>
      <c r="P211" s="429"/>
      <c r="Q211" s="421"/>
      <c r="R211" s="421"/>
      <c r="S211" s="427" t="s">
        <v>88</v>
      </c>
      <c r="T211" s="427">
        <v>60</v>
      </c>
      <c r="U211" s="427" t="s">
        <v>1113</v>
      </c>
      <c r="V211" s="430" t="s">
        <v>986</v>
      </c>
      <c r="W211" s="427">
        <v>360</v>
      </c>
      <c r="X211" s="431">
        <v>2304</v>
      </c>
      <c r="Y211" s="413">
        <f t="shared" si="9"/>
        <v>829440</v>
      </c>
      <c r="Z211" s="352">
        <v>0.53500000000000003</v>
      </c>
      <c r="AA211" s="681">
        <f t="shared" si="10"/>
        <v>443750.40000000002</v>
      </c>
      <c r="AB211" s="354"/>
      <c r="AC211" s="355">
        <v>0</v>
      </c>
      <c r="AD211" s="350"/>
      <c r="AE211" s="350"/>
      <c r="AF211" s="695">
        <f t="shared" si="11"/>
        <v>443750.40000000002</v>
      </c>
      <c r="AG211" s="350" t="s">
        <v>1073</v>
      </c>
      <c r="AH211" s="350"/>
      <c r="AI211" s="350">
        <v>60</v>
      </c>
      <c r="AJ211" s="351" t="s">
        <v>2112</v>
      </c>
      <c r="AK211" s="351" t="s">
        <v>50</v>
      </c>
      <c r="AL211" s="357">
        <v>92056</v>
      </c>
      <c r="AM211" s="350" t="s">
        <v>52</v>
      </c>
      <c r="AN211" s="377"/>
      <c r="AO211" s="350" t="s">
        <v>1078</v>
      </c>
      <c r="AP211" s="350"/>
      <c r="AQ211" s="356" t="s">
        <v>37</v>
      </c>
      <c r="AR211" s="350" t="s">
        <v>1222</v>
      </c>
      <c r="AS211" s="379"/>
      <c r="AT211" s="348"/>
      <c r="AU211" s="412"/>
      <c r="AV211" s="352">
        <v>0.53</v>
      </c>
    </row>
    <row r="212" spans="1:48">
      <c r="A212" s="405"/>
      <c r="B212" s="411"/>
      <c r="C212" s="405"/>
      <c r="D212" s="425" t="s">
        <v>86</v>
      </c>
      <c r="E212" s="426"/>
      <c r="F212" s="427"/>
      <c r="G212" s="428">
        <v>2022</v>
      </c>
      <c r="H212" s="428" t="s">
        <v>4223</v>
      </c>
      <c r="I212" s="427" t="s">
        <v>1699</v>
      </c>
      <c r="J212" s="421"/>
      <c r="K212" s="427" t="s">
        <v>4381</v>
      </c>
      <c r="L212" s="427" t="s">
        <v>2116</v>
      </c>
      <c r="M212" s="421">
        <v>44656</v>
      </c>
      <c r="N212" s="421">
        <v>44867</v>
      </c>
      <c r="O212" s="421"/>
      <c r="P212" s="429"/>
      <c r="Q212" s="421"/>
      <c r="R212" s="421"/>
      <c r="S212" s="427" t="s">
        <v>88</v>
      </c>
      <c r="T212" s="427">
        <v>60</v>
      </c>
      <c r="U212" s="427" t="s">
        <v>1113</v>
      </c>
      <c r="V212" s="430" t="s">
        <v>973</v>
      </c>
      <c r="W212" s="427">
        <v>400</v>
      </c>
      <c r="X212" s="431">
        <v>6912</v>
      </c>
      <c r="Y212" s="413">
        <f t="shared" si="9"/>
        <v>2764800</v>
      </c>
      <c r="Z212" s="352">
        <v>0.55500000000000005</v>
      </c>
      <c r="AA212" s="681">
        <f t="shared" si="10"/>
        <v>1534464.0000000002</v>
      </c>
      <c r="AB212" s="354"/>
      <c r="AC212" s="355">
        <v>0</v>
      </c>
      <c r="AD212" s="350"/>
      <c r="AE212" s="350"/>
      <c r="AF212" s="695">
        <f t="shared" si="11"/>
        <v>1534464.0000000002</v>
      </c>
      <c r="AG212" s="350" t="s">
        <v>1073</v>
      </c>
      <c r="AH212" s="350"/>
      <c r="AI212" s="350">
        <v>60</v>
      </c>
      <c r="AJ212" s="351" t="s">
        <v>2112</v>
      </c>
      <c r="AK212" s="351" t="s">
        <v>50</v>
      </c>
      <c r="AL212" s="357">
        <v>92056</v>
      </c>
      <c r="AM212" s="350" t="s">
        <v>52</v>
      </c>
      <c r="AN212" s="377"/>
      <c r="AO212" s="350" t="s">
        <v>1078</v>
      </c>
      <c r="AP212" s="350"/>
      <c r="AQ212" s="356" t="s">
        <v>37</v>
      </c>
      <c r="AR212" s="350" t="s">
        <v>1222</v>
      </c>
      <c r="AS212" s="379"/>
      <c r="AT212" s="348"/>
      <c r="AU212" s="412"/>
      <c r="AV212" s="352">
        <v>0.53</v>
      </c>
    </row>
    <row r="213" spans="1:48">
      <c r="A213" s="405"/>
      <c r="B213" s="411"/>
      <c r="C213" s="405"/>
      <c r="D213" s="425" t="s">
        <v>86</v>
      </c>
      <c r="E213" s="426"/>
      <c r="F213" s="427"/>
      <c r="G213" s="428">
        <v>2022</v>
      </c>
      <c r="H213" s="428" t="s">
        <v>4223</v>
      </c>
      <c r="I213" s="427" t="s">
        <v>1699</v>
      </c>
      <c r="J213" s="421"/>
      <c r="K213" s="427" t="s">
        <v>4382</v>
      </c>
      <c r="L213" s="427" t="s">
        <v>2116</v>
      </c>
      <c r="M213" s="421">
        <v>44656</v>
      </c>
      <c r="N213" s="421">
        <v>44839</v>
      </c>
      <c r="O213" s="421"/>
      <c r="P213" s="429"/>
      <c r="Q213" s="421"/>
      <c r="R213" s="421"/>
      <c r="S213" s="427" t="s">
        <v>88</v>
      </c>
      <c r="T213" s="427">
        <v>60</v>
      </c>
      <c r="U213" s="427" t="s">
        <v>1113</v>
      </c>
      <c r="V213" s="430" t="s">
        <v>973</v>
      </c>
      <c r="W213" s="427">
        <v>400</v>
      </c>
      <c r="X213" s="431">
        <v>9216</v>
      </c>
      <c r="Y213" s="413">
        <f t="shared" si="9"/>
        <v>3686400</v>
      </c>
      <c r="Z213" s="352">
        <v>0.55500000000000005</v>
      </c>
      <c r="AA213" s="681">
        <f t="shared" si="10"/>
        <v>2045952.0000000002</v>
      </c>
      <c r="AB213" s="354"/>
      <c r="AC213" s="355">
        <v>0</v>
      </c>
      <c r="AD213" s="350"/>
      <c r="AE213" s="350"/>
      <c r="AF213" s="695">
        <f t="shared" si="11"/>
        <v>2045952.0000000002</v>
      </c>
      <c r="AG213" s="350" t="s">
        <v>1073</v>
      </c>
      <c r="AH213" s="350"/>
      <c r="AI213" s="350">
        <v>60</v>
      </c>
      <c r="AJ213" s="351" t="s">
        <v>2112</v>
      </c>
      <c r="AK213" s="351" t="s">
        <v>50</v>
      </c>
      <c r="AL213" s="357">
        <v>92056</v>
      </c>
      <c r="AM213" s="350" t="s">
        <v>52</v>
      </c>
      <c r="AN213" s="377"/>
      <c r="AO213" s="350" t="s">
        <v>1078</v>
      </c>
      <c r="AP213" s="350"/>
      <c r="AQ213" s="356" t="s">
        <v>37</v>
      </c>
      <c r="AR213" s="350" t="s">
        <v>1222</v>
      </c>
      <c r="AS213" s="379"/>
      <c r="AT213" s="348"/>
      <c r="AU213" s="412"/>
      <c r="AV213" s="352">
        <v>0.53</v>
      </c>
    </row>
    <row r="214" spans="1:48">
      <c r="A214" s="405"/>
      <c r="B214" s="411">
        <v>44642</v>
      </c>
      <c r="C214" s="405"/>
      <c r="D214" s="425" t="s">
        <v>86</v>
      </c>
      <c r="E214" s="426" t="s">
        <v>2038</v>
      </c>
      <c r="F214" s="427"/>
      <c r="G214" s="428">
        <v>2022</v>
      </c>
      <c r="H214" s="428" t="s">
        <v>3062</v>
      </c>
      <c r="I214" s="427" t="s">
        <v>1699</v>
      </c>
      <c r="J214" s="421"/>
      <c r="K214" s="427" t="s">
        <v>4383</v>
      </c>
      <c r="L214" s="427" t="s">
        <v>1723</v>
      </c>
      <c r="M214" s="421">
        <v>44641</v>
      </c>
      <c r="N214" s="421">
        <v>44855</v>
      </c>
      <c r="O214" s="421"/>
      <c r="P214" s="429"/>
      <c r="Q214" s="421"/>
      <c r="R214" s="421"/>
      <c r="S214" s="427" t="s">
        <v>88</v>
      </c>
      <c r="T214" s="427">
        <v>60</v>
      </c>
      <c r="U214" s="427"/>
      <c r="V214" s="430" t="s">
        <v>973</v>
      </c>
      <c r="W214" s="427">
        <v>400</v>
      </c>
      <c r="X214" s="431">
        <v>1536</v>
      </c>
      <c r="Y214" s="413">
        <f t="shared" si="9"/>
        <v>614400</v>
      </c>
      <c r="Z214" s="352">
        <v>0.55000000000000004</v>
      </c>
      <c r="AA214" s="681">
        <f t="shared" si="10"/>
        <v>337920</v>
      </c>
      <c r="AB214" s="354"/>
      <c r="AC214" s="355">
        <v>0</v>
      </c>
      <c r="AD214" s="350"/>
      <c r="AE214" s="350"/>
      <c r="AF214" s="695">
        <f t="shared" si="11"/>
        <v>337920</v>
      </c>
      <c r="AG214" s="350" t="s">
        <v>1073</v>
      </c>
      <c r="AH214" s="350"/>
      <c r="AI214" s="350">
        <v>60</v>
      </c>
      <c r="AJ214" s="351" t="s">
        <v>1724</v>
      </c>
      <c r="AK214" s="351" t="s">
        <v>50</v>
      </c>
      <c r="AL214" s="357">
        <v>92126</v>
      </c>
      <c r="AM214" s="350" t="s">
        <v>52</v>
      </c>
      <c r="AN214" s="377"/>
      <c r="AO214" s="350" t="s">
        <v>1078</v>
      </c>
      <c r="AP214" s="350"/>
      <c r="AQ214" s="356" t="s">
        <v>37</v>
      </c>
      <c r="AR214" s="350"/>
      <c r="AS214" s="379"/>
      <c r="AT214" s="348" t="s">
        <v>1509</v>
      </c>
      <c r="AU214" s="412"/>
      <c r="AV214" s="352">
        <v>0.52</v>
      </c>
    </row>
    <row r="215" spans="1:48">
      <c r="A215" s="405"/>
      <c r="B215" s="411">
        <v>44642</v>
      </c>
      <c r="C215" s="405"/>
      <c r="D215" s="425" t="s">
        <v>86</v>
      </c>
      <c r="E215" s="426" t="s">
        <v>2038</v>
      </c>
      <c r="F215" s="427"/>
      <c r="G215" s="428">
        <v>2022</v>
      </c>
      <c r="H215" s="428" t="s">
        <v>3062</v>
      </c>
      <c r="I215" s="427" t="s">
        <v>1699</v>
      </c>
      <c r="J215" s="421"/>
      <c r="K215" s="427" t="s">
        <v>4384</v>
      </c>
      <c r="L215" s="427" t="s">
        <v>1723</v>
      </c>
      <c r="M215" s="421">
        <v>44641</v>
      </c>
      <c r="N215" s="421">
        <v>44886</v>
      </c>
      <c r="O215" s="421"/>
      <c r="P215" s="429"/>
      <c r="Q215" s="421"/>
      <c r="R215" s="421"/>
      <c r="S215" s="427" t="s">
        <v>88</v>
      </c>
      <c r="T215" s="427">
        <v>60</v>
      </c>
      <c r="U215" s="427"/>
      <c r="V215" s="430" t="s">
        <v>973</v>
      </c>
      <c r="W215" s="427">
        <v>400</v>
      </c>
      <c r="X215" s="431">
        <v>1536</v>
      </c>
      <c r="Y215" s="413">
        <f t="shared" si="9"/>
        <v>614400</v>
      </c>
      <c r="Z215" s="352">
        <v>0.55000000000000004</v>
      </c>
      <c r="AA215" s="681">
        <f t="shared" si="10"/>
        <v>337920</v>
      </c>
      <c r="AB215" s="354"/>
      <c r="AC215" s="355">
        <v>0</v>
      </c>
      <c r="AD215" s="350"/>
      <c r="AE215" s="350"/>
      <c r="AF215" s="695">
        <f t="shared" si="11"/>
        <v>337920</v>
      </c>
      <c r="AG215" s="350" t="s">
        <v>1073</v>
      </c>
      <c r="AH215" s="350"/>
      <c r="AI215" s="350">
        <v>60</v>
      </c>
      <c r="AJ215" s="351" t="s">
        <v>1724</v>
      </c>
      <c r="AK215" s="351" t="s">
        <v>50</v>
      </c>
      <c r="AL215" s="357">
        <v>92126</v>
      </c>
      <c r="AM215" s="350" t="s">
        <v>52</v>
      </c>
      <c r="AN215" s="377"/>
      <c r="AO215" s="350" t="s">
        <v>1078</v>
      </c>
      <c r="AP215" s="350"/>
      <c r="AQ215" s="356" t="s">
        <v>37</v>
      </c>
      <c r="AR215" s="350"/>
      <c r="AS215" s="379"/>
      <c r="AT215" s="348" t="s">
        <v>1509</v>
      </c>
      <c r="AU215" s="412"/>
      <c r="AV215" s="352">
        <v>0.52</v>
      </c>
    </row>
    <row r="216" spans="1:48">
      <c r="A216" s="405"/>
      <c r="B216" s="411">
        <v>44642</v>
      </c>
      <c r="C216" s="405"/>
      <c r="D216" s="425" t="s">
        <v>86</v>
      </c>
      <c r="E216" s="426" t="s">
        <v>2038</v>
      </c>
      <c r="F216" s="427"/>
      <c r="G216" s="428">
        <v>2022</v>
      </c>
      <c r="H216" s="428" t="s">
        <v>3062</v>
      </c>
      <c r="I216" s="427" t="s">
        <v>1699</v>
      </c>
      <c r="J216" s="421"/>
      <c r="K216" s="427" t="s">
        <v>4385</v>
      </c>
      <c r="L216" s="427" t="s">
        <v>1723</v>
      </c>
      <c r="M216" s="421">
        <v>44641</v>
      </c>
      <c r="N216" s="421">
        <v>44916</v>
      </c>
      <c r="O216" s="421"/>
      <c r="P216" s="429"/>
      <c r="Q216" s="421"/>
      <c r="R216" s="421"/>
      <c r="S216" s="427" t="s">
        <v>88</v>
      </c>
      <c r="T216" s="427">
        <v>60</v>
      </c>
      <c r="U216" s="427"/>
      <c r="V216" s="430" t="s">
        <v>973</v>
      </c>
      <c r="W216" s="427">
        <v>400</v>
      </c>
      <c r="X216" s="431">
        <v>1536</v>
      </c>
      <c r="Y216" s="413">
        <f t="shared" si="9"/>
        <v>614400</v>
      </c>
      <c r="Z216" s="352">
        <v>0.55000000000000004</v>
      </c>
      <c r="AA216" s="681">
        <f t="shared" si="10"/>
        <v>337920</v>
      </c>
      <c r="AB216" s="354"/>
      <c r="AC216" s="355">
        <v>0</v>
      </c>
      <c r="AD216" s="350"/>
      <c r="AE216" s="350"/>
      <c r="AF216" s="695">
        <f t="shared" si="11"/>
        <v>337920</v>
      </c>
      <c r="AG216" s="350" t="s">
        <v>1073</v>
      </c>
      <c r="AH216" s="350"/>
      <c r="AI216" s="350">
        <v>60</v>
      </c>
      <c r="AJ216" s="351" t="s">
        <v>1724</v>
      </c>
      <c r="AK216" s="351" t="s">
        <v>50</v>
      </c>
      <c r="AL216" s="357">
        <v>92126</v>
      </c>
      <c r="AM216" s="350" t="s">
        <v>52</v>
      </c>
      <c r="AN216" s="377"/>
      <c r="AO216" s="350" t="s">
        <v>1078</v>
      </c>
      <c r="AP216" s="350"/>
      <c r="AQ216" s="356" t="s">
        <v>37</v>
      </c>
      <c r="AR216" s="350"/>
      <c r="AS216" s="379"/>
      <c r="AT216" s="348" t="s">
        <v>1509</v>
      </c>
      <c r="AU216" s="412"/>
      <c r="AV216" s="352">
        <v>0.52</v>
      </c>
    </row>
    <row r="217" spans="1:48">
      <c r="A217" s="405"/>
      <c r="B217" s="411">
        <v>44642</v>
      </c>
      <c r="C217" s="405"/>
      <c r="D217" s="425" t="s">
        <v>86</v>
      </c>
      <c r="E217" s="426" t="s">
        <v>2038</v>
      </c>
      <c r="F217" s="427"/>
      <c r="G217" s="428">
        <v>2022</v>
      </c>
      <c r="H217" s="428" t="s">
        <v>3062</v>
      </c>
      <c r="I217" s="427" t="s">
        <v>1699</v>
      </c>
      <c r="J217" s="421"/>
      <c r="K217" s="427" t="s">
        <v>4386</v>
      </c>
      <c r="L217" s="427" t="s">
        <v>1723</v>
      </c>
      <c r="M217" s="421">
        <v>44641</v>
      </c>
      <c r="N217" s="421">
        <v>44774</v>
      </c>
      <c r="O217" s="421"/>
      <c r="P217" s="429"/>
      <c r="Q217" s="421"/>
      <c r="R217" s="421"/>
      <c r="S217" s="427" t="s">
        <v>88</v>
      </c>
      <c r="T217" s="427">
        <v>60</v>
      </c>
      <c r="U217" s="427"/>
      <c r="V217" s="430" t="s">
        <v>986</v>
      </c>
      <c r="W217" s="427">
        <v>360</v>
      </c>
      <c r="X217" s="431">
        <v>2304</v>
      </c>
      <c r="Y217" s="413">
        <f t="shared" si="9"/>
        <v>829440</v>
      </c>
      <c r="Z217" s="352">
        <v>0.53</v>
      </c>
      <c r="AA217" s="681">
        <f t="shared" si="10"/>
        <v>439603.20000000001</v>
      </c>
      <c r="AB217" s="354"/>
      <c r="AC217" s="355">
        <v>0</v>
      </c>
      <c r="AD217" s="350"/>
      <c r="AE217" s="350"/>
      <c r="AF217" s="695">
        <f t="shared" si="11"/>
        <v>439603.20000000001</v>
      </c>
      <c r="AG217" s="350" t="s">
        <v>1073</v>
      </c>
      <c r="AH217" s="350"/>
      <c r="AI217" s="350">
        <v>60</v>
      </c>
      <c r="AJ217" s="351" t="s">
        <v>1724</v>
      </c>
      <c r="AK217" s="351" t="s">
        <v>50</v>
      </c>
      <c r="AL217" s="357">
        <v>92126</v>
      </c>
      <c r="AM217" s="350" t="s">
        <v>52</v>
      </c>
      <c r="AN217" s="377"/>
      <c r="AO217" s="350" t="s">
        <v>1078</v>
      </c>
      <c r="AP217" s="350"/>
      <c r="AQ217" s="356" t="s">
        <v>37</v>
      </c>
      <c r="AR217" s="350"/>
      <c r="AS217" s="379"/>
      <c r="AT217" s="348" t="s">
        <v>1509</v>
      </c>
      <c r="AU217" s="412"/>
      <c r="AV217" s="352">
        <v>0.52</v>
      </c>
    </row>
    <row r="218" spans="1:48">
      <c r="A218" s="405"/>
      <c r="B218" s="411">
        <v>44642</v>
      </c>
      <c r="C218" s="405"/>
      <c r="D218" s="425" t="s">
        <v>86</v>
      </c>
      <c r="E218" s="426" t="s">
        <v>2038</v>
      </c>
      <c r="F218" s="427"/>
      <c r="G218" s="428">
        <v>2022</v>
      </c>
      <c r="H218" s="428" t="s">
        <v>3062</v>
      </c>
      <c r="I218" s="427" t="s">
        <v>1699</v>
      </c>
      <c r="J218" s="421"/>
      <c r="K218" s="427" t="s">
        <v>4387</v>
      </c>
      <c r="L218" s="427" t="s">
        <v>1723</v>
      </c>
      <c r="M218" s="421">
        <v>44641</v>
      </c>
      <c r="N218" s="421">
        <v>44805</v>
      </c>
      <c r="O218" s="421"/>
      <c r="P218" s="429"/>
      <c r="Q218" s="421"/>
      <c r="R218" s="421"/>
      <c r="S218" s="427" t="s">
        <v>88</v>
      </c>
      <c r="T218" s="427">
        <v>60</v>
      </c>
      <c r="U218" s="427"/>
      <c r="V218" s="430" t="s">
        <v>986</v>
      </c>
      <c r="W218" s="427">
        <v>360</v>
      </c>
      <c r="X218" s="431">
        <v>1536</v>
      </c>
      <c r="Y218" s="413">
        <f t="shared" si="9"/>
        <v>552960</v>
      </c>
      <c r="Z218" s="352">
        <v>0.53</v>
      </c>
      <c r="AA218" s="681">
        <f t="shared" si="10"/>
        <v>293068.79999999999</v>
      </c>
      <c r="AB218" s="354"/>
      <c r="AC218" s="355">
        <v>0</v>
      </c>
      <c r="AD218" s="350"/>
      <c r="AE218" s="350"/>
      <c r="AF218" s="695">
        <f t="shared" si="11"/>
        <v>293068.79999999999</v>
      </c>
      <c r="AG218" s="350" t="s">
        <v>1073</v>
      </c>
      <c r="AH218" s="350"/>
      <c r="AI218" s="350">
        <v>60</v>
      </c>
      <c r="AJ218" s="351" t="s">
        <v>1724</v>
      </c>
      <c r="AK218" s="351" t="s">
        <v>50</v>
      </c>
      <c r="AL218" s="357">
        <v>92126</v>
      </c>
      <c r="AM218" s="350" t="s">
        <v>52</v>
      </c>
      <c r="AN218" s="377"/>
      <c r="AO218" s="350" t="s">
        <v>1078</v>
      </c>
      <c r="AP218" s="350"/>
      <c r="AQ218" s="356" t="s">
        <v>37</v>
      </c>
      <c r="AR218" s="350"/>
      <c r="AS218" s="379"/>
      <c r="AT218" s="348" t="s">
        <v>1509</v>
      </c>
      <c r="AU218" s="412"/>
      <c r="AV218" s="352">
        <v>0.52</v>
      </c>
    </row>
    <row r="219" spans="1:48">
      <c r="A219" s="405"/>
      <c r="B219" s="411">
        <v>44642</v>
      </c>
      <c r="C219" s="405"/>
      <c r="D219" s="425" t="s">
        <v>86</v>
      </c>
      <c r="E219" s="426" t="s">
        <v>2038</v>
      </c>
      <c r="F219" s="427"/>
      <c r="G219" s="428">
        <v>2022</v>
      </c>
      <c r="H219" s="428" t="s">
        <v>3062</v>
      </c>
      <c r="I219" s="427" t="s">
        <v>1699</v>
      </c>
      <c r="J219" s="421"/>
      <c r="K219" s="427" t="s">
        <v>4388</v>
      </c>
      <c r="L219" s="427" t="s">
        <v>1723</v>
      </c>
      <c r="M219" s="421">
        <v>44641</v>
      </c>
      <c r="N219" s="421">
        <v>44835</v>
      </c>
      <c r="O219" s="421"/>
      <c r="P219" s="429"/>
      <c r="Q219" s="421"/>
      <c r="R219" s="421"/>
      <c r="S219" s="427" t="s">
        <v>88</v>
      </c>
      <c r="T219" s="427">
        <v>60</v>
      </c>
      <c r="U219" s="427"/>
      <c r="V219" s="430" t="s">
        <v>986</v>
      </c>
      <c r="W219" s="427">
        <v>360</v>
      </c>
      <c r="X219" s="431">
        <v>2304</v>
      </c>
      <c r="Y219" s="413">
        <f t="shared" si="9"/>
        <v>829440</v>
      </c>
      <c r="Z219" s="352">
        <v>0.53</v>
      </c>
      <c r="AA219" s="681">
        <f t="shared" si="10"/>
        <v>439603.20000000001</v>
      </c>
      <c r="AB219" s="354"/>
      <c r="AC219" s="355">
        <v>0</v>
      </c>
      <c r="AD219" s="350"/>
      <c r="AE219" s="350"/>
      <c r="AF219" s="695">
        <f t="shared" si="11"/>
        <v>439603.20000000001</v>
      </c>
      <c r="AG219" s="350" t="s">
        <v>1073</v>
      </c>
      <c r="AH219" s="350"/>
      <c r="AI219" s="350">
        <v>60</v>
      </c>
      <c r="AJ219" s="351" t="s">
        <v>1724</v>
      </c>
      <c r="AK219" s="351" t="s">
        <v>50</v>
      </c>
      <c r="AL219" s="357">
        <v>92126</v>
      </c>
      <c r="AM219" s="350" t="s">
        <v>52</v>
      </c>
      <c r="AN219" s="377"/>
      <c r="AO219" s="350" t="s">
        <v>1078</v>
      </c>
      <c r="AP219" s="350"/>
      <c r="AQ219" s="356" t="s">
        <v>37</v>
      </c>
      <c r="AR219" s="350"/>
      <c r="AS219" s="379"/>
      <c r="AT219" s="348" t="s">
        <v>1509</v>
      </c>
      <c r="AU219" s="412"/>
      <c r="AV219" s="352">
        <v>0.52</v>
      </c>
    </row>
    <row r="220" spans="1:48">
      <c r="A220" s="405"/>
      <c r="B220" s="411">
        <v>44642</v>
      </c>
      <c r="C220" s="405"/>
      <c r="D220" s="425" t="s">
        <v>86</v>
      </c>
      <c r="E220" s="426" t="s">
        <v>2038</v>
      </c>
      <c r="F220" s="427"/>
      <c r="G220" s="428">
        <v>2022</v>
      </c>
      <c r="H220" s="428" t="s">
        <v>3062</v>
      </c>
      <c r="I220" s="427" t="s">
        <v>1699</v>
      </c>
      <c r="J220" s="421"/>
      <c r="K220" s="427" t="s">
        <v>4389</v>
      </c>
      <c r="L220" s="427" t="s">
        <v>1723</v>
      </c>
      <c r="M220" s="421">
        <v>44641</v>
      </c>
      <c r="N220" s="421">
        <v>44866</v>
      </c>
      <c r="O220" s="421"/>
      <c r="P220" s="429"/>
      <c r="Q220" s="421"/>
      <c r="R220" s="421"/>
      <c r="S220" s="427" t="s">
        <v>88</v>
      </c>
      <c r="T220" s="427">
        <v>60</v>
      </c>
      <c r="U220" s="427"/>
      <c r="V220" s="430" t="s">
        <v>986</v>
      </c>
      <c r="W220" s="427">
        <v>360</v>
      </c>
      <c r="X220" s="431">
        <v>2304</v>
      </c>
      <c r="Y220" s="413">
        <f t="shared" si="9"/>
        <v>829440</v>
      </c>
      <c r="Z220" s="352">
        <v>0.53</v>
      </c>
      <c r="AA220" s="681">
        <f t="shared" si="10"/>
        <v>439603.20000000001</v>
      </c>
      <c r="AB220" s="354"/>
      <c r="AC220" s="355">
        <v>0</v>
      </c>
      <c r="AD220" s="350"/>
      <c r="AE220" s="350"/>
      <c r="AF220" s="695">
        <f t="shared" si="11"/>
        <v>439603.20000000001</v>
      </c>
      <c r="AG220" s="350" t="s">
        <v>1073</v>
      </c>
      <c r="AH220" s="350"/>
      <c r="AI220" s="350">
        <v>60</v>
      </c>
      <c r="AJ220" s="351" t="s">
        <v>1724</v>
      </c>
      <c r="AK220" s="351" t="s">
        <v>50</v>
      </c>
      <c r="AL220" s="357">
        <v>92126</v>
      </c>
      <c r="AM220" s="350" t="s">
        <v>52</v>
      </c>
      <c r="AN220" s="377"/>
      <c r="AO220" s="350" t="s">
        <v>1078</v>
      </c>
      <c r="AP220" s="350"/>
      <c r="AQ220" s="356" t="s">
        <v>37</v>
      </c>
      <c r="AR220" s="350"/>
      <c r="AS220" s="379"/>
      <c r="AT220" s="348" t="s">
        <v>1509</v>
      </c>
      <c r="AU220" s="412"/>
      <c r="AV220" s="352">
        <v>0.52</v>
      </c>
    </row>
    <row r="221" spans="1:48">
      <c r="A221" s="405"/>
      <c r="B221" s="411">
        <v>44642</v>
      </c>
      <c r="C221" s="405"/>
      <c r="D221" s="425" t="s">
        <v>86</v>
      </c>
      <c r="E221" s="426" t="s">
        <v>2038</v>
      </c>
      <c r="F221" s="427"/>
      <c r="G221" s="428">
        <v>2022</v>
      </c>
      <c r="H221" s="428" t="s">
        <v>3062</v>
      </c>
      <c r="I221" s="427" t="s">
        <v>1699</v>
      </c>
      <c r="J221" s="421"/>
      <c r="K221" s="427" t="s">
        <v>4390</v>
      </c>
      <c r="L221" s="427" t="s">
        <v>1723</v>
      </c>
      <c r="M221" s="421">
        <v>44641</v>
      </c>
      <c r="N221" s="421">
        <v>44896</v>
      </c>
      <c r="O221" s="421"/>
      <c r="P221" s="429"/>
      <c r="Q221" s="421"/>
      <c r="R221" s="421"/>
      <c r="S221" s="427" t="s">
        <v>88</v>
      </c>
      <c r="T221" s="427">
        <v>60</v>
      </c>
      <c r="U221" s="427"/>
      <c r="V221" s="430" t="s">
        <v>986</v>
      </c>
      <c r="W221" s="427">
        <v>360</v>
      </c>
      <c r="X221" s="431">
        <v>2304</v>
      </c>
      <c r="Y221" s="413">
        <f t="shared" si="9"/>
        <v>829440</v>
      </c>
      <c r="Z221" s="352">
        <v>0.53</v>
      </c>
      <c r="AA221" s="681">
        <f t="shared" si="10"/>
        <v>439603.20000000001</v>
      </c>
      <c r="AB221" s="354"/>
      <c r="AC221" s="355">
        <v>0</v>
      </c>
      <c r="AD221" s="350"/>
      <c r="AE221" s="350"/>
      <c r="AF221" s="695">
        <f t="shared" si="11"/>
        <v>439603.20000000001</v>
      </c>
      <c r="AG221" s="350" t="s">
        <v>1073</v>
      </c>
      <c r="AH221" s="350"/>
      <c r="AI221" s="350">
        <v>60</v>
      </c>
      <c r="AJ221" s="351" t="s">
        <v>1724</v>
      </c>
      <c r="AK221" s="351" t="s">
        <v>50</v>
      </c>
      <c r="AL221" s="357">
        <v>92126</v>
      </c>
      <c r="AM221" s="350" t="s">
        <v>52</v>
      </c>
      <c r="AN221" s="377"/>
      <c r="AO221" s="350" t="s">
        <v>1078</v>
      </c>
      <c r="AP221" s="350"/>
      <c r="AQ221" s="356" t="s">
        <v>37</v>
      </c>
      <c r="AR221" s="350"/>
      <c r="AS221" s="379"/>
      <c r="AT221" s="348" t="s">
        <v>1509</v>
      </c>
      <c r="AU221" s="412"/>
      <c r="AV221" s="352">
        <v>0.52</v>
      </c>
    </row>
    <row r="222" spans="1:48">
      <c r="A222" s="405"/>
      <c r="B222" s="411">
        <v>44663</v>
      </c>
      <c r="C222" s="405"/>
      <c r="D222" s="425" t="s">
        <v>86</v>
      </c>
      <c r="E222" s="426"/>
      <c r="F222" s="427"/>
      <c r="G222" s="428">
        <v>2022</v>
      </c>
      <c r="H222" s="428" t="s">
        <v>3062</v>
      </c>
      <c r="I222" s="427" t="s">
        <v>1699</v>
      </c>
      <c r="J222" s="421"/>
      <c r="K222" s="427" t="s">
        <v>4391</v>
      </c>
      <c r="L222" s="427" t="s">
        <v>1723</v>
      </c>
      <c r="M222" s="421">
        <v>44650</v>
      </c>
      <c r="N222" s="421">
        <v>44835</v>
      </c>
      <c r="O222" s="421"/>
      <c r="P222" s="429"/>
      <c r="Q222" s="421"/>
      <c r="R222" s="421"/>
      <c r="S222" s="427" t="s">
        <v>88</v>
      </c>
      <c r="T222" s="427">
        <v>60</v>
      </c>
      <c r="U222" s="427"/>
      <c r="V222" s="430" t="s">
        <v>973</v>
      </c>
      <c r="W222" s="427">
        <v>400</v>
      </c>
      <c r="X222" s="431">
        <v>3072</v>
      </c>
      <c r="Y222" s="413">
        <f t="shared" si="9"/>
        <v>1228800</v>
      </c>
      <c r="Z222" s="352">
        <v>0.55000000000000004</v>
      </c>
      <c r="AA222" s="681">
        <f t="shared" si="10"/>
        <v>675840</v>
      </c>
      <c r="AB222" s="354"/>
      <c r="AC222" s="355">
        <v>0</v>
      </c>
      <c r="AD222" s="350"/>
      <c r="AE222" s="350"/>
      <c r="AF222" s="695">
        <f t="shared" si="11"/>
        <v>675840</v>
      </c>
      <c r="AG222" s="350" t="s">
        <v>1073</v>
      </c>
      <c r="AH222" s="350"/>
      <c r="AI222" s="350">
        <v>60</v>
      </c>
      <c r="AJ222" s="351" t="s">
        <v>1724</v>
      </c>
      <c r="AK222" s="351" t="s">
        <v>50</v>
      </c>
      <c r="AL222" s="357">
        <v>92126</v>
      </c>
      <c r="AM222" s="350" t="s">
        <v>52</v>
      </c>
      <c r="AN222" s="377"/>
      <c r="AO222" s="350" t="s">
        <v>1078</v>
      </c>
      <c r="AP222" s="350"/>
      <c r="AQ222" s="356" t="s">
        <v>37</v>
      </c>
      <c r="AR222" s="350"/>
      <c r="AS222" s="379"/>
      <c r="AT222" s="348" t="s">
        <v>1509</v>
      </c>
      <c r="AU222" s="412"/>
      <c r="AV222" s="352">
        <v>0.52</v>
      </c>
    </row>
    <row r="223" spans="1:48">
      <c r="A223" s="405"/>
      <c r="B223" s="411">
        <v>44663</v>
      </c>
      <c r="C223" s="405"/>
      <c r="D223" s="425" t="s">
        <v>86</v>
      </c>
      <c r="E223" s="426"/>
      <c r="F223" s="427"/>
      <c r="G223" s="428">
        <v>2022</v>
      </c>
      <c r="H223" s="428" t="s">
        <v>3062</v>
      </c>
      <c r="I223" s="427" t="s">
        <v>1699</v>
      </c>
      <c r="J223" s="421"/>
      <c r="K223" s="427" t="s">
        <v>4391</v>
      </c>
      <c r="L223" s="427" t="s">
        <v>1723</v>
      </c>
      <c r="M223" s="421">
        <v>44650</v>
      </c>
      <c r="N223" s="421">
        <v>44866</v>
      </c>
      <c r="O223" s="421"/>
      <c r="P223" s="429"/>
      <c r="Q223" s="421"/>
      <c r="R223" s="421"/>
      <c r="S223" s="427" t="s">
        <v>88</v>
      </c>
      <c r="T223" s="427">
        <v>60</v>
      </c>
      <c r="U223" s="427"/>
      <c r="V223" s="430" t="s">
        <v>973</v>
      </c>
      <c r="W223" s="427">
        <v>400</v>
      </c>
      <c r="X223" s="431">
        <v>1536</v>
      </c>
      <c r="Y223" s="413">
        <f t="shared" si="9"/>
        <v>614400</v>
      </c>
      <c r="Z223" s="352">
        <v>0.55000000000000004</v>
      </c>
      <c r="AA223" s="681">
        <f t="shared" si="10"/>
        <v>337920</v>
      </c>
      <c r="AB223" s="354"/>
      <c r="AC223" s="355">
        <v>0</v>
      </c>
      <c r="AD223" s="350"/>
      <c r="AE223" s="350"/>
      <c r="AF223" s="695">
        <f t="shared" si="11"/>
        <v>337920</v>
      </c>
      <c r="AG223" s="350" t="s">
        <v>1073</v>
      </c>
      <c r="AH223" s="350"/>
      <c r="AI223" s="350">
        <v>60</v>
      </c>
      <c r="AJ223" s="351" t="s">
        <v>1724</v>
      </c>
      <c r="AK223" s="351" t="s">
        <v>50</v>
      </c>
      <c r="AL223" s="357">
        <v>92126</v>
      </c>
      <c r="AM223" s="350" t="s">
        <v>52</v>
      </c>
      <c r="AN223" s="377"/>
      <c r="AO223" s="350" t="s">
        <v>1078</v>
      </c>
      <c r="AP223" s="350"/>
      <c r="AQ223" s="356" t="s">
        <v>37</v>
      </c>
      <c r="AR223" s="350"/>
      <c r="AS223" s="379"/>
      <c r="AT223" s="348" t="s">
        <v>1509</v>
      </c>
      <c r="AU223" s="412"/>
      <c r="AV223" s="352">
        <v>0.52</v>
      </c>
    </row>
    <row r="224" spans="1:48">
      <c r="A224" s="405"/>
      <c r="B224" s="411">
        <v>44663</v>
      </c>
      <c r="C224" s="405"/>
      <c r="D224" s="425" t="s">
        <v>86</v>
      </c>
      <c r="E224" s="426"/>
      <c r="F224" s="427"/>
      <c r="G224" s="428">
        <v>2022</v>
      </c>
      <c r="H224" s="428" t="s">
        <v>3062</v>
      </c>
      <c r="I224" s="427" t="s">
        <v>1699</v>
      </c>
      <c r="J224" s="421"/>
      <c r="K224" s="427" t="s">
        <v>4391</v>
      </c>
      <c r="L224" s="427" t="s">
        <v>1723</v>
      </c>
      <c r="M224" s="421">
        <v>44650</v>
      </c>
      <c r="N224" s="421">
        <v>44896</v>
      </c>
      <c r="O224" s="421"/>
      <c r="P224" s="429"/>
      <c r="Q224" s="421"/>
      <c r="R224" s="421"/>
      <c r="S224" s="427" t="s">
        <v>88</v>
      </c>
      <c r="T224" s="427">
        <v>60</v>
      </c>
      <c r="U224" s="427"/>
      <c r="V224" s="430" t="s">
        <v>973</v>
      </c>
      <c r="W224" s="427">
        <v>400</v>
      </c>
      <c r="X224" s="431">
        <v>1536</v>
      </c>
      <c r="Y224" s="413">
        <f t="shared" si="9"/>
        <v>614400</v>
      </c>
      <c r="Z224" s="352">
        <v>0.55000000000000004</v>
      </c>
      <c r="AA224" s="681">
        <f t="shared" si="10"/>
        <v>337920</v>
      </c>
      <c r="AB224" s="354"/>
      <c r="AC224" s="355">
        <v>0</v>
      </c>
      <c r="AD224" s="350"/>
      <c r="AE224" s="350"/>
      <c r="AF224" s="695">
        <f t="shared" si="11"/>
        <v>337920</v>
      </c>
      <c r="AG224" s="350" t="s">
        <v>1073</v>
      </c>
      <c r="AH224" s="350"/>
      <c r="AI224" s="350">
        <v>60</v>
      </c>
      <c r="AJ224" s="351" t="s">
        <v>1724</v>
      </c>
      <c r="AK224" s="351" t="s">
        <v>50</v>
      </c>
      <c r="AL224" s="357">
        <v>92126</v>
      </c>
      <c r="AM224" s="350" t="s">
        <v>52</v>
      </c>
      <c r="AN224" s="377"/>
      <c r="AO224" s="350" t="s">
        <v>1078</v>
      </c>
      <c r="AP224" s="350"/>
      <c r="AQ224" s="356" t="s">
        <v>37</v>
      </c>
      <c r="AR224" s="350"/>
      <c r="AS224" s="379"/>
      <c r="AT224" s="348" t="s">
        <v>1509</v>
      </c>
      <c r="AU224" s="412"/>
      <c r="AV224" s="352">
        <v>0.52</v>
      </c>
    </row>
    <row r="225" spans="1:48">
      <c r="A225" s="405"/>
      <c r="B225" s="411">
        <v>44663</v>
      </c>
      <c r="C225" s="405"/>
      <c r="D225" s="425" t="s">
        <v>86</v>
      </c>
      <c r="E225" s="426"/>
      <c r="F225" s="427"/>
      <c r="G225" s="428">
        <v>2022</v>
      </c>
      <c r="H225" s="428" t="s">
        <v>3062</v>
      </c>
      <c r="I225" s="427" t="s">
        <v>1699</v>
      </c>
      <c r="J225" s="421"/>
      <c r="K225" s="427" t="s">
        <v>4391</v>
      </c>
      <c r="L225" s="427" t="s">
        <v>1723</v>
      </c>
      <c r="M225" s="421">
        <v>44650</v>
      </c>
      <c r="N225" s="421">
        <v>44835</v>
      </c>
      <c r="O225" s="421"/>
      <c r="P225" s="429"/>
      <c r="Q225" s="421"/>
      <c r="R225" s="421"/>
      <c r="S225" s="427" t="s">
        <v>88</v>
      </c>
      <c r="T225" s="427">
        <v>60</v>
      </c>
      <c r="U225" s="427"/>
      <c r="V225" s="430" t="s">
        <v>986</v>
      </c>
      <c r="W225" s="427">
        <v>360</v>
      </c>
      <c r="X225" s="431">
        <v>3072</v>
      </c>
      <c r="Y225" s="413">
        <f t="shared" si="9"/>
        <v>1105920</v>
      </c>
      <c r="Z225" s="352">
        <v>0.55000000000000004</v>
      </c>
      <c r="AA225" s="681">
        <f t="shared" si="10"/>
        <v>608256</v>
      </c>
      <c r="AB225" s="354"/>
      <c r="AC225" s="355">
        <v>0</v>
      </c>
      <c r="AD225" s="350"/>
      <c r="AE225" s="350"/>
      <c r="AF225" s="695">
        <f t="shared" si="11"/>
        <v>608256</v>
      </c>
      <c r="AG225" s="350" t="s">
        <v>1073</v>
      </c>
      <c r="AH225" s="350"/>
      <c r="AI225" s="350">
        <v>60</v>
      </c>
      <c r="AJ225" s="351" t="s">
        <v>1724</v>
      </c>
      <c r="AK225" s="351" t="s">
        <v>50</v>
      </c>
      <c r="AL225" s="357">
        <v>92126</v>
      </c>
      <c r="AM225" s="350" t="s">
        <v>52</v>
      </c>
      <c r="AN225" s="377"/>
      <c r="AO225" s="350" t="s">
        <v>1078</v>
      </c>
      <c r="AP225" s="350"/>
      <c r="AQ225" s="356" t="s">
        <v>37</v>
      </c>
      <c r="AR225" s="350"/>
      <c r="AS225" s="379"/>
      <c r="AT225" s="348" t="s">
        <v>1509</v>
      </c>
      <c r="AU225" s="412"/>
      <c r="AV225" s="352">
        <v>0.52</v>
      </c>
    </row>
    <row r="226" spans="1:48">
      <c r="A226" s="405"/>
      <c r="B226" s="411">
        <v>44663</v>
      </c>
      <c r="C226" s="405"/>
      <c r="D226" s="425" t="s">
        <v>86</v>
      </c>
      <c r="E226" s="426"/>
      <c r="F226" s="427"/>
      <c r="G226" s="428">
        <v>2022</v>
      </c>
      <c r="H226" s="428" t="s">
        <v>3062</v>
      </c>
      <c r="I226" s="427" t="s">
        <v>1699</v>
      </c>
      <c r="J226" s="421"/>
      <c r="K226" s="427" t="s">
        <v>4391</v>
      </c>
      <c r="L226" s="427" t="s">
        <v>1723</v>
      </c>
      <c r="M226" s="421">
        <v>44650</v>
      </c>
      <c r="N226" s="421">
        <v>44866</v>
      </c>
      <c r="O226" s="421"/>
      <c r="P226" s="429"/>
      <c r="Q226" s="421"/>
      <c r="R226" s="421"/>
      <c r="S226" s="427" t="s">
        <v>88</v>
      </c>
      <c r="T226" s="427">
        <v>60</v>
      </c>
      <c r="U226" s="427"/>
      <c r="V226" s="430" t="s">
        <v>986</v>
      </c>
      <c r="W226" s="427">
        <v>360</v>
      </c>
      <c r="X226" s="431">
        <v>1536</v>
      </c>
      <c r="Y226" s="413">
        <f t="shared" si="9"/>
        <v>552960</v>
      </c>
      <c r="Z226" s="352">
        <v>0.55000000000000004</v>
      </c>
      <c r="AA226" s="681">
        <f t="shared" si="10"/>
        <v>304128</v>
      </c>
      <c r="AB226" s="354"/>
      <c r="AC226" s="355">
        <v>0</v>
      </c>
      <c r="AD226" s="350"/>
      <c r="AE226" s="350"/>
      <c r="AF226" s="695">
        <f t="shared" si="11"/>
        <v>304128</v>
      </c>
      <c r="AG226" s="350" t="s">
        <v>1073</v>
      </c>
      <c r="AH226" s="350"/>
      <c r="AI226" s="350">
        <v>60</v>
      </c>
      <c r="AJ226" s="351" t="s">
        <v>1724</v>
      </c>
      <c r="AK226" s="351" t="s">
        <v>50</v>
      </c>
      <c r="AL226" s="357">
        <v>92126</v>
      </c>
      <c r="AM226" s="350" t="s">
        <v>52</v>
      </c>
      <c r="AN226" s="377"/>
      <c r="AO226" s="350" t="s">
        <v>1078</v>
      </c>
      <c r="AP226" s="350"/>
      <c r="AQ226" s="356" t="s">
        <v>37</v>
      </c>
      <c r="AR226" s="350"/>
      <c r="AS226" s="379"/>
      <c r="AT226" s="348" t="s">
        <v>1509</v>
      </c>
      <c r="AU226" s="412"/>
      <c r="AV226" s="352">
        <v>0.52</v>
      </c>
    </row>
    <row r="227" spans="1:48">
      <c r="A227" s="405"/>
      <c r="B227" s="411"/>
      <c r="C227" s="405"/>
      <c r="D227" s="425" t="s">
        <v>86</v>
      </c>
      <c r="E227" s="426" t="s">
        <v>4310</v>
      </c>
      <c r="F227" s="427"/>
      <c r="G227" s="428">
        <v>2022</v>
      </c>
      <c r="H227" s="428" t="s">
        <v>4223</v>
      </c>
      <c r="I227" s="427" t="s">
        <v>3062</v>
      </c>
      <c r="J227" s="421"/>
      <c r="K227" s="427" t="s">
        <v>2269</v>
      </c>
      <c r="L227" s="427" t="s">
        <v>2061</v>
      </c>
      <c r="M227" s="421">
        <v>44621</v>
      </c>
      <c r="N227" s="421">
        <v>44896</v>
      </c>
      <c r="O227" s="421"/>
      <c r="P227" s="429"/>
      <c r="Q227" s="421"/>
      <c r="R227" s="421"/>
      <c r="S227" s="427" t="s">
        <v>1729</v>
      </c>
      <c r="T227" s="427">
        <v>60</v>
      </c>
      <c r="U227" s="427"/>
      <c r="V227" s="430" t="s">
        <v>973</v>
      </c>
      <c r="W227" s="427">
        <v>400</v>
      </c>
      <c r="X227" s="431">
        <v>1536</v>
      </c>
      <c r="Y227" s="413">
        <f t="shared" si="9"/>
        <v>614400</v>
      </c>
      <c r="Z227" s="352">
        <v>0.55000000000000004</v>
      </c>
      <c r="AA227" s="681">
        <f t="shared" si="10"/>
        <v>337920</v>
      </c>
      <c r="AB227" s="354"/>
      <c r="AC227" s="355">
        <v>0</v>
      </c>
      <c r="AD227" s="350"/>
      <c r="AE227" s="350"/>
      <c r="AF227" s="695">
        <f t="shared" si="11"/>
        <v>337920</v>
      </c>
      <c r="AG227" s="350" t="s">
        <v>1073</v>
      </c>
      <c r="AH227" s="350"/>
      <c r="AI227" s="350">
        <v>60</v>
      </c>
      <c r="AJ227" s="351" t="s">
        <v>2062</v>
      </c>
      <c r="AK227" s="351" t="s">
        <v>50</v>
      </c>
      <c r="AL227" s="357">
        <v>95403</v>
      </c>
      <c r="AM227" s="350" t="s">
        <v>52</v>
      </c>
      <c r="AN227" s="377" t="s">
        <v>50</v>
      </c>
      <c r="AO227" s="350" t="s">
        <v>1078</v>
      </c>
      <c r="AP227" s="350" t="s">
        <v>92</v>
      </c>
      <c r="AQ227" s="356" t="s">
        <v>37</v>
      </c>
      <c r="AR227" s="350" t="s">
        <v>1222</v>
      </c>
      <c r="AS227" s="379"/>
      <c r="AT227" s="348" t="s">
        <v>1509</v>
      </c>
      <c r="AU227" s="412"/>
      <c r="AV227" s="352">
        <v>0.52</v>
      </c>
    </row>
    <row r="228" spans="1:48">
      <c r="A228" s="405"/>
      <c r="B228" s="411"/>
      <c r="C228" s="405"/>
      <c r="D228" s="425" t="s">
        <v>86</v>
      </c>
      <c r="E228" s="426" t="s">
        <v>4310</v>
      </c>
      <c r="F228" s="427"/>
      <c r="G228" s="428">
        <v>2022</v>
      </c>
      <c r="H228" s="428" t="s">
        <v>4223</v>
      </c>
      <c r="I228" s="427" t="s">
        <v>3062</v>
      </c>
      <c r="J228" s="421"/>
      <c r="K228" s="427" t="s">
        <v>2269</v>
      </c>
      <c r="L228" s="427" t="s">
        <v>2061</v>
      </c>
      <c r="M228" s="421">
        <v>44621</v>
      </c>
      <c r="N228" s="421">
        <v>44896</v>
      </c>
      <c r="O228" s="421"/>
      <c r="P228" s="429"/>
      <c r="Q228" s="421"/>
      <c r="R228" s="421"/>
      <c r="S228" s="427" t="s">
        <v>1729</v>
      </c>
      <c r="T228" s="427">
        <v>60</v>
      </c>
      <c r="U228" s="427"/>
      <c r="V228" s="430" t="s">
        <v>986</v>
      </c>
      <c r="W228" s="427">
        <v>360</v>
      </c>
      <c r="X228" s="431">
        <v>1536</v>
      </c>
      <c r="Y228" s="413">
        <f t="shared" si="9"/>
        <v>552960</v>
      </c>
      <c r="Z228" s="352">
        <v>0.53</v>
      </c>
      <c r="AA228" s="681">
        <f t="shared" si="10"/>
        <v>293068.79999999999</v>
      </c>
      <c r="AB228" s="354"/>
      <c r="AC228" s="355">
        <v>0</v>
      </c>
      <c r="AD228" s="350"/>
      <c r="AE228" s="350"/>
      <c r="AF228" s="695">
        <f t="shared" si="11"/>
        <v>293068.79999999999</v>
      </c>
      <c r="AG228" s="350" t="s">
        <v>1073</v>
      </c>
      <c r="AH228" s="350"/>
      <c r="AI228" s="350">
        <v>60</v>
      </c>
      <c r="AJ228" s="351" t="s">
        <v>2062</v>
      </c>
      <c r="AK228" s="351" t="s">
        <v>50</v>
      </c>
      <c r="AL228" s="357">
        <v>95403</v>
      </c>
      <c r="AM228" s="350" t="s">
        <v>52</v>
      </c>
      <c r="AN228" s="377" t="s">
        <v>50</v>
      </c>
      <c r="AO228" s="350" t="s">
        <v>1078</v>
      </c>
      <c r="AP228" s="350" t="s">
        <v>92</v>
      </c>
      <c r="AQ228" s="356" t="s">
        <v>37</v>
      </c>
      <c r="AR228" s="350" t="s">
        <v>1222</v>
      </c>
      <c r="AS228" s="379"/>
      <c r="AT228" s="348" t="s">
        <v>1509</v>
      </c>
      <c r="AU228" s="412"/>
      <c r="AV228" s="352">
        <v>0.52</v>
      </c>
    </row>
    <row r="229" spans="1:48">
      <c r="A229" s="405"/>
      <c r="B229" s="411"/>
      <c r="C229" s="405"/>
      <c r="D229" s="425" t="s">
        <v>86</v>
      </c>
      <c r="E229" s="426" t="s">
        <v>4310</v>
      </c>
      <c r="F229" s="427"/>
      <c r="G229" s="428">
        <v>2022</v>
      </c>
      <c r="H229" s="428" t="s">
        <v>4223</v>
      </c>
      <c r="I229" s="427" t="s">
        <v>3062</v>
      </c>
      <c r="J229" s="421"/>
      <c r="K229" s="427" t="s">
        <v>2268</v>
      </c>
      <c r="L229" s="427" t="s">
        <v>2061</v>
      </c>
      <c r="M229" s="421">
        <v>44621</v>
      </c>
      <c r="N229" s="421">
        <v>44866</v>
      </c>
      <c r="O229" s="421"/>
      <c r="P229" s="429"/>
      <c r="Q229" s="421"/>
      <c r="R229" s="421"/>
      <c r="S229" s="427" t="s">
        <v>1729</v>
      </c>
      <c r="T229" s="427">
        <v>60</v>
      </c>
      <c r="U229" s="427"/>
      <c r="V229" s="430" t="s">
        <v>973</v>
      </c>
      <c r="W229" s="427">
        <v>400</v>
      </c>
      <c r="X229" s="431">
        <v>1536</v>
      </c>
      <c r="Y229" s="413">
        <f t="shared" si="9"/>
        <v>614400</v>
      </c>
      <c r="Z229" s="352">
        <v>0.55000000000000004</v>
      </c>
      <c r="AA229" s="681">
        <f t="shared" si="10"/>
        <v>337920</v>
      </c>
      <c r="AB229" s="354"/>
      <c r="AC229" s="355">
        <v>0</v>
      </c>
      <c r="AD229" s="350"/>
      <c r="AE229" s="350"/>
      <c r="AF229" s="695">
        <f t="shared" si="11"/>
        <v>337920</v>
      </c>
      <c r="AG229" s="350" t="s">
        <v>1073</v>
      </c>
      <c r="AH229" s="350"/>
      <c r="AI229" s="350">
        <v>60</v>
      </c>
      <c r="AJ229" s="351" t="s">
        <v>2062</v>
      </c>
      <c r="AK229" s="351" t="s">
        <v>50</v>
      </c>
      <c r="AL229" s="357">
        <v>95403</v>
      </c>
      <c r="AM229" s="350" t="s">
        <v>52</v>
      </c>
      <c r="AN229" s="377" t="s">
        <v>50</v>
      </c>
      <c r="AO229" s="350" t="s">
        <v>1078</v>
      </c>
      <c r="AP229" s="350" t="s">
        <v>92</v>
      </c>
      <c r="AQ229" s="356" t="s">
        <v>37</v>
      </c>
      <c r="AR229" s="350" t="s">
        <v>1222</v>
      </c>
      <c r="AS229" s="379"/>
      <c r="AT229" s="348" t="s">
        <v>1509</v>
      </c>
      <c r="AU229" s="412"/>
      <c r="AV229" s="352">
        <v>0.52</v>
      </c>
    </row>
    <row r="230" spans="1:48">
      <c r="A230" s="405"/>
      <c r="B230" s="411"/>
      <c r="C230" s="405"/>
      <c r="D230" s="425" t="s">
        <v>86</v>
      </c>
      <c r="E230" s="426" t="s">
        <v>4310</v>
      </c>
      <c r="F230" s="427"/>
      <c r="G230" s="428">
        <v>2022</v>
      </c>
      <c r="H230" s="428" t="s">
        <v>4223</v>
      </c>
      <c r="I230" s="427" t="s">
        <v>3062</v>
      </c>
      <c r="J230" s="421"/>
      <c r="K230" s="427" t="s">
        <v>2268</v>
      </c>
      <c r="L230" s="427" t="s">
        <v>2061</v>
      </c>
      <c r="M230" s="421">
        <v>44621</v>
      </c>
      <c r="N230" s="421">
        <v>44866</v>
      </c>
      <c r="O230" s="421"/>
      <c r="P230" s="429"/>
      <c r="Q230" s="421"/>
      <c r="R230" s="421"/>
      <c r="S230" s="427" t="s">
        <v>1729</v>
      </c>
      <c r="T230" s="427">
        <v>60</v>
      </c>
      <c r="U230" s="427"/>
      <c r="V230" s="430" t="s">
        <v>986</v>
      </c>
      <c r="W230" s="427">
        <v>360</v>
      </c>
      <c r="X230" s="431">
        <v>1536</v>
      </c>
      <c r="Y230" s="539">
        <f t="shared" si="9"/>
        <v>552960</v>
      </c>
      <c r="Z230" s="352">
        <v>0.53</v>
      </c>
      <c r="AA230" s="681">
        <f t="shared" si="10"/>
        <v>293068.79999999999</v>
      </c>
      <c r="AB230" s="354"/>
      <c r="AC230" s="355">
        <v>0</v>
      </c>
      <c r="AD230" s="350"/>
      <c r="AE230" s="350"/>
      <c r="AF230" s="695">
        <f t="shared" si="11"/>
        <v>293068.79999999999</v>
      </c>
      <c r="AG230" s="350" t="s">
        <v>1073</v>
      </c>
      <c r="AH230" s="350"/>
      <c r="AI230" s="350">
        <v>60</v>
      </c>
      <c r="AJ230" s="351" t="s">
        <v>2062</v>
      </c>
      <c r="AK230" s="351" t="s">
        <v>50</v>
      </c>
      <c r="AL230" s="357">
        <v>95403</v>
      </c>
      <c r="AM230" s="350" t="s">
        <v>52</v>
      </c>
      <c r="AN230" s="377" t="s">
        <v>50</v>
      </c>
      <c r="AO230" s="350" t="s">
        <v>1078</v>
      </c>
      <c r="AP230" s="350" t="s">
        <v>92</v>
      </c>
      <c r="AQ230" s="356" t="s">
        <v>37</v>
      </c>
      <c r="AR230" s="350" t="s">
        <v>1222</v>
      </c>
      <c r="AS230" s="379"/>
      <c r="AT230" s="348" t="s">
        <v>1509</v>
      </c>
      <c r="AU230" s="412"/>
      <c r="AV230" s="352">
        <v>0.52</v>
      </c>
    </row>
    <row r="231" spans="1:48">
      <c r="A231" s="405"/>
      <c r="B231" s="411"/>
      <c r="C231" s="405"/>
      <c r="D231" s="425" t="s">
        <v>86</v>
      </c>
      <c r="E231" s="426" t="s">
        <v>4310</v>
      </c>
      <c r="F231" s="427"/>
      <c r="G231" s="428">
        <v>2022</v>
      </c>
      <c r="H231" s="428" t="s">
        <v>4223</v>
      </c>
      <c r="I231" s="427" t="s">
        <v>3062</v>
      </c>
      <c r="J231" s="421"/>
      <c r="K231" s="427" t="s">
        <v>2267</v>
      </c>
      <c r="L231" s="427" t="s">
        <v>2061</v>
      </c>
      <c r="M231" s="421">
        <v>44621</v>
      </c>
      <c r="N231" s="421">
        <v>44835</v>
      </c>
      <c r="O231" s="421"/>
      <c r="P231" s="429"/>
      <c r="Q231" s="421"/>
      <c r="R231" s="421"/>
      <c r="S231" s="427" t="s">
        <v>1729</v>
      </c>
      <c r="T231" s="427">
        <v>60</v>
      </c>
      <c r="U231" s="427"/>
      <c r="V231" s="430" t="s">
        <v>973</v>
      </c>
      <c r="W231" s="427">
        <v>400</v>
      </c>
      <c r="X231" s="431">
        <v>1536</v>
      </c>
      <c r="Y231" s="539">
        <f t="shared" si="9"/>
        <v>614400</v>
      </c>
      <c r="Z231" s="352">
        <v>0.55000000000000004</v>
      </c>
      <c r="AA231" s="681">
        <f t="shared" si="10"/>
        <v>337920</v>
      </c>
      <c r="AB231" s="354"/>
      <c r="AC231" s="355">
        <v>0</v>
      </c>
      <c r="AD231" s="350"/>
      <c r="AE231" s="350"/>
      <c r="AF231" s="695">
        <f t="shared" si="11"/>
        <v>337920</v>
      </c>
      <c r="AG231" s="350" t="s">
        <v>1073</v>
      </c>
      <c r="AH231" s="350"/>
      <c r="AI231" s="350">
        <v>60</v>
      </c>
      <c r="AJ231" s="351" t="s">
        <v>2062</v>
      </c>
      <c r="AK231" s="351" t="s">
        <v>50</v>
      </c>
      <c r="AL231" s="357">
        <v>95403</v>
      </c>
      <c r="AM231" s="350" t="s">
        <v>52</v>
      </c>
      <c r="AN231" s="377" t="s">
        <v>50</v>
      </c>
      <c r="AO231" s="350" t="s">
        <v>1078</v>
      </c>
      <c r="AP231" s="350" t="s">
        <v>92</v>
      </c>
      <c r="AQ231" s="356" t="s">
        <v>37</v>
      </c>
      <c r="AR231" s="350" t="s">
        <v>1222</v>
      </c>
      <c r="AS231" s="379"/>
      <c r="AT231" s="348" t="s">
        <v>1509</v>
      </c>
      <c r="AU231" s="412"/>
      <c r="AV231" s="352">
        <v>0.52</v>
      </c>
    </row>
    <row r="232" spans="1:48">
      <c r="A232" s="405"/>
      <c r="B232" s="411"/>
      <c r="C232" s="405"/>
      <c r="D232" s="425" t="s">
        <v>86</v>
      </c>
      <c r="E232" s="426" t="s">
        <v>4310</v>
      </c>
      <c r="F232" s="427"/>
      <c r="G232" s="428">
        <v>2022</v>
      </c>
      <c r="H232" s="428" t="s">
        <v>4223</v>
      </c>
      <c r="I232" s="427" t="s">
        <v>3062</v>
      </c>
      <c r="J232" s="421"/>
      <c r="K232" s="427" t="s">
        <v>2267</v>
      </c>
      <c r="L232" s="427" t="s">
        <v>2061</v>
      </c>
      <c r="M232" s="421">
        <v>44621</v>
      </c>
      <c r="N232" s="421">
        <v>44835</v>
      </c>
      <c r="O232" s="421"/>
      <c r="P232" s="429"/>
      <c r="Q232" s="421"/>
      <c r="R232" s="421"/>
      <c r="S232" s="427" t="s">
        <v>1729</v>
      </c>
      <c r="T232" s="427">
        <v>60</v>
      </c>
      <c r="U232" s="427"/>
      <c r="V232" s="430" t="s">
        <v>986</v>
      </c>
      <c r="W232" s="427">
        <v>360</v>
      </c>
      <c r="X232" s="431">
        <v>1536</v>
      </c>
      <c r="Y232" s="539">
        <f t="shared" si="9"/>
        <v>552960</v>
      </c>
      <c r="Z232" s="352">
        <v>0.53</v>
      </c>
      <c r="AA232" s="681">
        <f t="shared" si="10"/>
        <v>293068.79999999999</v>
      </c>
      <c r="AB232" s="354"/>
      <c r="AC232" s="355">
        <v>0</v>
      </c>
      <c r="AD232" s="350"/>
      <c r="AE232" s="350"/>
      <c r="AF232" s="695">
        <f t="shared" si="11"/>
        <v>293068.79999999999</v>
      </c>
      <c r="AG232" s="350" t="s">
        <v>1073</v>
      </c>
      <c r="AH232" s="350"/>
      <c r="AI232" s="350">
        <v>60</v>
      </c>
      <c r="AJ232" s="351" t="s">
        <v>2062</v>
      </c>
      <c r="AK232" s="351" t="s">
        <v>50</v>
      </c>
      <c r="AL232" s="357">
        <v>95403</v>
      </c>
      <c r="AM232" s="350" t="s">
        <v>52</v>
      </c>
      <c r="AN232" s="377" t="s">
        <v>50</v>
      </c>
      <c r="AO232" s="350" t="s">
        <v>1078</v>
      </c>
      <c r="AP232" s="350" t="s">
        <v>92</v>
      </c>
      <c r="AQ232" s="356" t="s">
        <v>37</v>
      </c>
      <c r="AR232" s="350" t="s">
        <v>1222</v>
      </c>
      <c r="AS232" s="379"/>
      <c r="AT232" s="348" t="s">
        <v>1509</v>
      </c>
      <c r="AU232" s="412"/>
      <c r="AV232" s="352">
        <v>0.52</v>
      </c>
    </row>
    <row r="233" spans="1:48">
      <c r="A233" s="405"/>
      <c r="B233" s="411"/>
      <c r="C233" s="405"/>
      <c r="D233" s="425" t="s">
        <v>86</v>
      </c>
      <c r="E233" s="426"/>
      <c r="F233" s="427"/>
      <c r="G233" s="428">
        <v>2022</v>
      </c>
      <c r="H233" s="428" t="s">
        <v>4223</v>
      </c>
      <c r="I233" s="427" t="s">
        <v>1699</v>
      </c>
      <c r="J233" s="421"/>
      <c r="K233" s="427" t="s">
        <v>4392</v>
      </c>
      <c r="L233" s="427" t="s">
        <v>1873</v>
      </c>
      <c r="M233" s="421">
        <v>44651</v>
      </c>
      <c r="N233" s="421">
        <v>44835</v>
      </c>
      <c r="O233" s="421"/>
      <c r="P233" s="429"/>
      <c r="Q233" s="421"/>
      <c r="R233" s="421"/>
      <c r="S233" s="427" t="s">
        <v>1712</v>
      </c>
      <c r="T233" s="427">
        <v>60</v>
      </c>
      <c r="U233" s="427"/>
      <c r="V233" s="430" t="s">
        <v>986</v>
      </c>
      <c r="W233" s="427">
        <v>360</v>
      </c>
      <c r="X233" s="431">
        <v>3328</v>
      </c>
      <c r="Y233" s="539">
        <f t="shared" si="9"/>
        <v>1198080</v>
      </c>
      <c r="Z233" s="352">
        <v>0.53</v>
      </c>
      <c r="AA233" s="681">
        <f t="shared" si="10"/>
        <v>634982.40000000002</v>
      </c>
      <c r="AB233" s="354"/>
      <c r="AC233" s="355">
        <v>0</v>
      </c>
      <c r="AD233" s="350"/>
      <c r="AE233" s="350"/>
      <c r="AF233" s="695">
        <f t="shared" si="11"/>
        <v>634982.40000000002</v>
      </c>
      <c r="AG233" s="350" t="s">
        <v>1073</v>
      </c>
      <c r="AH233" s="350"/>
      <c r="AI233" s="350">
        <v>60</v>
      </c>
      <c r="AJ233" s="351" t="s">
        <v>1891</v>
      </c>
      <c r="AK233" s="351" t="s">
        <v>50</v>
      </c>
      <c r="AL233" s="357" t="s">
        <v>1892</v>
      </c>
      <c r="AM233" s="350" t="s">
        <v>52</v>
      </c>
      <c r="AN233" s="377"/>
      <c r="AO233" s="350" t="s">
        <v>1078</v>
      </c>
      <c r="AP233" s="350"/>
      <c r="AQ233" s="356" t="s">
        <v>37</v>
      </c>
      <c r="AR233" s="350" t="s">
        <v>1222</v>
      </c>
      <c r="AS233" s="379"/>
      <c r="AT233" s="348" t="s">
        <v>1509</v>
      </c>
      <c r="AU233" s="412"/>
      <c r="AV233" s="352">
        <v>0.5</v>
      </c>
    </row>
    <row r="234" spans="1:48">
      <c r="A234" s="405"/>
      <c r="B234" s="411"/>
      <c r="C234" s="405"/>
      <c r="D234" s="425" t="s">
        <v>86</v>
      </c>
      <c r="E234" s="426"/>
      <c r="F234" s="427"/>
      <c r="G234" s="428">
        <v>2022</v>
      </c>
      <c r="H234" s="428" t="s">
        <v>4223</v>
      </c>
      <c r="I234" s="427" t="s">
        <v>1699</v>
      </c>
      <c r="J234" s="421"/>
      <c r="K234" s="427" t="s">
        <v>4392</v>
      </c>
      <c r="L234" s="427" t="s">
        <v>1873</v>
      </c>
      <c r="M234" s="421">
        <v>44651</v>
      </c>
      <c r="N234" s="421">
        <v>44866</v>
      </c>
      <c r="O234" s="421"/>
      <c r="P234" s="429"/>
      <c r="Q234" s="421"/>
      <c r="R234" s="421"/>
      <c r="S234" s="427" t="s">
        <v>1712</v>
      </c>
      <c r="T234" s="427">
        <v>60</v>
      </c>
      <c r="U234" s="427"/>
      <c r="V234" s="430" t="s">
        <v>986</v>
      </c>
      <c r="W234" s="427">
        <v>360</v>
      </c>
      <c r="X234" s="431">
        <v>3328</v>
      </c>
      <c r="Y234" s="539">
        <f t="shared" si="9"/>
        <v>1198080</v>
      </c>
      <c r="Z234" s="352">
        <v>0.53</v>
      </c>
      <c r="AA234" s="681">
        <f t="shared" si="10"/>
        <v>634982.40000000002</v>
      </c>
      <c r="AB234" s="354"/>
      <c r="AC234" s="355">
        <v>0</v>
      </c>
      <c r="AD234" s="350"/>
      <c r="AE234" s="350"/>
      <c r="AF234" s="695">
        <f t="shared" si="11"/>
        <v>634982.40000000002</v>
      </c>
      <c r="AG234" s="350" t="s">
        <v>1073</v>
      </c>
      <c r="AH234" s="350"/>
      <c r="AI234" s="350">
        <v>60</v>
      </c>
      <c r="AJ234" s="351" t="s">
        <v>1891</v>
      </c>
      <c r="AK234" s="351" t="s">
        <v>50</v>
      </c>
      <c r="AL234" s="357" t="s">
        <v>1892</v>
      </c>
      <c r="AM234" s="350" t="s">
        <v>52</v>
      </c>
      <c r="AN234" s="377"/>
      <c r="AO234" s="350" t="s">
        <v>1078</v>
      </c>
      <c r="AP234" s="350"/>
      <c r="AQ234" s="356" t="s">
        <v>37</v>
      </c>
      <c r="AR234" s="350" t="s">
        <v>1222</v>
      </c>
      <c r="AS234" s="379"/>
      <c r="AT234" s="348" t="s">
        <v>1509</v>
      </c>
      <c r="AU234" s="412"/>
      <c r="AV234" s="352">
        <v>0.5</v>
      </c>
    </row>
    <row r="235" spans="1:48">
      <c r="A235" s="405"/>
      <c r="B235" s="411"/>
      <c r="C235" s="405"/>
      <c r="D235" s="425" t="s">
        <v>86</v>
      </c>
      <c r="E235" s="426"/>
      <c r="F235" s="427"/>
      <c r="G235" s="428">
        <v>2022</v>
      </c>
      <c r="H235" s="428" t="s">
        <v>4223</v>
      </c>
      <c r="I235" s="427" t="s">
        <v>1699</v>
      </c>
      <c r="J235" s="421"/>
      <c r="K235" s="427" t="s">
        <v>4392</v>
      </c>
      <c r="L235" s="427" t="s">
        <v>1873</v>
      </c>
      <c r="M235" s="421">
        <v>44651</v>
      </c>
      <c r="N235" s="421">
        <v>44896</v>
      </c>
      <c r="O235" s="421"/>
      <c r="P235" s="429"/>
      <c r="Q235" s="421"/>
      <c r="R235" s="421"/>
      <c r="S235" s="427" t="s">
        <v>1712</v>
      </c>
      <c r="T235" s="427">
        <v>60</v>
      </c>
      <c r="U235" s="427"/>
      <c r="V235" s="430" t="s">
        <v>986</v>
      </c>
      <c r="W235" s="427">
        <v>360</v>
      </c>
      <c r="X235" s="431">
        <v>3328</v>
      </c>
      <c r="Y235" s="539">
        <f t="shared" si="9"/>
        <v>1198080</v>
      </c>
      <c r="Z235" s="352">
        <v>0.53</v>
      </c>
      <c r="AA235" s="681">
        <f t="shared" si="10"/>
        <v>634982.40000000002</v>
      </c>
      <c r="AB235" s="354"/>
      <c r="AC235" s="355">
        <v>0</v>
      </c>
      <c r="AD235" s="350"/>
      <c r="AE235" s="350"/>
      <c r="AF235" s="695">
        <f t="shared" si="11"/>
        <v>634982.40000000002</v>
      </c>
      <c r="AG235" s="350" t="s">
        <v>1073</v>
      </c>
      <c r="AH235" s="350"/>
      <c r="AI235" s="350">
        <v>60</v>
      </c>
      <c r="AJ235" s="351" t="s">
        <v>1891</v>
      </c>
      <c r="AK235" s="351" t="s">
        <v>50</v>
      </c>
      <c r="AL235" s="357" t="s">
        <v>1892</v>
      </c>
      <c r="AM235" s="350" t="s">
        <v>52</v>
      </c>
      <c r="AN235" s="377"/>
      <c r="AO235" s="350" t="s">
        <v>1078</v>
      </c>
      <c r="AP235" s="350"/>
      <c r="AQ235" s="356" t="s">
        <v>37</v>
      </c>
      <c r="AR235" s="350" t="s">
        <v>1222</v>
      </c>
      <c r="AS235" s="379"/>
      <c r="AT235" s="348" t="s">
        <v>1509</v>
      </c>
      <c r="AU235" s="412"/>
      <c r="AV235" s="352">
        <v>0.5</v>
      </c>
    </row>
    <row r="236" spans="1:48">
      <c r="A236" s="405"/>
      <c r="B236" s="411">
        <v>44657</v>
      </c>
      <c r="C236" s="405"/>
      <c r="D236" s="425" t="s">
        <v>86</v>
      </c>
      <c r="E236" s="426"/>
      <c r="F236" s="427"/>
      <c r="G236" s="428">
        <v>2022</v>
      </c>
      <c r="H236" s="428" t="s">
        <v>3062</v>
      </c>
      <c r="I236" s="427" t="s">
        <v>1699</v>
      </c>
      <c r="J236" s="421"/>
      <c r="K236" s="427" t="s">
        <v>4393</v>
      </c>
      <c r="L236" s="427" t="s">
        <v>1943</v>
      </c>
      <c r="M236" s="421">
        <v>44655</v>
      </c>
      <c r="N236" s="421">
        <v>44746</v>
      </c>
      <c r="O236" s="421"/>
      <c r="P236" s="429"/>
      <c r="Q236" s="421"/>
      <c r="R236" s="421"/>
      <c r="S236" s="427" t="s">
        <v>1712</v>
      </c>
      <c r="T236" s="427">
        <v>60</v>
      </c>
      <c r="U236" s="427"/>
      <c r="V236" s="430" t="s">
        <v>973</v>
      </c>
      <c r="W236" s="427">
        <v>400</v>
      </c>
      <c r="X236" s="431">
        <v>9984</v>
      </c>
      <c r="Y236" s="539">
        <f t="shared" si="9"/>
        <v>3993600</v>
      </c>
      <c r="Z236" s="352">
        <v>0.55000000000000004</v>
      </c>
      <c r="AA236" s="681">
        <f t="shared" si="10"/>
        <v>2196480</v>
      </c>
      <c r="AB236" s="354"/>
      <c r="AC236" s="355">
        <v>0</v>
      </c>
      <c r="AD236" s="350"/>
      <c r="AE236" s="350"/>
      <c r="AF236" s="695">
        <f t="shared" si="11"/>
        <v>2196480</v>
      </c>
      <c r="AG236" s="350" t="s">
        <v>1073</v>
      </c>
      <c r="AH236" s="350"/>
      <c r="AI236" s="350">
        <v>60</v>
      </c>
      <c r="AJ236" s="351" t="s">
        <v>1944</v>
      </c>
      <c r="AK236" s="351" t="s">
        <v>50</v>
      </c>
      <c r="AL236" s="357" t="s">
        <v>1945</v>
      </c>
      <c r="AM236" s="350" t="s">
        <v>52</v>
      </c>
      <c r="AN236" s="377" t="s">
        <v>50</v>
      </c>
      <c r="AO236" s="350" t="s">
        <v>1078</v>
      </c>
      <c r="AP236" s="350" t="s">
        <v>38</v>
      </c>
      <c r="AQ236" s="356" t="s">
        <v>37</v>
      </c>
      <c r="AR236" s="350" t="s">
        <v>1222</v>
      </c>
      <c r="AS236" s="379"/>
      <c r="AT236" s="348"/>
      <c r="AU236" s="412"/>
      <c r="AV236" s="352">
        <v>0.49</v>
      </c>
    </row>
    <row r="237" spans="1:48">
      <c r="A237" s="405"/>
      <c r="B237" s="411">
        <v>44657</v>
      </c>
      <c r="C237" s="405"/>
      <c r="D237" s="425" t="s">
        <v>86</v>
      </c>
      <c r="E237" s="426"/>
      <c r="F237" s="427"/>
      <c r="G237" s="428">
        <v>2022</v>
      </c>
      <c r="H237" s="428" t="s">
        <v>3062</v>
      </c>
      <c r="I237" s="427" t="s">
        <v>1699</v>
      </c>
      <c r="J237" s="421"/>
      <c r="K237" s="427" t="s">
        <v>4394</v>
      </c>
      <c r="L237" s="427" t="s">
        <v>1943</v>
      </c>
      <c r="M237" s="421">
        <v>44655</v>
      </c>
      <c r="N237" s="421">
        <v>44774</v>
      </c>
      <c r="O237" s="421"/>
      <c r="P237" s="429"/>
      <c r="Q237" s="421"/>
      <c r="R237" s="421"/>
      <c r="S237" s="427" t="s">
        <v>1712</v>
      </c>
      <c r="T237" s="427">
        <v>60</v>
      </c>
      <c r="U237" s="427"/>
      <c r="V237" s="430" t="s">
        <v>973</v>
      </c>
      <c r="W237" s="427">
        <v>400</v>
      </c>
      <c r="X237" s="431">
        <v>9984</v>
      </c>
      <c r="Y237" s="539">
        <f t="shared" si="9"/>
        <v>3993600</v>
      </c>
      <c r="Z237" s="352">
        <v>0.55000000000000004</v>
      </c>
      <c r="AA237" s="681">
        <f t="shared" si="10"/>
        <v>2196480</v>
      </c>
      <c r="AB237" s="354"/>
      <c r="AC237" s="355">
        <v>0</v>
      </c>
      <c r="AD237" s="350"/>
      <c r="AE237" s="350"/>
      <c r="AF237" s="695">
        <f t="shared" si="11"/>
        <v>2196480</v>
      </c>
      <c r="AG237" s="350" t="s">
        <v>1073</v>
      </c>
      <c r="AH237" s="350"/>
      <c r="AI237" s="350">
        <v>60</v>
      </c>
      <c r="AJ237" s="351" t="s">
        <v>1944</v>
      </c>
      <c r="AK237" s="351" t="s">
        <v>50</v>
      </c>
      <c r="AL237" s="357" t="s">
        <v>1945</v>
      </c>
      <c r="AM237" s="350" t="s">
        <v>52</v>
      </c>
      <c r="AN237" s="377" t="s">
        <v>50</v>
      </c>
      <c r="AO237" s="350" t="s">
        <v>1078</v>
      </c>
      <c r="AP237" s="350" t="s">
        <v>38</v>
      </c>
      <c r="AQ237" s="356" t="s">
        <v>37</v>
      </c>
      <c r="AR237" s="350" t="s">
        <v>1222</v>
      </c>
      <c r="AS237" s="379"/>
      <c r="AT237" s="348"/>
      <c r="AU237" s="412"/>
      <c r="AV237" s="352">
        <v>0.49</v>
      </c>
    </row>
    <row r="238" spans="1:48">
      <c r="A238" s="405"/>
      <c r="B238" s="411">
        <v>44657</v>
      </c>
      <c r="C238" s="405"/>
      <c r="D238" s="425" t="s">
        <v>86</v>
      </c>
      <c r="E238" s="426"/>
      <c r="F238" s="427"/>
      <c r="G238" s="428">
        <v>2022</v>
      </c>
      <c r="H238" s="428" t="s">
        <v>3062</v>
      </c>
      <c r="I238" s="427" t="s">
        <v>1699</v>
      </c>
      <c r="J238" s="421"/>
      <c r="K238" s="427" t="s">
        <v>4395</v>
      </c>
      <c r="L238" s="427" t="s">
        <v>1943</v>
      </c>
      <c r="M238" s="421">
        <v>44655</v>
      </c>
      <c r="N238" s="421">
        <v>44805</v>
      </c>
      <c r="O238" s="421"/>
      <c r="P238" s="429"/>
      <c r="Q238" s="421"/>
      <c r="R238" s="421"/>
      <c r="S238" s="427" t="s">
        <v>1712</v>
      </c>
      <c r="T238" s="427">
        <v>60</v>
      </c>
      <c r="U238" s="427"/>
      <c r="V238" s="430" t="s">
        <v>973</v>
      </c>
      <c r="W238" s="427">
        <v>400</v>
      </c>
      <c r="X238" s="431">
        <v>9984</v>
      </c>
      <c r="Y238" s="539">
        <f t="shared" si="9"/>
        <v>3993600</v>
      </c>
      <c r="Z238" s="352">
        <v>0.55000000000000004</v>
      </c>
      <c r="AA238" s="681">
        <f t="shared" si="10"/>
        <v>2196480</v>
      </c>
      <c r="AB238" s="354"/>
      <c r="AC238" s="355">
        <v>0</v>
      </c>
      <c r="AD238" s="350"/>
      <c r="AE238" s="350"/>
      <c r="AF238" s="695">
        <f t="shared" si="11"/>
        <v>2196480</v>
      </c>
      <c r="AG238" s="350" t="s">
        <v>1073</v>
      </c>
      <c r="AH238" s="350"/>
      <c r="AI238" s="350">
        <v>60</v>
      </c>
      <c r="AJ238" s="351" t="s">
        <v>1944</v>
      </c>
      <c r="AK238" s="351" t="s">
        <v>50</v>
      </c>
      <c r="AL238" s="357" t="s">
        <v>1945</v>
      </c>
      <c r="AM238" s="350" t="s">
        <v>52</v>
      </c>
      <c r="AN238" s="377" t="s">
        <v>50</v>
      </c>
      <c r="AO238" s="350" t="s">
        <v>1078</v>
      </c>
      <c r="AP238" s="350" t="s">
        <v>38</v>
      </c>
      <c r="AQ238" s="356" t="s">
        <v>37</v>
      </c>
      <c r="AR238" s="350" t="s">
        <v>1222</v>
      </c>
      <c r="AS238" s="379"/>
      <c r="AT238" s="348"/>
      <c r="AU238" s="412"/>
      <c r="AV238" s="352">
        <v>0.49</v>
      </c>
    </row>
    <row r="239" spans="1:48">
      <c r="A239" s="405"/>
      <c r="B239" s="411">
        <v>44657</v>
      </c>
      <c r="C239" s="405"/>
      <c r="D239" s="425" t="s">
        <v>86</v>
      </c>
      <c r="E239" s="426"/>
      <c r="F239" s="427"/>
      <c r="G239" s="428">
        <v>2022</v>
      </c>
      <c r="H239" s="428" t="s">
        <v>3062</v>
      </c>
      <c r="I239" s="427" t="s">
        <v>1699</v>
      </c>
      <c r="J239" s="421"/>
      <c r="K239" s="427" t="s">
        <v>4396</v>
      </c>
      <c r="L239" s="427" t="s">
        <v>1943</v>
      </c>
      <c r="M239" s="421">
        <v>44655</v>
      </c>
      <c r="N239" s="421">
        <v>44837</v>
      </c>
      <c r="O239" s="421"/>
      <c r="P239" s="429"/>
      <c r="Q239" s="421"/>
      <c r="R239" s="421"/>
      <c r="S239" s="427" t="s">
        <v>1712</v>
      </c>
      <c r="T239" s="427">
        <v>60</v>
      </c>
      <c r="U239" s="427"/>
      <c r="V239" s="430" t="s">
        <v>973</v>
      </c>
      <c r="W239" s="427">
        <v>400</v>
      </c>
      <c r="X239" s="431">
        <v>9984</v>
      </c>
      <c r="Y239" s="539">
        <f t="shared" si="9"/>
        <v>3993600</v>
      </c>
      <c r="Z239" s="352">
        <v>0.55000000000000004</v>
      </c>
      <c r="AA239" s="681">
        <f t="shared" si="10"/>
        <v>2196480</v>
      </c>
      <c r="AB239" s="354"/>
      <c r="AC239" s="355">
        <v>0</v>
      </c>
      <c r="AD239" s="350"/>
      <c r="AE239" s="350"/>
      <c r="AF239" s="695">
        <f t="shared" si="11"/>
        <v>2196480</v>
      </c>
      <c r="AG239" s="350" t="s">
        <v>1073</v>
      </c>
      <c r="AH239" s="350"/>
      <c r="AI239" s="350">
        <v>60</v>
      </c>
      <c r="AJ239" s="351" t="s">
        <v>1944</v>
      </c>
      <c r="AK239" s="351" t="s">
        <v>50</v>
      </c>
      <c r="AL239" s="357" t="s">
        <v>1945</v>
      </c>
      <c r="AM239" s="350" t="s">
        <v>52</v>
      </c>
      <c r="AN239" s="377" t="s">
        <v>50</v>
      </c>
      <c r="AO239" s="350" t="s">
        <v>1078</v>
      </c>
      <c r="AP239" s="350" t="s">
        <v>38</v>
      </c>
      <c r="AQ239" s="356" t="s">
        <v>37</v>
      </c>
      <c r="AR239" s="350" t="s">
        <v>1222</v>
      </c>
      <c r="AS239" s="379"/>
      <c r="AT239" s="348"/>
      <c r="AU239" s="412"/>
      <c r="AV239" s="352">
        <v>0.49</v>
      </c>
    </row>
    <row r="240" spans="1:48">
      <c r="A240" s="405"/>
      <c r="B240" s="411">
        <v>44657</v>
      </c>
      <c r="C240" s="405"/>
      <c r="D240" s="425" t="s">
        <v>86</v>
      </c>
      <c r="E240" s="426"/>
      <c r="F240" s="427"/>
      <c r="G240" s="428">
        <v>2022</v>
      </c>
      <c r="H240" s="428" t="s">
        <v>3062</v>
      </c>
      <c r="I240" s="427" t="s">
        <v>1699</v>
      </c>
      <c r="J240" s="421"/>
      <c r="K240" s="427" t="s">
        <v>4397</v>
      </c>
      <c r="L240" s="427" t="s">
        <v>1943</v>
      </c>
      <c r="M240" s="421">
        <v>44655</v>
      </c>
      <c r="N240" s="421">
        <v>44866</v>
      </c>
      <c r="O240" s="421"/>
      <c r="P240" s="429"/>
      <c r="Q240" s="421"/>
      <c r="R240" s="421"/>
      <c r="S240" s="427" t="s">
        <v>1712</v>
      </c>
      <c r="T240" s="427">
        <v>60</v>
      </c>
      <c r="U240" s="427"/>
      <c r="V240" s="430" t="s">
        <v>973</v>
      </c>
      <c r="W240" s="427">
        <v>400</v>
      </c>
      <c r="X240" s="431">
        <v>9984</v>
      </c>
      <c r="Y240" s="539">
        <f t="shared" si="9"/>
        <v>3993600</v>
      </c>
      <c r="Z240" s="352">
        <v>0.55000000000000004</v>
      </c>
      <c r="AA240" s="681">
        <f t="shared" si="10"/>
        <v>2196480</v>
      </c>
      <c r="AB240" s="354"/>
      <c r="AC240" s="355">
        <v>0</v>
      </c>
      <c r="AD240" s="350"/>
      <c r="AE240" s="350"/>
      <c r="AF240" s="695">
        <f t="shared" si="11"/>
        <v>2196480</v>
      </c>
      <c r="AG240" s="350" t="s">
        <v>1073</v>
      </c>
      <c r="AH240" s="350"/>
      <c r="AI240" s="350">
        <v>60</v>
      </c>
      <c r="AJ240" s="351" t="s">
        <v>1944</v>
      </c>
      <c r="AK240" s="351" t="s">
        <v>50</v>
      </c>
      <c r="AL240" s="357" t="s">
        <v>1945</v>
      </c>
      <c r="AM240" s="350" t="s">
        <v>52</v>
      </c>
      <c r="AN240" s="377" t="s">
        <v>50</v>
      </c>
      <c r="AO240" s="350" t="s">
        <v>1078</v>
      </c>
      <c r="AP240" s="350" t="s">
        <v>38</v>
      </c>
      <c r="AQ240" s="356" t="s">
        <v>37</v>
      </c>
      <c r="AR240" s="350" t="s">
        <v>1222</v>
      </c>
      <c r="AS240" s="379"/>
      <c r="AT240" s="348"/>
      <c r="AU240" s="412"/>
      <c r="AV240" s="352">
        <v>0.49</v>
      </c>
    </row>
    <row r="241" spans="1:48">
      <c r="A241" s="405"/>
      <c r="B241" s="411">
        <v>44657</v>
      </c>
      <c r="C241" s="405"/>
      <c r="D241" s="425" t="s">
        <v>86</v>
      </c>
      <c r="E241" s="426"/>
      <c r="F241" s="427"/>
      <c r="G241" s="428">
        <v>2022</v>
      </c>
      <c r="H241" s="428" t="s">
        <v>3062</v>
      </c>
      <c r="I241" s="427" t="s">
        <v>1699</v>
      </c>
      <c r="J241" s="421"/>
      <c r="K241" s="427" t="s">
        <v>4398</v>
      </c>
      <c r="L241" s="427" t="s">
        <v>1943</v>
      </c>
      <c r="M241" s="421">
        <v>44655</v>
      </c>
      <c r="N241" s="421">
        <v>44896</v>
      </c>
      <c r="O241" s="421"/>
      <c r="P241" s="429"/>
      <c r="Q241" s="421"/>
      <c r="R241" s="421"/>
      <c r="S241" s="427" t="s">
        <v>1712</v>
      </c>
      <c r="T241" s="427">
        <v>60</v>
      </c>
      <c r="U241" s="427"/>
      <c r="V241" s="430" t="s">
        <v>973</v>
      </c>
      <c r="W241" s="427">
        <v>400</v>
      </c>
      <c r="X241" s="431">
        <v>9984</v>
      </c>
      <c r="Y241" s="539">
        <f t="shared" si="9"/>
        <v>3993600</v>
      </c>
      <c r="Z241" s="352">
        <v>0.55000000000000004</v>
      </c>
      <c r="AA241" s="681">
        <f t="shared" si="10"/>
        <v>2196480</v>
      </c>
      <c r="AB241" s="354"/>
      <c r="AC241" s="355">
        <v>0</v>
      </c>
      <c r="AD241" s="350"/>
      <c r="AE241" s="350"/>
      <c r="AF241" s="695">
        <f t="shared" si="11"/>
        <v>2196480</v>
      </c>
      <c r="AG241" s="350" t="s">
        <v>1073</v>
      </c>
      <c r="AH241" s="350"/>
      <c r="AI241" s="350">
        <v>60</v>
      </c>
      <c r="AJ241" s="351" t="s">
        <v>1944</v>
      </c>
      <c r="AK241" s="351" t="s">
        <v>50</v>
      </c>
      <c r="AL241" s="357" t="s">
        <v>1945</v>
      </c>
      <c r="AM241" s="350" t="s">
        <v>52</v>
      </c>
      <c r="AN241" s="377" t="s">
        <v>50</v>
      </c>
      <c r="AO241" s="350" t="s">
        <v>1078</v>
      </c>
      <c r="AP241" s="350" t="s">
        <v>38</v>
      </c>
      <c r="AQ241" s="356" t="s">
        <v>37</v>
      </c>
      <c r="AR241" s="350" t="s">
        <v>1222</v>
      </c>
      <c r="AS241" s="379"/>
      <c r="AT241" s="348"/>
      <c r="AU241" s="412"/>
      <c r="AV241" s="352">
        <v>0.49</v>
      </c>
    </row>
    <row r="242" spans="1:48">
      <c r="A242" s="405"/>
      <c r="B242" s="411"/>
      <c r="C242" s="405"/>
      <c r="D242" s="425" t="s">
        <v>86</v>
      </c>
      <c r="E242" s="426"/>
      <c r="F242" s="427"/>
      <c r="G242" s="428">
        <v>2022</v>
      </c>
      <c r="H242" s="428" t="s">
        <v>3062</v>
      </c>
      <c r="I242" s="427" t="s">
        <v>1699</v>
      </c>
      <c r="J242" s="421"/>
      <c r="K242" s="427" t="s">
        <v>4399</v>
      </c>
      <c r="L242" s="427" t="s">
        <v>2086</v>
      </c>
      <c r="M242" s="421">
        <v>44658</v>
      </c>
      <c r="N242" s="421">
        <v>44844</v>
      </c>
      <c r="O242" s="421"/>
      <c r="P242" s="429"/>
      <c r="Q242" s="421"/>
      <c r="R242" s="421"/>
      <c r="S242" s="427" t="s">
        <v>88</v>
      </c>
      <c r="T242" s="427">
        <v>60</v>
      </c>
      <c r="U242" s="427"/>
      <c r="V242" s="430" t="s">
        <v>973</v>
      </c>
      <c r="W242" s="427">
        <v>400</v>
      </c>
      <c r="X242" s="431">
        <v>832</v>
      </c>
      <c r="Y242" s="539">
        <f t="shared" si="9"/>
        <v>332800</v>
      </c>
      <c r="Z242" s="352">
        <v>0.55000000000000004</v>
      </c>
      <c r="AA242" s="681">
        <f t="shared" si="10"/>
        <v>183040.00000000003</v>
      </c>
      <c r="AB242" s="354"/>
      <c r="AC242" s="355">
        <v>0</v>
      </c>
      <c r="AD242" s="350"/>
      <c r="AE242" s="350"/>
      <c r="AF242" s="695">
        <f t="shared" si="11"/>
        <v>183040.00000000003</v>
      </c>
      <c r="AG242" s="350" t="s">
        <v>1073</v>
      </c>
      <c r="AH242" s="350"/>
      <c r="AI242" s="350">
        <v>60</v>
      </c>
      <c r="AJ242" s="351" t="s">
        <v>2114</v>
      </c>
      <c r="AK242" s="351" t="s">
        <v>50</v>
      </c>
      <c r="AL242" s="357" t="s">
        <v>2088</v>
      </c>
      <c r="AM242" s="350" t="s">
        <v>52</v>
      </c>
      <c r="AN242" s="377" t="s">
        <v>1076</v>
      </c>
      <c r="AO242" s="350" t="s">
        <v>1078</v>
      </c>
      <c r="AP242" s="350"/>
      <c r="AQ242" s="356" t="s">
        <v>37</v>
      </c>
      <c r="AR242" s="350" t="s">
        <v>1222</v>
      </c>
      <c r="AS242" s="379"/>
      <c r="AT242" s="348" t="s">
        <v>1509</v>
      </c>
      <c r="AU242" s="412"/>
      <c r="AV242" s="352">
        <v>0.52</v>
      </c>
    </row>
    <row r="243" spans="1:48">
      <c r="A243" s="405"/>
      <c r="B243" s="411"/>
      <c r="C243" s="405"/>
      <c r="D243" s="425" t="s">
        <v>86</v>
      </c>
      <c r="E243" s="426"/>
      <c r="F243" s="427"/>
      <c r="G243" s="428">
        <v>2022</v>
      </c>
      <c r="H243" s="428" t="s">
        <v>3062</v>
      </c>
      <c r="I243" s="427" t="s">
        <v>1699</v>
      </c>
      <c r="J243" s="421"/>
      <c r="K243" s="427" t="s">
        <v>4399</v>
      </c>
      <c r="L243" s="427" t="s">
        <v>2086</v>
      </c>
      <c r="M243" s="421">
        <v>44658</v>
      </c>
      <c r="N243" s="421">
        <v>44844</v>
      </c>
      <c r="O243" s="421"/>
      <c r="P243" s="429"/>
      <c r="Q243" s="421"/>
      <c r="R243" s="421"/>
      <c r="S243" s="427" t="s">
        <v>88</v>
      </c>
      <c r="T243" s="427">
        <v>60</v>
      </c>
      <c r="U243" s="427"/>
      <c r="V243" s="430" t="s">
        <v>986</v>
      </c>
      <c r="W243" s="427">
        <v>360</v>
      </c>
      <c r="X243" s="431">
        <v>448</v>
      </c>
      <c r="Y243" s="539">
        <f t="shared" si="9"/>
        <v>161280</v>
      </c>
      <c r="Z243" s="352">
        <v>0.53</v>
      </c>
      <c r="AA243" s="681">
        <f t="shared" si="10"/>
        <v>85478.400000000009</v>
      </c>
      <c r="AB243" s="354"/>
      <c r="AC243" s="355">
        <v>0</v>
      </c>
      <c r="AD243" s="350"/>
      <c r="AE243" s="350"/>
      <c r="AF243" s="695">
        <f t="shared" si="11"/>
        <v>85478.400000000009</v>
      </c>
      <c r="AG243" s="350" t="s">
        <v>1073</v>
      </c>
      <c r="AH243" s="350"/>
      <c r="AI243" s="350">
        <v>60</v>
      </c>
      <c r="AJ243" s="351" t="s">
        <v>2114</v>
      </c>
      <c r="AK243" s="351" t="s">
        <v>50</v>
      </c>
      <c r="AL243" s="357" t="s">
        <v>2088</v>
      </c>
      <c r="AM243" s="350" t="s">
        <v>52</v>
      </c>
      <c r="AN243" s="377" t="s">
        <v>1076</v>
      </c>
      <c r="AO243" s="350" t="s">
        <v>1078</v>
      </c>
      <c r="AP243" s="350"/>
      <c r="AQ243" s="356" t="s">
        <v>37</v>
      </c>
      <c r="AR243" s="350" t="s">
        <v>1222</v>
      </c>
      <c r="AS243" s="379"/>
      <c r="AT243" s="348" t="s">
        <v>1509</v>
      </c>
      <c r="AU243" s="412"/>
      <c r="AV243" s="352">
        <v>0.52</v>
      </c>
    </row>
    <row r="244" spans="1:48">
      <c r="A244" s="405"/>
      <c r="B244" s="411"/>
      <c r="C244" s="405"/>
      <c r="D244" s="425" t="s">
        <v>86</v>
      </c>
      <c r="E244" s="426"/>
      <c r="F244" s="427"/>
      <c r="G244" s="428">
        <v>2022</v>
      </c>
      <c r="H244" s="428" t="s">
        <v>3062</v>
      </c>
      <c r="I244" s="427" t="s">
        <v>1699</v>
      </c>
      <c r="J244" s="421"/>
      <c r="K244" s="427" t="s">
        <v>4399</v>
      </c>
      <c r="L244" s="427" t="s">
        <v>2086</v>
      </c>
      <c r="M244" s="421">
        <v>44658</v>
      </c>
      <c r="N244" s="421">
        <v>44844</v>
      </c>
      <c r="O244" s="421"/>
      <c r="P244" s="429"/>
      <c r="Q244" s="421"/>
      <c r="R244" s="421"/>
      <c r="S244" s="427" t="s">
        <v>88</v>
      </c>
      <c r="T244" s="427">
        <v>60</v>
      </c>
      <c r="U244" s="427"/>
      <c r="V244" s="430" t="s">
        <v>1231</v>
      </c>
      <c r="W244" s="427">
        <v>360</v>
      </c>
      <c r="X244" s="431">
        <v>448</v>
      </c>
      <c r="Y244" s="539">
        <f t="shared" si="9"/>
        <v>161280</v>
      </c>
      <c r="Z244" s="352">
        <v>0.83000000000000007</v>
      </c>
      <c r="AA244" s="681">
        <f t="shared" si="10"/>
        <v>133862.40000000002</v>
      </c>
      <c r="AB244" s="354"/>
      <c r="AC244" s="355">
        <v>0</v>
      </c>
      <c r="AD244" s="350"/>
      <c r="AE244" s="350"/>
      <c r="AF244" s="695">
        <f t="shared" si="11"/>
        <v>133862.40000000002</v>
      </c>
      <c r="AG244" s="350" t="s">
        <v>1073</v>
      </c>
      <c r="AH244" s="350"/>
      <c r="AI244" s="350">
        <v>60</v>
      </c>
      <c r="AJ244" s="351" t="s">
        <v>2114</v>
      </c>
      <c r="AK244" s="351" t="s">
        <v>50</v>
      </c>
      <c r="AL244" s="357" t="s">
        <v>2088</v>
      </c>
      <c r="AM244" s="350" t="s">
        <v>52</v>
      </c>
      <c r="AN244" s="377" t="s">
        <v>1076</v>
      </c>
      <c r="AO244" s="350" t="s">
        <v>1078</v>
      </c>
      <c r="AP244" s="350"/>
      <c r="AQ244" s="356" t="s">
        <v>37</v>
      </c>
      <c r="AR244" s="350" t="s">
        <v>1222</v>
      </c>
      <c r="AS244" s="379"/>
      <c r="AT244" s="348" t="s">
        <v>1509</v>
      </c>
      <c r="AU244" s="412"/>
      <c r="AV244" s="352">
        <v>0.52</v>
      </c>
    </row>
    <row r="245" spans="1:48">
      <c r="A245" s="405"/>
      <c r="B245" s="411"/>
      <c r="C245" s="405"/>
      <c r="D245" s="425" t="s">
        <v>86</v>
      </c>
      <c r="E245" s="426"/>
      <c r="F245" s="427"/>
      <c r="G245" s="428">
        <v>2022</v>
      </c>
      <c r="H245" s="428" t="s">
        <v>4223</v>
      </c>
      <c r="I245" s="427" t="s">
        <v>1699</v>
      </c>
      <c r="J245" s="421"/>
      <c r="K245" s="427">
        <v>2037688</v>
      </c>
      <c r="L245" s="427" t="s">
        <v>4400</v>
      </c>
      <c r="M245" s="421">
        <v>44645</v>
      </c>
      <c r="N245" s="421">
        <v>44718</v>
      </c>
      <c r="O245" s="421"/>
      <c r="P245" s="429"/>
      <c r="Q245" s="421"/>
      <c r="R245" s="421"/>
      <c r="S245" s="427" t="s">
        <v>1712</v>
      </c>
      <c r="T245" s="427">
        <v>60</v>
      </c>
      <c r="U245" s="427"/>
      <c r="V245" s="430" t="s">
        <v>1231</v>
      </c>
      <c r="W245" s="427">
        <v>360</v>
      </c>
      <c r="X245" s="431">
        <v>650</v>
      </c>
      <c r="Y245" s="539">
        <f t="shared" si="9"/>
        <v>234000</v>
      </c>
      <c r="Z245" s="352">
        <v>0.83000000000000007</v>
      </c>
      <c r="AA245" s="681">
        <f t="shared" si="10"/>
        <v>194220.00000000003</v>
      </c>
      <c r="AB245" s="354"/>
      <c r="AC245" s="355">
        <v>0</v>
      </c>
      <c r="AD245" s="350"/>
      <c r="AE245" s="350"/>
      <c r="AF245" s="695">
        <f t="shared" si="11"/>
        <v>194220.00000000003</v>
      </c>
      <c r="AG245" s="350" t="s">
        <v>1073</v>
      </c>
      <c r="AH245" s="350"/>
      <c r="AI245" s="350">
        <v>60</v>
      </c>
      <c r="AJ245" s="351" t="s">
        <v>1859</v>
      </c>
      <c r="AK245" s="351" t="s">
        <v>50</v>
      </c>
      <c r="AL245" s="357" t="s">
        <v>2281</v>
      </c>
      <c r="AM245" s="350" t="s">
        <v>52</v>
      </c>
      <c r="AN245" s="377"/>
      <c r="AO245" s="350" t="s">
        <v>1078</v>
      </c>
      <c r="AP245" s="350"/>
      <c r="AQ245" s="356" t="s">
        <v>37</v>
      </c>
      <c r="AR245" s="350" t="s">
        <v>1222</v>
      </c>
      <c r="AS245" s="379"/>
      <c r="AT245" s="348" t="s">
        <v>1509</v>
      </c>
      <c r="AU245" s="412"/>
      <c r="AV245" s="352">
        <v>0.5</v>
      </c>
    </row>
    <row r="246" spans="1:48">
      <c r="A246" s="405"/>
      <c r="B246" s="411"/>
      <c r="C246" s="405"/>
      <c r="D246" s="425" t="s">
        <v>86</v>
      </c>
      <c r="E246" s="426"/>
      <c r="F246" s="427"/>
      <c r="G246" s="428">
        <v>2022</v>
      </c>
      <c r="H246" s="428" t="s">
        <v>3062</v>
      </c>
      <c r="I246" s="427" t="s">
        <v>1699</v>
      </c>
      <c r="J246" s="421"/>
      <c r="K246" s="427" t="s">
        <v>4401</v>
      </c>
      <c r="L246" s="427" t="s">
        <v>2086</v>
      </c>
      <c r="M246" s="421">
        <v>44658</v>
      </c>
      <c r="N246" s="421">
        <v>44872</v>
      </c>
      <c r="O246" s="421"/>
      <c r="P246" s="429"/>
      <c r="Q246" s="421"/>
      <c r="R246" s="421"/>
      <c r="S246" s="427" t="s">
        <v>88</v>
      </c>
      <c r="T246" s="427">
        <v>60</v>
      </c>
      <c r="U246" s="427"/>
      <c r="V246" s="430" t="s">
        <v>973</v>
      </c>
      <c r="W246" s="427">
        <v>400</v>
      </c>
      <c r="X246" s="431">
        <v>832</v>
      </c>
      <c r="Y246" s="539">
        <f t="shared" si="9"/>
        <v>332800</v>
      </c>
      <c r="Z246" s="352">
        <v>0.55000000000000004</v>
      </c>
      <c r="AA246" s="681">
        <f t="shared" si="10"/>
        <v>183040.00000000003</v>
      </c>
      <c r="AB246" s="354"/>
      <c r="AC246" s="355">
        <v>0</v>
      </c>
      <c r="AD246" s="350"/>
      <c r="AE246" s="350"/>
      <c r="AF246" s="695">
        <f t="shared" si="11"/>
        <v>183040.00000000003</v>
      </c>
      <c r="AG246" s="350" t="s">
        <v>1073</v>
      </c>
      <c r="AH246" s="350"/>
      <c r="AI246" s="350">
        <v>60</v>
      </c>
      <c r="AJ246" s="351" t="s">
        <v>2114</v>
      </c>
      <c r="AK246" s="351" t="s">
        <v>50</v>
      </c>
      <c r="AL246" s="357" t="s">
        <v>2088</v>
      </c>
      <c r="AM246" s="350" t="s">
        <v>52</v>
      </c>
      <c r="AN246" s="377" t="s">
        <v>1076</v>
      </c>
      <c r="AO246" s="350" t="s">
        <v>1078</v>
      </c>
      <c r="AP246" s="350"/>
      <c r="AQ246" s="356" t="s">
        <v>37</v>
      </c>
      <c r="AR246" s="350" t="s">
        <v>1222</v>
      </c>
      <c r="AS246" s="379"/>
      <c r="AT246" s="348" t="s">
        <v>1509</v>
      </c>
      <c r="AU246" s="412"/>
      <c r="AV246" s="352">
        <v>0.52</v>
      </c>
    </row>
    <row r="247" spans="1:48">
      <c r="A247" s="405"/>
      <c r="B247" s="411"/>
      <c r="C247" s="405"/>
      <c r="D247" s="425" t="s">
        <v>86</v>
      </c>
      <c r="E247" s="426"/>
      <c r="F247" s="427"/>
      <c r="G247" s="428">
        <v>2022</v>
      </c>
      <c r="H247" s="428" t="s">
        <v>3062</v>
      </c>
      <c r="I247" s="427" t="s">
        <v>1699</v>
      </c>
      <c r="J247" s="421"/>
      <c r="K247" s="427" t="s">
        <v>4401</v>
      </c>
      <c r="L247" s="427" t="s">
        <v>2086</v>
      </c>
      <c r="M247" s="421">
        <v>44658</v>
      </c>
      <c r="N247" s="421">
        <v>44872</v>
      </c>
      <c r="O247" s="421"/>
      <c r="P247" s="429"/>
      <c r="Q247" s="421"/>
      <c r="R247" s="421"/>
      <c r="S247" s="427" t="s">
        <v>88</v>
      </c>
      <c r="T247" s="427">
        <v>60</v>
      </c>
      <c r="U247" s="427"/>
      <c r="V247" s="430" t="s">
        <v>986</v>
      </c>
      <c r="W247" s="427">
        <v>360</v>
      </c>
      <c r="X247" s="431">
        <v>832</v>
      </c>
      <c r="Y247" s="539">
        <f t="shared" si="9"/>
        <v>299520</v>
      </c>
      <c r="Z247" s="352">
        <v>0.53</v>
      </c>
      <c r="AA247" s="681">
        <f t="shared" si="10"/>
        <v>158745.60000000001</v>
      </c>
      <c r="AB247" s="354"/>
      <c r="AC247" s="355">
        <v>0</v>
      </c>
      <c r="AD247" s="350"/>
      <c r="AE247" s="350"/>
      <c r="AF247" s="695">
        <f t="shared" si="11"/>
        <v>158745.60000000001</v>
      </c>
      <c r="AG247" s="350" t="s">
        <v>1073</v>
      </c>
      <c r="AH247" s="350"/>
      <c r="AI247" s="350">
        <v>60</v>
      </c>
      <c r="AJ247" s="351" t="s">
        <v>2114</v>
      </c>
      <c r="AK247" s="351" t="s">
        <v>50</v>
      </c>
      <c r="AL247" s="357" t="s">
        <v>2088</v>
      </c>
      <c r="AM247" s="350" t="s">
        <v>52</v>
      </c>
      <c r="AN247" s="377" t="s">
        <v>1076</v>
      </c>
      <c r="AO247" s="350" t="s">
        <v>1078</v>
      </c>
      <c r="AP247" s="350"/>
      <c r="AQ247" s="356" t="s">
        <v>37</v>
      </c>
      <c r="AR247" s="350" t="s">
        <v>1222</v>
      </c>
      <c r="AS247" s="379"/>
      <c r="AT247" s="348" t="s">
        <v>1509</v>
      </c>
      <c r="AU247" s="412"/>
      <c r="AV247" s="352">
        <v>0.52</v>
      </c>
    </row>
    <row r="248" spans="1:48">
      <c r="A248" s="405"/>
      <c r="B248" s="411"/>
      <c r="C248" s="405"/>
      <c r="D248" s="425" t="s">
        <v>86</v>
      </c>
      <c r="E248" s="426"/>
      <c r="F248" s="427"/>
      <c r="G248" s="428">
        <v>2022</v>
      </c>
      <c r="H248" s="428" t="s">
        <v>3062</v>
      </c>
      <c r="I248" s="427" t="s">
        <v>1699</v>
      </c>
      <c r="J248" s="421"/>
      <c r="K248" s="427">
        <v>7632</v>
      </c>
      <c r="L248" s="427" t="s">
        <v>4402</v>
      </c>
      <c r="M248" s="421">
        <v>44656</v>
      </c>
      <c r="N248" s="421">
        <v>44658</v>
      </c>
      <c r="O248" s="421"/>
      <c r="P248" s="429"/>
      <c r="Q248" s="421"/>
      <c r="R248" s="421"/>
      <c r="S248" s="427" t="s">
        <v>88</v>
      </c>
      <c r="T248" s="427">
        <v>60</v>
      </c>
      <c r="U248" s="427"/>
      <c r="V248" s="430" t="s">
        <v>973</v>
      </c>
      <c r="W248" s="427">
        <v>400</v>
      </c>
      <c r="X248" s="431">
        <v>768</v>
      </c>
      <c r="Y248" s="539">
        <f t="shared" si="9"/>
        <v>307200</v>
      </c>
      <c r="Z248" s="352">
        <v>0.59</v>
      </c>
      <c r="AA248" s="681">
        <f t="shared" si="10"/>
        <v>181248</v>
      </c>
      <c r="AB248" s="354"/>
      <c r="AC248" s="355">
        <v>0</v>
      </c>
      <c r="AD248" s="350"/>
      <c r="AE248" s="350"/>
      <c r="AF248" s="695">
        <f t="shared" si="11"/>
        <v>181248</v>
      </c>
      <c r="AG248" s="350" t="s">
        <v>1073</v>
      </c>
      <c r="AH248" s="350"/>
      <c r="AI248" s="350">
        <v>60</v>
      </c>
      <c r="AJ248" s="351" t="s">
        <v>2114</v>
      </c>
      <c r="AK248" s="351" t="s">
        <v>50</v>
      </c>
      <c r="AL248" s="357" t="s">
        <v>2088</v>
      </c>
      <c r="AM248" s="350" t="s">
        <v>52</v>
      </c>
      <c r="AN248" s="377" t="s">
        <v>1076</v>
      </c>
      <c r="AO248" s="350" t="s">
        <v>1078</v>
      </c>
      <c r="AP248" s="350"/>
      <c r="AQ248" s="356" t="s">
        <v>37</v>
      </c>
      <c r="AR248" s="350" t="s">
        <v>1222</v>
      </c>
      <c r="AS248" s="379"/>
      <c r="AT248" s="348" t="s">
        <v>1509</v>
      </c>
      <c r="AU248" s="412"/>
      <c r="AV248" s="352">
        <v>0.52</v>
      </c>
    </row>
    <row r="249" spans="1:48">
      <c r="A249" s="405"/>
      <c r="B249" s="411"/>
      <c r="C249" s="405"/>
      <c r="D249" s="425" t="s">
        <v>86</v>
      </c>
      <c r="E249" s="426"/>
      <c r="F249" s="427"/>
      <c r="G249" s="428">
        <v>2022</v>
      </c>
      <c r="H249" s="428" t="s">
        <v>4223</v>
      </c>
      <c r="I249" s="427" t="s">
        <v>1699</v>
      </c>
      <c r="J249" s="421"/>
      <c r="K249" s="427" t="s">
        <v>4403</v>
      </c>
      <c r="L249" s="427" t="s">
        <v>1936</v>
      </c>
      <c r="M249" s="421">
        <v>44656</v>
      </c>
      <c r="N249" s="421">
        <v>44747</v>
      </c>
      <c r="O249" s="421"/>
      <c r="P249" s="429"/>
      <c r="Q249" s="421"/>
      <c r="R249" s="421"/>
      <c r="S249" s="427" t="s">
        <v>1729</v>
      </c>
      <c r="T249" s="427">
        <v>60</v>
      </c>
      <c r="U249" s="427"/>
      <c r="V249" s="430" t="s">
        <v>973</v>
      </c>
      <c r="W249" s="427">
        <v>400</v>
      </c>
      <c r="X249" s="431">
        <v>768</v>
      </c>
      <c r="Y249" s="539">
        <f t="shared" si="9"/>
        <v>307200</v>
      </c>
      <c r="Z249" s="352">
        <v>0.55000000000000004</v>
      </c>
      <c r="AA249" s="681">
        <f t="shared" si="10"/>
        <v>168960</v>
      </c>
      <c r="AB249" s="354"/>
      <c r="AC249" s="355"/>
      <c r="AD249" s="350"/>
      <c r="AE249" s="350"/>
      <c r="AF249" s="695">
        <f t="shared" si="11"/>
        <v>168960</v>
      </c>
      <c r="AG249" s="350" t="s">
        <v>1073</v>
      </c>
      <c r="AH249" s="350"/>
      <c r="AI249" s="350">
        <v>60</v>
      </c>
      <c r="AJ249" s="351" t="s">
        <v>1937</v>
      </c>
      <c r="AK249" s="351" t="s">
        <v>1432</v>
      </c>
      <c r="AL249" s="357">
        <v>83202</v>
      </c>
      <c r="AM249" s="350" t="s">
        <v>52</v>
      </c>
      <c r="AN249" s="377" t="s">
        <v>1076</v>
      </c>
      <c r="AO249" s="350" t="s">
        <v>1078</v>
      </c>
      <c r="AP249" s="350"/>
      <c r="AQ249" s="356" t="s">
        <v>37</v>
      </c>
      <c r="AR249" s="350" t="s">
        <v>1297</v>
      </c>
      <c r="AS249" s="379"/>
      <c r="AT249" s="348"/>
      <c r="AU249" s="412"/>
      <c r="AV249" s="352">
        <v>0.49</v>
      </c>
    </row>
    <row r="250" spans="1:48">
      <c r="A250" s="405"/>
      <c r="B250" s="411"/>
      <c r="C250" s="405"/>
      <c r="D250" s="425" t="s">
        <v>86</v>
      </c>
      <c r="E250" s="426"/>
      <c r="F250" s="427"/>
      <c r="G250" s="428">
        <v>2022</v>
      </c>
      <c r="H250" s="428" t="s">
        <v>4223</v>
      </c>
      <c r="I250" s="427" t="s">
        <v>1699</v>
      </c>
      <c r="J250" s="421"/>
      <c r="K250" s="427" t="s">
        <v>4404</v>
      </c>
      <c r="L250" s="427" t="s">
        <v>1936</v>
      </c>
      <c r="M250" s="421">
        <v>44656</v>
      </c>
      <c r="N250" s="421">
        <v>44756</v>
      </c>
      <c r="O250" s="421"/>
      <c r="P250" s="429"/>
      <c r="Q250" s="421"/>
      <c r="R250" s="421"/>
      <c r="S250" s="427" t="s">
        <v>1729</v>
      </c>
      <c r="T250" s="427">
        <v>60</v>
      </c>
      <c r="U250" s="427"/>
      <c r="V250" s="430" t="s">
        <v>973</v>
      </c>
      <c r="W250" s="427">
        <v>400</v>
      </c>
      <c r="X250" s="431">
        <v>768</v>
      </c>
      <c r="Y250" s="539">
        <f t="shared" si="9"/>
        <v>307200</v>
      </c>
      <c r="Z250" s="352">
        <v>0.55000000000000004</v>
      </c>
      <c r="AA250" s="681">
        <f t="shared" si="10"/>
        <v>168960</v>
      </c>
      <c r="AB250" s="354"/>
      <c r="AC250" s="355"/>
      <c r="AD250" s="350"/>
      <c r="AE250" s="350"/>
      <c r="AF250" s="695">
        <f t="shared" si="11"/>
        <v>168960</v>
      </c>
      <c r="AG250" s="350" t="s">
        <v>1073</v>
      </c>
      <c r="AH250" s="350"/>
      <c r="AI250" s="350">
        <v>60</v>
      </c>
      <c r="AJ250" s="351" t="s">
        <v>1937</v>
      </c>
      <c r="AK250" s="351" t="s">
        <v>1432</v>
      </c>
      <c r="AL250" s="357">
        <v>83202</v>
      </c>
      <c r="AM250" s="350" t="s">
        <v>52</v>
      </c>
      <c r="AN250" s="377" t="s">
        <v>1076</v>
      </c>
      <c r="AO250" s="350" t="s">
        <v>1078</v>
      </c>
      <c r="AP250" s="350"/>
      <c r="AQ250" s="356" t="s">
        <v>37</v>
      </c>
      <c r="AR250" s="350" t="s">
        <v>1297</v>
      </c>
      <c r="AS250" s="379"/>
      <c r="AT250" s="348"/>
      <c r="AU250" s="412"/>
      <c r="AV250" s="352">
        <v>0.49</v>
      </c>
    </row>
    <row r="251" spans="1:48">
      <c r="A251" s="405"/>
      <c r="B251" s="411"/>
      <c r="C251" s="405"/>
      <c r="D251" s="425" t="s">
        <v>86</v>
      </c>
      <c r="E251" s="426"/>
      <c r="F251" s="427"/>
      <c r="G251" s="428">
        <v>2022</v>
      </c>
      <c r="H251" s="428" t="s">
        <v>4223</v>
      </c>
      <c r="I251" s="427" t="s">
        <v>1699</v>
      </c>
      <c r="J251" s="421"/>
      <c r="K251" s="427" t="s">
        <v>4405</v>
      </c>
      <c r="L251" s="427" t="s">
        <v>1936</v>
      </c>
      <c r="M251" s="421">
        <v>44656</v>
      </c>
      <c r="N251" s="421">
        <v>44769</v>
      </c>
      <c r="O251" s="421"/>
      <c r="P251" s="429"/>
      <c r="Q251" s="421"/>
      <c r="R251" s="421"/>
      <c r="S251" s="427" t="s">
        <v>1729</v>
      </c>
      <c r="T251" s="427">
        <v>60</v>
      </c>
      <c r="U251" s="427"/>
      <c r="V251" s="430" t="s">
        <v>973</v>
      </c>
      <c r="W251" s="427">
        <v>400</v>
      </c>
      <c r="X251" s="431">
        <v>768</v>
      </c>
      <c r="Y251" s="539">
        <f t="shared" si="9"/>
        <v>307200</v>
      </c>
      <c r="Z251" s="352">
        <v>0.55000000000000004</v>
      </c>
      <c r="AA251" s="681">
        <f t="shared" si="10"/>
        <v>168960</v>
      </c>
      <c r="AB251" s="354"/>
      <c r="AC251" s="355"/>
      <c r="AD251" s="350"/>
      <c r="AE251" s="350"/>
      <c r="AF251" s="695">
        <f t="shared" si="11"/>
        <v>168960</v>
      </c>
      <c r="AG251" s="350" t="s">
        <v>1073</v>
      </c>
      <c r="AH251" s="350"/>
      <c r="AI251" s="350">
        <v>60</v>
      </c>
      <c r="AJ251" s="351" t="s">
        <v>1937</v>
      </c>
      <c r="AK251" s="351" t="s">
        <v>1432</v>
      </c>
      <c r="AL251" s="357">
        <v>83202</v>
      </c>
      <c r="AM251" s="350" t="s">
        <v>52</v>
      </c>
      <c r="AN251" s="377" t="s">
        <v>1076</v>
      </c>
      <c r="AO251" s="350" t="s">
        <v>1078</v>
      </c>
      <c r="AP251" s="350"/>
      <c r="AQ251" s="356" t="s">
        <v>37</v>
      </c>
      <c r="AR251" s="350" t="s">
        <v>1297</v>
      </c>
      <c r="AS251" s="379"/>
      <c r="AT251" s="348"/>
      <c r="AU251" s="412"/>
      <c r="AV251" s="352">
        <v>0.49</v>
      </c>
    </row>
    <row r="252" spans="1:48">
      <c r="A252" s="405"/>
      <c r="B252" s="411"/>
      <c r="C252" s="405"/>
      <c r="D252" s="425" t="s">
        <v>86</v>
      </c>
      <c r="E252" s="426"/>
      <c r="F252" s="427"/>
      <c r="G252" s="428">
        <v>2022</v>
      </c>
      <c r="H252" s="428" t="s">
        <v>4223</v>
      </c>
      <c r="I252" s="427" t="s">
        <v>1699</v>
      </c>
      <c r="J252" s="421"/>
      <c r="K252" s="427" t="s">
        <v>4406</v>
      </c>
      <c r="L252" s="427" t="s">
        <v>1936</v>
      </c>
      <c r="M252" s="421">
        <v>44656</v>
      </c>
      <c r="N252" s="421">
        <v>44778</v>
      </c>
      <c r="O252" s="421"/>
      <c r="P252" s="429"/>
      <c r="Q252" s="421"/>
      <c r="R252" s="421"/>
      <c r="S252" s="427" t="s">
        <v>1729</v>
      </c>
      <c r="T252" s="427">
        <v>60</v>
      </c>
      <c r="U252" s="427"/>
      <c r="V252" s="430" t="s">
        <v>973</v>
      </c>
      <c r="W252" s="427">
        <v>400</v>
      </c>
      <c r="X252" s="431">
        <v>768</v>
      </c>
      <c r="Y252" s="539">
        <f t="shared" si="9"/>
        <v>307200</v>
      </c>
      <c r="Z252" s="352">
        <v>0.55000000000000004</v>
      </c>
      <c r="AA252" s="681">
        <f t="shared" si="10"/>
        <v>168960</v>
      </c>
      <c r="AB252" s="354"/>
      <c r="AC252" s="355"/>
      <c r="AD252" s="350"/>
      <c r="AE252" s="350"/>
      <c r="AF252" s="695">
        <f t="shared" si="11"/>
        <v>168960</v>
      </c>
      <c r="AG252" s="350" t="s">
        <v>1073</v>
      </c>
      <c r="AH252" s="350"/>
      <c r="AI252" s="350">
        <v>60</v>
      </c>
      <c r="AJ252" s="351" t="s">
        <v>1937</v>
      </c>
      <c r="AK252" s="351" t="s">
        <v>1432</v>
      </c>
      <c r="AL252" s="357">
        <v>83202</v>
      </c>
      <c r="AM252" s="350" t="s">
        <v>52</v>
      </c>
      <c r="AN252" s="377" t="s">
        <v>1076</v>
      </c>
      <c r="AO252" s="350" t="s">
        <v>1078</v>
      </c>
      <c r="AP252" s="350"/>
      <c r="AQ252" s="356" t="s">
        <v>37</v>
      </c>
      <c r="AR252" s="350" t="s">
        <v>1297</v>
      </c>
      <c r="AS252" s="379"/>
      <c r="AT252" s="348"/>
      <c r="AU252" s="412"/>
      <c r="AV252" s="352">
        <v>0.49</v>
      </c>
    </row>
    <row r="253" spans="1:48">
      <c r="A253" s="405"/>
      <c r="B253" s="411"/>
      <c r="C253" s="405"/>
      <c r="D253" s="425" t="s">
        <v>86</v>
      </c>
      <c r="E253" s="426"/>
      <c r="F253" s="427"/>
      <c r="G253" s="428">
        <v>2022</v>
      </c>
      <c r="H253" s="428" t="s">
        <v>4223</v>
      </c>
      <c r="I253" s="427" t="s">
        <v>1699</v>
      </c>
      <c r="J253" s="421"/>
      <c r="K253" s="427" t="s">
        <v>4407</v>
      </c>
      <c r="L253" s="427" t="s">
        <v>1936</v>
      </c>
      <c r="M253" s="421">
        <v>44656</v>
      </c>
      <c r="N253" s="421">
        <v>44792</v>
      </c>
      <c r="O253" s="421"/>
      <c r="P253" s="429"/>
      <c r="Q253" s="421"/>
      <c r="R253" s="421"/>
      <c r="S253" s="427" t="s">
        <v>1729</v>
      </c>
      <c r="T253" s="427">
        <v>60</v>
      </c>
      <c r="U253" s="427"/>
      <c r="V253" s="430" t="s">
        <v>973</v>
      </c>
      <c r="W253" s="427">
        <v>400</v>
      </c>
      <c r="X253" s="431">
        <v>768</v>
      </c>
      <c r="Y253" s="539">
        <f t="shared" si="9"/>
        <v>307200</v>
      </c>
      <c r="Z253" s="352">
        <v>0.55000000000000004</v>
      </c>
      <c r="AA253" s="681">
        <f t="shared" si="10"/>
        <v>168960</v>
      </c>
      <c r="AB253" s="354"/>
      <c r="AC253" s="355"/>
      <c r="AD253" s="350"/>
      <c r="AE253" s="350"/>
      <c r="AF253" s="695">
        <f t="shared" si="11"/>
        <v>168960</v>
      </c>
      <c r="AG253" s="350" t="s">
        <v>1073</v>
      </c>
      <c r="AH253" s="350"/>
      <c r="AI253" s="350">
        <v>60</v>
      </c>
      <c r="AJ253" s="351" t="s">
        <v>1937</v>
      </c>
      <c r="AK253" s="351" t="s">
        <v>1432</v>
      </c>
      <c r="AL253" s="357">
        <v>83202</v>
      </c>
      <c r="AM253" s="350" t="s">
        <v>52</v>
      </c>
      <c r="AN253" s="377" t="s">
        <v>1076</v>
      </c>
      <c r="AO253" s="350" t="s">
        <v>1078</v>
      </c>
      <c r="AP253" s="350"/>
      <c r="AQ253" s="356" t="s">
        <v>37</v>
      </c>
      <c r="AR253" s="350" t="s">
        <v>1297</v>
      </c>
      <c r="AS253" s="379"/>
      <c r="AT253" s="348"/>
      <c r="AU253" s="412"/>
      <c r="AV253" s="352">
        <v>0.49</v>
      </c>
    </row>
    <row r="254" spans="1:48">
      <c r="A254" s="405"/>
      <c r="B254" s="411"/>
      <c r="C254" s="405"/>
      <c r="D254" s="425" t="s">
        <v>86</v>
      </c>
      <c r="E254" s="426"/>
      <c r="F254" s="427"/>
      <c r="G254" s="428">
        <v>2022</v>
      </c>
      <c r="H254" s="428" t="s">
        <v>4223</v>
      </c>
      <c r="I254" s="427" t="s">
        <v>1699</v>
      </c>
      <c r="J254" s="421"/>
      <c r="K254" s="427" t="s">
        <v>4408</v>
      </c>
      <c r="L254" s="427" t="s">
        <v>1936</v>
      </c>
      <c r="M254" s="421">
        <v>44656</v>
      </c>
      <c r="N254" s="421">
        <v>44805</v>
      </c>
      <c r="O254" s="421"/>
      <c r="P254" s="429"/>
      <c r="Q254" s="421"/>
      <c r="R254" s="421"/>
      <c r="S254" s="427" t="s">
        <v>1729</v>
      </c>
      <c r="T254" s="427">
        <v>60</v>
      </c>
      <c r="U254" s="427"/>
      <c r="V254" s="430" t="s">
        <v>973</v>
      </c>
      <c r="W254" s="427">
        <v>400</v>
      </c>
      <c r="X254" s="431">
        <v>768</v>
      </c>
      <c r="Y254" s="539">
        <f t="shared" si="9"/>
        <v>307200</v>
      </c>
      <c r="Z254" s="352">
        <v>0.55000000000000004</v>
      </c>
      <c r="AA254" s="681">
        <f t="shared" si="10"/>
        <v>168960</v>
      </c>
      <c r="AB254" s="354"/>
      <c r="AC254" s="355"/>
      <c r="AD254" s="350"/>
      <c r="AE254" s="350"/>
      <c r="AF254" s="695">
        <f t="shared" si="11"/>
        <v>168960</v>
      </c>
      <c r="AG254" s="350" t="s">
        <v>1073</v>
      </c>
      <c r="AH254" s="350"/>
      <c r="AI254" s="350">
        <v>60</v>
      </c>
      <c r="AJ254" s="351" t="s">
        <v>1937</v>
      </c>
      <c r="AK254" s="351" t="s">
        <v>1432</v>
      </c>
      <c r="AL254" s="357">
        <v>83202</v>
      </c>
      <c r="AM254" s="350" t="s">
        <v>52</v>
      </c>
      <c r="AN254" s="377" t="s">
        <v>1076</v>
      </c>
      <c r="AO254" s="350" t="s">
        <v>1078</v>
      </c>
      <c r="AP254" s="350"/>
      <c r="AQ254" s="356" t="s">
        <v>37</v>
      </c>
      <c r="AR254" s="350" t="s">
        <v>1297</v>
      </c>
      <c r="AS254" s="379"/>
      <c r="AT254" s="348"/>
      <c r="AU254" s="412"/>
      <c r="AV254" s="352">
        <v>0.49</v>
      </c>
    </row>
    <row r="255" spans="1:48">
      <c r="A255" s="405"/>
      <c r="B255" s="411"/>
      <c r="C255" s="405"/>
      <c r="D255" s="425" t="s">
        <v>86</v>
      </c>
      <c r="E255" s="426"/>
      <c r="F255" s="427"/>
      <c r="G255" s="428">
        <v>2022</v>
      </c>
      <c r="H255" s="428" t="s">
        <v>4223</v>
      </c>
      <c r="I255" s="427" t="s">
        <v>1699</v>
      </c>
      <c r="J255" s="421"/>
      <c r="K255" s="427" t="s">
        <v>4409</v>
      </c>
      <c r="L255" s="427" t="s">
        <v>1936</v>
      </c>
      <c r="M255" s="421">
        <v>44656</v>
      </c>
      <c r="N255" s="421">
        <v>44819</v>
      </c>
      <c r="O255" s="421"/>
      <c r="P255" s="429"/>
      <c r="Q255" s="421"/>
      <c r="R255" s="421"/>
      <c r="S255" s="427" t="s">
        <v>1729</v>
      </c>
      <c r="T255" s="427">
        <v>60</v>
      </c>
      <c r="U255" s="427"/>
      <c r="V255" s="430" t="s">
        <v>973</v>
      </c>
      <c r="W255" s="427">
        <v>400</v>
      </c>
      <c r="X255" s="431">
        <v>768</v>
      </c>
      <c r="Y255" s="539">
        <f t="shared" si="9"/>
        <v>307200</v>
      </c>
      <c r="Z255" s="352">
        <v>0.55000000000000004</v>
      </c>
      <c r="AA255" s="681">
        <f t="shared" si="10"/>
        <v>168960</v>
      </c>
      <c r="AB255" s="354"/>
      <c r="AC255" s="355"/>
      <c r="AD255" s="350"/>
      <c r="AE255" s="350"/>
      <c r="AF255" s="695">
        <f t="shared" si="11"/>
        <v>168960</v>
      </c>
      <c r="AG255" s="350" t="s">
        <v>1073</v>
      </c>
      <c r="AH255" s="350"/>
      <c r="AI255" s="350">
        <v>60</v>
      </c>
      <c r="AJ255" s="351" t="s">
        <v>1937</v>
      </c>
      <c r="AK255" s="351" t="s">
        <v>1432</v>
      </c>
      <c r="AL255" s="357">
        <v>83202</v>
      </c>
      <c r="AM255" s="350" t="s">
        <v>52</v>
      </c>
      <c r="AN255" s="377" t="s">
        <v>1076</v>
      </c>
      <c r="AO255" s="350" t="s">
        <v>1078</v>
      </c>
      <c r="AP255" s="350"/>
      <c r="AQ255" s="356" t="s">
        <v>37</v>
      </c>
      <c r="AR255" s="350" t="s">
        <v>1297</v>
      </c>
      <c r="AS255" s="379"/>
      <c r="AT255" s="348"/>
      <c r="AU255" s="412"/>
      <c r="AV255" s="352">
        <v>0.49</v>
      </c>
    </row>
    <row r="256" spans="1:48">
      <c r="A256" s="405"/>
      <c r="B256" s="411"/>
      <c r="C256" s="405"/>
      <c r="D256" s="425" t="s">
        <v>86</v>
      </c>
      <c r="E256" s="426"/>
      <c r="F256" s="427"/>
      <c r="G256" s="428">
        <v>2022</v>
      </c>
      <c r="H256" s="428" t="s">
        <v>4223</v>
      </c>
      <c r="I256" s="427" t="s">
        <v>1699</v>
      </c>
      <c r="J256" s="421"/>
      <c r="K256" s="427" t="s">
        <v>4410</v>
      </c>
      <c r="L256" s="427" t="s">
        <v>1936</v>
      </c>
      <c r="M256" s="421">
        <v>44656</v>
      </c>
      <c r="N256" s="421">
        <v>44833</v>
      </c>
      <c r="O256" s="421"/>
      <c r="P256" s="429"/>
      <c r="Q256" s="421"/>
      <c r="R256" s="421"/>
      <c r="S256" s="427" t="s">
        <v>1729</v>
      </c>
      <c r="T256" s="427">
        <v>60</v>
      </c>
      <c r="U256" s="427"/>
      <c r="V256" s="430" t="s">
        <v>973</v>
      </c>
      <c r="W256" s="427">
        <v>400</v>
      </c>
      <c r="X256" s="431">
        <v>768</v>
      </c>
      <c r="Y256" s="539">
        <f t="shared" si="9"/>
        <v>307200</v>
      </c>
      <c r="Z256" s="352">
        <v>0.55000000000000004</v>
      </c>
      <c r="AA256" s="681">
        <f t="shared" si="10"/>
        <v>168960</v>
      </c>
      <c r="AB256" s="354"/>
      <c r="AC256" s="355"/>
      <c r="AD256" s="350"/>
      <c r="AE256" s="350"/>
      <c r="AF256" s="695">
        <f t="shared" si="11"/>
        <v>168960</v>
      </c>
      <c r="AG256" s="350" t="s">
        <v>1073</v>
      </c>
      <c r="AH256" s="350"/>
      <c r="AI256" s="350">
        <v>60</v>
      </c>
      <c r="AJ256" s="351" t="s">
        <v>1937</v>
      </c>
      <c r="AK256" s="351" t="s">
        <v>1432</v>
      </c>
      <c r="AL256" s="357">
        <v>83202</v>
      </c>
      <c r="AM256" s="350" t="s">
        <v>52</v>
      </c>
      <c r="AN256" s="377" t="s">
        <v>1076</v>
      </c>
      <c r="AO256" s="350" t="s">
        <v>1078</v>
      </c>
      <c r="AP256" s="350"/>
      <c r="AQ256" s="356" t="s">
        <v>37</v>
      </c>
      <c r="AR256" s="350" t="s">
        <v>1297</v>
      </c>
      <c r="AS256" s="379"/>
      <c r="AT256" s="348"/>
      <c r="AU256" s="412"/>
      <c r="AV256" s="352">
        <v>0.49</v>
      </c>
    </row>
    <row r="257" spans="1:48">
      <c r="A257" s="405"/>
      <c r="B257" s="411"/>
      <c r="C257" s="405"/>
      <c r="D257" s="425" t="s">
        <v>86</v>
      </c>
      <c r="E257" s="426"/>
      <c r="F257" s="427"/>
      <c r="G257" s="428">
        <v>2022</v>
      </c>
      <c r="H257" s="428" t="s">
        <v>4223</v>
      </c>
      <c r="I257" s="427" t="s">
        <v>1699</v>
      </c>
      <c r="J257" s="421"/>
      <c r="K257" s="427" t="s">
        <v>4411</v>
      </c>
      <c r="L257" s="427" t="s">
        <v>2116</v>
      </c>
      <c r="M257" s="421">
        <v>44656</v>
      </c>
      <c r="N257" s="421">
        <v>44896</v>
      </c>
      <c r="O257" s="421"/>
      <c r="P257" s="429"/>
      <c r="Q257" s="421"/>
      <c r="R257" s="421"/>
      <c r="S257" s="427" t="s">
        <v>88</v>
      </c>
      <c r="T257" s="427">
        <v>60</v>
      </c>
      <c r="U257" s="427" t="s">
        <v>1113</v>
      </c>
      <c r="V257" s="430" t="s">
        <v>973</v>
      </c>
      <c r="W257" s="427">
        <v>400</v>
      </c>
      <c r="X257" s="431">
        <v>5376</v>
      </c>
      <c r="Y257" s="539">
        <f t="shared" si="9"/>
        <v>2150400</v>
      </c>
      <c r="Z257" s="352">
        <v>0.55500000000000005</v>
      </c>
      <c r="AA257" s="681">
        <f t="shared" si="10"/>
        <v>1193472</v>
      </c>
      <c r="AB257" s="354"/>
      <c r="AC257" s="355">
        <v>0</v>
      </c>
      <c r="AD257" s="350"/>
      <c r="AE257" s="350"/>
      <c r="AF257" s="695">
        <f t="shared" si="11"/>
        <v>1193472</v>
      </c>
      <c r="AG257" s="350" t="s">
        <v>1073</v>
      </c>
      <c r="AH257" s="350"/>
      <c r="AI257" s="350">
        <v>60</v>
      </c>
      <c r="AJ257" s="351" t="s">
        <v>2112</v>
      </c>
      <c r="AK257" s="351" t="s">
        <v>50</v>
      </c>
      <c r="AL257" s="357">
        <v>92056</v>
      </c>
      <c r="AM257" s="350" t="s">
        <v>52</v>
      </c>
      <c r="AN257" s="377"/>
      <c r="AO257" s="350" t="s">
        <v>1078</v>
      </c>
      <c r="AP257" s="350"/>
      <c r="AQ257" s="356" t="s">
        <v>37</v>
      </c>
      <c r="AR257" s="350" t="s">
        <v>1222</v>
      </c>
      <c r="AS257" s="379"/>
      <c r="AT257" s="348"/>
      <c r="AU257" s="412"/>
      <c r="AV257" s="352">
        <v>0.53</v>
      </c>
    </row>
    <row r="258" spans="1:48">
      <c r="A258" s="405"/>
      <c r="B258" s="411"/>
      <c r="C258" s="405"/>
      <c r="D258" s="425" t="s">
        <v>86</v>
      </c>
      <c r="E258" s="426"/>
      <c r="F258" s="427"/>
      <c r="G258" s="428">
        <v>2022</v>
      </c>
      <c r="H258" s="428" t="s">
        <v>3062</v>
      </c>
      <c r="I258" s="427" t="s">
        <v>1699</v>
      </c>
      <c r="J258" s="421"/>
      <c r="K258" s="427" t="s">
        <v>4412</v>
      </c>
      <c r="L258" s="427" t="s">
        <v>1807</v>
      </c>
      <c r="M258" s="421">
        <v>44656</v>
      </c>
      <c r="N258" s="421">
        <v>44823</v>
      </c>
      <c r="O258" s="421"/>
      <c r="P258" s="429"/>
      <c r="Q258" s="421"/>
      <c r="R258" s="421"/>
      <c r="S258" s="427" t="s">
        <v>88</v>
      </c>
      <c r="T258" s="427">
        <v>60</v>
      </c>
      <c r="U258" s="427"/>
      <c r="V258" s="430" t="s">
        <v>973</v>
      </c>
      <c r="W258" s="427">
        <v>400</v>
      </c>
      <c r="X258" s="431">
        <v>3328</v>
      </c>
      <c r="Y258" s="539">
        <f t="shared" si="9"/>
        <v>1331200</v>
      </c>
      <c r="Z258" s="352">
        <v>0.55000000000000004</v>
      </c>
      <c r="AA258" s="681">
        <f t="shared" si="10"/>
        <v>732160.00000000012</v>
      </c>
      <c r="AB258" s="354"/>
      <c r="AC258" s="355">
        <v>0</v>
      </c>
      <c r="AD258" s="350"/>
      <c r="AE258" s="350"/>
      <c r="AF258" s="695">
        <f t="shared" si="11"/>
        <v>732160.00000000012</v>
      </c>
      <c r="AG258" s="350" t="s">
        <v>1073</v>
      </c>
      <c r="AH258" s="350"/>
      <c r="AI258" s="350">
        <v>60</v>
      </c>
      <c r="AJ258" s="351" t="s">
        <v>1808</v>
      </c>
      <c r="AK258" s="351" t="s">
        <v>50</v>
      </c>
      <c r="AL258" s="357" t="s">
        <v>1753</v>
      </c>
      <c r="AM258" s="350" t="s">
        <v>52</v>
      </c>
      <c r="AN258" s="377"/>
      <c r="AO258" s="350"/>
      <c r="AP258" s="350"/>
      <c r="AQ258" s="356"/>
      <c r="AR258" s="350"/>
      <c r="AS258" s="379"/>
      <c r="AT258" s="348" t="s">
        <v>1077</v>
      </c>
      <c r="AU258" s="412"/>
      <c r="AV258" s="352">
        <v>0.51</v>
      </c>
    </row>
    <row r="259" spans="1:48">
      <c r="A259" s="405"/>
      <c r="B259" s="411"/>
      <c r="C259" s="405"/>
      <c r="D259" s="425" t="s">
        <v>86</v>
      </c>
      <c r="E259" s="426"/>
      <c r="F259" s="427"/>
      <c r="G259" s="428">
        <v>2022</v>
      </c>
      <c r="H259" s="428" t="s">
        <v>3062</v>
      </c>
      <c r="I259" s="427" t="s">
        <v>1699</v>
      </c>
      <c r="J259" s="421"/>
      <c r="K259" s="427" t="s">
        <v>4413</v>
      </c>
      <c r="L259" s="427" t="s">
        <v>1807</v>
      </c>
      <c r="M259" s="421">
        <v>44656</v>
      </c>
      <c r="N259" s="421">
        <v>44809</v>
      </c>
      <c r="O259" s="421"/>
      <c r="P259" s="429"/>
      <c r="Q259" s="421"/>
      <c r="R259" s="421"/>
      <c r="S259" s="427" t="s">
        <v>88</v>
      </c>
      <c r="T259" s="427">
        <v>60</v>
      </c>
      <c r="U259" s="427"/>
      <c r="V259" s="430" t="s">
        <v>973</v>
      </c>
      <c r="W259" s="427">
        <v>400</v>
      </c>
      <c r="X259" s="431">
        <v>3328</v>
      </c>
      <c r="Y259" s="539">
        <f t="shared" si="9"/>
        <v>1331200</v>
      </c>
      <c r="Z259" s="352">
        <v>0.55000000000000004</v>
      </c>
      <c r="AA259" s="681">
        <f t="shared" si="10"/>
        <v>732160.00000000012</v>
      </c>
      <c r="AB259" s="354"/>
      <c r="AC259" s="355">
        <v>0</v>
      </c>
      <c r="AD259" s="350"/>
      <c r="AE259" s="350"/>
      <c r="AF259" s="695">
        <f t="shared" si="11"/>
        <v>732160.00000000012</v>
      </c>
      <c r="AG259" s="350" t="s">
        <v>1073</v>
      </c>
      <c r="AH259" s="350"/>
      <c r="AI259" s="350">
        <v>60</v>
      </c>
      <c r="AJ259" s="351" t="s">
        <v>1808</v>
      </c>
      <c r="AK259" s="351" t="s">
        <v>50</v>
      </c>
      <c r="AL259" s="357" t="s">
        <v>1753</v>
      </c>
      <c r="AM259" s="350" t="s">
        <v>52</v>
      </c>
      <c r="AN259" s="377"/>
      <c r="AO259" s="350"/>
      <c r="AP259" s="350"/>
      <c r="AQ259" s="356"/>
      <c r="AR259" s="350"/>
      <c r="AS259" s="379"/>
      <c r="AT259" s="348" t="s">
        <v>1077</v>
      </c>
      <c r="AU259" s="412"/>
      <c r="AV259" s="352">
        <v>0.51</v>
      </c>
    </row>
    <row r="260" spans="1:48">
      <c r="A260" s="405"/>
      <c r="B260" s="411"/>
      <c r="C260" s="405"/>
      <c r="D260" s="425" t="s">
        <v>86</v>
      </c>
      <c r="E260" s="426"/>
      <c r="F260" s="427"/>
      <c r="G260" s="428">
        <v>2022</v>
      </c>
      <c r="H260" s="428" t="s">
        <v>3062</v>
      </c>
      <c r="I260" s="427" t="s">
        <v>1699</v>
      </c>
      <c r="J260" s="421"/>
      <c r="K260" s="427" t="s">
        <v>4414</v>
      </c>
      <c r="L260" s="427" t="s">
        <v>1807</v>
      </c>
      <c r="M260" s="421">
        <v>44656</v>
      </c>
      <c r="N260" s="421">
        <v>44795</v>
      </c>
      <c r="O260" s="421"/>
      <c r="P260" s="429"/>
      <c r="Q260" s="421"/>
      <c r="R260" s="421"/>
      <c r="S260" s="427" t="s">
        <v>88</v>
      </c>
      <c r="T260" s="427">
        <v>60</v>
      </c>
      <c r="U260" s="427"/>
      <c r="V260" s="430" t="s">
        <v>973</v>
      </c>
      <c r="W260" s="427">
        <v>400</v>
      </c>
      <c r="X260" s="431">
        <v>4160</v>
      </c>
      <c r="Y260" s="539">
        <f t="shared" ref="Y260:Y323" si="12">W260*X260</f>
        <v>1664000</v>
      </c>
      <c r="Z260" s="352">
        <v>0.55000000000000004</v>
      </c>
      <c r="AA260" s="681">
        <f t="shared" ref="AA260:AA323" si="13">Y260*Z260</f>
        <v>915200.00000000012</v>
      </c>
      <c r="AB260" s="354"/>
      <c r="AC260" s="355">
        <v>0</v>
      </c>
      <c r="AD260" s="350"/>
      <c r="AE260" s="350"/>
      <c r="AF260" s="695">
        <f t="shared" ref="AF260:AF323" si="14">AA260+AD260+AE260</f>
        <v>915200.00000000012</v>
      </c>
      <c r="AG260" s="350" t="s">
        <v>1073</v>
      </c>
      <c r="AH260" s="350"/>
      <c r="AI260" s="350">
        <v>60</v>
      </c>
      <c r="AJ260" s="351" t="s">
        <v>1808</v>
      </c>
      <c r="AK260" s="351" t="s">
        <v>50</v>
      </c>
      <c r="AL260" s="357" t="s">
        <v>1753</v>
      </c>
      <c r="AM260" s="350" t="s">
        <v>52</v>
      </c>
      <c r="AN260" s="377"/>
      <c r="AO260" s="350"/>
      <c r="AP260" s="350"/>
      <c r="AQ260" s="356"/>
      <c r="AR260" s="350"/>
      <c r="AS260" s="379"/>
      <c r="AT260" s="348" t="s">
        <v>1077</v>
      </c>
      <c r="AU260" s="412"/>
      <c r="AV260" s="352">
        <v>0.51</v>
      </c>
    </row>
    <row r="261" spans="1:48">
      <c r="A261" s="405"/>
      <c r="B261" s="411"/>
      <c r="C261" s="405"/>
      <c r="D261" s="425" t="s">
        <v>86</v>
      </c>
      <c r="E261" s="426"/>
      <c r="F261" s="427"/>
      <c r="G261" s="428">
        <v>2022</v>
      </c>
      <c r="H261" s="428" t="s">
        <v>3062</v>
      </c>
      <c r="I261" s="427" t="s">
        <v>1699</v>
      </c>
      <c r="J261" s="421"/>
      <c r="K261" s="427" t="s">
        <v>4415</v>
      </c>
      <c r="L261" s="427" t="s">
        <v>1807</v>
      </c>
      <c r="M261" s="421">
        <v>44656</v>
      </c>
      <c r="N261" s="421">
        <v>44781</v>
      </c>
      <c r="O261" s="421"/>
      <c r="P261" s="429"/>
      <c r="Q261" s="421"/>
      <c r="R261" s="421"/>
      <c r="S261" s="427" t="s">
        <v>88</v>
      </c>
      <c r="T261" s="427">
        <v>60</v>
      </c>
      <c r="U261" s="427"/>
      <c r="V261" s="430" t="s">
        <v>973</v>
      </c>
      <c r="W261" s="427">
        <v>400</v>
      </c>
      <c r="X261" s="431">
        <v>4160</v>
      </c>
      <c r="Y261" s="539">
        <f t="shared" si="12"/>
        <v>1664000</v>
      </c>
      <c r="Z261" s="352">
        <v>0.55000000000000004</v>
      </c>
      <c r="AA261" s="681">
        <f t="shared" si="13"/>
        <v>915200.00000000012</v>
      </c>
      <c r="AB261" s="354"/>
      <c r="AC261" s="355">
        <v>0</v>
      </c>
      <c r="AD261" s="350"/>
      <c r="AE261" s="350"/>
      <c r="AF261" s="695">
        <f t="shared" si="14"/>
        <v>915200.00000000012</v>
      </c>
      <c r="AG261" s="350" t="s">
        <v>1073</v>
      </c>
      <c r="AH261" s="350"/>
      <c r="AI261" s="350">
        <v>60</v>
      </c>
      <c r="AJ261" s="351" t="s">
        <v>1808</v>
      </c>
      <c r="AK261" s="351" t="s">
        <v>50</v>
      </c>
      <c r="AL261" s="357" t="s">
        <v>1753</v>
      </c>
      <c r="AM261" s="350" t="s">
        <v>52</v>
      </c>
      <c r="AN261" s="377"/>
      <c r="AO261" s="350"/>
      <c r="AP261" s="350"/>
      <c r="AQ261" s="356"/>
      <c r="AR261" s="350"/>
      <c r="AS261" s="379"/>
      <c r="AT261" s="348" t="s">
        <v>1077</v>
      </c>
      <c r="AU261" s="412"/>
      <c r="AV261" s="352">
        <v>0.51</v>
      </c>
    </row>
    <row r="262" spans="1:48">
      <c r="A262" s="405"/>
      <c r="B262" s="411"/>
      <c r="C262" s="405"/>
      <c r="D262" s="425" t="s">
        <v>86</v>
      </c>
      <c r="E262" s="426"/>
      <c r="F262" s="427"/>
      <c r="G262" s="428">
        <v>2022</v>
      </c>
      <c r="H262" s="428" t="s">
        <v>3062</v>
      </c>
      <c r="I262" s="427" t="s">
        <v>1699</v>
      </c>
      <c r="J262" s="421"/>
      <c r="K262" s="427" t="s">
        <v>4416</v>
      </c>
      <c r="L262" s="427" t="s">
        <v>1807</v>
      </c>
      <c r="M262" s="421">
        <v>44656</v>
      </c>
      <c r="N262" s="421">
        <v>44760</v>
      </c>
      <c r="O262" s="421"/>
      <c r="P262" s="429"/>
      <c r="Q262" s="421"/>
      <c r="R262" s="421"/>
      <c r="S262" s="427" t="s">
        <v>88</v>
      </c>
      <c r="T262" s="427">
        <v>60</v>
      </c>
      <c r="U262" s="427"/>
      <c r="V262" s="430" t="s">
        <v>973</v>
      </c>
      <c r="W262" s="427">
        <v>400</v>
      </c>
      <c r="X262" s="431">
        <v>4160</v>
      </c>
      <c r="Y262" s="539">
        <f t="shared" si="12"/>
        <v>1664000</v>
      </c>
      <c r="Z262" s="352">
        <v>0.55000000000000004</v>
      </c>
      <c r="AA262" s="681">
        <f t="shared" si="13"/>
        <v>915200.00000000012</v>
      </c>
      <c r="AB262" s="354"/>
      <c r="AC262" s="355">
        <v>0</v>
      </c>
      <c r="AD262" s="350"/>
      <c r="AE262" s="350"/>
      <c r="AF262" s="695">
        <f t="shared" si="14"/>
        <v>915200.00000000012</v>
      </c>
      <c r="AG262" s="350" t="s">
        <v>1073</v>
      </c>
      <c r="AH262" s="350"/>
      <c r="AI262" s="350">
        <v>60</v>
      </c>
      <c r="AJ262" s="351" t="s">
        <v>1808</v>
      </c>
      <c r="AK262" s="351" t="s">
        <v>50</v>
      </c>
      <c r="AL262" s="357" t="s">
        <v>1753</v>
      </c>
      <c r="AM262" s="350" t="s">
        <v>52</v>
      </c>
      <c r="AN262" s="377"/>
      <c r="AO262" s="350"/>
      <c r="AP262" s="350"/>
      <c r="AQ262" s="356"/>
      <c r="AR262" s="350"/>
      <c r="AS262" s="379"/>
      <c r="AT262" s="348" t="s">
        <v>1077</v>
      </c>
      <c r="AU262" s="412"/>
      <c r="AV262" s="352">
        <v>0.51</v>
      </c>
    </row>
    <row r="263" spans="1:48">
      <c r="A263" s="405"/>
      <c r="B263" s="411"/>
      <c r="C263" s="405"/>
      <c r="D263" s="425" t="s">
        <v>86</v>
      </c>
      <c r="E263" s="426"/>
      <c r="F263" s="427"/>
      <c r="G263" s="428">
        <v>2022</v>
      </c>
      <c r="H263" s="428" t="s">
        <v>3062</v>
      </c>
      <c r="I263" s="427" t="s">
        <v>1699</v>
      </c>
      <c r="J263" s="421"/>
      <c r="K263" s="427" t="s">
        <v>4417</v>
      </c>
      <c r="L263" s="427" t="s">
        <v>1807</v>
      </c>
      <c r="M263" s="421">
        <v>44656</v>
      </c>
      <c r="N263" s="421">
        <v>44747</v>
      </c>
      <c r="O263" s="421"/>
      <c r="P263" s="429"/>
      <c r="Q263" s="421"/>
      <c r="R263" s="421"/>
      <c r="S263" s="427" t="s">
        <v>88</v>
      </c>
      <c r="T263" s="427">
        <v>60</v>
      </c>
      <c r="U263" s="427"/>
      <c r="V263" s="430" t="s">
        <v>973</v>
      </c>
      <c r="W263" s="427">
        <v>400</v>
      </c>
      <c r="X263" s="431">
        <v>4160</v>
      </c>
      <c r="Y263" s="539">
        <f t="shared" si="12"/>
        <v>1664000</v>
      </c>
      <c r="Z263" s="352">
        <v>0.55000000000000004</v>
      </c>
      <c r="AA263" s="681">
        <f t="shared" si="13"/>
        <v>915200.00000000012</v>
      </c>
      <c r="AB263" s="354"/>
      <c r="AC263" s="355">
        <v>0</v>
      </c>
      <c r="AD263" s="350"/>
      <c r="AE263" s="350"/>
      <c r="AF263" s="695">
        <f t="shared" si="14"/>
        <v>915200.00000000012</v>
      </c>
      <c r="AG263" s="350" t="s">
        <v>1073</v>
      </c>
      <c r="AH263" s="350"/>
      <c r="AI263" s="350">
        <v>60</v>
      </c>
      <c r="AJ263" s="351" t="s">
        <v>1808</v>
      </c>
      <c r="AK263" s="351" t="s">
        <v>50</v>
      </c>
      <c r="AL263" s="357" t="s">
        <v>1753</v>
      </c>
      <c r="AM263" s="350" t="s">
        <v>52</v>
      </c>
      <c r="AN263" s="377"/>
      <c r="AO263" s="350"/>
      <c r="AP263" s="350"/>
      <c r="AQ263" s="356"/>
      <c r="AR263" s="350"/>
      <c r="AS263" s="379"/>
      <c r="AT263" s="348" t="s">
        <v>1077</v>
      </c>
      <c r="AU263" s="412"/>
      <c r="AV263" s="352">
        <v>0.51</v>
      </c>
    </row>
    <row r="264" spans="1:48">
      <c r="A264" s="405"/>
      <c r="B264" s="411"/>
      <c r="C264" s="405"/>
      <c r="D264" s="425" t="s">
        <v>86</v>
      </c>
      <c r="E264" s="426"/>
      <c r="F264" s="427"/>
      <c r="G264" s="428">
        <v>2022</v>
      </c>
      <c r="H264" s="428" t="s">
        <v>3062</v>
      </c>
      <c r="I264" s="427" t="s">
        <v>1699</v>
      </c>
      <c r="J264" s="421"/>
      <c r="K264" s="427" t="s">
        <v>4418</v>
      </c>
      <c r="L264" s="427" t="s">
        <v>4419</v>
      </c>
      <c r="M264" s="421">
        <v>44645</v>
      </c>
      <c r="N264" s="421">
        <v>44645</v>
      </c>
      <c r="O264" s="421"/>
      <c r="P264" s="429"/>
      <c r="Q264" s="421"/>
      <c r="R264" s="421"/>
      <c r="S264" s="427" t="s">
        <v>88</v>
      </c>
      <c r="T264" s="427">
        <v>60</v>
      </c>
      <c r="U264" s="427"/>
      <c r="V264" s="430" t="s">
        <v>970</v>
      </c>
      <c r="W264" s="427">
        <v>405</v>
      </c>
      <c r="X264" s="431">
        <v>64</v>
      </c>
      <c r="Y264" s="539">
        <f t="shared" si="12"/>
        <v>25920</v>
      </c>
      <c r="Z264" s="352">
        <v>0.55000000000000004</v>
      </c>
      <c r="AA264" s="681">
        <f t="shared" si="13"/>
        <v>14256.000000000002</v>
      </c>
      <c r="AB264" s="354"/>
      <c r="AC264" s="355">
        <v>0</v>
      </c>
      <c r="AD264" s="350"/>
      <c r="AE264" s="350"/>
      <c r="AF264" s="695">
        <f t="shared" si="14"/>
        <v>14256.000000000002</v>
      </c>
      <c r="AG264" s="350" t="s">
        <v>1073</v>
      </c>
      <c r="AH264" s="350">
        <v>100</v>
      </c>
      <c r="AI264" s="350">
        <v>0</v>
      </c>
      <c r="AJ264" s="351" t="s">
        <v>4420</v>
      </c>
      <c r="AK264" s="351" t="s">
        <v>50</v>
      </c>
      <c r="AL264" s="357" t="s">
        <v>4421</v>
      </c>
      <c r="AM264" s="350" t="s">
        <v>52</v>
      </c>
      <c r="AN264" s="377" t="s">
        <v>50</v>
      </c>
      <c r="AO264" s="350" t="s">
        <v>1078</v>
      </c>
      <c r="AP264" s="350"/>
      <c r="AQ264" s="356" t="s">
        <v>37</v>
      </c>
      <c r="AR264" s="350" t="s">
        <v>1222</v>
      </c>
      <c r="AS264" s="379"/>
      <c r="AT264" s="348" t="s">
        <v>1509</v>
      </c>
      <c r="AU264" s="412"/>
      <c r="AV264" s="352">
        <v>0.52</v>
      </c>
    </row>
    <row r="265" spans="1:48">
      <c r="A265" s="405"/>
      <c r="B265" s="411"/>
      <c r="C265" s="405"/>
      <c r="D265" s="425" t="s">
        <v>86</v>
      </c>
      <c r="E265" s="426"/>
      <c r="F265" s="427"/>
      <c r="G265" s="428">
        <v>2022</v>
      </c>
      <c r="H265" s="428" t="s">
        <v>3062</v>
      </c>
      <c r="I265" s="427" t="s">
        <v>1699</v>
      </c>
      <c r="J265" s="421"/>
      <c r="K265" s="427" t="s">
        <v>4422</v>
      </c>
      <c r="L265" s="427" t="s">
        <v>1829</v>
      </c>
      <c r="M265" s="421">
        <v>44655</v>
      </c>
      <c r="N265" s="421">
        <v>44743</v>
      </c>
      <c r="O265" s="421"/>
      <c r="P265" s="429"/>
      <c r="Q265" s="421"/>
      <c r="R265" s="421"/>
      <c r="S265" s="427" t="s">
        <v>88</v>
      </c>
      <c r="T265" s="427">
        <v>60</v>
      </c>
      <c r="U265" s="427"/>
      <c r="V265" s="430" t="s">
        <v>986</v>
      </c>
      <c r="W265" s="427">
        <v>360</v>
      </c>
      <c r="X265" s="431">
        <v>768</v>
      </c>
      <c r="Y265" s="539">
        <f t="shared" si="12"/>
        <v>276480</v>
      </c>
      <c r="Z265" s="352">
        <v>0.53</v>
      </c>
      <c r="AA265" s="681">
        <f t="shared" si="13"/>
        <v>146534.39999999999</v>
      </c>
      <c r="AB265" s="354"/>
      <c r="AC265" s="355">
        <v>0</v>
      </c>
      <c r="AD265" s="350"/>
      <c r="AE265" s="350"/>
      <c r="AF265" s="695">
        <f t="shared" si="14"/>
        <v>146534.39999999999</v>
      </c>
      <c r="AG265" s="350" t="s">
        <v>1073</v>
      </c>
      <c r="AH265" s="350">
        <v>100</v>
      </c>
      <c r="AI265" s="350">
        <v>0</v>
      </c>
      <c r="AJ265" s="351" t="s">
        <v>4420</v>
      </c>
      <c r="AK265" s="351" t="s">
        <v>50</v>
      </c>
      <c r="AL265" s="357" t="s">
        <v>4421</v>
      </c>
      <c r="AM265" s="350" t="s">
        <v>52</v>
      </c>
      <c r="AN265" s="377" t="s">
        <v>50</v>
      </c>
      <c r="AO265" s="350" t="s">
        <v>1078</v>
      </c>
      <c r="AP265" s="350"/>
      <c r="AQ265" s="356" t="s">
        <v>37</v>
      </c>
      <c r="AR265" s="350" t="s">
        <v>1222</v>
      </c>
      <c r="AS265" s="379"/>
      <c r="AT265" s="348" t="s">
        <v>1509</v>
      </c>
      <c r="AU265" s="412"/>
      <c r="AV265" s="352">
        <v>0.52</v>
      </c>
    </row>
    <row r="266" spans="1:48">
      <c r="A266" s="405"/>
      <c r="B266" s="411"/>
      <c r="C266" s="405"/>
      <c r="D266" s="425" t="s">
        <v>86</v>
      </c>
      <c r="E266" s="426"/>
      <c r="F266" s="427"/>
      <c r="G266" s="428">
        <v>2022</v>
      </c>
      <c r="H266" s="428" t="s">
        <v>3062</v>
      </c>
      <c r="I266" s="427" t="s">
        <v>1699</v>
      </c>
      <c r="J266" s="421"/>
      <c r="K266" s="427" t="s">
        <v>4422</v>
      </c>
      <c r="L266" s="427" t="s">
        <v>1829</v>
      </c>
      <c r="M266" s="421">
        <v>44655</v>
      </c>
      <c r="N266" s="421">
        <v>44774</v>
      </c>
      <c r="O266" s="421"/>
      <c r="P266" s="429"/>
      <c r="Q266" s="421"/>
      <c r="R266" s="421"/>
      <c r="S266" s="427" t="s">
        <v>88</v>
      </c>
      <c r="T266" s="427">
        <v>60</v>
      </c>
      <c r="U266" s="427"/>
      <c r="V266" s="430" t="s">
        <v>986</v>
      </c>
      <c r="W266" s="427">
        <v>360</v>
      </c>
      <c r="X266" s="431">
        <v>768</v>
      </c>
      <c r="Y266" s="539">
        <f t="shared" si="12"/>
        <v>276480</v>
      </c>
      <c r="Z266" s="352">
        <v>0.53</v>
      </c>
      <c r="AA266" s="681">
        <f t="shared" si="13"/>
        <v>146534.39999999999</v>
      </c>
      <c r="AB266" s="354"/>
      <c r="AC266" s="355">
        <v>0</v>
      </c>
      <c r="AD266" s="350"/>
      <c r="AE266" s="350"/>
      <c r="AF266" s="695">
        <f t="shared" si="14"/>
        <v>146534.39999999999</v>
      </c>
      <c r="AG266" s="350" t="s">
        <v>1073</v>
      </c>
      <c r="AH266" s="350">
        <v>100</v>
      </c>
      <c r="AI266" s="350">
        <v>0</v>
      </c>
      <c r="AJ266" s="351" t="s">
        <v>4420</v>
      </c>
      <c r="AK266" s="351" t="s">
        <v>50</v>
      </c>
      <c r="AL266" s="357" t="s">
        <v>4421</v>
      </c>
      <c r="AM266" s="350" t="s">
        <v>52</v>
      </c>
      <c r="AN266" s="377" t="s">
        <v>50</v>
      </c>
      <c r="AO266" s="350" t="s">
        <v>1078</v>
      </c>
      <c r="AP266" s="350"/>
      <c r="AQ266" s="356" t="s">
        <v>37</v>
      </c>
      <c r="AR266" s="350" t="s">
        <v>1222</v>
      </c>
      <c r="AS266" s="379"/>
      <c r="AT266" s="348" t="s">
        <v>1509</v>
      </c>
      <c r="AU266" s="412"/>
      <c r="AV266" s="352">
        <v>0.52</v>
      </c>
    </row>
    <row r="267" spans="1:48">
      <c r="A267" s="405"/>
      <c r="B267" s="411"/>
      <c r="C267" s="405"/>
      <c r="D267" s="425" t="s">
        <v>86</v>
      </c>
      <c r="E267" s="426"/>
      <c r="F267" s="427"/>
      <c r="G267" s="428">
        <v>2022</v>
      </c>
      <c r="H267" s="428" t="s">
        <v>3062</v>
      </c>
      <c r="I267" s="427" t="s">
        <v>1699</v>
      </c>
      <c r="J267" s="421"/>
      <c r="K267" s="427" t="s">
        <v>4422</v>
      </c>
      <c r="L267" s="427" t="s">
        <v>1829</v>
      </c>
      <c r="M267" s="421">
        <v>44655</v>
      </c>
      <c r="N267" s="421">
        <v>44805</v>
      </c>
      <c r="O267" s="421"/>
      <c r="P267" s="429"/>
      <c r="Q267" s="421"/>
      <c r="R267" s="421"/>
      <c r="S267" s="427" t="s">
        <v>88</v>
      </c>
      <c r="T267" s="427">
        <v>60</v>
      </c>
      <c r="U267" s="427"/>
      <c r="V267" s="430" t="s">
        <v>986</v>
      </c>
      <c r="W267" s="427">
        <v>360</v>
      </c>
      <c r="X267" s="431">
        <v>768</v>
      </c>
      <c r="Y267" s="539">
        <f t="shared" si="12"/>
        <v>276480</v>
      </c>
      <c r="Z267" s="352">
        <v>0.53</v>
      </c>
      <c r="AA267" s="681">
        <f t="shared" si="13"/>
        <v>146534.39999999999</v>
      </c>
      <c r="AB267" s="354"/>
      <c r="AC267" s="355">
        <v>0</v>
      </c>
      <c r="AD267" s="350"/>
      <c r="AE267" s="350"/>
      <c r="AF267" s="695">
        <f t="shared" si="14"/>
        <v>146534.39999999999</v>
      </c>
      <c r="AG267" s="350" t="s">
        <v>1073</v>
      </c>
      <c r="AH267" s="350">
        <v>100</v>
      </c>
      <c r="AI267" s="350">
        <v>0</v>
      </c>
      <c r="AJ267" s="351" t="s">
        <v>4420</v>
      </c>
      <c r="AK267" s="351" t="s">
        <v>50</v>
      </c>
      <c r="AL267" s="357" t="s">
        <v>4421</v>
      </c>
      <c r="AM267" s="350" t="s">
        <v>52</v>
      </c>
      <c r="AN267" s="377" t="s">
        <v>50</v>
      </c>
      <c r="AO267" s="350" t="s">
        <v>1078</v>
      </c>
      <c r="AP267" s="350"/>
      <c r="AQ267" s="356" t="s">
        <v>37</v>
      </c>
      <c r="AR267" s="350" t="s">
        <v>1222</v>
      </c>
      <c r="AS267" s="379"/>
      <c r="AT267" s="348" t="s">
        <v>1509</v>
      </c>
      <c r="AU267" s="412"/>
      <c r="AV267" s="352">
        <v>0.52</v>
      </c>
    </row>
    <row r="268" spans="1:48">
      <c r="A268" s="405"/>
      <c r="B268" s="411"/>
      <c r="C268" s="405"/>
      <c r="D268" s="425" t="s">
        <v>86</v>
      </c>
      <c r="E268" s="426"/>
      <c r="F268" s="427"/>
      <c r="G268" s="428">
        <v>2022</v>
      </c>
      <c r="H268" s="428" t="s">
        <v>3062</v>
      </c>
      <c r="I268" s="427" t="s">
        <v>1699</v>
      </c>
      <c r="J268" s="421"/>
      <c r="K268" s="427" t="s">
        <v>4422</v>
      </c>
      <c r="L268" s="427" t="s">
        <v>1829</v>
      </c>
      <c r="M268" s="421">
        <v>44655</v>
      </c>
      <c r="N268" s="421">
        <v>44835</v>
      </c>
      <c r="O268" s="421"/>
      <c r="P268" s="429"/>
      <c r="Q268" s="421"/>
      <c r="R268" s="421"/>
      <c r="S268" s="427" t="s">
        <v>88</v>
      </c>
      <c r="T268" s="427">
        <v>60</v>
      </c>
      <c r="U268" s="427"/>
      <c r="V268" s="430" t="s">
        <v>986</v>
      </c>
      <c r="W268" s="427">
        <v>360</v>
      </c>
      <c r="X268" s="431">
        <v>1536</v>
      </c>
      <c r="Y268" s="539">
        <f t="shared" si="12"/>
        <v>552960</v>
      </c>
      <c r="Z268" s="352">
        <v>0.53</v>
      </c>
      <c r="AA268" s="681">
        <f t="shared" si="13"/>
        <v>293068.79999999999</v>
      </c>
      <c r="AB268" s="354"/>
      <c r="AC268" s="355">
        <v>0</v>
      </c>
      <c r="AD268" s="350"/>
      <c r="AE268" s="350"/>
      <c r="AF268" s="695">
        <f t="shared" si="14"/>
        <v>293068.79999999999</v>
      </c>
      <c r="AG268" s="350" t="s">
        <v>1073</v>
      </c>
      <c r="AH268" s="350">
        <v>100</v>
      </c>
      <c r="AI268" s="350">
        <v>0</v>
      </c>
      <c r="AJ268" s="351" t="s">
        <v>4420</v>
      </c>
      <c r="AK268" s="351" t="s">
        <v>50</v>
      </c>
      <c r="AL268" s="357" t="s">
        <v>4421</v>
      </c>
      <c r="AM268" s="350" t="s">
        <v>52</v>
      </c>
      <c r="AN268" s="377" t="s">
        <v>50</v>
      </c>
      <c r="AO268" s="350" t="s">
        <v>1078</v>
      </c>
      <c r="AP268" s="350"/>
      <c r="AQ268" s="356" t="s">
        <v>37</v>
      </c>
      <c r="AR268" s="350" t="s">
        <v>1222</v>
      </c>
      <c r="AS268" s="379"/>
      <c r="AT268" s="348" t="s">
        <v>1509</v>
      </c>
      <c r="AU268" s="412"/>
      <c r="AV268" s="352">
        <v>0.52</v>
      </c>
    </row>
    <row r="269" spans="1:48">
      <c r="A269" s="405"/>
      <c r="B269" s="411"/>
      <c r="C269" s="405"/>
      <c r="D269" s="425" t="s">
        <v>86</v>
      </c>
      <c r="E269" s="426"/>
      <c r="F269" s="427"/>
      <c r="G269" s="428">
        <v>2022</v>
      </c>
      <c r="H269" s="428" t="s">
        <v>3062</v>
      </c>
      <c r="I269" s="427" t="s">
        <v>1699</v>
      </c>
      <c r="J269" s="421"/>
      <c r="K269" s="427" t="s">
        <v>4422</v>
      </c>
      <c r="L269" s="427" t="s">
        <v>1829</v>
      </c>
      <c r="M269" s="421">
        <v>44655</v>
      </c>
      <c r="N269" s="421">
        <v>44866</v>
      </c>
      <c r="O269" s="421"/>
      <c r="P269" s="429"/>
      <c r="Q269" s="421"/>
      <c r="R269" s="421"/>
      <c r="S269" s="427" t="s">
        <v>88</v>
      </c>
      <c r="T269" s="427">
        <v>60</v>
      </c>
      <c r="U269" s="427"/>
      <c r="V269" s="430" t="s">
        <v>986</v>
      </c>
      <c r="W269" s="427">
        <v>360</v>
      </c>
      <c r="X269" s="431">
        <v>768</v>
      </c>
      <c r="Y269" s="539">
        <f t="shared" si="12"/>
        <v>276480</v>
      </c>
      <c r="Z269" s="352">
        <v>0.53</v>
      </c>
      <c r="AA269" s="681">
        <f t="shared" si="13"/>
        <v>146534.39999999999</v>
      </c>
      <c r="AB269" s="354"/>
      <c r="AC269" s="355">
        <v>0</v>
      </c>
      <c r="AD269" s="350"/>
      <c r="AE269" s="350"/>
      <c r="AF269" s="695">
        <f t="shared" si="14"/>
        <v>146534.39999999999</v>
      </c>
      <c r="AG269" s="350" t="s">
        <v>1073</v>
      </c>
      <c r="AH269" s="350">
        <v>100</v>
      </c>
      <c r="AI269" s="350">
        <v>0</v>
      </c>
      <c r="AJ269" s="351" t="s">
        <v>4420</v>
      </c>
      <c r="AK269" s="351" t="s">
        <v>50</v>
      </c>
      <c r="AL269" s="357" t="s">
        <v>4421</v>
      </c>
      <c r="AM269" s="350" t="s">
        <v>52</v>
      </c>
      <c r="AN269" s="377" t="s">
        <v>50</v>
      </c>
      <c r="AO269" s="350" t="s">
        <v>1078</v>
      </c>
      <c r="AP269" s="350"/>
      <c r="AQ269" s="356" t="s">
        <v>37</v>
      </c>
      <c r="AR269" s="350" t="s">
        <v>1222</v>
      </c>
      <c r="AS269" s="379"/>
      <c r="AT269" s="348" t="s">
        <v>1509</v>
      </c>
      <c r="AU269" s="412"/>
      <c r="AV269" s="352">
        <v>0.52</v>
      </c>
    </row>
    <row r="270" spans="1:48">
      <c r="A270" s="405"/>
      <c r="B270" s="411"/>
      <c r="C270" s="405"/>
      <c r="D270" s="425" t="s">
        <v>86</v>
      </c>
      <c r="E270" s="426"/>
      <c r="F270" s="427"/>
      <c r="G270" s="428">
        <v>2022</v>
      </c>
      <c r="H270" s="428" t="s">
        <v>3062</v>
      </c>
      <c r="I270" s="427" t="s">
        <v>1699</v>
      </c>
      <c r="J270" s="421"/>
      <c r="K270" s="427" t="s">
        <v>4422</v>
      </c>
      <c r="L270" s="427" t="s">
        <v>1829</v>
      </c>
      <c r="M270" s="421">
        <v>44655</v>
      </c>
      <c r="N270" s="421">
        <v>44896</v>
      </c>
      <c r="O270" s="421"/>
      <c r="P270" s="429"/>
      <c r="Q270" s="421"/>
      <c r="R270" s="421"/>
      <c r="S270" s="427" t="s">
        <v>88</v>
      </c>
      <c r="T270" s="427">
        <v>60</v>
      </c>
      <c r="U270" s="427"/>
      <c r="V270" s="430" t="s">
        <v>986</v>
      </c>
      <c r="W270" s="427">
        <v>360</v>
      </c>
      <c r="X270" s="431">
        <v>768</v>
      </c>
      <c r="Y270" s="539">
        <f t="shared" si="12"/>
        <v>276480</v>
      </c>
      <c r="Z270" s="352">
        <v>0.53</v>
      </c>
      <c r="AA270" s="681">
        <f t="shared" si="13"/>
        <v>146534.39999999999</v>
      </c>
      <c r="AB270" s="354"/>
      <c r="AC270" s="355">
        <v>0</v>
      </c>
      <c r="AD270" s="350"/>
      <c r="AE270" s="350"/>
      <c r="AF270" s="695">
        <f t="shared" si="14"/>
        <v>146534.39999999999</v>
      </c>
      <c r="AG270" s="350" t="s">
        <v>1073</v>
      </c>
      <c r="AH270" s="350">
        <v>100</v>
      </c>
      <c r="AI270" s="350">
        <v>0</v>
      </c>
      <c r="AJ270" s="351" t="s">
        <v>4420</v>
      </c>
      <c r="AK270" s="351" t="s">
        <v>50</v>
      </c>
      <c r="AL270" s="357" t="s">
        <v>4421</v>
      </c>
      <c r="AM270" s="350" t="s">
        <v>52</v>
      </c>
      <c r="AN270" s="377" t="s">
        <v>50</v>
      </c>
      <c r="AO270" s="350" t="s">
        <v>1078</v>
      </c>
      <c r="AP270" s="350"/>
      <c r="AQ270" s="356" t="s">
        <v>37</v>
      </c>
      <c r="AR270" s="350" t="s">
        <v>1222</v>
      </c>
      <c r="AS270" s="379"/>
      <c r="AT270" s="348" t="s">
        <v>1509</v>
      </c>
      <c r="AU270" s="412"/>
      <c r="AV270" s="352">
        <v>0.52</v>
      </c>
    </row>
    <row r="271" spans="1:48">
      <c r="A271" s="405"/>
      <c r="B271" s="411"/>
      <c r="C271" s="405"/>
      <c r="D271" s="425" t="s">
        <v>86</v>
      </c>
      <c r="E271" s="426"/>
      <c r="F271" s="427"/>
      <c r="G271" s="428">
        <v>2022</v>
      </c>
      <c r="H271" s="428" t="s">
        <v>3062</v>
      </c>
      <c r="I271" s="427" t="s">
        <v>1699</v>
      </c>
      <c r="J271" s="421"/>
      <c r="K271" s="427" t="s">
        <v>4423</v>
      </c>
      <c r="L271" s="427" t="s">
        <v>1829</v>
      </c>
      <c r="M271" s="421">
        <v>44655</v>
      </c>
      <c r="N271" s="421">
        <v>44743</v>
      </c>
      <c r="O271" s="421"/>
      <c r="P271" s="429"/>
      <c r="Q271" s="421"/>
      <c r="R271" s="421"/>
      <c r="S271" s="427" t="s">
        <v>88</v>
      </c>
      <c r="T271" s="427">
        <v>60</v>
      </c>
      <c r="U271" s="427"/>
      <c r="V271" s="430" t="s">
        <v>973</v>
      </c>
      <c r="W271" s="427">
        <v>400</v>
      </c>
      <c r="X271" s="431">
        <v>768</v>
      </c>
      <c r="Y271" s="539">
        <f t="shared" si="12"/>
        <v>307200</v>
      </c>
      <c r="Z271" s="352">
        <v>0.55000000000000004</v>
      </c>
      <c r="AA271" s="681">
        <f t="shared" si="13"/>
        <v>168960</v>
      </c>
      <c r="AB271" s="354"/>
      <c r="AC271" s="355">
        <v>0</v>
      </c>
      <c r="AD271" s="350"/>
      <c r="AE271" s="350"/>
      <c r="AF271" s="695">
        <f t="shared" si="14"/>
        <v>168960</v>
      </c>
      <c r="AG271" s="350" t="s">
        <v>1073</v>
      </c>
      <c r="AH271" s="350">
        <v>100</v>
      </c>
      <c r="AI271" s="350">
        <v>0</v>
      </c>
      <c r="AJ271" s="351" t="s">
        <v>4420</v>
      </c>
      <c r="AK271" s="351" t="s">
        <v>50</v>
      </c>
      <c r="AL271" s="357" t="s">
        <v>4421</v>
      </c>
      <c r="AM271" s="350" t="s">
        <v>52</v>
      </c>
      <c r="AN271" s="377" t="s">
        <v>50</v>
      </c>
      <c r="AO271" s="350" t="s">
        <v>1078</v>
      </c>
      <c r="AP271" s="350"/>
      <c r="AQ271" s="356" t="s">
        <v>37</v>
      </c>
      <c r="AR271" s="350" t="s">
        <v>1222</v>
      </c>
      <c r="AS271" s="379"/>
      <c r="AT271" s="348" t="s">
        <v>1509</v>
      </c>
      <c r="AU271" s="412"/>
      <c r="AV271" s="352">
        <v>0.52</v>
      </c>
    </row>
    <row r="272" spans="1:48">
      <c r="A272" s="405"/>
      <c r="B272" s="411"/>
      <c r="C272" s="405"/>
      <c r="D272" s="425" t="s">
        <v>86</v>
      </c>
      <c r="E272" s="426"/>
      <c r="F272" s="427"/>
      <c r="G272" s="428">
        <v>2022</v>
      </c>
      <c r="H272" s="428" t="s">
        <v>3062</v>
      </c>
      <c r="I272" s="427" t="s">
        <v>1699</v>
      </c>
      <c r="J272" s="421"/>
      <c r="K272" s="427" t="s">
        <v>4423</v>
      </c>
      <c r="L272" s="427" t="s">
        <v>1829</v>
      </c>
      <c r="M272" s="421">
        <v>44655</v>
      </c>
      <c r="N272" s="421">
        <v>44774</v>
      </c>
      <c r="O272" s="421"/>
      <c r="P272" s="429"/>
      <c r="Q272" s="421"/>
      <c r="R272" s="421"/>
      <c r="S272" s="427" t="s">
        <v>88</v>
      </c>
      <c r="T272" s="427">
        <v>60</v>
      </c>
      <c r="U272" s="427"/>
      <c r="V272" s="430" t="s">
        <v>973</v>
      </c>
      <c r="W272" s="427">
        <v>400</v>
      </c>
      <c r="X272" s="431">
        <v>768</v>
      </c>
      <c r="Y272" s="539">
        <f t="shared" si="12"/>
        <v>307200</v>
      </c>
      <c r="Z272" s="352">
        <v>0.55000000000000004</v>
      </c>
      <c r="AA272" s="681">
        <f t="shared" si="13"/>
        <v>168960</v>
      </c>
      <c r="AB272" s="354"/>
      <c r="AC272" s="355">
        <v>0</v>
      </c>
      <c r="AD272" s="350"/>
      <c r="AE272" s="350"/>
      <c r="AF272" s="695">
        <f t="shared" si="14"/>
        <v>168960</v>
      </c>
      <c r="AG272" s="350" t="s">
        <v>1073</v>
      </c>
      <c r="AH272" s="350">
        <v>100</v>
      </c>
      <c r="AI272" s="350">
        <v>0</v>
      </c>
      <c r="AJ272" s="351" t="s">
        <v>4420</v>
      </c>
      <c r="AK272" s="351" t="s">
        <v>50</v>
      </c>
      <c r="AL272" s="357" t="s">
        <v>4421</v>
      </c>
      <c r="AM272" s="350" t="s">
        <v>52</v>
      </c>
      <c r="AN272" s="377" t="s">
        <v>50</v>
      </c>
      <c r="AO272" s="350" t="s">
        <v>1078</v>
      </c>
      <c r="AP272" s="350"/>
      <c r="AQ272" s="356" t="s">
        <v>37</v>
      </c>
      <c r="AR272" s="350" t="s">
        <v>1222</v>
      </c>
      <c r="AS272" s="379"/>
      <c r="AT272" s="348" t="s">
        <v>1509</v>
      </c>
      <c r="AU272" s="412"/>
      <c r="AV272" s="352">
        <v>0.52</v>
      </c>
    </row>
    <row r="273" spans="1:48">
      <c r="A273" s="405"/>
      <c r="B273" s="411"/>
      <c r="C273" s="405"/>
      <c r="D273" s="425" t="s">
        <v>86</v>
      </c>
      <c r="E273" s="426"/>
      <c r="F273" s="427"/>
      <c r="G273" s="428">
        <v>2022</v>
      </c>
      <c r="H273" s="428" t="s">
        <v>3062</v>
      </c>
      <c r="I273" s="427" t="s">
        <v>1699</v>
      </c>
      <c r="J273" s="421"/>
      <c r="K273" s="427" t="s">
        <v>4423</v>
      </c>
      <c r="L273" s="427" t="s">
        <v>1829</v>
      </c>
      <c r="M273" s="421">
        <v>44655</v>
      </c>
      <c r="N273" s="421">
        <v>44805</v>
      </c>
      <c r="O273" s="421"/>
      <c r="P273" s="429"/>
      <c r="Q273" s="421"/>
      <c r="R273" s="421"/>
      <c r="S273" s="427" t="s">
        <v>88</v>
      </c>
      <c r="T273" s="427">
        <v>60</v>
      </c>
      <c r="U273" s="427"/>
      <c r="V273" s="430" t="s">
        <v>973</v>
      </c>
      <c r="W273" s="427">
        <v>400</v>
      </c>
      <c r="X273" s="431">
        <v>768</v>
      </c>
      <c r="Y273" s="539">
        <f t="shared" si="12"/>
        <v>307200</v>
      </c>
      <c r="Z273" s="352">
        <v>0.55000000000000004</v>
      </c>
      <c r="AA273" s="681">
        <f t="shared" si="13"/>
        <v>168960</v>
      </c>
      <c r="AB273" s="354"/>
      <c r="AC273" s="355">
        <v>0</v>
      </c>
      <c r="AD273" s="350"/>
      <c r="AE273" s="350"/>
      <c r="AF273" s="695">
        <f t="shared" si="14"/>
        <v>168960</v>
      </c>
      <c r="AG273" s="350" t="s">
        <v>1073</v>
      </c>
      <c r="AH273" s="350">
        <v>100</v>
      </c>
      <c r="AI273" s="350">
        <v>0</v>
      </c>
      <c r="AJ273" s="351" t="s">
        <v>4420</v>
      </c>
      <c r="AK273" s="351" t="s">
        <v>50</v>
      </c>
      <c r="AL273" s="357" t="s">
        <v>4421</v>
      </c>
      <c r="AM273" s="350" t="s">
        <v>52</v>
      </c>
      <c r="AN273" s="377" t="s">
        <v>50</v>
      </c>
      <c r="AO273" s="350" t="s">
        <v>1078</v>
      </c>
      <c r="AP273" s="350"/>
      <c r="AQ273" s="356" t="s">
        <v>37</v>
      </c>
      <c r="AR273" s="350" t="s">
        <v>1222</v>
      </c>
      <c r="AS273" s="379"/>
      <c r="AT273" s="348" t="s">
        <v>1509</v>
      </c>
      <c r="AU273" s="412"/>
      <c r="AV273" s="352">
        <v>0.52</v>
      </c>
    </row>
    <row r="274" spans="1:48">
      <c r="A274" s="405"/>
      <c r="B274" s="411"/>
      <c r="C274" s="405"/>
      <c r="D274" s="425" t="s">
        <v>86</v>
      </c>
      <c r="E274" s="426"/>
      <c r="F274" s="427"/>
      <c r="G274" s="428">
        <v>2022</v>
      </c>
      <c r="H274" s="428" t="s">
        <v>3062</v>
      </c>
      <c r="I274" s="427" t="s">
        <v>1699</v>
      </c>
      <c r="J274" s="421"/>
      <c r="K274" s="427" t="s">
        <v>4423</v>
      </c>
      <c r="L274" s="427" t="s">
        <v>1829</v>
      </c>
      <c r="M274" s="421">
        <v>44655</v>
      </c>
      <c r="N274" s="421">
        <v>44835</v>
      </c>
      <c r="O274" s="421"/>
      <c r="P274" s="429"/>
      <c r="Q274" s="421"/>
      <c r="R274" s="421"/>
      <c r="S274" s="427" t="s">
        <v>88</v>
      </c>
      <c r="T274" s="427">
        <v>60</v>
      </c>
      <c r="U274" s="427"/>
      <c r="V274" s="430" t="s">
        <v>973</v>
      </c>
      <c r="W274" s="427">
        <v>400</v>
      </c>
      <c r="X274" s="431">
        <v>1536</v>
      </c>
      <c r="Y274" s="539">
        <f t="shared" si="12"/>
        <v>614400</v>
      </c>
      <c r="Z274" s="352">
        <v>0.55000000000000004</v>
      </c>
      <c r="AA274" s="681">
        <f t="shared" si="13"/>
        <v>337920</v>
      </c>
      <c r="AB274" s="354"/>
      <c r="AC274" s="355">
        <v>0</v>
      </c>
      <c r="AD274" s="350"/>
      <c r="AE274" s="350"/>
      <c r="AF274" s="695">
        <f t="shared" si="14"/>
        <v>337920</v>
      </c>
      <c r="AG274" s="350" t="s">
        <v>1073</v>
      </c>
      <c r="AH274" s="350">
        <v>100</v>
      </c>
      <c r="AI274" s="350">
        <v>0</v>
      </c>
      <c r="AJ274" s="351" t="s">
        <v>4420</v>
      </c>
      <c r="AK274" s="351" t="s">
        <v>50</v>
      </c>
      <c r="AL274" s="357" t="s">
        <v>4421</v>
      </c>
      <c r="AM274" s="350" t="s">
        <v>52</v>
      </c>
      <c r="AN274" s="377" t="s">
        <v>50</v>
      </c>
      <c r="AO274" s="350" t="s">
        <v>1078</v>
      </c>
      <c r="AP274" s="350"/>
      <c r="AQ274" s="356" t="s">
        <v>37</v>
      </c>
      <c r="AR274" s="350" t="s">
        <v>1222</v>
      </c>
      <c r="AS274" s="379"/>
      <c r="AT274" s="348" t="s">
        <v>1509</v>
      </c>
      <c r="AU274" s="412"/>
      <c r="AV274" s="352">
        <v>0.52</v>
      </c>
    </row>
    <row r="275" spans="1:48">
      <c r="A275" s="405"/>
      <c r="B275" s="411"/>
      <c r="C275" s="405"/>
      <c r="D275" s="425" t="s">
        <v>86</v>
      </c>
      <c r="E275" s="426"/>
      <c r="F275" s="427"/>
      <c r="G275" s="428">
        <v>2022</v>
      </c>
      <c r="H275" s="428" t="s">
        <v>3062</v>
      </c>
      <c r="I275" s="427" t="s">
        <v>1699</v>
      </c>
      <c r="J275" s="421"/>
      <c r="K275" s="427" t="s">
        <v>4423</v>
      </c>
      <c r="L275" s="427" t="s">
        <v>1829</v>
      </c>
      <c r="M275" s="421">
        <v>44655</v>
      </c>
      <c r="N275" s="421">
        <v>44866</v>
      </c>
      <c r="O275" s="421"/>
      <c r="P275" s="429"/>
      <c r="Q275" s="421"/>
      <c r="R275" s="421"/>
      <c r="S275" s="427" t="s">
        <v>88</v>
      </c>
      <c r="T275" s="427">
        <v>60</v>
      </c>
      <c r="U275" s="427"/>
      <c r="V275" s="430" t="s">
        <v>973</v>
      </c>
      <c r="W275" s="427">
        <v>400</v>
      </c>
      <c r="X275" s="431">
        <v>768</v>
      </c>
      <c r="Y275" s="539">
        <f t="shared" si="12"/>
        <v>307200</v>
      </c>
      <c r="Z275" s="352">
        <v>0.55000000000000004</v>
      </c>
      <c r="AA275" s="681">
        <f t="shared" si="13"/>
        <v>168960</v>
      </c>
      <c r="AB275" s="354"/>
      <c r="AC275" s="355">
        <v>0</v>
      </c>
      <c r="AD275" s="350"/>
      <c r="AE275" s="350"/>
      <c r="AF275" s="695">
        <f t="shared" si="14"/>
        <v>168960</v>
      </c>
      <c r="AG275" s="350" t="s">
        <v>1073</v>
      </c>
      <c r="AH275" s="350">
        <v>100</v>
      </c>
      <c r="AI275" s="350">
        <v>0</v>
      </c>
      <c r="AJ275" s="351" t="s">
        <v>4420</v>
      </c>
      <c r="AK275" s="351" t="s">
        <v>50</v>
      </c>
      <c r="AL275" s="357" t="s">
        <v>4421</v>
      </c>
      <c r="AM275" s="350" t="s">
        <v>52</v>
      </c>
      <c r="AN275" s="377" t="s">
        <v>50</v>
      </c>
      <c r="AO275" s="350" t="s">
        <v>1078</v>
      </c>
      <c r="AP275" s="350"/>
      <c r="AQ275" s="356" t="s">
        <v>37</v>
      </c>
      <c r="AR275" s="350" t="s">
        <v>1222</v>
      </c>
      <c r="AS275" s="379"/>
      <c r="AT275" s="348" t="s">
        <v>1509</v>
      </c>
      <c r="AU275" s="412"/>
      <c r="AV275" s="352">
        <v>0.52</v>
      </c>
    </row>
    <row r="276" spans="1:48">
      <c r="A276" s="405"/>
      <c r="B276" s="411"/>
      <c r="C276" s="405"/>
      <c r="D276" s="425" t="s">
        <v>86</v>
      </c>
      <c r="E276" s="426"/>
      <c r="F276" s="427"/>
      <c r="G276" s="428">
        <v>2022</v>
      </c>
      <c r="H276" s="428" t="s">
        <v>3062</v>
      </c>
      <c r="I276" s="427" t="s">
        <v>1699</v>
      </c>
      <c r="J276" s="421"/>
      <c r="K276" s="427" t="s">
        <v>4423</v>
      </c>
      <c r="L276" s="427" t="s">
        <v>1829</v>
      </c>
      <c r="M276" s="421">
        <v>44655</v>
      </c>
      <c r="N276" s="421">
        <v>44896</v>
      </c>
      <c r="O276" s="421"/>
      <c r="P276" s="429"/>
      <c r="Q276" s="421"/>
      <c r="R276" s="421"/>
      <c r="S276" s="427" t="s">
        <v>88</v>
      </c>
      <c r="T276" s="427">
        <v>60</v>
      </c>
      <c r="U276" s="427"/>
      <c r="V276" s="430" t="s">
        <v>973</v>
      </c>
      <c r="W276" s="427">
        <v>400</v>
      </c>
      <c r="X276" s="431">
        <v>768</v>
      </c>
      <c r="Y276" s="539">
        <f t="shared" si="12"/>
        <v>307200</v>
      </c>
      <c r="Z276" s="352">
        <v>0.55000000000000004</v>
      </c>
      <c r="AA276" s="681">
        <f t="shared" si="13"/>
        <v>168960</v>
      </c>
      <c r="AB276" s="354"/>
      <c r="AC276" s="355">
        <v>0</v>
      </c>
      <c r="AD276" s="350"/>
      <c r="AE276" s="350"/>
      <c r="AF276" s="695">
        <f t="shared" si="14"/>
        <v>168960</v>
      </c>
      <c r="AG276" s="350" t="s">
        <v>1073</v>
      </c>
      <c r="AH276" s="350">
        <v>100</v>
      </c>
      <c r="AI276" s="350">
        <v>0</v>
      </c>
      <c r="AJ276" s="351" t="s">
        <v>4420</v>
      </c>
      <c r="AK276" s="351" t="s">
        <v>50</v>
      </c>
      <c r="AL276" s="357" t="s">
        <v>4421</v>
      </c>
      <c r="AM276" s="350" t="s">
        <v>52</v>
      </c>
      <c r="AN276" s="377" t="s">
        <v>50</v>
      </c>
      <c r="AO276" s="350" t="s">
        <v>1078</v>
      </c>
      <c r="AP276" s="350"/>
      <c r="AQ276" s="356" t="s">
        <v>37</v>
      </c>
      <c r="AR276" s="350" t="s">
        <v>1222</v>
      </c>
      <c r="AS276" s="379"/>
      <c r="AT276" s="348" t="s">
        <v>1509</v>
      </c>
      <c r="AU276" s="412"/>
      <c r="AV276" s="352">
        <v>0.52</v>
      </c>
    </row>
    <row r="277" spans="1:48">
      <c r="A277" s="405"/>
      <c r="B277" s="411"/>
      <c r="C277" s="405"/>
      <c r="D277" s="425" t="s">
        <v>86</v>
      </c>
      <c r="E277" s="426"/>
      <c r="F277" s="427"/>
      <c r="G277" s="428">
        <v>2022</v>
      </c>
      <c r="H277" s="428" t="s">
        <v>3062</v>
      </c>
      <c r="I277" s="427" t="s">
        <v>1699</v>
      </c>
      <c r="J277" s="421"/>
      <c r="K277" s="427" t="s">
        <v>4424</v>
      </c>
      <c r="L277" s="427" t="s">
        <v>1829</v>
      </c>
      <c r="M277" s="421">
        <v>44655</v>
      </c>
      <c r="N277" s="421">
        <v>44774</v>
      </c>
      <c r="O277" s="421"/>
      <c r="P277" s="429"/>
      <c r="Q277" s="421"/>
      <c r="R277" s="421"/>
      <c r="S277" s="427" t="s">
        <v>88</v>
      </c>
      <c r="T277" s="427">
        <v>60</v>
      </c>
      <c r="U277" s="427"/>
      <c r="V277" s="430" t="s">
        <v>1231</v>
      </c>
      <c r="W277" s="427">
        <v>360</v>
      </c>
      <c r="X277" s="431">
        <v>676</v>
      </c>
      <c r="Y277" s="539">
        <f t="shared" si="12"/>
        <v>243360</v>
      </c>
      <c r="Z277" s="352">
        <v>0.83000000000000007</v>
      </c>
      <c r="AA277" s="681">
        <f t="shared" si="13"/>
        <v>201988.80000000002</v>
      </c>
      <c r="AB277" s="354"/>
      <c r="AC277" s="355">
        <v>0</v>
      </c>
      <c r="AD277" s="350"/>
      <c r="AE277" s="350"/>
      <c r="AF277" s="695">
        <f t="shared" si="14"/>
        <v>201988.80000000002</v>
      </c>
      <c r="AG277" s="350" t="s">
        <v>1073</v>
      </c>
      <c r="AH277" s="350">
        <v>100</v>
      </c>
      <c r="AI277" s="350">
        <v>0</v>
      </c>
      <c r="AJ277" s="351" t="s">
        <v>4420</v>
      </c>
      <c r="AK277" s="351" t="s">
        <v>50</v>
      </c>
      <c r="AL277" s="357" t="s">
        <v>4421</v>
      </c>
      <c r="AM277" s="350" t="s">
        <v>52</v>
      </c>
      <c r="AN277" s="377" t="s">
        <v>50</v>
      </c>
      <c r="AO277" s="350" t="s">
        <v>1078</v>
      </c>
      <c r="AP277" s="350"/>
      <c r="AQ277" s="356" t="s">
        <v>37</v>
      </c>
      <c r="AR277" s="350" t="s">
        <v>1222</v>
      </c>
      <c r="AS277" s="379"/>
      <c r="AT277" s="348" t="s">
        <v>1509</v>
      </c>
      <c r="AU277" s="412"/>
      <c r="AV277" s="352">
        <v>0.52</v>
      </c>
    </row>
    <row r="278" spans="1:48">
      <c r="A278" s="405"/>
      <c r="B278" s="411"/>
      <c r="C278" s="405"/>
      <c r="D278" s="425" t="s">
        <v>86</v>
      </c>
      <c r="E278" s="426"/>
      <c r="F278" s="427"/>
      <c r="G278" s="428">
        <v>2022</v>
      </c>
      <c r="H278" s="428" t="s">
        <v>3062</v>
      </c>
      <c r="I278" s="427" t="s">
        <v>1699</v>
      </c>
      <c r="J278" s="421"/>
      <c r="K278" s="427" t="s">
        <v>4425</v>
      </c>
      <c r="L278" s="427" t="s">
        <v>1829</v>
      </c>
      <c r="M278" s="421">
        <v>44655</v>
      </c>
      <c r="N278" s="421">
        <v>44683</v>
      </c>
      <c r="O278" s="421"/>
      <c r="P278" s="429"/>
      <c r="Q278" s="421"/>
      <c r="R278" s="421"/>
      <c r="S278" s="427" t="s">
        <v>88</v>
      </c>
      <c r="T278" s="427">
        <v>60</v>
      </c>
      <c r="U278" s="427"/>
      <c r="V278" s="430" t="s">
        <v>1231</v>
      </c>
      <c r="W278" s="427">
        <v>360</v>
      </c>
      <c r="X278" s="431">
        <v>676</v>
      </c>
      <c r="Y278" s="539">
        <f t="shared" si="12"/>
        <v>243360</v>
      </c>
      <c r="Z278" s="352">
        <v>0.83000000000000007</v>
      </c>
      <c r="AA278" s="681">
        <f t="shared" si="13"/>
        <v>201988.80000000002</v>
      </c>
      <c r="AB278" s="354"/>
      <c r="AC278" s="355">
        <v>0</v>
      </c>
      <c r="AD278" s="350"/>
      <c r="AE278" s="350"/>
      <c r="AF278" s="695">
        <f t="shared" si="14"/>
        <v>201988.80000000002</v>
      </c>
      <c r="AG278" s="350" t="s">
        <v>1073</v>
      </c>
      <c r="AH278" s="350">
        <v>100</v>
      </c>
      <c r="AI278" s="350">
        <v>0</v>
      </c>
      <c r="AJ278" s="351" t="s">
        <v>4420</v>
      </c>
      <c r="AK278" s="351" t="s">
        <v>50</v>
      </c>
      <c r="AL278" s="357" t="s">
        <v>4421</v>
      </c>
      <c r="AM278" s="350" t="s">
        <v>52</v>
      </c>
      <c r="AN278" s="377" t="s">
        <v>50</v>
      </c>
      <c r="AO278" s="350" t="s">
        <v>1078</v>
      </c>
      <c r="AP278" s="350"/>
      <c r="AQ278" s="356" t="s">
        <v>37</v>
      </c>
      <c r="AR278" s="350" t="s">
        <v>1222</v>
      </c>
      <c r="AS278" s="379"/>
      <c r="AT278" s="348" t="s">
        <v>1509</v>
      </c>
      <c r="AU278" s="412"/>
      <c r="AV278" s="352">
        <v>0.52</v>
      </c>
    </row>
    <row r="279" spans="1:48">
      <c r="A279" s="405"/>
      <c r="B279" s="411"/>
      <c r="C279" s="405"/>
      <c r="D279" s="425" t="s">
        <v>86</v>
      </c>
      <c r="E279" s="426"/>
      <c r="F279" s="427"/>
      <c r="G279" s="428">
        <v>2022</v>
      </c>
      <c r="H279" s="428" t="s">
        <v>3062</v>
      </c>
      <c r="I279" s="427" t="s">
        <v>1699</v>
      </c>
      <c r="J279" s="421"/>
      <c r="K279" s="427" t="s">
        <v>4426</v>
      </c>
      <c r="L279" s="427" t="s">
        <v>1811</v>
      </c>
      <c r="M279" s="421">
        <v>44651</v>
      </c>
      <c r="N279" s="421">
        <v>44718</v>
      </c>
      <c r="O279" s="421"/>
      <c r="P279" s="429"/>
      <c r="Q279" s="421"/>
      <c r="R279" s="421"/>
      <c r="S279" s="427" t="s">
        <v>1729</v>
      </c>
      <c r="T279" s="427">
        <v>60</v>
      </c>
      <c r="U279" s="427"/>
      <c r="V279" s="430" t="s">
        <v>973</v>
      </c>
      <c r="W279" s="427">
        <v>400</v>
      </c>
      <c r="X279" s="431">
        <v>1536</v>
      </c>
      <c r="Y279" s="539">
        <f t="shared" si="12"/>
        <v>614400</v>
      </c>
      <c r="Z279" s="352">
        <v>0.55000000000000004</v>
      </c>
      <c r="AA279" s="681">
        <f t="shared" si="13"/>
        <v>337920</v>
      </c>
      <c r="AB279" s="354"/>
      <c r="AC279" s="355"/>
      <c r="AD279" s="350"/>
      <c r="AE279" s="350"/>
      <c r="AF279" s="695">
        <f t="shared" si="14"/>
        <v>337920</v>
      </c>
      <c r="AG279" s="350" t="s">
        <v>1073</v>
      </c>
      <c r="AH279" s="350"/>
      <c r="AI279" s="350">
        <v>60</v>
      </c>
      <c r="AJ279" s="351" t="s">
        <v>1812</v>
      </c>
      <c r="AK279" s="351" t="s">
        <v>1432</v>
      </c>
      <c r="AL279" s="357">
        <v>83642</v>
      </c>
      <c r="AM279" s="350" t="s">
        <v>52</v>
      </c>
      <c r="AN279" s="377" t="s">
        <v>1076</v>
      </c>
      <c r="AO279" s="350" t="s">
        <v>1078</v>
      </c>
      <c r="AP279" s="350"/>
      <c r="AQ279" s="356" t="s">
        <v>37</v>
      </c>
      <c r="AR279" s="350" t="s">
        <v>1297</v>
      </c>
      <c r="AS279" s="379"/>
      <c r="AT279" s="348"/>
      <c r="AU279" s="412"/>
      <c r="AV279" s="352">
        <v>0.49</v>
      </c>
    </row>
    <row r="280" spans="1:48">
      <c r="A280" s="405"/>
      <c r="B280" s="411"/>
      <c r="C280" s="405"/>
      <c r="D280" s="425" t="s">
        <v>86</v>
      </c>
      <c r="E280" s="426"/>
      <c r="F280" s="427"/>
      <c r="G280" s="428">
        <v>2022</v>
      </c>
      <c r="H280" s="428" t="s">
        <v>3062</v>
      </c>
      <c r="I280" s="427" t="s">
        <v>1699</v>
      </c>
      <c r="J280" s="421"/>
      <c r="K280" s="427" t="s">
        <v>4427</v>
      </c>
      <c r="L280" s="427" t="s">
        <v>1811</v>
      </c>
      <c r="M280" s="421">
        <v>44651</v>
      </c>
      <c r="N280" s="421">
        <v>44739</v>
      </c>
      <c r="O280" s="421"/>
      <c r="P280" s="429"/>
      <c r="Q280" s="421"/>
      <c r="R280" s="421"/>
      <c r="S280" s="427" t="s">
        <v>1729</v>
      </c>
      <c r="T280" s="427">
        <v>60</v>
      </c>
      <c r="U280" s="427"/>
      <c r="V280" s="430" t="s">
        <v>973</v>
      </c>
      <c r="W280" s="427">
        <v>400</v>
      </c>
      <c r="X280" s="431">
        <v>768</v>
      </c>
      <c r="Y280" s="539">
        <f t="shared" si="12"/>
        <v>307200</v>
      </c>
      <c r="Z280" s="352">
        <v>0.55000000000000004</v>
      </c>
      <c r="AA280" s="681">
        <f t="shared" si="13"/>
        <v>168960</v>
      </c>
      <c r="AB280" s="354"/>
      <c r="AC280" s="355"/>
      <c r="AD280" s="350"/>
      <c r="AE280" s="350"/>
      <c r="AF280" s="695">
        <f t="shared" si="14"/>
        <v>168960</v>
      </c>
      <c r="AG280" s="350" t="s">
        <v>1073</v>
      </c>
      <c r="AH280" s="350"/>
      <c r="AI280" s="350">
        <v>60</v>
      </c>
      <c r="AJ280" s="351" t="s">
        <v>1812</v>
      </c>
      <c r="AK280" s="351" t="s">
        <v>1432</v>
      </c>
      <c r="AL280" s="357">
        <v>83642</v>
      </c>
      <c r="AM280" s="350" t="s">
        <v>52</v>
      </c>
      <c r="AN280" s="377" t="s">
        <v>1076</v>
      </c>
      <c r="AO280" s="350" t="s">
        <v>1078</v>
      </c>
      <c r="AP280" s="350"/>
      <c r="AQ280" s="356" t="s">
        <v>37</v>
      </c>
      <c r="AR280" s="350" t="s">
        <v>1297</v>
      </c>
      <c r="AS280" s="379"/>
      <c r="AT280" s="348"/>
      <c r="AU280" s="412"/>
      <c r="AV280" s="352">
        <v>0.49</v>
      </c>
    </row>
    <row r="281" spans="1:48">
      <c r="A281" s="405"/>
      <c r="B281" s="411"/>
      <c r="C281" s="405"/>
      <c r="D281" s="425" t="s">
        <v>86</v>
      </c>
      <c r="E281" s="426"/>
      <c r="F281" s="427"/>
      <c r="G281" s="428">
        <v>2022</v>
      </c>
      <c r="H281" s="428" t="s">
        <v>3062</v>
      </c>
      <c r="I281" s="427" t="s">
        <v>1699</v>
      </c>
      <c r="J281" s="421"/>
      <c r="K281" s="427" t="s">
        <v>4428</v>
      </c>
      <c r="L281" s="427" t="s">
        <v>1811</v>
      </c>
      <c r="M281" s="421">
        <v>44651</v>
      </c>
      <c r="N281" s="421">
        <v>44753</v>
      </c>
      <c r="O281" s="421"/>
      <c r="P281" s="429"/>
      <c r="Q281" s="421"/>
      <c r="R281" s="421"/>
      <c r="S281" s="427" t="s">
        <v>1729</v>
      </c>
      <c r="T281" s="427">
        <v>60</v>
      </c>
      <c r="U281" s="427"/>
      <c r="V281" s="430" t="s">
        <v>973</v>
      </c>
      <c r="W281" s="427">
        <v>400</v>
      </c>
      <c r="X281" s="431">
        <v>768</v>
      </c>
      <c r="Y281" s="539">
        <f t="shared" si="12"/>
        <v>307200</v>
      </c>
      <c r="Z281" s="352">
        <v>0.55000000000000004</v>
      </c>
      <c r="AA281" s="681">
        <f t="shared" si="13"/>
        <v>168960</v>
      </c>
      <c r="AB281" s="354"/>
      <c r="AC281" s="355"/>
      <c r="AD281" s="350"/>
      <c r="AE281" s="350"/>
      <c r="AF281" s="695">
        <f t="shared" si="14"/>
        <v>168960</v>
      </c>
      <c r="AG281" s="350" t="s">
        <v>1073</v>
      </c>
      <c r="AH281" s="350"/>
      <c r="AI281" s="350">
        <v>60</v>
      </c>
      <c r="AJ281" s="351" t="s">
        <v>1812</v>
      </c>
      <c r="AK281" s="351" t="s">
        <v>1432</v>
      </c>
      <c r="AL281" s="357">
        <v>83642</v>
      </c>
      <c r="AM281" s="350" t="s">
        <v>52</v>
      </c>
      <c r="AN281" s="377" t="s">
        <v>1076</v>
      </c>
      <c r="AO281" s="350" t="s">
        <v>1078</v>
      </c>
      <c r="AP281" s="350"/>
      <c r="AQ281" s="356" t="s">
        <v>37</v>
      </c>
      <c r="AR281" s="350" t="s">
        <v>1297</v>
      </c>
      <c r="AS281" s="379"/>
      <c r="AT281" s="348"/>
      <c r="AU281" s="412"/>
      <c r="AV281" s="352">
        <v>0.49</v>
      </c>
    </row>
    <row r="282" spans="1:48">
      <c r="A282" s="405"/>
      <c r="B282" s="411"/>
      <c r="C282" s="405"/>
      <c r="D282" s="425" t="s">
        <v>86</v>
      </c>
      <c r="E282" s="426"/>
      <c r="F282" s="427"/>
      <c r="G282" s="428">
        <v>2022</v>
      </c>
      <c r="H282" s="428" t="s">
        <v>3062</v>
      </c>
      <c r="I282" s="427" t="s">
        <v>1699</v>
      </c>
      <c r="J282" s="421"/>
      <c r="K282" s="427" t="s">
        <v>4429</v>
      </c>
      <c r="L282" s="427" t="s">
        <v>1811</v>
      </c>
      <c r="M282" s="421">
        <v>44651</v>
      </c>
      <c r="N282" s="421">
        <v>44767</v>
      </c>
      <c r="O282" s="421"/>
      <c r="P282" s="429"/>
      <c r="Q282" s="421"/>
      <c r="R282" s="421"/>
      <c r="S282" s="427" t="s">
        <v>1729</v>
      </c>
      <c r="T282" s="427">
        <v>60</v>
      </c>
      <c r="U282" s="427"/>
      <c r="V282" s="430" t="s">
        <v>973</v>
      </c>
      <c r="W282" s="427">
        <v>400</v>
      </c>
      <c r="X282" s="431">
        <v>768</v>
      </c>
      <c r="Y282" s="539">
        <f t="shared" si="12"/>
        <v>307200</v>
      </c>
      <c r="Z282" s="352">
        <v>0.55000000000000004</v>
      </c>
      <c r="AA282" s="681">
        <f t="shared" si="13"/>
        <v>168960</v>
      </c>
      <c r="AB282" s="354"/>
      <c r="AC282" s="355"/>
      <c r="AD282" s="350"/>
      <c r="AE282" s="350"/>
      <c r="AF282" s="695">
        <f t="shared" si="14"/>
        <v>168960</v>
      </c>
      <c r="AG282" s="350" t="s">
        <v>1073</v>
      </c>
      <c r="AH282" s="350"/>
      <c r="AI282" s="350">
        <v>60</v>
      </c>
      <c r="AJ282" s="351" t="s">
        <v>1812</v>
      </c>
      <c r="AK282" s="351" t="s">
        <v>1432</v>
      </c>
      <c r="AL282" s="357">
        <v>83642</v>
      </c>
      <c r="AM282" s="350" t="s">
        <v>52</v>
      </c>
      <c r="AN282" s="377" t="s">
        <v>1076</v>
      </c>
      <c r="AO282" s="350" t="s">
        <v>1078</v>
      </c>
      <c r="AP282" s="350"/>
      <c r="AQ282" s="356" t="s">
        <v>37</v>
      </c>
      <c r="AR282" s="350" t="s">
        <v>1297</v>
      </c>
      <c r="AS282" s="379"/>
      <c r="AT282" s="348"/>
      <c r="AU282" s="412"/>
      <c r="AV282" s="352">
        <v>0.49</v>
      </c>
    </row>
    <row r="283" spans="1:48">
      <c r="A283" s="405"/>
      <c r="B283" s="411"/>
      <c r="C283" s="405"/>
      <c r="D283" s="425" t="s">
        <v>86</v>
      </c>
      <c r="E283" s="426"/>
      <c r="F283" s="427"/>
      <c r="G283" s="428">
        <v>2022</v>
      </c>
      <c r="H283" s="428" t="s">
        <v>3062</v>
      </c>
      <c r="I283" s="427" t="s">
        <v>1699</v>
      </c>
      <c r="J283" s="421"/>
      <c r="K283" s="427" t="s">
        <v>4430</v>
      </c>
      <c r="L283" s="427" t="s">
        <v>1811</v>
      </c>
      <c r="M283" s="421">
        <v>44651</v>
      </c>
      <c r="N283" s="421">
        <v>44781</v>
      </c>
      <c r="O283" s="421"/>
      <c r="P283" s="429"/>
      <c r="Q283" s="421"/>
      <c r="R283" s="421"/>
      <c r="S283" s="427" t="s">
        <v>1729</v>
      </c>
      <c r="T283" s="427">
        <v>60</v>
      </c>
      <c r="U283" s="427"/>
      <c r="V283" s="430" t="s">
        <v>973</v>
      </c>
      <c r="W283" s="427">
        <v>400</v>
      </c>
      <c r="X283" s="431">
        <v>768</v>
      </c>
      <c r="Y283" s="539">
        <f t="shared" si="12"/>
        <v>307200</v>
      </c>
      <c r="Z283" s="352">
        <v>0.55000000000000004</v>
      </c>
      <c r="AA283" s="681">
        <f t="shared" si="13"/>
        <v>168960</v>
      </c>
      <c r="AB283" s="354"/>
      <c r="AC283" s="355"/>
      <c r="AD283" s="350"/>
      <c r="AE283" s="350"/>
      <c r="AF283" s="695">
        <f t="shared" si="14"/>
        <v>168960</v>
      </c>
      <c r="AG283" s="350" t="s">
        <v>1073</v>
      </c>
      <c r="AH283" s="350"/>
      <c r="AI283" s="350">
        <v>60</v>
      </c>
      <c r="AJ283" s="351" t="s">
        <v>1812</v>
      </c>
      <c r="AK283" s="351" t="s">
        <v>1432</v>
      </c>
      <c r="AL283" s="357">
        <v>83642</v>
      </c>
      <c r="AM283" s="350" t="s">
        <v>52</v>
      </c>
      <c r="AN283" s="377" t="s">
        <v>1076</v>
      </c>
      <c r="AO283" s="350" t="s">
        <v>1078</v>
      </c>
      <c r="AP283" s="350"/>
      <c r="AQ283" s="356" t="s">
        <v>37</v>
      </c>
      <c r="AR283" s="350" t="s">
        <v>1297</v>
      </c>
      <c r="AS283" s="379"/>
      <c r="AT283" s="348"/>
      <c r="AU283" s="412"/>
      <c r="AV283" s="352">
        <v>0.49</v>
      </c>
    </row>
    <row r="284" spans="1:48">
      <c r="A284" s="405"/>
      <c r="B284" s="411"/>
      <c r="C284" s="405"/>
      <c r="D284" s="425" t="s">
        <v>86</v>
      </c>
      <c r="E284" s="426"/>
      <c r="F284" s="427"/>
      <c r="G284" s="428">
        <v>2022</v>
      </c>
      <c r="H284" s="428" t="s">
        <v>3062</v>
      </c>
      <c r="I284" s="427" t="s">
        <v>1699</v>
      </c>
      <c r="J284" s="421"/>
      <c r="K284" s="427" t="s">
        <v>4431</v>
      </c>
      <c r="L284" s="427" t="s">
        <v>1811</v>
      </c>
      <c r="M284" s="421">
        <v>44651</v>
      </c>
      <c r="N284" s="421">
        <v>44792</v>
      </c>
      <c r="O284" s="421"/>
      <c r="P284" s="429"/>
      <c r="Q284" s="421"/>
      <c r="R284" s="421"/>
      <c r="S284" s="427" t="s">
        <v>1729</v>
      </c>
      <c r="T284" s="427">
        <v>60</v>
      </c>
      <c r="U284" s="427"/>
      <c r="V284" s="430" t="s">
        <v>973</v>
      </c>
      <c r="W284" s="427">
        <v>400</v>
      </c>
      <c r="X284" s="431">
        <v>768</v>
      </c>
      <c r="Y284" s="539">
        <f t="shared" si="12"/>
        <v>307200</v>
      </c>
      <c r="Z284" s="352">
        <v>0.55000000000000004</v>
      </c>
      <c r="AA284" s="681">
        <f t="shared" si="13"/>
        <v>168960</v>
      </c>
      <c r="AB284" s="354"/>
      <c r="AC284" s="355"/>
      <c r="AD284" s="350"/>
      <c r="AE284" s="350"/>
      <c r="AF284" s="695">
        <f t="shared" si="14"/>
        <v>168960</v>
      </c>
      <c r="AG284" s="350" t="s">
        <v>1073</v>
      </c>
      <c r="AH284" s="350"/>
      <c r="AI284" s="350">
        <v>60</v>
      </c>
      <c r="AJ284" s="351" t="s">
        <v>1812</v>
      </c>
      <c r="AK284" s="351" t="s">
        <v>1432</v>
      </c>
      <c r="AL284" s="357">
        <v>83642</v>
      </c>
      <c r="AM284" s="350" t="s">
        <v>52</v>
      </c>
      <c r="AN284" s="377" t="s">
        <v>1076</v>
      </c>
      <c r="AO284" s="350" t="s">
        <v>1078</v>
      </c>
      <c r="AP284" s="350"/>
      <c r="AQ284" s="356" t="s">
        <v>37</v>
      </c>
      <c r="AR284" s="350" t="s">
        <v>1297</v>
      </c>
      <c r="AS284" s="379"/>
      <c r="AT284" s="348"/>
      <c r="AU284" s="412"/>
      <c r="AV284" s="352">
        <v>0.49</v>
      </c>
    </row>
    <row r="285" spans="1:48">
      <c r="A285" s="405"/>
      <c r="B285" s="411"/>
      <c r="C285" s="405"/>
      <c r="D285" s="425" t="s">
        <v>86</v>
      </c>
      <c r="E285" s="426"/>
      <c r="F285" s="427"/>
      <c r="G285" s="428">
        <v>2022</v>
      </c>
      <c r="H285" s="428" t="s">
        <v>3062</v>
      </c>
      <c r="I285" s="427" t="s">
        <v>1699</v>
      </c>
      <c r="J285" s="421"/>
      <c r="K285" s="427" t="s">
        <v>4432</v>
      </c>
      <c r="L285" s="427" t="s">
        <v>1811</v>
      </c>
      <c r="M285" s="421">
        <v>44651</v>
      </c>
      <c r="N285" s="421">
        <v>44802</v>
      </c>
      <c r="O285" s="421"/>
      <c r="P285" s="429"/>
      <c r="Q285" s="421"/>
      <c r="R285" s="421"/>
      <c r="S285" s="427" t="s">
        <v>1729</v>
      </c>
      <c r="T285" s="427">
        <v>60</v>
      </c>
      <c r="U285" s="427"/>
      <c r="V285" s="430" t="s">
        <v>973</v>
      </c>
      <c r="W285" s="427">
        <v>400</v>
      </c>
      <c r="X285" s="431">
        <v>768</v>
      </c>
      <c r="Y285" s="539">
        <f t="shared" si="12"/>
        <v>307200</v>
      </c>
      <c r="Z285" s="352">
        <v>0.55000000000000004</v>
      </c>
      <c r="AA285" s="681">
        <f t="shared" si="13"/>
        <v>168960</v>
      </c>
      <c r="AB285" s="354"/>
      <c r="AC285" s="355"/>
      <c r="AD285" s="350"/>
      <c r="AE285" s="350"/>
      <c r="AF285" s="695">
        <f t="shared" si="14"/>
        <v>168960</v>
      </c>
      <c r="AG285" s="350" t="s">
        <v>1073</v>
      </c>
      <c r="AH285" s="350"/>
      <c r="AI285" s="350">
        <v>60</v>
      </c>
      <c r="AJ285" s="351" t="s">
        <v>1812</v>
      </c>
      <c r="AK285" s="351" t="s">
        <v>1432</v>
      </c>
      <c r="AL285" s="357">
        <v>83642</v>
      </c>
      <c r="AM285" s="350" t="s">
        <v>52</v>
      </c>
      <c r="AN285" s="377" t="s">
        <v>1076</v>
      </c>
      <c r="AO285" s="350" t="s">
        <v>1078</v>
      </c>
      <c r="AP285" s="350"/>
      <c r="AQ285" s="356" t="s">
        <v>37</v>
      </c>
      <c r="AR285" s="350" t="s">
        <v>1297</v>
      </c>
      <c r="AS285" s="379"/>
      <c r="AT285" s="348"/>
      <c r="AU285" s="412"/>
      <c r="AV285" s="352">
        <v>0.49</v>
      </c>
    </row>
    <row r="286" spans="1:48">
      <c r="A286" s="405"/>
      <c r="B286" s="411"/>
      <c r="C286" s="405"/>
      <c r="D286" s="425" t="s">
        <v>86</v>
      </c>
      <c r="E286" s="426"/>
      <c r="F286" s="427"/>
      <c r="G286" s="428">
        <v>2022</v>
      </c>
      <c r="H286" s="428" t="s">
        <v>3062</v>
      </c>
      <c r="I286" s="427" t="s">
        <v>1699</v>
      </c>
      <c r="J286" s="421"/>
      <c r="K286" s="427" t="s">
        <v>4433</v>
      </c>
      <c r="L286" s="427" t="s">
        <v>1811</v>
      </c>
      <c r="M286" s="421">
        <v>44651</v>
      </c>
      <c r="N286" s="421">
        <v>44809</v>
      </c>
      <c r="O286" s="421"/>
      <c r="P286" s="429"/>
      <c r="Q286" s="421"/>
      <c r="R286" s="421"/>
      <c r="S286" s="427" t="s">
        <v>1729</v>
      </c>
      <c r="T286" s="427">
        <v>60</v>
      </c>
      <c r="U286" s="427"/>
      <c r="V286" s="430" t="s">
        <v>973</v>
      </c>
      <c r="W286" s="427">
        <v>400</v>
      </c>
      <c r="X286" s="431">
        <v>768</v>
      </c>
      <c r="Y286" s="539">
        <f t="shared" si="12"/>
        <v>307200</v>
      </c>
      <c r="Z286" s="352">
        <v>0.55000000000000004</v>
      </c>
      <c r="AA286" s="681">
        <f t="shared" si="13"/>
        <v>168960</v>
      </c>
      <c r="AB286" s="354"/>
      <c r="AC286" s="355"/>
      <c r="AD286" s="350"/>
      <c r="AE286" s="350"/>
      <c r="AF286" s="695">
        <f t="shared" si="14"/>
        <v>168960</v>
      </c>
      <c r="AG286" s="350" t="s">
        <v>1073</v>
      </c>
      <c r="AH286" s="350"/>
      <c r="AI286" s="350">
        <v>60</v>
      </c>
      <c r="AJ286" s="351" t="s">
        <v>1812</v>
      </c>
      <c r="AK286" s="351" t="s">
        <v>1432</v>
      </c>
      <c r="AL286" s="357">
        <v>83642</v>
      </c>
      <c r="AM286" s="350" t="s">
        <v>52</v>
      </c>
      <c r="AN286" s="377" t="s">
        <v>1076</v>
      </c>
      <c r="AO286" s="350" t="s">
        <v>1078</v>
      </c>
      <c r="AP286" s="350"/>
      <c r="AQ286" s="356" t="s">
        <v>37</v>
      </c>
      <c r="AR286" s="350" t="s">
        <v>1297</v>
      </c>
      <c r="AS286" s="379"/>
      <c r="AT286" s="348"/>
      <c r="AU286" s="412"/>
      <c r="AV286" s="352">
        <v>0.49</v>
      </c>
    </row>
    <row r="287" spans="1:48">
      <c r="A287" s="405"/>
      <c r="B287" s="411"/>
      <c r="C287" s="405"/>
      <c r="D287" s="425" t="s">
        <v>86</v>
      </c>
      <c r="E287" s="426"/>
      <c r="F287" s="427"/>
      <c r="G287" s="428">
        <v>2022</v>
      </c>
      <c r="H287" s="428" t="s">
        <v>3062</v>
      </c>
      <c r="I287" s="427" t="s">
        <v>1699</v>
      </c>
      <c r="J287" s="421"/>
      <c r="K287" s="427" t="s">
        <v>4434</v>
      </c>
      <c r="L287" s="427" t="s">
        <v>1811</v>
      </c>
      <c r="M287" s="421">
        <v>44651</v>
      </c>
      <c r="N287" s="421">
        <v>44825</v>
      </c>
      <c r="O287" s="421"/>
      <c r="P287" s="429"/>
      <c r="Q287" s="421"/>
      <c r="R287" s="421"/>
      <c r="S287" s="427" t="s">
        <v>1729</v>
      </c>
      <c r="T287" s="427">
        <v>60</v>
      </c>
      <c r="U287" s="427"/>
      <c r="V287" s="430" t="s">
        <v>973</v>
      </c>
      <c r="W287" s="427">
        <v>400</v>
      </c>
      <c r="X287" s="431">
        <v>768</v>
      </c>
      <c r="Y287" s="539">
        <f t="shared" si="12"/>
        <v>307200</v>
      </c>
      <c r="Z287" s="352">
        <v>0.55000000000000004</v>
      </c>
      <c r="AA287" s="681">
        <f t="shared" si="13"/>
        <v>168960</v>
      </c>
      <c r="AB287" s="354"/>
      <c r="AC287" s="355"/>
      <c r="AD287" s="350"/>
      <c r="AE287" s="350"/>
      <c r="AF287" s="695">
        <f t="shared" si="14"/>
        <v>168960</v>
      </c>
      <c r="AG287" s="350" t="s">
        <v>1073</v>
      </c>
      <c r="AH287" s="350"/>
      <c r="AI287" s="350">
        <v>60</v>
      </c>
      <c r="AJ287" s="351" t="s">
        <v>1812</v>
      </c>
      <c r="AK287" s="351" t="s">
        <v>1432</v>
      </c>
      <c r="AL287" s="357">
        <v>83642</v>
      </c>
      <c r="AM287" s="350" t="s">
        <v>52</v>
      </c>
      <c r="AN287" s="377" t="s">
        <v>1076</v>
      </c>
      <c r="AO287" s="350" t="s">
        <v>1078</v>
      </c>
      <c r="AP287" s="350"/>
      <c r="AQ287" s="356" t="s">
        <v>37</v>
      </c>
      <c r="AR287" s="350" t="s">
        <v>1297</v>
      </c>
      <c r="AS287" s="379"/>
      <c r="AT287" s="348"/>
      <c r="AU287" s="412"/>
      <c r="AV287" s="352">
        <v>0.49</v>
      </c>
    </row>
    <row r="288" spans="1:48">
      <c r="A288" s="405"/>
      <c r="B288" s="411"/>
      <c r="C288" s="405"/>
      <c r="D288" s="425" t="s">
        <v>86</v>
      </c>
      <c r="E288" s="426"/>
      <c r="F288" s="427"/>
      <c r="G288" s="428">
        <v>2022</v>
      </c>
      <c r="H288" s="428" t="s">
        <v>3062</v>
      </c>
      <c r="I288" s="427" t="s">
        <v>1699</v>
      </c>
      <c r="J288" s="421"/>
      <c r="K288" s="427" t="s">
        <v>4435</v>
      </c>
      <c r="L288" s="427" t="s">
        <v>1811</v>
      </c>
      <c r="M288" s="421">
        <v>44651</v>
      </c>
      <c r="N288" s="421">
        <v>44833</v>
      </c>
      <c r="O288" s="421"/>
      <c r="P288" s="429"/>
      <c r="Q288" s="421"/>
      <c r="R288" s="421"/>
      <c r="S288" s="427" t="s">
        <v>1729</v>
      </c>
      <c r="T288" s="427">
        <v>60</v>
      </c>
      <c r="U288" s="427"/>
      <c r="V288" s="430" t="s">
        <v>973</v>
      </c>
      <c r="W288" s="427">
        <v>400</v>
      </c>
      <c r="X288" s="431">
        <v>768</v>
      </c>
      <c r="Y288" s="539">
        <f t="shared" si="12"/>
        <v>307200</v>
      </c>
      <c r="Z288" s="352">
        <v>0.55000000000000004</v>
      </c>
      <c r="AA288" s="681">
        <f t="shared" si="13"/>
        <v>168960</v>
      </c>
      <c r="AB288" s="354"/>
      <c r="AC288" s="355"/>
      <c r="AD288" s="350"/>
      <c r="AE288" s="350"/>
      <c r="AF288" s="695">
        <f t="shared" si="14"/>
        <v>168960</v>
      </c>
      <c r="AG288" s="350" t="s">
        <v>1073</v>
      </c>
      <c r="AH288" s="350"/>
      <c r="AI288" s="350">
        <v>60</v>
      </c>
      <c r="AJ288" s="351" t="s">
        <v>1812</v>
      </c>
      <c r="AK288" s="351" t="s">
        <v>1432</v>
      </c>
      <c r="AL288" s="357">
        <v>83642</v>
      </c>
      <c r="AM288" s="350" t="s">
        <v>52</v>
      </c>
      <c r="AN288" s="377" t="s">
        <v>1076</v>
      </c>
      <c r="AO288" s="350" t="s">
        <v>1078</v>
      </c>
      <c r="AP288" s="350"/>
      <c r="AQ288" s="356" t="s">
        <v>37</v>
      </c>
      <c r="AR288" s="350" t="s">
        <v>1297</v>
      </c>
      <c r="AS288" s="379"/>
      <c r="AT288" s="348"/>
      <c r="AU288" s="412"/>
      <c r="AV288" s="352">
        <v>0.49</v>
      </c>
    </row>
    <row r="289" spans="1:48">
      <c r="A289" s="405"/>
      <c r="B289" s="411"/>
      <c r="C289" s="405"/>
      <c r="D289" s="425" t="s">
        <v>86</v>
      </c>
      <c r="E289" s="426"/>
      <c r="F289" s="427"/>
      <c r="G289" s="428">
        <v>2022</v>
      </c>
      <c r="H289" s="428" t="s">
        <v>4223</v>
      </c>
      <c r="I289" s="427" t="s">
        <v>1699</v>
      </c>
      <c r="J289" s="421"/>
      <c r="K289" s="427">
        <v>101855</v>
      </c>
      <c r="L289" s="427" t="s">
        <v>2335</v>
      </c>
      <c r="M289" s="421">
        <v>44652</v>
      </c>
      <c r="N289" s="421">
        <v>44774</v>
      </c>
      <c r="O289" s="421"/>
      <c r="P289" s="429"/>
      <c r="Q289" s="421"/>
      <c r="R289" s="421"/>
      <c r="S289" s="427" t="s">
        <v>1712</v>
      </c>
      <c r="T289" s="427">
        <v>60</v>
      </c>
      <c r="U289" s="427" t="s">
        <v>1113</v>
      </c>
      <c r="V289" s="430" t="s">
        <v>973</v>
      </c>
      <c r="W289" s="427">
        <v>400</v>
      </c>
      <c r="X289" s="431">
        <v>768</v>
      </c>
      <c r="Y289" s="539">
        <f t="shared" si="12"/>
        <v>307200</v>
      </c>
      <c r="Z289" s="352">
        <v>0.57499999999999996</v>
      </c>
      <c r="AA289" s="681">
        <f t="shared" si="13"/>
        <v>176640</v>
      </c>
      <c r="AB289" s="354"/>
      <c r="AC289" s="355">
        <v>0</v>
      </c>
      <c r="AD289" s="350"/>
      <c r="AE289" s="350">
        <v>14572.800000000001</v>
      </c>
      <c r="AF289" s="695">
        <f t="shared" si="14"/>
        <v>191212.79999999999</v>
      </c>
      <c r="AG289" s="350" t="s">
        <v>1073</v>
      </c>
      <c r="AH289" s="350">
        <v>100</v>
      </c>
      <c r="AI289" s="350">
        <v>0</v>
      </c>
      <c r="AJ289" s="351" t="s">
        <v>2112</v>
      </c>
      <c r="AK289" s="351" t="s">
        <v>50</v>
      </c>
      <c r="AL289" s="357">
        <v>92058</v>
      </c>
      <c r="AM289" s="350" t="s">
        <v>52</v>
      </c>
      <c r="AN289" s="377"/>
      <c r="AO289" s="350" t="s">
        <v>1078</v>
      </c>
      <c r="AP289" s="350"/>
      <c r="AQ289" s="356" t="s">
        <v>37</v>
      </c>
      <c r="AR289" s="350" t="s">
        <v>1222</v>
      </c>
      <c r="AS289" s="379"/>
      <c r="AT289" s="348"/>
      <c r="AU289" s="412"/>
      <c r="AV289" s="352">
        <v>0.53</v>
      </c>
    </row>
    <row r="290" spans="1:48">
      <c r="A290" s="405"/>
      <c r="B290" s="411"/>
      <c r="C290" s="405"/>
      <c r="D290" s="425" t="s">
        <v>86</v>
      </c>
      <c r="E290" s="426"/>
      <c r="F290" s="427"/>
      <c r="G290" s="428">
        <v>2022</v>
      </c>
      <c r="H290" s="428" t="s">
        <v>4223</v>
      </c>
      <c r="I290" s="427" t="s">
        <v>1699</v>
      </c>
      <c r="J290" s="421"/>
      <c r="K290" s="427">
        <v>101854</v>
      </c>
      <c r="L290" s="427" t="s">
        <v>2335</v>
      </c>
      <c r="M290" s="421">
        <v>44652</v>
      </c>
      <c r="N290" s="421">
        <v>44743</v>
      </c>
      <c r="O290" s="421"/>
      <c r="P290" s="429"/>
      <c r="Q290" s="421"/>
      <c r="R290" s="421"/>
      <c r="S290" s="427" t="s">
        <v>1712</v>
      </c>
      <c r="T290" s="427">
        <v>60</v>
      </c>
      <c r="U290" s="427" t="s">
        <v>1113</v>
      </c>
      <c r="V290" s="430" t="s">
        <v>973</v>
      </c>
      <c r="W290" s="427">
        <v>400</v>
      </c>
      <c r="X290" s="431">
        <v>768</v>
      </c>
      <c r="Y290" s="539">
        <f t="shared" si="12"/>
        <v>307200</v>
      </c>
      <c r="Z290" s="352">
        <v>0.57499999999999996</v>
      </c>
      <c r="AA290" s="681">
        <f t="shared" si="13"/>
        <v>176640</v>
      </c>
      <c r="AB290" s="354"/>
      <c r="AC290" s="355">
        <v>0</v>
      </c>
      <c r="AD290" s="350"/>
      <c r="AE290" s="350">
        <v>14572.800000000001</v>
      </c>
      <c r="AF290" s="695">
        <f t="shared" si="14"/>
        <v>191212.79999999999</v>
      </c>
      <c r="AG290" s="350" t="s">
        <v>1073</v>
      </c>
      <c r="AH290" s="350">
        <v>100</v>
      </c>
      <c r="AI290" s="350">
        <v>0</v>
      </c>
      <c r="AJ290" s="351" t="s">
        <v>2112</v>
      </c>
      <c r="AK290" s="351" t="s">
        <v>50</v>
      </c>
      <c r="AL290" s="357">
        <v>92058</v>
      </c>
      <c r="AM290" s="350" t="s">
        <v>52</v>
      </c>
      <c r="AN290" s="377"/>
      <c r="AO290" s="350" t="s">
        <v>1078</v>
      </c>
      <c r="AP290" s="350"/>
      <c r="AQ290" s="356" t="s">
        <v>37</v>
      </c>
      <c r="AR290" s="350" t="s">
        <v>1222</v>
      </c>
      <c r="AS290" s="379"/>
      <c r="AT290" s="348"/>
      <c r="AU290" s="412"/>
      <c r="AV290" s="352">
        <v>0.53</v>
      </c>
    </row>
    <row r="291" spans="1:48">
      <c r="A291" s="405"/>
      <c r="B291" s="411"/>
      <c r="C291" s="405"/>
      <c r="D291" s="425" t="s">
        <v>86</v>
      </c>
      <c r="E291" s="426"/>
      <c r="F291" s="427"/>
      <c r="G291" s="428">
        <v>2022</v>
      </c>
      <c r="H291" s="428" t="s">
        <v>4223</v>
      </c>
      <c r="I291" s="427" t="s">
        <v>1699</v>
      </c>
      <c r="J291" s="421"/>
      <c r="K291" s="427">
        <v>101854</v>
      </c>
      <c r="L291" s="427" t="s">
        <v>2335</v>
      </c>
      <c r="M291" s="421">
        <v>44652</v>
      </c>
      <c r="N291" s="421">
        <v>44734</v>
      </c>
      <c r="O291" s="421"/>
      <c r="P291" s="429"/>
      <c r="Q291" s="421"/>
      <c r="R291" s="421"/>
      <c r="S291" s="427" t="s">
        <v>1712</v>
      </c>
      <c r="T291" s="427">
        <v>60</v>
      </c>
      <c r="U291" s="427" t="s">
        <v>1113</v>
      </c>
      <c r="V291" s="430" t="s">
        <v>973</v>
      </c>
      <c r="W291" s="427">
        <v>400</v>
      </c>
      <c r="X291" s="431">
        <v>768</v>
      </c>
      <c r="Y291" s="539">
        <f t="shared" si="12"/>
        <v>307200</v>
      </c>
      <c r="Z291" s="352">
        <v>0.57499999999999996</v>
      </c>
      <c r="AA291" s="681">
        <f t="shared" si="13"/>
        <v>176640</v>
      </c>
      <c r="AB291" s="354"/>
      <c r="AC291" s="355">
        <v>0</v>
      </c>
      <c r="AD291" s="350"/>
      <c r="AE291" s="350">
        <v>14572.800000000001</v>
      </c>
      <c r="AF291" s="695">
        <f t="shared" si="14"/>
        <v>191212.79999999999</v>
      </c>
      <c r="AG291" s="350" t="s">
        <v>1073</v>
      </c>
      <c r="AH291" s="350">
        <v>100</v>
      </c>
      <c r="AI291" s="350">
        <v>0</v>
      </c>
      <c r="AJ291" s="351" t="s">
        <v>2112</v>
      </c>
      <c r="AK291" s="351" t="s">
        <v>50</v>
      </c>
      <c r="AL291" s="357">
        <v>92058</v>
      </c>
      <c r="AM291" s="350" t="s">
        <v>52</v>
      </c>
      <c r="AN291" s="377"/>
      <c r="AO291" s="350" t="s">
        <v>1078</v>
      </c>
      <c r="AP291" s="350"/>
      <c r="AQ291" s="356" t="s">
        <v>37</v>
      </c>
      <c r="AR291" s="350" t="s">
        <v>1222</v>
      </c>
      <c r="AS291" s="379"/>
      <c r="AT291" s="348"/>
      <c r="AU291" s="412"/>
      <c r="AV291" s="352">
        <v>0.53</v>
      </c>
    </row>
    <row r="292" spans="1:48">
      <c r="A292" s="405"/>
      <c r="B292" s="411"/>
      <c r="C292" s="405"/>
      <c r="D292" s="425" t="s">
        <v>86</v>
      </c>
      <c r="E292" s="426"/>
      <c r="F292" s="427"/>
      <c r="G292" s="428">
        <v>2022</v>
      </c>
      <c r="H292" s="428" t="s">
        <v>3062</v>
      </c>
      <c r="I292" s="427" t="s">
        <v>1699</v>
      </c>
      <c r="J292" s="421"/>
      <c r="K292" s="427" t="s">
        <v>4436</v>
      </c>
      <c r="L292" s="427" t="s">
        <v>1909</v>
      </c>
      <c r="M292" s="421">
        <v>44655</v>
      </c>
      <c r="N292" s="421">
        <v>44681</v>
      </c>
      <c r="O292" s="421"/>
      <c r="P292" s="429"/>
      <c r="Q292" s="421"/>
      <c r="R292" s="421"/>
      <c r="S292" s="427" t="s">
        <v>88</v>
      </c>
      <c r="T292" s="427">
        <v>60</v>
      </c>
      <c r="U292" s="427"/>
      <c r="V292" s="430" t="s">
        <v>970</v>
      </c>
      <c r="W292" s="427">
        <v>405</v>
      </c>
      <c r="X292" s="431">
        <v>768</v>
      </c>
      <c r="Y292" s="539">
        <f t="shared" si="12"/>
        <v>311040</v>
      </c>
      <c r="Z292" s="352">
        <v>0.56999999999999995</v>
      </c>
      <c r="AA292" s="681">
        <f t="shared" si="13"/>
        <v>177292.79999999999</v>
      </c>
      <c r="AB292" s="354"/>
      <c r="AC292" s="355">
        <v>0</v>
      </c>
      <c r="AD292" s="350"/>
      <c r="AE292" s="350"/>
      <c r="AF292" s="695">
        <f t="shared" si="14"/>
        <v>177292.79999999999</v>
      </c>
      <c r="AG292" s="350" t="s">
        <v>1073</v>
      </c>
      <c r="AH292" s="350">
        <v>100</v>
      </c>
      <c r="AI292" s="350">
        <v>0</v>
      </c>
      <c r="AJ292" s="351" t="s">
        <v>1911</v>
      </c>
      <c r="AK292" s="351" t="s">
        <v>1702</v>
      </c>
      <c r="AL292" s="357" t="s">
        <v>1912</v>
      </c>
      <c r="AM292" s="350" t="s">
        <v>52</v>
      </c>
      <c r="AN292" s="377" t="s">
        <v>50</v>
      </c>
      <c r="AO292" s="350" t="s">
        <v>1078</v>
      </c>
      <c r="AP292" s="350"/>
      <c r="AQ292" s="356" t="s">
        <v>37</v>
      </c>
      <c r="AR292" s="350" t="s">
        <v>1222</v>
      </c>
      <c r="AS292" s="379"/>
      <c r="AT292" s="348" t="s">
        <v>1509</v>
      </c>
      <c r="AU292" s="412"/>
      <c r="AV292" s="352">
        <v>0.52</v>
      </c>
    </row>
    <row r="293" spans="1:48">
      <c r="A293" s="405"/>
      <c r="B293" s="411"/>
      <c r="C293" s="405"/>
      <c r="D293" s="425" t="s">
        <v>86</v>
      </c>
      <c r="E293" s="426"/>
      <c r="F293" s="427"/>
      <c r="G293" s="428">
        <v>2022</v>
      </c>
      <c r="H293" s="428" t="s">
        <v>3062</v>
      </c>
      <c r="I293" s="427" t="s">
        <v>1699</v>
      </c>
      <c r="J293" s="421"/>
      <c r="K293" s="427" t="s">
        <v>4437</v>
      </c>
      <c r="L293" s="427" t="s">
        <v>1909</v>
      </c>
      <c r="M293" s="421">
        <v>44648</v>
      </c>
      <c r="N293" s="421">
        <v>44819</v>
      </c>
      <c r="O293" s="421"/>
      <c r="P293" s="429"/>
      <c r="Q293" s="421"/>
      <c r="R293" s="421"/>
      <c r="S293" s="427" t="s">
        <v>88</v>
      </c>
      <c r="T293" s="427">
        <v>60</v>
      </c>
      <c r="U293" s="427"/>
      <c r="V293" s="430" t="s">
        <v>973</v>
      </c>
      <c r="W293" s="427">
        <v>400</v>
      </c>
      <c r="X293" s="431">
        <v>768</v>
      </c>
      <c r="Y293" s="539">
        <f t="shared" si="12"/>
        <v>307200</v>
      </c>
      <c r="Z293" s="352">
        <v>0.56999999999999995</v>
      </c>
      <c r="AA293" s="681">
        <f t="shared" si="13"/>
        <v>175103.99999999997</v>
      </c>
      <c r="AB293" s="354"/>
      <c r="AC293" s="355">
        <v>0</v>
      </c>
      <c r="AD293" s="350"/>
      <c r="AE293" s="350"/>
      <c r="AF293" s="695">
        <f t="shared" si="14"/>
        <v>175103.99999999997</v>
      </c>
      <c r="AG293" s="350" t="s">
        <v>1073</v>
      </c>
      <c r="AH293" s="350">
        <v>100</v>
      </c>
      <c r="AI293" s="350">
        <v>0</v>
      </c>
      <c r="AJ293" s="351" t="s">
        <v>1911</v>
      </c>
      <c r="AK293" s="351" t="s">
        <v>1702</v>
      </c>
      <c r="AL293" s="357" t="s">
        <v>1912</v>
      </c>
      <c r="AM293" s="350" t="s">
        <v>52</v>
      </c>
      <c r="AN293" s="377" t="s">
        <v>50</v>
      </c>
      <c r="AO293" s="350" t="s">
        <v>1078</v>
      </c>
      <c r="AP293" s="350"/>
      <c r="AQ293" s="356" t="s">
        <v>37</v>
      </c>
      <c r="AR293" s="350" t="s">
        <v>1222</v>
      </c>
      <c r="AS293" s="379"/>
      <c r="AT293" s="348" t="s">
        <v>1509</v>
      </c>
      <c r="AU293" s="412"/>
      <c r="AV293" s="352">
        <v>0.52</v>
      </c>
    </row>
    <row r="294" spans="1:48">
      <c r="A294" s="405"/>
      <c r="B294" s="411"/>
      <c r="C294" s="405"/>
      <c r="D294" s="425" t="s">
        <v>86</v>
      </c>
      <c r="E294" s="426"/>
      <c r="F294" s="427"/>
      <c r="G294" s="428">
        <v>2022</v>
      </c>
      <c r="H294" s="428" t="s">
        <v>3062</v>
      </c>
      <c r="I294" s="427" t="s">
        <v>1699</v>
      </c>
      <c r="J294" s="421"/>
      <c r="K294" s="427" t="s">
        <v>4438</v>
      </c>
      <c r="L294" s="427" t="s">
        <v>1909</v>
      </c>
      <c r="M294" s="421">
        <v>44648</v>
      </c>
      <c r="N294" s="421">
        <v>44805</v>
      </c>
      <c r="O294" s="421"/>
      <c r="P294" s="429"/>
      <c r="Q294" s="421"/>
      <c r="R294" s="421"/>
      <c r="S294" s="427" t="s">
        <v>88</v>
      </c>
      <c r="T294" s="427">
        <v>60</v>
      </c>
      <c r="U294" s="427"/>
      <c r="V294" s="430" t="s">
        <v>973</v>
      </c>
      <c r="W294" s="427">
        <v>400</v>
      </c>
      <c r="X294" s="431">
        <v>768</v>
      </c>
      <c r="Y294" s="539">
        <f t="shared" si="12"/>
        <v>307200</v>
      </c>
      <c r="Z294" s="352">
        <v>0.56999999999999995</v>
      </c>
      <c r="AA294" s="681">
        <f t="shared" si="13"/>
        <v>175103.99999999997</v>
      </c>
      <c r="AB294" s="354"/>
      <c r="AC294" s="355">
        <v>0</v>
      </c>
      <c r="AD294" s="350"/>
      <c r="AE294" s="350"/>
      <c r="AF294" s="695">
        <f t="shared" si="14"/>
        <v>175103.99999999997</v>
      </c>
      <c r="AG294" s="350" t="s">
        <v>1073</v>
      </c>
      <c r="AH294" s="350">
        <v>100</v>
      </c>
      <c r="AI294" s="350">
        <v>0</v>
      </c>
      <c r="AJ294" s="351" t="s">
        <v>1911</v>
      </c>
      <c r="AK294" s="351" t="s">
        <v>1702</v>
      </c>
      <c r="AL294" s="357" t="s">
        <v>1912</v>
      </c>
      <c r="AM294" s="350" t="s">
        <v>52</v>
      </c>
      <c r="AN294" s="377" t="s">
        <v>50</v>
      </c>
      <c r="AO294" s="350" t="s">
        <v>1078</v>
      </c>
      <c r="AP294" s="350"/>
      <c r="AQ294" s="356" t="s">
        <v>37</v>
      </c>
      <c r="AR294" s="350" t="s">
        <v>1222</v>
      </c>
      <c r="AS294" s="379"/>
      <c r="AT294" s="348" t="s">
        <v>1509</v>
      </c>
      <c r="AU294" s="412"/>
      <c r="AV294" s="352">
        <v>0.52</v>
      </c>
    </row>
    <row r="295" spans="1:48">
      <c r="A295" s="405"/>
      <c r="B295" s="411"/>
      <c r="C295" s="405"/>
      <c r="D295" s="425" t="s">
        <v>86</v>
      </c>
      <c r="E295" s="426"/>
      <c r="F295" s="427"/>
      <c r="G295" s="428">
        <v>2022</v>
      </c>
      <c r="H295" s="428" t="s">
        <v>3062</v>
      </c>
      <c r="I295" s="427" t="s">
        <v>1699</v>
      </c>
      <c r="J295" s="421"/>
      <c r="K295" s="427" t="s">
        <v>4439</v>
      </c>
      <c r="L295" s="427" t="s">
        <v>1909</v>
      </c>
      <c r="M295" s="421">
        <v>44648</v>
      </c>
      <c r="N295" s="421">
        <v>44788</v>
      </c>
      <c r="O295" s="421"/>
      <c r="P295" s="429"/>
      <c r="Q295" s="421"/>
      <c r="R295" s="421"/>
      <c r="S295" s="427" t="s">
        <v>88</v>
      </c>
      <c r="T295" s="427">
        <v>60</v>
      </c>
      <c r="U295" s="427"/>
      <c r="V295" s="430" t="s">
        <v>973</v>
      </c>
      <c r="W295" s="427">
        <v>400</v>
      </c>
      <c r="X295" s="431">
        <v>768</v>
      </c>
      <c r="Y295" s="539">
        <f t="shared" si="12"/>
        <v>307200</v>
      </c>
      <c r="Z295" s="352">
        <v>0.56999999999999995</v>
      </c>
      <c r="AA295" s="681">
        <f t="shared" si="13"/>
        <v>175103.99999999997</v>
      </c>
      <c r="AB295" s="354"/>
      <c r="AC295" s="355">
        <v>0</v>
      </c>
      <c r="AD295" s="350"/>
      <c r="AE295" s="350"/>
      <c r="AF295" s="695">
        <f t="shared" si="14"/>
        <v>175103.99999999997</v>
      </c>
      <c r="AG295" s="350" t="s">
        <v>1073</v>
      </c>
      <c r="AH295" s="350">
        <v>100</v>
      </c>
      <c r="AI295" s="350">
        <v>0</v>
      </c>
      <c r="AJ295" s="351" t="s">
        <v>1911</v>
      </c>
      <c r="AK295" s="351" t="s">
        <v>1702</v>
      </c>
      <c r="AL295" s="357" t="s">
        <v>1912</v>
      </c>
      <c r="AM295" s="350" t="s">
        <v>52</v>
      </c>
      <c r="AN295" s="377" t="s">
        <v>50</v>
      </c>
      <c r="AO295" s="350" t="s">
        <v>1078</v>
      </c>
      <c r="AP295" s="350"/>
      <c r="AQ295" s="356" t="s">
        <v>37</v>
      </c>
      <c r="AR295" s="350" t="s">
        <v>1222</v>
      </c>
      <c r="AS295" s="379"/>
      <c r="AT295" s="348" t="s">
        <v>1509</v>
      </c>
      <c r="AU295" s="412"/>
      <c r="AV295" s="352">
        <v>0.52</v>
      </c>
    </row>
    <row r="296" spans="1:48">
      <c r="A296" s="405"/>
      <c r="B296" s="411"/>
      <c r="C296" s="405"/>
      <c r="D296" s="425" t="s">
        <v>86</v>
      </c>
      <c r="E296" s="426"/>
      <c r="F296" s="427"/>
      <c r="G296" s="428">
        <v>2022</v>
      </c>
      <c r="H296" s="428" t="s">
        <v>3062</v>
      </c>
      <c r="I296" s="427" t="s">
        <v>1699</v>
      </c>
      <c r="J296" s="421"/>
      <c r="K296" s="427" t="s">
        <v>4440</v>
      </c>
      <c r="L296" s="427" t="s">
        <v>1909</v>
      </c>
      <c r="M296" s="421">
        <v>44648</v>
      </c>
      <c r="N296" s="421">
        <v>44774</v>
      </c>
      <c r="O296" s="421"/>
      <c r="P296" s="429"/>
      <c r="Q296" s="421"/>
      <c r="R296" s="421"/>
      <c r="S296" s="427" t="s">
        <v>88</v>
      </c>
      <c r="T296" s="427">
        <v>60</v>
      </c>
      <c r="U296" s="427"/>
      <c r="V296" s="430" t="s">
        <v>973</v>
      </c>
      <c r="W296" s="427">
        <v>400</v>
      </c>
      <c r="X296" s="431">
        <v>768</v>
      </c>
      <c r="Y296" s="539">
        <f t="shared" si="12"/>
        <v>307200</v>
      </c>
      <c r="Z296" s="352">
        <v>0.56999999999999995</v>
      </c>
      <c r="AA296" s="681">
        <f t="shared" si="13"/>
        <v>175103.99999999997</v>
      </c>
      <c r="AB296" s="354"/>
      <c r="AC296" s="355">
        <v>0</v>
      </c>
      <c r="AD296" s="350"/>
      <c r="AE296" s="350"/>
      <c r="AF296" s="695">
        <f t="shared" si="14"/>
        <v>175103.99999999997</v>
      </c>
      <c r="AG296" s="350" t="s">
        <v>1073</v>
      </c>
      <c r="AH296" s="350">
        <v>100</v>
      </c>
      <c r="AI296" s="350">
        <v>0</v>
      </c>
      <c r="AJ296" s="351" t="s">
        <v>1911</v>
      </c>
      <c r="AK296" s="351" t="s">
        <v>1702</v>
      </c>
      <c r="AL296" s="357" t="s">
        <v>1912</v>
      </c>
      <c r="AM296" s="350" t="s">
        <v>52</v>
      </c>
      <c r="AN296" s="377" t="s">
        <v>50</v>
      </c>
      <c r="AO296" s="350" t="s">
        <v>1078</v>
      </c>
      <c r="AP296" s="350"/>
      <c r="AQ296" s="356" t="s">
        <v>37</v>
      </c>
      <c r="AR296" s="350" t="s">
        <v>1222</v>
      </c>
      <c r="AS296" s="379"/>
      <c r="AT296" s="348" t="s">
        <v>1509</v>
      </c>
      <c r="AU296" s="412"/>
      <c r="AV296" s="352">
        <v>0.52</v>
      </c>
    </row>
    <row r="297" spans="1:48">
      <c r="A297" s="405"/>
      <c r="B297" s="411"/>
      <c r="C297" s="405"/>
      <c r="D297" s="425" t="s">
        <v>86</v>
      </c>
      <c r="E297" s="426"/>
      <c r="F297" s="427"/>
      <c r="G297" s="428">
        <v>2022</v>
      </c>
      <c r="H297" s="428" t="s">
        <v>3062</v>
      </c>
      <c r="I297" s="427" t="s">
        <v>1699</v>
      </c>
      <c r="J297" s="421"/>
      <c r="K297" s="427" t="s">
        <v>4441</v>
      </c>
      <c r="L297" s="427" t="s">
        <v>1909</v>
      </c>
      <c r="M297" s="421">
        <v>44648</v>
      </c>
      <c r="N297" s="421">
        <v>44757</v>
      </c>
      <c r="O297" s="421"/>
      <c r="P297" s="429"/>
      <c r="Q297" s="421"/>
      <c r="R297" s="421"/>
      <c r="S297" s="427" t="s">
        <v>88</v>
      </c>
      <c r="T297" s="427">
        <v>60</v>
      </c>
      <c r="U297" s="427"/>
      <c r="V297" s="430" t="s">
        <v>973</v>
      </c>
      <c r="W297" s="427">
        <v>400</v>
      </c>
      <c r="X297" s="431">
        <v>768</v>
      </c>
      <c r="Y297" s="539">
        <f t="shared" si="12"/>
        <v>307200</v>
      </c>
      <c r="Z297" s="352">
        <v>0.56999999999999995</v>
      </c>
      <c r="AA297" s="681">
        <f t="shared" si="13"/>
        <v>175103.99999999997</v>
      </c>
      <c r="AB297" s="354"/>
      <c r="AC297" s="355">
        <v>0</v>
      </c>
      <c r="AD297" s="350"/>
      <c r="AE297" s="350"/>
      <c r="AF297" s="695">
        <f t="shared" si="14"/>
        <v>175103.99999999997</v>
      </c>
      <c r="AG297" s="350" t="s">
        <v>1073</v>
      </c>
      <c r="AH297" s="350">
        <v>100</v>
      </c>
      <c r="AI297" s="350">
        <v>0</v>
      </c>
      <c r="AJ297" s="351" t="s">
        <v>1911</v>
      </c>
      <c r="AK297" s="351" t="s">
        <v>1702</v>
      </c>
      <c r="AL297" s="357" t="s">
        <v>1912</v>
      </c>
      <c r="AM297" s="350" t="s">
        <v>52</v>
      </c>
      <c r="AN297" s="377" t="s">
        <v>50</v>
      </c>
      <c r="AO297" s="350" t="s">
        <v>1078</v>
      </c>
      <c r="AP297" s="350"/>
      <c r="AQ297" s="356" t="s">
        <v>37</v>
      </c>
      <c r="AR297" s="350" t="s">
        <v>1222</v>
      </c>
      <c r="AS297" s="379"/>
      <c r="AT297" s="348" t="s">
        <v>1509</v>
      </c>
      <c r="AU297" s="412"/>
      <c r="AV297" s="352">
        <v>0.52</v>
      </c>
    </row>
    <row r="298" spans="1:48">
      <c r="A298" s="405"/>
      <c r="B298" s="411"/>
      <c r="C298" s="405"/>
      <c r="D298" s="425" t="s">
        <v>86</v>
      </c>
      <c r="E298" s="426" t="s">
        <v>4442</v>
      </c>
      <c r="F298" s="427"/>
      <c r="G298" s="428">
        <v>2022</v>
      </c>
      <c r="H298" s="428" t="s">
        <v>3062</v>
      </c>
      <c r="I298" s="427" t="s">
        <v>1699</v>
      </c>
      <c r="J298" s="421"/>
      <c r="K298" s="427" t="s">
        <v>4443</v>
      </c>
      <c r="L298" s="427" t="s">
        <v>1909</v>
      </c>
      <c r="M298" s="421">
        <v>44648</v>
      </c>
      <c r="N298" s="421">
        <v>44819</v>
      </c>
      <c r="O298" s="421"/>
      <c r="P298" s="429"/>
      <c r="Q298" s="421"/>
      <c r="R298" s="421"/>
      <c r="S298" s="427" t="s">
        <v>88</v>
      </c>
      <c r="T298" s="427">
        <v>60</v>
      </c>
      <c r="U298" s="427"/>
      <c r="V298" s="430" t="s">
        <v>986</v>
      </c>
      <c r="W298" s="427">
        <v>360</v>
      </c>
      <c r="X298" s="431">
        <v>832</v>
      </c>
      <c r="Y298" s="539">
        <f t="shared" si="12"/>
        <v>299520</v>
      </c>
      <c r="Z298" s="352">
        <v>0.56999999999999995</v>
      </c>
      <c r="AA298" s="681">
        <f t="shared" si="13"/>
        <v>170726.39999999999</v>
      </c>
      <c r="AB298" s="354"/>
      <c r="AC298" s="355">
        <v>0</v>
      </c>
      <c r="AD298" s="350"/>
      <c r="AE298" s="350"/>
      <c r="AF298" s="695">
        <f t="shared" si="14"/>
        <v>170726.39999999999</v>
      </c>
      <c r="AG298" s="350" t="s">
        <v>1073</v>
      </c>
      <c r="AH298" s="350">
        <v>100</v>
      </c>
      <c r="AI298" s="350">
        <v>0</v>
      </c>
      <c r="AJ298" s="351" t="s">
        <v>1911</v>
      </c>
      <c r="AK298" s="351" t="s">
        <v>1702</v>
      </c>
      <c r="AL298" s="357" t="s">
        <v>1912</v>
      </c>
      <c r="AM298" s="350" t="s">
        <v>52</v>
      </c>
      <c r="AN298" s="377" t="s">
        <v>50</v>
      </c>
      <c r="AO298" s="350" t="s">
        <v>1078</v>
      </c>
      <c r="AP298" s="350"/>
      <c r="AQ298" s="356" t="s">
        <v>37</v>
      </c>
      <c r="AR298" s="350" t="s">
        <v>1222</v>
      </c>
      <c r="AS298" s="379"/>
      <c r="AT298" s="348" t="s">
        <v>1509</v>
      </c>
      <c r="AU298" s="412"/>
      <c r="AV298" s="352">
        <v>0.52</v>
      </c>
    </row>
    <row r="299" spans="1:48">
      <c r="A299" s="405"/>
      <c r="B299" s="411"/>
      <c r="C299" s="405"/>
      <c r="D299" s="425" t="s">
        <v>86</v>
      </c>
      <c r="E299" s="426" t="s">
        <v>4442</v>
      </c>
      <c r="F299" s="427"/>
      <c r="G299" s="428">
        <v>2022</v>
      </c>
      <c r="H299" s="428" t="s">
        <v>3062</v>
      </c>
      <c r="I299" s="427" t="s">
        <v>1699</v>
      </c>
      <c r="J299" s="421"/>
      <c r="K299" s="427" t="s">
        <v>4444</v>
      </c>
      <c r="L299" s="427" t="s">
        <v>1909</v>
      </c>
      <c r="M299" s="421">
        <v>44648</v>
      </c>
      <c r="N299" s="421">
        <v>44788</v>
      </c>
      <c r="O299" s="421"/>
      <c r="P299" s="429"/>
      <c r="Q299" s="421"/>
      <c r="R299" s="421"/>
      <c r="S299" s="427" t="s">
        <v>88</v>
      </c>
      <c r="T299" s="427">
        <v>60</v>
      </c>
      <c r="U299" s="427"/>
      <c r="V299" s="430" t="s">
        <v>986</v>
      </c>
      <c r="W299" s="427">
        <v>360</v>
      </c>
      <c r="X299" s="431">
        <v>832</v>
      </c>
      <c r="Y299" s="539">
        <f t="shared" si="12"/>
        <v>299520</v>
      </c>
      <c r="Z299" s="352">
        <v>0.56999999999999995</v>
      </c>
      <c r="AA299" s="681">
        <f t="shared" si="13"/>
        <v>170726.39999999999</v>
      </c>
      <c r="AB299" s="354"/>
      <c r="AC299" s="355">
        <v>0</v>
      </c>
      <c r="AD299" s="350"/>
      <c r="AE299" s="350"/>
      <c r="AF299" s="695">
        <f t="shared" si="14"/>
        <v>170726.39999999999</v>
      </c>
      <c r="AG299" s="350" t="s">
        <v>1073</v>
      </c>
      <c r="AH299" s="350">
        <v>100</v>
      </c>
      <c r="AI299" s="350">
        <v>0</v>
      </c>
      <c r="AJ299" s="351" t="s">
        <v>1911</v>
      </c>
      <c r="AK299" s="351" t="s">
        <v>1702</v>
      </c>
      <c r="AL299" s="357" t="s">
        <v>1912</v>
      </c>
      <c r="AM299" s="350" t="s">
        <v>52</v>
      </c>
      <c r="AN299" s="377" t="s">
        <v>50</v>
      </c>
      <c r="AO299" s="350" t="s">
        <v>1078</v>
      </c>
      <c r="AP299" s="350"/>
      <c r="AQ299" s="356" t="s">
        <v>37</v>
      </c>
      <c r="AR299" s="350" t="s">
        <v>1222</v>
      </c>
      <c r="AS299" s="379"/>
      <c r="AT299" s="348" t="s">
        <v>1509</v>
      </c>
      <c r="AU299" s="412"/>
      <c r="AV299" s="352">
        <v>0.52</v>
      </c>
    </row>
    <row r="300" spans="1:48">
      <c r="A300" s="405"/>
      <c r="B300" s="411"/>
      <c r="C300" s="405"/>
      <c r="D300" s="425" t="s">
        <v>86</v>
      </c>
      <c r="E300" s="426" t="s">
        <v>4442</v>
      </c>
      <c r="F300" s="427"/>
      <c r="G300" s="428">
        <v>2022</v>
      </c>
      <c r="H300" s="428" t="s">
        <v>3062</v>
      </c>
      <c r="I300" s="427" t="s">
        <v>1699</v>
      </c>
      <c r="J300" s="421"/>
      <c r="K300" s="427" t="s">
        <v>4445</v>
      </c>
      <c r="L300" s="427" t="s">
        <v>1909</v>
      </c>
      <c r="M300" s="421">
        <v>44648</v>
      </c>
      <c r="N300" s="421">
        <v>44757</v>
      </c>
      <c r="O300" s="421"/>
      <c r="P300" s="429"/>
      <c r="Q300" s="421"/>
      <c r="R300" s="421"/>
      <c r="S300" s="427" t="s">
        <v>88</v>
      </c>
      <c r="T300" s="427">
        <v>60</v>
      </c>
      <c r="U300" s="427"/>
      <c r="V300" s="430" t="s">
        <v>986</v>
      </c>
      <c r="W300" s="427">
        <v>360</v>
      </c>
      <c r="X300" s="431">
        <v>832</v>
      </c>
      <c r="Y300" s="539">
        <f t="shared" si="12"/>
        <v>299520</v>
      </c>
      <c r="Z300" s="352">
        <v>0.56999999999999995</v>
      </c>
      <c r="AA300" s="681">
        <f t="shared" si="13"/>
        <v>170726.39999999999</v>
      </c>
      <c r="AB300" s="354"/>
      <c r="AC300" s="355">
        <v>0</v>
      </c>
      <c r="AD300" s="350"/>
      <c r="AE300" s="350"/>
      <c r="AF300" s="695">
        <f t="shared" si="14"/>
        <v>170726.39999999999</v>
      </c>
      <c r="AG300" s="350" t="s">
        <v>1073</v>
      </c>
      <c r="AH300" s="350">
        <v>100</v>
      </c>
      <c r="AI300" s="350">
        <v>0</v>
      </c>
      <c r="AJ300" s="351" t="s">
        <v>1911</v>
      </c>
      <c r="AK300" s="351" t="s">
        <v>1702</v>
      </c>
      <c r="AL300" s="357" t="s">
        <v>1912</v>
      </c>
      <c r="AM300" s="350" t="s">
        <v>52</v>
      </c>
      <c r="AN300" s="377" t="s">
        <v>50</v>
      </c>
      <c r="AO300" s="350" t="s">
        <v>1078</v>
      </c>
      <c r="AP300" s="350"/>
      <c r="AQ300" s="356" t="s">
        <v>37</v>
      </c>
      <c r="AR300" s="350" t="s">
        <v>1222</v>
      </c>
      <c r="AS300" s="379"/>
      <c r="AT300" s="348" t="s">
        <v>1509</v>
      </c>
      <c r="AU300" s="412"/>
      <c r="AV300" s="352">
        <v>0.52</v>
      </c>
    </row>
    <row r="301" spans="1:48">
      <c r="A301" s="405"/>
      <c r="B301" s="411">
        <v>44615</v>
      </c>
      <c r="C301" s="405"/>
      <c r="D301" s="425" t="s">
        <v>86</v>
      </c>
      <c r="E301" s="426"/>
      <c r="F301" s="427" t="s">
        <v>2346</v>
      </c>
      <c r="G301" s="428">
        <v>2022</v>
      </c>
      <c r="H301" s="428" t="s">
        <v>3062</v>
      </c>
      <c r="I301" s="427" t="s">
        <v>1699</v>
      </c>
      <c r="J301" s="421"/>
      <c r="K301" s="427" t="s">
        <v>4446</v>
      </c>
      <c r="L301" s="427" t="s">
        <v>1750</v>
      </c>
      <c r="M301" s="421">
        <v>44593</v>
      </c>
      <c r="N301" s="421">
        <v>44636</v>
      </c>
      <c r="O301" s="421"/>
      <c r="P301" s="429"/>
      <c r="Q301" s="421"/>
      <c r="R301" s="421"/>
      <c r="S301" s="427" t="s">
        <v>88</v>
      </c>
      <c r="T301" s="427">
        <v>60</v>
      </c>
      <c r="U301" s="427"/>
      <c r="V301" s="430" t="s">
        <v>986</v>
      </c>
      <c r="W301" s="427">
        <v>360</v>
      </c>
      <c r="X301" s="431">
        <v>1536</v>
      </c>
      <c r="Y301" s="539">
        <f t="shared" si="12"/>
        <v>552960</v>
      </c>
      <c r="Z301" s="352">
        <v>0.53500000000000003</v>
      </c>
      <c r="AA301" s="681">
        <f t="shared" si="13"/>
        <v>295833.60000000003</v>
      </c>
      <c r="AB301" s="354"/>
      <c r="AC301" s="355">
        <v>0</v>
      </c>
      <c r="AD301" s="350"/>
      <c r="AE301" s="350"/>
      <c r="AF301" s="695">
        <f t="shared" si="14"/>
        <v>295833.60000000003</v>
      </c>
      <c r="AG301" s="350" t="s">
        <v>1073</v>
      </c>
      <c r="AH301" s="350"/>
      <c r="AI301" s="350">
        <v>60</v>
      </c>
      <c r="AJ301" s="351" t="s">
        <v>1354</v>
      </c>
      <c r="AK301" s="351" t="s">
        <v>1089</v>
      </c>
      <c r="AL301" s="357" t="s">
        <v>2348</v>
      </c>
      <c r="AM301" s="350" t="s">
        <v>52</v>
      </c>
      <c r="AN301" s="377" t="s">
        <v>1076</v>
      </c>
      <c r="AO301" s="350" t="s">
        <v>1078</v>
      </c>
      <c r="AP301" s="350"/>
      <c r="AQ301" s="356" t="s">
        <v>37</v>
      </c>
      <c r="AR301" s="350" t="s">
        <v>1222</v>
      </c>
      <c r="AS301" s="379"/>
      <c r="AT301" s="348"/>
      <c r="AU301" s="412"/>
      <c r="AV301" s="352">
        <v>0.505</v>
      </c>
    </row>
    <row r="302" spans="1:48">
      <c r="A302" s="405"/>
      <c r="B302" s="411">
        <v>44614</v>
      </c>
      <c r="C302" s="411"/>
      <c r="D302" s="432" t="s">
        <v>86</v>
      </c>
      <c r="E302" s="391"/>
      <c r="F302" s="392" t="s">
        <v>2346</v>
      </c>
      <c r="G302" s="395">
        <v>2022</v>
      </c>
      <c r="H302" s="395">
        <v>4</v>
      </c>
      <c r="I302" s="391" t="s">
        <v>1699</v>
      </c>
      <c r="J302" s="393"/>
      <c r="K302" s="391" t="s">
        <v>4447</v>
      </c>
      <c r="L302" s="391" t="s">
        <v>1750</v>
      </c>
      <c r="M302" s="393">
        <v>44585</v>
      </c>
      <c r="N302" s="393">
        <v>44790</v>
      </c>
      <c r="O302" s="393"/>
      <c r="P302" s="393"/>
      <c r="Q302" s="393"/>
      <c r="R302" s="393"/>
      <c r="S302" s="391" t="s">
        <v>88</v>
      </c>
      <c r="T302" s="391">
        <v>60</v>
      </c>
      <c r="U302" s="392"/>
      <c r="V302" s="391" t="s">
        <v>986</v>
      </c>
      <c r="W302" s="391">
        <v>360</v>
      </c>
      <c r="X302" s="394">
        <v>768</v>
      </c>
      <c r="Y302" s="539">
        <f t="shared" si="12"/>
        <v>276480</v>
      </c>
      <c r="Z302" s="352">
        <v>0.53500000000000003</v>
      </c>
      <c r="AA302" s="681">
        <f t="shared" si="13"/>
        <v>147916.80000000002</v>
      </c>
      <c r="AB302" s="354"/>
      <c r="AC302" s="355">
        <v>0</v>
      </c>
      <c r="AD302" s="350"/>
      <c r="AE302" s="350"/>
      <c r="AF302" s="695">
        <f t="shared" si="14"/>
        <v>147916.80000000002</v>
      </c>
      <c r="AG302" s="350" t="s">
        <v>1073</v>
      </c>
      <c r="AH302" s="350"/>
      <c r="AI302" s="350">
        <v>60</v>
      </c>
      <c r="AJ302" s="351" t="s">
        <v>3007</v>
      </c>
      <c r="AK302" s="351" t="s">
        <v>1088</v>
      </c>
      <c r="AL302" s="357" t="s">
        <v>3008</v>
      </c>
      <c r="AM302" s="350" t="s">
        <v>52</v>
      </c>
      <c r="AN302" s="377" t="s">
        <v>1076</v>
      </c>
      <c r="AO302" s="350" t="s">
        <v>1078</v>
      </c>
      <c r="AP302" s="356"/>
      <c r="AQ302" s="350" t="s">
        <v>37</v>
      </c>
      <c r="AR302" s="350" t="s">
        <v>1222</v>
      </c>
      <c r="AS302" s="379"/>
      <c r="AT302" s="348"/>
      <c r="AU302" s="412"/>
      <c r="AV302" s="352">
        <v>0.505</v>
      </c>
    </row>
    <row r="303" spans="1:48">
      <c r="A303" s="447"/>
      <c r="B303" s="467"/>
      <c r="C303" s="447"/>
      <c r="D303" s="466" t="s">
        <v>2368</v>
      </c>
      <c r="E303" s="465" t="s">
        <v>4448</v>
      </c>
      <c r="F303" s="465"/>
      <c r="G303" s="465">
        <v>2022</v>
      </c>
      <c r="H303" s="465" t="s">
        <v>1699</v>
      </c>
      <c r="I303" s="466" t="s">
        <v>1699</v>
      </c>
      <c r="J303" s="479"/>
      <c r="K303" s="477" t="s">
        <v>4449</v>
      </c>
      <c r="L303" s="465" t="s">
        <v>2417</v>
      </c>
      <c r="M303" s="478">
        <v>44623</v>
      </c>
      <c r="N303" s="478">
        <v>44623</v>
      </c>
      <c r="O303" s="478"/>
      <c r="P303" s="483"/>
      <c r="Q303" s="479"/>
      <c r="R303" s="479"/>
      <c r="S303" s="465" t="s">
        <v>1580</v>
      </c>
      <c r="T303" s="465">
        <v>60</v>
      </c>
      <c r="U303" s="484">
        <v>49403140</v>
      </c>
      <c r="V303" s="465" t="s">
        <v>973</v>
      </c>
      <c r="W303" s="465">
        <v>400</v>
      </c>
      <c r="X303" s="480">
        <v>832</v>
      </c>
      <c r="Y303" s="539">
        <f t="shared" si="12"/>
        <v>332800</v>
      </c>
      <c r="Z303" s="449">
        <v>0.56999999999999995</v>
      </c>
      <c r="AA303" s="681">
        <f t="shared" si="13"/>
        <v>189695.99999999997</v>
      </c>
      <c r="AB303" s="451"/>
      <c r="AC303" s="452">
        <v>0</v>
      </c>
      <c r="AD303" s="460"/>
      <c r="AE303" s="453"/>
      <c r="AF303" s="695">
        <f t="shared" si="14"/>
        <v>189695.99999999997</v>
      </c>
      <c r="AG303" s="448" t="s">
        <v>1073</v>
      </c>
      <c r="AH303" s="448"/>
      <c r="AI303" s="454" t="s">
        <v>2420</v>
      </c>
      <c r="AJ303" s="448" t="s">
        <v>2595</v>
      </c>
      <c r="AK303" s="461" t="s">
        <v>50</v>
      </c>
      <c r="AL303" s="448">
        <v>95838</v>
      </c>
      <c r="AM303" s="448" t="s">
        <v>52</v>
      </c>
      <c r="AN303" s="448" t="s">
        <v>1076</v>
      </c>
      <c r="AO303" s="448"/>
      <c r="AP303" s="455"/>
      <c r="AQ303" s="455" t="s">
        <v>37</v>
      </c>
      <c r="AR303" s="455"/>
      <c r="AS303" s="456"/>
      <c r="AT303" s="456"/>
      <c r="AU303" s="469"/>
      <c r="AV303" s="449"/>
    </row>
    <row r="304" spans="1:48">
      <c r="A304" s="447"/>
      <c r="B304" s="467"/>
      <c r="C304" s="447"/>
      <c r="D304" s="466" t="s">
        <v>2368</v>
      </c>
      <c r="E304" s="465" t="s">
        <v>4450</v>
      </c>
      <c r="F304" s="465"/>
      <c r="G304" s="465">
        <v>2022</v>
      </c>
      <c r="H304" s="465" t="s">
        <v>1699</v>
      </c>
      <c r="I304" s="466" t="s">
        <v>1699</v>
      </c>
      <c r="J304" s="479"/>
      <c r="K304" s="477" t="s">
        <v>4451</v>
      </c>
      <c r="L304" s="465" t="s">
        <v>2417</v>
      </c>
      <c r="M304" s="478">
        <v>44649</v>
      </c>
      <c r="N304" s="478">
        <v>44649</v>
      </c>
      <c r="O304" s="478"/>
      <c r="P304" s="483"/>
      <c r="Q304" s="479"/>
      <c r="R304" s="479"/>
      <c r="S304" s="465" t="s">
        <v>1580</v>
      </c>
      <c r="T304" s="465">
        <v>60</v>
      </c>
      <c r="U304" s="484">
        <v>49403140</v>
      </c>
      <c r="V304" s="465" t="s">
        <v>973</v>
      </c>
      <c r="W304" s="465">
        <v>400</v>
      </c>
      <c r="X304" s="480">
        <v>832</v>
      </c>
      <c r="Y304" s="539">
        <f t="shared" si="12"/>
        <v>332800</v>
      </c>
      <c r="Z304" s="449">
        <v>0.56999999999999995</v>
      </c>
      <c r="AA304" s="681">
        <f t="shared" si="13"/>
        <v>189695.99999999997</v>
      </c>
      <c r="AB304" s="451"/>
      <c r="AC304" s="452">
        <v>0</v>
      </c>
      <c r="AD304" s="460"/>
      <c r="AE304" s="453"/>
      <c r="AF304" s="695">
        <f t="shared" si="14"/>
        <v>189695.99999999997</v>
      </c>
      <c r="AG304" s="448" t="s">
        <v>1073</v>
      </c>
      <c r="AH304" s="448"/>
      <c r="AI304" s="454" t="s">
        <v>2420</v>
      </c>
      <c r="AJ304" s="448" t="s">
        <v>2595</v>
      </c>
      <c r="AK304" s="461" t="s">
        <v>50</v>
      </c>
      <c r="AL304" s="448">
        <v>95838</v>
      </c>
      <c r="AM304" s="448" t="s">
        <v>52</v>
      </c>
      <c r="AN304" s="448" t="s">
        <v>1076</v>
      </c>
      <c r="AO304" s="448"/>
      <c r="AP304" s="455"/>
      <c r="AQ304" s="455" t="s">
        <v>37</v>
      </c>
      <c r="AR304" s="455"/>
      <c r="AS304" s="456"/>
      <c r="AT304" s="456"/>
      <c r="AU304" s="469"/>
      <c r="AV304" s="449"/>
    </row>
    <row r="305" spans="1:48">
      <c r="A305" s="447"/>
      <c r="B305" s="467">
        <v>44571</v>
      </c>
      <c r="C305" s="447"/>
      <c r="D305" s="466" t="s">
        <v>2368</v>
      </c>
      <c r="E305" s="482" t="s">
        <v>4452</v>
      </c>
      <c r="F305" s="465"/>
      <c r="G305" s="465">
        <v>2022</v>
      </c>
      <c r="H305" s="465" t="s">
        <v>1699</v>
      </c>
      <c r="I305" s="466" t="s">
        <v>1699</v>
      </c>
      <c r="J305" s="479"/>
      <c r="K305" s="477" t="s">
        <v>4453</v>
      </c>
      <c r="L305" s="465" t="s">
        <v>2417</v>
      </c>
      <c r="M305" s="478">
        <v>44571</v>
      </c>
      <c r="N305" s="478">
        <v>44571</v>
      </c>
      <c r="O305" s="478"/>
      <c r="P305" s="483"/>
      <c r="Q305" s="479"/>
      <c r="R305" s="479"/>
      <c r="S305" s="465" t="s">
        <v>1580</v>
      </c>
      <c r="T305" s="465">
        <v>60</v>
      </c>
      <c r="U305" s="484">
        <v>49403140</v>
      </c>
      <c r="V305" s="465" t="s">
        <v>973</v>
      </c>
      <c r="W305" s="465">
        <v>400</v>
      </c>
      <c r="X305" s="480">
        <v>832</v>
      </c>
      <c r="Y305" s="539">
        <f t="shared" si="12"/>
        <v>332800</v>
      </c>
      <c r="Z305" s="449">
        <v>0.56999999999999995</v>
      </c>
      <c r="AA305" s="681">
        <f t="shared" si="13"/>
        <v>189695.99999999997</v>
      </c>
      <c r="AB305" s="451"/>
      <c r="AC305" s="452">
        <v>0</v>
      </c>
      <c r="AD305" s="460"/>
      <c r="AE305" s="453"/>
      <c r="AF305" s="695">
        <f t="shared" si="14"/>
        <v>189695.99999999997</v>
      </c>
      <c r="AG305" s="448" t="s">
        <v>1073</v>
      </c>
      <c r="AH305" s="448"/>
      <c r="AI305" s="454">
        <v>30</v>
      </c>
      <c r="AJ305" s="448" t="s">
        <v>1821</v>
      </c>
      <c r="AK305" s="461" t="s">
        <v>50</v>
      </c>
      <c r="AL305" s="448">
        <v>95838</v>
      </c>
      <c r="AM305" s="448" t="s">
        <v>52</v>
      </c>
      <c r="AN305" s="448" t="s">
        <v>1076</v>
      </c>
      <c r="AO305" s="448"/>
      <c r="AP305" s="455"/>
      <c r="AQ305" s="455" t="s">
        <v>37</v>
      </c>
      <c r="AR305" s="455"/>
      <c r="AS305" s="456"/>
      <c r="AT305" s="456"/>
      <c r="AU305" s="469"/>
      <c r="AV305" s="449"/>
    </row>
    <row r="306" spans="1:48">
      <c r="A306" s="447"/>
      <c r="B306" s="467">
        <v>44592</v>
      </c>
      <c r="C306" s="447"/>
      <c r="D306" s="466" t="s">
        <v>2368</v>
      </c>
      <c r="E306" s="482" t="s">
        <v>4452</v>
      </c>
      <c r="F306" s="465"/>
      <c r="G306" s="465">
        <v>2022</v>
      </c>
      <c r="H306" s="465" t="s">
        <v>1699</v>
      </c>
      <c r="I306" s="466" t="s">
        <v>1699</v>
      </c>
      <c r="J306" s="479"/>
      <c r="K306" s="477" t="s">
        <v>4454</v>
      </c>
      <c r="L306" s="465" t="s">
        <v>2417</v>
      </c>
      <c r="M306" s="478">
        <v>44589</v>
      </c>
      <c r="N306" s="478">
        <v>44589</v>
      </c>
      <c r="O306" s="478"/>
      <c r="P306" s="483"/>
      <c r="Q306" s="479"/>
      <c r="R306" s="479"/>
      <c r="S306" s="465" t="s">
        <v>1580</v>
      </c>
      <c r="T306" s="465">
        <v>60</v>
      </c>
      <c r="U306" s="484">
        <v>49403140</v>
      </c>
      <c r="V306" s="465" t="s">
        <v>973</v>
      </c>
      <c r="W306" s="465">
        <v>400</v>
      </c>
      <c r="X306" s="480">
        <v>832</v>
      </c>
      <c r="Y306" s="539">
        <f t="shared" si="12"/>
        <v>332800</v>
      </c>
      <c r="Z306" s="449">
        <v>0.56999999999999995</v>
      </c>
      <c r="AA306" s="681">
        <f t="shared" si="13"/>
        <v>189695.99999999997</v>
      </c>
      <c r="AB306" s="451"/>
      <c r="AC306" s="452">
        <v>0</v>
      </c>
      <c r="AD306" s="460"/>
      <c r="AE306" s="453"/>
      <c r="AF306" s="695">
        <f t="shared" si="14"/>
        <v>189695.99999999997</v>
      </c>
      <c r="AG306" s="448" t="s">
        <v>1073</v>
      </c>
      <c r="AH306" s="448"/>
      <c r="AI306" s="454">
        <v>60</v>
      </c>
      <c r="AJ306" s="448" t="s">
        <v>1821</v>
      </c>
      <c r="AK306" s="461" t="s">
        <v>50</v>
      </c>
      <c r="AL306" s="448">
        <v>95838</v>
      </c>
      <c r="AM306" s="448" t="s">
        <v>52</v>
      </c>
      <c r="AN306" s="448" t="s">
        <v>1076</v>
      </c>
      <c r="AO306" s="448"/>
      <c r="AP306" s="455"/>
      <c r="AQ306" s="455" t="s">
        <v>37</v>
      </c>
      <c r="AR306" s="455" t="s">
        <v>1222</v>
      </c>
      <c r="AS306" s="456"/>
      <c r="AT306" s="456"/>
      <c r="AU306" s="469"/>
      <c r="AV306" s="449"/>
    </row>
    <row r="307" spans="1:48">
      <c r="A307" s="447"/>
      <c r="B307" s="467"/>
      <c r="C307" s="447"/>
      <c r="D307" s="466" t="s">
        <v>2368</v>
      </c>
      <c r="E307" s="465" t="s">
        <v>4450</v>
      </c>
      <c r="F307" s="465"/>
      <c r="G307" s="465">
        <v>2022</v>
      </c>
      <c r="H307" s="465" t="s">
        <v>1295</v>
      </c>
      <c r="I307" s="466" t="s">
        <v>1699</v>
      </c>
      <c r="J307" s="479"/>
      <c r="K307" s="485" t="s">
        <v>4455</v>
      </c>
      <c r="L307" s="465" t="s">
        <v>4456</v>
      </c>
      <c r="M307" s="478">
        <v>44648</v>
      </c>
      <c r="N307" s="478">
        <v>44648</v>
      </c>
      <c r="O307" s="478"/>
      <c r="P307" s="483"/>
      <c r="Q307" s="479"/>
      <c r="R307" s="479"/>
      <c r="S307" s="465" t="s">
        <v>1580</v>
      </c>
      <c r="T307" s="465">
        <v>60</v>
      </c>
      <c r="U307" s="484">
        <v>49401140</v>
      </c>
      <c r="V307" s="465" t="s">
        <v>973</v>
      </c>
      <c r="W307" s="465">
        <v>400</v>
      </c>
      <c r="X307" s="480">
        <v>832</v>
      </c>
      <c r="Y307" s="539">
        <f t="shared" si="12"/>
        <v>332800</v>
      </c>
      <c r="Z307" s="449">
        <v>0.55500000000000005</v>
      </c>
      <c r="AA307" s="681">
        <f t="shared" si="13"/>
        <v>184704.00000000003</v>
      </c>
      <c r="AB307" s="451"/>
      <c r="AC307" s="452">
        <v>0</v>
      </c>
      <c r="AD307" s="460"/>
      <c r="AE307" s="453"/>
      <c r="AF307" s="695">
        <f t="shared" si="14"/>
        <v>184704.00000000003</v>
      </c>
      <c r="AG307" s="448" t="s">
        <v>1073</v>
      </c>
      <c r="AH307" s="448"/>
      <c r="AI307" s="454" t="s">
        <v>2488</v>
      </c>
      <c r="AJ307" s="448" t="s">
        <v>2507</v>
      </c>
      <c r="AK307" s="461" t="s">
        <v>1854</v>
      </c>
      <c r="AL307" s="448">
        <v>97227</v>
      </c>
      <c r="AM307" s="448" t="s">
        <v>52</v>
      </c>
      <c r="AN307" s="448" t="s">
        <v>1076</v>
      </c>
      <c r="AO307" s="448"/>
      <c r="AP307" s="455"/>
      <c r="AQ307" s="455" t="s">
        <v>37</v>
      </c>
      <c r="AR307" s="449"/>
      <c r="AS307" s="456"/>
      <c r="AT307" s="456"/>
      <c r="AU307" s="469"/>
      <c r="AV307" s="449"/>
    </row>
    <row r="308" spans="1:48">
      <c r="A308" s="447"/>
      <c r="B308" s="467">
        <v>44580</v>
      </c>
      <c r="C308" s="447"/>
      <c r="D308" s="466" t="s">
        <v>2368</v>
      </c>
      <c r="E308" s="482" t="s">
        <v>4452</v>
      </c>
      <c r="F308" s="465"/>
      <c r="G308" s="465">
        <v>2022</v>
      </c>
      <c r="H308" s="465" t="s">
        <v>1295</v>
      </c>
      <c r="I308" s="466" t="s">
        <v>1699</v>
      </c>
      <c r="J308" s="479"/>
      <c r="K308" s="477" t="s">
        <v>4457</v>
      </c>
      <c r="L308" s="465" t="s">
        <v>4456</v>
      </c>
      <c r="M308" s="478">
        <v>44575</v>
      </c>
      <c r="N308" s="478">
        <v>44652</v>
      </c>
      <c r="O308" s="478"/>
      <c r="P308" s="483"/>
      <c r="Q308" s="479"/>
      <c r="R308" s="479"/>
      <c r="S308" s="465" t="s">
        <v>1580</v>
      </c>
      <c r="T308" s="465">
        <v>60</v>
      </c>
      <c r="U308" s="484">
        <v>49201132</v>
      </c>
      <c r="V308" s="465" t="s">
        <v>986</v>
      </c>
      <c r="W308" s="465">
        <v>360</v>
      </c>
      <c r="X308" s="480">
        <v>832</v>
      </c>
      <c r="Y308" s="539">
        <f t="shared" si="12"/>
        <v>299520</v>
      </c>
      <c r="Z308" s="449">
        <v>0.50527777777777783</v>
      </c>
      <c r="AA308" s="681">
        <f t="shared" si="13"/>
        <v>151340.80000000002</v>
      </c>
      <c r="AB308" s="451"/>
      <c r="AC308" s="452">
        <v>0</v>
      </c>
      <c r="AD308" s="460"/>
      <c r="AE308" s="453"/>
      <c r="AF308" s="695">
        <f t="shared" si="14"/>
        <v>151340.80000000002</v>
      </c>
      <c r="AG308" s="448" t="s">
        <v>1073</v>
      </c>
      <c r="AH308" s="448"/>
      <c r="AI308" s="454">
        <v>60</v>
      </c>
      <c r="AJ308" s="448" t="s">
        <v>3559</v>
      </c>
      <c r="AK308" s="461" t="s">
        <v>1731</v>
      </c>
      <c r="AL308" s="448">
        <v>98108</v>
      </c>
      <c r="AM308" s="448" t="s">
        <v>52</v>
      </c>
      <c r="AN308" s="448" t="s">
        <v>1076</v>
      </c>
      <c r="AO308" s="448"/>
      <c r="AP308" s="455"/>
      <c r="AQ308" s="455" t="s">
        <v>37</v>
      </c>
      <c r="AR308" s="455"/>
      <c r="AS308" s="456"/>
      <c r="AT308" s="456"/>
      <c r="AU308" s="469"/>
      <c r="AV308" s="449"/>
    </row>
    <row r="309" spans="1:48">
      <c r="A309" s="447"/>
      <c r="B309" s="467">
        <v>44580</v>
      </c>
      <c r="C309" s="447"/>
      <c r="D309" s="466" t="s">
        <v>2368</v>
      </c>
      <c r="E309" s="482" t="s">
        <v>4452</v>
      </c>
      <c r="F309" s="465"/>
      <c r="G309" s="465">
        <v>2022</v>
      </c>
      <c r="H309" s="465" t="s">
        <v>1295</v>
      </c>
      <c r="I309" s="466" t="s">
        <v>1699</v>
      </c>
      <c r="J309" s="479"/>
      <c r="K309" s="477" t="s">
        <v>4458</v>
      </c>
      <c r="L309" s="465" t="s">
        <v>4456</v>
      </c>
      <c r="M309" s="478">
        <v>44575</v>
      </c>
      <c r="N309" s="478">
        <v>44743</v>
      </c>
      <c r="O309" s="478"/>
      <c r="P309" s="483"/>
      <c r="Q309" s="479"/>
      <c r="R309" s="479"/>
      <c r="S309" s="465" t="s">
        <v>1580</v>
      </c>
      <c r="T309" s="465">
        <v>60</v>
      </c>
      <c r="U309" s="484">
        <v>49201132</v>
      </c>
      <c r="V309" s="465" t="s">
        <v>986</v>
      </c>
      <c r="W309" s="465">
        <v>360</v>
      </c>
      <c r="X309" s="480">
        <v>832</v>
      </c>
      <c r="Y309" s="539">
        <f t="shared" si="12"/>
        <v>299520</v>
      </c>
      <c r="Z309" s="449">
        <v>0.50527777777777783</v>
      </c>
      <c r="AA309" s="681">
        <f t="shared" si="13"/>
        <v>151340.80000000002</v>
      </c>
      <c r="AB309" s="451"/>
      <c r="AC309" s="452">
        <v>0</v>
      </c>
      <c r="AD309" s="460"/>
      <c r="AE309" s="453"/>
      <c r="AF309" s="695">
        <f t="shared" si="14"/>
        <v>151340.80000000002</v>
      </c>
      <c r="AG309" s="448" t="s">
        <v>1073</v>
      </c>
      <c r="AH309" s="448"/>
      <c r="AI309" s="454">
        <v>60</v>
      </c>
      <c r="AJ309" s="448" t="s">
        <v>3559</v>
      </c>
      <c r="AK309" s="461" t="s">
        <v>1731</v>
      </c>
      <c r="AL309" s="448">
        <v>98108</v>
      </c>
      <c r="AM309" s="448" t="s">
        <v>52</v>
      </c>
      <c r="AN309" s="448" t="s">
        <v>1076</v>
      </c>
      <c r="AO309" s="448"/>
      <c r="AP309" s="455"/>
      <c r="AQ309" s="455" t="s">
        <v>37</v>
      </c>
      <c r="AR309" s="455"/>
      <c r="AS309" s="456"/>
      <c r="AT309" s="456"/>
      <c r="AU309" s="469"/>
      <c r="AV309" s="449"/>
    </row>
    <row r="310" spans="1:48">
      <c r="A310" s="447"/>
      <c r="B310" s="467"/>
      <c r="C310" s="447"/>
      <c r="D310" s="466" t="s">
        <v>2368</v>
      </c>
      <c r="E310" s="465"/>
      <c r="F310" s="465"/>
      <c r="G310" s="465">
        <v>2022</v>
      </c>
      <c r="H310" s="465" t="s">
        <v>1295</v>
      </c>
      <c r="I310" s="466" t="s">
        <v>1699</v>
      </c>
      <c r="J310" s="479"/>
      <c r="K310" s="485" t="s">
        <v>4459</v>
      </c>
      <c r="L310" s="477" t="s">
        <v>2505</v>
      </c>
      <c r="M310" s="478">
        <v>44655</v>
      </c>
      <c r="N310" s="478">
        <v>44925</v>
      </c>
      <c r="O310" s="478"/>
      <c r="P310" s="483"/>
      <c r="Q310" s="479"/>
      <c r="R310" s="479"/>
      <c r="S310" s="465" t="s">
        <v>1580</v>
      </c>
      <c r="T310" s="465">
        <v>60</v>
      </c>
      <c r="U310" s="484">
        <v>49201132</v>
      </c>
      <c r="V310" s="465" t="s">
        <v>986</v>
      </c>
      <c r="W310" s="465">
        <v>360</v>
      </c>
      <c r="X310" s="480">
        <v>832</v>
      </c>
      <c r="Y310" s="539">
        <f t="shared" si="12"/>
        <v>299520</v>
      </c>
      <c r="Z310" s="449">
        <v>0.53500000000000003</v>
      </c>
      <c r="AA310" s="681">
        <f t="shared" si="13"/>
        <v>160243.20000000001</v>
      </c>
      <c r="AB310" s="451"/>
      <c r="AC310" s="452">
        <v>0</v>
      </c>
      <c r="AD310" s="460"/>
      <c r="AE310" s="453"/>
      <c r="AF310" s="695">
        <f t="shared" si="14"/>
        <v>160243.20000000001</v>
      </c>
      <c r="AG310" s="448" t="s">
        <v>1073</v>
      </c>
      <c r="AH310" s="448"/>
      <c r="AI310" s="454" t="s">
        <v>2488</v>
      </c>
      <c r="AJ310" s="448" t="s">
        <v>4460</v>
      </c>
      <c r="AK310" s="461" t="s">
        <v>2367</v>
      </c>
      <c r="AL310" s="448">
        <v>95834</v>
      </c>
      <c r="AM310" s="448" t="s">
        <v>52</v>
      </c>
      <c r="AN310" s="448" t="s">
        <v>1076</v>
      </c>
      <c r="AO310" s="448"/>
      <c r="AP310" s="455"/>
      <c r="AQ310" s="455" t="s">
        <v>37</v>
      </c>
      <c r="AR310" s="449"/>
      <c r="AS310" s="456"/>
      <c r="AT310" s="456"/>
      <c r="AU310" s="469"/>
      <c r="AV310" s="449"/>
    </row>
    <row r="311" spans="1:48">
      <c r="A311" s="447"/>
      <c r="B311" s="467"/>
      <c r="C311" s="447"/>
      <c r="D311" s="466" t="s">
        <v>2368</v>
      </c>
      <c r="E311" s="465"/>
      <c r="F311" s="465"/>
      <c r="G311" s="465">
        <v>2022</v>
      </c>
      <c r="H311" s="465" t="s">
        <v>1295</v>
      </c>
      <c r="I311" s="466" t="s">
        <v>1699</v>
      </c>
      <c r="J311" s="479"/>
      <c r="K311" s="485" t="s">
        <v>4461</v>
      </c>
      <c r="L311" s="477" t="s">
        <v>2505</v>
      </c>
      <c r="M311" s="478">
        <v>44655</v>
      </c>
      <c r="N311" s="478">
        <v>44925</v>
      </c>
      <c r="O311" s="478"/>
      <c r="P311" s="483"/>
      <c r="Q311" s="479"/>
      <c r="R311" s="479"/>
      <c r="S311" s="465" t="s">
        <v>1580</v>
      </c>
      <c r="T311" s="465">
        <v>60</v>
      </c>
      <c r="U311" s="484">
        <v>49201132</v>
      </c>
      <c r="V311" s="465" t="s">
        <v>986</v>
      </c>
      <c r="W311" s="465">
        <v>360</v>
      </c>
      <c r="X311" s="480">
        <v>832</v>
      </c>
      <c r="Y311" s="539">
        <f t="shared" si="12"/>
        <v>299520</v>
      </c>
      <c r="Z311" s="449">
        <v>0.53500000000000003</v>
      </c>
      <c r="AA311" s="681">
        <f t="shared" si="13"/>
        <v>160243.20000000001</v>
      </c>
      <c r="AB311" s="451"/>
      <c r="AC311" s="452">
        <v>0</v>
      </c>
      <c r="AD311" s="460"/>
      <c r="AE311" s="453"/>
      <c r="AF311" s="695">
        <f t="shared" si="14"/>
        <v>160243.20000000001</v>
      </c>
      <c r="AG311" s="448" t="s">
        <v>1073</v>
      </c>
      <c r="AH311" s="448"/>
      <c r="AI311" s="454" t="s">
        <v>2488</v>
      </c>
      <c r="AJ311" s="448" t="s">
        <v>4460</v>
      </c>
      <c r="AK311" s="461" t="s">
        <v>2367</v>
      </c>
      <c r="AL311" s="448">
        <v>95834</v>
      </c>
      <c r="AM311" s="448" t="s">
        <v>52</v>
      </c>
      <c r="AN311" s="448" t="s">
        <v>1076</v>
      </c>
      <c r="AO311" s="448"/>
      <c r="AP311" s="455"/>
      <c r="AQ311" s="455" t="s">
        <v>37</v>
      </c>
      <c r="AR311" s="449"/>
      <c r="AS311" s="456"/>
      <c r="AT311" s="456"/>
      <c r="AU311" s="469"/>
      <c r="AV311" s="449"/>
    </row>
    <row r="312" spans="1:48">
      <c r="A312" s="447"/>
      <c r="B312" s="467"/>
      <c r="C312" s="447"/>
      <c r="D312" s="466" t="s">
        <v>2368</v>
      </c>
      <c r="E312" s="465"/>
      <c r="F312" s="465"/>
      <c r="G312" s="465">
        <v>2022</v>
      </c>
      <c r="H312" s="465" t="s">
        <v>1295</v>
      </c>
      <c r="I312" s="466" t="s">
        <v>1699</v>
      </c>
      <c r="J312" s="479"/>
      <c r="K312" s="485" t="s">
        <v>4462</v>
      </c>
      <c r="L312" s="477" t="s">
        <v>2505</v>
      </c>
      <c r="M312" s="478">
        <v>44655</v>
      </c>
      <c r="N312" s="478">
        <v>44925</v>
      </c>
      <c r="O312" s="478"/>
      <c r="P312" s="483"/>
      <c r="Q312" s="479"/>
      <c r="R312" s="479"/>
      <c r="S312" s="465" t="s">
        <v>1580</v>
      </c>
      <c r="T312" s="465">
        <v>60</v>
      </c>
      <c r="U312" s="484">
        <v>49201132</v>
      </c>
      <c r="V312" s="465" t="s">
        <v>986</v>
      </c>
      <c r="W312" s="465">
        <v>360</v>
      </c>
      <c r="X312" s="480">
        <v>832</v>
      </c>
      <c r="Y312" s="539">
        <f t="shared" si="12"/>
        <v>299520</v>
      </c>
      <c r="Z312" s="449">
        <v>0.53500000000000003</v>
      </c>
      <c r="AA312" s="681">
        <f t="shared" si="13"/>
        <v>160243.20000000001</v>
      </c>
      <c r="AB312" s="451"/>
      <c r="AC312" s="452">
        <v>0</v>
      </c>
      <c r="AD312" s="460"/>
      <c r="AE312" s="453"/>
      <c r="AF312" s="695">
        <f t="shared" si="14"/>
        <v>160243.20000000001</v>
      </c>
      <c r="AG312" s="448" t="s">
        <v>1073</v>
      </c>
      <c r="AH312" s="448"/>
      <c r="AI312" s="454" t="s">
        <v>2488</v>
      </c>
      <c r="AJ312" s="448" t="s">
        <v>4460</v>
      </c>
      <c r="AK312" s="461" t="s">
        <v>2367</v>
      </c>
      <c r="AL312" s="448">
        <v>95834</v>
      </c>
      <c r="AM312" s="448" t="s">
        <v>52</v>
      </c>
      <c r="AN312" s="448" t="s">
        <v>1076</v>
      </c>
      <c r="AO312" s="448"/>
      <c r="AP312" s="455"/>
      <c r="AQ312" s="455" t="s">
        <v>37</v>
      </c>
      <c r="AR312" s="449"/>
      <c r="AS312" s="456"/>
      <c r="AT312" s="456"/>
      <c r="AU312" s="469"/>
      <c r="AV312" s="449"/>
    </row>
    <row r="313" spans="1:48">
      <c r="A313" s="447"/>
      <c r="B313" s="467"/>
      <c r="C313" s="447"/>
      <c r="D313" s="466" t="s">
        <v>2368</v>
      </c>
      <c r="E313" s="465"/>
      <c r="F313" s="465"/>
      <c r="G313" s="465">
        <v>2022</v>
      </c>
      <c r="H313" s="465" t="s">
        <v>1295</v>
      </c>
      <c r="I313" s="466" t="s">
        <v>1699</v>
      </c>
      <c r="J313" s="479"/>
      <c r="K313" s="485" t="s">
        <v>4463</v>
      </c>
      <c r="L313" s="477" t="s">
        <v>2505</v>
      </c>
      <c r="M313" s="478">
        <v>44655</v>
      </c>
      <c r="N313" s="478">
        <v>44925</v>
      </c>
      <c r="O313" s="478"/>
      <c r="P313" s="483"/>
      <c r="Q313" s="479"/>
      <c r="R313" s="479"/>
      <c r="S313" s="465" t="s">
        <v>1580</v>
      </c>
      <c r="T313" s="465">
        <v>60</v>
      </c>
      <c r="U313" s="484">
        <v>49201132</v>
      </c>
      <c r="V313" s="465" t="s">
        <v>986</v>
      </c>
      <c r="W313" s="465">
        <v>360</v>
      </c>
      <c r="X313" s="480">
        <v>832</v>
      </c>
      <c r="Y313" s="539">
        <f t="shared" si="12"/>
        <v>299520</v>
      </c>
      <c r="Z313" s="449">
        <v>0.53500000000000003</v>
      </c>
      <c r="AA313" s="681">
        <f t="shared" si="13"/>
        <v>160243.20000000001</v>
      </c>
      <c r="AB313" s="451"/>
      <c r="AC313" s="452">
        <v>0</v>
      </c>
      <c r="AD313" s="460"/>
      <c r="AE313" s="453"/>
      <c r="AF313" s="695">
        <f t="shared" si="14"/>
        <v>160243.20000000001</v>
      </c>
      <c r="AG313" s="448" t="s">
        <v>1073</v>
      </c>
      <c r="AH313" s="448"/>
      <c r="AI313" s="454" t="s">
        <v>2488</v>
      </c>
      <c r="AJ313" s="448" t="s">
        <v>4460</v>
      </c>
      <c r="AK313" s="461" t="s">
        <v>2367</v>
      </c>
      <c r="AL313" s="448">
        <v>95834</v>
      </c>
      <c r="AM313" s="448" t="s">
        <v>52</v>
      </c>
      <c r="AN313" s="448" t="s">
        <v>1076</v>
      </c>
      <c r="AO313" s="448"/>
      <c r="AP313" s="455"/>
      <c r="AQ313" s="455" t="s">
        <v>37</v>
      </c>
      <c r="AR313" s="449"/>
      <c r="AS313" s="456"/>
      <c r="AT313" s="456"/>
      <c r="AU313" s="469"/>
      <c r="AV313" s="449"/>
    </row>
    <row r="314" spans="1:48">
      <c r="A314" s="447"/>
      <c r="B314" s="467"/>
      <c r="C314" s="447"/>
      <c r="D314" s="466" t="s">
        <v>2368</v>
      </c>
      <c r="E314" s="465"/>
      <c r="F314" s="465"/>
      <c r="G314" s="465">
        <v>2022</v>
      </c>
      <c r="H314" s="465" t="s">
        <v>1295</v>
      </c>
      <c r="I314" s="466" t="s">
        <v>1699</v>
      </c>
      <c r="J314" s="479"/>
      <c r="K314" s="485" t="s">
        <v>4464</v>
      </c>
      <c r="L314" s="477" t="s">
        <v>2505</v>
      </c>
      <c r="M314" s="478">
        <v>44655</v>
      </c>
      <c r="N314" s="478">
        <v>44925</v>
      </c>
      <c r="O314" s="478"/>
      <c r="P314" s="483"/>
      <c r="Q314" s="479"/>
      <c r="R314" s="479"/>
      <c r="S314" s="465" t="s">
        <v>1580</v>
      </c>
      <c r="T314" s="465">
        <v>60</v>
      </c>
      <c r="U314" s="484">
        <v>49201132</v>
      </c>
      <c r="V314" s="465" t="s">
        <v>986</v>
      </c>
      <c r="W314" s="465">
        <v>360</v>
      </c>
      <c r="X314" s="480">
        <v>832</v>
      </c>
      <c r="Y314" s="539">
        <f t="shared" si="12"/>
        <v>299520</v>
      </c>
      <c r="Z314" s="449">
        <v>0.53500000000000003</v>
      </c>
      <c r="AA314" s="681">
        <f t="shared" si="13"/>
        <v>160243.20000000001</v>
      </c>
      <c r="AB314" s="451"/>
      <c r="AC314" s="452">
        <v>0</v>
      </c>
      <c r="AD314" s="460"/>
      <c r="AE314" s="453"/>
      <c r="AF314" s="695">
        <f t="shared" si="14"/>
        <v>160243.20000000001</v>
      </c>
      <c r="AG314" s="448" t="s">
        <v>1073</v>
      </c>
      <c r="AH314" s="448"/>
      <c r="AI314" s="454" t="s">
        <v>2488</v>
      </c>
      <c r="AJ314" s="448" t="s">
        <v>4460</v>
      </c>
      <c r="AK314" s="461" t="s">
        <v>2367</v>
      </c>
      <c r="AL314" s="448">
        <v>95834</v>
      </c>
      <c r="AM314" s="448" t="s">
        <v>52</v>
      </c>
      <c r="AN314" s="448" t="s">
        <v>1076</v>
      </c>
      <c r="AO314" s="448"/>
      <c r="AP314" s="455"/>
      <c r="AQ314" s="455" t="s">
        <v>37</v>
      </c>
      <c r="AR314" s="449"/>
      <c r="AS314" s="456"/>
      <c r="AT314" s="456"/>
      <c r="AU314" s="469"/>
      <c r="AV314" s="449"/>
    </row>
    <row r="315" spans="1:48">
      <c r="A315" s="447"/>
      <c r="B315" s="467"/>
      <c r="C315" s="447"/>
      <c r="D315" s="466" t="s">
        <v>2368</v>
      </c>
      <c r="E315" s="465"/>
      <c r="F315" s="465"/>
      <c r="G315" s="465">
        <v>2022</v>
      </c>
      <c r="H315" s="465" t="s">
        <v>1295</v>
      </c>
      <c r="I315" s="466" t="s">
        <v>1699</v>
      </c>
      <c r="J315" s="479"/>
      <c r="K315" s="485" t="s">
        <v>4465</v>
      </c>
      <c r="L315" s="477" t="s">
        <v>2505</v>
      </c>
      <c r="M315" s="478">
        <v>44655</v>
      </c>
      <c r="N315" s="478">
        <v>44925</v>
      </c>
      <c r="O315" s="478"/>
      <c r="P315" s="483"/>
      <c r="Q315" s="479"/>
      <c r="R315" s="479"/>
      <c r="S315" s="465" t="s">
        <v>1580</v>
      </c>
      <c r="T315" s="465">
        <v>60</v>
      </c>
      <c r="U315" s="484">
        <v>49201132</v>
      </c>
      <c r="V315" s="465" t="s">
        <v>986</v>
      </c>
      <c r="W315" s="465">
        <v>360</v>
      </c>
      <c r="X315" s="480">
        <v>832</v>
      </c>
      <c r="Y315" s="539">
        <f t="shared" si="12"/>
        <v>299520</v>
      </c>
      <c r="Z315" s="449">
        <v>0.53500000000000003</v>
      </c>
      <c r="AA315" s="681">
        <f t="shared" si="13"/>
        <v>160243.20000000001</v>
      </c>
      <c r="AB315" s="451"/>
      <c r="AC315" s="452">
        <v>0</v>
      </c>
      <c r="AD315" s="460"/>
      <c r="AE315" s="453"/>
      <c r="AF315" s="695">
        <f t="shared" si="14"/>
        <v>160243.20000000001</v>
      </c>
      <c r="AG315" s="448" t="s">
        <v>1073</v>
      </c>
      <c r="AH315" s="448"/>
      <c r="AI315" s="454" t="s">
        <v>2488</v>
      </c>
      <c r="AJ315" s="448" t="s">
        <v>4460</v>
      </c>
      <c r="AK315" s="461" t="s">
        <v>2367</v>
      </c>
      <c r="AL315" s="448">
        <v>95834</v>
      </c>
      <c r="AM315" s="448" t="s">
        <v>52</v>
      </c>
      <c r="AN315" s="448" t="s">
        <v>1076</v>
      </c>
      <c r="AO315" s="448"/>
      <c r="AP315" s="455"/>
      <c r="AQ315" s="455" t="s">
        <v>37</v>
      </c>
      <c r="AR315" s="449"/>
      <c r="AS315" s="456"/>
      <c r="AT315" s="456"/>
      <c r="AU315" s="469"/>
      <c r="AV315" s="449"/>
    </row>
    <row r="316" spans="1:48">
      <c r="A316" s="447"/>
      <c r="B316" s="467"/>
      <c r="C316" s="447"/>
      <c r="D316" s="466" t="s">
        <v>2368</v>
      </c>
      <c r="E316" s="465"/>
      <c r="F316" s="465"/>
      <c r="G316" s="465">
        <v>2022</v>
      </c>
      <c r="H316" s="465" t="s">
        <v>1295</v>
      </c>
      <c r="I316" s="466" t="s">
        <v>1699</v>
      </c>
      <c r="J316" s="479"/>
      <c r="K316" s="485" t="s">
        <v>4466</v>
      </c>
      <c r="L316" s="477" t="s">
        <v>2505</v>
      </c>
      <c r="M316" s="478">
        <v>44655</v>
      </c>
      <c r="N316" s="478">
        <v>44925</v>
      </c>
      <c r="O316" s="478"/>
      <c r="P316" s="483"/>
      <c r="Q316" s="479"/>
      <c r="R316" s="479"/>
      <c r="S316" s="465" t="s">
        <v>1580</v>
      </c>
      <c r="T316" s="465">
        <v>60</v>
      </c>
      <c r="U316" s="484">
        <v>49201132</v>
      </c>
      <c r="V316" s="465" t="s">
        <v>986</v>
      </c>
      <c r="W316" s="465">
        <v>360</v>
      </c>
      <c r="X316" s="480">
        <v>832</v>
      </c>
      <c r="Y316" s="539">
        <f t="shared" si="12"/>
        <v>299520</v>
      </c>
      <c r="Z316" s="449">
        <v>0.53500000000000003</v>
      </c>
      <c r="AA316" s="681">
        <f t="shared" si="13"/>
        <v>160243.20000000001</v>
      </c>
      <c r="AB316" s="451"/>
      <c r="AC316" s="452">
        <v>0</v>
      </c>
      <c r="AD316" s="460"/>
      <c r="AE316" s="453"/>
      <c r="AF316" s="695">
        <f t="shared" si="14"/>
        <v>160243.20000000001</v>
      </c>
      <c r="AG316" s="448" t="s">
        <v>1073</v>
      </c>
      <c r="AH316" s="448"/>
      <c r="AI316" s="454" t="s">
        <v>2488</v>
      </c>
      <c r="AJ316" s="448" t="s">
        <v>4460</v>
      </c>
      <c r="AK316" s="461" t="s">
        <v>2367</v>
      </c>
      <c r="AL316" s="448">
        <v>95834</v>
      </c>
      <c r="AM316" s="448" t="s">
        <v>52</v>
      </c>
      <c r="AN316" s="448" t="s">
        <v>1076</v>
      </c>
      <c r="AO316" s="448"/>
      <c r="AP316" s="455"/>
      <c r="AQ316" s="455" t="s">
        <v>37</v>
      </c>
      <c r="AR316" s="449"/>
      <c r="AS316" s="456"/>
      <c r="AT316" s="456"/>
      <c r="AU316" s="469"/>
      <c r="AV316" s="449"/>
    </row>
    <row r="317" spans="1:48">
      <c r="A317" s="447"/>
      <c r="B317" s="467"/>
      <c r="C317" s="447"/>
      <c r="D317" s="466" t="s">
        <v>2368</v>
      </c>
      <c r="E317" s="465"/>
      <c r="F317" s="465"/>
      <c r="G317" s="465">
        <v>2022</v>
      </c>
      <c r="H317" s="465" t="s">
        <v>1295</v>
      </c>
      <c r="I317" s="466" t="s">
        <v>1699</v>
      </c>
      <c r="J317" s="479"/>
      <c r="K317" s="485" t="s">
        <v>4467</v>
      </c>
      <c r="L317" s="477" t="s">
        <v>2505</v>
      </c>
      <c r="M317" s="478">
        <v>44655</v>
      </c>
      <c r="N317" s="478">
        <v>44925</v>
      </c>
      <c r="O317" s="478"/>
      <c r="P317" s="483"/>
      <c r="Q317" s="479"/>
      <c r="R317" s="479"/>
      <c r="S317" s="465" t="s">
        <v>1580</v>
      </c>
      <c r="T317" s="465">
        <v>60</v>
      </c>
      <c r="U317" s="484">
        <v>49201132</v>
      </c>
      <c r="V317" s="465" t="s">
        <v>986</v>
      </c>
      <c r="W317" s="465">
        <v>360</v>
      </c>
      <c r="X317" s="480">
        <v>832</v>
      </c>
      <c r="Y317" s="539">
        <f t="shared" si="12"/>
        <v>299520</v>
      </c>
      <c r="Z317" s="449">
        <v>0.53500000000000003</v>
      </c>
      <c r="AA317" s="681">
        <f t="shared" si="13"/>
        <v>160243.20000000001</v>
      </c>
      <c r="AB317" s="451"/>
      <c r="AC317" s="452">
        <v>0</v>
      </c>
      <c r="AD317" s="460"/>
      <c r="AE317" s="453"/>
      <c r="AF317" s="695">
        <f t="shared" si="14"/>
        <v>160243.20000000001</v>
      </c>
      <c r="AG317" s="448" t="s">
        <v>1073</v>
      </c>
      <c r="AH317" s="448"/>
      <c r="AI317" s="454" t="s">
        <v>2488</v>
      </c>
      <c r="AJ317" s="448" t="s">
        <v>4460</v>
      </c>
      <c r="AK317" s="461" t="s">
        <v>2367</v>
      </c>
      <c r="AL317" s="448">
        <v>95834</v>
      </c>
      <c r="AM317" s="448" t="s">
        <v>52</v>
      </c>
      <c r="AN317" s="448" t="s">
        <v>1076</v>
      </c>
      <c r="AO317" s="448"/>
      <c r="AP317" s="455"/>
      <c r="AQ317" s="455" t="s">
        <v>37</v>
      </c>
      <c r="AR317" s="449"/>
      <c r="AS317" s="456"/>
      <c r="AT317" s="456"/>
      <c r="AU317" s="469"/>
      <c r="AV317" s="449"/>
    </row>
    <row r="318" spans="1:48">
      <c r="A318" s="447"/>
      <c r="B318" s="467"/>
      <c r="C318" s="447"/>
      <c r="D318" s="466" t="s">
        <v>2368</v>
      </c>
      <c r="E318" s="465"/>
      <c r="F318" s="465"/>
      <c r="G318" s="465">
        <v>2022</v>
      </c>
      <c r="H318" s="465" t="s">
        <v>1295</v>
      </c>
      <c r="I318" s="466" t="s">
        <v>1699</v>
      </c>
      <c r="J318" s="479"/>
      <c r="K318" s="485" t="s">
        <v>4468</v>
      </c>
      <c r="L318" s="477" t="s">
        <v>2505</v>
      </c>
      <c r="M318" s="478">
        <v>44655</v>
      </c>
      <c r="N318" s="478">
        <v>44925</v>
      </c>
      <c r="O318" s="478"/>
      <c r="P318" s="483"/>
      <c r="Q318" s="479"/>
      <c r="R318" s="479"/>
      <c r="S318" s="465" t="s">
        <v>1580</v>
      </c>
      <c r="T318" s="465">
        <v>60</v>
      </c>
      <c r="U318" s="484">
        <v>49201132</v>
      </c>
      <c r="V318" s="465" t="s">
        <v>986</v>
      </c>
      <c r="W318" s="465">
        <v>360</v>
      </c>
      <c r="X318" s="480">
        <v>832</v>
      </c>
      <c r="Y318" s="539">
        <f t="shared" si="12"/>
        <v>299520</v>
      </c>
      <c r="Z318" s="449">
        <v>0.53500000000000003</v>
      </c>
      <c r="AA318" s="681">
        <f t="shared" si="13"/>
        <v>160243.20000000001</v>
      </c>
      <c r="AB318" s="451"/>
      <c r="AC318" s="452">
        <v>0</v>
      </c>
      <c r="AD318" s="460"/>
      <c r="AE318" s="453"/>
      <c r="AF318" s="695">
        <f t="shared" si="14"/>
        <v>160243.20000000001</v>
      </c>
      <c r="AG318" s="448" t="s">
        <v>1073</v>
      </c>
      <c r="AH318" s="448"/>
      <c r="AI318" s="454" t="s">
        <v>2488</v>
      </c>
      <c r="AJ318" s="448" t="s">
        <v>4460</v>
      </c>
      <c r="AK318" s="461" t="s">
        <v>2367</v>
      </c>
      <c r="AL318" s="448">
        <v>95834</v>
      </c>
      <c r="AM318" s="448" t="s">
        <v>52</v>
      </c>
      <c r="AN318" s="448" t="s">
        <v>1076</v>
      </c>
      <c r="AO318" s="448"/>
      <c r="AP318" s="455"/>
      <c r="AQ318" s="455" t="s">
        <v>37</v>
      </c>
      <c r="AR318" s="449"/>
      <c r="AS318" s="456"/>
      <c r="AT318" s="456"/>
      <c r="AU318" s="469"/>
      <c r="AV318" s="449"/>
    </row>
    <row r="319" spans="1:48">
      <c r="A319" s="447"/>
      <c r="B319" s="467"/>
      <c r="C319" s="447"/>
      <c r="D319" s="466" t="s">
        <v>2368</v>
      </c>
      <c r="E319" s="465"/>
      <c r="F319" s="465"/>
      <c r="G319" s="465">
        <v>2022</v>
      </c>
      <c r="H319" s="465" t="s">
        <v>1295</v>
      </c>
      <c r="I319" s="466" t="s">
        <v>1699</v>
      </c>
      <c r="J319" s="479"/>
      <c r="K319" s="485" t="s">
        <v>4469</v>
      </c>
      <c r="L319" s="477" t="s">
        <v>2505</v>
      </c>
      <c r="M319" s="478">
        <v>44655</v>
      </c>
      <c r="N319" s="478">
        <v>44925</v>
      </c>
      <c r="O319" s="478"/>
      <c r="P319" s="479"/>
      <c r="Q319" s="479"/>
      <c r="R319" s="479"/>
      <c r="S319" s="465" t="s">
        <v>1580</v>
      </c>
      <c r="T319" s="465">
        <v>60</v>
      </c>
      <c r="U319" s="465">
        <v>49201132</v>
      </c>
      <c r="V319" s="465" t="s">
        <v>986</v>
      </c>
      <c r="W319" s="465">
        <v>360</v>
      </c>
      <c r="X319" s="480">
        <v>832</v>
      </c>
      <c r="Y319" s="539">
        <f t="shared" si="12"/>
        <v>299520</v>
      </c>
      <c r="Z319" s="449">
        <v>0.53500000000000003</v>
      </c>
      <c r="AA319" s="681">
        <f t="shared" si="13"/>
        <v>160243.20000000001</v>
      </c>
      <c r="AB319" s="451"/>
      <c r="AC319" s="452">
        <v>0</v>
      </c>
      <c r="AD319" s="460"/>
      <c r="AE319" s="453"/>
      <c r="AF319" s="695">
        <f t="shared" si="14"/>
        <v>160243.20000000001</v>
      </c>
      <c r="AG319" s="448" t="s">
        <v>1073</v>
      </c>
      <c r="AH319" s="448"/>
      <c r="AI319" s="454" t="s">
        <v>2488</v>
      </c>
      <c r="AJ319" s="448" t="s">
        <v>4460</v>
      </c>
      <c r="AK319" s="461" t="s">
        <v>2367</v>
      </c>
      <c r="AL319" s="448">
        <v>95834</v>
      </c>
      <c r="AM319" s="448" t="s">
        <v>52</v>
      </c>
      <c r="AN319" s="448" t="s">
        <v>1076</v>
      </c>
      <c r="AO319" s="448"/>
      <c r="AP319" s="455"/>
      <c r="AQ319" s="455" t="s">
        <v>37</v>
      </c>
      <c r="AR319" s="449"/>
      <c r="AS319" s="456"/>
      <c r="AT319" s="456"/>
      <c r="AU319" s="456"/>
      <c r="AV319" s="449"/>
    </row>
    <row r="320" spans="1:48">
      <c r="A320" s="447"/>
      <c r="B320" s="467">
        <v>44557</v>
      </c>
      <c r="C320" s="447"/>
      <c r="D320" s="466" t="s">
        <v>2368</v>
      </c>
      <c r="E320" s="465" t="s">
        <v>2781</v>
      </c>
      <c r="F320" s="465"/>
      <c r="G320" s="465">
        <v>2022</v>
      </c>
      <c r="H320" s="465" t="s">
        <v>1699</v>
      </c>
      <c r="I320" s="466" t="s">
        <v>1699</v>
      </c>
      <c r="J320" s="479"/>
      <c r="K320" s="477" t="s">
        <v>4470</v>
      </c>
      <c r="L320" s="465" t="s">
        <v>2505</v>
      </c>
      <c r="M320" s="478">
        <v>44545</v>
      </c>
      <c r="N320" s="478">
        <v>44868</v>
      </c>
      <c r="O320" s="478"/>
      <c r="P320" s="483"/>
      <c r="Q320" s="479"/>
      <c r="R320" s="479"/>
      <c r="S320" s="465" t="s">
        <v>1580</v>
      </c>
      <c r="T320" s="465">
        <v>60</v>
      </c>
      <c r="U320" s="484">
        <v>49401140</v>
      </c>
      <c r="V320" s="465" t="s">
        <v>2910</v>
      </c>
      <c r="W320" s="465">
        <v>400</v>
      </c>
      <c r="X320" s="480">
        <v>768</v>
      </c>
      <c r="Y320" s="539">
        <f t="shared" si="12"/>
        <v>307200</v>
      </c>
      <c r="Z320" s="449">
        <v>0.52500000000000002</v>
      </c>
      <c r="AA320" s="681">
        <f t="shared" si="13"/>
        <v>161280</v>
      </c>
      <c r="AB320" s="451"/>
      <c r="AC320" s="452">
        <v>0</v>
      </c>
      <c r="AD320" s="460"/>
      <c r="AE320" s="453"/>
      <c r="AF320" s="695">
        <f t="shared" si="14"/>
        <v>161280</v>
      </c>
      <c r="AG320" s="448" t="s">
        <v>1073</v>
      </c>
      <c r="AH320" s="448"/>
      <c r="AI320" s="454">
        <v>60</v>
      </c>
      <c r="AJ320" s="448" t="s">
        <v>2674</v>
      </c>
      <c r="AK320" s="461" t="s">
        <v>1149</v>
      </c>
      <c r="AL320" s="448">
        <v>78216</v>
      </c>
      <c r="AM320" s="448" t="s">
        <v>52</v>
      </c>
      <c r="AN320" s="448" t="s">
        <v>1076</v>
      </c>
      <c r="AO320" s="448"/>
      <c r="AP320" s="455"/>
      <c r="AQ320" s="455" t="s">
        <v>37</v>
      </c>
      <c r="AR320" s="455"/>
      <c r="AS320" s="456"/>
      <c r="AT320" s="456"/>
      <c r="AU320" s="469"/>
      <c r="AV320" s="449"/>
    </row>
    <row r="321" spans="1:48">
      <c r="A321" s="447"/>
      <c r="B321" s="467">
        <v>44557</v>
      </c>
      <c r="C321" s="447"/>
      <c r="D321" s="466" t="s">
        <v>2368</v>
      </c>
      <c r="E321" s="465" t="s">
        <v>2781</v>
      </c>
      <c r="F321" s="465"/>
      <c r="G321" s="465">
        <v>2022</v>
      </c>
      <c r="H321" s="465" t="s">
        <v>1699</v>
      </c>
      <c r="I321" s="466" t="s">
        <v>1699</v>
      </c>
      <c r="J321" s="479"/>
      <c r="K321" s="477" t="s">
        <v>4471</v>
      </c>
      <c r="L321" s="465" t="s">
        <v>2505</v>
      </c>
      <c r="M321" s="478">
        <v>44545</v>
      </c>
      <c r="N321" s="478">
        <v>44871</v>
      </c>
      <c r="O321" s="478"/>
      <c r="P321" s="483"/>
      <c r="Q321" s="479"/>
      <c r="R321" s="479"/>
      <c r="S321" s="465" t="s">
        <v>1580</v>
      </c>
      <c r="T321" s="465">
        <v>60</v>
      </c>
      <c r="U321" s="484">
        <v>49401140</v>
      </c>
      <c r="V321" s="465" t="s">
        <v>2910</v>
      </c>
      <c r="W321" s="465">
        <v>400</v>
      </c>
      <c r="X321" s="480">
        <v>768</v>
      </c>
      <c r="Y321" s="539">
        <f t="shared" si="12"/>
        <v>307200</v>
      </c>
      <c r="Z321" s="449">
        <v>0.52500000000000002</v>
      </c>
      <c r="AA321" s="681">
        <f t="shared" si="13"/>
        <v>161280</v>
      </c>
      <c r="AB321" s="451"/>
      <c r="AC321" s="452">
        <v>0</v>
      </c>
      <c r="AD321" s="460"/>
      <c r="AE321" s="453"/>
      <c r="AF321" s="695">
        <f t="shared" si="14"/>
        <v>161280</v>
      </c>
      <c r="AG321" s="448" t="s">
        <v>1073</v>
      </c>
      <c r="AH321" s="448"/>
      <c r="AI321" s="454">
        <v>60</v>
      </c>
      <c r="AJ321" s="448" t="s">
        <v>2674</v>
      </c>
      <c r="AK321" s="461" t="s">
        <v>1149</v>
      </c>
      <c r="AL321" s="448">
        <v>78216</v>
      </c>
      <c r="AM321" s="448" t="s">
        <v>52</v>
      </c>
      <c r="AN321" s="448" t="s">
        <v>1076</v>
      </c>
      <c r="AO321" s="448"/>
      <c r="AP321" s="455"/>
      <c r="AQ321" s="455" t="s">
        <v>37</v>
      </c>
      <c r="AR321" s="455"/>
      <c r="AS321" s="456"/>
      <c r="AT321" s="456"/>
      <c r="AU321" s="469"/>
      <c r="AV321" s="449"/>
    </row>
    <row r="322" spans="1:48">
      <c r="A322" s="447"/>
      <c r="B322" s="467">
        <v>44557</v>
      </c>
      <c r="C322" s="447"/>
      <c r="D322" s="466" t="s">
        <v>2368</v>
      </c>
      <c r="E322" s="465" t="s">
        <v>2781</v>
      </c>
      <c r="F322" s="465"/>
      <c r="G322" s="465">
        <v>2022</v>
      </c>
      <c r="H322" s="465" t="s">
        <v>1699</v>
      </c>
      <c r="I322" s="466" t="s">
        <v>1699</v>
      </c>
      <c r="J322" s="479"/>
      <c r="K322" s="477" t="s">
        <v>4472</v>
      </c>
      <c r="L322" s="465" t="s">
        <v>2505</v>
      </c>
      <c r="M322" s="478">
        <v>44545</v>
      </c>
      <c r="N322" s="478">
        <v>44876</v>
      </c>
      <c r="O322" s="478"/>
      <c r="P322" s="483"/>
      <c r="Q322" s="479"/>
      <c r="R322" s="479"/>
      <c r="S322" s="465" t="s">
        <v>1580</v>
      </c>
      <c r="T322" s="465">
        <v>60</v>
      </c>
      <c r="U322" s="484">
        <v>49401140</v>
      </c>
      <c r="V322" s="465" t="s">
        <v>2910</v>
      </c>
      <c r="W322" s="465">
        <v>400</v>
      </c>
      <c r="X322" s="480">
        <v>768</v>
      </c>
      <c r="Y322" s="539">
        <f t="shared" si="12"/>
        <v>307200</v>
      </c>
      <c r="Z322" s="449">
        <v>0.52500000000000002</v>
      </c>
      <c r="AA322" s="681">
        <f t="shared" si="13"/>
        <v>161280</v>
      </c>
      <c r="AB322" s="451"/>
      <c r="AC322" s="452">
        <v>0</v>
      </c>
      <c r="AD322" s="460"/>
      <c r="AE322" s="453"/>
      <c r="AF322" s="695">
        <f t="shared" si="14"/>
        <v>161280</v>
      </c>
      <c r="AG322" s="448" t="s">
        <v>1073</v>
      </c>
      <c r="AH322" s="448"/>
      <c r="AI322" s="454">
        <v>60</v>
      </c>
      <c r="AJ322" s="448" t="s">
        <v>2674</v>
      </c>
      <c r="AK322" s="461" t="s">
        <v>1149</v>
      </c>
      <c r="AL322" s="448">
        <v>78216</v>
      </c>
      <c r="AM322" s="448" t="s">
        <v>52</v>
      </c>
      <c r="AN322" s="448" t="s">
        <v>1076</v>
      </c>
      <c r="AO322" s="448"/>
      <c r="AP322" s="455"/>
      <c r="AQ322" s="455" t="s">
        <v>37</v>
      </c>
      <c r="AR322" s="455"/>
      <c r="AS322" s="456"/>
      <c r="AT322" s="456"/>
      <c r="AU322" s="469"/>
      <c r="AV322" s="449"/>
    </row>
    <row r="323" spans="1:48">
      <c r="A323" s="447"/>
      <c r="B323" s="467">
        <v>44557</v>
      </c>
      <c r="C323" s="447"/>
      <c r="D323" s="466" t="s">
        <v>2368</v>
      </c>
      <c r="E323" s="465" t="s">
        <v>2781</v>
      </c>
      <c r="F323" s="465"/>
      <c r="G323" s="465">
        <v>2022</v>
      </c>
      <c r="H323" s="465" t="s">
        <v>1699</v>
      </c>
      <c r="I323" s="466" t="s">
        <v>1699</v>
      </c>
      <c r="J323" s="479"/>
      <c r="K323" s="477" t="s">
        <v>4473</v>
      </c>
      <c r="L323" s="465" t="s">
        <v>2505</v>
      </c>
      <c r="M323" s="478">
        <v>44545</v>
      </c>
      <c r="N323" s="478">
        <v>44878</v>
      </c>
      <c r="O323" s="478"/>
      <c r="P323" s="483"/>
      <c r="Q323" s="479"/>
      <c r="R323" s="479"/>
      <c r="S323" s="465" t="s">
        <v>1580</v>
      </c>
      <c r="T323" s="465">
        <v>60</v>
      </c>
      <c r="U323" s="484">
        <v>49401140</v>
      </c>
      <c r="V323" s="465" t="s">
        <v>2910</v>
      </c>
      <c r="W323" s="465">
        <v>400</v>
      </c>
      <c r="X323" s="480">
        <v>768</v>
      </c>
      <c r="Y323" s="539">
        <f t="shared" si="12"/>
        <v>307200</v>
      </c>
      <c r="Z323" s="449">
        <v>0.52500000000000002</v>
      </c>
      <c r="AA323" s="681">
        <f t="shared" si="13"/>
        <v>161280</v>
      </c>
      <c r="AB323" s="451"/>
      <c r="AC323" s="452">
        <v>0</v>
      </c>
      <c r="AD323" s="460"/>
      <c r="AE323" s="453"/>
      <c r="AF323" s="695">
        <f t="shared" si="14"/>
        <v>161280</v>
      </c>
      <c r="AG323" s="448" t="s">
        <v>1073</v>
      </c>
      <c r="AH323" s="448"/>
      <c r="AI323" s="454">
        <v>60</v>
      </c>
      <c r="AJ323" s="448" t="s">
        <v>2674</v>
      </c>
      <c r="AK323" s="461" t="s">
        <v>1149</v>
      </c>
      <c r="AL323" s="448">
        <v>78216</v>
      </c>
      <c r="AM323" s="448" t="s">
        <v>52</v>
      </c>
      <c r="AN323" s="448" t="s">
        <v>1076</v>
      </c>
      <c r="AO323" s="448"/>
      <c r="AP323" s="455"/>
      <c r="AQ323" s="455" t="s">
        <v>37</v>
      </c>
      <c r="AR323" s="455"/>
      <c r="AS323" s="456"/>
      <c r="AT323" s="456"/>
      <c r="AU323" s="469"/>
      <c r="AV323" s="449"/>
    </row>
    <row r="324" spans="1:48">
      <c r="A324" s="447"/>
      <c r="B324" s="467">
        <v>44557</v>
      </c>
      <c r="C324" s="447"/>
      <c r="D324" s="466" t="s">
        <v>2368</v>
      </c>
      <c r="E324" s="465" t="s">
        <v>2781</v>
      </c>
      <c r="F324" s="465"/>
      <c r="G324" s="465">
        <v>2022</v>
      </c>
      <c r="H324" s="465" t="s">
        <v>1699</v>
      </c>
      <c r="I324" s="466" t="s">
        <v>1699</v>
      </c>
      <c r="J324" s="479"/>
      <c r="K324" s="477" t="s">
        <v>4474</v>
      </c>
      <c r="L324" s="465" t="s">
        <v>2505</v>
      </c>
      <c r="M324" s="478">
        <v>44545</v>
      </c>
      <c r="N324" s="478">
        <v>44881</v>
      </c>
      <c r="O324" s="478"/>
      <c r="P324" s="483"/>
      <c r="Q324" s="479"/>
      <c r="R324" s="479"/>
      <c r="S324" s="465" t="s">
        <v>1580</v>
      </c>
      <c r="T324" s="465">
        <v>60</v>
      </c>
      <c r="U324" s="484">
        <v>49401140</v>
      </c>
      <c r="V324" s="465" t="s">
        <v>2910</v>
      </c>
      <c r="W324" s="465">
        <v>400</v>
      </c>
      <c r="X324" s="480">
        <v>768</v>
      </c>
      <c r="Y324" s="539">
        <f t="shared" ref="Y324:Y387" si="15">W324*X324</f>
        <v>307200</v>
      </c>
      <c r="Z324" s="449">
        <v>0.52500000000000002</v>
      </c>
      <c r="AA324" s="681">
        <f t="shared" ref="AA324:AA387" si="16">Y324*Z324</f>
        <v>161280</v>
      </c>
      <c r="AB324" s="451"/>
      <c r="AC324" s="452">
        <v>0</v>
      </c>
      <c r="AD324" s="460"/>
      <c r="AE324" s="453"/>
      <c r="AF324" s="695">
        <f t="shared" ref="AF324:AF387" si="17">AA324+AD324+AE324</f>
        <v>161280</v>
      </c>
      <c r="AG324" s="448" t="s">
        <v>1073</v>
      </c>
      <c r="AH324" s="448"/>
      <c r="AI324" s="454">
        <v>60</v>
      </c>
      <c r="AJ324" s="448" t="s">
        <v>2674</v>
      </c>
      <c r="AK324" s="461" t="s">
        <v>1149</v>
      </c>
      <c r="AL324" s="448">
        <v>78216</v>
      </c>
      <c r="AM324" s="448" t="s">
        <v>52</v>
      </c>
      <c r="AN324" s="448" t="s">
        <v>1076</v>
      </c>
      <c r="AO324" s="448"/>
      <c r="AP324" s="455"/>
      <c r="AQ324" s="455" t="s">
        <v>37</v>
      </c>
      <c r="AR324" s="455"/>
      <c r="AS324" s="456"/>
      <c r="AT324" s="456"/>
      <c r="AU324" s="469"/>
      <c r="AV324" s="449"/>
    </row>
    <row r="325" spans="1:48">
      <c r="A325" s="447"/>
      <c r="B325" s="467">
        <v>44557</v>
      </c>
      <c r="C325" s="447"/>
      <c r="D325" s="466" t="s">
        <v>2368</v>
      </c>
      <c r="E325" s="465" t="s">
        <v>2781</v>
      </c>
      <c r="F325" s="465"/>
      <c r="G325" s="465">
        <v>2022</v>
      </c>
      <c r="H325" s="465" t="s">
        <v>1699</v>
      </c>
      <c r="I325" s="466" t="s">
        <v>1699</v>
      </c>
      <c r="J325" s="479"/>
      <c r="K325" s="477" t="s">
        <v>4475</v>
      </c>
      <c r="L325" s="465" t="s">
        <v>2505</v>
      </c>
      <c r="M325" s="478">
        <v>44545</v>
      </c>
      <c r="N325" s="478">
        <v>44885</v>
      </c>
      <c r="O325" s="478"/>
      <c r="P325" s="483"/>
      <c r="Q325" s="479"/>
      <c r="R325" s="479"/>
      <c r="S325" s="465" t="s">
        <v>1580</v>
      </c>
      <c r="T325" s="465">
        <v>60</v>
      </c>
      <c r="U325" s="484">
        <v>49401140</v>
      </c>
      <c r="V325" s="465" t="s">
        <v>2910</v>
      </c>
      <c r="W325" s="465">
        <v>400</v>
      </c>
      <c r="X325" s="480">
        <v>768</v>
      </c>
      <c r="Y325" s="539">
        <f t="shared" si="15"/>
        <v>307200</v>
      </c>
      <c r="Z325" s="449">
        <v>0.52500000000000002</v>
      </c>
      <c r="AA325" s="681">
        <f t="shared" si="16"/>
        <v>161280</v>
      </c>
      <c r="AB325" s="451"/>
      <c r="AC325" s="452">
        <v>0</v>
      </c>
      <c r="AD325" s="460"/>
      <c r="AE325" s="453"/>
      <c r="AF325" s="695">
        <f t="shared" si="17"/>
        <v>161280</v>
      </c>
      <c r="AG325" s="448" t="s">
        <v>1073</v>
      </c>
      <c r="AH325" s="448"/>
      <c r="AI325" s="454">
        <v>60</v>
      </c>
      <c r="AJ325" s="448" t="s">
        <v>2674</v>
      </c>
      <c r="AK325" s="461" t="s">
        <v>1149</v>
      </c>
      <c r="AL325" s="448">
        <v>78216</v>
      </c>
      <c r="AM325" s="448" t="s">
        <v>52</v>
      </c>
      <c r="AN325" s="448" t="s">
        <v>1076</v>
      </c>
      <c r="AO325" s="448"/>
      <c r="AP325" s="455"/>
      <c r="AQ325" s="455" t="s">
        <v>37</v>
      </c>
      <c r="AR325" s="455"/>
      <c r="AS325" s="456"/>
      <c r="AT325" s="456"/>
      <c r="AU325" s="469"/>
      <c r="AV325" s="449"/>
    </row>
    <row r="326" spans="1:48">
      <c r="A326" s="447"/>
      <c r="B326" s="467">
        <v>44557</v>
      </c>
      <c r="C326" s="447"/>
      <c r="D326" s="466" t="s">
        <v>2368</v>
      </c>
      <c r="E326" s="465" t="s">
        <v>2781</v>
      </c>
      <c r="F326" s="465"/>
      <c r="G326" s="465">
        <v>2022</v>
      </c>
      <c r="H326" s="465" t="s">
        <v>1699</v>
      </c>
      <c r="I326" s="466" t="s">
        <v>1699</v>
      </c>
      <c r="J326" s="479"/>
      <c r="K326" s="477" t="s">
        <v>4476</v>
      </c>
      <c r="L326" s="465" t="s">
        <v>2505</v>
      </c>
      <c r="M326" s="478">
        <v>44545</v>
      </c>
      <c r="N326" s="478">
        <v>44887</v>
      </c>
      <c r="O326" s="478"/>
      <c r="P326" s="483"/>
      <c r="Q326" s="479"/>
      <c r="R326" s="479"/>
      <c r="S326" s="465" t="s">
        <v>1580</v>
      </c>
      <c r="T326" s="465">
        <v>60</v>
      </c>
      <c r="U326" s="484">
        <v>49401140</v>
      </c>
      <c r="V326" s="465" t="s">
        <v>2910</v>
      </c>
      <c r="W326" s="465">
        <v>400</v>
      </c>
      <c r="X326" s="480">
        <v>768</v>
      </c>
      <c r="Y326" s="539">
        <f t="shared" si="15"/>
        <v>307200</v>
      </c>
      <c r="Z326" s="449">
        <v>0.52500000000000002</v>
      </c>
      <c r="AA326" s="681">
        <f t="shared" si="16"/>
        <v>161280</v>
      </c>
      <c r="AB326" s="451"/>
      <c r="AC326" s="452">
        <v>0</v>
      </c>
      <c r="AD326" s="460"/>
      <c r="AE326" s="453"/>
      <c r="AF326" s="695">
        <f t="shared" si="17"/>
        <v>161280</v>
      </c>
      <c r="AG326" s="448" t="s">
        <v>1073</v>
      </c>
      <c r="AH326" s="448"/>
      <c r="AI326" s="454">
        <v>60</v>
      </c>
      <c r="AJ326" s="448" t="s">
        <v>2674</v>
      </c>
      <c r="AK326" s="461" t="s">
        <v>1149</v>
      </c>
      <c r="AL326" s="448">
        <v>78216</v>
      </c>
      <c r="AM326" s="448" t="s">
        <v>52</v>
      </c>
      <c r="AN326" s="448" t="s">
        <v>1076</v>
      </c>
      <c r="AO326" s="448"/>
      <c r="AP326" s="455"/>
      <c r="AQ326" s="455" t="s">
        <v>37</v>
      </c>
      <c r="AR326" s="455"/>
      <c r="AS326" s="456"/>
      <c r="AT326" s="456"/>
      <c r="AU326" s="469"/>
      <c r="AV326" s="449"/>
    </row>
    <row r="327" spans="1:48">
      <c r="A327" s="447"/>
      <c r="B327" s="467">
        <v>44557</v>
      </c>
      <c r="C327" s="447"/>
      <c r="D327" s="466" t="s">
        <v>2368</v>
      </c>
      <c r="E327" s="465" t="s">
        <v>2781</v>
      </c>
      <c r="F327" s="465"/>
      <c r="G327" s="465">
        <v>2022</v>
      </c>
      <c r="H327" s="465" t="s">
        <v>1699</v>
      </c>
      <c r="I327" s="466" t="s">
        <v>1699</v>
      </c>
      <c r="J327" s="479"/>
      <c r="K327" s="477" t="s">
        <v>4477</v>
      </c>
      <c r="L327" s="465" t="s">
        <v>2505</v>
      </c>
      <c r="M327" s="478">
        <v>44545</v>
      </c>
      <c r="N327" s="478">
        <v>44896</v>
      </c>
      <c r="O327" s="478"/>
      <c r="P327" s="483"/>
      <c r="Q327" s="479"/>
      <c r="R327" s="479"/>
      <c r="S327" s="465" t="s">
        <v>1580</v>
      </c>
      <c r="T327" s="465">
        <v>60</v>
      </c>
      <c r="U327" s="484">
        <v>49401140</v>
      </c>
      <c r="V327" s="465" t="s">
        <v>2910</v>
      </c>
      <c r="W327" s="465">
        <v>400</v>
      </c>
      <c r="X327" s="480">
        <v>768</v>
      </c>
      <c r="Y327" s="539">
        <f t="shared" si="15"/>
        <v>307200</v>
      </c>
      <c r="Z327" s="449">
        <v>0.52500000000000002</v>
      </c>
      <c r="AA327" s="681">
        <f t="shared" si="16"/>
        <v>161280</v>
      </c>
      <c r="AB327" s="451"/>
      <c r="AC327" s="452">
        <v>0</v>
      </c>
      <c r="AD327" s="460"/>
      <c r="AE327" s="453"/>
      <c r="AF327" s="695">
        <f t="shared" si="17"/>
        <v>161280</v>
      </c>
      <c r="AG327" s="448" t="s">
        <v>1073</v>
      </c>
      <c r="AH327" s="448"/>
      <c r="AI327" s="454">
        <v>60</v>
      </c>
      <c r="AJ327" s="448" t="s">
        <v>2674</v>
      </c>
      <c r="AK327" s="461" t="s">
        <v>1149</v>
      </c>
      <c r="AL327" s="448">
        <v>78216</v>
      </c>
      <c r="AM327" s="448" t="s">
        <v>52</v>
      </c>
      <c r="AN327" s="448" t="s">
        <v>1076</v>
      </c>
      <c r="AO327" s="448"/>
      <c r="AP327" s="455"/>
      <c r="AQ327" s="455" t="s">
        <v>37</v>
      </c>
      <c r="AR327" s="455"/>
      <c r="AS327" s="456"/>
      <c r="AT327" s="456"/>
      <c r="AU327" s="469"/>
      <c r="AV327" s="449"/>
    </row>
    <row r="328" spans="1:48">
      <c r="A328" s="447"/>
      <c r="B328" s="467">
        <v>44557</v>
      </c>
      <c r="C328" s="447"/>
      <c r="D328" s="466" t="s">
        <v>2368</v>
      </c>
      <c r="E328" s="465" t="s">
        <v>2781</v>
      </c>
      <c r="F328" s="465"/>
      <c r="G328" s="465">
        <v>2022</v>
      </c>
      <c r="H328" s="465" t="s">
        <v>1699</v>
      </c>
      <c r="I328" s="466" t="s">
        <v>1699</v>
      </c>
      <c r="J328" s="479"/>
      <c r="K328" s="477" t="s">
        <v>4478</v>
      </c>
      <c r="L328" s="465" t="s">
        <v>2505</v>
      </c>
      <c r="M328" s="478">
        <v>44545</v>
      </c>
      <c r="N328" s="478">
        <v>44898</v>
      </c>
      <c r="O328" s="478"/>
      <c r="P328" s="483"/>
      <c r="Q328" s="479"/>
      <c r="R328" s="479"/>
      <c r="S328" s="465" t="s">
        <v>1580</v>
      </c>
      <c r="T328" s="465">
        <v>60</v>
      </c>
      <c r="U328" s="484">
        <v>49401140</v>
      </c>
      <c r="V328" s="465" t="s">
        <v>2910</v>
      </c>
      <c r="W328" s="465">
        <v>400</v>
      </c>
      <c r="X328" s="480">
        <v>768</v>
      </c>
      <c r="Y328" s="539">
        <f t="shared" si="15"/>
        <v>307200</v>
      </c>
      <c r="Z328" s="449">
        <v>0.52500000000000002</v>
      </c>
      <c r="AA328" s="681">
        <f t="shared" si="16"/>
        <v>161280</v>
      </c>
      <c r="AB328" s="451"/>
      <c r="AC328" s="452">
        <v>0</v>
      </c>
      <c r="AD328" s="460"/>
      <c r="AE328" s="453"/>
      <c r="AF328" s="695">
        <f t="shared" si="17"/>
        <v>161280</v>
      </c>
      <c r="AG328" s="448" t="s">
        <v>1073</v>
      </c>
      <c r="AH328" s="448"/>
      <c r="AI328" s="454">
        <v>60</v>
      </c>
      <c r="AJ328" s="448" t="s">
        <v>2674</v>
      </c>
      <c r="AK328" s="461" t="s">
        <v>1149</v>
      </c>
      <c r="AL328" s="448">
        <v>78216</v>
      </c>
      <c r="AM328" s="448" t="s">
        <v>52</v>
      </c>
      <c r="AN328" s="448" t="s">
        <v>1076</v>
      </c>
      <c r="AO328" s="448"/>
      <c r="AP328" s="455"/>
      <c r="AQ328" s="455" t="s">
        <v>37</v>
      </c>
      <c r="AR328" s="455"/>
      <c r="AS328" s="456"/>
      <c r="AT328" s="456"/>
      <c r="AU328" s="469"/>
      <c r="AV328" s="449"/>
    </row>
    <row r="329" spans="1:48">
      <c r="A329" s="447"/>
      <c r="B329" s="467">
        <v>44557</v>
      </c>
      <c r="C329" s="447"/>
      <c r="D329" s="466" t="s">
        <v>2368</v>
      </c>
      <c r="E329" s="465" t="s">
        <v>2781</v>
      </c>
      <c r="F329" s="465"/>
      <c r="G329" s="465">
        <v>2022</v>
      </c>
      <c r="H329" s="465" t="s">
        <v>1699</v>
      </c>
      <c r="I329" s="466" t="s">
        <v>1699</v>
      </c>
      <c r="J329" s="479"/>
      <c r="K329" s="477" t="s">
        <v>4479</v>
      </c>
      <c r="L329" s="465" t="s">
        <v>2505</v>
      </c>
      <c r="M329" s="478">
        <v>44545</v>
      </c>
      <c r="N329" s="478">
        <v>44901</v>
      </c>
      <c r="O329" s="478"/>
      <c r="P329" s="483"/>
      <c r="Q329" s="479"/>
      <c r="R329" s="479"/>
      <c r="S329" s="465" t="s">
        <v>1580</v>
      </c>
      <c r="T329" s="465">
        <v>60</v>
      </c>
      <c r="U329" s="484">
        <v>49401140</v>
      </c>
      <c r="V329" s="465" t="s">
        <v>2910</v>
      </c>
      <c r="W329" s="465">
        <v>400</v>
      </c>
      <c r="X329" s="480">
        <v>768</v>
      </c>
      <c r="Y329" s="539">
        <f t="shared" si="15"/>
        <v>307200</v>
      </c>
      <c r="Z329" s="449">
        <v>0.52500000000000002</v>
      </c>
      <c r="AA329" s="681">
        <f t="shared" si="16"/>
        <v>161280</v>
      </c>
      <c r="AB329" s="451"/>
      <c r="AC329" s="452">
        <v>0</v>
      </c>
      <c r="AD329" s="460"/>
      <c r="AE329" s="453"/>
      <c r="AF329" s="695">
        <f t="shared" si="17"/>
        <v>161280</v>
      </c>
      <c r="AG329" s="448" t="s">
        <v>1073</v>
      </c>
      <c r="AH329" s="448"/>
      <c r="AI329" s="454">
        <v>60</v>
      </c>
      <c r="AJ329" s="448" t="s">
        <v>2674</v>
      </c>
      <c r="AK329" s="461" t="s">
        <v>1149</v>
      </c>
      <c r="AL329" s="448">
        <v>78216</v>
      </c>
      <c r="AM329" s="448" t="s">
        <v>52</v>
      </c>
      <c r="AN329" s="448" t="s">
        <v>1076</v>
      </c>
      <c r="AO329" s="448"/>
      <c r="AP329" s="455"/>
      <c r="AQ329" s="455" t="s">
        <v>37</v>
      </c>
      <c r="AR329" s="455"/>
      <c r="AS329" s="456"/>
      <c r="AT329" s="456"/>
      <c r="AU329" s="469"/>
      <c r="AV329" s="449"/>
    </row>
    <row r="330" spans="1:48">
      <c r="A330" s="447"/>
      <c r="B330" s="467">
        <v>44522</v>
      </c>
      <c r="C330" s="447"/>
      <c r="D330" s="466" t="s">
        <v>2368</v>
      </c>
      <c r="E330" s="465" t="s">
        <v>2781</v>
      </c>
      <c r="F330" s="465"/>
      <c r="G330" s="465">
        <v>2022</v>
      </c>
      <c r="H330" s="465" t="s">
        <v>1699</v>
      </c>
      <c r="I330" s="466" t="s">
        <v>1699</v>
      </c>
      <c r="J330" s="479"/>
      <c r="K330" s="477" t="s">
        <v>4480</v>
      </c>
      <c r="L330" s="465" t="s">
        <v>2505</v>
      </c>
      <c r="M330" s="478">
        <v>44518</v>
      </c>
      <c r="N330" s="478">
        <v>44577</v>
      </c>
      <c r="O330" s="478"/>
      <c r="P330" s="483"/>
      <c r="Q330" s="479"/>
      <c r="R330" s="479"/>
      <c r="S330" s="465" t="s">
        <v>1580</v>
      </c>
      <c r="T330" s="465">
        <v>60</v>
      </c>
      <c r="U330" s="484">
        <v>49401140</v>
      </c>
      <c r="V330" s="465" t="s">
        <v>973</v>
      </c>
      <c r="W330" s="465">
        <v>400</v>
      </c>
      <c r="X330" s="480">
        <v>768</v>
      </c>
      <c r="Y330" s="539">
        <f t="shared" si="15"/>
        <v>307200</v>
      </c>
      <c r="Z330" s="449">
        <v>0.52500000000000002</v>
      </c>
      <c r="AA330" s="681">
        <f t="shared" si="16"/>
        <v>161280</v>
      </c>
      <c r="AB330" s="451"/>
      <c r="AC330" s="452">
        <v>0</v>
      </c>
      <c r="AD330" s="460"/>
      <c r="AE330" s="453"/>
      <c r="AF330" s="695">
        <f t="shared" si="17"/>
        <v>161280</v>
      </c>
      <c r="AG330" s="448" t="s">
        <v>1073</v>
      </c>
      <c r="AH330" s="448"/>
      <c r="AI330" s="454" t="s">
        <v>2488</v>
      </c>
      <c r="AJ330" s="448" t="s">
        <v>2430</v>
      </c>
      <c r="AK330" s="461" t="s">
        <v>1149</v>
      </c>
      <c r="AL330" s="448">
        <v>75063</v>
      </c>
      <c r="AM330" s="448" t="s">
        <v>52</v>
      </c>
      <c r="AN330" s="448"/>
      <c r="AO330" s="448"/>
      <c r="AP330" s="455"/>
      <c r="AQ330" s="455"/>
      <c r="AR330" s="455"/>
      <c r="AS330" s="456"/>
      <c r="AT330" s="456"/>
      <c r="AU330" s="469"/>
      <c r="AV330" s="449"/>
    </row>
    <row r="331" spans="1:48">
      <c r="A331" s="447"/>
      <c r="B331" s="467">
        <v>44522</v>
      </c>
      <c r="C331" s="447"/>
      <c r="D331" s="466" t="s">
        <v>2368</v>
      </c>
      <c r="E331" s="465" t="s">
        <v>2781</v>
      </c>
      <c r="F331" s="465"/>
      <c r="G331" s="465">
        <v>2022</v>
      </c>
      <c r="H331" s="465" t="s">
        <v>1699</v>
      </c>
      <c r="I331" s="466" t="s">
        <v>1699</v>
      </c>
      <c r="J331" s="479"/>
      <c r="K331" s="477" t="s">
        <v>4481</v>
      </c>
      <c r="L331" s="465" t="s">
        <v>2505</v>
      </c>
      <c r="M331" s="478">
        <v>44518</v>
      </c>
      <c r="N331" s="478">
        <v>44608</v>
      </c>
      <c r="O331" s="478"/>
      <c r="P331" s="483"/>
      <c r="Q331" s="479"/>
      <c r="R331" s="479"/>
      <c r="S331" s="465" t="s">
        <v>1580</v>
      </c>
      <c r="T331" s="465">
        <v>60</v>
      </c>
      <c r="U331" s="484">
        <v>49401140</v>
      </c>
      <c r="V331" s="465" t="s">
        <v>973</v>
      </c>
      <c r="W331" s="465">
        <v>400</v>
      </c>
      <c r="X331" s="480">
        <v>768</v>
      </c>
      <c r="Y331" s="539">
        <f t="shared" si="15"/>
        <v>307200</v>
      </c>
      <c r="Z331" s="449">
        <v>0.52500000000000002</v>
      </c>
      <c r="AA331" s="681">
        <f t="shared" si="16"/>
        <v>161280</v>
      </c>
      <c r="AB331" s="451"/>
      <c r="AC331" s="452">
        <v>0</v>
      </c>
      <c r="AD331" s="460"/>
      <c r="AE331" s="453"/>
      <c r="AF331" s="695">
        <f t="shared" si="17"/>
        <v>161280</v>
      </c>
      <c r="AG331" s="448" t="s">
        <v>1073</v>
      </c>
      <c r="AH331" s="448"/>
      <c r="AI331" s="454" t="s">
        <v>2488</v>
      </c>
      <c r="AJ331" s="448" t="s">
        <v>2430</v>
      </c>
      <c r="AK331" s="461" t="s">
        <v>1149</v>
      </c>
      <c r="AL331" s="448">
        <v>75063</v>
      </c>
      <c r="AM331" s="448" t="s">
        <v>52</v>
      </c>
      <c r="AN331" s="448"/>
      <c r="AO331" s="448"/>
      <c r="AP331" s="455"/>
      <c r="AQ331" s="455"/>
      <c r="AR331" s="455"/>
      <c r="AS331" s="456"/>
      <c r="AT331" s="456"/>
      <c r="AU331" s="469"/>
      <c r="AV331" s="449"/>
    </row>
    <row r="332" spans="1:48">
      <c r="A332" s="447"/>
      <c r="B332" s="467">
        <v>44522</v>
      </c>
      <c r="C332" s="447"/>
      <c r="D332" s="466" t="s">
        <v>2368</v>
      </c>
      <c r="E332" s="465" t="s">
        <v>2781</v>
      </c>
      <c r="F332" s="465"/>
      <c r="G332" s="465">
        <v>2022</v>
      </c>
      <c r="H332" s="465" t="s">
        <v>1699</v>
      </c>
      <c r="I332" s="466" t="s">
        <v>1699</v>
      </c>
      <c r="J332" s="479"/>
      <c r="K332" s="477" t="s">
        <v>4482</v>
      </c>
      <c r="L332" s="465" t="s">
        <v>2505</v>
      </c>
      <c r="M332" s="478">
        <v>44518</v>
      </c>
      <c r="N332" s="478">
        <v>44633</v>
      </c>
      <c r="O332" s="478"/>
      <c r="P332" s="483"/>
      <c r="Q332" s="479"/>
      <c r="R332" s="479"/>
      <c r="S332" s="465" t="s">
        <v>1580</v>
      </c>
      <c r="T332" s="465">
        <v>60</v>
      </c>
      <c r="U332" s="484">
        <v>49401140</v>
      </c>
      <c r="V332" s="465" t="s">
        <v>973</v>
      </c>
      <c r="W332" s="465">
        <v>400</v>
      </c>
      <c r="X332" s="480">
        <v>768</v>
      </c>
      <c r="Y332" s="539">
        <f t="shared" si="15"/>
        <v>307200</v>
      </c>
      <c r="Z332" s="449">
        <v>0.52500000000000002</v>
      </c>
      <c r="AA332" s="681">
        <f t="shared" si="16"/>
        <v>161280</v>
      </c>
      <c r="AB332" s="451"/>
      <c r="AC332" s="452">
        <v>0</v>
      </c>
      <c r="AD332" s="460"/>
      <c r="AE332" s="453"/>
      <c r="AF332" s="695">
        <f t="shared" si="17"/>
        <v>161280</v>
      </c>
      <c r="AG332" s="448" t="s">
        <v>1073</v>
      </c>
      <c r="AH332" s="448"/>
      <c r="AI332" s="454" t="s">
        <v>2488</v>
      </c>
      <c r="AJ332" s="448" t="s">
        <v>2430</v>
      </c>
      <c r="AK332" s="461" t="s">
        <v>1149</v>
      </c>
      <c r="AL332" s="448">
        <v>76063</v>
      </c>
      <c r="AM332" s="448" t="s">
        <v>52</v>
      </c>
      <c r="AN332" s="448"/>
      <c r="AO332" s="448"/>
      <c r="AP332" s="455"/>
      <c r="AQ332" s="455"/>
      <c r="AR332" s="455"/>
      <c r="AS332" s="456"/>
      <c r="AT332" s="456"/>
      <c r="AU332" s="469"/>
      <c r="AV332" s="449"/>
    </row>
    <row r="333" spans="1:48">
      <c r="A333" s="447"/>
      <c r="B333" s="467">
        <v>44522</v>
      </c>
      <c r="C333" s="447"/>
      <c r="D333" s="466" t="s">
        <v>2368</v>
      </c>
      <c r="E333" s="465" t="s">
        <v>2781</v>
      </c>
      <c r="F333" s="465"/>
      <c r="G333" s="465">
        <v>2022</v>
      </c>
      <c r="H333" s="465" t="s">
        <v>1699</v>
      </c>
      <c r="I333" s="466" t="s">
        <v>1699</v>
      </c>
      <c r="J333" s="479"/>
      <c r="K333" s="477" t="s">
        <v>4483</v>
      </c>
      <c r="L333" s="465" t="s">
        <v>2505</v>
      </c>
      <c r="M333" s="478">
        <v>44518</v>
      </c>
      <c r="N333" s="478">
        <v>44639</v>
      </c>
      <c r="O333" s="478"/>
      <c r="P333" s="483"/>
      <c r="Q333" s="479"/>
      <c r="R333" s="479"/>
      <c r="S333" s="465" t="s">
        <v>1580</v>
      </c>
      <c r="T333" s="465">
        <v>60</v>
      </c>
      <c r="U333" s="484">
        <v>49401140</v>
      </c>
      <c r="V333" s="465" t="s">
        <v>973</v>
      </c>
      <c r="W333" s="465">
        <v>400</v>
      </c>
      <c r="X333" s="480">
        <v>768</v>
      </c>
      <c r="Y333" s="539">
        <f t="shared" si="15"/>
        <v>307200</v>
      </c>
      <c r="Z333" s="449">
        <v>0.52500000000000002</v>
      </c>
      <c r="AA333" s="681">
        <f t="shared" si="16"/>
        <v>161280</v>
      </c>
      <c r="AB333" s="451"/>
      <c r="AC333" s="452">
        <v>0</v>
      </c>
      <c r="AD333" s="460"/>
      <c r="AE333" s="453"/>
      <c r="AF333" s="695">
        <f t="shared" si="17"/>
        <v>161280</v>
      </c>
      <c r="AG333" s="448" t="s">
        <v>1073</v>
      </c>
      <c r="AH333" s="448"/>
      <c r="AI333" s="454" t="s">
        <v>2488</v>
      </c>
      <c r="AJ333" s="448" t="s">
        <v>2430</v>
      </c>
      <c r="AK333" s="461" t="s">
        <v>1149</v>
      </c>
      <c r="AL333" s="448">
        <v>75063</v>
      </c>
      <c r="AM333" s="448" t="s">
        <v>52</v>
      </c>
      <c r="AN333" s="448"/>
      <c r="AO333" s="448"/>
      <c r="AP333" s="455"/>
      <c r="AQ333" s="455"/>
      <c r="AR333" s="455"/>
      <c r="AS333" s="456"/>
      <c r="AT333" s="456"/>
      <c r="AU333" s="469"/>
      <c r="AV333" s="449"/>
    </row>
    <row r="334" spans="1:48">
      <c r="A334" s="447"/>
      <c r="B334" s="467">
        <v>44522</v>
      </c>
      <c r="C334" s="447"/>
      <c r="D334" s="466" t="s">
        <v>2368</v>
      </c>
      <c r="E334" s="465" t="s">
        <v>2781</v>
      </c>
      <c r="F334" s="465"/>
      <c r="G334" s="465">
        <v>2022</v>
      </c>
      <c r="H334" s="465" t="s">
        <v>1699</v>
      </c>
      <c r="I334" s="466" t="s">
        <v>1699</v>
      </c>
      <c r="J334" s="479"/>
      <c r="K334" s="477" t="s">
        <v>4484</v>
      </c>
      <c r="L334" s="465" t="s">
        <v>2505</v>
      </c>
      <c r="M334" s="478">
        <v>44518</v>
      </c>
      <c r="N334" s="478">
        <v>44731</v>
      </c>
      <c r="O334" s="478"/>
      <c r="P334" s="483"/>
      <c r="Q334" s="479"/>
      <c r="R334" s="479"/>
      <c r="S334" s="465" t="s">
        <v>1580</v>
      </c>
      <c r="T334" s="465">
        <v>60</v>
      </c>
      <c r="U334" s="484">
        <v>49401140</v>
      </c>
      <c r="V334" s="465" t="s">
        <v>973</v>
      </c>
      <c r="W334" s="465">
        <v>400</v>
      </c>
      <c r="X334" s="480">
        <v>768</v>
      </c>
      <c r="Y334" s="539">
        <f t="shared" si="15"/>
        <v>307200</v>
      </c>
      <c r="Z334" s="449">
        <v>0.52500000000000002</v>
      </c>
      <c r="AA334" s="681">
        <f t="shared" si="16"/>
        <v>161280</v>
      </c>
      <c r="AB334" s="451"/>
      <c r="AC334" s="452">
        <v>0</v>
      </c>
      <c r="AD334" s="460"/>
      <c r="AE334" s="453"/>
      <c r="AF334" s="695">
        <f t="shared" si="17"/>
        <v>161280</v>
      </c>
      <c r="AG334" s="448" t="s">
        <v>1073</v>
      </c>
      <c r="AH334" s="448"/>
      <c r="AI334" s="454" t="s">
        <v>2488</v>
      </c>
      <c r="AJ334" s="448" t="s">
        <v>2430</v>
      </c>
      <c r="AK334" s="461" t="s">
        <v>1149</v>
      </c>
      <c r="AL334" s="448">
        <v>75063</v>
      </c>
      <c r="AM334" s="448" t="s">
        <v>52</v>
      </c>
      <c r="AN334" s="448"/>
      <c r="AO334" s="448"/>
      <c r="AP334" s="455"/>
      <c r="AQ334" s="455"/>
      <c r="AR334" s="455"/>
      <c r="AS334" s="456"/>
      <c r="AT334" s="456"/>
      <c r="AU334" s="469"/>
      <c r="AV334" s="449"/>
    </row>
    <row r="335" spans="1:48">
      <c r="A335" s="447"/>
      <c r="B335" s="467">
        <v>44557</v>
      </c>
      <c r="C335" s="447"/>
      <c r="D335" s="466" t="s">
        <v>2368</v>
      </c>
      <c r="E335" s="465" t="s">
        <v>2781</v>
      </c>
      <c r="F335" s="465"/>
      <c r="G335" s="465">
        <v>2022</v>
      </c>
      <c r="H335" s="465" t="s">
        <v>1699</v>
      </c>
      <c r="I335" s="466" t="s">
        <v>1699</v>
      </c>
      <c r="J335" s="479"/>
      <c r="K335" s="477" t="s">
        <v>4485</v>
      </c>
      <c r="L335" s="465" t="s">
        <v>2505</v>
      </c>
      <c r="M335" s="478">
        <v>44545</v>
      </c>
      <c r="N335" s="478">
        <v>44744</v>
      </c>
      <c r="O335" s="478"/>
      <c r="P335" s="483"/>
      <c r="Q335" s="479"/>
      <c r="R335" s="479"/>
      <c r="S335" s="465" t="s">
        <v>1580</v>
      </c>
      <c r="T335" s="465">
        <v>60</v>
      </c>
      <c r="U335" s="484">
        <v>49401140</v>
      </c>
      <c r="V335" s="465" t="s">
        <v>973</v>
      </c>
      <c r="W335" s="465">
        <v>400</v>
      </c>
      <c r="X335" s="480">
        <v>768</v>
      </c>
      <c r="Y335" s="539">
        <f t="shared" si="15"/>
        <v>307200</v>
      </c>
      <c r="Z335" s="449">
        <v>0.52500000000000002</v>
      </c>
      <c r="AA335" s="681">
        <f t="shared" si="16"/>
        <v>161280</v>
      </c>
      <c r="AB335" s="451"/>
      <c r="AC335" s="452">
        <v>0</v>
      </c>
      <c r="AD335" s="460"/>
      <c r="AE335" s="453"/>
      <c r="AF335" s="695">
        <f t="shared" si="17"/>
        <v>161280</v>
      </c>
      <c r="AG335" s="448" t="s">
        <v>1073</v>
      </c>
      <c r="AH335" s="448"/>
      <c r="AI335" s="454">
        <v>60</v>
      </c>
      <c r="AJ335" s="448" t="s">
        <v>2430</v>
      </c>
      <c r="AK335" s="461" t="s">
        <v>1149</v>
      </c>
      <c r="AL335" s="448">
        <v>75063</v>
      </c>
      <c r="AM335" s="448" t="s">
        <v>52</v>
      </c>
      <c r="AN335" s="448" t="s">
        <v>1076</v>
      </c>
      <c r="AO335" s="448"/>
      <c r="AP335" s="455"/>
      <c r="AQ335" s="455" t="s">
        <v>37</v>
      </c>
      <c r="AR335" s="455"/>
      <c r="AS335" s="456"/>
      <c r="AT335" s="456"/>
      <c r="AU335" s="469"/>
      <c r="AV335" s="449"/>
    </row>
    <row r="336" spans="1:48">
      <c r="A336" s="447"/>
      <c r="B336" s="467">
        <v>44557</v>
      </c>
      <c r="C336" s="447"/>
      <c r="D336" s="466" t="s">
        <v>2368</v>
      </c>
      <c r="E336" s="465" t="s">
        <v>2781</v>
      </c>
      <c r="F336" s="465"/>
      <c r="G336" s="465">
        <v>2022</v>
      </c>
      <c r="H336" s="465" t="s">
        <v>1699</v>
      </c>
      <c r="I336" s="466" t="s">
        <v>1699</v>
      </c>
      <c r="J336" s="479"/>
      <c r="K336" s="477" t="s">
        <v>4486</v>
      </c>
      <c r="L336" s="465" t="s">
        <v>2505</v>
      </c>
      <c r="M336" s="478">
        <v>44545</v>
      </c>
      <c r="N336" s="478">
        <v>44747</v>
      </c>
      <c r="O336" s="478"/>
      <c r="P336" s="483"/>
      <c r="Q336" s="479"/>
      <c r="R336" s="479"/>
      <c r="S336" s="465" t="s">
        <v>1580</v>
      </c>
      <c r="T336" s="465">
        <v>60</v>
      </c>
      <c r="U336" s="484">
        <v>49401140</v>
      </c>
      <c r="V336" s="465" t="s">
        <v>973</v>
      </c>
      <c r="W336" s="465">
        <v>400</v>
      </c>
      <c r="X336" s="480">
        <v>768</v>
      </c>
      <c r="Y336" s="539">
        <f t="shared" si="15"/>
        <v>307200</v>
      </c>
      <c r="Z336" s="449">
        <v>0.52500000000000002</v>
      </c>
      <c r="AA336" s="681">
        <f t="shared" si="16"/>
        <v>161280</v>
      </c>
      <c r="AB336" s="451"/>
      <c r="AC336" s="452">
        <v>0</v>
      </c>
      <c r="AD336" s="460"/>
      <c r="AE336" s="453"/>
      <c r="AF336" s="695">
        <f t="shared" si="17"/>
        <v>161280</v>
      </c>
      <c r="AG336" s="448" t="s">
        <v>1073</v>
      </c>
      <c r="AH336" s="448"/>
      <c r="AI336" s="454">
        <v>60</v>
      </c>
      <c r="AJ336" s="448" t="s">
        <v>2430</v>
      </c>
      <c r="AK336" s="461" t="s">
        <v>1149</v>
      </c>
      <c r="AL336" s="448">
        <v>75063</v>
      </c>
      <c r="AM336" s="448" t="s">
        <v>52</v>
      </c>
      <c r="AN336" s="448" t="s">
        <v>1076</v>
      </c>
      <c r="AO336" s="448"/>
      <c r="AP336" s="455"/>
      <c r="AQ336" s="455" t="s">
        <v>37</v>
      </c>
      <c r="AR336" s="455"/>
      <c r="AS336" s="456"/>
      <c r="AT336" s="456"/>
      <c r="AU336" s="469"/>
      <c r="AV336" s="449"/>
    </row>
    <row r="337" spans="1:48">
      <c r="A337" s="447"/>
      <c r="B337" s="467">
        <v>44557</v>
      </c>
      <c r="C337" s="447"/>
      <c r="D337" s="466" t="s">
        <v>2368</v>
      </c>
      <c r="E337" s="465" t="s">
        <v>2781</v>
      </c>
      <c r="F337" s="465"/>
      <c r="G337" s="465">
        <v>2022</v>
      </c>
      <c r="H337" s="465" t="s">
        <v>1699</v>
      </c>
      <c r="I337" s="466" t="s">
        <v>1699</v>
      </c>
      <c r="J337" s="479"/>
      <c r="K337" s="477" t="s">
        <v>4487</v>
      </c>
      <c r="L337" s="465" t="s">
        <v>2505</v>
      </c>
      <c r="M337" s="478">
        <v>44545</v>
      </c>
      <c r="N337" s="478">
        <v>44751</v>
      </c>
      <c r="O337" s="478"/>
      <c r="P337" s="483"/>
      <c r="Q337" s="479"/>
      <c r="R337" s="479"/>
      <c r="S337" s="465" t="s">
        <v>1580</v>
      </c>
      <c r="T337" s="465">
        <v>60</v>
      </c>
      <c r="U337" s="484">
        <v>49401140</v>
      </c>
      <c r="V337" s="465" t="s">
        <v>973</v>
      </c>
      <c r="W337" s="465">
        <v>400</v>
      </c>
      <c r="X337" s="480">
        <v>768</v>
      </c>
      <c r="Y337" s="539">
        <f t="shared" si="15"/>
        <v>307200</v>
      </c>
      <c r="Z337" s="449">
        <v>0.52500000000000002</v>
      </c>
      <c r="AA337" s="681">
        <f t="shared" si="16"/>
        <v>161280</v>
      </c>
      <c r="AB337" s="451"/>
      <c r="AC337" s="452">
        <v>0</v>
      </c>
      <c r="AD337" s="460"/>
      <c r="AE337" s="453"/>
      <c r="AF337" s="695">
        <f t="shared" si="17"/>
        <v>161280</v>
      </c>
      <c r="AG337" s="448" t="s">
        <v>1073</v>
      </c>
      <c r="AH337" s="448"/>
      <c r="AI337" s="454">
        <v>60</v>
      </c>
      <c r="AJ337" s="448" t="s">
        <v>2430</v>
      </c>
      <c r="AK337" s="461" t="s">
        <v>1149</v>
      </c>
      <c r="AL337" s="448">
        <v>75063</v>
      </c>
      <c r="AM337" s="448" t="s">
        <v>52</v>
      </c>
      <c r="AN337" s="448" t="s">
        <v>1076</v>
      </c>
      <c r="AO337" s="448"/>
      <c r="AP337" s="455"/>
      <c r="AQ337" s="455" t="s">
        <v>37</v>
      </c>
      <c r="AR337" s="455"/>
      <c r="AS337" s="456"/>
      <c r="AT337" s="456"/>
      <c r="AU337" s="469"/>
      <c r="AV337" s="449"/>
    </row>
    <row r="338" spans="1:48">
      <c r="A338" s="447"/>
      <c r="B338" s="467">
        <v>44557</v>
      </c>
      <c r="C338" s="447"/>
      <c r="D338" s="466" t="s">
        <v>2368</v>
      </c>
      <c r="E338" s="465" t="s">
        <v>2781</v>
      </c>
      <c r="F338" s="465"/>
      <c r="G338" s="465">
        <v>2022</v>
      </c>
      <c r="H338" s="465" t="s">
        <v>1699</v>
      </c>
      <c r="I338" s="466" t="s">
        <v>1699</v>
      </c>
      <c r="J338" s="479"/>
      <c r="K338" s="477" t="s">
        <v>4488</v>
      </c>
      <c r="L338" s="465" t="s">
        <v>2505</v>
      </c>
      <c r="M338" s="478">
        <v>44545</v>
      </c>
      <c r="N338" s="478">
        <v>44754</v>
      </c>
      <c r="O338" s="478"/>
      <c r="P338" s="483"/>
      <c r="Q338" s="479"/>
      <c r="R338" s="479"/>
      <c r="S338" s="465" t="s">
        <v>1580</v>
      </c>
      <c r="T338" s="465">
        <v>60</v>
      </c>
      <c r="U338" s="484">
        <v>49401140</v>
      </c>
      <c r="V338" s="465" t="s">
        <v>973</v>
      </c>
      <c r="W338" s="465">
        <v>400</v>
      </c>
      <c r="X338" s="480">
        <v>768</v>
      </c>
      <c r="Y338" s="539">
        <f t="shared" si="15"/>
        <v>307200</v>
      </c>
      <c r="Z338" s="449">
        <v>0.52500000000000002</v>
      </c>
      <c r="AA338" s="681">
        <f t="shared" si="16"/>
        <v>161280</v>
      </c>
      <c r="AB338" s="451"/>
      <c r="AC338" s="452">
        <v>0</v>
      </c>
      <c r="AD338" s="460"/>
      <c r="AE338" s="453"/>
      <c r="AF338" s="695">
        <f t="shared" si="17"/>
        <v>161280</v>
      </c>
      <c r="AG338" s="448" t="s">
        <v>1073</v>
      </c>
      <c r="AH338" s="448"/>
      <c r="AI338" s="454">
        <v>60</v>
      </c>
      <c r="AJ338" s="448" t="s">
        <v>2430</v>
      </c>
      <c r="AK338" s="461" t="s">
        <v>1149</v>
      </c>
      <c r="AL338" s="448">
        <v>75063</v>
      </c>
      <c r="AM338" s="448" t="s">
        <v>52</v>
      </c>
      <c r="AN338" s="448" t="s">
        <v>1076</v>
      </c>
      <c r="AO338" s="448"/>
      <c r="AP338" s="455"/>
      <c r="AQ338" s="455" t="s">
        <v>37</v>
      </c>
      <c r="AR338" s="455"/>
      <c r="AS338" s="456"/>
      <c r="AT338" s="456"/>
      <c r="AU338" s="469"/>
      <c r="AV338" s="449"/>
    </row>
    <row r="339" spans="1:48">
      <c r="A339" s="447"/>
      <c r="B339" s="467">
        <v>44557</v>
      </c>
      <c r="C339" s="447"/>
      <c r="D339" s="466" t="s">
        <v>2368</v>
      </c>
      <c r="E339" s="465" t="s">
        <v>2781</v>
      </c>
      <c r="F339" s="465"/>
      <c r="G339" s="465">
        <v>2022</v>
      </c>
      <c r="H339" s="465" t="s">
        <v>1699</v>
      </c>
      <c r="I339" s="466" t="s">
        <v>1699</v>
      </c>
      <c r="J339" s="479"/>
      <c r="K339" s="477" t="s">
        <v>4489</v>
      </c>
      <c r="L339" s="465" t="s">
        <v>2505</v>
      </c>
      <c r="M339" s="478">
        <v>44545</v>
      </c>
      <c r="N339" s="478">
        <v>44757</v>
      </c>
      <c r="O339" s="478"/>
      <c r="P339" s="483"/>
      <c r="Q339" s="479"/>
      <c r="R339" s="479"/>
      <c r="S339" s="465" t="s">
        <v>1580</v>
      </c>
      <c r="T339" s="465">
        <v>60</v>
      </c>
      <c r="U339" s="484">
        <v>49401140</v>
      </c>
      <c r="V339" s="465" t="s">
        <v>973</v>
      </c>
      <c r="W339" s="465">
        <v>400</v>
      </c>
      <c r="X339" s="480">
        <v>768</v>
      </c>
      <c r="Y339" s="539">
        <f t="shared" si="15"/>
        <v>307200</v>
      </c>
      <c r="Z339" s="449">
        <v>0.52500000000000002</v>
      </c>
      <c r="AA339" s="681">
        <f t="shared" si="16"/>
        <v>161280</v>
      </c>
      <c r="AB339" s="451"/>
      <c r="AC339" s="452">
        <v>0</v>
      </c>
      <c r="AD339" s="460"/>
      <c r="AE339" s="453"/>
      <c r="AF339" s="695">
        <f t="shared" si="17"/>
        <v>161280</v>
      </c>
      <c r="AG339" s="448" t="s">
        <v>1073</v>
      </c>
      <c r="AH339" s="448"/>
      <c r="AI339" s="454">
        <v>60</v>
      </c>
      <c r="AJ339" s="448" t="s">
        <v>2430</v>
      </c>
      <c r="AK339" s="461" t="s">
        <v>1149</v>
      </c>
      <c r="AL339" s="448">
        <v>75063</v>
      </c>
      <c r="AM339" s="448" t="s">
        <v>52</v>
      </c>
      <c r="AN339" s="448" t="s">
        <v>1076</v>
      </c>
      <c r="AO339" s="448"/>
      <c r="AP339" s="455"/>
      <c r="AQ339" s="455" t="s">
        <v>37</v>
      </c>
      <c r="AR339" s="455"/>
      <c r="AS339" s="456"/>
      <c r="AT339" s="456"/>
      <c r="AU339" s="469"/>
      <c r="AV339" s="449"/>
    </row>
    <row r="340" spans="1:48">
      <c r="A340" s="447"/>
      <c r="B340" s="467">
        <v>44557</v>
      </c>
      <c r="C340" s="447"/>
      <c r="D340" s="466" t="s">
        <v>2368</v>
      </c>
      <c r="E340" s="465" t="s">
        <v>2781</v>
      </c>
      <c r="F340" s="465"/>
      <c r="G340" s="465">
        <v>2022</v>
      </c>
      <c r="H340" s="465" t="s">
        <v>1699</v>
      </c>
      <c r="I340" s="466" t="s">
        <v>1699</v>
      </c>
      <c r="J340" s="479"/>
      <c r="K340" s="477" t="s">
        <v>4490</v>
      </c>
      <c r="L340" s="465" t="s">
        <v>2505</v>
      </c>
      <c r="M340" s="478">
        <v>44545</v>
      </c>
      <c r="N340" s="478">
        <v>44775</v>
      </c>
      <c r="O340" s="478"/>
      <c r="P340" s="483"/>
      <c r="Q340" s="479"/>
      <c r="R340" s="479"/>
      <c r="S340" s="465" t="s">
        <v>1580</v>
      </c>
      <c r="T340" s="465">
        <v>60</v>
      </c>
      <c r="U340" s="484">
        <v>49401140</v>
      </c>
      <c r="V340" s="465" t="s">
        <v>2910</v>
      </c>
      <c r="W340" s="465">
        <v>400</v>
      </c>
      <c r="X340" s="480">
        <v>768</v>
      </c>
      <c r="Y340" s="539">
        <f t="shared" si="15"/>
        <v>307200</v>
      </c>
      <c r="Z340" s="449">
        <v>0.52500000000000002</v>
      </c>
      <c r="AA340" s="681">
        <f t="shared" si="16"/>
        <v>161280</v>
      </c>
      <c r="AB340" s="451"/>
      <c r="AC340" s="452">
        <v>0</v>
      </c>
      <c r="AD340" s="460"/>
      <c r="AE340" s="453"/>
      <c r="AF340" s="695">
        <f t="shared" si="17"/>
        <v>161280</v>
      </c>
      <c r="AG340" s="448" t="s">
        <v>1073</v>
      </c>
      <c r="AH340" s="448"/>
      <c r="AI340" s="454">
        <v>60</v>
      </c>
      <c r="AJ340" s="448" t="s">
        <v>2430</v>
      </c>
      <c r="AK340" s="461" t="s">
        <v>1149</v>
      </c>
      <c r="AL340" s="448">
        <v>75063</v>
      </c>
      <c r="AM340" s="448" t="s">
        <v>52</v>
      </c>
      <c r="AN340" s="448" t="s">
        <v>1076</v>
      </c>
      <c r="AO340" s="448"/>
      <c r="AP340" s="455"/>
      <c r="AQ340" s="455" t="s">
        <v>37</v>
      </c>
      <c r="AR340" s="455"/>
      <c r="AS340" s="456"/>
      <c r="AT340" s="456"/>
      <c r="AU340" s="469"/>
      <c r="AV340" s="449"/>
    </row>
    <row r="341" spans="1:48">
      <c r="A341" s="447"/>
      <c r="B341" s="467">
        <v>44557</v>
      </c>
      <c r="C341" s="447"/>
      <c r="D341" s="466" t="s">
        <v>2368</v>
      </c>
      <c r="E341" s="465" t="s">
        <v>2781</v>
      </c>
      <c r="F341" s="465"/>
      <c r="G341" s="465">
        <v>2022</v>
      </c>
      <c r="H341" s="465" t="s">
        <v>1699</v>
      </c>
      <c r="I341" s="466" t="s">
        <v>1699</v>
      </c>
      <c r="J341" s="479"/>
      <c r="K341" s="477" t="s">
        <v>4491</v>
      </c>
      <c r="L341" s="465" t="s">
        <v>2505</v>
      </c>
      <c r="M341" s="478">
        <v>44545</v>
      </c>
      <c r="N341" s="478">
        <v>44778</v>
      </c>
      <c r="O341" s="478"/>
      <c r="P341" s="483"/>
      <c r="Q341" s="479"/>
      <c r="R341" s="479"/>
      <c r="S341" s="465" t="s">
        <v>1580</v>
      </c>
      <c r="T341" s="465">
        <v>60</v>
      </c>
      <c r="U341" s="484">
        <v>49401140</v>
      </c>
      <c r="V341" s="465" t="s">
        <v>2910</v>
      </c>
      <c r="W341" s="465">
        <v>400</v>
      </c>
      <c r="X341" s="480">
        <v>768</v>
      </c>
      <c r="Y341" s="539">
        <f t="shared" si="15"/>
        <v>307200</v>
      </c>
      <c r="Z341" s="449">
        <v>0.52500000000000002</v>
      </c>
      <c r="AA341" s="681">
        <f t="shared" si="16"/>
        <v>161280</v>
      </c>
      <c r="AB341" s="451"/>
      <c r="AC341" s="452">
        <v>0</v>
      </c>
      <c r="AD341" s="460"/>
      <c r="AE341" s="453"/>
      <c r="AF341" s="695">
        <f t="shared" si="17"/>
        <v>161280</v>
      </c>
      <c r="AG341" s="448" t="s">
        <v>1073</v>
      </c>
      <c r="AH341" s="448"/>
      <c r="AI341" s="454">
        <v>60</v>
      </c>
      <c r="AJ341" s="448" t="s">
        <v>2430</v>
      </c>
      <c r="AK341" s="461" t="s">
        <v>1149</v>
      </c>
      <c r="AL341" s="448">
        <v>75063</v>
      </c>
      <c r="AM341" s="448" t="s">
        <v>52</v>
      </c>
      <c r="AN341" s="448" t="s">
        <v>1076</v>
      </c>
      <c r="AO341" s="448"/>
      <c r="AP341" s="455"/>
      <c r="AQ341" s="455" t="s">
        <v>37</v>
      </c>
      <c r="AR341" s="455"/>
      <c r="AS341" s="456"/>
      <c r="AT341" s="456"/>
      <c r="AU341" s="469"/>
      <c r="AV341" s="449"/>
    </row>
    <row r="342" spans="1:48">
      <c r="A342" s="447"/>
      <c r="B342" s="467">
        <v>44557</v>
      </c>
      <c r="C342" s="447"/>
      <c r="D342" s="466" t="s">
        <v>2368</v>
      </c>
      <c r="E342" s="465" t="s">
        <v>2781</v>
      </c>
      <c r="F342" s="465"/>
      <c r="G342" s="465">
        <v>2022</v>
      </c>
      <c r="H342" s="465" t="s">
        <v>1699</v>
      </c>
      <c r="I342" s="466" t="s">
        <v>1699</v>
      </c>
      <c r="J342" s="479"/>
      <c r="K342" s="477" t="s">
        <v>4492</v>
      </c>
      <c r="L342" s="465" t="s">
        <v>2505</v>
      </c>
      <c r="M342" s="478">
        <v>44545</v>
      </c>
      <c r="N342" s="478">
        <v>44782</v>
      </c>
      <c r="O342" s="478"/>
      <c r="P342" s="483"/>
      <c r="Q342" s="479"/>
      <c r="R342" s="479"/>
      <c r="S342" s="465" t="s">
        <v>1580</v>
      </c>
      <c r="T342" s="465">
        <v>60</v>
      </c>
      <c r="U342" s="484">
        <v>49401140</v>
      </c>
      <c r="V342" s="465" t="s">
        <v>2910</v>
      </c>
      <c r="W342" s="465">
        <v>400</v>
      </c>
      <c r="X342" s="480">
        <v>768</v>
      </c>
      <c r="Y342" s="539">
        <f t="shared" si="15"/>
        <v>307200</v>
      </c>
      <c r="Z342" s="449">
        <v>0.52500000000000002</v>
      </c>
      <c r="AA342" s="681">
        <f t="shared" si="16"/>
        <v>161280</v>
      </c>
      <c r="AB342" s="451"/>
      <c r="AC342" s="452">
        <v>0</v>
      </c>
      <c r="AD342" s="460"/>
      <c r="AE342" s="453"/>
      <c r="AF342" s="695">
        <f t="shared" si="17"/>
        <v>161280</v>
      </c>
      <c r="AG342" s="448" t="s">
        <v>1073</v>
      </c>
      <c r="AH342" s="448"/>
      <c r="AI342" s="454">
        <v>60</v>
      </c>
      <c r="AJ342" s="448" t="s">
        <v>2430</v>
      </c>
      <c r="AK342" s="461" t="s">
        <v>1149</v>
      </c>
      <c r="AL342" s="448">
        <v>75063</v>
      </c>
      <c r="AM342" s="448" t="s">
        <v>52</v>
      </c>
      <c r="AN342" s="448" t="s">
        <v>1076</v>
      </c>
      <c r="AO342" s="448"/>
      <c r="AP342" s="455"/>
      <c r="AQ342" s="455" t="s">
        <v>37</v>
      </c>
      <c r="AR342" s="455"/>
      <c r="AS342" s="456"/>
      <c r="AT342" s="456"/>
      <c r="AU342" s="469"/>
      <c r="AV342" s="449"/>
    </row>
    <row r="343" spans="1:48">
      <c r="A343" s="447"/>
      <c r="B343" s="467">
        <v>44557</v>
      </c>
      <c r="C343" s="447"/>
      <c r="D343" s="466" t="s">
        <v>2368</v>
      </c>
      <c r="E343" s="465" t="s">
        <v>2781</v>
      </c>
      <c r="F343" s="465"/>
      <c r="G343" s="465">
        <v>2022</v>
      </c>
      <c r="H343" s="465" t="s">
        <v>1699</v>
      </c>
      <c r="I343" s="466" t="s">
        <v>1699</v>
      </c>
      <c r="J343" s="479"/>
      <c r="K343" s="477" t="s">
        <v>4493</v>
      </c>
      <c r="L343" s="465" t="s">
        <v>2505</v>
      </c>
      <c r="M343" s="478">
        <v>44545</v>
      </c>
      <c r="N343" s="478">
        <v>44785</v>
      </c>
      <c r="O343" s="478"/>
      <c r="P343" s="483"/>
      <c r="Q343" s="479"/>
      <c r="R343" s="479"/>
      <c r="S343" s="465" t="s">
        <v>1580</v>
      </c>
      <c r="T343" s="465">
        <v>60</v>
      </c>
      <c r="U343" s="484">
        <v>49401140</v>
      </c>
      <c r="V343" s="465" t="s">
        <v>2910</v>
      </c>
      <c r="W343" s="465">
        <v>400</v>
      </c>
      <c r="X343" s="480">
        <v>768</v>
      </c>
      <c r="Y343" s="539">
        <f t="shared" si="15"/>
        <v>307200</v>
      </c>
      <c r="Z343" s="449">
        <v>0.52500000000000002</v>
      </c>
      <c r="AA343" s="681">
        <f t="shared" si="16"/>
        <v>161280</v>
      </c>
      <c r="AB343" s="451"/>
      <c r="AC343" s="452">
        <v>0</v>
      </c>
      <c r="AD343" s="460"/>
      <c r="AE343" s="453"/>
      <c r="AF343" s="695">
        <f t="shared" si="17"/>
        <v>161280</v>
      </c>
      <c r="AG343" s="448" t="s">
        <v>1073</v>
      </c>
      <c r="AH343" s="448"/>
      <c r="AI343" s="454">
        <v>60</v>
      </c>
      <c r="AJ343" s="448" t="s">
        <v>2430</v>
      </c>
      <c r="AK343" s="461" t="s">
        <v>1149</v>
      </c>
      <c r="AL343" s="448">
        <v>75063</v>
      </c>
      <c r="AM343" s="448" t="s">
        <v>52</v>
      </c>
      <c r="AN343" s="448" t="s">
        <v>1076</v>
      </c>
      <c r="AO343" s="448"/>
      <c r="AP343" s="455"/>
      <c r="AQ343" s="455" t="s">
        <v>37</v>
      </c>
      <c r="AR343" s="455"/>
      <c r="AS343" s="456"/>
      <c r="AT343" s="456"/>
      <c r="AU343" s="469"/>
      <c r="AV343" s="449"/>
    </row>
    <row r="344" spans="1:48">
      <c r="A344" s="447"/>
      <c r="B344" s="467">
        <v>44557</v>
      </c>
      <c r="C344" s="447"/>
      <c r="D344" s="466" t="s">
        <v>2368</v>
      </c>
      <c r="E344" s="465" t="s">
        <v>2781</v>
      </c>
      <c r="F344" s="465"/>
      <c r="G344" s="465">
        <v>2022</v>
      </c>
      <c r="H344" s="465" t="s">
        <v>1699</v>
      </c>
      <c r="I344" s="466" t="s">
        <v>1699</v>
      </c>
      <c r="J344" s="479"/>
      <c r="K344" s="477" t="s">
        <v>4494</v>
      </c>
      <c r="L344" s="465" t="s">
        <v>2505</v>
      </c>
      <c r="M344" s="478">
        <v>44545</v>
      </c>
      <c r="N344" s="478">
        <v>44788</v>
      </c>
      <c r="O344" s="478"/>
      <c r="P344" s="483"/>
      <c r="Q344" s="479"/>
      <c r="R344" s="479"/>
      <c r="S344" s="465" t="s">
        <v>1580</v>
      </c>
      <c r="T344" s="465">
        <v>60</v>
      </c>
      <c r="U344" s="484">
        <v>49401140</v>
      </c>
      <c r="V344" s="465" t="s">
        <v>2910</v>
      </c>
      <c r="W344" s="465">
        <v>400</v>
      </c>
      <c r="X344" s="480">
        <v>768</v>
      </c>
      <c r="Y344" s="539">
        <f t="shared" si="15"/>
        <v>307200</v>
      </c>
      <c r="Z344" s="449">
        <v>0.52500000000000002</v>
      </c>
      <c r="AA344" s="681">
        <f t="shared" si="16"/>
        <v>161280</v>
      </c>
      <c r="AB344" s="451"/>
      <c r="AC344" s="452">
        <v>0</v>
      </c>
      <c r="AD344" s="460"/>
      <c r="AE344" s="453"/>
      <c r="AF344" s="695">
        <f t="shared" si="17"/>
        <v>161280</v>
      </c>
      <c r="AG344" s="448" t="s">
        <v>1073</v>
      </c>
      <c r="AH344" s="448"/>
      <c r="AI344" s="454">
        <v>60</v>
      </c>
      <c r="AJ344" s="448" t="s">
        <v>2430</v>
      </c>
      <c r="AK344" s="461" t="s">
        <v>1149</v>
      </c>
      <c r="AL344" s="448">
        <v>75063</v>
      </c>
      <c r="AM344" s="448" t="s">
        <v>52</v>
      </c>
      <c r="AN344" s="448" t="s">
        <v>1076</v>
      </c>
      <c r="AO344" s="448"/>
      <c r="AP344" s="455"/>
      <c r="AQ344" s="455" t="s">
        <v>37</v>
      </c>
      <c r="AR344" s="455"/>
      <c r="AS344" s="456"/>
      <c r="AT344" s="456"/>
      <c r="AU344" s="469"/>
      <c r="AV344" s="449"/>
    </row>
    <row r="345" spans="1:48">
      <c r="A345" s="447"/>
      <c r="B345" s="467">
        <v>44557</v>
      </c>
      <c r="C345" s="447"/>
      <c r="D345" s="466" t="s">
        <v>2368</v>
      </c>
      <c r="E345" s="465" t="s">
        <v>2781</v>
      </c>
      <c r="F345" s="465"/>
      <c r="G345" s="465">
        <v>2022</v>
      </c>
      <c r="H345" s="465" t="s">
        <v>1699</v>
      </c>
      <c r="I345" s="466" t="s">
        <v>1699</v>
      </c>
      <c r="J345" s="479"/>
      <c r="K345" s="477" t="s">
        <v>4495</v>
      </c>
      <c r="L345" s="465" t="s">
        <v>2505</v>
      </c>
      <c r="M345" s="478">
        <v>44545</v>
      </c>
      <c r="N345" s="478">
        <v>44806</v>
      </c>
      <c r="O345" s="478"/>
      <c r="P345" s="483"/>
      <c r="Q345" s="479"/>
      <c r="R345" s="479"/>
      <c r="S345" s="465" t="s">
        <v>1580</v>
      </c>
      <c r="T345" s="465">
        <v>60</v>
      </c>
      <c r="U345" s="484">
        <v>49401140</v>
      </c>
      <c r="V345" s="465" t="s">
        <v>2910</v>
      </c>
      <c r="W345" s="465">
        <v>400</v>
      </c>
      <c r="X345" s="480">
        <v>768</v>
      </c>
      <c r="Y345" s="539">
        <f t="shared" si="15"/>
        <v>307200</v>
      </c>
      <c r="Z345" s="449">
        <v>0.52500000000000002</v>
      </c>
      <c r="AA345" s="681">
        <f t="shared" si="16"/>
        <v>161280</v>
      </c>
      <c r="AB345" s="451"/>
      <c r="AC345" s="452">
        <v>0</v>
      </c>
      <c r="AD345" s="460"/>
      <c r="AE345" s="453"/>
      <c r="AF345" s="695">
        <f t="shared" si="17"/>
        <v>161280</v>
      </c>
      <c r="AG345" s="448" t="s">
        <v>1073</v>
      </c>
      <c r="AH345" s="448"/>
      <c r="AI345" s="454">
        <v>60</v>
      </c>
      <c r="AJ345" s="448" t="s">
        <v>2430</v>
      </c>
      <c r="AK345" s="461" t="s">
        <v>1149</v>
      </c>
      <c r="AL345" s="448">
        <v>75063</v>
      </c>
      <c r="AM345" s="448" t="s">
        <v>52</v>
      </c>
      <c r="AN345" s="448" t="s">
        <v>1076</v>
      </c>
      <c r="AO345" s="448"/>
      <c r="AP345" s="455"/>
      <c r="AQ345" s="455" t="s">
        <v>37</v>
      </c>
      <c r="AR345" s="455"/>
      <c r="AS345" s="456"/>
      <c r="AT345" s="456"/>
      <c r="AU345" s="469"/>
      <c r="AV345" s="449"/>
    </row>
    <row r="346" spans="1:48">
      <c r="A346" s="447"/>
      <c r="B346" s="467">
        <v>44557</v>
      </c>
      <c r="C346" s="447"/>
      <c r="D346" s="466" t="s">
        <v>2368</v>
      </c>
      <c r="E346" s="465" t="s">
        <v>2781</v>
      </c>
      <c r="F346" s="465"/>
      <c r="G346" s="465">
        <v>2022</v>
      </c>
      <c r="H346" s="465" t="s">
        <v>1699</v>
      </c>
      <c r="I346" s="466" t="s">
        <v>1699</v>
      </c>
      <c r="J346" s="479"/>
      <c r="K346" s="477" t="s">
        <v>4496</v>
      </c>
      <c r="L346" s="465" t="s">
        <v>2505</v>
      </c>
      <c r="M346" s="478">
        <v>44545</v>
      </c>
      <c r="N346" s="478">
        <v>44809</v>
      </c>
      <c r="O346" s="478"/>
      <c r="P346" s="483"/>
      <c r="Q346" s="479"/>
      <c r="R346" s="479"/>
      <c r="S346" s="465" t="s">
        <v>1580</v>
      </c>
      <c r="T346" s="465">
        <v>60</v>
      </c>
      <c r="U346" s="484">
        <v>49401140</v>
      </c>
      <c r="V346" s="465" t="s">
        <v>2910</v>
      </c>
      <c r="W346" s="465">
        <v>400</v>
      </c>
      <c r="X346" s="480">
        <v>768</v>
      </c>
      <c r="Y346" s="539">
        <f t="shared" si="15"/>
        <v>307200</v>
      </c>
      <c r="Z346" s="449">
        <v>0.52500000000000002</v>
      </c>
      <c r="AA346" s="681">
        <f t="shared" si="16"/>
        <v>161280</v>
      </c>
      <c r="AB346" s="451"/>
      <c r="AC346" s="452">
        <v>0</v>
      </c>
      <c r="AD346" s="460"/>
      <c r="AE346" s="453"/>
      <c r="AF346" s="695">
        <f t="shared" si="17"/>
        <v>161280</v>
      </c>
      <c r="AG346" s="448" t="s">
        <v>1073</v>
      </c>
      <c r="AH346" s="448"/>
      <c r="AI346" s="454">
        <v>60</v>
      </c>
      <c r="AJ346" s="448" t="s">
        <v>2430</v>
      </c>
      <c r="AK346" s="461" t="s">
        <v>1149</v>
      </c>
      <c r="AL346" s="448">
        <v>75063</v>
      </c>
      <c r="AM346" s="448" t="s">
        <v>52</v>
      </c>
      <c r="AN346" s="448" t="s">
        <v>1076</v>
      </c>
      <c r="AO346" s="448"/>
      <c r="AP346" s="455"/>
      <c r="AQ346" s="455" t="s">
        <v>37</v>
      </c>
      <c r="AR346" s="455"/>
      <c r="AS346" s="456"/>
      <c r="AT346" s="456"/>
      <c r="AU346" s="469"/>
      <c r="AV346" s="449"/>
    </row>
    <row r="347" spans="1:48">
      <c r="A347" s="447"/>
      <c r="B347" s="467">
        <v>44557</v>
      </c>
      <c r="C347" s="447"/>
      <c r="D347" s="466" t="s">
        <v>2368</v>
      </c>
      <c r="E347" s="465" t="s">
        <v>2781</v>
      </c>
      <c r="F347" s="465"/>
      <c r="G347" s="465">
        <v>2022</v>
      </c>
      <c r="H347" s="465" t="s">
        <v>1699</v>
      </c>
      <c r="I347" s="466" t="s">
        <v>1699</v>
      </c>
      <c r="J347" s="479"/>
      <c r="K347" s="477" t="s">
        <v>4497</v>
      </c>
      <c r="L347" s="465" t="s">
        <v>2505</v>
      </c>
      <c r="M347" s="478">
        <v>44545</v>
      </c>
      <c r="N347" s="478">
        <v>44813</v>
      </c>
      <c r="O347" s="478"/>
      <c r="P347" s="483"/>
      <c r="Q347" s="479"/>
      <c r="R347" s="479"/>
      <c r="S347" s="465" t="s">
        <v>1580</v>
      </c>
      <c r="T347" s="465">
        <v>60</v>
      </c>
      <c r="U347" s="484">
        <v>49401140</v>
      </c>
      <c r="V347" s="465" t="s">
        <v>2910</v>
      </c>
      <c r="W347" s="465">
        <v>400</v>
      </c>
      <c r="X347" s="480">
        <v>768</v>
      </c>
      <c r="Y347" s="539">
        <f t="shared" si="15"/>
        <v>307200</v>
      </c>
      <c r="Z347" s="449">
        <v>0.52500000000000002</v>
      </c>
      <c r="AA347" s="681">
        <f t="shared" si="16"/>
        <v>161280</v>
      </c>
      <c r="AB347" s="451"/>
      <c r="AC347" s="452">
        <v>0</v>
      </c>
      <c r="AD347" s="460"/>
      <c r="AE347" s="453"/>
      <c r="AF347" s="695">
        <f t="shared" si="17"/>
        <v>161280</v>
      </c>
      <c r="AG347" s="448" t="s">
        <v>1073</v>
      </c>
      <c r="AH347" s="448"/>
      <c r="AI347" s="454">
        <v>60</v>
      </c>
      <c r="AJ347" s="448" t="s">
        <v>2430</v>
      </c>
      <c r="AK347" s="461" t="s">
        <v>1149</v>
      </c>
      <c r="AL347" s="448">
        <v>75063</v>
      </c>
      <c r="AM347" s="448" t="s">
        <v>52</v>
      </c>
      <c r="AN347" s="448" t="s">
        <v>1076</v>
      </c>
      <c r="AO347" s="448"/>
      <c r="AP347" s="455"/>
      <c r="AQ347" s="455" t="s">
        <v>37</v>
      </c>
      <c r="AR347" s="455"/>
      <c r="AS347" s="456"/>
      <c r="AT347" s="456"/>
      <c r="AU347" s="469"/>
      <c r="AV347" s="449"/>
    </row>
    <row r="348" spans="1:48">
      <c r="A348" s="447"/>
      <c r="B348" s="467">
        <v>44557</v>
      </c>
      <c r="C348" s="447"/>
      <c r="D348" s="466" t="s">
        <v>2368</v>
      </c>
      <c r="E348" s="465" t="s">
        <v>2781</v>
      </c>
      <c r="F348" s="465"/>
      <c r="G348" s="465">
        <v>2022</v>
      </c>
      <c r="H348" s="465" t="s">
        <v>1699</v>
      </c>
      <c r="I348" s="466" t="s">
        <v>1699</v>
      </c>
      <c r="J348" s="479"/>
      <c r="K348" s="477" t="s">
        <v>4498</v>
      </c>
      <c r="L348" s="465" t="s">
        <v>2505</v>
      </c>
      <c r="M348" s="478">
        <v>44545</v>
      </c>
      <c r="N348" s="478">
        <v>44816</v>
      </c>
      <c r="O348" s="478"/>
      <c r="P348" s="483"/>
      <c r="Q348" s="479"/>
      <c r="R348" s="479"/>
      <c r="S348" s="465" t="s">
        <v>1580</v>
      </c>
      <c r="T348" s="465">
        <v>60</v>
      </c>
      <c r="U348" s="484">
        <v>49401140</v>
      </c>
      <c r="V348" s="465" t="s">
        <v>2910</v>
      </c>
      <c r="W348" s="465">
        <v>400</v>
      </c>
      <c r="X348" s="480">
        <v>768</v>
      </c>
      <c r="Y348" s="539">
        <f t="shared" si="15"/>
        <v>307200</v>
      </c>
      <c r="Z348" s="449">
        <v>0.52500000000000002</v>
      </c>
      <c r="AA348" s="681">
        <f t="shared" si="16"/>
        <v>161280</v>
      </c>
      <c r="AB348" s="451"/>
      <c r="AC348" s="452">
        <v>0</v>
      </c>
      <c r="AD348" s="460"/>
      <c r="AE348" s="453"/>
      <c r="AF348" s="695">
        <f t="shared" si="17"/>
        <v>161280</v>
      </c>
      <c r="AG348" s="448" t="s">
        <v>1073</v>
      </c>
      <c r="AH348" s="448"/>
      <c r="AI348" s="454">
        <v>60</v>
      </c>
      <c r="AJ348" s="448" t="s">
        <v>2430</v>
      </c>
      <c r="AK348" s="461" t="s">
        <v>1149</v>
      </c>
      <c r="AL348" s="448">
        <v>75063</v>
      </c>
      <c r="AM348" s="448" t="s">
        <v>52</v>
      </c>
      <c r="AN348" s="448" t="s">
        <v>1076</v>
      </c>
      <c r="AO348" s="448"/>
      <c r="AP348" s="455"/>
      <c r="AQ348" s="455" t="s">
        <v>37</v>
      </c>
      <c r="AR348" s="455"/>
      <c r="AS348" s="456"/>
      <c r="AT348" s="456"/>
      <c r="AU348" s="469"/>
      <c r="AV348" s="449"/>
    </row>
    <row r="349" spans="1:48">
      <c r="A349" s="447"/>
      <c r="B349" s="467">
        <v>44557</v>
      </c>
      <c r="C349" s="447"/>
      <c r="D349" s="466" t="s">
        <v>2368</v>
      </c>
      <c r="E349" s="465" t="s">
        <v>2781</v>
      </c>
      <c r="F349" s="465"/>
      <c r="G349" s="465">
        <v>2022</v>
      </c>
      <c r="H349" s="465" t="s">
        <v>1699</v>
      </c>
      <c r="I349" s="466" t="s">
        <v>1699</v>
      </c>
      <c r="J349" s="479"/>
      <c r="K349" s="477" t="s">
        <v>4499</v>
      </c>
      <c r="L349" s="465" t="s">
        <v>2505</v>
      </c>
      <c r="M349" s="478">
        <v>44545</v>
      </c>
      <c r="N349" s="478">
        <v>44819</v>
      </c>
      <c r="O349" s="478"/>
      <c r="P349" s="483"/>
      <c r="Q349" s="479"/>
      <c r="R349" s="479"/>
      <c r="S349" s="465" t="s">
        <v>1580</v>
      </c>
      <c r="T349" s="465">
        <v>60</v>
      </c>
      <c r="U349" s="484">
        <v>49401140</v>
      </c>
      <c r="V349" s="465" t="s">
        <v>2910</v>
      </c>
      <c r="W349" s="465">
        <v>400</v>
      </c>
      <c r="X349" s="480">
        <v>768</v>
      </c>
      <c r="Y349" s="539">
        <f t="shared" si="15"/>
        <v>307200</v>
      </c>
      <c r="Z349" s="449">
        <v>0.52500000000000002</v>
      </c>
      <c r="AA349" s="681">
        <f t="shared" si="16"/>
        <v>161280</v>
      </c>
      <c r="AB349" s="451"/>
      <c r="AC349" s="452">
        <v>0</v>
      </c>
      <c r="AD349" s="460"/>
      <c r="AE349" s="453"/>
      <c r="AF349" s="695">
        <f t="shared" si="17"/>
        <v>161280</v>
      </c>
      <c r="AG349" s="448" t="s">
        <v>1073</v>
      </c>
      <c r="AH349" s="448"/>
      <c r="AI349" s="454">
        <v>60</v>
      </c>
      <c r="AJ349" s="448" t="s">
        <v>2430</v>
      </c>
      <c r="AK349" s="461" t="s">
        <v>1149</v>
      </c>
      <c r="AL349" s="448">
        <v>75063</v>
      </c>
      <c r="AM349" s="448" t="s">
        <v>52</v>
      </c>
      <c r="AN349" s="448" t="s">
        <v>1076</v>
      </c>
      <c r="AO349" s="448"/>
      <c r="AP349" s="455"/>
      <c r="AQ349" s="455" t="s">
        <v>37</v>
      </c>
      <c r="AR349" s="455"/>
      <c r="AS349" s="456"/>
      <c r="AT349" s="456"/>
      <c r="AU349" s="469"/>
      <c r="AV349" s="449"/>
    </row>
    <row r="350" spans="1:48">
      <c r="A350" s="447"/>
      <c r="B350" s="467">
        <v>44557</v>
      </c>
      <c r="C350" s="447"/>
      <c r="D350" s="466" t="s">
        <v>2368</v>
      </c>
      <c r="E350" s="465" t="s">
        <v>2781</v>
      </c>
      <c r="F350" s="465"/>
      <c r="G350" s="465">
        <v>2022</v>
      </c>
      <c r="H350" s="465" t="s">
        <v>1699</v>
      </c>
      <c r="I350" s="466" t="s">
        <v>1699</v>
      </c>
      <c r="J350" s="479"/>
      <c r="K350" s="477" t="s">
        <v>4500</v>
      </c>
      <c r="L350" s="465" t="s">
        <v>2505</v>
      </c>
      <c r="M350" s="478">
        <v>44545</v>
      </c>
      <c r="N350" s="478">
        <v>44823</v>
      </c>
      <c r="O350" s="478"/>
      <c r="P350" s="483"/>
      <c r="Q350" s="479"/>
      <c r="R350" s="479"/>
      <c r="S350" s="465" t="s">
        <v>1580</v>
      </c>
      <c r="T350" s="465">
        <v>60</v>
      </c>
      <c r="U350" s="484">
        <v>49401140</v>
      </c>
      <c r="V350" s="465" t="s">
        <v>2910</v>
      </c>
      <c r="W350" s="465">
        <v>400</v>
      </c>
      <c r="X350" s="480">
        <v>768</v>
      </c>
      <c r="Y350" s="539">
        <f t="shared" si="15"/>
        <v>307200</v>
      </c>
      <c r="Z350" s="449">
        <v>0.52500000000000002</v>
      </c>
      <c r="AA350" s="681">
        <f t="shared" si="16"/>
        <v>161280</v>
      </c>
      <c r="AB350" s="451"/>
      <c r="AC350" s="452">
        <v>0</v>
      </c>
      <c r="AD350" s="460"/>
      <c r="AE350" s="453"/>
      <c r="AF350" s="695">
        <f t="shared" si="17"/>
        <v>161280</v>
      </c>
      <c r="AG350" s="448" t="s">
        <v>1073</v>
      </c>
      <c r="AH350" s="448"/>
      <c r="AI350" s="454">
        <v>60</v>
      </c>
      <c r="AJ350" s="448" t="s">
        <v>2430</v>
      </c>
      <c r="AK350" s="461" t="s">
        <v>1149</v>
      </c>
      <c r="AL350" s="448">
        <v>75063</v>
      </c>
      <c r="AM350" s="448" t="s">
        <v>52</v>
      </c>
      <c r="AN350" s="448" t="s">
        <v>1076</v>
      </c>
      <c r="AO350" s="448"/>
      <c r="AP350" s="455"/>
      <c r="AQ350" s="455" t="s">
        <v>37</v>
      </c>
      <c r="AR350" s="455"/>
      <c r="AS350" s="456"/>
      <c r="AT350" s="456"/>
      <c r="AU350" s="469"/>
      <c r="AV350" s="449"/>
    </row>
    <row r="351" spans="1:48">
      <c r="A351" s="447"/>
      <c r="B351" s="467">
        <v>44557</v>
      </c>
      <c r="C351" s="447"/>
      <c r="D351" s="466" t="s">
        <v>2368</v>
      </c>
      <c r="E351" s="465" t="s">
        <v>2781</v>
      </c>
      <c r="F351" s="465"/>
      <c r="G351" s="465">
        <v>2022</v>
      </c>
      <c r="H351" s="465" t="s">
        <v>1699</v>
      </c>
      <c r="I351" s="466" t="s">
        <v>1699</v>
      </c>
      <c r="J351" s="479"/>
      <c r="K351" s="477" t="s">
        <v>4501</v>
      </c>
      <c r="L351" s="465" t="s">
        <v>2505</v>
      </c>
      <c r="M351" s="478">
        <v>44545</v>
      </c>
      <c r="N351" s="478">
        <v>44835</v>
      </c>
      <c r="O351" s="478"/>
      <c r="P351" s="483"/>
      <c r="Q351" s="479"/>
      <c r="R351" s="479"/>
      <c r="S351" s="465" t="s">
        <v>1580</v>
      </c>
      <c r="T351" s="465">
        <v>60</v>
      </c>
      <c r="U351" s="484">
        <v>49401140</v>
      </c>
      <c r="V351" s="465" t="s">
        <v>2910</v>
      </c>
      <c r="W351" s="465">
        <v>400</v>
      </c>
      <c r="X351" s="480">
        <v>768</v>
      </c>
      <c r="Y351" s="539">
        <f t="shared" si="15"/>
        <v>307200</v>
      </c>
      <c r="Z351" s="449">
        <v>0.52500000000000002</v>
      </c>
      <c r="AA351" s="681">
        <f t="shared" si="16"/>
        <v>161280</v>
      </c>
      <c r="AB351" s="451"/>
      <c r="AC351" s="452">
        <v>0</v>
      </c>
      <c r="AD351" s="460"/>
      <c r="AE351" s="453"/>
      <c r="AF351" s="695">
        <f t="shared" si="17"/>
        <v>161280</v>
      </c>
      <c r="AG351" s="448" t="s">
        <v>1073</v>
      </c>
      <c r="AH351" s="448"/>
      <c r="AI351" s="454">
        <v>60</v>
      </c>
      <c r="AJ351" s="448" t="s">
        <v>2430</v>
      </c>
      <c r="AK351" s="461" t="s">
        <v>1149</v>
      </c>
      <c r="AL351" s="448">
        <v>75063</v>
      </c>
      <c r="AM351" s="448" t="s">
        <v>52</v>
      </c>
      <c r="AN351" s="448" t="s">
        <v>1076</v>
      </c>
      <c r="AO351" s="448"/>
      <c r="AP351" s="455"/>
      <c r="AQ351" s="455" t="s">
        <v>37</v>
      </c>
      <c r="AR351" s="455"/>
      <c r="AS351" s="456"/>
      <c r="AT351" s="456"/>
      <c r="AU351" s="469"/>
      <c r="AV351" s="449"/>
    </row>
    <row r="352" spans="1:48">
      <c r="A352" s="447"/>
      <c r="B352" s="467">
        <v>44557</v>
      </c>
      <c r="C352" s="447"/>
      <c r="D352" s="466" t="s">
        <v>2368</v>
      </c>
      <c r="E352" s="465" t="s">
        <v>2781</v>
      </c>
      <c r="F352" s="465"/>
      <c r="G352" s="465">
        <v>2022</v>
      </c>
      <c r="H352" s="465" t="s">
        <v>1699</v>
      </c>
      <c r="I352" s="466" t="s">
        <v>1699</v>
      </c>
      <c r="J352" s="479"/>
      <c r="K352" s="477" t="s">
        <v>4502</v>
      </c>
      <c r="L352" s="465" t="s">
        <v>2505</v>
      </c>
      <c r="M352" s="478">
        <v>44545</v>
      </c>
      <c r="N352" s="478">
        <v>44837</v>
      </c>
      <c r="O352" s="478"/>
      <c r="P352" s="483"/>
      <c r="Q352" s="479"/>
      <c r="R352" s="479"/>
      <c r="S352" s="465" t="s">
        <v>1580</v>
      </c>
      <c r="T352" s="465">
        <v>60</v>
      </c>
      <c r="U352" s="484">
        <v>49401140</v>
      </c>
      <c r="V352" s="465" t="s">
        <v>2910</v>
      </c>
      <c r="W352" s="465">
        <v>400</v>
      </c>
      <c r="X352" s="480">
        <v>768</v>
      </c>
      <c r="Y352" s="539">
        <f t="shared" si="15"/>
        <v>307200</v>
      </c>
      <c r="Z352" s="449">
        <v>0.52500000000000002</v>
      </c>
      <c r="AA352" s="681">
        <f t="shared" si="16"/>
        <v>161280</v>
      </c>
      <c r="AB352" s="451"/>
      <c r="AC352" s="452">
        <v>0</v>
      </c>
      <c r="AD352" s="460"/>
      <c r="AE352" s="453"/>
      <c r="AF352" s="695">
        <f t="shared" si="17"/>
        <v>161280</v>
      </c>
      <c r="AG352" s="448" t="s">
        <v>1073</v>
      </c>
      <c r="AH352" s="448"/>
      <c r="AI352" s="454">
        <v>60</v>
      </c>
      <c r="AJ352" s="448" t="s">
        <v>2430</v>
      </c>
      <c r="AK352" s="461" t="s">
        <v>1149</v>
      </c>
      <c r="AL352" s="448">
        <v>75063</v>
      </c>
      <c r="AM352" s="448" t="s">
        <v>52</v>
      </c>
      <c r="AN352" s="448" t="s">
        <v>1076</v>
      </c>
      <c r="AO352" s="448"/>
      <c r="AP352" s="455"/>
      <c r="AQ352" s="455" t="s">
        <v>37</v>
      </c>
      <c r="AR352" s="455"/>
      <c r="AS352" s="456"/>
      <c r="AT352" s="456"/>
      <c r="AU352" s="469"/>
      <c r="AV352" s="449"/>
    </row>
    <row r="353" spans="1:48">
      <c r="A353" s="447"/>
      <c r="B353" s="467">
        <v>44557</v>
      </c>
      <c r="C353" s="447"/>
      <c r="D353" s="466" t="s">
        <v>2368</v>
      </c>
      <c r="E353" s="465" t="s">
        <v>2781</v>
      </c>
      <c r="F353" s="465"/>
      <c r="G353" s="465">
        <v>2022</v>
      </c>
      <c r="H353" s="465" t="s">
        <v>1699</v>
      </c>
      <c r="I353" s="466" t="s">
        <v>1699</v>
      </c>
      <c r="J353" s="479"/>
      <c r="K353" s="477" t="s">
        <v>4503</v>
      </c>
      <c r="L353" s="465" t="s">
        <v>2505</v>
      </c>
      <c r="M353" s="478">
        <v>44545</v>
      </c>
      <c r="N353" s="478">
        <v>44840</v>
      </c>
      <c r="O353" s="478"/>
      <c r="P353" s="483"/>
      <c r="Q353" s="479"/>
      <c r="R353" s="479"/>
      <c r="S353" s="465" t="s">
        <v>1580</v>
      </c>
      <c r="T353" s="465">
        <v>60</v>
      </c>
      <c r="U353" s="484">
        <v>49401140</v>
      </c>
      <c r="V353" s="465" t="s">
        <v>2910</v>
      </c>
      <c r="W353" s="465">
        <v>400</v>
      </c>
      <c r="X353" s="480">
        <v>768</v>
      </c>
      <c r="Y353" s="539">
        <f t="shared" si="15"/>
        <v>307200</v>
      </c>
      <c r="Z353" s="449">
        <v>0.52500000000000002</v>
      </c>
      <c r="AA353" s="681">
        <f t="shared" si="16"/>
        <v>161280</v>
      </c>
      <c r="AB353" s="451"/>
      <c r="AC353" s="452">
        <v>0</v>
      </c>
      <c r="AD353" s="460"/>
      <c r="AE353" s="453"/>
      <c r="AF353" s="695">
        <f t="shared" si="17"/>
        <v>161280</v>
      </c>
      <c r="AG353" s="448" t="s">
        <v>1073</v>
      </c>
      <c r="AH353" s="448"/>
      <c r="AI353" s="454">
        <v>60</v>
      </c>
      <c r="AJ353" s="448" t="s">
        <v>2430</v>
      </c>
      <c r="AK353" s="461" t="s">
        <v>1149</v>
      </c>
      <c r="AL353" s="448">
        <v>75063</v>
      </c>
      <c r="AM353" s="448" t="s">
        <v>52</v>
      </c>
      <c r="AN353" s="448" t="s">
        <v>1076</v>
      </c>
      <c r="AO353" s="448"/>
      <c r="AP353" s="455"/>
      <c r="AQ353" s="455" t="s">
        <v>37</v>
      </c>
      <c r="AR353" s="455"/>
      <c r="AS353" s="456"/>
      <c r="AT353" s="456"/>
      <c r="AU353" s="469"/>
      <c r="AV353" s="449"/>
    </row>
    <row r="354" spans="1:48">
      <c r="A354" s="447"/>
      <c r="B354" s="467">
        <v>44557</v>
      </c>
      <c r="C354" s="447"/>
      <c r="D354" s="466" t="s">
        <v>2368</v>
      </c>
      <c r="E354" s="465" t="s">
        <v>2781</v>
      </c>
      <c r="F354" s="465"/>
      <c r="G354" s="465">
        <v>2022</v>
      </c>
      <c r="H354" s="465" t="s">
        <v>1699</v>
      </c>
      <c r="I354" s="466" t="s">
        <v>1699</v>
      </c>
      <c r="J354" s="479"/>
      <c r="K354" s="477" t="s">
        <v>4504</v>
      </c>
      <c r="L354" s="465" t="s">
        <v>2505</v>
      </c>
      <c r="M354" s="478">
        <v>44545</v>
      </c>
      <c r="N354" s="478">
        <v>44844</v>
      </c>
      <c r="O354" s="478"/>
      <c r="P354" s="483"/>
      <c r="Q354" s="479"/>
      <c r="R354" s="479"/>
      <c r="S354" s="465" t="s">
        <v>1580</v>
      </c>
      <c r="T354" s="465">
        <v>60</v>
      </c>
      <c r="U354" s="484">
        <v>49401140</v>
      </c>
      <c r="V354" s="465" t="s">
        <v>2910</v>
      </c>
      <c r="W354" s="465">
        <v>400</v>
      </c>
      <c r="X354" s="480">
        <v>768</v>
      </c>
      <c r="Y354" s="539">
        <f t="shared" si="15"/>
        <v>307200</v>
      </c>
      <c r="Z354" s="449">
        <v>0.52500000000000002</v>
      </c>
      <c r="AA354" s="681">
        <f t="shared" si="16"/>
        <v>161280</v>
      </c>
      <c r="AB354" s="451"/>
      <c r="AC354" s="452">
        <v>0</v>
      </c>
      <c r="AD354" s="460"/>
      <c r="AE354" s="453"/>
      <c r="AF354" s="695">
        <f t="shared" si="17"/>
        <v>161280</v>
      </c>
      <c r="AG354" s="448" t="s">
        <v>1073</v>
      </c>
      <c r="AH354" s="448"/>
      <c r="AI354" s="454">
        <v>60</v>
      </c>
      <c r="AJ354" s="448" t="s">
        <v>2430</v>
      </c>
      <c r="AK354" s="461" t="s">
        <v>1149</v>
      </c>
      <c r="AL354" s="448">
        <v>75063</v>
      </c>
      <c r="AM354" s="448" t="s">
        <v>52</v>
      </c>
      <c r="AN354" s="448" t="s">
        <v>1076</v>
      </c>
      <c r="AO354" s="448"/>
      <c r="AP354" s="455"/>
      <c r="AQ354" s="455" t="s">
        <v>37</v>
      </c>
      <c r="AR354" s="455"/>
      <c r="AS354" s="456"/>
      <c r="AT354" s="456"/>
      <c r="AU354" s="469"/>
      <c r="AV354" s="449"/>
    </row>
    <row r="355" spans="1:48">
      <c r="A355" s="447"/>
      <c r="B355" s="467">
        <v>44557</v>
      </c>
      <c r="C355" s="447"/>
      <c r="D355" s="466" t="s">
        <v>2368</v>
      </c>
      <c r="E355" s="465" t="s">
        <v>2781</v>
      </c>
      <c r="F355" s="465"/>
      <c r="G355" s="465">
        <v>2022</v>
      </c>
      <c r="H355" s="465" t="s">
        <v>1699</v>
      </c>
      <c r="I355" s="466" t="s">
        <v>1699</v>
      </c>
      <c r="J355" s="479"/>
      <c r="K355" s="477" t="s">
        <v>4505</v>
      </c>
      <c r="L355" s="465" t="s">
        <v>2505</v>
      </c>
      <c r="M355" s="478">
        <v>44545</v>
      </c>
      <c r="N355" s="478">
        <v>44847</v>
      </c>
      <c r="O355" s="478"/>
      <c r="P355" s="483"/>
      <c r="Q355" s="479"/>
      <c r="R355" s="479"/>
      <c r="S355" s="465" t="s">
        <v>1580</v>
      </c>
      <c r="T355" s="465">
        <v>60</v>
      </c>
      <c r="U355" s="484">
        <v>49401140</v>
      </c>
      <c r="V355" s="465" t="s">
        <v>2910</v>
      </c>
      <c r="W355" s="465">
        <v>400</v>
      </c>
      <c r="X355" s="480">
        <v>768</v>
      </c>
      <c r="Y355" s="539">
        <f t="shared" si="15"/>
        <v>307200</v>
      </c>
      <c r="Z355" s="449">
        <v>0.52500000000000002</v>
      </c>
      <c r="AA355" s="681">
        <f t="shared" si="16"/>
        <v>161280</v>
      </c>
      <c r="AB355" s="451"/>
      <c r="AC355" s="452">
        <v>0</v>
      </c>
      <c r="AD355" s="460"/>
      <c r="AE355" s="453"/>
      <c r="AF355" s="695">
        <f t="shared" si="17"/>
        <v>161280</v>
      </c>
      <c r="AG355" s="448" t="s">
        <v>1073</v>
      </c>
      <c r="AH355" s="448"/>
      <c r="AI355" s="454">
        <v>60</v>
      </c>
      <c r="AJ355" s="448" t="s">
        <v>2430</v>
      </c>
      <c r="AK355" s="461" t="s">
        <v>1149</v>
      </c>
      <c r="AL355" s="448">
        <v>75063</v>
      </c>
      <c r="AM355" s="448" t="s">
        <v>52</v>
      </c>
      <c r="AN355" s="448" t="s">
        <v>1076</v>
      </c>
      <c r="AO355" s="448"/>
      <c r="AP355" s="455"/>
      <c r="AQ355" s="455" t="s">
        <v>37</v>
      </c>
      <c r="AR355" s="455"/>
      <c r="AS355" s="456"/>
      <c r="AT355" s="456"/>
      <c r="AU355" s="469"/>
      <c r="AV355" s="449"/>
    </row>
    <row r="356" spans="1:48">
      <c r="A356" s="447"/>
      <c r="B356" s="467">
        <v>44557</v>
      </c>
      <c r="C356" s="447"/>
      <c r="D356" s="466" t="s">
        <v>2368</v>
      </c>
      <c r="E356" s="465" t="s">
        <v>2781</v>
      </c>
      <c r="F356" s="465"/>
      <c r="G356" s="465">
        <v>2022</v>
      </c>
      <c r="H356" s="465" t="s">
        <v>1699</v>
      </c>
      <c r="I356" s="466" t="s">
        <v>1699</v>
      </c>
      <c r="J356" s="479"/>
      <c r="K356" s="477" t="s">
        <v>4506</v>
      </c>
      <c r="L356" s="465" t="s">
        <v>2505</v>
      </c>
      <c r="M356" s="478">
        <v>44545</v>
      </c>
      <c r="N356" s="478">
        <v>44850</v>
      </c>
      <c r="O356" s="478"/>
      <c r="P356" s="483"/>
      <c r="Q356" s="479"/>
      <c r="R356" s="479"/>
      <c r="S356" s="465" t="s">
        <v>1580</v>
      </c>
      <c r="T356" s="465">
        <v>60</v>
      </c>
      <c r="U356" s="484">
        <v>49401140</v>
      </c>
      <c r="V356" s="465" t="s">
        <v>2910</v>
      </c>
      <c r="W356" s="465">
        <v>400</v>
      </c>
      <c r="X356" s="480">
        <v>768</v>
      </c>
      <c r="Y356" s="539">
        <f t="shared" si="15"/>
        <v>307200</v>
      </c>
      <c r="Z356" s="449">
        <v>0.52500000000000002</v>
      </c>
      <c r="AA356" s="681">
        <f t="shared" si="16"/>
        <v>161280</v>
      </c>
      <c r="AB356" s="451"/>
      <c r="AC356" s="452">
        <v>0</v>
      </c>
      <c r="AD356" s="460"/>
      <c r="AE356" s="453"/>
      <c r="AF356" s="695">
        <f t="shared" si="17"/>
        <v>161280</v>
      </c>
      <c r="AG356" s="448" t="s">
        <v>1073</v>
      </c>
      <c r="AH356" s="448"/>
      <c r="AI356" s="454">
        <v>60</v>
      </c>
      <c r="AJ356" s="448" t="s">
        <v>2430</v>
      </c>
      <c r="AK356" s="461" t="s">
        <v>1149</v>
      </c>
      <c r="AL356" s="448">
        <v>75063</v>
      </c>
      <c r="AM356" s="448" t="s">
        <v>52</v>
      </c>
      <c r="AN356" s="448" t="s">
        <v>1076</v>
      </c>
      <c r="AO356" s="448"/>
      <c r="AP356" s="455"/>
      <c r="AQ356" s="455" t="s">
        <v>37</v>
      </c>
      <c r="AR356" s="455"/>
      <c r="AS356" s="456"/>
      <c r="AT356" s="456"/>
      <c r="AU356" s="469"/>
      <c r="AV356" s="449"/>
    </row>
    <row r="357" spans="1:48">
      <c r="A357" s="447"/>
      <c r="B357" s="467">
        <v>44557</v>
      </c>
      <c r="C357" s="447"/>
      <c r="D357" s="466" t="s">
        <v>2368</v>
      </c>
      <c r="E357" s="465" t="s">
        <v>2781</v>
      </c>
      <c r="F357" s="465"/>
      <c r="G357" s="465">
        <v>2022</v>
      </c>
      <c r="H357" s="465" t="s">
        <v>1699</v>
      </c>
      <c r="I357" s="466" t="s">
        <v>1699</v>
      </c>
      <c r="J357" s="479"/>
      <c r="K357" s="477" t="s">
        <v>4507</v>
      </c>
      <c r="L357" s="465" t="s">
        <v>2505</v>
      </c>
      <c r="M357" s="478">
        <v>44545</v>
      </c>
      <c r="N357" s="478">
        <v>44854</v>
      </c>
      <c r="O357" s="478"/>
      <c r="P357" s="483"/>
      <c r="Q357" s="479"/>
      <c r="R357" s="479"/>
      <c r="S357" s="465" t="s">
        <v>1580</v>
      </c>
      <c r="T357" s="465">
        <v>60</v>
      </c>
      <c r="U357" s="484">
        <v>49401140</v>
      </c>
      <c r="V357" s="465" t="s">
        <v>2910</v>
      </c>
      <c r="W357" s="465">
        <v>400</v>
      </c>
      <c r="X357" s="480">
        <v>768</v>
      </c>
      <c r="Y357" s="539">
        <f t="shared" si="15"/>
        <v>307200</v>
      </c>
      <c r="Z357" s="449">
        <v>0.52500000000000002</v>
      </c>
      <c r="AA357" s="681">
        <f t="shared" si="16"/>
        <v>161280</v>
      </c>
      <c r="AB357" s="451"/>
      <c r="AC357" s="452">
        <v>0</v>
      </c>
      <c r="AD357" s="460"/>
      <c r="AE357" s="453"/>
      <c r="AF357" s="695">
        <f t="shared" si="17"/>
        <v>161280</v>
      </c>
      <c r="AG357" s="448" t="s">
        <v>1073</v>
      </c>
      <c r="AH357" s="448"/>
      <c r="AI357" s="454">
        <v>60</v>
      </c>
      <c r="AJ357" s="448" t="s">
        <v>2430</v>
      </c>
      <c r="AK357" s="461" t="s">
        <v>1149</v>
      </c>
      <c r="AL357" s="448">
        <v>75063</v>
      </c>
      <c r="AM357" s="448" t="s">
        <v>52</v>
      </c>
      <c r="AN357" s="448" t="s">
        <v>1076</v>
      </c>
      <c r="AO357" s="448"/>
      <c r="AP357" s="455"/>
      <c r="AQ357" s="455" t="s">
        <v>37</v>
      </c>
      <c r="AR357" s="455"/>
      <c r="AS357" s="456"/>
      <c r="AT357" s="456"/>
      <c r="AU357" s="469"/>
      <c r="AV357" s="449"/>
    </row>
    <row r="358" spans="1:48">
      <c r="A358" s="447"/>
      <c r="B358" s="467">
        <v>44557</v>
      </c>
      <c r="C358" s="447"/>
      <c r="D358" s="466" t="s">
        <v>2368</v>
      </c>
      <c r="E358" s="465" t="s">
        <v>2781</v>
      </c>
      <c r="F358" s="465"/>
      <c r="G358" s="465">
        <v>2022</v>
      </c>
      <c r="H358" s="465" t="s">
        <v>1699</v>
      </c>
      <c r="I358" s="466" t="s">
        <v>1699</v>
      </c>
      <c r="J358" s="479"/>
      <c r="K358" s="477" t="s">
        <v>4508</v>
      </c>
      <c r="L358" s="465" t="s">
        <v>2505</v>
      </c>
      <c r="M358" s="478">
        <v>44545</v>
      </c>
      <c r="N358" s="478">
        <v>44866</v>
      </c>
      <c r="O358" s="478"/>
      <c r="P358" s="483"/>
      <c r="Q358" s="479"/>
      <c r="R358" s="479"/>
      <c r="S358" s="465" t="s">
        <v>1580</v>
      </c>
      <c r="T358" s="465">
        <v>60</v>
      </c>
      <c r="U358" s="484">
        <v>49401140</v>
      </c>
      <c r="V358" s="465" t="s">
        <v>2910</v>
      </c>
      <c r="W358" s="465">
        <v>400</v>
      </c>
      <c r="X358" s="480">
        <v>768</v>
      </c>
      <c r="Y358" s="539">
        <f t="shared" si="15"/>
        <v>307200</v>
      </c>
      <c r="Z358" s="449">
        <v>0.52500000000000002</v>
      </c>
      <c r="AA358" s="681">
        <f t="shared" si="16"/>
        <v>161280</v>
      </c>
      <c r="AB358" s="451"/>
      <c r="AC358" s="452">
        <v>0</v>
      </c>
      <c r="AD358" s="460"/>
      <c r="AE358" s="453"/>
      <c r="AF358" s="695">
        <f t="shared" si="17"/>
        <v>161280</v>
      </c>
      <c r="AG358" s="448" t="s">
        <v>1073</v>
      </c>
      <c r="AH358" s="448"/>
      <c r="AI358" s="454">
        <v>60</v>
      </c>
      <c r="AJ358" s="448" t="s">
        <v>2430</v>
      </c>
      <c r="AK358" s="461" t="s">
        <v>1149</v>
      </c>
      <c r="AL358" s="448">
        <v>75063</v>
      </c>
      <c r="AM358" s="448" t="s">
        <v>52</v>
      </c>
      <c r="AN358" s="448" t="s">
        <v>1076</v>
      </c>
      <c r="AO358" s="448"/>
      <c r="AP358" s="455"/>
      <c r="AQ358" s="455" t="s">
        <v>37</v>
      </c>
      <c r="AR358" s="455"/>
      <c r="AS358" s="456"/>
      <c r="AT358" s="456"/>
      <c r="AU358" s="469"/>
      <c r="AV358" s="449"/>
    </row>
    <row r="359" spans="1:48">
      <c r="A359" s="447"/>
      <c r="B359" s="467">
        <v>44557</v>
      </c>
      <c r="C359" s="447"/>
      <c r="D359" s="466" t="s">
        <v>2368</v>
      </c>
      <c r="E359" s="465" t="s">
        <v>2781</v>
      </c>
      <c r="F359" s="465"/>
      <c r="G359" s="465">
        <v>2022</v>
      </c>
      <c r="H359" s="465" t="s">
        <v>1699</v>
      </c>
      <c r="I359" s="466" t="s">
        <v>1699</v>
      </c>
      <c r="J359" s="479"/>
      <c r="K359" s="477" t="s">
        <v>4509</v>
      </c>
      <c r="L359" s="465" t="s">
        <v>2505</v>
      </c>
      <c r="M359" s="478">
        <v>44545</v>
      </c>
      <c r="N359" s="478">
        <v>44868</v>
      </c>
      <c r="O359" s="478"/>
      <c r="P359" s="483"/>
      <c r="Q359" s="479"/>
      <c r="R359" s="479"/>
      <c r="S359" s="465" t="s">
        <v>1580</v>
      </c>
      <c r="T359" s="465">
        <v>60</v>
      </c>
      <c r="U359" s="484">
        <v>49401140</v>
      </c>
      <c r="V359" s="465" t="s">
        <v>2910</v>
      </c>
      <c r="W359" s="465">
        <v>400</v>
      </c>
      <c r="X359" s="480">
        <v>768</v>
      </c>
      <c r="Y359" s="539">
        <f t="shared" si="15"/>
        <v>307200</v>
      </c>
      <c r="Z359" s="449">
        <v>0.52500000000000002</v>
      </c>
      <c r="AA359" s="681">
        <f t="shared" si="16"/>
        <v>161280</v>
      </c>
      <c r="AB359" s="451"/>
      <c r="AC359" s="452">
        <v>0</v>
      </c>
      <c r="AD359" s="460"/>
      <c r="AE359" s="453"/>
      <c r="AF359" s="695">
        <f t="shared" si="17"/>
        <v>161280</v>
      </c>
      <c r="AG359" s="448" t="s">
        <v>1073</v>
      </c>
      <c r="AH359" s="448"/>
      <c r="AI359" s="454">
        <v>60</v>
      </c>
      <c r="AJ359" s="448" t="s">
        <v>2430</v>
      </c>
      <c r="AK359" s="461" t="s">
        <v>1149</v>
      </c>
      <c r="AL359" s="448">
        <v>75063</v>
      </c>
      <c r="AM359" s="448" t="s">
        <v>52</v>
      </c>
      <c r="AN359" s="448" t="s">
        <v>1076</v>
      </c>
      <c r="AO359" s="448"/>
      <c r="AP359" s="455"/>
      <c r="AQ359" s="455" t="s">
        <v>37</v>
      </c>
      <c r="AR359" s="455"/>
      <c r="AS359" s="456"/>
      <c r="AT359" s="456"/>
      <c r="AU359" s="469"/>
      <c r="AV359" s="449"/>
    </row>
    <row r="360" spans="1:48">
      <c r="A360" s="447"/>
      <c r="B360" s="467">
        <v>44557</v>
      </c>
      <c r="C360" s="447"/>
      <c r="D360" s="466" t="s">
        <v>2368</v>
      </c>
      <c r="E360" s="465" t="s">
        <v>2781</v>
      </c>
      <c r="F360" s="465"/>
      <c r="G360" s="465">
        <v>2022</v>
      </c>
      <c r="H360" s="465" t="s">
        <v>1699</v>
      </c>
      <c r="I360" s="466" t="s">
        <v>1699</v>
      </c>
      <c r="J360" s="479"/>
      <c r="K360" s="477" t="s">
        <v>4510</v>
      </c>
      <c r="L360" s="465" t="s">
        <v>2505</v>
      </c>
      <c r="M360" s="478">
        <v>44545</v>
      </c>
      <c r="N360" s="478">
        <v>44871</v>
      </c>
      <c r="O360" s="478"/>
      <c r="P360" s="483"/>
      <c r="Q360" s="479"/>
      <c r="R360" s="479"/>
      <c r="S360" s="465" t="s">
        <v>1580</v>
      </c>
      <c r="T360" s="465">
        <v>60</v>
      </c>
      <c r="U360" s="484">
        <v>49401140</v>
      </c>
      <c r="V360" s="465" t="s">
        <v>2910</v>
      </c>
      <c r="W360" s="465">
        <v>400</v>
      </c>
      <c r="X360" s="480">
        <v>768</v>
      </c>
      <c r="Y360" s="539">
        <f t="shared" si="15"/>
        <v>307200</v>
      </c>
      <c r="Z360" s="449">
        <v>0.52500000000000002</v>
      </c>
      <c r="AA360" s="681">
        <f t="shared" si="16"/>
        <v>161280</v>
      </c>
      <c r="AB360" s="451"/>
      <c r="AC360" s="452">
        <v>0</v>
      </c>
      <c r="AD360" s="460"/>
      <c r="AE360" s="453"/>
      <c r="AF360" s="695">
        <f t="shared" si="17"/>
        <v>161280</v>
      </c>
      <c r="AG360" s="448" t="s">
        <v>1073</v>
      </c>
      <c r="AH360" s="448"/>
      <c r="AI360" s="454">
        <v>60</v>
      </c>
      <c r="AJ360" s="448" t="s">
        <v>2430</v>
      </c>
      <c r="AK360" s="461" t="s">
        <v>1149</v>
      </c>
      <c r="AL360" s="448">
        <v>75063</v>
      </c>
      <c r="AM360" s="448" t="s">
        <v>52</v>
      </c>
      <c r="AN360" s="448" t="s">
        <v>1076</v>
      </c>
      <c r="AO360" s="448"/>
      <c r="AP360" s="455"/>
      <c r="AQ360" s="455" t="s">
        <v>37</v>
      </c>
      <c r="AR360" s="455"/>
      <c r="AS360" s="456"/>
      <c r="AT360" s="456"/>
      <c r="AU360" s="469"/>
      <c r="AV360" s="449"/>
    </row>
    <row r="361" spans="1:48">
      <c r="A361" s="447"/>
      <c r="B361" s="467">
        <v>44557</v>
      </c>
      <c r="C361" s="447"/>
      <c r="D361" s="466" t="s">
        <v>2368</v>
      </c>
      <c r="E361" s="465" t="s">
        <v>2781</v>
      </c>
      <c r="F361" s="465"/>
      <c r="G361" s="465">
        <v>2022</v>
      </c>
      <c r="H361" s="465" t="s">
        <v>1699</v>
      </c>
      <c r="I361" s="466" t="s">
        <v>1699</v>
      </c>
      <c r="J361" s="479"/>
      <c r="K361" s="477" t="s">
        <v>4511</v>
      </c>
      <c r="L361" s="465" t="s">
        <v>2505</v>
      </c>
      <c r="M361" s="478">
        <v>44545</v>
      </c>
      <c r="N361" s="478">
        <v>44876</v>
      </c>
      <c r="O361" s="478"/>
      <c r="P361" s="483"/>
      <c r="Q361" s="479"/>
      <c r="R361" s="479"/>
      <c r="S361" s="465" t="s">
        <v>1580</v>
      </c>
      <c r="T361" s="465">
        <v>60</v>
      </c>
      <c r="U361" s="484">
        <v>49401140</v>
      </c>
      <c r="V361" s="465" t="s">
        <v>2910</v>
      </c>
      <c r="W361" s="465">
        <v>400</v>
      </c>
      <c r="X361" s="480">
        <v>768</v>
      </c>
      <c r="Y361" s="539">
        <f t="shared" si="15"/>
        <v>307200</v>
      </c>
      <c r="Z361" s="449">
        <v>0.52500000000000002</v>
      </c>
      <c r="AA361" s="681">
        <f t="shared" si="16"/>
        <v>161280</v>
      </c>
      <c r="AB361" s="451"/>
      <c r="AC361" s="452">
        <v>0</v>
      </c>
      <c r="AD361" s="460"/>
      <c r="AE361" s="453"/>
      <c r="AF361" s="695">
        <f t="shared" si="17"/>
        <v>161280</v>
      </c>
      <c r="AG361" s="448" t="s">
        <v>1073</v>
      </c>
      <c r="AH361" s="448"/>
      <c r="AI361" s="454">
        <v>60</v>
      </c>
      <c r="AJ361" s="448" t="s">
        <v>2430</v>
      </c>
      <c r="AK361" s="461" t="s">
        <v>1149</v>
      </c>
      <c r="AL361" s="448">
        <v>75063</v>
      </c>
      <c r="AM361" s="448" t="s">
        <v>52</v>
      </c>
      <c r="AN361" s="448" t="s">
        <v>1076</v>
      </c>
      <c r="AO361" s="448"/>
      <c r="AP361" s="455"/>
      <c r="AQ361" s="455" t="s">
        <v>37</v>
      </c>
      <c r="AR361" s="455"/>
      <c r="AS361" s="456"/>
      <c r="AT361" s="456"/>
      <c r="AU361" s="469"/>
      <c r="AV361" s="449"/>
    </row>
    <row r="362" spans="1:48">
      <c r="A362" s="447"/>
      <c r="B362" s="467">
        <v>44557</v>
      </c>
      <c r="C362" s="447"/>
      <c r="D362" s="466" t="s">
        <v>2368</v>
      </c>
      <c r="E362" s="465" t="s">
        <v>2781</v>
      </c>
      <c r="F362" s="465"/>
      <c r="G362" s="465">
        <v>2022</v>
      </c>
      <c r="H362" s="465" t="s">
        <v>1699</v>
      </c>
      <c r="I362" s="466" t="s">
        <v>1699</v>
      </c>
      <c r="J362" s="479"/>
      <c r="K362" s="477" t="s">
        <v>4512</v>
      </c>
      <c r="L362" s="465" t="s">
        <v>2505</v>
      </c>
      <c r="M362" s="478">
        <v>44545</v>
      </c>
      <c r="N362" s="478">
        <v>44878</v>
      </c>
      <c r="O362" s="478"/>
      <c r="P362" s="483"/>
      <c r="Q362" s="479"/>
      <c r="R362" s="479"/>
      <c r="S362" s="465" t="s">
        <v>1580</v>
      </c>
      <c r="T362" s="465">
        <v>60</v>
      </c>
      <c r="U362" s="484">
        <v>49401140</v>
      </c>
      <c r="V362" s="465" t="s">
        <v>2910</v>
      </c>
      <c r="W362" s="465">
        <v>400</v>
      </c>
      <c r="X362" s="480">
        <v>768</v>
      </c>
      <c r="Y362" s="539">
        <f t="shared" si="15"/>
        <v>307200</v>
      </c>
      <c r="Z362" s="449">
        <v>0.52500000000000002</v>
      </c>
      <c r="AA362" s="681">
        <f t="shared" si="16"/>
        <v>161280</v>
      </c>
      <c r="AB362" s="451"/>
      <c r="AC362" s="452">
        <v>0</v>
      </c>
      <c r="AD362" s="460"/>
      <c r="AE362" s="453"/>
      <c r="AF362" s="695">
        <f t="shared" si="17"/>
        <v>161280</v>
      </c>
      <c r="AG362" s="448" t="s">
        <v>1073</v>
      </c>
      <c r="AH362" s="448"/>
      <c r="AI362" s="454">
        <v>60</v>
      </c>
      <c r="AJ362" s="448" t="s">
        <v>2430</v>
      </c>
      <c r="AK362" s="461" t="s">
        <v>1149</v>
      </c>
      <c r="AL362" s="448">
        <v>75063</v>
      </c>
      <c r="AM362" s="448" t="s">
        <v>52</v>
      </c>
      <c r="AN362" s="448" t="s">
        <v>1076</v>
      </c>
      <c r="AO362" s="448"/>
      <c r="AP362" s="455"/>
      <c r="AQ362" s="455" t="s">
        <v>37</v>
      </c>
      <c r="AR362" s="455"/>
      <c r="AS362" s="456"/>
      <c r="AT362" s="456"/>
      <c r="AU362" s="469"/>
      <c r="AV362" s="449"/>
    </row>
    <row r="363" spans="1:48">
      <c r="A363" s="447"/>
      <c r="B363" s="467">
        <v>44557</v>
      </c>
      <c r="C363" s="447"/>
      <c r="D363" s="466" t="s">
        <v>2368</v>
      </c>
      <c r="E363" s="465" t="s">
        <v>2781</v>
      </c>
      <c r="F363" s="465"/>
      <c r="G363" s="465">
        <v>2022</v>
      </c>
      <c r="H363" s="465" t="s">
        <v>1699</v>
      </c>
      <c r="I363" s="466" t="s">
        <v>1699</v>
      </c>
      <c r="J363" s="479"/>
      <c r="K363" s="477" t="s">
        <v>4513</v>
      </c>
      <c r="L363" s="465" t="s">
        <v>2505</v>
      </c>
      <c r="M363" s="478">
        <v>44545</v>
      </c>
      <c r="N363" s="478">
        <v>44881</v>
      </c>
      <c r="O363" s="478"/>
      <c r="P363" s="483"/>
      <c r="Q363" s="479"/>
      <c r="R363" s="479"/>
      <c r="S363" s="465" t="s">
        <v>1580</v>
      </c>
      <c r="T363" s="465">
        <v>60</v>
      </c>
      <c r="U363" s="484">
        <v>49401140</v>
      </c>
      <c r="V363" s="465" t="s">
        <v>2910</v>
      </c>
      <c r="W363" s="465">
        <v>400</v>
      </c>
      <c r="X363" s="480">
        <v>768</v>
      </c>
      <c r="Y363" s="539">
        <f t="shared" si="15"/>
        <v>307200</v>
      </c>
      <c r="Z363" s="449">
        <v>0.52500000000000002</v>
      </c>
      <c r="AA363" s="681">
        <f t="shared" si="16"/>
        <v>161280</v>
      </c>
      <c r="AB363" s="451"/>
      <c r="AC363" s="452">
        <v>0</v>
      </c>
      <c r="AD363" s="460"/>
      <c r="AE363" s="453"/>
      <c r="AF363" s="695">
        <f t="shared" si="17"/>
        <v>161280</v>
      </c>
      <c r="AG363" s="448" t="s">
        <v>1073</v>
      </c>
      <c r="AH363" s="448"/>
      <c r="AI363" s="454">
        <v>60</v>
      </c>
      <c r="AJ363" s="448" t="s">
        <v>2430</v>
      </c>
      <c r="AK363" s="461" t="s">
        <v>1149</v>
      </c>
      <c r="AL363" s="448">
        <v>75063</v>
      </c>
      <c r="AM363" s="448" t="s">
        <v>52</v>
      </c>
      <c r="AN363" s="448" t="s">
        <v>1076</v>
      </c>
      <c r="AO363" s="448"/>
      <c r="AP363" s="455"/>
      <c r="AQ363" s="455" t="s">
        <v>37</v>
      </c>
      <c r="AR363" s="455"/>
      <c r="AS363" s="456"/>
      <c r="AT363" s="456"/>
      <c r="AU363" s="469"/>
      <c r="AV363" s="449"/>
    </row>
    <row r="364" spans="1:48">
      <c r="A364" s="447"/>
      <c r="B364" s="467">
        <v>44557</v>
      </c>
      <c r="C364" s="447"/>
      <c r="D364" s="466" t="s">
        <v>2368</v>
      </c>
      <c r="E364" s="465" t="s">
        <v>2781</v>
      </c>
      <c r="F364" s="465"/>
      <c r="G364" s="465">
        <v>2022</v>
      </c>
      <c r="H364" s="465" t="s">
        <v>1699</v>
      </c>
      <c r="I364" s="466" t="s">
        <v>1699</v>
      </c>
      <c r="J364" s="479"/>
      <c r="K364" s="477" t="s">
        <v>4514</v>
      </c>
      <c r="L364" s="465" t="s">
        <v>2505</v>
      </c>
      <c r="M364" s="478">
        <v>44545</v>
      </c>
      <c r="N364" s="478">
        <v>44885</v>
      </c>
      <c r="O364" s="478"/>
      <c r="P364" s="483"/>
      <c r="Q364" s="479"/>
      <c r="R364" s="479"/>
      <c r="S364" s="465" t="s">
        <v>1580</v>
      </c>
      <c r="T364" s="465">
        <v>60</v>
      </c>
      <c r="U364" s="484">
        <v>49401140</v>
      </c>
      <c r="V364" s="465" t="s">
        <v>2910</v>
      </c>
      <c r="W364" s="465">
        <v>400</v>
      </c>
      <c r="X364" s="480">
        <v>768</v>
      </c>
      <c r="Y364" s="539">
        <f t="shared" si="15"/>
        <v>307200</v>
      </c>
      <c r="Z364" s="449">
        <v>0.52500000000000002</v>
      </c>
      <c r="AA364" s="681">
        <f t="shared" si="16"/>
        <v>161280</v>
      </c>
      <c r="AB364" s="451"/>
      <c r="AC364" s="452">
        <v>0</v>
      </c>
      <c r="AD364" s="460"/>
      <c r="AE364" s="453"/>
      <c r="AF364" s="695">
        <f t="shared" si="17"/>
        <v>161280</v>
      </c>
      <c r="AG364" s="448" t="s">
        <v>1073</v>
      </c>
      <c r="AH364" s="448"/>
      <c r="AI364" s="454">
        <v>60</v>
      </c>
      <c r="AJ364" s="448" t="s">
        <v>2430</v>
      </c>
      <c r="AK364" s="461" t="s">
        <v>1149</v>
      </c>
      <c r="AL364" s="448">
        <v>75063</v>
      </c>
      <c r="AM364" s="448" t="s">
        <v>52</v>
      </c>
      <c r="AN364" s="448" t="s">
        <v>1076</v>
      </c>
      <c r="AO364" s="448"/>
      <c r="AP364" s="455"/>
      <c r="AQ364" s="455" t="s">
        <v>37</v>
      </c>
      <c r="AR364" s="455"/>
      <c r="AS364" s="456"/>
      <c r="AT364" s="456"/>
      <c r="AU364" s="469"/>
      <c r="AV364" s="449"/>
    </row>
    <row r="365" spans="1:48">
      <c r="A365" s="447"/>
      <c r="B365" s="467">
        <v>44557</v>
      </c>
      <c r="C365" s="447"/>
      <c r="D365" s="466" t="s">
        <v>2368</v>
      </c>
      <c r="E365" s="465" t="s">
        <v>2781</v>
      </c>
      <c r="F365" s="465"/>
      <c r="G365" s="465">
        <v>2022</v>
      </c>
      <c r="H365" s="465" t="s">
        <v>1699</v>
      </c>
      <c r="I365" s="466" t="s">
        <v>1699</v>
      </c>
      <c r="J365" s="479"/>
      <c r="K365" s="477" t="s">
        <v>4515</v>
      </c>
      <c r="L365" s="465" t="s">
        <v>2505</v>
      </c>
      <c r="M365" s="478">
        <v>44545</v>
      </c>
      <c r="N365" s="478">
        <v>44896</v>
      </c>
      <c r="O365" s="478"/>
      <c r="P365" s="483"/>
      <c r="Q365" s="479"/>
      <c r="R365" s="479"/>
      <c r="S365" s="465" t="s">
        <v>1580</v>
      </c>
      <c r="T365" s="465">
        <v>60</v>
      </c>
      <c r="U365" s="484">
        <v>49401140</v>
      </c>
      <c r="V365" s="465" t="s">
        <v>2910</v>
      </c>
      <c r="W365" s="465">
        <v>400</v>
      </c>
      <c r="X365" s="480">
        <v>768</v>
      </c>
      <c r="Y365" s="539">
        <f t="shared" si="15"/>
        <v>307200</v>
      </c>
      <c r="Z365" s="449">
        <v>0.52500000000000002</v>
      </c>
      <c r="AA365" s="681">
        <f t="shared" si="16"/>
        <v>161280</v>
      </c>
      <c r="AB365" s="451"/>
      <c r="AC365" s="452">
        <v>0</v>
      </c>
      <c r="AD365" s="460"/>
      <c r="AE365" s="453"/>
      <c r="AF365" s="695">
        <f t="shared" si="17"/>
        <v>161280</v>
      </c>
      <c r="AG365" s="448" t="s">
        <v>1073</v>
      </c>
      <c r="AH365" s="448"/>
      <c r="AI365" s="454">
        <v>60</v>
      </c>
      <c r="AJ365" s="448" t="s">
        <v>2430</v>
      </c>
      <c r="AK365" s="461" t="s">
        <v>1149</v>
      </c>
      <c r="AL365" s="448">
        <v>75063</v>
      </c>
      <c r="AM365" s="448" t="s">
        <v>52</v>
      </c>
      <c r="AN365" s="448" t="s">
        <v>1076</v>
      </c>
      <c r="AO365" s="448"/>
      <c r="AP365" s="455"/>
      <c r="AQ365" s="455" t="s">
        <v>37</v>
      </c>
      <c r="AR365" s="455"/>
      <c r="AS365" s="456"/>
      <c r="AT365" s="456"/>
      <c r="AU365" s="469"/>
      <c r="AV365" s="449"/>
    </row>
    <row r="366" spans="1:48">
      <c r="A366" s="447"/>
      <c r="B366" s="467">
        <v>44557</v>
      </c>
      <c r="C366" s="447"/>
      <c r="D366" s="466" t="s">
        <v>2368</v>
      </c>
      <c r="E366" s="465" t="s">
        <v>2781</v>
      </c>
      <c r="F366" s="465"/>
      <c r="G366" s="465">
        <v>2022</v>
      </c>
      <c r="H366" s="465" t="s">
        <v>1699</v>
      </c>
      <c r="I366" s="466" t="s">
        <v>1699</v>
      </c>
      <c r="J366" s="479"/>
      <c r="K366" s="477" t="s">
        <v>4516</v>
      </c>
      <c r="L366" s="465" t="s">
        <v>2505</v>
      </c>
      <c r="M366" s="478">
        <v>44545</v>
      </c>
      <c r="N366" s="478">
        <v>44898</v>
      </c>
      <c r="O366" s="478"/>
      <c r="P366" s="483"/>
      <c r="Q366" s="479"/>
      <c r="R366" s="479"/>
      <c r="S366" s="465" t="s">
        <v>1580</v>
      </c>
      <c r="T366" s="465">
        <v>60</v>
      </c>
      <c r="U366" s="484">
        <v>49401140</v>
      </c>
      <c r="V366" s="465" t="s">
        <v>2910</v>
      </c>
      <c r="W366" s="465">
        <v>400</v>
      </c>
      <c r="X366" s="480">
        <v>768</v>
      </c>
      <c r="Y366" s="539">
        <f t="shared" si="15"/>
        <v>307200</v>
      </c>
      <c r="Z366" s="449">
        <v>0.52500000000000002</v>
      </c>
      <c r="AA366" s="681">
        <f t="shared" si="16"/>
        <v>161280</v>
      </c>
      <c r="AB366" s="451"/>
      <c r="AC366" s="452">
        <v>0</v>
      </c>
      <c r="AD366" s="460"/>
      <c r="AE366" s="453"/>
      <c r="AF366" s="695">
        <f t="shared" si="17"/>
        <v>161280</v>
      </c>
      <c r="AG366" s="448" t="s">
        <v>1073</v>
      </c>
      <c r="AH366" s="448"/>
      <c r="AI366" s="454">
        <v>60</v>
      </c>
      <c r="AJ366" s="448" t="s">
        <v>2430</v>
      </c>
      <c r="AK366" s="461" t="s">
        <v>1149</v>
      </c>
      <c r="AL366" s="448">
        <v>75063</v>
      </c>
      <c r="AM366" s="448" t="s">
        <v>52</v>
      </c>
      <c r="AN366" s="448" t="s">
        <v>1076</v>
      </c>
      <c r="AO366" s="448"/>
      <c r="AP366" s="455"/>
      <c r="AQ366" s="455" t="s">
        <v>37</v>
      </c>
      <c r="AR366" s="455"/>
      <c r="AS366" s="456"/>
      <c r="AT366" s="456"/>
      <c r="AU366" s="469"/>
      <c r="AV366" s="449"/>
    </row>
    <row r="367" spans="1:48">
      <c r="A367" s="447"/>
      <c r="B367" s="467">
        <v>44557</v>
      </c>
      <c r="C367" s="447"/>
      <c r="D367" s="466" t="s">
        <v>2368</v>
      </c>
      <c r="E367" s="465" t="s">
        <v>2781</v>
      </c>
      <c r="F367" s="465"/>
      <c r="G367" s="465">
        <v>2022</v>
      </c>
      <c r="H367" s="465" t="s">
        <v>1699</v>
      </c>
      <c r="I367" s="466" t="s">
        <v>1699</v>
      </c>
      <c r="J367" s="479"/>
      <c r="K367" s="477" t="s">
        <v>4517</v>
      </c>
      <c r="L367" s="465" t="s">
        <v>2505</v>
      </c>
      <c r="M367" s="478">
        <v>44545</v>
      </c>
      <c r="N367" s="478">
        <v>44849</v>
      </c>
      <c r="O367" s="478"/>
      <c r="P367" s="483"/>
      <c r="Q367" s="479"/>
      <c r="R367" s="479"/>
      <c r="S367" s="465" t="s">
        <v>1580</v>
      </c>
      <c r="T367" s="465">
        <v>60</v>
      </c>
      <c r="U367" s="484">
        <v>49201132</v>
      </c>
      <c r="V367" s="465" t="s">
        <v>986</v>
      </c>
      <c r="W367" s="465">
        <v>360</v>
      </c>
      <c r="X367" s="480">
        <v>832</v>
      </c>
      <c r="Y367" s="539">
        <f t="shared" si="15"/>
        <v>299520</v>
      </c>
      <c r="Z367" s="449">
        <v>0.79</v>
      </c>
      <c r="AA367" s="681">
        <f t="shared" si="16"/>
        <v>236620.80000000002</v>
      </c>
      <c r="AB367" s="451"/>
      <c r="AC367" s="452">
        <v>0</v>
      </c>
      <c r="AD367" s="460"/>
      <c r="AE367" s="453"/>
      <c r="AF367" s="695">
        <f t="shared" si="17"/>
        <v>236620.80000000002</v>
      </c>
      <c r="AG367" s="448" t="s">
        <v>1073</v>
      </c>
      <c r="AH367" s="448"/>
      <c r="AI367" s="454">
        <v>60</v>
      </c>
      <c r="AJ367" s="448" t="s">
        <v>2507</v>
      </c>
      <c r="AK367" s="461" t="s">
        <v>1854</v>
      </c>
      <c r="AL367" s="448">
        <v>97210</v>
      </c>
      <c r="AM367" s="448" t="s">
        <v>52</v>
      </c>
      <c r="AN367" s="448" t="s">
        <v>1076</v>
      </c>
      <c r="AO367" s="448"/>
      <c r="AP367" s="455"/>
      <c r="AQ367" s="455" t="s">
        <v>37</v>
      </c>
      <c r="AR367" s="455"/>
      <c r="AS367" s="456"/>
      <c r="AT367" s="456"/>
      <c r="AU367" s="469"/>
      <c r="AV367" s="449"/>
    </row>
    <row r="368" spans="1:48">
      <c r="A368" s="447"/>
      <c r="B368" s="467">
        <v>44522</v>
      </c>
      <c r="C368" s="447"/>
      <c r="D368" s="466" t="s">
        <v>2368</v>
      </c>
      <c r="E368" s="465" t="s">
        <v>2781</v>
      </c>
      <c r="F368" s="465"/>
      <c r="G368" s="465">
        <v>2022</v>
      </c>
      <c r="H368" s="465" t="s">
        <v>1699</v>
      </c>
      <c r="I368" s="466" t="s">
        <v>1699</v>
      </c>
      <c r="J368" s="479"/>
      <c r="K368" s="477" t="s">
        <v>4518</v>
      </c>
      <c r="L368" s="465" t="s">
        <v>2505</v>
      </c>
      <c r="M368" s="478">
        <v>44505</v>
      </c>
      <c r="N368" s="478">
        <v>44655</v>
      </c>
      <c r="O368" s="478"/>
      <c r="P368" s="483"/>
      <c r="Q368" s="479"/>
      <c r="R368" s="479"/>
      <c r="S368" s="465" t="s">
        <v>1580</v>
      </c>
      <c r="T368" s="465">
        <v>60</v>
      </c>
      <c r="U368" s="484">
        <v>49401140</v>
      </c>
      <c r="V368" s="465" t="s">
        <v>973</v>
      </c>
      <c r="W368" s="465">
        <v>400</v>
      </c>
      <c r="X368" s="480">
        <v>768</v>
      </c>
      <c r="Y368" s="539">
        <f t="shared" si="15"/>
        <v>307200</v>
      </c>
      <c r="Z368" s="449">
        <v>0.52500000000000002</v>
      </c>
      <c r="AA368" s="681">
        <f t="shared" si="16"/>
        <v>161280</v>
      </c>
      <c r="AB368" s="451"/>
      <c r="AC368" s="452">
        <v>0</v>
      </c>
      <c r="AD368" s="460"/>
      <c r="AE368" s="453"/>
      <c r="AF368" s="695">
        <f t="shared" si="17"/>
        <v>161280</v>
      </c>
      <c r="AG368" s="448" t="s">
        <v>1073</v>
      </c>
      <c r="AH368" s="448"/>
      <c r="AI368" s="454" t="s">
        <v>2488</v>
      </c>
      <c r="AJ368" s="448" t="s">
        <v>1821</v>
      </c>
      <c r="AK368" s="461" t="s">
        <v>50</v>
      </c>
      <c r="AL368" s="448" t="s">
        <v>1992</v>
      </c>
      <c r="AM368" s="448" t="s">
        <v>52</v>
      </c>
      <c r="AN368" s="448"/>
      <c r="AO368" s="448"/>
      <c r="AP368" s="455"/>
      <c r="AQ368" s="455" t="s">
        <v>37</v>
      </c>
      <c r="AR368" s="455"/>
      <c r="AS368" s="456"/>
      <c r="AT368" s="456"/>
      <c r="AU368" s="469"/>
      <c r="AV368" s="449"/>
    </row>
    <row r="369" spans="1:48">
      <c r="A369" s="447"/>
      <c r="B369" s="467">
        <v>44522</v>
      </c>
      <c r="C369" s="447"/>
      <c r="D369" s="466" t="s">
        <v>2368</v>
      </c>
      <c r="E369" s="465" t="s">
        <v>2781</v>
      </c>
      <c r="F369" s="465"/>
      <c r="G369" s="465">
        <v>2022</v>
      </c>
      <c r="H369" s="465" t="s">
        <v>1699</v>
      </c>
      <c r="I369" s="466" t="s">
        <v>1699</v>
      </c>
      <c r="J369" s="479"/>
      <c r="K369" s="477" t="s">
        <v>4519</v>
      </c>
      <c r="L369" s="465" t="s">
        <v>2505</v>
      </c>
      <c r="M369" s="478">
        <v>44505</v>
      </c>
      <c r="N369" s="478">
        <v>44662</v>
      </c>
      <c r="O369" s="478"/>
      <c r="P369" s="483"/>
      <c r="Q369" s="479"/>
      <c r="R369" s="479"/>
      <c r="S369" s="465" t="s">
        <v>1580</v>
      </c>
      <c r="T369" s="465">
        <v>60</v>
      </c>
      <c r="U369" s="484">
        <v>49401140</v>
      </c>
      <c r="V369" s="465" t="s">
        <v>973</v>
      </c>
      <c r="W369" s="465">
        <v>400</v>
      </c>
      <c r="X369" s="480">
        <v>768</v>
      </c>
      <c r="Y369" s="539">
        <f t="shared" si="15"/>
        <v>307200</v>
      </c>
      <c r="Z369" s="449">
        <v>0.52500000000000002</v>
      </c>
      <c r="AA369" s="681">
        <f t="shared" si="16"/>
        <v>161280</v>
      </c>
      <c r="AB369" s="451"/>
      <c r="AC369" s="452">
        <v>0</v>
      </c>
      <c r="AD369" s="460"/>
      <c r="AE369" s="453"/>
      <c r="AF369" s="695">
        <f t="shared" si="17"/>
        <v>161280</v>
      </c>
      <c r="AG369" s="448" t="s">
        <v>1073</v>
      </c>
      <c r="AH369" s="448"/>
      <c r="AI369" s="454" t="s">
        <v>2488</v>
      </c>
      <c r="AJ369" s="448" t="s">
        <v>1821</v>
      </c>
      <c r="AK369" s="461" t="s">
        <v>50</v>
      </c>
      <c r="AL369" s="448" t="s">
        <v>1992</v>
      </c>
      <c r="AM369" s="448" t="s">
        <v>52</v>
      </c>
      <c r="AN369" s="448"/>
      <c r="AO369" s="448"/>
      <c r="AP369" s="455"/>
      <c r="AQ369" s="455" t="s">
        <v>37</v>
      </c>
      <c r="AR369" s="455"/>
      <c r="AS369" s="456"/>
      <c r="AT369" s="456"/>
      <c r="AU369" s="469"/>
      <c r="AV369" s="449"/>
    </row>
    <row r="370" spans="1:48">
      <c r="A370" s="447"/>
      <c r="B370" s="467">
        <v>44522</v>
      </c>
      <c r="C370" s="447"/>
      <c r="D370" s="466" t="s">
        <v>2368</v>
      </c>
      <c r="E370" s="465" t="s">
        <v>2781</v>
      </c>
      <c r="F370" s="465"/>
      <c r="G370" s="465">
        <v>2022</v>
      </c>
      <c r="H370" s="465" t="s">
        <v>1699</v>
      </c>
      <c r="I370" s="466" t="s">
        <v>1699</v>
      </c>
      <c r="J370" s="479"/>
      <c r="K370" s="477" t="s">
        <v>4520</v>
      </c>
      <c r="L370" s="465" t="s">
        <v>2505</v>
      </c>
      <c r="M370" s="478">
        <v>44505</v>
      </c>
      <c r="N370" s="478">
        <v>44666</v>
      </c>
      <c r="O370" s="478"/>
      <c r="P370" s="483"/>
      <c r="Q370" s="479"/>
      <c r="R370" s="479"/>
      <c r="S370" s="465" t="s">
        <v>1580</v>
      </c>
      <c r="T370" s="465">
        <v>60</v>
      </c>
      <c r="U370" s="484">
        <v>49401140</v>
      </c>
      <c r="V370" s="465" t="s">
        <v>973</v>
      </c>
      <c r="W370" s="465">
        <v>400</v>
      </c>
      <c r="X370" s="480">
        <v>768</v>
      </c>
      <c r="Y370" s="539">
        <f t="shared" si="15"/>
        <v>307200</v>
      </c>
      <c r="Z370" s="449">
        <v>0.52500000000000002</v>
      </c>
      <c r="AA370" s="681">
        <f t="shared" si="16"/>
        <v>161280</v>
      </c>
      <c r="AB370" s="451"/>
      <c r="AC370" s="452">
        <v>0</v>
      </c>
      <c r="AD370" s="460"/>
      <c r="AE370" s="453"/>
      <c r="AF370" s="695">
        <f t="shared" si="17"/>
        <v>161280</v>
      </c>
      <c r="AG370" s="448" t="s">
        <v>1073</v>
      </c>
      <c r="AH370" s="448"/>
      <c r="AI370" s="454" t="s">
        <v>2488</v>
      </c>
      <c r="AJ370" s="448" t="s">
        <v>2595</v>
      </c>
      <c r="AK370" s="461" t="s">
        <v>50</v>
      </c>
      <c r="AL370" s="448" t="s">
        <v>1992</v>
      </c>
      <c r="AM370" s="448" t="s">
        <v>52</v>
      </c>
      <c r="AN370" s="448"/>
      <c r="AO370" s="448"/>
      <c r="AP370" s="455"/>
      <c r="AQ370" s="455" t="s">
        <v>37</v>
      </c>
      <c r="AR370" s="455"/>
      <c r="AS370" s="456"/>
      <c r="AT370" s="456"/>
      <c r="AU370" s="469"/>
      <c r="AV370" s="449"/>
    </row>
    <row r="371" spans="1:48">
      <c r="A371" s="447"/>
      <c r="B371" s="467">
        <v>44522</v>
      </c>
      <c r="C371" s="447"/>
      <c r="D371" s="466" t="s">
        <v>2368</v>
      </c>
      <c r="E371" s="465" t="s">
        <v>2781</v>
      </c>
      <c r="F371" s="465"/>
      <c r="G371" s="465">
        <v>2022</v>
      </c>
      <c r="H371" s="465" t="s">
        <v>1699</v>
      </c>
      <c r="I371" s="466" t="s">
        <v>1699</v>
      </c>
      <c r="J371" s="479"/>
      <c r="K371" s="477" t="s">
        <v>4521</v>
      </c>
      <c r="L371" s="465" t="s">
        <v>2505</v>
      </c>
      <c r="M371" s="478">
        <v>44505</v>
      </c>
      <c r="N371" s="478">
        <v>44685</v>
      </c>
      <c r="O371" s="478"/>
      <c r="P371" s="483"/>
      <c r="Q371" s="479"/>
      <c r="R371" s="479"/>
      <c r="S371" s="465" t="s">
        <v>1580</v>
      </c>
      <c r="T371" s="465">
        <v>60</v>
      </c>
      <c r="U371" s="484">
        <v>49401140</v>
      </c>
      <c r="V371" s="465" t="s">
        <v>973</v>
      </c>
      <c r="W371" s="465">
        <v>400</v>
      </c>
      <c r="X371" s="480">
        <v>768</v>
      </c>
      <c r="Y371" s="539">
        <f t="shared" si="15"/>
        <v>307200</v>
      </c>
      <c r="Z371" s="449">
        <v>0.52500000000000002</v>
      </c>
      <c r="AA371" s="681">
        <f t="shared" si="16"/>
        <v>161280</v>
      </c>
      <c r="AB371" s="451"/>
      <c r="AC371" s="452">
        <v>0</v>
      </c>
      <c r="AD371" s="460"/>
      <c r="AE371" s="453"/>
      <c r="AF371" s="695">
        <f t="shared" si="17"/>
        <v>161280</v>
      </c>
      <c r="AG371" s="448" t="s">
        <v>1073</v>
      </c>
      <c r="AH371" s="448"/>
      <c r="AI371" s="454" t="s">
        <v>2488</v>
      </c>
      <c r="AJ371" s="448" t="s">
        <v>2595</v>
      </c>
      <c r="AK371" s="461" t="s">
        <v>50</v>
      </c>
      <c r="AL371" s="448" t="s">
        <v>1992</v>
      </c>
      <c r="AM371" s="448" t="s">
        <v>52</v>
      </c>
      <c r="AN371" s="448"/>
      <c r="AO371" s="448"/>
      <c r="AP371" s="455"/>
      <c r="AQ371" s="455" t="s">
        <v>37</v>
      </c>
      <c r="AR371" s="455"/>
      <c r="AS371" s="456"/>
      <c r="AT371" s="456"/>
      <c r="AU371" s="469"/>
      <c r="AV371" s="449"/>
    </row>
    <row r="372" spans="1:48">
      <c r="A372" s="447"/>
      <c r="B372" s="467">
        <v>44522</v>
      </c>
      <c r="C372" s="447"/>
      <c r="D372" s="466" t="s">
        <v>2368</v>
      </c>
      <c r="E372" s="465" t="s">
        <v>2781</v>
      </c>
      <c r="F372" s="465"/>
      <c r="G372" s="465">
        <v>2022</v>
      </c>
      <c r="H372" s="465" t="s">
        <v>1699</v>
      </c>
      <c r="I372" s="466" t="s">
        <v>1699</v>
      </c>
      <c r="J372" s="479"/>
      <c r="K372" s="477" t="s">
        <v>4522</v>
      </c>
      <c r="L372" s="465" t="s">
        <v>2505</v>
      </c>
      <c r="M372" s="478">
        <v>44505</v>
      </c>
      <c r="N372" s="478">
        <v>44692</v>
      </c>
      <c r="O372" s="478"/>
      <c r="P372" s="483"/>
      <c r="Q372" s="479"/>
      <c r="R372" s="479"/>
      <c r="S372" s="465" t="s">
        <v>1580</v>
      </c>
      <c r="T372" s="465">
        <v>60</v>
      </c>
      <c r="U372" s="484">
        <v>49401140</v>
      </c>
      <c r="V372" s="465" t="s">
        <v>973</v>
      </c>
      <c r="W372" s="465">
        <v>400</v>
      </c>
      <c r="X372" s="480">
        <v>768</v>
      </c>
      <c r="Y372" s="539">
        <f t="shared" si="15"/>
        <v>307200</v>
      </c>
      <c r="Z372" s="449">
        <v>0.52500000000000002</v>
      </c>
      <c r="AA372" s="681">
        <f t="shared" si="16"/>
        <v>161280</v>
      </c>
      <c r="AB372" s="451"/>
      <c r="AC372" s="452">
        <v>0</v>
      </c>
      <c r="AD372" s="460"/>
      <c r="AE372" s="453"/>
      <c r="AF372" s="695">
        <f t="shared" si="17"/>
        <v>161280</v>
      </c>
      <c r="AG372" s="448" t="s">
        <v>1073</v>
      </c>
      <c r="AH372" s="448"/>
      <c r="AI372" s="454" t="s">
        <v>2488</v>
      </c>
      <c r="AJ372" s="448" t="s">
        <v>2595</v>
      </c>
      <c r="AK372" s="461" t="s">
        <v>50</v>
      </c>
      <c r="AL372" s="448" t="s">
        <v>1992</v>
      </c>
      <c r="AM372" s="448" t="s">
        <v>52</v>
      </c>
      <c r="AN372" s="448"/>
      <c r="AO372" s="448"/>
      <c r="AP372" s="455"/>
      <c r="AQ372" s="455" t="s">
        <v>37</v>
      </c>
      <c r="AR372" s="455"/>
      <c r="AS372" s="456"/>
      <c r="AT372" s="456"/>
      <c r="AU372" s="469"/>
      <c r="AV372" s="449"/>
    </row>
    <row r="373" spans="1:48">
      <c r="A373" s="447"/>
      <c r="B373" s="467">
        <v>44522</v>
      </c>
      <c r="C373" s="447"/>
      <c r="D373" s="466" t="s">
        <v>2368</v>
      </c>
      <c r="E373" s="465" t="s">
        <v>2781</v>
      </c>
      <c r="F373" s="465"/>
      <c r="G373" s="465">
        <v>2022</v>
      </c>
      <c r="H373" s="465" t="s">
        <v>1699</v>
      </c>
      <c r="I373" s="466" t="s">
        <v>1699</v>
      </c>
      <c r="J373" s="479"/>
      <c r="K373" s="477" t="s">
        <v>4523</v>
      </c>
      <c r="L373" s="465" t="s">
        <v>2505</v>
      </c>
      <c r="M373" s="478">
        <v>44505</v>
      </c>
      <c r="N373" s="478">
        <v>44697</v>
      </c>
      <c r="O373" s="478"/>
      <c r="P373" s="483"/>
      <c r="Q373" s="479"/>
      <c r="R373" s="479"/>
      <c r="S373" s="465" t="s">
        <v>1580</v>
      </c>
      <c r="T373" s="465">
        <v>60</v>
      </c>
      <c r="U373" s="484">
        <v>49401140</v>
      </c>
      <c r="V373" s="465" t="s">
        <v>2529</v>
      </c>
      <c r="W373" s="465">
        <v>400</v>
      </c>
      <c r="X373" s="480">
        <v>768</v>
      </c>
      <c r="Y373" s="539">
        <f t="shared" si="15"/>
        <v>307200</v>
      </c>
      <c r="Z373" s="449">
        <v>0.52500000000000002</v>
      </c>
      <c r="AA373" s="681">
        <f t="shared" si="16"/>
        <v>161280</v>
      </c>
      <c r="AB373" s="451"/>
      <c r="AC373" s="452">
        <v>0</v>
      </c>
      <c r="AD373" s="460"/>
      <c r="AE373" s="453"/>
      <c r="AF373" s="695">
        <f t="shared" si="17"/>
        <v>161280</v>
      </c>
      <c r="AG373" s="448" t="s">
        <v>1073</v>
      </c>
      <c r="AH373" s="448"/>
      <c r="AI373" s="454" t="s">
        <v>2488</v>
      </c>
      <c r="AJ373" s="448" t="s">
        <v>1821</v>
      </c>
      <c r="AK373" s="461" t="s">
        <v>50</v>
      </c>
      <c r="AL373" s="448" t="s">
        <v>1992</v>
      </c>
      <c r="AM373" s="448" t="s">
        <v>52</v>
      </c>
      <c r="AN373" s="448"/>
      <c r="AO373" s="448"/>
      <c r="AP373" s="455"/>
      <c r="AQ373" s="455" t="s">
        <v>37</v>
      </c>
      <c r="AR373" s="455"/>
      <c r="AS373" s="456"/>
      <c r="AT373" s="456"/>
      <c r="AU373" s="469"/>
      <c r="AV373" s="449"/>
    </row>
    <row r="374" spans="1:48">
      <c r="A374" s="447"/>
      <c r="B374" s="467">
        <v>44522</v>
      </c>
      <c r="C374" s="447"/>
      <c r="D374" s="466" t="s">
        <v>2368</v>
      </c>
      <c r="E374" s="465" t="s">
        <v>2781</v>
      </c>
      <c r="F374" s="465"/>
      <c r="G374" s="465">
        <v>2022</v>
      </c>
      <c r="H374" s="465" t="s">
        <v>1699</v>
      </c>
      <c r="I374" s="466" t="s">
        <v>1699</v>
      </c>
      <c r="J374" s="479"/>
      <c r="K374" s="477" t="s">
        <v>4524</v>
      </c>
      <c r="L374" s="465" t="s">
        <v>2505</v>
      </c>
      <c r="M374" s="478">
        <v>44505</v>
      </c>
      <c r="N374" s="478">
        <v>44717</v>
      </c>
      <c r="O374" s="478"/>
      <c r="P374" s="483"/>
      <c r="Q374" s="479"/>
      <c r="R374" s="479"/>
      <c r="S374" s="465" t="s">
        <v>1580</v>
      </c>
      <c r="T374" s="465">
        <v>60</v>
      </c>
      <c r="U374" s="484">
        <v>49401140</v>
      </c>
      <c r="V374" s="465" t="s">
        <v>2529</v>
      </c>
      <c r="W374" s="465">
        <v>400</v>
      </c>
      <c r="X374" s="480">
        <v>768</v>
      </c>
      <c r="Y374" s="539">
        <f t="shared" si="15"/>
        <v>307200</v>
      </c>
      <c r="Z374" s="449">
        <v>0.52500000000000002</v>
      </c>
      <c r="AA374" s="681">
        <f t="shared" si="16"/>
        <v>161280</v>
      </c>
      <c r="AB374" s="451"/>
      <c r="AC374" s="452">
        <v>0</v>
      </c>
      <c r="AD374" s="460"/>
      <c r="AE374" s="453"/>
      <c r="AF374" s="695">
        <f t="shared" si="17"/>
        <v>161280</v>
      </c>
      <c r="AG374" s="448" t="s">
        <v>1073</v>
      </c>
      <c r="AH374" s="448"/>
      <c r="AI374" s="454" t="s">
        <v>2488</v>
      </c>
      <c r="AJ374" s="448" t="s">
        <v>2595</v>
      </c>
      <c r="AK374" s="461" t="s">
        <v>50</v>
      </c>
      <c r="AL374" s="448" t="s">
        <v>1992</v>
      </c>
      <c r="AM374" s="448" t="s">
        <v>52</v>
      </c>
      <c r="AN374" s="448"/>
      <c r="AO374" s="448"/>
      <c r="AP374" s="455"/>
      <c r="AQ374" s="455" t="s">
        <v>37</v>
      </c>
      <c r="AR374" s="455"/>
      <c r="AS374" s="456"/>
      <c r="AT374" s="456"/>
      <c r="AU374" s="469"/>
      <c r="AV374" s="449"/>
    </row>
    <row r="375" spans="1:48">
      <c r="A375" s="447"/>
      <c r="B375" s="467">
        <v>44522</v>
      </c>
      <c r="C375" s="447"/>
      <c r="D375" s="466" t="s">
        <v>2368</v>
      </c>
      <c r="E375" s="465" t="s">
        <v>2781</v>
      </c>
      <c r="F375" s="465"/>
      <c r="G375" s="465">
        <v>2022</v>
      </c>
      <c r="H375" s="465" t="s">
        <v>1699</v>
      </c>
      <c r="I375" s="466" t="s">
        <v>1699</v>
      </c>
      <c r="J375" s="479"/>
      <c r="K375" s="477" t="s">
        <v>4525</v>
      </c>
      <c r="L375" s="465" t="s">
        <v>2505</v>
      </c>
      <c r="M375" s="478">
        <v>44505</v>
      </c>
      <c r="N375" s="478">
        <v>44727</v>
      </c>
      <c r="O375" s="478"/>
      <c r="P375" s="483"/>
      <c r="Q375" s="479"/>
      <c r="R375" s="479"/>
      <c r="S375" s="465" t="s">
        <v>1580</v>
      </c>
      <c r="T375" s="465">
        <v>60</v>
      </c>
      <c r="U375" s="484">
        <v>49401140</v>
      </c>
      <c r="V375" s="465" t="s">
        <v>973</v>
      </c>
      <c r="W375" s="465">
        <v>400</v>
      </c>
      <c r="X375" s="480">
        <v>768</v>
      </c>
      <c r="Y375" s="539">
        <f t="shared" si="15"/>
        <v>307200</v>
      </c>
      <c r="Z375" s="449">
        <v>0.52500000000000002</v>
      </c>
      <c r="AA375" s="681">
        <f t="shared" si="16"/>
        <v>161280</v>
      </c>
      <c r="AB375" s="451"/>
      <c r="AC375" s="452">
        <v>0</v>
      </c>
      <c r="AD375" s="460"/>
      <c r="AE375" s="453"/>
      <c r="AF375" s="695">
        <f t="shared" si="17"/>
        <v>161280</v>
      </c>
      <c r="AG375" s="448" t="s">
        <v>1073</v>
      </c>
      <c r="AH375" s="448"/>
      <c r="AI375" s="454" t="s">
        <v>2488</v>
      </c>
      <c r="AJ375" s="448" t="s">
        <v>2595</v>
      </c>
      <c r="AK375" s="461" t="s">
        <v>50</v>
      </c>
      <c r="AL375" s="448" t="s">
        <v>1992</v>
      </c>
      <c r="AM375" s="448" t="s">
        <v>52</v>
      </c>
      <c r="AN375" s="448"/>
      <c r="AO375" s="448"/>
      <c r="AP375" s="455"/>
      <c r="AQ375" s="455" t="s">
        <v>37</v>
      </c>
      <c r="AR375" s="455"/>
      <c r="AS375" s="456"/>
      <c r="AT375" s="456"/>
      <c r="AU375" s="469"/>
      <c r="AV375" s="449"/>
    </row>
    <row r="376" spans="1:48">
      <c r="A376" s="447"/>
      <c r="B376" s="467">
        <v>44522</v>
      </c>
      <c r="C376" s="447"/>
      <c r="D376" s="466" t="s">
        <v>2368</v>
      </c>
      <c r="E376" s="465" t="s">
        <v>2781</v>
      </c>
      <c r="F376" s="465"/>
      <c r="G376" s="465">
        <v>2022</v>
      </c>
      <c r="H376" s="465" t="s">
        <v>1699</v>
      </c>
      <c r="I376" s="466" t="s">
        <v>1699</v>
      </c>
      <c r="J376" s="479"/>
      <c r="K376" s="477" t="s">
        <v>4526</v>
      </c>
      <c r="L376" s="465" t="s">
        <v>2505</v>
      </c>
      <c r="M376" s="478">
        <v>44505</v>
      </c>
      <c r="N376" s="478">
        <v>44731</v>
      </c>
      <c r="O376" s="478"/>
      <c r="P376" s="483"/>
      <c r="Q376" s="479"/>
      <c r="R376" s="479"/>
      <c r="S376" s="465" t="s">
        <v>1580</v>
      </c>
      <c r="T376" s="465">
        <v>60</v>
      </c>
      <c r="U376" s="484">
        <v>49401140</v>
      </c>
      <c r="V376" s="465" t="s">
        <v>973</v>
      </c>
      <c r="W376" s="465">
        <v>400</v>
      </c>
      <c r="X376" s="480">
        <v>768</v>
      </c>
      <c r="Y376" s="539">
        <f t="shared" si="15"/>
        <v>307200</v>
      </c>
      <c r="Z376" s="449">
        <v>0.52500000000000002</v>
      </c>
      <c r="AA376" s="681">
        <f t="shared" si="16"/>
        <v>161280</v>
      </c>
      <c r="AB376" s="451"/>
      <c r="AC376" s="452">
        <v>0</v>
      </c>
      <c r="AD376" s="460"/>
      <c r="AE376" s="453"/>
      <c r="AF376" s="695">
        <f t="shared" si="17"/>
        <v>161280</v>
      </c>
      <c r="AG376" s="448" t="s">
        <v>1073</v>
      </c>
      <c r="AH376" s="448"/>
      <c r="AI376" s="454" t="s">
        <v>2488</v>
      </c>
      <c r="AJ376" s="448" t="s">
        <v>2595</v>
      </c>
      <c r="AK376" s="461" t="s">
        <v>50</v>
      </c>
      <c r="AL376" s="448" t="s">
        <v>1992</v>
      </c>
      <c r="AM376" s="448" t="s">
        <v>52</v>
      </c>
      <c r="AN376" s="448"/>
      <c r="AO376" s="448"/>
      <c r="AP376" s="455"/>
      <c r="AQ376" s="455" t="s">
        <v>37</v>
      </c>
      <c r="AR376" s="455"/>
      <c r="AS376" s="456"/>
      <c r="AT376" s="456"/>
      <c r="AU376" s="469"/>
      <c r="AV376" s="449"/>
    </row>
    <row r="377" spans="1:48">
      <c r="A377" s="447"/>
      <c r="B377" s="467">
        <v>44557</v>
      </c>
      <c r="C377" s="447"/>
      <c r="D377" s="466" t="s">
        <v>2368</v>
      </c>
      <c r="E377" s="465" t="s">
        <v>2781</v>
      </c>
      <c r="F377" s="465"/>
      <c r="G377" s="465">
        <v>2022</v>
      </c>
      <c r="H377" s="465" t="s">
        <v>1699</v>
      </c>
      <c r="I377" s="466" t="s">
        <v>1699</v>
      </c>
      <c r="J377" s="479"/>
      <c r="K377" s="477" t="s">
        <v>4527</v>
      </c>
      <c r="L377" s="465" t="s">
        <v>2505</v>
      </c>
      <c r="M377" s="478">
        <v>44545</v>
      </c>
      <c r="N377" s="478">
        <v>44849</v>
      </c>
      <c r="O377" s="478"/>
      <c r="P377" s="483"/>
      <c r="Q377" s="479"/>
      <c r="R377" s="479"/>
      <c r="S377" s="465" t="s">
        <v>1580</v>
      </c>
      <c r="T377" s="465">
        <v>60</v>
      </c>
      <c r="U377" s="484">
        <v>49201132</v>
      </c>
      <c r="V377" s="465" t="s">
        <v>986</v>
      </c>
      <c r="W377" s="465">
        <v>360</v>
      </c>
      <c r="X377" s="480">
        <v>832</v>
      </c>
      <c r="Y377" s="539">
        <f t="shared" si="15"/>
        <v>299520</v>
      </c>
      <c r="Z377" s="449">
        <v>0.505</v>
      </c>
      <c r="AA377" s="681">
        <f t="shared" si="16"/>
        <v>151257.60000000001</v>
      </c>
      <c r="AB377" s="451"/>
      <c r="AC377" s="452">
        <v>0</v>
      </c>
      <c r="AD377" s="460"/>
      <c r="AE377" s="453"/>
      <c r="AF377" s="695">
        <f t="shared" si="17"/>
        <v>151257.60000000001</v>
      </c>
      <c r="AG377" s="448" t="s">
        <v>1073</v>
      </c>
      <c r="AH377" s="448"/>
      <c r="AI377" s="454">
        <v>60</v>
      </c>
      <c r="AJ377" s="448" t="s">
        <v>1821</v>
      </c>
      <c r="AK377" s="461" t="s">
        <v>50</v>
      </c>
      <c r="AL377" s="448">
        <v>95834</v>
      </c>
      <c r="AM377" s="448" t="s">
        <v>52</v>
      </c>
      <c r="AN377" s="448" t="s">
        <v>1076</v>
      </c>
      <c r="AO377" s="448"/>
      <c r="AP377" s="455"/>
      <c r="AQ377" s="455" t="s">
        <v>37</v>
      </c>
      <c r="AR377" s="455"/>
      <c r="AS377" s="456"/>
      <c r="AT377" s="456"/>
      <c r="AU377" s="469"/>
      <c r="AV377" s="449"/>
    </row>
    <row r="378" spans="1:48">
      <c r="A378" s="447"/>
      <c r="B378" s="467">
        <v>44557</v>
      </c>
      <c r="C378" s="447"/>
      <c r="D378" s="466" t="s">
        <v>2368</v>
      </c>
      <c r="E378" s="465" t="s">
        <v>2781</v>
      </c>
      <c r="F378" s="465"/>
      <c r="G378" s="465">
        <v>2022</v>
      </c>
      <c r="H378" s="465" t="s">
        <v>1699</v>
      </c>
      <c r="I378" s="466" t="s">
        <v>1699</v>
      </c>
      <c r="J378" s="479"/>
      <c r="K378" s="477" t="s">
        <v>4528</v>
      </c>
      <c r="L378" s="465" t="s">
        <v>2505</v>
      </c>
      <c r="M378" s="478">
        <v>44544</v>
      </c>
      <c r="N378" s="478">
        <v>44717</v>
      </c>
      <c r="O378" s="478"/>
      <c r="P378" s="483"/>
      <c r="Q378" s="479"/>
      <c r="R378" s="479"/>
      <c r="S378" s="465" t="s">
        <v>1580</v>
      </c>
      <c r="T378" s="465">
        <v>60</v>
      </c>
      <c r="U378" s="484">
        <v>49401140</v>
      </c>
      <c r="V378" s="465" t="s">
        <v>2529</v>
      </c>
      <c r="W378" s="465">
        <v>400</v>
      </c>
      <c r="X378" s="480">
        <v>768</v>
      </c>
      <c r="Y378" s="539">
        <f t="shared" si="15"/>
        <v>307200</v>
      </c>
      <c r="Z378" s="449">
        <v>0.52500000000000002</v>
      </c>
      <c r="AA378" s="681">
        <f t="shared" si="16"/>
        <v>161280</v>
      </c>
      <c r="AB378" s="451"/>
      <c r="AC378" s="452">
        <v>0</v>
      </c>
      <c r="AD378" s="460"/>
      <c r="AE378" s="453"/>
      <c r="AF378" s="695">
        <f t="shared" si="17"/>
        <v>161280</v>
      </c>
      <c r="AG378" s="448" t="s">
        <v>1073</v>
      </c>
      <c r="AH378" s="448"/>
      <c r="AI378" s="454" t="s">
        <v>2488</v>
      </c>
      <c r="AJ378" s="448" t="s">
        <v>1891</v>
      </c>
      <c r="AK378" s="461" t="s">
        <v>50</v>
      </c>
      <c r="AL378" s="448">
        <v>93722</v>
      </c>
      <c r="AM378" s="448" t="s">
        <v>52</v>
      </c>
      <c r="AN378" s="448" t="s">
        <v>1076</v>
      </c>
      <c r="AO378" s="448"/>
      <c r="AP378" s="455"/>
      <c r="AQ378" s="455" t="s">
        <v>37</v>
      </c>
      <c r="AR378" s="455"/>
      <c r="AS378" s="456"/>
      <c r="AT378" s="456"/>
      <c r="AU378" s="469"/>
      <c r="AV378" s="449"/>
    </row>
    <row r="379" spans="1:48">
      <c r="A379" s="447"/>
      <c r="B379" s="467">
        <v>44557</v>
      </c>
      <c r="C379" s="447"/>
      <c r="D379" s="466" t="s">
        <v>2368</v>
      </c>
      <c r="E379" s="465" t="s">
        <v>2781</v>
      </c>
      <c r="F379" s="465"/>
      <c r="G379" s="465">
        <v>2022</v>
      </c>
      <c r="H379" s="465" t="s">
        <v>1699</v>
      </c>
      <c r="I379" s="466" t="s">
        <v>1699</v>
      </c>
      <c r="J379" s="479"/>
      <c r="K379" s="477" t="s">
        <v>4529</v>
      </c>
      <c r="L379" s="465" t="s">
        <v>2505</v>
      </c>
      <c r="M379" s="478">
        <v>44545</v>
      </c>
      <c r="N379" s="478">
        <v>44849</v>
      </c>
      <c r="O379" s="478"/>
      <c r="P379" s="483"/>
      <c r="Q379" s="479"/>
      <c r="R379" s="479"/>
      <c r="S379" s="465" t="s">
        <v>1580</v>
      </c>
      <c r="T379" s="465">
        <v>60</v>
      </c>
      <c r="U379" s="484">
        <v>49401140</v>
      </c>
      <c r="V379" s="465" t="s">
        <v>973</v>
      </c>
      <c r="W379" s="465">
        <v>400</v>
      </c>
      <c r="X379" s="480">
        <v>768</v>
      </c>
      <c r="Y379" s="539">
        <f t="shared" si="15"/>
        <v>307200</v>
      </c>
      <c r="Z379" s="449">
        <v>0.52500000000000002</v>
      </c>
      <c r="AA379" s="681">
        <f t="shared" si="16"/>
        <v>161280</v>
      </c>
      <c r="AB379" s="451"/>
      <c r="AC379" s="452">
        <v>0</v>
      </c>
      <c r="AD379" s="460"/>
      <c r="AE379" s="453"/>
      <c r="AF379" s="695">
        <f t="shared" si="17"/>
        <v>161280</v>
      </c>
      <c r="AG379" s="448" t="s">
        <v>1073</v>
      </c>
      <c r="AH379" s="448"/>
      <c r="AI379" s="454">
        <v>60</v>
      </c>
      <c r="AJ379" s="448" t="s">
        <v>1891</v>
      </c>
      <c r="AK379" s="461" t="s">
        <v>50</v>
      </c>
      <c r="AL379" s="448">
        <v>93722</v>
      </c>
      <c r="AM379" s="448" t="s">
        <v>52</v>
      </c>
      <c r="AN379" s="448" t="s">
        <v>1076</v>
      </c>
      <c r="AO379" s="448"/>
      <c r="AP379" s="455"/>
      <c r="AQ379" s="455" t="s">
        <v>37</v>
      </c>
      <c r="AR379" s="455"/>
      <c r="AS379" s="456"/>
      <c r="AT379" s="456"/>
      <c r="AU379" s="469"/>
      <c r="AV379" s="449"/>
    </row>
    <row r="380" spans="1:48">
      <c r="A380" s="447"/>
      <c r="B380" s="467">
        <v>44522</v>
      </c>
      <c r="C380" s="447"/>
      <c r="D380" s="466" t="s">
        <v>2368</v>
      </c>
      <c r="E380" s="465" t="s">
        <v>2781</v>
      </c>
      <c r="F380" s="465"/>
      <c r="G380" s="465">
        <v>2022</v>
      </c>
      <c r="H380" s="465" t="s">
        <v>1699</v>
      </c>
      <c r="I380" s="466" t="s">
        <v>1699</v>
      </c>
      <c r="J380" s="479"/>
      <c r="K380" s="477" t="s">
        <v>4530</v>
      </c>
      <c r="L380" s="465" t="s">
        <v>2505</v>
      </c>
      <c r="M380" s="478">
        <v>44505</v>
      </c>
      <c r="N380" s="478">
        <v>44661</v>
      </c>
      <c r="O380" s="478"/>
      <c r="P380" s="483"/>
      <c r="Q380" s="479"/>
      <c r="R380" s="479"/>
      <c r="S380" s="465" t="s">
        <v>1580</v>
      </c>
      <c r="T380" s="465">
        <v>60</v>
      </c>
      <c r="U380" s="484">
        <v>49401140</v>
      </c>
      <c r="V380" s="465" t="s">
        <v>973</v>
      </c>
      <c r="W380" s="465">
        <v>400</v>
      </c>
      <c r="X380" s="480">
        <v>768</v>
      </c>
      <c r="Y380" s="539">
        <f t="shared" si="15"/>
        <v>307200</v>
      </c>
      <c r="Z380" s="449">
        <v>0.52500000000000002</v>
      </c>
      <c r="AA380" s="681">
        <f t="shared" si="16"/>
        <v>161280</v>
      </c>
      <c r="AB380" s="451"/>
      <c r="AC380" s="452">
        <v>0</v>
      </c>
      <c r="AD380" s="460"/>
      <c r="AE380" s="453"/>
      <c r="AF380" s="695">
        <f t="shared" si="17"/>
        <v>161280</v>
      </c>
      <c r="AG380" s="448" t="s">
        <v>1073</v>
      </c>
      <c r="AH380" s="448"/>
      <c r="AI380" s="454" t="s">
        <v>2488</v>
      </c>
      <c r="AJ380" s="448" t="s">
        <v>2399</v>
      </c>
      <c r="AK380" s="461" t="s">
        <v>50</v>
      </c>
      <c r="AL380" s="448" t="s">
        <v>4531</v>
      </c>
      <c r="AM380" s="448" t="s">
        <v>52</v>
      </c>
      <c r="AN380" s="448"/>
      <c r="AO380" s="448"/>
      <c r="AP380" s="455"/>
      <c r="AQ380" s="455" t="s">
        <v>37</v>
      </c>
      <c r="AR380" s="455"/>
      <c r="AS380" s="456"/>
      <c r="AT380" s="456"/>
      <c r="AU380" s="469"/>
      <c r="AV380" s="449"/>
    </row>
    <row r="381" spans="1:48">
      <c r="A381" s="447"/>
      <c r="B381" s="467">
        <v>44522</v>
      </c>
      <c r="C381" s="447"/>
      <c r="D381" s="466" t="s">
        <v>2368</v>
      </c>
      <c r="E381" s="465" t="s">
        <v>2781</v>
      </c>
      <c r="F381" s="465"/>
      <c r="G381" s="465">
        <v>2022</v>
      </c>
      <c r="H381" s="465" t="s">
        <v>1699</v>
      </c>
      <c r="I381" s="466" t="s">
        <v>1699</v>
      </c>
      <c r="J381" s="479"/>
      <c r="K381" s="477" t="s">
        <v>4532</v>
      </c>
      <c r="L381" s="465" t="s">
        <v>2505</v>
      </c>
      <c r="M381" s="478">
        <v>44505</v>
      </c>
      <c r="N381" s="478">
        <v>44722</v>
      </c>
      <c r="O381" s="478"/>
      <c r="P381" s="483"/>
      <c r="Q381" s="479"/>
      <c r="R381" s="479"/>
      <c r="S381" s="465" t="s">
        <v>1580</v>
      </c>
      <c r="T381" s="465">
        <v>60</v>
      </c>
      <c r="U381" s="484">
        <v>49401140</v>
      </c>
      <c r="V381" s="465" t="s">
        <v>973</v>
      </c>
      <c r="W381" s="465">
        <v>400</v>
      </c>
      <c r="X381" s="480">
        <v>768</v>
      </c>
      <c r="Y381" s="539">
        <f t="shared" si="15"/>
        <v>307200</v>
      </c>
      <c r="Z381" s="449">
        <v>0.52500000000000002</v>
      </c>
      <c r="AA381" s="681">
        <f t="shared" si="16"/>
        <v>161280</v>
      </c>
      <c r="AB381" s="451"/>
      <c r="AC381" s="452">
        <v>0</v>
      </c>
      <c r="AD381" s="460"/>
      <c r="AE381" s="453"/>
      <c r="AF381" s="695">
        <f t="shared" si="17"/>
        <v>161280</v>
      </c>
      <c r="AG381" s="448" t="s">
        <v>1073</v>
      </c>
      <c r="AH381" s="448"/>
      <c r="AI381" s="454" t="s">
        <v>2488</v>
      </c>
      <c r="AJ381" s="448" t="s">
        <v>2399</v>
      </c>
      <c r="AK381" s="461" t="s">
        <v>50</v>
      </c>
      <c r="AL381" s="448" t="s">
        <v>4531</v>
      </c>
      <c r="AM381" s="448" t="s">
        <v>52</v>
      </c>
      <c r="AN381" s="448"/>
      <c r="AO381" s="448"/>
      <c r="AP381" s="455"/>
      <c r="AQ381" s="455" t="s">
        <v>37</v>
      </c>
      <c r="AR381" s="455"/>
      <c r="AS381" s="456"/>
      <c r="AT381" s="456"/>
      <c r="AU381" s="469"/>
      <c r="AV381" s="449"/>
    </row>
    <row r="382" spans="1:48">
      <c r="A382" s="447"/>
      <c r="B382" s="467">
        <v>44557</v>
      </c>
      <c r="C382" s="447"/>
      <c r="D382" s="466" t="s">
        <v>2368</v>
      </c>
      <c r="E382" s="465" t="s">
        <v>2781</v>
      </c>
      <c r="F382" s="465"/>
      <c r="G382" s="465">
        <v>2022</v>
      </c>
      <c r="H382" s="465" t="s">
        <v>1699</v>
      </c>
      <c r="I382" s="466" t="s">
        <v>1699</v>
      </c>
      <c r="J382" s="479"/>
      <c r="K382" s="477" t="s">
        <v>4533</v>
      </c>
      <c r="L382" s="465" t="s">
        <v>2505</v>
      </c>
      <c r="M382" s="478">
        <v>44544</v>
      </c>
      <c r="N382" s="478">
        <v>44747</v>
      </c>
      <c r="O382" s="478"/>
      <c r="P382" s="483"/>
      <c r="Q382" s="479"/>
      <c r="R382" s="479"/>
      <c r="S382" s="465" t="s">
        <v>1580</v>
      </c>
      <c r="T382" s="465">
        <v>60</v>
      </c>
      <c r="U382" s="484">
        <v>49401140</v>
      </c>
      <c r="V382" s="465" t="s">
        <v>2529</v>
      </c>
      <c r="W382" s="465">
        <v>400</v>
      </c>
      <c r="X382" s="480">
        <v>768</v>
      </c>
      <c r="Y382" s="539">
        <f t="shared" si="15"/>
        <v>307200</v>
      </c>
      <c r="Z382" s="449">
        <v>0.52500000000000002</v>
      </c>
      <c r="AA382" s="681">
        <f t="shared" si="16"/>
        <v>161280</v>
      </c>
      <c r="AB382" s="451"/>
      <c r="AC382" s="452">
        <v>0</v>
      </c>
      <c r="AD382" s="460"/>
      <c r="AE382" s="453"/>
      <c r="AF382" s="695">
        <f t="shared" si="17"/>
        <v>161280</v>
      </c>
      <c r="AG382" s="448" t="s">
        <v>1073</v>
      </c>
      <c r="AH382" s="448"/>
      <c r="AI382" s="454" t="s">
        <v>2488</v>
      </c>
      <c r="AJ382" s="448" t="s">
        <v>2399</v>
      </c>
      <c r="AK382" s="461" t="s">
        <v>50</v>
      </c>
      <c r="AL382" s="448">
        <v>90620</v>
      </c>
      <c r="AM382" s="448" t="s">
        <v>52</v>
      </c>
      <c r="AN382" s="448" t="s">
        <v>1076</v>
      </c>
      <c r="AO382" s="448"/>
      <c r="AP382" s="455"/>
      <c r="AQ382" s="455" t="s">
        <v>37</v>
      </c>
      <c r="AR382" s="455"/>
      <c r="AS382" s="456"/>
      <c r="AT382" s="456"/>
      <c r="AU382" s="469"/>
      <c r="AV382" s="449"/>
    </row>
    <row r="383" spans="1:48">
      <c r="A383" s="447"/>
      <c r="B383" s="467">
        <v>44557</v>
      </c>
      <c r="C383" s="447"/>
      <c r="D383" s="466" t="s">
        <v>2368</v>
      </c>
      <c r="E383" s="465" t="s">
        <v>2781</v>
      </c>
      <c r="F383" s="465"/>
      <c r="G383" s="465">
        <v>2022</v>
      </c>
      <c r="H383" s="465" t="s">
        <v>1699</v>
      </c>
      <c r="I383" s="466" t="s">
        <v>1699</v>
      </c>
      <c r="J383" s="479"/>
      <c r="K383" s="477" t="s">
        <v>4534</v>
      </c>
      <c r="L383" s="465" t="s">
        <v>2505</v>
      </c>
      <c r="M383" s="478">
        <v>44545</v>
      </c>
      <c r="N383" s="478">
        <v>44839</v>
      </c>
      <c r="O383" s="478"/>
      <c r="P383" s="483"/>
      <c r="Q383" s="479"/>
      <c r="R383" s="479"/>
      <c r="S383" s="465" t="s">
        <v>1580</v>
      </c>
      <c r="T383" s="465">
        <v>60</v>
      </c>
      <c r="U383" s="484">
        <v>49401140</v>
      </c>
      <c r="V383" s="465" t="s">
        <v>2529</v>
      </c>
      <c r="W383" s="465">
        <v>400</v>
      </c>
      <c r="X383" s="480">
        <v>768</v>
      </c>
      <c r="Y383" s="539">
        <f t="shared" si="15"/>
        <v>307200</v>
      </c>
      <c r="Z383" s="449">
        <v>0.52500000000000002</v>
      </c>
      <c r="AA383" s="681">
        <f t="shared" si="16"/>
        <v>161280</v>
      </c>
      <c r="AB383" s="451"/>
      <c r="AC383" s="452">
        <v>0</v>
      </c>
      <c r="AD383" s="460"/>
      <c r="AE383" s="453"/>
      <c r="AF383" s="695">
        <f t="shared" si="17"/>
        <v>161280</v>
      </c>
      <c r="AG383" s="448" t="s">
        <v>1073</v>
      </c>
      <c r="AH383" s="448"/>
      <c r="AI383" s="454" t="s">
        <v>2488</v>
      </c>
      <c r="AJ383" s="448" t="s">
        <v>2399</v>
      </c>
      <c r="AK383" s="461" t="s">
        <v>50</v>
      </c>
      <c r="AL383" s="448">
        <v>90620</v>
      </c>
      <c r="AM383" s="448" t="s">
        <v>52</v>
      </c>
      <c r="AN383" s="448" t="s">
        <v>1076</v>
      </c>
      <c r="AO383" s="448"/>
      <c r="AP383" s="455"/>
      <c r="AQ383" s="455" t="s">
        <v>37</v>
      </c>
      <c r="AR383" s="455"/>
      <c r="AS383" s="456"/>
      <c r="AT383" s="456"/>
      <c r="AU383" s="469"/>
      <c r="AV383" s="449"/>
    </row>
    <row r="384" spans="1:48">
      <c r="A384" s="447"/>
      <c r="B384" s="467">
        <v>44557</v>
      </c>
      <c r="C384" s="447"/>
      <c r="D384" s="466" t="s">
        <v>2368</v>
      </c>
      <c r="E384" s="465" t="s">
        <v>2781</v>
      </c>
      <c r="F384" s="465"/>
      <c r="G384" s="465">
        <v>2022</v>
      </c>
      <c r="H384" s="465" t="s">
        <v>1699</v>
      </c>
      <c r="I384" s="466" t="s">
        <v>1699</v>
      </c>
      <c r="J384" s="479"/>
      <c r="K384" s="477" t="s">
        <v>4535</v>
      </c>
      <c r="L384" s="465" t="s">
        <v>2505</v>
      </c>
      <c r="M384" s="478">
        <v>44545</v>
      </c>
      <c r="N384" s="478">
        <v>44849</v>
      </c>
      <c r="O384" s="478"/>
      <c r="P384" s="483"/>
      <c r="Q384" s="479"/>
      <c r="R384" s="479"/>
      <c r="S384" s="465" t="s">
        <v>1580</v>
      </c>
      <c r="T384" s="465">
        <v>60</v>
      </c>
      <c r="U384" s="484">
        <v>49401140</v>
      </c>
      <c r="V384" s="465" t="s">
        <v>2910</v>
      </c>
      <c r="W384" s="465">
        <v>400</v>
      </c>
      <c r="X384" s="480">
        <v>768</v>
      </c>
      <c r="Y384" s="539">
        <f t="shared" si="15"/>
        <v>307200</v>
      </c>
      <c r="Z384" s="449">
        <v>0.52500000000000002</v>
      </c>
      <c r="AA384" s="681">
        <f t="shared" si="16"/>
        <v>161280</v>
      </c>
      <c r="AB384" s="451"/>
      <c r="AC384" s="452">
        <v>0</v>
      </c>
      <c r="AD384" s="460"/>
      <c r="AE384" s="453"/>
      <c r="AF384" s="695">
        <f t="shared" si="17"/>
        <v>161280</v>
      </c>
      <c r="AG384" s="448" t="s">
        <v>1073</v>
      </c>
      <c r="AH384" s="448"/>
      <c r="AI384" s="454">
        <v>60</v>
      </c>
      <c r="AJ384" s="448" t="s">
        <v>4536</v>
      </c>
      <c r="AK384" s="461" t="s">
        <v>50</v>
      </c>
      <c r="AL384" s="448">
        <v>90620</v>
      </c>
      <c r="AM384" s="448" t="s">
        <v>52</v>
      </c>
      <c r="AN384" s="448" t="s">
        <v>1076</v>
      </c>
      <c r="AO384" s="448"/>
      <c r="AP384" s="455"/>
      <c r="AQ384" s="455" t="s">
        <v>37</v>
      </c>
      <c r="AR384" s="455"/>
      <c r="AS384" s="456"/>
      <c r="AT384" s="456"/>
      <c r="AU384" s="469"/>
      <c r="AV384" s="449"/>
    </row>
    <row r="385" spans="1:48">
      <c r="A385" s="447"/>
      <c r="B385" s="467">
        <v>44557</v>
      </c>
      <c r="C385" s="447"/>
      <c r="D385" s="466" t="s">
        <v>2368</v>
      </c>
      <c r="E385" s="465" t="s">
        <v>2781</v>
      </c>
      <c r="F385" s="465"/>
      <c r="G385" s="465">
        <v>2022</v>
      </c>
      <c r="H385" s="465" t="s">
        <v>1699</v>
      </c>
      <c r="I385" s="466" t="s">
        <v>1699</v>
      </c>
      <c r="J385" s="479"/>
      <c r="K385" s="477" t="s">
        <v>4537</v>
      </c>
      <c r="L385" s="465" t="s">
        <v>2505</v>
      </c>
      <c r="M385" s="478">
        <v>44545</v>
      </c>
      <c r="N385" s="478">
        <v>44870</v>
      </c>
      <c r="O385" s="478"/>
      <c r="P385" s="483"/>
      <c r="Q385" s="479"/>
      <c r="R385" s="479"/>
      <c r="S385" s="465" t="s">
        <v>1580</v>
      </c>
      <c r="T385" s="465">
        <v>60</v>
      </c>
      <c r="U385" s="484">
        <v>49401140</v>
      </c>
      <c r="V385" s="465" t="s">
        <v>2529</v>
      </c>
      <c r="W385" s="465">
        <v>400</v>
      </c>
      <c r="X385" s="480">
        <v>768</v>
      </c>
      <c r="Y385" s="539">
        <f t="shared" si="15"/>
        <v>307200</v>
      </c>
      <c r="Z385" s="449">
        <v>0.52500000000000002</v>
      </c>
      <c r="AA385" s="681">
        <f t="shared" si="16"/>
        <v>161280</v>
      </c>
      <c r="AB385" s="451"/>
      <c r="AC385" s="452">
        <v>0</v>
      </c>
      <c r="AD385" s="460"/>
      <c r="AE385" s="453"/>
      <c r="AF385" s="695">
        <f t="shared" si="17"/>
        <v>161280</v>
      </c>
      <c r="AG385" s="448" t="s">
        <v>1073</v>
      </c>
      <c r="AH385" s="448"/>
      <c r="AI385" s="454" t="s">
        <v>2488</v>
      </c>
      <c r="AJ385" s="448" t="s">
        <v>2399</v>
      </c>
      <c r="AK385" s="461" t="s">
        <v>50</v>
      </c>
      <c r="AL385" s="448">
        <v>90620</v>
      </c>
      <c r="AM385" s="448" t="s">
        <v>52</v>
      </c>
      <c r="AN385" s="448" t="s">
        <v>1076</v>
      </c>
      <c r="AO385" s="448"/>
      <c r="AP385" s="455"/>
      <c r="AQ385" s="455" t="s">
        <v>37</v>
      </c>
      <c r="AR385" s="455"/>
      <c r="AS385" s="456"/>
      <c r="AT385" s="456"/>
      <c r="AU385" s="469"/>
      <c r="AV385" s="449"/>
    </row>
    <row r="386" spans="1:48">
      <c r="A386" s="447"/>
      <c r="B386" s="467">
        <v>44522</v>
      </c>
      <c r="C386" s="447"/>
      <c r="D386" s="466" t="s">
        <v>2368</v>
      </c>
      <c r="E386" s="465" t="s">
        <v>2781</v>
      </c>
      <c r="F386" s="465"/>
      <c r="G386" s="465">
        <v>2022</v>
      </c>
      <c r="H386" s="465" t="s">
        <v>1699</v>
      </c>
      <c r="I386" s="466" t="s">
        <v>1699</v>
      </c>
      <c r="J386" s="479"/>
      <c r="K386" s="477" t="s">
        <v>4538</v>
      </c>
      <c r="L386" s="465" t="s">
        <v>2505</v>
      </c>
      <c r="M386" s="478">
        <v>44505</v>
      </c>
      <c r="N386" s="478">
        <v>44656</v>
      </c>
      <c r="O386" s="478"/>
      <c r="P386" s="483"/>
      <c r="Q386" s="479"/>
      <c r="R386" s="479"/>
      <c r="S386" s="465" t="s">
        <v>1580</v>
      </c>
      <c r="T386" s="465">
        <v>60</v>
      </c>
      <c r="U386" s="484">
        <v>49201132</v>
      </c>
      <c r="V386" s="465" t="s">
        <v>986</v>
      </c>
      <c r="W386" s="465">
        <v>360</v>
      </c>
      <c r="X386" s="480">
        <v>832</v>
      </c>
      <c r="Y386" s="539">
        <f t="shared" si="15"/>
        <v>299520</v>
      </c>
      <c r="Z386" s="449">
        <v>0.505</v>
      </c>
      <c r="AA386" s="681">
        <f t="shared" si="16"/>
        <v>151257.60000000001</v>
      </c>
      <c r="AB386" s="451"/>
      <c r="AC386" s="452">
        <v>0</v>
      </c>
      <c r="AD386" s="460"/>
      <c r="AE386" s="453"/>
      <c r="AF386" s="695">
        <f t="shared" si="17"/>
        <v>151257.60000000001</v>
      </c>
      <c r="AG386" s="448" t="s">
        <v>1073</v>
      </c>
      <c r="AH386" s="448"/>
      <c r="AI386" s="454" t="s">
        <v>2488</v>
      </c>
      <c r="AJ386" s="448" t="s">
        <v>1808</v>
      </c>
      <c r="AK386" s="461" t="s">
        <v>50</v>
      </c>
      <c r="AL386" s="448" t="s">
        <v>2023</v>
      </c>
      <c r="AM386" s="448" t="s">
        <v>52</v>
      </c>
      <c r="AN386" s="448"/>
      <c r="AO386" s="448"/>
      <c r="AP386" s="455"/>
      <c r="AQ386" s="455" t="s">
        <v>37</v>
      </c>
      <c r="AR386" s="455"/>
      <c r="AS386" s="456"/>
      <c r="AT386" s="456"/>
      <c r="AU386" s="469"/>
      <c r="AV386" s="449"/>
    </row>
    <row r="387" spans="1:48">
      <c r="A387" s="447"/>
      <c r="B387" s="467">
        <v>44557</v>
      </c>
      <c r="C387" s="447"/>
      <c r="D387" s="466" t="s">
        <v>2368</v>
      </c>
      <c r="E387" s="465" t="s">
        <v>2781</v>
      </c>
      <c r="F387" s="465"/>
      <c r="G387" s="465">
        <v>2022</v>
      </c>
      <c r="H387" s="465" t="s">
        <v>1699</v>
      </c>
      <c r="I387" s="466" t="s">
        <v>1699</v>
      </c>
      <c r="J387" s="479"/>
      <c r="K387" s="477" t="s">
        <v>4539</v>
      </c>
      <c r="L387" s="465" t="s">
        <v>2505</v>
      </c>
      <c r="M387" s="478">
        <v>44544</v>
      </c>
      <c r="N387" s="478">
        <v>44744</v>
      </c>
      <c r="O387" s="478"/>
      <c r="P387" s="483"/>
      <c r="Q387" s="479"/>
      <c r="R387" s="479"/>
      <c r="S387" s="465" t="s">
        <v>1580</v>
      </c>
      <c r="T387" s="465">
        <v>60</v>
      </c>
      <c r="U387" s="484">
        <v>49401140</v>
      </c>
      <c r="V387" s="465" t="s">
        <v>2529</v>
      </c>
      <c r="W387" s="465">
        <v>400</v>
      </c>
      <c r="X387" s="480">
        <v>768</v>
      </c>
      <c r="Y387" s="539">
        <f t="shared" si="15"/>
        <v>307200</v>
      </c>
      <c r="Z387" s="449">
        <v>0.52500000000000002</v>
      </c>
      <c r="AA387" s="681">
        <f t="shared" si="16"/>
        <v>161280</v>
      </c>
      <c r="AB387" s="451"/>
      <c r="AC387" s="452">
        <v>0</v>
      </c>
      <c r="AD387" s="460"/>
      <c r="AE387" s="453"/>
      <c r="AF387" s="695">
        <f t="shared" si="17"/>
        <v>161280</v>
      </c>
      <c r="AG387" s="448" t="s">
        <v>1073</v>
      </c>
      <c r="AH387" s="448"/>
      <c r="AI387" s="454" t="s">
        <v>2488</v>
      </c>
      <c r="AJ387" s="448" t="s">
        <v>1808</v>
      </c>
      <c r="AK387" s="461" t="s">
        <v>50</v>
      </c>
      <c r="AL387" s="448">
        <v>93308</v>
      </c>
      <c r="AM387" s="448" t="s">
        <v>52</v>
      </c>
      <c r="AN387" s="448" t="s">
        <v>1076</v>
      </c>
      <c r="AO387" s="448"/>
      <c r="AP387" s="455"/>
      <c r="AQ387" s="455" t="s">
        <v>37</v>
      </c>
      <c r="AR387" s="455"/>
      <c r="AS387" s="456"/>
      <c r="AT387" s="456"/>
      <c r="AU387" s="469"/>
      <c r="AV387" s="449"/>
    </row>
    <row r="388" spans="1:48">
      <c r="A388" s="447"/>
      <c r="B388" s="467">
        <v>44557</v>
      </c>
      <c r="C388" s="447"/>
      <c r="D388" s="466" t="s">
        <v>2368</v>
      </c>
      <c r="E388" s="465" t="s">
        <v>2781</v>
      </c>
      <c r="F388" s="465"/>
      <c r="G388" s="465">
        <v>2022</v>
      </c>
      <c r="H388" s="465" t="s">
        <v>1699</v>
      </c>
      <c r="I388" s="466" t="s">
        <v>1699</v>
      </c>
      <c r="J388" s="479"/>
      <c r="K388" s="477" t="s">
        <v>4540</v>
      </c>
      <c r="L388" s="465" t="s">
        <v>2505</v>
      </c>
      <c r="M388" s="478">
        <v>44544</v>
      </c>
      <c r="N388" s="478">
        <v>44747</v>
      </c>
      <c r="O388" s="478"/>
      <c r="P388" s="483"/>
      <c r="Q388" s="479"/>
      <c r="R388" s="479"/>
      <c r="S388" s="465" t="s">
        <v>1580</v>
      </c>
      <c r="T388" s="465">
        <v>60</v>
      </c>
      <c r="U388" s="484">
        <v>49401140</v>
      </c>
      <c r="V388" s="465" t="s">
        <v>2529</v>
      </c>
      <c r="W388" s="465">
        <v>400</v>
      </c>
      <c r="X388" s="480">
        <v>768</v>
      </c>
      <c r="Y388" s="539">
        <f t="shared" ref="Y388:Y451" si="18">W388*X388</f>
        <v>307200</v>
      </c>
      <c r="Z388" s="449">
        <v>0.52500000000000002</v>
      </c>
      <c r="AA388" s="681">
        <f t="shared" ref="AA388:AA451" si="19">Y388*Z388</f>
        <v>161280</v>
      </c>
      <c r="AB388" s="451"/>
      <c r="AC388" s="452">
        <v>0</v>
      </c>
      <c r="AD388" s="460"/>
      <c r="AE388" s="453"/>
      <c r="AF388" s="695">
        <f t="shared" ref="AF388:AF451" si="20">AA388+AD388+AE388</f>
        <v>161280</v>
      </c>
      <c r="AG388" s="448" t="s">
        <v>1073</v>
      </c>
      <c r="AH388" s="448"/>
      <c r="AI388" s="454" t="s">
        <v>2488</v>
      </c>
      <c r="AJ388" s="448" t="s">
        <v>1808</v>
      </c>
      <c r="AK388" s="461" t="s">
        <v>50</v>
      </c>
      <c r="AL388" s="448">
        <v>93308</v>
      </c>
      <c r="AM388" s="448" t="s">
        <v>52</v>
      </c>
      <c r="AN388" s="448" t="s">
        <v>1076</v>
      </c>
      <c r="AO388" s="448"/>
      <c r="AP388" s="455"/>
      <c r="AQ388" s="455" t="s">
        <v>37</v>
      </c>
      <c r="AR388" s="455"/>
      <c r="AS388" s="456"/>
      <c r="AT388" s="456"/>
      <c r="AU388" s="469"/>
      <c r="AV388" s="449"/>
    </row>
    <row r="389" spans="1:48">
      <c r="A389" s="447"/>
      <c r="B389" s="467">
        <v>44557</v>
      </c>
      <c r="C389" s="447"/>
      <c r="D389" s="466" t="s">
        <v>2368</v>
      </c>
      <c r="E389" s="465" t="s">
        <v>2781</v>
      </c>
      <c r="F389" s="465"/>
      <c r="G389" s="465">
        <v>2022</v>
      </c>
      <c r="H389" s="465" t="s">
        <v>1699</v>
      </c>
      <c r="I389" s="466" t="s">
        <v>1699</v>
      </c>
      <c r="J389" s="479"/>
      <c r="K389" s="477" t="s">
        <v>4541</v>
      </c>
      <c r="L389" s="465" t="s">
        <v>2505</v>
      </c>
      <c r="M389" s="478">
        <v>44544</v>
      </c>
      <c r="N389" s="478">
        <v>44751</v>
      </c>
      <c r="O389" s="478"/>
      <c r="P389" s="483"/>
      <c r="Q389" s="479"/>
      <c r="R389" s="479"/>
      <c r="S389" s="465" t="s">
        <v>1580</v>
      </c>
      <c r="T389" s="465">
        <v>60</v>
      </c>
      <c r="U389" s="484">
        <v>49401140</v>
      </c>
      <c r="V389" s="465" t="s">
        <v>2529</v>
      </c>
      <c r="W389" s="465">
        <v>400</v>
      </c>
      <c r="X389" s="480">
        <v>768</v>
      </c>
      <c r="Y389" s="539">
        <f t="shared" si="18"/>
        <v>307200</v>
      </c>
      <c r="Z389" s="449">
        <v>0.52500000000000002</v>
      </c>
      <c r="AA389" s="681">
        <f t="shared" si="19"/>
        <v>161280</v>
      </c>
      <c r="AB389" s="451"/>
      <c r="AC389" s="452">
        <v>0</v>
      </c>
      <c r="AD389" s="460"/>
      <c r="AE389" s="453"/>
      <c r="AF389" s="695">
        <f t="shared" si="20"/>
        <v>161280</v>
      </c>
      <c r="AG389" s="448" t="s">
        <v>1073</v>
      </c>
      <c r="AH389" s="448"/>
      <c r="AI389" s="454" t="s">
        <v>2488</v>
      </c>
      <c r="AJ389" s="448" t="s">
        <v>1808</v>
      </c>
      <c r="AK389" s="461" t="s">
        <v>50</v>
      </c>
      <c r="AL389" s="448">
        <v>93308</v>
      </c>
      <c r="AM389" s="448" t="s">
        <v>52</v>
      </c>
      <c r="AN389" s="448" t="s">
        <v>1076</v>
      </c>
      <c r="AO389" s="448"/>
      <c r="AP389" s="455"/>
      <c r="AQ389" s="455" t="s">
        <v>37</v>
      </c>
      <c r="AR389" s="455"/>
      <c r="AS389" s="456"/>
      <c r="AT389" s="456"/>
      <c r="AU389" s="469"/>
      <c r="AV389" s="449"/>
    </row>
    <row r="390" spans="1:48">
      <c r="A390" s="447"/>
      <c r="B390" s="467">
        <v>44557</v>
      </c>
      <c r="C390" s="447"/>
      <c r="D390" s="466" t="s">
        <v>2368</v>
      </c>
      <c r="E390" s="465" t="s">
        <v>2781</v>
      </c>
      <c r="F390" s="465"/>
      <c r="G390" s="465">
        <v>2022</v>
      </c>
      <c r="H390" s="465" t="s">
        <v>1699</v>
      </c>
      <c r="I390" s="466" t="s">
        <v>1699</v>
      </c>
      <c r="J390" s="479"/>
      <c r="K390" s="477" t="s">
        <v>4542</v>
      </c>
      <c r="L390" s="465" t="s">
        <v>2505</v>
      </c>
      <c r="M390" s="478">
        <v>44545</v>
      </c>
      <c r="N390" s="478">
        <v>44775</v>
      </c>
      <c r="O390" s="478"/>
      <c r="P390" s="483"/>
      <c r="Q390" s="479"/>
      <c r="R390" s="479"/>
      <c r="S390" s="465" t="s">
        <v>1580</v>
      </c>
      <c r="T390" s="465">
        <v>60</v>
      </c>
      <c r="U390" s="484">
        <v>49401140</v>
      </c>
      <c r="V390" s="465" t="s">
        <v>2529</v>
      </c>
      <c r="W390" s="465">
        <v>400</v>
      </c>
      <c r="X390" s="480">
        <v>768</v>
      </c>
      <c r="Y390" s="539">
        <f t="shared" si="18"/>
        <v>307200</v>
      </c>
      <c r="Z390" s="449">
        <v>0.52500000000000002</v>
      </c>
      <c r="AA390" s="681">
        <f t="shared" si="19"/>
        <v>161280</v>
      </c>
      <c r="AB390" s="451"/>
      <c r="AC390" s="452">
        <v>0</v>
      </c>
      <c r="AD390" s="460"/>
      <c r="AE390" s="453"/>
      <c r="AF390" s="695">
        <f t="shared" si="20"/>
        <v>161280</v>
      </c>
      <c r="AG390" s="448" t="s">
        <v>1073</v>
      </c>
      <c r="AH390" s="448"/>
      <c r="AI390" s="454" t="s">
        <v>2488</v>
      </c>
      <c r="AJ390" s="448" t="s">
        <v>1808</v>
      </c>
      <c r="AK390" s="461" t="s">
        <v>50</v>
      </c>
      <c r="AL390" s="448">
        <v>93308</v>
      </c>
      <c r="AM390" s="448" t="s">
        <v>52</v>
      </c>
      <c r="AN390" s="448" t="s">
        <v>1076</v>
      </c>
      <c r="AO390" s="448"/>
      <c r="AP390" s="455"/>
      <c r="AQ390" s="455" t="s">
        <v>37</v>
      </c>
      <c r="AR390" s="455"/>
      <c r="AS390" s="456"/>
      <c r="AT390" s="456"/>
      <c r="AU390" s="469"/>
      <c r="AV390" s="449"/>
    </row>
    <row r="391" spans="1:48">
      <c r="A391" s="447"/>
      <c r="B391" s="467">
        <v>44557</v>
      </c>
      <c r="C391" s="447"/>
      <c r="D391" s="466" t="s">
        <v>2368</v>
      </c>
      <c r="E391" s="465" t="s">
        <v>2781</v>
      </c>
      <c r="F391" s="465"/>
      <c r="G391" s="465">
        <v>2022</v>
      </c>
      <c r="H391" s="465" t="s">
        <v>1699</v>
      </c>
      <c r="I391" s="466" t="s">
        <v>1699</v>
      </c>
      <c r="J391" s="479"/>
      <c r="K391" s="477" t="s">
        <v>4543</v>
      </c>
      <c r="L391" s="465" t="s">
        <v>2505</v>
      </c>
      <c r="M391" s="478">
        <v>44545</v>
      </c>
      <c r="N391" s="478">
        <v>44778</v>
      </c>
      <c r="O391" s="478"/>
      <c r="P391" s="483"/>
      <c r="Q391" s="479"/>
      <c r="R391" s="479"/>
      <c r="S391" s="465" t="s">
        <v>1580</v>
      </c>
      <c r="T391" s="465">
        <v>60</v>
      </c>
      <c r="U391" s="484">
        <v>49401140</v>
      </c>
      <c r="V391" s="465" t="s">
        <v>2529</v>
      </c>
      <c r="W391" s="465">
        <v>400</v>
      </c>
      <c r="X391" s="480">
        <v>768</v>
      </c>
      <c r="Y391" s="539">
        <f t="shared" si="18"/>
        <v>307200</v>
      </c>
      <c r="Z391" s="449">
        <v>0.52500000000000002</v>
      </c>
      <c r="AA391" s="681">
        <f t="shared" si="19"/>
        <v>161280</v>
      </c>
      <c r="AB391" s="451"/>
      <c r="AC391" s="452">
        <v>0</v>
      </c>
      <c r="AD391" s="460"/>
      <c r="AE391" s="453"/>
      <c r="AF391" s="695">
        <f t="shared" si="20"/>
        <v>161280</v>
      </c>
      <c r="AG391" s="448" t="s">
        <v>1073</v>
      </c>
      <c r="AH391" s="448"/>
      <c r="AI391" s="454" t="s">
        <v>2488</v>
      </c>
      <c r="AJ391" s="448" t="s">
        <v>1808</v>
      </c>
      <c r="AK391" s="461" t="s">
        <v>50</v>
      </c>
      <c r="AL391" s="448">
        <v>93308</v>
      </c>
      <c r="AM391" s="448" t="s">
        <v>52</v>
      </c>
      <c r="AN391" s="448" t="s">
        <v>1076</v>
      </c>
      <c r="AO391" s="448"/>
      <c r="AP391" s="455"/>
      <c r="AQ391" s="455" t="s">
        <v>37</v>
      </c>
      <c r="AR391" s="455"/>
      <c r="AS391" s="456"/>
      <c r="AT391" s="456"/>
      <c r="AU391" s="469"/>
      <c r="AV391" s="449"/>
    </row>
    <row r="392" spans="1:48">
      <c r="A392" s="447"/>
      <c r="B392" s="467">
        <v>44557</v>
      </c>
      <c r="C392" s="447"/>
      <c r="D392" s="466" t="s">
        <v>2368</v>
      </c>
      <c r="E392" s="465" t="s">
        <v>2781</v>
      </c>
      <c r="F392" s="465"/>
      <c r="G392" s="465">
        <v>2022</v>
      </c>
      <c r="H392" s="465" t="s">
        <v>1699</v>
      </c>
      <c r="I392" s="466" t="s">
        <v>1699</v>
      </c>
      <c r="J392" s="479"/>
      <c r="K392" s="477" t="s">
        <v>4544</v>
      </c>
      <c r="L392" s="465" t="s">
        <v>2505</v>
      </c>
      <c r="M392" s="478">
        <v>44545</v>
      </c>
      <c r="N392" s="478">
        <v>44783</v>
      </c>
      <c r="O392" s="478"/>
      <c r="P392" s="483"/>
      <c r="Q392" s="479"/>
      <c r="R392" s="479"/>
      <c r="S392" s="465" t="s">
        <v>1580</v>
      </c>
      <c r="T392" s="465">
        <v>60</v>
      </c>
      <c r="U392" s="484">
        <v>49201132</v>
      </c>
      <c r="V392" s="465" t="s">
        <v>986</v>
      </c>
      <c r="W392" s="465">
        <v>360</v>
      </c>
      <c r="X392" s="480">
        <v>832</v>
      </c>
      <c r="Y392" s="539">
        <f t="shared" si="18"/>
        <v>299520</v>
      </c>
      <c r="Z392" s="449">
        <v>0.505</v>
      </c>
      <c r="AA392" s="681">
        <f t="shared" si="19"/>
        <v>151257.60000000001</v>
      </c>
      <c r="AB392" s="451"/>
      <c r="AC392" s="452">
        <v>0</v>
      </c>
      <c r="AD392" s="460"/>
      <c r="AE392" s="453"/>
      <c r="AF392" s="695">
        <f t="shared" si="20"/>
        <v>151257.60000000001</v>
      </c>
      <c r="AG392" s="448" t="s">
        <v>1073</v>
      </c>
      <c r="AH392" s="448"/>
      <c r="AI392" s="454" t="s">
        <v>2488</v>
      </c>
      <c r="AJ392" s="448" t="s">
        <v>1808</v>
      </c>
      <c r="AK392" s="461" t="s">
        <v>50</v>
      </c>
      <c r="AL392" s="448">
        <v>93308</v>
      </c>
      <c r="AM392" s="448" t="s">
        <v>52</v>
      </c>
      <c r="AN392" s="448" t="s">
        <v>1076</v>
      </c>
      <c r="AO392" s="448"/>
      <c r="AP392" s="455"/>
      <c r="AQ392" s="455" t="s">
        <v>37</v>
      </c>
      <c r="AR392" s="455"/>
      <c r="AS392" s="456"/>
      <c r="AT392" s="456"/>
      <c r="AU392" s="469"/>
      <c r="AV392" s="449"/>
    </row>
    <row r="393" spans="1:48">
      <c r="A393" s="447"/>
      <c r="B393" s="467">
        <v>44557</v>
      </c>
      <c r="C393" s="447"/>
      <c r="D393" s="466" t="s">
        <v>2368</v>
      </c>
      <c r="E393" s="465" t="s">
        <v>2781</v>
      </c>
      <c r="F393" s="465"/>
      <c r="G393" s="465">
        <v>2022</v>
      </c>
      <c r="H393" s="465" t="s">
        <v>1699</v>
      </c>
      <c r="I393" s="466" t="s">
        <v>1699</v>
      </c>
      <c r="J393" s="479"/>
      <c r="K393" s="477" t="s">
        <v>4545</v>
      </c>
      <c r="L393" s="465" t="s">
        <v>2505</v>
      </c>
      <c r="M393" s="478">
        <v>44545</v>
      </c>
      <c r="N393" s="478">
        <v>44785</v>
      </c>
      <c r="O393" s="478"/>
      <c r="P393" s="483"/>
      <c r="Q393" s="479"/>
      <c r="R393" s="479"/>
      <c r="S393" s="465" t="s">
        <v>1580</v>
      </c>
      <c r="T393" s="465">
        <v>60</v>
      </c>
      <c r="U393" s="484">
        <v>49401140</v>
      </c>
      <c r="V393" s="465" t="s">
        <v>2529</v>
      </c>
      <c r="W393" s="465">
        <v>400</v>
      </c>
      <c r="X393" s="480">
        <v>768</v>
      </c>
      <c r="Y393" s="539">
        <f t="shared" si="18"/>
        <v>307200</v>
      </c>
      <c r="Z393" s="449">
        <v>0.52500000000000002</v>
      </c>
      <c r="AA393" s="681">
        <f t="shared" si="19"/>
        <v>161280</v>
      </c>
      <c r="AB393" s="451"/>
      <c r="AC393" s="452">
        <v>0</v>
      </c>
      <c r="AD393" s="460"/>
      <c r="AE393" s="453"/>
      <c r="AF393" s="695">
        <f t="shared" si="20"/>
        <v>161280</v>
      </c>
      <c r="AG393" s="448" t="s">
        <v>1073</v>
      </c>
      <c r="AH393" s="448"/>
      <c r="AI393" s="454" t="s">
        <v>2488</v>
      </c>
      <c r="AJ393" s="448" t="s">
        <v>1808</v>
      </c>
      <c r="AK393" s="461" t="s">
        <v>50</v>
      </c>
      <c r="AL393" s="448">
        <v>93308</v>
      </c>
      <c r="AM393" s="448" t="s">
        <v>52</v>
      </c>
      <c r="AN393" s="448" t="s">
        <v>1076</v>
      </c>
      <c r="AO393" s="448"/>
      <c r="AP393" s="455"/>
      <c r="AQ393" s="455" t="s">
        <v>37</v>
      </c>
      <c r="AR393" s="455"/>
      <c r="AS393" s="456"/>
      <c r="AT393" s="456"/>
      <c r="AU393" s="469"/>
      <c r="AV393" s="449"/>
    </row>
    <row r="394" spans="1:48">
      <c r="A394" s="447"/>
      <c r="B394" s="467">
        <v>44557</v>
      </c>
      <c r="C394" s="447"/>
      <c r="D394" s="466" t="s">
        <v>2368</v>
      </c>
      <c r="E394" s="465" t="s">
        <v>2781</v>
      </c>
      <c r="F394" s="465"/>
      <c r="G394" s="465">
        <v>2022</v>
      </c>
      <c r="H394" s="465" t="s">
        <v>1699</v>
      </c>
      <c r="I394" s="466" t="s">
        <v>1699</v>
      </c>
      <c r="J394" s="479"/>
      <c r="K394" s="477" t="s">
        <v>4546</v>
      </c>
      <c r="L394" s="465" t="s">
        <v>2505</v>
      </c>
      <c r="M394" s="478">
        <v>44545</v>
      </c>
      <c r="N394" s="478">
        <v>44782</v>
      </c>
      <c r="O394" s="478"/>
      <c r="P394" s="483"/>
      <c r="Q394" s="479"/>
      <c r="R394" s="479"/>
      <c r="S394" s="465" t="s">
        <v>1580</v>
      </c>
      <c r="T394" s="465">
        <v>60</v>
      </c>
      <c r="U394" s="484">
        <v>49401140</v>
      </c>
      <c r="V394" s="465" t="s">
        <v>2529</v>
      </c>
      <c r="W394" s="465">
        <v>400</v>
      </c>
      <c r="X394" s="480">
        <v>768</v>
      </c>
      <c r="Y394" s="539">
        <f t="shared" si="18"/>
        <v>307200</v>
      </c>
      <c r="Z394" s="449">
        <v>0.52500000000000002</v>
      </c>
      <c r="AA394" s="681">
        <f t="shared" si="19"/>
        <v>161280</v>
      </c>
      <c r="AB394" s="451"/>
      <c r="AC394" s="452">
        <v>0</v>
      </c>
      <c r="AD394" s="460"/>
      <c r="AE394" s="453"/>
      <c r="AF394" s="695">
        <f t="shared" si="20"/>
        <v>161280</v>
      </c>
      <c r="AG394" s="448" t="s">
        <v>1073</v>
      </c>
      <c r="AH394" s="448"/>
      <c r="AI394" s="454" t="s">
        <v>2488</v>
      </c>
      <c r="AJ394" s="448" t="s">
        <v>1808</v>
      </c>
      <c r="AK394" s="461" t="s">
        <v>50</v>
      </c>
      <c r="AL394" s="448">
        <v>93308</v>
      </c>
      <c r="AM394" s="448" t="s">
        <v>52</v>
      </c>
      <c r="AN394" s="448" t="s">
        <v>1076</v>
      </c>
      <c r="AO394" s="448"/>
      <c r="AP394" s="455"/>
      <c r="AQ394" s="455" t="s">
        <v>37</v>
      </c>
      <c r="AR394" s="455"/>
      <c r="AS394" s="456"/>
      <c r="AT394" s="456"/>
      <c r="AU394" s="469"/>
      <c r="AV394" s="449"/>
    </row>
    <row r="395" spans="1:48">
      <c r="A395" s="447"/>
      <c r="B395" s="467">
        <v>44557</v>
      </c>
      <c r="C395" s="447"/>
      <c r="D395" s="466" t="s">
        <v>2368</v>
      </c>
      <c r="E395" s="465" t="s">
        <v>2781</v>
      </c>
      <c r="F395" s="465"/>
      <c r="G395" s="465">
        <v>2022</v>
      </c>
      <c r="H395" s="465" t="s">
        <v>1699</v>
      </c>
      <c r="I395" s="466" t="s">
        <v>1699</v>
      </c>
      <c r="J395" s="479"/>
      <c r="K395" s="477" t="s">
        <v>4547</v>
      </c>
      <c r="L395" s="465" t="s">
        <v>2505</v>
      </c>
      <c r="M395" s="478">
        <v>44545</v>
      </c>
      <c r="N395" s="478">
        <v>44788</v>
      </c>
      <c r="O395" s="478"/>
      <c r="P395" s="483"/>
      <c r="Q395" s="479"/>
      <c r="R395" s="479"/>
      <c r="S395" s="465" t="s">
        <v>1580</v>
      </c>
      <c r="T395" s="465">
        <v>60</v>
      </c>
      <c r="U395" s="484">
        <v>49401140</v>
      </c>
      <c r="V395" s="465" t="s">
        <v>2529</v>
      </c>
      <c r="W395" s="465">
        <v>400</v>
      </c>
      <c r="X395" s="480">
        <v>768</v>
      </c>
      <c r="Y395" s="539">
        <f t="shared" si="18"/>
        <v>307200</v>
      </c>
      <c r="Z395" s="449">
        <v>0.52500000000000002</v>
      </c>
      <c r="AA395" s="681">
        <f t="shared" si="19"/>
        <v>161280</v>
      </c>
      <c r="AB395" s="451"/>
      <c r="AC395" s="452">
        <v>0</v>
      </c>
      <c r="AD395" s="460"/>
      <c r="AE395" s="453"/>
      <c r="AF395" s="695">
        <f t="shared" si="20"/>
        <v>161280</v>
      </c>
      <c r="AG395" s="448" t="s">
        <v>1073</v>
      </c>
      <c r="AH395" s="448"/>
      <c r="AI395" s="454" t="s">
        <v>2488</v>
      </c>
      <c r="AJ395" s="448" t="s">
        <v>1808</v>
      </c>
      <c r="AK395" s="461" t="s">
        <v>50</v>
      </c>
      <c r="AL395" s="448">
        <v>93308</v>
      </c>
      <c r="AM395" s="448" t="s">
        <v>52</v>
      </c>
      <c r="AN395" s="448" t="s">
        <v>1076</v>
      </c>
      <c r="AO395" s="448"/>
      <c r="AP395" s="455"/>
      <c r="AQ395" s="455" t="s">
        <v>37</v>
      </c>
      <c r="AR395" s="455"/>
      <c r="AS395" s="456"/>
      <c r="AT395" s="456"/>
      <c r="AU395" s="469"/>
      <c r="AV395" s="449"/>
    </row>
    <row r="396" spans="1:48">
      <c r="A396" s="447"/>
      <c r="B396" s="467">
        <v>44557</v>
      </c>
      <c r="C396" s="447"/>
      <c r="D396" s="466" t="s">
        <v>2368</v>
      </c>
      <c r="E396" s="465" t="s">
        <v>2781</v>
      </c>
      <c r="F396" s="465"/>
      <c r="G396" s="465">
        <v>2022</v>
      </c>
      <c r="H396" s="465" t="s">
        <v>1699</v>
      </c>
      <c r="I396" s="466" t="s">
        <v>1699</v>
      </c>
      <c r="J396" s="479"/>
      <c r="K396" s="477" t="s">
        <v>4548</v>
      </c>
      <c r="L396" s="465" t="s">
        <v>2505</v>
      </c>
      <c r="M396" s="478">
        <v>44545</v>
      </c>
      <c r="N396" s="478">
        <v>44806</v>
      </c>
      <c r="O396" s="478"/>
      <c r="P396" s="483"/>
      <c r="Q396" s="479"/>
      <c r="R396" s="479"/>
      <c r="S396" s="465" t="s">
        <v>1580</v>
      </c>
      <c r="T396" s="465">
        <v>60</v>
      </c>
      <c r="U396" s="484">
        <v>49401140</v>
      </c>
      <c r="V396" s="465" t="s">
        <v>2529</v>
      </c>
      <c r="W396" s="465">
        <v>400</v>
      </c>
      <c r="X396" s="480">
        <v>768</v>
      </c>
      <c r="Y396" s="539">
        <f t="shared" si="18"/>
        <v>307200</v>
      </c>
      <c r="Z396" s="449">
        <v>0.52500000000000002</v>
      </c>
      <c r="AA396" s="681">
        <f t="shared" si="19"/>
        <v>161280</v>
      </c>
      <c r="AB396" s="451"/>
      <c r="AC396" s="452">
        <v>0</v>
      </c>
      <c r="AD396" s="460"/>
      <c r="AE396" s="453"/>
      <c r="AF396" s="695">
        <f t="shared" si="20"/>
        <v>161280</v>
      </c>
      <c r="AG396" s="448" t="s">
        <v>1073</v>
      </c>
      <c r="AH396" s="448"/>
      <c r="AI396" s="454" t="s">
        <v>2488</v>
      </c>
      <c r="AJ396" s="448" t="s">
        <v>1808</v>
      </c>
      <c r="AK396" s="461" t="s">
        <v>50</v>
      </c>
      <c r="AL396" s="448">
        <v>93308</v>
      </c>
      <c r="AM396" s="448" t="s">
        <v>52</v>
      </c>
      <c r="AN396" s="448" t="s">
        <v>1076</v>
      </c>
      <c r="AO396" s="448"/>
      <c r="AP396" s="455"/>
      <c r="AQ396" s="455" t="s">
        <v>37</v>
      </c>
      <c r="AR396" s="455"/>
      <c r="AS396" s="456"/>
      <c r="AT396" s="456"/>
      <c r="AU396" s="469"/>
      <c r="AV396" s="449"/>
    </row>
    <row r="397" spans="1:48">
      <c r="A397" s="447"/>
      <c r="B397" s="467">
        <v>44557</v>
      </c>
      <c r="C397" s="447"/>
      <c r="D397" s="466" t="s">
        <v>2368</v>
      </c>
      <c r="E397" s="465" t="s">
        <v>2781</v>
      </c>
      <c r="F397" s="465"/>
      <c r="G397" s="465">
        <v>2022</v>
      </c>
      <c r="H397" s="465" t="s">
        <v>1699</v>
      </c>
      <c r="I397" s="466" t="s">
        <v>1699</v>
      </c>
      <c r="J397" s="479"/>
      <c r="K397" s="477" t="s">
        <v>4549</v>
      </c>
      <c r="L397" s="465" t="s">
        <v>2505</v>
      </c>
      <c r="M397" s="478">
        <v>44545</v>
      </c>
      <c r="N397" s="478">
        <v>44809</v>
      </c>
      <c r="O397" s="478"/>
      <c r="P397" s="483"/>
      <c r="Q397" s="479"/>
      <c r="R397" s="479"/>
      <c r="S397" s="465" t="s">
        <v>1580</v>
      </c>
      <c r="T397" s="465">
        <v>60</v>
      </c>
      <c r="U397" s="484">
        <v>49401140</v>
      </c>
      <c r="V397" s="465" t="s">
        <v>2529</v>
      </c>
      <c r="W397" s="465">
        <v>400</v>
      </c>
      <c r="X397" s="480">
        <v>768</v>
      </c>
      <c r="Y397" s="539">
        <f t="shared" si="18"/>
        <v>307200</v>
      </c>
      <c r="Z397" s="449">
        <v>0.52500000000000002</v>
      </c>
      <c r="AA397" s="681">
        <f t="shared" si="19"/>
        <v>161280</v>
      </c>
      <c r="AB397" s="451"/>
      <c r="AC397" s="452">
        <v>0</v>
      </c>
      <c r="AD397" s="460"/>
      <c r="AE397" s="453"/>
      <c r="AF397" s="695">
        <f t="shared" si="20"/>
        <v>161280</v>
      </c>
      <c r="AG397" s="448" t="s">
        <v>1073</v>
      </c>
      <c r="AH397" s="448"/>
      <c r="AI397" s="454" t="s">
        <v>2488</v>
      </c>
      <c r="AJ397" s="448" t="s">
        <v>1808</v>
      </c>
      <c r="AK397" s="461" t="s">
        <v>50</v>
      </c>
      <c r="AL397" s="448">
        <v>93308</v>
      </c>
      <c r="AM397" s="448" t="s">
        <v>52</v>
      </c>
      <c r="AN397" s="448" t="s">
        <v>1076</v>
      </c>
      <c r="AO397" s="448"/>
      <c r="AP397" s="455"/>
      <c r="AQ397" s="455" t="s">
        <v>37</v>
      </c>
      <c r="AR397" s="455"/>
      <c r="AS397" s="456"/>
      <c r="AT397" s="456"/>
      <c r="AU397" s="469"/>
      <c r="AV397" s="449"/>
    </row>
    <row r="398" spans="1:48">
      <c r="A398" s="447"/>
      <c r="B398" s="467">
        <v>44557</v>
      </c>
      <c r="C398" s="447"/>
      <c r="D398" s="466" t="s">
        <v>2368</v>
      </c>
      <c r="E398" s="465" t="s">
        <v>2781</v>
      </c>
      <c r="F398" s="465"/>
      <c r="G398" s="465">
        <v>2022</v>
      </c>
      <c r="H398" s="465" t="s">
        <v>1699</v>
      </c>
      <c r="I398" s="466" t="s">
        <v>1699</v>
      </c>
      <c r="J398" s="479"/>
      <c r="K398" s="477" t="s">
        <v>4550</v>
      </c>
      <c r="L398" s="465" t="s">
        <v>2505</v>
      </c>
      <c r="M398" s="478">
        <v>44545</v>
      </c>
      <c r="N398" s="478">
        <v>44813</v>
      </c>
      <c r="O398" s="478"/>
      <c r="P398" s="483"/>
      <c r="Q398" s="479"/>
      <c r="R398" s="479"/>
      <c r="S398" s="465" t="s">
        <v>1580</v>
      </c>
      <c r="T398" s="465">
        <v>60</v>
      </c>
      <c r="U398" s="484">
        <v>49401140</v>
      </c>
      <c r="V398" s="465" t="s">
        <v>2529</v>
      </c>
      <c r="W398" s="465">
        <v>400</v>
      </c>
      <c r="X398" s="480">
        <v>768</v>
      </c>
      <c r="Y398" s="539">
        <f t="shared" si="18"/>
        <v>307200</v>
      </c>
      <c r="Z398" s="449">
        <v>0.52500000000000002</v>
      </c>
      <c r="AA398" s="681">
        <f t="shared" si="19"/>
        <v>161280</v>
      </c>
      <c r="AB398" s="451"/>
      <c r="AC398" s="452">
        <v>0</v>
      </c>
      <c r="AD398" s="460"/>
      <c r="AE398" s="453"/>
      <c r="AF398" s="695">
        <f t="shared" si="20"/>
        <v>161280</v>
      </c>
      <c r="AG398" s="448" t="s">
        <v>1073</v>
      </c>
      <c r="AH398" s="448"/>
      <c r="AI398" s="454" t="s">
        <v>2488</v>
      </c>
      <c r="AJ398" s="448" t="s">
        <v>1808</v>
      </c>
      <c r="AK398" s="461" t="s">
        <v>50</v>
      </c>
      <c r="AL398" s="448">
        <v>93308</v>
      </c>
      <c r="AM398" s="448" t="s">
        <v>52</v>
      </c>
      <c r="AN398" s="448" t="s">
        <v>1076</v>
      </c>
      <c r="AO398" s="448"/>
      <c r="AP398" s="455"/>
      <c r="AQ398" s="455" t="s">
        <v>37</v>
      </c>
      <c r="AR398" s="455"/>
      <c r="AS398" s="456"/>
      <c r="AT398" s="456"/>
      <c r="AU398" s="469"/>
      <c r="AV398" s="449"/>
    </row>
    <row r="399" spans="1:48">
      <c r="A399" s="447"/>
      <c r="B399" s="467">
        <v>44557</v>
      </c>
      <c r="C399" s="447"/>
      <c r="D399" s="466" t="s">
        <v>2368</v>
      </c>
      <c r="E399" s="465" t="s">
        <v>2781</v>
      </c>
      <c r="F399" s="465"/>
      <c r="G399" s="465">
        <v>2022</v>
      </c>
      <c r="H399" s="465" t="s">
        <v>1699</v>
      </c>
      <c r="I399" s="466" t="s">
        <v>1699</v>
      </c>
      <c r="J399" s="479"/>
      <c r="K399" s="477" t="s">
        <v>4551</v>
      </c>
      <c r="L399" s="465" t="s">
        <v>2505</v>
      </c>
      <c r="M399" s="478">
        <v>44545</v>
      </c>
      <c r="N399" s="478">
        <v>44815</v>
      </c>
      <c r="O399" s="478"/>
      <c r="P399" s="483"/>
      <c r="Q399" s="479"/>
      <c r="R399" s="479"/>
      <c r="S399" s="465" t="s">
        <v>1580</v>
      </c>
      <c r="T399" s="465">
        <v>60</v>
      </c>
      <c r="U399" s="484">
        <v>49401140</v>
      </c>
      <c r="V399" s="465" t="s">
        <v>2529</v>
      </c>
      <c r="W399" s="465">
        <v>400</v>
      </c>
      <c r="X399" s="480">
        <v>768</v>
      </c>
      <c r="Y399" s="539">
        <f t="shared" si="18"/>
        <v>307200</v>
      </c>
      <c r="Z399" s="449">
        <v>0.52500000000000002</v>
      </c>
      <c r="AA399" s="681">
        <f t="shared" si="19"/>
        <v>161280</v>
      </c>
      <c r="AB399" s="451"/>
      <c r="AC399" s="452">
        <v>0</v>
      </c>
      <c r="AD399" s="460"/>
      <c r="AE399" s="453"/>
      <c r="AF399" s="695">
        <f t="shared" si="20"/>
        <v>161280</v>
      </c>
      <c r="AG399" s="448" t="s">
        <v>1073</v>
      </c>
      <c r="AH399" s="448"/>
      <c r="AI399" s="454" t="s">
        <v>2488</v>
      </c>
      <c r="AJ399" s="448" t="s">
        <v>1808</v>
      </c>
      <c r="AK399" s="461" t="s">
        <v>50</v>
      </c>
      <c r="AL399" s="448">
        <v>93308</v>
      </c>
      <c r="AM399" s="448" t="s">
        <v>52</v>
      </c>
      <c r="AN399" s="448" t="s">
        <v>1076</v>
      </c>
      <c r="AO399" s="448"/>
      <c r="AP399" s="455"/>
      <c r="AQ399" s="455" t="s">
        <v>37</v>
      </c>
      <c r="AR399" s="455"/>
      <c r="AS399" s="456"/>
      <c r="AT399" s="456"/>
      <c r="AU399" s="469"/>
      <c r="AV399" s="449"/>
    </row>
    <row r="400" spans="1:48">
      <c r="A400" s="447"/>
      <c r="B400" s="467">
        <v>44557</v>
      </c>
      <c r="C400" s="447"/>
      <c r="D400" s="466" t="s">
        <v>2368</v>
      </c>
      <c r="E400" s="465" t="s">
        <v>2781</v>
      </c>
      <c r="F400" s="465"/>
      <c r="G400" s="465">
        <v>2022</v>
      </c>
      <c r="H400" s="465" t="s">
        <v>1699</v>
      </c>
      <c r="I400" s="466" t="s">
        <v>1699</v>
      </c>
      <c r="J400" s="479"/>
      <c r="K400" s="477" t="s">
        <v>4552</v>
      </c>
      <c r="L400" s="465" t="s">
        <v>2505</v>
      </c>
      <c r="M400" s="478">
        <v>44545</v>
      </c>
      <c r="N400" s="478">
        <v>44819</v>
      </c>
      <c r="O400" s="478"/>
      <c r="P400" s="483"/>
      <c r="Q400" s="479"/>
      <c r="R400" s="479"/>
      <c r="S400" s="465" t="s">
        <v>1580</v>
      </c>
      <c r="T400" s="465">
        <v>60</v>
      </c>
      <c r="U400" s="484">
        <v>49401140</v>
      </c>
      <c r="V400" s="465" t="s">
        <v>2529</v>
      </c>
      <c r="W400" s="465">
        <v>400</v>
      </c>
      <c r="X400" s="480">
        <v>768</v>
      </c>
      <c r="Y400" s="539">
        <f t="shared" si="18"/>
        <v>307200</v>
      </c>
      <c r="Z400" s="449">
        <v>0.52500000000000002</v>
      </c>
      <c r="AA400" s="681">
        <f t="shared" si="19"/>
        <v>161280</v>
      </c>
      <c r="AB400" s="451"/>
      <c r="AC400" s="452">
        <v>0</v>
      </c>
      <c r="AD400" s="460"/>
      <c r="AE400" s="453"/>
      <c r="AF400" s="695">
        <f t="shared" si="20"/>
        <v>161280</v>
      </c>
      <c r="AG400" s="448" t="s">
        <v>1073</v>
      </c>
      <c r="AH400" s="448"/>
      <c r="AI400" s="454" t="s">
        <v>2488</v>
      </c>
      <c r="AJ400" s="448" t="s">
        <v>1808</v>
      </c>
      <c r="AK400" s="461" t="s">
        <v>50</v>
      </c>
      <c r="AL400" s="448">
        <v>93308</v>
      </c>
      <c r="AM400" s="448" t="s">
        <v>52</v>
      </c>
      <c r="AN400" s="448" t="s">
        <v>1076</v>
      </c>
      <c r="AO400" s="448"/>
      <c r="AP400" s="455"/>
      <c r="AQ400" s="455" t="s">
        <v>37</v>
      </c>
      <c r="AR400" s="455"/>
      <c r="AS400" s="456"/>
      <c r="AT400" s="456"/>
      <c r="AU400" s="469"/>
      <c r="AV400" s="449"/>
    </row>
    <row r="401" spans="1:48">
      <c r="A401" s="447"/>
      <c r="B401" s="467">
        <v>44557</v>
      </c>
      <c r="C401" s="447"/>
      <c r="D401" s="466" t="s">
        <v>2368</v>
      </c>
      <c r="E401" s="465" t="s">
        <v>2781</v>
      </c>
      <c r="F401" s="465"/>
      <c r="G401" s="465">
        <v>2022</v>
      </c>
      <c r="H401" s="465" t="s">
        <v>1699</v>
      </c>
      <c r="I401" s="466" t="s">
        <v>1699</v>
      </c>
      <c r="J401" s="479"/>
      <c r="K401" s="477" t="s">
        <v>4553</v>
      </c>
      <c r="L401" s="465" t="s">
        <v>2505</v>
      </c>
      <c r="M401" s="478">
        <v>44545</v>
      </c>
      <c r="N401" s="478">
        <v>44835</v>
      </c>
      <c r="O401" s="478"/>
      <c r="P401" s="483"/>
      <c r="Q401" s="479"/>
      <c r="R401" s="479"/>
      <c r="S401" s="465" t="s">
        <v>1580</v>
      </c>
      <c r="T401" s="465">
        <v>60</v>
      </c>
      <c r="U401" s="484">
        <v>49401140</v>
      </c>
      <c r="V401" s="465" t="s">
        <v>2529</v>
      </c>
      <c r="W401" s="465">
        <v>400</v>
      </c>
      <c r="X401" s="480">
        <v>768</v>
      </c>
      <c r="Y401" s="539">
        <f t="shared" si="18"/>
        <v>307200</v>
      </c>
      <c r="Z401" s="449">
        <v>0.52500000000000002</v>
      </c>
      <c r="AA401" s="681">
        <f t="shared" si="19"/>
        <v>161280</v>
      </c>
      <c r="AB401" s="451"/>
      <c r="AC401" s="452">
        <v>0</v>
      </c>
      <c r="AD401" s="460"/>
      <c r="AE401" s="453"/>
      <c r="AF401" s="695">
        <f t="shared" si="20"/>
        <v>161280</v>
      </c>
      <c r="AG401" s="448" t="s">
        <v>1073</v>
      </c>
      <c r="AH401" s="448"/>
      <c r="AI401" s="454" t="s">
        <v>2488</v>
      </c>
      <c r="AJ401" s="448" t="s">
        <v>1808</v>
      </c>
      <c r="AK401" s="461" t="s">
        <v>50</v>
      </c>
      <c r="AL401" s="448">
        <v>93308</v>
      </c>
      <c r="AM401" s="448" t="s">
        <v>52</v>
      </c>
      <c r="AN401" s="448" t="s">
        <v>1076</v>
      </c>
      <c r="AO401" s="448"/>
      <c r="AP401" s="455"/>
      <c r="AQ401" s="455" t="s">
        <v>37</v>
      </c>
      <c r="AR401" s="455"/>
      <c r="AS401" s="456"/>
      <c r="AT401" s="456"/>
      <c r="AU401" s="469"/>
      <c r="AV401" s="449"/>
    </row>
    <row r="402" spans="1:48">
      <c r="A402" s="447"/>
      <c r="B402" s="467">
        <v>44557</v>
      </c>
      <c r="C402" s="447"/>
      <c r="D402" s="466" t="s">
        <v>2368</v>
      </c>
      <c r="E402" s="465" t="s">
        <v>2781</v>
      </c>
      <c r="F402" s="465"/>
      <c r="G402" s="465">
        <v>2022</v>
      </c>
      <c r="H402" s="465" t="s">
        <v>1699</v>
      </c>
      <c r="I402" s="466" t="s">
        <v>1699</v>
      </c>
      <c r="J402" s="479"/>
      <c r="K402" s="477" t="s">
        <v>4554</v>
      </c>
      <c r="L402" s="465" t="s">
        <v>2505</v>
      </c>
      <c r="M402" s="478">
        <v>44545</v>
      </c>
      <c r="N402" s="478">
        <v>44837</v>
      </c>
      <c r="O402" s="478"/>
      <c r="P402" s="483"/>
      <c r="Q402" s="479"/>
      <c r="R402" s="479"/>
      <c r="S402" s="465" t="s">
        <v>1580</v>
      </c>
      <c r="T402" s="465">
        <v>60</v>
      </c>
      <c r="U402" s="484">
        <v>49401140</v>
      </c>
      <c r="V402" s="465" t="s">
        <v>2529</v>
      </c>
      <c r="W402" s="465">
        <v>400</v>
      </c>
      <c r="X402" s="480">
        <v>768</v>
      </c>
      <c r="Y402" s="539">
        <f t="shared" si="18"/>
        <v>307200</v>
      </c>
      <c r="Z402" s="449">
        <v>0.52500000000000002</v>
      </c>
      <c r="AA402" s="681">
        <f t="shared" si="19"/>
        <v>161280</v>
      </c>
      <c r="AB402" s="451"/>
      <c r="AC402" s="452">
        <v>0</v>
      </c>
      <c r="AD402" s="460"/>
      <c r="AE402" s="453"/>
      <c r="AF402" s="695">
        <f t="shared" si="20"/>
        <v>161280</v>
      </c>
      <c r="AG402" s="448" t="s">
        <v>1073</v>
      </c>
      <c r="AH402" s="448"/>
      <c r="AI402" s="454" t="s">
        <v>2488</v>
      </c>
      <c r="AJ402" s="448" t="s">
        <v>1808</v>
      </c>
      <c r="AK402" s="461" t="s">
        <v>50</v>
      </c>
      <c r="AL402" s="448">
        <v>93308</v>
      </c>
      <c r="AM402" s="448" t="s">
        <v>52</v>
      </c>
      <c r="AN402" s="448" t="s">
        <v>1076</v>
      </c>
      <c r="AO402" s="448"/>
      <c r="AP402" s="455"/>
      <c r="AQ402" s="455" t="s">
        <v>37</v>
      </c>
      <c r="AR402" s="455"/>
      <c r="AS402" s="456"/>
      <c r="AT402" s="456"/>
      <c r="AU402" s="469"/>
      <c r="AV402" s="449"/>
    </row>
    <row r="403" spans="1:48">
      <c r="A403" s="447"/>
      <c r="B403" s="467">
        <v>44557</v>
      </c>
      <c r="C403" s="447"/>
      <c r="D403" s="466" t="s">
        <v>2368</v>
      </c>
      <c r="E403" s="465" t="s">
        <v>2781</v>
      </c>
      <c r="F403" s="465"/>
      <c r="G403" s="465">
        <v>2022</v>
      </c>
      <c r="H403" s="465" t="s">
        <v>1699</v>
      </c>
      <c r="I403" s="466" t="s">
        <v>1699</v>
      </c>
      <c r="J403" s="479"/>
      <c r="K403" s="477" t="s">
        <v>4555</v>
      </c>
      <c r="L403" s="465" t="s">
        <v>2505</v>
      </c>
      <c r="M403" s="478">
        <v>44545</v>
      </c>
      <c r="N403" s="478">
        <v>44840</v>
      </c>
      <c r="O403" s="478"/>
      <c r="P403" s="483"/>
      <c r="Q403" s="479"/>
      <c r="R403" s="479"/>
      <c r="S403" s="465" t="s">
        <v>1580</v>
      </c>
      <c r="T403" s="465">
        <v>60</v>
      </c>
      <c r="U403" s="484">
        <v>49401140</v>
      </c>
      <c r="V403" s="465" t="s">
        <v>2529</v>
      </c>
      <c r="W403" s="465">
        <v>400</v>
      </c>
      <c r="X403" s="480">
        <v>768</v>
      </c>
      <c r="Y403" s="539">
        <f t="shared" si="18"/>
        <v>307200</v>
      </c>
      <c r="Z403" s="449">
        <v>0.52500000000000002</v>
      </c>
      <c r="AA403" s="681">
        <f t="shared" si="19"/>
        <v>161280</v>
      </c>
      <c r="AB403" s="451"/>
      <c r="AC403" s="452">
        <v>0</v>
      </c>
      <c r="AD403" s="460"/>
      <c r="AE403" s="453"/>
      <c r="AF403" s="695">
        <f t="shared" si="20"/>
        <v>161280</v>
      </c>
      <c r="AG403" s="448" t="s">
        <v>1073</v>
      </c>
      <c r="AH403" s="448"/>
      <c r="AI403" s="454" t="s">
        <v>2488</v>
      </c>
      <c r="AJ403" s="448" t="s">
        <v>1808</v>
      </c>
      <c r="AK403" s="461" t="s">
        <v>50</v>
      </c>
      <c r="AL403" s="448">
        <v>93308</v>
      </c>
      <c r="AM403" s="448" t="s">
        <v>52</v>
      </c>
      <c r="AN403" s="448" t="s">
        <v>1076</v>
      </c>
      <c r="AO403" s="448"/>
      <c r="AP403" s="455"/>
      <c r="AQ403" s="455" t="s">
        <v>37</v>
      </c>
      <c r="AR403" s="455"/>
      <c r="AS403" s="456"/>
      <c r="AT403" s="456"/>
      <c r="AU403" s="469"/>
      <c r="AV403" s="449"/>
    </row>
    <row r="404" spans="1:48">
      <c r="A404" s="447"/>
      <c r="B404" s="467">
        <v>44557</v>
      </c>
      <c r="C404" s="447"/>
      <c r="D404" s="466" t="s">
        <v>2368</v>
      </c>
      <c r="E404" s="465" t="s">
        <v>2781</v>
      </c>
      <c r="F404" s="465"/>
      <c r="G404" s="465">
        <v>2022</v>
      </c>
      <c r="H404" s="465" t="s">
        <v>1699</v>
      </c>
      <c r="I404" s="466" t="s">
        <v>1699</v>
      </c>
      <c r="J404" s="479"/>
      <c r="K404" s="477" t="s">
        <v>4556</v>
      </c>
      <c r="L404" s="465" t="s">
        <v>2505</v>
      </c>
      <c r="M404" s="478">
        <v>44545</v>
      </c>
      <c r="N404" s="478">
        <v>44844</v>
      </c>
      <c r="O404" s="478"/>
      <c r="P404" s="483"/>
      <c r="Q404" s="479"/>
      <c r="R404" s="479"/>
      <c r="S404" s="465" t="s">
        <v>1580</v>
      </c>
      <c r="T404" s="465">
        <v>60</v>
      </c>
      <c r="U404" s="484">
        <v>49401140</v>
      </c>
      <c r="V404" s="465" t="s">
        <v>2529</v>
      </c>
      <c r="W404" s="465">
        <v>400</v>
      </c>
      <c r="X404" s="480">
        <v>768</v>
      </c>
      <c r="Y404" s="539">
        <f t="shared" si="18"/>
        <v>307200</v>
      </c>
      <c r="Z404" s="449">
        <v>0.52500000000000002</v>
      </c>
      <c r="AA404" s="681">
        <f t="shared" si="19"/>
        <v>161280</v>
      </c>
      <c r="AB404" s="451"/>
      <c r="AC404" s="452">
        <v>0</v>
      </c>
      <c r="AD404" s="460"/>
      <c r="AE404" s="453"/>
      <c r="AF404" s="695">
        <f t="shared" si="20"/>
        <v>161280</v>
      </c>
      <c r="AG404" s="448" t="s">
        <v>1073</v>
      </c>
      <c r="AH404" s="448"/>
      <c r="AI404" s="454" t="s">
        <v>2488</v>
      </c>
      <c r="AJ404" s="448" t="s">
        <v>1808</v>
      </c>
      <c r="AK404" s="461" t="s">
        <v>50</v>
      </c>
      <c r="AL404" s="448">
        <v>93308</v>
      </c>
      <c r="AM404" s="448" t="s">
        <v>52</v>
      </c>
      <c r="AN404" s="448" t="s">
        <v>1076</v>
      </c>
      <c r="AO404" s="448"/>
      <c r="AP404" s="455"/>
      <c r="AQ404" s="455" t="s">
        <v>37</v>
      </c>
      <c r="AR404" s="455"/>
      <c r="AS404" s="456"/>
      <c r="AT404" s="456"/>
      <c r="AU404" s="469"/>
      <c r="AV404" s="449"/>
    </row>
    <row r="405" spans="1:48">
      <c r="A405" s="447"/>
      <c r="B405" s="467">
        <v>44557</v>
      </c>
      <c r="C405" s="447"/>
      <c r="D405" s="466" t="s">
        <v>2368</v>
      </c>
      <c r="E405" s="465" t="s">
        <v>2781</v>
      </c>
      <c r="F405" s="465"/>
      <c r="G405" s="465">
        <v>2022</v>
      </c>
      <c r="H405" s="465" t="s">
        <v>1699</v>
      </c>
      <c r="I405" s="466" t="s">
        <v>1699</v>
      </c>
      <c r="J405" s="479"/>
      <c r="K405" s="477" t="s">
        <v>4557</v>
      </c>
      <c r="L405" s="465" t="s">
        <v>2505</v>
      </c>
      <c r="M405" s="478">
        <v>44545</v>
      </c>
      <c r="N405" s="478">
        <v>44844</v>
      </c>
      <c r="O405" s="478"/>
      <c r="P405" s="483"/>
      <c r="Q405" s="479"/>
      <c r="R405" s="479"/>
      <c r="S405" s="465" t="s">
        <v>1580</v>
      </c>
      <c r="T405" s="465">
        <v>60</v>
      </c>
      <c r="U405" s="484">
        <v>49201132</v>
      </c>
      <c r="V405" s="465" t="s">
        <v>986</v>
      </c>
      <c r="W405" s="465">
        <v>360</v>
      </c>
      <c r="X405" s="480">
        <v>832</v>
      </c>
      <c r="Y405" s="539">
        <f t="shared" si="18"/>
        <v>299520</v>
      </c>
      <c r="Z405" s="449">
        <v>0.505</v>
      </c>
      <c r="AA405" s="681">
        <f t="shared" si="19"/>
        <v>151257.60000000001</v>
      </c>
      <c r="AB405" s="451"/>
      <c r="AC405" s="452">
        <v>0</v>
      </c>
      <c r="AD405" s="460"/>
      <c r="AE405" s="453"/>
      <c r="AF405" s="695">
        <f t="shared" si="20"/>
        <v>151257.60000000001</v>
      </c>
      <c r="AG405" s="448" t="s">
        <v>1073</v>
      </c>
      <c r="AH405" s="448"/>
      <c r="AI405" s="454" t="s">
        <v>2488</v>
      </c>
      <c r="AJ405" s="448" t="s">
        <v>1808</v>
      </c>
      <c r="AK405" s="461" t="s">
        <v>50</v>
      </c>
      <c r="AL405" s="448">
        <v>93308</v>
      </c>
      <c r="AM405" s="448" t="s">
        <v>52</v>
      </c>
      <c r="AN405" s="448" t="s">
        <v>1076</v>
      </c>
      <c r="AO405" s="448"/>
      <c r="AP405" s="455"/>
      <c r="AQ405" s="455" t="s">
        <v>37</v>
      </c>
      <c r="AR405" s="455"/>
      <c r="AS405" s="456"/>
      <c r="AT405" s="456"/>
      <c r="AU405" s="469"/>
      <c r="AV405" s="449"/>
    </row>
    <row r="406" spans="1:48">
      <c r="A406" s="447"/>
      <c r="B406" s="467">
        <v>44557</v>
      </c>
      <c r="C406" s="447"/>
      <c r="D406" s="466" t="s">
        <v>2368</v>
      </c>
      <c r="E406" s="465" t="s">
        <v>2781</v>
      </c>
      <c r="F406" s="465"/>
      <c r="G406" s="465">
        <v>2022</v>
      </c>
      <c r="H406" s="465" t="s">
        <v>1699</v>
      </c>
      <c r="I406" s="466" t="s">
        <v>1699</v>
      </c>
      <c r="J406" s="479"/>
      <c r="K406" s="477" t="s">
        <v>4558</v>
      </c>
      <c r="L406" s="465" t="s">
        <v>2505</v>
      </c>
      <c r="M406" s="478">
        <v>44545</v>
      </c>
      <c r="N406" s="478">
        <v>44847</v>
      </c>
      <c r="O406" s="478"/>
      <c r="P406" s="483"/>
      <c r="Q406" s="479"/>
      <c r="R406" s="479"/>
      <c r="S406" s="465" t="s">
        <v>1580</v>
      </c>
      <c r="T406" s="465">
        <v>60</v>
      </c>
      <c r="U406" s="484">
        <v>49401140</v>
      </c>
      <c r="V406" s="465" t="s">
        <v>2529</v>
      </c>
      <c r="W406" s="465">
        <v>400</v>
      </c>
      <c r="X406" s="480">
        <v>768</v>
      </c>
      <c r="Y406" s="539">
        <f t="shared" si="18"/>
        <v>307200</v>
      </c>
      <c r="Z406" s="449">
        <v>0.52500000000000002</v>
      </c>
      <c r="AA406" s="681">
        <f t="shared" si="19"/>
        <v>161280</v>
      </c>
      <c r="AB406" s="451"/>
      <c r="AC406" s="452">
        <v>0</v>
      </c>
      <c r="AD406" s="460"/>
      <c r="AE406" s="453"/>
      <c r="AF406" s="695">
        <f t="shared" si="20"/>
        <v>161280</v>
      </c>
      <c r="AG406" s="448" t="s">
        <v>1073</v>
      </c>
      <c r="AH406" s="448"/>
      <c r="AI406" s="454" t="s">
        <v>2488</v>
      </c>
      <c r="AJ406" s="448" t="s">
        <v>1808</v>
      </c>
      <c r="AK406" s="461" t="s">
        <v>50</v>
      </c>
      <c r="AL406" s="448">
        <v>93308</v>
      </c>
      <c r="AM406" s="448" t="s">
        <v>52</v>
      </c>
      <c r="AN406" s="448" t="s">
        <v>1076</v>
      </c>
      <c r="AO406" s="448"/>
      <c r="AP406" s="455"/>
      <c r="AQ406" s="455" t="s">
        <v>37</v>
      </c>
      <c r="AR406" s="455"/>
      <c r="AS406" s="456"/>
      <c r="AT406" s="456"/>
      <c r="AU406" s="469"/>
      <c r="AV406" s="449"/>
    </row>
    <row r="407" spans="1:48">
      <c r="A407" s="447"/>
      <c r="B407" s="467">
        <v>44557</v>
      </c>
      <c r="C407" s="447"/>
      <c r="D407" s="466" t="s">
        <v>2368</v>
      </c>
      <c r="E407" s="465" t="s">
        <v>2781</v>
      </c>
      <c r="F407" s="465"/>
      <c r="G407" s="465">
        <v>2022</v>
      </c>
      <c r="H407" s="465" t="s">
        <v>1699</v>
      </c>
      <c r="I407" s="466" t="s">
        <v>1699</v>
      </c>
      <c r="J407" s="479"/>
      <c r="K407" s="477" t="s">
        <v>4559</v>
      </c>
      <c r="L407" s="465" t="s">
        <v>2505</v>
      </c>
      <c r="M407" s="478">
        <v>44545</v>
      </c>
      <c r="N407" s="478">
        <v>44850</v>
      </c>
      <c r="O407" s="478"/>
      <c r="P407" s="483"/>
      <c r="Q407" s="479"/>
      <c r="R407" s="479"/>
      <c r="S407" s="465" t="s">
        <v>1580</v>
      </c>
      <c r="T407" s="465">
        <v>60</v>
      </c>
      <c r="U407" s="484">
        <v>49401140</v>
      </c>
      <c r="V407" s="465" t="s">
        <v>2910</v>
      </c>
      <c r="W407" s="465">
        <v>400</v>
      </c>
      <c r="X407" s="480">
        <v>768</v>
      </c>
      <c r="Y407" s="539">
        <f t="shared" si="18"/>
        <v>307200</v>
      </c>
      <c r="Z407" s="449">
        <v>0.52500000000000002</v>
      </c>
      <c r="AA407" s="681">
        <f t="shared" si="19"/>
        <v>161280</v>
      </c>
      <c r="AB407" s="451"/>
      <c r="AC407" s="452">
        <v>0</v>
      </c>
      <c r="AD407" s="460"/>
      <c r="AE407" s="453"/>
      <c r="AF407" s="695">
        <f t="shared" si="20"/>
        <v>161280</v>
      </c>
      <c r="AG407" s="448" t="s">
        <v>1073</v>
      </c>
      <c r="AH407" s="448"/>
      <c r="AI407" s="454">
        <v>60</v>
      </c>
      <c r="AJ407" s="448" t="s">
        <v>1808</v>
      </c>
      <c r="AK407" s="461" t="s">
        <v>50</v>
      </c>
      <c r="AL407" s="448">
        <v>93308</v>
      </c>
      <c r="AM407" s="448" t="s">
        <v>52</v>
      </c>
      <c r="AN407" s="448" t="s">
        <v>1076</v>
      </c>
      <c r="AO407" s="448"/>
      <c r="AP407" s="455"/>
      <c r="AQ407" s="455" t="s">
        <v>37</v>
      </c>
      <c r="AR407" s="455"/>
      <c r="AS407" s="456"/>
      <c r="AT407" s="456"/>
      <c r="AU407" s="469"/>
      <c r="AV407" s="449"/>
    </row>
    <row r="408" spans="1:48">
      <c r="A408" s="447"/>
      <c r="B408" s="467">
        <v>44557</v>
      </c>
      <c r="C408" s="447"/>
      <c r="D408" s="466" t="s">
        <v>2368</v>
      </c>
      <c r="E408" s="465" t="s">
        <v>2781</v>
      </c>
      <c r="F408" s="465"/>
      <c r="G408" s="465">
        <v>2022</v>
      </c>
      <c r="H408" s="465" t="s">
        <v>1699</v>
      </c>
      <c r="I408" s="466" t="s">
        <v>1699</v>
      </c>
      <c r="J408" s="479"/>
      <c r="K408" s="477" t="s">
        <v>4560</v>
      </c>
      <c r="L408" s="465" t="s">
        <v>2505</v>
      </c>
      <c r="M408" s="478">
        <v>44545</v>
      </c>
      <c r="N408" s="478">
        <v>44876</v>
      </c>
      <c r="O408" s="478"/>
      <c r="P408" s="483"/>
      <c r="Q408" s="479"/>
      <c r="R408" s="479"/>
      <c r="S408" s="465" t="s">
        <v>1580</v>
      </c>
      <c r="T408" s="465">
        <v>60</v>
      </c>
      <c r="U408" s="484">
        <v>49401140</v>
      </c>
      <c r="V408" s="465" t="s">
        <v>2529</v>
      </c>
      <c r="W408" s="465">
        <v>400</v>
      </c>
      <c r="X408" s="480">
        <v>768</v>
      </c>
      <c r="Y408" s="539">
        <f t="shared" si="18"/>
        <v>307200</v>
      </c>
      <c r="Z408" s="449">
        <v>0.52500000000000002</v>
      </c>
      <c r="AA408" s="681">
        <f t="shared" si="19"/>
        <v>161280</v>
      </c>
      <c r="AB408" s="451"/>
      <c r="AC408" s="452">
        <v>0</v>
      </c>
      <c r="AD408" s="460"/>
      <c r="AE408" s="453"/>
      <c r="AF408" s="695">
        <f t="shared" si="20"/>
        <v>161280</v>
      </c>
      <c r="AG408" s="448" t="s">
        <v>1073</v>
      </c>
      <c r="AH408" s="448"/>
      <c r="AI408" s="454" t="s">
        <v>2488</v>
      </c>
      <c r="AJ408" s="448" t="s">
        <v>1808</v>
      </c>
      <c r="AK408" s="461" t="s">
        <v>50</v>
      </c>
      <c r="AL408" s="448">
        <v>93308</v>
      </c>
      <c r="AM408" s="448" t="s">
        <v>52</v>
      </c>
      <c r="AN408" s="448" t="s">
        <v>1076</v>
      </c>
      <c r="AO408" s="448"/>
      <c r="AP408" s="455"/>
      <c r="AQ408" s="455" t="s">
        <v>37</v>
      </c>
      <c r="AR408" s="455"/>
      <c r="AS408" s="456"/>
      <c r="AT408" s="456"/>
      <c r="AU408" s="469"/>
      <c r="AV408" s="449"/>
    </row>
    <row r="409" spans="1:48">
      <c r="A409" s="447"/>
      <c r="B409" s="467">
        <v>44557</v>
      </c>
      <c r="C409" s="447"/>
      <c r="D409" s="466" t="s">
        <v>2368</v>
      </c>
      <c r="E409" s="465" t="s">
        <v>2781</v>
      </c>
      <c r="F409" s="465"/>
      <c r="G409" s="465">
        <v>2022</v>
      </c>
      <c r="H409" s="465" t="s">
        <v>1699</v>
      </c>
      <c r="I409" s="466" t="s">
        <v>1699</v>
      </c>
      <c r="J409" s="479"/>
      <c r="K409" s="477" t="s">
        <v>4561</v>
      </c>
      <c r="L409" s="465" t="s">
        <v>2505</v>
      </c>
      <c r="M409" s="478">
        <v>44545</v>
      </c>
      <c r="N409" s="478">
        <v>44896</v>
      </c>
      <c r="O409" s="478"/>
      <c r="P409" s="483"/>
      <c r="Q409" s="479"/>
      <c r="R409" s="479"/>
      <c r="S409" s="465" t="s">
        <v>1580</v>
      </c>
      <c r="T409" s="465">
        <v>60</v>
      </c>
      <c r="U409" s="484">
        <v>49401140</v>
      </c>
      <c r="V409" s="465" t="s">
        <v>2529</v>
      </c>
      <c r="W409" s="465">
        <v>400</v>
      </c>
      <c r="X409" s="480">
        <v>768</v>
      </c>
      <c r="Y409" s="539">
        <f t="shared" si="18"/>
        <v>307200</v>
      </c>
      <c r="Z409" s="449">
        <v>0.52500000000000002</v>
      </c>
      <c r="AA409" s="681">
        <f t="shared" si="19"/>
        <v>161280</v>
      </c>
      <c r="AB409" s="451"/>
      <c r="AC409" s="452">
        <v>0</v>
      </c>
      <c r="AD409" s="460"/>
      <c r="AE409" s="453"/>
      <c r="AF409" s="695">
        <f t="shared" si="20"/>
        <v>161280</v>
      </c>
      <c r="AG409" s="448" t="s">
        <v>1073</v>
      </c>
      <c r="AH409" s="448"/>
      <c r="AI409" s="454" t="s">
        <v>2488</v>
      </c>
      <c r="AJ409" s="448" t="s">
        <v>1808</v>
      </c>
      <c r="AK409" s="461" t="s">
        <v>50</v>
      </c>
      <c r="AL409" s="448">
        <v>93308</v>
      </c>
      <c r="AM409" s="448" t="s">
        <v>52</v>
      </c>
      <c r="AN409" s="448" t="s">
        <v>1076</v>
      </c>
      <c r="AO409" s="448"/>
      <c r="AP409" s="455"/>
      <c r="AQ409" s="455" t="s">
        <v>37</v>
      </c>
      <c r="AR409" s="455"/>
      <c r="AS409" s="456"/>
      <c r="AT409" s="456"/>
      <c r="AU409" s="469"/>
      <c r="AV409" s="449"/>
    </row>
    <row r="410" spans="1:48">
      <c r="A410" s="447"/>
      <c r="B410" s="467">
        <v>44557</v>
      </c>
      <c r="C410" s="447"/>
      <c r="D410" s="466" t="s">
        <v>2368</v>
      </c>
      <c r="E410" s="465" t="s">
        <v>2781</v>
      </c>
      <c r="F410" s="465"/>
      <c r="G410" s="465">
        <v>2022</v>
      </c>
      <c r="H410" s="465" t="s">
        <v>1699</v>
      </c>
      <c r="I410" s="466" t="s">
        <v>1699</v>
      </c>
      <c r="J410" s="479"/>
      <c r="K410" s="477" t="s">
        <v>4562</v>
      </c>
      <c r="L410" s="465" t="s">
        <v>2505</v>
      </c>
      <c r="M410" s="478">
        <v>44545</v>
      </c>
      <c r="N410" s="478">
        <v>44898</v>
      </c>
      <c r="O410" s="478"/>
      <c r="P410" s="483"/>
      <c r="Q410" s="479"/>
      <c r="R410" s="479"/>
      <c r="S410" s="465" t="s">
        <v>1580</v>
      </c>
      <c r="T410" s="465">
        <v>60</v>
      </c>
      <c r="U410" s="484">
        <v>49401140</v>
      </c>
      <c r="V410" s="465" t="s">
        <v>2529</v>
      </c>
      <c r="W410" s="465">
        <v>400</v>
      </c>
      <c r="X410" s="480">
        <v>768</v>
      </c>
      <c r="Y410" s="539">
        <f t="shared" si="18"/>
        <v>307200</v>
      </c>
      <c r="Z410" s="449">
        <v>0.52500000000000002</v>
      </c>
      <c r="AA410" s="681">
        <f t="shared" si="19"/>
        <v>161280</v>
      </c>
      <c r="AB410" s="451"/>
      <c r="AC410" s="452">
        <v>0</v>
      </c>
      <c r="AD410" s="460"/>
      <c r="AE410" s="453"/>
      <c r="AF410" s="695">
        <f t="shared" si="20"/>
        <v>161280</v>
      </c>
      <c r="AG410" s="448" t="s">
        <v>1073</v>
      </c>
      <c r="AH410" s="448"/>
      <c r="AI410" s="454" t="s">
        <v>2488</v>
      </c>
      <c r="AJ410" s="448" t="s">
        <v>1808</v>
      </c>
      <c r="AK410" s="461" t="s">
        <v>50</v>
      </c>
      <c r="AL410" s="448">
        <v>93308</v>
      </c>
      <c r="AM410" s="448" t="s">
        <v>52</v>
      </c>
      <c r="AN410" s="448" t="s">
        <v>1076</v>
      </c>
      <c r="AO410" s="448"/>
      <c r="AP410" s="455"/>
      <c r="AQ410" s="455" t="s">
        <v>37</v>
      </c>
      <c r="AR410" s="455"/>
      <c r="AS410" s="456"/>
      <c r="AT410" s="456"/>
      <c r="AU410" s="469"/>
      <c r="AV410" s="449"/>
    </row>
    <row r="411" spans="1:48">
      <c r="A411" s="447"/>
      <c r="B411" s="467">
        <v>44557</v>
      </c>
      <c r="C411" s="447"/>
      <c r="D411" s="466" t="s">
        <v>2368</v>
      </c>
      <c r="E411" s="465" t="s">
        <v>2781</v>
      </c>
      <c r="F411" s="465"/>
      <c r="G411" s="465">
        <v>2022</v>
      </c>
      <c r="H411" s="465" t="s">
        <v>1699</v>
      </c>
      <c r="I411" s="466" t="s">
        <v>1699</v>
      </c>
      <c r="J411" s="479"/>
      <c r="K411" s="477" t="s">
        <v>4563</v>
      </c>
      <c r="L411" s="465" t="s">
        <v>2505</v>
      </c>
      <c r="M411" s="478">
        <v>44545</v>
      </c>
      <c r="N411" s="478">
        <v>44901</v>
      </c>
      <c r="O411" s="478"/>
      <c r="P411" s="483"/>
      <c r="Q411" s="479"/>
      <c r="R411" s="479"/>
      <c r="S411" s="465" t="s">
        <v>1580</v>
      </c>
      <c r="T411" s="465">
        <v>60</v>
      </c>
      <c r="U411" s="484">
        <v>49401140</v>
      </c>
      <c r="V411" s="465" t="s">
        <v>2529</v>
      </c>
      <c r="W411" s="465">
        <v>400</v>
      </c>
      <c r="X411" s="480">
        <v>768</v>
      </c>
      <c r="Y411" s="539">
        <f t="shared" si="18"/>
        <v>307200</v>
      </c>
      <c r="Z411" s="449">
        <v>0.52500000000000002</v>
      </c>
      <c r="AA411" s="681">
        <f t="shared" si="19"/>
        <v>161280</v>
      </c>
      <c r="AB411" s="451"/>
      <c r="AC411" s="452">
        <v>0</v>
      </c>
      <c r="AD411" s="460"/>
      <c r="AE411" s="453"/>
      <c r="AF411" s="695">
        <f t="shared" si="20"/>
        <v>161280</v>
      </c>
      <c r="AG411" s="448" t="s">
        <v>1073</v>
      </c>
      <c r="AH411" s="448"/>
      <c r="AI411" s="454" t="s">
        <v>2488</v>
      </c>
      <c r="AJ411" s="448" t="s">
        <v>1808</v>
      </c>
      <c r="AK411" s="461" t="s">
        <v>50</v>
      </c>
      <c r="AL411" s="448">
        <v>93308</v>
      </c>
      <c r="AM411" s="448" t="s">
        <v>52</v>
      </c>
      <c r="AN411" s="448" t="s">
        <v>1076</v>
      </c>
      <c r="AO411" s="448"/>
      <c r="AP411" s="455"/>
      <c r="AQ411" s="455" t="s">
        <v>37</v>
      </c>
      <c r="AR411" s="455"/>
      <c r="AS411" s="456"/>
      <c r="AT411" s="456"/>
      <c r="AU411" s="469"/>
      <c r="AV411" s="449"/>
    </row>
    <row r="412" spans="1:48">
      <c r="A412" s="447"/>
      <c r="B412" s="467">
        <v>44557</v>
      </c>
      <c r="C412" s="447"/>
      <c r="D412" s="466" t="s">
        <v>2368</v>
      </c>
      <c r="E412" s="465" t="s">
        <v>2781</v>
      </c>
      <c r="F412" s="465"/>
      <c r="G412" s="465">
        <v>2022</v>
      </c>
      <c r="H412" s="465" t="s">
        <v>1699</v>
      </c>
      <c r="I412" s="466" t="s">
        <v>1699</v>
      </c>
      <c r="J412" s="479"/>
      <c r="K412" s="477" t="s">
        <v>4564</v>
      </c>
      <c r="L412" s="465" t="s">
        <v>2505</v>
      </c>
      <c r="M412" s="478">
        <v>44545</v>
      </c>
      <c r="N412" s="478">
        <v>44782</v>
      </c>
      <c r="O412" s="478"/>
      <c r="P412" s="483"/>
      <c r="Q412" s="479"/>
      <c r="R412" s="479"/>
      <c r="S412" s="465" t="s">
        <v>1580</v>
      </c>
      <c r="T412" s="465">
        <v>60</v>
      </c>
      <c r="U412" s="484">
        <v>49401140</v>
      </c>
      <c r="V412" s="465" t="s">
        <v>2529</v>
      </c>
      <c r="W412" s="465">
        <v>400</v>
      </c>
      <c r="X412" s="480">
        <v>768</v>
      </c>
      <c r="Y412" s="539">
        <f t="shared" si="18"/>
        <v>307200</v>
      </c>
      <c r="Z412" s="449">
        <v>0.52500000000000002</v>
      </c>
      <c r="AA412" s="681">
        <f t="shared" si="19"/>
        <v>161280</v>
      </c>
      <c r="AB412" s="451"/>
      <c r="AC412" s="452">
        <v>0</v>
      </c>
      <c r="AD412" s="460"/>
      <c r="AE412" s="453"/>
      <c r="AF412" s="695">
        <f t="shared" si="20"/>
        <v>161280</v>
      </c>
      <c r="AG412" s="448" t="s">
        <v>1073</v>
      </c>
      <c r="AH412" s="448"/>
      <c r="AI412" s="454" t="s">
        <v>2488</v>
      </c>
      <c r="AJ412" s="448" t="s">
        <v>1808</v>
      </c>
      <c r="AK412" s="461" t="s">
        <v>50</v>
      </c>
      <c r="AL412" s="448">
        <v>93308</v>
      </c>
      <c r="AM412" s="448" t="s">
        <v>52</v>
      </c>
      <c r="AN412" s="448" t="s">
        <v>1076</v>
      </c>
      <c r="AO412" s="448"/>
      <c r="AP412" s="455"/>
      <c r="AQ412" s="455"/>
      <c r="AR412" s="455"/>
      <c r="AS412" s="456"/>
      <c r="AT412" s="456"/>
      <c r="AU412" s="469"/>
      <c r="AV412" s="449"/>
    </row>
    <row r="413" spans="1:48">
      <c r="A413" s="447"/>
      <c r="B413" s="467">
        <v>44557</v>
      </c>
      <c r="C413" s="447"/>
      <c r="D413" s="466" t="s">
        <v>2368</v>
      </c>
      <c r="E413" s="465" t="s">
        <v>2781</v>
      </c>
      <c r="F413" s="465"/>
      <c r="G413" s="465">
        <v>2022</v>
      </c>
      <c r="H413" s="465" t="s">
        <v>1699</v>
      </c>
      <c r="I413" s="466" t="s">
        <v>1699</v>
      </c>
      <c r="J413" s="479"/>
      <c r="K413" s="477" t="s">
        <v>4565</v>
      </c>
      <c r="L413" s="465" t="s">
        <v>2505</v>
      </c>
      <c r="M413" s="478">
        <v>44545</v>
      </c>
      <c r="N413" s="478">
        <v>44908</v>
      </c>
      <c r="O413" s="478"/>
      <c r="P413" s="483"/>
      <c r="Q413" s="479"/>
      <c r="R413" s="479"/>
      <c r="S413" s="465" t="s">
        <v>1580</v>
      </c>
      <c r="T413" s="465">
        <v>60</v>
      </c>
      <c r="U413" s="484">
        <v>49401140</v>
      </c>
      <c r="V413" s="465" t="s">
        <v>2529</v>
      </c>
      <c r="W413" s="465">
        <v>400</v>
      </c>
      <c r="X413" s="480">
        <v>768</v>
      </c>
      <c r="Y413" s="539">
        <f t="shared" si="18"/>
        <v>307200</v>
      </c>
      <c r="Z413" s="449">
        <v>0.52500000000000002</v>
      </c>
      <c r="AA413" s="681">
        <f t="shared" si="19"/>
        <v>161280</v>
      </c>
      <c r="AB413" s="451"/>
      <c r="AC413" s="452">
        <v>0</v>
      </c>
      <c r="AD413" s="460"/>
      <c r="AE413" s="453"/>
      <c r="AF413" s="695">
        <f t="shared" si="20"/>
        <v>161280</v>
      </c>
      <c r="AG413" s="448" t="s">
        <v>1073</v>
      </c>
      <c r="AH413" s="448"/>
      <c r="AI413" s="454" t="s">
        <v>2488</v>
      </c>
      <c r="AJ413" s="448" t="s">
        <v>1808</v>
      </c>
      <c r="AK413" s="461" t="s">
        <v>50</v>
      </c>
      <c r="AL413" s="448">
        <v>93308</v>
      </c>
      <c r="AM413" s="448" t="s">
        <v>52</v>
      </c>
      <c r="AN413" s="448" t="s">
        <v>1076</v>
      </c>
      <c r="AO413" s="448"/>
      <c r="AP413" s="455"/>
      <c r="AQ413" s="455" t="s">
        <v>37</v>
      </c>
      <c r="AR413" s="455"/>
      <c r="AS413" s="456"/>
      <c r="AT413" s="456"/>
      <c r="AU413" s="469"/>
      <c r="AV413" s="449"/>
    </row>
    <row r="414" spans="1:48">
      <c r="A414" s="447"/>
      <c r="B414" s="467">
        <v>44522</v>
      </c>
      <c r="C414" s="447"/>
      <c r="D414" s="466" t="s">
        <v>2368</v>
      </c>
      <c r="E414" s="465" t="s">
        <v>2781</v>
      </c>
      <c r="F414" s="465"/>
      <c r="G414" s="465">
        <v>2022</v>
      </c>
      <c r="H414" s="465" t="s">
        <v>1699</v>
      </c>
      <c r="I414" s="466" t="s">
        <v>1699</v>
      </c>
      <c r="J414" s="479"/>
      <c r="K414" s="477" t="s">
        <v>4566</v>
      </c>
      <c r="L414" s="465" t="s">
        <v>2505</v>
      </c>
      <c r="M414" s="478">
        <v>44505</v>
      </c>
      <c r="N414" s="478">
        <v>44727</v>
      </c>
      <c r="O414" s="478"/>
      <c r="P414" s="483"/>
      <c r="Q414" s="479"/>
      <c r="R414" s="479"/>
      <c r="S414" s="465" t="s">
        <v>1580</v>
      </c>
      <c r="T414" s="465">
        <v>60</v>
      </c>
      <c r="U414" s="484">
        <v>49401140</v>
      </c>
      <c r="V414" s="465" t="s">
        <v>973</v>
      </c>
      <c r="W414" s="465">
        <v>400</v>
      </c>
      <c r="X414" s="480">
        <v>768</v>
      </c>
      <c r="Y414" s="539">
        <f t="shared" si="18"/>
        <v>307200</v>
      </c>
      <c r="Z414" s="449">
        <v>0.52500000000000002</v>
      </c>
      <c r="AA414" s="681">
        <f t="shared" si="19"/>
        <v>161280</v>
      </c>
      <c r="AB414" s="451"/>
      <c r="AC414" s="452">
        <v>0</v>
      </c>
      <c r="AD414" s="460"/>
      <c r="AE414" s="453"/>
      <c r="AF414" s="695">
        <f t="shared" si="20"/>
        <v>161280</v>
      </c>
      <c r="AG414" s="448" t="s">
        <v>1073</v>
      </c>
      <c r="AH414" s="448"/>
      <c r="AI414" s="454" t="s">
        <v>2488</v>
      </c>
      <c r="AJ414" s="448" t="s">
        <v>2518</v>
      </c>
      <c r="AK414" s="461" t="s">
        <v>1138</v>
      </c>
      <c r="AL414" s="448" t="s">
        <v>2629</v>
      </c>
      <c r="AM414" s="448" t="s">
        <v>52</v>
      </c>
      <c r="AN414" s="448"/>
      <c r="AO414" s="448"/>
      <c r="AP414" s="455"/>
      <c r="AQ414" s="455" t="s">
        <v>37</v>
      </c>
      <c r="AR414" s="455"/>
      <c r="AS414" s="456"/>
      <c r="AT414" s="456"/>
      <c r="AU414" s="469"/>
      <c r="AV414" s="449"/>
    </row>
    <row r="415" spans="1:48">
      <c r="A415" s="447"/>
      <c r="B415" s="467">
        <v>44522</v>
      </c>
      <c r="C415" s="447"/>
      <c r="D415" s="466" t="s">
        <v>2368</v>
      </c>
      <c r="E415" s="465" t="s">
        <v>2781</v>
      </c>
      <c r="F415" s="465"/>
      <c r="G415" s="465">
        <v>2022</v>
      </c>
      <c r="H415" s="465" t="s">
        <v>1699</v>
      </c>
      <c r="I415" s="466" t="s">
        <v>1699</v>
      </c>
      <c r="J415" s="479"/>
      <c r="K415" s="477" t="s">
        <v>4567</v>
      </c>
      <c r="L415" s="465" t="s">
        <v>2505</v>
      </c>
      <c r="M415" s="478">
        <v>44505</v>
      </c>
      <c r="N415" s="478">
        <v>44658</v>
      </c>
      <c r="O415" s="478"/>
      <c r="P415" s="483"/>
      <c r="Q415" s="479"/>
      <c r="R415" s="479"/>
      <c r="S415" s="465" t="s">
        <v>1580</v>
      </c>
      <c r="T415" s="465">
        <v>60</v>
      </c>
      <c r="U415" s="484">
        <v>49201132</v>
      </c>
      <c r="V415" s="465" t="s">
        <v>986</v>
      </c>
      <c r="W415" s="465">
        <v>360</v>
      </c>
      <c r="X415" s="480">
        <v>832</v>
      </c>
      <c r="Y415" s="539">
        <f t="shared" si="18"/>
        <v>299520</v>
      </c>
      <c r="Z415" s="449">
        <v>0.505</v>
      </c>
      <c r="AA415" s="681">
        <f t="shared" si="19"/>
        <v>151257.60000000001</v>
      </c>
      <c r="AB415" s="451"/>
      <c r="AC415" s="452">
        <v>0</v>
      </c>
      <c r="AD415" s="460"/>
      <c r="AE415" s="453"/>
      <c r="AF415" s="695">
        <f t="shared" si="20"/>
        <v>151257.60000000001</v>
      </c>
      <c r="AG415" s="448" t="s">
        <v>1073</v>
      </c>
      <c r="AH415" s="448"/>
      <c r="AI415" s="454" t="s">
        <v>2488</v>
      </c>
      <c r="AJ415" s="448" t="s">
        <v>2518</v>
      </c>
      <c r="AK415" s="461" t="s">
        <v>1138</v>
      </c>
      <c r="AL415" s="448" t="s">
        <v>2629</v>
      </c>
      <c r="AM415" s="448" t="s">
        <v>52</v>
      </c>
      <c r="AN415" s="448"/>
      <c r="AO415" s="448"/>
      <c r="AP415" s="455"/>
      <c r="AQ415" s="455" t="s">
        <v>37</v>
      </c>
      <c r="AR415" s="455"/>
      <c r="AS415" s="456"/>
      <c r="AT415" s="456"/>
      <c r="AU415" s="469"/>
      <c r="AV415" s="449"/>
    </row>
    <row r="416" spans="1:48">
      <c r="A416" s="447"/>
      <c r="B416" s="467">
        <v>44522</v>
      </c>
      <c r="C416" s="447"/>
      <c r="D416" s="466" t="s">
        <v>2368</v>
      </c>
      <c r="E416" s="465" t="s">
        <v>2781</v>
      </c>
      <c r="F416" s="465"/>
      <c r="G416" s="465">
        <v>2022</v>
      </c>
      <c r="H416" s="465" t="s">
        <v>1699</v>
      </c>
      <c r="I416" s="466" t="s">
        <v>1699</v>
      </c>
      <c r="J416" s="479"/>
      <c r="K416" s="477" t="s">
        <v>4568</v>
      </c>
      <c r="L416" s="465" t="s">
        <v>2505</v>
      </c>
      <c r="M416" s="478">
        <v>44505</v>
      </c>
      <c r="N416" s="478">
        <v>44666</v>
      </c>
      <c r="O416" s="478"/>
      <c r="P416" s="483"/>
      <c r="Q416" s="479"/>
      <c r="R416" s="479"/>
      <c r="S416" s="465" t="s">
        <v>1580</v>
      </c>
      <c r="T416" s="465">
        <v>60</v>
      </c>
      <c r="U416" s="484">
        <v>49201132</v>
      </c>
      <c r="V416" s="465" t="s">
        <v>986</v>
      </c>
      <c r="W416" s="465">
        <v>360</v>
      </c>
      <c r="X416" s="480">
        <v>832</v>
      </c>
      <c r="Y416" s="539">
        <f t="shared" si="18"/>
        <v>299520</v>
      </c>
      <c r="Z416" s="449">
        <v>0.505</v>
      </c>
      <c r="AA416" s="681">
        <f t="shared" si="19"/>
        <v>151257.60000000001</v>
      </c>
      <c r="AB416" s="451"/>
      <c r="AC416" s="452">
        <v>0</v>
      </c>
      <c r="AD416" s="460"/>
      <c r="AE416" s="453"/>
      <c r="AF416" s="695">
        <f t="shared" si="20"/>
        <v>151257.60000000001</v>
      </c>
      <c r="AG416" s="448" t="s">
        <v>1073</v>
      </c>
      <c r="AH416" s="448"/>
      <c r="AI416" s="454" t="s">
        <v>2488</v>
      </c>
      <c r="AJ416" s="448" t="s">
        <v>2518</v>
      </c>
      <c r="AK416" s="461" t="s">
        <v>1138</v>
      </c>
      <c r="AL416" s="448" t="s">
        <v>2629</v>
      </c>
      <c r="AM416" s="448" t="s">
        <v>52</v>
      </c>
      <c r="AN416" s="448"/>
      <c r="AO416" s="448"/>
      <c r="AP416" s="455"/>
      <c r="AQ416" s="455" t="s">
        <v>37</v>
      </c>
      <c r="AR416" s="455"/>
      <c r="AS416" s="456"/>
      <c r="AT416" s="456"/>
      <c r="AU416" s="469"/>
      <c r="AV416" s="449"/>
    </row>
    <row r="417" spans="1:48">
      <c r="A417" s="447"/>
      <c r="B417" s="467">
        <v>44522</v>
      </c>
      <c r="C417" s="447"/>
      <c r="D417" s="466" t="s">
        <v>2368</v>
      </c>
      <c r="E417" s="465" t="s">
        <v>2781</v>
      </c>
      <c r="F417" s="465"/>
      <c r="G417" s="465">
        <v>2022</v>
      </c>
      <c r="H417" s="465" t="s">
        <v>1699</v>
      </c>
      <c r="I417" s="466" t="s">
        <v>1699</v>
      </c>
      <c r="J417" s="479"/>
      <c r="K417" s="477" t="s">
        <v>4569</v>
      </c>
      <c r="L417" s="465" t="s">
        <v>2505</v>
      </c>
      <c r="M417" s="478">
        <v>44505</v>
      </c>
      <c r="N417" s="478">
        <v>44685</v>
      </c>
      <c r="O417" s="478"/>
      <c r="P417" s="483"/>
      <c r="Q417" s="479"/>
      <c r="R417" s="479"/>
      <c r="S417" s="465" t="s">
        <v>1580</v>
      </c>
      <c r="T417" s="465">
        <v>60</v>
      </c>
      <c r="U417" s="484">
        <v>49201132</v>
      </c>
      <c r="V417" s="465" t="s">
        <v>986</v>
      </c>
      <c r="W417" s="465">
        <v>360</v>
      </c>
      <c r="X417" s="480">
        <v>832</v>
      </c>
      <c r="Y417" s="539">
        <f t="shared" si="18"/>
        <v>299520</v>
      </c>
      <c r="Z417" s="449">
        <v>0.505</v>
      </c>
      <c r="AA417" s="681">
        <f t="shared" si="19"/>
        <v>151257.60000000001</v>
      </c>
      <c r="AB417" s="451"/>
      <c r="AC417" s="452">
        <v>0</v>
      </c>
      <c r="AD417" s="460"/>
      <c r="AE417" s="453"/>
      <c r="AF417" s="695">
        <f t="shared" si="20"/>
        <v>151257.60000000001</v>
      </c>
      <c r="AG417" s="448" t="s">
        <v>1073</v>
      </c>
      <c r="AH417" s="448"/>
      <c r="AI417" s="454" t="s">
        <v>2488</v>
      </c>
      <c r="AJ417" s="448" t="s">
        <v>2518</v>
      </c>
      <c r="AK417" s="461" t="s">
        <v>1138</v>
      </c>
      <c r="AL417" s="448" t="s">
        <v>2629</v>
      </c>
      <c r="AM417" s="448" t="s">
        <v>52</v>
      </c>
      <c r="AN417" s="448"/>
      <c r="AO417" s="448"/>
      <c r="AP417" s="455"/>
      <c r="AQ417" s="455" t="s">
        <v>37</v>
      </c>
      <c r="AR417" s="455"/>
      <c r="AS417" s="456"/>
      <c r="AT417" s="456"/>
      <c r="AU417" s="469"/>
      <c r="AV417" s="449"/>
    </row>
    <row r="418" spans="1:48">
      <c r="A418" s="447"/>
      <c r="B418" s="467">
        <v>44522</v>
      </c>
      <c r="C418" s="447"/>
      <c r="D418" s="466" t="s">
        <v>2368</v>
      </c>
      <c r="E418" s="465" t="s">
        <v>2781</v>
      </c>
      <c r="F418" s="465"/>
      <c r="G418" s="465">
        <v>2022</v>
      </c>
      <c r="H418" s="465" t="s">
        <v>1699</v>
      </c>
      <c r="I418" s="466" t="s">
        <v>1699</v>
      </c>
      <c r="J418" s="479"/>
      <c r="K418" s="477" t="s">
        <v>4570</v>
      </c>
      <c r="L418" s="465" t="s">
        <v>2505</v>
      </c>
      <c r="M418" s="478">
        <v>44505</v>
      </c>
      <c r="N418" s="478">
        <v>44693</v>
      </c>
      <c r="O418" s="478"/>
      <c r="P418" s="483"/>
      <c r="Q418" s="479"/>
      <c r="R418" s="479"/>
      <c r="S418" s="465" t="s">
        <v>1580</v>
      </c>
      <c r="T418" s="465">
        <v>60</v>
      </c>
      <c r="U418" s="484">
        <v>49201132</v>
      </c>
      <c r="V418" s="465" t="s">
        <v>986</v>
      </c>
      <c r="W418" s="465">
        <v>360</v>
      </c>
      <c r="X418" s="480">
        <v>832</v>
      </c>
      <c r="Y418" s="539">
        <f t="shared" si="18"/>
        <v>299520</v>
      </c>
      <c r="Z418" s="449">
        <v>0.505</v>
      </c>
      <c r="AA418" s="681">
        <f t="shared" si="19"/>
        <v>151257.60000000001</v>
      </c>
      <c r="AB418" s="451"/>
      <c r="AC418" s="452">
        <v>0</v>
      </c>
      <c r="AD418" s="460"/>
      <c r="AE418" s="453"/>
      <c r="AF418" s="695">
        <f t="shared" si="20"/>
        <v>151257.60000000001</v>
      </c>
      <c r="AG418" s="448" t="s">
        <v>1073</v>
      </c>
      <c r="AH418" s="448"/>
      <c r="AI418" s="454" t="s">
        <v>2488</v>
      </c>
      <c r="AJ418" s="448" t="s">
        <v>2518</v>
      </c>
      <c r="AK418" s="461" t="s">
        <v>1138</v>
      </c>
      <c r="AL418" s="448" t="s">
        <v>2629</v>
      </c>
      <c r="AM418" s="448" t="s">
        <v>52</v>
      </c>
      <c r="AN418" s="448"/>
      <c r="AO418" s="448"/>
      <c r="AP418" s="455"/>
      <c r="AQ418" s="455" t="s">
        <v>37</v>
      </c>
      <c r="AR418" s="455"/>
      <c r="AS418" s="456"/>
      <c r="AT418" s="456"/>
      <c r="AU418" s="469"/>
      <c r="AV418" s="449"/>
    </row>
    <row r="419" spans="1:48">
      <c r="A419" s="447"/>
      <c r="B419" s="467">
        <v>44522</v>
      </c>
      <c r="C419" s="447"/>
      <c r="D419" s="466" t="s">
        <v>2368</v>
      </c>
      <c r="E419" s="465" t="s">
        <v>2781</v>
      </c>
      <c r="F419" s="465"/>
      <c r="G419" s="465">
        <v>2022</v>
      </c>
      <c r="H419" s="465" t="s">
        <v>1699</v>
      </c>
      <c r="I419" s="466" t="s">
        <v>1699</v>
      </c>
      <c r="J419" s="479"/>
      <c r="K419" s="477" t="s">
        <v>4571</v>
      </c>
      <c r="L419" s="465" t="s">
        <v>2505</v>
      </c>
      <c r="M419" s="478">
        <v>44505</v>
      </c>
      <c r="N419" s="478">
        <v>44719</v>
      </c>
      <c r="O419" s="478"/>
      <c r="P419" s="483"/>
      <c r="Q419" s="479"/>
      <c r="R419" s="479"/>
      <c r="S419" s="465" t="s">
        <v>1580</v>
      </c>
      <c r="T419" s="465">
        <v>60</v>
      </c>
      <c r="U419" s="484">
        <v>49201132</v>
      </c>
      <c r="V419" s="465" t="s">
        <v>986</v>
      </c>
      <c r="W419" s="465">
        <v>360</v>
      </c>
      <c r="X419" s="480">
        <v>832</v>
      </c>
      <c r="Y419" s="539">
        <f t="shared" si="18"/>
        <v>299520</v>
      </c>
      <c r="Z419" s="449">
        <v>0.505</v>
      </c>
      <c r="AA419" s="681">
        <f t="shared" si="19"/>
        <v>151257.60000000001</v>
      </c>
      <c r="AB419" s="451"/>
      <c r="AC419" s="452">
        <v>0</v>
      </c>
      <c r="AD419" s="460"/>
      <c r="AE419" s="453"/>
      <c r="AF419" s="695">
        <f t="shared" si="20"/>
        <v>151257.60000000001</v>
      </c>
      <c r="AG419" s="448" t="s">
        <v>1073</v>
      </c>
      <c r="AH419" s="448"/>
      <c r="AI419" s="454" t="s">
        <v>2488</v>
      </c>
      <c r="AJ419" s="448" t="s">
        <v>2518</v>
      </c>
      <c r="AK419" s="461" t="s">
        <v>1138</v>
      </c>
      <c r="AL419" s="448" t="s">
        <v>2629</v>
      </c>
      <c r="AM419" s="448" t="s">
        <v>52</v>
      </c>
      <c r="AN419" s="448"/>
      <c r="AO419" s="448"/>
      <c r="AP419" s="455"/>
      <c r="AQ419" s="455" t="s">
        <v>37</v>
      </c>
      <c r="AR419" s="455"/>
      <c r="AS419" s="456"/>
      <c r="AT419" s="456"/>
      <c r="AU419" s="469"/>
      <c r="AV419" s="449"/>
    </row>
    <row r="420" spans="1:48">
      <c r="A420" s="447"/>
      <c r="B420" s="467">
        <v>44522</v>
      </c>
      <c r="C420" s="447"/>
      <c r="D420" s="466" t="s">
        <v>2368</v>
      </c>
      <c r="E420" s="465" t="s">
        <v>2781</v>
      </c>
      <c r="F420" s="465"/>
      <c r="G420" s="465">
        <v>2022</v>
      </c>
      <c r="H420" s="465" t="s">
        <v>1699</v>
      </c>
      <c r="I420" s="466" t="s">
        <v>1699</v>
      </c>
      <c r="J420" s="479"/>
      <c r="K420" s="477" t="s">
        <v>4572</v>
      </c>
      <c r="L420" s="465" t="s">
        <v>2505</v>
      </c>
      <c r="M420" s="478">
        <v>44505</v>
      </c>
      <c r="N420" s="478">
        <v>44724</v>
      </c>
      <c r="O420" s="478"/>
      <c r="P420" s="483"/>
      <c r="Q420" s="479"/>
      <c r="R420" s="479"/>
      <c r="S420" s="465" t="s">
        <v>1580</v>
      </c>
      <c r="T420" s="465">
        <v>60</v>
      </c>
      <c r="U420" s="484">
        <v>49201132</v>
      </c>
      <c r="V420" s="465" t="s">
        <v>986</v>
      </c>
      <c r="W420" s="465">
        <v>360</v>
      </c>
      <c r="X420" s="480">
        <v>832</v>
      </c>
      <c r="Y420" s="539">
        <f t="shared" si="18"/>
        <v>299520</v>
      </c>
      <c r="Z420" s="449">
        <v>0.505</v>
      </c>
      <c r="AA420" s="681">
        <f t="shared" si="19"/>
        <v>151257.60000000001</v>
      </c>
      <c r="AB420" s="451"/>
      <c r="AC420" s="452">
        <v>0</v>
      </c>
      <c r="AD420" s="460"/>
      <c r="AE420" s="453"/>
      <c r="AF420" s="695">
        <f t="shared" si="20"/>
        <v>151257.60000000001</v>
      </c>
      <c r="AG420" s="448" t="s">
        <v>1073</v>
      </c>
      <c r="AH420" s="448"/>
      <c r="AI420" s="454" t="s">
        <v>2488</v>
      </c>
      <c r="AJ420" s="448" t="s">
        <v>2518</v>
      </c>
      <c r="AK420" s="461" t="s">
        <v>1138</v>
      </c>
      <c r="AL420" s="448" t="s">
        <v>2629</v>
      </c>
      <c r="AM420" s="448" t="s">
        <v>52</v>
      </c>
      <c r="AN420" s="448"/>
      <c r="AO420" s="448"/>
      <c r="AP420" s="455"/>
      <c r="AQ420" s="455" t="s">
        <v>37</v>
      </c>
      <c r="AR420" s="455"/>
      <c r="AS420" s="456"/>
      <c r="AT420" s="456"/>
      <c r="AU420" s="469"/>
      <c r="AV420" s="449"/>
    </row>
    <row r="421" spans="1:48">
      <c r="A421" s="447"/>
      <c r="B421" s="467">
        <v>44599</v>
      </c>
      <c r="C421" s="447"/>
      <c r="D421" s="466" t="s">
        <v>2368</v>
      </c>
      <c r="E421" s="465" t="s">
        <v>2781</v>
      </c>
      <c r="F421" s="465"/>
      <c r="G421" s="465">
        <v>2022</v>
      </c>
      <c r="H421" s="465" t="s">
        <v>1699</v>
      </c>
      <c r="I421" s="466" t="s">
        <v>1699</v>
      </c>
      <c r="J421" s="479"/>
      <c r="K421" s="477" t="s">
        <v>4573</v>
      </c>
      <c r="L421" s="465" t="s">
        <v>2505</v>
      </c>
      <c r="M421" s="478">
        <v>44596</v>
      </c>
      <c r="N421" s="478">
        <v>44719</v>
      </c>
      <c r="O421" s="478"/>
      <c r="P421" s="483"/>
      <c r="Q421" s="479"/>
      <c r="R421" s="479"/>
      <c r="S421" s="465" t="s">
        <v>1580</v>
      </c>
      <c r="T421" s="465">
        <v>60</v>
      </c>
      <c r="U421" s="484">
        <v>49403140</v>
      </c>
      <c r="V421" s="465" t="s">
        <v>973</v>
      </c>
      <c r="W421" s="465">
        <v>400</v>
      </c>
      <c r="X421" s="480">
        <v>768</v>
      </c>
      <c r="Y421" s="539">
        <f t="shared" si="18"/>
        <v>307200</v>
      </c>
      <c r="Z421" s="449">
        <v>0.55500000000000005</v>
      </c>
      <c r="AA421" s="681">
        <f t="shared" si="19"/>
        <v>170496.00000000003</v>
      </c>
      <c r="AB421" s="451"/>
      <c r="AC421" s="452">
        <v>0</v>
      </c>
      <c r="AD421" s="460"/>
      <c r="AE421" s="453"/>
      <c r="AF421" s="695">
        <f t="shared" si="20"/>
        <v>170496.00000000003</v>
      </c>
      <c r="AG421" s="448" t="s">
        <v>1073</v>
      </c>
      <c r="AH421" s="448"/>
      <c r="AI421" s="454" t="s">
        <v>4574</v>
      </c>
      <c r="AJ421" s="448" t="s">
        <v>2560</v>
      </c>
      <c r="AK421" s="461" t="s">
        <v>1149</v>
      </c>
      <c r="AL421" s="448">
        <v>75069</v>
      </c>
      <c r="AM421" s="448" t="s">
        <v>52</v>
      </c>
      <c r="AN421" s="448"/>
      <c r="AO421" s="448"/>
      <c r="AP421" s="455"/>
      <c r="AQ421" s="455" t="s">
        <v>37</v>
      </c>
      <c r="AR421" s="455"/>
      <c r="AS421" s="456"/>
      <c r="AT421" s="456"/>
      <c r="AU421" s="469"/>
      <c r="AV421" s="449"/>
    </row>
    <row r="422" spans="1:48">
      <c r="A422" s="447"/>
      <c r="B422" s="467">
        <v>44557</v>
      </c>
      <c r="C422" s="447"/>
      <c r="D422" s="466" t="s">
        <v>2368</v>
      </c>
      <c r="E422" s="465" t="s">
        <v>2781</v>
      </c>
      <c r="F422" s="465"/>
      <c r="G422" s="465">
        <v>2022</v>
      </c>
      <c r="H422" s="465" t="s">
        <v>1699</v>
      </c>
      <c r="I422" s="466" t="s">
        <v>1699</v>
      </c>
      <c r="J422" s="479"/>
      <c r="K422" s="477" t="s">
        <v>4575</v>
      </c>
      <c r="L422" s="465" t="s">
        <v>2505</v>
      </c>
      <c r="M422" s="478">
        <v>44544</v>
      </c>
      <c r="N422" s="478">
        <v>44744</v>
      </c>
      <c r="O422" s="478"/>
      <c r="P422" s="483"/>
      <c r="Q422" s="479"/>
      <c r="R422" s="479"/>
      <c r="S422" s="465" t="s">
        <v>1580</v>
      </c>
      <c r="T422" s="465">
        <v>60</v>
      </c>
      <c r="U422" s="484">
        <v>49401140</v>
      </c>
      <c r="V422" s="465" t="s">
        <v>2529</v>
      </c>
      <c r="W422" s="465">
        <v>400</v>
      </c>
      <c r="X422" s="480">
        <v>768</v>
      </c>
      <c r="Y422" s="539">
        <f t="shared" si="18"/>
        <v>307200</v>
      </c>
      <c r="Z422" s="449">
        <v>0.52500000000000002</v>
      </c>
      <c r="AA422" s="681">
        <f t="shared" si="19"/>
        <v>161280</v>
      </c>
      <c r="AB422" s="451"/>
      <c r="AC422" s="452">
        <v>0</v>
      </c>
      <c r="AD422" s="460"/>
      <c r="AE422" s="453"/>
      <c r="AF422" s="695">
        <f t="shared" si="20"/>
        <v>161280</v>
      </c>
      <c r="AG422" s="448" t="s">
        <v>1073</v>
      </c>
      <c r="AH422" s="448"/>
      <c r="AI422" s="454" t="s">
        <v>2488</v>
      </c>
      <c r="AJ422" s="448" t="s">
        <v>2518</v>
      </c>
      <c r="AK422" s="461" t="s">
        <v>1138</v>
      </c>
      <c r="AL422" s="448">
        <v>85008</v>
      </c>
      <c r="AM422" s="448" t="s">
        <v>52</v>
      </c>
      <c r="AN422" s="448" t="s">
        <v>1076</v>
      </c>
      <c r="AO422" s="448"/>
      <c r="AP422" s="455"/>
      <c r="AQ422" s="455" t="s">
        <v>37</v>
      </c>
      <c r="AR422" s="455"/>
      <c r="AS422" s="456"/>
      <c r="AT422" s="456"/>
      <c r="AU422" s="469"/>
      <c r="AV422" s="449"/>
    </row>
    <row r="423" spans="1:48">
      <c r="A423" s="447"/>
      <c r="B423" s="467">
        <v>44557</v>
      </c>
      <c r="C423" s="447"/>
      <c r="D423" s="466" t="s">
        <v>2368</v>
      </c>
      <c r="E423" s="465" t="s">
        <v>2781</v>
      </c>
      <c r="F423" s="465"/>
      <c r="G423" s="465">
        <v>2022</v>
      </c>
      <c r="H423" s="465" t="s">
        <v>1699</v>
      </c>
      <c r="I423" s="466" t="s">
        <v>1699</v>
      </c>
      <c r="J423" s="479"/>
      <c r="K423" s="477" t="s">
        <v>4576</v>
      </c>
      <c r="L423" s="465" t="s">
        <v>2505</v>
      </c>
      <c r="M423" s="478">
        <v>44544</v>
      </c>
      <c r="N423" s="478">
        <v>44744</v>
      </c>
      <c r="O423" s="478"/>
      <c r="P423" s="483"/>
      <c r="Q423" s="479"/>
      <c r="R423" s="479"/>
      <c r="S423" s="465" t="s">
        <v>1580</v>
      </c>
      <c r="T423" s="465">
        <v>60</v>
      </c>
      <c r="U423" s="484">
        <v>49201132</v>
      </c>
      <c r="V423" s="465" t="s">
        <v>986</v>
      </c>
      <c r="W423" s="465">
        <v>360</v>
      </c>
      <c r="X423" s="480">
        <v>832</v>
      </c>
      <c r="Y423" s="539">
        <f t="shared" si="18"/>
        <v>299520</v>
      </c>
      <c r="Z423" s="449">
        <v>0.505</v>
      </c>
      <c r="AA423" s="681">
        <f t="shared" si="19"/>
        <v>151257.60000000001</v>
      </c>
      <c r="AB423" s="451"/>
      <c r="AC423" s="452">
        <v>0</v>
      </c>
      <c r="AD423" s="460"/>
      <c r="AE423" s="453"/>
      <c r="AF423" s="695">
        <f t="shared" si="20"/>
        <v>151257.60000000001</v>
      </c>
      <c r="AG423" s="448" t="s">
        <v>1073</v>
      </c>
      <c r="AH423" s="448"/>
      <c r="AI423" s="454" t="s">
        <v>2488</v>
      </c>
      <c r="AJ423" s="448" t="s">
        <v>2518</v>
      </c>
      <c r="AK423" s="461" t="s">
        <v>1138</v>
      </c>
      <c r="AL423" s="448">
        <v>85008</v>
      </c>
      <c r="AM423" s="448" t="s">
        <v>52</v>
      </c>
      <c r="AN423" s="448" t="s">
        <v>1076</v>
      </c>
      <c r="AO423" s="448"/>
      <c r="AP423" s="455"/>
      <c r="AQ423" s="455" t="s">
        <v>37</v>
      </c>
      <c r="AR423" s="455"/>
      <c r="AS423" s="456"/>
      <c r="AT423" s="456"/>
      <c r="AU423" s="469"/>
      <c r="AV423" s="449"/>
    </row>
    <row r="424" spans="1:48">
      <c r="A424" s="447"/>
      <c r="B424" s="467">
        <v>44557</v>
      </c>
      <c r="C424" s="447"/>
      <c r="D424" s="466" t="s">
        <v>2368</v>
      </c>
      <c r="E424" s="465" t="s">
        <v>2781</v>
      </c>
      <c r="F424" s="465"/>
      <c r="G424" s="465">
        <v>2022</v>
      </c>
      <c r="H424" s="465" t="s">
        <v>1699</v>
      </c>
      <c r="I424" s="466" t="s">
        <v>1699</v>
      </c>
      <c r="J424" s="479"/>
      <c r="K424" s="477" t="s">
        <v>4577</v>
      </c>
      <c r="L424" s="465" t="s">
        <v>2505</v>
      </c>
      <c r="M424" s="478">
        <v>44544</v>
      </c>
      <c r="N424" s="478">
        <v>44747</v>
      </c>
      <c r="O424" s="478"/>
      <c r="P424" s="483"/>
      <c r="Q424" s="479"/>
      <c r="R424" s="479"/>
      <c r="S424" s="465" t="s">
        <v>1580</v>
      </c>
      <c r="T424" s="465">
        <v>60</v>
      </c>
      <c r="U424" s="484">
        <v>49401140</v>
      </c>
      <c r="V424" s="465" t="s">
        <v>2529</v>
      </c>
      <c r="W424" s="465">
        <v>400</v>
      </c>
      <c r="X424" s="480">
        <v>768</v>
      </c>
      <c r="Y424" s="539">
        <f t="shared" si="18"/>
        <v>307200</v>
      </c>
      <c r="Z424" s="449">
        <v>0.52500000000000002</v>
      </c>
      <c r="AA424" s="681">
        <f t="shared" si="19"/>
        <v>161280</v>
      </c>
      <c r="AB424" s="451"/>
      <c r="AC424" s="452">
        <v>0</v>
      </c>
      <c r="AD424" s="460"/>
      <c r="AE424" s="453"/>
      <c r="AF424" s="695">
        <f t="shared" si="20"/>
        <v>161280</v>
      </c>
      <c r="AG424" s="448" t="s">
        <v>1073</v>
      </c>
      <c r="AH424" s="448"/>
      <c r="AI424" s="454" t="s">
        <v>2488</v>
      </c>
      <c r="AJ424" s="448" t="s">
        <v>2518</v>
      </c>
      <c r="AK424" s="461" t="s">
        <v>1138</v>
      </c>
      <c r="AL424" s="448">
        <v>85008</v>
      </c>
      <c r="AM424" s="448" t="s">
        <v>52</v>
      </c>
      <c r="AN424" s="448" t="s">
        <v>1076</v>
      </c>
      <c r="AO424" s="448"/>
      <c r="AP424" s="455"/>
      <c r="AQ424" s="455" t="s">
        <v>37</v>
      </c>
      <c r="AR424" s="455"/>
      <c r="AS424" s="456"/>
      <c r="AT424" s="456"/>
      <c r="AU424" s="469"/>
      <c r="AV424" s="449"/>
    </row>
    <row r="425" spans="1:48">
      <c r="A425" s="447"/>
      <c r="B425" s="467">
        <v>44557</v>
      </c>
      <c r="C425" s="447"/>
      <c r="D425" s="466" t="s">
        <v>2368</v>
      </c>
      <c r="E425" s="465" t="s">
        <v>2781</v>
      </c>
      <c r="F425" s="465"/>
      <c r="G425" s="465">
        <v>2022</v>
      </c>
      <c r="H425" s="465" t="s">
        <v>1699</v>
      </c>
      <c r="I425" s="466" t="s">
        <v>1699</v>
      </c>
      <c r="J425" s="479"/>
      <c r="K425" s="477" t="s">
        <v>4578</v>
      </c>
      <c r="L425" s="465" t="s">
        <v>2505</v>
      </c>
      <c r="M425" s="478">
        <v>44544</v>
      </c>
      <c r="N425" s="478">
        <v>44750</v>
      </c>
      <c r="O425" s="478"/>
      <c r="P425" s="483"/>
      <c r="Q425" s="479"/>
      <c r="R425" s="479"/>
      <c r="S425" s="465" t="s">
        <v>1580</v>
      </c>
      <c r="T425" s="465">
        <v>60</v>
      </c>
      <c r="U425" s="484">
        <v>49401140</v>
      </c>
      <c r="V425" s="465" t="s">
        <v>2529</v>
      </c>
      <c r="W425" s="465">
        <v>400</v>
      </c>
      <c r="X425" s="480">
        <v>768</v>
      </c>
      <c r="Y425" s="539">
        <f t="shared" si="18"/>
        <v>307200</v>
      </c>
      <c r="Z425" s="449">
        <v>0.52500000000000002</v>
      </c>
      <c r="AA425" s="681">
        <f t="shared" si="19"/>
        <v>161280</v>
      </c>
      <c r="AB425" s="451"/>
      <c r="AC425" s="452">
        <v>0</v>
      </c>
      <c r="AD425" s="460"/>
      <c r="AE425" s="453"/>
      <c r="AF425" s="695">
        <f t="shared" si="20"/>
        <v>161280</v>
      </c>
      <c r="AG425" s="448" t="s">
        <v>1073</v>
      </c>
      <c r="AH425" s="448"/>
      <c r="AI425" s="454" t="s">
        <v>2488</v>
      </c>
      <c r="AJ425" s="448" t="s">
        <v>2518</v>
      </c>
      <c r="AK425" s="461" t="s">
        <v>1138</v>
      </c>
      <c r="AL425" s="448">
        <v>85008</v>
      </c>
      <c r="AM425" s="448" t="s">
        <v>52</v>
      </c>
      <c r="AN425" s="448" t="s">
        <v>1076</v>
      </c>
      <c r="AO425" s="448"/>
      <c r="AP425" s="455"/>
      <c r="AQ425" s="455" t="s">
        <v>37</v>
      </c>
      <c r="AR425" s="455"/>
      <c r="AS425" s="456"/>
      <c r="AT425" s="456"/>
      <c r="AU425" s="469"/>
      <c r="AV425" s="449"/>
    </row>
    <row r="426" spans="1:48">
      <c r="A426" s="447"/>
      <c r="B426" s="467">
        <v>44557</v>
      </c>
      <c r="C426" s="447"/>
      <c r="D426" s="466" t="s">
        <v>2368</v>
      </c>
      <c r="E426" s="465" t="s">
        <v>2781</v>
      </c>
      <c r="F426" s="465"/>
      <c r="G426" s="465">
        <v>2022</v>
      </c>
      <c r="H426" s="465" t="s">
        <v>1699</v>
      </c>
      <c r="I426" s="466" t="s">
        <v>1699</v>
      </c>
      <c r="J426" s="479"/>
      <c r="K426" s="477" t="s">
        <v>4579</v>
      </c>
      <c r="L426" s="465" t="s">
        <v>2505</v>
      </c>
      <c r="M426" s="478">
        <v>44544</v>
      </c>
      <c r="N426" s="478">
        <v>44753</v>
      </c>
      <c r="O426" s="478"/>
      <c r="P426" s="483"/>
      <c r="Q426" s="479"/>
      <c r="R426" s="479"/>
      <c r="S426" s="465" t="s">
        <v>1580</v>
      </c>
      <c r="T426" s="465">
        <v>60</v>
      </c>
      <c r="U426" s="484">
        <v>49401140</v>
      </c>
      <c r="V426" s="465" t="s">
        <v>2529</v>
      </c>
      <c r="W426" s="465">
        <v>400</v>
      </c>
      <c r="X426" s="480">
        <v>768</v>
      </c>
      <c r="Y426" s="539">
        <f t="shared" si="18"/>
        <v>307200</v>
      </c>
      <c r="Z426" s="449">
        <v>0.52500000000000002</v>
      </c>
      <c r="AA426" s="681">
        <f t="shared" si="19"/>
        <v>161280</v>
      </c>
      <c r="AB426" s="451"/>
      <c r="AC426" s="452">
        <v>0</v>
      </c>
      <c r="AD426" s="460"/>
      <c r="AE426" s="453"/>
      <c r="AF426" s="695">
        <f t="shared" si="20"/>
        <v>161280</v>
      </c>
      <c r="AG426" s="448" t="s">
        <v>1073</v>
      </c>
      <c r="AH426" s="448"/>
      <c r="AI426" s="454" t="s">
        <v>2488</v>
      </c>
      <c r="AJ426" s="448" t="s">
        <v>2518</v>
      </c>
      <c r="AK426" s="461" t="s">
        <v>1138</v>
      </c>
      <c r="AL426" s="448">
        <v>85008</v>
      </c>
      <c r="AM426" s="448" t="s">
        <v>52</v>
      </c>
      <c r="AN426" s="448" t="s">
        <v>1076</v>
      </c>
      <c r="AO426" s="448"/>
      <c r="AP426" s="455"/>
      <c r="AQ426" s="455" t="s">
        <v>37</v>
      </c>
      <c r="AR426" s="455"/>
      <c r="AS426" s="456"/>
      <c r="AT426" s="456"/>
      <c r="AU426" s="469"/>
      <c r="AV426" s="449"/>
    </row>
    <row r="427" spans="1:48">
      <c r="A427" s="447"/>
      <c r="B427" s="467">
        <v>44557</v>
      </c>
      <c r="C427" s="447"/>
      <c r="D427" s="466" t="s">
        <v>2368</v>
      </c>
      <c r="E427" s="465" t="s">
        <v>2781</v>
      </c>
      <c r="F427" s="465"/>
      <c r="G427" s="465">
        <v>2022</v>
      </c>
      <c r="H427" s="465" t="s">
        <v>1699</v>
      </c>
      <c r="I427" s="466" t="s">
        <v>1699</v>
      </c>
      <c r="J427" s="479"/>
      <c r="K427" s="477" t="s">
        <v>4580</v>
      </c>
      <c r="L427" s="465" t="s">
        <v>2505</v>
      </c>
      <c r="M427" s="478">
        <v>44544</v>
      </c>
      <c r="N427" s="478">
        <v>44756</v>
      </c>
      <c r="O427" s="478"/>
      <c r="P427" s="483"/>
      <c r="Q427" s="479"/>
      <c r="R427" s="479"/>
      <c r="S427" s="465" t="s">
        <v>1580</v>
      </c>
      <c r="T427" s="465">
        <v>60</v>
      </c>
      <c r="U427" s="484">
        <v>49401140</v>
      </c>
      <c r="V427" s="465" t="s">
        <v>2529</v>
      </c>
      <c r="W427" s="465">
        <v>400</v>
      </c>
      <c r="X427" s="480">
        <v>768</v>
      </c>
      <c r="Y427" s="539">
        <f t="shared" si="18"/>
        <v>307200</v>
      </c>
      <c r="Z427" s="449">
        <v>0.52500000000000002</v>
      </c>
      <c r="AA427" s="681">
        <f t="shared" si="19"/>
        <v>161280</v>
      </c>
      <c r="AB427" s="451"/>
      <c r="AC427" s="452">
        <v>0</v>
      </c>
      <c r="AD427" s="460"/>
      <c r="AE427" s="453"/>
      <c r="AF427" s="695">
        <f t="shared" si="20"/>
        <v>161280</v>
      </c>
      <c r="AG427" s="448" t="s">
        <v>1073</v>
      </c>
      <c r="AH427" s="448"/>
      <c r="AI427" s="454" t="s">
        <v>2488</v>
      </c>
      <c r="AJ427" s="448" t="s">
        <v>2518</v>
      </c>
      <c r="AK427" s="461" t="s">
        <v>1138</v>
      </c>
      <c r="AL427" s="448">
        <v>85008</v>
      </c>
      <c r="AM427" s="448" t="s">
        <v>52</v>
      </c>
      <c r="AN427" s="448" t="s">
        <v>1076</v>
      </c>
      <c r="AO427" s="448"/>
      <c r="AP427" s="455"/>
      <c r="AQ427" s="455" t="s">
        <v>37</v>
      </c>
      <c r="AR427" s="455"/>
      <c r="AS427" s="456"/>
      <c r="AT427" s="456"/>
      <c r="AU427" s="469"/>
      <c r="AV427" s="449"/>
    </row>
    <row r="428" spans="1:48">
      <c r="A428" s="447"/>
      <c r="B428" s="467">
        <v>44557</v>
      </c>
      <c r="C428" s="447"/>
      <c r="D428" s="466" t="s">
        <v>2368</v>
      </c>
      <c r="E428" s="465" t="s">
        <v>2781</v>
      </c>
      <c r="F428" s="465"/>
      <c r="G428" s="465">
        <v>2022</v>
      </c>
      <c r="H428" s="465" t="s">
        <v>1699</v>
      </c>
      <c r="I428" s="466" t="s">
        <v>1699</v>
      </c>
      <c r="J428" s="479"/>
      <c r="K428" s="477" t="s">
        <v>4581</v>
      </c>
      <c r="L428" s="465" t="s">
        <v>2505</v>
      </c>
      <c r="M428" s="478">
        <v>44545</v>
      </c>
      <c r="N428" s="478">
        <v>44757</v>
      </c>
      <c r="O428" s="478"/>
      <c r="P428" s="483"/>
      <c r="Q428" s="479"/>
      <c r="R428" s="479"/>
      <c r="S428" s="465" t="s">
        <v>1580</v>
      </c>
      <c r="T428" s="465">
        <v>60</v>
      </c>
      <c r="U428" s="484">
        <v>49201132</v>
      </c>
      <c r="V428" s="465" t="s">
        <v>986</v>
      </c>
      <c r="W428" s="465">
        <v>360</v>
      </c>
      <c r="X428" s="480">
        <v>832</v>
      </c>
      <c r="Y428" s="539">
        <f t="shared" si="18"/>
        <v>299520</v>
      </c>
      <c r="Z428" s="449">
        <v>0.505</v>
      </c>
      <c r="AA428" s="681">
        <f t="shared" si="19"/>
        <v>151257.60000000001</v>
      </c>
      <c r="AB428" s="451"/>
      <c r="AC428" s="452">
        <v>0</v>
      </c>
      <c r="AD428" s="460"/>
      <c r="AE428" s="453"/>
      <c r="AF428" s="695">
        <f t="shared" si="20"/>
        <v>151257.60000000001</v>
      </c>
      <c r="AG428" s="448" t="s">
        <v>1073</v>
      </c>
      <c r="AH428" s="448"/>
      <c r="AI428" s="454" t="s">
        <v>2488</v>
      </c>
      <c r="AJ428" s="448" t="s">
        <v>2518</v>
      </c>
      <c r="AK428" s="461" t="s">
        <v>1138</v>
      </c>
      <c r="AL428" s="448">
        <v>85008</v>
      </c>
      <c r="AM428" s="448" t="s">
        <v>52</v>
      </c>
      <c r="AN428" s="448" t="s">
        <v>1076</v>
      </c>
      <c r="AO428" s="448"/>
      <c r="AP428" s="455"/>
      <c r="AQ428" s="455" t="s">
        <v>37</v>
      </c>
      <c r="AR428" s="455"/>
      <c r="AS428" s="456"/>
      <c r="AT428" s="456"/>
      <c r="AU428" s="469"/>
      <c r="AV428" s="449"/>
    </row>
    <row r="429" spans="1:48">
      <c r="A429" s="447"/>
      <c r="B429" s="467">
        <v>44557</v>
      </c>
      <c r="C429" s="447"/>
      <c r="D429" s="466" t="s">
        <v>2368</v>
      </c>
      <c r="E429" s="465" t="s">
        <v>2781</v>
      </c>
      <c r="F429" s="465"/>
      <c r="G429" s="465">
        <v>2022</v>
      </c>
      <c r="H429" s="465" t="s">
        <v>1699</v>
      </c>
      <c r="I429" s="466" t="s">
        <v>1699</v>
      </c>
      <c r="J429" s="479"/>
      <c r="K429" s="477" t="s">
        <v>4582</v>
      </c>
      <c r="L429" s="465" t="s">
        <v>2505</v>
      </c>
      <c r="M429" s="478">
        <v>44545</v>
      </c>
      <c r="N429" s="478">
        <v>44759</v>
      </c>
      <c r="O429" s="478"/>
      <c r="P429" s="483"/>
      <c r="Q429" s="479"/>
      <c r="R429" s="479"/>
      <c r="S429" s="465" t="s">
        <v>1580</v>
      </c>
      <c r="T429" s="465">
        <v>60</v>
      </c>
      <c r="U429" s="484">
        <v>49401140</v>
      </c>
      <c r="V429" s="465" t="s">
        <v>2529</v>
      </c>
      <c r="W429" s="465">
        <v>400</v>
      </c>
      <c r="X429" s="480">
        <v>768</v>
      </c>
      <c r="Y429" s="539">
        <f t="shared" si="18"/>
        <v>307200</v>
      </c>
      <c r="Z429" s="449">
        <v>0.52500000000000002</v>
      </c>
      <c r="AA429" s="681">
        <f t="shared" si="19"/>
        <v>161280</v>
      </c>
      <c r="AB429" s="451"/>
      <c r="AC429" s="452">
        <v>0</v>
      </c>
      <c r="AD429" s="460"/>
      <c r="AE429" s="453"/>
      <c r="AF429" s="695">
        <f t="shared" si="20"/>
        <v>161280</v>
      </c>
      <c r="AG429" s="448" t="s">
        <v>1073</v>
      </c>
      <c r="AH429" s="448"/>
      <c r="AI429" s="454" t="s">
        <v>2488</v>
      </c>
      <c r="AJ429" s="448" t="s">
        <v>2518</v>
      </c>
      <c r="AK429" s="461" t="s">
        <v>1138</v>
      </c>
      <c r="AL429" s="448">
        <v>85008</v>
      </c>
      <c r="AM429" s="448" t="s">
        <v>52</v>
      </c>
      <c r="AN429" s="448" t="s">
        <v>1076</v>
      </c>
      <c r="AO429" s="448"/>
      <c r="AP429" s="455"/>
      <c r="AQ429" s="455" t="s">
        <v>37</v>
      </c>
      <c r="AR429" s="455"/>
      <c r="AS429" s="456"/>
      <c r="AT429" s="456"/>
      <c r="AU429" s="469"/>
      <c r="AV429" s="449"/>
    </row>
    <row r="430" spans="1:48">
      <c r="A430" s="447"/>
      <c r="B430" s="467">
        <v>44557</v>
      </c>
      <c r="C430" s="447"/>
      <c r="D430" s="466" t="s">
        <v>2368</v>
      </c>
      <c r="E430" s="465" t="s">
        <v>2781</v>
      </c>
      <c r="F430" s="465"/>
      <c r="G430" s="465">
        <v>2022</v>
      </c>
      <c r="H430" s="465" t="s">
        <v>1699</v>
      </c>
      <c r="I430" s="466" t="s">
        <v>1699</v>
      </c>
      <c r="J430" s="479"/>
      <c r="K430" s="477" t="s">
        <v>4583</v>
      </c>
      <c r="L430" s="465" t="s">
        <v>2505</v>
      </c>
      <c r="M430" s="478">
        <v>44545</v>
      </c>
      <c r="N430" s="478">
        <v>44762</v>
      </c>
      <c r="O430" s="478"/>
      <c r="P430" s="483"/>
      <c r="Q430" s="479"/>
      <c r="R430" s="479"/>
      <c r="S430" s="465" t="s">
        <v>1580</v>
      </c>
      <c r="T430" s="465">
        <v>60</v>
      </c>
      <c r="U430" s="484">
        <v>49401140</v>
      </c>
      <c r="V430" s="465" t="s">
        <v>2529</v>
      </c>
      <c r="W430" s="465">
        <v>400</v>
      </c>
      <c r="X430" s="480">
        <v>768</v>
      </c>
      <c r="Y430" s="539">
        <f t="shared" si="18"/>
        <v>307200</v>
      </c>
      <c r="Z430" s="449">
        <v>0.52500000000000002</v>
      </c>
      <c r="AA430" s="681">
        <f t="shared" si="19"/>
        <v>161280</v>
      </c>
      <c r="AB430" s="451"/>
      <c r="AC430" s="452">
        <v>0</v>
      </c>
      <c r="AD430" s="460"/>
      <c r="AE430" s="453"/>
      <c r="AF430" s="695">
        <f t="shared" si="20"/>
        <v>161280</v>
      </c>
      <c r="AG430" s="448" t="s">
        <v>1073</v>
      </c>
      <c r="AH430" s="448"/>
      <c r="AI430" s="454" t="s">
        <v>2488</v>
      </c>
      <c r="AJ430" s="448" t="s">
        <v>2518</v>
      </c>
      <c r="AK430" s="461" t="s">
        <v>1138</v>
      </c>
      <c r="AL430" s="448">
        <v>85008</v>
      </c>
      <c r="AM430" s="448" t="s">
        <v>52</v>
      </c>
      <c r="AN430" s="448" t="s">
        <v>1076</v>
      </c>
      <c r="AO430" s="448"/>
      <c r="AP430" s="455"/>
      <c r="AQ430" s="455" t="s">
        <v>37</v>
      </c>
      <c r="AR430" s="455"/>
      <c r="AS430" s="456"/>
      <c r="AT430" s="456"/>
      <c r="AU430" s="469"/>
      <c r="AV430" s="449"/>
    </row>
    <row r="431" spans="1:48">
      <c r="A431" s="447"/>
      <c r="B431" s="467">
        <v>44557</v>
      </c>
      <c r="C431" s="447"/>
      <c r="D431" s="466" t="s">
        <v>2368</v>
      </c>
      <c r="E431" s="465" t="s">
        <v>2781</v>
      </c>
      <c r="F431" s="465"/>
      <c r="G431" s="465">
        <v>2022</v>
      </c>
      <c r="H431" s="465" t="s">
        <v>1699</v>
      </c>
      <c r="I431" s="466" t="s">
        <v>1699</v>
      </c>
      <c r="J431" s="479"/>
      <c r="K431" s="477" t="s">
        <v>4584</v>
      </c>
      <c r="L431" s="465" t="s">
        <v>2505</v>
      </c>
      <c r="M431" s="478">
        <v>44545</v>
      </c>
      <c r="N431" s="478">
        <v>44764</v>
      </c>
      <c r="O431" s="478"/>
      <c r="P431" s="483"/>
      <c r="Q431" s="479"/>
      <c r="R431" s="479"/>
      <c r="S431" s="465" t="s">
        <v>1580</v>
      </c>
      <c r="T431" s="465">
        <v>60</v>
      </c>
      <c r="U431" s="484">
        <v>49401140</v>
      </c>
      <c r="V431" s="465" t="s">
        <v>2529</v>
      </c>
      <c r="W431" s="465">
        <v>400</v>
      </c>
      <c r="X431" s="480">
        <v>768</v>
      </c>
      <c r="Y431" s="539">
        <f t="shared" si="18"/>
        <v>307200</v>
      </c>
      <c r="Z431" s="449">
        <v>0.52500000000000002</v>
      </c>
      <c r="AA431" s="681">
        <f t="shared" si="19"/>
        <v>161280</v>
      </c>
      <c r="AB431" s="451"/>
      <c r="AC431" s="452">
        <v>0</v>
      </c>
      <c r="AD431" s="460"/>
      <c r="AE431" s="453"/>
      <c r="AF431" s="695">
        <f t="shared" si="20"/>
        <v>161280</v>
      </c>
      <c r="AG431" s="448" t="s">
        <v>1073</v>
      </c>
      <c r="AH431" s="448"/>
      <c r="AI431" s="454" t="s">
        <v>2488</v>
      </c>
      <c r="AJ431" s="448" t="s">
        <v>2518</v>
      </c>
      <c r="AK431" s="461" t="s">
        <v>1138</v>
      </c>
      <c r="AL431" s="448">
        <v>85008</v>
      </c>
      <c r="AM431" s="448" t="s">
        <v>52</v>
      </c>
      <c r="AN431" s="448" t="s">
        <v>1076</v>
      </c>
      <c r="AO431" s="448"/>
      <c r="AP431" s="455"/>
      <c r="AQ431" s="455" t="s">
        <v>37</v>
      </c>
      <c r="AR431" s="455"/>
      <c r="AS431" s="456"/>
      <c r="AT431" s="456"/>
      <c r="AU431" s="469"/>
      <c r="AV431" s="449"/>
    </row>
    <row r="432" spans="1:48">
      <c r="A432" s="447"/>
      <c r="B432" s="467">
        <v>44557</v>
      </c>
      <c r="C432" s="447"/>
      <c r="D432" s="466" t="s">
        <v>2368</v>
      </c>
      <c r="E432" s="465" t="s">
        <v>2781</v>
      </c>
      <c r="F432" s="465"/>
      <c r="G432" s="465">
        <v>2022</v>
      </c>
      <c r="H432" s="465" t="s">
        <v>1699</v>
      </c>
      <c r="I432" s="466" t="s">
        <v>1699</v>
      </c>
      <c r="J432" s="479"/>
      <c r="K432" s="477" t="s">
        <v>4585</v>
      </c>
      <c r="L432" s="465" t="s">
        <v>2505</v>
      </c>
      <c r="M432" s="478">
        <v>44545</v>
      </c>
      <c r="N432" s="478">
        <v>44775</v>
      </c>
      <c r="O432" s="478"/>
      <c r="P432" s="483"/>
      <c r="Q432" s="479"/>
      <c r="R432" s="479"/>
      <c r="S432" s="465" t="s">
        <v>1580</v>
      </c>
      <c r="T432" s="465">
        <v>60</v>
      </c>
      <c r="U432" s="484">
        <v>49401140</v>
      </c>
      <c r="V432" s="465" t="s">
        <v>2529</v>
      </c>
      <c r="W432" s="465">
        <v>400</v>
      </c>
      <c r="X432" s="480">
        <v>768</v>
      </c>
      <c r="Y432" s="539">
        <f t="shared" si="18"/>
        <v>307200</v>
      </c>
      <c r="Z432" s="449">
        <v>0.52500000000000002</v>
      </c>
      <c r="AA432" s="681">
        <f t="shared" si="19"/>
        <v>161280</v>
      </c>
      <c r="AB432" s="451"/>
      <c r="AC432" s="452">
        <v>0</v>
      </c>
      <c r="AD432" s="460"/>
      <c r="AE432" s="453"/>
      <c r="AF432" s="695">
        <f t="shared" si="20"/>
        <v>161280</v>
      </c>
      <c r="AG432" s="448" t="s">
        <v>1073</v>
      </c>
      <c r="AH432" s="448"/>
      <c r="AI432" s="454" t="s">
        <v>2488</v>
      </c>
      <c r="AJ432" s="448" t="s">
        <v>2518</v>
      </c>
      <c r="AK432" s="461" t="s">
        <v>1138</v>
      </c>
      <c r="AL432" s="448">
        <v>85008</v>
      </c>
      <c r="AM432" s="448" t="s">
        <v>52</v>
      </c>
      <c r="AN432" s="448" t="s">
        <v>1076</v>
      </c>
      <c r="AO432" s="448"/>
      <c r="AP432" s="455"/>
      <c r="AQ432" s="455" t="s">
        <v>37</v>
      </c>
      <c r="AR432" s="455"/>
      <c r="AS432" s="456"/>
      <c r="AT432" s="456"/>
      <c r="AU432" s="469"/>
      <c r="AV432" s="449"/>
    </row>
    <row r="433" spans="1:48">
      <c r="A433" s="447"/>
      <c r="B433" s="467">
        <v>44557</v>
      </c>
      <c r="C433" s="447"/>
      <c r="D433" s="466" t="s">
        <v>2368</v>
      </c>
      <c r="E433" s="465" t="s">
        <v>2781</v>
      </c>
      <c r="F433" s="465"/>
      <c r="G433" s="465">
        <v>2022</v>
      </c>
      <c r="H433" s="465" t="s">
        <v>1699</v>
      </c>
      <c r="I433" s="466" t="s">
        <v>1699</v>
      </c>
      <c r="J433" s="479"/>
      <c r="K433" s="477" t="s">
        <v>4586</v>
      </c>
      <c r="L433" s="465" t="s">
        <v>2505</v>
      </c>
      <c r="M433" s="478">
        <v>44545</v>
      </c>
      <c r="N433" s="478">
        <v>44775</v>
      </c>
      <c r="O433" s="478"/>
      <c r="P433" s="483"/>
      <c r="Q433" s="479"/>
      <c r="R433" s="479"/>
      <c r="S433" s="465" t="s">
        <v>1580</v>
      </c>
      <c r="T433" s="465">
        <v>60</v>
      </c>
      <c r="U433" s="484">
        <v>49201132</v>
      </c>
      <c r="V433" s="465" t="s">
        <v>986</v>
      </c>
      <c r="W433" s="465">
        <v>360</v>
      </c>
      <c r="X433" s="480">
        <v>832</v>
      </c>
      <c r="Y433" s="539">
        <f t="shared" si="18"/>
        <v>299520</v>
      </c>
      <c r="Z433" s="449">
        <v>0.505</v>
      </c>
      <c r="AA433" s="681">
        <f t="shared" si="19"/>
        <v>151257.60000000001</v>
      </c>
      <c r="AB433" s="451"/>
      <c r="AC433" s="452">
        <v>0</v>
      </c>
      <c r="AD433" s="460"/>
      <c r="AE433" s="453"/>
      <c r="AF433" s="695">
        <f t="shared" si="20"/>
        <v>151257.60000000001</v>
      </c>
      <c r="AG433" s="448" t="s">
        <v>1073</v>
      </c>
      <c r="AH433" s="448"/>
      <c r="AI433" s="454" t="s">
        <v>2488</v>
      </c>
      <c r="AJ433" s="448" t="s">
        <v>2518</v>
      </c>
      <c r="AK433" s="461" t="s">
        <v>1138</v>
      </c>
      <c r="AL433" s="448">
        <v>85008</v>
      </c>
      <c r="AM433" s="448" t="s">
        <v>52</v>
      </c>
      <c r="AN433" s="448" t="s">
        <v>1076</v>
      </c>
      <c r="AO433" s="448"/>
      <c r="AP433" s="455"/>
      <c r="AQ433" s="455" t="s">
        <v>37</v>
      </c>
      <c r="AR433" s="455"/>
      <c r="AS433" s="456"/>
      <c r="AT433" s="456"/>
      <c r="AU433" s="469"/>
      <c r="AV433" s="449"/>
    </row>
    <row r="434" spans="1:48">
      <c r="A434" s="447"/>
      <c r="B434" s="467">
        <v>44557</v>
      </c>
      <c r="C434" s="447"/>
      <c r="D434" s="466" t="s">
        <v>2368</v>
      </c>
      <c r="E434" s="465" t="s">
        <v>2781</v>
      </c>
      <c r="F434" s="465"/>
      <c r="G434" s="465">
        <v>2022</v>
      </c>
      <c r="H434" s="465" t="s">
        <v>1699</v>
      </c>
      <c r="I434" s="466" t="s">
        <v>1699</v>
      </c>
      <c r="J434" s="479"/>
      <c r="K434" s="477" t="s">
        <v>4587</v>
      </c>
      <c r="L434" s="465" t="s">
        <v>2505</v>
      </c>
      <c r="M434" s="478">
        <v>44545</v>
      </c>
      <c r="N434" s="478">
        <v>44778</v>
      </c>
      <c r="O434" s="478"/>
      <c r="P434" s="483"/>
      <c r="Q434" s="479"/>
      <c r="R434" s="479"/>
      <c r="S434" s="465" t="s">
        <v>1580</v>
      </c>
      <c r="T434" s="465">
        <v>60</v>
      </c>
      <c r="U434" s="484">
        <v>49401140</v>
      </c>
      <c r="V434" s="465" t="s">
        <v>2529</v>
      </c>
      <c r="W434" s="465">
        <v>400</v>
      </c>
      <c r="X434" s="480">
        <v>768</v>
      </c>
      <c r="Y434" s="539">
        <f t="shared" si="18"/>
        <v>307200</v>
      </c>
      <c r="Z434" s="449">
        <v>0.52500000000000002</v>
      </c>
      <c r="AA434" s="681">
        <f t="shared" si="19"/>
        <v>161280</v>
      </c>
      <c r="AB434" s="451"/>
      <c r="AC434" s="452">
        <v>0</v>
      </c>
      <c r="AD434" s="460"/>
      <c r="AE434" s="453"/>
      <c r="AF434" s="695">
        <f t="shared" si="20"/>
        <v>161280</v>
      </c>
      <c r="AG434" s="448" t="s">
        <v>1073</v>
      </c>
      <c r="AH434" s="448"/>
      <c r="AI434" s="454" t="s">
        <v>2488</v>
      </c>
      <c r="AJ434" s="448" t="s">
        <v>2518</v>
      </c>
      <c r="AK434" s="461" t="s">
        <v>1138</v>
      </c>
      <c r="AL434" s="448">
        <v>85008</v>
      </c>
      <c r="AM434" s="448" t="s">
        <v>52</v>
      </c>
      <c r="AN434" s="448" t="s">
        <v>1076</v>
      </c>
      <c r="AO434" s="448"/>
      <c r="AP434" s="455"/>
      <c r="AQ434" s="455" t="s">
        <v>37</v>
      </c>
      <c r="AR434" s="455"/>
      <c r="AS434" s="456"/>
      <c r="AT434" s="456"/>
      <c r="AU434" s="469"/>
      <c r="AV434" s="449"/>
    </row>
    <row r="435" spans="1:48">
      <c r="A435" s="447"/>
      <c r="B435" s="467">
        <v>44557</v>
      </c>
      <c r="C435" s="447"/>
      <c r="D435" s="466" t="s">
        <v>2368</v>
      </c>
      <c r="E435" s="465" t="s">
        <v>2781</v>
      </c>
      <c r="F435" s="465"/>
      <c r="G435" s="465">
        <v>2022</v>
      </c>
      <c r="H435" s="465" t="s">
        <v>1699</v>
      </c>
      <c r="I435" s="466" t="s">
        <v>1699</v>
      </c>
      <c r="J435" s="479"/>
      <c r="K435" s="477" t="s">
        <v>4588</v>
      </c>
      <c r="L435" s="465" t="s">
        <v>2505</v>
      </c>
      <c r="M435" s="478">
        <v>44545</v>
      </c>
      <c r="N435" s="478">
        <v>44781</v>
      </c>
      <c r="O435" s="478"/>
      <c r="P435" s="483"/>
      <c r="Q435" s="479"/>
      <c r="R435" s="479"/>
      <c r="S435" s="465" t="s">
        <v>1580</v>
      </c>
      <c r="T435" s="465">
        <v>60</v>
      </c>
      <c r="U435" s="484">
        <v>49401140</v>
      </c>
      <c r="V435" s="465" t="s">
        <v>2529</v>
      </c>
      <c r="W435" s="465">
        <v>400</v>
      </c>
      <c r="X435" s="480">
        <v>768</v>
      </c>
      <c r="Y435" s="539">
        <f t="shared" si="18"/>
        <v>307200</v>
      </c>
      <c r="Z435" s="449">
        <v>0.52500000000000002</v>
      </c>
      <c r="AA435" s="681">
        <f t="shared" si="19"/>
        <v>161280</v>
      </c>
      <c r="AB435" s="451"/>
      <c r="AC435" s="452">
        <v>0</v>
      </c>
      <c r="AD435" s="460"/>
      <c r="AE435" s="453"/>
      <c r="AF435" s="695">
        <f t="shared" si="20"/>
        <v>161280</v>
      </c>
      <c r="AG435" s="448" t="s">
        <v>1073</v>
      </c>
      <c r="AH435" s="448"/>
      <c r="AI435" s="454" t="s">
        <v>2488</v>
      </c>
      <c r="AJ435" s="448" t="s">
        <v>2518</v>
      </c>
      <c r="AK435" s="461" t="s">
        <v>1138</v>
      </c>
      <c r="AL435" s="448">
        <v>85008</v>
      </c>
      <c r="AM435" s="448" t="s">
        <v>52</v>
      </c>
      <c r="AN435" s="448" t="s">
        <v>1076</v>
      </c>
      <c r="AO435" s="448"/>
      <c r="AP435" s="455"/>
      <c r="AQ435" s="455" t="s">
        <v>37</v>
      </c>
      <c r="AR435" s="455"/>
      <c r="AS435" s="456"/>
      <c r="AT435" s="456"/>
      <c r="AU435" s="469"/>
      <c r="AV435" s="449"/>
    </row>
    <row r="436" spans="1:48">
      <c r="A436" s="447"/>
      <c r="B436" s="467">
        <v>44557</v>
      </c>
      <c r="C436" s="447"/>
      <c r="D436" s="466" t="s">
        <v>2368</v>
      </c>
      <c r="E436" s="465" t="s">
        <v>2781</v>
      </c>
      <c r="F436" s="465"/>
      <c r="G436" s="465">
        <v>2022</v>
      </c>
      <c r="H436" s="465" t="s">
        <v>1699</v>
      </c>
      <c r="I436" s="466" t="s">
        <v>1699</v>
      </c>
      <c r="J436" s="479"/>
      <c r="K436" s="477" t="s">
        <v>4589</v>
      </c>
      <c r="L436" s="465" t="s">
        <v>2505</v>
      </c>
      <c r="M436" s="478">
        <v>44545</v>
      </c>
      <c r="N436" s="478">
        <v>44784</v>
      </c>
      <c r="O436" s="478"/>
      <c r="P436" s="483"/>
      <c r="Q436" s="479"/>
      <c r="R436" s="479"/>
      <c r="S436" s="465" t="s">
        <v>1580</v>
      </c>
      <c r="T436" s="465">
        <v>60</v>
      </c>
      <c r="U436" s="484">
        <v>49401140</v>
      </c>
      <c r="V436" s="465" t="s">
        <v>2529</v>
      </c>
      <c r="W436" s="465">
        <v>400</v>
      </c>
      <c r="X436" s="480">
        <v>768</v>
      </c>
      <c r="Y436" s="539">
        <f t="shared" si="18"/>
        <v>307200</v>
      </c>
      <c r="Z436" s="449">
        <v>0.52500000000000002</v>
      </c>
      <c r="AA436" s="681">
        <f t="shared" si="19"/>
        <v>161280</v>
      </c>
      <c r="AB436" s="451"/>
      <c r="AC436" s="452">
        <v>0</v>
      </c>
      <c r="AD436" s="460"/>
      <c r="AE436" s="453"/>
      <c r="AF436" s="695">
        <f t="shared" si="20"/>
        <v>161280</v>
      </c>
      <c r="AG436" s="448" t="s">
        <v>1073</v>
      </c>
      <c r="AH436" s="448"/>
      <c r="AI436" s="454" t="s">
        <v>2488</v>
      </c>
      <c r="AJ436" s="448" t="s">
        <v>2518</v>
      </c>
      <c r="AK436" s="461" t="s">
        <v>1138</v>
      </c>
      <c r="AL436" s="448">
        <v>85008</v>
      </c>
      <c r="AM436" s="448" t="s">
        <v>52</v>
      </c>
      <c r="AN436" s="448" t="s">
        <v>1076</v>
      </c>
      <c r="AO436" s="448"/>
      <c r="AP436" s="455"/>
      <c r="AQ436" s="455" t="s">
        <v>37</v>
      </c>
      <c r="AR436" s="455"/>
      <c r="AS436" s="456"/>
      <c r="AT436" s="456"/>
      <c r="AU436" s="469"/>
      <c r="AV436" s="449"/>
    </row>
    <row r="437" spans="1:48">
      <c r="A437" s="447"/>
      <c r="B437" s="467">
        <v>44557</v>
      </c>
      <c r="C437" s="447"/>
      <c r="D437" s="466" t="s">
        <v>2368</v>
      </c>
      <c r="E437" s="465" t="s">
        <v>2781</v>
      </c>
      <c r="F437" s="465"/>
      <c r="G437" s="465">
        <v>2022</v>
      </c>
      <c r="H437" s="465" t="s">
        <v>1699</v>
      </c>
      <c r="I437" s="466" t="s">
        <v>1699</v>
      </c>
      <c r="J437" s="479"/>
      <c r="K437" s="477" t="s">
        <v>4590</v>
      </c>
      <c r="L437" s="465" t="s">
        <v>2505</v>
      </c>
      <c r="M437" s="478">
        <v>44545</v>
      </c>
      <c r="N437" s="478">
        <v>44787</v>
      </c>
      <c r="O437" s="478"/>
      <c r="P437" s="483"/>
      <c r="Q437" s="479"/>
      <c r="R437" s="479"/>
      <c r="S437" s="465" t="s">
        <v>1580</v>
      </c>
      <c r="T437" s="465">
        <v>60</v>
      </c>
      <c r="U437" s="484">
        <v>49401140</v>
      </c>
      <c r="V437" s="465" t="s">
        <v>2529</v>
      </c>
      <c r="W437" s="465">
        <v>400</v>
      </c>
      <c r="X437" s="480">
        <v>768</v>
      </c>
      <c r="Y437" s="539">
        <f t="shared" si="18"/>
        <v>307200</v>
      </c>
      <c r="Z437" s="449">
        <v>0.52500000000000002</v>
      </c>
      <c r="AA437" s="681">
        <f t="shared" si="19"/>
        <v>161280</v>
      </c>
      <c r="AB437" s="451"/>
      <c r="AC437" s="452">
        <v>0</v>
      </c>
      <c r="AD437" s="460"/>
      <c r="AE437" s="453"/>
      <c r="AF437" s="695">
        <f t="shared" si="20"/>
        <v>161280</v>
      </c>
      <c r="AG437" s="448" t="s">
        <v>1073</v>
      </c>
      <c r="AH437" s="448"/>
      <c r="AI437" s="454" t="s">
        <v>2488</v>
      </c>
      <c r="AJ437" s="448" t="s">
        <v>2518</v>
      </c>
      <c r="AK437" s="461" t="s">
        <v>1138</v>
      </c>
      <c r="AL437" s="448">
        <v>85008</v>
      </c>
      <c r="AM437" s="448" t="s">
        <v>52</v>
      </c>
      <c r="AN437" s="448" t="s">
        <v>1076</v>
      </c>
      <c r="AO437" s="448"/>
      <c r="AP437" s="455"/>
      <c r="AQ437" s="455" t="s">
        <v>37</v>
      </c>
      <c r="AR437" s="455"/>
      <c r="AS437" s="456"/>
      <c r="AT437" s="456"/>
      <c r="AU437" s="469"/>
      <c r="AV437" s="449"/>
    </row>
    <row r="438" spans="1:48">
      <c r="A438" s="447"/>
      <c r="B438" s="467">
        <v>44557</v>
      </c>
      <c r="C438" s="447"/>
      <c r="D438" s="466" t="s">
        <v>2368</v>
      </c>
      <c r="E438" s="465" t="s">
        <v>2781</v>
      </c>
      <c r="F438" s="465"/>
      <c r="G438" s="465">
        <v>2022</v>
      </c>
      <c r="H438" s="465" t="s">
        <v>1699</v>
      </c>
      <c r="I438" s="466" t="s">
        <v>1699</v>
      </c>
      <c r="J438" s="479"/>
      <c r="K438" s="477" t="s">
        <v>4591</v>
      </c>
      <c r="L438" s="465" t="s">
        <v>2505</v>
      </c>
      <c r="M438" s="478">
        <v>44545</v>
      </c>
      <c r="N438" s="478">
        <v>44778</v>
      </c>
      <c r="O438" s="478"/>
      <c r="P438" s="483"/>
      <c r="Q438" s="479"/>
      <c r="R438" s="479"/>
      <c r="S438" s="465" t="s">
        <v>1580</v>
      </c>
      <c r="T438" s="465">
        <v>60</v>
      </c>
      <c r="U438" s="484">
        <v>49201132</v>
      </c>
      <c r="V438" s="465" t="s">
        <v>986</v>
      </c>
      <c r="W438" s="465">
        <v>360</v>
      </c>
      <c r="X438" s="480">
        <v>832</v>
      </c>
      <c r="Y438" s="539">
        <f t="shared" si="18"/>
        <v>299520</v>
      </c>
      <c r="Z438" s="449">
        <v>0.505</v>
      </c>
      <c r="AA438" s="681">
        <f t="shared" si="19"/>
        <v>151257.60000000001</v>
      </c>
      <c r="AB438" s="451"/>
      <c r="AC438" s="452">
        <v>0</v>
      </c>
      <c r="AD438" s="460"/>
      <c r="AE438" s="453"/>
      <c r="AF438" s="695">
        <f t="shared" si="20"/>
        <v>151257.60000000001</v>
      </c>
      <c r="AG438" s="448" t="s">
        <v>1073</v>
      </c>
      <c r="AH438" s="448"/>
      <c r="AI438" s="454" t="s">
        <v>2488</v>
      </c>
      <c r="AJ438" s="448" t="s">
        <v>2518</v>
      </c>
      <c r="AK438" s="461" t="s">
        <v>1138</v>
      </c>
      <c r="AL438" s="448">
        <v>85008</v>
      </c>
      <c r="AM438" s="448" t="s">
        <v>52</v>
      </c>
      <c r="AN438" s="448" t="s">
        <v>1076</v>
      </c>
      <c r="AO438" s="448"/>
      <c r="AP438" s="455"/>
      <c r="AQ438" s="455" t="s">
        <v>37</v>
      </c>
      <c r="AR438" s="455"/>
      <c r="AS438" s="456"/>
      <c r="AT438" s="456"/>
      <c r="AU438" s="469"/>
      <c r="AV438" s="449"/>
    </row>
    <row r="439" spans="1:48">
      <c r="A439" s="447"/>
      <c r="B439" s="467">
        <v>44557</v>
      </c>
      <c r="C439" s="447"/>
      <c r="D439" s="466" t="s">
        <v>2368</v>
      </c>
      <c r="E439" s="465" t="s">
        <v>2781</v>
      </c>
      <c r="F439" s="465"/>
      <c r="G439" s="465">
        <v>2022</v>
      </c>
      <c r="H439" s="465" t="s">
        <v>1699</v>
      </c>
      <c r="I439" s="466" t="s">
        <v>1699</v>
      </c>
      <c r="J439" s="479"/>
      <c r="K439" s="477" t="s">
        <v>4592</v>
      </c>
      <c r="L439" s="465" t="s">
        <v>2505</v>
      </c>
      <c r="M439" s="478">
        <v>44545</v>
      </c>
      <c r="N439" s="478">
        <v>44791</v>
      </c>
      <c r="O439" s="478"/>
      <c r="P439" s="483"/>
      <c r="Q439" s="479"/>
      <c r="R439" s="479"/>
      <c r="S439" s="465" t="s">
        <v>1580</v>
      </c>
      <c r="T439" s="465">
        <v>60</v>
      </c>
      <c r="U439" s="484">
        <v>49401140</v>
      </c>
      <c r="V439" s="465" t="s">
        <v>2529</v>
      </c>
      <c r="W439" s="465">
        <v>400</v>
      </c>
      <c r="X439" s="480">
        <v>768</v>
      </c>
      <c r="Y439" s="539">
        <f t="shared" si="18"/>
        <v>307200</v>
      </c>
      <c r="Z439" s="449">
        <v>0.52500000000000002</v>
      </c>
      <c r="AA439" s="681">
        <f t="shared" si="19"/>
        <v>161280</v>
      </c>
      <c r="AB439" s="451"/>
      <c r="AC439" s="452">
        <v>0</v>
      </c>
      <c r="AD439" s="460"/>
      <c r="AE439" s="453"/>
      <c r="AF439" s="695">
        <f t="shared" si="20"/>
        <v>161280</v>
      </c>
      <c r="AG439" s="448" t="s">
        <v>1073</v>
      </c>
      <c r="AH439" s="448"/>
      <c r="AI439" s="454" t="s">
        <v>2488</v>
      </c>
      <c r="AJ439" s="448" t="s">
        <v>2518</v>
      </c>
      <c r="AK439" s="461" t="s">
        <v>1138</v>
      </c>
      <c r="AL439" s="448">
        <v>85008</v>
      </c>
      <c r="AM439" s="448" t="s">
        <v>52</v>
      </c>
      <c r="AN439" s="448" t="s">
        <v>1076</v>
      </c>
      <c r="AO439" s="448"/>
      <c r="AP439" s="455"/>
      <c r="AQ439" s="455" t="s">
        <v>37</v>
      </c>
      <c r="AR439" s="455"/>
      <c r="AS439" s="456"/>
      <c r="AT439" s="456"/>
      <c r="AU439" s="469"/>
      <c r="AV439" s="449"/>
    </row>
    <row r="440" spans="1:48">
      <c r="A440" s="447"/>
      <c r="B440" s="467">
        <v>44557</v>
      </c>
      <c r="C440" s="447"/>
      <c r="D440" s="466" t="s">
        <v>2368</v>
      </c>
      <c r="E440" s="465" t="s">
        <v>2781</v>
      </c>
      <c r="F440" s="465"/>
      <c r="G440" s="465">
        <v>2022</v>
      </c>
      <c r="H440" s="465" t="s">
        <v>1699</v>
      </c>
      <c r="I440" s="466" t="s">
        <v>1699</v>
      </c>
      <c r="J440" s="479"/>
      <c r="K440" s="477" t="s">
        <v>4593</v>
      </c>
      <c r="L440" s="465" t="s">
        <v>2505</v>
      </c>
      <c r="M440" s="478">
        <v>44545</v>
      </c>
      <c r="N440" s="478">
        <v>44793</v>
      </c>
      <c r="O440" s="478"/>
      <c r="P440" s="483"/>
      <c r="Q440" s="479"/>
      <c r="R440" s="479"/>
      <c r="S440" s="465" t="s">
        <v>1580</v>
      </c>
      <c r="T440" s="465">
        <v>60</v>
      </c>
      <c r="U440" s="484">
        <v>49401140</v>
      </c>
      <c r="V440" s="465" t="s">
        <v>2529</v>
      </c>
      <c r="W440" s="465">
        <v>400</v>
      </c>
      <c r="X440" s="480">
        <v>768</v>
      </c>
      <c r="Y440" s="539">
        <f t="shared" si="18"/>
        <v>307200</v>
      </c>
      <c r="Z440" s="449">
        <v>0.52500000000000002</v>
      </c>
      <c r="AA440" s="681">
        <f t="shared" si="19"/>
        <v>161280</v>
      </c>
      <c r="AB440" s="451"/>
      <c r="AC440" s="452">
        <v>0</v>
      </c>
      <c r="AD440" s="460"/>
      <c r="AE440" s="453"/>
      <c r="AF440" s="695">
        <f t="shared" si="20"/>
        <v>161280</v>
      </c>
      <c r="AG440" s="448" t="s">
        <v>1073</v>
      </c>
      <c r="AH440" s="448"/>
      <c r="AI440" s="454" t="s">
        <v>2488</v>
      </c>
      <c r="AJ440" s="448" t="s">
        <v>2518</v>
      </c>
      <c r="AK440" s="461" t="s">
        <v>1138</v>
      </c>
      <c r="AL440" s="448">
        <v>85008</v>
      </c>
      <c r="AM440" s="448" t="s">
        <v>52</v>
      </c>
      <c r="AN440" s="448" t="s">
        <v>1076</v>
      </c>
      <c r="AO440" s="448"/>
      <c r="AP440" s="455"/>
      <c r="AQ440" s="455" t="s">
        <v>37</v>
      </c>
      <c r="AR440" s="455"/>
      <c r="AS440" s="456"/>
      <c r="AT440" s="456"/>
      <c r="AU440" s="469"/>
      <c r="AV440" s="449"/>
    </row>
    <row r="441" spans="1:48">
      <c r="A441" s="447"/>
      <c r="B441" s="467">
        <v>44557</v>
      </c>
      <c r="C441" s="447"/>
      <c r="D441" s="466" t="s">
        <v>2368</v>
      </c>
      <c r="E441" s="465" t="s">
        <v>2781</v>
      </c>
      <c r="F441" s="465"/>
      <c r="G441" s="465">
        <v>2022</v>
      </c>
      <c r="H441" s="465" t="s">
        <v>1699</v>
      </c>
      <c r="I441" s="466" t="s">
        <v>1699</v>
      </c>
      <c r="J441" s="479"/>
      <c r="K441" s="477" t="s">
        <v>4594</v>
      </c>
      <c r="L441" s="465" t="s">
        <v>2505</v>
      </c>
      <c r="M441" s="478">
        <v>44545</v>
      </c>
      <c r="N441" s="478">
        <v>44795</v>
      </c>
      <c r="O441" s="478"/>
      <c r="P441" s="483"/>
      <c r="Q441" s="479"/>
      <c r="R441" s="479"/>
      <c r="S441" s="465" t="s">
        <v>1580</v>
      </c>
      <c r="T441" s="465">
        <v>60</v>
      </c>
      <c r="U441" s="484">
        <v>49401140</v>
      </c>
      <c r="V441" s="465" t="s">
        <v>2529</v>
      </c>
      <c r="W441" s="465">
        <v>400</v>
      </c>
      <c r="X441" s="480">
        <v>768</v>
      </c>
      <c r="Y441" s="539">
        <f t="shared" si="18"/>
        <v>307200</v>
      </c>
      <c r="Z441" s="449">
        <v>0.52500000000000002</v>
      </c>
      <c r="AA441" s="681">
        <f t="shared" si="19"/>
        <v>161280</v>
      </c>
      <c r="AB441" s="451"/>
      <c r="AC441" s="452">
        <v>0</v>
      </c>
      <c r="AD441" s="460"/>
      <c r="AE441" s="453"/>
      <c r="AF441" s="695">
        <f t="shared" si="20"/>
        <v>161280</v>
      </c>
      <c r="AG441" s="448" t="s">
        <v>1073</v>
      </c>
      <c r="AH441" s="448"/>
      <c r="AI441" s="454" t="s">
        <v>2488</v>
      </c>
      <c r="AJ441" s="448" t="s">
        <v>2518</v>
      </c>
      <c r="AK441" s="461" t="s">
        <v>1138</v>
      </c>
      <c r="AL441" s="448">
        <v>85008</v>
      </c>
      <c r="AM441" s="448" t="s">
        <v>52</v>
      </c>
      <c r="AN441" s="448" t="s">
        <v>1076</v>
      </c>
      <c r="AO441" s="448"/>
      <c r="AP441" s="455"/>
      <c r="AQ441" s="455" t="s">
        <v>37</v>
      </c>
      <c r="AR441" s="455"/>
      <c r="AS441" s="456"/>
      <c r="AT441" s="456"/>
      <c r="AU441" s="469"/>
      <c r="AV441" s="449"/>
    </row>
    <row r="442" spans="1:48">
      <c r="A442" s="447"/>
      <c r="B442" s="467">
        <v>44557</v>
      </c>
      <c r="C442" s="447"/>
      <c r="D442" s="466" t="s">
        <v>2368</v>
      </c>
      <c r="E442" s="465" t="s">
        <v>2781</v>
      </c>
      <c r="F442" s="465"/>
      <c r="G442" s="465">
        <v>2022</v>
      </c>
      <c r="H442" s="465" t="s">
        <v>1699</v>
      </c>
      <c r="I442" s="466" t="s">
        <v>1699</v>
      </c>
      <c r="J442" s="479"/>
      <c r="K442" s="477" t="s">
        <v>4595</v>
      </c>
      <c r="L442" s="465" t="s">
        <v>2505</v>
      </c>
      <c r="M442" s="478">
        <v>44545</v>
      </c>
      <c r="N442" s="478">
        <v>44798</v>
      </c>
      <c r="O442" s="478"/>
      <c r="P442" s="483"/>
      <c r="Q442" s="479"/>
      <c r="R442" s="479"/>
      <c r="S442" s="465" t="s">
        <v>1580</v>
      </c>
      <c r="T442" s="465">
        <v>60</v>
      </c>
      <c r="U442" s="484">
        <v>49401140</v>
      </c>
      <c r="V442" s="465" t="s">
        <v>2529</v>
      </c>
      <c r="W442" s="465">
        <v>400</v>
      </c>
      <c r="X442" s="480">
        <v>768</v>
      </c>
      <c r="Y442" s="539">
        <f t="shared" si="18"/>
        <v>307200</v>
      </c>
      <c r="Z442" s="449">
        <v>0.52500000000000002</v>
      </c>
      <c r="AA442" s="681">
        <f t="shared" si="19"/>
        <v>161280</v>
      </c>
      <c r="AB442" s="451"/>
      <c r="AC442" s="452">
        <v>0</v>
      </c>
      <c r="AD442" s="460"/>
      <c r="AE442" s="453"/>
      <c r="AF442" s="695">
        <f t="shared" si="20"/>
        <v>161280</v>
      </c>
      <c r="AG442" s="448" t="s">
        <v>1073</v>
      </c>
      <c r="AH442" s="448"/>
      <c r="AI442" s="454" t="s">
        <v>2488</v>
      </c>
      <c r="AJ442" s="448" t="s">
        <v>2518</v>
      </c>
      <c r="AK442" s="461" t="s">
        <v>1138</v>
      </c>
      <c r="AL442" s="448">
        <v>85008</v>
      </c>
      <c r="AM442" s="448" t="s">
        <v>52</v>
      </c>
      <c r="AN442" s="448" t="s">
        <v>1076</v>
      </c>
      <c r="AO442" s="448"/>
      <c r="AP442" s="455"/>
      <c r="AQ442" s="455" t="s">
        <v>37</v>
      </c>
      <c r="AR442" s="455"/>
      <c r="AS442" s="456"/>
      <c r="AT442" s="456"/>
      <c r="AU442" s="469"/>
      <c r="AV442" s="449"/>
    </row>
    <row r="443" spans="1:48">
      <c r="A443" s="447"/>
      <c r="B443" s="467">
        <v>44557</v>
      </c>
      <c r="C443" s="447"/>
      <c r="D443" s="466" t="s">
        <v>2368</v>
      </c>
      <c r="E443" s="465" t="s">
        <v>2781</v>
      </c>
      <c r="F443" s="465"/>
      <c r="G443" s="465">
        <v>2022</v>
      </c>
      <c r="H443" s="465" t="s">
        <v>1699</v>
      </c>
      <c r="I443" s="466" t="s">
        <v>1699</v>
      </c>
      <c r="J443" s="479"/>
      <c r="K443" s="477" t="s">
        <v>4596</v>
      </c>
      <c r="L443" s="465" t="s">
        <v>2505</v>
      </c>
      <c r="M443" s="478">
        <v>44545</v>
      </c>
      <c r="N443" s="478">
        <v>44806</v>
      </c>
      <c r="O443" s="478"/>
      <c r="P443" s="483"/>
      <c r="Q443" s="479"/>
      <c r="R443" s="479"/>
      <c r="S443" s="465" t="s">
        <v>1580</v>
      </c>
      <c r="T443" s="465">
        <v>60</v>
      </c>
      <c r="U443" s="484">
        <v>49401140</v>
      </c>
      <c r="V443" s="465" t="s">
        <v>2529</v>
      </c>
      <c r="W443" s="465">
        <v>400</v>
      </c>
      <c r="X443" s="480">
        <v>768</v>
      </c>
      <c r="Y443" s="539">
        <f t="shared" si="18"/>
        <v>307200</v>
      </c>
      <c r="Z443" s="449">
        <v>0.52500000000000002</v>
      </c>
      <c r="AA443" s="681">
        <f t="shared" si="19"/>
        <v>161280</v>
      </c>
      <c r="AB443" s="451"/>
      <c r="AC443" s="452">
        <v>0</v>
      </c>
      <c r="AD443" s="460"/>
      <c r="AE443" s="453"/>
      <c r="AF443" s="695">
        <f t="shared" si="20"/>
        <v>161280</v>
      </c>
      <c r="AG443" s="448" t="s">
        <v>1073</v>
      </c>
      <c r="AH443" s="448"/>
      <c r="AI443" s="454" t="s">
        <v>2488</v>
      </c>
      <c r="AJ443" s="448" t="s">
        <v>2518</v>
      </c>
      <c r="AK443" s="461" t="s">
        <v>1138</v>
      </c>
      <c r="AL443" s="448">
        <v>85008</v>
      </c>
      <c r="AM443" s="448" t="s">
        <v>52</v>
      </c>
      <c r="AN443" s="448" t="s">
        <v>1076</v>
      </c>
      <c r="AO443" s="448"/>
      <c r="AP443" s="455"/>
      <c r="AQ443" s="455" t="s">
        <v>37</v>
      </c>
      <c r="AR443" s="455"/>
      <c r="AS443" s="456"/>
      <c r="AT443" s="456"/>
      <c r="AU443" s="469"/>
      <c r="AV443" s="449"/>
    </row>
    <row r="444" spans="1:48">
      <c r="A444" s="447"/>
      <c r="B444" s="467">
        <v>44557</v>
      </c>
      <c r="C444" s="447"/>
      <c r="D444" s="466" t="s">
        <v>2368</v>
      </c>
      <c r="E444" s="465" t="s">
        <v>2781</v>
      </c>
      <c r="F444" s="465"/>
      <c r="G444" s="465">
        <v>2022</v>
      </c>
      <c r="H444" s="465" t="s">
        <v>1699</v>
      </c>
      <c r="I444" s="466" t="s">
        <v>1699</v>
      </c>
      <c r="J444" s="479"/>
      <c r="K444" s="477" t="s">
        <v>4597</v>
      </c>
      <c r="L444" s="465" t="s">
        <v>2505</v>
      </c>
      <c r="M444" s="478">
        <v>44545</v>
      </c>
      <c r="N444" s="478">
        <v>44806</v>
      </c>
      <c r="O444" s="478"/>
      <c r="P444" s="483"/>
      <c r="Q444" s="479"/>
      <c r="R444" s="479"/>
      <c r="S444" s="465" t="s">
        <v>1580</v>
      </c>
      <c r="T444" s="465">
        <v>60</v>
      </c>
      <c r="U444" s="484">
        <v>49201132</v>
      </c>
      <c r="V444" s="465" t="s">
        <v>986</v>
      </c>
      <c r="W444" s="465">
        <v>360</v>
      </c>
      <c r="X444" s="480">
        <v>832</v>
      </c>
      <c r="Y444" s="539">
        <f t="shared" si="18"/>
        <v>299520</v>
      </c>
      <c r="Z444" s="449">
        <v>0.505</v>
      </c>
      <c r="AA444" s="681">
        <f t="shared" si="19"/>
        <v>151257.60000000001</v>
      </c>
      <c r="AB444" s="451"/>
      <c r="AC444" s="452">
        <v>0</v>
      </c>
      <c r="AD444" s="460"/>
      <c r="AE444" s="453"/>
      <c r="AF444" s="695">
        <f t="shared" si="20"/>
        <v>151257.60000000001</v>
      </c>
      <c r="AG444" s="448" t="s">
        <v>1073</v>
      </c>
      <c r="AH444" s="448"/>
      <c r="AI444" s="454" t="s">
        <v>2488</v>
      </c>
      <c r="AJ444" s="448" t="s">
        <v>2518</v>
      </c>
      <c r="AK444" s="461" t="s">
        <v>1138</v>
      </c>
      <c r="AL444" s="448">
        <v>85008</v>
      </c>
      <c r="AM444" s="448" t="s">
        <v>52</v>
      </c>
      <c r="AN444" s="448" t="s">
        <v>1076</v>
      </c>
      <c r="AO444" s="448"/>
      <c r="AP444" s="455"/>
      <c r="AQ444" s="455" t="s">
        <v>37</v>
      </c>
      <c r="AR444" s="455"/>
      <c r="AS444" s="456"/>
      <c r="AT444" s="456"/>
      <c r="AU444" s="469"/>
      <c r="AV444" s="449"/>
    </row>
    <row r="445" spans="1:48">
      <c r="A445" s="447"/>
      <c r="B445" s="467">
        <v>44557</v>
      </c>
      <c r="C445" s="447"/>
      <c r="D445" s="466" t="s">
        <v>2368</v>
      </c>
      <c r="E445" s="465" t="s">
        <v>2781</v>
      </c>
      <c r="F445" s="465"/>
      <c r="G445" s="465">
        <v>2022</v>
      </c>
      <c r="H445" s="465" t="s">
        <v>1699</v>
      </c>
      <c r="I445" s="466" t="s">
        <v>1699</v>
      </c>
      <c r="J445" s="479"/>
      <c r="K445" s="477" t="s">
        <v>4598</v>
      </c>
      <c r="L445" s="465" t="s">
        <v>2505</v>
      </c>
      <c r="M445" s="478">
        <v>44545</v>
      </c>
      <c r="N445" s="478">
        <v>44809</v>
      </c>
      <c r="O445" s="478"/>
      <c r="P445" s="483"/>
      <c r="Q445" s="479"/>
      <c r="R445" s="479"/>
      <c r="S445" s="465" t="s">
        <v>1580</v>
      </c>
      <c r="T445" s="465">
        <v>60</v>
      </c>
      <c r="U445" s="484">
        <v>49401140</v>
      </c>
      <c r="V445" s="465" t="s">
        <v>2529</v>
      </c>
      <c r="W445" s="465">
        <v>400</v>
      </c>
      <c r="X445" s="480">
        <v>768</v>
      </c>
      <c r="Y445" s="539">
        <f t="shared" si="18"/>
        <v>307200</v>
      </c>
      <c r="Z445" s="449">
        <v>0.52500000000000002</v>
      </c>
      <c r="AA445" s="681">
        <f t="shared" si="19"/>
        <v>161280</v>
      </c>
      <c r="AB445" s="451"/>
      <c r="AC445" s="452">
        <v>0</v>
      </c>
      <c r="AD445" s="460"/>
      <c r="AE445" s="453"/>
      <c r="AF445" s="695">
        <f t="shared" si="20"/>
        <v>161280</v>
      </c>
      <c r="AG445" s="448" t="s">
        <v>1073</v>
      </c>
      <c r="AH445" s="448"/>
      <c r="AI445" s="454" t="s">
        <v>2488</v>
      </c>
      <c r="AJ445" s="448" t="s">
        <v>2518</v>
      </c>
      <c r="AK445" s="461" t="s">
        <v>1138</v>
      </c>
      <c r="AL445" s="448">
        <v>85008</v>
      </c>
      <c r="AM445" s="448" t="s">
        <v>52</v>
      </c>
      <c r="AN445" s="448" t="s">
        <v>1076</v>
      </c>
      <c r="AO445" s="448"/>
      <c r="AP445" s="455"/>
      <c r="AQ445" s="455" t="s">
        <v>37</v>
      </c>
      <c r="AR445" s="455"/>
      <c r="AS445" s="456"/>
      <c r="AT445" s="456"/>
      <c r="AU445" s="469"/>
      <c r="AV445" s="449"/>
    </row>
    <row r="446" spans="1:48">
      <c r="A446" s="447"/>
      <c r="B446" s="467">
        <v>44557</v>
      </c>
      <c r="C446" s="447"/>
      <c r="D446" s="466" t="s">
        <v>2368</v>
      </c>
      <c r="E446" s="465" t="s">
        <v>2781</v>
      </c>
      <c r="F446" s="465"/>
      <c r="G446" s="465">
        <v>2022</v>
      </c>
      <c r="H446" s="465" t="s">
        <v>1699</v>
      </c>
      <c r="I446" s="466" t="s">
        <v>1699</v>
      </c>
      <c r="J446" s="479"/>
      <c r="K446" s="477" t="s">
        <v>4599</v>
      </c>
      <c r="L446" s="465" t="s">
        <v>2505</v>
      </c>
      <c r="M446" s="478">
        <v>44545</v>
      </c>
      <c r="N446" s="478">
        <v>44812</v>
      </c>
      <c r="O446" s="478"/>
      <c r="P446" s="483"/>
      <c r="Q446" s="479"/>
      <c r="R446" s="479"/>
      <c r="S446" s="465" t="s">
        <v>1580</v>
      </c>
      <c r="T446" s="465">
        <v>60</v>
      </c>
      <c r="U446" s="484">
        <v>49401140</v>
      </c>
      <c r="V446" s="465" t="s">
        <v>2529</v>
      </c>
      <c r="W446" s="465">
        <v>400</v>
      </c>
      <c r="X446" s="480">
        <v>768</v>
      </c>
      <c r="Y446" s="539">
        <f t="shared" si="18"/>
        <v>307200</v>
      </c>
      <c r="Z446" s="449">
        <v>0.52500000000000002</v>
      </c>
      <c r="AA446" s="681">
        <f t="shared" si="19"/>
        <v>161280</v>
      </c>
      <c r="AB446" s="451"/>
      <c r="AC446" s="452">
        <v>0</v>
      </c>
      <c r="AD446" s="460"/>
      <c r="AE446" s="453"/>
      <c r="AF446" s="695">
        <f t="shared" si="20"/>
        <v>161280</v>
      </c>
      <c r="AG446" s="448" t="s">
        <v>1073</v>
      </c>
      <c r="AH446" s="448"/>
      <c r="AI446" s="454" t="s">
        <v>2488</v>
      </c>
      <c r="AJ446" s="448" t="s">
        <v>2518</v>
      </c>
      <c r="AK446" s="461" t="s">
        <v>1138</v>
      </c>
      <c r="AL446" s="448">
        <v>85008</v>
      </c>
      <c r="AM446" s="448" t="s">
        <v>52</v>
      </c>
      <c r="AN446" s="448" t="s">
        <v>1076</v>
      </c>
      <c r="AO446" s="448"/>
      <c r="AP446" s="455"/>
      <c r="AQ446" s="455" t="s">
        <v>37</v>
      </c>
      <c r="AR446" s="455"/>
      <c r="AS446" s="456"/>
      <c r="AT446" s="456"/>
      <c r="AU446" s="469"/>
      <c r="AV446" s="449"/>
    </row>
    <row r="447" spans="1:48">
      <c r="A447" s="447"/>
      <c r="B447" s="467">
        <v>44557</v>
      </c>
      <c r="C447" s="447"/>
      <c r="D447" s="466" t="s">
        <v>2368</v>
      </c>
      <c r="E447" s="465" t="s">
        <v>2781</v>
      </c>
      <c r="F447" s="465"/>
      <c r="G447" s="465">
        <v>2022</v>
      </c>
      <c r="H447" s="465" t="s">
        <v>1699</v>
      </c>
      <c r="I447" s="466" t="s">
        <v>1699</v>
      </c>
      <c r="J447" s="479"/>
      <c r="K447" s="477" t="s">
        <v>4600</v>
      </c>
      <c r="L447" s="465" t="s">
        <v>2505</v>
      </c>
      <c r="M447" s="478">
        <v>44545</v>
      </c>
      <c r="N447" s="478">
        <v>44815</v>
      </c>
      <c r="O447" s="478"/>
      <c r="P447" s="483"/>
      <c r="Q447" s="479"/>
      <c r="R447" s="479"/>
      <c r="S447" s="465" t="s">
        <v>1580</v>
      </c>
      <c r="T447" s="465">
        <v>60</v>
      </c>
      <c r="U447" s="484">
        <v>49401140</v>
      </c>
      <c r="V447" s="465" t="s">
        <v>2529</v>
      </c>
      <c r="W447" s="465">
        <v>400</v>
      </c>
      <c r="X447" s="480">
        <v>768</v>
      </c>
      <c r="Y447" s="539">
        <f t="shared" si="18"/>
        <v>307200</v>
      </c>
      <c r="Z447" s="449">
        <v>0.52500000000000002</v>
      </c>
      <c r="AA447" s="681">
        <f t="shared" si="19"/>
        <v>161280</v>
      </c>
      <c r="AB447" s="451"/>
      <c r="AC447" s="452">
        <v>0</v>
      </c>
      <c r="AD447" s="460"/>
      <c r="AE447" s="453"/>
      <c r="AF447" s="695">
        <f t="shared" si="20"/>
        <v>161280</v>
      </c>
      <c r="AG447" s="448" t="s">
        <v>1073</v>
      </c>
      <c r="AH447" s="448"/>
      <c r="AI447" s="454" t="s">
        <v>2488</v>
      </c>
      <c r="AJ447" s="448" t="s">
        <v>2518</v>
      </c>
      <c r="AK447" s="461" t="s">
        <v>1138</v>
      </c>
      <c r="AL447" s="448">
        <v>85008</v>
      </c>
      <c r="AM447" s="448" t="s">
        <v>52</v>
      </c>
      <c r="AN447" s="448" t="s">
        <v>1076</v>
      </c>
      <c r="AO447" s="448"/>
      <c r="AP447" s="455"/>
      <c r="AQ447" s="455" t="s">
        <v>37</v>
      </c>
      <c r="AR447" s="455"/>
      <c r="AS447" s="456"/>
      <c r="AT447" s="456"/>
      <c r="AU447" s="469"/>
      <c r="AV447" s="449"/>
    </row>
    <row r="448" spans="1:48">
      <c r="A448" s="447"/>
      <c r="B448" s="467">
        <v>44557</v>
      </c>
      <c r="C448" s="447"/>
      <c r="D448" s="466" t="s">
        <v>2368</v>
      </c>
      <c r="E448" s="465" t="s">
        <v>2781</v>
      </c>
      <c r="F448" s="465"/>
      <c r="G448" s="465">
        <v>2022</v>
      </c>
      <c r="H448" s="465" t="s">
        <v>1699</v>
      </c>
      <c r="I448" s="466" t="s">
        <v>1699</v>
      </c>
      <c r="J448" s="479"/>
      <c r="K448" s="477" t="s">
        <v>4601</v>
      </c>
      <c r="L448" s="465" t="s">
        <v>2505</v>
      </c>
      <c r="M448" s="478">
        <v>44545</v>
      </c>
      <c r="N448" s="478">
        <v>44818</v>
      </c>
      <c r="O448" s="478"/>
      <c r="P448" s="483"/>
      <c r="Q448" s="479"/>
      <c r="R448" s="479"/>
      <c r="S448" s="465" t="s">
        <v>1580</v>
      </c>
      <c r="T448" s="465">
        <v>60</v>
      </c>
      <c r="U448" s="484">
        <v>49401140</v>
      </c>
      <c r="V448" s="465" t="s">
        <v>2529</v>
      </c>
      <c r="W448" s="465">
        <v>400</v>
      </c>
      <c r="X448" s="480">
        <v>768</v>
      </c>
      <c r="Y448" s="539">
        <f t="shared" si="18"/>
        <v>307200</v>
      </c>
      <c r="Z448" s="449">
        <v>0.52500000000000002</v>
      </c>
      <c r="AA448" s="681">
        <f t="shared" si="19"/>
        <v>161280</v>
      </c>
      <c r="AB448" s="451"/>
      <c r="AC448" s="452">
        <v>0</v>
      </c>
      <c r="AD448" s="460"/>
      <c r="AE448" s="453"/>
      <c r="AF448" s="695">
        <f t="shared" si="20"/>
        <v>161280</v>
      </c>
      <c r="AG448" s="448" t="s">
        <v>1073</v>
      </c>
      <c r="AH448" s="448"/>
      <c r="AI448" s="454" t="s">
        <v>2488</v>
      </c>
      <c r="AJ448" s="448" t="s">
        <v>2518</v>
      </c>
      <c r="AK448" s="461" t="s">
        <v>1138</v>
      </c>
      <c r="AL448" s="448">
        <v>85008</v>
      </c>
      <c r="AM448" s="448" t="s">
        <v>52</v>
      </c>
      <c r="AN448" s="448" t="s">
        <v>1076</v>
      </c>
      <c r="AO448" s="448"/>
      <c r="AP448" s="455"/>
      <c r="AQ448" s="455" t="s">
        <v>37</v>
      </c>
      <c r="AR448" s="455"/>
      <c r="AS448" s="456"/>
      <c r="AT448" s="456"/>
      <c r="AU448" s="469"/>
      <c r="AV448" s="449"/>
    </row>
    <row r="449" spans="1:48">
      <c r="A449" s="447"/>
      <c r="B449" s="467">
        <v>44557</v>
      </c>
      <c r="C449" s="447"/>
      <c r="D449" s="466" t="s">
        <v>2368</v>
      </c>
      <c r="E449" s="465" t="s">
        <v>2781</v>
      </c>
      <c r="F449" s="465"/>
      <c r="G449" s="465">
        <v>2022</v>
      </c>
      <c r="H449" s="465" t="s">
        <v>1699</v>
      </c>
      <c r="I449" s="466" t="s">
        <v>1699</v>
      </c>
      <c r="J449" s="479"/>
      <c r="K449" s="477" t="s">
        <v>4602</v>
      </c>
      <c r="L449" s="465" t="s">
        <v>2505</v>
      </c>
      <c r="M449" s="478">
        <v>44545</v>
      </c>
      <c r="N449" s="478">
        <v>44819</v>
      </c>
      <c r="O449" s="478"/>
      <c r="P449" s="483"/>
      <c r="Q449" s="479"/>
      <c r="R449" s="479"/>
      <c r="S449" s="465" t="s">
        <v>1580</v>
      </c>
      <c r="T449" s="465">
        <v>60</v>
      </c>
      <c r="U449" s="484">
        <v>49201132</v>
      </c>
      <c r="V449" s="465" t="s">
        <v>986</v>
      </c>
      <c r="W449" s="465">
        <v>360</v>
      </c>
      <c r="X449" s="480">
        <v>832</v>
      </c>
      <c r="Y449" s="539">
        <f t="shared" si="18"/>
        <v>299520</v>
      </c>
      <c r="Z449" s="449">
        <v>0.505</v>
      </c>
      <c r="AA449" s="681">
        <f t="shared" si="19"/>
        <v>151257.60000000001</v>
      </c>
      <c r="AB449" s="451"/>
      <c r="AC449" s="452">
        <v>0</v>
      </c>
      <c r="AD449" s="460"/>
      <c r="AE449" s="453"/>
      <c r="AF449" s="695">
        <f t="shared" si="20"/>
        <v>151257.60000000001</v>
      </c>
      <c r="AG449" s="448" t="s">
        <v>1073</v>
      </c>
      <c r="AH449" s="448"/>
      <c r="AI449" s="454" t="s">
        <v>2488</v>
      </c>
      <c r="AJ449" s="448" t="s">
        <v>2518</v>
      </c>
      <c r="AK449" s="461" t="s">
        <v>1138</v>
      </c>
      <c r="AL449" s="448">
        <v>85008</v>
      </c>
      <c r="AM449" s="448" t="s">
        <v>52</v>
      </c>
      <c r="AN449" s="448" t="s">
        <v>1076</v>
      </c>
      <c r="AO449" s="448"/>
      <c r="AP449" s="455"/>
      <c r="AQ449" s="455" t="s">
        <v>37</v>
      </c>
      <c r="AR449" s="455"/>
      <c r="AS449" s="456"/>
      <c r="AT449" s="456"/>
      <c r="AU449" s="469"/>
      <c r="AV449" s="449"/>
    </row>
    <row r="450" spans="1:48">
      <c r="A450" s="447"/>
      <c r="B450" s="467">
        <v>44557</v>
      </c>
      <c r="C450" s="447"/>
      <c r="D450" s="466" t="s">
        <v>2368</v>
      </c>
      <c r="E450" s="465" t="s">
        <v>2781</v>
      </c>
      <c r="F450" s="465"/>
      <c r="G450" s="465">
        <v>2022</v>
      </c>
      <c r="H450" s="465" t="s">
        <v>1699</v>
      </c>
      <c r="I450" s="466" t="s">
        <v>1699</v>
      </c>
      <c r="J450" s="479"/>
      <c r="K450" s="477" t="s">
        <v>4603</v>
      </c>
      <c r="L450" s="465" t="s">
        <v>2505</v>
      </c>
      <c r="M450" s="478">
        <v>44545</v>
      </c>
      <c r="N450" s="478">
        <v>44823</v>
      </c>
      <c r="O450" s="478"/>
      <c r="P450" s="483"/>
      <c r="Q450" s="479"/>
      <c r="R450" s="479"/>
      <c r="S450" s="465" t="s">
        <v>1580</v>
      </c>
      <c r="T450" s="465">
        <v>60</v>
      </c>
      <c r="U450" s="484">
        <v>49401140</v>
      </c>
      <c r="V450" s="465" t="s">
        <v>2529</v>
      </c>
      <c r="W450" s="465">
        <v>400</v>
      </c>
      <c r="X450" s="480">
        <v>768</v>
      </c>
      <c r="Y450" s="539">
        <f t="shared" si="18"/>
        <v>307200</v>
      </c>
      <c r="Z450" s="449">
        <v>0.52500000000000002</v>
      </c>
      <c r="AA450" s="681">
        <f t="shared" si="19"/>
        <v>161280</v>
      </c>
      <c r="AB450" s="451"/>
      <c r="AC450" s="452">
        <v>0</v>
      </c>
      <c r="AD450" s="460"/>
      <c r="AE450" s="453"/>
      <c r="AF450" s="695">
        <f t="shared" si="20"/>
        <v>161280</v>
      </c>
      <c r="AG450" s="448" t="s">
        <v>1073</v>
      </c>
      <c r="AH450" s="448"/>
      <c r="AI450" s="454" t="s">
        <v>2488</v>
      </c>
      <c r="AJ450" s="448" t="s">
        <v>2518</v>
      </c>
      <c r="AK450" s="461" t="s">
        <v>1138</v>
      </c>
      <c r="AL450" s="448">
        <v>85008</v>
      </c>
      <c r="AM450" s="448" t="s">
        <v>52</v>
      </c>
      <c r="AN450" s="448" t="s">
        <v>1076</v>
      </c>
      <c r="AO450" s="448"/>
      <c r="AP450" s="455"/>
      <c r="AQ450" s="455" t="s">
        <v>37</v>
      </c>
      <c r="AR450" s="455"/>
      <c r="AS450" s="456"/>
      <c r="AT450" s="456"/>
      <c r="AU450" s="469"/>
      <c r="AV450" s="449"/>
    </row>
    <row r="451" spans="1:48">
      <c r="A451" s="447"/>
      <c r="B451" s="467">
        <v>44557</v>
      </c>
      <c r="C451" s="447"/>
      <c r="D451" s="466" t="s">
        <v>2368</v>
      </c>
      <c r="E451" s="465" t="s">
        <v>2781</v>
      </c>
      <c r="F451" s="465"/>
      <c r="G451" s="465">
        <v>2022</v>
      </c>
      <c r="H451" s="465" t="s">
        <v>1699</v>
      </c>
      <c r="I451" s="466" t="s">
        <v>1699</v>
      </c>
      <c r="J451" s="479"/>
      <c r="K451" s="477" t="s">
        <v>4604</v>
      </c>
      <c r="L451" s="465" t="s">
        <v>2505</v>
      </c>
      <c r="M451" s="478">
        <v>44545</v>
      </c>
      <c r="N451" s="478">
        <v>44824</v>
      </c>
      <c r="O451" s="478"/>
      <c r="P451" s="483"/>
      <c r="Q451" s="479"/>
      <c r="R451" s="479"/>
      <c r="S451" s="465" t="s">
        <v>1580</v>
      </c>
      <c r="T451" s="465">
        <v>60</v>
      </c>
      <c r="U451" s="484">
        <v>49401140</v>
      </c>
      <c r="V451" s="465" t="s">
        <v>2529</v>
      </c>
      <c r="W451" s="465">
        <v>400</v>
      </c>
      <c r="X451" s="480">
        <v>768</v>
      </c>
      <c r="Y451" s="539">
        <f t="shared" si="18"/>
        <v>307200</v>
      </c>
      <c r="Z451" s="449">
        <v>0.52500000000000002</v>
      </c>
      <c r="AA451" s="681">
        <f t="shared" si="19"/>
        <v>161280</v>
      </c>
      <c r="AB451" s="451"/>
      <c r="AC451" s="452">
        <v>0</v>
      </c>
      <c r="AD451" s="460"/>
      <c r="AE451" s="453"/>
      <c r="AF451" s="695">
        <f t="shared" si="20"/>
        <v>161280</v>
      </c>
      <c r="AG451" s="448" t="s">
        <v>1073</v>
      </c>
      <c r="AH451" s="448"/>
      <c r="AI451" s="454" t="s">
        <v>2488</v>
      </c>
      <c r="AJ451" s="448" t="s">
        <v>2518</v>
      </c>
      <c r="AK451" s="461" t="s">
        <v>1138</v>
      </c>
      <c r="AL451" s="448">
        <v>85008</v>
      </c>
      <c r="AM451" s="448" t="s">
        <v>52</v>
      </c>
      <c r="AN451" s="448" t="s">
        <v>1076</v>
      </c>
      <c r="AO451" s="448"/>
      <c r="AP451" s="455"/>
      <c r="AQ451" s="455" t="s">
        <v>37</v>
      </c>
      <c r="AR451" s="455"/>
      <c r="AS451" s="456"/>
      <c r="AT451" s="456"/>
      <c r="AU451" s="469"/>
      <c r="AV451" s="449"/>
    </row>
    <row r="452" spans="1:48">
      <c r="A452" s="447"/>
      <c r="B452" s="467">
        <v>44557</v>
      </c>
      <c r="C452" s="447"/>
      <c r="D452" s="466" t="s">
        <v>2368</v>
      </c>
      <c r="E452" s="465" t="s">
        <v>2781</v>
      </c>
      <c r="F452" s="465"/>
      <c r="G452" s="465">
        <v>2022</v>
      </c>
      <c r="H452" s="465" t="s">
        <v>1699</v>
      </c>
      <c r="I452" s="466" t="s">
        <v>1699</v>
      </c>
      <c r="J452" s="479"/>
      <c r="K452" s="477" t="s">
        <v>4605</v>
      </c>
      <c r="L452" s="465" t="s">
        <v>2505</v>
      </c>
      <c r="M452" s="478">
        <v>44545</v>
      </c>
      <c r="N452" s="478">
        <v>44826</v>
      </c>
      <c r="O452" s="478"/>
      <c r="P452" s="483"/>
      <c r="Q452" s="479"/>
      <c r="R452" s="479"/>
      <c r="S452" s="465" t="s">
        <v>1580</v>
      </c>
      <c r="T452" s="465">
        <v>60</v>
      </c>
      <c r="U452" s="484">
        <v>49401140</v>
      </c>
      <c r="V452" s="465" t="s">
        <v>2529</v>
      </c>
      <c r="W452" s="465">
        <v>400</v>
      </c>
      <c r="X452" s="480">
        <v>768</v>
      </c>
      <c r="Y452" s="539">
        <f t="shared" ref="Y452:Y515" si="21">W452*X452</f>
        <v>307200</v>
      </c>
      <c r="Z452" s="449">
        <v>0.52500000000000002</v>
      </c>
      <c r="AA452" s="681">
        <f t="shared" ref="AA452:AA515" si="22">Y452*Z452</f>
        <v>161280</v>
      </c>
      <c r="AB452" s="451"/>
      <c r="AC452" s="452">
        <v>0</v>
      </c>
      <c r="AD452" s="460"/>
      <c r="AE452" s="453"/>
      <c r="AF452" s="695">
        <f t="shared" ref="AF452:AF515" si="23">AA452+AD452+AE452</f>
        <v>161280</v>
      </c>
      <c r="AG452" s="448" t="s">
        <v>1073</v>
      </c>
      <c r="AH452" s="448"/>
      <c r="AI452" s="454" t="s">
        <v>2488</v>
      </c>
      <c r="AJ452" s="448" t="s">
        <v>2518</v>
      </c>
      <c r="AK452" s="461" t="s">
        <v>1138</v>
      </c>
      <c r="AL452" s="448">
        <v>85008</v>
      </c>
      <c r="AM452" s="448" t="s">
        <v>52</v>
      </c>
      <c r="AN452" s="448" t="s">
        <v>1076</v>
      </c>
      <c r="AO452" s="448"/>
      <c r="AP452" s="455"/>
      <c r="AQ452" s="455" t="s">
        <v>37</v>
      </c>
      <c r="AR452" s="455"/>
      <c r="AS452" s="456"/>
      <c r="AT452" s="456"/>
      <c r="AU452" s="469"/>
      <c r="AV452" s="449"/>
    </row>
    <row r="453" spans="1:48">
      <c r="A453" s="447"/>
      <c r="B453" s="467">
        <v>44557</v>
      </c>
      <c r="C453" s="447"/>
      <c r="D453" s="466" t="s">
        <v>2368</v>
      </c>
      <c r="E453" s="465" t="s">
        <v>2781</v>
      </c>
      <c r="F453" s="465"/>
      <c r="G453" s="465">
        <v>2022</v>
      </c>
      <c r="H453" s="465" t="s">
        <v>1699</v>
      </c>
      <c r="I453" s="466" t="s">
        <v>1699</v>
      </c>
      <c r="J453" s="479"/>
      <c r="K453" s="477" t="s">
        <v>4606</v>
      </c>
      <c r="L453" s="465" t="s">
        <v>2505</v>
      </c>
      <c r="M453" s="478">
        <v>44545</v>
      </c>
      <c r="N453" s="478">
        <v>44835</v>
      </c>
      <c r="O453" s="478"/>
      <c r="P453" s="483"/>
      <c r="Q453" s="479"/>
      <c r="R453" s="479"/>
      <c r="S453" s="465" t="s">
        <v>1580</v>
      </c>
      <c r="T453" s="465">
        <v>60</v>
      </c>
      <c r="U453" s="484">
        <v>49401140</v>
      </c>
      <c r="V453" s="465" t="s">
        <v>2529</v>
      </c>
      <c r="W453" s="465">
        <v>400</v>
      </c>
      <c r="X453" s="480">
        <v>768</v>
      </c>
      <c r="Y453" s="539">
        <f t="shared" si="21"/>
        <v>307200</v>
      </c>
      <c r="Z453" s="449">
        <v>0.52500000000000002</v>
      </c>
      <c r="AA453" s="681">
        <f t="shared" si="22"/>
        <v>161280</v>
      </c>
      <c r="AB453" s="451"/>
      <c r="AC453" s="452">
        <v>0</v>
      </c>
      <c r="AD453" s="460"/>
      <c r="AE453" s="453"/>
      <c r="AF453" s="695">
        <f t="shared" si="23"/>
        <v>161280</v>
      </c>
      <c r="AG453" s="448" t="s">
        <v>1073</v>
      </c>
      <c r="AH453" s="448"/>
      <c r="AI453" s="454" t="s">
        <v>2488</v>
      </c>
      <c r="AJ453" s="448" t="s">
        <v>2518</v>
      </c>
      <c r="AK453" s="461" t="s">
        <v>1138</v>
      </c>
      <c r="AL453" s="448">
        <v>85008</v>
      </c>
      <c r="AM453" s="448" t="s">
        <v>52</v>
      </c>
      <c r="AN453" s="448" t="s">
        <v>1076</v>
      </c>
      <c r="AO453" s="448"/>
      <c r="AP453" s="455"/>
      <c r="AQ453" s="455" t="s">
        <v>37</v>
      </c>
      <c r="AR453" s="455"/>
      <c r="AS453" s="456"/>
      <c r="AT453" s="456"/>
      <c r="AU453" s="469"/>
      <c r="AV453" s="449"/>
    </row>
    <row r="454" spans="1:48">
      <c r="A454" s="447"/>
      <c r="B454" s="467">
        <v>44557</v>
      </c>
      <c r="C454" s="447"/>
      <c r="D454" s="466" t="s">
        <v>2368</v>
      </c>
      <c r="E454" s="465" t="s">
        <v>2781</v>
      </c>
      <c r="F454" s="465"/>
      <c r="G454" s="465">
        <v>2022</v>
      </c>
      <c r="H454" s="465" t="s">
        <v>1699</v>
      </c>
      <c r="I454" s="466" t="s">
        <v>1699</v>
      </c>
      <c r="J454" s="479"/>
      <c r="K454" s="477" t="s">
        <v>4607</v>
      </c>
      <c r="L454" s="465" t="s">
        <v>2505</v>
      </c>
      <c r="M454" s="478">
        <v>44545</v>
      </c>
      <c r="N454" s="478">
        <v>44835</v>
      </c>
      <c r="O454" s="478"/>
      <c r="P454" s="483"/>
      <c r="Q454" s="479"/>
      <c r="R454" s="479"/>
      <c r="S454" s="465" t="s">
        <v>1580</v>
      </c>
      <c r="T454" s="465">
        <v>60</v>
      </c>
      <c r="U454" s="484">
        <v>49201132</v>
      </c>
      <c r="V454" s="465" t="s">
        <v>986</v>
      </c>
      <c r="W454" s="465">
        <v>360</v>
      </c>
      <c r="X454" s="480">
        <v>832</v>
      </c>
      <c r="Y454" s="539">
        <f t="shared" si="21"/>
        <v>299520</v>
      </c>
      <c r="Z454" s="449">
        <v>0.505</v>
      </c>
      <c r="AA454" s="681">
        <f t="shared" si="22"/>
        <v>151257.60000000001</v>
      </c>
      <c r="AB454" s="451"/>
      <c r="AC454" s="452">
        <v>0</v>
      </c>
      <c r="AD454" s="460"/>
      <c r="AE454" s="453"/>
      <c r="AF454" s="695">
        <f t="shared" si="23"/>
        <v>151257.60000000001</v>
      </c>
      <c r="AG454" s="448" t="s">
        <v>1073</v>
      </c>
      <c r="AH454" s="448"/>
      <c r="AI454" s="454" t="s">
        <v>2488</v>
      </c>
      <c r="AJ454" s="448" t="s">
        <v>2518</v>
      </c>
      <c r="AK454" s="461" t="s">
        <v>1138</v>
      </c>
      <c r="AL454" s="448">
        <v>85008</v>
      </c>
      <c r="AM454" s="448" t="s">
        <v>52</v>
      </c>
      <c r="AN454" s="448" t="s">
        <v>1076</v>
      </c>
      <c r="AO454" s="448"/>
      <c r="AP454" s="455"/>
      <c r="AQ454" s="455" t="s">
        <v>37</v>
      </c>
      <c r="AR454" s="455"/>
      <c r="AS454" s="456"/>
      <c r="AT454" s="456"/>
      <c r="AU454" s="469"/>
      <c r="AV454" s="449"/>
    </row>
    <row r="455" spans="1:48">
      <c r="A455" s="447"/>
      <c r="B455" s="467">
        <v>44557</v>
      </c>
      <c r="C455" s="447"/>
      <c r="D455" s="466" t="s">
        <v>2368</v>
      </c>
      <c r="E455" s="465" t="s">
        <v>2781</v>
      </c>
      <c r="F455" s="465"/>
      <c r="G455" s="465">
        <v>2022</v>
      </c>
      <c r="H455" s="465" t="s">
        <v>1699</v>
      </c>
      <c r="I455" s="466" t="s">
        <v>1699</v>
      </c>
      <c r="J455" s="479"/>
      <c r="K455" s="477" t="s">
        <v>4608</v>
      </c>
      <c r="L455" s="465" t="s">
        <v>2505</v>
      </c>
      <c r="M455" s="478">
        <v>44545</v>
      </c>
      <c r="N455" s="478">
        <v>44837</v>
      </c>
      <c r="O455" s="478"/>
      <c r="P455" s="483"/>
      <c r="Q455" s="479"/>
      <c r="R455" s="479"/>
      <c r="S455" s="465" t="s">
        <v>1580</v>
      </c>
      <c r="T455" s="465">
        <v>60</v>
      </c>
      <c r="U455" s="484">
        <v>49401140</v>
      </c>
      <c r="V455" s="465" t="s">
        <v>2529</v>
      </c>
      <c r="W455" s="465">
        <v>400</v>
      </c>
      <c r="X455" s="480">
        <v>768</v>
      </c>
      <c r="Y455" s="539">
        <f t="shared" si="21"/>
        <v>307200</v>
      </c>
      <c r="Z455" s="449">
        <v>0.52500000000000002</v>
      </c>
      <c r="AA455" s="681">
        <f t="shared" si="22"/>
        <v>161280</v>
      </c>
      <c r="AB455" s="451"/>
      <c r="AC455" s="452">
        <v>0</v>
      </c>
      <c r="AD455" s="460"/>
      <c r="AE455" s="453"/>
      <c r="AF455" s="695">
        <f t="shared" si="23"/>
        <v>161280</v>
      </c>
      <c r="AG455" s="448" t="s">
        <v>1073</v>
      </c>
      <c r="AH455" s="448"/>
      <c r="AI455" s="454" t="s">
        <v>2488</v>
      </c>
      <c r="AJ455" s="448" t="s">
        <v>2518</v>
      </c>
      <c r="AK455" s="461" t="s">
        <v>1138</v>
      </c>
      <c r="AL455" s="448">
        <v>85008</v>
      </c>
      <c r="AM455" s="448" t="s">
        <v>52</v>
      </c>
      <c r="AN455" s="448" t="s">
        <v>1076</v>
      </c>
      <c r="AO455" s="448"/>
      <c r="AP455" s="455"/>
      <c r="AQ455" s="455" t="s">
        <v>37</v>
      </c>
      <c r="AR455" s="455"/>
      <c r="AS455" s="456"/>
      <c r="AT455" s="456"/>
      <c r="AU455" s="469"/>
      <c r="AV455" s="449"/>
    </row>
    <row r="456" spans="1:48">
      <c r="A456" s="447"/>
      <c r="B456" s="467">
        <v>44557</v>
      </c>
      <c r="C456" s="447"/>
      <c r="D456" s="466" t="s">
        <v>2368</v>
      </c>
      <c r="E456" s="465" t="s">
        <v>2781</v>
      </c>
      <c r="F456" s="465"/>
      <c r="G456" s="465">
        <v>2022</v>
      </c>
      <c r="H456" s="465" t="s">
        <v>1699</v>
      </c>
      <c r="I456" s="466" t="s">
        <v>1699</v>
      </c>
      <c r="J456" s="479"/>
      <c r="K456" s="477" t="s">
        <v>4609</v>
      </c>
      <c r="L456" s="465" t="s">
        <v>2505</v>
      </c>
      <c r="M456" s="478">
        <v>44545</v>
      </c>
      <c r="N456" s="478">
        <v>44839</v>
      </c>
      <c r="O456" s="478"/>
      <c r="P456" s="483"/>
      <c r="Q456" s="479"/>
      <c r="R456" s="479"/>
      <c r="S456" s="465" t="s">
        <v>1580</v>
      </c>
      <c r="T456" s="465">
        <v>60</v>
      </c>
      <c r="U456" s="484">
        <v>49401140</v>
      </c>
      <c r="V456" s="465" t="s">
        <v>2529</v>
      </c>
      <c r="W456" s="465">
        <v>400</v>
      </c>
      <c r="X456" s="480">
        <v>768</v>
      </c>
      <c r="Y456" s="539">
        <f t="shared" si="21"/>
        <v>307200</v>
      </c>
      <c r="Z456" s="449">
        <v>0.52500000000000002</v>
      </c>
      <c r="AA456" s="681">
        <f t="shared" si="22"/>
        <v>161280</v>
      </c>
      <c r="AB456" s="451"/>
      <c r="AC456" s="452">
        <v>0</v>
      </c>
      <c r="AD456" s="460"/>
      <c r="AE456" s="453"/>
      <c r="AF456" s="695">
        <f t="shared" si="23"/>
        <v>161280</v>
      </c>
      <c r="AG456" s="448" t="s">
        <v>1073</v>
      </c>
      <c r="AH456" s="448"/>
      <c r="AI456" s="454" t="s">
        <v>2488</v>
      </c>
      <c r="AJ456" s="448" t="s">
        <v>2518</v>
      </c>
      <c r="AK456" s="461" t="s">
        <v>1138</v>
      </c>
      <c r="AL456" s="448">
        <v>85008</v>
      </c>
      <c r="AM456" s="448" t="s">
        <v>52</v>
      </c>
      <c r="AN456" s="448" t="s">
        <v>1076</v>
      </c>
      <c r="AO456" s="448"/>
      <c r="AP456" s="455"/>
      <c r="AQ456" s="455" t="s">
        <v>37</v>
      </c>
      <c r="AR456" s="455"/>
      <c r="AS456" s="456"/>
      <c r="AT456" s="456"/>
      <c r="AU456" s="469"/>
      <c r="AV456" s="449"/>
    </row>
    <row r="457" spans="1:48">
      <c r="A457" s="447"/>
      <c r="B457" s="467">
        <v>44557</v>
      </c>
      <c r="C457" s="447"/>
      <c r="D457" s="466" t="s">
        <v>2368</v>
      </c>
      <c r="E457" s="465" t="s">
        <v>2781</v>
      </c>
      <c r="F457" s="465"/>
      <c r="G457" s="465">
        <v>2022</v>
      </c>
      <c r="H457" s="465" t="s">
        <v>1699</v>
      </c>
      <c r="I457" s="466" t="s">
        <v>1699</v>
      </c>
      <c r="J457" s="479"/>
      <c r="K457" s="477" t="s">
        <v>4610</v>
      </c>
      <c r="L457" s="465" t="s">
        <v>2505</v>
      </c>
      <c r="M457" s="478">
        <v>44545</v>
      </c>
      <c r="N457" s="478">
        <v>44842</v>
      </c>
      <c r="O457" s="478"/>
      <c r="P457" s="483"/>
      <c r="Q457" s="479"/>
      <c r="R457" s="479"/>
      <c r="S457" s="465" t="s">
        <v>1580</v>
      </c>
      <c r="T457" s="465">
        <v>60</v>
      </c>
      <c r="U457" s="484">
        <v>49401140</v>
      </c>
      <c r="V457" s="465" t="s">
        <v>2529</v>
      </c>
      <c r="W457" s="465">
        <v>400</v>
      </c>
      <c r="X457" s="480">
        <v>768</v>
      </c>
      <c r="Y457" s="539">
        <f t="shared" si="21"/>
        <v>307200</v>
      </c>
      <c r="Z457" s="449">
        <v>0.52500000000000002</v>
      </c>
      <c r="AA457" s="681">
        <f t="shared" si="22"/>
        <v>161280</v>
      </c>
      <c r="AB457" s="451"/>
      <c r="AC457" s="452">
        <v>0</v>
      </c>
      <c r="AD457" s="460"/>
      <c r="AE457" s="453"/>
      <c r="AF457" s="695">
        <f t="shared" si="23"/>
        <v>161280</v>
      </c>
      <c r="AG457" s="448" t="s">
        <v>1073</v>
      </c>
      <c r="AH457" s="448"/>
      <c r="AI457" s="454" t="s">
        <v>2488</v>
      </c>
      <c r="AJ457" s="448" t="s">
        <v>2518</v>
      </c>
      <c r="AK457" s="461" t="s">
        <v>1138</v>
      </c>
      <c r="AL457" s="448">
        <v>85008</v>
      </c>
      <c r="AM457" s="448" t="s">
        <v>52</v>
      </c>
      <c r="AN457" s="448" t="s">
        <v>1076</v>
      </c>
      <c r="AO457" s="448"/>
      <c r="AP457" s="455"/>
      <c r="AQ457" s="455" t="s">
        <v>37</v>
      </c>
      <c r="AR457" s="455"/>
      <c r="AS457" s="456"/>
      <c r="AT457" s="456"/>
      <c r="AU457" s="469"/>
      <c r="AV457" s="449"/>
    </row>
    <row r="458" spans="1:48">
      <c r="A458" s="447"/>
      <c r="B458" s="467">
        <v>44557</v>
      </c>
      <c r="C458" s="447"/>
      <c r="D458" s="466" t="s">
        <v>2368</v>
      </c>
      <c r="E458" s="465" t="s">
        <v>2781</v>
      </c>
      <c r="F458" s="465"/>
      <c r="G458" s="465">
        <v>2022</v>
      </c>
      <c r="H458" s="465" t="s">
        <v>1699</v>
      </c>
      <c r="I458" s="466" t="s">
        <v>1699</v>
      </c>
      <c r="J458" s="479"/>
      <c r="K458" s="477" t="s">
        <v>4611</v>
      </c>
      <c r="L458" s="465" t="s">
        <v>2505</v>
      </c>
      <c r="M458" s="478">
        <v>44545</v>
      </c>
      <c r="N458" s="478">
        <v>44845</v>
      </c>
      <c r="O458" s="478"/>
      <c r="P458" s="483"/>
      <c r="Q458" s="479"/>
      <c r="R458" s="479"/>
      <c r="S458" s="465" t="s">
        <v>1580</v>
      </c>
      <c r="T458" s="465">
        <v>60</v>
      </c>
      <c r="U458" s="484">
        <v>49401140</v>
      </c>
      <c r="V458" s="465" t="s">
        <v>2529</v>
      </c>
      <c r="W458" s="465">
        <v>400</v>
      </c>
      <c r="X458" s="480">
        <v>768</v>
      </c>
      <c r="Y458" s="539">
        <f t="shared" si="21"/>
        <v>307200</v>
      </c>
      <c r="Z458" s="449">
        <v>0.52500000000000002</v>
      </c>
      <c r="AA458" s="681">
        <f t="shared" si="22"/>
        <v>161280</v>
      </c>
      <c r="AB458" s="451"/>
      <c r="AC458" s="452">
        <v>0</v>
      </c>
      <c r="AD458" s="460"/>
      <c r="AE458" s="453"/>
      <c r="AF458" s="695">
        <f t="shared" si="23"/>
        <v>161280</v>
      </c>
      <c r="AG458" s="448" t="s">
        <v>1073</v>
      </c>
      <c r="AH458" s="448"/>
      <c r="AI458" s="454" t="s">
        <v>2488</v>
      </c>
      <c r="AJ458" s="448" t="s">
        <v>2518</v>
      </c>
      <c r="AK458" s="461" t="s">
        <v>1138</v>
      </c>
      <c r="AL458" s="448">
        <v>85008</v>
      </c>
      <c r="AM458" s="448" t="s">
        <v>52</v>
      </c>
      <c r="AN458" s="448" t="s">
        <v>1076</v>
      </c>
      <c r="AO458" s="448"/>
      <c r="AP458" s="455"/>
      <c r="AQ458" s="455" t="s">
        <v>37</v>
      </c>
      <c r="AR458" s="455"/>
      <c r="AS458" s="456"/>
      <c r="AT458" s="456"/>
      <c r="AU458" s="469"/>
      <c r="AV458" s="449"/>
    </row>
    <row r="459" spans="1:48">
      <c r="A459" s="447"/>
      <c r="B459" s="467">
        <v>44557</v>
      </c>
      <c r="C459" s="447"/>
      <c r="D459" s="466" t="s">
        <v>2368</v>
      </c>
      <c r="E459" s="465" t="s">
        <v>2781</v>
      </c>
      <c r="F459" s="465"/>
      <c r="G459" s="465">
        <v>2022</v>
      </c>
      <c r="H459" s="465" t="s">
        <v>1699</v>
      </c>
      <c r="I459" s="466" t="s">
        <v>1699</v>
      </c>
      <c r="J459" s="479"/>
      <c r="K459" s="477" t="s">
        <v>4612</v>
      </c>
      <c r="L459" s="465" t="s">
        <v>2505</v>
      </c>
      <c r="M459" s="478">
        <v>44545</v>
      </c>
      <c r="N459" s="478">
        <v>44847</v>
      </c>
      <c r="O459" s="478"/>
      <c r="P459" s="483"/>
      <c r="Q459" s="479"/>
      <c r="R459" s="479"/>
      <c r="S459" s="465" t="s">
        <v>1580</v>
      </c>
      <c r="T459" s="465">
        <v>60</v>
      </c>
      <c r="U459" s="484">
        <v>49201132</v>
      </c>
      <c r="V459" s="465" t="s">
        <v>986</v>
      </c>
      <c r="W459" s="465">
        <v>360</v>
      </c>
      <c r="X459" s="480">
        <v>832</v>
      </c>
      <c r="Y459" s="539">
        <f t="shared" si="21"/>
        <v>299520</v>
      </c>
      <c r="Z459" s="449">
        <v>0.505</v>
      </c>
      <c r="AA459" s="681">
        <f t="shared" si="22"/>
        <v>151257.60000000001</v>
      </c>
      <c r="AB459" s="451"/>
      <c r="AC459" s="452">
        <v>0</v>
      </c>
      <c r="AD459" s="460"/>
      <c r="AE459" s="453"/>
      <c r="AF459" s="695">
        <f t="shared" si="23"/>
        <v>151257.60000000001</v>
      </c>
      <c r="AG459" s="448" t="s">
        <v>1073</v>
      </c>
      <c r="AH459" s="448"/>
      <c r="AI459" s="454" t="s">
        <v>2488</v>
      </c>
      <c r="AJ459" s="448" t="s">
        <v>2518</v>
      </c>
      <c r="AK459" s="461" t="s">
        <v>1138</v>
      </c>
      <c r="AL459" s="448">
        <v>85008</v>
      </c>
      <c r="AM459" s="448" t="s">
        <v>52</v>
      </c>
      <c r="AN459" s="448" t="s">
        <v>1076</v>
      </c>
      <c r="AO459" s="448"/>
      <c r="AP459" s="455"/>
      <c r="AQ459" s="455" t="s">
        <v>37</v>
      </c>
      <c r="AR459" s="455"/>
      <c r="AS459" s="456"/>
      <c r="AT459" s="456"/>
      <c r="AU459" s="469"/>
      <c r="AV459" s="449"/>
    </row>
    <row r="460" spans="1:48">
      <c r="A460" s="447"/>
      <c r="B460" s="467">
        <v>44557</v>
      </c>
      <c r="C460" s="447"/>
      <c r="D460" s="466" t="s">
        <v>2368</v>
      </c>
      <c r="E460" s="465" t="s">
        <v>2781</v>
      </c>
      <c r="F460" s="465"/>
      <c r="G460" s="465">
        <v>2022</v>
      </c>
      <c r="H460" s="465" t="s">
        <v>1699</v>
      </c>
      <c r="I460" s="466" t="s">
        <v>1699</v>
      </c>
      <c r="J460" s="479"/>
      <c r="K460" s="477" t="s">
        <v>4613</v>
      </c>
      <c r="L460" s="465" t="s">
        <v>2505</v>
      </c>
      <c r="M460" s="478">
        <v>44545</v>
      </c>
      <c r="N460" s="478">
        <v>44848</v>
      </c>
      <c r="O460" s="478"/>
      <c r="P460" s="483"/>
      <c r="Q460" s="479"/>
      <c r="R460" s="479"/>
      <c r="S460" s="465" t="s">
        <v>1580</v>
      </c>
      <c r="T460" s="465">
        <v>60</v>
      </c>
      <c r="U460" s="484">
        <v>49401140</v>
      </c>
      <c r="V460" s="465" t="s">
        <v>2529</v>
      </c>
      <c r="W460" s="465">
        <v>400</v>
      </c>
      <c r="X460" s="480">
        <v>768</v>
      </c>
      <c r="Y460" s="539">
        <f t="shared" si="21"/>
        <v>307200</v>
      </c>
      <c r="Z460" s="449">
        <v>0.52500000000000002</v>
      </c>
      <c r="AA460" s="681">
        <f t="shared" si="22"/>
        <v>161280</v>
      </c>
      <c r="AB460" s="451"/>
      <c r="AC460" s="452">
        <v>0</v>
      </c>
      <c r="AD460" s="460"/>
      <c r="AE460" s="453"/>
      <c r="AF460" s="695">
        <f t="shared" si="23"/>
        <v>161280</v>
      </c>
      <c r="AG460" s="448" t="s">
        <v>1073</v>
      </c>
      <c r="AH460" s="448"/>
      <c r="AI460" s="454" t="s">
        <v>2488</v>
      </c>
      <c r="AJ460" s="448" t="s">
        <v>2518</v>
      </c>
      <c r="AK460" s="461" t="s">
        <v>1138</v>
      </c>
      <c r="AL460" s="448">
        <v>85008</v>
      </c>
      <c r="AM460" s="448" t="s">
        <v>52</v>
      </c>
      <c r="AN460" s="448" t="s">
        <v>1076</v>
      </c>
      <c r="AO460" s="448"/>
      <c r="AP460" s="455"/>
      <c r="AQ460" s="455" t="s">
        <v>37</v>
      </c>
      <c r="AR460" s="455"/>
      <c r="AS460" s="456"/>
      <c r="AT460" s="456"/>
      <c r="AU460" s="469"/>
      <c r="AV460" s="449"/>
    </row>
    <row r="461" spans="1:48">
      <c r="A461" s="447"/>
      <c r="B461" s="467">
        <v>44557</v>
      </c>
      <c r="C461" s="447"/>
      <c r="D461" s="466" t="s">
        <v>2368</v>
      </c>
      <c r="E461" s="465" t="s">
        <v>2781</v>
      </c>
      <c r="F461" s="465"/>
      <c r="G461" s="465">
        <v>2022</v>
      </c>
      <c r="H461" s="465" t="s">
        <v>1699</v>
      </c>
      <c r="I461" s="466" t="s">
        <v>1699</v>
      </c>
      <c r="J461" s="479"/>
      <c r="K461" s="477" t="s">
        <v>4614</v>
      </c>
      <c r="L461" s="465" t="s">
        <v>2505</v>
      </c>
      <c r="M461" s="478">
        <v>44545</v>
      </c>
      <c r="N461" s="478">
        <v>44850</v>
      </c>
      <c r="O461" s="478"/>
      <c r="P461" s="483"/>
      <c r="Q461" s="479"/>
      <c r="R461" s="479"/>
      <c r="S461" s="465" t="s">
        <v>1580</v>
      </c>
      <c r="T461" s="465">
        <v>60</v>
      </c>
      <c r="U461" s="484">
        <v>49401140</v>
      </c>
      <c r="V461" s="465" t="s">
        <v>2910</v>
      </c>
      <c r="W461" s="465">
        <v>400</v>
      </c>
      <c r="X461" s="480">
        <v>768</v>
      </c>
      <c r="Y461" s="539">
        <f t="shared" si="21"/>
        <v>307200</v>
      </c>
      <c r="Z461" s="449">
        <v>0.52500000000000002</v>
      </c>
      <c r="AA461" s="681">
        <f t="shared" si="22"/>
        <v>161280</v>
      </c>
      <c r="AB461" s="451"/>
      <c r="AC461" s="452">
        <v>0</v>
      </c>
      <c r="AD461" s="460"/>
      <c r="AE461" s="453"/>
      <c r="AF461" s="695">
        <f t="shared" si="23"/>
        <v>161280</v>
      </c>
      <c r="AG461" s="448" t="s">
        <v>1073</v>
      </c>
      <c r="AH461" s="448"/>
      <c r="AI461" s="454">
        <v>60</v>
      </c>
      <c r="AJ461" s="448" t="s">
        <v>2518</v>
      </c>
      <c r="AK461" s="461" t="s">
        <v>1138</v>
      </c>
      <c r="AL461" s="448">
        <v>85008</v>
      </c>
      <c r="AM461" s="448" t="s">
        <v>52</v>
      </c>
      <c r="AN461" s="448" t="s">
        <v>1076</v>
      </c>
      <c r="AO461" s="448"/>
      <c r="AP461" s="455"/>
      <c r="AQ461" s="455" t="s">
        <v>37</v>
      </c>
      <c r="AR461" s="455"/>
      <c r="AS461" s="456"/>
      <c r="AT461" s="456"/>
      <c r="AU461" s="469"/>
      <c r="AV461" s="449"/>
    </row>
    <row r="462" spans="1:48">
      <c r="A462" s="447"/>
      <c r="B462" s="467">
        <v>44557</v>
      </c>
      <c r="C462" s="447"/>
      <c r="D462" s="466" t="s">
        <v>2368</v>
      </c>
      <c r="E462" s="465" t="s">
        <v>2781</v>
      </c>
      <c r="F462" s="465"/>
      <c r="G462" s="465">
        <v>2022</v>
      </c>
      <c r="H462" s="465" t="s">
        <v>1699</v>
      </c>
      <c r="I462" s="466" t="s">
        <v>1699</v>
      </c>
      <c r="J462" s="479"/>
      <c r="K462" s="477" t="s">
        <v>4615</v>
      </c>
      <c r="L462" s="465" t="s">
        <v>2505</v>
      </c>
      <c r="M462" s="478">
        <v>44545</v>
      </c>
      <c r="N462" s="478">
        <v>44853</v>
      </c>
      <c r="O462" s="478"/>
      <c r="P462" s="483"/>
      <c r="Q462" s="479"/>
      <c r="R462" s="479"/>
      <c r="S462" s="465" t="s">
        <v>1580</v>
      </c>
      <c r="T462" s="465">
        <v>60</v>
      </c>
      <c r="U462" s="484">
        <v>49401140</v>
      </c>
      <c r="V462" s="465" t="s">
        <v>2529</v>
      </c>
      <c r="W462" s="465">
        <v>400</v>
      </c>
      <c r="X462" s="480">
        <v>768</v>
      </c>
      <c r="Y462" s="539">
        <f t="shared" si="21"/>
        <v>307200</v>
      </c>
      <c r="Z462" s="449">
        <v>0.52500000000000002</v>
      </c>
      <c r="AA462" s="681">
        <f t="shared" si="22"/>
        <v>161280</v>
      </c>
      <c r="AB462" s="451"/>
      <c r="AC462" s="452">
        <v>0</v>
      </c>
      <c r="AD462" s="460"/>
      <c r="AE462" s="453"/>
      <c r="AF462" s="695">
        <f t="shared" si="23"/>
        <v>161280</v>
      </c>
      <c r="AG462" s="448" t="s">
        <v>1073</v>
      </c>
      <c r="AH462" s="448"/>
      <c r="AI462" s="454" t="s">
        <v>2488</v>
      </c>
      <c r="AJ462" s="448" t="s">
        <v>2518</v>
      </c>
      <c r="AK462" s="461" t="s">
        <v>1138</v>
      </c>
      <c r="AL462" s="448">
        <v>85008</v>
      </c>
      <c r="AM462" s="448" t="s">
        <v>52</v>
      </c>
      <c r="AN462" s="448" t="s">
        <v>1076</v>
      </c>
      <c r="AO462" s="448"/>
      <c r="AP462" s="455"/>
      <c r="AQ462" s="455" t="s">
        <v>37</v>
      </c>
      <c r="AR462" s="455"/>
      <c r="AS462" s="456"/>
      <c r="AT462" s="456"/>
      <c r="AU462" s="469"/>
      <c r="AV462" s="449"/>
    </row>
    <row r="463" spans="1:48">
      <c r="A463" s="447"/>
      <c r="B463" s="467">
        <v>44557</v>
      </c>
      <c r="C463" s="447"/>
      <c r="D463" s="466" t="s">
        <v>2368</v>
      </c>
      <c r="E463" s="465" t="s">
        <v>2781</v>
      </c>
      <c r="F463" s="465"/>
      <c r="G463" s="465">
        <v>2022</v>
      </c>
      <c r="H463" s="465" t="s">
        <v>1699</v>
      </c>
      <c r="I463" s="466" t="s">
        <v>1699</v>
      </c>
      <c r="J463" s="479"/>
      <c r="K463" s="477" t="s">
        <v>4616</v>
      </c>
      <c r="L463" s="465" t="s">
        <v>2505</v>
      </c>
      <c r="M463" s="478">
        <v>44545</v>
      </c>
      <c r="N463" s="478">
        <v>44855</v>
      </c>
      <c r="O463" s="478"/>
      <c r="P463" s="483"/>
      <c r="Q463" s="479"/>
      <c r="R463" s="479"/>
      <c r="S463" s="465" t="s">
        <v>1580</v>
      </c>
      <c r="T463" s="465">
        <v>60</v>
      </c>
      <c r="U463" s="484">
        <v>49401140</v>
      </c>
      <c r="V463" s="465" t="s">
        <v>2529</v>
      </c>
      <c r="W463" s="465">
        <v>400</v>
      </c>
      <c r="X463" s="480">
        <v>768</v>
      </c>
      <c r="Y463" s="539">
        <f t="shared" si="21"/>
        <v>307200</v>
      </c>
      <c r="Z463" s="449">
        <v>0.52500000000000002</v>
      </c>
      <c r="AA463" s="681">
        <f t="shared" si="22"/>
        <v>161280</v>
      </c>
      <c r="AB463" s="451"/>
      <c r="AC463" s="452">
        <v>0</v>
      </c>
      <c r="AD463" s="460"/>
      <c r="AE463" s="453"/>
      <c r="AF463" s="695">
        <f t="shared" si="23"/>
        <v>161280</v>
      </c>
      <c r="AG463" s="448" t="s">
        <v>1073</v>
      </c>
      <c r="AH463" s="448"/>
      <c r="AI463" s="454" t="s">
        <v>2488</v>
      </c>
      <c r="AJ463" s="448" t="s">
        <v>2518</v>
      </c>
      <c r="AK463" s="461" t="s">
        <v>1138</v>
      </c>
      <c r="AL463" s="448">
        <v>85008</v>
      </c>
      <c r="AM463" s="448" t="s">
        <v>52</v>
      </c>
      <c r="AN463" s="448" t="s">
        <v>1076</v>
      </c>
      <c r="AO463" s="448"/>
      <c r="AP463" s="455"/>
      <c r="AQ463" s="455" t="s">
        <v>37</v>
      </c>
      <c r="AR463" s="455"/>
      <c r="AS463" s="456"/>
      <c r="AT463" s="456"/>
      <c r="AU463" s="469"/>
      <c r="AV463" s="449"/>
    </row>
    <row r="464" spans="1:48">
      <c r="A464" s="447"/>
      <c r="B464" s="467">
        <v>44557</v>
      </c>
      <c r="C464" s="447"/>
      <c r="D464" s="466" t="s">
        <v>2368</v>
      </c>
      <c r="E464" s="465" t="s">
        <v>2781</v>
      </c>
      <c r="F464" s="465"/>
      <c r="G464" s="465">
        <v>2022</v>
      </c>
      <c r="H464" s="465" t="s">
        <v>1699</v>
      </c>
      <c r="I464" s="466" t="s">
        <v>1699</v>
      </c>
      <c r="J464" s="479"/>
      <c r="K464" s="477" t="s">
        <v>4617</v>
      </c>
      <c r="L464" s="465" t="s">
        <v>2505</v>
      </c>
      <c r="M464" s="478">
        <v>44545</v>
      </c>
      <c r="N464" s="478">
        <v>44866</v>
      </c>
      <c r="O464" s="478"/>
      <c r="P464" s="483"/>
      <c r="Q464" s="479"/>
      <c r="R464" s="479"/>
      <c r="S464" s="465" t="s">
        <v>1580</v>
      </c>
      <c r="T464" s="465">
        <v>60</v>
      </c>
      <c r="U464" s="484">
        <v>49401140</v>
      </c>
      <c r="V464" s="465" t="s">
        <v>2529</v>
      </c>
      <c r="W464" s="465">
        <v>400</v>
      </c>
      <c r="X464" s="480">
        <v>768</v>
      </c>
      <c r="Y464" s="539">
        <f t="shared" si="21"/>
        <v>307200</v>
      </c>
      <c r="Z464" s="449">
        <v>0.52500000000000002</v>
      </c>
      <c r="AA464" s="681">
        <f t="shared" si="22"/>
        <v>161280</v>
      </c>
      <c r="AB464" s="451"/>
      <c r="AC464" s="452">
        <v>0</v>
      </c>
      <c r="AD464" s="460"/>
      <c r="AE464" s="453"/>
      <c r="AF464" s="695">
        <f t="shared" si="23"/>
        <v>161280</v>
      </c>
      <c r="AG464" s="448" t="s">
        <v>1073</v>
      </c>
      <c r="AH464" s="448"/>
      <c r="AI464" s="454" t="s">
        <v>2488</v>
      </c>
      <c r="AJ464" s="448" t="s">
        <v>2518</v>
      </c>
      <c r="AK464" s="461" t="s">
        <v>1138</v>
      </c>
      <c r="AL464" s="448">
        <v>85008</v>
      </c>
      <c r="AM464" s="448" t="s">
        <v>52</v>
      </c>
      <c r="AN464" s="448" t="s">
        <v>1076</v>
      </c>
      <c r="AO464" s="448"/>
      <c r="AP464" s="455"/>
      <c r="AQ464" s="455" t="s">
        <v>37</v>
      </c>
      <c r="AR464" s="455"/>
      <c r="AS464" s="456"/>
      <c r="AT464" s="456"/>
      <c r="AU464" s="469"/>
      <c r="AV464" s="449"/>
    </row>
    <row r="465" spans="1:48">
      <c r="A465" s="447"/>
      <c r="B465" s="467">
        <v>44557</v>
      </c>
      <c r="C465" s="447"/>
      <c r="D465" s="466" t="s">
        <v>2368</v>
      </c>
      <c r="E465" s="465" t="s">
        <v>2781</v>
      </c>
      <c r="F465" s="465"/>
      <c r="G465" s="465">
        <v>2022</v>
      </c>
      <c r="H465" s="465" t="s">
        <v>1699</v>
      </c>
      <c r="I465" s="466" t="s">
        <v>1699</v>
      </c>
      <c r="J465" s="479"/>
      <c r="K465" s="477" t="s">
        <v>4618</v>
      </c>
      <c r="L465" s="465" t="s">
        <v>2505</v>
      </c>
      <c r="M465" s="478">
        <v>44545</v>
      </c>
      <c r="N465" s="478">
        <v>44866</v>
      </c>
      <c r="O465" s="478"/>
      <c r="P465" s="483"/>
      <c r="Q465" s="479"/>
      <c r="R465" s="479"/>
      <c r="S465" s="465" t="s">
        <v>1580</v>
      </c>
      <c r="T465" s="465">
        <v>60</v>
      </c>
      <c r="U465" s="484">
        <v>49201132</v>
      </c>
      <c r="V465" s="465" t="s">
        <v>986</v>
      </c>
      <c r="W465" s="465">
        <v>360</v>
      </c>
      <c r="X465" s="480">
        <v>832</v>
      </c>
      <c r="Y465" s="539">
        <f t="shared" si="21"/>
        <v>299520</v>
      </c>
      <c r="Z465" s="449">
        <v>0.505</v>
      </c>
      <c r="AA465" s="681">
        <f t="shared" si="22"/>
        <v>151257.60000000001</v>
      </c>
      <c r="AB465" s="451"/>
      <c r="AC465" s="452">
        <v>0</v>
      </c>
      <c r="AD465" s="460"/>
      <c r="AE465" s="453"/>
      <c r="AF465" s="695">
        <f t="shared" si="23"/>
        <v>151257.60000000001</v>
      </c>
      <c r="AG465" s="448" t="s">
        <v>1073</v>
      </c>
      <c r="AH465" s="448"/>
      <c r="AI465" s="454" t="s">
        <v>2488</v>
      </c>
      <c r="AJ465" s="448" t="s">
        <v>2518</v>
      </c>
      <c r="AK465" s="461" t="s">
        <v>1138</v>
      </c>
      <c r="AL465" s="448">
        <v>85008</v>
      </c>
      <c r="AM465" s="448" t="s">
        <v>52</v>
      </c>
      <c r="AN465" s="448" t="s">
        <v>1076</v>
      </c>
      <c r="AO465" s="448"/>
      <c r="AP465" s="455"/>
      <c r="AQ465" s="455" t="s">
        <v>37</v>
      </c>
      <c r="AR465" s="455"/>
      <c r="AS465" s="456"/>
      <c r="AT465" s="456"/>
      <c r="AU465" s="469"/>
      <c r="AV465" s="449"/>
    </row>
    <row r="466" spans="1:48">
      <c r="A466" s="447"/>
      <c r="B466" s="467">
        <v>44557</v>
      </c>
      <c r="C466" s="447"/>
      <c r="D466" s="466" t="s">
        <v>2368</v>
      </c>
      <c r="E466" s="465" t="s">
        <v>2781</v>
      </c>
      <c r="F466" s="465"/>
      <c r="G466" s="465">
        <v>2022</v>
      </c>
      <c r="H466" s="465" t="s">
        <v>1699</v>
      </c>
      <c r="I466" s="466" t="s">
        <v>1699</v>
      </c>
      <c r="J466" s="479"/>
      <c r="K466" s="477" t="s">
        <v>4619</v>
      </c>
      <c r="L466" s="465" t="s">
        <v>2505</v>
      </c>
      <c r="M466" s="478">
        <v>44545</v>
      </c>
      <c r="N466" s="478">
        <v>44868</v>
      </c>
      <c r="O466" s="478"/>
      <c r="P466" s="483"/>
      <c r="Q466" s="479"/>
      <c r="R466" s="479"/>
      <c r="S466" s="465" t="s">
        <v>1580</v>
      </c>
      <c r="T466" s="465">
        <v>60</v>
      </c>
      <c r="U466" s="484">
        <v>49401140</v>
      </c>
      <c r="V466" s="465" t="s">
        <v>2529</v>
      </c>
      <c r="W466" s="465">
        <v>400</v>
      </c>
      <c r="X466" s="480">
        <v>768</v>
      </c>
      <c r="Y466" s="539">
        <f t="shared" si="21"/>
        <v>307200</v>
      </c>
      <c r="Z466" s="449">
        <v>0.52500000000000002</v>
      </c>
      <c r="AA466" s="681">
        <f t="shared" si="22"/>
        <v>161280</v>
      </c>
      <c r="AB466" s="451"/>
      <c r="AC466" s="452">
        <v>0</v>
      </c>
      <c r="AD466" s="460"/>
      <c r="AE466" s="453"/>
      <c r="AF466" s="695">
        <f t="shared" si="23"/>
        <v>161280</v>
      </c>
      <c r="AG466" s="448" t="s">
        <v>1073</v>
      </c>
      <c r="AH466" s="448"/>
      <c r="AI466" s="454" t="s">
        <v>2488</v>
      </c>
      <c r="AJ466" s="448" t="s">
        <v>2518</v>
      </c>
      <c r="AK466" s="461" t="s">
        <v>1138</v>
      </c>
      <c r="AL466" s="448">
        <v>85008</v>
      </c>
      <c r="AM466" s="448" t="s">
        <v>52</v>
      </c>
      <c r="AN466" s="448" t="s">
        <v>1076</v>
      </c>
      <c r="AO466" s="448"/>
      <c r="AP466" s="455"/>
      <c r="AQ466" s="455" t="s">
        <v>37</v>
      </c>
      <c r="AR466" s="455"/>
      <c r="AS466" s="456"/>
      <c r="AT466" s="456"/>
      <c r="AU466" s="469"/>
      <c r="AV466" s="449"/>
    </row>
    <row r="467" spans="1:48">
      <c r="A467" s="447"/>
      <c r="B467" s="467">
        <v>44557</v>
      </c>
      <c r="C467" s="447"/>
      <c r="D467" s="466" t="s">
        <v>2368</v>
      </c>
      <c r="E467" s="465" t="s">
        <v>2781</v>
      </c>
      <c r="F467" s="465"/>
      <c r="G467" s="465">
        <v>2022</v>
      </c>
      <c r="H467" s="465" t="s">
        <v>1699</v>
      </c>
      <c r="I467" s="466" t="s">
        <v>1699</v>
      </c>
      <c r="J467" s="479"/>
      <c r="K467" s="477" t="s">
        <v>4620</v>
      </c>
      <c r="L467" s="465" t="s">
        <v>2505</v>
      </c>
      <c r="M467" s="478">
        <v>44545</v>
      </c>
      <c r="N467" s="478">
        <v>44871</v>
      </c>
      <c r="O467" s="478"/>
      <c r="P467" s="483"/>
      <c r="Q467" s="479"/>
      <c r="R467" s="479"/>
      <c r="S467" s="465" t="s">
        <v>1580</v>
      </c>
      <c r="T467" s="465">
        <v>60</v>
      </c>
      <c r="U467" s="484">
        <v>49201132</v>
      </c>
      <c r="V467" s="465" t="s">
        <v>986</v>
      </c>
      <c r="W467" s="465">
        <v>360</v>
      </c>
      <c r="X467" s="480">
        <v>832</v>
      </c>
      <c r="Y467" s="539">
        <f t="shared" si="21"/>
        <v>299520</v>
      </c>
      <c r="Z467" s="449">
        <v>0.505</v>
      </c>
      <c r="AA467" s="681">
        <f t="shared" si="22"/>
        <v>151257.60000000001</v>
      </c>
      <c r="AB467" s="451"/>
      <c r="AC467" s="452">
        <v>0</v>
      </c>
      <c r="AD467" s="460"/>
      <c r="AE467" s="453"/>
      <c r="AF467" s="695">
        <f t="shared" si="23"/>
        <v>151257.60000000001</v>
      </c>
      <c r="AG467" s="448" t="s">
        <v>1073</v>
      </c>
      <c r="AH467" s="448"/>
      <c r="AI467" s="454" t="s">
        <v>2488</v>
      </c>
      <c r="AJ467" s="448" t="s">
        <v>2518</v>
      </c>
      <c r="AK467" s="461" t="s">
        <v>1138</v>
      </c>
      <c r="AL467" s="448">
        <v>85008</v>
      </c>
      <c r="AM467" s="448" t="s">
        <v>52</v>
      </c>
      <c r="AN467" s="448" t="s">
        <v>1076</v>
      </c>
      <c r="AO467" s="448"/>
      <c r="AP467" s="455"/>
      <c r="AQ467" s="455" t="s">
        <v>37</v>
      </c>
      <c r="AR467" s="455"/>
      <c r="AS467" s="456"/>
      <c r="AT467" s="456"/>
      <c r="AU467" s="469"/>
      <c r="AV467" s="449"/>
    </row>
    <row r="468" spans="1:48">
      <c r="A468" s="447"/>
      <c r="B468" s="467">
        <v>44557</v>
      </c>
      <c r="C468" s="447"/>
      <c r="D468" s="466" t="s">
        <v>2368</v>
      </c>
      <c r="E468" s="465" t="s">
        <v>2781</v>
      </c>
      <c r="F468" s="465"/>
      <c r="G468" s="465">
        <v>2022</v>
      </c>
      <c r="H468" s="465" t="s">
        <v>1699</v>
      </c>
      <c r="I468" s="466" t="s">
        <v>1699</v>
      </c>
      <c r="J468" s="479"/>
      <c r="K468" s="477" t="s">
        <v>4621</v>
      </c>
      <c r="L468" s="465" t="s">
        <v>2505</v>
      </c>
      <c r="M468" s="478">
        <v>44545</v>
      </c>
      <c r="N468" s="478">
        <v>44873</v>
      </c>
      <c r="O468" s="478"/>
      <c r="P468" s="483"/>
      <c r="Q468" s="479"/>
      <c r="R468" s="479"/>
      <c r="S468" s="465" t="s">
        <v>1580</v>
      </c>
      <c r="T468" s="465">
        <v>60</v>
      </c>
      <c r="U468" s="484">
        <v>49401140</v>
      </c>
      <c r="V468" s="465" t="s">
        <v>2529</v>
      </c>
      <c r="W468" s="465">
        <v>400</v>
      </c>
      <c r="X468" s="480">
        <v>768</v>
      </c>
      <c r="Y468" s="539">
        <f t="shared" si="21"/>
        <v>307200</v>
      </c>
      <c r="Z468" s="449">
        <v>0.52500000000000002</v>
      </c>
      <c r="AA468" s="681">
        <f t="shared" si="22"/>
        <v>161280</v>
      </c>
      <c r="AB468" s="451"/>
      <c r="AC468" s="452">
        <v>0</v>
      </c>
      <c r="AD468" s="460"/>
      <c r="AE468" s="453"/>
      <c r="AF468" s="695">
        <f t="shared" si="23"/>
        <v>161280</v>
      </c>
      <c r="AG468" s="448" t="s">
        <v>1073</v>
      </c>
      <c r="AH468" s="448"/>
      <c r="AI468" s="454" t="s">
        <v>2488</v>
      </c>
      <c r="AJ468" s="448" t="s">
        <v>2518</v>
      </c>
      <c r="AK468" s="461" t="s">
        <v>1138</v>
      </c>
      <c r="AL468" s="448">
        <v>85008</v>
      </c>
      <c r="AM468" s="448" t="s">
        <v>52</v>
      </c>
      <c r="AN468" s="448" t="s">
        <v>1076</v>
      </c>
      <c r="AO468" s="448"/>
      <c r="AP468" s="455"/>
      <c r="AQ468" s="455" t="s">
        <v>37</v>
      </c>
      <c r="AR468" s="455"/>
      <c r="AS468" s="456"/>
      <c r="AT468" s="456"/>
      <c r="AU468" s="469"/>
      <c r="AV468" s="449"/>
    </row>
    <row r="469" spans="1:48">
      <c r="A469" s="447"/>
      <c r="B469" s="467">
        <v>44557</v>
      </c>
      <c r="C469" s="447"/>
      <c r="D469" s="466" t="s">
        <v>2368</v>
      </c>
      <c r="E469" s="465" t="s">
        <v>2781</v>
      </c>
      <c r="F469" s="465"/>
      <c r="G469" s="465">
        <v>2022</v>
      </c>
      <c r="H469" s="465" t="s">
        <v>1699</v>
      </c>
      <c r="I469" s="466" t="s">
        <v>1699</v>
      </c>
      <c r="J469" s="479"/>
      <c r="K469" s="477" t="s">
        <v>4622</v>
      </c>
      <c r="L469" s="465" t="s">
        <v>2505</v>
      </c>
      <c r="M469" s="478">
        <v>44545</v>
      </c>
      <c r="N469" s="478">
        <v>44876</v>
      </c>
      <c r="O469" s="478"/>
      <c r="P469" s="483"/>
      <c r="Q469" s="479"/>
      <c r="R469" s="479"/>
      <c r="S469" s="465" t="s">
        <v>1580</v>
      </c>
      <c r="T469" s="465">
        <v>60</v>
      </c>
      <c r="U469" s="484">
        <v>49401140</v>
      </c>
      <c r="V469" s="465" t="s">
        <v>2529</v>
      </c>
      <c r="W469" s="465">
        <v>400</v>
      </c>
      <c r="X469" s="480">
        <v>768</v>
      </c>
      <c r="Y469" s="539">
        <f t="shared" si="21"/>
        <v>307200</v>
      </c>
      <c r="Z469" s="449">
        <v>0.52500000000000002</v>
      </c>
      <c r="AA469" s="681">
        <f t="shared" si="22"/>
        <v>161280</v>
      </c>
      <c r="AB469" s="451"/>
      <c r="AC469" s="452">
        <v>0</v>
      </c>
      <c r="AD469" s="460"/>
      <c r="AE469" s="453"/>
      <c r="AF469" s="695">
        <f t="shared" si="23"/>
        <v>161280</v>
      </c>
      <c r="AG469" s="448" t="s">
        <v>1073</v>
      </c>
      <c r="AH469" s="448"/>
      <c r="AI469" s="454" t="s">
        <v>2488</v>
      </c>
      <c r="AJ469" s="448" t="s">
        <v>2518</v>
      </c>
      <c r="AK469" s="461" t="s">
        <v>1138</v>
      </c>
      <c r="AL469" s="448">
        <v>85008</v>
      </c>
      <c r="AM469" s="448" t="s">
        <v>52</v>
      </c>
      <c r="AN469" s="448" t="s">
        <v>1076</v>
      </c>
      <c r="AO469" s="448"/>
      <c r="AP469" s="455"/>
      <c r="AQ469" s="455" t="s">
        <v>37</v>
      </c>
      <c r="AR469" s="455"/>
      <c r="AS469" s="456"/>
      <c r="AT469" s="456"/>
      <c r="AU469" s="469"/>
      <c r="AV469" s="449"/>
    </row>
    <row r="470" spans="1:48">
      <c r="A470" s="447"/>
      <c r="B470" s="467">
        <v>44557</v>
      </c>
      <c r="C470" s="447"/>
      <c r="D470" s="466" t="s">
        <v>2368</v>
      </c>
      <c r="E470" s="465" t="s">
        <v>2781</v>
      </c>
      <c r="F470" s="465"/>
      <c r="G470" s="465">
        <v>2022</v>
      </c>
      <c r="H470" s="465" t="s">
        <v>1699</v>
      </c>
      <c r="I470" s="466" t="s">
        <v>1699</v>
      </c>
      <c r="J470" s="479"/>
      <c r="K470" s="477" t="s">
        <v>4623</v>
      </c>
      <c r="L470" s="465" t="s">
        <v>2505</v>
      </c>
      <c r="M470" s="478">
        <v>44545</v>
      </c>
      <c r="N470" s="478">
        <v>44884</v>
      </c>
      <c r="O470" s="478"/>
      <c r="P470" s="483"/>
      <c r="Q470" s="479"/>
      <c r="R470" s="479"/>
      <c r="S470" s="465" t="s">
        <v>1580</v>
      </c>
      <c r="T470" s="465">
        <v>60</v>
      </c>
      <c r="U470" s="484">
        <v>49401140</v>
      </c>
      <c r="V470" s="465" t="s">
        <v>973</v>
      </c>
      <c r="W470" s="465">
        <v>400</v>
      </c>
      <c r="X470" s="480">
        <v>768</v>
      </c>
      <c r="Y470" s="539">
        <f t="shared" si="21"/>
        <v>307200</v>
      </c>
      <c r="Z470" s="449">
        <v>0.52500000000000002</v>
      </c>
      <c r="AA470" s="681">
        <f t="shared" si="22"/>
        <v>161280</v>
      </c>
      <c r="AB470" s="451"/>
      <c r="AC470" s="452">
        <v>0</v>
      </c>
      <c r="AD470" s="460"/>
      <c r="AE470" s="453"/>
      <c r="AF470" s="695">
        <f t="shared" si="23"/>
        <v>161280</v>
      </c>
      <c r="AG470" s="448" t="s">
        <v>1073</v>
      </c>
      <c r="AH470" s="448"/>
      <c r="AI470" s="454">
        <v>60</v>
      </c>
      <c r="AJ470" s="448" t="s">
        <v>2518</v>
      </c>
      <c r="AK470" s="461" t="s">
        <v>1138</v>
      </c>
      <c r="AL470" s="448">
        <v>85008</v>
      </c>
      <c r="AM470" s="448" t="s">
        <v>52</v>
      </c>
      <c r="AN470" s="448" t="s">
        <v>1076</v>
      </c>
      <c r="AO470" s="448"/>
      <c r="AP470" s="455"/>
      <c r="AQ470" s="455" t="s">
        <v>37</v>
      </c>
      <c r="AR470" s="455"/>
      <c r="AS470" s="456"/>
      <c r="AT470" s="456"/>
      <c r="AU470" s="469"/>
      <c r="AV470" s="449"/>
    </row>
    <row r="471" spans="1:48">
      <c r="A471" s="447"/>
      <c r="B471" s="467">
        <v>44557</v>
      </c>
      <c r="C471" s="447"/>
      <c r="D471" s="466" t="s">
        <v>2368</v>
      </c>
      <c r="E471" s="465" t="s">
        <v>2781</v>
      </c>
      <c r="F471" s="465"/>
      <c r="G471" s="465">
        <v>2022</v>
      </c>
      <c r="H471" s="465" t="s">
        <v>1699</v>
      </c>
      <c r="I471" s="466" t="s">
        <v>1699</v>
      </c>
      <c r="J471" s="479"/>
      <c r="K471" s="477" t="s">
        <v>4624</v>
      </c>
      <c r="L471" s="465" t="s">
        <v>2505</v>
      </c>
      <c r="M471" s="478">
        <v>44545</v>
      </c>
      <c r="N471" s="478">
        <v>44886</v>
      </c>
      <c r="O471" s="478"/>
      <c r="P471" s="483"/>
      <c r="Q471" s="479"/>
      <c r="R471" s="479"/>
      <c r="S471" s="465" t="s">
        <v>1580</v>
      </c>
      <c r="T471" s="465">
        <v>60</v>
      </c>
      <c r="U471" s="484">
        <v>49401140</v>
      </c>
      <c r="V471" s="465" t="s">
        <v>2529</v>
      </c>
      <c r="W471" s="465">
        <v>400</v>
      </c>
      <c r="X471" s="480">
        <v>768</v>
      </c>
      <c r="Y471" s="539">
        <f t="shared" si="21"/>
        <v>307200</v>
      </c>
      <c r="Z471" s="449">
        <v>0.52500000000000002</v>
      </c>
      <c r="AA471" s="681">
        <f t="shared" si="22"/>
        <v>161280</v>
      </c>
      <c r="AB471" s="451"/>
      <c r="AC471" s="452">
        <v>0</v>
      </c>
      <c r="AD471" s="460"/>
      <c r="AE471" s="453"/>
      <c r="AF471" s="695">
        <f t="shared" si="23"/>
        <v>161280</v>
      </c>
      <c r="AG471" s="448" t="s">
        <v>1073</v>
      </c>
      <c r="AH471" s="448"/>
      <c r="AI471" s="454" t="s">
        <v>2488</v>
      </c>
      <c r="AJ471" s="448" t="s">
        <v>2518</v>
      </c>
      <c r="AK471" s="461" t="s">
        <v>1138</v>
      </c>
      <c r="AL471" s="448">
        <v>85008</v>
      </c>
      <c r="AM471" s="448" t="s">
        <v>52</v>
      </c>
      <c r="AN471" s="448" t="s">
        <v>1076</v>
      </c>
      <c r="AO471" s="448"/>
      <c r="AP471" s="455"/>
      <c r="AQ471" s="455" t="s">
        <v>37</v>
      </c>
      <c r="AR471" s="455"/>
      <c r="AS471" s="456"/>
      <c r="AT471" s="456"/>
      <c r="AU471" s="469"/>
      <c r="AV471" s="449"/>
    </row>
    <row r="472" spans="1:48">
      <c r="A472" s="447"/>
      <c r="B472" s="467">
        <v>44557</v>
      </c>
      <c r="C472" s="447"/>
      <c r="D472" s="466" t="s">
        <v>2368</v>
      </c>
      <c r="E472" s="465" t="s">
        <v>2781</v>
      </c>
      <c r="F472" s="465"/>
      <c r="G472" s="465">
        <v>2022</v>
      </c>
      <c r="H472" s="465" t="s">
        <v>1699</v>
      </c>
      <c r="I472" s="466" t="s">
        <v>1699</v>
      </c>
      <c r="J472" s="479"/>
      <c r="K472" s="477" t="s">
        <v>4625</v>
      </c>
      <c r="L472" s="465" t="s">
        <v>2505</v>
      </c>
      <c r="M472" s="478">
        <v>44545</v>
      </c>
      <c r="N472" s="478">
        <v>44888</v>
      </c>
      <c r="O472" s="478"/>
      <c r="P472" s="483"/>
      <c r="Q472" s="479"/>
      <c r="R472" s="479"/>
      <c r="S472" s="465" t="s">
        <v>1580</v>
      </c>
      <c r="T472" s="465">
        <v>60</v>
      </c>
      <c r="U472" s="484">
        <v>49401140</v>
      </c>
      <c r="V472" s="465" t="s">
        <v>2529</v>
      </c>
      <c r="W472" s="465">
        <v>400</v>
      </c>
      <c r="X472" s="480">
        <v>768</v>
      </c>
      <c r="Y472" s="539">
        <f t="shared" si="21"/>
        <v>307200</v>
      </c>
      <c r="Z472" s="449">
        <v>0.52500000000000002</v>
      </c>
      <c r="AA472" s="681">
        <f t="shared" si="22"/>
        <v>161280</v>
      </c>
      <c r="AB472" s="451"/>
      <c r="AC472" s="452">
        <v>0</v>
      </c>
      <c r="AD472" s="460"/>
      <c r="AE472" s="453"/>
      <c r="AF472" s="695">
        <f t="shared" si="23"/>
        <v>161280</v>
      </c>
      <c r="AG472" s="448" t="s">
        <v>1073</v>
      </c>
      <c r="AH472" s="448"/>
      <c r="AI472" s="454" t="s">
        <v>2488</v>
      </c>
      <c r="AJ472" s="448" t="s">
        <v>2518</v>
      </c>
      <c r="AK472" s="461" t="s">
        <v>1138</v>
      </c>
      <c r="AL472" s="448">
        <v>85008</v>
      </c>
      <c r="AM472" s="448" t="s">
        <v>52</v>
      </c>
      <c r="AN472" s="448" t="s">
        <v>1076</v>
      </c>
      <c r="AO472" s="448"/>
      <c r="AP472" s="455"/>
      <c r="AQ472" s="455" t="s">
        <v>37</v>
      </c>
      <c r="AR472" s="455"/>
      <c r="AS472" s="456"/>
      <c r="AT472" s="456"/>
      <c r="AU472" s="469"/>
      <c r="AV472" s="449"/>
    </row>
    <row r="473" spans="1:48">
      <c r="A473" s="447"/>
      <c r="B473" s="467">
        <v>44557</v>
      </c>
      <c r="C473" s="447"/>
      <c r="D473" s="466" t="s">
        <v>2368</v>
      </c>
      <c r="E473" s="465" t="s">
        <v>2781</v>
      </c>
      <c r="F473" s="465"/>
      <c r="G473" s="465">
        <v>2022</v>
      </c>
      <c r="H473" s="465" t="s">
        <v>1699</v>
      </c>
      <c r="I473" s="466" t="s">
        <v>1699</v>
      </c>
      <c r="J473" s="479"/>
      <c r="K473" s="477" t="s">
        <v>4626</v>
      </c>
      <c r="L473" s="465" t="s">
        <v>2505</v>
      </c>
      <c r="M473" s="478">
        <v>44545</v>
      </c>
      <c r="N473" s="478">
        <v>44898</v>
      </c>
      <c r="O473" s="478"/>
      <c r="P473" s="483"/>
      <c r="Q473" s="479"/>
      <c r="R473" s="479"/>
      <c r="S473" s="465" t="s">
        <v>1580</v>
      </c>
      <c r="T473" s="465">
        <v>60</v>
      </c>
      <c r="U473" s="484">
        <v>49401140</v>
      </c>
      <c r="V473" s="465" t="s">
        <v>2529</v>
      </c>
      <c r="W473" s="465">
        <v>400</v>
      </c>
      <c r="X473" s="480">
        <v>768</v>
      </c>
      <c r="Y473" s="539">
        <f t="shared" si="21"/>
        <v>307200</v>
      </c>
      <c r="Z473" s="449">
        <v>0.52500000000000002</v>
      </c>
      <c r="AA473" s="681">
        <f t="shared" si="22"/>
        <v>161280</v>
      </c>
      <c r="AB473" s="451"/>
      <c r="AC473" s="452">
        <v>0</v>
      </c>
      <c r="AD473" s="460"/>
      <c r="AE473" s="453"/>
      <c r="AF473" s="695">
        <f t="shared" si="23"/>
        <v>161280</v>
      </c>
      <c r="AG473" s="448" t="s">
        <v>1073</v>
      </c>
      <c r="AH473" s="448"/>
      <c r="AI473" s="454" t="s">
        <v>2488</v>
      </c>
      <c r="AJ473" s="448" t="s">
        <v>2518</v>
      </c>
      <c r="AK473" s="461" t="s">
        <v>1138</v>
      </c>
      <c r="AL473" s="448">
        <v>85008</v>
      </c>
      <c r="AM473" s="448" t="s">
        <v>52</v>
      </c>
      <c r="AN473" s="448" t="s">
        <v>1076</v>
      </c>
      <c r="AO473" s="448"/>
      <c r="AP473" s="455"/>
      <c r="AQ473" s="455" t="s">
        <v>37</v>
      </c>
      <c r="AR473" s="455"/>
      <c r="AS473" s="456"/>
      <c r="AT473" s="456"/>
      <c r="AU473" s="469"/>
      <c r="AV473" s="449"/>
    </row>
    <row r="474" spans="1:48">
      <c r="A474" s="447"/>
      <c r="B474" s="467">
        <v>44557</v>
      </c>
      <c r="C474" s="447"/>
      <c r="D474" s="466" t="s">
        <v>2368</v>
      </c>
      <c r="E474" s="465" t="s">
        <v>2781</v>
      </c>
      <c r="F474" s="465"/>
      <c r="G474" s="465">
        <v>2022</v>
      </c>
      <c r="H474" s="465" t="s">
        <v>1699</v>
      </c>
      <c r="I474" s="466" t="s">
        <v>1699</v>
      </c>
      <c r="J474" s="479"/>
      <c r="K474" s="477" t="s">
        <v>4627</v>
      </c>
      <c r="L474" s="465" t="s">
        <v>2505</v>
      </c>
      <c r="M474" s="478">
        <v>44545</v>
      </c>
      <c r="N474" s="478">
        <v>44899</v>
      </c>
      <c r="O474" s="478"/>
      <c r="P474" s="483"/>
      <c r="Q474" s="479"/>
      <c r="R474" s="479"/>
      <c r="S474" s="465" t="s">
        <v>1580</v>
      </c>
      <c r="T474" s="465">
        <v>60</v>
      </c>
      <c r="U474" s="484">
        <v>49201132</v>
      </c>
      <c r="V474" s="465" t="s">
        <v>986</v>
      </c>
      <c r="W474" s="465">
        <v>360</v>
      </c>
      <c r="X474" s="480">
        <v>832</v>
      </c>
      <c r="Y474" s="539">
        <f t="shared" si="21"/>
        <v>299520</v>
      </c>
      <c r="Z474" s="449">
        <v>0.505</v>
      </c>
      <c r="AA474" s="681">
        <f t="shared" si="22"/>
        <v>151257.60000000001</v>
      </c>
      <c r="AB474" s="451"/>
      <c r="AC474" s="452">
        <v>0</v>
      </c>
      <c r="AD474" s="460"/>
      <c r="AE474" s="453"/>
      <c r="AF474" s="695">
        <f t="shared" si="23"/>
        <v>151257.60000000001</v>
      </c>
      <c r="AG474" s="448" t="s">
        <v>1073</v>
      </c>
      <c r="AH474" s="448"/>
      <c r="AI474" s="454" t="s">
        <v>2488</v>
      </c>
      <c r="AJ474" s="448" t="s">
        <v>2518</v>
      </c>
      <c r="AK474" s="461" t="s">
        <v>1138</v>
      </c>
      <c r="AL474" s="448">
        <v>85008</v>
      </c>
      <c r="AM474" s="448" t="s">
        <v>52</v>
      </c>
      <c r="AN474" s="448" t="s">
        <v>1076</v>
      </c>
      <c r="AO474" s="448"/>
      <c r="AP474" s="455"/>
      <c r="AQ474" s="455" t="s">
        <v>37</v>
      </c>
      <c r="AR474" s="455"/>
      <c r="AS474" s="456"/>
      <c r="AT474" s="456"/>
      <c r="AU474" s="469"/>
      <c r="AV474" s="449"/>
    </row>
    <row r="475" spans="1:48">
      <c r="A475" s="447"/>
      <c r="B475" s="467">
        <v>44557</v>
      </c>
      <c r="C475" s="447"/>
      <c r="D475" s="466" t="s">
        <v>2368</v>
      </c>
      <c r="E475" s="465" t="s">
        <v>2781</v>
      </c>
      <c r="F475" s="465"/>
      <c r="G475" s="465">
        <v>2022</v>
      </c>
      <c r="H475" s="465" t="s">
        <v>1699</v>
      </c>
      <c r="I475" s="466" t="s">
        <v>1699</v>
      </c>
      <c r="J475" s="479"/>
      <c r="K475" s="477" t="s">
        <v>4628</v>
      </c>
      <c r="L475" s="465" t="s">
        <v>2505</v>
      </c>
      <c r="M475" s="478">
        <v>44545</v>
      </c>
      <c r="N475" s="478">
        <v>44900</v>
      </c>
      <c r="O475" s="478"/>
      <c r="P475" s="483"/>
      <c r="Q475" s="479"/>
      <c r="R475" s="479"/>
      <c r="S475" s="465" t="s">
        <v>1580</v>
      </c>
      <c r="T475" s="465">
        <v>60</v>
      </c>
      <c r="U475" s="484">
        <v>49401140</v>
      </c>
      <c r="V475" s="465" t="s">
        <v>2529</v>
      </c>
      <c r="W475" s="465">
        <v>400</v>
      </c>
      <c r="X475" s="480">
        <v>768</v>
      </c>
      <c r="Y475" s="539">
        <f t="shared" si="21"/>
        <v>307200</v>
      </c>
      <c r="Z475" s="449">
        <v>0.52500000000000002</v>
      </c>
      <c r="AA475" s="681">
        <f t="shared" si="22"/>
        <v>161280</v>
      </c>
      <c r="AB475" s="451"/>
      <c r="AC475" s="452">
        <v>0</v>
      </c>
      <c r="AD475" s="460"/>
      <c r="AE475" s="453"/>
      <c r="AF475" s="695">
        <f t="shared" si="23"/>
        <v>161280</v>
      </c>
      <c r="AG475" s="448" t="s">
        <v>1073</v>
      </c>
      <c r="AH475" s="448"/>
      <c r="AI475" s="454" t="s">
        <v>2488</v>
      </c>
      <c r="AJ475" s="448" t="s">
        <v>2518</v>
      </c>
      <c r="AK475" s="461" t="s">
        <v>1138</v>
      </c>
      <c r="AL475" s="448">
        <v>85008</v>
      </c>
      <c r="AM475" s="448" t="s">
        <v>52</v>
      </c>
      <c r="AN475" s="448" t="s">
        <v>1076</v>
      </c>
      <c r="AO475" s="448"/>
      <c r="AP475" s="455"/>
      <c r="AQ475" s="455" t="s">
        <v>37</v>
      </c>
      <c r="AR475" s="455"/>
      <c r="AS475" s="456"/>
      <c r="AT475" s="456"/>
      <c r="AU475" s="469"/>
      <c r="AV475" s="449"/>
    </row>
    <row r="476" spans="1:48">
      <c r="A476" s="447"/>
      <c r="B476" s="467">
        <v>44557</v>
      </c>
      <c r="C476" s="447"/>
      <c r="D476" s="466" t="s">
        <v>2368</v>
      </c>
      <c r="E476" s="465" t="s">
        <v>2781</v>
      </c>
      <c r="F476" s="465"/>
      <c r="G476" s="465">
        <v>2022</v>
      </c>
      <c r="H476" s="465" t="s">
        <v>1699</v>
      </c>
      <c r="I476" s="466" t="s">
        <v>1699</v>
      </c>
      <c r="J476" s="479"/>
      <c r="K476" s="477" t="s">
        <v>4629</v>
      </c>
      <c r="L476" s="465" t="s">
        <v>2505</v>
      </c>
      <c r="M476" s="478">
        <v>44545</v>
      </c>
      <c r="N476" s="478">
        <v>44906</v>
      </c>
      <c r="O476" s="478"/>
      <c r="P476" s="483"/>
      <c r="Q476" s="479"/>
      <c r="R476" s="479"/>
      <c r="S476" s="465" t="s">
        <v>1580</v>
      </c>
      <c r="T476" s="465">
        <v>60</v>
      </c>
      <c r="U476" s="484">
        <v>49401140</v>
      </c>
      <c r="V476" s="465" t="s">
        <v>2529</v>
      </c>
      <c r="W476" s="465">
        <v>400</v>
      </c>
      <c r="X476" s="480">
        <v>768</v>
      </c>
      <c r="Y476" s="539">
        <f t="shared" si="21"/>
        <v>307200</v>
      </c>
      <c r="Z476" s="449">
        <v>0.52500000000000002</v>
      </c>
      <c r="AA476" s="681">
        <f t="shared" si="22"/>
        <v>161280</v>
      </c>
      <c r="AB476" s="451"/>
      <c r="AC476" s="452">
        <v>0</v>
      </c>
      <c r="AD476" s="460"/>
      <c r="AE476" s="453"/>
      <c r="AF476" s="695">
        <f t="shared" si="23"/>
        <v>161280</v>
      </c>
      <c r="AG476" s="448" t="s">
        <v>1073</v>
      </c>
      <c r="AH476" s="448"/>
      <c r="AI476" s="454" t="s">
        <v>2488</v>
      </c>
      <c r="AJ476" s="448" t="s">
        <v>2518</v>
      </c>
      <c r="AK476" s="461" t="s">
        <v>1138</v>
      </c>
      <c r="AL476" s="448">
        <v>85008</v>
      </c>
      <c r="AM476" s="448" t="s">
        <v>52</v>
      </c>
      <c r="AN476" s="448" t="s">
        <v>1076</v>
      </c>
      <c r="AO476" s="448"/>
      <c r="AP476" s="455"/>
      <c r="AQ476" s="455" t="s">
        <v>37</v>
      </c>
      <c r="AR476" s="455"/>
      <c r="AS476" s="456"/>
      <c r="AT476" s="456"/>
      <c r="AU476" s="469"/>
      <c r="AV476" s="449"/>
    </row>
    <row r="477" spans="1:48">
      <c r="A477" s="447"/>
      <c r="B477" s="467">
        <v>44557</v>
      </c>
      <c r="C477" s="447"/>
      <c r="D477" s="466" t="s">
        <v>2368</v>
      </c>
      <c r="E477" s="465" t="s">
        <v>2781</v>
      </c>
      <c r="F477" s="465"/>
      <c r="G477" s="465">
        <v>2022</v>
      </c>
      <c r="H477" s="465" t="s">
        <v>1699</v>
      </c>
      <c r="I477" s="466" t="s">
        <v>1699</v>
      </c>
      <c r="J477" s="479"/>
      <c r="K477" s="477" t="s">
        <v>4630</v>
      </c>
      <c r="L477" s="465" t="s">
        <v>2505</v>
      </c>
      <c r="M477" s="478">
        <v>44545</v>
      </c>
      <c r="N477" s="478">
        <v>44911</v>
      </c>
      <c r="O477" s="478"/>
      <c r="P477" s="483"/>
      <c r="Q477" s="479"/>
      <c r="R477" s="479"/>
      <c r="S477" s="465" t="s">
        <v>1580</v>
      </c>
      <c r="T477" s="465">
        <v>60</v>
      </c>
      <c r="U477" s="484">
        <v>49401140</v>
      </c>
      <c r="V477" s="465" t="s">
        <v>2529</v>
      </c>
      <c r="W477" s="465">
        <v>400</v>
      </c>
      <c r="X477" s="480">
        <v>768</v>
      </c>
      <c r="Y477" s="539">
        <f t="shared" si="21"/>
        <v>307200</v>
      </c>
      <c r="Z477" s="449">
        <v>0.52500000000000002</v>
      </c>
      <c r="AA477" s="681">
        <f t="shared" si="22"/>
        <v>161280</v>
      </c>
      <c r="AB477" s="451"/>
      <c r="AC477" s="452">
        <v>0</v>
      </c>
      <c r="AD477" s="460"/>
      <c r="AE477" s="453"/>
      <c r="AF477" s="695">
        <f t="shared" si="23"/>
        <v>161280</v>
      </c>
      <c r="AG477" s="448" t="s">
        <v>1073</v>
      </c>
      <c r="AH477" s="448"/>
      <c r="AI477" s="454" t="s">
        <v>2488</v>
      </c>
      <c r="AJ477" s="448" t="s">
        <v>2518</v>
      </c>
      <c r="AK477" s="461" t="s">
        <v>1138</v>
      </c>
      <c r="AL477" s="448">
        <v>85008</v>
      </c>
      <c r="AM477" s="448" t="s">
        <v>52</v>
      </c>
      <c r="AN477" s="448" t="s">
        <v>1076</v>
      </c>
      <c r="AO477" s="448"/>
      <c r="AP477" s="455"/>
      <c r="AQ477" s="455" t="s">
        <v>37</v>
      </c>
      <c r="AR477" s="455"/>
      <c r="AS477" s="456"/>
      <c r="AT477" s="456"/>
      <c r="AU477" s="469"/>
      <c r="AV477" s="449"/>
    </row>
    <row r="478" spans="1:48">
      <c r="A478" s="447"/>
      <c r="B478" s="467">
        <v>44557</v>
      </c>
      <c r="C478" s="447"/>
      <c r="D478" s="466" t="s">
        <v>2368</v>
      </c>
      <c r="E478" s="465" t="s">
        <v>2781</v>
      </c>
      <c r="F478" s="465"/>
      <c r="G478" s="465">
        <v>2022</v>
      </c>
      <c r="H478" s="465" t="s">
        <v>1699</v>
      </c>
      <c r="I478" s="466" t="s">
        <v>1699</v>
      </c>
      <c r="J478" s="479"/>
      <c r="K478" s="477" t="s">
        <v>4631</v>
      </c>
      <c r="L478" s="465" t="s">
        <v>2505</v>
      </c>
      <c r="M478" s="478">
        <v>44545</v>
      </c>
      <c r="N478" s="478">
        <v>44914</v>
      </c>
      <c r="O478" s="478"/>
      <c r="P478" s="483"/>
      <c r="Q478" s="479"/>
      <c r="R478" s="479"/>
      <c r="S478" s="465" t="s">
        <v>1580</v>
      </c>
      <c r="T478" s="465">
        <v>60</v>
      </c>
      <c r="U478" s="484">
        <v>49401140</v>
      </c>
      <c r="V478" s="465" t="s">
        <v>2529</v>
      </c>
      <c r="W478" s="465">
        <v>400</v>
      </c>
      <c r="X478" s="480">
        <v>768</v>
      </c>
      <c r="Y478" s="539">
        <f t="shared" si="21"/>
        <v>307200</v>
      </c>
      <c r="Z478" s="449">
        <v>0.52500000000000002</v>
      </c>
      <c r="AA478" s="681">
        <f t="shared" si="22"/>
        <v>161280</v>
      </c>
      <c r="AB478" s="451"/>
      <c r="AC478" s="452">
        <v>0</v>
      </c>
      <c r="AD478" s="460"/>
      <c r="AE478" s="453"/>
      <c r="AF478" s="695">
        <f t="shared" si="23"/>
        <v>161280</v>
      </c>
      <c r="AG478" s="448" t="s">
        <v>1073</v>
      </c>
      <c r="AH478" s="448"/>
      <c r="AI478" s="454" t="s">
        <v>2488</v>
      </c>
      <c r="AJ478" s="448" t="s">
        <v>2518</v>
      </c>
      <c r="AK478" s="461" t="s">
        <v>1138</v>
      </c>
      <c r="AL478" s="448">
        <v>85008</v>
      </c>
      <c r="AM478" s="448" t="s">
        <v>52</v>
      </c>
      <c r="AN478" s="448" t="s">
        <v>1076</v>
      </c>
      <c r="AO478" s="448"/>
      <c r="AP478" s="455"/>
      <c r="AQ478" s="455" t="s">
        <v>37</v>
      </c>
      <c r="AR478" s="455"/>
      <c r="AS478" s="456"/>
      <c r="AT478" s="456"/>
      <c r="AU478" s="469"/>
      <c r="AV478" s="449"/>
    </row>
    <row r="479" spans="1:48">
      <c r="A479" s="447"/>
      <c r="B479" s="467">
        <v>44557</v>
      </c>
      <c r="C479" s="447"/>
      <c r="D479" s="466" t="s">
        <v>2368</v>
      </c>
      <c r="E479" s="465" t="s">
        <v>2781</v>
      </c>
      <c r="F479" s="465"/>
      <c r="G479" s="465">
        <v>2022</v>
      </c>
      <c r="H479" s="465" t="s">
        <v>1699</v>
      </c>
      <c r="I479" s="466" t="s">
        <v>1699</v>
      </c>
      <c r="J479" s="479"/>
      <c r="K479" s="477" t="s">
        <v>4632</v>
      </c>
      <c r="L479" s="465" t="s">
        <v>2505</v>
      </c>
      <c r="M479" s="478">
        <v>44545</v>
      </c>
      <c r="N479" s="478">
        <v>44916</v>
      </c>
      <c r="O479" s="478"/>
      <c r="P479" s="483"/>
      <c r="Q479" s="479"/>
      <c r="R479" s="479"/>
      <c r="S479" s="465" t="s">
        <v>1580</v>
      </c>
      <c r="T479" s="465">
        <v>60</v>
      </c>
      <c r="U479" s="484">
        <v>49401140</v>
      </c>
      <c r="V479" s="465" t="s">
        <v>2529</v>
      </c>
      <c r="W479" s="465">
        <v>400</v>
      </c>
      <c r="X479" s="480">
        <v>768</v>
      </c>
      <c r="Y479" s="539">
        <f t="shared" si="21"/>
        <v>307200</v>
      </c>
      <c r="Z479" s="449">
        <v>0.52500000000000002</v>
      </c>
      <c r="AA479" s="681">
        <f t="shared" si="22"/>
        <v>161280</v>
      </c>
      <c r="AB479" s="451"/>
      <c r="AC479" s="452">
        <v>0</v>
      </c>
      <c r="AD479" s="460"/>
      <c r="AE479" s="453"/>
      <c r="AF479" s="695">
        <f t="shared" si="23"/>
        <v>161280</v>
      </c>
      <c r="AG479" s="448" t="s">
        <v>1073</v>
      </c>
      <c r="AH479" s="448"/>
      <c r="AI479" s="454" t="s">
        <v>2488</v>
      </c>
      <c r="AJ479" s="448" t="s">
        <v>2518</v>
      </c>
      <c r="AK479" s="461" t="s">
        <v>1138</v>
      </c>
      <c r="AL479" s="448">
        <v>85008</v>
      </c>
      <c r="AM479" s="448" t="s">
        <v>52</v>
      </c>
      <c r="AN479" s="448" t="s">
        <v>1076</v>
      </c>
      <c r="AO479" s="448"/>
      <c r="AP479" s="455"/>
      <c r="AQ479" s="455" t="s">
        <v>37</v>
      </c>
      <c r="AR479" s="455"/>
      <c r="AS479" s="456"/>
      <c r="AT479" s="456"/>
      <c r="AU479" s="469"/>
      <c r="AV479" s="449"/>
    </row>
    <row r="480" spans="1:48">
      <c r="A480" s="447"/>
      <c r="B480" s="467">
        <v>44522</v>
      </c>
      <c r="C480" s="447"/>
      <c r="D480" s="466" t="s">
        <v>2368</v>
      </c>
      <c r="E480" s="465" t="s">
        <v>2781</v>
      </c>
      <c r="F480" s="465"/>
      <c r="G480" s="465">
        <v>2022</v>
      </c>
      <c r="H480" s="465" t="s">
        <v>1699</v>
      </c>
      <c r="I480" s="466" t="s">
        <v>1699</v>
      </c>
      <c r="J480" s="479"/>
      <c r="K480" s="477" t="s">
        <v>4633</v>
      </c>
      <c r="L480" s="465" t="s">
        <v>2505</v>
      </c>
      <c r="M480" s="478">
        <v>44518</v>
      </c>
      <c r="N480" s="478">
        <v>44658</v>
      </c>
      <c r="O480" s="478"/>
      <c r="P480" s="483"/>
      <c r="Q480" s="479"/>
      <c r="R480" s="479"/>
      <c r="S480" s="465" t="s">
        <v>1580</v>
      </c>
      <c r="T480" s="465">
        <v>60</v>
      </c>
      <c r="U480" s="484">
        <v>49401140</v>
      </c>
      <c r="V480" s="465" t="s">
        <v>973</v>
      </c>
      <c r="W480" s="465">
        <v>400</v>
      </c>
      <c r="X480" s="480">
        <v>768</v>
      </c>
      <c r="Y480" s="539">
        <f t="shared" si="21"/>
        <v>307200</v>
      </c>
      <c r="Z480" s="449">
        <v>0.52500000000000002</v>
      </c>
      <c r="AA480" s="681">
        <f t="shared" si="22"/>
        <v>161280</v>
      </c>
      <c r="AB480" s="451"/>
      <c r="AC480" s="452">
        <v>0</v>
      </c>
      <c r="AD480" s="460"/>
      <c r="AE480" s="453"/>
      <c r="AF480" s="695">
        <f t="shared" si="23"/>
        <v>161280</v>
      </c>
      <c r="AG480" s="448" t="s">
        <v>1073</v>
      </c>
      <c r="AH480" s="448"/>
      <c r="AI480" s="454" t="s">
        <v>2488</v>
      </c>
      <c r="AJ480" s="448" t="s">
        <v>1397</v>
      </c>
      <c r="AK480" s="461" t="s">
        <v>1149</v>
      </c>
      <c r="AL480" s="448">
        <v>77040</v>
      </c>
      <c r="AM480" s="448" t="s">
        <v>52</v>
      </c>
      <c r="AN480" s="448"/>
      <c r="AO480" s="448"/>
      <c r="AP480" s="455"/>
      <c r="AQ480" s="455"/>
      <c r="AR480" s="455"/>
      <c r="AS480" s="456"/>
      <c r="AT480" s="456"/>
      <c r="AU480" s="469"/>
      <c r="AV480" s="449"/>
    </row>
    <row r="481" spans="1:48">
      <c r="A481" s="447"/>
      <c r="B481" s="467">
        <v>44522</v>
      </c>
      <c r="C481" s="447"/>
      <c r="D481" s="466" t="s">
        <v>2368</v>
      </c>
      <c r="E481" s="465" t="s">
        <v>2781</v>
      </c>
      <c r="F481" s="465"/>
      <c r="G481" s="465">
        <v>2022</v>
      </c>
      <c r="H481" s="465" t="s">
        <v>1699</v>
      </c>
      <c r="I481" s="466" t="s">
        <v>1699</v>
      </c>
      <c r="J481" s="479"/>
      <c r="K481" s="477" t="s">
        <v>4634</v>
      </c>
      <c r="L481" s="465" t="s">
        <v>2505</v>
      </c>
      <c r="M481" s="478">
        <v>44518</v>
      </c>
      <c r="N481" s="478">
        <v>44665</v>
      </c>
      <c r="O481" s="478"/>
      <c r="P481" s="483"/>
      <c r="Q481" s="479"/>
      <c r="R481" s="479"/>
      <c r="S481" s="465" t="s">
        <v>1580</v>
      </c>
      <c r="T481" s="465">
        <v>60</v>
      </c>
      <c r="U481" s="484">
        <v>49401140</v>
      </c>
      <c r="V481" s="465" t="s">
        <v>973</v>
      </c>
      <c r="W481" s="465">
        <v>400</v>
      </c>
      <c r="X481" s="480">
        <v>768</v>
      </c>
      <c r="Y481" s="539">
        <f t="shared" si="21"/>
        <v>307200</v>
      </c>
      <c r="Z481" s="449">
        <v>0.52500000000000002</v>
      </c>
      <c r="AA481" s="681">
        <f t="shared" si="22"/>
        <v>161280</v>
      </c>
      <c r="AB481" s="451"/>
      <c r="AC481" s="452">
        <v>0</v>
      </c>
      <c r="AD481" s="460"/>
      <c r="AE481" s="453"/>
      <c r="AF481" s="695">
        <f t="shared" si="23"/>
        <v>161280</v>
      </c>
      <c r="AG481" s="448" t="s">
        <v>1073</v>
      </c>
      <c r="AH481" s="448"/>
      <c r="AI481" s="454" t="s">
        <v>2488</v>
      </c>
      <c r="AJ481" s="448" t="s">
        <v>1397</v>
      </c>
      <c r="AK481" s="461" t="s">
        <v>1149</v>
      </c>
      <c r="AL481" s="448">
        <v>77040</v>
      </c>
      <c r="AM481" s="448" t="s">
        <v>52</v>
      </c>
      <c r="AN481" s="448"/>
      <c r="AO481" s="448"/>
      <c r="AP481" s="455"/>
      <c r="AQ481" s="455"/>
      <c r="AR481" s="455"/>
      <c r="AS481" s="456"/>
      <c r="AT481" s="456"/>
      <c r="AU481" s="469"/>
      <c r="AV481" s="449"/>
    </row>
    <row r="482" spans="1:48">
      <c r="A482" s="447"/>
      <c r="B482" s="467">
        <v>44522</v>
      </c>
      <c r="C482" s="447"/>
      <c r="D482" s="466" t="s">
        <v>2368</v>
      </c>
      <c r="E482" s="465" t="s">
        <v>2781</v>
      </c>
      <c r="F482" s="465"/>
      <c r="G482" s="465">
        <v>2022</v>
      </c>
      <c r="H482" s="465" t="s">
        <v>1699</v>
      </c>
      <c r="I482" s="466" t="s">
        <v>1699</v>
      </c>
      <c r="J482" s="479"/>
      <c r="K482" s="477" t="s">
        <v>4635</v>
      </c>
      <c r="L482" s="465" t="s">
        <v>2505</v>
      </c>
      <c r="M482" s="478">
        <v>44518</v>
      </c>
      <c r="N482" s="478">
        <v>44688</v>
      </c>
      <c r="O482" s="478"/>
      <c r="P482" s="483"/>
      <c r="Q482" s="479"/>
      <c r="R482" s="479"/>
      <c r="S482" s="465" t="s">
        <v>1580</v>
      </c>
      <c r="T482" s="465">
        <v>60</v>
      </c>
      <c r="U482" s="484">
        <v>49401140</v>
      </c>
      <c r="V482" s="465" t="s">
        <v>973</v>
      </c>
      <c r="W482" s="465">
        <v>400</v>
      </c>
      <c r="X482" s="480">
        <v>768</v>
      </c>
      <c r="Y482" s="539">
        <f t="shared" si="21"/>
        <v>307200</v>
      </c>
      <c r="Z482" s="449">
        <v>0.52500000000000002</v>
      </c>
      <c r="AA482" s="681">
        <f t="shared" si="22"/>
        <v>161280</v>
      </c>
      <c r="AB482" s="451"/>
      <c r="AC482" s="452">
        <v>0</v>
      </c>
      <c r="AD482" s="460"/>
      <c r="AE482" s="453"/>
      <c r="AF482" s="695">
        <f t="shared" si="23"/>
        <v>161280</v>
      </c>
      <c r="AG482" s="448" t="s">
        <v>1073</v>
      </c>
      <c r="AH482" s="448"/>
      <c r="AI482" s="454" t="s">
        <v>2488</v>
      </c>
      <c r="AJ482" s="448" t="s">
        <v>1397</v>
      </c>
      <c r="AK482" s="461" t="s">
        <v>1149</v>
      </c>
      <c r="AL482" s="448">
        <v>77040</v>
      </c>
      <c r="AM482" s="448" t="s">
        <v>52</v>
      </c>
      <c r="AN482" s="448"/>
      <c r="AO482" s="448"/>
      <c r="AP482" s="455"/>
      <c r="AQ482" s="455"/>
      <c r="AR482" s="455"/>
      <c r="AS482" s="456"/>
      <c r="AT482" s="456"/>
      <c r="AU482" s="469"/>
      <c r="AV482" s="449"/>
    </row>
    <row r="483" spans="1:48">
      <c r="A483" s="447"/>
      <c r="B483" s="467">
        <v>44522</v>
      </c>
      <c r="C483" s="447"/>
      <c r="D483" s="466" t="s">
        <v>2368</v>
      </c>
      <c r="E483" s="465" t="s">
        <v>2781</v>
      </c>
      <c r="F483" s="465"/>
      <c r="G483" s="465">
        <v>2022</v>
      </c>
      <c r="H483" s="465" t="s">
        <v>1699</v>
      </c>
      <c r="I483" s="466" t="s">
        <v>1699</v>
      </c>
      <c r="J483" s="479"/>
      <c r="K483" s="477" t="s">
        <v>4636</v>
      </c>
      <c r="L483" s="465" t="s">
        <v>2505</v>
      </c>
      <c r="M483" s="478">
        <v>44518</v>
      </c>
      <c r="N483" s="478">
        <v>44695</v>
      </c>
      <c r="O483" s="478"/>
      <c r="P483" s="483"/>
      <c r="Q483" s="479"/>
      <c r="R483" s="479"/>
      <c r="S483" s="465" t="s">
        <v>1580</v>
      </c>
      <c r="T483" s="465">
        <v>60</v>
      </c>
      <c r="U483" s="484">
        <v>49401140</v>
      </c>
      <c r="V483" s="465" t="s">
        <v>973</v>
      </c>
      <c r="W483" s="465">
        <v>400</v>
      </c>
      <c r="X483" s="480">
        <v>768</v>
      </c>
      <c r="Y483" s="539">
        <f t="shared" si="21"/>
        <v>307200</v>
      </c>
      <c r="Z483" s="449">
        <v>0.52500000000000002</v>
      </c>
      <c r="AA483" s="681">
        <f t="shared" si="22"/>
        <v>161280</v>
      </c>
      <c r="AB483" s="451"/>
      <c r="AC483" s="452">
        <v>0</v>
      </c>
      <c r="AD483" s="460"/>
      <c r="AE483" s="453"/>
      <c r="AF483" s="695">
        <f t="shared" si="23"/>
        <v>161280</v>
      </c>
      <c r="AG483" s="448" t="s">
        <v>1073</v>
      </c>
      <c r="AH483" s="448"/>
      <c r="AI483" s="454" t="s">
        <v>2488</v>
      </c>
      <c r="AJ483" s="448" t="s">
        <v>1397</v>
      </c>
      <c r="AK483" s="461" t="s">
        <v>1149</v>
      </c>
      <c r="AL483" s="448">
        <v>77040</v>
      </c>
      <c r="AM483" s="448" t="s">
        <v>52</v>
      </c>
      <c r="AN483" s="448"/>
      <c r="AO483" s="448"/>
      <c r="AP483" s="455"/>
      <c r="AQ483" s="455"/>
      <c r="AR483" s="455"/>
      <c r="AS483" s="456"/>
      <c r="AT483" s="456"/>
      <c r="AU483" s="469"/>
      <c r="AV483" s="449"/>
    </row>
    <row r="484" spans="1:48">
      <c r="A484" s="447"/>
      <c r="B484" s="467">
        <v>44522</v>
      </c>
      <c r="C484" s="447"/>
      <c r="D484" s="466" t="s">
        <v>2368</v>
      </c>
      <c r="E484" s="465" t="s">
        <v>2781</v>
      </c>
      <c r="F484" s="465"/>
      <c r="G484" s="465">
        <v>2022</v>
      </c>
      <c r="H484" s="465" t="s">
        <v>1699</v>
      </c>
      <c r="I484" s="466" t="s">
        <v>1699</v>
      </c>
      <c r="J484" s="479"/>
      <c r="K484" s="477" t="s">
        <v>4637</v>
      </c>
      <c r="L484" s="465" t="s">
        <v>2505</v>
      </c>
      <c r="M484" s="478">
        <v>44518</v>
      </c>
      <c r="N484" s="478">
        <v>44719</v>
      </c>
      <c r="O484" s="478"/>
      <c r="P484" s="483"/>
      <c r="Q484" s="479"/>
      <c r="R484" s="479"/>
      <c r="S484" s="465" t="s">
        <v>1580</v>
      </c>
      <c r="T484" s="465">
        <v>60</v>
      </c>
      <c r="U484" s="484">
        <v>49401140</v>
      </c>
      <c r="V484" s="465" t="s">
        <v>973</v>
      </c>
      <c r="W484" s="465">
        <v>400</v>
      </c>
      <c r="X484" s="480">
        <v>768</v>
      </c>
      <c r="Y484" s="539">
        <f t="shared" si="21"/>
        <v>307200</v>
      </c>
      <c r="Z484" s="449">
        <v>0.52500000000000002</v>
      </c>
      <c r="AA484" s="681">
        <f t="shared" si="22"/>
        <v>161280</v>
      </c>
      <c r="AB484" s="451"/>
      <c r="AC484" s="452">
        <v>0</v>
      </c>
      <c r="AD484" s="460"/>
      <c r="AE484" s="453"/>
      <c r="AF484" s="695">
        <f t="shared" si="23"/>
        <v>161280</v>
      </c>
      <c r="AG484" s="448" t="s">
        <v>1073</v>
      </c>
      <c r="AH484" s="448"/>
      <c r="AI484" s="454" t="s">
        <v>2488</v>
      </c>
      <c r="AJ484" s="448" t="s">
        <v>1397</v>
      </c>
      <c r="AK484" s="461" t="s">
        <v>1149</v>
      </c>
      <c r="AL484" s="448">
        <v>77040</v>
      </c>
      <c r="AM484" s="448" t="s">
        <v>52</v>
      </c>
      <c r="AN484" s="448"/>
      <c r="AO484" s="448"/>
      <c r="AP484" s="455"/>
      <c r="AQ484" s="455"/>
      <c r="AR484" s="455"/>
      <c r="AS484" s="456"/>
      <c r="AT484" s="456"/>
      <c r="AU484" s="469"/>
      <c r="AV484" s="449"/>
    </row>
    <row r="485" spans="1:48">
      <c r="A485" s="447"/>
      <c r="B485" s="467">
        <v>44522</v>
      </c>
      <c r="C485" s="447"/>
      <c r="D485" s="466" t="s">
        <v>2368</v>
      </c>
      <c r="E485" s="465" t="s">
        <v>2781</v>
      </c>
      <c r="F485" s="465"/>
      <c r="G485" s="465">
        <v>2022</v>
      </c>
      <c r="H485" s="465" t="s">
        <v>1699</v>
      </c>
      <c r="I485" s="466" t="s">
        <v>1699</v>
      </c>
      <c r="J485" s="479"/>
      <c r="K485" s="477" t="s">
        <v>4638</v>
      </c>
      <c r="L485" s="465" t="s">
        <v>2505</v>
      </c>
      <c r="M485" s="478">
        <v>44518</v>
      </c>
      <c r="N485" s="478">
        <v>44726</v>
      </c>
      <c r="O485" s="478"/>
      <c r="P485" s="483"/>
      <c r="Q485" s="479"/>
      <c r="R485" s="479"/>
      <c r="S485" s="465" t="s">
        <v>1580</v>
      </c>
      <c r="T485" s="465">
        <v>60</v>
      </c>
      <c r="U485" s="484">
        <v>49401140</v>
      </c>
      <c r="V485" s="465" t="s">
        <v>973</v>
      </c>
      <c r="W485" s="465">
        <v>400</v>
      </c>
      <c r="X485" s="480">
        <v>768</v>
      </c>
      <c r="Y485" s="539">
        <f t="shared" si="21"/>
        <v>307200</v>
      </c>
      <c r="Z485" s="449">
        <v>0.52500000000000002</v>
      </c>
      <c r="AA485" s="681">
        <f t="shared" si="22"/>
        <v>161280</v>
      </c>
      <c r="AB485" s="451"/>
      <c r="AC485" s="452">
        <v>0</v>
      </c>
      <c r="AD485" s="460"/>
      <c r="AE485" s="453"/>
      <c r="AF485" s="695">
        <f t="shared" si="23"/>
        <v>161280</v>
      </c>
      <c r="AG485" s="448" t="s">
        <v>1073</v>
      </c>
      <c r="AH485" s="448"/>
      <c r="AI485" s="454" t="s">
        <v>2488</v>
      </c>
      <c r="AJ485" s="448" t="s">
        <v>1397</v>
      </c>
      <c r="AK485" s="461" t="s">
        <v>1149</v>
      </c>
      <c r="AL485" s="448">
        <v>77040</v>
      </c>
      <c r="AM485" s="448" t="s">
        <v>52</v>
      </c>
      <c r="AN485" s="448"/>
      <c r="AO485" s="448"/>
      <c r="AP485" s="455"/>
      <c r="AQ485" s="455"/>
      <c r="AR485" s="455"/>
      <c r="AS485" s="456"/>
      <c r="AT485" s="456"/>
      <c r="AU485" s="469"/>
      <c r="AV485" s="449"/>
    </row>
    <row r="486" spans="1:48">
      <c r="A486" s="447"/>
      <c r="B486" s="467">
        <v>44557</v>
      </c>
      <c r="C486" s="447"/>
      <c r="D486" s="466" t="s">
        <v>2368</v>
      </c>
      <c r="E486" s="465" t="s">
        <v>2781</v>
      </c>
      <c r="F486" s="465"/>
      <c r="G486" s="465">
        <v>2022</v>
      </c>
      <c r="H486" s="465" t="s">
        <v>1699</v>
      </c>
      <c r="I486" s="466" t="s">
        <v>1699</v>
      </c>
      <c r="J486" s="479"/>
      <c r="K486" s="477" t="s">
        <v>4639</v>
      </c>
      <c r="L486" s="465" t="s">
        <v>2505</v>
      </c>
      <c r="M486" s="478">
        <v>44545</v>
      </c>
      <c r="N486" s="478">
        <v>44744</v>
      </c>
      <c r="O486" s="478"/>
      <c r="P486" s="483"/>
      <c r="Q486" s="479"/>
      <c r="R486" s="479"/>
      <c r="S486" s="465" t="s">
        <v>1580</v>
      </c>
      <c r="T486" s="465">
        <v>60</v>
      </c>
      <c r="U486" s="484">
        <v>49401140</v>
      </c>
      <c r="V486" s="465" t="s">
        <v>973</v>
      </c>
      <c r="W486" s="465">
        <v>400</v>
      </c>
      <c r="X486" s="480">
        <v>768</v>
      </c>
      <c r="Y486" s="539">
        <f t="shared" si="21"/>
        <v>307200</v>
      </c>
      <c r="Z486" s="449">
        <v>0.52500000000000002</v>
      </c>
      <c r="AA486" s="681">
        <f t="shared" si="22"/>
        <v>161280</v>
      </c>
      <c r="AB486" s="451"/>
      <c r="AC486" s="452">
        <v>0</v>
      </c>
      <c r="AD486" s="460"/>
      <c r="AE486" s="453"/>
      <c r="AF486" s="695">
        <f t="shared" si="23"/>
        <v>161280</v>
      </c>
      <c r="AG486" s="448" t="s">
        <v>1073</v>
      </c>
      <c r="AH486" s="448"/>
      <c r="AI486" s="454">
        <v>60</v>
      </c>
      <c r="AJ486" s="448" t="s">
        <v>1397</v>
      </c>
      <c r="AK486" s="461" t="s">
        <v>1149</v>
      </c>
      <c r="AL486" s="448">
        <v>77040</v>
      </c>
      <c r="AM486" s="448" t="s">
        <v>52</v>
      </c>
      <c r="AN486" s="448" t="s">
        <v>1076</v>
      </c>
      <c r="AO486" s="448"/>
      <c r="AP486" s="455"/>
      <c r="AQ486" s="455" t="s">
        <v>37</v>
      </c>
      <c r="AR486" s="455"/>
      <c r="AS486" s="456"/>
      <c r="AT486" s="456"/>
      <c r="AU486" s="469"/>
      <c r="AV486" s="449"/>
    </row>
    <row r="487" spans="1:48">
      <c r="A487" s="447"/>
      <c r="B487" s="467">
        <v>44557</v>
      </c>
      <c r="C487" s="447"/>
      <c r="D487" s="466" t="s">
        <v>2368</v>
      </c>
      <c r="E487" s="465" t="s">
        <v>2781</v>
      </c>
      <c r="F487" s="465"/>
      <c r="G487" s="465">
        <v>2022</v>
      </c>
      <c r="H487" s="465" t="s">
        <v>1699</v>
      </c>
      <c r="I487" s="466" t="s">
        <v>1699</v>
      </c>
      <c r="J487" s="479"/>
      <c r="K487" s="477" t="s">
        <v>4640</v>
      </c>
      <c r="L487" s="465" t="s">
        <v>2505</v>
      </c>
      <c r="M487" s="478">
        <v>44545</v>
      </c>
      <c r="N487" s="478">
        <v>44757</v>
      </c>
      <c r="O487" s="478"/>
      <c r="P487" s="483"/>
      <c r="Q487" s="479"/>
      <c r="R487" s="479"/>
      <c r="S487" s="465" t="s">
        <v>1580</v>
      </c>
      <c r="T487" s="465">
        <v>60</v>
      </c>
      <c r="U487" s="484">
        <v>49401140</v>
      </c>
      <c r="V487" s="465" t="s">
        <v>2910</v>
      </c>
      <c r="W487" s="465">
        <v>400</v>
      </c>
      <c r="X487" s="480">
        <v>768</v>
      </c>
      <c r="Y487" s="539">
        <f t="shared" si="21"/>
        <v>307200</v>
      </c>
      <c r="Z487" s="449">
        <v>0.52500000000000002</v>
      </c>
      <c r="AA487" s="681">
        <f t="shared" si="22"/>
        <v>161280</v>
      </c>
      <c r="AB487" s="451"/>
      <c r="AC487" s="452">
        <v>0</v>
      </c>
      <c r="AD487" s="460"/>
      <c r="AE487" s="453"/>
      <c r="AF487" s="695">
        <f t="shared" si="23"/>
        <v>161280</v>
      </c>
      <c r="AG487" s="448" t="s">
        <v>1073</v>
      </c>
      <c r="AH487" s="448"/>
      <c r="AI487" s="454">
        <v>60</v>
      </c>
      <c r="AJ487" s="448" t="s">
        <v>1397</v>
      </c>
      <c r="AK487" s="461" t="s">
        <v>1149</v>
      </c>
      <c r="AL487" s="448">
        <v>77040</v>
      </c>
      <c r="AM487" s="448" t="s">
        <v>52</v>
      </c>
      <c r="AN487" s="448" t="s">
        <v>1076</v>
      </c>
      <c r="AO487" s="448"/>
      <c r="AP487" s="455"/>
      <c r="AQ487" s="455" t="s">
        <v>37</v>
      </c>
      <c r="AR487" s="455"/>
      <c r="AS487" s="456"/>
      <c r="AT487" s="456"/>
      <c r="AU487" s="469"/>
      <c r="AV487" s="449"/>
    </row>
    <row r="488" spans="1:48">
      <c r="A488" s="447"/>
      <c r="B488" s="467">
        <v>44557</v>
      </c>
      <c r="C488" s="447"/>
      <c r="D488" s="466" t="s">
        <v>2368</v>
      </c>
      <c r="E488" s="465" t="s">
        <v>2781</v>
      </c>
      <c r="F488" s="465"/>
      <c r="G488" s="465">
        <v>2022</v>
      </c>
      <c r="H488" s="465" t="s">
        <v>1699</v>
      </c>
      <c r="I488" s="466" t="s">
        <v>1699</v>
      </c>
      <c r="J488" s="479"/>
      <c r="K488" s="477" t="s">
        <v>4641</v>
      </c>
      <c r="L488" s="465" t="s">
        <v>2505</v>
      </c>
      <c r="M488" s="478">
        <v>44545</v>
      </c>
      <c r="N488" s="478">
        <v>44775</v>
      </c>
      <c r="O488" s="478"/>
      <c r="P488" s="483"/>
      <c r="Q488" s="479"/>
      <c r="R488" s="479"/>
      <c r="S488" s="465" t="s">
        <v>1580</v>
      </c>
      <c r="T488" s="465">
        <v>60</v>
      </c>
      <c r="U488" s="484">
        <v>49401140</v>
      </c>
      <c r="V488" s="465" t="s">
        <v>2910</v>
      </c>
      <c r="W488" s="465">
        <v>400</v>
      </c>
      <c r="X488" s="480">
        <v>768</v>
      </c>
      <c r="Y488" s="539">
        <f t="shared" si="21"/>
        <v>307200</v>
      </c>
      <c r="Z488" s="449">
        <v>0.52500000000000002</v>
      </c>
      <c r="AA488" s="681">
        <f t="shared" si="22"/>
        <v>161280</v>
      </c>
      <c r="AB488" s="451"/>
      <c r="AC488" s="452">
        <v>0</v>
      </c>
      <c r="AD488" s="460"/>
      <c r="AE488" s="453"/>
      <c r="AF488" s="695">
        <f t="shared" si="23"/>
        <v>161280</v>
      </c>
      <c r="AG488" s="448" t="s">
        <v>1073</v>
      </c>
      <c r="AH488" s="448"/>
      <c r="AI488" s="454">
        <v>60</v>
      </c>
      <c r="AJ488" s="448" t="s">
        <v>1397</v>
      </c>
      <c r="AK488" s="461" t="s">
        <v>1149</v>
      </c>
      <c r="AL488" s="448">
        <v>77040</v>
      </c>
      <c r="AM488" s="448" t="s">
        <v>52</v>
      </c>
      <c r="AN488" s="448" t="s">
        <v>1076</v>
      </c>
      <c r="AO488" s="448"/>
      <c r="AP488" s="455"/>
      <c r="AQ488" s="455" t="s">
        <v>37</v>
      </c>
      <c r="AR488" s="455"/>
      <c r="AS488" s="456"/>
      <c r="AT488" s="456"/>
      <c r="AU488" s="469"/>
      <c r="AV488" s="449"/>
    </row>
    <row r="489" spans="1:48">
      <c r="A489" s="447"/>
      <c r="B489" s="467">
        <v>44557</v>
      </c>
      <c r="C489" s="447"/>
      <c r="D489" s="466" t="s">
        <v>2368</v>
      </c>
      <c r="E489" s="465" t="s">
        <v>2781</v>
      </c>
      <c r="F489" s="465"/>
      <c r="G489" s="465">
        <v>2022</v>
      </c>
      <c r="H489" s="465" t="s">
        <v>1699</v>
      </c>
      <c r="I489" s="466" t="s">
        <v>1699</v>
      </c>
      <c r="J489" s="479"/>
      <c r="K489" s="477" t="s">
        <v>4642</v>
      </c>
      <c r="L489" s="465" t="s">
        <v>2505</v>
      </c>
      <c r="M489" s="478">
        <v>44545</v>
      </c>
      <c r="N489" s="478">
        <v>44788</v>
      </c>
      <c r="O489" s="478"/>
      <c r="P489" s="483"/>
      <c r="Q489" s="479"/>
      <c r="R489" s="479"/>
      <c r="S489" s="465" t="s">
        <v>1580</v>
      </c>
      <c r="T489" s="465">
        <v>60</v>
      </c>
      <c r="U489" s="484">
        <v>49401140</v>
      </c>
      <c r="V489" s="465" t="s">
        <v>2910</v>
      </c>
      <c r="W489" s="465">
        <v>400</v>
      </c>
      <c r="X489" s="480">
        <v>768</v>
      </c>
      <c r="Y489" s="539">
        <f t="shared" si="21"/>
        <v>307200</v>
      </c>
      <c r="Z489" s="449">
        <v>0.52500000000000002</v>
      </c>
      <c r="AA489" s="681">
        <f t="shared" si="22"/>
        <v>161280</v>
      </c>
      <c r="AB489" s="451"/>
      <c r="AC489" s="452">
        <v>0</v>
      </c>
      <c r="AD489" s="460"/>
      <c r="AE489" s="453"/>
      <c r="AF489" s="695">
        <f t="shared" si="23"/>
        <v>161280</v>
      </c>
      <c r="AG489" s="448" t="s">
        <v>1073</v>
      </c>
      <c r="AH489" s="448"/>
      <c r="AI489" s="454">
        <v>60</v>
      </c>
      <c r="AJ489" s="448" t="s">
        <v>1397</v>
      </c>
      <c r="AK489" s="461" t="s">
        <v>1149</v>
      </c>
      <c r="AL489" s="448">
        <v>77040</v>
      </c>
      <c r="AM489" s="448" t="s">
        <v>52</v>
      </c>
      <c r="AN489" s="448" t="s">
        <v>1076</v>
      </c>
      <c r="AO489" s="448"/>
      <c r="AP489" s="455"/>
      <c r="AQ489" s="455" t="s">
        <v>37</v>
      </c>
      <c r="AR489" s="455"/>
      <c r="AS489" s="456"/>
      <c r="AT489" s="456"/>
      <c r="AU489" s="469"/>
      <c r="AV489" s="449"/>
    </row>
    <row r="490" spans="1:48">
      <c r="A490" s="447"/>
      <c r="B490" s="467">
        <v>44557</v>
      </c>
      <c r="C490" s="447"/>
      <c r="D490" s="466" t="s">
        <v>2368</v>
      </c>
      <c r="E490" s="465" t="s">
        <v>2781</v>
      </c>
      <c r="F490" s="465"/>
      <c r="G490" s="465">
        <v>2022</v>
      </c>
      <c r="H490" s="465" t="s">
        <v>1699</v>
      </c>
      <c r="I490" s="466" t="s">
        <v>1699</v>
      </c>
      <c r="J490" s="479"/>
      <c r="K490" s="477" t="s">
        <v>4643</v>
      </c>
      <c r="L490" s="465" t="s">
        <v>2505</v>
      </c>
      <c r="M490" s="478">
        <v>44545</v>
      </c>
      <c r="N490" s="478">
        <v>44806</v>
      </c>
      <c r="O490" s="478"/>
      <c r="P490" s="483"/>
      <c r="Q490" s="479"/>
      <c r="R490" s="479"/>
      <c r="S490" s="465" t="s">
        <v>1580</v>
      </c>
      <c r="T490" s="465">
        <v>60</v>
      </c>
      <c r="U490" s="484">
        <v>49401140</v>
      </c>
      <c r="V490" s="465" t="s">
        <v>2910</v>
      </c>
      <c r="W490" s="465">
        <v>400</v>
      </c>
      <c r="X490" s="480">
        <v>768</v>
      </c>
      <c r="Y490" s="539">
        <f t="shared" si="21"/>
        <v>307200</v>
      </c>
      <c r="Z490" s="449">
        <v>0.52500000000000002</v>
      </c>
      <c r="AA490" s="681">
        <f t="shared" si="22"/>
        <v>161280</v>
      </c>
      <c r="AB490" s="451"/>
      <c r="AC490" s="452">
        <v>0</v>
      </c>
      <c r="AD490" s="460"/>
      <c r="AE490" s="453"/>
      <c r="AF490" s="695">
        <f t="shared" si="23"/>
        <v>161280</v>
      </c>
      <c r="AG490" s="448" t="s">
        <v>1073</v>
      </c>
      <c r="AH490" s="448"/>
      <c r="AI490" s="454">
        <v>60</v>
      </c>
      <c r="AJ490" s="448" t="s">
        <v>1397</v>
      </c>
      <c r="AK490" s="461" t="s">
        <v>1149</v>
      </c>
      <c r="AL490" s="448">
        <v>77040</v>
      </c>
      <c r="AM490" s="448" t="s">
        <v>52</v>
      </c>
      <c r="AN490" s="448" t="s">
        <v>1076</v>
      </c>
      <c r="AO490" s="448"/>
      <c r="AP490" s="455"/>
      <c r="AQ490" s="455" t="s">
        <v>37</v>
      </c>
      <c r="AR490" s="455"/>
      <c r="AS490" s="456"/>
      <c r="AT490" s="456"/>
      <c r="AU490" s="469"/>
      <c r="AV490" s="449"/>
    </row>
    <row r="491" spans="1:48">
      <c r="A491" s="447"/>
      <c r="B491" s="467">
        <v>44557</v>
      </c>
      <c r="C491" s="447"/>
      <c r="D491" s="466" t="s">
        <v>2368</v>
      </c>
      <c r="E491" s="465" t="s">
        <v>2781</v>
      </c>
      <c r="F491" s="465"/>
      <c r="G491" s="465">
        <v>2022</v>
      </c>
      <c r="H491" s="465" t="s">
        <v>1699</v>
      </c>
      <c r="I491" s="466" t="s">
        <v>1699</v>
      </c>
      <c r="J491" s="479"/>
      <c r="K491" s="477" t="s">
        <v>4644</v>
      </c>
      <c r="L491" s="465" t="s">
        <v>2505</v>
      </c>
      <c r="M491" s="478">
        <v>44545</v>
      </c>
      <c r="N491" s="478">
        <v>44819</v>
      </c>
      <c r="O491" s="478"/>
      <c r="P491" s="483"/>
      <c r="Q491" s="479"/>
      <c r="R491" s="479"/>
      <c r="S491" s="465" t="s">
        <v>1580</v>
      </c>
      <c r="T491" s="465">
        <v>60</v>
      </c>
      <c r="U491" s="484">
        <v>49401140</v>
      </c>
      <c r="V491" s="465" t="s">
        <v>2910</v>
      </c>
      <c r="W491" s="465">
        <v>400</v>
      </c>
      <c r="X491" s="480">
        <v>768</v>
      </c>
      <c r="Y491" s="539">
        <f t="shared" si="21"/>
        <v>307200</v>
      </c>
      <c r="Z491" s="449">
        <v>0.52500000000000002</v>
      </c>
      <c r="AA491" s="681">
        <f t="shared" si="22"/>
        <v>161280</v>
      </c>
      <c r="AB491" s="451"/>
      <c r="AC491" s="452">
        <v>0</v>
      </c>
      <c r="AD491" s="460"/>
      <c r="AE491" s="453"/>
      <c r="AF491" s="695">
        <f t="shared" si="23"/>
        <v>161280</v>
      </c>
      <c r="AG491" s="448" t="s">
        <v>1073</v>
      </c>
      <c r="AH491" s="448"/>
      <c r="AI491" s="454">
        <v>60</v>
      </c>
      <c r="AJ491" s="448" t="s">
        <v>1397</v>
      </c>
      <c r="AK491" s="461" t="s">
        <v>1149</v>
      </c>
      <c r="AL491" s="448">
        <v>77040</v>
      </c>
      <c r="AM491" s="448" t="s">
        <v>52</v>
      </c>
      <c r="AN491" s="448" t="s">
        <v>1076</v>
      </c>
      <c r="AO491" s="448"/>
      <c r="AP491" s="455"/>
      <c r="AQ491" s="455" t="s">
        <v>37</v>
      </c>
      <c r="AR491" s="455"/>
      <c r="AS491" s="456"/>
      <c r="AT491" s="456"/>
      <c r="AU491" s="469"/>
      <c r="AV491" s="449"/>
    </row>
    <row r="492" spans="1:48">
      <c r="A492" s="447"/>
      <c r="B492" s="467">
        <v>44557</v>
      </c>
      <c r="C492" s="447"/>
      <c r="D492" s="466" t="s">
        <v>2368</v>
      </c>
      <c r="E492" s="465" t="s">
        <v>2781</v>
      </c>
      <c r="F492" s="465"/>
      <c r="G492" s="465">
        <v>2022</v>
      </c>
      <c r="H492" s="465" t="s">
        <v>1699</v>
      </c>
      <c r="I492" s="466" t="s">
        <v>1699</v>
      </c>
      <c r="J492" s="479"/>
      <c r="K492" s="477" t="s">
        <v>4645</v>
      </c>
      <c r="L492" s="465" t="s">
        <v>2505</v>
      </c>
      <c r="M492" s="478">
        <v>44545</v>
      </c>
      <c r="N492" s="478">
        <v>44835</v>
      </c>
      <c r="O492" s="478"/>
      <c r="P492" s="483"/>
      <c r="Q492" s="479"/>
      <c r="R492" s="479"/>
      <c r="S492" s="465" t="s">
        <v>1580</v>
      </c>
      <c r="T492" s="465">
        <v>60</v>
      </c>
      <c r="U492" s="484">
        <v>49401140</v>
      </c>
      <c r="V492" s="465" t="s">
        <v>2910</v>
      </c>
      <c r="W492" s="465">
        <v>400</v>
      </c>
      <c r="X492" s="480">
        <v>768</v>
      </c>
      <c r="Y492" s="539">
        <f t="shared" si="21"/>
        <v>307200</v>
      </c>
      <c r="Z492" s="449">
        <v>0.52500000000000002</v>
      </c>
      <c r="AA492" s="681">
        <f t="shared" si="22"/>
        <v>161280</v>
      </c>
      <c r="AB492" s="451"/>
      <c r="AC492" s="452">
        <v>0</v>
      </c>
      <c r="AD492" s="460"/>
      <c r="AE492" s="453"/>
      <c r="AF492" s="695">
        <f t="shared" si="23"/>
        <v>161280</v>
      </c>
      <c r="AG492" s="448" t="s">
        <v>1073</v>
      </c>
      <c r="AH492" s="448"/>
      <c r="AI492" s="454">
        <v>60</v>
      </c>
      <c r="AJ492" s="448" t="s">
        <v>1397</v>
      </c>
      <c r="AK492" s="461" t="s">
        <v>1149</v>
      </c>
      <c r="AL492" s="448">
        <v>77040</v>
      </c>
      <c r="AM492" s="448" t="s">
        <v>52</v>
      </c>
      <c r="AN492" s="448" t="s">
        <v>1076</v>
      </c>
      <c r="AO492" s="448"/>
      <c r="AP492" s="455"/>
      <c r="AQ492" s="455" t="s">
        <v>37</v>
      </c>
      <c r="AR492" s="455"/>
      <c r="AS492" s="456"/>
      <c r="AT492" s="456"/>
      <c r="AU492" s="469"/>
      <c r="AV492" s="449"/>
    </row>
    <row r="493" spans="1:48">
      <c r="A493" s="447"/>
      <c r="B493" s="467">
        <v>44557</v>
      </c>
      <c r="C493" s="447"/>
      <c r="D493" s="466" t="s">
        <v>2368</v>
      </c>
      <c r="E493" s="465" t="s">
        <v>2781</v>
      </c>
      <c r="F493" s="465"/>
      <c r="G493" s="465">
        <v>2022</v>
      </c>
      <c r="H493" s="465" t="s">
        <v>1699</v>
      </c>
      <c r="I493" s="466" t="s">
        <v>1699</v>
      </c>
      <c r="J493" s="479"/>
      <c r="K493" s="477" t="s">
        <v>4646</v>
      </c>
      <c r="L493" s="465" t="s">
        <v>2505</v>
      </c>
      <c r="M493" s="478">
        <v>44545</v>
      </c>
      <c r="N493" s="478">
        <v>44847</v>
      </c>
      <c r="O493" s="478"/>
      <c r="P493" s="483"/>
      <c r="Q493" s="479"/>
      <c r="R493" s="479"/>
      <c r="S493" s="465" t="s">
        <v>1580</v>
      </c>
      <c r="T493" s="465">
        <v>60</v>
      </c>
      <c r="U493" s="484">
        <v>49401140</v>
      </c>
      <c r="V493" s="465" t="s">
        <v>2910</v>
      </c>
      <c r="W493" s="465">
        <v>400</v>
      </c>
      <c r="X493" s="480">
        <v>768</v>
      </c>
      <c r="Y493" s="539">
        <f t="shared" si="21"/>
        <v>307200</v>
      </c>
      <c r="Z493" s="449">
        <v>0.52500000000000002</v>
      </c>
      <c r="AA493" s="681">
        <f t="shared" si="22"/>
        <v>161280</v>
      </c>
      <c r="AB493" s="451"/>
      <c r="AC493" s="452">
        <v>0</v>
      </c>
      <c r="AD493" s="460"/>
      <c r="AE493" s="453"/>
      <c r="AF493" s="695">
        <f t="shared" si="23"/>
        <v>161280</v>
      </c>
      <c r="AG493" s="448" t="s">
        <v>1073</v>
      </c>
      <c r="AH493" s="448"/>
      <c r="AI493" s="454">
        <v>60</v>
      </c>
      <c r="AJ493" s="448" t="s">
        <v>1397</v>
      </c>
      <c r="AK493" s="461" t="s">
        <v>1149</v>
      </c>
      <c r="AL493" s="448">
        <v>77040</v>
      </c>
      <c r="AM493" s="448" t="s">
        <v>52</v>
      </c>
      <c r="AN493" s="448" t="s">
        <v>1076</v>
      </c>
      <c r="AO493" s="448"/>
      <c r="AP493" s="455"/>
      <c r="AQ493" s="455" t="s">
        <v>37</v>
      </c>
      <c r="AR493" s="455"/>
      <c r="AS493" s="456"/>
      <c r="AT493" s="456"/>
      <c r="AU493" s="469"/>
      <c r="AV493" s="449"/>
    </row>
    <row r="494" spans="1:48">
      <c r="A494" s="447"/>
      <c r="B494" s="467">
        <v>44557</v>
      </c>
      <c r="C494" s="447"/>
      <c r="D494" s="466" t="s">
        <v>2368</v>
      </c>
      <c r="E494" s="465" t="s">
        <v>2781</v>
      </c>
      <c r="F494" s="465"/>
      <c r="G494" s="465">
        <v>2022</v>
      </c>
      <c r="H494" s="465" t="s">
        <v>1699</v>
      </c>
      <c r="I494" s="466" t="s">
        <v>1699</v>
      </c>
      <c r="J494" s="479"/>
      <c r="K494" s="477" t="s">
        <v>4647</v>
      </c>
      <c r="L494" s="465" t="s">
        <v>2505</v>
      </c>
      <c r="M494" s="478">
        <v>44545</v>
      </c>
      <c r="N494" s="478">
        <v>44866</v>
      </c>
      <c r="O494" s="478"/>
      <c r="P494" s="483"/>
      <c r="Q494" s="479"/>
      <c r="R494" s="479"/>
      <c r="S494" s="465" t="s">
        <v>1580</v>
      </c>
      <c r="T494" s="465">
        <v>60</v>
      </c>
      <c r="U494" s="484">
        <v>49401140</v>
      </c>
      <c r="V494" s="465" t="s">
        <v>2910</v>
      </c>
      <c r="W494" s="465">
        <v>400</v>
      </c>
      <c r="X494" s="480">
        <v>768</v>
      </c>
      <c r="Y494" s="539">
        <f t="shared" si="21"/>
        <v>307200</v>
      </c>
      <c r="Z494" s="449">
        <v>0.52500000000000002</v>
      </c>
      <c r="AA494" s="681">
        <f t="shared" si="22"/>
        <v>161280</v>
      </c>
      <c r="AB494" s="451"/>
      <c r="AC494" s="452">
        <v>0</v>
      </c>
      <c r="AD494" s="460"/>
      <c r="AE494" s="453"/>
      <c r="AF494" s="695">
        <f t="shared" si="23"/>
        <v>161280</v>
      </c>
      <c r="AG494" s="448" t="s">
        <v>1073</v>
      </c>
      <c r="AH494" s="448"/>
      <c r="AI494" s="454">
        <v>60</v>
      </c>
      <c r="AJ494" s="448" t="s">
        <v>1397</v>
      </c>
      <c r="AK494" s="461" t="s">
        <v>1149</v>
      </c>
      <c r="AL494" s="448">
        <v>77040</v>
      </c>
      <c r="AM494" s="448" t="s">
        <v>52</v>
      </c>
      <c r="AN494" s="448" t="s">
        <v>1076</v>
      </c>
      <c r="AO494" s="448"/>
      <c r="AP494" s="455"/>
      <c r="AQ494" s="455" t="s">
        <v>37</v>
      </c>
      <c r="AR494" s="455"/>
      <c r="AS494" s="456"/>
      <c r="AT494" s="456"/>
      <c r="AU494" s="469"/>
      <c r="AV494" s="449"/>
    </row>
    <row r="495" spans="1:48">
      <c r="A495" s="447"/>
      <c r="B495" s="467">
        <v>44557</v>
      </c>
      <c r="C495" s="447"/>
      <c r="D495" s="466" t="s">
        <v>2368</v>
      </c>
      <c r="E495" s="465" t="s">
        <v>2781</v>
      </c>
      <c r="F495" s="465"/>
      <c r="G495" s="465">
        <v>2022</v>
      </c>
      <c r="H495" s="465" t="s">
        <v>1699</v>
      </c>
      <c r="I495" s="466" t="s">
        <v>1699</v>
      </c>
      <c r="J495" s="479"/>
      <c r="K495" s="477" t="s">
        <v>4648</v>
      </c>
      <c r="L495" s="465" t="s">
        <v>2505</v>
      </c>
      <c r="M495" s="478">
        <v>44545</v>
      </c>
      <c r="N495" s="478">
        <v>44871</v>
      </c>
      <c r="O495" s="478"/>
      <c r="P495" s="483"/>
      <c r="Q495" s="479"/>
      <c r="R495" s="479"/>
      <c r="S495" s="465" t="s">
        <v>1580</v>
      </c>
      <c r="T495" s="465">
        <v>60</v>
      </c>
      <c r="U495" s="484">
        <v>49401140</v>
      </c>
      <c r="V495" s="465" t="s">
        <v>2910</v>
      </c>
      <c r="W495" s="465">
        <v>400</v>
      </c>
      <c r="X495" s="480">
        <v>768</v>
      </c>
      <c r="Y495" s="539">
        <f t="shared" si="21"/>
        <v>307200</v>
      </c>
      <c r="Z495" s="449">
        <v>0.52500000000000002</v>
      </c>
      <c r="AA495" s="681">
        <f t="shared" si="22"/>
        <v>161280</v>
      </c>
      <c r="AB495" s="451"/>
      <c r="AC495" s="452">
        <v>0</v>
      </c>
      <c r="AD495" s="460"/>
      <c r="AE495" s="453"/>
      <c r="AF495" s="695">
        <f t="shared" si="23"/>
        <v>161280</v>
      </c>
      <c r="AG495" s="448" t="s">
        <v>1073</v>
      </c>
      <c r="AH495" s="448"/>
      <c r="AI495" s="454">
        <v>60</v>
      </c>
      <c r="AJ495" s="448" t="s">
        <v>1397</v>
      </c>
      <c r="AK495" s="461" t="s">
        <v>1149</v>
      </c>
      <c r="AL495" s="448">
        <v>77040</v>
      </c>
      <c r="AM495" s="448" t="s">
        <v>52</v>
      </c>
      <c r="AN495" s="448" t="s">
        <v>1076</v>
      </c>
      <c r="AO495" s="448"/>
      <c r="AP495" s="455"/>
      <c r="AQ495" s="455" t="s">
        <v>37</v>
      </c>
      <c r="AR495" s="455"/>
      <c r="AS495" s="456"/>
      <c r="AT495" s="456"/>
      <c r="AU495" s="469"/>
      <c r="AV495" s="449"/>
    </row>
    <row r="496" spans="1:48">
      <c r="A496" s="447"/>
      <c r="B496" s="467">
        <v>44557</v>
      </c>
      <c r="C496" s="447"/>
      <c r="D496" s="466" t="s">
        <v>2368</v>
      </c>
      <c r="E496" s="465" t="s">
        <v>2781</v>
      </c>
      <c r="F496" s="465"/>
      <c r="G496" s="465">
        <v>2022</v>
      </c>
      <c r="H496" s="465" t="s">
        <v>1699</v>
      </c>
      <c r="I496" s="466" t="s">
        <v>1699</v>
      </c>
      <c r="J496" s="479"/>
      <c r="K496" s="477" t="s">
        <v>4649</v>
      </c>
      <c r="L496" s="465" t="s">
        <v>2505</v>
      </c>
      <c r="M496" s="478">
        <v>44545</v>
      </c>
      <c r="N496" s="478">
        <v>44880</v>
      </c>
      <c r="O496" s="478"/>
      <c r="P496" s="483"/>
      <c r="Q496" s="479"/>
      <c r="R496" s="479"/>
      <c r="S496" s="465" t="s">
        <v>1580</v>
      </c>
      <c r="T496" s="465">
        <v>60</v>
      </c>
      <c r="U496" s="484">
        <v>49401140</v>
      </c>
      <c r="V496" s="465" t="s">
        <v>2910</v>
      </c>
      <c r="W496" s="465">
        <v>400</v>
      </c>
      <c r="X496" s="480">
        <v>768</v>
      </c>
      <c r="Y496" s="539">
        <f t="shared" si="21"/>
        <v>307200</v>
      </c>
      <c r="Z496" s="449">
        <v>0.52500000000000002</v>
      </c>
      <c r="AA496" s="681">
        <f t="shared" si="22"/>
        <v>161280</v>
      </c>
      <c r="AB496" s="451"/>
      <c r="AC496" s="452">
        <v>0</v>
      </c>
      <c r="AD496" s="460"/>
      <c r="AE496" s="453"/>
      <c r="AF496" s="695">
        <f t="shared" si="23"/>
        <v>161280</v>
      </c>
      <c r="AG496" s="448" t="s">
        <v>1073</v>
      </c>
      <c r="AH496" s="448"/>
      <c r="AI496" s="454">
        <v>60</v>
      </c>
      <c r="AJ496" s="448" t="s">
        <v>1397</v>
      </c>
      <c r="AK496" s="461" t="s">
        <v>1149</v>
      </c>
      <c r="AL496" s="448">
        <v>77040</v>
      </c>
      <c r="AM496" s="448" t="s">
        <v>52</v>
      </c>
      <c r="AN496" s="448" t="s">
        <v>1076</v>
      </c>
      <c r="AO496" s="448"/>
      <c r="AP496" s="455"/>
      <c r="AQ496" s="455" t="s">
        <v>37</v>
      </c>
      <c r="AR496" s="455"/>
      <c r="AS496" s="456"/>
      <c r="AT496" s="456"/>
      <c r="AU496" s="469"/>
      <c r="AV496" s="449"/>
    </row>
    <row r="497" spans="1:48">
      <c r="A497" s="447"/>
      <c r="B497" s="467">
        <v>44557</v>
      </c>
      <c r="C497" s="447"/>
      <c r="D497" s="466" t="s">
        <v>2368</v>
      </c>
      <c r="E497" s="465" t="s">
        <v>2781</v>
      </c>
      <c r="F497" s="465"/>
      <c r="G497" s="465">
        <v>2022</v>
      </c>
      <c r="H497" s="465" t="s">
        <v>1699</v>
      </c>
      <c r="I497" s="466" t="s">
        <v>1699</v>
      </c>
      <c r="J497" s="479"/>
      <c r="K497" s="477" t="s">
        <v>4650</v>
      </c>
      <c r="L497" s="465" t="s">
        <v>2505</v>
      </c>
      <c r="M497" s="478">
        <v>44545</v>
      </c>
      <c r="N497" s="478">
        <v>44899</v>
      </c>
      <c r="O497" s="478"/>
      <c r="P497" s="483"/>
      <c r="Q497" s="479"/>
      <c r="R497" s="479"/>
      <c r="S497" s="465" t="s">
        <v>1580</v>
      </c>
      <c r="T497" s="465">
        <v>60</v>
      </c>
      <c r="U497" s="484">
        <v>49401140</v>
      </c>
      <c r="V497" s="465" t="s">
        <v>2910</v>
      </c>
      <c r="W497" s="465">
        <v>400</v>
      </c>
      <c r="X497" s="480">
        <v>768</v>
      </c>
      <c r="Y497" s="539">
        <f t="shared" si="21"/>
        <v>307200</v>
      </c>
      <c r="Z497" s="449">
        <v>0.52500000000000002</v>
      </c>
      <c r="AA497" s="681">
        <f t="shared" si="22"/>
        <v>161280</v>
      </c>
      <c r="AB497" s="451"/>
      <c r="AC497" s="452">
        <v>0</v>
      </c>
      <c r="AD497" s="460"/>
      <c r="AE497" s="453"/>
      <c r="AF497" s="695">
        <f t="shared" si="23"/>
        <v>161280</v>
      </c>
      <c r="AG497" s="448" t="s">
        <v>1073</v>
      </c>
      <c r="AH497" s="448"/>
      <c r="AI497" s="454">
        <v>60</v>
      </c>
      <c r="AJ497" s="448" t="s">
        <v>1397</v>
      </c>
      <c r="AK497" s="461" t="s">
        <v>1149</v>
      </c>
      <c r="AL497" s="448">
        <v>77040</v>
      </c>
      <c r="AM497" s="448" t="s">
        <v>52</v>
      </c>
      <c r="AN497" s="448" t="s">
        <v>1076</v>
      </c>
      <c r="AO497" s="448"/>
      <c r="AP497" s="455"/>
      <c r="AQ497" s="455" t="s">
        <v>37</v>
      </c>
      <c r="AR497" s="455"/>
      <c r="AS497" s="456"/>
      <c r="AT497" s="456"/>
      <c r="AU497" s="469"/>
      <c r="AV497" s="449"/>
    </row>
    <row r="498" spans="1:48">
      <c r="A498" s="447"/>
      <c r="B498" s="467">
        <v>44557</v>
      </c>
      <c r="C498" s="447"/>
      <c r="D498" s="466" t="s">
        <v>2368</v>
      </c>
      <c r="E498" s="465" t="s">
        <v>2781</v>
      </c>
      <c r="F498" s="465"/>
      <c r="G498" s="465">
        <v>2022</v>
      </c>
      <c r="H498" s="465" t="s">
        <v>1699</v>
      </c>
      <c r="I498" s="466" t="s">
        <v>1699</v>
      </c>
      <c r="J498" s="479"/>
      <c r="K498" s="477" t="s">
        <v>4651</v>
      </c>
      <c r="L498" s="465" t="s">
        <v>2505</v>
      </c>
      <c r="M498" s="478">
        <v>44545</v>
      </c>
      <c r="N498" s="478">
        <v>44908</v>
      </c>
      <c r="O498" s="478"/>
      <c r="P498" s="483"/>
      <c r="Q498" s="479"/>
      <c r="R498" s="479"/>
      <c r="S498" s="465" t="s">
        <v>1580</v>
      </c>
      <c r="T498" s="465">
        <v>60</v>
      </c>
      <c r="U498" s="484">
        <v>49401140</v>
      </c>
      <c r="V498" s="465" t="s">
        <v>2529</v>
      </c>
      <c r="W498" s="465">
        <v>400</v>
      </c>
      <c r="X498" s="480">
        <v>768</v>
      </c>
      <c r="Y498" s="539">
        <f t="shared" si="21"/>
        <v>307200</v>
      </c>
      <c r="Z498" s="449">
        <v>0.52500000000000002</v>
      </c>
      <c r="AA498" s="681">
        <f t="shared" si="22"/>
        <v>161280</v>
      </c>
      <c r="AB498" s="451"/>
      <c r="AC498" s="452">
        <v>0</v>
      </c>
      <c r="AD498" s="460"/>
      <c r="AE498" s="453"/>
      <c r="AF498" s="695">
        <f t="shared" si="23"/>
        <v>161280</v>
      </c>
      <c r="AG498" s="448" t="s">
        <v>1073</v>
      </c>
      <c r="AH498" s="448"/>
      <c r="AI498" s="454" t="s">
        <v>2488</v>
      </c>
      <c r="AJ498" s="448" t="s">
        <v>1397</v>
      </c>
      <c r="AK498" s="461" t="s">
        <v>1149</v>
      </c>
      <c r="AL498" s="448">
        <v>77040</v>
      </c>
      <c r="AM498" s="448" t="s">
        <v>52</v>
      </c>
      <c r="AN498" s="448" t="s">
        <v>1076</v>
      </c>
      <c r="AO498" s="448"/>
      <c r="AP498" s="455"/>
      <c r="AQ498" s="455" t="s">
        <v>37</v>
      </c>
      <c r="AR498" s="455"/>
      <c r="AS498" s="456"/>
      <c r="AT498" s="456"/>
      <c r="AU498" s="469"/>
      <c r="AV498" s="449"/>
    </row>
    <row r="499" spans="1:48">
      <c r="A499" s="447"/>
      <c r="B499" s="467">
        <v>44522</v>
      </c>
      <c r="C499" s="447"/>
      <c r="D499" s="466" t="s">
        <v>2368</v>
      </c>
      <c r="E499" s="465" t="s">
        <v>2781</v>
      </c>
      <c r="F499" s="465"/>
      <c r="G499" s="465">
        <v>2022</v>
      </c>
      <c r="H499" s="465" t="s">
        <v>1699</v>
      </c>
      <c r="I499" s="466" t="s">
        <v>1699</v>
      </c>
      <c r="J499" s="479"/>
      <c r="K499" s="477" t="s">
        <v>4652</v>
      </c>
      <c r="L499" s="465" t="s">
        <v>2505</v>
      </c>
      <c r="M499" s="478">
        <v>44509</v>
      </c>
      <c r="N499" s="478">
        <v>44571</v>
      </c>
      <c r="O499" s="478"/>
      <c r="P499" s="483"/>
      <c r="Q499" s="479"/>
      <c r="R499" s="479"/>
      <c r="S499" s="465" t="s">
        <v>1580</v>
      </c>
      <c r="T499" s="465">
        <v>60</v>
      </c>
      <c r="U499" s="484">
        <v>49401140</v>
      </c>
      <c r="V499" s="465" t="s">
        <v>973</v>
      </c>
      <c r="W499" s="465">
        <v>400</v>
      </c>
      <c r="X499" s="480">
        <v>768</v>
      </c>
      <c r="Y499" s="539">
        <f t="shared" si="21"/>
        <v>307200</v>
      </c>
      <c r="Z499" s="449">
        <v>0.52500000000000002</v>
      </c>
      <c r="AA499" s="681">
        <f t="shared" si="22"/>
        <v>161280</v>
      </c>
      <c r="AB499" s="451"/>
      <c r="AC499" s="452">
        <v>0</v>
      </c>
      <c r="AD499" s="460"/>
      <c r="AE499" s="453"/>
      <c r="AF499" s="695">
        <f t="shared" si="23"/>
        <v>161280</v>
      </c>
      <c r="AG499" s="448" t="s">
        <v>1073</v>
      </c>
      <c r="AH499" s="448"/>
      <c r="AI499" s="454" t="s">
        <v>2488</v>
      </c>
      <c r="AJ499" s="448" t="s">
        <v>2412</v>
      </c>
      <c r="AK499" s="461" t="s">
        <v>1408</v>
      </c>
      <c r="AL499" s="448">
        <v>89120</v>
      </c>
      <c r="AM499" s="448" t="s">
        <v>52</v>
      </c>
      <c r="AN499" s="448"/>
      <c r="AO499" s="448"/>
      <c r="AP499" s="455"/>
      <c r="AQ499" s="455" t="s">
        <v>37</v>
      </c>
      <c r="AR499" s="455"/>
      <c r="AS499" s="456"/>
      <c r="AT499" s="456"/>
      <c r="AU499" s="469"/>
      <c r="AV499" s="449"/>
    </row>
    <row r="500" spans="1:48">
      <c r="A500" s="447"/>
      <c r="B500" s="467">
        <v>44557</v>
      </c>
      <c r="C500" s="447"/>
      <c r="D500" s="466" t="s">
        <v>2368</v>
      </c>
      <c r="E500" s="465" t="s">
        <v>2781</v>
      </c>
      <c r="F500" s="465"/>
      <c r="G500" s="465">
        <v>2022</v>
      </c>
      <c r="H500" s="465" t="s">
        <v>1699</v>
      </c>
      <c r="I500" s="466" t="s">
        <v>1699</v>
      </c>
      <c r="J500" s="479"/>
      <c r="K500" s="477" t="s">
        <v>4653</v>
      </c>
      <c r="L500" s="465" t="s">
        <v>2505</v>
      </c>
      <c r="M500" s="478">
        <v>44545</v>
      </c>
      <c r="N500" s="478">
        <v>44809</v>
      </c>
      <c r="O500" s="478"/>
      <c r="P500" s="483"/>
      <c r="Q500" s="479"/>
      <c r="R500" s="479"/>
      <c r="S500" s="465" t="s">
        <v>1580</v>
      </c>
      <c r="T500" s="465">
        <v>60</v>
      </c>
      <c r="U500" s="484">
        <v>49401140</v>
      </c>
      <c r="V500" s="465" t="s">
        <v>2529</v>
      </c>
      <c r="W500" s="465">
        <v>400</v>
      </c>
      <c r="X500" s="480">
        <v>768</v>
      </c>
      <c r="Y500" s="539">
        <f t="shared" si="21"/>
        <v>307200</v>
      </c>
      <c r="Z500" s="449">
        <v>0.52500000000000002</v>
      </c>
      <c r="AA500" s="681">
        <f t="shared" si="22"/>
        <v>161280</v>
      </c>
      <c r="AB500" s="451"/>
      <c r="AC500" s="452">
        <v>0</v>
      </c>
      <c r="AD500" s="460"/>
      <c r="AE500" s="453"/>
      <c r="AF500" s="695">
        <f t="shared" si="23"/>
        <v>161280</v>
      </c>
      <c r="AG500" s="448" t="s">
        <v>1073</v>
      </c>
      <c r="AH500" s="448"/>
      <c r="AI500" s="454" t="s">
        <v>2488</v>
      </c>
      <c r="AJ500" s="448" t="s">
        <v>2412</v>
      </c>
      <c r="AK500" s="461" t="s">
        <v>1408</v>
      </c>
      <c r="AL500" s="448">
        <v>89120</v>
      </c>
      <c r="AM500" s="448" t="s">
        <v>52</v>
      </c>
      <c r="AN500" s="448" t="s">
        <v>1076</v>
      </c>
      <c r="AO500" s="448"/>
      <c r="AP500" s="455"/>
      <c r="AQ500" s="455" t="s">
        <v>37</v>
      </c>
      <c r="AR500" s="455"/>
      <c r="AS500" s="456"/>
      <c r="AT500" s="456"/>
      <c r="AU500" s="469"/>
      <c r="AV500" s="449"/>
    </row>
    <row r="501" spans="1:48">
      <c r="A501" s="447"/>
      <c r="B501" s="467">
        <v>44557</v>
      </c>
      <c r="C501" s="447"/>
      <c r="D501" s="466" t="s">
        <v>2368</v>
      </c>
      <c r="E501" s="465" t="s">
        <v>2781</v>
      </c>
      <c r="F501" s="465"/>
      <c r="G501" s="465">
        <v>2022</v>
      </c>
      <c r="H501" s="465" t="s">
        <v>1699</v>
      </c>
      <c r="I501" s="466" t="s">
        <v>1699</v>
      </c>
      <c r="J501" s="479"/>
      <c r="K501" s="477" t="s">
        <v>4654</v>
      </c>
      <c r="L501" s="465" t="s">
        <v>2505</v>
      </c>
      <c r="M501" s="478">
        <v>44545</v>
      </c>
      <c r="N501" s="478">
        <v>44839</v>
      </c>
      <c r="O501" s="478"/>
      <c r="P501" s="483"/>
      <c r="Q501" s="479"/>
      <c r="R501" s="479"/>
      <c r="S501" s="465" t="s">
        <v>1580</v>
      </c>
      <c r="T501" s="465">
        <v>60</v>
      </c>
      <c r="U501" s="484">
        <v>49401140</v>
      </c>
      <c r="V501" s="465" t="s">
        <v>2529</v>
      </c>
      <c r="W501" s="465">
        <v>400</v>
      </c>
      <c r="X501" s="480">
        <v>768</v>
      </c>
      <c r="Y501" s="539">
        <f t="shared" si="21"/>
        <v>307200</v>
      </c>
      <c r="Z501" s="449">
        <v>0.52500000000000002</v>
      </c>
      <c r="AA501" s="681">
        <f t="shared" si="22"/>
        <v>161280</v>
      </c>
      <c r="AB501" s="451"/>
      <c r="AC501" s="452">
        <v>0</v>
      </c>
      <c r="AD501" s="460"/>
      <c r="AE501" s="453"/>
      <c r="AF501" s="695">
        <f t="shared" si="23"/>
        <v>161280</v>
      </c>
      <c r="AG501" s="448" t="s">
        <v>1073</v>
      </c>
      <c r="AH501" s="448"/>
      <c r="AI501" s="454" t="s">
        <v>2488</v>
      </c>
      <c r="AJ501" s="448" t="s">
        <v>2412</v>
      </c>
      <c r="AK501" s="461" t="s">
        <v>1408</v>
      </c>
      <c r="AL501" s="448">
        <v>89120</v>
      </c>
      <c r="AM501" s="448" t="s">
        <v>52</v>
      </c>
      <c r="AN501" s="448" t="s">
        <v>1076</v>
      </c>
      <c r="AO501" s="448"/>
      <c r="AP501" s="455"/>
      <c r="AQ501" s="455" t="s">
        <v>37</v>
      </c>
      <c r="AR501" s="455"/>
      <c r="AS501" s="456"/>
      <c r="AT501" s="456"/>
      <c r="AU501" s="469"/>
      <c r="AV501" s="449"/>
    </row>
    <row r="502" spans="1:48">
      <c r="A502" s="447"/>
      <c r="B502" s="467">
        <v>44557</v>
      </c>
      <c r="C502" s="447"/>
      <c r="D502" s="466" t="s">
        <v>2368</v>
      </c>
      <c r="E502" s="465" t="s">
        <v>2781</v>
      </c>
      <c r="F502" s="465"/>
      <c r="G502" s="465">
        <v>2022</v>
      </c>
      <c r="H502" s="465" t="s">
        <v>1699</v>
      </c>
      <c r="I502" s="466" t="s">
        <v>1699</v>
      </c>
      <c r="J502" s="479"/>
      <c r="K502" s="477" t="s">
        <v>4655</v>
      </c>
      <c r="L502" s="465" t="s">
        <v>2505</v>
      </c>
      <c r="M502" s="478">
        <v>44545</v>
      </c>
      <c r="N502" s="478">
        <v>44870</v>
      </c>
      <c r="O502" s="478"/>
      <c r="P502" s="483"/>
      <c r="Q502" s="479"/>
      <c r="R502" s="479"/>
      <c r="S502" s="465" t="s">
        <v>1580</v>
      </c>
      <c r="T502" s="465">
        <v>60</v>
      </c>
      <c r="U502" s="484">
        <v>49401140</v>
      </c>
      <c r="V502" s="465" t="s">
        <v>2529</v>
      </c>
      <c r="W502" s="465">
        <v>400</v>
      </c>
      <c r="X502" s="480">
        <v>768</v>
      </c>
      <c r="Y502" s="539">
        <f t="shared" si="21"/>
        <v>307200</v>
      </c>
      <c r="Z502" s="449">
        <v>0.52500000000000002</v>
      </c>
      <c r="AA502" s="681">
        <f t="shared" si="22"/>
        <v>161280</v>
      </c>
      <c r="AB502" s="451"/>
      <c r="AC502" s="452">
        <v>0</v>
      </c>
      <c r="AD502" s="460"/>
      <c r="AE502" s="453"/>
      <c r="AF502" s="695">
        <f t="shared" si="23"/>
        <v>161280</v>
      </c>
      <c r="AG502" s="448" t="s">
        <v>1073</v>
      </c>
      <c r="AH502" s="448"/>
      <c r="AI502" s="454" t="s">
        <v>2488</v>
      </c>
      <c r="AJ502" s="448" t="s">
        <v>2412</v>
      </c>
      <c r="AK502" s="461" t="s">
        <v>1408</v>
      </c>
      <c r="AL502" s="448">
        <v>89120</v>
      </c>
      <c r="AM502" s="448" t="s">
        <v>52</v>
      </c>
      <c r="AN502" s="448" t="s">
        <v>1076</v>
      </c>
      <c r="AO502" s="448"/>
      <c r="AP502" s="455"/>
      <c r="AQ502" s="455" t="s">
        <v>37</v>
      </c>
      <c r="AR502" s="455"/>
      <c r="AS502" s="456"/>
      <c r="AT502" s="456"/>
      <c r="AU502" s="469"/>
      <c r="AV502" s="449"/>
    </row>
    <row r="503" spans="1:48">
      <c r="A503" s="447"/>
      <c r="B503" s="467"/>
      <c r="C503" s="447"/>
      <c r="D503" s="466" t="s">
        <v>2368</v>
      </c>
      <c r="E503" s="465" t="s">
        <v>2781</v>
      </c>
      <c r="F503" s="465"/>
      <c r="G503" s="465">
        <v>2022</v>
      </c>
      <c r="H503" s="465" t="s">
        <v>1699</v>
      </c>
      <c r="I503" s="466" t="s">
        <v>1699</v>
      </c>
      <c r="J503" s="479"/>
      <c r="K503" s="477" t="s">
        <v>4656</v>
      </c>
      <c r="L503" s="465" t="s">
        <v>2505</v>
      </c>
      <c r="M503" s="478">
        <v>44545</v>
      </c>
      <c r="N503" s="478">
        <v>44809</v>
      </c>
      <c r="O503" s="478"/>
      <c r="P503" s="483"/>
      <c r="Q503" s="479"/>
      <c r="R503" s="479"/>
      <c r="S503" s="465" t="s">
        <v>1580</v>
      </c>
      <c r="T503" s="465">
        <v>60</v>
      </c>
      <c r="U503" s="484">
        <v>49401140</v>
      </c>
      <c r="V503" s="465" t="s">
        <v>973</v>
      </c>
      <c r="W503" s="465">
        <v>400</v>
      </c>
      <c r="X503" s="480">
        <v>768</v>
      </c>
      <c r="Y503" s="539">
        <f t="shared" si="21"/>
        <v>307200</v>
      </c>
      <c r="Z503" s="449">
        <v>0.52500000000000002</v>
      </c>
      <c r="AA503" s="681">
        <f t="shared" si="22"/>
        <v>161280</v>
      </c>
      <c r="AB503" s="451"/>
      <c r="AC503" s="452">
        <v>0</v>
      </c>
      <c r="AD503" s="460"/>
      <c r="AE503" s="453"/>
      <c r="AF503" s="695">
        <f t="shared" si="23"/>
        <v>161280</v>
      </c>
      <c r="AG503" s="448" t="s">
        <v>1073</v>
      </c>
      <c r="AH503" s="448"/>
      <c r="AI503" s="454">
        <v>60</v>
      </c>
      <c r="AJ503" s="448" t="s">
        <v>2399</v>
      </c>
      <c r="AK503" s="461" t="s">
        <v>50</v>
      </c>
      <c r="AL503" s="448">
        <v>90620</v>
      </c>
      <c r="AM503" s="448" t="s">
        <v>52</v>
      </c>
      <c r="AN503" s="448"/>
      <c r="AO503" s="448"/>
      <c r="AP503" s="455"/>
      <c r="AQ503" s="455" t="s">
        <v>37</v>
      </c>
      <c r="AR503" s="455"/>
      <c r="AS503" s="456"/>
      <c r="AT503" s="456"/>
      <c r="AU503" s="469"/>
      <c r="AV503" s="449"/>
    </row>
    <row r="504" spans="1:48">
      <c r="A504" s="447"/>
      <c r="B504" s="467"/>
      <c r="C504" s="447"/>
      <c r="D504" s="466" t="s">
        <v>2368</v>
      </c>
      <c r="E504" s="465" t="s">
        <v>2781</v>
      </c>
      <c r="F504" s="465"/>
      <c r="G504" s="465">
        <v>2022</v>
      </c>
      <c r="H504" s="465" t="s">
        <v>1699</v>
      </c>
      <c r="I504" s="466" t="s">
        <v>1699</v>
      </c>
      <c r="J504" s="479"/>
      <c r="K504" s="477" t="s">
        <v>4657</v>
      </c>
      <c r="L504" s="465" t="s">
        <v>2505</v>
      </c>
      <c r="M504" s="478">
        <v>44545</v>
      </c>
      <c r="N504" s="478">
        <v>44900</v>
      </c>
      <c r="O504" s="478"/>
      <c r="P504" s="483"/>
      <c r="Q504" s="479"/>
      <c r="R504" s="479"/>
      <c r="S504" s="465" t="s">
        <v>1580</v>
      </c>
      <c r="T504" s="465">
        <v>60</v>
      </c>
      <c r="U504" s="484">
        <v>49401140</v>
      </c>
      <c r="V504" s="465" t="s">
        <v>973</v>
      </c>
      <c r="W504" s="465">
        <v>400</v>
      </c>
      <c r="X504" s="480">
        <v>768</v>
      </c>
      <c r="Y504" s="539">
        <f t="shared" si="21"/>
        <v>307200</v>
      </c>
      <c r="Z504" s="449">
        <v>0.52500000000000002</v>
      </c>
      <c r="AA504" s="681">
        <f t="shared" si="22"/>
        <v>161280</v>
      </c>
      <c r="AB504" s="451"/>
      <c r="AC504" s="452">
        <v>0</v>
      </c>
      <c r="AD504" s="460"/>
      <c r="AE504" s="453"/>
      <c r="AF504" s="695">
        <f t="shared" si="23"/>
        <v>161280</v>
      </c>
      <c r="AG504" s="448" t="s">
        <v>1073</v>
      </c>
      <c r="AH504" s="448"/>
      <c r="AI504" s="454">
        <v>60</v>
      </c>
      <c r="AJ504" s="448" t="s">
        <v>2399</v>
      </c>
      <c r="AK504" s="461" t="s">
        <v>50</v>
      </c>
      <c r="AL504" s="448">
        <v>90621</v>
      </c>
      <c r="AM504" s="448" t="s">
        <v>52</v>
      </c>
      <c r="AN504" s="448"/>
      <c r="AO504" s="448"/>
      <c r="AP504" s="455"/>
      <c r="AQ504" s="455" t="s">
        <v>37</v>
      </c>
      <c r="AR504" s="455"/>
      <c r="AS504" s="456"/>
      <c r="AT504" s="456"/>
      <c r="AU504" s="469"/>
      <c r="AV504" s="449"/>
    </row>
    <row r="505" spans="1:48">
      <c r="A505" s="447"/>
      <c r="B505" s="467"/>
      <c r="C505" s="447"/>
      <c r="D505" s="466" t="s">
        <v>2368</v>
      </c>
      <c r="E505" s="465" t="s">
        <v>2781</v>
      </c>
      <c r="F505" s="465"/>
      <c r="G505" s="465">
        <v>2022</v>
      </c>
      <c r="H505" s="465" t="s">
        <v>1699</v>
      </c>
      <c r="I505" s="466" t="s">
        <v>1699</v>
      </c>
      <c r="J505" s="479"/>
      <c r="K505" s="477" t="s">
        <v>4658</v>
      </c>
      <c r="L505" s="465" t="s">
        <v>2505</v>
      </c>
      <c r="M505" s="478">
        <v>44545</v>
      </c>
      <c r="N505" s="478">
        <v>44888</v>
      </c>
      <c r="O505" s="478"/>
      <c r="P505" s="483"/>
      <c r="Q505" s="479"/>
      <c r="R505" s="479"/>
      <c r="S505" s="465" t="s">
        <v>1580</v>
      </c>
      <c r="T505" s="465">
        <v>60</v>
      </c>
      <c r="U505" s="484">
        <v>49401140</v>
      </c>
      <c r="V505" s="465" t="s">
        <v>973</v>
      </c>
      <c r="W505" s="465">
        <v>400</v>
      </c>
      <c r="X505" s="480">
        <v>768</v>
      </c>
      <c r="Y505" s="539">
        <f t="shared" si="21"/>
        <v>307200</v>
      </c>
      <c r="Z505" s="449">
        <v>0.52500000000000002</v>
      </c>
      <c r="AA505" s="681">
        <f t="shared" si="22"/>
        <v>161280</v>
      </c>
      <c r="AB505" s="451"/>
      <c r="AC505" s="452">
        <v>0</v>
      </c>
      <c r="AD505" s="460"/>
      <c r="AE505" s="453"/>
      <c r="AF505" s="695">
        <f t="shared" si="23"/>
        <v>161280</v>
      </c>
      <c r="AG505" s="448" t="s">
        <v>1073</v>
      </c>
      <c r="AH505" s="448"/>
      <c r="AI505" s="454">
        <v>60</v>
      </c>
      <c r="AJ505" s="448" t="s">
        <v>2518</v>
      </c>
      <c r="AK505" s="461" t="s">
        <v>1138</v>
      </c>
      <c r="AL505" s="448">
        <v>85008</v>
      </c>
      <c r="AM505" s="448" t="s">
        <v>52</v>
      </c>
      <c r="AN505" s="448"/>
      <c r="AO505" s="448"/>
      <c r="AP505" s="455"/>
      <c r="AQ505" s="455" t="s">
        <v>37</v>
      </c>
      <c r="AR505" s="455"/>
      <c r="AS505" s="456"/>
      <c r="AT505" s="456"/>
      <c r="AU505" s="469"/>
      <c r="AV505" s="449"/>
    </row>
    <row r="506" spans="1:48">
      <c r="A506" s="447"/>
      <c r="B506" s="467"/>
      <c r="C506" s="447"/>
      <c r="D506" s="466" t="s">
        <v>2368</v>
      </c>
      <c r="E506" s="465" t="s">
        <v>2781</v>
      </c>
      <c r="F506" s="465"/>
      <c r="G506" s="465">
        <v>2022</v>
      </c>
      <c r="H506" s="465" t="s">
        <v>1699</v>
      </c>
      <c r="I506" s="466" t="s">
        <v>1699</v>
      </c>
      <c r="J506" s="479"/>
      <c r="K506" s="477" t="s">
        <v>4659</v>
      </c>
      <c r="L506" s="465" t="s">
        <v>2505</v>
      </c>
      <c r="M506" s="478">
        <v>44545</v>
      </c>
      <c r="N506" s="478">
        <v>44849</v>
      </c>
      <c r="O506" s="478"/>
      <c r="P506" s="483"/>
      <c r="Q506" s="479"/>
      <c r="R506" s="479"/>
      <c r="S506" s="465" t="s">
        <v>1580</v>
      </c>
      <c r="T506" s="465">
        <v>60</v>
      </c>
      <c r="U506" s="484"/>
      <c r="V506" s="465" t="s">
        <v>1231</v>
      </c>
      <c r="W506" s="465">
        <v>360</v>
      </c>
      <c r="X506" s="480">
        <v>832</v>
      </c>
      <c r="Y506" s="539">
        <f t="shared" si="21"/>
        <v>299520</v>
      </c>
      <c r="Z506" s="449">
        <v>0.78999999999999992</v>
      </c>
      <c r="AA506" s="681">
        <f t="shared" si="22"/>
        <v>236620.79999999999</v>
      </c>
      <c r="AB506" s="451"/>
      <c r="AC506" s="452">
        <v>0</v>
      </c>
      <c r="AD506" s="460"/>
      <c r="AE506" s="453"/>
      <c r="AF506" s="695">
        <f t="shared" si="23"/>
        <v>236620.79999999999</v>
      </c>
      <c r="AG506" s="448" t="s">
        <v>1073</v>
      </c>
      <c r="AH506" s="448"/>
      <c r="AI506" s="454">
        <v>60</v>
      </c>
      <c r="AJ506" s="448" t="s">
        <v>2507</v>
      </c>
      <c r="AK506" s="461" t="s">
        <v>1854</v>
      </c>
      <c r="AL506" s="448">
        <v>97210</v>
      </c>
      <c r="AM506" s="448" t="s">
        <v>52</v>
      </c>
      <c r="AN506" s="448"/>
      <c r="AO506" s="448"/>
      <c r="AP506" s="455"/>
      <c r="AQ506" s="455" t="s">
        <v>37</v>
      </c>
      <c r="AR506" s="455"/>
      <c r="AS506" s="456"/>
      <c r="AT506" s="456"/>
      <c r="AU506" s="469"/>
      <c r="AV506" s="449"/>
    </row>
    <row r="507" spans="1:48">
      <c r="A507" s="447"/>
      <c r="B507" s="467"/>
      <c r="C507" s="447"/>
      <c r="D507" s="466" t="s">
        <v>2368</v>
      </c>
      <c r="E507" s="465" t="s">
        <v>2781</v>
      </c>
      <c r="F507" s="465"/>
      <c r="G507" s="465">
        <v>2022</v>
      </c>
      <c r="H507" s="465" t="s">
        <v>1699</v>
      </c>
      <c r="I507" s="466" t="s">
        <v>1699</v>
      </c>
      <c r="J507" s="479"/>
      <c r="K507" s="477" t="s">
        <v>4660</v>
      </c>
      <c r="L507" s="465" t="s">
        <v>2505</v>
      </c>
      <c r="M507" s="478">
        <v>44545</v>
      </c>
      <c r="N507" s="478">
        <v>44602</v>
      </c>
      <c r="O507" s="478"/>
      <c r="P507" s="483"/>
      <c r="Q507" s="479"/>
      <c r="R507" s="479"/>
      <c r="S507" s="465" t="s">
        <v>1580</v>
      </c>
      <c r="T507" s="465">
        <v>60</v>
      </c>
      <c r="U507" s="484"/>
      <c r="V507" s="465" t="s">
        <v>1231</v>
      </c>
      <c r="W507" s="465">
        <v>360</v>
      </c>
      <c r="X507" s="480">
        <v>832</v>
      </c>
      <c r="Y507" s="539">
        <f t="shared" si="21"/>
        <v>299520</v>
      </c>
      <c r="Z507" s="449">
        <v>0.78999999999999992</v>
      </c>
      <c r="AA507" s="681">
        <f t="shared" si="22"/>
        <v>236620.79999999999</v>
      </c>
      <c r="AB507" s="451"/>
      <c r="AC507" s="452">
        <v>0</v>
      </c>
      <c r="AD507" s="460"/>
      <c r="AE507" s="453"/>
      <c r="AF507" s="695">
        <f t="shared" si="23"/>
        <v>236620.79999999999</v>
      </c>
      <c r="AG507" s="448" t="s">
        <v>1073</v>
      </c>
      <c r="AH507" s="448"/>
      <c r="AI507" s="454">
        <v>61</v>
      </c>
      <c r="AJ507" s="448" t="s">
        <v>2507</v>
      </c>
      <c r="AK507" s="461" t="s">
        <v>1854</v>
      </c>
      <c r="AL507" s="448">
        <v>97211</v>
      </c>
      <c r="AM507" s="448" t="s">
        <v>52</v>
      </c>
      <c r="AN507" s="448"/>
      <c r="AO507" s="448"/>
      <c r="AP507" s="455"/>
      <c r="AQ507" s="455" t="s">
        <v>37</v>
      </c>
      <c r="AR507" s="455"/>
      <c r="AS507" s="456"/>
      <c r="AT507" s="456"/>
      <c r="AU507" s="469"/>
      <c r="AV507" s="449"/>
    </row>
    <row r="508" spans="1:48">
      <c r="A508" s="447"/>
      <c r="B508" s="467">
        <v>44522</v>
      </c>
      <c r="C508" s="447"/>
      <c r="D508" s="466" t="s">
        <v>2368</v>
      </c>
      <c r="E508" s="465" t="s">
        <v>2781</v>
      </c>
      <c r="F508" s="465"/>
      <c r="G508" s="465">
        <v>2022</v>
      </c>
      <c r="H508" s="465" t="s">
        <v>1699</v>
      </c>
      <c r="I508" s="466" t="s">
        <v>1699</v>
      </c>
      <c r="J508" s="479"/>
      <c r="K508" s="477" t="s">
        <v>4661</v>
      </c>
      <c r="L508" s="465" t="s">
        <v>2505</v>
      </c>
      <c r="M508" s="478">
        <v>44518</v>
      </c>
      <c r="N508" s="478">
        <v>44721</v>
      </c>
      <c r="O508" s="478"/>
      <c r="P508" s="483"/>
      <c r="Q508" s="479"/>
      <c r="R508" s="479"/>
      <c r="S508" s="465" t="s">
        <v>1580</v>
      </c>
      <c r="T508" s="465">
        <v>60</v>
      </c>
      <c r="U508" s="484">
        <v>49401140</v>
      </c>
      <c r="V508" s="465" t="s">
        <v>973</v>
      </c>
      <c r="W508" s="465">
        <v>400</v>
      </c>
      <c r="X508" s="480">
        <v>768</v>
      </c>
      <c r="Y508" s="539">
        <f t="shared" si="21"/>
        <v>307200</v>
      </c>
      <c r="Z508" s="449">
        <v>0.55500000000000005</v>
      </c>
      <c r="AA508" s="681">
        <f t="shared" si="22"/>
        <v>170496.00000000003</v>
      </c>
      <c r="AB508" s="451"/>
      <c r="AC508" s="452">
        <v>0</v>
      </c>
      <c r="AD508" s="460"/>
      <c r="AE508" s="453"/>
      <c r="AF508" s="695">
        <f t="shared" si="23"/>
        <v>170496.00000000003</v>
      </c>
      <c r="AG508" s="448" t="s">
        <v>1073</v>
      </c>
      <c r="AH508" s="448"/>
      <c r="AI508" s="454" t="s">
        <v>2488</v>
      </c>
      <c r="AJ508" s="448" t="s">
        <v>2430</v>
      </c>
      <c r="AK508" s="461" t="s">
        <v>1149</v>
      </c>
      <c r="AL508" s="448">
        <v>75063</v>
      </c>
      <c r="AM508" s="448" t="s">
        <v>52</v>
      </c>
      <c r="AN508" s="448"/>
      <c r="AO508" s="448"/>
      <c r="AP508" s="455"/>
      <c r="AQ508" s="455"/>
      <c r="AR508" s="455"/>
      <c r="AS508" s="456"/>
      <c r="AT508" s="456"/>
      <c r="AU508" s="469"/>
      <c r="AV508" s="449"/>
    </row>
    <row r="509" spans="1:48">
      <c r="A509" s="447"/>
      <c r="B509" s="467">
        <v>44522</v>
      </c>
      <c r="C509" s="447"/>
      <c r="D509" s="466" t="s">
        <v>2368</v>
      </c>
      <c r="E509" s="465" t="s">
        <v>2781</v>
      </c>
      <c r="F509" s="465"/>
      <c r="G509" s="465">
        <v>2022</v>
      </c>
      <c r="H509" s="465" t="s">
        <v>1699</v>
      </c>
      <c r="I509" s="466" t="s">
        <v>1699</v>
      </c>
      <c r="J509" s="479"/>
      <c r="K509" s="477" t="s">
        <v>4662</v>
      </c>
      <c r="L509" s="465" t="s">
        <v>2505</v>
      </c>
      <c r="M509" s="478">
        <v>44505</v>
      </c>
      <c r="N509" s="478">
        <v>44722</v>
      </c>
      <c r="O509" s="478"/>
      <c r="P509" s="483"/>
      <c r="Q509" s="479"/>
      <c r="R509" s="479"/>
      <c r="S509" s="465" t="s">
        <v>1580</v>
      </c>
      <c r="T509" s="465">
        <v>60</v>
      </c>
      <c r="U509" s="484">
        <v>49401140</v>
      </c>
      <c r="V509" s="465" t="s">
        <v>2529</v>
      </c>
      <c r="W509" s="465">
        <v>400</v>
      </c>
      <c r="X509" s="480">
        <v>768</v>
      </c>
      <c r="Y509" s="539">
        <f t="shared" si="21"/>
        <v>307200</v>
      </c>
      <c r="Z509" s="449">
        <v>0.55500000000000005</v>
      </c>
      <c r="AA509" s="681">
        <f t="shared" si="22"/>
        <v>170496.00000000003</v>
      </c>
      <c r="AB509" s="451"/>
      <c r="AC509" s="452">
        <v>0</v>
      </c>
      <c r="AD509" s="460"/>
      <c r="AE509" s="453"/>
      <c r="AF509" s="695">
        <f t="shared" si="23"/>
        <v>170496.00000000003</v>
      </c>
      <c r="AG509" s="448" t="s">
        <v>1073</v>
      </c>
      <c r="AH509" s="448"/>
      <c r="AI509" s="454" t="s">
        <v>2488</v>
      </c>
      <c r="AJ509" s="448" t="s">
        <v>1808</v>
      </c>
      <c r="AK509" s="461" t="s">
        <v>50</v>
      </c>
      <c r="AL509" s="448" t="s">
        <v>2023</v>
      </c>
      <c r="AM509" s="448" t="s">
        <v>52</v>
      </c>
      <c r="AN509" s="448"/>
      <c r="AO509" s="448"/>
      <c r="AP509" s="455"/>
      <c r="AQ509" s="455" t="s">
        <v>37</v>
      </c>
      <c r="AR509" s="455"/>
      <c r="AS509" s="456"/>
      <c r="AT509" s="456"/>
      <c r="AU509" s="469"/>
      <c r="AV509" s="449"/>
    </row>
    <row r="510" spans="1:48">
      <c r="A510" s="447"/>
      <c r="B510" s="467">
        <v>44522</v>
      </c>
      <c r="C510" s="447"/>
      <c r="D510" s="466" t="s">
        <v>2368</v>
      </c>
      <c r="E510" s="465" t="s">
        <v>2781</v>
      </c>
      <c r="F510" s="465"/>
      <c r="G510" s="465">
        <v>2022</v>
      </c>
      <c r="H510" s="465" t="s">
        <v>1699</v>
      </c>
      <c r="I510" s="466" t="s">
        <v>1699</v>
      </c>
      <c r="J510" s="479"/>
      <c r="K510" s="477" t="s">
        <v>4663</v>
      </c>
      <c r="L510" s="465" t="s">
        <v>2505</v>
      </c>
      <c r="M510" s="478">
        <v>44505</v>
      </c>
      <c r="N510" s="478">
        <v>44722</v>
      </c>
      <c r="O510" s="478"/>
      <c r="P510" s="483"/>
      <c r="Q510" s="479"/>
      <c r="R510" s="479"/>
      <c r="S510" s="465" t="s">
        <v>1580</v>
      </c>
      <c r="T510" s="465">
        <v>60</v>
      </c>
      <c r="U510" s="484">
        <v>49401140</v>
      </c>
      <c r="V510" s="465" t="s">
        <v>973</v>
      </c>
      <c r="W510" s="465">
        <v>400</v>
      </c>
      <c r="X510" s="480">
        <v>768</v>
      </c>
      <c r="Y510" s="539">
        <f t="shared" si="21"/>
        <v>307200</v>
      </c>
      <c r="Z510" s="449">
        <v>0.55500000000000005</v>
      </c>
      <c r="AA510" s="681">
        <f t="shared" si="22"/>
        <v>170496.00000000003</v>
      </c>
      <c r="AB510" s="451"/>
      <c r="AC510" s="452">
        <v>0</v>
      </c>
      <c r="AD510" s="460"/>
      <c r="AE510" s="453"/>
      <c r="AF510" s="695">
        <f t="shared" si="23"/>
        <v>170496.00000000003</v>
      </c>
      <c r="AG510" s="448" t="s">
        <v>1073</v>
      </c>
      <c r="AH510" s="448"/>
      <c r="AI510" s="454" t="s">
        <v>2488</v>
      </c>
      <c r="AJ510" s="448" t="s">
        <v>2518</v>
      </c>
      <c r="AK510" s="461" t="s">
        <v>1138</v>
      </c>
      <c r="AL510" s="448" t="s">
        <v>2629</v>
      </c>
      <c r="AM510" s="448" t="s">
        <v>52</v>
      </c>
      <c r="AN510" s="448"/>
      <c r="AO510" s="448"/>
      <c r="AP510" s="455"/>
      <c r="AQ510" s="455" t="s">
        <v>37</v>
      </c>
      <c r="AR510" s="455"/>
      <c r="AS510" s="456"/>
      <c r="AT510" s="456"/>
      <c r="AU510" s="469"/>
      <c r="AV510" s="449"/>
    </row>
    <row r="511" spans="1:48">
      <c r="A511" s="447"/>
      <c r="B511" s="467">
        <v>44599</v>
      </c>
      <c r="C511" s="447"/>
      <c r="D511" s="466" t="s">
        <v>2368</v>
      </c>
      <c r="E511" s="465" t="s">
        <v>2781</v>
      </c>
      <c r="F511" s="465"/>
      <c r="G511" s="465">
        <v>2022</v>
      </c>
      <c r="H511" s="465" t="s">
        <v>1699</v>
      </c>
      <c r="I511" s="466" t="s">
        <v>1699</v>
      </c>
      <c r="J511" s="479"/>
      <c r="K511" s="477" t="s">
        <v>4664</v>
      </c>
      <c r="L511" s="465" t="s">
        <v>2505</v>
      </c>
      <c r="M511" s="478">
        <v>44596</v>
      </c>
      <c r="N511" s="478">
        <v>44722</v>
      </c>
      <c r="O511" s="478"/>
      <c r="P511" s="483"/>
      <c r="Q511" s="479"/>
      <c r="R511" s="479"/>
      <c r="S511" s="465" t="s">
        <v>1580</v>
      </c>
      <c r="T511" s="465">
        <v>60</v>
      </c>
      <c r="U511" s="484">
        <v>49403140</v>
      </c>
      <c r="V511" s="465" t="s">
        <v>973</v>
      </c>
      <c r="W511" s="465">
        <v>400</v>
      </c>
      <c r="X511" s="480">
        <v>768</v>
      </c>
      <c r="Y511" s="539">
        <f t="shared" si="21"/>
        <v>307200</v>
      </c>
      <c r="Z511" s="449">
        <v>0.55500000000000005</v>
      </c>
      <c r="AA511" s="681">
        <f t="shared" si="22"/>
        <v>170496.00000000003</v>
      </c>
      <c r="AB511" s="451"/>
      <c r="AC511" s="452">
        <v>0</v>
      </c>
      <c r="AD511" s="460"/>
      <c r="AE511" s="453"/>
      <c r="AF511" s="695">
        <f t="shared" si="23"/>
        <v>170496.00000000003</v>
      </c>
      <c r="AG511" s="448" t="s">
        <v>1073</v>
      </c>
      <c r="AH511" s="448"/>
      <c r="AI511" s="454" t="s">
        <v>4665</v>
      </c>
      <c r="AJ511" s="448" t="s">
        <v>2560</v>
      </c>
      <c r="AK511" s="461" t="s">
        <v>1149</v>
      </c>
      <c r="AL511" s="448">
        <v>75070</v>
      </c>
      <c r="AM511" s="448" t="s">
        <v>52</v>
      </c>
      <c r="AN511" s="448"/>
      <c r="AO511" s="448"/>
      <c r="AP511" s="455"/>
      <c r="AQ511" s="455" t="s">
        <v>37</v>
      </c>
      <c r="AR511" s="455"/>
      <c r="AS511" s="456"/>
      <c r="AT511" s="456"/>
      <c r="AU511" s="469"/>
      <c r="AV511" s="449"/>
    </row>
    <row r="512" spans="1:48">
      <c r="A512" s="447"/>
      <c r="B512" s="467">
        <v>44599</v>
      </c>
      <c r="C512" s="447"/>
      <c r="D512" s="466" t="s">
        <v>2368</v>
      </c>
      <c r="E512" s="465" t="s">
        <v>2781</v>
      </c>
      <c r="F512" s="465"/>
      <c r="G512" s="465">
        <v>2022</v>
      </c>
      <c r="H512" s="465" t="s">
        <v>1699</v>
      </c>
      <c r="I512" s="466" t="s">
        <v>1699</v>
      </c>
      <c r="J512" s="479"/>
      <c r="K512" s="477" t="s">
        <v>4666</v>
      </c>
      <c r="L512" s="465" t="s">
        <v>2505</v>
      </c>
      <c r="M512" s="478">
        <v>44596</v>
      </c>
      <c r="N512" s="478">
        <v>44724</v>
      </c>
      <c r="O512" s="478"/>
      <c r="P512" s="483"/>
      <c r="Q512" s="479"/>
      <c r="R512" s="479"/>
      <c r="S512" s="465" t="s">
        <v>1580</v>
      </c>
      <c r="T512" s="465">
        <v>60</v>
      </c>
      <c r="U512" s="484">
        <v>49403140</v>
      </c>
      <c r="V512" s="465" t="s">
        <v>973</v>
      </c>
      <c r="W512" s="465">
        <v>400</v>
      </c>
      <c r="X512" s="480">
        <v>768</v>
      </c>
      <c r="Y512" s="539">
        <f t="shared" si="21"/>
        <v>307200</v>
      </c>
      <c r="Z512" s="449">
        <v>0.55500000000000005</v>
      </c>
      <c r="AA512" s="681">
        <f t="shared" si="22"/>
        <v>170496.00000000003</v>
      </c>
      <c r="AB512" s="451"/>
      <c r="AC512" s="452">
        <v>0</v>
      </c>
      <c r="AD512" s="460"/>
      <c r="AE512" s="453"/>
      <c r="AF512" s="695">
        <f t="shared" si="23"/>
        <v>170496.00000000003</v>
      </c>
      <c r="AG512" s="448" t="s">
        <v>1073</v>
      </c>
      <c r="AH512" s="448"/>
      <c r="AI512" s="454" t="s">
        <v>4667</v>
      </c>
      <c r="AJ512" s="448" t="s">
        <v>2560</v>
      </c>
      <c r="AK512" s="461" t="s">
        <v>1149</v>
      </c>
      <c r="AL512" s="448">
        <v>75071</v>
      </c>
      <c r="AM512" s="448" t="s">
        <v>52</v>
      </c>
      <c r="AN512" s="448"/>
      <c r="AO512" s="448"/>
      <c r="AP512" s="455"/>
      <c r="AQ512" s="455" t="s">
        <v>37</v>
      </c>
      <c r="AR512" s="455"/>
      <c r="AS512" s="456"/>
      <c r="AT512" s="456"/>
      <c r="AU512" s="469"/>
      <c r="AV512" s="449"/>
    </row>
    <row r="513" spans="1:48">
      <c r="A513" s="447"/>
      <c r="B513" s="467">
        <v>44522</v>
      </c>
      <c r="C513" s="447"/>
      <c r="D513" s="466" t="s">
        <v>2368</v>
      </c>
      <c r="E513" s="465" t="s">
        <v>2781</v>
      </c>
      <c r="F513" s="465"/>
      <c r="G513" s="465">
        <v>2022</v>
      </c>
      <c r="H513" s="465" t="s">
        <v>1699</v>
      </c>
      <c r="I513" s="466" t="s">
        <v>1699</v>
      </c>
      <c r="J513" s="479"/>
      <c r="K513" s="477" t="s">
        <v>4668</v>
      </c>
      <c r="L513" s="465" t="s">
        <v>2505</v>
      </c>
      <c r="M513" s="478">
        <v>44518</v>
      </c>
      <c r="N513" s="478">
        <v>44725</v>
      </c>
      <c r="O513" s="478"/>
      <c r="P513" s="483"/>
      <c r="Q513" s="479"/>
      <c r="R513" s="479"/>
      <c r="S513" s="465" t="s">
        <v>1580</v>
      </c>
      <c r="T513" s="465">
        <v>60</v>
      </c>
      <c r="U513" s="484">
        <v>49401140</v>
      </c>
      <c r="V513" s="465" t="s">
        <v>973</v>
      </c>
      <c r="W513" s="465">
        <v>400</v>
      </c>
      <c r="X513" s="480">
        <v>768</v>
      </c>
      <c r="Y513" s="539">
        <f t="shared" si="21"/>
        <v>307200</v>
      </c>
      <c r="Z513" s="449">
        <v>0.55500000000000005</v>
      </c>
      <c r="AA513" s="681">
        <f t="shared" si="22"/>
        <v>170496.00000000003</v>
      </c>
      <c r="AB513" s="451"/>
      <c r="AC513" s="452">
        <v>0</v>
      </c>
      <c r="AD513" s="460"/>
      <c r="AE513" s="453"/>
      <c r="AF513" s="695">
        <f t="shared" si="23"/>
        <v>170496.00000000003</v>
      </c>
      <c r="AG513" s="448" t="s">
        <v>1073</v>
      </c>
      <c r="AH513" s="448"/>
      <c r="AI513" s="454" t="s">
        <v>2488</v>
      </c>
      <c r="AJ513" s="448" t="s">
        <v>2430</v>
      </c>
      <c r="AK513" s="461" t="s">
        <v>1149</v>
      </c>
      <c r="AL513" s="448">
        <v>75063</v>
      </c>
      <c r="AM513" s="448" t="s">
        <v>52</v>
      </c>
      <c r="AN513" s="448"/>
      <c r="AO513" s="448"/>
      <c r="AP513" s="455"/>
      <c r="AQ513" s="455"/>
      <c r="AR513" s="455"/>
      <c r="AS513" s="456"/>
      <c r="AT513" s="456"/>
      <c r="AU513" s="469"/>
      <c r="AV513" s="449"/>
    </row>
    <row r="514" spans="1:48">
      <c r="A514" s="447"/>
      <c r="B514" s="467">
        <v>44557</v>
      </c>
      <c r="C514" s="447"/>
      <c r="D514" s="466" t="s">
        <v>2368</v>
      </c>
      <c r="E514" s="465" t="s">
        <v>2781</v>
      </c>
      <c r="F514" s="465"/>
      <c r="G514" s="465">
        <v>2022</v>
      </c>
      <c r="H514" s="465" t="s">
        <v>1699</v>
      </c>
      <c r="I514" s="466" t="s">
        <v>1699</v>
      </c>
      <c r="J514" s="479"/>
      <c r="K514" s="477" t="s">
        <v>4669</v>
      </c>
      <c r="L514" s="465" t="s">
        <v>2505</v>
      </c>
      <c r="M514" s="478">
        <v>44545</v>
      </c>
      <c r="N514" s="478">
        <v>44727</v>
      </c>
      <c r="O514" s="478"/>
      <c r="P514" s="483"/>
      <c r="Q514" s="479"/>
      <c r="R514" s="479"/>
      <c r="S514" s="465" t="s">
        <v>1580</v>
      </c>
      <c r="T514" s="465">
        <v>60</v>
      </c>
      <c r="U514" s="484">
        <v>49401140</v>
      </c>
      <c r="V514" s="465" t="s">
        <v>973</v>
      </c>
      <c r="W514" s="465">
        <v>400</v>
      </c>
      <c r="X514" s="480">
        <v>768</v>
      </c>
      <c r="Y514" s="539">
        <f t="shared" si="21"/>
        <v>307200</v>
      </c>
      <c r="Z514" s="449">
        <v>0.55500000000000005</v>
      </c>
      <c r="AA514" s="681">
        <f t="shared" si="22"/>
        <v>170496.00000000003</v>
      </c>
      <c r="AB514" s="451"/>
      <c r="AC514" s="452">
        <v>0</v>
      </c>
      <c r="AD514" s="460"/>
      <c r="AE514" s="453"/>
      <c r="AF514" s="695">
        <f t="shared" si="23"/>
        <v>170496.00000000003</v>
      </c>
      <c r="AG514" s="448" t="s">
        <v>1073</v>
      </c>
      <c r="AH514" s="448"/>
      <c r="AI514" s="454">
        <v>60</v>
      </c>
      <c r="AJ514" s="448" t="s">
        <v>2430</v>
      </c>
      <c r="AK514" s="461" t="s">
        <v>1149</v>
      </c>
      <c r="AL514" s="448">
        <v>75063</v>
      </c>
      <c r="AM514" s="448" t="s">
        <v>52</v>
      </c>
      <c r="AN514" s="448" t="s">
        <v>1076</v>
      </c>
      <c r="AO514" s="448"/>
      <c r="AP514" s="455"/>
      <c r="AQ514" s="455" t="s">
        <v>37</v>
      </c>
      <c r="AR514" s="455"/>
      <c r="AS514" s="456"/>
      <c r="AT514" s="456"/>
      <c r="AU514" s="469"/>
      <c r="AV514" s="449"/>
    </row>
    <row r="515" spans="1:48">
      <c r="A515" s="447"/>
      <c r="B515" s="467">
        <v>44522</v>
      </c>
      <c r="C515" s="447"/>
      <c r="D515" s="466" t="s">
        <v>2368</v>
      </c>
      <c r="E515" s="465" t="s">
        <v>2781</v>
      </c>
      <c r="F515" s="465"/>
      <c r="G515" s="465">
        <v>2022</v>
      </c>
      <c r="H515" s="465" t="s">
        <v>1699</v>
      </c>
      <c r="I515" s="466" t="s">
        <v>1699</v>
      </c>
      <c r="J515" s="479"/>
      <c r="K515" s="477" t="s">
        <v>4670</v>
      </c>
      <c r="L515" s="465" t="s">
        <v>2505</v>
      </c>
      <c r="M515" s="478">
        <v>44505</v>
      </c>
      <c r="N515" s="478">
        <v>44727</v>
      </c>
      <c r="O515" s="478"/>
      <c r="P515" s="483"/>
      <c r="Q515" s="479"/>
      <c r="R515" s="479"/>
      <c r="S515" s="465" t="s">
        <v>1580</v>
      </c>
      <c r="T515" s="465">
        <v>60</v>
      </c>
      <c r="U515" s="484">
        <v>49401140</v>
      </c>
      <c r="V515" s="465" t="s">
        <v>973</v>
      </c>
      <c r="W515" s="465">
        <v>400</v>
      </c>
      <c r="X515" s="480">
        <v>768</v>
      </c>
      <c r="Y515" s="539">
        <f t="shared" si="21"/>
        <v>307200</v>
      </c>
      <c r="Z515" s="449">
        <v>0.55500000000000005</v>
      </c>
      <c r="AA515" s="681">
        <f t="shared" si="22"/>
        <v>170496.00000000003</v>
      </c>
      <c r="AB515" s="451"/>
      <c r="AC515" s="452">
        <v>0</v>
      </c>
      <c r="AD515" s="460"/>
      <c r="AE515" s="453"/>
      <c r="AF515" s="695">
        <f t="shared" si="23"/>
        <v>170496.00000000003</v>
      </c>
      <c r="AG515" s="448" t="s">
        <v>1073</v>
      </c>
      <c r="AH515" s="448"/>
      <c r="AI515" s="454" t="s">
        <v>2488</v>
      </c>
      <c r="AJ515" s="448" t="s">
        <v>1808</v>
      </c>
      <c r="AK515" s="461" t="s">
        <v>50</v>
      </c>
      <c r="AL515" s="448" t="s">
        <v>2023</v>
      </c>
      <c r="AM515" s="448" t="s">
        <v>52</v>
      </c>
      <c r="AN515" s="448"/>
      <c r="AO515" s="448"/>
      <c r="AP515" s="455"/>
      <c r="AQ515" s="455" t="s">
        <v>37</v>
      </c>
      <c r="AR515" s="455"/>
      <c r="AS515" s="456"/>
      <c r="AT515" s="456"/>
      <c r="AU515" s="469"/>
      <c r="AV515" s="449"/>
    </row>
    <row r="516" spans="1:48">
      <c r="A516" s="447"/>
      <c r="B516" s="467">
        <v>44522</v>
      </c>
      <c r="C516" s="447"/>
      <c r="D516" s="466" t="s">
        <v>2368</v>
      </c>
      <c r="E516" s="465" t="s">
        <v>2781</v>
      </c>
      <c r="F516" s="465"/>
      <c r="G516" s="465">
        <v>2022</v>
      </c>
      <c r="H516" s="465" t="s">
        <v>1699</v>
      </c>
      <c r="I516" s="466" t="s">
        <v>1699</v>
      </c>
      <c r="J516" s="479"/>
      <c r="K516" s="477" t="s">
        <v>4671</v>
      </c>
      <c r="L516" s="465" t="s">
        <v>2505</v>
      </c>
      <c r="M516" s="478">
        <v>44505</v>
      </c>
      <c r="N516" s="478">
        <v>44731</v>
      </c>
      <c r="O516" s="478"/>
      <c r="P516" s="483"/>
      <c r="Q516" s="479"/>
      <c r="R516" s="479"/>
      <c r="S516" s="465" t="s">
        <v>1580</v>
      </c>
      <c r="T516" s="465">
        <v>60</v>
      </c>
      <c r="U516" s="484">
        <v>49401140</v>
      </c>
      <c r="V516" s="465" t="s">
        <v>973</v>
      </c>
      <c r="W516" s="465">
        <v>400</v>
      </c>
      <c r="X516" s="480">
        <v>768</v>
      </c>
      <c r="Y516" s="539">
        <f t="shared" ref="Y516:Y579" si="24">W516*X516</f>
        <v>307200</v>
      </c>
      <c r="Z516" s="449">
        <v>0.55500000000000005</v>
      </c>
      <c r="AA516" s="681">
        <f t="shared" ref="AA516:AA579" si="25">Y516*Z516</f>
        <v>170496.00000000003</v>
      </c>
      <c r="AB516" s="451"/>
      <c r="AC516" s="452">
        <v>0</v>
      </c>
      <c r="AD516" s="460"/>
      <c r="AE516" s="453"/>
      <c r="AF516" s="695">
        <f t="shared" ref="AF516:AF579" si="26">AA516+AD516+AE516</f>
        <v>170496.00000000003</v>
      </c>
      <c r="AG516" s="448" t="s">
        <v>1073</v>
      </c>
      <c r="AH516" s="448"/>
      <c r="AI516" s="454" t="s">
        <v>2488</v>
      </c>
      <c r="AJ516" s="448" t="s">
        <v>1808</v>
      </c>
      <c r="AK516" s="461" t="s">
        <v>50</v>
      </c>
      <c r="AL516" s="448" t="s">
        <v>2023</v>
      </c>
      <c r="AM516" s="448" t="s">
        <v>52</v>
      </c>
      <c r="AN516" s="448"/>
      <c r="AO516" s="448"/>
      <c r="AP516" s="455"/>
      <c r="AQ516" s="455" t="s">
        <v>37</v>
      </c>
      <c r="AR516" s="455"/>
      <c r="AS516" s="456"/>
      <c r="AT516" s="456"/>
      <c r="AU516" s="469"/>
      <c r="AV516" s="449"/>
    </row>
    <row r="517" spans="1:48">
      <c r="A517" s="447"/>
      <c r="B517" s="467">
        <v>44557</v>
      </c>
      <c r="C517" s="447"/>
      <c r="D517" s="466" t="s">
        <v>2368</v>
      </c>
      <c r="E517" s="465" t="s">
        <v>2781</v>
      </c>
      <c r="F517" s="465"/>
      <c r="G517" s="465">
        <v>2022</v>
      </c>
      <c r="H517" s="465" t="s">
        <v>1699</v>
      </c>
      <c r="I517" s="466" t="s">
        <v>1699</v>
      </c>
      <c r="J517" s="479"/>
      <c r="K517" s="477" t="s">
        <v>4672</v>
      </c>
      <c r="L517" s="465" t="s">
        <v>2602</v>
      </c>
      <c r="M517" s="478">
        <v>44545</v>
      </c>
      <c r="N517" s="478">
        <v>44847</v>
      </c>
      <c r="O517" s="478"/>
      <c r="P517" s="483"/>
      <c r="Q517" s="479"/>
      <c r="R517" s="479"/>
      <c r="S517" s="465" t="s">
        <v>1580</v>
      </c>
      <c r="T517" s="465">
        <v>60</v>
      </c>
      <c r="U517" s="484">
        <v>49401140</v>
      </c>
      <c r="V517" s="465" t="s">
        <v>973</v>
      </c>
      <c r="W517" s="465">
        <v>400</v>
      </c>
      <c r="X517" s="480">
        <v>768</v>
      </c>
      <c r="Y517" s="539">
        <f t="shared" si="24"/>
        <v>307200</v>
      </c>
      <c r="Z517" s="449">
        <v>0.52500000000000002</v>
      </c>
      <c r="AA517" s="681">
        <f t="shared" si="25"/>
        <v>161280</v>
      </c>
      <c r="AB517" s="451"/>
      <c r="AC517" s="452">
        <v>0</v>
      </c>
      <c r="AD517" s="460"/>
      <c r="AE517" s="453"/>
      <c r="AF517" s="695">
        <f t="shared" si="26"/>
        <v>161280</v>
      </c>
      <c r="AG517" s="448" t="s">
        <v>1073</v>
      </c>
      <c r="AH517" s="448"/>
      <c r="AI517" s="454" t="s">
        <v>2488</v>
      </c>
      <c r="AJ517" s="448" t="s">
        <v>2674</v>
      </c>
      <c r="AK517" s="461" t="s">
        <v>1149</v>
      </c>
      <c r="AL517" s="448">
        <v>78216</v>
      </c>
      <c r="AM517" s="448" t="s">
        <v>52</v>
      </c>
      <c r="AN517" s="448"/>
      <c r="AO517" s="448"/>
      <c r="AP517" s="455"/>
      <c r="AQ517" s="455" t="s">
        <v>37</v>
      </c>
      <c r="AR517" s="455"/>
      <c r="AS517" s="456"/>
      <c r="AT517" s="456"/>
      <c r="AU517" s="469"/>
      <c r="AV517" s="449"/>
    </row>
    <row r="518" spans="1:48">
      <c r="A518" s="447"/>
      <c r="B518" s="467">
        <v>44557</v>
      </c>
      <c r="C518" s="447"/>
      <c r="D518" s="466" t="s">
        <v>2368</v>
      </c>
      <c r="E518" s="465" t="s">
        <v>2781</v>
      </c>
      <c r="F518" s="465"/>
      <c r="G518" s="465">
        <v>2022</v>
      </c>
      <c r="H518" s="465" t="s">
        <v>1699</v>
      </c>
      <c r="I518" s="466" t="s">
        <v>1699</v>
      </c>
      <c r="J518" s="479"/>
      <c r="K518" s="477" t="s">
        <v>4673</v>
      </c>
      <c r="L518" s="465" t="s">
        <v>2602</v>
      </c>
      <c r="M518" s="478">
        <v>44545</v>
      </c>
      <c r="N518" s="478">
        <v>44907</v>
      </c>
      <c r="O518" s="478"/>
      <c r="P518" s="483"/>
      <c r="Q518" s="479"/>
      <c r="R518" s="479"/>
      <c r="S518" s="465" t="s">
        <v>1580</v>
      </c>
      <c r="T518" s="465">
        <v>60</v>
      </c>
      <c r="U518" s="484">
        <v>49401140</v>
      </c>
      <c r="V518" s="465" t="s">
        <v>973</v>
      </c>
      <c r="W518" s="465">
        <v>400</v>
      </c>
      <c r="X518" s="480">
        <v>768</v>
      </c>
      <c r="Y518" s="539">
        <f t="shared" si="24"/>
        <v>307200</v>
      </c>
      <c r="Z518" s="449">
        <v>0.52500000000000002</v>
      </c>
      <c r="AA518" s="681">
        <f t="shared" si="25"/>
        <v>161280</v>
      </c>
      <c r="AB518" s="451"/>
      <c r="AC518" s="452">
        <v>0</v>
      </c>
      <c r="AD518" s="460"/>
      <c r="AE518" s="453"/>
      <c r="AF518" s="695">
        <f t="shared" si="26"/>
        <v>161280</v>
      </c>
      <c r="AG518" s="448" t="s">
        <v>1073</v>
      </c>
      <c r="AH518" s="448"/>
      <c r="AI518" s="454" t="s">
        <v>2488</v>
      </c>
      <c r="AJ518" s="448" t="s">
        <v>2674</v>
      </c>
      <c r="AK518" s="461" t="s">
        <v>1149</v>
      </c>
      <c r="AL518" s="448">
        <v>78216</v>
      </c>
      <c r="AM518" s="448" t="s">
        <v>52</v>
      </c>
      <c r="AN518" s="448"/>
      <c r="AO518" s="448"/>
      <c r="AP518" s="455"/>
      <c r="AQ518" s="455" t="s">
        <v>37</v>
      </c>
      <c r="AR518" s="455"/>
      <c r="AS518" s="456"/>
      <c r="AT518" s="456"/>
      <c r="AU518" s="469"/>
      <c r="AV518" s="449"/>
    </row>
    <row r="519" spans="1:48">
      <c r="A519" s="447"/>
      <c r="B519" s="467">
        <v>44557</v>
      </c>
      <c r="C519" s="447"/>
      <c r="D519" s="466" t="s">
        <v>2368</v>
      </c>
      <c r="E519" s="465" t="s">
        <v>2781</v>
      </c>
      <c r="F519" s="465"/>
      <c r="G519" s="465">
        <v>2022</v>
      </c>
      <c r="H519" s="465" t="s">
        <v>1699</v>
      </c>
      <c r="I519" s="466" t="s">
        <v>1699</v>
      </c>
      <c r="J519" s="479"/>
      <c r="K519" s="477" t="s">
        <v>4674</v>
      </c>
      <c r="L519" s="465" t="s">
        <v>2602</v>
      </c>
      <c r="M519" s="478">
        <v>44545</v>
      </c>
      <c r="N519" s="478">
        <v>44908</v>
      </c>
      <c r="O519" s="478"/>
      <c r="P519" s="483"/>
      <c r="Q519" s="479"/>
      <c r="R519" s="479"/>
      <c r="S519" s="465" t="s">
        <v>1580</v>
      </c>
      <c r="T519" s="465">
        <v>60</v>
      </c>
      <c r="U519" s="484">
        <v>49401140</v>
      </c>
      <c r="V519" s="465" t="s">
        <v>973</v>
      </c>
      <c r="W519" s="465">
        <v>400</v>
      </c>
      <c r="X519" s="480">
        <v>768</v>
      </c>
      <c r="Y519" s="539">
        <f t="shared" si="24"/>
        <v>307200</v>
      </c>
      <c r="Z519" s="449">
        <v>0.52500000000000002</v>
      </c>
      <c r="AA519" s="681">
        <f t="shared" si="25"/>
        <v>161280</v>
      </c>
      <c r="AB519" s="451"/>
      <c r="AC519" s="452">
        <v>0</v>
      </c>
      <c r="AD519" s="460"/>
      <c r="AE519" s="453"/>
      <c r="AF519" s="695">
        <f t="shared" si="26"/>
        <v>161280</v>
      </c>
      <c r="AG519" s="448" t="s">
        <v>1073</v>
      </c>
      <c r="AH519" s="448"/>
      <c r="AI519" s="454" t="s">
        <v>2488</v>
      </c>
      <c r="AJ519" s="448" t="s">
        <v>2674</v>
      </c>
      <c r="AK519" s="461" t="s">
        <v>1149</v>
      </c>
      <c r="AL519" s="448">
        <v>78216</v>
      </c>
      <c r="AM519" s="448" t="s">
        <v>52</v>
      </c>
      <c r="AN519" s="448"/>
      <c r="AO519" s="448"/>
      <c r="AP519" s="455"/>
      <c r="AQ519" s="455" t="s">
        <v>37</v>
      </c>
      <c r="AR519" s="455"/>
      <c r="AS519" s="456"/>
      <c r="AT519" s="456"/>
      <c r="AU519" s="469"/>
      <c r="AV519" s="449"/>
    </row>
    <row r="520" spans="1:48">
      <c r="A520" s="447"/>
      <c r="B520" s="467">
        <v>44557</v>
      </c>
      <c r="C520" s="447"/>
      <c r="D520" s="466" t="s">
        <v>2368</v>
      </c>
      <c r="E520" s="465" t="s">
        <v>2781</v>
      </c>
      <c r="F520" s="465"/>
      <c r="G520" s="465">
        <v>2022</v>
      </c>
      <c r="H520" s="465" t="s">
        <v>1699</v>
      </c>
      <c r="I520" s="466" t="s">
        <v>1699</v>
      </c>
      <c r="J520" s="479"/>
      <c r="K520" s="477" t="s">
        <v>4675</v>
      </c>
      <c r="L520" s="465" t="s">
        <v>2602</v>
      </c>
      <c r="M520" s="478">
        <v>44545</v>
      </c>
      <c r="N520" s="478">
        <v>44911</v>
      </c>
      <c r="O520" s="478"/>
      <c r="P520" s="483"/>
      <c r="Q520" s="479"/>
      <c r="R520" s="479"/>
      <c r="S520" s="465" t="s">
        <v>1580</v>
      </c>
      <c r="T520" s="465">
        <v>60</v>
      </c>
      <c r="U520" s="484">
        <v>49401140</v>
      </c>
      <c r="V520" s="465" t="s">
        <v>973</v>
      </c>
      <c r="W520" s="465">
        <v>400</v>
      </c>
      <c r="X520" s="480">
        <v>768</v>
      </c>
      <c r="Y520" s="539">
        <f t="shared" si="24"/>
        <v>307200</v>
      </c>
      <c r="Z520" s="449">
        <v>0.52500000000000002</v>
      </c>
      <c r="AA520" s="681">
        <f t="shared" si="25"/>
        <v>161280</v>
      </c>
      <c r="AB520" s="451"/>
      <c r="AC520" s="452">
        <v>0</v>
      </c>
      <c r="AD520" s="460"/>
      <c r="AE520" s="453"/>
      <c r="AF520" s="695">
        <f t="shared" si="26"/>
        <v>161280</v>
      </c>
      <c r="AG520" s="448" t="s">
        <v>1073</v>
      </c>
      <c r="AH520" s="448"/>
      <c r="AI520" s="454" t="s">
        <v>2488</v>
      </c>
      <c r="AJ520" s="448" t="s">
        <v>2674</v>
      </c>
      <c r="AK520" s="461" t="s">
        <v>1149</v>
      </c>
      <c r="AL520" s="448">
        <v>78216</v>
      </c>
      <c r="AM520" s="448" t="s">
        <v>52</v>
      </c>
      <c r="AN520" s="448"/>
      <c r="AO520" s="448"/>
      <c r="AP520" s="455"/>
      <c r="AQ520" s="455" t="s">
        <v>37</v>
      </c>
      <c r="AR520" s="455"/>
      <c r="AS520" s="456"/>
      <c r="AT520" s="456"/>
      <c r="AU520" s="469"/>
      <c r="AV520" s="449"/>
    </row>
    <row r="521" spans="1:48">
      <c r="A521" s="447"/>
      <c r="B521" s="467">
        <v>44557</v>
      </c>
      <c r="C521" s="447"/>
      <c r="D521" s="466" t="s">
        <v>2368</v>
      </c>
      <c r="E521" s="465" t="s">
        <v>2781</v>
      </c>
      <c r="F521" s="465"/>
      <c r="G521" s="465">
        <v>2022</v>
      </c>
      <c r="H521" s="465" t="s">
        <v>1699</v>
      </c>
      <c r="I521" s="466" t="s">
        <v>1699</v>
      </c>
      <c r="J521" s="479"/>
      <c r="K521" s="477" t="s">
        <v>4676</v>
      </c>
      <c r="L521" s="465" t="s">
        <v>2602</v>
      </c>
      <c r="M521" s="478">
        <v>44545</v>
      </c>
      <c r="N521" s="478">
        <v>44901</v>
      </c>
      <c r="O521" s="478"/>
      <c r="P521" s="483"/>
      <c r="Q521" s="479"/>
      <c r="R521" s="479"/>
      <c r="S521" s="465" t="s">
        <v>1580</v>
      </c>
      <c r="T521" s="465">
        <v>60</v>
      </c>
      <c r="U521" s="484">
        <v>49401140</v>
      </c>
      <c r="V521" s="465" t="s">
        <v>973</v>
      </c>
      <c r="W521" s="465">
        <v>400</v>
      </c>
      <c r="X521" s="480">
        <v>768</v>
      </c>
      <c r="Y521" s="539">
        <f t="shared" si="24"/>
        <v>307200</v>
      </c>
      <c r="Z521" s="449">
        <v>0.52500000000000002</v>
      </c>
      <c r="AA521" s="681">
        <f t="shared" si="25"/>
        <v>161280</v>
      </c>
      <c r="AB521" s="451"/>
      <c r="AC521" s="452">
        <v>0</v>
      </c>
      <c r="AD521" s="460"/>
      <c r="AE521" s="453"/>
      <c r="AF521" s="695">
        <f t="shared" si="26"/>
        <v>161280</v>
      </c>
      <c r="AG521" s="448" t="s">
        <v>1073</v>
      </c>
      <c r="AH521" s="448"/>
      <c r="AI521" s="454" t="s">
        <v>2488</v>
      </c>
      <c r="AJ521" s="448" t="s">
        <v>2430</v>
      </c>
      <c r="AK521" s="461" t="s">
        <v>1149</v>
      </c>
      <c r="AL521" s="448">
        <v>75063</v>
      </c>
      <c r="AM521" s="448" t="s">
        <v>52</v>
      </c>
      <c r="AN521" s="448"/>
      <c r="AO521" s="448"/>
      <c r="AP521" s="455"/>
      <c r="AQ521" s="455" t="s">
        <v>37</v>
      </c>
      <c r="AR521" s="455"/>
      <c r="AS521" s="456"/>
      <c r="AT521" s="456"/>
      <c r="AU521" s="469"/>
      <c r="AV521" s="449"/>
    </row>
    <row r="522" spans="1:48">
      <c r="A522" s="447"/>
      <c r="B522" s="467">
        <v>44557</v>
      </c>
      <c r="C522" s="447"/>
      <c r="D522" s="466" t="s">
        <v>2368</v>
      </c>
      <c r="E522" s="465" t="s">
        <v>2781</v>
      </c>
      <c r="F522" s="465"/>
      <c r="G522" s="465">
        <v>2022</v>
      </c>
      <c r="H522" s="465" t="s">
        <v>1699</v>
      </c>
      <c r="I522" s="466" t="s">
        <v>1699</v>
      </c>
      <c r="J522" s="479"/>
      <c r="K522" s="477" t="s">
        <v>4677</v>
      </c>
      <c r="L522" s="465" t="s">
        <v>2602</v>
      </c>
      <c r="M522" s="478">
        <v>44545</v>
      </c>
      <c r="N522" s="478">
        <v>44907</v>
      </c>
      <c r="O522" s="478"/>
      <c r="P522" s="483"/>
      <c r="Q522" s="479"/>
      <c r="R522" s="479"/>
      <c r="S522" s="465" t="s">
        <v>1580</v>
      </c>
      <c r="T522" s="465">
        <v>60</v>
      </c>
      <c r="U522" s="484">
        <v>49401140</v>
      </c>
      <c r="V522" s="465" t="s">
        <v>973</v>
      </c>
      <c r="W522" s="465">
        <v>400</v>
      </c>
      <c r="X522" s="480">
        <v>768</v>
      </c>
      <c r="Y522" s="539">
        <f t="shared" si="24"/>
        <v>307200</v>
      </c>
      <c r="Z522" s="449">
        <v>0.52500000000000002</v>
      </c>
      <c r="AA522" s="681">
        <f t="shared" si="25"/>
        <v>161280</v>
      </c>
      <c r="AB522" s="451"/>
      <c r="AC522" s="452">
        <v>0</v>
      </c>
      <c r="AD522" s="460"/>
      <c r="AE522" s="453"/>
      <c r="AF522" s="695">
        <f t="shared" si="26"/>
        <v>161280</v>
      </c>
      <c r="AG522" s="448" t="s">
        <v>1073</v>
      </c>
      <c r="AH522" s="448"/>
      <c r="AI522" s="454" t="s">
        <v>2488</v>
      </c>
      <c r="AJ522" s="448" t="s">
        <v>2430</v>
      </c>
      <c r="AK522" s="461" t="s">
        <v>1149</v>
      </c>
      <c r="AL522" s="448">
        <v>75063</v>
      </c>
      <c r="AM522" s="448" t="s">
        <v>52</v>
      </c>
      <c r="AN522" s="448"/>
      <c r="AO522" s="448"/>
      <c r="AP522" s="455"/>
      <c r="AQ522" s="455" t="s">
        <v>37</v>
      </c>
      <c r="AR522" s="455"/>
      <c r="AS522" s="456"/>
      <c r="AT522" s="456"/>
      <c r="AU522" s="469"/>
      <c r="AV522" s="449"/>
    </row>
    <row r="523" spans="1:48">
      <c r="A523" s="447"/>
      <c r="B523" s="467">
        <v>44557</v>
      </c>
      <c r="C523" s="447"/>
      <c r="D523" s="466" t="s">
        <v>2368</v>
      </c>
      <c r="E523" s="465" t="s">
        <v>2781</v>
      </c>
      <c r="F523" s="465"/>
      <c r="G523" s="465">
        <v>2022</v>
      </c>
      <c r="H523" s="465" t="s">
        <v>1699</v>
      </c>
      <c r="I523" s="466" t="s">
        <v>1699</v>
      </c>
      <c r="J523" s="479"/>
      <c r="K523" s="477" t="s">
        <v>4678</v>
      </c>
      <c r="L523" s="465" t="s">
        <v>2602</v>
      </c>
      <c r="M523" s="478">
        <v>44545</v>
      </c>
      <c r="N523" s="478">
        <v>44908</v>
      </c>
      <c r="O523" s="478"/>
      <c r="P523" s="483"/>
      <c r="Q523" s="479"/>
      <c r="R523" s="479"/>
      <c r="S523" s="465" t="s">
        <v>1580</v>
      </c>
      <c r="T523" s="465">
        <v>60</v>
      </c>
      <c r="U523" s="484">
        <v>49401140</v>
      </c>
      <c r="V523" s="465" t="s">
        <v>973</v>
      </c>
      <c r="W523" s="465">
        <v>400</v>
      </c>
      <c r="X523" s="480">
        <v>768</v>
      </c>
      <c r="Y523" s="539">
        <f t="shared" si="24"/>
        <v>307200</v>
      </c>
      <c r="Z523" s="449">
        <v>0.52500000000000002</v>
      </c>
      <c r="AA523" s="681">
        <f t="shared" si="25"/>
        <v>161280</v>
      </c>
      <c r="AB523" s="451"/>
      <c r="AC523" s="452">
        <v>0</v>
      </c>
      <c r="AD523" s="460"/>
      <c r="AE523" s="453"/>
      <c r="AF523" s="695">
        <f t="shared" si="26"/>
        <v>161280</v>
      </c>
      <c r="AG523" s="448" t="s">
        <v>1073</v>
      </c>
      <c r="AH523" s="448"/>
      <c r="AI523" s="454" t="s">
        <v>2488</v>
      </c>
      <c r="AJ523" s="448" t="s">
        <v>2430</v>
      </c>
      <c r="AK523" s="461" t="s">
        <v>1149</v>
      </c>
      <c r="AL523" s="448">
        <v>75063</v>
      </c>
      <c r="AM523" s="448" t="s">
        <v>52</v>
      </c>
      <c r="AN523" s="448"/>
      <c r="AO523" s="448"/>
      <c r="AP523" s="455"/>
      <c r="AQ523" s="455" t="s">
        <v>37</v>
      </c>
      <c r="AR523" s="455"/>
      <c r="AS523" s="456"/>
      <c r="AT523" s="456"/>
      <c r="AU523" s="469"/>
      <c r="AV523" s="449"/>
    </row>
    <row r="524" spans="1:48">
      <c r="A524" s="447"/>
      <c r="B524" s="467">
        <v>44557</v>
      </c>
      <c r="C524" s="447"/>
      <c r="D524" s="466" t="s">
        <v>2368</v>
      </c>
      <c r="E524" s="465" t="s">
        <v>2781</v>
      </c>
      <c r="F524" s="465"/>
      <c r="G524" s="465">
        <v>2022</v>
      </c>
      <c r="H524" s="465" t="s">
        <v>1699</v>
      </c>
      <c r="I524" s="466" t="s">
        <v>1699</v>
      </c>
      <c r="J524" s="479"/>
      <c r="K524" s="477" t="s">
        <v>4679</v>
      </c>
      <c r="L524" s="465" t="s">
        <v>2602</v>
      </c>
      <c r="M524" s="478">
        <v>44544</v>
      </c>
      <c r="N524" s="478">
        <v>44744</v>
      </c>
      <c r="O524" s="478"/>
      <c r="P524" s="483"/>
      <c r="Q524" s="479"/>
      <c r="R524" s="479"/>
      <c r="S524" s="465" t="s">
        <v>1580</v>
      </c>
      <c r="T524" s="465">
        <v>60</v>
      </c>
      <c r="U524" s="484">
        <v>49401140</v>
      </c>
      <c r="V524" s="465" t="s">
        <v>973</v>
      </c>
      <c r="W524" s="465">
        <v>400</v>
      </c>
      <c r="X524" s="480">
        <v>768</v>
      </c>
      <c r="Y524" s="539">
        <f t="shared" si="24"/>
        <v>307200</v>
      </c>
      <c r="Z524" s="449">
        <v>0.52500000000000002</v>
      </c>
      <c r="AA524" s="681">
        <f t="shared" si="25"/>
        <v>161280</v>
      </c>
      <c r="AB524" s="451"/>
      <c r="AC524" s="452">
        <v>0</v>
      </c>
      <c r="AD524" s="460"/>
      <c r="AE524" s="453"/>
      <c r="AF524" s="695">
        <f t="shared" si="26"/>
        <v>161280</v>
      </c>
      <c r="AG524" s="448" t="s">
        <v>1073</v>
      </c>
      <c r="AH524" s="448"/>
      <c r="AI524" s="454" t="s">
        <v>2488</v>
      </c>
      <c r="AJ524" s="448" t="s">
        <v>1821</v>
      </c>
      <c r="AK524" s="461" t="s">
        <v>50</v>
      </c>
      <c r="AL524" s="448">
        <v>95834</v>
      </c>
      <c r="AM524" s="448" t="s">
        <v>52</v>
      </c>
      <c r="AN524" s="448"/>
      <c r="AO524" s="448"/>
      <c r="AP524" s="455"/>
      <c r="AQ524" s="455" t="s">
        <v>37</v>
      </c>
      <c r="AR524" s="455"/>
      <c r="AS524" s="456"/>
      <c r="AT524" s="456"/>
      <c r="AU524" s="469"/>
      <c r="AV524" s="449"/>
    </row>
    <row r="525" spans="1:48">
      <c r="A525" s="447"/>
      <c r="B525" s="467">
        <v>44557</v>
      </c>
      <c r="C525" s="447"/>
      <c r="D525" s="466" t="s">
        <v>2368</v>
      </c>
      <c r="E525" s="465" t="s">
        <v>2781</v>
      </c>
      <c r="F525" s="465"/>
      <c r="G525" s="465">
        <v>2022</v>
      </c>
      <c r="H525" s="465" t="s">
        <v>1699</v>
      </c>
      <c r="I525" s="466" t="s">
        <v>1699</v>
      </c>
      <c r="J525" s="479"/>
      <c r="K525" s="477" t="s">
        <v>4680</v>
      </c>
      <c r="L525" s="465" t="s">
        <v>2602</v>
      </c>
      <c r="M525" s="478">
        <v>44544</v>
      </c>
      <c r="N525" s="478">
        <v>44751</v>
      </c>
      <c r="O525" s="478"/>
      <c r="P525" s="483"/>
      <c r="Q525" s="479"/>
      <c r="R525" s="479"/>
      <c r="S525" s="465" t="s">
        <v>1580</v>
      </c>
      <c r="T525" s="465">
        <v>60</v>
      </c>
      <c r="U525" s="484">
        <v>49401140</v>
      </c>
      <c r="V525" s="465" t="s">
        <v>973</v>
      </c>
      <c r="W525" s="465">
        <v>400</v>
      </c>
      <c r="X525" s="480">
        <v>768</v>
      </c>
      <c r="Y525" s="539">
        <f t="shared" si="24"/>
        <v>307200</v>
      </c>
      <c r="Z525" s="449">
        <v>0.52500000000000002</v>
      </c>
      <c r="AA525" s="681">
        <f t="shared" si="25"/>
        <v>161280</v>
      </c>
      <c r="AB525" s="451"/>
      <c r="AC525" s="452">
        <v>0</v>
      </c>
      <c r="AD525" s="460"/>
      <c r="AE525" s="453"/>
      <c r="AF525" s="695">
        <f t="shared" si="26"/>
        <v>161280</v>
      </c>
      <c r="AG525" s="448" t="s">
        <v>1073</v>
      </c>
      <c r="AH525" s="448"/>
      <c r="AI525" s="454" t="s">
        <v>2488</v>
      </c>
      <c r="AJ525" s="448" t="s">
        <v>1821</v>
      </c>
      <c r="AK525" s="461" t="s">
        <v>50</v>
      </c>
      <c r="AL525" s="448">
        <v>95834</v>
      </c>
      <c r="AM525" s="448" t="s">
        <v>52</v>
      </c>
      <c r="AN525" s="448"/>
      <c r="AO525" s="448"/>
      <c r="AP525" s="455"/>
      <c r="AQ525" s="455" t="s">
        <v>37</v>
      </c>
      <c r="AR525" s="455"/>
      <c r="AS525" s="456"/>
      <c r="AT525" s="456"/>
      <c r="AU525" s="469"/>
      <c r="AV525" s="449"/>
    </row>
    <row r="526" spans="1:48">
      <c r="A526" s="447"/>
      <c r="B526" s="467">
        <v>44557</v>
      </c>
      <c r="C526" s="447"/>
      <c r="D526" s="466" t="s">
        <v>2368</v>
      </c>
      <c r="E526" s="465" t="s">
        <v>2781</v>
      </c>
      <c r="F526" s="465"/>
      <c r="G526" s="465">
        <v>2022</v>
      </c>
      <c r="H526" s="465" t="s">
        <v>1699</v>
      </c>
      <c r="I526" s="466" t="s">
        <v>1699</v>
      </c>
      <c r="J526" s="479"/>
      <c r="K526" s="477" t="s">
        <v>4681</v>
      </c>
      <c r="L526" s="465" t="s">
        <v>2602</v>
      </c>
      <c r="M526" s="478">
        <v>44544</v>
      </c>
      <c r="N526" s="478">
        <v>44752</v>
      </c>
      <c r="O526" s="478"/>
      <c r="P526" s="483"/>
      <c r="Q526" s="479"/>
      <c r="R526" s="479"/>
      <c r="S526" s="465" t="s">
        <v>1580</v>
      </c>
      <c r="T526" s="465">
        <v>60</v>
      </c>
      <c r="U526" s="484">
        <v>49201132</v>
      </c>
      <c r="V526" s="465" t="s">
        <v>986</v>
      </c>
      <c r="W526" s="465">
        <v>360</v>
      </c>
      <c r="X526" s="480">
        <v>832</v>
      </c>
      <c r="Y526" s="539">
        <f t="shared" si="24"/>
        <v>299520</v>
      </c>
      <c r="Z526" s="449">
        <v>0.505</v>
      </c>
      <c r="AA526" s="681">
        <f t="shared" si="25"/>
        <v>151257.60000000001</v>
      </c>
      <c r="AB526" s="451"/>
      <c r="AC526" s="452">
        <v>0</v>
      </c>
      <c r="AD526" s="460"/>
      <c r="AE526" s="453"/>
      <c r="AF526" s="695">
        <f t="shared" si="26"/>
        <v>151257.60000000001</v>
      </c>
      <c r="AG526" s="448" t="s">
        <v>1073</v>
      </c>
      <c r="AH526" s="448"/>
      <c r="AI526" s="454" t="s">
        <v>2488</v>
      </c>
      <c r="AJ526" s="448" t="s">
        <v>1821</v>
      </c>
      <c r="AK526" s="461" t="s">
        <v>50</v>
      </c>
      <c r="AL526" s="448">
        <v>95834</v>
      </c>
      <c r="AM526" s="448" t="s">
        <v>52</v>
      </c>
      <c r="AN526" s="448"/>
      <c r="AO526" s="448"/>
      <c r="AP526" s="455"/>
      <c r="AQ526" s="455" t="s">
        <v>37</v>
      </c>
      <c r="AR526" s="455"/>
      <c r="AS526" s="456"/>
      <c r="AT526" s="456"/>
      <c r="AU526" s="469"/>
      <c r="AV526" s="449"/>
    </row>
    <row r="527" spans="1:48">
      <c r="A527" s="447"/>
      <c r="B527" s="467">
        <v>44557</v>
      </c>
      <c r="C527" s="447"/>
      <c r="D527" s="466" t="s">
        <v>2368</v>
      </c>
      <c r="E527" s="465" t="s">
        <v>2781</v>
      </c>
      <c r="F527" s="465"/>
      <c r="G527" s="465">
        <v>2022</v>
      </c>
      <c r="H527" s="465" t="s">
        <v>1699</v>
      </c>
      <c r="I527" s="466" t="s">
        <v>1699</v>
      </c>
      <c r="J527" s="479"/>
      <c r="K527" s="477" t="s">
        <v>4682</v>
      </c>
      <c r="L527" s="465" t="s">
        <v>2602</v>
      </c>
      <c r="M527" s="478">
        <v>44544</v>
      </c>
      <c r="N527" s="478">
        <v>44757</v>
      </c>
      <c r="O527" s="478"/>
      <c r="P527" s="483"/>
      <c r="Q527" s="479"/>
      <c r="R527" s="479"/>
      <c r="S527" s="465" t="s">
        <v>1580</v>
      </c>
      <c r="T527" s="465">
        <v>60</v>
      </c>
      <c r="U527" s="484" t="s">
        <v>1113</v>
      </c>
      <c r="V527" s="465" t="s">
        <v>973</v>
      </c>
      <c r="W527" s="465">
        <v>400</v>
      </c>
      <c r="X527" s="480">
        <v>768</v>
      </c>
      <c r="Y527" s="539">
        <f t="shared" si="24"/>
        <v>307200</v>
      </c>
      <c r="Z527" s="449">
        <v>0.52500000000000002</v>
      </c>
      <c r="AA527" s="681">
        <f t="shared" si="25"/>
        <v>161280</v>
      </c>
      <c r="AB527" s="451"/>
      <c r="AC527" s="452">
        <v>0</v>
      </c>
      <c r="AD527" s="460"/>
      <c r="AE527" s="453"/>
      <c r="AF527" s="695">
        <f t="shared" si="26"/>
        <v>161280</v>
      </c>
      <c r="AG527" s="448" t="s">
        <v>1073</v>
      </c>
      <c r="AH527" s="448"/>
      <c r="AI527" s="454" t="s">
        <v>2488</v>
      </c>
      <c r="AJ527" s="448" t="s">
        <v>1821</v>
      </c>
      <c r="AK527" s="461" t="s">
        <v>50</v>
      </c>
      <c r="AL527" s="448">
        <v>95834</v>
      </c>
      <c r="AM527" s="448" t="s">
        <v>52</v>
      </c>
      <c r="AN527" s="448"/>
      <c r="AO527" s="448"/>
      <c r="AP527" s="455"/>
      <c r="AQ527" s="455" t="s">
        <v>37</v>
      </c>
      <c r="AR527" s="455"/>
      <c r="AS527" s="456"/>
      <c r="AT527" s="456"/>
      <c r="AU527" s="469"/>
      <c r="AV527" s="449"/>
    </row>
    <row r="528" spans="1:48">
      <c r="A528" s="447"/>
      <c r="B528" s="467">
        <v>44557</v>
      </c>
      <c r="C528" s="447"/>
      <c r="D528" s="466" t="s">
        <v>2368</v>
      </c>
      <c r="E528" s="465" t="s">
        <v>2781</v>
      </c>
      <c r="F528" s="465"/>
      <c r="G528" s="465">
        <v>2022</v>
      </c>
      <c r="H528" s="465" t="s">
        <v>1699</v>
      </c>
      <c r="I528" s="466" t="s">
        <v>1699</v>
      </c>
      <c r="J528" s="479"/>
      <c r="K528" s="477" t="s">
        <v>4683</v>
      </c>
      <c r="L528" s="465" t="s">
        <v>2602</v>
      </c>
      <c r="M528" s="478">
        <v>44545</v>
      </c>
      <c r="N528" s="478">
        <v>44775</v>
      </c>
      <c r="O528" s="478"/>
      <c r="P528" s="483"/>
      <c r="Q528" s="479"/>
      <c r="R528" s="479"/>
      <c r="S528" s="465" t="s">
        <v>1580</v>
      </c>
      <c r="T528" s="465">
        <v>60</v>
      </c>
      <c r="U528" s="484">
        <v>49401140</v>
      </c>
      <c r="V528" s="465" t="s">
        <v>973</v>
      </c>
      <c r="W528" s="465">
        <v>400</v>
      </c>
      <c r="X528" s="480">
        <v>768</v>
      </c>
      <c r="Y528" s="539">
        <f t="shared" si="24"/>
        <v>307200</v>
      </c>
      <c r="Z528" s="449">
        <v>0.52500000000000002</v>
      </c>
      <c r="AA528" s="681">
        <f t="shared" si="25"/>
        <v>161280</v>
      </c>
      <c r="AB528" s="451"/>
      <c r="AC528" s="452">
        <v>0</v>
      </c>
      <c r="AD528" s="460"/>
      <c r="AE528" s="453"/>
      <c r="AF528" s="695">
        <f t="shared" si="26"/>
        <v>161280</v>
      </c>
      <c r="AG528" s="448" t="s">
        <v>1073</v>
      </c>
      <c r="AH528" s="448"/>
      <c r="AI528" s="454" t="s">
        <v>2488</v>
      </c>
      <c r="AJ528" s="448" t="s">
        <v>1821</v>
      </c>
      <c r="AK528" s="461" t="s">
        <v>50</v>
      </c>
      <c r="AL528" s="448">
        <v>95834</v>
      </c>
      <c r="AM528" s="448" t="s">
        <v>52</v>
      </c>
      <c r="AN528" s="448"/>
      <c r="AO528" s="448"/>
      <c r="AP528" s="455"/>
      <c r="AQ528" s="455" t="s">
        <v>37</v>
      </c>
      <c r="AR528" s="455"/>
      <c r="AS528" s="456"/>
      <c r="AT528" s="456"/>
      <c r="AU528" s="469"/>
      <c r="AV528" s="449"/>
    </row>
    <row r="529" spans="1:48">
      <c r="A529" s="447"/>
      <c r="B529" s="467">
        <v>44557</v>
      </c>
      <c r="C529" s="447"/>
      <c r="D529" s="466" t="s">
        <v>2368</v>
      </c>
      <c r="E529" s="465" t="s">
        <v>2781</v>
      </c>
      <c r="F529" s="465"/>
      <c r="G529" s="465">
        <v>2022</v>
      </c>
      <c r="H529" s="465" t="s">
        <v>1699</v>
      </c>
      <c r="I529" s="466" t="s">
        <v>1699</v>
      </c>
      <c r="J529" s="479"/>
      <c r="K529" s="477" t="s">
        <v>4684</v>
      </c>
      <c r="L529" s="465" t="s">
        <v>2602</v>
      </c>
      <c r="M529" s="478">
        <v>44545</v>
      </c>
      <c r="N529" s="478">
        <v>44781</v>
      </c>
      <c r="O529" s="478"/>
      <c r="P529" s="483"/>
      <c r="Q529" s="479"/>
      <c r="R529" s="479"/>
      <c r="S529" s="465" t="s">
        <v>1580</v>
      </c>
      <c r="T529" s="465">
        <v>60</v>
      </c>
      <c r="U529" s="484">
        <v>49201132</v>
      </c>
      <c r="V529" s="465" t="s">
        <v>986</v>
      </c>
      <c r="W529" s="465">
        <v>360</v>
      </c>
      <c r="X529" s="480">
        <v>832</v>
      </c>
      <c r="Y529" s="539">
        <f t="shared" si="24"/>
        <v>299520</v>
      </c>
      <c r="Z529" s="449">
        <v>0.505</v>
      </c>
      <c r="AA529" s="681">
        <f t="shared" si="25"/>
        <v>151257.60000000001</v>
      </c>
      <c r="AB529" s="451"/>
      <c r="AC529" s="452">
        <v>0</v>
      </c>
      <c r="AD529" s="460"/>
      <c r="AE529" s="453"/>
      <c r="AF529" s="695">
        <f t="shared" si="26"/>
        <v>151257.60000000001</v>
      </c>
      <c r="AG529" s="448" t="s">
        <v>1073</v>
      </c>
      <c r="AH529" s="448"/>
      <c r="AI529" s="454" t="s">
        <v>2488</v>
      </c>
      <c r="AJ529" s="448" t="s">
        <v>2595</v>
      </c>
      <c r="AK529" s="461" t="s">
        <v>50</v>
      </c>
      <c r="AL529" s="448">
        <v>95834</v>
      </c>
      <c r="AM529" s="448" t="s">
        <v>52</v>
      </c>
      <c r="AN529" s="448"/>
      <c r="AO529" s="448"/>
      <c r="AP529" s="455"/>
      <c r="AQ529" s="455" t="s">
        <v>37</v>
      </c>
      <c r="AR529" s="455"/>
      <c r="AS529" s="456"/>
      <c r="AT529" s="456"/>
      <c r="AU529" s="469"/>
      <c r="AV529" s="449"/>
    </row>
    <row r="530" spans="1:48">
      <c r="A530" s="447"/>
      <c r="B530" s="467">
        <v>44557</v>
      </c>
      <c r="C530" s="447"/>
      <c r="D530" s="466" t="s">
        <v>2368</v>
      </c>
      <c r="E530" s="465" t="s">
        <v>2781</v>
      </c>
      <c r="F530" s="465"/>
      <c r="G530" s="465">
        <v>2022</v>
      </c>
      <c r="H530" s="465" t="s">
        <v>1699</v>
      </c>
      <c r="I530" s="466" t="s">
        <v>1699</v>
      </c>
      <c r="J530" s="479"/>
      <c r="K530" s="477" t="s">
        <v>4685</v>
      </c>
      <c r="L530" s="465" t="s">
        <v>2602</v>
      </c>
      <c r="M530" s="478">
        <v>44544</v>
      </c>
      <c r="N530" s="478">
        <v>44782</v>
      </c>
      <c r="O530" s="478"/>
      <c r="P530" s="483"/>
      <c r="Q530" s="479"/>
      <c r="R530" s="479"/>
      <c r="S530" s="465" t="s">
        <v>1580</v>
      </c>
      <c r="T530" s="465">
        <v>60</v>
      </c>
      <c r="U530" s="484">
        <v>49401140</v>
      </c>
      <c r="V530" s="465" t="s">
        <v>973</v>
      </c>
      <c r="W530" s="465">
        <v>400</v>
      </c>
      <c r="X530" s="480">
        <v>768</v>
      </c>
      <c r="Y530" s="539">
        <f t="shared" si="24"/>
        <v>307200</v>
      </c>
      <c r="Z530" s="449">
        <v>0.52500000000000002</v>
      </c>
      <c r="AA530" s="681">
        <f t="shared" si="25"/>
        <v>161280</v>
      </c>
      <c r="AB530" s="451"/>
      <c r="AC530" s="452">
        <v>0</v>
      </c>
      <c r="AD530" s="460"/>
      <c r="AE530" s="453"/>
      <c r="AF530" s="695">
        <f t="shared" si="26"/>
        <v>161280</v>
      </c>
      <c r="AG530" s="448" t="s">
        <v>1073</v>
      </c>
      <c r="AH530" s="448"/>
      <c r="AI530" s="454" t="s">
        <v>2488</v>
      </c>
      <c r="AJ530" s="448" t="s">
        <v>1821</v>
      </c>
      <c r="AK530" s="461" t="s">
        <v>50</v>
      </c>
      <c r="AL530" s="448">
        <v>95834</v>
      </c>
      <c r="AM530" s="448" t="s">
        <v>52</v>
      </c>
      <c r="AN530" s="448"/>
      <c r="AO530" s="448"/>
      <c r="AP530" s="455"/>
      <c r="AQ530" s="455" t="s">
        <v>37</v>
      </c>
      <c r="AR530" s="455"/>
      <c r="AS530" s="456"/>
      <c r="AT530" s="456"/>
      <c r="AU530" s="469"/>
      <c r="AV530" s="449"/>
    </row>
    <row r="531" spans="1:48">
      <c r="A531" s="447"/>
      <c r="B531" s="467">
        <v>44557</v>
      </c>
      <c r="C531" s="447"/>
      <c r="D531" s="466" t="s">
        <v>2368</v>
      </c>
      <c r="E531" s="465" t="s">
        <v>2781</v>
      </c>
      <c r="F531" s="465"/>
      <c r="G531" s="465">
        <v>2022</v>
      </c>
      <c r="H531" s="465" t="s">
        <v>1699</v>
      </c>
      <c r="I531" s="466" t="s">
        <v>1699</v>
      </c>
      <c r="J531" s="479"/>
      <c r="K531" s="477" t="s">
        <v>4686</v>
      </c>
      <c r="L531" s="465" t="s">
        <v>2602</v>
      </c>
      <c r="M531" s="478">
        <v>44544</v>
      </c>
      <c r="N531" s="478">
        <v>44788</v>
      </c>
      <c r="O531" s="478"/>
      <c r="P531" s="483"/>
      <c r="Q531" s="479"/>
      <c r="R531" s="479"/>
      <c r="S531" s="465" t="s">
        <v>1580</v>
      </c>
      <c r="T531" s="465">
        <v>60</v>
      </c>
      <c r="U531" s="484">
        <v>49401140</v>
      </c>
      <c r="V531" s="465" t="s">
        <v>973</v>
      </c>
      <c r="W531" s="465">
        <v>400</v>
      </c>
      <c r="X531" s="480">
        <v>768</v>
      </c>
      <c r="Y531" s="539">
        <f t="shared" si="24"/>
        <v>307200</v>
      </c>
      <c r="Z531" s="449">
        <v>0.52500000000000002</v>
      </c>
      <c r="AA531" s="681">
        <f t="shared" si="25"/>
        <v>161280</v>
      </c>
      <c r="AB531" s="451"/>
      <c r="AC531" s="452">
        <v>0</v>
      </c>
      <c r="AD531" s="460"/>
      <c r="AE531" s="453"/>
      <c r="AF531" s="695">
        <f t="shared" si="26"/>
        <v>161280</v>
      </c>
      <c r="AG531" s="448" t="s">
        <v>1073</v>
      </c>
      <c r="AH531" s="448"/>
      <c r="AI531" s="454" t="s">
        <v>2488</v>
      </c>
      <c r="AJ531" s="448" t="s">
        <v>1821</v>
      </c>
      <c r="AK531" s="461" t="s">
        <v>50</v>
      </c>
      <c r="AL531" s="448">
        <v>95834</v>
      </c>
      <c r="AM531" s="448" t="s">
        <v>52</v>
      </c>
      <c r="AN531" s="448"/>
      <c r="AO531" s="448"/>
      <c r="AP531" s="455"/>
      <c r="AQ531" s="455" t="s">
        <v>37</v>
      </c>
      <c r="AR531" s="455"/>
      <c r="AS531" s="456"/>
      <c r="AT531" s="456"/>
      <c r="AU531" s="469"/>
      <c r="AV531" s="449"/>
    </row>
    <row r="532" spans="1:48">
      <c r="A532" s="447"/>
      <c r="B532" s="467">
        <v>44557</v>
      </c>
      <c r="C532" s="447"/>
      <c r="D532" s="466" t="s">
        <v>2368</v>
      </c>
      <c r="E532" s="465" t="s">
        <v>2781</v>
      </c>
      <c r="F532" s="465"/>
      <c r="G532" s="465">
        <v>2022</v>
      </c>
      <c r="H532" s="465" t="s">
        <v>1699</v>
      </c>
      <c r="I532" s="466" t="s">
        <v>1699</v>
      </c>
      <c r="J532" s="479"/>
      <c r="K532" s="477" t="s">
        <v>4687</v>
      </c>
      <c r="L532" s="465" t="s">
        <v>2602</v>
      </c>
      <c r="M532" s="478">
        <v>44544</v>
      </c>
      <c r="N532" s="478">
        <v>44789</v>
      </c>
      <c r="O532" s="478"/>
      <c r="P532" s="483"/>
      <c r="Q532" s="479"/>
      <c r="R532" s="479"/>
      <c r="S532" s="465" t="s">
        <v>1580</v>
      </c>
      <c r="T532" s="465">
        <v>60</v>
      </c>
      <c r="U532" s="484">
        <v>49201132</v>
      </c>
      <c r="V532" s="465" t="s">
        <v>986</v>
      </c>
      <c r="W532" s="465">
        <v>360</v>
      </c>
      <c r="X532" s="480">
        <v>832</v>
      </c>
      <c r="Y532" s="539">
        <f t="shared" si="24"/>
        <v>299520</v>
      </c>
      <c r="Z532" s="449">
        <v>0.505</v>
      </c>
      <c r="AA532" s="681">
        <f t="shared" si="25"/>
        <v>151257.60000000001</v>
      </c>
      <c r="AB532" s="451"/>
      <c r="AC532" s="452">
        <v>0</v>
      </c>
      <c r="AD532" s="460"/>
      <c r="AE532" s="453"/>
      <c r="AF532" s="695">
        <f t="shared" si="26"/>
        <v>151257.60000000001</v>
      </c>
      <c r="AG532" s="448" t="s">
        <v>1073</v>
      </c>
      <c r="AH532" s="448"/>
      <c r="AI532" s="454" t="s">
        <v>2488</v>
      </c>
      <c r="AJ532" s="448" t="s">
        <v>2595</v>
      </c>
      <c r="AK532" s="461" t="s">
        <v>50</v>
      </c>
      <c r="AL532" s="448">
        <v>95834</v>
      </c>
      <c r="AM532" s="448" t="s">
        <v>52</v>
      </c>
      <c r="AN532" s="448"/>
      <c r="AO532" s="448"/>
      <c r="AP532" s="455"/>
      <c r="AQ532" s="455" t="s">
        <v>37</v>
      </c>
      <c r="AR532" s="455"/>
      <c r="AS532" s="456"/>
      <c r="AT532" s="456"/>
      <c r="AU532" s="469"/>
      <c r="AV532" s="449"/>
    </row>
    <row r="533" spans="1:48">
      <c r="A533" s="447"/>
      <c r="B533" s="467">
        <v>44557</v>
      </c>
      <c r="C533" s="447"/>
      <c r="D533" s="466" t="s">
        <v>2368</v>
      </c>
      <c r="E533" s="465" t="s">
        <v>2781</v>
      </c>
      <c r="F533" s="465"/>
      <c r="G533" s="465">
        <v>2022</v>
      </c>
      <c r="H533" s="465" t="s">
        <v>1699</v>
      </c>
      <c r="I533" s="466" t="s">
        <v>1699</v>
      </c>
      <c r="J533" s="479"/>
      <c r="K533" s="477" t="s">
        <v>4688</v>
      </c>
      <c r="L533" s="465" t="s">
        <v>2602</v>
      </c>
      <c r="M533" s="478">
        <v>44545</v>
      </c>
      <c r="N533" s="478">
        <v>44793</v>
      </c>
      <c r="O533" s="478"/>
      <c r="P533" s="483"/>
      <c r="Q533" s="479"/>
      <c r="R533" s="479"/>
      <c r="S533" s="465" t="s">
        <v>1580</v>
      </c>
      <c r="T533" s="465">
        <v>60</v>
      </c>
      <c r="U533" s="484">
        <v>49401140</v>
      </c>
      <c r="V533" s="465" t="s">
        <v>973</v>
      </c>
      <c r="W533" s="465">
        <v>400</v>
      </c>
      <c r="X533" s="480">
        <v>768</v>
      </c>
      <c r="Y533" s="539">
        <f t="shared" si="24"/>
        <v>307200</v>
      </c>
      <c r="Z533" s="449">
        <v>0.52500000000000002</v>
      </c>
      <c r="AA533" s="681">
        <f t="shared" si="25"/>
        <v>161280</v>
      </c>
      <c r="AB533" s="451"/>
      <c r="AC533" s="452">
        <v>0</v>
      </c>
      <c r="AD533" s="460"/>
      <c r="AE533" s="453"/>
      <c r="AF533" s="695">
        <f t="shared" si="26"/>
        <v>161280</v>
      </c>
      <c r="AG533" s="448" t="s">
        <v>1073</v>
      </c>
      <c r="AH533" s="448"/>
      <c r="AI533" s="454" t="s">
        <v>2488</v>
      </c>
      <c r="AJ533" s="448" t="s">
        <v>1821</v>
      </c>
      <c r="AK533" s="461" t="s">
        <v>50</v>
      </c>
      <c r="AL533" s="448">
        <v>95834</v>
      </c>
      <c r="AM533" s="448" t="s">
        <v>52</v>
      </c>
      <c r="AN533" s="448"/>
      <c r="AO533" s="448"/>
      <c r="AP533" s="455"/>
      <c r="AQ533" s="455" t="s">
        <v>37</v>
      </c>
      <c r="AR533" s="455"/>
      <c r="AS533" s="456"/>
      <c r="AT533" s="456"/>
      <c r="AU533" s="469"/>
      <c r="AV533" s="449"/>
    </row>
    <row r="534" spans="1:48">
      <c r="A534" s="447"/>
      <c r="B534" s="467">
        <v>44557</v>
      </c>
      <c r="C534" s="447"/>
      <c r="D534" s="466" t="s">
        <v>2368</v>
      </c>
      <c r="E534" s="465" t="s">
        <v>2781</v>
      </c>
      <c r="F534" s="465"/>
      <c r="G534" s="465">
        <v>2022</v>
      </c>
      <c r="H534" s="465" t="s">
        <v>1699</v>
      </c>
      <c r="I534" s="466" t="s">
        <v>1699</v>
      </c>
      <c r="J534" s="479"/>
      <c r="K534" s="477" t="s">
        <v>4689</v>
      </c>
      <c r="L534" s="465" t="s">
        <v>2602</v>
      </c>
      <c r="M534" s="478">
        <v>44545</v>
      </c>
      <c r="N534" s="478">
        <v>44806</v>
      </c>
      <c r="O534" s="478"/>
      <c r="P534" s="483"/>
      <c r="Q534" s="479"/>
      <c r="R534" s="479"/>
      <c r="S534" s="465" t="s">
        <v>1580</v>
      </c>
      <c r="T534" s="465">
        <v>60</v>
      </c>
      <c r="U534" s="484">
        <v>49401140</v>
      </c>
      <c r="V534" s="465" t="s">
        <v>973</v>
      </c>
      <c r="W534" s="465">
        <v>400</v>
      </c>
      <c r="X534" s="480">
        <v>768</v>
      </c>
      <c r="Y534" s="539">
        <f t="shared" si="24"/>
        <v>307200</v>
      </c>
      <c r="Z534" s="449">
        <v>0.52500000000000002</v>
      </c>
      <c r="AA534" s="681">
        <f t="shared" si="25"/>
        <v>161280</v>
      </c>
      <c r="AB534" s="451"/>
      <c r="AC534" s="452">
        <v>0</v>
      </c>
      <c r="AD534" s="460"/>
      <c r="AE534" s="453"/>
      <c r="AF534" s="695">
        <f t="shared" si="26"/>
        <v>161280</v>
      </c>
      <c r="AG534" s="448" t="s">
        <v>1073</v>
      </c>
      <c r="AH534" s="448"/>
      <c r="AI534" s="454" t="s">
        <v>2488</v>
      </c>
      <c r="AJ534" s="448" t="s">
        <v>1821</v>
      </c>
      <c r="AK534" s="461" t="s">
        <v>50</v>
      </c>
      <c r="AL534" s="448">
        <v>95834</v>
      </c>
      <c r="AM534" s="448" t="s">
        <v>52</v>
      </c>
      <c r="AN534" s="448"/>
      <c r="AO534" s="448"/>
      <c r="AP534" s="455"/>
      <c r="AQ534" s="455" t="s">
        <v>37</v>
      </c>
      <c r="AR534" s="455"/>
      <c r="AS534" s="456"/>
      <c r="AT534" s="456"/>
      <c r="AU534" s="469"/>
      <c r="AV534" s="449"/>
    </row>
    <row r="535" spans="1:48">
      <c r="A535" s="447"/>
      <c r="B535" s="467">
        <v>44557</v>
      </c>
      <c r="C535" s="447"/>
      <c r="D535" s="466" t="s">
        <v>2368</v>
      </c>
      <c r="E535" s="465" t="s">
        <v>2781</v>
      </c>
      <c r="F535" s="465"/>
      <c r="G535" s="465">
        <v>2022</v>
      </c>
      <c r="H535" s="465" t="s">
        <v>1699</v>
      </c>
      <c r="I535" s="466" t="s">
        <v>1699</v>
      </c>
      <c r="J535" s="479"/>
      <c r="K535" s="477" t="s">
        <v>4690</v>
      </c>
      <c r="L535" s="465" t="s">
        <v>2602</v>
      </c>
      <c r="M535" s="478">
        <v>44545</v>
      </c>
      <c r="N535" s="478">
        <v>44813</v>
      </c>
      <c r="O535" s="478"/>
      <c r="P535" s="483"/>
      <c r="Q535" s="479"/>
      <c r="R535" s="479"/>
      <c r="S535" s="465" t="s">
        <v>1580</v>
      </c>
      <c r="T535" s="465">
        <v>60</v>
      </c>
      <c r="U535" s="484">
        <v>49401140</v>
      </c>
      <c r="V535" s="465" t="s">
        <v>973</v>
      </c>
      <c r="W535" s="465">
        <v>400</v>
      </c>
      <c r="X535" s="480">
        <v>768</v>
      </c>
      <c r="Y535" s="539">
        <f t="shared" si="24"/>
        <v>307200</v>
      </c>
      <c r="Z535" s="449">
        <v>0.52500000000000002</v>
      </c>
      <c r="AA535" s="681">
        <f t="shared" si="25"/>
        <v>161280</v>
      </c>
      <c r="AB535" s="451"/>
      <c r="AC535" s="452">
        <v>0</v>
      </c>
      <c r="AD535" s="460"/>
      <c r="AE535" s="453"/>
      <c r="AF535" s="695">
        <f t="shared" si="26"/>
        <v>161280</v>
      </c>
      <c r="AG535" s="448" t="s">
        <v>1073</v>
      </c>
      <c r="AH535" s="448"/>
      <c r="AI535" s="454" t="s">
        <v>2488</v>
      </c>
      <c r="AJ535" s="448" t="s">
        <v>1821</v>
      </c>
      <c r="AK535" s="461" t="s">
        <v>50</v>
      </c>
      <c r="AL535" s="448">
        <v>95834</v>
      </c>
      <c r="AM535" s="448" t="s">
        <v>52</v>
      </c>
      <c r="AN535" s="448"/>
      <c r="AO535" s="448"/>
      <c r="AP535" s="455"/>
      <c r="AQ535" s="455" t="s">
        <v>37</v>
      </c>
      <c r="AR535" s="455"/>
      <c r="AS535" s="456"/>
      <c r="AT535" s="456"/>
      <c r="AU535" s="469"/>
      <c r="AV535" s="449"/>
    </row>
    <row r="536" spans="1:48">
      <c r="A536" s="447"/>
      <c r="B536" s="467">
        <v>44557</v>
      </c>
      <c r="C536" s="447"/>
      <c r="D536" s="466" t="s">
        <v>2368</v>
      </c>
      <c r="E536" s="465" t="s">
        <v>2781</v>
      </c>
      <c r="F536" s="465"/>
      <c r="G536" s="465">
        <v>2022</v>
      </c>
      <c r="H536" s="465" t="s">
        <v>1699</v>
      </c>
      <c r="I536" s="466" t="s">
        <v>1699</v>
      </c>
      <c r="J536" s="479"/>
      <c r="K536" s="477" t="s">
        <v>4691</v>
      </c>
      <c r="L536" s="465" t="s">
        <v>2602</v>
      </c>
      <c r="M536" s="478">
        <v>44545</v>
      </c>
      <c r="N536" s="478">
        <v>44814</v>
      </c>
      <c r="O536" s="478"/>
      <c r="P536" s="483"/>
      <c r="Q536" s="479"/>
      <c r="R536" s="479"/>
      <c r="S536" s="465" t="s">
        <v>1580</v>
      </c>
      <c r="T536" s="465">
        <v>60</v>
      </c>
      <c r="U536" s="484">
        <v>49201132</v>
      </c>
      <c r="V536" s="465" t="s">
        <v>986</v>
      </c>
      <c r="W536" s="465">
        <v>360</v>
      </c>
      <c r="X536" s="480">
        <v>832</v>
      </c>
      <c r="Y536" s="539">
        <f t="shared" si="24"/>
        <v>299520</v>
      </c>
      <c r="Z536" s="449">
        <v>0.505</v>
      </c>
      <c r="AA536" s="681">
        <f t="shared" si="25"/>
        <v>151257.60000000001</v>
      </c>
      <c r="AB536" s="451"/>
      <c r="AC536" s="452">
        <v>0</v>
      </c>
      <c r="AD536" s="460"/>
      <c r="AE536" s="453"/>
      <c r="AF536" s="695">
        <f t="shared" si="26"/>
        <v>151257.60000000001</v>
      </c>
      <c r="AG536" s="448" t="s">
        <v>1073</v>
      </c>
      <c r="AH536" s="448"/>
      <c r="AI536" s="454" t="s">
        <v>2488</v>
      </c>
      <c r="AJ536" s="448" t="s">
        <v>1821</v>
      </c>
      <c r="AK536" s="461" t="s">
        <v>50</v>
      </c>
      <c r="AL536" s="448">
        <v>95834</v>
      </c>
      <c r="AM536" s="448" t="s">
        <v>52</v>
      </c>
      <c r="AN536" s="448"/>
      <c r="AO536" s="448"/>
      <c r="AP536" s="455"/>
      <c r="AQ536" s="455" t="s">
        <v>37</v>
      </c>
      <c r="AR536" s="455"/>
      <c r="AS536" s="456"/>
      <c r="AT536" s="456"/>
      <c r="AU536" s="469"/>
      <c r="AV536" s="449"/>
    </row>
    <row r="537" spans="1:48">
      <c r="A537" s="447"/>
      <c r="B537" s="467">
        <v>44557</v>
      </c>
      <c r="C537" s="447"/>
      <c r="D537" s="466" t="s">
        <v>2368</v>
      </c>
      <c r="E537" s="465" t="s">
        <v>2781</v>
      </c>
      <c r="F537" s="465"/>
      <c r="G537" s="465">
        <v>2022</v>
      </c>
      <c r="H537" s="465" t="s">
        <v>1699</v>
      </c>
      <c r="I537" s="466" t="s">
        <v>1699</v>
      </c>
      <c r="J537" s="479"/>
      <c r="K537" s="477" t="s">
        <v>4692</v>
      </c>
      <c r="L537" s="465" t="s">
        <v>2602</v>
      </c>
      <c r="M537" s="478">
        <v>44545</v>
      </c>
      <c r="N537" s="478">
        <v>44819</v>
      </c>
      <c r="O537" s="478"/>
      <c r="P537" s="483"/>
      <c r="Q537" s="479"/>
      <c r="R537" s="479"/>
      <c r="S537" s="465" t="s">
        <v>1580</v>
      </c>
      <c r="T537" s="465">
        <v>60</v>
      </c>
      <c r="U537" s="484">
        <v>49401140</v>
      </c>
      <c r="V537" s="465" t="s">
        <v>973</v>
      </c>
      <c r="W537" s="465">
        <v>400</v>
      </c>
      <c r="X537" s="480">
        <v>768</v>
      </c>
      <c r="Y537" s="539">
        <f t="shared" si="24"/>
        <v>307200</v>
      </c>
      <c r="Z537" s="449">
        <v>0.52500000000000002</v>
      </c>
      <c r="AA537" s="681">
        <f t="shared" si="25"/>
        <v>161280</v>
      </c>
      <c r="AB537" s="451"/>
      <c r="AC537" s="452">
        <v>0</v>
      </c>
      <c r="AD537" s="460"/>
      <c r="AE537" s="453"/>
      <c r="AF537" s="695">
        <f t="shared" si="26"/>
        <v>161280</v>
      </c>
      <c r="AG537" s="448" t="s">
        <v>1073</v>
      </c>
      <c r="AH537" s="448"/>
      <c r="AI537" s="454" t="s">
        <v>2488</v>
      </c>
      <c r="AJ537" s="448" t="s">
        <v>1821</v>
      </c>
      <c r="AK537" s="461" t="s">
        <v>50</v>
      </c>
      <c r="AL537" s="448">
        <v>95834</v>
      </c>
      <c r="AM537" s="448" t="s">
        <v>52</v>
      </c>
      <c r="AN537" s="448"/>
      <c r="AO537" s="448"/>
      <c r="AP537" s="455"/>
      <c r="AQ537" s="455" t="s">
        <v>37</v>
      </c>
      <c r="AR537" s="455"/>
      <c r="AS537" s="456"/>
      <c r="AT537" s="456"/>
      <c r="AU537" s="469"/>
      <c r="AV537" s="449"/>
    </row>
    <row r="538" spans="1:48">
      <c r="A538" s="447"/>
      <c r="B538" s="467">
        <v>44557</v>
      </c>
      <c r="C538" s="447"/>
      <c r="D538" s="466" t="s">
        <v>2368</v>
      </c>
      <c r="E538" s="465" t="s">
        <v>2781</v>
      </c>
      <c r="F538" s="465"/>
      <c r="G538" s="465">
        <v>2022</v>
      </c>
      <c r="H538" s="465" t="s">
        <v>1699</v>
      </c>
      <c r="I538" s="466" t="s">
        <v>1699</v>
      </c>
      <c r="J538" s="479"/>
      <c r="K538" s="477" t="s">
        <v>4693</v>
      </c>
      <c r="L538" s="465" t="s">
        <v>2602</v>
      </c>
      <c r="M538" s="478">
        <v>44545</v>
      </c>
      <c r="N538" s="478">
        <v>44835</v>
      </c>
      <c r="O538" s="478"/>
      <c r="P538" s="483"/>
      <c r="Q538" s="479"/>
      <c r="R538" s="479"/>
      <c r="S538" s="465" t="s">
        <v>1580</v>
      </c>
      <c r="T538" s="465">
        <v>60</v>
      </c>
      <c r="U538" s="484">
        <v>49401140</v>
      </c>
      <c r="V538" s="465" t="s">
        <v>973</v>
      </c>
      <c r="W538" s="465">
        <v>400</v>
      </c>
      <c r="X538" s="480">
        <v>768</v>
      </c>
      <c r="Y538" s="539">
        <f t="shared" si="24"/>
        <v>307200</v>
      </c>
      <c r="Z538" s="449">
        <v>0.52500000000000002</v>
      </c>
      <c r="AA538" s="681">
        <f t="shared" si="25"/>
        <v>161280</v>
      </c>
      <c r="AB538" s="451"/>
      <c r="AC538" s="452">
        <v>0</v>
      </c>
      <c r="AD538" s="460"/>
      <c r="AE538" s="453"/>
      <c r="AF538" s="695">
        <f t="shared" si="26"/>
        <v>161280</v>
      </c>
      <c r="AG538" s="448" t="s">
        <v>1073</v>
      </c>
      <c r="AH538" s="448"/>
      <c r="AI538" s="454" t="s">
        <v>2488</v>
      </c>
      <c r="AJ538" s="448" t="s">
        <v>1821</v>
      </c>
      <c r="AK538" s="461" t="s">
        <v>50</v>
      </c>
      <c r="AL538" s="448">
        <v>95834</v>
      </c>
      <c r="AM538" s="448" t="s">
        <v>52</v>
      </c>
      <c r="AN538" s="448"/>
      <c r="AO538" s="448"/>
      <c r="AP538" s="455"/>
      <c r="AQ538" s="455" t="s">
        <v>37</v>
      </c>
      <c r="AR538" s="455"/>
      <c r="AS538" s="456"/>
      <c r="AT538" s="456"/>
      <c r="AU538" s="469"/>
      <c r="AV538" s="449"/>
    </row>
    <row r="539" spans="1:48">
      <c r="A539" s="447"/>
      <c r="B539" s="467">
        <v>44557</v>
      </c>
      <c r="C539" s="447"/>
      <c r="D539" s="466" t="s">
        <v>2368</v>
      </c>
      <c r="E539" s="465" t="s">
        <v>2781</v>
      </c>
      <c r="F539" s="465"/>
      <c r="G539" s="465">
        <v>2022</v>
      </c>
      <c r="H539" s="465" t="s">
        <v>1699</v>
      </c>
      <c r="I539" s="466" t="s">
        <v>1699</v>
      </c>
      <c r="J539" s="479"/>
      <c r="K539" s="477" t="s">
        <v>4694</v>
      </c>
      <c r="L539" s="465" t="s">
        <v>2602</v>
      </c>
      <c r="M539" s="478">
        <v>44545</v>
      </c>
      <c r="N539" s="478">
        <v>44839</v>
      </c>
      <c r="O539" s="478"/>
      <c r="P539" s="483"/>
      <c r="Q539" s="479"/>
      <c r="R539" s="479"/>
      <c r="S539" s="465" t="s">
        <v>1580</v>
      </c>
      <c r="T539" s="465">
        <v>60</v>
      </c>
      <c r="U539" s="484">
        <v>49201132</v>
      </c>
      <c r="V539" s="465" t="s">
        <v>986</v>
      </c>
      <c r="W539" s="465">
        <v>360</v>
      </c>
      <c r="X539" s="480">
        <v>832</v>
      </c>
      <c r="Y539" s="539">
        <f t="shared" si="24"/>
        <v>299520</v>
      </c>
      <c r="Z539" s="449">
        <v>0.505</v>
      </c>
      <c r="AA539" s="681">
        <f t="shared" si="25"/>
        <v>151257.60000000001</v>
      </c>
      <c r="AB539" s="451"/>
      <c r="AC539" s="452">
        <v>0</v>
      </c>
      <c r="AD539" s="460"/>
      <c r="AE539" s="453"/>
      <c r="AF539" s="695">
        <f t="shared" si="26"/>
        <v>151257.60000000001</v>
      </c>
      <c r="AG539" s="448" t="s">
        <v>1073</v>
      </c>
      <c r="AH539" s="448"/>
      <c r="AI539" s="454" t="s">
        <v>2488</v>
      </c>
      <c r="AJ539" s="448" t="s">
        <v>1821</v>
      </c>
      <c r="AK539" s="461" t="s">
        <v>50</v>
      </c>
      <c r="AL539" s="448">
        <v>95834</v>
      </c>
      <c r="AM539" s="448" t="s">
        <v>52</v>
      </c>
      <c r="AN539" s="448"/>
      <c r="AO539" s="448"/>
      <c r="AP539" s="455"/>
      <c r="AQ539" s="455" t="s">
        <v>37</v>
      </c>
      <c r="AR539" s="455"/>
      <c r="AS539" s="456"/>
      <c r="AT539" s="456"/>
      <c r="AU539" s="469"/>
      <c r="AV539" s="449"/>
    </row>
    <row r="540" spans="1:48">
      <c r="A540" s="447"/>
      <c r="B540" s="467">
        <v>44557</v>
      </c>
      <c r="C540" s="447"/>
      <c r="D540" s="466" t="s">
        <v>2368</v>
      </c>
      <c r="E540" s="465" t="s">
        <v>2781</v>
      </c>
      <c r="F540" s="465"/>
      <c r="G540" s="465">
        <v>2022</v>
      </c>
      <c r="H540" s="465" t="s">
        <v>1699</v>
      </c>
      <c r="I540" s="466" t="s">
        <v>1699</v>
      </c>
      <c r="J540" s="479"/>
      <c r="K540" s="477" t="s">
        <v>4695</v>
      </c>
      <c r="L540" s="465" t="s">
        <v>2602</v>
      </c>
      <c r="M540" s="478">
        <v>44545</v>
      </c>
      <c r="N540" s="478">
        <v>44840</v>
      </c>
      <c r="O540" s="478"/>
      <c r="P540" s="483"/>
      <c r="Q540" s="479"/>
      <c r="R540" s="479"/>
      <c r="S540" s="465" t="s">
        <v>1580</v>
      </c>
      <c r="T540" s="465">
        <v>60</v>
      </c>
      <c r="U540" s="484">
        <v>49401140</v>
      </c>
      <c r="V540" s="465" t="s">
        <v>973</v>
      </c>
      <c r="W540" s="465">
        <v>400</v>
      </c>
      <c r="X540" s="480">
        <v>768</v>
      </c>
      <c r="Y540" s="539">
        <f t="shared" si="24"/>
        <v>307200</v>
      </c>
      <c r="Z540" s="449">
        <v>0.52500000000000002</v>
      </c>
      <c r="AA540" s="681">
        <f t="shared" si="25"/>
        <v>161280</v>
      </c>
      <c r="AB540" s="451"/>
      <c r="AC540" s="452">
        <v>0</v>
      </c>
      <c r="AD540" s="460"/>
      <c r="AE540" s="453"/>
      <c r="AF540" s="695">
        <f t="shared" si="26"/>
        <v>161280</v>
      </c>
      <c r="AG540" s="448" t="s">
        <v>1073</v>
      </c>
      <c r="AH540" s="448"/>
      <c r="AI540" s="454" t="s">
        <v>2488</v>
      </c>
      <c r="AJ540" s="448" t="s">
        <v>1821</v>
      </c>
      <c r="AK540" s="461" t="s">
        <v>50</v>
      </c>
      <c r="AL540" s="448">
        <v>95834</v>
      </c>
      <c r="AM540" s="448" t="s">
        <v>52</v>
      </c>
      <c r="AN540" s="448"/>
      <c r="AO540" s="448"/>
      <c r="AP540" s="455"/>
      <c r="AQ540" s="455" t="s">
        <v>37</v>
      </c>
      <c r="AR540" s="455"/>
      <c r="AS540" s="456"/>
      <c r="AT540" s="456"/>
      <c r="AU540" s="469"/>
      <c r="AV540" s="449"/>
    </row>
    <row r="541" spans="1:48">
      <c r="A541" s="447"/>
      <c r="B541" s="467">
        <v>44557</v>
      </c>
      <c r="C541" s="447"/>
      <c r="D541" s="466" t="s">
        <v>2368</v>
      </c>
      <c r="E541" s="465" t="s">
        <v>2781</v>
      </c>
      <c r="F541" s="465"/>
      <c r="G541" s="465">
        <v>2022</v>
      </c>
      <c r="H541" s="465" t="s">
        <v>1699</v>
      </c>
      <c r="I541" s="466" t="s">
        <v>1699</v>
      </c>
      <c r="J541" s="479"/>
      <c r="K541" s="477" t="s">
        <v>4696</v>
      </c>
      <c r="L541" s="465" t="s">
        <v>2602</v>
      </c>
      <c r="M541" s="478">
        <v>44545</v>
      </c>
      <c r="N541" s="478">
        <v>44844</v>
      </c>
      <c r="O541" s="478"/>
      <c r="P541" s="483"/>
      <c r="Q541" s="479"/>
      <c r="R541" s="479"/>
      <c r="S541" s="465" t="s">
        <v>1580</v>
      </c>
      <c r="T541" s="465">
        <v>60</v>
      </c>
      <c r="U541" s="484">
        <v>49401140</v>
      </c>
      <c r="V541" s="465" t="s">
        <v>973</v>
      </c>
      <c r="W541" s="465">
        <v>400</v>
      </c>
      <c r="X541" s="480">
        <v>768</v>
      </c>
      <c r="Y541" s="539">
        <f t="shared" si="24"/>
        <v>307200</v>
      </c>
      <c r="Z541" s="449">
        <v>0.52500000000000002</v>
      </c>
      <c r="AA541" s="681">
        <f t="shared" si="25"/>
        <v>161280</v>
      </c>
      <c r="AB541" s="451"/>
      <c r="AC541" s="452">
        <v>0</v>
      </c>
      <c r="AD541" s="460"/>
      <c r="AE541" s="453"/>
      <c r="AF541" s="695">
        <f t="shared" si="26"/>
        <v>161280</v>
      </c>
      <c r="AG541" s="448" t="s">
        <v>1073</v>
      </c>
      <c r="AH541" s="448"/>
      <c r="AI541" s="454" t="s">
        <v>2488</v>
      </c>
      <c r="AJ541" s="448" t="s">
        <v>1821</v>
      </c>
      <c r="AK541" s="461" t="s">
        <v>50</v>
      </c>
      <c r="AL541" s="448">
        <v>95834</v>
      </c>
      <c r="AM541" s="448" t="s">
        <v>52</v>
      </c>
      <c r="AN541" s="448"/>
      <c r="AO541" s="448"/>
      <c r="AP541" s="455"/>
      <c r="AQ541" s="455" t="s">
        <v>37</v>
      </c>
      <c r="AR541" s="455"/>
      <c r="AS541" s="456"/>
      <c r="AT541" s="456"/>
      <c r="AU541" s="469"/>
      <c r="AV541" s="449"/>
    </row>
    <row r="542" spans="1:48">
      <c r="A542" s="447"/>
      <c r="B542" s="467">
        <v>44557</v>
      </c>
      <c r="C542" s="447"/>
      <c r="D542" s="466" t="s">
        <v>2368</v>
      </c>
      <c r="E542" s="465" t="s">
        <v>2781</v>
      </c>
      <c r="F542" s="465"/>
      <c r="G542" s="465">
        <v>2022</v>
      </c>
      <c r="H542" s="465" t="s">
        <v>1699</v>
      </c>
      <c r="I542" s="466" t="s">
        <v>1699</v>
      </c>
      <c r="J542" s="479"/>
      <c r="K542" s="477" t="s">
        <v>4697</v>
      </c>
      <c r="L542" s="465" t="s">
        <v>2602</v>
      </c>
      <c r="M542" s="478">
        <v>44545</v>
      </c>
      <c r="N542" s="478">
        <v>44847</v>
      </c>
      <c r="O542" s="478"/>
      <c r="P542" s="483"/>
      <c r="Q542" s="479"/>
      <c r="R542" s="479"/>
      <c r="S542" s="465" t="s">
        <v>1580</v>
      </c>
      <c r="T542" s="465">
        <v>60</v>
      </c>
      <c r="U542" s="484">
        <v>49401140</v>
      </c>
      <c r="V542" s="465" t="s">
        <v>973</v>
      </c>
      <c r="W542" s="465">
        <v>400</v>
      </c>
      <c r="X542" s="480">
        <v>768</v>
      </c>
      <c r="Y542" s="539">
        <f t="shared" si="24"/>
        <v>307200</v>
      </c>
      <c r="Z542" s="449">
        <v>0.52500000000000002</v>
      </c>
      <c r="AA542" s="681">
        <f t="shared" si="25"/>
        <v>161280</v>
      </c>
      <c r="AB542" s="451"/>
      <c r="AC542" s="452">
        <v>0</v>
      </c>
      <c r="AD542" s="460"/>
      <c r="AE542" s="453"/>
      <c r="AF542" s="695">
        <f t="shared" si="26"/>
        <v>161280</v>
      </c>
      <c r="AG542" s="448" t="s">
        <v>1073</v>
      </c>
      <c r="AH542" s="448"/>
      <c r="AI542" s="454" t="s">
        <v>2488</v>
      </c>
      <c r="AJ542" s="448" t="s">
        <v>1821</v>
      </c>
      <c r="AK542" s="461" t="s">
        <v>50</v>
      </c>
      <c r="AL542" s="448">
        <v>95834</v>
      </c>
      <c r="AM542" s="448" t="s">
        <v>52</v>
      </c>
      <c r="AN542" s="448"/>
      <c r="AO542" s="448"/>
      <c r="AP542" s="455"/>
      <c r="AQ542" s="455" t="s">
        <v>37</v>
      </c>
      <c r="AR542" s="455"/>
      <c r="AS542" s="456"/>
      <c r="AT542" s="456"/>
      <c r="AU542" s="469"/>
      <c r="AV542" s="449"/>
    </row>
    <row r="543" spans="1:48">
      <c r="A543" s="447"/>
      <c r="B543" s="467">
        <v>44557</v>
      </c>
      <c r="C543" s="447"/>
      <c r="D543" s="466" t="s">
        <v>2368</v>
      </c>
      <c r="E543" s="465" t="s">
        <v>2781</v>
      </c>
      <c r="F543" s="465"/>
      <c r="G543" s="465">
        <v>2022</v>
      </c>
      <c r="H543" s="465" t="s">
        <v>1699</v>
      </c>
      <c r="I543" s="466" t="s">
        <v>1699</v>
      </c>
      <c r="J543" s="479"/>
      <c r="K543" s="477" t="s">
        <v>4698</v>
      </c>
      <c r="L543" s="465" t="s">
        <v>2602</v>
      </c>
      <c r="M543" s="478">
        <v>44545</v>
      </c>
      <c r="N543" s="478">
        <v>44870</v>
      </c>
      <c r="O543" s="478"/>
      <c r="P543" s="483"/>
      <c r="Q543" s="479"/>
      <c r="R543" s="479"/>
      <c r="S543" s="465" t="s">
        <v>1580</v>
      </c>
      <c r="T543" s="465">
        <v>60</v>
      </c>
      <c r="U543" s="484">
        <v>49201132</v>
      </c>
      <c r="V543" s="465" t="s">
        <v>986</v>
      </c>
      <c r="W543" s="465">
        <v>360</v>
      </c>
      <c r="X543" s="480">
        <v>832</v>
      </c>
      <c r="Y543" s="539">
        <f t="shared" si="24"/>
        <v>299520</v>
      </c>
      <c r="Z543" s="449">
        <v>0.505</v>
      </c>
      <c r="AA543" s="681">
        <f t="shared" si="25"/>
        <v>151257.60000000001</v>
      </c>
      <c r="AB543" s="451"/>
      <c r="AC543" s="452">
        <v>0</v>
      </c>
      <c r="AD543" s="460"/>
      <c r="AE543" s="453"/>
      <c r="AF543" s="695">
        <f t="shared" si="26"/>
        <v>151257.60000000001</v>
      </c>
      <c r="AG543" s="448" t="s">
        <v>1073</v>
      </c>
      <c r="AH543" s="448"/>
      <c r="AI543" s="454" t="s">
        <v>2488</v>
      </c>
      <c r="AJ543" s="448" t="s">
        <v>4460</v>
      </c>
      <c r="AK543" s="461" t="s">
        <v>50</v>
      </c>
      <c r="AL543" s="448">
        <v>95834</v>
      </c>
      <c r="AM543" s="448" t="s">
        <v>52</v>
      </c>
      <c r="AN543" s="448"/>
      <c r="AO543" s="448"/>
      <c r="AP543" s="455"/>
      <c r="AQ543" s="455" t="s">
        <v>37</v>
      </c>
      <c r="AR543" s="455"/>
      <c r="AS543" s="456"/>
      <c r="AT543" s="456"/>
      <c r="AU543" s="469"/>
      <c r="AV543" s="449"/>
    </row>
    <row r="544" spans="1:48">
      <c r="A544" s="447"/>
      <c r="B544" s="467">
        <v>44557</v>
      </c>
      <c r="C544" s="447"/>
      <c r="D544" s="466" t="s">
        <v>2368</v>
      </c>
      <c r="E544" s="465" t="s">
        <v>2781</v>
      </c>
      <c r="F544" s="465"/>
      <c r="G544" s="465">
        <v>2022</v>
      </c>
      <c r="H544" s="465" t="s">
        <v>1699</v>
      </c>
      <c r="I544" s="466" t="s">
        <v>1699</v>
      </c>
      <c r="J544" s="479"/>
      <c r="K544" s="477" t="s">
        <v>4699</v>
      </c>
      <c r="L544" s="465" t="s">
        <v>2602</v>
      </c>
      <c r="M544" s="478">
        <v>44545</v>
      </c>
      <c r="N544" s="478">
        <v>44871</v>
      </c>
      <c r="O544" s="478"/>
      <c r="P544" s="483"/>
      <c r="Q544" s="479"/>
      <c r="R544" s="479"/>
      <c r="S544" s="465" t="s">
        <v>1580</v>
      </c>
      <c r="T544" s="465">
        <v>60</v>
      </c>
      <c r="U544" s="484">
        <v>49401140</v>
      </c>
      <c r="V544" s="465" t="s">
        <v>973</v>
      </c>
      <c r="W544" s="465">
        <v>400</v>
      </c>
      <c r="X544" s="480">
        <v>768</v>
      </c>
      <c r="Y544" s="539">
        <f t="shared" si="24"/>
        <v>307200</v>
      </c>
      <c r="Z544" s="449">
        <v>0.52500000000000002</v>
      </c>
      <c r="AA544" s="681">
        <f t="shared" si="25"/>
        <v>161280</v>
      </c>
      <c r="AB544" s="451"/>
      <c r="AC544" s="452">
        <v>0</v>
      </c>
      <c r="AD544" s="460"/>
      <c r="AE544" s="453"/>
      <c r="AF544" s="695">
        <f t="shared" si="26"/>
        <v>161280</v>
      </c>
      <c r="AG544" s="448" t="s">
        <v>1073</v>
      </c>
      <c r="AH544" s="448"/>
      <c r="AI544" s="454" t="s">
        <v>2488</v>
      </c>
      <c r="AJ544" s="448" t="s">
        <v>4460</v>
      </c>
      <c r="AK544" s="461" t="s">
        <v>50</v>
      </c>
      <c r="AL544" s="448">
        <v>95834</v>
      </c>
      <c r="AM544" s="448" t="s">
        <v>52</v>
      </c>
      <c r="AN544" s="448"/>
      <c r="AO544" s="448"/>
      <c r="AP544" s="455"/>
      <c r="AQ544" s="455" t="s">
        <v>37</v>
      </c>
      <c r="AR544" s="455"/>
      <c r="AS544" s="456"/>
      <c r="AT544" s="456"/>
      <c r="AU544" s="469"/>
      <c r="AV544" s="449"/>
    </row>
    <row r="545" spans="1:48">
      <c r="A545" s="447"/>
      <c r="B545" s="467">
        <v>44557</v>
      </c>
      <c r="C545" s="447"/>
      <c r="D545" s="466" t="s">
        <v>2368</v>
      </c>
      <c r="E545" s="465" t="s">
        <v>2781</v>
      </c>
      <c r="F545" s="465"/>
      <c r="G545" s="465">
        <v>2022</v>
      </c>
      <c r="H545" s="465" t="s">
        <v>1699</v>
      </c>
      <c r="I545" s="466" t="s">
        <v>1699</v>
      </c>
      <c r="J545" s="479"/>
      <c r="K545" s="477" t="s">
        <v>4700</v>
      </c>
      <c r="L545" s="465" t="s">
        <v>2602</v>
      </c>
      <c r="M545" s="478">
        <v>44545</v>
      </c>
      <c r="N545" s="478">
        <v>44875</v>
      </c>
      <c r="O545" s="478"/>
      <c r="P545" s="483"/>
      <c r="Q545" s="479"/>
      <c r="R545" s="479"/>
      <c r="S545" s="465" t="s">
        <v>1580</v>
      </c>
      <c r="T545" s="465">
        <v>60</v>
      </c>
      <c r="U545" s="484">
        <v>49401140</v>
      </c>
      <c r="V545" s="465" t="s">
        <v>973</v>
      </c>
      <c r="W545" s="465">
        <v>400</v>
      </c>
      <c r="X545" s="480">
        <v>768</v>
      </c>
      <c r="Y545" s="539">
        <f t="shared" si="24"/>
        <v>307200</v>
      </c>
      <c r="Z545" s="449">
        <v>0.52500000000000002</v>
      </c>
      <c r="AA545" s="681">
        <f t="shared" si="25"/>
        <v>161280</v>
      </c>
      <c r="AB545" s="451"/>
      <c r="AC545" s="452">
        <v>0</v>
      </c>
      <c r="AD545" s="460"/>
      <c r="AE545" s="453"/>
      <c r="AF545" s="695">
        <f t="shared" si="26"/>
        <v>161280</v>
      </c>
      <c r="AG545" s="448" t="s">
        <v>1073</v>
      </c>
      <c r="AH545" s="448"/>
      <c r="AI545" s="454" t="s">
        <v>2488</v>
      </c>
      <c r="AJ545" s="448" t="s">
        <v>1821</v>
      </c>
      <c r="AK545" s="461" t="s">
        <v>50</v>
      </c>
      <c r="AL545" s="448">
        <v>95834</v>
      </c>
      <c r="AM545" s="448" t="s">
        <v>52</v>
      </c>
      <c r="AN545" s="448"/>
      <c r="AO545" s="448"/>
      <c r="AP545" s="455"/>
      <c r="AQ545" s="455" t="s">
        <v>37</v>
      </c>
      <c r="AR545" s="455"/>
      <c r="AS545" s="456"/>
      <c r="AT545" s="456"/>
      <c r="AU545" s="469"/>
      <c r="AV545" s="449"/>
    </row>
    <row r="546" spans="1:48">
      <c r="A546" s="447"/>
      <c r="B546" s="467">
        <v>44557</v>
      </c>
      <c r="C546" s="447"/>
      <c r="D546" s="466" t="s">
        <v>2368</v>
      </c>
      <c r="E546" s="465" t="s">
        <v>2781</v>
      </c>
      <c r="F546" s="465"/>
      <c r="G546" s="465">
        <v>2022</v>
      </c>
      <c r="H546" s="465" t="s">
        <v>1699</v>
      </c>
      <c r="I546" s="466" t="s">
        <v>1699</v>
      </c>
      <c r="J546" s="479"/>
      <c r="K546" s="477" t="s">
        <v>4701</v>
      </c>
      <c r="L546" s="465" t="s">
        <v>2602</v>
      </c>
      <c r="M546" s="478">
        <v>44545</v>
      </c>
      <c r="N546" s="478">
        <v>44880</v>
      </c>
      <c r="O546" s="478"/>
      <c r="P546" s="483"/>
      <c r="Q546" s="479"/>
      <c r="R546" s="479"/>
      <c r="S546" s="465" t="s">
        <v>1580</v>
      </c>
      <c r="T546" s="465">
        <v>60</v>
      </c>
      <c r="U546" s="484">
        <v>49401140</v>
      </c>
      <c r="V546" s="465" t="s">
        <v>973</v>
      </c>
      <c r="W546" s="465">
        <v>400</v>
      </c>
      <c r="X546" s="480">
        <v>768</v>
      </c>
      <c r="Y546" s="539">
        <f t="shared" si="24"/>
        <v>307200</v>
      </c>
      <c r="Z546" s="449">
        <v>0.52500000000000002</v>
      </c>
      <c r="AA546" s="681">
        <f t="shared" si="25"/>
        <v>161280</v>
      </c>
      <c r="AB546" s="451"/>
      <c r="AC546" s="452">
        <v>0</v>
      </c>
      <c r="AD546" s="460"/>
      <c r="AE546" s="453"/>
      <c r="AF546" s="695">
        <f t="shared" si="26"/>
        <v>161280</v>
      </c>
      <c r="AG546" s="448" t="s">
        <v>1073</v>
      </c>
      <c r="AH546" s="448"/>
      <c r="AI546" s="454" t="s">
        <v>2488</v>
      </c>
      <c r="AJ546" s="448" t="s">
        <v>1821</v>
      </c>
      <c r="AK546" s="461" t="s">
        <v>50</v>
      </c>
      <c r="AL546" s="448">
        <v>95834</v>
      </c>
      <c r="AM546" s="448" t="s">
        <v>52</v>
      </c>
      <c r="AN546" s="448"/>
      <c r="AO546" s="448"/>
      <c r="AP546" s="455"/>
      <c r="AQ546" s="455" t="s">
        <v>37</v>
      </c>
      <c r="AR546" s="455"/>
      <c r="AS546" s="456"/>
      <c r="AT546" s="456"/>
      <c r="AU546" s="469"/>
      <c r="AV546" s="449"/>
    </row>
    <row r="547" spans="1:48">
      <c r="A547" s="447"/>
      <c r="B547" s="467">
        <v>44557</v>
      </c>
      <c r="C547" s="447"/>
      <c r="D547" s="466" t="s">
        <v>2368</v>
      </c>
      <c r="E547" s="465" t="s">
        <v>2781</v>
      </c>
      <c r="F547" s="465"/>
      <c r="G547" s="465">
        <v>2022</v>
      </c>
      <c r="H547" s="465" t="s">
        <v>1699</v>
      </c>
      <c r="I547" s="466" t="s">
        <v>1699</v>
      </c>
      <c r="J547" s="479"/>
      <c r="K547" s="477" t="s">
        <v>4702</v>
      </c>
      <c r="L547" s="465" t="s">
        <v>2602</v>
      </c>
      <c r="M547" s="478">
        <v>44545</v>
      </c>
      <c r="N547" s="478">
        <v>44880</v>
      </c>
      <c r="O547" s="478"/>
      <c r="P547" s="483"/>
      <c r="Q547" s="479"/>
      <c r="R547" s="479"/>
      <c r="S547" s="465" t="s">
        <v>1580</v>
      </c>
      <c r="T547" s="465">
        <v>60</v>
      </c>
      <c r="U547" s="484">
        <v>49201132</v>
      </c>
      <c r="V547" s="465" t="s">
        <v>986</v>
      </c>
      <c r="W547" s="465">
        <v>360</v>
      </c>
      <c r="X547" s="480">
        <v>832</v>
      </c>
      <c r="Y547" s="539">
        <f t="shared" si="24"/>
        <v>299520</v>
      </c>
      <c r="Z547" s="449">
        <v>0.505</v>
      </c>
      <c r="AA547" s="681">
        <f t="shared" si="25"/>
        <v>151257.60000000001</v>
      </c>
      <c r="AB547" s="451"/>
      <c r="AC547" s="452">
        <v>0</v>
      </c>
      <c r="AD547" s="460"/>
      <c r="AE547" s="453"/>
      <c r="AF547" s="695">
        <f t="shared" si="26"/>
        <v>151257.60000000001</v>
      </c>
      <c r="AG547" s="448" t="s">
        <v>1073</v>
      </c>
      <c r="AH547" s="448"/>
      <c r="AI547" s="454" t="s">
        <v>2488</v>
      </c>
      <c r="AJ547" s="448" t="s">
        <v>4460</v>
      </c>
      <c r="AK547" s="461" t="s">
        <v>50</v>
      </c>
      <c r="AL547" s="448">
        <v>95834</v>
      </c>
      <c r="AM547" s="448" t="s">
        <v>52</v>
      </c>
      <c r="AN547" s="448"/>
      <c r="AO547" s="448"/>
      <c r="AP547" s="455"/>
      <c r="AQ547" s="455" t="s">
        <v>37</v>
      </c>
      <c r="AR547" s="455"/>
      <c r="AS547" s="456"/>
      <c r="AT547" s="456"/>
      <c r="AU547" s="469"/>
      <c r="AV547" s="449"/>
    </row>
    <row r="548" spans="1:48">
      <c r="A548" s="447"/>
      <c r="B548" s="467">
        <v>44557</v>
      </c>
      <c r="C548" s="447"/>
      <c r="D548" s="466" t="s">
        <v>2368</v>
      </c>
      <c r="E548" s="465" t="s">
        <v>2781</v>
      </c>
      <c r="F548" s="465"/>
      <c r="G548" s="465">
        <v>2022</v>
      </c>
      <c r="H548" s="465" t="s">
        <v>1699</v>
      </c>
      <c r="I548" s="466" t="s">
        <v>1699</v>
      </c>
      <c r="J548" s="479"/>
      <c r="K548" s="477" t="s">
        <v>4703</v>
      </c>
      <c r="L548" s="465" t="s">
        <v>2602</v>
      </c>
      <c r="M548" s="478">
        <v>44545</v>
      </c>
      <c r="N548" s="478">
        <v>44885</v>
      </c>
      <c r="O548" s="478"/>
      <c r="P548" s="483"/>
      <c r="Q548" s="479"/>
      <c r="R548" s="479"/>
      <c r="S548" s="465" t="s">
        <v>1580</v>
      </c>
      <c r="T548" s="465">
        <v>60</v>
      </c>
      <c r="U548" s="484">
        <v>49401140</v>
      </c>
      <c r="V548" s="465" t="s">
        <v>973</v>
      </c>
      <c r="W548" s="465">
        <v>400</v>
      </c>
      <c r="X548" s="480">
        <v>768</v>
      </c>
      <c r="Y548" s="539">
        <f t="shared" si="24"/>
        <v>307200</v>
      </c>
      <c r="Z548" s="449">
        <v>0.52500000000000002</v>
      </c>
      <c r="AA548" s="681">
        <f t="shared" si="25"/>
        <v>161280</v>
      </c>
      <c r="AB548" s="451"/>
      <c r="AC548" s="452">
        <v>0</v>
      </c>
      <c r="AD548" s="460"/>
      <c r="AE548" s="453"/>
      <c r="AF548" s="695">
        <f t="shared" si="26"/>
        <v>161280</v>
      </c>
      <c r="AG548" s="448" t="s">
        <v>1073</v>
      </c>
      <c r="AH548" s="448"/>
      <c r="AI548" s="454" t="s">
        <v>2488</v>
      </c>
      <c r="AJ548" s="448" t="s">
        <v>1821</v>
      </c>
      <c r="AK548" s="461" t="s">
        <v>50</v>
      </c>
      <c r="AL548" s="448">
        <v>95834</v>
      </c>
      <c r="AM548" s="448" t="s">
        <v>52</v>
      </c>
      <c r="AN548" s="448"/>
      <c r="AO548" s="448"/>
      <c r="AP548" s="455"/>
      <c r="AQ548" s="455" t="s">
        <v>37</v>
      </c>
      <c r="AR548" s="455"/>
      <c r="AS548" s="456"/>
      <c r="AT548" s="456"/>
      <c r="AU548" s="469"/>
      <c r="AV548" s="449"/>
    </row>
    <row r="549" spans="1:48">
      <c r="A549" s="447"/>
      <c r="B549" s="467">
        <v>44557</v>
      </c>
      <c r="C549" s="447"/>
      <c r="D549" s="466" t="s">
        <v>2368</v>
      </c>
      <c r="E549" s="465" t="s">
        <v>2781</v>
      </c>
      <c r="F549" s="465"/>
      <c r="G549" s="465">
        <v>2022</v>
      </c>
      <c r="H549" s="465" t="s">
        <v>1699</v>
      </c>
      <c r="I549" s="466" t="s">
        <v>1699</v>
      </c>
      <c r="J549" s="479"/>
      <c r="K549" s="477" t="s">
        <v>4704</v>
      </c>
      <c r="L549" s="465" t="s">
        <v>2602</v>
      </c>
      <c r="M549" s="478">
        <v>44545</v>
      </c>
      <c r="N549" s="478">
        <v>44899</v>
      </c>
      <c r="O549" s="478"/>
      <c r="P549" s="483"/>
      <c r="Q549" s="479"/>
      <c r="R549" s="479"/>
      <c r="S549" s="465" t="s">
        <v>1580</v>
      </c>
      <c r="T549" s="465">
        <v>60</v>
      </c>
      <c r="U549" s="484">
        <v>49401140</v>
      </c>
      <c r="V549" s="465" t="s">
        <v>973</v>
      </c>
      <c r="W549" s="465">
        <v>400</v>
      </c>
      <c r="X549" s="480">
        <v>768</v>
      </c>
      <c r="Y549" s="539">
        <f t="shared" si="24"/>
        <v>307200</v>
      </c>
      <c r="Z549" s="449">
        <v>0.52500000000000002</v>
      </c>
      <c r="AA549" s="681">
        <f t="shared" si="25"/>
        <v>161280</v>
      </c>
      <c r="AB549" s="451"/>
      <c r="AC549" s="452">
        <v>0</v>
      </c>
      <c r="AD549" s="460"/>
      <c r="AE549" s="453"/>
      <c r="AF549" s="695">
        <f t="shared" si="26"/>
        <v>161280</v>
      </c>
      <c r="AG549" s="448" t="s">
        <v>1073</v>
      </c>
      <c r="AH549" s="448"/>
      <c r="AI549" s="454" t="s">
        <v>2488</v>
      </c>
      <c r="AJ549" s="448" t="s">
        <v>1821</v>
      </c>
      <c r="AK549" s="461" t="s">
        <v>50</v>
      </c>
      <c r="AL549" s="448">
        <v>95834</v>
      </c>
      <c r="AM549" s="448" t="s">
        <v>52</v>
      </c>
      <c r="AN549" s="448"/>
      <c r="AO549" s="448"/>
      <c r="AP549" s="455"/>
      <c r="AQ549" s="455" t="s">
        <v>37</v>
      </c>
      <c r="AR549" s="455"/>
      <c r="AS549" s="456"/>
      <c r="AT549" s="456"/>
      <c r="AU549" s="469"/>
      <c r="AV549" s="449"/>
    </row>
    <row r="550" spans="1:48">
      <c r="A550" s="447"/>
      <c r="B550" s="467">
        <v>44557</v>
      </c>
      <c r="C550" s="447"/>
      <c r="D550" s="466" t="s">
        <v>2368</v>
      </c>
      <c r="E550" s="465" t="s">
        <v>2781</v>
      </c>
      <c r="F550" s="465"/>
      <c r="G550" s="465">
        <v>2022</v>
      </c>
      <c r="H550" s="465" t="s">
        <v>1699</v>
      </c>
      <c r="I550" s="466" t="s">
        <v>1699</v>
      </c>
      <c r="J550" s="479"/>
      <c r="K550" s="477" t="s">
        <v>4705</v>
      </c>
      <c r="L550" s="465" t="s">
        <v>2602</v>
      </c>
      <c r="M550" s="478">
        <v>44545</v>
      </c>
      <c r="N550" s="478">
        <v>44900</v>
      </c>
      <c r="O550" s="478"/>
      <c r="P550" s="483"/>
      <c r="Q550" s="479"/>
      <c r="R550" s="479"/>
      <c r="S550" s="465" t="s">
        <v>1580</v>
      </c>
      <c r="T550" s="465">
        <v>60</v>
      </c>
      <c r="U550" s="484">
        <v>49201132</v>
      </c>
      <c r="V550" s="465" t="s">
        <v>986</v>
      </c>
      <c r="W550" s="465">
        <v>360</v>
      </c>
      <c r="X550" s="480">
        <v>832</v>
      </c>
      <c r="Y550" s="539">
        <f t="shared" si="24"/>
        <v>299520</v>
      </c>
      <c r="Z550" s="449">
        <v>0.505</v>
      </c>
      <c r="AA550" s="681">
        <f t="shared" si="25"/>
        <v>151257.60000000001</v>
      </c>
      <c r="AB550" s="451"/>
      <c r="AC550" s="452">
        <v>0</v>
      </c>
      <c r="AD550" s="460"/>
      <c r="AE550" s="453"/>
      <c r="AF550" s="695">
        <f t="shared" si="26"/>
        <v>151257.60000000001</v>
      </c>
      <c r="AG550" s="448" t="s">
        <v>1073</v>
      </c>
      <c r="AH550" s="448"/>
      <c r="AI550" s="454" t="s">
        <v>2488</v>
      </c>
      <c r="AJ550" s="448" t="s">
        <v>1821</v>
      </c>
      <c r="AK550" s="461" t="s">
        <v>50</v>
      </c>
      <c r="AL550" s="448">
        <v>95834</v>
      </c>
      <c r="AM550" s="448" t="s">
        <v>52</v>
      </c>
      <c r="AN550" s="448"/>
      <c r="AO550" s="448"/>
      <c r="AP550" s="455"/>
      <c r="AQ550" s="455" t="s">
        <v>37</v>
      </c>
      <c r="AR550" s="455"/>
      <c r="AS550" s="456"/>
      <c r="AT550" s="456"/>
      <c r="AU550" s="469"/>
      <c r="AV550" s="449"/>
    </row>
    <row r="551" spans="1:48">
      <c r="A551" s="447"/>
      <c r="B551" s="467">
        <v>44557</v>
      </c>
      <c r="C551" s="447"/>
      <c r="D551" s="466" t="s">
        <v>2368</v>
      </c>
      <c r="E551" s="465" t="s">
        <v>2781</v>
      </c>
      <c r="F551" s="465"/>
      <c r="G551" s="465">
        <v>2022</v>
      </c>
      <c r="H551" s="465" t="s">
        <v>1699</v>
      </c>
      <c r="I551" s="466" t="s">
        <v>1699</v>
      </c>
      <c r="J551" s="479"/>
      <c r="K551" s="477" t="s">
        <v>4706</v>
      </c>
      <c r="L551" s="465" t="s">
        <v>2602</v>
      </c>
      <c r="M551" s="478">
        <v>44545</v>
      </c>
      <c r="N551" s="478">
        <v>44905</v>
      </c>
      <c r="O551" s="478"/>
      <c r="P551" s="483"/>
      <c r="Q551" s="479"/>
      <c r="R551" s="479"/>
      <c r="S551" s="465" t="s">
        <v>1580</v>
      </c>
      <c r="T551" s="465">
        <v>60</v>
      </c>
      <c r="U551" s="484">
        <v>49401140</v>
      </c>
      <c r="V551" s="465" t="s">
        <v>973</v>
      </c>
      <c r="W551" s="465">
        <v>400</v>
      </c>
      <c r="X551" s="480">
        <v>768</v>
      </c>
      <c r="Y551" s="539">
        <f t="shared" si="24"/>
        <v>307200</v>
      </c>
      <c r="Z551" s="449">
        <v>0.52500000000000002</v>
      </c>
      <c r="AA551" s="681">
        <f t="shared" si="25"/>
        <v>161280</v>
      </c>
      <c r="AB551" s="451"/>
      <c r="AC551" s="452">
        <v>0</v>
      </c>
      <c r="AD551" s="460"/>
      <c r="AE551" s="453"/>
      <c r="AF551" s="695">
        <f t="shared" si="26"/>
        <v>161280</v>
      </c>
      <c r="AG551" s="448" t="s">
        <v>1073</v>
      </c>
      <c r="AH551" s="448"/>
      <c r="AI551" s="454" t="s">
        <v>2488</v>
      </c>
      <c r="AJ551" s="448" t="s">
        <v>1821</v>
      </c>
      <c r="AK551" s="461" t="s">
        <v>50</v>
      </c>
      <c r="AL551" s="448">
        <v>95834</v>
      </c>
      <c r="AM551" s="448" t="s">
        <v>52</v>
      </c>
      <c r="AN551" s="448"/>
      <c r="AO551" s="448"/>
      <c r="AP551" s="455"/>
      <c r="AQ551" s="455" t="s">
        <v>37</v>
      </c>
      <c r="AR551" s="455"/>
      <c r="AS551" s="456"/>
      <c r="AT551" s="456"/>
      <c r="AU551" s="469"/>
      <c r="AV551" s="449"/>
    </row>
    <row r="552" spans="1:48">
      <c r="A552" s="447"/>
      <c r="B552" s="467">
        <v>44557</v>
      </c>
      <c r="C552" s="447"/>
      <c r="D552" s="466" t="s">
        <v>2368</v>
      </c>
      <c r="E552" s="465" t="s">
        <v>2781</v>
      </c>
      <c r="F552" s="465"/>
      <c r="G552" s="465">
        <v>2022</v>
      </c>
      <c r="H552" s="465" t="s">
        <v>1699</v>
      </c>
      <c r="I552" s="466" t="s">
        <v>1699</v>
      </c>
      <c r="J552" s="479"/>
      <c r="K552" s="477" t="s">
        <v>4707</v>
      </c>
      <c r="L552" s="465" t="s">
        <v>2602</v>
      </c>
      <c r="M552" s="478">
        <v>44545</v>
      </c>
      <c r="N552" s="478">
        <v>44908</v>
      </c>
      <c r="O552" s="478"/>
      <c r="P552" s="483"/>
      <c r="Q552" s="479"/>
      <c r="R552" s="479"/>
      <c r="S552" s="465" t="s">
        <v>1580</v>
      </c>
      <c r="T552" s="465">
        <v>60</v>
      </c>
      <c r="U552" s="484">
        <v>49401140</v>
      </c>
      <c r="V552" s="465" t="s">
        <v>973</v>
      </c>
      <c r="W552" s="465">
        <v>400</v>
      </c>
      <c r="X552" s="480">
        <v>768</v>
      </c>
      <c r="Y552" s="539">
        <f t="shared" si="24"/>
        <v>307200</v>
      </c>
      <c r="Z552" s="449">
        <v>0.52500000000000002</v>
      </c>
      <c r="AA552" s="681">
        <f t="shared" si="25"/>
        <v>161280</v>
      </c>
      <c r="AB552" s="451"/>
      <c r="AC552" s="452">
        <v>0</v>
      </c>
      <c r="AD552" s="460"/>
      <c r="AE552" s="453"/>
      <c r="AF552" s="695">
        <f t="shared" si="26"/>
        <v>161280</v>
      </c>
      <c r="AG552" s="448" t="s">
        <v>1073</v>
      </c>
      <c r="AH552" s="448"/>
      <c r="AI552" s="454" t="s">
        <v>2488</v>
      </c>
      <c r="AJ552" s="448" t="s">
        <v>1821</v>
      </c>
      <c r="AK552" s="461" t="s">
        <v>50</v>
      </c>
      <c r="AL552" s="448">
        <v>95834</v>
      </c>
      <c r="AM552" s="448" t="s">
        <v>52</v>
      </c>
      <c r="AN552" s="448"/>
      <c r="AO552" s="448"/>
      <c r="AP552" s="455"/>
      <c r="AQ552" s="455" t="s">
        <v>37</v>
      </c>
      <c r="AR552" s="455"/>
      <c r="AS552" s="456"/>
      <c r="AT552" s="456"/>
      <c r="AU552" s="469"/>
      <c r="AV552" s="449"/>
    </row>
    <row r="553" spans="1:48">
      <c r="A553" s="447"/>
      <c r="B553" s="467">
        <v>44522</v>
      </c>
      <c r="C553" s="447"/>
      <c r="D553" s="466" t="s">
        <v>2368</v>
      </c>
      <c r="E553" s="465" t="s">
        <v>2781</v>
      </c>
      <c r="F553" s="465"/>
      <c r="G553" s="465">
        <v>2022</v>
      </c>
      <c r="H553" s="465" t="s">
        <v>1699</v>
      </c>
      <c r="I553" s="466" t="s">
        <v>1699</v>
      </c>
      <c r="J553" s="479"/>
      <c r="K553" s="477" t="s">
        <v>4708</v>
      </c>
      <c r="L553" s="465" t="s">
        <v>2505</v>
      </c>
      <c r="M553" s="478">
        <v>44505</v>
      </c>
      <c r="N553" s="478">
        <v>44732</v>
      </c>
      <c r="O553" s="478"/>
      <c r="P553" s="483"/>
      <c r="Q553" s="479"/>
      <c r="R553" s="479"/>
      <c r="S553" s="465" t="s">
        <v>1580</v>
      </c>
      <c r="T553" s="465">
        <v>60</v>
      </c>
      <c r="U553" s="484">
        <v>49401140</v>
      </c>
      <c r="V553" s="465" t="s">
        <v>973</v>
      </c>
      <c r="W553" s="465">
        <v>400</v>
      </c>
      <c r="X553" s="480">
        <v>768</v>
      </c>
      <c r="Y553" s="539">
        <f t="shared" si="24"/>
        <v>307200</v>
      </c>
      <c r="Z553" s="449">
        <v>0.55500000000000005</v>
      </c>
      <c r="AA553" s="681">
        <f t="shared" si="25"/>
        <v>170496.00000000003</v>
      </c>
      <c r="AB553" s="451"/>
      <c r="AC553" s="452">
        <v>0</v>
      </c>
      <c r="AD553" s="460"/>
      <c r="AE553" s="453"/>
      <c r="AF553" s="695">
        <f t="shared" si="26"/>
        <v>170496.00000000003</v>
      </c>
      <c r="AG553" s="448" t="s">
        <v>1073</v>
      </c>
      <c r="AH553" s="448"/>
      <c r="AI553" s="454" t="s">
        <v>2488</v>
      </c>
      <c r="AJ553" s="448" t="s">
        <v>2518</v>
      </c>
      <c r="AK553" s="461" t="s">
        <v>1138</v>
      </c>
      <c r="AL553" s="448" t="s">
        <v>2629</v>
      </c>
      <c r="AM553" s="448" t="s">
        <v>52</v>
      </c>
      <c r="AN553" s="448"/>
      <c r="AO553" s="448"/>
      <c r="AP553" s="455"/>
      <c r="AQ553" s="455" t="s">
        <v>37</v>
      </c>
      <c r="AR553" s="455"/>
      <c r="AS553" s="456"/>
      <c r="AT553" s="456"/>
      <c r="AU553" s="469"/>
      <c r="AV553" s="449"/>
    </row>
    <row r="554" spans="1:48">
      <c r="A554" s="447"/>
      <c r="B554" s="467">
        <v>44557</v>
      </c>
      <c r="C554" s="447"/>
      <c r="D554" s="466" t="s">
        <v>2368</v>
      </c>
      <c r="E554" s="465" t="s">
        <v>2781</v>
      </c>
      <c r="F554" s="465"/>
      <c r="G554" s="465">
        <v>2022</v>
      </c>
      <c r="H554" s="465" t="s">
        <v>1699</v>
      </c>
      <c r="I554" s="466" t="s">
        <v>1699</v>
      </c>
      <c r="J554" s="479"/>
      <c r="K554" s="477" t="s">
        <v>4709</v>
      </c>
      <c r="L554" s="465" t="s">
        <v>2602</v>
      </c>
      <c r="M554" s="478">
        <v>44544</v>
      </c>
      <c r="N554" s="478">
        <v>44686</v>
      </c>
      <c r="O554" s="478"/>
      <c r="P554" s="483"/>
      <c r="Q554" s="479"/>
      <c r="R554" s="479"/>
      <c r="S554" s="465" t="s">
        <v>1580</v>
      </c>
      <c r="T554" s="465">
        <v>60</v>
      </c>
      <c r="U554" s="484">
        <v>49401140</v>
      </c>
      <c r="V554" s="465" t="s">
        <v>973</v>
      </c>
      <c r="W554" s="465">
        <v>400</v>
      </c>
      <c r="X554" s="480">
        <v>768</v>
      </c>
      <c r="Y554" s="539">
        <f t="shared" si="24"/>
        <v>307200</v>
      </c>
      <c r="Z554" s="449">
        <v>0.52500000000000002</v>
      </c>
      <c r="AA554" s="681">
        <f t="shared" si="25"/>
        <v>161280</v>
      </c>
      <c r="AB554" s="451"/>
      <c r="AC554" s="452">
        <v>0</v>
      </c>
      <c r="AD554" s="460"/>
      <c r="AE554" s="453"/>
      <c r="AF554" s="695">
        <f t="shared" si="26"/>
        <v>161280</v>
      </c>
      <c r="AG554" s="448" t="s">
        <v>1073</v>
      </c>
      <c r="AH554" s="448"/>
      <c r="AI554" s="454" t="s">
        <v>2488</v>
      </c>
      <c r="AJ554" s="448" t="s">
        <v>1891</v>
      </c>
      <c r="AK554" s="461" t="s">
        <v>50</v>
      </c>
      <c r="AL554" s="448">
        <v>93722</v>
      </c>
      <c r="AM554" s="448" t="s">
        <v>52</v>
      </c>
      <c r="AN554" s="448"/>
      <c r="AO554" s="448"/>
      <c r="AP554" s="455"/>
      <c r="AQ554" s="455" t="s">
        <v>37</v>
      </c>
      <c r="AR554" s="455"/>
      <c r="AS554" s="456"/>
      <c r="AT554" s="456"/>
      <c r="AU554" s="469"/>
      <c r="AV554" s="449"/>
    </row>
    <row r="555" spans="1:48">
      <c r="A555" s="447"/>
      <c r="B555" s="467">
        <v>44557</v>
      </c>
      <c r="C555" s="447"/>
      <c r="D555" s="466" t="s">
        <v>2368</v>
      </c>
      <c r="E555" s="465" t="s">
        <v>2781</v>
      </c>
      <c r="F555" s="465"/>
      <c r="G555" s="465">
        <v>2022</v>
      </c>
      <c r="H555" s="465" t="s">
        <v>1699</v>
      </c>
      <c r="I555" s="466" t="s">
        <v>1699</v>
      </c>
      <c r="J555" s="479"/>
      <c r="K555" s="477" t="s">
        <v>4710</v>
      </c>
      <c r="L555" s="465" t="s">
        <v>2602</v>
      </c>
      <c r="M555" s="478">
        <v>44544</v>
      </c>
      <c r="N555" s="478">
        <v>44752</v>
      </c>
      <c r="O555" s="478"/>
      <c r="P555" s="483"/>
      <c r="Q555" s="479"/>
      <c r="R555" s="479"/>
      <c r="S555" s="465" t="s">
        <v>1580</v>
      </c>
      <c r="T555" s="465">
        <v>60</v>
      </c>
      <c r="U555" s="484">
        <v>49401140</v>
      </c>
      <c r="V555" s="465" t="s">
        <v>973</v>
      </c>
      <c r="W555" s="465">
        <v>400</v>
      </c>
      <c r="X555" s="480">
        <v>768</v>
      </c>
      <c r="Y555" s="539">
        <f t="shared" si="24"/>
        <v>307200</v>
      </c>
      <c r="Z555" s="449">
        <v>0.52500000000000002</v>
      </c>
      <c r="AA555" s="681">
        <f t="shared" si="25"/>
        <v>161280</v>
      </c>
      <c r="AB555" s="451"/>
      <c r="AC555" s="452">
        <v>0</v>
      </c>
      <c r="AD555" s="460"/>
      <c r="AE555" s="453"/>
      <c r="AF555" s="695">
        <f t="shared" si="26"/>
        <v>161280</v>
      </c>
      <c r="AG555" s="448" t="s">
        <v>1073</v>
      </c>
      <c r="AH555" s="448"/>
      <c r="AI555" s="454" t="s">
        <v>2488</v>
      </c>
      <c r="AJ555" s="448" t="s">
        <v>1891</v>
      </c>
      <c r="AK555" s="461" t="s">
        <v>50</v>
      </c>
      <c r="AL555" s="448">
        <v>93722</v>
      </c>
      <c r="AM555" s="448" t="s">
        <v>52</v>
      </c>
      <c r="AN555" s="448"/>
      <c r="AO555" s="448"/>
      <c r="AP555" s="455"/>
      <c r="AQ555" s="455" t="s">
        <v>37</v>
      </c>
      <c r="AR555" s="455"/>
      <c r="AS555" s="456"/>
      <c r="AT555" s="456"/>
      <c r="AU555" s="469"/>
      <c r="AV555" s="449"/>
    </row>
    <row r="556" spans="1:48">
      <c r="A556" s="447"/>
      <c r="B556" s="467">
        <v>44557</v>
      </c>
      <c r="C556" s="447"/>
      <c r="D556" s="466" t="s">
        <v>2368</v>
      </c>
      <c r="E556" s="465" t="s">
        <v>2781</v>
      </c>
      <c r="F556" s="465"/>
      <c r="G556" s="465">
        <v>2022</v>
      </c>
      <c r="H556" s="465" t="s">
        <v>1699</v>
      </c>
      <c r="I556" s="466" t="s">
        <v>1699</v>
      </c>
      <c r="J556" s="479"/>
      <c r="K556" s="477" t="s">
        <v>4711</v>
      </c>
      <c r="L556" s="465" t="s">
        <v>2602</v>
      </c>
      <c r="M556" s="478">
        <v>44544</v>
      </c>
      <c r="N556" s="478">
        <v>44781</v>
      </c>
      <c r="O556" s="478"/>
      <c r="P556" s="483"/>
      <c r="Q556" s="479"/>
      <c r="R556" s="479"/>
      <c r="S556" s="465" t="s">
        <v>1580</v>
      </c>
      <c r="T556" s="465">
        <v>60</v>
      </c>
      <c r="U556" s="484">
        <v>49401140</v>
      </c>
      <c r="V556" s="465" t="s">
        <v>973</v>
      </c>
      <c r="W556" s="465">
        <v>400</v>
      </c>
      <c r="X556" s="480">
        <v>768</v>
      </c>
      <c r="Y556" s="539">
        <f t="shared" si="24"/>
        <v>307200</v>
      </c>
      <c r="Z556" s="449">
        <v>0.52500000000000002</v>
      </c>
      <c r="AA556" s="681">
        <f t="shared" si="25"/>
        <v>161280</v>
      </c>
      <c r="AB556" s="451"/>
      <c r="AC556" s="452">
        <v>0</v>
      </c>
      <c r="AD556" s="460"/>
      <c r="AE556" s="453"/>
      <c r="AF556" s="695">
        <f t="shared" si="26"/>
        <v>161280</v>
      </c>
      <c r="AG556" s="448" t="s">
        <v>1073</v>
      </c>
      <c r="AH556" s="448"/>
      <c r="AI556" s="454" t="s">
        <v>2488</v>
      </c>
      <c r="AJ556" s="448" t="s">
        <v>1891</v>
      </c>
      <c r="AK556" s="461" t="s">
        <v>50</v>
      </c>
      <c r="AL556" s="448">
        <v>93722</v>
      </c>
      <c r="AM556" s="448" t="s">
        <v>52</v>
      </c>
      <c r="AN556" s="448"/>
      <c r="AO556" s="448"/>
      <c r="AP556" s="455"/>
      <c r="AQ556" s="455" t="s">
        <v>37</v>
      </c>
      <c r="AR556" s="455"/>
      <c r="AS556" s="456"/>
      <c r="AT556" s="456"/>
      <c r="AU556" s="469"/>
      <c r="AV556" s="449"/>
    </row>
    <row r="557" spans="1:48">
      <c r="A557" s="447"/>
      <c r="B557" s="467">
        <v>44557</v>
      </c>
      <c r="C557" s="447"/>
      <c r="D557" s="466" t="s">
        <v>2368</v>
      </c>
      <c r="E557" s="465" t="s">
        <v>2781</v>
      </c>
      <c r="F557" s="465"/>
      <c r="G557" s="465">
        <v>2022</v>
      </c>
      <c r="H557" s="465" t="s">
        <v>1699</v>
      </c>
      <c r="I557" s="466" t="s">
        <v>1699</v>
      </c>
      <c r="J557" s="479"/>
      <c r="K557" s="477" t="s">
        <v>4712</v>
      </c>
      <c r="L557" s="465" t="s">
        <v>2602</v>
      </c>
      <c r="M557" s="478">
        <v>44544</v>
      </c>
      <c r="N557" s="478">
        <v>44789</v>
      </c>
      <c r="O557" s="478"/>
      <c r="P557" s="483"/>
      <c r="Q557" s="479"/>
      <c r="R557" s="479"/>
      <c r="S557" s="465" t="s">
        <v>1580</v>
      </c>
      <c r="T557" s="465">
        <v>60</v>
      </c>
      <c r="U557" s="484">
        <v>49401140</v>
      </c>
      <c r="V557" s="465" t="s">
        <v>973</v>
      </c>
      <c r="W557" s="465">
        <v>400</v>
      </c>
      <c r="X557" s="480">
        <v>768</v>
      </c>
      <c r="Y557" s="539">
        <f t="shared" si="24"/>
        <v>307200</v>
      </c>
      <c r="Z557" s="449">
        <v>0.52500000000000002</v>
      </c>
      <c r="AA557" s="681">
        <f t="shared" si="25"/>
        <v>161280</v>
      </c>
      <c r="AB557" s="451"/>
      <c r="AC557" s="452">
        <v>0</v>
      </c>
      <c r="AD557" s="460"/>
      <c r="AE557" s="453"/>
      <c r="AF557" s="695">
        <f t="shared" si="26"/>
        <v>161280</v>
      </c>
      <c r="AG557" s="448" t="s">
        <v>1073</v>
      </c>
      <c r="AH557" s="448"/>
      <c r="AI557" s="454" t="s">
        <v>2488</v>
      </c>
      <c r="AJ557" s="448" t="s">
        <v>1891</v>
      </c>
      <c r="AK557" s="461" t="s">
        <v>50</v>
      </c>
      <c r="AL557" s="448">
        <v>93722</v>
      </c>
      <c r="AM557" s="448" t="s">
        <v>52</v>
      </c>
      <c r="AN557" s="448"/>
      <c r="AO557" s="448"/>
      <c r="AP557" s="455"/>
      <c r="AQ557" s="455" t="s">
        <v>37</v>
      </c>
      <c r="AR557" s="455"/>
      <c r="AS557" s="456"/>
      <c r="AT557" s="456"/>
      <c r="AU557" s="469"/>
      <c r="AV557" s="449"/>
    </row>
    <row r="558" spans="1:48">
      <c r="A558" s="447"/>
      <c r="B558" s="467">
        <v>44557</v>
      </c>
      <c r="C558" s="447"/>
      <c r="D558" s="466" t="s">
        <v>2368</v>
      </c>
      <c r="E558" s="465" t="s">
        <v>2781</v>
      </c>
      <c r="F558" s="465"/>
      <c r="G558" s="465">
        <v>2022</v>
      </c>
      <c r="H558" s="465" t="s">
        <v>1699</v>
      </c>
      <c r="I558" s="466" t="s">
        <v>1699</v>
      </c>
      <c r="J558" s="479"/>
      <c r="K558" s="477" t="s">
        <v>4713</v>
      </c>
      <c r="L558" s="465" t="s">
        <v>2602</v>
      </c>
      <c r="M558" s="478">
        <v>44545</v>
      </c>
      <c r="N558" s="478">
        <v>44814</v>
      </c>
      <c r="O558" s="478"/>
      <c r="P558" s="483"/>
      <c r="Q558" s="479"/>
      <c r="R558" s="479"/>
      <c r="S558" s="465" t="s">
        <v>1580</v>
      </c>
      <c r="T558" s="465">
        <v>60</v>
      </c>
      <c r="U558" s="484">
        <v>49401140</v>
      </c>
      <c r="V558" s="465" t="s">
        <v>973</v>
      </c>
      <c r="W558" s="465">
        <v>400</v>
      </c>
      <c r="X558" s="480">
        <v>768</v>
      </c>
      <c r="Y558" s="539">
        <f t="shared" si="24"/>
        <v>307200</v>
      </c>
      <c r="Z558" s="449">
        <v>0.52500000000000002</v>
      </c>
      <c r="AA558" s="681">
        <f t="shared" si="25"/>
        <v>161280</v>
      </c>
      <c r="AB558" s="451"/>
      <c r="AC558" s="452">
        <v>0</v>
      </c>
      <c r="AD558" s="460"/>
      <c r="AE558" s="453"/>
      <c r="AF558" s="695">
        <f t="shared" si="26"/>
        <v>161280</v>
      </c>
      <c r="AG558" s="448" t="s">
        <v>1073</v>
      </c>
      <c r="AH558" s="448"/>
      <c r="AI558" s="454" t="s">
        <v>2488</v>
      </c>
      <c r="AJ558" s="448" t="s">
        <v>1891</v>
      </c>
      <c r="AK558" s="461" t="s">
        <v>50</v>
      </c>
      <c r="AL558" s="448">
        <v>93722</v>
      </c>
      <c r="AM558" s="448" t="s">
        <v>52</v>
      </c>
      <c r="AN558" s="448"/>
      <c r="AO558" s="448"/>
      <c r="AP558" s="455"/>
      <c r="AQ558" s="455" t="s">
        <v>37</v>
      </c>
      <c r="AR558" s="455"/>
      <c r="AS558" s="456"/>
      <c r="AT558" s="456"/>
      <c r="AU558" s="469"/>
      <c r="AV558" s="449"/>
    </row>
    <row r="559" spans="1:48">
      <c r="A559" s="447"/>
      <c r="B559" s="467">
        <v>44557</v>
      </c>
      <c r="C559" s="447"/>
      <c r="D559" s="466" t="s">
        <v>2368</v>
      </c>
      <c r="E559" s="465" t="s">
        <v>2781</v>
      </c>
      <c r="F559" s="465"/>
      <c r="G559" s="465">
        <v>2022</v>
      </c>
      <c r="H559" s="465" t="s">
        <v>1699</v>
      </c>
      <c r="I559" s="466" t="s">
        <v>1699</v>
      </c>
      <c r="J559" s="479"/>
      <c r="K559" s="477" t="s">
        <v>4714</v>
      </c>
      <c r="L559" s="465" t="s">
        <v>2602</v>
      </c>
      <c r="M559" s="478">
        <v>44545</v>
      </c>
      <c r="N559" s="478">
        <v>44839</v>
      </c>
      <c r="O559" s="478"/>
      <c r="P559" s="483"/>
      <c r="Q559" s="479"/>
      <c r="R559" s="479"/>
      <c r="S559" s="465" t="s">
        <v>1580</v>
      </c>
      <c r="T559" s="465">
        <v>60</v>
      </c>
      <c r="U559" s="484">
        <v>49401140</v>
      </c>
      <c r="V559" s="465" t="s">
        <v>973</v>
      </c>
      <c r="W559" s="465">
        <v>400</v>
      </c>
      <c r="X559" s="480">
        <v>768</v>
      </c>
      <c r="Y559" s="539">
        <f t="shared" si="24"/>
        <v>307200</v>
      </c>
      <c r="Z559" s="449">
        <v>0.52500000000000002</v>
      </c>
      <c r="AA559" s="681">
        <f t="shared" si="25"/>
        <v>161280</v>
      </c>
      <c r="AB559" s="451"/>
      <c r="AC559" s="452">
        <v>0</v>
      </c>
      <c r="AD559" s="460"/>
      <c r="AE559" s="453"/>
      <c r="AF559" s="695">
        <f t="shared" si="26"/>
        <v>161280</v>
      </c>
      <c r="AG559" s="448" t="s">
        <v>1073</v>
      </c>
      <c r="AH559" s="448"/>
      <c r="AI559" s="454" t="s">
        <v>2488</v>
      </c>
      <c r="AJ559" s="448" t="s">
        <v>1891</v>
      </c>
      <c r="AK559" s="461" t="s">
        <v>50</v>
      </c>
      <c r="AL559" s="448">
        <v>93722</v>
      </c>
      <c r="AM559" s="448" t="s">
        <v>52</v>
      </c>
      <c r="AN559" s="448"/>
      <c r="AO559" s="448"/>
      <c r="AP559" s="455"/>
      <c r="AQ559" s="455" t="s">
        <v>37</v>
      </c>
      <c r="AR559" s="455"/>
      <c r="AS559" s="456"/>
      <c r="AT559" s="456"/>
      <c r="AU559" s="469"/>
      <c r="AV559" s="449"/>
    </row>
    <row r="560" spans="1:48">
      <c r="A560" s="447"/>
      <c r="B560" s="467">
        <v>44557</v>
      </c>
      <c r="C560" s="447"/>
      <c r="D560" s="466" t="s">
        <v>2368</v>
      </c>
      <c r="E560" s="465" t="s">
        <v>2781</v>
      </c>
      <c r="F560" s="465"/>
      <c r="G560" s="465">
        <v>2022</v>
      </c>
      <c r="H560" s="465" t="s">
        <v>1699</v>
      </c>
      <c r="I560" s="466" t="s">
        <v>1699</v>
      </c>
      <c r="J560" s="479"/>
      <c r="K560" s="477" t="s">
        <v>4715</v>
      </c>
      <c r="L560" s="465" t="s">
        <v>2602</v>
      </c>
      <c r="M560" s="478">
        <v>44545</v>
      </c>
      <c r="N560" s="478">
        <v>44870</v>
      </c>
      <c r="O560" s="478"/>
      <c r="P560" s="483"/>
      <c r="Q560" s="479"/>
      <c r="R560" s="479"/>
      <c r="S560" s="465" t="s">
        <v>1580</v>
      </c>
      <c r="T560" s="465">
        <v>60</v>
      </c>
      <c r="U560" s="484">
        <v>49401140</v>
      </c>
      <c r="V560" s="465" t="s">
        <v>973</v>
      </c>
      <c r="W560" s="465">
        <v>400</v>
      </c>
      <c r="X560" s="480">
        <v>768</v>
      </c>
      <c r="Y560" s="539">
        <f t="shared" si="24"/>
        <v>307200</v>
      </c>
      <c r="Z560" s="449">
        <v>0.52500000000000002</v>
      </c>
      <c r="AA560" s="681">
        <f t="shared" si="25"/>
        <v>161280</v>
      </c>
      <c r="AB560" s="451"/>
      <c r="AC560" s="452">
        <v>0</v>
      </c>
      <c r="AD560" s="460"/>
      <c r="AE560" s="453"/>
      <c r="AF560" s="695">
        <f t="shared" si="26"/>
        <v>161280</v>
      </c>
      <c r="AG560" s="448" t="s">
        <v>1073</v>
      </c>
      <c r="AH560" s="448"/>
      <c r="AI560" s="454" t="s">
        <v>2488</v>
      </c>
      <c r="AJ560" s="448" t="s">
        <v>1891</v>
      </c>
      <c r="AK560" s="461" t="s">
        <v>50</v>
      </c>
      <c r="AL560" s="448">
        <v>93722</v>
      </c>
      <c r="AM560" s="448" t="s">
        <v>52</v>
      </c>
      <c r="AN560" s="448"/>
      <c r="AO560" s="448"/>
      <c r="AP560" s="455"/>
      <c r="AQ560" s="455" t="s">
        <v>37</v>
      </c>
      <c r="AR560" s="455"/>
      <c r="AS560" s="456"/>
      <c r="AT560" s="456"/>
      <c r="AU560" s="469"/>
      <c r="AV560" s="449"/>
    </row>
    <row r="561" spans="1:48">
      <c r="A561" s="447"/>
      <c r="B561" s="467">
        <v>44557</v>
      </c>
      <c r="C561" s="447"/>
      <c r="D561" s="466" t="s">
        <v>2368</v>
      </c>
      <c r="E561" s="465" t="s">
        <v>2781</v>
      </c>
      <c r="F561" s="465"/>
      <c r="G561" s="465">
        <v>2022</v>
      </c>
      <c r="H561" s="465" t="s">
        <v>1699</v>
      </c>
      <c r="I561" s="466" t="s">
        <v>1699</v>
      </c>
      <c r="J561" s="479"/>
      <c r="K561" s="477" t="s">
        <v>4716</v>
      </c>
      <c r="L561" s="465" t="s">
        <v>2602</v>
      </c>
      <c r="M561" s="478">
        <v>44545</v>
      </c>
      <c r="N561" s="478">
        <v>44880</v>
      </c>
      <c r="O561" s="478"/>
      <c r="P561" s="483"/>
      <c r="Q561" s="479"/>
      <c r="R561" s="479"/>
      <c r="S561" s="465" t="s">
        <v>1580</v>
      </c>
      <c r="T561" s="465">
        <v>60</v>
      </c>
      <c r="U561" s="484">
        <v>49401140</v>
      </c>
      <c r="V561" s="465" t="s">
        <v>973</v>
      </c>
      <c r="W561" s="465">
        <v>400</v>
      </c>
      <c r="X561" s="480">
        <v>768</v>
      </c>
      <c r="Y561" s="539">
        <f t="shared" si="24"/>
        <v>307200</v>
      </c>
      <c r="Z561" s="449">
        <v>0.52500000000000002</v>
      </c>
      <c r="AA561" s="681">
        <f t="shared" si="25"/>
        <v>161280</v>
      </c>
      <c r="AB561" s="451"/>
      <c r="AC561" s="452">
        <v>0</v>
      </c>
      <c r="AD561" s="460"/>
      <c r="AE561" s="453"/>
      <c r="AF561" s="695">
        <f t="shared" si="26"/>
        <v>161280</v>
      </c>
      <c r="AG561" s="448" t="s">
        <v>1073</v>
      </c>
      <c r="AH561" s="448"/>
      <c r="AI561" s="454" t="s">
        <v>2488</v>
      </c>
      <c r="AJ561" s="448" t="s">
        <v>1891</v>
      </c>
      <c r="AK561" s="461" t="s">
        <v>50</v>
      </c>
      <c r="AL561" s="448">
        <v>93722</v>
      </c>
      <c r="AM561" s="448" t="s">
        <v>52</v>
      </c>
      <c r="AN561" s="448"/>
      <c r="AO561" s="448"/>
      <c r="AP561" s="455"/>
      <c r="AQ561" s="455" t="s">
        <v>37</v>
      </c>
      <c r="AR561" s="455"/>
      <c r="AS561" s="456"/>
      <c r="AT561" s="456"/>
      <c r="AU561" s="469"/>
      <c r="AV561" s="449"/>
    </row>
    <row r="562" spans="1:48">
      <c r="A562" s="447"/>
      <c r="B562" s="467">
        <v>44557</v>
      </c>
      <c r="C562" s="447"/>
      <c r="D562" s="466" t="s">
        <v>2368</v>
      </c>
      <c r="E562" s="465" t="s">
        <v>2781</v>
      </c>
      <c r="F562" s="465"/>
      <c r="G562" s="465">
        <v>2022</v>
      </c>
      <c r="H562" s="465" t="s">
        <v>1699</v>
      </c>
      <c r="I562" s="466" t="s">
        <v>1699</v>
      </c>
      <c r="J562" s="479"/>
      <c r="K562" s="477" t="s">
        <v>4717</v>
      </c>
      <c r="L562" s="465" t="s">
        <v>2602</v>
      </c>
      <c r="M562" s="478">
        <v>44545</v>
      </c>
      <c r="N562" s="478">
        <v>44900</v>
      </c>
      <c r="O562" s="478"/>
      <c r="P562" s="483"/>
      <c r="Q562" s="479"/>
      <c r="R562" s="479"/>
      <c r="S562" s="465" t="s">
        <v>1580</v>
      </c>
      <c r="T562" s="465">
        <v>60</v>
      </c>
      <c r="U562" s="484">
        <v>49401140</v>
      </c>
      <c r="V562" s="465" t="s">
        <v>973</v>
      </c>
      <c r="W562" s="465">
        <v>400</v>
      </c>
      <c r="X562" s="480">
        <v>768</v>
      </c>
      <c r="Y562" s="539">
        <f t="shared" si="24"/>
        <v>307200</v>
      </c>
      <c r="Z562" s="449">
        <v>0.52500000000000002</v>
      </c>
      <c r="AA562" s="681">
        <f t="shared" si="25"/>
        <v>161280</v>
      </c>
      <c r="AB562" s="451"/>
      <c r="AC562" s="452">
        <v>0</v>
      </c>
      <c r="AD562" s="460"/>
      <c r="AE562" s="453"/>
      <c r="AF562" s="695">
        <f t="shared" si="26"/>
        <v>161280</v>
      </c>
      <c r="AG562" s="448" t="s">
        <v>1073</v>
      </c>
      <c r="AH562" s="448"/>
      <c r="AI562" s="454" t="s">
        <v>2488</v>
      </c>
      <c r="AJ562" s="448" t="s">
        <v>1891</v>
      </c>
      <c r="AK562" s="461" t="s">
        <v>50</v>
      </c>
      <c r="AL562" s="448">
        <v>93722</v>
      </c>
      <c r="AM562" s="448" t="s">
        <v>52</v>
      </c>
      <c r="AN562" s="448"/>
      <c r="AO562" s="448"/>
      <c r="AP562" s="455"/>
      <c r="AQ562" s="455" t="s">
        <v>37</v>
      </c>
      <c r="AR562" s="455"/>
      <c r="AS562" s="456"/>
      <c r="AT562" s="456"/>
      <c r="AU562" s="469"/>
      <c r="AV562" s="449"/>
    </row>
    <row r="563" spans="1:48">
      <c r="A563" s="447"/>
      <c r="B563" s="467">
        <v>44557</v>
      </c>
      <c r="C563" s="447"/>
      <c r="D563" s="466" t="s">
        <v>2368</v>
      </c>
      <c r="E563" s="465" t="s">
        <v>2781</v>
      </c>
      <c r="F563" s="465"/>
      <c r="G563" s="465">
        <v>2022</v>
      </c>
      <c r="H563" s="465" t="s">
        <v>1699</v>
      </c>
      <c r="I563" s="466" t="s">
        <v>1699</v>
      </c>
      <c r="J563" s="479"/>
      <c r="K563" s="477" t="s">
        <v>4718</v>
      </c>
      <c r="L563" s="465" t="s">
        <v>2602</v>
      </c>
      <c r="M563" s="478">
        <v>44545</v>
      </c>
      <c r="N563" s="478">
        <v>44866</v>
      </c>
      <c r="O563" s="478"/>
      <c r="P563" s="483"/>
      <c r="Q563" s="479"/>
      <c r="R563" s="479"/>
      <c r="S563" s="465" t="s">
        <v>1580</v>
      </c>
      <c r="T563" s="465">
        <v>60</v>
      </c>
      <c r="U563" s="484">
        <v>49401140</v>
      </c>
      <c r="V563" s="465" t="s">
        <v>973</v>
      </c>
      <c r="W563" s="465">
        <v>400</v>
      </c>
      <c r="X563" s="480">
        <v>768</v>
      </c>
      <c r="Y563" s="539">
        <f t="shared" si="24"/>
        <v>307200</v>
      </c>
      <c r="Z563" s="449">
        <v>0.52500000000000002</v>
      </c>
      <c r="AA563" s="681">
        <f t="shared" si="25"/>
        <v>161280</v>
      </c>
      <c r="AB563" s="451"/>
      <c r="AC563" s="452">
        <v>0</v>
      </c>
      <c r="AD563" s="460"/>
      <c r="AE563" s="453"/>
      <c r="AF563" s="695">
        <f t="shared" si="26"/>
        <v>161280</v>
      </c>
      <c r="AG563" s="448" t="s">
        <v>1073</v>
      </c>
      <c r="AH563" s="448"/>
      <c r="AI563" s="454" t="s">
        <v>2488</v>
      </c>
      <c r="AJ563" s="448" t="s">
        <v>1821</v>
      </c>
      <c r="AK563" s="461" t="s">
        <v>50</v>
      </c>
      <c r="AL563" s="448">
        <v>95834</v>
      </c>
      <c r="AM563" s="448" t="s">
        <v>52</v>
      </c>
      <c r="AN563" s="448"/>
      <c r="AO563" s="448"/>
      <c r="AP563" s="455"/>
      <c r="AQ563" s="455" t="s">
        <v>37</v>
      </c>
      <c r="AR563" s="455"/>
      <c r="AS563" s="456"/>
      <c r="AT563" s="456"/>
      <c r="AU563" s="469"/>
      <c r="AV563" s="449"/>
    </row>
    <row r="564" spans="1:48">
      <c r="A564" s="447"/>
      <c r="B564" s="467">
        <v>44557</v>
      </c>
      <c r="C564" s="447"/>
      <c r="D564" s="466" t="s">
        <v>2368</v>
      </c>
      <c r="E564" s="465" t="s">
        <v>2781</v>
      </c>
      <c r="F564" s="465"/>
      <c r="G564" s="465">
        <v>2022</v>
      </c>
      <c r="H564" s="465" t="s">
        <v>1699</v>
      </c>
      <c r="I564" s="466" t="s">
        <v>1699</v>
      </c>
      <c r="J564" s="479"/>
      <c r="K564" s="477" t="s">
        <v>4719</v>
      </c>
      <c r="L564" s="465" t="s">
        <v>2602</v>
      </c>
      <c r="M564" s="478">
        <v>44544</v>
      </c>
      <c r="N564" s="478">
        <v>44752</v>
      </c>
      <c r="O564" s="478"/>
      <c r="P564" s="483"/>
      <c r="Q564" s="479"/>
      <c r="R564" s="479"/>
      <c r="S564" s="465" t="s">
        <v>1580</v>
      </c>
      <c r="T564" s="465">
        <v>60</v>
      </c>
      <c r="U564" s="484">
        <v>49201132</v>
      </c>
      <c r="V564" s="465" t="s">
        <v>986</v>
      </c>
      <c r="W564" s="465">
        <v>360</v>
      </c>
      <c r="X564" s="480">
        <v>832</v>
      </c>
      <c r="Y564" s="539">
        <f t="shared" si="24"/>
        <v>299520</v>
      </c>
      <c r="Z564" s="449">
        <v>0.505</v>
      </c>
      <c r="AA564" s="681">
        <f t="shared" si="25"/>
        <v>151257.60000000001</v>
      </c>
      <c r="AB564" s="451"/>
      <c r="AC564" s="452">
        <v>0</v>
      </c>
      <c r="AD564" s="460"/>
      <c r="AE564" s="453"/>
      <c r="AF564" s="695">
        <f t="shared" si="26"/>
        <v>151257.60000000001</v>
      </c>
      <c r="AG564" s="448" t="s">
        <v>1073</v>
      </c>
      <c r="AH564" s="448"/>
      <c r="AI564" s="454" t="s">
        <v>2488</v>
      </c>
      <c r="AJ564" s="448" t="s">
        <v>1808</v>
      </c>
      <c r="AK564" s="461" t="s">
        <v>50</v>
      </c>
      <c r="AL564" s="448">
        <v>93308</v>
      </c>
      <c r="AM564" s="448" t="s">
        <v>52</v>
      </c>
      <c r="AN564" s="448"/>
      <c r="AO564" s="448"/>
      <c r="AP564" s="455"/>
      <c r="AQ564" s="455" t="s">
        <v>37</v>
      </c>
      <c r="AR564" s="455"/>
      <c r="AS564" s="456"/>
      <c r="AT564" s="456"/>
      <c r="AU564" s="469"/>
      <c r="AV564" s="449"/>
    </row>
    <row r="565" spans="1:48">
      <c r="A565" s="447"/>
      <c r="B565" s="467">
        <v>44557</v>
      </c>
      <c r="C565" s="447"/>
      <c r="D565" s="466" t="s">
        <v>2368</v>
      </c>
      <c r="E565" s="465" t="s">
        <v>2781</v>
      </c>
      <c r="F565" s="465"/>
      <c r="G565" s="465">
        <v>2022</v>
      </c>
      <c r="H565" s="465" t="s">
        <v>1699</v>
      </c>
      <c r="I565" s="466" t="s">
        <v>1699</v>
      </c>
      <c r="J565" s="479"/>
      <c r="K565" s="477" t="s">
        <v>4720</v>
      </c>
      <c r="L565" s="465" t="s">
        <v>2602</v>
      </c>
      <c r="M565" s="478">
        <v>44544</v>
      </c>
      <c r="N565" s="478">
        <v>44754</v>
      </c>
      <c r="O565" s="478"/>
      <c r="P565" s="483"/>
      <c r="Q565" s="479"/>
      <c r="R565" s="479"/>
      <c r="S565" s="465" t="s">
        <v>1580</v>
      </c>
      <c r="T565" s="465">
        <v>60</v>
      </c>
      <c r="U565" s="484">
        <v>49401140</v>
      </c>
      <c r="V565" s="465" t="s">
        <v>973</v>
      </c>
      <c r="W565" s="465">
        <v>400</v>
      </c>
      <c r="X565" s="480">
        <v>768</v>
      </c>
      <c r="Y565" s="539">
        <f t="shared" si="24"/>
        <v>307200</v>
      </c>
      <c r="Z565" s="449">
        <v>0.52500000000000002</v>
      </c>
      <c r="AA565" s="681">
        <f t="shared" si="25"/>
        <v>161280</v>
      </c>
      <c r="AB565" s="451"/>
      <c r="AC565" s="452">
        <v>0</v>
      </c>
      <c r="AD565" s="460"/>
      <c r="AE565" s="453"/>
      <c r="AF565" s="695">
        <f t="shared" si="26"/>
        <v>161280</v>
      </c>
      <c r="AG565" s="448" t="s">
        <v>1073</v>
      </c>
      <c r="AH565" s="448"/>
      <c r="AI565" s="454" t="s">
        <v>2488</v>
      </c>
      <c r="AJ565" s="448" t="s">
        <v>1808</v>
      </c>
      <c r="AK565" s="461" t="s">
        <v>50</v>
      </c>
      <c r="AL565" s="448">
        <v>93308</v>
      </c>
      <c r="AM565" s="448" t="s">
        <v>52</v>
      </c>
      <c r="AN565" s="448"/>
      <c r="AO565" s="448"/>
      <c r="AP565" s="455"/>
      <c r="AQ565" s="455" t="s">
        <v>37</v>
      </c>
      <c r="AR565" s="455"/>
      <c r="AS565" s="456"/>
      <c r="AT565" s="456"/>
      <c r="AU565" s="469"/>
      <c r="AV565" s="449"/>
    </row>
    <row r="566" spans="1:48">
      <c r="A566" s="447"/>
      <c r="B566" s="467">
        <v>44557</v>
      </c>
      <c r="C566" s="447"/>
      <c r="D566" s="466" t="s">
        <v>2368</v>
      </c>
      <c r="E566" s="465" t="s">
        <v>2781</v>
      </c>
      <c r="F566" s="465"/>
      <c r="G566" s="465">
        <v>2022</v>
      </c>
      <c r="H566" s="465" t="s">
        <v>1699</v>
      </c>
      <c r="I566" s="466" t="s">
        <v>1699</v>
      </c>
      <c r="J566" s="479"/>
      <c r="K566" s="477" t="s">
        <v>4721</v>
      </c>
      <c r="L566" s="465" t="s">
        <v>2602</v>
      </c>
      <c r="M566" s="478">
        <v>44544</v>
      </c>
      <c r="N566" s="478">
        <v>44757</v>
      </c>
      <c r="O566" s="478"/>
      <c r="P566" s="483"/>
      <c r="Q566" s="479"/>
      <c r="R566" s="479"/>
      <c r="S566" s="465" t="s">
        <v>1580</v>
      </c>
      <c r="T566" s="465">
        <v>60</v>
      </c>
      <c r="U566" s="484">
        <v>49401140</v>
      </c>
      <c r="V566" s="465" t="s">
        <v>973</v>
      </c>
      <c r="W566" s="465">
        <v>400</v>
      </c>
      <c r="X566" s="480">
        <v>768</v>
      </c>
      <c r="Y566" s="539">
        <f t="shared" si="24"/>
        <v>307200</v>
      </c>
      <c r="Z566" s="449">
        <v>0.52500000000000002</v>
      </c>
      <c r="AA566" s="681">
        <f t="shared" si="25"/>
        <v>161280</v>
      </c>
      <c r="AB566" s="451"/>
      <c r="AC566" s="452">
        <v>0</v>
      </c>
      <c r="AD566" s="460"/>
      <c r="AE566" s="453"/>
      <c r="AF566" s="695">
        <f t="shared" si="26"/>
        <v>161280</v>
      </c>
      <c r="AG566" s="448" t="s">
        <v>1073</v>
      </c>
      <c r="AH566" s="448"/>
      <c r="AI566" s="454" t="s">
        <v>2488</v>
      </c>
      <c r="AJ566" s="448" t="s">
        <v>1808</v>
      </c>
      <c r="AK566" s="461" t="s">
        <v>50</v>
      </c>
      <c r="AL566" s="448">
        <v>93308</v>
      </c>
      <c r="AM566" s="448" t="s">
        <v>52</v>
      </c>
      <c r="AN566" s="448"/>
      <c r="AO566" s="448"/>
      <c r="AP566" s="455"/>
      <c r="AQ566" s="455" t="s">
        <v>37</v>
      </c>
      <c r="AR566" s="455"/>
      <c r="AS566" s="456"/>
      <c r="AT566" s="456"/>
      <c r="AU566" s="469"/>
      <c r="AV566" s="449"/>
    </row>
    <row r="567" spans="1:48">
      <c r="A567" s="447"/>
      <c r="B567" s="467">
        <v>44557</v>
      </c>
      <c r="C567" s="447"/>
      <c r="D567" s="466" t="s">
        <v>2368</v>
      </c>
      <c r="E567" s="465" t="s">
        <v>2781</v>
      </c>
      <c r="F567" s="465"/>
      <c r="G567" s="465">
        <v>2022</v>
      </c>
      <c r="H567" s="465" t="s">
        <v>1699</v>
      </c>
      <c r="I567" s="466" t="s">
        <v>1699</v>
      </c>
      <c r="J567" s="479"/>
      <c r="K567" s="477" t="s">
        <v>4722</v>
      </c>
      <c r="L567" s="465" t="s">
        <v>2602</v>
      </c>
      <c r="M567" s="478">
        <v>44545</v>
      </c>
      <c r="N567" s="478">
        <v>44866</v>
      </c>
      <c r="O567" s="478"/>
      <c r="P567" s="483"/>
      <c r="Q567" s="479"/>
      <c r="R567" s="479"/>
      <c r="S567" s="465" t="s">
        <v>1580</v>
      </c>
      <c r="T567" s="465">
        <v>60</v>
      </c>
      <c r="U567" s="484">
        <v>49401140</v>
      </c>
      <c r="V567" s="465" t="s">
        <v>973</v>
      </c>
      <c r="W567" s="465">
        <v>400</v>
      </c>
      <c r="X567" s="480">
        <v>768</v>
      </c>
      <c r="Y567" s="539">
        <f t="shared" si="24"/>
        <v>307200</v>
      </c>
      <c r="Z567" s="449">
        <v>0.52500000000000002</v>
      </c>
      <c r="AA567" s="681">
        <f t="shared" si="25"/>
        <v>161280</v>
      </c>
      <c r="AB567" s="451"/>
      <c r="AC567" s="452">
        <v>0</v>
      </c>
      <c r="AD567" s="460"/>
      <c r="AE567" s="453"/>
      <c r="AF567" s="695">
        <f t="shared" si="26"/>
        <v>161280</v>
      </c>
      <c r="AG567" s="448" t="s">
        <v>1073</v>
      </c>
      <c r="AH567" s="448"/>
      <c r="AI567" s="454" t="s">
        <v>2488</v>
      </c>
      <c r="AJ567" s="448" t="s">
        <v>1808</v>
      </c>
      <c r="AK567" s="461" t="s">
        <v>50</v>
      </c>
      <c r="AL567" s="448">
        <v>93308</v>
      </c>
      <c r="AM567" s="448" t="s">
        <v>52</v>
      </c>
      <c r="AN567" s="448"/>
      <c r="AO567" s="448"/>
      <c r="AP567" s="455"/>
      <c r="AQ567" s="455" t="s">
        <v>37</v>
      </c>
      <c r="AR567" s="455"/>
      <c r="AS567" s="456"/>
      <c r="AT567" s="456"/>
      <c r="AU567" s="469"/>
      <c r="AV567" s="449"/>
    </row>
    <row r="568" spans="1:48">
      <c r="A568" s="447"/>
      <c r="B568" s="467">
        <v>44557</v>
      </c>
      <c r="C568" s="447"/>
      <c r="D568" s="466" t="s">
        <v>2368</v>
      </c>
      <c r="E568" s="465" t="s">
        <v>2781</v>
      </c>
      <c r="F568" s="465"/>
      <c r="G568" s="465">
        <v>2022</v>
      </c>
      <c r="H568" s="465" t="s">
        <v>1699</v>
      </c>
      <c r="I568" s="466" t="s">
        <v>1699</v>
      </c>
      <c r="J568" s="479"/>
      <c r="K568" s="477" t="s">
        <v>4723</v>
      </c>
      <c r="L568" s="465" t="s">
        <v>2602</v>
      </c>
      <c r="M568" s="478">
        <v>44545</v>
      </c>
      <c r="N568" s="478">
        <v>44868</v>
      </c>
      <c r="O568" s="478"/>
      <c r="P568" s="483"/>
      <c r="Q568" s="479"/>
      <c r="R568" s="479"/>
      <c r="S568" s="465" t="s">
        <v>1580</v>
      </c>
      <c r="T568" s="465">
        <v>60</v>
      </c>
      <c r="U568" s="484">
        <v>49401140</v>
      </c>
      <c r="V568" s="465" t="s">
        <v>973</v>
      </c>
      <c r="W568" s="465">
        <v>400</v>
      </c>
      <c r="X568" s="480">
        <v>768</v>
      </c>
      <c r="Y568" s="539">
        <f t="shared" si="24"/>
        <v>307200</v>
      </c>
      <c r="Z568" s="449">
        <v>0.52500000000000002</v>
      </c>
      <c r="AA568" s="681">
        <f t="shared" si="25"/>
        <v>161280</v>
      </c>
      <c r="AB568" s="451"/>
      <c r="AC568" s="452">
        <v>0</v>
      </c>
      <c r="AD568" s="460"/>
      <c r="AE568" s="453"/>
      <c r="AF568" s="695">
        <f t="shared" si="26"/>
        <v>161280</v>
      </c>
      <c r="AG568" s="448" t="s">
        <v>1073</v>
      </c>
      <c r="AH568" s="448"/>
      <c r="AI568" s="454" t="s">
        <v>2488</v>
      </c>
      <c r="AJ568" s="448" t="s">
        <v>1808</v>
      </c>
      <c r="AK568" s="461" t="s">
        <v>50</v>
      </c>
      <c r="AL568" s="448">
        <v>93308</v>
      </c>
      <c r="AM568" s="448" t="s">
        <v>52</v>
      </c>
      <c r="AN568" s="448"/>
      <c r="AO568" s="448"/>
      <c r="AP568" s="455"/>
      <c r="AQ568" s="455" t="s">
        <v>37</v>
      </c>
      <c r="AR568" s="455"/>
      <c r="AS568" s="456"/>
      <c r="AT568" s="456"/>
      <c r="AU568" s="469"/>
      <c r="AV568" s="449"/>
    </row>
    <row r="569" spans="1:48">
      <c r="A569" s="447"/>
      <c r="B569" s="467">
        <v>44557</v>
      </c>
      <c r="C569" s="447"/>
      <c r="D569" s="466" t="s">
        <v>2368</v>
      </c>
      <c r="E569" s="465" t="s">
        <v>2781</v>
      </c>
      <c r="F569" s="465"/>
      <c r="G569" s="465">
        <v>2022</v>
      </c>
      <c r="H569" s="465" t="s">
        <v>1699</v>
      </c>
      <c r="I569" s="466" t="s">
        <v>1699</v>
      </c>
      <c r="J569" s="479"/>
      <c r="K569" s="477" t="s">
        <v>4724</v>
      </c>
      <c r="L569" s="465" t="s">
        <v>2602</v>
      </c>
      <c r="M569" s="478">
        <v>44545</v>
      </c>
      <c r="N569" s="478">
        <v>44871</v>
      </c>
      <c r="O569" s="478"/>
      <c r="P569" s="483"/>
      <c r="Q569" s="479"/>
      <c r="R569" s="479"/>
      <c r="S569" s="465" t="s">
        <v>1580</v>
      </c>
      <c r="T569" s="465">
        <v>60</v>
      </c>
      <c r="U569" s="484">
        <v>49401140</v>
      </c>
      <c r="V569" s="465" t="s">
        <v>973</v>
      </c>
      <c r="W569" s="465">
        <v>400</v>
      </c>
      <c r="X569" s="480">
        <v>768</v>
      </c>
      <c r="Y569" s="539">
        <f t="shared" si="24"/>
        <v>307200</v>
      </c>
      <c r="Z569" s="449">
        <v>0.52500000000000002</v>
      </c>
      <c r="AA569" s="681">
        <f t="shared" si="25"/>
        <v>161280</v>
      </c>
      <c r="AB569" s="451"/>
      <c r="AC569" s="452">
        <v>0</v>
      </c>
      <c r="AD569" s="460"/>
      <c r="AE569" s="453"/>
      <c r="AF569" s="695">
        <f t="shared" si="26"/>
        <v>161280</v>
      </c>
      <c r="AG569" s="448" t="s">
        <v>1073</v>
      </c>
      <c r="AH569" s="448"/>
      <c r="AI569" s="454" t="s">
        <v>2488</v>
      </c>
      <c r="AJ569" s="448" t="s">
        <v>1808</v>
      </c>
      <c r="AK569" s="461" t="s">
        <v>50</v>
      </c>
      <c r="AL569" s="448">
        <v>93308</v>
      </c>
      <c r="AM569" s="448" t="s">
        <v>52</v>
      </c>
      <c r="AN569" s="448"/>
      <c r="AO569" s="448"/>
      <c r="AP569" s="455"/>
      <c r="AQ569" s="455" t="s">
        <v>37</v>
      </c>
      <c r="AR569" s="455"/>
      <c r="AS569" s="456"/>
      <c r="AT569" s="456"/>
      <c r="AU569" s="469"/>
      <c r="AV569" s="449"/>
    </row>
    <row r="570" spans="1:48">
      <c r="A570" s="447"/>
      <c r="B570" s="467">
        <v>44557</v>
      </c>
      <c r="C570" s="447"/>
      <c r="D570" s="466" t="s">
        <v>2368</v>
      </c>
      <c r="E570" s="465" t="s">
        <v>2781</v>
      </c>
      <c r="F570" s="465"/>
      <c r="G570" s="465">
        <v>2022</v>
      </c>
      <c r="H570" s="465" t="s">
        <v>1699</v>
      </c>
      <c r="I570" s="466" t="s">
        <v>1699</v>
      </c>
      <c r="J570" s="479"/>
      <c r="K570" s="477" t="s">
        <v>4725</v>
      </c>
      <c r="L570" s="465" t="s">
        <v>2602</v>
      </c>
      <c r="M570" s="478">
        <v>44545</v>
      </c>
      <c r="N570" s="478">
        <v>44875</v>
      </c>
      <c r="O570" s="478"/>
      <c r="P570" s="479"/>
      <c r="Q570" s="479"/>
      <c r="R570" s="479"/>
      <c r="S570" s="465" t="s">
        <v>1580</v>
      </c>
      <c r="T570" s="465">
        <v>60</v>
      </c>
      <c r="U570" s="465">
        <v>49201132</v>
      </c>
      <c r="V570" s="465" t="s">
        <v>986</v>
      </c>
      <c r="W570" s="465">
        <v>360</v>
      </c>
      <c r="X570" s="480">
        <v>832</v>
      </c>
      <c r="Y570" s="539">
        <f t="shared" si="24"/>
        <v>299520</v>
      </c>
      <c r="Z570" s="449">
        <v>0.505</v>
      </c>
      <c r="AA570" s="681">
        <f t="shared" si="25"/>
        <v>151257.60000000001</v>
      </c>
      <c r="AB570" s="451"/>
      <c r="AC570" s="452">
        <v>0</v>
      </c>
      <c r="AD570" s="460"/>
      <c r="AE570" s="453"/>
      <c r="AF570" s="695">
        <f t="shared" si="26"/>
        <v>151257.60000000001</v>
      </c>
      <c r="AG570" s="448" t="s">
        <v>1073</v>
      </c>
      <c r="AH570" s="448"/>
      <c r="AI570" s="454" t="s">
        <v>2488</v>
      </c>
      <c r="AJ570" s="448" t="s">
        <v>1808</v>
      </c>
      <c r="AK570" s="461" t="s">
        <v>50</v>
      </c>
      <c r="AL570" s="448">
        <v>93308</v>
      </c>
      <c r="AM570" s="448" t="s">
        <v>52</v>
      </c>
      <c r="AN570" s="448"/>
      <c r="AO570" s="448"/>
      <c r="AP570" s="455"/>
      <c r="AQ570" s="455" t="s">
        <v>37</v>
      </c>
      <c r="AR570" s="455"/>
      <c r="AS570" s="456"/>
      <c r="AT570" s="456"/>
      <c r="AU570" s="469"/>
      <c r="AV570" s="449"/>
    </row>
    <row r="571" spans="1:48">
      <c r="A571" s="447"/>
      <c r="B571" s="467">
        <v>44557</v>
      </c>
      <c r="C571" s="447"/>
      <c r="D571" s="466" t="s">
        <v>2368</v>
      </c>
      <c r="E571" s="465" t="s">
        <v>2781</v>
      </c>
      <c r="F571" s="465"/>
      <c r="G571" s="465">
        <v>2022</v>
      </c>
      <c r="H571" s="465" t="s">
        <v>1699</v>
      </c>
      <c r="I571" s="466" t="s">
        <v>1699</v>
      </c>
      <c r="J571" s="479"/>
      <c r="K571" s="477" t="s">
        <v>4726</v>
      </c>
      <c r="L571" s="465" t="s">
        <v>2602</v>
      </c>
      <c r="M571" s="478">
        <v>44545</v>
      </c>
      <c r="N571" s="478">
        <v>44878</v>
      </c>
      <c r="O571" s="478"/>
      <c r="P571" s="479"/>
      <c r="Q571" s="479"/>
      <c r="R571" s="479"/>
      <c r="S571" s="465" t="s">
        <v>1580</v>
      </c>
      <c r="T571" s="465">
        <v>60</v>
      </c>
      <c r="U571" s="465">
        <v>49401140</v>
      </c>
      <c r="V571" s="465" t="s">
        <v>973</v>
      </c>
      <c r="W571" s="465">
        <v>400</v>
      </c>
      <c r="X571" s="480">
        <v>768</v>
      </c>
      <c r="Y571" s="539">
        <f t="shared" si="24"/>
        <v>307200</v>
      </c>
      <c r="Z571" s="449">
        <v>0.52500000000000002</v>
      </c>
      <c r="AA571" s="681">
        <f t="shared" si="25"/>
        <v>161280</v>
      </c>
      <c r="AB571" s="451"/>
      <c r="AC571" s="452">
        <v>0</v>
      </c>
      <c r="AD571" s="460"/>
      <c r="AE571" s="453"/>
      <c r="AF571" s="695">
        <f t="shared" si="26"/>
        <v>161280</v>
      </c>
      <c r="AG571" s="448" t="s">
        <v>1073</v>
      </c>
      <c r="AH571" s="448"/>
      <c r="AI571" s="454" t="s">
        <v>2488</v>
      </c>
      <c r="AJ571" s="448" t="s">
        <v>1808</v>
      </c>
      <c r="AK571" s="461" t="s">
        <v>50</v>
      </c>
      <c r="AL571" s="448">
        <v>93308</v>
      </c>
      <c r="AM571" s="448" t="s">
        <v>52</v>
      </c>
      <c r="AN571" s="448"/>
      <c r="AO571" s="448"/>
      <c r="AP571" s="455"/>
      <c r="AQ571" s="455" t="s">
        <v>37</v>
      </c>
      <c r="AR571" s="455"/>
      <c r="AS571" s="456"/>
      <c r="AT571" s="456"/>
      <c r="AU571" s="469"/>
      <c r="AV571" s="449"/>
    </row>
    <row r="572" spans="1:48">
      <c r="A572" s="470"/>
      <c r="B572" s="471">
        <v>44557</v>
      </c>
      <c r="C572" s="470"/>
      <c r="D572" s="473" t="s">
        <v>2368</v>
      </c>
      <c r="E572" s="465" t="s">
        <v>2781</v>
      </c>
      <c r="F572" s="472"/>
      <c r="G572" s="472">
        <v>2022</v>
      </c>
      <c r="H572" s="472" t="s">
        <v>1699</v>
      </c>
      <c r="I572" s="473" t="s">
        <v>1699</v>
      </c>
      <c r="J572" s="486"/>
      <c r="K572" s="487" t="s">
        <v>4727</v>
      </c>
      <c r="L572" s="472" t="s">
        <v>2602</v>
      </c>
      <c r="M572" s="488">
        <v>44545</v>
      </c>
      <c r="N572" s="488">
        <v>44881</v>
      </c>
      <c r="O572" s="478"/>
      <c r="P572" s="486"/>
      <c r="Q572" s="486"/>
      <c r="R572" s="486"/>
      <c r="S572" s="472" t="s">
        <v>1580</v>
      </c>
      <c r="T572" s="472">
        <v>60</v>
      </c>
      <c r="U572" s="465">
        <v>49401140</v>
      </c>
      <c r="V572" s="472" t="s">
        <v>973</v>
      </c>
      <c r="W572" s="472">
        <v>400</v>
      </c>
      <c r="X572" s="489">
        <v>768</v>
      </c>
      <c r="Y572" s="539">
        <f t="shared" si="24"/>
        <v>307200</v>
      </c>
      <c r="Z572" s="462">
        <v>0.52500000000000002</v>
      </c>
      <c r="AA572" s="681">
        <f t="shared" si="25"/>
        <v>161280</v>
      </c>
      <c r="AB572" s="474"/>
      <c r="AC572" s="475">
        <v>0</v>
      </c>
      <c r="AD572" s="463"/>
      <c r="AE572" s="458"/>
      <c r="AF572" s="695">
        <f t="shared" si="26"/>
        <v>161280</v>
      </c>
      <c r="AG572" s="457" t="s">
        <v>1073</v>
      </c>
      <c r="AH572" s="457"/>
      <c r="AI572" s="459" t="s">
        <v>2488</v>
      </c>
      <c r="AJ572" s="457" t="s">
        <v>1808</v>
      </c>
      <c r="AK572" s="464" t="s">
        <v>50</v>
      </c>
      <c r="AL572" s="457">
        <v>93308</v>
      </c>
      <c r="AM572" s="457" t="s">
        <v>52</v>
      </c>
      <c r="AN572" s="457"/>
      <c r="AO572" s="457"/>
      <c r="AP572" s="476"/>
      <c r="AQ572" s="476" t="s">
        <v>37</v>
      </c>
      <c r="AR572" s="476"/>
      <c r="AS572" s="468"/>
      <c r="AT572" s="468"/>
      <c r="AU572" s="468"/>
      <c r="AV572" s="462"/>
    </row>
    <row r="573" spans="1:48">
      <c r="A573" s="447"/>
      <c r="B573" s="467">
        <v>44557</v>
      </c>
      <c r="C573" s="447"/>
      <c r="D573" s="466" t="s">
        <v>2368</v>
      </c>
      <c r="E573" s="465" t="s">
        <v>2781</v>
      </c>
      <c r="F573" s="465"/>
      <c r="G573" s="465">
        <v>2022</v>
      </c>
      <c r="H573" s="465" t="s">
        <v>1699</v>
      </c>
      <c r="I573" s="466" t="s">
        <v>1699</v>
      </c>
      <c r="J573" s="479"/>
      <c r="K573" s="477" t="s">
        <v>4728</v>
      </c>
      <c r="L573" s="465" t="s">
        <v>2602</v>
      </c>
      <c r="M573" s="478">
        <v>44545</v>
      </c>
      <c r="N573" s="478">
        <v>44885</v>
      </c>
      <c r="O573" s="478"/>
      <c r="P573" s="479"/>
      <c r="Q573" s="479"/>
      <c r="R573" s="479"/>
      <c r="S573" s="465" t="s">
        <v>1580</v>
      </c>
      <c r="T573" s="465">
        <v>60</v>
      </c>
      <c r="U573" s="465">
        <v>49401140</v>
      </c>
      <c r="V573" s="465" t="s">
        <v>973</v>
      </c>
      <c r="W573" s="465">
        <v>400</v>
      </c>
      <c r="X573" s="480">
        <v>768</v>
      </c>
      <c r="Y573" s="539">
        <f t="shared" si="24"/>
        <v>307200</v>
      </c>
      <c r="Z573" s="449">
        <v>0.52500000000000002</v>
      </c>
      <c r="AA573" s="681">
        <f t="shared" si="25"/>
        <v>161280</v>
      </c>
      <c r="AB573" s="451"/>
      <c r="AC573" s="452">
        <v>0</v>
      </c>
      <c r="AD573" s="460"/>
      <c r="AE573" s="453"/>
      <c r="AF573" s="695">
        <f t="shared" si="26"/>
        <v>161280</v>
      </c>
      <c r="AG573" s="448" t="s">
        <v>1073</v>
      </c>
      <c r="AH573" s="448"/>
      <c r="AI573" s="454" t="s">
        <v>2488</v>
      </c>
      <c r="AJ573" s="448" t="s">
        <v>1808</v>
      </c>
      <c r="AK573" s="461" t="s">
        <v>50</v>
      </c>
      <c r="AL573" s="448">
        <v>93308</v>
      </c>
      <c r="AM573" s="448" t="s">
        <v>52</v>
      </c>
      <c r="AN573" s="448"/>
      <c r="AO573" s="448"/>
      <c r="AP573" s="455"/>
      <c r="AQ573" s="455" t="s">
        <v>37</v>
      </c>
      <c r="AR573" s="455"/>
      <c r="AS573" s="456"/>
      <c r="AT573" s="456"/>
      <c r="AU573" s="456"/>
      <c r="AV573" s="449"/>
    </row>
    <row r="574" spans="1:48">
      <c r="A574" s="447"/>
      <c r="B574" s="467">
        <v>44557</v>
      </c>
      <c r="C574" s="447"/>
      <c r="D574" s="466" t="s">
        <v>2368</v>
      </c>
      <c r="E574" s="465" t="s">
        <v>2781</v>
      </c>
      <c r="F574" s="465"/>
      <c r="G574" s="465">
        <v>2022</v>
      </c>
      <c r="H574" s="465" t="s">
        <v>1699</v>
      </c>
      <c r="I574" s="466" t="s">
        <v>1699</v>
      </c>
      <c r="J574" s="479"/>
      <c r="K574" s="477" t="s">
        <v>4729</v>
      </c>
      <c r="L574" s="465" t="s">
        <v>2602</v>
      </c>
      <c r="M574" s="478">
        <v>44545</v>
      </c>
      <c r="N574" s="478">
        <v>44907</v>
      </c>
      <c r="O574" s="478"/>
      <c r="P574" s="479"/>
      <c r="Q574" s="479"/>
      <c r="R574" s="479"/>
      <c r="S574" s="465" t="s">
        <v>1580</v>
      </c>
      <c r="T574" s="465">
        <v>60</v>
      </c>
      <c r="U574" s="465">
        <v>49401140</v>
      </c>
      <c r="V574" s="465" t="s">
        <v>973</v>
      </c>
      <c r="W574" s="465">
        <v>400</v>
      </c>
      <c r="X574" s="480">
        <v>768</v>
      </c>
      <c r="Y574" s="539">
        <f t="shared" si="24"/>
        <v>307200</v>
      </c>
      <c r="Z574" s="449">
        <v>0.52500000000000002</v>
      </c>
      <c r="AA574" s="681">
        <f t="shared" si="25"/>
        <v>161280</v>
      </c>
      <c r="AB574" s="451"/>
      <c r="AC574" s="452">
        <v>0</v>
      </c>
      <c r="AD574" s="460"/>
      <c r="AE574" s="453"/>
      <c r="AF574" s="695">
        <f t="shared" si="26"/>
        <v>161280</v>
      </c>
      <c r="AG574" s="448" t="s">
        <v>1073</v>
      </c>
      <c r="AH574" s="448"/>
      <c r="AI574" s="454" t="s">
        <v>2488</v>
      </c>
      <c r="AJ574" s="448" t="s">
        <v>1808</v>
      </c>
      <c r="AK574" s="461" t="s">
        <v>50</v>
      </c>
      <c r="AL574" s="448">
        <v>93308</v>
      </c>
      <c r="AM574" s="448" t="s">
        <v>52</v>
      </c>
      <c r="AN574" s="448"/>
      <c r="AO574" s="448"/>
      <c r="AP574" s="455"/>
      <c r="AQ574" s="455" t="s">
        <v>37</v>
      </c>
      <c r="AR574" s="455"/>
      <c r="AS574" s="456"/>
      <c r="AT574" s="456"/>
      <c r="AU574" s="456"/>
      <c r="AV574" s="449"/>
    </row>
    <row r="575" spans="1:48">
      <c r="A575" s="447"/>
      <c r="B575" s="467">
        <v>44557</v>
      </c>
      <c r="C575" s="447"/>
      <c r="D575" s="466" t="s">
        <v>2368</v>
      </c>
      <c r="E575" s="465" t="s">
        <v>2781</v>
      </c>
      <c r="F575" s="465"/>
      <c r="G575" s="465">
        <v>2022</v>
      </c>
      <c r="H575" s="465" t="s">
        <v>1699</v>
      </c>
      <c r="I575" s="466" t="s">
        <v>1699</v>
      </c>
      <c r="J575" s="479"/>
      <c r="K575" s="477" t="s">
        <v>4730</v>
      </c>
      <c r="L575" s="465" t="s">
        <v>2602</v>
      </c>
      <c r="M575" s="478">
        <v>44545</v>
      </c>
      <c r="N575" s="478">
        <v>44857</v>
      </c>
      <c r="O575" s="478"/>
      <c r="P575" s="479"/>
      <c r="Q575" s="479"/>
      <c r="R575" s="479"/>
      <c r="S575" s="465" t="s">
        <v>1580</v>
      </c>
      <c r="T575" s="465">
        <v>60</v>
      </c>
      <c r="U575" s="465">
        <v>49401140</v>
      </c>
      <c r="V575" s="465" t="s">
        <v>973</v>
      </c>
      <c r="W575" s="465">
        <v>400</v>
      </c>
      <c r="X575" s="480">
        <v>768</v>
      </c>
      <c r="Y575" s="539">
        <f t="shared" si="24"/>
        <v>307200</v>
      </c>
      <c r="Z575" s="449">
        <v>0.52500000000000002</v>
      </c>
      <c r="AA575" s="681">
        <f t="shared" si="25"/>
        <v>161280</v>
      </c>
      <c r="AB575" s="451"/>
      <c r="AC575" s="452">
        <v>0</v>
      </c>
      <c r="AD575" s="460"/>
      <c r="AE575" s="453"/>
      <c r="AF575" s="695">
        <f t="shared" si="26"/>
        <v>161280</v>
      </c>
      <c r="AG575" s="448" t="s">
        <v>1073</v>
      </c>
      <c r="AH575" s="448"/>
      <c r="AI575" s="454" t="s">
        <v>2488</v>
      </c>
      <c r="AJ575" s="448" t="s">
        <v>2518</v>
      </c>
      <c r="AK575" s="461" t="s">
        <v>1138</v>
      </c>
      <c r="AL575" s="448">
        <v>85008</v>
      </c>
      <c r="AM575" s="448" t="s">
        <v>52</v>
      </c>
      <c r="AN575" s="448"/>
      <c r="AO575" s="448"/>
      <c r="AP575" s="455"/>
      <c r="AQ575" s="455" t="s">
        <v>37</v>
      </c>
      <c r="AR575" s="455"/>
      <c r="AS575" s="456"/>
      <c r="AT575" s="456"/>
      <c r="AU575" s="456"/>
      <c r="AV575" s="449"/>
    </row>
    <row r="576" spans="1:48">
      <c r="A576" s="447"/>
      <c r="B576" s="467">
        <v>44557</v>
      </c>
      <c r="C576" s="447"/>
      <c r="D576" s="466" t="s">
        <v>2368</v>
      </c>
      <c r="E576" s="465" t="s">
        <v>2781</v>
      </c>
      <c r="F576" s="465"/>
      <c r="G576" s="465">
        <v>2022</v>
      </c>
      <c r="H576" s="465" t="s">
        <v>1699</v>
      </c>
      <c r="I576" s="466" t="s">
        <v>1699</v>
      </c>
      <c r="J576" s="479"/>
      <c r="K576" s="477" t="s">
        <v>4731</v>
      </c>
      <c r="L576" s="465" t="s">
        <v>2602</v>
      </c>
      <c r="M576" s="478">
        <v>44545</v>
      </c>
      <c r="N576" s="478">
        <v>44870</v>
      </c>
      <c r="O576" s="478"/>
      <c r="P576" s="479"/>
      <c r="Q576" s="479"/>
      <c r="R576" s="479"/>
      <c r="S576" s="465" t="s">
        <v>1580</v>
      </c>
      <c r="T576" s="465">
        <v>60</v>
      </c>
      <c r="U576" s="465">
        <v>49401140</v>
      </c>
      <c r="V576" s="465" t="s">
        <v>973</v>
      </c>
      <c r="W576" s="465">
        <v>400</v>
      </c>
      <c r="X576" s="480">
        <v>768</v>
      </c>
      <c r="Y576" s="539">
        <f t="shared" si="24"/>
        <v>307200</v>
      </c>
      <c r="Z576" s="449">
        <v>0.52500000000000002</v>
      </c>
      <c r="AA576" s="681">
        <f t="shared" si="25"/>
        <v>161280</v>
      </c>
      <c r="AB576" s="451"/>
      <c r="AC576" s="452">
        <v>0</v>
      </c>
      <c r="AD576" s="460"/>
      <c r="AE576" s="453"/>
      <c r="AF576" s="695">
        <f t="shared" si="26"/>
        <v>161280</v>
      </c>
      <c r="AG576" s="448" t="s">
        <v>1073</v>
      </c>
      <c r="AH576" s="448"/>
      <c r="AI576" s="454" t="s">
        <v>2488</v>
      </c>
      <c r="AJ576" s="448" t="s">
        <v>2518</v>
      </c>
      <c r="AK576" s="461" t="s">
        <v>1138</v>
      </c>
      <c r="AL576" s="448">
        <v>85008</v>
      </c>
      <c r="AM576" s="448" t="s">
        <v>52</v>
      </c>
      <c r="AN576" s="448"/>
      <c r="AO576" s="448"/>
      <c r="AP576" s="455"/>
      <c r="AQ576" s="455" t="s">
        <v>37</v>
      </c>
      <c r="AR576" s="455"/>
      <c r="AS576" s="456"/>
      <c r="AT576" s="456"/>
      <c r="AU576" s="456"/>
      <c r="AV576" s="449"/>
    </row>
    <row r="577" spans="1:48">
      <c r="A577" s="447"/>
      <c r="B577" s="467">
        <v>44557</v>
      </c>
      <c r="C577" s="447"/>
      <c r="D577" s="466" t="s">
        <v>2368</v>
      </c>
      <c r="E577" s="465" t="s">
        <v>2781</v>
      </c>
      <c r="F577" s="465"/>
      <c r="G577" s="465">
        <v>2022</v>
      </c>
      <c r="H577" s="465" t="s">
        <v>1699</v>
      </c>
      <c r="I577" s="466" t="s">
        <v>1699</v>
      </c>
      <c r="J577" s="479"/>
      <c r="K577" s="477" t="s">
        <v>4732</v>
      </c>
      <c r="L577" s="465" t="s">
        <v>2602</v>
      </c>
      <c r="M577" s="478">
        <v>44545</v>
      </c>
      <c r="N577" s="478">
        <v>44879</v>
      </c>
      <c r="O577" s="478"/>
      <c r="P577" s="479"/>
      <c r="Q577" s="479"/>
      <c r="R577" s="479"/>
      <c r="S577" s="465" t="s">
        <v>1580</v>
      </c>
      <c r="T577" s="465">
        <v>60</v>
      </c>
      <c r="U577" s="465">
        <v>49401140</v>
      </c>
      <c r="V577" s="465" t="s">
        <v>973</v>
      </c>
      <c r="W577" s="465">
        <v>400</v>
      </c>
      <c r="X577" s="480">
        <v>768</v>
      </c>
      <c r="Y577" s="539">
        <f t="shared" si="24"/>
        <v>307200</v>
      </c>
      <c r="Z577" s="449">
        <v>0.52500000000000002</v>
      </c>
      <c r="AA577" s="681">
        <f t="shared" si="25"/>
        <v>161280</v>
      </c>
      <c r="AB577" s="451"/>
      <c r="AC577" s="452">
        <v>0</v>
      </c>
      <c r="AD577" s="460"/>
      <c r="AE577" s="453"/>
      <c r="AF577" s="695">
        <f t="shared" si="26"/>
        <v>161280</v>
      </c>
      <c r="AG577" s="448" t="s">
        <v>1073</v>
      </c>
      <c r="AH577" s="448"/>
      <c r="AI577" s="454" t="s">
        <v>2488</v>
      </c>
      <c r="AJ577" s="448" t="s">
        <v>2518</v>
      </c>
      <c r="AK577" s="461" t="s">
        <v>1138</v>
      </c>
      <c r="AL577" s="448">
        <v>85008</v>
      </c>
      <c r="AM577" s="448" t="s">
        <v>52</v>
      </c>
      <c r="AN577" s="448"/>
      <c r="AO577" s="448"/>
      <c r="AP577" s="455"/>
      <c r="AQ577" s="455" t="s">
        <v>37</v>
      </c>
      <c r="AR577" s="455"/>
      <c r="AS577" s="456"/>
      <c r="AT577" s="456"/>
      <c r="AU577" s="456"/>
      <c r="AV577" s="449"/>
    </row>
    <row r="578" spans="1:48">
      <c r="A578" s="447"/>
      <c r="B578" s="467">
        <v>44557</v>
      </c>
      <c r="C578" s="447"/>
      <c r="D578" s="466" t="s">
        <v>2368</v>
      </c>
      <c r="E578" s="465" t="s">
        <v>2781</v>
      </c>
      <c r="F578" s="465"/>
      <c r="G578" s="465">
        <v>2022</v>
      </c>
      <c r="H578" s="465" t="s">
        <v>1699</v>
      </c>
      <c r="I578" s="466" t="s">
        <v>1699</v>
      </c>
      <c r="J578" s="479"/>
      <c r="K578" s="477" t="s">
        <v>4733</v>
      </c>
      <c r="L578" s="465" t="s">
        <v>2602</v>
      </c>
      <c r="M578" s="478">
        <v>44545</v>
      </c>
      <c r="N578" s="478">
        <v>44880</v>
      </c>
      <c r="O578" s="478"/>
      <c r="P578" s="479"/>
      <c r="Q578" s="479"/>
      <c r="R578" s="479"/>
      <c r="S578" s="465" t="s">
        <v>1580</v>
      </c>
      <c r="T578" s="465">
        <v>60</v>
      </c>
      <c r="U578" s="465">
        <v>49201132</v>
      </c>
      <c r="V578" s="465" t="s">
        <v>986</v>
      </c>
      <c r="W578" s="465">
        <v>360</v>
      </c>
      <c r="X578" s="480">
        <v>832</v>
      </c>
      <c r="Y578" s="539">
        <f t="shared" si="24"/>
        <v>299520</v>
      </c>
      <c r="Z578" s="449">
        <v>0.505</v>
      </c>
      <c r="AA578" s="681">
        <f t="shared" si="25"/>
        <v>151257.60000000001</v>
      </c>
      <c r="AB578" s="451"/>
      <c r="AC578" s="452">
        <v>0</v>
      </c>
      <c r="AD578" s="460"/>
      <c r="AE578" s="453"/>
      <c r="AF578" s="695">
        <f t="shared" si="26"/>
        <v>151257.60000000001</v>
      </c>
      <c r="AG578" s="448" t="s">
        <v>1073</v>
      </c>
      <c r="AH578" s="448"/>
      <c r="AI578" s="454" t="s">
        <v>2488</v>
      </c>
      <c r="AJ578" s="448" t="s">
        <v>2518</v>
      </c>
      <c r="AK578" s="461" t="s">
        <v>1138</v>
      </c>
      <c r="AL578" s="448">
        <v>85008</v>
      </c>
      <c r="AM578" s="448" t="s">
        <v>52</v>
      </c>
      <c r="AN578" s="448"/>
      <c r="AO578" s="448"/>
      <c r="AP578" s="455"/>
      <c r="AQ578" s="455" t="s">
        <v>37</v>
      </c>
      <c r="AR578" s="455"/>
      <c r="AS578" s="456"/>
      <c r="AT578" s="456"/>
      <c r="AU578" s="456"/>
      <c r="AV578" s="449"/>
    </row>
    <row r="579" spans="1:48">
      <c r="A579" s="447"/>
      <c r="B579" s="467">
        <v>44557</v>
      </c>
      <c r="C579" s="447"/>
      <c r="D579" s="466" t="s">
        <v>2368</v>
      </c>
      <c r="E579" s="465" t="s">
        <v>2781</v>
      </c>
      <c r="F579" s="465"/>
      <c r="G579" s="465">
        <v>2022</v>
      </c>
      <c r="H579" s="465" t="s">
        <v>1699</v>
      </c>
      <c r="I579" s="466" t="s">
        <v>1699</v>
      </c>
      <c r="J579" s="479"/>
      <c r="K579" s="477" t="s">
        <v>4734</v>
      </c>
      <c r="L579" s="465" t="s">
        <v>2602</v>
      </c>
      <c r="M579" s="478">
        <v>44545</v>
      </c>
      <c r="N579" s="478">
        <v>44896</v>
      </c>
      <c r="O579" s="478"/>
      <c r="P579" s="479"/>
      <c r="Q579" s="479"/>
      <c r="R579" s="479"/>
      <c r="S579" s="465" t="s">
        <v>1580</v>
      </c>
      <c r="T579" s="465">
        <v>60</v>
      </c>
      <c r="U579" s="465">
        <v>49401140</v>
      </c>
      <c r="V579" s="465" t="s">
        <v>973</v>
      </c>
      <c r="W579" s="465">
        <v>400</v>
      </c>
      <c r="X579" s="480">
        <v>768</v>
      </c>
      <c r="Y579" s="539">
        <f t="shared" si="24"/>
        <v>307200</v>
      </c>
      <c r="Z579" s="449">
        <v>0.52500000000000002</v>
      </c>
      <c r="AA579" s="681">
        <f t="shared" si="25"/>
        <v>161280</v>
      </c>
      <c r="AB579" s="451"/>
      <c r="AC579" s="452">
        <v>0</v>
      </c>
      <c r="AD579" s="460"/>
      <c r="AE579" s="453"/>
      <c r="AF579" s="695">
        <f t="shared" si="26"/>
        <v>161280</v>
      </c>
      <c r="AG579" s="448" t="s">
        <v>1073</v>
      </c>
      <c r="AH579" s="448"/>
      <c r="AI579" s="454" t="s">
        <v>2488</v>
      </c>
      <c r="AJ579" s="448" t="s">
        <v>2518</v>
      </c>
      <c r="AK579" s="461" t="s">
        <v>1138</v>
      </c>
      <c r="AL579" s="448">
        <v>85008</v>
      </c>
      <c r="AM579" s="448" t="s">
        <v>52</v>
      </c>
      <c r="AN579" s="448"/>
      <c r="AO579" s="448"/>
      <c r="AP579" s="455"/>
      <c r="AQ579" s="455" t="s">
        <v>37</v>
      </c>
      <c r="AR579" s="455"/>
      <c r="AS579" s="456"/>
      <c r="AT579" s="456"/>
      <c r="AU579" s="456"/>
      <c r="AV579" s="449"/>
    </row>
    <row r="580" spans="1:48">
      <c r="A580" s="447"/>
      <c r="B580" s="467">
        <v>44557</v>
      </c>
      <c r="C580" s="447"/>
      <c r="D580" s="466" t="s">
        <v>2368</v>
      </c>
      <c r="E580" s="465" t="s">
        <v>2781</v>
      </c>
      <c r="F580" s="465"/>
      <c r="G580" s="465">
        <v>2022</v>
      </c>
      <c r="H580" s="465" t="s">
        <v>1699</v>
      </c>
      <c r="I580" s="466" t="s">
        <v>1699</v>
      </c>
      <c r="J580" s="479"/>
      <c r="K580" s="477" t="s">
        <v>4735</v>
      </c>
      <c r="L580" s="465" t="s">
        <v>2602</v>
      </c>
      <c r="M580" s="478">
        <v>44545</v>
      </c>
      <c r="N580" s="478">
        <v>44903</v>
      </c>
      <c r="O580" s="478"/>
      <c r="P580" s="479"/>
      <c r="Q580" s="479"/>
      <c r="R580" s="479"/>
      <c r="S580" s="465" t="s">
        <v>1580</v>
      </c>
      <c r="T580" s="465">
        <v>60</v>
      </c>
      <c r="U580" s="465">
        <v>49401140</v>
      </c>
      <c r="V580" s="465" t="s">
        <v>973</v>
      </c>
      <c r="W580" s="465">
        <v>400</v>
      </c>
      <c r="X580" s="480">
        <v>768</v>
      </c>
      <c r="Y580" s="539">
        <f t="shared" ref="Y580:Y643" si="27">W580*X580</f>
        <v>307200</v>
      </c>
      <c r="Z580" s="449">
        <v>0.52500000000000002</v>
      </c>
      <c r="AA580" s="681">
        <f t="shared" ref="AA580:AA643" si="28">Y580*Z580</f>
        <v>161280</v>
      </c>
      <c r="AB580" s="451"/>
      <c r="AC580" s="452">
        <v>0</v>
      </c>
      <c r="AD580" s="460"/>
      <c r="AE580" s="453"/>
      <c r="AF580" s="695">
        <f t="shared" ref="AF580:AF643" si="29">AA580+AD580+AE580</f>
        <v>161280</v>
      </c>
      <c r="AG580" s="448" t="s">
        <v>1073</v>
      </c>
      <c r="AH580" s="448"/>
      <c r="AI580" s="454" t="s">
        <v>2488</v>
      </c>
      <c r="AJ580" s="448" t="s">
        <v>2518</v>
      </c>
      <c r="AK580" s="461" t="s">
        <v>1138</v>
      </c>
      <c r="AL580" s="448">
        <v>85008</v>
      </c>
      <c r="AM580" s="448" t="s">
        <v>52</v>
      </c>
      <c r="AN580" s="448"/>
      <c r="AO580" s="448"/>
      <c r="AP580" s="455"/>
      <c r="AQ580" s="455" t="s">
        <v>37</v>
      </c>
      <c r="AR580" s="455"/>
      <c r="AS580" s="456"/>
      <c r="AT580" s="456"/>
      <c r="AU580" s="456"/>
      <c r="AV580" s="449"/>
    </row>
    <row r="581" spans="1:48">
      <c r="A581" s="447"/>
      <c r="B581" s="467">
        <v>44557</v>
      </c>
      <c r="C581" s="447"/>
      <c r="D581" s="466" t="s">
        <v>2368</v>
      </c>
      <c r="E581" s="465" t="s">
        <v>2781</v>
      </c>
      <c r="F581" s="465"/>
      <c r="G581" s="465">
        <v>2022</v>
      </c>
      <c r="H581" s="465" t="s">
        <v>1699</v>
      </c>
      <c r="I581" s="466" t="s">
        <v>1699</v>
      </c>
      <c r="J581" s="479"/>
      <c r="K581" s="477" t="s">
        <v>4736</v>
      </c>
      <c r="L581" s="465" t="s">
        <v>2602</v>
      </c>
      <c r="M581" s="478">
        <v>44545</v>
      </c>
      <c r="N581" s="478">
        <v>44908</v>
      </c>
      <c r="O581" s="478"/>
      <c r="P581" s="479"/>
      <c r="Q581" s="479"/>
      <c r="R581" s="479"/>
      <c r="S581" s="465" t="s">
        <v>1580</v>
      </c>
      <c r="T581" s="465">
        <v>60</v>
      </c>
      <c r="U581" s="465">
        <v>49201132</v>
      </c>
      <c r="V581" s="465" t="s">
        <v>986</v>
      </c>
      <c r="W581" s="465">
        <v>360</v>
      </c>
      <c r="X581" s="480">
        <v>832</v>
      </c>
      <c r="Y581" s="539">
        <f t="shared" si="27"/>
        <v>299520</v>
      </c>
      <c r="Z581" s="449">
        <v>0.505</v>
      </c>
      <c r="AA581" s="681">
        <f t="shared" si="28"/>
        <v>151257.60000000001</v>
      </c>
      <c r="AB581" s="451"/>
      <c r="AC581" s="452">
        <v>0</v>
      </c>
      <c r="AD581" s="460"/>
      <c r="AE581" s="453"/>
      <c r="AF581" s="695">
        <f t="shared" si="29"/>
        <v>151257.60000000001</v>
      </c>
      <c r="AG581" s="448" t="s">
        <v>1073</v>
      </c>
      <c r="AH581" s="448"/>
      <c r="AI581" s="454" t="s">
        <v>2488</v>
      </c>
      <c r="AJ581" s="448" t="s">
        <v>2518</v>
      </c>
      <c r="AK581" s="461" t="s">
        <v>1138</v>
      </c>
      <c r="AL581" s="448">
        <v>85008</v>
      </c>
      <c r="AM581" s="448" t="s">
        <v>52</v>
      </c>
      <c r="AN581" s="448"/>
      <c r="AO581" s="448"/>
      <c r="AP581" s="455"/>
      <c r="AQ581" s="455" t="s">
        <v>37</v>
      </c>
      <c r="AR581" s="455"/>
      <c r="AS581" s="456"/>
      <c r="AT581" s="456"/>
      <c r="AU581" s="456"/>
      <c r="AV581" s="449"/>
    </row>
    <row r="582" spans="1:48">
      <c r="A582" s="447"/>
      <c r="B582" s="467">
        <v>44557</v>
      </c>
      <c r="C582" s="447"/>
      <c r="D582" s="466" t="s">
        <v>2368</v>
      </c>
      <c r="E582" s="465" t="s">
        <v>2781</v>
      </c>
      <c r="F582" s="465"/>
      <c r="G582" s="465">
        <v>2022</v>
      </c>
      <c r="H582" s="465" t="s">
        <v>1699</v>
      </c>
      <c r="I582" s="466" t="s">
        <v>1699</v>
      </c>
      <c r="J582" s="479"/>
      <c r="K582" s="477" t="s">
        <v>4737</v>
      </c>
      <c r="L582" s="465" t="s">
        <v>2602</v>
      </c>
      <c r="M582" s="478">
        <v>44545</v>
      </c>
      <c r="N582" s="478">
        <v>44909</v>
      </c>
      <c r="O582" s="478"/>
      <c r="P582" s="479"/>
      <c r="Q582" s="479"/>
      <c r="R582" s="479"/>
      <c r="S582" s="465" t="s">
        <v>1580</v>
      </c>
      <c r="T582" s="465">
        <v>60</v>
      </c>
      <c r="U582" s="465">
        <v>49401140</v>
      </c>
      <c r="V582" s="465" t="s">
        <v>973</v>
      </c>
      <c r="W582" s="465">
        <v>400</v>
      </c>
      <c r="X582" s="480">
        <v>768</v>
      </c>
      <c r="Y582" s="539">
        <f t="shared" si="27"/>
        <v>307200</v>
      </c>
      <c r="Z582" s="449">
        <v>0.52500000000000002</v>
      </c>
      <c r="AA582" s="681">
        <f t="shared" si="28"/>
        <v>161280</v>
      </c>
      <c r="AB582" s="451"/>
      <c r="AC582" s="452">
        <v>0</v>
      </c>
      <c r="AD582" s="460"/>
      <c r="AE582" s="453"/>
      <c r="AF582" s="695">
        <f t="shared" si="29"/>
        <v>161280</v>
      </c>
      <c r="AG582" s="448" t="s">
        <v>1073</v>
      </c>
      <c r="AH582" s="448"/>
      <c r="AI582" s="454" t="s">
        <v>2488</v>
      </c>
      <c r="AJ582" s="448" t="s">
        <v>2518</v>
      </c>
      <c r="AK582" s="461" t="s">
        <v>1138</v>
      </c>
      <c r="AL582" s="448">
        <v>85508</v>
      </c>
      <c r="AM582" s="448" t="s">
        <v>52</v>
      </c>
      <c r="AN582" s="448"/>
      <c r="AO582" s="448"/>
      <c r="AP582" s="455"/>
      <c r="AQ582" s="455" t="s">
        <v>37</v>
      </c>
      <c r="AR582" s="455"/>
      <c r="AS582" s="456"/>
      <c r="AT582" s="456"/>
      <c r="AU582" s="456"/>
      <c r="AV582" s="449"/>
    </row>
    <row r="583" spans="1:48">
      <c r="A583" s="447"/>
      <c r="B583" s="467">
        <v>44557</v>
      </c>
      <c r="C583" s="447"/>
      <c r="D583" s="466" t="s">
        <v>2368</v>
      </c>
      <c r="E583" s="465" t="s">
        <v>2781</v>
      </c>
      <c r="F583" s="465"/>
      <c r="G583" s="465">
        <v>2022</v>
      </c>
      <c r="H583" s="465" t="s">
        <v>1699</v>
      </c>
      <c r="I583" s="466" t="s">
        <v>1699</v>
      </c>
      <c r="J583" s="479"/>
      <c r="K583" s="477" t="s">
        <v>4738</v>
      </c>
      <c r="L583" s="465" t="s">
        <v>2602</v>
      </c>
      <c r="M583" s="478">
        <v>44545</v>
      </c>
      <c r="N583" s="478">
        <v>44918</v>
      </c>
      <c r="O583" s="478"/>
      <c r="P583" s="479"/>
      <c r="Q583" s="479"/>
      <c r="R583" s="479"/>
      <c r="S583" s="465" t="s">
        <v>1580</v>
      </c>
      <c r="T583" s="465">
        <v>60</v>
      </c>
      <c r="U583" s="465">
        <v>49401140</v>
      </c>
      <c r="V583" s="465" t="s">
        <v>973</v>
      </c>
      <c r="W583" s="465">
        <v>400</v>
      </c>
      <c r="X583" s="480">
        <v>768</v>
      </c>
      <c r="Y583" s="539">
        <f t="shared" si="27"/>
        <v>307200</v>
      </c>
      <c r="Z583" s="449">
        <v>0.52500000000000002</v>
      </c>
      <c r="AA583" s="681">
        <f t="shared" si="28"/>
        <v>161280</v>
      </c>
      <c r="AB583" s="451"/>
      <c r="AC583" s="452">
        <v>0</v>
      </c>
      <c r="AD583" s="460"/>
      <c r="AE583" s="453"/>
      <c r="AF583" s="695">
        <f t="shared" si="29"/>
        <v>161280</v>
      </c>
      <c r="AG583" s="448" t="s">
        <v>1073</v>
      </c>
      <c r="AH583" s="448"/>
      <c r="AI583" s="454" t="s">
        <v>2488</v>
      </c>
      <c r="AJ583" s="448" t="s">
        <v>2518</v>
      </c>
      <c r="AK583" s="461" t="s">
        <v>1138</v>
      </c>
      <c r="AL583" s="448">
        <v>85508</v>
      </c>
      <c r="AM583" s="448" t="s">
        <v>52</v>
      </c>
      <c r="AN583" s="448"/>
      <c r="AO583" s="448"/>
      <c r="AP583" s="455"/>
      <c r="AQ583" s="455" t="s">
        <v>37</v>
      </c>
      <c r="AR583" s="455"/>
      <c r="AS583" s="456"/>
      <c r="AT583" s="456"/>
      <c r="AU583" s="456"/>
      <c r="AV583" s="449"/>
    </row>
    <row r="584" spans="1:48">
      <c r="A584" s="447"/>
      <c r="B584" s="467">
        <v>44557</v>
      </c>
      <c r="C584" s="447"/>
      <c r="D584" s="466" t="s">
        <v>2368</v>
      </c>
      <c r="E584" s="465" t="s">
        <v>2781</v>
      </c>
      <c r="F584" s="465"/>
      <c r="G584" s="465">
        <v>2022</v>
      </c>
      <c r="H584" s="465" t="s">
        <v>1699</v>
      </c>
      <c r="I584" s="466" t="s">
        <v>1699</v>
      </c>
      <c r="J584" s="479"/>
      <c r="K584" s="477" t="s">
        <v>4739</v>
      </c>
      <c r="L584" s="465" t="s">
        <v>2602</v>
      </c>
      <c r="M584" s="478">
        <v>44544</v>
      </c>
      <c r="N584" s="478">
        <v>44656</v>
      </c>
      <c r="O584" s="478"/>
      <c r="P584" s="479"/>
      <c r="Q584" s="479"/>
      <c r="R584" s="479"/>
      <c r="S584" s="465" t="s">
        <v>1580</v>
      </c>
      <c r="T584" s="465">
        <v>60</v>
      </c>
      <c r="U584" s="465">
        <v>49401140</v>
      </c>
      <c r="V584" s="465" t="s">
        <v>973</v>
      </c>
      <c r="W584" s="465">
        <v>400</v>
      </c>
      <c r="X584" s="480">
        <v>768</v>
      </c>
      <c r="Y584" s="539">
        <f t="shared" si="27"/>
        <v>307200</v>
      </c>
      <c r="Z584" s="449">
        <v>0.52500000000000002</v>
      </c>
      <c r="AA584" s="681">
        <f t="shared" si="28"/>
        <v>161280</v>
      </c>
      <c r="AB584" s="451"/>
      <c r="AC584" s="452">
        <v>0</v>
      </c>
      <c r="AD584" s="460"/>
      <c r="AE584" s="453"/>
      <c r="AF584" s="695">
        <f t="shared" si="29"/>
        <v>161280</v>
      </c>
      <c r="AG584" s="448" t="s">
        <v>1073</v>
      </c>
      <c r="AH584" s="448"/>
      <c r="AI584" s="454" t="s">
        <v>2488</v>
      </c>
      <c r="AJ584" s="448" t="s">
        <v>2412</v>
      </c>
      <c r="AK584" s="461" t="s">
        <v>1408</v>
      </c>
      <c r="AL584" s="448">
        <v>89120</v>
      </c>
      <c r="AM584" s="448" t="s">
        <v>52</v>
      </c>
      <c r="AN584" s="448"/>
      <c r="AO584" s="448"/>
      <c r="AP584" s="455"/>
      <c r="AQ584" s="455" t="s">
        <v>37</v>
      </c>
      <c r="AR584" s="455"/>
      <c r="AS584" s="456"/>
      <c r="AT584" s="456"/>
      <c r="AU584" s="456"/>
      <c r="AV584" s="449"/>
    </row>
    <row r="585" spans="1:48">
      <c r="A585" s="447"/>
      <c r="B585" s="467">
        <v>44557</v>
      </c>
      <c r="C585" s="447"/>
      <c r="D585" s="466" t="s">
        <v>2368</v>
      </c>
      <c r="E585" s="465" t="s">
        <v>2781</v>
      </c>
      <c r="F585" s="465"/>
      <c r="G585" s="465">
        <v>2022</v>
      </c>
      <c r="H585" s="465" t="s">
        <v>1699</v>
      </c>
      <c r="I585" s="466" t="s">
        <v>1699</v>
      </c>
      <c r="J585" s="479"/>
      <c r="K585" s="477" t="s">
        <v>4740</v>
      </c>
      <c r="L585" s="465" t="s">
        <v>2602</v>
      </c>
      <c r="M585" s="478">
        <v>44544</v>
      </c>
      <c r="N585" s="478">
        <v>44747</v>
      </c>
      <c r="O585" s="478"/>
      <c r="P585" s="479"/>
      <c r="Q585" s="479"/>
      <c r="R585" s="479"/>
      <c r="S585" s="465" t="s">
        <v>1580</v>
      </c>
      <c r="T585" s="465">
        <v>60</v>
      </c>
      <c r="U585" s="465">
        <v>49401140</v>
      </c>
      <c r="V585" s="465" t="s">
        <v>973</v>
      </c>
      <c r="W585" s="465">
        <v>400</v>
      </c>
      <c r="X585" s="480">
        <v>768</v>
      </c>
      <c r="Y585" s="539">
        <f t="shared" si="27"/>
        <v>307200</v>
      </c>
      <c r="Z585" s="449">
        <v>0.52500000000000002</v>
      </c>
      <c r="AA585" s="681">
        <f t="shared" si="28"/>
        <v>161280</v>
      </c>
      <c r="AB585" s="451"/>
      <c r="AC585" s="452">
        <v>0</v>
      </c>
      <c r="AD585" s="460"/>
      <c r="AE585" s="453"/>
      <c r="AF585" s="695">
        <f t="shared" si="29"/>
        <v>161280</v>
      </c>
      <c r="AG585" s="448" t="s">
        <v>1073</v>
      </c>
      <c r="AH585" s="448"/>
      <c r="AI585" s="454" t="s">
        <v>2488</v>
      </c>
      <c r="AJ585" s="448" t="s">
        <v>2412</v>
      </c>
      <c r="AK585" s="461" t="s">
        <v>1408</v>
      </c>
      <c r="AL585" s="448">
        <v>89120</v>
      </c>
      <c r="AM585" s="448" t="s">
        <v>52</v>
      </c>
      <c r="AN585" s="448"/>
      <c r="AO585" s="448"/>
      <c r="AP585" s="455"/>
      <c r="AQ585" s="455" t="s">
        <v>37</v>
      </c>
      <c r="AR585" s="455"/>
      <c r="AS585" s="456"/>
      <c r="AT585" s="456"/>
      <c r="AU585" s="456"/>
      <c r="AV585" s="449"/>
    </row>
    <row r="586" spans="1:48">
      <c r="A586" s="447"/>
      <c r="B586" s="467">
        <v>44557</v>
      </c>
      <c r="C586" s="447"/>
      <c r="D586" s="466" t="s">
        <v>2368</v>
      </c>
      <c r="E586" s="465" t="s">
        <v>2781</v>
      </c>
      <c r="F586" s="465"/>
      <c r="G586" s="465">
        <v>2022</v>
      </c>
      <c r="H586" s="465" t="s">
        <v>1699</v>
      </c>
      <c r="I586" s="466" t="s">
        <v>1699</v>
      </c>
      <c r="J586" s="479"/>
      <c r="K586" s="477" t="s">
        <v>4741</v>
      </c>
      <c r="L586" s="465" t="s">
        <v>2602</v>
      </c>
      <c r="M586" s="478">
        <v>44545</v>
      </c>
      <c r="N586" s="478">
        <v>44872</v>
      </c>
      <c r="O586" s="478"/>
      <c r="P586" s="479"/>
      <c r="Q586" s="479"/>
      <c r="R586" s="479"/>
      <c r="S586" s="465" t="s">
        <v>1580</v>
      </c>
      <c r="T586" s="465">
        <v>60</v>
      </c>
      <c r="U586" s="465">
        <v>49401140</v>
      </c>
      <c r="V586" s="465" t="s">
        <v>973</v>
      </c>
      <c r="W586" s="465">
        <v>400</v>
      </c>
      <c r="X586" s="480">
        <v>768</v>
      </c>
      <c r="Y586" s="539">
        <f t="shared" si="27"/>
        <v>307200</v>
      </c>
      <c r="Z586" s="449">
        <v>0.52500000000000002</v>
      </c>
      <c r="AA586" s="681">
        <f t="shared" si="28"/>
        <v>161280</v>
      </c>
      <c r="AB586" s="451"/>
      <c r="AC586" s="452">
        <v>0</v>
      </c>
      <c r="AD586" s="460"/>
      <c r="AE586" s="453"/>
      <c r="AF586" s="695">
        <f t="shared" si="29"/>
        <v>161280</v>
      </c>
      <c r="AG586" s="448" t="s">
        <v>1073</v>
      </c>
      <c r="AH586" s="448"/>
      <c r="AI586" s="454" t="s">
        <v>2488</v>
      </c>
      <c r="AJ586" s="448" t="s">
        <v>2412</v>
      </c>
      <c r="AK586" s="461" t="s">
        <v>1408</v>
      </c>
      <c r="AL586" s="448">
        <v>89120</v>
      </c>
      <c r="AM586" s="448" t="s">
        <v>52</v>
      </c>
      <c r="AN586" s="448"/>
      <c r="AO586" s="448"/>
      <c r="AP586" s="455"/>
      <c r="AQ586" s="455" t="s">
        <v>37</v>
      </c>
      <c r="AR586" s="455"/>
      <c r="AS586" s="456"/>
      <c r="AT586" s="456"/>
      <c r="AU586" s="456"/>
      <c r="AV586" s="449"/>
    </row>
    <row r="587" spans="1:48">
      <c r="A587" s="447"/>
      <c r="B587" s="467">
        <v>44557</v>
      </c>
      <c r="C587" s="447"/>
      <c r="D587" s="466" t="s">
        <v>2368</v>
      </c>
      <c r="E587" s="465" t="s">
        <v>2844</v>
      </c>
      <c r="F587" s="465"/>
      <c r="G587" s="465">
        <v>2022</v>
      </c>
      <c r="H587" s="465" t="s">
        <v>1699</v>
      </c>
      <c r="I587" s="466" t="s">
        <v>1699</v>
      </c>
      <c r="J587" s="479"/>
      <c r="K587" s="477" t="s">
        <v>4742</v>
      </c>
      <c r="L587" s="465" t="s">
        <v>2505</v>
      </c>
      <c r="M587" s="478">
        <v>44545</v>
      </c>
      <c r="N587" s="478">
        <v>44854</v>
      </c>
      <c r="O587" s="478"/>
      <c r="P587" s="483"/>
      <c r="Q587" s="479"/>
      <c r="R587" s="479"/>
      <c r="S587" s="465" t="s">
        <v>1580</v>
      </c>
      <c r="T587" s="465">
        <v>60</v>
      </c>
      <c r="U587" s="484">
        <v>49401140</v>
      </c>
      <c r="V587" s="465" t="s">
        <v>2910</v>
      </c>
      <c r="W587" s="465">
        <v>400</v>
      </c>
      <c r="X587" s="480">
        <v>768</v>
      </c>
      <c r="Y587" s="539">
        <f t="shared" si="27"/>
        <v>307200</v>
      </c>
      <c r="Z587" s="449">
        <v>0.52500000000000002</v>
      </c>
      <c r="AA587" s="681">
        <f t="shared" si="28"/>
        <v>161280</v>
      </c>
      <c r="AB587" s="451"/>
      <c r="AC587" s="452">
        <v>0</v>
      </c>
      <c r="AD587" s="460"/>
      <c r="AE587" s="453"/>
      <c r="AF587" s="695">
        <f t="shared" si="29"/>
        <v>161280</v>
      </c>
      <c r="AG587" s="448" t="s">
        <v>1073</v>
      </c>
      <c r="AH587" s="448"/>
      <c r="AI587" s="454">
        <v>60</v>
      </c>
      <c r="AJ587" s="448" t="s">
        <v>2674</v>
      </c>
      <c r="AK587" s="461" t="s">
        <v>1149</v>
      </c>
      <c r="AL587" s="448">
        <v>78216</v>
      </c>
      <c r="AM587" s="448" t="s">
        <v>52</v>
      </c>
      <c r="AN587" s="448" t="s">
        <v>1076</v>
      </c>
      <c r="AO587" s="448"/>
      <c r="AP587" s="455"/>
      <c r="AQ587" s="455" t="s">
        <v>37</v>
      </c>
      <c r="AR587" s="455"/>
      <c r="AS587" s="456"/>
      <c r="AT587" s="456"/>
      <c r="AU587" s="469"/>
      <c r="AV587" s="449"/>
    </row>
    <row r="588" spans="1:48">
      <c r="A588" s="447"/>
      <c r="B588" s="467">
        <v>44557</v>
      </c>
      <c r="C588" s="447"/>
      <c r="D588" s="466" t="s">
        <v>2368</v>
      </c>
      <c r="E588" s="465" t="s">
        <v>2844</v>
      </c>
      <c r="F588" s="465"/>
      <c r="G588" s="465">
        <v>2022</v>
      </c>
      <c r="H588" s="465" t="s">
        <v>1699</v>
      </c>
      <c r="I588" s="466" t="s">
        <v>1699</v>
      </c>
      <c r="J588" s="479"/>
      <c r="K588" s="477" t="s">
        <v>4743</v>
      </c>
      <c r="L588" s="465" t="s">
        <v>2505</v>
      </c>
      <c r="M588" s="478">
        <v>44545</v>
      </c>
      <c r="N588" s="478">
        <v>44856</v>
      </c>
      <c r="O588" s="478"/>
      <c r="P588" s="483"/>
      <c r="Q588" s="479"/>
      <c r="R588" s="479"/>
      <c r="S588" s="465" t="s">
        <v>1580</v>
      </c>
      <c r="T588" s="465">
        <v>60</v>
      </c>
      <c r="U588" s="484">
        <v>49401140</v>
      </c>
      <c r="V588" s="465" t="s">
        <v>2910</v>
      </c>
      <c r="W588" s="465">
        <v>400</v>
      </c>
      <c r="X588" s="480">
        <v>768</v>
      </c>
      <c r="Y588" s="539">
        <f t="shared" si="27"/>
        <v>307200</v>
      </c>
      <c r="Z588" s="449">
        <v>0.52500000000000002</v>
      </c>
      <c r="AA588" s="681">
        <f t="shared" si="28"/>
        <v>161280</v>
      </c>
      <c r="AB588" s="451"/>
      <c r="AC588" s="452">
        <v>0</v>
      </c>
      <c r="AD588" s="460"/>
      <c r="AE588" s="453"/>
      <c r="AF588" s="695">
        <f t="shared" si="29"/>
        <v>161280</v>
      </c>
      <c r="AG588" s="448" t="s">
        <v>1073</v>
      </c>
      <c r="AH588" s="448"/>
      <c r="AI588" s="454">
        <v>60</v>
      </c>
      <c r="AJ588" s="448" t="s">
        <v>2674</v>
      </c>
      <c r="AK588" s="461" t="s">
        <v>1149</v>
      </c>
      <c r="AL588" s="448">
        <v>78216</v>
      </c>
      <c r="AM588" s="448" t="s">
        <v>52</v>
      </c>
      <c r="AN588" s="448" t="s">
        <v>1076</v>
      </c>
      <c r="AO588" s="448"/>
      <c r="AP588" s="455"/>
      <c r="AQ588" s="455" t="s">
        <v>37</v>
      </c>
      <c r="AR588" s="455"/>
      <c r="AS588" s="456"/>
      <c r="AT588" s="456"/>
      <c r="AU588" s="469"/>
      <c r="AV588" s="449"/>
    </row>
    <row r="589" spans="1:48">
      <c r="A589" s="447"/>
      <c r="B589" s="467">
        <v>44557</v>
      </c>
      <c r="C589" s="447"/>
      <c r="D589" s="466" t="s">
        <v>2368</v>
      </c>
      <c r="E589" s="465" t="s">
        <v>2844</v>
      </c>
      <c r="F589" s="465"/>
      <c r="G589" s="465">
        <v>2022</v>
      </c>
      <c r="H589" s="465" t="s">
        <v>1699</v>
      </c>
      <c r="I589" s="466" t="s">
        <v>1699</v>
      </c>
      <c r="J589" s="479"/>
      <c r="K589" s="477" t="s">
        <v>4744</v>
      </c>
      <c r="L589" s="465" t="s">
        <v>2505</v>
      </c>
      <c r="M589" s="478">
        <v>44545</v>
      </c>
      <c r="N589" s="478">
        <v>44866</v>
      </c>
      <c r="O589" s="478"/>
      <c r="P589" s="483"/>
      <c r="Q589" s="479"/>
      <c r="R589" s="479"/>
      <c r="S589" s="465" t="s">
        <v>1580</v>
      </c>
      <c r="T589" s="465">
        <v>60</v>
      </c>
      <c r="U589" s="484">
        <v>49401140</v>
      </c>
      <c r="V589" s="465" t="s">
        <v>2910</v>
      </c>
      <c r="W589" s="465">
        <v>400</v>
      </c>
      <c r="X589" s="480">
        <v>768</v>
      </c>
      <c r="Y589" s="539">
        <f t="shared" si="27"/>
        <v>307200</v>
      </c>
      <c r="Z589" s="449">
        <v>0.52500000000000002</v>
      </c>
      <c r="AA589" s="681">
        <f t="shared" si="28"/>
        <v>161280</v>
      </c>
      <c r="AB589" s="451"/>
      <c r="AC589" s="452">
        <v>0</v>
      </c>
      <c r="AD589" s="460"/>
      <c r="AE589" s="453"/>
      <c r="AF589" s="695">
        <f t="shared" si="29"/>
        <v>161280</v>
      </c>
      <c r="AG589" s="448" t="s">
        <v>1073</v>
      </c>
      <c r="AH589" s="448"/>
      <c r="AI589" s="454">
        <v>60</v>
      </c>
      <c r="AJ589" s="448" t="s">
        <v>2674</v>
      </c>
      <c r="AK589" s="461" t="s">
        <v>1149</v>
      </c>
      <c r="AL589" s="448">
        <v>78216</v>
      </c>
      <c r="AM589" s="448" t="s">
        <v>52</v>
      </c>
      <c r="AN589" s="448" t="s">
        <v>1076</v>
      </c>
      <c r="AO589" s="448"/>
      <c r="AP589" s="455"/>
      <c r="AQ589" s="455" t="s">
        <v>37</v>
      </c>
      <c r="AR589" s="455"/>
      <c r="AS589" s="456"/>
      <c r="AT589" s="456"/>
      <c r="AU589" s="469"/>
      <c r="AV589" s="449"/>
    </row>
    <row r="590" spans="1:48">
      <c r="A590" s="467"/>
      <c r="B590" s="467"/>
      <c r="C590" s="467"/>
      <c r="D590" s="466" t="s">
        <v>2368</v>
      </c>
      <c r="E590" s="465"/>
      <c r="F590" s="465"/>
      <c r="G590" s="465"/>
      <c r="H590" s="490"/>
      <c r="I590" s="466" t="s">
        <v>1699</v>
      </c>
      <c r="J590" s="479"/>
      <c r="K590" s="477" t="s">
        <v>4745</v>
      </c>
      <c r="L590" s="465" t="s">
        <v>2370</v>
      </c>
      <c r="M590" s="478">
        <v>44657</v>
      </c>
      <c r="N590" s="478">
        <v>44764</v>
      </c>
      <c r="O590" s="478"/>
      <c r="P590" s="479"/>
      <c r="Q590" s="479"/>
      <c r="R590" s="479"/>
      <c r="S590" s="465" t="s">
        <v>1580</v>
      </c>
      <c r="T590" s="465">
        <v>60</v>
      </c>
      <c r="U590" s="465" t="s">
        <v>1113</v>
      </c>
      <c r="V590" s="465" t="s">
        <v>2910</v>
      </c>
      <c r="W590" s="465">
        <v>400</v>
      </c>
      <c r="X590" s="480">
        <v>4160</v>
      </c>
      <c r="Y590" s="539">
        <f t="shared" si="27"/>
        <v>1664000</v>
      </c>
      <c r="Z590" s="449">
        <v>0.56000000000000005</v>
      </c>
      <c r="AA590" s="681">
        <f t="shared" si="28"/>
        <v>931840.00000000012</v>
      </c>
      <c r="AB590" s="450"/>
      <c r="AC590" s="452">
        <v>0</v>
      </c>
      <c r="AD590" s="460"/>
      <c r="AE590" s="453"/>
      <c r="AF590" s="695">
        <f t="shared" si="29"/>
        <v>931840.00000000012</v>
      </c>
      <c r="AG590" s="465" t="s">
        <v>47</v>
      </c>
      <c r="AH590" s="465"/>
      <c r="AI590" s="477" t="s">
        <v>2372</v>
      </c>
      <c r="AJ590" s="465" t="s">
        <v>4746</v>
      </c>
      <c r="AK590" s="481" t="s">
        <v>1359</v>
      </c>
      <c r="AL590" s="465">
        <v>17026</v>
      </c>
      <c r="AM590" s="465" t="s">
        <v>52</v>
      </c>
      <c r="AN590" s="465" t="s">
        <v>50</v>
      </c>
      <c r="AO590" s="448"/>
      <c r="AP590" s="455" t="s">
        <v>92</v>
      </c>
      <c r="AQ590" s="455" t="s">
        <v>37</v>
      </c>
      <c r="AR590" s="455"/>
      <c r="AS590" s="456" t="s">
        <v>1077</v>
      </c>
      <c r="AT590" s="456" t="s">
        <v>1077</v>
      </c>
      <c r="AU590" s="456" t="s">
        <v>1077</v>
      </c>
      <c r="AV590" s="449"/>
    </row>
    <row r="591" spans="1:48">
      <c r="A591" s="467"/>
      <c r="B591" s="467"/>
      <c r="C591" s="467"/>
      <c r="D591" s="466" t="s">
        <v>2368</v>
      </c>
      <c r="E591" s="465"/>
      <c r="F591" s="465"/>
      <c r="G591" s="465"/>
      <c r="H591" s="490"/>
      <c r="I591" s="466" t="s">
        <v>1699</v>
      </c>
      <c r="J591" s="479"/>
      <c r="K591" s="477" t="s">
        <v>4747</v>
      </c>
      <c r="L591" s="465" t="s">
        <v>2370</v>
      </c>
      <c r="M591" s="478">
        <v>44657</v>
      </c>
      <c r="N591" s="478">
        <v>44795</v>
      </c>
      <c r="O591" s="478"/>
      <c r="P591" s="479"/>
      <c r="Q591" s="479"/>
      <c r="R591" s="479"/>
      <c r="S591" s="465" t="s">
        <v>1580</v>
      </c>
      <c r="T591" s="465">
        <v>60</v>
      </c>
      <c r="U591" s="465" t="s">
        <v>1113</v>
      </c>
      <c r="V591" s="465" t="s">
        <v>2910</v>
      </c>
      <c r="W591" s="465">
        <v>400</v>
      </c>
      <c r="X591" s="480">
        <v>4160</v>
      </c>
      <c r="Y591" s="539">
        <f t="shared" si="27"/>
        <v>1664000</v>
      </c>
      <c r="Z591" s="449">
        <v>0.56000000000000005</v>
      </c>
      <c r="AA591" s="681">
        <f t="shared" si="28"/>
        <v>931840.00000000012</v>
      </c>
      <c r="AB591" s="450"/>
      <c r="AC591" s="452">
        <v>0</v>
      </c>
      <c r="AD591" s="460"/>
      <c r="AE591" s="453"/>
      <c r="AF591" s="695">
        <f t="shared" si="29"/>
        <v>931840.00000000012</v>
      </c>
      <c r="AG591" s="465" t="s">
        <v>47</v>
      </c>
      <c r="AH591" s="465"/>
      <c r="AI591" s="477" t="s">
        <v>2372</v>
      </c>
      <c r="AJ591" s="465" t="s">
        <v>4746</v>
      </c>
      <c r="AK591" s="481" t="s">
        <v>1359</v>
      </c>
      <c r="AL591" s="465">
        <v>17026</v>
      </c>
      <c r="AM591" s="465" t="s">
        <v>52</v>
      </c>
      <c r="AN591" s="465" t="s">
        <v>50</v>
      </c>
      <c r="AO591" s="448"/>
      <c r="AP591" s="455" t="s">
        <v>92</v>
      </c>
      <c r="AQ591" s="455" t="s">
        <v>37</v>
      </c>
      <c r="AR591" s="455"/>
      <c r="AS591" s="456" t="s">
        <v>1077</v>
      </c>
      <c r="AT591" s="456" t="s">
        <v>1077</v>
      </c>
      <c r="AU591" s="456" t="s">
        <v>1077</v>
      </c>
      <c r="AV591" s="449"/>
    </row>
    <row r="592" spans="1:48">
      <c r="A592" s="467"/>
      <c r="B592" s="467"/>
      <c r="C592" s="467"/>
      <c r="D592" s="466" t="s">
        <v>2368</v>
      </c>
      <c r="E592" s="465"/>
      <c r="F592" s="465"/>
      <c r="G592" s="465"/>
      <c r="H592" s="490"/>
      <c r="I592" s="466" t="s">
        <v>1699</v>
      </c>
      <c r="J592" s="479"/>
      <c r="K592" s="477" t="s">
        <v>4748</v>
      </c>
      <c r="L592" s="465" t="s">
        <v>2370</v>
      </c>
      <c r="M592" s="478">
        <v>44657</v>
      </c>
      <c r="N592" s="478">
        <v>44826</v>
      </c>
      <c r="O592" s="478"/>
      <c r="P592" s="479"/>
      <c r="Q592" s="479"/>
      <c r="R592" s="479"/>
      <c r="S592" s="465" t="s">
        <v>1580</v>
      </c>
      <c r="T592" s="465">
        <v>60</v>
      </c>
      <c r="U592" s="465" t="s">
        <v>1113</v>
      </c>
      <c r="V592" s="465" t="s">
        <v>2910</v>
      </c>
      <c r="W592" s="465">
        <v>400</v>
      </c>
      <c r="X592" s="480">
        <v>4160</v>
      </c>
      <c r="Y592" s="539">
        <f t="shared" si="27"/>
        <v>1664000</v>
      </c>
      <c r="Z592" s="449">
        <v>0.56000000000000005</v>
      </c>
      <c r="AA592" s="681">
        <f t="shared" si="28"/>
        <v>931840.00000000012</v>
      </c>
      <c r="AB592" s="450"/>
      <c r="AC592" s="452">
        <v>0</v>
      </c>
      <c r="AD592" s="460"/>
      <c r="AE592" s="453"/>
      <c r="AF592" s="695">
        <f t="shared" si="29"/>
        <v>931840.00000000012</v>
      </c>
      <c r="AG592" s="465" t="s">
        <v>47</v>
      </c>
      <c r="AH592" s="465"/>
      <c r="AI592" s="477" t="s">
        <v>2372</v>
      </c>
      <c r="AJ592" s="465" t="s">
        <v>4746</v>
      </c>
      <c r="AK592" s="481" t="s">
        <v>1359</v>
      </c>
      <c r="AL592" s="465">
        <v>17026</v>
      </c>
      <c r="AM592" s="465" t="s">
        <v>52</v>
      </c>
      <c r="AN592" s="465" t="s">
        <v>50</v>
      </c>
      <c r="AO592" s="448"/>
      <c r="AP592" s="455" t="s">
        <v>92</v>
      </c>
      <c r="AQ592" s="455" t="s">
        <v>37</v>
      </c>
      <c r="AR592" s="455"/>
      <c r="AS592" s="456" t="s">
        <v>1077</v>
      </c>
      <c r="AT592" s="456" t="s">
        <v>1077</v>
      </c>
      <c r="AU592" s="456" t="s">
        <v>1077</v>
      </c>
      <c r="AV592" s="449"/>
    </row>
    <row r="593" spans="1:48">
      <c r="A593" s="467"/>
      <c r="B593" s="467"/>
      <c r="C593" s="467"/>
      <c r="D593" s="466" t="s">
        <v>2368</v>
      </c>
      <c r="E593" s="465"/>
      <c r="F593" s="465"/>
      <c r="G593" s="465"/>
      <c r="H593" s="490"/>
      <c r="I593" s="466" t="s">
        <v>1699</v>
      </c>
      <c r="J593" s="479"/>
      <c r="K593" s="477" t="s">
        <v>4749</v>
      </c>
      <c r="L593" s="465" t="s">
        <v>2370</v>
      </c>
      <c r="M593" s="478">
        <v>44657</v>
      </c>
      <c r="N593" s="478">
        <v>44856</v>
      </c>
      <c r="O593" s="478"/>
      <c r="P593" s="479"/>
      <c r="Q593" s="479"/>
      <c r="R593" s="479"/>
      <c r="S593" s="465" t="s">
        <v>1580</v>
      </c>
      <c r="T593" s="465">
        <v>60</v>
      </c>
      <c r="U593" s="465" t="s">
        <v>1113</v>
      </c>
      <c r="V593" s="465" t="s">
        <v>2910</v>
      </c>
      <c r="W593" s="465">
        <v>400</v>
      </c>
      <c r="X593" s="480">
        <v>4160</v>
      </c>
      <c r="Y593" s="539">
        <f t="shared" si="27"/>
        <v>1664000</v>
      </c>
      <c r="Z593" s="449">
        <v>0.56000000000000005</v>
      </c>
      <c r="AA593" s="681">
        <f t="shared" si="28"/>
        <v>931840.00000000012</v>
      </c>
      <c r="AB593" s="450"/>
      <c r="AC593" s="452">
        <v>0</v>
      </c>
      <c r="AD593" s="460"/>
      <c r="AE593" s="453"/>
      <c r="AF593" s="695">
        <f t="shared" si="29"/>
        <v>931840.00000000012</v>
      </c>
      <c r="AG593" s="465" t="s">
        <v>47</v>
      </c>
      <c r="AH593" s="465"/>
      <c r="AI593" s="477" t="s">
        <v>2372</v>
      </c>
      <c r="AJ593" s="465" t="s">
        <v>4746</v>
      </c>
      <c r="AK593" s="481" t="s">
        <v>1359</v>
      </c>
      <c r="AL593" s="465">
        <v>17026</v>
      </c>
      <c r="AM593" s="465" t="s">
        <v>52</v>
      </c>
      <c r="AN593" s="465" t="s">
        <v>50</v>
      </c>
      <c r="AO593" s="448"/>
      <c r="AP593" s="455" t="s">
        <v>92</v>
      </c>
      <c r="AQ593" s="455" t="s">
        <v>37</v>
      </c>
      <c r="AR593" s="455"/>
      <c r="AS593" s="456" t="s">
        <v>1077</v>
      </c>
      <c r="AT593" s="456" t="s">
        <v>1077</v>
      </c>
      <c r="AU593" s="456" t="s">
        <v>1077</v>
      </c>
      <c r="AV593" s="449"/>
    </row>
    <row r="594" spans="1:48">
      <c r="A594" s="467"/>
      <c r="B594" s="467"/>
      <c r="C594" s="467"/>
      <c r="D594" s="466" t="s">
        <v>2368</v>
      </c>
      <c r="E594" s="465"/>
      <c r="F594" s="465"/>
      <c r="G594" s="465"/>
      <c r="H594" s="490"/>
      <c r="I594" s="466" t="s">
        <v>1699</v>
      </c>
      <c r="J594" s="479"/>
      <c r="K594" s="477" t="s">
        <v>4750</v>
      </c>
      <c r="L594" s="465" t="s">
        <v>2370</v>
      </c>
      <c r="M594" s="478">
        <v>44657</v>
      </c>
      <c r="N594" s="478">
        <v>44887</v>
      </c>
      <c r="O594" s="478"/>
      <c r="P594" s="479"/>
      <c r="Q594" s="479"/>
      <c r="R594" s="479"/>
      <c r="S594" s="465" t="s">
        <v>1580</v>
      </c>
      <c r="T594" s="465">
        <v>60</v>
      </c>
      <c r="U594" s="465" t="s">
        <v>1113</v>
      </c>
      <c r="V594" s="465" t="s">
        <v>2910</v>
      </c>
      <c r="W594" s="465">
        <v>400</v>
      </c>
      <c r="X594" s="480">
        <v>4992</v>
      </c>
      <c r="Y594" s="539">
        <f t="shared" si="27"/>
        <v>1996800</v>
      </c>
      <c r="Z594" s="449">
        <v>0.56000000000000005</v>
      </c>
      <c r="AA594" s="681">
        <f t="shared" si="28"/>
        <v>1118208</v>
      </c>
      <c r="AB594" s="450"/>
      <c r="AC594" s="452">
        <v>0</v>
      </c>
      <c r="AD594" s="460"/>
      <c r="AE594" s="453"/>
      <c r="AF594" s="695">
        <f t="shared" si="29"/>
        <v>1118208</v>
      </c>
      <c r="AG594" s="465" t="s">
        <v>47</v>
      </c>
      <c r="AH594" s="465"/>
      <c r="AI594" s="477" t="s">
        <v>2372</v>
      </c>
      <c r="AJ594" s="465" t="s">
        <v>4746</v>
      </c>
      <c r="AK594" s="481" t="s">
        <v>1359</v>
      </c>
      <c r="AL594" s="465">
        <v>17026</v>
      </c>
      <c r="AM594" s="465" t="s">
        <v>52</v>
      </c>
      <c r="AN594" s="465" t="s">
        <v>50</v>
      </c>
      <c r="AO594" s="448"/>
      <c r="AP594" s="455" t="s">
        <v>92</v>
      </c>
      <c r="AQ594" s="455" t="s">
        <v>37</v>
      </c>
      <c r="AR594" s="455"/>
      <c r="AS594" s="456" t="s">
        <v>1077</v>
      </c>
      <c r="AT594" s="456" t="s">
        <v>1077</v>
      </c>
      <c r="AU594" s="456" t="s">
        <v>1077</v>
      </c>
      <c r="AV594" s="449"/>
    </row>
    <row r="595" spans="1:48">
      <c r="A595" s="467"/>
      <c r="B595" s="467"/>
      <c r="C595" s="467"/>
      <c r="D595" s="466" t="s">
        <v>2368</v>
      </c>
      <c r="E595" s="465"/>
      <c r="F595" s="465"/>
      <c r="G595" s="465"/>
      <c r="H595" s="490"/>
      <c r="I595" s="466" t="s">
        <v>1699</v>
      </c>
      <c r="J595" s="479"/>
      <c r="K595" s="477" t="s">
        <v>4751</v>
      </c>
      <c r="L595" s="465" t="s">
        <v>2370</v>
      </c>
      <c r="M595" s="478">
        <v>44657</v>
      </c>
      <c r="N595" s="478">
        <v>44917</v>
      </c>
      <c r="O595" s="478"/>
      <c r="P595" s="479"/>
      <c r="Q595" s="479"/>
      <c r="R595" s="479"/>
      <c r="S595" s="465" t="s">
        <v>1580</v>
      </c>
      <c r="T595" s="465">
        <v>60</v>
      </c>
      <c r="U595" s="465" t="s">
        <v>1113</v>
      </c>
      <c r="V595" s="465" t="s">
        <v>2910</v>
      </c>
      <c r="W595" s="465">
        <v>400</v>
      </c>
      <c r="X595" s="480">
        <v>4992</v>
      </c>
      <c r="Y595" s="539">
        <f t="shared" si="27"/>
        <v>1996800</v>
      </c>
      <c r="Z595" s="449">
        <v>0.56000000000000005</v>
      </c>
      <c r="AA595" s="681">
        <f t="shared" si="28"/>
        <v>1118208</v>
      </c>
      <c r="AB595" s="450"/>
      <c r="AC595" s="452">
        <v>0</v>
      </c>
      <c r="AD595" s="460"/>
      <c r="AE595" s="453"/>
      <c r="AF595" s="695">
        <f t="shared" si="29"/>
        <v>1118208</v>
      </c>
      <c r="AG595" s="465" t="s">
        <v>47</v>
      </c>
      <c r="AH595" s="465"/>
      <c r="AI595" s="477" t="s">
        <v>2372</v>
      </c>
      <c r="AJ595" s="465" t="s">
        <v>4746</v>
      </c>
      <c r="AK595" s="481" t="s">
        <v>1359</v>
      </c>
      <c r="AL595" s="465">
        <v>17026</v>
      </c>
      <c r="AM595" s="465" t="s">
        <v>52</v>
      </c>
      <c r="AN595" s="465" t="s">
        <v>50</v>
      </c>
      <c r="AO595" s="448"/>
      <c r="AP595" s="455" t="s">
        <v>92</v>
      </c>
      <c r="AQ595" s="455" t="s">
        <v>37</v>
      </c>
      <c r="AR595" s="455"/>
      <c r="AS595" s="456" t="s">
        <v>1077</v>
      </c>
      <c r="AT595" s="456" t="s">
        <v>1077</v>
      </c>
      <c r="AU595" s="456" t="s">
        <v>1077</v>
      </c>
      <c r="AV595" s="449"/>
    </row>
    <row r="596" spans="1:48">
      <c r="A596" s="467"/>
      <c r="B596" s="467"/>
      <c r="C596" s="467"/>
      <c r="D596" s="466" t="s">
        <v>2368</v>
      </c>
      <c r="E596" s="465"/>
      <c r="F596" s="465"/>
      <c r="G596" s="465"/>
      <c r="H596" s="490"/>
      <c r="I596" s="466" t="s">
        <v>1699</v>
      </c>
      <c r="J596" s="479"/>
      <c r="K596" s="477" t="s">
        <v>4752</v>
      </c>
      <c r="L596" s="465" t="s">
        <v>2370</v>
      </c>
      <c r="M596" s="478">
        <v>44657</v>
      </c>
      <c r="N596" s="478">
        <v>44866</v>
      </c>
      <c r="O596" s="478"/>
      <c r="P596" s="479"/>
      <c r="Q596" s="479"/>
      <c r="R596" s="479"/>
      <c r="S596" s="465" t="s">
        <v>1580</v>
      </c>
      <c r="T596" s="465">
        <v>72</v>
      </c>
      <c r="U596" s="465" t="s">
        <v>1113</v>
      </c>
      <c r="V596" s="465" t="s">
        <v>1002</v>
      </c>
      <c r="W596" s="465">
        <v>480</v>
      </c>
      <c r="X596" s="480">
        <v>2496</v>
      </c>
      <c r="Y596" s="539">
        <f t="shared" si="27"/>
        <v>1198080</v>
      </c>
      <c r="Z596" s="449">
        <v>0.495</v>
      </c>
      <c r="AA596" s="681">
        <f t="shared" si="28"/>
        <v>593049.59999999998</v>
      </c>
      <c r="AB596" s="450"/>
      <c r="AC596" s="452">
        <v>0</v>
      </c>
      <c r="AD596" s="460"/>
      <c r="AE596" s="453"/>
      <c r="AF596" s="695">
        <f t="shared" si="29"/>
        <v>593049.59999999998</v>
      </c>
      <c r="AG596" s="465" t="s">
        <v>47</v>
      </c>
      <c r="AH596" s="465"/>
      <c r="AI596" s="477" t="s">
        <v>2372</v>
      </c>
      <c r="AJ596" s="465" t="s">
        <v>2373</v>
      </c>
      <c r="AK596" s="481" t="s">
        <v>50</v>
      </c>
      <c r="AL596" s="465">
        <v>91730</v>
      </c>
      <c r="AM596" s="465" t="s">
        <v>52</v>
      </c>
      <c r="AN596" s="465" t="s">
        <v>50</v>
      </c>
      <c r="AO596" s="448"/>
      <c r="AP596" s="455" t="s">
        <v>92</v>
      </c>
      <c r="AQ596" s="455" t="s">
        <v>37</v>
      </c>
      <c r="AR596" s="455"/>
      <c r="AS596" s="456" t="s">
        <v>1077</v>
      </c>
      <c r="AT596" s="456" t="s">
        <v>1077</v>
      </c>
      <c r="AU596" s="456" t="s">
        <v>1077</v>
      </c>
      <c r="AV596" s="449"/>
    </row>
    <row r="597" spans="1:48">
      <c r="A597" s="467"/>
      <c r="B597" s="467"/>
      <c r="C597" s="467"/>
      <c r="D597" s="466" t="s">
        <v>2368</v>
      </c>
      <c r="E597" s="465"/>
      <c r="F597" s="465"/>
      <c r="G597" s="465"/>
      <c r="H597" s="490"/>
      <c r="I597" s="466" t="s">
        <v>1699</v>
      </c>
      <c r="J597" s="479"/>
      <c r="K597" s="477" t="s">
        <v>4753</v>
      </c>
      <c r="L597" s="465" t="s">
        <v>2370</v>
      </c>
      <c r="M597" s="478">
        <v>44657</v>
      </c>
      <c r="N597" s="478">
        <v>44764</v>
      </c>
      <c r="O597" s="478"/>
      <c r="P597" s="479"/>
      <c r="Q597" s="479"/>
      <c r="R597" s="479"/>
      <c r="S597" s="465" t="s">
        <v>1580</v>
      </c>
      <c r="T597" s="465">
        <v>60</v>
      </c>
      <c r="U597" s="465" t="s">
        <v>1113</v>
      </c>
      <c r="V597" s="465" t="s">
        <v>2910</v>
      </c>
      <c r="W597" s="465">
        <v>400</v>
      </c>
      <c r="X597" s="480">
        <v>10816</v>
      </c>
      <c r="Y597" s="539">
        <f t="shared" si="27"/>
        <v>4326400</v>
      </c>
      <c r="Z597" s="449">
        <v>0.51</v>
      </c>
      <c r="AA597" s="681">
        <f t="shared" si="28"/>
        <v>2206464</v>
      </c>
      <c r="AB597" s="450"/>
      <c r="AC597" s="452">
        <v>0</v>
      </c>
      <c r="AD597" s="460"/>
      <c r="AE597" s="453"/>
      <c r="AF597" s="695">
        <f t="shared" si="29"/>
        <v>2206464</v>
      </c>
      <c r="AG597" s="465" t="s">
        <v>47</v>
      </c>
      <c r="AH597" s="465"/>
      <c r="AI597" s="477" t="s">
        <v>2372</v>
      </c>
      <c r="AJ597" s="465" t="s">
        <v>2373</v>
      </c>
      <c r="AK597" s="481" t="s">
        <v>50</v>
      </c>
      <c r="AL597" s="465">
        <v>91730</v>
      </c>
      <c r="AM597" s="465" t="s">
        <v>52</v>
      </c>
      <c r="AN597" s="465" t="s">
        <v>50</v>
      </c>
      <c r="AO597" s="448"/>
      <c r="AP597" s="455" t="s">
        <v>92</v>
      </c>
      <c r="AQ597" s="455" t="s">
        <v>37</v>
      </c>
      <c r="AR597" s="455"/>
      <c r="AS597" s="456" t="s">
        <v>1077</v>
      </c>
      <c r="AT597" s="456" t="s">
        <v>1077</v>
      </c>
      <c r="AU597" s="456" t="s">
        <v>1077</v>
      </c>
      <c r="AV597" s="449"/>
    </row>
    <row r="598" spans="1:48">
      <c r="A598" s="467"/>
      <c r="B598" s="467"/>
      <c r="C598" s="467"/>
      <c r="D598" s="466" t="s">
        <v>2368</v>
      </c>
      <c r="E598" s="465"/>
      <c r="F598" s="465"/>
      <c r="G598" s="465"/>
      <c r="H598" s="490"/>
      <c r="I598" s="466" t="s">
        <v>1699</v>
      </c>
      <c r="J598" s="479"/>
      <c r="K598" s="477" t="s">
        <v>4754</v>
      </c>
      <c r="L598" s="465" t="s">
        <v>2370</v>
      </c>
      <c r="M598" s="478">
        <v>44657</v>
      </c>
      <c r="N598" s="478">
        <v>44795</v>
      </c>
      <c r="O598" s="478"/>
      <c r="P598" s="479"/>
      <c r="Q598" s="479"/>
      <c r="R598" s="479"/>
      <c r="S598" s="465" t="s">
        <v>1580</v>
      </c>
      <c r="T598" s="465">
        <v>60</v>
      </c>
      <c r="U598" s="465" t="s">
        <v>1113</v>
      </c>
      <c r="V598" s="465" t="s">
        <v>2910</v>
      </c>
      <c r="W598" s="465">
        <v>400</v>
      </c>
      <c r="X598" s="480">
        <v>10816</v>
      </c>
      <c r="Y598" s="539">
        <f t="shared" si="27"/>
        <v>4326400</v>
      </c>
      <c r="Z598" s="449">
        <v>0.51</v>
      </c>
      <c r="AA598" s="681">
        <f t="shared" si="28"/>
        <v>2206464</v>
      </c>
      <c r="AB598" s="450"/>
      <c r="AC598" s="452">
        <v>0</v>
      </c>
      <c r="AD598" s="460"/>
      <c r="AE598" s="453"/>
      <c r="AF598" s="695">
        <f t="shared" si="29"/>
        <v>2206464</v>
      </c>
      <c r="AG598" s="465" t="s">
        <v>47</v>
      </c>
      <c r="AH598" s="465"/>
      <c r="AI598" s="477" t="s">
        <v>2372</v>
      </c>
      <c r="AJ598" s="465" t="s">
        <v>2373</v>
      </c>
      <c r="AK598" s="481" t="s">
        <v>50</v>
      </c>
      <c r="AL598" s="465">
        <v>91730</v>
      </c>
      <c r="AM598" s="465" t="s">
        <v>52</v>
      </c>
      <c r="AN598" s="465" t="s">
        <v>50</v>
      </c>
      <c r="AO598" s="448"/>
      <c r="AP598" s="455" t="s">
        <v>92</v>
      </c>
      <c r="AQ598" s="455" t="s">
        <v>37</v>
      </c>
      <c r="AR598" s="455"/>
      <c r="AS598" s="456" t="s">
        <v>1077</v>
      </c>
      <c r="AT598" s="456" t="s">
        <v>1077</v>
      </c>
      <c r="AU598" s="456" t="s">
        <v>1077</v>
      </c>
      <c r="AV598" s="449"/>
    </row>
    <row r="599" spans="1:48">
      <c r="A599" s="467"/>
      <c r="B599" s="467"/>
      <c r="C599" s="467"/>
      <c r="D599" s="466" t="s">
        <v>2368</v>
      </c>
      <c r="E599" s="465"/>
      <c r="F599" s="465"/>
      <c r="G599" s="465"/>
      <c r="H599" s="490"/>
      <c r="I599" s="466" t="s">
        <v>1699</v>
      </c>
      <c r="J599" s="479"/>
      <c r="K599" s="477" t="s">
        <v>4755</v>
      </c>
      <c r="L599" s="465" t="s">
        <v>2370</v>
      </c>
      <c r="M599" s="478">
        <v>44657</v>
      </c>
      <c r="N599" s="478">
        <v>44826</v>
      </c>
      <c r="O599" s="478"/>
      <c r="P599" s="479"/>
      <c r="Q599" s="479"/>
      <c r="R599" s="479"/>
      <c r="S599" s="465" t="s">
        <v>1580</v>
      </c>
      <c r="T599" s="465">
        <v>60</v>
      </c>
      <c r="U599" s="465" t="s">
        <v>1113</v>
      </c>
      <c r="V599" s="465" t="s">
        <v>2910</v>
      </c>
      <c r="W599" s="465">
        <v>400</v>
      </c>
      <c r="X599" s="480">
        <v>10816</v>
      </c>
      <c r="Y599" s="539">
        <f t="shared" si="27"/>
        <v>4326400</v>
      </c>
      <c r="Z599" s="449">
        <v>0.51</v>
      </c>
      <c r="AA599" s="681">
        <f t="shared" si="28"/>
        <v>2206464</v>
      </c>
      <c r="AB599" s="450"/>
      <c r="AC599" s="452">
        <v>0</v>
      </c>
      <c r="AD599" s="460"/>
      <c r="AE599" s="453"/>
      <c r="AF599" s="695">
        <f t="shared" si="29"/>
        <v>2206464</v>
      </c>
      <c r="AG599" s="465" t="s">
        <v>47</v>
      </c>
      <c r="AH599" s="465"/>
      <c r="AI599" s="477" t="s">
        <v>2372</v>
      </c>
      <c r="AJ599" s="465" t="s">
        <v>2373</v>
      </c>
      <c r="AK599" s="481" t="s">
        <v>50</v>
      </c>
      <c r="AL599" s="465">
        <v>91730</v>
      </c>
      <c r="AM599" s="465" t="s">
        <v>52</v>
      </c>
      <c r="AN599" s="465" t="s">
        <v>50</v>
      </c>
      <c r="AO599" s="448"/>
      <c r="AP599" s="455" t="s">
        <v>92</v>
      </c>
      <c r="AQ599" s="455" t="s">
        <v>37</v>
      </c>
      <c r="AR599" s="455"/>
      <c r="AS599" s="456" t="s">
        <v>1077</v>
      </c>
      <c r="AT599" s="456" t="s">
        <v>1077</v>
      </c>
      <c r="AU599" s="456" t="s">
        <v>1077</v>
      </c>
      <c r="AV599" s="449"/>
    </row>
    <row r="600" spans="1:48">
      <c r="A600" s="467"/>
      <c r="B600" s="467"/>
      <c r="C600" s="467"/>
      <c r="D600" s="466" t="s">
        <v>2368</v>
      </c>
      <c r="E600" s="465"/>
      <c r="F600" s="465"/>
      <c r="G600" s="465"/>
      <c r="H600" s="490"/>
      <c r="I600" s="466" t="s">
        <v>1699</v>
      </c>
      <c r="J600" s="479"/>
      <c r="K600" s="477" t="s">
        <v>4756</v>
      </c>
      <c r="L600" s="465" t="s">
        <v>2370</v>
      </c>
      <c r="M600" s="478">
        <v>44657</v>
      </c>
      <c r="N600" s="478">
        <v>44856</v>
      </c>
      <c r="O600" s="478"/>
      <c r="P600" s="479"/>
      <c r="Q600" s="479"/>
      <c r="R600" s="479"/>
      <c r="S600" s="465" t="s">
        <v>1580</v>
      </c>
      <c r="T600" s="465">
        <v>60</v>
      </c>
      <c r="U600" s="465" t="s">
        <v>1113</v>
      </c>
      <c r="V600" s="465" t="s">
        <v>2910</v>
      </c>
      <c r="W600" s="465">
        <v>400</v>
      </c>
      <c r="X600" s="480">
        <v>10816</v>
      </c>
      <c r="Y600" s="539">
        <f t="shared" si="27"/>
        <v>4326400</v>
      </c>
      <c r="Z600" s="449">
        <v>0.51</v>
      </c>
      <c r="AA600" s="681">
        <f t="shared" si="28"/>
        <v>2206464</v>
      </c>
      <c r="AB600" s="450"/>
      <c r="AC600" s="452">
        <v>0</v>
      </c>
      <c r="AD600" s="460"/>
      <c r="AE600" s="453"/>
      <c r="AF600" s="695">
        <f t="shared" si="29"/>
        <v>2206464</v>
      </c>
      <c r="AG600" s="465" t="s">
        <v>47</v>
      </c>
      <c r="AH600" s="465"/>
      <c r="AI600" s="477" t="s">
        <v>2372</v>
      </c>
      <c r="AJ600" s="465" t="s">
        <v>2373</v>
      </c>
      <c r="AK600" s="481" t="s">
        <v>50</v>
      </c>
      <c r="AL600" s="465">
        <v>91730</v>
      </c>
      <c r="AM600" s="465" t="s">
        <v>52</v>
      </c>
      <c r="AN600" s="465" t="s">
        <v>50</v>
      </c>
      <c r="AO600" s="448"/>
      <c r="AP600" s="455" t="s">
        <v>92</v>
      </c>
      <c r="AQ600" s="455" t="s">
        <v>37</v>
      </c>
      <c r="AR600" s="455"/>
      <c r="AS600" s="456" t="s">
        <v>1077</v>
      </c>
      <c r="AT600" s="456" t="s">
        <v>1077</v>
      </c>
      <c r="AU600" s="456" t="s">
        <v>1077</v>
      </c>
      <c r="AV600" s="449"/>
    </row>
    <row r="601" spans="1:48">
      <c r="A601" s="467"/>
      <c r="B601" s="467"/>
      <c r="C601" s="467"/>
      <c r="D601" s="466" t="s">
        <v>2368</v>
      </c>
      <c r="E601" s="465"/>
      <c r="F601" s="465"/>
      <c r="G601" s="465"/>
      <c r="H601" s="490"/>
      <c r="I601" s="466" t="s">
        <v>1699</v>
      </c>
      <c r="J601" s="479"/>
      <c r="K601" s="477" t="s">
        <v>4757</v>
      </c>
      <c r="L601" s="465" t="s">
        <v>2370</v>
      </c>
      <c r="M601" s="478">
        <v>44657</v>
      </c>
      <c r="N601" s="478">
        <v>44887</v>
      </c>
      <c r="O601" s="478"/>
      <c r="P601" s="479"/>
      <c r="Q601" s="479"/>
      <c r="R601" s="479"/>
      <c r="S601" s="465" t="s">
        <v>1580</v>
      </c>
      <c r="T601" s="465">
        <v>60</v>
      </c>
      <c r="U601" s="465" t="s">
        <v>1113</v>
      </c>
      <c r="V601" s="465" t="s">
        <v>2910</v>
      </c>
      <c r="W601" s="465">
        <v>400</v>
      </c>
      <c r="X601" s="480">
        <v>9984</v>
      </c>
      <c r="Y601" s="539">
        <f t="shared" si="27"/>
        <v>3993600</v>
      </c>
      <c r="Z601" s="449">
        <v>0.51</v>
      </c>
      <c r="AA601" s="681">
        <f t="shared" si="28"/>
        <v>2036736</v>
      </c>
      <c r="AB601" s="450"/>
      <c r="AC601" s="452">
        <v>0</v>
      </c>
      <c r="AD601" s="460"/>
      <c r="AE601" s="453"/>
      <c r="AF601" s="695">
        <f t="shared" si="29"/>
        <v>2036736</v>
      </c>
      <c r="AG601" s="465" t="s">
        <v>47</v>
      </c>
      <c r="AH601" s="465"/>
      <c r="AI601" s="477" t="s">
        <v>2372</v>
      </c>
      <c r="AJ601" s="465" t="s">
        <v>2373</v>
      </c>
      <c r="AK601" s="481" t="s">
        <v>50</v>
      </c>
      <c r="AL601" s="465">
        <v>91730</v>
      </c>
      <c r="AM601" s="465" t="s">
        <v>52</v>
      </c>
      <c r="AN601" s="465" t="s">
        <v>50</v>
      </c>
      <c r="AO601" s="448"/>
      <c r="AP601" s="455" t="s">
        <v>92</v>
      </c>
      <c r="AQ601" s="455" t="s">
        <v>37</v>
      </c>
      <c r="AR601" s="455"/>
      <c r="AS601" s="456" t="s">
        <v>1077</v>
      </c>
      <c r="AT601" s="456" t="s">
        <v>1077</v>
      </c>
      <c r="AU601" s="456" t="s">
        <v>1077</v>
      </c>
      <c r="AV601" s="449"/>
    </row>
    <row r="602" spans="1:48">
      <c r="A602" s="467"/>
      <c r="B602" s="467"/>
      <c r="C602" s="467"/>
      <c r="D602" s="466" t="s">
        <v>2368</v>
      </c>
      <c r="E602" s="465"/>
      <c r="F602" s="465"/>
      <c r="G602" s="465"/>
      <c r="H602" s="490"/>
      <c r="I602" s="466" t="s">
        <v>1699</v>
      </c>
      <c r="J602" s="479"/>
      <c r="K602" s="477" t="s">
        <v>4758</v>
      </c>
      <c r="L602" s="465" t="s">
        <v>2370</v>
      </c>
      <c r="M602" s="478">
        <v>44657</v>
      </c>
      <c r="N602" s="478">
        <v>44887</v>
      </c>
      <c r="O602" s="478"/>
      <c r="P602" s="479"/>
      <c r="Q602" s="479"/>
      <c r="R602" s="479"/>
      <c r="S602" s="465" t="s">
        <v>1580</v>
      </c>
      <c r="T602" s="465">
        <v>60</v>
      </c>
      <c r="U602" s="465" t="s">
        <v>1113</v>
      </c>
      <c r="V602" s="465" t="s">
        <v>2910</v>
      </c>
      <c r="W602" s="465">
        <v>400</v>
      </c>
      <c r="X602" s="480">
        <v>9984</v>
      </c>
      <c r="Y602" s="539">
        <f t="shared" si="27"/>
        <v>3993600</v>
      </c>
      <c r="Z602" s="449">
        <v>0.51</v>
      </c>
      <c r="AA602" s="681">
        <f t="shared" si="28"/>
        <v>2036736</v>
      </c>
      <c r="AB602" s="450"/>
      <c r="AC602" s="452">
        <v>0</v>
      </c>
      <c r="AD602" s="460"/>
      <c r="AE602" s="453"/>
      <c r="AF602" s="695">
        <f t="shared" si="29"/>
        <v>2036736</v>
      </c>
      <c r="AG602" s="465" t="s">
        <v>47</v>
      </c>
      <c r="AH602" s="465"/>
      <c r="AI602" s="477" t="s">
        <v>2372</v>
      </c>
      <c r="AJ602" s="465" t="s">
        <v>2373</v>
      </c>
      <c r="AK602" s="481" t="s">
        <v>50</v>
      </c>
      <c r="AL602" s="465">
        <v>91730</v>
      </c>
      <c r="AM602" s="465" t="s">
        <v>52</v>
      </c>
      <c r="AN602" s="465" t="s">
        <v>50</v>
      </c>
      <c r="AO602" s="448"/>
      <c r="AP602" s="455" t="s">
        <v>92</v>
      </c>
      <c r="AQ602" s="455" t="s">
        <v>37</v>
      </c>
      <c r="AR602" s="455"/>
      <c r="AS602" s="456" t="s">
        <v>1077</v>
      </c>
      <c r="AT602" s="456" t="s">
        <v>1077</v>
      </c>
      <c r="AU602" s="456" t="s">
        <v>1077</v>
      </c>
      <c r="AV602" s="449"/>
    </row>
    <row r="603" spans="1:48">
      <c r="A603" s="467"/>
      <c r="B603" s="467"/>
      <c r="C603" s="467"/>
      <c r="D603" s="466" t="s">
        <v>2368</v>
      </c>
      <c r="E603" s="465"/>
      <c r="F603" s="465"/>
      <c r="G603" s="465"/>
      <c r="H603" s="490"/>
      <c r="I603" s="466" t="s">
        <v>1699</v>
      </c>
      <c r="J603" s="479"/>
      <c r="K603" s="477" t="s">
        <v>4759</v>
      </c>
      <c r="L603" s="465" t="s">
        <v>2370</v>
      </c>
      <c r="M603" s="478">
        <v>44657</v>
      </c>
      <c r="N603" s="478">
        <v>44743</v>
      </c>
      <c r="O603" s="478"/>
      <c r="P603" s="479"/>
      <c r="Q603" s="479"/>
      <c r="R603" s="479"/>
      <c r="S603" s="465" t="s">
        <v>1580</v>
      </c>
      <c r="T603" s="465">
        <v>60</v>
      </c>
      <c r="U603" s="465" t="s">
        <v>1113</v>
      </c>
      <c r="V603" s="465" t="s">
        <v>2910</v>
      </c>
      <c r="W603" s="465">
        <v>400</v>
      </c>
      <c r="X603" s="480">
        <v>10816</v>
      </c>
      <c r="Y603" s="539">
        <f t="shared" si="27"/>
        <v>4326400</v>
      </c>
      <c r="Z603" s="449">
        <v>0.51</v>
      </c>
      <c r="AA603" s="681">
        <f t="shared" si="28"/>
        <v>2206464</v>
      </c>
      <c r="AB603" s="450"/>
      <c r="AC603" s="452">
        <v>0</v>
      </c>
      <c r="AD603" s="460"/>
      <c r="AE603" s="453"/>
      <c r="AF603" s="695">
        <f t="shared" si="29"/>
        <v>2206464</v>
      </c>
      <c r="AG603" s="465" t="s">
        <v>47</v>
      </c>
      <c r="AH603" s="465"/>
      <c r="AI603" s="477" t="s">
        <v>2372</v>
      </c>
      <c r="AJ603" s="465" t="s">
        <v>2373</v>
      </c>
      <c r="AK603" s="481" t="s">
        <v>50</v>
      </c>
      <c r="AL603" s="465">
        <v>91730</v>
      </c>
      <c r="AM603" s="465" t="s">
        <v>52</v>
      </c>
      <c r="AN603" s="465" t="s">
        <v>50</v>
      </c>
      <c r="AO603" s="448"/>
      <c r="AP603" s="455" t="s">
        <v>92</v>
      </c>
      <c r="AQ603" s="455" t="s">
        <v>37</v>
      </c>
      <c r="AR603" s="455"/>
      <c r="AS603" s="456" t="s">
        <v>1077</v>
      </c>
      <c r="AT603" s="456" t="s">
        <v>1077</v>
      </c>
      <c r="AU603" s="456" t="s">
        <v>1077</v>
      </c>
      <c r="AV603" s="449"/>
    </row>
    <row r="604" spans="1:48">
      <c r="A604" s="467"/>
      <c r="B604" s="467"/>
      <c r="C604" s="467"/>
      <c r="D604" s="466" t="s">
        <v>2368</v>
      </c>
      <c r="E604" s="465"/>
      <c r="F604" s="465"/>
      <c r="G604" s="465"/>
      <c r="H604" s="490"/>
      <c r="I604" s="466" t="s">
        <v>1699</v>
      </c>
      <c r="J604" s="479"/>
      <c r="K604" s="477" t="s">
        <v>4760</v>
      </c>
      <c r="L604" s="465" t="s">
        <v>2370</v>
      </c>
      <c r="M604" s="478">
        <v>44657</v>
      </c>
      <c r="N604" s="478">
        <v>44774</v>
      </c>
      <c r="O604" s="478"/>
      <c r="P604" s="479"/>
      <c r="Q604" s="479"/>
      <c r="R604" s="479"/>
      <c r="S604" s="465" t="s">
        <v>1580</v>
      </c>
      <c r="T604" s="465">
        <v>60</v>
      </c>
      <c r="U604" s="465" t="s">
        <v>1113</v>
      </c>
      <c r="V604" s="465" t="s">
        <v>2910</v>
      </c>
      <c r="W604" s="465">
        <v>400</v>
      </c>
      <c r="X604" s="480">
        <v>10816</v>
      </c>
      <c r="Y604" s="539">
        <f t="shared" si="27"/>
        <v>4326400</v>
      </c>
      <c r="Z604" s="449">
        <v>0.51</v>
      </c>
      <c r="AA604" s="681">
        <f t="shared" si="28"/>
        <v>2206464</v>
      </c>
      <c r="AB604" s="450"/>
      <c r="AC604" s="452">
        <v>0</v>
      </c>
      <c r="AD604" s="460"/>
      <c r="AE604" s="453"/>
      <c r="AF604" s="695">
        <f t="shared" si="29"/>
        <v>2206464</v>
      </c>
      <c r="AG604" s="465" t="s">
        <v>47</v>
      </c>
      <c r="AH604" s="465"/>
      <c r="AI604" s="477" t="s">
        <v>2372</v>
      </c>
      <c r="AJ604" s="465" t="s">
        <v>2384</v>
      </c>
      <c r="AK604" s="481" t="s">
        <v>1359</v>
      </c>
      <c r="AL604" s="465">
        <v>17402</v>
      </c>
      <c r="AM604" s="465" t="s">
        <v>52</v>
      </c>
      <c r="AN604" s="465" t="s">
        <v>50</v>
      </c>
      <c r="AO604" s="448"/>
      <c r="AP604" s="455" t="s">
        <v>92</v>
      </c>
      <c r="AQ604" s="455" t="s">
        <v>37</v>
      </c>
      <c r="AR604" s="455"/>
      <c r="AS604" s="456" t="s">
        <v>1077</v>
      </c>
      <c r="AT604" s="456" t="s">
        <v>1077</v>
      </c>
      <c r="AU604" s="456" t="s">
        <v>1077</v>
      </c>
      <c r="AV604" s="449"/>
    </row>
    <row r="605" spans="1:48">
      <c r="A605" s="467"/>
      <c r="B605" s="467"/>
      <c r="C605" s="467"/>
      <c r="D605" s="466" t="s">
        <v>2368</v>
      </c>
      <c r="E605" s="465"/>
      <c r="F605" s="465"/>
      <c r="G605" s="465"/>
      <c r="H605" s="490"/>
      <c r="I605" s="466" t="s">
        <v>1699</v>
      </c>
      <c r="J605" s="479"/>
      <c r="K605" s="477" t="s">
        <v>4761</v>
      </c>
      <c r="L605" s="465" t="s">
        <v>2370</v>
      </c>
      <c r="M605" s="478">
        <v>44657</v>
      </c>
      <c r="N605" s="478">
        <v>44805</v>
      </c>
      <c r="O605" s="478"/>
      <c r="P605" s="479"/>
      <c r="Q605" s="479"/>
      <c r="R605" s="479"/>
      <c r="S605" s="465" t="s">
        <v>1580</v>
      </c>
      <c r="T605" s="465">
        <v>60</v>
      </c>
      <c r="U605" s="465" t="s">
        <v>1113</v>
      </c>
      <c r="V605" s="465" t="s">
        <v>2910</v>
      </c>
      <c r="W605" s="465">
        <v>400</v>
      </c>
      <c r="X605" s="480">
        <v>10816</v>
      </c>
      <c r="Y605" s="539">
        <f t="shared" si="27"/>
        <v>4326400</v>
      </c>
      <c r="Z605" s="449">
        <v>0.51</v>
      </c>
      <c r="AA605" s="681">
        <f t="shared" si="28"/>
        <v>2206464</v>
      </c>
      <c r="AB605" s="450"/>
      <c r="AC605" s="452">
        <v>0</v>
      </c>
      <c r="AD605" s="460"/>
      <c r="AE605" s="453"/>
      <c r="AF605" s="695">
        <f t="shared" si="29"/>
        <v>2206464</v>
      </c>
      <c r="AG605" s="465" t="s">
        <v>47</v>
      </c>
      <c r="AH605" s="465"/>
      <c r="AI605" s="477" t="s">
        <v>2372</v>
      </c>
      <c r="AJ605" s="465" t="s">
        <v>2384</v>
      </c>
      <c r="AK605" s="481" t="s">
        <v>1359</v>
      </c>
      <c r="AL605" s="465">
        <v>17402</v>
      </c>
      <c r="AM605" s="465" t="s">
        <v>52</v>
      </c>
      <c r="AN605" s="465" t="s">
        <v>50</v>
      </c>
      <c r="AO605" s="448"/>
      <c r="AP605" s="455" t="s">
        <v>92</v>
      </c>
      <c r="AQ605" s="455" t="s">
        <v>37</v>
      </c>
      <c r="AR605" s="455"/>
      <c r="AS605" s="456" t="s">
        <v>1077</v>
      </c>
      <c r="AT605" s="456" t="s">
        <v>1077</v>
      </c>
      <c r="AU605" s="456" t="s">
        <v>1077</v>
      </c>
      <c r="AV605" s="449"/>
    </row>
    <row r="606" spans="1:48">
      <c r="A606" s="467"/>
      <c r="B606" s="467"/>
      <c r="C606" s="467"/>
      <c r="D606" s="466" t="s">
        <v>2368</v>
      </c>
      <c r="E606" s="465"/>
      <c r="F606" s="465"/>
      <c r="G606" s="465"/>
      <c r="H606" s="490"/>
      <c r="I606" s="466" t="s">
        <v>1699</v>
      </c>
      <c r="J606" s="479"/>
      <c r="K606" s="477" t="s">
        <v>4762</v>
      </c>
      <c r="L606" s="465" t="s">
        <v>2370</v>
      </c>
      <c r="M606" s="478">
        <v>44657</v>
      </c>
      <c r="N606" s="478">
        <v>44835</v>
      </c>
      <c r="O606" s="478"/>
      <c r="P606" s="479"/>
      <c r="Q606" s="479"/>
      <c r="R606" s="479"/>
      <c r="S606" s="465" t="s">
        <v>1580</v>
      </c>
      <c r="T606" s="465">
        <v>60</v>
      </c>
      <c r="U606" s="465" t="s">
        <v>1113</v>
      </c>
      <c r="V606" s="465" t="s">
        <v>2910</v>
      </c>
      <c r="W606" s="465">
        <v>400</v>
      </c>
      <c r="X606" s="480">
        <v>10816</v>
      </c>
      <c r="Y606" s="539">
        <f t="shared" si="27"/>
        <v>4326400</v>
      </c>
      <c r="Z606" s="449">
        <v>0.51</v>
      </c>
      <c r="AA606" s="681">
        <f t="shared" si="28"/>
        <v>2206464</v>
      </c>
      <c r="AB606" s="450"/>
      <c r="AC606" s="452">
        <v>0</v>
      </c>
      <c r="AD606" s="460"/>
      <c r="AE606" s="453"/>
      <c r="AF606" s="695">
        <f t="shared" si="29"/>
        <v>2206464</v>
      </c>
      <c r="AG606" s="465" t="s">
        <v>47</v>
      </c>
      <c r="AH606" s="465"/>
      <c r="AI606" s="477" t="s">
        <v>2372</v>
      </c>
      <c r="AJ606" s="465" t="s">
        <v>2384</v>
      </c>
      <c r="AK606" s="481" t="s">
        <v>1359</v>
      </c>
      <c r="AL606" s="465">
        <v>17402</v>
      </c>
      <c r="AM606" s="465" t="s">
        <v>52</v>
      </c>
      <c r="AN606" s="465" t="s">
        <v>50</v>
      </c>
      <c r="AO606" s="448"/>
      <c r="AP606" s="455" t="s">
        <v>92</v>
      </c>
      <c r="AQ606" s="455" t="s">
        <v>37</v>
      </c>
      <c r="AR606" s="455"/>
      <c r="AS606" s="456" t="s">
        <v>1077</v>
      </c>
      <c r="AT606" s="456" t="s">
        <v>1077</v>
      </c>
      <c r="AU606" s="456" t="s">
        <v>1077</v>
      </c>
      <c r="AV606" s="449"/>
    </row>
    <row r="607" spans="1:48">
      <c r="A607" s="467"/>
      <c r="B607" s="467"/>
      <c r="C607" s="467"/>
      <c r="D607" s="466" t="s">
        <v>2368</v>
      </c>
      <c r="E607" s="465"/>
      <c r="F607" s="465"/>
      <c r="G607" s="465"/>
      <c r="H607" s="490"/>
      <c r="I607" s="466" t="s">
        <v>1699</v>
      </c>
      <c r="J607" s="479"/>
      <c r="K607" s="477" t="s">
        <v>4763</v>
      </c>
      <c r="L607" s="465" t="s">
        <v>2370</v>
      </c>
      <c r="M607" s="478">
        <v>44657</v>
      </c>
      <c r="N607" s="478">
        <v>44866</v>
      </c>
      <c r="O607" s="478"/>
      <c r="P607" s="479"/>
      <c r="Q607" s="479"/>
      <c r="R607" s="479"/>
      <c r="S607" s="465" t="s">
        <v>1580</v>
      </c>
      <c r="T607" s="465">
        <v>60</v>
      </c>
      <c r="U607" s="465" t="s">
        <v>1113</v>
      </c>
      <c r="V607" s="465" t="s">
        <v>2910</v>
      </c>
      <c r="W607" s="465">
        <v>400</v>
      </c>
      <c r="X607" s="480">
        <v>10816</v>
      </c>
      <c r="Y607" s="539">
        <f t="shared" si="27"/>
        <v>4326400</v>
      </c>
      <c r="Z607" s="449">
        <v>0.51</v>
      </c>
      <c r="AA607" s="681">
        <f t="shared" si="28"/>
        <v>2206464</v>
      </c>
      <c r="AB607" s="450"/>
      <c r="AC607" s="452">
        <v>0</v>
      </c>
      <c r="AD607" s="460"/>
      <c r="AE607" s="453"/>
      <c r="AF607" s="695">
        <f t="shared" si="29"/>
        <v>2206464</v>
      </c>
      <c r="AG607" s="465" t="s">
        <v>47</v>
      </c>
      <c r="AH607" s="465"/>
      <c r="AI607" s="477" t="s">
        <v>2372</v>
      </c>
      <c r="AJ607" s="465" t="s">
        <v>2384</v>
      </c>
      <c r="AK607" s="481" t="s">
        <v>1359</v>
      </c>
      <c r="AL607" s="465">
        <v>17402</v>
      </c>
      <c r="AM607" s="465" t="s">
        <v>52</v>
      </c>
      <c r="AN607" s="465" t="s">
        <v>50</v>
      </c>
      <c r="AO607" s="448"/>
      <c r="AP607" s="455" t="s">
        <v>92</v>
      </c>
      <c r="AQ607" s="455" t="s">
        <v>37</v>
      </c>
      <c r="AR607" s="455"/>
      <c r="AS607" s="456" t="s">
        <v>1077</v>
      </c>
      <c r="AT607" s="456" t="s">
        <v>1077</v>
      </c>
      <c r="AU607" s="456" t="s">
        <v>1077</v>
      </c>
      <c r="AV607" s="449"/>
    </row>
    <row r="608" spans="1:48">
      <c r="A608" s="467"/>
      <c r="B608" s="467"/>
      <c r="C608" s="467"/>
      <c r="D608" s="466" t="s">
        <v>2368</v>
      </c>
      <c r="E608" s="465"/>
      <c r="F608" s="465"/>
      <c r="G608" s="465"/>
      <c r="H608" s="490"/>
      <c r="I608" s="466" t="s">
        <v>1699</v>
      </c>
      <c r="J608" s="479"/>
      <c r="K608" s="477" t="s">
        <v>4764</v>
      </c>
      <c r="L608" s="465" t="s">
        <v>2370</v>
      </c>
      <c r="M608" s="478">
        <v>44657</v>
      </c>
      <c r="N608" s="478">
        <v>44896</v>
      </c>
      <c r="O608" s="478"/>
      <c r="P608" s="479"/>
      <c r="Q608" s="479"/>
      <c r="R608" s="479"/>
      <c r="S608" s="465" t="s">
        <v>1580</v>
      </c>
      <c r="T608" s="465">
        <v>60</v>
      </c>
      <c r="U608" s="465" t="s">
        <v>1113</v>
      </c>
      <c r="V608" s="465" t="s">
        <v>2910</v>
      </c>
      <c r="W608" s="465">
        <v>400</v>
      </c>
      <c r="X608" s="480">
        <v>10816</v>
      </c>
      <c r="Y608" s="539">
        <f t="shared" si="27"/>
        <v>4326400</v>
      </c>
      <c r="Z608" s="449">
        <v>0.51</v>
      </c>
      <c r="AA608" s="681">
        <f t="shared" si="28"/>
        <v>2206464</v>
      </c>
      <c r="AB608" s="450"/>
      <c r="AC608" s="452">
        <v>0</v>
      </c>
      <c r="AD608" s="460"/>
      <c r="AE608" s="453"/>
      <c r="AF608" s="695">
        <f t="shared" si="29"/>
        <v>2206464</v>
      </c>
      <c r="AG608" s="465" t="s">
        <v>47</v>
      </c>
      <c r="AH608" s="465"/>
      <c r="AI608" s="477" t="s">
        <v>2372</v>
      </c>
      <c r="AJ608" s="465" t="s">
        <v>2384</v>
      </c>
      <c r="AK608" s="481" t="s">
        <v>1359</v>
      </c>
      <c r="AL608" s="465">
        <v>17402</v>
      </c>
      <c r="AM608" s="465" t="s">
        <v>52</v>
      </c>
      <c r="AN608" s="465" t="s">
        <v>50</v>
      </c>
      <c r="AO608" s="448"/>
      <c r="AP608" s="455" t="s">
        <v>92</v>
      </c>
      <c r="AQ608" s="455" t="s">
        <v>37</v>
      </c>
      <c r="AR608" s="455"/>
      <c r="AS608" s="456" t="s">
        <v>1077</v>
      </c>
      <c r="AT608" s="456" t="s">
        <v>1077</v>
      </c>
      <c r="AU608" s="456" t="s">
        <v>1077</v>
      </c>
      <c r="AV608" s="449"/>
    </row>
    <row r="609" spans="1:48">
      <c r="A609" s="467"/>
      <c r="B609" s="467"/>
      <c r="C609" s="467"/>
      <c r="D609" s="466" t="s">
        <v>2368</v>
      </c>
      <c r="E609" s="465"/>
      <c r="F609" s="465"/>
      <c r="G609" s="465"/>
      <c r="H609" s="490"/>
      <c r="I609" s="466" t="s">
        <v>1699</v>
      </c>
      <c r="J609" s="479"/>
      <c r="K609" s="477" t="s">
        <v>4765</v>
      </c>
      <c r="L609" s="465" t="s">
        <v>2370</v>
      </c>
      <c r="M609" s="478">
        <v>44657</v>
      </c>
      <c r="N609" s="478">
        <v>44743</v>
      </c>
      <c r="O609" s="478"/>
      <c r="P609" s="479"/>
      <c r="Q609" s="479"/>
      <c r="R609" s="479"/>
      <c r="S609" s="465" t="s">
        <v>1580</v>
      </c>
      <c r="T609" s="465">
        <v>60</v>
      </c>
      <c r="U609" s="465" t="s">
        <v>1113</v>
      </c>
      <c r="V609" s="465" t="s">
        <v>2910</v>
      </c>
      <c r="W609" s="465">
        <v>400</v>
      </c>
      <c r="X609" s="480">
        <v>6656</v>
      </c>
      <c r="Y609" s="539">
        <f t="shared" si="27"/>
        <v>2662400</v>
      </c>
      <c r="Z609" s="449">
        <v>0.56000000000000005</v>
      </c>
      <c r="AA609" s="681">
        <f t="shared" si="28"/>
        <v>1490944.0000000002</v>
      </c>
      <c r="AB609" s="450"/>
      <c r="AC609" s="452">
        <v>0</v>
      </c>
      <c r="AD609" s="460"/>
      <c r="AE609" s="453"/>
      <c r="AF609" s="695">
        <f t="shared" si="29"/>
        <v>1490944.0000000002</v>
      </c>
      <c r="AG609" s="465" t="s">
        <v>47</v>
      </c>
      <c r="AH609" s="465"/>
      <c r="AI609" s="477" t="s">
        <v>2372</v>
      </c>
      <c r="AJ609" s="465" t="s">
        <v>4766</v>
      </c>
      <c r="AK609" s="481" t="s">
        <v>50</v>
      </c>
      <c r="AL609" s="465">
        <v>93291</v>
      </c>
      <c r="AM609" s="465" t="s">
        <v>52</v>
      </c>
      <c r="AN609" s="465" t="s">
        <v>50</v>
      </c>
      <c r="AO609" s="448"/>
      <c r="AP609" s="455" t="s">
        <v>92</v>
      </c>
      <c r="AQ609" s="455" t="s">
        <v>37</v>
      </c>
      <c r="AR609" s="455"/>
      <c r="AS609" s="456" t="s">
        <v>1077</v>
      </c>
      <c r="AT609" s="456" t="s">
        <v>1077</v>
      </c>
      <c r="AU609" s="456" t="s">
        <v>1077</v>
      </c>
      <c r="AV609" s="449"/>
    </row>
    <row r="610" spans="1:48">
      <c r="A610" s="467"/>
      <c r="B610" s="467"/>
      <c r="C610" s="467"/>
      <c r="D610" s="466" t="s">
        <v>2368</v>
      </c>
      <c r="E610" s="465"/>
      <c r="F610" s="465"/>
      <c r="G610" s="465"/>
      <c r="H610" s="490"/>
      <c r="I610" s="466" t="s">
        <v>1699</v>
      </c>
      <c r="J610" s="479"/>
      <c r="K610" s="477" t="s">
        <v>4767</v>
      </c>
      <c r="L610" s="465" t="s">
        <v>2370</v>
      </c>
      <c r="M610" s="478">
        <v>44657</v>
      </c>
      <c r="N610" s="478">
        <v>44774</v>
      </c>
      <c r="O610" s="478"/>
      <c r="P610" s="479"/>
      <c r="Q610" s="479"/>
      <c r="R610" s="479"/>
      <c r="S610" s="465" t="s">
        <v>1580</v>
      </c>
      <c r="T610" s="465">
        <v>60</v>
      </c>
      <c r="U610" s="465" t="s">
        <v>1113</v>
      </c>
      <c r="V610" s="465" t="s">
        <v>2910</v>
      </c>
      <c r="W610" s="465">
        <v>400</v>
      </c>
      <c r="X610" s="480">
        <v>8320</v>
      </c>
      <c r="Y610" s="539">
        <f t="shared" si="27"/>
        <v>3328000</v>
      </c>
      <c r="Z610" s="449">
        <v>0.56000000000000005</v>
      </c>
      <c r="AA610" s="681">
        <f t="shared" si="28"/>
        <v>1863680.0000000002</v>
      </c>
      <c r="AB610" s="450"/>
      <c r="AC610" s="452">
        <v>0</v>
      </c>
      <c r="AD610" s="460"/>
      <c r="AE610" s="453"/>
      <c r="AF610" s="695">
        <f t="shared" si="29"/>
        <v>1863680.0000000002</v>
      </c>
      <c r="AG610" s="465" t="s">
        <v>47</v>
      </c>
      <c r="AH610" s="465"/>
      <c r="AI610" s="477" t="s">
        <v>2372</v>
      </c>
      <c r="AJ610" s="465" t="s">
        <v>1875</v>
      </c>
      <c r="AK610" s="481" t="s">
        <v>50</v>
      </c>
      <c r="AL610" s="465">
        <v>93291</v>
      </c>
      <c r="AM610" s="465" t="s">
        <v>52</v>
      </c>
      <c r="AN610" s="465" t="s">
        <v>50</v>
      </c>
      <c r="AO610" s="448"/>
      <c r="AP610" s="455" t="s">
        <v>92</v>
      </c>
      <c r="AQ610" s="455" t="s">
        <v>37</v>
      </c>
      <c r="AR610" s="455"/>
      <c r="AS610" s="456" t="s">
        <v>1077</v>
      </c>
      <c r="AT610" s="456" t="s">
        <v>1077</v>
      </c>
      <c r="AU610" s="456" t="s">
        <v>1077</v>
      </c>
      <c r="AV610" s="449"/>
    </row>
    <row r="611" spans="1:48">
      <c r="A611" s="467"/>
      <c r="B611" s="467"/>
      <c r="C611" s="467"/>
      <c r="D611" s="466" t="s">
        <v>2368</v>
      </c>
      <c r="E611" s="465"/>
      <c r="F611" s="465"/>
      <c r="G611" s="465"/>
      <c r="H611" s="490"/>
      <c r="I611" s="466" t="s">
        <v>1699</v>
      </c>
      <c r="J611" s="479"/>
      <c r="K611" s="477" t="s">
        <v>4768</v>
      </c>
      <c r="L611" s="465" t="s">
        <v>2370</v>
      </c>
      <c r="M611" s="478">
        <v>44657</v>
      </c>
      <c r="N611" s="478">
        <v>44805</v>
      </c>
      <c r="O611" s="478"/>
      <c r="P611" s="479"/>
      <c r="Q611" s="479"/>
      <c r="R611" s="479"/>
      <c r="S611" s="465" t="s">
        <v>1580</v>
      </c>
      <c r="T611" s="465">
        <v>60</v>
      </c>
      <c r="U611" s="465" t="s">
        <v>1113</v>
      </c>
      <c r="V611" s="465" t="s">
        <v>2910</v>
      </c>
      <c r="W611" s="465">
        <v>400</v>
      </c>
      <c r="X611" s="480">
        <v>8320</v>
      </c>
      <c r="Y611" s="539">
        <f t="shared" si="27"/>
        <v>3328000</v>
      </c>
      <c r="Z611" s="449">
        <v>0.56000000000000005</v>
      </c>
      <c r="AA611" s="681">
        <f t="shared" si="28"/>
        <v>1863680.0000000002</v>
      </c>
      <c r="AB611" s="450"/>
      <c r="AC611" s="452">
        <v>0</v>
      </c>
      <c r="AD611" s="460"/>
      <c r="AE611" s="453"/>
      <c r="AF611" s="695">
        <f t="shared" si="29"/>
        <v>1863680.0000000002</v>
      </c>
      <c r="AG611" s="465" t="s">
        <v>47</v>
      </c>
      <c r="AH611" s="465"/>
      <c r="AI611" s="477" t="s">
        <v>2372</v>
      </c>
      <c r="AJ611" s="465" t="s">
        <v>4766</v>
      </c>
      <c r="AK611" s="481" t="s">
        <v>50</v>
      </c>
      <c r="AL611" s="465">
        <v>93291</v>
      </c>
      <c r="AM611" s="465" t="s">
        <v>52</v>
      </c>
      <c r="AN611" s="465" t="s">
        <v>50</v>
      </c>
      <c r="AO611" s="448"/>
      <c r="AP611" s="455" t="s">
        <v>92</v>
      </c>
      <c r="AQ611" s="455" t="s">
        <v>37</v>
      </c>
      <c r="AR611" s="455"/>
      <c r="AS611" s="456" t="s">
        <v>1077</v>
      </c>
      <c r="AT611" s="456" t="s">
        <v>1077</v>
      </c>
      <c r="AU611" s="456" t="s">
        <v>1077</v>
      </c>
      <c r="AV611" s="449"/>
    </row>
    <row r="612" spans="1:48">
      <c r="A612" s="467"/>
      <c r="B612" s="467"/>
      <c r="C612" s="467"/>
      <c r="D612" s="466" t="s">
        <v>2368</v>
      </c>
      <c r="E612" s="465"/>
      <c r="F612" s="465"/>
      <c r="G612" s="465"/>
      <c r="H612" s="490"/>
      <c r="I612" s="466" t="s">
        <v>1699</v>
      </c>
      <c r="J612" s="479"/>
      <c r="K612" s="477" t="s">
        <v>4769</v>
      </c>
      <c r="L612" s="465" t="s">
        <v>2370</v>
      </c>
      <c r="M612" s="478">
        <v>44657</v>
      </c>
      <c r="N612" s="478">
        <v>44835</v>
      </c>
      <c r="O612" s="478"/>
      <c r="P612" s="479"/>
      <c r="Q612" s="479"/>
      <c r="R612" s="479"/>
      <c r="S612" s="465" t="s">
        <v>1580</v>
      </c>
      <c r="T612" s="465">
        <v>60</v>
      </c>
      <c r="U612" s="465" t="s">
        <v>1113</v>
      </c>
      <c r="V612" s="465" t="s">
        <v>2910</v>
      </c>
      <c r="W612" s="465">
        <v>400</v>
      </c>
      <c r="X612" s="480">
        <v>8320</v>
      </c>
      <c r="Y612" s="539">
        <f t="shared" si="27"/>
        <v>3328000</v>
      </c>
      <c r="Z612" s="449">
        <v>0.56000000000000005</v>
      </c>
      <c r="AA612" s="681">
        <f t="shared" si="28"/>
        <v>1863680.0000000002</v>
      </c>
      <c r="AB612" s="450"/>
      <c r="AC612" s="452">
        <v>0</v>
      </c>
      <c r="AD612" s="460"/>
      <c r="AE612" s="453"/>
      <c r="AF612" s="695">
        <f t="shared" si="29"/>
        <v>1863680.0000000002</v>
      </c>
      <c r="AG612" s="465" t="s">
        <v>47</v>
      </c>
      <c r="AH612" s="465"/>
      <c r="AI612" s="477" t="s">
        <v>2372</v>
      </c>
      <c r="AJ612" s="465" t="s">
        <v>1875</v>
      </c>
      <c r="AK612" s="481" t="s">
        <v>50</v>
      </c>
      <c r="AL612" s="465">
        <v>93291</v>
      </c>
      <c r="AM612" s="465" t="s">
        <v>52</v>
      </c>
      <c r="AN612" s="465" t="s">
        <v>50</v>
      </c>
      <c r="AO612" s="448"/>
      <c r="AP612" s="455" t="s">
        <v>92</v>
      </c>
      <c r="AQ612" s="455" t="s">
        <v>37</v>
      </c>
      <c r="AR612" s="455"/>
      <c r="AS612" s="456" t="s">
        <v>1077</v>
      </c>
      <c r="AT612" s="456" t="s">
        <v>1077</v>
      </c>
      <c r="AU612" s="456" t="s">
        <v>1077</v>
      </c>
      <c r="AV612" s="449"/>
    </row>
    <row r="613" spans="1:48">
      <c r="A613" s="467"/>
      <c r="B613" s="467"/>
      <c r="C613" s="467"/>
      <c r="D613" s="466" t="s">
        <v>2368</v>
      </c>
      <c r="E613" s="465"/>
      <c r="F613" s="465"/>
      <c r="G613" s="465"/>
      <c r="H613" s="490"/>
      <c r="I613" s="466" t="s">
        <v>1699</v>
      </c>
      <c r="J613" s="479"/>
      <c r="K613" s="477" t="s">
        <v>4770</v>
      </c>
      <c r="L613" s="465" t="s">
        <v>2370</v>
      </c>
      <c r="M613" s="478">
        <v>44657</v>
      </c>
      <c r="N613" s="478">
        <v>44866</v>
      </c>
      <c r="O613" s="478"/>
      <c r="P613" s="479"/>
      <c r="Q613" s="479"/>
      <c r="R613" s="479"/>
      <c r="S613" s="465" t="s">
        <v>1580</v>
      </c>
      <c r="T613" s="465">
        <v>60</v>
      </c>
      <c r="U613" s="465" t="s">
        <v>1113</v>
      </c>
      <c r="V613" s="465" t="s">
        <v>2910</v>
      </c>
      <c r="W613" s="465">
        <v>400</v>
      </c>
      <c r="X613" s="480">
        <v>8320</v>
      </c>
      <c r="Y613" s="539">
        <f t="shared" si="27"/>
        <v>3328000</v>
      </c>
      <c r="Z613" s="449">
        <v>0.56000000000000005</v>
      </c>
      <c r="AA613" s="681">
        <f t="shared" si="28"/>
        <v>1863680.0000000002</v>
      </c>
      <c r="AB613" s="450"/>
      <c r="AC613" s="452">
        <v>0</v>
      </c>
      <c r="AD613" s="460"/>
      <c r="AE613" s="453"/>
      <c r="AF613" s="695">
        <f t="shared" si="29"/>
        <v>1863680.0000000002</v>
      </c>
      <c r="AG613" s="465" t="s">
        <v>47</v>
      </c>
      <c r="AH613" s="465"/>
      <c r="AI613" s="477" t="s">
        <v>2372</v>
      </c>
      <c r="AJ613" s="465" t="s">
        <v>1875</v>
      </c>
      <c r="AK613" s="481" t="s">
        <v>50</v>
      </c>
      <c r="AL613" s="465">
        <v>93291</v>
      </c>
      <c r="AM613" s="465" t="s">
        <v>52</v>
      </c>
      <c r="AN613" s="465" t="s">
        <v>50</v>
      </c>
      <c r="AO613" s="448"/>
      <c r="AP613" s="455" t="s">
        <v>92</v>
      </c>
      <c r="AQ613" s="455" t="s">
        <v>37</v>
      </c>
      <c r="AR613" s="455"/>
      <c r="AS613" s="456" t="s">
        <v>1077</v>
      </c>
      <c r="AT613" s="456" t="s">
        <v>1077</v>
      </c>
      <c r="AU613" s="456" t="s">
        <v>1077</v>
      </c>
      <c r="AV613" s="449"/>
    </row>
    <row r="614" spans="1:48">
      <c r="A614" s="467"/>
      <c r="B614" s="467"/>
      <c r="C614" s="467"/>
      <c r="D614" s="466" t="s">
        <v>2368</v>
      </c>
      <c r="E614" s="465"/>
      <c r="F614" s="465"/>
      <c r="G614" s="465"/>
      <c r="H614" s="490"/>
      <c r="I614" s="466" t="s">
        <v>1699</v>
      </c>
      <c r="J614" s="479"/>
      <c r="K614" s="477" t="s">
        <v>4771</v>
      </c>
      <c r="L614" s="465" t="s">
        <v>2370</v>
      </c>
      <c r="M614" s="478">
        <v>44657</v>
      </c>
      <c r="N614" s="478">
        <v>44896</v>
      </c>
      <c r="O614" s="478"/>
      <c r="P614" s="479"/>
      <c r="Q614" s="479"/>
      <c r="R614" s="479"/>
      <c r="S614" s="465" t="s">
        <v>1580</v>
      </c>
      <c r="T614" s="465">
        <v>60</v>
      </c>
      <c r="U614" s="465" t="s">
        <v>1113</v>
      </c>
      <c r="V614" s="465" t="s">
        <v>2910</v>
      </c>
      <c r="W614" s="465">
        <v>400</v>
      </c>
      <c r="X614" s="480">
        <v>8320</v>
      </c>
      <c r="Y614" s="539">
        <f t="shared" si="27"/>
        <v>3328000</v>
      </c>
      <c r="Z614" s="449">
        <v>0.56000000000000005</v>
      </c>
      <c r="AA614" s="681">
        <f t="shared" si="28"/>
        <v>1863680.0000000002</v>
      </c>
      <c r="AB614" s="450"/>
      <c r="AC614" s="452">
        <v>0</v>
      </c>
      <c r="AD614" s="460"/>
      <c r="AE614" s="453"/>
      <c r="AF614" s="695">
        <f t="shared" si="29"/>
        <v>1863680.0000000002</v>
      </c>
      <c r="AG614" s="465" t="s">
        <v>47</v>
      </c>
      <c r="AH614" s="465"/>
      <c r="AI614" s="477" t="s">
        <v>2372</v>
      </c>
      <c r="AJ614" s="465" t="s">
        <v>1875</v>
      </c>
      <c r="AK614" s="481" t="s">
        <v>50</v>
      </c>
      <c r="AL614" s="465">
        <v>93291</v>
      </c>
      <c r="AM614" s="465" t="s">
        <v>52</v>
      </c>
      <c r="AN614" s="465" t="s">
        <v>50</v>
      </c>
      <c r="AO614" s="448"/>
      <c r="AP614" s="455" t="s">
        <v>92</v>
      </c>
      <c r="AQ614" s="455" t="s">
        <v>37</v>
      </c>
      <c r="AR614" s="455"/>
      <c r="AS614" s="456" t="s">
        <v>1077</v>
      </c>
      <c r="AT614" s="456" t="s">
        <v>1077</v>
      </c>
      <c r="AU614" s="456" t="s">
        <v>1077</v>
      </c>
      <c r="AV614" s="449"/>
    </row>
    <row r="615" spans="1:48">
      <c r="A615" s="467"/>
      <c r="B615" s="467"/>
      <c r="C615" s="467"/>
      <c r="D615" s="466" t="s">
        <v>2368</v>
      </c>
      <c r="E615" s="465"/>
      <c r="F615" s="465"/>
      <c r="G615" s="465"/>
      <c r="H615" s="490"/>
      <c r="I615" s="466" t="s">
        <v>1699</v>
      </c>
      <c r="J615" s="479"/>
      <c r="K615" s="477" t="s">
        <v>4772</v>
      </c>
      <c r="L615" s="465" t="s">
        <v>2370</v>
      </c>
      <c r="M615" s="478">
        <v>44657</v>
      </c>
      <c r="N615" s="478">
        <v>44743</v>
      </c>
      <c r="O615" s="478"/>
      <c r="P615" s="479"/>
      <c r="Q615" s="479"/>
      <c r="R615" s="479"/>
      <c r="S615" s="465" t="s">
        <v>1580</v>
      </c>
      <c r="T615" s="465">
        <v>60</v>
      </c>
      <c r="U615" s="465" t="s">
        <v>1113</v>
      </c>
      <c r="V615" s="465" t="s">
        <v>4773</v>
      </c>
      <c r="W615" s="465">
        <v>410</v>
      </c>
      <c r="X615" s="480">
        <v>12480</v>
      </c>
      <c r="Y615" s="539">
        <f t="shared" si="27"/>
        <v>5116800</v>
      </c>
      <c r="Z615" s="449">
        <v>0.51</v>
      </c>
      <c r="AA615" s="681">
        <f t="shared" si="28"/>
        <v>2609568</v>
      </c>
      <c r="AB615" s="450"/>
      <c r="AC615" s="452">
        <v>0</v>
      </c>
      <c r="AD615" s="460"/>
      <c r="AE615" s="453"/>
      <c r="AF615" s="695">
        <f t="shared" si="29"/>
        <v>2609568</v>
      </c>
      <c r="AG615" s="465" t="s">
        <v>47</v>
      </c>
      <c r="AH615" s="465"/>
      <c r="AI615" s="477" t="s">
        <v>2372</v>
      </c>
      <c r="AJ615" s="465" t="s">
        <v>2373</v>
      </c>
      <c r="AK615" s="481" t="s">
        <v>50</v>
      </c>
      <c r="AL615" s="465">
        <v>91730</v>
      </c>
      <c r="AM615" s="465" t="s">
        <v>52</v>
      </c>
      <c r="AN615" s="465" t="s">
        <v>50</v>
      </c>
      <c r="AO615" s="448"/>
      <c r="AP615" s="455" t="s">
        <v>92</v>
      </c>
      <c r="AQ615" s="455" t="s">
        <v>37</v>
      </c>
      <c r="AR615" s="455"/>
      <c r="AS615" s="456" t="s">
        <v>1077</v>
      </c>
      <c r="AT615" s="456" t="s">
        <v>1077</v>
      </c>
      <c r="AU615" s="456" t="s">
        <v>1077</v>
      </c>
      <c r="AV615" s="449"/>
    </row>
    <row r="616" spans="1:48">
      <c r="A616" s="467"/>
      <c r="B616" s="467"/>
      <c r="C616" s="467"/>
      <c r="D616" s="466" t="s">
        <v>2368</v>
      </c>
      <c r="E616" s="465"/>
      <c r="F616" s="465"/>
      <c r="G616" s="465"/>
      <c r="H616" s="490"/>
      <c r="I616" s="466" t="s">
        <v>1699</v>
      </c>
      <c r="J616" s="479"/>
      <c r="K616" s="477" t="s">
        <v>4774</v>
      </c>
      <c r="L616" s="465" t="s">
        <v>2370</v>
      </c>
      <c r="M616" s="478">
        <v>44657</v>
      </c>
      <c r="N616" s="478">
        <v>44743</v>
      </c>
      <c r="O616" s="478"/>
      <c r="P616" s="479"/>
      <c r="Q616" s="479"/>
      <c r="R616" s="479"/>
      <c r="S616" s="465" t="s">
        <v>1580</v>
      </c>
      <c r="T616" s="465">
        <v>60</v>
      </c>
      <c r="U616" s="465" t="s">
        <v>1113</v>
      </c>
      <c r="V616" s="465" t="s">
        <v>4773</v>
      </c>
      <c r="W616" s="465">
        <v>410</v>
      </c>
      <c r="X616" s="480">
        <v>10816</v>
      </c>
      <c r="Y616" s="539">
        <f t="shared" si="27"/>
        <v>4434560</v>
      </c>
      <c r="Z616" s="449">
        <v>0.51</v>
      </c>
      <c r="AA616" s="681">
        <f t="shared" si="28"/>
        <v>2261625.6</v>
      </c>
      <c r="AB616" s="450"/>
      <c r="AC616" s="452">
        <v>0</v>
      </c>
      <c r="AD616" s="460"/>
      <c r="AE616" s="453"/>
      <c r="AF616" s="695">
        <f t="shared" si="29"/>
        <v>2261625.6</v>
      </c>
      <c r="AG616" s="465" t="s">
        <v>47</v>
      </c>
      <c r="AH616" s="465"/>
      <c r="AI616" s="477" t="s">
        <v>2372</v>
      </c>
      <c r="AJ616" s="465" t="s">
        <v>2373</v>
      </c>
      <c r="AK616" s="481" t="s">
        <v>50</v>
      </c>
      <c r="AL616" s="465">
        <v>91730</v>
      </c>
      <c r="AM616" s="465" t="s">
        <v>52</v>
      </c>
      <c r="AN616" s="465" t="s">
        <v>50</v>
      </c>
      <c r="AO616" s="448"/>
      <c r="AP616" s="455" t="s">
        <v>92</v>
      </c>
      <c r="AQ616" s="455" t="s">
        <v>37</v>
      </c>
      <c r="AR616" s="455"/>
      <c r="AS616" s="456" t="s">
        <v>1077</v>
      </c>
      <c r="AT616" s="456" t="s">
        <v>1077</v>
      </c>
      <c r="AU616" s="456" t="s">
        <v>1077</v>
      </c>
      <c r="AV616" s="449"/>
    </row>
    <row r="617" spans="1:48">
      <c r="A617" s="467"/>
      <c r="B617" s="467"/>
      <c r="C617" s="467"/>
      <c r="D617" s="466" t="s">
        <v>2368</v>
      </c>
      <c r="E617" s="465"/>
      <c r="F617" s="465"/>
      <c r="G617" s="465"/>
      <c r="H617" s="490"/>
      <c r="I617" s="466" t="s">
        <v>1699</v>
      </c>
      <c r="J617" s="479"/>
      <c r="K617" s="477" t="s">
        <v>4775</v>
      </c>
      <c r="L617" s="465" t="s">
        <v>2370</v>
      </c>
      <c r="M617" s="478">
        <v>44657</v>
      </c>
      <c r="N617" s="478">
        <v>44774</v>
      </c>
      <c r="O617" s="478"/>
      <c r="P617" s="479"/>
      <c r="Q617" s="479"/>
      <c r="R617" s="479"/>
      <c r="S617" s="465" t="s">
        <v>1580</v>
      </c>
      <c r="T617" s="465">
        <v>60</v>
      </c>
      <c r="U617" s="465" t="s">
        <v>1113</v>
      </c>
      <c r="V617" s="465" t="s">
        <v>4773</v>
      </c>
      <c r="W617" s="465">
        <v>410</v>
      </c>
      <c r="X617" s="480">
        <v>12480</v>
      </c>
      <c r="Y617" s="539">
        <f t="shared" si="27"/>
        <v>5116800</v>
      </c>
      <c r="Z617" s="449">
        <v>0.51</v>
      </c>
      <c r="AA617" s="681">
        <f t="shared" si="28"/>
        <v>2609568</v>
      </c>
      <c r="AB617" s="450"/>
      <c r="AC617" s="452">
        <v>0</v>
      </c>
      <c r="AD617" s="460"/>
      <c r="AE617" s="453"/>
      <c r="AF617" s="695">
        <f t="shared" si="29"/>
        <v>2609568</v>
      </c>
      <c r="AG617" s="465" t="s">
        <v>47</v>
      </c>
      <c r="AH617" s="465"/>
      <c r="AI617" s="477" t="s">
        <v>2372</v>
      </c>
      <c r="AJ617" s="465" t="s">
        <v>2373</v>
      </c>
      <c r="AK617" s="481" t="s">
        <v>50</v>
      </c>
      <c r="AL617" s="465">
        <v>91730</v>
      </c>
      <c r="AM617" s="465" t="s">
        <v>52</v>
      </c>
      <c r="AN617" s="465" t="s">
        <v>50</v>
      </c>
      <c r="AO617" s="448"/>
      <c r="AP617" s="455" t="s">
        <v>92</v>
      </c>
      <c r="AQ617" s="455" t="s">
        <v>37</v>
      </c>
      <c r="AR617" s="455"/>
      <c r="AS617" s="456" t="s">
        <v>1077</v>
      </c>
      <c r="AT617" s="456" t="s">
        <v>1077</v>
      </c>
      <c r="AU617" s="456" t="s">
        <v>1077</v>
      </c>
      <c r="AV617" s="449"/>
    </row>
    <row r="618" spans="1:48">
      <c r="A618" s="467"/>
      <c r="B618" s="467"/>
      <c r="C618" s="467"/>
      <c r="D618" s="466" t="s">
        <v>2368</v>
      </c>
      <c r="E618" s="465"/>
      <c r="F618" s="465"/>
      <c r="G618" s="465"/>
      <c r="H618" s="490"/>
      <c r="I618" s="466" t="s">
        <v>1699</v>
      </c>
      <c r="J618" s="479"/>
      <c r="K618" s="477" t="s">
        <v>4776</v>
      </c>
      <c r="L618" s="465" t="s">
        <v>2370</v>
      </c>
      <c r="M618" s="478">
        <v>44657</v>
      </c>
      <c r="N618" s="478">
        <v>44774</v>
      </c>
      <c r="O618" s="478"/>
      <c r="P618" s="479"/>
      <c r="Q618" s="479"/>
      <c r="R618" s="479"/>
      <c r="S618" s="465" t="s">
        <v>1580</v>
      </c>
      <c r="T618" s="465">
        <v>60</v>
      </c>
      <c r="U618" s="465" t="s">
        <v>1113</v>
      </c>
      <c r="V618" s="465" t="s">
        <v>4773</v>
      </c>
      <c r="W618" s="465">
        <v>410</v>
      </c>
      <c r="X618" s="480">
        <v>10816</v>
      </c>
      <c r="Y618" s="539">
        <f t="shared" si="27"/>
        <v>4434560</v>
      </c>
      <c r="Z618" s="449">
        <v>0.51</v>
      </c>
      <c r="AA618" s="681">
        <f t="shared" si="28"/>
        <v>2261625.6</v>
      </c>
      <c r="AB618" s="450"/>
      <c r="AC618" s="452">
        <v>0</v>
      </c>
      <c r="AD618" s="460"/>
      <c r="AE618" s="453"/>
      <c r="AF618" s="695">
        <f t="shared" si="29"/>
        <v>2261625.6</v>
      </c>
      <c r="AG618" s="465" t="s">
        <v>47</v>
      </c>
      <c r="AH618" s="465"/>
      <c r="AI618" s="477" t="s">
        <v>2372</v>
      </c>
      <c r="AJ618" s="465" t="s">
        <v>2373</v>
      </c>
      <c r="AK618" s="481" t="s">
        <v>50</v>
      </c>
      <c r="AL618" s="465">
        <v>91730</v>
      </c>
      <c r="AM618" s="465" t="s">
        <v>52</v>
      </c>
      <c r="AN618" s="465" t="s">
        <v>50</v>
      </c>
      <c r="AO618" s="448"/>
      <c r="AP618" s="455" t="s">
        <v>92</v>
      </c>
      <c r="AQ618" s="455" t="s">
        <v>37</v>
      </c>
      <c r="AR618" s="455"/>
      <c r="AS618" s="456" t="s">
        <v>1077</v>
      </c>
      <c r="AT618" s="456" t="s">
        <v>1077</v>
      </c>
      <c r="AU618" s="456" t="s">
        <v>1077</v>
      </c>
      <c r="AV618" s="449"/>
    </row>
    <row r="619" spans="1:48">
      <c r="A619" s="467"/>
      <c r="B619" s="467"/>
      <c r="C619" s="467"/>
      <c r="D619" s="466" t="s">
        <v>2368</v>
      </c>
      <c r="E619" s="465"/>
      <c r="F619" s="465"/>
      <c r="G619" s="465"/>
      <c r="H619" s="490"/>
      <c r="I619" s="466" t="s">
        <v>1699</v>
      </c>
      <c r="J619" s="479"/>
      <c r="K619" s="477" t="s">
        <v>4777</v>
      </c>
      <c r="L619" s="465" t="s">
        <v>2370</v>
      </c>
      <c r="M619" s="478">
        <v>44657</v>
      </c>
      <c r="N619" s="478">
        <v>44805</v>
      </c>
      <c r="O619" s="478"/>
      <c r="P619" s="479"/>
      <c r="Q619" s="479"/>
      <c r="R619" s="479"/>
      <c r="S619" s="465" t="s">
        <v>1580</v>
      </c>
      <c r="T619" s="465">
        <v>60</v>
      </c>
      <c r="U619" s="465" t="s">
        <v>1113</v>
      </c>
      <c r="V619" s="465" t="s">
        <v>4773</v>
      </c>
      <c r="W619" s="465">
        <v>410</v>
      </c>
      <c r="X619" s="480">
        <v>12480</v>
      </c>
      <c r="Y619" s="539">
        <f t="shared" si="27"/>
        <v>5116800</v>
      </c>
      <c r="Z619" s="449">
        <v>0.51</v>
      </c>
      <c r="AA619" s="681">
        <f t="shared" si="28"/>
        <v>2609568</v>
      </c>
      <c r="AB619" s="450"/>
      <c r="AC619" s="452">
        <v>0</v>
      </c>
      <c r="AD619" s="460"/>
      <c r="AE619" s="453"/>
      <c r="AF619" s="695">
        <f t="shared" si="29"/>
        <v>2609568</v>
      </c>
      <c r="AG619" s="465" t="s">
        <v>47</v>
      </c>
      <c r="AH619" s="465"/>
      <c r="AI619" s="477" t="s">
        <v>2372</v>
      </c>
      <c r="AJ619" s="465" t="s">
        <v>2373</v>
      </c>
      <c r="AK619" s="481" t="s">
        <v>50</v>
      </c>
      <c r="AL619" s="465">
        <v>91730</v>
      </c>
      <c r="AM619" s="465" t="s">
        <v>52</v>
      </c>
      <c r="AN619" s="465" t="s">
        <v>50</v>
      </c>
      <c r="AO619" s="448"/>
      <c r="AP619" s="455" t="s">
        <v>92</v>
      </c>
      <c r="AQ619" s="455" t="s">
        <v>37</v>
      </c>
      <c r="AR619" s="455"/>
      <c r="AS619" s="456" t="s">
        <v>1077</v>
      </c>
      <c r="AT619" s="456" t="s">
        <v>1077</v>
      </c>
      <c r="AU619" s="456" t="s">
        <v>1077</v>
      </c>
      <c r="AV619" s="449"/>
    </row>
    <row r="620" spans="1:48">
      <c r="A620" s="467"/>
      <c r="B620" s="467"/>
      <c r="C620" s="467"/>
      <c r="D620" s="466" t="s">
        <v>2368</v>
      </c>
      <c r="E620" s="465"/>
      <c r="F620" s="465"/>
      <c r="G620" s="465"/>
      <c r="H620" s="490"/>
      <c r="I620" s="466" t="s">
        <v>1699</v>
      </c>
      <c r="J620" s="479"/>
      <c r="K620" s="477" t="s">
        <v>4778</v>
      </c>
      <c r="L620" s="465" t="s">
        <v>2370</v>
      </c>
      <c r="M620" s="478">
        <v>44657</v>
      </c>
      <c r="N620" s="478">
        <v>44805</v>
      </c>
      <c r="O620" s="478"/>
      <c r="P620" s="479"/>
      <c r="Q620" s="479"/>
      <c r="R620" s="479"/>
      <c r="S620" s="465" t="s">
        <v>1580</v>
      </c>
      <c r="T620" s="465">
        <v>60</v>
      </c>
      <c r="U620" s="465" t="s">
        <v>1113</v>
      </c>
      <c r="V620" s="465" t="s">
        <v>4773</v>
      </c>
      <c r="W620" s="465">
        <v>410</v>
      </c>
      <c r="X620" s="480">
        <v>10816</v>
      </c>
      <c r="Y620" s="539">
        <f t="shared" si="27"/>
        <v>4434560</v>
      </c>
      <c r="Z620" s="449">
        <v>0.51</v>
      </c>
      <c r="AA620" s="681">
        <f t="shared" si="28"/>
        <v>2261625.6</v>
      </c>
      <c r="AB620" s="450"/>
      <c r="AC620" s="452">
        <v>0</v>
      </c>
      <c r="AD620" s="460"/>
      <c r="AE620" s="453"/>
      <c r="AF620" s="695">
        <f t="shared" si="29"/>
        <v>2261625.6</v>
      </c>
      <c r="AG620" s="465" t="s">
        <v>47</v>
      </c>
      <c r="AH620" s="465"/>
      <c r="AI620" s="477" t="s">
        <v>2372</v>
      </c>
      <c r="AJ620" s="465" t="s">
        <v>2373</v>
      </c>
      <c r="AK620" s="481" t="s">
        <v>50</v>
      </c>
      <c r="AL620" s="465">
        <v>91730</v>
      </c>
      <c r="AM620" s="465" t="s">
        <v>52</v>
      </c>
      <c r="AN620" s="465" t="s">
        <v>50</v>
      </c>
      <c r="AO620" s="448"/>
      <c r="AP620" s="455" t="s">
        <v>92</v>
      </c>
      <c r="AQ620" s="455" t="s">
        <v>37</v>
      </c>
      <c r="AR620" s="455"/>
      <c r="AS620" s="456" t="s">
        <v>1077</v>
      </c>
      <c r="AT620" s="456" t="s">
        <v>1077</v>
      </c>
      <c r="AU620" s="456" t="s">
        <v>1077</v>
      </c>
      <c r="AV620" s="449"/>
    </row>
    <row r="621" spans="1:48">
      <c r="A621" s="467"/>
      <c r="B621" s="467"/>
      <c r="C621" s="467"/>
      <c r="D621" s="466" t="s">
        <v>2368</v>
      </c>
      <c r="E621" s="465"/>
      <c r="F621" s="465"/>
      <c r="G621" s="465"/>
      <c r="H621" s="490"/>
      <c r="I621" s="466" t="s">
        <v>1699</v>
      </c>
      <c r="J621" s="479"/>
      <c r="K621" s="477" t="s">
        <v>4779</v>
      </c>
      <c r="L621" s="465" t="s">
        <v>2370</v>
      </c>
      <c r="M621" s="478">
        <v>44657</v>
      </c>
      <c r="N621" s="478">
        <v>44835</v>
      </c>
      <c r="O621" s="478"/>
      <c r="P621" s="479"/>
      <c r="Q621" s="479"/>
      <c r="R621" s="479"/>
      <c r="S621" s="465" t="s">
        <v>1580</v>
      </c>
      <c r="T621" s="465">
        <v>60</v>
      </c>
      <c r="U621" s="465" t="s">
        <v>1113</v>
      </c>
      <c r="V621" s="465" t="s">
        <v>4773</v>
      </c>
      <c r="W621" s="465">
        <v>410</v>
      </c>
      <c r="X621" s="480">
        <v>12480</v>
      </c>
      <c r="Y621" s="539">
        <f t="shared" si="27"/>
        <v>5116800</v>
      </c>
      <c r="Z621" s="449">
        <v>0.51</v>
      </c>
      <c r="AA621" s="681">
        <f t="shared" si="28"/>
        <v>2609568</v>
      </c>
      <c r="AB621" s="450"/>
      <c r="AC621" s="452">
        <v>0</v>
      </c>
      <c r="AD621" s="460"/>
      <c r="AE621" s="453"/>
      <c r="AF621" s="695">
        <f t="shared" si="29"/>
        <v>2609568</v>
      </c>
      <c r="AG621" s="465" t="s">
        <v>47</v>
      </c>
      <c r="AH621" s="465"/>
      <c r="AI621" s="477" t="s">
        <v>2372</v>
      </c>
      <c r="AJ621" s="465" t="s">
        <v>2373</v>
      </c>
      <c r="AK621" s="481" t="s">
        <v>50</v>
      </c>
      <c r="AL621" s="465">
        <v>91730</v>
      </c>
      <c r="AM621" s="465" t="s">
        <v>52</v>
      </c>
      <c r="AN621" s="465" t="s">
        <v>50</v>
      </c>
      <c r="AO621" s="448"/>
      <c r="AP621" s="455" t="s">
        <v>92</v>
      </c>
      <c r="AQ621" s="455" t="s">
        <v>37</v>
      </c>
      <c r="AR621" s="455"/>
      <c r="AS621" s="456" t="s">
        <v>1077</v>
      </c>
      <c r="AT621" s="456" t="s">
        <v>1077</v>
      </c>
      <c r="AU621" s="456" t="s">
        <v>1077</v>
      </c>
      <c r="AV621" s="449"/>
    </row>
    <row r="622" spans="1:48">
      <c r="A622" s="467"/>
      <c r="B622" s="467"/>
      <c r="C622" s="467"/>
      <c r="D622" s="466" t="s">
        <v>2368</v>
      </c>
      <c r="E622" s="465"/>
      <c r="F622" s="465"/>
      <c r="G622" s="465"/>
      <c r="H622" s="490"/>
      <c r="I622" s="466" t="s">
        <v>1699</v>
      </c>
      <c r="J622" s="479"/>
      <c r="K622" s="477" t="s">
        <v>4780</v>
      </c>
      <c r="L622" s="465" t="s">
        <v>2370</v>
      </c>
      <c r="M622" s="478">
        <v>44657</v>
      </c>
      <c r="N622" s="478">
        <v>44835</v>
      </c>
      <c r="O622" s="478"/>
      <c r="P622" s="479"/>
      <c r="Q622" s="479"/>
      <c r="R622" s="479"/>
      <c r="S622" s="465" t="s">
        <v>1580</v>
      </c>
      <c r="T622" s="465">
        <v>60</v>
      </c>
      <c r="U622" s="465" t="s">
        <v>1113</v>
      </c>
      <c r="V622" s="465" t="s">
        <v>4773</v>
      </c>
      <c r="W622" s="465">
        <v>410</v>
      </c>
      <c r="X622" s="480">
        <v>10816</v>
      </c>
      <c r="Y622" s="539">
        <f t="shared" si="27"/>
        <v>4434560</v>
      </c>
      <c r="Z622" s="449">
        <v>0.51</v>
      </c>
      <c r="AA622" s="681">
        <f t="shared" si="28"/>
        <v>2261625.6</v>
      </c>
      <c r="AB622" s="450"/>
      <c r="AC622" s="452">
        <v>0</v>
      </c>
      <c r="AD622" s="460"/>
      <c r="AE622" s="453"/>
      <c r="AF622" s="695">
        <f t="shared" si="29"/>
        <v>2261625.6</v>
      </c>
      <c r="AG622" s="465" t="s">
        <v>47</v>
      </c>
      <c r="AH622" s="465"/>
      <c r="AI622" s="477" t="s">
        <v>2372</v>
      </c>
      <c r="AJ622" s="465" t="s">
        <v>2373</v>
      </c>
      <c r="AK622" s="481" t="s">
        <v>50</v>
      </c>
      <c r="AL622" s="465">
        <v>91730</v>
      </c>
      <c r="AM622" s="465" t="s">
        <v>52</v>
      </c>
      <c r="AN622" s="465" t="s">
        <v>50</v>
      </c>
      <c r="AO622" s="448"/>
      <c r="AP622" s="455" t="s">
        <v>92</v>
      </c>
      <c r="AQ622" s="455" t="s">
        <v>37</v>
      </c>
      <c r="AR622" s="455"/>
      <c r="AS622" s="456" t="s">
        <v>1077</v>
      </c>
      <c r="AT622" s="456" t="s">
        <v>1077</v>
      </c>
      <c r="AU622" s="456" t="s">
        <v>1077</v>
      </c>
      <c r="AV622" s="449"/>
    </row>
    <row r="623" spans="1:48">
      <c r="A623" s="467"/>
      <c r="B623" s="467"/>
      <c r="C623" s="467"/>
      <c r="D623" s="466" t="s">
        <v>2368</v>
      </c>
      <c r="E623" s="465"/>
      <c r="F623" s="465"/>
      <c r="G623" s="465"/>
      <c r="H623" s="490"/>
      <c r="I623" s="466" t="s">
        <v>1699</v>
      </c>
      <c r="J623" s="479"/>
      <c r="K623" s="477" t="s">
        <v>4781</v>
      </c>
      <c r="L623" s="465" t="s">
        <v>2370</v>
      </c>
      <c r="M623" s="478">
        <v>44657</v>
      </c>
      <c r="N623" s="478">
        <v>44835</v>
      </c>
      <c r="O623" s="478"/>
      <c r="P623" s="479"/>
      <c r="Q623" s="479"/>
      <c r="R623" s="479"/>
      <c r="S623" s="465" t="s">
        <v>1580</v>
      </c>
      <c r="T623" s="465">
        <v>60</v>
      </c>
      <c r="U623" s="465" t="s">
        <v>1113</v>
      </c>
      <c r="V623" s="465" t="s">
        <v>4773</v>
      </c>
      <c r="W623" s="465">
        <v>410</v>
      </c>
      <c r="X623" s="480">
        <v>12480</v>
      </c>
      <c r="Y623" s="539">
        <f t="shared" si="27"/>
        <v>5116800</v>
      </c>
      <c r="Z623" s="449">
        <v>0.51</v>
      </c>
      <c r="AA623" s="681">
        <f t="shared" si="28"/>
        <v>2609568</v>
      </c>
      <c r="AB623" s="450"/>
      <c r="AC623" s="452">
        <v>0</v>
      </c>
      <c r="AD623" s="460"/>
      <c r="AE623" s="453"/>
      <c r="AF623" s="695">
        <f t="shared" si="29"/>
        <v>2609568</v>
      </c>
      <c r="AG623" s="465" t="s">
        <v>47</v>
      </c>
      <c r="AH623" s="465"/>
      <c r="AI623" s="477" t="s">
        <v>2372</v>
      </c>
      <c r="AJ623" s="465" t="s">
        <v>2373</v>
      </c>
      <c r="AK623" s="481" t="s">
        <v>50</v>
      </c>
      <c r="AL623" s="465">
        <v>91730</v>
      </c>
      <c r="AM623" s="465" t="s">
        <v>52</v>
      </c>
      <c r="AN623" s="465" t="s">
        <v>50</v>
      </c>
      <c r="AO623" s="448"/>
      <c r="AP623" s="455" t="s">
        <v>92</v>
      </c>
      <c r="AQ623" s="455" t="s">
        <v>37</v>
      </c>
      <c r="AR623" s="455"/>
      <c r="AS623" s="456" t="s">
        <v>1077</v>
      </c>
      <c r="AT623" s="456" t="s">
        <v>1077</v>
      </c>
      <c r="AU623" s="456" t="s">
        <v>1077</v>
      </c>
      <c r="AV623" s="449"/>
    </row>
    <row r="624" spans="1:48">
      <c r="A624" s="467"/>
      <c r="B624" s="467"/>
      <c r="C624" s="467"/>
      <c r="D624" s="466" t="s">
        <v>2368</v>
      </c>
      <c r="E624" s="465"/>
      <c r="F624" s="465"/>
      <c r="G624" s="465"/>
      <c r="H624" s="490"/>
      <c r="I624" s="466" t="s">
        <v>1699</v>
      </c>
      <c r="J624" s="479"/>
      <c r="K624" s="477" t="s">
        <v>4782</v>
      </c>
      <c r="L624" s="465" t="s">
        <v>2370</v>
      </c>
      <c r="M624" s="478">
        <v>44657</v>
      </c>
      <c r="N624" s="478">
        <v>44866</v>
      </c>
      <c r="O624" s="478"/>
      <c r="P624" s="479"/>
      <c r="Q624" s="479"/>
      <c r="R624" s="479"/>
      <c r="S624" s="465" t="s">
        <v>1580</v>
      </c>
      <c r="T624" s="465">
        <v>60</v>
      </c>
      <c r="U624" s="465" t="s">
        <v>1113</v>
      </c>
      <c r="V624" s="465" t="s">
        <v>4773</v>
      </c>
      <c r="W624" s="465">
        <v>410</v>
      </c>
      <c r="X624" s="480">
        <v>8320</v>
      </c>
      <c r="Y624" s="539">
        <f t="shared" si="27"/>
        <v>3411200</v>
      </c>
      <c r="Z624" s="449">
        <v>0.51</v>
      </c>
      <c r="AA624" s="681">
        <f t="shared" si="28"/>
        <v>1739712</v>
      </c>
      <c r="AB624" s="450"/>
      <c r="AC624" s="452">
        <v>0</v>
      </c>
      <c r="AD624" s="460"/>
      <c r="AE624" s="453"/>
      <c r="AF624" s="695">
        <f t="shared" si="29"/>
        <v>1739712</v>
      </c>
      <c r="AG624" s="465" t="s">
        <v>47</v>
      </c>
      <c r="AH624" s="465"/>
      <c r="AI624" s="477" t="s">
        <v>2372</v>
      </c>
      <c r="AJ624" s="465" t="s">
        <v>2373</v>
      </c>
      <c r="AK624" s="481" t="s">
        <v>50</v>
      </c>
      <c r="AL624" s="465">
        <v>91730</v>
      </c>
      <c r="AM624" s="465" t="s">
        <v>52</v>
      </c>
      <c r="AN624" s="465" t="s">
        <v>50</v>
      </c>
      <c r="AO624" s="448"/>
      <c r="AP624" s="455" t="s">
        <v>92</v>
      </c>
      <c r="AQ624" s="455" t="s">
        <v>37</v>
      </c>
      <c r="AR624" s="455"/>
      <c r="AS624" s="456" t="s">
        <v>1077</v>
      </c>
      <c r="AT624" s="456" t="s">
        <v>1077</v>
      </c>
      <c r="AU624" s="456" t="s">
        <v>1077</v>
      </c>
      <c r="AV624" s="449"/>
    </row>
    <row r="625" spans="1:48">
      <c r="A625" s="467"/>
      <c r="B625" s="467"/>
      <c r="C625" s="467"/>
      <c r="D625" s="466" t="s">
        <v>2368</v>
      </c>
      <c r="E625" s="465"/>
      <c r="F625" s="465"/>
      <c r="G625" s="465"/>
      <c r="H625" s="490"/>
      <c r="I625" s="466" t="s">
        <v>1699</v>
      </c>
      <c r="J625" s="479"/>
      <c r="K625" s="477" t="s">
        <v>4783</v>
      </c>
      <c r="L625" s="465" t="s">
        <v>2370</v>
      </c>
      <c r="M625" s="478">
        <v>44657</v>
      </c>
      <c r="N625" s="478">
        <v>44896</v>
      </c>
      <c r="O625" s="478"/>
      <c r="P625" s="479"/>
      <c r="Q625" s="479"/>
      <c r="R625" s="479"/>
      <c r="S625" s="465" t="s">
        <v>1580</v>
      </c>
      <c r="T625" s="465">
        <v>60</v>
      </c>
      <c r="U625" s="465" t="s">
        <v>1113</v>
      </c>
      <c r="V625" s="465" t="s">
        <v>4773</v>
      </c>
      <c r="W625" s="465">
        <v>410</v>
      </c>
      <c r="X625" s="480">
        <v>12480</v>
      </c>
      <c r="Y625" s="539">
        <f t="shared" si="27"/>
        <v>5116800</v>
      </c>
      <c r="Z625" s="449">
        <v>0.51</v>
      </c>
      <c r="AA625" s="681">
        <f t="shared" si="28"/>
        <v>2609568</v>
      </c>
      <c r="AB625" s="450"/>
      <c r="AC625" s="452">
        <v>0</v>
      </c>
      <c r="AD625" s="460"/>
      <c r="AE625" s="453"/>
      <c r="AF625" s="695">
        <f t="shared" si="29"/>
        <v>2609568</v>
      </c>
      <c r="AG625" s="465" t="s">
        <v>47</v>
      </c>
      <c r="AH625" s="465"/>
      <c r="AI625" s="477" t="s">
        <v>2372</v>
      </c>
      <c r="AJ625" s="465" t="s">
        <v>2373</v>
      </c>
      <c r="AK625" s="481" t="s">
        <v>50</v>
      </c>
      <c r="AL625" s="465">
        <v>91730</v>
      </c>
      <c r="AM625" s="465" t="s">
        <v>52</v>
      </c>
      <c r="AN625" s="465" t="s">
        <v>50</v>
      </c>
      <c r="AO625" s="448"/>
      <c r="AP625" s="455" t="s">
        <v>92</v>
      </c>
      <c r="AQ625" s="455" t="s">
        <v>37</v>
      </c>
      <c r="AR625" s="455"/>
      <c r="AS625" s="456" t="s">
        <v>1077</v>
      </c>
      <c r="AT625" s="456" t="s">
        <v>1077</v>
      </c>
      <c r="AU625" s="456" t="s">
        <v>1077</v>
      </c>
      <c r="AV625" s="449"/>
    </row>
    <row r="626" spans="1:48">
      <c r="A626" s="467"/>
      <c r="B626" s="467"/>
      <c r="C626" s="467"/>
      <c r="D626" s="466" t="s">
        <v>2368</v>
      </c>
      <c r="E626" s="465"/>
      <c r="F626" s="465"/>
      <c r="G626" s="465"/>
      <c r="H626" s="490"/>
      <c r="I626" s="466" t="s">
        <v>1699</v>
      </c>
      <c r="J626" s="479"/>
      <c r="K626" s="477" t="s">
        <v>4784</v>
      </c>
      <c r="L626" s="465" t="s">
        <v>2370</v>
      </c>
      <c r="M626" s="478">
        <v>44657</v>
      </c>
      <c r="N626" s="478">
        <v>44896</v>
      </c>
      <c r="O626" s="478"/>
      <c r="P626" s="479"/>
      <c r="Q626" s="479"/>
      <c r="R626" s="479"/>
      <c r="S626" s="465" t="s">
        <v>1580</v>
      </c>
      <c r="T626" s="465">
        <v>60</v>
      </c>
      <c r="U626" s="465" t="s">
        <v>1113</v>
      </c>
      <c r="V626" s="465" t="s">
        <v>4773</v>
      </c>
      <c r="W626" s="465">
        <v>410</v>
      </c>
      <c r="X626" s="480">
        <v>8320</v>
      </c>
      <c r="Y626" s="539">
        <f t="shared" si="27"/>
        <v>3411200</v>
      </c>
      <c r="Z626" s="449">
        <v>0.51</v>
      </c>
      <c r="AA626" s="681">
        <f t="shared" si="28"/>
        <v>1739712</v>
      </c>
      <c r="AB626" s="450"/>
      <c r="AC626" s="452">
        <v>0</v>
      </c>
      <c r="AD626" s="460"/>
      <c r="AE626" s="453"/>
      <c r="AF626" s="695">
        <f t="shared" si="29"/>
        <v>1739712</v>
      </c>
      <c r="AG626" s="465" t="s">
        <v>47</v>
      </c>
      <c r="AH626" s="465"/>
      <c r="AI626" s="477" t="s">
        <v>2372</v>
      </c>
      <c r="AJ626" s="465" t="s">
        <v>2373</v>
      </c>
      <c r="AK626" s="481" t="s">
        <v>50</v>
      </c>
      <c r="AL626" s="465">
        <v>91730</v>
      </c>
      <c r="AM626" s="465" t="s">
        <v>52</v>
      </c>
      <c r="AN626" s="465" t="s">
        <v>50</v>
      </c>
      <c r="AO626" s="448"/>
      <c r="AP626" s="455" t="s">
        <v>92</v>
      </c>
      <c r="AQ626" s="455" t="s">
        <v>37</v>
      </c>
      <c r="AR626" s="455"/>
      <c r="AS626" s="456" t="s">
        <v>1077</v>
      </c>
      <c r="AT626" s="456" t="s">
        <v>1077</v>
      </c>
      <c r="AU626" s="456" t="s">
        <v>1077</v>
      </c>
      <c r="AV626" s="449"/>
    </row>
    <row r="627" spans="1:48">
      <c r="A627" s="467"/>
      <c r="B627" s="467"/>
      <c r="C627" s="467"/>
      <c r="D627" s="466" t="s">
        <v>2368</v>
      </c>
      <c r="E627" s="465"/>
      <c r="F627" s="465"/>
      <c r="G627" s="465"/>
      <c r="H627" s="490"/>
      <c r="I627" s="466" t="s">
        <v>1699</v>
      </c>
      <c r="J627" s="479"/>
      <c r="K627" s="477" t="s">
        <v>4785</v>
      </c>
      <c r="L627" s="465" t="s">
        <v>2370</v>
      </c>
      <c r="M627" s="478">
        <v>44657</v>
      </c>
      <c r="N627" s="478">
        <v>44743</v>
      </c>
      <c r="O627" s="478"/>
      <c r="P627" s="479"/>
      <c r="Q627" s="479"/>
      <c r="R627" s="479"/>
      <c r="S627" s="465" t="s">
        <v>1580</v>
      </c>
      <c r="T627" s="465">
        <v>60</v>
      </c>
      <c r="U627" s="465" t="s">
        <v>1113</v>
      </c>
      <c r="V627" s="465" t="s">
        <v>4773</v>
      </c>
      <c r="W627" s="465">
        <v>410</v>
      </c>
      <c r="X627" s="480">
        <v>9984</v>
      </c>
      <c r="Y627" s="539">
        <f t="shared" si="27"/>
        <v>4093440</v>
      </c>
      <c r="Z627" s="449">
        <v>0.51</v>
      </c>
      <c r="AA627" s="681">
        <f t="shared" si="28"/>
        <v>2087654.4000000001</v>
      </c>
      <c r="AB627" s="450"/>
      <c r="AC627" s="452">
        <v>0</v>
      </c>
      <c r="AD627" s="460"/>
      <c r="AE627" s="453"/>
      <c r="AF627" s="695">
        <f t="shared" si="29"/>
        <v>2087654.4000000001</v>
      </c>
      <c r="AG627" s="465" t="s">
        <v>47</v>
      </c>
      <c r="AH627" s="465"/>
      <c r="AI627" s="477" t="s">
        <v>2372</v>
      </c>
      <c r="AJ627" s="465" t="s">
        <v>2384</v>
      </c>
      <c r="AK627" s="481" t="s">
        <v>1359</v>
      </c>
      <c r="AL627" s="465">
        <v>17402</v>
      </c>
      <c r="AM627" s="465" t="s">
        <v>52</v>
      </c>
      <c r="AN627" s="465" t="s">
        <v>50</v>
      </c>
      <c r="AO627" s="448"/>
      <c r="AP627" s="455" t="s">
        <v>92</v>
      </c>
      <c r="AQ627" s="455" t="s">
        <v>37</v>
      </c>
      <c r="AR627" s="455"/>
      <c r="AS627" s="456" t="s">
        <v>1077</v>
      </c>
      <c r="AT627" s="456" t="s">
        <v>1077</v>
      </c>
      <c r="AU627" s="456" t="s">
        <v>1077</v>
      </c>
      <c r="AV627" s="449"/>
    </row>
    <row r="628" spans="1:48">
      <c r="A628" s="467"/>
      <c r="B628" s="467"/>
      <c r="C628" s="467"/>
      <c r="D628" s="466" t="s">
        <v>2368</v>
      </c>
      <c r="E628" s="465"/>
      <c r="F628" s="465"/>
      <c r="G628" s="465"/>
      <c r="H628" s="490"/>
      <c r="I628" s="466" t="s">
        <v>1699</v>
      </c>
      <c r="J628" s="479"/>
      <c r="K628" s="477" t="s">
        <v>4786</v>
      </c>
      <c r="L628" s="465" t="s">
        <v>2370</v>
      </c>
      <c r="M628" s="478">
        <v>44657</v>
      </c>
      <c r="N628" s="478">
        <v>44774</v>
      </c>
      <c r="O628" s="478"/>
      <c r="P628" s="479"/>
      <c r="Q628" s="479"/>
      <c r="R628" s="479"/>
      <c r="S628" s="465" t="s">
        <v>1580</v>
      </c>
      <c r="T628" s="465">
        <v>60</v>
      </c>
      <c r="U628" s="465" t="s">
        <v>1113</v>
      </c>
      <c r="V628" s="465" t="s">
        <v>4773</v>
      </c>
      <c r="W628" s="465">
        <v>410</v>
      </c>
      <c r="X628" s="480">
        <v>9984</v>
      </c>
      <c r="Y628" s="539">
        <f t="shared" si="27"/>
        <v>4093440</v>
      </c>
      <c r="Z628" s="449">
        <v>0.51</v>
      </c>
      <c r="AA628" s="681">
        <f t="shared" si="28"/>
        <v>2087654.4000000001</v>
      </c>
      <c r="AB628" s="450"/>
      <c r="AC628" s="452">
        <v>0</v>
      </c>
      <c r="AD628" s="460"/>
      <c r="AE628" s="453"/>
      <c r="AF628" s="695">
        <f t="shared" si="29"/>
        <v>2087654.4000000001</v>
      </c>
      <c r="AG628" s="465" t="s">
        <v>47</v>
      </c>
      <c r="AH628" s="465"/>
      <c r="AI628" s="477" t="s">
        <v>2372</v>
      </c>
      <c r="AJ628" s="465" t="s">
        <v>2384</v>
      </c>
      <c r="AK628" s="481" t="s">
        <v>1359</v>
      </c>
      <c r="AL628" s="465">
        <v>17402</v>
      </c>
      <c r="AM628" s="465" t="s">
        <v>52</v>
      </c>
      <c r="AN628" s="465" t="s">
        <v>50</v>
      </c>
      <c r="AO628" s="448"/>
      <c r="AP628" s="455" t="s">
        <v>92</v>
      </c>
      <c r="AQ628" s="455" t="s">
        <v>37</v>
      </c>
      <c r="AR628" s="455"/>
      <c r="AS628" s="456" t="s">
        <v>1077</v>
      </c>
      <c r="AT628" s="456" t="s">
        <v>1077</v>
      </c>
      <c r="AU628" s="456" t="s">
        <v>1077</v>
      </c>
      <c r="AV628" s="449"/>
    </row>
    <row r="629" spans="1:48">
      <c r="A629" s="467"/>
      <c r="B629" s="467"/>
      <c r="C629" s="467"/>
      <c r="D629" s="466" t="s">
        <v>2368</v>
      </c>
      <c r="E629" s="465"/>
      <c r="F629" s="465"/>
      <c r="G629" s="465"/>
      <c r="H629" s="490"/>
      <c r="I629" s="466" t="s">
        <v>1699</v>
      </c>
      <c r="J629" s="479"/>
      <c r="K629" s="477" t="s">
        <v>4787</v>
      </c>
      <c r="L629" s="465" t="s">
        <v>2370</v>
      </c>
      <c r="M629" s="478">
        <v>44657</v>
      </c>
      <c r="N629" s="478">
        <v>44805</v>
      </c>
      <c r="O629" s="478"/>
      <c r="P629" s="479"/>
      <c r="Q629" s="479"/>
      <c r="R629" s="479"/>
      <c r="S629" s="465" t="s">
        <v>1580</v>
      </c>
      <c r="T629" s="465">
        <v>60</v>
      </c>
      <c r="U629" s="465" t="s">
        <v>1113</v>
      </c>
      <c r="V629" s="465" t="s">
        <v>4773</v>
      </c>
      <c r="W629" s="465">
        <v>410</v>
      </c>
      <c r="X629" s="480">
        <v>9984</v>
      </c>
      <c r="Y629" s="539">
        <f t="shared" si="27"/>
        <v>4093440</v>
      </c>
      <c r="Z629" s="449">
        <v>0.51</v>
      </c>
      <c r="AA629" s="681">
        <f t="shared" si="28"/>
        <v>2087654.4000000001</v>
      </c>
      <c r="AB629" s="450"/>
      <c r="AC629" s="452">
        <v>0</v>
      </c>
      <c r="AD629" s="460"/>
      <c r="AE629" s="453"/>
      <c r="AF629" s="695">
        <f t="shared" si="29"/>
        <v>2087654.4000000001</v>
      </c>
      <c r="AG629" s="465" t="s">
        <v>47</v>
      </c>
      <c r="AH629" s="465"/>
      <c r="AI629" s="477" t="s">
        <v>2372</v>
      </c>
      <c r="AJ629" s="465" t="s">
        <v>2384</v>
      </c>
      <c r="AK629" s="481" t="s">
        <v>1359</v>
      </c>
      <c r="AL629" s="465">
        <v>17402</v>
      </c>
      <c r="AM629" s="465" t="s">
        <v>52</v>
      </c>
      <c r="AN629" s="465" t="s">
        <v>50</v>
      </c>
      <c r="AO629" s="448"/>
      <c r="AP629" s="455" t="s">
        <v>92</v>
      </c>
      <c r="AQ629" s="455" t="s">
        <v>37</v>
      </c>
      <c r="AR629" s="455"/>
      <c r="AS629" s="456" t="s">
        <v>1077</v>
      </c>
      <c r="AT629" s="456" t="s">
        <v>1077</v>
      </c>
      <c r="AU629" s="456" t="s">
        <v>1077</v>
      </c>
      <c r="AV629" s="449"/>
    </row>
    <row r="630" spans="1:48">
      <c r="A630" s="467"/>
      <c r="B630" s="467"/>
      <c r="C630" s="467"/>
      <c r="D630" s="466" t="s">
        <v>2368</v>
      </c>
      <c r="E630" s="465"/>
      <c r="F630" s="465"/>
      <c r="G630" s="465"/>
      <c r="H630" s="490"/>
      <c r="I630" s="466" t="s">
        <v>1699</v>
      </c>
      <c r="J630" s="479"/>
      <c r="K630" s="477" t="s">
        <v>4788</v>
      </c>
      <c r="L630" s="465" t="s">
        <v>2370</v>
      </c>
      <c r="M630" s="478">
        <v>44657</v>
      </c>
      <c r="N630" s="478">
        <v>44835</v>
      </c>
      <c r="O630" s="478"/>
      <c r="P630" s="479"/>
      <c r="Q630" s="479"/>
      <c r="R630" s="479"/>
      <c r="S630" s="465" t="s">
        <v>1580</v>
      </c>
      <c r="T630" s="465">
        <v>60</v>
      </c>
      <c r="U630" s="465" t="s">
        <v>1113</v>
      </c>
      <c r="V630" s="465" t="s">
        <v>4773</v>
      </c>
      <c r="W630" s="465">
        <v>410</v>
      </c>
      <c r="X630" s="480">
        <v>9984</v>
      </c>
      <c r="Y630" s="539">
        <f t="shared" si="27"/>
        <v>4093440</v>
      </c>
      <c r="Z630" s="449">
        <v>0.51</v>
      </c>
      <c r="AA630" s="681">
        <f t="shared" si="28"/>
        <v>2087654.4000000001</v>
      </c>
      <c r="AB630" s="450"/>
      <c r="AC630" s="452">
        <v>0</v>
      </c>
      <c r="AD630" s="460"/>
      <c r="AE630" s="453"/>
      <c r="AF630" s="695">
        <f t="shared" si="29"/>
        <v>2087654.4000000001</v>
      </c>
      <c r="AG630" s="465" t="s">
        <v>47</v>
      </c>
      <c r="AH630" s="465"/>
      <c r="AI630" s="477" t="s">
        <v>2372</v>
      </c>
      <c r="AJ630" s="465" t="s">
        <v>2384</v>
      </c>
      <c r="AK630" s="481" t="s">
        <v>1359</v>
      </c>
      <c r="AL630" s="465">
        <v>17402</v>
      </c>
      <c r="AM630" s="465" t="s">
        <v>52</v>
      </c>
      <c r="AN630" s="465" t="s">
        <v>50</v>
      </c>
      <c r="AO630" s="448"/>
      <c r="AP630" s="455" t="s">
        <v>92</v>
      </c>
      <c r="AQ630" s="455" t="s">
        <v>37</v>
      </c>
      <c r="AR630" s="455"/>
      <c r="AS630" s="456" t="s">
        <v>1077</v>
      </c>
      <c r="AT630" s="456" t="s">
        <v>1077</v>
      </c>
      <c r="AU630" s="456" t="s">
        <v>1077</v>
      </c>
      <c r="AV630" s="449"/>
    </row>
    <row r="631" spans="1:48">
      <c r="A631" s="467"/>
      <c r="B631" s="467"/>
      <c r="C631" s="467"/>
      <c r="D631" s="466" t="s">
        <v>2368</v>
      </c>
      <c r="E631" s="465"/>
      <c r="F631" s="465"/>
      <c r="G631" s="465"/>
      <c r="H631" s="490"/>
      <c r="I631" s="466" t="s">
        <v>1699</v>
      </c>
      <c r="J631" s="479"/>
      <c r="K631" s="477" t="s">
        <v>4789</v>
      </c>
      <c r="L631" s="465" t="s">
        <v>2370</v>
      </c>
      <c r="M631" s="478">
        <v>44657</v>
      </c>
      <c r="N631" s="478">
        <v>44866</v>
      </c>
      <c r="O631" s="478"/>
      <c r="P631" s="479"/>
      <c r="Q631" s="479"/>
      <c r="R631" s="479"/>
      <c r="S631" s="465" t="s">
        <v>1580</v>
      </c>
      <c r="T631" s="465">
        <v>60</v>
      </c>
      <c r="U631" s="465" t="s">
        <v>1113</v>
      </c>
      <c r="V631" s="465" t="s">
        <v>4773</v>
      </c>
      <c r="W631" s="465">
        <v>410</v>
      </c>
      <c r="X631" s="480">
        <v>9984</v>
      </c>
      <c r="Y631" s="539">
        <f t="shared" si="27"/>
        <v>4093440</v>
      </c>
      <c r="Z631" s="449">
        <v>0.51</v>
      </c>
      <c r="AA631" s="681">
        <f t="shared" si="28"/>
        <v>2087654.4000000001</v>
      </c>
      <c r="AB631" s="450"/>
      <c r="AC631" s="452">
        <v>0</v>
      </c>
      <c r="AD631" s="460"/>
      <c r="AE631" s="453"/>
      <c r="AF631" s="695">
        <f t="shared" si="29"/>
        <v>2087654.4000000001</v>
      </c>
      <c r="AG631" s="465" t="s">
        <v>47</v>
      </c>
      <c r="AH631" s="465"/>
      <c r="AI631" s="477" t="s">
        <v>2372</v>
      </c>
      <c r="AJ631" s="465" t="s">
        <v>2384</v>
      </c>
      <c r="AK631" s="481" t="s">
        <v>1359</v>
      </c>
      <c r="AL631" s="465">
        <v>17402</v>
      </c>
      <c r="AM631" s="465" t="s">
        <v>52</v>
      </c>
      <c r="AN631" s="465" t="s">
        <v>50</v>
      </c>
      <c r="AO631" s="448"/>
      <c r="AP631" s="455" t="s">
        <v>92</v>
      </c>
      <c r="AQ631" s="455" t="s">
        <v>37</v>
      </c>
      <c r="AR631" s="455"/>
      <c r="AS631" s="456" t="s">
        <v>1077</v>
      </c>
      <c r="AT631" s="456" t="s">
        <v>1077</v>
      </c>
      <c r="AU631" s="456" t="s">
        <v>1077</v>
      </c>
      <c r="AV631" s="449"/>
    </row>
    <row r="632" spans="1:48">
      <c r="A632" s="467"/>
      <c r="B632" s="467"/>
      <c r="C632" s="467"/>
      <c r="D632" s="466" t="s">
        <v>2368</v>
      </c>
      <c r="E632" s="465"/>
      <c r="F632" s="465"/>
      <c r="G632" s="465"/>
      <c r="H632" s="490"/>
      <c r="I632" s="466" t="s">
        <v>1699</v>
      </c>
      <c r="J632" s="479"/>
      <c r="K632" s="477" t="s">
        <v>4790</v>
      </c>
      <c r="L632" s="465" t="s">
        <v>2370</v>
      </c>
      <c r="M632" s="478">
        <v>44657</v>
      </c>
      <c r="N632" s="478">
        <v>44896</v>
      </c>
      <c r="O632" s="478"/>
      <c r="P632" s="479"/>
      <c r="Q632" s="479"/>
      <c r="R632" s="479"/>
      <c r="S632" s="465" t="s">
        <v>1580</v>
      </c>
      <c r="T632" s="465">
        <v>60</v>
      </c>
      <c r="U632" s="465" t="s">
        <v>1113</v>
      </c>
      <c r="V632" s="465" t="s">
        <v>4773</v>
      </c>
      <c r="W632" s="465">
        <v>410</v>
      </c>
      <c r="X632" s="480">
        <v>9984</v>
      </c>
      <c r="Y632" s="539">
        <f t="shared" si="27"/>
        <v>4093440</v>
      </c>
      <c r="Z632" s="449">
        <v>0.51</v>
      </c>
      <c r="AA632" s="681">
        <f t="shared" si="28"/>
        <v>2087654.4000000001</v>
      </c>
      <c r="AB632" s="450"/>
      <c r="AC632" s="452">
        <v>0</v>
      </c>
      <c r="AD632" s="460"/>
      <c r="AE632" s="453"/>
      <c r="AF632" s="695">
        <f t="shared" si="29"/>
        <v>2087654.4000000001</v>
      </c>
      <c r="AG632" s="465" t="s">
        <v>47</v>
      </c>
      <c r="AH632" s="465"/>
      <c r="AI632" s="477" t="s">
        <v>2372</v>
      </c>
      <c r="AJ632" s="465" t="s">
        <v>2384</v>
      </c>
      <c r="AK632" s="481" t="s">
        <v>1359</v>
      </c>
      <c r="AL632" s="465">
        <v>17402</v>
      </c>
      <c r="AM632" s="465" t="s">
        <v>52</v>
      </c>
      <c r="AN632" s="465" t="s">
        <v>50</v>
      </c>
      <c r="AO632" s="448"/>
      <c r="AP632" s="455" t="s">
        <v>92</v>
      </c>
      <c r="AQ632" s="455" t="s">
        <v>37</v>
      </c>
      <c r="AR632" s="455"/>
      <c r="AS632" s="456" t="s">
        <v>1077</v>
      </c>
      <c r="AT632" s="456" t="s">
        <v>1077</v>
      </c>
      <c r="AU632" s="456" t="s">
        <v>1077</v>
      </c>
      <c r="AV632" s="449"/>
    </row>
    <row r="633" spans="1:48">
      <c r="A633" s="467"/>
      <c r="B633" s="467"/>
      <c r="C633" s="467"/>
      <c r="D633" s="466" t="s">
        <v>2368</v>
      </c>
      <c r="E633" s="465" t="s">
        <v>4791</v>
      </c>
      <c r="F633" s="465"/>
      <c r="G633" s="465"/>
      <c r="H633" s="490"/>
      <c r="I633" s="466" t="s">
        <v>1699</v>
      </c>
      <c r="J633" s="479"/>
      <c r="K633" s="477" t="s">
        <v>4792</v>
      </c>
      <c r="L633" s="465" t="s">
        <v>2370</v>
      </c>
      <c r="M633" s="478">
        <v>44657</v>
      </c>
      <c r="N633" s="478">
        <v>44835</v>
      </c>
      <c r="O633" s="478"/>
      <c r="P633" s="479"/>
      <c r="Q633" s="479"/>
      <c r="R633" s="479"/>
      <c r="S633" s="465" t="s">
        <v>1580</v>
      </c>
      <c r="T633" s="465">
        <v>72</v>
      </c>
      <c r="U633" s="465" t="s">
        <v>1113</v>
      </c>
      <c r="V633" s="465" t="s">
        <v>1002</v>
      </c>
      <c r="W633" s="465">
        <v>480</v>
      </c>
      <c r="X633" s="480">
        <v>4992</v>
      </c>
      <c r="Y633" s="539">
        <f t="shared" si="27"/>
        <v>2396160</v>
      </c>
      <c r="Z633" s="449">
        <v>0.495</v>
      </c>
      <c r="AA633" s="681">
        <f t="shared" si="28"/>
        <v>1186099.2</v>
      </c>
      <c r="AB633" s="450"/>
      <c r="AC633" s="452">
        <v>0</v>
      </c>
      <c r="AD633" s="460"/>
      <c r="AE633" s="453"/>
      <c r="AF633" s="695">
        <f t="shared" si="29"/>
        <v>1186099.2</v>
      </c>
      <c r="AG633" s="465" t="s">
        <v>47</v>
      </c>
      <c r="AH633" s="465"/>
      <c r="AI633" s="477" t="s">
        <v>2372</v>
      </c>
      <c r="AJ633" s="465" t="s">
        <v>1875</v>
      </c>
      <c r="AK633" s="481" t="s">
        <v>50</v>
      </c>
      <c r="AL633" s="465">
        <v>93291</v>
      </c>
      <c r="AM633" s="465" t="s">
        <v>52</v>
      </c>
      <c r="AN633" s="465" t="s">
        <v>50</v>
      </c>
      <c r="AO633" s="448"/>
      <c r="AP633" s="455" t="s">
        <v>92</v>
      </c>
      <c r="AQ633" s="455" t="s">
        <v>37</v>
      </c>
      <c r="AR633" s="455"/>
      <c r="AS633" s="456" t="s">
        <v>1077</v>
      </c>
      <c r="AT633" s="456" t="s">
        <v>1077</v>
      </c>
      <c r="AU633" s="456" t="s">
        <v>1077</v>
      </c>
      <c r="AV633" s="449"/>
    </row>
    <row r="634" spans="1:48">
      <c r="A634" s="447"/>
      <c r="B634" s="467"/>
      <c r="C634" s="447"/>
      <c r="D634" s="466" t="s">
        <v>2368</v>
      </c>
      <c r="E634" s="465" t="s">
        <v>4793</v>
      </c>
      <c r="F634" s="465"/>
      <c r="G634" s="465"/>
      <c r="H634" s="465"/>
      <c r="I634" s="466" t="s">
        <v>1699</v>
      </c>
      <c r="J634" s="479"/>
      <c r="K634" s="485" t="s">
        <v>4794</v>
      </c>
      <c r="L634" s="477" t="s">
        <v>1717</v>
      </c>
      <c r="M634" s="478">
        <v>44658</v>
      </c>
      <c r="N634" s="478">
        <v>44743</v>
      </c>
      <c r="O634" s="478"/>
      <c r="P634" s="483"/>
      <c r="Q634" s="479"/>
      <c r="R634" s="479"/>
      <c r="S634" s="465" t="s">
        <v>1580</v>
      </c>
      <c r="T634" s="465">
        <v>60</v>
      </c>
      <c r="U634" s="484">
        <v>49403140</v>
      </c>
      <c r="V634" s="465" t="s">
        <v>4773</v>
      </c>
      <c r="W634" s="465">
        <v>400</v>
      </c>
      <c r="X634" s="480">
        <v>2240</v>
      </c>
      <c r="Y634" s="539">
        <f t="shared" si="27"/>
        <v>896000</v>
      </c>
      <c r="Z634" s="449">
        <v>0.55000000000000004</v>
      </c>
      <c r="AA634" s="681">
        <f t="shared" si="28"/>
        <v>492800.00000000006</v>
      </c>
      <c r="AB634" s="451"/>
      <c r="AC634" s="452">
        <v>0</v>
      </c>
      <c r="AD634" s="460"/>
      <c r="AE634" s="453"/>
      <c r="AF634" s="695">
        <f t="shared" si="29"/>
        <v>492800.00000000006</v>
      </c>
      <c r="AG634" s="448" t="s">
        <v>1073</v>
      </c>
      <c r="AH634" s="448"/>
      <c r="AI634" s="454">
        <v>60</v>
      </c>
      <c r="AJ634" s="448" t="s">
        <v>1718</v>
      </c>
      <c r="AK634" s="461" t="s">
        <v>2367</v>
      </c>
      <c r="AL634" s="448">
        <v>92806</v>
      </c>
      <c r="AM634" s="448" t="s">
        <v>52</v>
      </c>
      <c r="AN634" s="448" t="s">
        <v>1076</v>
      </c>
      <c r="AO634" s="448"/>
      <c r="AP634" s="455"/>
      <c r="AQ634" s="455"/>
      <c r="AR634" s="449" t="s">
        <v>2413</v>
      </c>
      <c r="AS634" s="456"/>
      <c r="AT634" s="456"/>
      <c r="AU634" s="469"/>
      <c r="AV634" s="449"/>
    </row>
    <row r="635" spans="1:48">
      <c r="A635" s="447"/>
      <c r="B635" s="467"/>
      <c r="C635" s="447"/>
      <c r="D635" s="466" t="s">
        <v>2368</v>
      </c>
      <c r="E635" s="465" t="s">
        <v>4793</v>
      </c>
      <c r="F635" s="465"/>
      <c r="G635" s="465"/>
      <c r="H635" s="465"/>
      <c r="I635" s="466" t="s">
        <v>1699</v>
      </c>
      <c r="J635" s="479"/>
      <c r="K635" s="485" t="s">
        <v>4795</v>
      </c>
      <c r="L635" s="477" t="s">
        <v>1717</v>
      </c>
      <c r="M635" s="478">
        <v>44658</v>
      </c>
      <c r="N635" s="478">
        <v>44713</v>
      </c>
      <c r="O635" s="478"/>
      <c r="P635" s="483"/>
      <c r="Q635" s="479"/>
      <c r="R635" s="479"/>
      <c r="S635" s="465" t="s">
        <v>1580</v>
      </c>
      <c r="T635" s="465">
        <v>60</v>
      </c>
      <c r="U635" s="484">
        <v>49403140</v>
      </c>
      <c r="V635" s="465" t="s">
        <v>4773</v>
      </c>
      <c r="W635" s="465">
        <v>400</v>
      </c>
      <c r="X635" s="480">
        <v>992</v>
      </c>
      <c r="Y635" s="539">
        <f t="shared" si="27"/>
        <v>396800</v>
      </c>
      <c r="Z635" s="449">
        <v>0.55000000000000004</v>
      </c>
      <c r="AA635" s="681">
        <f t="shared" si="28"/>
        <v>218240.00000000003</v>
      </c>
      <c r="AB635" s="451"/>
      <c r="AC635" s="452">
        <v>0</v>
      </c>
      <c r="AD635" s="460"/>
      <c r="AE635" s="453"/>
      <c r="AF635" s="695">
        <f t="shared" si="29"/>
        <v>218240.00000000003</v>
      </c>
      <c r="AG635" s="448" t="s">
        <v>1073</v>
      </c>
      <c r="AH635" s="448"/>
      <c r="AI635" s="454">
        <v>60</v>
      </c>
      <c r="AJ635" s="448" t="s">
        <v>1718</v>
      </c>
      <c r="AK635" s="461" t="s">
        <v>2367</v>
      </c>
      <c r="AL635" s="448">
        <v>92806</v>
      </c>
      <c r="AM635" s="448" t="s">
        <v>52</v>
      </c>
      <c r="AN635" s="448" t="s">
        <v>1076</v>
      </c>
      <c r="AO635" s="448"/>
      <c r="AP635" s="455"/>
      <c r="AQ635" s="455"/>
      <c r="AR635" s="449" t="s">
        <v>2413</v>
      </c>
      <c r="AS635" s="456"/>
      <c r="AT635" s="456"/>
      <c r="AU635" s="469"/>
      <c r="AV635" s="449"/>
    </row>
    <row r="636" spans="1:48">
      <c r="A636" s="447"/>
      <c r="B636" s="467"/>
      <c r="C636" s="447"/>
      <c r="D636" s="466" t="s">
        <v>2368</v>
      </c>
      <c r="E636" s="465" t="s">
        <v>4793</v>
      </c>
      <c r="F636" s="465"/>
      <c r="G636" s="465"/>
      <c r="H636" s="465"/>
      <c r="I636" s="466" t="s">
        <v>1699</v>
      </c>
      <c r="J636" s="479"/>
      <c r="K636" s="485" t="s">
        <v>4796</v>
      </c>
      <c r="L636" s="477" t="s">
        <v>1717</v>
      </c>
      <c r="M636" s="478">
        <v>44658</v>
      </c>
      <c r="N636" s="478">
        <v>44837</v>
      </c>
      <c r="O636" s="478"/>
      <c r="P636" s="483"/>
      <c r="Q636" s="479"/>
      <c r="R636" s="479"/>
      <c r="S636" s="465" t="s">
        <v>1580</v>
      </c>
      <c r="T636" s="465">
        <v>60</v>
      </c>
      <c r="U636" s="484">
        <v>49403140</v>
      </c>
      <c r="V636" s="465" t="s">
        <v>4773</v>
      </c>
      <c r="W636" s="465">
        <v>400</v>
      </c>
      <c r="X636" s="480">
        <v>1536</v>
      </c>
      <c r="Y636" s="539">
        <f t="shared" si="27"/>
        <v>614400</v>
      </c>
      <c r="Z636" s="449">
        <v>0.55000000000000004</v>
      </c>
      <c r="AA636" s="681">
        <f t="shared" si="28"/>
        <v>337920</v>
      </c>
      <c r="AB636" s="451"/>
      <c r="AC636" s="452">
        <v>0</v>
      </c>
      <c r="AD636" s="460"/>
      <c r="AE636" s="453"/>
      <c r="AF636" s="695">
        <f t="shared" si="29"/>
        <v>337920</v>
      </c>
      <c r="AG636" s="448" t="s">
        <v>1073</v>
      </c>
      <c r="AH636" s="448"/>
      <c r="AI636" s="454">
        <v>60</v>
      </c>
      <c r="AJ636" s="448" t="s">
        <v>1718</v>
      </c>
      <c r="AK636" s="461" t="s">
        <v>2367</v>
      </c>
      <c r="AL636" s="448">
        <v>92806</v>
      </c>
      <c r="AM636" s="448" t="s">
        <v>52</v>
      </c>
      <c r="AN636" s="448" t="s">
        <v>1076</v>
      </c>
      <c r="AO636" s="448"/>
      <c r="AP636" s="455"/>
      <c r="AQ636" s="455"/>
      <c r="AR636" s="449" t="s">
        <v>2413</v>
      </c>
      <c r="AS636" s="456"/>
      <c r="AT636" s="456"/>
      <c r="AU636" s="469"/>
      <c r="AV636" s="449"/>
    </row>
    <row r="637" spans="1:48">
      <c r="A637" s="447"/>
      <c r="B637" s="467"/>
      <c r="C637" s="447"/>
      <c r="D637" s="466" t="s">
        <v>2368</v>
      </c>
      <c r="E637" s="465" t="s">
        <v>4793</v>
      </c>
      <c r="F637" s="465"/>
      <c r="G637" s="465"/>
      <c r="H637" s="465"/>
      <c r="I637" s="466" t="s">
        <v>1699</v>
      </c>
      <c r="J637" s="479"/>
      <c r="K637" s="485" t="s">
        <v>4797</v>
      </c>
      <c r="L637" s="477" t="s">
        <v>1717</v>
      </c>
      <c r="M637" s="478">
        <v>44658</v>
      </c>
      <c r="N637" s="478">
        <v>44837</v>
      </c>
      <c r="O637" s="478"/>
      <c r="P637" s="483"/>
      <c r="Q637" s="479"/>
      <c r="R637" s="479"/>
      <c r="S637" s="465" t="s">
        <v>1580</v>
      </c>
      <c r="T637" s="465">
        <v>60</v>
      </c>
      <c r="U637" s="484">
        <v>49403140</v>
      </c>
      <c r="V637" s="465" t="s">
        <v>4773</v>
      </c>
      <c r="W637" s="465">
        <v>400</v>
      </c>
      <c r="X637" s="480">
        <v>1312</v>
      </c>
      <c r="Y637" s="539">
        <f t="shared" si="27"/>
        <v>524800</v>
      </c>
      <c r="Z637" s="449">
        <v>0.55000000000000004</v>
      </c>
      <c r="AA637" s="681">
        <f t="shared" si="28"/>
        <v>288640</v>
      </c>
      <c r="AB637" s="451"/>
      <c r="AC637" s="452">
        <v>0</v>
      </c>
      <c r="AD637" s="460"/>
      <c r="AE637" s="453"/>
      <c r="AF637" s="695">
        <f t="shared" si="29"/>
        <v>288640</v>
      </c>
      <c r="AG637" s="448" t="s">
        <v>1073</v>
      </c>
      <c r="AH637" s="448"/>
      <c r="AI637" s="454">
        <v>60</v>
      </c>
      <c r="AJ637" s="448" t="s">
        <v>1718</v>
      </c>
      <c r="AK637" s="461" t="s">
        <v>2367</v>
      </c>
      <c r="AL637" s="448">
        <v>92806</v>
      </c>
      <c r="AM637" s="448" t="s">
        <v>52</v>
      </c>
      <c r="AN637" s="448" t="s">
        <v>1076</v>
      </c>
      <c r="AO637" s="448"/>
      <c r="AP637" s="455"/>
      <c r="AQ637" s="455"/>
      <c r="AR637" s="449" t="s">
        <v>2413</v>
      </c>
      <c r="AS637" s="456"/>
      <c r="AT637" s="456"/>
      <c r="AU637" s="469"/>
      <c r="AV637" s="449"/>
    </row>
    <row r="638" spans="1:48">
      <c r="A638" s="447"/>
      <c r="B638" s="467"/>
      <c r="C638" s="447"/>
      <c r="D638" s="466" t="s">
        <v>2368</v>
      </c>
      <c r="E638" s="465" t="s">
        <v>4793</v>
      </c>
      <c r="F638" s="465"/>
      <c r="G638" s="465"/>
      <c r="H638" s="465"/>
      <c r="I638" s="466" t="s">
        <v>1699</v>
      </c>
      <c r="J638" s="479"/>
      <c r="K638" s="485" t="s">
        <v>4798</v>
      </c>
      <c r="L638" s="477" t="s">
        <v>1717</v>
      </c>
      <c r="M638" s="478">
        <v>44658</v>
      </c>
      <c r="N638" s="478">
        <v>44837</v>
      </c>
      <c r="O638" s="478"/>
      <c r="P638" s="483"/>
      <c r="Q638" s="479"/>
      <c r="R638" s="479"/>
      <c r="S638" s="465" t="s">
        <v>1580</v>
      </c>
      <c r="T638" s="465">
        <v>60</v>
      </c>
      <c r="U638" s="484">
        <v>49403140</v>
      </c>
      <c r="V638" s="465" t="s">
        <v>4773</v>
      </c>
      <c r="W638" s="465">
        <v>400</v>
      </c>
      <c r="X638" s="480">
        <v>1728</v>
      </c>
      <c r="Y638" s="539">
        <f t="shared" si="27"/>
        <v>691200</v>
      </c>
      <c r="Z638" s="449">
        <v>0.55000000000000004</v>
      </c>
      <c r="AA638" s="681">
        <f t="shared" si="28"/>
        <v>380160.00000000006</v>
      </c>
      <c r="AB638" s="451"/>
      <c r="AC638" s="452">
        <v>0</v>
      </c>
      <c r="AD638" s="460"/>
      <c r="AE638" s="453"/>
      <c r="AF638" s="695">
        <f t="shared" si="29"/>
        <v>380160.00000000006</v>
      </c>
      <c r="AG638" s="448" t="s">
        <v>1073</v>
      </c>
      <c r="AH638" s="448"/>
      <c r="AI638" s="454">
        <v>60</v>
      </c>
      <c r="AJ638" s="448" t="s">
        <v>1718</v>
      </c>
      <c r="AK638" s="461" t="s">
        <v>2367</v>
      </c>
      <c r="AL638" s="448">
        <v>92806</v>
      </c>
      <c r="AM638" s="448" t="s">
        <v>52</v>
      </c>
      <c r="AN638" s="448" t="s">
        <v>1076</v>
      </c>
      <c r="AO638" s="448"/>
      <c r="AP638" s="455"/>
      <c r="AQ638" s="455"/>
      <c r="AR638" s="449" t="s">
        <v>2413</v>
      </c>
      <c r="AS638" s="456"/>
      <c r="AT638" s="456"/>
      <c r="AU638" s="469"/>
      <c r="AV638" s="449"/>
    </row>
    <row r="639" spans="1:48">
      <c r="A639" s="447"/>
      <c r="B639" s="467"/>
      <c r="C639" s="447"/>
      <c r="D639" s="466" t="s">
        <v>2368</v>
      </c>
      <c r="E639" s="465"/>
      <c r="F639" s="465"/>
      <c r="G639" s="465"/>
      <c r="H639" s="465"/>
      <c r="I639" s="466" t="s">
        <v>1699</v>
      </c>
      <c r="J639" s="479"/>
      <c r="K639" s="485" t="s">
        <v>4799</v>
      </c>
      <c r="L639" s="477" t="s">
        <v>2405</v>
      </c>
      <c r="M639" s="478">
        <v>44658</v>
      </c>
      <c r="N639" s="478">
        <v>44683</v>
      </c>
      <c r="O639" s="478"/>
      <c r="P639" s="483"/>
      <c r="Q639" s="479"/>
      <c r="R639" s="479"/>
      <c r="S639" s="465" t="s">
        <v>1580</v>
      </c>
      <c r="T639" s="465">
        <v>60</v>
      </c>
      <c r="U639" s="484">
        <v>49403140</v>
      </c>
      <c r="V639" s="465" t="s">
        <v>4773</v>
      </c>
      <c r="W639" s="465">
        <v>400</v>
      </c>
      <c r="X639" s="480">
        <v>1952</v>
      </c>
      <c r="Y639" s="539">
        <f t="shared" si="27"/>
        <v>780800</v>
      </c>
      <c r="Z639" s="449">
        <v>0.55000000000000004</v>
      </c>
      <c r="AA639" s="681">
        <f t="shared" si="28"/>
        <v>429440.00000000006</v>
      </c>
      <c r="AB639" s="451"/>
      <c r="AC639" s="452">
        <v>0</v>
      </c>
      <c r="AD639" s="460"/>
      <c r="AE639" s="453"/>
      <c r="AF639" s="695">
        <f t="shared" si="29"/>
        <v>429440.00000000006</v>
      </c>
      <c r="AG639" s="448" t="s">
        <v>1073</v>
      </c>
      <c r="AH639" s="448"/>
      <c r="AI639" s="454">
        <v>60</v>
      </c>
      <c r="AJ639" s="448" t="s">
        <v>2436</v>
      </c>
      <c r="AK639" s="461" t="s">
        <v>2408</v>
      </c>
      <c r="AL639" s="448">
        <v>80223</v>
      </c>
      <c r="AM639" s="448" t="s">
        <v>52</v>
      </c>
      <c r="AN639" s="448" t="s">
        <v>1076</v>
      </c>
      <c r="AO639" s="448"/>
      <c r="AP639" s="455"/>
      <c r="AQ639" s="455"/>
      <c r="AR639" s="449" t="s">
        <v>2413</v>
      </c>
      <c r="AS639" s="456"/>
      <c r="AT639" s="456"/>
      <c r="AU639" s="469"/>
      <c r="AV639" s="449"/>
    </row>
    <row r="640" spans="1:48">
      <c r="A640" s="531"/>
      <c r="B640" s="531"/>
      <c r="C640" s="531"/>
      <c r="D640" s="547" t="s">
        <v>1067</v>
      </c>
      <c r="E640" s="546" t="s">
        <v>1101</v>
      </c>
      <c r="F640" s="547"/>
      <c r="G640" s="552"/>
      <c r="H640" s="547"/>
      <c r="I640" s="547" t="s">
        <v>5116</v>
      </c>
      <c r="J640" s="548"/>
      <c r="K640" s="547" t="s">
        <v>5117</v>
      </c>
      <c r="L640" s="547" t="s">
        <v>1323</v>
      </c>
      <c r="M640" s="548">
        <v>44568</v>
      </c>
      <c r="N640" s="548">
        <v>44753</v>
      </c>
      <c r="O640" s="548"/>
      <c r="P640" s="548"/>
      <c r="Q640" s="548"/>
      <c r="R640" s="548"/>
      <c r="S640" s="552" t="s">
        <v>1118</v>
      </c>
      <c r="T640" s="547">
        <v>60</v>
      </c>
      <c r="U640" s="547"/>
      <c r="V640" s="547" t="s">
        <v>973</v>
      </c>
      <c r="W640" s="547">
        <v>400</v>
      </c>
      <c r="X640" s="549">
        <v>6656</v>
      </c>
      <c r="Y640" s="539">
        <f t="shared" si="27"/>
        <v>2662400</v>
      </c>
      <c r="Z640" s="511">
        <v>0.52</v>
      </c>
      <c r="AA640" s="681">
        <f t="shared" si="28"/>
        <v>1384448</v>
      </c>
      <c r="AB640" s="512"/>
      <c r="AC640" s="513">
        <v>0</v>
      </c>
      <c r="AD640" s="514"/>
      <c r="AE640" s="515"/>
      <c r="AF640" s="695">
        <f t="shared" si="29"/>
        <v>1384448</v>
      </c>
      <c r="AG640" s="510" t="s">
        <v>1073</v>
      </c>
      <c r="AH640" s="510"/>
      <c r="AI640" s="510">
        <v>60</v>
      </c>
      <c r="AJ640" s="510" t="s">
        <v>1324</v>
      </c>
      <c r="AK640" s="510" t="s">
        <v>1129</v>
      </c>
      <c r="AL640" s="516" t="s">
        <v>1325</v>
      </c>
      <c r="AM640" s="510" t="s">
        <v>52</v>
      </c>
      <c r="AN640" s="510" t="s">
        <v>1076</v>
      </c>
      <c r="AO640" s="510"/>
      <c r="AP640" s="515"/>
      <c r="AQ640" s="515" t="s">
        <v>37</v>
      </c>
      <c r="AR640" s="510" t="s">
        <v>1222</v>
      </c>
      <c r="AS640" s="544" t="s">
        <v>1078</v>
      </c>
      <c r="AT640" s="520"/>
      <c r="AU640" s="520"/>
      <c r="AV640" s="509"/>
    </row>
    <row r="641" spans="1:48">
      <c r="A641" s="531"/>
      <c r="B641" s="531"/>
      <c r="C641" s="531"/>
      <c r="D641" s="547" t="s">
        <v>1067</v>
      </c>
      <c r="E641" s="546" t="s">
        <v>1101</v>
      </c>
      <c r="F641" s="547"/>
      <c r="G641" s="552"/>
      <c r="H641" s="547"/>
      <c r="I641" s="547" t="s">
        <v>5116</v>
      </c>
      <c r="J641" s="548"/>
      <c r="K641" s="547" t="s">
        <v>5118</v>
      </c>
      <c r="L641" s="547" t="s">
        <v>1323</v>
      </c>
      <c r="M641" s="548">
        <v>44568</v>
      </c>
      <c r="N641" s="548">
        <v>44784</v>
      </c>
      <c r="O641" s="548"/>
      <c r="P641" s="548"/>
      <c r="Q641" s="548"/>
      <c r="R641" s="548"/>
      <c r="S641" s="552" t="s">
        <v>1118</v>
      </c>
      <c r="T641" s="547">
        <v>60</v>
      </c>
      <c r="U641" s="547"/>
      <c r="V641" s="547" t="s">
        <v>973</v>
      </c>
      <c r="W641" s="547">
        <v>400</v>
      </c>
      <c r="X641" s="549">
        <v>6656</v>
      </c>
      <c r="Y641" s="539">
        <f t="shared" si="27"/>
        <v>2662400</v>
      </c>
      <c r="Z641" s="511">
        <v>0.52</v>
      </c>
      <c r="AA641" s="681">
        <f t="shared" si="28"/>
        <v>1384448</v>
      </c>
      <c r="AB641" s="512"/>
      <c r="AC641" s="513">
        <v>0</v>
      </c>
      <c r="AD641" s="514"/>
      <c r="AE641" s="515"/>
      <c r="AF641" s="695">
        <f t="shared" si="29"/>
        <v>1384448</v>
      </c>
      <c r="AG641" s="510" t="s">
        <v>1073</v>
      </c>
      <c r="AH641" s="510"/>
      <c r="AI641" s="510">
        <v>60</v>
      </c>
      <c r="AJ641" s="510" t="s">
        <v>1324</v>
      </c>
      <c r="AK641" s="510" t="s">
        <v>1129</v>
      </c>
      <c r="AL641" s="516" t="s">
        <v>1325</v>
      </c>
      <c r="AM641" s="510" t="s">
        <v>52</v>
      </c>
      <c r="AN641" s="510" t="s">
        <v>1076</v>
      </c>
      <c r="AO641" s="510"/>
      <c r="AP641" s="515"/>
      <c r="AQ641" s="515" t="s">
        <v>37</v>
      </c>
      <c r="AR641" s="510" t="s">
        <v>1222</v>
      </c>
      <c r="AS641" s="544" t="s">
        <v>1078</v>
      </c>
      <c r="AT641" s="520"/>
      <c r="AU641" s="520"/>
      <c r="AV641" s="509"/>
    </row>
    <row r="642" spans="1:48">
      <c r="A642" s="531"/>
      <c r="B642" s="531"/>
      <c r="C642" s="531"/>
      <c r="D642" s="547" t="s">
        <v>1067</v>
      </c>
      <c r="E642" s="546" t="s">
        <v>1101</v>
      </c>
      <c r="F642" s="547"/>
      <c r="G642" s="552"/>
      <c r="H642" s="547"/>
      <c r="I642" s="547" t="s">
        <v>5116</v>
      </c>
      <c r="J642" s="548"/>
      <c r="K642" s="547" t="s">
        <v>5119</v>
      </c>
      <c r="L642" s="547" t="s">
        <v>1323</v>
      </c>
      <c r="M642" s="548">
        <v>44568</v>
      </c>
      <c r="N642" s="548">
        <v>44815</v>
      </c>
      <c r="O642" s="548"/>
      <c r="P642" s="548"/>
      <c r="Q642" s="548"/>
      <c r="R642" s="548"/>
      <c r="S642" s="552" t="s">
        <v>1118</v>
      </c>
      <c r="T642" s="547">
        <v>60</v>
      </c>
      <c r="U642" s="547"/>
      <c r="V642" s="547" t="s">
        <v>973</v>
      </c>
      <c r="W642" s="547">
        <v>400</v>
      </c>
      <c r="X642" s="549">
        <v>6656</v>
      </c>
      <c r="Y642" s="539">
        <f t="shared" si="27"/>
        <v>2662400</v>
      </c>
      <c r="Z642" s="511">
        <v>0.52</v>
      </c>
      <c r="AA642" s="681">
        <f t="shared" si="28"/>
        <v>1384448</v>
      </c>
      <c r="AB642" s="512"/>
      <c r="AC642" s="513">
        <v>0</v>
      </c>
      <c r="AD642" s="514"/>
      <c r="AE642" s="515"/>
      <c r="AF642" s="695">
        <f t="shared" si="29"/>
        <v>1384448</v>
      </c>
      <c r="AG642" s="510" t="s">
        <v>1073</v>
      </c>
      <c r="AH642" s="510"/>
      <c r="AI642" s="510">
        <v>60</v>
      </c>
      <c r="AJ642" s="510" t="s">
        <v>1324</v>
      </c>
      <c r="AK642" s="510" t="s">
        <v>1129</v>
      </c>
      <c r="AL642" s="516" t="s">
        <v>1325</v>
      </c>
      <c r="AM642" s="510" t="s">
        <v>52</v>
      </c>
      <c r="AN642" s="510" t="s">
        <v>1076</v>
      </c>
      <c r="AO642" s="510"/>
      <c r="AP642" s="515"/>
      <c r="AQ642" s="515" t="s">
        <v>37</v>
      </c>
      <c r="AR642" s="510" t="s">
        <v>1222</v>
      </c>
      <c r="AS642" s="544" t="s">
        <v>1078</v>
      </c>
      <c r="AT642" s="520"/>
      <c r="AU642" s="520"/>
      <c r="AV642" s="509"/>
    </row>
    <row r="643" spans="1:48">
      <c r="A643" s="531"/>
      <c r="B643" s="531"/>
      <c r="C643" s="531"/>
      <c r="D643" s="547" t="s">
        <v>1067</v>
      </c>
      <c r="E643" s="546" t="s">
        <v>1101</v>
      </c>
      <c r="F643" s="547"/>
      <c r="G643" s="552"/>
      <c r="H643" s="547"/>
      <c r="I643" s="547" t="s">
        <v>5116</v>
      </c>
      <c r="J643" s="548"/>
      <c r="K643" s="547" t="s">
        <v>5120</v>
      </c>
      <c r="L643" s="547" t="s">
        <v>1323</v>
      </c>
      <c r="M643" s="548">
        <v>44648</v>
      </c>
      <c r="N643" s="548">
        <v>44743</v>
      </c>
      <c r="O643" s="548"/>
      <c r="P643" s="548"/>
      <c r="Q643" s="548"/>
      <c r="R643" s="548"/>
      <c r="S643" s="552" t="s">
        <v>1118</v>
      </c>
      <c r="T643" s="547">
        <v>60</v>
      </c>
      <c r="U643" s="547"/>
      <c r="V643" s="547" t="s">
        <v>973</v>
      </c>
      <c r="W643" s="547">
        <v>400</v>
      </c>
      <c r="X643" s="549">
        <v>1664</v>
      </c>
      <c r="Y643" s="539">
        <f t="shared" si="27"/>
        <v>665600</v>
      </c>
      <c r="Z643" s="511">
        <v>0.52</v>
      </c>
      <c r="AA643" s="681">
        <f t="shared" si="28"/>
        <v>346112</v>
      </c>
      <c r="AB643" s="512"/>
      <c r="AC643" s="513">
        <v>0</v>
      </c>
      <c r="AD643" s="514"/>
      <c r="AE643" s="515"/>
      <c r="AF643" s="695">
        <f t="shared" si="29"/>
        <v>346112</v>
      </c>
      <c r="AG643" s="510" t="s">
        <v>1073</v>
      </c>
      <c r="AH643" s="510"/>
      <c r="AI643" s="510">
        <v>60</v>
      </c>
      <c r="AJ643" s="510" t="s">
        <v>1324</v>
      </c>
      <c r="AK643" s="510" t="s">
        <v>1129</v>
      </c>
      <c r="AL643" s="516" t="s">
        <v>1325</v>
      </c>
      <c r="AM643" s="510" t="s">
        <v>52</v>
      </c>
      <c r="AN643" s="510" t="s">
        <v>1076</v>
      </c>
      <c r="AO643" s="510"/>
      <c r="AP643" s="515"/>
      <c r="AQ643" s="515" t="s">
        <v>37</v>
      </c>
      <c r="AR643" s="510" t="s">
        <v>1222</v>
      </c>
      <c r="AS643" s="544" t="s">
        <v>1078</v>
      </c>
      <c r="AT643" s="520"/>
      <c r="AU643" s="520"/>
      <c r="AV643" s="509"/>
    </row>
    <row r="644" spans="1:48">
      <c r="A644" s="531"/>
      <c r="B644" s="531"/>
      <c r="C644" s="531"/>
      <c r="D644" s="547" t="s">
        <v>1067</v>
      </c>
      <c r="E644" s="546" t="s">
        <v>1101</v>
      </c>
      <c r="F644" s="547"/>
      <c r="G644" s="552"/>
      <c r="H644" s="547"/>
      <c r="I644" s="547" t="s">
        <v>5116</v>
      </c>
      <c r="J644" s="548"/>
      <c r="K644" s="547" t="s">
        <v>5121</v>
      </c>
      <c r="L644" s="547" t="s">
        <v>1323</v>
      </c>
      <c r="M644" s="548">
        <v>44648</v>
      </c>
      <c r="N644" s="548">
        <v>44774</v>
      </c>
      <c r="O644" s="548"/>
      <c r="P644" s="548"/>
      <c r="Q644" s="548"/>
      <c r="R644" s="548"/>
      <c r="S644" s="552" t="s">
        <v>1118</v>
      </c>
      <c r="T644" s="547">
        <v>60</v>
      </c>
      <c r="U644" s="547"/>
      <c r="V644" s="547" t="s">
        <v>973</v>
      </c>
      <c r="W644" s="547">
        <v>400</v>
      </c>
      <c r="X644" s="549">
        <v>1664</v>
      </c>
      <c r="Y644" s="539">
        <f t="shared" ref="Y644:Y707" si="30">W644*X644</f>
        <v>665600</v>
      </c>
      <c r="Z644" s="511">
        <v>0.52</v>
      </c>
      <c r="AA644" s="681">
        <f t="shared" ref="AA644:AA707" si="31">Y644*Z644</f>
        <v>346112</v>
      </c>
      <c r="AB644" s="512"/>
      <c r="AC644" s="513">
        <v>0</v>
      </c>
      <c r="AD644" s="514"/>
      <c r="AE644" s="515"/>
      <c r="AF644" s="695">
        <f t="shared" ref="AF644:AF707" si="32">AA644+AD644+AE644</f>
        <v>346112</v>
      </c>
      <c r="AG644" s="510" t="s">
        <v>1073</v>
      </c>
      <c r="AH644" s="510"/>
      <c r="AI644" s="510">
        <v>60</v>
      </c>
      <c r="AJ644" s="510" t="s">
        <v>1324</v>
      </c>
      <c r="AK644" s="510" t="s">
        <v>1129</v>
      </c>
      <c r="AL644" s="516" t="s">
        <v>1325</v>
      </c>
      <c r="AM644" s="510" t="s">
        <v>52</v>
      </c>
      <c r="AN644" s="510" t="s">
        <v>1076</v>
      </c>
      <c r="AO644" s="510"/>
      <c r="AP644" s="515"/>
      <c r="AQ644" s="515" t="s">
        <v>37</v>
      </c>
      <c r="AR644" s="510" t="s">
        <v>1222</v>
      </c>
      <c r="AS644" s="544" t="s">
        <v>1078</v>
      </c>
      <c r="AT644" s="520"/>
      <c r="AU644" s="520"/>
      <c r="AV644" s="509"/>
    </row>
    <row r="645" spans="1:48">
      <c r="A645" s="531"/>
      <c r="B645" s="531"/>
      <c r="C645" s="531"/>
      <c r="D645" s="547" t="s">
        <v>1067</v>
      </c>
      <c r="E645" s="546" t="s">
        <v>1101</v>
      </c>
      <c r="F645" s="547"/>
      <c r="G645" s="552"/>
      <c r="H645" s="547"/>
      <c r="I645" s="547" t="s">
        <v>5116</v>
      </c>
      <c r="J645" s="548"/>
      <c r="K645" s="547" t="s">
        <v>5122</v>
      </c>
      <c r="L645" s="547" t="s">
        <v>1323</v>
      </c>
      <c r="M645" s="548">
        <v>44648</v>
      </c>
      <c r="N645" s="548">
        <v>44805</v>
      </c>
      <c r="O645" s="548"/>
      <c r="P645" s="548"/>
      <c r="Q645" s="548"/>
      <c r="R645" s="548"/>
      <c r="S645" s="552" t="s">
        <v>1118</v>
      </c>
      <c r="T645" s="547">
        <v>60</v>
      </c>
      <c r="U645" s="547"/>
      <c r="V645" s="547" t="s">
        <v>973</v>
      </c>
      <c r="W645" s="547">
        <v>400</v>
      </c>
      <c r="X645" s="549">
        <v>1664</v>
      </c>
      <c r="Y645" s="539">
        <f t="shared" si="30"/>
        <v>665600</v>
      </c>
      <c r="Z645" s="511">
        <v>0.52</v>
      </c>
      <c r="AA645" s="681">
        <f t="shared" si="31"/>
        <v>346112</v>
      </c>
      <c r="AB645" s="512"/>
      <c r="AC645" s="513">
        <v>0</v>
      </c>
      <c r="AD645" s="514"/>
      <c r="AE645" s="515"/>
      <c r="AF645" s="695">
        <f t="shared" si="32"/>
        <v>346112</v>
      </c>
      <c r="AG645" s="510" t="s">
        <v>1073</v>
      </c>
      <c r="AH645" s="510"/>
      <c r="AI645" s="510">
        <v>60</v>
      </c>
      <c r="AJ645" s="510" t="s">
        <v>1324</v>
      </c>
      <c r="AK645" s="510" t="s">
        <v>1129</v>
      </c>
      <c r="AL645" s="516" t="s">
        <v>1325</v>
      </c>
      <c r="AM645" s="510" t="s">
        <v>52</v>
      </c>
      <c r="AN645" s="510" t="s">
        <v>1076</v>
      </c>
      <c r="AO645" s="510"/>
      <c r="AP645" s="515"/>
      <c r="AQ645" s="515" t="s">
        <v>37</v>
      </c>
      <c r="AR645" s="510" t="s">
        <v>1222</v>
      </c>
      <c r="AS645" s="544" t="s">
        <v>1078</v>
      </c>
      <c r="AT645" s="520"/>
      <c r="AU645" s="520"/>
      <c r="AV645" s="509"/>
    </row>
    <row r="646" spans="1:48">
      <c r="A646" s="531"/>
      <c r="B646" s="531"/>
      <c r="C646" s="531"/>
      <c r="D646" s="547" t="s">
        <v>1067</v>
      </c>
      <c r="E646" s="546" t="s">
        <v>1101</v>
      </c>
      <c r="F646" s="547"/>
      <c r="G646" s="552"/>
      <c r="H646" s="547"/>
      <c r="I646" s="547" t="s">
        <v>5116</v>
      </c>
      <c r="J646" s="548"/>
      <c r="K646" s="547" t="s">
        <v>5123</v>
      </c>
      <c r="L646" s="547" t="s">
        <v>1323</v>
      </c>
      <c r="M646" s="548">
        <v>44648</v>
      </c>
      <c r="N646" s="548">
        <v>44835</v>
      </c>
      <c r="O646" s="548"/>
      <c r="P646" s="548"/>
      <c r="Q646" s="548"/>
      <c r="R646" s="548"/>
      <c r="S646" s="552" t="s">
        <v>1118</v>
      </c>
      <c r="T646" s="547">
        <v>60</v>
      </c>
      <c r="U646" s="547"/>
      <c r="V646" s="547" t="s">
        <v>973</v>
      </c>
      <c r="W646" s="547">
        <v>400</v>
      </c>
      <c r="X646" s="549">
        <v>1664</v>
      </c>
      <c r="Y646" s="539">
        <f t="shared" si="30"/>
        <v>665600</v>
      </c>
      <c r="Z646" s="511">
        <v>0.52</v>
      </c>
      <c r="AA646" s="681">
        <f t="shared" si="31"/>
        <v>346112</v>
      </c>
      <c r="AB646" s="512"/>
      <c r="AC646" s="513">
        <v>0</v>
      </c>
      <c r="AD646" s="514"/>
      <c r="AE646" s="515"/>
      <c r="AF646" s="695">
        <f t="shared" si="32"/>
        <v>346112</v>
      </c>
      <c r="AG646" s="510" t="s">
        <v>1073</v>
      </c>
      <c r="AH646" s="510"/>
      <c r="AI646" s="510">
        <v>60</v>
      </c>
      <c r="AJ646" s="510" t="s">
        <v>1324</v>
      </c>
      <c r="AK646" s="510" t="s">
        <v>1129</v>
      </c>
      <c r="AL646" s="516" t="s">
        <v>1325</v>
      </c>
      <c r="AM646" s="510" t="s">
        <v>52</v>
      </c>
      <c r="AN646" s="510" t="s">
        <v>1076</v>
      </c>
      <c r="AO646" s="510"/>
      <c r="AP646" s="515"/>
      <c r="AQ646" s="515" t="s">
        <v>37</v>
      </c>
      <c r="AR646" s="510" t="s">
        <v>1222</v>
      </c>
      <c r="AS646" s="544" t="s">
        <v>1078</v>
      </c>
      <c r="AT646" s="520"/>
      <c r="AU646" s="520"/>
      <c r="AV646" s="509"/>
    </row>
    <row r="647" spans="1:48">
      <c r="A647" s="531"/>
      <c r="B647" s="531"/>
      <c r="C647" s="531"/>
      <c r="D647" s="547" t="s">
        <v>1067</v>
      </c>
      <c r="E647" s="546" t="s">
        <v>1101</v>
      </c>
      <c r="F647" s="547"/>
      <c r="G647" s="552"/>
      <c r="H647" s="547"/>
      <c r="I647" s="547" t="s">
        <v>5116</v>
      </c>
      <c r="J647" s="548"/>
      <c r="K647" s="547" t="s">
        <v>5124</v>
      </c>
      <c r="L647" s="547" t="s">
        <v>1323</v>
      </c>
      <c r="M647" s="548">
        <v>44648</v>
      </c>
      <c r="N647" s="548">
        <v>44866</v>
      </c>
      <c r="O647" s="548"/>
      <c r="P647" s="548"/>
      <c r="Q647" s="548"/>
      <c r="R647" s="548"/>
      <c r="S647" s="552" t="s">
        <v>1118</v>
      </c>
      <c r="T647" s="547">
        <v>60</v>
      </c>
      <c r="U647" s="547"/>
      <c r="V647" s="547" t="s">
        <v>973</v>
      </c>
      <c r="W647" s="547">
        <v>400</v>
      </c>
      <c r="X647" s="549">
        <v>1664</v>
      </c>
      <c r="Y647" s="539">
        <f t="shared" si="30"/>
        <v>665600</v>
      </c>
      <c r="Z647" s="511">
        <v>0.52</v>
      </c>
      <c r="AA647" s="681">
        <f t="shared" si="31"/>
        <v>346112</v>
      </c>
      <c r="AB647" s="512"/>
      <c r="AC647" s="513">
        <v>0</v>
      </c>
      <c r="AD647" s="514"/>
      <c r="AE647" s="515"/>
      <c r="AF647" s="695">
        <f t="shared" si="32"/>
        <v>346112</v>
      </c>
      <c r="AG647" s="510" t="s">
        <v>1073</v>
      </c>
      <c r="AH647" s="510"/>
      <c r="AI647" s="510">
        <v>60</v>
      </c>
      <c r="AJ647" s="510" t="s">
        <v>1324</v>
      </c>
      <c r="AK647" s="510" t="s">
        <v>1129</v>
      </c>
      <c r="AL647" s="516" t="s">
        <v>1325</v>
      </c>
      <c r="AM647" s="510" t="s">
        <v>52</v>
      </c>
      <c r="AN647" s="510" t="s">
        <v>1076</v>
      </c>
      <c r="AO647" s="510"/>
      <c r="AP647" s="515"/>
      <c r="AQ647" s="515" t="s">
        <v>37</v>
      </c>
      <c r="AR647" s="510" t="s">
        <v>1222</v>
      </c>
      <c r="AS647" s="544" t="s">
        <v>1078</v>
      </c>
      <c r="AT647" s="520"/>
      <c r="AU647" s="520"/>
      <c r="AV647" s="509"/>
    </row>
    <row r="648" spans="1:48">
      <c r="A648" s="531"/>
      <c r="B648" s="531"/>
      <c r="C648" s="531"/>
      <c r="D648" s="547" t="s">
        <v>1067</v>
      </c>
      <c r="E648" s="546" t="s">
        <v>1101</v>
      </c>
      <c r="F648" s="547"/>
      <c r="G648" s="552"/>
      <c r="H648" s="547"/>
      <c r="I648" s="547" t="s">
        <v>5116</v>
      </c>
      <c r="J648" s="548"/>
      <c r="K648" s="547" t="s">
        <v>5125</v>
      </c>
      <c r="L648" s="547" t="s">
        <v>1225</v>
      </c>
      <c r="M648" s="548">
        <v>44551</v>
      </c>
      <c r="N648" s="548">
        <v>44607</v>
      </c>
      <c r="O648" s="548"/>
      <c r="P648" s="548"/>
      <c r="Q648" s="548"/>
      <c r="R648" s="548"/>
      <c r="S648" s="552" t="s">
        <v>1118</v>
      </c>
      <c r="T648" s="547">
        <v>60</v>
      </c>
      <c r="U648" s="547"/>
      <c r="V648" s="547" t="s">
        <v>973</v>
      </c>
      <c r="W648" s="547">
        <v>400</v>
      </c>
      <c r="X648" s="549">
        <v>768</v>
      </c>
      <c r="Y648" s="539">
        <f t="shared" si="30"/>
        <v>307200</v>
      </c>
      <c r="Z648" s="511">
        <v>0.52</v>
      </c>
      <c r="AA648" s="681">
        <f t="shared" si="31"/>
        <v>159744</v>
      </c>
      <c r="AB648" s="512"/>
      <c r="AC648" s="513">
        <v>0</v>
      </c>
      <c r="AD648" s="514"/>
      <c r="AE648" s="515"/>
      <c r="AF648" s="695">
        <f t="shared" si="32"/>
        <v>159744</v>
      </c>
      <c r="AG648" s="510" t="s">
        <v>1073</v>
      </c>
      <c r="AH648" s="510">
        <v>0</v>
      </c>
      <c r="AI648" s="510">
        <v>60</v>
      </c>
      <c r="AJ648" s="510" t="s">
        <v>1226</v>
      </c>
      <c r="AK648" s="510" t="s">
        <v>1227</v>
      </c>
      <c r="AL648" s="516">
        <v>43125</v>
      </c>
      <c r="AM648" s="510" t="s">
        <v>52</v>
      </c>
      <c r="AN648" s="510" t="s">
        <v>1076</v>
      </c>
      <c r="AO648" s="510"/>
      <c r="AP648" s="515"/>
      <c r="AQ648" s="515" t="s">
        <v>1090</v>
      </c>
      <c r="AR648" s="510" t="s">
        <v>1222</v>
      </c>
      <c r="AS648" s="544" t="s">
        <v>1077</v>
      </c>
      <c r="AT648" s="520" t="s">
        <v>1091</v>
      </c>
      <c r="AU648" s="520" t="s">
        <v>1078</v>
      </c>
      <c r="AV648" s="509"/>
    </row>
    <row r="649" spans="1:48">
      <c r="A649" s="531"/>
      <c r="B649" s="531"/>
      <c r="C649" s="531"/>
      <c r="D649" s="547" t="s">
        <v>1067</v>
      </c>
      <c r="E649" s="546" t="s">
        <v>1376</v>
      </c>
      <c r="F649" s="547"/>
      <c r="G649" s="552"/>
      <c r="H649" s="547"/>
      <c r="I649" s="547" t="s">
        <v>1699</v>
      </c>
      <c r="J649" s="548"/>
      <c r="K649" s="547" t="s">
        <v>5126</v>
      </c>
      <c r="L649" s="547" t="s">
        <v>1283</v>
      </c>
      <c r="M649" s="548">
        <v>44543</v>
      </c>
      <c r="N649" s="548">
        <v>44652</v>
      </c>
      <c r="O649" s="548"/>
      <c r="P649" s="548"/>
      <c r="Q649" s="548"/>
      <c r="R649" s="548"/>
      <c r="S649" s="552" t="s">
        <v>1118</v>
      </c>
      <c r="T649" s="547">
        <v>60</v>
      </c>
      <c r="U649" s="547"/>
      <c r="V649" s="547" t="s">
        <v>973</v>
      </c>
      <c r="W649" s="547">
        <v>400</v>
      </c>
      <c r="X649" s="549">
        <v>4608</v>
      </c>
      <c r="Y649" s="539">
        <f t="shared" si="30"/>
        <v>1843200</v>
      </c>
      <c r="Z649" s="511">
        <v>0.45500000000000002</v>
      </c>
      <c r="AA649" s="681">
        <f t="shared" si="31"/>
        <v>838656</v>
      </c>
      <c r="AB649" s="512"/>
      <c r="AC649" s="513">
        <v>0</v>
      </c>
      <c r="AD649" s="514"/>
      <c r="AE649" s="515"/>
      <c r="AF649" s="695">
        <f t="shared" si="32"/>
        <v>838656</v>
      </c>
      <c r="AG649" s="510" t="s">
        <v>1073</v>
      </c>
      <c r="AH649" s="510"/>
      <c r="AI649" s="510">
        <v>60</v>
      </c>
      <c r="AJ649" s="510" t="s">
        <v>1284</v>
      </c>
      <c r="AK649" s="510" t="s">
        <v>1285</v>
      </c>
      <c r="AL649" s="516" t="s">
        <v>1286</v>
      </c>
      <c r="AM649" s="510" t="s">
        <v>52</v>
      </c>
      <c r="AN649" s="510" t="s">
        <v>1076</v>
      </c>
      <c r="AO649" s="510"/>
      <c r="AP649" s="515"/>
      <c r="AQ649" s="515"/>
      <c r="AR649" s="510" t="s">
        <v>1222</v>
      </c>
      <c r="AS649" s="544"/>
      <c r="AT649" s="520"/>
      <c r="AU649" s="520"/>
      <c r="AV649" s="509"/>
    </row>
    <row r="650" spans="1:48">
      <c r="A650" s="531"/>
      <c r="B650" s="531"/>
      <c r="C650" s="531"/>
      <c r="D650" s="547" t="s">
        <v>1067</v>
      </c>
      <c r="E650" s="546" t="s">
        <v>1376</v>
      </c>
      <c r="F650" s="547"/>
      <c r="G650" s="552"/>
      <c r="H650" s="547"/>
      <c r="I650" s="547" t="s">
        <v>1699</v>
      </c>
      <c r="J650" s="548"/>
      <c r="K650" s="547" t="s">
        <v>5127</v>
      </c>
      <c r="L650" s="547" t="s">
        <v>1283</v>
      </c>
      <c r="M650" s="548">
        <v>44543</v>
      </c>
      <c r="N650" s="548">
        <v>44682</v>
      </c>
      <c r="O650" s="548"/>
      <c r="P650" s="548"/>
      <c r="Q650" s="548"/>
      <c r="R650" s="548"/>
      <c r="S650" s="552" t="s">
        <v>1118</v>
      </c>
      <c r="T650" s="547">
        <v>60</v>
      </c>
      <c r="U650" s="547"/>
      <c r="V650" s="547" t="s">
        <v>973</v>
      </c>
      <c r="W650" s="547">
        <v>400</v>
      </c>
      <c r="X650" s="549">
        <v>2304</v>
      </c>
      <c r="Y650" s="539">
        <f t="shared" si="30"/>
        <v>921600</v>
      </c>
      <c r="Z650" s="511">
        <v>0.45500000000000002</v>
      </c>
      <c r="AA650" s="681">
        <f t="shared" si="31"/>
        <v>419328</v>
      </c>
      <c r="AB650" s="512"/>
      <c r="AC650" s="513">
        <v>0</v>
      </c>
      <c r="AD650" s="514"/>
      <c r="AE650" s="515"/>
      <c r="AF650" s="695">
        <f t="shared" si="32"/>
        <v>419328</v>
      </c>
      <c r="AG650" s="510" t="s">
        <v>1073</v>
      </c>
      <c r="AH650" s="510"/>
      <c r="AI650" s="510">
        <v>60</v>
      </c>
      <c r="AJ650" s="510" t="s">
        <v>1284</v>
      </c>
      <c r="AK650" s="510" t="s">
        <v>1285</v>
      </c>
      <c r="AL650" s="516" t="s">
        <v>1286</v>
      </c>
      <c r="AM650" s="510" t="s">
        <v>52</v>
      </c>
      <c r="AN650" s="510" t="s">
        <v>1076</v>
      </c>
      <c r="AO650" s="510"/>
      <c r="AP650" s="515"/>
      <c r="AQ650" s="515"/>
      <c r="AR650" s="510" t="s">
        <v>1222</v>
      </c>
      <c r="AS650" s="544"/>
      <c r="AT650" s="520"/>
      <c r="AU650" s="520"/>
      <c r="AV650" s="509"/>
    </row>
    <row r="651" spans="1:48">
      <c r="A651" s="531"/>
      <c r="B651" s="531"/>
      <c r="C651" s="531"/>
      <c r="D651" s="547" t="s">
        <v>1067</v>
      </c>
      <c r="E651" s="546" t="s">
        <v>1376</v>
      </c>
      <c r="F651" s="547"/>
      <c r="G651" s="552"/>
      <c r="H651" s="547"/>
      <c r="I651" s="547" t="s">
        <v>1699</v>
      </c>
      <c r="J651" s="548"/>
      <c r="K651" s="547" t="s">
        <v>5128</v>
      </c>
      <c r="L651" s="547" t="s">
        <v>1283</v>
      </c>
      <c r="M651" s="548">
        <v>44543</v>
      </c>
      <c r="N651" s="548">
        <v>44713</v>
      </c>
      <c r="O651" s="548"/>
      <c r="P651" s="548"/>
      <c r="Q651" s="548"/>
      <c r="R651" s="548"/>
      <c r="S651" s="552" t="s">
        <v>1118</v>
      </c>
      <c r="T651" s="547">
        <v>60</v>
      </c>
      <c r="U651" s="547"/>
      <c r="V651" s="547" t="s">
        <v>973</v>
      </c>
      <c r="W651" s="547">
        <v>400</v>
      </c>
      <c r="X651" s="549">
        <v>3008</v>
      </c>
      <c r="Y651" s="539">
        <f t="shared" si="30"/>
        <v>1203200</v>
      </c>
      <c r="Z651" s="511">
        <v>0.45500000000000002</v>
      </c>
      <c r="AA651" s="681">
        <f t="shared" si="31"/>
        <v>547456</v>
      </c>
      <c r="AB651" s="512"/>
      <c r="AC651" s="513">
        <v>0</v>
      </c>
      <c r="AD651" s="514"/>
      <c r="AE651" s="515"/>
      <c r="AF651" s="695">
        <f t="shared" si="32"/>
        <v>547456</v>
      </c>
      <c r="AG651" s="510" t="s">
        <v>1073</v>
      </c>
      <c r="AH651" s="510"/>
      <c r="AI651" s="510">
        <v>60</v>
      </c>
      <c r="AJ651" s="510" t="s">
        <v>1284</v>
      </c>
      <c r="AK651" s="510" t="s">
        <v>1285</v>
      </c>
      <c r="AL651" s="516" t="s">
        <v>1286</v>
      </c>
      <c r="AM651" s="510" t="s">
        <v>52</v>
      </c>
      <c r="AN651" s="510" t="s">
        <v>1076</v>
      </c>
      <c r="AO651" s="510"/>
      <c r="AP651" s="515"/>
      <c r="AQ651" s="515"/>
      <c r="AR651" s="510" t="s">
        <v>1222</v>
      </c>
      <c r="AS651" s="544"/>
      <c r="AT651" s="520"/>
      <c r="AU651" s="520"/>
      <c r="AV651" s="509"/>
    </row>
    <row r="652" spans="1:48">
      <c r="A652" s="531"/>
      <c r="B652" s="531"/>
      <c r="C652" s="531"/>
      <c r="D652" s="547" t="s">
        <v>1067</v>
      </c>
      <c r="E652" s="546" t="s">
        <v>1101</v>
      </c>
      <c r="F652" s="547"/>
      <c r="G652" s="552">
        <v>2022</v>
      </c>
      <c r="H652" s="547">
        <v>5</v>
      </c>
      <c r="I652" s="547"/>
      <c r="J652" s="548"/>
      <c r="K652" s="547" t="s">
        <v>5129</v>
      </c>
      <c r="L652" s="547" t="s">
        <v>1219</v>
      </c>
      <c r="M652" s="548">
        <v>44550</v>
      </c>
      <c r="N652" s="548">
        <v>44652</v>
      </c>
      <c r="O652" s="548"/>
      <c r="P652" s="548" t="s">
        <v>1267</v>
      </c>
      <c r="Q652" s="548"/>
      <c r="R652" s="548"/>
      <c r="S652" s="552" t="s">
        <v>1118</v>
      </c>
      <c r="T652" s="547">
        <v>60</v>
      </c>
      <c r="U652" s="547"/>
      <c r="V652" s="547" t="s">
        <v>973</v>
      </c>
      <c r="W652" s="547">
        <v>400</v>
      </c>
      <c r="X652" s="549">
        <v>1536</v>
      </c>
      <c r="Y652" s="539">
        <f t="shared" si="30"/>
        <v>614400</v>
      </c>
      <c r="Z652" s="511">
        <v>0.52</v>
      </c>
      <c r="AA652" s="681">
        <f t="shared" si="31"/>
        <v>319488</v>
      </c>
      <c r="AB652" s="512"/>
      <c r="AC652" s="513">
        <v>0</v>
      </c>
      <c r="AD652" s="514"/>
      <c r="AE652" s="515"/>
      <c r="AF652" s="695">
        <f t="shared" si="32"/>
        <v>319488</v>
      </c>
      <c r="AG652" s="510" t="s">
        <v>1073</v>
      </c>
      <c r="AH652" s="510"/>
      <c r="AI652" s="510">
        <v>60</v>
      </c>
      <c r="AJ652" s="510" t="s">
        <v>1213</v>
      </c>
      <c r="AK652" s="510" t="s">
        <v>1214</v>
      </c>
      <c r="AL652" s="516">
        <v>52404</v>
      </c>
      <c r="AM652" s="510" t="s">
        <v>52</v>
      </c>
      <c r="AN652" s="510" t="s">
        <v>1076</v>
      </c>
      <c r="AO652" s="510"/>
      <c r="AP652" s="515"/>
      <c r="AQ652" s="515"/>
      <c r="AR652" s="510" t="s">
        <v>1222</v>
      </c>
      <c r="AS652" s="544"/>
      <c r="AT652" s="520"/>
      <c r="AU652" s="520"/>
      <c r="AV652" s="509"/>
    </row>
    <row r="653" spans="1:48">
      <c r="A653" s="531"/>
      <c r="B653" s="531"/>
      <c r="C653" s="531"/>
      <c r="D653" s="547" t="s">
        <v>1067</v>
      </c>
      <c r="E653" s="546" t="s">
        <v>1101</v>
      </c>
      <c r="F653" s="547"/>
      <c r="G653" s="552">
        <v>2022</v>
      </c>
      <c r="H653" s="547">
        <v>6</v>
      </c>
      <c r="I653" s="547"/>
      <c r="J653" s="548"/>
      <c r="K653" s="547" t="s">
        <v>5129</v>
      </c>
      <c r="L653" s="547" t="s">
        <v>1219</v>
      </c>
      <c r="M653" s="548">
        <v>44550</v>
      </c>
      <c r="N653" s="548">
        <v>44652</v>
      </c>
      <c r="O653" s="548"/>
      <c r="P653" s="548" t="s">
        <v>1267</v>
      </c>
      <c r="Q653" s="548"/>
      <c r="R653" s="548"/>
      <c r="S653" s="552" t="s">
        <v>1118</v>
      </c>
      <c r="T653" s="547">
        <v>60</v>
      </c>
      <c r="U653" s="547"/>
      <c r="V653" s="547" t="s">
        <v>973</v>
      </c>
      <c r="W653" s="547">
        <v>400</v>
      </c>
      <c r="X653" s="549">
        <v>1536</v>
      </c>
      <c r="Y653" s="539">
        <f t="shared" si="30"/>
        <v>614400</v>
      </c>
      <c r="Z653" s="511">
        <v>0.52</v>
      </c>
      <c r="AA653" s="681">
        <f t="shared" si="31"/>
        <v>319488</v>
      </c>
      <c r="AB653" s="512"/>
      <c r="AC653" s="513">
        <v>0</v>
      </c>
      <c r="AD653" s="514"/>
      <c r="AE653" s="515"/>
      <c r="AF653" s="695">
        <f t="shared" si="32"/>
        <v>319488</v>
      </c>
      <c r="AG653" s="510" t="s">
        <v>1073</v>
      </c>
      <c r="AH653" s="510"/>
      <c r="AI653" s="510">
        <v>60</v>
      </c>
      <c r="AJ653" s="510" t="s">
        <v>1213</v>
      </c>
      <c r="AK653" s="510" t="s">
        <v>1214</v>
      </c>
      <c r="AL653" s="516">
        <v>52404</v>
      </c>
      <c r="AM653" s="510" t="s">
        <v>52</v>
      </c>
      <c r="AN653" s="510" t="s">
        <v>1076</v>
      </c>
      <c r="AO653" s="510"/>
      <c r="AP653" s="515"/>
      <c r="AQ653" s="515"/>
      <c r="AR653" s="510" t="s">
        <v>1222</v>
      </c>
      <c r="AS653" s="544"/>
      <c r="AT653" s="520"/>
      <c r="AU653" s="520"/>
      <c r="AV653" s="509"/>
    </row>
    <row r="654" spans="1:48">
      <c r="A654" s="531"/>
      <c r="B654" s="531"/>
      <c r="C654" s="531"/>
      <c r="D654" s="547" t="s">
        <v>1067</v>
      </c>
      <c r="E654" s="546" t="s">
        <v>1101</v>
      </c>
      <c r="F654" s="547"/>
      <c r="G654" s="552">
        <v>2022</v>
      </c>
      <c r="H654" s="547">
        <v>7</v>
      </c>
      <c r="I654" s="547" t="s">
        <v>1699</v>
      </c>
      <c r="J654" s="548"/>
      <c r="K654" s="547" t="s">
        <v>5129</v>
      </c>
      <c r="L654" s="547" t="s">
        <v>1219</v>
      </c>
      <c r="M654" s="548">
        <v>44550</v>
      </c>
      <c r="N654" s="548">
        <v>44652</v>
      </c>
      <c r="O654" s="548"/>
      <c r="P654" s="548"/>
      <c r="Q654" s="548"/>
      <c r="R654" s="548"/>
      <c r="S654" s="552" t="s">
        <v>1118</v>
      </c>
      <c r="T654" s="547">
        <v>60</v>
      </c>
      <c r="U654" s="547"/>
      <c r="V654" s="547" t="s">
        <v>973</v>
      </c>
      <c r="W654" s="547">
        <v>400</v>
      </c>
      <c r="X654" s="549">
        <v>1536</v>
      </c>
      <c r="Y654" s="539">
        <f t="shared" si="30"/>
        <v>614400</v>
      </c>
      <c r="Z654" s="511">
        <v>0.52</v>
      </c>
      <c r="AA654" s="681">
        <f t="shared" si="31"/>
        <v>319488</v>
      </c>
      <c r="AB654" s="512"/>
      <c r="AC654" s="513">
        <v>0</v>
      </c>
      <c r="AD654" s="514"/>
      <c r="AE654" s="515"/>
      <c r="AF654" s="695">
        <f t="shared" si="32"/>
        <v>319488</v>
      </c>
      <c r="AG654" s="510" t="s">
        <v>1073</v>
      </c>
      <c r="AH654" s="510"/>
      <c r="AI654" s="510">
        <v>60</v>
      </c>
      <c r="AJ654" s="510" t="s">
        <v>1213</v>
      </c>
      <c r="AK654" s="510" t="s">
        <v>1214</v>
      </c>
      <c r="AL654" s="516">
        <v>52404</v>
      </c>
      <c r="AM654" s="510" t="s">
        <v>52</v>
      </c>
      <c r="AN654" s="510" t="s">
        <v>1076</v>
      </c>
      <c r="AO654" s="510"/>
      <c r="AP654" s="515"/>
      <c r="AQ654" s="515"/>
      <c r="AR654" s="510" t="s">
        <v>1222</v>
      </c>
      <c r="AS654" s="544"/>
      <c r="AT654" s="520"/>
      <c r="AU654" s="520"/>
    </row>
    <row r="655" spans="1:48">
      <c r="A655" s="531"/>
      <c r="B655" s="531"/>
      <c r="C655" s="531"/>
      <c r="D655" s="547" t="s">
        <v>1067</v>
      </c>
      <c r="E655" s="546" t="s">
        <v>5130</v>
      </c>
      <c r="F655" s="547"/>
      <c r="G655" s="552"/>
      <c r="H655" s="547"/>
      <c r="I655" s="547" t="s">
        <v>1699</v>
      </c>
      <c r="J655" s="548"/>
      <c r="K655" s="547" t="s">
        <v>5131</v>
      </c>
      <c r="L655" s="547" t="s">
        <v>1283</v>
      </c>
      <c r="M655" s="548" t="s">
        <v>5132</v>
      </c>
      <c r="N655" s="548">
        <v>44562</v>
      </c>
      <c r="O655" s="548"/>
      <c r="P655" s="548"/>
      <c r="Q655" s="548"/>
      <c r="R655" s="548"/>
      <c r="S655" s="552" t="s">
        <v>1118</v>
      </c>
      <c r="T655" s="547">
        <v>60</v>
      </c>
      <c r="U655" s="547"/>
      <c r="V655" s="547" t="s">
        <v>973</v>
      </c>
      <c r="W655" s="547">
        <v>400</v>
      </c>
      <c r="X655" s="549">
        <v>2304</v>
      </c>
      <c r="Y655" s="539">
        <f t="shared" si="30"/>
        <v>921600</v>
      </c>
      <c r="Z655" s="511">
        <v>0.52</v>
      </c>
      <c r="AA655" s="681">
        <f t="shared" si="31"/>
        <v>479232</v>
      </c>
      <c r="AB655" s="512"/>
      <c r="AC655" s="513">
        <v>0</v>
      </c>
      <c r="AD655" s="514"/>
      <c r="AE655" s="515"/>
      <c r="AF655" s="695">
        <f t="shared" si="32"/>
        <v>479232</v>
      </c>
      <c r="AG655" s="510" t="s">
        <v>1073</v>
      </c>
      <c r="AH655" s="510"/>
      <c r="AI655" s="510">
        <v>60</v>
      </c>
      <c r="AJ655" s="510" t="s">
        <v>1284</v>
      </c>
      <c r="AK655" s="510" t="s">
        <v>1285</v>
      </c>
      <c r="AL655" s="516" t="s">
        <v>1286</v>
      </c>
      <c r="AM655" s="510" t="s">
        <v>52</v>
      </c>
      <c r="AN655" s="510" t="s">
        <v>1076</v>
      </c>
      <c r="AO655" s="510"/>
      <c r="AP655" s="515"/>
      <c r="AQ655" s="515"/>
      <c r="AR655" s="510" t="s">
        <v>1700</v>
      </c>
      <c r="AS655" s="544"/>
      <c r="AT655" s="520"/>
      <c r="AU655" s="520"/>
    </row>
    <row r="656" spans="1:48">
      <c r="A656" s="531"/>
      <c r="B656" s="531"/>
      <c r="C656" s="531"/>
      <c r="D656" s="543" t="s">
        <v>1067</v>
      </c>
      <c r="E656" s="556" t="s">
        <v>5130</v>
      </c>
      <c r="F656" s="547"/>
      <c r="G656" s="547"/>
      <c r="H656" s="547"/>
      <c r="I656" s="547" t="s">
        <v>1699</v>
      </c>
      <c r="J656" s="548"/>
      <c r="K656" s="547" t="s">
        <v>5131</v>
      </c>
      <c r="L656" s="547" t="s">
        <v>1283</v>
      </c>
      <c r="M656" s="548" t="s">
        <v>5132</v>
      </c>
      <c r="N656" s="548">
        <v>44593</v>
      </c>
      <c r="O656" s="548"/>
      <c r="P656" s="548"/>
      <c r="Q656" s="548"/>
      <c r="R656" s="548"/>
      <c r="S656" s="547" t="s">
        <v>1118</v>
      </c>
      <c r="T656" s="547">
        <v>60</v>
      </c>
      <c r="U656" s="547"/>
      <c r="V656" s="547" t="s">
        <v>973</v>
      </c>
      <c r="W656" s="547">
        <v>400</v>
      </c>
      <c r="X656" s="550">
        <v>2304</v>
      </c>
      <c r="Y656" s="539">
        <f t="shared" si="30"/>
        <v>921600</v>
      </c>
      <c r="Z656" s="511">
        <v>0.52</v>
      </c>
      <c r="AA656" s="681">
        <f t="shared" si="31"/>
        <v>479232</v>
      </c>
      <c r="AB656" s="521"/>
      <c r="AC656" s="513">
        <v>0</v>
      </c>
      <c r="AD656" s="510"/>
      <c r="AE656" s="515"/>
      <c r="AF656" s="695">
        <f t="shared" si="32"/>
        <v>479232</v>
      </c>
      <c r="AG656" s="510" t="s">
        <v>1073</v>
      </c>
      <c r="AH656" s="522"/>
      <c r="AI656" s="510">
        <v>60</v>
      </c>
      <c r="AJ656" s="510" t="s">
        <v>1284</v>
      </c>
      <c r="AK656" s="510" t="s">
        <v>1285</v>
      </c>
      <c r="AL656" s="516" t="s">
        <v>1286</v>
      </c>
      <c r="AM656" s="510" t="s">
        <v>52</v>
      </c>
      <c r="AN656" s="510" t="s">
        <v>1076</v>
      </c>
      <c r="AO656" s="510"/>
      <c r="AP656" s="510"/>
      <c r="AQ656" s="510"/>
      <c r="AR656" s="510" t="s">
        <v>1700</v>
      </c>
      <c r="AS656" s="545"/>
      <c r="AT656" s="523"/>
      <c r="AU656" s="523"/>
    </row>
    <row r="657" spans="1:47">
      <c r="A657" s="531"/>
      <c r="B657" s="531"/>
      <c r="C657" s="531"/>
      <c r="D657" s="543" t="s">
        <v>1067</v>
      </c>
      <c r="E657" s="556" t="s">
        <v>5130</v>
      </c>
      <c r="F657" s="547"/>
      <c r="G657" s="547"/>
      <c r="H657" s="547"/>
      <c r="I657" s="547" t="s">
        <v>1699</v>
      </c>
      <c r="J657" s="548"/>
      <c r="K657" s="547" t="s">
        <v>5131</v>
      </c>
      <c r="L657" s="547" t="s">
        <v>1283</v>
      </c>
      <c r="M657" s="548" t="s">
        <v>5132</v>
      </c>
      <c r="N657" s="548">
        <v>44621</v>
      </c>
      <c r="O657" s="548"/>
      <c r="P657" s="548"/>
      <c r="Q657" s="548"/>
      <c r="R657" s="548"/>
      <c r="S657" s="547" t="s">
        <v>1118</v>
      </c>
      <c r="T657" s="547">
        <v>60</v>
      </c>
      <c r="U657" s="547"/>
      <c r="V657" s="547" t="s">
        <v>973</v>
      </c>
      <c r="W657" s="547">
        <v>400</v>
      </c>
      <c r="X657" s="550">
        <v>2304</v>
      </c>
      <c r="Y657" s="539">
        <f t="shared" si="30"/>
        <v>921600</v>
      </c>
      <c r="Z657" s="511">
        <v>0.52</v>
      </c>
      <c r="AA657" s="681">
        <f t="shared" si="31"/>
        <v>479232</v>
      </c>
      <c r="AB657" s="521"/>
      <c r="AC657" s="513">
        <v>0</v>
      </c>
      <c r="AD657" s="510"/>
      <c r="AE657" s="515"/>
      <c r="AF657" s="695">
        <f t="shared" si="32"/>
        <v>479232</v>
      </c>
      <c r="AG657" s="510" t="s">
        <v>1073</v>
      </c>
      <c r="AH657" s="522"/>
      <c r="AI657" s="510">
        <v>60</v>
      </c>
      <c r="AJ657" s="510" t="s">
        <v>1284</v>
      </c>
      <c r="AK657" s="510" t="s">
        <v>1285</v>
      </c>
      <c r="AL657" s="516" t="s">
        <v>1286</v>
      </c>
      <c r="AM657" s="510" t="s">
        <v>52</v>
      </c>
      <c r="AN657" s="510" t="s">
        <v>1076</v>
      </c>
      <c r="AO657" s="510"/>
      <c r="AP657" s="510"/>
      <c r="AQ657" s="510"/>
      <c r="AR657" s="510" t="s">
        <v>1700</v>
      </c>
      <c r="AS657" s="545"/>
      <c r="AT657" s="523"/>
      <c r="AU657" s="523"/>
    </row>
    <row r="658" spans="1:47">
      <c r="A658" s="531"/>
      <c r="B658" s="531"/>
      <c r="C658" s="531"/>
      <c r="D658" s="543" t="s">
        <v>1067</v>
      </c>
      <c r="E658" s="556" t="s">
        <v>1101</v>
      </c>
      <c r="F658" s="547"/>
      <c r="G658" s="547"/>
      <c r="H658" s="547"/>
      <c r="I658" s="547" t="s">
        <v>1699</v>
      </c>
      <c r="J658" s="548"/>
      <c r="K658" s="547" t="s">
        <v>5133</v>
      </c>
      <c r="L658" s="547" t="s">
        <v>1283</v>
      </c>
      <c r="M658" s="548">
        <v>44659</v>
      </c>
      <c r="N658" s="548">
        <v>44743</v>
      </c>
      <c r="O658" s="548"/>
      <c r="P658" s="548"/>
      <c r="Q658" s="548"/>
      <c r="R658" s="548"/>
      <c r="S658" s="547" t="s">
        <v>1118</v>
      </c>
      <c r="T658" s="547">
        <v>60</v>
      </c>
      <c r="U658" s="547"/>
      <c r="V658" s="547" t="s">
        <v>986</v>
      </c>
      <c r="W658" s="547">
        <v>365</v>
      </c>
      <c r="X658" s="550">
        <v>4160</v>
      </c>
      <c r="Y658" s="539">
        <f t="shared" si="30"/>
        <v>1518400</v>
      </c>
      <c r="Z658" s="511">
        <v>0.53</v>
      </c>
      <c r="AA658" s="681">
        <f t="shared" si="31"/>
        <v>804752</v>
      </c>
      <c r="AB658" s="521"/>
      <c r="AC658" s="513">
        <v>0</v>
      </c>
      <c r="AD658" s="510"/>
      <c r="AE658" s="515"/>
      <c r="AF658" s="695">
        <f t="shared" si="32"/>
        <v>804752</v>
      </c>
      <c r="AG658" s="510" t="s">
        <v>1073</v>
      </c>
      <c r="AH658" s="522"/>
      <c r="AI658" s="510">
        <v>60</v>
      </c>
      <c r="AJ658" s="510" t="s">
        <v>1284</v>
      </c>
      <c r="AK658" s="510" t="s">
        <v>1285</v>
      </c>
      <c r="AL658" s="516" t="s">
        <v>1286</v>
      </c>
      <c r="AM658" s="510" t="s">
        <v>52</v>
      </c>
      <c r="AN658" s="510" t="s">
        <v>1076</v>
      </c>
      <c r="AO658" s="510"/>
      <c r="AP658" s="510"/>
      <c r="AQ658" s="510"/>
      <c r="AR658" s="510" t="s">
        <v>1700</v>
      </c>
      <c r="AS658" s="545"/>
      <c r="AT658" s="523"/>
      <c r="AU658" s="523"/>
    </row>
    <row r="659" spans="1:47">
      <c r="A659" s="531"/>
      <c r="B659" s="531"/>
      <c r="C659" s="531"/>
      <c r="D659" s="543" t="s">
        <v>1067</v>
      </c>
      <c r="E659" s="556" t="s">
        <v>1101</v>
      </c>
      <c r="F659" s="547"/>
      <c r="G659" s="547"/>
      <c r="H659" s="547"/>
      <c r="I659" s="547" t="s">
        <v>1699</v>
      </c>
      <c r="J659" s="548"/>
      <c r="K659" s="547" t="s">
        <v>5134</v>
      </c>
      <c r="L659" s="547" t="s">
        <v>1283</v>
      </c>
      <c r="M659" s="548">
        <v>44659</v>
      </c>
      <c r="N659" s="548">
        <v>44774</v>
      </c>
      <c r="O659" s="548"/>
      <c r="P659" s="548"/>
      <c r="Q659" s="548"/>
      <c r="R659" s="548"/>
      <c r="S659" s="547" t="s">
        <v>1118</v>
      </c>
      <c r="T659" s="547">
        <v>60</v>
      </c>
      <c r="U659" s="547"/>
      <c r="V659" s="547" t="s">
        <v>986</v>
      </c>
      <c r="W659" s="547">
        <v>365</v>
      </c>
      <c r="X659" s="550">
        <v>4160</v>
      </c>
      <c r="Y659" s="539">
        <f t="shared" si="30"/>
        <v>1518400</v>
      </c>
      <c r="Z659" s="511">
        <v>0.53</v>
      </c>
      <c r="AA659" s="681">
        <f t="shared" si="31"/>
        <v>804752</v>
      </c>
      <c r="AB659" s="521"/>
      <c r="AC659" s="513">
        <v>0</v>
      </c>
      <c r="AD659" s="510"/>
      <c r="AE659" s="515"/>
      <c r="AF659" s="695">
        <f t="shared" si="32"/>
        <v>804752</v>
      </c>
      <c r="AG659" s="510" t="s">
        <v>1073</v>
      </c>
      <c r="AH659" s="522"/>
      <c r="AI659" s="510">
        <v>60</v>
      </c>
      <c r="AJ659" s="510" t="s">
        <v>1284</v>
      </c>
      <c r="AK659" s="510" t="s">
        <v>1285</v>
      </c>
      <c r="AL659" s="516" t="s">
        <v>1286</v>
      </c>
      <c r="AM659" s="510" t="s">
        <v>52</v>
      </c>
      <c r="AN659" s="510" t="s">
        <v>1076</v>
      </c>
      <c r="AO659" s="510"/>
      <c r="AP659" s="510"/>
      <c r="AQ659" s="510"/>
      <c r="AR659" s="510" t="s">
        <v>1700</v>
      </c>
      <c r="AS659" s="545"/>
      <c r="AT659" s="523"/>
      <c r="AU659" s="523"/>
    </row>
    <row r="660" spans="1:47">
      <c r="A660" s="531"/>
      <c r="B660" s="531"/>
      <c r="C660" s="531"/>
      <c r="D660" s="543" t="s">
        <v>1067</v>
      </c>
      <c r="E660" s="556" t="s">
        <v>1101</v>
      </c>
      <c r="F660" s="547"/>
      <c r="G660" s="547"/>
      <c r="H660" s="547"/>
      <c r="I660" s="547" t="s">
        <v>1699</v>
      </c>
      <c r="J660" s="548"/>
      <c r="K660" s="547" t="s">
        <v>5135</v>
      </c>
      <c r="L660" s="547" t="s">
        <v>1283</v>
      </c>
      <c r="M660" s="548">
        <v>44659</v>
      </c>
      <c r="N660" s="548">
        <v>44805</v>
      </c>
      <c r="O660" s="548"/>
      <c r="P660" s="548"/>
      <c r="Q660" s="548"/>
      <c r="R660" s="548"/>
      <c r="S660" s="547" t="s">
        <v>1118</v>
      </c>
      <c r="T660" s="547">
        <v>60</v>
      </c>
      <c r="U660" s="547"/>
      <c r="V660" s="547" t="s">
        <v>986</v>
      </c>
      <c r="W660" s="547">
        <v>365</v>
      </c>
      <c r="X660" s="550">
        <v>4160</v>
      </c>
      <c r="Y660" s="539">
        <f t="shared" si="30"/>
        <v>1518400</v>
      </c>
      <c r="Z660" s="511">
        <v>0.53</v>
      </c>
      <c r="AA660" s="681">
        <f t="shared" si="31"/>
        <v>804752</v>
      </c>
      <c r="AB660" s="521"/>
      <c r="AC660" s="513">
        <v>0</v>
      </c>
      <c r="AD660" s="510"/>
      <c r="AE660" s="515"/>
      <c r="AF660" s="695">
        <f t="shared" si="32"/>
        <v>804752</v>
      </c>
      <c r="AG660" s="510" t="s">
        <v>1073</v>
      </c>
      <c r="AH660" s="522"/>
      <c r="AI660" s="510">
        <v>60</v>
      </c>
      <c r="AJ660" s="510" t="s">
        <v>1284</v>
      </c>
      <c r="AK660" s="510" t="s">
        <v>1285</v>
      </c>
      <c r="AL660" s="516" t="s">
        <v>1286</v>
      </c>
      <c r="AM660" s="510" t="s">
        <v>52</v>
      </c>
      <c r="AN660" s="510" t="s">
        <v>1076</v>
      </c>
      <c r="AO660" s="510"/>
      <c r="AP660" s="510"/>
      <c r="AQ660" s="510"/>
      <c r="AR660" s="510" t="s">
        <v>1700</v>
      </c>
      <c r="AS660" s="545"/>
      <c r="AT660" s="523"/>
      <c r="AU660" s="523"/>
    </row>
    <row r="661" spans="1:47">
      <c r="A661" s="531"/>
      <c r="B661" s="531"/>
      <c r="C661" s="531"/>
      <c r="D661" s="543" t="s">
        <v>1067</v>
      </c>
      <c r="E661" s="556" t="s">
        <v>1101</v>
      </c>
      <c r="F661" s="547"/>
      <c r="G661" s="547"/>
      <c r="H661" s="547"/>
      <c r="I661" s="547" t="s">
        <v>1699</v>
      </c>
      <c r="J661" s="548"/>
      <c r="K661" s="547" t="s">
        <v>5136</v>
      </c>
      <c r="L661" s="547" t="s">
        <v>1283</v>
      </c>
      <c r="M661" s="548">
        <v>44659</v>
      </c>
      <c r="N661" s="548">
        <v>44835</v>
      </c>
      <c r="O661" s="548"/>
      <c r="P661" s="548"/>
      <c r="Q661" s="548"/>
      <c r="R661" s="548"/>
      <c r="S661" s="547" t="s">
        <v>1118</v>
      </c>
      <c r="T661" s="547">
        <v>60</v>
      </c>
      <c r="U661" s="547"/>
      <c r="V661" s="547" t="s">
        <v>986</v>
      </c>
      <c r="W661" s="547">
        <v>365</v>
      </c>
      <c r="X661" s="550">
        <v>4160</v>
      </c>
      <c r="Y661" s="539">
        <f t="shared" si="30"/>
        <v>1518400</v>
      </c>
      <c r="Z661" s="511">
        <v>0.53</v>
      </c>
      <c r="AA661" s="681">
        <f t="shared" si="31"/>
        <v>804752</v>
      </c>
      <c r="AB661" s="521"/>
      <c r="AC661" s="513">
        <v>0</v>
      </c>
      <c r="AD661" s="510"/>
      <c r="AE661" s="515"/>
      <c r="AF661" s="695">
        <f t="shared" si="32"/>
        <v>804752</v>
      </c>
      <c r="AG661" s="510" t="s">
        <v>1073</v>
      </c>
      <c r="AH661" s="522"/>
      <c r="AI661" s="510">
        <v>60</v>
      </c>
      <c r="AJ661" s="510" t="s">
        <v>1284</v>
      </c>
      <c r="AK661" s="510" t="s">
        <v>1285</v>
      </c>
      <c r="AL661" s="516" t="s">
        <v>1286</v>
      </c>
      <c r="AM661" s="510" t="s">
        <v>52</v>
      </c>
      <c r="AN661" s="510" t="s">
        <v>1076</v>
      </c>
      <c r="AO661" s="510"/>
      <c r="AP661" s="510"/>
      <c r="AQ661" s="510"/>
      <c r="AR661" s="510" t="s">
        <v>1700</v>
      </c>
      <c r="AS661" s="545"/>
      <c r="AT661" s="523"/>
      <c r="AU661" s="523"/>
    </row>
    <row r="662" spans="1:47">
      <c r="A662" s="531"/>
      <c r="B662" s="531"/>
      <c r="C662" s="531"/>
      <c r="D662" s="543" t="s">
        <v>1067</v>
      </c>
      <c r="E662" s="556" t="s">
        <v>1101</v>
      </c>
      <c r="F662" s="547"/>
      <c r="G662" s="547"/>
      <c r="H662" s="547"/>
      <c r="I662" s="547" t="s">
        <v>1699</v>
      </c>
      <c r="J662" s="548"/>
      <c r="K662" s="547" t="s">
        <v>5137</v>
      </c>
      <c r="L662" s="547" t="s">
        <v>1283</v>
      </c>
      <c r="M662" s="548">
        <v>44659</v>
      </c>
      <c r="N662" s="548">
        <v>44866</v>
      </c>
      <c r="O662" s="548"/>
      <c r="P662" s="548"/>
      <c r="Q662" s="548"/>
      <c r="R662" s="548"/>
      <c r="S662" s="547" t="s">
        <v>1118</v>
      </c>
      <c r="T662" s="547">
        <v>60</v>
      </c>
      <c r="U662" s="547"/>
      <c r="V662" s="547" t="s">
        <v>986</v>
      </c>
      <c r="W662" s="547">
        <v>365</v>
      </c>
      <c r="X662" s="550">
        <v>4160</v>
      </c>
      <c r="Y662" s="539">
        <f t="shared" si="30"/>
        <v>1518400</v>
      </c>
      <c r="Z662" s="511">
        <v>0.53</v>
      </c>
      <c r="AA662" s="681">
        <f t="shared" si="31"/>
        <v>804752</v>
      </c>
      <c r="AB662" s="521"/>
      <c r="AC662" s="513">
        <v>0</v>
      </c>
      <c r="AD662" s="510"/>
      <c r="AE662" s="515"/>
      <c r="AF662" s="695">
        <f t="shared" si="32"/>
        <v>804752</v>
      </c>
      <c r="AG662" s="510" t="s">
        <v>1073</v>
      </c>
      <c r="AH662" s="522"/>
      <c r="AI662" s="510">
        <v>60</v>
      </c>
      <c r="AJ662" s="510" t="s">
        <v>1284</v>
      </c>
      <c r="AK662" s="510" t="s">
        <v>1285</v>
      </c>
      <c r="AL662" s="516" t="s">
        <v>1286</v>
      </c>
      <c r="AM662" s="510" t="s">
        <v>52</v>
      </c>
      <c r="AN662" s="510" t="s">
        <v>1076</v>
      </c>
      <c r="AO662" s="510"/>
      <c r="AP662" s="510"/>
      <c r="AQ662" s="510"/>
      <c r="AR662" s="510" t="s">
        <v>1700</v>
      </c>
      <c r="AS662" s="545"/>
      <c r="AT662" s="523"/>
      <c r="AU662" s="523"/>
    </row>
    <row r="663" spans="1:47">
      <c r="A663" s="531"/>
      <c r="B663" s="531"/>
      <c r="C663" s="531"/>
      <c r="D663" s="543" t="s">
        <v>1067</v>
      </c>
      <c r="E663" s="556" t="s">
        <v>1101</v>
      </c>
      <c r="F663" s="547"/>
      <c r="G663" s="547"/>
      <c r="H663" s="547"/>
      <c r="I663" s="547" t="s">
        <v>1699</v>
      </c>
      <c r="J663" s="548"/>
      <c r="K663" s="547" t="s">
        <v>5138</v>
      </c>
      <c r="L663" s="547" t="s">
        <v>1283</v>
      </c>
      <c r="M663" s="548">
        <v>44659</v>
      </c>
      <c r="N663" s="548">
        <v>44896</v>
      </c>
      <c r="O663" s="548"/>
      <c r="P663" s="548"/>
      <c r="Q663" s="548"/>
      <c r="R663" s="548"/>
      <c r="S663" s="547" t="s">
        <v>1118</v>
      </c>
      <c r="T663" s="547">
        <v>60</v>
      </c>
      <c r="U663" s="547"/>
      <c r="V663" s="547" t="s">
        <v>986</v>
      </c>
      <c r="W663" s="547">
        <v>365</v>
      </c>
      <c r="X663" s="550">
        <v>4160</v>
      </c>
      <c r="Y663" s="539">
        <f t="shared" si="30"/>
        <v>1518400</v>
      </c>
      <c r="Z663" s="511">
        <v>0.53</v>
      </c>
      <c r="AA663" s="681">
        <f t="shared" si="31"/>
        <v>804752</v>
      </c>
      <c r="AB663" s="521"/>
      <c r="AC663" s="513">
        <v>0</v>
      </c>
      <c r="AD663" s="510"/>
      <c r="AE663" s="515"/>
      <c r="AF663" s="695">
        <f t="shared" si="32"/>
        <v>804752</v>
      </c>
      <c r="AG663" s="510" t="s">
        <v>1073</v>
      </c>
      <c r="AH663" s="522"/>
      <c r="AI663" s="510">
        <v>60</v>
      </c>
      <c r="AJ663" s="510" t="s">
        <v>1284</v>
      </c>
      <c r="AK663" s="510" t="s">
        <v>1285</v>
      </c>
      <c r="AL663" s="516" t="s">
        <v>1286</v>
      </c>
      <c r="AM663" s="510" t="s">
        <v>52</v>
      </c>
      <c r="AN663" s="510" t="s">
        <v>1076</v>
      </c>
      <c r="AO663" s="510"/>
      <c r="AP663" s="510"/>
      <c r="AQ663" s="510"/>
      <c r="AR663" s="510" t="s">
        <v>1700</v>
      </c>
      <c r="AS663" s="545"/>
      <c r="AT663" s="523"/>
      <c r="AU663" s="523"/>
    </row>
    <row r="664" spans="1:47">
      <c r="A664" s="531"/>
      <c r="B664" s="531"/>
      <c r="C664" s="531"/>
      <c r="D664" s="543" t="s">
        <v>1067</v>
      </c>
      <c r="E664" s="556" t="s">
        <v>1101</v>
      </c>
      <c r="F664" s="547"/>
      <c r="G664" s="547"/>
      <c r="H664" s="547"/>
      <c r="I664" s="547" t="s">
        <v>1699</v>
      </c>
      <c r="J664" s="548"/>
      <c r="K664" s="547" t="s">
        <v>5133</v>
      </c>
      <c r="L664" s="547" t="s">
        <v>1283</v>
      </c>
      <c r="M664" s="548">
        <v>44659</v>
      </c>
      <c r="N664" s="548">
        <v>44743</v>
      </c>
      <c r="O664" s="548"/>
      <c r="P664" s="548"/>
      <c r="Q664" s="548"/>
      <c r="R664" s="548"/>
      <c r="S664" s="547" t="s">
        <v>1118</v>
      </c>
      <c r="T664" s="547">
        <v>60</v>
      </c>
      <c r="U664" s="547"/>
      <c r="V664" s="547" t="s">
        <v>973</v>
      </c>
      <c r="W664" s="547">
        <v>400</v>
      </c>
      <c r="X664" s="550">
        <v>3840</v>
      </c>
      <c r="Y664" s="539">
        <f t="shared" si="30"/>
        <v>1536000</v>
      </c>
      <c r="Z664" s="511">
        <v>0.55000000000000004</v>
      </c>
      <c r="AA664" s="681">
        <f t="shared" si="31"/>
        <v>844800.00000000012</v>
      </c>
      <c r="AB664" s="521"/>
      <c r="AC664" s="513">
        <v>0</v>
      </c>
      <c r="AD664" s="510"/>
      <c r="AE664" s="515"/>
      <c r="AF664" s="695">
        <f t="shared" si="32"/>
        <v>844800.00000000012</v>
      </c>
      <c r="AG664" s="510" t="s">
        <v>1073</v>
      </c>
      <c r="AH664" s="522"/>
      <c r="AI664" s="510">
        <v>60</v>
      </c>
      <c r="AJ664" s="510" t="s">
        <v>1284</v>
      </c>
      <c r="AK664" s="510" t="s">
        <v>1285</v>
      </c>
      <c r="AL664" s="516" t="s">
        <v>1286</v>
      </c>
      <c r="AM664" s="510" t="s">
        <v>52</v>
      </c>
      <c r="AN664" s="510" t="s">
        <v>1076</v>
      </c>
      <c r="AO664" s="510"/>
      <c r="AP664" s="510"/>
      <c r="AQ664" s="510"/>
      <c r="AR664" s="510" t="s">
        <v>1700</v>
      </c>
      <c r="AS664" s="545"/>
      <c r="AT664" s="523"/>
      <c r="AU664" s="523"/>
    </row>
    <row r="665" spans="1:47">
      <c r="A665" s="531"/>
      <c r="B665" s="531"/>
      <c r="C665" s="531"/>
      <c r="D665" s="543" t="s">
        <v>1067</v>
      </c>
      <c r="E665" s="556" t="s">
        <v>1101</v>
      </c>
      <c r="F665" s="547"/>
      <c r="G665" s="547"/>
      <c r="H665" s="547"/>
      <c r="I665" s="547" t="s">
        <v>1699</v>
      </c>
      <c r="J665" s="548"/>
      <c r="K665" s="547" t="s">
        <v>5134</v>
      </c>
      <c r="L665" s="547" t="s">
        <v>1283</v>
      </c>
      <c r="M665" s="548">
        <v>44659</v>
      </c>
      <c r="N665" s="548">
        <v>44774</v>
      </c>
      <c r="O665" s="548"/>
      <c r="P665" s="548"/>
      <c r="Q665" s="548"/>
      <c r="R665" s="548"/>
      <c r="S665" s="547" t="s">
        <v>1118</v>
      </c>
      <c r="T665" s="547">
        <v>60</v>
      </c>
      <c r="U665" s="547"/>
      <c r="V665" s="547" t="s">
        <v>973</v>
      </c>
      <c r="W665" s="547">
        <v>400</v>
      </c>
      <c r="X665" s="550">
        <v>3840</v>
      </c>
      <c r="Y665" s="539">
        <f t="shared" si="30"/>
        <v>1536000</v>
      </c>
      <c r="Z665" s="511">
        <v>0.55000000000000004</v>
      </c>
      <c r="AA665" s="681">
        <f t="shared" si="31"/>
        <v>844800.00000000012</v>
      </c>
      <c r="AB665" s="521"/>
      <c r="AC665" s="513">
        <v>0</v>
      </c>
      <c r="AD665" s="510"/>
      <c r="AE665" s="515"/>
      <c r="AF665" s="695">
        <f t="shared" si="32"/>
        <v>844800.00000000012</v>
      </c>
      <c r="AG665" s="510" t="s">
        <v>1073</v>
      </c>
      <c r="AH665" s="522"/>
      <c r="AI665" s="510">
        <v>60</v>
      </c>
      <c r="AJ665" s="510" t="s">
        <v>1284</v>
      </c>
      <c r="AK665" s="510" t="s">
        <v>1285</v>
      </c>
      <c r="AL665" s="516" t="s">
        <v>1286</v>
      </c>
      <c r="AM665" s="510" t="s">
        <v>52</v>
      </c>
      <c r="AN665" s="510" t="s">
        <v>1076</v>
      </c>
      <c r="AO665" s="510"/>
      <c r="AP665" s="510"/>
      <c r="AQ665" s="510"/>
      <c r="AR665" s="510" t="s">
        <v>1700</v>
      </c>
      <c r="AS665" s="545"/>
      <c r="AT665" s="523"/>
      <c r="AU665" s="523"/>
    </row>
    <row r="666" spans="1:47">
      <c r="A666" s="531"/>
      <c r="B666" s="531"/>
      <c r="C666" s="531"/>
      <c r="D666" s="543" t="s">
        <v>1067</v>
      </c>
      <c r="E666" s="556" t="s">
        <v>1101</v>
      </c>
      <c r="F666" s="547"/>
      <c r="G666" s="547"/>
      <c r="H666" s="547"/>
      <c r="I666" s="547" t="s">
        <v>1699</v>
      </c>
      <c r="J666" s="548"/>
      <c r="K666" s="547" t="s">
        <v>5135</v>
      </c>
      <c r="L666" s="547" t="s">
        <v>1283</v>
      </c>
      <c r="M666" s="548">
        <v>44659</v>
      </c>
      <c r="N666" s="548">
        <v>44805</v>
      </c>
      <c r="O666" s="548"/>
      <c r="P666" s="548"/>
      <c r="Q666" s="548"/>
      <c r="R666" s="548"/>
      <c r="S666" s="547" t="s">
        <v>1118</v>
      </c>
      <c r="T666" s="547">
        <v>60</v>
      </c>
      <c r="U666" s="547"/>
      <c r="V666" s="547" t="s">
        <v>973</v>
      </c>
      <c r="W666" s="547">
        <v>400</v>
      </c>
      <c r="X666" s="550">
        <v>3840</v>
      </c>
      <c r="Y666" s="539">
        <f t="shared" si="30"/>
        <v>1536000</v>
      </c>
      <c r="Z666" s="511">
        <v>0.55000000000000004</v>
      </c>
      <c r="AA666" s="681">
        <f t="shared" si="31"/>
        <v>844800.00000000012</v>
      </c>
      <c r="AB666" s="521"/>
      <c r="AC666" s="513">
        <v>0</v>
      </c>
      <c r="AD666" s="510"/>
      <c r="AE666" s="515"/>
      <c r="AF666" s="695">
        <f t="shared" si="32"/>
        <v>844800.00000000012</v>
      </c>
      <c r="AG666" s="510" t="s">
        <v>1073</v>
      </c>
      <c r="AH666" s="522"/>
      <c r="AI666" s="510">
        <v>60</v>
      </c>
      <c r="AJ666" s="510" t="s">
        <v>1284</v>
      </c>
      <c r="AK666" s="510" t="s">
        <v>1285</v>
      </c>
      <c r="AL666" s="516" t="s">
        <v>1286</v>
      </c>
      <c r="AM666" s="510" t="s">
        <v>52</v>
      </c>
      <c r="AN666" s="510" t="s">
        <v>1076</v>
      </c>
      <c r="AO666" s="510"/>
      <c r="AP666" s="510"/>
      <c r="AQ666" s="510"/>
      <c r="AR666" s="510" t="s">
        <v>1700</v>
      </c>
      <c r="AS666" s="545"/>
      <c r="AT666" s="523"/>
      <c r="AU666" s="523"/>
    </row>
    <row r="667" spans="1:47">
      <c r="A667" s="531"/>
      <c r="B667" s="531"/>
      <c r="C667" s="531"/>
      <c r="D667" s="543" t="s">
        <v>1067</v>
      </c>
      <c r="E667" s="556" t="s">
        <v>1101</v>
      </c>
      <c r="F667" s="547"/>
      <c r="G667" s="547"/>
      <c r="H667" s="547"/>
      <c r="I667" s="547" t="s">
        <v>1699</v>
      </c>
      <c r="J667" s="548"/>
      <c r="K667" s="547" t="s">
        <v>5136</v>
      </c>
      <c r="L667" s="547" t="s">
        <v>1283</v>
      </c>
      <c r="M667" s="548">
        <v>44659</v>
      </c>
      <c r="N667" s="548">
        <v>44835</v>
      </c>
      <c r="O667" s="548"/>
      <c r="P667" s="548"/>
      <c r="Q667" s="548"/>
      <c r="R667" s="548"/>
      <c r="S667" s="547" t="s">
        <v>1118</v>
      </c>
      <c r="T667" s="547">
        <v>60</v>
      </c>
      <c r="U667" s="547"/>
      <c r="V667" s="547" t="s">
        <v>973</v>
      </c>
      <c r="W667" s="547">
        <v>400</v>
      </c>
      <c r="X667" s="550">
        <v>3840</v>
      </c>
      <c r="Y667" s="539">
        <f t="shared" si="30"/>
        <v>1536000</v>
      </c>
      <c r="Z667" s="511">
        <v>0.55000000000000004</v>
      </c>
      <c r="AA667" s="681">
        <f t="shared" si="31"/>
        <v>844800.00000000012</v>
      </c>
      <c r="AB667" s="521"/>
      <c r="AC667" s="513">
        <v>0</v>
      </c>
      <c r="AD667" s="510"/>
      <c r="AE667" s="515"/>
      <c r="AF667" s="695">
        <f t="shared" si="32"/>
        <v>844800.00000000012</v>
      </c>
      <c r="AG667" s="510" t="s">
        <v>1073</v>
      </c>
      <c r="AH667" s="522"/>
      <c r="AI667" s="510">
        <v>60</v>
      </c>
      <c r="AJ667" s="510" t="s">
        <v>1284</v>
      </c>
      <c r="AK667" s="510" t="s">
        <v>1285</v>
      </c>
      <c r="AL667" s="516" t="s">
        <v>1286</v>
      </c>
      <c r="AM667" s="510" t="s">
        <v>52</v>
      </c>
      <c r="AN667" s="510" t="s">
        <v>1076</v>
      </c>
      <c r="AO667" s="510"/>
      <c r="AP667" s="510"/>
      <c r="AQ667" s="510"/>
      <c r="AR667" s="510" t="s">
        <v>1700</v>
      </c>
      <c r="AS667" s="545"/>
      <c r="AT667" s="523"/>
      <c r="AU667" s="523"/>
    </row>
    <row r="668" spans="1:47">
      <c r="A668" s="531"/>
      <c r="B668" s="531"/>
      <c r="C668" s="531"/>
      <c r="D668" s="543" t="s">
        <v>1067</v>
      </c>
      <c r="E668" s="556" t="s">
        <v>1101</v>
      </c>
      <c r="F668" s="547"/>
      <c r="G668" s="547"/>
      <c r="H668" s="547"/>
      <c r="I668" s="547" t="s">
        <v>1699</v>
      </c>
      <c r="J668" s="548"/>
      <c r="K668" s="547" t="s">
        <v>5137</v>
      </c>
      <c r="L668" s="547" t="s">
        <v>1283</v>
      </c>
      <c r="M668" s="548">
        <v>44659</v>
      </c>
      <c r="N668" s="548">
        <v>44866</v>
      </c>
      <c r="O668" s="548"/>
      <c r="P668" s="548"/>
      <c r="Q668" s="548"/>
      <c r="R668" s="548"/>
      <c r="S668" s="547" t="s">
        <v>1118</v>
      </c>
      <c r="T668" s="547">
        <v>60</v>
      </c>
      <c r="U668" s="547"/>
      <c r="V668" s="547" t="s">
        <v>973</v>
      </c>
      <c r="W668" s="547">
        <v>400</v>
      </c>
      <c r="X668" s="550">
        <v>3840</v>
      </c>
      <c r="Y668" s="539">
        <f t="shared" si="30"/>
        <v>1536000</v>
      </c>
      <c r="Z668" s="511">
        <v>0.55000000000000004</v>
      </c>
      <c r="AA668" s="681">
        <f t="shared" si="31"/>
        <v>844800.00000000012</v>
      </c>
      <c r="AB668" s="521"/>
      <c r="AC668" s="513">
        <v>0</v>
      </c>
      <c r="AD668" s="510"/>
      <c r="AE668" s="515"/>
      <c r="AF668" s="695">
        <f t="shared" si="32"/>
        <v>844800.00000000012</v>
      </c>
      <c r="AG668" s="510" t="s">
        <v>1073</v>
      </c>
      <c r="AH668" s="522"/>
      <c r="AI668" s="510">
        <v>60</v>
      </c>
      <c r="AJ668" s="510" t="s">
        <v>1284</v>
      </c>
      <c r="AK668" s="510" t="s">
        <v>1285</v>
      </c>
      <c r="AL668" s="516" t="s">
        <v>1286</v>
      </c>
      <c r="AM668" s="510" t="s">
        <v>52</v>
      </c>
      <c r="AN668" s="510" t="s">
        <v>1076</v>
      </c>
      <c r="AO668" s="510"/>
      <c r="AP668" s="510"/>
      <c r="AQ668" s="510"/>
      <c r="AR668" s="510" t="s">
        <v>1700</v>
      </c>
      <c r="AS668" s="545"/>
      <c r="AT668" s="523"/>
      <c r="AU668" s="523"/>
    </row>
    <row r="669" spans="1:47">
      <c r="A669" s="531"/>
      <c r="B669" s="531"/>
      <c r="C669" s="531"/>
      <c r="D669" s="543" t="s">
        <v>1067</v>
      </c>
      <c r="E669" s="556" t="s">
        <v>1101</v>
      </c>
      <c r="F669" s="547"/>
      <c r="G669" s="547"/>
      <c r="H669" s="547"/>
      <c r="I669" s="547" t="s">
        <v>1699</v>
      </c>
      <c r="J669" s="548"/>
      <c r="K669" s="547" t="s">
        <v>5138</v>
      </c>
      <c r="L669" s="547" t="s">
        <v>1283</v>
      </c>
      <c r="M669" s="548">
        <v>44659</v>
      </c>
      <c r="N669" s="548">
        <v>44896</v>
      </c>
      <c r="O669" s="548"/>
      <c r="P669" s="548"/>
      <c r="Q669" s="548"/>
      <c r="R669" s="548"/>
      <c r="S669" s="547" t="s">
        <v>1118</v>
      </c>
      <c r="T669" s="547">
        <v>60</v>
      </c>
      <c r="U669" s="547"/>
      <c r="V669" s="547" t="s">
        <v>973</v>
      </c>
      <c r="W669" s="547">
        <v>400</v>
      </c>
      <c r="X669" s="550">
        <v>3840</v>
      </c>
      <c r="Y669" s="539">
        <f t="shared" si="30"/>
        <v>1536000</v>
      </c>
      <c r="Z669" s="511">
        <v>0.55000000000000004</v>
      </c>
      <c r="AA669" s="681">
        <f t="shared" si="31"/>
        <v>844800.00000000012</v>
      </c>
      <c r="AB669" s="521"/>
      <c r="AC669" s="513">
        <v>0</v>
      </c>
      <c r="AD669" s="510"/>
      <c r="AE669" s="515"/>
      <c r="AF669" s="695">
        <f t="shared" si="32"/>
        <v>844800.00000000012</v>
      </c>
      <c r="AG669" s="510" t="s">
        <v>1073</v>
      </c>
      <c r="AH669" s="522"/>
      <c r="AI669" s="510">
        <v>60</v>
      </c>
      <c r="AJ669" s="510" t="s">
        <v>1284</v>
      </c>
      <c r="AK669" s="510" t="s">
        <v>1285</v>
      </c>
      <c r="AL669" s="516" t="s">
        <v>1286</v>
      </c>
      <c r="AM669" s="510" t="s">
        <v>52</v>
      </c>
      <c r="AN669" s="510" t="s">
        <v>1076</v>
      </c>
      <c r="AO669" s="510"/>
      <c r="AP669" s="510"/>
      <c r="AQ669" s="510"/>
      <c r="AR669" s="510" t="s">
        <v>1700</v>
      </c>
      <c r="AS669" s="545"/>
      <c r="AT669" s="523"/>
      <c r="AU669" s="523"/>
    </row>
    <row r="670" spans="1:47">
      <c r="A670" s="531"/>
      <c r="B670" s="531" t="s">
        <v>1217</v>
      </c>
      <c r="C670" s="531" t="s">
        <v>1217</v>
      </c>
      <c r="D670" s="556" t="s">
        <v>1067</v>
      </c>
      <c r="E670" s="547" t="s">
        <v>1101</v>
      </c>
      <c r="F670" s="547"/>
      <c r="G670" s="547">
        <v>2022</v>
      </c>
      <c r="H670" s="547">
        <v>4</v>
      </c>
      <c r="I670" s="547" t="s">
        <v>1699</v>
      </c>
      <c r="J670" s="548"/>
      <c r="K670" s="547" t="s">
        <v>5139</v>
      </c>
      <c r="L670" s="548" t="s">
        <v>1225</v>
      </c>
      <c r="M670" s="548">
        <v>44573</v>
      </c>
      <c r="N670" s="548">
        <v>44662</v>
      </c>
      <c r="O670" s="548"/>
      <c r="P670" s="548" t="s">
        <v>1267</v>
      </c>
      <c r="Q670" s="548"/>
      <c r="R670" s="548"/>
      <c r="S670" s="547" t="s">
        <v>1118</v>
      </c>
      <c r="T670" s="547">
        <v>60</v>
      </c>
      <c r="U670" s="547"/>
      <c r="V670" s="547" t="s">
        <v>973</v>
      </c>
      <c r="W670" s="553">
        <v>400</v>
      </c>
      <c r="X670" s="554">
        <v>768</v>
      </c>
      <c r="Y670" s="539">
        <f t="shared" si="30"/>
        <v>307200</v>
      </c>
      <c r="Z670" s="511">
        <v>0.52</v>
      </c>
      <c r="AA670" s="681">
        <f t="shared" si="31"/>
        <v>159744</v>
      </c>
      <c r="AB670" s="512"/>
      <c r="AC670" s="513">
        <v>0</v>
      </c>
      <c r="AD670" s="514"/>
      <c r="AE670" s="515"/>
      <c r="AF670" s="695">
        <f t="shared" si="32"/>
        <v>159744</v>
      </c>
      <c r="AG670" s="510" t="s">
        <v>1073</v>
      </c>
      <c r="AH670" s="510">
        <v>0</v>
      </c>
      <c r="AI670" s="510">
        <v>60</v>
      </c>
      <c r="AJ670" s="510" t="s">
        <v>1226</v>
      </c>
      <c r="AK670" s="510" t="s">
        <v>1227</v>
      </c>
      <c r="AL670" s="516">
        <v>43125</v>
      </c>
      <c r="AM670" s="510" t="s">
        <v>52</v>
      </c>
      <c r="AN670" s="510" t="s">
        <v>1076</v>
      </c>
      <c r="AO670" s="510"/>
      <c r="AP670" s="515"/>
      <c r="AQ670" s="515" t="s">
        <v>1090</v>
      </c>
      <c r="AR670" s="510" t="s">
        <v>1222</v>
      </c>
      <c r="AS670" s="544" t="s">
        <v>1077</v>
      </c>
      <c r="AT670" s="520" t="s">
        <v>1091</v>
      </c>
      <c r="AU670" s="520" t="s">
        <v>1078</v>
      </c>
    </row>
    <row r="671" spans="1:47">
      <c r="A671" s="531"/>
      <c r="B671" s="531" t="s">
        <v>1217</v>
      </c>
      <c r="C671" s="531" t="s">
        <v>1217</v>
      </c>
      <c r="D671" s="556" t="s">
        <v>1067</v>
      </c>
      <c r="E671" s="547" t="s">
        <v>1101</v>
      </c>
      <c r="F671" s="547"/>
      <c r="G671" s="547">
        <v>2022</v>
      </c>
      <c r="H671" s="547">
        <v>5</v>
      </c>
      <c r="I671" s="547" t="s">
        <v>1699</v>
      </c>
      <c r="J671" s="548"/>
      <c r="K671" s="547" t="s">
        <v>5140</v>
      </c>
      <c r="L671" s="548" t="s">
        <v>1225</v>
      </c>
      <c r="M671" s="548">
        <v>44573</v>
      </c>
      <c r="N671" s="548">
        <v>44692</v>
      </c>
      <c r="O671" s="548"/>
      <c r="P671" s="548" t="s">
        <v>1267</v>
      </c>
      <c r="Q671" s="548"/>
      <c r="R671" s="548"/>
      <c r="S671" s="547" t="s">
        <v>1118</v>
      </c>
      <c r="T671" s="547">
        <v>60</v>
      </c>
      <c r="U671" s="547"/>
      <c r="V671" s="547" t="s">
        <v>973</v>
      </c>
      <c r="W671" s="553">
        <v>400</v>
      </c>
      <c r="X671" s="554">
        <v>768</v>
      </c>
      <c r="Y671" s="539">
        <f t="shared" si="30"/>
        <v>307200</v>
      </c>
      <c r="Z671" s="511">
        <v>0.52</v>
      </c>
      <c r="AA671" s="681">
        <f t="shared" si="31"/>
        <v>159744</v>
      </c>
      <c r="AB671" s="512"/>
      <c r="AC671" s="513">
        <v>0</v>
      </c>
      <c r="AD671" s="514"/>
      <c r="AE671" s="515"/>
      <c r="AF671" s="695">
        <f t="shared" si="32"/>
        <v>159744</v>
      </c>
      <c r="AG671" s="510" t="s">
        <v>1073</v>
      </c>
      <c r="AH671" s="510">
        <v>0</v>
      </c>
      <c r="AI671" s="510">
        <v>60</v>
      </c>
      <c r="AJ671" s="510" t="s">
        <v>1226</v>
      </c>
      <c r="AK671" s="510" t="s">
        <v>1227</v>
      </c>
      <c r="AL671" s="516">
        <v>43125</v>
      </c>
      <c r="AM671" s="510" t="s">
        <v>52</v>
      </c>
      <c r="AN671" s="510" t="s">
        <v>1076</v>
      </c>
      <c r="AO671" s="510"/>
      <c r="AP671" s="515"/>
      <c r="AQ671" s="515" t="s">
        <v>1090</v>
      </c>
      <c r="AR671" s="510" t="s">
        <v>1222</v>
      </c>
      <c r="AS671" s="544" t="s">
        <v>1077</v>
      </c>
      <c r="AT671" s="520" t="s">
        <v>1091</v>
      </c>
      <c r="AU671" s="520" t="s">
        <v>1078</v>
      </c>
    </row>
    <row r="672" spans="1:47">
      <c r="A672" s="531"/>
      <c r="B672" s="531" t="s">
        <v>1217</v>
      </c>
      <c r="C672" s="531" t="s">
        <v>1217</v>
      </c>
      <c r="D672" s="556" t="s">
        <v>1067</v>
      </c>
      <c r="E672" s="547" t="s">
        <v>1101</v>
      </c>
      <c r="F672" s="547"/>
      <c r="G672" s="547">
        <v>2022</v>
      </c>
      <c r="H672" s="547">
        <v>6</v>
      </c>
      <c r="I672" s="547" t="s">
        <v>1699</v>
      </c>
      <c r="J672" s="548"/>
      <c r="K672" s="547" t="s">
        <v>5141</v>
      </c>
      <c r="L672" s="548" t="s">
        <v>1225</v>
      </c>
      <c r="M672" s="548">
        <v>44573</v>
      </c>
      <c r="N672" s="548">
        <v>44723</v>
      </c>
      <c r="O672" s="548"/>
      <c r="P672" s="548" t="s">
        <v>1267</v>
      </c>
      <c r="Q672" s="548"/>
      <c r="R672" s="548"/>
      <c r="S672" s="547" t="s">
        <v>1118</v>
      </c>
      <c r="T672" s="547">
        <v>60</v>
      </c>
      <c r="U672" s="547"/>
      <c r="V672" s="547" t="s">
        <v>973</v>
      </c>
      <c r="W672" s="553">
        <v>400</v>
      </c>
      <c r="X672" s="554">
        <v>768</v>
      </c>
      <c r="Y672" s="539">
        <f t="shared" si="30"/>
        <v>307200</v>
      </c>
      <c r="Z672" s="511">
        <v>0.52</v>
      </c>
      <c r="AA672" s="681">
        <f t="shared" si="31"/>
        <v>159744</v>
      </c>
      <c r="AB672" s="512"/>
      <c r="AC672" s="513">
        <v>0</v>
      </c>
      <c r="AD672" s="514"/>
      <c r="AE672" s="515"/>
      <c r="AF672" s="695">
        <f t="shared" si="32"/>
        <v>159744</v>
      </c>
      <c r="AG672" s="510" t="s">
        <v>1073</v>
      </c>
      <c r="AH672" s="510">
        <v>0</v>
      </c>
      <c r="AI672" s="510">
        <v>60</v>
      </c>
      <c r="AJ672" s="510" t="s">
        <v>1226</v>
      </c>
      <c r="AK672" s="510" t="s">
        <v>1227</v>
      </c>
      <c r="AL672" s="516">
        <v>43125</v>
      </c>
      <c r="AM672" s="510" t="s">
        <v>52</v>
      </c>
      <c r="AN672" s="510" t="s">
        <v>1076</v>
      </c>
      <c r="AO672" s="510"/>
      <c r="AP672" s="515"/>
      <c r="AQ672" s="515" t="s">
        <v>1090</v>
      </c>
      <c r="AR672" s="510" t="s">
        <v>1222</v>
      </c>
      <c r="AS672" s="544" t="s">
        <v>1077</v>
      </c>
      <c r="AT672" s="520" t="s">
        <v>1091</v>
      </c>
      <c r="AU672" s="520" t="s">
        <v>1078</v>
      </c>
    </row>
    <row r="673" spans="1:47">
      <c r="A673" s="531"/>
      <c r="B673" s="531" t="s">
        <v>1217</v>
      </c>
      <c r="C673" s="531" t="s">
        <v>1217</v>
      </c>
      <c r="D673" s="556" t="s">
        <v>1067</v>
      </c>
      <c r="E673" s="547" t="s">
        <v>1101</v>
      </c>
      <c r="F673" s="547"/>
      <c r="G673" s="547"/>
      <c r="H673" s="547"/>
      <c r="I673" s="547" t="s">
        <v>1699</v>
      </c>
      <c r="J673" s="548"/>
      <c r="K673" s="547" t="s">
        <v>5142</v>
      </c>
      <c r="L673" s="548" t="s">
        <v>1225</v>
      </c>
      <c r="M673" s="548">
        <v>44573</v>
      </c>
      <c r="N673" s="548">
        <v>44753</v>
      </c>
      <c r="O673" s="548"/>
      <c r="P673" s="548"/>
      <c r="Q673" s="548"/>
      <c r="R673" s="548"/>
      <c r="S673" s="547" t="s">
        <v>1118</v>
      </c>
      <c r="T673" s="547">
        <v>60</v>
      </c>
      <c r="U673" s="547"/>
      <c r="V673" s="547" t="s">
        <v>973</v>
      </c>
      <c r="W673" s="553">
        <v>400</v>
      </c>
      <c r="X673" s="554">
        <v>768</v>
      </c>
      <c r="Y673" s="539">
        <f t="shared" si="30"/>
        <v>307200</v>
      </c>
      <c r="Z673" s="511">
        <v>0.52</v>
      </c>
      <c r="AA673" s="681">
        <f t="shared" si="31"/>
        <v>159744</v>
      </c>
      <c r="AB673" s="512"/>
      <c r="AC673" s="513">
        <v>0</v>
      </c>
      <c r="AD673" s="514"/>
      <c r="AE673" s="515"/>
      <c r="AF673" s="695">
        <f t="shared" si="32"/>
        <v>159744</v>
      </c>
      <c r="AG673" s="510" t="s">
        <v>1073</v>
      </c>
      <c r="AH673" s="510">
        <v>0</v>
      </c>
      <c r="AI673" s="510">
        <v>60</v>
      </c>
      <c r="AJ673" s="510" t="s">
        <v>1226</v>
      </c>
      <c r="AK673" s="510" t="s">
        <v>1227</v>
      </c>
      <c r="AL673" s="516">
        <v>43125</v>
      </c>
      <c r="AM673" s="510" t="s">
        <v>52</v>
      </c>
      <c r="AN673" s="510" t="s">
        <v>1076</v>
      </c>
      <c r="AO673" s="510"/>
      <c r="AP673" s="515"/>
      <c r="AQ673" s="515" t="s">
        <v>1090</v>
      </c>
      <c r="AR673" s="510" t="s">
        <v>1222</v>
      </c>
      <c r="AS673" s="544" t="s">
        <v>1077</v>
      </c>
      <c r="AT673" s="520" t="s">
        <v>1091</v>
      </c>
      <c r="AU673" s="520" t="s">
        <v>1078</v>
      </c>
    </row>
    <row r="674" spans="1:47">
      <c r="A674" s="562"/>
      <c r="B674" s="558">
        <v>44634</v>
      </c>
      <c r="C674" s="558" t="s">
        <v>1217</v>
      </c>
      <c r="D674" s="547" t="s">
        <v>1067</v>
      </c>
      <c r="E674" s="556" t="s">
        <v>5143</v>
      </c>
      <c r="F674" s="547"/>
      <c r="G674" s="547"/>
      <c r="H674" s="547"/>
      <c r="I674" s="549" t="s">
        <v>1699</v>
      </c>
      <c r="J674" s="548"/>
      <c r="K674" s="547" t="s">
        <v>5144</v>
      </c>
      <c r="L674" s="548" t="s">
        <v>1251</v>
      </c>
      <c r="M674" s="548">
        <v>44630</v>
      </c>
      <c r="N674" s="548">
        <v>44753</v>
      </c>
      <c r="O674" s="548"/>
      <c r="P674" s="548"/>
      <c r="Q674" s="548"/>
      <c r="R674" s="548"/>
      <c r="S674" s="547" t="s">
        <v>1118</v>
      </c>
      <c r="T674" s="547">
        <v>60</v>
      </c>
      <c r="U674" s="547">
        <v>49403140</v>
      </c>
      <c r="V674" s="547" t="s">
        <v>973</v>
      </c>
      <c r="W674" s="553">
        <v>400</v>
      </c>
      <c r="X674" s="554">
        <v>1536</v>
      </c>
      <c r="Y674" s="539">
        <f t="shared" si="30"/>
        <v>614400</v>
      </c>
      <c r="Z674" s="511">
        <v>0.55000000000000004</v>
      </c>
      <c r="AA674" s="681">
        <f t="shared" si="31"/>
        <v>337920</v>
      </c>
      <c r="AB674" s="521"/>
      <c r="AC674" s="513">
        <v>0</v>
      </c>
      <c r="AD674" s="510"/>
      <c r="AE674" s="515"/>
      <c r="AF674" s="695">
        <f t="shared" si="32"/>
        <v>337920</v>
      </c>
      <c r="AG674" s="510" t="s">
        <v>1073</v>
      </c>
      <c r="AH674" s="522">
        <v>0</v>
      </c>
      <c r="AI674" s="510">
        <v>60</v>
      </c>
      <c r="AJ674" s="510" t="s">
        <v>1252</v>
      </c>
      <c r="AK674" s="510" t="s">
        <v>1253</v>
      </c>
      <c r="AL674" s="516" t="s">
        <v>1254</v>
      </c>
      <c r="AM674" s="510" t="s">
        <v>52</v>
      </c>
      <c r="AN674" s="510" t="s">
        <v>1076</v>
      </c>
      <c r="AO674" s="510"/>
      <c r="AP674" s="510"/>
      <c r="AQ674" s="510" t="s">
        <v>1090</v>
      </c>
      <c r="AR674" s="510"/>
      <c r="AS674" s="545" t="s">
        <v>1157</v>
      </c>
      <c r="AT674" s="523" t="s">
        <v>1078</v>
      </c>
      <c r="AU674" s="523" t="s">
        <v>1078</v>
      </c>
    </row>
    <row r="675" spans="1:47">
      <c r="A675" s="562"/>
      <c r="B675" s="558">
        <v>44634</v>
      </c>
      <c r="C675" s="558" t="s">
        <v>1217</v>
      </c>
      <c r="D675" s="547" t="s">
        <v>1067</v>
      </c>
      <c r="E675" s="556" t="s">
        <v>5143</v>
      </c>
      <c r="F675" s="547"/>
      <c r="G675" s="547"/>
      <c r="H675" s="547"/>
      <c r="I675" s="549" t="s">
        <v>1699</v>
      </c>
      <c r="J675" s="548"/>
      <c r="K675" s="547" t="s">
        <v>5145</v>
      </c>
      <c r="L675" s="548" t="s">
        <v>1251</v>
      </c>
      <c r="M675" s="548">
        <v>44630</v>
      </c>
      <c r="N675" s="548">
        <v>44784</v>
      </c>
      <c r="O675" s="548"/>
      <c r="P675" s="548"/>
      <c r="Q675" s="548"/>
      <c r="R675" s="548"/>
      <c r="S675" s="547" t="s">
        <v>1118</v>
      </c>
      <c r="T675" s="547">
        <v>60</v>
      </c>
      <c r="U675" s="547">
        <v>49403140</v>
      </c>
      <c r="V675" s="547" t="s">
        <v>973</v>
      </c>
      <c r="W675" s="553">
        <v>400</v>
      </c>
      <c r="X675" s="554">
        <v>1536</v>
      </c>
      <c r="Y675" s="539">
        <f t="shared" si="30"/>
        <v>614400</v>
      </c>
      <c r="Z675" s="511">
        <v>0.55000000000000004</v>
      </c>
      <c r="AA675" s="681">
        <f t="shared" si="31"/>
        <v>337920</v>
      </c>
      <c r="AB675" s="521"/>
      <c r="AC675" s="513">
        <v>0</v>
      </c>
      <c r="AD675" s="510"/>
      <c r="AE675" s="515"/>
      <c r="AF675" s="695">
        <f t="shared" si="32"/>
        <v>337920</v>
      </c>
      <c r="AG675" s="510" t="s">
        <v>1073</v>
      </c>
      <c r="AH675" s="522">
        <v>0</v>
      </c>
      <c r="AI675" s="510">
        <v>60</v>
      </c>
      <c r="AJ675" s="510" t="s">
        <v>1252</v>
      </c>
      <c r="AK675" s="510" t="s">
        <v>1253</v>
      </c>
      <c r="AL675" s="516" t="s">
        <v>1254</v>
      </c>
      <c r="AM675" s="510" t="s">
        <v>52</v>
      </c>
      <c r="AN675" s="510" t="s">
        <v>1076</v>
      </c>
      <c r="AO675" s="510"/>
      <c r="AP675" s="510"/>
      <c r="AQ675" s="510" t="s">
        <v>1090</v>
      </c>
      <c r="AR675" s="510"/>
      <c r="AS675" s="545" t="s">
        <v>1157</v>
      </c>
      <c r="AT675" s="523" t="s">
        <v>1078</v>
      </c>
      <c r="AU675" s="523" t="s">
        <v>1078</v>
      </c>
    </row>
    <row r="676" spans="1:47">
      <c r="A676" s="562"/>
      <c r="B676" s="558">
        <v>44634</v>
      </c>
      <c r="C676" s="558" t="s">
        <v>1217</v>
      </c>
      <c r="D676" s="547" t="s">
        <v>1067</v>
      </c>
      <c r="E676" s="556" t="s">
        <v>5143</v>
      </c>
      <c r="F676" s="547"/>
      <c r="G676" s="547"/>
      <c r="H676" s="547"/>
      <c r="I676" s="549" t="s">
        <v>1699</v>
      </c>
      <c r="J676" s="548"/>
      <c r="K676" s="547" t="s">
        <v>5146</v>
      </c>
      <c r="L676" s="548" t="s">
        <v>1251</v>
      </c>
      <c r="M676" s="548">
        <v>44630</v>
      </c>
      <c r="N676" s="548">
        <v>44815</v>
      </c>
      <c r="O676" s="548"/>
      <c r="P676" s="548"/>
      <c r="Q676" s="548"/>
      <c r="R676" s="548"/>
      <c r="S676" s="547" t="s">
        <v>1118</v>
      </c>
      <c r="T676" s="547">
        <v>60</v>
      </c>
      <c r="U676" s="547">
        <v>49403140</v>
      </c>
      <c r="V676" s="547" t="s">
        <v>973</v>
      </c>
      <c r="W676" s="553">
        <v>400</v>
      </c>
      <c r="X676" s="554">
        <v>1536</v>
      </c>
      <c r="Y676" s="539">
        <f t="shared" si="30"/>
        <v>614400</v>
      </c>
      <c r="Z676" s="511">
        <v>0.55000000000000004</v>
      </c>
      <c r="AA676" s="681">
        <f t="shared" si="31"/>
        <v>337920</v>
      </c>
      <c r="AB676" s="521"/>
      <c r="AC676" s="513">
        <v>0</v>
      </c>
      <c r="AD676" s="510"/>
      <c r="AE676" s="515"/>
      <c r="AF676" s="695">
        <f t="shared" si="32"/>
        <v>337920</v>
      </c>
      <c r="AG676" s="510" t="s">
        <v>1073</v>
      </c>
      <c r="AH676" s="522">
        <v>0</v>
      </c>
      <c r="AI676" s="510">
        <v>60</v>
      </c>
      <c r="AJ676" s="510" t="s">
        <v>1252</v>
      </c>
      <c r="AK676" s="510" t="s">
        <v>1253</v>
      </c>
      <c r="AL676" s="516" t="s">
        <v>1254</v>
      </c>
      <c r="AM676" s="510" t="s">
        <v>52</v>
      </c>
      <c r="AN676" s="510" t="s">
        <v>1076</v>
      </c>
      <c r="AO676" s="510"/>
      <c r="AP676" s="510"/>
      <c r="AQ676" s="510" t="s">
        <v>1090</v>
      </c>
      <c r="AR676" s="510"/>
      <c r="AS676" s="545" t="s">
        <v>1157</v>
      </c>
      <c r="AT676" s="523" t="s">
        <v>1078</v>
      </c>
      <c r="AU676" s="523" t="s">
        <v>1078</v>
      </c>
    </row>
    <row r="677" spans="1:47">
      <c r="A677" s="562"/>
      <c r="B677" s="558">
        <v>44634</v>
      </c>
      <c r="C677" s="558" t="s">
        <v>1217</v>
      </c>
      <c r="D677" s="547" t="s">
        <v>1067</v>
      </c>
      <c r="E677" s="556" t="s">
        <v>5143</v>
      </c>
      <c r="F677" s="547"/>
      <c r="G677" s="547"/>
      <c r="H677" s="547"/>
      <c r="I677" s="549" t="s">
        <v>1699</v>
      </c>
      <c r="J677" s="548"/>
      <c r="K677" s="547" t="s">
        <v>5147</v>
      </c>
      <c r="L677" s="548" t="s">
        <v>1251</v>
      </c>
      <c r="M677" s="548">
        <v>44630</v>
      </c>
      <c r="N677" s="548">
        <v>44845</v>
      </c>
      <c r="O677" s="548"/>
      <c r="P677" s="548"/>
      <c r="Q677" s="548"/>
      <c r="R677" s="548"/>
      <c r="S677" s="547" t="s">
        <v>1118</v>
      </c>
      <c r="T677" s="547">
        <v>60</v>
      </c>
      <c r="U677" s="547">
        <v>49403140</v>
      </c>
      <c r="V677" s="547" t="s">
        <v>973</v>
      </c>
      <c r="W677" s="553">
        <v>400</v>
      </c>
      <c r="X677" s="554">
        <v>1536</v>
      </c>
      <c r="Y677" s="539">
        <f t="shared" si="30"/>
        <v>614400</v>
      </c>
      <c r="Z677" s="511">
        <v>0.55000000000000004</v>
      </c>
      <c r="AA677" s="681">
        <f t="shared" si="31"/>
        <v>337920</v>
      </c>
      <c r="AB677" s="521"/>
      <c r="AC677" s="513">
        <v>0</v>
      </c>
      <c r="AD677" s="510"/>
      <c r="AE677" s="515"/>
      <c r="AF677" s="695">
        <f t="shared" si="32"/>
        <v>337920</v>
      </c>
      <c r="AG677" s="510" t="s">
        <v>1073</v>
      </c>
      <c r="AH677" s="522">
        <v>0</v>
      </c>
      <c r="AI677" s="510">
        <v>60</v>
      </c>
      <c r="AJ677" s="510" t="s">
        <v>1252</v>
      </c>
      <c r="AK677" s="510" t="s">
        <v>1253</v>
      </c>
      <c r="AL677" s="516" t="s">
        <v>1254</v>
      </c>
      <c r="AM677" s="510" t="s">
        <v>52</v>
      </c>
      <c r="AN677" s="510" t="s">
        <v>1076</v>
      </c>
      <c r="AO677" s="510"/>
      <c r="AP677" s="510"/>
      <c r="AQ677" s="510" t="s">
        <v>1090</v>
      </c>
      <c r="AR677" s="510"/>
      <c r="AS677" s="545" t="s">
        <v>1157</v>
      </c>
      <c r="AT677" s="523" t="s">
        <v>1078</v>
      </c>
      <c r="AU677" s="523" t="s">
        <v>1078</v>
      </c>
    </row>
    <row r="678" spans="1:47">
      <c r="A678" s="562"/>
      <c r="B678" s="558">
        <v>44634</v>
      </c>
      <c r="C678" s="558" t="s">
        <v>1217</v>
      </c>
      <c r="D678" s="547" t="s">
        <v>1067</v>
      </c>
      <c r="E678" s="556" t="s">
        <v>5143</v>
      </c>
      <c r="F678" s="547"/>
      <c r="G678" s="547"/>
      <c r="H678" s="547"/>
      <c r="I678" s="549" t="s">
        <v>1699</v>
      </c>
      <c r="J678" s="548"/>
      <c r="K678" s="547" t="s">
        <v>5148</v>
      </c>
      <c r="L678" s="548" t="s">
        <v>1251</v>
      </c>
      <c r="M678" s="548">
        <v>44630</v>
      </c>
      <c r="N678" s="548">
        <v>44876</v>
      </c>
      <c r="O678" s="548"/>
      <c r="P678" s="548"/>
      <c r="Q678" s="548"/>
      <c r="R678" s="548"/>
      <c r="S678" s="547" t="s">
        <v>1118</v>
      </c>
      <c r="T678" s="547">
        <v>60</v>
      </c>
      <c r="U678" s="547">
        <v>49403140</v>
      </c>
      <c r="V678" s="547" t="s">
        <v>973</v>
      </c>
      <c r="W678" s="553">
        <v>400</v>
      </c>
      <c r="X678" s="554">
        <v>1536</v>
      </c>
      <c r="Y678" s="539">
        <f t="shared" si="30"/>
        <v>614400</v>
      </c>
      <c r="Z678" s="511">
        <v>0.55000000000000004</v>
      </c>
      <c r="AA678" s="681">
        <f t="shared" si="31"/>
        <v>337920</v>
      </c>
      <c r="AB678" s="521"/>
      <c r="AC678" s="513">
        <v>0</v>
      </c>
      <c r="AD678" s="510"/>
      <c r="AE678" s="515"/>
      <c r="AF678" s="695">
        <f t="shared" si="32"/>
        <v>337920</v>
      </c>
      <c r="AG678" s="510" t="s">
        <v>1073</v>
      </c>
      <c r="AH678" s="522">
        <v>0</v>
      </c>
      <c r="AI678" s="510">
        <v>60</v>
      </c>
      <c r="AJ678" s="510" t="s">
        <v>1252</v>
      </c>
      <c r="AK678" s="510" t="s">
        <v>1253</v>
      </c>
      <c r="AL678" s="516" t="s">
        <v>1254</v>
      </c>
      <c r="AM678" s="510" t="s">
        <v>52</v>
      </c>
      <c r="AN678" s="510" t="s">
        <v>1076</v>
      </c>
      <c r="AO678" s="510"/>
      <c r="AP678" s="510"/>
      <c r="AQ678" s="510" t="s">
        <v>1090</v>
      </c>
      <c r="AR678" s="510"/>
      <c r="AS678" s="545" t="s">
        <v>1157</v>
      </c>
      <c r="AT678" s="523" t="s">
        <v>1078</v>
      </c>
      <c r="AU678" s="523" t="s">
        <v>1078</v>
      </c>
    </row>
    <row r="679" spans="1:47">
      <c r="A679" s="531"/>
      <c r="B679" s="531" t="s">
        <v>1217</v>
      </c>
      <c r="C679" s="531" t="s">
        <v>1217</v>
      </c>
      <c r="D679" s="556" t="s">
        <v>1067</v>
      </c>
      <c r="E679" s="547" t="s">
        <v>1101</v>
      </c>
      <c r="F679" s="547"/>
      <c r="G679" s="547"/>
      <c r="H679" s="547"/>
      <c r="I679" s="547" t="s">
        <v>1699</v>
      </c>
      <c r="J679" s="548"/>
      <c r="K679" s="547" t="s">
        <v>5149</v>
      </c>
      <c r="L679" s="548" t="s">
        <v>1225</v>
      </c>
      <c r="M679" s="548">
        <v>44573</v>
      </c>
      <c r="N679" s="548">
        <v>44784</v>
      </c>
      <c r="O679" s="548"/>
      <c r="P679" s="548"/>
      <c r="Q679" s="548"/>
      <c r="R679" s="548"/>
      <c r="S679" s="547" t="s">
        <v>1118</v>
      </c>
      <c r="T679" s="547">
        <v>60</v>
      </c>
      <c r="U679" s="547"/>
      <c r="V679" s="547" t="s">
        <v>973</v>
      </c>
      <c r="W679" s="553">
        <v>400</v>
      </c>
      <c r="X679" s="554">
        <v>768</v>
      </c>
      <c r="Y679" s="539">
        <f t="shared" si="30"/>
        <v>307200</v>
      </c>
      <c r="Z679" s="511">
        <v>0.52</v>
      </c>
      <c r="AA679" s="681">
        <f t="shared" si="31"/>
        <v>159744</v>
      </c>
      <c r="AB679" s="512"/>
      <c r="AC679" s="513">
        <v>0</v>
      </c>
      <c r="AD679" s="514"/>
      <c r="AE679" s="515"/>
      <c r="AF679" s="695">
        <f t="shared" si="32"/>
        <v>159744</v>
      </c>
      <c r="AG679" s="510" t="s">
        <v>1073</v>
      </c>
      <c r="AH679" s="510">
        <v>0</v>
      </c>
      <c r="AI679" s="510">
        <v>60</v>
      </c>
      <c r="AJ679" s="510" t="s">
        <v>1226</v>
      </c>
      <c r="AK679" s="510" t="s">
        <v>1227</v>
      </c>
      <c r="AL679" s="516">
        <v>43125</v>
      </c>
      <c r="AM679" s="510" t="s">
        <v>52</v>
      </c>
      <c r="AN679" s="510" t="s">
        <v>1076</v>
      </c>
      <c r="AO679" s="510"/>
      <c r="AP679" s="515"/>
      <c r="AQ679" s="515" t="s">
        <v>1090</v>
      </c>
      <c r="AR679" s="510" t="s">
        <v>1222</v>
      </c>
      <c r="AS679" s="544" t="s">
        <v>1077</v>
      </c>
      <c r="AT679" s="520" t="s">
        <v>1091</v>
      </c>
      <c r="AU679" s="520" t="s">
        <v>1078</v>
      </c>
    </row>
    <row r="680" spans="1:47">
      <c r="A680" s="531"/>
      <c r="B680" s="531" t="s">
        <v>1217</v>
      </c>
      <c r="C680" s="531" t="s">
        <v>1217</v>
      </c>
      <c r="D680" s="556" t="s">
        <v>1067</v>
      </c>
      <c r="E680" s="547" t="s">
        <v>1101</v>
      </c>
      <c r="F680" s="547"/>
      <c r="G680" s="547"/>
      <c r="H680" s="547"/>
      <c r="I680" s="547" t="s">
        <v>1699</v>
      </c>
      <c r="J680" s="548"/>
      <c r="K680" s="547" t="s">
        <v>5150</v>
      </c>
      <c r="L680" s="548" t="s">
        <v>1225</v>
      </c>
      <c r="M680" s="548">
        <v>44635</v>
      </c>
      <c r="N680" s="548">
        <v>44718</v>
      </c>
      <c r="O680" s="548"/>
      <c r="P680" s="548"/>
      <c r="Q680" s="548"/>
      <c r="R680" s="548"/>
      <c r="S680" s="547" t="s">
        <v>1118</v>
      </c>
      <c r="T680" s="547">
        <v>60</v>
      </c>
      <c r="U680" s="547"/>
      <c r="V680" s="547" t="s">
        <v>973</v>
      </c>
      <c r="W680" s="553">
        <v>400</v>
      </c>
      <c r="X680" s="554">
        <v>1536</v>
      </c>
      <c r="Y680" s="539">
        <f t="shared" si="30"/>
        <v>614400</v>
      </c>
      <c r="Z680" s="511">
        <v>0.55000000000000004</v>
      </c>
      <c r="AA680" s="681">
        <f t="shared" si="31"/>
        <v>337920</v>
      </c>
      <c r="AB680" s="512"/>
      <c r="AC680" s="513">
        <v>0</v>
      </c>
      <c r="AD680" s="514"/>
      <c r="AE680" s="515"/>
      <c r="AF680" s="695">
        <f t="shared" si="32"/>
        <v>337920</v>
      </c>
      <c r="AG680" s="510" t="s">
        <v>1073</v>
      </c>
      <c r="AH680" s="510">
        <v>0</v>
      </c>
      <c r="AI680" s="510">
        <v>60</v>
      </c>
      <c r="AJ680" s="510" t="s">
        <v>1226</v>
      </c>
      <c r="AK680" s="510" t="s">
        <v>1227</v>
      </c>
      <c r="AL680" s="516">
        <v>43125</v>
      </c>
      <c r="AM680" s="510" t="s">
        <v>52</v>
      </c>
      <c r="AN680" s="510" t="s">
        <v>1076</v>
      </c>
      <c r="AO680" s="510"/>
      <c r="AP680" s="515"/>
      <c r="AQ680" s="515"/>
      <c r="AR680" s="510"/>
      <c r="AS680" s="544"/>
      <c r="AT680" s="520"/>
      <c r="AU680" s="520"/>
    </row>
    <row r="681" spans="1:47">
      <c r="A681" s="531"/>
      <c r="B681" s="531" t="s">
        <v>1217</v>
      </c>
      <c r="C681" s="531" t="s">
        <v>1217</v>
      </c>
      <c r="D681" s="556" t="s">
        <v>1067</v>
      </c>
      <c r="E681" s="547" t="s">
        <v>1101</v>
      </c>
      <c r="F681" s="547"/>
      <c r="G681" s="547"/>
      <c r="H681" s="547"/>
      <c r="I681" s="547" t="s">
        <v>1699</v>
      </c>
      <c r="J681" s="548"/>
      <c r="K681" s="547" t="s">
        <v>5151</v>
      </c>
      <c r="L681" s="548" t="s">
        <v>1225</v>
      </c>
      <c r="M681" s="548">
        <v>44635</v>
      </c>
      <c r="N681" s="548">
        <v>44743</v>
      </c>
      <c r="O681" s="548"/>
      <c r="P681" s="548"/>
      <c r="Q681" s="548"/>
      <c r="R681" s="548"/>
      <c r="S681" s="547" t="s">
        <v>1118</v>
      </c>
      <c r="T681" s="547">
        <v>60</v>
      </c>
      <c r="U681" s="547"/>
      <c r="V681" s="547" t="s">
        <v>973</v>
      </c>
      <c r="W681" s="553">
        <v>400</v>
      </c>
      <c r="X681" s="554">
        <v>1536</v>
      </c>
      <c r="Y681" s="539">
        <f t="shared" si="30"/>
        <v>614400</v>
      </c>
      <c r="Z681" s="511">
        <v>0.55000000000000004</v>
      </c>
      <c r="AA681" s="681">
        <f t="shared" si="31"/>
        <v>337920</v>
      </c>
      <c r="AB681" s="512"/>
      <c r="AC681" s="513">
        <v>0</v>
      </c>
      <c r="AD681" s="514"/>
      <c r="AE681" s="515"/>
      <c r="AF681" s="695">
        <f t="shared" si="32"/>
        <v>337920</v>
      </c>
      <c r="AG681" s="510" t="s">
        <v>1073</v>
      </c>
      <c r="AH681" s="510">
        <v>0</v>
      </c>
      <c r="AI681" s="510">
        <v>60</v>
      </c>
      <c r="AJ681" s="510" t="s">
        <v>1226</v>
      </c>
      <c r="AK681" s="510" t="s">
        <v>1227</v>
      </c>
      <c r="AL681" s="516">
        <v>43125</v>
      </c>
      <c r="AM681" s="510" t="s">
        <v>52</v>
      </c>
      <c r="AN681" s="510" t="s">
        <v>1076</v>
      </c>
      <c r="AO681" s="510"/>
      <c r="AP681" s="515"/>
      <c r="AQ681" s="515"/>
      <c r="AR681" s="510"/>
      <c r="AS681" s="544"/>
      <c r="AT681" s="520"/>
      <c r="AU681" s="520"/>
    </row>
    <row r="682" spans="1:47">
      <c r="A682" s="531"/>
      <c r="B682" s="531" t="s">
        <v>1217</v>
      </c>
      <c r="C682" s="531" t="s">
        <v>1217</v>
      </c>
      <c r="D682" s="556" t="s">
        <v>1067</v>
      </c>
      <c r="E682" s="547" t="s">
        <v>1101</v>
      </c>
      <c r="F682" s="547"/>
      <c r="G682" s="547"/>
      <c r="H682" s="547"/>
      <c r="I682" s="547" t="s">
        <v>1699</v>
      </c>
      <c r="J682" s="548"/>
      <c r="K682" s="547" t="s">
        <v>5152</v>
      </c>
      <c r="L682" s="548" t="s">
        <v>1225</v>
      </c>
      <c r="M682" s="548">
        <v>44635</v>
      </c>
      <c r="N682" s="548">
        <v>44774</v>
      </c>
      <c r="O682" s="548"/>
      <c r="P682" s="548"/>
      <c r="Q682" s="548"/>
      <c r="R682" s="548"/>
      <c r="S682" s="547" t="s">
        <v>1118</v>
      </c>
      <c r="T682" s="547">
        <v>60</v>
      </c>
      <c r="U682" s="547"/>
      <c r="V682" s="547" t="s">
        <v>973</v>
      </c>
      <c r="W682" s="553">
        <v>400</v>
      </c>
      <c r="X682" s="554">
        <v>1536</v>
      </c>
      <c r="Y682" s="539">
        <f t="shared" si="30"/>
        <v>614400</v>
      </c>
      <c r="Z682" s="511">
        <v>0.55000000000000004</v>
      </c>
      <c r="AA682" s="681">
        <f t="shared" si="31"/>
        <v>337920</v>
      </c>
      <c r="AB682" s="512"/>
      <c r="AC682" s="513">
        <v>0</v>
      </c>
      <c r="AD682" s="514"/>
      <c r="AE682" s="515"/>
      <c r="AF682" s="695">
        <f t="shared" si="32"/>
        <v>337920</v>
      </c>
      <c r="AG682" s="510" t="s">
        <v>1073</v>
      </c>
      <c r="AH682" s="510">
        <v>0</v>
      </c>
      <c r="AI682" s="510">
        <v>60</v>
      </c>
      <c r="AJ682" s="510" t="s">
        <v>1226</v>
      </c>
      <c r="AK682" s="510" t="s">
        <v>1227</v>
      </c>
      <c r="AL682" s="516">
        <v>43125</v>
      </c>
      <c r="AM682" s="510" t="s">
        <v>52</v>
      </c>
      <c r="AN682" s="510" t="s">
        <v>1076</v>
      </c>
      <c r="AO682" s="510"/>
      <c r="AP682" s="515"/>
      <c r="AQ682" s="515"/>
      <c r="AR682" s="510"/>
      <c r="AS682" s="544"/>
      <c r="AT682" s="520"/>
      <c r="AU682" s="520"/>
    </row>
    <row r="683" spans="1:47">
      <c r="A683" s="531"/>
      <c r="B683" s="531" t="s">
        <v>1217</v>
      </c>
      <c r="C683" s="531" t="s">
        <v>1217</v>
      </c>
      <c r="D683" s="556" t="s">
        <v>1067</v>
      </c>
      <c r="E683" s="547" t="s">
        <v>1101</v>
      </c>
      <c r="F683" s="547"/>
      <c r="G683" s="547"/>
      <c r="H683" s="547"/>
      <c r="I683" s="547" t="s">
        <v>1699</v>
      </c>
      <c r="J683" s="548"/>
      <c r="K683" s="547" t="s">
        <v>5153</v>
      </c>
      <c r="L683" s="548" t="s">
        <v>1225</v>
      </c>
      <c r="M683" s="548">
        <v>44635</v>
      </c>
      <c r="N683" s="548">
        <v>44805</v>
      </c>
      <c r="O683" s="548"/>
      <c r="P683" s="548"/>
      <c r="Q683" s="548"/>
      <c r="R683" s="548"/>
      <c r="S683" s="547" t="s">
        <v>1118</v>
      </c>
      <c r="T683" s="547">
        <v>60</v>
      </c>
      <c r="U683" s="547"/>
      <c r="V683" s="547" t="s">
        <v>973</v>
      </c>
      <c r="W683" s="553">
        <v>400</v>
      </c>
      <c r="X683" s="554">
        <v>1536</v>
      </c>
      <c r="Y683" s="539">
        <f t="shared" si="30"/>
        <v>614400</v>
      </c>
      <c r="Z683" s="511">
        <v>0.55000000000000004</v>
      </c>
      <c r="AA683" s="681">
        <f t="shared" si="31"/>
        <v>337920</v>
      </c>
      <c r="AB683" s="512"/>
      <c r="AC683" s="513">
        <v>0</v>
      </c>
      <c r="AD683" s="514"/>
      <c r="AE683" s="515"/>
      <c r="AF683" s="695">
        <f t="shared" si="32"/>
        <v>337920</v>
      </c>
      <c r="AG683" s="510" t="s">
        <v>1073</v>
      </c>
      <c r="AH683" s="510">
        <v>0</v>
      </c>
      <c r="AI683" s="510">
        <v>60</v>
      </c>
      <c r="AJ683" s="510" t="s">
        <v>1226</v>
      </c>
      <c r="AK683" s="510" t="s">
        <v>1227</v>
      </c>
      <c r="AL683" s="516">
        <v>43125</v>
      </c>
      <c r="AM683" s="510" t="s">
        <v>52</v>
      </c>
      <c r="AN683" s="510" t="s">
        <v>1076</v>
      </c>
      <c r="AO683" s="510"/>
      <c r="AP683" s="515"/>
      <c r="AQ683" s="515"/>
      <c r="AR683" s="510"/>
      <c r="AS683" s="544"/>
      <c r="AT683" s="520"/>
      <c r="AU683" s="520"/>
    </row>
    <row r="684" spans="1:47">
      <c r="A684" s="531"/>
      <c r="B684" s="531" t="s">
        <v>1217</v>
      </c>
      <c r="C684" s="531" t="s">
        <v>1217</v>
      </c>
      <c r="D684" s="556" t="s">
        <v>1067</v>
      </c>
      <c r="E684" s="547" t="s">
        <v>1101</v>
      </c>
      <c r="F684" s="547"/>
      <c r="G684" s="547"/>
      <c r="H684" s="547"/>
      <c r="I684" s="547" t="s">
        <v>1699</v>
      </c>
      <c r="J684" s="548"/>
      <c r="K684" s="547" t="s">
        <v>5154</v>
      </c>
      <c r="L684" s="548" t="s">
        <v>1225</v>
      </c>
      <c r="M684" s="548">
        <v>44635</v>
      </c>
      <c r="N684" s="548">
        <v>44835</v>
      </c>
      <c r="O684" s="548"/>
      <c r="P684" s="548"/>
      <c r="Q684" s="548"/>
      <c r="R684" s="548"/>
      <c r="S684" s="547" t="s">
        <v>1118</v>
      </c>
      <c r="T684" s="547">
        <v>60</v>
      </c>
      <c r="U684" s="547"/>
      <c r="V684" s="547" t="s">
        <v>973</v>
      </c>
      <c r="W684" s="553">
        <v>400</v>
      </c>
      <c r="X684" s="554">
        <v>1536</v>
      </c>
      <c r="Y684" s="539">
        <f t="shared" si="30"/>
        <v>614400</v>
      </c>
      <c r="Z684" s="511">
        <v>0.55000000000000004</v>
      </c>
      <c r="AA684" s="681">
        <f t="shared" si="31"/>
        <v>337920</v>
      </c>
      <c r="AB684" s="512"/>
      <c r="AC684" s="513">
        <v>0</v>
      </c>
      <c r="AD684" s="514"/>
      <c r="AE684" s="515"/>
      <c r="AF684" s="695">
        <f t="shared" si="32"/>
        <v>337920</v>
      </c>
      <c r="AG684" s="510" t="s">
        <v>1073</v>
      </c>
      <c r="AH684" s="510">
        <v>0</v>
      </c>
      <c r="AI684" s="510">
        <v>60</v>
      </c>
      <c r="AJ684" s="510" t="s">
        <v>1226</v>
      </c>
      <c r="AK684" s="510" t="s">
        <v>1227</v>
      </c>
      <c r="AL684" s="516">
        <v>43125</v>
      </c>
      <c r="AM684" s="510" t="s">
        <v>52</v>
      </c>
      <c r="AN684" s="510" t="s">
        <v>1076</v>
      </c>
      <c r="AO684" s="510"/>
      <c r="AP684" s="515"/>
      <c r="AQ684" s="515"/>
      <c r="AR684" s="510"/>
      <c r="AS684" s="544"/>
      <c r="AT684" s="520"/>
      <c r="AU684" s="520"/>
    </row>
    <row r="685" spans="1:47">
      <c r="A685" s="531"/>
      <c r="B685" s="531" t="s">
        <v>1217</v>
      </c>
      <c r="C685" s="531" t="s">
        <v>1217</v>
      </c>
      <c r="D685" s="556" t="s">
        <v>1067</v>
      </c>
      <c r="E685" s="547" t="s">
        <v>1101</v>
      </c>
      <c r="F685" s="547"/>
      <c r="G685" s="547"/>
      <c r="H685" s="547"/>
      <c r="I685" s="547" t="s">
        <v>1699</v>
      </c>
      <c r="J685" s="548"/>
      <c r="K685" s="547" t="s">
        <v>5155</v>
      </c>
      <c r="L685" s="548" t="s">
        <v>1225</v>
      </c>
      <c r="M685" s="548">
        <v>44635</v>
      </c>
      <c r="N685" s="548">
        <v>44866</v>
      </c>
      <c r="O685" s="548"/>
      <c r="P685" s="548"/>
      <c r="Q685" s="548"/>
      <c r="R685" s="548"/>
      <c r="S685" s="547" t="s">
        <v>1118</v>
      </c>
      <c r="T685" s="547">
        <v>60</v>
      </c>
      <c r="U685" s="547"/>
      <c r="V685" s="547" t="s">
        <v>973</v>
      </c>
      <c r="W685" s="553">
        <v>400</v>
      </c>
      <c r="X685" s="554">
        <v>1536</v>
      </c>
      <c r="Y685" s="539">
        <f t="shared" si="30"/>
        <v>614400</v>
      </c>
      <c r="Z685" s="511">
        <v>0.55000000000000004</v>
      </c>
      <c r="AA685" s="681">
        <f t="shared" si="31"/>
        <v>337920</v>
      </c>
      <c r="AB685" s="512"/>
      <c r="AC685" s="513">
        <v>0</v>
      </c>
      <c r="AD685" s="514"/>
      <c r="AE685" s="515"/>
      <c r="AF685" s="695">
        <f t="shared" si="32"/>
        <v>337920</v>
      </c>
      <c r="AG685" s="510" t="s">
        <v>1073</v>
      </c>
      <c r="AH685" s="510">
        <v>0</v>
      </c>
      <c r="AI685" s="510">
        <v>60</v>
      </c>
      <c r="AJ685" s="510" t="s">
        <v>1226</v>
      </c>
      <c r="AK685" s="510" t="s">
        <v>1227</v>
      </c>
      <c r="AL685" s="516">
        <v>43125</v>
      </c>
      <c r="AM685" s="510" t="s">
        <v>52</v>
      </c>
      <c r="AN685" s="510" t="s">
        <v>1076</v>
      </c>
      <c r="AO685" s="510"/>
      <c r="AP685" s="515"/>
      <c r="AQ685" s="515"/>
      <c r="AR685" s="510"/>
      <c r="AS685" s="544"/>
      <c r="AT685" s="520"/>
      <c r="AU685" s="520"/>
    </row>
    <row r="686" spans="1:47">
      <c r="A686" s="531"/>
      <c r="B686" s="531" t="s">
        <v>1217</v>
      </c>
      <c r="C686" s="531" t="s">
        <v>1217</v>
      </c>
      <c r="D686" s="556" t="s">
        <v>1067</v>
      </c>
      <c r="E686" s="547" t="s">
        <v>1101</v>
      </c>
      <c r="F686" s="547"/>
      <c r="G686" s="547"/>
      <c r="H686" s="547"/>
      <c r="I686" s="547" t="s">
        <v>1699</v>
      </c>
      <c r="J686" s="548"/>
      <c r="K686" s="547" t="s">
        <v>5156</v>
      </c>
      <c r="L686" s="548" t="s">
        <v>1225</v>
      </c>
      <c r="M686" s="548">
        <v>44635</v>
      </c>
      <c r="N686" s="548">
        <v>44896</v>
      </c>
      <c r="O686" s="548"/>
      <c r="P686" s="548"/>
      <c r="Q686" s="548"/>
      <c r="R686" s="548"/>
      <c r="S686" s="547" t="s">
        <v>1118</v>
      </c>
      <c r="T686" s="547">
        <v>60</v>
      </c>
      <c r="U686" s="547"/>
      <c r="V686" s="547" t="s">
        <v>973</v>
      </c>
      <c r="W686" s="553">
        <v>400</v>
      </c>
      <c r="X686" s="554">
        <v>1536</v>
      </c>
      <c r="Y686" s="539">
        <f t="shared" si="30"/>
        <v>614400</v>
      </c>
      <c r="Z686" s="511">
        <v>0.55000000000000004</v>
      </c>
      <c r="AA686" s="681">
        <f t="shared" si="31"/>
        <v>337920</v>
      </c>
      <c r="AB686" s="512"/>
      <c r="AC686" s="513">
        <v>0</v>
      </c>
      <c r="AD686" s="514"/>
      <c r="AE686" s="515"/>
      <c r="AF686" s="695">
        <f t="shared" si="32"/>
        <v>337920</v>
      </c>
      <c r="AG686" s="510" t="s">
        <v>1073</v>
      </c>
      <c r="AH686" s="510">
        <v>0</v>
      </c>
      <c r="AI686" s="510">
        <v>60</v>
      </c>
      <c r="AJ686" s="510" t="s">
        <v>1226</v>
      </c>
      <c r="AK686" s="510" t="s">
        <v>1227</v>
      </c>
      <c r="AL686" s="516">
        <v>43125</v>
      </c>
      <c r="AM686" s="510" t="s">
        <v>52</v>
      </c>
      <c r="AN686" s="510" t="s">
        <v>1076</v>
      </c>
      <c r="AO686" s="510"/>
      <c r="AP686" s="515"/>
      <c r="AQ686" s="515"/>
      <c r="AR686" s="510"/>
      <c r="AS686" s="544"/>
      <c r="AT686" s="520"/>
      <c r="AU686" s="520"/>
    </row>
    <row r="687" spans="1:47">
      <c r="A687" s="531"/>
      <c r="B687" s="558">
        <v>44631</v>
      </c>
      <c r="C687" s="531" t="s">
        <v>1217</v>
      </c>
      <c r="D687" s="556" t="s">
        <v>1067</v>
      </c>
      <c r="E687" s="547" t="s">
        <v>1101</v>
      </c>
      <c r="F687" s="547"/>
      <c r="G687" s="547"/>
      <c r="H687" s="547"/>
      <c r="I687" s="547" t="s">
        <v>1699</v>
      </c>
      <c r="J687" s="548"/>
      <c r="K687" s="547" t="s">
        <v>5157</v>
      </c>
      <c r="L687" s="548" t="s">
        <v>1664</v>
      </c>
      <c r="M687" s="548">
        <v>44628</v>
      </c>
      <c r="N687" s="548">
        <v>44748</v>
      </c>
      <c r="O687" s="548"/>
      <c r="P687" s="548"/>
      <c r="Q687" s="548"/>
      <c r="R687" s="548"/>
      <c r="S687" s="547" t="s">
        <v>1071</v>
      </c>
      <c r="T687" s="547">
        <v>60</v>
      </c>
      <c r="U687" s="547"/>
      <c r="V687" s="547" t="s">
        <v>986</v>
      </c>
      <c r="W687" s="553">
        <v>360</v>
      </c>
      <c r="X687" s="554">
        <v>768</v>
      </c>
      <c r="Y687" s="539">
        <f t="shared" si="30"/>
        <v>276480</v>
      </c>
      <c r="Z687" s="511">
        <v>0.55000000000000004</v>
      </c>
      <c r="AA687" s="681">
        <f t="shared" si="31"/>
        <v>152064</v>
      </c>
      <c r="AB687" s="512"/>
      <c r="AC687" s="513">
        <v>0</v>
      </c>
      <c r="AD687" s="514"/>
      <c r="AE687" s="515"/>
      <c r="AF687" s="695">
        <f t="shared" si="32"/>
        <v>152064</v>
      </c>
      <c r="AG687" s="510" t="s">
        <v>1073</v>
      </c>
      <c r="AH687" s="510">
        <v>10</v>
      </c>
      <c r="AI687" s="510">
        <v>30</v>
      </c>
      <c r="AJ687" s="510" t="s">
        <v>1665</v>
      </c>
      <c r="AK687" s="510" t="s">
        <v>1100</v>
      </c>
      <c r="AL687" s="516">
        <v>2072</v>
      </c>
      <c r="AM687" s="510" t="s">
        <v>52</v>
      </c>
      <c r="AN687" s="510"/>
      <c r="AO687" s="510"/>
      <c r="AP687" s="515"/>
      <c r="AQ687" s="515" t="s">
        <v>1090</v>
      </c>
      <c r="AR687" s="510" t="s">
        <v>1222</v>
      </c>
      <c r="AS687" s="544" t="s">
        <v>1077</v>
      </c>
      <c r="AT687" s="520" t="s">
        <v>1091</v>
      </c>
      <c r="AU687" s="520" t="s">
        <v>1078</v>
      </c>
    </row>
    <row r="688" spans="1:47">
      <c r="A688" s="531"/>
      <c r="B688" s="558">
        <v>44631</v>
      </c>
      <c r="C688" s="531" t="s">
        <v>1217</v>
      </c>
      <c r="D688" s="556" t="s">
        <v>1067</v>
      </c>
      <c r="E688" s="547" t="s">
        <v>1101</v>
      </c>
      <c r="F688" s="547"/>
      <c r="G688" s="547"/>
      <c r="H688" s="547"/>
      <c r="I688" s="547" t="s">
        <v>1699</v>
      </c>
      <c r="J688" s="548"/>
      <c r="K688" s="547" t="s">
        <v>5158</v>
      </c>
      <c r="L688" s="548" t="s">
        <v>1664</v>
      </c>
      <c r="M688" s="548">
        <v>44628</v>
      </c>
      <c r="N688" s="548">
        <v>44763</v>
      </c>
      <c r="O688" s="548"/>
      <c r="P688" s="548"/>
      <c r="Q688" s="548"/>
      <c r="R688" s="548"/>
      <c r="S688" s="547" t="s">
        <v>1071</v>
      </c>
      <c r="T688" s="547">
        <v>60</v>
      </c>
      <c r="U688" s="547"/>
      <c r="V688" s="547" t="s">
        <v>986</v>
      </c>
      <c r="W688" s="553">
        <v>360</v>
      </c>
      <c r="X688" s="554">
        <v>768</v>
      </c>
      <c r="Y688" s="539">
        <f t="shared" si="30"/>
        <v>276480</v>
      </c>
      <c r="Z688" s="511">
        <v>0.55000000000000004</v>
      </c>
      <c r="AA688" s="681">
        <f t="shared" si="31"/>
        <v>152064</v>
      </c>
      <c r="AB688" s="512"/>
      <c r="AC688" s="513">
        <v>0</v>
      </c>
      <c r="AD688" s="514"/>
      <c r="AE688" s="515"/>
      <c r="AF688" s="695">
        <f t="shared" si="32"/>
        <v>152064</v>
      </c>
      <c r="AG688" s="510" t="s">
        <v>1073</v>
      </c>
      <c r="AH688" s="510">
        <v>10</v>
      </c>
      <c r="AI688" s="510">
        <v>30</v>
      </c>
      <c r="AJ688" s="510" t="s">
        <v>1701</v>
      </c>
      <c r="AK688" s="510" t="s">
        <v>1089</v>
      </c>
      <c r="AL688" s="516">
        <v>8512</v>
      </c>
      <c r="AM688" s="510" t="s">
        <v>52</v>
      </c>
      <c r="AN688" s="510"/>
      <c r="AO688" s="510"/>
      <c r="AP688" s="515"/>
      <c r="AQ688" s="515" t="s">
        <v>1090</v>
      </c>
      <c r="AR688" s="510" t="s">
        <v>1222</v>
      </c>
      <c r="AS688" s="544" t="s">
        <v>1077</v>
      </c>
      <c r="AT688" s="520" t="s">
        <v>1091</v>
      </c>
      <c r="AU688" s="520" t="s">
        <v>1078</v>
      </c>
    </row>
    <row r="689" spans="1:47">
      <c r="A689" s="531"/>
      <c r="B689" s="558">
        <v>44631</v>
      </c>
      <c r="C689" s="531" t="s">
        <v>1217</v>
      </c>
      <c r="D689" s="556" t="s">
        <v>1067</v>
      </c>
      <c r="E689" s="547" t="s">
        <v>1101</v>
      </c>
      <c r="F689" s="547"/>
      <c r="G689" s="547"/>
      <c r="H689" s="547"/>
      <c r="I689" s="547" t="s">
        <v>1699</v>
      </c>
      <c r="J689" s="548"/>
      <c r="K689" s="547" t="s">
        <v>5159</v>
      </c>
      <c r="L689" s="548" t="s">
        <v>1664</v>
      </c>
      <c r="M689" s="548">
        <v>44628</v>
      </c>
      <c r="N689" s="548">
        <v>44782</v>
      </c>
      <c r="O689" s="548"/>
      <c r="P689" s="548"/>
      <c r="Q689" s="548"/>
      <c r="R689" s="548"/>
      <c r="S689" s="547" t="s">
        <v>1071</v>
      </c>
      <c r="T689" s="547">
        <v>60</v>
      </c>
      <c r="U689" s="547"/>
      <c r="V689" s="547" t="s">
        <v>986</v>
      </c>
      <c r="W689" s="553">
        <v>360</v>
      </c>
      <c r="X689" s="554">
        <v>768</v>
      </c>
      <c r="Y689" s="539">
        <f t="shared" si="30"/>
        <v>276480</v>
      </c>
      <c r="Z689" s="511">
        <v>0.55000000000000004</v>
      </c>
      <c r="AA689" s="681">
        <f t="shared" si="31"/>
        <v>152064</v>
      </c>
      <c r="AB689" s="512"/>
      <c r="AC689" s="513">
        <v>0</v>
      </c>
      <c r="AD689" s="514"/>
      <c r="AE689" s="515"/>
      <c r="AF689" s="695">
        <f t="shared" si="32"/>
        <v>152064</v>
      </c>
      <c r="AG689" s="510" t="s">
        <v>1073</v>
      </c>
      <c r="AH689" s="510">
        <v>10</v>
      </c>
      <c r="AI689" s="510">
        <v>30</v>
      </c>
      <c r="AJ689" s="510" t="s">
        <v>1665</v>
      </c>
      <c r="AK689" s="510" t="s">
        <v>1100</v>
      </c>
      <c r="AL689" s="516">
        <v>2072</v>
      </c>
      <c r="AM689" s="510" t="s">
        <v>52</v>
      </c>
      <c r="AN689" s="510"/>
      <c r="AO689" s="510"/>
      <c r="AP689" s="515"/>
      <c r="AQ689" s="515" t="s">
        <v>1090</v>
      </c>
      <c r="AR689" s="510" t="s">
        <v>1222</v>
      </c>
      <c r="AS689" s="544" t="s">
        <v>1077</v>
      </c>
      <c r="AT689" s="520" t="s">
        <v>1091</v>
      </c>
      <c r="AU689" s="520" t="s">
        <v>1078</v>
      </c>
    </row>
    <row r="690" spans="1:47">
      <c r="A690" s="531"/>
      <c r="B690" s="558">
        <v>44631</v>
      </c>
      <c r="C690" s="531" t="s">
        <v>1217</v>
      </c>
      <c r="D690" s="556" t="s">
        <v>1067</v>
      </c>
      <c r="E690" s="547" t="s">
        <v>1101</v>
      </c>
      <c r="F690" s="547"/>
      <c r="G690" s="547"/>
      <c r="H690" s="547"/>
      <c r="I690" s="547" t="s">
        <v>1699</v>
      </c>
      <c r="J690" s="548"/>
      <c r="K690" s="547" t="s">
        <v>5160</v>
      </c>
      <c r="L690" s="548" t="s">
        <v>1664</v>
      </c>
      <c r="M690" s="548">
        <v>44628</v>
      </c>
      <c r="N690" s="548">
        <v>44784</v>
      </c>
      <c r="O690" s="548"/>
      <c r="P690" s="548"/>
      <c r="Q690" s="548"/>
      <c r="R690" s="548"/>
      <c r="S690" s="547" t="s">
        <v>1071</v>
      </c>
      <c r="T690" s="547">
        <v>60</v>
      </c>
      <c r="U690" s="547"/>
      <c r="V690" s="547" t="s">
        <v>986</v>
      </c>
      <c r="W690" s="553">
        <v>360</v>
      </c>
      <c r="X690" s="554">
        <v>768</v>
      </c>
      <c r="Y690" s="539">
        <f t="shared" si="30"/>
        <v>276480</v>
      </c>
      <c r="Z690" s="511">
        <v>0.55000000000000004</v>
      </c>
      <c r="AA690" s="681">
        <f t="shared" si="31"/>
        <v>152064</v>
      </c>
      <c r="AB690" s="512"/>
      <c r="AC690" s="513">
        <v>0</v>
      </c>
      <c r="AD690" s="514"/>
      <c r="AE690" s="515"/>
      <c r="AF690" s="695">
        <f t="shared" si="32"/>
        <v>152064</v>
      </c>
      <c r="AG690" s="510" t="s">
        <v>1073</v>
      </c>
      <c r="AH690" s="510">
        <v>10</v>
      </c>
      <c r="AI690" s="510">
        <v>30</v>
      </c>
      <c r="AJ690" s="510" t="s">
        <v>1701</v>
      </c>
      <c r="AK690" s="510" t="s">
        <v>1089</v>
      </c>
      <c r="AL690" s="516">
        <v>8512</v>
      </c>
      <c r="AM690" s="510" t="s">
        <v>52</v>
      </c>
      <c r="AN690" s="510"/>
      <c r="AO690" s="510"/>
      <c r="AP690" s="515"/>
      <c r="AQ690" s="515" t="s">
        <v>1090</v>
      </c>
      <c r="AR690" s="510" t="s">
        <v>1222</v>
      </c>
      <c r="AS690" s="544" t="s">
        <v>1077</v>
      </c>
      <c r="AT690" s="520" t="s">
        <v>1091</v>
      </c>
      <c r="AU690" s="520" t="s">
        <v>1078</v>
      </c>
    </row>
    <row r="691" spans="1:47">
      <c r="A691" s="531"/>
      <c r="B691" s="558">
        <v>44631</v>
      </c>
      <c r="C691" s="531" t="s">
        <v>1217</v>
      </c>
      <c r="D691" s="556" t="s">
        <v>1067</v>
      </c>
      <c r="E691" s="547" t="s">
        <v>1101</v>
      </c>
      <c r="F691" s="547"/>
      <c r="G691" s="547"/>
      <c r="H691" s="547"/>
      <c r="I691" s="547" t="s">
        <v>1699</v>
      </c>
      <c r="J691" s="548"/>
      <c r="K691" s="547" t="s">
        <v>5161</v>
      </c>
      <c r="L691" s="548" t="s">
        <v>1664</v>
      </c>
      <c r="M691" s="548">
        <v>44628</v>
      </c>
      <c r="N691" s="548">
        <v>44797</v>
      </c>
      <c r="O691" s="548"/>
      <c r="P691" s="548"/>
      <c r="Q691" s="548"/>
      <c r="R691" s="548"/>
      <c r="S691" s="547" t="s">
        <v>1071</v>
      </c>
      <c r="T691" s="547">
        <v>60</v>
      </c>
      <c r="U691" s="547"/>
      <c r="V691" s="547" t="s">
        <v>986</v>
      </c>
      <c r="W691" s="553">
        <v>360</v>
      </c>
      <c r="X691" s="554">
        <v>768</v>
      </c>
      <c r="Y691" s="539">
        <f t="shared" si="30"/>
        <v>276480</v>
      </c>
      <c r="Z691" s="511">
        <v>0.55000000000000004</v>
      </c>
      <c r="AA691" s="681">
        <f t="shared" si="31"/>
        <v>152064</v>
      </c>
      <c r="AB691" s="512"/>
      <c r="AC691" s="513">
        <v>0</v>
      </c>
      <c r="AD691" s="514"/>
      <c r="AE691" s="515"/>
      <c r="AF691" s="695">
        <f t="shared" si="32"/>
        <v>152064</v>
      </c>
      <c r="AG691" s="510" t="s">
        <v>1073</v>
      </c>
      <c r="AH691" s="510">
        <v>10</v>
      </c>
      <c r="AI691" s="510">
        <v>30</v>
      </c>
      <c r="AJ691" s="510" t="s">
        <v>1665</v>
      </c>
      <c r="AK691" s="510" t="s">
        <v>1100</v>
      </c>
      <c r="AL691" s="516">
        <v>2072</v>
      </c>
      <c r="AM691" s="510" t="s">
        <v>52</v>
      </c>
      <c r="AN691" s="510"/>
      <c r="AO691" s="510"/>
      <c r="AP691" s="515"/>
      <c r="AQ691" s="515" t="s">
        <v>1090</v>
      </c>
      <c r="AR691" s="510" t="s">
        <v>1222</v>
      </c>
      <c r="AS691" s="544" t="s">
        <v>1077</v>
      </c>
      <c r="AT691" s="520" t="s">
        <v>1091</v>
      </c>
      <c r="AU691" s="520" t="s">
        <v>1078</v>
      </c>
    </row>
    <row r="692" spans="1:47">
      <c r="A692" s="531"/>
      <c r="B692" s="558">
        <v>44631</v>
      </c>
      <c r="C692" s="531" t="s">
        <v>1217</v>
      </c>
      <c r="D692" s="556" t="s">
        <v>1067</v>
      </c>
      <c r="E692" s="547" t="s">
        <v>1101</v>
      </c>
      <c r="F692" s="547"/>
      <c r="G692" s="547"/>
      <c r="H692" s="547"/>
      <c r="I692" s="547" t="s">
        <v>1699</v>
      </c>
      <c r="J692" s="548"/>
      <c r="K692" s="547" t="s">
        <v>5162</v>
      </c>
      <c r="L692" s="548" t="s">
        <v>1664</v>
      </c>
      <c r="M692" s="548">
        <v>44628</v>
      </c>
      <c r="N692" s="548">
        <v>44811</v>
      </c>
      <c r="O692" s="548"/>
      <c r="P692" s="548"/>
      <c r="Q692" s="548"/>
      <c r="R692" s="548"/>
      <c r="S692" s="547" t="s">
        <v>1071</v>
      </c>
      <c r="T692" s="547">
        <v>60</v>
      </c>
      <c r="U692" s="547"/>
      <c r="V692" s="547" t="s">
        <v>986</v>
      </c>
      <c r="W692" s="553">
        <v>360</v>
      </c>
      <c r="X692" s="554">
        <v>768</v>
      </c>
      <c r="Y692" s="539">
        <f t="shared" si="30"/>
        <v>276480</v>
      </c>
      <c r="Z692" s="511">
        <v>0.55000000000000004</v>
      </c>
      <c r="AA692" s="681">
        <f t="shared" si="31"/>
        <v>152064</v>
      </c>
      <c r="AB692" s="512"/>
      <c r="AC692" s="513">
        <v>0</v>
      </c>
      <c r="AD692" s="514"/>
      <c r="AE692" s="515"/>
      <c r="AF692" s="695">
        <f t="shared" si="32"/>
        <v>152064</v>
      </c>
      <c r="AG692" s="510" t="s">
        <v>1073</v>
      </c>
      <c r="AH692" s="510">
        <v>10</v>
      </c>
      <c r="AI692" s="510">
        <v>30</v>
      </c>
      <c r="AJ692" s="510" t="s">
        <v>1665</v>
      </c>
      <c r="AK692" s="510" t="s">
        <v>1100</v>
      </c>
      <c r="AL692" s="516">
        <v>2072</v>
      </c>
      <c r="AM692" s="510" t="s">
        <v>52</v>
      </c>
      <c r="AN692" s="510"/>
      <c r="AO692" s="510"/>
      <c r="AP692" s="515"/>
      <c r="AQ692" s="515" t="s">
        <v>1090</v>
      </c>
      <c r="AR692" s="510" t="s">
        <v>1222</v>
      </c>
      <c r="AS692" s="544" t="s">
        <v>1077</v>
      </c>
      <c r="AT692" s="520" t="s">
        <v>1091</v>
      </c>
      <c r="AU692" s="520" t="s">
        <v>1078</v>
      </c>
    </row>
    <row r="693" spans="1:47">
      <c r="A693" s="531"/>
      <c r="B693" s="558">
        <v>44631</v>
      </c>
      <c r="C693" s="531" t="s">
        <v>1217</v>
      </c>
      <c r="D693" s="556" t="s">
        <v>1067</v>
      </c>
      <c r="E693" s="547" t="s">
        <v>1101</v>
      </c>
      <c r="F693" s="547"/>
      <c r="G693" s="547"/>
      <c r="H693" s="547"/>
      <c r="I693" s="547" t="s">
        <v>1699</v>
      </c>
      <c r="J693" s="548"/>
      <c r="K693" s="547" t="s">
        <v>5163</v>
      </c>
      <c r="L693" s="548" t="s">
        <v>1664</v>
      </c>
      <c r="M693" s="548">
        <v>44628</v>
      </c>
      <c r="N693" s="548">
        <v>44825</v>
      </c>
      <c r="O693" s="548"/>
      <c r="P693" s="548"/>
      <c r="Q693" s="548"/>
      <c r="R693" s="548"/>
      <c r="S693" s="547" t="s">
        <v>1071</v>
      </c>
      <c r="T693" s="547">
        <v>60</v>
      </c>
      <c r="U693" s="547"/>
      <c r="V693" s="547" t="s">
        <v>986</v>
      </c>
      <c r="W693" s="553">
        <v>360</v>
      </c>
      <c r="X693" s="554">
        <v>768</v>
      </c>
      <c r="Y693" s="539">
        <f t="shared" si="30"/>
        <v>276480</v>
      </c>
      <c r="Z693" s="511">
        <v>0.55000000000000004</v>
      </c>
      <c r="AA693" s="681">
        <f t="shared" si="31"/>
        <v>152064</v>
      </c>
      <c r="AB693" s="512"/>
      <c r="AC693" s="513">
        <v>0</v>
      </c>
      <c r="AD693" s="514"/>
      <c r="AE693" s="515"/>
      <c r="AF693" s="695">
        <f t="shared" si="32"/>
        <v>152064</v>
      </c>
      <c r="AG693" s="510" t="s">
        <v>1073</v>
      </c>
      <c r="AH693" s="510">
        <v>10</v>
      </c>
      <c r="AI693" s="510">
        <v>30</v>
      </c>
      <c r="AJ693" s="510" t="s">
        <v>1665</v>
      </c>
      <c r="AK693" s="510" t="s">
        <v>1100</v>
      </c>
      <c r="AL693" s="516">
        <v>2072</v>
      </c>
      <c r="AM693" s="510" t="s">
        <v>52</v>
      </c>
      <c r="AN693" s="510"/>
      <c r="AO693" s="510"/>
      <c r="AP693" s="515"/>
      <c r="AQ693" s="515" t="s">
        <v>1090</v>
      </c>
      <c r="AR693" s="510" t="s">
        <v>1222</v>
      </c>
      <c r="AS693" s="544" t="s">
        <v>1077</v>
      </c>
      <c r="AT693" s="520" t="s">
        <v>1091</v>
      </c>
      <c r="AU693" s="520" t="s">
        <v>1078</v>
      </c>
    </row>
    <row r="694" spans="1:47">
      <c r="A694" s="531"/>
      <c r="B694" s="558">
        <v>44631</v>
      </c>
      <c r="C694" s="531" t="s">
        <v>1217</v>
      </c>
      <c r="D694" s="556" t="s">
        <v>1067</v>
      </c>
      <c r="E694" s="547" t="s">
        <v>1101</v>
      </c>
      <c r="F694" s="547"/>
      <c r="G694" s="547"/>
      <c r="H694" s="547"/>
      <c r="I694" s="547" t="s">
        <v>1699</v>
      </c>
      <c r="J694" s="548"/>
      <c r="K694" s="547" t="s">
        <v>5164</v>
      </c>
      <c r="L694" s="548" t="s">
        <v>1664</v>
      </c>
      <c r="M694" s="548">
        <v>44628</v>
      </c>
      <c r="N694" s="548">
        <v>44806</v>
      </c>
      <c r="O694" s="548"/>
      <c r="P694" s="548"/>
      <c r="Q694" s="548"/>
      <c r="R694" s="548"/>
      <c r="S694" s="547" t="s">
        <v>1071</v>
      </c>
      <c r="T694" s="547">
        <v>60</v>
      </c>
      <c r="U694" s="547"/>
      <c r="V694" s="547" t="s">
        <v>986</v>
      </c>
      <c r="W694" s="553">
        <v>360</v>
      </c>
      <c r="X694" s="554">
        <v>768</v>
      </c>
      <c r="Y694" s="539">
        <f t="shared" si="30"/>
        <v>276480</v>
      </c>
      <c r="Z694" s="511">
        <v>0.55000000000000004</v>
      </c>
      <c r="AA694" s="681">
        <f t="shared" si="31"/>
        <v>152064</v>
      </c>
      <c r="AB694" s="512"/>
      <c r="AC694" s="513">
        <v>0</v>
      </c>
      <c r="AD694" s="514"/>
      <c r="AE694" s="515"/>
      <c r="AF694" s="695">
        <f t="shared" si="32"/>
        <v>152064</v>
      </c>
      <c r="AG694" s="510" t="s">
        <v>1073</v>
      </c>
      <c r="AH694" s="510">
        <v>10</v>
      </c>
      <c r="AI694" s="510">
        <v>30</v>
      </c>
      <c r="AJ694" s="510" t="s">
        <v>1701</v>
      </c>
      <c r="AK694" s="510" t="s">
        <v>1089</v>
      </c>
      <c r="AL694" s="516">
        <v>8512</v>
      </c>
      <c r="AM694" s="510" t="s">
        <v>52</v>
      </c>
      <c r="AN694" s="510"/>
      <c r="AO694" s="510"/>
      <c r="AP694" s="515"/>
      <c r="AQ694" s="515" t="s">
        <v>1090</v>
      </c>
      <c r="AR694" s="510" t="s">
        <v>1222</v>
      </c>
      <c r="AS694" s="544" t="s">
        <v>1077</v>
      </c>
      <c r="AT694" s="520" t="s">
        <v>1091</v>
      </c>
      <c r="AU694" s="520" t="s">
        <v>1078</v>
      </c>
    </row>
    <row r="695" spans="1:47">
      <c r="A695" s="531"/>
      <c r="B695" s="558">
        <v>44631</v>
      </c>
      <c r="C695" s="531" t="s">
        <v>1217</v>
      </c>
      <c r="D695" s="556" t="s">
        <v>1067</v>
      </c>
      <c r="E695" s="547" t="s">
        <v>1101</v>
      </c>
      <c r="F695" s="547"/>
      <c r="G695" s="547"/>
      <c r="H695" s="547"/>
      <c r="I695" s="547" t="s">
        <v>1699</v>
      </c>
      <c r="J695" s="548"/>
      <c r="K695" s="547" t="s">
        <v>5165</v>
      </c>
      <c r="L695" s="548" t="s">
        <v>1664</v>
      </c>
      <c r="M695" s="548">
        <v>44628</v>
      </c>
      <c r="N695" s="548">
        <v>44820</v>
      </c>
      <c r="O695" s="548"/>
      <c r="P695" s="548"/>
      <c r="Q695" s="548"/>
      <c r="R695" s="548"/>
      <c r="S695" s="547" t="s">
        <v>1071</v>
      </c>
      <c r="T695" s="547">
        <v>60</v>
      </c>
      <c r="U695" s="547"/>
      <c r="V695" s="547" t="s">
        <v>986</v>
      </c>
      <c r="W695" s="553">
        <v>360</v>
      </c>
      <c r="X695" s="554">
        <v>768</v>
      </c>
      <c r="Y695" s="539">
        <f t="shared" si="30"/>
        <v>276480</v>
      </c>
      <c r="Z695" s="511">
        <v>0.55000000000000004</v>
      </c>
      <c r="AA695" s="681">
        <f t="shared" si="31"/>
        <v>152064</v>
      </c>
      <c r="AB695" s="512"/>
      <c r="AC695" s="513">
        <v>0</v>
      </c>
      <c r="AD695" s="514"/>
      <c r="AE695" s="515"/>
      <c r="AF695" s="695">
        <f t="shared" si="32"/>
        <v>152064</v>
      </c>
      <c r="AG695" s="510" t="s">
        <v>1073</v>
      </c>
      <c r="AH695" s="510">
        <v>10</v>
      </c>
      <c r="AI695" s="510">
        <v>30</v>
      </c>
      <c r="AJ695" s="510" t="s">
        <v>1701</v>
      </c>
      <c r="AK695" s="510" t="s">
        <v>1089</v>
      </c>
      <c r="AL695" s="516">
        <v>8512</v>
      </c>
      <c r="AM695" s="510" t="s">
        <v>52</v>
      </c>
      <c r="AN695" s="510"/>
      <c r="AO695" s="510"/>
      <c r="AP695" s="515"/>
      <c r="AQ695" s="515" t="s">
        <v>1090</v>
      </c>
      <c r="AR695" s="510" t="s">
        <v>1222</v>
      </c>
      <c r="AS695" s="544" t="s">
        <v>1077</v>
      </c>
      <c r="AT695" s="520" t="s">
        <v>1091</v>
      </c>
      <c r="AU695" s="520" t="s">
        <v>1078</v>
      </c>
    </row>
    <row r="696" spans="1:47">
      <c r="A696" s="531"/>
      <c r="B696" s="558">
        <v>44631</v>
      </c>
      <c r="C696" s="531" t="s">
        <v>1217</v>
      </c>
      <c r="D696" s="556" t="s">
        <v>1067</v>
      </c>
      <c r="E696" s="547" t="s">
        <v>1101</v>
      </c>
      <c r="F696" s="547"/>
      <c r="G696" s="547"/>
      <c r="H696" s="547"/>
      <c r="I696" s="547" t="s">
        <v>1699</v>
      </c>
      <c r="J696" s="548"/>
      <c r="K696" s="547" t="s">
        <v>5166</v>
      </c>
      <c r="L696" s="548" t="s">
        <v>1664</v>
      </c>
      <c r="M696" s="548">
        <v>44628</v>
      </c>
      <c r="N696" s="548">
        <v>44841</v>
      </c>
      <c r="O696" s="548"/>
      <c r="P696" s="548"/>
      <c r="Q696" s="548"/>
      <c r="R696" s="548"/>
      <c r="S696" s="547" t="s">
        <v>1071</v>
      </c>
      <c r="T696" s="547">
        <v>60</v>
      </c>
      <c r="U696" s="547"/>
      <c r="V696" s="547" t="s">
        <v>986</v>
      </c>
      <c r="W696" s="553">
        <v>360</v>
      </c>
      <c r="X696" s="554">
        <v>768</v>
      </c>
      <c r="Y696" s="539">
        <f t="shared" si="30"/>
        <v>276480</v>
      </c>
      <c r="Z696" s="511">
        <v>0.55000000000000004</v>
      </c>
      <c r="AA696" s="681">
        <f t="shared" si="31"/>
        <v>152064</v>
      </c>
      <c r="AB696" s="512"/>
      <c r="AC696" s="513">
        <v>0</v>
      </c>
      <c r="AD696" s="514"/>
      <c r="AE696" s="515"/>
      <c r="AF696" s="695">
        <f t="shared" si="32"/>
        <v>152064</v>
      </c>
      <c r="AG696" s="510" t="s">
        <v>1073</v>
      </c>
      <c r="AH696" s="510">
        <v>10</v>
      </c>
      <c r="AI696" s="510">
        <v>30</v>
      </c>
      <c r="AJ696" s="510" t="s">
        <v>1665</v>
      </c>
      <c r="AK696" s="510" t="s">
        <v>1100</v>
      </c>
      <c r="AL696" s="516">
        <v>2072</v>
      </c>
      <c r="AM696" s="510" t="s">
        <v>52</v>
      </c>
      <c r="AN696" s="510"/>
      <c r="AO696" s="510"/>
      <c r="AP696" s="515"/>
      <c r="AQ696" s="515" t="s">
        <v>1090</v>
      </c>
      <c r="AR696" s="510" t="s">
        <v>1222</v>
      </c>
      <c r="AS696" s="544" t="s">
        <v>1077</v>
      </c>
      <c r="AT696" s="520" t="s">
        <v>1091</v>
      </c>
      <c r="AU696" s="520" t="s">
        <v>1078</v>
      </c>
    </row>
    <row r="697" spans="1:47">
      <c r="A697" s="531"/>
      <c r="B697" s="558">
        <v>44631</v>
      </c>
      <c r="C697" s="531" t="s">
        <v>1217</v>
      </c>
      <c r="D697" s="556" t="s">
        <v>1067</v>
      </c>
      <c r="E697" s="547" t="s">
        <v>1101</v>
      </c>
      <c r="F697" s="547"/>
      <c r="G697" s="547"/>
      <c r="H697" s="547"/>
      <c r="I697" s="547" t="s">
        <v>1699</v>
      </c>
      <c r="J697" s="548"/>
      <c r="K697" s="547" t="s">
        <v>5167</v>
      </c>
      <c r="L697" s="548" t="s">
        <v>1664</v>
      </c>
      <c r="M697" s="548">
        <v>44628</v>
      </c>
      <c r="N697" s="548">
        <v>44855</v>
      </c>
      <c r="O697" s="548"/>
      <c r="P697" s="548"/>
      <c r="Q697" s="548"/>
      <c r="R697" s="548"/>
      <c r="S697" s="547" t="s">
        <v>1071</v>
      </c>
      <c r="T697" s="547">
        <v>60</v>
      </c>
      <c r="U697" s="547"/>
      <c r="V697" s="547" t="s">
        <v>986</v>
      </c>
      <c r="W697" s="553">
        <v>360</v>
      </c>
      <c r="X697" s="554">
        <v>768</v>
      </c>
      <c r="Y697" s="539">
        <f t="shared" si="30"/>
        <v>276480</v>
      </c>
      <c r="Z697" s="511">
        <v>0.55000000000000004</v>
      </c>
      <c r="AA697" s="681">
        <f t="shared" si="31"/>
        <v>152064</v>
      </c>
      <c r="AB697" s="512"/>
      <c r="AC697" s="513">
        <v>0</v>
      </c>
      <c r="AD697" s="514"/>
      <c r="AE697" s="515"/>
      <c r="AF697" s="695">
        <f t="shared" si="32"/>
        <v>152064</v>
      </c>
      <c r="AG697" s="510" t="s">
        <v>1073</v>
      </c>
      <c r="AH697" s="510">
        <v>10</v>
      </c>
      <c r="AI697" s="510">
        <v>30</v>
      </c>
      <c r="AJ697" s="510" t="s">
        <v>1665</v>
      </c>
      <c r="AK697" s="510" t="s">
        <v>1100</v>
      </c>
      <c r="AL697" s="516">
        <v>2072</v>
      </c>
      <c r="AM697" s="510" t="s">
        <v>52</v>
      </c>
      <c r="AN697" s="510"/>
      <c r="AO697" s="510"/>
      <c r="AP697" s="515"/>
      <c r="AQ697" s="515" t="s">
        <v>1090</v>
      </c>
      <c r="AR697" s="510" t="s">
        <v>1222</v>
      </c>
      <c r="AS697" s="544" t="s">
        <v>1077</v>
      </c>
      <c r="AT697" s="520" t="s">
        <v>1091</v>
      </c>
      <c r="AU697" s="520" t="s">
        <v>1078</v>
      </c>
    </row>
    <row r="698" spans="1:47">
      <c r="A698" s="531"/>
      <c r="B698" s="558">
        <v>44631</v>
      </c>
      <c r="C698" s="531" t="s">
        <v>1217</v>
      </c>
      <c r="D698" s="556" t="s">
        <v>1067</v>
      </c>
      <c r="E698" s="547" t="s">
        <v>1101</v>
      </c>
      <c r="F698" s="547"/>
      <c r="G698" s="547"/>
      <c r="H698" s="547"/>
      <c r="I698" s="547" t="s">
        <v>1699</v>
      </c>
      <c r="J698" s="548"/>
      <c r="K698" s="547" t="s">
        <v>5168</v>
      </c>
      <c r="L698" s="548" t="s">
        <v>1664</v>
      </c>
      <c r="M698" s="548">
        <v>44628</v>
      </c>
      <c r="N698" s="548">
        <v>44847</v>
      </c>
      <c r="O698" s="548"/>
      <c r="P698" s="548"/>
      <c r="Q698" s="548"/>
      <c r="R698" s="548"/>
      <c r="S698" s="547" t="s">
        <v>1071</v>
      </c>
      <c r="T698" s="547">
        <v>60</v>
      </c>
      <c r="U698" s="547"/>
      <c r="V698" s="547" t="s">
        <v>986</v>
      </c>
      <c r="W698" s="553">
        <v>360</v>
      </c>
      <c r="X698" s="554">
        <v>768</v>
      </c>
      <c r="Y698" s="539">
        <f t="shared" si="30"/>
        <v>276480</v>
      </c>
      <c r="Z698" s="511">
        <v>0.55000000000000004</v>
      </c>
      <c r="AA698" s="681">
        <f t="shared" si="31"/>
        <v>152064</v>
      </c>
      <c r="AB698" s="512"/>
      <c r="AC698" s="513">
        <v>0</v>
      </c>
      <c r="AD698" s="514"/>
      <c r="AE698" s="515"/>
      <c r="AF698" s="695">
        <f t="shared" si="32"/>
        <v>152064</v>
      </c>
      <c r="AG698" s="510" t="s">
        <v>1073</v>
      </c>
      <c r="AH698" s="510">
        <v>10</v>
      </c>
      <c r="AI698" s="510">
        <v>30</v>
      </c>
      <c r="AJ698" s="510" t="s">
        <v>1701</v>
      </c>
      <c r="AK698" s="510" t="s">
        <v>1089</v>
      </c>
      <c r="AL698" s="516">
        <v>8512</v>
      </c>
      <c r="AM698" s="510" t="s">
        <v>52</v>
      </c>
      <c r="AN698" s="510"/>
      <c r="AO698" s="510"/>
      <c r="AP698" s="515"/>
      <c r="AQ698" s="515" t="s">
        <v>1090</v>
      </c>
      <c r="AR698" s="510" t="s">
        <v>1222</v>
      </c>
      <c r="AS698" s="544" t="s">
        <v>1077</v>
      </c>
      <c r="AT698" s="520" t="s">
        <v>1091</v>
      </c>
      <c r="AU698" s="520" t="s">
        <v>1078</v>
      </c>
    </row>
    <row r="699" spans="1:47">
      <c r="A699" s="531"/>
      <c r="B699" s="558">
        <v>44631</v>
      </c>
      <c r="C699" s="531" t="s">
        <v>1217</v>
      </c>
      <c r="D699" s="556" t="s">
        <v>1067</v>
      </c>
      <c r="E699" s="547" t="s">
        <v>1101</v>
      </c>
      <c r="F699" s="547"/>
      <c r="G699" s="547"/>
      <c r="H699" s="547"/>
      <c r="I699" s="547" t="s">
        <v>1699</v>
      </c>
      <c r="J699" s="548"/>
      <c r="K699" s="547" t="s">
        <v>5169</v>
      </c>
      <c r="L699" s="548" t="s">
        <v>1664</v>
      </c>
      <c r="M699" s="548">
        <v>44628</v>
      </c>
      <c r="N699" s="548">
        <v>44861</v>
      </c>
      <c r="O699" s="548"/>
      <c r="P699" s="548"/>
      <c r="Q699" s="548"/>
      <c r="R699" s="548"/>
      <c r="S699" s="547" t="s">
        <v>1071</v>
      </c>
      <c r="T699" s="547">
        <v>60</v>
      </c>
      <c r="U699" s="547"/>
      <c r="V699" s="547" t="s">
        <v>986</v>
      </c>
      <c r="W699" s="553">
        <v>360</v>
      </c>
      <c r="X699" s="554">
        <v>768</v>
      </c>
      <c r="Y699" s="539">
        <f t="shared" si="30"/>
        <v>276480</v>
      </c>
      <c r="Z699" s="511">
        <v>0.55000000000000004</v>
      </c>
      <c r="AA699" s="681">
        <f t="shared" si="31"/>
        <v>152064</v>
      </c>
      <c r="AB699" s="512"/>
      <c r="AC699" s="513">
        <v>0</v>
      </c>
      <c r="AD699" s="514"/>
      <c r="AE699" s="515"/>
      <c r="AF699" s="695">
        <f t="shared" si="32"/>
        <v>152064</v>
      </c>
      <c r="AG699" s="510" t="s">
        <v>1073</v>
      </c>
      <c r="AH699" s="510">
        <v>10</v>
      </c>
      <c r="AI699" s="510">
        <v>30</v>
      </c>
      <c r="AJ699" s="510" t="s">
        <v>1701</v>
      </c>
      <c r="AK699" s="510" t="s">
        <v>1089</v>
      </c>
      <c r="AL699" s="516">
        <v>8512</v>
      </c>
      <c r="AM699" s="510" t="s">
        <v>52</v>
      </c>
      <c r="AN699" s="510"/>
      <c r="AO699" s="510"/>
      <c r="AP699" s="515"/>
      <c r="AQ699" s="515" t="s">
        <v>1090</v>
      </c>
      <c r="AR699" s="510" t="s">
        <v>1222</v>
      </c>
      <c r="AS699" s="544" t="s">
        <v>1077</v>
      </c>
      <c r="AT699" s="520" t="s">
        <v>1091</v>
      </c>
      <c r="AU699" s="520" t="s">
        <v>1078</v>
      </c>
    </row>
    <row r="700" spans="1:47">
      <c r="A700" s="531"/>
      <c r="B700" s="558"/>
      <c r="C700" s="531" t="s">
        <v>1217</v>
      </c>
      <c r="D700" s="556" t="s">
        <v>1067</v>
      </c>
      <c r="E700" s="547" t="s">
        <v>1101</v>
      </c>
      <c r="F700" s="547"/>
      <c r="G700" s="547"/>
      <c r="H700" s="547"/>
      <c r="I700" s="547" t="s">
        <v>1699</v>
      </c>
      <c r="J700" s="548"/>
      <c r="K700" s="547" t="s">
        <v>5170</v>
      </c>
      <c r="L700" s="548" t="s">
        <v>1247</v>
      </c>
      <c r="M700" s="548">
        <v>44652</v>
      </c>
      <c r="N700" s="548">
        <v>44743</v>
      </c>
      <c r="O700" s="548"/>
      <c r="P700" s="548"/>
      <c r="Q700" s="548"/>
      <c r="R700" s="548"/>
      <c r="S700" s="547" t="s">
        <v>1118</v>
      </c>
      <c r="T700" s="547">
        <v>60</v>
      </c>
      <c r="U700" s="547"/>
      <c r="V700" s="547" t="s">
        <v>986</v>
      </c>
      <c r="W700" s="553">
        <v>365</v>
      </c>
      <c r="X700" s="554">
        <v>832</v>
      </c>
      <c r="Y700" s="539">
        <f t="shared" si="30"/>
        <v>303680</v>
      </c>
      <c r="Z700" s="511">
        <v>0.53</v>
      </c>
      <c r="AA700" s="681">
        <f t="shared" si="31"/>
        <v>160950.39999999999</v>
      </c>
      <c r="AB700" s="512"/>
      <c r="AC700" s="513">
        <v>0</v>
      </c>
      <c r="AD700" s="514"/>
      <c r="AE700" s="515"/>
      <c r="AF700" s="695">
        <f t="shared" si="32"/>
        <v>160950.39999999999</v>
      </c>
      <c r="AG700" s="510" t="s">
        <v>1073</v>
      </c>
      <c r="AH700" s="510">
        <v>10</v>
      </c>
      <c r="AI700" s="510">
        <v>30</v>
      </c>
      <c r="AJ700" s="510" t="s">
        <v>5171</v>
      </c>
      <c r="AK700" s="510" t="s">
        <v>1204</v>
      </c>
      <c r="AL700" s="516">
        <v>48187</v>
      </c>
      <c r="AM700" s="510" t="s">
        <v>52</v>
      </c>
      <c r="AN700" s="510"/>
      <c r="AO700" s="510"/>
      <c r="AP700" s="515"/>
      <c r="AQ700" s="515" t="s">
        <v>1090</v>
      </c>
      <c r="AR700" s="510" t="s">
        <v>1222</v>
      </c>
      <c r="AS700" s="544" t="s">
        <v>1077</v>
      </c>
      <c r="AT700" s="520" t="s">
        <v>1091</v>
      </c>
      <c r="AU700" s="520" t="s">
        <v>1078</v>
      </c>
    </row>
    <row r="701" spans="1:47">
      <c r="A701" s="531"/>
      <c r="B701" s="558"/>
      <c r="C701" s="531" t="s">
        <v>1217</v>
      </c>
      <c r="D701" s="556" t="s">
        <v>1067</v>
      </c>
      <c r="E701" s="547" t="s">
        <v>1101</v>
      </c>
      <c r="F701" s="547"/>
      <c r="G701" s="547"/>
      <c r="H701" s="547"/>
      <c r="I701" s="547" t="s">
        <v>1699</v>
      </c>
      <c r="J701" s="548"/>
      <c r="K701" s="547" t="s">
        <v>5172</v>
      </c>
      <c r="L701" s="548" t="s">
        <v>1247</v>
      </c>
      <c r="M701" s="548">
        <v>44652</v>
      </c>
      <c r="N701" s="548">
        <v>44774</v>
      </c>
      <c r="O701" s="548"/>
      <c r="P701" s="548"/>
      <c r="Q701" s="548"/>
      <c r="R701" s="548"/>
      <c r="S701" s="547" t="s">
        <v>1118</v>
      </c>
      <c r="T701" s="547">
        <v>60</v>
      </c>
      <c r="U701" s="547"/>
      <c r="V701" s="547" t="s">
        <v>986</v>
      </c>
      <c r="W701" s="553">
        <v>365</v>
      </c>
      <c r="X701" s="554">
        <v>832</v>
      </c>
      <c r="Y701" s="539">
        <f t="shared" si="30"/>
        <v>303680</v>
      </c>
      <c r="Z701" s="511">
        <v>0.53</v>
      </c>
      <c r="AA701" s="681">
        <f t="shared" si="31"/>
        <v>160950.39999999999</v>
      </c>
      <c r="AB701" s="512"/>
      <c r="AC701" s="513">
        <v>0</v>
      </c>
      <c r="AD701" s="514"/>
      <c r="AE701" s="515"/>
      <c r="AF701" s="695">
        <f t="shared" si="32"/>
        <v>160950.39999999999</v>
      </c>
      <c r="AG701" s="510" t="s">
        <v>1073</v>
      </c>
      <c r="AH701" s="510">
        <v>10</v>
      </c>
      <c r="AI701" s="510">
        <v>30</v>
      </c>
      <c r="AJ701" s="510" t="s">
        <v>5171</v>
      </c>
      <c r="AK701" s="510" t="s">
        <v>1204</v>
      </c>
      <c r="AL701" s="516">
        <v>48187</v>
      </c>
      <c r="AM701" s="510" t="s">
        <v>52</v>
      </c>
      <c r="AN701" s="510"/>
      <c r="AO701" s="510"/>
      <c r="AP701" s="515"/>
      <c r="AQ701" s="515" t="s">
        <v>1090</v>
      </c>
      <c r="AR701" s="510" t="s">
        <v>1222</v>
      </c>
      <c r="AS701" s="544" t="s">
        <v>1077</v>
      </c>
      <c r="AT701" s="520" t="s">
        <v>1091</v>
      </c>
      <c r="AU701" s="520" t="s">
        <v>1078</v>
      </c>
    </row>
    <row r="702" spans="1:47">
      <c r="A702" s="531"/>
      <c r="B702" s="558"/>
      <c r="C702" s="531" t="s">
        <v>1217</v>
      </c>
      <c r="D702" s="556" t="s">
        <v>1067</v>
      </c>
      <c r="E702" s="547" t="s">
        <v>1101</v>
      </c>
      <c r="F702" s="547"/>
      <c r="G702" s="547"/>
      <c r="H702" s="547"/>
      <c r="I702" s="547" t="s">
        <v>1699</v>
      </c>
      <c r="J702" s="548"/>
      <c r="K702" s="547" t="s">
        <v>5173</v>
      </c>
      <c r="L702" s="548" t="s">
        <v>1247</v>
      </c>
      <c r="M702" s="548">
        <v>44652</v>
      </c>
      <c r="N702" s="548">
        <v>44805</v>
      </c>
      <c r="O702" s="548"/>
      <c r="P702" s="548"/>
      <c r="Q702" s="548"/>
      <c r="R702" s="548"/>
      <c r="S702" s="547" t="s">
        <v>1118</v>
      </c>
      <c r="T702" s="547">
        <v>60</v>
      </c>
      <c r="U702" s="547"/>
      <c r="V702" s="547" t="s">
        <v>986</v>
      </c>
      <c r="W702" s="553">
        <v>365</v>
      </c>
      <c r="X702" s="554">
        <v>832</v>
      </c>
      <c r="Y702" s="539">
        <f t="shared" si="30"/>
        <v>303680</v>
      </c>
      <c r="Z702" s="511">
        <v>0.53</v>
      </c>
      <c r="AA702" s="681">
        <f t="shared" si="31"/>
        <v>160950.39999999999</v>
      </c>
      <c r="AB702" s="512"/>
      <c r="AC702" s="513">
        <v>0</v>
      </c>
      <c r="AD702" s="514"/>
      <c r="AE702" s="515"/>
      <c r="AF702" s="695">
        <f t="shared" si="32"/>
        <v>160950.39999999999</v>
      </c>
      <c r="AG702" s="510" t="s">
        <v>1073</v>
      </c>
      <c r="AH702" s="510">
        <v>10</v>
      </c>
      <c r="AI702" s="510">
        <v>30</v>
      </c>
      <c r="AJ702" s="510" t="s">
        <v>5171</v>
      </c>
      <c r="AK702" s="510" t="s">
        <v>1204</v>
      </c>
      <c r="AL702" s="516">
        <v>48187</v>
      </c>
      <c r="AM702" s="510" t="s">
        <v>52</v>
      </c>
      <c r="AN702" s="510"/>
      <c r="AO702" s="510"/>
      <c r="AP702" s="515"/>
      <c r="AQ702" s="515" t="s">
        <v>1090</v>
      </c>
      <c r="AR702" s="510" t="s">
        <v>1222</v>
      </c>
      <c r="AS702" s="544" t="s">
        <v>1077</v>
      </c>
      <c r="AT702" s="520" t="s">
        <v>1091</v>
      </c>
      <c r="AU702" s="520" t="s">
        <v>1078</v>
      </c>
    </row>
    <row r="703" spans="1:47">
      <c r="A703" s="531"/>
      <c r="B703" s="558"/>
      <c r="C703" s="531" t="s">
        <v>1217</v>
      </c>
      <c r="D703" s="556" t="s">
        <v>1067</v>
      </c>
      <c r="E703" s="547" t="s">
        <v>1101</v>
      </c>
      <c r="F703" s="547"/>
      <c r="G703" s="547"/>
      <c r="H703" s="547"/>
      <c r="I703" s="547" t="s">
        <v>1699</v>
      </c>
      <c r="J703" s="548"/>
      <c r="K703" s="547" t="s">
        <v>5174</v>
      </c>
      <c r="L703" s="548" t="s">
        <v>1247</v>
      </c>
      <c r="M703" s="548">
        <v>44652</v>
      </c>
      <c r="N703" s="548">
        <v>44835</v>
      </c>
      <c r="O703" s="548"/>
      <c r="P703" s="548"/>
      <c r="Q703" s="548"/>
      <c r="R703" s="548"/>
      <c r="S703" s="547" t="s">
        <v>1118</v>
      </c>
      <c r="T703" s="547">
        <v>60</v>
      </c>
      <c r="U703" s="547"/>
      <c r="V703" s="547" t="s">
        <v>986</v>
      </c>
      <c r="W703" s="553">
        <v>365</v>
      </c>
      <c r="X703" s="554">
        <v>832</v>
      </c>
      <c r="Y703" s="539">
        <f t="shared" si="30"/>
        <v>303680</v>
      </c>
      <c r="Z703" s="511">
        <v>0.53</v>
      </c>
      <c r="AA703" s="681">
        <f t="shared" si="31"/>
        <v>160950.39999999999</v>
      </c>
      <c r="AB703" s="512"/>
      <c r="AC703" s="513">
        <v>0</v>
      </c>
      <c r="AD703" s="514"/>
      <c r="AE703" s="515"/>
      <c r="AF703" s="695">
        <f t="shared" si="32"/>
        <v>160950.39999999999</v>
      </c>
      <c r="AG703" s="510" t="s">
        <v>1073</v>
      </c>
      <c r="AH703" s="510">
        <v>10</v>
      </c>
      <c r="AI703" s="510">
        <v>30</v>
      </c>
      <c r="AJ703" s="510" t="s">
        <v>5171</v>
      </c>
      <c r="AK703" s="510" t="s">
        <v>1204</v>
      </c>
      <c r="AL703" s="516">
        <v>48187</v>
      </c>
      <c r="AM703" s="510" t="s">
        <v>52</v>
      </c>
      <c r="AN703" s="510"/>
      <c r="AO703" s="510"/>
      <c r="AP703" s="515"/>
      <c r="AQ703" s="515" t="s">
        <v>1090</v>
      </c>
      <c r="AR703" s="510" t="s">
        <v>1222</v>
      </c>
      <c r="AS703" s="544" t="s">
        <v>1077</v>
      </c>
      <c r="AT703" s="520" t="s">
        <v>1091</v>
      </c>
      <c r="AU703" s="520" t="s">
        <v>1078</v>
      </c>
    </row>
    <row r="704" spans="1:47">
      <c r="A704" s="531"/>
      <c r="B704" s="558"/>
      <c r="C704" s="531" t="s">
        <v>1217</v>
      </c>
      <c r="D704" s="556" t="s">
        <v>1067</v>
      </c>
      <c r="E704" s="547" t="s">
        <v>1101</v>
      </c>
      <c r="F704" s="547"/>
      <c r="G704" s="547"/>
      <c r="H704" s="547"/>
      <c r="I704" s="547" t="s">
        <v>1699</v>
      </c>
      <c r="J704" s="548"/>
      <c r="K704" s="547" t="s">
        <v>5175</v>
      </c>
      <c r="L704" s="548" t="s">
        <v>1247</v>
      </c>
      <c r="M704" s="548">
        <v>44652</v>
      </c>
      <c r="N704" s="548">
        <v>44866</v>
      </c>
      <c r="O704" s="548"/>
      <c r="P704" s="548"/>
      <c r="Q704" s="548"/>
      <c r="R704" s="548"/>
      <c r="S704" s="547" t="s">
        <v>1118</v>
      </c>
      <c r="T704" s="547">
        <v>60</v>
      </c>
      <c r="U704" s="547"/>
      <c r="V704" s="547" t="s">
        <v>986</v>
      </c>
      <c r="W704" s="553">
        <v>365</v>
      </c>
      <c r="X704" s="554">
        <v>832</v>
      </c>
      <c r="Y704" s="539">
        <f t="shared" si="30"/>
        <v>303680</v>
      </c>
      <c r="Z704" s="511">
        <v>0.53</v>
      </c>
      <c r="AA704" s="681">
        <f t="shared" si="31"/>
        <v>160950.39999999999</v>
      </c>
      <c r="AB704" s="512"/>
      <c r="AC704" s="513">
        <v>0</v>
      </c>
      <c r="AD704" s="514"/>
      <c r="AE704" s="515"/>
      <c r="AF704" s="695">
        <f t="shared" si="32"/>
        <v>160950.39999999999</v>
      </c>
      <c r="AG704" s="510" t="s">
        <v>1073</v>
      </c>
      <c r="AH704" s="510">
        <v>10</v>
      </c>
      <c r="AI704" s="510">
        <v>30</v>
      </c>
      <c r="AJ704" s="510" t="s">
        <v>5171</v>
      </c>
      <c r="AK704" s="510" t="s">
        <v>1204</v>
      </c>
      <c r="AL704" s="516">
        <v>48187</v>
      </c>
      <c r="AM704" s="510" t="s">
        <v>52</v>
      </c>
      <c r="AN704" s="510"/>
      <c r="AO704" s="510"/>
      <c r="AP704" s="515"/>
      <c r="AQ704" s="515" t="s">
        <v>1090</v>
      </c>
      <c r="AR704" s="510" t="s">
        <v>1222</v>
      </c>
      <c r="AS704" s="544" t="s">
        <v>1077</v>
      </c>
      <c r="AT704" s="520" t="s">
        <v>1091</v>
      </c>
      <c r="AU704" s="520" t="s">
        <v>1078</v>
      </c>
    </row>
    <row r="705" spans="1:47">
      <c r="A705" s="531"/>
      <c r="B705" s="558"/>
      <c r="C705" s="531" t="s">
        <v>1217</v>
      </c>
      <c r="D705" s="556" t="s">
        <v>1067</v>
      </c>
      <c r="E705" s="547" t="s">
        <v>1101</v>
      </c>
      <c r="F705" s="547"/>
      <c r="G705" s="547"/>
      <c r="H705" s="547"/>
      <c r="I705" s="547" t="s">
        <v>1699</v>
      </c>
      <c r="J705" s="548"/>
      <c r="K705" s="547" t="s">
        <v>5176</v>
      </c>
      <c r="L705" s="548" t="s">
        <v>1247</v>
      </c>
      <c r="M705" s="548">
        <v>44652</v>
      </c>
      <c r="N705" s="548">
        <v>44896</v>
      </c>
      <c r="O705" s="548"/>
      <c r="P705" s="548"/>
      <c r="Q705" s="548"/>
      <c r="R705" s="548"/>
      <c r="S705" s="547" t="s">
        <v>1118</v>
      </c>
      <c r="T705" s="547">
        <v>60</v>
      </c>
      <c r="U705" s="547"/>
      <c r="V705" s="547" t="s">
        <v>986</v>
      </c>
      <c r="W705" s="553">
        <v>365</v>
      </c>
      <c r="X705" s="554">
        <v>832</v>
      </c>
      <c r="Y705" s="539">
        <f t="shared" si="30"/>
        <v>303680</v>
      </c>
      <c r="Z705" s="511">
        <v>0.53</v>
      </c>
      <c r="AA705" s="681">
        <f t="shared" si="31"/>
        <v>160950.39999999999</v>
      </c>
      <c r="AB705" s="512"/>
      <c r="AC705" s="513">
        <v>0</v>
      </c>
      <c r="AD705" s="514"/>
      <c r="AE705" s="515"/>
      <c r="AF705" s="695">
        <f t="shared" si="32"/>
        <v>160950.39999999999</v>
      </c>
      <c r="AG705" s="510" t="s">
        <v>1073</v>
      </c>
      <c r="AH705" s="510">
        <v>10</v>
      </c>
      <c r="AI705" s="510">
        <v>30</v>
      </c>
      <c r="AJ705" s="510" t="s">
        <v>5171</v>
      </c>
      <c r="AK705" s="510" t="s">
        <v>1204</v>
      </c>
      <c r="AL705" s="516">
        <v>48187</v>
      </c>
      <c r="AM705" s="510" t="s">
        <v>52</v>
      </c>
      <c r="AN705" s="510"/>
      <c r="AO705" s="510"/>
      <c r="AP705" s="515"/>
      <c r="AQ705" s="515" t="s">
        <v>1090</v>
      </c>
      <c r="AR705" s="510" t="s">
        <v>1222</v>
      </c>
      <c r="AS705" s="544" t="s">
        <v>1077</v>
      </c>
      <c r="AT705" s="520" t="s">
        <v>1091</v>
      </c>
      <c r="AU705" s="520" t="s">
        <v>1078</v>
      </c>
    </row>
    <row r="706" spans="1:47">
      <c r="A706" s="531"/>
      <c r="B706" s="558"/>
      <c r="C706" s="531" t="s">
        <v>1217</v>
      </c>
      <c r="D706" s="556" t="s">
        <v>1067</v>
      </c>
      <c r="E706" s="547" t="s">
        <v>1101</v>
      </c>
      <c r="F706" s="547"/>
      <c r="G706" s="547"/>
      <c r="H706" s="547"/>
      <c r="I706" s="547" t="s">
        <v>1699</v>
      </c>
      <c r="J706" s="548"/>
      <c r="K706" s="547" t="s">
        <v>5177</v>
      </c>
      <c r="L706" s="548" t="s">
        <v>1247</v>
      </c>
      <c r="M706" s="548">
        <v>44652</v>
      </c>
      <c r="N706" s="548">
        <v>44927</v>
      </c>
      <c r="O706" s="548"/>
      <c r="P706" s="548"/>
      <c r="Q706" s="548"/>
      <c r="R706" s="548"/>
      <c r="S706" s="547" t="s">
        <v>1118</v>
      </c>
      <c r="T706" s="547">
        <v>60</v>
      </c>
      <c r="U706" s="547"/>
      <c r="V706" s="547" t="s">
        <v>986</v>
      </c>
      <c r="W706" s="553">
        <v>365</v>
      </c>
      <c r="X706" s="554">
        <v>832</v>
      </c>
      <c r="Y706" s="539">
        <f t="shared" si="30"/>
        <v>303680</v>
      </c>
      <c r="Z706" s="511">
        <v>0.53</v>
      </c>
      <c r="AA706" s="681">
        <f t="shared" si="31"/>
        <v>160950.39999999999</v>
      </c>
      <c r="AB706" s="512"/>
      <c r="AC706" s="513">
        <v>0</v>
      </c>
      <c r="AD706" s="514"/>
      <c r="AE706" s="515"/>
      <c r="AF706" s="695">
        <f t="shared" si="32"/>
        <v>160950.39999999999</v>
      </c>
      <c r="AG706" s="510" t="s">
        <v>1073</v>
      </c>
      <c r="AH706" s="510">
        <v>10</v>
      </c>
      <c r="AI706" s="510">
        <v>30</v>
      </c>
      <c r="AJ706" s="510" t="s">
        <v>5171</v>
      </c>
      <c r="AK706" s="510" t="s">
        <v>1204</v>
      </c>
      <c r="AL706" s="516">
        <v>48187</v>
      </c>
      <c r="AM706" s="510" t="s">
        <v>52</v>
      </c>
      <c r="AN706" s="510"/>
      <c r="AO706" s="510"/>
      <c r="AP706" s="515"/>
      <c r="AQ706" s="515" t="s">
        <v>1090</v>
      </c>
      <c r="AR706" s="510" t="s">
        <v>1222</v>
      </c>
      <c r="AS706" s="544" t="s">
        <v>1077</v>
      </c>
      <c r="AT706" s="520" t="s">
        <v>1091</v>
      </c>
      <c r="AU706" s="520" t="s">
        <v>1078</v>
      </c>
    </row>
    <row r="707" spans="1:47">
      <c r="A707" s="531"/>
      <c r="B707" s="558"/>
      <c r="C707" s="531" t="s">
        <v>1217</v>
      </c>
      <c r="D707" s="556" t="s">
        <v>1067</v>
      </c>
      <c r="E707" s="547" t="s">
        <v>1101</v>
      </c>
      <c r="F707" s="547"/>
      <c r="G707" s="547"/>
      <c r="H707" s="547"/>
      <c r="I707" s="547" t="s">
        <v>1699</v>
      </c>
      <c r="J707" s="548"/>
      <c r="K707" s="547" t="s">
        <v>5170</v>
      </c>
      <c r="L707" s="548" t="s">
        <v>1247</v>
      </c>
      <c r="M707" s="548">
        <v>44652</v>
      </c>
      <c r="N707" s="548">
        <v>44743</v>
      </c>
      <c r="O707" s="548"/>
      <c r="P707" s="548"/>
      <c r="Q707" s="548"/>
      <c r="R707" s="548"/>
      <c r="S707" s="547" t="s">
        <v>1118</v>
      </c>
      <c r="T707" s="547">
        <v>60</v>
      </c>
      <c r="U707" s="547"/>
      <c r="V707" s="547" t="s">
        <v>973</v>
      </c>
      <c r="W707" s="553">
        <v>400</v>
      </c>
      <c r="X707" s="554">
        <v>768</v>
      </c>
      <c r="Y707" s="539">
        <f t="shared" si="30"/>
        <v>307200</v>
      </c>
      <c r="Z707" s="511">
        <v>0.55000000000000004</v>
      </c>
      <c r="AA707" s="681">
        <f t="shared" si="31"/>
        <v>168960</v>
      </c>
      <c r="AB707" s="512"/>
      <c r="AC707" s="513">
        <v>0</v>
      </c>
      <c r="AD707" s="514"/>
      <c r="AE707" s="515"/>
      <c r="AF707" s="695">
        <f t="shared" si="32"/>
        <v>168960</v>
      </c>
      <c r="AG707" s="510" t="s">
        <v>1073</v>
      </c>
      <c r="AH707" s="510">
        <v>10</v>
      </c>
      <c r="AI707" s="510">
        <v>30</v>
      </c>
      <c r="AJ707" s="510" t="s">
        <v>5171</v>
      </c>
      <c r="AK707" s="510" t="s">
        <v>1204</v>
      </c>
      <c r="AL707" s="516">
        <v>48187</v>
      </c>
      <c r="AM707" s="510" t="s">
        <v>52</v>
      </c>
      <c r="AN707" s="510"/>
      <c r="AO707" s="510"/>
      <c r="AP707" s="515"/>
      <c r="AQ707" s="515" t="s">
        <v>1090</v>
      </c>
      <c r="AR707" s="510" t="s">
        <v>1222</v>
      </c>
      <c r="AS707" s="544" t="s">
        <v>1077</v>
      </c>
      <c r="AT707" s="520" t="s">
        <v>1091</v>
      </c>
      <c r="AU707" s="520" t="s">
        <v>1078</v>
      </c>
    </row>
    <row r="708" spans="1:47">
      <c r="A708" s="531"/>
      <c r="B708" s="558"/>
      <c r="C708" s="531" t="s">
        <v>1217</v>
      </c>
      <c r="D708" s="556" t="s">
        <v>1067</v>
      </c>
      <c r="E708" s="547" t="s">
        <v>1101</v>
      </c>
      <c r="F708" s="547"/>
      <c r="G708" s="547"/>
      <c r="H708" s="547"/>
      <c r="I708" s="547" t="s">
        <v>1699</v>
      </c>
      <c r="J708" s="548"/>
      <c r="K708" s="547" t="s">
        <v>5172</v>
      </c>
      <c r="L708" s="548" t="s">
        <v>1247</v>
      </c>
      <c r="M708" s="548">
        <v>44652</v>
      </c>
      <c r="N708" s="548">
        <v>44774</v>
      </c>
      <c r="O708" s="548"/>
      <c r="P708" s="548"/>
      <c r="Q708" s="548"/>
      <c r="R708" s="548"/>
      <c r="S708" s="547" t="s">
        <v>1118</v>
      </c>
      <c r="T708" s="547">
        <v>60</v>
      </c>
      <c r="U708" s="547"/>
      <c r="V708" s="547" t="s">
        <v>973</v>
      </c>
      <c r="W708" s="553">
        <v>400</v>
      </c>
      <c r="X708" s="554">
        <v>768</v>
      </c>
      <c r="Y708" s="539">
        <f t="shared" ref="Y708:Y771" si="33">W708*X708</f>
        <v>307200</v>
      </c>
      <c r="Z708" s="511">
        <v>0.55000000000000004</v>
      </c>
      <c r="AA708" s="681">
        <f t="shared" ref="AA708:AA771" si="34">Y708*Z708</f>
        <v>168960</v>
      </c>
      <c r="AB708" s="512"/>
      <c r="AC708" s="513">
        <v>0</v>
      </c>
      <c r="AD708" s="514"/>
      <c r="AE708" s="515"/>
      <c r="AF708" s="695">
        <f t="shared" ref="AF708:AF771" si="35">AA708+AD708+AE708</f>
        <v>168960</v>
      </c>
      <c r="AG708" s="510" t="s">
        <v>1073</v>
      </c>
      <c r="AH708" s="510">
        <v>10</v>
      </c>
      <c r="AI708" s="510">
        <v>30</v>
      </c>
      <c r="AJ708" s="510" t="s">
        <v>5171</v>
      </c>
      <c r="AK708" s="510" t="s">
        <v>1204</v>
      </c>
      <c r="AL708" s="516">
        <v>48187</v>
      </c>
      <c r="AM708" s="510" t="s">
        <v>52</v>
      </c>
      <c r="AN708" s="510"/>
      <c r="AO708" s="510"/>
      <c r="AP708" s="515"/>
      <c r="AQ708" s="515" t="s">
        <v>1090</v>
      </c>
      <c r="AR708" s="510" t="s">
        <v>1222</v>
      </c>
      <c r="AS708" s="544" t="s">
        <v>1077</v>
      </c>
      <c r="AT708" s="520" t="s">
        <v>1091</v>
      </c>
      <c r="AU708" s="520" t="s">
        <v>1078</v>
      </c>
    </row>
    <row r="709" spans="1:47">
      <c r="A709" s="531"/>
      <c r="B709" s="558"/>
      <c r="C709" s="531" t="s">
        <v>1217</v>
      </c>
      <c r="D709" s="556" t="s">
        <v>1067</v>
      </c>
      <c r="E709" s="547" t="s">
        <v>1101</v>
      </c>
      <c r="F709" s="547"/>
      <c r="G709" s="547"/>
      <c r="H709" s="547"/>
      <c r="I709" s="547" t="s">
        <v>1699</v>
      </c>
      <c r="J709" s="548"/>
      <c r="K709" s="547" t="s">
        <v>5173</v>
      </c>
      <c r="L709" s="548" t="s">
        <v>1247</v>
      </c>
      <c r="M709" s="548">
        <v>44652</v>
      </c>
      <c r="N709" s="548">
        <v>44805</v>
      </c>
      <c r="O709" s="548"/>
      <c r="P709" s="548"/>
      <c r="Q709" s="548"/>
      <c r="R709" s="548"/>
      <c r="S709" s="547" t="s">
        <v>1118</v>
      </c>
      <c r="T709" s="547">
        <v>60</v>
      </c>
      <c r="U709" s="547"/>
      <c r="V709" s="547" t="s">
        <v>973</v>
      </c>
      <c r="W709" s="553">
        <v>400</v>
      </c>
      <c r="X709" s="554">
        <v>768</v>
      </c>
      <c r="Y709" s="539">
        <f t="shared" si="33"/>
        <v>307200</v>
      </c>
      <c r="Z709" s="511">
        <v>0.55000000000000004</v>
      </c>
      <c r="AA709" s="681">
        <f t="shared" si="34"/>
        <v>168960</v>
      </c>
      <c r="AB709" s="512"/>
      <c r="AC709" s="513">
        <v>0</v>
      </c>
      <c r="AD709" s="514"/>
      <c r="AE709" s="515"/>
      <c r="AF709" s="695">
        <f t="shared" si="35"/>
        <v>168960</v>
      </c>
      <c r="AG709" s="510" t="s">
        <v>1073</v>
      </c>
      <c r="AH709" s="510">
        <v>10</v>
      </c>
      <c r="AI709" s="510">
        <v>30</v>
      </c>
      <c r="AJ709" s="510" t="s">
        <v>5171</v>
      </c>
      <c r="AK709" s="510" t="s">
        <v>1204</v>
      </c>
      <c r="AL709" s="516">
        <v>48187</v>
      </c>
      <c r="AM709" s="510" t="s">
        <v>52</v>
      </c>
      <c r="AN709" s="510"/>
      <c r="AO709" s="510"/>
      <c r="AP709" s="515"/>
      <c r="AQ709" s="515" t="s">
        <v>1090</v>
      </c>
      <c r="AR709" s="510" t="s">
        <v>1222</v>
      </c>
      <c r="AS709" s="544" t="s">
        <v>1077</v>
      </c>
      <c r="AT709" s="520" t="s">
        <v>1091</v>
      </c>
      <c r="AU709" s="520" t="s">
        <v>1078</v>
      </c>
    </row>
    <row r="710" spans="1:47">
      <c r="A710" s="531"/>
      <c r="B710" s="558"/>
      <c r="C710" s="531" t="s">
        <v>1217</v>
      </c>
      <c r="D710" s="556" t="s">
        <v>1067</v>
      </c>
      <c r="E710" s="547" t="s">
        <v>1101</v>
      </c>
      <c r="F710" s="547"/>
      <c r="G710" s="547"/>
      <c r="H710" s="547"/>
      <c r="I710" s="547" t="s">
        <v>1699</v>
      </c>
      <c r="J710" s="548"/>
      <c r="K710" s="547" t="s">
        <v>5174</v>
      </c>
      <c r="L710" s="548" t="s">
        <v>1247</v>
      </c>
      <c r="M710" s="548">
        <v>44652</v>
      </c>
      <c r="N710" s="548">
        <v>44835</v>
      </c>
      <c r="O710" s="548"/>
      <c r="P710" s="548"/>
      <c r="Q710" s="548"/>
      <c r="R710" s="548"/>
      <c r="S710" s="547" t="s">
        <v>1118</v>
      </c>
      <c r="T710" s="547">
        <v>60</v>
      </c>
      <c r="U710" s="547"/>
      <c r="V710" s="547" t="s">
        <v>973</v>
      </c>
      <c r="W710" s="553">
        <v>400</v>
      </c>
      <c r="X710" s="554">
        <v>768</v>
      </c>
      <c r="Y710" s="539">
        <f t="shared" si="33"/>
        <v>307200</v>
      </c>
      <c r="Z710" s="511">
        <v>0.55000000000000004</v>
      </c>
      <c r="AA710" s="681">
        <f t="shared" si="34"/>
        <v>168960</v>
      </c>
      <c r="AB710" s="512"/>
      <c r="AC710" s="513">
        <v>0</v>
      </c>
      <c r="AD710" s="514"/>
      <c r="AE710" s="515"/>
      <c r="AF710" s="695">
        <f t="shared" si="35"/>
        <v>168960</v>
      </c>
      <c r="AG710" s="510" t="s">
        <v>1073</v>
      </c>
      <c r="AH710" s="510">
        <v>10</v>
      </c>
      <c r="AI710" s="510">
        <v>30</v>
      </c>
      <c r="AJ710" s="510" t="s">
        <v>5171</v>
      </c>
      <c r="AK710" s="510" t="s">
        <v>1204</v>
      </c>
      <c r="AL710" s="516">
        <v>48187</v>
      </c>
      <c r="AM710" s="510" t="s">
        <v>52</v>
      </c>
      <c r="AN710" s="510"/>
      <c r="AO710" s="510"/>
      <c r="AP710" s="515"/>
      <c r="AQ710" s="515" t="s">
        <v>1090</v>
      </c>
      <c r="AR710" s="510" t="s">
        <v>1222</v>
      </c>
      <c r="AS710" s="544" t="s">
        <v>1077</v>
      </c>
      <c r="AT710" s="520" t="s">
        <v>1091</v>
      </c>
      <c r="AU710" s="520" t="s">
        <v>1078</v>
      </c>
    </row>
    <row r="711" spans="1:47">
      <c r="A711" s="531"/>
      <c r="B711" s="558"/>
      <c r="C711" s="531" t="s">
        <v>1217</v>
      </c>
      <c r="D711" s="556" t="s">
        <v>1067</v>
      </c>
      <c r="E711" s="547" t="s">
        <v>1101</v>
      </c>
      <c r="F711" s="547"/>
      <c r="G711" s="547"/>
      <c r="H711" s="547"/>
      <c r="I711" s="547" t="s">
        <v>1699</v>
      </c>
      <c r="J711" s="548"/>
      <c r="K711" s="547" t="s">
        <v>5175</v>
      </c>
      <c r="L711" s="548" t="s">
        <v>1247</v>
      </c>
      <c r="M711" s="548">
        <v>44652</v>
      </c>
      <c r="N711" s="548">
        <v>44866</v>
      </c>
      <c r="O711" s="548"/>
      <c r="P711" s="548"/>
      <c r="Q711" s="548"/>
      <c r="R711" s="548"/>
      <c r="S711" s="547" t="s">
        <v>1118</v>
      </c>
      <c r="T711" s="547">
        <v>60</v>
      </c>
      <c r="U711" s="547"/>
      <c r="V711" s="547" t="s">
        <v>973</v>
      </c>
      <c r="W711" s="553">
        <v>400</v>
      </c>
      <c r="X711" s="554">
        <v>768</v>
      </c>
      <c r="Y711" s="539">
        <f t="shared" si="33"/>
        <v>307200</v>
      </c>
      <c r="Z711" s="511">
        <v>0.55000000000000004</v>
      </c>
      <c r="AA711" s="681">
        <f t="shared" si="34"/>
        <v>168960</v>
      </c>
      <c r="AB711" s="512"/>
      <c r="AC711" s="513">
        <v>0</v>
      </c>
      <c r="AD711" s="514"/>
      <c r="AE711" s="515"/>
      <c r="AF711" s="695">
        <f t="shared" si="35"/>
        <v>168960</v>
      </c>
      <c r="AG711" s="510" t="s">
        <v>1073</v>
      </c>
      <c r="AH711" s="510">
        <v>10</v>
      </c>
      <c r="AI711" s="510">
        <v>30</v>
      </c>
      <c r="AJ711" s="510" t="s">
        <v>5171</v>
      </c>
      <c r="AK711" s="510" t="s">
        <v>1204</v>
      </c>
      <c r="AL711" s="516">
        <v>48187</v>
      </c>
      <c r="AM711" s="510" t="s">
        <v>52</v>
      </c>
      <c r="AN711" s="510"/>
      <c r="AO711" s="510"/>
      <c r="AP711" s="515"/>
      <c r="AQ711" s="515" t="s">
        <v>1090</v>
      </c>
      <c r="AR711" s="510" t="s">
        <v>1222</v>
      </c>
      <c r="AS711" s="544" t="s">
        <v>1077</v>
      </c>
      <c r="AT711" s="520" t="s">
        <v>1091</v>
      </c>
      <c r="AU711" s="520" t="s">
        <v>1078</v>
      </c>
    </row>
    <row r="712" spans="1:47">
      <c r="A712" s="531"/>
      <c r="B712" s="558"/>
      <c r="C712" s="531" t="s">
        <v>1217</v>
      </c>
      <c r="D712" s="556" t="s">
        <v>1067</v>
      </c>
      <c r="E712" s="547" t="s">
        <v>1101</v>
      </c>
      <c r="F712" s="547"/>
      <c r="G712" s="547"/>
      <c r="H712" s="547"/>
      <c r="I712" s="547" t="s">
        <v>1699</v>
      </c>
      <c r="J712" s="548"/>
      <c r="K712" s="547" t="s">
        <v>5176</v>
      </c>
      <c r="L712" s="548" t="s">
        <v>1247</v>
      </c>
      <c r="M712" s="548">
        <v>44652</v>
      </c>
      <c r="N712" s="548">
        <v>44896</v>
      </c>
      <c r="O712" s="548"/>
      <c r="P712" s="548"/>
      <c r="Q712" s="548"/>
      <c r="R712" s="548"/>
      <c r="S712" s="547" t="s">
        <v>1118</v>
      </c>
      <c r="T712" s="547">
        <v>60</v>
      </c>
      <c r="U712" s="547"/>
      <c r="V712" s="547" t="s">
        <v>973</v>
      </c>
      <c r="W712" s="553">
        <v>400</v>
      </c>
      <c r="X712" s="554">
        <v>768</v>
      </c>
      <c r="Y712" s="539">
        <f t="shared" si="33"/>
        <v>307200</v>
      </c>
      <c r="Z712" s="511">
        <v>0.55000000000000004</v>
      </c>
      <c r="AA712" s="681">
        <f t="shared" si="34"/>
        <v>168960</v>
      </c>
      <c r="AB712" s="512"/>
      <c r="AC712" s="513">
        <v>0</v>
      </c>
      <c r="AD712" s="514"/>
      <c r="AE712" s="515"/>
      <c r="AF712" s="695">
        <f t="shared" si="35"/>
        <v>168960</v>
      </c>
      <c r="AG712" s="510" t="s">
        <v>1073</v>
      </c>
      <c r="AH712" s="510">
        <v>10</v>
      </c>
      <c r="AI712" s="510">
        <v>30</v>
      </c>
      <c r="AJ712" s="510" t="s">
        <v>5171</v>
      </c>
      <c r="AK712" s="510" t="s">
        <v>1204</v>
      </c>
      <c r="AL712" s="516">
        <v>48187</v>
      </c>
      <c r="AM712" s="510" t="s">
        <v>52</v>
      </c>
      <c r="AN712" s="510"/>
      <c r="AO712" s="510"/>
      <c r="AP712" s="515"/>
      <c r="AQ712" s="515" t="s">
        <v>1090</v>
      </c>
      <c r="AR712" s="510" t="s">
        <v>1222</v>
      </c>
      <c r="AS712" s="544" t="s">
        <v>1077</v>
      </c>
      <c r="AT712" s="520" t="s">
        <v>1091</v>
      </c>
      <c r="AU712" s="520" t="s">
        <v>1078</v>
      </c>
    </row>
    <row r="713" spans="1:47">
      <c r="A713" s="531"/>
      <c r="B713" s="558"/>
      <c r="C713" s="531" t="s">
        <v>1217</v>
      </c>
      <c r="D713" s="556" t="s">
        <v>1067</v>
      </c>
      <c r="E713" s="547" t="s">
        <v>1101</v>
      </c>
      <c r="F713" s="547"/>
      <c r="G713" s="547"/>
      <c r="H713" s="547"/>
      <c r="I713" s="547" t="s">
        <v>1699</v>
      </c>
      <c r="J713" s="548"/>
      <c r="K713" s="547" t="s">
        <v>5177</v>
      </c>
      <c r="L713" s="548" t="s">
        <v>1247</v>
      </c>
      <c r="M713" s="548">
        <v>44652</v>
      </c>
      <c r="N713" s="548">
        <v>44927</v>
      </c>
      <c r="O713" s="548"/>
      <c r="P713" s="548"/>
      <c r="Q713" s="548"/>
      <c r="R713" s="548"/>
      <c r="S713" s="547" t="s">
        <v>1118</v>
      </c>
      <c r="T713" s="547">
        <v>60</v>
      </c>
      <c r="U713" s="547"/>
      <c r="V713" s="547" t="s">
        <v>973</v>
      </c>
      <c r="W713" s="553">
        <v>400</v>
      </c>
      <c r="X713" s="554">
        <v>768</v>
      </c>
      <c r="Y713" s="539">
        <f t="shared" si="33"/>
        <v>307200</v>
      </c>
      <c r="Z713" s="511">
        <v>0.55000000000000004</v>
      </c>
      <c r="AA713" s="681">
        <f t="shared" si="34"/>
        <v>168960</v>
      </c>
      <c r="AB713" s="512"/>
      <c r="AC713" s="513">
        <v>0</v>
      </c>
      <c r="AD713" s="514"/>
      <c r="AE713" s="515"/>
      <c r="AF713" s="695">
        <f t="shared" si="35"/>
        <v>168960</v>
      </c>
      <c r="AG713" s="510" t="s">
        <v>1073</v>
      </c>
      <c r="AH713" s="510">
        <v>10</v>
      </c>
      <c r="AI713" s="510">
        <v>30</v>
      </c>
      <c r="AJ713" s="510" t="s">
        <v>5171</v>
      </c>
      <c r="AK713" s="510" t="s">
        <v>1204</v>
      </c>
      <c r="AL713" s="516">
        <v>48187</v>
      </c>
      <c r="AM713" s="510" t="s">
        <v>52</v>
      </c>
      <c r="AN713" s="510"/>
      <c r="AO713" s="510"/>
      <c r="AP713" s="515"/>
      <c r="AQ713" s="515" t="s">
        <v>1090</v>
      </c>
      <c r="AR713" s="510" t="s">
        <v>1222</v>
      </c>
      <c r="AS713" s="544" t="s">
        <v>1077</v>
      </c>
      <c r="AT713" s="520" t="s">
        <v>1091</v>
      </c>
      <c r="AU713" s="520" t="s">
        <v>1078</v>
      </c>
    </row>
    <row r="714" spans="1:47">
      <c r="A714" s="531"/>
      <c r="B714" s="558"/>
      <c r="C714" s="531"/>
      <c r="D714" s="556" t="s">
        <v>1067</v>
      </c>
      <c r="E714" s="547" t="s">
        <v>1176</v>
      </c>
      <c r="F714" s="547"/>
      <c r="G714" s="547"/>
      <c r="H714" s="547"/>
      <c r="I714" s="547" t="s">
        <v>1699</v>
      </c>
      <c r="J714" s="548"/>
      <c r="K714" s="547">
        <v>1370</v>
      </c>
      <c r="L714" s="548" t="s">
        <v>5178</v>
      </c>
      <c r="M714" s="548">
        <v>44655</v>
      </c>
      <c r="N714" s="548">
        <v>44655</v>
      </c>
      <c r="O714" s="548"/>
      <c r="P714" s="548"/>
      <c r="Q714" s="548"/>
      <c r="R714" s="548"/>
      <c r="S714" s="547" t="s">
        <v>1118</v>
      </c>
      <c r="T714" s="547">
        <v>60</v>
      </c>
      <c r="U714" s="547"/>
      <c r="V714" s="547" t="s">
        <v>973</v>
      </c>
      <c r="W714" s="553">
        <v>400</v>
      </c>
      <c r="X714" s="554">
        <v>768</v>
      </c>
      <c r="Y714" s="539">
        <f t="shared" si="33"/>
        <v>307200</v>
      </c>
      <c r="Z714" s="511">
        <v>0.56000000000000005</v>
      </c>
      <c r="AA714" s="681">
        <f t="shared" si="34"/>
        <v>172032.00000000003</v>
      </c>
      <c r="AB714" s="512"/>
      <c r="AC714" s="513">
        <v>0</v>
      </c>
      <c r="AD714" s="514"/>
      <c r="AE714" s="515"/>
      <c r="AF714" s="695">
        <f t="shared" si="35"/>
        <v>172032.00000000003</v>
      </c>
      <c r="AG714" s="510" t="s">
        <v>1073</v>
      </c>
      <c r="AH714" s="510">
        <v>100</v>
      </c>
      <c r="AI714" s="510">
        <v>0</v>
      </c>
      <c r="AJ714" s="510" t="s">
        <v>1462</v>
      </c>
      <c r="AK714" s="510" t="s">
        <v>1121</v>
      </c>
      <c r="AL714" s="516">
        <v>62246</v>
      </c>
      <c r="AM714" s="510" t="s">
        <v>52</v>
      </c>
      <c r="AN714" s="510"/>
      <c r="AO714" s="510"/>
      <c r="AP714" s="515"/>
      <c r="AQ714" s="515" t="s">
        <v>1090</v>
      </c>
      <c r="AR714" s="510" t="s">
        <v>1222</v>
      </c>
      <c r="AS714" s="544" t="s">
        <v>1077</v>
      </c>
      <c r="AT714" s="520" t="s">
        <v>1091</v>
      </c>
      <c r="AU714" s="520" t="s">
        <v>1078</v>
      </c>
    </row>
    <row r="715" spans="1:47">
      <c r="A715" s="531"/>
      <c r="B715" s="558"/>
      <c r="C715" s="531"/>
      <c r="D715" s="556" t="s">
        <v>1067</v>
      </c>
      <c r="E715" s="547" t="s">
        <v>1176</v>
      </c>
      <c r="F715" s="547"/>
      <c r="G715" s="547"/>
      <c r="H715" s="547"/>
      <c r="I715" s="547" t="s">
        <v>1699</v>
      </c>
      <c r="J715" s="548"/>
      <c r="K715" s="547">
        <v>1380</v>
      </c>
      <c r="L715" s="548" t="s">
        <v>5178</v>
      </c>
      <c r="M715" s="548">
        <v>44658</v>
      </c>
      <c r="N715" s="548">
        <v>44658</v>
      </c>
      <c r="O715" s="548"/>
      <c r="P715" s="548"/>
      <c r="Q715" s="548"/>
      <c r="R715" s="548"/>
      <c r="S715" s="547" t="s">
        <v>1118</v>
      </c>
      <c r="T715" s="547">
        <v>60</v>
      </c>
      <c r="U715" s="547"/>
      <c r="V715" s="547" t="s">
        <v>973</v>
      </c>
      <c r="W715" s="553">
        <v>400</v>
      </c>
      <c r="X715" s="554">
        <v>768</v>
      </c>
      <c r="Y715" s="539">
        <f t="shared" si="33"/>
        <v>307200</v>
      </c>
      <c r="Z715" s="511">
        <v>0.56000000000000005</v>
      </c>
      <c r="AA715" s="681">
        <f t="shared" si="34"/>
        <v>172032.00000000003</v>
      </c>
      <c r="AB715" s="512"/>
      <c r="AC715" s="513">
        <v>0</v>
      </c>
      <c r="AD715" s="514"/>
      <c r="AE715" s="515"/>
      <c r="AF715" s="695">
        <f t="shared" si="35"/>
        <v>172032.00000000003</v>
      </c>
      <c r="AG715" s="510" t="s">
        <v>1073</v>
      </c>
      <c r="AH715" s="510">
        <v>100</v>
      </c>
      <c r="AI715" s="510">
        <v>0</v>
      </c>
      <c r="AJ715" s="510" t="s">
        <v>1462</v>
      </c>
      <c r="AK715" s="510" t="s">
        <v>1121</v>
      </c>
      <c r="AL715" s="516">
        <v>62246</v>
      </c>
      <c r="AM715" s="510" t="s">
        <v>52</v>
      </c>
      <c r="AN715" s="510"/>
      <c r="AO715" s="510"/>
      <c r="AP715" s="515"/>
      <c r="AQ715" s="515" t="s">
        <v>1090</v>
      </c>
      <c r="AR715" s="510" t="s">
        <v>1222</v>
      </c>
      <c r="AS715" s="544" t="s">
        <v>1077</v>
      </c>
      <c r="AT715" s="520" t="s">
        <v>1091</v>
      </c>
      <c r="AU715" s="520" t="s">
        <v>1078</v>
      </c>
    </row>
    <row r="716" spans="1:47">
      <c r="A716" s="531"/>
      <c r="B716" s="558"/>
      <c r="C716" s="531"/>
      <c r="D716" s="556" t="s">
        <v>1067</v>
      </c>
      <c r="E716" s="547" t="s">
        <v>1176</v>
      </c>
      <c r="F716" s="547"/>
      <c r="G716" s="547"/>
      <c r="H716" s="547"/>
      <c r="I716" s="547" t="s">
        <v>1699</v>
      </c>
      <c r="J716" s="548"/>
      <c r="K716" s="547">
        <v>1039028</v>
      </c>
      <c r="L716" s="548" t="s">
        <v>5344</v>
      </c>
      <c r="M716" s="548">
        <v>44669</v>
      </c>
      <c r="N716" s="548">
        <v>44669</v>
      </c>
      <c r="O716" s="548"/>
      <c r="P716" s="548"/>
      <c r="Q716" s="548"/>
      <c r="R716" s="548"/>
      <c r="S716" s="547" t="s">
        <v>1580</v>
      </c>
      <c r="T716" s="547">
        <v>60</v>
      </c>
      <c r="U716" s="547"/>
      <c r="V716" s="547" t="s">
        <v>986</v>
      </c>
      <c r="W716" s="553">
        <v>365</v>
      </c>
      <c r="X716" s="554">
        <v>1536</v>
      </c>
      <c r="Y716" s="539">
        <f t="shared" si="33"/>
        <v>560640</v>
      </c>
      <c r="Z716" s="511">
        <v>0.56499999999999995</v>
      </c>
      <c r="AA716" s="681">
        <f t="shared" si="34"/>
        <v>316761.59999999998</v>
      </c>
      <c r="AB716" s="512"/>
      <c r="AC716" s="513">
        <v>0</v>
      </c>
      <c r="AD716" s="514"/>
      <c r="AE716" s="515"/>
      <c r="AF716" s="695">
        <f t="shared" si="35"/>
        <v>316761.59999999998</v>
      </c>
      <c r="AG716" s="510" t="s">
        <v>1073</v>
      </c>
      <c r="AH716" s="510">
        <v>100</v>
      </c>
      <c r="AI716" s="510">
        <v>0</v>
      </c>
      <c r="AJ716" s="510" t="s">
        <v>5324</v>
      </c>
      <c r="AK716" s="510" t="s">
        <v>1702</v>
      </c>
      <c r="AL716" s="516">
        <v>96819</v>
      </c>
      <c r="AM716" s="510" t="s">
        <v>52</v>
      </c>
      <c r="AN716" s="510"/>
      <c r="AO716" s="510"/>
      <c r="AP716" s="515"/>
      <c r="AQ716" s="515" t="s">
        <v>1090</v>
      </c>
      <c r="AR716" s="510" t="s">
        <v>1222</v>
      </c>
      <c r="AS716" s="544" t="s">
        <v>1077</v>
      </c>
      <c r="AT716" s="520" t="s">
        <v>1091</v>
      </c>
      <c r="AU716" s="520" t="s">
        <v>1078</v>
      </c>
    </row>
    <row r="717" spans="1:47">
      <c r="A717" s="531"/>
      <c r="B717" s="558"/>
      <c r="C717" s="531"/>
      <c r="D717" s="556" t="s">
        <v>1067</v>
      </c>
      <c r="E717" s="547" t="s">
        <v>1176</v>
      </c>
      <c r="F717" s="547"/>
      <c r="G717" s="547"/>
      <c r="H717" s="547"/>
      <c r="I717" s="547" t="s">
        <v>1699</v>
      </c>
      <c r="J717" s="548"/>
      <c r="K717" s="547">
        <v>1039028</v>
      </c>
      <c r="L717" s="548" t="s">
        <v>5344</v>
      </c>
      <c r="M717" s="548">
        <v>44669</v>
      </c>
      <c r="N717" s="548">
        <v>44669</v>
      </c>
      <c r="O717" s="548"/>
      <c r="P717" s="548"/>
      <c r="Q717" s="548"/>
      <c r="R717" s="548"/>
      <c r="S717" s="547" t="s">
        <v>1580</v>
      </c>
      <c r="T717" s="547">
        <v>60</v>
      </c>
      <c r="U717" s="547"/>
      <c r="V717" s="547" t="s">
        <v>973</v>
      </c>
      <c r="W717" s="553">
        <v>400</v>
      </c>
      <c r="X717" s="554">
        <v>768</v>
      </c>
      <c r="Y717" s="539">
        <f t="shared" si="33"/>
        <v>307200</v>
      </c>
      <c r="Z717" s="511">
        <v>0.58499999999999996</v>
      </c>
      <c r="AA717" s="681">
        <f t="shared" si="34"/>
        <v>179712</v>
      </c>
      <c r="AB717" s="512"/>
      <c r="AC717" s="513">
        <v>0</v>
      </c>
      <c r="AD717" s="514"/>
      <c r="AE717" s="515"/>
      <c r="AF717" s="695">
        <f t="shared" si="35"/>
        <v>179712</v>
      </c>
      <c r="AG717" s="510" t="s">
        <v>1073</v>
      </c>
      <c r="AH717" s="510">
        <v>100</v>
      </c>
      <c r="AI717" s="510">
        <v>0</v>
      </c>
      <c r="AJ717" s="510" t="s">
        <v>5324</v>
      </c>
      <c r="AK717" s="510" t="s">
        <v>1702</v>
      </c>
      <c r="AL717" s="516">
        <v>96819</v>
      </c>
      <c r="AM717" s="510" t="s">
        <v>52</v>
      </c>
      <c r="AN717" s="510"/>
      <c r="AO717" s="510"/>
      <c r="AP717" s="515"/>
      <c r="AQ717" s="515" t="s">
        <v>1090</v>
      </c>
      <c r="AR717" s="510" t="s">
        <v>1222</v>
      </c>
      <c r="AS717" s="544" t="s">
        <v>1077</v>
      </c>
      <c r="AT717" s="520" t="s">
        <v>1091</v>
      </c>
      <c r="AU717" s="520" t="s">
        <v>1078</v>
      </c>
    </row>
    <row r="718" spans="1:47">
      <c r="A718" s="531"/>
      <c r="B718" s="558"/>
      <c r="C718" s="531"/>
      <c r="D718" s="556" t="s">
        <v>1067</v>
      </c>
      <c r="E718" s="547" t="s">
        <v>1176</v>
      </c>
      <c r="F718" s="547"/>
      <c r="G718" s="547"/>
      <c r="H718" s="547"/>
      <c r="I718" s="547" t="s">
        <v>1699</v>
      </c>
      <c r="J718" s="548"/>
      <c r="K718" s="547">
        <v>1039029</v>
      </c>
      <c r="L718" s="548" t="s">
        <v>5344</v>
      </c>
      <c r="M718" s="548">
        <v>44669</v>
      </c>
      <c r="N718" s="548">
        <v>44690</v>
      </c>
      <c r="O718" s="548"/>
      <c r="P718" s="548"/>
      <c r="Q718" s="548"/>
      <c r="R718" s="548"/>
      <c r="S718" s="547" t="s">
        <v>1580</v>
      </c>
      <c r="T718" s="547">
        <v>60</v>
      </c>
      <c r="U718" s="547"/>
      <c r="V718" s="547" t="s">
        <v>986</v>
      </c>
      <c r="W718" s="553">
        <v>365</v>
      </c>
      <c r="X718" s="554">
        <v>1536</v>
      </c>
      <c r="Y718" s="539">
        <f t="shared" si="33"/>
        <v>560640</v>
      </c>
      <c r="Z718" s="511">
        <v>0.56499999999999995</v>
      </c>
      <c r="AA718" s="681">
        <f t="shared" si="34"/>
        <v>316761.59999999998</v>
      </c>
      <c r="AB718" s="512"/>
      <c r="AC718" s="513">
        <v>0</v>
      </c>
      <c r="AD718" s="514"/>
      <c r="AE718" s="515"/>
      <c r="AF718" s="695">
        <f t="shared" si="35"/>
        <v>316761.59999999998</v>
      </c>
      <c r="AG718" s="510" t="s">
        <v>1073</v>
      </c>
      <c r="AH718" s="510">
        <v>100</v>
      </c>
      <c r="AI718" s="510">
        <v>0</v>
      </c>
      <c r="AJ718" s="510" t="s">
        <v>5324</v>
      </c>
      <c r="AK718" s="510" t="s">
        <v>1702</v>
      </c>
      <c r="AL718" s="516">
        <v>96819</v>
      </c>
      <c r="AM718" s="510" t="s">
        <v>52</v>
      </c>
      <c r="AN718" s="510"/>
      <c r="AO718" s="510"/>
      <c r="AP718" s="515"/>
      <c r="AQ718" s="515" t="s">
        <v>1090</v>
      </c>
      <c r="AR718" s="510" t="s">
        <v>1222</v>
      </c>
      <c r="AS718" s="544" t="s">
        <v>1077</v>
      </c>
      <c r="AT718" s="520" t="s">
        <v>1091</v>
      </c>
      <c r="AU718" s="520" t="s">
        <v>1078</v>
      </c>
    </row>
    <row r="719" spans="1:47">
      <c r="A719" s="531"/>
      <c r="B719" s="558"/>
      <c r="C719" s="531"/>
      <c r="D719" s="556" t="s">
        <v>1067</v>
      </c>
      <c r="E719" s="547" t="s">
        <v>1176</v>
      </c>
      <c r="F719" s="547"/>
      <c r="G719" s="547"/>
      <c r="H719" s="547"/>
      <c r="I719" s="547" t="s">
        <v>1699</v>
      </c>
      <c r="J719" s="548"/>
      <c r="K719" s="547">
        <v>1039029</v>
      </c>
      <c r="L719" s="548" t="s">
        <v>5344</v>
      </c>
      <c r="M719" s="548">
        <v>44669</v>
      </c>
      <c r="N719" s="548">
        <v>44690</v>
      </c>
      <c r="O719" s="548"/>
      <c r="P719" s="548"/>
      <c r="Q719" s="548"/>
      <c r="R719" s="548"/>
      <c r="S719" s="547" t="s">
        <v>1580</v>
      </c>
      <c r="T719" s="547">
        <v>60</v>
      </c>
      <c r="U719" s="547"/>
      <c r="V719" s="547" t="s">
        <v>973</v>
      </c>
      <c r="W719" s="553">
        <v>400</v>
      </c>
      <c r="X719" s="554">
        <v>768</v>
      </c>
      <c r="Y719" s="539">
        <f t="shared" si="33"/>
        <v>307200</v>
      </c>
      <c r="Z719" s="511">
        <v>0.58499999999999996</v>
      </c>
      <c r="AA719" s="681">
        <f t="shared" si="34"/>
        <v>179712</v>
      </c>
      <c r="AB719" s="512"/>
      <c r="AC719" s="513">
        <v>0</v>
      </c>
      <c r="AD719" s="514"/>
      <c r="AE719" s="515"/>
      <c r="AF719" s="695">
        <f t="shared" si="35"/>
        <v>179712</v>
      </c>
      <c r="AG719" s="510" t="s">
        <v>1073</v>
      </c>
      <c r="AH719" s="510">
        <v>100</v>
      </c>
      <c r="AI719" s="510">
        <v>0</v>
      </c>
      <c r="AJ719" s="510" t="s">
        <v>5324</v>
      </c>
      <c r="AK719" s="510" t="s">
        <v>1702</v>
      </c>
      <c r="AL719" s="516">
        <v>96819</v>
      </c>
      <c r="AM719" s="510" t="s">
        <v>52</v>
      </c>
      <c r="AN719" s="510"/>
      <c r="AO719" s="510"/>
      <c r="AP719" s="515"/>
      <c r="AQ719" s="515" t="s">
        <v>1090</v>
      </c>
      <c r="AR719" s="510" t="s">
        <v>1222</v>
      </c>
      <c r="AS719" s="544" t="s">
        <v>1077</v>
      </c>
      <c r="AT719" s="520" t="s">
        <v>1091</v>
      </c>
      <c r="AU719" s="520" t="s">
        <v>1078</v>
      </c>
    </row>
    <row r="720" spans="1:47">
      <c r="A720" s="531"/>
      <c r="B720" s="558"/>
      <c r="C720" s="531"/>
      <c r="D720" s="556" t="s">
        <v>1067</v>
      </c>
      <c r="E720" s="547" t="s">
        <v>1176</v>
      </c>
      <c r="F720" s="547"/>
      <c r="G720" s="547"/>
      <c r="H720" s="547"/>
      <c r="I720" s="547" t="s">
        <v>1699</v>
      </c>
      <c r="J720" s="548"/>
      <c r="K720" s="547">
        <v>1039030</v>
      </c>
      <c r="L720" s="548" t="s">
        <v>5344</v>
      </c>
      <c r="M720" s="548">
        <v>44669</v>
      </c>
      <c r="N720" s="548">
        <v>44718</v>
      </c>
      <c r="O720" s="548"/>
      <c r="P720" s="548"/>
      <c r="Q720" s="548"/>
      <c r="R720" s="548"/>
      <c r="S720" s="547" t="s">
        <v>1580</v>
      </c>
      <c r="T720" s="547">
        <v>60</v>
      </c>
      <c r="U720" s="547"/>
      <c r="V720" s="547" t="s">
        <v>986</v>
      </c>
      <c r="W720" s="553">
        <v>365</v>
      </c>
      <c r="X720" s="554">
        <v>1536</v>
      </c>
      <c r="Y720" s="539">
        <f t="shared" si="33"/>
        <v>560640</v>
      </c>
      <c r="Z720" s="511">
        <v>0.56499999999999995</v>
      </c>
      <c r="AA720" s="681">
        <f t="shared" si="34"/>
        <v>316761.59999999998</v>
      </c>
      <c r="AB720" s="512"/>
      <c r="AC720" s="513">
        <v>0</v>
      </c>
      <c r="AD720" s="514"/>
      <c r="AE720" s="515"/>
      <c r="AF720" s="695">
        <f t="shared" si="35"/>
        <v>316761.59999999998</v>
      </c>
      <c r="AG720" s="510" t="s">
        <v>1073</v>
      </c>
      <c r="AH720" s="510">
        <v>100</v>
      </c>
      <c r="AI720" s="510">
        <v>0</v>
      </c>
      <c r="AJ720" s="510" t="s">
        <v>5324</v>
      </c>
      <c r="AK720" s="510" t="s">
        <v>1702</v>
      </c>
      <c r="AL720" s="516">
        <v>96819</v>
      </c>
      <c r="AM720" s="510" t="s">
        <v>52</v>
      </c>
      <c r="AN720" s="510"/>
      <c r="AO720" s="510"/>
      <c r="AP720" s="515"/>
      <c r="AQ720" s="515" t="s">
        <v>1090</v>
      </c>
      <c r="AR720" s="510" t="s">
        <v>1222</v>
      </c>
      <c r="AS720" s="544" t="s">
        <v>1077</v>
      </c>
      <c r="AT720" s="520" t="s">
        <v>1091</v>
      </c>
      <c r="AU720" s="520" t="s">
        <v>1078</v>
      </c>
    </row>
    <row r="721" spans="1:322">
      <c r="A721" s="531"/>
      <c r="B721" s="558"/>
      <c r="C721" s="531"/>
      <c r="D721" s="556" t="s">
        <v>1067</v>
      </c>
      <c r="E721" s="547" t="s">
        <v>1176</v>
      </c>
      <c r="F721" s="547"/>
      <c r="G721" s="547"/>
      <c r="H721" s="547"/>
      <c r="I721" s="547" t="s">
        <v>1699</v>
      </c>
      <c r="J721" s="548"/>
      <c r="K721" s="547">
        <v>1039030</v>
      </c>
      <c r="L721" s="548" t="s">
        <v>5344</v>
      </c>
      <c r="M721" s="548">
        <v>44669</v>
      </c>
      <c r="N721" s="548">
        <v>44718</v>
      </c>
      <c r="O721" s="548"/>
      <c r="P721" s="548"/>
      <c r="Q721" s="548"/>
      <c r="R721" s="548"/>
      <c r="S721" s="547" t="s">
        <v>1580</v>
      </c>
      <c r="T721" s="547">
        <v>60</v>
      </c>
      <c r="U721" s="547"/>
      <c r="V721" s="547" t="s">
        <v>973</v>
      </c>
      <c r="W721" s="553">
        <v>400</v>
      </c>
      <c r="X721" s="554">
        <v>768</v>
      </c>
      <c r="Y721" s="539">
        <f t="shared" si="33"/>
        <v>307200</v>
      </c>
      <c r="Z721" s="511">
        <v>0.58499999999999996</v>
      </c>
      <c r="AA721" s="681">
        <f t="shared" si="34"/>
        <v>179712</v>
      </c>
      <c r="AB721" s="512"/>
      <c r="AC721" s="513">
        <v>0</v>
      </c>
      <c r="AD721" s="514"/>
      <c r="AE721" s="515"/>
      <c r="AF721" s="695">
        <f t="shared" si="35"/>
        <v>179712</v>
      </c>
      <c r="AG721" s="510" t="s">
        <v>1073</v>
      </c>
      <c r="AH721" s="510">
        <v>100</v>
      </c>
      <c r="AI721" s="510">
        <v>0</v>
      </c>
      <c r="AJ721" s="510" t="s">
        <v>5324</v>
      </c>
      <c r="AK721" s="510" t="s">
        <v>1702</v>
      </c>
      <c r="AL721" s="516">
        <v>96819</v>
      </c>
      <c r="AM721" s="510" t="s">
        <v>52</v>
      </c>
      <c r="AN721" s="510"/>
      <c r="AO721" s="510"/>
      <c r="AP721" s="515"/>
      <c r="AQ721" s="515" t="s">
        <v>1090</v>
      </c>
      <c r="AR721" s="510" t="s">
        <v>1222</v>
      </c>
      <c r="AS721" s="544" t="s">
        <v>1077</v>
      </c>
      <c r="AT721" s="520" t="s">
        <v>1091</v>
      </c>
      <c r="AU721" s="520" t="s">
        <v>1078</v>
      </c>
    </row>
    <row r="722" spans="1:322">
      <c r="A722" s="531"/>
      <c r="B722" s="558"/>
      <c r="C722" s="531"/>
      <c r="D722" s="556" t="s">
        <v>1067</v>
      </c>
      <c r="E722" s="547" t="s">
        <v>1176</v>
      </c>
      <c r="F722" s="547"/>
      <c r="G722" s="547"/>
      <c r="H722" s="547"/>
      <c r="I722" s="547" t="s">
        <v>1699</v>
      </c>
      <c r="J722" s="548"/>
      <c r="K722" s="547">
        <v>1039031</v>
      </c>
      <c r="L722" s="548" t="s">
        <v>5344</v>
      </c>
      <c r="M722" s="548">
        <v>44669</v>
      </c>
      <c r="N722" s="548">
        <v>44746</v>
      </c>
      <c r="O722" s="548"/>
      <c r="P722" s="548"/>
      <c r="Q722" s="548"/>
      <c r="R722" s="548"/>
      <c r="S722" s="547" t="s">
        <v>1580</v>
      </c>
      <c r="T722" s="547">
        <v>60</v>
      </c>
      <c r="U722" s="547"/>
      <c r="V722" s="547" t="s">
        <v>986</v>
      </c>
      <c r="W722" s="553">
        <v>365</v>
      </c>
      <c r="X722" s="554">
        <v>1536</v>
      </c>
      <c r="Y722" s="539">
        <f t="shared" si="33"/>
        <v>560640</v>
      </c>
      <c r="Z722" s="511">
        <v>0.56499999999999995</v>
      </c>
      <c r="AA722" s="681">
        <f t="shared" si="34"/>
        <v>316761.59999999998</v>
      </c>
      <c r="AB722" s="512"/>
      <c r="AC722" s="513">
        <v>0</v>
      </c>
      <c r="AD722" s="514"/>
      <c r="AE722" s="515"/>
      <c r="AF722" s="695">
        <f t="shared" si="35"/>
        <v>316761.59999999998</v>
      </c>
      <c r="AG722" s="510" t="s">
        <v>1073</v>
      </c>
      <c r="AH722" s="510">
        <v>100</v>
      </c>
      <c r="AI722" s="510">
        <v>0</v>
      </c>
      <c r="AJ722" s="510" t="s">
        <v>5324</v>
      </c>
      <c r="AK722" s="510" t="s">
        <v>1702</v>
      </c>
      <c r="AL722" s="516">
        <v>96819</v>
      </c>
      <c r="AM722" s="510" t="s">
        <v>52</v>
      </c>
      <c r="AN722" s="510"/>
      <c r="AO722" s="510"/>
      <c r="AP722" s="515"/>
      <c r="AQ722" s="515" t="s">
        <v>1090</v>
      </c>
      <c r="AR722" s="510" t="s">
        <v>1222</v>
      </c>
      <c r="AS722" s="544" t="s">
        <v>1077</v>
      </c>
      <c r="AT722" s="520" t="s">
        <v>1091</v>
      </c>
      <c r="AU722" s="520" t="s">
        <v>1078</v>
      </c>
    </row>
    <row r="723" spans="1:322">
      <c r="A723" s="531"/>
      <c r="B723" s="558"/>
      <c r="C723" s="531"/>
      <c r="D723" s="556" t="s">
        <v>1067</v>
      </c>
      <c r="E723" s="547" t="s">
        <v>1176</v>
      </c>
      <c r="F723" s="547"/>
      <c r="G723" s="547"/>
      <c r="H723" s="547"/>
      <c r="I723" s="547" t="s">
        <v>1699</v>
      </c>
      <c r="J723" s="548"/>
      <c r="K723" s="547">
        <v>1039031</v>
      </c>
      <c r="L723" s="548" t="s">
        <v>5344</v>
      </c>
      <c r="M723" s="548">
        <v>44669</v>
      </c>
      <c r="N723" s="548">
        <v>44746</v>
      </c>
      <c r="O723" s="548"/>
      <c r="P723" s="548"/>
      <c r="Q723" s="548"/>
      <c r="R723" s="548"/>
      <c r="S723" s="547" t="s">
        <v>1580</v>
      </c>
      <c r="T723" s="547">
        <v>60</v>
      </c>
      <c r="U723" s="547"/>
      <c r="V723" s="547" t="s">
        <v>973</v>
      </c>
      <c r="W723" s="553">
        <v>400</v>
      </c>
      <c r="X723" s="554">
        <v>768</v>
      </c>
      <c r="Y723" s="539">
        <f t="shared" si="33"/>
        <v>307200</v>
      </c>
      <c r="Z723" s="511">
        <v>0.58499999999999996</v>
      </c>
      <c r="AA723" s="681">
        <f t="shared" si="34"/>
        <v>179712</v>
      </c>
      <c r="AB723" s="512"/>
      <c r="AC723" s="513">
        <v>0</v>
      </c>
      <c r="AD723" s="514"/>
      <c r="AE723" s="515"/>
      <c r="AF723" s="695">
        <f t="shared" si="35"/>
        <v>179712</v>
      </c>
      <c r="AG723" s="510" t="s">
        <v>1073</v>
      </c>
      <c r="AH723" s="510">
        <v>100</v>
      </c>
      <c r="AI723" s="510">
        <v>0</v>
      </c>
      <c r="AJ723" s="510" t="s">
        <v>5324</v>
      </c>
      <c r="AK723" s="510" t="s">
        <v>1702</v>
      </c>
      <c r="AL723" s="516">
        <v>96819</v>
      </c>
      <c r="AM723" s="510" t="s">
        <v>52</v>
      </c>
      <c r="AN723" s="510"/>
      <c r="AO723" s="510"/>
      <c r="AP723" s="515"/>
      <c r="AQ723" s="515" t="s">
        <v>1090</v>
      </c>
      <c r="AR723" s="510" t="s">
        <v>1222</v>
      </c>
      <c r="AS723" s="544" t="s">
        <v>1077</v>
      </c>
      <c r="AT723" s="520" t="s">
        <v>1091</v>
      </c>
      <c r="AU723" s="520" t="s">
        <v>1078</v>
      </c>
    </row>
    <row r="724" spans="1:322">
      <c r="A724" s="531"/>
      <c r="B724" s="558"/>
      <c r="C724" s="531"/>
      <c r="D724" s="556" t="s">
        <v>1067</v>
      </c>
      <c r="E724" s="547" t="s">
        <v>1176</v>
      </c>
      <c r="F724" s="547"/>
      <c r="G724" s="547"/>
      <c r="H724" s="547"/>
      <c r="I724" s="547" t="s">
        <v>1699</v>
      </c>
      <c r="J724" s="548"/>
      <c r="K724" s="547">
        <v>1039032</v>
      </c>
      <c r="L724" s="548" t="s">
        <v>5344</v>
      </c>
      <c r="M724" s="548">
        <v>44669</v>
      </c>
      <c r="N724" s="548">
        <v>44774</v>
      </c>
      <c r="O724" s="548"/>
      <c r="P724" s="548"/>
      <c r="Q724" s="548"/>
      <c r="R724" s="548"/>
      <c r="S724" s="547" t="s">
        <v>1580</v>
      </c>
      <c r="T724" s="547">
        <v>60</v>
      </c>
      <c r="U724" s="547"/>
      <c r="V724" s="547" t="s">
        <v>986</v>
      </c>
      <c r="W724" s="553">
        <v>365</v>
      </c>
      <c r="X724" s="554">
        <v>1536</v>
      </c>
      <c r="Y724" s="539">
        <f t="shared" si="33"/>
        <v>560640</v>
      </c>
      <c r="Z724" s="511">
        <v>0.56499999999999995</v>
      </c>
      <c r="AA724" s="681">
        <f t="shared" si="34"/>
        <v>316761.59999999998</v>
      </c>
      <c r="AB724" s="512"/>
      <c r="AC724" s="513">
        <v>0</v>
      </c>
      <c r="AD724" s="514"/>
      <c r="AE724" s="515"/>
      <c r="AF724" s="695">
        <f t="shared" si="35"/>
        <v>316761.59999999998</v>
      </c>
      <c r="AG724" s="510" t="s">
        <v>1073</v>
      </c>
      <c r="AH724" s="510">
        <v>100</v>
      </c>
      <c r="AI724" s="510">
        <v>0</v>
      </c>
      <c r="AJ724" s="510" t="s">
        <v>5324</v>
      </c>
      <c r="AK724" s="510" t="s">
        <v>1702</v>
      </c>
      <c r="AL724" s="516">
        <v>96819</v>
      </c>
      <c r="AM724" s="510" t="s">
        <v>52</v>
      </c>
      <c r="AN724" s="510"/>
      <c r="AO724" s="510"/>
      <c r="AP724" s="515"/>
      <c r="AQ724" s="515" t="s">
        <v>1090</v>
      </c>
      <c r="AR724" s="510" t="s">
        <v>1222</v>
      </c>
      <c r="AS724" s="544" t="s">
        <v>1077</v>
      </c>
      <c r="AT724" s="520" t="s">
        <v>1091</v>
      </c>
      <c r="AU724" s="520" t="s">
        <v>1078</v>
      </c>
    </row>
    <row r="725" spans="1:322">
      <c r="A725" s="531"/>
      <c r="B725" s="558"/>
      <c r="C725" s="531"/>
      <c r="D725" s="556" t="s">
        <v>1067</v>
      </c>
      <c r="E725" s="547" t="s">
        <v>1176</v>
      </c>
      <c r="F725" s="547"/>
      <c r="G725" s="547"/>
      <c r="H725" s="547"/>
      <c r="I725" s="547" t="s">
        <v>1699</v>
      </c>
      <c r="J725" s="548"/>
      <c r="K725" s="547">
        <v>1039032</v>
      </c>
      <c r="L725" s="548" t="s">
        <v>5344</v>
      </c>
      <c r="M725" s="548">
        <v>44669</v>
      </c>
      <c r="N725" s="548">
        <v>44774</v>
      </c>
      <c r="O725" s="548"/>
      <c r="P725" s="548"/>
      <c r="Q725" s="548"/>
      <c r="R725" s="548"/>
      <c r="S725" s="547" t="s">
        <v>1580</v>
      </c>
      <c r="T725" s="547">
        <v>60</v>
      </c>
      <c r="U725" s="547"/>
      <c r="V725" s="547" t="s">
        <v>973</v>
      </c>
      <c r="W725" s="553">
        <v>400</v>
      </c>
      <c r="X725" s="554">
        <v>768</v>
      </c>
      <c r="Y725" s="539">
        <f t="shared" si="33"/>
        <v>307200</v>
      </c>
      <c r="Z725" s="511">
        <v>0.58499999999999996</v>
      </c>
      <c r="AA725" s="681">
        <f t="shared" si="34"/>
        <v>179712</v>
      </c>
      <c r="AB725" s="512"/>
      <c r="AC725" s="513">
        <v>0</v>
      </c>
      <c r="AD725" s="514"/>
      <c r="AE725" s="515"/>
      <c r="AF725" s="695">
        <f t="shared" si="35"/>
        <v>179712</v>
      </c>
      <c r="AG725" s="510" t="s">
        <v>1073</v>
      </c>
      <c r="AH725" s="510">
        <v>100</v>
      </c>
      <c r="AI725" s="510">
        <v>0</v>
      </c>
      <c r="AJ725" s="510" t="s">
        <v>5324</v>
      </c>
      <c r="AK725" s="510" t="s">
        <v>1702</v>
      </c>
      <c r="AL725" s="516">
        <v>96819</v>
      </c>
      <c r="AM725" s="510" t="s">
        <v>52</v>
      </c>
      <c r="AN725" s="510"/>
      <c r="AO725" s="510"/>
      <c r="AP725" s="515"/>
      <c r="AQ725" s="515" t="s">
        <v>1090</v>
      </c>
      <c r="AR725" s="510" t="s">
        <v>1222</v>
      </c>
      <c r="AS725" s="544" t="s">
        <v>1077</v>
      </c>
      <c r="AT725" s="520" t="s">
        <v>1091</v>
      </c>
      <c r="AU725" s="520" t="s">
        <v>1078</v>
      </c>
    </row>
    <row r="726" spans="1:322">
      <c r="A726" s="531"/>
      <c r="B726" s="558"/>
      <c r="C726" s="531"/>
      <c r="D726" s="556" t="s">
        <v>1067</v>
      </c>
      <c r="E726" s="547" t="s">
        <v>1176</v>
      </c>
      <c r="F726" s="547"/>
      <c r="G726" s="547"/>
      <c r="H726" s="547"/>
      <c r="I726" s="547" t="s">
        <v>1699</v>
      </c>
      <c r="J726" s="548"/>
      <c r="K726" s="547">
        <v>1039033</v>
      </c>
      <c r="L726" s="548" t="s">
        <v>5344</v>
      </c>
      <c r="M726" s="548">
        <v>44669</v>
      </c>
      <c r="N726" s="548">
        <v>44809</v>
      </c>
      <c r="O726" s="548"/>
      <c r="P726" s="548"/>
      <c r="Q726" s="548"/>
      <c r="R726" s="548"/>
      <c r="S726" s="547" t="s">
        <v>1580</v>
      </c>
      <c r="T726" s="547">
        <v>60</v>
      </c>
      <c r="U726" s="547"/>
      <c r="V726" s="547" t="s">
        <v>986</v>
      </c>
      <c r="W726" s="553">
        <v>365</v>
      </c>
      <c r="X726" s="554">
        <v>1536</v>
      </c>
      <c r="Y726" s="539">
        <f t="shared" si="33"/>
        <v>560640</v>
      </c>
      <c r="Z726" s="511">
        <v>0.56499999999999995</v>
      </c>
      <c r="AA726" s="681">
        <f t="shared" si="34"/>
        <v>316761.59999999998</v>
      </c>
      <c r="AB726" s="512"/>
      <c r="AC726" s="513">
        <v>0</v>
      </c>
      <c r="AD726" s="514"/>
      <c r="AE726" s="515"/>
      <c r="AF726" s="695">
        <f t="shared" si="35"/>
        <v>316761.59999999998</v>
      </c>
      <c r="AG726" s="510" t="s">
        <v>1073</v>
      </c>
      <c r="AH726" s="510">
        <v>100</v>
      </c>
      <c r="AI726" s="510">
        <v>0</v>
      </c>
      <c r="AJ726" s="510" t="s">
        <v>5324</v>
      </c>
      <c r="AK726" s="510" t="s">
        <v>1702</v>
      </c>
      <c r="AL726" s="516">
        <v>96819</v>
      </c>
      <c r="AM726" s="510" t="s">
        <v>52</v>
      </c>
      <c r="AN726" s="510"/>
      <c r="AO726" s="510"/>
      <c r="AP726" s="515"/>
      <c r="AQ726" s="515" t="s">
        <v>1090</v>
      </c>
      <c r="AR726" s="510" t="s">
        <v>1222</v>
      </c>
      <c r="AS726" s="544" t="s">
        <v>1077</v>
      </c>
      <c r="AT726" s="520" t="s">
        <v>1091</v>
      </c>
      <c r="AU726" s="520" t="s">
        <v>1078</v>
      </c>
    </row>
    <row r="727" spans="1:322">
      <c r="A727" s="531"/>
      <c r="B727" s="558"/>
      <c r="C727" s="531"/>
      <c r="D727" s="556" t="s">
        <v>1067</v>
      </c>
      <c r="E727" s="547" t="s">
        <v>1176</v>
      </c>
      <c r="F727" s="547"/>
      <c r="G727" s="547"/>
      <c r="H727" s="547"/>
      <c r="I727" s="547" t="s">
        <v>1699</v>
      </c>
      <c r="J727" s="548"/>
      <c r="K727" s="547">
        <v>1039033</v>
      </c>
      <c r="L727" s="548" t="s">
        <v>5344</v>
      </c>
      <c r="M727" s="548">
        <v>44669</v>
      </c>
      <c r="N727" s="548">
        <v>44809</v>
      </c>
      <c r="O727" s="548"/>
      <c r="P727" s="548"/>
      <c r="Q727" s="548"/>
      <c r="R727" s="548"/>
      <c r="S727" s="547" t="s">
        <v>1580</v>
      </c>
      <c r="T727" s="547">
        <v>60</v>
      </c>
      <c r="U727" s="547"/>
      <c r="V727" s="547" t="s">
        <v>973</v>
      </c>
      <c r="W727" s="553">
        <v>400</v>
      </c>
      <c r="X727" s="554">
        <v>768</v>
      </c>
      <c r="Y727" s="539">
        <f t="shared" si="33"/>
        <v>307200</v>
      </c>
      <c r="Z727" s="511">
        <v>0.58499999999999996</v>
      </c>
      <c r="AA727" s="681">
        <f t="shared" si="34"/>
        <v>179712</v>
      </c>
      <c r="AB727" s="512"/>
      <c r="AC727" s="513">
        <v>0</v>
      </c>
      <c r="AD727" s="514"/>
      <c r="AE727" s="515"/>
      <c r="AF727" s="695">
        <f t="shared" si="35"/>
        <v>179712</v>
      </c>
      <c r="AG727" s="510" t="s">
        <v>1073</v>
      </c>
      <c r="AH727" s="510">
        <v>100</v>
      </c>
      <c r="AI727" s="510">
        <v>0</v>
      </c>
      <c r="AJ727" s="510" t="s">
        <v>5324</v>
      </c>
      <c r="AK727" s="510" t="s">
        <v>1702</v>
      </c>
      <c r="AL727" s="516">
        <v>96819</v>
      </c>
      <c r="AM727" s="510" t="s">
        <v>52</v>
      </c>
      <c r="AN727" s="510"/>
      <c r="AO727" s="510"/>
      <c r="AP727" s="515"/>
      <c r="AQ727" s="515" t="s">
        <v>1090</v>
      </c>
      <c r="AR727" s="510" t="s">
        <v>1222</v>
      </c>
      <c r="AS727" s="544" t="s">
        <v>1077</v>
      </c>
      <c r="AT727" s="520" t="s">
        <v>1091</v>
      </c>
      <c r="AU727" s="520" t="s">
        <v>1078</v>
      </c>
    </row>
    <row r="728" spans="1:322">
      <c r="A728" s="531"/>
      <c r="B728" s="558"/>
      <c r="C728" s="531"/>
      <c r="D728" s="556" t="s">
        <v>1067</v>
      </c>
      <c r="E728" s="547" t="s">
        <v>1176</v>
      </c>
      <c r="F728" s="547"/>
      <c r="G728" s="547"/>
      <c r="H728" s="547"/>
      <c r="I728" s="547" t="s">
        <v>1699</v>
      </c>
      <c r="J728" s="548"/>
      <c r="K728" s="547">
        <v>1039034</v>
      </c>
      <c r="L728" s="548" t="s">
        <v>5344</v>
      </c>
      <c r="M728" s="548">
        <v>44669</v>
      </c>
      <c r="N728" s="548">
        <v>44837</v>
      </c>
      <c r="O728" s="548"/>
      <c r="P728" s="548"/>
      <c r="Q728" s="548"/>
      <c r="R728" s="548"/>
      <c r="S728" s="547" t="s">
        <v>1580</v>
      </c>
      <c r="T728" s="547">
        <v>60</v>
      </c>
      <c r="U728" s="547"/>
      <c r="V728" s="547" t="s">
        <v>986</v>
      </c>
      <c r="W728" s="553">
        <v>365</v>
      </c>
      <c r="X728" s="554">
        <v>1536</v>
      </c>
      <c r="Y728" s="539">
        <f t="shared" si="33"/>
        <v>560640</v>
      </c>
      <c r="Z728" s="511">
        <v>0.56499999999999995</v>
      </c>
      <c r="AA728" s="681">
        <f t="shared" si="34"/>
        <v>316761.59999999998</v>
      </c>
      <c r="AB728" s="512"/>
      <c r="AC728" s="513">
        <v>0</v>
      </c>
      <c r="AD728" s="514"/>
      <c r="AE728" s="515"/>
      <c r="AF728" s="695">
        <f t="shared" si="35"/>
        <v>316761.59999999998</v>
      </c>
      <c r="AG728" s="510" t="s">
        <v>1073</v>
      </c>
      <c r="AH728" s="510">
        <v>100</v>
      </c>
      <c r="AI728" s="510">
        <v>0</v>
      </c>
      <c r="AJ728" s="510" t="s">
        <v>5324</v>
      </c>
      <c r="AK728" s="510" t="s">
        <v>1702</v>
      </c>
      <c r="AL728" s="516">
        <v>96819</v>
      </c>
      <c r="AM728" s="510" t="s">
        <v>52</v>
      </c>
      <c r="AN728" s="510"/>
      <c r="AO728" s="510"/>
      <c r="AP728" s="515"/>
      <c r="AQ728" s="515" t="s">
        <v>1090</v>
      </c>
      <c r="AR728" s="510" t="s">
        <v>1222</v>
      </c>
      <c r="AS728" s="544" t="s">
        <v>1077</v>
      </c>
      <c r="AT728" s="520" t="s">
        <v>1091</v>
      </c>
      <c r="AU728" s="520" t="s">
        <v>1078</v>
      </c>
    </row>
    <row r="729" spans="1:322">
      <c r="A729" s="531"/>
      <c r="B729" s="558"/>
      <c r="C729" s="531"/>
      <c r="D729" s="556" t="s">
        <v>1067</v>
      </c>
      <c r="E729" s="547" t="s">
        <v>1176</v>
      </c>
      <c r="F729" s="547"/>
      <c r="G729" s="547"/>
      <c r="H729" s="547"/>
      <c r="I729" s="547" t="s">
        <v>1699</v>
      </c>
      <c r="J729" s="548"/>
      <c r="K729" s="547">
        <v>1039034</v>
      </c>
      <c r="L729" s="548" t="s">
        <v>5344</v>
      </c>
      <c r="M729" s="548">
        <v>44669</v>
      </c>
      <c r="N729" s="548">
        <v>44837</v>
      </c>
      <c r="O729" s="548"/>
      <c r="P729" s="548"/>
      <c r="Q729" s="548"/>
      <c r="R729" s="548"/>
      <c r="S729" s="547" t="s">
        <v>1580</v>
      </c>
      <c r="T729" s="547">
        <v>60</v>
      </c>
      <c r="U729" s="547"/>
      <c r="V729" s="547" t="s">
        <v>973</v>
      </c>
      <c r="W729" s="553">
        <v>400</v>
      </c>
      <c r="X729" s="554">
        <v>768</v>
      </c>
      <c r="Y729" s="539">
        <f t="shared" si="33"/>
        <v>307200</v>
      </c>
      <c r="Z729" s="511">
        <v>0.58499999999999996</v>
      </c>
      <c r="AA729" s="681">
        <f t="shared" si="34"/>
        <v>179712</v>
      </c>
      <c r="AB729" s="512"/>
      <c r="AC729" s="513">
        <v>0</v>
      </c>
      <c r="AD729" s="514"/>
      <c r="AE729" s="515"/>
      <c r="AF729" s="695">
        <f t="shared" si="35"/>
        <v>179712</v>
      </c>
      <c r="AG729" s="510" t="s">
        <v>1073</v>
      </c>
      <c r="AH729" s="510">
        <v>100</v>
      </c>
      <c r="AI729" s="510">
        <v>0</v>
      </c>
      <c r="AJ729" s="510" t="s">
        <v>5324</v>
      </c>
      <c r="AK729" s="510" t="s">
        <v>1702</v>
      </c>
      <c r="AL729" s="516">
        <v>96819</v>
      </c>
      <c r="AM729" s="510" t="s">
        <v>52</v>
      </c>
      <c r="AN729" s="510"/>
      <c r="AO729" s="510"/>
      <c r="AP729" s="515"/>
      <c r="AQ729" s="515" t="s">
        <v>1090</v>
      </c>
      <c r="AR729" s="510" t="s">
        <v>1222</v>
      </c>
      <c r="AS729" s="544" t="s">
        <v>1077</v>
      </c>
      <c r="AT729" s="520" t="s">
        <v>1091</v>
      </c>
      <c r="AU729" s="520" t="s">
        <v>1078</v>
      </c>
    </row>
    <row r="730" spans="1:322">
      <c r="A730" s="531"/>
      <c r="B730" s="558"/>
      <c r="C730" s="531"/>
      <c r="D730" s="556" t="s">
        <v>1067</v>
      </c>
      <c r="E730" s="547" t="s">
        <v>1176</v>
      </c>
      <c r="F730" s="547"/>
      <c r="G730" s="547"/>
      <c r="H730" s="547"/>
      <c r="I730" s="547" t="s">
        <v>1699</v>
      </c>
      <c r="J730" s="548"/>
      <c r="K730" s="547">
        <v>1039035</v>
      </c>
      <c r="L730" s="548" t="s">
        <v>5344</v>
      </c>
      <c r="M730" s="548">
        <v>44669</v>
      </c>
      <c r="N730" s="548">
        <v>44872</v>
      </c>
      <c r="O730" s="548"/>
      <c r="P730" s="548"/>
      <c r="Q730" s="548"/>
      <c r="R730" s="548"/>
      <c r="S730" s="547" t="s">
        <v>1580</v>
      </c>
      <c r="T730" s="547">
        <v>60</v>
      </c>
      <c r="U730" s="547"/>
      <c r="V730" s="547" t="s">
        <v>986</v>
      </c>
      <c r="W730" s="553">
        <v>365</v>
      </c>
      <c r="X730" s="554">
        <v>1536</v>
      </c>
      <c r="Y730" s="539">
        <f t="shared" si="33"/>
        <v>560640</v>
      </c>
      <c r="Z730" s="511">
        <v>0.56499999999999995</v>
      </c>
      <c r="AA730" s="681">
        <f t="shared" si="34"/>
        <v>316761.59999999998</v>
      </c>
      <c r="AB730" s="512"/>
      <c r="AC730" s="513">
        <v>0</v>
      </c>
      <c r="AD730" s="514"/>
      <c r="AE730" s="515"/>
      <c r="AF730" s="695">
        <f t="shared" si="35"/>
        <v>316761.59999999998</v>
      </c>
      <c r="AG730" s="510" t="s">
        <v>1073</v>
      </c>
      <c r="AH730" s="510">
        <v>100</v>
      </c>
      <c r="AI730" s="510">
        <v>0</v>
      </c>
      <c r="AJ730" s="510" t="s">
        <v>5324</v>
      </c>
      <c r="AK730" s="510" t="s">
        <v>1702</v>
      </c>
      <c r="AL730" s="516">
        <v>96819</v>
      </c>
      <c r="AM730" s="510" t="s">
        <v>52</v>
      </c>
      <c r="AN730" s="510"/>
      <c r="AO730" s="510"/>
      <c r="AP730" s="515"/>
      <c r="AQ730" s="515" t="s">
        <v>1090</v>
      </c>
      <c r="AR730" s="510" t="s">
        <v>1222</v>
      </c>
      <c r="AS730" s="544" t="s">
        <v>1077</v>
      </c>
      <c r="AT730" s="520" t="s">
        <v>1091</v>
      </c>
      <c r="AU730" s="520" t="s">
        <v>1078</v>
      </c>
    </row>
    <row r="731" spans="1:322">
      <c r="A731" s="531"/>
      <c r="B731" s="558"/>
      <c r="C731" s="531"/>
      <c r="D731" s="556" t="s">
        <v>1067</v>
      </c>
      <c r="E731" s="547" t="s">
        <v>1176</v>
      </c>
      <c r="F731" s="547"/>
      <c r="G731" s="547"/>
      <c r="H731" s="547"/>
      <c r="I731" s="547" t="s">
        <v>1699</v>
      </c>
      <c r="J731" s="548"/>
      <c r="K731" s="547">
        <v>1039035</v>
      </c>
      <c r="L731" s="548" t="s">
        <v>5344</v>
      </c>
      <c r="M731" s="548">
        <v>44669</v>
      </c>
      <c r="N731" s="548">
        <v>44872</v>
      </c>
      <c r="O731" s="548"/>
      <c r="P731" s="548"/>
      <c r="Q731" s="548"/>
      <c r="R731" s="548"/>
      <c r="S731" s="547" t="s">
        <v>1580</v>
      </c>
      <c r="T731" s="547">
        <v>60</v>
      </c>
      <c r="U731" s="547"/>
      <c r="V731" s="547" t="s">
        <v>973</v>
      </c>
      <c r="W731" s="553">
        <v>400</v>
      </c>
      <c r="X731" s="554">
        <v>768</v>
      </c>
      <c r="Y731" s="539">
        <f t="shared" si="33"/>
        <v>307200</v>
      </c>
      <c r="Z731" s="511">
        <v>0.58499999999999996</v>
      </c>
      <c r="AA731" s="681">
        <f t="shared" si="34"/>
        <v>179712</v>
      </c>
      <c r="AB731" s="512"/>
      <c r="AC731" s="513">
        <v>0</v>
      </c>
      <c r="AD731" s="514"/>
      <c r="AE731" s="515"/>
      <c r="AF731" s="695">
        <f t="shared" si="35"/>
        <v>179712</v>
      </c>
      <c r="AG731" s="510" t="s">
        <v>1073</v>
      </c>
      <c r="AH731" s="510">
        <v>100</v>
      </c>
      <c r="AI731" s="510">
        <v>0</v>
      </c>
      <c r="AJ731" s="510" t="s">
        <v>5324</v>
      </c>
      <c r="AK731" s="510" t="s">
        <v>1702</v>
      </c>
      <c r="AL731" s="516">
        <v>96819</v>
      </c>
      <c r="AM731" s="510" t="s">
        <v>52</v>
      </c>
      <c r="AN731" s="510"/>
      <c r="AO731" s="510"/>
      <c r="AP731" s="515"/>
      <c r="AQ731" s="515" t="s">
        <v>1090</v>
      </c>
      <c r="AR731" s="510" t="s">
        <v>1222</v>
      </c>
      <c r="AS731" s="544" t="s">
        <v>1077</v>
      </c>
      <c r="AT731" s="520" t="s">
        <v>1091</v>
      </c>
      <c r="AU731" s="520" t="s">
        <v>1078</v>
      </c>
    </row>
    <row r="732" spans="1:322">
      <c r="A732" s="531"/>
      <c r="B732" s="558"/>
      <c r="C732" s="531"/>
      <c r="D732" s="556" t="s">
        <v>1067</v>
      </c>
      <c r="E732" s="547" t="s">
        <v>1176</v>
      </c>
      <c r="F732" s="547"/>
      <c r="G732" s="547"/>
      <c r="H732" s="547"/>
      <c r="I732" s="547" t="s">
        <v>1699</v>
      </c>
      <c r="J732" s="548"/>
      <c r="K732" s="547">
        <v>1039036</v>
      </c>
      <c r="L732" s="548" t="s">
        <v>5344</v>
      </c>
      <c r="M732" s="548">
        <v>44669</v>
      </c>
      <c r="N732" s="548">
        <v>44900</v>
      </c>
      <c r="O732" s="548"/>
      <c r="P732" s="548"/>
      <c r="Q732" s="548"/>
      <c r="R732" s="548"/>
      <c r="S732" s="547" t="s">
        <v>1580</v>
      </c>
      <c r="T732" s="547">
        <v>60</v>
      </c>
      <c r="U732" s="547"/>
      <c r="V732" s="547" t="s">
        <v>986</v>
      </c>
      <c r="W732" s="553">
        <v>365</v>
      </c>
      <c r="X732" s="554">
        <v>1536</v>
      </c>
      <c r="Y732" s="539">
        <f t="shared" si="33"/>
        <v>560640</v>
      </c>
      <c r="Z732" s="511">
        <v>0.56499999999999995</v>
      </c>
      <c r="AA732" s="681">
        <f t="shared" si="34"/>
        <v>316761.59999999998</v>
      </c>
      <c r="AB732" s="512"/>
      <c r="AC732" s="513">
        <v>0</v>
      </c>
      <c r="AD732" s="514"/>
      <c r="AE732" s="515"/>
      <c r="AF732" s="695">
        <f t="shared" si="35"/>
        <v>316761.59999999998</v>
      </c>
      <c r="AG732" s="510" t="s">
        <v>1073</v>
      </c>
      <c r="AH732" s="510">
        <v>100</v>
      </c>
      <c r="AI732" s="510">
        <v>0</v>
      </c>
      <c r="AJ732" s="510" t="s">
        <v>5324</v>
      </c>
      <c r="AK732" s="510" t="s">
        <v>1702</v>
      </c>
      <c r="AL732" s="516">
        <v>96819</v>
      </c>
      <c r="AM732" s="510" t="s">
        <v>52</v>
      </c>
      <c r="AN732" s="510"/>
      <c r="AO732" s="510"/>
      <c r="AP732" s="515"/>
      <c r="AQ732" s="515" t="s">
        <v>1090</v>
      </c>
      <c r="AR732" s="510" t="s">
        <v>1222</v>
      </c>
      <c r="AS732" s="544" t="s">
        <v>1077</v>
      </c>
      <c r="AT732" s="520" t="s">
        <v>1091</v>
      </c>
      <c r="AU732" s="520" t="s">
        <v>1078</v>
      </c>
    </row>
    <row r="733" spans="1:322">
      <c r="A733" s="531"/>
      <c r="B733" s="558"/>
      <c r="C733" s="531"/>
      <c r="D733" s="556" t="s">
        <v>1067</v>
      </c>
      <c r="E733" s="547" t="s">
        <v>1176</v>
      </c>
      <c r="F733" s="547"/>
      <c r="G733" s="547"/>
      <c r="H733" s="547"/>
      <c r="I733" s="547" t="s">
        <v>1699</v>
      </c>
      <c r="J733" s="548"/>
      <c r="K733" s="547">
        <v>1039036</v>
      </c>
      <c r="L733" s="548" t="s">
        <v>5344</v>
      </c>
      <c r="M733" s="548">
        <v>44669</v>
      </c>
      <c r="N733" s="548">
        <v>44900</v>
      </c>
      <c r="O733" s="548"/>
      <c r="P733" s="548"/>
      <c r="Q733" s="548"/>
      <c r="R733" s="548"/>
      <c r="S733" s="547" t="s">
        <v>1580</v>
      </c>
      <c r="T733" s="547">
        <v>60</v>
      </c>
      <c r="U733" s="547"/>
      <c r="V733" s="547" t="s">
        <v>973</v>
      </c>
      <c r="W733" s="553">
        <v>400</v>
      </c>
      <c r="X733" s="554">
        <v>768</v>
      </c>
      <c r="Y733" s="539">
        <f t="shared" si="33"/>
        <v>307200</v>
      </c>
      <c r="Z733" s="511">
        <v>0.58499999999999996</v>
      </c>
      <c r="AA733" s="681">
        <f t="shared" si="34"/>
        <v>179712</v>
      </c>
      <c r="AB733" s="512"/>
      <c r="AC733" s="513">
        <v>0</v>
      </c>
      <c r="AD733" s="514"/>
      <c r="AE733" s="515"/>
      <c r="AF733" s="695">
        <f t="shared" si="35"/>
        <v>179712</v>
      </c>
      <c r="AG733" s="510" t="s">
        <v>1073</v>
      </c>
      <c r="AH733" s="510">
        <v>100</v>
      </c>
      <c r="AI733" s="510">
        <v>0</v>
      </c>
      <c r="AJ733" s="510" t="s">
        <v>5324</v>
      </c>
      <c r="AK733" s="510" t="s">
        <v>1702</v>
      </c>
      <c r="AL733" s="516">
        <v>96819</v>
      </c>
      <c r="AM733" s="510" t="s">
        <v>52</v>
      </c>
      <c r="AN733" s="510"/>
      <c r="AO733" s="510"/>
      <c r="AP733" s="515"/>
      <c r="AQ733" s="515" t="s">
        <v>1090</v>
      </c>
      <c r="AR733" s="510" t="s">
        <v>1222</v>
      </c>
      <c r="AS733" s="544" t="s">
        <v>1077</v>
      </c>
      <c r="AT733" s="520" t="s">
        <v>1091</v>
      </c>
      <c r="AU733" s="520" t="s">
        <v>1078</v>
      </c>
    </row>
    <row r="734" spans="1:322">
      <c r="A734" s="603"/>
      <c r="B734" s="623">
        <v>44573</v>
      </c>
      <c r="C734" s="623" t="s">
        <v>1217</v>
      </c>
      <c r="D734" s="615" t="s">
        <v>2956</v>
      </c>
      <c r="E734" s="617" t="s">
        <v>4800</v>
      </c>
      <c r="F734" s="615"/>
      <c r="G734" s="615"/>
      <c r="H734" s="615"/>
      <c r="I734" s="615" t="s">
        <v>3062</v>
      </c>
      <c r="J734" s="618"/>
      <c r="K734" s="615" t="s">
        <v>4801</v>
      </c>
      <c r="L734" s="615" t="s">
        <v>2971</v>
      </c>
      <c r="M734" s="616">
        <v>44546</v>
      </c>
      <c r="N734" s="616">
        <v>44565</v>
      </c>
      <c r="O734" s="616"/>
      <c r="P734" s="616"/>
      <c r="Q734" s="616"/>
      <c r="R734" s="616"/>
      <c r="S734" s="615" t="s">
        <v>2959</v>
      </c>
      <c r="T734" s="615">
        <v>60</v>
      </c>
      <c r="U734" s="615">
        <v>49401140</v>
      </c>
      <c r="V734" s="615" t="s">
        <v>973</v>
      </c>
      <c r="W734" s="615">
        <v>400</v>
      </c>
      <c r="X734" s="619">
        <v>768</v>
      </c>
      <c r="Y734" s="539">
        <f t="shared" si="33"/>
        <v>307200</v>
      </c>
      <c r="Z734" s="605">
        <v>0.55000000000000004</v>
      </c>
      <c r="AA734" s="681">
        <f t="shared" si="34"/>
        <v>168960</v>
      </c>
      <c r="AB734" s="613"/>
      <c r="AC734" s="614">
        <v>0</v>
      </c>
      <c r="AD734" s="609"/>
      <c r="AE734" s="606"/>
      <c r="AF734" s="695">
        <f t="shared" si="35"/>
        <v>168960</v>
      </c>
      <c r="AG734" s="604" t="s">
        <v>1073</v>
      </c>
      <c r="AH734" s="604"/>
      <c r="AI734" s="604">
        <v>60</v>
      </c>
      <c r="AJ734" s="608" t="s">
        <v>2977</v>
      </c>
      <c r="AK734" s="604" t="s">
        <v>2452</v>
      </c>
      <c r="AL734" s="607" t="s">
        <v>3024</v>
      </c>
      <c r="AM734" s="604" t="s">
        <v>52</v>
      </c>
      <c r="AN734" s="604" t="s">
        <v>1076</v>
      </c>
      <c r="AO734" s="604"/>
      <c r="AP734" s="606"/>
      <c r="AQ734" s="606" t="s">
        <v>37</v>
      </c>
      <c r="AR734" s="606" t="s">
        <v>1297</v>
      </c>
      <c r="AS734" s="603" t="s">
        <v>1078</v>
      </c>
      <c r="AT734" s="610" t="s">
        <v>1078</v>
      </c>
      <c r="AU734" s="610" t="s">
        <v>1078</v>
      </c>
      <c r="AV734" s="605">
        <v>0.49</v>
      </c>
      <c r="AW734" s="620"/>
      <c r="AX734" s="620"/>
      <c r="AY734" s="620"/>
      <c r="AZ734" s="620"/>
      <c r="BA734" s="620"/>
      <c r="BB734" s="620"/>
      <c r="BC734" s="620"/>
      <c r="BD734" s="620"/>
      <c r="BE734" s="620"/>
      <c r="BF734" s="620"/>
      <c r="BG734" s="620"/>
      <c r="BH734" s="620"/>
      <c r="BI734" s="620"/>
      <c r="BJ734" s="620"/>
      <c r="BK734" s="620"/>
      <c r="BL734" s="620"/>
      <c r="BM734" s="620"/>
      <c r="BN734" s="620"/>
      <c r="BO734" s="620"/>
      <c r="BP734" s="620"/>
      <c r="BQ734" s="620"/>
      <c r="BR734" s="620"/>
      <c r="BS734" s="620"/>
      <c r="BT734" s="620"/>
      <c r="BU734" s="620"/>
      <c r="BV734" s="620"/>
      <c r="BW734" s="620"/>
      <c r="BX734" s="620"/>
      <c r="BY734" s="620"/>
      <c r="BZ734" s="620"/>
      <c r="CA734" s="620"/>
      <c r="CB734" s="620"/>
      <c r="CC734" s="620"/>
      <c r="CD734" s="620"/>
      <c r="CE734" s="620"/>
      <c r="CF734" s="620"/>
      <c r="CG734" s="620"/>
      <c r="CH734" s="620"/>
      <c r="CI734" s="620"/>
      <c r="CJ734" s="620"/>
      <c r="CK734" s="620"/>
      <c r="CL734" s="620"/>
      <c r="CM734" s="620"/>
      <c r="CN734" s="620"/>
      <c r="CO734" s="620"/>
      <c r="CP734" s="620"/>
      <c r="CQ734" s="620"/>
      <c r="CR734" s="620"/>
      <c r="CS734" s="620"/>
      <c r="CT734" s="620"/>
      <c r="CU734" s="620"/>
      <c r="CV734" s="612"/>
      <c r="CW734" s="612"/>
      <c r="CX734" s="612"/>
      <c r="CY734" s="612"/>
      <c r="CZ734" s="612"/>
      <c r="DA734" s="612"/>
      <c r="DB734" s="612"/>
      <c r="DC734" s="612"/>
      <c r="DD734" s="612"/>
      <c r="DE734" s="612"/>
      <c r="DF734" s="612"/>
      <c r="DG734" s="612"/>
      <c r="DH734" s="612"/>
      <c r="DI734" s="612"/>
      <c r="DJ734" s="612"/>
      <c r="DK734" s="612"/>
      <c r="DL734" s="612"/>
      <c r="DM734" s="612"/>
      <c r="DN734" s="612"/>
      <c r="DO734" s="612"/>
      <c r="DP734" s="612"/>
      <c r="DQ734" s="612"/>
      <c r="DR734" s="612"/>
      <c r="DS734" s="612"/>
      <c r="DT734" s="612"/>
      <c r="DU734" s="612"/>
      <c r="DV734" s="612"/>
      <c r="DW734" s="612"/>
      <c r="DX734" s="612"/>
      <c r="DY734" s="612"/>
      <c r="DZ734" s="612"/>
      <c r="EA734" s="612"/>
      <c r="EB734" s="612"/>
      <c r="EC734" s="612"/>
      <c r="ED734" s="612"/>
      <c r="EE734" s="612"/>
      <c r="EF734" s="612"/>
      <c r="EG734" s="612"/>
      <c r="EH734" s="612"/>
      <c r="EI734" s="612"/>
      <c r="EJ734" s="612"/>
      <c r="EK734" s="612"/>
      <c r="EL734" s="612"/>
      <c r="EM734" s="612"/>
      <c r="EN734" s="612"/>
      <c r="EO734" s="612"/>
      <c r="EP734" s="612"/>
      <c r="EQ734" s="612"/>
      <c r="ER734" s="612"/>
      <c r="ES734" s="612"/>
      <c r="ET734" s="612"/>
      <c r="EU734" s="612"/>
      <c r="EV734" s="612"/>
      <c r="EW734" s="612"/>
      <c r="EX734" s="612"/>
      <c r="EY734" s="612"/>
      <c r="EZ734" s="612"/>
      <c r="FA734" s="612"/>
      <c r="FB734" s="612"/>
      <c r="FC734" s="612"/>
      <c r="FD734" s="612"/>
      <c r="FE734" s="612"/>
      <c r="FF734" s="612"/>
      <c r="FG734" s="612"/>
      <c r="FH734" s="612"/>
      <c r="FI734" s="612"/>
      <c r="FJ734" s="612"/>
      <c r="FK734" s="612"/>
      <c r="FL734" s="612"/>
      <c r="FM734" s="612"/>
      <c r="FN734" s="612"/>
      <c r="FO734" s="612"/>
      <c r="FP734" s="612"/>
      <c r="FQ734" s="612"/>
      <c r="FR734" s="612"/>
      <c r="FS734" s="612"/>
      <c r="FT734" s="612"/>
      <c r="FU734" s="612"/>
      <c r="FV734" s="612"/>
      <c r="FW734" s="612"/>
      <c r="FX734" s="612"/>
      <c r="FY734" s="612"/>
      <c r="FZ734" s="612"/>
      <c r="GA734" s="612"/>
      <c r="GB734" s="612"/>
      <c r="GC734" s="612"/>
      <c r="GD734" s="612"/>
      <c r="GE734" s="612"/>
      <c r="GF734" s="612"/>
      <c r="GG734" s="612"/>
      <c r="GH734" s="612"/>
      <c r="GI734" s="612"/>
      <c r="GJ734" s="612"/>
      <c r="GK734" s="612"/>
      <c r="GL734" s="612"/>
      <c r="GM734" s="612"/>
      <c r="GN734" s="612"/>
      <c r="GO734" s="612"/>
      <c r="GP734" s="612"/>
      <c r="GQ734" s="612"/>
      <c r="GR734" s="612"/>
      <c r="GS734" s="612"/>
      <c r="GT734" s="612"/>
      <c r="GU734" s="612"/>
      <c r="GV734" s="612"/>
      <c r="GW734" s="612"/>
      <c r="GX734" s="612"/>
      <c r="GY734" s="612"/>
      <c r="GZ734" s="612"/>
      <c r="HA734" s="612"/>
      <c r="HB734" s="612"/>
      <c r="HC734" s="612"/>
      <c r="HD734" s="612"/>
      <c r="HE734" s="612"/>
      <c r="HF734" s="612"/>
      <c r="HG734" s="612"/>
      <c r="HH734" s="612"/>
      <c r="HI734" s="612"/>
      <c r="HJ734" s="612"/>
      <c r="HK734" s="612"/>
      <c r="HL734" s="612"/>
      <c r="HM734" s="612"/>
      <c r="HN734" s="612"/>
      <c r="HO734" s="612"/>
      <c r="HP734" s="612"/>
      <c r="HQ734" s="612"/>
      <c r="HR734" s="612"/>
      <c r="HS734" s="612"/>
      <c r="HT734" s="612"/>
      <c r="HU734" s="612"/>
      <c r="HV734" s="612"/>
      <c r="HW734" s="612"/>
      <c r="HX734" s="612"/>
      <c r="HY734" s="612"/>
      <c r="HZ734" s="612"/>
      <c r="IA734" s="612"/>
      <c r="IB734" s="612"/>
      <c r="IC734" s="612"/>
      <c r="ID734" s="612"/>
      <c r="IE734" s="612"/>
      <c r="IF734" s="612"/>
      <c r="IG734" s="612"/>
      <c r="IH734" s="612"/>
      <c r="II734" s="612"/>
      <c r="IJ734" s="612"/>
      <c r="IK734" s="612"/>
      <c r="IL734" s="612"/>
      <c r="IM734" s="612"/>
      <c r="IN734" s="612"/>
      <c r="IO734" s="612"/>
      <c r="IP734" s="612"/>
      <c r="IQ734" s="612"/>
      <c r="IR734" s="612"/>
      <c r="IS734" s="612"/>
      <c r="IT734" s="612"/>
      <c r="IU734" s="612"/>
      <c r="IV734" s="612"/>
      <c r="IW734" s="612"/>
      <c r="IX734" s="612"/>
      <c r="IY734" s="612"/>
      <c r="IZ734" s="612"/>
      <c r="JA734" s="612"/>
      <c r="JB734" s="612"/>
      <c r="JC734" s="612"/>
      <c r="JD734" s="612"/>
      <c r="JE734" s="612"/>
      <c r="JF734" s="612"/>
      <c r="JG734" s="612"/>
      <c r="JH734" s="612"/>
      <c r="JI734" s="612"/>
      <c r="JJ734" s="612"/>
      <c r="JK734" s="612"/>
      <c r="JL734" s="612"/>
      <c r="JM734" s="612"/>
      <c r="JN734" s="612"/>
      <c r="JO734" s="612"/>
      <c r="JP734" s="612"/>
      <c r="JQ734" s="612"/>
      <c r="JR734" s="612"/>
      <c r="JS734" s="612"/>
      <c r="JT734" s="612"/>
      <c r="JU734" s="612"/>
      <c r="JV734" s="612"/>
      <c r="JW734" s="612"/>
      <c r="JX734" s="612"/>
      <c r="JY734" s="612"/>
      <c r="JZ734" s="612"/>
      <c r="KA734" s="612"/>
      <c r="KB734" s="612"/>
      <c r="KC734" s="612"/>
      <c r="KD734" s="612"/>
      <c r="KE734" s="612"/>
      <c r="KF734" s="612"/>
      <c r="KG734" s="612"/>
      <c r="KH734" s="612"/>
      <c r="KI734" s="612"/>
      <c r="KJ734" s="612"/>
      <c r="KK734" s="612"/>
      <c r="KL734" s="612"/>
      <c r="KM734" s="612"/>
      <c r="KN734" s="612"/>
      <c r="KO734" s="612"/>
      <c r="KP734" s="612"/>
      <c r="KQ734" s="612"/>
      <c r="KR734" s="612"/>
      <c r="KS734" s="612"/>
      <c r="KT734" s="612"/>
      <c r="KU734" s="612"/>
      <c r="KV734" s="612"/>
      <c r="KW734" s="612"/>
      <c r="KX734" s="612"/>
      <c r="KY734" s="612"/>
      <c r="KZ734" s="612"/>
      <c r="LA734" s="612"/>
      <c r="LB734" s="612"/>
      <c r="LC734" s="612"/>
      <c r="LD734" s="612"/>
      <c r="LE734" s="612"/>
      <c r="LF734" s="612"/>
      <c r="LG734" s="612"/>
      <c r="LH734" s="612"/>
      <c r="LI734" s="612"/>
      <c r="LJ734" s="612"/>
    </row>
    <row r="735" spans="1:322">
      <c r="A735" s="603"/>
      <c r="B735" s="623">
        <v>44573</v>
      </c>
      <c r="C735" s="623" t="s">
        <v>1217</v>
      </c>
      <c r="D735" s="615" t="s">
        <v>2956</v>
      </c>
      <c r="E735" s="617" t="s">
        <v>4800</v>
      </c>
      <c r="F735" s="615"/>
      <c r="G735" s="615"/>
      <c r="H735" s="615"/>
      <c r="I735" s="615" t="s">
        <v>3062</v>
      </c>
      <c r="J735" s="618"/>
      <c r="K735" s="615" t="s">
        <v>4802</v>
      </c>
      <c r="L735" s="615" t="s">
        <v>2971</v>
      </c>
      <c r="M735" s="616">
        <v>44546</v>
      </c>
      <c r="N735" s="616">
        <v>44572</v>
      </c>
      <c r="O735" s="616"/>
      <c r="P735" s="616"/>
      <c r="Q735" s="616"/>
      <c r="R735" s="616"/>
      <c r="S735" s="615" t="s">
        <v>2959</v>
      </c>
      <c r="T735" s="615">
        <v>60</v>
      </c>
      <c r="U735" s="615">
        <v>49401140</v>
      </c>
      <c r="V735" s="615" t="s">
        <v>973</v>
      </c>
      <c r="W735" s="615">
        <v>400</v>
      </c>
      <c r="X735" s="619">
        <v>768</v>
      </c>
      <c r="Y735" s="539">
        <f t="shared" si="33"/>
        <v>307200</v>
      </c>
      <c r="Z735" s="605">
        <v>0.55000000000000004</v>
      </c>
      <c r="AA735" s="681">
        <f t="shared" si="34"/>
        <v>168960</v>
      </c>
      <c r="AB735" s="613"/>
      <c r="AC735" s="614">
        <v>0</v>
      </c>
      <c r="AD735" s="609"/>
      <c r="AE735" s="606"/>
      <c r="AF735" s="695">
        <f t="shared" si="35"/>
        <v>168960</v>
      </c>
      <c r="AG735" s="604" t="s">
        <v>1073</v>
      </c>
      <c r="AH735" s="604"/>
      <c r="AI735" s="604">
        <v>60</v>
      </c>
      <c r="AJ735" s="608" t="s">
        <v>2977</v>
      </c>
      <c r="AK735" s="604" t="s">
        <v>2452</v>
      </c>
      <c r="AL735" s="607" t="s">
        <v>3024</v>
      </c>
      <c r="AM735" s="604" t="s">
        <v>52</v>
      </c>
      <c r="AN735" s="604" t="s">
        <v>1076</v>
      </c>
      <c r="AO735" s="604"/>
      <c r="AP735" s="606"/>
      <c r="AQ735" s="606" t="s">
        <v>37</v>
      </c>
      <c r="AR735" s="606" t="s">
        <v>1993</v>
      </c>
      <c r="AS735" s="603" t="s">
        <v>1078</v>
      </c>
      <c r="AT735" s="610" t="s">
        <v>1078</v>
      </c>
      <c r="AU735" s="610" t="s">
        <v>1078</v>
      </c>
      <c r="AV735" s="605">
        <v>0.49</v>
      </c>
      <c r="AW735" s="612"/>
      <c r="AX735" s="612"/>
      <c r="AY735" s="612"/>
      <c r="AZ735" s="612"/>
      <c r="BA735" s="612"/>
      <c r="BB735" s="612"/>
      <c r="BC735" s="612"/>
      <c r="BD735" s="612"/>
      <c r="BE735" s="612"/>
      <c r="BF735" s="612"/>
      <c r="BG735" s="612"/>
      <c r="BH735" s="612"/>
      <c r="BI735" s="612"/>
      <c r="BJ735" s="612"/>
      <c r="BK735" s="612"/>
      <c r="BL735" s="612"/>
      <c r="BM735" s="612"/>
      <c r="BN735" s="612"/>
      <c r="BO735" s="612"/>
      <c r="BP735" s="612"/>
      <c r="BQ735" s="612"/>
      <c r="BR735" s="612"/>
      <c r="BS735" s="612"/>
      <c r="BT735" s="612"/>
      <c r="BU735" s="612"/>
      <c r="BV735" s="612"/>
      <c r="BW735" s="612"/>
      <c r="BX735" s="612"/>
      <c r="BY735" s="612"/>
      <c r="BZ735" s="612"/>
      <c r="CA735" s="612"/>
      <c r="CB735" s="612"/>
      <c r="CC735" s="612"/>
      <c r="CD735" s="612"/>
      <c r="CE735" s="612"/>
      <c r="CF735" s="612"/>
      <c r="CG735" s="612"/>
      <c r="CH735" s="612"/>
      <c r="CI735" s="612"/>
      <c r="CJ735" s="612"/>
      <c r="CK735" s="612"/>
      <c r="CL735" s="612"/>
      <c r="CM735" s="612"/>
      <c r="CN735" s="612"/>
      <c r="CO735" s="612"/>
      <c r="CP735" s="612"/>
      <c r="CQ735" s="612"/>
      <c r="CR735" s="612"/>
      <c r="CS735" s="612"/>
      <c r="CT735" s="612"/>
      <c r="CU735" s="612"/>
      <c r="CV735" s="612"/>
      <c r="CW735" s="612"/>
      <c r="CX735" s="612"/>
      <c r="CY735" s="612"/>
      <c r="CZ735" s="612"/>
      <c r="DA735" s="612"/>
      <c r="DB735" s="612"/>
      <c r="DC735" s="612"/>
      <c r="DD735" s="612"/>
      <c r="DE735" s="612"/>
      <c r="DF735" s="612"/>
      <c r="DG735" s="612"/>
      <c r="DH735" s="612"/>
      <c r="DI735" s="612"/>
      <c r="DJ735" s="612"/>
      <c r="DK735" s="612"/>
      <c r="DL735" s="612"/>
      <c r="DM735" s="612"/>
      <c r="DN735" s="612"/>
      <c r="DO735" s="612"/>
      <c r="DP735" s="612"/>
      <c r="DQ735" s="612"/>
      <c r="DR735" s="612"/>
      <c r="DS735" s="612"/>
      <c r="DT735" s="612"/>
      <c r="DU735" s="612"/>
      <c r="DV735" s="612"/>
      <c r="DW735" s="612"/>
      <c r="DX735" s="612"/>
      <c r="DY735" s="612"/>
      <c r="DZ735" s="612"/>
      <c r="EA735" s="612"/>
      <c r="EB735" s="612"/>
      <c r="EC735" s="612"/>
      <c r="ED735" s="612"/>
      <c r="EE735" s="612"/>
      <c r="EF735" s="612"/>
      <c r="EG735" s="612"/>
      <c r="EH735" s="612"/>
      <c r="EI735" s="612"/>
      <c r="EJ735" s="612"/>
      <c r="EK735" s="612"/>
      <c r="EL735" s="612"/>
      <c r="EM735" s="612"/>
      <c r="EN735" s="612"/>
      <c r="EO735" s="612"/>
      <c r="EP735" s="612"/>
      <c r="EQ735" s="612"/>
      <c r="ER735" s="612"/>
      <c r="ES735" s="612"/>
      <c r="ET735" s="612"/>
      <c r="EU735" s="612"/>
      <c r="EV735" s="612"/>
      <c r="EW735" s="612"/>
      <c r="EX735" s="612"/>
      <c r="EY735" s="612"/>
      <c r="EZ735" s="612"/>
      <c r="FA735" s="612"/>
      <c r="FB735" s="612"/>
      <c r="FC735" s="612"/>
      <c r="FD735" s="612"/>
      <c r="FE735" s="612"/>
      <c r="FF735" s="612"/>
      <c r="FG735" s="612"/>
      <c r="FH735" s="612"/>
      <c r="FI735" s="612"/>
      <c r="FJ735" s="612"/>
      <c r="FK735" s="612"/>
      <c r="FL735" s="612"/>
      <c r="FM735" s="612"/>
      <c r="FN735" s="612"/>
      <c r="FO735" s="612"/>
      <c r="FP735" s="612"/>
      <c r="FQ735" s="612"/>
      <c r="FR735" s="612"/>
      <c r="FS735" s="612"/>
      <c r="FT735" s="612"/>
      <c r="FU735" s="612"/>
      <c r="FV735" s="612"/>
      <c r="FW735" s="612"/>
      <c r="FX735" s="612"/>
      <c r="FY735" s="612"/>
      <c r="FZ735" s="612"/>
      <c r="GA735" s="612"/>
      <c r="GB735" s="612"/>
      <c r="GC735" s="612"/>
      <c r="GD735" s="612"/>
      <c r="GE735" s="612"/>
      <c r="GF735" s="612"/>
      <c r="GG735" s="612"/>
      <c r="GH735" s="612"/>
      <c r="GI735" s="612"/>
      <c r="GJ735" s="612"/>
      <c r="GK735" s="612"/>
      <c r="GL735" s="612"/>
      <c r="GM735" s="612"/>
      <c r="GN735" s="612"/>
      <c r="GO735" s="612"/>
      <c r="GP735" s="612"/>
      <c r="GQ735" s="612"/>
      <c r="GR735" s="612"/>
      <c r="GS735" s="612"/>
      <c r="GT735" s="612"/>
      <c r="GU735" s="612"/>
      <c r="GV735" s="612"/>
      <c r="GW735" s="612"/>
      <c r="GX735" s="612"/>
      <c r="GY735" s="612"/>
      <c r="GZ735" s="612"/>
      <c r="HA735" s="612"/>
      <c r="HB735" s="612"/>
      <c r="HC735" s="612"/>
      <c r="HD735" s="612"/>
      <c r="HE735" s="612"/>
      <c r="HF735" s="612"/>
      <c r="HG735" s="612"/>
      <c r="HH735" s="612"/>
      <c r="HI735" s="612"/>
      <c r="HJ735" s="612"/>
      <c r="HK735" s="612"/>
      <c r="HL735" s="612"/>
      <c r="HM735" s="612"/>
      <c r="HN735" s="612"/>
      <c r="HO735" s="612"/>
      <c r="HP735" s="612"/>
      <c r="HQ735" s="612"/>
      <c r="HR735" s="612"/>
      <c r="HS735" s="612"/>
      <c r="HT735" s="612"/>
      <c r="HU735" s="612"/>
      <c r="HV735" s="612"/>
      <c r="HW735" s="612"/>
      <c r="HX735" s="612"/>
      <c r="HY735" s="612"/>
      <c r="HZ735" s="612"/>
      <c r="IA735" s="612"/>
      <c r="IB735" s="612"/>
      <c r="IC735" s="612"/>
      <c r="ID735" s="612"/>
      <c r="IE735" s="612"/>
      <c r="IF735" s="612"/>
      <c r="IG735" s="612"/>
      <c r="IH735" s="612"/>
      <c r="II735" s="612"/>
      <c r="IJ735" s="612"/>
      <c r="IK735" s="612"/>
      <c r="IL735" s="612"/>
      <c r="IM735" s="612"/>
      <c r="IN735" s="612"/>
      <c r="IO735" s="612"/>
      <c r="IP735" s="612"/>
      <c r="IQ735" s="612"/>
      <c r="IR735" s="612"/>
      <c r="IS735" s="612"/>
      <c r="IT735" s="612"/>
      <c r="IU735" s="612"/>
      <c r="IV735" s="612"/>
      <c r="IW735" s="612"/>
      <c r="IX735" s="612"/>
      <c r="IY735" s="612"/>
      <c r="IZ735" s="612"/>
      <c r="JA735" s="612"/>
      <c r="JB735" s="612"/>
      <c r="JC735" s="612"/>
      <c r="JD735" s="612"/>
      <c r="JE735" s="612"/>
      <c r="JF735" s="612"/>
      <c r="JG735" s="612"/>
      <c r="JH735" s="612"/>
      <c r="JI735" s="612"/>
      <c r="JJ735" s="612"/>
      <c r="JK735" s="612"/>
      <c r="JL735" s="612"/>
      <c r="JM735" s="612"/>
      <c r="JN735" s="612"/>
      <c r="JO735" s="612"/>
      <c r="JP735" s="612"/>
      <c r="JQ735" s="612"/>
      <c r="JR735" s="612"/>
      <c r="JS735" s="612"/>
      <c r="JT735" s="612"/>
      <c r="JU735" s="612"/>
      <c r="JV735" s="612"/>
      <c r="JW735" s="612"/>
      <c r="JX735" s="612"/>
      <c r="JY735" s="612"/>
      <c r="JZ735" s="612"/>
      <c r="KA735" s="612"/>
      <c r="KB735" s="612"/>
      <c r="KC735" s="612"/>
      <c r="KD735" s="612"/>
      <c r="KE735" s="612"/>
      <c r="KF735" s="612"/>
      <c r="KG735" s="612"/>
      <c r="KH735" s="612"/>
      <c r="KI735" s="612"/>
      <c r="KJ735" s="612"/>
      <c r="KK735" s="612"/>
      <c r="KL735" s="612"/>
      <c r="KM735" s="612"/>
      <c r="KN735" s="612"/>
      <c r="KO735" s="612"/>
      <c r="KP735" s="612"/>
      <c r="KQ735" s="612"/>
      <c r="KR735" s="612"/>
      <c r="KS735" s="612"/>
      <c r="KT735" s="612"/>
      <c r="KU735" s="612"/>
      <c r="KV735" s="612"/>
      <c r="KW735" s="612"/>
      <c r="KX735" s="612"/>
      <c r="KY735" s="612"/>
      <c r="KZ735" s="612"/>
      <c r="LA735" s="612"/>
      <c r="LB735" s="612"/>
      <c r="LC735" s="612"/>
      <c r="LD735" s="612"/>
      <c r="LE735" s="612"/>
      <c r="LF735" s="612"/>
      <c r="LG735" s="612"/>
      <c r="LH735" s="612"/>
      <c r="LI735" s="612"/>
      <c r="LJ735" s="612"/>
    </row>
    <row r="736" spans="1:322">
      <c r="A736" s="603"/>
      <c r="B736" s="623">
        <v>44573</v>
      </c>
      <c r="C736" s="623" t="s">
        <v>1217</v>
      </c>
      <c r="D736" s="615" t="s">
        <v>2956</v>
      </c>
      <c r="E736" s="617" t="s">
        <v>4800</v>
      </c>
      <c r="F736" s="615"/>
      <c r="G736" s="615"/>
      <c r="H736" s="615"/>
      <c r="I736" s="615" t="s">
        <v>3062</v>
      </c>
      <c r="J736" s="618"/>
      <c r="K736" s="615" t="s">
        <v>4803</v>
      </c>
      <c r="L736" s="615" t="s">
        <v>2971</v>
      </c>
      <c r="M736" s="616">
        <v>44546</v>
      </c>
      <c r="N736" s="616">
        <v>44600</v>
      </c>
      <c r="O736" s="616"/>
      <c r="P736" s="616"/>
      <c r="Q736" s="616"/>
      <c r="R736" s="616"/>
      <c r="S736" s="615" t="s">
        <v>2959</v>
      </c>
      <c r="T736" s="615">
        <v>60</v>
      </c>
      <c r="U736" s="615">
        <v>49401140</v>
      </c>
      <c r="V736" s="615" t="s">
        <v>973</v>
      </c>
      <c r="W736" s="615">
        <v>400</v>
      </c>
      <c r="X736" s="619">
        <v>768</v>
      </c>
      <c r="Y736" s="539">
        <f t="shared" si="33"/>
        <v>307200</v>
      </c>
      <c r="Z736" s="605">
        <v>0.55000000000000004</v>
      </c>
      <c r="AA736" s="681">
        <f t="shared" si="34"/>
        <v>168960</v>
      </c>
      <c r="AB736" s="613"/>
      <c r="AC736" s="614">
        <v>0</v>
      </c>
      <c r="AD736" s="609"/>
      <c r="AE736" s="606"/>
      <c r="AF736" s="695">
        <f t="shared" si="35"/>
        <v>168960</v>
      </c>
      <c r="AG736" s="604" t="s">
        <v>1073</v>
      </c>
      <c r="AH736" s="604"/>
      <c r="AI736" s="604">
        <v>60</v>
      </c>
      <c r="AJ736" s="608" t="s">
        <v>2977</v>
      </c>
      <c r="AK736" s="604" t="s">
        <v>2452</v>
      </c>
      <c r="AL736" s="607" t="s">
        <v>3024</v>
      </c>
      <c r="AM736" s="604" t="s">
        <v>52</v>
      </c>
      <c r="AN736" s="604" t="s">
        <v>1076</v>
      </c>
      <c r="AO736" s="604"/>
      <c r="AP736" s="606"/>
      <c r="AQ736" s="606" t="s">
        <v>37</v>
      </c>
      <c r="AR736" s="606" t="s">
        <v>1297</v>
      </c>
      <c r="AS736" s="603" t="s">
        <v>1078</v>
      </c>
      <c r="AT736" s="610" t="s">
        <v>1078</v>
      </c>
      <c r="AU736" s="610" t="s">
        <v>1078</v>
      </c>
      <c r="AV736" s="605">
        <v>0.49</v>
      </c>
      <c r="AW736" s="620"/>
      <c r="AX736" s="620"/>
      <c r="AY736" s="620"/>
      <c r="AZ736" s="620"/>
      <c r="BA736" s="620"/>
      <c r="BB736" s="620"/>
      <c r="BC736" s="620"/>
      <c r="BD736" s="620"/>
      <c r="BE736" s="620"/>
      <c r="BF736" s="620"/>
      <c r="BG736" s="620"/>
      <c r="BH736" s="620"/>
      <c r="BI736" s="620"/>
      <c r="BJ736" s="620"/>
      <c r="BK736" s="620"/>
      <c r="BL736" s="620"/>
      <c r="BM736" s="620"/>
      <c r="BN736" s="620"/>
      <c r="BO736" s="620"/>
      <c r="BP736" s="620"/>
      <c r="BQ736" s="620"/>
      <c r="BR736" s="620"/>
      <c r="BS736" s="620"/>
      <c r="BT736" s="620"/>
      <c r="BU736" s="620"/>
      <c r="BV736" s="620"/>
      <c r="BW736" s="620"/>
      <c r="BX736" s="620"/>
      <c r="BY736" s="620"/>
      <c r="BZ736" s="620"/>
      <c r="CA736" s="620"/>
      <c r="CB736" s="620"/>
      <c r="CC736" s="620"/>
      <c r="CD736" s="620"/>
      <c r="CE736" s="620"/>
      <c r="CF736" s="620"/>
      <c r="CG736" s="620"/>
      <c r="CH736" s="620"/>
      <c r="CI736" s="620"/>
      <c r="CJ736" s="620"/>
      <c r="CK736" s="620"/>
      <c r="CL736" s="620"/>
      <c r="CM736" s="620"/>
      <c r="CN736" s="620"/>
      <c r="CO736" s="620"/>
      <c r="CP736" s="620"/>
      <c r="CQ736" s="620"/>
      <c r="CR736" s="620"/>
      <c r="CS736" s="620"/>
      <c r="CT736" s="620"/>
      <c r="CU736" s="620"/>
      <c r="CV736" s="612"/>
      <c r="CW736" s="612"/>
      <c r="CX736" s="612"/>
      <c r="CY736" s="612"/>
      <c r="CZ736" s="612"/>
      <c r="DA736" s="612"/>
      <c r="DB736" s="612"/>
      <c r="DC736" s="612"/>
      <c r="DD736" s="612"/>
      <c r="DE736" s="612"/>
      <c r="DF736" s="612"/>
      <c r="DG736" s="612"/>
      <c r="DH736" s="612"/>
      <c r="DI736" s="612"/>
      <c r="DJ736" s="612"/>
      <c r="DK736" s="612"/>
      <c r="DL736" s="612"/>
      <c r="DM736" s="612"/>
      <c r="DN736" s="612"/>
      <c r="DO736" s="612"/>
      <c r="DP736" s="612"/>
      <c r="DQ736" s="612"/>
      <c r="DR736" s="612"/>
      <c r="DS736" s="612"/>
      <c r="DT736" s="612"/>
      <c r="DU736" s="612"/>
      <c r="DV736" s="612"/>
      <c r="DW736" s="612"/>
      <c r="DX736" s="612"/>
      <c r="DY736" s="612"/>
      <c r="DZ736" s="612"/>
      <c r="EA736" s="612"/>
      <c r="EB736" s="612"/>
      <c r="EC736" s="612"/>
      <c r="ED736" s="612"/>
      <c r="EE736" s="612"/>
      <c r="EF736" s="612"/>
      <c r="EG736" s="612"/>
      <c r="EH736" s="612"/>
      <c r="EI736" s="612"/>
      <c r="EJ736" s="612"/>
      <c r="EK736" s="612"/>
      <c r="EL736" s="612"/>
      <c r="EM736" s="612"/>
      <c r="EN736" s="612"/>
      <c r="EO736" s="612"/>
      <c r="EP736" s="612"/>
      <c r="EQ736" s="612"/>
      <c r="ER736" s="612"/>
      <c r="ES736" s="612"/>
      <c r="ET736" s="612"/>
      <c r="EU736" s="612"/>
      <c r="EV736" s="612"/>
      <c r="EW736" s="612"/>
      <c r="EX736" s="612"/>
      <c r="EY736" s="612"/>
      <c r="EZ736" s="612"/>
      <c r="FA736" s="612"/>
      <c r="FB736" s="612"/>
      <c r="FC736" s="612"/>
      <c r="FD736" s="612"/>
      <c r="FE736" s="612"/>
      <c r="FF736" s="612"/>
      <c r="FG736" s="612"/>
      <c r="FH736" s="612"/>
      <c r="FI736" s="612"/>
      <c r="FJ736" s="612"/>
      <c r="FK736" s="612"/>
      <c r="FL736" s="612"/>
      <c r="FM736" s="612"/>
      <c r="FN736" s="612"/>
      <c r="FO736" s="612"/>
      <c r="FP736" s="612"/>
      <c r="FQ736" s="612"/>
      <c r="FR736" s="612"/>
      <c r="FS736" s="612"/>
      <c r="FT736" s="612"/>
      <c r="FU736" s="612"/>
      <c r="FV736" s="612"/>
      <c r="FW736" s="612"/>
      <c r="FX736" s="612"/>
      <c r="FY736" s="612"/>
      <c r="FZ736" s="612"/>
      <c r="GA736" s="612"/>
      <c r="GB736" s="612"/>
      <c r="GC736" s="612"/>
      <c r="GD736" s="612"/>
      <c r="GE736" s="612"/>
      <c r="GF736" s="612"/>
      <c r="GG736" s="612"/>
      <c r="GH736" s="612"/>
      <c r="GI736" s="612"/>
      <c r="GJ736" s="612"/>
      <c r="GK736" s="612"/>
      <c r="GL736" s="612"/>
      <c r="GM736" s="612"/>
      <c r="GN736" s="612"/>
      <c r="GO736" s="612"/>
      <c r="GP736" s="612"/>
      <c r="GQ736" s="612"/>
      <c r="GR736" s="612"/>
      <c r="GS736" s="612"/>
      <c r="GT736" s="612"/>
      <c r="GU736" s="612"/>
      <c r="GV736" s="612"/>
      <c r="GW736" s="612"/>
      <c r="GX736" s="612"/>
      <c r="GY736" s="612"/>
      <c r="GZ736" s="612"/>
      <c r="HA736" s="612"/>
      <c r="HB736" s="612"/>
      <c r="HC736" s="612"/>
      <c r="HD736" s="612"/>
      <c r="HE736" s="612"/>
      <c r="HF736" s="612"/>
      <c r="HG736" s="612"/>
      <c r="HH736" s="612"/>
      <c r="HI736" s="612"/>
      <c r="HJ736" s="612"/>
      <c r="HK736" s="612"/>
      <c r="HL736" s="612"/>
      <c r="HM736" s="612"/>
      <c r="HN736" s="612"/>
      <c r="HO736" s="612"/>
      <c r="HP736" s="612"/>
      <c r="HQ736" s="612"/>
      <c r="HR736" s="612"/>
      <c r="HS736" s="612"/>
      <c r="HT736" s="612"/>
      <c r="HU736" s="612"/>
      <c r="HV736" s="612"/>
      <c r="HW736" s="612"/>
      <c r="HX736" s="612"/>
      <c r="HY736" s="612"/>
      <c r="HZ736" s="612"/>
      <c r="IA736" s="612"/>
      <c r="IB736" s="612"/>
      <c r="IC736" s="612"/>
      <c r="ID736" s="612"/>
      <c r="IE736" s="612"/>
      <c r="IF736" s="612"/>
      <c r="IG736" s="612"/>
      <c r="IH736" s="612"/>
      <c r="II736" s="612"/>
      <c r="IJ736" s="612"/>
      <c r="IK736" s="612"/>
      <c r="IL736" s="612"/>
      <c r="IM736" s="612"/>
      <c r="IN736" s="612"/>
      <c r="IO736" s="612"/>
      <c r="IP736" s="612"/>
      <c r="IQ736" s="612"/>
      <c r="IR736" s="612"/>
      <c r="IS736" s="612"/>
      <c r="IT736" s="612"/>
      <c r="IU736" s="612"/>
      <c r="IV736" s="612"/>
      <c r="IW736" s="612"/>
      <c r="IX736" s="612"/>
      <c r="IY736" s="612"/>
      <c r="IZ736" s="612"/>
      <c r="JA736" s="612"/>
      <c r="JB736" s="612"/>
      <c r="JC736" s="612"/>
      <c r="JD736" s="612"/>
      <c r="JE736" s="612"/>
      <c r="JF736" s="612"/>
      <c r="JG736" s="612"/>
      <c r="JH736" s="612"/>
      <c r="JI736" s="612"/>
      <c r="JJ736" s="612"/>
      <c r="JK736" s="612"/>
      <c r="JL736" s="612"/>
      <c r="JM736" s="612"/>
      <c r="JN736" s="612"/>
      <c r="JO736" s="612"/>
      <c r="JP736" s="612"/>
      <c r="JQ736" s="612"/>
      <c r="JR736" s="612"/>
      <c r="JS736" s="612"/>
      <c r="JT736" s="612"/>
      <c r="JU736" s="612"/>
      <c r="JV736" s="612"/>
      <c r="JW736" s="612"/>
      <c r="JX736" s="612"/>
      <c r="JY736" s="612"/>
      <c r="JZ736" s="612"/>
      <c r="KA736" s="612"/>
      <c r="KB736" s="612"/>
      <c r="KC736" s="612"/>
      <c r="KD736" s="612"/>
      <c r="KE736" s="612"/>
      <c r="KF736" s="612"/>
      <c r="KG736" s="612"/>
      <c r="KH736" s="612"/>
      <c r="KI736" s="612"/>
      <c r="KJ736" s="612"/>
      <c r="KK736" s="612"/>
      <c r="KL736" s="612"/>
      <c r="KM736" s="612"/>
      <c r="KN736" s="612"/>
      <c r="KO736" s="612"/>
      <c r="KP736" s="612"/>
      <c r="KQ736" s="612"/>
      <c r="KR736" s="612"/>
      <c r="KS736" s="612"/>
      <c r="KT736" s="612"/>
      <c r="KU736" s="612"/>
      <c r="KV736" s="612"/>
      <c r="KW736" s="612"/>
      <c r="KX736" s="612"/>
      <c r="KY736" s="612"/>
      <c r="KZ736" s="612"/>
      <c r="LA736" s="612"/>
      <c r="LB736" s="612"/>
      <c r="LC736" s="612"/>
      <c r="LD736" s="612"/>
      <c r="LE736" s="612"/>
      <c r="LF736" s="612"/>
      <c r="LG736" s="612"/>
      <c r="LH736" s="612"/>
      <c r="LI736" s="612"/>
      <c r="LJ736" s="612"/>
    </row>
    <row r="737" spans="1:945">
      <c r="A737" s="603"/>
      <c r="B737" s="623">
        <v>44573</v>
      </c>
      <c r="C737" s="623" t="s">
        <v>1217</v>
      </c>
      <c r="D737" s="615" t="s">
        <v>2956</v>
      </c>
      <c r="E737" s="617" t="s">
        <v>4800</v>
      </c>
      <c r="F737" s="615"/>
      <c r="G737" s="615"/>
      <c r="H737" s="615"/>
      <c r="I737" s="615" t="s">
        <v>3062</v>
      </c>
      <c r="J737" s="618"/>
      <c r="K737" s="615" t="s">
        <v>4804</v>
      </c>
      <c r="L737" s="615" t="s">
        <v>2971</v>
      </c>
      <c r="M737" s="616">
        <v>44546</v>
      </c>
      <c r="N737" s="616">
        <v>44607</v>
      </c>
      <c r="O737" s="616"/>
      <c r="P737" s="616"/>
      <c r="Q737" s="616"/>
      <c r="R737" s="616"/>
      <c r="S737" s="615" t="s">
        <v>2959</v>
      </c>
      <c r="T737" s="615">
        <v>60</v>
      </c>
      <c r="U737" s="615">
        <v>49401140</v>
      </c>
      <c r="V737" s="615" t="s">
        <v>973</v>
      </c>
      <c r="W737" s="615">
        <v>400</v>
      </c>
      <c r="X737" s="619">
        <v>768</v>
      </c>
      <c r="Y737" s="539">
        <f t="shared" si="33"/>
        <v>307200</v>
      </c>
      <c r="Z737" s="605">
        <v>0.55000000000000004</v>
      </c>
      <c r="AA737" s="681">
        <f t="shared" si="34"/>
        <v>168960</v>
      </c>
      <c r="AB737" s="613"/>
      <c r="AC737" s="614">
        <v>0</v>
      </c>
      <c r="AD737" s="609"/>
      <c r="AE737" s="606"/>
      <c r="AF737" s="695">
        <f t="shared" si="35"/>
        <v>168960</v>
      </c>
      <c r="AG737" s="604" t="s">
        <v>1073</v>
      </c>
      <c r="AH737" s="604"/>
      <c r="AI737" s="604">
        <v>60</v>
      </c>
      <c r="AJ737" s="608" t="s">
        <v>2977</v>
      </c>
      <c r="AK737" s="604" t="s">
        <v>2452</v>
      </c>
      <c r="AL737" s="607" t="s">
        <v>3024</v>
      </c>
      <c r="AM737" s="604" t="s">
        <v>52</v>
      </c>
      <c r="AN737" s="604" t="s">
        <v>1076</v>
      </c>
      <c r="AO737" s="604"/>
      <c r="AP737" s="606"/>
      <c r="AQ737" s="606" t="s">
        <v>37</v>
      </c>
      <c r="AR737" s="606" t="s">
        <v>1993</v>
      </c>
      <c r="AS737" s="603" t="s">
        <v>1078</v>
      </c>
      <c r="AT737" s="610" t="s">
        <v>1078</v>
      </c>
      <c r="AU737" s="610" t="s">
        <v>1078</v>
      </c>
      <c r="AV737" s="605">
        <v>0.49</v>
      </c>
      <c r="AW737" s="612"/>
      <c r="AX737" s="612"/>
      <c r="AY737" s="612"/>
      <c r="AZ737" s="612"/>
      <c r="BA737" s="612"/>
      <c r="BB737" s="612"/>
      <c r="BC737" s="612"/>
      <c r="BD737" s="612"/>
      <c r="BE737" s="612"/>
      <c r="BF737" s="612"/>
      <c r="BG737" s="612"/>
      <c r="BH737" s="612"/>
      <c r="BI737" s="612"/>
      <c r="BJ737" s="612"/>
      <c r="BK737" s="612"/>
      <c r="BL737" s="612"/>
      <c r="BM737" s="612"/>
      <c r="BN737" s="612"/>
      <c r="BO737" s="612"/>
      <c r="BP737" s="612"/>
      <c r="BQ737" s="612"/>
      <c r="BR737" s="612"/>
      <c r="BS737" s="612"/>
      <c r="BT737" s="612"/>
      <c r="BU737" s="612"/>
      <c r="BV737" s="612"/>
      <c r="BW737" s="612"/>
      <c r="BX737" s="612"/>
      <c r="BY737" s="612"/>
      <c r="BZ737" s="612"/>
      <c r="CA737" s="612"/>
      <c r="CB737" s="612"/>
      <c r="CC737" s="612"/>
      <c r="CD737" s="612"/>
      <c r="CE737" s="612"/>
      <c r="CF737" s="612"/>
      <c r="CG737" s="612"/>
      <c r="CH737" s="612"/>
      <c r="CI737" s="612"/>
      <c r="CJ737" s="612"/>
      <c r="CK737" s="612"/>
      <c r="CL737" s="612"/>
      <c r="CM737" s="612"/>
      <c r="CN737" s="612"/>
      <c r="CO737" s="612"/>
      <c r="CP737" s="612"/>
      <c r="CQ737" s="612"/>
      <c r="CR737" s="612"/>
      <c r="CS737" s="612"/>
      <c r="CT737" s="612"/>
      <c r="CU737" s="612"/>
      <c r="CV737" s="612"/>
      <c r="CW737" s="612"/>
      <c r="CX737" s="612"/>
      <c r="CY737" s="612"/>
      <c r="CZ737" s="612"/>
      <c r="DA737" s="612"/>
      <c r="DB737" s="612"/>
      <c r="DC737" s="612"/>
      <c r="DD737" s="612"/>
      <c r="DE737" s="612"/>
      <c r="DF737" s="612"/>
      <c r="DG737" s="612"/>
      <c r="DH737" s="612"/>
      <c r="DI737" s="612"/>
      <c r="DJ737" s="612"/>
      <c r="DK737" s="612"/>
      <c r="DL737" s="612"/>
      <c r="DM737" s="612"/>
      <c r="DN737" s="612"/>
      <c r="DO737" s="612"/>
      <c r="DP737" s="612"/>
      <c r="DQ737" s="612"/>
      <c r="DR737" s="612"/>
      <c r="DS737" s="612"/>
      <c r="DT737" s="612"/>
      <c r="DU737" s="612"/>
      <c r="DV737" s="612"/>
      <c r="DW737" s="612"/>
      <c r="DX737" s="612"/>
      <c r="DY737" s="612"/>
      <c r="DZ737" s="612"/>
      <c r="EA737" s="612"/>
      <c r="EB737" s="612"/>
      <c r="EC737" s="612"/>
      <c r="ED737" s="612"/>
      <c r="EE737" s="612"/>
      <c r="EF737" s="612"/>
      <c r="EG737" s="612"/>
      <c r="EH737" s="612"/>
      <c r="EI737" s="612"/>
      <c r="EJ737" s="612"/>
      <c r="EK737" s="612"/>
      <c r="EL737" s="612"/>
      <c r="EM737" s="612"/>
      <c r="EN737" s="612"/>
      <c r="EO737" s="612"/>
      <c r="EP737" s="612"/>
      <c r="EQ737" s="612"/>
      <c r="ER737" s="612"/>
      <c r="ES737" s="612"/>
      <c r="ET737" s="612"/>
      <c r="EU737" s="612"/>
      <c r="EV737" s="612"/>
      <c r="EW737" s="612"/>
      <c r="EX737" s="612"/>
      <c r="EY737" s="612"/>
      <c r="EZ737" s="612"/>
      <c r="FA737" s="612"/>
      <c r="FB737" s="612"/>
      <c r="FC737" s="612"/>
      <c r="FD737" s="612"/>
      <c r="FE737" s="612"/>
      <c r="FF737" s="612"/>
      <c r="FG737" s="612"/>
      <c r="FH737" s="612"/>
      <c r="FI737" s="612"/>
      <c r="FJ737" s="612"/>
      <c r="FK737" s="612"/>
      <c r="FL737" s="612"/>
      <c r="FM737" s="612"/>
      <c r="FN737" s="612"/>
      <c r="FO737" s="612"/>
      <c r="FP737" s="612"/>
      <c r="FQ737" s="612"/>
      <c r="FR737" s="612"/>
      <c r="FS737" s="612"/>
      <c r="FT737" s="612"/>
      <c r="FU737" s="612"/>
      <c r="FV737" s="612"/>
      <c r="FW737" s="612"/>
      <c r="FX737" s="612"/>
      <c r="FY737" s="612"/>
      <c r="FZ737" s="612"/>
      <c r="GA737" s="612"/>
      <c r="GB737" s="612"/>
      <c r="GC737" s="612"/>
      <c r="GD737" s="612"/>
      <c r="GE737" s="612"/>
      <c r="GF737" s="612"/>
      <c r="GG737" s="612"/>
      <c r="GH737" s="612"/>
      <c r="GI737" s="612"/>
      <c r="GJ737" s="612"/>
      <c r="GK737" s="612"/>
      <c r="GL737" s="612"/>
      <c r="GM737" s="612"/>
      <c r="GN737" s="612"/>
      <c r="GO737" s="612"/>
      <c r="GP737" s="612"/>
      <c r="GQ737" s="612"/>
      <c r="GR737" s="612"/>
      <c r="GS737" s="612"/>
      <c r="GT737" s="612"/>
      <c r="GU737" s="612"/>
      <c r="GV737" s="612"/>
      <c r="GW737" s="612"/>
      <c r="GX737" s="612"/>
      <c r="GY737" s="612"/>
      <c r="GZ737" s="612"/>
      <c r="HA737" s="612"/>
      <c r="HB737" s="612"/>
      <c r="HC737" s="612"/>
      <c r="HD737" s="612"/>
      <c r="HE737" s="612"/>
      <c r="HF737" s="612"/>
      <c r="HG737" s="612"/>
      <c r="HH737" s="612"/>
      <c r="HI737" s="612"/>
      <c r="HJ737" s="612"/>
      <c r="HK737" s="612"/>
      <c r="HL737" s="612"/>
      <c r="HM737" s="612"/>
      <c r="HN737" s="612"/>
      <c r="HO737" s="612"/>
      <c r="HP737" s="612"/>
      <c r="HQ737" s="612"/>
      <c r="HR737" s="612"/>
      <c r="HS737" s="612"/>
      <c r="HT737" s="612"/>
      <c r="HU737" s="612"/>
      <c r="HV737" s="612"/>
      <c r="HW737" s="612"/>
      <c r="HX737" s="612"/>
      <c r="HY737" s="612"/>
      <c r="HZ737" s="612"/>
      <c r="IA737" s="612"/>
      <c r="IB737" s="612"/>
      <c r="IC737" s="612"/>
      <c r="ID737" s="612"/>
      <c r="IE737" s="612"/>
      <c r="IF737" s="612"/>
      <c r="IG737" s="612"/>
      <c r="IH737" s="612"/>
      <c r="II737" s="612"/>
      <c r="IJ737" s="612"/>
      <c r="IK737" s="612"/>
      <c r="IL737" s="612"/>
      <c r="IM737" s="612"/>
      <c r="IN737" s="612"/>
      <c r="IO737" s="612"/>
      <c r="IP737" s="612"/>
      <c r="IQ737" s="612"/>
      <c r="IR737" s="612"/>
      <c r="IS737" s="612"/>
      <c r="IT737" s="612"/>
      <c r="IU737" s="612"/>
      <c r="IV737" s="612"/>
      <c r="IW737" s="612"/>
      <c r="IX737" s="612"/>
      <c r="IY737" s="612"/>
      <c r="IZ737" s="612"/>
      <c r="JA737" s="612"/>
      <c r="JB737" s="612"/>
      <c r="JC737" s="612"/>
      <c r="JD737" s="612"/>
      <c r="JE737" s="612"/>
      <c r="JF737" s="612"/>
      <c r="JG737" s="612"/>
      <c r="JH737" s="612"/>
      <c r="JI737" s="612"/>
      <c r="JJ737" s="612"/>
      <c r="JK737" s="612"/>
      <c r="JL737" s="612"/>
      <c r="JM737" s="612"/>
      <c r="JN737" s="612"/>
      <c r="JO737" s="612"/>
      <c r="JP737" s="612"/>
      <c r="JQ737" s="612"/>
      <c r="JR737" s="612"/>
      <c r="JS737" s="612"/>
      <c r="JT737" s="612"/>
      <c r="JU737" s="612"/>
      <c r="JV737" s="612"/>
      <c r="JW737" s="612"/>
      <c r="JX737" s="612"/>
      <c r="JY737" s="612"/>
      <c r="JZ737" s="612"/>
      <c r="KA737" s="612"/>
      <c r="KB737" s="612"/>
      <c r="KC737" s="612"/>
      <c r="KD737" s="612"/>
      <c r="KE737" s="612"/>
      <c r="KF737" s="612"/>
      <c r="KG737" s="612"/>
      <c r="KH737" s="612"/>
      <c r="KI737" s="612"/>
      <c r="KJ737" s="612"/>
      <c r="KK737" s="612"/>
      <c r="KL737" s="612"/>
      <c r="KM737" s="612"/>
      <c r="KN737" s="612"/>
      <c r="KO737" s="612"/>
      <c r="KP737" s="612"/>
      <c r="KQ737" s="612"/>
      <c r="KR737" s="612"/>
      <c r="KS737" s="612"/>
      <c r="KT737" s="612"/>
      <c r="KU737" s="612"/>
      <c r="KV737" s="612"/>
      <c r="KW737" s="612"/>
      <c r="KX737" s="612"/>
      <c r="KY737" s="612"/>
      <c r="KZ737" s="612"/>
      <c r="LA737" s="612"/>
      <c r="LB737" s="612"/>
      <c r="LC737" s="612"/>
      <c r="LD737" s="612"/>
      <c r="LE737" s="612"/>
      <c r="LF737" s="612"/>
      <c r="LG737" s="612"/>
      <c r="LH737" s="612"/>
      <c r="LI737" s="612"/>
      <c r="LJ737" s="612"/>
    </row>
    <row r="738" spans="1:945">
      <c r="A738" s="603"/>
      <c r="B738" s="623">
        <v>44573</v>
      </c>
      <c r="C738" s="623" t="s">
        <v>1217</v>
      </c>
      <c r="D738" s="615" t="s">
        <v>2956</v>
      </c>
      <c r="E738" s="617" t="s">
        <v>4800</v>
      </c>
      <c r="F738" s="615"/>
      <c r="G738" s="615"/>
      <c r="H738" s="615"/>
      <c r="I738" s="615" t="s">
        <v>3062</v>
      </c>
      <c r="J738" s="618"/>
      <c r="K738" s="615" t="s">
        <v>4805</v>
      </c>
      <c r="L738" s="615" t="s">
        <v>2971</v>
      </c>
      <c r="M738" s="616">
        <v>44546</v>
      </c>
      <c r="N738" s="616">
        <v>44628</v>
      </c>
      <c r="O738" s="616"/>
      <c r="P738" s="616"/>
      <c r="Q738" s="616"/>
      <c r="R738" s="616"/>
      <c r="S738" s="615" t="s">
        <v>2959</v>
      </c>
      <c r="T738" s="615">
        <v>60</v>
      </c>
      <c r="U738" s="615">
        <v>49401140</v>
      </c>
      <c r="V738" s="615" t="s">
        <v>973</v>
      </c>
      <c r="W738" s="615">
        <v>400</v>
      </c>
      <c r="X738" s="619">
        <v>768</v>
      </c>
      <c r="Y738" s="539">
        <f t="shared" si="33"/>
        <v>307200</v>
      </c>
      <c r="Z738" s="605">
        <v>0.55000000000000004</v>
      </c>
      <c r="AA738" s="681">
        <f t="shared" si="34"/>
        <v>168960</v>
      </c>
      <c r="AB738" s="613"/>
      <c r="AC738" s="614">
        <v>0</v>
      </c>
      <c r="AD738" s="609"/>
      <c r="AE738" s="606"/>
      <c r="AF738" s="695">
        <f t="shared" si="35"/>
        <v>168960</v>
      </c>
      <c r="AG738" s="604" t="s">
        <v>1073</v>
      </c>
      <c r="AH738" s="604"/>
      <c r="AI738" s="604">
        <v>60</v>
      </c>
      <c r="AJ738" s="608" t="s">
        <v>2977</v>
      </c>
      <c r="AK738" s="604" t="s">
        <v>2452</v>
      </c>
      <c r="AL738" s="607" t="s">
        <v>3024</v>
      </c>
      <c r="AM738" s="604" t="s">
        <v>52</v>
      </c>
      <c r="AN738" s="604" t="s">
        <v>1076</v>
      </c>
      <c r="AO738" s="604"/>
      <c r="AP738" s="606"/>
      <c r="AQ738" s="606" t="s">
        <v>37</v>
      </c>
      <c r="AR738" s="606" t="s">
        <v>1297</v>
      </c>
      <c r="AS738" s="603" t="s">
        <v>1078</v>
      </c>
      <c r="AT738" s="610" t="s">
        <v>1078</v>
      </c>
      <c r="AU738" s="610" t="s">
        <v>1078</v>
      </c>
      <c r="AV738" s="605">
        <v>0.49</v>
      </c>
      <c r="AW738" s="620"/>
      <c r="AX738" s="620"/>
      <c r="AY738" s="620"/>
      <c r="AZ738" s="620"/>
      <c r="BA738" s="620"/>
      <c r="BB738" s="620"/>
      <c r="BC738" s="620"/>
      <c r="BD738" s="620"/>
      <c r="BE738" s="620"/>
      <c r="BF738" s="620"/>
      <c r="BG738" s="620"/>
      <c r="BH738" s="620"/>
      <c r="BI738" s="620"/>
      <c r="BJ738" s="620"/>
      <c r="BK738" s="612"/>
      <c r="BL738" s="612"/>
      <c r="BM738" s="612"/>
      <c r="BN738" s="612"/>
      <c r="BO738" s="612"/>
      <c r="BP738" s="612"/>
      <c r="BQ738" s="612"/>
      <c r="BR738" s="612"/>
      <c r="BS738" s="612"/>
      <c r="BT738" s="612"/>
      <c r="BU738" s="612"/>
      <c r="BV738" s="612"/>
      <c r="BW738" s="612"/>
      <c r="BX738" s="612"/>
      <c r="BY738" s="612"/>
      <c r="BZ738" s="612"/>
      <c r="CA738" s="612"/>
      <c r="CB738" s="612"/>
      <c r="CC738" s="612"/>
      <c r="CD738" s="612"/>
      <c r="CE738" s="612"/>
      <c r="CF738" s="612"/>
      <c r="CG738" s="612"/>
      <c r="CH738" s="612"/>
      <c r="CI738" s="612"/>
      <c r="CJ738" s="612"/>
      <c r="CK738" s="612"/>
      <c r="CL738" s="612"/>
      <c r="CM738" s="612"/>
      <c r="CN738" s="612"/>
      <c r="CO738" s="612"/>
      <c r="CP738" s="612"/>
      <c r="CQ738" s="612"/>
      <c r="CR738" s="612"/>
      <c r="CS738" s="612"/>
      <c r="CT738" s="612"/>
      <c r="CU738" s="612"/>
      <c r="CV738" s="612"/>
      <c r="CW738" s="612"/>
      <c r="CX738" s="612"/>
      <c r="CY738" s="612"/>
      <c r="CZ738" s="612"/>
      <c r="DA738" s="612"/>
      <c r="DB738" s="612"/>
      <c r="DC738" s="612"/>
      <c r="DD738" s="612"/>
      <c r="DE738" s="612"/>
      <c r="DF738" s="612"/>
      <c r="DG738" s="612"/>
      <c r="DH738" s="612"/>
      <c r="DI738" s="612"/>
      <c r="DJ738" s="612"/>
      <c r="DK738" s="612"/>
      <c r="DL738" s="612"/>
      <c r="DM738" s="612"/>
      <c r="DN738" s="612"/>
      <c r="DO738" s="612"/>
      <c r="DP738" s="612"/>
      <c r="DQ738" s="612"/>
      <c r="DR738" s="612"/>
      <c r="DS738" s="612"/>
      <c r="DT738" s="612"/>
      <c r="DU738" s="612"/>
      <c r="DV738" s="612"/>
      <c r="DW738" s="612"/>
      <c r="DX738" s="612"/>
      <c r="DY738" s="612"/>
      <c r="DZ738" s="612"/>
      <c r="EA738" s="612"/>
      <c r="EB738" s="612"/>
      <c r="EC738" s="612"/>
      <c r="ED738" s="612"/>
      <c r="EE738" s="612"/>
      <c r="EF738" s="612"/>
      <c r="EG738" s="612"/>
      <c r="EH738" s="612"/>
      <c r="EI738" s="612"/>
      <c r="EJ738" s="612"/>
      <c r="EK738" s="612"/>
      <c r="EL738" s="612"/>
      <c r="EM738" s="612"/>
      <c r="EN738" s="612"/>
      <c r="EO738" s="612"/>
      <c r="EP738" s="612"/>
      <c r="EQ738" s="612"/>
      <c r="ER738" s="612"/>
      <c r="ES738" s="612"/>
      <c r="ET738" s="612"/>
      <c r="EU738" s="612"/>
      <c r="EV738" s="612"/>
      <c r="EW738" s="612"/>
      <c r="EX738" s="612"/>
      <c r="EY738" s="612"/>
      <c r="EZ738" s="612"/>
      <c r="FA738" s="612"/>
      <c r="FB738" s="612"/>
      <c r="FC738" s="612"/>
      <c r="FD738" s="612"/>
      <c r="FE738" s="612"/>
      <c r="FF738" s="612"/>
      <c r="FG738" s="612"/>
      <c r="FH738" s="612"/>
      <c r="FI738" s="612"/>
      <c r="FJ738" s="612"/>
      <c r="FK738" s="612"/>
      <c r="FL738" s="612"/>
      <c r="FM738" s="612"/>
      <c r="FN738" s="612"/>
      <c r="FO738" s="612"/>
      <c r="FP738" s="612"/>
      <c r="FQ738" s="612"/>
      <c r="FR738" s="612"/>
      <c r="FS738" s="612"/>
      <c r="FT738" s="612"/>
      <c r="FU738" s="612"/>
      <c r="FV738" s="612"/>
      <c r="FW738" s="612"/>
      <c r="FX738" s="612"/>
      <c r="FY738" s="612"/>
      <c r="FZ738" s="612"/>
      <c r="GA738" s="612"/>
      <c r="GB738" s="612"/>
      <c r="GC738" s="612"/>
      <c r="GD738" s="612"/>
      <c r="GE738" s="612"/>
      <c r="GF738" s="612"/>
      <c r="GG738" s="612"/>
      <c r="GH738" s="612"/>
      <c r="GI738" s="612"/>
      <c r="GJ738" s="612"/>
      <c r="GK738" s="612"/>
      <c r="GL738" s="612"/>
      <c r="GM738" s="612"/>
      <c r="GN738" s="612"/>
      <c r="GO738" s="612"/>
      <c r="GP738" s="612"/>
      <c r="GQ738" s="612"/>
      <c r="GR738" s="612"/>
      <c r="GS738" s="612"/>
      <c r="GT738" s="612"/>
      <c r="GU738" s="612"/>
      <c r="GV738" s="612"/>
      <c r="GW738" s="612"/>
      <c r="GX738" s="612"/>
      <c r="GY738" s="612"/>
      <c r="GZ738" s="612"/>
      <c r="HA738" s="612"/>
      <c r="HB738" s="612"/>
      <c r="HC738" s="612"/>
      <c r="HD738" s="612"/>
      <c r="HE738" s="612"/>
      <c r="HF738" s="612"/>
      <c r="HG738" s="612"/>
      <c r="HH738" s="612"/>
      <c r="HI738" s="612"/>
      <c r="HJ738" s="612"/>
      <c r="HK738" s="612"/>
      <c r="HL738" s="612"/>
      <c r="HM738" s="612"/>
      <c r="HN738" s="612"/>
      <c r="HO738" s="612"/>
      <c r="HP738" s="612"/>
      <c r="HQ738" s="612"/>
      <c r="HR738" s="612"/>
      <c r="HS738" s="612"/>
      <c r="HT738" s="612"/>
      <c r="HU738" s="612"/>
      <c r="HV738" s="612"/>
      <c r="HW738" s="612"/>
      <c r="HX738" s="612"/>
      <c r="HY738" s="612"/>
      <c r="HZ738" s="612"/>
      <c r="IA738" s="612"/>
      <c r="IB738" s="612"/>
      <c r="IC738" s="612"/>
      <c r="ID738" s="612"/>
      <c r="IE738" s="612"/>
      <c r="IF738" s="612"/>
      <c r="IG738" s="612"/>
      <c r="IH738" s="612"/>
      <c r="II738" s="612"/>
      <c r="IJ738" s="612"/>
      <c r="IK738" s="612"/>
      <c r="IL738" s="612"/>
      <c r="IM738" s="612"/>
      <c r="IN738" s="612"/>
      <c r="IO738" s="612"/>
      <c r="IP738" s="612"/>
      <c r="IQ738" s="612"/>
      <c r="IR738" s="612"/>
      <c r="IS738" s="612"/>
      <c r="IT738" s="612"/>
      <c r="IU738" s="612"/>
      <c r="IV738" s="612"/>
      <c r="IW738" s="612"/>
      <c r="IX738" s="612"/>
      <c r="IY738" s="612"/>
      <c r="IZ738" s="612"/>
      <c r="JA738" s="612"/>
      <c r="JB738" s="612"/>
      <c r="JC738" s="612"/>
      <c r="JD738" s="612"/>
      <c r="JE738" s="612"/>
      <c r="JF738" s="612"/>
      <c r="JG738" s="612"/>
      <c r="JH738" s="612"/>
      <c r="JI738" s="612"/>
      <c r="JJ738" s="612"/>
      <c r="JK738" s="612"/>
      <c r="JL738" s="612"/>
      <c r="JM738" s="612"/>
      <c r="JN738" s="612"/>
      <c r="JO738" s="612"/>
      <c r="JP738" s="612"/>
      <c r="JQ738" s="612"/>
      <c r="JR738" s="612"/>
      <c r="JS738" s="612"/>
      <c r="JT738" s="612"/>
      <c r="JU738" s="612"/>
      <c r="JV738" s="612"/>
      <c r="JW738" s="612"/>
      <c r="JX738" s="612"/>
      <c r="JY738" s="612"/>
      <c r="JZ738" s="612"/>
      <c r="KA738" s="612"/>
      <c r="KB738" s="612"/>
      <c r="KC738" s="612"/>
      <c r="KD738" s="612"/>
      <c r="KE738" s="612"/>
      <c r="KF738" s="612"/>
      <c r="KG738" s="612"/>
      <c r="KH738" s="612"/>
      <c r="KI738" s="612"/>
      <c r="KJ738" s="612"/>
      <c r="KK738" s="612"/>
      <c r="KL738" s="612"/>
      <c r="KM738" s="612"/>
      <c r="KN738" s="612"/>
      <c r="KO738" s="612"/>
      <c r="KP738" s="612"/>
      <c r="KQ738" s="612"/>
      <c r="KR738" s="612"/>
      <c r="KS738" s="612"/>
      <c r="KT738" s="612"/>
      <c r="KU738" s="612"/>
      <c r="KV738" s="612"/>
      <c r="KW738" s="612"/>
      <c r="KX738" s="612"/>
      <c r="KY738" s="612"/>
      <c r="KZ738" s="612"/>
      <c r="LA738" s="612"/>
      <c r="LB738" s="612"/>
      <c r="LC738" s="612"/>
      <c r="LD738" s="612"/>
      <c r="LE738" s="612"/>
      <c r="LF738" s="612"/>
      <c r="LG738" s="612"/>
      <c r="LH738" s="612"/>
      <c r="LI738" s="612"/>
      <c r="LJ738" s="612"/>
    </row>
    <row r="739" spans="1:945">
      <c r="A739" s="603"/>
      <c r="B739" s="623">
        <v>44573</v>
      </c>
      <c r="C739" s="623" t="s">
        <v>1217</v>
      </c>
      <c r="D739" s="615" t="s">
        <v>2956</v>
      </c>
      <c r="E739" s="617" t="s">
        <v>4800</v>
      </c>
      <c r="F739" s="615"/>
      <c r="G739" s="615"/>
      <c r="H739" s="615"/>
      <c r="I739" s="615" t="s">
        <v>3062</v>
      </c>
      <c r="J739" s="618"/>
      <c r="K739" s="615" t="s">
        <v>4806</v>
      </c>
      <c r="L739" s="615" t="s">
        <v>2971</v>
      </c>
      <c r="M739" s="616">
        <v>44546</v>
      </c>
      <c r="N739" s="616">
        <v>44635</v>
      </c>
      <c r="O739" s="616"/>
      <c r="P739" s="616"/>
      <c r="Q739" s="616"/>
      <c r="R739" s="616"/>
      <c r="S739" s="615" t="s">
        <v>2959</v>
      </c>
      <c r="T739" s="615">
        <v>60</v>
      </c>
      <c r="U739" s="615">
        <v>49401140</v>
      </c>
      <c r="V739" s="615" t="s">
        <v>973</v>
      </c>
      <c r="W739" s="615">
        <v>400</v>
      </c>
      <c r="X739" s="619">
        <v>768</v>
      </c>
      <c r="Y739" s="539">
        <f t="shared" si="33"/>
        <v>307200</v>
      </c>
      <c r="Z739" s="605">
        <v>0.55000000000000004</v>
      </c>
      <c r="AA739" s="681">
        <f t="shared" si="34"/>
        <v>168960</v>
      </c>
      <c r="AB739" s="613"/>
      <c r="AC739" s="614">
        <v>0</v>
      </c>
      <c r="AD739" s="609"/>
      <c r="AE739" s="606"/>
      <c r="AF739" s="695">
        <f t="shared" si="35"/>
        <v>168960</v>
      </c>
      <c r="AG739" s="604" t="s">
        <v>1073</v>
      </c>
      <c r="AH739" s="604"/>
      <c r="AI739" s="604">
        <v>60</v>
      </c>
      <c r="AJ739" s="608" t="s">
        <v>2977</v>
      </c>
      <c r="AK739" s="604" t="s">
        <v>2452</v>
      </c>
      <c r="AL739" s="607" t="s">
        <v>3024</v>
      </c>
      <c r="AM739" s="604" t="s">
        <v>52</v>
      </c>
      <c r="AN739" s="604" t="s">
        <v>1076</v>
      </c>
      <c r="AO739" s="604"/>
      <c r="AP739" s="606"/>
      <c r="AQ739" s="606" t="s">
        <v>37</v>
      </c>
      <c r="AR739" s="606" t="s">
        <v>1993</v>
      </c>
      <c r="AS739" s="603" t="s">
        <v>1078</v>
      </c>
      <c r="AT739" s="610" t="s">
        <v>1078</v>
      </c>
      <c r="AU739" s="610" t="s">
        <v>1078</v>
      </c>
      <c r="AV739" s="605">
        <v>0.49</v>
      </c>
      <c r="AW739" s="620"/>
      <c r="AX739" s="620"/>
      <c r="AY739" s="620"/>
      <c r="AZ739" s="620"/>
      <c r="BA739" s="620"/>
      <c r="BB739" s="620"/>
      <c r="BC739" s="620"/>
      <c r="BD739" s="620"/>
      <c r="BE739" s="620"/>
      <c r="BF739" s="620"/>
      <c r="BG739" s="620"/>
      <c r="BH739" s="620"/>
      <c r="BI739" s="620"/>
      <c r="BJ739" s="620"/>
      <c r="BK739" s="612"/>
      <c r="BL739" s="612"/>
      <c r="BM739" s="612"/>
      <c r="BN739" s="612"/>
      <c r="BO739" s="612"/>
      <c r="BP739" s="612"/>
      <c r="BQ739" s="612"/>
      <c r="BR739" s="612"/>
      <c r="BS739" s="612"/>
      <c r="BT739" s="612"/>
      <c r="BU739" s="612"/>
      <c r="BV739" s="612"/>
      <c r="BW739" s="612"/>
      <c r="BX739" s="612"/>
      <c r="BY739" s="612"/>
      <c r="BZ739" s="612"/>
      <c r="CA739" s="612"/>
      <c r="CB739" s="612"/>
      <c r="CC739" s="612"/>
      <c r="CD739" s="612"/>
      <c r="CE739" s="612"/>
      <c r="CF739" s="612"/>
      <c r="CG739" s="612"/>
      <c r="CH739" s="612"/>
      <c r="CI739" s="612"/>
      <c r="CJ739" s="612"/>
      <c r="CK739" s="612"/>
      <c r="CL739" s="612"/>
      <c r="CM739" s="612"/>
      <c r="CN739" s="612"/>
      <c r="CO739" s="612"/>
      <c r="CP739" s="612"/>
      <c r="CQ739" s="612"/>
      <c r="CR739" s="612"/>
      <c r="CS739" s="612"/>
      <c r="CT739" s="612"/>
      <c r="CU739" s="612"/>
      <c r="CV739" s="612"/>
      <c r="CW739" s="612"/>
      <c r="CX739" s="612"/>
      <c r="CY739" s="612"/>
      <c r="CZ739" s="612"/>
      <c r="DA739" s="612"/>
      <c r="DB739" s="612"/>
      <c r="DC739" s="612"/>
      <c r="DD739" s="612"/>
      <c r="DE739" s="612"/>
      <c r="DF739" s="612"/>
      <c r="DG739" s="612"/>
      <c r="DH739" s="612"/>
      <c r="DI739" s="612"/>
      <c r="DJ739" s="612"/>
      <c r="DK739" s="612"/>
      <c r="DL739" s="612"/>
      <c r="DM739" s="612"/>
      <c r="DN739" s="612"/>
      <c r="DO739" s="612"/>
      <c r="DP739" s="612"/>
      <c r="DQ739" s="612"/>
      <c r="DR739" s="612"/>
      <c r="DS739" s="612"/>
      <c r="DT739" s="612"/>
      <c r="DU739" s="612"/>
      <c r="DV739" s="612"/>
      <c r="DW739" s="612"/>
      <c r="DX739" s="612"/>
      <c r="DY739" s="612"/>
      <c r="DZ739" s="612"/>
      <c r="EA739" s="612"/>
      <c r="EB739" s="612"/>
      <c r="EC739" s="612"/>
      <c r="ED739" s="612"/>
      <c r="EE739" s="612"/>
      <c r="EF739" s="612"/>
      <c r="EG739" s="612"/>
      <c r="EH739" s="612"/>
      <c r="EI739" s="612"/>
      <c r="EJ739" s="612"/>
      <c r="EK739" s="612"/>
      <c r="EL739" s="612"/>
      <c r="EM739" s="612"/>
      <c r="EN739" s="612"/>
      <c r="EO739" s="612"/>
      <c r="EP739" s="612"/>
      <c r="EQ739" s="612"/>
      <c r="ER739" s="612"/>
      <c r="ES739" s="612"/>
      <c r="ET739" s="612"/>
      <c r="EU739" s="612"/>
      <c r="EV739" s="612"/>
      <c r="EW739" s="612"/>
      <c r="EX739" s="612"/>
      <c r="EY739" s="612"/>
      <c r="EZ739" s="612"/>
      <c r="FA739" s="612"/>
      <c r="FB739" s="612"/>
      <c r="FC739" s="612"/>
      <c r="FD739" s="612"/>
      <c r="FE739" s="612"/>
      <c r="FF739" s="612"/>
      <c r="FG739" s="612"/>
      <c r="FH739" s="612"/>
      <c r="FI739" s="612"/>
      <c r="FJ739" s="612"/>
      <c r="FK739" s="612"/>
      <c r="FL739" s="612"/>
      <c r="FM739" s="612"/>
      <c r="FN739" s="612"/>
      <c r="FO739" s="612"/>
      <c r="FP739" s="612"/>
      <c r="FQ739" s="612"/>
      <c r="FR739" s="612"/>
      <c r="FS739" s="612"/>
      <c r="FT739" s="612"/>
      <c r="FU739" s="612"/>
      <c r="FV739" s="612"/>
      <c r="FW739" s="612"/>
      <c r="FX739" s="612"/>
      <c r="FY739" s="612"/>
      <c r="FZ739" s="612"/>
      <c r="GA739" s="612"/>
      <c r="GB739" s="612"/>
      <c r="GC739" s="612"/>
      <c r="GD739" s="612"/>
      <c r="GE739" s="612"/>
      <c r="GF739" s="612"/>
      <c r="GG739" s="612"/>
      <c r="GH739" s="612"/>
      <c r="GI739" s="612"/>
      <c r="GJ739" s="612"/>
      <c r="GK739" s="612"/>
      <c r="GL739" s="612"/>
      <c r="GM739" s="612"/>
      <c r="GN739" s="612"/>
      <c r="GO739" s="612"/>
      <c r="GP739" s="612"/>
      <c r="GQ739" s="612"/>
      <c r="GR739" s="612"/>
      <c r="GS739" s="612"/>
      <c r="GT739" s="612"/>
      <c r="GU739" s="612"/>
      <c r="GV739" s="612"/>
      <c r="GW739" s="612"/>
      <c r="GX739" s="612"/>
      <c r="GY739" s="612"/>
      <c r="GZ739" s="612"/>
      <c r="HA739" s="612"/>
      <c r="HB739" s="612"/>
      <c r="HC739" s="612"/>
      <c r="HD739" s="612"/>
      <c r="HE739" s="612"/>
      <c r="HF739" s="612"/>
      <c r="HG739" s="612"/>
      <c r="HH739" s="612"/>
      <c r="HI739" s="612"/>
      <c r="HJ739" s="612"/>
      <c r="HK739" s="612"/>
      <c r="HL739" s="612"/>
      <c r="HM739" s="612"/>
      <c r="HN739" s="612"/>
      <c r="HO739" s="612"/>
      <c r="HP739" s="612"/>
      <c r="HQ739" s="612"/>
      <c r="HR739" s="612"/>
      <c r="HS739" s="612"/>
      <c r="HT739" s="612"/>
      <c r="HU739" s="612"/>
      <c r="HV739" s="612"/>
      <c r="HW739" s="612"/>
      <c r="HX739" s="612"/>
      <c r="HY739" s="612"/>
      <c r="HZ739" s="612"/>
      <c r="IA739" s="612"/>
      <c r="IB739" s="612"/>
      <c r="IC739" s="612"/>
      <c r="ID739" s="612"/>
      <c r="IE739" s="612"/>
      <c r="IF739" s="612"/>
      <c r="IG739" s="612"/>
      <c r="IH739" s="612"/>
      <c r="II739" s="612"/>
      <c r="IJ739" s="612"/>
      <c r="IK739" s="612"/>
      <c r="IL739" s="612"/>
      <c r="IM739" s="612"/>
      <c r="IN739" s="612"/>
      <c r="IO739" s="612"/>
      <c r="IP739" s="612"/>
      <c r="IQ739" s="612"/>
      <c r="IR739" s="612"/>
      <c r="IS739" s="612"/>
      <c r="IT739" s="612"/>
      <c r="IU739" s="612"/>
      <c r="IV739" s="612"/>
      <c r="IW739" s="612"/>
      <c r="IX739" s="612"/>
      <c r="IY739" s="612"/>
      <c r="IZ739" s="612"/>
      <c r="JA739" s="612"/>
      <c r="JB739" s="612"/>
      <c r="JC739" s="612"/>
      <c r="JD739" s="612"/>
      <c r="JE739" s="612"/>
      <c r="JF739" s="612"/>
      <c r="JG739" s="612"/>
      <c r="JH739" s="612"/>
      <c r="JI739" s="612"/>
      <c r="JJ739" s="612"/>
      <c r="JK739" s="612"/>
      <c r="JL739" s="612"/>
      <c r="JM739" s="612"/>
      <c r="JN739" s="612"/>
      <c r="JO739" s="612"/>
      <c r="JP739" s="612"/>
      <c r="JQ739" s="612"/>
      <c r="JR739" s="612"/>
      <c r="JS739" s="612"/>
      <c r="JT739" s="612"/>
      <c r="JU739" s="612"/>
      <c r="JV739" s="612"/>
      <c r="JW739" s="612"/>
      <c r="JX739" s="612"/>
      <c r="JY739" s="612"/>
      <c r="JZ739" s="612"/>
      <c r="KA739" s="612"/>
      <c r="KB739" s="612"/>
      <c r="KC739" s="612"/>
      <c r="KD739" s="612"/>
      <c r="KE739" s="612"/>
      <c r="KF739" s="612"/>
      <c r="KG739" s="612"/>
      <c r="KH739" s="612"/>
      <c r="KI739" s="612"/>
      <c r="KJ739" s="612"/>
      <c r="KK739" s="612"/>
      <c r="KL739" s="612"/>
      <c r="KM739" s="612"/>
      <c r="KN739" s="612"/>
      <c r="KO739" s="612"/>
      <c r="KP739" s="612"/>
      <c r="KQ739" s="612"/>
      <c r="KR739" s="612"/>
      <c r="KS739" s="612"/>
      <c r="KT739" s="612"/>
      <c r="KU739" s="612"/>
      <c r="KV739" s="612"/>
      <c r="KW739" s="612"/>
      <c r="KX739" s="612"/>
      <c r="KY739" s="612"/>
      <c r="KZ739" s="612"/>
      <c r="LA739" s="612"/>
      <c r="LB739" s="612"/>
      <c r="LC739" s="612"/>
      <c r="LD739" s="612"/>
      <c r="LE739" s="612"/>
      <c r="LF739" s="612"/>
      <c r="LG739" s="612"/>
      <c r="LH739" s="612"/>
      <c r="LI739" s="612"/>
      <c r="LJ739" s="612"/>
    </row>
    <row r="740" spans="1:945">
      <c r="A740" s="603"/>
      <c r="B740" s="623"/>
      <c r="C740" s="623"/>
      <c r="D740" s="615" t="s">
        <v>2956</v>
      </c>
      <c r="E740" s="617" t="s">
        <v>4807</v>
      </c>
      <c r="F740" s="615"/>
      <c r="G740" s="615"/>
      <c r="H740" s="615"/>
      <c r="I740" s="615" t="s">
        <v>3062</v>
      </c>
      <c r="J740" s="618"/>
      <c r="K740" s="615" t="s">
        <v>4808</v>
      </c>
      <c r="L740" s="615" t="s">
        <v>2971</v>
      </c>
      <c r="M740" s="616">
        <v>44537</v>
      </c>
      <c r="N740" s="616">
        <v>44655</v>
      </c>
      <c r="O740" s="616"/>
      <c r="P740" s="616"/>
      <c r="Q740" s="616"/>
      <c r="R740" s="616"/>
      <c r="S740" s="615" t="s">
        <v>2959</v>
      </c>
      <c r="T740" s="615">
        <v>60</v>
      </c>
      <c r="U740" s="615">
        <v>49401140</v>
      </c>
      <c r="V740" s="615" t="s">
        <v>973</v>
      </c>
      <c r="W740" s="615">
        <v>400</v>
      </c>
      <c r="X740" s="619">
        <v>3072</v>
      </c>
      <c r="Y740" s="539">
        <f t="shared" si="33"/>
        <v>1228800</v>
      </c>
      <c r="Z740" s="605">
        <v>0.55000000000000004</v>
      </c>
      <c r="AA740" s="681">
        <f t="shared" si="34"/>
        <v>675840</v>
      </c>
      <c r="AB740" s="613"/>
      <c r="AC740" s="614">
        <v>0</v>
      </c>
      <c r="AD740" s="609"/>
      <c r="AE740" s="606"/>
      <c r="AF740" s="695">
        <f t="shared" si="35"/>
        <v>675840</v>
      </c>
      <c r="AG740" s="604" t="s">
        <v>1073</v>
      </c>
      <c r="AH740" s="604"/>
      <c r="AI740" s="604">
        <v>60</v>
      </c>
      <c r="AJ740" s="608" t="s">
        <v>2977</v>
      </c>
      <c r="AK740" s="604" t="s">
        <v>2452</v>
      </c>
      <c r="AL740" s="607" t="s">
        <v>2978</v>
      </c>
      <c r="AM740" s="604" t="s">
        <v>52</v>
      </c>
      <c r="AN740" s="604" t="s">
        <v>1076</v>
      </c>
      <c r="AO740" s="604"/>
      <c r="AP740" s="606"/>
      <c r="AQ740" s="606" t="s">
        <v>37</v>
      </c>
      <c r="AR740" s="606" t="s">
        <v>1700</v>
      </c>
      <c r="AS740" s="603" t="s">
        <v>1078</v>
      </c>
      <c r="AT740" s="610" t="s">
        <v>1078</v>
      </c>
      <c r="AU740" s="610" t="s">
        <v>1078</v>
      </c>
      <c r="AV740" s="605">
        <v>0.45500000000000002</v>
      </c>
      <c r="AW740" s="612"/>
      <c r="AX740" s="612"/>
      <c r="AY740" s="612"/>
      <c r="AZ740" s="612"/>
      <c r="BA740" s="612"/>
      <c r="BB740" s="612"/>
      <c r="BC740" s="612"/>
      <c r="BD740" s="612"/>
      <c r="BE740" s="612"/>
      <c r="BF740" s="612"/>
      <c r="BG740" s="612"/>
      <c r="BH740" s="612"/>
      <c r="BI740" s="612"/>
      <c r="BJ740" s="612"/>
      <c r="BK740" s="612"/>
      <c r="BL740" s="612"/>
      <c r="BM740" s="612"/>
      <c r="BN740" s="612"/>
      <c r="BO740" s="612"/>
      <c r="BP740" s="612"/>
      <c r="BQ740" s="612"/>
      <c r="BR740" s="612"/>
      <c r="BS740" s="612"/>
      <c r="BT740" s="612"/>
      <c r="BU740" s="612"/>
      <c r="BV740" s="612"/>
      <c r="BW740" s="612"/>
      <c r="BX740" s="612"/>
      <c r="BY740" s="612"/>
      <c r="BZ740" s="612"/>
      <c r="CA740" s="612"/>
      <c r="CB740" s="612"/>
      <c r="CC740" s="612"/>
      <c r="CD740" s="612"/>
      <c r="CE740" s="612"/>
      <c r="CF740" s="612"/>
      <c r="CG740" s="612"/>
      <c r="CH740" s="612"/>
      <c r="CI740" s="612"/>
      <c r="CJ740" s="612"/>
      <c r="CK740" s="612"/>
      <c r="CL740" s="612"/>
      <c r="CM740" s="612"/>
      <c r="CN740" s="612"/>
      <c r="CO740" s="612"/>
      <c r="CP740" s="612"/>
      <c r="CQ740" s="612"/>
      <c r="CR740" s="612"/>
      <c r="CS740" s="612"/>
      <c r="CT740" s="612"/>
      <c r="CU740" s="612"/>
      <c r="CV740" s="612"/>
      <c r="CW740" s="612"/>
      <c r="CX740" s="612"/>
      <c r="CY740" s="612"/>
      <c r="CZ740" s="612"/>
      <c r="DA740" s="612"/>
      <c r="DB740" s="612"/>
      <c r="DC740" s="612"/>
      <c r="DD740" s="612"/>
      <c r="DE740" s="612"/>
      <c r="DF740" s="612"/>
      <c r="DG740" s="612"/>
      <c r="DH740" s="612"/>
      <c r="DI740" s="612"/>
      <c r="DJ740" s="612"/>
      <c r="DK740" s="612"/>
      <c r="DL740" s="612"/>
      <c r="DM740" s="612"/>
      <c r="DN740" s="612"/>
      <c r="DO740" s="612"/>
      <c r="DP740" s="612"/>
      <c r="DQ740" s="612"/>
      <c r="DR740" s="612"/>
      <c r="DS740" s="612"/>
      <c r="DT740" s="612"/>
      <c r="DU740" s="612"/>
      <c r="DV740" s="612"/>
      <c r="DW740" s="612"/>
      <c r="DX740" s="612"/>
      <c r="DY740" s="612"/>
      <c r="DZ740" s="612"/>
      <c r="EA740" s="612"/>
      <c r="EB740" s="612"/>
      <c r="EC740" s="612"/>
      <c r="ED740" s="612"/>
      <c r="EE740" s="612"/>
      <c r="EF740" s="612"/>
      <c r="EG740" s="612"/>
      <c r="EH740" s="612"/>
      <c r="EI740" s="612"/>
      <c r="EJ740" s="612"/>
      <c r="EK740" s="612"/>
      <c r="EL740" s="612"/>
      <c r="EM740" s="612"/>
      <c r="EN740" s="612"/>
      <c r="EO740" s="612"/>
      <c r="EP740" s="612"/>
      <c r="EQ740" s="612"/>
      <c r="ER740" s="612"/>
      <c r="ES740" s="612"/>
      <c r="ET740" s="612"/>
      <c r="EU740" s="612"/>
      <c r="EV740" s="612"/>
      <c r="EW740" s="612"/>
      <c r="EX740" s="612"/>
      <c r="EY740" s="612"/>
      <c r="EZ740" s="612"/>
      <c r="FA740" s="612"/>
      <c r="FB740" s="612"/>
      <c r="FC740" s="612"/>
      <c r="FD740" s="612"/>
      <c r="FE740" s="612"/>
      <c r="FF740" s="612"/>
      <c r="FG740" s="612"/>
      <c r="FH740" s="612"/>
      <c r="FI740" s="612"/>
      <c r="FJ740" s="612"/>
      <c r="FK740" s="612"/>
      <c r="FL740" s="612"/>
      <c r="FM740" s="612"/>
      <c r="FN740" s="612"/>
      <c r="FO740" s="612"/>
      <c r="FP740" s="612"/>
      <c r="FQ740" s="612"/>
      <c r="FR740" s="612"/>
      <c r="FS740" s="612"/>
      <c r="FT740" s="612"/>
      <c r="FU740" s="612"/>
      <c r="FV740" s="612"/>
      <c r="FW740" s="612"/>
      <c r="FX740" s="612"/>
      <c r="FY740" s="612"/>
      <c r="FZ740" s="612"/>
      <c r="GA740" s="612"/>
      <c r="GB740" s="612"/>
      <c r="GC740" s="612"/>
      <c r="GD740" s="612"/>
      <c r="GE740" s="612"/>
      <c r="GF740" s="612"/>
      <c r="GG740" s="612"/>
      <c r="GH740" s="612"/>
      <c r="GI740" s="612"/>
      <c r="GJ740" s="612"/>
      <c r="GK740" s="612"/>
      <c r="GL740" s="612"/>
      <c r="GM740" s="612"/>
      <c r="GN740" s="612"/>
      <c r="GO740" s="612"/>
      <c r="GP740" s="612"/>
      <c r="GQ740" s="612"/>
      <c r="GR740" s="612"/>
      <c r="GS740" s="612"/>
      <c r="GT740" s="612"/>
      <c r="GU740" s="612"/>
      <c r="GV740" s="612"/>
      <c r="GW740" s="612"/>
      <c r="GX740" s="612"/>
      <c r="GY740" s="612"/>
      <c r="GZ740" s="612"/>
      <c r="HA740" s="612"/>
      <c r="HB740" s="612"/>
      <c r="HC740" s="612"/>
      <c r="HD740" s="612"/>
      <c r="HE740" s="612"/>
      <c r="HF740" s="612"/>
      <c r="HG740" s="612"/>
      <c r="HH740" s="612"/>
      <c r="HI740" s="612"/>
      <c r="HJ740" s="612"/>
      <c r="HK740" s="612"/>
      <c r="HL740" s="612"/>
      <c r="HM740" s="612"/>
      <c r="HN740" s="612"/>
      <c r="HO740" s="612"/>
      <c r="HP740" s="612"/>
      <c r="HQ740" s="612"/>
      <c r="HR740" s="612"/>
      <c r="HS740" s="612"/>
      <c r="HT740" s="612"/>
      <c r="HU740" s="612"/>
      <c r="HV740" s="612"/>
      <c r="HW740" s="612"/>
      <c r="HX740" s="612"/>
      <c r="HY740" s="612"/>
      <c r="HZ740" s="612"/>
      <c r="IA740" s="612"/>
      <c r="IB740" s="612"/>
      <c r="IC740" s="612"/>
      <c r="ID740" s="612"/>
      <c r="IE740" s="612"/>
      <c r="IF740" s="612"/>
      <c r="IG740" s="612"/>
      <c r="IH740" s="612"/>
      <c r="II740" s="612"/>
      <c r="IJ740" s="612"/>
      <c r="IK740" s="612"/>
      <c r="IL740" s="612"/>
      <c r="IM740" s="612"/>
      <c r="IN740" s="612"/>
      <c r="IO740" s="612"/>
      <c r="IP740" s="612"/>
      <c r="IQ740" s="612"/>
      <c r="IR740" s="612"/>
      <c r="IS740" s="612"/>
      <c r="IT740" s="612"/>
      <c r="IU740" s="612"/>
      <c r="IV740" s="612"/>
      <c r="IW740" s="612"/>
      <c r="IX740" s="612"/>
      <c r="IY740" s="612"/>
      <c r="IZ740" s="612"/>
      <c r="JA740" s="612"/>
      <c r="JB740" s="612"/>
      <c r="JC740" s="612"/>
      <c r="JD740" s="612"/>
      <c r="JE740" s="612"/>
      <c r="JF740" s="612"/>
      <c r="JG740" s="612"/>
      <c r="JH740" s="612"/>
      <c r="JI740" s="612"/>
      <c r="JJ740" s="612"/>
      <c r="JK740" s="612"/>
      <c r="JL740" s="612"/>
      <c r="JM740" s="612"/>
      <c r="JN740" s="612"/>
      <c r="JO740" s="612"/>
      <c r="JP740" s="612"/>
      <c r="JQ740" s="612"/>
      <c r="JR740" s="612"/>
      <c r="JS740" s="612"/>
      <c r="JT740" s="612"/>
      <c r="JU740" s="612"/>
      <c r="JV740" s="612"/>
      <c r="JW740" s="612"/>
      <c r="JX740" s="612"/>
      <c r="JY740" s="612"/>
      <c r="JZ740" s="612"/>
      <c r="KA740" s="612"/>
      <c r="KB740" s="612"/>
      <c r="KC740" s="612"/>
      <c r="KD740" s="612"/>
      <c r="KE740" s="612"/>
      <c r="KF740" s="612"/>
      <c r="KG740" s="612"/>
      <c r="KH740" s="612"/>
      <c r="KI740" s="612"/>
      <c r="KJ740" s="612"/>
      <c r="KK740" s="612"/>
      <c r="KL740" s="612"/>
      <c r="KM740" s="612"/>
      <c r="KN740" s="612"/>
      <c r="KO740" s="612"/>
      <c r="KP740" s="612"/>
      <c r="KQ740" s="612"/>
      <c r="KR740" s="612"/>
      <c r="KS740" s="612"/>
      <c r="KT740" s="612"/>
      <c r="KU740" s="612"/>
      <c r="KV740" s="612"/>
      <c r="KW740" s="612"/>
      <c r="KX740" s="612"/>
      <c r="KY740" s="612"/>
      <c r="KZ740" s="612"/>
      <c r="LA740" s="612"/>
      <c r="LB740" s="612"/>
      <c r="LC740" s="612"/>
      <c r="LD740" s="612"/>
      <c r="LE740" s="612"/>
      <c r="LF740" s="612"/>
      <c r="LG740" s="612"/>
      <c r="LH740" s="612"/>
      <c r="LI740" s="612"/>
      <c r="LJ740" s="612"/>
    </row>
    <row r="741" spans="1:945">
      <c r="A741" s="622"/>
      <c r="B741" s="624">
        <v>44573</v>
      </c>
      <c r="C741" s="623" t="s">
        <v>1217</v>
      </c>
      <c r="D741" s="615" t="s">
        <v>2956</v>
      </c>
      <c r="E741" s="617" t="s">
        <v>3104</v>
      </c>
      <c r="F741" s="615"/>
      <c r="G741" s="615"/>
      <c r="H741" s="615"/>
      <c r="I741" s="615" t="s">
        <v>3062</v>
      </c>
      <c r="J741" s="618"/>
      <c r="K741" s="615" t="s">
        <v>4809</v>
      </c>
      <c r="L741" s="615" t="s">
        <v>2971</v>
      </c>
      <c r="M741" s="616">
        <v>44537</v>
      </c>
      <c r="N741" s="616">
        <v>44655</v>
      </c>
      <c r="O741" s="616"/>
      <c r="P741" s="616"/>
      <c r="Q741" s="616"/>
      <c r="R741" s="616"/>
      <c r="S741" s="615" t="s">
        <v>2959</v>
      </c>
      <c r="T741" s="615">
        <v>60</v>
      </c>
      <c r="U741" s="615">
        <v>49401140</v>
      </c>
      <c r="V741" s="615" t="s">
        <v>973</v>
      </c>
      <c r="W741" s="615">
        <v>400</v>
      </c>
      <c r="X741" s="619">
        <v>8448</v>
      </c>
      <c r="Y741" s="539">
        <f t="shared" si="33"/>
        <v>3379200</v>
      </c>
      <c r="Z741" s="605">
        <v>0.55000000000000004</v>
      </c>
      <c r="AA741" s="681">
        <f t="shared" si="34"/>
        <v>1858560.0000000002</v>
      </c>
      <c r="AB741" s="613"/>
      <c r="AC741" s="614">
        <v>0</v>
      </c>
      <c r="AD741" s="609"/>
      <c r="AE741" s="606"/>
      <c r="AF741" s="695">
        <f t="shared" si="35"/>
        <v>1858560.0000000002</v>
      </c>
      <c r="AG741" s="604" t="s">
        <v>1073</v>
      </c>
      <c r="AH741" s="604"/>
      <c r="AI741" s="604">
        <v>60</v>
      </c>
      <c r="AJ741" s="608" t="s">
        <v>2977</v>
      </c>
      <c r="AK741" s="604" t="s">
        <v>2452</v>
      </c>
      <c r="AL741" s="607" t="s">
        <v>2978</v>
      </c>
      <c r="AM741" s="604" t="s">
        <v>52</v>
      </c>
      <c r="AN741" s="604" t="s">
        <v>1076</v>
      </c>
      <c r="AO741" s="604"/>
      <c r="AP741" s="606"/>
      <c r="AQ741" s="606" t="s">
        <v>37</v>
      </c>
      <c r="AR741" s="606"/>
      <c r="AS741" s="603" t="s">
        <v>1078</v>
      </c>
      <c r="AT741" s="610" t="s">
        <v>1078</v>
      </c>
      <c r="AU741" s="610" t="s">
        <v>1078</v>
      </c>
      <c r="AV741" s="605"/>
      <c r="AW741" s="612"/>
      <c r="AX741" s="612"/>
      <c r="AY741" s="612"/>
      <c r="AZ741" s="612"/>
      <c r="BA741" s="612"/>
      <c r="BB741" s="612"/>
      <c r="BC741" s="612"/>
      <c r="BD741" s="612"/>
      <c r="BE741" s="612"/>
      <c r="BF741" s="612"/>
      <c r="BG741" s="612"/>
      <c r="BH741" s="612"/>
      <c r="BI741" s="612"/>
      <c r="BJ741" s="612"/>
      <c r="BK741" s="612"/>
      <c r="BL741" s="612"/>
      <c r="BM741" s="612"/>
      <c r="BN741" s="612"/>
      <c r="BO741" s="612"/>
      <c r="BP741" s="612"/>
      <c r="BQ741" s="612"/>
      <c r="BR741" s="612"/>
      <c r="BS741" s="612"/>
      <c r="BT741" s="612"/>
      <c r="BU741" s="612"/>
      <c r="BV741" s="612"/>
      <c r="BW741" s="612"/>
      <c r="BX741" s="612"/>
      <c r="BY741" s="612"/>
      <c r="BZ741" s="612"/>
      <c r="CA741" s="612"/>
      <c r="CB741" s="612"/>
      <c r="CC741" s="612"/>
      <c r="CD741" s="612"/>
      <c r="CE741" s="612"/>
      <c r="CF741" s="612"/>
      <c r="CG741" s="612"/>
      <c r="CH741" s="612"/>
      <c r="CI741" s="612"/>
      <c r="CJ741" s="612"/>
      <c r="CK741" s="612"/>
      <c r="CL741" s="612"/>
      <c r="CM741" s="612"/>
      <c r="CN741" s="612"/>
      <c r="CO741" s="612"/>
      <c r="CP741" s="612"/>
      <c r="CQ741" s="612"/>
      <c r="CR741" s="612"/>
      <c r="CS741" s="612"/>
      <c r="CT741" s="612"/>
      <c r="CU741" s="612"/>
      <c r="CV741" s="612"/>
      <c r="CW741" s="612"/>
      <c r="CX741" s="612"/>
      <c r="CY741" s="612"/>
      <c r="CZ741" s="612"/>
      <c r="DA741" s="612"/>
      <c r="DB741" s="612"/>
      <c r="DC741" s="612"/>
      <c r="DD741" s="612"/>
      <c r="DE741" s="612"/>
      <c r="DF741" s="612"/>
      <c r="DG741" s="612"/>
      <c r="DH741" s="612"/>
      <c r="DI741" s="612"/>
      <c r="DJ741" s="612"/>
      <c r="DK741" s="612"/>
      <c r="DL741" s="612"/>
      <c r="DM741" s="612"/>
      <c r="DN741" s="612"/>
      <c r="DO741" s="612"/>
      <c r="DP741" s="612"/>
      <c r="DQ741" s="612"/>
      <c r="DR741" s="612"/>
      <c r="DS741" s="612"/>
      <c r="DT741" s="612"/>
      <c r="DU741" s="612"/>
      <c r="DV741" s="612"/>
      <c r="DW741" s="612"/>
      <c r="DX741" s="612"/>
      <c r="DY741" s="612"/>
      <c r="DZ741" s="612"/>
      <c r="EA741" s="612"/>
      <c r="EB741" s="612"/>
      <c r="EC741" s="612"/>
      <c r="ED741" s="612"/>
      <c r="EE741" s="612"/>
      <c r="EF741" s="612"/>
      <c r="EG741" s="612"/>
      <c r="EH741" s="612"/>
      <c r="EI741" s="612"/>
      <c r="EJ741" s="612"/>
      <c r="EK741" s="612"/>
      <c r="EL741" s="612"/>
      <c r="EM741" s="612"/>
      <c r="EN741" s="612"/>
      <c r="EO741" s="612"/>
      <c r="EP741" s="612"/>
      <c r="EQ741" s="612"/>
      <c r="ER741" s="612"/>
      <c r="ES741" s="612"/>
      <c r="ET741" s="612"/>
      <c r="EU741" s="612"/>
      <c r="EV741" s="612"/>
      <c r="EW741" s="612"/>
      <c r="EX741" s="612"/>
      <c r="EY741" s="612"/>
      <c r="EZ741" s="612"/>
      <c r="FA741" s="612"/>
      <c r="FB741" s="612"/>
      <c r="FC741" s="612"/>
      <c r="FD741" s="612"/>
      <c r="FE741" s="612"/>
      <c r="FF741" s="612"/>
      <c r="FG741" s="612"/>
      <c r="FH741" s="612"/>
      <c r="FI741" s="612"/>
      <c r="FJ741" s="612"/>
      <c r="FK741" s="612"/>
      <c r="FL741" s="612"/>
      <c r="FM741" s="612"/>
      <c r="FN741" s="612"/>
      <c r="FO741" s="612"/>
      <c r="FP741" s="612"/>
      <c r="FQ741" s="612"/>
      <c r="FR741" s="612"/>
      <c r="FS741" s="612"/>
      <c r="FT741" s="612"/>
      <c r="FU741" s="612"/>
      <c r="FV741" s="612"/>
      <c r="FW741" s="612"/>
      <c r="FX741" s="612"/>
      <c r="FY741" s="612"/>
      <c r="FZ741" s="612"/>
      <c r="GA741" s="612"/>
      <c r="GB741" s="612"/>
      <c r="GC741" s="612"/>
      <c r="GD741" s="612"/>
      <c r="GE741" s="612"/>
      <c r="GF741" s="612"/>
      <c r="GG741" s="612"/>
      <c r="GH741" s="612"/>
      <c r="GI741" s="612"/>
      <c r="GJ741" s="612"/>
      <c r="GK741" s="612"/>
      <c r="GL741" s="612"/>
      <c r="GM741" s="612"/>
      <c r="GN741" s="612"/>
      <c r="GO741" s="612"/>
      <c r="GP741" s="612"/>
      <c r="GQ741" s="612"/>
      <c r="GR741" s="612"/>
      <c r="GS741" s="612"/>
      <c r="GT741" s="612"/>
      <c r="GU741" s="612"/>
      <c r="GV741" s="612"/>
      <c r="GW741" s="612"/>
      <c r="GX741" s="612"/>
      <c r="GY741" s="612"/>
      <c r="GZ741" s="612"/>
      <c r="HA741" s="612"/>
      <c r="HB741" s="612"/>
      <c r="HC741" s="612"/>
      <c r="HD741" s="612"/>
      <c r="HE741" s="612"/>
      <c r="HF741" s="612"/>
      <c r="HG741" s="612"/>
      <c r="HH741" s="612"/>
      <c r="HI741" s="612"/>
      <c r="HJ741" s="612"/>
      <c r="HK741" s="612"/>
      <c r="HL741" s="612"/>
      <c r="HM741" s="612"/>
      <c r="HN741" s="612"/>
      <c r="HO741" s="612"/>
      <c r="HP741" s="612"/>
      <c r="HQ741" s="612"/>
      <c r="HR741" s="612"/>
      <c r="HS741" s="612"/>
      <c r="HT741" s="612"/>
      <c r="HU741" s="612"/>
      <c r="HV741" s="612"/>
      <c r="HW741" s="612"/>
      <c r="HX741" s="612"/>
      <c r="HY741" s="612"/>
      <c r="HZ741" s="612"/>
      <c r="IA741" s="612"/>
      <c r="IB741" s="612"/>
      <c r="IC741" s="612"/>
      <c r="ID741" s="612"/>
      <c r="IE741" s="612"/>
      <c r="IF741" s="612"/>
      <c r="IG741" s="612"/>
      <c r="IH741" s="612"/>
      <c r="II741" s="612"/>
      <c r="IJ741" s="612"/>
      <c r="IK741" s="612"/>
      <c r="IL741" s="612"/>
      <c r="IM741" s="612"/>
      <c r="IN741" s="612"/>
      <c r="IO741" s="612"/>
      <c r="IP741" s="612"/>
      <c r="IQ741" s="612"/>
      <c r="IR741" s="612"/>
      <c r="IS741" s="612"/>
      <c r="IT741" s="612"/>
      <c r="IU741" s="612"/>
      <c r="IV741" s="612"/>
      <c r="IW741" s="612"/>
      <c r="IX741" s="612"/>
      <c r="IY741" s="612"/>
      <c r="IZ741" s="612"/>
      <c r="JA741" s="612"/>
      <c r="JB741" s="612"/>
      <c r="JC741" s="612"/>
      <c r="JD741" s="612"/>
      <c r="JE741" s="612"/>
      <c r="JF741" s="612"/>
      <c r="JG741" s="612"/>
      <c r="JH741" s="612"/>
      <c r="JI741" s="612"/>
      <c r="JJ741" s="612"/>
      <c r="JK741" s="612"/>
      <c r="JL741" s="612"/>
      <c r="JM741" s="612"/>
      <c r="JN741" s="612"/>
      <c r="JO741" s="612"/>
      <c r="JP741" s="612"/>
      <c r="JQ741" s="612"/>
      <c r="JR741" s="612"/>
      <c r="JS741" s="612"/>
      <c r="JT741" s="612"/>
      <c r="JU741" s="612"/>
      <c r="JV741" s="612"/>
      <c r="JW741" s="612"/>
      <c r="JX741" s="612"/>
      <c r="JY741" s="612"/>
      <c r="JZ741" s="612"/>
      <c r="KA741" s="612"/>
      <c r="KB741" s="612"/>
      <c r="KC741" s="612"/>
      <c r="KD741" s="612"/>
      <c r="KE741" s="612"/>
      <c r="KF741" s="612"/>
      <c r="KG741" s="612"/>
      <c r="KH741" s="612"/>
      <c r="KI741" s="612"/>
      <c r="KJ741" s="612"/>
      <c r="KK741" s="612"/>
      <c r="KL741" s="612"/>
      <c r="KM741" s="612"/>
      <c r="KN741" s="612"/>
      <c r="KO741" s="612"/>
      <c r="KP741" s="612"/>
      <c r="KQ741" s="612"/>
      <c r="KR741" s="612"/>
      <c r="KS741" s="612"/>
      <c r="KT741" s="612"/>
      <c r="KU741" s="612"/>
      <c r="KV741" s="612"/>
      <c r="KW741" s="612"/>
      <c r="KX741" s="612"/>
      <c r="KY741" s="612"/>
      <c r="KZ741" s="612"/>
      <c r="LA741" s="612"/>
      <c r="LB741" s="612"/>
      <c r="LC741" s="612"/>
      <c r="LD741" s="612"/>
      <c r="LE741" s="612"/>
      <c r="LF741" s="612"/>
      <c r="LG741" s="612"/>
      <c r="LH741" s="612"/>
      <c r="LI741" s="612"/>
      <c r="LJ741" s="612"/>
    </row>
    <row r="742" spans="1:945">
      <c r="A742" s="603"/>
      <c r="B742" s="623">
        <v>44573</v>
      </c>
      <c r="C742" s="623" t="s">
        <v>1217</v>
      </c>
      <c r="D742" s="615" t="s">
        <v>2956</v>
      </c>
      <c r="E742" s="617" t="s">
        <v>4800</v>
      </c>
      <c r="F742" s="615"/>
      <c r="G742" s="615"/>
      <c r="H742" s="615"/>
      <c r="I742" s="615" t="s">
        <v>3062</v>
      </c>
      <c r="J742" s="618"/>
      <c r="K742" s="615" t="s">
        <v>4810</v>
      </c>
      <c r="L742" s="615" t="s">
        <v>2971</v>
      </c>
      <c r="M742" s="616">
        <v>44546</v>
      </c>
      <c r="N742" s="616">
        <v>44656</v>
      </c>
      <c r="O742" s="616"/>
      <c r="P742" s="616"/>
      <c r="Q742" s="616"/>
      <c r="R742" s="616"/>
      <c r="S742" s="615" t="s">
        <v>2959</v>
      </c>
      <c r="T742" s="615">
        <v>60</v>
      </c>
      <c r="U742" s="615">
        <v>49401140</v>
      </c>
      <c r="V742" s="615" t="s">
        <v>973</v>
      </c>
      <c r="W742" s="615">
        <v>400</v>
      </c>
      <c r="X742" s="619">
        <v>768</v>
      </c>
      <c r="Y742" s="539">
        <f t="shared" si="33"/>
        <v>307200</v>
      </c>
      <c r="Z742" s="605">
        <v>0.55000000000000004</v>
      </c>
      <c r="AA742" s="681">
        <f t="shared" si="34"/>
        <v>168960</v>
      </c>
      <c r="AB742" s="613"/>
      <c r="AC742" s="614">
        <v>0</v>
      </c>
      <c r="AD742" s="609"/>
      <c r="AE742" s="606"/>
      <c r="AF742" s="695">
        <f t="shared" si="35"/>
        <v>168960</v>
      </c>
      <c r="AG742" s="604" t="s">
        <v>1073</v>
      </c>
      <c r="AH742" s="604"/>
      <c r="AI742" s="604">
        <v>60</v>
      </c>
      <c r="AJ742" s="608" t="s">
        <v>2977</v>
      </c>
      <c r="AK742" s="604" t="s">
        <v>2452</v>
      </c>
      <c r="AL742" s="607" t="s">
        <v>3024</v>
      </c>
      <c r="AM742" s="604" t="s">
        <v>52</v>
      </c>
      <c r="AN742" s="604" t="s">
        <v>1076</v>
      </c>
      <c r="AO742" s="604"/>
      <c r="AP742" s="606"/>
      <c r="AQ742" s="606" t="s">
        <v>37</v>
      </c>
      <c r="AR742" s="606" t="s">
        <v>1297</v>
      </c>
      <c r="AS742" s="603" t="s">
        <v>1078</v>
      </c>
      <c r="AT742" s="610" t="s">
        <v>1078</v>
      </c>
      <c r="AU742" s="610" t="s">
        <v>1078</v>
      </c>
      <c r="AV742" s="605">
        <v>0.49</v>
      </c>
      <c r="AW742" s="612"/>
      <c r="AX742" s="612"/>
      <c r="AY742" s="612"/>
      <c r="AZ742" s="612"/>
      <c r="BA742" s="612"/>
      <c r="BB742" s="612"/>
      <c r="BC742" s="612"/>
      <c r="BD742" s="612"/>
      <c r="BE742" s="612"/>
      <c r="BF742" s="612"/>
      <c r="BG742" s="612"/>
      <c r="BH742" s="612"/>
      <c r="BI742" s="612"/>
      <c r="BJ742" s="612"/>
      <c r="BK742" s="612"/>
      <c r="BL742" s="612"/>
      <c r="BM742" s="612"/>
      <c r="BN742" s="612"/>
      <c r="BO742" s="612"/>
      <c r="BP742" s="612"/>
      <c r="BQ742" s="612"/>
      <c r="BR742" s="612"/>
      <c r="BS742" s="612"/>
      <c r="BT742" s="612"/>
      <c r="BU742" s="612"/>
      <c r="BV742" s="612"/>
      <c r="BW742" s="612"/>
      <c r="BX742" s="612"/>
      <c r="BY742" s="612"/>
      <c r="BZ742" s="612"/>
      <c r="CA742" s="612"/>
      <c r="CB742" s="612"/>
      <c r="CC742" s="612"/>
      <c r="CD742" s="612"/>
      <c r="CE742" s="612"/>
      <c r="CF742" s="612"/>
      <c r="CG742" s="612"/>
      <c r="CH742" s="612"/>
      <c r="CI742" s="612"/>
      <c r="CJ742" s="612"/>
      <c r="CK742" s="612"/>
      <c r="CL742" s="612"/>
      <c r="CM742" s="612"/>
      <c r="CN742" s="612"/>
      <c r="CO742" s="612"/>
      <c r="CP742" s="612"/>
      <c r="CQ742" s="612"/>
      <c r="CR742" s="612"/>
      <c r="CS742" s="612"/>
      <c r="CT742" s="612"/>
      <c r="CU742" s="612"/>
      <c r="CV742" s="612"/>
      <c r="CW742" s="612"/>
      <c r="CX742" s="612"/>
      <c r="CY742" s="612"/>
      <c r="CZ742" s="612"/>
      <c r="DA742" s="612"/>
      <c r="DB742" s="612"/>
      <c r="DC742" s="612"/>
      <c r="DD742" s="612"/>
      <c r="DE742" s="612"/>
      <c r="DF742" s="612"/>
      <c r="DG742" s="612"/>
      <c r="DH742" s="612"/>
      <c r="DI742" s="612"/>
      <c r="DJ742" s="612"/>
      <c r="DK742" s="612"/>
      <c r="DL742" s="612"/>
      <c r="DM742" s="612"/>
      <c r="DN742" s="612"/>
      <c r="DO742" s="612"/>
      <c r="DP742" s="612"/>
      <c r="DQ742" s="612"/>
      <c r="DR742" s="612"/>
      <c r="DS742" s="612"/>
      <c r="DT742" s="612"/>
      <c r="DU742" s="612"/>
      <c r="DV742" s="612"/>
      <c r="DW742" s="612"/>
      <c r="DX742" s="612"/>
      <c r="DY742" s="612"/>
      <c r="DZ742" s="612"/>
      <c r="EA742" s="612"/>
      <c r="EB742" s="612"/>
      <c r="EC742" s="612"/>
      <c r="ED742" s="612"/>
      <c r="EE742" s="612"/>
      <c r="EF742" s="612"/>
      <c r="EG742" s="612"/>
      <c r="EH742" s="612"/>
      <c r="EI742" s="612"/>
      <c r="EJ742" s="612"/>
      <c r="EK742" s="612"/>
      <c r="EL742" s="612"/>
      <c r="EM742" s="612"/>
      <c r="EN742" s="612"/>
      <c r="EO742" s="612"/>
      <c r="EP742" s="612"/>
      <c r="EQ742" s="612"/>
      <c r="ER742" s="612"/>
      <c r="ES742" s="612"/>
      <c r="ET742" s="612"/>
      <c r="EU742" s="612"/>
      <c r="EV742" s="612"/>
      <c r="EW742" s="612"/>
      <c r="EX742" s="612"/>
      <c r="EY742" s="612"/>
      <c r="EZ742" s="612"/>
      <c r="FA742" s="612"/>
      <c r="FB742" s="612"/>
      <c r="FC742" s="612"/>
      <c r="FD742" s="612"/>
      <c r="FE742" s="612"/>
      <c r="FF742" s="612"/>
      <c r="FG742" s="612"/>
      <c r="FH742" s="612"/>
      <c r="FI742" s="612"/>
      <c r="FJ742" s="612"/>
      <c r="FK742" s="612"/>
      <c r="FL742" s="612"/>
      <c r="FM742" s="612"/>
      <c r="FN742" s="612"/>
      <c r="FO742" s="612"/>
      <c r="FP742" s="612"/>
      <c r="FQ742" s="612"/>
      <c r="FR742" s="612"/>
      <c r="FS742" s="612"/>
      <c r="FT742" s="612"/>
      <c r="FU742" s="612"/>
      <c r="FV742" s="612"/>
      <c r="FW742" s="612"/>
      <c r="FX742" s="612"/>
      <c r="FY742" s="612"/>
      <c r="FZ742" s="612"/>
      <c r="GA742" s="612"/>
      <c r="GB742" s="612"/>
      <c r="GC742" s="612"/>
      <c r="GD742" s="612"/>
      <c r="GE742" s="612"/>
      <c r="GF742" s="612"/>
      <c r="GG742" s="612"/>
      <c r="GH742" s="612"/>
      <c r="GI742" s="612"/>
      <c r="GJ742" s="612"/>
      <c r="GK742" s="612"/>
      <c r="GL742" s="612"/>
      <c r="GM742" s="612"/>
      <c r="GN742" s="612"/>
      <c r="GO742" s="612"/>
      <c r="GP742" s="612"/>
      <c r="GQ742" s="612"/>
      <c r="GR742" s="612"/>
      <c r="GS742" s="612"/>
      <c r="GT742" s="612"/>
      <c r="GU742" s="612"/>
      <c r="GV742" s="612"/>
      <c r="GW742" s="612"/>
      <c r="GX742" s="612"/>
      <c r="GY742" s="612"/>
      <c r="GZ742" s="612"/>
      <c r="HA742" s="612"/>
      <c r="HB742" s="612"/>
      <c r="HC742" s="612"/>
      <c r="HD742" s="612"/>
      <c r="HE742" s="612"/>
      <c r="HF742" s="612"/>
      <c r="HG742" s="612"/>
      <c r="HH742" s="612"/>
      <c r="HI742" s="612"/>
      <c r="HJ742" s="612"/>
      <c r="HK742" s="612"/>
      <c r="HL742" s="612"/>
      <c r="HM742" s="612"/>
      <c r="HN742" s="612"/>
      <c r="HO742" s="612"/>
      <c r="HP742" s="612"/>
      <c r="HQ742" s="612"/>
      <c r="HR742" s="612"/>
      <c r="HS742" s="612"/>
      <c r="HT742" s="612"/>
      <c r="HU742" s="612"/>
      <c r="HV742" s="612"/>
      <c r="HW742" s="612"/>
      <c r="HX742" s="612"/>
      <c r="HY742" s="612"/>
      <c r="HZ742" s="612"/>
      <c r="IA742" s="612"/>
      <c r="IB742" s="612"/>
      <c r="IC742" s="612"/>
      <c r="ID742" s="612"/>
      <c r="IE742" s="612"/>
      <c r="IF742" s="612"/>
      <c r="IG742" s="612"/>
      <c r="IH742" s="612"/>
      <c r="II742" s="612"/>
      <c r="IJ742" s="612"/>
      <c r="IK742" s="612"/>
      <c r="IL742" s="612"/>
      <c r="IM742" s="612"/>
      <c r="IN742" s="612"/>
      <c r="IO742" s="612"/>
      <c r="IP742" s="612"/>
      <c r="IQ742" s="612"/>
      <c r="IR742" s="612"/>
      <c r="IS742" s="612"/>
      <c r="IT742" s="612"/>
      <c r="IU742" s="612"/>
      <c r="IV742" s="612"/>
      <c r="IW742" s="612"/>
      <c r="IX742" s="612"/>
      <c r="IY742" s="612"/>
      <c r="IZ742" s="612"/>
      <c r="JA742" s="612"/>
      <c r="JB742" s="612"/>
      <c r="JC742" s="612"/>
      <c r="JD742" s="612"/>
      <c r="JE742" s="612"/>
      <c r="JF742" s="612"/>
      <c r="JG742" s="612"/>
      <c r="JH742" s="612"/>
      <c r="JI742" s="612"/>
      <c r="JJ742" s="612"/>
      <c r="JK742" s="612"/>
      <c r="JL742" s="612"/>
      <c r="JM742" s="612"/>
      <c r="JN742" s="612"/>
      <c r="JO742" s="612"/>
      <c r="JP742" s="612"/>
      <c r="JQ742" s="612"/>
      <c r="JR742" s="612"/>
      <c r="JS742" s="612"/>
      <c r="JT742" s="612"/>
      <c r="JU742" s="612"/>
      <c r="JV742" s="612"/>
      <c r="JW742" s="612"/>
      <c r="JX742" s="612"/>
      <c r="JY742" s="612"/>
      <c r="JZ742" s="612"/>
      <c r="KA742" s="612"/>
      <c r="KB742" s="612"/>
      <c r="KC742" s="612"/>
      <c r="KD742" s="612"/>
      <c r="KE742" s="612"/>
      <c r="KF742" s="612"/>
      <c r="KG742" s="612"/>
      <c r="KH742" s="612"/>
      <c r="KI742" s="612"/>
      <c r="KJ742" s="612"/>
      <c r="KK742" s="612"/>
      <c r="KL742" s="612"/>
      <c r="KM742" s="612"/>
      <c r="KN742" s="612"/>
      <c r="KO742" s="612"/>
      <c r="KP742" s="612"/>
      <c r="KQ742" s="612"/>
      <c r="KR742" s="612"/>
      <c r="KS742" s="612"/>
      <c r="KT742" s="612"/>
      <c r="KU742" s="612"/>
      <c r="KV742" s="612"/>
      <c r="KW742" s="612"/>
      <c r="KX742" s="612"/>
      <c r="KY742" s="612"/>
      <c r="KZ742" s="612"/>
      <c r="LA742" s="612"/>
      <c r="LB742" s="612"/>
      <c r="LC742" s="612"/>
      <c r="LD742" s="612"/>
      <c r="LE742" s="612"/>
      <c r="LF742" s="612"/>
      <c r="LG742" s="612"/>
      <c r="LH742" s="612"/>
      <c r="LI742" s="612"/>
      <c r="LJ742" s="612"/>
    </row>
    <row r="743" spans="1:945">
      <c r="A743" s="603"/>
      <c r="B743" s="623">
        <v>44573</v>
      </c>
      <c r="C743" s="623" t="s">
        <v>1217</v>
      </c>
      <c r="D743" s="615" t="s">
        <v>2956</v>
      </c>
      <c r="E743" s="617" t="s">
        <v>4800</v>
      </c>
      <c r="F743" s="615"/>
      <c r="G743" s="615"/>
      <c r="H743" s="615"/>
      <c r="I743" s="615" t="s">
        <v>3062</v>
      </c>
      <c r="J743" s="618"/>
      <c r="K743" s="615" t="s">
        <v>4811</v>
      </c>
      <c r="L743" s="615" t="s">
        <v>2971</v>
      </c>
      <c r="M743" s="616">
        <v>44546</v>
      </c>
      <c r="N743" s="616">
        <v>44663</v>
      </c>
      <c r="O743" s="616"/>
      <c r="P743" s="616"/>
      <c r="Q743" s="616"/>
      <c r="R743" s="616"/>
      <c r="S743" s="615" t="s">
        <v>2959</v>
      </c>
      <c r="T743" s="615">
        <v>60</v>
      </c>
      <c r="U743" s="615">
        <v>49401140</v>
      </c>
      <c r="V743" s="615" t="s">
        <v>973</v>
      </c>
      <c r="W743" s="615">
        <v>400</v>
      </c>
      <c r="X743" s="619">
        <v>768</v>
      </c>
      <c r="Y743" s="539">
        <f t="shared" si="33"/>
        <v>307200</v>
      </c>
      <c r="Z743" s="605">
        <v>0.55000000000000004</v>
      </c>
      <c r="AA743" s="681">
        <f t="shared" si="34"/>
        <v>168960</v>
      </c>
      <c r="AB743" s="613"/>
      <c r="AC743" s="614">
        <v>0</v>
      </c>
      <c r="AD743" s="609"/>
      <c r="AE743" s="606"/>
      <c r="AF743" s="695">
        <f t="shared" si="35"/>
        <v>168960</v>
      </c>
      <c r="AG743" s="604" t="s">
        <v>1073</v>
      </c>
      <c r="AH743" s="604"/>
      <c r="AI743" s="604">
        <v>60</v>
      </c>
      <c r="AJ743" s="608" t="s">
        <v>2977</v>
      </c>
      <c r="AK743" s="604" t="s">
        <v>2452</v>
      </c>
      <c r="AL743" s="607" t="s">
        <v>3024</v>
      </c>
      <c r="AM743" s="604" t="s">
        <v>52</v>
      </c>
      <c r="AN743" s="604" t="s">
        <v>1076</v>
      </c>
      <c r="AO743" s="604"/>
      <c r="AP743" s="606"/>
      <c r="AQ743" s="606" t="s">
        <v>37</v>
      </c>
      <c r="AR743" s="606" t="s">
        <v>1993</v>
      </c>
      <c r="AS743" s="603" t="s">
        <v>1078</v>
      </c>
      <c r="AT743" s="610" t="s">
        <v>1078</v>
      </c>
      <c r="AU743" s="610" t="s">
        <v>1078</v>
      </c>
      <c r="AV743" s="605">
        <v>0.49</v>
      </c>
      <c r="AW743" s="620"/>
      <c r="AX743" s="620"/>
      <c r="AY743" s="620"/>
      <c r="AZ743" s="620"/>
      <c r="BA743" s="620"/>
      <c r="BB743" s="620"/>
      <c r="BC743" s="620"/>
      <c r="BD743" s="620"/>
      <c r="BE743" s="620"/>
      <c r="BF743" s="620"/>
      <c r="BG743" s="620"/>
      <c r="BH743" s="620"/>
      <c r="BI743" s="620"/>
      <c r="BJ743" s="620"/>
      <c r="BK743" s="612"/>
      <c r="BL743" s="612"/>
      <c r="BM743" s="612"/>
      <c r="BN743" s="612"/>
      <c r="BO743" s="612"/>
      <c r="BP743" s="612"/>
      <c r="BQ743" s="612"/>
      <c r="BR743" s="612"/>
      <c r="BS743" s="612"/>
      <c r="BT743" s="612"/>
      <c r="BU743" s="612"/>
      <c r="BV743" s="612"/>
      <c r="BW743" s="612"/>
      <c r="BX743" s="612"/>
      <c r="BY743" s="612"/>
      <c r="BZ743" s="612"/>
      <c r="CA743" s="612"/>
      <c r="CB743" s="612"/>
      <c r="CC743" s="612"/>
      <c r="CD743" s="612"/>
      <c r="CE743" s="612"/>
      <c r="CF743" s="612"/>
      <c r="CG743" s="612"/>
      <c r="CH743" s="612"/>
      <c r="CI743" s="612"/>
      <c r="CJ743" s="612"/>
      <c r="CK743" s="612"/>
      <c r="CL743" s="612"/>
      <c r="CM743" s="612"/>
      <c r="CN743" s="612"/>
      <c r="CO743" s="612"/>
      <c r="CP743" s="612"/>
      <c r="CQ743" s="612"/>
      <c r="CR743" s="612"/>
      <c r="CS743" s="612"/>
      <c r="CT743" s="612"/>
      <c r="CU743" s="612"/>
      <c r="CV743" s="612"/>
      <c r="CW743" s="612"/>
      <c r="CX743" s="612"/>
      <c r="CY743" s="612"/>
      <c r="CZ743" s="612"/>
      <c r="DA743" s="612"/>
      <c r="DB743" s="612"/>
      <c r="DC743" s="612"/>
      <c r="DD743" s="612"/>
      <c r="DE743" s="612"/>
      <c r="DF743" s="612"/>
      <c r="DG743" s="612"/>
      <c r="DH743" s="612"/>
      <c r="DI743" s="612"/>
      <c r="DJ743" s="612"/>
      <c r="DK743" s="612"/>
      <c r="DL743" s="612"/>
      <c r="DM743" s="612"/>
      <c r="DN743" s="612"/>
      <c r="DO743" s="612"/>
      <c r="DP743" s="612"/>
      <c r="DQ743" s="612"/>
      <c r="DR743" s="612"/>
      <c r="DS743" s="612"/>
      <c r="DT743" s="612"/>
      <c r="DU743" s="612"/>
      <c r="DV743" s="612"/>
      <c r="DW743" s="612"/>
      <c r="DX743" s="612"/>
      <c r="DY743" s="612"/>
      <c r="DZ743" s="612"/>
      <c r="EA743" s="612"/>
      <c r="EB743" s="612"/>
      <c r="EC743" s="612"/>
      <c r="ED743" s="612"/>
      <c r="EE743" s="612"/>
      <c r="EF743" s="612"/>
      <c r="EG743" s="612"/>
      <c r="EH743" s="612"/>
      <c r="EI743" s="612"/>
      <c r="EJ743" s="612"/>
      <c r="EK743" s="612"/>
      <c r="EL743" s="612"/>
      <c r="EM743" s="612"/>
      <c r="EN743" s="612"/>
      <c r="EO743" s="612"/>
      <c r="EP743" s="612"/>
      <c r="EQ743" s="612"/>
      <c r="ER743" s="612"/>
      <c r="ES743" s="612"/>
      <c r="ET743" s="612"/>
      <c r="EU743" s="612"/>
      <c r="EV743" s="612"/>
      <c r="EW743" s="612"/>
      <c r="EX743" s="612"/>
      <c r="EY743" s="612"/>
      <c r="EZ743" s="612"/>
      <c r="FA743" s="612"/>
      <c r="FB743" s="612"/>
      <c r="FC743" s="612"/>
      <c r="FD743" s="612"/>
      <c r="FE743" s="612"/>
      <c r="FF743" s="612"/>
      <c r="FG743" s="612"/>
      <c r="FH743" s="612"/>
      <c r="FI743" s="612"/>
      <c r="FJ743" s="612"/>
      <c r="FK743" s="612"/>
      <c r="FL743" s="612"/>
      <c r="FM743" s="612"/>
      <c r="FN743" s="612"/>
      <c r="FO743" s="612"/>
      <c r="FP743" s="612"/>
      <c r="FQ743" s="612"/>
      <c r="FR743" s="612"/>
      <c r="FS743" s="612"/>
      <c r="FT743" s="612"/>
      <c r="FU743" s="612"/>
      <c r="FV743" s="612"/>
      <c r="FW743" s="612"/>
      <c r="FX743" s="612"/>
      <c r="FY743" s="612"/>
      <c r="FZ743" s="612"/>
      <c r="GA743" s="612"/>
      <c r="GB743" s="612"/>
      <c r="GC743" s="612"/>
      <c r="GD743" s="612"/>
      <c r="GE743" s="612"/>
      <c r="GF743" s="612"/>
      <c r="GG743" s="612"/>
      <c r="GH743" s="612"/>
      <c r="GI743" s="612"/>
      <c r="GJ743" s="612"/>
      <c r="GK743" s="612"/>
      <c r="GL743" s="612"/>
      <c r="GM743" s="612"/>
      <c r="GN743" s="612"/>
      <c r="GO743" s="612"/>
      <c r="GP743" s="612"/>
      <c r="GQ743" s="612"/>
      <c r="GR743" s="612"/>
      <c r="GS743" s="612"/>
      <c r="GT743" s="612"/>
      <c r="GU743" s="612"/>
      <c r="GV743" s="612"/>
      <c r="GW743" s="612"/>
      <c r="GX743" s="612"/>
      <c r="GY743" s="612"/>
      <c r="GZ743" s="612"/>
      <c r="HA743" s="612"/>
      <c r="HB743" s="612"/>
      <c r="HC743" s="612"/>
      <c r="HD743" s="612"/>
      <c r="HE743" s="612"/>
      <c r="HF743" s="612"/>
      <c r="HG743" s="612"/>
      <c r="HH743" s="612"/>
      <c r="HI743" s="612"/>
      <c r="HJ743" s="612"/>
      <c r="HK743" s="612"/>
      <c r="HL743" s="612"/>
      <c r="HM743" s="612"/>
      <c r="HN743" s="612"/>
      <c r="HO743" s="612"/>
      <c r="HP743" s="612"/>
      <c r="HQ743" s="612"/>
      <c r="HR743" s="612"/>
      <c r="HS743" s="612"/>
      <c r="HT743" s="612"/>
      <c r="HU743" s="612"/>
      <c r="HV743" s="612"/>
      <c r="HW743" s="612"/>
      <c r="HX743" s="612"/>
      <c r="HY743" s="612"/>
      <c r="HZ743" s="612"/>
      <c r="IA743" s="612"/>
      <c r="IB743" s="612"/>
      <c r="IC743" s="612"/>
      <c r="ID743" s="612"/>
      <c r="IE743" s="612"/>
      <c r="IF743" s="612"/>
      <c r="IG743" s="612"/>
      <c r="IH743" s="612"/>
      <c r="II743" s="612"/>
      <c r="IJ743" s="612"/>
      <c r="IK743" s="612"/>
      <c r="IL743" s="612"/>
      <c r="IM743" s="612"/>
      <c r="IN743" s="612"/>
      <c r="IO743" s="612"/>
      <c r="IP743" s="612"/>
      <c r="IQ743" s="612"/>
      <c r="IR743" s="612"/>
      <c r="IS743" s="612"/>
      <c r="IT743" s="612"/>
      <c r="IU743" s="612"/>
      <c r="IV743" s="612"/>
      <c r="IW743" s="612"/>
      <c r="IX743" s="612"/>
      <c r="IY743" s="612"/>
      <c r="IZ743" s="612"/>
      <c r="JA743" s="612"/>
      <c r="JB743" s="612"/>
      <c r="JC743" s="612"/>
      <c r="JD743" s="612"/>
      <c r="JE743" s="612"/>
      <c r="JF743" s="612"/>
      <c r="JG743" s="612"/>
      <c r="JH743" s="612"/>
      <c r="JI743" s="612"/>
      <c r="JJ743" s="612"/>
      <c r="JK743" s="612"/>
      <c r="JL743" s="612"/>
      <c r="JM743" s="612"/>
      <c r="JN743" s="612"/>
      <c r="JO743" s="612"/>
      <c r="JP743" s="612"/>
      <c r="JQ743" s="612"/>
      <c r="JR743" s="612"/>
      <c r="JS743" s="612"/>
      <c r="JT743" s="612"/>
      <c r="JU743" s="612"/>
      <c r="JV743" s="612"/>
      <c r="JW743" s="612"/>
      <c r="JX743" s="612"/>
      <c r="JY743" s="612"/>
      <c r="JZ743" s="612"/>
      <c r="KA743" s="612"/>
      <c r="KB743" s="612"/>
      <c r="KC743" s="612"/>
      <c r="KD743" s="612"/>
      <c r="KE743" s="612"/>
      <c r="KF743" s="612"/>
      <c r="KG743" s="612"/>
      <c r="KH743" s="612"/>
      <c r="KI743" s="612"/>
      <c r="KJ743" s="612"/>
      <c r="KK743" s="612"/>
      <c r="KL743" s="612"/>
      <c r="KM743" s="612"/>
      <c r="KN743" s="612"/>
      <c r="KO743" s="612"/>
      <c r="KP743" s="612"/>
      <c r="KQ743" s="612"/>
      <c r="KR743" s="612"/>
      <c r="KS743" s="612"/>
      <c r="KT743" s="612"/>
      <c r="KU743" s="612"/>
      <c r="KV743" s="612"/>
      <c r="KW743" s="612"/>
      <c r="KX743" s="612"/>
      <c r="KY743" s="612"/>
      <c r="KZ743" s="612"/>
      <c r="LA743" s="612"/>
      <c r="LB743" s="612"/>
      <c r="LC743" s="612"/>
      <c r="LD743" s="612"/>
      <c r="LE743" s="612"/>
      <c r="LF743" s="612"/>
      <c r="LG743" s="612"/>
      <c r="LH743" s="612"/>
      <c r="LI743" s="612"/>
      <c r="LJ743" s="612"/>
    </row>
    <row r="744" spans="1:945">
      <c r="A744" s="603"/>
      <c r="B744" s="623">
        <v>44573</v>
      </c>
      <c r="C744" s="623" t="s">
        <v>1217</v>
      </c>
      <c r="D744" s="615" t="s">
        <v>2956</v>
      </c>
      <c r="E744" s="617" t="s">
        <v>4800</v>
      </c>
      <c r="F744" s="615"/>
      <c r="G744" s="615"/>
      <c r="H744" s="615"/>
      <c r="I744" s="615" t="s">
        <v>3062</v>
      </c>
      <c r="J744" s="618"/>
      <c r="K744" s="615" t="s">
        <v>4812</v>
      </c>
      <c r="L744" s="615" t="s">
        <v>2971</v>
      </c>
      <c r="M744" s="616">
        <v>44546</v>
      </c>
      <c r="N744" s="616">
        <v>44684</v>
      </c>
      <c r="O744" s="616"/>
      <c r="P744" s="616"/>
      <c r="Q744" s="616"/>
      <c r="R744" s="616"/>
      <c r="S744" s="615" t="s">
        <v>2959</v>
      </c>
      <c r="T744" s="615">
        <v>60</v>
      </c>
      <c r="U744" s="615">
        <v>49401140</v>
      </c>
      <c r="V744" s="615" t="s">
        <v>973</v>
      </c>
      <c r="W744" s="615">
        <v>400</v>
      </c>
      <c r="X744" s="619">
        <v>768</v>
      </c>
      <c r="Y744" s="539">
        <f t="shared" si="33"/>
        <v>307200</v>
      </c>
      <c r="Z744" s="605">
        <v>0.55000000000000004</v>
      </c>
      <c r="AA744" s="681">
        <f t="shared" si="34"/>
        <v>168960</v>
      </c>
      <c r="AB744" s="613"/>
      <c r="AC744" s="614">
        <v>0</v>
      </c>
      <c r="AD744" s="609"/>
      <c r="AE744" s="606"/>
      <c r="AF744" s="695">
        <f t="shared" si="35"/>
        <v>168960</v>
      </c>
      <c r="AG744" s="604" t="s">
        <v>1073</v>
      </c>
      <c r="AH744" s="604"/>
      <c r="AI744" s="604">
        <v>60</v>
      </c>
      <c r="AJ744" s="608" t="s">
        <v>2977</v>
      </c>
      <c r="AK744" s="604" t="s">
        <v>2452</v>
      </c>
      <c r="AL744" s="607" t="s">
        <v>3024</v>
      </c>
      <c r="AM744" s="604" t="s">
        <v>52</v>
      </c>
      <c r="AN744" s="604" t="s">
        <v>1076</v>
      </c>
      <c r="AO744" s="604"/>
      <c r="AP744" s="606"/>
      <c r="AQ744" s="606" t="s">
        <v>37</v>
      </c>
      <c r="AR744" s="606" t="s">
        <v>1297</v>
      </c>
      <c r="AS744" s="603" t="s">
        <v>1078</v>
      </c>
      <c r="AT744" s="610" t="s">
        <v>1078</v>
      </c>
      <c r="AU744" s="610" t="s">
        <v>1078</v>
      </c>
      <c r="AV744" s="605">
        <v>0.49</v>
      </c>
      <c r="AW744" s="612"/>
      <c r="AX744" s="612"/>
      <c r="AY744" s="612"/>
      <c r="AZ744" s="612"/>
      <c r="BA744" s="612"/>
      <c r="BB744" s="612"/>
      <c r="BC744" s="612"/>
      <c r="BD744" s="612"/>
      <c r="BE744" s="612"/>
      <c r="BF744" s="612"/>
      <c r="BG744" s="612"/>
      <c r="BH744" s="612"/>
      <c r="BI744" s="612"/>
      <c r="BJ744" s="612"/>
      <c r="BK744" s="612"/>
      <c r="BL744" s="612"/>
      <c r="BM744" s="612"/>
      <c r="BN744" s="612"/>
      <c r="BO744" s="612"/>
      <c r="BP744" s="612"/>
      <c r="BQ744" s="612"/>
      <c r="BR744" s="612"/>
      <c r="BS744" s="612"/>
      <c r="BT744" s="612"/>
      <c r="BU744" s="612"/>
      <c r="BV744" s="612"/>
      <c r="BW744" s="612"/>
      <c r="BX744" s="612"/>
      <c r="BY744" s="612"/>
      <c r="BZ744" s="612"/>
      <c r="CA744" s="612"/>
      <c r="CB744" s="612"/>
      <c r="CC744" s="612"/>
      <c r="CD744" s="612"/>
      <c r="CE744" s="612"/>
      <c r="CF744" s="612"/>
      <c r="CG744" s="612"/>
      <c r="CH744" s="612"/>
      <c r="CI744" s="612"/>
      <c r="CJ744" s="612"/>
      <c r="CK744" s="612"/>
      <c r="CL744" s="612"/>
      <c r="CM744" s="612"/>
      <c r="CN744" s="612"/>
      <c r="CO744" s="612"/>
      <c r="CP744" s="612"/>
      <c r="CQ744" s="612"/>
      <c r="CR744" s="612"/>
      <c r="CS744" s="612"/>
      <c r="CT744" s="612"/>
      <c r="CU744" s="612"/>
      <c r="CV744" s="612"/>
      <c r="CW744" s="612"/>
      <c r="CX744" s="612"/>
      <c r="CY744" s="612"/>
      <c r="CZ744" s="612"/>
      <c r="DA744" s="612"/>
      <c r="DB744" s="612"/>
      <c r="DC744" s="612"/>
      <c r="DD744" s="612"/>
      <c r="DE744" s="612"/>
      <c r="DF744" s="612"/>
      <c r="DG744" s="612"/>
      <c r="DH744" s="612"/>
      <c r="DI744" s="612"/>
      <c r="DJ744" s="612"/>
      <c r="DK744" s="612"/>
      <c r="DL744" s="612"/>
      <c r="DM744" s="612"/>
      <c r="DN744" s="612"/>
      <c r="DO744" s="612"/>
      <c r="DP744" s="612"/>
      <c r="DQ744" s="612"/>
      <c r="DR744" s="612"/>
      <c r="DS744" s="612"/>
      <c r="DT744" s="612"/>
      <c r="DU744" s="612"/>
      <c r="DV744" s="612"/>
      <c r="DW744" s="612"/>
      <c r="DX744" s="612"/>
      <c r="DY744" s="612"/>
      <c r="DZ744" s="612"/>
      <c r="EA744" s="612"/>
      <c r="EB744" s="612"/>
      <c r="EC744" s="612"/>
      <c r="ED744" s="612"/>
      <c r="EE744" s="612"/>
      <c r="EF744" s="612"/>
      <c r="EG744" s="612"/>
      <c r="EH744" s="612"/>
      <c r="EI744" s="612"/>
      <c r="EJ744" s="612"/>
      <c r="EK744" s="612"/>
      <c r="EL744" s="612"/>
      <c r="EM744" s="612"/>
      <c r="EN744" s="612"/>
      <c r="EO744" s="612"/>
      <c r="EP744" s="612"/>
      <c r="EQ744" s="612"/>
      <c r="ER744" s="612"/>
      <c r="ES744" s="612"/>
      <c r="ET744" s="612"/>
      <c r="EU744" s="612"/>
      <c r="EV744" s="612"/>
      <c r="EW744" s="612"/>
      <c r="EX744" s="612"/>
      <c r="EY744" s="612"/>
      <c r="EZ744" s="612"/>
      <c r="FA744" s="612"/>
      <c r="FB744" s="612"/>
      <c r="FC744" s="612"/>
      <c r="FD744" s="612"/>
      <c r="FE744" s="612"/>
      <c r="FF744" s="612"/>
      <c r="FG744" s="612"/>
      <c r="FH744" s="612"/>
      <c r="FI744" s="612"/>
      <c r="FJ744" s="612"/>
      <c r="FK744" s="612"/>
      <c r="FL744" s="612"/>
      <c r="FM744" s="612"/>
      <c r="FN744" s="612"/>
      <c r="FO744" s="612"/>
      <c r="FP744" s="612"/>
      <c r="FQ744" s="612"/>
      <c r="FR744" s="612"/>
      <c r="FS744" s="612"/>
      <c r="FT744" s="612"/>
      <c r="FU744" s="612"/>
      <c r="FV744" s="612"/>
      <c r="FW744" s="612"/>
      <c r="FX744" s="612"/>
      <c r="FY744" s="612"/>
      <c r="FZ744" s="612"/>
      <c r="GA744" s="612"/>
      <c r="GB744" s="612"/>
      <c r="GC744" s="612"/>
      <c r="GD744" s="612"/>
      <c r="GE744" s="612"/>
      <c r="GF744" s="612"/>
      <c r="GG744" s="612"/>
      <c r="GH744" s="612"/>
      <c r="GI744" s="612"/>
      <c r="GJ744" s="612"/>
      <c r="GK744" s="612"/>
      <c r="GL744" s="612"/>
      <c r="GM744" s="612"/>
      <c r="GN744" s="612"/>
      <c r="GO744" s="612"/>
      <c r="GP744" s="612"/>
      <c r="GQ744" s="612"/>
      <c r="GR744" s="612"/>
      <c r="GS744" s="612"/>
      <c r="GT744" s="612"/>
      <c r="GU744" s="612"/>
      <c r="GV744" s="612"/>
      <c r="GW744" s="612"/>
      <c r="GX744" s="612"/>
      <c r="GY744" s="612"/>
      <c r="GZ744" s="612"/>
      <c r="HA744" s="612"/>
      <c r="HB744" s="612"/>
      <c r="HC744" s="612"/>
      <c r="HD744" s="612"/>
      <c r="HE744" s="612"/>
      <c r="HF744" s="612"/>
      <c r="HG744" s="612"/>
      <c r="HH744" s="612"/>
      <c r="HI744" s="612"/>
      <c r="HJ744" s="612"/>
      <c r="HK744" s="612"/>
      <c r="HL744" s="612"/>
      <c r="HM744" s="612"/>
      <c r="HN744" s="612"/>
      <c r="HO744" s="612"/>
      <c r="HP744" s="612"/>
      <c r="HQ744" s="612"/>
      <c r="HR744" s="612"/>
      <c r="HS744" s="612"/>
      <c r="HT744" s="612"/>
      <c r="HU744" s="612"/>
      <c r="HV744" s="612"/>
      <c r="HW744" s="612"/>
      <c r="HX744" s="612"/>
      <c r="HY744" s="612"/>
      <c r="HZ744" s="612"/>
      <c r="IA744" s="612"/>
      <c r="IB744" s="612"/>
      <c r="IC744" s="612"/>
      <c r="ID744" s="612"/>
      <c r="IE744" s="612"/>
      <c r="IF744" s="612"/>
      <c r="IG744" s="612"/>
      <c r="IH744" s="612"/>
      <c r="II744" s="612"/>
      <c r="IJ744" s="612"/>
      <c r="IK744" s="612"/>
      <c r="IL744" s="612"/>
      <c r="IM744" s="612"/>
      <c r="IN744" s="612"/>
      <c r="IO744" s="612"/>
      <c r="IP744" s="612"/>
      <c r="IQ744" s="612"/>
      <c r="IR744" s="612"/>
      <c r="IS744" s="612"/>
      <c r="IT744" s="612"/>
      <c r="IU744" s="612"/>
      <c r="IV744" s="612"/>
      <c r="IW744" s="612"/>
      <c r="IX744" s="612"/>
      <c r="IY744" s="612"/>
      <c r="IZ744" s="612"/>
      <c r="JA744" s="612"/>
      <c r="JB744" s="612"/>
      <c r="JC744" s="612"/>
      <c r="JD744" s="612"/>
      <c r="JE744" s="612"/>
      <c r="JF744" s="612"/>
      <c r="JG744" s="612"/>
      <c r="JH744" s="612"/>
      <c r="JI744" s="612"/>
      <c r="JJ744" s="612"/>
      <c r="JK744" s="612"/>
      <c r="JL744" s="612"/>
      <c r="JM744" s="612"/>
      <c r="JN744" s="612"/>
      <c r="JO744" s="612"/>
      <c r="JP744" s="612"/>
      <c r="JQ744" s="612"/>
      <c r="JR744" s="612"/>
      <c r="JS744" s="612"/>
      <c r="JT744" s="612"/>
      <c r="JU744" s="612"/>
      <c r="JV744" s="612"/>
      <c r="JW744" s="612"/>
      <c r="JX744" s="612"/>
      <c r="JY744" s="612"/>
      <c r="JZ744" s="612"/>
      <c r="KA744" s="612"/>
      <c r="KB744" s="612"/>
      <c r="KC744" s="612"/>
      <c r="KD744" s="612"/>
      <c r="KE744" s="612"/>
      <c r="KF744" s="612"/>
      <c r="KG744" s="612"/>
      <c r="KH744" s="612"/>
      <c r="KI744" s="612"/>
      <c r="KJ744" s="612"/>
      <c r="KK744" s="612"/>
      <c r="KL744" s="612"/>
      <c r="KM744" s="612"/>
      <c r="KN744" s="612"/>
      <c r="KO744" s="612"/>
      <c r="KP744" s="612"/>
      <c r="KQ744" s="612"/>
      <c r="KR744" s="612"/>
      <c r="KS744" s="612"/>
      <c r="KT744" s="612"/>
      <c r="KU744" s="612"/>
      <c r="KV744" s="612"/>
      <c r="KW744" s="612"/>
      <c r="KX744" s="612"/>
      <c r="KY744" s="612"/>
      <c r="KZ744" s="612"/>
      <c r="LA744" s="612"/>
      <c r="LB744" s="612"/>
      <c r="LC744" s="612"/>
      <c r="LD744" s="612"/>
      <c r="LE744" s="612"/>
      <c r="LF744" s="612"/>
      <c r="LG744" s="612"/>
      <c r="LH744" s="612"/>
      <c r="LI744" s="612"/>
      <c r="LJ744" s="612"/>
    </row>
    <row r="745" spans="1:945">
      <c r="A745" s="603"/>
      <c r="B745" s="623"/>
      <c r="C745" s="623"/>
      <c r="D745" s="615" t="s">
        <v>2956</v>
      </c>
      <c r="E745" s="617" t="s">
        <v>4813</v>
      </c>
      <c r="F745" s="615"/>
      <c r="G745" s="615"/>
      <c r="H745" s="615"/>
      <c r="I745" s="615" t="s">
        <v>3062</v>
      </c>
      <c r="J745" s="618"/>
      <c r="K745" s="615" t="s">
        <v>4814</v>
      </c>
      <c r="L745" s="615" t="s">
        <v>2971</v>
      </c>
      <c r="M745" s="616">
        <v>44537</v>
      </c>
      <c r="N745" s="616">
        <v>44685</v>
      </c>
      <c r="O745" s="616"/>
      <c r="P745" s="616"/>
      <c r="Q745" s="616"/>
      <c r="R745" s="616"/>
      <c r="S745" s="615" t="s">
        <v>2959</v>
      </c>
      <c r="T745" s="615">
        <v>60</v>
      </c>
      <c r="U745" s="615">
        <v>49401140</v>
      </c>
      <c r="V745" s="615" t="s">
        <v>973</v>
      </c>
      <c r="W745" s="615">
        <v>400</v>
      </c>
      <c r="X745" s="619">
        <v>3072</v>
      </c>
      <c r="Y745" s="539">
        <f t="shared" si="33"/>
        <v>1228800</v>
      </c>
      <c r="Z745" s="605">
        <v>0.55000000000000004</v>
      </c>
      <c r="AA745" s="681">
        <f t="shared" si="34"/>
        <v>675840</v>
      </c>
      <c r="AB745" s="613"/>
      <c r="AC745" s="614">
        <v>0</v>
      </c>
      <c r="AD745" s="609"/>
      <c r="AE745" s="606"/>
      <c r="AF745" s="695">
        <f t="shared" si="35"/>
        <v>675840</v>
      </c>
      <c r="AG745" s="604" t="s">
        <v>1073</v>
      </c>
      <c r="AH745" s="604"/>
      <c r="AI745" s="604">
        <v>60</v>
      </c>
      <c r="AJ745" s="608" t="s">
        <v>2977</v>
      </c>
      <c r="AK745" s="604" t="s">
        <v>2452</v>
      </c>
      <c r="AL745" s="607" t="s">
        <v>2978</v>
      </c>
      <c r="AM745" s="604" t="s">
        <v>52</v>
      </c>
      <c r="AN745" s="604" t="s">
        <v>1076</v>
      </c>
      <c r="AO745" s="604"/>
      <c r="AP745" s="606"/>
      <c r="AQ745" s="606" t="s">
        <v>37</v>
      </c>
      <c r="AR745" s="611" t="s">
        <v>1700</v>
      </c>
      <c r="AS745" s="603" t="s">
        <v>1078</v>
      </c>
      <c r="AT745" s="610" t="s">
        <v>1078</v>
      </c>
      <c r="AU745" s="610" t="s">
        <v>1078</v>
      </c>
      <c r="AV745" s="605">
        <v>0.45500000000000002</v>
      </c>
      <c r="AW745" s="612"/>
      <c r="AX745" s="612"/>
      <c r="AY745" s="612"/>
      <c r="AZ745" s="612"/>
      <c r="BA745" s="612"/>
      <c r="BB745" s="612"/>
      <c r="BC745" s="612"/>
      <c r="BD745" s="612"/>
      <c r="BE745" s="612"/>
      <c r="BF745" s="612"/>
      <c r="BG745" s="612"/>
      <c r="BH745" s="612"/>
      <c r="BI745" s="612"/>
      <c r="BJ745" s="612"/>
      <c r="BK745" s="612"/>
      <c r="BL745" s="612"/>
      <c r="BM745" s="612"/>
      <c r="BN745" s="612"/>
      <c r="BO745" s="612"/>
      <c r="BP745" s="612"/>
      <c r="BQ745" s="612"/>
      <c r="BR745" s="612"/>
      <c r="BS745" s="612"/>
      <c r="BT745" s="612"/>
      <c r="BU745" s="612"/>
      <c r="BV745" s="612"/>
      <c r="BW745" s="612"/>
      <c r="BX745" s="612"/>
      <c r="BY745" s="612"/>
      <c r="BZ745" s="612"/>
      <c r="CA745" s="612"/>
      <c r="CB745" s="612"/>
      <c r="CC745" s="612"/>
      <c r="CD745" s="612"/>
      <c r="CE745" s="612"/>
      <c r="CF745" s="612"/>
      <c r="CG745" s="612"/>
      <c r="CH745" s="612"/>
      <c r="CI745" s="612"/>
      <c r="CJ745" s="612"/>
      <c r="CK745" s="612"/>
      <c r="CL745" s="612"/>
      <c r="CM745" s="612"/>
      <c r="CN745" s="612"/>
      <c r="CO745" s="612"/>
      <c r="CP745" s="612"/>
      <c r="CQ745" s="612"/>
      <c r="CR745" s="612"/>
      <c r="CS745" s="612"/>
      <c r="CT745" s="612"/>
      <c r="CU745" s="612"/>
      <c r="CV745" s="612"/>
      <c r="CW745" s="612"/>
      <c r="CX745" s="612"/>
      <c r="CY745" s="612"/>
      <c r="CZ745" s="612"/>
      <c r="DA745" s="612"/>
      <c r="DB745" s="612"/>
      <c r="DC745" s="612"/>
      <c r="DD745" s="612"/>
      <c r="DE745" s="612"/>
      <c r="DF745" s="612"/>
      <c r="DG745" s="612"/>
      <c r="DH745" s="612"/>
      <c r="DI745" s="612"/>
      <c r="DJ745" s="612"/>
      <c r="DK745" s="612"/>
      <c r="DL745" s="612"/>
      <c r="DM745" s="612"/>
      <c r="DN745" s="612"/>
      <c r="DO745" s="612"/>
      <c r="DP745" s="612"/>
      <c r="DQ745" s="612"/>
      <c r="DR745" s="612"/>
      <c r="DS745" s="612"/>
      <c r="DT745" s="612"/>
      <c r="DU745" s="612"/>
      <c r="DV745" s="612"/>
      <c r="DW745" s="612"/>
      <c r="DX745" s="612"/>
      <c r="DY745" s="612"/>
      <c r="DZ745" s="612"/>
      <c r="EA745" s="612"/>
      <c r="EB745" s="612"/>
      <c r="EC745" s="612"/>
      <c r="ED745" s="612"/>
      <c r="EE745" s="612"/>
      <c r="EF745" s="612"/>
      <c r="EG745" s="612"/>
      <c r="EH745" s="612"/>
      <c r="EI745" s="612"/>
      <c r="EJ745" s="612"/>
      <c r="EK745" s="612"/>
      <c r="EL745" s="612"/>
      <c r="EM745" s="612"/>
      <c r="EN745" s="612"/>
      <c r="EO745" s="612"/>
      <c r="EP745" s="612"/>
      <c r="EQ745" s="612"/>
      <c r="ER745" s="612"/>
      <c r="ES745" s="612"/>
      <c r="ET745" s="612"/>
      <c r="EU745" s="612"/>
      <c r="EV745" s="612"/>
      <c r="EW745" s="612"/>
      <c r="EX745" s="612"/>
      <c r="EY745" s="612"/>
      <c r="EZ745" s="612"/>
      <c r="FA745" s="612"/>
      <c r="FB745" s="612"/>
      <c r="FC745" s="612"/>
      <c r="FD745" s="612"/>
      <c r="FE745" s="612"/>
      <c r="FF745" s="612"/>
      <c r="FG745" s="612"/>
      <c r="FH745" s="612"/>
      <c r="FI745" s="612"/>
      <c r="FJ745" s="612"/>
      <c r="FK745" s="612"/>
      <c r="FL745" s="612"/>
      <c r="FM745" s="612"/>
      <c r="FN745" s="612"/>
      <c r="FO745" s="612"/>
      <c r="FP745" s="612"/>
      <c r="FQ745" s="612"/>
      <c r="FR745" s="612"/>
      <c r="FS745" s="612"/>
      <c r="FT745" s="612"/>
      <c r="FU745" s="612"/>
      <c r="FV745" s="612"/>
      <c r="FW745" s="612"/>
      <c r="FX745" s="612"/>
      <c r="FY745" s="612"/>
      <c r="FZ745" s="612"/>
      <c r="GA745" s="612"/>
      <c r="GB745" s="612"/>
      <c r="GC745" s="612"/>
      <c r="GD745" s="612"/>
      <c r="GE745" s="612"/>
      <c r="GF745" s="612"/>
      <c r="GG745" s="612"/>
      <c r="GH745" s="612"/>
      <c r="GI745" s="612"/>
      <c r="GJ745" s="612"/>
      <c r="GK745" s="612"/>
      <c r="GL745" s="612"/>
      <c r="GM745" s="612"/>
      <c r="GN745" s="612"/>
      <c r="GO745" s="612"/>
      <c r="GP745" s="612"/>
      <c r="GQ745" s="612"/>
      <c r="GR745" s="612"/>
      <c r="GS745" s="612"/>
      <c r="GT745" s="612"/>
      <c r="GU745" s="612"/>
      <c r="GV745" s="612"/>
      <c r="GW745" s="612"/>
      <c r="GX745" s="612"/>
      <c r="GY745" s="612"/>
      <c r="GZ745" s="612"/>
      <c r="HA745" s="612"/>
      <c r="HB745" s="612"/>
      <c r="HC745" s="612"/>
      <c r="HD745" s="612"/>
      <c r="HE745" s="612"/>
      <c r="HF745" s="612"/>
      <c r="HG745" s="612"/>
      <c r="HH745" s="612"/>
      <c r="HI745" s="612"/>
      <c r="HJ745" s="612"/>
      <c r="HK745" s="612"/>
      <c r="HL745" s="612"/>
      <c r="HM745" s="612"/>
      <c r="HN745" s="612"/>
      <c r="HO745" s="612"/>
      <c r="HP745" s="612"/>
      <c r="HQ745" s="612"/>
      <c r="HR745" s="612"/>
      <c r="HS745" s="612"/>
      <c r="HT745" s="612"/>
      <c r="HU745" s="612"/>
      <c r="HV745" s="612"/>
      <c r="HW745" s="612"/>
      <c r="HX745" s="612"/>
      <c r="HY745" s="612"/>
      <c r="HZ745" s="612"/>
      <c r="IA745" s="612"/>
      <c r="IB745" s="612"/>
      <c r="IC745" s="612"/>
      <c r="ID745" s="612"/>
      <c r="IE745" s="612"/>
      <c r="IF745" s="612"/>
      <c r="IG745" s="612"/>
      <c r="IH745" s="612"/>
      <c r="II745" s="612"/>
      <c r="IJ745" s="612"/>
      <c r="IK745" s="612"/>
      <c r="IL745" s="612"/>
      <c r="IM745" s="612"/>
      <c r="IN745" s="612"/>
      <c r="IO745" s="612"/>
      <c r="IP745" s="612"/>
      <c r="IQ745" s="612"/>
      <c r="IR745" s="612"/>
      <c r="IS745" s="612"/>
      <c r="IT745" s="612"/>
      <c r="IU745" s="612"/>
      <c r="IV745" s="612"/>
      <c r="IW745" s="612"/>
      <c r="IX745" s="612"/>
      <c r="IY745" s="612"/>
      <c r="IZ745" s="612"/>
      <c r="JA745" s="612"/>
      <c r="JB745" s="612"/>
      <c r="JC745" s="612"/>
      <c r="JD745" s="612"/>
      <c r="JE745" s="612"/>
      <c r="JF745" s="612"/>
      <c r="JG745" s="612"/>
      <c r="JH745" s="612"/>
      <c r="JI745" s="612"/>
      <c r="JJ745" s="612"/>
      <c r="JK745" s="612"/>
      <c r="JL745" s="612"/>
      <c r="JM745" s="612"/>
      <c r="JN745" s="612"/>
      <c r="JO745" s="612"/>
      <c r="JP745" s="612"/>
      <c r="JQ745" s="612"/>
      <c r="JR745" s="612"/>
      <c r="JS745" s="612"/>
      <c r="JT745" s="612"/>
      <c r="JU745" s="612"/>
      <c r="JV745" s="612"/>
      <c r="JW745" s="612"/>
      <c r="JX745" s="612"/>
      <c r="JY745" s="612"/>
      <c r="JZ745" s="612"/>
      <c r="KA745" s="612"/>
      <c r="KB745" s="612"/>
      <c r="KC745" s="612"/>
      <c r="KD745" s="612"/>
      <c r="KE745" s="612"/>
      <c r="KF745" s="612"/>
      <c r="KG745" s="612"/>
      <c r="KH745" s="612"/>
      <c r="KI745" s="612"/>
      <c r="KJ745" s="612"/>
      <c r="KK745" s="612"/>
      <c r="KL745" s="612"/>
      <c r="KM745" s="612"/>
      <c r="KN745" s="612"/>
      <c r="KO745" s="612"/>
      <c r="KP745" s="612"/>
      <c r="KQ745" s="612"/>
      <c r="KR745" s="612"/>
      <c r="KS745" s="612"/>
      <c r="KT745" s="612"/>
      <c r="KU745" s="612"/>
      <c r="KV745" s="612"/>
      <c r="KW745" s="612"/>
      <c r="KX745" s="612"/>
      <c r="KY745" s="612"/>
      <c r="KZ745" s="612"/>
      <c r="LA745" s="612"/>
      <c r="LB745" s="612"/>
      <c r="LC745" s="612"/>
      <c r="LD745" s="612"/>
      <c r="LE745" s="612"/>
      <c r="LF745" s="612"/>
      <c r="LG745" s="612"/>
      <c r="LH745" s="612"/>
      <c r="LI745" s="612"/>
      <c r="LJ745" s="612"/>
    </row>
    <row r="746" spans="1:945">
      <c r="A746" s="603"/>
      <c r="B746" s="623">
        <v>44573</v>
      </c>
      <c r="C746" s="623" t="s">
        <v>1217</v>
      </c>
      <c r="D746" s="615" t="s">
        <v>2956</v>
      </c>
      <c r="E746" s="617" t="s">
        <v>3104</v>
      </c>
      <c r="F746" s="615"/>
      <c r="G746" s="615"/>
      <c r="H746" s="615"/>
      <c r="I746" s="615" t="s">
        <v>3062</v>
      </c>
      <c r="J746" s="618"/>
      <c r="K746" s="615" t="s">
        <v>4815</v>
      </c>
      <c r="L746" s="615" t="s">
        <v>2971</v>
      </c>
      <c r="M746" s="616">
        <v>44537</v>
      </c>
      <c r="N746" s="616">
        <v>44685</v>
      </c>
      <c r="O746" s="616"/>
      <c r="P746" s="616"/>
      <c r="Q746" s="616"/>
      <c r="R746" s="616"/>
      <c r="S746" s="615" t="s">
        <v>2959</v>
      </c>
      <c r="T746" s="615">
        <v>60</v>
      </c>
      <c r="U746" s="615">
        <v>49401140</v>
      </c>
      <c r="V746" s="615" t="s">
        <v>973</v>
      </c>
      <c r="W746" s="615">
        <v>400</v>
      </c>
      <c r="X746" s="619">
        <v>8448</v>
      </c>
      <c r="Y746" s="539">
        <f t="shared" si="33"/>
        <v>3379200</v>
      </c>
      <c r="Z746" s="605">
        <v>0.55000000000000004</v>
      </c>
      <c r="AA746" s="681">
        <f t="shared" si="34"/>
        <v>1858560.0000000002</v>
      </c>
      <c r="AB746" s="613"/>
      <c r="AC746" s="614">
        <v>0</v>
      </c>
      <c r="AD746" s="609"/>
      <c r="AE746" s="606"/>
      <c r="AF746" s="695">
        <f t="shared" si="35"/>
        <v>1858560.0000000002</v>
      </c>
      <c r="AG746" s="604" t="s">
        <v>1073</v>
      </c>
      <c r="AH746" s="604"/>
      <c r="AI746" s="604">
        <v>60</v>
      </c>
      <c r="AJ746" s="608" t="s">
        <v>2977</v>
      </c>
      <c r="AK746" s="604" t="s">
        <v>2452</v>
      </c>
      <c r="AL746" s="607" t="s">
        <v>2978</v>
      </c>
      <c r="AM746" s="604" t="s">
        <v>52</v>
      </c>
      <c r="AN746" s="604" t="s">
        <v>1076</v>
      </c>
      <c r="AO746" s="604"/>
      <c r="AP746" s="606"/>
      <c r="AQ746" s="606" t="s">
        <v>37</v>
      </c>
      <c r="AR746" s="606"/>
      <c r="AS746" s="603" t="s">
        <v>1078</v>
      </c>
      <c r="AT746" s="610" t="s">
        <v>1078</v>
      </c>
      <c r="AU746" s="610" t="s">
        <v>1078</v>
      </c>
      <c r="AV746" s="605"/>
      <c r="AW746" s="612"/>
      <c r="AX746" s="612"/>
      <c r="AY746" s="612"/>
      <c r="AZ746" s="612"/>
      <c r="BA746" s="612"/>
      <c r="BB746" s="612"/>
      <c r="BC746" s="612"/>
      <c r="BD746" s="612"/>
      <c r="BE746" s="612"/>
      <c r="BF746" s="612"/>
      <c r="BG746" s="612"/>
      <c r="BH746" s="612"/>
      <c r="BI746" s="612"/>
      <c r="BJ746" s="612"/>
      <c r="BK746" s="612"/>
      <c r="BL746" s="612"/>
      <c r="BM746" s="612"/>
      <c r="BN746" s="612"/>
      <c r="BO746" s="612"/>
      <c r="BP746" s="612"/>
      <c r="BQ746" s="612"/>
      <c r="BR746" s="612"/>
      <c r="BS746" s="612"/>
      <c r="BT746" s="612"/>
      <c r="BU746" s="612"/>
      <c r="BV746" s="612"/>
      <c r="BW746" s="612"/>
      <c r="BX746" s="612"/>
      <c r="BY746" s="612"/>
      <c r="BZ746" s="612"/>
      <c r="CA746" s="612"/>
      <c r="CB746" s="612"/>
      <c r="CC746" s="612"/>
      <c r="CD746" s="612"/>
      <c r="CE746" s="612"/>
      <c r="CF746" s="612"/>
      <c r="CG746" s="612"/>
      <c r="CH746" s="612"/>
      <c r="CI746" s="612"/>
      <c r="CJ746" s="612"/>
      <c r="CK746" s="612"/>
      <c r="CL746" s="612"/>
      <c r="CM746" s="612"/>
      <c r="CN746" s="612"/>
      <c r="CO746" s="612"/>
      <c r="CP746" s="612"/>
      <c r="CQ746" s="612"/>
      <c r="CR746" s="612"/>
      <c r="CS746" s="612"/>
      <c r="CT746" s="612"/>
      <c r="CU746" s="612"/>
      <c r="CV746" s="612"/>
      <c r="CW746" s="612"/>
      <c r="CX746" s="612"/>
      <c r="CY746" s="612"/>
      <c r="CZ746" s="612"/>
      <c r="DA746" s="612"/>
      <c r="DB746" s="612"/>
      <c r="DC746" s="612"/>
      <c r="DD746" s="612"/>
      <c r="DE746" s="612"/>
      <c r="DF746" s="612"/>
      <c r="DG746" s="612"/>
      <c r="DH746" s="612"/>
      <c r="DI746" s="612"/>
      <c r="DJ746" s="612"/>
      <c r="DK746" s="612"/>
      <c r="DL746" s="612"/>
      <c r="DM746" s="612"/>
      <c r="DN746" s="612"/>
      <c r="DO746" s="612"/>
      <c r="DP746" s="612"/>
      <c r="DQ746" s="612"/>
      <c r="DR746" s="612"/>
      <c r="DS746" s="612"/>
      <c r="DT746" s="612"/>
      <c r="DU746" s="612"/>
      <c r="DV746" s="612"/>
      <c r="DW746" s="612"/>
      <c r="DX746" s="612"/>
      <c r="DY746" s="612"/>
      <c r="DZ746" s="612"/>
      <c r="EA746" s="612"/>
      <c r="EB746" s="612"/>
      <c r="EC746" s="612"/>
      <c r="ED746" s="612"/>
      <c r="EE746" s="612"/>
      <c r="EF746" s="612"/>
      <c r="EG746" s="612"/>
      <c r="EH746" s="612"/>
      <c r="EI746" s="612"/>
      <c r="EJ746" s="612"/>
      <c r="EK746" s="612"/>
      <c r="EL746" s="612"/>
      <c r="EM746" s="612"/>
      <c r="EN746" s="612"/>
      <c r="EO746" s="612"/>
      <c r="EP746" s="612"/>
      <c r="EQ746" s="612"/>
      <c r="ER746" s="612"/>
      <c r="ES746" s="612"/>
      <c r="ET746" s="612"/>
      <c r="EU746" s="612"/>
      <c r="EV746" s="612"/>
      <c r="EW746" s="612"/>
      <c r="EX746" s="612"/>
      <c r="EY746" s="612"/>
      <c r="EZ746" s="612"/>
      <c r="FA746" s="612"/>
      <c r="FB746" s="612"/>
      <c r="FC746" s="612"/>
      <c r="FD746" s="612"/>
      <c r="FE746" s="612"/>
      <c r="FF746" s="612"/>
      <c r="FG746" s="612"/>
      <c r="FH746" s="612"/>
      <c r="FI746" s="612"/>
      <c r="FJ746" s="612"/>
      <c r="FK746" s="612"/>
      <c r="FL746" s="612"/>
      <c r="FM746" s="612"/>
      <c r="FN746" s="612"/>
      <c r="FO746" s="612"/>
      <c r="FP746" s="612"/>
      <c r="FQ746" s="612"/>
      <c r="FR746" s="612"/>
      <c r="FS746" s="612"/>
      <c r="FT746" s="612"/>
      <c r="FU746" s="612"/>
      <c r="FV746" s="612"/>
      <c r="FW746" s="612"/>
      <c r="FX746" s="612"/>
      <c r="FY746" s="612"/>
      <c r="FZ746" s="612"/>
      <c r="GA746" s="612"/>
      <c r="GB746" s="612"/>
      <c r="GC746" s="612"/>
      <c r="GD746" s="612"/>
      <c r="GE746" s="612"/>
      <c r="GF746" s="612"/>
      <c r="GG746" s="612"/>
      <c r="GH746" s="612"/>
      <c r="GI746" s="612"/>
      <c r="GJ746" s="612"/>
      <c r="GK746" s="612"/>
      <c r="GL746" s="612"/>
      <c r="GM746" s="612"/>
      <c r="GN746" s="612"/>
      <c r="GO746" s="612"/>
      <c r="GP746" s="612"/>
      <c r="GQ746" s="612"/>
      <c r="GR746" s="612"/>
      <c r="GS746" s="612"/>
      <c r="GT746" s="612"/>
      <c r="GU746" s="612"/>
      <c r="GV746" s="612"/>
      <c r="GW746" s="612"/>
      <c r="GX746" s="612"/>
      <c r="GY746" s="612"/>
      <c r="GZ746" s="612"/>
      <c r="HA746" s="612"/>
      <c r="HB746" s="612"/>
      <c r="HC746" s="612"/>
      <c r="HD746" s="612"/>
      <c r="HE746" s="612"/>
      <c r="HF746" s="612"/>
      <c r="HG746" s="612"/>
      <c r="HH746" s="612"/>
      <c r="HI746" s="612"/>
      <c r="HJ746" s="612"/>
      <c r="HK746" s="612"/>
      <c r="HL746" s="612"/>
      <c r="HM746" s="612"/>
      <c r="HN746" s="612"/>
      <c r="HO746" s="612"/>
      <c r="HP746" s="612"/>
      <c r="HQ746" s="612"/>
      <c r="HR746" s="612"/>
      <c r="HS746" s="612"/>
      <c r="HT746" s="612"/>
      <c r="HU746" s="612"/>
      <c r="HV746" s="612"/>
      <c r="HW746" s="612"/>
      <c r="HX746" s="612"/>
      <c r="HY746" s="612"/>
      <c r="HZ746" s="612"/>
      <c r="IA746" s="612"/>
      <c r="IB746" s="612"/>
      <c r="IC746" s="612"/>
      <c r="ID746" s="612"/>
      <c r="IE746" s="612"/>
      <c r="IF746" s="612"/>
      <c r="IG746" s="612"/>
      <c r="IH746" s="612"/>
      <c r="II746" s="612"/>
      <c r="IJ746" s="612"/>
      <c r="IK746" s="612"/>
      <c r="IL746" s="612"/>
      <c r="IM746" s="612"/>
      <c r="IN746" s="612"/>
      <c r="IO746" s="612"/>
      <c r="IP746" s="612"/>
      <c r="IQ746" s="612"/>
      <c r="IR746" s="612"/>
      <c r="IS746" s="612"/>
      <c r="IT746" s="612"/>
      <c r="IU746" s="612"/>
      <c r="IV746" s="612"/>
      <c r="IW746" s="612"/>
      <c r="IX746" s="612"/>
      <c r="IY746" s="612"/>
      <c r="IZ746" s="612"/>
      <c r="JA746" s="612"/>
      <c r="JB746" s="612"/>
      <c r="JC746" s="612"/>
      <c r="JD746" s="612"/>
      <c r="JE746" s="612"/>
      <c r="JF746" s="612"/>
      <c r="JG746" s="612"/>
      <c r="JH746" s="612"/>
      <c r="JI746" s="612"/>
      <c r="JJ746" s="612"/>
      <c r="JK746" s="612"/>
      <c r="JL746" s="612"/>
      <c r="JM746" s="612"/>
      <c r="JN746" s="612"/>
      <c r="JO746" s="612"/>
      <c r="JP746" s="612"/>
      <c r="JQ746" s="612"/>
      <c r="JR746" s="612"/>
      <c r="JS746" s="612"/>
      <c r="JT746" s="612"/>
      <c r="JU746" s="612"/>
      <c r="JV746" s="612"/>
      <c r="JW746" s="612"/>
      <c r="JX746" s="612"/>
      <c r="JY746" s="612"/>
      <c r="JZ746" s="612"/>
      <c r="KA746" s="612"/>
      <c r="KB746" s="612"/>
      <c r="KC746" s="612"/>
      <c r="KD746" s="612"/>
      <c r="KE746" s="612"/>
      <c r="KF746" s="612"/>
      <c r="KG746" s="612"/>
      <c r="KH746" s="612"/>
      <c r="KI746" s="612"/>
      <c r="KJ746" s="612"/>
      <c r="KK746" s="612"/>
      <c r="KL746" s="612"/>
      <c r="KM746" s="612"/>
      <c r="KN746" s="612"/>
      <c r="KO746" s="612"/>
      <c r="KP746" s="612"/>
      <c r="KQ746" s="612"/>
      <c r="KR746" s="612"/>
      <c r="KS746" s="612"/>
      <c r="KT746" s="612"/>
      <c r="KU746" s="612"/>
      <c r="KV746" s="612"/>
      <c r="KW746" s="612"/>
      <c r="KX746" s="612"/>
      <c r="KY746" s="612"/>
      <c r="KZ746" s="612"/>
      <c r="LA746" s="612"/>
      <c r="LB746" s="612"/>
      <c r="LC746" s="612"/>
      <c r="LD746" s="612"/>
      <c r="LE746" s="612"/>
      <c r="LF746" s="612"/>
      <c r="LG746" s="612"/>
      <c r="LH746" s="612"/>
      <c r="LI746" s="612"/>
      <c r="LJ746" s="612"/>
    </row>
    <row r="747" spans="1:945">
      <c r="A747" s="603"/>
      <c r="B747" s="623">
        <v>44573</v>
      </c>
      <c r="C747" s="623" t="s">
        <v>1217</v>
      </c>
      <c r="D747" s="615" t="s">
        <v>2956</v>
      </c>
      <c r="E747" s="617" t="s">
        <v>4800</v>
      </c>
      <c r="F747" s="615"/>
      <c r="G747" s="615"/>
      <c r="H747" s="615"/>
      <c r="I747" s="615" t="s">
        <v>3062</v>
      </c>
      <c r="J747" s="618"/>
      <c r="K747" s="615" t="s">
        <v>4816</v>
      </c>
      <c r="L747" s="615" t="s">
        <v>2971</v>
      </c>
      <c r="M747" s="616">
        <v>44546</v>
      </c>
      <c r="N747" s="616">
        <v>44691</v>
      </c>
      <c r="O747" s="616"/>
      <c r="P747" s="616"/>
      <c r="Q747" s="616"/>
      <c r="R747" s="616"/>
      <c r="S747" s="615" t="s">
        <v>2959</v>
      </c>
      <c r="T747" s="615">
        <v>60</v>
      </c>
      <c r="U747" s="615">
        <v>49401140</v>
      </c>
      <c r="V747" s="615" t="s">
        <v>973</v>
      </c>
      <c r="W747" s="615">
        <v>400</v>
      </c>
      <c r="X747" s="619">
        <v>768</v>
      </c>
      <c r="Y747" s="539">
        <f t="shared" si="33"/>
        <v>307200</v>
      </c>
      <c r="Z747" s="605">
        <v>0.55000000000000004</v>
      </c>
      <c r="AA747" s="681">
        <f t="shared" si="34"/>
        <v>168960</v>
      </c>
      <c r="AB747" s="625"/>
      <c r="AC747" s="621">
        <v>0</v>
      </c>
      <c r="AD747" s="609"/>
      <c r="AE747" s="606"/>
      <c r="AF747" s="695">
        <f t="shared" si="35"/>
        <v>168960</v>
      </c>
      <c r="AG747" s="604" t="s">
        <v>1073</v>
      </c>
      <c r="AH747" s="604"/>
      <c r="AI747" s="604">
        <v>60</v>
      </c>
      <c r="AJ747" s="608" t="s">
        <v>2977</v>
      </c>
      <c r="AK747" s="604" t="s">
        <v>2452</v>
      </c>
      <c r="AL747" s="607" t="s">
        <v>3024</v>
      </c>
      <c r="AM747" s="604" t="s">
        <v>52</v>
      </c>
      <c r="AN747" s="604" t="s">
        <v>1076</v>
      </c>
      <c r="AO747" s="604"/>
      <c r="AP747" s="606"/>
      <c r="AQ747" s="606" t="s">
        <v>37</v>
      </c>
      <c r="AR747" s="606" t="s">
        <v>1993</v>
      </c>
      <c r="AS747" s="603" t="s">
        <v>1078</v>
      </c>
      <c r="AT747" s="610" t="s">
        <v>1078</v>
      </c>
      <c r="AU747" s="610" t="s">
        <v>1078</v>
      </c>
      <c r="AV747" s="605">
        <v>0.49</v>
      </c>
      <c r="AW747" s="602"/>
      <c r="AX747" s="602"/>
      <c r="AY747" s="602"/>
      <c r="AZ747" s="602"/>
      <c r="BA747" s="602"/>
      <c r="BB747" s="602"/>
      <c r="BC747" s="602"/>
      <c r="BD747" s="602"/>
      <c r="BE747" s="602"/>
      <c r="BF747" s="602"/>
      <c r="BG747" s="602"/>
      <c r="BH747" s="602"/>
      <c r="BI747" s="602"/>
      <c r="BJ747" s="602"/>
      <c r="BK747" s="602"/>
      <c r="BL747" s="602"/>
      <c r="BM747" s="602"/>
      <c r="BN747" s="602"/>
      <c r="BO747" s="602"/>
      <c r="BP747" s="602"/>
      <c r="BQ747" s="602"/>
      <c r="BR747" s="602"/>
      <c r="BS747" s="602"/>
      <c r="BT747" s="602"/>
      <c r="BU747" s="602"/>
      <c r="BV747" s="602"/>
      <c r="BW747" s="602"/>
      <c r="BX747" s="602"/>
      <c r="BY747" s="602"/>
      <c r="BZ747" s="602"/>
      <c r="CA747" s="602"/>
      <c r="CB747" s="602"/>
      <c r="CC747" s="602"/>
      <c r="CD747" s="602"/>
      <c r="CE747" s="602"/>
      <c r="CF747" s="602"/>
      <c r="CG747" s="602"/>
      <c r="CH747" s="602"/>
      <c r="CI747" s="602"/>
      <c r="CJ747" s="602"/>
      <c r="CK747" s="602"/>
      <c r="CL747" s="602"/>
      <c r="CM747" s="602"/>
      <c r="CN747" s="602"/>
      <c r="CO747" s="602"/>
      <c r="CP747" s="602"/>
      <c r="CQ747" s="602"/>
      <c r="CR747" s="602"/>
      <c r="CS747" s="602"/>
      <c r="CT747" s="602"/>
      <c r="CU747" s="602"/>
      <c r="CV747" s="602"/>
      <c r="CW747" s="602"/>
      <c r="CX747" s="602"/>
      <c r="CY747" s="602"/>
      <c r="CZ747" s="602"/>
      <c r="DA747" s="602"/>
      <c r="DB747" s="602"/>
      <c r="DC747" s="602"/>
      <c r="DD747" s="602"/>
      <c r="DE747" s="602"/>
      <c r="DF747" s="602"/>
      <c r="DG747" s="602"/>
      <c r="DH747" s="602"/>
      <c r="DI747" s="602"/>
      <c r="DJ747" s="602"/>
      <c r="DK747" s="602"/>
      <c r="DL747" s="602"/>
      <c r="DM747" s="602"/>
      <c r="DN747" s="602"/>
      <c r="DO747" s="602"/>
      <c r="DP747" s="602"/>
      <c r="DQ747" s="602"/>
      <c r="DR747" s="602"/>
      <c r="DS747" s="602"/>
      <c r="DT747" s="602"/>
      <c r="DU747" s="602"/>
      <c r="DV747" s="602"/>
      <c r="DW747" s="602"/>
      <c r="DX747" s="602"/>
      <c r="DY747" s="602"/>
      <c r="DZ747" s="602"/>
      <c r="EA747" s="602"/>
      <c r="EB747" s="602"/>
      <c r="EC747" s="602"/>
      <c r="ED747" s="602"/>
      <c r="EE747" s="602"/>
      <c r="EF747" s="602"/>
      <c r="EG747" s="602"/>
      <c r="EH747" s="602"/>
      <c r="EI747" s="602"/>
      <c r="EJ747" s="602"/>
      <c r="EK747" s="602"/>
      <c r="EL747" s="602"/>
      <c r="EM747" s="602"/>
      <c r="EN747" s="602"/>
      <c r="EO747" s="602"/>
      <c r="EP747" s="602"/>
      <c r="EQ747" s="602"/>
      <c r="ER747" s="602"/>
      <c r="ES747" s="602"/>
      <c r="ET747" s="602"/>
      <c r="EU747" s="602"/>
      <c r="EV747" s="602"/>
      <c r="EW747" s="602"/>
      <c r="EX747" s="602"/>
      <c r="EY747" s="602"/>
      <c r="EZ747" s="602"/>
      <c r="FA747" s="602"/>
      <c r="FB747" s="602"/>
      <c r="FC747" s="602"/>
      <c r="FD747" s="602"/>
      <c r="FE747" s="602"/>
      <c r="FF747" s="602"/>
      <c r="FG747" s="602"/>
      <c r="FH747" s="602"/>
      <c r="FI747" s="602"/>
      <c r="FJ747" s="602"/>
      <c r="FK747" s="602"/>
      <c r="FL747" s="602"/>
      <c r="FM747" s="602"/>
      <c r="FN747" s="602"/>
      <c r="FO747" s="602"/>
      <c r="FP747" s="602"/>
      <c r="FQ747" s="602"/>
      <c r="FR747" s="602"/>
      <c r="FS747" s="602"/>
      <c r="FT747" s="602"/>
      <c r="FU747" s="602"/>
      <c r="FV747" s="602"/>
      <c r="FW747" s="602"/>
      <c r="FX747" s="602"/>
      <c r="FY747" s="602"/>
      <c r="FZ747" s="602"/>
      <c r="GA747" s="602"/>
      <c r="GB747" s="602"/>
      <c r="GC747" s="602"/>
      <c r="GD747" s="602"/>
      <c r="GE747" s="602"/>
      <c r="GF747" s="602"/>
      <c r="GG747" s="602"/>
      <c r="GH747" s="602"/>
      <c r="GI747" s="602"/>
      <c r="GJ747" s="602"/>
      <c r="GK747" s="602"/>
      <c r="GL747" s="602"/>
      <c r="GM747" s="602"/>
      <c r="GN747" s="602"/>
      <c r="GO747" s="602"/>
      <c r="GP747" s="602"/>
      <c r="GQ747" s="602"/>
      <c r="GR747" s="602"/>
      <c r="GS747" s="602"/>
      <c r="GT747" s="602"/>
      <c r="GU747" s="602"/>
      <c r="GV747" s="602"/>
      <c r="GW747" s="602"/>
      <c r="GX747" s="602"/>
      <c r="GY747" s="602"/>
      <c r="GZ747" s="602"/>
      <c r="HA747" s="602"/>
      <c r="HB747" s="602"/>
      <c r="HC747" s="602"/>
      <c r="HD747" s="602"/>
      <c r="HE747" s="602"/>
      <c r="HF747" s="602"/>
      <c r="HG747" s="602"/>
      <c r="HH747" s="602"/>
      <c r="HI747" s="602"/>
      <c r="HJ747" s="602"/>
      <c r="HK747" s="602"/>
      <c r="HL747" s="602"/>
      <c r="HM747" s="602"/>
      <c r="HN747" s="602"/>
      <c r="HO747" s="602"/>
      <c r="HP747" s="602"/>
      <c r="HQ747" s="602"/>
      <c r="HR747" s="602"/>
      <c r="HS747" s="602"/>
      <c r="HT747" s="602"/>
      <c r="HU747" s="602"/>
      <c r="HV747" s="602"/>
      <c r="HW747" s="602"/>
      <c r="HX747" s="602"/>
      <c r="HY747" s="602"/>
      <c r="HZ747" s="602"/>
      <c r="IA747" s="602"/>
      <c r="IB747" s="602"/>
      <c r="IC747" s="602"/>
      <c r="ID747" s="602"/>
      <c r="IE747" s="602"/>
      <c r="IF747" s="602"/>
      <c r="IG747" s="602"/>
      <c r="IH747" s="602"/>
      <c r="II747" s="602"/>
      <c r="IJ747" s="602"/>
      <c r="IK747" s="602"/>
      <c r="IL747" s="602"/>
      <c r="IM747" s="602"/>
      <c r="IN747" s="602"/>
      <c r="IO747" s="602"/>
      <c r="IP747" s="602"/>
      <c r="IQ747" s="602"/>
      <c r="IR747" s="602"/>
      <c r="IS747" s="602"/>
      <c r="IT747" s="602"/>
      <c r="IU747" s="602"/>
      <c r="IV747" s="602"/>
      <c r="IW747" s="602"/>
      <c r="IX747" s="602"/>
      <c r="IY747" s="602"/>
      <c r="IZ747" s="602"/>
      <c r="JA747" s="602"/>
      <c r="JB747" s="602"/>
      <c r="JC747" s="602"/>
      <c r="JD747" s="602"/>
      <c r="JE747" s="602"/>
      <c r="JF747" s="602"/>
      <c r="JG747" s="602"/>
      <c r="JH747" s="602"/>
      <c r="JI747" s="602"/>
      <c r="JJ747" s="602"/>
      <c r="JK747" s="602"/>
      <c r="JL747" s="602"/>
      <c r="JM747" s="602"/>
      <c r="JN747" s="602"/>
      <c r="JO747" s="602"/>
      <c r="JP747" s="602"/>
      <c r="JQ747" s="602"/>
      <c r="JR747" s="602"/>
      <c r="JS747" s="602"/>
      <c r="JT747" s="602"/>
      <c r="JU747" s="602"/>
      <c r="JV747" s="602"/>
      <c r="JW747" s="602"/>
      <c r="JX747" s="602"/>
      <c r="JY747" s="602"/>
      <c r="JZ747" s="602"/>
      <c r="KA747" s="602"/>
      <c r="KB747" s="602"/>
      <c r="KC747" s="602"/>
      <c r="KD747" s="602"/>
      <c r="KE747" s="602"/>
      <c r="KF747" s="602"/>
      <c r="KG747" s="602"/>
      <c r="KH747" s="602"/>
      <c r="KI747" s="602"/>
      <c r="KJ747" s="602"/>
      <c r="KK747" s="602"/>
      <c r="KL747" s="602"/>
      <c r="KM747" s="602"/>
      <c r="KN747" s="602"/>
      <c r="KO747" s="602"/>
      <c r="KP747" s="602"/>
      <c r="KQ747" s="602"/>
      <c r="KR747" s="602"/>
      <c r="KS747" s="602"/>
      <c r="KT747" s="602"/>
      <c r="KU747" s="602"/>
      <c r="KV747" s="602"/>
      <c r="KW747" s="602"/>
      <c r="KX747" s="602"/>
      <c r="KY747" s="602"/>
      <c r="KZ747" s="602"/>
      <c r="LA747" s="602"/>
      <c r="LB747" s="602"/>
      <c r="LC747" s="602"/>
      <c r="LD747" s="602"/>
      <c r="LE747" s="602"/>
      <c r="LF747" s="602"/>
      <c r="LG747" s="602"/>
      <c r="LH747" s="602"/>
      <c r="LI747" s="602"/>
      <c r="LJ747" s="602"/>
    </row>
    <row r="748" spans="1:945">
      <c r="A748" s="603"/>
      <c r="B748" s="623"/>
      <c r="C748" s="623"/>
      <c r="D748" s="615" t="s">
        <v>2956</v>
      </c>
      <c r="E748" s="617" t="s">
        <v>4817</v>
      </c>
      <c r="F748" s="615"/>
      <c r="G748" s="615"/>
      <c r="H748" s="615"/>
      <c r="I748" s="615" t="s">
        <v>3062</v>
      </c>
      <c r="J748" s="618"/>
      <c r="K748" s="615" t="s">
        <v>4818</v>
      </c>
      <c r="L748" s="615" t="s">
        <v>2971</v>
      </c>
      <c r="M748" s="616">
        <v>44537</v>
      </c>
      <c r="N748" s="616">
        <v>44716</v>
      </c>
      <c r="O748" s="616"/>
      <c r="P748" s="616"/>
      <c r="Q748" s="616"/>
      <c r="R748" s="616"/>
      <c r="S748" s="615" t="s">
        <v>2959</v>
      </c>
      <c r="T748" s="615">
        <v>60</v>
      </c>
      <c r="U748" s="615">
        <v>49401140</v>
      </c>
      <c r="V748" s="615" t="s">
        <v>973</v>
      </c>
      <c r="W748" s="615">
        <v>400</v>
      </c>
      <c r="X748" s="619">
        <v>3072</v>
      </c>
      <c r="Y748" s="539">
        <f t="shared" si="33"/>
        <v>1228800</v>
      </c>
      <c r="Z748" s="605">
        <v>0.55000000000000004</v>
      </c>
      <c r="AA748" s="681">
        <f t="shared" si="34"/>
        <v>675840</v>
      </c>
      <c r="AB748" s="613"/>
      <c r="AC748" s="614">
        <v>0</v>
      </c>
      <c r="AD748" s="609"/>
      <c r="AE748" s="606"/>
      <c r="AF748" s="695">
        <f t="shared" si="35"/>
        <v>675840</v>
      </c>
      <c r="AG748" s="604" t="s">
        <v>1073</v>
      </c>
      <c r="AH748" s="604"/>
      <c r="AI748" s="604">
        <v>60</v>
      </c>
      <c r="AJ748" s="608" t="s">
        <v>2977</v>
      </c>
      <c r="AK748" s="604" t="s">
        <v>2452</v>
      </c>
      <c r="AL748" s="607" t="s">
        <v>2978</v>
      </c>
      <c r="AM748" s="604" t="s">
        <v>52</v>
      </c>
      <c r="AN748" s="604" t="s">
        <v>1076</v>
      </c>
      <c r="AO748" s="604"/>
      <c r="AP748" s="606"/>
      <c r="AQ748" s="606" t="s">
        <v>37</v>
      </c>
      <c r="AR748" s="611" t="s">
        <v>1700</v>
      </c>
      <c r="AS748" s="603" t="s">
        <v>1078</v>
      </c>
      <c r="AT748" s="610" t="s">
        <v>1078</v>
      </c>
      <c r="AU748" s="610" t="s">
        <v>1078</v>
      </c>
      <c r="AV748" s="605">
        <v>0.45500000000000002</v>
      </c>
      <c r="AW748" s="612"/>
      <c r="AX748" s="612"/>
      <c r="AY748" s="612"/>
      <c r="AZ748" s="612"/>
      <c r="BA748" s="612"/>
      <c r="BB748" s="612"/>
      <c r="BC748" s="612"/>
      <c r="BD748" s="612"/>
      <c r="BE748" s="612"/>
      <c r="BF748" s="612"/>
      <c r="BG748" s="612"/>
      <c r="BH748" s="612"/>
      <c r="BI748" s="612"/>
      <c r="BJ748" s="612"/>
      <c r="BK748" s="612"/>
      <c r="BL748" s="612"/>
      <c r="BM748" s="612"/>
      <c r="BN748" s="612"/>
      <c r="BO748" s="612"/>
      <c r="BP748" s="612"/>
      <c r="BQ748" s="612"/>
      <c r="BR748" s="612"/>
      <c r="BS748" s="612"/>
      <c r="BT748" s="612"/>
      <c r="BU748" s="612"/>
      <c r="BV748" s="612"/>
      <c r="BW748" s="612"/>
      <c r="BX748" s="612"/>
      <c r="BY748" s="612"/>
      <c r="BZ748" s="612"/>
      <c r="CA748" s="612"/>
      <c r="CB748" s="612"/>
      <c r="CC748" s="612"/>
      <c r="CD748" s="612"/>
      <c r="CE748" s="612"/>
      <c r="CF748" s="612"/>
      <c r="CG748" s="612"/>
      <c r="CH748" s="612"/>
      <c r="CI748" s="612"/>
      <c r="CJ748" s="612"/>
      <c r="CK748" s="612"/>
      <c r="CL748" s="612"/>
      <c r="CM748" s="612"/>
      <c r="CN748" s="612"/>
      <c r="CO748" s="612"/>
      <c r="CP748" s="612"/>
      <c r="CQ748" s="612"/>
      <c r="CR748" s="612"/>
      <c r="CS748" s="612"/>
      <c r="CT748" s="612"/>
      <c r="CU748" s="612"/>
      <c r="CV748" s="612"/>
      <c r="CW748" s="612"/>
      <c r="CX748" s="612"/>
      <c r="CY748" s="612"/>
      <c r="CZ748" s="612"/>
      <c r="DA748" s="612"/>
      <c r="DB748" s="612"/>
      <c r="DC748" s="612"/>
      <c r="DD748" s="612"/>
      <c r="DE748" s="612"/>
      <c r="DF748" s="612"/>
      <c r="DG748" s="612"/>
      <c r="DH748" s="612"/>
      <c r="DI748" s="612"/>
      <c r="DJ748" s="612"/>
      <c r="DK748" s="612"/>
      <c r="DL748" s="612"/>
      <c r="DM748" s="612"/>
      <c r="DN748" s="612"/>
      <c r="DO748" s="612"/>
      <c r="DP748" s="612"/>
      <c r="DQ748" s="612"/>
      <c r="DR748" s="612"/>
      <c r="DS748" s="612"/>
      <c r="DT748" s="612"/>
      <c r="DU748" s="612"/>
      <c r="DV748" s="612"/>
      <c r="DW748" s="612"/>
      <c r="DX748" s="612"/>
      <c r="DY748" s="612"/>
      <c r="DZ748" s="612"/>
      <c r="EA748" s="612"/>
      <c r="EB748" s="612"/>
      <c r="EC748" s="612"/>
      <c r="ED748" s="612"/>
      <c r="EE748" s="612"/>
      <c r="EF748" s="612"/>
      <c r="EG748" s="612"/>
      <c r="EH748" s="612"/>
      <c r="EI748" s="612"/>
      <c r="EJ748" s="612"/>
      <c r="EK748" s="612"/>
      <c r="EL748" s="612"/>
      <c r="EM748" s="612"/>
      <c r="EN748" s="612"/>
      <c r="EO748" s="612"/>
      <c r="EP748" s="612"/>
      <c r="EQ748" s="612"/>
      <c r="ER748" s="612"/>
      <c r="ES748" s="612"/>
      <c r="ET748" s="612"/>
      <c r="EU748" s="612"/>
      <c r="EV748" s="612"/>
      <c r="EW748" s="612"/>
      <c r="EX748" s="612"/>
      <c r="EY748" s="612"/>
      <c r="EZ748" s="612"/>
      <c r="FA748" s="612"/>
      <c r="FB748" s="612"/>
      <c r="FC748" s="612"/>
      <c r="FD748" s="612"/>
      <c r="FE748" s="612"/>
      <c r="FF748" s="612"/>
      <c r="FG748" s="612"/>
      <c r="FH748" s="612"/>
      <c r="FI748" s="612"/>
      <c r="FJ748" s="612"/>
      <c r="FK748" s="612"/>
      <c r="FL748" s="612"/>
      <c r="FM748" s="612"/>
      <c r="FN748" s="612"/>
      <c r="FO748" s="612"/>
      <c r="FP748" s="612"/>
      <c r="FQ748" s="612"/>
      <c r="FR748" s="612"/>
      <c r="FS748" s="612"/>
      <c r="FT748" s="612"/>
      <c r="FU748" s="612"/>
      <c r="FV748" s="612"/>
      <c r="FW748" s="612"/>
      <c r="FX748" s="612"/>
      <c r="FY748" s="612"/>
      <c r="FZ748" s="612"/>
      <c r="GA748" s="612"/>
      <c r="GB748" s="612"/>
      <c r="GC748" s="612"/>
      <c r="GD748" s="612"/>
      <c r="GE748" s="612"/>
      <c r="GF748" s="612"/>
      <c r="GG748" s="612"/>
      <c r="GH748" s="612"/>
      <c r="GI748" s="612"/>
      <c r="GJ748" s="612"/>
      <c r="GK748" s="612"/>
      <c r="GL748" s="612"/>
      <c r="GM748" s="612"/>
      <c r="GN748" s="612"/>
      <c r="GO748" s="612"/>
      <c r="GP748" s="612"/>
      <c r="GQ748" s="612"/>
      <c r="GR748" s="612"/>
      <c r="GS748" s="612"/>
      <c r="GT748" s="612"/>
      <c r="GU748" s="612"/>
      <c r="GV748" s="612"/>
      <c r="GW748" s="612"/>
      <c r="GX748" s="612"/>
      <c r="GY748" s="612"/>
      <c r="GZ748" s="612"/>
      <c r="HA748" s="612"/>
      <c r="HB748" s="612"/>
      <c r="HC748" s="612"/>
      <c r="HD748" s="612"/>
      <c r="HE748" s="612"/>
      <c r="HF748" s="612"/>
      <c r="HG748" s="612"/>
      <c r="HH748" s="612"/>
      <c r="HI748" s="612"/>
      <c r="HJ748" s="612"/>
      <c r="HK748" s="612"/>
      <c r="HL748" s="612"/>
      <c r="HM748" s="612"/>
      <c r="HN748" s="612"/>
      <c r="HO748" s="612"/>
      <c r="HP748" s="612"/>
      <c r="HQ748" s="612"/>
      <c r="HR748" s="612"/>
      <c r="HS748" s="612"/>
      <c r="HT748" s="612"/>
      <c r="HU748" s="612"/>
      <c r="HV748" s="612"/>
      <c r="HW748" s="612"/>
      <c r="HX748" s="612"/>
      <c r="HY748" s="612"/>
      <c r="HZ748" s="612"/>
      <c r="IA748" s="612"/>
      <c r="IB748" s="612"/>
      <c r="IC748" s="612"/>
      <c r="ID748" s="612"/>
      <c r="IE748" s="612"/>
      <c r="IF748" s="612"/>
      <c r="IG748" s="612"/>
      <c r="IH748" s="612"/>
      <c r="II748" s="612"/>
      <c r="IJ748" s="612"/>
      <c r="IK748" s="612"/>
      <c r="IL748" s="612"/>
      <c r="IM748" s="612"/>
      <c r="IN748" s="612"/>
      <c r="IO748" s="612"/>
      <c r="IP748" s="612"/>
      <c r="IQ748" s="612"/>
      <c r="IR748" s="612"/>
      <c r="IS748" s="612"/>
      <c r="IT748" s="612"/>
      <c r="IU748" s="612"/>
      <c r="IV748" s="612"/>
      <c r="IW748" s="612"/>
      <c r="IX748" s="612"/>
      <c r="IY748" s="612"/>
      <c r="IZ748" s="612"/>
      <c r="JA748" s="612"/>
      <c r="JB748" s="612"/>
      <c r="JC748" s="612"/>
      <c r="JD748" s="612"/>
      <c r="JE748" s="612"/>
      <c r="JF748" s="612"/>
      <c r="JG748" s="612"/>
      <c r="JH748" s="612"/>
      <c r="JI748" s="612"/>
      <c r="JJ748" s="612"/>
      <c r="JK748" s="612"/>
      <c r="JL748" s="612"/>
      <c r="JM748" s="612"/>
      <c r="JN748" s="612"/>
      <c r="JO748" s="612"/>
      <c r="JP748" s="612"/>
      <c r="JQ748" s="612"/>
      <c r="JR748" s="612"/>
      <c r="JS748" s="612"/>
      <c r="JT748" s="612"/>
      <c r="JU748" s="612"/>
      <c r="JV748" s="612"/>
      <c r="JW748" s="612"/>
      <c r="JX748" s="612"/>
      <c r="JY748" s="612"/>
      <c r="JZ748" s="612"/>
      <c r="KA748" s="612"/>
      <c r="KB748" s="612"/>
      <c r="KC748" s="612"/>
      <c r="KD748" s="612"/>
      <c r="KE748" s="612"/>
      <c r="KF748" s="612"/>
      <c r="KG748" s="612"/>
      <c r="KH748" s="612"/>
      <c r="KI748" s="612"/>
      <c r="KJ748" s="612"/>
      <c r="KK748" s="612"/>
      <c r="KL748" s="612"/>
      <c r="KM748" s="612"/>
      <c r="KN748" s="612"/>
      <c r="KO748" s="612"/>
      <c r="KP748" s="612"/>
      <c r="KQ748" s="612"/>
      <c r="KR748" s="612"/>
      <c r="KS748" s="612"/>
      <c r="KT748" s="612"/>
      <c r="KU748" s="612"/>
      <c r="KV748" s="612"/>
      <c r="KW748" s="612"/>
      <c r="KX748" s="612"/>
      <c r="KY748" s="612"/>
      <c r="KZ748" s="612"/>
      <c r="LA748" s="612"/>
      <c r="LB748" s="612"/>
      <c r="LC748" s="612"/>
      <c r="LD748" s="612"/>
      <c r="LE748" s="612"/>
      <c r="LF748" s="612"/>
      <c r="LG748" s="612"/>
      <c r="LH748" s="612"/>
      <c r="LI748" s="612"/>
      <c r="LJ748" s="612"/>
      <c r="LK748" s="602"/>
      <c r="LL748" s="602"/>
      <c r="LM748" s="602"/>
      <c r="LN748" s="602"/>
      <c r="LO748" s="602"/>
      <c r="LP748" s="602"/>
      <c r="LQ748" s="602"/>
      <c r="LR748" s="602"/>
      <c r="LS748" s="602"/>
      <c r="LT748" s="602"/>
      <c r="LU748" s="602"/>
      <c r="LV748" s="602"/>
      <c r="LW748" s="602"/>
      <c r="LX748" s="602"/>
      <c r="LY748" s="602"/>
      <c r="LZ748" s="602"/>
      <c r="MA748" s="602"/>
      <c r="MB748" s="602"/>
      <c r="MC748" s="602"/>
      <c r="MD748" s="602"/>
      <c r="ME748" s="602"/>
      <c r="MF748" s="602"/>
      <c r="MG748" s="602"/>
      <c r="MH748" s="602"/>
      <c r="MI748" s="602"/>
      <c r="MJ748" s="602"/>
      <c r="MK748" s="602"/>
      <c r="ML748" s="602"/>
      <c r="MM748" s="602"/>
      <c r="MN748" s="602"/>
      <c r="MO748" s="602"/>
      <c r="MP748" s="602"/>
      <c r="MQ748" s="602"/>
      <c r="MR748" s="602"/>
      <c r="MS748" s="602"/>
      <c r="MT748" s="602"/>
      <c r="MU748" s="602"/>
      <c r="MV748" s="602"/>
      <c r="MW748" s="602"/>
      <c r="MX748" s="602"/>
      <c r="MY748" s="602"/>
      <c r="MZ748" s="602"/>
      <c r="NA748" s="602"/>
      <c r="NB748" s="602"/>
      <c r="NC748" s="602"/>
      <c r="ND748" s="602"/>
      <c r="NE748" s="602"/>
      <c r="NF748" s="602"/>
      <c r="NG748" s="602"/>
      <c r="NH748" s="602"/>
      <c r="NI748" s="602"/>
      <c r="NJ748" s="602"/>
      <c r="NK748" s="602"/>
      <c r="NL748" s="602"/>
      <c r="NM748" s="602"/>
      <c r="NN748" s="602"/>
      <c r="NO748" s="602"/>
      <c r="NP748" s="602"/>
      <c r="NQ748" s="602"/>
      <c r="NR748" s="602"/>
      <c r="NS748" s="602"/>
      <c r="NT748" s="602"/>
      <c r="NU748" s="602"/>
      <c r="NV748" s="602"/>
      <c r="NW748" s="602"/>
      <c r="NX748" s="602"/>
      <c r="NY748" s="602"/>
      <c r="NZ748" s="602"/>
      <c r="OA748" s="602"/>
      <c r="OB748" s="602"/>
      <c r="OC748" s="602"/>
      <c r="OD748" s="602"/>
      <c r="OE748" s="602"/>
      <c r="OF748" s="602"/>
      <c r="OG748" s="602"/>
      <c r="OH748" s="602"/>
      <c r="OI748" s="602"/>
      <c r="OJ748" s="602"/>
      <c r="OK748" s="602"/>
      <c r="OL748" s="602"/>
      <c r="OM748" s="602"/>
      <c r="ON748" s="602"/>
      <c r="OO748" s="602"/>
      <c r="OP748" s="602"/>
      <c r="OQ748" s="602"/>
      <c r="OR748" s="602"/>
      <c r="OS748" s="602"/>
      <c r="OT748" s="602"/>
      <c r="OU748" s="602"/>
      <c r="OV748" s="602"/>
      <c r="OW748" s="602"/>
      <c r="OX748" s="602"/>
      <c r="OY748" s="602"/>
      <c r="OZ748" s="602"/>
      <c r="PA748" s="602"/>
      <c r="PB748" s="602"/>
      <c r="PC748" s="602"/>
      <c r="PD748" s="602"/>
      <c r="PE748" s="602"/>
      <c r="PF748" s="602"/>
      <c r="PG748" s="602"/>
      <c r="PH748" s="602"/>
      <c r="PI748" s="602"/>
      <c r="PJ748" s="602"/>
      <c r="PK748" s="602"/>
      <c r="PL748" s="602"/>
      <c r="PM748" s="602"/>
      <c r="PN748" s="602"/>
      <c r="PO748" s="602"/>
      <c r="PP748" s="602"/>
      <c r="PQ748" s="602"/>
      <c r="PR748" s="602"/>
      <c r="PS748" s="602"/>
      <c r="PT748" s="602"/>
      <c r="PU748" s="602"/>
      <c r="PV748" s="602"/>
      <c r="PW748" s="602"/>
      <c r="PX748" s="602"/>
      <c r="PY748" s="602"/>
      <c r="PZ748" s="602"/>
      <c r="QA748" s="602"/>
      <c r="QB748" s="602"/>
      <c r="QC748" s="602"/>
      <c r="QD748" s="602"/>
      <c r="QE748" s="602"/>
      <c r="QF748" s="602"/>
      <c r="QG748" s="602"/>
      <c r="QH748" s="602"/>
      <c r="QI748" s="602"/>
      <c r="QJ748" s="602"/>
      <c r="QK748" s="602"/>
      <c r="QL748" s="602"/>
      <c r="QM748" s="602"/>
      <c r="QN748" s="602"/>
      <c r="QO748" s="602"/>
      <c r="QP748" s="602"/>
      <c r="QQ748" s="602"/>
      <c r="QR748" s="602"/>
      <c r="QS748" s="602"/>
      <c r="QT748" s="602"/>
      <c r="QU748" s="602"/>
      <c r="QV748" s="602"/>
      <c r="QW748" s="602"/>
      <c r="QX748" s="602"/>
      <c r="QY748" s="602"/>
      <c r="QZ748" s="602"/>
      <c r="RA748" s="602"/>
      <c r="RB748" s="602"/>
      <c r="RC748" s="602"/>
      <c r="RD748" s="602"/>
      <c r="RE748" s="602"/>
      <c r="RF748" s="602"/>
      <c r="RG748" s="602"/>
      <c r="RH748" s="602"/>
      <c r="RI748" s="602"/>
      <c r="RJ748" s="602"/>
      <c r="RK748" s="602"/>
      <c r="RL748" s="602"/>
      <c r="RM748" s="602"/>
      <c r="RN748" s="602"/>
      <c r="RO748" s="602"/>
      <c r="RP748" s="602"/>
      <c r="RQ748" s="602"/>
      <c r="RR748" s="602"/>
      <c r="RS748" s="602"/>
      <c r="RT748" s="602"/>
      <c r="RU748" s="602"/>
      <c r="RV748" s="602"/>
      <c r="RW748" s="602"/>
      <c r="RX748" s="602"/>
      <c r="RY748" s="602"/>
      <c r="RZ748" s="602"/>
      <c r="SA748" s="602"/>
      <c r="SB748" s="602"/>
      <c r="SC748" s="602"/>
      <c r="SD748" s="602"/>
      <c r="SE748" s="602"/>
      <c r="SF748" s="602"/>
      <c r="SG748" s="602"/>
      <c r="SH748" s="602"/>
      <c r="SI748" s="602"/>
      <c r="SJ748" s="602"/>
      <c r="SK748" s="602"/>
      <c r="SL748" s="602"/>
      <c r="SM748" s="602"/>
      <c r="SN748" s="602"/>
      <c r="SO748" s="602"/>
      <c r="SP748" s="602"/>
      <c r="SQ748" s="602"/>
      <c r="SR748" s="602"/>
      <c r="SS748" s="602"/>
      <c r="ST748" s="602"/>
      <c r="SU748" s="602"/>
      <c r="SV748" s="602"/>
      <c r="SW748" s="602"/>
      <c r="SX748" s="602"/>
      <c r="SY748" s="602"/>
      <c r="SZ748" s="602"/>
      <c r="TA748" s="602"/>
      <c r="TB748" s="602"/>
      <c r="TC748" s="602"/>
      <c r="TD748" s="602"/>
      <c r="TE748" s="602"/>
      <c r="TF748" s="602"/>
      <c r="TG748" s="602"/>
      <c r="TH748" s="602"/>
      <c r="TI748" s="602"/>
      <c r="TJ748" s="602"/>
      <c r="TK748" s="602"/>
      <c r="TL748" s="602"/>
      <c r="TM748" s="602"/>
      <c r="TN748" s="602"/>
      <c r="TO748" s="602"/>
      <c r="TP748" s="602"/>
      <c r="TQ748" s="602"/>
      <c r="TR748" s="602"/>
      <c r="TS748" s="602"/>
      <c r="TT748" s="602"/>
      <c r="TU748" s="602"/>
      <c r="TV748" s="602"/>
      <c r="TW748" s="602"/>
      <c r="TX748" s="602"/>
      <c r="TY748" s="602"/>
      <c r="TZ748" s="602"/>
      <c r="UA748" s="602"/>
      <c r="UB748" s="602"/>
      <c r="UC748" s="602"/>
      <c r="UD748" s="602"/>
      <c r="UE748" s="602"/>
      <c r="UF748" s="602"/>
      <c r="UG748" s="602"/>
      <c r="UH748" s="602"/>
      <c r="UI748" s="602"/>
      <c r="UJ748" s="602"/>
      <c r="UK748" s="602"/>
      <c r="UL748" s="602"/>
      <c r="UM748" s="602"/>
      <c r="UN748" s="602"/>
      <c r="UO748" s="602"/>
      <c r="UP748" s="602"/>
      <c r="UQ748" s="602"/>
      <c r="UR748" s="602"/>
      <c r="US748" s="602"/>
      <c r="UT748" s="602"/>
      <c r="UU748" s="602"/>
      <c r="UV748" s="602"/>
      <c r="UW748" s="602"/>
      <c r="UX748" s="602"/>
      <c r="UY748" s="602"/>
      <c r="UZ748" s="602"/>
      <c r="VA748" s="602"/>
      <c r="VB748" s="602"/>
      <c r="VC748" s="602"/>
      <c r="VD748" s="602"/>
      <c r="VE748" s="602"/>
      <c r="VF748" s="602"/>
      <c r="VG748" s="602"/>
      <c r="VH748" s="602"/>
      <c r="VI748" s="602"/>
      <c r="VJ748" s="602"/>
      <c r="VK748" s="602"/>
      <c r="VL748" s="602"/>
      <c r="VM748" s="602"/>
      <c r="VN748" s="602"/>
      <c r="VO748" s="602"/>
      <c r="VP748" s="602"/>
      <c r="VQ748" s="602"/>
      <c r="VR748" s="602"/>
      <c r="VS748" s="602"/>
      <c r="VT748" s="602"/>
      <c r="VU748" s="602"/>
      <c r="VV748" s="602"/>
      <c r="VW748" s="602"/>
      <c r="VX748" s="602"/>
      <c r="VY748" s="602"/>
      <c r="VZ748" s="602"/>
      <c r="WA748" s="602"/>
      <c r="WB748" s="602"/>
      <c r="WC748" s="602"/>
      <c r="WD748" s="602"/>
      <c r="WE748" s="602"/>
      <c r="WF748" s="602"/>
      <c r="WG748" s="602"/>
      <c r="WH748" s="602"/>
      <c r="WI748" s="602"/>
      <c r="WJ748" s="602"/>
      <c r="WK748" s="602"/>
      <c r="WL748" s="602"/>
      <c r="WM748" s="602"/>
      <c r="WN748" s="602"/>
      <c r="WO748" s="602"/>
      <c r="WP748" s="602"/>
      <c r="WQ748" s="602"/>
      <c r="WR748" s="602"/>
      <c r="WS748" s="602"/>
      <c r="WT748" s="602"/>
      <c r="WU748" s="602"/>
      <c r="WV748" s="602"/>
      <c r="WW748" s="602"/>
      <c r="WX748" s="602"/>
      <c r="WY748" s="602"/>
      <c r="WZ748" s="602"/>
      <c r="XA748" s="602"/>
      <c r="XB748" s="602"/>
      <c r="XC748" s="602"/>
      <c r="XD748" s="602"/>
      <c r="XE748" s="602"/>
      <c r="XF748" s="602"/>
      <c r="XG748" s="602"/>
      <c r="XH748" s="602"/>
      <c r="XI748" s="602"/>
      <c r="XJ748" s="602"/>
      <c r="XK748" s="602"/>
      <c r="XL748" s="602"/>
      <c r="XM748" s="602"/>
      <c r="XN748" s="602"/>
      <c r="XO748" s="602"/>
      <c r="XP748" s="602"/>
      <c r="XQ748" s="602"/>
      <c r="XR748" s="602"/>
      <c r="XS748" s="602"/>
      <c r="XT748" s="602"/>
      <c r="XU748" s="602"/>
      <c r="XV748" s="602"/>
      <c r="XW748" s="602"/>
      <c r="XX748" s="602"/>
      <c r="XY748" s="602"/>
      <c r="XZ748" s="602"/>
      <c r="YA748" s="602"/>
      <c r="YB748" s="602"/>
      <c r="YC748" s="602"/>
      <c r="YD748" s="602"/>
      <c r="YE748" s="602"/>
      <c r="YF748" s="602"/>
      <c r="YG748" s="602"/>
      <c r="YH748" s="602"/>
      <c r="YI748" s="602"/>
      <c r="YJ748" s="602"/>
      <c r="YK748" s="602"/>
      <c r="YL748" s="602"/>
      <c r="YM748" s="602"/>
      <c r="YN748" s="602"/>
      <c r="YO748" s="602"/>
      <c r="YP748" s="602"/>
      <c r="YQ748" s="602"/>
      <c r="YR748" s="602"/>
      <c r="YS748" s="602"/>
      <c r="YT748" s="602"/>
      <c r="YU748" s="602"/>
      <c r="YV748" s="602"/>
      <c r="YW748" s="602"/>
      <c r="YX748" s="602"/>
      <c r="YY748" s="602"/>
      <c r="YZ748" s="602"/>
      <c r="ZA748" s="602"/>
      <c r="ZB748" s="602"/>
      <c r="ZC748" s="602"/>
      <c r="ZD748" s="602"/>
      <c r="ZE748" s="602"/>
      <c r="ZF748" s="602"/>
      <c r="ZG748" s="602"/>
      <c r="ZH748" s="602"/>
      <c r="ZI748" s="602"/>
      <c r="ZJ748" s="602"/>
      <c r="ZK748" s="602"/>
      <c r="ZL748" s="602"/>
      <c r="ZM748" s="602"/>
      <c r="ZN748" s="602"/>
      <c r="ZO748" s="602"/>
      <c r="ZP748" s="602"/>
      <c r="ZQ748" s="602"/>
      <c r="ZR748" s="602"/>
      <c r="ZS748" s="602"/>
      <c r="ZT748" s="602"/>
      <c r="ZU748" s="602"/>
      <c r="ZV748" s="602"/>
      <c r="ZW748" s="602"/>
      <c r="ZX748" s="602"/>
      <c r="ZY748" s="602"/>
      <c r="ZZ748" s="602"/>
      <c r="AAA748" s="602"/>
      <c r="AAB748" s="602"/>
      <c r="AAC748" s="602"/>
      <c r="AAD748" s="602"/>
      <c r="AAE748" s="602"/>
      <c r="AAF748" s="602"/>
      <c r="AAG748" s="602"/>
      <c r="AAH748" s="602"/>
      <c r="AAI748" s="602"/>
      <c r="AAJ748" s="602"/>
      <c r="AAK748" s="602"/>
      <c r="AAL748" s="602"/>
      <c r="AAM748" s="602"/>
      <c r="AAN748" s="602"/>
      <c r="AAO748" s="602"/>
      <c r="AAP748" s="602"/>
      <c r="AAQ748" s="602"/>
      <c r="AAR748" s="602"/>
      <c r="AAS748" s="602"/>
      <c r="AAT748" s="602"/>
      <c r="AAU748" s="602"/>
      <c r="AAV748" s="602"/>
      <c r="AAW748" s="602"/>
      <c r="AAX748" s="602"/>
      <c r="AAY748" s="602"/>
      <c r="AAZ748" s="602"/>
      <c r="ABA748" s="602"/>
      <c r="ABB748" s="602"/>
      <c r="ABC748" s="602"/>
      <c r="ABD748" s="602"/>
      <c r="ABE748" s="602"/>
      <c r="ABF748" s="602"/>
      <c r="ABG748" s="602"/>
      <c r="ABH748" s="602"/>
      <c r="ABI748" s="602"/>
      <c r="ABJ748" s="602"/>
      <c r="ABK748" s="602"/>
      <c r="ABL748" s="602"/>
      <c r="ABM748" s="602"/>
      <c r="ABN748" s="602"/>
      <c r="ABO748" s="602"/>
      <c r="ABP748" s="602"/>
      <c r="ABQ748" s="602"/>
      <c r="ABR748" s="602"/>
      <c r="ABS748" s="602"/>
      <c r="ABT748" s="602"/>
      <c r="ABU748" s="602"/>
      <c r="ABV748" s="602"/>
      <c r="ABW748" s="602"/>
      <c r="ABX748" s="602"/>
      <c r="ABY748" s="602"/>
      <c r="ABZ748" s="602"/>
      <c r="ACA748" s="602"/>
      <c r="ACB748" s="602"/>
      <c r="ACC748" s="602"/>
      <c r="ACD748" s="602"/>
      <c r="ACE748" s="602"/>
      <c r="ACF748" s="602"/>
      <c r="ACG748" s="602"/>
      <c r="ACH748" s="602"/>
      <c r="ACI748" s="602"/>
      <c r="ACJ748" s="602"/>
      <c r="ACK748" s="602"/>
      <c r="ACL748" s="602"/>
      <c r="ACM748" s="602"/>
      <c r="ACN748" s="602"/>
      <c r="ACO748" s="602"/>
      <c r="ACP748" s="602"/>
      <c r="ACQ748" s="602"/>
      <c r="ACR748" s="602"/>
      <c r="ACS748" s="602"/>
      <c r="ACT748" s="602"/>
      <c r="ACU748" s="602"/>
      <c r="ACV748" s="602"/>
      <c r="ACW748" s="602"/>
      <c r="ACX748" s="602"/>
      <c r="ACY748" s="602"/>
      <c r="ACZ748" s="602"/>
      <c r="ADA748" s="602"/>
      <c r="ADB748" s="602"/>
      <c r="ADC748" s="602"/>
      <c r="ADD748" s="602"/>
      <c r="ADE748" s="602"/>
      <c r="ADF748" s="602"/>
      <c r="ADG748" s="602"/>
      <c r="ADH748" s="602"/>
      <c r="ADI748" s="602"/>
      <c r="ADJ748" s="602"/>
      <c r="ADK748" s="602"/>
      <c r="ADL748" s="602"/>
      <c r="ADM748" s="602"/>
      <c r="ADN748" s="602"/>
      <c r="ADO748" s="602"/>
      <c r="ADP748" s="602"/>
      <c r="ADQ748" s="602"/>
      <c r="ADR748" s="602"/>
      <c r="ADS748" s="602"/>
      <c r="ADT748" s="602"/>
      <c r="ADU748" s="602"/>
      <c r="ADV748" s="602"/>
      <c r="ADW748" s="602"/>
      <c r="ADX748" s="602"/>
      <c r="ADY748" s="602"/>
      <c r="ADZ748" s="602"/>
      <c r="AEA748" s="602"/>
      <c r="AEB748" s="602"/>
      <c r="AEC748" s="602"/>
      <c r="AED748" s="602"/>
      <c r="AEE748" s="602"/>
      <c r="AEF748" s="602"/>
      <c r="AEG748" s="602"/>
      <c r="AEH748" s="602"/>
      <c r="AEI748" s="602"/>
      <c r="AEJ748" s="602"/>
      <c r="AEK748" s="602"/>
      <c r="AEL748" s="602"/>
      <c r="AEM748" s="602"/>
      <c r="AEN748" s="602"/>
      <c r="AEO748" s="602"/>
      <c r="AEP748" s="602"/>
      <c r="AEQ748" s="602"/>
      <c r="AER748" s="602"/>
      <c r="AES748" s="602"/>
      <c r="AET748" s="602"/>
      <c r="AEU748" s="602"/>
      <c r="AEV748" s="602"/>
      <c r="AEW748" s="602"/>
      <c r="AEX748" s="602"/>
      <c r="AEY748" s="602"/>
      <c r="AEZ748" s="602"/>
      <c r="AFA748" s="602"/>
      <c r="AFB748" s="602"/>
      <c r="AFC748" s="602"/>
      <c r="AFD748" s="602"/>
      <c r="AFE748" s="602"/>
      <c r="AFF748" s="602"/>
      <c r="AFG748" s="602"/>
      <c r="AFH748" s="602"/>
      <c r="AFI748" s="602"/>
      <c r="AFJ748" s="602"/>
      <c r="AFK748" s="602"/>
      <c r="AFL748" s="602"/>
      <c r="AFM748" s="602"/>
      <c r="AFN748" s="602"/>
      <c r="AFO748" s="602"/>
      <c r="AFP748" s="602"/>
      <c r="AFQ748" s="602"/>
      <c r="AFR748" s="602"/>
      <c r="AFS748" s="602"/>
      <c r="AFT748" s="602"/>
      <c r="AFU748" s="602"/>
      <c r="AFV748" s="602"/>
      <c r="AFW748" s="602"/>
      <c r="AFX748" s="602"/>
      <c r="AFY748" s="602"/>
      <c r="AFZ748" s="602"/>
      <c r="AGA748" s="602"/>
      <c r="AGB748" s="602"/>
      <c r="AGC748" s="602"/>
      <c r="AGD748" s="602"/>
      <c r="AGE748" s="602"/>
      <c r="AGF748" s="602"/>
      <c r="AGG748" s="602"/>
      <c r="AGH748" s="602"/>
      <c r="AGI748" s="602"/>
      <c r="AGJ748" s="602"/>
      <c r="AGK748" s="602"/>
      <c r="AGL748" s="602"/>
      <c r="AGM748" s="602"/>
      <c r="AGN748" s="602"/>
      <c r="AGO748" s="602"/>
      <c r="AGP748" s="602"/>
      <c r="AGQ748" s="602"/>
      <c r="AGR748" s="602"/>
      <c r="AGS748" s="602"/>
      <c r="AGT748" s="602"/>
      <c r="AGU748" s="602"/>
      <c r="AGV748" s="602"/>
      <c r="AGW748" s="602"/>
      <c r="AGX748" s="602"/>
      <c r="AGY748" s="602"/>
      <c r="AGZ748" s="602"/>
      <c r="AHA748" s="602"/>
      <c r="AHB748" s="602"/>
      <c r="AHC748" s="602"/>
      <c r="AHD748" s="602"/>
      <c r="AHE748" s="602"/>
      <c r="AHF748" s="602"/>
      <c r="AHG748" s="602"/>
      <c r="AHH748" s="602"/>
      <c r="AHI748" s="602"/>
      <c r="AHJ748" s="602"/>
      <c r="AHK748" s="602"/>
      <c r="AHL748" s="602"/>
      <c r="AHM748" s="602"/>
      <c r="AHN748" s="602"/>
      <c r="AHO748" s="602"/>
      <c r="AHP748" s="602"/>
      <c r="AHQ748" s="602"/>
      <c r="AHR748" s="602"/>
      <c r="AHS748" s="602"/>
      <c r="AHT748" s="602"/>
      <c r="AHU748" s="602"/>
      <c r="AHV748" s="602"/>
      <c r="AHW748" s="602"/>
      <c r="AHX748" s="602"/>
      <c r="AHY748" s="602"/>
      <c r="AHZ748" s="602"/>
      <c r="AIA748" s="602"/>
      <c r="AIB748" s="602"/>
      <c r="AIC748" s="602"/>
      <c r="AID748" s="602"/>
      <c r="AIE748" s="602"/>
      <c r="AIF748" s="602"/>
      <c r="AIG748" s="602"/>
      <c r="AIH748" s="602"/>
      <c r="AII748" s="602"/>
      <c r="AIJ748" s="602"/>
      <c r="AIK748" s="602"/>
      <c r="AIL748" s="602"/>
      <c r="AIM748" s="602"/>
      <c r="AIN748" s="602"/>
      <c r="AIO748" s="602"/>
      <c r="AIP748" s="602"/>
      <c r="AIQ748" s="602"/>
      <c r="AIR748" s="602"/>
      <c r="AIS748" s="602"/>
      <c r="AIT748" s="602"/>
      <c r="AIU748" s="602"/>
      <c r="AIV748" s="602"/>
      <c r="AIW748" s="602"/>
      <c r="AIX748" s="602"/>
      <c r="AIY748" s="602"/>
      <c r="AIZ748" s="602"/>
      <c r="AJA748" s="602"/>
      <c r="AJB748" s="602"/>
      <c r="AJC748" s="602"/>
      <c r="AJD748" s="602"/>
      <c r="AJE748" s="602"/>
      <c r="AJF748" s="602"/>
      <c r="AJG748" s="602"/>
      <c r="AJH748" s="602"/>
      <c r="AJI748" s="602"/>
    </row>
    <row r="749" spans="1:945">
      <c r="A749" s="603"/>
      <c r="B749" s="623">
        <v>44573</v>
      </c>
      <c r="C749" s="623" t="s">
        <v>1217</v>
      </c>
      <c r="D749" s="615" t="s">
        <v>2956</v>
      </c>
      <c r="E749" s="617" t="s">
        <v>3104</v>
      </c>
      <c r="F749" s="615"/>
      <c r="G749" s="615"/>
      <c r="H749" s="615"/>
      <c r="I749" s="615" t="s">
        <v>3062</v>
      </c>
      <c r="J749" s="618"/>
      <c r="K749" s="615" t="s">
        <v>4819</v>
      </c>
      <c r="L749" s="615" t="s">
        <v>2971</v>
      </c>
      <c r="M749" s="616">
        <v>44537</v>
      </c>
      <c r="N749" s="616">
        <v>44716</v>
      </c>
      <c r="O749" s="616"/>
      <c r="P749" s="616"/>
      <c r="Q749" s="616"/>
      <c r="R749" s="616"/>
      <c r="S749" s="615" t="s">
        <v>2959</v>
      </c>
      <c r="T749" s="615">
        <v>60</v>
      </c>
      <c r="U749" s="615">
        <v>49401140</v>
      </c>
      <c r="V749" s="615" t="s">
        <v>973</v>
      </c>
      <c r="W749" s="615">
        <v>400</v>
      </c>
      <c r="X749" s="619">
        <v>8448</v>
      </c>
      <c r="Y749" s="539">
        <f t="shared" si="33"/>
        <v>3379200</v>
      </c>
      <c r="Z749" s="605">
        <v>0.55000000000000004</v>
      </c>
      <c r="AA749" s="681">
        <f t="shared" si="34"/>
        <v>1858560.0000000002</v>
      </c>
      <c r="AB749" s="613"/>
      <c r="AC749" s="614">
        <v>0</v>
      </c>
      <c r="AD749" s="609"/>
      <c r="AE749" s="606"/>
      <c r="AF749" s="695">
        <f t="shared" si="35"/>
        <v>1858560.0000000002</v>
      </c>
      <c r="AG749" s="604" t="s">
        <v>1073</v>
      </c>
      <c r="AH749" s="604"/>
      <c r="AI749" s="604">
        <v>60</v>
      </c>
      <c r="AJ749" s="608" t="s">
        <v>2977</v>
      </c>
      <c r="AK749" s="604" t="s">
        <v>2452</v>
      </c>
      <c r="AL749" s="607" t="s">
        <v>2978</v>
      </c>
      <c r="AM749" s="604" t="s">
        <v>52</v>
      </c>
      <c r="AN749" s="604" t="s">
        <v>1076</v>
      </c>
      <c r="AO749" s="604"/>
      <c r="AP749" s="606"/>
      <c r="AQ749" s="606" t="s">
        <v>37</v>
      </c>
      <c r="AR749" s="606"/>
      <c r="AS749" s="603" t="s">
        <v>1078</v>
      </c>
      <c r="AT749" s="610" t="s">
        <v>1078</v>
      </c>
      <c r="AU749" s="610" t="s">
        <v>1078</v>
      </c>
      <c r="AV749" s="605"/>
      <c r="AW749" s="612"/>
      <c r="AX749" s="612"/>
      <c r="AY749" s="612"/>
      <c r="AZ749" s="612"/>
      <c r="BA749" s="612"/>
      <c r="BB749" s="612"/>
      <c r="BC749" s="612"/>
      <c r="BD749" s="612"/>
      <c r="BE749" s="612"/>
      <c r="BF749" s="612"/>
      <c r="BG749" s="612"/>
      <c r="BH749" s="612"/>
      <c r="BI749" s="612"/>
      <c r="BJ749" s="612"/>
      <c r="BK749" s="612"/>
      <c r="BL749" s="612"/>
      <c r="BM749" s="612"/>
      <c r="BN749" s="612"/>
      <c r="BO749" s="612"/>
      <c r="BP749" s="612"/>
      <c r="BQ749" s="612"/>
      <c r="BR749" s="612"/>
      <c r="BS749" s="612"/>
      <c r="BT749" s="612"/>
      <c r="BU749" s="612"/>
      <c r="BV749" s="612"/>
      <c r="BW749" s="612"/>
      <c r="BX749" s="612"/>
      <c r="BY749" s="612"/>
      <c r="BZ749" s="612"/>
      <c r="CA749" s="612"/>
      <c r="CB749" s="612"/>
      <c r="CC749" s="612"/>
      <c r="CD749" s="612"/>
      <c r="CE749" s="612"/>
      <c r="CF749" s="612"/>
      <c r="CG749" s="612"/>
      <c r="CH749" s="612"/>
      <c r="CI749" s="612"/>
      <c r="CJ749" s="612"/>
      <c r="CK749" s="612"/>
      <c r="CL749" s="612"/>
      <c r="CM749" s="612"/>
      <c r="CN749" s="612"/>
      <c r="CO749" s="612"/>
      <c r="CP749" s="612"/>
      <c r="CQ749" s="612"/>
      <c r="CR749" s="612"/>
      <c r="CS749" s="612"/>
      <c r="CT749" s="612"/>
      <c r="CU749" s="612"/>
      <c r="CV749" s="612"/>
      <c r="CW749" s="612"/>
      <c r="CX749" s="612"/>
      <c r="CY749" s="612"/>
      <c r="CZ749" s="612"/>
      <c r="DA749" s="612"/>
      <c r="DB749" s="612"/>
      <c r="DC749" s="612"/>
      <c r="DD749" s="612"/>
      <c r="DE749" s="612"/>
      <c r="DF749" s="612"/>
      <c r="DG749" s="612"/>
      <c r="DH749" s="612"/>
      <c r="DI749" s="612"/>
      <c r="DJ749" s="612"/>
      <c r="DK749" s="612"/>
      <c r="DL749" s="612"/>
      <c r="DM749" s="612"/>
      <c r="DN749" s="612"/>
      <c r="DO749" s="612"/>
      <c r="DP749" s="612"/>
      <c r="DQ749" s="612"/>
      <c r="DR749" s="612"/>
      <c r="DS749" s="612"/>
      <c r="DT749" s="612"/>
      <c r="DU749" s="612"/>
      <c r="DV749" s="612"/>
      <c r="DW749" s="612"/>
      <c r="DX749" s="612"/>
      <c r="DY749" s="612"/>
      <c r="DZ749" s="612"/>
      <c r="EA749" s="612"/>
      <c r="EB749" s="612"/>
      <c r="EC749" s="612"/>
      <c r="ED749" s="612"/>
      <c r="EE749" s="612"/>
      <c r="EF749" s="612"/>
      <c r="EG749" s="612"/>
      <c r="EH749" s="612"/>
      <c r="EI749" s="612"/>
      <c r="EJ749" s="612"/>
      <c r="EK749" s="612"/>
      <c r="EL749" s="612"/>
      <c r="EM749" s="612"/>
      <c r="EN749" s="612"/>
      <c r="EO749" s="612"/>
      <c r="EP749" s="612"/>
      <c r="EQ749" s="612"/>
      <c r="ER749" s="612"/>
      <c r="ES749" s="612"/>
      <c r="ET749" s="612"/>
      <c r="EU749" s="612"/>
      <c r="EV749" s="612"/>
      <c r="EW749" s="612"/>
      <c r="EX749" s="612"/>
      <c r="EY749" s="612"/>
      <c r="EZ749" s="612"/>
      <c r="FA749" s="612"/>
      <c r="FB749" s="612"/>
      <c r="FC749" s="612"/>
      <c r="FD749" s="612"/>
      <c r="FE749" s="612"/>
      <c r="FF749" s="612"/>
      <c r="FG749" s="612"/>
      <c r="FH749" s="612"/>
      <c r="FI749" s="612"/>
      <c r="FJ749" s="612"/>
      <c r="FK749" s="612"/>
      <c r="FL749" s="612"/>
      <c r="FM749" s="612"/>
      <c r="FN749" s="612"/>
      <c r="FO749" s="612"/>
      <c r="FP749" s="612"/>
      <c r="FQ749" s="612"/>
      <c r="FR749" s="612"/>
      <c r="FS749" s="612"/>
      <c r="FT749" s="612"/>
      <c r="FU749" s="612"/>
      <c r="FV749" s="612"/>
      <c r="FW749" s="612"/>
      <c r="FX749" s="612"/>
      <c r="FY749" s="612"/>
      <c r="FZ749" s="612"/>
      <c r="GA749" s="612"/>
      <c r="GB749" s="612"/>
      <c r="GC749" s="612"/>
      <c r="GD749" s="612"/>
      <c r="GE749" s="612"/>
      <c r="GF749" s="612"/>
      <c r="GG749" s="612"/>
      <c r="GH749" s="612"/>
      <c r="GI749" s="612"/>
      <c r="GJ749" s="612"/>
      <c r="GK749" s="612"/>
      <c r="GL749" s="612"/>
      <c r="GM749" s="612"/>
      <c r="GN749" s="612"/>
      <c r="GO749" s="612"/>
      <c r="GP749" s="612"/>
      <c r="GQ749" s="612"/>
      <c r="GR749" s="612"/>
      <c r="GS749" s="612"/>
      <c r="GT749" s="612"/>
      <c r="GU749" s="612"/>
      <c r="GV749" s="612"/>
      <c r="GW749" s="612"/>
      <c r="GX749" s="612"/>
      <c r="GY749" s="612"/>
      <c r="GZ749" s="612"/>
      <c r="HA749" s="612"/>
      <c r="HB749" s="612"/>
      <c r="HC749" s="612"/>
      <c r="HD749" s="612"/>
      <c r="HE749" s="612"/>
      <c r="HF749" s="612"/>
      <c r="HG749" s="612"/>
      <c r="HH749" s="612"/>
      <c r="HI749" s="612"/>
      <c r="HJ749" s="612"/>
      <c r="HK749" s="612"/>
      <c r="HL749" s="612"/>
      <c r="HM749" s="612"/>
      <c r="HN749" s="612"/>
      <c r="HO749" s="612"/>
      <c r="HP749" s="612"/>
      <c r="HQ749" s="612"/>
      <c r="HR749" s="612"/>
      <c r="HS749" s="612"/>
      <c r="HT749" s="612"/>
      <c r="HU749" s="612"/>
      <c r="HV749" s="612"/>
      <c r="HW749" s="612"/>
      <c r="HX749" s="612"/>
      <c r="HY749" s="612"/>
      <c r="HZ749" s="612"/>
      <c r="IA749" s="612"/>
      <c r="IB749" s="612"/>
      <c r="IC749" s="612"/>
      <c r="ID749" s="612"/>
      <c r="IE749" s="612"/>
      <c r="IF749" s="612"/>
      <c r="IG749" s="612"/>
      <c r="IH749" s="612"/>
      <c r="II749" s="612"/>
      <c r="IJ749" s="612"/>
      <c r="IK749" s="612"/>
      <c r="IL749" s="612"/>
      <c r="IM749" s="612"/>
      <c r="IN749" s="612"/>
      <c r="IO749" s="612"/>
      <c r="IP749" s="612"/>
      <c r="IQ749" s="612"/>
      <c r="IR749" s="612"/>
      <c r="IS749" s="612"/>
      <c r="IT749" s="612"/>
      <c r="IU749" s="612"/>
      <c r="IV749" s="612"/>
      <c r="IW749" s="612"/>
      <c r="IX749" s="612"/>
      <c r="IY749" s="612"/>
      <c r="IZ749" s="612"/>
      <c r="JA749" s="612"/>
      <c r="JB749" s="612"/>
      <c r="JC749" s="612"/>
      <c r="JD749" s="612"/>
      <c r="JE749" s="612"/>
      <c r="JF749" s="612"/>
      <c r="JG749" s="612"/>
      <c r="JH749" s="612"/>
      <c r="JI749" s="612"/>
      <c r="JJ749" s="612"/>
      <c r="JK749" s="612"/>
      <c r="JL749" s="612"/>
      <c r="JM749" s="612"/>
      <c r="JN749" s="612"/>
      <c r="JO749" s="612"/>
      <c r="JP749" s="612"/>
      <c r="JQ749" s="612"/>
      <c r="JR749" s="612"/>
      <c r="JS749" s="612"/>
      <c r="JT749" s="612"/>
      <c r="JU749" s="612"/>
      <c r="JV749" s="612"/>
      <c r="JW749" s="612"/>
      <c r="JX749" s="612"/>
      <c r="JY749" s="612"/>
      <c r="JZ749" s="612"/>
      <c r="KA749" s="612"/>
      <c r="KB749" s="612"/>
      <c r="KC749" s="612"/>
      <c r="KD749" s="612"/>
      <c r="KE749" s="612"/>
      <c r="KF749" s="612"/>
      <c r="KG749" s="612"/>
      <c r="KH749" s="612"/>
      <c r="KI749" s="612"/>
      <c r="KJ749" s="612"/>
      <c r="KK749" s="612"/>
      <c r="KL749" s="612"/>
      <c r="KM749" s="612"/>
      <c r="KN749" s="612"/>
      <c r="KO749" s="612"/>
      <c r="KP749" s="612"/>
      <c r="KQ749" s="612"/>
      <c r="KR749" s="612"/>
      <c r="KS749" s="612"/>
      <c r="KT749" s="612"/>
      <c r="KU749" s="612"/>
      <c r="KV749" s="612"/>
      <c r="KW749" s="612"/>
      <c r="KX749" s="612"/>
      <c r="KY749" s="612"/>
      <c r="KZ749" s="612"/>
      <c r="LA749" s="612"/>
      <c r="LB749" s="612"/>
      <c r="LC749" s="612"/>
      <c r="LD749" s="612"/>
      <c r="LE749" s="612"/>
      <c r="LF749" s="612"/>
      <c r="LG749" s="612"/>
      <c r="LH749" s="612"/>
      <c r="LI749" s="612"/>
      <c r="LJ749" s="612"/>
      <c r="LK749" s="602"/>
      <c r="LL749" s="602"/>
      <c r="LM749" s="602"/>
      <c r="LN749" s="602"/>
      <c r="LO749" s="602"/>
      <c r="LP749" s="602"/>
      <c r="LQ749" s="602"/>
      <c r="LR749" s="602"/>
      <c r="LS749" s="602"/>
      <c r="LT749" s="602"/>
      <c r="LU749" s="602"/>
      <c r="LV749" s="602"/>
      <c r="LW749" s="602"/>
      <c r="LX749" s="602"/>
      <c r="LY749" s="602"/>
      <c r="LZ749" s="602"/>
      <c r="MA749" s="602"/>
      <c r="MB749" s="602"/>
      <c r="MC749" s="602"/>
      <c r="MD749" s="602"/>
      <c r="ME749" s="602"/>
      <c r="MF749" s="602"/>
      <c r="MG749" s="602"/>
      <c r="MH749" s="602"/>
      <c r="MI749" s="602"/>
      <c r="MJ749" s="602"/>
      <c r="MK749" s="602"/>
      <c r="ML749" s="602"/>
      <c r="MM749" s="602"/>
      <c r="MN749" s="602"/>
      <c r="MO749" s="602"/>
      <c r="MP749" s="602"/>
      <c r="MQ749" s="602"/>
      <c r="MR749" s="602"/>
      <c r="MS749" s="602"/>
      <c r="MT749" s="602"/>
      <c r="MU749" s="602"/>
      <c r="MV749" s="602"/>
      <c r="MW749" s="602"/>
      <c r="MX749" s="602"/>
      <c r="MY749" s="602"/>
      <c r="MZ749" s="602"/>
      <c r="NA749" s="602"/>
      <c r="NB749" s="602"/>
      <c r="NC749" s="602"/>
      <c r="ND749" s="602"/>
      <c r="NE749" s="602"/>
      <c r="NF749" s="602"/>
      <c r="NG749" s="602"/>
      <c r="NH749" s="602"/>
      <c r="NI749" s="602"/>
      <c r="NJ749" s="602"/>
      <c r="NK749" s="602"/>
      <c r="NL749" s="602"/>
      <c r="NM749" s="602"/>
      <c r="NN749" s="602"/>
      <c r="NO749" s="602"/>
      <c r="NP749" s="602"/>
      <c r="NQ749" s="602"/>
      <c r="NR749" s="602"/>
      <c r="NS749" s="602"/>
      <c r="NT749" s="602"/>
      <c r="NU749" s="602"/>
      <c r="NV749" s="602"/>
      <c r="NW749" s="602"/>
      <c r="NX749" s="602"/>
      <c r="NY749" s="602"/>
      <c r="NZ749" s="602"/>
      <c r="OA749" s="602"/>
      <c r="OB749" s="602"/>
      <c r="OC749" s="602"/>
      <c r="OD749" s="602"/>
      <c r="OE749" s="602"/>
      <c r="OF749" s="602"/>
      <c r="OG749" s="602"/>
      <c r="OH749" s="602"/>
      <c r="OI749" s="602"/>
      <c r="OJ749" s="602"/>
      <c r="OK749" s="602"/>
      <c r="OL749" s="602"/>
      <c r="OM749" s="602"/>
      <c r="ON749" s="602"/>
      <c r="OO749" s="602"/>
      <c r="OP749" s="602"/>
      <c r="OQ749" s="602"/>
      <c r="OR749" s="602"/>
      <c r="OS749" s="602"/>
      <c r="OT749" s="602"/>
      <c r="OU749" s="602"/>
      <c r="OV749" s="602"/>
      <c r="OW749" s="602"/>
      <c r="OX749" s="602"/>
      <c r="OY749" s="602"/>
      <c r="OZ749" s="602"/>
      <c r="PA749" s="602"/>
      <c r="PB749" s="602"/>
      <c r="PC749" s="602"/>
      <c r="PD749" s="602"/>
      <c r="PE749" s="602"/>
      <c r="PF749" s="602"/>
      <c r="PG749" s="602"/>
      <c r="PH749" s="602"/>
      <c r="PI749" s="602"/>
      <c r="PJ749" s="602"/>
      <c r="PK749" s="602"/>
      <c r="PL749" s="602"/>
      <c r="PM749" s="602"/>
      <c r="PN749" s="602"/>
      <c r="PO749" s="602"/>
      <c r="PP749" s="602"/>
      <c r="PQ749" s="602"/>
      <c r="PR749" s="602"/>
      <c r="PS749" s="602"/>
      <c r="PT749" s="602"/>
      <c r="PU749" s="602"/>
      <c r="PV749" s="602"/>
      <c r="PW749" s="602"/>
      <c r="PX749" s="602"/>
      <c r="PY749" s="602"/>
      <c r="PZ749" s="602"/>
      <c r="QA749" s="602"/>
      <c r="QB749" s="602"/>
      <c r="QC749" s="602"/>
      <c r="QD749" s="602"/>
      <c r="QE749" s="602"/>
      <c r="QF749" s="602"/>
      <c r="QG749" s="602"/>
      <c r="QH749" s="602"/>
      <c r="QI749" s="602"/>
      <c r="QJ749" s="602"/>
      <c r="QK749" s="602"/>
      <c r="QL749" s="602"/>
      <c r="QM749" s="602"/>
      <c r="QN749" s="602"/>
      <c r="QO749" s="602"/>
      <c r="QP749" s="602"/>
      <c r="QQ749" s="602"/>
      <c r="QR749" s="602"/>
      <c r="QS749" s="602"/>
      <c r="QT749" s="602"/>
      <c r="QU749" s="602"/>
      <c r="QV749" s="602"/>
      <c r="QW749" s="602"/>
      <c r="QX749" s="602"/>
      <c r="QY749" s="602"/>
      <c r="QZ749" s="602"/>
      <c r="RA749" s="602"/>
      <c r="RB749" s="602"/>
      <c r="RC749" s="602"/>
      <c r="RD749" s="602"/>
      <c r="RE749" s="602"/>
      <c r="RF749" s="602"/>
      <c r="RG749" s="602"/>
      <c r="RH749" s="602"/>
      <c r="RI749" s="602"/>
      <c r="RJ749" s="602"/>
      <c r="RK749" s="602"/>
      <c r="RL749" s="602"/>
      <c r="RM749" s="602"/>
      <c r="RN749" s="602"/>
      <c r="RO749" s="602"/>
      <c r="RP749" s="602"/>
      <c r="RQ749" s="602"/>
      <c r="RR749" s="602"/>
      <c r="RS749" s="602"/>
      <c r="RT749" s="602"/>
      <c r="RU749" s="602"/>
      <c r="RV749" s="602"/>
      <c r="RW749" s="602"/>
      <c r="RX749" s="602"/>
      <c r="RY749" s="602"/>
      <c r="RZ749" s="602"/>
      <c r="SA749" s="602"/>
      <c r="SB749" s="602"/>
      <c r="SC749" s="602"/>
      <c r="SD749" s="602"/>
      <c r="SE749" s="602"/>
      <c r="SF749" s="602"/>
      <c r="SG749" s="602"/>
      <c r="SH749" s="602"/>
      <c r="SI749" s="602"/>
      <c r="SJ749" s="602"/>
      <c r="SK749" s="602"/>
      <c r="SL749" s="602"/>
      <c r="SM749" s="602"/>
      <c r="SN749" s="602"/>
      <c r="SO749" s="602"/>
      <c r="SP749" s="602"/>
      <c r="SQ749" s="602"/>
      <c r="SR749" s="602"/>
      <c r="SS749" s="602"/>
      <c r="ST749" s="602"/>
      <c r="SU749" s="602"/>
      <c r="SV749" s="602"/>
      <c r="SW749" s="602"/>
      <c r="SX749" s="602"/>
      <c r="SY749" s="602"/>
      <c r="SZ749" s="602"/>
      <c r="TA749" s="602"/>
      <c r="TB749" s="602"/>
      <c r="TC749" s="602"/>
      <c r="TD749" s="602"/>
      <c r="TE749" s="602"/>
      <c r="TF749" s="602"/>
      <c r="TG749" s="602"/>
      <c r="TH749" s="602"/>
      <c r="TI749" s="602"/>
      <c r="TJ749" s="602"/>
      <c r="TK749" s="602"/>
      <c r="TL749" s="602"/>
      <c r="TM749" s="602"/>
      <c r="TN749" s="602"/>
      <c r="TO749" s="602"/>
      <c r="TP749" s="602"/>
      <c r="TQ749" s="602"/>
      <c r="TR749" s="602"/>
      <c r="TS749" s="602"/>
      <c r="TT749" s="602"/>
      <c r="TU749" s="602"/>
      <c r="TV749" s="602"/>
      <c r="TW749" s="602"/>
      <c r="TX749" s="602"/>
      <c r="TY749" s="602"/>
      <c r="TZ749" s="602"/>
      <c r="UA749" s="602"/>
      <c r="UB749" s="602"/>
      <c r="UC749" s="602"/>
      <c r="UD749" s="602"/>
      <c r="UE749" s="602"/>
      <c r="UF749" s="602"/>
      <c r="UG749" s="602"/>
      <c r="UH749" s="602"/>
      <c r="UI749" s="602"/>
      <c r="UJ749" s="602"/>
      <c r="UK749" s="602"/>
      <c r="UL749" s="602"/>
      <c r="UM749" s="602"/>
      <c r="UN749" s="602"/>
      <c r="UO749" s="602"/>
      <c r="UP749" s="602"/>
      <c r="UQ749" s="602"/>
      <c r="UR749" s="602"/>
      <c r="US749" s="602"/>
      <c r="UT749" s="602"/>
      <c r="UU749" s="602"/>
      <c r="UV749" s="602"/>
      <c r="UW749" s="602"/>
      <c r="UX749" s="602"/>
      <c r="UY749" s="602"/>
      <c r="UZ749" s="602"/>
      <c r="VA749" s="602"/>
      <c r="VB749" s="602"/>
      <c r="VC749" s="602"/>
      <c r="VD749" s="602"/>
      <c r="VE749" s="602"/>
      <c r="VF749" s="602"/>
      <c r="VG749" s="602"/>
      <c r="VH749" s="602"/>
      <c r="VI749" s="602"/>
      <c r="VJ749" s="602"/>
      <c r="VK749" s="602"/>
      <c r="VL749" s="602"/>
      <c r="VM749" s="602"/>
      <c r="VN749" s="602"/>
      <c r="VO749" s="602"/>
      <c r="VP749" s="602"/>
      <c r="VQ749" s="602"/>
      <c r="VR749" s="602"/>
      <c r="VS749" s="602"/>
      <c r="VT749" s="602"/>
      <c r="VU749" s="602"/>
      <c r="VV749" s="602"/>
      <c r="VW749" s="602"/>
      <c r="VX749" s="602"/>
      <c r="VY749" s="602"/>
      <c r="VZ749" s="602"/>
      <c r="WA749" s="602"/>
      <c r="WB749" s="602"/>
      <c r="WC749" s="602"/>
      <c r="WD749" s="602"/>
      <c r="WE749" s="602"/>
      <c r="WF749" s="602"/>
      <c r="WG749" s="602"/>
      <c r="WH749" s="602"/>
      <c r="WI749" s="602"/>
      <c r="WJ749" s="602"/>
      <c r="WK749" s="602"/>
      <c r="WL749" s="602"/>
      <c r="WM749" s="602"/>
      <c r="WN749" s="602"/>
      <c r="WO749" s="602"/>
      <c r="WP749" s="602"/>
      <c r="WQ749" s="602"/>
      <c r="WR749" s="602"/>
      <c r="WS749" s="602"/>
      <c r="WT749" s="602"/>
      <c r="WU749" s="602"/>
      <c r="WV749" s="602"/>
      <c r="WW749" s="602"/>
      <c r="WX749" s="602"/>
      <c r="WY749" s="602"/>
      <c r="WZ749" s="602"/>
      <c r="XA749" s="602"/>
      <c r="XB749" s="602"/>
      <c r="XC749" s="602"/>
      <c r="XD749" s="602"/>
      <c r="XE749" s="602"/>
      <c r="XF749" s="602"/>
      <c r="XG749" s="602"/>
      <c r="XH749" s="602"/>
      <c r="XI749" s="602"/>
      <c r="XJ749" s="602"/>
      <c r="XK749" s="602"/>
      <c r="XL749" s="602"/>
      <c r="XM749" s="602"/>
      <c r="XN749" s="602"/>
      <c r="XO749" s="602"/>
      <c r="XP749" s="602"/>
      <c r="XQ749" s="602"/>
      <c r="XR749" s="602"/>
      <c r="XS749" s="602"/>
      <c r="XT749" s="602"/>
      <c r="XU749" s="602"/>
      <c r="XV749" s="602"/>
      <c r="XW749" s="602"/>
      <c r="XX749" s="602"/>
      <c r="XY749" s="602"/>
      <c r="XZ749" s="602"/>
      <c r="YA749" s="602"/>
      <c r="YB749" s="602"/>
      <c r="YC749" s="602"/>
      <c r="YD749" s="602"/>
      <c r="YE749" s="602"/>
      <c r="YF749" s="602"/>
      <c r="YG749" s="602"/>
      <c r="YH749" s="602"/>
      <c r="YI749" s="602"/>
      <c r="YJ749" s="602"/>
      <c r="YK749" s="602"/>
      <c r="YL749" s="602"/>
      <c r="YM749" s="602"/>
      <c r="YN749" s="602"/>
      <c r="YO749" s="602"/>
      <c r="YP749" s="602"/>
      <c r="YQ749" s="602"/>
      <c r="YR749" s="602"/>
      <c r="YS749" s="602"/>
      <c r="YT749" s="602"/>
      <c r="YU749" s="602"/>
      <c r="YV749" s="602"/>
      <c r="YW749" s="602"/>
      <c r="YX749" s="602"/>
      <c r="YY749" s="602"/>
      <c r="YZ749" s="602"/>
      <c r="ZA749" s="602"/>
      <c r="ZB749" s="602"/>
      <c r="ZC749" s="602"/>
      <c r="ZD749" s="602"/>
      <c r="ZE749" s="602"/>
      <c r="ZF749" s="602"/>
      <c r="ZG749" s="602"/>
      <c r="ZH749" s="602"/>
      <c r="ZI749" s="602"/>
      <c r="ZJ749" s="602"/>
      <c r="ZK749" s="602"/>
      <c r="ZL749" s="602"/>
      <c r="ZM749" s="602"/>
      <c r="ZN749" s="602"/>
      <c r="ZO749" s="602"/>
      <c r="ZP749" s="602"/>
      <c r="ZQ749" s="602"/>
      <c r="ZR749" s="602"/>
      <c r="ZS749" s="602"/>
      <c r="ZT749" s="602"/>
      <c r="ZU749" s="602"/>
      <c r="ZV749" s="602"/>
      <c r="ZW749" s="602"/>
      <c r="ZX749" s="602"/>
      <c r="ZY749" s="602"/>
      <c r="ZZ749" s="602"/>
      <c r="AAA749" s="602"/>
      <c r="AAB749" s="602"/>
      <c r="AAC749" s="602"/>
      <c r="AAD749" s="602"/>
      <c r="AAE749" s="602"/>
      <c r="AAF749" s="602"/>
      <c r="AAG749" s="602"/>
      <c r="AAH749" s="602"/>
      <c r="AAI749" s="602"/>
      <c r="AAJ749" s="602"/>
      <c r="AAK749" s="602"/>
      <c r="AAL749" s="602"/>
      <c r="AAM749" s="602"/>
      <c r="AAN749" s="602"/>
      <c r="AAO749" s="602"/>
      <c r="AAP749" s="602"/>
      <c r="AAQ749" s="602"/>
      <c r="AAR749" s="602"/>
      <c r="AAS749" s="602"/>
      <c r="AAT749" s="602"/>
      <c r="AAU749" s="602"/>
      <c r="AAV749" s="602"/>
      <c r="AAW749" s="602"/>
      <c r="AAX749" s="602"/>
      <c r="AAY749" s="602"/>
      <c r="AAZ749" s="602"/>
      <c r="ABA749" s="602"/>
      <c r="ABB749" s="602"/>
      <c r="ABC749" s="602"/>
      <c r="ABD749" s="602"/>
      <c r="ABE749" s="602"/>
      <c r="ABF749" s="602"/>
      <c r="ABG749" s="602"/>
      <c r="ABH749" s="602"/>
      <c r="ABI749" s="602"/>
      <c r="ABJ749" s="602"/>
      <c r="ABK749" s="602"/>
      <c r="ABL749" s="602"/>
      <c r="ABM749" s="602"/>
      <c r="ABN749" s="602"/>
      <c r="ABO749" s="602"/>
      <c r="ABP749" s="602"/>
      <c r="ABQ749" s="602"/>
      <c r="ABR749" s="602"/>
      <c r="ABS749" s="602"/>
      <c r="ABT749" s="602"/>
      <c r="ABU749" s="602"/>
      <c r="ABV749" s="602"/>
      <c r="ABW749" s="602"/>
      <c r="ABX749" s="602"/>
      <c r="ABY749" s="602"/>
      <c r="ABZ749" s="602"/>
      <c r="ACA749" s="602"/>
      <c r="ACB749" s="602"/>
      <c r="ACC749" s="602"/>
      <c r="ACD749" s="602"/>
      <c r="ACE749" s="602"/>
      <c r="ACF749" s="602"/>
      <c r="ACG749" s="602"/>
      <c r="ACH749" s="602"/>
      <c r="ACI749" s="602"/>
      <c r="ACJ749" s="602"/>
      <c r="ACK749" s="602"/>
      <c r="ACL749" s="602"/>
      <c r="ACM749" s="602"/>
      <c r="ACN749" s="602"/>
      <c r="ACO749" s="602"/>
      <c r="ACP749" s="602"/>
      <c r="ACQ749" s="602"/>
      <c r="ACR749" s="602"/>
      <c r="ACS749" s="602"/>
      <c r="ACT749" s="602"/>
      <c r="ACU749" s="602"/>
      <c r="ACV749" s="602"/>
      <c r="ACW749" s="602"/>
      <c r="ACX749" s="602"/>
      <c r="ACY749" s="602"/>
      <c r="ACZ749" s="602"/>
      <c r="ADA749" s="602"/>
      <c r="ADB749" s="602"/>
      <c r="ADC749" s="602"/>
      <c r="ADD749" s="602"/>
      <c r="ADE749" s="602"/>
      <c r="ADF749" s="602"/>
      <c r="ADG749" s="602"/>
      <c r="ADH749" s="602"/>
      <c r="ADI749" s="602"/>
      <c r="ADJ749" s="602"/>
      <c r="ADK749" s="602"/>
      <c r="ADL749" s="602"/>
      <c r="ADM749" s="602"/>
      <c r="ADN749" s="602"/>
      <c r="ADO749" s="602"/>
      <c r="ADP749" s="602"/>
      <c r="ADQ749" s="602"/>
      <c r="ADR749" s="602"/>
      <c r="ADS749" s="602"/>
      <c r="ADT749" s="602"/>
      <c r="ADU749" s="602"/>
      <c r="ADV749" s="602"/>
      <c r="ADW749" s="602"/>
      <c r="ADX749" s="602"/>
      <c r="ADY749" s="602"/>
      <c r="ADZ749" s="602"/>
      <c r="AEA749" s="602"/>
      <c r="AEB749" s="602"/>
      <c r="AEC749" s="602"/>
      <c r="AED749" s="602"/>
      <c r="AEE749" s="602"/>
      <c r="AEF749" s="602"/>
      <c r="AEG749" s="602"/>
      <c r="AEH749" s="602"/>
      <c r="AEI749" s="602"/>
      <c r="AEJ749" s="602"/>
      <c r="AEK749" s="602"/>
      <c r="AEL749" s="602"/>
      <c r="AEM749" s="602"/>
      <c r="AEN749" s="602"/>
      <c r="AEO749" s="602"/>
      <c r="AEP749" s="602"/>
      <c r="AEQ749" s="602"/>
      <c r="AER749" s="602"/>
      <c r="AES749" s="602"/>
      <c r="AET749" s="602"/>
      <c r="AEU749" s="602"/>
      <c r="AEV749" s="602"/>
      <c r="AEW749" s="602"/>
      <c r="AEX749" s="602"/>
      <c r="AEY749" s="602"/>
      <c r="AEZ749" s="602"/>
      <c r="AFA749" s="602"/>
      <c r="AFB749" s="602"/>
      <c r="AFC749" s="602"/>
      <c r="AFD749" s="602"/>
      <c r="AFE749" s="602"/>
      <c r="AFF749" s="602"/>
      <c r="AFG749" s="602"/>
      <c r="AFH749" s="602"/>
      <c r="AFI749" s="602"/>
      <c r="AFJ749" s="602"/>
      <c r="AFK749" s="602"/>
      <c r="AFL749" s="602"/>
      <c r="AFM749" s="602"/>
      <c r="AFN749" s="602"/>
      <c r="AFO749" s="602"/>
      <c r="AFP749" s="602"/>
      <c r="AFQ749" s="602"/>
      <c r="AFR749" s="602"/>
      <c r="AFS749" s="602"/>
      <c r="AFT749" s="602"/>
      <c r="AFU749" s="602"/>
      <c r="AFV749" s="602"/>
      <c r="AFW749" s="602"/>
      <c r="AFX749" s="602"/>
      <c r="AFY749" s="602"/>
      <c r="AFZ749" s="602"/>
      <c r="AGA749" s="602"/>
      <c r="AGB749" s="602"/>
      <c r="AGC749" s="602"/>
      <c r="AGD749" s="602"/>
      <c r="AGE749" s="602"/>
      <c r="AGF749" s="602"/>
      <c r="AGG749" s="602"/>
      <c r="AGH749" s="602"/>
      <c r="AGI749" s="602"/>
      <c r="AGJ749" s="602"/>
      <c r="AGK749" s="602"/>
      <c r="AGL749" s="602"/>
      <c r="AGM749" s="602"/>
      <c r="AGN749" s="602"/>
      <c r="AGO749" s="602"/>
      <c r="AGP749" s="602"/>
      <c r="AGQ749" s="602"/>
      <c r="AGR749" s="602"/>
      <c r="AGS749" s="602"/>
      <c r="AGT749" s="602"/>
      <c r="AGU749" s="602"/>
      <c r="AGV749" s="602"/>
      <c r="AGW749" s="602"/>
      <c r="AGX749" s="602"/>
      <c r="AGY749" s="602"/>
      <c r="AGZ749" s="602"/>
      <c r="AHA749" s="602"/>
      <c r="AHB749" s="602"/>
      <c r="AHC749" s="602"/>
      <c r="AHD749" s="602"/>
      <c r="AHE749" s="602"/>
      <c r="AHF749" s="602"/>
      <c r="AHG749" s="602"/>
      <c r="AHH749" s="602"/>
      <c r="AHI749" s="602"/>
      <c r="AHJ749" s="602"/>
      <c r="AHK749" s="602"/>
      <c r="AHL749" s="602"/>
      <c r="AHM749" s="602"/>
      <c r="AHN749" s="602"/>
      <c r="AHO749" s="602"/>
      <c r="AHP749" s="602"/>
      <c r="AHQ749" s="602"/>
      <c r="AHR749" s="602"/>
      <c r="AHS749" s="602"/>
      <c r="AHT749" s="602"/>
      <c r="AHU749" s="602"/>
      <c r="AHV749" s="602"/>
      <c r="AHW749" s="602"/>
      <c r="AHX749" s="602"/>
      <c r="AHY749" s="602"/>
      <c r="AHZ749" s="602"/>
      <c r="AIA749" s="602"/>
      <c r="AIB749" s="602"/>
      <c r="AIC749" s="602"/>
      <c r="AID749" s="602"/>
      <c r="AIE749" s="602"/>
      <c r="AIF749" s="602"/>
      <c r="AIG749" s="602"/>
      <c r="AIH749" s="602"/>
      <c r="AII749" s="602"/>
      <c r="AIJ749" s="602"/>
      <c r="AIK749" s="602"/>
      <c r="AIL749" s="602"/>
      <c r="AIM749" s="602"/>
      <c r="AIN749" s="602"/>
      <c r="AIO749" s="602"/>
      <c r="AIP749" s="602"/>
      <c r="AIQ749" s="602"/>
      <c r="AIR749" s="602"/>
      <c r="AIS749" s="602"/>
      <c r="AIT749" s="602"/>
      <c r="AIU749" s="602"/>
      <c r="AIV749" s="602"/>
      <c r="AIW749" s="602"/>
      <c r="AIX749" s="602"/>
      <c r="AIY749" s="602"/>
      <c r="AIZ749" s="602"/>
      <c r="AJA749" s="602"/>
      <c r="AJB749" s="602"/>
      <c r="AJC749" s="602"/>
      <c r="AJD749" s="602"/>
      <c r="AJE749" s="602"/>
      <c r="AJF749" s="602"/>
      <c r="AJG749" s="602"/>
      <c r="AJH749" s="602"/>
      <c r="AJI749" s="602"/>
    </row>
    <row r="750" spans="1:945">
      <c r="A750" s="603"/>
      <c r="B750" s="623">
        <v>44573</v>
      </c>
      <c r="C750" s="623" t="s">
        <v>1217</v>
      </c>
      <c r="D750" s="615" t="s">
        <v>2956</v>
      </c>
      <c r="E750" s="617" t="s">
        <v>4800</v>
      </c>
      <c r="F750" s="615"/>
      <c r="G750" s="615"/>
      <c r="H750" s="615"/>
      <c r="I750" s="615" t="s">
        <v>3062</v>
      </c>
      <c r="J750" s="618"/>
      <c r="K750" s="615" t="s">
        <v>4820</v>
      </c>
      <c r="L750" s="615" t="s">
        <v>2971</v>
      </c>
      <c r="M750" s="616">
        <v>44546</v>
      </c>
      <c r="N750" s="616">
        <v>44719</v>
      </c>
      <c r="O750" s="616"/>
      <c r="P750" s="616"/>
      <c r="Q750" s="616"/>
      <c r="R750" s="616"/>
      <c r="S750" s="615" t="s">
        <v>2959</v>
      </c>
      <c r="T750" s="615">
        <v>60</v>
      </c>
      <c r="U750" s="615">
        <v>49401140</v>
      </c>
      <c r="V750" s="615" t="s">
        <v>973</v>
      </c>
      <c r="W750" s="615">
        <v>400</v>
      </c>
      <c r="X750" s="619">
        <v>768</v>
      </c>
      <c r="Y750" s="539">
        <f t="shared" si="33"/>
        <v>307200</v>
      </c>
      <c r="Z750" s="605">
        <v>0.55000000000000004</v>
      </c>
      <c r="AA750" s="681">
        <f t="shared" si="34"/>
        <v>168960</v>
      </c>
      <c r="AB750" s="613"/>
      <c r="AC750" s="614">
        <v>0</v>
      </c>
      <c r="AD750" s="609"/>
      <c r="AE750" s="606"/>
      <c r="AF750" s="695">
        <f t="shared" si="35"/>
        <v>168960</v>
      </c>
      <c r="AG750" s="604" t="s">
        <v>1073</v>
      </c>
      <c r="AH750" s="604"/>
      <c r="AI750" s="604">
        <v>60</v>
      </c>
      <c r="AJ750" s="608" t="s">
        <v>2977</v>
      </c>
      <c r="AK750" s="604" t="s">
        <v>2452</v>
      </c>
      <c r="AL750" s="607" t="s">
        <v>3024</v>
      </c>
      <c r="AM750" s="604" t="s">
        <v>52</v>
      </c>
      <c r="AN750" s="604" t="s">
        <v>1076</v>
      </c>
      <c r="AO750" s="604"/>
      <c r="AP750" s="606"/>
      <c r="AQ750" s="606" t="s">
        <v>37</v>
      </c>
      <c r="AR750" s="606" t="s">
        <v>1297</v>
      </c>
      <c r="AS750" s="603" t="s">
        <v>1078</v>
      </c>
      <c r="AT750" s="610" t="s">
        <v>1078</v>
      </c>
      <c r="AU750" s="610" t="s">
        <v>1078</v>
      </c>
      <c r="AV750" s="605">
        <v>0.49</v>
      </c>
      <c r="AW750" s="612"/>
      <c r="AX750" s="612"/>
      <c r="AY750" s="612"/>
      <c r="AZ750" s="612"/>
      <c r="BA750" s="612"/>
      <c r="BB750" s="612"/>
      <c r="BC750" s="612"/>
      <c r="BD750" s="612"/>
      <c r="BE750" s="612"/>
      <c r="BF750" s="612"/>
      <c r="BG750" s="612"/>
      <c r="BH750" s="612"/>
      <c r="BI750" s="612"/>
      <c r="BJ750" s="612"/>
      <c r="BK750" s="612"/>
      <c r="BL750" s="612"/>
      <c r="BM750" s="612"/>
      <c r="BN750" s="612"/>
      <c r="BO750" s="612"/>
      <c r="BP750" s="612"/>
      <c r="BQ750" s="612"/>
      <c r="BR750" s="612"/>
      <c r="BS750" s="612"/>
      <c r="BT750" s="612"/>
      <c r="BU750" s="612"/>
      <c r="BV750" s="612"/>
      <c r="BW750" s="612"/>
      <c r="BX750" s="612"/>
      <c r="BY750" s="612"/>
      <c r="BZ750" s="612"/>
      <c r="CA750" s="612"/>
      <c r="CB750" s="612"/>
      <c r="CC750" s="612"/>
      <c r="CD750" s="612"/>
      <c r="CE750" s="612"/>
      <c r="CF750" s="612"/>
      <c r="CG750" s="612"/>
      <c r="CH750" s="612"/>
      <c r="CI750" s="612"/>
      <c r="CJ750" s="612"/>
      <c r="CK750" s="612"/>
      <c r="CL750" s="612"/>
      <c r="CM750" s="612"/>
      <c r="CN750" s="612"/>
      <c r="CO750" s="612"/>
      <c r="CP750" s="612"/>
      <c r="CQ750" s="612"/>
      <c r="CR750" s="612"/>
      <c r="CS750" s="612"/>
      <c r="CT750" s="612"/>
      <c r="CU750" s="612"/>
      <c r="CV750" s="612"/>
      <c r="CW750" s="612"/>
      <c r="CX750" s="612"/>
      <c r="CY750" s="612"/>
      <c r="CZ750" s="612"/>
      <c r="DA750" s="612"/>
      <c r="DB750" s="612"/>
      <c r="DC750" s="612"/>
      <c r="DD750" s="612"/>
      <c r="DE750" s="612"/>
      <c r="DF750" s="612"/>
      <c r="DG750" s="612"/>
      <c r="DH750" s="612"/>
      <c r="DI750" s="612"/>
      <c r="DJ750" s="612"/>
      <c r="DK750" s="612"/>
      <c r="DL750" s="612"/>
      <c r="DM750" s="612"/>
      <c r="DN750" s="612"/>
      <c r="DO750" s="612"/>
      <c r="DP750" s="612"/>
      <c r="DQ750" s="612"/>
      <c r="DR750" s="612"/>
      <c r="DS750" s="612"/>
      <c r="DT750" s="612"/>
      <c r="DU750" s="612"/>
      <c r="DV750" s="612"/>
      <c r="DW750" s="612"/>
      <c r="DX750" s="612"/>
      <c r="DY750" s="612"/>
      <c r="DZ750" s="612"/>
      <c r="EA750" s="612"/>
      <c r="EB750" s="612"/>
      <c r="EC750" s="612"/>
      <c r="ED750" s="612"/>
      <c r="EE750" s="612"/>
      <c r="EF750" s="612"/>
      <c r="EG750" s="612"/>
      <c r="EH750" s="612"/>
      <c r="EI750" s="612"/>
      <c r="EJ750" s="612"/>
      <c r="EK750" s="612"/>
      <c r="EL750" s="612"/>
      <c r="EM750" s="612"/>
      <c r="EN750" s="612"/>
      <c r="EO750" s="612"/>
      <c r="EP750" s="612"/>
      <c r="EQ750" s="612"/>
      <c r="ER750" s="612"/>
      <c r="ES750" s="612"/>
      <c r="ET750" s="612"/>
      <c r="EU750" s="612"/>
      <c r="EV750" s="612"/>
      <c r="EW750" s="612"/>
      <c r="EX750" s="612"/>
      <c r="EY750" s="612"/>
      <c r="EZ750" s="612"/>
      <c r="FA750" s="612"/>
      <c r="FB750" s="612"/>
      <c r="FC750" s="612"/>
      <c r="FD750" s="612"/>
      <c r="FE750" s="612"/>
      <c r="FF750" s="612"/>
      <c r="FG750" s="612"/>
      <c r="FH750" s="612"/>
      <c r="FI750" s="612"/>
      <c r="FJ750" s="612"/>
      <c r="FK750" s="612"/>
      <c r="FL750" s="612"/>
      <c r="FM750" s="612"/>
      <c r="FN750" s="612"/>
      <c r="FO750" s="612"/>
      <c r="FP750" s="612"/>
      <c r="FQ750" s="612"/>
      <c r="FR750" s="612"/>
      <c r="FS750" s="612"/>
      <c r="FT750" s="612"/>
      <c r="FU750" s="612"/>
      <c r="FV750" s="612"/>
      <c r="FW750" s="612"/>
      <c r="FX750" s="612"/>
      <c r="FY750" s="612"/>
      <c r="FZ750" s="612"/>
      <c r="GA750" s="612"/>
      <c r="GB750" s="612"/>
      <c r="GC750" s="612"/>
      <c r="GD750" s="612"/>
      <c r="GE750" s="612"/>
      <c r="GF750" s="612"/>
      <c r="GG750" s="612"/>
      <c r="GH750" s="612"/>
      <c r="GI750" s="612"/>
      <c r="GJ750" s="612"/>
      <c r="GK750" s="612"/>
      <c r="GL750" s="612"/>
      <c r="GM750" s="612"/>
      <c r="GN750" s="612"/>
      <c r="GO750" s="612"/>
      <c r="GP750" s="612"/>
      <c r="GQ750" s="612"/>
      <c r="GR750" s="612"/>
      <c r="GS750" s="612"/>
      <c r="GT750" s="612"/>
      <c r="GU750" s="612"/>
      <c r="GV750" s="612"/>
      <c r="GW750" s="612"/>
      <c r="GX750" s="612"/>
      <c r="GY750" s="612"/>
      <c r="GZ750" s="612"/>
      <c r="HA750" s="612"/>
      <c r="HB750" s="612"/>
      <c r="HC750" s="612"/>
      <c r="HD750" s="612"/>
      <c r="HE750" s="612"/>
      <c r="HF750" s="612"/>
      <c r="HG750" s="612"/>
      <c r="HH750" s="612"/>
      <c r="HI750" s="612"/>
      <c r="HJ750" s="612"/>
      <c r="HK750" s="612"/>
      <c r="HL750" s="612"/>
      <c r="HM750" s="612"/>
      <c r="HN750" s="612"/>
      <c r="HO750" s="612"/>
      <c r="HP750" s="612"/>
      <c r="HQ750" s="612"/>
      <c r="HR750" s="612"/>
      <c r="HS750" s="612"/>
      <c r="HT750" s="612"/>
      <c r="HU750" s="612"/>
      <c r="HV750" s="612"/>
      <c r="HW750" s="612"/>
      <c r="HX750" s="612"/>
      <c r="HY750" s="612"/>
      <c r="HZ750" s="612"/>
      <c r="IA750" s="612"/>
      <c r="IB750" s="612"/>
      <c r="IC750" s="612"/>
      <c r="ID750" s="612"/>
      <c r="IE750" s="612"/>
      <c r="IF750" s="612"/>
      <c r="IG750" s="612"/>
      <c r="IH750" s="612"/>
      <c r="II750" s="612"/>
      <c r="IJ750" s="612"/>
      <c r="IK750" s="612"/>
      <c r="IL750" s="612"/>
      <c r="IM750" s="612"/>
      <c r="IN750" s="612"/>
      <c r="IO750" s="612"/>
      <c r="IP750" s="612"/>
      <c r="IQ750" s="612"/>
      <c r="IR750" s="612"/>
      <c r="IS750" s="612"/>
      <c r="IT750" s="612"/>
      <c r="IU750" s="612"/>
      <c r="IV750" s="612"/>
      <c r="IW750" s="612"/>
      <c r="IX750" s="612"/>
      <c r="IY750" s="612"/>
      <c r="IZ750" s="612"/>
      <c r="JA750" s="612"/>
      <c r="JB750" s="612"/>
      <c r="JC750" s="612"/>
      <c r="JD750" s="612"/>
      <c r="JE750" s="612"/>
      <c r="JF750" s="612"/>
      <c r="JG750" s="612"/>
      <c r="JH750" s="612"/>
      <c r="JI750" s="612"/>
      <c r="JJ750" s="612"/>
      <c r="JK750" s="612"/>
      <c r="JL750" s="612"/>
      <c r="JM750" s="612"/>
      <c r="JN750" s="612"/>
      <c r="JO750" s="612"/>
      <c r="JP750" s="612"/>
      <c r="JQ750" s="612"/>
      <c r="JR750" s="612"/>
      <c r="JS750" s="612"/>
      <c r="JT750" s="612"/>
      <c r="JU750" s="612"/>
      <c r="JV750" s="612"/>
      <c r="JW750" s="612"/>
      <c r="JX750" s="612"/>
      <c r="JY750" s="612"/>
      <c r="JZ750" s="612"/>
      <c r="KA750" s="612"/>
      <c r="KB750" s="612"/>
      <c r="KC750" s="612"/>
      <c r="KD750" s="612"/>
      <c r="KE750" s="612"/>
      <c r="KF750" s="612"/>
      <c r="KG750" s="612"/>
      <c r="KH750" s="612"/>
      <c r="KI750" s="612"/>
      <c r="KJ750" s="612"/>
      <c r="KK750" s="612"/>
      <c r="KL750" s="612"/>
      <c r="KM750" s="612"/>
      <c r="KN750" s="612"/>
      <c r="KO750" s="612"/>
      <c r="KP750" s="612"/>
      <c r="KQ750" s="612"/>
      <c r="KR750" s="612"/>
      <c r="KS750" s="612"/>
      <c r="KT750" s="612"/>
      <c r="KU750" s="612"/>
      <c r="KV750" s="612"/>
      <c r="KW750" s="612"/>
      <c r="KX750" s="612"/>
      <c r="KY750" s="612"/>
      <c r="KZ750" s="612"/>
      <c r="LA750" s="612"/>
      <c r="LB750" s="612"/>
      <c r="LC750" s="612"/>
      <c r="LD750" s="612"/>
      <c r="LE750" s="612"/>
      <c r="LF750" s="612"/>
      <c r="LG750" s="612"/>
      <c r="LH750" s="612"/>
      <c r="LI750" s="612"/>
      <c r="LJ750" s="612"/>
      <c r="LK750" s="602"/>
      <c r="LL750" s="602"/>
      <c r="LM750" s="602"/>
      <c r="LN750" s="602"/>
      <c r="LO750" s="602"/>
      <c r="LP750" s="602"/>
      <c r="LQ750" s="602"/>
      <c r="LR750" s="602"/>
      <c r="LS750" s="602"/>
      <c r="LT750" s="602"/>
      <c r="LU750" s="602"/>
      <c r="LV750" s="602"/>
      <c r="LW750" s="602"/>
      <c r="LX750" s="602"/>
      <c r="LY750" s="602"/>
      <c r="LZ750" s="602"/>
      <c r="MA750" s="602"/>
      <c r="MB750" s="602"/>
      <c r="MC750" s="602"/>
      <c r="MD750" s="602"/>
      <c r="ME750" s="602"/>
      <c r="MF750" s="602"/>
      <c r="MG750" s="602"/>
      <c r="MH750" s="602"/>
      <c r="MI750" s="602"/>
      <c r="MJ750" s="602"/>
      <c r="MK750" s="602"/>
      <c r="ML750" s="602"/>
      <c r="MM750" s="602"/>
      <c r="MN750" s="602"/>
      <c r="MO750" s="602"/>
      <c r="MP750" s="602"/>
      <c r="MQ750" s="602"/>
      <c r="MR750" s="602"/>
      <c r="MS750" s="602"/>
      <c r="MT750" s="602"/>
      <c r="MU750" s="602"/>
      <c r="MV750" s="602"/>
      <c r="MW750" s="602"/>
      <c r="MX750" s="602"/>
      <c r="MY750" s="602"/>
      <c r="MZ750" s="602"/>
      <c r="NA750" s="602"/>
      <c r="NB750" s="602"/>
      <c r="NC750" s="602"/>
      <c r="ND750" s="602"/>
      <c r="NE750" s="602"/>
      <c r="NF750" s="602"/>
      <c r="NG750" s="602"/>
      <c r="NH750" s="602"/>
      <c r="NI750" s="602"/>
      <c r="NJ750" s="602"/>
      <c r="NK750" s="602"/>
      <c r="NL750" s="602"/>
      <c r="NM750" s="602"/>
      <c r="NN750" s="602"/>
      <c r="NO750" s="602"/>
      <c r="NP750" s="602"/>
      <c r="NQ750" s="602"/>
      <c r="NR750" s="602"/>
      <c r="NS750" s="602"/>
      <c r="NT750" s="602"/>
      <c r="NU750" s="602"/>
      <c r="NV750" s="602"/>
      <c r="NW750" s="602"/>
      <c r="NX750" s="602"/>
      <c r="NY750" s="602"/>
      <c r="NZ750" s="602"/>
      <c r="OA750" s="602"/>
      <c r="OB750" s="602"/>
      <c r="OC750" s="602"/>
      <c r="OD750" s="602"/>
      <c r="OE750" s="602"/>
      <c r="OF750" s="602"/>
      <c r="OG750" s="602"/>
      <c r="OH750" s="602"/>
      <c r="OI750" s="602"/>
      <c r="OJ750" s="602"/>
      <c r="OK750" s="602"/>
      <c r="OL750" s="602"/>
      <c r="OM750" s="602"/>
      <c r="ON750" s="602"/>
      <c r="OO750" s="602"/>
      <c r="OP750" s="602"/>
      <c r="OQ750" s="602"/>
      <c r="OR750" s="602"/>
      <c r="OS750" s="602"/>
      <c r="OT750" s="602"/>
      <c r="OU750" s="602"/>
      <c r="OV750" s="602"/>
      <c r="OW750" s="602"/>
      <c r="OX750" s="602"/>
      <c r="OY750" s="602"/>
      <c r="OZ750" s="602"/>
      <c r="PA750" s="602"/>
      <c r="PB750" s="602"/>
      <c r="PC750" s="602"/>
      <c r="PD750" s="602"/>
      <c r="PE750" s="602"/>
      <c r="PF750" s="602"/>
      <c r="PG750" s="602"/>
      <c r="PH750" s="602"/>
      <c r="PI750" s="602"/>
      <c r="PJ750" s="602"/>
      <c r="PK750" s="602"/>
      <c r="PL750" s="602"/>
      <c r="PM750" s="602"/>
      <c r="PN750" s="602"/>
      <c r="PO750" s="602"/>
      <c r="PP750" s="602"/>
      <c r="PQ750" s="602"/>
      <c r="PR750" s="602"/>
      <c r="PS750" s="602"/>
      <c r="PT750" s="602"/>
      <c r="PU750" s="602"/>
      <c r="PV750" s="602"/>
      <c r="PW750" s="602"/>
      <c r="PX750" s="602"/>
      <c r="PY750" s="602"/>
      <c r="PZ750" s="602"/>
      <c r="QA750" s="602"/>
      <c r="QB750" s="602"/>
      <c r="QC750" s="602"/>
      <c r="QD750" s="602"/>
      <c r="QE750" s="602"/>
      <c r="QF750" s="602"/>
      <c r="QG750" s="602"/>
      <c r="QH750" s="602"/>
      <c r="QI750" s="602"/>
      <c r="QJ750" s="602"/>
      <c r="QK750" s="602"/>
      <c r="QL750" s="602"/>
      <c r="QM750" s="602"/>
      <c r="QN750" s="602"/>
      <c r="QO750" s="602"/>
      <c r="QP750" s="602"/>
      <c r="QQ750" s="602"/>
      <c r="QR750" s="602"/>
      <c r="QS750" s="602"/>
      <c r="QT750" s="602"/>
      <c r="QU750" s="602"/>
      <c r="QV750" s="602"/>
      <c r="QW750" s="602"/>
      <c r="QX750" s="602"/>
      <c r="QY750" s="602"/>
      <c r="QZ750" s="602"/>
      <c r="RA750" s="602"/>
      <c r="RB750" s="602"/>
      <c r="RC750" s="602"/>
      <c r="RD750" s="602"/>
      <c r="RE750" s="602"/>
      <c r="RF750" s="602"/>
      <c r="RG750" s="602"/>
      <c r="RH750" s="602"/>
      <c r="RI750" s="602"/>
      <c r="RJ750" s="602"/>
      <c r="RK750" s="602"/>
      <c r="RL750" s="602"/>
      <c r="RM750" s="602"/>
      <c r="RN750" s="602"/>
      <c r="RO750" s="602"/>
      <c r="RP750" s="602"/>
      <c r="RQ750" s="602"/>
      <c r="RR750" s="602"/>
      <c r="RS750" s="602"/>
      <c r="RT750" s="602"/>
      <c r="RU750" s="602"/>
      <c r="RV750" s="602"/>
      <c r="RW750" s="602"/>
      <c r="RX750" s="602"/>
      <c r="RY750" s="602"/>
      <c r="RZ750" s="602"/>
      <c r="SA750" s="602"/>
      <c r="SB750" s="602"/>
      <c r="SC750" s="602"/>
      <c r="SD750" s="602"/>
      <c r="SE750" s="602"/>
      <c r="SF750" s="602"/>
      <c r="SG750" s="602"/>
      <c r="SH750" s="602"/>
      <c r="SI750" s="602"/>
      <c r="SJ750" s="602"/>
      <c r="SK750" s="602"/>
      <c r="SL750" s="602"/>
      <c r="SM750" s="602"/>
      <c r="SN750" s="602"/>
      <c r="SO750" s="602"/>
      <c r="SP750" s="602"/>
      <c r="SQ750" s="602"/>
      <c r="SR750" s="602"/>
      <c r="SS750" s="602"/>
      <c r="ST750" s="602"/>
      <c r="SU750" s="602"/>
      <c r="SV750" s="602"/>
      <c r="SW750" s="602"/>
      <c r="SX750" s="602"/>
      <c r="SY750" s="602"/>
      <c r="SZ750" s="602"/>
      <c r="TA750" s="602"/>
      <c r="TB750" s="602"/>
      <c r="TC750" s="602"/>
      <c r="TD750" s="602"/>
      <c r="TE750" s="602"/>
      <c r="TF750" s="602"/>
      <c r="TG750" s="602"/>
      <c r="TH750" s="602"/>
      <c r="TI750" s="602"/>
      <c r="TJ750" s="602"/>
      <c r="TK750" s="602"/>
      <c r="TL750" s="602"/>
      <c r="TM750" s="602"/>
      <c r="TN750" s="602"/>
      <c r="TO750" s="602"/>
      <c r="TP750" s="602"/>
      <c r="TQ750" s="602"/>
      <c r="TR750" s="602"/>
      <c r="TS750" s="602"/>
      <c r="TT750" s="602"/>
      <c r="TU750" s="602"/>
      <c r="TV750" s="602"/>
      <c r="TW750" s="602"/>
      <c r="TX750" s="602"/>
      <c r="TY750" s="602"/>
      <c r="TZ750" s="602"/>
      <c r="UA750" s="602"/>
      <c r="UB750" s="602"/>
      <c r="UC750" s="602"/>
      <c r="UD750" s="602"/>
      <c r="UE750" s="602"/>
      <c r="UF750" s="602"/>
      <c r="UG750" s="602"/>
      <c r="UH750" s="602"/>
      <c r="UI750" s="602"/>
      <c r="UJ750" s="602"/>
      <c r="UK750" s="602"/>
      <c r="UL750" s="602"/>
      <c r="UM750" s="602"/>
      <c r="UN750" s="602"/>
      <c r="UO750" s="602"/>
      <c r="UP750" s="602"/>
      <c r="UQ750" s="602"/>
      <c r="UR750" s="602"/>
      <c r="US750" s="602"/>
      <c r="UT750" s="602"/>
      <c r="UU750" s="602"/>
      <c r="UV750" s="602"/>
      <c r="UW750" s="602"/>
      <c r="UX750" s="602"/>
      <c r="UY750" s="602"/>
      <c r="UZ750" s="602"/>
      <c r="VA750" s="602"/>
      <c r="VB750" s="602"/>
      <c r="VC750" s="602"/>
      <c r="VD750" s="602"/>
      <c r="VE750" s="602"/>
      <c r="VF750" s="602"/>
      <c r="VG750" s="602"/>
      <c r="VH750" s="602"/>
      <c r="VI750" s="602"/>
      <c r="VJ750" s="602"/>
      <c r="VK750" s="602"/>
      <c r="VL750" s="602"/>
      <c r="VM750" s="602"/>
      <c r="VN750" s="602"/>
      <c r="VO750" s="602"/>
      <c r="VP750" s="602"/>
      <c r="VQ750" s="602"/>
      <c r="VR750" s="602"/>
      <c r="VS750" s="602"/>
      <c r="VT750" s="602"/>
      <c r="VU750" s="602"/>
      <c r="VV750" s="602"/>
      <c r="VW750" s="602"/>
      <c r="VX750" s="602"/>
      <c r="VY750" s="602"/>
      <c r="VZ750" s="602"/>
      <c r="WA750" s="602"/>
      <c r="WB750" s="602"/>
      <c r="WC750" s="602"/>
      <c r="WD750" s="602"/>
      <c r="WE750" s="602"/>
      <c r="WF750" s="602"/>
      <c r="WG750" s="602"/>
      <c r="WH750" s="602"/>
      <c r="WI750" s="602"/>
      <c r="WJ750" s="602"/>
      <c r="WK750" s="602"/>
      <c r="WL750" s="602"/>
      <c r="WM750" s="602"/>
      <c r="WN750" s="602"/>
      <c r="WO750" s="602"/>
      <c r="WP750" s="602"/>
      <c r="WQ750" s="602"/>
      <c r="WR750" s="602"/>
      <c r="WS750" s="602"/>
      <c r="WT750" s="602"/>
      <c r="WU750" s="602"/>
      <c r="WV750" s="602"/>
      <c r="WW750" s="602"/>
      <c r="WX750" s="602"/>
      <c r="WY750" s="602"/>
      <c r="WZ750" s="602"/>
      <c r="XA750" s="602"/>
      <c r="XB750" s="602"/>
      <c r="XC750" s="602"/>
      <c r="XD750" s="602"/>
      <c r="XE750" s="602"/>
      <c r="XF750" s="602"/>
      <c r="XG750" s="602"/>
      <c r="XH750" s="602"/>
      <c r="XI750" s="602"/>
      <c r="XJ750" s="602"/>
      <c r="XK750" s="602"/>
      <c r="XL750" s="602"/>
      <c r="XM750" s="602"/>
      <c r="XN750" s="602"/>
      <c r="XO750" s="602"/>
      <c r="XP750" s="602"/>
      <c r="XQ750" s="602"/>
      <c r="XR750" s="602"/>
      <c r="XS750" s="602"/>
      <c r="XT750" s="602"/>
      <c r="XU750" s="602"/>
      <c r="XV750" s="602"/>
      <c r="XW750" s="602"/>
      <c r="XX750" s="602"/>
      <c r="XY750" s="602"/>
      <c r="XZ750" s="602"/>
      <c r="YA750" s="602"/>
      <c r="YB750" s="602"/>
      <c r="YC750" s="602"/>
      <c r="YD750" s="602"/>
      <c r="YE750" s="602"/>
      <c r="YF750" s="602"/>
      <c r="YG750" s="602"/>
      <c r="YH750" s="602"/>
      <c r="YI750" s="602"/>
      <c r="YJ750" s="602"/>
      <c r="YK750" s="602"/>
      <c r="YL750" s="602"/>
      <c r="YM750" s="602"/>
      <c r="YN750" s="602"/>
      <c r="YO750" s="602"/>
      <c r="YP750" s="602"/>
      <c r="YQ750" s="602"/>
      <c r="YR750" s="602"/>
      <c r="YS750" s="602"/>
      <c r="YT750" s="602"/>
      <c r="YU750" s="602"/>
      <c r="YV750" s="602"/>
      <c r="YW750" s="602"/>
      <c r="YX750" s="602"/>
      <c r="YY750" s="602"/>
      <c r="YZ750" s="602"/>
      <c r="ZA750" s="602"/>
      <c r="ZB750" s="602"/>
      <c r="ZC750" s="602"/>
      <c r="ZD750" s="602"/>
      <c r="ZE750" s="602"/>
      <c r="ZF750" s="602"/>
      <c r="ZG750" s="602"/>
      <c r="ZH750" s="602"/>
      <c r="ZI750" s="602"/>
      <c r="ZJ750" s="602"/>
      <c r="ZK750" s="602"/>
      <c r="ZL750" s="602"/>
      <c r="ZM750" s="602"/>
      <c r="ZN750" s="602"/>
      <c r="ZO750" s="602"/>
      <c r="ZP750" s="602"/>
      <c r="ZQ750" s="602"/>
      <c r="ZR750" s="602"/>
      <c r="ZS750" s="602"/>
      <c r="ZT750" s="602"/>
      <c r="ZU750" s="602"/>
      <c r="ZV750" s="602"/>
      <c r="ZW750" s="602"/>
      <c r="ZX750" s="602"/>
      <c r="ZY750" s="602"/>
      <c r="ZZ750" s="602"/>
      <c r="AAA750" s="602"/>
      <c r="AAB750" s="602"/>
      <c r="AAC750" s="602"/>
      <c r="AAD750" s="602"/>
      <c r="AAE750" s="602"/>
      <c r="AAF750" s="602"/>
      <c r="AAG750" s="602"/>
      <c r="AAH750" s="602"/>
      <c r="AAI750" s="602"/>
      <c r="AAJ750" s="602"/>
      <c r="AAK750" s="602"/>
      <c r="AAL750" s="602"/>
      <c r="AAM750" s="602"/>
      <c r="AAN750" s="602"/>
      <c r="AAO750" s="602"/>
      <c r="AAP750" s="602"/>
      <c r="AAQ750" s="602"/>
      <c r="AAR750" s="602"/>
      <c r="AAS750" s="602"/>
      <c r="AAT750" s="602"/>
      <c r="AAU750" s="602"/>
      <c r="AAV750" s="602"/>
      <c r="AAW750" s="602"/>
      <c r="AAX750" s="602"/>
      <c r="AAY750" s="602"/>
      <c r="AAZ750" s="602"/>
      <c r="ABA750" s="602"/>
      <c r="ABB750" s="602"/>
      <c r="ABC750" s="602"/>
      <c r="ABD750" s="602"/>
      <c r="ABE750" s="602"/>
      <c r="ABF750" s="602"/>
      <c r="ABG750" s="602"/>
      <c r="ABH750" s="602"/>
      <c r="ABI750" s="602"/>
      <c r="ABJ750" s="602"/>
      <c r="ABK750" s="602"/>
      <c r="ABL750" s="602"/>
      <c r="ABM750" s="602"/>
      <c r="ABN750" s="602"/>
      <c r="ABO750" s="602"/>
      <c r="ABP750" s="602"/>
      <c r="ABQ750" s="602"/>
      <c r="ABR750" s="602"/>
      <c r="ABS750" s="602"/>
      <c r="ABT750" s="602"/>
      <c r="ABU750" s="602"/>
      <c r="ABV750" s="602"/>
      <c r="ABW750" s="602"/>
      <c r="ABX750" s="602"/>
      <c r="ABY750" s="602"/>
      <c r="ABZ750" s="602"/>
      <c r="ACA750" s="602"/>
      <c r="ACB750" s="602"/>
      <c r="ACC750" s="602"/>
      <c r="ACD750" s="602"/>
      <c r="ACE750" s="602"/>
      <c r="ACF750" s="602"/>
      <c r="ACG750" s="602"/>
      <c r="ACH750" s="602"/>
      <c r="ACI750" s="602"/>
      <c r="ACJ750" s="602"/>
      <c r="ACK750" s="602"/>
      <c r="ACL750" s="602"/>
      <c r="ACM750" s="602"/>
      <c r="ACN750" s="602"/>
      <c r="ACO750" s="602"/>
      <c r="ACP750" s="602"/>
      <c r="ACQ750" s="602"/>
      <c r="ACR750" s="602"/>
      <c r="ACS750" s="602"/>
      <c r="ACT750" s="602"/>
      <c r="ACU750" s="602"/>
      <c r="ACV750" s="602"/>
      <c r="ACW750" s="602"/>
      <c r="ACX750" s="602"/>
      <c r="ACY750" s="602"/>
      <c r="ACZ750" s="602"/>
      <c r="ADA750" s="602"/>
      <c r="ADB750" s="602"/>
      <c r="ADC750" s="602"/>
      <c r="ADD750" s="602"/>
      <c r="ADE750" s="602"/>
      <c r="ADF750" s="602"/>
      <c r="ADG750" s="602"/>
      <c r="ADH750" s="602"/>
      <c r="ADI750" s="602"/>
      <c r="ADJ750" s="602"/>
      <c r="ADK750" s="602"/>
      <c r="ADL750" s="602"/>
      <c r="ADM750" s="602"/>
      <c r="ADN750" s="602"/>
      <c r="ADO750" s="602"/>
      <c r="ADP750" s="602"/>
      <c r="ADQ750" s="602"/>
      <c r="ADR750" s="602"/>
      <c r="ADS750" s="602"/>
      <c r="ADT750" s="602"/>
      <c r="ADU750" s="602"/>
      <c r="ADV750" s="602"/>
      <c r="ADW750" s="602"/>
      <c r="ADX750" s="602"/>
      <c r="ADY750" s="602"/>
      <c r="ADZ750" s="602"/>
      <c r="AEA750" s="602"/>
      <c r="AEB750" s="602"/>
      <c r="AEC750" s="602"/>
      <c r="AED750" s="602"/>
      <c r="AEE750" s="602"/>
      <c r="AEF750" s="602"/>
      <c r="AEG750" s="602"/>
      <c r="AEH750" s="602"/>
      <c r="AEI750" s="602"/>
      <c r="AEJ750" s="602"/>
      <c r="AEK750" s="602"/>
      <c r="AEL750" s="602"/>
      <c r="AEM750" s="602"/>
      <c r="AEN750" s="602"/>
      <c r="AEO750" s="602"/>
      <c r="AEP750" s="602"/>
      <c r="AEQ750" s="602"/>
      <c r="AER750" s="602"/>
      <c r="AES750" s="602"/>
      <c r="AET750" s="602"/>
      <c r="AEU750" s="602"/>
      <c r="AEV750" s="602"/>
      <c r="AEW750" s="602"/>
      <c r="AEX750" s="602"/>
      <c r="AEY750" s="602"/>
      <c r="AEZ750" s="602"/>
      <c r="AFA750" s="602"/>
      <c r="AFB750" s="602"/>
      <c r="AFC750" s="602"/>
      <c r="AFD750" s="602"/>
      <c r="AFE750" s="602"/>
      <c r="AFF750" s="602"/>
      <c r="AFG750" s="602"/>
      <c r="AFH750" s="602"/>
      <c r="AFI750" s="602"/>
      <c r="AFJ750" s="602"/>
      <c r="AFK750" s="602"/>
      <c r="AFL750" s="602"/>
      <c r="AFM750" s="602"/>
      <c r="AFN750" s="602"/>
      <c r="AFO750" s="602"/>
      <c r="AFP750" s="602"/>
      <c r="AFQ750" s="602"/>
      <c r="AFR750" s="602"/>
      <c r="AFS750" s="602"/>
      <c r="AFT750" s="602"/>
      <c r="AFU750" s="602"/>
      <c r="AFV750" s="602"/>
      <c r="AFW750" s="602"/>
      <c r="AFX750" s="602"/>
      <c r="AFY750" s="602"/>
      <c r="AFZ750" s="602"/>
      <c r="AGA750" s="602"/>
      <c r="AGB750" s="602"/>
      <c r="AGC750" s="602"/>
      <c r="AGD750" s="602"/>
      <c r="AGE750" s="602"/>
      <c r="AGF750" s="602"/>
      <c r="AGG750" s="602"/>
      <c r="AGH750" s="602"/>
      <c r="AGI750" s="602"/>
      <c r="AGJ750" s="602"/>
      <c r="AGK750" s="602"/>
      <c r="AGL750" s="602"/>
      <c r="AGM750" s="602"/>
      <c r="AGN750" s="602"/>
      <c r="AGO750" s="602"/>
      <c r="AGP750" s="602"/>
      <c r="AGQ750" s="602"/>
      <c r="AGR750" s="602"/>
      <c r="AGS750" s="602"/>
      <c r="AGT750" s="602"/>
      <c r="AGU750" s="602"/>
      <c r="AGV750" s="602"/>
      <c r="AGW750" s="602"/>
      <c r="AGX750" s="602"/>
      <c r="AGY750" s="602"/>
      <c r="AGZ750" s="602"/>
      <c r="AHA750" s="602"/>
      <c r="AHB750" s="602"/>
      <c r="AHC750" s="602"/>
      <c r="AHD750" s="602"/>
      <c r="AHE750" s="602"/>
      <c r="AHF750" s="602"/>
      <c r="AHG750" s="602"/>
      <c r="AHH750" s="602"/>
      <c r="AHI750" s="602"/>
      <c r="AHJ750" s="602"/>
      <c r="AHK750" s="602"/>
      <c r="AHL750" s="602"/>
      <c r="AHM750" s="602"/>
      <c r="AHN750" s="602"/>
      <c r="AHO750" s="602"/>
      <c r="AHP750" s="602"/>
      <c r="AHQ750" s="602"/>
      <c r="AHR750" s="602"/>
      <c r="AHS750" s="602"/>
      <c r="AHT750" s="602"/>
      <c r="AHU750" s="602"/>
      <c r="AHV750" s="602"/>
      <c r="AHW750" s="602"/>
      <c r="AHX750" s="602"/>
      <c r="AHY750" s="602"/>
      <c r="AHZ750" s="602"/>
      <c r="AIA750" s="602"/>
      <c r="AIB750" s="602"/>
      <c r="AIC750" s="602"/>
      <c r="AID750" s="602"/>
      <c r="AIE750" s="602"/>
      <c r="AIF750" s="602"/>
      <c r="AIG750" s="602"/>
      <c r="AIH750" s="602"/>
      <c r="AII750" s="602"/>
      <c r="AIJ750" s="602"/>
      <c r="AIK750" s="602"/>
      <c r="AIL750" s="602"/>
      <c r="AIM750" s="602"/>
      <c r="AIN750" s="602"/>
      <c r="AIO750" s="602"/>
      <c r="AIP750" s="602"/>
      <c r="AIQ750" s="602"/>
      <c r="AIR750" s="602"/>
      <c r="AIS750" s="602"/>
      <c r="AIT750" s="602"/>
      <c r="AIU750" s="602"/>
      <c r="AIV750" s="602"/>
      <c r="AIW750" s="602"/>
      <c r="AIX750" s="602"/>
      <c r="AIY750" s="602"/>
      <c r="AIZ750" s="602"/>
      <c r="AJA750" s="602"/>
      <c r="AJB750" s="602"/>
      <c r="AJC750" s="602"/>
      <c r="AJD750" s="602"/>
      <c r="AJE750" s="602"/>
      <c r="AJF750" s="602"/>
      <c r="AJG750" s="602"/>
      <c r="AJH750" s="602"/>
      <c r="AJI750" s="602"/>
    </row>
    <row r="751" spans="1:945">
      <c r="A751" s="603"/>
      <c r="B751" s="623">
        <v>44573</v>
      </c>
      <c r="C751" s="623" t="s">
        <v>1217</v>
      </c>
      <c r="D751" s="615" t="s">
        <v>2956</v>
      </c>
      <c r="E751" s="617" t="s">
        <v>4800</v>
      </c>
      <c r="F751" s="615"/>
      <c r="G751" s="615"/>
      <c r="H751" s="615"/>
      <c r="I751" s="615" t="s">
        <v>3062</v>
      </c>
      <c r="J751" s="618"/>
      <c r="K751" s="615" t="s">
        <v>4821</v>
      </c>
      <c r="L751" s="615" t="s">
        <v>2971</v>
      </c>
      <c r="M751" s="616">
        <v>44546</v>
      </c>
      <c r="N751" s="616">
        <v>44726</v>
      </c>
      <c r="O751" s="616"/>
      <c r="P751" s="616"/>
      <c r="Q751" s="616"/>
      <c r="R751" s="616"/>
      <c r="S751" s="615" t="s">
        <v>2959</v>
      </c>
      <c r="T751" s="615">
        <v>60</v>
      </c>
      <c r="U751" s="615">
        <v>49401140</v>
      </c>
      <c r="V751" s="615" t="s">
        <v>973</v>
      </c>
      <c r="W751" s="615">
        <v>400</v>
      </c>
      <c r="X751" s="619">
        <v>768</v>
      </c>
      <c r="Y751" s="539">
        <f t="shared" si="33"/>
        <v>307200</v>
      </c>
      <c r="Z751" s="605">
        <v>0.55000000000000004</v>
      </c>
      <c r="AA751" s="681">
        <f t="shared" si="34"/>
        <v>168960</v>
      </c>
      <c r="AB751" s="613"/>
      <c r="AC751" s="614">
        <v>0</v>
      </c>
      <c r="AD751" s="609"/>
      <c r="AE751" s="606"/>
      <c r="AF751" s="695">
        <f t="shared" si="35"/>
        <v>168960</v>
      </c>
      <c r="AG751" s="604" t="s">
        <v>1073</v>
      </c>
      <c r="AH751" s="604"/>
      <c r="AI751" s="604">
        <v>60</v>
      </c>
      <c r="AJ751" s="608" t="s">
        <v>2977</v>
      </c>
      <c r="AK751" s="604" t="s">
        <v>2452</v>
      </c>
      <c r="AL751" s="607" t="s">
        <v>3024</v>
      </c>
      <c r="AM751" s="604" t="s">
        <v>52</v>
      </c>
      <c r="AN751" s="604" t="s">
        <v>1076</v>
      </c>
      <c r="AO751" s="604"/>
      <c r="AP751" s="606"/>
      <c r="AQ751" s="606" t="s">
        <v>37</v>
      </c>
      <c r="AR751" s="606" t="s">
        <v>1993</v>
      </c>
      <c r="AS751" s="603" t="s">
        <v>1078</v>
      </c>
      <c r="AT751" s="610" t="s">
        <v>1078</v>
      </c>
      <c r="AU751" s="610" t="s">
        <v>1078</v>
      </c>
      <c r="AV751" s="605">
        <v>0.49</v>
      </c>
      <c r="AW751" s="612"/>
      <c r="AX751" s="612"/>
      <c r="AY751" s="612"/>
      <c r="AZ751" s="612"/>
      <c r="BA751" s="612"/>
      <c r="BB751" s="612"/>
      <c r="BC751" s="612"/>
      <c r="BD751" s="612"/>
      <c r="BE751" s="612"/>
      <c r="BF751" s="612"/>
      <c r="BG751" s="612"/>
      <c r="BH751" s="612"/>
      <c r="BI751" s="612"/>
      <c r="BJ751" s="612"/>
      <c r="BK751" s="612"/>
      <c r="BL751" s="612"/>
      <c r="BM751" s="612"/>
      <c r="BN751" s="612"/>
      <c r="BO751" s="612"/>
      <c r="BP751" s="612"/>
      <c r="BQ751" s="612"/>
      <c r="BR751" s="612"/>
      <c r="BS751" s="612"/>
      <c r="BT751" s="612"/>
      <c r="BU751" s="612"/>
      <c r="BV751" s="612"/>
      <c r="BW751" s="612"/>
      <c r="BX751" s="612"/>
      <c r="BY751" s="612"/>
      <c r="BZ751" s="612"/>
      <c r="CA751" s="612"/>
      <c r="CB751" s="612"/>
      <c r="CC751" s="612"/>
      <c r="CD751" s="612"/>
      <c r="CE751" s="612"/>
      <c r="CF751" s="612"/>
      <c r="CG751" s="612"/>
      <c r="CH751" s="612"/>
      <c r="CI751" s="612"/>
      <c r="CJ751" s="612"/>
      <c r="CK751" s="612"/>
      <c r="CL751" s="612"/>
      <c r="CM751" s="612"/>
      <c r="CN751" s="612"/>
      <c r="CO751" s="612"/>
      <c r="CP751" s="612"/>
      <c r="CQ751" s="612"/>
      <c r="CR751" s="612"/>
      <c r="CS751" s="612"/>
      <c r="CT751" s="612"/>
      <c r="CU751" s="612"/>
      <c r="CV751" s="612"/>
      <c r="CW751" s="612"/>
      <c r="CX751" s="612"/>
      <c r="CY751" s="612"/>
      <c r="CZ751" s="612"/>
      <c r="DA751" s="612"/>
      <c r="DB751" s="612"/>
      <c r="DC751" s="612"/>
      <c r="DD751" s="612"/>
      <c r="DE751" s="612"/>
      <c r="DF751" s="612"/>
      <c r="DG751" s="612"/>
      <c r="DH751" s="612"/>
      <c r="DI751" s="612"/>
      <c r="DJ751" s="612"/>
      <c r="DK751" s="612"/>
      <c r="DL751" s="612"/>
      <c r="DM751" s="612"/>
      <c r="DN751" s="612"/>
      <c r="DO751" s="612"/>
      <c r="DP751" s="612"/>
      <c r="DQ751" s="612"/>
      <c r="DR751" s="612"/>
      <c r="DS751" s="612"/>
      <c r="DT751" s="612"/>
      <c r="DU751" s="612"/>
      <c r="DV751" s="612"/>
      <c r="DW751" s="612"/>
      <c r="DX751" s="612"/>
      <c r="DY751" s="612"/>
      <c r="DZ751" s="612"/>
      <c r="EA751" s="612"/>
      <c r="EB751" s="612"/>
      <c r="EC751" s="612"/>
      <c r="ED751" s="612"/>
      <c r="EE751" s="612"/>
      <c r="EF751" s="612"/>
      <c r="EG751" s="612"/>
      <c r="EH751" s="612"/>
      <c r="EI751" s="612"/>
      <c r="EJ751" s="612"/>
      <c r="EK751" s="612"/>
      <c r="EL751" s="612"/>
      <c r="EM751" s="612"/>
      <c r="EN751" s="612"/>
      <c r="EO751" s="612"/>
      <c r="EP751" s="612"/>
      <c r="EQ751" s="612"/>
      <c r="ER751" s="612"/>
      <c r="ES751" s="612"/>
      <c r="ET751" s="612"/>
      <c r="EU751" s="612"/>
      <c r="EV751" s="612"/>
      <c r="EW751" s="612"/>
      <c r="EX751" s="612"/>
      <c r="EY751" s="612"/>
      <c r="EZ751" s="612"/>
      <c r="FA751" s="612"/>
      <c r="FB751" s="612"/>
      <c r="FC751" s="612"/>
      <c r="FD751" s="612"/>
      <c r="FE751" s="612"/>
      <c r="FF751" s="612"/>
      <c r="FG751" s="612"/>
      <c r="FH751" s="612"/>
      <c r="FI751" s="612"/>
      <c r="FJ751" s="612"/>
      <c r="FK751" s="612"/>
      <c r="FL751" s="612"/>
      <c r="FM751" s="612"/>
      <c r="FN751" s="612"/>
      <c r="FO751" s="612"/>
      <c r="FP751" s="612"/>
      <c r="FQ751" s="612"/>
      <c r="FR751" s="612"/>
      <c r="FS751" s="612"/>
      <c r="FT751" s="612"/>
      <c r="FU751" s="612"/>
      <c r="FV751" s="612"/>
      <c r="FW751" s="612"/>
      <c r="FX751" s="612"/>
      <c r="FY751" s="612"/>
      <c r="FZ751" s="612"/>
      <c r="GA751" s="612"/>
      <c r="GB751" s="612"/>
      <c r="GC751" s="612"/>
      <c r="GD751" s="612"/>
      <c r="GE751" s="612"/>
      <c r="GF751" s="612"/>
      <c r="GG751" s="612"/>
      <c r="GH751" s="612"/>
      <c r="GI751" s="612"/>
      <c r="GJ751" s="612"/>
      <c r="GK751" s="612"/>
      <c r="GL751" s="612"/>
      <c r="GM751" s="612"/>
      <c r="GN751" s="612"/>
      <c r="GO751" s="612"/>
      <c r="GP751" s="612"/>
      <c r="GQ751" s="612"/>
      <c r="GR751" s="612"/>
      <c r="GS751" s="612"/>
      <c r="GT751" s="612"/>
      <c r="GU751" s="612"/>
      <c r="GV751" s="612"/>
      <c r="GW751" s="612"/>
      <c r="GX751" s="612"/>
      <c r="GY751" s="612"/>
      <c r="GZ751" s="612"/>
      <c r="HA751" s="612"/>
      <c r="HB751" s="612"/>
      <c r="HC751" s="612"/>
      <c r="HD751" s="612"/>
      <c r="HE751" s="612"/>
      <c r="HF751" s="612"/>
      <c r="HG751" s="612"/>
      <c r="HH751" s="612"/>
      <c r="HI751" s="612"/>
      <c r="HJ751" s="612"/>
      <c r="HK751" s="612"/>
      <c r="HL751" s="612"/>
      <c r="HM751" s="612"/>
      <c r="HN751" s="612"/>
      <c r="HO751" s="612"/>
      <c r="HP751" s="612"/>
      <c r="HQ751" s="612"/>
      <c r="HR751" s="612"/>
      <c r="HS751" s="612"/>
      <c r="HT751" s="612"/>
      <c r="HU751" s="612"/>
      <c r="HV751" s="612"/>
      <c r="HW751" s="612"/>
      <c r="HX751" s="612"/>
      <c r="HY751" s="612"/>
      <c r="HZ751" s="612"/>
      <c r="IA751" s="612"/>
      <c r="IB751" s="612"/>
      <c r="IC751" s="612"/>
      <c r="ID751" s="612"/>
      <c r="IE751" s="612"/>
      <c r="IF751" s="612"/>
      <c r="IG751" s="612"/>
      <c r="IH751" s="612"/>
      <c r="II751" s="612"/>
      <c r="IJ751" s="612"/>
      <c r="IK751" s="612"/>
      <c r="IL751" s="612"/>
      <c r="IM751" s="612"/>
      <c r="IN751" s="612"/>
      <c r="IO751" s="612"/>
      <c r="IP751" s="612"/>
      <c r="IQ751" s="612"/>
      <c r="IR751" s="612"/>
      <c r="IS751" s="612"/>
      <c r="IT751" s="612"/>
      <c r="IU751" s="612"/>
      <c r="IV751" s="612"/>
      <c r="IW751" s="612"/>
      <c r="IX751" s="612"/>
      <c r="IY751" s="612"/>
      <c r="IZ751" s="612"/>
      <c r="JA751" s="612"/>
      <c r="JB751" s="612"/>
      <c r="JC751" s="612"/>
      <c r="JD751" s="612"/>
      <c r="JE751" s="612"/>
      <c r="JF751" s="612"/>
      <c r="JG751" s="612"/>
      <c r="JH751" s="612"/>
      <c r="JI751" s="612"/>
      <c r="JJ751" s="612"/>
      <c r="JK751" s="612"/>
      <c r="JL751" s="612"/>
      <c r="JM751" s="612"/>
      <c r="JN751" s="612"/>
      <c r="JO751" s="612"/>
      <c r="JP751" s="612"/>
      <c r="JQ751" s="612"/>
      <c r="JR751" s="612"/>
      <c r="JS751" s="612"/>
      <c r="JT751" s="612"/>
      <c r="JU751" s="612"/>
      <c r="JV751" s="612"/>
      <c r="JW751" s="612"/>
      <c r="JX751" s="612"/>
      <c r="JY751" s="612"/>
      <c r="JZ751" s="612"/>
      <c r="KA751" s="612"/>
      <c r="KB751" s="612"/>
      <c r="KC751" s="612"/>
      <c r="KD751" s="612"/>
      <c r="KE751" s="612"/>
      <c r="KF751" s="612"/>
      <c r="KG751" s="612"/>
      <c r="KH751" s="612"/>
      <c r="KI751" s="612"/>
      <c r="KJ751" s="612"/>
      <c r="KK751" s="612"/>
      <c r="KL751" s="612"/>
      <c r="KM751" s="612"/>
      <c r="KN751" s="612"/>
      <c r="KO751" s="612"/>
      <c r="KP751" s="612"/>
      <c r="KQ751" s="612"/>
      <c r="KR751" s="612"/>
      <c r="KS751" s="612"/>
      <c r="KT751" s="612"/>
      <c r="KU751" s="612"/>
      <c r="KV751" s="612"/>
      <c r="KW751" s="612"/>
      <c r="KX751" s="612"/>
      <c r="KY751" s="612"/>
      <c r="KZ751" s="612"/>
      <c r="LA751" s="612"/>
      <c r="LB751" s="612"/>
      <c r="LC751" s="612"/>
      <c r="LD751" s="612"/>
      <c r="LE751" s="612"/>
      <c r="LF751" s="612"/>
      <c r="LG751" s="612"/>
      <c r="LH751" s="612"/>
      <c r="LI751" s="612"/>
      <c r="LJ751" s="612"/>
      <c r="LK751" s="602"/>
      <c r="LL751" s="602"/>
      <c r="LM751" s="602"/>
      <c r="LN751" s="602"/>
      <c r="LO751" s="602"/>
      <c r="LP751" s="602"/>
      <c r="LQ751" s="602"/>
      <c r="LR751" s="602"/>
      <c r="LS751" s="602"/>
      <c r="LT751" s="602"/>
      <c r="LU751" s="602"/>
      <c r="LV751" s="602"/>
      <c r="LW751" s="602"/>
      <c r="LX751" s="602"/>
      <c r="LY751" s="602"/>
      <c r="LZ751" s="602"/>
      <c r="MA751" s="602"/>
      <c r="MB751" s="602"/>
      <c r="MC751" s="602"/>
      <c r="MD751" s="602"/>
      <c r="ME751" s="602"/>
      <c r="MF751" s="602"/>
      <c r="MG751" s="602"/>
      <c r="MH751" s="602"/>
      <c r="MI751" s="602"/>
      <c r="MJ751" s="602"/>
      <c r="MK751" s="602"/>
      <c r="ML751" s="602"/>
      <c r="MM751" s="602"/>
      <c r="MN751" s="602"/>
      <c r="MO751" s="602"/>
      <c r="MP751" s="602"/>
      <c r="MQ751" s="602"/>
      <c r="MR751" s="602"/>
      <c r="MS751" s="602"/>
      <c r="MT751" s="602"/>
      <c r="MU751" s="602"/>
      <c r="MV751" s="602"/>
      <c r="MW751" s="602"/>
      <c r="MX751" s="602"/>
      <c r="MY751" s="602"/>
      <c r="MZ751" s="602"/>
      <c r="NA751" s="602"/>
      <c r="NB751" s="602"/>
      <c r="NC751" s="602"/>
      <c r="ND751" s="602"/>
      <c r="NE751" s="602"/>
      <c r="NF751" s="602"/>
      <c r="NG751" s="602"/>
      <c r="NH751" s="602"/>
      <c r="NI751" s="602"/>
      <c r="NJ751" s="602"/>
      <c r="NK751" s="602"/>
      <c r="NL751" s="602"/>
      <c r="NM751" s="602"/>
      <c r="NN751" s="602"/>
      <c r="NO751" s="602"/>
      <c r="NP751" s="602"/>
      <c r="NQ751" s="602"/>
      <c r="NR751" s="602"/>
      <c r="NS751" s="602"/>
      <c r="NT751" s="602"/>
      <c r="NU751" s="602"/>
      <c r="NV751" s="602"/>
      <c r="NW751" s="602"/>
      <c r="NX751" s="602"/>
      <c r="NY751" s="602"/>
      <c r="NZ751" s="602"/>
      <c r="OA751" s="602"/>
      <c r="OB751" s="602"/>
      <c r="OC751" s="602"/>
      <c r="OD751" s="602"/>
      <c r="OE751" s="602"/>
      <c r="OF751" s="602"/>
      <c r="OG751" s="602"/>
      <c r="OH751" s="602"/>
      <c r="OI751" s="602"/>
      <c r="OJ751" s="602"/>
      <c r="OK751" s="602"/>
      <c r="OL751" s="602"/>
      <c r="OM751" s="602"/>
      <c r="ON751" s="602"/>
      <c r="OO751" s="602"/>
      <c r="OP751" s="602"/>
      <c r="OQ751" s="602"/>
      <c r="OR751" s="602"/>
      <c r="OS751" s="602"/>
      <c r="OT751" s="602"/>
      <c r="OU751" s="602"/>
      <c r="OV751" s="602"/>
      <c r="OW751" s="602"/>
      <c r="OX751" s="602"/>
      <c r="OY751" s="602"/>
      <c r="OZ751" s="602"/>
      <c r="PA751" s="602"/>
      <c r="PB751" s="602"/>
      <c r="PC751" s="602"/>
      <c r="PD751" s="602"/>
      <c r="PE751" s="602"/>
      <c r="PF751" s="602"/>
      <c r="PG751" s="602"/>
      <c r="PH751" s="602"/>
      <c r="PI751" s="602"/>
      <c r="PJ751" s="602"/>
      <c r="PK751" s="602"/>
      <c r="PL751" s="602"/>
      <c r="PM751" s="602"/>
      <c r="PN751" s="602"/>
      <c r="PO751" s="602"/>
      <c r="PP751" s="602"/>
      <c r="PQ751" s="602"/>
      <c r="PR751" s="602"/>
      <c r="PS751" s="602"/>
      <c r="PT751" s="602"/>
      <c r="PU751" s="602"/>
      <c r="PV751" s="602"/>
      <c r="PW751" s="602"/>
      <c r="PX751" s="602"/>
      <c r="PY751" s="602"/>
      <c r="PZ751" s="602"/>
      <c r="QA751" s="602"/>
      <c r="QB751" s="602"/>
      <c r="QC751" s="602"/>
      <c r="QD751" s="602"/>
      <c r="QE751" s="602"/>
      <c r="QF751" s="602"/>
      <c r="QG751" s="602"/>
      <c r="QH751" s="602"/>
      <c r="QI751" s="602"/>
      <c r="QJ751" s="602"/>
      <c r="QK751" s="602"/>
      <c r="QL751" s="602"/>
      <c r="QM751" s="602"/>
      <c r="QN751" s="602"/>
      <c r="QO751" s="602"/>
      <c r="QP751" s="602"/>
      <c r="QQ751" s="602"/>
      <c r="QR751" s="602"/>
      <c r="QS751" s="602"/>
      <c r="QT751" s="602"/>
      <c r="QU751" s="602"/>
      <c r="QV751" s="602"/>
      <c r="QW751" s="602"/>
      <c r="QX751" s="602"/>
      <c r="QY751" s="602"/>
      <c r="QZ751" s="602"/>
      <c r="RA751" s="602"/>
      <c r="RB751" s="602"/>
      <c r="RC751" s="602"/>
      <c r="RD751" s="602"/>
      <c r="RE751" s="602"/>
      <c r="RF751" s="602"/>
      <c r="RG751" s="602"/>
      <c r="RH751" s="602"/>
      <c r="RI751" s="602"/>
      <c r="RJ751" s="602"/>
      <c r="RK751" s="602"/>
      <c r="RL751" s="602"/>
      <c r="RM751" s="602"/>
      <c r="RN751" s="602"/>
      <c r="RO751" s="602"/>
      <c r="RP751" s="602"/>
      <c r="RQ751" s="602"/>
      <c r="RR751" s="602"/>
      <c r="RS751" s="602"/>
      <c r="RT751" s="602"/>
      <c r="RU751" s="602"/>
      <c r="RV751" s="602"/>
      <c r="RW751" s="602"/>
      <c r="RX751" s="602"/>
      <c r="RY751" s="602"/>
      <c r="RZ751" s="602"/>
      <c r="SA751" s="602"/>
      <c r="SB751" s="602"/>
      <c r="SC751" s="602"/>
      <c r="SD751" s="602"/>
      <c r="SE751" s="602"/>
      <c r="SF751" s="602"/>
      <c r="SG751" s="602"/>
      <c r="SH751" s="602"/>
      <c r="SI751" s="602"/>
      <c r="SJ751" s="602"/>
      <c r="SK751" s="602"/>
      <c r="SL751" s="602"/>
      <c r="SM751" s="602"/>
      <c r="SN751" s="602"/>
      <c r="SO751" s="602"/>
      <c r="SP751" s="602"/>
      <c r="SQ751" s="602"/>
      <c r="SR751" s="602"/>
      <c r="SS751" s="602"/>
      <c r="ST751" s="602"/>
      <c r="SU751" s="602"/>
      <c r="SV751" s="602"/>
      <c r="SW751" s="602"/>
      <c r="SX751" s="602"/>
      <c r="SY751" s="602"/>
      <c r="SZ751" s="602"/>
      <c r="TA751" s="602"/>
      <c r="TB751" s="602"/>
      <c r="TC751" s="602"/>
      <c r="TD751" s="602"/>
      <c r="TE751" s="602"/>
      <c r="TF751" s="602"/>
      <c r="TG751" s="602"/>
      <c r="TH751" s="602"/>
      <c r="TI751" s="602"/>
      <c r="TJ751" s="602"/>
      <c r="TK751" s="602"/>
      <c r="TL751" s="602"/>
      <c r="TM751" s="602"/>
      <c r="TN751" s="602"/>
      <c r="TO751" s="602"/>
      <c r="TP751" s="602"/>
      <c r="TQ751" s="602"/>
      <c r="TR751" s="602"/>
      <c r="TS751" s="602"/>
      <c r="TT751" s="602"/>
      <c r="TU751" s="602"/>
      <c r="TV751" s="602"/>
      <c r="TW751" s="602"/>
      <c r="TX751" s="602"/>
      <c r="TY751" s="602"/>
      <c r="TZ751" s="602"/>
      <c r="UA751" s="602"/>
      <c r="UB751" s="602"/>
      <c r="UC751" s="602"/>
      <c r="UD751" s="602"/>
      <c r="UE751" s="602"/>
      <c r="UF751" s="602"/>
      <c r="UG751" s="602"/>
      <c r="UH751" s="602"/>
      <c r="UI751" s="602"/>
      <c r="UJ751" s="602"/>
      <c r="UK751" s="602"/>
      <c r="UL751" s="602"/>
      <c r="UM751" s="602"/>
      <c r="UN751" s="602"/>
      <c r="UO751" s="602"/>
      <c r="UP751" s="602"/>
      <c r="UQ751" s="602"/>
      <c r="UR751" s="602"/>
      <c r="US751" s="602"/>
      <c r="UT751" s="602"/>
      <c r="UU751" s="602"/>
      <c r="UV751" s="602"/>
      <c r="UW751" s="602"/>
      <c r="UX751" s="602"/>
      <c r="UY751" s="602"/>
      <c r="UZ751" s="602"/>
      <c r="VA751" s="602"/>
      <c r="VB751" s="602"/>
      <c r="VC751" s="602"/>
      <c r="VD751" s="602"/>
      <c r="VE751" s="602"/>
      <c r="VF751" s="602"/>
      <c r="VG751" s="602"/>
      <c r="VH751" s="602"/>
      <c r="VI751" s="602"/>
      <c r="VJ751" s="602"/>
      <c r="VK751" s="602"/>
      <c r="VL751" s="602"/>
      <c r="VM751" s="602"/>
      <c r="VN751" s="602"/>
      <c r="VO751" s="602"/>
      <c r="VP751" s="602"/>
      <c r="VQ751" s="602"/>
      <c r="VR751" s="602"/>
      <c r="VS751" s="602"/>
      <c r="VT751" s="602"/>
      <c r="VU751" s="602"/>
      <c r="VV751" s="602"/>
      <c r="VW751" s="602"/>
      <c r="VX751" s="602"/>
      <c r="VY751" s="602"/>
      <c r="VZ751" s="602"/>
      <c r="WA751" s="602"/>
      <c r="WB751" s="602"/>
      <c r="WC751" s="602"/>
      <c r="WD751" s="602"/>
      <c r="WE751" s="602"/>
      <c r="WF751" s="602"/>
      <c r="WG751" s="602"/>
      <c r="WH751" s="602"/>
      <c r="WI751" s="602"/>
      <c r="WJ751" s="602"/>
      <c r="WK751" s="602"/>
      <c r="WL751" s="602"/>
      <c r="WM751" s="602"/>
      <c r="WN751" s="602"/>
      <c r="WO751" s="602"/>
      <c r="WP751" s="602"/>
      <c r="WQ751" s="602"/>
      <c r="WR751" s="602"/>
      <c r="WS751" s="602"/>
      <c r="WT751" s="602"/>
      <c r="WU751" s="602"/>
      <c r="WV751" s="602"/>
      <c r="WW751" s="602"/>
      <c r="WX751" s="602"/>
      <c r="WY751" s="602"/>
      <c r="WZ751" s="602"/>
      <c r="XA751" s="602"/>
      <c r="XB751" s="602"/>
      <c r="XC751" s="602"/>
      <c r="XD751" s="602"/>
      <c r="XE751" s="602"/>
      <c r="XF751" s="602"/>
      <c r="XG751" s="602"/>
      <c r="XH751" s="602"/>
      <c r="XI751" s="602"/>
      <c r="XJ751" s="602"/>
      <c r="XK751" s="602"/>
      <c r="XL751" s="602"/>
      <c r="XM751" s="602"/>
      <c r="XN751" s="602"/>
      <c r="XO751" s="602"/>
      <c r="XP751" s="602"/>
      <c r="XQ751" s="602"/>
      <c r="XR751" s="602"/>
      <c r="XS751" s="602"/>
      <c r="XT751" s="602"/>
      <c r="XU751" s="602"/>
      <c r="XV751" s="602"/>
      <c r="XW751" s="602"/>
      <c r="XX751" s="602"/>
      <c r="XY751" s="602"/>
      <c r="XZ751" s="602"/>
      <c r="YA751" s="602"/>
      <c r="YB751" s="602"/>
      <c r="YC751" s="602"/>
      <c r="YD751" s="602"/>
      <c r="YE751" s="602"/>
      <c r="YF751" s="602"/>
      <c r="YG751" s="602"/>
      <c r="YH751" s="602"/>
      <c r="YI751" s="602"/>
      <c r="YJ751" s="602"/>
      <c r="YK751" s="602"/>
      <c r="YL751" s="602"/>
      <c r="YM751" s="602"/>
      <c r="YN751" s="602"/>
      <c r="YO751" s="602"/>
      <c r="YP751" s="602"/>
      <c r="YQ751" s="602"/>
      <c r="YR751" s="602"/>
      <c r="YS751" s="602"/>
      <c r="YT751" s="602"/>
      <c r="YU751" s="602"/>
      <c r="YV751" s="602"/>
      <c r="YW751" s="602"/>
      <c r="YX751" s="602"/>
      <c r="YY751" s="602"/>
      <c r="YZ751" s="602"/>
      <c r="ZA751" s="602"/>
      <c r="ZB751" s="602"/>
      <c r="ZC751" s="602"/>
      <c r="ZD751" s="602"/>
      <c r="ZE751" s="602"/>
      <c r="ZF751" s="602"/>
      <c r="ZG751" s="602"/>
      <c r="ZH751" s="602"/>
      <c r="ZI751" s="602"/>
      <c r="ZJ751" s="602"/>
      <c r="ZK751" s="602"/>
      <c r="ZL751" s="602"/>
      <c r="ZM751" s="602"/>
      <c r="ZN751" s="602"/>
      <c r="ZO751" s="602"/>
      <c r="ZP751" s="602"/>
      <c r="ZQ751" s="602"/>
      <c r="ZR751" s="602"/>
      <c r="ZS751" s="602"/>
      <c r="ZT751" s="602"/>
      <c r="ZU751" s="602"/>
      <c r="ZV751" s="602"/>
      <c r="ZW751" s="602"/>
      <c r="ZX751" s="602"/>
      <c r="ZY751" s="602"/>
      <c r="ZZ751" s="602"/>
      <c r="AAA751" s="602"/>
      <c r="AAB751" s="602"/>
      <c r="AAC751" s="602"/>
      <c r="AAD751" s="602"/>
      <c r="AAE751" s="602"/>
      <c r="AAF751" s="602"/>
      <c r="AAG751" s="602"/>
      <c r="AAH751" s="602"/>
      <c r="AAI751" s="602"/>
      <c r="AAJ751" s="602"/>
      <c r="AAK751" s="602"/>
      <c r="AAL751" s="602"/>
      <c r="AAM751" s="602"/>
      <c r="AAN751" s="602"/>
      <c r="AAO751" s="602"/>
      <c r="AAP751" s="602"/>
      <c r="AAQ751" s="602"/>
      <c r="AAR751" s="602"/>
      <c r="AAS751" s="602"/>
      <c r="AAT751" s="602"/>
      <c r="AAU751" s="602"/>
      <c r="AAV751" s="602"/>
      <c r="AAW751" s="602"/>
      <c r="AAX751" s="602"/>
      <c r="AAY751" s="602"/>
      <c r="AAZ751" s="602"/>
      <c r="ABA751" s="602"/>
      <c r="ABB751" s="602"/>
      <c r="ABC751" s="602"/>
      <c r="ABD751" s="602"/>
      <c r="ABE751" s="602"/>
      <c r="ABF751" s="602"/>
      <c r="ABG751" s="602"/>
      <c r="ABH751" s="602"/>
      <c r="ABI751" s="602"/>
      <c r="ABJ751" s="602"/>
      <c r="ABK751" s="602"/>
      <c r="ABL751" s="602"/>
      <c r="ABM751" s="602"/>
      <c r="ABN751" s="602"/>
      <c r="ABO751" s="602"/>
      <c r="ABP751" s="602"/>
      <c r="ABQ751" s="602"/>
      <c r="ABR751" s="602"/>
      <c r="ABS751" s="602"/>
      <c r="ABT751" s="602"/>
      <c r="ABU751" s="602"/>
      <c r="ABV751" s="602"/>
      <c r="ABW751" s="602"/>
      <c r="ABX751" s="602"/>
      <c r="ABY751" s="602"/>
      <c r="ABZ751" s="602"/>
      <c r="ACA751" s="602"/>
      <c r="ACB751" s="602"/>
      <c r="ACC751" s="602"/>
      <c r="ACD751" s="602"/>
      <c r="ACE751" s="602"/>
      <c r="ACF751" s="602"/>
      <c r="ACG751" s="602"/>
      <c r="ACH751" s="602"/>
      <c r="ACI751" s="602"/>
      <c r="ACJ751" s="602"/>
      <c r="ACK751" s="602"/>
      <c r="ACL751" s="602"/>
      <c r="ACM751" s="602"/>
      <c r="ACN751" s="602"/>
      <c r="ACO751" s="602"/>
      <c r="ACP751" s="602"/>
      <c r="ACQ751" s="602"/>
      <c r="ACR751" s="602"/>
      <c r="ACS751" s="602"/>
      <c r="ACT751" s="602"/>
      <c r="ACU751" s="602"/>
      <c r="ACV751" s="602"/>
      <c r="ACW751" s="602"/>
      <c r="ACX751" s="602"/>
      <c r="ACY751" s="602"/>
      <c r="ACZ751" s="602"/>
      <c r="ADA751" s="602"/>
      <c r="ADB751" s="602"/>
      <c r="ADC751" s="602"/>
      <c r="ADD751" s="602"/>
      <c r="ADE751" s="602"/>
      <c r="ADF751" s="602"/>
      <c r="ADG751" s="602"/>
      <c r="ADH751" s="602"/>
      <c r="ADI751" s="602"/>
      <c r="ADJ751" s="602"/>
      <c r="ADK751" s="602"/>
      <c r="ADL751" s="602"/>
      <c r="ADM751" s="602"/>
      <c r="ADN751" s="602"/>
      <c r="ADO751" s="602"/>
      <c r="ADP751" s="602"/>
      <c r="ADQ751" s="602"/>
      <c r="ADR751" s="602"/>
      <c r="ADS751" s="602"/>
      <c r="ADT751" s="602"/>
      <c r="ADU751" s="602"/>
      <c r="ADV751" s="602"/>
      <c r="ADW751" s="602"/>
      <c r="ADX751" s="602"/>
      <c r="ADY751" s="602"/>
      <c r="ADZ751" s="602"/>
      <c r="AEA751" s="602"/>
      <c r="AEB751" s="602"/>
      <c r="AEC751" s="602"/>
      <c r="AED751" s="602"/>
      <c r="AEE751" s="602"/>
      <c r="AEF751" s="602"/>
      <c r="AEG751" s="602"/>
      <c r="AEH751" s="602"/>
      <c r="AEI751" s="602"/>
      <c r="AEJ751" s="602"/>
      <c r="AEK751" s="602"/>
      <c r="AEL751" s="602"/>
      <c r="AEM751" s="602"/>
      <c r="AEN751" s="602"/>
      <c r="AEO751" s="602"/>
      <c r="AEP751" s="602"/>
      <c r="AEQ751" s="602"/>
      <c r="AER751" s="602"/>
      <c r="AES751" s="602"/>
      <c r="AET751" s="602"/>
      <c r="AEU751" s="602"/>
      <c r="AEV751" s="602"/>
      <c r="AEW751" s="602"/>
      <c r="AEX751" s="602"/>
      <c r="AEY751" s="602"/>
      <c r="AEZ751" s="602"/>
      <c r="AFA751" s="602"/>
      <c r="AFB751" s="602"/>
      <c r="AFC751" s="602"/>
      <c r="AFD751" s="602"/>
      <c r="AFE751" s="602"/>
      <c r="AFF751" s="602"/>
      <c r="AFG751" s="602"/>
      <c r="AFH751" s="602"/>
      <c r="AFI751" s="602"/>
      <c r="AFJ751" s="602"/>
      <c r="AFK751" s="602"/>
      <c r="AFL751" s="602"/>
      <c r="AFM751" s="602"/>
      <c r="AFN751" s="602"/>
      <c r="AFO751" s="602"/>
      <c r="AFP751" s="602"/>
      <c r="AFQ751" s="602"/>
      <c r="AFR751" s="602"/>
      <c r="AFS751" s="602"/>
      <c r="AFT751" s="602"/>
      <c r="AFU751" s="602"/>
      <c r="AFV751" s="602"/>
      <c r="AFW751" s="602"/>
      <c r="AFX751" s="602"/>
      <c r="AFY751" s="602"/>
      <c r="AFZ751" s="602"/>
      <c r="AGA751" s="602"/>
      <c r="AGB751" s="602"/>
      <c r="AGC751" s="602"/>
      <c r="AGD751" s="602"/>
      <c r="AGE751" s="602"/>
      <c r="AGF751" s="602"/>
      <c r="AGG751" s="602"/>
      <c r="AGH751" s="602"/>
      <c r="AGI751" s="602"/>
      <c r="AGJ751" s="602"/>
      <c r="AGK751" s="602"/>
      <c r="AGL751" s="602"/>
      <c r="AGM751" s="602"/>
      <c r="AGN751" s="602"/>
      <c r="AGO751" s="602"/>
      <c r="AGP751" s="602"/>
      <c r="AGQ751" s="602"/>
      <c r="AGR751" s="602"/>
      <c r="AGS751" s="602"/>
      <c r="AGT751" s="602"/>
      <c r="AGU751" s="602"/>
      <c r="AGV751" s="602"/>
      <c r="AGW751" s="602"/>
      <c r="AGX751" s="602"/>
      <c r="AGY751" s="602"/>
      <c r="AGZ751" s="602"/>
      <c r="AHA751" s="602"/>
      <c r="AHB751" s="602"/>
      <c r="AHC751" s="602"/>
      <c r="AHD751" s="602"/>
      <c r="AHE751" s="602"/>
      <c r="AHF751" s="602"/>
      <c r="AHG751" s="602"/>
      <c r="AHH751" s="602"/>
      <c r="AHI751" s="602"/>
      <c r="AHJ751" s="602"/>
      <c r="AHK751" s="602"/>
      <c r="AHL751" s="602"/>
      <c r="AHM751" s="602"/>
      <c r="AHN751" s="602"/>
      <c r="AHO751" s="602"/>
      <c r="AHP751" s="602"/>
      <c r="AHQ751" s="602"/>
      <c r="AHR751" s="602"/>
      <c r="AHS751" s="602"/>
      <c r="AHT751" s="602"/>
      <c r="AHU751" s="602"/>
      <c r="AHV751" s="602"/>
      <c r="AHW751" s="602"/>
      <c r="AHX751" s="602"/>
      <c r="AHY751" s="602"/>
      <c r="AHZ751" s="602"/>
      <c r="AIA751" s="602"/>
      <c r="AIB751" s="602"/>
      <c r="AIC751" s="602"/>
      <c r="AID751" s="602"/>
      <c r="AIE751" s="602"/>
      <c r="AIF751" s="602"/>
      <c r="AIG751" s="602"/>
      <c r="AIH751" s="602"/>
      <c r="AII751" s="602"/>
      <c r="AIJ751" s="602"/>
      <c r="AIK751" s="602"/>
      <c r="AIL751" s="602"/>
      <c r="AIM751" s="602"/>
      <c r="AIN751" s="602"/>
      <c r="AIO751" s="602"/>
      <c r="AIP751" s="602"/>
      <c r="AIQ751" s="602"/>
      <c r="AIR751" s="602"/>
      <c r="AIS751" s="602"/>
      <c r="AIT751" s="602"/>
      <c r="AIU751" s="602"/>
      <c r="AIV751" s="602"/>
      <c r="AIW751" s="602"/>
      <c r="AIX751" s="602"/>
      <c r="AIY751" s="602"/>
      <c r="AIZ751" s="602"/>
      <c r="AJA751" s="602"/>
      <c r="AJB751" s="602"/>
      <c r="AJC751" s="602"/>
      <c r="AJD751" s="602"/>
      <c r="AJE751" s="602"/>
      <c r="AJF751" s="602"/>
      <c r="AJG751" s="602"/>
      <c r="AJH751" s="602"/>
      <c r="AJI751" s="602"/>
    </row>
    <row r="752" spans="1:945">
      <c r="A752" s="603"/>
      <c r="B752" s="623"/>
      <c r="C752" s="623"/>
      <c r="D752" s="615" t="s">
        <v>2956</v>
      </c>
      <c r="E752" s="617"/>
      <c r="F752" s="615"/>
      <c r="G752" s="615"/>
      <c r="H752" s="615"/>
      <c r="I752" s="615" t="s">
        <v>3062</v>
      </c>
      <c r="J752" s="618"/>
      <c r="K752" s="615" t="s">
        <v>4825</v>
      </c>
      <c r="L752" s="615" t="s">
        <v>3174</v>
      </c>
      <c r="M752" s="616">
        <v>44620</v>
      </c>
      <c r="N752" s="616">
        <v>44652</v>
      </c>
      <c r="O752" s="616"/>
      <c r="P752" s="616"/>
      <c r="Q752" s="616"/>
      <c r="R752" s="616"/>
      <c r="S752" s="615" t="s">
        <v>2959</v>
      </c>
      <c r="T752" s="615">
        <v>60</v>
      </c>
      <c r="U752" s="615">
        <v>49204132</v>
      </c>
      <c r="V752" s="615" t="s">
        <v>986</v>
      </c>
      <c r="W752" s="615">
        <v>360</v>
      </c>
      <c r="X752" s="619">
        <v>728</v>
      </c>
      <c r="Y752" s="539">
        <f t="shared" si="33"/>
        <v>262080</v>
      </c>
      <c r="Z752" s="605">
        <v>0.79</v>
      </c>
      <c r="AA752" s="681">
        <f t="shared" si="34"/>
        <v>207043.20000000001</v>
      </c>
      <c r="AB752" s="613"/>
      <c r="AC752" s="614">
        <v>0</v>
      </c>
      <c r="AD752" s="609"/>
      <c r="AE752" s="606"/>
      <c r="AF752" s="695">
        <f t="shared" si="35"/>
        <v>207043.20000000001</v>
      </c>
      <c r="AG752" s="604" t="s">
        <v>47</v>
      </c>
      <c r="AH752" s="604"/>
      <c r="AI752" s="604">
        <v>30</v>
      </c>
      <c r="AJ752" s="608" t="s">
        <v>3209</v>
      </c>
      <c r="AK752" s="604" t="s">
        <v>1121</v>
      </c>
      <c r="AL752" s="607" t="s">
        <v>3210</v>
      </c>
      <c r="AM752" s="604" t="s">
        <v>52</v>
      </c>
      <c r="AN752" s="604" t="s">
        <v>1076</v>
      </c>
      <c r="AO752" s="604"/>
      <c r="AP752" s="606"/>
      <c r="AQ752" s="606" t="s">
        <v>37</v>
      </c>
      <c r="AR752" s="606"/>
      <c r="AS752" s="603" t="s">
        <v>1078</v>
      </c>
      <c r="AT752" s="610" t="s">
        <v>1078</v>
      </c>
      <c r="AU752" s="610" t="s">
        <v>1078</v>
      </c>
      <c r="AV752" s="605">
        <v>0.73</v>
      </c>
      <c r="AW752" s="612"/>
      <c r="AX752" s="612"/>
      <c r="AY752" s="612"/>
      <c r="AZ752" s="612"/>
      <c r="BA752" s="612"/>
      <c r="BB752" s="612"/>
      <c r="BC752" s="612"/>
      <c r="BD752" s="612"/>
      <c r="BE752" s="612"/>
      <c r="BF752" s="612"/>
      <c r="BG752" s="612"/>
      <c r="BH752" s="612"/>
      <c r="BI752" s="612"/>
      <c r="BJ752" s="612"/>
      <c r="BK752" s="612"/>
      <c r="BL752" s="612"/>
      <c r="BM752" s="612"/>
      <c r="BN752" s="612"/>
      <c r="BO752" s="612"/>
      <c r="BP752" s="612"/>
      <c r="BQ752" s="612"/>
      <c r="BR752" s="612"/>
      <c r="BS752" s="612"/>
      <c r="BT752" s="612"/>
      <c r="BU752" s="612"/>
      <c r="BV752" s="612"/>
      <c r="BW752" s="612"/>
      <c r="BX752" s="612"/>
      <c r="BY752" s="612"/>
      <c r="BZ752" s="612"/>
      <c r="CA752" s="612"/>
      <c r="CB752" s="612"/>
      <c r="CC752" s="612"/>
      <c r="CD752" s="612"/>
      <c r="CE752" s="612"/>
      <c r="CF752" s="612"/>
      <c r="CG752" s="612"/>
      <c r="CH752" s="612"/>
      <c r="CI752" s="612"/>
      <c r="CJ752" s="612"/>
      <c r="CK752" s="612"/>
      <c r="CL752" s="612"/>
      <c r="CM752" s="612"/>
      <c r="CN752" s="612"/>
      <c r="CO752" s="612"/>
      <c r="CP752" s="612"/>
      <c r="CQ752" s="612"/>
      <c r="CR752" s="612"/>
      <c r="CS752" s="612"/>
      <c r="CT752" s="612"/>
      <c r="CU752" s="612"/>
      <c r="CV752" s="612"/>
      <c r="CW752" s="612"/>
      <c r="CX752" s="612"/>
      <c r="CY752" s="612"/>
      <c r="CZ752" s="612"/>
      <c r="DA752" s="612"/>
      <c r="DB752" s="612"/>
      <c r="DC752" s="612"/>
      <c r="DD752" s="612"/>
      <c r="DE752" s="612"/>
      <c r="DF752" s="612"/>
      <c r="DG752" s="612"/>
      <c r="DH752" s="612"/>
      <c r="DI752" s="612"/>
      <c r="DJ752" s="612"/>
      <c r="DK752" s="612"/>
      <c r="DL752" s="612"/>
      <c r="DM752" s="612"/>
      <c r="DN752" s="612"/>
      <c r="DO752" s="612"/>
      <c r="DP752" s="612"/>
      <c r="DQ752" s="612"/>
      <c r="DR752" s="612"/>
      <c r="DS752" s="612"/>
      <c r="DT752" s="612"/>
      <c r="DU752" s="612"/>
      <c r="DV752" s="612"/>
      <c r="DW752" s="612"/>
      <c r="DX752" s="612"/>
      <c r="DY752" s="612"/>
      <c r="DZ752" s="612"/>
      <c r="EA752" s="612"/>
      <c r="EB752" s="612"/>
      <c r="EC752" s="612"/>
      <c r="ED752" s="612"/>
      <c r="EE752" s="612"/>
      <c r="EF752" s="612"/>
      <c r="EG752" s="612"/>
      <c r="EH752" s="612"/>
      <c r="EI752" s="612"/>
      <c r="EJ752" s="612"/>
      <c r="EK752" s="612"/>
      <c r="EL752" s="612"/>
      <c r="EM752" s="612"/>
      <c r="EN752" s="612"/>
      <c r="EO752" s="612"/>
      <c r="EP752" s="612"/>
      <c r="EQ752" s="612"/>
      <c r="ER752" s="612"/>
      <c r="ES752" s="612"/>
      <c r="ET752" s="612"/>
      <c r="EU752" s="612"/>
      <c r="EV752" s="612"/>
      <c r="EW752" s="612"/>
      <c r="EX752" s="612"/>
      <c r="EY752" s="612"/>
      <c r="EZ752" s="612"/>
      <c r="FA752" s="612"/>
      <c r="FB752" s="612"/>
      <c r="FC752" s="612"/>
      <c r="FD752" s="612"/>
      <c r="FE752" s="612"/>
      <c r="FF752" s="612"/>
      <c r="FG752" s="612"/>
      <c r="FH752" s="612"/>
      <c r="FI752" s="612"/>
      <c r="FJ752" s="612"/>
      <c r="FK752" s="612"/>
      <c r="FL752" s="612"/>
      <c r="FM752" s="612"/>
      <c r="FN752" s="612"/>
      <c r="FO752" s="612"/>
      <c r="FP752" s="612"/>
      <c r="FQ752" s="612"/>
      <c r="FR752" s="612"/>
      <c r="FS752" s="612"/>
      <c r="FT752" s="612"/>
      <c r="FU752" s="612"/>
      <c r="FV752" s="612"/>
      <c r="FW752" s="612"/>
      <c r="FX752" s="612"/>
      <c r="FY752" s="612"/>
      <c r="FZ752" s="612"/>
      <c r="GA752" s="612"/>
      <c r="GB752" s="612"/>
      <c r="GC752" s="612"/>
      <c r="GD752" s="612"/>
      <c r="GE752" s="612"/>
      <c r="GF752" s="612"/>
      <c r="GG752" s="612"/>
      <c r="GH752" s="612"/>
      <c r="GI752" s="612"/>
      <c r="GJ752" s="612"/>
      <c r="GK752" s="612"/>
      <c r="GL752" s="612"/>
      <c r="GM752" s="612"/>
      <c r="GN752" s="612"/>
      <c r="GO752" s="612"/>
      <c r="GP752" s="612"/>
      <c r="GQ752" s="612"/>
      <c r="GR752" s="612"/>
      <c r="GS752" s="612"/>
      <c r="GT752" s="612"/>
      <c r="GU752" s="612"/>
      <c r="GV752" s="612"/>
      <c r="GW752" s="612"/>
      <c r="GX752" s="612"/>
      <c r="GY752" s="612"/>
      <c r="GZ752" s="612"/>
      <c r="HA752" s="612"/>
      <c r="HB752" s="612"/>
      <c r="HC752" s="612"/>
      <c r="HD752" s="612"/>
      <c r="HE752" s="612"/>
      <c r="HF752" s="612"/>
      <c r="HG752" s="612"/>
      <c r="HH752" s="612"/>
      <c r="HI752" s="612"/>
      <c r="HJ752" s="612"/>
      <c r="HK752" s="612"/>
      <c r="HL752" s="612"/>
      <c r="HM752" s="612"/>
      <c r="HN752" s="612"/>
      <c r="HO752" s="612"/>
      <c r="HP752" s="612"/>
      <c r="HQ752" s="612"/>
      <c r="HR752" s="612"/>
      <c r="HS752" s="612"/>
      <c r="HT752" s="612"/>
      <c r="HU752" s="612"/>
      <c r="HV752" s="612"/>
      <c r="HW752" s="612"/>
      <c r="HX752" s="612"/>
      <c r="HY752" s="612"/>
      <c r="HZ752" s="612"/>
      <c r="IA752" s="612"/>
      <c r="IB752" s="612"/>
      <c r="IC752" s="612"/>
      <c r="ID752" s="612"/>
      <c r="IE752" s="612"/>
      <c r="IF752" s="612"/>
      <c r="IG752" s="612"/>
      <c r="IH752" s="612"/>
      <c r="II752" s="612"/>
      <c r="IJ752" s="612"/>
      <c r="IK752" s="612"/>
      <c r="IL752" s="612"/>
      <c r="IM752" s="612"/>
      <c r="IN752" s="612"/>
      <c r="IO752" s="612"/>
      <c r="IP752" s="612"/>
      <c r="IQ752" s="612"/>
      <c r="IR752" s="612"/>
      <c r="IS752" s="612"/>
      <c r="IT752" s="612"/>
      <c r="IU752" s="612"/>
      <c r="IV752" s="612"/>
      <c r="IW752" s="612"/>
      <c r="IX752" s="612"/>
      <c r="IY752" s="612"/>
      <c r="IZ752" s="612"/>
      <c r="JA752" s="612"/>
      <c r="JB752" s="612"/>
      <c r="JC752" s="612"/>
      <c r="JD752" s="612"/>
      <c r="JE752" s="612"/>
      <c r="JF752" s="612"/>
      <c r="JG752" s="612"/>
      <c r="JH752" s="612"/>
      <c r="JI752" s="612"/>
      <c r="JJ752" s="612"/>
      <c r="JK752" s="612"/>
      <c r="JL752" s="612"/>
      <c r="JM752" s="612"/>
      <c r="JN752" s="612"/>
      <c r="JO752" s="612"/>
      <c r="JP752" s="612"/>
      <c r="JQ752" s="612"/>
      <c r="JR752" s="612"/>
      <c r="JS752" s="612"/>
      <c r="JT752" s="612"/>
      <c r="JU752" s="612"/>
      <c r="JV752" s="612"/>
      <c r="JW752" s="612"/>
      <c r="JX752" s="612"/>
      <c r="JY752" s="612"/>
      <c r="JZ752" s="612"/>
      <c r="KA752" s="612"/>
      <c r="KB752" s="612"/>
      <c r="KC752" s="612"/>
      <c r="KD752" s="612"/>
      <c r="KE752" s="612"/>
      <c r="KF752" s="612"/>
      <c r="KG752" s="612"/>
      <c r="KH752" s="612"/>
      <c r="KI752" s="612"/>
      <c r="KJ752" s="612"/>
      <c r="KK752" s="612"/>
      <c r="KL752" s="612"/>
      <c r="KM752" s="612"/>
      <c r="KN752" s="612"/>
      <c r="KO752" s="612"/>
      <c r="KP752" s="612"/>
      <c r="KQ752" s="612"/>
      <c r="KR752" s="612"/>
      <c r="KS752" s="612"/>
      <c r="KT752" s="612"/>
      <c r="KU752" s="612"/>
      <c r="KV752" s="612"/>
      <c r="KW752" s="612"/>
      <c r="KX752" s="612"/>
      <c r="KY752" s="612"/>
      <c r="KZ752" s="612"/>
      <c r="LA752" s="612"/>
      <c r="LB752" s="612"/>
      <c r="LC752" s="612"/>
      <c r="LD752" s="612"/>
      <c r="LE752" s="612"/>
      <c r="LF752" s="612"/>
      <c r="LG752" s="612"/>
      <c r="LH752" s="612"/>
      <c r="LI752" s="612"/>
      <c r="LJ752" s="612"/>
      <c r="LK752" s="602"/>
      <c r="LL752" s="602"/>
      <c r="LM752" s="602"/>
      <c r="LN752" s="602"/>
      <c r="LO752" s="602"/>
      <c r="LP752" s="602"/>
      <c r="LQ752" s="602"/>
      <c r="LR752" s="602"/>
      <c r="LS752" s="602"/>
      <c r="LT752" s="602"/>
      <c r="LU752" s="602"/>
      <c r="LV752" s="602"/>
      <c r="LW752" s="602"/>
      <c r="LX752" s="602"/>
      <c r="LY752" s="602"/>
      <c r="LZ752" s="602"/>
      <c r="MA752" s="602"/>
      <c r="MB752" s="602"/>
      <c r="MC752" s="602"/>
      <c r="MD752" s="602"/>
      <c r="ME752" s="602"/>
      <c r="MF752" s="602"/>
      <c r="MG752" s="602"/>
      <c r="MH752" s="602"/>
      <c r="MI752" s="602"/>
      <c r="MJ752" s="602"/>
      <c r="MK752" s="602"/>
      <c r="ML752" s="602"/>
      <c r="MM752" s="602"/>
      <c r="MN752" s="602"/>
      <c r="MO752" s="602"/>
      <c r="MP752" s="602"/>
      <c r="MQ752" s="602"/>
      <c r="MR752" s="602"/>
      <c r="MS752" s="602"/>
      <c r="MT752" s="602"/>
      <c r="MU752" s="602"/>
      <c r="MV752" s="602"/>
      <c r="MW752" s="602"/>
      <c r="MX752" s="602"/>
      <c r="MY752" s="602"/>
      <c r="MZ752" s="602"/>
      <c r="NA752" s="602"/>
      <c r="NB752" s="602"/>
      <c r="NC752" s="602"/>
      <c r="ND752" s="602"/>
      <c r="NE752" s="602"/>
      <c r="NF752" s="602"/>
      <c r="NG752" s="602"/>
      <c r="NH752" s="602"/>
      <c r="NI752" s="602"/>
      <c r="NJ752" s="602"/>
      <c r="NK752" s="602"/>
      <c r="NL752" s="602"/>
      <c r="NM752" s="602"/>
      <c r="NN752" s="602"/>
      <c r="NO752" s="602"/>
      <c r="NP752" s="602"/>
      <c r="NQ752" s="602"/>
      <c r="NR752" s="602"/>
      <c r="NS752" s="602"/>
      <c r="NT752" s="602"/>
      <c r="NU752" s="602"/>
      <c r="NV752" s="602"/>
      <c r="NW752" s="602"/>
      <c r="NX752" s="602"/>
      <c r="NY752" s="602"/>
      <c r="NZ752" s="602"/>
      <c r="OA752" s="602"/>
      <c r="OB752" s="602"/>
      <c r="OC752" s="602"/>
      <c r="OD752" s="602"/>
      <c r="OE752" s="602"/>
      <c r="OF752" s="602"/>
      <c r="OG752" s="602"/>
      <c r="OH752" s="602"/>
      <c r="OI752" s="602"/>
      <c r="OJ752" s="602"/>
      <c r="OK752" s="602"/>
      <c r="OL752" s="602"/>
      <c r="OM752" s="602"/>
      <c r="ON752" s="602"/>
      <c r="OO752" s="602"/>
      <c r="OP752" s="602"/>
      <c r="OQ752" s="602"/>
      <c r="OR752" s="602"/>
      <c r="OS752" s="602"/>
      <c r="OT752" s="602"/>
      <c r="OU752" s="602"/>
      <c r="OV752" s="602"/>
      <c r="OW752" s="602"/>
      <c r="OX752" s="602"/>
      <c r="OY752" s="602"/>
      <c r="OZ752" s="602"/>
      <c r="PA752" s="602"/>
      <c r="PB752" s="602"/>
      <c r="PC752" s="602"/>
      <c r="PD752" s="602"/>
      <c r="PE752" s="602"/>
      <c r="PF752" s="602"/>
      <c r="PG752" s="602"/>
      <c r="PH752" s="602"/>
      <c r="PI752" s="602"/>
      <c r="PJ752" s="602"/>
      <c r="PK752" s="602"/>
      <c r="PL752" s="602"/>
      <c r="PM752" s="602"/>
      <c r="PN752" s="602"/>
      <c r="PO752" s="602"/>
      <c r="PP752" s="602"/>
      <c r="PQ752" s="602"/>
      <c r="PR752" s="602"/>
      <c r="PS752" s="602"/>
      <c r="PT752" s="602"/>
      <c r="PU752" s="602"/>
      <c r="PV752" s="602"/>
      <c r="PW752" s="602"/>
      <c r="PX752" s="602"/>
      <c r="PY752" s="602"/>
      <c r="PZ752" s="602"/>
      <c r="QA752" s="602"/>
      <c r="QB752" s="602"/>
      <c r="QC752" s="602"/>
      <c r="QD752" s="602"/>
      <c r="QE752" s="602"/>
      <c r="QF752" s="602"/>
      <c r="QG752" s="602"/>
      <c r="QH752" s="602"/>
      <c r="QI752" s="602"/>
      <c r="QJ752" s="602"/>
      <c r="QK752" s="602"/>
      <c r="QL752" s="602"/>
      <c r="QM752" s="602"/>
      <c r="QN752" s="602"/>
      <c r="QO752" s="602"/>
      <c r="QP752" s="602"/>
      <c r="QQ752" s="602"/>
      <c r="QR752" s="602"/>
      <c r="QS752" s="602"/>
      <c r="QT752" s="602"/>
      <c r="QU752" s="602"/>
      <c r="QV752" s="602"/>
      <c r="QW752" s="602"/>
      <c r="QX752" s="602"/>
      <c r="QY752" s="602"/>
      <c r="QZ752" s="602"/>
      <c r="RA752" s="602"/>
      <c r="RB752" s="602"/>
      <c r="RC752" s="602"/>
      <c r="RD752" s="602"/>
      <c r="RE752" s="602"/>
      <c r="RF752" s="602"/>
      <c r="RG752" s="602"/>
      <c r="RH752" s="602"/>
      <c r="RI752" s="602"/>
      <c r="RJ752" s="602"/>
      <c r="RK752" s="602"/>
      <c r="RL752" s="602"/>
      <c r="RM752" s="602"/>
      <c r="RN752" s="602"/>
      <c r="RO752" s="602"/>
      <c r="RP752" s="602"/>
      <c r="RQ752" s="602"/>
      <c r="RR752" s="602"/>
      <c r="RS752" s="602"/>
      <c r="RT752" s="602"/>
      <c r="RU752" s="602"/>
      <c r="RV752" s="602"/>
      <c r="RW752" s="602"/>
      <c r="RX752" s="602"/>
      <c r="RY752" s="602"/>
      <c r="RZ752" s="602"/>
      <c r="SA752" s="602"/>
      <c r="SB752" s="602"/>
      <c r="SC752" s="602"/>
      <c r="SD752" s="602"/>
      <c r="SE752" s="602"/>
      <c r="SF752" s="602"/>
      <c r="SG752" s="602"/>
      <c r="SH752" s="602"/>
      <c r="SI752" s="602"/>
      <c r="SJ752" s="602"/>
      <c r="SK752" s="602"/>
      <c r="SL752" s="602"/>
      <c r="SM752" s="602"/>
      <c r="SN752" s="602"/>
      <c r="SO752" s="602"/>
      <c r="SP752" s="602"/>
      <c r="SQ752" s="602"/>
      <c r="SR752" s="602"/>
      <c r="SS752" s="602"/>
      <c r="ST752" s="602"/>
      <c r="SU752" s="602"/>
      <c r="SV752" s="602"/>
      <c r="SW752" s="602"/>
      <c r="SX752" s="602"/>
      <c r="SY752" s="602"/>
      <c r="SZ752" s="602"/>
      <c r="TA752" s="602"/>
      <c r="TB752" s="602"/>
      <c r="TC752" s="602"/>
      <c r="TD752" s="602"/>
      <c r="TE752" s="602"/>
      <c r="TF752" s="602"/>
      <c r="TG752" s="602"/>
      <c r="TH752" s="602"/>
      <c r="TI752" s="602"/>
      <c r="TJ752" s="602"/>
      <c r="TK752" s="602"/>
      <c r="TL752" s="602"/>
      <c r="TM752" s="602"/>
      <c r="TN752" s="602"/>
      <c r="TO752" s="602"/>
      <c r="TP752" s="602"/>
      <c r="TQ752" s="602"/>
      <c r="TR752" s="602"/>
      <c r="TS752" s="602"/>
      <c r="TT752" s="602"/>
      <c r="TU752" s="602"/>
      <c r="TV752" s="602"/>
      <c r="TW752" s="602"/>
      <c r="TX752" s="602"/>
      <c r="TY752" s="602"/>
      <c r="TZ752" s="602"/>
      <c r="UA752" s="602"/>
      <c r="UB752" s="602"/>
      <c r="UC752" s="602"/>
      <c r="UD752" s="602"/>
      <c r="UE752" s="602"/>
      <c r="UF752" s="602"/>
      <c r="UG752" s="602"/>
      <c r="UH752" s="602"/>
      <c r="UI752" s="602"/>
      <c r="UJ752" s="602"/>
      <c r="UK752" s="602"/>
      <c r="UL752" s="602"/>
      <c r="UM752" s="602"/>
      <c r="UN752" s="602"/>
      <c r="UO752" s="602"/>
      <c r="UP752" s="602"/>
      <c r="UQ752" s="602"/>
      <c r="UR752" s="602"/>
      <c r="US752" s="602"/>
      <c r="UT752" s="602"/>
      <c r="UU752" s="602"/>
      <c r="UV752" s="602"/>
      <c r="UW752" s="602"/>
      <c r="UX752" s="602"/>
      <c r="UY752" s="602"/>
      <c r="UZ752" s="602"/>
      <c r="VA752" s="602"/>
      <c r="VB752" s="602"/>
      <c r="VC752" s="602"/>
      <c r="VD752" s="602"/>
      <c r="VE752" s="602"/>
      <c r="VF752" s="602"/>
      <c r="VG752" s="602"/>
      <c r="VH752" s="602"/>
      <c r="VI752" s="602"/>
      <c r="VJ752" s="602"/>
      <c r="VK752" s="602"/>
      <c r="VL752" s="602"/>
      <c r="VM752" s="602"/>
      <c r="VN752" s="602"/>
      <c r="VO752" s="602"/>
      <c r="VP752" s="602"/>
      <c r="VQ752" s="602"/>
      <c r="VR752" s="602"/>
      <c r="VS752" s="602"/>
      <c r="VT752" s="602"/>
      <c r="VU752" s="602"/>
      <c r="VV752" s="602"/>
      <c r="VW752" s="602"/>
      <c r="VX752" s="602"/>
      <c r="VY752" s="602"/>
      <c r="VZ752" s="602"/>
      <c r="WA752" s="602"/>
      <c r="WB752" s="602"/>
      <c r="WC752" s="602"/>
      <c r="WD752" s="602"/>
      <c r="WE752" s="602"/>
      <c r="WF752" s="602"/>
      <c r="WG752" s="602"/>
      <c r="WH752" s="602"/>
      <c r="WI752" s="602"/>
      <c r="WJ752" s="602"/>
      <c r="WK752" s="602"/>
      <c r="WL752" s="602"/>
      <c r="WM752" s="602"/>
      <c r="WN752" s="602"/>
      <c r="WO752" s="602"/>
      <c r="WP752" s="602"/>
      <c r="WQ752" s="602"/>
      <c r="WR752" s="602"/>
      <c r="WS752" s="602"/>
      <c r="WT752" s="602"/>
      <c r="WU752" s="602"/>
      <c r="WV752" s="602"/>
      <c r="WW752" s="602"/>
      <c r="WX752" s="602"/>
      <c r="WY752" s="602"/>
      <c r="WZ752" s="602"/>
      <c r="XA752" s="602"/>
      <c r="XB752" s="602"/>
      <c r="XC752" s="602"/>
      <c r="XD752" s="602"/>
      <c r="XE752" s="602"/>
      <c r="XF752" s="602"/>
      <c r="XG752" s="602"/>
      <c r="XH752" s="602"/>
      <c r="XI752" s="602"/>
      <c r="XJ752" s="602"/>
      <c r="XK752" s="602"/>
      <c r="XL752" s="602"/>
      <c r="XM752" s="602"/>
      <c r="XN752" s="602"/>
      <c r="XO752" s="602"/>
      <c r="XP752" s="602"/>
      <c r="XQ752" s="602"/>
      <c r="XR752" s="602"/>
      <c r="XS752" s="602"/>
      <c r="XT752" s="602"/>
      <c r="XU752" s="602"/>
      <c r="XV752" s="602"/>
      <c r="XW752" s="602"/>
      <c r="XX752" s="602"/>
      <c r="XY752" s="602"/>
      <c r="XZ752" s="602"/>
      <c r="YA752" s="602"/>
      <c r="YB752" s="602"/>
      <c r="YC752" s="602"/>
      <c r="YD752" s="602"/>
      <c r="YE752" s="602"/>
      <c r="YF752" s="602"/>
      <c r="YG752" s="602"/>
      <c r="YH752" s="602"/>
      <c r="YI752" s="602"/>
      <c r="YJ752" s="602"/>
      <c r="YK752" s="602"/>
      <c r="YL752" s="602"/>
      <c r="YM752" s="602"/>
      <c r="YN752" s="602"/>
      <c r="YO752" s="602"/>
      <c r="YP752" s="602"/>
      <c r="YQ752" s="602"/>
      <c r="YR752" s="602"/>
      <c r="YS752" s="602"/>
      <c r="YT752" s="602"/>
      <c r="YU752" s="602"/>
      <c r="YV752" s="602"/>
      <c r="YW752" s="602"/>
      <c r="YX752" s="602"/>
      <c r="YY752" s="602"/>
      <c r="YZ752" s="602"/>
      <c r="ZA752" s="602"/>
      <c r="ZB752" s="602"/>
      <c r="ZC752" s="602"/>
      <c r="ZD752" s="602"/>
      <c r="ZE752" s="602"/>
      <c r="ZF752" s="602"/>
      <c r="ZG752" s="602"/>
      <c r="ZH752" s="602"/>
      <c r="ZI752" s="602"/>
      <c r="ZJ752" s="602"/>
      <c r="ZK752" s="602"/>
      <c r="ZL752" s="602"/>
      <c r="ZM752" s="602"/>
      <c r="ZN752" s="602"/>
      <c r="ZO752" s="602"/>
      <c r="ZP752" s="602"/>
      <c r="ZQ752" s="602"/>
      <c r="ZR752" s="602"/>
      <c r="ZS752" s="602"/>
      <c r="ZT752" s="602"/>
      <c r="ZU752" s="602"/>
      <c r="ZV752" s="602"/>
      <c r="ZW752" s="602"/>
      <c r="ZX752" s="602"/>
      <c r="ZY752" s="602"/>
      <c r="ZZ752" s="602"/>
      <c r="AAA752" s="602"/>
      <c r="AAB752" s="602"/>
      <c r="AAC752" s="602"/>
      <c r="AAD752" s="602"/>
      <c r="AAE752" s="602"/>
      <c r="AAF752" s="602"/>
      <c r="AAG752" s="602"/>
      <c r="AAH752" s="602"/>
      <c r="AAI752" s="602"/>
      <c r="AAJ752" s="602"/>
      <c r="AAK752" s="602"/>
      <c r="AAL752" s="602"/>
      <c r="AAM752" s="602"/>
      <c r="AAN752" s="602"/>
      <c r="AAO752" s="602"/>
      <c r="AAP752" s="602"/>
      <c r="AAQ752" s="602"/>
      <c r="AAR752" s="602"/>
      <c r="AAS752" s="602"/>
      <c r="AAT752" s="602"/>
      <c r="AAU752" s="602"/>
      <c r="AAV752" s="602"/>
      <c r="AAW752" s="602"/>
      <c r="AAX752" s="602"/>
      <c r="AAY752" s="602"/>
      <c r="AAZ752" s="602"/>
      <c r="ABA752" s="602"/>
      <c r="ABB752" s="602"/>
      <c r="ABC752" s="602"/>
      <c r="ABD752" s="602"/>
      <c r="ABE752" s="602"/>
      <c r="ABF752" s="602"/>
      <c r="ABG752" s="602"/>
      <c r="ABH752" s="602"/>
      <c r="ABI752" s="602"/>
      <c r="ABJ752" s="602"/>
      <c r="ABK752" s="602"/>
      <c r="ABL752" s="602"/>
      <c r="ABM752" s="602"/>
      <c r="ABN752" s="602"/>
      <c r="ABO752" s="602"/>
      <c r="ABP752" s="602"/>
      <c r="ABQ752" s="602"/>
      <c r="ABR752" s="602"/>
      <c r="ABS752" s="602"/>
      <c r="ABT752" s="602"/>
      <c r="ABU752" s="602"/>
      <c r="ABV752" s="602"/>
      <c r="ABW752" s="602"/>
      <c r="ABX752" s="602"/>
      <c r="ABY752" s="602"/>
      <c r="ABZ752" s="602"/>
      <c r="ACA752" s="602"/>
      <c r="ACB752" s="602"/>
      <c r="ACC752" s="602"/>
      <c r="ACD752" s="602"/>
      <c r="ACE752" s="602"/>
      <c r="ACF752" s="602"/>
      <c r="ACG752" s="602"/>
      <c r="ACH752" s="602"/>
      <c r="ACI752" s="602"/>
      <c r="ACJ752" s="602"/>
      <c r="ACK752" s="602"/>
      <c r="ACL752" s="602"/>
      <c r="ACM752" s="602"/>
      <c r="ACN752" s="602"/>
      <c r="ACO752" s="602"/>
      <c r="ACP752" s="602"/>
      <c r="ACQ752" s="602"/>
      <c r="ACR752" s="602"/>
      <c r="ACS752" s="602"/>
      <c r="ACT752" s="602"/>
      <c r="ACU752" s="602"/>
      <c r="ACV752" s="602"/>
      <c r="ACW752" s="602"/>
      <c r="ACX752" s="602"/>
      <c r="ACY752" s="602"/>
      <c r="ACZ752" s="602"/>
      <c r="ADA752" s="602"/>
      <c r="ADB752" s="602"/>
      <c r="ADC752" s="602"/>
      <c r="ADD752" s="602"/>
      <c r="ADE752" s="602"/>
      <c r="ADF752" s="602"/>
      <c r="ADG752" s="602"/>
      <c r="ADH752" s="602"/>
      <c r="ADI752" s="602"/>
      <c r="ADJ752" s="602"/>
      <c r="ADK752" s="602"/>
      <c r="ADL752" s="602"/>
      <c r="ADM752" s="602"/>
      <c r="ADN752" s="602"/>
      <c r="ADO752" s="602"/>
      <c r="ADP752" s="602"/>
      <c r="ADQ752" s="602"/>
      <c r="ADR752" s="602"/>
      <c r="ADS752" s="602"/>
      <c r="ADT752" s="602"/>
      <c r="ADU752" s="602"/>
      <c r="ADV752" s="602"/>
      <c r="ADW752" s="602"/>
      <c r="ADX752" s="602"/>
      <c r="ADY752" s="602"/>
      <c r="ADZ752" s="602"/>
      <c r="AEA752" s="602"/>
      <c r="AEB752" s="602"/>
      <c r="AEC752" s="602"/>
      <c r="AED752" s="602"/>
      <c r="AEE752" s="602"/>
      <c r="AEF752" s="602"/>
      <c r="AEG752" s="602"/>
      <c r="AEH752" s="602"/>
      <c r="AEI752" s="602"/>
      <c r="AEJ752" s="602"/>
      <c r="AEK752" s="602"/>
      <c r="AEL752" s="602"/>
      <c r="AEM752" s="602"/>
      <c r="AEN752" s="602"/>
      <c r="AEO752" s="602"/>
      <c r="AEP752" s="602"/>
      <c r="AEQ752" s="602"/>
      <c r="AER752" s="602"/>
      <c r="AES752" s="602"/>
      <c r="AET752" s="602"/>
      <c r="AEU752" s="602"/>
      <c r="AEV752" s="602"/>
      <c r="AEW752" s="602"/>
      <c r="AEX752" s="602"/>
      <c r="AEY752" s="602"/>
      <c r="AEZ752" s="602"/>
      <c r="AFA752" s="602"/>
      <c r="AFB752" s="602"/>
      <c r="AFC752" s="602"/>
      <c r="AFD752" s="602"/>
      <c r="AFE752" s="602"/>
      <c r="AFF752" s="602"/>
      <c r="AFG752" s="602"/>
      <c r="AFH752" s="602"/>
      <c r="AFI752" s="602"/>
      <c r="AFJ752" s="602"/>
      <c r="AFK752" s="602"/>
      <c r="AFL752" s="602"/>
      <c r="AFM752" s="602"/>
      <c r="AFN752" s="602"/>
      <c r="AFO752" s="602"/>
      <c r="AFP752" s="602"/>
      <c r="AFQ752" s="602"/>
      <c r="AFR752" s="602"/>
      <c r="AFS752" s="602"/>
      <c r="AFT752" s="602"/>
      <c r="AFU752" s="602"/>
      <c r="AFV752" s="602"/>
      <c r="AFW752" s="602"/>
      <c r="AFX752" s="602"/>
      <c r="AFY752" s="602"/>
      <c r="AFZ752" s="602"/>
      <c r="AGA752" s="602"/>
      <c r="AGB752" s="602"/>
      <c r="AGC752" s="602"/>
      <c r="AGD752" s="602"/>
      <c r="AGE752" s="602"/>
      <c r="AGF752" s="602"/>
      <c r="AGG752" s="602"/>
      <c r="AGH752" s="602"/>
      <c r="AGI752" s="602"/>
      <c r="AGJ752" s="602"/>
      <c r="AGK752" s="602"/>
      <c r="AGL752" s="602"/>
      <c r="AGM752" s="602"/>
      <c r="AGN752" s="602"/>
      <c r="AGO752" s="602"/>
      <c r="AGP752" s="602"/>
      <c r="AGQ752" s="602"/>
      <c r="AGR752" s="602"/>
      <c r="AGS752" s="602"/>
      <c r="AGT752" s="602"/>
      <c r="AGU752" s="602"/>
      <c r="AGV752" s="602"/>
      <c r="AGW752" s="602"/>
      <c r="AGX752" s="602"/>
      <c r="AGY752" s="602"/>
      <c r="AGZ752" s="602"/>
      <c r="AHA752" s="602"/>
      <c r="AHB752" s="602"/>
      <c r="AHC752" s="602"/>
      <c r="AHD752" s="602"/>
      <c r="AHE752" s="602"/>
      <c r="AHF752" s="602"/>
      <c r="AHG752" s="602"/>
      <c r="AHH752" s="602"/>
      <c r="AHI752" s="602"/>
      <c r="AHJ752" s="602"/>
      <c r="AHK752" s="602"/>
      <c r="AHL752" s="602"/>
      <c r="AHM752" s="602"/>
      <c r="AHN752" s="602"/>
      <c r="AHO752" s="602"/>
      <c r="AHP752" s="602"/>
      <c r="AHQ752" s="602"/>
      <c r="AHR752" s="602"/>
      <c r="AHS752" s="602"/>
      <c r="AHT752" s="602"/>
      <c r="AHU752" s="602"/>
      <c r="AHV752" s="602"/>
      <c r="AHW752" s="602"/>
      <c r="AHX752" s="602"/>
      <c r="AHY752" s="602"/>
      <c r="AHZ752" s="602"/>
      <c r="AIA752" s="602"/>
      <c r="AIB752" s="602"/>
      <c r="AIC752" s="602"/>
      <c r="AID752" s="602"/>
      <c r="AIE752" s="602"/>
      <c r="AIF752" s="602"/>
      <c r="AIG752" s="602"/>
      <c r="AIH752" s="602"/>
      <c r="AII752" s="602"/>
      <c r="AIJ752" s="602"/>
      <c r="AIK752" s="602"/>
      <c r="AIL752" s="602"/>
      <c r="AIM752" s="602"/>
      <c r="AIN752" s="602"/>
      <c r="AIO752" s="602"/>
      <c r="AIP752" s="602"/>
      <c r="AIQ752" s="602"/>
      <c r="AIR752" s="602"/>
      <c r="AIS752" s="602"/>
      <c r="AIT752" s="602"/>
      <c r="AIU752" s="602"/>
      <c r="AIV752" s="602"/>
      <c r="AIW752" s="602"/>
      <c r="AIX752" s="602"/>
      <c r="AIY752" s="602"/>
      <c r="AIZ752" s="602"/>
      <c r="AJA752" s="602"/>
      <c r="AJB752" s="602"/>
      <c r="AJC752" s="602"/>
      <c r="AJD752" s="602"/>
      <c r="AJE752" s="602"/>
      <c r="AJF752" s="602"/>
      <c r="AJG752" s="602"/>
      <c r="AJH752" s="602"/>
      <c r="AJI752" s="602"/>
    </row>
    <row r="753" spans="1:945">
      <c r="A753" s="603"/>
      <c r="B753" s="623"/>
      <c r="C753" s="623"/>
      <c r="D753" s="615" t="s">
        <v>2956</v>
      </c>
      <c r="E753" s="617"/>
      <c r="F753" s="615"/>
      <c r="G753" s="615"/>
      <c r="H753" s="615"/>
      <c r="I753" s="615" t="s">
        <v>3062</v>
      </c>
      <c r="J753" s="618"/>
      <c r="K753" s="615" t="s">
        <v>4826</v>
      </c>
      <c r="L753" s="615" t="s">
        <v>3174</v>
      </c>
      <c r="M753" s="616">
        <v>44620</v>
      </c>
      <c r="N753" s="616">
        <v>44652</v>
      </c>
      <c r="O753" s="616"/>
      <c r="P753" s="616"/>
      <c r="Q753" s="616"/>
      <c r="R753" s="616"/>
      <c r="S753" s="615" t="s">
        <v>2959</v>
      </c>
      <c r="T753" s="615">
        <v>60</v>
      </c>
      <c r="U753" s="615">
        <v>49204132</v>
      </c>
      <c r="V753" s="615" t="s">
        <v>986</v>
      </c>
      <c r="W753" s="615">
        <v>360</v>
      </c>
      <c r="X753" s="619">
        <v>728</v>
      </c>
      <c r="Y753" s="539">
        <f t="shared" si="33"/>
        <v>262080</v>
      </c>
      <c r="Z753" s="605">
        <v>0.79</v>
      </c>
      <c r="AA753" s="681">
        <f t="shared" si="34"/>
        <v>207043.20000000001</v>
      </c>
      <c r="AB753" s="613"/>
      <c r="AC753" s="614">
        <v>0</v>
      </c>
      <c r="AD753" s="609"/>
      <c r="AE753" s="606"/>
      <c r="AF753" s="695">
        <f t="shared" si="35"/>
        <v>207043.20000000001</v>
      </c>
      <c r="AG753" s="604" t="s">
        <v>47</v>
      </c>
      <c r="AH753" s="604"/>
      <c r="AI753" s="604">
        <v>30</v>
      </c>
      <c r="AJ753" s="608" t="s">
        <v>3209</v>
      </c>
      <c r="AK753" s="604" t="s">
        <v>1121</v>
      </c>
      <c r="AL753" s="607" t="s">
        <v>3210</v>
      </c>
      <c r="AM753" s="604" t="s">
        <v>52</v>
      </c>
      <c r="AN753" s="604" t="s">
        <v>1076</v>
      </c>
      <c r="AO753" s="604"/>
      <c r="AP753" s="606"/>
      <c r="AQ753" s="606" t="s">
        <v>37</v>
      </c>
      <c r="AR753" s="606"/>
      <c r="AS753" s="603" t="s">
        <v>1078</v>
      </c>
      <c r="AT753" s="610" t="s">
        <v>1078</v>
      </c>
      <c r="AU753" s="610" t="s">
        <v>1078</v>
      </c>
      <c r="AV753" s="605">
        <v>0.73</v>
      </c>
      <c r="AW753" s="612"/>
      <c r="AX753" s="612"/>
      <c r="AY753" s="612"/>
      <c r="AZ753" s="612"/>
      <c r="BA753" s="612"/>
      <c r="BB753" s="612"/>
      <c r="BC753" s="612"/>
      <c r="BD753" s="612"/>
      <c r="BE753" s="612"/>
      <c r="BF753" s="612"/>
      <c r="BG753" s="612"/>
      <c r="BH753" s="612"/>
      <c r="BI753" s="612"/>
      <c r="BJ753" s="612"/>
      <c r="BK753" s="612"/>
      <c r="BL753" s="612"/>
      <c r="BM753" s="612"/>
      <c r="BN753" s="612"/>
      <c r="BO753" s="612"/>
      <c r="BP753" s="612"/>
      <c r="BQ753" s="612"/>
      <c r="BR753" s="612"/>
      <c r="BS753" s="612"/>
      <c r="BT753" s="612"/>
      <c r="BU753" s="612"/>
      <c r="BV753" s="612"/>
      <c r="BW753" s="612"/>
      <c r="BX753" s="612"/>
      <c r="BY753" s="612"/>
      <c r="BZ753" s="612"/>
      <c r="CA753" s="612"/>
      <c r="CB753" s="612"/>
      <c r="CC753" s="612"/>
      <c r="CD753" s="612"/>
      <c r="CE753" s="612"/>
      <c r="CF753" s="612"/>
      <c r="CG753" s="612"/>
      <c r="CH753" s="612"/>
      <c r="CI753" s="612"/>
      <c r="CJ753" s="612"/>
      <c r="CK753" s="612"/>
      <c r="CL753" s="612"/>
      <c r="CM753" s="612"/>
      <c r="CN753" s="612"/>
      <c r="CO753" s="612"/>
      <c r="CP753" s="612"/>
      <c r="CQ753" s="612"/>
      <c r="CR753" s="612"/>
      <c r="CS753" s="612"/>
      <c r="CT753" s="612"/>
      <c r="CU753" s="612"/>
      <c r="CV753" s="612"/>
      <c r="CW753" s="612"/>
      <c r="CX753" s="612"/>
      <c r="CY753" s="612"/>
      <c r="CZ753" s="612"/>
      <c r="DA753" s="612"/>
      <c r="DB753" s="612"/>
      <c r="DC753" s="612"/>
      <c r="DD753" s="612"/>
      <c r="DE753" s="612"/>
      <c r="DF753" s="612"/>
      <c r="DG753" s="612"/>
      <c r="DH753" s="612"/>
      <c r="DI753" s="612"/>
      <c r="DJ753" s="612"/>
      <c r="DK753" s="612"/>
      <c r="DL753" s="612"/>
      <c r="DM753" s="612"/>
      <c r="DN753" s="612"/>
      <c r="DO753" s="612"/>
      <c r="DP753" s="612"/>
      <c r="DQ753" s="612"/>
      <c r="DR753" s="612"/>
      <c r="DS753" s="612"/>
      <c r="DT753" s="612"/>
      <c r="DU753" s="612"/>
      <c r="DV753" s="612"/>
      <c r="DW753" s="612"/>
      <c r="DX753" s="612"/>
      <c r="DY753" s="612"/>
      <c r="DZ753" s="612"/>
      <c r="EA753" s="612"/>
      <c r="EB753" s="612"/>
      <c r="EC753" s="612"/>
      <c r="ED753" s="612"/>
      <c r="EE753" s="612"/>
      <c r="EF753" s="612"/>
      <c r="EG753" s="612"/>
      <c r="EH753" s="612"/>
      <c r="EI753" s="612"/>
      <c r="EJ753" s="612"/>
      <c r="EK753" s="612"/>
      <c r="EL753" s="612"/>
      <c r="EM753" s="612"/>
      <c r="EN753" s="612"/>
      <c r="EO753" s="612"/>
      <c r="EP753" s="612"/>
      <c r="EQ753" s="612"/>
      <c r="ER753" s="612"/>
      <c r="ES753" s="612"/>
      <c r="ET753" s="612"/>
      <c r="EU753" s="612"/>
      <c r="EV753" s="612"/>
      <c r="EW753" s="612"/>
      <c r="EX753" s="612"/>
      <c r="EY753" s="612"/>
      <c r="EZ753" s="612"/>
      <c r="FA753" s="612"/>
      <c r="FB753" s="612"/>
      <c r="FC753" s="612"/>
      <c r="FD753" s="612"/>
      <c r="FE753" s="612"/>
      <c r="FF753" s="612"/>
      <c r="FG753" s="612"/>
      <c r="FH753" s="612"/>
      <c r="FI753" s="612"/>
      <c r="FJ753" s="612"/>
      <c r="FK753" s="612"/>
      <c r="FL753" s="612"/>
      <c r="FM753" s="612"/>
      <c r="FN753" s="612"/>
      <c r="FO753" s="612"/>
      <c r="FP753" s="612"/>
      <c r="FQ753" s="612"/>
      <c r="FR753" s="612"/>
      <c r="FS753" s="612"/>
      <c r="FT753" s="612"/>
      <c r="FU753" s="612"/>
      <c r="FV753" s="612"/>
      <c r="FW753" s="612"/>
      <c r="FX753" s="612"/>
      <c r="FY753" s="612"/>
      <c r="FZ753" s="612"/>
      <c r="GA753" s="612"/>
      <c r="GB753" s="612"/>
      <c r="GC753" s="612"/>
      <c r="GD753" s="612"/>
      <c r="GE753" s="612"/>
      <c r="GF753" s="612"/>
      <c r="GG753" s="612"/>
      <c r="GH753" s="612"/>
      <c r="GI753" s="612"/>
      <c r="GJ753" s="612"/>
      <c r="GK753" s="612"/>
      <c r="GL753" s="612"/>
      <c r="GM753" s="612"/>
      <c r="GN753" s="612"/>
      <c r="GO753" s="612"/>
      <c r="GP753" s="612"/>
      <c r="GQ753" s="612"/>
      <c r="GR753" s="612"/>
      <c r="GS753" s="612"/>
      <c r="GT753" s="612"/>
      <c r="GU753" s="612"/>
      <c r="GV753" s="612"/>
      <c r="GW753" s="612"/>
      <c r="GX753" s="612"/>
      <c r="GY753" s="612"/>
      <c r="GZ753" s="612"/>
      <c r="HA753" s="612"/>
      <c r="HB753" s="612"/>
      <c r="HC753" s="612"/>
      <c r="HD753" s="612"/>
      <c r="HE753" s="612"/>
      <c r="HF753" s="612"/>
      <c r="HG753" s="612"/>
      <c r="HH753" s="612"/>
      <c r="HI753" s="612"/>
      <c r="HJ753" s="612"/>
      <c r="HK753" s="612"/>
      <c r="HL753" s="612"/>
      <c r="HM753" s="612"/>
      <c r="HN753" s="612"/>
      <c r="HO753" s="612"/>
      <c r="HP753" s="612"/>
      <c r="HQ753" s="612"/>
      <c r="HR753" s="612"/>
      <c r="HS753" s="612"/>
      <c r="HT753" s="612"/>
      <c r="HU753" s="612"/>
      <c r="HV753" s="612"/>
      <c r="HW753" s="612"/>
      <c r="HX753" s="612"/>
      <c r="HY753" s="612"/>
      <c r="HZ753" s="612"/>
      <c r="IA753" s="612"/>
      <c r="IB753" s="612"/>
      <c r="IC753" s="612"/>
      <c r="ID753" s="612"/>
      <c r="IE753" s="612"/>
      <c r="IF753" s="612"/>
      <c r="IG753" s="612"/>
      <c r="IH753" s="612"/>
      <c r="II753" s="612"/>
      <c r="IJ753" s="612"/>
      <c r="IK753" s="612"/>
      <c r="IL753" s="612"/>
      <c r="IM753" s="612"/>
      <c r="IN753" s="612"/>
      <c r="IO753" s="612"/>
      <c r="IP753" s="612"/>
      <c r="IQ753" s="612"/>
      <c r="IR753" s="612"/>
      <c r="IS753" s="612"/>
      <c r="IT753" s="612"/>
      <c r="IU753" s="612"/>
      <c r="IV753" s="612"/>
      <c r="IW753" s="612"/>
      <c r="IX753" s="612"/>
      <c r="IY753" s="612"/>
      <c r="IZ753" s="612"/>
      <c r="JA753" s="612"/>
      <c r="JB753" s="612"/>
      <c r="JC753" s="612"/>
      <c r="JD753" s="612"/>
      <c r="JE753" s="612"/>
      <c r="JF753" s="612"/>
      <c r="JG753" s="612"/>
      <c r="JH753" s="612"/>
      <c r="JI753" s="612"/>
      <c r="JJ753" s="612"/>
      <c r="JK753" s="612"/>
      <c r="JL753" s="612"/>
      <c r="JM753" s="612"/>
      <c r="JN753" s="612"/>
      <c r="JO753" s="612"/>
      <c r="JP753" s="612"/>
      <c r="JQ753" s="612"/>
      <c r="JR753" s="612"/>
      <c r="JS753" s="612"/>
      <c r="JT753" s="612"/>
      <c r="JU753" s="612"/>
      <c r="JV753" s="612"/>
      <c r="JW753" s="612"/>
      <c r="JX753" s="612"/>
      <c r="JY753" s="612"/>
      <c r="JZ753" s="612"/>
      <c r="KA753" s="612"/>
      <c r="KB753" s="612"/>
      <c r="KC753" s="612"/>
      <c r="KD753" s="612"/>
      <c r="KE753" s="612"/>
      <c r="KF753" s="612"/>
      <c r="KG753" s="612"/>
      <c r="KH753" s="612"/>
      <c r="KI753" s="612"/>
      <c r="KJ753" s="612"/>
      <c r="KK753" s="612"/>
      <c r="KL753" s="612"/>
      <c r="KM753" s="612"/>
      <c r="KN753" s="612"/>
      <c r="KO753" s="612"/>
      <c r="KP753" s="612"/>
      <c r="KQ753" s="612"/>
      <c r="KR753" s="612"/>
      <c r="KS753" s="612"/>
      <c r="KT753" s="612"/>
      <c r="KU753" s="612"/>
      <c r="KV753" s="612"/>
      <c r="KW753" s="612"/>
      <c r="KX753" s="612"/>
      <c r="KY753" s="612"/>
      <c r="KZ753" s="612"/>
      <c r="LA753" s="612"/>
      <c r="LB753" s="612"/>
      <c r="LC753" s="612"/>
      <c r="LD753" s="612"/>
      <c r="LE753" s="612"/>
      <c r="LF753" s="612"/>
      <c r="LG753" s="612"/>
      <c r="LH753" s="612"/>
      <c r="LI753" s="612"/>
      <c r="LJ753" s="612"/>
      <c r="LK753" s="602"/>
      <c r="LL753" s="602"/>
      <c r="LM753" s="602"/>
      <c r="LN753" s="602"/>
      <c r="LO753" s="602"/>
      <c r="LP753" s="602"/>
      <c r="LQ753" s="602"/>
      <c r="LR753" s="602"/>
      <c r="LS753" s="602"/>
      <c r="LT753" s="602"/>
      <c r="LU753" s="602"/>
      <c r="LV753" s="602"/>
      <c r="LW753" s="602"/>
      <c r="LX753" s="602"/>
      <c r="LY753" s="602"/>
      <c r="LZ753" s="602"/>
      <c r="MA753" s="602"/>
      <c r="MB753" s="602"/>
      <c r="MC753" s="602"/>
      <c r="MD753" s="602"/>
      <c r="ME753" s="602"/>
      <c r="MF753" s="602"/>
      <c r="MG753" s="602"/>
      <c r="MH753" s="602"/>
      <c r="MI753" s="602"/>
      <c r="MJ753" s="602"/>
      <c r="MK753" s="602"/>
      <c r="ML753" s="602"/>
      <c r="MM753" s="602"/>
      <c r="MN753" s="602"/>
      <c r="MO753" s="602"/>
      <c r="MP753" s="602"/>
      <c r="MQ753" s="602"/>
      <c r="MR753" s="602"/>
      <c r="MS753" s="602"/>
      <c r="MT753" s="602"/>
      <c r="MU753" s="602"/>
      <c r="MV753" s="602"/>
      <c r="MW753" s="602"/>
      <c r="MX753" s="602"/>
      <c r="MY753" s="602"/>
      <c r="MZ753" s="602"/>
      <c r="NA753" s="602"/>
      <c r="NB753" s="602"/>
      <c r="NC753" s="602"/>
      <c r="ND753" s="602"/>
      <c r="NE753" s="602"/>
      <c r="NF753" s="602"/>
      <c r="NG753" s="602"/>
      <c r="NH753" s="602"/>
      <c r="NI753" s="602"/>
      <c r="NJ753" s="602"/>
      <c r="NK753" s="602"/>
      <c r="NL753" s="602"/>
      <c r="NM753" s="602"/>
      <c r="NN753" s="602"/>
      <c r="NO753" s="602"/>
      <c r="NP753" s="602"/>
      <c r="NQ753" s="602"/>
      <c r="NR753" s="602"/>
      <c r="NS753" s="602"/>
      <c r="NT753" s="602"/>
      <c r="NU753" s="602"/>
      <c r="NV753" s="602"/>
      <c r="NW753" s="602"/>
      <c r="NX753" s="602"/>
      <c r="NY753" s="602"/>
      <c r="NZ753" s="602"/>
      <c r="OA753" s="602"/>
      <c r="OB753" s="602"/>
      <c r="OC753" s="602"/>
      <c r="OD753" s="602"/>
      <c r="OE753" s="602"/>
      <c r="OF753" s="602"/>
      <c r="OG753" s="602"/>
      <c r="OH753" s="602"/>
      <c r="OI753" s="602"/>
      <c r="OJ753" s="602"/>
      <c r="OK753" s="602"/>
      <c r="OL753" s="602"/>
      <c r="OM753" s="602"/>
      <c r="ON753" s="602"/>
      <c r="OO753" s="602"/>
      <c r="OP753" s="602"/>
      <c r="OQ753" s="602"/>
      <c r="OR753" s="602"/>
      <c r="OS753" s="602"/>
      <c r="OT753" s="602"/>
      <c r="OU753" s="602"/>
      <c r="OV753" s="602"/>
      <c r="OW753" s="602"/>
      <c r="OX753" s="602"/>
      <c r="OY753" s="602"/>
      <c r="OZ753" s="602"/>
      <c r="PA753" s="602"/>
      <c r="PB753" s="602"/>
      <c r="PC753" s="602"/>
      <c r="PD753" s="602"/>
      <c r="PE753" s="602"/>
      <c r="PF753" s="602"/>
      <c r="PG753" s="602"/>
      <c r="PH753" s="602"/>
      <c r="PI753" s="602"/>
      <c r="PJ753" s="602"/>
      <c r="PK753" s="602"/>
      <c r="PL753" s="602"/>
      <c r="PM753" s="602"/>
      <c r="PN753" s="602"/>
      <c r="PO753" s="602"/>
      <c r="PP753" s="602"/>
      <c r="PQ753" s="602"/>
      <c r="PR753" s="602"/>
      <c r="PS753" s="602"/>
      <c r="PT753" s="602"/>
      <c r="PU753" s="602"/>
      <c r="PV753" s="602"/>
      <c r="PW753" s="602"/>
      <c r="PX753" s="602"/>
      <c r="PY753" s="602"/>
      <c r="PZ753" s="602"/>
      <c r="QA753" s="602"/>
      <c r="QB753" s="602"/>
      <c r="QC753" s="602"/>
      <c r="QD753" s="602"/>
      <c r="QE753" s="602"/>
      <c r="QF753" s="602"/>
      <c r="QG753" s="602"/>
      <c r="QH753" s="602"/>
      <c r="QI753" s="602"/>
      <c r="QJ753" s="602"/>
      <c r="QK753" s="602"/>
      <c r="QL753" s="602"/>
      <c r="QM753" s="602"/>
      <c r="QN753" s="602"/>
      <c r="QO753" s="602"/>
      <c r="QP753" s="602"/>
      <c r="QQ753" s="602"/>
      <c r="QR753" s="602"/>
      <c r="QS753" s="602"/>
      <c r="QT753" s="602"/>
      <c r="QU753" s="602"/>
      <c r="QV753" s="602"/>
      <c r="QW753" s="602"/>
      <c r="QX753" s="602"/>
      <c r="QY753" s="602"/>
      <c r="QZ753" s="602"/>
      <c r="RA753" s="602"/>
      <c r="RB753" s="602"/>
      <c r="RC753" s="602"/>
      <c r="RD753" s="602"/>
      <c r="RE753" s="602"/>
      <c r="RF753" s="602"/>
      <c r="RG753" s="602"/>
      <c r="RH753" s="602"/>
      <c r="RI753" s="602"/>
      <c r="RJ753" s="602"/>
      <c r="RK753" s="602"/>
      <c r="RL753" s="602"/>
      <c r="RM753" s="602"/>
      <c r="RN753" s="602"/>
      <c r="RO753" s="602"/>
      <c r="RP753" s="602"/>
      <c r="RQ753" s="602"/>
      <c r="RR753" s="602"/>
      <c r="RS753" s="602"/>
      <c r="RT753" s="602"/>
      <c r="RU753" s="602"/>
      <c r="RV753" s="602"/>
      <c r="RW753" s="602"/>
      <c r="RX753" s="602"/>
      <c r="RY753" s="602"/>
      <c r="RZ753" s="602"/>
      <c r="SA753" s="602"/>
      <c r="SB753" s="602"/>
      <c r="SC753" s="602"/>
      <c r="SD753" s="602"/>
      <c r="SE753" s="602"/>
      <c r="SF753" s="602"/>
      <c r="SG753" s="602"/>
      <c r="SH753" s="602"/>
      <c r="SI753" s="602"/>
      <c r="SJ753" s="602"/>
      <c r="SK753" s="602"/>
      <c r="SL753" s="602"/>
      <c r="SM753" s="602"/>
      <c r="SN753" s="602"/>
      <c r="SO753" s="602"/>
      <c r="SP753" s="602"/>
      <c r="SQ753" s="602"/>
      <c r="SR753" s="602"/>
      <c r="SS753" s="602"/>
      <c r="ST753" s="602"/>
      <c r="SU753" s="602"/>
      <c r="SV753" s="602"/>
      <c r="SW753" s="602"/>
      <c r="SX753" s="602"/>
      <c r="SY753" s="602"/>
      <c r="SZ753" s="602"/>
      <c r="TA753" s="602"/>
      <c r="TB753" s="602"/>
      <c r="TC753" s="602"/>
      <c r="TD753" s="602"/>
      <c r="TE753" s="602"/>
      <c r="TF753" s="602"/>
      <c r="TG753" s="602"/>
      <c r="TH753" s="602"/>
      <c r="TI753" s="602"/>
      <c r="TJ753" s="602"/>
      <c r="TK753" s="602"/>
      <c r="TL753" s="602"/>
      <c r="TM753" s="602"/>
      <c r="TN753" s="602"/>
      <c r="TO753" s="602"/>
      <c r="TP753" s="602"/>
      <c r="TQ753" s="602"/>
      <c r="TR753" s="602"/>
      <c r="TS753" s="602"/>
      <c r="TT753" s="602"/>
      <c r="TU753" s="602"/>
      <c r="TV753" s="602"/>
      <c r="TW753" s="602"/>
      <c r="TX753" s="602"/>
      <c r="TY753" s="602"/>
      <c r="TZ753" s="602"/>
      <c r="UA753" s="602"/>
      <c r="UB753" s="602"/>
      <c r="UC753" s="602"/>
      <c r="UD753" s="602"/>
      <c r="UE753" s="602"/>
      <c r="UF753" s="602"/>
      <c r="UG753" s="602"/>
      <c r="UH753" s="602"/>
      <c r="UI753" s="602"/>
      <c r="UJ753" s="602"/>
      <c r="UK753" s="602"/>
      <c r="UL753" s="602"/>
      <c r="UM753" s="602"/>
      <c r="UN753" s="602"/>
      <c r="UO753" s="602"/>
      <c r="UP753" s="602"/>
      <c r="UQ753" s="602"/>
      <c r="UR753" s="602"/>
      <c r="US753" s="602"/>
      <c r="UT753" s="602"/>
      <c r="UU753" s="602"/>
      <c r="UV753" s="602"/>
      <c r="UW753" s="602"/>
      <c r="UX753" s="602"/>
      <c r="UY753" s="602"/>
      <c r="UZ753" s="602"/>
      <c r="VA753" s="602"/>
      <c r="VB753" s="602"/>
      <c r="VC753" s="602"/>
      <c r="VD753" s="602"/>
      <c r="VE753" s="602"/>
      <c r="VF753" s="602"/>
      <c r="VG753" s="602"/>
      <c r="VH753" s="602"/>
      <c r="VI753" s="602"/>
      <c r="VJ753" s="602"/>
      <c r="VK753" s="602"/>
      <c r="VL753" s="602"/>
      <c r="VM753" s="602"/>
      <c r="VN753" s="602"/>
      <c r="VO753" s="602"/>
      <c r="VP753" s="602"/>
      <c r="VQ753" s="602"/>
      <c r="VR753" s="602"/>
      <c r="VS753" s="602"/>
      <c r="VT753" s="602"/>
      <c r="VU753" s="602"/>
      <c r="VV753" s="602"/>
      <c r="VW753" s="602"/>
      <c r="VX753" s="602"/>
      <c r="VY753" s="602"/>
      <c r="VZ753" s="602"/>
      <c r="WA753" s="602"/>
      <c r="WB753" s="602"/>
      <c r="WC753" s="602"/>
      <c r="WD753" s="602"/>
      <c r="WE753" s="602"/>
      <c r="WF753" s="602"/>
      <c r="WG753" s="602"/>
      <c r="WH753" s="602"/>
      <c r="WI753" s="602"/>
      <c r="WJ753" s="602"/>
      <c r="WK753" s="602"/>
      <c r="WL753" s="602"/>
      <c r="WM753" s="602"/>
      <c r="WN753" s="602"/>
      <c r="WO753" s="602"/>
      <c r="WP753" s="602"/>
      <c r="WQ753" s="602"/>
      <c r="WR753" s="602"/>
      <c r="WS753" s="602"/>
      <c r="WT753" s="602"/>
      <c r="WU753" s="602"/>
      <c r="WV753" s="602"/>
      <c r="WW753" s="602"/>
      <c r="WX753" s="602"/>
      <c r="WY753" s="602"/>
      <c r="WZ753" s="602"/>
      <c r="XA753" s="602"/>
      <c r="XB753" s="602"/>
      <c r="XC753" s="602"/>
      <c r="XD753" s="602"/>
      <c r="XE753" s="602"/>
      <c r="XF753" s="602"/>
      <c r="XG753" s="602"/>
      <c r="XH753" s="602"/>
      <c r="XI753" s="602"/>
      <c r="XJ753" s="602"/>
      <c r="XK753" s="602"/>
      <c r="XL753" s="602"/>
      <c r="XM753" s="602"/>
      <c r="XN753" s="602"/>
      <c r="XO753" s="602"/>
      <c r="XP753" s="602"/>
      <c r="XQ753" s="602"/>
      <c r="XR753" s="602"/>
      <c r="XS753" s="602"/>
      <c r="XT753" s="602"/>
      <c r="XU753" s="602"/>
      <c r="XV753" s="602"/>
      <c r="XW753" s="602"/>
      <c r="XX753" s="602"/>
      <c r="XY753" s="602"/>
      <c r="XZ753" s="602"/>
      <c r="YA753" s="602"/>
      <c r="YB753" s="602"/>
      <c r="YC753" s="602"/>
      <c r="YD753" s="602"/>
      <c r="YE753" s="602"/>
      <c r="YF753" s="602"/>
      <c r="YG753" s="602"/>
      <c r="YH753" s="602"/>
      <c r="YI753" s="602"/>
      <c r="YJ753" s="602"/>
      <c r="YK753" s="602"/>
      <c r="YL753" s="602"/>
      <c r="YM753" s="602"/>
      <c r="YN753" s="602"/>
      <c r="YO753" s="602"/>
      <c r="YP753" s="602"/>
      <c r="YQ753" s="602"/>
      <c r="YR753" s="602"/>
      <c r="YS753" s="602"/>
      <c r="YT753" s="602"/>
      <c r="YU753" s="602"/>
      <c r="YV753" s="602"/>
      <c r="YW753" s="602"/>
      <c r="YX753" s="602"/>
      <c r="YY753" s="602"/>
      <c r="YZ753" s="602"/>
      <c r="ZA753" s="602"/>
      <c r="ZB753" s="602"/>
      <c r="ZC753" s="602"/>
      <c r="ZD753" s="602"/>
      <c r="ZE753" s="602"/>
      <c r="ZF753" s="602"/>
      <c r="ZG753" s="602"/>
      <c r="ZH753" s="602"/>
      <c r="ZI753" s="602"/>
      <c r="ZJ753" s="602"/>
      <c r="ZK753" s="602"/>
      <c r="ZL753" s="602"/>
      <c r="ZM753" s="602"/>
      <c r="ZN753" s="602"/>
      <c r="ZO753" s="602"/>
      <c r="ZP753" s="602"/>
      <c r="ZQ753" s="602"/>
      <c r="ZR753" s="602"/>
      <c r="ZS753" s="602"/>
      <c r="ZT753" s="602"/>
      <c r="ZU753" s="602"/>
      <c r="ZV753" s="602"/>
      <c r="ZW753" s="602"/>
      <c r="ZX753" s="602"/>
      <c r="ZY753" s="602"/>
      <c r="ZZ753" s="602"/>
      <c r="AAA753" s="602"/>
      <c r="AAB753" s="602"/>
      <c r="AAC753" s="602"/>
      <c r="AAD753" s="602"/>
      <c r="AAE753" s="602"/>
      <c r="AAF753" s="602"/>
      <c r="AAG753" s="602"/>
      <c r="AAH753" s="602"/>
      <c r="AAI753" s="602"/>
      <c r="AAJ753" s="602"/>
      <c r="AAK753" s="602"/>
      <c r="AAL753" s="602"/>
      <c r="AAM753" s="602"/>
      <c r="AAN753" s="602"/>
      <c r="AAO753" s="602"/>
      <c r="AAP753" s="602"/>
      <c r="AAQ753" s="602"/>
      <c r="AAR753" s="602"/>
      <c r="AAS753" s="602"/>
      <c r="AAT753" s="602"/>
      <c r="AAU753" s="602"/>
      <c r="AAV753" s="602"/>
      <c r="AAW753" s="602"/>
      <c r="AAX753" s="602"/>
      <c r="AAY753" s="602"/>
      <c r="AAZ753" s="602"/>
      <c r="ABA753" s="602"/>
      <c r="ABB753" s="602"/>
      <c r="ABC753" s="602"/>
      <c r="ABD753" s="602"/>
      <c r="ABE753" s="602"/>
      <c r="ABF753" s="602"/>
      <c r="ABG753" s="602"/>
      <c r="ABH753" s="602"/>
      <c r="ABI753" s="602"/>
      <c r="ABJ753" s="602"/>
      <c r="ABK753" s="602"/>
      <c r="ABL753" s="602"/>
      <c r="ABM753" s="602"/>
      <c r="ABN753" s="602"/>
      <c r="ABO753" s="602"/>
      <c r="ABP753" s="602"/>
      <c r="ABQ753" s="602"/>
      <c r="ABR753" s="602"/>
      <c r="ABS753" s="602"/>
      <c r="ABT753" s="602"/>
      <c r="ABU753" s="602"/>
      <c r="ABV753" s="602"/>
      <c r="ABW753" s="602"/>
      <c r="ABX753" s="602"/>
      <c r="ABY753" s="602"/>
      <c r="ABZ753" s="602"/>
      <c r="ACA753" s="602"/>
      <c r="ACB753" s="602"/>
      <c r="ACC753" s="602"/>
      <c r="ACD753" s="602"/>
      <c r="ACE753" s="602"/>
      <c r="ACF753" s="602"/>
      <c r="ACG753" s="602"/>
      <c r="ACH753" s="602"/>
      <c r="ACI753" s="602"/>
      <c r="ACJ753" s="602"/>
      <c r="ACK753" s="602"/>
      <c r="ACL753" s="602"/>
      <c r="ACM753" s="602"/>
      <c r="ACN753" s="602"/>
      <c r="ACO753" s="602"/>
      <c r="ACP753" s="602"/>
      <c r="ACQ753" s="602"/>
      <c r="ACR753" s="602"/>
      <c r="ACS753" s="602"/>
      <c r="ACT753" s="602"/>
      <c r="ACU753" s="602"/>
      <c r="ACV753" s="602"/>
      <c r="ACW753" s="602"/>
      <c r="ACX753" s="602"/>
      <c r="ACY753" s="602"/>
      <c r="ACZ753" s="602"/>
      <c r="ADA753" s="602"/>
      <c r="ADB753" s="602"/>
      <c r="ADC753" s="602"/>
      <c r="ADD753" s="602"/>
      <c r="ADE753" s="602"/>
      <c r="ADF753" s="602"/>
      <c r="ADG753" s="602"/>
      <c r="ADH753" s="602"/>
      <c r="ADI753" s="602"/>
      <c r="ADJ753" s="602"/>
      <c r="ADK753" s="602"/>
      <c r="ADL753" s="602"/>
      <c r="ADM753" s="602"/>
      <c r="ADN753" s="602"/>
      <c r="ADO753" s="602"/>
      <c r="ADP753" s="602"/>
      <c r="ADQ753" s="602"/>
      <c r="ADR753" s="602"/>
      <c r="ADS753" s="602"/>
      <c r="ADT753" s="602"/>
      <c r="ADU753" s="602"/>
      <c r="ADV753" s="602"/>
      <c r="ADW753" s="602"/>
      <c r="ADX753" s="602"/>
      <c r="ADY753" s="602"/>
      <c r="ADZ753" s="602"/>
      <c r="AEA753" s="602"/>
      <c r="AEB753" s="602"/>
      <c r="AEC753" s="602"/>
      <c r="AED753" s="602"/>
      <c r="AEE753" s="602"/>
      <c r="AEF753" s="602"/>
      <c r="AEG753" s="602"/>
      <c r="AEH753" s="602"/>
      <c r="AEI753" s="602"/>
      <c r="AEJ753" s="602"/>
      <c r="AEK753" s="602"/>
      <c r="AEL753" s="602"/>
      <c r="AEM753" s="602"/>
      <c r="AEN753" s="602"/>
      <c r="AEO753" s="602"/>
      <c r="AEP753" s="602"/>
      <c r="AEQ753" s="602"/>
      <c r="AER753" s="602"/>
      <c r="AES753" s="602"/>
      <c r="AET753" s="602"/>
      <c r="AEU753" s="602"/>
      <c r="AEV753" s="602"/>
      <c r="AEW753" s="602"/>
      <c r="AEX753" s="602"/>
      <c r="AEY753" s="602"/>
      <c r="AEZ753" s="602"/>
      <c r="AFA753" s="602"/>
      <c r="AFB753" s="602"/>
      <c r="AFC753" s="602"/>
      <c r="AFD753" s="602"/>
      <c r="AFE753" s="602"/>
      <c r="AFF753" s="602"/>
      <c r="AFG753" s="602"/>
      <c r="AFH753" s="602"/>
      <c r="AFI753" s="602"/>
      <c r="AFJ753" s="602"/>
      <c r="AFK753" s="602"/>
      <c r="AFL753" s="602"/>
      <c r="AFM753" s="602"/>
      <c r="AFN753" s="602"/>
      <c r="AFO753" s="602"/>
      <c r="AFP753" s="602"/>
      <c r="AFQ753" s="602"/>
      <c r="AFR753" s="602"/>
      <c r="AFS753" s="602"/>
      <c r="AFT753" s="602"/>
      <c r="AFU753" s="602"/>
      <c r="AFV753" s="602"/>
      <c r="AFW753" s="602"/>
      <c r="AFX753" s="602"/>
      <c r="AFY753" s="602"/>
      <c r="AFZ753" s="602"/>
      <c r="AGA753" s="602"/>
      <c r="AGB753" s="602"/>
      <c r="AGC753" s="602"/>
      <c r="AGD753" s="602"/>
      <c r="AGE753" s="602"/>
      <c r="AGF753" s="602"/>
      <c r="AGG753" s="602"/>
      <c r="AGH753" s="602"/>
      <c r="AGI753" s="602"/>
      <c r="AGJ753" s="602"/>
      <c r="AGK753" s="602"/>
      <c r="AGL753" s="602"/>
      <c r="AGM753" s="602"/>
      <c r="AGN753" s="602"/>
      <c r="AGO753" s="602"/>
      <c r="AGP753" s="602"/>
      <c r="AGQ753" s="602"/>
      <c r="AGR753" s="602"/>
      <c r="AGS753" s="602"/>
      <c r="AGT753" s="602"/>
      <c r="AGU753" s="602"/>
      <c r="AGV753" s="602"/>
      <c r="AGW753" s="602"/>
      <c r="AGX753" s="602"/>
      <c r="AGY753" s="602"/>
      <c r="AGZ753" s="602"/>
      <c r="AHA753" s="602"/>
      <c r="AHB753" s="602"/>
      <c r="AHC753" s="602"/>
      <c r="AHD753" s="602"/>
      <c r="AHE753" s="602"/>
      <c r="AHF753" s="602"/>
      <c r="AHG753" s="602"/>
      <c r="AHH753" s="602"/>
      <c r="AHI753" s="602"/>
      <c r="AHJ753" s="602"/>
      <c r="AHK753" s="602"/>
      <c r="AHL753" s="602"/>
      <c r="AHM753" s="602"/>
      <c r="AHN753" s="602"/>
      <c r="AHO753" s="602"/>
      <c r="AHP753" s="602"/>
      <c r="AHQ753" s="602"/>
      <c r="AHR753" s="602"/>
      <c r="AHS753" s="602"/>
      <c r="AHT753" s="602"/>
      <c r="AHU753" s="602"/>
      <c r="AHV753" s="602"/>
      <c r="AHW753" s="602"/>
      <c r="AHX753" s="602"/>
      <c r="AHY753" s="602"/>
      <c r="AHZ753" s="602"/>
      <c r="AIA753" s="602"/>
      <c r="AIB753" s="602"/>
      <c r="AIC753" s="602"/>
      <c r="AID753" s="602"/>
      <c r="AIE753" s="602"/>
      <c r="AIF753" s="602"/>
      <c r="AIG753" s="602"/>
      <c r="AIH753" s="602"/>
      <c r="AII753" s="602"/>
      <c r="AIJ753" s="602"/>
      <c r="AIK753" s="602"/>
      <c r="AIL753" s="602"/>
      <c r="AIM753" s="602"/>
      <c r="AIN753" s="602"/>
      <c r="AIO753" s="602"/>
      <c r="AIP753" s="602"/>
      <c r="AIQ753" s="602"/>
      <c r="AIR753" s="602"/>
      <c r="AIS753" s="602"/>
      <c r="AIT753" s="602"/>
      <c r="AIU753" s="602"/>
      <c r="AIV753" s="602"/>
      <c r="AIW753" s="602"/>
      <c r="AIX753" s="602"/>
      <c r="AIY753" s="602"/>
      <c r="AIZ753" s="602"/>
      <c r="AJA753" s="602"/>
      <c r="AJB753" s="602"/>
      <c r="AJC753" s="602"/>
      <c r="AJD753" s="602"/>
      <c r="AJE753" s="602"/>
      <c r="AJF753" s="602"/>
      <c r="AJG753" s="602"/>
      <c r="AJH753" s="602"/>
      <c r="AJI753" s="602"/>
    </row>
    <row r="754" spans="1:945">
      <c r="A754" s="603"/>
      <c r="B754" s="623"/>
      <c r="C754" s="623"/>
      <c r="D754" s="615" t="s">
        <v>2956</v>
      </c>
      <c r="E754" s="617"/>
      <c r="F754" s="615"/>
      <c r="G754" s="615"/>
      <c r="H754" s="615"/>
      <c r="I754" s="615" t="s">
        <v>3062</v>
      </c>
      <c r="J754" s="618"/>
      <c r="K754" s="615" t="s">
        <v>4827</v>
      </c>
      <c r="L754" s="615" t="s">
        <v>3174</v>
      </c>
      <c r="M754" s="616">
        <v>44620</v>
      </c>
      <c r="N754" s="616">
        <v>44652</v>
      </c>
      <c r="O754" s="616"/>
      <c r="P754" s="616"/>
      <c r="Q754" s="616"/>
      <c r="R754" s="616"/>
      <c r="S754" s="615" t="s">
        <v>2959</v>
      </c>
      <c r="T754" s="615">
        <v>60</v>
      </c>
      <c r="U754" s="615">
        <v>49204132</v>
      </c>
      <c r="V754" s="615" t="s">
        <v>986</v>
      </c>
      <c r="W754" s="615">
        <v>360</v>
      </c>
      <c r="X754" s="619">
        <v>728</v>
      </c>
      <c r="Y754" s="539">
        <f t="shared" si="33"/>
        <v>262080</v>
      </c>
      <c r="Z754" s="605">
        <v>0.79</v>
      </c>
      <c r="AA754" s="681">
        <f t="shared" si="34"/>
        <v>207043.20000000001</v>
      </c>
      <c r="AB754" s="613"/>
      <c r="AC754" s="614">
        <v>0</v>
      </c>
      <c r="AD754" s="609"/>
      <c r="AE754" s="606"/>
      <c r="AF754" s="695">
        <f t="shared" si="35"/>
        <v>207043.20000000001</v>
      </c>
      <c r="AG754" s="604" t="s">
        <v>47</v>
      </c>
      <c r="AH754" s="604"/>
      <c r="AI754" s="604">
        <v>30</v>
      </c>
      <c r="AJ754" s="608" t="s">
        <v>3209</v>
      </c>
      <c r="AK754" s="604" t="s">
        <v>1121</v>
      </c>
      <c r="AL754" s="607" t="s">
        <v>3210</v>
      </c>
      <c r="AM754" s="604" t="s">
        <v>52</v>
      </c>
      <c r="AN754" s="604" t="s">
        <v>1076</v>
      </c>
      <c r="AO754" s="604"/>
      <c r="AP754" s="606"/>
      <c r="AQ754" s="606" t="s">
        <v>37</v>
      </c>
      <c r="AR754" s="606"/>
      <c r="AS754" s="603" t="s">
        <v>1078</v>
      </c>
      <c r="AT754" s="610" t="s">
        <v>1078</v>
      </c>
      <c r="AU754" s="610" t="s">
        <v>1078</v>
      </c>
      <c r="AV754" s="605">
        <v>0.73</v>
      </c>
      <c r="AW754" s="612"/>
      <c r="AX754" s="612"/>
      <c r="AY754" s="612"/>
      <c r="AZ754" s="612"/>
      <c r="BA754" s="612"/>
      <c r="BB754" s="612"/>
      <c r="BC754" s="612"/>
      <c r="BD754" s="612"/>
      <c r="BE754" s="612"/>
      <c r="BF754" s="612"/>
      <c r="BG754" s="612"/>
      <c r="BH754" s="612"/>
      <c r="BI754" s="612"/>
      <c r="BJ754" s="612"/>
      <c r="BK754" s="612"/>
      <c r="BL754" s="612"/>
      <c r="BM754" s="612"/>
      <c r="BN754" s="612"/>
      <c r="BO754" s="612"/>
      <c r="BP754" s="612"/>
      <c r="BQ754" s="612"/>
      <c r="BR754" s="612"/>
      <c r="BS754" s="612"/>
      <c r="BT754" s="612"/>
      <c r="BU754" s="612"/>
      <c r="BV754" s="612"/>
      <c r="BW754" s="612"/>
      <c r="BX754" s="612"/>
      <c r="BY754" s="612"/>
      <c r="BZ754" s="612"/>
      <c r="CA754" s="612"/>
      <c r="CB754" s="612"/>
      <c r="CC754" s="612"/>
      <c r="CD754" s="612"/>
      <c r="CE754" s="612"/>
      <c r="CF754" s="612"/>
      <c r="CG754" s="612"/>
      <c r="CH754" s="612"/>
      <c r="CI754" s="612"/>
      <c r="CJ754" s="612"/>
      <c r="CK754" s="612"/>
      <c r="CL754" s="612"/>
      <c r="CM754" s="612"/>
      <c r="CN754" s="612"/>
      <c r="CO754" s="612"/>
      <c r="CP754" s="612"/>
      <c r="CQ754" s="612"/>
      <c r="CR754" s="612"/>
      <c r="CS754" s="612"/>
      <c r="CT754" s="612"/>
      <c r="CU754" s="612"/>
      <c r="CV754" s="612"/>
      <c r="CW754" s="612"/>
      <c r="CX754" s="612"/>
      <c r="CY754" s="612"/>
      <c r="CZ754" s="612"/>
      <c r="DA754" s="612"/>
      <c r="DB754" s="612"/>
      <c r="DC754" s="612"/>
      <c r="DD754" s="612"/>
      <c r="DE754" s="612"/>
      <c r="DF754" s="612"/>
      <c r="DG754" s="612"/>
      <c r="DH754" s="612"/>
      <c r="DI754" s="612"/>
      <c r="DJ754" s="612"/>
      <c r="DK754" s="612"/>
      <c r="DL754" s="612"/>
      <c r="DM754" s="612"/>
      <c r="DN754" s="612"/>
      <c r="DO754" s="612"/>
      <c r="DP754" s="612"/>
      <c r="DQ754" s="612"/>
      <c r="DR754" s="612"/>
      <c r="DS754" s="612"/>
      <c r="DT754" s="612"/>
      <c r="DU754" s="612"/>
      <c r="DV754" s="612"/>
      <c r="DW754" s="612"/>
      <c r="DX754" s="612"/>
      <c r="DY754" s="612"/>
      <c r="DZ754" s="612"/>
      <c r="EA754" s="612"/>
      <c r="EB754" s="612"/>
      <c r="EC754" s="612"/>
      <c r="ED754" s="612"/>
      <c r="EE754" s="612"/>
      <c r="EF754" s="612"/>
      <c r="EG754" s="612"/>
      <c r="EH754" s="612"/>
      <c r="EI754" s="612"/>
      <c r="EJ754" s="612"/>
      <c r="EK754" s="612"/>
      <c r="EL754" s="612"/>
      <c r="EM754" s="612"/>
      <c r="EN754" s="612"/>
      <c r="EO754" s="612"/>
      <c r="EP754" s="612"/>
      <c r="EQ754" s="612"/>
      <c r="ER754" s="612"/>
      <c r="ES754" s="612"/>
      <c r="ET754" s="612"/>
      <c r="EU754" s="612"/>
      <c r="EV754" s="612"/>
      <c r="EW754" s="612"/>
      <c r="EX754" s="612"/>
      <c r="EY754" s="612"/>
      <c r="EZ754" s="612"/>
      <c r="FA754" s="612"/>
      <c r="FB754" s="612"/>
      <c r="FC754" s="612"/>
      <c r="FD754" s="612"/>
      <c r="FE754" s="612"/>
      <c r="FF754" s="612"/>
      <c r="FG754" s="612"/>
      <c r="FH754" s="612"/>
      <c r="FI754" s="612"/>
      <c r="FJ754" s="612"/>
      <c r="FK754" s="612"/>
      <c r="FL754" s="612"/>
      <c r="FM754" s="612"/>
      <c r="FN754" s="612"/>
      <c r="FO754" s="612"/>
      <c r="FP754" s="612"/>
      <c r="FQ754" s="612"/>
      <c r="FR754" s="612"/>
      <c r="FS754" s="612"/>
      <c r="FT754" s="612"/>
      <c r="FU754" s="612"/>
      <c r="FV754" s="612"/>
      <c r="FW754" s="612"/>
      <c r="FX754" s="612"/>
      <c r="FY754" s="612"/>
      <c r="FZ754" s="612"/>
      <c r="GA754" s="612"/>
      <c r="GB754" s="612"/>
      <c r="GC754" s="612"/>
      <c r="GD754" s="612"/>
      <c r="GE754" s="612"/>
      <c r="GF754" s="612"/>
      <c r="GG754" s="612"/>
      <c r="GH754" s="612"/>
      <c r="GI754" s="612"/>
      <c r="GJ754" s="612"/>
      <c r="GK754" s="612"/>
      <c r="GL754" s="612"/>
      <c r="GM754" s="612"/>
      <c r="GN754" s="612"/>
      <c r="GO754" s="612"/>
      <c r="GP754" s="612"/>
      <c r="GQ754" s="612"/>
      <c r="GR754" s="612"/>
      <c r="GS754" s="612"/>
      <c r="GT754" s="612"/>
      <c r="GU754" s="612"/>
      <c r="GV754" s="612"/>
      <c r="GW754" s="612"/>
      <c r="GX754" s="612"/>
      <c r="GY754" s="612"/>
      <c r="GZ754" s="612"/>
      <c r="HA754" s="612"/>
      <c r="HB754" s="612"/>
      <c r="HC754" s="612"/>
      <c r="HD754" s="612"/>
      <c r="HE754" s="612"/>
      <c r="HF754" s="612"/>
      <c r="HG754" s="612"/>
      <c r="HH754" s="612"/>
      <c r="HI754" s="612"/>
      <c r="HJ754" s="612"/>
      <c r="HK754" s="612"/>
      <c r="HL754" s="612"/>
      <c r="HM754" s="612"/>
      <c r="HN754" s="612"/>
      <c r="HO754" s="612"/>
      <c r="HP754" s="612"/>
      <c r="HQ754" s="612"/>
      <c r="HR754" s="612"/>
      <c r="HS754" s="612"/>
      <c r="HT754" s="612"/>
      <c r="HU754" s="612"/>
      <c r="HV754" s="612"/>
      <c r="HW754" s="612"/>
      <c r="HX754" s="612"/>
      <c r="HY754" s="612"/>
      <c r="HZ754" s="612"/>
      <c r="IA754" s="612"/>
      <c r="IB754" s="612"/>
      <c r="IC754" s="612"/>
      <c r="ID754" s="612"/>
      <c r="IE754" s="612"/>
      <c r="IF754" s="612"/>
      <c r="IG754" s="612"/>
      <c r="IH754" s="612"/>
      <c r="II754" s="612"/>
      <c r="IJ754" s="612"/>
      <c r="IK754" s="612"/>
      <c r="IL754" s="612"/>
      <c r="IM754" s="612"/>
      <c r="IN754" s="612"/>
      <c r="IO754" s="612"/>
      <c r="IP754" s="612"/>
      <c r="IQ754" s="612"/>
      <c r="IR754" s="612"/>
      <c r="IS754" s="612"/>
      <c r="IT754" s="612"/>
      <c r="IU754" s="612"/>
      <c r="IV754" s="612"/>
      <c r="IW754" s="612"/>
      <c r="IX754" s="612"/>
      <c r="IY754" s="612"/>
      <c r="IZ754" s="612"/>
      <c r="JA754" s="612"/>
      <c r="JB754" s="612"/>
      <c r="JC754" s="612"/>
      <c r="JD754" s="612"/>
      <c r="JE754" s="612"/>
      <c r="JF754" s="612"/>
      <c r="JG754" s="612"/>
      <c r="JH754" s="612"/>
      <c r="JI754" s="612"/>
      <c r="JJ754" s="612"/>
      <c r="JK754" s="612"/>
      <c r="JL754" s="612"/>
      <c r="JM754" s="612"/>
      <c r="JN754" s="612"/>
      <c r="JO754" s="612"/>
      <c r="JP754" s="612"/>
      <c r="JQ754" s="612"/>
      <c r="JR754" s="612"/>
      <c r="JS754" s="612"/>
      <c r="JT754" s="612"/>
      <c r="JU754" s="612"/>
      <c r="JV754" s="612"/>
      <c r="JW754" s="612"/>
      <c r="JX754" s="612"/>
      <c r="JY754" s="612"/>
      <c r="JZ754" s="612"/>
      <c r="KA754" s="612"/>
      <c r="KB754" s="612"/>
      <c r="KC754" s="612"/>
      <c r="KD754" s="612"/>
      <c r="KE754" s="612"/>
      <c r="KF754" s="612"/>
      <c r="KG754" s="612"/>
      <c r="KH754" s="612"/>
      <c r="KI754" s="612"/>
      <c r="KJ754" s="612"/>
      <c r="KK754" s="612"/>
      <c r="KL754" s="612"/>
      <c r="KM754" s="612"/>
      <c r="KN754" s="612"/>
      <c r="KO754" s="612"/>
      <c r="KP754" s="612"/>
      <c r="KQ754" s="612"/>
      <c r="KR754" s="612"/>
      <c r="KS754" s="612"/>
      <c r="KT754" s="612"/>
      <c r="KU754" s="612"/>
      <c r="KV754" s="612"/>
      <c r="KW754" s="612"/>
      <c r="KX754" s="612"/>
      <c r="KY754" s="612"/>
      <c r="KZ754" s="612"/>
      <c r="LA754" s="612"/>
      <c r="LB754" s="612"/>
      <c r="LC754" s="612"/>
      <c r="LD754" s="612"/>
      <c r="LE754" s="612"/>
      <c r="LF754" s="612"/>
      <c r="LG754" s="612"/>
      <c r="LH754" s="612"/>
      <c r="LI754" s="612"/>
      <c r="LJ754" s="612"/>
      <c r="LK754" s="602"/>
      <c r="LL754" s="602"/>
      <c r="LM754" s="602"/>
      <c r="LN754" s="602"/>
      <c r="LO754" s="602"/>
      <c r="LP754" s="602"/>
      <c r="LQ754" s="602"/>
      <c r="LR754" s="602"/>
      <c r="LS754" s="602"/>
      <c r="LT754" s="602"/>
      <c r="LU754" s="602"/>
      <c r="LV754" s="602"/>
      <c r="LW754" s="602"/>
      <c r="LX754" s="602"/>
      <c r="LY754" s="602"/>
      <c r="LZ754" s="602"/>
      <c r="MA754" s="602"/>
      <c r="MB754" s="602"/>
      <c r="MC754" s="602"/>
      <c r="MD754" s="602"/>
      <c r="ME754" s="602"/>
      <c r="MF754" s="602"/>
      <c r="MG754" s="602"/>
      <c r="MH754" s="602"/>
      <c r="MI754" s="602"/>
      <c r="MJ754" s="602"/>
      <c r="MK754" s="602"/>
      <c r="ML754" s="602"/>
      <c r="MM754" s="602"/>
      <c r="MN754" s="602"/>
      <c r="MO754" s="602"/>
      <c r="MP754" s="602"/>
      <c r="MQ754" s="602"/>
      <c r="MR754" s="602"/>
      <c r="MS754" s="602"/>
      <c r="MT754" s="602"/>
      <c r="MU754" s="602"/>
      <c r="MV754" s="602"/>
      <c r="MW754" s="602"/>
      <c r="MX754" s="602"/>
      <c r="MY754" s="602"/>
      <c r="MZ754" s="602"/>
      <c r="NA754" s="602"/>
      <c r="NB754" s="602"/>
      <c r="NC754" s="602"/>
      <c r="ND754" s="602"/>
      <c r="NE754" s="602"/>
      <c r="NF754" s="602"/>
      <c r="NG754" s="602"/>
      <c r="NH754" s="602"/>
      <c r="NI754" s="602"/>
      <c r="NJ754" s="602"/>
      <c r="NK754" s="602"/>
      <c r="NL754" s="602"/>
      <c r="NM754" s="602"/>
      <c r="NN754" s="602"/>
      <c r="NO754" s="602"/>
      <c r="NP754" s="602"/>
      <c r="NQ754" s="602"/>
      <c r="NR754" s="602"/>
      <c r="NS754" s="602"/>
      <c r="NT754" s="602"/>
      <c r="NU754" s="602"/>
      <c r="NV754" s="602"/>
      <c r="NW754" s="602"/>
      <c r="NX754" s="602"/>
      <c r="NY754" s="602"/>
      <c r="NZ754" s="602"/>
      <c r="OA754" s="602"/>
      <c r="OB754" s="602"/>
      <c r="OC754" s="602"/>
      <c r="OD754" s="602"/>
      <c r="OE754" s="602"/>
      <c r="OF754" s="602"/>
      <c r="OG754" s="602"/>
      <c r="OH754" s="602"/>
      <c r="OI754" s="602"/>
      <c r="OJ754" s="602"/>
      <c r="OK754" s="602"/>
      <c r="OL754" s="602"/>
      <c r="OM754" s="602"/>
      <c r="ON754" s="602"/>
      <c r="OO754" s="602"/>
      <c r="OP754" s="602"/>
      <c r="OQ754" s="602"/>
      <c r="OR754" s="602"/>
      <c r="OS754" s="602"/>
      <c r="OT754" s="602"/>
      <c r="OU754" s="602"/>
      <c r="OV754" s="602"/>
      <c r="OW754" s="602"/>
      <c r="OX754" s="602"/>
      <c r="OY754" s="602"/>
      <c r="OZ754" s="602"/>
      <c r="PA754" s="602"/>
      <c r="PB754" s="602"/>
      <c r="PC754" s="602"/>
      <c r="PD754" s="602"/>
      <c r="PE754" s="602"/>
      <c r="PF754" s="602"/>
      <c r="PG754" s="602"/>
      <c r="PH754" s="602"/>
      <c r="PI754" s="602"/>
      <c r="PJ754" s="602"/>
      <c r="PK754" s="602"/>
      <c r="PL754" s="602"/>
      <c r="PM754" s="602"/>
      <c r="PN754" s="602"/>
      <c r="PO754" s="602"/>
      <c r="PP754" s="602"/>
      <c r="PQ754" s="602"/>
      <c r="PR754" s="602"/>
      <c r="PS754" s="602"/>
      <c r="PT754" s="602"/>
      <c r="PU754" s="602"/>
      <c r="PV754" s="602"/>
      <c r="PW754" s="602"/>
      <c r="PX754" s="602"/>
      <c r="PY754" s="602"/>
      <c r="PZ754" s="602"/>
      <c r="QA754" s="602"/>
      <c r="QB754" s="602"/>
      <c r="QC754" s="602"/>
      <c r="QD754" s="602"/>
      <c r="QE754" s="602"/>
      <c r="QF754" s="602"/>
      <c r="QG754" s="602"/>
      <c r="QH754" s="602"/>
      <c r="QI754" s="602"/>
      <c r="QJ754" s="602"/>
      <c r="QK754" s="602"/>
      <c r="QL754" s="602"/>
      <c r="QM754" s="602"/>
      <c r="QN754" s="602"/>
      <c r="QO754" s="602"/>
      <c r="QP754" s="602"/>
      <c r="QQ754" s="602"/>
      <c r="QR754" s="602"/>
      <c r="QS754" s="602"/>
      <c r="QT754" s="602"/>
      <c r="QU754" s="602"/>
      <c r="QV754" s="602"/>
      <c r="QW754" s="602"/>
      <c r="QX754" s="602"/>
      <c r="QY754" s="602"/>
      <c r="QZ754" s="602"/>
      <c r="RA754" s="602"/>
      <c r="RB754" s="602"/>
      <c r="RC754" s="602"/>
      <c r="RD754" s="602"/>
      <c r="RE754" s="602"/>
      <c r="RF754" s="602"/>
      <c r="RG754" s="602"/>
      <c r="RH754" s="602"/>
      <c r="RI754" s="602"/>
      <c r="RJ754" s="602"/>
      <c r="RK754" s="602"/>
      <c r="RL754" s="602"/>
      <c r="RM754" s="602"/>
      <c r="RN754" s="602"/>
      <c r="RO754" s="602"/>
      <c r="RP754" s="602"/>
      <c r="RQ754" s="602"/>
      <c r="RR754" s="602"/>
      <c r="RS754" s="602"/>
      <c r="RT754" s="602"/>
      <c r="RU754" s="602"/>
      <c r="RV754" s="602"/>
      <c r="RW754" s="602"/>
      <c r="RX754" s="602"/>
      <c r="RY754" s="602"/>
      <c r="RZ754" s="602"/>
      <c r="SA754" s="602"/>
      <c r="SB754" s="602"/>
      <c r="SC754" s="602"/>
      <c r="SD754" s="602"/>
      <c r="SE754" s="602"/>
      <c r="SF754" s="602"/>
      <c r="SG754" s="602"/>
      <c r="SH754" s="602"/>
      <c r="SI754" s="602"/>
      <c r="SJ754" s="602"/>
      <c r="SK754" s="602"/>
      <c r="SL754" s="602"/>
      <c r="SM754" s="602"/>
      <c r="SN754" s="602"/>
      <c r="SO754" s="602"/>
      <c r="SP754" s="602"/>
      <c r="SQ754" s="602"/>
      <c r="SR754" s="602"/>
      <c r="SS754" s="602"/>
      <c r="ST754" s="602"/>
      <c r="SU754" s="602"/>
      <c r="SV754" s="602"/>
      <c r="SW754" s="602"/>
      <c r="SX754" s="602"/>
      <c r="SY754" s="602"/>
      <c r="SZ754" s="602"/>
      <c r="TA754" s="602"/>
      <c r="TB754" s="602"/>
      <c r="TC754" s="602"/>
      <c r="TD754" s="602"/>
      <c r="TE754" s="602"/>
      <c r="TF754" s="602"/>
      <c r="TG754" s="602"/>
      <c r="TH754" s="602"/>
      <c r="TI754" s="602"/>
      <c r="TJ754" s="602"/>
      <c r="TK754" s="602"/>
      <c r="TL754" s="602"/>
      <c r="TM754" s="602"/>
      <c r="TN754" s="602"/>
      <c r="TO754" s="602"/>
      <c r="TP754" s="602"/>
      <c r="TQ754" s="602"/>
      <c r="TR754" s="602"/>
      <c r="TS754" s="602"/>
      <c r="TT754" s="602"/>
      <c r="TU754" s="602"/>
      <c r="TV754" s="602"/>
      <c r="TW754" s="602"/>
      <c r="TX754" s="602"/>
      <c r="TY754" s="602"/>
      <c r="TZ754" s="602"/>
      <c r="UA754" s="602"/>
      <c r="UB754" s="602"/>
      <c r="UC754" s="602"/>
      <c r="UD754" s="602"/>
      <c r="UE754" s="602"/>
      <c r="UF754" s="602"/>
      <c r="UG754" s="602"/>
      <c r="UH754" s="602"/>
      <c r="UI754" s="602"/>
      <c r="UJ754" s="602"/>
      <c r="UK754" s="602"/>
      <c r="UL754" s="602"/>
      <c r="UM754" s="602"/>
      <c r="UN754" s="602"/>
      <c r="UO754" s="602"/>
      <c r="UP754" s="602"/>
      <c r="UQ754" s="602"/>
      <c r="UR754" s="602"/>
      <c r="US754" s="602"/>
      <c r="UT754" s="602"/>
      <c r="UU754" s="602"/>
      <c r="UV754" s="602"/>
      <c r="UW754" s="602"/>
      <c r="UX754" s="602"/>
      <c r="UY754" s="602"/>
      <c r="UZ754" s="602"/>
      <c r="VA754" s="602"/>
      <c r="VB754" s="602"/>
      <c r="VC754" s="602"/>
      <c r="VD754" s="602"/>
      <c r="VE754" s="602"/>
      <c r="VF754" s="602"/>
      <c r="VG754" s="602"/>
      <c r="VH754" s="602"/>
      <c r="VI754" s="602"/>
      <c r="VJ754" s="602"/>
      <c r="VK754" s="602"/>
      <c r="VL754" s="602"/>
      <c r="VM754" s="602"/>
      <c r="VN754" s="602"/>
      <c r="VO754" s="602"/>
      <c r="VP754" s="602"/>
      <c r="VQ754" s="602"/>
      <c r="VR754" s="602"/>
      <c r="VS754" s="602"/>
      <c r="VT754" s="602"/>
      <c r="VU754" s="602"/>
      <c r="VV754" s="602"/>
      <c r="VW754" s="602"/>
      <c r="VX754" s="602"/>
      <c r="VY754" s="602"/>
      <c r="VZ754" s="602"/>
      <c r="WA754" s="602"/>
      <c r="WB754" s="602"/>
      <c r="WC754" s="602"/>
      <c r="WD754" s="602"/>
      <c r="WE754" s="602"/>
      <c r="WF754" s="602"/>
      <c r="WG754" s="602"/>
      <c r="WH754" s="602"/>
      <c r="WI754" s="602"/>
      <c r="WJ754" s="602"/>
      <c r="WK754" s="602"/>
      <c r="WL754" s="602"/>
      <c r="WM754" s="602"/>
      <c r="WN754" s="602"/>
      <c r="WO754" s="602"/>
      <c r="WP754" s="602"/>
      <c r="WQ754" s="602"/>
      <c r="WR754" s="602"/>
      <c r="WS754" s="602"/>
      <c r="WT754" s="602"/>
      <c r="WU754" s="602"/>
      <c r="WV754" s="602"/>
      <c r="WW754" s="602"/>
      <c r="WX754" s="602"/>
      <c r="WY754" s="602"/>
      <c r="WZ754" s="602"/>
      <c r="XA754" s="602"/>
      <c r="XB754" s="602"/>
      <c r="XC754" s="602"/>
      <c r="XD754" s="602"/>
      <c r="XE754" s="602"/>
      <c r="XF754" s="602"/>
      <c r="XG754" s="602"/>
      <c r="XH754" s="602"/>
      <c r="XI754" s="602"/>
      <c r="XJ754" s="602"/>
      <c r="XK754" s="602"/>
      <c r="XL754" s="602"/>
      <c r="XM754" s="602"/>
      <c r="XN754" s="602"/>
      <c r="XO754" s="602"/>
      <c r="XP754" s="602"/>
      <c r="XQ754" s="602"/>
      <c r="XR754" s="602"/>
      <c r="XS754" s="602"/>
      <c r="XT754" s="602"/>
      <c r="XU754" s="602"/>
      <c r="XV754" s="602"/>
      <c r="XW754" s="602"/>
      <c r="XX754" s="602"/>
      <c r="XY754" s="602"/>
      <c r="XZ754" s="602"/>
      <c r="YA754" s="602"/>
      <c r="YB754" s="602"/>
      <c r="YC754" s="602"/>
      <c r="YD754" s="602"/>
      <c r="YE754" s="602"/>
      <c r="YF754" s="602"/>
      <c r="YG754" s="602"/>
      <c r="YH754" s="602"/>
      <c r="YI754" s="602"/>
      <c r="YJ754" s="602"/>
      <c r="YK754" s="602"/>
      <c r="YL754" s="602"/>
      <c r="YM754" s="602"/>
      <c r="YN754" s="602"/>
      <c r="YO754" s="602"/>
      <c r="YP754" s="602"/>
      <c r="YQ754" s="602"/>
      <c r="YR754" s="602"/>
      <c r="YS754" s="602"/>
      <c r="YT754" s="602"/>
      <c r="YU754" s="602"/>
      <c r="YV754" s="602"/>
      <c r="YW754" s="602"/>
      <c r="YX754" s="602"/>
      <c r="YY754" s="602"/>
      <c r="YZ754" s="602"/>
      <c r="ZA754" s="602"/>
      <c r="ZB754" s="602"/>
      <c r="ZC754" s="602"/>
      <c r="ZD754" s="602"/>
      <c r="ZE754" s="602"/>
      <c r="ZF754" s="602"/>
      <c r="ZG754" s="602"/>
      <c r="ZH754" s="602"/>
      <c r="ZI754" s="602"/>
      <c r="ZJ754" s="602"/>
      <c r="ZK754" s="602"/>
      <c r="ZL754" s="602"/>
      <c r="ZM754" s="602"/>
      <c r="ZN754" s="602"/>
      <c r="ZO754" s="602"/>
      <c r="ZP754" s="602"/>
      <c r="ZQ754" s="602"/>
      <c r="ZR754" s="602"/>
      <c r="ZS754" s="602"/>
      <c r="ZT754" s="602"/>
      <c r="ZU754" s="602"/>
      <c r="ZV754" s="602"/>
      <c r="ZW754" s="602"/>
      <c r="ZX754" s="602"/>
      <c r="ZY754" s="602"/>
      <c r="ZZ754" s="602"/>
      <c r="AAA754" s="602"/>
      <c r="AAB754" s="602"/>
      <c r="AAC754" s="602"/>
      <c r="AAD754" s="602"/>
      <c r="AAE754" s="602"/>
      <c r="AAF754" s="602"/>
      <c r="AAG754" s="602"/>
      <c r="AAH754" s="602"/>
      <c r="AAI754" s="602"/>
      <c r="AAJ754" s="602"/>
      <c r="AAK754" s="602"/>
      <c r="AAL754" s="602"/>
      <c r="AAM754" s="602"/>
      <c r="AAN754" s="602"/>
      <c r="AAO754" s="602"/>
      <c r="AAP754" s="602"/>
      <c r="AAQ754" s="602"/>
      <c r="AAR754" s="602"/>
      <c r="AAS754" s="602"/>
      <c r="AAT754" s="602"/>
      <c r="AAU754" s="602"/>
      <c r="AAV754" s="602"/>
      <c r="AAW754" s="602"/>
      <c r="AAX754" s="602"/>
      <c r="AAY754" s="602"/>
      <c r="AAZ754" s="602"/>
      <c r="ABA754" s="602"/>
      <c r="ABB754" s="602"/>
      <c r="ABC754" s="602"/>
      <c r="ABD754" s="602"/>
      <c r="ABE754" s="602"/>
      <c r="ABF754" s="602"/>
      <c r="ABG754" s="602"/>
      <c r="ABH754" s="602"/>
      <c r="ABI754" s="602"/>
      <c r="ABJ754" s="602"/>
      <c r="ABK754" s="602"/>
      <c r="ABL754" s="602"/>
      <c r="ABM754" s="602"/>
      <c r="ABN754" s="602"/>
      <c r="ABO754" s="602"/>
      <c r="ABP754" s="602"/>
      <c r="ABQ754" s="602"/>
      <c r="ABR754" s="602"/>
      <c r="ABS754" s="602"/>
      <c r="ABT754" s="602"/>
      <c r="ABU754" s="602"/>
      <c r="ABV754" s="602"/>
      <c r="ABW754" s="602"/>
      <c r="ABX754" s="602"/>
      <c r="ABY754" s="602"/>
      <c r="ABZ754" s="602"/>
      <c r="ACA754" s="602"/>
      <c r="ACB754" s="602"/>
      <c r="ACC754" s="602"/>
      <c r="ACD754" s="602"/>
      <c r="ACE754" s="602"/>
      <c r="ACF754" s="602"/>
      <c r="ACG754" s="602"/>
      <c r="ACH754" s="602"/>
      <c r="ACI754" s="602"/>
      <c r="ACJ754" s="602"/>
      <c r="ACK754" s="602"/>
      <c r="ACL754" s="602"/>
      <c r="ACM754" s="602"/>
      <c r="ACN754" s="602"/>
      <c r="ACO754" s="602"/>
      <c r="ACP754" s="602"/>
      <c r="ACQ754" s="602"/>
      <c r="ACR754" s="602"/>
      <c r="ACS754" s="602"/>
      <c r="ACT754" s="602"/>
      <c r="ACU754" s="602"/>
      <c r="ACV754" s="602"/>
      <c r="ACW754" s="602"/>
      <c r="ACX754" s="602"/>
      <c r="ACY754" s="602"/>
      <c r="ACZ754" s="602"/>
      <c r="ADA754" s="602"/>
      <c r="ADB754" s="602"/>
      <c r="ADC754" s="602"/>
      <c r="ADD754" s="602"/>
      <c r="ADE754" s="602"/>
      <c r="ADF754" s="602"/>
      <c r="ADG754" s="602"/>
      <c r="ADH754" s="602"/>
      <c r="ADI754" s="602"/>
      <c r="ADJ754" s="602"/>
      <c r="ADK754" s="602"/>
      <c r="ADL754" s="602"/>
      <c r="ADM754" s="602"/>
      <c r="ADN754" s="602"/>
      <c r="ADO754" s="602"/>
      <c r="ADP754" s="602"/>
      <c r="ADQ754" s="602"/>
      <c r="ADR754" s="602"/>
      <c r="ADS754" s="602"/>
      <c r="ADT754" s="602"/>
      <c r="ADU754" s="602"/>
      <c r="ADV754" s="602"/>
      <c r="ADW754" s="602"/>
      <c r="ADX754" s="602"/>
      <c r="ADY754" s="602"/>
      <c r="ADZ754" s="602"/>
      <c r="AEA754" s="602"/>
      <c r="AEB754" s="602"/>
      <c r="AEC754" s="602"/>
      <c r="AED754" s="602"/>
      <c r="AEE754" s="602"/>
      <c r="AEF754" s="602"/>
      <c r="AEG754" s="602"/>
      <c r="AEH754" s="602"/>
      <c r="AEI754" s="602"/>
      <c r="AEJ754" s="602"/>
      <c r="AEK754" s="602"/>
      <c r="AEL754" s="602"/>
      <c r="AEM754" s="602"/>
      <c r="AEN754" s="602"/>
      <c r="AEO754" s="602"/>
      <c r="AEP754" s="602"/>
      <c r="AEQ754" s="602"/>
      <c r="AER754" s="602"/>
      <c r="AES754" s="602"/>
      <c r="AET754" s="602"/>
      <c r="AEU754" s="602"/>
      <c r="AEV754" s="602"/>
      <c r="AEW754" s="602"/>
      <c r="AEX754" s="602"/>
      <c r="AEY754" s="602"/>
      <c r="AEZ754" s="602"/>
      <c r="AFA754" s="602"/>
      <c r="AFB754" s="602"/>
      <c r="AFC754" s="602"/>
      <c r="AFD754" s="602"/>
      <c r="AFE754" s="602"/>
      <c r="AFF754" s="602"/>
      <c r="AFG754" s="602"/>
      <c r="AFH754" s="602"/>
      <c r="AFI754" s="602"/>
      <c r="AFJ754" s="602"/>
      <c r="AFK754" s="602"/>
      <c r="AFL754" s="602"/>
      <c r="AFM754" s="602"/>
      <c r="AFN754" s="602"/>
      <c r="AFO754" s="602"/>
      <c r="AFP754" s="602"/>
      <c r="AFQ754" s="602"/>
      <c r="AFR754" s="602"/>
      <c r="AFS754" s="602"/>
      <c r="AFT754" s="602"/>
      <c r="AFU754" s="602"/>
      <c r="AFV754" s="602"/>
      <c r="AFW754" s="602"/>
      <c r="AFX754" s="602"/>
      <c r="AFY754" s="602"/>
      <c r="AFZ754" s="602"/>
      <c r="AGA754" s="602"/>
      <c r="AGB754" s="602"/>
      <c r="AGC754" s="602"/>
      <c r="AGD754" s="602"/>
      <c r="AGE754" s="602"/>
      <c r="AGF754" s="602"/>
      <c r="AGG754" s="602"/>
      <c r="AGH754" s="602"/>
      <c r="AGI754" s="602"/>
      <c r="AGJ754" s="602"/>
      <c r="AGK754" s="602"/>
      <c r="AGL754" s="602"/>
      <c r="AGM754" s="602"/>
      <c r="AGN754" s="602"/>
      <c r="AGO754" s="602"/>
      <c r="AGP754" s="602"/>
      <c r="AGQ754" s="602"/>
      <c r="AGR754" s="602"/>
      <c r="AGS754" s="602"/>
      <c r="AGT754" s="602"/>
      <c r="AGU754" s="602"/>
      <c r="AGV754" s="602"/>
      <c r="AGW754" s="602"/>
      <c r="AGX754" s="602"/>
      <c r="AGY754" s="602"/>
      <c r="AGZ754" s="602"/>
      <c r="AHA754" s="602"/>
      <c r="AHB754" s="602"/>
      <c r="AHC754" s="602"/>
      <c r="AHD754" s="602"/>
      <c r="AHE754" s="602"/>
      <c r="AHF754" s="602"/>
      <c r="AHG754" s="602"/>
      <c r="AHH754" s="602"/>
      <c r="AHI754" s="602"/>
      <c r="AHJ754" s="602"/>
      <c r="AHK754" s="602"/>
      <c r="AHL754" s="602"/>
      <c r="AHM754" s="602"/>
      <c r="AHN754" s="602"/>
      <c r="AHO754" s="602"/>
      <c r="AHP754" s="602"/>
      <c r="AHQ754" s="602"/>
      <c r="AHR754" s="602"/>
      <c r="AHS754" s="602"/>
      <c r="AHT754" s="602"/>
      <c r="AHU754" s="602"/>
      <c r="AHV754" s="602"/>
      <c r="AHW754" s="602"/>
      <c r="AHX754" s="602"/>
      <c r="AHY754" s="602"/>
      <c r="AHZ754" s="602"/>
      <c r="AIA754" s="602"/>
      <c r="AIB754" s="602"/>
      <c r="AIC754" s="602"/>
      <c r="AID754" s="602"/>
      <c r="AIE754" s="602"/>
      <c r="AIF754" s="602"/>
      <c r="AIG754" s="602"/>
      <c r="AIH754" s="602"/>
      <c r="AII754" s="602"/>
      <c r="AIJ754" s="602"/>
      <c r="AIK754" s="602"/>
      <c r="AIL754" s="602"/>
      <c r="AIM754" s="602"/>
      <c r="AIN754" s="602"/>
      <c r="AIO754" s="602"/>
      <c r="AIP754" s="602"/>
      <c r="AIQ754" s="602"/>
      <c r="AIR754" s="602"/>
      <c r="AIS754" s="602"/>
      <c r="AIT754" s="602"/>
      <c r="AIU754" s="602"/>
      <c r="AIV754" s="602"/>
      <c r="AIW754" s="602"/>
      <c r="AIX754" s="602"/>
      <c r="AIY754" s="602"/>
      <c r="AIZ754" s="602"/>
      <c r="AJA754" s="602"/>
      <c r="AJB754" s="602"/>
      <c r="AJC754" s="602"/>
      <c r="AJD754" s="602"/>
      <c r="AJE754" s="602"/>
      <c r="AJF754" s="602"/>
      <c r="AJG754" s="602"/>
      <c r="AJH754" s="602"/>
      <c r="AJI754" s="602"/>
    </row>
    <row r="755" spans="1:945">
      <c r="A755" s="603"/>
      <c r="B755" s="623"/>
      <c r="C755" s="623"/>
      <c r="D755" s="615" t="s">
        <v>2956</v>
      </c>
      <c r="E755" s="617"/>
      <c r="F755" s="615"/>
      <c r="G755" s="615"/>
      <c r="H755" s="615"/>
      <c r="I755" s="615" t="s">
        <v>3062</v>
      </c>
      <c r="J755" s="618"/>
      <c r="K755" s="615" t="s">
        <v>4828</v>
      </c>
      <c r="L755" s="615" t="s">
        <v>3174</v>
      </c>
      <c r="M755" s="616">
        <v>44620</v>
      </c>
      <c r="N755" s="616">
        <v>44652</v>
      </c>
      <c r="O755" s="616"/>
      <c r="P755" s="616"/>
      <c r="Q755" s="616"/>
      <c r="R755" s="616"/>
      <c r="S755" s="615" t="s">
        <v>2959</v>
      </c>
      <c r="T755" s="615">
        <v>60</v>
      </c>
      <c r="U755" s="615">
        <v>49204132</v>
      </c>
      <c r="V755" s="615" t="s">
        <v>986</v>
      </c>
      <c r="W755" s="615">
        <v>360</v>
      </c>
      <c r="X755" s="619">
        <v>728</v>
      </c>
      <c r="Y755" s="539">
        <f t="shared" si="33"/>
        <v>262080</v>
      </c>
      <c r="Z755" s="605">
        <v>0.79</v>
      </c>
      <c r="AA755" s="681">
        <f t="shared" si="34"/>
        <v>207043.20000000001</v>
      </c>
      <c r="AB755" s="613"/>
      <c r="AC755" s="614">
        <v>0</v>
      </c>
      <c r="AD755" s="609"/>
      <c r="AE755" s="606"/>
      <c r="AF755" s="695">
        <f t="shared" si="35"/>
        <v>207043.20000000001</v>
      </c>
      <c r="AG755" s="604" t="s">
        <v>47</v>
      </c>
      <c r="AH755" s="604"/>
      <c r="AI755" s="604">
        <v>30</v>
      </c>
      <c r="AJ755" s="608" t="s">
        <v>3209</v>
      </c>
      <c r="AK755" s="604" t="s">
        <v>1121</v>
      </c>
      <c r="AL755" s="607" t="s">
        <v>3210</v>
      </c>
      <c r="AM755" s="604" t="s">
        <v>52</v>
      </c>
      <c r="AN755" s="604" t="s">
        <v>1076</v>
      </c>
      <c r="AO755" s="604"/>
      <c r="AP755" s="606"/>
      <c r="AQ755" s="606" t="s">
        <v>37</v>
      </c>
      <c r="AR755" s="606"/>
      <c r="AS755" s="603" t="s">
        <v>1078</v>
      </c>
      <c r="AT755" s="610" t="s">
        <v>1078</v>
      </c>
      <c r="AU755" s="610" t="s">
        <v>1078</v>
      </c>
      <c r="AV755" s="605">
        <v>0.73</v>
      </c>
      <c r="AW755" s="612"/>
      <c r="AX755" s="612"/>
      <c r="AY755" s="612"/>
      <c r="AZ755" s="612"/>
      <c r="BA755" s="612"/>
      <c r="BB755" s="612"/>
      <c r="BC755" s="612"/>
      <c r="BD755" s="612"/>
      <c r="BE755" s="612"/>
      <c r="BF755" s="612"/>
      <c r="BG755" s="612"/>
      <c r="BH755" s="612"/>
      <c r="BI755" s="612"/>
      <c r="BJ755" s="612"/>
      <c r="BK755" s="612"/>
      <c r="BL755" s="612"/>
      <c r="BM755" s="612"/>
      <c r="BN755" s="612"/>
      <c r="BO755" s="612"/>
      <c r="BP755" s="612"/>
      <c r="BQ755" s="612"/>
      <c r="BR755" s="612"/>
      <c r="BS755" s="612"/>
      <c r="BT755" s="612"/>
      <c r="BU755" s="612"/>
      <c r="BV755" s="612"/>
      <c r="BW755" s="612"/>
      <c r="BX755" s="612"/>
      <c r="BY755" s="612"/>
      <c r="BZ755" s="612"/>
      <c r="CA755" s="612"/>
      <c r="CB755" s="612"/>
      <c r="CC755" s="612"/>
      <c r="CD755" s="612"/>
      <c r="CE755" s="612"/>
      <c r="CF755" s="612"/>
      <c r="CG755" s="612"/>
      <c r="CH755" s="612"/>
      <c r="CI755" s="612"/>
      <c r="CJ755" s="612"/>
      <c r="CK755" s="612"/>
      <c r="CL755" s="612"/>
      <c r="CM755" s="612"/>
      <c r="CN755" s="612"/>
      <c r="CO755" s="612"/>
      <c r="CP755" s="612"/>
      <c r="CQ755" s="612"/>
      <c r="CR755" s="612"/>
      <c r="CS755" s="612"/>
      <c r="CT755" s="612"/>
      <c r="CU755" s="612"/>
      <c r="CV755" s="612"/>
      <c r="CW755" s="612"/>
      <c r="CX755" s="612"/>
      <c r="CY755" s="612"/>
      <c r="CZ755" s="612"/>
      <c r="DA755" s="612"/>
      <c r="DB755" s="612"/>
      <c r="DC755" s="612"/>
      <c r="DD755" s="612"/>
      <c r="DE755" s="612"/>
      <c r="DF755" s="612"/>
      <c r="DG755" s="612"/>
      <c r="DH755" s="612"/>
      <c r="DI755" s="612"/>
      <c r="DJ755" s="612"/>
      <c r="DK755" s="612"/>
      <c r="DL755" s="612"/>
      <c r="DM755" s="612"/>
      <c r="DN755" s="612"/>
      <c r="DO755" s="612"/>
      <c r="DP755" s="612"/>
      <c r="DQ755" s="612"/>
      <c r="DR755" s="612"/>
      <c r="DS755" s="612"/>
      <c r="DT755" s="612"/>
      <c r="DU755" s="612"/>
      <c r="DV755" s="612"/>
      <c r="DW755" s="612"/>
      <c r="DX755" s="612"/>
      <c r="DY755" s="612"/>
      <c r="DZ755" s="612"/>
      <c r="EA755" s="612"/>
      <c r="EB755" s="612"/>
      <c r="EC755" s="612"/>
      <c r="ED755" s="612"/>
      <c r="EE755" s="612"/>
      <c r="EF755" s="612"/>
      <c r="EG755" s="612"/>
      <c r="EH755" s="612"/>
      <c r="EI755" s="612"/>
      <c r="EJ755" s="612"/>
      <c r="EK755" s="612"/>
      <c r="EL755" s="612"/>
      <c r="EM755" s="612"/>
      <c r="EN755" s="612"/>
      <c r="EO755" s="612"/>
      <c r="EP755" s="612"/>
      <c r="EQ755" s="612"/>
      <c r="ER755" s="612"/>
      <c r="ES755" s="612"/>
      <c r="ET755" s="612"/>
      <c r="EU755" s="612"/>
      <c r="EV755" s="612"/>
      <c r="EW755" s="612"/>
      <c r="EX755" s="612"/>
      <c r="EY755" s="612"/>
      <c r="EZ755" s="612"/>
      <c r="FA755" s="612"/>
      <c r="FB755" s="612"/>
      <c r="FC755" s="612"/>
      <c r="FD755" s="612"/>
      <c r="FE755" s="612"/>
      <c r="FF755" s="612"/>
      <c r="FG755" s="612"/>
      <c r="FH755" s="612"/>
      <c r="FI755" s="612"/>
      <c r="FJ755" s="612"/>
      <c r="FK755" s="612"/>
      <c r="FL755" s="612"/>
      <c r="FM755" s="612"/>
      <c r="FN755" s="612"/>
      <c r="FO755" s="612"/>
      <c r="FP755" s="612"/>
      <c r="FQ755" s="612"/>
      <c r="FR755" s="612"/>
      <c r="FS755" s="612"/>
      <c r="FT755" s="612"/>
      <c r="FU755" s="612"/>
      <c r="FV755" s="612"/>
      <c r="FW755" s="612"/>
      <c r="FX755" s="612"/>
      <c r="FY755" s="612"/>
      <c r="FZ755" s="612"/>
      <c r="GA755" s="612"/>
      <c r="GB755" s="612"/>
      <c r="GC755" s="612"/>
      <c r="GD755" s="612"/>
      <c r="GE755" s="612"/>
      <c r="GF755" s="612"/>
      <c r="GG755" s="612"/>
      <c r="GH755" s="612"/>
      <c r="GI755" s="612"/>
      <c r="GJ755" s="612"/>
      <c r="GK755" s="612"/>
      <c r="GL755" s="612"/>
      <c r="GM755" s="612"/>
      <c r="GN755" s="612"/>
      <c r="GO755" s="612"/>
      <c r="GP755" s="612"/>
      <c r="GQ755" s="612"/>
      <c r="GR755" s="612"/>
      <c r="GS755" s="612"/>
      <c r="GT755" s="612"/>
      <c r="GU755" s="612"/>
      <c r="GV755" s="612"/>
      <c r="GW755" s="612"/>
      <c r="GX755" s="612"/>
      <c r="GY755" s="612"/>
      <c r="GZ755" s="612"/>
      <c r="HA755" s="612"/>
      <c r="HB755" s="612"/>
      <c r="HC755" s="612"/>
      <c r="HD755" s="612"/>
      <c r="HE755" s="612"/>
      <c r="HF755" s="612"/>
      <c r="HG755" s="612"/>
      <c r="HH755" s="612"/>
      <c r="HI755" s="612"/>
      <c r="HJ755" s="612"/>
      <c r="HK755" s="612"/>
      <c r="HL755" s="612"/>
      <c r="HM755" s="612"/>
      <c r="HN755" s="612"/>
      <c r="HO755" s="612"/>
      <c r="HP755" s="612"/>
      <c r="HQ755" s="612"/>
      <c r="HR755" s="612"/>
      <c r="HS755" s="612"/>
      <c r="HT755" s="612"/>
      <c r="HU755" s="612"/>
      <c r="HV755" s="612"/>
      <c r="HW755" s="612"/>
      <c r="HX755" s="612"/>
      <c r="HY755" s="612"/>
      <c r="HZ755" s="612"/>
      <c r="IA755" s="612"/>
      <c r="IB755" s="612"/>
      <c r="IC755" s="612"/>
      <c r="ID755" s="612"/>
      <c r="IE755" s="612"/>
      <c r="IF755" s="612"/>
      <c r="IG755" s="612"/>
      <c r="IH755" s="612"/>
      <c r="II755" s="612"/>
      <c r="IJ755" s="612"/>
      <c r="IK755" s="612"/>
      <c r="IL755" s="612"/>
      <c r="IM755" s="612"/>
      <c r="IN755" s="612"/>
      <c r="IO755" s="612"/>
      <c r="IP755" s="612"/>
      <c r="IQ755" s="612"/>
      <c r="IR755" s="612"/>
      <c r="IS755" s="612"/>
      <c r="IT755" s="612"/>
      <c r="IU755" s="612"/>
      <c r="IV755" s="612"/>
      <c r="IW755" s="612"/>
      <c r="IX755" s="612"/>
      <c r="IY755" s="612"/>
      <c r="IZ755" s="612"/>
      <c r="JA755" s="612"/>
      <c r="JB755" s="612"/>
      <c r="JC755" s="612"/>
      <c r="JD755" s="612"/>
      <c r="JE755" s="612"/>
      <c r="JF755" s="612"/>
      <c r="JG755" s="612"/>
      <c r="JH755" s="612"/>
      <c r="JI755" s="612"/>
      <c r="JJ755" s="612"/>
      <c r="JK755" s="612"/>
      <c r="JL755" s="612"/>
      <c r="JM755" s="612"/>
      <c r="JN755" s="612"/>
      <c r="JO755" s="612"/>
      <c r="JP755" s="612"/>
      <c r="JQ755" s="612"/>
      <c r="JR755" s="612"/>
      <c r="JS755" s="612"/>
      <c r="JT755" s="612"/>
      <c r="JU755" s="612"/>
      <c r="JV755" s="612"/>
      <c r="JW755" s="612"/>
      <c r="JX755" s="612"/>
      <c r="JY755" s="612"/>
      <c r="JZ755" s="612"/>
      <c r="KA755" s="612"/>
      <c r="KB755" s="612"/>
      <c r="KC755" s="612"/>
      <c r="KD755" s="612"/>
      <c r="KE755" s="612"/>
      <c r="KF755" s="612"/>
      <c r="KG755" s="612"/>
      <c r="KH755" s="612"/>
      <c r="KI755" s="612"/>
      <c r="KJ755" s="612"/>
      <c r="KK755" s="612"/>
      <c r="KL755" s="612"/>
      <c r="KM755" s="612"/>
      <c r="KN755" s="612"/>
      <c r="KO755" s="612"/>
      <c r="KP755" s="612"/>
      <c r="KQ755" s="612"/>
      <c r="KR755" s="612"/>
      <c r="KS755" s="612"/>
      <c r="KT755" s="612"/>
      <c r="KU755" s="612"/>
      <c r="KV755" s="612"/>
      <c r="KW755" s="612"/>
      <c r="KX755" s="612"/>
      <c r="KY755" s="612"/>
      <c r="KZ755" s="612"/>
      <c r="LA755" s="612"/>
      <c r="LB755" s="612"/>
      <c r="LC755" s="612"/>
      <c r="LD755" s="612"/>
      <c r="LE755" s="612"/>
      <c r="LF755" s="612"/>
      <c r="LG755" s="612"/>
      <c r="LH755" s="612"/>
      <c r="LI755" s="612"/>
      <c r="LJ755" s="612"/>
      <c r="LK755" s="602"/>
      <c r="LL755" s="602"/>
      <c r="LM755" s="602"/>
      <c r="LN755" s="602"/>
      <c r="LO755" s="602"/>
      <c r="LP755" s="602"/>
      <c r="LQ755" s="602"/>
      <c r="LR755" s="602"/>
      <c r="LS755" s="602"/>
      <c r="LT755" s="602"/>
      <c r="LU755" s="602"/>
      <c r="LV755" s="602"/>
      <c r="LW755" s="602"/>
      <c r="LX755" s="602"/>
      <c r="LY755" s="602"/>
      <c r="LZ755" s="602"/>
      <c r="MA755" s="602"/>
      <c r="MB755" s="602"/>
      <c r="MC755" s="602"/>
      <c r="MD755" s="602"/>
      <c r="ME755" s="602"/>
      <c r="MF755" s="602"/>
      <c r="MG755" s="602"/>
      <c r="MH755" s="602"/>
      <c r="MI755" s="602"/>
      <c r="MJ755" s="602"/>
      <c r="MK755" s="602"/>
      <c r="ML755" s="602"/>
      <c r="MM755" s="602"/>
      <c r="MN755" s="602"/>
      <c r="MO755" s="602"/>
      <c r="MP755" s="602"/>
      <c r="MQ755" s="602"/>
      <c r="MR755" s="602"/>
      <c r="MS755" s="602"/>
      <c r="MT755" s="602"/>
      <c r="MU755" s="602"/>
      <c r="MV755" s="602"/>
      <c r="MW755" s="602"/>
      <c r="MX755" s="602"/>
      <c r="MY755" s="602"/>
      <c r="MZ755" s="602"/>
      <c r="NA755" s="602"/>
      <c r="NB755" s="602"/>
      <c r="NC755" s="602"/>
      <c r="ND755" s="602"/>
      <c r="NE755" s="602"/>
      <c r="NF755" s="602"/>
      <c r="NG755" s="602"/>
      <c r="NH755" s="602"/>
      <c r="NI755" s="602"/>
      <c r="NJ755" s="602"/>
      <c r="NK755" s="602"/>
      <c r="NL755" s="602"/>
      <c r="NM755" s="602"/>
      <c r="NN755" s="602"/>
      <c r="NO755" s="602"/>
      <c r="NP755" s="602"/>
      <c r="NQ755" s="602"/>
      <c r="NR755" s="602"/>
      <c r="NS755" s="602"/>
      <c r="NT755" s="602"/>
      <c r="NU755" s="602"/>
      <c r="NV755" s="602"/>
      <c r="NW755" s="602"/>
      <c r="NX755" s="602"/>
      <c r="NY755" s="602"/>
      <c r="NZ755" s="602"/>
      <c r="OA755" s="602"/>
      <c r="OB755" s="602"/>
      <c r="OC755" s="602"/>
      <c r="OD755" s="602"/>
      <c r="OE755" s="602"/>
      <c r="OF755" s="602"/>
      <c r="OG755" s="602"/>
      <c r="OH755" s="602"/>
      <c r="OI755" s="602"/>
      <c r="OJ755" s="602"/>
      <c r="OK755" s="602"/>
      <c r="OL755" s="602"/>
      <c r="OM755" s="602"/>
      <c r="ON755" s="602"/>
      <c r="OO755" s="602"/>
      <c r="OP755" s="602"/>
      <c r="OQ755" s="602"/>
      <c r="OR755" s="602"/>
      <c r="OS755" s="602"/>
      <c r="OT755" s="602"/>
      <c r="OU755" s="602"/>
      <c r="OV755" s="602"/>
      <c r="OW755" s="602"/>
      <c r="OX755" s="602"/>
      <c r="OY755" s="602"/>
      <c r="OZ755" s="602"/>
      <c r="PA755" s="602"/>
      <c r="PB755" s="602"/>
      <c r="PC755" s="602"/>
      <c r="PD755" s="602"/>
      <c r="PE755" s="602"/>
      <c r="PF755" s="602"/>
      <c r="PG755" s="602"/>
      <c r="PH755" s="602"/>
      <c r="PI755" s="602"/>
      <c r="PJ755" s="602"/>
      <c r="PK755" s="602"/>
      <c r="PL755" s="602"/>
      <c r="PM755" s="602"/>
      <c r="PN755" s="602"/>
      <c r="PO755" s="602"/>
      <c r="PP755" s="602"/>
      <c r="PQ755" s="602"/>
      <c r="PR755" s="602"/>
      <c r="PS755" s="602"/>
      <c r="PT755" s="602"/>
      <c r="PU755" s="602"/>
      <c r="PV755" s="602"/>
      <c r="PW755" s="602"/>
      <c r="PX755" s="602"/>
      <c r="PY755" s="602"/>
      <c r="PZ755" s="602"/>
      <c r="QA755" s="602"/>
      <c r="QB755" s="602"/>
      <c r="QC755" s="602"/>
      <c r="QD755" s="602"/>
      <c r="QE755" s="602"/>
      <c r="QF755" s="602"/>
      <c r="QG755" s="602"/>
      <c r="QH755" s="602"/>
      <c r="QI755" s="602"/>
      <c r="QJ755" s="602"/>
      <c r="QK755" s="602"/>
      <c r="QL755" s="602"/>
      <c r="QM755" s="602"/>
      <c r="QN755" s="602"/>
      <c r="QO755" s="602"/>
      <c r="QP755" s="602"/>
      <c r="QQ755" s="602"/>
      <c r="QR755" s="602"/>
      <c r="QS755" s="602"/>
      <c r="QT755" s="602"/>
      <c r="QU755" s="602"/>
      <c r="QV755" s="602"/>
      <c r="QW755" s="602"/>
      <c r="QX755" s="602"/>
      <c r="QY755" s="602"/>
      <c r="QZ755" s="602"/>
      <c r="RA755" s="602"/>
      <c r="RB755" s="602"/>
      <c r="RC755" s="602"/>
      <c r="RD755" s="602"/>
      <c r="RE755" s="602"/>
      <c r="RF755" s="602"/>
      <c r="RG755" s="602"/>
      <c r="RH755" s="602"/>
      <c r="RI755" s="602"/>
      <c r="RJ755" s="602"/>
      <c r="RK755" s="602"/>
      <c r="RL755" s="602"/>
      <c r="RM755" s="602"/>
      <c r="RN755" s="602"/>
      <c r="RO755" s="602"/>
      <c r="RP755" s="602"/>
      <c r="RQ755" s="602"/>
      <c r="RR755" s="602"/>
      <c r="RS755" s="602"/>
      <c r="RT755" s="602"/>
      <c r="RU755" s="602"/>
      <c r="RV755" s="602"/>
      <c r="RW755" s="602"/>
      <c r="RX755" s="602"/>
      <c r="RY755" s="602"/>
      <c r="RZ755" s="602"/>
      <c r="SA755" s="602"/>
      <c r="SB755" s="602"/>
      <c r="SC755" s="602"/>
      <c r="SD755" s="602"/>
      <c r="SE755" s="602"/>
      <c r="SF755" s="602"/>
      <c r="SG755" s="602"/>
      <c r="SH755" s="602"/>
      <c r="SI755" s="602"/>
      <c r="SJ755" s="602"/>
      <c r="SK755" s="602"/>
      <c r="SL755" s="602"/>
      <c r="SM755" s="602"/>
      <c r="SN755" s="602"/>
      <c r="SO755" s="602"/>
      <c r="SP755" s="602"/>
      <c r="SQ755" s="602"/>
      <c r="SR755" s="602"/>
      <c r="SS755" s="602"/>
      <c r="ST755" s="602"/>
      <c r="SU755" s="602"/>
      <c r="SV755" s="602"/>
      <c r="SW755" s="602"/>
      <c r="SX755" s="602"/>
      <c r="SY755" s="602"/>
      <c r="SZ755" s="602"/>
      <c r="TA755" s="602"/>
      <c r="TB755" s="602"/>
      <c r="TC755" s="602"/>
      <c r="TD755" s="602"/>
      <c r="TE755" s="602"/>
      <c r="TF755" s="602"/>
      <c r="TG755" s="602"/>
      <c r="TH755" s="602"/>
      <c r="TI755" s="602"/>
      <c r="TJ755" s="602"/>
      <c r="TK755" s="602"/>
      <c r="TL755" s="602"/>
      <c r="TM755" s="602"/>
      <c r="TN755" s="602"/>
      <c r="TO755" s="602"/>
      <c r="TP755" s="602"/>
      <c r="TQ755" s="602"/>
      <c r="TR755" s="602"/>
      <c r="TS755" s="602"/>
      <c r="TT755" s="602"/>
      <c r="TU755" s="602"/>
      <c r="TV755" s="602"/>
      <c r="TW755" s="602"/>
      <c r="TX755" s="602"/>
      <c r="TY755" s="602"/>
      <c r="TZ755" s="602"/>
      <c r="UA755" s="602"/>
      <c r="UB755" s="602"/>
      <c r="UC755" s="602"/>
      <c r="UD755" s="602"/>
      <c r="UE755" s="602"/>
      <c r="UF755" s="602"/>
      <c r="UG755" s="602"/>
      <c r="UH755" s="602"/>
      <c r="UI755" s="602"/>
      <c r="UJ755" s="602"/>
      <c r="UK755" s="602"/>
      <c r="UL755" s="602"/>
      <c r="UM755" s="602"/>
      <c r="UN755" s="602"/>
      <c r="UO755" s="602"/>
      <c r="UP755" s="602"/>
      <c r="UQ755" s="602"/>
      <c r="UR755" s="602"/>
      <c r="US755" s="602"/>
      <c r="UT755" s="602"/>
      <c r="UU755" s="602"/>
      <c r="UV755" s="602"/>
      <c r="UW755" s="602"/>
      <c r="UX755" s="602"/>
      <c r="UY755" s="602"/>
      <c r="UZ755" s="602"/>
      <c r="VA755" s="602"/>
      <c r="VB755" s="602"/>
      <c r="VC755" s="602"/>
      <c r="VD755" s="602"/>
      <c r="VE755" s="602"/>
      <c r="VF755" s="602"/>
      <c r="VG755" s="602"/>
      <c r="VH755" s="602"/>
      <c r="VI755" s="602"/>
      <c r="VJ755" s="602"/>
      <c r="VK755" s="602"/>
      <c r="VL755" s="602"/>
      <c r="VM755" s="602"/>
      <c r="VN755" s="602"/>
      <c r="VO755" s="602"/>
      <c r="VP755" s="602"/>
      <c r="VQ755" s="602"/>
      <c r="VR755" s="602"/>
      <c r="VS755" s="602"/>
      <c r="VT755" s="602"/>
      <c r="VU755" s="602"/>
      <c r="VV755" s="602"/>
      <c r="VW755" s="602"/>
      <c r="VX755" s="602"/>
      <c r="VY755" s="602"/>
      <c r="VZ755" s="602"/>
      <c r="WA755" s="602"/>
      <c r="WB755" s="602"/>
      <c r="WC755" s="602"/>
      <c r="WD755" s="602"/>
      <c r="WE755" s="602"/>
      <c r="WF755" s="602"/>
      <c r="WG755" s="602"/>
      <c r="WH755" s="602"/>
      <c r="WI755" s="602"/>
      <c r="WJ755" s="602"/>
      <c r="WK755" s="602"/>
      <c r="WL755" s="602"/>
      <c r="WM755" s="602"/>
      <c r="WN755" s="602"/>
      <c r="WO755" s="602"/>
      <c r="WP755" s="602"/>
      <c r="WQ755" s="602"/>
      <c r="WR755" s="602"/>
      <c r="WS755" s="602"/>
      <c r="WT755" s="602"/>
      <c r="WU755" s="602"/>
      <c r="WV755" s="602"/>
      <c r="WW755" s="602"/>
      <c r="WX755" s="602"/>
      <c r="WY755" s="602"/>
      <c r="WZ755" s="602"/>
      <c r="XA755" s="602"/>
      <c r="XB755" s="602"/>
      <c r="XC755" s="602"/>
      <c r="XD755" s="602"/>
      <c r="XE755" s="602"/>
      <c r="XF755" s="602"/>
      <c r="XG755" s="602"/>
      <c r="XH755" s="602"/>
      <c r="XI755" s="602"/>
      <c r="XJ755" s="602"/>
      <c r="XK755" s="602"/>
      <c r="XL755" s="602"/>
      <c r="XM755" s="602"/>
      <c r="XN755" s="602"/>
      <c r="XO755" s="602"/>
      <c r="XP755" s="602"/>
      <c r="XQ755" s="602"/>
      <c r="XR755" s="602"/>
      <c r="XS755" s="602"/>
      <c r="XT755" s="602"/>
      <c r="XU755" s="602"/>
      <c r="XV755" s="602"/>
      <c r="XW755" s="602"/>
      <c r="XX755" s="602"/>
      <c r="XY755" s="602"/>
      <c r="XZ755" s="602"/>
      <c r="YA755" s="602"/>
      <c r="YB755" s="602"/>
      <c r="YC755" s="602"/>
      <c r="YD755" s="602"/>
      <c r="YE755" s="602"/>
      <c r="YF755" s="602"/>
      <c r="YG755" s="602"/>
      <c r="YH755" s="602"/>
      <c r="YI755" s="602"/>
      <c r="YJ755" s="602"/>
      <c r="YK755" s="602"/>
      <c r="YL755" s="602"/>
      <c r="YM755" s="602"/>
      <c r="YN755" s="602"/>
      <c r="YO755" s="602"/>
      <c r="YP755" s="602"/>
      <c r="YQ755" s="602"/>
      <c r="YR755" s="602"/>
      <c r="YS755" s="602"/>
      <c r="YT755" s="602"/>
      <c r="YU755" s="602"/>
      <c r="YV755" s="602"/>
      <c r="YW755" s="602"/>
      <c r="YX755" s="602"/>
      <c r="YY755" s="602"/>
      <c r="YZ755" s="602"/>
      <c r="ZA755" s="602"/>
      <c r="ZB755" s="602"/>
      <c r="ZC755" s="602"/>
      <c r="ZD755" s="602"/>
      <c r="ZE755" s="602"/>
      <c r="ZF755" s="602"/>
      <c r="ZG755" s="602"/>
      <c r="ZH755" s="602"/>
      <c r="ZI755" s="602"/>
      <c r="ZJ755" s="602"/>
      <c r="ZK755" s="602"/>
      <c r="ZL755" s="602"/>
      <c r="ZM755" s="602"/>
      <c r="ZN755" s="602"/>
      <c r="ZO755" s="602"/>
      <c r="ZP755" s="602"/>
      <c r="ZQ755" s="602"/>
      <c r="ZR755" s="602"/>
      <c r="ZS755" s="602"/>
      <c r="ZT755" s="602"/>
      <c r="ZU755" s="602"/>
      <c r="ZV755" s="602"/>
      <c r="ZW755" s="602"/>
      <c r="ZX755" s="602"/>
      <c r="ZY755" s="602"/>
      <c r="ZZ755" s="602"/>
      <c r="AAA755" s="602"/>
      <c r="AAB755" s="602"/>
      <c r="AAC755" s="602"/>
      <c r="AAD755" s="602"/>
      <c r="AAE755" s="602"/>
      <c r="AAF755" s="602"/>
      <c r="AAG755" s="602"/>
      <c r="AAH755" s="602"/>
      <c r="AAI755" s="602"/>
      <c r="AAJ755" s="602"/>
      <c r="AAK755" s="602"/>
      <c r="AAL755" s="602"/>
      <c r="AAM755" s="602"/>
      <c r="AAN755" s="602"/>
      <c r="AAO755" s="602"/>
      <c r="AAP755" s="602"/>
      <c r="AAQ755" s="602"/>
      <c r="AAR755" s="602"/>
      <c r="AAS755" s="602"/>
      <c r="AAT755" s="602"/>
      <c r="AAU755" s="602"/>
      <c r="AAV755" s="602"/>
      <c r="AAW755" s="602"/>
      <c r="AAX755" s="602"/>
      <c r="AAY755" s="602"/>
      <c r="AAZ755" s="602"/>
      <c r="ABA755" s="602"/>
      <c r="ABB755" s="602"/>
      <c r="ABC755" s="602"/>
      <c r="ABD755" s="602"/>
      <c r="ABE755" s="602"/>
      <c r="ABF755" s="602"/>
      <c r="ABG755" s="602"/>
      <c r="ABH755" s="602"/>
      <c r="ABI755" s="602"/>
      <c r="ABJ755" s="602"/>
      <c r="ABK755" s="602"/>
      <c r="ABL755" s="602"/>
      <c r="ABM755" s="602"/>
      <c r="ABN755" s="602"/>
      <c r="ABO755" s="602"/>
      <c r="ABP755" s="602"/>
      <c r="ABQ755" s="602"/>
      <c r="ABR755" s="602"/>
      <c r="ABS755" s="602"/>
      <c r="ABT755" s="602"/>
      <c r="ABU755" s="602"/>
      <c r="ABV755" s="602"/>
      <c r="ABW755" s="602"/>
      <c r="ABX755" s="602"/>
      <c r="ABY755" s="602"/>
      <c r="ABZ755" s="602"/>
      <c r="ACA755" s="602"/>
      <c r="ACB755" s="602"/>
      <c r="ACC755" s="602"/>
      <c r="ACD755" s="602"/>
      <c r="ACE755" s="602"/>
      <c r="ACF755" s="602"/>
      <c r="ACG755" s="602"/>
      <c r="ACH755" s="602"/>
      <c r="ACI755" s="602"/>
      <c r="ACJ755" s="602"/>
      <c r="ACK755" s="602"/>
      <c r="ACL755" s="602"/>
      <c r="ACM755" s="602"/>
      <c r="ACN755" s="602"/>
      <c r="ACO755" s="602"/>
      <c r="ACP755" s="602"/>
      <c r="ACQ755" s="602"/>
      <c r="ACR755" s="602"/>
      <c r="ACS755" s="602"/>
      <c r="ACT755" s="602"/>
      <c r="ACU755" s="602"/>
      <c r="ACV755" s="602"/>
      <c r="ACW755" s="602"/>
      <c r="ACX755" s="602"/>
      <c r="ACY755" s="602"/>
      <c r="ACZ755" s="602"/>
      <c r="ADA755" s="602"/>
      <c r="ADB755" s="602"/>
      <c r="ADC755" s="602"/>
      <c r="ADD755" s="602"/>
      <c r="ADE755" s="602"/>
      <c r="ADF755" s="602"/>
      <c r="ADG755" s="602"/>
      <c r="ADH755" s="602"/>
      <c r="ADI755" s="602"/>
      <c r="ADJ755" s="602"/>
      <c r="ADK755" s="602"/>
      <c r="ADL755" s="602"/>
      <c r="ADM755" s="602"/>
      <c r="ADN755" s="602"/>
      <c r="ADO755" s="602"/>
      <c r="ADP755" s="602"/>
      <c r="ADQ755" s="602"/>
      <c r="ADR755" s="602"/>
      <c r="ADS755" s="602"/>
      <c r="ADT755" s="602"/>
      <c r="ADU755" s="602"/>
      <c r="ADV755" s="602"/>
      <c r="ADW755" s="602"/>
      <c r="ADX755" s="602"/>
      <c r="ADY755" s="602"/>
      <c r="ADZ755" s="602"/>
      <c r="AEA755" s="602"/>
      <c r="AEB755" s="602"/>
      <c r="AEC755" s="602"/>
      <c r="AED755" s="602"/>
      <c r="AEE755" s="602"/>
      <c r="AEF755" s="602"/>
      <c r="AEG755" s="602"/>
      <c r="AEH755" s="602"/>
      <c r="AEI755" s="602"/>
      <c r="AEJ755" s="602"/>
      <c r="AEK755" s="602"/>
      <c r="AEL755" s="602"/>
      <c r="AEM755" s="602"/>
      <c r="AEN755" s="602"/>
      <c r="AEO755" s="602"/>
      <c r="AEP755" s="602"/>
      <c r="AEQ755" s="602"/>
      <c r="AER755" s="602"/>
      <c r="AES755" s="602"/>
      <c r="AET755" s="602"/>
      <c r="AEU755" s="602"/>
      <c r="AEV755" s="602"/>
      <c r="AEW755" s="602"/>
      <c r="AEX755" s="602"/>
      <c r="AEY755" s="602"/>
      <c r="AEZ755" s="602"/>
      <c r="AFA755" s="602"/>
      <c r="AFB755" s="602"/>
      <c r="AFC755" s="602"/>
      <c r="AFD755" s="602"/>
      <c r="AFE755" s="602"/>
      <c r="AFF755" s="602"/>
      <c r="AFG755" s="602"/>
      <c r="AFH755" s="602"/>
      <c r="AFI755" s="602"/>
      <c r="AFJ755" s="602"/>
      <c r="AFK755" s="602"/>
      <c r="AFL755" s="602"/>
      <c r="AFM755" s="602"/>
      <c r="AFN755" s="602"/>
      <c r="AFO755" s="602"/>
      <c r="AFP755" s="602"/>
      <c r="AFQ755" s="602"/>
      <c r="AFR755" s="602"/>
      <c r="AFS755" s="602"/>
      <c r="AFT755" s="602"/>
      <c r="AFU755" s="602"/>
      <c r="AFV755" s="602"/>
      <c r="AFW755" s="602"/>
      <c r="AFX755" s="602"/>
      <c r="AFY755" s="602"/>
      <c r="AFZ755" s="602"/>
      <c r="AGA755" s="602"/>
      <c r="AGB755" s="602"/>
      <c r="AGC755" s="602"/>
      <c r="AGD755" s="602"/>
      <c r="AGE755" s="602"/>
      <c r="AGF755" s="602"/>
      <c r="AGG755" s="602"/>
      <c r="AGH755" s="602"/>
      <c r="AGI755" s="602"/>
      <c r="AGJ755" s="602"/>
      <c r="AGK755" s="602"/>
      <c r="AGL755" s="602"/>
      <c r="AGM755" s="602"/>
      <c r="AGN755" s="602"/>
      <c r="AGO755" s="602"/>
      <c r="AGP755" s="602"/>
      <c r="AGQ755" s="602"/>
      <c r="AGR755" s="602"/>
      <c r="AGS755" s="602"/>
      <c r="AGT755" s="602"/>
      <c r="AGU755" s="602"/>
      <c r="AGV755" s="602"/>
      <c r="AGW755" s="602"/>
      <c r="AGX755" s="602"/>
      <c r="AGY755" s="602"/>
      <c r="AGZ755" s="602"/>
      <c r="AHA755" s="602"/>
      <c r="AHB755" s="602"/>
      <c r="AHC755" s="602"/>
      <c r="AHD755" s="602"/>
      <c r="AHE755" s="602"/>
      <c r="AHF755" s="602"/>
      <c r="AHG755" s="602"/>
      <c r="AHH755" s="602"/>
      <c r="AHI755" s="602"/>
      <c r="AHJ755" s="602"/>
      <c r="AHK755" s="602"/>
      <c r="AHL755" s="602"/>
      <c r="AHM755" s="602"/>
      <c r="AHN755" s="602"/>
      <c r="AHO755" s="602"/>
      <c r="AHP755" s="602"/>
      <c r="AHQ755" s="602"/>
      <c r="AHR755" s="602"/>
      <c r="AHS755" s="602"/>
      <c r="AHT755" s="602"/>
      <c r="AHU755" s="602"/>
      <c r="AHV755" s="602"/>
      <c r="AHW755" s="602"/>
      <c r="AHX755" s="602"/>
      <c r="AHY755" s="602"/>
      <c r="AHZ755" s="602"/>
      <c r="AIA755" s="602"/>
      <c r="AIB755" s="602"/>
      <c r="AIC755" s="602"/>
      <c r="AID755" s="602"/>
      <c r="AIE755" s="602"/>
      <c r="AIF755" s="602"/>
      <c r="AIG755" s="602"/>
      <c r="AIH755" s="602"/>
      <c r="AII755" s="602"/>
      <c r="AIJ755" s="602"/>
      <c r="AIK755" s="602"/>
      <c r="AIL755" s="602"/>
      <c r="AIM755" s="602"/>
      <c r="AIN755" s="602"/>
      <c r="AIO755" s="602"/>
      <c r="AIP755" s="602"/>
      <c r="AIQ755" s="602"/>
      <c r="AIR755" s="602"/>
      <c r="AIS755" s="602"/>
      <c r="AIT755" s="602"/>
      <c r="AIU755" s="602"/>
      <c r="AIV755" s="602"/>
      <c r="AIW755" s="602"/>
      <c r="AIX755" s="602"/>
      <c r="AIY755" s="602"/>
      <c r="AIZ755" s="602"/>
      <c r="AJA755" s="602"/>
      <c r="AJB755" s="602"/>
      <c r="AJC755" s="602"/>
      <c r="AJD755" s="602"/>
      <c r="AJE755" s="602"/>
      <c r="AJF755" s="602"/>
      <c r="AJG755" s="602"/>
      <c r="AJH755" s="602"/>
      <c r="AJI755" s="602"/>
    </row>
    <row r="756" spans="1:945">
      <c r="A756" s="603"/>
      <c r="B756" s="623"/>
      <c r="C756" s="623"/>
      <c r="D756" s="615" t="s">
        <v>2956</v>
      </c>
      <c r="E756" s="617"/>
      <c r="F756" s="615"/>
      <c r="G756" s="615"/>
      <c r="H756" s="615"/>
      <c r="I756" s="615" t="s">
        <v>3062</v>
      </c>
      <c r="J756" s="618"/>
      <c r="K756" s="615" t="s">
        <v>4829</v>
      </c>
      <c r="L756" s="615" t="s">
        <v>3174</v>
      </c>
      <c r="M756" s="616">
        <v>44620</v>
      </c>
      <c r="N756" s="616">
        <v>44652</v>
      </c>
      <c r="O756" s="616"/>
      <c r="P756" s="616"/>
      <c r="Q756" s="616"/>
      <c r="R756" s="616"/>
      <c r="S756" s="615" t="s">
        <v>2959</v>
      </c>
      <c r="T756" s="615">
        <v>60</v>
      </c>
      <c r="U756" s="615">
        <v>49204132</v>
      </c>
      <c r="V756" s="615" t="s">
        <v>986</v>
      </c>
      <c r="W756" s="615">
        <v>360</v>
      </c>
      <c r="X756" s="619">
        <v>728</v>
      </c>
      <c r="Y756" s="539">
        <f t="shared" si="33"/>
        <v>262080</v>
      </c>
      <c r="Z756" s="605">
        <v>0.79</v>
      </c>
      <c r="AA756" s="681">
        <f t="shared" si="34"/>
        <v>207043.20000000001</v>
      </c>
      <c r="AB756" s="613"/>
      <c r="AC756" s="614">
        <v>0</v>
      </c>
      <c r="AD756" s="609"/>
      <c r="AE756" s="606"/>
      <c r="AF756" s="695">
        <f t="shared" si="35"/>
        <v>207043.20000000001</v>
      </c>
      <c r="AG756" s="604" t="s">
        <v>47</v>
      </c>
      <c r="AH756" s="604"/>
      <c r="AI756" s="604">
        <v>30</v>
      </c>
      <c r="AJ756" s="608" t="s">
        <v>3209</v>
      </c>
      <c r="AK756" s="604" t="s">
        <v>1121</v>
      </c>
      <c r="AL756" s="607" t="s">
        <v>3210</v>
      </c>
      <c r="AM756" s="604" t="s">
        <v>52</v>
      </c>
      <c r="AN756" s="604" t="s">
        <v>1076</v>
      </c>
      <c r="AO756" s="604"/>
      <c r="AP756" s="606"/>
      <c r="AQ756" s="606" t="s">
        <v>37</v>
      </c>
      <c r="AR756" s="606"/>
      <c r="AS756" s="603" t="s">
        <v>1078</v>
      </c>
      <c r="AT756" s="610" t="s">
        <v>1078</v>
      </c>
      <c r="AU756" s="610" t="s">
        <v>1078</v>
      </c>
      <c r="AV756" s="605">
        <v>0.73</v>
      </c>
      <c r="AW756" s="612"/>
      <c r="AX756" s="612"/>
      <c r="AY756" s="612"/>
      <c r="AZ756" s="612"/>
      <c r="BA756" s="612"/>
      <c r="BB756" s="612"/>
      <c r="BC756" s="612"/>
      <c r="BD756" s="612"/>
      <c r="BE756" s="612"/>
      <c r="BF756" s="612"/>
      <c r="BG756" s="612"/>
      <c r="BH756" s="612"/>
      <c r="BI756" s="612"/>
      <c r="BJ756" s="612"/>
      <c r="BK756" s="612"/>
      <c r="BL756" s="612"/>
      <c r="BM756" s="612"/>
      <c r="BN756" s="612"/>
      <c r="BO756" s="612"/>
      <c r="BP756" s="612"/>
      <c r="BQ756" s="612"/>
      <c r="BR756" s="612"/>
      <c r="BS756" s="612"/>
      <c r="BT756" s="612"/>
      <c r="BU756" s="612"/>
      <c r="BV756" s="612"/>
      <c r="BW756" s="612"/>
      <c r="BX756" s="612"/>
      <c r="BY756" s="612"/>
      <c r="BZ756" s="612"/>
      <c r="CA756" s="612"/>
      <c r="CB756" s="612"/>
      <c r="CC756" s="612"/>
      <c r="CD756" s="612"/>
      <c r="CE756" s="612"/>
      <c r="CF756" s="612"/>
      <c r="CG756" s="612"/>
      <c r="CH756" s="612"/>
      <c r="CI756" s="612"/>
      <c r="CJ756" s="612"/>
      <c r="CK756" s="612"/>
      <c r="CL756" s="612"/>
      <c r="CM756" s="612"/>
      <c r="CN756" s="612"/>
      <c r="CO756" s="612"/>
      <c r="CP756" s="612"/>
      <c r="CQ756" s="612"/>
      <c r="CR756" s="612"/>
      <c r="CS756" s="612"/>
      <c r="CT756" s="612"/>
      <c r="CU756" s="612"/>
      <c r="CV756" s="612"/>
      <c r="CW756" s="612"/>
      <c r="CX756" s="612"/>
      <c r="CY756" s="612"/>
      <c r="CZ756" s="612"/>
      <c r="DA756" s="612"/>
      <c r="DB756" s="612"/>
      <c r="DC756" s="612"/>
      <c r="DD756" s="612"/>
      <c r="DE756" s="612"/>
      <c r="DF756" s="612"/>
      <c r="DG756" s="612"/>
      <c r="DH756" s="612"/>
      <c r="DI756" s="612"/>
      <c r="DJ756" s="612"/>
      <c r="DK756" s="612"/>
      <c r="DL756" s="612"/>
      <c r="DM756" s="612"/>
      <c r="DN756" s="612"/>
      <c r="DO756" s="612"/>
      <c r="DP756" s="612"/>
      <c r="DQ756" s="612"/>
      <c r="DR756" s="612"/>
      <c r="DS756" s="612"/>
      <c r="DT756" s="612"/>
      <c r="DU756" s="612"/>
      <c r="DV756" s="612"/>
      <c r="DW756" s="612"/>
      <c r="DX756" s="612"/>
      <c r="DY756" s="612"/>
      <c r="DZ756" s="612"/>
      <c r="EA756" s="612"/>
      <c r="EB756" s="612"/>
      <c r="EC756" s="612"/>
      <c r="ED756" s="612"/>
      <c r="EE756" s="612"/>
      <c r="EF756" s="612"/>
      <c r="EG756" s="612"/>
      <c r="EH756" s="612"/>
      <c r="EI756" s="612"/>
      <c r="EJ756" s="612"/>
      <c r="EK756" s="612"/>
      <c r="EL756" s="612"/>
      <c r="EM756" s="612"/>
      <c r="EN756" s="612"/>
      <c r="EO756" s="612"/>
      <c r="EP756" s="612"/>
      <c r="EQ756" s="612"/>
      <c r="ER756" s="612"/>
      <c r="ES756" s="612"/>
      <c r="ET756" s="612"/>
      <c r="EU756" s="612"/>
      <c r="EV756" s="612"/>
      <c r="EW756" s="612"/>
      <c r="EX756" s="612"/>
      <c r="EY756" s="612"/>
      <c r="EZ756" s="612"/>
      <c r="FA756" s="612"/>
      <c r="FB756" s="612"/>
      <c r="FC756" s="612"/>
      <c r="FD756" s="612"/>
      <c r="FE756" s="612"/>
      <c r="FF756" s="612"/>
      <c r="FG756" s="612"/>
      <c r="FH756" s="612"/>
      <c r="FI756" s="612"/>
      <c r="FJ756" s="612"/>
      <c r="FK756" s="612"/>
      <c r="FL756" s="612"/>
      <c r="FM756" s="612"/>
      <c r="FN756" s="612"/>
      <c r="FO756" s="612"/>
      <c r="FP756" s="612"/>
      <c r="FQ756" s="612"/>
      <c r="FR756" s="612"/>
      <c r="FS756" s="612"/>
      <c r="FT756" s="612"/>
      <c r="FU756" s="612"/>
      <c r="FV756" s="612"/>
      <c r="FW756" s="612"/>
      <c r="FX756" s="612"/>
      <c r="FY756" s="612"/>
      <c r="FZ756" s="612"/>
      <c r="GA756" s="612"/>
      <c r="GB756" s="612"/>
      <c r="GC756" s="612"/>
      <c r="GD756" s="612"/>
      <c r="GE756" s="612"/>
      <c r="GF756" s="612"/>
      <c r="GG756" s="612"/>
      <c r="GH756" s="612"/>
      <c r="GI756" s="612"/>
      <c r="GJ756" s="612"/>
      <c r="GK756" s="612"/>
      <c r="GL756" s="612"/>
      <c r="GM756" s="612"/>
      <c r="GN756" s="612"/>
      <c r="GO756" s="612"/>
      <c r="GP756" s="612"/>
      <c r="GQ756" s="612"/>
      <c r="GR756" s="612"/>
      <c r="GS756" s="612"/>
      <c r="GT756" s="612"/>
      <c r="GU756" s="612"/>
      <c r="GV756" s="612"/>
      <c r="GW756" s="612"/>
      <c r="GX756" s="612"/>
      <c r="GY756" s="612"/>
      <c r="GZ756" s="612"/>
      <c r="HA756" s="612"/>
      <c r="HB756" s="612"/>
      <c r="HC756" s="612"/>
      <c r="HD756" s="612"/>
      <c r="HE756" s="612"/>
      <c r="HF756" s="612"/>
      <c r="HG756" s="612"/>
      <c r="HH756" s="612"/>
      <c r="HI756" s="612"/>
      <c r="HJ756" s="612"/>
      <c r="HK756" s="612"/>
      <c r="HL756" s="612"/>
      <c r="HM756" s="612"/>
      <c r="HN756" s="612"/>
      <c r="HO756" s="612"/>
      <c r="HP756" s="612"/>
      <c r="HQ756" s="612"/>
      <c r="HR756" s="612"/>
      <c r="HS756" s="612"/>
      <c r="HT756" s="612"/>
      <c r="HU756" s="612"/>
      <c r="HV756" s="612"/>
      <c r="HW756" s="612"/>
      <c r="HX756" s="612"/>
      <c r="HY756" s="612"/>
      <c r="HZ756" s="612"/>
      <c r="IA756" s="612"/>
      <c r="IB756" s="612"/>
      <c r="IC756" s="612"/>
      <c r="ID756" s="612"/>
      <c r="IE756" s="612"/>
      <c r="IF756" s="612"/>
      <c r="IG756" s="612"/>
      <c r="IH756" s="612"/>
      <c r="II756" s="612"/>
      <c r="IJ756" s="612"/>
      <c r="IK756" s="612"/>
      <c r="IL756" s="612"/>
      <c r="IM756" s="612"/>
      <c r="IN756" s="612"/>
      <c r="IO756" s="612"/>
      <c r="IP756" s="612"/>
      <c r="IQ756" s="612"/>
      <c r="IR756" s="612"/>
      <c r="IS756" s="612"/>
      <c r="IT756" s="612"/>
      <c r="IU756" s="612"/>
      <c r="IV756" s="612"/>
      <c r="IW756" s="612"/>
      <c r="IX756" s="612"/>
      <c r="IY756" s="612"/>
      <c r="IZ756" s="612"/>
      <c r="JA756" s="612"/>
      <c r="JB756" s="612"/>
      <c r="JC756" s="612"/>
      <c r="JD756" s="612"/>
      <c r="JE756" s="612"/>
      <c r="JF756" s="612"/>
      <c r="JG756" s="612"/>
      <c r="JH756" s="612"/>
      <c r="JI756" s="612"/>
      <c r="JJ756" s="612"/>
      <c r="JK756" s="612"/>
      <c r="JL756" s="612"/>
      <c r="JM756" s="612"/>
      <c r="JN756" s="612"/>
      <c r="JO756" s="612"/>
      <c r="JP756" s="612"/>
      <c r="JQ756" s="612"/>
      <c r="JR756" s="612"/>
      <c r="JS756" s="612"/>
      <c r="JT756" s="612"/>
      <c r="JU756" s="612"/>
      <c r="JV756" s="612"/>
      <c r="JW756" s="612"/>
      <c r="JX756" s="612"/>
      <c r="JY756" s="612"/>
      <c r="JZ756" s="612"/>
      <c r="KA756" s="612"/>
      <c r="KB756" s="612"/>
      <c r="KC756" s="612"/>
      <c r="KD756" s="612"/>
      <c r="KE756" s="612"/>
      <c r="KF756" s="612"/>
      <c r="KG756" s="612"/>
      <c r="KH756" s="612"/>
      <c r="KI756" s="612"/>
      <c r="KJ756" s="612"/>
      <c r="KK756" s="612"/>
      <c r="KL756" s="612"/>
      <c r="KM756" s="612"/>
      <c r="KN756" s="612"/>
      <c r="KO756" s="612"/>
      <c r="KP756" s="612"/>
      <c r="KQ756" s="612"/>
      <c r="KR756" s="612"/>
      <c r="KS756" s="612"/>
      <c r="KT756" s="612"/>
      <c r="KU756" s="612"/>
      <c r="KV756" s="612"/>
      <c r="KW756" s="612"/>
      <c r="KX756" s="612"/>
      <c r="KY756" s="612"/>
      <c r="KZ756" s="612"/>
      <c r="LA756" s="612"/>
      <c r="LB756" s="612"/>
      <c r="LC756" s="612"/>
      <c r="LD756" s="612"/>
      <c r="LE756" s="612"/>
      <c r="LF756" s="612"/>
      <c r="LG756" s="612"/>
      <c r="LH756" s="612"/>
      <c r="LI756" s="612"/>
      <c r="LJ756" s="612"/>
      <c r="LK756" s="602"/>
      <c r="LL756" s="602"/>
      <c r="LM756" s="602"/>
      <c r="LN756" s="602"/>
      <c r="LO756" s="602"/>
      <c r="LP756" s="602"/>
      <c r="LQ756" s="602"/>
      <c r="LR756" s="602"/>
      <c r="LS756" s="602"/>
      <c r="LT756" s="602"/>
      <c r="LU756" s="602"/>
      <c r="LV756" s="602"/>
      <c r="LW756" s="602"/>
      <c r="LX756" s="602"/>
      <c r="LY756" s="602"/>
      <c r="LZ756" s="602"/>
      <c r="MA756" s="602"/>
      <c r="MB756" s="602"/>
      <c r="MC756" s="602"/>
      <c r="MD756" s="602"/>
      <c r="ME756" s="602"/>
      <c r="MF756" s="602"/>
      <c r="MG756" s="602"/>
      <c r="MH756" s="602"/>
      <c r="MI756" s="602"/>
      <c r="MJ756" s="602"/>
      <c r="MK756" s="602"/>
      <c r="ML756" s="602"/>
      <c r="MM756" s="602"/>
      <c r="MN756" s="602"/>
      <c r="MO756" s="602"/>
      <c r="MP756" s="602"/>
      <c r="MQ756" s="602"/>
      <c r="MR756" s="602"/>
      <c r="MS756" s="602"/>
      <c r="MT756" s="602"/>
      <c r="MU756" s="602"/>
      <c r="MV756" s="602"/>
      <c r="MW756" s="602"/>
      <c r="MX756" s="602"/>
      <c r="MY756" s="602"/>
      <c r="MZ756" s="602"/>
      <c r="NA756" s="602"/>
      <c r="NB756" s="602"/>
      <c r="NC756" s="602"/>
      <c r="ND756" s="602"/>
      <c r="NE756" s="602"/>
      <c r="NF756" s="602"/>
      <c r="NG756" s="602"/>
      <c r="NH756" s="602"/>
      <c r="NI756" s="602"/>
      <c r="NJ756" s="602"/>
      <c r="NK756" s="602"/>
      <c r="NL756" s="602"/>
      <c r="NM756" s="602"/>
      <c r="NN756" s="602"/>
      <c r="NO756" s="602"/>
      <c r="NP756" s="602"/>
      <c r="NQ756" s="602"/>
      <c r="NR756" s="602"/>
      <c r="NS756" s="602"/>
      <c r="NT756" s="602"/>
      <c r="NU756" s="602"/>
      <c r="NV756" s="602"/>
      <c r="NW756" s="602"/>
      <c r="NX756" s="602"/>
      <c r="NY756" s="602"/>
      <c r="NZ756" s="602"/>
      <c r="OA756" s="602"/>
      <c r="OB756" s="602"/>
      <c r="OC756" s="602"/>
      <c r="OD756" s="602"/>
      <c r="OE756" s="602"/>
      <c r="OF756" s="602"/>
      <c r="OG756" s="602"/>
      <c r="OH756" s="602"/>
      <c r="OI756" s="602"/>
      <c r="OJ756" s="602"/>
      <c r="OK756" s="602"/>
      <c r="OL756" s="602"/>
      <c r="OM756" s="602"/>
      <c r="ON756" s="602"/>
      <c r="OO756" s="602"/>
      <c r="OP756" s="602"/>
      <c r="OQ756" s="602"/>
      <c r="OR756" s="602"/>
      <c r="OS756" s="602"/>
      <c r="OT756" s="602"/>
      <c r="OU756" s="602"/>
      <c r="OV756" s="602"/>
      <c r="OW756" s="602"/>
      <c r="OX756" s="602"/>
      <c r="OY756" s="602"/>
      <c r="OZ756" s="602"/>
      <c r="PA756" s="602"/>
      <c r="PB756" s="602"/>
      <c r="PC756" s="602"/>
      <c r="PD756" s="602"/>
      <c r="PE756" s="602"/>
      <c r="PF756" s="602"/>
      <c r="PG756" s="602"/>
      <c r="PH756" s="602"/>
      <c r="PI756" s="602"/>
      <c r="PJ756" s="602"/>
      <c r="PK756" s="602"/>
      <c r="PL756" s="602"/>
      <c r="PM756" s="602"/>
      <c r="PN756" s="602"/>
      <c r="PO756" s="602"/>
      <c r="PP756" s="602"/>
      <c r="PQ756" s="602"/>
      <c r="PR756" s="602"/>
      <c r="PS756" s="602"/>
      <c r="PT756" s="602"/>
      <c r="PU756" s="602"/>
      <c r="PV756" s="602"/>
      <c r="PW756" s="602"/>
      <c r="PX756" s="602"/>
      <c r="PY756" s="602"/>
      <c r="PZ756" s="602"/>
      <c r="QA756" s="602"/>
      <c r="QB756" s="602"/>
      <c r="QC756" s="602"/>
      <c r="QD756" s="602"/>
      <c r="QE756" s="602"/>
      <c r="QF756" s="602"/>
      <c r="QG756" s="602"/>
      <c r="QH756" s="602"/>
      <c r="QI756" s="602"/>
      <c r="QJ756" s="602"/>
      <c r="QK756" s="602"/>
      <c r="QL756" s="602"/>
      <c r="QM756" s="602"/>
      <c r="QN756" s="602"/>
      <c r="QO756" s="602"/>
      <c r="QP756" s="602"/>
      <c r="QQ756" s="602"/>
      <c r="QR756" s="602"/>
      <c r="QS756" s="602"/>
      <c r="QT756" s="602"/>
      <c r="QU756" s="602"/>
      <c r="QV756" s="602"/>
      <c r="QW756" s="602"/>
      <c r="QX756" s="602"/>
      <c r="QY756" s="602"/>
      <c r="QZ756" s="602"/>
      <c r="RA756" s="602"/>
      <c r="RB756" s="602"/>
      <c r="RC756" s="602"/>
      <c r="RD756" s="602"/>
      <c r="RE756" s="602"/>
      <c r="RF756" s="602"/>
      <c r="RG756" s="602"/>
      <c r="RH756" s="602"/>
      <c r="RI756" s="602"/>
      <c r="RJ756" s="602"/>
      <c r="RK756" s="602"/>
      <c r="RL756" s="602"/>
      <c r="RM756" s="602"/>
      <c r="RN756" s="602"/>
      <c r="RO756" s="602"/>
      <c r="RP756" s="602"/>
      <c r="RQ756" s="602"/>
      <c r="RR756" s="602"/>
      <c r="RS756" s="602"/>
      <c r="RT756" s="602"/>
      <c r="RU756" s="602"/>
      <c r="RV756" s="602"/>
      <c r="RW756" s="602"/>
      <c r="RX756" s="602"/>
      <c r="RY756" s="602"/>
      <c r="RZ756" s="602"/>
      <c r="SA756" s="602"/>
      <c r="SB756" s="602"/>
      <c r="SC756" s="602"/>
      <c r="SD756" s="602"/>
      <c r="SE756" s="602"/>
      <c r="SF756" s="602"/>
      <c r="SG756" s="602"/>
      <c r="SH756" s="602"/>
      <c r="SI756" s="602"/>
      <c r="SJ756" s="602"/>
      <c r="SK756" s="602"/>
      <c r="SL756" s="602"/>
      <c r="SM756" s="602"/>
      <c r="SN756" s="602"/>
      <c r="SO756" s="602"/>
      <c r="SP756" s="602"/>
      <c r="SQ756" s="602"/>
      <c r="SR756" s="602"/>
      <c r="SS756" s="602"/>
      <c r="ST756" s="602"/>
      <c r="SU756" s="602"/>
      <c r="SV756" s="602"/>
      <c r="SW756" s="602"/>
      <c r="SX756" s="602"/>
      <c r="SY756" s="602"/>
      <c r="SZ756" s="602"/>
      <c r="TA756" s="602"/>
      <c r="TB756" s="602"/>
      <c r="TC756" s="602"/>
      <c r="TD756" s="602"/>
      <c r="TE756" s="602"/>
      <c r="TF756" s="602"/>
      <c r="TG756" s="602"/>
      <c r="TH756" s="602"/>
      <c r="TI756" s="602"/>
      <c r="TJ756" s="602"/>
      <c r="TK756" s="602"/>
      <c r="TL756" s="602"/>
      <c r="TM756" s="602"/>
      <c r="TN756" s="602"/>
      <c r="TO756" s="602"/>
      <c r="TP756" s="602"/>
      <c r="TQ756" s="602"/>
      <c r="TR756" s="602"/>
      <c r="TS756" s="602"/>
      <c r="TT756" s="602"/>
      <c r="TU756" s="602"/>
      <c r="TV756" s="602"/>
      <c r="TW756" s="602"/>
      <c r="TX756" s="602"/>
      <c r="TY756" s="602"/>
      <c r="TZ756" s="602"/>
      <c r="UA756" s="602"/>
      <c r="UB756" s="602"/>
      <c r="UC756" s="602"/>
      <c r="UD756" s="602"/>
      <c r="UE756" s="602"/>
      <c r="UF756" s="602"/>
      <c r="UG756" s="602"/>
      <c r="UH756" s="602"/>
      <c r="UI756" s="602"/>
      <c r="UJ756" s="602"/>
      <c r="UK756" s="602"/>
      <c r="UL756" s="602"/>
      <c r="UM756" s="602"/>
      <c r="UN756" s="602"/>
      <c r="UO756" s="602"/>
      <c r="UP756" s="602"/>
      <c r="UQ756" s="602"/>
      <c r="UR756" s="602"/>
      <c r="US756" s="602"/>
      <c r="UT756" s="602"/>
      <c r="UU756" s="602"/>
      <c r="UV756" s="602"/>
      <c r="UW756" s="602"/>
      <c r="UX756" s="602"/>
      <c r="UY756" s="602"/>
      <c r="UZ756" s="602"/>
      <c r="VA756" s="602"/>
      <c r="VB756" s="602"/>
      <c r="VC756" s="602"/>
      <c r="VD756" s="602"/>
      <c r="VE756" s="602"/>
      <c r="VF756" s="602"/>
      <c r="VG756" s="602"/>
      <c r="VH756" s="602"/>
      <c r="VI756" s="602"/>
      <c r="VJ756" s="602"/>
      <c r="VK756" s="602"/>
      <c r="VL756" s="602"/>
      <c r="VM756" s="602"/>
      <c r="VN756" s="602"/>
      <c r="VO756" s="602"/>
      <c r="VP756" s="602"/>
      <c r="VQ756" s="602"/>
      <c r="VR756" s="602"/>
      <c r="VS756" s="602"/>
      <c r="VT756" s="602"/>
      <c r="VU756" s="602"/>
      <c r="VV756" s="602"/>
      <c r="VW756" s="602"/>
      <c r="VX756" s="602"/>
      <c r="VY756" s="602"/>
      <c r="VZ756" s="602"/>
      <c r="WA756" s="602"/>
      <c r="WB756" s="602"/>
      <c r="WC756" s="602"/>
      <c r="WD756" s="602"/>
      <c r="WE756" s="602"/>
      <c r="WF756" s="602"/>
      <c r="WG756" s="602"/>
      <c r="WH756" s="602"/>
      <c r="WI756" s="602"/>
      <c r="WJ756" s="602"/>
      <c r="WK756" s="602"/>
      <c r="WL756" s="602"/>
      <c r="WM756" s="602"/>
      <c r="WN756" s="602"/>
      <c r="WO756" s="602"/>
      <c r="WP756" s="602"/>
      <c r="WQ756" s="602"/>
      <c r="WR756" s="602"/>
      <c r="WS756" s="602"/>
      <c r="WT756" s="602"/>
      <c r="WU756" s="602"/>
      <c r="WV756" s="602"/>
      <c r="WW756" s="602"/>
      <c r="WX756" s="602"/>
      <c r="WY756" s="602"/>
      <c r="WZ756" s="602"/>
      <c r="XA756" s="602"/>
      <c r="XB756" s="602"/>
      <c r="XC756" s="602"/>
      <c r="XD756" s="602"/>
      <c r="XE756" s="602"/>
      <c r="XF756" s="602"/>
      <c r="XG756" s="602"/>
      <c r="XH756" s="602"/>
      <c r="XI756" s="602"/>
      <c r="XJ756" s="602"/>
      <c r="XK756" s="602"/>
      <c r="XL756" s="602"/>
      <c r="XM756" s="602"/>
      <c r="XN756" s="602"/>
      <c r="XO756" s="602"/>
      <c r="XP756" s="602"/>
      <c r="XQ756" s="602"/>
      <c r="XR756" s="602"/>
      <c r="XS756" s="602"/>
      <c r="XT756" s="602"/>
      <c r="XU756" s="602"/>
      <c r="XV756" s="602"/>
      <c r="XW756" s="602"/>
      <c r="XX756" s="602"/>
      <c r="XY756" s="602"/>
      <c r="XZ756" s="602"/>
      <c r="YA756" s="602"/>
      <c r="YB756" s="602"/>
      <c r="YC756" s="602"/>
      <c r="YD756" s="602"/>
      <c r="YE756" s="602"/>
      <c r="YF756" s="602"/>
      <c r="YG756" s="602"/>
      <c r="YH756" s="602"/>
      <c r="YI756" s="602"/>
      <c r="YJ756" s="602"/>
      <c r="YK756" s="602"/>
      <c r="YL756" s="602"/>
      <c r="YM756" s="602"/>
      <c r="YN756" s="602"/>
      <c r="YO756" s="602"/>
      <c r="YP756" s="602"/>
      <c r="YQ756" s="602"/>
      <c r="YR756" s="602"/>
      <c r="YS756" s="602"/>
      <c r="YT756" s="602"/>
      <c r="YU756" s="602"/>
      <c r="YV756" s="602"/>
      <c r="YW756" s="602"/>
      <c r="YX756" s="602"/>
      <c r="YY756" s="602"/>
      <c r="YZ756" s="602"/>
      <c r="ZA756" s="602"/>
      <c r="ZB756" s="602"/>
      <c r="ZC756" s="602"/>
      <c r="ZD756" s="602"/>
      <c r="ZE756" s="602"/>
      <c r="ZF756" s="602"/>
      <c r="ZG756" s="602"/>
      <c r="ZH756" s="602"/>
      <c r="ZI756" s="602"/>
      <c r="ZJ756" s="602"/>
      <c r="ZK756" s="602"/>
      <c r="ZL756" s="602"/>
      <c r="ZM756" s="602"/>
      <c r="ZN756" s="602"/>
      <c r="ZO756" s="602"/>
      <c r="ZP756" s="602"/>
      <c r="ZQ756" s="602"/>
      <c r="ZR756" s="602"/>
      <c r="ZS756" s="602"/>
      <c r="ZT756" s="602"/>
      <c r="ZU756" s="602"/>
      <c r="ZV756" s="602"/>
      <c r="ZW756" s="602"/>
      <c r="ZX756" s="602"/>
      <c r="ZY756" s="602"/>
      <c r="ZZ756" s="602"/>
      <c r="AAA756" s="602"/>
      <c r="AAB756" s="602"/>
      <c r="AAC756" s="602"/>
      <c r="AAD756" s="602"/>
      <c r="AAE756" s="602"/>
      <c r="AAF756" s="602"/>
      <c r="AAG756" s="602"/>
      <c r="AAH756" s="602"/>
      <c r="AAI756" s="602"/>
      <c r="AAJ756" s="602"/>
      <c r="AAK756" s="602"/>
      <c r="AAL756" s="602"/>
      <c r="AAM756" s="602"/>
      <c r="AAN756" s="602"/>
      <c r="AAO756" s="602"/>
      <c r="AAP756" s="602"/>
      <c r="AAQ756" s="602"/>
      <c r="AAR756" s="602"/>
      <c r="AAS756" s="602"/>
      <c r="AAT756" s="602"/>
      <c r="AAU756" s="602"/>
      <c r="AAV756" s="602"/>
      <c r="AAW756" s="602"/>
      <c r="AAX756" s="602"/>
      <c r="AAY756" s="602"/>
      <c r="AAZ756" s="602"/>
      <c r="ABA756" s="602"/>
      <c r="ABB756" s="602"/>
      <c r="ABC756" s="602"/>
      <c r="ABD756" s="602"/>
      <c r="ABE756" s="602"/>
      <c r="ABF756" s="602"/>
      <c r="ABG756" s="602"/>
      <c r="ABH756" s="602"/>
      <c r="ABI756" s="602"/>
      <c r="ABJ756" s="602"/>
      <c r="ABK756" s="602"/>
      <c r="ABL756" s="602"/>
      <c r="ABM756" s="602"/>
      <c r="ABN756" s="602"/>
      <c r="ABO756" s="602"/>
      <c r="ABP756" s="602"/>
      <c r="ABQ756" s="602"/>
      <c r="ABR756" s="602"/>
      <c r="ABS756" s="602"/>
      <c r="ABT756" s="602"/>
      <c r="ABU756" s="602"/>
      <c r="ABV756" s="602"/>
      <c r="ABW756" s="602"/>
      <c r="ABX756" s="602"/>
      <c r="ABY756" s="602"/>
      <c r="ABZ756" s="602"/>
      <c r="ACA756" s="602"/>
      <c r="ACB756" s="602"/>
      <c r="ACC756" s="602"/>
      <c r="ACD756" s="602"/>
      <c r="ACE756" s="602"/>
      <c r="ACF756" s="602"/>
      <c r="ACG756" s="602"/>
      <c r="ACH756" s="602"/>
      <c r="ACI756" s="602"/>
      <c r="ACJ756" s="602"/>
      <c r="ACK756" s="602"/>
      <c r="ACL756" s="602"/>
      <c r="ACM756" s="602"/>
      <c r="ACN756" s="602"/>
      <c r="ACO756" s="602"/>
      <c r="ACP756" s="602"/>
      <c r="ACQ756" s="602"/>
      <c r="ACR756" s="602"/>
      <c r="ACS756" s="602"/>
      <c r="ACT756" s="602"/>
      <c r="ACU756" s="602"/>
      <c r="ACV756" s="602"/>
      <c r="ACW756" s="602"/>
      <c r="ACX756" s="602"/>
      <c r="ACY756" s="602"/>
      <c r="ACZ756" s="602"/>
      <c r="ADA756" s="602"/>
      <c r="ADB756" s="602"/>
      <c r="ADC756" s="602"/>
      <c r="ADD756" s="602"/>
      <c r="ADE756" s="602"/>
      <c r="ADF756" s="602"/>
      <c r="ADG756" s="602"/>
      <c r="ADH756" s="602"/>
      <c r="ADI756" s="602"/>
      <c r="ADJ756" s="602"/>
      <c r="ADK756" s="602"/>
      <c r="ADL756" s="602"/>
      <c r="ADM756" s="602"/>
      <c r="ADN756" s="602"/>
      <c r="ADO756" s="602"/>
      <c r="ADP756" s="602"/>
      <c r="ADQ756" s="602"/>
      <c r="ADR756" s="602"/>
      <c r="ADS756" s="602"/>
      <c r="ADT756" s="602"/>
      <c r="ADU756" s="602"/>
      <c r="ADV756" s="602"/>
      <c r="ADW756" s="602"/>
      <c r="ADX756" s="602"/>
      <c r="ADY756" s="602"/>
      <c r="ADZ756" s="602"/>
      <c r="AEA756" s="602"/>
      <c r="AEB756" s="602"/>
      <c r="AEC756" s="602"/>
      <c r="AED756" s="602"/>
      <c r="AEE756" s="602"/>
      <c r="AEF756" s="602"/>
      <c r="AEG756" s="602"/>
      <c r="AEH756" s="602"/>
      <c r="AEI756" s="602"/>
      <c r="AEJ756" s="602"/>
      <c r="AEK756" s="602"/>
      <c r="AEL756" s="602"/>
      <c r="AEM756" s="602"/>
      <c r="AEN756" s="602"/>
      <c r="AEO756" s="602"/>
      <c r="AEP756" s="602"/>
      <c r="AEQ756" s="602"/>
      <c r="AER756" s="602"/>
      <c r="AES756" s="602"/>
      <c r="AET756" s="602"/>
      <c r="AEU756" s="602"/>
      <c r="AEV756" s="602"/>
      <c r="AEW756" s="602"/>
      <c r="AEX756" s="602"/>
      <c r="AEY756" s="602"/>
      <c r="AEZ756" s="602"/>
      <c r="AFA756" s="602"/>
      <c r="AFB756" s="602"/>
      <c r="AFC756" s="602"/>
      <c r="AFD756" s="602"/>
      <c r="AFE756" s="602"/>
      <c r="AFF756" s="602"/>
      <c r="AFG756" s="602"/>
      <c r="AFH756" s="602"/>
      <c r="AFI756" s="602"/>
      <c r="AFJ756" s="602"/>
      <c r="AFK756" s="602"/>
      <c r="AFL756" s="602"/>
      <c r="AFM756" s="602"/>
      <c r="AFN756" s="602"/>
      <c r="AFO756" s="602"/>
      <c r="AFP756" s="602"/>
      <c r="AFQ756" s="602"/>
      <c r="AFR756" s="602"/>
      <c r="AFS756" s="602"/>
      <c r="AFT756" s="602"/>
      <c r="AFU756" s="602"/>
      <c r="AFV756" s="602"/>
      <c r="AFW756" s="602"/>
      <c r="AFX756" s="602"/>
      <c r="AFY756" s="602"/>
      <c r="AFZ756" s="602"/>
      <c r="AGA756" s="602"/>
      <c r="AGB756" s="602"/>
      <c r="AGC756" s="602"/>
      <c r="AGD756" s="602"/>
      <c r="AGE756" s="602"/>
      <c r="AGF756" s="602"/>
      <c r="AGG756" s="602"/>
      <c r="AGH756" s="602"/>
      <c r="AGI756" s="602"/>
      <c r="AGJ756" s="602"/>
      <c r="AGK756" s="602"/>
      <c r="AGL756" s="602"/>
      <c r="AGM756" s="602"/>
      <c r="AGN756" s="602"/>
      <c r="AGO756" s="602"/>
      <c r="AGP756" s="602"/>
      <c r="AGQ756" s="602"/>
      <c r="AGR756" s="602"/>
      <c r="AGS756" s="602"/>
      <c r="AGT756" s="602"/>
      <c r="AGU756" s="602"/>
      <c r="AGV756" s="602"/>
      <c r="AGW756" s="602"/>
      <c r="AGX756" s="602"/>
      <c r="AGY756" s="602"/>
      <c r="AGZ756" s="602"/>
      <c r="AHA756" s="602"/>
      <c r="AHB756" s="602"/>
      <c r="AHC756" s="602"/>
      <c r="AHD756" s="602"/>
      <c r="AHE756" s="602"/>
      <c r="AHF756" s="602"/>
      <c r="AHG756" s="602"/>
      <c r="AHH756" s="602"/>
      <c r="AHI756" s="602"/>
      <c r="AHJ756" s="602"/>
      <c r="AHK756" s="602"/>
      <c r="AHL756" s="602"/>
      <c r="AHM756" s="602"/>
      <c r="AHN756" s="602"/>
      <c r="AHO756" s="602"/>
      <c r="AHP756" s="602"/>
      <c r="AHQ756" s="602"/>
      <c r="AHR756" s="602"/>
      <c r="AHS756" s="602"/>
      <c r="AHT756" s="602"/>
      <c r="AHU756" s="602"/>
      <c r="AHV756" s="602"/>
      <c r="AHW756" s="602"/>
      <c r="AHX756" s="602"/>
      <c r="AHY756" s="602"/>
      <c r="AHZ756" s="602"/>
      <c r="AIA756" s="602"/>
      <c r="AIB756" s="602"/>
      <c r="AIC756" s="602"/>
      <c r="AID756" s="602"/>
      <c r="AIE756" s="602"/>
      <c r="AIF756" s="602"/>
      <c r="AIG756" s="602"/>
      <c r="AIH756" s="602"/>
      <c r="AII756" s="602"/>
      <c r="AIJ756" s="602"/>
      <c r="AIK756" s="602"/>
      <c r="AIL756" s="602"/>
      <c r="AIM756" s="602"/>
      <c r="AIN756" s="602"/>
      <c r="AIO756" s="602"/>
      <c r="AIP756" s="602"/>
      <c r="AIQ756" s="602"/>
      <c r="AIR756" s="602"/>
      <c r="AIS756" s="602"/>
      <c r="AIT756" s="602"/>
      <c r="AIU756" s="602"/>
      <c r="AIV756" s="602"/>
      <c r="AIW756" s="602"/>
      <c r="AIX756" s="602"/>
      <c r="AIY756" s="602"/>
      <c r="AIZ756" s="602"/>
      <c r="AJA756" s="602"/>
      <c r="AJB756" s="602"/>
      <c r="AJC756" s="602"/>
      <c r="AJD756" s="602"/>
      <c r="AJE756" s="602"/>
      <c r="AJF756" s="602"/>
      <c r="AJG756" s="602"/>
      <c r="AJH756" s="602"/>
      <c r="AJI756" s="602"/>
    </row>
    <row r="757" spans="1:945">
      <c r="A757" s="603"/>
      <c r="B757" s="623" t="s">
        <v>1217</v>
      </c>
      <c r="C757" s="623" t="s">
        <v>1217</v>
      </c>
      <c r="D757" s="615" t="s">
        <v>2956</v>
      </c>
      <c r="E757" s="617" t="s">
        <v>4822</v>
      </c>
      <c r="F757" s="615"/>
      <c r="G757" s="615"/>
      <c r="H757" s="615"/>
      <c r="I757" s="615" t="s">
        <v>3062</v>
      </c>
      <c r="J757" s="618"/>
      <c r="K757" s="615" t="s">
        <v>4831</v>
      </c>
      <c r="L757" s="615" t="s">
        <v>3003</v>
      </c>
      <c r="M757" s="616">
        <v>44664</v>
      </c>
      <c r="N757" s="616">
        <v>44835</v>
      </c>
      <c r="O757" s="616"/>
      <c r="P757" s="616"/>
      <c r="Q757" s="616"/>
      <c r="R757" s="616"/>
      <c r="S757" s="615" t="s">
        <v>2959</v>
      </c>
      <c r="T757" s="615">
        <v>60</v>
      </c>
      <c r="U757" s="615">
        <v>49204132</v>
      </c>
      <c r="V757" s="615" t="s">
        <v>1231</v>
      </c>
      <c r="W757" s="615">
        <v>360</v>
      </c>
      <c r="X757" s="619">
        <v>6656</v>
      </c>
      <c r="Y757" s="539">
        <f t="shared" si="33"/>
        <v>2396160</v>
      </c>
      <c r="Z757" s="605">
        <v>0.8</v>
      </c>
      <c r="AA757" s="681">
        <f t="shared" si="34"/>
        <v>1916928</v>
      </c>
      <c r="AB757" s="625"/>
      <c r="AC757" s="621">
        <v>0</v>
      </c>
      <c r="AD757" s="609"/>
      <c r="AE757" s="606"/>
      <c r="AF757" s="695">
        <f t="shared" si="35"/>
        <v>1916928</v>
      </c>
      <c r="AG757" s="604" t="s">
        <v>1073</v>
      </c>
      <c r="AH757" s="604"/>
      <c r="AI757" s="604">
        <v>60</v>
      </c>
      <c r="AJ757" s="608" t="s">
        <v>2319</v>
      </c>
      <c r="AK757" s="604" t="s">
        <v>1088</v>
      </c>
      <c r="AL757" s="607" t="s">
        <v>3004</v>
      </c>
      <c r="AM757" s="604" t="s">
        <v>52</v>
      </c>
      <c r="AN757" s="604" t="s">
        <v>1076</v>
      </c>
      <c r="AO757" s="604"/>
      <c r="AP757" s="606"/>
      <c r="AQ757" s="606" t="s">
        <v>37</v>
      </c>
      <c r="AR757" s="606" t="s">
        <v>3009</v>
      </c>
      <c r="AS757" s="603" t="s">
        <v>1077</v>
      </c>
      <c r="AT757" s="610" t="s">
        <v>1091</v>
      </c>
      <c r="AU757" s="610" t="s">
        <v>1078</v>
      </c>
      <c r="AV757" s="605">
        <v>0.73</v>
      </c>
      <c r="AW757" s="602"/>
      <c r="AX757" s="602"/>
      <c r="AY757" s="602"/>
      <c r="AZ757" s="602"/>
      <c r="BA757" s="602"/>
      <c r="BB757" s="602"/>
      <c r="BC757" s="602"/>
      <c r="BD757" s="602"/>
      <c r="BE757" s="602"/>
      <c r="BF757" s="602"/>
      <c r="BG757" s="602"/>
      <c r="BH757" s="602"/>
      <c r="BI757" s="602"/>
      <c r="BJ757" s="602"/>
      <c r="BK757" s="602"/>
      <c r="BL757" s="602"/>
      <c r="BM757" s="602"/>
      <c r="BN757" s="602"/>
      <c r="BO757" s="602"/>
      <c r="BP757" s="602"/>
      <c r="BQ757" s="602"/>
      <c r="BR757" s="602"/>
      <c r="BS757" s="602"/>
      <c r="BT757" s="602"/>
      <c r="BU757" s="602"/>
      <c r="BV757" s="602"/>
      <c r="BW757" s="602"/>
      <c r="BX757" s="602"/>
      <c r="BY757" s="602"/>
      <c r="BZ757" s="602"/>
      <c r="CA757" s="602"/>
      <c r="CB757" s="602"/>
      <c r="CC757" s="602"/>
      <c r="CD757" s="602"/>
      <c r="CE757" s="602"/>
      <c r="CF757" s="602"/>
      <c r="CG757" s="602"/>
      <c r="CH757" s="602"/>
      <c r="CI757" s="602"/>
      <c r="CJ757" s="602"/>
      <c r="CK757" s="602"/>
      <c r="CL757" s="602"/>
      <c r="CM757" s="602"/>
      <c r="CN757" s="602"/>
      <c r="CO757" s="602"/>
      <c r="CP757" s="602"/>
      <c r="CQ757" s="602"/>
      <c r="CR757" s="602"/>
      <c r="CS757" s="602"/>
      <c r="CT757" s="602"/>
      <c r="CU757" s="602"/>
      <c r="CV757" s="602"/>
      <c r="CW757" s="602"/>
      <c r="CX757" s="602"/>
      <c r="CY757" s="602"/>
      <c r="CZ757" s="602"/>
      <c r="DA757" s="602"/>
      <c r="DB757" s="602"/>
      <c r="DC757" s="602"/>
      <c r="DD757" s="602"/>
      <c r="DE757" s="602"/>
      <c r="DF757" s="602"/>
      <c r="DG757" s="602"/>
      <c r="DH757" s="602"/>
      <c r="DI757" s="602"/>
      <c r="DJ757" s="602"/>
      <c r="DK757" s="602"/>
      <c r="DL757" s="602"/>
      <c r="DM757" s="602"/>
      <c r="DN757" s="602"/>
      <c r="DO757" s="602"/>
      <c r="DP757" s="602"/>
      <c r="DQ757" s="602"/>
      <c r="DR757" s="602"/>
      <c r="DS757" s="602"/>
      <c r="DT757" s="602"/>
      <c r="DU757" s="602"/>
      <c r="DV757" s="602"/>
      <c r="DW757" s="602"/>
      <c r="DX757" s="602"/>
      <c r="DY757" s="602"/>
      <c r="DZ757" s="602"/>
      <c r="EA757" s="602"/>
      <c r="EB757" s="602"/>
      <c r="EC757" s="602"/>
      <c r="ED757" s="602"/>
      <c r="EE757" s="602"/>
      <c r="EF757" s="602"/>
      <c r="EG757" s="602"/>
      <c r="EH757" s="602"/>
      <c r="EI757" s="602"/>
      <c r="EJ757" s="602"/>
      <c r="EK757" s="602"/>
      <c r="EL757" s="602"/>
      <c r="EM757" s="602"/>
      <c r="EN757" s="602"/>
      <c r="EO757" s="602"/>
      <c r="EP757" s="602"/>
      <c r="EQ757" s="602"/>
      <c r="ER757" s="602"/>
      <c r="ES757" s="602"/>
      <c r="ET757" s="602"/>
      <c r="EU757" s="602"/>
      <c r="EV757" s="602"/>
      <c r="EW757" s="602"/>
      <c r="EX757" s="602"/>
      <c r="EY757" s="602"/>
      <c r="EZ757" s="602"/>
      <c r="FA757" s="602"/>
      <c r="FB757" s="602"/>
      <c r="FC757" s="602"/>
      <c r="FD757" s="602"/>
      <c r="FE757" s="602"/>
      <c r="FF757" s="602"/>
      <c r="FG757" s="602"/>
      <c r="FH757" s="602"/>
      <c r="FI757" s="602"/>
      <c r="FJ757" s="602"/>
      <c r="FK757" s="602"/>
      <c r="FL757" s="602"/>
      <c r="FM757" s="602"/>
      <c r="FN757" s="602"/>
      <c r="FO757" s="602"/>
      <c r="FP757" s="602"/>
      <c r="FQ757" s="602"/>
      <c r="FR757" s="602"/>
      <c r="FS757" s="602"/>
      <c r="FT757" s="602"/>
      <c r="FU757" s="602"/>
      <c r="FV757" s="602"/>
      <c r="FW757" s="602"/>
      <c r="FX757" s="602"/>
      <c r="FY757" s="602"/>
      <c r="FZ757" s="602"/>
      <c r="GA757" s="602"/>
      <c r="GB757" s="602"/>
      <c r="GC757" s="602"/>
      <c r="GD757" s="602"/>
      <c r="GE757" s="602"/>
      <c r="GF757" s="602"/>
      <c r="GG757" s="602"/>
      <c r="GH757" s="602"/>
      <c r="GI757" s="602"/>
      <c r="GJ757" s="602"/>
      <c r="GK757" s="602"/>
      <c r="GL757" s="602"/>
      <c r="GM757" s="602"/>
      <c r="GN757" s="602"/>
      <c r="GO757" s="602"/>
      <c r="GP757" s="602"/>
      <c r="GQ757" s="602"/>
      <c r="GR757" s="602"/>
      <c r="GS757" s="602"/>
      <c r="GT757" s="602"/>
      <c r="GU757" s="602"/>
      <c r="GV757" s="602"/>
      <c r="GW757" s="602"/>
      <c r="GX757" s="602"/>
      <c r="GY757" s="602"/>
      <c r="GZ757" s="602"/>
      <c r="HA757" s="602"/>
      <c r="HB757" s="602"/>
      <c r="HC757" s="602"/>
      <c r="HD757" s="602"/>
      <c r="HE757" s="602"/>
      <c r="HF757" s="602"/>
      <c r="HG757" s="602"/>
      <c r="HH757" s="602"/>
      <c r="HI757" s="602"/>
      <c r="HJ757" s="602"/>
      <c r="HK757" s="602"/>
      <c r="HL757" s="602"/>
      <c r="HM757" s="602"/>
      <c r="HN757" s="602"/>
      <c r="HO757" s="602"/>
      <c r="HP757" s="602"/>
      <c r="HQ757" s="602"/>
      <c r="HR757" s="602"/>
      <c r="HS757" s="602"/>
      <c r="HT757" s="602"/>
      <c r="HU757" s="602"/>
      <c r="HV757" s="602"/>
      <c r="HW757" s="602"/>
      <c r="HX757" s="602"/>
      <c r="HY757" s="602"/>
      <c r="HZ757" s="602"/>
      <c r="IA757" s="602"/>
      <c r="IB757" s="602"/>
      <c r="IC757" s="602"/>
      <c r="ID757" s="602"/>
      <c r="IE757" s="602"/>
      <c r="IF757" s="602"/>
      <c r="IG757" s="602"/>
      <c r="IH757" s="602"/>
      <c r="II757" s="602"/>
      <c r="IJ757" s="602"/>
      <c r="IK757" s="602"/>
      <c r="IL757" s="602"/>
      <c r="IM757" s="602"/>
      <c r="IN757" s="602"/>
      <c r="IO757" s="602"/>
      <c r="IP757" s="602"/>
      <c r="IQ757" s="602"/>
      <c r="IR757" s="602"/>
      <c r="IS757" s="602"/>
      <c r="IT757" s="602"/>
      <c r="IU757" s="602"/>
      <c r="IV757" s="602"/>
      <c r="IW757" s="602"/>
      <c r="IX757" s="602"/>
      <c r="IY757" s="602"/>
      <c r="IZ757" s="602"/>
      <c r="JA757" s="602"/>
      <c r="JB757" s="602"/>
      <c r="JC757" s="602"/>
      <c r="JD757" s="602"/>
      <c r="JE757" s="602"/>
      <c r="JF757" s="602"/>
      <c r="JG757" s="602"/>
      <c r="JH757" s="602"/>
      <c r="JI757" s="602"/>
      <c r="JJ757" s="602"/>
      <c r="JK757" s="602"/>
      <c r="JL757" s="602"/>
      <c r="JM757" s="602"/>
      <c r="JN757" s="602"/>
      <c r="JO757" s="602"/>
      <c r="JP757" s="602"/>
      <c r="JQ757" s="602"/>
      <c r="JR757" s="602"/>
      <c r="JS757" s="602"/>
      <c r="JT757" s="602"/>
      <c r="JU757" s="602"/>
      <c r="JV757" s="602"/>
      <c r="JW757" s="602"/>
      <c r="JX757" s="602"/>
      <c r="JY757" s="602"/>
      <c r="JZ757" s="602"/>
      <c r="KA757" s="602"/>
      <c r="KB757" s="602"/>
      <c r="KC757" s="602"/>
      <c r="KD757" s="602"/>
      <c r="KE757" s="602"/>
      <c r="KF757" s="602"/>
      <c r="KG757" s="602"/>
      <c r="KH757" s="602"/>
      <c r="KI757" s="602"/>
      <c r="KJ757" s="602"/>
      <c r="KK757" s="602"/>
      <c r="KL757" s="602"/>
      <c r="KM757" s="602"/>
      <c r="KN757" s="602"/>
      <c r="KO757" s="602"/>
      <c r="KP757" s="602"/>
      <c r="KQ757" s="602"/>
      <c r="KR757" s="602"/>
      <c r="KS757" s="602"/>
      <c r="KT757" s="602"/>
      <c r="KU757" s="602"/>
      <c r="KV757" s="602"/>
      <c r="KW757" s="602"/>
      <c r="KX757" s="602"/>
      <c r="KY757" s="602"/>
      <c r="KZ757" s="602"/>
      <c r="LA757" s="602"/>
      <c r="LB757" s="602"/>
      <c r="LC757" s="602"/>
      <c r="LD757" s="602"/>
      <c r="LE757" s="602"/>
      <c r="LF757" s="602"/>
      <c r="LG757" s="602"/>
      <c r="LH757" s="602"/>
      <c r="LI757" s="602"/>
      <c r="LJ757" s="602"/>
      <c r="LK757" s="602"/>
      <c r="LL757" s="602"/>
      <c r="LM757" s="602"/>
      <c r="LN757" s="602"/>
      <c r="LO757" s="602"/>
      <c r="LP757" s="602"/>
      <c r="LQ757" s="602"/>
      <c r="LR757" s="602"/>
      <c r="LS757" s="602"/>
      <c r="LT757" s="602"/>
      <c r="LU757" s="602"/>
      <c r="LV757" s="602"/>
      <c r="LW757" s="602"/>
      <c r="LX757" s="602"/>
      <c r="LY757" s="602"/>
      <c r="LZ757" s="602"/>
      <c r="MA757" s="602"/>
      <c r="MB757" s="602"/>
      <c r="MC757" s="602"/>
      <c r="MD757" s="602"/>
      <c r="ME757" s="602"/>
      <c r="MF757" s="602"/>
      <c r="MG757" s="602"/>
      <c r="MH757" s="602"/>
      <c r="MI757" s="602"/>
      <c r="MJ757" s="602"/>
      <c r="MK757" s="602"/>
      <c r="ML757" s="602"/>
      <c r="MM757" s="602"/>
      <c r="MN757" s="602"/>
      <c r="MO757" s="602"/>
      <c r="MP757" s="602"/>
      <c r="MQ757" s="602"/>
      <c r="MR757" s="602"/>
      <c r="MS757" s="602"/>
      <c r="MT757" s="602"/>
      <c r="MU757" s="602"/>
      <c r="MV757" s="602"/>
      <c r="MW757" s="602"/>
      <c r="MX757" s="602"/>
      <c r="MY757" s="602"/>
      <c r="MZ757" s="602"/>
      <c r="NA757" s="602"/>
      <c r="NB757" s="602"/>
      <c r="NC757" s="602"/>
      <c r="ND757" s="602"/>
      <c r="NE757" s="602"/>
      <c r="NF757" s="602"/>
      <c r="NG757" s="602"/>
      <c r="NH757" s="602"/>
      <c r="NI757" s="602"/>
      <c r="NJ757" s="602"/>
      <c r="NK757" s="602"/>
      <c r="NL757" s="602"/>
      <c r="NM757" s="602"/>
      <c r="NN757" s="602"/>
      <c r="NO757" s="602"/>
      <c r="NP757" s="602"/>
      <c r="NQ757" s="602"/>
      <c r="NR757" s="602"/>
      <c r="NS757" s="602"/>
      <c r="NT757" s="602"/>
      <c r="NU757" s="602"/>
      <c r="NV757" s="602"/>
      <c r="NW757" s="602"/>
      <c r="NX757" s="602"/>
      <c r="NY757" s="602"/>
      <c r="NZ757" s="602"/>
      <c r="OA757" s="602"/>
      <c r="OB757" s="602"/>
      <c r="OC757" s="602"/>
      <c r="OD757" s="602"/>
      <c r="OE757" s="602"/>
      <c r="OF757" s="602"/>
      <c r="OG757" s="602"/>
      <c r="OH757" s="602"/>
      <c r="OI757" s="602"/>
      <c r="OJ757" s="602"/>
      <c r="OK757" s="602"/>
      <c r="OL757" s="602"/>
      <c r="OM757" s="602"/>
      <c r="ON757" s="602"/>
      <c r="OO757" s="602"/>
      <c r="OP757" s="602"/>
      <c r="OQ757" s="602"/>
      <c r="OR757" s="602"/>
      <c r="OS757" s="602"/>
      <c r="OT757" s="602"/>
      <c r="OU757" s="602"/>
      <c r="OV757" s="602"/>
      <c r="OW757" s="602"/>
      <c r="OX757" s="602"/>
      <c r="OY757" s="602"/>
      <c r="OZ757" s="602"/>
      <c r="PA757" s="602"/>
      <c r="PB757" s="602"/>
      <c r="PC757" s="602"/>
      <c r="PD757" s="602"/>
      <c r="PE757" s="602"/>
      <c r="PF757" s="602"/>
      <c r="PG757" s="602"/>
      <c r="PH757" s="602"/>
      <c r="PI757" s="602"/>
      <c r="PJ757" s="602"/>
      <c r="PK757" s="602"/>
      <c r="PL757" s="602"/>
      <c r="PM757" s="602"/>
      <c r="PN757" s="602"/>
      <c r="PO757" s="602"/>
      <c r="PP757" s="602"/>
      <c r="PQ757" s="602"/>
      <c r="PR757" s="602"/>
      <c r="PS757" s="602"/>
      <c r="PT757" s="602"/>
      <c r="PU757" s="602"/>
      <c r="PV757" s="602"/>
      <c r="PW757" s="602"/>
      <c r="PX757" s="602"/>
      <c r="PY757" s="602"/>
      <c r="PZ757" s="602"/>
      <c r="QA757" s="602"/>
      <c r="QB757" s="602"/>
      <c r="QC757" s="602"/>
      <c r="QD757" s="602"/>
      <c r="QE757" s="602"/>
      <c r="QF757" s="602"/>
      <c r="QG757" s="602"/>
      <c r="QH757" s="602"/>
      <c r="QI757" s="602"/>
      <c r="QJ757" s="602"/>
      <c r="QK757" s="602"/>
      <c r="QL757" s="602"/>
      <c r="QM757" s="602"/>
      <c r="QN757" s="602"/>
      <c r="QO757" s="602"/>
      <c r="QP757" s="602"/>
      <c r="QQ757" s="602"/>
      <c r="QR757" s="602"/>
      <c r="QS757" s="602"/>
      <c r="QT757" s="602"/>
      <c r="QU757" s="602"/>
      <c r="QV757" s="602"/>
      <c r="QW757" s="602"/>
      <c r="QX757" s="602"/>
      <c r="QY757" s="602"/>
      <c r="QZ757" s="602"/>
      <c r="RA757" s="602"/>
      <c r="RB757" s="602"/>
      <c r="RC757" s="602"/>
      <c r="RD757" s="602"/>
      <c r="RE757" s="602"/>
      <c r="RF757" s="602"/>
      <c r="RG757" s="602"/>
      <c r="RH757" s="602"/>
      <c r="RI757" s="602"/>
      <c r="RJ757" s="602"/>
      <c r="RK757" s="602"/>
      <c r="RL757" s="602"/>
      <c r="RM757" s="602"/>
      <c r="RN757" s="602"/>
      <c r="RO757" s="602"/>
      <c r="RP757" s="602"/>
      <c r="RQ757" s="602"/>
      <c r="RR757" s="602"/>
      <c r="RS757" s="602"/>
      <c r="RT757" s="602"/>
      <c r="RU757" s="602"/>
      <c r="RV757" s="602"/>
      <c r="RW757" s="602"/>
      <c r="RX757" s="602"/>
      <c r="RY757" s="602"/>
      <c r="RZ757" s="602"/>
      <c r="SA757" s="602"/>
      <c r="SB757" s="602"/>
      <c r="SC757" s="602"/>
      <c r="SD757" s="602"/>
      <c r="SE757" s="602"/>
      <c r="SF757" s="602"/>
      <c r="SG757" s="602"/>
      <c r="SH757" s="602"/>
      <c r="SI757" s="602"/>
      <c r="SJ757" s="602"/>
      <c r="SK757" s="602"/>
      <c r="SL757" s="602"/>
      <c r="SM757" s="602"/>
      <c r="SN757" s="602"/>
      <c r="SO757" s="602"/>
      <c r="SP757" s="602"/>
      <c r="SQ757" s="602"/>
      <c r="SR757" s="602"/>
      <c r="SS757" s="602"/>
      <c r="ST757" s="602"/>
      <c r="SU757" s="602"/>
      <c r="SV757" s="602"/>
      <c r="SW757" s="602"/>
      <c r="SX757" s="602"/>
      <c r="SY757" s="602"/>
      <c r="SZ757" s="602"/>
      <c r="TA757" s="602"/>
      <c r="TB757" s="602"/>
      <c r="TC757" s="602"/>
      <c r="TD757" s="602"/>
      <c r="TE757" s="602"/>
      <c r="TF757" s="602"/>
      <c r="TG757" s="602"/>
      <c r="TH757" s="602"/>
      <c r="TI757" s="602"/>
      <c r="TJ757" s="602"/>
      <c r="TK757" s="602"/>
      <c r="TL757" s="602"/>
      <c r="TM757" s="602"/>
      <c r="TN757" s="602"/>
      <c r="TO757" s="602"/>
      <c r="TP757" s="602"/>
      <c r="TQ757" s="602"/>
      <c r="TR757" s="602"/>
      <c r="TS757" s="602"/>
      <c r="TT757" s="602"/>
      <c r="TU757" s="602"/>
      <c r="TV757" s="602"/>
      <c r="TW757" s="602"/>
      <c r="TX757" s="602"/>
      <c r="TY757" s="602"/>
      <c r="TZ757" s="602"/>
      <c r="UA757" s="602"/>
      <c r="UB757" s="602"/>
      <c r="UC757" s="602"/>
      <c r="UD757" s="602"/>
      <c r="UE757" s="602"/>
      <c r="UF757" s="602"/>
      <c r="UG757" s="602"/>
      <c r="UH757" s="602"/>
      <c r="UI757" s="602"/>
      <c r="UJ757" s="602"/>
      <c r="UK757" s="602"/>
      <c r="UL757" s="602"/>
      <c r="UM757" s="602"/>
      <c r="UN757" s="602"/>
      <c r="UO757" s="602"/>
      <c r="UP757" s="602"/>
      <c r="UQ757" s="602"/>
      <c r="UR757" s="602"/>
      <c r="US757" s="602"/>
      <c r="UT757" s="602"/>
      <c r="UU757" s="602"/>
      <c r="UV757" s="602"/>
      <c r="UW757" s="602"/>
      <c r="UX757" s="602"/>
      <c r="UY757" s="602"/>
      <c r="UZ757" s="602"/>
      <c r="VA757" s="602"/>
      <c r="VB757" s="602"/>
      <c r="VC757" s="602"/>
      <c r="VD757" s="602"/>
      <c r="VE757" s="602"/>
      <c r="VF757" s="602"/>
      <c r="VG757" s="602"/>
      <c r="VH757" s="602"/>
      <c r="VI757" s="602"/>
      <c r="VJ757" s="602"/>
      <c r="VK757" s="602"/>
      <c r="VL757" s="602"/>
      <c r="VM757" s="602"/>
      <c r="VN757" s="602"/>
      <c r="VO757" s="602"/>
      <c r="VP757" s="602"/>
      <c r="VQ757" s="602"/>
      <c r="VR757" s="602"/>
      <c r="VS757" s="602"/>
      <c r="VT757" s="602"/>
      <c r="VU757" s="602"/>
      <c r="VV757" s="602"/>
      <c r="VW757" s="602"/>
      <c r="VX757" s="602"/>
      <c r="VY757" s="602"/>
      <c r="VZ757" s="602"/>
      <c r="WA757" s="602"/>
      <c r="WB757" s="602"/>
      <c r="WC757" s="602"/>
      <c r="WD757" s="602"/>
      <c r="WE757" s="602"/>
      <c r="WF757" s="602"/>
      <c r="WG757" s="602"/>
      <c r="WH757" s="602"/>
      <c r="WI757" s="602"/>
      <c r="WJ757" s="602"/>
      <c r="WK757" s="602"/>
      <c r="WL757" s="602"/>
      <c r="WM757" s="602"/>
      <c r="WN757" s="602"/>
      <c r="WO757" s="602"/>
      <c r="WP757" s="602"/>
      <c r="WQ757" s="602"/>
      <c r="WR757" s="602"/>
      <c r="WS757" s="602"/>
      <c r="WT757" s="602"/>
      <c r="WU757" s="602"/>
      <c r="WV757" s="602"/>
      <c r="WW757" s="602"/>
      <c r="WX757" s="602"/>
      <c r="WY757" s="602"/>
      <c r="WZ757" s="602"/>
      <c r="XA757" s="602"/>
      <c r="XB757" s="602"/>
      <c r="XC757" s="602"/>
      <c r="XD757" s="602"/>
      <c r="XE757" s="602"/>
      <c r="XF757" s="602"/>
      <c r="XG757" s="602"/>
      <c r="XH757" s="602"/>
      <c r="XI757" s="602"/>
      <c r="XJ757" s="602"/>
      <c r="XK757" s="602"/>
      <c r="XL757" s="602"/>
      <c r="XM757" s="602"/>
      <c r="XN757" s="602"/>
      <c r="XO757" s="602"/>
      <c r="XP757" s="602"/>
      <c r="XQ757" s="602"/>
      <c r="XR757" s="602"/>
      <c r="XS757" s="602"/>
      <c r="XT757" s="602"/>
      <c r="XU757" s="602"/>
      <c r="XV757" s="602"/>
      <c r="XW757" s="602"/>
      <c r="XX757" s="602"/>
      <c r="XY757" s="602"/>
      <c r="XZ757" s="602"/>
      <c r="YA757" s="602"/>
      <c r="YB757" s="602"/>
      <c r="YC757" s="602"/>
      <c r="YD757" s="602"/>
      <c r="YE757" s="602"/>
      <c r="YF757" s="602"/>
      <c r="YG757" s="602"/>
      <c r="YH757" s="602"/>
      <c r="YI757" s="602"/>
      <c r="YJ757" s="602"/>
      <c r="YK757" s="602"/>
      <c r="YL757" s="602"/>
      <c r="YM757" s="602"/>
      <c r="YN757" s="602"/>
      <c r="YO757" s="602"/>
      <c r="YP757" s="602"/>
      <c r="YQ757" s="602"/>
      <c r="YR757" s="602"/>
      <c r="YS757" s="602"/>
      <c r="YT757" s="602"/>
      <c r="YU757" s="602"/>
      <c r="YV757" s="602"/>
      <c r="YW757" s="602"/>
      <c r="YX757" s="602"/>
      <c r="YY757" s="602"/>
      <c r="YZ757" s="602"/>
      <c r="ZA757" s="602"/>
      <c r="ZB757" s="602"/>
      <c r="ZC757" s="602"/>
      <c r="ZD757" s="602"/>
      <c r="ZE757" s="602"/>
      <c r="ZF757" s="602"/>
      <c r="ZG757" s="602"/>
      <c r="ZH757" s="602"/>
      <c r="ZI757" s="602"/>
      <c r="ZJ757" s="602"/>
      <c r="ZK757" s="602"/>
      <c r="ZL757" s="602"/>
      <c r="ZM757" s="602"/>
      <c r="ZN757" s="602"/>
      <c r="ZO757" s="602"/>
      <c r="ZP757" s="602"/>
      <c r="ZQ757" s="602"/>
      <c r="ZR757" s="602"/>
      <c r="ZS757" s="602"/>
      <c r="ZT757" s="602"/>
      <c r="ZU757" s="602"/>
      <c r="ZV757" s="602"/>
      <c r="ZW757" s="602"/>
      <c r="ZX757" s="602"/>
      <c r="ZY757" s="602"/>
      <c r="ZZ757" s="602"/>
      <c r="AAA757" s="602"/>
      <c r="AAB757" s="602"/>
      <c r="AAC757" s="602"/>
      <c r="AAD757" s="602"/>
      <c r="AAE757" s="602"/>
      <c r="AAF757" s="602"/>
      <c r="AAG757" s="602"/>
      <c r="AAH757" s="602"/>
      <c r="AAI757" s="602"/>
      <c r="AAJ757" s="602"/>
      <c r="AAK757" s="602"/>
      <c r="AAL757" s="602"/>
      <c r="AAM757" s="602"/>
      <c r="AAN757" s="602"/>
      <c r="AAO757" s="602"/>
      <c r="AAP757" s="602"/>
      <c r="AAQ757" s="602"/>
      <c r="AAR757" s="602"/>
      <c r="AAS757" s="602"/>
      <c r="AAT757" s="602"/>
      <c r="AAU757" s="602"/>
      <c r="AAV757" s="602"/>
      <c r="AAW757" s="602"/>
      <c r="AAX757" s="602"/>
      <c r="AAY757" s="602"/>
      <c r="AAZ757" s="602"/>
      <c r="ABA757" s="602"/>
      <c r="ABB757" s="602"/>
      <c r="ABC757" s="602"/>
      <c r="ABD757" s="602"/>
      <c r="ABE757" s="602"/>
      <c r="ABF757" s="602"/>
      <c r="ABG757" s="602"/>
      <c r="ABH757" s="602"/>
      <c r="ABI757" s="602"/>
      <c r="ABJ757" s="602"/>
      <c r="ABK757" s="602"/>
      <c r="ABL757" s="602"/>
      <c r="ABM757" s="602"/>
      <c r="ABN757" s="602"/>
      <c r="ABO757" s="602"/>
      <c r="ABP757" s="602"/>
      <c r="ABQ757" s="602"/>
      <c r="ABR757" s="602"/>
      <c r="ABS757" s="602"/>
      <c r="ABT757" s="602"/>
      <c r="ABU757" s="602"/>
      <c r="ABV757" s="602"/>
      <c r="ABW757" s="602"/>
      <c r="ABX757" s="602"/>
      <c r="ABY757" s="602"/>
      <c r="ABZ757" s="602"/>
      <c r="ACA757" s="602"/>
      <c r="ACB757" s="602"/>
      <c r="ACC757" s="602"/>
      <c r="ACD757" s="602"/>
      <c r="ACE757" s="602"/>
      <c r="ACF757" s="602"/>
      <c r="ACG757" s="602"/>
      <c r="ACH757" s="602"/>
      <c r="ACI757" s="602"/>
      <c r="ACJ757" s="602"/>
      <c r="ACK757" s="602"/>
      <c r="ACL757" s="602"/>
      <c r="ACM757" s="602"/>
      <c r="ACN757" s="602"/>
      <c r="ACO757" s="602"/>
      <c r="ACP757" s="602"/>
      <c r="ACQ757" s="602"/>
      <c r="ACR757" s="602"/>
      <c r="ACS757" s="602"/>
      <c r="ACT757" s="602"/>
      <c r="ACU757" s="602"/>
      <c r="ACV757" s="602"/>
      <c r="ACW757" s="602"/>
      <c r="ACX757" s="602"/>
      <c r="ACY757" s="602"/>
      <c r="ACZ757" s="602"/>
      <c r="ADA757" s="602"/>
      <c r="ADB757" s="602"/>
      <c r="ADC757" s="602"/>
      <c r="ADD757" s="602"/>
      <c r="ADE757" s="602"/>
      <c r="ADF757" s="602"/>
      <c r="ADG757" s="602"/>
      <c r="ADH757" s="602"/>
      <c r="ADI757" s="602"/>
      <c r="ADJ757" s="602"/>
      <c r="ADK757" s="602"/>
      <c r="ADL757" s="602"/>
      <c r="ADM757" s="602"/>
      <c r="ADN757" s="602"/>
      <c r="ADO757" s="602"/>
      <c r="ADP757" s="602"/>
      <c r="ADQ757" s="602"/>
      <c r="ADR757" s="602"/>
      <c r="ADS757" s="602"/>
      <c r="ADT757" s="602"/>
      <c r="ADU757" s="602"/>
      <c r="ADV757" s="602"/>
      <c r="ADW757" s="602"/>
      <c r="ADX757" s="602"/>
      <c r="ADY757" s="602"/>
      <c r="ADZ757" s="602"/>
      <c r="AEA757" s="602"/>
      <c r="AEB757" s="602"/>
      <c r="AEC757" s="602"/>
      <c r="AED757" s="602"/>
      <c r="AEE757" s="602"/>
      <c r="AEF757" s="602"/>
      <c r="AEG757" s="602"/>
      <c r="AEH757" s="602"/>
      <c r="AEI757" s="602"/>
      <c r="AEJ757" s="602"/>
      <c r="AEK757" s="602"/>
      <c r="AEL757" s="602"/>
      <c r="AEM757" s="602"/>
      <c r="AEN757" s="602"/>
      <c r="AEO757" s="602"/>
      <c r="AEP757" s="602"/>
      <c r="AEQ757" s="602"/>
      <c r="AER757" s="602"/>
      <c r="AES757" s="602"/>
      <c r="AET757" s="602"/>
      <c r="AEU757" s="602"/>
      <c r="AEV757" s="602"/>
      <c r="AEW757" s="602"/>
      <c r="AEX757" s="602"/>
      <c r="AEY757" s="602"/>
      <c r="AEZ757" s="602"/>
      <c r="AFA757" s="602"/>
      <c r="AFB757" s="602"/>
      <c r="AFC757" s="602"/>
      <c r="AFD757" s="602"/>
      <c r="AFE757" s="602"/>
      <c r="AFF757" s="602"/>
      <c r="AFG757" s="602"/>
      <c r="AFH757" s="602"/>
      <c r="AFI757" s="602"/>
      <c r="AFJ757" s="602"/>
      <c r="AFK757" s="602"/>
      <c r="AFL757" s="602"/>
      <c r="AFM757" s="602"/>
      <c r="AFN757" s="602"/>
      <c r="AFO757" s="602"/>
      <c r="AFP757" s="602"/>
      <c r="AFQ757" s="602"/>
      <c r="AFR757" s="602"/>
      <c r="AFS757" s="602"/>
      <c r="AFT757" s="602"/>
      <c r="AFU757" s="602"/>
      <c r="AFV757" s="602"/>
      <c r="AFW757" s="602"/>
      <c r="AFX757" s="602"/>
      <c r="AFY757" s="602"/>
      <c r="AFZ757" s="602"/>
      <c r="AGA757" s="602"/>
      <c r="AGB757" s="602"/>
      <c r="AGC757" s="602"/>
      <c r="AGD757" s="602"/>
      <c r="AGE757" s="602"/>
      <c r="AGF757" s="602"/>
      <c r="AGG757" s="602"/>
      <c r="AGH757" s="602"/>
      <c r="AGI757" s="602"/>
      <c r="AGJ757" s="602"/>
      <c r="AGK757" s="602"/>
      <c r="AGL757" s="602"/>
      <c r="AGM757" s="602"/>
      <c r="AGN757" s="602"/>
      <c r="AGO757" s="602"/>
      <c r="AGP757" s="602"/>
      <c r="AGQ757" s="602"/>
      <c r="AGR757" s="602"/>
      <c r="AGS757" s="602"/>
      <c r="AGT757" s="602"/>
      <c r="AGU757" s="602"/>
      <c r="AGV757" s="602"/>
      <c r="AGW757" s="602"/>
      <c r="AGX757" s="602"/>
      <c r="AGY757" s="602"/>
      <c r="AGZ757" s="602"/>
      <c r="AHA757" s="602"/>
      <c r="AHB757" s="602"/>
      <c r="AHC757" s="602"/>
      <c r="AHD757" s="602"/>
      <c r="AHE757" s="602"/>
      <c r="AHF757" s="602"/>
      <c r="AHG757" s="602"/>
      <c r="AHH757" s="602"/>
      <c r="AHI757" s="602"/>
      <c r="AHJ757" s="602"/>
      <c r="AHK757" s="602"/>
      <c r="AHL757" s="602"/>
      <c r="AHM757" s="602"/>
      <c r="AHN757" s="602"/>
      <c r="AHO757" s="602"/>
      <c r="AHP757" s="602"/>
      <c r="AHQ757" s="602"/>
      <c r="AHR757" s="602"/>
      <c r="AHS757" s="602"/>
      <c r="AHT757" s="602"/>
      <c r="AHU757" s="602"/>
      <c r="AHV757" s="602"/>
      <c r="AHW757" s="602"/>
      <c r="AHX757" s="602"/>
      <c r="AHY757" s="602"/>
      <c r="AHZ757" s="602"/>
      <c r="AIA757" s="602"/>
      <c r="AIB757" s="602"/>
      <c r="AIC757" s="602"/>
      <c r="AID757" s="602"/>
      <c r="AIE757" s="602"/>
      <c r="AIF757" s="602"/>
      <c r="AIG757" s="602"/>
      <c r="AIH757" s="602"/>
      <c r="AII757" s="602"/>
      <c r="AIJ757" s="602"/>
      <c r="AIK757" s="602"/>
      <c r="AIL757" s="602"/>
      <c r="AIM757" s="602"/>
      <c r="AIN757" s="602"/>
      <c r="AIO757" s="602"/>
      <c r="AIP757" s="602"/>
      <c r="AIQ757" s="602"/>
      <c r="AIR757" s="602"/>
      <c r="AIS757" s="602"/>
      <c r="AIT757" s="602"/>
      <c r="AIU757" s="602"/>
      <c r="AIV757" s="602"/>
      <c r="AIW757" s="602"/>
      <c r="AIX757" s="602"/>
      <c r="AIY757" s="602"/>
      <c r="AIZ757" s="602"/>
      <c r="AJA757" s="602"/>
      <c r="AJB757" s="602"/>
      <c r="AJC757" s="602"/>
      <c r="AJD757" s="602"/>
      <c r="AJE757" s="602"/>
      <c r="AJF757" s="602"/>
      <c r="AJG757" s="602"/>
      <c r="AJH757" s="602"/>
      <c r="AJI757" s="602"/>
    </row>
    <row r="758" spans="1:945">
      <c r="A758" s="603"/>
      <c r="B758" s="623" t="s">
        <v>1217</v>
      </c>
      <c r="C758" s="623" t="s">
        <v>1217</v>
      </c>
      <c r="D758" s="615" t="s">
        <v>2956</v>
      </c>
      <c r="E758" s="617" t="s">
        <v>4822</v>
      </c>
      <c r="F758" s="615"/>
      <c r="G758" s="615"/>
      <c r="H758" s="615"/>
      <c r="I758" s="615" t="s">
        <v>3062</v>
      </c>
      <c r="J758" s="618"/>
      <c r="K758" s="615" t="s">
        <v>4832</v>
      </c>
      <c r="L758" s="615" t="s">
        <v>3003</v>
      </c>
      <c r="M758" s="616">
        <v>44664</v>
      </c>
      <c r="N758" s="616">
        <v>44866</v>
      </c>
      <c r="O758" s="616"/>
      <c r="P758" s="616"/>
      <c r="Q758" s="616"/>
      <c r="R758" s="616"/>
      <c r="S758" s="615" t="s">
        <v>2959</v>
      </c>
      <c r="T758" s="615">
        <v>60</v>
      </c>
      <c r="U758" s="615">
        <v>49204132</v>
      </c>
      <c r="V758" s="615" t="s">
        <v>1231</v>
      </c>
      <c r="W758" s="615">
        <v>360</v>
      </c>
      <c r="X758" s="619">
        <v>8320</v>
      </c>
      <c r="Y758" s="539">
        <f t="shared" si="33"/>
        <v>2995200</v>
      </c>
      <c r="Z758" s="605">
        <v>0.8</v>
      </c>
      <c r="AA758" s="681">
        <f t="shared" si="34"/>
        <v>2396160</v>
      </c>
      <c r="AB758" s="625"/>
      <c r="AC758" s="621">
        <v>0</v>
      </c>
      <c r="AD758" s="609"/>
      <c r="AE758" s="606"/>
      <c r="AF758" s="695">
        <f t="shared" si="35"/>
        <v>2396160</v>
      </c>
      <c r="AG758" s="604" t="s">
        <v>1073</v>
      </c>
      <c r="AH758" s="604"/>
      <c r="AI758" s="604">
        <v>60</v>
      </c>
      <c r="AJ758" s="608" t="s">
        <v>2319</v>
      </c>
      <c r="AK758" s="604" t="s">
        <v>1088</v>
      </c>
      <c r="AL758" s="607" t="s">
        <v>3004</v>
      </c>
      <c r="AM758" s="604" t="s">
        <v>52</v>
      </c>
      <c r="AN758" s="604" t="s">
        <v>1076</v>
      </c>
      <c r="AO758" s="604"/>
      <c r="AP758" s="606"/>
      <c r="AQ758" s="606" t="s">
        <v>37</v>
      </c>
      <c r="AR758" s="606" t="s">
        <v>3009</v>
      </c>
      <c r="AS758" s="603" t="s">
        <v>1077</v>
      </c>
      <c r="AT758" s="610" t="s">
        <v>1091</v>
      </c>
      <c r="AU758" s="610" t="s">
        <v>1078</v>
      </c>
      <c r="AV758" s="605">
        <v>0.73</v>
      </c>
      <c r="AW758" s="602"/>
      <c r="AX758" s="602"/>
      <c r="AY758" s="602"/>
      <c r="AZ758" s="602"/>
      <c r="BA758" s="602"/>
      <c r="BB758" s="602"/>
      <c r="BC758" s="602"/>
      <c r="BD758" s="602"/>
      <c r="BE758" s="602"/>
      <c r="BF758" s="602"/>
      <c r="BG758" s="602"/>
      <c r="BH758" s="602"/>
      <c r="BI758" s="602"/>
      <c r="BJ758" s="602"/>
      <c r="BK758" s="602"/>
      <c r="BL758" s="602"/>
      <c r="BM758" s="602"/>
      <c r="BN758" s="602"/>
      <c r="BO758" s="602"/>
      <c r="BP758" s="602"/>
      <c r="BQ758" s="602"/>
      <c r="BR758" s="602"/>
      <c r="BS758" s="602"/>
      <c r="BT758" s="602"/>
      <c r="BU758" s="602"/>
      <c r="BV758" s="602"/>
      <c r="BW758" s="602"/>
      <c r="BX758" s="602"/>
      <c r="BY758" s="602"/>
      <c r="BZ758" s="602"/>
      <c r="CA758" s="602"/>
      <c r="CB758" s="602"/>
      <c r="CC758" s="602"/>
      <c r="CD758" s="602"/>
      <c r="CE758" s="602"/>
      <c r="CF758" s="602"/>
      <c r="CG758" s="602"/>
      <c r="CH758" s="602"/>
      <c r="CI758" s="602"/>
      <c r="CJ758" s="602"/>
      <c r="CK758" s="602"/>
      <c r="CL758" s="602"/>
      <c r="CM758" s="602"/>
      <c r="CN758" s="602"/>
      <c r="CO758" s="602"/>
      <c r="CP758" s="602"/>
      <c r="CQ758" s="602"/>
      <c r="CR758" s="602"/>
      <c r="CS758" s="602"/>
      <c r="CT758" s="602"/>
      <c r="CU758" s="602"/>
      <c r="CV758" s="602"/>
      <c r="CW758" s="602"/>
      <c r="CX758" s="602"/>
      <c r="CY758" s="602"/>
      <c r="CZ758" s="602"/>
      <c r="DA758" s="602"/>
      <c r="DB758" s="602"/>
      <c r="DC758" s="602"/>
      <c r="DD758" s="602"/>
      <c r="DE758" s="602"/>
      <c r="DF758" s="602"/>
      <c r="DG758" s="602"/>
      <c r="DH758" s="602"/>
      <c r="DI758" s="602"/>
      <c r="DJ758" s="602"/>
      <c r="DK758" s="602"/>
      <c r="DL758" s="602"/>
      <c r="DM758" s="602"/>
      <c r="DN758" s="602"/>
      <c r="DO758" s="602"/>
      <c r="DP758" s="602"/>
      <c r="DQ758" s="602"/>
      <c r="DR758" s="602"/>
      <c r="DS758" s="602"/>
      <c r="DT758" s="602"/>
      <c r="DU758" s="602"/>
      <c r="DV758" s="602"/>
      <c r="DW758" s="602"/>
      <c r="DX758" s="602"/>
      <c r="DY758" s="602"/>
      <c r="DZ758" s="602"/>
      <c r="EA758" s="602"/>
      <c r="EB758" s="602"/>
      <c r="EC758" s="602"/>
      <c r="ED758" s="602"/>
      <c r="EE758" s="602"/>
      <c r="EF758" s="602"/>
      <c r="EG758" s="602"/>
      <c r="EH758" s="602"/>
      <c r="EI758" s="602"/>
      <c r="EJ758" s="602"/>
      <c r="EK758" s="602"/>
      <c r="EL758" s="602"/>
      <c r="EM758" s="602"/>
      <c r="EN758" s="602"/>
      <c r="EO758" s="602"/>
      <c r="EP758" s="602"/>
      <c r="EQ758" s="602"/>
      <c r="ER758" s="602"/>
      <c r="ES758" s="602"/>
      <c r="ET758" s="602"/>
      <c r="EU758" s="602"/>
      <c r="EV758" s="602"/>
      <c r="EW758" s="602"/>
      <c r="EX758" s="602"/>
      <c r="EY758" s="602"/>
      <c r="EZ758" s="602"/>
      <c r="FA758" s="602"/>
      <c r="FB758" s="602"/>
      <c r="FC758" s="602"/>
      <c r="FD758" s="602"/>
      <c r="FE758" s="602"/>
      <c r="FF758" s="602"/>
      <c r="FG758" s="602"/>
      <c r="FH758" s="602"/>
      <c r="FI758" s="602"/>
      <c r="FJ758" s="602"/>
      <c r="FK758" s="602"/>
      <c r="FL758" s="602"/>
      <c r="FM758" s="602"/>
      <c r="FN758" s="602"/>
      <c r="FO758" s="602"/>
      <c r="FP758" s="602"/>
      <c r="FQ758" s="602"/>
      <c r="FR758" s="602"/>
      <c r="FS758" s="602"/>
      <c r="FT758" s="602"/>
      <c r="FU758" s="602"/>
      <c r="FV758" s="602"/>
      <c r="FW758" s="602"/>
      <c r="FX758" s="602"/>
      <c r="FY758" s="602"/>
      <c r="FZ758" s="602"/>
      <c r="GA758" s="602"/>
      <c r="GB758" s="602"/>
      <c r="GC758" s="602"/>
      <c r="GD758" s="602"/>
      <c r="GE758" s="602"/>
      <c r="GF758" s="602"/>
      <c r="GG758" s="602"/>
      <c r="GH758" s="602"/>
      <c r="GI758" s="602"/>
      <c r="GJ758" s="602"/>
      <c r="GK758" s="602"/>
      <c r="GL758" s="602"/>
      <c r="GM758" s="602"/>
      <c r="GN758" s="602"/>
      <c r="GO758" s="602"/>
      <c r="GP758" s="602"/>
      <c r="GQ758" s="602"/>
      <c r="GR758" s="602"/>
      <c r="GS758" s="602"/>
      <c r="GT758" s="602"/>
      <c r="GU758" s="602"/>
      <c r="GV758" s="602"/>
      <c r="GW758" s="602"/>
      <c r="GX758" s="602"/>
      <c r="GY758" s="602"/>
      <c r="GZ758" s="602"/>
      <c r="HA758" s="602"/>
      <c r="HB758" s="602"/>
      <c r="HC758" s="602"/>
      <c r="HD758" s="602"/>
      <c r="HE758" s="602"/>
      <c r="HF758" s="602"/>
      <c r="HG758" s="602"/>
      <c r="HH758" s="602"/>
      <c r="HI758" s="602"/>
      <c r="HJ758" s="602"/>
      <c r="HK758" s="602"/>
      <c r="HL758" s="602"/>
      <c r="HM758" s="602"/>
      <c r="HN758" s="602"/>
      <c r="HO758" s="602"/>
      <c r="HP758" s="602"/>
      <c r="HQ758" s="602"/>
      <c r="HR758" s="602"/>
      <c r="HS758" s="602"/>
      <c r="HT758" s="602"/>
      <c r="HU758" s="602"/>
      <c r="HV758" s="602"/>
      <c r="HW758" s="602"/>
      <c r="HX758" s="602"/>
      <c r="HY758" s="602"/>
      <c r="HZ758" s="602"/>
      <c r="IA758" s="602"/>
      <c r="IB758" s="602"/>
      <c r="IC758" s="602"/>
      <c r="ID758" s="602"/>
      <c r="IE758" s="602"/>
      <c r="IF758" s="602"/>
      <c r="IG758" s="602"/>
      <c r="IH758" s="602"/>
      <c r="II758" s="602"/>
      <c r="IJ758" s="602"/>
      <c r="IK758" s="602"/>
      <c r="IL758" s="602"/>
      <c r="IM758" s="602"/>
      <c r="IN758" s="602"/>
      <c r="IO758" s="602"/>
      <c r="IP758" s="602"/>
      <c r="IQ758" s="602"/>
      <c r="IR758" s="602"/>
      <c r="IS758" s="602"/>
      <c r="IT758" s="602"/>
      <c r="IU758" s="602"/>
      <c r="IV758" s="602"/>
      <c r="IW758" s="602"/>
      <c r="IX758" s="602"/>
      <c r="IY758" s="602"/>
      <c r="IZ758" s="602"/>
      <c r="JA758" s="602"/>
      <c r="JB758" s="602"/>
      <c r="JC758" s="602"/>
      <c r="JD758" s="602"/>
      <c r="JE758" s="602"/>
      <c r="JF758" s="602"/>
      <c r="JG758" s="602"/>
      <c r="JH758" s="602"/>
      <c r="JI758" s="602"/>
      <c r="JJ758" s="602"/>
      <c r="JK758" s="602"/>
      <c r="JL758" s="602"/>
      <c r="JM758" s="602"/>
      <c r="JN758" s="602"/>
      <c r="JO758" s="602"/>
      <c r="JP758" s="602"/>
      <c r="JQ758" s="602"/>
      <c r="JR758" s="602"/>
      <c r="JS758" s="602"/>
      <c r="JT758" s="602"/>
      <c r="JU758" s="602"/>
      <c r="JV758" s="602"/>
      <c r="JW758" s="602"/>
      <c r="JX758" s="602"/>
      <c r="JY758" s="602"/>
      <c r="JZ758" s="602"/>
      <c r="KA758" s="602"/>
      <c r="KB758" s="602"/>
      <c r="KC758" s="602"/>
      <c r="KD758" s="602"/>
      <c r="KE758" s="602"/>
      <c r="KF758" s="602"/>
      <c r="KG758" s="602"/>
      <c r="KH758" s="602"/>
      <c r="KI758" s="602"/>
      <c r="KJ758" s="602"/>
      <c r="KK758" s="602"/>
      <c r="KL758" s="602"/>
      <c r="KM758" s="602"/>
      <c r="KN758" s="602"/>
      <c r="KO758" s="602"/>
      <c r="KP758" s="602"/>
      <c r="KQ758" s="602"/>
      <c r="KR758" s="602"/>
      <c r="KS758" s="602"/>
      <c r="KT758" s="602"/>
      <c r="KU758" s="602"/>
      <c r="KV758" s="602"/>
      <c r="KW758" s="602"/>
      <c r="KX758" s="602"/>
      <c r="KY758" s="602"/>
      <c r="KZ758" s="602"/>
      <c r="LA758" s="602"/>
      <c r="LB758" s="602"/>
      <c r="LC758" s="602"/>
      <c r="LD758" s="602"/>
      <c r="LE758" s="602"/>
      <c r="LF758" s="602"/>
      <c r="LG758" s="602"/>
      <c r="LH758" s="602"/>
      <c r="LI758" s="602"/>
      <c r="LJ758" s="602"/>
      <c r="LK758" s="602"/>
      <c r="LL758" s="602"/>
      <c r="LM758" s="602"/>
      <c r="LN758" s="602"/>
      <c r="LO758" s="602"/>
      <c r="LP758" s="602"/>
      <c r="LQ758" s="602"/>
      <c r="LR758" s="602"/>
      <c r="LS758" s="602"/>
      <c r="LT758" s="602"/>
      <c r="LU758" s="602"/>
      <c r="LV758" s="602"/>
      <c r="LW758" s="602"/>
      <c r="LX758" s="602"/>
      <c r="LY758" s="602"/>
      <c r="LZ758" s="602"/>
      <c r="MA758" s="602"/>
      <c r="MB758" s="602"/>
      <c r="MC758" s="602"/>
      <c r="MD758" s="602"/>
      <c r="ME758" s="602"/>
      <c r="MF758" s="602"/>
      <c r="MG758" s="602"/>
      <c r="MH758" s="602"/>
      <c r="MI758" s="602"/>
      <c r="MJ758" s="602"/>
      <c r="MK758" s="602"/>
      <c r="ML758" s="602"/>
      <c r="MM758" s="602"/>
      <c r="MN758" s="602"/>
      <c r="MO758" s="602"/>
      <c r="MP758" s="602"/>
      <c r="MQ758" s="602"/>
      <c r="MR758" s="602"/>
      <c r="MS758" s="602"/>
      <c r="MT758" s="602"/>
      <c r="MU758" s="602"/>
      <c r="MV758" s="602"/>
      <c r="MW758" s="602"/>
      <c r="MX758" s="602"/>
      <c r="MY758" s="602"/>
      <c r="MZ758" s="602"/>
      <c r="NA758" s="602"/>
      <c r="NB758" s="602"/>
      <c r="NC758" s="602"/>
      <c r="ND758" s="602"/>
      <c r="NE758" s="602"/>
      <c r="NF758" s="602"/>
      <c r="NG758" s="602"/>
      <c r="NH758" s="602"/>
      <c r="NI758" s="602"/>
      <c r="NJ758" s="602"/>
      <c r="NK758" s="602"/>
      <c r="NL758" s="602"/>
      <c r="NM758" s="602"/>
      <c r="NN758" s="602"/>
      <c r="NO758" s="602"/>
      <c r="NP758" s="602"/>
      <c r="NQ758" s="602"/>
      <c r="NR758" s="602"/>
      <c r="NS758" s="602"/>
      <c r="NT758" s="602"/>
      <c r="NU758" s="602"/>
      <c r="NV758" s="602"/>
      <c r="NW758" s="602"/>
      <c r="NX758" s="602"/>
      <c r="NY758" s="602"/>
      <c r="NZ758" s="602"/>
      <c r="OA758" s="602"/>
      <c r="OB758" s="602"/>
      <c r="OC758" s="602"/>
      <c r="OD758" s="602"/>
      <c r="OE758" s="602"/>
      <c r="OF758" s="602"/>
      <c r="OG758" s="602"/>
      <c r="OH758" s="602"/>
      <c r="OI758" s="602"/>
      <c r="OJ758" s="602"/>
      <c r="OK758" s="602"/>
      <c r="OL758" s="602"/>
      <c r="OM758" s="602"/>
      <c r="ON758" s="602"/>
      <c r="OO758" s="602"/>
      <c r="OP758" s="602"/>
      <c r="OQ758" s="602"/>
      <c r="OR758" s="602"/>
      <c r="OS758" s="602"/>
      <c r="OT758" s="602"/>
      <c r="OU758" s="602"/>
      <c r="OV758" s="602"/>
      <c r="OW758" s="602"/>
      <c r="OX758" s="602"/>
      <c r="OY758" s="602"/>
      <c r="OZ758" s="602"/>
      <c r="PA758" s="602"/>
      <c r="PB758" s="602"/>
      <c r="PC758" s="602"/>
      <c r="PD758" s="602"/>
      <c r="PE758" s="602"/>
      <c r="PF758" s="602"/>
      <c r="PG758" s="602"/>
      <c r="PH758" s="602"/>
      <c r="PI758" s="602"/>
      <c r="PJ758" s="602"/>
      <c r="PK758" s="602"/>
      <c r="PL758" s="602"/>
      <c r="PM758" s="602"/>
      <c r="PN758" s="602"/>
      <c r="PO758" s="602"/>
      <c r="PP758" s="602"/>
      <c r="PQ758" s="602"/>
      <c r="PR758" s="602"/>
      <c r="PS758" s="602"/>
      <c r="PT758" s="602"/>
      <c r="PU758" s="602"/>
      <c r="PV758" s="602"/>
      <c r="PW758" s="602"/>
      <c r="PX758" s="602"/>
      <c r="PY758" s="602"/>
      <c r="PZ758" s="602"/>
      <c r="QA758" s="602"/>
      <c r="QB758" s="602"/>
      <c r="QC758" s="602"/>
      <c r="QD758" s="602"/>
      <c r="QE758" s="602"/>
      <c r="QF758" s="602"/>
      <c r="QG758" s="602"/>
      <c r="QH758" s="602"/>
      <c r="QI758" s="602"/>
      <c r="QJ758" s="602"/>
      <c r="QK758" s="602"/>
      <c r="QL758" s="602"/>
      <c r="QM758" s="602"/>
      <c r="QN758" s="602"/>
      <c r="QO758" s="602"/>
      <c r="QP758" s="602"/>
      <c r="QQ758" s="602"/>
      <c r="QR758" s="602"/>
      <c r="QS758" s="602"/>
      <c r="QT758" s="602"/>
      <c r="QU758" s="602"/>
      <c r="QV758" s="602"/>
      <c r="QW758" s="602"/>
      <c r="QX758" s="602"/>
      <c r="QY758" s="602"/>
      <c r="QZ758" s="602"/>
      <c r="RA758" s="602"/>
      <c r="RB758" s="602"/>
      <c r="RC758" s="602"/>
      <c r="RD758" s="602"/>
      <c r="RE758" s="602"/>
      <c r="RF758" s="602"/>
      <c r="RG758" s="602"/>
      <c r="RH758" s="602"/>
      <c r="RI758" s="602"/>
      <c r="RJ758" s="602"/>
      <c r="RK758" s="602"/>
      <c r="RL758" s="602"/>
      <c r="RM758" s="602"/>
      <c r="RN758" s="602"/>
      <c r="RO758" s="602"/>
      <c r="RP758" s="602"/>
      <c r="RQ758" s="602"/>
      <c r="RR758" s="602"/>
      <c r="RS758" s="602"/>
      <c r="RT758" s="602"/>
      <c r="RU758" s="602"/>
      <c r="RV758" s="602"/>
      <c r="RW758" s="602"/>
      <c r="RX758" s="602"/>
      <c r="RY758" s="602"/>
      <c r="RZ758" s="602"/>
      <c r="SA758" s="602"/>
      <c r="SB758" s="602"/>
      <c r="SC758" s="602"/>
      <c r="SD758" s="602"/>
      <c r="SE758" s="602"/>
      <c r="SF758" s="602"/>
      <c r="SG758" s="602"/>
      <c r="SH758" s="602"/>
      <c r="SI758" s="602"/>
      <c r="SJ758" s="602"/>
      <c r="SK758" s="602"/>
      <c r="SL758" s="602"/>
      <c r="SM758" s="602"/>
      <c r="SN758" s="602"/>
      <c r="SO758" s="602"/>
      <c r="SP758" s="602"/>
      <c r="SQ758" s="602"/>
      <c r="SR758" s="602"/>
      <c r="SS758" s="602"/>
      <c r="ST758" s="602"/>
      <c r="SU758" s="602"/>
      <c r="SV758" s="602"/>
      <c r="SW758" s="602"/>
      <c r="SX758" s="602"/>
      <c r="SY758" s="602"/>
      <c r="SZ758" s="602"/>
      <c r="TA758" s="602"/>
      <c r="TB758" s="602"/>
      <c r="TC758" s="602"/>
      <c r="TD758" s="602"/>
      <c r="TE758" s="602"/>
      <c r="TF758" s="602"/>
      <c r="TG758" s="602"/>
      <c r="TH758" s="602"/>
      <c r="TI758" s="602"/>
      <c r="TJ758" s="602"/>
      <c r="TK758" s="602"/>
      <c r="TL758" s="602"/>
      <c r="TM758" s="602"/>
      <c r="TN758" s="602"/>
      <c r="TO758" s="602"/>
      <c r="TP758" s="602"/>
      <c r="TQ758" s="602"/>
      <c r="TR758" s="602"/>
      <c r="TS758" s="602"/>
      <c r="TT758" s="602"/>
      <c r="TU758" s="602"/>
      <c r="TV758" s="602"/>
      <c r="TW758" s="602"/>
      <c r="TX758" s="602"/>
      <c r="TY758" s="602"/>
      <c r="TZ758" s="602"/>
      <c r="UA758" s="602"/>
      <c r="UB758" s="602"/>
      <c r="UC758" s="602"/>
      <c r="UD758" s="602"/>
      <c r="UE758" s="602"/>
      <c r="UF758" s="602"/>
      <c r="UG758" s="602"/>
      <c r="UH758" s="602"/>
      <c r="UI758" s="602"/>
      <c r="UJ758" s="602"/>
      <c r="UK758" s="602"/>
      <c r="UL758" s="602"/>
      <c r="UM758" s="602"/>
      <c r="UN758" s="602"/>
      <c r="UO758" s="602"/>
      <c r="UP758" s="602"/>
      <c r="UQ758" s="602"/>
      <c r="UR758" s="602"/>
      <c r="US758" s="602"/>
      <c r="UT758" s="602"/>
      <c r="UU758" s="602"/>
      <c r="UV758" s="602"/>
      <c r="UW758" s="602"/>
      <c r="UX758" s="602"/>
      <c r="UY758" s="602"/>
      <c r="UZ758" s="602"/>
      <c r="VA758" s="602"/>
      <c r="VB758" s="602"/>
      <c r="VC758" s="602"/>
      <c r="VD758" s="602"/>
      <c r="VE758" s="602"/>
      <c r="VF758" s="602"/>
      <c r="VG758" s="602"/>
      <c r="VH758" s="602"/>
      <c r="VI758" s="602"/>
      <c r="VJ758" s="602"/>
      <c r="VK758" s="602"/>
      <c r="VL758" s="602"/>
      <c r="VM758" s="602"/>
      <c r="VN758" s="602"/>
      <c r="VO758" s="602"/>
      <c r="VP758" s="602"/>
      <c r="VQ758" s="602"/>
      <c r="VR758" s="602"/>
      <c r="VS758" s="602"/>
      <c r="VT758" s="602"/>
      <c r="VU758" s="602"/>
      <c r="VV758" s="602"/>
      <c r="VW758" s="602"/>
      <c r="VX758" s="602"/>
      <c r="VY758" s="602"/>
      <c r="VZ758" s="602"/>
      <c r="WA758" s="602"/>
      <c r="WB758" s="602"/>
      <c r="WC758" s="602"/>
      <c r="WD758" s="602"/>
      <c r="WE758" s="602"/>
      <c r="WF758" s="602"/>
      <c r="WG758" s="602"/>
      <c r="WH758" s="602"/>
      <c r="WI758" s="602"/>
      <c r="WJ758" s="602"/>
      <c r="WK758" s="602"/>
      <c r="WL758" s="602"/>
      <c r="WM758" s="602"/>
      <c r="WN758" s="602"/>
      <c r="WO758" s="602"/>
      <c r="WP758" s="602"/>
      <c r="WQ758" s="602"/>
      <c r="WR758" s="602"/>
      <c r="WS758" s="602"/>
      <c r="WT758" s="602"/>
      <c r="WU758" s="602"/>
      <c r="WV758" s="602"/>
      <c r="WW758" s="602"/>
      <c r="WX758" s="602"/>
      <c r="WY758" s="602"/>
      <c r="WZ758" s="602"/>
      <c r="XA758" s="602"/>
      <c r="XB758" s="602"/>
      <c r="XC758" s="602"/>
      <c r="XD758" s="602"/>
      <c r="XE758" s="602"/>
      <c r="XF758" s="602"/>
      <c r="XG758" s="602"/>
      <c r="XH758" s="602"/>
      <c r="XI758" s="602"/>
      <c r="XJ758" s="602"/>
      <c r="XK758" s="602"/>
      <c r="XL758" s="602"/>
      <c r="XM758" s="602"/>
      <c r="XN758" s="602"/>
      <c r="XO758" s="602"/>
      <c r="XP758" s="602"/>
      <c r="XQ758" s="602"/>
      <c r="XR758" s="602"/>
      <c r="XS758" s="602"/>
      <c r="XT758" s="602"/>
      <c r="XU758" s="602"/>
      <c r="XV758" s="602"/>
      <c r="XW758" s="602"/>
      <c r="XX758" s="602"/>
      <c r="XY758" s="602"/>
      <c r="XZ758" s="602"/>
      <c r="YA758" s="602"/>
      <c r="YB758" s="602"/>
      <c r="YC758" s="602"/>
      <c r="YD758" s="602"/>
      <c r="YE758" s="602"/>
      <c r="YF758" s="602"/>
      <c r="YG758" s="602"/>
      <c r="YH758" s="602"/>
      <c r="YI758" s="602"/>
      <c r="YJ758" s="602"/>
      <c r="YK758" s="602"/>
      <c r="YL758" s="602"/>
      <c r="YM758" s="602"/>
      <c r="YN758" s="602"/>
      <c r="YO758" s="602"/>
      <c r="YP758" s="602"/>
      <c r="YQ758" s="602"/>
      <c r="YR758" s="602"/>
      <c r="YS758" s="602"/>
      <c r="YT758" s="602"/>
      <c r="YU758" s="602"/>
      <c r="YV758" s="602"/>
      <c r="YW758" s="602"/>
      <c r="YX758" s="602"/>
      <c r="YY758" s="602"/>
      <c r="YZ758" s="602"/>
      <c r="ZA758" s="602"/>
      <c r="ZB758" s="602"/>
      <c r="ZC758" s="602"/>
      <c r="ZD758" s="602"/>
      <c r="ZE758" s="602"/>
      <c r="ZF758" s="602"/>
      <c r="ZG758" s="602"/>
      <c r="ZH758" s="602"/>
      <c r="ZI758" s="602"/>
      <c r="ZJ758" s="602"/>
      <c r="ZK758" s="602"/>
      <c r="ZL758" s="602"/>
      <c r="ZM758" s="602"/>
      <c r="ZN758" s="602"/>
      <c r="ZO758" s="602"/>
      <c r="ZP758" s="602"/>
      <c r="ZQ758" s="602"/>
      <c r="ZR758" s="602"/>
      <c r="ZS758" s="602"/>
      <c r="ZT758" s="602"/>
      <c r="ZU758" s="602"/>
      <c r="ZV758" s="602"/>
      <c r="ZW758" s="602"/>
      <c r="ZX758" s="602"/>
      <c r="ZY758" s="602"/>
      <c r="ZZ758" s="602"/>
      <c r="AAA758" s="602"/>
      <c r="AAB758" s="602"/>
      <c r="AAC758" s="602"/>
      <c r="AAD758" s="602"/>
      <c r="AAE758" s="602"/>
      <c r="AAF758" s="602"/>
      <c r="AAG758" s="602"/>
      <c r="AAH758" s="602"/>
      <c r="AAI758" s="602"/>
      <c r="AAJ758" s="602"/>
      <c r="AAK758" s="602"/>
      <c r="AAL758" s="602"/>
      <c r="AAM758" s="602"/>
      <c r="AAN758" s="602"/>
      <c r="AAO758" s="602"/>
      <c r="AAP758" s="602"/>
      <c r="AAQ758" s="602"/>
      <c r="AAR758" s="602"/>
      <c r="AAS758" s="602"/>
      <c r="AAT758" s="602"/>
      <c r="AAU758" s="602"/>
      <c r="AAV758" s="602"/>
      <c r="AAW758" s="602"/>
      <c r="AAX758" s="602"/>
      <c r="AAY758" s="602"/>
      <c r="AAZ758" s="602"/>
      <c r="ABA758" s="602"/>
      <c r="ABB758" s="602"/>
      <c r="ABC758" s="602"/>
      <c r="ABD758" s="602"/>
      <c r="ABE758" s="602"/>
      <c r="ABF758" s="602"/>
      <c r="ABG758" s="602"/>
      <c r="ABH758" s="602"/>
      <c r="ABI758" s="602"/>
      <c r="ABJ758" s="602"/>
      <c r="ABK758" s="602"/>
      <c r="ABL758" s="602"/>
      <c r="ABM758" s="602"/>
      <c r="ABN758" s="602"/>
      <c r="ABO758" s="602"/>
      <c r="ABP758" s="602"/>
      <c r="ABQ758" s="602"/>
      <c r="ABR758" s="602"/>
      <c r="ABS758" s="602"/>
      <c r="ABT758" s="602"/>
      <c r="ABU758" s="602"/>
      <c r="ABV758" s="602"/>
      <c r="ABW758" s="602"/>
      <c r="ABX758" s="602"/>
      <c r="ABY758" s="602"/>
      <c r="ABZ758" s="602"/>
      <c r="ACA758" s="602"/>
      <c r="ACB758" s="602"/>
      <c r="ACC758" s="602"/>
      <c r="ACD758" s="602"/>
      <c r="ACE758" s="602"/>
      <c r="ACF758" s="602"/>
      <c r="ACG758" s="602"/>
      <c r="ACH758" s="602"/>
      <c r="ACI758" s="602"/>
      <c r="ACJ758" s="602"/>
      <c r="ACK758" s="602"/>
      <c r="ACL758" s="602"/>
      <c r="ACM758" s="602"/>
      <c r="ACN758" s="602"/>
      <c r="ACO758" s="602"/>
      <c r="ACP758" s="602"/>
      <c r="ACQ758" s="602"/>
      <c r="ACR758" s="602"/>
      <c r="ACS758" s="602"/>
      <c r="ACT758" s="602"/>
      <c r="ACU758" s="602"/>
      <c r="ACV758" s="602"/>
      <c r="ACW758" s="602"/>
      <c r="ACX758" s="602"/>
      <c r="ACY758" s="602"/>
      <c r="ACZ758" s="602"/>
      <c r="ADA758" s="602"/>
      <c r="ADB758" s="602"/>
      <c r="ADC758" s="602"/>
      <c r="ADD758" s="602"/>
      <c r="ADE758" s="602"/>
      <c r="ADF758" s="602"/>
      <c r="ADG758" s="602"/>
      <c r="ADH758" s="602"/>
      <c r="ADI758" s="602"/>
      <c r="ADJ758" s="602"/>
      <c r="ADK758" s="602"/>
      <c r="ADL758" s="602"/>
      <c r="ADM758" s="602"/>
      <c r="ADN758" s="602"/>
      <c r="ADO758" s="602"/>
      <c r="ADP758" s="602"/>
      <c r="ADQ758" s="602"/>
      <c r="ADR758" s="602"/>
      <c r="ADS758" s="602"/>
      <c r="ADT758" s="602"/>
      <c r="ADU758" s="602"/>
      <c r="ADV758" s="602"/>
      <c r="ADW758" s="602"/>
      <c r="ADX758" s="602"/>
      <c r="ADY758" s="602"/>
      <c r="ADZ758" s="602"/>
      <c r="AEA758" s="602"/>
      <c r="AEB758" s="602"/>
      <c r="AEC758" s="602"/>
      <c r="AED758" s="602"/>
      <c r="AEE758" s="602"/>
      <c r="AEF758" s="602"/>
      <c r="AEG758" s="602"/>
      <c r="AEH758" s="602"/>
      <c r="AEI758" s="602"/>
      <c r="AEJ758" s="602"/>
      <c r="AEK758" s="602"/>
      <c r="AEL758" s="602"/>
      <c r="AEM758" s="602"/>
      <c r="AEN758" s="602"/>
      <c r="AEO758" s="602"/>
      <c r="AEP758" s="602"/>
      <c r="AEQ758" s="602"/>
      <c r="AER758" s="602"/>
      <c r="AES758" s="602"/>
      <c r="AET758" s="602"/>
      <c r="AEU758" s="602"/>
      <c r="AEV758" s="602"/>
      <c r="AEW758" s="602"/>
      <c r="AEX758" s="602"/>
      <c r="AEY758" s="602"/>
      <c r="AEZ758" s="602"/>
      <c r="AFA758" s="602"/>
      <c r="AFB758" s="602"/>
      <c r="AFC758" s="602"/>
      <c r="AFD758" s="602"/>
      <c r="AFE758" s="602"/>
      <c r="AFF758" s="602"/>
      <c r="AFG758" s="602"/>
      <c r="AFH758" s="602"/>
      <c r="AFI758" s="602"/>
      <c r="AFJ758" s="602"/>
      <c r="AFK758" s="602"/>
      <c r="AFL758" s="602"/>
      <c r="AFM758" s="602"/>
      <c r="AFN758" s="602"/>
      <c r="AFO758" s="602"/>
      <c r="AFP758" s="602"/>
      <c r="AFQ758" s="602"/>
      <c r="AFR758" s="602"/>
      <c r="AFS758" s="602"/>
      <c r="AFT758" s="602"/>
      <c r="AFU758" s="602"/>
      <c r="AFV758" s="602"/>
      <c r="AFW758" s="602"/>
      <c r="AFX758" s="602"/>
      <c r="AFY758" s="602"/>
      <c r="AFZ758" s="602"/>
      <c r="AGA758" s="602"/>
      <c r="AGB758" s="602"/>
      <c r="AGC758" s="602"/>
      <c r="AGD758" s="602"/>
      <c r="AGE758" s="602"/>
      <c r="AGF758" s="602"/>
      <c r="AGG758" s="602"/>
      <c r="AGH758" s="602"/>
      <c r="AGI758" s="602"/>
      <c r="AGJ758" s="602"/>
      <c r="AGK758" s="602"/>
      <c r="AGL758" s="602"/>
      <c r="AGM758" s="602"/>
      <c r="AGN758" s="602"/>
      <c r="AGO758" s="602"/>
      <c r="AGP758" s="602"/>
      <c r="AGQ758" s="602"/>
      <c r="AGR758" s="602"/>
      <c r="AGS758" s="602"/>
      <c r="AGT758" s="602"/>
      <c r="AGU758" s="602"/>
      <c r="AGV758" s="602"/>
      <c r="AGW758" s="602"/>
      <c r="AGX758" s="602"/>
      <c r="AGY758" s="602"/>
      <c r="AGZ758" s="602"/>
      <c r="AHA758" s="602"/>
      <c r="AHB758" s="602"/>
      <c r="AHC758" s="602"/>
      <c r="AHD758" s="602"/>
      <c r="AHE758" s="602"/>
      <c r="AHF758" s="602"/>
      <c r="AHG758" s="602"/>
      <c r="AHH758" s="602"/>
      <c r="AHI758" s="602"/>
      <c r="AHJ758" s="602"/>
      <c r="AHK758" s="602"/>
      <c r="AHL758" s="602"/>
      <c r="AHM758" s="602"/>
      <c r="AHN758" s="602"/>
      <c r="AHO758" s="602"/>
      <c r="AHP758" s="602"/>
      <c r="AHQ758" s="602"/>
      <c r="AHR758" s="602"/>
      <c r="AHS758" s="602"/>
      <c r="AHT758" s="602"/>
      <c r="AHU758" s="602"/>
      <c r="AHV758" s="602"/>
      <c r="AHW758" s="602"/>
      <c r="AHX758" s="602"/>
      <c r="AHY758" s="602"/>
      <c r="AHZ758" s="602"/>
      <c r="AIA758" s="602"/>
      <c r="AIB758" s="602"/>
      <c r="AIC758" s="602"/>
      <c r="AID758" s="602"/>
      <c r="AIE758" s="602"/>
      <c r="AIF758" s="602"/>
      <c r="AIG758" s="602"/>
      <c r="AIH758" s="602"/>
      <c r="AII758" s="602"/>
      <c r="AIJ758" s="602"/>
      <c r="AIK758" s="602"/>
      <c r="AIL758" s="602"/>
      <c r="AIM758" s="602"/>
      <c r="AIN758" s="602"/>
      <c r="AIO758" s="602"/>
      <c r="AIP758" s="602"/>
      <c r="AIQ758" s="602"/>
      <c r="AIR758" s="602"/>
      <c r="AIS758" s="602"/>
      <c r="AIT758" s="602"/>
      <c r="AIU758" s="602"/>
      <c r="AIV758" s="602"/>
      <c r="AIW758" s="602"/>
      <c r="AIX758" s="602"/>
      <c r="AIY758" s="602"/>
      <c r="AIZ758" s="602"/>
      <c r="AJA758" s="602"/>
      <c r="AJB758" s="602"/>
      <c r="AJC758" s="602"/>
      <c r="AJD758" s="602"/>
      <c r="AJE758" s="602"/>
      <c r="AJF758" s="602"/>
      <c r="AJG758" s="602"/>
      <c r="AJH758" s="602"/>
      <c r="AJI758" s="602"/>
    </row>
    <row r="759" spans="1:945">
      <c r="A759" s="603"/>
      <c r="B759" s="623" t="s">
        <v>1217</v>
      </c>
      <c r="C759" s="623" t="s">
        <v>1217</v>
      </c>
      <c r="D759" s="615" t="s">
        <v>2956</v>
      </c>
      <c r="E759" s="617" t="s">
        <v>4822</v>
      </c>
      <c r="F759" s="615"/>
      <c r="G759" s="615"/>
      <c r="H759" s="615"/>
      <c r="I759" s="615" t="s">
        <v>3062</v>
      </c>
      <c r="J759" s="618"/>
      <c r="K759" s="615" t="s">
        <v>4833</v>
      </c>
      <c r="L759" s="615" t="s">
        <v>3003</v>
      </c>
      <c r="M759" s="616">
        <v>44664</v>
      </c>
      <c r="N759" s="616">
        <v>44896</v>
      </c>
      <c r="O759" s="616"/>
      <c r="P759" s="616"/>
      <c r="Q759" s="616"/>
      <c r="R759" s="616"/>
      <c r="S759" s="615" t="s">
        <v>2959</v>
      </c>
      <c r="T759" s="615">
        <v>60</v>
      </c>
      <c r="U759" s="615">
        <v>49204132</v>
      </c>
      <c r="V759" s="615" t="s">
        <v>1231</v>
      </c>
      <c r="W759" s="615">
        <v>360</v>
      </c>
      <c r="X759" s="619">
        <v>8320</v>
      </c>
      <c r="Y759" s="539">
        <f t="shared" si="33"/>
        <v>2995200</v>
      </c>
      <c r="Z759" s="605">
        <v>0.8</v>
      </c>
      <c r="AA759" s="681">
        <f t="shared" si="34"/>
        <v>2396160</v>
      </c>
      <c r="AB759" s="625"/>
      <c r="AC759" s="621">
        <v>0</v>
      </c>
      <c r="AD759" s="609"/>
      <c r="AE759" s="606"/>
      <c r="AF759" s="695">
        <f t="shared" si="35"/>
        <v>2396160</v>
      </c>
      <c r="AG759" s="604" t="s">
        <v>1073</v>
      </c>
      <c r="AH759" s="604"/>
      <c r="AI759" s="604">
        <v>60</v>
      </c>
      <c r="AJ759" s="608" t="s">
        <v>2319</v>
      </c>
      <c r="AK759" s="604" t="s">
        <v>1088</v>
      </c>
      <c r="AL759" s="607" t="s">
        <v>3004</v>
      </c>
      <c r="AM759" s="604" t="s">
        <v>52</v>
      </c>
      <c r="AN759" s="604" t="s">
        <v>1076</v>
      </c>
      <c r="AO759" s="604"/>
      <c r="AP759" s="606"/>
      <c r="AQ759" s="606" t="s">
        <v>37</v>
      </c>
      <c r="AR759" s="606" t="s">
        <v>3009</v>
      </c>
      <c r="AS759" s="603" t="s">
        <v>1077</v>
      </c>
      <c r="AT759" s="610" t="s">
        <v>1091</v>
      </c>
      <c r="AU759" s="610" t="s">
        <v>1078</v>
      </c>
      <c r="AV759" s="605">
        <v>0.73</v>
      </c>
      <c r="AW759" s="602"/>
      <c r="AX759" s="602"/>
      <c r="AY759" s="602"/>
      <c r="AZ759" s="602"/>
      <c r="BA759" s="602"/>
      <c r="BB759" s="602"/>
      <c r="BC759" s="602"/>
      <c r="BD759" s="602"/>
      <c r="BE759" s="602"/>
      <c r="BF759" s="602"/>
      <c r="BG759" s="602"/>
      <c r="BH759" s="602"/>
      <c r="BI759" s="602"/>
      <c r="BJ759" s="602"/>
      <c r="BK759" s="602"/>
      <c r="BL759" s="602"/>
      <c r="BM759" s="602"/>
      <c r="BN759" s="602"/>
      <c r="BO759" s="602"/>
      <c r="BP759" s="602"/>
      <c r="BQ759" s="602"/>
      <c r="BR759" s="602"/>
      <c r="BS759" s="602"/>
      <c r="BT759" s="602"/>
      <c r="BU759" s="602"/>
      <c r="BV759" s="602"/>
      <c r="BW759" s="602"/>
      <c r="BX759" s="602"/>
      <c r="BY759" s="602"/>
      <c r="BZ759" s="602"/>
      <c r="CA759" s="602"/>
      <c r="CB759" s="602"/>
      <c r="CC759" s="602"/>
      <c r="CD759" s="602"/>
      <c r="CE759" s="602"/>
      <c r="CF759" s="602"/>
      <c r="CG759" s="602"/>
      <c r="CH759" s="602"/>
      <c r="CI759" s="602"/>
      <c r="CJ759" s="602"/>
      <c r="CK759" s="602"/>
      <c r="CL759" s="602"/>
      <c r="CM759" s="602"/>
      <c r="CN759" s="602"/>
      <c r="CO759" s="602"/>
      <c r="CP759" s="602"/>
      <c r="CQ759" s="602"/>
      <c r="CR759" s="602"/>
      <c r="CS759" s="602"/>
      <c r="CT759" s="602"/>
      <c r="CU759" s="602"/>
      <c r="CV759" s="602"/>
      <c r="CW759" s="602"/>
      <c r="CX759" s="602"/>
      <c r="CY759" s="602"/>
      <c r="CZ759" s="602"/>
      <c r="DA759" s="602"/>
      <c r="DB759" s="602"/>
      <c r="DC759" s="602"/>
      <c r="DD759" s="602"/>
      <c r="DE759" s="602"/>
      <c r="DF759" s="602"/>
      <c r="DG759" s="602"/>
      <c r="DH759" s="602"/>
      <c r="DI759" s="602"/>
      <c r="DJ759" s="602"/>
      <c r="DK759" s="602"/>
      <c r="DL759" s="602"/>
      <c r="DM759" s="602"/>
      <c r="DN759" s="602"/>
      <c r="DO759" s="602"/>
      <c r="DP759" s="602"/>
      <c r="DQ759" s="602"/>
      <c r="DR759" s="602"/>
      <c r="DS759" s="602"/>
      <c r="DT759" s="602"/>
      <c r="DU759" s="602"/>
      <c r="DV759" s="602"/>
      <c r="DW759" s="602"/>
      <c r="DX759" s="602"/>
      <c r="DY759" s="602"/>
      <c r="DZ759" s="602"/>
      <c r="EA759" s="602"/>
      <c r="EB759" s="602"/>
      <c r="EC759" s="602"/>
      <c r="ED759" s="602"/>
      <c r="EE759" s="602"/>
      <c r="EF759" s="602"/>
      <c r="EG759" s="602"/>
      <c r="EH759" s="602"/>
      <c r="EI759" s="602"/>
      <c r="EJ759" s="602"/>
      <c r="EK759" s="602"/>
      <c r="EL759" s="602"/>
      <c r="EM759" s="602"/>
      <c r="EN759" s="602"/>
      <c r="EO759" s="602"/>
      <c r="EP759" s="602"/>
      <c r="EQ759" s="602"/>
      <c r="ER759" s="602"/>
      <c r="ES759" s="602"/>
      <c r="ET759" s="602"/>
      <c r="EU759" s="602"/>
      <c r="EV759" s="602"/>
      <c r="EW759" s="602"/>
      <c r="EX759" s="602"/>
      <c r="EY759" s="602"/>
      <c r="EZ759" s="602"/>
      <c r="FA759" s="602"/>
      <c r="FB759" s="602"/>
      <c r="FC759" s="602"/>
      <c r="FD759" s="602"/>
      <c r="FE759" s="602"/>
      <c r="FF759" s="602"/>
      <c r="FG759" s="602"/>
      <c r="FH759" s="602"/>
      <c r="FI759" s="602"/>
      <c r="FJ759" s="602"/>
      <c r="FK759" s="602"/>
      <c r="FL759" s="602"/>
      <c r="FM759" s="602"/>
      <c r="FN759" s="602"/>
      <c r="FO759" s="602"/>
      <c r="FP759" s="602"/>
      <c r="FQ759" s="602"/>
      <c r="FR759" s="602"/>
      <c r="FS759" s="602"/>
      <c r="FT759" s="602"/>
      <c r="FU759" s="602"/>
      <c r="FV759" s="602"/>
      <c r="FW759" s="602"/>
      <c r="FX759" s="602"/>
      <c r="FY759" s="602"/>
      <c r="FZ759" s="602"/>
      <c r="GA759" s="602"/>
      <c r="GB759" s="602"/>
      <c r="GC759" s="602"/>
      <c r="GD759" s="602"/>
      <c r="GE759" s="602"/>
      <c r="GF759" s="602"/>
      <c r="GG759" s="602"/>
      <c r="GH759" s="602"/>
      <c r="GI759" s="602"/>
      <c r="GJ759" s="602"/>
      <c r="GK759" s="602"/>
      <c r="GL759" s="602"/>
      <c r="GM759" s="602"/>
      <c r="GN759" s="602"/>
      <c r="GO759" s="602"/>
      <c r="GP759" s="602"/>
      <c r="GQ759" s="602"/>
      <c r="GR759" s="602"/>
      <c r="GS759" s="602"/>
      <c r="GT759" s="602"/>
      <c r="GU759" s="602"/>
      <c r="GV759" s="602"/>
      <c r="GW759" s="602"/>
      <c r="GX759" s="602"/>
      <c r="GY759" s="602"/>
      <c r="GZ759" s="602"/>
      <c r="HA759" s="602"/>
      <c r="HB759" s="602"/>
      <c r="HC759" s="602"/>
      <c r="HD759" s="602"/>
      <c r="HE759" s="602"/>
      <c r="HF759" s="602"/>
      <c r="HG759" s="602"/>
      <c r="HH759" s="602"/>
      <c r="HI759" s="602"/>
      <c r="HJ759" s="602"/>
      <c r="HK759" s="602"/>
      <c r="HL759" s="602"/>
      <c r="HM759" s="602"/>
      <c r="HN759" s="602"/>
      <c r="HO759" s="602"/>
      <c r="HP759" s="602"/>
      <c r="HQ759" s="602"/>
      <c r="HR759" s="602"/>
      <c r="HS759" s="602"/>
      <c r="HT759" s="602"/>
      <c r="HU759" s="602"/>
      <c r="HV759" s="602"/>
      <c r="HW759" s="602"/>
      <c r="HX759" s="602"/>
      <c r="HY759" s="602"/>
      <c r="HZ759" s="602"/>
      <c r="IA759" s="602"/>
      <c r="IB759" s="602"/>
      <c r="IC759" s="602"/>
      <c r="ID759" s="602"/>
      <c r="IE759" s="602"/>
      <c r="IF759" s="602"/>
      <c r="IG759" s="602"/>
      <c r="IH759" s="602"/>
      <c r="II759" s="602"/>
      <c r="IJ759" s="602"/>
      <c r="IK759" s="602"/>
      <c r="IL759" s="602"/>
      <c r="IM759" s="602"/>
      <c r="IN759" s="602"/>
      <c r="IO759" s="602"/>
      <c r="IP759" s="602"/>
      <c r="IQ759" s="602"/>
      <c r="IR759" s="602"/>
      <c r="IS759" s="602"/>
      <c r="IT759" s="602"/>
      <c r="IU759" s="602"/>
      <c r="IV759" s="602"/>
      <c r="IW759" s="602"/>
      <c r="IX759" s="602"/>
      <c r="IY759" s="602"/>
      <c r="IZ759" s="602"/>
      <c r="JA759" s="602"/>
      <c r="JB759" s="602"/>
      <c r="JC759" s="602"/>
      <c r="JD759" s="602"/>
      <c r="JE759" s="602"/>
      <c r="JF759" s="602"/>
      <c r="JG759" s="602"/>
      <c r="JH759" s="602"/>
      <c r="JI759" s="602"/>
      <c r="JJ759" s="602"/>
      <c r="JK759" s="602"/>
      <c r="JL759" s="602"/>
      <c r="JM759" s="602"/>
      <c r="JN759" s="602"/>
      <c r="JO759" s="602"/>
      <c r="JP759" s="602"/>
      <c r="JQ759" s="602"/>
      <c r="JR759" s="602"/>
      <c r="JS759" s="602"/>
      <c r="JT759" s="602"/>
      <c r="JU759" s="602"/>
      <c r="JV759" s="602"/>
      <c r="JW759" s="602"/>
      <c r="JX759" s="602"/>
      <c r="JY759" s="602"/>
      <c r="JZ759" s="602"/>
      <c r="KA759" s="602"/>
      <c r="KB759" s="602"/>
      <c r="KC759" s="602"/>
      <c r="KD759" s="602"/>
      <c r="KE759" s="602"/>
      <c r="KF759" s="602"/>
      <c r="KG759" s="602"/>
      <c r="KH759" s="602"/>
      <c r="KI759" s="602"/>
      <c r="KJ759" s="602"/>
      <c r="KK759" s="602"/>
      <c r="KL759" s="602"/>
      <c r="KM759" s="602"/>
      <c r="KN759" s="602"/>
      <c r="KO759" s="602"/>
      <c r="KP759" s="602"/>
      <c r="KQ759" s="602"/>
      <c r="KR759" s="602"/>
      <c r="KS759" s="602"/>
      <c r="KT759" s="602"/>
      <c r="KU759" s="602"/>
      <c r="KV759" s="602"/>
      <c r="KW759" s="602"/>
      <c r="KX759" s="602"/>
      <c r="KY759" s="602"/>
      <c r="KZ759" s="602"/>
      <c r="LA759" s="602"/>
      <c r="LB759" s="602"/>
      <c r="LC759" s="602"/>
      <c r="LD759" s="602"/>
      <c r="LE759" s="602"/>
      <c r="LF759" s="602"/>
      <c r="LG759" s="602"/>
      <c r="LH759" s="602"/>
      <c r="LI759" s="602"/>
      <c r="LJ759" s="602"/>
      <c r="LK759" s="602"/>
      <c r="LL759" s="602"/>
      <c r="LM759" s="602"/>
      <c r="LN759" s="602"/>
      <c r="LO759" s="602"/>
      <c r="LP759" s="602"/>
      <c r="LQ759" s="602"/>
      <c r="LR759" s="602"/>
      <c r="LS759" s="602"/>
      <c r="LT759" s="602"/>
      <c r="LU759" s="602"/>
      <c r="LV759" s="602"/>
      <c r="LW759" s="602"/>
      <c r="LX759" s="602"/>
      <c r="LY759" s="602"/>
      <c r="LZ759" s="602"/>
      <c r="MA759" s="602"/>
      <c r="MB759" s="602"/>
      <c r="MC759" s="602"/>
      <c r="MD759" s="602"/>
      <c r="ME759" s="602"/>
      <c r="MF759" s="602"/>
      <c r="MG759" s="602"/>
      <c r="MH759" s="602"/>
      <c r="MI759" s="602"/>
      <c r="MJ759" s="602"/>
      <c r="MK759" s="602"/>
      <c r="ML759" s="602"/>
      <c r="MM759" s="602"/>
      <c r="MN759" s="602"/>
      <c r="MO759" s="602"/>
      <c r="MP759" s="602"/>
      <c r="MQ759" s="602"/>
      <c r="MR759" s="602"/>
      <c r="MS759" s="602"/>
      <c r="MT759" s="602"/>
      <c r="MU759" s="602"/>
      <c r="MV759" s="602"/>
      <c r="MW759" s="602"/>
      <c r="MX759" s="602"/>
      <c r="MY759" s="602"/>
      <c r="MZ759" s="602"/>
      <c r="NA759" s="602"/>
      <c r="NB759" s="602"/>
      <c r="NC759" s="602"/>
      <c r="ND759" s="602"/>
      <c r="NE759" s="602"/>
      <c r="NF759" s="602"/>
      <c r="NG759" s="602"/>
      <c r="NH759" s="602"/>
      <c r="NI759" s="602"/>
      <c r="NJ759" s="602"/>
      <c r="NK759" s="602"/>
      <c r="NL759" s="602"/>
      <c r="NM759" s="602"/>
      <c r="NN759" s="602"/>
      <c r="NO759" s="602"/>
      <c r="NP759" s="602"/>
      <c r="NQ759" s="602"/>
      <c r="NR759" s="602"/>
      <c r="NS759" s="602"/>
      <c r="NT759" s="602"/>
      <c r="NU759" s="602"/>
      <c r="NV759" s="602"/>
      <c r="NW759" s="602"/>
      <c r="NX759" s="602"/>
      <c r="NY759" s="602"/>
      <c r="NZ759" s="602"/>
      <c r="OA759" s="602"/>
      <c r="OB759" s="602"/>
      <c r="OC759" s="602"/>
      <c r="OD759" s="602"/>
      <c r="OE759" s="602"/>
      <c r="OF759" s="602"/>
      <c r="OG759" s="602"/>
      <c r="OH759" s="602"/>
      <c r="OI759" s="602"/>
      <c r="OJ759" s="602"/>
      <c r="OK759" s="602"/>
      <c r="OL759" s="602"/>
      <c r="OM759" s="602"/>
      <c r="ON759" s="602"/>
      <c r="OO759" s="602"/>
      <c r="OP759" s="602"/>
      <c r="OQ759" s="602"/>
      <c r="OR759" s="602"/>
      <c r="OS759" s="602"/>
      <c r="OT759" s="602"/>
      <c r="OU759" s="602"/>
      <c r="OV759" s="602"/>
      <c r="OW759" s="602"/>
      <c r="OX759" s="602"/>
      <c r="OY759" s="602"/>
      <c r="OZ759" s="602"/>
      <c r="PA759" s="602"/>
      <c r="PB759" s="602"/>
      <c r="PC759" s="602"/>
      <c r="PD759" s="602"/>
      <c r="PE759" s="602"/>
      <c r="PF759" s="602"/>
      <c r="PG759" s="602"/>
      <c r="PH759" s="602"/>
      <c r="PI759" s="602"/>
      <c r="PJ759" s="602"/>
      <c r="PK759" s="602"/>
      <c r="PL759" s="602"/>
      <c r="PM759" s="602"/>
      <c r="PN759" s="602"/>
      <c r="PO759" s="602"/>
      <c r="PP759" s="602"/>
      <c r="PQ759" s="602"/>
      <c r="PR759" s="602"/>
      <c r="PS759" s="602"/>
      <c r="PT759" s="602"/>
      <c r="PU759" s="602"/>
      <c r="PV759" s="602"/>
      <c r="PW759" s="602"/>
      <c r="PX759" s="602"/>
      <c r="PY759" s="602"/>
      <c r="PZ759" s="602"/>
      <c r="QA759" s="602"/>
      <c r="QB759" s="602"/>
      <c r="QC759" s="602"/>
      <c r="QD759" s="602"/>
      <c r="QE759" s="602"/>
      <c r="QF759" s="602"/>
      <c r="QG759" s="602"/>
      <c r="QH759" s="602"/>
      <c r="QI759" s="602"/>
      <c r="QJ759" s="602"/>
      <c r="QK759" s="602"/>
      <c r="QL759" s="602"/>
      <c r="QM759" s="602"/>
      <c r="QN759" s="602"/>
      <c r="QO759" s="602"/>
      <c r="QP759" s="602"/>
      <c r="QQ759" s="602"/>
      <c r="QR759" s="602"/>
      <c r="QS759" s="602"/>
      <c r="QT759" s="602"/>
      <c r="QU759" s="602"/>
      <c r="QV759" s="602"/>
      <c r="QW759" s="602"/>
      <c r="QX759" s="602"/>
      <c r="QY759" s="602"/>
      <c r="QZ759" s="602"/>
      <c r="RA759" s="602"/>
      <c r="RB759" s="602"/>
      <c r="RC759" s="602"/>
      <c r="RD759" s="602"/>
      <c r="RE759" s="602"/>
      <c r="RF759" s="602"/>
      <c r="RG759" s="602"/>
      <c r="RH759" s="602"/>
      <c r="RI759" s="602"/>
      <c r="RJ759" s="602"/>
      <c r="RK759" s="602"/>
      <c r="RL759" s="602"/>
      <c r="RM759" s="602"/>
      <c r="RN759" s="602"/>
      <c r="RO759" s="602"/>
      <c r="RP759" s="602"/>
      <c r="RQ759" s="602"/>
      <c r="RR759" s="602"/>
      <c r="RS759" s="602"/>
      <c r="RT759" s="602"/>
      <c r="RU759" s="602"/>
      <c r="RV759" s="602"/>
      <c r="RW759" s="602"/>
      <c r="RX759" s="602"/>
      <c r="RY759" s="602"/>
      <c r="RZ759" s="602"/>
      <c r="SA759" s="602"/>
      <c r="SB759" s="602"/>
      <c r="SC759" s="602"/>
      <c r="SD759" s="602"/>
      <c r="SE759" s="602"/>
      <c r="SF759" s="602"/>
      <c r="SG759" s="602"/>
      <c r="SH759" s="602"/>
      <c r="SI759" s="602"/>
      <c r="SJ759" s="602"/>
      <c r="SK759" s="602"/>
      <c r="SL759" s="602"/>
      <c r="SM759" s="602"/>
      <c r="SN759" s="602"/>
      <c r="SO759" s="602"/>
      <c r="SP759" s="602"/>
      <c r="SQ759" s="602"/>
      <c r="SR759" s="602"/>
      <c r="SS759" s="602"/>
      <c r="ST759" s="602"/>
      <c r="SU759" s="602"/>
      <c r="SV759" s="602"/>
      <c r="SW759" s="602"/>
      <c r="SX759" s="602"/>
      <c r="SY759" s="602"/>
      <c r="SZ759" s="602"/>
      <c r="TA759" s="602"/>
      <c r="TB759" s="602"/>
      <c r="TC759" s="602"/>
      <c r="TD759" s="602"/>
      <c r="TE759" s="602"/>
      <c r="TF759" s="602"/>
      <c r="TG759" s="602"/>
      <c r="TH759" s="602"/>
      <c r="TI759" s="602"/>
      <c r="TJ759" s="602"/>
      <c r="TK759" s="602"/>
      <c r="TL759" s="602"/>
      <c r="TM759" s="602"/>
      <c r="TN759" s="602"/>
      <c r="TO759" s="602"/>
      <c r="TP759" s="602"/>
      <c r="TQ759" s="602"/>
      <c r="TR759" s="602"/>
      <c r="TS759" s="602"/>
      <c r="TT759" s="602"/>
      <c r="TU759" s="602"/>
      <c r="TV759" s="602"/>
      <c r="TW759" s="602"/>
      <c r="TX759" s="602"/>
      <c r="TY759" s="602"/>
      <c r="TZ759" s="602"/>
      <c r="UA759" s="602"/>
      <c r="UB759" s="602"/>
      <c r="UC759" s="602"/>
      <c r="UD759" s="602"/>
      <c r="UE759" s="602"/>
      <c r="UF759" s="602"/>
      <c r="UG759" s="602"/>
      <c r="UH759" s="602"/>
      <c r="UI759" s="602"/>
      <c r="UJ759" s="602"/>
      <c r="UK759" s="602"/>
      <c r="UL759" s="602"/>
      <c r="UM759" s="602"/>
      <c r="UN759" s="602"/>
      <c r="UO759" s="602"/>
      <c r="UP759" s="602"/>
      <c r="UQ759" s="602"/>
      <c r="UR759" s="602"/>
      <c r="US759" s="602"/>
      <c r="UT759" s="602"/>
      <c r="UU759" s="602"/>
      <c r="UV759" s="602"/>
      <c r="UW759" s="602"/>
      <c r="UX759" s="602"/>
      <c r="UY759" s="602"/>
      <c r="UZ759" s="602"/>
      <c r="VA759" s="602"/>
      <c r="VB759" s="602"/>
      <c r="VC759" s="602"/>
      <c r="VD759" s="602"/>
      <c r="VE759" s="602"/>
      <c r="VF759" s="602"/>
      <c r="VG759" s="602"/>
      <c r="VH759" s="602"/>
      <c r="VI759" s="602"/>
      <c r="VJ759" s="602"/>
      <c r="VK759" s="602"/>
      <c r="VL759" s="602"/>
      <c r="VM759" s="602"/>
      <c r="VN759" s="602"/>
      <c r="VO759" s="602"/>
      <c r="VP759" s="602"/>
      <c r="VQ759" s="602"/>
      <c r="VR759" s="602"/>
      <c r="VS759" s="602"/>
      <c r="VT759" s="602"/>
      <c r="VU759" s="602"/>
      <c r="VV759" s="602"/>
      <c r="VW759" s="602"/>
      <c r="VX759" s="602"/>
      <c r="VY759" s="602"/>
      <c r="VZ759" s="602"/>
      <c r="WA759" s="602"/>
      <c r="WB759" s="602"/>
      <c r="WC759" s="602"/>
      <c r="WD759" s="602"/>
      <c r="WE759" s="602"/>
      <c r="WF759" s="602"/>
      <c r="WG759" s="602"/>
      <c r="WH759" s="602"/>
      <c r="WI759" s="602"/>
      <c r="WJ759" s="602"/>
      <c r="WK759" s="602"/>
      <c r="WL759" s="602"/>
      <c r="WM759" s="602"/>
      <c r="WN759" s="602"/>
      <c r="WO759" s="602"/>
      <c r="WP759" s="602"/>
      <c r="WQ759" s="602"/>
      <c r="WR759" s="602"/>
      <c r="WS759" s="602"/>
      <c r="WT759" s="602"/>
      <c r="WU759" s="602"/>
      <c r="WV759" s="602"/>
      <c r="WW759" s="602"/>
      <c r="WX759" s="602"/>
      <c r="WY759" s="602"/>
      <c r="WZ759" s="602"/>
      <c r="XA759" s="602"/>
      <c r="XB759" s="602"/>
      <c r="XC759" s="602"/>
      <c r="XD759" s="602"/>
      <c r="XE759" s="602"/>
      <c r="XF759" s="602"/>
      <c r="XG759" s="602"/>
      <c r="XH759" s="602"/>
      <c r="XI759" s="602"/>
      <c r="XJ759" s="602"/>
      <c r="XK759" s="602"/>
      <c r="XL759" s="602"/>
      <c r="XM759" s="602"/>
      <c r="XN759" s="602"/>
      <c r="XO759" s="602"/>
      <c r="XP759" s="602"/>
      <c r="XQ759" s="602"/>
      <c r="XR759" s="602"/>
      <c r="XS759" s="602"/>
      <c r="XT759" s="602"/>
      <c r="XU759" s="602"/>
      <c r="XV759" s="602"/>
      <c r="XW759" s="602"/>
      <c r="XX759" s="602"/>
      <c r="XY759" s="602"/>
      <c r="XZ759" s="602"/>
      <c r="YA759" s="602"/>
      <c r="YB759" s="602"/>
      <c r="YC759" s="602"/>
      <c r="YD759" s="602"/>
      <c r="YE759" s="602"/>
      <c r="YF759" s="602"/>
      <c r="YG759" s="602"/>
      <c r="YH759" s="602"/>
      <c r="YI759" s="602"/>
      <c r="YJ759" s="602"/>
      <c r="YK759" s="602"/>
      <c r="YL759" s="602"/>
      <c r="YM759" s="602"/>
      <c r="YN759" s="602"/>
      <c r="YO759" s="602"/>
      <c r="YP759" s="602"/>
      <c r="YQ759" s="602"/>
      <c r="YR759" s="602"/>
      <c r="YS759" s="602"/>
      <c r="YT759" s="602"/>
      <c r="YU759" s="602"/>
      <c r="YV759" s="602"/>
      <c r="YW759" s="602"/>
      <c r="YX759" s="602"/>
      <c r="YY759" s="602"/>
      <c r="YZ759" s="602"/>
      <c r="ZA759" s="602"/>
      <c r="ZB759" s="602"/>
      <c r="ZC759" s="602"/>
      <c r="ZD759" s="602"/>
      <c r="ZE759" s="602"/>
      <c r="ZF759" s="602"/>
      <c r="ZG759" s="602"/>
      <c r="ZH759" s="602"/>
      <c r="ZI759" s="602"/>
      <c r="ZJ759" s="602"/>
      <c r="ZK759" s="602"/>
      <c r="ZL759" s="602"/>
      <c r="ZM759" s="602"/>
      <c r="ZN759" s="602"/>
      <c r="ZO759" s="602"/>
      <c r="ZP759" s="602"/>
      <c r="ZQ759" s="602"/>
      <c r="ZR759" s="602"/>
      <c r="ZS759" s="602"/>
      <c r="ZT759" s="602"/>
      <c r="ZU759" s="602"/>
      <c r="ZV759" s="602"/>
      <c r="ZW759" s="602"/>
      <c r="ZX759" s="602"/>
      <c r="ZY759" s="602"/>
      <c r="ZZ759" s="602"/>
      <c r="AAA759" s="602"/>
      <c r="AAB759" s="602"/>
      <c r="AAC759" s="602"/>
      <c r="AAD759" s="602"/>
      <c r="AAE759" s="602"/>
      <c r="AAF759" s="602"/>
      <c r="AAG759" s="602"/>
      <c r="AAH759" s="602"/>
      <c r="AAI759" s="602"/>
      <c r="AAJ759" s="602"/>
      <c r="AAK759" s="602"/>
      <c r="AAL759" s="602"/>
      <c r="AAM759" s="602"/>
      <c r="AAN759" s="602"/>
      <c r="AAO759" s="602"/>
      <c r="AAP759" s="602"/>
      <c r="AAQ759" s="602"/>
      <c r="AAR759" s="602"/>
      <c r="AAS759" s="602"/>
      <c r="AAT759" s="602"/>
      <c r="AAU759" s="602"/>
      <c r="AAV759" s="602"/>
      <c r="AAW759" s="602"/>
      <c r="AAX759" s="602"/>
      <c r="AAY759" s="602"/>
      <c r="AAZ759" s="602"/>
      <c r="ABA759" s="602"/>
      <c r="ABB759" s="602"/>
      <c r="ABC759" s="602"/>
      <c r="ABD759" s="602"/>
      <c r="ABE759" s="602"/>
      <c r="ABF759" s="602"/>
      <c r="ABG759" s="602"/>
      <c r="ABH759" s="602"/>
      <c r="ABI759" s="602"/>
      <c r="ABJ759" s="602"/>
      <c r="ABK759" s="602"/>
      <c r="ABL759" s="602"/>
      <c r="ABM759" s="602"/>
      <c r="ABN759" s="602"/>
      <c r="ABO759" s="602"/>
      <c r="ABP759" s="602"/>
      <c r="ABQ759" s="602"/>
      <c r="ABR759" s="602"/>
      <c r="ABS759" s="602"/>
      <c r="ABT759" s="602"/>
      <c r="ABU759" s="602"/>
      <c r="ABV759" s="602"/>
      <c r="ABW759" s="602"/>
      <c r="ABX759" s="602"/>
      <c r="ABY759" s="602"/>
      <c r="ABZ759" s="602"/>
      <c r="ACA759" s="602"/>
      <c r="ACB759" s="602"/>
      <c r="ACC759" s="602"/>
      <c r="ACD759" s="602"/>
      <c r="ACE759" s="602"/>
      <c r="ACF759" s="602"/>
      <c r="ACG759" s="602"/>
      <c r="ACH759" s="602"/>
      <c r="ACI759" s="602"/>
      <c r="ACJ759" s="602"/>
      <c r="ACK759" s="602"/>
      <c r="ACL759" s="602"/>
      <c r="ACM759" s="602"/>
      <c r="ACN759" s="602"/>
      <c r="ACO759" s="602"/>
      <c r="ACP759" s="602"/>
      <c r="ACQ759" s="602"/>
      <c r="ACR759" s="602"/>
      <c r="ACS759" s="602"/>
      <c r="ACT759" s="602"/>
      <c r="ACU759" s="602"/>
      <c r="ACV759" s="602"/>
      <c r="ACW759" s="602"/>
      <c r="ACX759" s="602"/>
      <c r="ACY759" s="602"/>
      <c r="ACZ759" s="602"/>
      <c r="ADA759" s="602"/>
      <c r="ADB759" s="602"/>
      <c r="ADC759" s="602"/>
      <c r="ADD759" s="602"/>
      <c r="ADE759" s="602"/>
      <c r="ADF759" s="602"/>
      <c r="ADG759" s="602"/>
      <c r="ADH759" s="602"/>
      <c r="ADI759" s="602"/>
      <c r="ADJ759" s="602"/>
      <c r="ADK759" s="602"/>
      <c r="ADL759" s="602"/>
      <c r="ADM759" s="602"/>
      <c r="ADN759" s="602"/>
      <c r="ADO759" s="602"/>
      <c r="ADP759" s="602"/>
      <c r="ADQ759" s="602"/>
      <c r="ADR759" s="602"/>
      <c r="ADS759" s="602"/>
      <c r="ADT759" s="602"/>
      <c r="ADU759" s="602"/>
      <c r="ADV759" s="602"/>
      <c r="ADW759" s="602"/>
      <c r="ADX759" s="602"/>
      <c r="ADY759" s="602"/>
      <c r="ADZ759" s="602"/>
      <c r="AEA759" s="602"/>
      <c r="AEB759" s="602"/>
      <c r="AEC759" s="602"/>
      <c r="AED759" s="602"/>
      <c r="AEE759" s="602"/>
      <c r="AEF759" s="602"/>
      <c r="AEG759" s="602"/>
      <c r="AEH759" s="602"/>
      <c r="AEI759" s="602"/>
      <c r="AEJ759" s="602"/>
      <c r="AEK759" s="602"/>
      <c r="AEL759" s="602"/>
      <c r="AEM759" s="602"/>
      <c r="AEN759" s="602"/>
      <c r="AEO759" s="602"/>
      <c r="AEP759" s="602"/>
      <c r="AEQ759" s="602"/>
      <c r="AER759" s="602"/>
      <c r="AES759" s="602"/>
      <c r="AET759" s="602"/>
      <c r="AEU759" s="602"/>
      <c r="AEV759" s="602"/>
      <c r="AEW759" s="602"/>
      <c r="AEX759" s="602"/>
      <c r="AEY759" s="602"/>
      <c r="AEZ759" s="602"/>
      <c r="AFA759" s="602"/>
      <c r="AFB759" s="602"/>
      <c r="AFC759" s="602"/>
      <c r="AFD759" s="602"/>
      <c r="AFE759" s="602"/>
      <c r="AFF759" s="602"/>
      <c r="AFG759" s="602"/>
      <c r="AFH759" s="602"/>
      <c r="AFI759" s="602"/>
      <c r="AFJ759" s="602"/>
      <c r="AFK759" s="602"/>
      <c r="AFL759" s="602"/>
      <c r="AFM759" s="602"/>
      <c r="AFN759" s="602"/>
      <c r="AFO759" s="602"/>
      <c r="AFP759" s="602"/>
      <c r="AFQ759" s="602"/>
      <c r="AFR759" s="602"/>
      <c r="AFS759" s="602"/>
      <c r="AFT759" s="602"/>
      <c r="AFU759" s="602"/>
      <c r="AFV759" s="602"/>
      <c r="AFW759" s="602"/>
      <c r="AFX759" s="602"/>
      <c r="AFY759" s="602"/>
      <c r="AFZ759" s="602"/>
      <c r="AGA759" s="602"/>
      <c r="AGB759" s="602"/>
      <c r="AGC759" s="602"/>
      <c r="AGD759" s="602"/>
      <c r="AGE759" s="602"/>
      <c r="AGF759" s="602"/>
      <c r="AGG759" s="602"/>
      <c r="AGH759" s="602"/>
      <c r="AGI759" s="602"/>
      <c r="AGJ759" s="602"/>
      <c r="AGK759" s="602"/>
      <c r="AGL759" s="602"/>
      <c r="AGM759" s="602"/>
      <c r="AGN759" s="602"/>
      <c r="AGO759" s="602"/>
      <c r="AGP759" s="602"/>
      <c r="AGQ759" s="602"/>
      <c r="AGR759" s="602"/>
      <c r="AGS759" s="602"/>
      <c r="AGT759" s="602"/>
      <c r="AGU759" s="602"/>
      <c r="AGV759" s="602"/>
      <c r="AGW759" s="602"/>
      <c r="AGX759" s="602"/>
      <c r="AGY759" s="602"/>
      <c r="AGZ759" s="602"/>
      <c r="AHA759" s="602"/>
      <c r="AHB759" s="602"/>
      <c r="AHC759" s="602"/>
      <c r="AHD759" s="602"/>
      <c r="AHE759" s="602"/>
      <c r="AHF759" s="602"/>
      <c r="AHG759" s="602"/>
      <c r="AHH759" s="602"/>
      <c r="AHI759" s="602"/>
      <c r="AHJ759" s="602"/>
      <c r="AHK759" s="602"/>
      <c r="AHL759" s="602"/>
      <c r="AHM759" s="602"/>
      <c r="AHN759" s="602"/>
      <c r="AHO759" s="602"/>
      <c r="AHP759" s="602"/>
      <c r="AHQ759" s="602"/>
      <c r="AHR759" s="602"/>
      <c r="AHS759" s="602"/>
      <c r="AHT759" s="602"/>
      <c r="AHU759" s="602"/>
      <c r="AHV759" s="602"/>
      <c r="AHW759" s="602"/>
      <c r="AHX759" s="602"/>
      <c r="AHY759" s="602"/>
      <c r="AHZ759" s="602"/>
      <c r="AIA759" s="602"/>
      <c r="AIB759" s="602"/>
      <c r="AIC759" s="602"/>
      <c r="AID759" s="602"/>
      <c r="AIE759" s="602"/>
      <c r="AIF759" s="602"/>
      <c r="AIG759" s="602"/>
      <c r="AIH759" s="602"/>
      <c r="AII759" s="602"/>
      <c r="AIJ759" s="602"/>
      <c r="AIK759" s="602"/>
      <c r="AIL759" s="602"/>
      <c r="AIM759" s="602"/>
      <c r="AIN759" s="602"/>
      <c r="AIO759" s="602"/>
      <c r="AIP759" s="602"/>
      <c r="AIQ759" s="602"/>
      <c r="AIR759" s="602"/>
      <c r="AIS759" s="602"/>
      <c r="AIT759" s="602"/>
      <c r="AIU759" s="602"/>
      <c r="AIV759" s="602"/>
      <c r="AIW759" s="602"/>
      <c r="AIX759" s="602"/>
      <c r="AIY759" s="602"/>
      <c r="AIZ759" s="602"/>
      <c r="AJA759" s="602"/>
      <c r="AJB759" s="602"/>
      <c r="AJC759" s="602"/>
      <c r="AJD759" s="602"/>
      <c r="AJE759" s="602"/>
      <c r="AJF759" s="602"/>
      <c r="AJG759" s="602"/>
      <c r="AJH759" s="602"/>
      <c r="AJI759" s="602"/>
    </row>
    <row r="760" spans="1:945">
      <c r="A760" s="603"/>
      <c r="B760" s="623" t="s">
        <v>1217</v>
      </c>
      <c r="C760" s="623" t="s">
        <v>1217</v>
      </c>
      <c r="D760" s="615" t="s">
        <v>2956</v>
      </c>
      <c r="E760" s="617" t="s">
        <v>4822</v>
      </c>
      <c r="F760" s="615"/>
      <c r="G760" s="615"/>
      <c r="H760" s="615"/>
      <c r="I760" s="615" t="s">
        <v>3062</v>
      </c>
      <c r="J760" s="618"/>
      <c r="K760" s="615" t="s">
        <v>4834</v>
      </c>
      <c r="L760" s="615" t="s">
        <v>3003</v>
      </c>
      <c r="M760" s="616">
        <v>44664</v>
      </c>
      <c r="N760" s="616">
        <v>44743</v>
      </c>
      <c r="O760" s="616"/>
      <c r="P760" s="616"/>
      <c r="Q760" s="616"/>
      <c r="R760" s="616"/>
      <c r="S760" s="615" t="s">
        <v>2959</v>
      </c>
      <c r="T760" s="615">
        <v>60</v>
      </c>
      <c r="U760" s="615">
        <v>49204132</v>
      </c>
      <c r="V760" s="615" t="s">
        <v>1231</v>
      </c>
      <c r="W760" s="615">
        <v>360</v>
      </c>
      <c r="X760" s="619">
        <v>6656</v>
      </c>
      <c r="Y760" s="539">
        <f t="shared" si="33"/>
        <v>2396160</v>
      </c>
      <c r="Z760" s="605">
        <v>0.8</v>
      </c>
      <c r="AA760" s="681">
        <f t="shared" si="34"/>
        <v>1916928</v>
      </c>
      <c r="AB760" s="625"/>
      <c r="AC760" s="621">
        <v>0</v>
      </c>
      <c r="AD760" s="609"/>
      <c r="AE760" s="606"/>
      <c r="AF760" s="695">
        <f t="shared" si="35"/>
        <v>1916928</v>
      </c>
      <c r="AG760" s="604" t="s">
        <v>1073</v>
      </c>
      <c r="AH760" s="604"/>
      <c r="AI760" s="604">
        <v>60</v>
      </c>
      <c r="AJ760" s="608" t="s">
        <v>2319</v>
      </c>
      <c r="AK760" s="604" t="s">
        <v>1088</v>
      </c>
      <c r="AL760" s="607" t="s">
        <v>3004</v>
      </c>
      <c r="AM760" s="604" t="s">
        <v>52</v>
      </c>
      <c r="AN760" s="604" t="s">
        <v>1076</v>
      </c>
      <c r="AO760" s="604"/>
      <c r="AP760" s="606"/>
      <c r="AQ760" s="606" t="s">
        <v>37</v>
      </c>
      <c r="AR760" s="606" t="s">
        <v>3009</v>
      </c>
      <c r="AS760" s="603" t="s">
        <v>1077</v>
      </c>
      <c r="AT760" s="610" t="s">
        <v>1091</v>
      </c>
      <c r="AU760" s="610" t="s">
        <v>1078</v>
      </c>
      <c r="AV760" s="605">
        <v>0.73</v>
      </c>
      <c r="AW760" s="602"/>
      <c r="AX760" s="602"/>
      <c r="AY760" s="602"/>
      <c r="AZ760" s="602"/>
      <c r="BA760" s="602"/>
      <c r="BB760" s="602"/>
      <c r="BC760" s="602"/>
      <c r="BD760" s="602"/>
      <c r="BE760" s="602"/>
      <c r="BF760" s="602"/>
      <c r="BG760" s="602"/>
      <c r="BH760" s="602"/>
      <c r="BI760" s="602"/>
      <c r="BJ760" s="602"/>
      <c r="BK760" s="602"/>
      <c r="BL760" s="602"/>
      <c r="BM760" s="602"/>
      <c r="BN760" s="602"/>
      <c r="BO760" s="602"/>
      <c r="BP760" s="602"/>
      <c r="BQ760" s="602"/>
      <c r="BR760" s="602"/>
      <c r="BS760" s="602"/>
      <c r="BT760" s="602"/>
      <c r="BU760" s="602"/>
      <c r="BV760" s="602"/>
      <c r="BW760" s="602"/>
      <c r="BX760" s="602"/>
      <c r="BY760" s="602"/>
      <c r="BZ760" s="602"/>
      <c r="CA760" s="602"/>
      <c r="CB760" s="602"/>
      <c r="CC760" s="602"/>
      <c r="CD760" s="602"/>
      <c r="CE760" s="602"/>
      <c r="CF760" s="602"/>
      <c r="CG760" s="602"/>
      <c r="CH760" s="602"/>
      <c r="CI760" s="602"/>
      <c r="CJ760" s="602"/>
      <c r="CK760" s="602"/>
      <c r="CL760" s="602"/>
      <c r="CM760" s="602"/>
      <c r="CN760" s="602"/>
      <c r="CO760" s="602"/>
      <c r="CP760" s="602"/>
      <c r="CQ760" s="602"/>
      <c r="CR760" s="602"/>
      <c r="CS760" s="602"/>
      <c r="CT760" s="602"/>
      <c r="CU760" s="602"/>
      <c r="CV760" s="602"/>
      <c r="CW760" s="602"/>
      <c r="CX760" s="602"/>
      <c r="CY760" s="602"/>
      <c r="CZ760" s="602"/>
      <c r="DA760" s="602"/>
      <c r="DB760" s="602"/>
      <c r="DC760" s="602"/>
      <c r="DD760" s="602"/>
      <c r="DE760" s="602"/>
      <c r="DF760" s="602"/>
      <c r="DG760" s="602"/>
      <c r="DH760" s="602"/>
      <c r="DI760" s="602"/>
      <c r="DJ760" s="602"/>
      <c r="DK760" s="602"/>
      <c r="DL760" s="602"/>
      <c r="DM760" s="602"/>
      <c r="DN760" s="602"/>
      <c r="DO760" s="602"/>
      <c r="DP760" s="602"/>
      <c r="DQ760" s="602"/>
      <c r="DR760" s="602"/>
      <c r="DS760" s="602"/>
      <c r="DT760" s="602"/>
      <c r="DU760" s="602"/>
      <c r="DV760" s="602"/>
      <c r="DW760" s="602"/>
      <c r="DX760" s="602"/>
      <c r="DY760" s="602"/>
      <c r="DZ760" s="602"/>
      <c r="EA760" s="602"/>
      <c r="EB760" s="602"/>
      <c r="EC760" s="602"/>
      <c r="ED760" s="602"/>
      <c r="EE760" s="602"/>
      <c r="EF760" s="602"/>
      <c r="EG760" s="602"/>
      <c r="EH760" s="602"/>
      <c r="EI760" s="602"/>
      <c r="EJ760" s="602"/>
      <c r="EK760" s="602"/>
      <c r="EL760" s="602"/>
      <c r="EM760" s="602"/>
      <c r="EN760" s="602"/>
      <c r="EO760" s="602"/>
      <c r="EP760" s="602"/>
      <c r="EQ760" s="602"/>
      <c r="ER760" s="602"/>
      <c r="ES760" s="602"/>
      <c r="ET760" s="602"/>
      <c r="EU760" s="602"/>
      <c r="EV760" s="602"/>
      <c r="EW760" s="602"/>
      <c r="EX760" s="602"/>
      <c r="EY760" s="602"/>
      <c r="EZ760" s="602"/>
      <c r="FA760" s="602"/>
      <c r="FB760" s="602"/>
      <c r="FC760" s="602"/>
      <c r="FD760" s="602"/>
      <c r="FE760" s="602"/>
      <c r="FF760" s="602"/>
      <c r="FG760" s="602"/>
      <c r="FH760" s="602"/>
      <c r="FI760" s="602"/>
      <c r="FJ760" s="602"/>
      <c r="FK760" s="602"/>
      <c r="FL760" s="602"/>
      <c r="FM760" s="602"/>
      <c r="FN760" s="602"/>
      <c r="FO760" s="602"/>
      <c r="FP760" s="602"/>
      <c r="FQ760" s="602"/>
      <c r="FR760" s="602"/>
      <c r="FS760" s="602"/>
      <c r="FT760" s="602"/>
      <c r="FU760" s="602"/>
      <c r="FV760" s="602"/>
      <c r="FW760" s="602"/>
      <c r="FX760" s="602"/>
      <c r="FY760" s="602"/>
      <c r="FZ760" s="602"/>
      <c r="GA760" s="602"/>
      <c r="GB760" s="602"/>
      <c r="GC760" s="602"/>
      <c r="GD760" s="602"/>
      <c r="GE760" s="602"/>
      <c r="GF760" s="602"/>
      <c r="GG760" s="602"/>
      <c r="GH760" s="602"/>
      <c r="GI760" s="602"/>
      <c r="GJ760" s="602"/>
      <c r="GK760" s="602"/>
      <c r="GL760" s="602"/>
      <c r="GM760" s="602"/>
      <c r="GN760" s="602"/>
      <c r="GO760" s="602"/>
      <c r="GP760" s="602"/>
      <c r="GQ760" s="602"/>
      <c r="GR760" s="602"/>
      <c r="GS760" s="602"/>
      <c r="GT760" s="602"/>
      <c r="GU760" s="602"/>
      <c r="GV760" s="602"/>
      <c r="GW760" s="602"/>
      <c r="GX760" s="602"/>
      <c r="GY760" s="602"/>
      <c r="GZ760" s="602"/>
      <c r="HA760" s="602"/>
      <c r="HB760" s="602"/>
      <c r="HC760" s="602"/>
      <c r="HD760" s="602"/>
      <c r="HE760" s="602"/>
      <c r="HF760" s="602"/>
      <c r="HG760" s="602"/>
      <c r="HH760" s="602"/>
      <c r="HI760" s="602"/>
      <c r="HJ760" s="602"/>
      <c r="HK760" s="602"/>
      <c r="HL760" s="602"/>
      <c r="HM760" s="602"/>
      <c r="HN760" s="602"/>
      <c r="HO760" s="602"/>
      <c r="HP760" s="602"/>
      <c r="HQ760" s="602"/>
      <c r="HR760" s="602"/>
      <c r="HS760" s="602"/>
      <c r="HT760" s="602"/>
      <c r="HU760" s="602"/>
      <c r="HV760" s="602"/>
      <c r="HW760" s="602"/>
      <c r="HX760" s="602"/>
      <c r="HY760" s="602"/>
      <c r="HZ760" s="602"/>
      <c r="IA760" s="602"/>
      <c r="IB760" s="602"/>
      <c r="IC760" s="602"/>
      <c r="ID760" s="602"/>
      <c r="IE760" s="602"/>
      <c r="IF760" s="602"/>
      <c r="IG760" s="602"/>
      <c r="IH760" s="602"/>
      <c r="II760" s="602"/>
      <c r="IJ760" s="602"/>
      <c r="IK760" s="602"/>
      <c r="IL760" s="602"/>
      <c r="IM760" s="602"/>
      <c r="IN760" s="602"/>
      <c r="IO760" s="602"/>
      <c r="IP760" s="602"/>
      <c r="IQ760" s="602"/>
      <c r="IR760" s="602"/>
      <c r="IS760" s="602"/>
      <c r="IT760" s="602"/>
      <c r="IU760" s="602"/>
      <c r="IV760" s="602"/>
      <c r="IW760" s="602"/>
      <c r="IX760" s="602"/>
      <c r="IY760" s="602"/>
      <c r="IZ760" s="602"/>
      <c r="JA760" s="602"/>
      <c r="JB760" s="602"/>
      <c r="JC760" s="602"/>
      <c r="JD760" s="602"/>
      <c r="JE760" s="602"/>
      <c r="JF760" s="602"/>
      <c r="JG760" s="602"/>
      <c r="JH760" s="602"/>
      <c r="JI760" s="602"/>
      <c r="JJ760" s="602"/>
      <c r="JK760" s="602"/>
      <c r="JL760" s="602"/>
      <c r="JM760" s="602"/>
      <c r="JN760" s="602"/>
      <c r="JO760" s="602"/>
      <c r="JP760" s="602"/>
      <c r="JQ760" s="602"/>
      <c r="JR760" s="602"/>
      <c r="JS760" s="602"/>
      <c r="JT760" s="602"/>
      <c r="JU760" s="602"/>
      <c r="JV760" s="602"/>
      <c r="JW760" s="602"/>
      <c r="JX760" s="602"/>
      <c r="JY760" s="602"/>
      <c r="JZ760" s="602"/>
      <c r="KA760" s="602"/>
      <c r="KB760" s="602"/>
      <c r="KC760" s="602"/>
      <c r="KD760" s="602"/>
      <c r="KE760" s="602"/>
      <c r="KF760" s="602"/>
      <c r="KG760" s="602"/>
      <c r="KH760" s="602"/>
      <c r="KI760" s="602"/>
      <c r="KJ760" s="602"/>
      <c r="KK760" s="602"/>
      <c r="KL760" s="602"/>
      <c r="KM760" s="602"/>
      <c r="KN760" s="602"/>
      <c r="KO760" s="602"/>
      <c r="KP760" s="602"/>
      <c r="KQ760" s="602"/>
      <c r="KR760" s="602"/>
      <c r="KS760" s="602"/>
      <c r="KT760" s="602"/>
      <c r="KU760" s="602"/>
      <c r="KV760" s="602"/>
      <c r="KW760" s="602"/>
      <c r="KX760" s="602"/>
      <c r="KY760" s="602"/>
      <c r="KZ760" s="602"/>
      <c r="LA760" s="602"/>
      <c r="LB760" s="602"/>
      <c r="LC760" s="602"/>
      <c r="LD760" s="602"/>
      <c r="LE760" s="602"/>
      <c r="LF760" s="602"/>
      <c r="LG760" s="602"/>
      <c r="LH760" s="602"/>
      <c r="LI760" s="602"/>
      <c r="LJ760" s="602"/>
      <c r="LK760" s="602"/>
      <c r="LL760" s="602"/>
      <c r="LM760" s="602"/>
      <c r="LN760" s="602"/>
      <c r="LO760" s="602"/>
      <c r="LP760" s="602"/>
      <c r="LQ760" s="602"/>
      <c r="LR760" s="602"/>
      <c r="LS760" s="602"/>
      <c r="LT760" s="602"/>
      <c r="LU760" s="602"/>
      <c r="LV760" s="602"/>
      <c r="LW760" s="602"/>
      <c r="LX760" s="602"/>
      <c r="LY760" s="602"/>
      <c r="LZ760" s="602"/>
      <c r="MA760" s="602"/>
      <c r="MB760" s="602"/>
      <c r="MC760" s="602"/>
      <c r="MD760" s="602"/>
      <c r="ME760" s="602"/>
      <c r="MF760" s="602"/>
      <c r="MG760" s="602"/>
      <c r="MH760" s="602"/>
      <c r="MI760" s="602"/>
      <c r="MJ760" s="602"/>
      <c r="MK760" s="602"/>
      <c r="ML760" s="602"/>
      <c r="MM760" s="602"/>
      <c r="MN760" s="602"/>
      <c r="MO760" s="602"/>
      <c r="MP760" s="602"/>
      <c r="MQ760" s="602"/>
      <c r="MR760" s="602"/>
      <c r="MS760" s="602"/>
      <c r="MT760" s="602"/>
      <c r="MU760" s="602"/>
      <c r="MV760" s="602"/>
      <c r="MW760" s="602"/>
      <c r="MX760" s="602"/>
      <c r="MY760" s="602"/>
      <c r="MZ760" s="602"/>
      <c r="NA760" s="602"/>
      <c r="NB760" s="602"/>
      <c r="NC760" s="602"/>
      <c r="ND760" s="602"/>
      <c r="NE760" s="602"/>
      <c r="NF760" s="602"/>
      <c r="NG760" s="602"/>
      <c r="NH760" s="602"/>
      <c r="NI760" s="602"/>
      <c r="NJ760" s="602"/>
      <c r="NK760" s="602"/>
      <c r="NL760" s="602"/>
      <c r="NM760" s="602"/>
      <c r="NN760" s="602"/>
      <c r="NO760" s="602"/>
      <c r="NP760" s="602"/>
      <c r="NQ760" s="602"/>
      <c r="NR760" s="602"/>
      <c r="NS760" s="602"/>
      <c r="NT760" s="602"/>
      <c r="NU760" s="602"/>
      <c r="NV760" s="602"/>
      <c r="NW760" s="602"/>
      <c r="NX760" s="602"/>
      <c r="NY760" s="602"/>
      <c r="NZ760" s="602"/>
      <c r="OA760" s="602"/>
      <c r="OB760" s="602"/>
      <c r="OC760" s="602"/>
      <c r="OD760" s="602"/>
      <c r="OE760" s="602"/>
      <c r="OF760" s="602"/>
      <c r="OG760" s="602"/>
      <c r="OH760" s="602"/>
      <c r="OI760" s="602"/>
      <c r="OJ760" s="602"/>
      <c r="OK760" s="602"/>
      <c r="OL760" s="602"/>
      <c r="OM760" s="602"/>
      <c r="ON760" s="602"/>
      <c r="OO760" s="602"/>
      <c r="OP760" s="602"/>
      <c r="OQ760" s="602"/>
      <c r="OR760" s="602"/>
      <c r="OS760" s="602"/>
      <c r="OT760" s="602"/>
      <c r="OU760" s="602"/>
      <c r="OV760" s="602"/>
      <c r="OW760" s="602"/>
      <c r="OX760" s="602"/>
      <c r="OY760" s="602"/>
      <c r="OZ760" s="602"/>
      <c r="PA760" s="602"/>
      <c r="PB760" s="602"/>
      <c r="PC760" s="602"/>
      <c r="PD760" s="602"/>
      <c r="PE760" s="602"/>
      <c r="PF760" s="602"/>
      <c r="PG760" s="602"/>
      <c r="PH760" s="602"/>
      <c r="PI760" s="602"/>
      <c r="PJ760" s="602"/>
      <c r="PK760" s="602"/>
      <c r="PL760" s="602"/>
      <c r="PM760" s="602"/>
      <c r="PN760" s="602"/>
      <c r="PO760" s="602"/>
      <c r="PP760" s="602"/>
      <c r="PQ760" s="602"/>
      <c r="PR760" s="602"/>
      <c r="PS760" s="602"/>
      <c r="PT760" s="602"/>
      <c r="PU760" s="602"/>
      <c r="PV760" s="602"/>
      <c r="PW760" s="602"/>
      <c r="PX760" s="602"/>
      <c r="PY760" s="602"/>
      <c r="PZ760" s="602"/>
      <c r="QA760" s="602"/>
      <c r="QB760" s="602"/>
      <c r="QC760" s="602"/>
      <c r="QD760" s="602"/>
      <c r="QE760" s="602"/>
      <c r="QF760" s="602"/>
      <c r="QG760" s="602"/>
      <c r="QH760" s="602"/>
      <c r="QI760" s="602"/>
      <c r="QJ760" s="602"/>
      <c r="QK760" s="602"/>
      <c r="QL760" s="602"/>
      <c r="QM760" s="602"/>
      <c r="QN760" s="602"/>
      <c r="QO760" s="602"/>
      <c r="QP760" s="602"/>
      <c r="QQ760" s="602"/>
      <c r="QR760" s="602"/>
      <c r="QS760" s="602"/>
      <c r="QT760" s="602"/>
      <c r="QU760" s="602"/>
      <c r="QV760" s="602"/>
      <c r="QW760" s="602"/>
      <c r="QX760" s="602"/>
      <c r="QY760" s="602"/>
      <c r="QZ760" s="602"/>
      <c r="RA760" s="602"/>
      <c r="RB760" s="602"/>
      <c r="RC760" s="602"/>
      <c r="RD760" s="602"/>
      <c r="RE760" s="602"/>
      <c r="RF760" s="602"/>
      <c r="RG760" s="602"/>
      <c r="RH760" s="602"/>
      <c r="RI760" s="602"/>
      <c r="RJ760" s="602"/>
      <c r="RK760" s="602"/>
      <c r="RL760" s="602"/>
      <c r="RM760" s="602"/>
      <c r="RN760" s="602"/>
      <c r="RO760" s="602"/>
      <c r="RP760" s="602"/>
      <c r="RQ760" s="602"/>
      <c r="RR760" s="602"/>
      <c r="RS760" s="602"/>
      <c r="RT760" s="602"/>
      <c r="RU760" s="602"/>
      <c r="RV760" s="602"/>
      <c r="RW760" s="602"/>
      <c r="RX760" s="602"/>
      <c r="RY760" s="602"/>
      <c r="RZ760" s="602"/>
      <c r="SA760" s="602"/>
      <c r="SB760" s="602"/>
      <c r="SC760" s="602"/>
      <c r="SD760" s="602"/>
      <c r="SE760" s="602"/>
      <c r="SF760" s="602"/>
      <c r="SG760" s="602"/>
      <c r="SH760" s="602"/>
      <c r="SI760" s="602"/>
      <c r="SJ760" s="602"/>
      <c r="SK760" s="602"/>
      <c r="SL760" s="602"/>
      <c r="SM760" s="602"/>
      <c r="SN760" s="602"/>
      <c r="SO760" s="602"/>
      <c r="SP760" s="602"/>
      <c r="SQ760" s="602"/>
      <c r="SR760" s="602"/>
      <c r="SS760" s="602"/>
      <c r="ST760" s="602"/>
      <c r="SU760" s="602"/>
      <c r="SV760" s="602"/>
      <c r="SW760" s="602"/>
      <c r="SX760" s="602"/>
      <c r="SY760" s="602"/>
      <c r="SZ760" s="602"/>
      <c r="TA760" s="602"/>
      <c r="TB760" s="602"/>
      <c r="TC760" s="602"/>
      <c r="TD760" s="602"/>
      <c r="TE760" s="602"/>
      <c r="TF760" s="602"/>
      <c r="TG760" s="602"/>
      <c r="TH760" s="602"/>
      <c r="TI760" s="602"/>
      <c r="TJ760" s="602"/>
      <c r="TK760" s="602"/>
      <c r="TL760" s="602"/>
      <c r="TM760" s="602"/>
      <c r="TN760" s="602"/>
      <c r="TO760" s="602"/>
      <c r="TP760" s="602"/>
      <c r="TQ760" s="602"/>
      <c r="TR760" s="602"/>
      <c r="TS760" s="602"/>
      <c r="TT760" s="602"/>
      <c r="TU760" s="602"/>
      <c r="TV760" s="602"/>
      <c r="TW760" s="602"/>
      <c r="TX760" s="602"/>
      <c r="TY760" s="602"/>
      <c r="TZ760" s="602"/>
      <c r="UA760" s="602"/>
      <c r="UB760" s="602"/>
      <c r="UC760" s="602"/>
      <c r="UD760" s="602"/>
      <c r="UE760" s="602"/>
      <c r="UF760" s="602"/>
      <c r="UG760" s="602"/>
      <c r="UH760" s="602"/>
      <c r="UI760" s="602"/>
      <c r="UJ760" s="602"/>
      <c r="UK760" s="602"/>
      <c r="UL760" s="602"/>
      <c r="UM760" s="602"/>
      <c r="UN760" s="602"/>
      <c r="UO760" s="602"/>
      <c r="UP760" s="602"/>
      <c r="UQ760" s="602"/>
      <c r="UR760" s="602"/>
      <c r="US760" s="602"/>
      <c r="UT760" s="602"/>
      <c r="UU760" s="602"/>
      <c r="UV760" s="602"/>
      <c r="UW760" s="602"/>
      <c r="UX760" s="602"/>
      <c r="UY760" s="602"/>
      <c r="UZ760" s="602"/>
      <c r="VA760" s="602"/>
      <c r="VB760" s="602"/>
      <c r="VC760" s="602"/>
      <c r="VD760" s="602"/>
      <c r="VE760" s="602"/>
      <c r="VF760" s="602"/>
      <c r="VG760" s="602"/>
      <c r="VH760" s="602"/>
      <c r="VI760" s="602"/>
      <c r="VJ760" s="602"/>
      <c r="VK760" s="602"/>
      <c r="VL760" s="602"/>
      <c r="VM760" s="602"/>
      <c r="VN760" s="602"/>
      <c r="VO760" s="602"/>
      <c r="VP760" s="602"/>
      <c r="VQ760" s="602"/>
      <c r="VR760" s="602"/>
      <c r="VS760" s="602"/>
      <c r="VT760" s="602"/>
      <c r="VU760" s="602"/>
      <c r="VV760" s="602"/>
      <c r="VW760" s="602"/>
      <c r="VX760" s="602"/>
      <c r="VY760" s="602"/>
      <c r="VZ760" s="602"/>
      <c r="WA760" s="602"/>
      <c r="WB760" s="602"/>
      <c r="WC760" s="602"/>
      <c r="WD760" s="602"/>
      <c r="WE760" s="602"/>
      <c r="WF760" s="602"/>
      <c r="WG760" s="602"/>
      <c r="WH760" s="602"/>
      <c r="WI760" s="602"/>
      <c r="WJ760" s="602"/>
      <c r="WK760" s="602"/>
      <c r="WL760" s="602"/>
      <c r="WM760" s="602"/>
      <c r="WN760" s="602"/>
      <c r="WO760" s="602"/>
      <c r="WP760" s="602"/>
      <c r="WQ760" s="602"/>
      <c r="WR760" s="602"/>
      <c r="WS760" s="602"/>
      <c r="WT760" s="602"/>
      <c r="WU760" s="602"/>
      <c r="WV760" s="602"/>
      <c r="WW760" s="602"/>
      <c r="WX760" s="602"/>
      <c r="WY760" s="602"/>
      <c r="WZ760" s="602"/>
      <c r="XA760" s="602"/>
      <c r="XB760" s="602"/>
      <c r="XC760" s="602"/>
      <c r="XD760" s="602"/>
      <c r="XE760" s="602"/>
      <c r="XF760" s="602"/>
      <c r="XG760" s="602"/>
      <c r="XH760" s="602"/>
      <c r="XI760" s="602"/>
      <c r="XJ760" s="602"/>
      <c r="XK760" s="602"/>
      <c r="XL760" s="602"/>
      <c r="XM760" s="602"/>
      <c r="XN760" s="602"/>
      <c r="XO760" s="602"/>
      <c r="XP760" s="602"/>
      <c r="XQ760" s="602"/>
      <c r="XR760" s="602"/>
      <c r="XS760" s="602"/>
      <c r="XT760" s="602"/>
      <c r="XU760" s="602"/>
      <c r="XV760" s="602"/>
      <c r="XW760" s="602"/>
      <c r="XX760" s="602"/>
      <c r="XY760" s="602"/>
      <c r="XZ760" s="602"/>
      <c r="YA760" s="602"/>
      <c r="YB760" s="602"/>
      <c r="YC760" s="602"/>
      <c r="YD760" s="602"/>
      <c r="YE760" s="602"/>
      <c r="YF760" s="602"/>
      <c r="YG760" s="602"/>
      <c r="YH760" s="602"/>
      <c r="YI760" s="602"/>
      <c r="YJ760" s="602"/>
      <c r="YK760" s="602"/>
      <c r="YL760" s="602"/>
      <c r="YM760" s="602"/>
      <c r="YN760" s="602"/>
      <c r="YO760" s="602"/>
      <c r="YP760" s="602"/>
      <c r="YQ760" s="602"/>
      <c r="YR760" s="602"/>
      <c r="YS760" s="602"/>
      <c r="YT760" s="602"/>
      <c r="YU760" s="602"/>
      <c r="YV760" s="602"/>
      <c r="YW760" s="602"/>
      <c r="YX760" s="602"/>
      <c r="YY760" s="602"/>
      <c r="YZ760" s="602"/>
      <c r="ZA760" s="602"/>
      <c r="ZB760" s="602"/>
      <c r="ZC760" s="602"/>
      <c r="ZD760" s="602"/>
      <c r="ZE760" s="602"/>
      <c r="ZF760" s="602"/>
      <c r="ZG760" s="602"/>
      <c r="ZH760" s="602"/>
      <c r="ZI760" s="602"/>
      <c r="ZJ760" s="602"/>
      <c r="ZK760" s="602"/>
      <c r="ZL760" s="602"/>
      <c r="ZM760" s="602"/>
      <c r="ZN760" s="602"/>
      <c r="ZO760" s="602"/>
      <c r="ZP760" s="602"/>
      <c r="ZQ760" s="602"/>
      <c r="ZR760" s="602"/>
      <c r="ZS760" s="602"/>
      <c r="ZT760" s="602"/>
      <c r="ZU760" s="602"/>
      <c r="ZV760" s="602"/>
      <c r="ZW760" s="602"/>
      <c r="ZX760" s="602"/>
      <c r="ZY760" s="602"/>
      <c r="ZZ760" s="602"/>
      <c r="AAA760" s="602"/>
      <c r="AAB760" s="602"/>
      <c r="AAC760" s="602"/>
      <c r="AAD760" s="602"/>
      <c r="AAE760" s="602"/>
      <c r="AAF760" s="602"/>
      <c r="AAG760" s="602"/>
      <c r="AAH760" s="602"/>
      <c r="AAI760" s="602"/>
      <c r="AAJ760" s="602"/>
      <c r="AAK760" s="602"/>
      <c r="AAL760" s="602"/>
      <c r="AAM760" s="602"/>
      <c r="AAN760" s="602"/>
      <c r="AAO760" s="602"/>
      <c r="AAP760" s="602"/>
      <c r="AAQ760" s="602"/>
      <c r="AAR760" s="602"/>
      <c r="AAS760" s="602"/>
      <c r="AAT760" s="602"/>
      <c r="AAU760" s="602"/>
      <c r="AAV760" s="602"/>
      <c r="AAW760" s="602"/>
      <c r="AAX760" s="602"/>
      <c r="AAY760" s="602"/>
      <c r="AAZ760" s="602"/>
      <c r="ABA760" s="602"/>
      <c r="ABB760" s="602"/>
      <c r="ABC760" s="602"/>
      <c r="ABD760" s="602"/>
      <c r="ABE760" s="602"/>
      <c r="ABF760" s="602"/>
      <c r="ABG760" s="602"/>
      <c r="ABH760" s="602"/>
      <c r="ABI760" s="602"/>
      <c r="ABJ760" s="602"/>
      <c r="ABK760" s="602"/>
      <c r="ABL760" s="602"/>
      <c r="ABM760" s="602"/>
      <c r="ABN760" s="602"/>
      <c r="ABO760" s="602"/>
      <c r="ABP760" s="602"/>
      <c r="ABQ760" s="602"/>
      <c r="ABR760" s="602"/>
      <c r="ABS760" s="602"/>
      <c r="ABT760" s="602"/>
      <c r="ABU760" s="602"/>
      <c r="ABV760" s="602"/>
      <c r="ABW760" s="602"/>
      <c r="ABX760" s="602"/>
      <c r="ABY760" s="602"/>
      <c r="ABZ760" s="602"/>
      <c r="ACA760" s="602"/>
      <c r="ACB760" s="602"/>
      <c r="ACC760" s="602"/>
      <c r="ACD760" s="602"/>
      <c r="ACE760" s="602"/>
      <c r="ACF760" s="602"/>
      <c r="ACG760" s="602"/>
      <c r="ACH760" s="602"/>
      <c r="ACI760" s="602"/>
      <c r="ACJ760" s="602"/>
      <c r="ACK760" s="602"/>
      <c r="ACL760" s="602"/>
      <c r="ACM760" s="602"/>
      <c r="ACN760" s="602"/>
      <c r="ACO760" s="602"/>
      <c r="ACP760" s="602"/>
      <c r="ACQ760" s="602"/>
      <c r="ACR760" s="602"/>
      <c r="ACS760" s="602"/>
      <c r="ACT760" s="602"/>
      <c r="ACU760" s="602"/>
      <c r="ACV760" s="602"/>
      <c r="ACW760" s="602"/>
      <c r="ACX760" s="602"/>
      <c r="ACY760" s="602"/>
      <c r="ACZ760" s="602"/>
      <c r="ADA760" s="602"/>
      <c r="ADB760" s="602"/>
      <c r="ADC760" s="602"/>
      <c r="ADD760" s="602"/>
      <c r="ADE760" s="602"/>
      <c r="ADF760" s="602"/>
      <c r="ADG760" s="602"/>
      <c r="ADH760" s="602"/>
      <c r="ADI760" s="602"/>
      <c r="ADJ760" s="602"/>
      <c r="ADK760" s="602"/>
      <c r="ADL760" s="602"/>
      <c r="ADM760" s="602"/>
      <c r="ADN760" s="602"/>
      <c r="ADO760" s="602"/>
      <c r="ADP760" s="602"/>
      <c r="ADQ760" s="602"/>
      <c r="ADR760" s="602"/>
      <c r="ADS760" s="602"/>
      <c r="ADT760" s="602"/>
      <c r="ADU760" s="602"/>
      <c r="ADV760" s="602"/>
      <c r="ADW760" s="602"/>
      <c r="ADX760" s="602"/>
      <c r="ADY760" s="602"/>
      <c r="ADZ760" s="602"/>
      <c r="AEA760" s="602"/>
      <c r="AEB760" s="602"/>
      <c r="AEC760" s="602"/>
      <c r="AED760" s="602"/>
      <c r="AEE760" s="602"/>
      <c r="AEF760" s="602"/>
      <c r="AEG760" s="602"/>
      <c r="AEH760" s="602"/>
      <c r="AEI760" s="602"/>
      <c r="AEJ760" s="602"/>
      <c r="AEK760" s="602"/>
      <c r="AEL760" s="602"/>
      <c r="AEM760" s="602"/>
      <c r="AEN760" s="602"/>
      <c r="AEO760" s="602"/>
      <c r="AEP760" s="602"/>
      <c r="AEQ760" s="602"/>
      <c r="AER760" s="602"/>
      <c r="AES760" s="602"/>
      <c r="AET760" s="602"/>
      <c r="AEU760" s="602"/>
      <c r="AEV760" s="602"/>
      <c r="AEW760" s="602"/>
      <c r="AEX760" s="602"/>
      <c r="AEY760" s="602"/>
      <c r="AEZ760" s="602"/>
      <c r="AFA760" s="602"/>
      <c r="AFB760" s="602"/>
      <c r="AFC760" s="602"/>
      <c r="AFD760" s="602"/>
      <c r="AFE760" s="602"/>
      <c r="AFF760" s="602"/>
      <c r="AFG760" s="602"/>
      <c r="AFH760" s="602"/>
      <c r="AFI760" s="602"/>
      <c r="AFJ760" s="602"/>
      <c r="AFK760" s="602"/>
      <c r="AFL760" s="602"/>
      <c r="AFM760" s="602"/>
      <c r="AFN760" s="602"/>
      <c r="AFO760" s="602"/>
      <c r="AFP760" s="602"/>
      <c r="AFQ760" s="602"/>
      <c r="AFR760" s="602"/>
      <c r="AFS760" s="602"/>
      <c r="AFT760" s="602"/>
      <c r="AFU760" s="602"/>
      <c r="AFV760" s="602"/>
      <c r="AFW760" s="602"/>
      <c r="AFX760" s="602"/>
      <c r="AFY760" s="602"/>
      <c r="AFZ760" s="602"/>
      <c r="AGA760" s="602"/>
      <c r="AGB760" s="602"/>
      <c r="AGC760" s="602"/>
      <c r="AGD760" s="602"/>
      <c r="AGE760" s="602"/>
      <c r="AGF760" s="602"/>
      <c r="AGG760" s="602"/>
      <c r="AGH760" s="602"/>
      <c r="AGI760" s="602"/>
      <c r="AGJ760" s="602"/>
      <c r="AGK760" s="602"/>
      <c r="AGL760" s="602"/>
      <c r="AGM760" s="602"/>
      <c r="AGN760" s="602"/>
      <c r="AGO760" s="602"/>
      <c r="AGP760" s="602"/>
      <c r="AGQ760" s="602"/>
      <c r="AGR760" s="602"/>
      <c r="AGS760" s="602"/>
      <c r="AGT760" s="602"/>
      <c r="AGU760" s="602"/>
      <c r="AGV760" s="602"/>
      <c r="AGW760" s="602"/>
      <c r="AGX760" s="602"/>
      <c r="AGY760" s="602"/>
      <c r="AGZ760" s="602"/>
      <c r="AHA760" s="602"/>
      <c r="AHB760" s="602"/>
      <c r="AHC760" s="602"/>
      <c r="AHD760" s="602"/>
      <c r="AHE760" s="602"/>
      <c r="AHF760" s="602"/>
      <c r="AHG760" s="602"/>
      <c r="AHH760" s="602"/>
      <c r="AHI760" s="602"/>
      <c r="AHJ760" s="602"/>
      <c r="AHK760" s="602"/>
      <c r="AHL760" s="602"/>
      <c r="AHM760" s="602"/>
      <c r="AHN760" s="602"/>
      <c r="AHO760" s="602"/>
      <c r="AHP760" s="602"/>
      <c r="AHQ760" s="602"/>
      <c r="AHR760" s="602"/>
      <c r="AHS760" s="602"/>
      <c r="AHT760" s="602"/>
      <c r="AHU760" s="602"/>
      <c r="AHV760" s="602"/>
      <c r="AHW760" s="602"/>
      <c r="AHX760" s="602"/>
      <c r="AHY760" s="602"/>
      <c r="AHZ760" s="602"/>
      <c r="AIA760" s="602"/>
      <c r="AIB760" s="602"/>
      <c r="AIC760" s="602"/>
      <c r="AID760" s="602"/>
      <c r="AIE760" s="602"/>
      <c r="AIF760" s="602"/>
      <c r="AIG760" s="602"/>
      <c r="AIH760" s="602"/>
      <c r="AII760" s="602"/>
      <c r="AIJ760" s="602"/>
      <c r="AIK760" s="602"/>
      <c r="AIL760" s="602"/>
      <c r="AIM760" s="602"/>
      <c r="AIN760" s="602"/>
      <c r="AIO760" s="602"/>
      <c r="AIP760" s="602"/>
      <c r="AIQ760" s="602"/>
      <c r="AIR760" s="602"/>
      <c r="AIS760" s="602"/>
      <c r="AIT760" s="602"/>
      <c r="AIU760" s="602"/>
      <c r="AIV760" s="602"/>
      <c r="AIW760" s="602"/>
      <c r="AIX760" s="602"/>
      <c r="AIY760" s="602"/>
      <c r="AIZ760" s="602"/>
      <c r="AJA760" s="602"/>
      <c r="AJB760" s="602"/>
      <c r="AJC760" s="602"/>
      <c r="AJD760" s="602"/>
      <c r="AJE760" s="602"/>
      <c r="AJF760" s="602"/>
      <c r="AJG760" s="602"/>
      <c r="AJH760" s="602"/>
      <c r="AJI760" s="602"/>
    </row>
    <row r="761" spans="1:945">
      <c r="A761" s="603"/>
      <c r="B761" s="623" t="s">
        <v>1217</v>
      </c>
      <c r="C761" s="623" t="s">
        <v>1217</v>
      </c>
      <c r="D761" s="615" t="s">
        <v>2956</v>
      </c>
      <c r="E761" s="617" t="s">
        <v>4822</v>
      </c>
      <c r="F761" s="615"/>
      <c r="G761" s="615"/>
      <c r="H761" s="615"/>
      <c r="I761" s="615" t="s">
        <v>3062</v>
      </c>
      <c r="J761" s="618"/>
      <c r="K761" s="615" t="s">
        <v>4835</v>
      </c>
      <c r="L761" s="615" t="s">
        <v>3003</v>
      </c>
      <c r="M761" s="616">
        <v>44664</v>
      </c>
      <c r="N761" s="616">
        <v>44774</v>
      </c>
      <c r="O761" s="616"/>
      <c r="P761" s="616"/>
      <c r="Q761" s="616"/>
      <c r="R761" s="616"/>
      <c r="S761" s="615" t="s">
        <v>2959</v>
      </c>
      <c r="T761" s="615">
        <v>60</v>
      </c>
      <c r="U761" s="615">
        <v>49204132</v>
      </c>
      <c r="V761" s="615" t="s">
        <v>1231</v>
      </c>
      <c r="W761" s="615">
        <v>360</v>
      </c>
      <c r="X761" s="619">
        <v>6656</v>
      </c>
      <c r="Y761" s="539">
        <f t="shared" si="33"/>
        <v>2396160</v>
      </c>
      <c r="Z761" s="605">
        <v>0.8</v>
      </c>
      <c r="AA761" s="681">
        <f t="shared" si="34"/>
        <v>1916928</v>
      </c>
      <c r="AB761" s="625"/>
      <c r="AC761" s="621">
        <v>0</v>
      </c>
      <c r="AD761" s="609"/>
      <c r="AE761" s="606"/>
      <c r="AF761" s="695">
        <f t="shared" si="35"/>
        <v>1916928</v>
      </c>
      <c r="AG761" s="604" t="s">
        <v>1073</v>
      </c>
      <c r="AH761" s="604"/>
      <c r="AI761" s="604">
        <v>60</v>
      </c>
      <c r="AJ761" s="608" t="s">
        <v>2319</v>
      </c>
      <c r="AK761" s="604" t="s">
        <v>1088</v>
      </c>
      <c r="AL761" s="607" t="s">
        <v>3004</v>
      </c>
      <c r="AM761" s="604" t="s">
        <v>52</v>
      </c>
      <c r="AN761" s="604" t="s">
        <v>1076</v>
      </c>
      <c r="AO761" s="604"/>
      <c r="AP761" s="606"/>
      <c r="AQ761" s="606" t="s">
        <v>37</v>
      </c>
      <c r="AR761" s="606" t="s">
        <v>3009</v>
      </c>
      <c r="AS761" s="603" t="s">
        <v>1077</v>
      </c>
      <c r="AT761" s="610" t="s">
        <v>1091</v>
      </c>
      <c r="AU761" s="610" t="s">
        <v>1078</v>
      </c>
      <c r="AV761" s="605">
        <v>0.73</v>
      </c>
      <c r="AW761" s="602"/>
      <c r="AX761" s="602"/>
      <c r="AY761" s="602"/>
      <c r="AZ761" s="602"/>
      <c r="BA761" s="602"/>
      <c r="BB761" s="602"/>
      <c r="BC761" s="602"/>
      <c r="BD761" s="602"/>
      <c r="BE761" s="602"/>
      <c r="BF761" s="602"/>
      <c r="BG761" s="602"/>
      <c r="BH761" s="602"/>
      <c r="BI761" s="602"/>
      <c r="BJ761" s="602"/>
      <c r="BK761" s="602"/>
      <c r="BL761" s="602"/>
      <c r="BM761" s="602"/>
      <c r="BN761" s="602"/>
      <c r="BO761" s="602"/>
      <c r="BP761" s="602"/>
      <c r="BQ761" s="602"/>
      <c r="BR761" s="602"/>
      <c r="BS761" s="602"/>
      <c r="BT761" s="602"/>
      <c r="BU761" s="602"/>
      <c r="BV761" s="602"/>
      <c r="BW761" s="602"/>
      <c r="BX761" s="602"/>
      <c r="BY761" s="602"/>
      <c r="BZ761" s="602"/>
      <c r="CA761" s="602"/>
      <c r="CB761" s="602"/>
      <c r="CC761" s="602"/>
      <c r="CD761" s="602"/>
      <c r="CE761" s="602"/>
      <c r="CF761" s="602"/>
      <c r="CG761" s="602"/>
      <c r="CH761" s="602"/>
      <c r="CI761" s="602"/>
      <c r="CJ761" s="602"/>
      <c r="CK761" s="602"/>
      <c r="CL761" s="602"/>
      <c r="CM761" s="602"/>
      <c r="CN761" s="602"/>
      <c r="CO761" s="602"/>
      <c r="CP761" s="602"/>
      <c r="CQ761" s="602"/>
      <c r="CR761" s="602"/>
      <c r="CS761" s="602"/>
      <c r="CT761" s="602"/>
      <c r="CU761" s="602"/>
      <c r="CV761" s="602"/>
      <c r="CW761" s="602"/>
      <c r="CX761" s="602"/>
      <c r="CY761" s="602"/>
      <c r="CZ761" s="602"/>
      <c r="DA761" s="602"/>
      <c r="DB761" s="602"/>
      <c r="DC761" s="602"/>
      <c r="DD761" s="602"/>
      <c r="DE761" s="602"/>
      <c r="DF761" s="602"/>
      <c r="DG761" s="602"/>
      <c r="DH761" s="602"/>
      <c r="DI761" s="602"/>
      <c r="DJ761" s="602"/>
      <c r="DK761" s="602"/>
      <c r="DL761" s="602"/>
      <c r="DM761" s="602"/>
      <c r="DN761" s="602"/>
      <c r="DO761" s="602"/>
      <c r="DP761" s="602"/>
      <c r="DQ761" s="602"/>
      <c r="DR761" s="602"/>
      <c r="DS761" s="602"/>
      <c r="DT761" s="602"/>
      <c r="DU761" s="602"/>
      <c r="DV761" s="602"/>
      <c r="DW761" s="602"/>
      <c r="DX761" s="602"/>
      <c r="DY761" s="602"/>
      <c r="DZ761" s="602"/>
      <c r="EA761" s="602"/>
      <c r="EB761" s="602"/>
      <c r="EC761" s="602"/>
      <c r="ED761" s="602"/>
      <c r="EE761" s="602"/>
      <c r="EF761" s="602"/>
      <c r="EG761" s="602"/>
      <c r="EH761" s="602"/>
      <c r="EI761" s="602"/>
      <c r="EJ761" s="602"/>
      <c r="EK761" s="602"/>
      <c r="EL761" s="602"/>
      <c r="EM761" s="602"/>
      <c r="EN761" s="602"/>
      <c r="EO761" s="602"/>
      <c r="EP761" s="602"/>
      <c r="EQ761" s="602"/>
      <c r="ER761" s="602"/>
      <c r="ES761" s="602"/>
      <c r="ET761" s="602"/>
      <c r="EU761" s="602"/>
      <c r="EV761" s="602"/>
      <c r="EW761" s="602"/>
      <c r="EX761" s="602"/>
      <c r="EY761" s="602"/>
      <c r="EZ761" s="602"/>
      <c r="FA761" s="602"/>
      <c r="FB761" s="602"/>
      <c r="FC761" s="602"/>
      <c r="FD761" s="602"/>
      <c r="FE761" s="602"/>
      <c r="FF761" s="602"/>
      <c r="FG761" s="602"/>
      <c r="FH761" s="602"/>
      <c r="FI761" s="602"/>
      <c r="FJ761" s="602"/>
      <c r="FK761" s="602"/>
      <c r="FL761" s="602"/>
      <c r="FM761" s="602"/>
      <c r="FN761" s="602"/>
      <c r="FO761" s="602"/>
      <c r="FP761" s="602"/>
      <c r="FQ761" s="602"/>
      <c r="FR761" s="602"/>
      <c r="FS761" s="602"/>
      <c r="FT761" s="602"/>
      <c r="FU761" s="602"/>
      <c r="FV761" s="602"/>
      <c r="FW761" s="602"/>
      <c r="FX761" s="602"/>
      <c r="FY761" s="602"/>
      <c r="FZ761" s="602"/>
      <c r="GA761" s="602"/>
      <c r="GB761" s="602"/>
      <c r="GC761" s="602"/>
      <c r="GD761" s="602"/>
      <c r="GE761" s="602"/>
      <c r="GF761" s="602"/>
      <c r="GG761" s="602"/>
      <c r="GH761" s="602"/>
      <c r="GI761" s="602"/>
      <c r="GJ761" s="602"/>
      <c r="GK761" s="602"/>
      <c r="GL761" s="602"/>
      <c r="GM761" s="602"/>
      <c r="GN761" s="602"/>
      <c r="GO761" s="602"/>
      <c r="GP761" s="602"/>
      <c r="GQ761" s="602"/>
      <c r="GR761" s="602"/>
      <c r="GS761" s="602"/>
      <c r="GT761" s="602"/>
      <c r="GU761" s="602"/>
      <c r="GV761" s="602"/>
      <c r="GW761" s="602"/>
      <c r="GX761" s="602"/>
      <c r="GY761" s="602"/>
      <c r="GZ761" s="602"/>
      <c r="HA761" s="602"/>
      <c r="HB761" s="602"/>
      <c r="HC761" s="602"/>
      <c r="HD761" s="602"/>
      <c r="HE761" s="602"/>
      <c r="HF761" s="602"/>
      <c r="HG761" s="602"/>
      <c r="HH761" s="602"/>
      <c r="HI761" s="602"/>
      <c r="HJ761" s="602"/>
      <c r="HK761" s="602"/>
      <c r="HL761" s="602"/>
      <c r="HM761" s="602"/>
      <c r="HN761" s="602"/>
      <c r="HO761" s="602"/>
      <c r="HP761" s="602"/>
      <c r="HQ761" s="602"/>
      <c r="HR761" s="602"/>
      <c r="HS761" s="602"/>
      <c r="HT761" s="602"/>
      <c r="HU761" s="602"/>
      <c r="HV761" s="602"/>
      <c r="HW761" s="602"/>
      <c r="HX761" s="602"/>
      <c r="HY761" s="602"/>
      <c r="HZ761" s="602"/>
      <c r="IA761" s="602"/>
      <c r="IB761" s="602"/>
      <c r="IC761" s="602"/>
      <c r="ID761" s="602"/>
      <c r="IE761" s="602"/>
      <c r="IF761" s="602"/>
      <c r="IG761" s="602"/>
      <c r="IH761" s="602"/>
      <c r="II761" s="602"/>
      <c r="IJ761" s="602"/>
      <c r="IK761" s="602"/>
      <c r="IL761" s="602"/>
      <c r="IM761" s="602"/>
      <c r="IN761" s="602"/>
      <c r="IO761" s="602"/>
      <c r="IP761" s="602"/>
      <c r="IQ761" s="602"/>
      <c r="IR761" s="602"/>
      <c r="IS761" s="602"/>
      <c r="IT761" s="602"/>
      <c r="IU761" s="602"/>
      <c r="IV761" s="602"/>
      <c r="IW761" s="602"/>
      <c r="IX761" s="602"/>
      <c r="IY761" s="602"/>
      <c r="IZ761" s="602"/>
      <c r="JA761" s="602"/>
      <c r="JB761" s="602"/>
      <c r="JC761" s="602"/>
      <c r="JD761" s="602"/>
      <c r="JE761" s="602"/>
      <c r="JF761" s="602"/>
      <c r="JG761" s="602"/>
      <c r="JH761" s="602"/>
      <c r="JI761" s="602"/>
      <c r="JJ761" s="602"/>
      <c r="JK761" s="602"/>
      <c r="JL761" s="602"/>
      <c r="JM761" s="602"/>
      <c r="JN761" s="602"/>
      <c r="JO761" s="602"/>
      <c r="JP761" s="602"/>
      <c r="JQ761" s="602"/>
      <c r="JR761" s="602"/>
      <c r="JS761" s="602"/>
      <c r="JT761" s="602"/>
      <c r="JU761" s="602"/>
      <c r="JV761" s="602"/>
      <c r="JW761" s="602"/>
      <c r="JX761" s="602"/>
      <c r="JY761" s="602"/>
      <c r="JZ761" s="602"/>
      <c r="KA761" s="602"/>
      <c r="KB761" s="602"/>
      <c r="KC761" s="602"/>
      <c r="KD761" s="602"/>
      <c r="KE761" s="602"/>
      <c r="KF761" s="602"/>
      <c r="KG761" s="602"/>
      <c r="KH761" s="602"/>
      <c r="KI761" s="602"/>
      <c r="KJ761" s="602"/>
      <c r="KK761" s="602"/>
      <c r="KL761" s="602"/>
      <c r="KM761" s="602"/>
      <c r="KN761" s="602"/>
      <c r="KO761" s="602"/>
      <c r="KP761" s="602"/>
      <c r="KQ761" s="602"/>
      <c r="KR761" s="602"/>
      <c r="KS761" s="602"/>
      <c r="KT761" s="602"/>
      <c r="KU761" s="602"/>
      <c r="KV761" s="602"/>
      <c r="KW761" s="602"/>
      <c r="KX761" s="602"/>
      <c r="KY761" s="602"/>
      <c r="KZ761" s="602"/>
      <c r="LA761" s="602"/>
      <c r="LB761" s="602"/>
      <c r="LC761" s="602"/>
      <c r="LD761" s="602"/>
      <c r="LE761" s="602"/>
      <c r="LF761" s="602"/>
      <c r="LG761" s="602"/>
      <c r="LH761" s="602"/>
      <c r="LI761" s="602"/>
      <c r="LJ761" s="602"/>
      <c r="LK761" s="602"/>
      <c r="LL761" s="602"/>
      <c r="LM761" s="602"/>
      <c r="LN761" s="602"/>
      <c r="LO761" s="602"/>
      <c r="LP761" s="602"/>
      <c r="LQ761" s="602"/>
      <c r="LR761" s="602"/>
      <c r="LS761" s="602"/>
      <c r="LT761" s="602"/>
      <c r="LU761" s="602"/>
      <c r="LV761" s="602"/>
      <c r="LW761" s="602"/>
      <c r="LX761" s="602"/>
      <c r="LY761" s="602"/>
      <c r="LZ761" s="602"/>
      <c r="MA761" s="602"/>
      <c r="MB761" s="602"/>
      <c r="MC761" s="602"/>
      <c r="MD761" s="602"/>
      <c r="ME761" s="602"/>
      <c r="MF761" s="602"/>
      <c r="MG761" s="602"/>
      <c r="MH761" s="602"/>
      <c r="MI761" s="602"/>
      <c r="MJ761" s="602"/>
      <c r="MK761" s="602"/>
      <c r="ML761" s="602"/>
      <c r="MM761" s="602"/>
      <c r="MN761" s="602"/>
      <c r="MO761" s="602"/>
      <c r="MP761" s="602"/>
      <c r="MQ761" s="602"/>
      <c r="MR761" s="602"/>
      <c r="MS761" s="602"/>
      <c r="MT761" s="602"/>
      <c r="MU761" s="602"/>
      <c r="MV761" s="602"/>
      <c r="MW761" s="602"/>
      <c r="MX761" s="602"/>
      <c r="MY761" s="602"/>
      <c r="MZ761" s="602"/>
      <c r="NA761" s="602"/>
      <c r="NB761" s="602"/>
      <c r="NC761" s="602"/>
      <c r="ND761" s="602"/>
      <c r="NE761" s="602"/>
      <c r="NF761" s="602"/>
      <c r="NG761" s="602"/>
      <c r="NH761" s="602"/>
      <c r="NI761" s="602"/>
      <c r="NJ761" s="602"/>
      <c r="NK761" s="602"/>
      <c r="NL761" s="602"/>
      <c r="NM761" s="602"/>
      <c r="NN761" s="602"/>
      <c r="NO761" s="602"/>
      <c r="NP761" s="602"/>
      <c r="NQ761" s="602"/>
      <c r="NR761" s="602"/>
      <c r="NS761" s="602"/>
      <c r="NT761" s="602"/>
      <c r="NU761" s="602"/>
      <c r="NV761" s="602"/>
      <c r="NW761" s="602"/>
      <c r="NX761" s="602"/>
      <c r="NY761" s="602"/>
      <c r="NZ761" s="602"/>
      <c r="OA761" s="602"/>
      <c r="OB761" s="602"/>
      <c r="OC761" s="602"/>
      <c r="OD761" s="602"/>
      <c r="OE761" s="602"/>
      <c r="OF761" s="602"/>
      <c r="OG761" s="602"/>
      <c r="OH761" s="602"/>
      <c r="OI761" s="602"/>
      <c r="OJ761" s="602"/>
      <c r="OK761" s="602"/>
      <c r="OL761" s="602"/>
      <c r="OM761" s="602"/>
      <c r="ON761" s="602"/>
      <c r="OO761" s="602"/>
      <c r="OP761" s="602"/>
      <c r="OQ761" s="602"/>
      <c r="OR761" s="602"/>
      <c r="OS761" s="602"/>
      <c r="OT761" s="602"/>
      <c r="OU761" s="602"/>
      <c r="OV761" s="602"/>
      <c r="OW761" s="602"/>
      <c r="OX761" s="602"/>
      <c r="OY761" s="602"/>
      <c r="OZ761" s="602"/>
      <c r="PA761" s="602"/>
      <c r="PB761" s="602"/>
      <c r="PC761" s="602"/>
      <c r="PD761" s="602"/>
      <c r="PE761" s="602"/>
      <c r="PF761" s="602"/>
      <c r="PG761" s="602"/>
      <c r="PH761" s="602"/>
      <c r="PI761" s="602"/>
      <c r="PJ761" s="602"/>
      <c r="PK761" s="602"/>
      <c r="PL761" s="602"/>
      <c r="PM761" s="602"/>
      <c r="PN761" s="602"/>
      <c r="PO761" s="602"/>
      <c r="PP761" s="602"/>
      <c r="PQ761" s="602"/>
      <c r="PR761" s="602"/>
      <c r="PS761" s="602"/>
      <c r="PT761" s="602"/>
      <c r="PU761" s="602"/>
      <c r="PV761" s="602"/>
      <c r="PW761" s="602"/>
      <c r="PX761" s="602"/>
      <c r="PY761" s="602"/>
      <c r="PZ761" s="602"/>
      <c r="QA761" s="602"/>
      <c r="QB761" s="602"/>
      <c r="QC761" s="602"/>
      <c r="QD761" s="602"/>
      <c r="QE761" s="602"/>
      <c r="QF761" s="602"/>
      <c r="QG761" s="602"/>
      <c r="QH761" s="602"/>
      <c r="QI761" s="602"/>
      <c r="QJ761" s="602"/>
      <c r="QK761" s="602"/>
      <c r="QL761" s="602"/>
      <c r="QM761" s="602"/>
      <c r="QN761" s="602"/>
      <c r="QO761" s="602"/>
      <c r="QP761" s="602"/>
      <c r="QQ761" s="602"/>
      <c r="QR761" s="602"/>
      <c r="QS761" s="602"/>
      <c r="QT761" s="602"/>
      <c r="QU761" s="602"/>
      <c r="QV761" s="602"/>
      <c r="QW761" s="602"/>
      <c r="QX761" s="602"/>
      <c r="QY761" s="602"/>
      <c r="QZ761" s="602"/>
      <c r="RA761" s="602"/>
      <c r="RB761" s="602"/>
      <c r="RC761" s="602"/>
      <c r="RD761" s="602"/>
      <c r="RE761" s="602"/>
      <c r="RF761" s="602"/>
      <c r="RG761" s="602"/>
      <c r="RH761" s="602"/>
      <c r="RI761" s="602"/>
      <c r="RJ761" s="602"/>
      <c r="RK761" s="602"/>
      <c r="RL761" s="602"/>
      <c r="RM761" s="602"/>
      <c r="RN761" s="602"/>
      <c r="RO761" s="602"/>
      <c r="RP761" s="602"/>
      <c r="RQ761" s="602"/>
      <c r="RR761" s="602"/>
      <c r="RS761" s="602"/>
      <c r="RT761" s="602"/>
      <c r="RU761" s="602"/>
      <c r="RV761" s="602"/>
      <c r="RW761" s="602"/>
      <c r="RX761" s="602"/>
      <c r="RY761" s="602"/>
      <c r="RZ761" s="602"/>
      <c r="SA761" s="602"/>
      <c r="SB761" s="602"/>
      <c r="SC761" s="602"/>
      <c r="SD761" s="602"/>
      <c r="SE761" s="602"/>
      <c r="SF761" s="602"/>
      <c r="SG761" s="602"/>
      <c r="SH761" s="602"/>
      <c r="SI761" s="602"/>
      <c r="SJ761" s="602"/>
      <c r="SK761" s="602"/>
      <c r="SL761" s="602"/>
      <c r="SM761" s="602"/>
      <c r="SN761" s="602"/>
      <c r="SO761" s="602"/>
      <c r="SP761" s="602"/>
      <c r="SQ761" s="602"/>
      <c r="SR761" s="602"/>
      <c r="SS761" s="602"/>
      <c r="ST761" s="602"/>
      <c r="SU761" s="602"/>
      <c r="SV761" s="602"/>
      <c r="SW761" s="602"/>
      <c r="SX761" s="602"/>
      <c r="SY761" s="602"/>
      <c r="SZ761" s="602"/>
      <c r="TA761" s="602"/>
      <c r="TB761" s="602"/>
      <c r="TC761" s="602"/>
      <c r="TD761" s="602"/>
      <c r="TE761" s="602"/>
      <c r="TF761" s="602"/>
      <c r="TG761" s="602"/>
      <c r="TH761" s="602"/>
      <c r="TI761" s="602"/>
      <c r="TJ761" s="602"/>
      <c r="TK761" s="602"/>
      <c r="TL761" s="602"/>
      <c r="TM761" s="602"/>
      <c r="TN761" s="602"/>
      <c r="TO761" s="602"/>
      <c r="TP761" s="602"/>
      <c r="TQ761" s="602"/>
      <c r="TR761" s="602"/>
      <c r="TS761" s="602"/>
      <c r="TT761" s="602"/>
      <c r="TU761" s="602"/>
      <c r="TV761" s="602"/>
      <c r="TW761" s="602"/>
      <c r="TX761" s="602"/>
      <c r="TY761" s="602"/>
      <c r="TZ761" s="602"/>
      <c r="UA761" s="602"/>
      <c r="UB761" s="602"/>
      <c r="UC761" s="602"/>
      <c r="UD761" s="602"/>
      <c r="UE761" s="602"/>
      <c r="UF761" s="602"/>
      <c r="UG761" s="602"/>
      <c r="UH761" s="602"/>
      <c r="UI761" s="602"/>
      <c r="UJ761" s="602"/>
      <c r="UK761" s="602"/>
      <c r="UL761" s="602"/>
      <c r="UM761" s="602"/>
      <c r="UN761" s="602"/>
      <c r="UO761" s="602"/>
      <c r="UP761" s="602"/>
      <c r="UQ761" s="602"/>
      <c r="UR761" s="602"/>
      <c r="US761" s="602"/>
      <c r="UT761" s="602"/>
      <c r="UU761" s="602"/>
      <c r="UV761" s="602"/>
      <c r="UW761" s="602"/>
      <c r="UX761" s="602"/>
      <c r="UY761" s="602"/>
      <c r="UZ761" s="602"/>
      <c r="VA761" s="602"/>
      <c r="VB761" s="602"/>
      <c r="VC761" s="602"/>
      <c r="VD761" s="602"/>
      <c r="VE761" s="602"/>
      <c r="VF761" s="602"/>
      <c r="VG761" s="602"/>
      <c r="VH761" s="602"/>
      <c r="VI761" s="602"/>
      <c r="VJ761" s="602"/>
      <c r="VK761" s="602"/>
      <c r="VL761" s="602"/>
      <c r="VM761" s="602"/>
      <c r="VN761" s="602"/>
      <c r="VO761" s="602"/>
      <c r="VP761" s="602"/>
      <c r="VQ761" s="602"/>
      <c r="VR761" s="602"/>
      <c r="VS761" s="602"/>
      <c r="VT761" s="602"/>
      <c r="VU761" s="602"/>
      <c r="VV761" s="602"/>
      <c r="VW761" s="602"/>
      <c r="VX761" s="602"/>
      <c r="VY761" s="602"/>
      <c r="VZ761" s="602"/>
      <c r="WA761" s="602"/>
      <c r="WB761" s="602"/>
      <c r="WC761" s="602"/>
      <c r="WD761" s="602"/>
      <c r="WE761" s="602"/>
      <c r="WF761" s="602"/>
      <c r="WG761" s="602"/>
      <c r="WH761" s="602"/>
      <c r="WI761" s="602"/>
      <c r="WJ761" s="602"/>
      <c r="WK761" s="602"/>
      <c r="WL761" s="602"/>
      <c r="WM761" s="602"/>
      <c r="WN761" s="602"/>
      <c r="WO761" s="602"/>
      <c r="WP761" s="602"/>
      <c r="WQ761" s="602"/>
      <c r="WR761" s="602"/>
      <c r="WS761" s="602"/>
      <c r="WT761" s="602"/>
      <c r="WU761" s="602"/>
      <c r="WV761" s="602"/>
      <c r="WW761" s="602"/>
      <c r="WX761" s="602"/>
      <c r="WY761" s="602"/>
      <c r="WZ761" s="602"/>
      <c r="XA761" s="602"/>
      <c r="XB761" s="602"/>
      <c r="XC761" s="602"/>
      <c r="XD761" s="602"/>
      <c r="XE761" s="602"/>
      <c r="XF761" s="602"/>
      <c r="XG761" s="602"/>
      <c r="XH761" s="602"/>
      <c r="XI761" s="602"/>
      <c r="XJ761" s="602"/>
      <c r="XK761" s="602"/>
      <c r="XL761" s="602"/>
      <c r="XM761" s="602"/>
      <c r="XN761" s="602"/>
      <c r="XO761" s="602"/>
      <c r="XP761" s="602"/>
      <c r="XQ761" s="602"/>
      <c r="XR761" s="602"/>
      <c r="XS761" s="602"/>
      <c r="XT761" s="602"/>
      <c r="XU761" s="602"/>
      <c r="XV761" s="602"/>
      <c r="XW761" s="602"/>
      <c r="XX761" s="602"/>
      <c r="XY761" s="602"/>
      <c r="XZ761" s="602"/>
      <c r="YA761" s="602"/>
      <c r="YB761" s="602"/>
      <c r="YC761" s="602"/>
      <c r="YD761" s="602"/>
      <c r="YE761" s="602"/>
      <c r="YF761" s="602"/>
      <c r="YG761" s="602"/>
      <c r="YH761" s="602"/>
      <c r="YI761" s="602"/>
      <c r="YJ761" s="602"/>
      <c r="YK761" s="602"/>
      <c r="YL761" s="602"/>
      <c r="YM761" s="602"/>
      <c r="YN761" s="602"/>
      <c r="YO761" s="602"/>
      <c r="YP761" s="602"/>
      <c r="YQ761" s="602"/>
      <c r="YR761" s="602"/>
      <c r="YS761" s="602"/>
      <c r="YT761" s="602"/>
      <c r="YU761" s="602"/>
      <c r="YV761" s="602"/>
      <c r="YW761" s="602"/>
      <c r="YX761" s="602"/>
      <c r="YY761" s="602"/>
      <c r="YZ761" s="602"/>
      <c r="ZA761" s="602"/>
      <c r="ZB761" s="602"/>
      <c r="ZC761" s="602"/>
      <c r="ZD761" s="602"/>
      <c r="ZE761" s="602"/>
      <c r="ZF761" s="602"/>
      <c r="ZG761" s="602"/>
      <c r="ZH761" s="602"/>
      <c r="ZI761" s="602"/>
      <c r="ZJ761" s="602"/>
      <c r="ZK761" s="602"/>
      <c r="ZL761" s="602"/>
      <c r="ZM761" s="602"/>
      <c r="ZN761" s="602"/>
      <c r="ZO761" s="602"/>
      <c r="ZP761" s="602"/>
      <c r="ZQ761" s="602"/>
      <c r="ZR761" s="602"/>
      <c r="ZS761" s="602"/>
      <c r="ZT761" s="602"/>
      <c r="ZU761" s="602"/>
      <c r="ZV761" s="602"/>
      <c r="ZW761" s="602"/>
      <c r="ZX761" s="602"/>
      <c r="ZY761" s="602"/>
      <c r="ZZ761" s="602"/>
      <c r="AAA761" s="602"/>
      <c r="AAB761" s="602"/>
      <c r="AAC761" s="602"/>
      <c r="AAD761" s="602"/>
      <c r="AAE761" s="602"/>
      <c r="AAF761" s="602"/>
      <c r="AAG761" s="602"/>
      <c r="AAH761" s="602"/>
      <c r="AAI761" s="602"/>
      <c r="AAJ761" s="602"/>
      <c r="AAK761" s="602"/>
      <c r="AAL761" s="602"/>
      <c r="AAM761" s="602"/>
      <c r="AAN761" s="602"/>
      <c r="AAO761" s="602"/>
      <c r="AAP761" s="602"/>
      <c r="AAQ761" s="602"/>
      <c r="AAR761" s="602"/>
      <c r="AAS761" s="602"/>
      <c r="AAT761" s="602"/>
      <c r="AAU761" s="602"/>
      <c r="AAV761" s="602"/>
      <c r="AAW761" s="602"/>
      <c r="AAX761" s="602"/>
      <c r="AAY761" s="602"/>
      <c r="AAZ761" s="602"/>
      <c r="ABA761" s="602"/>
      <c r="ABB761" s="602"/>
      <c r="ABC761" s="602"/>
      <c r="ABD761" s="602"/>
      <c r="ABE761" s="602"/>
      <c r="ABF761" s="602"/>
      <c r="ABG761" s="602"/>
      <c r="ABH761" s="602"/>
      <c r="ABI761" s="602"/>
      <c r="ABJ761" s="602"/>
      <c r="ABK761" s="602"/>
      <c r="ABL761" s="602"/>
      <c r="ABM761" s="602"/>
      <c r="ABN761" s="602"/>
      <c r="ABO761" s="602"/>
      <c r="ABP761" s="602"/>
      <c r="ABQ761" s="602"/>
      <c r="ABR761" s="602"/>
      <c r="ABS761" s="602"/>
      <c r="ABT761" s="602"/>
      <c r="ABU761" s="602"/>
      <c r="ABV761" s="602"/>
      <c r="ABW761" s="602"/>
      <c r="ABX761" s="602"/>
      <c r="ABY761" s="602"/>
      <c r="ABZ761" s="602"/>
      <c r="ACA761" s="602"/>
      <c r="ACB761" s="602"/>
      <c r="ACC761" s="602"/>
      <c r="ACD761" s="602"/>
      <c r="ACE761" s="602"/>
      <c r="ACF761" s="602"/>
      <c r="ACG761" s="602"/>
      <c r="ACH761" s="602"/>
      <c r="ACI761" s="602"/>
      <c r="ACJ761" s="602"/>
      <c r="ACK761" s="602"/>
      <c r="ACL761" s="602"/>
      <c r="ACM761" s="602"/>
      <c r="ACN761" s="602"/>
      <c r="ACO761" s="602"/>
      <c r="ACP761" s="602"/>
      <c r="ACQ761" s="602"/>
      <c r="ACR761" s="602"/>
      <c r="ACS761" s="602"/>
      <c r="ACT761" s="602"/>
      <c r="ACU761" s="602"/>
      <c r="ACV761" s="602"/>
      <c r="ACW761" s="602"/>
      <c r="ACX761" s="602"/>
      <c r="ACY761" s="602"/>
      <c r="ACZ761" s="602"/>
      <c r="ADA761" s="602"/>
      <c r="ADB761" s="602"/>
      <c r="ADC761" s="602"/>
      <c r="ADD761" s="602"/>
      <c r="ADE761" s="602"/>
      <c r="ADF761" s="602"/>
      <c r="ADG761" s="602"/>
      <c r="ADH761" s="602"/>
      <c r="ADI761" s="602"/>
      <c r="ADJ761" s="602"/>
      <c r="ADK761" s="602"/>
      <c r="ADL761" s="602"/>
      <c r="ADM761" s="602"/>
      <c r="ADN761" s="602"/>
      <c r="ADO761" s="602"/>
      <c r="ADP761" s="602"/>
      <c r="ADQ761" s="602"/>
      <c r="ADR761" s="602"/>
      <c r="ADS761" s="602"/>
      <c r="ADT761" s="602"/>
      <c r="ADU761" s="602"/>
      <c r="ADV761" s="602"/>
      <c r="ADW761" s="602"/>
      <c r="ADX761" s="602"/>
      <c r="ADY761" s="602"/>
      <c r="ADZ761" s="602"/>
      <c r="AEA761" s="602"/>
      <c r="AEB761" s="602"/>
      <c r="AEC761" s="602"/>
      <c r="AED761" s="602"/>
      <c r="AEE761" s="602"/>
      <c r="AEF761" s="602"/>
      <c r="AEG761" s="602"/>
      <c r="AEH761" s="602"/>
      <c r="AEI761" s="602"/>
      <c r="AEJ761" s="602"/>
      <c r="AEK761" s="602"/>
      <c r="AEL761" s="602"/>
      <c r="AEM761" s="602"/>
      <c r="AEN761" s="602"/>
      <c r="AEO761" s="602"/>
      <c r="AEP761" s="602"/>
      <c r="AEQ761" s="602"/>
      <c r="AER761" s="602"/>
      <c r="AES761" s="602"/>
      <c r="AET761" s="602"/>
      <c r="AEU761" s="602"/>
      <c r="AEV761" s="602"/>
      <c r="AEW761" s="602"/>
      <c r="AEX761" s="602"/>
      <c r="AEY761" s="602"/>
      <c r="AEZ761" s="602"/>
      <c r="AFA761" s="602"/>
      <c r="AFB761" s="602"/>
      <c r="AFC761" s="602"/>
      <c r="AFD761" s="602"/>
      <c r="AFE761" s="602"/>
      <c r="AFF761" s="602"/>
      <c r="AFG761" s="602"/>
      <c r="AFH761" s="602"/>
      <c r="AFI761" s="602"/>
      <c r="AFJ761" s="602"/>
      <c r="AFK761" s="602"/>
      <c r="AFL761" s="602"/>
      <c r="AFM761" s="602"/>
      <c r="AFN761" s="602"/>
      <c r="AFO761" s="602"/>
      <c r="AFP761" s="602"/>
      <c r="AFQ761" s="602"/>
      <c r="AFR761" s="602"/>
      <c r="AFS761" s="602"/>
      <c r="AFT761" s="602"/>
      <c r="AFU761" s="602"/>
      <c r="AFV761" s="602"/>
      <c r="AFW761" s="602"/>
      <c r="AFX761" s="602"/>
      <c r="AFY761" s="602"/>
      <c r="AFZ761" s="602"/>
      <c r="AGA761" s="602"/>
      <c r="AGB761" s="602"/>
      <c r="AGC761" s="602"/>
      <c r="AGD761" s="602"/>
      <c r="AGE761" s="602"/>
      <c r="AGF761" s="602"/>
      <c r="AGG761" s="602"/>
      <c r="AGH761" s="602"/>
      <c r="AGI761" s="602"/>
      <c r="AGJ761" s="602"/>
      <c r="AGK761" s="602"/>
      <c r="AGL761" s="602"/>
      <c r="AGM761" s="602"/>
      <c r="AGN761" s="602"/>
      <c r="AGO761" s="602"/>
      <c r="AGP761" s="602"/>
      <c r="AGQ761" s="602"/>
      <c r="AGR761" s="602"/>
      <c r="AGS761" s="602"/>
      <c r="AGT761" s="602"/>
      <c r="AGU761" s="602"/>
      <c r="AGV761" s="602"/>
      <c r="AGW761" s="602"/>
      <c r="AGX761" s="602"/>
      <c r="AGY761" s="602"/>
      <c r="AGZ761" s="602"/>
      <c r="AHA761" s="602"/>
      <c r="AHB761" s="602"/>
      <c r="AHC761" s="602"/>
      <c r="AHD761" s="602"/>
      <c r="AHE761" s="602"/>
      <c r="AHF761" s="602"/>
      <c r="AHG761" s="602"/>
      <c r="AHH761" s="602"/>
      <c r="AHI761" s="602"/>
      <c r="AHJ761" s="602"/>
      <c r="AHK761" s="602"/>
      <c r="AHL761" s="602"/>
      <c r="AHM761" s="602"/>
      <c r="AHN761" s="602"/>
      <c r="AHO761" s="602"/>
      <c r="AHP761" s="602"/>
      <c r="AHQ761" s="602"/>
      <c r="AHR761" s="602"/>
      <c r="AHS761" s="602"/>
      <c r="AHT761" s="602"/>
      <c r="AHU761" s="602"/>
      <c r="AHV761" s="602"/>
      <c r="AHW761" s="602"/>
      <c r="AHX761" s="602"/>
      <c r="AHY761" s="602"/>
      <c r="AHZ761" s="602"/>
      <c r="AIA761" s="602"/>
      <c r="AIB761" s="602"/>
      <c r="AIC761" s="602"/>
      <c r="AID761" s="602"/>
      <c r="AIE761" s="602"/>
      <c r="AIF761" s="602"/>
      <c r="AIG761" s="602"/>
      <c r="AIH761" s="602"/>
      <c r="AII761" s="602"/>
      <c r="AIJ761" s="602"/>
      <c r="AIK761" s="602"/>
      <c r="AIL761" s="602"/>
      <c r="AIM761" s="602"/>
      <c r="AIN761" s="602"/>
      <c r="AIO761" s="602"/>
      <c r="AIP761" s="602"/>
      <c r="AIQ761" s="602"/>
      <c r="AIR761" s="602"/>
      <c r="AIS761" s="602"/>
      <c r="AIT761" s="602"/>
      <c r="AIU761" s="602"/>
      <c r="AIV761" s="602"/>
      <c r="AIW761" s="602"/>
      <c r="AIX761" s="602"/>
      <c r="AIY761" s="602"/>
      <c r="AIZ761" s="602"/>
      <c r="AJA761" s="602"/>
      <c r="AJB761" s="602"/>
      <c r="AJC761" s="602"/>
      <c r="AJD761" s="602"/>
      <c r="AJE761" s="602"/>
      <c r="AJF761" s="602"/>
      <c r="AJG761" s="602"/>
      <c r="AJH761" s="602"/>
      <c r="AJI761" s="602"/>
    </row>
    <row r="762" spans="1:945">
      <c r="A762" s="603"/>
      <c r="B762" s="623" t="s">
        <v>1217</v>
      </c>
      <c r="C762" s="623" t="s">
        <v>1217</v>
      </c>
      <c r="D762" s="615" t="s">
        <v>2956</v>
      </c>
      <c r="E762" s="617" t="s">
        <v>4822</v>
      </c>
      <c r="F762" s="615"/>
      <c r="G762" s="615"/>
      <c r="H762" s="615"/>
      <c r="I762" s="615" t="s">
        <v>3062</v>
      </c>
      <c r="J762" s="618"/>
      <c r="K762" s="615" t="s">
        <v>4836</v>
      </c>
      <c r="L762" s="615" t="s">
        <v>3003</v>
      </c>
      <c r="M762" s="616">
        <v>44664</v>
      </c>
      <c r="N762" s="616">
        <v>44805</v>
      </c>
      <c r="O762" s="616"/>
      <c r="P762" s="616"/>
      <c r="Q762" s="616"/>
      <c r="R762" s="616"/>
      <c r="S762" s="615" t="s">
        <v>2959</v>
      </c>
      <c r="T762" s="615">
        <v>60</v>
      </c>
      <c r="U762" s="615">
        <v>49204132</v>
      </c>
      <c r="V762" s="615" t="s">
        <v>1231</v>
      </c>
      <c r="W762" s="615">
        <v>360</v>
      </c>
      <c r="X762" s="619">
        <v>6656</v>
      </c>
      <c r="Y762" s="539">
        <f t="shared" si="33"/>
        <v>2396160</v>
      </c>
      <c r="Z762" s="605">
        <v>0.8</v>
      </c>
      <c r="AA762" s="681">
        <f t="shared" si="34"/>
        <v>1916928</v>
      </c>
      <c r="AB762" s="625"/>
      <c r="AC762" s="621">
        <v>0</v>
      </c>
      <c r="AD762" s="609"/>
      <c r="AE762" s="606"/>
      <c r="AF762" s="695">
        <f t="shared" si="35"/>
        <v>1916928</v>
      </c>
      <c r="AG762" s="604" t="s">
        <v>1073</v>
      </c>
      <c r="AH762" s="604"/>
      <c r="AI762" s="604">
        <v>60</v>
      </c>
      <c r="AJ762" s="608" t="s">
        <v>2319</v>
      </c>
      <c r="AK762" s="604" t="s">
        <v>1088</v>
      </c>
      <c r="AL762" s="607" t="s">
        <v>3004</v>
      </c>
      <c r="AM762" s="604" t="s">
        <v>52</v>
      </c>
      <c r="AN762" s="604" t="s">
        <v>1076</v>
      </c>
      <c r="AO762" s="604"/>
      <c r="AP762" s="606"/>
      <c r="AQ762" s="606" t="s">
        <v>37</v>
      </c>
      <c r="AR762" s="606" t="s">
        <v>3009</v>
      </c>
      <c r="AS762" s="603" t="s">
        <v>1077</v>
      </c>
      <c r="AT762" s="610" t="s">
        <v>1091</v>
      </c>
      <c r="AU762" s="610" t="s">
        <v>1078</v>
      </c>
      <c r="AV762" s="605">
        <v>0.73</v>
      </c>
      <c r="AW762" s="602"/>
      <c r="AX762" s="602"/>
      <c r="AY762" s="602"/>
      <c r="AZ762" s="602"/>
      <c r="BA762" s="602"/>
      <c r="BB762" s="602"/>
      <c r="BC762" s="602"/>
      <c r="BD762" s="602"/>
      <c r="BE762" s="602"/>
      <c r="BF762" s="602"/>
      <c r="BG762" s="602"/>
      <c r="BH762" s="602"/>
      <c r="BI762" s="602"/>
      <c r="BJ762" s="602"/>
      <c r="BK762" s="602"/>
      <c r="BL762" s="602"/>
      <c r="BM762" s="602"/>
      <c r="BN762" s="602"/>
      <c r="BO762" s="602"/>
      <c r="BP762" s="602"/>
      <c r="BQ762" s="602"/>
      <c r="BR762" s="602"/>
      <c r="BS762" s="602"/>
      <c r="BT762" s="602"/>
      <c r="BU762" s="602"/>
      <c r="BV762" s="602"/>
      <c r="BW762" s="602"/>
      <c r="BX762" s="602"/>
      <c r="BY762" s="602"/>
      <c r="BZ762" s="602"/>
      <c r="CA762" s="602"/>
      <c r="CB762" s="602"/>
      <c r="CC762" s="602"/>
      <c r="CD762" s="602"/>
      <c r="CE762" s="602"/>
      <c r="CF762" s="602"/>
      <c r="CG762" s="602"/>
      <c r="CH762" s="602"/>
      <c r="CI762" s="602"/>
      <c r="CJ762" s="602"/>
      <c r="CK762" s="602"/>
      <c r="CL762" s="602"/>
      <c r="CM762" s="602"/>
      <c r="CN762" s="602"/>
      <c r="CO762" s="602"/>
      <c r="CP762" s="602"/>
      <c r="CQ762" s="602"/>
      <c r="CR762" s="602"/>
      <c r="CS762" s="602"/>
      <c r="CT762" s="602"/>
      <c r="CU762" s="602"/>
      <c r="CV762" s="602"/>
      <c r="CW762" s="602"/>
      <c r="CX762" s="602"/>
      <c r="CY762" s="602"/>
      <c r="CZ762" s="602"/>
      <c r="DA762" s="602"/>
      <c r="DB762" s="602"/>
      <c r="DC762" s="602"/>
      <c r="DD762" s="602"/>
      <c r="DE762" s="602"/>
      <c r="DF762" s="602"/>
      <c r="DG762" s="602"/>
      <c r="DH762" s="602"/>
      <c r="DI762" s="602"/>
      <c r="DJ762" s="602"/>
      <c r="DK762" s="602"/>
      <c r="DL762" s="602"/>
      <c r="DM762" s="602"/>
      <c r="DN762" s="602"/>
      <c r="DO762" s="602"/>
      <c r="DP762" s="602"/>
      <c r="DQ762" s="602"/>
      <c r="DR762" s="602"/>
      <c r="DS762" s="602"/>
      <c r="DT762" s="602"/>
      <c r="DU762" s="602"/>
      <c r="DV762" s="602"/>
      <c r="DW762" s="602"/>
      <c r="DX762" s="602"/>
      <c r="DY762" s="602"/>
      <c r="DZ762" s="602"/>
      <c r="EA762" s="602"/>
      <c r="EB762" s="602"/>
      <c r="EC762" s="602"/>
      <c r="ED762" s="602"/>
      <c r="EE762" s="602"/>
      <c r="EF762" s="602"/>
      <c r="EG762" s="602"/>
      <c r="EH762" s="602"/>
      <c r="EI762" s="602"/>
      <c r="EJ762" s="602"/>
      <c r="EK762" s="602"/>
      <c r="EL762" s="602"/>
      <c r="EM762" s="602"/>
      <c r="EN762" s="602"/>
      <c r="EO762" s="602"/>
      <c r="EP762" s="602"/>
      <c r="EQ762" s="602"/>
      <c r="ER762" s="602"/>
      <c r="ES762" s="602"/>
      <c r="ET762" s="602"/>
      <c r="EU762" s="602"/>
      <c r="EV762" s="602"/>
      <c r="EW762" s="602"/>
      <c r="EX762" s="602"/>
      <c r="EY762" s="602"/>
      <c r="EZ762" s="602"/>
      <c r="FA762" s="602"/>
      <c r="FB762" s="602"/>
      <c r="FC762" s="602"/>
      <c r="FD762" s="602"/>
      <c r="FE762" s="602"/>
      <c r="FF762" s="602"/>
      <c r="FG762" s="602"/>
      <c r="FH762" s="602"/>
      <c r="FI762" s="602"/>
      <c r="FJ762" s="602"/>
      <c r="FK762" s="602"/>
      <c r="FL762" s="602"/>
      <c r="FM762" s="602"/>
      <c r="FN762" s="602"/>
      <c r="FO762" s="602"/>
      <c r="FP762" s="602"/>
      <c r="FQ762" s="602"/>
      <c r="FR762" s="602"/>
      <c r="FS762" s="602"/>
      <c r="FT762" s="602"/>
      <c r="FU762" s="602"/>
      <c r="FV762" s="602"/>
      <c r="FW762" s="602"/>
      <c r="FX762" s="602"/>
      <c r="FY762" s="602"/>
      <c r="FZ762" s="602"/>
      <c r="GA762" s="602"/>
      <c r="GB762" s="602"/>
      <c r="GC762" s="602"/>
      <c r="GD762" s="602"/>
      <c r="GE762" s="602"/>
      <c r="GF762" s="602"/>
      <c r="GG762" s="602"/>
      <c r="GH762" s="602"/>
      <c r="GI762" s="602"/>
      <c r="GJ762" s="602"/>
      <c r="GK762" s="602"/>
      <c r="GL762" s="602"/>
      <c r="GM762" s="602"/>
      <c r="GN762" s="602"/>
      <c r="GO762" s="602"/>
      <c r="GP762" s="602"/>
      <c r="GQ762" s="602"/>
      <c r="GR762" s="602"/>
      <c r="GS762" s="602"/>
      <c r="GT762" s="602"/>
      <c r="GU762" s="602"/>
      <c r="GV762" s="602"/>
      <c r="GW762" s="602"/>
      <c r="GX762" s="602"/>
      <c r="GY762" s="602"/>
      <c r="GZ762" s="602"/>
      <c r="HA762" s="602"/>
      <c r="HB762" s="602"/>
      <c r="HC762" s="602"/>
      <c r="HD762" s="602"/>
      <c r="HE762" s="602"/>
      <c r="HF762" s="602"/>
      <c r="HG762" s="602"/>
      <c r="HH762" s="602"/>
      <c r="HI762" s="602"/>
      <c r="HJ762" s="602"/>
      <c r="HK762" s="602"/>
      <c r="HL762" s="602"/>
      <c r="HM762" s="602"/>
      <c r="HN762" s="602"/>
      <c r="HO762" s="602"/>
      <c r="HP762" s="602"/>
      <c r="HQ762" s="602"/>
      <c r="HR762" s="602"/>
      <c r="HS762" s="602"/>
      <c r="HT762" s="602"/>
      <c r="HU762" s="602"/>
      <c r="HV762" s="602"/>
      <c r="HW762" s="602"/>
      <c r="HX762" s="602"/>
      <c r="HY762" s="602"/>
      <c r="HZ762" s="602"/>
      <c r="IA762" s="602"/>
      <c r="IB762" s="602"/>
      <c r="IC762" s="602"/>
      <c r="ID762" s="602"/>
      <c r="IE762" s="602"/>
      <c r="IF762" s="602"/>
      <c r="IG762" s="602"/>
      <c r="IH762" s="602"/>
      <c r="II762" s="602"/>
      <c r="IJ762" s="602"/>
      <c r="IK762" s="602"/>
      <c r="IL762" s="602"/>
      <c r="IM762" s="602"/>
      <c r="IN762" s="602"/>
      <c r="IO762" s="602"/>
      <c r="IP762" s="602"/>
      <c r="IQ762" s="602"/>
      <c r="IR762" s="602"/>
      <c r="IS762" s="602"/>
      <c r="IT762" s="602"/>
      <c r="IU762" s="602"/>
      <c r="IV762" s="602"/>
      <c r="IW762" s="602"/>
      <c r="IX762" s="602"/>
      <c r="IY762" s="602"/>
      <c r="IZ762" s="602"/>
      <c r="JA762" s="602"/>
      <c r="JB762" s="602"/>
      <c r="JC762" s="602"/>
      <c r="JD762" s="602"/>
      <c r="JE762" s="602"/>
      <c r="JF762" s="602"/>
      <c r="JG762" s="602"/>
      <c r="JH762" s="602"/>
      <c r="JI762" s="602"/>
      <c r="JJ762" s="602"/>
      <c r="JK762" s="602"/>
      <c r="JL762" s="602"/>
      <c r="JM762" s="602"/>
      <c r="JN762" s="602"/>
      <c r="JO762" s="602"/>
      <c r="JP762" s="602"/>
      <c r="JQ762" s="602"/>
      <c r="JR762" s="602"/>
      <c r="JS762" s="602"/>
      <c r="JT762" s="602"/>
      <c r="JU762" s="602"/>
      <c r="JV762" s="602"/>
      <c r="JW762" s="602"/>
      <c r="JX762" s="602"/>
      <c r="JY762" s="602"/>
      <c r="JZ762" s="602"/>
      <c r="KA762" s="602"/>
      <c r="KB762" s="602"/>
      <c r="KC762" s="602"/>
      <c r="KD762" s="602"/>
      <c r="KE762" s="602"/>
      <c r="KF762" s="602"/>
      <c r="KG762" s="602"/>
      <c r="KH762" s="602"/>
      <c r="KI762" s="602"/>
      <c r="KJ762" s="602"/>
      <c r="KK762" s="602"/>
      <c r="KL762" s="602"/>
      <c r="KM762" s="602"/>
      <c r="KN762" s="602"/>
      <c r="KO762" s="602"/>
      <c r="KP762" s="602"/>
      <c r="KQ762" s="602"/>
      <c r="KR762" s="602"/>
      <c r="KS762" s="602"/>
      <c r="KT762" s="602"/>
      <c r="KU762" s="602"/>
      <c r="KV762" s="602"/>
      <c r="KW762" s="602"/>
      <c r="KX762" s="602"/>
      <c r="KY762" s="602"/>
      <c r="KZ762" s="602"/>
      <c r="LA762" s="602"/>
      <c r="LB762" s="602"/>
      <c r="LC762" s="602"/>
      <c r="LD762" s="602"/>
      <c r="LE762" s="602"/>
      <c r="LF762" s="602"/>
      <c r="LG762" s="602"/>
      <c r="LH762" s="602"/>
      <c r="LI762" s="602"/>
      <c r="LJ762" s="602"/>
      <c r="LK762" s="602"/>
      <c r="LL762" s="602"/>
      <c r="LM762" s="602"/>
      <c r="LN762" s="602"/>
      <c r="LO762" s="602"/>
      <c r="LP762" s="602"/>
      <c r="LQ762" s="602"/>
      <c r="LR762" s="602"/>
      <c r="LS762" s="602"/>
      <c r="LT762" s="602"/>
      <c r="LU762" s="602"/>
      <c r="LV762" s="602"/>
      <c r="LW762" s="602"/>
      <c r="LX762" s="602"/>
      <c r="LY762" s="602"/>
      <c r="LZ762" s="602"/>
      <c r="MA762" s="602"/>
      <c r="MB762" s="602"/>
      <c r="MC762" s="602"/>
      <c r="MD762" s="602"/>
      <c r="ME762" s="602"/>
      <c r="MF762" s="602"/>
      <c r="MG762" s="602"/>
      <c r="MH762" s="602"/>
      <c r="MI762" s="602"/>
      <c r="MJ762" s="602"/>
      <c r="MK762" s="602"/>
      <c r="ML762" s="602"/>
      <c r="MM762" s="602"/>
      <c r="MN762" s="602"/>
      <c r="MO762" s="602"/>
      <c r="MP762" s="602"/>
      <c r="MQ762" s="602"/>
      <c r="MR762" s="602"/>
      <c r="MS762" s="602"/>
      <c r="MT762" s="602"/>
      <c r="MU762" s="602"/>
      <c r="MV762" s="602"/>
      <c r="MW762" s="602"/>
      <c r="MX762" s="602"/>
      <c r="MY762" s="602"/>
      <c r="MZ762" s="602"/>
      <c r="NA762" s="602"/>
      <c r="NB762" s="602"/>
      <c r="NC762" s="602"/>
      <c r="ND762" s="602"/>
      <c r="NE762" s="602"/>
      <c r="NF762" s="602"/>
      <c r="NG762" s="602"/>
      <c r="NH762" s="602"/>
      <c r="NI762" s="602"/>
      <c r="NJ762" s="602"/>
      <c r="NK762" s="602"/>
      <c r="NL762" s="602"/>
      <c r="NM762" s="602"/>
      <c r="NN762" s="602"/>
      <c r="NO762" s="602"/>
      <c r="NP762" s="602"/>
      <c r="NQ762" s="602"/>
      <c r="NR762" s="602"/>
      <c r="NS762" s="602"/>
      <c r="NT762" s="602"/>
      <c r="NU762" s="602"/>
      <c r="NV762" s="602"/>
      <c r="NW762" s="602"/>
      <c r="NX762" s="602"/>
      <c r="NY762" s="602"/>
      <c r="NZ762" s="602"/>
      <c r="OA762" s="602"/>
      <c r="OB762" s="602"/>
      <c r="OC762" s="602"/>
      <c r="OD762" s="602"/>
      <c r="OE762" s="602"/>
      <c r="OF762" s="602"/>
      <c r="OG762" s="602"/>
      <c r="OH762" s="602"/>
      <c r="OI762" s="602"/>
      <c r="OJ762" s="602"/>
      <c r="OK762" s="602"/>
      <c r="OL762" s="602"/>
      <c r="OM762" s="602"/>
      <c r="ON762" s="602"/>
      <c r="OO762" s="602"/>
      <c r="OP762" s="602"/>
      <c r="OQ762" s="602"/>
      <c r="OR762" s="602"/>
      <c r="OS762" s="602"/>
      <c r="OT762" s="602"/>
      <c r="OU762" s="602"/>
      <c r="OV762" s="602"/>
      <c r="OW762" s="602"/>
      <c r="OX762" s="602"/>
      <c r="OY762" s="602"/>
      <c r="OZ762" s="602"/>
      <c r="PA762" s="602"/>
      <c r="PB762" s="602"/>
      <c r="PC762" s="602"/>
      <c r="PD762" s="602"/>
      <c r="PE762" s="602"/>
      <c r="PF762" s="602"/>
      <c r="PG762" s="602"/>
      <c r="PH762" s="602"/>
      <c r="PI762" s="602"/>
      <c r="PJ762" s="602"/>
      <c r="PK762" s="602"/>
      <c r="PL762" s="602"/>
      <c r="PM762" s="602"/>
      <c r="PN762" s="602"/>
      <c r="PO762" s="602"/>
      <c r="PP762" s="602"/>
      <c r="PQ762" s="602"/>
      <c r="PR762" s="602"/>
      <c r="PS762" s="602"/>
      <c r="PT762" s="602"/>
      <c r="PU762" s="602"/>
      <c r="PV762" s="602"/>
      <c r="PW762" s="602"/>
      <c r="PX762" s="602"/>
      <c r="PY762" s="602"/>
      <c r="PZ762" s="602"/>
      <c r="QA762" s="602"/>
      <c r="QB762" s="602"/>
      <c r="QC762" s="602"/>
      <c r="QD762" s="602"/>
      <c r="QE762" s="602"/>
      <c r="QF762" s="602"/>
      <c r="QG762" s="602"/>
      <c r="QH762" s="602"/>
      <c r="QI762" s="602"/>
      <c r="QJ762" s="602"/>
      <c r="QK762" s="602"/>
      <c r="QL762" s="602"/>
      <c r="QM762" s="602"/>
      <c r="QN762" s="602"/>
      <c r="QO762" s="602"/>
      <c r="QP762" s="602"/>
      <c r="QQ762" s="602"/>
      <c r="QR762" s="602"/>
      <c r="QS762" s="602"/>
      <c r="QT762" s="602"/>
      <c r="QU762" s="602"/>
      <c r="QV762" s="602"/>
      <c r="QW762" s="602"/>
      <c r="QX762" s="602"/>
      <c r="QY762" s="602"/>
      <c r="QZ762" s="602"/>
      <c r="RA762" s="602"/>
      <c r="RB762" s="602"/>
      <c r="RC762" s="602"/>
      <c r="RD762" s="602"/>
      <c r="RE762" s="602"/>
      <c r="RF762" s="602"/>
      <c r="RG762" s="602"/>
      <c r="RH762" s="602"/>
      <c r="RI762" s="602"/>
      <c r="RJ762" s="602"/>
      <c r="RK762" s="602"/>
      <c r="RL762" s="602"/>
      <c r="RM762" s="602"/>
      <c r="RN762" s="602"/>
      <c r="RO762" s="602"/>
      <c r="RP762" s="602"/>
      <c r="RQ762" s="602"/>
      <c r="RR762" s="602"/>
      <c r="RS762" s="602"/>
      <c r="RT762" s="602"/>
      <c r="RU762" s="602"/>
      <c r="RV762" s="602"/>
      <c r="RW762" s="602"/>
      <c r="RX762" s="602"/>
      <c r="RY762" s="602"/>
      <c r="RZ762" s="602"/>
      <c r="SA762" s="602"/>
      <c r="SB762" s="602"/>
      <c r="SC762" s="602"/>
      <c r="SD762" s="602"/>
      <c r="SE762" s="602"/>
      <c r="SF762" s="602"/>
      <c r="SG762" s="602"/>
      <c r="SH762" s="602"/>
      <c r="SI762" s="602"/>
      <c r="SJ762" s="602"/>
      <c r="SK762" s="602"/>
      <c r="SL762" s="602"/>
      <c r="SM762" s="602"/>
      <c r="SN762" s="602"/>
      <c r="SO762" s="602"/>
      <c r="SP762" s="602"/>
      <c r="SQ762" s="602"/>
      <c r="SR762" s="602"/>
      <c r="SS762" s="602"/>
      <c r="ST762" s="602"/>
      <c r="SU762" s="602"/>
      <c r="SV762" s="602"/>
      <c r="SW762" s="602"/>
      <c r="SX762" s="602"/>
      <c r="SY762" s="602"/>
      <c r="SZ762" s="602"/>
      <c r="TA762" s="602"/>
      <c r="TB762" s="602"/>
      <c r="TC762" s="602"/>
      <c r="TD762" s="602"/>
      <c r="TE762" s="602"/>
      <c r="TF762" s="602"/>
      <c r="TG762" s="602"/>
      <c r="TH762" s="602"/>
      <c r="TI762" s="602"/>
      <c r="TJ762" s="602"/>
      <c r="TK762" s="602"/>
      <c r="TL762" s="602"/>
      <c r="TM762" s="602"/>
      <c r="TN762" s="602"/>
      <c r="TO762" s="602"/>
      <c r="TP762" s="602"/>
      <c r="TQ762" s="602"/>
      <c r="TR762" s="602"/>
      <c r="TS762" s="602"/>
      <c r="TT762" s="602"/>
      <c r="TU762" s="602"/>
      <c r="TV762" s="602"/>
      <c r="TW762" s="602"/>
      <c r="TX762" s="602"/>
      <c r="TY762" s="602"/>
      <c r="TZ762" s="602"/>
      <c r="UA762" s="602"/>
      <c r="UB762" s="602"/>
      <c r="UC762" s="602"/>
      <c r="UD762" s="602"/>
      <c r="UE762" s="602"/>
      <c r="UF762" s="602"/>
      <c r="UG762" s="602"/>
      <c r="UH762" s="602"/>
      <c r="UI762" s="602"/>
      <c r="UJ762" s="602"/>
      <c r="UK762" s="602"/>
      <c r="UL762" s="602"/>
      <c r="UM762" s="602"/>
      <c r="UN762" s="602"/>
      <c r="UO762" s="602"/>
      <c r="UP762" s="602"/>
      <c r="UQ762" s="602"/>
      <c r="UR762" s="602"/>
      <c r="US762" s="602"/>
      <c r="UT762" s="602"/>
      <c r="UU762" s="602"/>
      <c r="UV762" s="602"/>
      <c r="UW762" s="602"/>
      <c r="UX762" s="602"/>
      <c r="UY762" s="602"/>
      <c r="UZ762" s="602"/>
      <c r="VA762" s="602"/>
      <c r="VB762" s="602"/>
      <c r="VC762" s="602"/>
      <c r="VD762" s="602"/>
      <c r="VE762" s="602"/>
      <c r="VF762" s="602"/>
      <c r="VG762" s="602"/>
      <c r="VH762" s="602"/>
      <c r="VI762" s="602"/>
      <c r="VJ762" s="602"/>
      <c r="VK762" s="602"/>
      <c r="VL762" s="602"/>
      <c r="VM762" s="602"/>
      <c r="VN762" s="602"/>
      <c r="VO762" s="602"/>
      <c r="VP762" s="602"/>
      <c r="VQ762" s="602"/>
      <c r="VR762" s="602"/>
      <c r="VS762" s="602"/>
      <c r="VT762" s="602"/>
      <c r="VU762" s="602"/>
      <c r="VV762" s="602"/>
      <c r="VW762" s="602"/>
      <c r="VX762" s="602"/>
      <c r="VY762" s="602"/>
      <c r="VZ762" s="602"/>
      <c r="WA762" s="602"/>
      <c r="WB762" s="602"/>
      <c r="WC762" s="602"/>
      <c r="WD762" s="602"/>
      <c r="WE762" s="602"/>
      <c r="WF762" s="602"/>
      <c r="WG762" s="602"/>
      <c r="WH762" s="602"/>
      <c r="WI762" s="602"/>
      <c r="WJ762" s="602"/>
      <c r="WK762" s="602"/>
      <c r="WL762" s="602"/>
      <c r="WM762" s="602"/>
      <c r="WN762" s="602"/>
      <c r="WO762" s="602"/>
      <c r="WP762" s="602"/>
      <c r="WQ762" s="602"/>
      <c r="WR762" s="602"/>
      <c r="WS762" s="602"/>
      <c r="WT762" s="602"/>
      <c r="WU762" s="602"/>
      <c r="WV762" s="602"/>
      <c r="WW762" s="602"/>
      <c r="WX762" s="602"/>
      <c r="WY762" s="602"/>
      <c r="WZ762" s="602"/>
      <c r="XA762" s="602"/>
      <c r="XB762" s="602"/>
      <c r="XC762" s="602"/>
      <c r="XD762" s="602"/>
      <c r="XE762" s="602"/>
      <c r="XF762" s="602"/>
      <c r="XG762" s="602"/>
      <c r="XH762" s="602"/>
      <c r="XI762" s="602"/>
      <c r="XJ762" s="602"/>
      <c r="XK762" s="602"/>
      <c r="XL762" s="602"/>
      <c r="XM762" s="602"/>
      <c r="XN762" s="602"/>
      <c r="XO762" s="602"/>
      <c r="XP762" s="602"/>
      <c r="XQ762" s="602"/>
      <c r="XR762" s="602"/>
      <c r="XS762" s="602"/>
      <c r="XT762" s="602"/>
      <c r="XU762" s="602"/>
      <c r="XV762" s="602"/>
      <c r="XW762" s="602"/>
      <c r="XX762" s="602"/>
      <c r="XY762" s="602"/>
      <c r="XZ762" s="602"/>
      <c r="YA762" s="602"/>
      <c r="YB762" s="602"/>
      <c r="YC762" s="602"/>
      <c r="YD762" s="602"/>
      <c r="YE762" s="602"/>
      <c r="YF762" s="602"/>
      <c r="YG762" s="602"/>
      <c r="YH762" s="602"/>
      <c r="YI762" s="602"/>
      <c r="YJ762" s="602"/>
      <c r="YK762" s="602"/>
      <c r="YL762" s="602"/>
      <c r="YM762" s="602"/>
      <c r="YN762" s="602"/>
      <c r="YO762" s="602"/>
      <c r="YP762" s="602"/>
      <c r="YQ762" s="602"/>
      <c r="YR762" s="602"/>
      <c r="YS762" s="602"/>
      <c r="YT762" s="602"/>
      <c r="YU762" s="602"/>
      <c r="YV762" s="602"/>
      <c r="YW762" s="602"/>
      <c r="YX762" s="602"/>
      <c r="YY762" s="602"/>
      <c r="YZ762" s="602"/>
      <c r="ZA762" s="602"/>
      <c r="ZB762" s="602"/>
      <c r="ZC762" s="602"/>
      <c r="ZD762" s="602"/>
      <c r="ZE762" s="602"/>
      <c r="ZF762" s="602"/>
      <c r="ZG762" s="602"/>
      <c r="ZH762" s="602"/>
      <c r="ZI762" s="602"/>
      <c r="ZJ762" s="602"/>
      <c r="ZK762" s="602"/>
      <c r="ZL762" s="602"/>
      <c r="ZM762" s="602"/>
      <c r="ZN762" s="602"/>
      <c r="ZO762" s="602"/>
      <c r="ZP762" s="602"/>
      <c r="ZQ762" s="602"/>
      <c r="ZR762" s="602"/>
      <c r="ZS762" s="602"/>
      <c r="ZT762" s="602"/>
      <c r="ZU762" s="602"/>
      <c r="ZV762" s="602"/>
      <c r="ZW762" s="602"/>
      <c r="ZX762" s="602"/>
      <c r="ZY762" s="602"/>
      <c r="ZZ762" s="602"/>
      <c r="AAA762" s="602"/>
      <c r="AAB762" s="602"/>
      <c r="AAC762" s="602"/>
      <c r="AAD762" s="602"/>
      <c r="AAE762" s="602"/>
      <c r="AAF762" s="602"/>
      <c r="AAG762" s="602"/>
      <c r="AAH762" s="602"/>
      <c r="AAI762" s="602"/>
      <c r="AAJ762" s="602"/>
      <c r="AAK762" s="602"/>
      <c r="AAL762" s="602"/>
      <c r="AAM762" s="602"/>
      <c r="AAN762" s="602"/>
      <c r="AAO762" s="602"/>
      <c r="AAP762" s="602"/>
      <c r="AAQ762" s="602"/>
      <c r="AAR762" s="602"/>
      <c r="AAS762" s="602"/>
      <c r="AAT762" s="602"/>
      <c r="AAU762" s="602"/>
      <c r="AAV762" s="602"/>
      <c r="AAW762" s="602"/>
      <c r="AAX762" s="602"/>
      <c r="AAY762" s="602"/>
      <c r="AAZ762" s="602"/>
      <c r="ABA762" s="602"/>
      <c r="ABB762" s="602"/>
      <c r="ABC762" s="602"/>
      <c r="ABD762" s="602"/>
      <c r="ABE762" s="602"/>
      <c r="ABF762" s="602"/>
      <c r="ABG762" s="602"/>
      <c r="ABH762" s="602"/>
      <c r="ABI762" s="602"/>
      <c r="ABJ762" s="602"/>
      <c r="ABK762" s="602"/>
      <c r="ABL762" s="602"/>
      <c r="ABM762" s="602"/>
      <c r="ABN762" s="602"/>
      <c r="ABO762" s="602"/>
      <c r="ABP762" s="602"/>
      <c r="ABQ762" s="602"/>
      <c r="ABR762" s="602"/>
      <c r="ABS762" s="602"/>
      <c r="ABT762" s="602"/>
      <c r="ABU762" s="602"/>
      <c r="ABV762" s="602"/>
      <c r="ABW762" s="602"/>
      <c r="ABX762" s="602"/>
      <c r="ABY762" s="602"/>
      <c r="ABZ762" s="602"/>
      <c r="ACA762" s="602"/>
      <c r="ACB762" s="602"/>
      <c r="ACC762" s="602"/>
      <c r="ACD762" s="602"/>
      <c r="ACE762" s="602"/>
      <c r="ACF762" s="602"/>
      <c r="ACG762" s="602"/>
      <c r="ACH762" s="602"/>
      <c r="ACI762" s="602"/>
      <c r="ACJ762" s="602"/>
      <c r="ACK762" s="602"/>
      <c r="ACL762" s="602"/>
      <c r="ACM762" s="602"/>
      <c r="ACN762" s="602"/>
      <c r="ACO762" s="602"/>
      <c r="ACP762" s="602"/>
      <c r="ACQ762" s="602"/>
      <c r="ACR762" s="602"/>
      <c r="ACS762" s="602"/>
      <c r="ACT762" s="602"/>
      <c r="ACU762" s="602"/>
      <c r="ACV762" s="602"/>
      <c r="ACW762" s="602"/>
      <c r="ACX762" s="602"/>
      <c r="ACY762" s="602"/>
      <c r="ACZ762" s="602"/>
      <c r="ADA762" s="602"/>
      <c r="ADB762" s="602"/>
      <c r="ADC762" s="602"/>
      <c r="ADD762" s="602"/>
      <c r="ADE762" s="602"/>
      <c r="ADF762" s="602"/>
      <c r="ADG762" s="602"/>
      <c r="ADH762" s="602"/>
      <c r="ADI762" s="602"/>
      <c r="ADJ762" s="602"/>
      <c r="ADK762" s="602"/>
      <c r="ADL762" s="602"/>
      <c r="ADM762" s="602"/>
      <c r="ADN762" s="602"/>
      <c r="ADO762" s="602"/>
      <c r="ADP762" s="602"/>
      <c r="ADQ762" s="602"/>
      <c r="ADR762" s="602"/>
      <c r="ADS762" s="602"/>
      <c r="ADT762" s="602"/>
      <c r="ADU762" s="602"/>
      <c r="ADV762" s="602"/>
      <c r="ADW762" s="602"/>
      <c r="ADX762" s="602"/>
      <c r="ADY762" s="602"/>
      <c r="ADZ762" s="602"/>
      <c r="AEA762" s="602"/>
      <c r="AEB762" s="602"/>
      <c r="AEC762" s="602"/>
      <c r="AED762" s="602"/>
      <c r="AEE762" s="602"/>
      <c r="AEF762" s="602"/>
      <c r="AEG762" s="602"/>
      <c r="AEH762" s="602"/>
      <c r="AEI762" s="602"/>
      <c r="AEJ762" s="602"/>
      <c r="AEK762" s="602"/>
      <c r="AEL762" s="602"/>
      <c r="AEM762" s="602"/>
      <c r="AEN762" s="602"/>
      <c r="AEO762" s="602"/>
      <c r="AEP762" s="602"/>
      <c r="AEQ762" s="602"/>
      <c r="AER762" s="602"/>
      <c r="AES762" s="602"/>
      <c r="AET762" s="602"/>
      <c r="AEU762" s="602"/>
      <c r="AEV762" s="602"/>
      <c r="AEW762" s="602"/>
      <c r="AEX762" s="602"/>
      <c r="AEY762" s="602"/>
      <c r="AEZ762" s="602"/>
      <c r="AFA762" s="602"/>
      <c r="AFB762" s="602"/>
      <c r="AFC762" s="602"/>
      <c r="AFD762" s="602"/>
      <c r="AFE762" s="602"/>
      <c r="AFF762" s="602"/>
      <c r="AFG762" s="602"/>
      <c r="AFH762" s="602"/>
      <c r="AFI762" s="602"/>
      <c r="AFJ762" s="602"/>
      <c r="AFK762" s="602"/>
      <c r="AFL762" s="602"/>
      <c r="AFM762" s="602"/>
      <c r="AFN762" s="602"/>
      <c r="AFO762" s="602"/>
      <c r="AFP762" s="602"/>
      <c r="AFQ762" s="602"/>
      <c r="AFR762" s="602"/>
      <c r="AFS762" s="602"/>
      <c r="AFT762" s="602"/>
      <c r="AFU762" s="602"/>
      <c r="AFV762" s="602"/>
      <c r="AFW762" s="602"/>
      <c r="AFX762" s="602"/>
      <c r="AFY762" s="602"/>
      <c r="AFZ762" s="602"/>
      <c r="AGA762" s="602"/>
      <c r="AGB762" s="602"/>
      <c r="AGC762" s="602"/>
      <c r="AGD762" s="602"/>
      <c r="AGE762" s="602"/>
      <c r="AGF762" s="602"/>
      <c r="AGG762" s="602"/>
      <c r="AGH762" s="602"/>
      <c r="AGI762" s="602"/>
      <c r="AGJ762" s="602"/>
      <c r="AGK762" s="602"/>
      <c r="AGL762" s="602"/>
      <c r="AGM762" s="602"/>
      <c r="AGN762" s="602"/>
      <c r="AGO762" s="602"/>
      <c r="AGP762" s="602"/>
      <c r="AGQ762" s="602"/>
      <c r="AGR762" s="602"/>
      <c r="AGS762" s="602"/>
      <c r="AGT762" s="602"/>
      <c r="AGU762" s="602"/>
      <c r="AGV762" s="602"/>
      <c r="AGW762" s="602"/>
      <c r="AGX762" s="602"/>
      <c r="AGY762" s="602"/>
      <c r="AGZ762" s="602"/>
      <c r="AHA762" s="602"/>
      <c r="AHB762" s="602"/>
      <c r="AHC762" s="602"/>
      <c r="AHD762" s="602"/>
      <c r="AHE762" s="602"/>
      <c r="AHF762" s="602"/>
      <c r="AHG762" s="602"/>
      <c r="AHH762" s="602"/>
      <c r="AHI762" s="602"/>
      <c r="AHJ762" s="602"/>
      <c r="AHK762" s="602"/>
      <c r="AHL762" s="602"/>
      <c r="AHM762" s="602"/>
      <c r="AHN762" s="602"/>
      <c r="AHO762" s="602"/>
      <c r="AHP762" s="602"/>
      <c r="AHQ762" s="602"/>
      <c r="AHR762" s="602"/>
      <c r="AHS762" s="602"/>
      <c r="AHT762" s="602"/>
      <c r="AHU762" s="602"/>
      <c r="AHV762" s="602"/>
      <c r="AHW762" s="602"/>
      <c r="AHX762" s="602"/>
      <c r="AHY762" s="602"/>
      <c r="AHZ762" s="602"/>
      <c r="AIA762" s="602"/>
      <c r="AIB762" s="602"/>
      <c r="AIC762" s="602"/>
      <c r="AID762" s="602"/>
      <c r="AIE762" s="602"/>
      <c r="AIF762" s="602"/>
      <c r="AIG762" s="602"/>
      <c r="AIH762" s="602"/>
      <c r="AII762" s="602"/>
      <c r="AIJ762" s="602"/>
      <c r="AIK762" s="602"/>
      <c r="AIL762" s="602"/>
      <c r="AIM762" s="602"/>
      <c r="AIN762" s="602"/>
      <c r="AIO762" s="602"/>
      <c r="AIP762" s="602"/>
      <c r="AIQ762" s="602"/>
      <c r="AIR762" s="602"/>
      <c r="AIS762" s="602"/>
      <c r="AIT762" s="602"/>
      <c r="AIU762" s="602"/>
      <c r="AIV762" s="602"/>
      <c r="AIW762" s="602"/>
      <c r="AIX762" s="602"/>
      <c r="AIY762" s="602"/>
      <c r="AIZ762" s="602"/>
      <c r="AJA762" s="602"/>
      <c r="AJB762" s="602"/>
      <c r="AJC762" s="602"/>
      <c r="AJD762" s="602"/>
      <c r="AJE762" s="602"/>
      <c r="AJF762" s="602"/>
      <c r="AJG762" s="602"/>
      <c r="AJH762" s="602"/>
      <c r="AJI762" s="602"/>
    </row>
    <row r="763" spans="1:945">
      <c r="A763" s="603"/>
      <c r="B763" s="623" t="s">
        <v>1217</v>
      </c>
      <c r="C763" s="623" t="s">
        <v>1217</v>
      </c>
      <c r="D763" s="615" t="s">
        <v>2956</v>
      </c>
      <c r="E763" s="617" t="s">
        <v>4822</v>
      </c>
      <c r="F763" s="615"/>
      <c r="G763" s="615"/>
      <c r="H763" s="615"/>
      <c r="I763" s="615" t="s">
        <v>3062</v>
      </c>
      <c r="J763" s="618"/>
      <c r="K763" s="615" t="s">
        <v>4837</v>
      </c>
      <c r="L763" s="615" t="s">
        <v>3003</v>
      </c>
      <c r="M763" s="616">
        <v>44664</v>
      </c>
      <c r="N763" s="616">
        <v>44671</v>
      </c>
      <c r="O763" s="616"/>
      <c r="P763" s="616"/>
      <c r="Q763" s="616"/>
      <c r="R763" s="616"/>
      <c r="S763" s="615" t="s">
        <v>2959</v>
      </c>
      <c r="T763" s="615">
        <v>60</v>
      </c>
      <c r="U763" s="615">
        <v>49204132</v>
      </c>
      <c r="V763" s="615" t="s">
        <v>1231</v>
      </c>
      <c r="W763" s="615">
        <v>360</v>
      </c>
      <c r="X763" s="619">
        <v>9984</v>
      </c>
      <c r="Y763" s="539">
        <f t="shared" si="33"/>
        <v>3594240</v>
      </c>
      <c r="Z763" s="605">
        <v>0.8</v>
      </c>
      <c r="AA763" s="681">
        <f t="shared" si="34"/>
        <v>2875392</v>
      </c>
      <c r="AB763" s="625"/>
      <c r="AC763" s="621">
        <v>0</v>
      </c>
      <c r="AD763" s="609"/>
      <c r="AE763" s="606"/>
      <c r="AF763" s="695">
        <f t="shared" si="35"/>
        <v>2875392</v>
      </c>
      <c r="AG763" s="604" t="s">
        <v>1073</v>
      </c>
      <c r="AH763" s="604"/>
      <c r="AI763" s="604">
        <v>60</v>
      </c>
      <c r="AJ763" s="608" t="s">
        <v>2319</v>
      </c>
      <c r="AK763" s="604" t="s">
        <v>1088</v>
      </c>
      <c r="AL763" s="607" t="s">
        <v>3004</v>
      </c>
      <c r="AM763" s="604" t="s">
        <v>52</v>
      </c>
      <c r="AN763" s="604" t="s">
        <v>1076</v>
      </c>
      <c r="AO763" s="604"/>
      <c r="AP763" s="606"/>
      <c r="AQ763" s="606" t="s">
        <v>37</v>
      </c>
      <c r="AR763" s="606" t="s">
        <v>3009</v>
      </c>
      <c r="AS763" s="603" t="s">
        <v>1077</v>
      </c>
      <c r="AT763" s="610" t="s">
        <v>1091</v>
      </c>
      <c r="AU763" s="610" t="s">
        <v>1078</v>
      </c>
      <c r="AV763" s="605">
        <v>0.73</v>
      </c>
      <c r="AW763" s="602"/>
      <c r="AX763" s="602"/>
      <c r="AY763" s="602"/>
      <c r="AZ763" s="602"/>
      <c r="BA763" s="602"/>
      <c r="BB763" s="602"/>
      <c r="BC763" s="602"/>
      <c r="BD763" s="602"/>
      <c r="BE763" s="602"/>
      <c r="BF763" s="602"/>
      <c r="BG763" s="602"/>
      <c r="BH763" s="602"/>
      <c r="BI763" s="602"/>
      <c r="BJ763" s="602"/>
      <c r="BK763" s="602"/>
      <c r="BL763" s="602"/>
      <c r="BM763" s="602"/>
      <c r="BN763" s="602"/>
      <c r="BO763" s="602"/>
      <c r="BP763" s="602"/>
      <c r="BQ763" s="602"/>
      <c r="BR763" s="602"/>
      <c r="BS763" s="602"/>
      <c r="BT763" s="602"/>
      <c r="BU763" s="602"/>
      <c r="BV763" s="602"/>
      <c r="BW763" s="602"/>
      <c r="BX763" s="602"/>
      <c r="BY763" s="602"/>
      <c r="BZ763" s="602"/>
      <c r="CA763" s="602"/>
      <c r="CB763" s="602"/>
      <c r="CC763" s="602"/>
      <c r="CD763" s="602"/>
      <c r="CE763" s="602"/>
      <c r="CF763" s="602"/>
      <c r="CG763" s="602"/>
      <c r="CH763" s="602"/>
      <c r="CI763" s="602"/>
      <c r="CJ763" s="602"/>
      <c r="CK763" s="602"/>
      <c r="CL763" s="602"/>
      <c r="CM763" s="602"/>
      <c r="CN763" s="602"/>
      <c r="CO763" s="602"/>
      <c r="CP763" s="602"/>
      <c r="CQ763" s="602"/>
      <c r="CR763" s="602"/>
      <c r="CS763" s="602"/>
      <c r="CT763" s="602"/>
      <c r="CU763" s="602"/>
      <c r="CV763" s="602"/>
      <c r="CW763" s="602"/>
      <c r="CX763" s="602"/>
      <c r="CY763" s="602"/>
      <c r="CZ763" s="602"/>
      <c r="DA763" s="602"/>
      <c r="DB763" s="602"/>
      <c r="DC763" s="602"/>
      <c r="DD763" s="602"/>
      <c r="DE763" s="602"/>
      <c r="DF763" s="602"/>
      <c r="DG763" s="602"/>
      <c r="DH763" s="602"/>
      <c r="DI763" s="602"/>
      <c r="DJ763" s="602"/>
      <c r="DK763" s="602"/>
      <c r="DL763" s="602"/>
      <c r="DM763" s="602"/>
      <c r="DN763" s="602"/>
      <c r="DO763" s="602"/>
      <c r="DP763" s="602"/>
      <c r="DQ763" s="602"/>
      <c r="DR763" s="602"/>
      <c r="DS763" s="602"/>
      <c r="DT763" s="602"/>
      <c r="DU763" s="602"/>
      <c r="DV763" s="602"/>
      <c r="DW763" s="602"/>
      <c r="DX763" s="602"/>
      <c r="DY763" s="602"/>
      <c r="DZ763" s="602"/>
      <c r="EA763" s="602"/>
      <c r="EB763" s="602"/>
      <c r="EC763" s="602"/>
      <c r="ED763" s="602"/>
      <c r="EE763" s="602"/>
      <c r="EF763" s="602"/>
      <c r="EG763" s="602"/>
      <c r="EH763" s="602"/>
      <c r="EI763" s="602"/>
      <c r="EJ763" s="602"/>
      <c r="EK763" s="602"/>
      <c r="EL763" s="602"/>
      <c r="EM763" s="602"/>
      <c r="EN763" s="602"/>
      <c r="EO763" s="602"/>
      <c r="EP763" s="602"/>
      <c r="EQ763" s="602"/>
      <c r="ER763" s="602"/>
      <c r="ES763" s="602"/>
      <c r="ET763" s="602"/>
      <c r="EU763" s="602"/>
      <c r="EV763" s="602"/>
      <c r="EW763" s="602"/>
      <c r="EX763" s="602"/>
      <c r="EY763" s="602"/>
      <c r="EZ763" s="602"/>
      <c r="FA763" s="602"/>
      <c r="FB763" s="602"/>
      <c r="FC763" s="602"/>
      <c r="FD763" s="602"/>
      <c r="FE763" s="602"/>
      <c r="FF763" s="602"/>
      <c r="FG763" s="602"/>
      <c r="FH763" s="602"/>
      <c r="FI763" s="602"/>
      <c r="FJ763" s="602"/>
      <c r="FK763" s="602"/>
      <c r="FL763" s="602"/>
      <c r="FM763" s="602"/>
      <c r="FN763" s="602"/>
      <c r="FO763" s="602"/>
      <c r="FP763" s="602"/>
      <c r="FQ763" s="602"/>
      <c r="FR763" s="602"/>
      <c r="FS763" s="602"/>
      <c r="FT763" s="602"/>
      <c r="FU763" s="602"/>
      <c r="FV763" s="602"/>
      <c r="FW763" s="602"/>
      <c r="FX763" s="602"/>
      <c r="FY763" s="602"/>
      <c r="FZ763" s="602"/>
      <c r="GA763" s="602"/>
      <c r="GB763" s="602"/>
      <c r="GC763" s="602"/>
      <c r="GD763" s="602"/>
      <c r="GE763" s="602"/>
      <c r="GF763" s="602"/>
      <c r="GG763" s="602"/>
      <c r="GH763" s="602"/>
      <c r="GI763" s="602"/>
      <c r="GJ763" s="602"/>
      <c r="GK763" s="602"/>
      <c r="GL763" s="602"/>
      <c r="GM763" s="602"/>
      <c r="GN763" s="602"/>
      <c r="GO763" s="602"/>
      <c r="GP763" s="602"/>
      <c r="GQ763" s="602"/>
      <c r="GR763" s="602"/>
      <c r="GS763" s="602"/>
      <c r="GT763" s="602"/>
      <c r="GU763" s="602"/>
      <c r="GV763" s="602"/>
      <c r="GW763" s="602"/>
      <c r="GX763" s="602"/>
      <c r="GY763" s="602"/>
      <c r="GZ763" s="602"/>
      <c r="HA763" s="602"/>
      <c r="HB763" s="602"/>
      <c r="HC763" s="602"/>
      <c r="HD763" s="602"/>
      <c r="HE763" s="602"/>
      <c r="HF763" s="602"/>
      <c r="HG763" s="602"/>
      <c r="HH763" s="602"/>
      <c r="HI763" s="602"/>
      <c r="HJ763" s="602"/>
      <c r="HK763" s="602"/>
      <c r="HL763" s="602"/>
      <c r="HM763" s="602"/>
      <c r="HN763" s="602"/>
      <c r="HO763" s="602"/>
      <c r="HP763" s="602"/>
      <c r="HQ763" s="602"/>
      <c r="HR763" s="602"/>
      <c r="HS763" s="602"/>
      <c r="HT763" s="602"/>
      <c r="HU763" s="602"/>
      <c r="HV763" s="602"/>
      <c r="HW763" s="602"/>
      <c r="HX763" s="602"/>
      <c r="HY763" s="602"/>
      <c r="HZ763" s="602"/>
      <c r="IA763" s="602"/>
      <c r="IB763" s="602"/>
      <c r="IC763" s="602"/>
      <c r="ID763" s="602"/>
      <c r="IE763" s="602"/>
      <c r="IF763" s="602"/>
      <c r="IG763" s="602"/>
      <c r="IH763" s="602"/>
      <c r="II763" s="602"/>
      <c r="IJ763" s="602"/>
      <c r="IK763" s="602"/>
      <c r="IL763" s="602"/>
      <c r="IM763" s="602"/>
      <c r="IN763" s="602"/>
      <c r="IO763" s="602"/>
      <c r="IP763" s="602"/>
      <c r="IQ763" s="602"/>
      <c r="IR763" s="602"/>
      <c r="IS763" s="602"/>
      <c r="IT763" s="602"/>
      <c r="IU763" s="602"/>
      <c r="IV763" s="602"/>
      <c r="IW763" s="602"/>
      <c r="IX763" s="602"/>
      <c r="IY763" s="602"/>
      <c r="IZ763" s="602"/>
      <c r="JA763" s="602"/>
      <c r="JB763" s="602"/>
      <c r="JC763" s="602"/>
      <c r="JD763" s="602"/>
      <c r="JE763" s="602"/>
      <c r="JF763" s="602"/>
      <c r="JG763" s="602"/>
      <c r="JH763" s="602"/>
      <c r="JI763" s="602"/>
      <c r="JJ763" s="602"/>
      <c r="JK763" s="602"/>
      <c r="JL763" s="602"/>
      <c r="JM763" s="602"/>
      <c r="JN763" s="602"/>
      <c r="JO763" s="602"/>
      <c r="JP763" s="602"/>
      <c r="JQ763" s="602"/>
      <c r="JR763" s="602"/>
      <c r="JS763" s="602"/>
      <c r="JT763" s="602"/>
      <c r="JU763" s="602"/>
      <c r="JV763" s="602"/>
      <c r="JW763" s="602"/>
      <c r="JX763" s="602"/>
      <c r="JY763" s="602"/>
      <c r="JZ763" s="602"/>
      <c r="KA763" s="602"/>
      <c r="KB763" s="602"/>
      <c r="KC763" s="602"/>
      <c r="KD763" s="602"/>
      <c r="KE763" s="602"/>
      <c r="KF763" s="602"/>
      <c r="KG763" s="602"/>
      <c r="KH763" s="602"/>
      <c r="KI763" s="602"/>
      <c r="KJ763" s="602"/>
      <c r="KK763" s="602"/>
      <c r="KL763" s="602"/>
      <c r="KM763" s="602"/>
      <c r="KN763" s="602"/>
      <c r="KO763" s="602"/>
      <c r="KP763" s="602"/>
      <c r="KQ763" s="602"/>
      <c r="KR763" s="602"/>
      <c r="KS763" s="602"/>
      <c r="KT763" s="602"/>
      <c r="KU763" s="602"/>
      <c r="KV763" s="602"/>
      <c r="KW763" s="602"/>
      <c r="KX763" s="602"/>
      <c r="KY763" s="602"/>
      <c r="KZ763" s="602"/>
      <c r="LA763" s="602"/>
      <c r="LB763" s="602"/>
      <c r="LC763" s="602"/>
      <c r="LD763" s="602"/>
      <c r="LE763" s="602"/>
      <c r="LF763" s="602"/>
      <c r="LG763" s="602"/>
      <c r="LH763" s="602"/>
      <c r="LI763" s="602"/>
      <c r="LJ763" s="602"/>
      <c r="LK763" s="602"/>
      <c r="LL763" s="602"/>
      <c r="LM763" s="602"/>
      <c r="LN763" s="602"/>
      <c r="LO763" s="602"/>
      <c r="LP763" s="602"/>
      <c r="LQ763" s="602"/>
      <c r="LR763" s="602"/>
      <c r="LS763" s="602"/>
      <c r="LT763" s="602"/>
      <c r="LU763" s="602"/>
      <c r="LV763" s="602"/>
      <c r="LW763" s="602"/>
      <c r="LX763" s="602"/>
      <c r="LY763" s="602"/>
      <c r="LZ763" s="602"/>
      <c r="MA763" s="602"/>
      <c r="MB763" s="602"/>
      <c r="MC763" s="602"/>
      <c r="MD763" s="602"/>
      <c r="ME763" s="602"/>
      <c r="MF763" s="602"/>
      <c r="MG763" s="602"/>
      <c r="MH763" s="602"/>
      <c r="MI763" s="602"/>
      <c r="MJ763" s="602"/>
      <c r="MK763" s="602"/>
      <c r="ML763" s="602"/>
      <c r="MM763" s="602"/>
      <c r="MN763" s="602"/>
      <c r="MO763" s="602"/>
      <c r="MP763" s="602"/>
      <c r="MQ763" s="602"/>
      <c r="MR763" s="602"/>
      <c r="MS763" s="602"/>
      <c r="MT763" s="602"/>
      <c r="MU763" s="602"/>
      <c r="MV763" s="602"/>
      <c r="MW763" s="602"/>
      <c r="MX763" s="602"/>
      <c r="MY763" s="602"/>
      <c r="MZ763" s="602"/>
      <c r="NA763" s="602"/>
      <c r="NB763" s="602"/>
      <c r="NC763" s="602"/>
      <c r="ND763" s="602"/>
      <c r="NE763" s="602"/>
      <c r="NF763" s="602"/>
      <c r="NG763" s="602"/>
      <c r="NH763" s="602"/>
      <c r="NI763" s="602"/>
      <c r="NJ763" s="602"/>
      <c r="NK763" s="602"/>
      <c r="NL763" s="602"/>
      <c r="NM763" s="602"/>
      <c r="NN763" s="602"/>
      <c r="NO763" s="602"/>
      <c r="NP763" s="602"/>
      <c r="NQ763" s="602"/>
      <c r="NR763" s="602"/>
      <c r="NS763" s="602"/>
      <c r="NT763" s="602"/>
      <c r="NU763" s="602"/>
      <c r="NV763" s="602"/>
      <c r="NW763" s="602"/>
      <c r="NX763" s="602"/>
      <c r="NY763" s="602"/>
      <c r="NZ763" s="602"/>
      <c r="OA763" s="602"/>
      <c r="OB763" s="602"/>
      <c r="OC763" s="602"/>
      <c r="OD763" s="602"/>
      <c r="OE763" s="602"/>
      <c r="OF763" s="602"/>
      <c r="OG763" s="602"/>
      <c r="OH763" s="602"/>
      <c r="OI763" s="602"/>
      <c r="OJ763" s="602"/>
      <c r="OK763" s="602"/>
      <c r="OL763" s="602"/>
      <c r="OM763" s="602"/>
      <c r="ON763" s="602"/>
      <c r="OO763" s="602"/>
      <c r="OP763" s="602"/>
      <c r="OQ763" s="602"/>
      <c r="OR763" s="602"/>
      <c r="OS763" s="602"/>
      <c r="OT763" s="602"/>
      <c r="OU763" s="602"/>
      <c r="OV763" s="602"/>
      <c r="OW763" s="602"/>
      <c r="OX763" s="602"/>
      <c r="OY763" s="602"/>
      <c r="OZ763" s="602"/>
      <c r="PA763" s="602"/>
      <c r="PB763" s="602"/>
      <c r="PC763" s="602"/>
      <c r="PD763" s="602"/>
      <c r="PE763" s="602"/>
      <c r="PF763" s="602"/>
      <c r="PG763" s="602"/>
      <c r="PH763" s="602"/>
      <c r="PI763" s="602"/>
      <c r="PJ763" s="602"/>
      <c r="PK763" s="602"/>
      <c r="PL763" s="602"/>
      <c r="PM763" s="602"/>
      <c r="PN763" s="602"/>
      <c r="PO763" s="602"/>
      <c r="PP763" s="602"/>
      <c r="PQ763" s="602"/>
      <c r="PR763" s="602"/>
      <c r="PS763" s="602"/>
      <c r="PT763" s="602"/>
      <c r="PU763" s="602"/>
      <c r="PV763" s="602"/>
      <c r="PW763" s="602"/>
      <c r="PX763" s="602"/>
      <c r="PY763" s="602"/>
      <c r="PZ763" s="602"/>
      <c r="QA763" s="602"/>
      <c r="QB763" s="602"/>
      <c r="QC763" s="602"/>
      <c r="QD763" s="602"/>
      <c r="QE763" s="602"/>
      <c r="QF763" s="602"/>
      <c r="QG763" s="602"/>
      <c r="QH763" s="602"/>
      <c r="QI763" s="602"/>
      <c r="QJ763" s="602"/>
      <c r="QK763" s="602"/>
      <c r="QL763" s="602"/>
      <c r="QM763" s="602"/>
      <c r="QN763" s="602"/>
      <c r="QO763" s="602"/>
      <c r="QP763" s="602"/>
      <c r="QQ763" s="602"/>
      <c r="QR763" s="602"/>
      <c r="QS763" s="602"/>
      <c r="QT763" s="602"/>
      <c r="QU763" s="602"/>
      <c r="QV763" s="602"/>
      <c r="QW763" s="602"/>
      <c r="QX763" s="602"/>
      <c r="QY763" s="602"/>
      <c r="QZ763" s="602"/>
      <c r="RA763" s="602"/>
      <c r="RB763" s="602"/>
      <c r="RC763" s="602"/>
      <c r="RD763" s="602"/>
      <c r="RE763" s="602"/>
      <c r="RF763" s="602"/>
      <c r="RG763" s="602"/>
      <c r="RH763" s="602"/>
      <c r="RI763" s="602"/>
      <c r="RJ763" s="602"/>
      <c r="RK763" s="602"/>
      <c r="RL763" s="602"/>
      <c r="RM763" s="602"/>
      <c r="RN763" s="602"/>
      <c r="RO763" s="602"/>
      <c r="RP763" s="602"/>
      <c r="RQ763" s="602"/>
      <c r="RR763" s="602"/>
      <c r="RS763" s="602"/>
      <c r="RT763" s="602"/>
      <c r="RU763" s="602"/>
      <c r="RV763" s="602"/>
      <c r="RW763" s="602"/>
      <c r="RX763" s="602"/>
      <c r="RY763" s="602"/>
      <c r="RZ763" s="602"/>
      <c r="SA763" s="602"/>
      <c r="SB763" s="602"/>
      <c r="SC763" s="602"/>
      <c r="SD763" s="602"/>
      <c r="SE763" s="602"/>
      <c r="SF763" s="602"/>
      <c r="SG763" s="602"/>
      <c r="SH763" s="602"/>
      <c r="SI763" s="602"/>
      <c r="SJ763" s="602"/>
      <c r="SK763" s="602"/>
      <c r="SL763" s="602"/>
      <c r="SM763" s="602"/>
      <c r="SN763" s="602"/>
      <c r="SO763" s="602"/>
      <c r="SP763" s="602"/>
      <c r="SQ763" s="602"/>
      <c r="SR763" s="602"/>
      <c r="SS763" s="602"/>
      <c r="ST763" s="602"/>
      <c r="SU763" s="602"/>
      <c r="SV763" s="602"/>
      <c r="SW763" s="602"/>
      <c r="SX763" s="602"/>
      <c r="SY763" s="602"/>
      <c r="SZ763" s="602"/>
      <c r="TA763" s="602"/>
      <c r="TB763" s="602"/>
      <c r="TC763" s="602"/>
      <c r="TD763" s="602"/>
      <c r="TE763" s="602"/>
      <c r="TF763" s="602"/>
      <c r="TG763" s="602"/>
      <c r="TH763" s="602"/>
      <c r="TI763" s="602"/>
      <c r="TJ763" s="602"/>
      <c r="TK763" s="602"/>
      <c r="TL763" s="602"/>
      <c r="TM763" s="602"/>
      <c r="TN763" s="602"/>
      <c r="TO763" s="602"/>
      <c r="TP763" s="602"/>
      <c r="TQ763" s="602"/>
      <c r="TR763" s="602"/>
      <c r="TS763" s="602"/>
      <c r="TT763" s="602"/>
      <c r="TU763" s="602"/>
      <c r="TV763" s="602"/>
      <c r="TW763" s="602"/>
      <c r="TX763" s="602"/>
      <c r="TY763" s="602"/>
      <c r="TZ763" s="602"/>
      <c r="UA763" s="602"/>
      <c r="UB763" s="602"/>
      <c r="UC763" s="602"/>
      <c r="UD763" s="602"/>
      <c r="UE763" s="602"/>
      <c r="UF763" s="602"/>
      <c r="UG763" s="602"/>
      <c r="UH763" s="602"/>
      <c r="UI763" s="602"/>
      <c r="UJ763" s="602"/>
      <c r="UK763" s="602"/>
      <c r="UL763" s="602"/>
      <c r="UM763" s="602"/>
      <c r="UN763" s="602"/>
      <c r="UO763" s="602"/>
      <c r="UP763" s="602"/>
      <c r="UQ763" s="602"/>
      <c r="UR763" s="602"/>
      <c r="US763" s="602"/>
      <c r="UT763" s="602"/>
      <c r="UU763" s="602"/>
      <c r="UV763" s="602"/>
      <c r="UW763" s="602"/>
      <c r="UX763" s="602"/>
      <c r="UY763" s="602"/>
      <c r="UZ763" s="602"/>
      <c r="VA763" s="602"/>
      <c r="VB763" s="602"/>
      <c r="VC763" s="602"/>
      <c r="VD763" s="602"/>
      <c r="VE763" s="602"/>
      <c r="VF763" s="602"/>
      <c r="VG763" s="602"/>
      <c r="VH763" s="602"/>
      <c r="VI763" s="602"/>
      <c r="VJ763" s="602"/>
      <c r="VK763" s="602"/>
      <c r="VL763" s="602"/>
      <c r="VM763" s="602"/>
      <c r="VN763" s="602"/>
      <c r="VO763" s="602"/>
      <c r="VP763" s="602"/>
      <c r="VQ763" s="602"/>
      <c r="VR763" s="602"/>
      <c r="VS763" s="602"/>
      <c r="VT763" s="602"/>
      <c r="VU763" s="602"/>
      <c r="VV763" s="602"/>
      <c r="VW763" s="602"/>
      <c r="VX763" s="602"/>
      <c r="VY763" s="602"/>
      <c r="VZ763" s="602"/>
      <c r="WA763" s="602"/>
      <c r="WB763" s="602"/>
      <c r="WC763" s="602"/>
      <c r="WD763" s="602"/>
      <c r="WE763" s="602"/>
      <c r="WF763" s="602"/>
      <c r="WG763" s="602"/>
      <c r="WH763" s="602"/>
      <c r="WI763" s="602"/>
      <c r="WJ763" s="602"/>
      <c r="WK763" s="602"/>
      <c r="WL763" s="602"/>
      <c r="WM763" s="602"/>
      <c r="WN763" s="602"/>
      <c r="WO763" s="602"/>
      <c r="WP763" s="602"/>
      <c r="WQ763" s="602"/>
      <c r="WR763" s="602"/>
      <c r="WS763" s="602"/>
      <c r="WT763" s="602"/>
      <c r="WU763" s="602"/>
      <c r="WV763" s="602"/>
      <c r="WW763" s="602"/>
      <c r="WX763" s="602"/>
      <c r="WY763" s="602"/>
      <c r="WZ763" s="602"/>
      <c r="XA763" s="602"/>
      <c r="XB763" s="602"/>
      <c r="XC763" s="602"/>
      <c r="XD763" s="602"/>
      <c r="XE763" s="602"/>
      <c r="XF763" s="602"/>
      <c r="XG763" s="602"/>
      <c r="XH763" s="602"/>
      <c r="XI763" s="602"/>
      <c r="XJ763" s="602"/>
      <c r="XK763" s="602"/>
      <c r="XL763" s="602"/>
      <c r="XM763" s="602"/>
      <c r="XN763" s="602"/>
      <c r="XO763" s="602"/>
      <c r="XP763" s="602"/>
      <c r="XQ763" s="602"/>
      <c r="XR763" s="602"/>
      <c r="XS763" s="602"/>
      <c r="XT763" s="602"/>
      <c r="XU763" s="602"/>
      <c r="XV763" s="602"/>
      <c r="XW763" s="602"/>
      <c r="XX763" s="602"/>
      <c r="XY763" s="602"/>
      <c r="XZ763" s="602"/>
      <c r="YA763" s="602"/>
      <c r="YB763" s="602"/>
      <c r="YC763" s="602"/>
      <c r="YD763" s="602"/>
      <c r="YE763" s="602"/>
      <c r="YF763" s="602"/>
      <c r="YG763" s="602"/>
      <c r="YH763" s="602"/>
      <c r="YI763" s="602"/>
      <c r="YJ763" s="602"/>
      <c r="YK763" s="602"/>
      <c r="YL763" s="602"/>
      <c r="YM763" s="602"/>
      <c r="YN763" s="602"/>
      <c r="YO763" s="602"/>
      <c r="YP763" s="602"/>
      <c r="YQ763" s="602"/>
      <c r="YR763" s="602"/>
      <c r="YS763" s="602"/>
      <c r="YT763" s="602"/>
      <c r="YU763" s="602"/>
      <c r="YV763" s="602"/>
      <c r="YW763" s="602"/>
      <c r="YX763" s="602"/>
      <c r="YY763" s="602"/>
      <c r="YZ763" s="602"/>
      <c r="ZA763" s="602"/>
      <c r="ZB763" s="602"/>
      <c r="ZC763" s="602"/>
      <c r="ZD763" s="602"/>
      <c r="ZE763" s="602"/>
      <c r="ZF763" s="602"/>
      <c r="ZG763" s="602"/>
      <c r="ZH763" s="602"/>
      <c r="ZI763" s="602"/>
      <c r="ZJ763" s="602"/>
      <c r="ZK763" s="602"/>
      <c r="ZL763" s="602"/>
      <c r="ZM763" s="602"/>
      <c r="ZN763" s="602"/>
      <c r="ZO763" s="602"/>
      <c r="ZP763" s="602"/>
      <c r="ZQ763" s="602"/>
      <c r="ZR763" s="602"/>
      <c r="ZS763" s="602"/>
      <c r="ZT763" s="602"/>
      <c r="ZU763" s="602"/>
      <c r="ZV763" s="602"/>
      <c r="ZW763" s="602"/>
      <c r="ZX763" s="602"/>
      <c r="ZY763" s="602"/>
      <c r="ZZ763" s="602"/>
      <c r="AAA763" s="602"/>
      <c r="AAB763" s="602"/>
      <c r="AAC763" s="602"/>
      <c r="AAD763" s="602"/>
      <c r="AAE763" s="602"/>
      <c r="AAF763" s="602"/>
      <c r="AAG763" s="602"/>
      <c r="AAH763" s="602"/>
      <c r="AAI763" s="602"/>
      <c r="AAJ763" s="602"/>
      <c r="AAK763" s="602"/>
      <c r="AAL763" s="602"/>
      <c r="AAM763" s="602"/>
      <c r="AAN763" s="602"/>
      <c r="AAO763" s="602"/>
      <c r="AAP763" s="602"/>
      <c r="AAQ763" s="602"/>
      <c r="AAR763" s="602"/>
      <c r="AAS763" s="602"/>
      <c r="AAT763" s="602"/>
      <c r="AAU763" s="602"/>
      <c r="AAV763" s="602"/>
      <c r="AAW763" s="602"/>
      <c r="AAX763" s="602"/>
      <c r="AAY763" s="602"/>
      <c r="AAZ763" s="602"/>
      <c r="ABA763" s="602"/>
      <c r="ABB763" s="602"/>
      <c r="ABC763" s="602"/>
      <c r="ABD763" s="602"/>
      <c r="ABE763" s="602"/>
      <c r="ABF763" s="602"/>
      <c r="ABG763" s="602"/>
      <c r="ABH763" s="602"/>
      <c r="ABI763" s="602"/>
      <c r="ABJ763" s="602"/>
      <c r="ABK763" s="602"/>
      <c r="ABL763" s="602"/>
      <c r="ABM763" s="602"/>
      <c r="ABN763" s="602"/>
      <c r="ABO763" s="602"/>
      <c r="ABP763" s="602"/>
      <c r="ABQ763" s="602"/>
      <c r="ABR763" s="602"/>
      <c r="ABS763" s="602"/>
      <c r="ABT763" s="602"/>
      <c r="ABU763" s="602"/>
      <c r="ABV763" s="602"/>
      <c r="ABW763" s="602"/>
      <c r="ABX763" s="602"/>
      <c r="ABY763" s="602"/>
      <c r="ABZ763" s="602"/>
      <c r="ACA763" s="602"/>
      <c r="ACB763" s="602"/>
      <c r="ACC763" s="602"/>
      <c r="ACD763" s="602"/>
      <c r="ACE763" s="602"/>
      <c r="ACF763" s="602"/>
      <c r="ACG763" s="602"/>
      <c r="ACH763" s="602"/>
      <c r="ACI763" s="602"/>
      <c r="ACJ763" s="602"/>
      <c r="ACK763" s="602"/>
      <c r="ACL763" s="602"/>
      <c r="ACM763" s="602"/>
      <c r="ACN763" s="602"/>
      <c r="ACO763" s="602"/>
      <c r="ACP763" s="602"/>
      <c r="ACQ763" s="602"/>
      <c r="ACR763" s="602"/>
      <c r="ACS763" s="602"/>
      <c r="ACT763" s="602"/>
      <c r="ACU763" s="602"/>
      <c r="ACV763" s="602"/>
      <c r="ACW763" s="602"/>
      <c r="ACX763" s="602"/>
      <c r="ACY763" s="602"/>
      <c r="ACZ763" s="602"/>
      <c r="ADA763" s="602"/>
      <c r="ADB763" s="602"/>
      <c r="ADC763" s="602"/>
      <c r="ADD763" s="602"/>
      <c r="ADE763" s="602"/>
      <c r="ADF763" s="602"/>
      <c r="ADG763" s="602"/>
      <c r="ADH763" s="602"/>
      <c r="ADI763" s="602"/>
      <c r="ADJ763" s="602"/>
      <c r="ADK763" s="602"/>
      <c r="ADL763" s="602"/>
      <c r="ADM763" s="602"/>
      <c r="ADN763" s="602"/>
      <c r="ADO763" s="602"/>
      <c r="ADP763" s="602"/>
      <c r="ADQ763" s="602"/>
      <c r="ADR763" s="602"/>
      <c r="ADS763" s="602"/>
      <c r="ADT763" s="602"/>
      <c r="ADU763" s="602"/>
      <c r="ADV763" s="602"/>
      <c r="ADW763" s="602"/>
      <c r="ADX763" s="602"/>
      <c r="ADY763" s="602"/>
      <c r="ADZ763" s="602"/>
      <c r="AEA763" s="602"/>
      <c r="AEB763" s="602"/>
      <c r="AEC763" s="602"/>
      <c r="AED763" s="602"/>
      <c r="AEE763" s="602"/>
      <c r="AEF763" s="602"/>
      <c r="AEG763" s="602"/>
      <c r="AEH763" s="602"/>
      <c r="AEI763" s="602"/>
      <c r="AEJ763" s="602"/>
      <c r="AEK763" s="602"/>
      <c r="AEL763" s="602"/>
      <c r="AEM763" s="602"/>
      <c r="AEN763" s="602"/>
      <c r="AEO763" s="602"/>
      <c r="AEP763" s="602"/>
      <c r="AEQ763" s="602"/>
      <c r="AER763" s="602"/>
      <c r="AES763" s="602"/>
      <c r="AET763" s="602"/>
      <c r="AEU763" s="602"/>
      <c r="AEV763" s="602"/>
      <c r="AEW763" s="602"/>
      <c r="AEX763" s="602"/>
      <c r="AEY763" s="602"/>
      <c r="AEZ763" s="602"/>
      <c r="AFA763" s="602"/>
      <c r="AFB763" s="602"/>
      <c r="AFC763" s="602"/>
      <c r="AFD763" s="602"/>
      <c r="AFE763" s="602"/>
      <c r="AFF763" s="602"/>
      <c r="AFG763" s="602"/>
      <c r="AFH763" s="602"/>
      <c r="AFI763" s="602"/>
      <c r="AFJ763" s="602"/>
      <c r="AFK763" s="602"/>
      <c r="AFL763" s="602"/>
      <c r="AFM763" s="602"/>
      <c r="AFN763" s="602"/>
      <c r="AFO763" s="602"/>
      <c r="AFP763" s="602"/>
      <c r="AFQ763" s="602"/>
      <c r="AFR763" s="602"/>
      <c r="AFS763" s="602"/>
      <c r="AFT763" s="602"/>
      <c r="AFU763" s="602"/>
      <c r="AFV763" s="602"/>
      <c r="AFW763" s="602"/>
      <c r="AFX763" s="602"/>
      <c r="AFY763" s="602"/>
      <c r="AFZ763" s="602"/>
      <c r="AGA763" s="602"/>
      <c r="AGB763" s="602"/>
      <c r="AGC763" s="602"/>
      <c r="AGD763" s="602"/>
      <c r="AGE763" s="602"/>
      <c r="AGF763" s="602"/>
      <c r="AGG763" s="602"/>
      <c r="AGH763" s="602"/>
      <c r="AGI763" s="602"/>
      <c r="AGJ763" s="602"/>
      <c r="AGK763" s="602"/>
      <c r="AGL763" s="602"/>
      <c r="AGM763" s="602"/>
      <c r="AGN763" s="602"/>
      <c r="AGO763" s="602"/>
      <c r="AGP763" s="602"/>
      <c r="AGQ763" s="602"/>
      <c r="AGR763" s="602"/>
      <c r="AGS763" s="602"/>
      <c r="AGT763" s="602"/>
      <c r="AGU763" s="602"/>
      <c r="AGV763" s="602"/>
      <c r="AGW763" s="602"/>
      <c r="AGX763" s="602"/>
      <c r="AGY763" s="602"/>
      <c r="AGZ763" s="602"/>
      <c r="AHA763" s="602"/>
      <c r="AHB763" s="602"/>
      <c r="AHC763" s="602"/>
      <c r="AHD763" s="602"/>
      <c r="AHE763" s="602"/>
      <c r="AHF763" s="602"/>
      <c r="AHG763" s="602"/>
      <c r="AHH763" s="602"/>
      <c r="AHI763" s="602"/>
      <c r="AHJ763" s="602"/>
      <c r="AHK763" s="602"/>
      <c r="AHL763" s="602"/>
      <c r="AHM763" s="602"/>
      <c r="AHN763" s="602"/>
      <c r="AHO763" s="602"/>
      <c r="AHP763" s="602"/>
      <c r="AHQ763" s="602"/>
      <c r="AHR763" s="602"/>
      <c r="AHS763" s="602"/>
      <c r="AHT763" s="602"/>
      <c r="AHU763" s="602"/>
      <c r="AHV763" s="602"/>
      <c r="AHW763" s="602"/>
      <c r="AHX763" s="602"/>
      <c r="AHY763" s="602"/>
      <c r="AHZ763" s="602"/>
      <c r="AIA763" s="602"/>
      <c r="AIB763" s="602"/>
      <c r="AIC763" s="602"/>
      <c r="AID763" s="602"/>
      <c r="AIE763" s="602"/>
      <c r="AIF763" s="602"/>
      <c r="AIG763" s="602"/>
      <c r="AIH763" s="602"/>
      <c r="AII763" s="602"/>
      <c r="AIJ763" s="602"/>
      <c r="AIK763" s="602"/>
      <c r="AIL763" s="602"/>
      <c r="AIM763" s="602"/>
      <c r="AIN763" s="602"/>
      <c r="AIO763" s="602"/>
      <c r="AIP763" s="602"/>
      <c r="AIQ763" s="602"/>
      <c r="AIR763" s="602"/>
      <c r="AIS763" s="602"/>
      <c r="AIT763" s="602"/>
      <c r="AIU763" s="602"/>
      <c r="AIV763" s="602"/>
      <c r="AIW763" s="602"/>
      <c r="AIX763" s="602"/>
      <c r="AIY763" s="602"/>
      <c r="AIZ763" s="602"/>
      <c r="AJA763" s="602"/>
      <c r="AJB763" s="602"/>
      <c r="AJC763" s="602"/>
      <c r="AJD763" s="602"/>
      <c r="AJE763" s="602"/>
      <c r="AJF763" s="602"/>
      <c r="AJG763" s="602"/>
      <c r="AJH763" s="602"/>
      <c r="AJI763" s="602"/>
    </row>
    <row r="764" spans="1:945">
      <c r="A764" s="603"/>
      <c r="B764" s="623" t="s">
        <v>1217</v>
      </c>
      <c r="C764" s="623" t="s">
        <v>1217</v>
      </c>
      <c r="D764" s="615" t="s">
        <v>2956</v>
      </c>
      <c r="E764" s="617" t="s">
        <v>4822</v>
      </c>
      <c r="F764" s="615"/>
      <c r="G764" s="615"/>
      <c r="H764" s="615"/>
      <c r="I764" s="615" t="s">
        <v>3062</v>
      </c>
      <c r="J764" s="618"/>
      <c r="K764" s="615" t="s">
        <v>3063</v>
      </c>
      <c r="L764" s="615" t="s">
        <v>3003</v>
      </c>
      <c r="M764" s="616">
        <v>44664</v>
      </c>
      <c r="N764" s="616">
        <v>44835</v>
      </c>
      <c r="O764" s="616"/>
      <c r="P764" s="616"/>
      <c r="Q764" s="616"/>
      <c r="R764" s="616"/>
      <c r="S764" s="615" t="s">
        <v>2959</v>
      </c>
      <c r="T764" s="615">
        <v>60</v>
      </c>
      <c r="U764" s="615">
        <v>49405140</v>
      </c>
      <c r="V764" s="615" t="s">
        <v>973</v>
      </c>
      <c r="W764" s="615">
        <v>400</v>
      </c>
      <c r="X764" s="619">
        <v>9984</v>
      </c>
      <c r="Y764" s="539">
        <f t="shared" si="33"/>
        <v>3993600</v>
      </c>
      <c r="Z764" s="605">
        <v>0.55000000000000004</v>
      </c>
      <c r="AA764" s="681">
        <f t="shared" si="34"/>
        <v>2196480</v>
      </c>
      <c r="AB764" s="625"/>
      <c r="AC764" s="621">
        <v>0</v>
      </c>
      <c r="AD764" s="609"/>
      <c r="AE764" s="606"/>
      <c r="AF764" s="695">
        <f t="shared" si="35"/>
        <v>2196480</v>
      </c>
      <c r="AG764" s="604" t="s">
        <v>1073</v>
      </c>
      <c r="AH764" s="604"/>
      <c r="AI764" s="604">
        <v>60</v>
      </c>
      <c r="AJ764" s="608" t="s">
        <v>2319</v>
      </c>
      <c r="AK764" s="604" t="s">
        <v>1088</v>
      </c>
      <c r="AL764" s="607" t="s">
        <v>3004</v>
      </c>
      <c r="AM764" s="604" t="s">
        <v>52</v>
      </c>
      <c r="AN764" s="604" t="s">
        <v>1076</v>
      </c>
      <c r="AO764" s="604"/>
      <c r="AP764" s="606"/>
      <c r="AQ764" s="606" t="s">
        <v>37</v>
      </c>
      <c r="AR764" s="606" t="s">
        <v>3009</v>
      </c>
      <c r="AS764" s="603" t="s">
        <v>1077</v>
      </c>
      <c r="AT764" s="610" t="s">
        <v>1091</v>
      </c>
      <c r="AU764" s="610" t="s">
        <v>1078</v>
      </c>
      <c r="AV764" s="605">
        <v>0.73</v>
      </c>
      <c r="AW764" s="602"/>
      <c r="AX764" s="602"/>
      <c r="AY764" s="602"/>
      <c r="AZ764" s="602"/>
      <c r="BA764" s="602"/>
      <c r="BB764" s="602"/>
      <c r="BC764" s="602"/>
      <c r="BD764" s="602"/>
      <c r="BE764" s="602"/>
      <c r="BF764" s="602"/>
      <c r="BG764" s="602"/>
      <c r="BH764" s="602"/>
      <c r="BI764" s="602"/>
      <c r="BJ764" s="602"/>
      <c r="BK764" s="602"/>
      <c r="BL764" s="602"/>
      <c r="BM764" s="602"/>
      <c r="BN764" s="602"/>
      <c r="BO764" s="602"/>
      <c r="BP764" s="602"/>
      <c r="BQ764" s="602"/>
      <c r="BR764" s="602"/>
      <c r="BS764" s="602"/>
      <c r="BT764" s="602"/>
      <c r="BU764" s="602"/>
      <c r="BV764" s="602"/>
      <c r="BW764" s="602"/>
      <c r="BX764" s="602"/>
      <c r="BY764" s="602"/>
      <c r="BZ764" s="602"/>
      <c r="CA764" s="602"/>
      <c r="CB764" s="602"/>
      <c r="CC764" s="602"/>
      <c r="CD764" s="602"/>
      <c r="CE764" s="602"/>
      <c r="CF764" s="602"/>
      <c r="CG764" s="602"/>
      <c r="CH764" s="602"/>
      <c r="CI764" s="602"/>
      <c r="CJ764" s="602"/>
      <c r="CK764" s="602"/>
      <c r="CL764" s="602"/>
      <c r="CM764" s="602"/>
      <c r="CN764" s="602"/>
      <c r="CO764" s="602"/>
      <c r="CP764" s="602"/>
      <c r="CQ764" s="602"/>
      <c r="CR764" s="602"/>
      <c r="CS764" s="602"/>
      <c r="CT764" s="602"/>
      <c r="CU764" s="602"/>
      <c r="CV764" s="602"/>
      <c r="CW764" s="602"/>
      <c r="CX764" s="602"/>
      <c r="CY764" s="602"/>
      <c r="CZ764" s="602"/>
      <c r="DA764" s="602"/>
      <c r="DB764" s="602"/>
      <c r="DC764" s="602"/>
      <c r="DD764" s="602"/>
      <c r="DE764" s="602"/>
      <c r="DF764" s="602"/>
      <c r="DG764" s="602"/>
      <c r="DH764" s="602"/>
      <c r="DI764" s="602"/>
      <c r="DJ764" s="602"/>
      <c r="DK764" s="602"/>
      <c r="DL764" s="602"/>
      <c r="DM764" s="602"/>
      <c r="DN764" s="602"/>
      <c r="DO764" s="602"/>
      <c r="DP764" s="602"/>
      <c r="DQ764" s="602"/>
      <c r="DR764" s="602"/>
      <c r="DS764" s="602"/>
      <c r="DT764" s="602"/>
      <c r="DU764" s="602"/>
      <c r="DV764" s="602"/>
      <c r="DW764" s="602"/>
      <c r="DX764" s="602"/>
      <c r="DY764" s="602"/>
      <c r="DZ764" s="602"/>
      <c r="EA764" s="602"/>
      <c r="EB764" s="602"/>
      <c r="EC764" s="602"/>
      <c r="ED764" s="602"/>
      <c r="EE764" s="602"/>
      <c r="EF764" s="602"/>
      <c r="EG764" s="602"/>
      <c r="EH764" s="602"/>
      <c r="EI764" s="602"/>
      <c r="EJ764" s="602"/>
      <c r="EK764" s="602"/>
      <c r="EL764" s="602"/>
      <c r="EM764" s="602"/>
      <c r="EN764" s="602"/>
      <c r="EO764" s="602"/>
      <c r="EP764" s="602"/>
      <c r="EQ764" s="602"/>
      <c r="ER764" s="602"/>
      <c r="ES764" s="602"/>
      <c r="ET764" s="602"/>
      <c r="EU764" s="602"/>
      <c r="EV764" s="602"/>
      <c r="EW764" s="602"/>
      <c r="EX764" s="602"/>
      <c r="EY764" s="602"/>
      <c r="EZ764" s="602"/>
      <c r="FA764" s="602"/>
      <c r="FB764" s="602"/>
      <c r="FC764" s="602"/>
      <c r="FD764" s="602"/>
      <c r="FE764" s="602"/>
      <c r="FF764" s="602"/>
      <c r="FG764" s="602"/>
      <c r="FH764" s="602"/>
      <c r="FI764" s="602"/>
      <c r="FJ764" s="602"/>
      <c r="FK764" s="602"/>
      <c r="FL764" s="602"/>
      <c r="FM764" s="602"/>
      <c r="FN764" s="602"/>
      <c r="FO764" s="602"/>
      <c r="FP764" s="602"/>
      <c r="FQ764" s="602"/>
      <c r="FR764" s="602"/>
      <c r="FS764" s="602"/>
      <c r="FT764" s="602"/>
      <c r="FU764" s="602"/>
      <c r="FV764" s="602"/>
      <c r="FW764" s="602"/>
      <c r="FX764" s="602"/>
      <c r="FY764" s="602"/>
      <c r="FZ764" s="602"/>
      <c r="GA764" s="602"/>
      <c r="GB764" s="602"/>
      <c r="GC764" s="602"/>
      <c r="GD764" s="602"/>
      <c r="GE764" s="602"/>
      <c r="GF764" s="602"/>
      <c r="GG764" s="602"/>
      <c r="GH764" s="602"/>
      <c r="GI764" s="602"/>
      <c r="GJ764" s="602"/>
      <c r="GK764" s="602"/>
      <c r="GL764" s="602"/>
      <c r="GM764" s="602"/>
      <c r="GN764" s="602"/>
      <c r="GO764" s="602"/>
      <c r="GP764" s="602"/>
      <c r="GQ764" s="602"/>
      <c r="GR764" s="602"/>
      <c r="GS764" s="602"/>
      <c r="GT764" s="602"/>
      <c r="GU764" s="602"/>
      <c r="GV764" s="602"/>
      <c r="GW764" s="602"/>
      <c r="GX764" s="602"/>
      <c r="GY764" s="602"/>
      <c r="GZ764" s="602"/>
      <c r="HA764" s="602"/>
      <c r="HB764" s="602"/>
      <c r="HC764" s="602"/>
      <c r="HD764" s="602"/>
      <c r="HE764" s="602"/>
      <c r="HF764" s="602"/>
      <c r="HG764" s="602"/>
      <c r="HH764" s="602"/>
      <c r="HI764" s="602"/>
      <c r="HJ764" s="602"/>
      <c r="HK764" s="602"/>
      <c r="HL764" s="602"/>
      <c r="HM764" s="602"/>
      <c r="HN764" s="602"/>
      <c r="HO764" s="602"/>
      <c r="HP764" s="602"/>
      <c r="HQ764" s="602"/>
      <c r="HR764" s="602"/>
      <c r="HS764" s="602"/>
      <c r="HT764" s="602"/>
      <c r="HU764" s="602"/>
      <c r="HV764" s="602"/>
      <c r="HW764" s="602"/>
      <c r="HX764" s="602"/>
      <c r="HY764" s="602"/>
      <c r="HZ764" s="602"/>
      <c r="IA764" s="602"/>
      <c r="IB764" s="602"/>
      <c r="IC764" s="602"/>
      <c r="ID764" s="602"/>
      <c r="IE764" s="602"/>
      <c r="IF764" s="602"/>
      <c r="IG764" s="602"/>
      <c r="IH764" s="602"/>
      <c r="II764" s="602"/>
      <c r="IJ764" s="602"/>
      <c r="IK764" s="602"/>
      <c r="IL764" s="602"/>
      <c r="IM764" s="602"/>
      <c r="IN764" s="602"/>
      <c r="IO764" s="602"/>
      <c r="IP764" s="602"/>
      <c r="IQ764" s="602"/>
      <c r="IR764" s="602"/>
      <c r="IS764" s="602"/>
      <c r="IT764" s="602"/>
      <c r="IU764" s="602"/>
      <c r="IV764" s="602"/>
      <c r="IW764" s="602"/>
      <c r="IX764" s="602"/>
      <c r="IY764" s="602"/>
      <c r="IZ764" s="602"/>
      <c r="JA764" s="602"/>
      <c r="JB764" s="602"/>
      <c r="JC764" s="602"/>
      <c r="JD764" s="602"/>
      <c r="JE764" s="602"/>
      <c r="JF764" s="602"/>
      <c r="JG764" s="602"/>
      <c r="JH764" s="602"/>
      <c r="JI764" s="602"/>
      <c r="JJ764" s="602"/>
      <c r="JK764" s="602"/>
      <c r="JL764" s="602"/>
      <c r="JM764" s="602"/>
      <c r="JN764" s="602"/>
      <c r="JO764" s="602"/>
      <c r="JP764" s="602"/>
      <c r="JQ764" s="602"/>
      <c r="JR764" s="602"/>
      <c r="JS764" s="602"/>
      <c r="JT764" s="602"/>
      <c r="JU764" s="602"/>
      <c r="JV764" s="602"/>
      <c r="JW764" s="602"/>
      <c r="JX764" s="602"/>
      <c r="JY764" s="602"/>
      <c r="JZ764" s="602"/>
      <c r="KA764" s="602"/>
      <c r="KB764" s="602"/>
      <c r="KC764" s="602"/>
      <c r="KD764" s="602"/>
      <c r="KE764" s="602"/>
      <c r="KF764" s="602"/>
      <c r="KG764" s="602"/>
      <c r="KH764" s="602"/>
      <c r="KI764" s="602"/>
      <c r="KJ764" s="602"/>
      <c r="KK764" s="602"/>
      <c r="KL764" s="602"/>
      <c r="KM764" s="602"/>
      <c r="KN764" s="602"/>
      <c r="KO764" s="602"/>
      <c r="KP764" s="602"/>
      <c r="KQ764" s="602"/>
      <c r="KR764" s="602"/>
      <c r="KS764" s="602"/>
      <c r="KT764" s="602"/>
      <c r="KU764" s="602"/>
      <c r="KV764" s="602"/>
      <c r="KW764" s="602"/>
      <c r="KX764" s="602"/>
      <c r="KY764" s="602"/>
      <c r="KZ764" s="602"/>
      <c r="LA764" s="602"/>
      <c r="LB764" s="602"/>
      <c r="LC764" s="602"/>
      <c r="LD764" s="602"/>
      <c r="LE764" s="602"/>
      <c r="LF764" s="602"/>
      <c r="LG764" s="602"/>
      <c r="LH764" s="602"/>
      <c r="LI764" s="602"/>
      <c r="LJ764" s="602"/>
      <c r="LK764" s="602"/>
      <c r="LL764" s="602"/>
      <c r="LM764" s="602"/>
      <c r="LN764" s="602"/>
      <c r="LO764" s="602"/>
      <c r="LP764" s="602"/>
      <c r="LQ764" s="602"/>
      <c r="LR764" s="602"/>
      <c r="LS764" s="602"/>
      <c r="LT764" s="602"/>
      <c r="LU764" s="602"/>
      <c r="LV764" s="602"/>
      <c r="LW764" s="602"/>
      <c r="LX764" s="602"/>
      <c r="LY764" s="602"/>
      <c r="LZ764" s="602"/>
      <c r="MA764" s="602"/>
      <c r="MB764" s="602"/>
      <c r="MC764" s="602"/>
      <c r="MD764" s="602"/>
      <c r="ME764" s="602"/>
      <c r="MF764" s="602"/>
      <c r="MG764" s="602"/>
      <c r="MH764" s="602"/>
      <c r="MI764" s="602"/>
      <c r="MJ764" s="602"/>
      <c r="MK764" s="602"/>
      <c r="ML764" s="602"/>
      <c r="MM764" s="602"/>
      <c r="MN764" s="602"/>
      <c r="MO764" s="602"/>
      <c r="MP764" s="602"/>
      <c r="MQ764" s="602"/>
      <c r="MR764" s="602"/>
      <c r="MS764" s="602"/>
      <c r="MT764" s="602"/>
      <c r="MU764" s="602"/>
      <c r="MV764" s="602"/>
      <c r="MW764" s="602"/>
      <c r="MX764" s="602"/>
      <c r="MY764" s="602"/>
      <c r="MZ764" s="602"/>
      <c r="NA764" s="602"/>
      <c r="NB764" s="602"/>
      <c r="NC764" s="602"/>
      <c r="ND764" s="602"/>
      <c r="NE764" s="602"/>
      <c r="NF764" s="602"/>
      <c r="NG764" s="602"/>
      <c r="NH764" s="602"/>
      <c r="NI764" s="602"/>
      <c r="NJ764" s="602"/>
      <c r="NK764" s="602"/>
      <c r="NL764" s="602"/>
      <c r="NM764" s="602"/>
      <c r="NN764" s="602"/>
      <c r="NO764" s="602"/>
      <c r="NP764" s="602"/>
      <c r="NQ764" s="602"/>
      <c r="NR764" s="602"/>
      <c r="NS764" s="602"/>
      <c r="NT764" s="602"/>
      <c r="NU764" s="602"/>
      <c r="NV764" s="602"/>
      <c r="NW764" s="602"/>
      <c r="NX764" s="602"/>
      <c r="NY764" s="602"/>
      <c r="NZ764" s="602"/>
      <c r="OA764" s="602"/>
      <c r="OB764" s="602"/>
      <c r="OC764" s="602"/>
      <c r="OD764" s="602"/>
      <c r="OE764" s="602"/>
      <c r="OF764" s="602"/>
      <c r="OG764" s="602"/>
      <c r="OH764" s="602"/>
      <c r="OI764" s="602"/>
      <c r="OJ764" s="602"/>
      <c r="OK764" s="602"/>
      <c r="OL764" s="602"/>
      <c r="OM764" s="602"/>
      <c r="ON764" s="602"/>
      <c r="OO764" s="602"/>
      <c r="OP764" s="602"/>
      <c r="OQ764" s="602"/>
      <c r="OR764" s="602"/>
      <c r="OS764" s="602"/>
      <c r="OT764" s="602"/>
      <c r="OU764" s="602"/>
      <c r="OV764" s="602"/>
      <c r="OW764" s="602"/>
      <c r="OX764" s="602"/>
      <c r="OY764" s="602"/>
      <c r="OZ764" s="602"/>
      <c r="PA764" s="602"/>
      <c r="PB764" s="602"/>
      <c r="PC764" s="602"/>
      <c r="PD764" s="602"/>
      <c r="PE764" s="602"/>
      <c r="PF764" s="602"/>
      <c r="PG764" s="602"/>
      <c r="PH764" s="602"/>
      <c r="PI764" s="602"/>
      <c r="PJ764" s="602"/>
      <c r="PK764" s="602"/>
      <c r="PL764" s="602"/>
      <c r="PM764" s="602"/>
      <c r="PN764" s="602"/>
      <c r="PO764" s="602"/>
      <c r="PP764" s="602"/>
      <c r="PQ764" s="602"/>
      <c r="PR764" s="602"/>
      <c r="PS764" s="602"/>
      <c r="PT764" s="602"/>
      <c r="PU764" s="602"/>
      <c r="PV764" s="602"/>
      <c r="PW764" s="602"/>
      <c r="PX764" s="602"/>
      <c r="PY764" s="602"/>
      <c r="PZ764" s="602"/>
      <c r="QA764" s="602"/>
      <c r="QB764" s="602"/>
      <c r="QC764" s="602"/>
      <c r="QD764" s="602"/>
      <c r="QE764" s="602"/>
      <c r="QF764" s="602"/>
      <c r="QG764" s="602"/>
      <c r="QH764" s="602"/>
      <c r="QI764" s="602"/>
      <c r="QJ764" s="602"/>
      <c r="QK764" s="602"/>
      <c r="QL764" s="602"/>
      <c r="QM764" s="602"/>
      <c r="QN764" s="602"/>
      <c r="QO764" s="602"/>
      <c r="QP764" s="602"/>
      <c r="QQ764" s="602"/>
      <c r="QR764" s="602"/>
      <c r="QS764" s="602"/>
      <c r="QT764" s="602"/>
      <c r="QU764" s="602"/>
      <c r="QV764" s="602"/>
      <c r="QW764" s="602"/>
      <c r="QX764" s="602"/>
      <c r="QY764" s="602"/>
      <c r="QZ764" s="602"/>
      <c r="RA764" s="602"/>
      <c r="RB764" s="602"/>
      <c r="RC764" s="602"/>
      <c r="RD764" s="602"/>
      <c r="RE764" s="602"/>
      <c r="RF764" s="602"/>
      <c r="RG764" s="602"/>
      <c r="RH764" s="602"/>
      <c r="RI764" s="602"/>
      <c r="RJ764" s="602"/>
      <c r="RK764" s="602"/>
      <c r="RL764" s="602"/>
      <c r="RM764" s="602"/>
      <c r="RN764" s="602"/>
      <c r="RO764" s="602"/>
      <c r="RP764" s="602"/>
      <c r="RQ764" s="602"/>
      <c r="RR764" s="602"/>
      <c r="RS764" s="602"/>
      <c r="RT764" s="602"/>
      <c r="RU764" s="602"/>
      <c r="RV764" s="602"/>
      <c r="RW764" s="602"/>
      <c r="RX764" s="602"/>
      <c r="RY764" s="602"/>
      <c r="RZ764" s="602"/>
      <c r="SA764" s="602"/>
      <c r="SB764" s="602"/>
      <c r="SC764" s="602"/>
      <c r="SD764" s="602"/>
      <c r="SE764" s="602"/>
      <c r="SF764" s="602"/>
      <c r="SG764" s="602"/>
      <c r="SH764" s="602"/>
      <c r="SI764" s="602"/>
      <c r="SJ764" s="602"/>
      <c r="SK764" s="602"/>
      <c r="SL764" s="602"/>
      <c r="SM764" s="602"/>
      <c r="SN764" s="602"/>
      <c r="SO764" s="602"/>
      <c r="SP764" s="602"/>
      <c r="SQ764" s="602"/>
      <c r="SR764" s="602"/>
      <c r="SS764" s="602"/>
      <c r="ST764" s="602"/>
      <c r="SU764" s="602"/>
      <c r="SV764" s="602"/>
      <c r="SW764" s="602"/>
      <c r="SX764" s="602"/>
      <c r="SY764" s="602"/>
      <c r="SZ764" s="602"/>
      <c r="TA764" s="602"/>
      <c r="TB764" s="602"/>
      <c r="TC764" s="602"/>
      <c r="TD764" s="602"/>
      <c r="TE764" s="602"/>
      <c r="TF764" s="602"/>
      <c r="TG764" s="602"/>
      <c r="TH764" s="602"/>
      <c r="TI764" s="602"/>
      <c r="TJ764" s="602"/>
      <c r="TK764" s="602"/>
      <c r="TL764" s="602"/>
      <c r="TM764" s="602"/>
      <c r="TN764" s="602"/>
      <c r="TO764" s="602"/>
      <c r="TP764" s="602"/>
      <c r="TQ764" s="602"/>
      <c r="TR764" s="602"/>
      <c r="TS764" s="602"/>
      <c r="TT764" s="602"/>
      <c r="TU764" s="602"/>
      <c r="TV764" s="602"/>
      <c r="TW764" s="602"/>
      <c r="TX764" s="602"/>
      <c r="TY764" s="602"/>
      <c r="TZ764" s="602"/>
      <c r="UA764" s="602"/>
      <c r="UB764" s="602"/>
      <c r="UC764" s="602"/>
      <c r="UD764" s="602"/>
      <c r="UE764" s="602"/>
      <c r="UF764" s="602"/>
      <c r="UG764" s="602"/>
      <c r="UH764" s="602"/>
      <c r="UI764" s="602"/>
      <c r="UJ764" s="602"/>
      <c r="UK764" s="602"/>
      <c r="UL764" s="602"/>
      <c r="UM764" s="602"/>
      <c r="UN764" s="602"/>
      <c r="UO764" s="602"/>
      <c r="UP764" s="602"/>
      <c r="UQ764" s="602"/>
      <c r="UR764" s="602"/>
      <c r="US764" s="602"/>
      <c r="UT764" s="602"/>
      <c r="UU764" s="602"/>
      <c r="UV764" s="602"/>
      <c r="UW764" s="602"/>
      <c r="UX764" s="602"/>
      <c r="UY764" s="602"/>
      <c r="UZ764" s="602"/>
      <c r="VA764" s="602"/>
      <c r="VB764" s="602"/>
      <c r="VC764" s="602"/>
      <c r="VD764" s="602"/>
      <c r="VE764" s="602"/>
      <c r="VF764" s="602"/>
      <c r="VG764" s="602"/>
      <c r="VH764" s="602"/>
      <c r="VI764" s="602"/>
      <c r="VJ764" s="602"/>
      <c r="VK764" s="602"/>
      <c r="VL764" s="602"/>
      <c r="VM764" s="602"/>
      <c r="VN764" s="602"/>
      <c r="VO764" s="602"/>
      <c r="VP764" s="602"/>
      <c r="VQ764" s="602"/>
      <c r="VR764" s="602"/>
      <c r="VS764" s="602"/>
      <c r="VT764" s="602"/>
      <c r="VU764" s="602"/>
      <c r="VV764" s="602"/>
      <c r="VW764" s="602"/>
      <c r="VX764" s="602"/>
      <c r="VY764" s="602"/>
      <c r="VZ764" s="602"/>
      <c r="WA764" s="602"/>
      <c r="WB764" s="602"/>
      <c r="WC764" s="602"/>
      <c r="WD764" s="602"/>
      <c r="WE764" s="602"/>
      <c r="WF764" s="602"/>
      <c r="WG764" s="602"/>
      <c r="WH764" s="602"/>
      <c r="WI764" s="602"/>
      <c r="WJ764" s="602"/>
      <c r="WK764" s="602"/>
      <c r="WL764" s="602"/>
      <c r="WM764" s="602"/>
      <c r="WN764" s="602"/>
      <c r="WO764" s="602"/>
      <c r="WP764" s="602"/>
      <c r="WQ764" s="602"/>
      <c r="WR764" s="602"/>
      <c r="WS764" s="602"/>
      <c r="WT764" s="602"/>
      <c r="WU764" s="602"/>
      <c r="WV764" s="602"/>
      <c r="WW764" s="602"/>
      <c r="WX764" s="602"/>
      <c r="WY764" s="602"/>
      <c r="WZ764" s="602"/>
      <c r="XA764" s="602"/>
      <c r="XB764" s="602"/>
      <c r="XC764" s="602"/>
      <c r="XD764" s="602"/>
      <c r="XE764" s="602"/>
      <c r="XF764" s="602"/>
      <c r="XG764" s="602"/>
      <c r="XH764" s="602"/>
      <c r="XI764" s="602"/>
      <c r="XJ764" s="602"/>
      <c r="XK764" s="602"/>
      <c r="XL764" s="602"/>
      <c r="XM764" s="602"/>
      <c r="XN764" s="602"/>
      <c r="XO764" s="602"/>
      <c r="XP764" s="602"/>
      <c r="XQ764" s="602"/>
      <c r="XR764" s="602"/>
      <c r="XS764" s="602"/>
      <c r="XT764" s="602"/>
      <c r="XU764" s="602"/>
      <c r="XV764" s="602"/>
      <c r="XW764" s="602"/>
      <c r="XX764" s="602"/>
      <c r="XY764" s="602"/>
      <c r="XZ764" s="602"/>
      <c r="YA764" s="602"/>
      <c r="YB764" s="602"/>
      <c r="YC764" s="602"/>
      <c r="YD764" s="602"/>
      <c r="YE764" s="602"/>
      <c r="YF764" s="602"/>
      <c r="YG764" s="602"/>
      <c r="YH764" s="602"/>
      <c r="YI764" s="602"/>
      <c r="YJ764" s="602"/>
      <c r="YK764" s="602"/>
      <c r="YL764" s="602"/>
      <c r="YM764" s="602"/>
      <c r="YN764" s="602"/>
      <c r="YO764" s="602"/>
      <c r="YP764" s="602"/>
      <c r="YQ764" s="602"/>
      <c r="YR764" s="602"/>
      <c r="YS764" s="602"/>
      <c r="YT764" s="602"/>
      <c r="YU764" s="602"/>
      <c r="YV764" s="602"/>
      <c r="YW764" s="602"/>
      <c r="YX764" s="602"/>
      <c r="YY764" s="602"/>
      <c r="YZ764" s="602"/>
      <c r="ZA764" s="602"/>
      <c r="ZB764" s="602"/>
      <c r="ZC764" s="602"/>
      <c r="ZD764" s="602"/>
      <c r="ZE764" s="602"/>
      <c r="ZF764" s="602"/>
      <c r="ZG764" s="602"/>
      <c r="ZH764" s="602"/>
      <c r="ZI764" s="602"/>
      <c r="ZJ764" s="602"/>
      <c r="ZK764" s="602"/>
      <c r="ZL764" s="602"/>
      <c r="ZM764" s="602"/>
      <c r="ZN764" s="602"/>
      <c r="ZO764" s="602"/>
      <c r="ZP764" s="602"/>
      <c r="ZQ764" s="602"/>
      <c r="ZR764" s="602"/>
      <c r="ZS764" s="602"/>
      <c r="ZT764" s="602"/>
      <c r="ZU764" s="602"/>
      <c r="ZV764" s="602"/>
      <c r="ZW764" s="602"/>
      <c r="ZX764" s="602"/>
      <c r="ZY764" s="602"/>
      <c r="ZZ764" s="602"/>
      <c r="AAA764" s="602"/>
      <c r="AAB764" s="602"/>
      <c r="AAC764" s="602"/>
      <c r="AAD764" s="602"/>
      <c r="AAE764" s="602"/>
      <c r="AAF764" s="602"/>
      <c r="AAG764" s="602"/>
      <c r="AAH764" s="602"/>
      <c r="AAI764" s="602"/>
      <c r="AAJ764" s="602"/>
      <c r="AAK764" s="602"/>
      <c r="AAL764" s="602"/>
      <c r="AAM764" s="602"/>
      <c r="AAN764" s="602"/>
      <c r="AAO764" s="602"/>
      <c r="AAP764" s="602"/>
      <c r="AAQ764" s="602"/>
      <c r="AAR764" s="602"/>
      <c r="AAS764" s="602"/>
      <c r="AAT764" s="602"/>
      <c r="AAU764" s="602"/>
      <c r="AAV764" s="602"/>
      <c r="AAW764" s="602"/>
      <c r="AAX764" s="602"/>
      <c r="AAY764" s="602"/>
      <c r="AAZ764" s="602"/>
      <c r="ABA764" s="602"/>
      <c r="ABB764" s="602"/>
      <c r="ABC764" s="602"/>
      <c r="ABD764" s="602"/>
      <c r="ABE764" s="602"/>
      <c r="ABF764" s="602"/>
      <c r="ABG764" s="602"/>
      <c r="ABH764" s="602"/>
      <c r="ABI764" s="602"/>
      <c r="ABJ764" s="602"/>
      <c r="ABK764" s="602"/>
      <c r="ABL764" s="602"/>
      <c r="ABM764" s="602"/>
      <c r="ABN764" s="602"/>
      <c r="ABO764" s="602"/>
      <c r="ABP764" s="602"/>
      <c r="ABQ764" s="602"/>
      <c r="ABR764" s="602"/>
      <c r="ABS764" s="602"/>
      <c r="ABT764" s="602"/>
      <c r="ABU764" s="602"/>
      <c r="ABV764" s="602"/>
      <c r="ABW764" s="602"/>
      <c r="ABX764" s="602"/>
      <c r="ABY764" s="602"/>
      <c r="ABZ764" s="602"/>
      <c r="ACA764" s="602"/>
      <c r="ACB764" s="602"/>
      <c r="ACC764" s="602"/>
      <c r="ACD764" s="602"/>
      <c r="ACE764" s="602"/>
      <c r="ACF764" s="602"/>
      <c r="ACG764" s="602"/>
      <c r="ACH764" s="602"/>
      <c r="ACI764" s="602"/>
      <c r="ACJ764" s="602"/>
      <c r="ACK764" s="602"/>
      <c r="ACL764" s="602"/>
      <c r="ACM764" s="602"/>
      <c r="ACN764" s="602"/>
      <c r="ACO764" s="602"/>
      <c r="ACP764" s="602"/>
      <c r="ACQ764" s="602"/>
      <c r="ACR764" s="602"/>
      <c r="ACS764" s="602"/>
      <c r="ACT764" s="602"/>
      <c r="ACU764" s="602"/>
      <c r="ACV764" s="602"/>
      <c r="ACW764" s="602"/>
      <c r="ACX764" s="602"/>
      <c r="ACY764" s="602"/>
      <c r="ACZ764" s="602"/>
      <c r="ADA764" s="602"/>
      <c r="ADB764" s="602"/>
      <c r="ADC764" s="602"/>
      <c r="ADD764" s="602"/>
      <c r="ADE764" s="602"/>
      <c r="ADF764" s="602"/>
      <c r="ADG764" s="602"/>
      <c r="ADH764" s="602"/>
      <c r="ADI764" s="602"/>
      <c r="ADJ764" s="602"/>
      <c r="ADK764" s="602"/>
      <c r="ADL764" s="602"/>
      <c r="ADM764" s="602"/>
      <c r="ADN764" s="602"/>
      <c r="ADO764" s="602"/>
      <c r="ADP764" s="602"/>
      <c r="ADQ764" s="602"/>
      <c r="ADR764" s="602"/>
      <c r="ADS764" s="602"/>
      <c r="ADT764" s="602"/>
      <c r="ADU764" s="602"/>
      <c r="ADV764" s="602"/>
      <c r="ADW764" s="602"/>
      <c r="ADX764" s="602"/>
      <c r="ADY764" s="602"/>
      <c r="ADZ764" s="602"/>
      <c r="AEA764" s="602"/>
      <c r="AEB764" s="602"/>
      <c r="AEC764" s="602"/>
      <c r="AED764" s="602"/>
      <c r="AEE764" s="602"/>
      <c r="AEF764" s="602"/>
      <c r="AEG764" s="602"/>
      <c r="AEH764" s="602"/>
      <c r="AEI764" s="602"/>
      <c r="AEJ764" s="602"/>
      <c r="AEK764" s="602"/>
      <c r="AEL764" s="602"/>
      <c r="AEM764" s="602"/>
      <c r="AEN764" s="602"/>
      <c r="AEO764" s="602"/>
      <c r="AEP764" s="602"/>
      <c r="AEQ764" s="602"/>
      <c r="AER764" s="602"/>
      <c r="AES764" s="602"/>
      <c r="AET764" s="602"/>
      <c r="AEU764" s="602"/>
      <c r="AEV764" s="602"/>
      <c r="AEW764" s="602"/>
      <c r="AEX764" s="602"/>
      <c r="AEY764" s="602"/>
      <c r="AEZ764" s="602"/>
      <c r="AFA764" s="602"/>
      <c r="AFB764" s="602"/>
      <c r="AFC764" s="602"/>
      <c r="AFD764" s="602"/>
      <c r="AFE764" s="602"/>
      <c r="AFF764" s="602"/>
      <c r="AFG764" s="602"/>
      <c r="AFH764" s="602"/>
      <c r="AFI764" s="602"/>
      <c r="AFJ764" s="602"/>
      <c r="AFK764" s="602"/>
      <c r="AFL764" s="602"/>
      <c r="AFM764" s="602"/>
      <c r="AFN764" s="602"/>
      <c r="AFO764" s="602"/>
      <c r="AFP764" s="602"/>
      <c r="AFQ764" s="602"/>
      <c r="AFR764" s="602"/>
      <c r="AFS764" s="602"/>
      <c r="AFT764" s="602"/>
      <c r="AFU764" s="602"/>
      <c r="AFV764" s="602"/>
      <c r="AFW764" s="602"/>
      <c r="AFX764" s="602"/>
      <c r="AFY764" s="602"/>
      <c r="AFZ764" s="602"/>
      <c r="AGA764" s="602"/>
      <c r="AGB764" s="602"/>
      <c r="AGC764" s="602"/>
      <c r="AGD764" s="602"/>
      <c r="AGE764" s="602"/>
      <c r="AGF764" s="602"/>
      <c r="AGG764" s="602"/>
      <c r="AGH764" s="602"/>
      <c r="AGI764" s="602"/>
      <c r="AGJ764" s="602"/>
      <c r="AGK764" s="602"/>
      <c r="AGL764" s="602"/>
      <c r="AGM764" s="602"/>
      <c r="AGN764" s="602"/>
      <c r="AGO764" s="602"/>
      <c r="AGP764" s="602"/>
      <c r="AGQ764" s="602"/>
      <c r="AGR764" s="602"/>
      <c r="AGS764" s="602"/>
      <c r="AGT764" s="602"/>
      <c r="AGU764" s="602"/>
      <c r="AGV764" s="602"/>
      <c r="AGW764" s="602"/>
      <c r="AGX764" s="602"/>
      <c r="AGY764" s="602"/>
      <c r="AGZ764" s="602"/>
      <c r="AHA764" s="602"/>
      <c r="AHB764" s="602"/>
      <c r="AHC764" s="602"/>
      <c r="AHD764" s="602"/>
      <c r="AHE764" s="602"/>
      <c r="AHF764" s="602"/>
      <c r="AHG764" s="602"/>
      <c r="AHH764" s="602"/>
      <c r="AHI764" s="602"/>
      <c r="AHJ764" s="602"/>
      <c r="AHK764" s="602"/>
      <c r="AHL764" s="602"/>
      <c r="AHM764" s="602"/>
      <c r="AHN764" s="602"/>
      <c r="AHO764" s="602"/>
      <c r="AHP764" s="602"/>
      <c r="AHQ764" s="602"/>
      <c r="AHR764" s="602"/>
      <c r="AHS764" s="602"/>
      <c r="AHT764" s="602"/>
      <c r="AHU764" s="602"/>
      <c r="AHV764" s="602"/>
      <c r="AHW764" s="602"/>
      <c r="AHX764" s="602"/>
      <c r="AHY764" s="602"/>
      <c r="AHZ764" s="602"/>
      <c r="AIA764" s="602"/>
      <c r="AIB764" s="602"/>
      <c r="AIC764" s="602"/>
      <c r="AID764" s="602"/>
      <c r="AIE764" s="602"/>
      <c r="AIF764" s="602"/>
      <c r="AIG764" s="602"/>
      <c r="AIH764" s="602"/>
      <c r="AII764" s="602"/>
      <c r="AIJ764" s="602"/>
      <c r="AIK764" s="602"/>
      <c r="AIL764" s="602"/>
      <c r="AIM764" s="602"/>
      <c r="AIN764" s="602"/>
      <c r="AIO764" s="602"/>
      <c r="AIP764" s="602"/>
      <c r="AIQ764" s="602"/>
      <c r="AIR764" s="602"/>
      <c r="AIS764" s="602"/>
      <c r="AIT764" s="602"/>
      <c r="AIU764" s="602"/>
      <c r="AIV764" s="602"/>
      <c r="AIW764" s="602"/>
      <c r="AIX764" s="602"/>
      <c r="AIY764" s="602"/>
      <c r="AIZ764" s="602"/>
      <c r="AJA764" s="602"/>
      <c r="AJB764" s="602"/>
      <c r="AJC764" s="602"/>
      <c r="AJD764" s="602"/>
      <c r="AJE764" s="602"/>
      <c r="AJF764" s="602"/>
      <c r="AJG764" s="602"/>
      <c r="AJH764" s="602"/>
      <c r="AJI764" s="602"/>
    </row>
    <row r="765" spans="1:945">
      <c r="A765" s="603"/>
      <c r="B765" s="623" t="s">
        <v>1217</v>
      </c>
      <c r="C765" s="623" t="s">
        <v>1217</v>
      </c>
      <c r="D765" s="615" t="s">
        <v>2956</v>
      </c>
      <c r="E765" s="617" t="s">
        <v>4822</v>
      </c>
      <c r="F765" s="615"/>
      <c r="G765" s="615"/>
      <c r="H765" s="615"/>
      <c r="I765" s="615" t="s">
        <v>3062</v>
      </c>
      <c r="J765" s="618"/>
      <c r="K765" s="615" t="s">
        <v>3099</v>
      </c>
      <c r="L765" s="615" t="s">
        <v>3003</v>
      </c>
      <c r="M765" s="616">
        <v>44664</v>
      </c>
      <c r="N765" s="616">
        <v>44866</v>
      </c>
      <c r="O765" s="616"/>
      <c r="P765" s="616"/>
      <c r="Q765" s="616"/>
      <c r="R765" s="616"/>
      <c r="S765" s="615" t="s">
        <v>2959</v>
      </c>
      <c r="T765" s="615">
        <v>60</v>
      </c>
      <c r="U765" s="615">
        <v>49405140</v>
      </c>
      <c r="V765" s="615" t="s">
        <v>973</v>
      </c>
      <c r="W765" s="615">
        <v>400</v>
      </c>
      <c r="X765" s="619">
        <v>9984</v>
      </c>
      <c r="Y765" s="539">
        <f t="shared" si="33"/>
        <v>3993600</v>
      </c>
      <c r="Z765" s="605">
        <v>0.55000000000000004</v>
      </c>
      <c r="AA765" s="681">
        <f t="shared" si="34"/>
        <v>2196480</v>
      </c>
      <c r="AB765" s="625"/>
      <c r="AC765" s="621">
        <v>0</v>
      </c>
      <c r="AD765" s="609"/>
      <c r="AE765" s="606"/>
      <c r="AF765" s="695">
        <f t="shared" si="35"/>
        <v>2196480</v>
      </c>
      <c r="AG765" s="604" t="s">
        <v>1073</v>
      </c>
      <c r="AH765" s="604"/>
      <c r="AI765" s="604">
        <v>60</v>
      </c>
      <c r="AJ765" s="608" t="s">
        <v>2319</v>
      </c>
      <c r="AK765" s="604" t="s">
        <v>1088</v>
      </c>
      <c r="AL765" s="607" t="s">
        <v>3004</v>
      </c>
      <c r="AM765" s="604" t="s">
        <v>52</v>
      </c>
      <c r="AN765" s="604" t="s">
        <v>1076</v>
      </c>
      <c r="AO765" s="604"/>
      <c r="AP765" s="606"/>
      <c r="AQ765" s="606" t="s">
        <v>37</v>
      </c>
      <c r="AR765" s="606" t="s">
        <v>3009</v>
      </c>
      <c r="AS765" s="603" t="s">
        <v>1077</v>
      </c>
      <c r="AT765" s="610" t="s">
        <v>1091</v>
      </c>
      <c r="AU765" s="610" t="s">
        <v>1078</v>
      </c>
      <c r="AV765" s="605">
        <v>0.73</v>
      </c>
      <c r="AW765" s="602"/>
      <c r="AX765" s="602"/>
      <c r="AY765" s="602"/>
      <c r="AZ765" s="602"/>
      <c r="BA765" s="602"/>
      <c r="BB765" s="602"/>
      <c r="BC765" s="602"/>
      <c r="BD765" s="602"/>
      <c r="BE765" s="602"/>
      <c r="BF765" s="602"/>
      <c r="BG765" s="602"/>
      <c r="BH765" s="602"/>
      <c r="BI765" s="602"/>
      <c r="BJ765" s="602"/>
      <c r="BK765" s="602"/>
      <c r="BL765" s="602"/>
      <c r="BM765" s="602"/>
      <c r="BN765" s="602"/>
      <c r="BO765" s="602"/>
      <c r="BP765" s="602"/>
      <c r="BQ765" s="602"/>
      <c r="BR765" s="602"/>
      <c r="BS765" s="602"/>
      <c r="BT765" s="602"/>
      <c r="BU765" s="602"/>
      <c r="BV765" s="602"/>
      <c r="BW765" s="602"/>
      <c r="BX765" s="602"/>
      <c r="BY765" s="602"/>
      <c r="BZ765" s="602"/>
      <c r="CA765" s="602"/>
      <c r="CB765" s="602"/>
      <c r="CC765" s="602"/>
      <c r="CD765" s="602"/>
      <c r="CE765" s="602"/>
      <c r="CF765" s="602"/>
      <c r="CG765" s="602"/>
      <c r="CH765" s="602"/>
      <c r="CI765" s="602"/>
      <c r="CJ765" s="602"/>
      <c r="CK765" s="602"/>
      <c r="CL765" s="602"/>
      <c r="CM765" s="602"/>
      <c r="CN765" s="602"/>
      <c r="CO765" s="602"/>
      <c r="CP765" s="602"/>
      <c r="CQ765" s="602"/>
      <c r="CR765" s="602"/>
      <c r="CS765" s="602"/>
      <c r="CT765" s="602"/>
      <c r="CU765" s="602"/>
      <c r="CV765" s="602"/>
      <c r="CW765" s="602"/>
      <c r="CX765" s="602"/>
      <c r="CY765" s="602"/>
      <c r="CZ765" s="602"/>
      <c r="DA765" s="602"/>
      <c r="DB765" s="602"/>
      <c r="DC765" s="602"/>
      <c r="DD765" s="602"/>
      <c r="DE765" s="602"/>
      <c r="DF765" s="602"/>
      <c r="DG765" s="602"/>
      <c r="DH765" s="602"/>
      <c r="DI765" s="602"/>
      <c r="DJ765" s="602"/>
      <c r="DK765" s="602"/>
      <c r="DL765" s="602"/>
      <c r="DM765" s="602"/>
      <c r="DN765" s="602"/>
      <c r="DO765" s="602"/>
      <c r="DP765" s="602"/>
      <c r="DQ765" s="602"/>
      <c r="DR765" s="602"/>
      <c r="DS765" s="602"/>
      <c r="DT765" s="602"/>
      <c r="DU765" s="602"/>
      <c r="DV765" s="602"/>
      <c r="DW765" s="602"/>
      <c r="DX765" s="602"/>
      <c r="DY765" s="602"/>
      <c r="DZ765" s="602"/>
      <c r="EA765" s="602"/>
      <c r="EB765" s="602"/>
      <c r="EC765" s="602"/>
      <c r="ED765" s="602"/>
      <c r="EE765" s="602"/>
      <c r="EF765" s="602"/>
      <c r="EG765" s="602"/>
      <c r="EH765" s="602"/>
      <c r="EI765" s="602"/>
      <c r="EJ765" s="602"/>
      <c r="EK765" s="602"/>
      <c r="EL765" s="602"/>
      <c r="EM765" s="602"/>
      <c r="EN765" s="602"/>
      <c r="EO765" s="602"/>
      <c r="EP765" s="602"/>
      <c r="EQ765" s="602"/>
      <c r="ER765" s="602"/>
      <c r="ES765" s="602"/>
      <c r="ET765" s="602"/>
      <c r="EU765" s="602"/>
      <c r="EV765" s="602"/>
      <c r="EW765" s="602"/>
      <c r="EX765" s="602"/>
      <c r="EY765" s="602"/>
      <c r="EZ765" s="602"/>
      <c r="FA765" s="602"/>
      <c r="FB765" s="602"/>
      <c r="FC765" s="602"/>
      <c r="FD765" s="602"/>
      <c r="FE765" s="602"/>
      <c r="FF765" s="602"/>
      <c r="FG765" s="602"/>
      <c r="FH765" s="602"/>
      <c r="FI765" s="602"/>
      <c r="FJ765" s="602"/>
      <c r="FK765" s="602"/>
      <c r="FL765" s="602"/>
      <c r="FM765" s="602"/>
      <c r="FN765" s="602"/>
      <c r="FO765" s="602"/>
      <c r="FP765" s="602"/>
      <c r="FQ765" s="602"/>
      <c r="FR765" s="602"/>
      <c r="FS765" s="602"/>
      <c r="FT765" s="602"/>
      <c r="FU765" s="602"/>
      <c r="FV765" s="602"/>
      <c r="FW765" s="602"/>
      <c r="FX765" s="602"/>
      <c r="FY765" s="602"/>
      <c r="FZ765" s="602"/>
      <c r="GA765" s="602"/>
      <c r="GB765" s="602"/>
      <c r="GC765" s="602"/>
      <c r="GD765" s="602"/>
      <c r="GE765" s="602"/>
      <c r="GF765" s="602"/>
      <c r="GG765" s="602"/>
      <c r="GH765" s="602"/>
      <c r="GI765" s="602"/>
      <c r="GJ765" s="602"/>
      <c r="GK765" s="602"/>
      <c r="GL765" s="602"/>
      <c r="GM765" s="602"/>
      <c r="GN765" s="602"/>
      <c r="GO765" s="602"/>
      <c r="GP765" s="602"/>
      <c r="GQ765" s="602"/>
      <c r="GR765" s="602"/>
      <c r="GS765" s="602"/>
      <c r="GT765" s="602"/>
      <c r="GU765" s="602"/>
      <c r="GV765" s="602"/>
      <c r="GW765" s="602"/>
      <c r="GX765" s="602"/>
      <c r="GY765" s="602"/>
      <c r="GZ765" s="602"/>
      <c r="HA765" s="602"/>
      <c r="HB765" s="602"/>
      <c r="HC765" s="602"/>
      <c r="HD765" s="602"/>
      <c r="HE765" s="602"/>
      <c r="HF765" s="602"/>
      <c r="HG765" s="602"/>
      <c r="HH765" s="602"/>
      <c r="HI765" s="602"/>
      <c r="HJ765" s="602"/>
      <c r="HK765" s="602"/>
      <c r="HL765" s="602"/>
      <c r="HM765" s="602"/>
      <c r="HN765" s="602"/>
      <c r="HO765" s="602"/>
      <c r="HP765" s="602"/>
      <c r="HQ765" s="602"/>
      <c r="HR765" s="602"/>
      <c r="HS765" s="602"/>
      <c r="HT765" s="602"/>
      <c r="HU765" s="602"/>
      <c r="HV765" s="602"/>
      <c r="HW765" s="602"/>
      <c r="HX765" s="602"/>
      <c r="HY765" s="602"/>
      <c r="HZ765" s="602"/>
      <c r="IA765" s="602"/>
      <c r="IB765" s="602"/>
      <c r="IC765" s="602"/>
      <c r="ID765" s="602"/>
      <c r="IE765" s="602"/>
      <c r="IF765" s="602"/>
      <c r="IG765" s="602"/>
      <c r="IH765" s="602"/>
      <c r="II765" s="602"/>
      <c r="IJ765" s="602"/>
      <c r="IK765" s="602"/>
      <c r="IL765" s="602"/>
      <c r="IM765" s="602"/>
      <c r="IN765" s="602"/>
      <c r="IO765" s="602"/>
      <c r="IP765" s="602"/>
      <c r="IQ765" s="602"/>
      <c r="IR765" s="602"/>
      <c r="IS765" s="602"/>
      <c r="IT765" s="602"/>
      <c r="IU765" s="602"/>
      <c r="IV765" s="602"/>
      <c r="IW765" s="602"/>
      <c r="IX765" s="602"/>
      <c r="IY765" s="602"/>
      <c r="IZ765" s="602"/>
      <c r="JA765" s="602"/>
      <c r="JB765" s="602"/>
      <c r="JC765" s="602"/>
      <c r="JD765" s="602"/>
      <c r="JE765" s="602"/>
      <c r="JF765" s="602"/>
      <c r="JG765" s="602"/>
      <c r="JH765" s="602"/>
      <c r="JI765" s="602"/>
      <c r="JJ765" s="602"/>
      <c r="JK765" s="602"/>
      <c r="JL765" s="602"/>
      <c r="JM765" s="602"/>
      <c r="JN765" s="602"/>
      <c r="JO765" s="602"/>
      <c r="JP765" s="602"/>
      <c r="JQ765" s="602"/>
      <c r="JR765" s="602"/>
      <c r="JS765" s="602"/>
      <c r="JT765" s="602"/>
      <c r="JU765" s="602"/>
      <c r="JV765" s="602"/>
      <c r="JW765" s="602"/>
      <c r="JX765" s="602"/>
      <c r="JY765" s="602"/>
      <c r="JZ765" s="602"/>
      <c r="KA765" s="602"/>
      <c r="KB765" s="602"/>
      <c r="KC765" s="602"/>
      <c r="KD765" s="602"/>
      <c r="KE765" s="602"/>
      <c r="KF765" s="602"/>
      <c r="KG765" s="602"/>
      <c r="KH765" s="602"/>
      <c r="KI765" s="602"/>
      <c r="KJ765" s="602"/>
      <c r="KK765" s="602"/>
      <c r="KL765" s="602"/>
      <c r="KM765" s="602"/>
      <c r="KN765" s="602"/>
      <c r="KO765" s="602"/>
      <c r="KP765" s="602"/>
      <c r="KQ765" s="602"/>
      <c r="KR765" s="602"/>
      <c r="KS765" s="602"/>
      <c r="KT765" s="602"/>
      <c r="KU765" s="602"/>
      <c r="KV765" s="602"/>
      <c r="KW765" s="602"/>
      <c r="KX765" s="602"/>
      <c r="KY765" s="602"/>
      <c r="KZ765" s="602"/>
      <c r="LA765" s="602"/>
      <c r="LB765" s="602"/>
      <c r="LC765" s="602"/>
      <c r="LD765" s="602"/>
      <c r="LE765" s="602"/>
      <c r="LF765" s="602"/>
      <c r="LG765" s="602"/>
      <c r="LH765" s="602"/>
      <c r="LI765" s="602"/>
      <c r="LJ765" s="602"/>
      <c r="LK765" s="602"/>
      <c r="LL765" s="602"/>
      <c r="LM765" s="602"/>
      <c r="LN765" s="602"/>
      <c r="LO765" s="602"/>
      <c r="LP765" s="602"/>
      <c r="LQ765" s="602"/>
      <c r="LR765" s="602"/>
      <c r="LS765" s="602"/>
      <c r="LT765" s="602"/>
      <c r="LU765" s="602"/>
      <c r="LV765" s="602"/>
      <c r="LW765" s="602"/>
      <c r="LX765" s="602"/>
      <c r="LY765" s="602"/>
      <c r="LZ765" s="602"/>
      <c r="MA765" s="602"/>
      <c r="MB765" s="602"/>
      <c r="MC765" s="602"/>
      <c r="MD765" s="602"/>
      <c r="ME765" s="602"/>
      <c r="MF765" s="602"/>
      <c r="MG765" s="602"/>
      <c r="MH765" s="602"/>
      <c r="MI765" s="602"/>
      <c r="MJ765" s="602"/>
      <c r="MK765" s="602"/>
      <c r="ML765" s="602"/>
      <c r="MM765" s="602"/>
      <c r="MN765" s="602"/>
      <c r="MO765" s="602"/>
      <c r="MP765" s="602"/>
      <c r="MQ765" s="602"/>
      <c r="MR765" s="602"/>
      <c r="MS765" s="602"/>
      <c r="MT765" s="602"/>
      <c r="MU765" s="602"/>
      <c r="MV765" s="602"/>
      <c r="MW765" s="602"/>
      <c r="MX765" s="602"/>
      <c r="MY765" s="602"/>
      <c r="MZ765" s="602"/>
      <c r="NA765" s="602"/>
      <c r="NB765" s="602"/>
      <c r="NC765" s="602"/>
      <c r="ND765" s="602"/>
      <c r="NE765" s="602"/>
      <c r="NF765" s="602"/>
      <c r="NG765" s="602"/>
      <c r="NH765" s="602"/>
      <c r="NI765" s="602"/>
      <c r="NJ765" s="602"/>
      <c r="NK765" s="602"/>
      <c r="NL765" s="602"/>
      <c r="NM765" s="602"/>
      <c r="NN765" s="602"/>
      <c r="NO765" s="602"/>
      <c r="NP765" s="602"/>
      <c r="NQ765" s="602"/>
      <c r="NR765" s="602"/>
      <c r="NS765" s="602"/>
      <c r="NT765" s="602"/>
      <c r="NU765" s="602"/>
      <c r="NV765" s="602"/>
      <c r="NW765" s="602"/>
      <c r="NX765" s="602"/>
      <c r="NY765" s="602"/>
      <c r="NZ765" s="602"/>
      <c r="OA765" s="602"/>
      <c r="OB765" s="602"/>
      <c r="OC765" s="602"/>
      <c r="OD765" s="602"/>
      <c r="OE765" s="602"/>
      <c r="OF765" s="602"/>
      <c r="OG765" s="602"/>
      <c r="OH765" s="602"/>
      <c r="OI765" s="602"/>
      <c r="OJ765" s="602"/>
      <c r="OK765" s="602"/>
      <c r="OL765" s="602"/>
      <c r="OM765" s="602"/>
      <c r="ON765" s="602"/>
      <c r="OO765" s="602"/>
      <c r="OP765" s="602"/>
      <c r="OQ765" s="602"/>
      <c r="OR765" s="602"/>
      <c r="OS765" s="602"/>
      <c r="OT765" s="602"/>
      <c r="OU765" s="602"/>
      <c r="OV765" s="602"/>
      <c r="OW765" s="602"/>
      <c r="OX765" s="602"/>
      <c r="OY765" s="602"/>
      <c r="OZ765" s="602"/>
      <c r="PA765" s="602"/>
      <c r="PB765" s="602"/>
      <c r="PC765" s="602"/>
      <c r="PD765" s="602"/>
      <c r="PE765" s="602"/>
      <c r="PF765" s="602"/>
      <c r="PG765" s="602"/>
      <c r="PH765" s="602"/>
      <c r="PI765" s="602"/>
      <c r="PJ765" s="602"/>
      <c r="PK765" s="602"/>
      <c r="PL765" s="602"/>
      <c r="PM765" s="602"/>
      <c r="PN765" s="602"/>
      <c r="PO765" s="602"/>
      <c r="PP765" s="602"/>
      <c r="PQ765" s="602"/>
      <c r="PR765" s="602"/>
      <c r="PS765" s="602"/>
      <c r="PT765" s="602"/>
      <c r="PU765" s="602"/>
      <c r="PV765" s="602"/>
      <c r="PW765" s="602"/>
      <c r="PX765" s="602"/>
      <c r="PY765" s="602"/>
      <c r="PZ765" s="602"/>
      <c r="QA765" s="602"/>
      <c r="QB765" s="602"/>
      <c r="QC765" s="602"/>
      <c r="QD765" s="602"/>
      <c r="QE765" s="602"/>
      <c r="QF765" s="602"/>
      <c r="QG765" s="602"/>
      <c r="QH765" s="602"/>
      <c r="QI765" s="602"/>
      <c r="QJ765" s="602"/>
      <c r="QK765" s="602"/>
      <c r="QL765" s="602"/>
      <c r="QM765" s="602"/>
      <c r="QN765" s="602"/>
      <c r="QO765" s="602"/>
      <c r="QP765" s="602"/>
      <c r="QQ765" s="602"/>
      <c r="QR765" s="602"/>
      <c r="QS765" s="602"/>
      <c r="QT765" s="602"/>
      <c r="QU765" s="602"/>
      <c r="QV765" s="602"/>
      <c r="QW765" s="602"/>
      <c r="QX765" s="602"/>
      <c r="QY765" s="602"/>
      <c r="QZ765" s="602"/>
      <c r="RA765" s="602"/>
      <c r="RB765" s="602"/>
      <c r="RC765" s="602"/>
      <c r="RD765" s="602"/>
      <c r="RE765" s="602"/>
      <c r="RF765" s="602"/>
      <c r="RG765" s="602"/>
      <c r="RH765" s="602"/>
      <c r="RI765" s="602"/>
      <c r="RJ765" s="602"/>
      <c r="RK765" s="602"/>
      <c r="RL765" s="602"/>
      <c r="RM765" s="602"/>
      <c r="RN765" s="602"/>
      <c r="RO765" s="602"/>
      <c r="RP765" s="602"/>
      <c r="RQ765" s="602"/>
      <c r="RR765" s="602"/>
      <c r="RS765" s="602"/>
      <c r="RT765" s="602"/>
      <c r="RU765" s="602"/>
      <c r="RV765" s="602"/>
      <c r="RW765" s="602"/>
      <c r="RX765" s="602"/>
      <c r="RY765" s="602"/>
      <c r="RZ765" s="602"/>
      <c r="SA765" s="602"/>
      <c r="SB765" s="602"/>
      <c r="SC765" s="602"/>
      <c r="SD765" s="602"/>
      <c r="SE765" s="602"/>
      <c r="SF765" s="602"/>
      <c r="SG765" s="602"/>
      <c r="SH765" s="602"/>
      <c r="SI765" s="602"/>
      <c r="SJ765" s="602"/>
      <c r="SK765" s="602"/>
      <c r="SL765" s="602"/>
      <c r="SM765" s="602"/>
      <c r="SN765" s="602"/>
      <c r="SO765" s="602"/>
      <c r="SP765" s="602"/>
      <c r="SQ765" s="602"/>
      <c r="SR765" s="602"/>
      <c r="SS765" s="602"/>
      <c r="ST765" s="602"/>
      <c r="SU765" s="602"/>
      <c r="SV765" s="602"/>
      <c r="SW765" s="602"/>
      <c r="SX765" s="602"/>
      <c r="SY765" s="602"/>
      <c r="SZ765" s="602"/>
      <c r="TA765" s="602"/>
      <c r="TB765" s="602"/>
      <c r="TC765" s="602"/>
      <c r="TD765" s="602"/>
      <c r="TE765" s="602"/>
      <c r="TF765" s="602"/>
      <c r="TG765" s="602"/>
      <c r="TH765" s="602"/>
      <c r="TI765" s="602"/>
      <c r="TJ765" s="602"/>
      <c r="TK765" s="602"/>
      <c r="TL765" s="602"/>
      <c r="TM765" s="602"/>
      <c r="TN765" s="602"/>
      <c r="TO765" s="602"/>
      <c r="TP765" s="602"/>
      <c r="TQ765" s="602"/>
      <c r="TR765" s="602"/>
      <c r="TS765" s="602"/>
      <c r="TT765" s="602"/>
      <c r="TU765" s="602"/>
      <c r="TV765" s="602"/>
      <c r="TW765" s="602"/>
      <c r="TX765" s="602"/>
      <c r="TY765" s="602"/>
      <c r="TZ765" s="602"/>
      <c r="UA765" s="602"/>
      <c r="UB765" s="602"/>
      <c r="UC765" s="602"/>
      <c r="UD765" s="602"/>
      <c r="UE765" s="602"/>
      <c r="UF765" s="602"/>
      <c r="UG765" s="602"/>
      <c r="UH765" s="602"/>
      <c r="UI765" s="602"/>
      <c r="UJ765" s="602"/>
      <c r="UK765" s="602"/>
      <c r="UL765" s="602"/>
      <c r="UM765" s="602"/>
      <c r="UN765" s="602"/>
      <c r="UO765" s="602"/>
      <c r="UP765" s="602"/>
      <c r="UQ765" s="602"/>
      <c r="UR765" s="602"/>
      <c r="US765" s="602"/>
      <c r="UT765" s="602"/>
      <c r="UU765" s="602"/>
      <c r="UV765" s="602"/>
      <c r="UW765" s="602"/>
      <c r="UX765" s="602"/>
      <c r="UY765" s="602"/>
      <c r="UZ765" s="602"/>
      <c r="VA765" s="602"/>
      <c r="VB765" s="602"/>
      <c r="VC765" s="602"/>
      <c r="VD765" s="602"/>
      <c r="VE765" s="602"/>
      <c r="VF765" s="602"/>
      <c r="VG765" s="602"/>
      <c r="VH765" s="602"/>
      <c r="VI765" s="602"/>
      <c r="VJ765" s="602"/>
      <c r="VK765" s="602"/>
      <c r="VL765" s="602"/>
      <c r="VM765" s="602"/>
      <c r="VN765" s="602"/>
      <c r="VO765" s="602"/>
      <c r="VP765" s="602"/>
      <c r="VQ765" s="602"/>
      <c r="VR765" s="602"/>
      <c r="VS765" s="602"/>
      <c r="VT765" s="602"/>
      <c r="VU765" s="602"/>
      <c r="VV765" s="602"/>
      <c r="VW765" s="602"/>
      <c r="VX765" s="602"/>
      <c r="VY765" s="602"/>
      <c r="VZ765" s="602"/>
      <c r="WA765" s="602"/>
      <c r="WB765" s="602"/>
      <c r="WC765" s="602"/>
      <c r="WD765" s="602"/>
      <c r="WE765" s="602"/>
      <c r="WF765" s="602"/>
      <c r="WG765" s="602"/>
      <c r="WH765" s="602"/>
      <c r="WI765" s="602"/>
      <c r="WJ765" s="602"/>
      <c r="WK765" s="602"/>
      <c r="WL765" s="602"/>
      <c r="WM765" s="602"/>
      <c r="WN765" s="602"/>
      <c r="WO765" s="602"/>
      <c r="WP765" s="602"/>
      <c r="WQ765" s="602"/>
      <c r="WR765" s="602"/>
      <c r="WS765" s="602"/>
      <c r="WT765" s="602"/>
      <c r="WU765" s="602"/>
      <c r="WV765" s="602"/>
      <c r="WW765" s="602"/>
      <c r="WX765" s="602"/>
      <c r="WY765" s="602"/>
      <c r="WZ765" s="602"/>
      <c r="XA765" s="602"/>
      <c r="XB765" s="602"/>
      <c r="XC765" s="602"/>
      <c r="XD765" s="602"/>
      <c r="XE765" s="602"/>
      <c r="XF765" s="602"/>
      <c r="XG765" s="602"/>
      <c r="XH765" s="602"/>
      <c r="XI765" s="602"/>
      <c r="XJ765" s="602"/>
      <c r="XK765" s="602"/>
      <c r="XL765" s="602"/>
      <c r="XM765" s="602"/>
      <c r="XN765" s="602"/>
      <c r="XO765" s="602"/>
      <c r="XP765" s="602"/>
      <c r="XQ765" s="602"/>
      <c r="XR765" s="602"/>
      <c r="XS765" s="602"/>
      <c r="XT765" s="602"/>
      <c r="XU765" s="602"/>
      <c r="XV765" s="602"/>
      <c r="XW765" s="602"/>
      <c r="XX765" s="602"/>
      <c r="XY765" s="602"/>
      <c r="XZ765" s="602"/>
      <c r="YA765" s="602"/>
      <c r="YB765" s="602"/>
      <c r="YC765" s="602"/>
      <c r="YD765" s="602"/>
      <c r="YE765" s="602"/>
      <c r="YF765" s="602"/>
      <c r="YG765" s="602"/>
      <c r="YH765" s="602"/>
      <c r="YI765" s="602"/>
      <c r="YJ765" s="602"/>
      <c r="YK765" s="602"/>
      <c r="YL765" s="602"/>
      <c r="YM765" s="602"/>
      <c r="YN765" s="602"/>
      <c r="YO765" s="602"/>
      <c r="YP765" s="602"/>
      <c r="YQ765" s="602"/>
      <c r="YR765" s="602"/>
      <c r="YS765" s="602"/>
      <c r="YT765" s="602"/>
      <c r="YU765" s="602"/>
      <c r="YV765" s="602"/>
      <c r="YW765" s="602"/>
      <c r="YX765" s="602"/>
      <c r="YY765" s="602"/>
      <c r="YZ765" s="602"/>
      <c r="ZA765" s="602"/>
      <c r="ZB765" s="602"/>
      <c r="ZC765" s="602"/>
      <c r="ZD765" s="602"/>
      <c r="ZE765" s="602"/>
      <c r="ZF765" s="602"/>
      <c r="ZG765" s="602"/>
      <c r="ZH765" s="602"/>
      <c r="ZI765" s="602"/>
      <c r="ZJ765" s="602"/>
      <c r="ZK765" s="602"/>
      <c r="ZL765" s="602"/>
      <c r="ZM765" s="602"/>
      <c r="ZN765" s="602"/>
      <c r="ZO765" s="602"/>
      <c r="ZP765" s="602"/>
      <c r="ZQ765" s="602"/>
      <c r="ZR765" s="602"/>
      <c r="ZS765" s="602"/>
      <c r="ZT765" s="602"/>
      <c r="ZU765" s="602"/>
      <c r="ZV765" s="602"/>
      <c r="ZW765" s="602"/>
      <c r="ZX765" s="602"/>
      <c r="ZY765" s="602"/>
      <c r="ZZ765" s="602"/>
      <c r="AAA765" s="602"/>
      <c r="AAB765" s="602"/>
      <c r="AAC765" s="602"/>
      <c r="AAD765" s="602"/>
      <c r="AAE765" s="602"/>
      <c r="AAF765" s="602"/>
      <c r="AAG765" s="602"/>
      <c r="AAH765" s="602"/>
      <c r="AAI765" s="602"/>
      <c r="AAJ765" s="602"/>
      <c r="AAK765" s="602"/>
      <c r="AAL765" s="602"/>
      <c r="AAM765" s="602"/>
      <c r="AAN765" s="602"/>
      <c r="AAO765" s="602"/>
      <c r="AAP765" s="602"/>
      <c r="AAQ765" s="602"/>
      <c r="AAR765" s="602"/>
      <c r="AAS765" s="602"/>
      <c r="AAT765" s="602"/>
      <c r="AAU765" s="602"/>
      <c r="AAV765" s="602"/>
      <c r="AAW765" s="602"/>
      <c r="AAX765" s="602"/>
      <c r="AAY765" s="602"/>
      <c r="AAZ765" s="602"/>
      <c r="ABA765" s="602"/>
      <c r="ABB765" s="602"/>
      <c r="ABC765" s="602"/>
      <c r="ABD765" s="602"/>
      <c r="ABE765" s="602"/>
      <c r="ABF765" s="602"/>
      <c r="ABG765" s="602"/>
      <c r="ABH765" s="602"/>
      <c r="ABI765" s="602"/>
      <c r="ABJ765" s="602"/>
      <c r="ABK765" s="602"/>
      <c r="ABL765" s="602"/>
      <c r="ABM765" s="602"/>
      <c r="ABN765" s="602"/>
      <c r="ABO765" s="602"/>
      <c r="ABP765" s="602"/>
      <c r="ABQ765" s="602"/>
      <c r="ABR765" s="602"/>
      <c r="ABS765" s="602"/>
      <c r="ABT765" s="602"/>
      <c r="ABU765" s="602"/>
      <c r="ABV765" s="602"/>
      <c r="ABW765" s="602"/>
      <c r="ABX765" s="602"/>
      <c r="ABY765" s="602"/>
      <c r="ABZ765" s="602"/>
      <c r="ACA765" s="602"/>
      <c r="ACB765" s="602"/>
      <c r="ACC765" s="602"/>
      <c r="ACD765" s="602"/>
      <c r="ACE765" s="602"/>
      <c r="ACF765" s="602"/>
      <c r="ACG765" s="602"/>
      <c r="ACH765" s="602"/>
      <c r="ACI765" s="602"/>
      <c r="ACJ765" s="602"/>
      <c r="ACK765" s="602"/>
      <c r="ACL765" s="602"/>
      <c r="ACM765" s="602"/>
      <c r="ACN765" s="602"/>
      <c r="ACO765" s="602"/>
      <c r="ACP765" s="602"/>
      <c r="ACQ765" s="602"/>
      <c r="ACR765" s="602"/>
      <c r="ACS765" s="602"/>
      <c r="ACT765" s="602"/>
      <c r="ACU765" s="602"/>
      <c r="ACV765" s="602"/>
      <c r="ACW765" s="602"/>
      <c r="ACX765" s="602"/>
      <c r="ACY765" s="602"/>
      <c r="ACZ765" s="602"/>
      <c r="ADA765" s="602"/>
      <c r="ADB765" s="602"/>
      <c r="ADC765" s="602"/>
      <c r="ADD765" s="602"/>
      <c r="ADE765" s="602"/>
      <c r="ADF765" s="602"/>
      <c r="ADG765" s="602"/>
      <c r="ADH765" s="602"/>
      <c r="ADI765" s="602"/>
      <c r="ADJ765" s="602"/>
      <c r="ADK765" s="602"/>
      <c r="ADL765" s="602"/>
      <c r="ADM765" s="602"/>
      <c r="ADN765" s="602"/>
      <c r="ADO765" s="602"/>
      <c r="ADP765" s="602"/>
      <c r="ADQ765" s="602"/>
      <c r="ADR765" s="602"/>
      <c r="ADS765" s="602"/>
      <c r="ADT765" s="602"/>
      <c r="ADU765" s="602"/>
      <c r="ADV765" s="602"/>
      <c r="ADW765" s="602"/>
      <c r="ADX765" s="602"/>
      <c r="ADY765" s="602"/>
      <c r="ADZ765" s="602"/>
      <c r="AEA765" s="602"/>
      <c r="AEB765" s="602"/>
      <c r="AEC765" s="602"/>
      <c r="AED765" s="602"/>
      <c r="AEE765" s="602"/>
      <c r="AEF765" s="602"/>
      <c r="AEG765" s="602"/>
      <c r="AEH765" s="602"/>
      <c r="AEI765" s="602"/>
      <c r="AEJ765" s="602"/>
      <c r="AEK765" s="602"/>
      <c r="AEL765" s="602"/>
      <c r="AEM765" s="602"/>
      <c r="AEN765" s="602"/>
      <c r="AEO765" s="602"/>
      <c r="AEP765" s="602"/>
      <c r="AEQ765" s="602"/>
      <c r="AER765" s="602"/>
      <c r="AES765" s="602"/>
      <c r="AET765" s="602"/>
      <c r="AEU765" s="602"/>
      <c r="AEV765" s="602"/>
      <c r="AEW765" s="602"/>
      <c r="AEX765" s="602"/>
      <c r="AEY765" s="602"/>
      <c r="AEZ765" s="602"/>
      <c r="AFA765" s="602"/>
      <c r="AFB765" s="602"/>
      <c r="AFC765" s="602"/>
      <c r="AFD765" s="602"/>
      <c r="AFE765" s="602"/>
      <c r="AFF765" s="602"/>
      <c r="AFG765" s="602"/>
      <c r="AFH765" s="602"/>
      <c r="AFI765" s="602"/>
      <c r="AFJ765" s="602"/>
      <c r="AFK765" s="602"/>
      <c r="AFL765" s="602"/>
      <c r="AFM765" s="602"/>
      <c r="AFN765" s="602"/>
      <c r="AFO765" s="602"/>
      <c r="AFP765" s="602"/>
      <c r="AFQ765" s="602"/>
      <c r="AFR765" s="602"/>
      <c r="AFS765" s="602"/>
      <c r="AFT765" s="602"/>
      <c r="AFU765" s="602"/>
      <c r="AFV765" s="602"/>
      <c r="AFW765" s="602"/>
      <c r="AFX765" s="602"/>
      <c r="AFY765" s="602"/>
      <c r="AFZ765" s="602"/>
      <c r="AGA765" s="602"/>
      <c r="AGB765" s="602"/>
      <c r="AGC765" s="602"/>
      <c r="AGD765" s="602"/>
      <c r="AGE765" s="602"/>
      <c r="AGF765" s="602"/>
      <c r="AGG765" s="602"/>
      <c r="AGH765" s="602"/>
      <c r="AGI765" s="602"/>
      <c r="AGJ765" s="602"/>
      <c r="AGK765" s="602"/>
      <c r="AGL765" s="602"/>
      <c r="AGM765" s="602"/>
      <c r="AGN765" s="602"/>
      <c r="AGO765" s="602"/>
      <c r="AGP765" s="602"/>
      <c r="AGQ765" s="602"/>
      <c r="AGR765" s="602"/>
      <c r="AGS765" s="602"/>
      <c r="AGT765" s="602"/>
      <c r="AGU765" s="602"/>
      <c r="AGV765" s="602"/>
      <c r="AGW765" s="602"/>
      <c r="AGX765" s="602"/>
      <c r="AGY765" s="602"/>
      <c r="AGZ765" s="602"/>
      <c r="AHA765" s="602"/>
      <c r="AHB765" s="602"/>
      <c r="AHC765" s="602"/>
      <c r="AHD765" s="602"/>
      <c r="AHE765" s="602"/>
      <c r="AHF765" s="602"/>
      <c r="AHG765" s="602"/>
      <c r="AHH765" s="602"/>
      <c r="AHI765" s="602"/>
      <c r="AHJ765" s="602"/>
      <c r="AHK765" s="602"/>
      <c r="AHL765" s="602"/>
      <c r="AHM765" s="602"/>
      <c r="AHN765" s="602"/>
      <c r="AHO765" s="602"/>
      <c r="AHP765" s="602"/>
      <c r="AHQ765" s="602"/>
      <c r="AHR765" s="602"/>
      <c r="AHS765" s="602"/>
      <c r="AHT765" s="602"/>
      <c r="AHU765" s="602"/>
      <c r="AHV765" s="602"/>
      <c r="AHW765" s="602"/>
      <c r="AHX765" s="602"/>
      <c r="AHY765" s="602"/>
      <c r="AHZ765" s="602"/>
      <c r="AIA765" s="602"/>
      <c r="AIB765" s="602"/>
      <c r="AIC765" s="602"/>
      <c r="AID765" s="602"/>
      <c r="AIE765" s="602"/>
      <c r="AIF765" s="602"/>
      <c r="AIG765" s="602"/>
      <c r="AIH765" s="602"/>
      <c r="AII765" s="602"/>
      <c r="AIJ765" s="602"/>
      <c r="AIK765" s="602"/>
      <c r="AIL765" s="602"/>
      <c r="AIM765" s="602"/>
      <c r="AIN765" s="602"/>
      <c r="AIO765" s="602"/>
      <c r="AIP765" s="602"/>
      <c r="AIQ765" s="602"/>
      <c r="AIR765" s="602"/>
      <c r="AIS765" s="602"/>
      <c r="AIT765" s="602"/>
      <c r="AIU765" s="602"/>
      <c r="AIV765" s="602"/>
      <c r="AIW765" s="602"/>
      <c r="AIX765" s="602"/>
      <c r="AIY765" s="602"/>
      <c r="AIZ765" s="602"/>
      <c r="AJA765" s="602"/>
      <c r="AJB765" s="602"/>
      <c r="AJC765" s="602"/>
      <c r="AJD765" s="602"/>
      <c r="AJE765" s="602"/>
      <c r="AJF765" s="602"/>
      <c r="AJG765" s="602"/>
      <c r="AJH765" s="602"/>
      <c r="AJI765" s="602"/>
    </row>
    <row r="766" spans="1:945">
      <c r="A766" s="603"/>
      <c r="B766" s="623" t="s">
        <v>1217</v>
      </c>
      <c r="C766" s="623" t="s">
        <v>1217</v>
      </c>
      <c r="D766" s="615" t="s">
        <v>2956</v>
      </c>
      <c r="E766" s="617" t="s">
        <v>4822</v>
      </c>
      <c r="F766" s="615"/>
      <c r="G766" s="615"/>
      <c r="H766" s="615"/>
      <c r="I766" s="615" t="s">
        <v>3062</v>
      </c>
      <c r="J766" s="618"/>
      <c r="K766" s="615" t="s">
        <v>3218</v>
      </c>
      <c r="L766" s="615" t="s">
        <v>3003</v>
      </c>
      <c r="M766" s="616">
        <v>44664</v>
      </c>
      <c r="N766" s="616">
        <v>44896</v>
      </c>
      <c r="O766" s="616"/>
      <c r="P766" s="616"/>
      <c r="Q766" s="616"/>
      <c r="R766" s="616"/>
      <c r="S766" s="615" t="s">
        <v>2959</v>
      </c>
      <c r="T766" s="615">
        <v>60</v>
      </c>
      <c r="U766" s="615">
        <v>49405140</v>
      </c>
      <c r="V766" s="615" t="s">
        <v>973</v>
      </c>
      <c r="W766" s="615">
        <v>400</v>
      </c>
      <c r="X766" s="619">
        <v>11648</v>
      </c>
      <c r="Y766" s="539">
        <f t="shared" si="33"/>
        <v>4659200</v>
      </c>
      <c r="Z766" s="605">
        <v>0.55000000000000004</v>
      </c>
      <c r="AA766" s="681">
        <f t="shared" si="34"/>
        <v>2562560</v>
      </c>
      <c r="AB766" s="625"/>
      <c r="AC766" s="621">
        <v>0</v>
      </c>
      <c r="AD766" s="609"/>
      <c r="AE766" s="606"/>
      <c r="AF766" s="695">
        <f t="shared" si="35"/>
        <v>2562560</v>
      </c>
      <c r="AG766" s="604" t="s">
        <v>1073</v>
      </c>
      <c r="AH766" s="604"/>
      <c r="AI766" s="604">
        <v>60</v>
      </c>
      <c r="AJ766" s="608" t="s">
        <v>2319</v>
      </c>
      <c r="AK766" s="604" t="s">
        <v>1088</v>
      </c>
      <c r="AL766" s="607" t="s">
        <v>3004</v>
      </c>
      <c r="AM766" s="604" t="s">
        <v>52</v>
      </c>
      <c r="AN766" s="604" t="s">
        <v>1076</v>
      </c>
      <c r="AO766" s="604"/>
      <c r="AP766" s="606"/>
      <c r="AQ766" s="606" t="s">
        <v>37</v>
      </c>
      <c r="AR766" s="606" t="s">
        <v>3009</v>
      </c>
      <c r="AS766" s="603" t="s">
        <v>1077</v>
      </c>
      <c r="AT766" s="610" t="s">
        <v>1091</v>
      </c>
      <c r="AU766" s="610" t="s">
        <v>1078</v>
      </c>
      <c r="AV766" s="605">
        <v>0.73</v>
      </c>
      <c r="AW766" s="602"/>
      <c r="AX766" s="602"/>
      <c r="AY766" s="602"/>
      <c r="AZ766" s="602"/>
      <c r="BA766" s="602"/>
      <c r="BB766" s="602"/>
      <c r="BC766" s="602"/>
      <c r="BD766" s="602"/>
      <c r="BE766" s="602"/>
      <c r="BF766" s="602"/>
      <c r="BG766" s="602"/>
      <c r="BH766" s="602"/>
      <c r="BI766" s="602"/>
      <c r="BJ766" s="602"/>
      <c r="BK766" s="602"/>
      <c r="BL766" s="602"/>
      <c r="BM766" s="602"/>
      <c r="BN766" s="602"/>
      <c r="BO766" s="602"/>
      <c r="BP766" s="602"/>
      <c r="BQ766" s="602"/>
      <c r="BR766" s="602"/>
      <c r="BS766" s="602"/>
      <c r="BT766" s="602"/>
      <c r="BU766" s="602"/>
      <c r="BV766" s="602"/>
      <c r="BW766" s="602"/>
      <c r="BX766" s="602"/>
      <c r="BY766" s="602"/>
      <c r="BZ766" s="602"/>
      <c r="CA766" s="602"/>
      <c r="CB766" s="602"/>
      <c r="CC766" s="602"/>
      <c r="CD766" s="602"/>
      <c r="CE766" s="602"/>
      <c r="CF766" s="602"/>
      <c r="CG766" s="602"/>
      <c r="CH766" s="602"/>
      <c r="CI766" s="602"/>
      <c r="CJ766" s="602"/>
      <c r="CK766" s="602"/>
      <c r="CL766" s="602"/>
      <c r="CM766" s="602"/>
      <c r="CN766" s="602"/>
      <c r="CO766" s="602"/>
      <c r="CP766" s="602"/>
      <c r="CQ766" s="602"/>
      <c r="CR766" s="602"/>
      <c r="CS766" s="602"/>
      <c r="CT766" s="602"/>
      <c r="CU766" s="602"/>
      <c r="CV766" s="602"/>
      <c r="CW766" s="602"/>
      <c r="CX766" s="602"/>
      <c r="CY766" s="602"/>
      <c r="CZ766" s="602"/>
      <c r="DA766" s="602"/>
      <c r="DB766" s="602"/>
      <c r="DC766" s="602"/>
      <c r="DD766" s="602"/>
      <c r="DE766" s="602"/>
      <c r="DF766" s="602"/>
      <c r="DG766" s="602"/>
      <c r="DH766" s="602"/>
      <c r="DI766" s="602"/>
      <c r="DJ766" s="602"/>
      <c r="DK766" s="602"/>
      <c r="DL766" s="602"/>
      <c r="DM766" s="602"/>
      <c r="DN766" s="602"/>
      <c r="DO766" s="602"/>
      <c r="DP766" s="602"/>
      <c r="DQ766" s="602"/>
      <c r="DR766" s="602"/>
      <c r="DS766" s="602"/>
      <c r="DT766" s="602"/>
      <c r="DU766" s="602"/>
      <c r="DV766" s="602"/>
      <c r="DW766" s="602"/>
      <c r="DX766" s="602"/>
      <c r="DY766" s="602"/>
      <c r="DZ766" s="602"/>
      <c r="EA766" s="602"/>
      <c r="EB766" s="602"/>
      <c r="EC766" s="602"/>
      <c r="ED766" s="602"/>
      <c r="EE766" s="602"/>
      <c r="EF766" s="602"/>
      <c r="EG766" s="602"/>
      <c r="EH766" s="602"/>
      <c r="EI766" s="602"/>
      <c r="EJ766" s="602"/>
      <c r="EK766" s="602"/>
      <c r="EL766" s="602"/>
      <c r="EM766" s="602"/>
      <c r="EN766" s="602"/>
      <c r="EO766" s="602"/>
      <c r="EP766" s="602"/>
      <c r="EQ766" s="602"/>
      <c r="ER766" s="602"/>
      <c r="ES766" s="602"/>
      <c r="ET766" s="602"/>
      <c r="EU766" s="602"/>
      <c r="EV766" s="602"/>
      <c r="EW766" s="602"/>
      <c r="EX766" s="602"/>
      <c r="EY766" s="602"/>
      <c r="EZ766" s="602"/>
      <c r="FA766" s="602"/>
      <c r="FB766" s="602"/>
      <c r="FC766" s="602"/>
      <c r="FD766" s="602"/>
      <c r="FE766" s="602"/>
      <c r="FF766" s="602"/>
      <c r="FG766" s="602"/>
      <c r="FH766" s="602"/>
      <c r="FI766" s="602"/>
      <c r="FJ766" s="602"/>
      <c r="FK766" s="602"/>
      <c r="FL766" s="602"/>
      <c r="FM766" s="602"/>
      <c r="FN766" s="602"/>
      <c r="FO766" s="602"/>
      <c r="FP766" s="602"/>
      <c r="FQ766" s="602"/>
      <c r="FR766" s="602"/>
      <c r="FS766" s="602"/>
      <c r="FT766" s="602"/>
      <c r="FU766" s="602"/>
      <c r="FV766" s="602"/>
      <c r="FW766" s="602"/>
      <c r="FX766" s="602"/>
      <c r="FY766" s="602"/>
      <c r="FZ766" s="602"/>
      <c r="GA766" s="602"/>
      <c r="GB766" s="602"/>
      <c r="GC766" s="602"/>
      <c r="GD766" s="602"/>
      <c r="GE766" s="602"/>
      <c r="GF766" s="602"/>
      <c r="GG766" s="602"/>
      <c r="GH766" s="602"/>
      <c r="GI766" s="602"/>
      <c r="GJ766" s="602"/>
      <c r="GK766" s="602"/>
      <c r="GL766" s="602"/>
      <c r="GM766" s="602"/>
      <c r="GN766" s="602"/>
      <c r="GO766" s="602"/>
      <c r="GP766" s="602"/>
      <c r="GQ766" s="602"/>
      <c r="GR766" s="602"/>
      <c r="GS766" s="602"/>
      <c r="GT766" s="602"/>
      <c r="GU766" s="602"/>
      <c r="GV766" s="602"/>
      <c r="GW766" s="602"/>
      <c r="GX766" s="602"/>
      <c r="GY766" s="602"/>
      <c r="GZ766" s="602"/>
      <c r="HA766" s="602"/>
      <c r="HB766" s="602"/>
      <c r="HC766" s="602"/>
      <c r="HD766" s="602"/>
      <c r="HE766" s="602"/>
      <c r="HF766" s="602"/>
      <c r="HG766" s="602"/>
      <c r="HH766" s="602"/>
      <c r="HI766" s="602"/>
      <c r="HJ766" s="602"/>
      <c r="HK766" s="602"/>
      <c r="HL766" s="602"/>
      <c r="HM766" s="602"/>
      <c r="HN766" s="602"/>
      <c r="HO766" s="602"/>
      <c r="HP766" s="602"/>
      <c r="HQ766" s="602"/>
      <c r="HR766" s="602"/>
      <c r="HS766" s="602"/>
      <c r="HT766" s="602"/>
      <c r="HU766" s="602"/>
      <c r="HV766" s="602"/>
      <c r="HW766" s="602"/>
      <c r="HX766" s="602"/>
      <c r="HY766" s="602"/>
      <c r="HZ766" s="602"/>
      <c r="IA766" s="602"/>
      <c r="IB766" s="602"/>
      <c r="IC766" s="602"/>
      <c r="ID766" s="602"/>
      <c r="IE766" s="602"/>
      <c r="IF766" s="602"/>
      <c r="IG766" s="602"/>
      <c r="IH766" s="602"/>
      <c r="II766" s="602"/>
      <c r="IJ766" s="602"/>
      <c r="IK766" s="602"/>
      <c r="IL766" s="602"/>
      <c r="IM766" s="602"/>
      <c r="IN766" s="602"/>
      <c r="IO766" s="602"/>
      <c r="IP766" s="602"/>
      <c r="IQ766" s="602"/>
      <c r="IR766" s="602"/>
      <c r="IS766" s="602"/>
      <c r="IT766" s="602"/>
      <c r="IU766" s="602"/>
      <c r="IV766" s="602"/>
      <c r="IW766" s="602"/>
      <c r="IX766" s="602"/>
      <c r="IY766" s="602"/>
      <c r="IZ766" s="602"/>
      <c r="JA766" s="602"/>
      <c r="JB766" s="602"/>
      <c r="JC766" s="602"/>
      <c r="JD766" s="602"/>
      <c r="JE766" s="602"/>
      <c r="JF766" s="602"/>
      <c r="JG766" s="602"/>
      <c r="JH766" s="602"/>
      <c r="JI766" s="602"/>
      <c r="JJ766" s="602"/>
      <c r="JK766" s="602"/>
      <c r="JL766" s="602"/>
      <c r="JM766" s="602"/>
      <c r="JN766" s="602"/>
      <c r="JO766" s="602"/>
      <c r="JP766" s="602"/>
      <c r="JQ766" s="602"/>
      <c r="JR766" s="602"/>
      <c r="JS766" s="602"/>
      <c r="JT766" s="602"/>
      <c r="JU766" s="602"/>
      <c r="JV766" s="602"/>
      <c r="JW766" s="602"/>
      <c r="JX766" s="602"/>
      <c r="JY766" s="602"/>
      <c r="JZ766" s="602"/>
      <c r="KA766" s="602"/>
      <c r="KB766" s="602"/>
      <c r="KC766" s="602"/>
      <c r="KD766" s="602"/>
      <c r="KE766" s="602"/>
      <c r="KF766" s="602"/>
      <c r="KG766" s="602"/>
      <c r="KH766" s="602"/>
      <c r="KI766" s="602"/>
      <c r="KJ766" s="602"/>
      <c r="KK766" s="602"/>
      <c r="KL766" s="602"/>
      <c r="KM766" s="602"/>
      <c r="KN766" s="602"/>
      <c r="KO766" s="602"/>
      <c r="KP766" s="602"/>
      <c r="KQ766" s="602"/>
      <c r="KR766" s="602"/>
      <c r="KS766" s="602"/>
      <c r="KT766" s="602"/>
      <c r="KU766" s="602"/>
      <c r="KV766" s="602"/>
      <c r="KW766" s="602"/>
      <c r="KX766" s="602"/>
      <c r="KY766" s="602"/>
      <c r="KZ766" s="602"/>
      <c r="LA766" s="602"/>
      <c r="LB766" s="602"/>
      <c r="LC766" s="602"/>
      <c r="LD766" s="602"/>
      <c r="LE766" s="602"/>
      <c r="LF766" s="602"/>
      <c r="LG766" s="602"/>
      <c r="LH766" s="602"/>
      <c r="LI766" s="602"/>
      <c r="LJ766" s="602"/>
      <c r="LK766" s="602"/>
      <c r="LL766" s="602"/>
      <c r="LM766" s="602"/>
      <c r="LN766" s="602"/>
      <c r="LO766" s="602"/>
      <c r="LP766" s="602"/>
      <c r="LQ766" s="602"/>
      <c r="LR766" s="602"/>
      <c r="LS766" s="602"/>
      <c r="LT766" s="602"/>
      <c r="LU766" s="602"/>
      <c r="LV766" s="602"/>
      <c r="LW766" s="602"/>
      <c r="LX766" s="602"/>
      <c r="LY766" s="602"/>
      <c r="LZ766" s="602"/>
      <c r="MA766" s="602"/>
      <c r="MB766" s="602"/>
      <c r="MC766" s="602"/>
      <c r="MD766" s="602"/>
      <c r="ME766" s="602"/>
      <c r="MF766" s="602"/>
      <c r="MG766" s="602"/>
      <c r="MH766" s="602"/>
      <c r="MI766" s="602"/>
      <c r="MJ766" s="602"/>
      <c r="MK766" s="602"/>
      <c r="ML766" s="602"/>
      <c r="MM766" s="602"/>
      <c r="MN766" s="602"/>
      <c r="MO766" s="602"/>
      <c r="MP766" s="602"/>
      <c r="MQ766" s="602"/>
      <c r="MR766" s="602"/>
      <c r="MS766" s="602"/>
      <c r="MT766" s="602"/>
      <c r="MU766" s="602"/>
      <c r="MV766" s="602"/>
      <c r="MW766" s="602"/>
      <c r="MX766" s="602"/>
      <c r="MY766" s="602"/>
      <c r="MZ766" s="602"/>
      <c r="NA766" s="602"/>
      <c r="NB766" s="602"/>
      <c r="NC766" s="602"/>
      <c r="ND766" s="602"/>
      <c r="NE766" s="602"/>
      <c r="NF766" s="602"/>
      <c r="NG766" s="602"/>
      <c r="NH766" s="602"/>
      <c r="NI766" s="602"/>
      <c r="NJ766" s="602"/>
      <c r="NK766" s="602"/>
      <c r="NL766" s="602"/>
      <c r="NM766" s="602"/>
      <c r="NN766" s="602"/>
      <c r="NO766" s="602"/>
      <c r="NP766" s="602"/>
      <c r="NQ766" s="602"/>
      <c r="NR766" s="602"/>
      <c r="NS766" s="602"/>
      <c r="NT766" s="602"/>
      <c r="NU766" s="602"/>
      <c r="NV766" s="602"/>
      <c r="NW766" s="602"/>
      <c r="NX766" s="602"/>
      <c r="NY766" s="602"/>
      <c r="NZ766" s="602"/>
      <c r="OA766" s="602"/>
      <c r="OB766" s="602"/>
      <c r="OC766" s="602"/>
      <c r="OD766" s="602"/>
      <c r="OE766" s="602"/>
      <c r="OF766" s="602"/>
      <c r="OG766" s="602"/>
      <c r="OH766" s="602"/>
      <c r="OI766" s="602"/>
      <c r="OJ766" s="602"/>
      <c r="OK766" s="602"/>
      <c r="OL766" s="602"/>
      <c r="OM766" s="602"/>
      <c r="ON766" s="602"/>
      <c r="OO766" s="602"/>
      <c r="OP766" s="602"/>
      <c r="OQ766" s="602"/>
      <c r="OR766" s="602"/>
      <c r="OS766" s="602"/>
      <c r="OT766" s="602"/>
      <c r="OU766" s="602"/>
      <c r="OV766" s="602"/>
      <c r="OW766" s="602"/>
      <c r="OX766" s="602"/>
      <c r="OY766" s="602"/>
      <c r="OZ766" s="602"/>
      <c r="PA766" s="602"/>
      <c r="PB766" s="602"/>
      <c r="PC766" s="602"/>
      <c r="PD766" s="602"/>
      <c r="PE766" s="602"/>
      <c r="PF766" s="602"/>
      <c r="PG766" s="602"/>
      <c r="PH766" s="602"/>
      <c r="PI766" s="602"/>
      <c r="PJ766" s="602"/>
      <c r="PK766" s="602"/>
      <c r="PL766" s="602"/>
      <c r="PM766" s="602"/>
      <c r="PN766" s="602"/>
      <c r="PO766" s="602"/>
      <c r="PP766" s="602"/>
      <c r="PQ766" s="602"/>
      <c r="PR766" s="602"/>
      <c r="PS766" s="602"/>
      <c r="PT766" s="602"/>
      <c r="PU766" s="602"/>
      <c r="PV766" s="602"/>
      <c r="PW766" s="602"/>
      <c r="PX766" s="602"/>
      <c r="PY766" s="602"/>
      <c r="PZ766" s="602"/>
      <c r="QA766" s="602"/>
      <c r="QB766" s="602"/>
      <c r="QC766" s="602"/>
      <c r="QD766" s="602"/>
      <c r="QE766" s="602"/>
      <c r="QF766" s="602"/>
      <c r="QG766" s="602"/>
      <c r="QH766" s="602"/>
      <c r="QI766" s="602"/>
      <c r="QJ766" s="602"/>
      <c r="QK766" s="602"/>
      <c r="QL766" s="602"/>
      <c r="QM766" s="602"/>
      <c r="QN766" s="602"/>
      <c r="QO766" s="602"/>
      <c r="QP766" s="602"/>
      <c r="QQ766" s="602"/>
      <c r="QR766" s="602"/>
      <c r="QS766" s="602"/>
      <c r="QT766" s="602"/>
      <c r="QU766" s="602"/>
      <c r="QV766" s="602"/>
      <c r="QW766" s="602"/>
      <c r="QX766" s="602"/>
      <c r="QY766" s="602"/>
      <c r="QZ766" s="602"/>
      <c r="RA766" s="602"/>
      <c r="RB766" s="602"/>
      <c r="RC766" s="602"/>
      <c r="RD766" s="602"/>
      <c r="RE766" s="602"/>
      <c r="RF766" s="602"/>
      <c r="RG766" s="602"/>
      <c r="RH766" s="602"/>
      <c r="RI766" s="602"/>
      <c r="RJ766" s="602"/>
      <c r="RK766" s="602"/>
      <c r="RL766" s="602"/>
      <c r="RM766" s="602"/>
      <c r="RN766" s="602"/>
      <c r="RO766" s="602"/>
      <c r="RP766" s="602"/>
      <c r="RQ766" s="602"/>
      <c r="RR766" s="602"/>
      <c r="RS766" s="602"/>
      <c r="RT766" s="602"/>
      <c r="RU766" s="602"/>
      <c r="RV766" s="602"/>
      <c r="RW766" s="602"/>
      <c r="RX766" s="602"/>
      <c r="RY766" s="602"/>
      <c r="RZ766" s="602"/>
      <c r="SA766" s="602"/>
      <c r="SB766" s="602"/>
      <c r="SC766" s="602"/>
      <c r="SD766" s="602"/>
      <c r="SE766" s="602"/>
      <c r="SF766" s="602"/>
      <c r="SG766" s="602"/>
      <c r="SH766" s="602"/>
      <c r="SI766" s="602"/>
      <c r="SJ766" s="602"/>
      <c r="SK766" s="602"/>
      <c r="SL766" s="602"/>
      <c r="SM766" s="602"/>
      <c r="SN766" s="602"/>
      <c r="SO766" s="602"/>
      <c r="SP766" s="602"/>
      <c r="SQ766" s="602"/>
      <c r="SR766" s="602"/>
      <c r="SS766" s="602"/>
      <c r="ST766" s="602"/>
      <c r="SU766" s="602"/>
      <c r="SV766" s="602"/>
      <c r="SW766" s="602"/>
      <c r="SX766" s="602"/>
      <c r="SY766" s="602"/>
      <c r="SZ766" s="602"/>
      <c r="TA766" s="602"/>
      <c r="TB766" s="602"/>
      <c r="TC766" s="602"/>
      <c r="TD766" s="602"/>
      <c r="TE766" s="602"/>
      <c r="TF766" s="602"/>
      <c r="TG766" s="602"/>
      <c r="TH766" s="602"/>
      <c r="TI766" s="602"/>
      <c r="TJ766" s="602"/>
      <c r="TK766" s="602"/>
      <c r="TL766" s="602"/>
      <c r="TM766" s="602"/>
      <c r="TN766" s="602"/>
      <c r="TO766" s="602"/>
      <c r="TP766" s="602"/>
      <c r="TQ766" s="602"/>
      <c r="TR766" s="602"/>
      <c r="TS766" s="602"/>
      <c r="TT766" s="602"/>
      <c r="TU766" s="602"/>
      <c r="TV766" s="602"/>
      <c r="TW766" s="602"/>
      <c r="TX766" s="602"/>
      <c r="TY766" s="602"/>
      <c r="TZ766" s="602"/>
      <c r="UA766" s="602"/>
      <c r="UB766" s="602"/>
      <c r="UC766" s="602"/>
      <c r="UD766" s="602"/>
      <c r="UE766" s="602"/>
      <c r="UF766" s="602"/>
      <c r="UG766" s="602"/>
      <c r="UH766" s="602"/>
      <c r="UI766" s="602"/>
      <c r="UJ766" s="602"/>
      <c r="UK766" s="602"/>
      <c r="UL766" s="602"/>
      <c r="UM766" s="602"/>
      <c r="UN766" s="602"/>
      <c r="UO766" s="602"/>
      <c r="UP766" s="602"/>
      <c r="UQ766" s="602"/>
      <c r="UR766" s="602"/>
      <c r="US766" s="602"/>
      <c r="UT766" s="602"/>
      <c r="UU766" s="602"/>
      <c r="UV766" s="602"/>
      <c r="UW766" s="602"/>
      <c r="UX766" s="602"/>
      <c r="UY766" s="602"/>
      <c r="UZ766" s="602"/>
      <c r="VA766" s="602"/>
      <c r="VB766" s="602"/>
      <c r="VC766" s="602"/>
      <c r="VD766" s="602"/>
      <c r="VE766" s="602"/>
      <c r="VF766" s="602"/>
      <c r="VG766" s="602"/>
      <c r="VH766" s="602"/>
      <c r="VI766" s="602"/>
      <c r="VJ766" s="602"/>
      <c r="VK766" s="602"/>
      <c r="VL766" s="602"/>
      <c r="VM766" s="602"/>
      <c r="VN766" s="602"/>
      <c r="VO766" s="602"/>
      <c r="VP766" s="602"/>
      <c r="VQ766" s="602"/>
      <c r="VR766" s="602"/>
      <c r="VS766" s="602"/>
      <c r="VT766" s="602"/>
      <c r="VU766" s="602"/>
      <c r="VV766" s="602"/>
      <c r="VW766" s="602"/>
      <c r="VX766" s="602"/>
      <c r="VY766" s="602"/>
      <c r="VZ766" s="602"/>
      <c r="WA766" s="602"/>
      <c r="WB766" s="602"/>
      <c r="WC766" s="602"/>
      <c r="WD766" s="602"/>
      <c r="WE766" s="602"/>
      <c r="WF766" s="602"/>
      <c r="WG766" s="602"/>
      <c r="WH766" s="602"/>
      <c r="WI766" s="602"/>
      <c r="WJ766" s="602"/>
      <c r="WK766" s="602"/>
      <c r="WL766" s="602"/>
      <c r="WM766" s="602"/>
      <c r="WN766" s="602"/>
      <c r="WO766" s="602"/>
      <c r="WP766" s="602"/>
      <c r="WQ766" s="602"/>
      <c r="WR766" s="602"/>
      <c r="WS766" s="602"/>
      <c r="WT766" s="602"/>
      <c r="WU766" s="602"/>
      <c r="WV766" s="602"/>
      <c r="WW766" s="602"/>
      <c r="WX766" s="602"/>
      <c r="WY766" s="602"/>
      <c r="WZ766" s="602"/>
      <c r="XA766" s="602"/>
      <c r="XB766" s="602"/>
      <c r="XC766" s="602"/>
      <c r="XD766" s="602"/>
      <c r="XE766" s="602"/>
      <c r="XF766" s="602"/>
      <c r="XG766" s="602"/>
      <c r="XH766" s="602"/>
      <c r="XI766" s="602"/>
      <c r="XJ766" s="602"/>
      <c r="XK766" s="602"/>
      <c r="XL766" s="602"/>
      <c r="XM766" s="602"/>
      <c r="XN766" s="602"/>
      <c r="XO766" s="602"/>
      <c r="XP766" s="602"/>
      <c r="XQ766" s="602"/>
      <c r="XR766" s="602"/>
      <c r="XS766" s="602"/>
      <c r="XT766" s="602"/>
      <c r="XU766" s="602"/>
      <c r="XV766" s="602"/>
      <c r="XW766" s="602"/>
      <c r="XX766" s="602"/>
      <c r="XY766" s="602"/>
      <c r="XZ766" s="602"/>
      <c r="YA766" s="602"/>
      <c r="YB766" s="602"/>
      <c r="YC766" s="602"/>
      <c r="YD766" s="602"/>
      <c r="YE766" s="602"/>
      <c r="YF766" s="602"/>
      <c r="YG766" s="602"/>
      <c r="YH766" s="602"/>
      <c r="YI766" s="602"/>
      <c r="YJ766" s="602"/>
      <c r="YK766" s="602"/>
      <c r="YL766" s="602"/>
      <c r="YM766" s="602"/>
      <c r="YN766" s="602"/>
      <c r="YO766" s="602"/>
      <c r="YP766" s="602"/>
      <c r="YQ766" s="602"/>
      <c r="YR766" s="602"/>
      <c r="YS766" s="602"/>
      <c r="YT766" s="602"/>
      <c r="YU766" s="602"/>
      <c r="YV766" s="602"/>
      <c r="YW766" s="602"/>
      <c r="YX766" s="602"/>
      <c r="YY766" s="602"/>
      <c r="YZ766" s="602"/>
      <c r="ZA766" s="602"/>
      <c r="ZB766" s="602"/>
      <c r="ZC766" s="602"/>
      <c r="ZD766" s="602"/>
      <c r="ZE766" s="602"/>
      <c r="ZF766" s="602"/>
      <c r="ZG766" s="602"/>
      <c r="ZH766" s="602"/>
      <c r="ZI766" s="602"/>
      <c r="ZJ766" s="602"/>
      <c r="ZK766" s="602"/>
      <c r="ZL766" s="602"/>
      <c r="ZM766" s="602"/>
      <c r="ZN766" s="602"/>
      <c r="ZO766" s="602"/>
      <c r="ZP766" s="602"/>
      <c r="ZQ766" s="602"/>
      <c r="ZR766" s="602"/>
      <c r="ZS766" s="602"/>
      <c r="ZT766" s="602"/>
      <c r="ZU766" s="602"/>
      <c r="ZV766" s="602"/>
      <c r="ZW766" s="602"/>
      <c r="ZX766" s="602"/>
      <c r="ZY766" s="602"/>
      <c r="ZZ766" s="602"/>
      <c r="AAA766" s="602"/>
      <c r="AAB766" s="602"/>
      <c r="AAC766" s="602"/>
      <c r="AAD766" s="602"/>
      <c r="AAE766" s="602"/>
      <c r="AAF766" s="602"/>
      <c r="AAG766" s="602"/>
      <c r="AAH766" s="602"/>
      <c r="AAI766" s="602"/>
      <c r="AAJ766" s="602"/>
      <c r="AAK766" s="602"/>
      <c r="AAL766" s="602"/>
      <c r="AAM766" s="602"/>
      <c r="AAN766" s="602"/>
      <c r="AAO766" s="602"/>
      <c r="AAP766" s="602"/>
      <c r="AAQ766" s="602"/>
      <c r="AAR766" s="602"/>
      <c r="AAS766" s="602"/>
      <c r="AAT766" s="602"/>
      <c r="AAU766" s="602"/>
      <c r="AAV766" s="602"/>
      <c r="AAW766" s="602"/>
      <c r="AAX766" s="602"/>
      <c r="AAY766" s="602"/>
      <c r="AAZ766" s="602"/>
      <c r="ABA766" s="602"/>
      <c r="ABB766" s="602"/>
      <c r="ABC766" s="602"/>
      <c r="ABD766" s="602"/>
      <c r="ABE766" s="602"/>
      <c r="ABF766" s="602"/>
      <c r="ABG766" s="602"/>
      <c r="ABH766" s="602"/>
      <c r="ABI766" s="602"/>
      <c r="ABJ766" s="602"/>
      <c r="ABK766" s="602"/>
      <c r="ABL766" s="602"/>
      <c r="ABM766" s="602"/>
      <c r="ABN766" s="602"/>
      <c r="ABO766" s="602"/>
      <c r="ABP766" s="602"/>
      <c r="ABQ766" s="602"/>
      <c r="ABR766" s="602"/>
      <c r="ABS766" s="602"/>
      <c r="ABT766" s="602"/>
      <c r="ABU766" s="602"/>
      <c r="ABV766" s="602"/>
      <c r="ABW766" s="602"/>
      <c r="ABX766" s="602"/>
      <c r="ABY766" s="602"/>
      <c r="ABZ766" s="602"/>
      <c r="ACA766" s="602"/>
      <c r="ACB766" s="602"/>
      <c r="ACC766" s="602"/>
      <c r="ACD766" s="602"/>
      <c r="ACE766" s="602"/>
      <c r="ACF766" s="602"/>
      <c r="ACG766" s="602"/>
      <c r="ACH766" s="602"/>
      <c r="ACI766" s="602"/>
      <c r="ACJ766" s="602"/>
      <c r="ACK766" s="602"/>
      <c r="ACL766" s="602"/>
      <c r="ACM766" s="602"/>
      <c r="ACN766" s="602"/>
      <c r="ACO766" s="602"/>
      <c r="ACP766" s="602"/>
      <c r="ACQ766" s="602"/>
      <c r="ACR766" s="602"/>
      <c r="ACS766" s="602"/>
      <c r="ACT766" s="602"/>
      <c r="ACU766" s="602"/>
      <c r="ACV766" s="602"/>
      <c r="ACW766" s="602"/>
      <c r="ACX766" s="602"/>
      <c r="ACY766" s="602"/>
      <c r="ACZ766" s="602"/>
      <c r="ADA766" s="602"/>
      <c r="ADB766" s="602"/>
      <c r="ADC766" s="602"/>
      <c r="ADD766" s="602"/>
      <c r="ADE766" s="602"/>
      <c r="ADF766" s="602"/>
      <c r="ADG766" s="602"/>
      <c r="ADH766" s="602"/>
      <c r="ADI766" s="602"/>
      <c r="ADJ766" s="602"/>
      <c r="ADK766" s="602"/>
      <c r="ADL766" s="602"/>
      <c r="ADM766" s="602"/>
      <c r="ADN766" s="602"/>
      <c r="ADO766" s="602"/>
      <c r="ADP766" s="602"/>
      <c r="ADQ766" s="602"/>
      <c r="ADR766" s="602"/>
      <c r="ADS766" s="602"/>
      <c r="ADT766" s="602"/>
      <c r="ADU766" s="602"/>
      <c r="ADV766" s="602"/>
      <c r="ADW766" s="602"/>
      <c r="ADX766" s="602"/>
      <c r="ADY766" s="602"/>
      <c r="ADZ766" s="602"/>
      <c r="AEA766" s="602"/>
      <c r="AEB766" s="602"/>
      <c r="AEC766" s="602"/>
      <c r="AED766" s="602"/>
      <c r="AEE766" s="602"/>
      <c r="AEF766" s="602"/>
      <c r="AEG766" s="602"/>
      <c r="AEH766" s="602"/>
      <c r="AEI766" s="602"/>
      <c r="AEJ766" s="602"/>
      <c r="AEK766" s="602"/>
      <c r="AEL766" s="602"/>
      <c r="AEM766" s="602"/>
      <c r="AEN766" s="602"/>
      <c r="AEO766" s="602"/>
      <c r="AEP766" s="602"/>
      <c r="AEQ766" s="602"/>
      <c r="AER766" s="602"/>
      <c r="AES766" s="602"/>
      <c r="AET766" s="602"/>
      <c r="AEU766" s="602"/>
      <c r="AEV766" s="602"/>
      <c r="AEW766" s="602"/>
      <c r="AEX766" s="602"/>
      <c r="AEY766" s="602"/>
      <c r="AEZ766" s="602"/>
      <c r="AFA766" s="602"/>
      <c r="AFB766" s="602"/>
      <c r="AFC766" s="602"/>
      <c r="AFD766" s="602"/>
      <c r="AFE766" s="602"/>
      <c r="AFF766" s="602"/>
      <c r="AFG766" s="602"/>
      <c r="AFH766" s="602"/>
      <c r="AFI766" s="602"/>
      <c r="AFJ766" s="602"/>
      <c r="AFK766" s="602"/>
      <c r="AFL766" s="602"/>
      <c r="AFM766" s="602"/>
      <c r="AFN766" s="602"/>
      <c r="AFO766" s="602"/>
      <c r="AFP766" s="602"/>
      <c r="AFQ766" s="602"/>
      <c r="AFR766" s="602"/>
      <c r="AFS766" s="602"/>
      <c r="AFT766" s="602"/>
      <c r="AFU766" s="602"/>
      <c r="AFV766" s="602"/>
      <c r="AFW766" s="602"/>
      <c r="AFX766" s="602"/>
      <c r="AFY766" s="602"/>
      <c r="AFZ766" s="602"/>
      <c r="AGA766" s="602"/>
      <c r="AGB766" s="602"/>
      <c r="AGC766" s="602"/>
      <c r="AGD766" s="602"/>
      <c r="AGE766" s="602"/>
      <c r="AGF766" s="602"/>
      <c r="AGG766" s="602"/>
      <c r="AGH766" s="602"/>
      <c r="AGI766" s="602"/>
      <c r="AGJ766" s="602"/>
      <c r="AGK766" s="602"/>
      <c r="AGL766" s="602"/>
      <c r="AGM766" s="602"/>
      <c r="AGN766" s="602"/>
      <c r="AGO766" s="602"/>
      <c r="AGP766" s="602"/>
      <c r="AGQ766" s="602"/>
      <c r="AGR766" s="602"/>
      <c r="AGS766" s="602"/>
      <c r="AGT766" s="602"/>
      <c r="AGU766" s="602"/>
      <c r="AGV766" s="602"/>
      <c r="AGW766" s="602"/>
      <c r="AGX766" s="602"/>
      <c r="AGY766" s="602"/>
      <c r="AGZ766" s="602"/>
      <c r="AHA766" s="602"/>
      <c r="AHB766" s="602"/>
      <c r="AHC766" s="602"/>
      <c r="AHD766" s="602"/>
      <c r="AHE766" s="602"/>
      <c r="AHF766" s="602"/>
      <c r="AHG766" s="602"/>
      <c r="AHH766" s="602"/>
      <c r="AHI766" s="602"/>
      <c r="AHJ766" s="602"/>
      <c r="AHK766" s="602"/>
      <c r="AHL766" s="602"/>
      <c r="AHM766" s="602"/>
      <c r="AHN766" s="602"/>
      <c r="AHO766" s="602"/>
      <c r="AHP766" s="602"/>
      <c r="AHQ766" s="602"/>
      <c r="AHR766" s="602"/>
      <c r="AHS766" s="602"/>
      <c r="AHT766" s="602"/>
      <c r="AHU766" s="602"/>
      <c r="AHV766" s="602"/>
      <c r="AHW766" s="602"/>
      <c r="AHX766" s="602"/>
      <c r="AHY766" s="602"/>
      <c r="AHZ766" s="602"/>
      <c r="AIA766" s="602"/>
      <c r="AIB766" s="602"/>
      <c r="AIC766" s="602"/>
      <c r="AID766" s="602"/>
      <c r="AIE766" s="602"/>
      <c r="AIF766" s="602"/>
      <c r="AIG766" s="602"/>
      <c r="AIH766" s="602"/>
      <c r="AII766" s="602"/>
      <c r="AIJ766" s="602"/>
      <c r="AIK766" s="602"/>
      <c r="AIL766" s="602"/>
      <c r="AIM766" s="602"/>
      <c r="AIN766" s="602"/>
      <c r="AIO766" s="602"/>
      <c r="AIP766" s="602"/>
      <c r="AIQ766" s="602"/>
      <c r="AIR766" s="602"/>
      <c r="AIS766" s="602"/>
      <c r="AIT766" s="602"/>
      <c r="AIU766" s="602"/>
      <c r="AIV766" s="602"/>
      <c r="AIW766" s="602"/>
      <c r="AIX766" s="602"/>
      <c r="AIY766" s="602"/>
      <c r="AIZ766" s="602"/>
      <c r="AJA766" s="602"/>
      <c r="AJB766" s="602"/>
      <c r="AJC766" s="602"/>
      <c r="AJD766" s="602"/>
      <c r="AJE766" s="602"/>
      <c r="AJF766" s="602"/>
      <c r="AJG766" s="602"/>
      <c r="AJH766" s="602"/>
      <c r="AJI766" s="602"/>
    </row>
    <row r="767" spans="1:945">
      <c r="A767" s="603"/>
      <c r="B767" s="623" t="s">
        <v>1217</v>
      </c>
      <c r="C767" s="623" t="s">
        <v>1217</v>
      </c>
      <c r="D767" s="615" t="s">
        <v>2956</v>
      </c>
      <c r="E767" s="617" t="s">
        <v>4822</v>
      </c>
      <c r="F767" s="615"/>
      <c r="G767" s="615"/>
      <c r="H767" s="615"/>
      <c r="I767" s="615" t="s">
        <v>3062</v>
      </c>
      <c r="J767" s="618"/>
      <c r="K767" s="615" t="s">
        <v>3045</v>
      </c>
      <c r="L767" s="615" t="s">
        <v>3003</v>
      </c>
      <c r="M767" s="616">
        <v>44664</v>
      </c>
      <c r="N767" s="616">
        <v>44743</v>
      </c>
      <c r="O767" s="616"/>
      <c r="P767" s="616"/>
      <c r="Q767" s="616"/>
      <c r="R767" s="616"/>
      <c r="S767" s="615" t="s">
        <v>2959</v>
      </c>
      <c r="T767" s="615">
        <v>60</v>
      </c>
      <c r="U767" s="615">
        <v>49405140</v>
      </c>
      <c r="V767" s="615" t="s">
        <v>973</v>
      </c>
      <c r="W767" s="615">
        <v>400</v>
      </c>
      <c r="X767" s="619">
        <v>8320</v>
      </c>
      <c r="Y767" s="539">
        <f t="shared" si="33"/>
        <v>3328000</v>
      </c>
      <c r="Z767" s="605">
        <v>0.55000000000000004</v>
      </c>
      <c r="AA767" s="681">
        <f t="shared" si="34"/>
        <v>1830400.0000000002</v>
      </c>
      <c r="AB767" s="625"/>
      <c r="AC767" s="621">
        <v>0</v>
      </c>
      <c r="AD767" s="609"/>
      <c r="AE767" s="606"/>
      <c r="AF767" s="695">
        <f t="shared" si="35"/>
        <v>1830400.0000000002</v>
      </c>
      <c r="AG767" s="604" t="s">
        <v>1073</v>
      </c>
      <c r="AH767" s="604"/>
      <c r="AI767" s="604">
        <v>60</v>
      </c>
      <c r="AJ767" s="608" t="s">
        <v>2319</v>
      </c>
      <c r="AK767" s="604" t="s">
        <v>1088</v>
      </c>
      <c r="AL767" s="607" t="s">
        <v>3004</v>
      </c>
      <c r="AM767" s="604" t="s">
        <v>52</v>
      </c>
      <c r="AN767" s="604" t="s">
        <v>1076</v>
      </c>
      <c r="AO767" s="604"/>
      <c r="AP767" s="606"/>
      <c r="AQ767" s="606" t="s">
        <v>37</v>
      </c>
      <c r="AR767" s="606" t="s">
        <v>3009</v>
      </c>
      <c r="AS767" s="603" t="s">
        <v>1077</v>
      </c>
      <c r="AT767" s="610" t="s">
        <v>1091</v>
      </c>
      <c r="AU767" s="610" t="s">
        <v>1078</v>
      </c>
      <c r="AV767" s="605">
        <v>0.73</v>
      </c>
      <c r="AW767" s="602"/>
      <c r="AX767" s="602"/>
      <c r="AY767" s="602"/>
      <c r="AZ767" s="602"/>
      <c r="BA767" s="602"/>
      <c r="BB767" s="602"/>
      <c r="BC767" s="602"/>
      <c r="BD767" s="602"/>
      <c r="BE767" s="602"/>
      <c r="BF767" s="602"/>
      <c r="BG767" s="602"/>
      <c r="BH767" s="602"/>
      <c r="BI767" s="602"/>
      <c r="BJ767" s="602"/>
      <c r="BK767" s="602"/>
      <c r="BL767" s="602"/>
      <c r="BM767" s="602"/>
      <c r="BN767" s="602"/>
      <c r="BO767" s="602"/>
      <c r="BP767" s="602"/>
      <c r="BQ767" s="602"/>
      <c r="BR767" s="602"/>
      <c r="BS767" s="602"/>
      <c r="BT767" s="602"/>
      <c r="BU767" s="602"/>
      <c r="BV767" s="602"/>
      <c r="BW767" s="602"/>
      <c r="BX767" s="602"/>
      <c r="BY767" s="602"/>
      <c r="BZ767" s="602"/>
      <c r="CA767" s="602"/>
      <c r="CB767" s="602"/>
      <c r="CC767" s="602"/>
      <c r="CD767" s="602"/>
      <c r="CE767" s="602"/>
      <c r="CF767" s="602"/>
      <c r="CG767" s="602"/>
      <c r="CH767" s="602"/>
      <c r="CI767" s="602"/>
      <c r="CJ767" s="602"/>
      <c r="CK767" s="602"/>
      <c r="CL767" s="602"/>
      <c r="CM767" s="602"/>
      <c r="CN767" s="602"/>
      <c r="CO767" s="602"/>
      <c r="CP767" s="602"/>
      <c r="CQ767" s="602"/>
      <c r="CR767" s="602"/>
      <c r="CS767" s="602"/>
      <c r="CT767" s="602"/>
      <c r="CU767" s="602"/>
      <c r="CV767" s="602"/>
      <c r="CW767" s="602"/>
      <c r="CX767" s="602"/>
      <c r="CY767" s="602"/>
      <c r="CZ767" s="602"/>
      <c r="DA767" s="602"/>
      <c r="DB767" s="602"/>
      <c r="DC767" s="602"/>
      <c r="DD767" s="602"/>
      <c r="DE767" s="602"/>
      <c r="DF767" s="602"/>
      <c r="DG767" s="602"/>
      <c r="DH767" s="602"/>
      <c r="DI767" s="602"/>
      <c r="DJ767" s="602"/>
      <c r="DK767" s="602"/>
      <c r="DL767" s="602"/>
      <c r="DM767" s="602"/>
      <c r="DN767" s="602"/>
      <c r="DO767" s="602"/>
      <c r="DP767" s="602"/>
      <c r="DQ767" s="602"/>
      <c r="DR767" s="602"/>
      <c r="DS767" s="602"/>
      <c r="DT767" s="602"/>
      <c r="DU767" s="602"/>
      <c r="DV767" s="602"/>
      <c r="DW767" s="602"/>
      <c r="DX767" s="602"/>
      <c r="DY767" s="602"/>
      <c r="DZ767" s="602"/>
      <c r="EA767" s="602"/>
      <c r="EB767" s="602"/>
      <c r="EC767" s="602"/>
      <c r="ED767" s="602"/>
      <c r="EE767" s="602"/>
      <c r="EF767" s="602"/>
      <c r="EG767" s="602"/>
      <c r="EH767" s="602"/>
      <c r="EI767" s="602"/>
      <c r="EJ767" s="602"/>
      <c r="EK767" s="602"/>
      <c r="EL767" s="602"/>
      <c r="EM767" s="602"/>
      <c r="EN767" s="602"/>
      <c r="EO767" s="602"/>
      <c r="EP767" s="602"/>
      <c r="EQ767" s="602"/>
      <c r="ER767" s="602"/>
      <c r="ES767" s="602"/>
      <c r="ET767" s="602"/>
      <c r="EU767" s="602"/>
      <c r="EV767" s="602"/>
      <c r="EW767" s="602"/>
      <c r="EX767" s="602"/>
      <c r="EY767" s="602"/>
      <c r="EZ767" s="602"/>
      <c r="FA767" s="602"/>
      <c r="FB767" s="602"/>
      <c r="FC767" s="602"/>
      <c r="FD767" s="602"/>
      <c r="FE767" s="602"/>
      <c r="FF767" s="602"/>
      <c r="FG767" s="602"/>
      <c r="FH767" s="602"/>
      <c r="FI767" s="602"/>
      <c r="FJ767" s="602"/>
      <c r="FK767" s="602"/>
      <c r="FL767" s="602"/>
      <c r="FM767" s="602"/>
      <c r="FN767" s="602"/>
      <c r="FO767" s="602"/>
      <c r="FP767" s="602"/>
      <c r="FQ767" s="602"/>
      <c r="FR767" s="602"/>
      <c r="FS767" s="602"/>
      <c r="FT767" s="602"/>
      <c r="FU767" s="602"/>
      <c r="FV767" s="602"/>
      <c r="FW767" s="602"/>
      <c r="FX767" s="602"/>
      <c r="FY767" s="602"/>
      <c r="FZ767" s="602"/>
      <c r="GA767" s="602"/>
      <c r="GB767" s="602"/>
      <c r="GC767" s="602"/>
      <c r="GD767" s="602"/>
      <c r="GE767" s="602"/>
      <c r="GF767" s="602"/>
      <c r="GG767" s="602"/>
      <c r="GH767" s="602"/>
      <c r="GI767" s="602"/>
      <c r="GJ767" s="602"/>
      <c r="GK767" s="602"/>
      <c r="GL767" s="602"/>
      <c r="GM767" s="602"/>
      <c r="GN767" s="602"/>
      <c r="GO767" s="602"/>
      <c r="GP767" s="602"/>
      <c r="GQ767" s="602"/>
      <c r="GR767" s="602"/>
      <c r="GS767" s="602"/>
      <c r="GT767" s="602"/>
      <c r="GU767" s="602"/>
      <c r="GV767" s="602"/>
      <c r="GW767" s="602"/>
      <c r="GX767" s="602"/>
      <c r="GY767" s="602"/>
      <c r="GZ767" s="602"/>
      <c r="HA767" s="602"/>
      <c r="HB767" s="602"/>
      <c r="HC767" s="602"/>
      <c r="HD767" s="602"/>
      <c r="HE767" s="602"/>
      <c r="HF767" s="602"/>
      <c r="HG767" s="602"/>
      <c r="HH767" s="602"/>
      <c r="HI767" s="602"/>
      <c r="HJ767" s="602"/>
      <c r="HK767" s="602"/>
      <c r="HL767" s="602"/>
      <c r="HM767" s="602"/>
      <c r="HN767" s="602"/>
      <c r="HO767" s="602"/>
      <c r="HP767" s="602"/>
      <c r="HQ767" s="602"/>
      <c r="HR767" s="602"/>
      <c r="HS767" s="602"/>
      <c r="HT767" s="602"/>
      <c r="HU767" s="602"/>
      <c r="HV767" s="602"/>
      <c r="HW767" s="602"/>
      <c r="HX767" s="602"/>
      <c r="HY767" s="602"/>
      <c r="HZ767" s="602"/>
      <c r="IA767" s="602"/>
      <c r="IB767" s="602"/>
      <c r="IC767" s="602"/>
      <c r="ID767" s="602"/>
      <c r="IE767" s="602"/>
      <c r="IF767" s="602"/>
      <c r="IG767" s="602"/>
      <c r="IH767" s="602"/>
      <c r="II767" s="602"/>
      <c r="IJ767" s="602"/>
      <c r="IK767" s="602"/>
      <c r="IL767" s="602"/>
      <c r="IM767" s="602"/>
      <c r="IN767" s="602"/>
      <c r="IO767" s="602"/>
      <c r="IP767" s="602"/>
      <c r="IQ767" s="602"/>
      <c r="IR767" s="602"/>
      <c r="IS767" s="602"/>
      <c r="IT767" s="602"/>
      <c r="IU767" s="602"/>
      <c r="IV767" s="602"/>
      <c r="IW767" s="602"/>
      <c r="IX767" s="602"/>
      <c r="IY767" s="602"/>
      <c r="IZ767" s="602"/>
      <c r="JA767" s="602"/>
      <c r="JB767" s="602"/>
      <c r="JC767" s="602"/>
      <c r="JD767" s="602"/>
      <c r="JE767" s="602"/>
      <c r="JF767" s="602"/>
      <c r="JG767" s="602"/>
      <c r="JH767" s="602"/>
      <c r="JI767" s="602"/>
      <c r="JJ767" s="602"/>
      <c r="JK767" s="602"/>
      <c r="JL767" s="602"/>
      <c r="JM767" s="602"/>
      <c r="JN767" s="602"/>
      <c r="JO767" s="602"/>
      <c r="JP767" s="602"/>
      <c r="JQ767" s="602"/>
      <c r="JR767" s="602"/>
      <c r="JS767" s="602"/>
      <c r="JT767" s="602"/>
      <c r="JU767" s="602"/>
      <c r="JV767" s="602"/>
      <c r="JW767" s="602"/>
      <c r="JX767" s="602"/>
      <c r="JY767" s="602"/>
      <c r="JZ767" s="602"/>
      <c r="KA767" s="602"/>
      <c r="KB767" s="602"/>
      <c r="KC767" s="602"/>
      <c r="KD767" s="602"/>
      <c r="KE767" s="602"/>
      <c r="KF767" s="602"/>
      <c r="KG767" s="602"/>
      <c r="KH767" s="602"/>
      <c r="KI767" s="602"/>
      <c r="KJ767" s="602"/>
      <c r="KK767" s="602"/>
      <c r="KL767" s="602"/>
      <c r="KM767" s="602"/>
      <c r="KN767" s="602"/>
      <c r="KO767" s="602"/>
      <c r="KP767" s="602"/>
      <c r="KQ767" s="602"/>
      <c r="KR767" s="602"/>
      <c r="KS767" s="602"/>
      <c r="KT767" s="602"/>
      <c r="KU767" s="602"/>
      <c r="KV767" s="602"/>
      <c r="KW767" s="602"/>
      <c r="KX767" s="602"/>
      <c r="KY767" s="602"/>
      <c r="KZ767" s="602"/>
      <c r="LA767" s="602"/>
      <c r="LB767" s="602"/>
      <c r="LC767" s="602"/>
      <c r="LD767" s="602"/>
      <c r="LE767" s="602"/>
      <c r="LF767" s="602"/>
      <c r="LG767" s="602"/>
      <c r="LH767" s="602"/>
      <c r="LI767" s="602"/>
      <c r="LJ767" s="602"/>
      <c r="LK767" s="602"/>
      <c r="LL767" s="602"/>
      <c r="LM767" s="602"/>
      <c r="LN767" s="602"/>
      <c r="LO767" s="602"/>
      <c r="LP767" s="602"/>
      <c r="LQ767" s="602"/>
      <c r="LR767" s="602"/>
      <c r="LS767" s="602"/>
      <c r="LT767" s="602"/>
      <c r="LU767" s="602"/>
      <c r="LV767" s="602"/>
      <c r="LW767" s="602"/>
      <c r="LX767" s="602"/>
      <c r="LY767" s="602"/>
      <c r="LZ767" s="602"/>
      <c r="MA767" s="602"/>
      <c r="MB767" s="602"/>
      <c r="MC767" s="602"/>
      <c r="MD767" s="602"/>
      <c r="ME767" s="602"/>
      <c r="MF767" s="602"/>
      <c r="MG767" s="602"/>
      <c r="MH767" s="602"/>
      <c r="MI767" s="602"/>
      <c r="MJ767" s="602"/>
      <c r="MK767" s="602"/>
      <c r="ML767" s="602"/>
      <c r="MM767" s="602"/>
      <c r="MN767" s="602"/>
      <c r="MO767" s="602"/>
      <c r="MP767" s="602"/>
      <c r="MQ767" s="602"/>
      <c r="MR767" s="602"/>
      <c r="MS767" s="602"/>
      <c r="MT767" s="602"/>
      <c r="MU767" s="602"/>
      <c r="MV767" s="602"/>
      <c r="MW767" s="602"/>
      <c r="MX767" s="602"/>
      <c r="MY767" s="602"/>
      <c r="MZ767" s="602"/>
      <c r="NA767" s="602"/>
      <c r="NB767" s="602"/>
      <c r="NC767" s="602"/>
      <c r="ND767" s="602"/>
      <c r="NE767" s="602"/>
      <c r="NF767" s="602"/>
      <c r="NG767" s="602"/>
      <c r="NH767" s="602"/>
      <c r="NI767" s="602"/>
      <c r="NJ767" s="602"/>
      <c r="NK767" s="602"/>
      <c r="NL767" s="602"/>
      <c r="NM767" s="602"/>
      <c r="NN767" s="602"/>
      <c r="NO767" s="602"/>
      <c r="NP767" s="602"/>
      <c r="NQ767" s="602"/>
      <c r="NR767" s="602"/>
      <c r="NS767" s="602"/>
      <c r="NT767" s="602"/>
      <c r="NU767" s="602"/>
      <c r="NV767" s="602"/>
      <c r="NW767" s="602"/>
      <c r="NX767" s="602"/>
      <c r="NY767" s="602"/>
      <c r="NZ767" s="602"/>
      <c r="OA767" s="602"/>
      <c r="OB767" s="602"/>
      <c r="OC767" s="602"/>
      <c r="OD767" s="602"/>
      <c r="OE767" s="602"/>
      <c r="OF767" s="602"/>
      <c r="OG767" s="602"/>
      <c r="OH767" s="602"/>
      <c r="OI767" s="602"/>
      <c r="OJ767" s="602"/>
      <c r="OK767" s="602"/>
      <c r="OL767" s="602"/>
      <c r="OM767" s="602"/>
      <c r="ON767" s="602"/>
      <c r="OO767" s="602"/>
      <c r="OP767" s="602"/>
      <c r="OQ767" s="602"/>
      <c r="OR767" s="602"/>
      <c r="OS767" s="602"/>
      <c r="OT767" s="602"/>
      <c r="OU767" s="602"/>
      <c r="OV767" s="602"/>
      <c r="OW767" s="602"/>
      <c r="OX767" s="602"/>
      <c r="OY767" s="602"/>
      <c r="OZ767" s="602"/>
      <c r="PA767" s="602"/>
      <c r="PB767" s="602"/>
      <c r="PC767" s="602"/>
      <c r="PD767" s="602"/>
      <c r="PE767" s="602"/>
      <c r="PF767" s="602"/>
      <c r="PG767" s="602"/>
      <c r="PH767" s="602"/>
      <c r="PI767" s="602"/>
      <c r="PJ767" s="602"/>
      <c r="PK767" s="602"/>
      <c r="PL767" s="602"/>
      <c r="PM767" s="602"/>
      <c r="PN767" s="602"/>
      <c r="PO767" s="602"/>
      <c r="PP767" s="602"/>
      <c r="PQ767" s="602"/>
      <c r="PR767" s="602"/>
      <c r="PS767" s="602"/>
      <c r="PT767" s="602"/>
      <c r="PU767" s="602"/>
      <c r="PV767" s="602"/>
      <c r="PW767" s="602"/>
      <c r="PX767" s="602"/>
      <c r="PY767" s="602"/>
      <c r="PZ767" s="602"/>
      <c r="QA767" s="602"/>
      <c r="QB767" s="602"/>
      <c r="QC767" s="602"/>
      <c r="QD767" s="602"/>
      <c r="QE767" s="602"/>
      <c r="QF767" s="602"/>
      <c r="QG767" s="602"/>
      <c r="QH767" s="602"/>
      <c r="QI767" s="602"/>
      <c r="QJ767" s="602"/>
      <c r="QK767" s="602"/>
      <c r="QL767" s="602"/>
      <c r="QM767" s="602"/>
      <c r="QN767" s="602"/>
      <c r="QO767" s="602"/>
      <c r="QP767" s="602"/>
      <c r="QQ767" s="602"/>
      <c r="QR767" s="602"/>
      <c r="QS767" s="602"/>
      <c r="QT767" s="602"/>
      <c r="QU767" s="602"/>
      <c r="QV767" s="602"/>
      <c r="QW767" s="602"/>
      <c r="QX767" s="602"/>
      <c r="QY767" s="602"/>
      <c r="QZ767" s="602"/>
      <c r="RA767" s="602"/>
      <c r="RB767" s="602"/>
      <c r="RC767" s="602"/>
      <c r="RD767" s="602"/>
      <c r="RE767" s="602"/>
      <c r="RF767" s="602"/>
      <c r="RG767" s="602"/>
      <c r="RH767" s="602"/>
      <c r="RI767" s="602"/>
      <c r="RJ767" s="602"/>
      <c r="RK767" s="602"/>
      <c r="RL767" s="602"/>
      <c r="RM767" s="602"/>
      <c r="RN767" s="602"/>
      <c r="RO767" s="602"/>
      <c r="RP767" s="602"/>
      <c r="RQ767" s="602"/>
      <c r="RR767" s="602"/>
      <c r="RS767" s="602"/>
      <c r="RT767" s="602"/>
      <c r="RU767" s="602"/>
      <c r="RV767" s="602"/>
      <c r="RW767" s="602"/>
      <c r="RX767" s="602"/>
      <c r="RY767" s="602"/>
      <c r="RZ767" s="602"/>
      <c r="SA767" s="602"/>
      <c r="SB767" s="602"/>
      <c r="SC767" s="602"/>
      <c r="SD767" s="602"/>
      <c r="SE767" s="602"/>
      <c r="SF767" s="602"/>
      <c r="SG767" s="602"/>
      <c r="SH767" s="602"/>
      <c r="SI767" s="602"/>
      <c r="SJ767" s="602"/>
      <c r="SK767" s="602"/>
      <c r="SL767" s="602"/>
      <c r="SM767" s="602"/>
      <c r="SN767" s="602"/>
      <c r="SO767" s="602"/>
      <c r="SP767" s="602"/>
      <c r="SQ767" s="602"/>
      <c r="SR767" s="602"/>
      <c r="SS767" s="602"/>
      <c r="ST767" s="602"/>
      <c r="SU767" s="602"/>
      <c r="SV767" s="602"/>
      <c r="SW767" s="602"/>
      <c r="SX767" s="602"/>
      <c r="SY767" s="602"/>
      <c r="SZ767" s="602"/>
      <c r="TA767" s="602"/>
      <c r="TB767" s="602"/>
      <c r="TC767" s="602"/>
      <c r="TD767" s="602"/>
      <c r="TE767" s="602"/>
      <c r="TF767" s="602"/>
      <c r="TG767" s="602"/>
      <c r="TH767" s="602"/>
      <c r="TI767" s="602"/>
      <c r="TJ767" s="602"/>
      <c r="TK767" s="602"/>
      <c r="TL767" s="602"/>
      <c r="TM767" s="602"/>
      <c r="TN767" s="602"/>
      <c r="TO767" s="602"/>
      <c r="TP767" s="602"/>
      <c r="TQ767" s="602"/>
      <c r="TR767" s="602"/>
      <c r="TS767" s="602"/>
      <c r="TT767" s="602"/>
      <c r="TU767" s="602"/>
      <c r="TV767" s="602"/>
      <c r="TW767" s="602"/>
      <c r="TX767" s="602"/>
      <c r="TY767" s="602"/>
      <c r="TZ767" s="602"/>
      <c r="UA767" s="602"/>
      <c r="UB767" s="602"/>
      <c r="UC767" s="602"/>
      <c r="UD767" s="602"/>
      <c r="UE767" s="602"/>
      <c r="UF767" s="602"/>
      <c r="UG767" s="602"/>
      <c r="UH767" s="602"/>
      <c r="UI767" s="602"/>
      <c r="UJ767" s="602"/>
      <c r="UK767" s="602"/>
      <c r="UL767" s="602"/>
      <c r="UM767" s="602"/>
      <c r="UN767" s="602"/>
      <c r="UO767" s="602"/>
      <c r="UP767" s="602"/>
      <c r="UQ767" s="602"/>
      <c r="UR767" s="602"/>
      <c r="US767" s="602"/>
      <c r="UT767" s="602"/>
      <c r="UU767" s="602"/>
      <c r="UV767" s="602"/>
      <c r="UW767" s="602"/>
      <c r="UX767" s="602"/>
      <c r="UY767" s="602"/>
      <c r="UZ767" s="602"/>
      <c r="VA767" s="602"/>
      <c r="VB767" s="602"/>
      <c r="VC767" s="602"/>
      <c r="VD767" s="602"/>
      <c r="VE767" s="602"/>
      <c r="VF767" s="602"/>
      <c r="VG767" s="602"/>
      <c r="VH767" s="602"/>
      <c r="VI767" s="602"/>
      <c r="VJ767" s="602"/>
      <c r="VK767" s="602"/>
      <c r="VL767" s="602"/>
      <c r="VM767" s="602"/>
      <c r="VN767" s="602"/>
      <c r="VO767" s="602"/>
      <c r="VP767" s="602"/>
      <c r="VQ767" s="602"/>
      <c r="VR767" s="602"/>
      <c r="VS767" s="602"/>
      <c r="VT767" s="602"/>
      <c r="VU767" s="602"/>
      <c r="VV767" s="602"/>
      <c r="VW767" s="602"/>
      <c r="VX767" s="602"/>
      <c r="VY767" s="602"/>
      <c r="VZ767" s="602"/>
      <c r="WA767" s="602"/>
      <c r="WB767" s="602"/>
      <c r="WC767" s="602"/>
      <c r="WD767" s="602"/>
      <c r="WE767" s="602"/>
      <c r="WF767" s="602"/>
      <c r="WG767" s="602"/>
      <c r="WH767" s="602"/>
      <c r="WI767" s="602"/>
      <c r="WJ767" s="602"/>
      <c r="WK767" s="602"/>
      <c r="WL767" s="602"/>
      <c r="WM767" s="602"/>
      <c r="WN767" s="602"/>
      <c r="WO767" s="602"/>
      <c r="WP767" s="602"/>
      <c r="WQ767" s="602"/>
      <c r="WR767" s="602"/>
      <c r="WS767" s="602"/>
      <c r="WT767" s="602"/>
      <c r="WU767" s="602"/>
      <c r="WV767" s="602"/>
      <c r="WW767" s="602"/>
      <c r="WX767" s="602"/>
      <c r="WY767" s="602"/>
      <c r="WZ767" s="602"/>
      <c r="XA767" s="602"/>
      <c r="XB767" s="602"/>
      <c r="XC767" s="602"/>
      <c r="XD767" s="602"/>
      <c r="XE767" s="602"/>
      <c r="XF767" s="602"/>
      <c r="XG767" s="602"/>
      <c r="XH767" s="602"/>
      <c r="XI767" s="602"/>
      <c r="XJ767" s="602"/>
      <c r="XK767" s="602"/>
      <c r="XL767" s="602"/>
      <c r="XM767" s="602"/>
      <c r="XN767" s="602"/>
      <c r="XO767" s="602"/>
      <c r="XP767" s="602"/>
      <c r="XQ767" s="602"/>
      <c r="XR767" s="602"/>
      <c r="XS767" s="602"/>
      <c r="XT767" s="602"/>
      <c r="XU767" s="602"/>
      <c r="XV767" s="602"/>
      <c r="XW767" s="602"/>
      <c r="XX767" s="602"/>
      <c r="XY767" s="602"/>
      <c r="XZ767" s="602"/>
      <c r="YA767" s="602"/>
      <c r="YB767" s="602"/>
      <c r="YC767" s="602"/>
      <c r="YD767" s="602"/>
      <c r="YE767" s="602"/>
      <c r="YF767" s="602"/>
      <c r="YG767" s="602"/>
      <c r="YH767" s="602"/>
      <c r="YI767" s="602"/>
      <c r="YJ767" s="602"/>
      <c r="YK767" s="602"/>
      <c r="YL767" s="602"/>
      <c r="YM767" s="602"/>
      <c r="YN767" s="602"/>
      <c r="YO767" s="602"/>
      <c r="YP767" s="602"/>
      <c r="YQ767" s="602"/>
      <c r="YR767" s="602"/>
      <c r="YS767" s="602"/>
      <c r="YT767" s="602"/>
      <c r="YU767" s="602"/>
      <c r="YV767" s="602"/>
      <c r="YW767" s="602"/>
      <c r="YX767" s="602"/>
      <c r="YY767" s="602"/>
      <c r="YZ767" s="602"/>
      <c r="ZA767" s="602"/>
      <c r="ZB767" s="602"/>
      <c r="ZC767" s="602"/>
      <c r="ZD767" s="602"/>
      <c r="ZE767" s="602"/>
      <c r="ZF767" s="602"/>
      <c r="ZG767" s="602"/>
      <c r="ZH767" s="602"/>
      <c r="ZI767" s="602"/>
      <c r="ZJ767" s="602"/>
      <c r="ZK767" s="602"/>
      <c r="ZL767" s="602"/>
      <c r="ZM767" s="602"/>
      <c r="ZN767" s="602"/>
      <c r="ZO767" s="602"/>
      <c r="ZP767" s="602"/>
      <c r="ZQ767" s="602"/>
      <c r="ZR767" s="602"/>
      <c r="ZS767" s="602"/>
      <c r="ZT767" s="602"/>
      <c r="ZU767" s="602"/>
      <c r="ZV767" s="602"/>
      <c r="ZW767" s="602"/>
      <c r="ZX767" s="602"/>
      <c r="ZY767" s="602"/>
      <c r="ZZ767" s="602"/>
      <c r="AAA767" s="602"/>
      <c r="AAB767" s="602"/>
      <c r="AAC767" s="602"/>
      <c r="AAD767" s="602"/>
      <c r="AAE767" s="602"/>
      <c r="AAF767" s="602"/>
      <c r="AAG767" s="602"/>
      <c r="AAH767" s="602"/>
      <c r="AAI767" s="602"/>
      <c r="AAJ767" s="602"/>
      <c r="AAK767" s="602"/>
      <c r="AAL767" s="602"/>
      <c r="AAM767" s="602"/>
      <c r="AAN767" s="602"/>
      <c r="AAO767" s="602"/>
      <c r="AAP767" s="602"/>
      <c r="AAQ767" s="602"/>
      <c r="AAR767" s="602"/>
      <c r="AAS767" s="602"/>
      <c r="AAT767" s="602"/>
      <c r="AAU767" s="602"/>
      <c r="AAV767" s="602"/>
      <c r="AAW767" s="602"/>
      <c r="AAX767" s="602"/>
      <c r="AAY767" s="602"/>
      <c r="AAZ767" s="602"/>
      <c r="ABA767" s="602"/>
      <c r="ABB767" s="602"/>
      <c r="ABC767" s="602"/>
      <c r="ABD767" s="602"/>
      <c r="ABE767" s="602"/>
      <c r="ABF767" s="602"/>
      <c r="ABG767" s="602"/>
      <c r="ABH767" s="602"/>
      <c r="ABI767" s="602"/>
      <c r="ABJ767" s="602"/>
      <c r="ABK767" s="602"/>
      <c r="ABL767" s="602"/>
      <c r="ABM767" s="602"/>
      <c r="ABN767" s="602"/>
      <c r="ABO767" s="602"/>
      <c r="ABP767" s="602"/>
      <c r="ABQ767" s="602"/>
      <c r="ABR767" s="602"/>
      <c r="ABS767" s="602"/>
      <c r="ABT767" s="602"/>
      <c r="ABU767" s="602"/>
      <c r="ABV767" s="602"/>
      <c r="ABW767" s="602"/>
      <c r="ABX767" s="602"/>
      <c r="ABY767" s="602"/>
      <c r="ABZ767" s="602"/>
      <c r="ACA767" s="602"/>
      <c r="ACB767" s="602"/>
      <c r="ACC767" s="602"/>
      <c r="ACD767" s="602"/>
      <c r="ACE767" s="602"/>
      <c r="ACF767" s="602"/>
      <c r="ACG767" s="602"/>
      <c r="ACH767" s="602"/>
      <c r="ACI767" s="602"/>
      <c r="ACJ767" s="602"/>
      <c r="ACK767" s="602"/>
      <c r="ACL767" s="602"/>
      <c r="ACM767" s="602"/>
      <c r="ACN767" s="602"/>
      <c r="ACO767" s="602"/>
      <c r="ACP767" s="602"/>
      <c r="ACQ767" s="602"/>
      <c r="ACR767" s="602"/>
      <c r="ACS767" s="602"/>
      <c r="ACT767" s="602"/>
      <c r="ACU767" s="602"/>
      <c r="ACV767" s="602"/>
      <c r="ACW767" s="602"/>
      <c r="ACX767" s="602"/>
      <c r="ACY767" s="602"/>
      <c r="ACZ767" s="602"/>
      <c r="ADA767" s="602"/>
      <c r="ADB767" s="602"/>
      <c r="ADC767" s="602"/>
      <c r="ADD767" s="602"/>
      <c r="ADE767" s="602"/>
      <c r="ADF767" s="602"/>
      <c r="ADG767" s="602"/>
      <c r="ADH767" s="602"/>
      <c r="ADI767" s="602"/>
      <c r="ADJ767" s="602"/>
      <c r="ADK767" s="602"/>
      <c r="ADL767" s="602"/>
      <c r="ADM767" s="602"/>
      <c r="ADN767" s="602"/>
      <c r="ADO767" s="602"/>
      <c r="ADP767" s="602"/>
      <c r="ADQ767" s="602"/>
      <c r="ADR767" s="602"/>
      <c r="ADS767" s="602"/>
      <c r="ADT767" s="602"/>
      <c r="ADU767" s="602"/>
      <c r="ADV767" s="602"/>
      <c r="ADW767" s="602"/>
      <c r="ADX767" s="602"/>
      <c r="ADY767" s="602"/>
      <c r="ADZ767" s="602"/>
      <c r="AEA767" s="602"/>
      <c r="AEB767" s="602"/>
      <c r="AEC767" s="602"/>
      <c r="AED767" s="602"/>
      <c r="AEE767" s="602"/>
      <c r="AEF767" s="602"/>
      <c r="AEG767" s="602"/>
      <c r="AEH767" s="602"/>
      <c r="AEI767" s="602"/>
      <c r="AEJ767" s="602"/>
      <c r="AEK767" s="602"/>
      <c r="AEL767" s="602"/>
      <c r="AEM767" s="602"/>
      <c r="AEN767" s="602"/>
      <c r="AEO767" s="602"/>
      <c r="AEP767" s="602"/>
      <c r="AEQ767" s="602"/>
      <c r="AER767" s="602"/>
      <c r="AES767" s="602"/>
      <c r="AET767" s="602"/>
      <c r="AEU767" s="602"/>
      <c r="AEV767" s="602"/>
      <c r="AEW767" s="602"/>
      <c r="AEX767" s="602"/>
      <c r="AEY767" s="602"/>
      <c r="AEZ767" s="602"/>
      <c r="AFA767" s="602"/>
      <c r="AFB767" s="602"/>
      <c r="AFC767" s="602"/>
      <c r="AFD767" s="602"/>
      <c r="AFE767" s="602"/>
      <c r="AFF767" s="602"/>
      <c r="AFG767" s="602"/>
      <c r="AFH767" s="602"/>
      <c r="AFI767" s="602"/>
      <c r="AFJ767" s="602"/>
      <c r="AFK767" s="602"/>
      <c r="AFL767" s="602"/>
      <c r="AFM767" s="602"/>
      <c r="AFN767" s="602"/>
      <c r="AFO767" s="602"/>
      <c r="AFP767" s="602"/>
      <c r="AFQ767" s="602"/>
      <c r="AFR767" s="602"/>
      <c r="AFS767" s="602"/>
      <c r="AFT767" s="602"/>
      <c r="AFU767" s="602"/>
      <c r="AFV767" s="602"/>
      <c r="AFW767" s="602"/>
      <c r="AFX767" s="602"/>
      <c r="AFY767" s="602"/>
      <c r="AFZ767" s="602"/>
      <c r="AGA767" s="602"/>
      <c r="AGB767" s="602"/>
      <c r="AGC767" s="602"/>
      <c r="AGD767" s="602"/>
      <c r="AGE767" s="602"/>
      <c r="AGF767" s="602"/>
      <c r="AGG767" s="602"/>
      <c r="AGH767" s="602"/>
      <c r="AGI767" s="602"/>
      <c r="AGJ767" s="602"/>
      <c r="AGK767" s="602"/>
      <c r="AGL767" s="602"/>
      <c r="AGM767" s="602"/>
      <c r="AGN767" s="602"/>
      <c r="AGO767" s="602"/>
      <c r="AGP767" s="602"/>
      <c r="AGQ767" s="602"/>
      <c r="AGR767" s="602"/>
      <c r="AGS767" s="602"/>
      <c r="AGT767" s="602"/>
      <c r="AGU767" s="602"/>
      <c r="AGV767" s="602"/>
      <c r="AGW767" s="602"/>
      <c r="AGX767" s="602"/>
      <c r="AGY767" s="602"/>
      <c r="AGZ767" s="602"/>
      <c r="AHA767" s="602"/>
      <c r="AHB767" s="602"/>
      <c r="AHC767" s="602"/>
      <c r="AHD767" s="602"/>
      <c r="AHE767" s="602"/>
      <c r="AHF767" s="602"/>
      <c r="AHG767" s="602"/>
      <c r="AHH767" s="602"/>
      <c r="AHI767" s="602"/>
      <c r="AHJ767" s="602"/>
      <c r="AHK767" s="602"/>
      <c r="AHL767" s="602"/>
      <c r="AHM767" s="602"/>
      <c r="AHN767" s="602"/>
      <c r="AHO767" s="602"/>
      <c r="AHP767" s="602"/>
      <c r="AHQ767" s="602"/>
      <c r="AHR767" s="602"/>
      <c r="AHS767" s="602"/>
      <c r="AHT767" s="602"/>
      <c r="AHU767" s="602"/>
      <c r="AHV767" s="602"/>
      <c r="AHW767" s="602"/>
      <c r="AHX767" s="602"/>
      <c r="AHY767" s="602"/>
      <c r="AHZ767" s="602"/>
      <c r="AIA767" s="602"/>
      <c r="AIB767" s="602"/>
      <c r="AIC767" s="602"/>
      <c r="AID767" s="602"/>
      <c r="AIE767" s="602"/>
      <c r="AIF767" s="602"/>
      <c r="AIG767" s="602"/>
      <c r="AIH767" s="602"/>
      <c r="AII767" s="602"/>
      <c r="AIJ767" s="602"/>
      <c r="AIK767" s="602"/>
      <c r="AIL767" s="602"/>
      <c r="AIM767" s="602"/>
      <c r="AIN767" s="602"/>
      <c r="AIO767" s="602"/>
      <c r="AIP767" s="602"/>
      <c r="AIQ767" s="602"/>
      <c r="AIR767" s="602"/>
      <c r="AIS767" s="602"/>
      <c r="AIT767" s="602"/>
      <c r="AIU767" s="602"/>
      <c r="AIV767" s="602"/>
      <c r="AIW767" s="602"/>
      <c r="AIX767" s="602"/>
      <c r="AIY767" s="602"/>
      <c r="AIZ767" s="602"/>
      <c r="AJA767" s="602"/>
      <c r="AJB767" s="602"/>
      <c r="AJC767" s="602"/>
      <c r="AJD767" s="602"/>
      <c r="AJE767" s="602"/>
      <c r="AJF767" s="602"/>
      <c r="AJG767" s="602"/>
      <c r="AJH767" s="602"/>
      <c r="AJI767" s="602"/>
    </row>
    <row r="768" spans="1:945">
      <c r="A768" s="603"/>
      <c r="B768" s="623" t="s">
        <v>1217</v>
      </c>
      <c r="C768" s="623" t="s">
        <v>1217</v>
      </c>
      <c r="D768" s="615" t="s">
        <v>2956</v>
      </c>
      <c r="E768" s="617" t="s">
        <v>4822</v>
      </c>
      <c r="F768" s="615"/>
      <c r="G768" s="615"/>
      <c r="H768" s="615"/>
      <c r="I768" s="615" t="s">
        <v>3062</v>
      </c>
      <c r="J768" s="618"/>
      <c r="K768" s="615" t="s">
        <v>3049</v>
      </c>
      <c r="L768" s="615" t="s">
        <v>3003</v>
      </c>
      <c r="M768" s="616">
        <v>44664</v>
      </c>
      <c r="N768" s="616">
        <v>44774</v>
      </c>
      <c r="O768" s="616"/>
      <c r="P768" s="616"/>
      <c r="Q768" s="616"/>
      <c r="R768" s="616"/>
      <c r="S768" s="615" t="s">
        <v>2959</v>
      </c>
      <c r="T768" s="615">
        <v>60</v>
      </c>
      <c r="U768" s="615">
        <v>49405140</v>
      </c>
      <c r="V768" s="615" t="s">
        <v>973</v>
      </c>
      <c r="W768" s="615">
        <v>400</v>
      </c>
      <c r="X768" s="619">
        <v>8320</v>
      </c>
      <c r="Y768" s="539">
        <f t="shared" si="33"/>
        <v>3328000</v>
      </c>
      <c r="Z768" s="605">
        <v>0.55000000000000004</v>
      </c>
      <c r="AA768" s="681">
        <f t="shared" si="34"/>
        <v>1830400.0000000002</v>
      </c>
      <c r="AB768" s="625"/>
      <c r="AC768" s="621">
        <v>0</v>
      </c>
      <c r="AD768" s="609"/>
      <c r="AE768" s="606"/>
      <c r="AF768" s="695">
        <f t="shared" si="35"/>
        <v>1830400.0000000002</v>
      </c>
      <c r="AG768" s="604" t="s">
        <v>1073</v>
      </c>
      <c r="AH768" s="604"/>
      <c r="AI768" s="604">
        <v>60</v>
      </c>
      <c r="AJ768" s="608" t="s">
        <v>2319</v>
      </c>
      <c r="AK768" s="604" t="s">
        <v>1088</v>
      </c>
      <c r="AL768" s="607" t="s">
        <v>3004</v>
      </c>
      <c r="AM768" s="604" t="s">
        <v>52</v>
      </c>
      <c r="AN768" s="604" t="s">
        <v>1076</v>
      </c>
      <c r="AO768" s="604"/>
      <c r="AP768" s="606"/>
      <c r="AQ768" s="606" t="s">
        <v>37</v>
      </c>
      <c r="AR768" s="606" t="s">
        <v>3009</v>
      </c>
      <c r="AS768" s="603" t="s">
        <v>1077</v>
      </c>
      <c r="AT768" s="610" t="s">
        <v>1091</v>
      </c>
      <c r="AU768" s="610" t="s">
        <v>1078</v>
      </c>
      <c r="AV768" s="605">
        <v>0.73</v>
      </c>
      <c r="AW768" s="602"/>
      <c r="AX768" s="602"/>
      <c r="AY768" s="602"/>
      <c r="AZ768" s="602"/>
      <c r="BA768" s="602"/>
      <c r="BB768" s="602"/>
      <c r="BC768" s="602"/>
      <c r="BD768" s="602"/>
      <c r="BE768" s="602"/>
      <c r="BF768" s="602"/>
      <c r="BG768" s="602"/>
      <c r="BH768" s="602"/>
      <c r="BI768" s="602"/>
      <c r="BJ768" s="602"/>
      <c r="BK768" s="602"/>
      <c r="BL768" s="602"/>
      <c r="BM768" s="602"/>
      <c r="BN768" s="602"/>
      <c r="BO768" s="602"/>
      <c r="BP768" s="602"/>
      <c r="BQ768" s="602"/>
      <c r="BR768" s="602"/>
      <c r="BS768" s="602"/>
      <c r="BT768" s="602"/>
      <c r="BU768" s="602"/>
      <c r="BV768" s="602"/>
      <c r="BW768" s="602"/>
      <c r="BX768" s="602"/>
      <c r="BY768" s="602"/>
      <c r="BZ768" s="602"/>
      <c r="CA768" s="602"/>
      <c r="CB768" s="602"/>
      <c r="CC768" s="602"/>
      <c r="CD768" s="602"/>
      <c r="CE768" s="602"/>
      <c r="CF768" s="602"/>
      <c r="CG768" s="602"/>
      <c r="CH768" s="602"/>
      <c r="CI768" s="602"/>
      <c r="CJ768" s="602"/>
      <c r="CK768" s="602"/>
      <c r="CL768" s="602"/>
      <c r="CM768" s="602"/>
      <c r="CN768" s="602"/>
      <c r="CO768" s="602"/>
      <c r="CP768" s="602"/>
      <c r="CQ768" s="602"/>
      <c r="CR768" s="602"/>
      <c r="CS768" s="602"/>
      <c r="CT768" s="602"/>
      <c r="CU768" s="602"/>
      <c r="CV768" s="602"/>
      <c r="CW768" s="602"/>
      <c r="CX768" s="602"/>
      <c r="CY768" s="602"/>
      <c r="CZ768" s="602"/>
      <c r="DA768" s="602"/>
      <c r="DB768" s="602"/>
      <c r="DC768" s="602"/>
      <c r="DD768" s="602"/>
      <c r="DE768" s="602"/>
      <c r="DF768" s="602"/>
      <c r="DG768" s="602"/>
      <c r="DH768" s="602"/>
      <c r="DI768" s="602"/>
      <c r="DJ768" s="602"/>
      <c r="DK768" s="602"/>
      <c r="DL768" s="602"/>
      <c r="DM768" s="602"/>
      <c r="DN768" s="602"/>
      <c r="DO768" s="602"/>
      <c r="DP768" s="602"/>
      <c r="DQ768" s="602"/>
      <c r="DR768" s="602"/>
      <c r="DS768" s="602"/>
      <c r="DT768" s="602"/>
      <c r="DU768" s="602"/>
      <c r="DV768" s="602"/>
      <c r="DW768" s="602"/>
      <c r="DX768" s="602"/>
      <c r="DY768" s="602"/>
      <c r="DZ768" s="602"/>
      <c r="EA768" s="602"/>
      <c r="EB768" s="602"/>
      <c r="EC768" s="602"/>
      <c r="ED768" s="602"/>
      <c r="EE768" s="602"/>
      <c r="EF768" s="602"/>
      <c r="EG768" s="602"/>
      <c r="EH768" s="602"/>
      <c r="EI768" s="602"/>
      <c r="EJ768" s="602"/>
      <c r="EK768" s="602"/>
      <c r="EL768" s="602"/>
      <c r="EM768" s="602"/>
      <c r="EN768" s="602"/>
      <c r="EO768" s="602"/>
      <c r="EP768" s="602"/>
      <c r="EQ768" s="602"/>
      <c r="ER768" s="602"/>
      <c r="ES768" s="602"/>
      <c r="ET768" s="602"/>
      <c r="EU768" s="602"/>
      <c r="EV768" s="602"/>
      <c r="EW768" s="602"/>
      <c r="EX768" s="602"/>
      <c r="EY768" s="602"/>
      <c r="EZ768" s="602"/>
      <c r="FA768" s="602"/>
      <c r="FB768" s="602"/>
      <c r="FC768" s="602"/>
      <c r="FD768" s="602"/>
      <c r="FE768" s="602"/>
      <c r="FF768" s="602"/>
      <c r="FG768" s="602"/>
      <c r="FH768" s="602"/>
      <c r="FI768" s="602"/>
      <c r="FJ768" s="602"/>
      <c r="FK768" s="602"/>
      <c r="FL768" s="602"/>
      <c r="FM768" s="602"/>
      <c r="FN768" s="602"/>
      <c r="FO768" s="602"/>
      <c r="FP768" s="602"/>
      <c r="FQ768" s="602"/>
      <c r="FR768" s="602"/>
      <c r="FS768" s="602"/>
      <c r="FT768" s="602"/>
      <c r="FU768" s="602"/>
      <c r="FV768" s="602"/>
      <c r="FW768" s="602"/>
      <c r="FX768" s="602"/>
      <c r="FY768" s="602"/>
      <c r="FZ768" s="602"/>
      <c r="GA768" s="602"/>
      <c r="GB768" s="602"/>
      <c r="GC768" s="602"/>
      <c r="GD768" s="602"/>
      <c r="GE768" s="602"/>
      <c r="GF768" s="602"/>
      <c r="GG768" s="602"/>
      <c r="GH768" s="602"/>
      <c r="GI768" s="602"/>
      <c r="GJ768" s="602"/>
      <c r="GK768" s="602"/>
      <c r="GL768" s="602"/>
      <c r="GM768" s="602"/>
      <c r="GN768" s="602"/>
      <c r="GO768" s="602"/>
      <c r="GP768" s="602"/>
      <c r="GQ768" s="602"/>
      <c r="GR768" s="602"/>
      <c r="GS768" s="602"/>
      <c r="GT768" s="602"/>
      <c r="GU768" s="602"/>
      <c r="GV768" s="602"/>
      <c r="GW768" s="602"/>
      <c r="GX768" s="602"/>
      <c r="GY768" s="602"/>
      <c r="GZ768" s="602"/>
      <c r="HA768" s="602"/>
      <c r="HB768" s="602"/>
      <c r="HC768" s="602"/>
      <c r="HD768" s="602"/>
      <c r="HE768" s="602"/>
      <c r="HF768" s="602"/>
      <c r="HG768" s="602"/>
      <c r="HH768" s="602"/>
      <c r="HI768" s="602"/>
      <c r="HJ768" s="602"/>
      <c r="HK768" s="602"/>
      <c r="HL768" s="602"/>
      <c r="HM768" s="602"/>
      <c r="HN768" s="602"/>
      <c r="HO768" s="602"/>
      <c r="HP768" s="602"/>
      <c r="HQ768" s="602"/>
      <c r="HR768" s="602"/>
      <c r="HS768" s="602"/>
      <c r="HT768" s="602"/>
      <c r="HU768" s="602"/>
      <c r="HV768" s="602"/>
      <c r="HW768" s="602"/>
      <c r="HX768" s="602"/>
      <c r="HY768" s="602"/>
      <c r="HZ768" s="602"/>
      <c r="IA768" s="602"/>
      <c r="IB768" s="602"/>
      <c r="IC768" s="602"/>
      <c r="ID768" s="602"/>
      <c r="IE768" s="602"/>
      <c r="IF768" s="602"/>
      <c r="IG768" s="602"/>
      <c r="IH768" s="602"/>
      <c r="II768" s="602"/>
      <c r="IJ768" s="602"/>
      <c r="IK768" s="602"/>
      <c r="IL768" s="602"/>
      <c r="IM768" s="602"/>
      <c r="IN768" s="602"/>
      <c r="IO768" s="602"/>
      <c r="IP768" s="602"/>
      <c r="IQ768" s="602"/>
      <c r="IR768" s="602"/>
      <c r="IS768" s="602"/>
      <c r="IT768" s="602"/>
      <c r="IU768" s="602"/>
      <c r="IV768" s="602"/>
      <c r="IW768" s="602"/>
      <c r="IX768" s="602"/>
      <c r="IY768" s="602"/>
      <c r="IZ768" s="602"/>
      <c r="JA768" s="602"/>
      <c r="JB768" s="602"/>
      <c r="JC768" s="602"/>
      <c r="JD768" s="602"/>
      <c r="JE768" s="602"/>
      <c r="JF768" s="602"/>
      <c r="JG768" s="602"/>
      <c r="JH768" s="602"/>
      <c r="JI768" s="602"/>
      <c r="JJ768" s="602"/>
      <c r="JK768" s="602"/>
      <c r="JL768" s="602"/>
      <c r="JM768" s="602"/>
      <c r="JN768" s="602"/>
      <c r="JO768" s="602"/>
      <c r="JP768" s="602"/>
      <c r="JQ768" s="602"/>
      <c r="JR768" s="602"/>
      <c r="JS768" s="602"/>
      <c r="JT768" s="602"/>
      <c r="JU768" s="602"/>
      <c r="JV768" s="602"/>
      <c r="JW768" s="602"/>
      <c r="JX768" s="602"/>
      <c r="JY768" s="602"/>
      <c r="JZ768" s="602"/>
      <c r="KA768" s="602"/>
      <c r="KB768" s="602"/>
      <c r="KC768" s="602"/>
      <c r="KD768" s="602"/>
      <c r="KE768" s="602"/>
      <c r="KF768" s="602"/>
      <c r="KG768" s="602"/>
      <c r="KH768" s="602"/>
      <c r="KI768" s="602"/>
      <c r="KJ768" s="602"/>
      <c r="KK768" s="602"/>
      <c r="KL768" s="602"/>
      <c r="KM768" s="602"/>
      <c r="KN768" s="602"/>
      <c r="KO768" s="602"/>
      <c r="KP768" s="602"/>
      <c r="KQ768" s="602"/>
      <c r="KR768" s="602"/>
      <c r="KS768" s="602"/>
      <c r="KT768" s="602"/>
      <c r="KU768" s="602"/>
      <c r="KV768" s="602"/>
      <c r="KW768" s="602"/>
      <c r="KX768" s="602"/>
      <c r="KY768" s="602"/>
      <c r="KZ768" s="602"/>
      <c r="LA768" s="602"/>
      <c r="LB768" s="602"/>
      <c r="LC768" s="602"/>
      <c r="LD768" s="602"/>
      <c r="LE768" s="602"/>
      <c r="LF768" s="602"/>
      <c r="LG768" s="602"/>
      <c r="LH768" s="602"/>
      <c r="LI768" s="602"/>
      <c r="LJ768" s="602"/>
      <c r="LK768" s="602"/>
      <c r="LL768" s="602"/>
      <c r="LM768" s="602"/>
      <c r="LN768" s="602"/>
      <c r="LO768" s="602"/>
      <c r="LP768" s="602"/>
      <c r="LQ768" s="602"/>
      <c r="LR768" s="602"/>
      <c r="LS768" s="602"/>
      <c r="LT768" s="602"/>
      <c r="LU768" s="602"/>
      <c r="LV768" s="602"/>
      <c r="LW768" s="602"/>
      <c r="LX768" s="602"/>
      <c r="LY768" s="602"/>
      <c r="LZ768" s="602"/>
      <c r="MA768" s="602"/>
      <c r="MB768" s="602"/>
      <c r="MC768" s="602"/>
      <c r="MD768" s="602"/>
      <c r="ME768" s="602"/>
      <c r="MF768" s="602"/>
      <c r="MG768" s="602"/>
      <c r="MH768" s="602"/>
      <c r="MI768" s="602"/>
      <c r="MJ768" s="602"/>
      <c r="MK768" s="602"/>
      <c r="ML768" s="602"/>
      <c r="MM768" s="602"/>
      <c r="MN768" s="602"/>
      <c r="MO768" s="602"/>
      <c r="MP768" s="602"/>
      <c r="MQ768" s="602"/>
      <c r="MR768" s="602"/>
      <c r="MS768" s="602"/>
      <c r="MT768" s="602"/>
      <c r="MU768" s="602"/>
      <c r="MV768" s="602"/>
      <c r="MW768" s="602"/>
      <c r="MX768" s="602"/>
      <c r="MY768" s="602"/>
      <c r="MZ768" s="602"/>
      <c r="NA768" s="602"/>
      <c r="NB768" s="602"/>
      <c r="NC768" s="602"/>
      <c r="ND768" s="602"/>
      <c r="NE768" s="602"/>
      <c r="NF768" s="602"/>
      <c r="NG768" s="602"/>
      <c r="NH768" s="602"/>
      <c r="NI768" s="602"/>
      <c r="NJ768" s="602"/>
      <c r="NK768" s="602"/>
      <c r="NL768" s="602"/>
      <c r="NM768" s="602"/>
      <c r="NN768" s="602"/>
      <c r="NO768" s="602"/>
      <c r="NP768" s="602"/>
      <c r="NQ768" s="602"/>
      <c r="NR768" s="602"/>
      <c r="NS768" s="602"/>
      <c r="NT768" s="602"/>
      <c r="NU768" s="602"/>
      <c r="NV768" s="602"/>
      <c r="NW768" s="602"/>
      <c r="NX768" s="602"/>
      <c r="NY768" s="602"/>
      <c r="NZ768" s="602"/>
      <c r="OA768" s="602"/>
      <c r="OB768" s="602"/>
      <c r="OC768" s="602"/>
      <c r="OD768" s="602"/>
      <c r="OE768" s="602"/>
      <c r="OF768" s="602"/>
      <c r="OG768" s="602"/>
      <c r="OH768" s="602"/>
      <c r="OI768" s="602"/>
      <c r="OJ768" s="602"/>
      <c r="OK768" s="602"/>
      <c r="OL768" s="602"/>
      <c r="OM768" s="602"/>
      <c r="ON768" s="602"/>
      <c r="OO768" s="602"/>
      <c r="OP768" s="602"/>
      <c r="OQ768" s="602"/>
      <c r="OR768" s="602"/>
      <c r="OS768" s="602"/>
      <c r="OT768" s="602"/>
      <c r="OU768" s="602"/>
      <c r="OV768" s="602"/>
      <c r="OW768" s="602"/>
      <c r="OX768" s="602"/>
      <c r="OY768" s="602"/>
      <c r="OZ768" s="602"/>
      <c r="PA768" s="602"/>
      <c r="PB768" s="602"/>
      <c r="PC768" s="602"/>
      <c r="PD768" s="602"/>
      <c r="PE768" s="602"/>
      <c r="PF768" s="602"/>
      <c r="PG768" s="602"/>
      <c r="PH768" s="602"/>
      <c r="PI768" s="602"/>
      <c r="PJ768" s="602"/>
      <c r="PK768" s="602"/>
      <c r="PL768" s="602"/>
      <c r="PM768" s="602"/>
      <c r="PN768" s="602"/>
      <c r="PO768" s="602"/>
      <c r="PP768" s="602"/>
      <c r="PQ768" s="602"/>
      <c r="PR768" s="602"/>
      <c r="PS768" s="602"/>
      <c r="PT768" s="602"/>
      <c r="PU768" s="602"/>
      <c r="PV768" s="602"/>
      <c r="PW768" s="602"/>
      <c r="PX768" s="602"/>
      <c r="PY768" s="602"/>
      <c r="PZ768" s="602"/>
      <c r="QA768" s="602"/>
      <c r="QB768" s="602"/>
      <c r="QC768" s="602"/>
      <c r="QD768" s="602"/>
      <c r="QE768" s="602"/>
      <c r="QF768" s="602"/>
      <c r="QG768" s="602"/>
      <c r="QH768" s="602"/>
      <c r="QI768" s="602"/>
      <c r="QJ768" s="602"/>
      <c r="QK768" s="602"/>
      <c r="QL768" s="602"/>
      <c r="QM768" s="602"/>
      <c r="QN768" s="602"/>
      <c r="QO768" s="602"/>
      <c r="QP768" s="602"/>
      <c r="QQ768" s="602"/>
      <c r="QR768" s="602"/>
      <c r="QS768" s="602"/>
      <c r="QT768" s="602"/>
      <c r="QU768" s="602"/>
      <c r="QV768" s="602"/>
      <c r="QW768" s="602"/>
      <c r="QX768" s="602"/>
      <c r="QY768" s="602"/>
      <c r="QZ768" s="602"/>
      <c r="RA768" s="602"/>
      <c r="RB768" s="602"/>
      <c r="RC768" s="602"/>
      <c r="RD768" s="602"/>
      <c r="RE768" s="602"/>
      <c r="RF768" s="602"/>
      <c r="RG768" s="602"/>
      <c r="RH768" s="602"/>
      <c r="RI768" s="602"/>
      <c r="RJ768" s="602"/>
      <c r="RK768" s="602"/>
      <c r="RL768" s="602"/>
      <c r="RM768" s="602"/>
      <c r="RN768" s="602"/>
      <c r="RO768" s="602"/>
      <c r="RP768" s="602"/>
      <c r="RQ768" s="602"/>
      <c r="RR768" s="602"/>
      <c r="RS768" s="602"/>
      <c r="RT768" s="602"/>
      <c r="RU768" s="602"/>
      <c r="RV768" s="602"/>
      <c r="RW768" s="602"/>
      <c r="RX768" s="602"/>
      <c r="RY768" s="602"/>
      <c r="RZ768" s="602"/>
      <c r="SA768" s="602"/>
      <c r="SB768" s="602"/>
      <c r="SC768" s="602"/>
      <c r="SD768" s="602"/>
      <c r="SE768" s="602"/>
      <c r="SF768" s="602"/>
      <c r="SG768" s="602"/>
      <c r="SH768" s="602"/>
      <c r="SI768" s="602"/>
      <c r="SJ768" s="602"/>
      <c r="SK768" s="602"/>
      <c r="SL768" s="602"/>
      <c r="SM768" s="602"/>
      <c r="SN768" s="602"/>
      <c r="SO768" s="602"/>
      <c r="SP768" s="602"/>
      <c r="SQ768" s="602"/>
      <c r="SR768" s="602"/>
      <c r="SS768" s="602"/>
      <c r="ST768" s="602"/>
      <c r="SU768" s="602"/>
      <c r="SV768" s="602"/>
      <c r="SW768" s="602"/>
      <c r="SX768" s="602"/>
      <c r="SY768" s="602"/>
      <c r="SZ768" s="602"/>
      <c r="TA768" s="602"/>
      <c r="TB768" s="602"/>
      <c r="TC768" s="602"/>
      <c r="TD768" s="602"/>
      <c r="TE768" s="602"/>
      <c r="TF768" s="602"/>
      <c r="TG768" s="602"/>
      <c r="TH768" s="602"/>
      <c r="TI768" s="602"/>
      <c r="TJ768" s="602"/>
      <c r="TK768" s="602"/>
      <c r="TL768" s="602"/>
      <c r="TM768" s="602"/>
      <c r="TN768" s="602"/>
      <c r="TO768" s="602"/>
      <c r="TP768" s="602"/>
      <c r="TQ768" s="602"/>
      <c r="TR768" s="602"/>
      <c r="TS768" s="602"/>
      <c r="TT768" s="602"/>
      <c r="TU768" s="602"/>
      <c r="TV768" s="602"/>
      <c r="TW768" s="602"/>
      <c r="TX768" s="602"/>
      <c r="TY768" s="602"/>
      <c r="TZ768" s="602"/>
      <c r="UA768" s="602"/>
      <c r="UB768" s="602"/>
      <c r="UC768" s="602"/>
      <c r="UD768" s="602"/>
      <c r="UE768" s="602"/>
      <c r="UF768" s="602"/>
      <c r="UG768" s="602"/>
      <c r="UH768" s="602"/>
      <c r="UI768" s="602"/>
      <c r="UJ768" s="602"/>
      <c r="UK768" s="602"/>
      <c r="UL768" s="602"/>
      <c r="UM768" s="602"/>
      <c r="UN768" s="602"/>
      <c r="UO768" s="602"/>
      <c r="UP768" s="602"/>
      <c r="UQ768" s="602"/>
      <c r="UR768" s="602"/>
      <c r="US768" s="602"/>
      <c r="UT768" s="602"/>
      <c r="UU768" s="602"/>
      <c r="UV768" s="602"/>
      <c r="UW768" s="602"/>
      <c r="UX768" s="602"/>
      <c r="UY768" s="602"/>
      <c r="UZ768" s="602"/>
      <c r="VA768" s="602"/>
      <c r="VB768" s="602"/>
      <c r="VC768" s="602"/>
      <c r="VD768" s="602"/>
      <c r="VE768" s="602"/>
      <c r="VF768" s="602"/>
      <c r="VG768" s="602"/>
      <c r="VH768" s="602"/>
      <c r="VI768" s="602"/>
      <c r="VJ768" s="602"/>
      <c r="VK768" s="602"/>
      <c r="VL768" s="602"/>
      <c r="VM768" s="602"/>
      <c r="VN768" s="602"/>
      <c r="VO768" s="602"/>
      <c r="VP768" s="602"/>
      <c r="VQ768" s="602"/>
      <c r="VR768" s="602"/>
      <c r="VS768" s="602"/>
      <c r="VT768" s="602"/>
      <c r="VU768" s="602"/>
      <c r="VV768" s="602"/>
      <c r="VW768" s="602"/>
      <c r="VX768" s="602"/>
      <c r="VY768" s="602"/>
      <c r="VZ768" s="602"/>
      <c r="WA768" s="602"/>
      <c r="WB768" s="602"/>
      <c r="WC768" s="602"/>
      <c r="WD768" s="602"/>
      <c r="WE768" s="602"/>
      <c r="WF768" s="602"/>
      <c r="WG768" s="602"/>
      <c r="WH768" s="602"/>
      <c r="WI768" s="602"/>
      <c r="WJ768" s="602"/>
      <c r="WK768" s="602"/>
      <c r="WL768" s="602"/>
      <c r="WM768" s="602"/>
      <c r="WN768" s="602"/>
      <c r="WO768" s="602"/>
      <c r="WP768" s="602"/>
      <c r="WQ768" s="602"/>
      <c r="WR768" s="602"/>
      <c r="WS768" s="602"/>
      <c r="WT768" s="602"/>
      <c r="WU768" s="602"/>
      <c r="WV768" s="602"/>
      <c r="WW768" s="602"/>
      <c r="WX768" s="602"/>
      <c r="WY768" s="602"/>
      <c r="WZ768" s="602"/>
      <c r="XA768" s="602"/>
      <c r="XB768" s="602"/>
      <c r="XC768" s="602"/>
      <c r="XD768" s="602"/>
      <c r="XE768" s="602"/>
      <c r="XF768" s="602"/>
      <c r="XG768" s="602"/>
      <c r="XH768" s="602"/>
      <c r="XI768" s="602"/>
      <c r="XJ768" s="602"/>
      <c r="XK768" s="602"/>
      <c r="XL768" s="602"/>
      <c r="XM768" s="602"/>
      <c r="XN768" s="602"/>
      <c r="XO768" s="602"/>
      <c r="XP768" s="602"/>
      <c r="XQ768" s="602"/>
      <c r="XR768" s="602"/>
      <c r="XS768" s="602"/>
      <c r="XT768" s="602"/>
      <c r="XU768" s="602"/>
      <c r="XV768" s="602"/>
      <c r="XW768" s="602"/>
      <c r="XX768" s="602"/>
      <c r="XY768" s="602"/>
      <c r="XZ768" s="602"/>
      <c r="YA768" s="602"/>
      <c r="YB768" s="602"/>
      <c r="YC768" s="602"/>
      <c r="YD768" s="602"/>
      <c r="YE768" s="602"/>
      <c r="YF768" s="602"/>
      <c r="YG768" s="602"/>
      <c r="YH768" s="602"/>
      <c r="YI768" s="602"/>
      <c r="YJ768" s="602"/>
      <c r="YK768" s="602"/>
      <c r="YL768" s="602"/>
      <c r="YM768" s="602"/>
      <c r="YN768" s="602"/>
      <c r="YO768" s="602"/>
      <c r="YP768" s="602"/>
      <c r="YQ768" s="602"/>
      <c r="YR768" s="602"/>
      <c r="YS768" s="602"/>
      <c r="YT768" s="602"/>
      <c r="YU768" s="602"/>
      <c r="YV768" s="602"/>
      <c r="YW768" s="602"/>
      <c r="YX768" s="602"/>
      <c r="YY768" s="602"/>
      <c r="YZ768" s="602"/>
      <c r="ZA768" s="602"/>
      <c r="ZB768" s="602"/>
      <c r="ZC768" s="602"/>
      <c r="ZD768" s="602"/>
      <c r="ZE768" s="602"/>
      <c r="ZF768" s="602"/>
      <c r="ZG768" s="602"/>
      <c r="ZH768" s="602"/>
      <c r="ZI768" s="602"/>
      <c r="ZJ768" s="602"/>
      <c r="ZK768" s="602"/>
      <c r="ZL768" s="602"/>
      <c r="ZM768" s="602"/>
      <c r="ZN768" s="602"/>
      <c r="ZO768" s="602"/>
      <c r="ZP768" s="602"/>
      <c r="ZQ768" s="602"/>
      <c r="ZR768" s="602"/>
      <c r="ZS768" s="602"/>
      <c r="ZT768" s="602"/>
      <c r="ZU768" s="602"/>
      <c r="ZV768" s="602"/>
      <c r="ZW768" s="602"/>
      <c r="ZX768" s="602"/>
      <c r="ZY768" s="602"/>
      <c r="ZZ768" s="602"/>
      <c r="AAA768" s="602"/>
      <c r="AAB768" s="602"/>
      <c r="AAC768" s="602"/>
      <c r="AAD768" s="602"/>
      <c r="AAE768" s="602"/>
      <c r="AAF768" s="602"/>
      <c r="AAG768" s="602"/>
      <c r="AAH768" s="602"/>
      <c r="AAI768" s="602"/>
      <c r="AAJ768" s="602"/>
      <c r="AAK768" s="602"/>
      <c r="AAL768" s="602"/>
      <c r="AAM768" s="602"/>
      <c r="AAN768" s="602"/>
      <c r="AAO768" s="602"/>
      <c r="AAP768" s="602"/>
      <c r="AAQ768" s="602"/>
      <c r="AAR768" s="602"/>
      <c r="AAS768" s="602"/>
      <c r="AAT768" s="602"/>
      <c r="AAU768" s="602"/>
      <c r="AAV768" s="602"/>
      <c r="AAW768" s="602"/>
      <c r="AAX768" s="602"/>
      <c r="AAY768" s="602"/>
      <c r="AAZ768" s="602"/>
      <c r="ABA768" s="602"/>
      <c r="ABB768" s="602"/>
      <c r="ABC768" s="602"/>
      <c r="ABD768" s="602"/>
      <c r="ABE768" s="602"/>
      <c r="ABF768" s="602"/>
      <c r="ABG768" s="602"/>
      <c r="ABH768" s="602"/>
      <c r="ABI768" s="602"/>
      <c r="ABJ768" s="602"/>
      <c r="ABK768" s="602"/>
      <c r="ABL768" s="602"/>
      <c r="ABM768" s="602"/>
      <c r="ABN768" s="602"/>
      <c r="ABO768" s="602"/>
      <c r="ABP768" s="602"/>
      <c r="ABQ768" s="602"/>
      <c r="ABR768" s="602"/>
      <c r="ABS768" s="602"/>
      <c r="ABT768" s="602"/>
      <c r="ABU768" s="602"/>
      <c r="ABV768" s="602"/>
      <c r="ABW768" s="602"/>
      <c r="ABX768" s="602"/>
      <c r="ABY768" s="602"/>
      <c r="ABZ768" s="602"/>
      <c r="ACA768" s="602"/>
      <c r="ACB768" s="602"/>
      <c r="ACC768" s="602"/>
      <c r="ACD768" s="602"/>
      <c r="ACE768" s="602"/>
      <c r="ACF768" s="602"/>
      <c r="ACG768" s="602"/>
      <c r="ACH768" s="602"/>
      <c r="ACI768" s="602"/>
      <c r="ACJ768" s="602"/>
      <c r="ACK768" s="602"/>
      <c r="ACL768" s="602"/>
      <c r="ACM768" s="602"/>
      <c r="ACN768" s="602"/>
      <c r="ACO768" s="602"/>
      <c r="ACP768" s="602"/>
      <c r="ACQ768" s="602"/>
      <c r="ACR768" s="602"/>
      <c r="ACS768" s="602"/>
      <c r="ACT768" s="602"/>
      <c r="ACU768" s="602"/>
      <c r="ACV768" s="602"/>
      <c r="ACW768" s="602"/>
      <c r="ACX768" s="602"/>
      <c r="ACY768" s="602"/>
      <c r="ACZ768" s="602"/>
      <c r="ADA768" s="602"/>
      <c r="ADB768" s="602"/>
      <c r="ADC768" s="602"/>
      <c r="ADD768" s="602"/>
      <c r="ADE768" s="602"/>
      <c r="ADF768" s="602"/>
      <c r="ADG768" s="602"/>
      <c r="ADH768" s="602"/>
      <c r="ADI768" s="602"/>
      <c r="ADJ768" s="602"/>
      <c r="ADK768" s="602"/>
      <c r="ADL768" s="602"/>
      <c r="ADM768" s="602"/>
      <c r="ADN768" s="602"/>
      <c r="ADO768" s="602"/>
      <c r="ADP768" s="602"/>
      <c r="ADQ768" s="602"/>
      <c r="ADR768" s="602"/>
      <c r="ADS768" s="602"/>
      <c r="ADT768" s="602"/>
      <c r="ADU768" s="602"/>
      <c r="ADV768" s="602"/>
      <c r="ADW768" s="602"/>
      <c r="ADX768" s="602"/>
      <c r="ADY768" s="602"/>
      <c r="ADZ768" s="602"/>
      <c r="AEA768" s="602"/>
      <c r="AEB768" s="602"/>
      <c r="AEC768" s="602"/>
      <c r="AED768" s="602"/>
      <c r="AEE768" s="602"/>
      <c r="AEF768" s="602"/>
      <c r="AEG768" s="602"/>
      <c r="AEH768" s="602"/>
      <c r="AEI768" s="602"/>
      <c r="AEJ768" s="602"/>
      <c r="AEK768" s="602"/>
      <c r="AEL768" s="602"/>
      <c r="AEM768" s="602"/>
      <c r="AEN768" s="602"/>
      <c r="AEO768" s="602"/>
      <c r="AEP768" s="602"/>
      <c r="AEQ768" s="602"/>
      <c r="AER768" s="602"/>
      <c r="AES768" s="602"/>
      <c r="AET768" s="602"/>
      <c r="AEU768" s="602"/>
      <c r="AEV768" s="602"/>
      <c r="AEW768" s="602"/>
      <c r="AEX768" s="602"/>
      <c r="AEY768" s="602"/>
      <c r="AEZ768" s="602"/>
      <c r="AFA768" s="602"/>
      <c r="AFB768" s="602"/>
      <c r="AFC768" s="602"/>
      <c r="AFD768" s="602"/>
      <c r="AFE768" s="602"/>
      <c r="AFF768" s="602"/>
      <c r="AFG768" s="602"/>
      <c r="AFH768" s="602"/>
      <c r="AFI768" s="602"/>
      <c r="AFJ768" s="602"/>
      <c r="AFK768" s="602"/>
      <c r="AFL768" s="602"/>
      <c r="AFM768" s="602"/>
      <c r="AFN768" s="602"/>
      <c r="AFO768" s="602"/>
      <c r="AFP768" s="602"/>
      <c r="AFQ768" s="602"/>
      <c r="AFR768" s="602"/>
      <c r="AFS768" s="602"/>
      <c r="AFT768" s="602"/>
      <c r="AFU768" s="602"/>
      <c r="AFV768" s="602"/>
      <c r="AFW768" s="602"/>
      <c r="AFX768" s="602"/>
      <c r="AFY768" s="602"/>
      <c r="AFZ768" s="602"/>
      <c r="AGA768" s="602"/>
      <c r="AGB768" s="602"/>
      <c r="AGC768" s="602"/>
      <c r="AGD768" s="602"/>
      <c r="AGE768" s="602"/>
      <c r="AGF768" s="602"/>
      <c r="AGG768" s="602"/>
      <c r="AGH768" s="602"/>
      <c r="AGI768" s="602"/>
      <c r="AGJ768" s="602"/>
      <c r="AGK768" s="602"/>
      <c r="AGL768" s="602"/>
      <c r="AGM768" s="602"/>
      <c r="AGN768" s="602"/>
      <c r="AGO768" s="602"/>
      <c r="AGP768" s="602"/>
      <c r="AGQ768" s="602"/>
      <c r="AGR768" s="602"/>
      <c r="AGS768" s="602"/>
      <c r="AGT768" s="602"/>
      <c r="AGU768" s="602"/>
      <c r="AGV768" s="602"/>
      <c r="AGW768" s="602"/>
      <c r="AGX768" s="602"/>
      <c r="AGY768" s="602"/>
      <c r="AGZ768" s="602"/>
      <c r="AHA768" s="602"/>
      <c r="AHB768" s="602"/>
      <c r="AHC768" s="602"/>
      <c r="AHD768" s="602"/>
      <c r="AHE768" s="602"/>
      <c r="AHF768" s="602"/>
      <c r="AHG768" s="602"/>
      <c r="AHH768" s="602"/>
      <c r="AHI768" s="602"/>
      <c r="AHJ768" s="602"/>
      <c r="AHK768" s="602"/>
      <c r="AHL768" s="602"/>
      <c r="AHM768" s="602"/>
      <c r="AHN768" s="602"/>
      <c r="AHO768" s="602"/>
      <c r="AHP768" s="602"/>
      <c r="AHQ768" s="602"/>
      <c r="AHR768" s="602"/>
      <c r="AHS768" s="602"/>
      <c r="AHT768" s="602"/>
      <c r="AHU768" s="602"/>
      <c r="AHV768" s="602"/>
      <c r="AHW768" s="602"/>
      <c r="AHX768" s="602"/>
      <c r="AHY768" s="602"/>
      <c r="AHZ768" s="602"/>
      <c r="AIA768" s="602"/>
      <c r="AIB768" s="602"/>
      <c r="AIC768" s="602"/>
      <c r="AID768" s="602"/>
      <c r="AIE768" s="602"/>
      <c r="AIF768" s="602"/>
      <c r="AIG768" s="602"/>
      <c r="AIH768" s="602"/>
      <c r="AII768" s="602"/>
      <c r="AIJ768" s="602"/>
      <c r="AIK768" s="602"/>
      <c r="AIL768" s="602"/>
      <c r="AIM768" s="602"/>
      <c r="AIN768" s="602"/>
      <c r="AIO768" s="602"/>
      <c r="AIP768" s="602"/>
      <c r="AIQ768" s="602"/>
      <c r="AIR768" s="602"/>
      <c r="AIS768" s="602"/>
      <c r="AIT768" s="602"/>
      <c r="AIU768" s="602"/>
      <c r="AIV768" s="602"/>
      <c r="AIW768" s="602"/>
      <c r="AIX768" s="602"/>
      <c r="AIY768" s="602"/>
      <c r="AIZ768" s="602"/>
      <c r="AJA768" s="602"/>
      <c r="AJB768" s="602"/>
      <c r="AJC768" s="602"/>
      <c r="AJD768" s="602"/>
      <c r="AJE768" s="602"/>
      <c r="AJF768" s="602"/>
      <c r="AJG768" s="602"/>
      <c r="AJH768" s="602"/>
      <c r="AJI768" s="602"/>
    </row>
    <row r="769" spans="1:945">
      <c r="A769" s="603"/>
      <c r="B769" s="623" t="s">
        <v>1217</v>
      </c>
      <c r="C769" s="623" t="s">
        <v>1217</v>
      </c>
      <c r="D769" s="615" t="s">
        <v>2956</v>
      </c>
      <c r="E769" s="617" t="s">
        <v>4822</v>
      </c>
      <c r="F769" s="615"/>
      <c r="G769" s="615"/>
      <c r="H769" s="615"/>
      <c r="I769" s="615" t="s">
        <v>3062</v>
      </c>
      <c r="J769" s="618"/>
      <c r="K769" s="615" t="s">
        <v>3052</v>
      </c>
      <c r="L769" s="615" t="s">
        <v>3003</v>
      </c>
      <c r="M769" s="616">
        <v>44664</v>
      </c>
      <c r="N769" s="616">
        <v>44805</v>
      </c>
      <c r="O769" s="616"/>
      <c r="P769" s="616"/>
      <c r="Q769" s="616"/>
      <c r="R769" s="616"/>
      <c r="S769" s="615" t="s">
        <v>2959</v>
      </c>
      <c r="T769" s="615">
        <v>60</v>
      </c>
      <c r="U769" s="615">
        <v>49405140</v>
      </c>
      <c r="V769" s="615" t="s">
        <v>973</v>
      </c>
      <c r="W769" s="615">
        <v>400</v>
      </c>
      <c r="X769" s="619">
        <v>8320</v>
      </c>
      <c r="Y769" s="539">
        <f t="shared" si="33"/>
        <v>3328000</v>
      </c>
      <c r="Z769" s="605">
        <v>0.55000000000000004</v>
      </c>
      <c r="AA769" s="681">
        <f t="shared" si="34"/>
        <v>1830400.0000000002</v>
      </c>
      <c r="AB769" s="625"/>
      <c r="AC769" s="621">
        <v>0</v>
      </c>
      <c r="AD769" s="609"/>
      <c r="AE769" s="606"/>
      <c r="AF769" s="695">
        <f t="shared" si="35"/>
        <v>1830400.0000000002</v>
      </c>
      <c r="AG769" s="604" t="s">
        <v>1073</v>
      </c>
      <c r="AH769" s="604"/>
      <c r="AI769" s="604">
        <v>60</v>
      </c>
      <c r="AJ769" s="608" t="s">
        <v>2319</v>
      </c>
      <c r="AK769" s="604" t="s">
        <v>1088</v>
      </c>
      <c r="AL769" s="607" t="s">
        <v>3004</v>
      </c>
      <c r="AM769" s="604" t="s">
        <v>52</v>
      </c>
      <c r="AN769" s="604" t="s">
        <v>1076</v>
      </c>
      <c r="AO769" s="604"/>
      <c r="AP769" s="606"/>
      <c r="AQ769" s="606" t="s">
        <v>37</v>
      </c>
      <c r="AR769" s="606" t="s">
        <v>3009</v>
      </c>
      <c r="AS769" s="603" t="s">
        <v>1077</v>
      </c>
      <c r="AT769" s="610" t="s">
        <v>1091</v>
      </c>
      <c r="AU769" s="610" t="s">
        <v>1078</v>
      </c>
      <c r="AV769" s="605">
        <v>0.73</v>
      </c>
      <c r="AW769" s="602"/>
      <c r="AX769" s="602"/>
      <c r="AY769" s="602"/>
      <c r="AZ769" s="602"/>
      <c r="BA769" s="602"/>
      <c r="BB769" s="602"/>
      <c r="BC769" s="602"/>
      <c r="BD769" s="602"/>
      <c r="BE769" s="602"/>
      <c r="BF769" s="602"/>
      <c r="BG769" s="602"/>
      <c r="BH769" s="602"/>
      <c r="BI769" s="602"/>
      <c r="BJ769" s="602"/>
      <c r="BK769" s="602"/>
      <c r="BL769" s="602"/>
      <c r="BM769" s="602"/>
      <c r="BN769" s="602"/>
      <c r="BO769" s="602"/>
      <c r="BP769" s="602"/>
      <c r="BQ769" s="602"/>
      <c r="BR769" s="602"/>
      <c r="BS769" s="602"/>
      <c r="BT769" s="602"/>
      <c r="BU769" s="602"/>
      <c r="BV769" s="602"/>
      <c r="BW769" s="602"/>
      <c r="BX769" s="602"/>
      <c r="BY769" s="602"/>
      <c r="BZ769" s="602"/>
      <c r="CA769" s="602"/>
      <c r="CB769" s="602"/>
      <c r="CC769" s="602"/>
      <c r="CD769" s="602"/>
      <c r="CE769" s="602"/>
      <c r="CF769" s="602"/>
      <c r="CG769" s="602"/>
      <c r="CH769" s="602"/>
      <c r="CI769" s="602"/>
      <c r="CJ769" s="602"/>
      <c r="CK769" s="602"/>
      <c r="CL769" s="602"/>
      <c r="CM769" s="602"/>
      <c r="CN769" s="602"/>
      <c r="CO769" s="602"/>
      <c r="CP769" s="602"/>
      <c r="CQ769" s="602"/>
      <c r="CR769" s="602"/>
      <c r="CS769" s="602"/>
      <c r="CT769" s="602"/>
      <c r="CU769" s="602"/>
      <c r="CV769" s="602"/>
      <c r="CW769" s="602"/>
      <c r="CX769" s="602"/>
      <c r="CY769" s="602"/>
      <c r="CZ769" s="602"/>
      <c r="DA769" s="602"/>
      <c r="DB769" s="602"/>
      <c r="DC769" s="602"/>
      <c r="DD769" s="602"/>
      <c r="DE769" s="602"/>
      <c r="DF769" s="602"/>
      <c r="DG769" s="602"/>
      <c r="DH769" s="602"/>
      <c r="DI769" s="602"/>
      <c r="DJ769" s="602"/>
      <c r="DK769" s="602"/>
      <c r="DL769" s="602"/>
      <c r="DM769" s="602"/>
      <c r="DN769" s="602"/>
      <c r="DO769" s="602"/>
      <c r="DP769" s="602"/>
      <c r="DQ769" s="602"/>
      <c r="DR769" s="602"/>
      <c r="DS769" s="602"/>
      <c r="DT769" s="602"/>
      <c r="DU769" s="602"/>
      <c r="DV769" s="602"/>
      <c r="DW769" s="602"/>
      <c r="DX769" s="602"/>
      <c r="DY769" s="602"/>
      <c r="DZ769" s="602"/>
      <c r="EA769" s="602"/>
      <c r="EB769" s="602"/>
      <c r="EC769" s="602"/>
      <c r="ED769" s="602"/>
      <c r="EE769" s="602"/>
      <c r="EF769" s="602"/>
      <c r="EG769" s="602"/>
      <c r="EH769" s="602"/>
      <c r="EI769" s="602"/>
      <c r="EJ769" s="602"/>
      <c r="EK769" s="602"/>
      <c r="EL769" s="602"/>
      <c r="EM769" s="602"/>
      <c r="EN769" s="602"/>
      <c r="EO769" s="602"/>
      <c r="EP769" s="602"/>
      <c r="EQ769" s="602"/>
      <c r="ER769" s="602"/>
      <c r="ES769" s="602"/>
      <c r="ET769" s="602"/>
      <c r="EU769" s="602"/>
      <c r="EV769" s="602"/>
      <c r="EW769" s="602"/>
      <c r="EX769" s="602"/>
      <c r="EY769" s="602"/>
      <c r="EZ769" s="602"/>
      <c r="FA769" s="602"/>
      <c r="FB769" s="602"/>
      <c r="FC769" s="602"/>
      <c r="FD769" s="602"/>
      <c r="FE769" s="602"/>
      <c r="FF769" s="602"/>
      <c r="FG769" s="602"/>
      <c r="FH769" s="602"/>
      <c r="FI769" s="602"/>
      <c r="FJ769" s="602"/>
      <c r="FK769" s="602"/>
      <c r="FL769" s="602"/>
      <c r="FM769" s="602"/>
      <c r="FN769" s="602"/>
      <c r="FO769" s="602"/>
      <c r="FP769" s="602"/>
      <c r="FQ769" s="602"/>
      <c r="FR769" s="602"/>
      <c r="FS769" s="602"/>
      <c r="FT769" s="602"/>
      <c r="FU769" s="602"/>
      <c r="FV769" s="602"/>
      <c r="FW769" s="602"/>
      <c r="FX769" s="602"/>
      <c r="FY769" s="602"/>
      <c r="FZ769" s="602"/>
      <c r="GA769" s="602"/>
      <c r="GB769" s="602"/>
      <c r="GC769" s="602"/>
      <c r="GD769" s="602"/>
      <c r="GE769" s="602"/>
      <c r="GF769" s="602"/>
      <c r="GG769" s="602"/>
      <c r="GH769" s="602"/>
      <c r="GI769" s="602"/>
      <c r="GJ769" s="602"/>
      <c r="GK769" s="602"/>
      <c r="GL769" s="602"/>
      <c r="GM769" s="602"/>
      <c r="GN769" s="602"/>
      <c r="GO769" s="602"/>
      <c r="GP769" s="602"/>
      <c r="GQ769" s="602"/>
      <c r="GR769" s="602"/>
      <c r="GS769" s="602"/>
      <c r="GT769" s="602"/>
      <c r="GU769" s="602"/>
      <c r="GV769" s="602"/>
      <c r="GW769" s="602"/>
      <c r="GX769" s="602"/>
      <c r="GY769" s="602"/>
      <c r="GZ769" s="602"/>
      <c r="HA769" s="602"/>
      <c r="HB769" s="602"/>
      <c r="HC769" s="602"/>
      <c r="HD769" s="602"/>
      <c r="HE769" s="602"/>
      <c r="HF769" s="602"/>
      <c r="HG769" s="602"/>
      <c r="HH769" s="602"/>
      <c r="HI769" s="602"/>
      <c r="HJ769" s="602"/>
      <c r="HK769" s="602"/>
      <c r="HL769" s="602"/>
      <c r="HM769" s="602"/>
      <c r="HN769" s="602"/>
      <c r="HO769" s="602"/>
      <c r="HP769" s="602"/>
      <c r="HQ769" s="602"/>
      <c r="HR769" s="602"/>
      <c r="HS769" s="602"/>
      <c r="HT769" s="602"/>
      <c r="HU769" s="602"/>
      <c r="HV769" s="602"/>
      <c r="HW769" s="602"/>
      <c r="HX769" s="602"/>
      <c r="HY769" s="602"/>
      <c r="HZ769" s="602"/>
      <c r="IA769" s="602"/>
      <c r="IB769" s="602"/>
      <c r="IC769" s="602"/>
      <c r="ID769" s="602"/>
      <c r="IE769" s="602"/>
      <c r="IF769" s="602"/>
      <c r="IG769" s="602"/>
      <c r="IH769" s="602"/>
      <c r="II769" s="602"/>
      <c r="IJ769" s="602"/>
      <c r="IK769" s="602"/>
      <c r="IL769" s="602"/>
      <c r="IM769" s="602"/>
      <c r="IN769" s="602"/>
      <c r="IO769" s="602"/>
      <c r="IP769" s="602"/>
      <c r="IQ769" s="602"/>
      <c r="IR769" s="602"/>
      <c r="IS769" s="602"/>
      <c r="IT769" s="602"/>
      <c r="IU769" s="602"/>
      <c r="IV769" s="602"/>
      <c r="IW769" s="602"/>
      <c r="IX769" s="602"/>
      <c r="IY769" s="602"/>
      <c r="IZ769" s="602"/>
      <c r="JA769" s="602"/>
      <c r="JB769" s="602"/>
      <c r="JC769" s="602"/>
      <c r="JD769" s="602"/>
      <c r="JE769" s="602"/>
      <c r="JF769" s="602"/>
      <c r="JG769" s="602"/>
      <c r="JH769" s="602"/>
      <c r="JI769" s="602"/>
      <c r="JJ769" s="602"/>
      <c r="JK769" s="602"/>
      <c r="JL769" s="602"/>
      <c r="JM769" s="602"/>
      <c r="JN769" s="602"/>
      <c r="JO769" s="602"/>
      <c r="JP769" s="602"/>
      <c r="JQ769" s="602"/>
      <c r="JR769" s="602"/>
      <c r="JS769" s="602"/>
      <c r="JT769" s="602"/>
      <c r="JU769" s="602"/>
      <c r="JV769" s="602"/>
      <c r="JW769" s="602"/>
      <c r="JX769" s="602"/>
      <c r="JY769" s="602"/>
      <c r="JZ769" s="602"/>
      <c r="KA769" s="602"/>
      <c r="KB769" s="602"/>
      <c r="KC769" s="602"/>
      <c r="KD769" s="602"/>
      <c r="KE769" s="602"/>
      <c r="KF769" s="602"/>
      <c r="KG769" s="602"/>
      <c r="KH769" s="602"/>
      <c r="KI769" s="602"/>
      <c r="KJ769" s="602"/>
      <c r="KK769" s="602"/>
      <c r="KL769" s="602"/>
      <c r="KM769" s="602"/>
      <c r="KN769" s="602"/>
      <c r="KO769" s="602"/>
      <c r="KP769" s="602"/>
      <c r="KQ769" s="602"/>
      <c r="KR769" s="602"/>
      <c r="KS769" s="602"/>
      <c r="KT769" s="602"/>
      <c r="KU769" s="602"/>
      <c r="KV769" s="602"/>
      <c r="KW769" s="602"/>
      <c r="KX769" s="602"/>
      <c r="KY769" s="602"/>
      <c r="KZ769" s="602"/>
      <c r="LA769" s="602"/>
      <c r="LB769" s="602"/>
      <c r="LC769" s="602"/>
      <c r="LD769" s="602"/>
      <c r="LE769" s="602"/>
      <c r="LF769" s="602"/>
      <c r="LG769" s="602"/>
      <c r="LH769" s="602"/>
      <c r="LI769" s="602"/>
      <c r="LJ769" s="602"/>
      <c r="LK769" s="602"/>
      <c r="LL769" s="602"/>
      <c r="LM769" s="602"/>
      <c r="LN769" s="602"/>
      <c r="LO769" s="602"/>
      <c r="LP769" s="602"/>
      <c r="LQ769" s="602"/>
      <c r="LR769" s="602"/>
      <c r="LS769" s="602"/>
      <c r="LT769" s="602"/>
      <c r="LU769" s="602"/>
      <c r="LV769" s="602"/>
      <c r="LW769" s="602"/>
      <c r="LX769" s="602"/>
      <c r="LY769" s="602"/>
      <c r="LZ769" s="602"/>
      <c r="MA769" s="602"/>
      <c r="MB769" s="602"/>
      <c r="MC769" s="602"/>
      <c r="MD769" s="602"/>
      <c r="ME769" s="602"/>
      <c r="MF769" s="602"/>
      <c r="MG769" s="602"/>
      <c r="MH769" s="602"/>
      <c r="MI769" s="602"/>
      <c r="MJ769" s="602"/>
      <c r="MK769" s="602"/>
      <c r="ML769" s="602"/>
      <c r="MM769" s="602"/>
      <c r="MN769" s="602"/>
      <c r="MO769" s="602"/>
      <c r="MP769" s="602"/>
      <c r="MQ769" s="602"/>
      <c r="MR769" s="602"/>
      <c r="MS769" s="602"/>
      <c r="MT769" s="602"/>
      <c r="MU769" s="602"/>
      <c r="MV769" s="602"/>
      <c r="MW769" s="602"/>
      <c r="MX769" s="602"/>
      <c r="MY769" s="602"/>
      <c r="MZ769" s="602"/>
      <c r="NA769" s="602"/>
      <c r="NB769" s="602"/>
      <c r="NC769" s="602"/>
      <c r="ND769" s="602"/>
      <c r="NE769" s="602"/>
      <c r="NF769" s="602"/>
      <c r="NG769" s="602"/>
      <c r="NH769" s="602"/>
      <c r="NI769" s="602"/>
      <c r="NJ769" s="602"/>
      <c r="NK769" s="602"/>
      <c r="NL769" s="602"/>
      <c r="NM769" s="602"/>
      <c r="NN769" s="602"/>
      <c r="NO769" s="602"/>
      <c r="NP769" s="602"/>
      <c r="NQ769" s="602"/>
      <c r="NR769" s="602"/>
      <c r="NS769" s="602"/>
      <c r="NT769" s="602"/>
      <c r="NU769" s="602"/>
      <c r="NV769" s="602"/>
      <c r="NW769" s="602"/>
      <c r="NX769" s="602"/>
      <c r="NY769" s="602"/>
      <c r="NZ769" s="602"/>
      <c r="OA769" s="602"/>
      <c r="OB769" s="602"/>
      <c r="OC769" s="602"/>
      <c r="OD769" s="602"/>
      <c r="OE769" s="602"/>
      <c r="OF769" s="602"/>
      <c r="OG769" s="602"/>
      <c r="OH769" s="602"/>
      <c r="OI769" s="602"/>
      <c r="OJ769" s="602"/>
      <c r="OK769" s="602"/>
      <c r="OL769" s="602"/>
      <c r="OM769" s="602"/>
      <c r="ON769" s="602"/>
      <c r="OO769" s="602"/>
      <c r="OP769" s="602"/>
      <c r="OQ769" s="602"/>
      <c r="OR769" s="602"/>
      <c r="OS769" s="602"/>
      <c r="OT769" s="602"/>
      <c r="OU769" s="602"/>
      <c r="OV769" s="602"/>
      <c r="OW769" s="602"/>
      <c r="OX769" s="602"/>
      <c r="OY769" s="602"/>
      <c r="OZ769" s="602"/>
      <c r="PA769" s="602"/>
      <c r="PB769" s="602"/>
      <c r="PC769" s="602"/>
      <c r="PD769" s="602"/>
      <c r="PE769" s="602"/>
      <c r="PF769" s="602"/>
      <c r="PG769" s="602"/>
      <c r="PH769" s="602"/>
      <c r="PI769" s="602"/>
      <c r="PJ769" s="602"/>
      <c r="PK769" s="602"/>
      <c r="PL769" s="602"/>
      <c r="PM769" s="602"/>
      <c r="PN769" s="602"/>
      <c r="PO769" s="602"/>
      <c r="PP769" s="602"/>
      <c r="PQ769" s="602"/>
      <c r="PR769" s="602"/>
      <c r="PS769" s="602"/>
      <c r="PT769" s="602"/>
      <c r="PU769" s="602"/>
      <c r="PV769" s="602"/>
      <c r="PW769" s="602"/>
      <c r="PX769" s="602"/>
      <c r="PY769" s="602"/>
      <c r="PZ769" s="602"/>
      <c r="QA769" s="602"/>
      <c r="QB769" s="602"/>
      <c r="QC769" s="602"/>
      <c r="QD769" s="602"/>
      <c r="QE769" s="602"/>
      <c r="QF769" s="602"/>
      <c r="QG769" s="602"/>
      <c r="QH769" s="602"/>
      <c r="QI769" s="602"/>
      <c r="QJ769" s="602"/>
      <c r="QK769" s="602"/>
      <c r="QL769" s="602"/>
      <c r="QM769" s="602"/>
      <c r="QN769" s="602"/>
      <c r="QO769" s="602"/>
      <c r="QP769" s="602"/>
      <c r="QQ769" s="602"/>
      <c r="QR769" s="602"/>
      <c r="QS769" s="602"/>
      <c r="QT769" s="602"/>
      <c r="QU769" s="602"/>
      <c r="QV769" s="602"/>
      <c r="QW769" s="602"/>
      <c r="QX769" s="602"/>
      <c r="QY769" s="602"/>
      <c r="QZ769" s="602"/>
      <c r="RA769" s="602"/>
      <c r="RB769" s="602"/>
      <c r="RC769" s="602"/>
      <c r="RD769" s="602"/>
      <c r="RE769" s="602"/>
      <c r="RF769" s="602"/>
      <c r="RG769" s="602"/>
      <c r="RH769" s="602"/>
      <c r="RI769" s="602"/>
      <c r="RJ769" s="602"/>
      <c r="RK769" s="602"/>
      <c r="RL769" s="602"/>
      <c r="RM769" s="602"/>
      <c r="RN769" s="602"/>
      <c r="RO769" s="602"/>
      <c r="RP769" s="602"/>
      <c r="RQ769" s="602"/>
      <c r="RR769" s="602"/>
      <c r="RS769" s="602"/>
      <c r="RT769" s="602"/>
      <c r="RU769" s="602"/>
      <c r="RV769" s="602"/>
      <c r="RW769" s="602"/>
      <c r="RX769" s="602"/>
      <c r="RY769" s="602"/>
      <c r="RZ769" s="602"/>
      <c r="SA769" s="602"/>
      <c r="SB769" s="602"/>
      <c r="SC769" s="602"/>
      <c r="SD769" s="602"/>
      <c r="SE769" s="602"/>
      <c r="SF769" s="602"/>
      <c r="SG769" s="602"/>
      <c r="SH769" s="602"/>
      <c r="SI769" s="602"/>
      <c r="SJ769" s="602"/>
      <c r="SK769" s="602"/>
      <c r="SL769" s="602"/>
      <c r="SM769" s="602"/>
      <c r="SN769" s="602"/>
      <c r="SO769" s="602"/>
      <c r="SP769" s="602"/>
      <c r="SQ769" s="602"/>
      <c r="SR769" s="602"/>
      <c r="SS769" s="602"/>
      <c r="ST769" s="602"/>
      <c r="SU769" s="602"/>
      <c r="SV769" s="602"/>
      <c r="SW769" s="602"/>
      <c r="SX769" s="602"/>
      <c r="SY769" s="602"/>
      <c r="SZ769" s="602"/>
      <c r="TA769" s="602"/>
      <c r="TB769" s="602"/>
      <c r="TC769" s="602"/>
      <c r="TD769" s="602"/>
      <c r="TE769" s="602"/>
      <c r="TF769" s="602"/>
      <c r="TG769" s="602"/>
      <c r="TH769" s="602"/>
      <c r="TI769" s="602"/>
      <c r="TJ769" s="602"/>
      <c r="TK769" s="602"/>
      <c r="TL769" s="602"/>
      <c r="TM769" s="602"/>
      <c r="TN769" s="602"/>
      <c r="TO769" s="602"/>
      <c r="TP769" s="602"/>
      <c r="TQ769" s="602"/>
      <c r="TR769" s="602"/>
      <c r="TS769" s="602"/>
      <c r="TT769" s="602"/>
      <c r="TU769" s="602"/>
      <c r="TV769" s="602"/>
      <c r="TW769" s="602"/>
      <c r="TX769" s="602"/>
      <c r="TY769" s="602"/>
      <c r="TZ769" s="602"/>
      <c r="UA769" s="602"/>
      <c r="UB769" s="602"/>
      <c r="UC769" s="602"/>
      <c r="UD769" s="602"/>
      <c r="UE769" s="602"/>
      <c r="UF769" s="602"/>
      <c r="UG769" s="602"/>
      <c r="UH769" s="602"/>
      <c r="UI769" s="602"/>
      <c r="UJ769" s="602"/>
      <c r="UK769" s="602"/>
      <c r="UL769" s="602"/>
      <c r="UM769" s="602"/>
      <c r="UN769" s="602"/>
      <c r="UO769" s="602"/>
      <c r="UP769" s="602"/>
      <c r="UQ769" s="602"/>
      <c r="UR769" s="602"/>
      <c r="US769" s="602"/>
      <c r="UT769" s="602"/>
      <c r="UU769" s="602"/>
      <c r="UV769" s="602"/>
      <c r="UW769" s="602"/>
      <c r="UX769" s="602"/>
      <c r="UY769" s="602"/>
      <c r="UZ769" s="602"/>
      <c r="VA769" s="602"/>
      <c r="VB769" s="602"/>
      <c r="VC769" s="602"/>
      <c r="VD769" s="602"/>
      <c r="VE769" s="602"/>
      <c r="VF769" s="602"/>
      <c r="VG769" s="602"/>
      <c r="VH769" s="602"/>
      <c r="VI769" s="602"/>
      <c r="VJ769" s="602"/>
      <c r="VK769" s="602"/>
      <c r="VL769" s="602"/>
      <c r="VM769" s="602"/>
      <c r="VN769" s="602"/>
      <c r="VO769" s="602"/>
      <c r="VP769" s="602"/>
      <c r="VQ769" s="602"/>
      <c r="VR769" s="602"/>
      <c r="VS769" s="602"/>
      <c r="VT769" s="602"/>
      <c r="VU769" s="602"/>
      <c r="VV769" s="602"/>
      <c r="VW769" s="602"/>
      <c r="VX769" s="602"/>
      <c r="VY769" s="602"/>
      <c r="VZ769" s="602"/>
      <c r="WA769" s="602"/>
      <c r="WB769" s="602"/>
      <c r="WC769" s="602"/>
      <c r="WD769" s="602"/>
      <c r="WE769" s="602"/>
      <c r="WF769" s="602"/>
      <c r="WG769" s="602"/>
      <c r="WH769" s="602"/>
      <c r="WI769" s="602"/>
      <c r="WJ769" s="602"/>
      <c r="WK769" s="602"/>
      <c r="WL769" s="602"/>
      <c r="WM769" s="602"/>
      <c r="WN769" s="602"/>
      <c r="WO769" s="602"/>
      <c r="WP769" s="602"/>
      <c r="WQ769" s="602"/>
      <c r="WR769" s="602"/>
      <c r="WS769" s="602"/>
      <c r="WT769" s="602"/>
      <c r="WU769" s="602"/>
      <c r="WV769" s="602"/>
      <c r="WW769" s="602"/>
      <c r="WX769" s="602"/>
      <c r="WY769" s="602"/>
      <c r="WZ769" s="602"/>
      <c r="XA769" s="602"/>
      <c r="XB769" s="602"/>
      <c r="XC769" s="602"/>
      <c r="XD769" s="602"/>
      <c r="XE769" s="602"/>
      <c r="XF769" s="602"/>
      <c r="XG769" s="602"/>
      <c r="XH769" s="602"/>
      <c r="XI769" s="602"/>
      <c r="XJ769" s="602"/>
      <c r="XK769" s="602"/>
      <c r="XL769" s="602"/>
      <c r="XM769" s="602"/>
      <c r="XN769" s="602"/>
      <c r="XO769" s="602"/>
      <c r="XP769" s="602"/>
      <c r="XQ769" s="602"/>
      <c r="XR769" s="602"/>
      <c r="XS769" s="602"/>
      <c r="XT769" s="602"/>
      <c r="XU769" s="602"/>
      <c r="XV769" s="602"/>
      <c r="XW769" s="602"/>
      <c r="XX769" s="602"/>
      <c r="XY769" s="602"/>
      <c r="XZ769" s="602"/>
      <c r="YA769" s="602"/>
      <c r="YB769" s="602"/>
      <c r="YC769" s="602"/>
      <c r="YD769" s="602"/>
      <c r="YE769" s="602"/>
      <c r="YF769" s="602"/>
      <c r="YG769" s="602"/>
      <c r="YH769" s="602"/>
      <c r="YI769" s="602"/>
      <c r="YJ769" s="602"/>
      <c r="YK769" s="602"/>
      <c r="YL769" s="602"/>
      <c r="YM769" s="602"/>
      <c r="YN769" s="602"/>
      <c r="YO769" s="602"/>
      <c r="YP769" s="602"/>
      <c r="YQ769" s="602"/>
      <c r="YR769" s="602"/>
      <c r="YS769" s="602"/>
      <c r="YT769" s="602"/>
      <c r="YU769" s="602"/>
      <c r="YV769" s="602"/>
      <c r="YW769" s="602"/>
      <c r="YX769" s="602"/>
      <c r="YY769" s="602"/>
      <c r="YZ769" s="602"/>
      <c r="ZA769" s="602"/>
      <c r="ZB769" s="602"/>
      <c r="ZC769" s="602"/>
      <c r="ZD769" s="602"/>
      <c r="ZE769" s="602"/>
      <c r="ZF769" s="602"/>
      <c r="ZG769" s="602"/>
      <c r="ZH769" s="602"/>
      <c r="ZI769" s="602"/>
      <c r="ZJ769" s="602"/>
      <c r="ZK769" s="602"/>
      <c r="ZL769" s="602"/>
      <c r="ZM769" s="602"/>
      <c r="ZN769" s="602"/>
      <c r="ZO769" s="602"/>
      <c r="ZP769" s="602"/>
      <c r="ZQ769" s="602"/>
      <c r="ZR769" s="602"/>
      <c r="ZS769" s="602"/>
      <c r="ZT769" s="602"/>
      <c r="ZU769" s="602"/>
      <c r="ZV769" s="602"/>
      <c r="ZW769" s="602"/>
      <c r="ZX769" s="602"/>
      <c r="ZY769" s="602"/>
      <c r="ZZ769" s="602"/>
      <c r="AAA769" s="602"/>
      <c r="AAB769" s="602"/>
      <c r="AAC769" s="602"/>
      <c r="AAD769" s="602"/>
      <c r="AAE769" s="602"/>
      <c r="AAF769" s="602"/>
      <c r="AAG769" s="602"/>
      <c r="AAH769" s="602"/>
      <c r="AAI769" s="602"/>
      <c r="AAJ769" s="602"/>
      <c r="AAK769" s="602"/>
      <c r="AAL769" s="602"/>
      <c r="AAM769" s="602"/>
      <c r="AAN769" s="602"/>
      <c r="AAO769" s="602"/>
      <c r="AAP769" s="602"/>
      <c r="AAQ769" s="602"/>
      <c r="AAR769" s="602"/>
      <c r="AAS769" s="602"/>
      <c r="AAT769" s="602"/>
      <c r="AAU769" s="602"/>
      <c r="AAV769" s="602"/>
      <c r="AAW769" s="602"/>
      <c r="AAX769" s="602"/>
      <c r="AAY769" s="602"/>
      <c r="AAZ769" s="602"/>
      <c r="ABA769" s="602"/>
      <c r="ABB769" s="602"/>
      <c r="ABC769" s="602"/>
      <c r="ABD769" s="602"/>
      <c r="ABE769" s="602"/>
      <c r="ABF769" s="602"/>
      <c r="ABG769" s="602"/>
      <c r="ABH769" s="602"/>
      <c r="ABI769" s="602"/>
      <c r="ABJ769" s="602"/>
      <c r="ABK769" s="602"/>
      <c r="ABL769" s="602"/>
      <c r="ABM769" s="602"/>
      <c r="ABN769" s="602"/>
      <c r="ABO769" s="602"/>
      <c r="ABP769" s="602"/>
      <c r="ABQ769" s="602"/>
      <c r="ABR769" s="602"/>
      <c r="ABS769" s="602"/>
      <c r="ABT769" s="602"/>
      <c r="ABU769" s="602"/>
      <c r="ABV769" s="602"/>
      <c r="ABW769" s="602"/>
      <c r="ABX769" s="602"/>
      <c r="ABY769" s="602"/>
      <c r="ABZ769" s="602"/>
      <c r="ACA769" s="602"/>
      <c r="ACB769" s="602"/>
      <c r="ACC769" s="602"/>
      <c r="ACD769" s="602"/>
      <c r="ACE769" s="602"/>
      <c r="ACF769" s="602"/>
      <c r="ACG769" s="602"/>
      <c r="ACH769" s="602"/>
      <c r="ACI769" s="602"/>
      <c r="ACJ769" s="602"/>
      <c r="ACK769" s="602"/>
      <c r="ACL769" s="602"/>
      <c r="ACM769" s="602"/>
      <c r="ACN769" s="602"/>
      <c r="ACO769" s="602"/>
      <c r="ACP769" s="602"/>
      <c r="ACQ769" s="602"/>
      <c r="ACR769" s="602"/>
      <c r="ACS769" s="602"/>
      <c r="ACT769" s="602"/>
      <c r="ACU769" s="602"/>
      <c r="ACV769" s="602"/>
      <c r="ACW769" s="602"/>
      <c r="ACX769" s="602"/>
      <c r="ACY769" s="602"/>
      <c r="ACZ769" s="602"/>
      <c r="ADA769" s="602"/>
      <c r="ADB769" s="602"/>
      <c r="ADC769" s="602"/>
      <c r="ADD769" s="602"/>
      <c r="ADE769" s="602"/>
      <c r="ADF769" s="602"/>
      <c r="ADG769" s="602"/>
      <c r="ADH769" s="602"/>
      <c r="ADI769" s="602"/>
      <c r="ADJ769" s="602"/>
      <c r="ADK769" s="602"/>
      <c r="ADL769" s="602"/>
      <c r="ADM769" s="602"/>
      <c r="ADN769" s="602"/>
      <c r="ADO769" s="602"/>
      <c r="ADP769" s="602"/>
      <c r="ADQ769" s="602"/>
      <c r="ADR769" s="602"/>
      <c r="ADS769" s="602"/>
      <c r="ADT769" s="602"/>
      <c r="ADU769" s="602"/>
      <c r="ADV769" s="602"/>
      <c r="ADW769" s="602"/>
      <c r="ADX769" s="602"/>
      <c r="ADY769" s="602"/>
      <c r="ADZ769" s="602"/>
      <c r="AEA769" s="602"/>
      <c r="AEB769" s="602"/>
      <c r="AEC769" s="602"/>
      <c r="AED769" s="602"/>
      <c r="AEE769" s="602"/>
      <c r="AEF769" s="602"/>
      <c r="AEG769" s="602"/>
      <c r="AEH769" s="602"/>
      <c r="AEI769" s="602"/>
      <c r="AEJ769" s="602"/>
      <c r="AEK769" s="602"/>
      <c r="AEL769" s="602"/>
      <c r="AEM769" s="602"/>
      <c r="AEN769" s="602"/>
      <c r="AEO769" s="602"/>
      <c r="AEP769" s="602"/>
      <c r="AEQ769" s="602"/>
      <c r="AER769" s="602"/>
      <c r="AES769" s="602"/>
      <c r="AET769" s="602"/>
      <c r="AEU769" s="602"/>
      <c r="AEV769" s="602"/>
      <c r="AEW769" s="602"/>
      <c r="AEX769" s="602"/>
      <c r="AEY769" s="602"/>
      <c r="AEZ769" s="602"/>
      <c r="AFA769" s="602"/>
      <c r="AFB769" s="602"/>
      <c r="AFC769" s="602"/>
      <c r="AFD769" s="602"/>
      <c r="AFE769" s="602"/>
      <c r="AFF769" s="602"/>
      <c r="AFG769" s="602"/>
      <c r="AFH769" s="602"/>
      <c r="AFI769" s="602"/>
      <c r="AFJ769" s="602"/>
      <c r="AFK769" s="602"/>
      <c r="AFL769" s="602"/>
      <c r="AFM769" s="602"/>
      <c r="AFN769" s="602"/>
      <c r="AFO769" s="602"/>
      <c r="AFP769" s="602"/>
      <c r="AFQ769" s="602"/>
      <c r="AFR769" s="602"/>
      <c r="AFS769" s="602"/>
      <c r="AFT769" s="602"/>
      <c r="AFU769" s="602"/>
      <c r="AFV769" s="602"/>
      <c r="AFW769" s="602"/>
      <c r="AFX769" s="602"/>
      <c r="AFY769" s="602"/>
      <c r="AFZ769" s="602"/>
      <c r="AGA769" s="602"/>
      <c r="AGB769" s="602"/>
      <c r="AGC769" s="602"/>
      <c r="AGD769" s="602"/>
      <c r="AGE769" s="602"/>
      <c r="AGF769" s="602"/>
      <c r="AGG769" s="602"/>
      <c r="AGH769" s="602"/>
      <c r="AGI769" s="602"/>
      <c r="AGJ769" s="602"/>
      <c r="AGK769" s="602"/>
      <c r="AGL769" s="602"/>
      <c r="AGM769" s="602"/>
      <c r="AGN769" s="602"/>
      <c r="AGO769" s="602"/>
      <c r="AGP769" s="602"/>
      <c r="AGQ769" s="602"/>
      <c r="AGR769" s="602"/>
      <c r="AGS769" s="602"/>
      <c r="AGT769" s="602"/>
      <c r="AGU769" s="602"/>
      <c r="AGV769" s="602"/>
      <c r="AGW769" s="602"/>
      <c r="AGX769" s="602"/>
      <c r="AGY769" s="602"/>
      <c r="AGZ769" s="602"/>
      <c r="AHA769" s="602"/>
      <c r="AHB769" s="602"/>
      <c r="AHC769" s="602"/>
      <c r="AHD769" s="602"/>
      <c r="AHE769" s="602"/>
      <c r="AHF769" s="602"/>
      <c r="AHG769" s="602"/>
      <c r="AHH769" s="602"/>
      <c r="AHI769" s="602"/>
      <c r="AHJ769" s="602"/>
      <c r="AHK769" s="602"/>
      <c r="AHL769" s="602"/>
      <c r="AHM769" s="602"/>
      <c r="AHN769" s="602"/>
      <c r="AHO769" s="602"/>
      <c r="AHP769" s="602"/>
      <c r="AHQ769" s="602"/>
      <c r="AHR769" s="602"/>
      <c r="AHS769" s="602"/>
      <c r="AHT769" s="602"/>
      <c r="AHU769" s="602"/>
      <c r="AHV769" s="602"/>
      <c r="AHW769" s="602"/>
      <c r="AHX769" s="602"/>
      <c r="AHY769" s="602"/>
      <c r="AHZ769" s="602"/>
      <c r="AIA769" s="602"/>
      <c r="AIB769" s="602"/>
      <c r="AIC769" s="602"/>
      <c r="AID769" s="602"/>
      <c r="AIE769" s="602"/>
      <c r="AIF769" s="602"/>
      <c r="AIG769" s="602"/>
      <c r="AIH769" s="602"/>
      <c r="AII769" s="602"/>
      <c r="AIJ769" s="602"/>
      <c r="AIK769" s="602"/>
      <c r="AIL769" s="602"/>
      <c r="AIM769" s="602"/>
      <c r="AIN769" s="602"/>
      <c r="AIO769" s="602"/>
      <c r="AIP769" s="602"/>
      <c r="AIQ769" s="602"/>
      <c r="AIR769" s="602"/>
      <c r="AIS769" s="602"/>
      <c r="AIT769" s="602"/>
      <c r="AIU769" s="602"/>
      <c r="AIV769" s="602"/>
      <c r="AIW769" s="602"/>
      <c r="AIX769" s="602"/>
      <c r="AIY769" s="602"/>
      <c r="AIZ769" s="602"/>
      <c r="AJA769" s="602"/>
      <c r="AJB769" s="602"/>
      <c r="AJC769" s="602"/>
      <c r="AJD769" s="602"/>
      <c r="AJE769" s="602"/>
      <c r="AJF769" s="602"/>
      <c r="AJG769" s="602"/>
      <c r="AJH769" s="602"/>
      <c r="AJI769" s="602"/>
    </row>
    <row r="770" spans="1:945">
      <c r="A770" s="603"/>
      <c r="B770" s="623" t="s">
        <v>1217</v>
      </c>
      <c r="C770" s="623" t="s">
        <v>1217</v>
      </c>
      <c r="D770" s="615" t="s">
        <v>2956</v>
      </c>
      <c r="E770" s="617" t="s">
        <v>4822</v>
      </c>
      <c r="F770" s="615"/>
      <c r="G770" s="615"/>
      <c r="H770" s="615"/>
      <c r="I770" s="615" t="s">
        <v>3062</v>
      </c>
      <c r="J770" s="618"/>
      <c r="K770" s="615" t="s">
        <v>5382</v>
      </c>
      <c r="L770" s="615" t="s">
        <v>2989</v>
      </c>
      <c r="M770" s="616">
        <v>44664</v>
      </c>
      <c r="N770" s="616">
        <v>44785</v>
      </c>
      <c r="O770" s="616"/>
      <c r="P770" s="616"/>
      <c r="Q770" s="616"/>
      <c r="R770" s="616"/>
      <c r="S770" s="615" t="s">
        <v>2959</v>
      </c>
      <c r="T770" s="615">
        <v>60</v>
      </c>
      <c r="U770" s="615">
        <v>49405140</v>
      </c>
      <c r="V770" s="615" t="s">
        <v>973</v>
      </c>
      <c r="W770" s="615">
        <v>400</v>
      </c>
      <c r="X770" s="619">
        <v>3072</v>
      </c>
      <c r="Y770" s="539">
        <f t="shared" si="33"/>
        <v>1228800</v>
      </c>
      <c r="Z770" s="605">
        <v>0.55000000000000004</v>
      </c>
      <c r="AA770" s="681">
        <f t="shared" si="34"/>
        <v>675840</v>
      </c>
      <c r="AB770" s="625"/>
      <c r="AC770" s="621">
        <v>0</v>
      </c>
      <c r="AD770" s="609"/>
      <c r="AE770" s="606"/>
      <c r="AF770" s="695">
        <f t="shared" si="35"/>
        <v>675840</v>
      </c>
      <c r="AG770" s="604" t="s">
        <v>1073</v>
      </c>
      <c r="AH770" s="604"/>
      <c r="AI770" s="604">
        <v>60</v>
      </c>
      <c r="AJ770" s="608" t="s">
        <v>2319</v>
      </c>
      <c r="AK770" s="604" t="s">
        <v>1088</v>
      </c>
      <c r="AL770" s="607" t="s">
        <v>3004</v>
      </c>
      <c r="AM770" s="604" t="s">
        <v>52</v>
      </c>
      <c r="AN770" s="604" t="s">
        <v>1076</v>
      </c>
      <c r="AO770" s="604"/>
      <c r="AP770" s="606"/>
      <c r="AQ770" s="606" t="s">
        <v>37</v>
      </c>
      <c r="AR770" s="606" t="s">
        <v>3009</v>
      </c>
      <c r="AS770" s="603" t="s">
        <v>1077</v>
      </c>
      <c r="AT770" s="610" t="s">
        <v>1091</v>
      </c>
      <c r="AU770" s="610" t="s">
        <v>1078</v>
      </c>
      <c r="AV770" s="605">
        <v>0.73</v>
      </c>
      <c r="AW770" s="602"/>
      <c r="AX770" s="602"/>
      <c r="AY770" s="602"/>
      <c r="AZ770" s="602"/>
      <c r="BA770" s="602"/>
      <c r="BB770" s="602"/>
      <c r="BC770" s="602"/>
      <c r="BD770" s="602"/>
      <c r="BE770" s="602"/>
      <c r="BF770" s="602"/>
      <c r="BG770" s="602"/>
      <c r="BH770" s="602"/>
      <c r="BI770" s="602"/>
      <c r="BJ770" s="602"/>
      <c r="BK770" s="602"/>
      <c r="BL770" s="602"/>
      <c r="BM770" s="602"/>
      <c r="BN770" s="602"/>
      <c r="BO770" s="602"/>
      <c r="BP770" s="602"/>
      <c r="BQ770" s="602"/>
      <c r="BR770" s="602"/>
      <c r="BS770" s="602"/>
      <c r="BT770" s="602"/>
      <c r="BU770" s="602"/>
      <c r="BV770" s="602"/>
      <c r="BW770" s="602"/>
      <c r="BX770" s="602"/>
      <c r="BY770" s="602"/>
      <c r="BZ770" s="602"/>
      <c r="CA770" s="602"/>
      <c r="CB770" s="602"/>
      <c r="CC770" s="602"/>
      <c r="CD770" s="602"/>
      <c r="CE770" s="602"/>
      <c r="CF770" s="602"/>
      <c r="CG770" s="602"/>
      <c r="CH770" s="602"/>
      <c r="CI770" s="602"/>
      <c r="CJ770" s="602"/>
      <c r="CK770" s="602"/>
      <c r="CL770" s="602"/>
      <c r="CM770" s="602"/>
      <c r="CN770" s="602"/>
      <c r="CO770" s="602"/>
      <c r="CP770" s="602"/>
      <c r="CQ770" s="602"/>
      <c r="CR770" s="602"/>
      <c r="CS770" s="602"/>
      <c r="CT770" s="602"/>
      <c r="CU770" s="602"/>
      <c r="CV770" s="602"/>
      <c r="CW770" s="602"/>
      <c r="CX770" s="602"/>
      <c r="CY770" s="602"/>
      <c r="CZ770" s="602"/>
      <c r="DA770" s="602"/>
      <c r="DB770" s="602"/>
      <c r="DC770" s="602"/>
      <c r="DD770" s="602"/>
      <c r="DE770" s="602"/>
      <c r="DF770" s="602"/>
      <c r="DG770" s="602"/>
      <c r="DH770" s="602"/>
      <c r="DI770" s="602"/>
      <c r="DJ770" s="602"/>
      <c r="DK770" s="602"/>
      <c r="DL770" s="602"/>
      <c r="DM770" s="602"/>
      <c r="DN770" s="602"/>
      <c r="DO770" s="602"/>
      <c r="DP770" s="602"/>
      <c r="DQ770" s="602"/>
      <c r="DR770" s="602"/>
      <c r="DS770" s="602"/>
      <c r="DT770" s="602"/>
      <c r="DU770" s="602"/>
      <c r="DV770" s="602"/>
      <c r="DW770" s="602"/>
      <c r="DX770" s="602"/>
      <c r="DY770" s="602"/>
      <c r="DZ770" s="602"/>
      <c r="EA770" s="602"/>
      <c r="EB770" s="602"/>
      <c r="EC770" s="602"/>
      <c r="ED770" s="602"/>
      <c r="EE770" s="602"/>
      <c r="EF770" s="602"/>
      <c r="EG770" s="602"/>
      <c r="EH770" s="602"/>
      <c r="EI770" s="602"/>
      <c r="EJ770" s="602"/>
      <c r="EK770" s="602"/>
      <c r="EL770" s="602"/>
      <c r="EM770" s="602"/>
      <c r="EN770" s="602"/>
      <c r="EO770" s="602"/>
      <c r="EP770" s="602"/>
      <c r="EQ770" s="602"/>
      <c r="ER770" s="602"/>
      <c r="ES770" s="602"/>
      <c r="ET770" s="602"/>
      <c r="EU770" s="602"/>
      <c r="EV770" s="602"/>
      <c r="EW770" s="602"/>
      <c r="EX770" s="602"/>
      <c r="EY770" s="602"/>
      <c r="EZ770" s="602"/>
      <c r="FA770" s="602"/>
      <c r="FB770" s="602"/>
      <c r="FC770" s="602"/>
      <c r="FD770" s="602"/>
      <c r="FE770" s="602"/>
      <c r="FF770" s="602"/>
      <c r="FG770" s="602"/>
      <c r="FH770" s="602"/>
      <c r="FI770" s="602"/>
      <c r="FJ770" s="602"/>
      <c r="FK770" s="602"/>
      <c r="FL770" s="602"/>
      <c r="FM770" s="602"/>
      <c r="FN770" s="602"/>
      <c r="FO770" s="602"/>
      <c r="FP770" s="602"/>
      <c r="FQ770" s="602"/>
      <c r="FR770" s="602"/>
      <c r="FS770" s="602"/>
      <c r="FT770" s="602"/>
      <c r="FU770" s="602"/>
      <c r="FV770" s="602"/>
      <c r="FW770" s="602"/>
      <c r="FX770" s="602"/>
      <c r="FY770" s="602"/>
      <c r="FZ770" s="602"/>
      <c r="GA770" s="602"/>
      <c r="GB770" s="602"/>
      <c r="GC770" s="602"/>
      <c r="GD770" s="602"/>
      <c r="GE770" s="602"/>
      <c r="GF770" s="602"/>
      <c r="GG770" s="602"/>
      <c r="GH770" s="602"/>
      <c r="GI770" s="602"/>
      <c r="GJ770" s="602"/>
      <c r="GK770" s="602"/>
      <c r="GL770" s="602"/>
      <c r="GM770" s="602"/>
      <c r="GN770" s="602"/>
      <c r="GO770" s="602"/>
      <c r="GP770" s="602"/>
      <c r="GQ770" s="602"/>
      <c r="GR770" s="602"/>
      <c r="GS770" s="602"/>
      <c r="GT770" s="602"/>
      <c r="GU770" s="602"/>
      <c r="GV770" s="602"/>
      <c r="GW770" s="602"/>
      <c r="GX770" s="602"/>
      <c r="GY770" s="602"/>
      <c r="GZ770" s="602"/>
      <c r="HA770" s="602"/>
      <c r="HB770" s="602"/>
      <c r="HC770" s="602"/>
      <c r="HD770" s="602"/>
      <c r="HE770" s="602"/>
      <c r="HF770" s="602"/>
      <c r="HG770" s="602"/>
      <c r="HH770" s="602"/>
      <c r="HI770" s="602"/>
      <c r="HJ770" s="602"/>
      <c r="HK770" s="602"/>
      <c r="HL770" s="602"/>
      <c r="HM770" s="602"/>
      <c r="HN770" s="602"/>
      <c r="HO770" s="602"/>
      <c r="HP770" s="602"/>
      <c r="HQ770" s="602"/>
      <c r="HR770" s="602"/>
      <c r="HS770" s="602"/>
      <c r="HT770" s="602"/>
      <c r="HU770" s="602"/>
      <c r="HV770" s="602"/>
      <c r="HW770" s="602"/>
      <c r="HX770" s="602"/>
      <c r="HY770" s="602"/>
      <c r="HZ770" s="602"/>
      <c r="IA770" s="602"/>
      <c r="IB770" s="602"/>
      <c r="IC770" s="602"/>
      <c r="ID770" s="602"/>
      <c r="IE770" s="602"/>
      <c r="IF770" s="602"/>
      <c r="IG770" s="602"/>
      <c r="IH770" s="602"/>
      <c r="II770" s="602"/>
      <c r="IJ770" s="602"/>
      <c r="IK770" s="602"/>
      <c r="IL770" s="602"/>
      <c r="IM770" s="602"/>
      <c r="IN770" s="602"/>
      <c r="IO770" s="602"/>
      <c r="IP770" s="602"/>
      <c r="IQ770" s="602"/>
      <c r="IR770" s="602"/>
      <c r="IS770" s="602"/>
      <c r="IT770" s="602"/>
      <c r="IU770" s="602"/>
      <c r="IV770" s="602"/>
      <c r="IW770" s="602"/>
      <c r="IX770" s="602"/>
      <c r="IY770" s="602"/>
      <c r="IZ770" s="602"/>
      <c r="JA770" s="602"/>
      <c r="JB770" s="602"/>
      <c r="JC770" s="602"/>
      <c r="JD770" s="602"/>
      <c r="JE770" s="602"/>
      <c r="JF770" s="602"/>
      <c r="JG770" s="602"/>
      <c r="JH770" s="602"/>
      <c r="JI770" s="602"/>
      <c r="JJ770" s="602"/>
      <c r="JK770" s="602"/>
      <c r="JL770" s="602"/>
      <c r="JM770" s="602"/>
      <c r="JN770" s="602"/>
      <c r="JO770" s="602"/>
      <c r="JP770" s="602"/>
      <c r="JQ770" s="602"/>
      <c r="JR770" s="602"/>
      <c r="JS770" s="602"/>
      <c r="JT770" s="602"/>
      <c r="JU770" s="602"/>
      <c r="JV770" s="602"/>
      <c r="JW770" s="602"/>
      <c r="JX770" s="602"/>
      <c r="JY770" s="602"/>
      <c r="JZ770" s="602"/>
      <c r="KA770" s="602"/>
      <c r="KB770" s="602"/>
      <c r="KC770" s="602"/>
      <c r="KD770" s="602"/>
      <c r="KE770" s="602"/>
      <c r="KF770" s="602"/>
      <c r="KG770" s="602"/>
      <c r="KH770" s="602"/>
      <c r="KI770" s="602"/>
      <c r="KJ770" s="602"/>
      <c r="KK770" s="602"/>
      <c r="KL770" s="602"/>
      <c r="KM770" s="602"/>
      <c r="KN770" s="602"/>
      <c r="KO770" s="602"/>
      <c r="KP770" s="602"/>
      <c r="KQ770" s="602"/>
      <c r="KR770" s="602"/>
      <c r="KS770" s="602"/>
      <c r="KT770" s="602"/>
      <c r="KU770" s="602"/>
      <c r="KV770" s="602"/>
      <c r="KW770" s="602"/>
      <c r="KX770" s="602"/>
      <c r="KY770" s="602"/>
      <c r="KZ770" s="602"/>
      <c r="LA770" s="602"/>
      <c r="LB770" s="602"/>
      <c r="LC770" s="602"/>
      <c r="LD770" s="602"/>
      <c r="LE770" s="602"/>
      <c r="LF770" s="602"/>
      <c r="LG770" s="602"/>
      <c r="LH770" s="602"/>
      <c r="LI770" s="602"/>
      <c r="LJ770" s="602"/>
      <c r="LK770" s="602"/>
      <c r="LL770" s="602"/>
      <c r="LM770" s="602"/>
      <c r="LN770" s="602"/>
      <c r="LO770" s="602"/>
      <c r="LP770" s="602"/>
      <c r="LQ770" s="602"/>
      <c r="LR770" s="602"/>
      <c r="LS770" s="602"/>
      <c r="LT770" s="602"/>
      <c r="LU770" s="602"/>
      <c r="LV770" s="602"/>
      <c r="LW770" s="602"/>
      <c r="LX770" s="602"/>
      <c r="LY770" s="602"/>
      <c r="LZ770" s="602"/>
      <c r="MA770" s="602"/>
      <c r="MB770" s="602"/>
      <c r="MC770" s="602"/>
      <c r="MD770" s="602"/>
      <c r="ME770" s="602"/>
      <c r="MF770" s="602"/>
      <c r="MG770" s="602"/>
      <c r="MH770" s="602"/>
      <c r="MI770" s="602"/>
      <c r="MJ770" s="602"/>
      <c r="MK770" s="602"/>
      <c r="ML770" s="602"/>
      <c r="MM770" s="602"/>
      <c r="MN770" s="602"/>
      <c r="MO770" s="602"/>
      <c r="MP770" s="602"/>
      <c r="MQ770" s="602"/>
      <c r="MR770" s="602"/>
      <c r="MS770" s="602"/>
      <c r="MT770" s="602"/>
      <c r="MU770" s="602"/>
      <c r="MV770" s="602"/>
      <c r="MW770" s="602"/>
      <c r="MX770" s="602"/>
      <c r="MY770" s="602"/>
      <c r="MZ770" s="602"/>
      <c r="NA770" s="602"/>
      <c r="NB770" s="602"/>
      <c r="NC770" s="602"/>
      <c r="ND770" s="602"/>
      <c r="NE770" s="602"/>
      <c r="NF770" s="602"/>
      <c r="NG770" s="602"/>
      <c r="NH770" s="602"/>
      <c r="NI770" s="602"/>
      <c r="NJ770" s="602"/>
      <c r="NK770" s="602"/>
      <c r="NL770" s="602"/>
      <c r="NM770" s="602"/>
      <c r="NN770" s="602"/>
      <c r="NO770" s="602"/>
      <c r="NP770" s="602"/>
      <c r="NQ770" s="602"/>
      <c r="NR770" s="602"/>
      <c r="NS770" s="602"/>
      <c r="NT770" s="602"/>
      <c r="NU770" s="602"/>
      <c r="NV770" s="602"/>
      <c r="NW770" s="602"/>
      <c r="NX770" s="602"/>
      <c r="NY770" s="602"/>
      <c r="NZ770" s="602"/>
      <c r="OA770" s="602"/>
      <c r="OB770" s="602"/>
      <c r="OC770" s="602"/>
      <c r="OD770" s="602"/>
      <c r="OE770" s="602"/>
      <c r="OF770" s="602"/>
      <c r="OG770" s="602"/>
      <c r="OH770" s="602"/>
      <c r="OI770" s="602"/>
      <c r="OJ770" s="602"/>
      <c r="OK770" s="602"/>
      <c r="OL770" s="602"/>
      <c r="OM770" s="602"/>
      <c r="ON770" s="602"/>
      <c r="OO770" s="602"/>
      <c r="OP770" s="602"/>
      <c r="OQ770" s="602"/>
      <c r="OR770" s="602"/>
      <c r="OS770" s="602"/>
      <c r="OT770" s="602"/>
      <c r="OU770" s="602"/>
      <c r="OV770" s="602"/>
      <c r="OW770" s="602"/>
      <c r="OX770" s="602"/>
      <c r="OY770" s="602"/>
      <c r="OZ770" s="602"/>
      <c r="PA770" s="602"/>
      <c r="PB770" s="602"/>
      <c r="PC770" s="602"/>
      <c r="PD770" s="602"/>
      <c r="PE770" s="602"/>
      <c r="PF770" s="602"/>
      <c r="PG770" s="602"/>
      <c r="PH770" s="602"/>
      <c r="PI770" s="602"/>
      <c r="PJ770" s="602"/>
      <c r="PK770" s="602"/>
      <c r="PL770" s="602"/>
      <c r="PM770" s="602"/>
      <c r="PN770" s="602"/>
      <c r="PO770" s="602"/>
      <c r="PP770" s="602"/>
      <c r="PQ770" s="602"/>
      <c r="PR770" s="602"/>
      <c r="PS770" s="602"/>
      <c r="PT770" s="602"/>
      <c r="PU770" s="602"/>
      <c r="PV770" s="602"/>
      <c r="PW770" s="602"/>
      <c r="PX770" s="602"/>
      <c r="PY770" s="602"/>
      <c r="PZ770" s="602"/>
      <c r="QA770" s="602"/>
      <c r="QB770" s="602"/>
      <c r="QC770" s="602"/>
      <c r="QD770" s="602"/>
      <c r="QE770" s="602"/>
      <c r="QF770" s="602"/>
      <c r="QG770" s="602"/>
      <c r="QH770" s="602"/>
      <c r="QI770" s="602"/>
      <c r="QJ770" s="602"/>
      <c r="QK770" s="602"/>
      <c r="QL770" s="602"/>
      <c r="QM770" s="602"/>
      <c r="QN770" s="602"/>
      <c r="QO770" s="602"/>
      <c r="QP770" s="602"/>
      <c r="QQ770" s="602"/>
      <c r="QR770" s="602"/>
      <c r="QS770" s="602"/>
      <c r="QT770" s="602"/>
      <c r="QU770" s="602"/>
      <c r="QV770" s="602"/>
      <c r="QW770" s="602"/>
      <c r="QX770" s="602"/>
      <c r="QY770" s="602"/>
      <c r="QZ770" s="602"/>
      <c r="RA770" s="602"/>
      <c r="RB770" s="602"/>
      <c r="RC770" s="602"/>
      <c r="RD770" s="602"/>
      <c r="RE770" s="602"/>
      <c r="RF770" s="602"/>
      <c r="RG770" s="602"/>
      <c r="RH770" s="602"/>
      <c r="RI770" s="602"/>
      <c r="RJ770" s="602"/>
      <c r="RK770" s="602"/>
      <c r="RL770" s="602"/>
      <c r="RM770" s="602"/>
      <c r="RN770" s="602"/>
      <c r="RO770" s="602"/>
      <c r="RP770" s="602"/>
      <c r="RQ770" s="602"/>
      <c r="RR770" s="602"/>
      <c r="RS770" s="602"/>
      <c r="RT770" s="602"/>
      <c r="RU770" s="602"/>
      <c r="RV770" s="602"/>
      <c r="RW770" s="602"/>
      <c r="RX770" s="602"/>
      <c r="RY770" s="602"/>
      <c r="RZ770" s="602"/>
      <c r="SA770" s="602"/>
      <c r="SB770" s="602"/>
      <c r="SC770" s="602"/>
      <c r="SD770" s="602"/>
      <c r="SE770" s="602"/>
      <c r="SF770" s="602"/>
      <c r="SG770" s="602"/>
      <c r="SH770" s="602"/>
      <c r="SI770" s="602"/>
      <c r="SJ770" s="602"/>
      <c r="SK770" s="602"/>
      <c r="SL770" s="602"/>
      <c r="SM770" s="602"/>
      <c r="SN770" s="602"/>
      <c r="SO770" s="602"/>
      <c r="SP770" s="602"/>
      <c r="SQ770" s="602"/>
      <c r="SR770" s="602"/>
      <c r="SS770" s="602"/>
      <c r="ST770" s="602"/>
      <c r="SU770" s="602"/>
      <c r="SV770" s="602"/>
      <c r="SW770" s="602"/>
      <c r="SX770" s="602"/>
      <c r="SY770" s="602"/>
      <c r="SZ770" s="602"/>
      <c r="TA770" s="602"/>
      <c r="TB770" s="602"/>
      <c r="TC770" s="602"/>
      <c r="TD770" s="602"/>
      <c r="TE770" s="602"/>
      <c r="TF770" s="602"/>
      <c r="TG770" s="602"/>
      <c r="TH770" s="602"/>
      <c r="TI770" s="602"/>
      <c r="TJ770" s="602"/>
      <c r="TK770" s="602"/>
      <c r="TL770" s="602"/>
      <c r="TM770" s="602"/>
      <c r="TN770" s="602"/>
      <c r="TO770" s="602"/>
      <c r="TP770" s="602"/>
      <c r="TQ770" s="602"/>
      <c r="TR770" s="602"/>
      <c r="TS770" s="602"/>
      <c r="TT770" s="602"/>
      <c r="TU770" s="602"/>
      <c r="TV770" s="602"/>
      <c r="TW770" s="602"/>
      <c r="TX770" s="602"/>
      <c r="TY770" s="602"/>
      <c r="TZ770" s="602"/>
      <c r="UA770" s="602"/>
      <c r="UB770" s="602"/>
      <c r="UC770" s="602"/>
      <c r="UD770" s="602"/>
      <c r="UE770" s="602"/>
      <c r="UF770" s="602"/>
      <c r="UG770" s="602"/>
      <c r="UH770" s="602"/>
      <c r="UI770" s="602"/>
      <c r="UJ770" s="602"/>
      <c r="UK770" s="602"/>
      <c r="UL770" s="602"/>
      <c r="UM770" s="602"/>
      <c r="UN770" s="602"/>
      <c r="UO770" s="602"/>
      <c r="UP770" s="602"/>
      <c r="UQ770" s="602"/>
      <c r="UR770" s="602"/>
      <c r="US770" s="602"/>
      <c r="UT770" s="602"/>
      <c r="UU770" s="602"/>
      <c r="UV770" s="602"/>
      <c r="UW770" s="602"/>
      <c r="UX770" s="602"/>
      <c r="UY770" s="602"/>
      <c r="UZ770" s="602"/>
      <c r="VA770" s="602"/>
      <c r="VB770" s="602"/>
      <c r="VC770" s="602"/>
      <c r="VD770" s="602"/>
      <c r="VE770" s="602"/>
      <c r="VF770" s="602"/>
      <c r="VG770" s="602"/>
      <c r="VH770" s="602"/>
      <c r="VI770" s="602"/>
      <c r="VJ770" s="602"/>
      <c r="VK770" s="602"/>
      <c r="VL770" s="602"/>
      <c r="VM770" s="602"/>
      <c r="VN770" s="602"/>
      <c r="VO770" s="602"/>
      <c r="VP770" s="602"/>
      <c r="VQ770" s="602"/>
      <c r="VR770" s="602"/>
      <c r="VS770" s="602"/>
      <c r="VT770" s="602"/>
      <c r="VU770" s="602"/>
      <c r="VV770" s="602"/>
      <c r="VW770" s="602"/>
      <c r="VX770" s="602"/>
      <c r="VY770" s="602"/>
      <c r="VZ770" s="602"/>
      <c r="WA770" s="602"/>
      <c r="WB770" s="602"/>
      <c r="WC770" s="602"/>
      <c r="WD770" s="602"/>
      <c r="WE770" s="602"/>
      <c r="WF770" s="602"/>
      <c r="WG770" s="602"/>
      <c r="WH770" s="602"/>
      <c r="WI770" s="602"/>
      <c r="WJ770" s="602"/>
      <c r="WK770" s="602"/>
      <c r="WL770" s="602"/>
      <c r="WM770" s="602"/>
      <c r="WN770" s="602"/>
      <c r="WO770" s="602"/>
      <c r="WP770" s="602"/>
      <c r="WQ770" s="602"/>
      <c r="WR770" s="602"/>
      <c r="WS770" s="602"/>
      <c r="WT770" s="602"/>
      <c r="WU770" s="602"/>
      <c r="WV770" s="602"/>
      <c r="WW770" s="602"/>
      <c r="WX770" s="602"/>
      <c r="WY770" s="602"/>
      <c r="WZ770" s="602"/>
      <c r="XA770" s="602"/>
      <c r="XB770" s="602"/>
      <c r="XC770" s="602"/>
      <c r="XD770" s="602"/>
      <c r="XE770" s="602"/>
      <c r="XF770" s="602"/>
      <c r="XG770" s="602"/>
      <c r="XH770" s="602"/>
      <c r="XI770" s="602"/>
      <c r="XJ770" s="602"/>
      <c r="XK770" s="602"/>
      <c r="XL770" s="602"/>
      <c r="XM770" s="602"/>
      <c r="XN770" s="602"/>
      <c r="XO770" s="602"/>
      <c r="XP770" s="602"/>
      <c r="XQ770" s="602"/>
      <c r="XR770" s="602"/>
      <c r="XS770" s="602"/>
      <c r="XT770" s="602"/>
      <c r="XU770" s="602"/>
      <c r="XV770" s="602"/>
      <c r="XW770" s="602"/>
      <c r="XX770" s="602"/>
      <c r="XY770" s="602"/>
      <c r="XZ770" s="602"/>
      <c r="YA770" s="602"/>
      <c r="YB770" s="602"/>
      <c r="YC770" s="602"/>
      <c r="YD770" s="602"/>
      <c r="YE770" s="602"/>
      <c r="YF770" s="602"/>
      <c r="YG770" s="602"/>
      <c r="YH770" s="602"/>
      <c r="YI770" s="602"/>
      <c r="YJ770" s="602"/>
      <c r="YK770" s="602"/>
      <c r="YL770" s="602"/>
      <c r="YM770" s="602"/>
      <c r="YN770" s="602"/>
      <c r="YO770" s="602"/>
      <c r="YP770" s="602"/>
      <c r="YQ770" s="602"/>
      <c r="YR770" s="602"/>
      <c r="YS770" s="602"/>
      <c r="YT770" s="602"/>
      <c r="YU770" s="602"/>
      <c r="YV770" s="602"/>
      <c r="YW770" s="602"/>
      <c r="YX770" s="602"/>
      <c r="YY770" s="602"/>
      <c r="YZ770" s="602"/>
      <c r="ZA770" s="602"/>
      <c r="ZB770" s="602"/>
      <c r="ZC770" s="602"/>
      <c r="ZD770" s="602"/>
      <c r="ZE770" s="602"/>
      <c r="ZF770" s="602"/>
      <c r="ZG770" s="602"/>
      <c r="ZH770" s="602"/>
      <c r="ZI770" s="602"/>
      <c r="ZJ770" s="602"/>
      <c r="ZK770" s="602"/>
      <c r="ZL770" s="602"/>
      <c r="ZM770" s="602"/>
      <c r="ZN770" s="602"/>
      <c r="ZO770" s="602"/>
      <c r="ZP770" s="602"/>
      <c r="ZQ770" s="602"/>
      <c r="ZR770" s="602"/>
      <c r="ZS770" s="602"/>
      <c r="ZT770" s="602"/>
      <c r="ZU770" s="602"/>
      <c r="ZV770" s="602"/>
      <c r="ZW770" s="602"/>
      <c r="ZX770" s="602"/>
      <c r="ZY770" s="602"/>
      <c r="ZZ770" s="602"/>
      <c r="AAA770" s="602"/>
      <c r="AAB770" s="602"/>
      <c r="AAC770" s="602"/>
      <c r="AAD770" s="602"/>
      <c r="AAE770" s="602"/>
      <c r="AAF770" s="602"/>
      <c r="AAG770" s="602"/>
      <c r="AAH770" s="602"/>
      <c r="AAI770" s="602"/>
      <c r="AAJ770" s="602"/>
      <c r="AAK770" s="602"/>
      <c r="AAL770" s="602"/>
      <c r="AAM770" s="602"/>
      <c r="AAN770" s="602"/>
      <c r="AAO770" s="602"/>
      <c r="AAP770" s="602"/>
      <c r="AAQ770" s="602"/>
      <c r="AAR770" s="602"/>
      <c r="AAS770" s="602"/>
      <c r="AAT770" s="602"/>
      <c r="AAU770" s="602"/>
      <c r="AAV770" s="602"/>
      <c r="AAW770" s="602"/>
      <c r="AAX770" s="602"/>
      <c r="AAY770" s="602"/>
      <c r="AAZ770" s="602"/>
      <c r="ABA770" s="602"/>
      <c r="ABB770" s="602"/>
      <c r="ABC770" s="602"/>
      <c r="ABD770" s="602"/>
      <c r="ABE770" s="602"/>
      <c r="ABF770" s="602"/>
      <c r="ABG770" s="602"/>
      <c r="ABH770" s="602"/>
      <c r="ABI770" s="602"/>
      <c r="ABJ770" s="602"/>
      <c r="ABK770" s="602"/>
      <c r="ABL770" s="602"/>
      <c r="ABM770" s="602"/>
      <c r="ABN770" s="602"/>
      <c r="ABO770" s="602"/>
      <c r="ABP770" s="602"/>
      <c r="ABQ770" s="602"/>
      <c r="ABR770" s="602"/>
      <c r="ABS770" s="602"/>
      <c r="ABT770" s="602"/>
      <c r="ABU770" s="602"/>
      <c r="ABV770" s="602"/>
      <c r="ABW770" s="602"/>
      <c r="ABX770" s="602"/>
      <c r="ABY770" s="602"/>
      <c r="ABZ770" s="602"/>
      <c r="ACA770" s="602"/>
      <c r="ACB770" s="602"/>
      <c r="ACC770" s="602"/>
      <c r="ACD770" s="602"/>
      <c r="ACE770" s="602"/>
      <c r="ACF770" s="602"/>
      <c r="ACG770" s="602"/>
      <c r="ACH770" s="602"/>
      <c r="ACI770" s="602"/>
      <c r="ACJ770" s="602"/>
      <c r="ACK770" s="602"/>
      <c r="ACL770" s="602"/>
      <c r="ACM770" s="602"/>
      <c r="ACN770" s="602"/>
      <c r="ACO770" s="602"/>
      <c r="ACP770" s="602"/>
      <c r="ACQ770" s="602"/>
      <c r="ACR770" s="602"/>
      <c r="ACS770" s="602"/>
      <c r="ACT770" s="602"/>
      <c r="ACU770" s="602"/>
      <c r="ACV770" s="602"/>
      <c r="ACW770" s="602"/>
      <c r="ACX770" s="602"/>
      <c r="ACY770" s="602"/>
      <c r="ACZ770" s="602"/>
      <c r="ADA770" s="602"/>
      <c r="ADB770" s="602"/>
      <c r="ADC770" s="602"/>
      <c r="ADD770" s="602"/>
      <c r="ADE770" s="602"/>
      <c r="ADF770" s="602"/>
      <c r="ADG770" s="602"/>
      <c r="ADH770" s="602"/>
      <c r="ADI770" s="602"/>
      <c r="ADJ770" s="602"/>
      <c r="ADK770" s="602"/>
      <c r="ADL770" s="602"/>
      <c r="ADM770" s="602"/>
      <c r="ADN770" s="602"/>
      <c r="ADO770" s="602"/>
      <c r="ADP770" s="602"/>
      <c r="ADQ770" s="602"/>
      <c r="ADR770" s="602"/>
      <c r="ADS770" s="602"/>
      <c r="ADT770" s="602"/>
      <c r="ADU770" s="602"/>
      <c r="ADV770" s="602"/>
      <c r="ADW770" s="602"/>
      <c r="ADX770" s="602"/>
      <c r="ADY770" s="602"/>
      <c r="ADZ770" s="602"/>
      <c r="AEA770" s="602"/>
      <c r="AEB770" s="602"/>
      <c r="AEC770" s="602"/>
      <c r="AED770" s="602"/>
      <c r="AEE770" s="602"/>
      <c r="AEF770" s="602"/>
      <c r="AEG770" s="602"/>
      <c r="AEH770" s="602"/>
      <c r="AEI770" s="602"/>
      <c r="AEJ770" s="602"/>
      <c r="AEK770" s="602"/>
      <c r="AEL770" s="602"/>
      <c r="AEM770" s="602"/>
      <c r="AEN770" s="602"/>
      <c r="AEO770" s="602"/>
      <c r="AEP770" s="602"/>
      <c r="AEQ770" s="602"/>
      <c r="AER770" s="602"/>
      <c r="AES770" s="602"/>
      <c r="AET770" s="602"/>
      <c r="AEU770" s="602"/>
      <c r="AEV770" s="602"/>
      <c r="AEW770" s="602"/>
      <c r="AEX770" s="602"/>
      <c r="AEY770" s="602"/>
      <c r="AEZ770" s="602"/>
      <c r="AFA770" s="602"/>
      <c r="AFB770" s="602"/>
      <c r="AFC770" s="602"/>
      <c r="AFD770" s="602"/>
      <c r="AFE770" s="602"/>
      <c r="AFF770" s="602"/>
      <c r="AFG770" s="602"/>
      <c r="AFH770" s="602"/>
      <c r="AFI770" s="602"/>
      <c r="AFJ770" s="602"/>
      <c r="AFK770" s="602"/>
      <c r="AFL770" s="602"/>
      <c r="AFM770" s="602"/>
      <c r="AFN770" s="602"/>
      <c r="AFO770" s="602"/>
      <c r="AFP770" s="602"/>
      <c r="AFQ770" s="602"/>
      <c r="AFR770" s="602"/>
      <c r="AFS770" s="602"/>
      <c r="AFT770" s="602"/>
      <c r="AFU770" s="602"/>
      <c r="AFV770" s="602"/>
      <c r="AFW770" s="602"/>
      <c r="AFX770" s="602"/>
      <c r="AFY770" s="602"/>
      <c r="AFZ770" s="602"/>
      <c r="AGA770" s="602"/>
      <c r="AGB770" s="602"/>
      <c r="AGC770" s="602"/>
      <c r="AGD770" s="602"/>
      <c r="AGE770" s="602"/>
      <c r="AGF770" s="602"/>
      <c r="AGG770" s="602"/>
      <c r="AGH770" s="602"/>
      <c r="AGI770" s="602"/>
      <c r="AGJ770" s="602"/>
      <c r="AGK770" s="602"/>
      <c r="AGL770" s="602"/>
      <c r="AGM770" s="602"/>
      <c r="AGN770" s="602"/>
      <c r="AGO770" s="602"/>
      <c r="AGP770" s="602"/>
      <c r="AGQ770" s="602"/>
      <c r="AGR770" s="602"/>
      <c r="AGS770" s="602"/>
      <c r="AGT770" s="602"/>
      <c r="AGU770" s="602"/>
      <c r="AGV770" s="602"/>
      <c r="AGW770" s="602"/>
      <c r="AGX770" s="602"/>
      <c r="AGY770" s="602"/>
      <c r="AGZ770" s="602"/>
      <c r="AHA770" s="602"/>
      <c r="AHB770" s="602"/>
      <c r="AHC770" s="602"/>
      <c r="AHD770" s="602"/>
      <c r="AHE770" s="602"/>
      <c r="AHF770" s="602"/>
      <c r="AHG770" s="602"/>
      <c r="AHH770" s="602"/>
      <c r="AHI770" s="602"/>
      <c r="AHJ770" s="602"/>
      <c r="AHK770" s="602"/>
      <c r="AHL770" s="602"/>
      <c r="AHM770" s="602"/>
      <c r="AHN770" s="602"/>
      <c r="AHO770" s="602"/>
      <c r="AHP770" s="602"/>
      <c r="AHQ770" s="602"/>
      <c r="AHR770" s="602"/>
      <c r="AHS770" s="602"/>
      <c r="AHT770" s="602"/>
      <c r="AHU770" s="602"/>
      <c r="AHV770" s="602"/>
      <c r="AHW770" s="602"/>
      <c r="AHX770" s="602"/>
      <c r="AHY770" s="602"/>
      <c r="AHZ770" s="602"/>
      <c r="AIA770" s="602"/>
      <c r="AIB770" s="602"/>
      <c r="AIC770" s="602"/>
      <c r="AID770" s="602"/>
      <c r="AIE770" s="602"/>
      <c r="AIF770" s="602"/>
      <c r="AIG770" s="602"/>
      <c r="AIH770" s="602"/>
      <c r="AII770" s="602"/>
      <c r="AIJ770" s="602"/>
      <c r="AIK770" s="602"/>
      <c r="AIL770" s="602"/>
      <c r="AIM770" s="602"/>
      <c r="AIN770" s="602"/>
      <c r="AIO770" s="602"/>
      <c r="AIP770" s="602"/>
      <c r="AIQ770" s="602"/>
      <c r="AIR770" s="602"/>
      <c r="AIS770" s="602"/>
      <c r="AIT770" s="602"/>
      <c r="AIU770" s="602"/>
      <c r="AIV770" s="602"/>
      <c r="AIW770" s="602"/>
      <c r="AIX770" s="602"/>
      <c r="AIY770" s="602"/>
      <c r="AIZ770" s="602"/>
      <c r="AJA770" s="602"/>
      <c r="AJB770" s="602"/>
      <c r="AJC770" s="602"/>
      <c r="AJD770" s="602"/>
      <c r="AJE770" s="602"/>
      <c r="AJF770" s="602"/>
      <c r="AJG770" s="602"/>
      <c r="AJH770" s="602"/>
      <c r="AJI770" s="602"/>
    </row>
    <row r="771" spans="1:945">
      <c r="A771" s="603"/>
      <c r="B771" s="623" t="s">
        <v>1217</v>
      </c>
      <c r="C771" s="623" t="s">
        <v>1217</v>
      </c>
      <c r="D771" s="615" t="s">
        <v>2956</v>
      </c>
      <c r="E771" s="617" t="s">
        <v>4822</v>
      </c>
      <c r="F771" s="615"/>
      <c r="G771" s="615"/>
      <c r="H771" s="615"/>
      <c r="I771" s="615" t="s">
        <v>3062</v>
      </c>
      <c r="J771" s="618"/>
      <c r="K771" s="615" t="s">
        <v>5383</v>
      </c>
      <c r="L771" s="615" t="s">
        <v>2989</v>
      </c>
      <c r="M771" s="616">
        <v>44664</v>
      </c>
      <c r="N771" s="616">
        <v>44816</v>
      </c>
      <c r="O771" s="616"/>
      <c r="P771" s="616"/>
      <c r="Q771" s="616"/>
      <c r="R771" s="616"/>
      <c r="S771" s="615" t="s">
        <v>2959</v>
      </c>
      <c r="T771" s="615">
        <v>60</v>
      </c>
      <c r="U771" s="615">
        <v>49405140</v>
      </c>
      <c r="V771" s="615" t="s">
        <v>973</v>
      </c>
      <c r="W771" s="615">
        <v>400</v>
      </c>
      <c r="X771" s="619">
        <v>3072</v>
      </c>
      <c r="Y771" s="539">
        <f t="shared" si="33"/>
        <v>1228800</v>
      </c>
      <c r="Z771" s="605">
        <v>0.55000000000000004</v>
      </c>
      <c r="AA771" s="681">
        <f t="shared" si="34"/>
        <v>675840</v>
      </c>
      <c r="AB771" s="625"/>
      <c r="AC771" s="621">
        <v>0</v>
      </c>
      <c r="AD771" s="609"/>
      <c r="AE771" s="606"/>
      <c r="AF771" s="695">
        <f t="shared" si="35"/>
        <v>675840</v>
      </c>
      <c r="AG771" s="604" t="s">
        <v>1073</v>
      </c>
      <c r="AH771" s="604"/>
      <c r="AI771" s="604">
        <v>60</v>
      </c>
      <c r="AJ771" s="608" t="s">
        <v>2319</v>
      </c>
      <c r="AK771" s="604" t="s">
        <v>1088</v>
      </c>
      <c r="AL771" s="607" t="s">
        <v>3004</v>
      </c>
      <c r="AM771" s="604" t="s">
        <v>52</v>
      </c>
      <c r="AN771" s="604" t="s">
        <v>1076</v>
      </c>
      <c r="AO771" s="604"/>
      <c r="AP771" s="606"/>
      <c r="AQ771" s="606" t="s">
        <v>37</v>
      </c>
      <c r="AR771" s="606" t="s">
        <v>3009</v>
      </c>
      <c r="AS771" s="603" t="s">
        <v>1077</v>
      </c>
      <c r="AT771" s="610" t="s">
        <v>1091</v>
      </c>
      <c r="AU771" s="610" t="s">
        <v>1078</v>
      </c>
      <c r="AV771" s="605">
        <v>0.73</v>
      </c>
      <c r="AW771" s="602"/>
      <c r="AX771" s="602"/>
      <c r="AY771" s="602"/>
      <c r="AZ771" s="602"/>
      <c r="BA771" s="602"/>
      <c r="BB771" s="602"/>
      <c r="BC771" s="602"/>
      <c r="BD771" s="602"/>
      <c r="BE771" s="602"/>
      <c r="BF771" s="602"/>
      <c r="BG771" s="602"/>
      <c r="BH771" s="602"/>
      <c r="BI771" s="602"/>
      <c r="BJ771" s="602"/>
      <c r="BK771" s="602"/>
      <c r="BL771" s="602"/>
      <c r="BM771" s="602"/>
      <c r="BN771" s="602"/>
      <c r="BO771" s="602"/>
      <c r="BP771" s="602"/>
      <c r="BQ771" s="602"/>
      <c r="BR771" s="602"/>
      <c r="BS771" s="602"/>
      <c r="BT771" s="602"/>
      <c r="BU771" s="602"/>
      <c r="BV771" s="602"/>
      <c r="BW771" s="602"/>
      <c r="BX771" s="602"/>
      <c r="BY771" s="602"/>
      <c r="BZ771" s="602"/>
      <c r="CA771" s="602"/>
      <c r="CB771" s="602"/>
      <c r="CC771" s="602"/>
      <c r="CD771" s="602"/>
      <c r="CE771" s="602"/>
      <c r="CF771" s="602"/>
      <c r="CG771" s="602"/>
      <c r="CH771" s="602"/>
      <c r="CI771" s="602"/>
      <c r="CJ771" s="602"/>
      <c r="CK771" s="602"/>
      <c r="CL771" s="602"/>
      <c r="CM771" s="602"/>
      <c r="CN771" s="602"/>
      <c r="CO771" s="602"/>
      <c r="CP771" s="602"/>
      <c r="CQ771" s="602"/>
      <c r="CR771" s="602"/>
      <c r="CS771" s="602"/>
      <c r="CT771" s="602"/>
      <c r="CU771" s="602"/>
      <c r="CV771" s="602"/>
      <c r="CW771" s="602"/>
      <c r="CX771" s="602"/>
      <c r="CY771" s="602"/>
      <c r="CZ771" s="602"/>
      <c r="DA771" s="602"/>
      <c r="DB771" s="602"/>
      <c r="DC771" s="602"/>
      <c r="DD771" s="602"/>
      <c r="DE771" s="602"/>
      <c r="DF771" s="602"/>
      <c r="DG771" s="602"/>
      <c r="DH771" s="602"/>
      <c r="DI771" s="602"/>
      <c r="DJ771" s="602"/>
      <c r="DK771" s="602"/>
      <c r="DL771" s="602"/>
      <c r="DM771" s="602"/>
      <c r="DN771" s="602"/>
      <c r="DO771" s="602"/>
      <c r="DP771" s="602"/>
      <c r="DQ771" s="602"/>
      <c r="DR771" s="602"/>
      <c r="DS771" s="602"/>
      <c r="DT771" s="602"/>
      <c r="DU771" s="602"/>
      <c r="DV771" s="602"/>
      <c r="DW771" s="602"/>
      <c r="DX771" s="602"/>
      <c r="DY771" s="602"/>
      <c r="DZ771" s="602"/>
      <c r="EA771" s="602"/>
      <c r="EB771" s="602"/>
      <c r="EC771" s="602"/>
      <c r="ED771" s="602"/>
      <c r="EE771" s="602"/>
      <c r="EF771" s="602"/>
      <c r="EG771" s="602"/>
      <c r="EH771" s="602"/>
      <c r="EI771" s="602"/>
      <c r="EJ771" s="602"/>
      <c r="EK771" s="602"/>
      <c r="EL771" s="602"/>
      <c r="EM771" s="602"/>
      <c r="EN771" s="602"/>
      <c r="EO771" s="602"/>
      <c r="EP771" s="602"/>
      <c r="EQ771" s="602"/>
      <c r="ER771" s="602"/>
      <c r="ES771" s="602"/>
      <c r="ET771" s="602"/>
      <c r="EU771" s="602"/>
      <c r="EV771" s="602"/>
      <c r="EW771" s="602"/>
      <c r="EX771" s="602"/>
      <c r="EY771" s="602"/>
      <c r="EZ771" s="602"/>
      <c r="FA771" s="602"/>
      <c r="FB771" s="602"/>
      <c r="FC771" s="602"/>
      <c r="FD771" s="602"/>
      <c r="FE771" s="602"/>
      <c r="FF771" s="602"/>
      <c r="FG771" s="602"/>
      <c r="FH771" s="602"/>
      <c r="FI771" s="602"/>
      <c r="FJ771" s="602"/>
      <c r="FK771" s="602"/>
      <c r="FL771" s="602"/>
      <c r="FM771" s="602"/>
      <c r="FN771" s="602"/>
      <c r="FO771" s="602"/>
      <c r="FP771" s="602"/>
      <c r="FQ771" s="602"/>
      <c r="FR771" s="602"/>
      <c r="FS771" s="602"/>
      <c r="FT771" s="602"/>
      <c r="FU771" s="602"/>
      <c r="FV771" s="602"/>
      <c r="FW771" s="602"/>
      <c r="FX771" s="602"/>
      <c r="FY771" s="602"/>
      <c r="FZ771" s="602"/>
      <c r="GA771" s="602"/>
      <c r="GB771" s="602"/>
      <c r="GC771" s="602"/>
      <c r="GD771" s="602"/>
      <c r="GE771" s="602"/>
      <c r="GF771" s="602"/>
      <c r="GG771" s="602"/>
      <c r="GH771" s="602"/>
      <c r="GI771" s="602"/>
      <c r="GJ771" s="602"/>
      <c r="GK771" s="602"/>
      <c r="GL771" s="602"/>
      <c r="GM771" s="602"/>
      <c r="GN771" s="602"/>
      <c r="GO771" s="602"/>
      <c r="GP771" s="602"/>
      <c r="GQ771" s="602"/>
      <c r="GR771" s="602"/>
      <c r="GS771" s="602"/>
      <c r="GT771" s="602"/>
      <c r="GU771" s="602"/>
      <c r="GV771" s="602"/>
      <c r="GW771" s="602"/>
      <c r="GX771" s="602"/>
      <c r="GY771" s="602"/>
      <c r="GZ771" s="602"/>
      <c r="HA771" s="602"/>
      <c r="HB771" s="602"/>
      <c r="HC771" s="602"/>
      <c r="HD771" s="602"/>
      <c r="HE771" s="602"/>
      <c r="HF771" s="602"/>
      <c r="HG771" s="602"/>
      <c r="HH771" s="602"/>
      <c r="HI771" s="602"/>
      <c r="HJ771" s="602"/>
      <c r="HK771" s="602"/>
      <c r="HL771" s="602"/>
      <c r="HM771" s="602"/>
      <c r="HN771" s="602"/>
      <c r="HO771" s="602"/>
      <c r="HP771" s="602"/>
      <c r="HQ771" s="602"/>
      <c r="HR771" s="602"/>
      <c r="HS771" s="602"/>
      <c r="HT771" s="602"/>
      <c r="HU771" s="602"/>
      <c r="HV771" s="602"/>
      <c r="HW771" s="602"/>
      <c r="HX771" s="602"/>
      <c r="HY771" s="602"/>
      <c r="HZ771" s="602"/>
      <c r="IA771" s="602"/>
      <c r="IB771" s="602"/>
      <c r="IC771" s="602"/>
      <c r="ID771" s="602"/>
      <c r="IE771" s="602"/>
      <c r="IF771" s="602"/>
      <c r="IG771" s="602"/>
      <c r="IH771" s="602"/>
      <c r="II771" s="602"/>
      <c r="IJ771" s="602"/>
      <c r="IK771" s="602"/>
      <c r="IL771" s="602"/>
      <c r="IM771" s="602"/>
      <c r="IN771" s="602"/>
      <c r="IO771" s="602"/>
      <c r="IP771" s="602"/>
      <c r="IQ771" s="602"/>
      <c r="IR771" s="602"/>
      <c r="IS771" s="602"/>
      <c r="IT771" s="602"/>
      <c r="IU771" s="602"/>
      <c r="IV771" s="602"/>
      <c r="IW771" s="602"/>
      <c r="IX771" s="602"/>
      <c r="IY771" s="602"/>
      <c r="IZ771" s="602"/>
      <c r="JA771" s="602"/>
      <c r="JB771" s="602"/>
      <c r="JC771" s="602"/>
      <c r="JD771" s="602"/>
      <c r="JE771" s="602"/>
      <c r="JF771" s="602"/>
      <c r="JG771" s="602"/>
      <c r="JH771" s="602"/>
      <c r="JI771" s="602"/>
      <c r="JJ771" s="602"/>
      <c r="JK771" s="602"/>
      <c r="JL771" s="602"/>
      <c r="JM771" s="602"/>
      <c r="JN771" s="602"/>
      <c r="JO771" s="602"/>
      <c r="JP771" s="602"/>
      <c r="JQ771" s="602"/>
      <c r="JR771" s="602"/>
      <c r="JS771" s="602"/>
      <c r="JT771" s="602"/>
      <c r="JU771" s="602"/>
      <c r="JV771" s="602"/>
      <c r="JW771" s="602"/>
      <c r="JX771" s="602"/>
      <c r="JY771" s="602"/>
      <c r="JZ771" s="602"/>
      <c r="KA771" s="602"/>
      <c r="KB771" s="602"/>
      <c r="KC771" s="602"/>
      <c r="KD771" s="602"/>
      <c r="KE771" s="602"/>
      <c r="KF771" s="602"/>
      <c r="KG771" s="602"/>
      <c r="KH771" s="602"/>
      <c r="KI771" s="602"/>
      <c r="KJ771" s="602"/>
      <c r="KK771" s="602"/>
      <c r="KL771" s="602"/>
      <c r="KM771" s="602"/>
      <c r="KN771" s="602"/>
      <c r="KO771" s="602"/>
      <c r="KP771" s="602"/>
      <c r="KQ771" s="602"/>
      <c r="KR771" s="602"/>
      <c r="KS771" s="602"/>
      <c r="KT771" s="602"/>
      <c r="KU771" s="602"/>
      <c r="KV771" s="602"/>
      <c r="KW771" s="602"/>
      <c r="KX771" s="602"/>
      <c r="KY771" s="602"/>
      <c r="KZ771" s="602"/>
      <c r="LA771" s="602"/>
      <c r="LB771" s="602"/>
      <c r="LC771" s="602"/>
      <c r="LD771" s="602"/>
      <c r="LE771" s="602"/>
      <c r="LF771" s="602"/>
      <c r="LG771" s="602"/>
      <c r="LH771" s="602"/>
      <c r="LI771" s="602"/>
      <c r="LJ771" s="602"/>
      <c r="LK771" s="602"/>
      <c r="LL771" s="602"/>
      <c r="LM771" s="602"/>
      <c r="LN771" s="602"/>
      <c r="LO771" s="602"/>
      <c r="LP771" s="602"/>
      <c r="LQ771" s="602"/>
      <c r="LR771" s="602"/>
      <c r="LS771" s="602"/>
      <c r="LT771" s="602"/>
      <c r="LU771" s="602"/>
      <c r="LV771" s="602"/>
      <c r="LW771" s="602"/>
      <c r="LX771" s="602"/>
      <c r="LY771" s="602"/>
      <c r="LZ771" s="602"/>
      <c r="MA771" s="602"/>
      <c r="MB771" s="602"/>
      <c r="MC771" s="602"/>
      <c r="MD771" s="602"/>
      <c r="ME771" s="602"/>
      <c r="MF771" s="602"/>
      <c r="MG771" s="602"/>
      <c r="MH771" s="602"/>
      <c r="MI771" s="602"/>
      <c r="MJ771" s="602"/>
      <c r="MK771" s="602"/>
      <c r="ML771" s="602"/>
      <c r="MM771" s="602"/>
      <c r="MN771" s="602"/>
      <c r="MO771" s="602"/>
      <c r="MP771" s="602"/>
      <c r="MQ771" s="602"/>
      <c r="MR771" s="602"/>
      <c r="MS771" s="602"/>
      <c r="MT771" s="602"/>
      <c r="MU771" s="602"/>
      <c r="MV771" s="602"/>
      <c r="MW771" s="602"/>
      <c r="MX771" s="602"/>
      <c r="MY771" s="602"/>
      <c r="MZ771" s="602"/>
      <c r="NA771" s="602"/>
      <c r="NB771" s="602"/>
      <c r="NC771" s="602"/>
      <c r="ND771" s="602"/>
      <c r="NE771" s="602"/>
      <c r="NF771" s="602"/>
      <c r="NG771" s="602"/>
      <c r="NH771" s="602"/>
      <c r="NI771" s="602"/>
      <c r="NJ771" s="602"/>
      <c r="NK771" s="602"/>
      <c r="NL771" s="602"/>
      <c r="NM771" s="602"/>
      <c r="NN771" s="602"/>
      <c r="NO771" s="602"/>
      <c r="NP771" s="602"/>
      <c r="NQ771" s="602"/>
      <c r="NR771" s="602"/>
      <c r="NS771" s="602"/>
      <c r="NT771" s="602"/>
      <c r="NU771" s="602"/>
      <c r="NV771" s="602"/>
      <c r="NW771" s="602"/>
      <c r="NX771" s="602"/>
      <c r="NY771" s="602"/>
      <c r="NZ771" s="602"/>
      <c r="OA771" s="602"/>
      <c r="OB771" s="602"/>
      <c r="OC771" s="602"/>
      <c r="OD771" s="602"/>
      <c r="OE771" s="602"/>
      <c r="OF771" s="602"/>
      <c r="OG771" s="602"/>
      <c r="OH771" s="602"/>
      <c r="OI771" s="602"/>
      <c r="OJ771" s="602"/>
      <c r="OK771" s="602"/>
      <c r="OL771" s="602"/>
      <c r="OM771" s="602"/>
      <c r="ON771" s="602"/>
      <c r="OO771" s="602"/>
      <c r="OP771" s="602"/>
      <c r="OQ771" s="602"/>
      <c r="OR771" s="602"/>
      <c r="OS771" s="602"/>
      <c r="OT771" s="602"/>
      <c r="OU771" s="602"/>
      <c r="OV771" s="602"/>
      <c r="OW771" s="602"/>
      <c r="OX771" s="602"/>
      <c r="OY771" s="602"/>
      <c r="OZ771" s="602"/>
      <c r="PA771" s="602"/>
      <c r="PB771" s="602"/>
      <c r="PC771" s="602"/>
      <c r="PD771" s="602"/>
      <c r="PE771" s="602"/>
      <c r="PF771" s="602"/>
      <c r="PG771" s="602"/>
      <c r="PH771" s="602"/>
      <c r="PI771" s="602"/>
      <c r="PJ771" s="602"/>
      <c r="PK771" s="602"/>
      <c r="PL771" s="602"/>
      <c r="PM771" s="602"/>
      <c r="PN771" s="602"/>
      <c r="PO771" s="602"/>
      <c r="PP771" s="602"/>
      <c r="PQ771" s="602"/>
      <c r="PR771" s="602"/>
      <c r="PS771" s="602"/>
      <c r="PT771" s="602"/>
      <c r="PU771" s="602"/>
      <c r="PV771" s="602"/>
      <c r="PW771" s="602"/>
      <c r="PX771" s="602"/>
      <c r="PY771" s="602"/>
      <c r="PZ771" s="602"/>
      <c r="QA771" s="602"/>
      <c r="QB771" s="602"/>
      <c r="QC771" s="602"/>
      <c r="QD771" s="602"/>
      <c r="QE771" s="602"/>
      <c r="QF771" s="602"/>
      <c r="QG771" s="602"/>
      <c r="QH771" s="602"/>
      <c r="QI771" s="602"/>
      <c r="QJ771" s="602"/>
      <c r="QK771" s="602"/>
      <c r="QL771" s="602"/>
      <c r="QM771" s="602"/>
      <c r="QN771" s="602"/>
      <c r="QO771" s="602"/>
      <c r="QP771" s="602"/>
      <c r="QQ771" s="602"/>
      <c r="QR771" s="602"/>
      <c r="QS771" s="602"/>
      <c r="QT771" s="602"/>
      <c r="QU771" s="602"/>
      <c r="QV771" s="602"/>
      <c r="QW771" s="602"/>
      <c r="QX771" s="602"/>
      <c r="QY771" s="602"/>
      <c r="QZ771" s="602"/>
      <c r="RA771" s="602"/>
      <c r="RB771" s="602"/>
      <c r="RC771" s="602"/>
      <c r="RD771" s="602"/>
      <c r="RE771" s="602"/>
      <c r="RF771" s="602"/>
      <c r="RG771" s="602"/>
      <c r="RH771" s="602"/>
      <c r="RI771" s="602"/>
      <c r="RJ771" s="602"/>
      <c r="RK771" s="602"/>
      <c r="RL771" s="602"/>
      <c r="RM771" s="602"/>
      <c r="RN771" s="602"/>
      <c r="RO771" s="602"/>
      <c r="RP771" s="602"/>
      <c r="RQ771" s="602"/>
      <c r="RR771" s="602"/>
      <c r="RS771" s="602"/>
      <c r="RT771" s="602"/>
      <c r="RU771" s="602"/>
      <c r="RV771" s="602"/>
      <c r="RW771" s="602"/>
      <c r="RX771" s="602"/>
      <c r="RY771" s="602"/>
      <c r="RZ771" s="602"/>
      <c r="SA771" s="602"/>
      <c r="SB771" s="602"/>
      <c r="SC771" s="602"/>
      <c r="SD771" s="602"/>
      <c r="SE771" s="602"/>
      <c r="SF771" s="602"/>
      <c r="SG771" s="602"/>
      <c r="SH771" s="602"/>
      <c r="SI771" s="602"/>
      <c r="SJ771" s="602"/>
      <c r="SK771" s="602"/>
      <c r="SL771" s="602"/>
      <c r="SM771" s="602"/>
      <c r="SN771" s="602"/>
      <c r="SO771" s="602"/>
      <c r="SP771" s="602"/>
      <c r="SQ771" s="602"/>
      <c r="SR771" s="602"/>
      <c r="SS771" s="602"/>
      <c r="ST771" s="602"/>
      <c r="SU771" s="602"/>
      <c r="SV771" s="602"/>
      <c r="SW771" s="602"/>
      <c r="SX771" s="602"/>
      <c r="SY771" s="602"/>
      <c r="SZ771" s="602"/>
      <c r="TA771" s="602"/>
      <c r="TB771" s="602"/>
      <c r="TC771" s="602"/>
      <c r="TD771" s="602"/>
      <c r="TE771" s="602"/>
      <c r="TF771" s="602"/>
      <c r="TG771" s="602"/>
      <c r="TH771" s="602"/>
      <c r="TI771" s="602"/>
      <c r="TJ771" s="602"/>
      <c r="TK771" s="602"/>
      <c r="TL771" s="602"/>
      <c r="TM771" s="602"/>
      <c r="TN771" s="602"/>
      <c r="TO771" s="602"/>
      <c r="TP771" s="602"/>
      <c r="TQ771" s="602"/>
      <c r="TR771" s="602"/>
      <c r="TS771" s="602"/>
      <c r="TT771" s="602"/>
      <c r="TU771" s="602"/>
      <c r="TV771" s="602"/>
      <c r="TW771" s="602"/>
      <c r="TX771" s="602"/>
      <c r="TY771" s="602"/>
      <c r="TZ771" s="602"/>
      <c r="UA771" s="602"/>
      <c r="UB771" s="602"/>
      <c r="UC771" s="602"/>
      <c r="UD771" s="602"/>
      <c r="UE771" s="602"/>
      <c r="UF771" s="602"/>
      <c r="UG771" s="602"/>
      <c r="UH771" s="602"/>
      <c r="UI771" s="602"/>
      <c r="UJ771" s="602"/>
      <c r="UK771" s="602"/>
      <c r="UL771" s="602"/>
      <c r="UM771" s="602"/>
      <c r="UN771" s="602"/>
      <c r="UO771" s="602"/>
      <c r="UP771" s="602"/>
      <c r="UQ771" s="602"/>
      <c r="UR771" s="602"/>
      <c r="US771" s="602"/>
      <c r="UT771" s="602"/>
      <c r="UU771" s="602"/>
      <c r="UV771" s="602"/>
      <c r="UW771" s="602"/>
      <c r="UX771" s="602"/>
      <c r="UY771" s="602"/>
      <c r="UZ771" s="602"/>
      <c r="VA771" s="602"/>
      <c r="VB771" s="602"/>
      <c r="VC771" s="602"/>
      <c r="VD771" s="602"/>
      <c r="VE771" s="602"/>
      <c r="VF771" s="602"/>
      <c r="VG771" s="602"/>
      <c r="VH771" s="602"/>
      <c r="VI771" s="602"/>
      <c r="VJ771" s="602"/>
      <c r="VK771" s="602"/>
      <c r="VL771" s="602"/>
      <c r="VM771" s="602"/>
      <c r="VN771" s="602"/>
      <c r="VO771" s="602"/>
      <c r="VP771" s="602"/>
      <c r="VQ771" s="602"/>
      <c r="VR771" s="602"/>
      <c r="VS771" s="602"/>
      <c r="VT771" s="602"/>
      <c r="VU771" s="602"/>
      <c r="VV771" s="602"/>
      <c r="VW771" s="602"/>
      <c r="VX771" s="602"/>
      <c r="VY771" s="602"/>
      <c r="VZ771" s="602"/>
      <c r="WA771" s="602"/>
      <c r="WB771" s="602"/>
      <c r="WC771" s="602"/>
      <c r="WD771" s="602"/>
      <c r="WE771" s="602"/>
      <c r="WF771" s="602"/>
      <c r="WG771" s="602"/>
      <c r="WH771" s="602"/>
      <c r="WI771" s="602"/>
      <c r="WJ771" s="602"/>
      <c r="WK771" s="602"/>
      <c r="WL771" s="602"/>
      <c r="WM771" s="602"/>
      <c r="WN771" s="602"/>
      <c r="WO771" s="602"/>
      <c r="WP771" s="602"/>
      <c r="WQ771" s="602"/>
      <c r="WR771" s="602"/>
      <c r="WS771" s="602"/>
      <c r="WT771" s="602"/>
      <c r="WU771" s="602"/>
      <c r="WV771" s="602"/>
      <c r="WW771" s="602"/>
      <c r="WX771" s="602"/>
      <c r="WY771" s="602"/>
      <c r="WZ771" s="602"/>
      <c r="XA771" s="602"/>
      <c r="XB771" s="602"/>
      <c r="XC771" s="602"/>
      <c r="XD771" s="602"/>
      <c r="XE771" s="602"/>
      <c r="XF771" s="602"/>
      <c r="XG771" s="602"/>
      <c r="XH771" s="602"/>
      <c r="XI771" s="602"/>
      <c r="XJ771" s="602"/>
      <c r="XK771" s="602"/>
      <c r="XL771" s="602"/>
      <c r="XM771" s="602"/>
      <c r="XN771" s="602"/>
      <c r="XO771" s="602"/>
      <c r="XP771" s="602"/>
      <c r="XQ771" s="602"/>
      <c r="XR771" s="602"/>
      <c r="XS771" s="602"/>
      <c r="XT771" s="602"/>
      <c r="XU771" s="602"/>
      <c r="XV771" s="602"/>
      <c r="XW771" s="602"/>
      <c r="XX771" s="602"/>
      <c r="XY771" s="602"/>
      <c r="XZ771" s="602"/>
      <c r="YA771" s="602"/>
      <c r="YB771" s="602"/>
      <c r="YC771" s="602"/>
      <c r="YD771" s="602"/>
      <c r="YE771" s="602"/>
      <c r="YF771" s="602"/>
      <c r="YG771" s="602"/>
      <c r="YH771" s="602"/>
      <c r="YI771" s="602"/>
      <c r="YJ771" s="602"/>
      <c r="YK771" s="602"/>
      <c r="YL771" s="602"/>
      <c r="YM771" s="602"/>
      <c r="YN771" s="602"/>
      <c r="YO771" s="602"/>
      <c r="YP771" s="602"/>
      <c r="YQ771" s="602"/>
      <c r="YR771" s="602"/>
      <c r="YS771" s="602"/>
      <c r="YT771" s="602"/>
      <c r="YU771" s="602"/>
      <c r="YV771" s="602"/>
      <c r="YW771" s="602"/>
      <c r="YX771" s="602"/>
      <c r="YY771" s="602"/>
      <c r="YZ771" s="602"/>
      <c r="ZA771" s="602"/>
      <c r="ZB771" s="602"/>
      <c r="ZC771" s="602"/>
      <c r="ZD771" s="602"/>
      <c r="ZE771" s="602"/>
      <c r="ZF771" s="602"/>
      <c r="ZG771" s="602"/>
      <c r="ZH771" s="602"/>
      <c r="ZI771" s="602"/>
      <c r="ZJ771" s="602"/>
      <c r="ZK771" s="602"/>
      <c r="ZL771" s="602"/>
      <c r="ZM771" s="602"/>
      <c r="ZN771" s="602"/>
      <c r="ZO771" s="602"/>
      <c r="ZP771" s="602"/>
      <c r="ZQ771" s="602"/>
      <c r="ZR771" s="602"/>
      <c r="ZS771" s="602"/>
      <c r="ZT771" s="602"/>
      <c r="ZU771" s="602"/>
      <c r="ZV771" s="602"/>
      <c r="ZW771" s="602"/>
      <c r="ZX771" s="602"/>
      <c r="ZY771" s="602"/>
      <c r="ZZ771" s="602"/>
      <c r="AAA771" s="602"/>
      <c r="AAB771" s="602"/>
      <c r="AAC771" s="602"/>
      <c r="AAD771" s="602"/>
      <c r="AAE771" s="602"/>
      <c r="AAF771" s="602"/>
      <c r="AAG771" s="602"/>
      <c r="AAH771" s="602"/>
      <c r="AAI771" s="602"/>
      <c r="AAJ771" s="602"/>
      <c r="AAK771" s="602"/>
      <c r="AAL771" s="602"/>
      <c r="AAM771" s="602"/>
      <c r="AAN771" s="602"/>
      <c r="AAO771" s="602"/>
      <c r="AAP771" s="602"/>
      <c r="AAQ771" s="602"/>
      <c r="AAR771" s="602"/>
      <c r="AAS771" s="602"/>
      <c r="AAT771" s="602"/>
      <c r="AAU771" s="602"/>
      <c r="AAV771" s="602"/>
      <c r="AAW771" s="602"/>
      <c r="AAX771" s="602"/>
      <c r="AAY771" s="602"/>
      <c r="AAZ771" s="602"/>
      <c r="ABA771" s="602"/>
      <c r="ABB771" s="602"/>
      <c r="ABC771" s="602"/>
      <c r="ABD771" s="602"/>
      <c r="ABE771" s="602"/>
      <c r="ABF771" s="602"/>
      <c r="ABG771" s="602"/>
      <c r="ABH771" s="602"/>
      <c r="ABI771" s="602"/>
      <c r="ABJ771" s="602"/>
      <c r="ABK771" s="602"/>
      <c r="ABL771" s="602"/>
      <c r="ABM771" s="602"/>
      <c r="ABN771" s="602"/>
      <c r="ABO771" s="602"/>
      <c r="ABP771" s="602"/>
      <c r="ABQ771" s="602"/>
      <c r="ABR771" s="602"/>
      <c r="ABS771" s="602"/>
      <c r="ABT771" s="602"/>
      <c r="ABU771" s="602"/>
      <c r="ABV771" s="602"/>
      <c r="ABW771" s="602"/>
      <c r="ABX771" s="602"/>
      <c r="ABY771" s="602"/>
      <c r="ABZ771" s="602"/>
      <c r="ACA771" s="602"/>
      <c r="ACB771" s="602"/>
      <c r="ACC771" s="602"/>
      <c r="ACD771" s="602"/>
      <c r="ACE771" s="602"/>
      <c r="ACF771" s="602"/>
      <c r="ACG771" s="602"/>
      <c r="ACH771" s="602"/>
      <c r="ACI771" s="602"/>
      <c r="ACJ771" s="602"/>
      <c r="ACK771" s="602"/>
      <c r="ACL771" s="602"/>
      <c r="ACM771" s="602"/>
      <c r="ACN771" s="602"/>
      <c r="ACO771" s="602"/>
      <c r="ACP771" s="602"/>
      <c r="ACQ771" s="602"/>
      <c r="ACR771" s="602"/>
      <c r="ACS771" s="602"/>
      <c r="ACT771" s="602"/>
      <c r="ACU771" s="602"/>
      <c r="ACV771" s="602"/>
      <c r="ACW771" s="602"/>
      <c r="ACX771" s="602"/>
      <c r="ACY771" s="602"/>
      <c r="ACZ771" s="602"/>
      <c r="ADA771" s="602"/>
      <c r="ADB771" s="602"/>
      <c r="ADC771" s="602"/>
      <c r="ADD771" s="602"/>
      <c r="ADE771" s="602"/>
      <c r="ADF771" s="602"/>
      <c r="ADG771" s="602"/>
      <c r="ADH771" s="602"/>
      <c r="ADI771" s="602"/>
      <c r="ADJ771" s="602"/>
      <c r="ADK771" s="602"/>
      <c r="ADL771" s="602"/>
      <c r="ADM771" s="602"/>
      <c r="ADN771" s="602"/>
      <c r="ADO771" s="602"/>
      <c r="ADP771" s="602"/>
      <c r="ADQ771" s="602"/>
      <c r="ADR771" s="602"/>
      <c r="ADS771" s="602"/>
      <c r="ADT771" s="602"/>
      <c r="ADU771" s="602"/>
      <c r="ADV771" s="602"/>
      <c r="ADW771" s="602"/>
      <c r="ADX771" s="602"/>
      <c r="ADY771" s="602"/>
      <c r="ADZ771" s="602"/>
      <c r="AEA771" s="602"/>
      <c r="AEB771" s="602"/>
      <c r="AEC771" s="602"/>
      <c r="AED771" s="602"/>
      <c r="AEE771" s="602"/>
      <c r="AEF771" s="602"/>
      <c r="AEG771" s="602"/>
      <c r="AEH771" s="602"/>
      <c r="AEI771" s="602"/>
      <c r="AEJ771" s="602"/>
      <c r="AEK771" s="602"/>
      <c r="AEL771" s="602"/>
      <c r="AEM771" s="602"/>
      <c r="AEN771" s="602"/>
      <c r="AEO771" s="602"/>
      <c r="AEP771" s="602"/>
      <c r="AEQ771" s="602"/>
      <c r="AER771" s="602"/>
      <c r="AES771" s="602"/>
      <c r="AET771" s="602"/>
      <c r="AEU771" s="602"/>
      <c r="AEV771" s="602"/>
      <c r="AEW771" s="602"/>
      <c r="AEX771" s="602"/>
      <c r="AEY771" s="602"/>
      <c r="AEZ771" s="602"/>
      <c r="AFA771" s="602"/>
      <c r="AFB771" s="602"/>
      <c r="AFC771" s="602"/>
      <c r="AFD771" s="602"/>
      <c r="AFE771" s="602"/>
      <c r="AFF771" s="602"/>
      <c r="AFG771" s="602"/>
      <c r="AFH771" s="602"/>
      <c r="AFI771" s="602"/>
      <c r="AFJ771" s="602"/>
      <c r="AFK771" s="602"/>
      <c r="AFL771" s="602"/>
      <c r="AFM771" s="602"/>
      <c r="AFN771" s="602"/>
      <c r="AFO771" s="602"/>
      <c r="AFP771" s="602"/>
      <c r="AFQ771" s="602"/>
      <c r="AFR771" s="602"/>
      <c r="AFS771" s="602"/>
      <c r="AFT771" s="602"/>
      <c r="AFU771" s="602"/>
      <c r="AFV771" s="602"/>
      <c r="AFW771" s="602"/>
      <c r="AFX771" s="602"/>
      <c r="AFY771" s="602"/>
      <c r="AFZ771" s="602"/>
      <c r="AGA771" s="602"/>
      <c r="AGB771" s="602"/>
      <c r="AGC771" s="602"/>
      <c r="AGD771" s="602"/>
      <c r="AGE771" s="602"/>
      <c r="AGF771" s="602"/>
      <c r="AGG771" s="602"/>
      <c r="AGH771" s="602"/>
      <c r="AGI771" s="602"/>
      <c r="AGJ771" s="602"/>
      <c r="AGK771" s="602"/>
      <c r="AGL771" s="602"/>
      <c r="AGM771" s="602"/>
      <c r="AGN771" s="602"/>
      <c r="AGO771" s="602"/>
      <c r="AGP771" s="602"/>
      <c r="AGQ771" s="602"/>
      <c r="AGR771" s="602"/>
      <c r="AGS771" s="602"/>
      <c r="AGT771" s="602"/>
      <c r="AGU771" s="602"/>
      <c r="AGV771" s="602"/>
      <c r="AGW771" s="602"/>
      <c r="AGX771" s="602"/>
      <c r="AGY771" s="602"/>
      <c r="AGZ771" s="602"/>
      <c r="AHA771" s="602"/>
      <c r="AHB771" s="602"/>
      <c r="AHC771" s="602"/>
      <c r="AHD771" s="602"/>
      <c r="AHE771" s="602"/>
      <c r="AHF771" s="602"/>
      <c r="AHG771" s="602"/>
      <c r="AHH771" s="602"/>
      <c r="AHI771" s="602"/>
      <c r="AHJ771" s="602"/>
      <c r="AHK771" s="602"/>
      <c r="AHL771" s="602"/>
      <c r="AHM771" s="602"/>
      <c r="AHN771" s="602"/>
      <c r="AHO771" s="602"/>
      <c r="AHP771" s="602"/>
      <c r="AHQ771" s="602"/>
      <c r="AHR771" s="602"/>
      <c r="AHS771" s="602"/>
      <c r="AHT771" s="602"/>
      <c r="AHU771" s="602"/>
      <c r="AHV771" s="602"/>
      <c r="AHW771" s="602"/>
      <c r="AHX771" s="602"/>
      <c r="AHY771" s="602"/>
      <c r="AHZ771" s="602"/>
      <c r="AIA771" s="602"/>
      <c r="AIB771" s="602"/>
      <c r="AIC771" s="602"/>
      <c r="AID771" s="602"/>
      <c r="AIE771" s="602"/>
      <c r="AIF771" s="602"/>
      <c r="AIG771" s="602"/>
      <c r="AIH771" s="602"/>
      <c r="AII771" s="602"/>
      <c r="AIJ771" s="602"/>
      <c r="AIK771" s="602"/>
      <c r="AIL771" s="602"/>
      <c r="AIM771" s="602"/>
      <c r="AIN771" s="602"/>
      <c r="AIO771" s="602"/>
      <c r="AIP771" s="602"/>
      <c r="AIQ771" s="602"/>
      <c r="AIR771" s="602"/>
      <c r="AIS771" s="602"/>
      <c r="AIT771" s="602"/>
      <c r="AIU771" s="602"/>
      <c r="AIV771" s="602"/>
      <c r="AIW771" s="602"/>
      <c r="AIX771" s="602"/>
      <c r="AIY771" s="602"/>
      <c r="AIZ771" s="602"/>
      <c r="AJA771" s="602"/>
      <c r="AJB771" s="602"/>
      <c r="AJC771" s="602"/>
      <c r="AJD771" s="602"/>
      <c r="AJE771" s="602"/>
      <c r="AJF771" s="602"/>
      <c r="AJG771" s="602"/>
      <c r="AJH771" s="602"/>
      <c r="AJI771" s="602"/>
    </row>
    <row r="772" spans="1:945">
      <c r="A772" s="603"/>
      <c r="B772" s="623" t="s">
        <v>1217</v>
      </c>
      <c r="C772" s="623" t="s">
        <v>1217</v>
      </c>
      <c r="D772" s="615" t="s">
        <v>2956</v>
      </c>
      <c r="E772" s="617" t="s">
        <v>4822</v>
      </c>
      <c r="F772" s="615"/>
      <c r="G772" s="615"/>
      <c r="H772" s="615"/>
      <c r="I772" s="615" t="s">
        <v>3062</v>
      </c>
      <c r="J772" s="618"/>
      <c r="K772" s="615" t="s">
        <v>5384</v>
      </c>
      <c r="L772" s="615" t="s">
        <v>2989</v>
      </c>
      <c r="M772" s="616">
        <v>44664</v>
      </c>
      <c r="N772" s="616">
        <v>44846</v>
      </c>
      <c r="O772" s="616"/>
      <c r="P772" s="616"/>
      <c r="Q772" s="616"/>
      <c r="R772" s="616"/>
      <c r="S772" s="615" t="s">
        <v>2959</v>
      </c>
      <c r="T772" s="615">
        <v>60</v>
      </c>
      <c r="U772" s="615">
        <v>49405140</v>
      </c>
      <c r="V772" s="615" t="s">
        <v>973</v>
      </c>
      <c r="W772" s="615">
        <v>400</v>
      </c>
      <c r="X772" s="619">
        <v>3072</v>
      </c>
      <c r="Y772" s="539">
        <f t="shared" ref="Y772:Y835" si="36">W772*X772</f>
        <v>1228800</v>
      </c>
      <c r="Z772" s="605">
        <v>0.55000000000000004</v>
      </c>
      <c r="AA772" s="681">
        <f t="shared" ref="AA772:AA835" si="37">Y772*Z772</f>
        <v>675840</v>
      </c>
      <c r="AB772" s="625"/>
      <c r="AC772" s="621">
        <v>0</v>
      </c>
      <c r="AD772" s="609"/>
      <c r="AE772" s="606"/>
      <c r="AF772" s="695">
        <f t="shared" ref="AF772:AF835" si="38">AA772+AD772+AE772</f>
        <v>675840</v>
      </c>
      <c r="AG772" s="604" t="s">
        <v>1073</v>
      </c>
      <c r="AH772" s="604"/>
      <c r="AI772" s="604">
        <v>60</v>
      </c>
      <c r="AJ772" s="608" t="s">
        <v>2319</v>
      </c>
      <c r="AK772" s="604" t="s">
        <v>1088</v>
      </c>
      <c r="AL772" s="607" t="s">
        <v>3004</v>
      </c>
      <c r="AM772" s="604" t="s">
        <v>52</v>
      </c>
      <c r="AN772" s="604" t="s">
        <v>1076</v>
      </c>
      <c r="AO772" s="604"/>
      <c r="AP772" s="606"/>
      <c r="AQ772" s="606" t="s">
        <v>37</v>
      </c>
      <c r="AR772" s="606" t="s">
        <v>3009</v>
      </c>
      <c r="AS772" s="603" t="s">
        <v>1077</v>
      </c>
      <c r="AT772" s="610" t="s">
        <v>1091</v>
      </c>
      <c r="AU772" s="610" t="s">
        <v>1078</v>
      </c>
      <c r="AV772" s="605">
        <v>0.73</v>
      </c>
      <c r="AW772" s="602"/>
      <c r="AX772" s="602"/>
      <c r="AY772" s="602"/>
      <c r="AZ772" s="602"/>
      <c r="BA772" s="602"/>
      <c r="BB772" s="602"/>
      <c r="BC772" s="602"/>
      <c r="BD772" s="602"/>
      <c r="BE772" s="602"/>
      <c r="BF772" s="602"/>
      <c r="BG772" s="602"/>
      <c r="BH772" s="602"/>
      <c r="BI772" s="602"/>
      <c r="BJ772" s="602"/>
      <c r="BK772" s="602"/>
      <c r="BL772" s="602"/>
      <c r="BM772" s="602"/>
      <c r="BN772" s="602"/>
      <c r="BO772" s="602"/>
      <c r="BP772" s="602"/>
      <c r="BQ772" s="602"/>
      <c r="BR772" s="602"/>
      <c r="BS772" s="602"/>
      <c r="BT772" s="602"/>
      <c r="BU772" s="602"/>
      <c r="BV772" s="602"/>
      <c r="BW772" s="602"/>
      <c r="BX772" s="602"/>
      <c r="BY772" s="602"/>
      <c r="BZ772" s="602"/>
      <c r="CA772" s="602"/>
      <c r="CB772" s="602"/>
      <c r="CC772" s="602"/>
      <c r="CD772" s="602"/>
      <c r="CE772" s="602"/>
      <c r="CF772" s="602"/>
      <c r="CG772" s="602"/>
      <c r="CH772" s="602"/>
      <c r="CI772" s="602"/>
      <c r="CJ772" s="602"/>
      <c r="CK772" s="602"/>
      <c r="CL772" s="602"/>
      <c r="CM772" s="602"/>
      <c r="CN772" s="602"/>
      <c r="CO772" s="602"/>
      <c r="CP772" s="602"/>
      <c r="CQ772" s="602"/>
      <c r="CR772" s="602"/>
      <c r="CS772" s="602"/>
      <c r="CT772" s="602"/>
      <c r="CU772" s="602"/>
      <c r="CV772" s="602"/>
      <c r="CW772" s="602"/>
      <c r="CX772" s="602"/>
      <c r="CY772" s="602"/>
      <c r="CZ772" s="602"/>
      <c r="DA772" s="602"/>
      <c r="DB772" s="602"/>
      <c r="DC772" s="602"/>
      <c r="DD772" s="602"/>
      <c r="DE772" s="602"/>
      <c r="DF772" s="602"/>
      <c r="DG772" s="602"/>
      <c r="DH772" s="602"/>
      <c r="DI772" s="602"/>
      <c r="DJ772" s="602"/>
      <c r="DK772" s="602"/>
      <c r="DL772" s="602"/>
      <c r="DM772" s="602"/>
      <c r="DN772" s="602"/>
      <c r="DO772" s="602"/>
      <c r="DP772" s="602"/>
      <c r="DQ772" s="602"/>
      <c r="DR772" s="602"/>
      <c r="DS772" s="602"/>
      <c r="DT772" s="602"/>
      <c r="DU772" s="602"/>
      <c r="DV772" s="602"/>
      <c r="DW772" s="602"/>
      <c r="DX772" s="602"/>
      <c r="DY772" s="602"/>
      <c r="DZ772" s="602"/>
      <c r="EA772" s="602"/>
      <c r="EB772" s="602"/>
      <c r="EC772" s="602"/>
      <c r="ED772" s="602"/>
      <c r="EE772" s="602"/>
      <c r="EF772" s="602"/>
      <c r="EG772" s="602"/>
      <c r="EH772" s="602"/>
      <c r="EI772" s="602"/>
      <c r="EJ772" s="602"/>
      <c r="EK772" s="602"/>
      <c r="EL772" s="602"/>
      <c r="EM772" s="602"/>
      <c r="EN772" s="602"/>
      <c r="EO772" s="602"/>
      <c r="EP772" s="602"/>
      <c r="EQ772" s="602"/>
      <c r="ER772" s="602"/>
      <c r="ES772" s="602"/>
      <c r="ET772" s="602"/>
      <c r="EU772" s="602"/>
      <c r="EV772" s="602"/>
      <c r="EW772" s="602"/>
      <c r="EX772" s="602"/>
      <c r="EY772" s="602"/>
      <c r="EZ772" s="602"/>
      <c r="FA772" s="602"/>
      <c r="FB772" s="602"/>
      <c r="FC772" s="602"/>
      <c r="FD772" s="602"/>
      <c r="FE772" s="602"/>
      <c r="FF772" s="602"/>
      <c r="FG772" s="602"/>
      <c r="FH772" s="602"/>
      <c r="FI772" s="602"/>
      <c r="FJ772" s="602"/>
      <c r="FK772" s="602"/>
      <c r="FL772" s="602"/>
      <c r="FM772" s="602"/>
      <c r="FN772" s="602"/>
      <c r="FO772" s="602"/>
      <c r="FP772" s="602"/>
      <c r="FQ772" s="602"/>
      <c r="FR772" s="602"/>
      <c r="FS772" s="602"/>
      <c r="FT772" s="602"/>
      <c r="FU772" s="602"/>
      <c r="FV772" s="602"/>
      <c r="FW772" s="602"/>
      <c r="FX772" s="602"/>
      <c r="FY772" s="602"/>
      <c r="FZ772" s="602"/>
      <c r="GA772" s="602"/>
      <c r="GB772" s="602"/>
      <c r="GC772" s="602"/>
      <c r="GD772" s="602"/>
      <c r="GE772" s="602"/>
      <c r="GF772" s="602"/>
      <c r="GG772" s="602"/>
      <c r="GH772" s="602"/>
      <c r="GI772" s="602"/>
      <c r="GJ772" s="602"/>
      <c r="GK772" s="602"/>
      <c r="GL772" s="602"/>
      <c r="GM772" s="602"/>
      <c r="GN772" s="602"/>
      <c r="GO772" s="602"/>
      <c r="GP772" s="602"/>
      <c r="GQ772" s="602"/>
      <c r="GR772" s="602"/>
      <c r="GS772" s="602"/>
      <c r="GT772" s="602"/>
      <c r="GU772" s="602"/>
      <c r="GV772" s="602"/>
      <c r="GW772" s="602"/>
      <c r="GX772" s="602"/>
      <c r="GY772" s="602"/>
      <c r="GZ772" s="602"/>
      <c r="HA772" s="602"/>
      <c r="HB772" s="602"/>
      <c r="HC772" s="602"/>
      <c r="HD772" s="602"/>
      <c r="HE772" s="602"/>
      <c r="HF772" s="602"/>
      <c r="HG772" s="602"/>
      <c r="HH772" s="602"/>
      <c r="HI772" s="602"/>
      <c r="HJ772" s="602"/>
      <c r="HK772" s="602"/>
      <c r="HL772" s="602"/>
      <c r="HM772" s="602"/>
      <c r="HN772" s="602"/>
      <c r="HO772" s="602"/>
      <c r="HP772" s="602"/>
      <c r="HQ772" s="602"/>
      <c r="HR772" s="602"/>
      <c r="HS772" s="602"/>
      <c r="HT772" s="602"/>
      <c r="HU772" s="602"/>
      <c r="HV772" s="602"/>
      <c r="HW772" s="602"/>
      <c r="HX772" s="602"/>
      <c r="HY772" s="602"/>
      <c r="HZ772" s="602"/>
      <c r="IA772" s="602"/>
      <c r="IB772" s="602"/>
      <c r="IC772" s="602"/>
      <c r="ID772" s="602"/>
      <c r="IE772" s="602"/>
      <c r="IF772" s="602"/>
      <c r="IG772" s="602"/>
      <c r="IH772" s="602"/>
      <c r="II772" s="602"/>
      <c r="IJ772" s="602"/>
      <c r="IK772" s="602"/>
      <c r="IL772" s="602"/>
      <c r="IM772" s="602"/>
      <c r="IN772" s="602"/>
      <c r="IO772" s="602"/>
      <c r="IP772" s="602"/>
      <c r="IQ772" s="602"/>
      <c r="IR772" s="602"/>
      <c r="IS772" s="602"/>
      <c r="IT772" s="602"/>
      <c r="IU772" s="602"/>
      <c r="IV772" s="602"/>
      <c r="IW772" s="602"/>
      <c r="IX772" s="602"/>
      <c r="IY772" s="602"/>
      <c r="IZ772" s="602"/>
      <c r="JA772" s="602"/>
      <c r="JB772" s="602"/>
      <c r="JC772" s="602"/>
      <c r="JD772" s="602"/>
      <c r="JE772" s="602"/>
      <c r="JF772" s="602"/>
      <c r="JG772" s="602"/>
      <c r="JH772" s="602"/>
      <c r="JI772" s="602"/>
      <c r="JJ772" s="602"/>
      <c r="JK772" s="602"/>
      <c r="JL772" s="602"/>
      <c r="JM772" s="602"/>
      <c r="JN772" s="602"/>
      <c r="JO772" s="602"/>
      <c r="JP772" s="602"/>
      <c r="JQ772" s="602"/>
      <c r="JR772" s="602"/>
      <c r="JS772" s="602"/>
      <c r="JT772" s="602"/>
      <c r="JU772" s="602"/>
      <c r="JV772" s="602"/>
      <c r="JW772" s="602"/>
      <c r="JX772" s="602"/>
      <c r="JY772" s="602"/>
      <c r="JZ772" s="602"/>
      <c r="KA772" s="602"/>
      <c r="KB772" s="602"/>
      <c r="KC772" s="602"/>
      <c r="KD772" s="602"/>
      <c r="KE772" s="602"/>
      <c r="KF772" s="602"/>
      <c r="KG772" s="602"/>
      <c r="KH772" s="602"/>
      <c r="KI772" s="602"/>
      <c r="KJ772" s="602"/>
      <c r="KK772" s="602"/>
      <c r="KL772" s="602"/>
      <c r="KM772" s="602"/>
      <c r="KN772" s="602"/>
      <c r="KO772" s="602"/>
      <c r="KP772" s="602"/>
      <c r="KQ772" s="602"/>
      <c r="KR772" s="602"/>
      <c r="KS772" s="602"/>
      <c r="KT772" s="602"/>
      <c r="KU772" s="602"/>
      <c r="KV772" s="602"/>
      <c r="KW772" s="602"/>
      <c r="KX772" s="602"/>
      <c r="KY772" s="602"/>
      <c r="KZ772" s="602"/>
      <c r="LA772" s="602"/>
      <c r="LB772" s="602"/>
      <c r="LC772" s="602"/>
      <c r="LD772" s="602"/>
      <c r="LE772" s="602"/>
      <c r="LF772" s="602"/>
      <c r="LG772" s="602"/>
      <c r="LH772" s="602"/>
      <c r="LI772" s="602"/>
      <c r="LJ772" s="602"/>
      <c r="LK772" s="602"/>
      <c r="LL772" s="602"/>
      <c r="LM772" s="602"/>
      <c r="LN772" s="602"/>
      <c r="LO772" s="602"/>
      <c r="LP772" s="602"/>
      <c r="LQ772" s="602"/>
      <c r="LR772" s="602"/>
      <c r="LS772" s="602"/>
      <c r="LT772" s="602"/>
      <c r="LU772" s="602"/>
      <c r="LV772" s="602"/>
      <c r="LW772" s="602"/>
      <c r="LX772" s="602"/>
      <c r="LY772" s="602"/>
      <c r="LZ772" s="602"/>
      <c r="MA772" s="602"/>
      <c r="MB772" s="602"/>
      <c r="MC772" s="602"/>
      <c r="MD772" s="602"/>
      <c r="ME772" s="602"/>
      <c r="MF772" s="602"/>
      <c r="MG772" s="602"/>
      <c r="MH772" s="602"/>
      <c r="MI772" s="602"/>
      <c r="MJ772" s="602"/>
      <c r="MK772" s="602"/>
      <c r="ML772" s="602"/>
      <c r="MM772" s="602"/>
      <c r="MN772" s="602"/>
      <c r="MO772" s="602"/>
      <c r="MP772" s="602"/>
      <c r="MQ772" s="602"/>
      <c r="MR772" s="602"/>
      <c r="MS772" s="602"/>
      <c r="MT772" s="602"/>
      <c r="MU772" s="602"/>
      <c r="MV772" s="602"/>
      <c r="MW772" s="602"/>
      <c r="MX772" s="602"/>
      <c r="MY772" s="602"/>
      <c r="MZ772" s="602"/>
      <c r="NA772" s="602"/>
      <c r="NB772" s="602"/>
      <c r="NC772" s="602"/>
      <c r="ND772" s="602"/>
      <c r="NE772" s="602"/>
      <c r="NF772" s="602"/>
      <c r="NG772" s="602"/>
      <c r="NH772" s="602"/>
      <c r="NI772" s="602"/>
      <c r="NJ772" s="602"/>
      <c r="NK772" s="602"/>
      <c r="NL772" s="602"/>
      <c r="NM772" s="602"/>
      <c r="NN772" s="602"/>
      <c r="NO772" s="602"/>
      <c r="NP772" s="602"/>
      <c r="NQ772" s="602"/>
      <c r="NR772" s="602"/>
      <c r="NS772" s="602"/>
      <c r="NT772" s="602"/>
      <c r="NU772" s="602"/>
      <c r="NV772" s="602"/>
      <c r="NW772" s="602"/>
      <c r="NX772" s="602"/>
      <c r="NY772" s="602"/>
      <c r="NZ772" s="602"/>
      <c r="OA772" s="602"/>
      <c r="OB772" s="602"/>
      <c r="OC772" s="602"/>
      <c r="OD772" s="602"/>
      <c r="OE772" s="602"/>
      <c r="OF772" s="602"/>
      <c r="OG772" s="602"/>
      <c r="OH772" s="602"/>
      <c r="OI772" s="602"/>
      <c r="OJ772" s="602"/>
      <c r="OK772" s="602"/>
      <c r="OL772" s="602"/>
      <c r="OM772" s="602"/>
      <c r="ON772" s="602"/>
      <c r="OO772" s="602"/>
      <c r="OP772" s="602"/>
      <c r="OQ772" s="602"/>
      <c r="OR772" s="602"/>
      <c r="OS772" s="602"/>
      <c r="OT772" s="602"/>
      <c r="OU772" s="602"/>
      <c r="OV772" s="602"/>
      <c r="OW772" s="602"/>
      <c r="OX772" s="602"/>
      <c r="OY772" s="602"/>
      <c r="OZ772" s="602"/>
      <c r="PA772" s="602"/>
      <c r="PB772" s="602"/>
      <c r="PC772" s="602"/>
      <c r="PD772" s="602"/>
      <c r="PE772" s="602"/>
      <c r="PF772" s="602"/>
      <c r="PG772" s="602"/>
      <c r="PH772" s="602"/>
      <c r="PI772" s="602"/>
      <c r="PJ772" s="602"/>
      <c r="PK772" s="602"/>
      <c r="PL772" s="602"/>
      <c r="PM772" s="602"/>
      <c r="PN772" s="602"/>
      <c r="PO772" s="602"/>
      <c r="PP772" s="602"/>
      <c r="PQ772" s="602"/>
      <c r="PR772" s="602"/>
      <c r="PS772" s="602"/>
      <c r="PT772" s="602"/>
      <c r="PU772" s="602"/>
      <c r="PV772" s="602"/>
      <c r="PW772" s="602"/>
      <c r="PX772" s="602"/>
      <c r="PY772" s="602"/>
      <c r="PZ772" s="602"/>
      <c r="QA772" s="602"/>
      <c r="QB772" s="602"/>
      <c r="QC772" s="602"/>
      <c r="QD772" s="602"/>
      <c r="QE772" s="602"/>
      <c r="QF772" s="602"/>
      <c r="QG772" s="602"/>
      <c r="QH772" s="602"/>
      <c r="QI772" s="602"/>
      <c r="QJ772" s="602"/>
      <c r="QK772" s="602"/>
      <c r="QL772" s="602"/>
      <c r="QM772" s="602"/>
      <c r="QN772" s="602"/>
      <c r="QO772" s="602"/>
      <c r="QP772" s="602"/>
      <c r="QQ772" s="602"/>
      <c r="QR772" s="602"/>
      <c r="QS772" s="602"/>
      <c r="QT772" s="602"/>
      <c r="QU772" s="602"/>
      <c r="QV772" s="602"/>
      <c r="QW772" s="602"/>
      <c r="QX772" s="602"/>
      <c r="QY772" s="602"/>
      <c r="QZ772" s="602"/>
      <c r="RA772" s="602"/>
      <c r="RB772" s="602"/>
      <c r="RC772" s="602"/>
      <c r="RD772" s="602"/>
      <c r="RE772" s="602"/>
      <c r="RF772" s="602"/>
      <c r="RG772" s="602"/>
      <c r="RH772" s="602"/>
      <c r="RI772" s="602"/>
      <c r="RJ772" s="602"/>
      <c r="RK772" s="602"/>
      <c r="RL772" s="602"/>
      <c r="RM772" s="602"/>
      <c r="RN772" s="602"/>
      <c r="RO772" s="602"/>
      <c r="RP772" s="602"/>
      <c r="RQ772" s="602"/>
      <c r="RR772" s="602"/>
      <c r="RS772" s="602"/>
      <c r="RT772" s="602"/>
      <c r="RU772" s="602"/>
      <c r="RV772" s="602"/>
      <c r="RW772" s="602"/>
      <c r="RX772" s="602"/>
      <c r="RY772" s="602"/>
      <c r="RZ772" s="602"/>
      <c r="SA772" s="602"/>
      <c r="SB772" s="602"/>
      <c r="SC772" s="602"/>
      <c r="SD772" s="602"/>
      <c r="SE772" s="602"/>
      <c r="SF772" s="602"/>
      <c r="SG772" s="602"/>
      <c r="SH772" s="602"/>
      <c r="SI772" s="602"/>
      <c r="SJ772" s="602"/>
      <c r="SK772" s="602"/>
      <c r="SL772" s="602"/>
      <c r="SM772" s="602"/>
      <c r="SN772" s="602"/>
      <c r="SO772" s="602"/>
      <c r="SP772" s="602"/>
      <c r="SQ772" s="602"/>
      <c r="SR772" s="602"/>
      <c r="SS772" s="602"/>
      <c r="ST772" s="602"/>
      <c r="SU772" s="602"/>
      <c r="SV772" s="602"/>
      <c r="SW772" s="602"/>
      <c r="SX772" s="602"/>
      <c r="SY772" s="602"/>
      <c r="SZ772" s="602"/>
      <c r="TA772" s="602"/>
      <c r="TB772" s="602"/>
      <c r="TC772" s="602"/>
      <c r="TD772" s="602"/>
      <c r="TE772" s="602"/>
      <c r="TF772" s="602"/>
      <c r="TG772" s="602"/>
      <c r="TH772" s="602"/>
      <c r="TI772" s="602"/>
      <c r="TJ772" s="602"/>
      <c r="TK772" s="602"/>
      <c r="TL772" s="602"/>
      <c r="TM772" s="602"/>
      <c r="TN772" s="602"/>
      <c r="TO772" s="602"/>
      <c r="TP772" s="602"/>
      <c r="TQ772" s="602"/>
      <c r="TR772" s="602"/>
      <c r="TS772" s="602"/>
      <c r="TT772" s="602"/>
      <c r="TU772" s="602"/>
      <c r="TV772" s="602"/>
      <c r="TW772" s="602"/>
      <c r="TX772" s="602"/>
      <c r="TY772" s="602"/>
      <c r="TZ772" s="602"/>
      <c r="UA772" s="602"/>
      <c r="UB772" s="602"/>
      <c r="UC772" s="602"/>
      <c r="UD772" s="602"/>
      <c r="UE772" s="602"/>
      <c r="UF772" s="602"/>
      <c r="UG772" s="602"/>
      <c r="UH772" s="602"/>
      <c r="UI772" s="602"/>
      <c r="UJ772" s="602"/>
      <c r="UK772" s="602"/>
      <c r="UL772" s="602"/>
      <c r="UM772" s="602"/>
      <c r="UN772" s="602"/>
      <c r="UO772" s="602"/>
      <c r="UP772" s="602"/>
      <c r="UQ772" s="602"/>
      <c r="UR772" s="602"/>
      <c r="US772" s="602"/>
      <c r="UT772" s="602"/>
      <c r="UU772" s="602"/>
      <c r="UV772" s="602"/>
      <c r="UW772" s="602"/>
      <c r="UX772" s="602"/>
      <c r="UY772" s="602"/>
      <c r="UZ772" s="602"/>
      <c r="VA772" s="602"/>
      <c r="VB772" s="602"/>
      <c r="VC772" s="602"/>
      <c r="VD772" s="602"/>
      <c r="VE772" s="602"/>
      <c r="VF772" s="602"/>
      <c r="VG772" s="602"/>
      <c r="VH772" s="602"/>
      <c r="VI772" s="602"/>
      <c r="VJ772" s="602"/>
      <c r="VK772" s="602"/>
      <c r="VL772" s="602"/>
      <c r="VM772" s="602"/>
      <c r="VN772" s="602"/>
      <c r="VO772" s="602"/>
      <c r="VP772" s="602"/>
      <c r="VQ772" s="602"/>
      <c r="VR772" s="602"/>
      <c r="VS772" s="602"/>
      <c r="VT772" s="602"/>
      <c r="VU772" s="602"/>
      <c r="VV772" s="602"/>
      <c r="VW772" s="602"/>
      <c r="VX772" s="602"/>
      <c r="VY772" s="602"/>
      <c r="VZ772" s="602"/>
      <c r="WA772" s="602"/>
      <c r="WB772" s="602"/>
      <c r="WC772" s="602"/>
      <c r="WD772" s="602"/>
      <c r="WE772" s="602"/>
      <c r="WF772" s="602"/>
      <c r="WG772" s="602"/>
      <c r="WH772" s="602"/>
      <c r="WI772" s="602"/>
      <c r="WJ772" s="602"/>
      <c r="WK772" s="602"/>
      <c r="WL772" s="602"/>
      <c r="WM772" s="602"/>
      <c r="WN772" s="602"/>
      <c r="WO772" s="602"/>
      <c r="WP772" s="602"/>
      <c r="WQ772" s="602"/>
      <c r="WR772" s="602"/>
      <c r="WS772" s="602"/>
      <c r="WT772" s="602"/>
      <c r="WU772" s="602"/>
      <c r="WV772" s="602"/>
      <c r="WW772" s="602"/>
      <c r="WX772" s="602"/>
      <c r="WY772" s="602"/>
      <c r="WZ772" s="602"/>
      <c r="XA772" s="602"/>
      <c r="XB772" s="602"/>
      <c r="XC772" s="602"/>
      <c r="XD772" s="602"/>
      <c r="XE772" s="602"/>
      <c r="XF772" s="602"/>
      <c r="XG772" s="602"/>
      <c r="XH772" s="602"/>
      <c r="XI772" s="602"/>
      <c r="XJ772" s="602"/>
      <c r="XK772" s="602"/>
      <c r="XL772" s="602"/>
      <c r="XM772" s="602"/>
      <c r="XN772" s="602"/>
      <c r="XO772" s="602"/>
      <c r="XP772" s="602"/>
      <c r="XQ772" s="602"/>
      <c r="XR772" s="602"/>
      <c r="XS772" s="602"/>
      <c r="XT772" s="602"/>
      <c r="XU772" s="602"/>
      <c r="XV772" s="602"/>
      <c r="XW772" s="602"/>
      <c r="XX772" s="602"/>
      <c r="XY772" s="602"/>
      <c r="XZ772" s="602"/>
      <c r="YA772" s="602"/>
      <c r="YB772" s="602"/>
      <c r="YC772" s="602"/>
      <c r="YD772" s="602"/>
      <c r="YE772" s="602"/>
      <c r="YF772" s="602"/>
      <c r="YG772" s="602"/>
      <c r="YH772" s="602"/>
      <c r="YI772" s="602"/>
      <c r="YJ772" s="602"/>
      <c r="YK772" s="602"/>
      <c r="YL772" s="602"/>
      <c r="YM772" s="602"/>
      <c r="YN772" s="602"/>
      <c r="YO772" s="602"/>
      <c r="YP772" s="602"/>
      <c r="YQ772" s="602"/>
      <c r="YR772" s="602"/>
      <c r="YS772" s="602"/>
      <c r="YT772" s="602"/>
      <c r="YU772" s="602"/>
      <c r="YV772" s="602"/>
      <c r="YW772" s="602"/>
      <c r="YX772" s="602"/>
      <c r="YY772" s="602"/>
      <c r="YZ772" s="602"/>
      <c r="ZA772" s="602"/>
      <c r="ZB772" s="602"/>
      <c r="ZC772" s="602"/>
      <c r="ZD772" s="602"/>
      <c r="ZE772" s="602"/>
      <c r="ZF772" s="602"/>
      <c r="ZG772" s="602"/>
      <c r="ZH772" s="602"/>
      <c r="ZI772" s="602"/>
      <c r="ZJ772" s="602"/>
      <c r="ZK772" s="602"/>
      <c r="ZL772" s="602"/>
      <c r="ZM772" s="602"/>
      <c r="ZN772" s="602"/>
      <c r="ZO772" s="602"/>
      <c r="ZP772" s="602"/>
      <c r="ZQ772" s="602"/>
      <c r="ZR772" s="602"/>
      <c r="ZS772" s="602"/>
      <c r="ZT772" s="602"/>
      <c r="ZU772" s="602"/>
      <c r="ZV772" s="602"/>
      <c r="ZW772" s="602"/>
      <c r="ZX772" s="602"/>
      <c r="ZY772" s="602"/>
      <c r="ZZ772" s="602"/>
      <c r="AAA772" s="602"/>
      <c r="AAB772" s="602"/>
      <c r="AAC772" s="602"/>
      <c r="AAD772" s="602"/>
      <c r="AAE772" s="602"/>
      <c r="AAF772" s="602"/>
      <c r="AAG772" s="602"/>
      <c r="AAH772" s="602"/>
      <c r="AAI772" s="602"/>
      <c r="AAJ772" s="602"/>
      <c r="AAK772" s="602"/>
      <c r="AAL772" s="602"/>
      <c r="AAM772" s="602"/>
      <c r="AAN772" s="602"/>
      <c r="AAO772" s="602"/>
      <c r="AAP772" s="602"/>
      <c r="AAQ772" s="602"/>
      <c r="AAR772" s="602"/>
      <c r="AAS772" s="602"/>
      <c r="AAT772" s="602"/>
      <c r="AAU772" s="602"/>
      <c r="AAV772" s="602"/>
      <c r="AAW772" s="602"/>
      <c r="AAX772" s="602"/>
      <c r="AAY772" s="602"/>
      <c r="AAZ772" s="602"/>
      <c r="ABA772" s="602"/>
      <c r="ABB772" s="602"/>
      <c r="ABC772" s="602"/>
      <c r="ABD772" s="602"/>
      <c r="ABE772" s="602"/>
      <c r="ABF772" s="602"/>
      <c r="ABG772" s="602"/>
      <c r="ABH772" s="602"/>
      <c r="ABI772" s="602"/>
      <c r="ABJ772" s="602"/>
      <c r="ABK772" s="602"/>
      <c r="ABL772" s="602"/>
      <c r="ABM772" s="602"/>
      <c r="ABN772" s="602"/>
      <c r="ABO772" s="602"/>
      <c r="ABP772" s="602"/>
      <c r="ABQ772" s="602"/>
      <c r="ABR772" s="602"/>
      <c r="ABS772" s="602"/>
      <c r="ABT772" s="602"/>
      <c r="ABU772" s="602"/>
      <c r="ABV772" s="602"/>
      <c r="ABW772" s="602"/>
      <c r="ABX772" s="602"/>
      <c r="ABY772" s="602"/>
      <c r="ABZ772" s="602"/>
      <c r="ACA772" s="602"/>
      <c r="ACB772" s="602"/>
      <c r="ACC772" s="602"/>
      <c r="ACD772" s="602"/>
      <c r="ACE772" s="602"/>
      <c r="ACF772" s="602"/>
      <c r="ACG772" s="602"/>
      <c r="ACH772" s="602"/>
      <c r="ACI772" s="602"/>
      <c r="ACJ772" s="602"/>
      <c r="ACK772" s="602"/>
      <c r="ACL772" s="602"/>
      <c r="ACM772" s="602"/>
      <c r="ACN772" s="602"/>
      <c r="ACO772" s="602"/>
      <c r="ACP772" s="602"/>
      <c r="ACQ772" s="602"/>
      <c r="ACR772" s="602"/>
      <c r="ACS772" s="602"/>
      <c r="ACT772" s="602"/>
      <c r="ACU772" s="602"/>
      <c r="ACV772" s="602"/>
      <c r="ACW772" s="602"/>
      <c r="ACX772" s="602"/>
      <c r="ACY772" s="602"/>
      <c r="ACZ772" s="602"/>
      <c r="ADA772" s="602"/>
      <c r="ADB772" s="602"/>
      <c r="ADC772" s="602"/>
      <c r="ADD772" s="602"/>
      <c r="ADE772" s="602"/>
      <c r="ADF772" s="602"/>
      <c r="ADG772" s="602"/>
      <c r="ADH772" s="602"/>
      <c r="ADI772" s="602"/>
      <c r="ADJ772" s="602"/>
      <c r="ADK772" s="602"/>
      <c r="ADL772" s="602"/>
      <c r="ADM772" s="602"/>
      <c r="ADN772" s="602"/>
      <c r="ADO772" s="602"/>
      <c r="ADP772" s="602"/>
      <c r="ADQ772" s="602"/>
      <c r="ADR772" s="602"/>
      <c r="ADS772" s="602"/>
      <c r="ADT772" s="602"/>
      <c r="ADU772" s="602"/>
      <c r="ADV772" s="602"/>
      <c r="ADW772" s="602"/>
      <c r="ADX772" s="602"/>
      <c r="ADY772" s="602"/>
      <c r="ADZ772" s="602"/>
      <c r="AEA772" s="602"/>
      <c r="AEB772" s="602"/>
      <c r="AEC772" s="602"/>
      <c r="AED772" s="602"/>
      <c r="AEE772" s="602"/>
      <c r="AEF772" s="602"/>
      <c r="AEG772" s="602"/>
      <c r="AEH772" s="602"/>
      <c r="AEI772" s="602"/>
      <c r="AEJ772" s="602"/>
      <c r="AEK772" s="602"/>
      <c r="AEL772" s="602"/>
      <c r="AEM772" s="602"/>
      <c r="AEN772" s="602"/>
      <c r="AEO772" s="602"/>
      <c r="AEP772" s="602"/>
      <c r="AEQ772" s="602"/>
      <c r="AER772" s="602"/>
      <c r="AES772" s="602"/>
      <c r="AET772" s="602"/>
      <c r="AEU772" s="602"/>
      <c r="AEV772" s="602"/>
      <c r="AEW772" s="602"/>
      <c r="AEX772" s="602"/>
      <c r="AEY772" s="602"/>
      <c r="AEZ772" s="602"/>
      <c r="AFA772" s="602"/>
      <c r="AFB772" s="602"/>
      <c r="AFC772" s="602"/>
      <c r="AFD772" s="602"/>
      <c r="AFE772" s="602"/>
      <c r="AFF772" s="602"/>
      <c r="AFG772" s="602"/>
      <c r="AFH772" s="602"/>
      <c r="AFI772" s="602"/>
      <c r="AFJ772" s="602"/>
      <c r="AFK772" s="602"/>
      <c r="AFL772" s="602"/>
      <c r="AFM772" s="602"/>
      <c r="AFN772" s="602"/>
      <c r="AFO772" s="602"/>
      <c r="AFP772" s="602"/>
      <c r="AFQ772" s="602"/>
      <c r="AFR772" s="602"/>
      <c r="AFS772" s="602"/>
      <c r="AFT772" s="602"/>
      <c r="AFU772" s="602"/>
      <c r="AFV772" s="602"/>
      <c r="AFW772" s="602"/>
      <c r="AFX772" s="602"/>
      <c r="AFY772" s="602"/>
      <c r="AFZ772" s="602"/>
      <c r="AGA772" s="602"/>
      <c r="AGB772" s="602"/>
      <c r="AGC772" s="602"/>
      <c r="AGD772" s="602"/>
      <c r="AGE772" s="602"/>
      <c r="AGF772" s="602"/>
      <c r="AGG772" s="602"/>
      <c r="AGH772" s="602"/>
      <c r="AGI772" s="602"/>
      <c r="AGJ772" s="602"/>
      <c r="AGK772" s="602"/>
      <c r="AGL772" s="602"/>
      <c r="AGM772" s="602"/>
      <c r="AGN772" s="602"/>
      <c r="AGO772" s="602"/>
      <c r="AGP772" s="602"/>
      <c r="AGQ772" s="602"/>
      <c r="AGR772" s="602"/>
      <c r="AGS772" s="602"/>
      <c r="AGT772" s="602"/>
      <c r="AGU772" s="602"/>
      <c r="AGV772" s="602"/>
      <c r="AGW772" s="602"/>
      <c r="AGX772" s="602"/>
      <c r="AGY772" s="602"/>
      <c r="AGZ772" s="602"/>
      <c r="AHA772" s="602"/>
      <c r="AHB772" s="602"/>
      <c r="AHC772" s="602"/>
      <c r="AHD772" s="602"/>
      <c r="AHE772" s="602"/>
      <c r="AHF772" s="602"/>
      <c r="AHG772" s="602"/>
      <c r="AHH772" s="602"/>
      <c r="AHI772" s="602"/>
      <c r="AHJ772" s="602"/>
      <c r="AHK772" s="602"/>
      <c r="AHL772" s="602"/>
      <c r="AHM772" s="602"/>
      <c r="AHN772" s="602"/>
      <c r="AHO772" s="602"/>
      <c r="AHP772" s="602"/>
      <c r="AHQ772" s="602"/>
      <c r="AHR772" s="602"/>
      <c r="AHS772" s="602"/>
      <c r="AHT772" s="602"/>
      <c r="AHU772" s="602"/>
      <c r="AHV772" s="602"/>
      <c r="AHW772" s="602"/>
      <c r="AHX772" s="602"/>
      <c r="AHY772" s="602"/>
      <c r="AHZ772" s="602"/>
      <c r="AIA772" s="602"/>
      <c r="AIB772" s="602"/>
      <c r="AIC772" s="602"/>
      <c r="AID772" s="602"/>
      <c r="AIE772" s="602"/>
      <c r="AIF772" s="602"/>
      <c r="AIG772" s="602"/>
      <c r="AIH772" s="602"/>
      <c r="AII772" s="602"/>
      <c r="AIJ772" s="602"/>
      <c r="AIK772" s="602"/>
      <c r="AIL772" s="602"/>
      <c r="AIM772" s="602"/>
      <c r="AIN772" s="602"/>
      <c r="AIO772" s="602"/>
      <c r="AIP772" s="602"/>
      <c r="AIQ772" s="602"/>
      <c r="AIR772" s="602"/>
      <c r="AIS772" s="602"/>
      <c r="AIT772" s="602"/>
      <c r="AIU772" s="602"/>
      <c r="AIV772" s="602"/>
      <c r="AIW772" s="602"/>
      <c r="AIX772" s="602"/>
      <c r="AIY772" s="602"/>
      <c r="AIZ772" s="602"/>
      <c r="AJA772" s="602"/>
      <c r="AJB772" s="602"/>
      <c r="AJC772" s="602"/>
      <c r="AJD772" s="602"/>
      <c r="AJE772" s="602"/>
      <c r="AJF772" s="602"/>
      <c r="AJG772" s="602"/>
      <c r="AJH772" s="602"/>
      <c r="AJI772" s="602"/>
    </row>
    <row r="773" spans="1:945">
      <c r="A773" s="603"/>
      <c r="B773" s="623" t="s">
        <v>1217</v>
      </c>
      <c r="C773" s="623" t="s">
        <v>1217</v>
      </c>
      <c r="D773" s="615" t="s">
        <v>2956</v>
      </c>
      <c r="E773" s="617" t="s">
        <v>4822</v>
      </c>
      <c r="F773" s="615"/>
      <c r="G773" s="615"/>
      <c r="H773" s="615"/>
      <c r="I773" s="615" t="s">
        <v>3062</v>
      </c>
      <c r="J773" s="618"/>
      <c r="K773" s="615" t="s">
        <v>5385</v>
      </c>
      <c r="L773" s="615" t="s">
        <v>2989</v>
      </c>
      <c r="M773" s="616">
        <v>44664</v>
      </c>
      <c r="N773" s="616">
        <v>44876</v>
      </c>
      <c r="O773" s="616"/>
      <c r="P773" s="616"/>
      <c r="Q773" s="616"/>
      <c r="R773" s="616"/>
      <c r="S773" s="615" t="s">
        <v>2959</v>
      </c>
      <c r="T773" s="615">
        <v>60</v>
      </c>
      <c r="U773" s="615">
        <v>49405140</v>
      </c>
      <c r="V773" s="615" t="s">
        <v>973</v>
      </c>
      <c r="W773" s="615">
        <v>400</v>
      </c>
      <c r="X773" s="619">
        <v>3072</v>
      </c>
      <c r="Y773" s="539">
        <f t="shared" si="36"/>
        <v>1228800</v>
      </c>
      <c r="Z773" s="605">
        <v>0.55000000000000004</v>
      </c>
      <c r="AA773" s="681">
        <f t="shared" si="37"/>
        <v>675840</v>
      </c>
      <c r="AB773" s="625"/>
      <c r="AC773" s="621">
        <v>0</v>
      </c>
      <c r="AD773" s="609"/>
      <c r="AE773" s="606"/>
      <c r="AF773" s="695">
        <f t="shared" si="38"/>
        <v>675840</v>
      </c>
      <c r="AG773" s="604" t="s">
        <v>1073</v>
      </c>
      <c r="AH773" s="604"/>
      <c r="AI773" s="604">
        <v>60</v>
      </c>
      <c r="AJ773" s="608" t="s">
        <v>2319</v>
      </c>
      <c r="AK773" s="604" t="s">
        <v>1088</v>
      </c>
      <c r="AL773" s="607" t="s">
        <v>3004</v>
      </c>
      <c r="AM773" s="604" t="s">
        <v>52</v>
      </c>
      <c r="AN773" s="604" t="s">
        <v>1076</v>
      </c>
      <c r="AO773" s="604"/>
      <c r="AP773" s="606"/>
      <c r="AQ773" s="606" t="s">
        <v>37</v>
      </c>
      <c r="AR773" s="606" t="s">
        <v>3009</v>
      </c>
      <c r="AS773" s="603" t="s">
        <v>1077</v>
      </c>
      <c r="AT773" s="610" t="s">
        <v>1091</v>
      </c>
      <c r="AU773" s="610" t="s">
        <v>1078</v>
      </c>
      <c r="AV773" s="605">
        <v>0.73</v>
      </c>
      <c r="AW773" s="602"/>
      <c r="AX773" s="602"/>
      <c r="AY773" s="602"/>
      <c r="AZ773" s="602"/>
      <c r="BA773" s="602"/>
      <c r="BB773" s="602"/>
      <c r="BC773" s="602"/>
      <c r="BD773" s="602"/>
      <c r="BE773" s="602"/>
      <c r="BF773" s="602"/>
      <c r="BG773" s="602"/>
      <c r="BH773" s="602"/>
      <c r="BI773" s="602"/>
      <c r="BJ773" s="602"/>
      <c r="BK773" s="602"/>
      <c r="BL773" s="602"/>
      <c r="BM773" s="602"/>
      <c r="BN773" s="602"/>
      <c r="BO773" s="602"/>
      <c r="BP773" s="602"/>
      <c r="BQ773" s="602"/>
      <c r="BR773" s="602"/>
      <c r="BS773" s="602"/>
      <c r="BT773" s="602"/>
      <c r="BU773" s="602"/>
      <c r="BV773" s="602"/>
      <c r="BW773" s="602"/>
      <c r="BX773" s="602"/>
      <c r="BY773" s="602"/>
      <c r="BZ773" s="602"/>
      <c r="CA773" s="602"/>
      <c r="CB773" s="602"/>
      <c r="CC773" s="602"/>
      <c r="CD773" s="602"/>
      <c r="CE773" s="602"/>
      <c r="CF773" s="602"/>
      <c r="CG773" s="602"/>
      <c r="CH773" s="602"/>
      <c r="CI773" s="602"/>
      <c r="CJ773" s="602"/>
      <c r="CK773" s="602"/>
      <c r="CL773" s="602"/>
      <c r="CM773" s="602"/>
      <c r="CN773" s="602"/>
      <c r="CO773" s="602"/>
      <c r="CP773" s="602"/>
      <c r="CQ773" s="602"/>
      <c r="CR773" s="602"/>
      <c r="CS773" s="602"/>
      <c r="CT773" s="602"/>
      <c r="CU773" s="602"/>
      <c r="CV773" s="602"/>
      <c r="CW773" s="602"/>
      <c r="CX773" s="602"/>
      <c r="CY773" s="602"/>
      <c r="CZ773" s="602"/>
      <c r="DA773" s="602"/>
      <c r="DB773" s="602"/>
      <c r="DC773" s="602"/>
      <c r="DD773" s="602"/>
      <c r="DE773" s="602"/>
      <c r="DF773" s="602"/>
      <c r="DG773" s="602"/>
      <c r="DH773" s="602"/>
      <c r="DI773" s="602"/>
      <c r="DJ773" s="602"/>
      <c r="DK773" s="602"/>
      <c r="DL773" s="602"/>
      <c r="DM773" s="602"/>
      <c r="DN773" s="602"/>
      <c r="DO773" s="602"/>
      <c r="DP773" s="602"/>
      <c r="DQ773" s="602"/>
      <c r="DR773" s="602"/>
      <c r="DS773" s="602"/>
      <c r="DT773" s="602"/>
      <c r="DU773" s="602"/>
      <c r="DV773" s="602"/>
      <c r="DW773" s="602"/>
      <c r="DX773" s="602"/>
      <c r="DY773" s="602"/>
      <c r="DZ773" s="602"/>
      <c r="EA773" s="602"/>
      <c r="EB773" s="602"/>
      <c r="EC773" s="602"/>
      <c r="ED773" s="602"/>
      <c r="EE773" s="602"/>
      <c r="EF773" s="602"/>
      <c r="EG773" s="602"/>
      <c r="EH773" s="602"/>
      <c r="EI773" s="602"/>
      <c r="EJ773" s="602"/>
      <c r="EK773" s="602"/>
      <c r="EL773" s="602"/>
      <c r="EM773" s="602"/>
      <c r="EN773" s="602"/>
      <c r="EO773" s="602"/>
      <c r="EP773" s="602"/>
      <c r="EQ773" s="602"/>
      <c r="ER773" s="602"/>
      <c r="ES773" s="602"/>
      <c r="ET773" s="602"/>
      <c r="EU773" s="602"/>
      <c r="EV773" s="602"/>
      <c r="EW773" s="602"/>
      <c r="EX773" s="602"/>
      <c r="EY773" s="602"/>
      <c r="EZ773" s="602"/>
      <c r="FA773" s="602"/>
      <c r="FB773" s="602"/>
      <c r="FC773" s="602"/>
      <c r="FD773" s="602"/>
      <c r="FE773" s="602"/>
      <c r="FF773" s="602"/>
      <c r="FG773" s="602"/>
      <c r="FH773" s="602"/>
      <c r="FI773" s="602"/>
      <c r="FJ773" s="602"/>
      <c r="FK773" s="602"/>
      <c r="FL773" s="602"/>
      <c r="FM773" s="602"/>
      <c r="FN773" s="602"/>
      <c r="FO773" s="602"/>
      <c r="FP773" s="602"/>
      <c r="FQ773" s="602"/>
      <c r="FR773" s="602"/>
      <c r="FS773" s="602"/>
      <c r="FT773" s="602"/>
      <c r="FU773" s="602"/>
      <c r="FV773" s="602"/>
      <c r="FW773" s="602"/>
      <c r="FX773" s="602"/>
      <c r="FY773" s="602"/>
      <c r="FZ773" s="602"/>
      <c r="GA773" s="602"/>
      <c r="GB773" s="602"/>
      <c r="GC773" s="602"/>
      <c r="GD773" s="602"/>
      <c r="GE773" s="602"/>
      <c r="GF773" s="602"/>
      <c r="GG773" s="602"/>
      <c r="GH773" s="602"/>
      <c r="GI773" s="602"/>
      <c r="GJ773" s="602"/>
      <c r="GK773" s="602"/>
      <c r="GL773" s="602"/>
      <c r="GM773" s="602"/>
      <c r="GN773" s="602"/>
      <c r="GO773" s="602"/>
      <c r="GP773" s="602"/>
      <c r="GQ773" s="602"/>
      <c r="GR773" s="602"/>
      <c r="GS773" s="602"/>
      <c r="GT773" s="602"/>
      <c r="GU773" s="602"/>
      <c r="GV773" s="602"/>
      <c r="GW773" s="602"/>
      <c r="GX773" s="602"/>
      <c r="GY773" s="602"/>
      <c r="GZ773" s="602"/>
      <c r="HA773" s="602"/>
      <c r="HB773" s="602"/>
      <c r="HC773" s="602"/>
      <c r="HD773" s="602"/>
      <c r="HE773" s="602"/>
      <c r="HF773" s="602"/>
      <c r="HG773" s="602"/>
      <c r="HH773" s="602"/>
      <c r="HI773" s="602"/>
      <c r="HJ773" s="602"/>
      <c r="HK773" s="602"/>
      <c r="HL773" s="602"/>
      <c r="HM773" s="602"/>
      <c r="HN773" s="602"/>
      <c r="HO773" s="602"/>
      <c r="HP773" s="602"/>
      <c r="HQ773" s="602"/>
      <c r="HR773" s="602"/>
      <c r="HS773" s="602"/>
      <c r="HT773" s="602"/>
      <c r="HU773" s="602"/>
      <c r="HV773" s="602"/>
      <c r="HW773" s="602"/>
      <c r="HX773" s="602"/>
      <c r="HY773" s="602"/>
      <c r="HZ773" s="602"/>
      <c r="IA773" s="602"/>
      <c r="IB773" s="602"/>
      <c r="IC773" s="602"/>
      <c r="ID773" s="602"/>
      <c r="IE773" s="602"/>
      <c r="IF773" s="602"/>
      <c r="IG773" s="602"/>
      <c r="IH773" s="602"/>
      <c r="II773" s="602"/>
      <c r="IJ773" s="602"/>
      <c r="IK773" s="602"/>
      <c r="IL773" s="602"/>
      <c r="IM773" s="602"/>
      <c r="IN773" s="602"/>
      <c r="IO773" s="602"/>
      <c r="IP773" s="602"/>
      <c r="IQ773" s="602"/>
      <c r="IR773" s="602"/>
      <c r="IS773" s="602"/>
      <c r="IT773" s="602"/>
      <c r="IU773" s="602"/>
      <c r="IV773" s="602"/>
      <c r="IW773" s="602"/>
      <c r="IX773" s="602"/>
      <c r="IY773" s="602"/>
      <c r="IZ773" s="602"/>
      <c r="JA773" s="602"/>
      <c r="JB773" s="602"/>
      <c r="JC773" s="602"/>
      <c r="JD773" s="602"/>
      <c r="JE773" s="602"/>
      <c r="JF773" s="602"/>
      <c r="JG773" s="602"/>
      <c r="JH773" s="602"/>
      <c r="JI773" s="602"/>
      <c r="JJ773" s="602"/>
      <c r="JK773" s="602"/>
      <c r="JL773" s="602"/>
      <c r="JM773" s="602"/>
      <c r="JN773" s="602"/>
      <c r="JO773" s="602"/>
      <c r="JP773" s="602"/>
      <c r="JQ773" s="602"/>
      <c r="JR773" s="602"/>
      <c r="JS773" s="602"/>
      <c r="JT773" s="602"/>
      <c r="JU773" s="602"/>
      <c r="JV773" s="602"/>
      <c r="JW773" s="602"/>
      <c r="JX773" s="602"/>
      <c r="JY773" s="602"/>
      <c r="JZ773" s="602"/>
      <c r="KA773" s="602"/>
      <c r="KB773" s="602"/>
      <c r="KC773" s="602"/>
      <c r="KD773" s="602"/>
      <c r="KE773" s="602"/>
      <c r="KF773" s="602"/>
      <c r="KG773" s="602"/>
      <c r="KH773" s="602"/>
      <c r="KI773" s="602"/>
      <c r="KJ773" s="602"/>
      <c r="KK773" s="602"/>
      <c r="KL773" s="602"/>
      <c r="KM773" s="602"/>
      <c r="KN773" s="602"/>
      <c r="KO773" s="602"/>
      <c r="KP773" s="602"/>
      <c r="KQ773" s="602"/>
      <c r="KR773" s="602"/>
      <c r="KS773" s="602"/>
      <c r="KT773" s="602"/>
      <c r="KU773" s="602"/>
      <c r="KV773" s="602"/>
      <c r="KW773" s="602"/>
      <c r="KX773" s="602"/>
      <c r="KY773" s="602"/>
      <c r="KZ773" s="602"/>
      <c r="LA773" s="602"/>
      <c r="LB773" s="602"/>
      <c r="LC773" s="602"/>
      <c r="LD773" s="602"/>
      <c r="LE773" s="602"/>
      <c r="LF773" s="602"/>
      <c r="LG773" s="602"/>
      <c r="LH773" s="602"/>
      <c r="LI773" s="602"/>
      <c r="LJ773" s="602"/>
      <c r="LK773" s="602"/>
      <c r="LL773" s="602"/>
      <c r="LM773" s="602"/>
      <c r="LN773" s="602"/>
      <c r="LO773" s="602"/>
      <c r="LP773" s="602"/>
      <c r="LQ773" s="602"/>
      <c r="LR773" s="602"/>
      <c r="LS773" s="602"/>
      <c r="LT773" s="602"/>
      <c r="LU773" s="602"/>
      <c r="LV773" s="602"/>
      <c r="LW773" s="602"/>
      <c r="LX773" s="602"/>
      <c r="LY773" s="602"/>
      <c r="LZ773" s="602"/>
      <c r="MA773" s="602"/>
      <c r="MB773" s="602"/>
      <c r="MC773" s="602"/>
      <c r="MD773" s="602"/>
      <c r="ME773" s="602"/>
      <c r="MF773" s="602"/>
      <c r="MG773" s="602"/>
      <c r="MH773" s="602"/>
      <c r="MI773" s="602"/>
      <c r="MJ773" s="602"/>
      <c r="MK773" s="602"/>
      <c r="ML773" s="602"/>
      <c r="MM773" s="602"/>
      <c r="MN773" s="602"/>
      <c r="MO773" s="602"/>
      <c r="MP773" s="602"/>
      <c r="MQ773" s="602"/>
      <c r="MR773" s="602"/>
      <c r="MS773" s="602"/>
      <c r="MT773" s="602"/>
      <c r="MU773" s="602"/>
      <c r="MV773" s="602"/>
      <c r="MW773" s="602"/>
      <c r="MX773" s="602"/>
      <c r="MY773" s="602"/>
      <c r="MZ773" s="602"/>
      <c r="NA773" s="602"/>
      <c r="NB773" s="602"/>
      <c r="NC773" s="602"/>
      <c r="ND773" s="602"/>
      <c r="NE773" s="602"/>
      <c r="NF773" s="602"/>
      <c r="NG773" s="602"/>
      <c r="NH773" s="602"/>
      <c r="NI773" s="602"/>
      <c r="NJ773" s="602"/>
      <c r="NK773" s="602"/>
      <c r="NL773" s="602"/>
      <c r="NM773" s="602"/>
      <c r="NN773" s="602"/>
      <c r="NO773" s="602"/>
      <c r="NP773" s="602"/>
      <c r="NQ773" s="602"/>
      <c r="NR773" s="602"/>
      <c r="NS773" s="602"/>
      <c r="NT773" s="602"/>
      <c r="NU773" s="602"/>
      <c r="NV773" s="602"/>
      <c r="NW773" s="602"/>
      <c r="NX773" s="602"/>
      <c r="NY773" s="602"/>
      <c r="NZ773" s="602"/>
      <c r="OA773" s="602"/>
      <c r="OB773" s="602"/>
      <c r="OC773" s="602"/>
      <c r="OD773" s="602"/>
      <c r="OE773" s="602"/>
      <c r="OF773" s="602"/>
      <c r="OG773" s="602"/>
      <c r="OH773" s="602"/>
      <c r="OI773" s="602"/>
      <c r="OJ773" s="602"/>
      <c r="OK773" s="602"/>
      <c r="OL773" s="602"/>
      <c r="OM773" s="602"/>
      <c r="ON773" s="602"/>
      <c r="OO773" s="602"/>
      <c r="OP773" s="602"/>
      <c r="OQ773" s="602"/>
      <c r="OR773" s="602"/>
      <c r="OS773" s="602"/>
      <c r="OT773" s="602"/>
      <c r="OU773" s="602"/>
      <c r="OV773" s="602"/>
      <c r="OW773" s="602"/>
      <c r="OX773" s="602"/>
      <c r="OY773" s="602"/>
      <c r="OZ773" s="602"/>
      <c r="PA773" s="602"/>
      <c r="PB773" s="602"/>
      <c r="PC773" s="602"/>
      <c r="PD773" s="602"/>
      <c r="PE773" s="602"/>
      <c r="PF773" s="602"/>
      <c r="PG773" s="602"/>
      <c r="PH773" s="602"/>
      <c r="PI773" s="602"/>
      <c r="PJ773" s="602"/>
      <c r="PK773" s="602"/>
      <c r="PL773" s="602"/>
      <c r="PM773" s="602"/>
      <c r="PN773" s="602"/>
      <c r="PO773" s="602"/>
      <c r="PP773" s="602"/>
      <c r="PQ773" s="602"/>
      <c r="PR773" s="602"/>
      <c r="PS773" s="602"/>
      <c r="PT773" s="602"/>
      <c r="PU773" s="602"/>
      <c r="PV773" s="602"/>
      <c r="PW773" s="602"/>
      <c r="PX773" s="602"/>
      <c r="PY773" s="602"/>
      <c r="PZ773" s="602"/>
      <c r="QA773" s="602"/>
      <c r="QB773" s="602"/>
      <c r="QC773" s="602"/>
      <c r="QD773" s="602"/>
      <c r="QE773" s="602"/>
      <c r="QF773" s="602"/>
      <c r="QG773" s="602"/>
      <c r="QH773" s="602"/>
      <c r="QI773" s="602"/>
      <c r="QJ773" s="602"/>
      <c r="QK773" s="602"/>
      <c r="QL773" s="602"/>
      <c r="QM773" s="602"/>
      <c r="QN773" s="602"/>
      <c r="QO773" s="602"/>
      <c r="QP773" s="602"/>
      <c r="QQ773" s="602"/>
      <c r="QR773" s="602"/>
      <c r="QS773" s="602"/>
      <c r="QT773" s="602"/>
      <c r="QU773" s="602"/>
      <c r="QV773" s="602"/>
      <c r="QW773" s="602"/>
      <c r="QX773" s="602"/>
      <c r="QY773" s="602"/>
      <c r="QZ773" s="602"/>
      <c r="RA773" s="602"/>
      <c r="RB773" s="602"/>
      <c r="RC773" s="602"/>
      <c r="RD773" s="602"/>
      <c r="RE773" s="602"/>
      <c r="RF773" s="602"/>
      <c r="RG773" s="602"/>
      <c r="RH773" s="602"/>
      <c r="RI773" s="602"/>
      <c r="RJ773" s="602"/>
      <c r="RK773" s="602"/>
      <c r="RL773" s="602"/>
      <c r="RM773" s="602"/>
      <c r="RN773" s="602"/>
      <c r="RO773" s="602"/>
      <c r="RP773" s="602"/>
      <c r="RQ773" s="602"/>
      <c r="RR773" s="602"/>
      <c r="RS773" s="602"/>
      <c r="RT773" s="602"/>
      <c r="RU773" s="602"/>
      <c r="RV773" s="602"/>
      <c r="RW773" s="602"/>
      <c r="RX773" s="602"/>
      <c r="RY773" s="602"/>
      <c r="RZ773" s="602"/>
      <c r="SA773" s="602"/>
      <c r="SB773" s="602"/>
      <c r="SC773" s="602"/>
      <c r="SD773" s="602"/>
      <c r="SE773" s="602"/>
      <c r="SF773" s="602"/>
      <c r="SG773" s="602"/>
      <c r="SH773" s="602"/>
      <c r="SI773" s="602"/>
      <c r="SJ773" s="602"/>
      <c r="SK773" s="602"/>
      <c r="SL773" s="602"/>
      <c r="SM773" s="602"/>
      <c r="SN773" s="602"/>
      <c r="SO773" s="602"/>
      <c r="SP773" s="602"/>
      <c r="SQ773" s="602"/>
      <c r="SR773" s="602"/>
      <c r="SS773" s="602"/>
      <c r="ST773" s="602"/>
      <c r="SU773" s="602"/>
      <c r="SV773" s="602"/>
      <c r="SW773" s="602"/>
      <c r="SX773" s="602"/>
      <c r="SY773" s="602"/>
      <c r="SZ773" s="602"/>
      <c r="TA773" s="602"/>
      <c r="TB773" s="602"/>
      <c r="TC773" s="602"/>
      <c r="TD773" s="602"/>
      <c r="TE773" s="602"/>
      <c r="TF773" s="602"/>
      <c r="TG773" s="602"/>
      <c r="TH773" s="602"/>
      <c r="TI773" s="602"/>
      <c r="TJ773" s="602"/>
      <c r="TK773" s="602"/>
      <c r="TL773" s="602"/>
      <c r="TM773" s="602"/>
      <c r="TN773" s="602"/>
      <c r="TO773" s="602"/>
      <c r="TP773" s="602"/>
      <c r="TQ773" s="602"/>
      <c r="TR773" s="602"/>
      <c r="TS773" s="602"/>
      <c r="TT773" s="602"/>
      <c r="TU773" s="602"/>
      <c r="TV773" s="602"/>
      <c r="TW773" s="602"/>
      <c r="TX773" s="602"/>
      <c r="TY773" s="602"/>
      <c r="TZ773" s="602"/>
      <c r="UA773" s="602"/>
      <c r="UB773" s="602"/>
      <c r="UC773" s="602"/>
      <c r="UD773" s="602"/>
      <c r="UE773" s="602"/>
      <c r="UF773" s="602"/>
      <c r="UG773" s="602"/>
      <c r="UH773" s="602"/>
      <c r="UI773" s="602"/>
      <c r="UJ773" s="602"/>
      <c r="UK773" s="602"/>
      <c r="UL773" s="602"/>
      <c r="UM773" s="602"/>
      <c r="UN773" s="602"/>
      <c r="UO773" s="602"/>
      <c r="UP773" s="602"/>
      <c r="UQ773" s="602"/>
      <c r="UR773" s="602"/>
      <c r="US773" s="602"/>
      <c r="UT773" s="602"/>
      <c r="UU773" s="602"/>
      <c r="UV773" s="602"/>
      <c r="UW773" s="602"/>
      <c r="UX773" s="602"/>
      <c r="UY773" s="602"/>
      <c r="UZ773" s="602"/>
      <c r="VA773" s="602"/>
      <c r="VB773" s="602"/>
      <c r="VC773" s="602"/>
      <c r="VD773" s="602"/>
      <c r="VE773" s="602"/>
      <c r="VF773" s="602"/>
      <c r="VG773" s="602"/>
      <c r="VH773" s="602"/>
      <c r="VI773" s="602"/>
      <c r="VJ773" s="602"/>
      <c r="VK773" s="602"/>
      <c r="VL773" s="602"/>
      <c r="VM773" s="602"/>
      <c r="VN773" s="602"/>
      <c r="VO773" s="602"/>
      <c r="VP773" s="602"/>
      <c r="VQ773" s="602"/>
      <c r="VR773" s="602"/>
      <c r="VS773" s="602"/>
      <c r="VT773" s="602"/>
      <c r="VU773" s="602"/>
      <c r="VV773" s="602"/>
      <c r="VW773" s="602"/>
      <c r="VX773" s="602"/>
      <c r="VY773" s="602"/>
      <c r="VZ773" s="602"/>
      <c r="WA773" s="602"/>
      <c r="WB773" s="602"/>
      <c r="WC773" s="602"/>
      <c r="WD773" s="602"/>
      <c r="WE773" s="602"/>
      <c r="WF773" s="602"/>
      <c r="WG773" s="602"/>
      <c r="WH773" s="602"/>
      <c r="WI773" s="602"/>
      <c r="WJ773" s="602"/>
      <c r="WK773" s="602"/>
      <c r="WL773" s="602"/>
      <c r="WM773" s="602"/>
      <c r="WN773" s="602"/>
      <c r="WO773" s="602"/>
      <c r="WP773" s="602"/>
      <c r="WQ773" s="602"/>
      <c r="WR773" s="602"/>
      <c r="WS773" s="602"/>
      <c r="WT773" s="602"/>
      <c r="WU773" s="602"/>
      <c r="WV773" s="602"/>
      <c r="WW773" s="602"/>
      <c r="WX773" s="602"/>
      <c r="WY773" s="602"/>
      <c r="WZ773" s="602"/>
      <c r="XA773" s="602"/>
      <c r="XB773" s="602"/>
      <c r="XC773" s="602"/>
      <c r="XD773" s="602"/>
      <c r="XE773" s="602"/>
      <c r="XF773" s="602"/>
      <c r="XG773" s="602"/>
      <c r="XH773" s="602"/>
      <c r="XI773" s="602"/>
      <c r="XJ773" s="602"/>
      <c r="XK773" s="602"/>
      <c r="XL773" s="602"/>
      <c r="XM773" s="602"/>
      <c r="XN773" s="602"/>
      <c r="XO773" s="602"/>
      <c r="XP773" s="602"/>
      <c r="XQ773" s="602"/>
      <c r="XR773" s="602"/>
      <c r="XS773" s="602"/>
      <c r="XT773" s="602"/>
      <c r="XU773" s="602"/>
      <c r="XV773" s="602"/>
      <c r="XW773" s="602"/>
      <c r="XX773" s="602"/>
      <c r="XY773" s="602"/>
      <c r="XZ773" s="602"/>
      <c r="YA773" s="602"/>
      <c r="YB773" s="602"/>
      <c r="YC773" s="602"/>
      <c r="YD773" s="602"/>
      <c r="YE773" s="602"/>
      <c r="YF773" s="602"/>
      <c r="YG773" s="602"/>
      <c r="YH773" s="602"/>
      <c r="YI773" s="602"/>
      <c r="YJ773" s="602"/>
      <c r="YK773" s="602"/>
      <c r="YL773" s="602"/>
      <c r="YM773" s="602"/>
      <c r="YN773" s="602"/>
      <c r="YO773" s="602"/>
      <c r="YP773" s="602"/>
      <c r="YQ773" s="602"/>
      <c r="YR773" s="602"/>
      <c r="YS773" s="602"/>
      <c r="YT773" s="602"/>
      <c r="YU773" s="602"/>
      <c r="YV773" s="602"/>
      <c r="YW773" s="602"/>
      <c r="YX773" s="602"/>
      <c r="YY773" s="602"/>
      <c r="YZ773" s="602"/>
      <c r="ZA773" s="602"/>
      <c r="ZB773" s="602"/>
      <c r="ZC773" s="602"/>
      <c r="ZD773" s="602"/>
      <c r="ZE773" s="602"/>
      <c r="ZF773" s="602"/>
      <c r="ZG773" s="602"/>
      <c r="ZH773" s="602"/>
      <c r="ZI773" s="602"/>
      <c r="ZJ773" s="602"/>
      <c r="ZK773" s="602"/>
      <c r="ZL773" s="602"/>
      <c r="ZM773" s="602"/>
      <c r="ZN773" s="602"/>
      <c r="ZO773" s="602"/>
      <c r="ZP773" s="602"/>
      <c r="ZQ773" s="602"/>
      <c r="ZR773" s="602"/>
      <c r="ZS773" s="602"/>
      <c r="ZT773" s="602"/>
      <c r="ZU773" s="602"/>
      <c r="ZV773" s="602"/>
      <c r="ZW773" s="602"/>
      <c r="ZX773" s="602"/>
      <c r="ZY773" s="602"/>
      <c r="ZZ773" s="602"/>
      <c r="AAA773" s="602"/>
      <c r="AAB773" s="602"/>
      <c r="AAC773" s="602"/>
      <c r="AAD773" s="602"/>
      <c r="AAE773" s="602"/>
      <c r="AAF773" s="602"/>
      <c r="AAG773" s="602"/>
      <c r="AAH773" s="602"/>
      <c r="AAI773" s="602"/>
      <c r="AAJ773" s="602"/>
      <c r="AAK773" s="602"/>
      <c r="AAL773" s="602"/>
      <c r="AAM773" s="602"/>
      <c r="AAN773" s="602"/>
      <c r="AAO773" s="602"/>
      <c r="AAP773" s="602"/>
      <c r="AAQ773" s="602"/>
      <c r="AAR773" s="602"/>
      <c r="AAS773" s="602"/>
      <c r="AAT773" s="602"/>
      <c r="AAU773" s="602"/>
      <c r="AAV773" s="602"/>
      <c r="AAW773" s="602"/>
      <c r="AAX773" s="602"/>
      <c r="AAY773" s="602"/>
      <c r="AAZ773" s="602"/>
      <c r="ABA773" s="602"/>
      <c r="ABB773" s="602"/>
      <c r="ABC773" s="602"/>
      <c r="ABD773" s="602"/>
      <c r="ABE773" s="602"/>
      <c r="ABF773" s="602"/>
      <c r="ABG773" s="602"/>
      <c r="ABH773" s="602"/>
      <c r="ABI773" s="602"/>
      <c r="ABJ773" s="602"/>
      <c r="ABK773" s="602"/>
      <c r="ABL773" s="602"/>
      <c r="ABM773" s="602"/>
      <c r="ABN773" s="602"/>
      <c r="ABO773" s="602"/>
      <c r="ABP773" s="602"/>
      <c r="ABQ773" s="602"/>
      <c r="ABR773" s="602"/>
      <c r="ABS773" s="602"/>
      <c r="ABT773" s="602"/>
      <c r="ABU773" s="602"/>
      <c r="ABV773" s="602"/>
      <c r="ABW773" s="602"/>
      <c r="ABX773" s="602"/>
      <c r="ABY773" s="602"/>
      <c r="ABZ773" s="602"/>
      <c r="ACA773" s="602"/>
      <c r="ACB773" s="602"/>
      <c r="ACC773" s="602"/>
      <c r="ACD773" s="602"/>
      <c r="ACE773" s="602"/>
      <c r="ACF773" s="602"/>
      <c r="ACG773" s="602"/>
      <c r="ACH773" s="602"/>
      <c r="ACI773" s="602"/>
      <c r="ACJ773" s="602"/>
      <c r="ACK773" s="602"/>
      <c r="ACL773" s="602"/>
      <c r="ACM773" s="602"/>
      <c r="ACN773" s="602"/>
      <c r="ACO773" s="602"/>
      <c r="ACP773" s="602"/>
      <c r="ACQ773" s="602"/>
      <c r="ACR773" s="602"/>
      <c r="ACS773" s="602"/>
      <c r="ACT773" s="602"/>
      <c r="ACU773" s="602"/>
      <c r="ACV773" s="602"/>
      <c r="ACW773" s="602"/>
      <c r="ACX773" s="602"/>
      <c r="ACY773" s="602"/>
      <c r="ACZ773" s="602"/>
      <c r="ADA773" s="602"/>
      <c r="ADB773" s="602"/>
      <c r="ADC773" s="602"/>
      <c r="ADD773" s="602"/>
      <c r="ADE773" s="602"/>
      <c r="ADF773" s="602"/>
      <c r="ADG773" s="602"/>
      <c r="ADH773" s="602"/>
      <c r="ADI773" s="602"/>
      <c r="ADJ773" s="602"/>
      <c r="ADK773" s="602"/>
      <c r="ADL773" s="602"/>
      <c r="ADM773" s="602"/>
      <c r="ADN773" s="602"/>
      <c r="ADO773" s="602"/>
      <c r="ADP773" s="602"/>
      <c r="ADQ773" s="602"/>
      <c r="ADR773" s="602"/>
      <c r="ADS773" s="602"/>
      <c r="ADT773" s="602"/>
      <c r="ADU773" s="602"/>
      <c r="ADV773" s="602"/>
      <c r="ADW773" s="602"/>
      <c r="ADX773" s="602"/>
      <c r="ADY773" s="602"/>
      <c r="ADZ773" s="602"/>
      <c r="AEA773" s="602"/>
      <c r="AEB773" s="602"/>
      <c r="AEC773" s="602"/>
      <c r="AED773" s="602"/>
      <c r="AEE773" s="602"/>
      <c r="AEF773" s="602"/>
      <c r="AEG773" s="602"/>
      <c r="AEH773" s="602"/>
      <c r="AEI773" s="602"/>
      <c r="AEJ773" s="602"/>
      <c r="AEK773" s="602"/>
      <c r="AEL773" s="602"/>
      <c r="AEM773" s="602"/>
      <c r="AEN773" s="602"/>
      <c r="AEO773" s="602"/>
      <c r="AEP773" s="602"/>
      <c r="AEQ773" s="602"/>
      <c r="AER773" s="602"/>
      <c r="AES773" s="602"/>
      <c r="AET773" s="602"/>
      <c r="AEU773" s="602"/>
      <c r="AEV773" s="602"/>
      <c r="AEW773" s="602"/>
      <c r="AEX773" s="602"/>
      <c r="AEY773" s="602"/>
      <c r="AEZ773" s="602"/>
      <c r="AFA773" s="602"/>
      <c r="AFB773" s="602"/>
      <c r="AFC773" s="602"/>
      <c r="AFD773" s="602"/>
      <c r="AFE773" s="602"/>
      <c r="AFF773" s="602"/>
      <c r="AFG773" s="602"/>
      <c r="AFH773" s="602"/>
      <c r="AFI773" s="602"/>
      <c r="AFJ773" s="602"/>
      <c r="AFK773" s="602"/>
      <c r="AFL773" s="602"/>
      <c r="AFM773" s="602"/>
      <c r="AFN773" s="602"/>
      <c r="AFO773" s="602"/>
      <c r="AFP773" s="602"/>
      <c r="AFQ773" s="602"/>
      <c r="AFR773" s="602"/>
      <c r="AFS773" s="602"/>
      <c r="AFT773" s="602"/>
      <c r="AFU773" s="602"/>
      <c r="AFV773" s="602"/>
      <c r="AFW773" s="602"/>
      <c r="AFX773" s="602"/>
      <c r="AFY773" s="602"/>
      <c r="AFZ773" s="602"/>
      <c r="AGA773" s="602"/>
      <c r="AGB773" s="602"/>
      <c r="AGC773" s="602"/>
      <c r="AGD773" s="602"/>
      <c r="AGE773" s="602"/>
      <c r="AGF773" s="602"/>
      <c r="AGG773" s="602"/>
      <c r="AGH773" s="602"/>
      <c r="AGI773" s="602"/>
      <c r="AGJ773" s="602"/>
      <c r="AGK773" s="602"/>
      <c r="AGL773" s="602"/>
      <c r="AGM773" s="602"/>
      <c r="AGN773" s="602"/>
      <c r="AGO773" s="602"/>
      <c r="AGP773" s="602"/>
      <c r="AGQ773" s="602"/>
      <c r="AGR773" s="602"/>
      <c r="AGS773" s="602"/>
      <c r="AGT773" s="602"/>
      <c r="AGU773" s="602"/>
      <c r="AGV773" s="602"/>
      <c r="AGW773" s="602"/>
      <c r="AGX773" s="602"/>
      <c r="AGY773" s="602"/>
      <c r="AGZ773" s="602"/>
      <c r="AHA773" s="602"/>
      <c r="AHB773" s="602"/>
      <c r="AHC773" s="602"/>
      <c r="AHD773" s="602"/>
      <c r="AHE773" s="602"/>
      <c r="AHF773" s="602"/>
      <c r="AHG773" s="602"/>
      <c r="AHH773" s="602"/>
      <c r="AHI773" s="602"/>
      <c r="AHJ773" s="602"/>
      <c r="AHK773" s="602"/>
      <c r="AHL773" s="602"/>
      <c r="AHM773" s="602"/>
      <c r="AHN773" s="602"/>
      <c r="AHO773" s="602"/>
      <c r="AHP773" s="602"/>
      <c r="AHQ773" s="602"/>
      <c r="AHR773" s="602"/>
      <c r="AHS773" s="602"/>
      <c r="AHT773" s="602"/>
      <c r="AHU773" s="602"/>
      <c r="AHV773" s="602"/>
      <c r="AHW773" s="602"/>
      <c r="AHX773" s="602"/>
      <c r="AHY773" s="602"/>
      <c r="AHZ773" s="602"/>
      <c r="AIA773" s="602"/>
      <c r="AIB773" s="602"/>
      <c r="AIC773" s="602"/>
      <c r="AID773" s="602"/>
      <c r="AIE773" s="602"/>
      <c r="AIF773" s="602"/>
      <c r="AIG773" s="602"/>
      <c r="AIH773" s="602"/>
      <c r="AII773" s="602"/>
      <c r="AIJ773" s="602"/>
      <c r="AIK773" s="602"/>
      <c r="AIL773" s="602"/>
      <c r="AIM773" s="602"/>
      <c r="AIN773" s="602"/>
      <c r="AIO773" s="602"/>
      <c r="AIP773" s="602"/>
      <c r="AIQ773" s="602"/>
      <c r="AIR773" s="602"/>
      <c r="AIS773" s="602"/>
      <c r="AIT773" s="602"/>
      <c r="AIU773" s="602"/>
      <c r="AIV773" s="602"/>
      <c r="AIW773" s="602"/>
      <c r="AIX773" s="602"/>
      <c r="AIY773" s="602"/>
      <c r="AIZ773" s="602"/>
      <c r="AJA773" s="602"/>
      <c r="AJB773" s="602"/>
      <c r="AJC773" s="602"/>
      <c r="AJD773" s="602"/>
      <c r="AJE773" s="602"/>
      <c r="AJF773" s="602"/>
      <c r="AJG773" s="602"/>
      <c r="AJH773" s="602"/>
      <c r="AJI773" s="602"/>
    </row>
    <row r="774" spans="1:945">
      <c r="A774" s="603"/>
      <c r="B774" s="623" t="s">
        <v>1217</v>
      </c>
      <c r="C774" s="623" t="s">
        <v>1217</v>
      </c>
      <c r="D774" s="615" t="s">
        <v>2956</v>
      </c>
      <c r="E774" s="617" t="s">
        <v>4822</v>
      </c>
      <c r="F774" s="615"/>
      <c r="G774" s="615"/>
      <c r="H774" s="615"/>
      <c r="I774" s="615" t="s">
        <v>3062</v>
      </c>
      <c r="J774" s="618"/>
      <c r="K774" s="615" t="s">
        <v>5386</v>
      </c>
      <c r="L774" s="615" t="s">
        <v>2989</v>
      </c>
      <c r="M774" s="616">
        <v>44664</v>
      </c>
      <c r="N774" s="616">
        <v>44907</v>
      </c>
      <c r="O774" s="616"/>
      <c r="P774" s="616"/>
      <c r="Q774" s="616"/>
      <c r="R774" s="616"/>
      <c r="S774" s="615" t="s">
        <v>2959</v>
      </c>
      <c r="T774" s="615">
        <v>60</v>
      </c>
      <c r="U774" s="615">
        <v>49405140</v>
      </c>
      <c r="V774" s="615" t="s">
        <v>973</v>
      </c>
      <c r="W774" s="615">
        <v>400</v>
      </c>
      <c r="X774" s="619">
        <v>3072</v>
      </c>
      <c r="Y774" s="539">
        <f t="shared" si="36"/>
        <v>1228800</v>
      </c>
      <c r="Z774" s="605">
        <v>0.55000000000000004</v>
      </c>
      <c r="AA774" s="681">
        <f t="shared" si="37"/>
        <v>675840</v>
      </c>
      <c r="AB774" s="625"/>
      <c r="AC774" s="621">
        <v>0</v>
      </c>
      <c r="AD774" s="609"/>
      <c r="AE774" s="606"/>
      <c r="AF774" s="695">
        <f t="shared" si="38"/>
        <v>675840</v>
      </c>
      <c r="AG774" s="604" t="s">
        <v>1073</v>
      </c>
      <c r="AH774" s="604"/>
      <c r="AI774" s="604">
        <v>60</v>
      </c>
      <c r="AJ774" s="608" t="s">
        <v>2319</v>
      </c>
      <c r="AK774" s="604" t="s">
        <v>1088</v>
      </c>
      <c r="AL774" s="607" t="s">
        <v>3004</v>
      </c>
      <c r="AM774" s="604" t="s">
        <v>52</v>
      </c>
      <c r="AN774" s="604" t="s">
        <v>1076</v>
      </c>
      <c r="AO774" s="604"/>
      <c r="AP774" s="606"/>
      <c r="AQ774" s="606" t="s">
        <v>37</v>
      </c>
      <c r="AR774" s="606" t="s">
        <v>3009</v>
      </c>
      <c r="AS774" s="603" t="s">
        <v>1077</v>
      </c>
      <c r="AT774" s="610" t="s">
        <v>1091</v>
      </c>
      <c r="AU774" s="610" t="s">
        <v>1078</v>
      </c>
      <c r="AV774" s="605">
        <v>0.73</v>
      </c>
      <c r="AW774" s="602"/>
      <c r="AX774" s="602"/>
      <c r="AY774" s="602"/>
      <c r="AZ774" s="602"/>
      <c r="BA774" s="602"/>
      <c r="BB774" s="602"/>
      <c r="BC774" s="602"/>
      <c r="BD774" s="602"/>
      <c r="BE774" s="602"/>
      <c r="BF774" s="602"/>
      <c r="BG774" s="602"/>
      <c r="BH774" s="602"/>
      <c r="BI774" s="602"/>
      <c r="BJ774" s="602"/>
      <c r="BK774" s="602"/>
      <c r="BL774" s="602"/>
      <c r="BM774" s="602"/>
      <c r="BN774" s="602"/>
      <c r="BO774" s="602"/>
      <c r="BP774" s="602"/>
      <c r="BQ774" s="602"/>
      <c r="BR774" s="602"/>
      <c r="BS774" s="602"/>
      <c r="BT774" s="602"/>
      <c r="BU774" s="602"/>
      <c r="BV774" s="602"/>
      <c r="BW774" s="602"/>
      <c r="BX774" s="602"/>
      <c r="BY774" s="602"/>
      <c r="BZ774" s="602"/>
      <c r="CA774" s="602"/>
      <c r="CB774" s="602"/>
      <c r="CC774" s="602"/>
      <c r="CD774" s="602"/>
      <c r="CE774" s="602"/>
      <c r="CF774" s="602"/>
      <c r="CG774" s="602"/>
      <c r="CH774" s="602"/>
      <c r="CI774" s="602"/>
      <c r="CJ774" s="602"/>
      <c r="CK774" s="602"/>
      <c r="CL774" s="602"/>
      <c r="CM774" s="602"/>
      <c r="CN774" s="602"/>
      <c r="CO774" s="602"/>
      <c r="CP774" s="602"/>
      <c r="CQ774" s="602"/>
      <c r="CR774" s="602"/>
      <c r="CS774" s="602"/>
      <c r="CT774" s="602"/>
      <c r="CU774" s="602"/>
      <c r="CV774" s="602"/>
      <c r="CW774" s="602"/>
      <c r="CX774" s="602"/>
      <c r="CY774" s="602"/>
      <c r="CZ774" s="602"/>
      <c r="DA774" s="602"/>
      <c r="DB774" s="602"/>
      <c r="DC774" s="602"/>
      <c r="DD774" s="602"/>
      <c r="DE774" s="602"/>
      <c r="DF774" s="602"/>
      <c r="DG774" s="602"/>
      <c r="DH774" s="602"/>
      <c r="DI774" s="602"/>
      <c r="DJ774" s="602"/>
      <c r="DK774" s="602"/>
      <c r="DL774" s="602"/>
      <c r="DM774" s="602"/>
      <c r="DN774" s="602"/>
      <c r="DO774" s="602"/>
      <c r="DP774" s="602"/>
      <c r="DQ774" s="602"/>
      <c r="DR774" s="602"/>
      <c r="DS774" s="602"/>
      <c r="DT774" s="602"/>
      <c r="DU774" s="602"/>
      <c r="DV774" s="602"/>
      <c r="DW774" s="602"/>
      <c r="DX774" s="602"/>
      <c r="DY774" s="602"/>
      <c r="DZ774" s="602"/>
      <c r="EA774" s="602"/>
      <c r="EB774" s="602"/>
      <c r="EC774" s="602"/>
      <c r="ED774" s="602"/>
      <c r="EE774" s="602"/>
      <c r="EF774" s="602"/>
      <c r="EG774" s="602"/>
      <c r="EH774" s="602"/>
      <c r="EI774" s="602"/>
      <c r="EJ774" s="602"/>
      <c r="EK774" s="602"/>
      <c r="EL774" s="602"/>
      <c r="EM774" s="602"/>
      <c r="EN774" s="602"/>
      <c r="EO774" s="602"/>
      <c r="EP774" s="602"/>
      <c r="EQ774" s="602"/>
      <c r="ER774" s="602"/>
      <c r="ES774" s="602"/>
      <c r="ET774" s="602"/>
      <c r="EU774" s="602"/>
      <c r="EV774" s="602"/>
      <c r="EW774" s="602"/>
      <c r="EX774" s="602"/>
      <c r="EY774" s="602"/>
      <c r="EZ774" s="602"/>
      <c r="FA774" s="602"/>
      <c r="FB774" s="602"/>
      <c r="FC774" s="602"/>
      <c r="FD774" s="602"/>
      <c r="FE774" s="602"/>
      <c r="FF774" s="602"/>
      <c r="FG774" s="602"/>
      <c r="FH774" s="602"/>
      <c r="FI774" s="602"/>
      <c r="FJ774" s="602"/>
      <c r="FK774" s="602"/>
      <c r="FL774" s="602"/>
      <c r="FM774" s="602"/>
      <c r="FN774" s="602"/>
      <c r="FO774" s="602"/>
      <c r="FP774" s="602"/>
      <c r="FQ774" s="602"/>
      <c r="FR774" s="602"/>
      <c r="FS774" s="602"/>
      <c r="FT774" s="602"/>
      <c r="FU774" s="602"/>
      <c r="FV774" s="602"/>
      <c r="FW774" s="602"/>
      <c r="FX774" s="602"/>
      <c r="FY774" s="602"/>
      <c r="FZ774" s="602"/>
      <c r="GA774" s="602"/>
      <c r="GB774" s="602"/>
      <c r="GC774" s="602"/>
      <c r="GD774" s="602"/>
      <c r="GE774" s="602"/>
      <c r="GF774" s="602"/>
      <c r="GG774" s="602"/>
      <c r="GH774" s="602"/>
      <c r="GI774" s="602"/>
      <c r="GJ774" s="602"/>
      <c r="GK774" s="602"/>
      <c r="GL774" s="602"/>
      <c r="GM774" s="602"/>
      <c r="GN774" s="602"/>
      <c r="GO774" s="602"/>
      <c r="GP774" s="602"/>
      <c r="GQ774" s="602"/>
      <c r="GR774" s="602"/>
      <c r="GS774" s="602"/>
      <c r="GT774" s="602"/>
      <c r="GU774" s="602"/>
      <c r="GV774" s="602"/>
      <c r="GW774" s="602"/>
      <c r="GX774" s="602"/>
      <c r="GY774" s="602"/>
      <c r="GZ774" s="602"/>
      <c r="HA774" s="602"/>
      <c r="HB774" s="602"/>
      <c r="HC774" s="602"/>
      <c r="HD774" s="602"/>
      <c r="HE774" s="602"/>
      <c r="HF774" s="602"/>
      <c r="HG774" s="602"/>
      <c r="HH774" s="602"/>
      <c r="HI774" s="602"/>
      <c r="HJ774" s="602"/>
      <c r="HK774" s="602"/>
      <c r="HL774" s="602"/>
      <c r="HM774" s="602"/>
      <c r="HN774" s="602"/>
      <c r="HO774" s="602"/>
      <c r="HP774" s="602"/>
      <c r="HQ774" s="602"/>
      <c r="HR774" s="602"/>
      <c r="HS774" s="602"/>
      <c r="HT774" s="602"/>
      <c r="HU774" s="602"/>
      <c r="HV774" s="602"/>
      <c r="HW774" s="602"/>
      <c r="HX774" s="602"/>
      <c r="HY774" s="602"/>
      <c r="HZ774" s="602"/>
      <c r="IA774" s="602"/>
      <c r="IB774" s="602"/>
      <c r="IC774" s="602"/>
      <c r="ID774" s="602"/>
      <c r="IE774" s="602"/>
      <c r="IF774" s="602"/>
      <c r="IG774" s="602"/>
      <c r="IH774" s="602"/>
      <c r="II774" s="602"/>
      <c r="IJ774" s="602"/>
      <c r="IK774" s="602"/>
      <c r="IL774" s="602"/>
      <c r="IM774" s="602"/>
      <c r="IN774" s="602"/>
      <c r="IO774" s="602"/>
      <c r="IP774" s="602"/>
      <c r="IQ774" s="602"/>
      <c r="IR774" s="602"/>
      <c r="IS774" s="602"/>
      <c r="IT774" s="602"/>
      <c r="IU774" s="602"/>
      <c r="IV774" s="602"/>
      <c r="IW774" s="602"/>
      <c r="IX774" s="602"/>
      <c r="IY774" s="602"/>
      <c r="IZ774" s="602"/>
      <c r="JA774" s="602"/>
      <c r="JB774" s="602"/>
      <c r="JC774" s="602"/>
      <c r="JD774" s="602"/>
      <c r="JE774" s="602"/>
      <c r="JF774" s="602"/>
      <c r="JG774" s="602"/>
      <c r="JH774" s="602"/>
      <c r="JI774" s="602"/>
      <c r="JJ774" s="602"/>
      <c r="JK774" s="602"/>
      <c r="JL774" s="602"/>
      <c r="JM774" s="602"/>
      <c r="JN774" s="602"/>
      <c r="JO774" s="602"/>
      <c r="JP774" s="602"/>
      <c r="JQ774" s="602"/>
      <c r="JR774" s="602"/>
      <c r="JS774" s="602"/>
      <c r="JT774" s="602"/>
      <c r="JU774" s="602"/>
      <c r="JV774" s="602"/>
      <c r="JW774" s="602"/>
      <c r="JX774" s="602"/>
      <c r="JY774" s="602"/>
      <c r="JZ774" s="602"/>
      <c r="KA774" s="602"/>
      <c r="KB774" s="602"/>
      <c r="KC774" s="602"/>
      <c r="KD774" s="602"/>
      <c r="KE774" s="602"/>
      <c r="KF774" s="602"/>
      <c r="KG774" s="602"/>
      <c r="KH774" s="602"/>
      <c r="KI774" s="602"/>
      <c r="KJ774" s="602"/>
      <c r="KK774" s="602"/>
      <c r="KL774" s="602"/>
      <c r="KM774" s="602"/>
      <c r="KN774" s="602"/>
      <c r="KO774" s="602"/>
      <c r="KP774" s="602"/>
      <c r="KQ774" s="602"/>
      <c r="KR774" s="602"/>
      <c r="KS774" s="602"/>
      <c r="KT774" s="602"/>
      <c r="KU774" s="602"/>
      <c r="KV774" s="602"/>
      <c r="KW774" s="602"/>
      <c r="KX774" s="602"/>
      <c r="KY774" s="602"/>
      <c r="KZ774" s="602"/>
      <c r="LA774" s="602"/>
      <c r="LB774" s="602"/>
      <c r="LC774" s="602"/>
      <c r="LD774" s="602"/>
      <c r="LE774" s="602"/>
      <c r="LF774" s="602"/>
      <c r="LG774" s="602"/>
      <c r="LH774" s="602"/>
      <c r="LI774" s="602"/>
      <c r="LJ774" s="602"/>
      <c r="LK774" s="602"/>
      <c r="LL774" s="602"/>
      <c r="LM774" s="602"/>
      <c r="LN774" s="602"/>
      <c r="LO774" s="602"/>
      <c r="LP774" s="602"/>
      <c r="LQ774" s="602"/>
      <c r="LR774" s="602"/>
      <c r="LS774" s="602"/>
      <c r="LT774" s="602"/>
      <c r="LU774" s="602"/>
      <c r="LV774" s="602"/>
      <c r="LW774" s="602"/>
      <c r="LX774" s="602"/>
      <c r="LY774" s="602"/>
      <c r="LZ774" s="602"/>
      <c r="MA774" s="602"/>
      <c r="MB774" s="602"/>
      <c r="MC774" s="602"/>
      <c r="MD774" s="602"/>
      <c r="ME774" s="602"/>
      <c r="MF774" s="602"/>
      <c r="MG774" s="602"/>
      <c r="MH774" s="602"/>
      <c r="MI774" s="602"/>
      <c r="MJ774" s="602"/>
      <c r="MK774" s="602"/>
      <c r="ML774" s="602"/>
      <c r="MM774" s="602"/>
      <c r="MN774" s="602"/>
      <c r="MO774" s="602"/>
      <c r="MP774" s="602"/>
      <c r="MQ774" s="602"/>
      <c r="MR774" s="602"/>
      <c r="MS774" s="602"/>
      <c r="MT774" s="602"/>
      <c r="MU774" s="602"/>
      <c r="MV774" s="602"/>
      <c r="MW774" s="602"/>
      <c r="MX774" s="602"/>
      <c r="MY774" s="602"/>
      <c r="MZ774" s="602"/>
      <c r="NA774" s="602"/>
      <c r="NB774" s="602"/>
      <c r="NC774" s="602"/>
      <c r="ND774" s="602"/>
      <c r="NE774" s="602"/>
      <c r="NF774" s="602"/>
      <c r="NG774" s="602"/>
      <c r="NH774" s="602"/>
      <c r="NI774" s="602"/>
      <c r="NJ774" s="602"/>
      <c r="NK774" s="602"/>
      <c r="NL774" s="602"/>
      <c r="NM774" s="602"/>
      <c r="NN774" s="602"/>
      <c r="NO774" s="602"/>
      <c r="NP774" s="602"/>
      <c r="NQ774" s="602"/>
      <c r="NR774" s="602"/>
      <c r="NS774" s="602"/>
      <c r="NT774" s="602"/>
      <c r="NU774" s="602"/>
      <c r="NV774" s="602"/>
      <c r="NW774" s="602"/>
      <c r="NX774" s="602"/>
      <c r="NY774" s="602"/>
      <c r="NZ774" s="602"/>
      <c r="OA774" s="602"/>
      <c r="OB774" s="602"/>
      <c r="OC774" s="602"/>
      <c r="OD774" s="602"/>
      <c r="OE774" s="602"/>
      <c r="OF774" s="602"/>
      <c r="OG774" s="602"/>
      <c r="OH774" s="602"/>
      <c r="OI774" s="602"/>
      <c r="OJ774" s="602"/>
      <c r="OK774" s="602"/>
      <c r="OL774" s="602"/>
      <c r="OM774" s="602"/>
      <c r="ON774" s="602"/>
      <c r="OO774" s="602"/>
      <c r="OP774" s="602"/>
      <c r="OQ774" s="602"/>
      <c r="OR774" s="602"/>
      <c r="OS774" s="602"/>
      <c r="OT774" s="602"/>
      <c r="OU774" s="602"/>
      <c r="OV774" s="602"/>
      <c r="OW774" s="602"/>
      <c r="OX774" s="602"/>
      <c r="OY774" s="602"/>
      <c r="OZ774" s="602"/>
      <c r="PA774" s="602"/>
      <c r="PB774" s="602"/>
      <c r="PC774" s="602"/>
      <c r="PD774" s="602"/>
      <c r="PE774" s="602"/>
      <c r="PF774" s="602"/>
      <c r="PG774" s="602"/>
      <c r="PH774" s="602"/>
      <c r="PI774" s="602"/>
      <c r="PJ774" s="602"/>
      <c r="PK774" s="602"/>
      <c r="PL774" s="602"/>
      <c r="PM774" s="602"/>
      <c r="PN774" s="602"/>
      <c r="PO774" s="602"/>
      <c r="PP774" s="602"/>
      <c r="PQ774" s="602"/>
      <c r="PR774" s="602"/>
      <c r="PS774" s="602"/>
      <c r="PT774" s="602"/>
      <c r="PU774" s="602"/>
      <c r="PV774" s="602"/>
      <c r="PW774" s="602"/>
      <c r="PX774" s="602"/>
      <c r="PY774" s="602"/>
      <c r="PZ774" s="602"/>
      <c r="QA774" s="602"/>
      <c r="QB774" s="602"/>
      <c r="QC774" s="602"/>
      <c r="QD774" s="602"/>
      <c r="QE774" s="602"/>
      <c r="QF774" s="602"/>
      <c r="QG774" s="602"/>
      <c r="QH774" s="602"/>
      <c r="QI774" s="602"/>
      <c r="QJ774" s="602"/>
      <c r="QK774" s="602"/>
      <c r="QL774" s="602"/>
      <c r="QM774" s="602"/>
      <c r="QN774" s="602"/>
      <c r="QO774" s="602"/>
      <c r="QP774" s="602"/>
      <c r="QQ774" s="602"/>
      <c r="QR774" s="602"/>
      <c r="QS774" s="602"/>
      <c r="QT774" s="602"/>
      <c r="QU774" s="602"/>
      <c r="QV774" s="602"/>
      <c r="QW774" s="602"/>
      <c r="QX774" s="602"/>
      <c r="QY774" s="602"/>
      <c r="QZ774" s="602"/>
      <c r="RA774" s="602"/>
      <c r="RB774" s="602"/>
      <c r="RC774" s="602"/>
      <c r="RD774" s="602"/>
      <c r="RE774" s="602"/>
      <c r="RF774" s="602"/>
      <c r="RG774" s="602"/>
      <c r="RH774" s="602"/>
      <c r="RI774" s="602"/>
      <c r="RJ774" s="602"/>
      <c r="RK774" s="602"/>
      <c r="RL774" s="602"/>
      <c r="RM774" s="602"/>
      <c r="RN774" s="602"/>
      <c r="RO774" s="602"/>
      <c r="RP774" s="602"/>
      <c r="RQ774" s="602"/>
      <c r="RR774" s="602"/>
      <c r="RS774" s="602"/>
      <c r="RT774" s="602"/>
      <c r="RU774" s="602"/>
      <c r="RV774" s="602"/>
      <c r="RW774" s="602"/>
      <c r="RX774" s="602"/>
      <c r="RY774" s="602"/>
      <c r="RZ774" s="602"/>
      <c r="SA774" s="602"/>
      <c r="SB774" s="602"/>
      <c r="SC774" s="602"/>
      <c r="SD774" s="602"/>
      <c r="SE774" s="602"/>
      <c r="SF774" s="602"/>
      <c r="SG774" s="602"/>
      <c r="SH774" s="602"/>
      <c r="SI774" s="602"/>
      <c r="SJ774" s="602"/>
      <c r="SK774" s="602"/>
      <c r="SL774" s="602"/>
      <c r="SM774" s="602"/>
      <c r="SN774" s="602"/>
      <c r="SO774" s="602"/>
      <c r="SP774" s="602"/>
      <c r="SQ774" s="602"/>
      <c r="SR774" s="602"/>
      <c r="SS774" s="602"/>
      <c r="ST774" s="602"/>
      <c r="SU774" s="602"/>
      <c r="SV774" s="602"/>
      <c r="SW774" s="602"/>
      <c r="SX774" s="602"/>
      <c r="SY774" s="602"/>
      <c r="SZ774" s="602"/>
      <c r="TA774" s="602"/>
      <c r="TB774" s="602"/>
      <c r="TC774" s="602"/>
      <c r="TD774" s="602"/>
      <c r="TE774" s="602"/>
      <c r="TF774" s="602"/>
      <c r="TG774" s="602"/>
      <c r="TH774" s="602"/>
      <c r="TI774" s="602"/>
      <c r="TJ774" s="602"/>
      <c r="TK774" s="602"/>
      <c r="TL774" s="602"/>
      <c r="TM774" s="602"/>
      <c r="TN774" s="602"/>
      <c r="TO774" s="602"/>
      <c r="TP774" s="602"/>
      <c r="TQ774" s="602"/>
      <c r="TR774" s="602"/>
      <c r="TS774" s="602"/>
      <c r="TT774" s="602"/>
      <c r="TU774" s="602"/>
      <c r="TV774" s="602"/>
      <c r="TW774" s="602"/>
      <c r="TX774" s="602"/>
      <c r="TY774" s="602"/>
      <c r="TZ774" s="602"/>
      <c r="UA774" s="602"/>
      <c r="UB774" s="602"/>
      <c r="UC774" s="602"/>
      <c r="UD774" s="602"/>
      <c r="UE774" s="602"/>
      <c r="UF774" s="602"/>
      <c r="UG774" s="602"/>
      <c r="UH774" s="602"/>
      <c r="UI774" s="602"/>
      <c r="UJ774" s="602"/>
      <c r="UK774" s="602"/>
      <c r="UL774" s="602"/>
      <c r="UM774" s="602"/>
      <c r="UN774" s="602"/>
      <c r="UO774" s="602"/>
      <c r="UP774" s="602"/>
      <c r="UQ774" s="602"/>
      <c r="UR774" s="602"/>
      <c r="US774" s="602"/>
      <c r="UT774" s="602"/>
      <c r="UU774" s="602"/>
      <c r="UV774" s="602"/>
      <c r="UW774" s="602"/>
      <c r="UX774" s="602"/>
      <c r="UY774" s="602"/>
      <c r="UZ774" s="602"/>
      <c r="VA774" s="602"/>
      <c r="VB774" s="602"/>
      <c r="VC774" s="602"/>
      <c r="VD774" s="602"/>
      <c r="VE774" s="602"/>
      <c r="VF774" s="602"/>
      <c r="VG774" s="602"/>
      <c r="VH774" s="602"/>
      <c r="VI774" s="602"/>
      <c r="VJ774" s="602"/>
      <c r="VK774" s="602"/>
      <c r="VL774" s="602"/>
      <c r="VM774" s="602"/>
      <c r="VN774" s="602"/>
      <c r="VO774" s="602"/>
      <c r="VP774" s="602"/>
      <c r="VQ774" s="602"/>
      <c r="VR774" s="602"/>
      <c r="VS774" s="602"/>
      <c r="VT774" s="602"/>
      <c r="VU774" s="602"/>
      <c r="VV774" s="602"/>
      <c r="VW774" s="602"/>
      <c r="VX774" s="602"/>
      <c r="VY774" s="602"/>
      <c r="VZ774" s="602"/>
      <c r="WA774" s="602"/>
      <c r="WB774" s="602"/>
      <c r="WC774" s="602"/>
      <c r="WD774" s="602"/>
      <c r="WE774" s="602"/>
      <c r="WF774" s="602"/>
      <c r="WG774" s="602"/>
      <c r="WH774" s="602"/>
      <c r="WI774" s="602"/>
      <c r="WJ774" s="602"/>
      <c r="WK774" s="602"/>
      <c r="WL774" s="602"/>
      <c r="WM774" s="602"/>
      <c r="WN774" s="602"/>
      <c r="WO774" s="602"/>
      <c r="WP774" s="602"/>
      <c r="WQ774" s="602"/>
      <c r="WR774" s="602"/>
      <c r="WS774" s="602"/>
      <c r="WT774" s="602"/>
      <c r="WU774" s="602"/>
      <c r="WV774" s="602"/>
      <c r="WW774" s="602"/>
      <c r="WX774" s="602"/>
      <c r="WY774" s="602"/>
      <c r="WZ774" s="602"/>
      <c r="XA774" s="602"/>
      <c r="XB774" s="602"/>
      <c r="XC774" s="602"/>
      <c r="XD774" s="602"/>
      <c r="XE774" s="602"/>
      <c r="XF774" s="602"/>
      <c r="XG774" s="602"/>
      <c r="XH774" s="602"/>
      <c r="XI774" s="602"/>
      <c r="XJ774" s="602"/>
      <c r="XK774" s="602"/>
      <c r="XL774" s="602"/>
      <c r="XM774" s="602"/>
      <c r="XN774" s="602"/>
      <c r="XO774" s="602"/>
      <c r="XP774" s="602"/>
      <c r="XQ774" s="602"/>
      <c r="XR774" s="602"/>
      <c r="XS774" s="602"/>
      <c r="XT774" s="602"/>
      <c r="XU774" s="602"/>
      <c r="XV774" s="602"/>
      <c r="XW774" s="602"/>
      <c r="XX774" s="602"/>
      <c r="XY774" s="602"/>
      <c r="XZ774" s="602"/>
      <c r="YA774" s="602"/>
      <c r="YB774" s="602"/>
      <c r="YC774" s="602"/>
      <c r="YD774" s="602"/>
      <c r="YE774" s="602"/>
      <c r="YF774" s="602"/>
      <c r="YG774" s="602"/>
      <c r="YH774" s="602"/>
      <c r="YI774" s="602"/>
      <c r="YJ774" s="602"/>
      <c r="YK774" s="602"/>
      <c r="YL774" s="602"/>
      <c r="YM774" s="602"/>
      <c r="YN774" s="602"/>
      <c r="YO774" s="602"/>
      <c r="YP774" s="602"/>
      <c r="YQ774" s="602"/>
      <c r="YR774" s="602"/>
      <c r="YS774" s="602"/>
      <c r="YT774" s="602"/>
      <c r="YU774" s="602"/>
      <c r="YV774" s="602"/>
      <c r="YW774" s="602"/>
      <c r="YX774" s="602"/>
      <c r="YY774" s="602"/>
      <c r="YZ774" s="602"/>
      <c r="ZA774" s="602"/>
      <c r="ZB774" s="602"/>
      <c r="ZC774" s="602"/>
      <c r="ZD774" s="602"/>
      <c r="ZE774" s="602"/>
      <c r="ZF774" s="602"/>
      <c r="ZG774" s="602"/>
      <c r="ZH774" s="602"/>
      <c r="ZI774" s="602"/>
      <c r="ZJ774" s="602"/>
      <c r="ZK774" s="602"/>
      <c r="ZL774" s="602"/>
      <c r="ZM774" s="602"/>
      <c r="ZN774" s="602"/>
      <c r="ZO774" s="602"/>
      <c r="ZP774" s="602"/>
      <c r="ZQ774" s="602"/>
      <c r="ZR774" s="602"/>
      <c r="ZS774" s="602"/>
      <c r="ZT774" s="602"/>
      <c r="ZU774" s="602"/>
      <c r="ZV774" s="602"/>
      <c r="ZW774" s="602"/>
      <c r="ZX774" s="602"/>
      <c r="ZY774" s="602"/>
      <c r="ZZ774" s="602"/>
      <c r="AAA774" s="602"/>
      <c r="AAB774" s="602"/>
      <c r="AAC774" s="602"/>
      <c r="AAD774" s="602"/>
      <c r="AAE774" s="602"/>
      <c r="AAF774" s="602"/>
      <c r="AAG774" s="602"/>
      <c r="AAH774" s="602"/>
      <c r="AAI774" s="602"/>
      <c r="AAJ774" s="602"/>
      <c r="AAK774" s="602"/>
      <c r="AAL774" s="602"/>
      <c r="AAM774" s="602"/>
      <c r="AAN774" s="602"/>
      <c r="AAO774" s="602"/>
      <c r="AAP774" s="602"/>
      <c r="AAQ774" s="602"/>
      <c r="AAR774" s="602"/>
      <c r="AAS774" s="602"/>
      <c r="AAT774" s="602"/>
      <c r="AAU774" s="602"/>
      <c r="AAV774" s="602"/>
      <c r="AAW774" s="602"/>
      <c r="AAX774" s="602"/>
      <c r="AAY774" s="602"/>
      <c r="AAZ774" s="602"/>
      <c r="ABA774" s="602"/>
      <c r="ABB774" s="602"/>
      <c r="ABC774" s="602"/>
      <c r="ABD774" s="602"/>
      <c r="ABE774" s="602"/>
      <c r="ABF774" s="602"/>
      <c r="ABG774" s="602"/>
      <c r="ABH774" s="602"/>
      <c r="ABI774" s="602"/>
      <c r="ABJ774" s="602"/>
      <c r="ABK774" s="602"/>
      <c r="ABL774" s="602"/>
      <c r="ABM774" s="602"/>
      <c r="ABN774" s="602"/>
      <c r="ABO774" s="602"/>
      <c r="ABP774" s="602"/>
      <c r="ABQ774" s="602"/>
      <c r="ABR774" s="602"/>
      <c r="ABS774" s="602"/>
      <c r="ABT774" s="602"/>
      <c r="ABU774" s="602"/>
      <c r="ABV774" s="602"/>
      <c r="ABW774" s="602"/>
      <c r="ABX774" s="602"/>
      <c r="ABY774" s="602"/>
      <c r="ABZ774" s="602"/>
      <c r="ACA774" s="602"/>
      <c r="ACB774" s="602"/>
      <c r="ACC774" s="602"/>
      <c r="ACD774" s="602"/>
      <c r="ACE774" s="602"/>
      <c r="ACF774" s="602"/>
      <c r="ACG774" s="602"/>
      <c r="ACH774" s="602"/>
      <c r="ACI774" s="602"/>
      <c r="ACJ774" s="602"/>
      <c r="ACK774" s="602"/>
      <c r="ACL774" s="602"/>
      <c r="ACM774" s="602"/>
      <c r="ACN774" s="602"/>
      <c r="ACO774" s="602"/>
      <c r="ACP774" s="602"/>
      <c r="ACQ774" s="602"/>
      <c r="ACR774" s="602"/>
      <c r="ACS774" s="602"/>
      <c r="ACT774" s="602"/>
      <c r="ACU774" s="602"/>
      <c r="ACV774" s="602"/>
      <c r="ACW774" s="602"/>
      <c r="ACX774" s="602"/>
      <c r="ACY774" s="602"/>
      <c r="ACZ774" s="602"/>
      <c r="ADA774" s="602"/>
      <c r="ADB774" s="602"/>
      <c r="ADC774" s="602"/>
      <c r="ADD774" s="602"/>
      <c r="ADE774" s="602"/>
      <c r="ADF774" s="602"/>
      <c r="ADG774" s="602"/>
      <c r="ADH774" s="602"/>
      <c r="ADI774" s="602"/>
      <c r="ADJ774" s="602"/>
      <c r="ADK774" s="602"/>
      <c r="ADL774" s="602"/>
      <c r="ADM774" s="602"/>
      <c r="ADN774" s="602"/>
      <c r="ADO774" s="602"/>
      <c r="ADP774" s="602"/>
      <c r="ADQ774" s="602"/>
      <c r="ADR774" s="602"/>
      <c r="ADS774" s="602"/>
      <c r="ADT774" s="602"/>
      <c r="ADU774" s="602"/>
      <c r="ADV774" s="602"/>
      <c r="ADW774" s="602"/>
      <c r="ADX774" s="602"/>
      <c r="ADY774" s="602"/>
      <c r="ADZ774" s="602"/>
      <c r="AEA774" s="602"/>
      <c r="AEB774" s="602"/>
      <c r="AEC774" s="602"/>
      <c r="AED774" s="602"/>
      <c r="AEE774" s="602"/>
      <c r="AEF774" s="602"/>
      <c r="AEG774" s="602"/>
      <c r="AEH774" s="602"/>
      <c r="AEI774" s="602"/>
      <c r="AEJ774" s="602"/>
      <c r="AEK774" s="602"/>
      <c r="AEL774" s="602"/>
      <c r="AEM774" s="602"/>
      <c r="AEN774" s="602"/>
      <c r="AEO774" s="602"/>
      <c r="AEP774" s="602"/>
      <c r="AEQ774" s="602"/>
      <c r="AER774" s="602"/>
      <c r="AES774" s="602"/>
      <c r="AET774" s="602"/>
      <c r="AEU774" s="602"/>
      <c r="AEV774" s="602"/>
      <c r="AEW774" s="602"/>
      <c r="AEX774" s="602"/>
      <c r="AEY774" s="602"/>
      <c r="AEZ774" s="602"/>
      <c r="AFA774" s="602"/>
      <c r="AFB774" s="602"/>
      <c r="AFC774" s="602"/>
      <c r="AFD774" s="602"/>
      <c r="AFE774" s="602"/>
      <c r="AFF774" s="602"/>
      <c r="AFG774" s="602"/>
      <c r="AFH774" s="602"/>
      <c r="AFI774" s="602"/>
      <c r="AFJ774" s="602"/>
      <c r="AFK774" s="602"/>
      <c r="AFL774" s="602"/>
      <c r="AFM774" s="602"/>
      <c r="AFN774" s="602"/>
      <c r="AFO774" s="602"/>
      <c r="AFP774" s="602"/>
      <c r="AFQ774" s="602"/>
      <c r="AFR774" s="602"/>
      <c r="AFS774" s="602"/>
      <c r="AFT774" s="602"/>
      <c r="AFU774" s="602"/>
      <c r="AFV774" s="602"/>
      <c r="AFW774" s="602"/>
      <c r="AFX774" s="602"/>
      <c r="AFY774" s="602"/>
      <c r="AFZ774" s="602"/>
      <c r="AGA774" s="602"/>
      <c r="AGB774" s="602"/>
      <c r="AGC774" s="602"/>
      <c r="AGD774" s="602"/>
      <c r="AGE774" s="602"/>
      <c r="AGF774" s="602"/>
      <c r="AGG774" s="602"/>
      <c r="AGH774" s="602"/>
      <c r="AGI774" s="602"/>
      <c r="AGJ774" s="602"/>
      <c r="AGK774" s="602"/>
      <c r="AGL774" s="602"/>
      <c r="AGM774" s="602"/>
      <c r="AGN774" s="602"/>
      <c r="AGO774" s="602"/>
      <c r="AGP774" s="602"/>
      <c r="AGQ774" s="602"/>
      <c r="AGR774" s="602"/>
      <c r="AGS774" s="602"/>
      <c r="AGT774" s="602"/>
      <c r="AGU774" s="602"/>
      <c r="AGV774" s="602"/>
      <c r="AGW774" s="602"/>
      <c r="AGX774" s="602"/>
      <c r="AGY774" s="602"/>
      <c r="AGZ774" s="602"/>
      <c r="AHA774" s="602"/>
      <c r="AHB774" s="602"/>
      <c r="AHC774" s="602"/>
      <c r="AHD774" s="602"/>
      <c r="AHE774" s="602"/>
      <c r="AHF774" s="602"/>
      <c r="AHG774" s="602"/>
      <c r="AHH774" s="602"/>
      <c r="AHI774" s="602"/>
      <c r="AHJ774" s="602"/>
      <c r="AHK774" s="602"/>
      <c r="AHL774" s="602"/>
      <c r="AHM774" s="602"/>
      <c r="AHN774" s="602"/>
      <c r="AHO774" s="602"/>
      <c r="AHP774" s="602"/>
      <c r="AHQ774" s="602"/>
      <c r="AHR774" s="602"/>
      <c r="AHS774" s="602"/>
      <c r="AHT774" s="602"/>
      <c r="AHU774" s="602"/>
      <c r="AHV774" s="602"/>
      <c r="AHW774" s="602"/>
      <c r="AHX774" s="602"/>
      <c r="AHY774" s="602"/>
      <c r="AHZ774" s="602"/>
      <c r="AIA774" s="602"/>
      <c r="AIB774" s="602"/>
      <c r="AIC774" s="602"/>
      <c r="AID774" s="602"/>
      <c r="AIE774" s="602"/>
      <c r="AIF774" s="602"/>
      <c r="AIG774" s="602"/>
      <c r="AIH774" s="602"/>
      <c r="AII774" s="602"/>
      <c r="AIJ774" s="602"/>
      <c r="AIK774" s="602"/>
      <c r="AIL774" s="602"/>
      <c r="AIM774" s="602"/>
      <c r="AIN774" s="602"/>
      <c r="AIO774" s="602"/>
      <c r="AIP774" s="602"/>
      <c r="AIQ774" s="602"/>
      <c r="AIR774" s="602"/>
      <c r="AIS774" s="602"/>
      <c r="AIT774" s="602"/>
      <c r="AIU774" s="602"/>
      <c r="AIV774" s="602"/>
      <c r="AIW774" s="602"/>
      <c r="AIX774" s="602"/>
      <c r="AIY774" s="602"/>
      <c r="AIZ774" s="602"/>
      <c r="AJA774" s="602"/>
      <c r="AJB774" s="602"/>
      <c r="AJC774" s="602"/>
      <c r="AJD774" s="602"/>
      <c r="AJE774" s="602"/>
      <c r="AJF774" s="602"/>
      <c r="AJG774" s="602"/>
      <c r="AJH774" s="602"/>
      <c r="AJI774" s="602"/>
    </row>
    <row r="775" spans="1:945">
      <c r="A775" s="603"/>
      <c r="B775" s="623">
        <v>44573</v>
      </c>
      <c r="C775" s="623" t="s">
        <v>1217</v>
      </c>
      <c r="D775" s="615" t="s">
        <v>2956</v>
      </c>
      <c r="E775" s="617" t="s">
        <v>4800</v>
      </c>
      <c r="F775" s="615"/>
      <c r="G775" s="615"/>
      <c r="H775" s="615"/>
      <c r="I775" s="615" t="s">
        <v>3062</v>
      </c>
      <c r="J775" s="618"/>
      <c r="K775" s="615" t="s">
        <v>4838</v>
      </c>
      <c r="L775" s="615" t="s">
        <v>3022</v>
      </c>
      <c r="M775" s="616">
        <v>44509</v>
      </c>
      <c r="N775" s="616">
        <v>44606</v>
      </c>
      <c r="O775" s="616"/>
      <c r="P775" s="616"/>
      <c r="Q775" s="616"/>
      <c r="R775" s="616"/>
      <c r="S775" s="615" t="s">
        <v>2959</v>
      </c>
      <c r="T775" s="615">
        <v>60</v>
      </c>
      <c r="U775" s="615">
        <v>49403140</v>
      </c>
      <c r="V775" s="615" t="s">
        <v>985</v>
      </c>
      <c r="W775" s="615">
        <v>400</v>
      </c>
      <c r="X775" s="619">
        <v>832</v>
      </c>
      <c r="Y775" s="539">
        <f t="shared" si="36"/>
        <v>332800</v>
      </c>
      <c r="Z775" s="605">
        <v>0.47499999999999998</v>
      </c>
      <c r="AA775" s="681">
        <f t="shared" si="37"/>
        <v>158080</v>
      </c>
      <c r="AB775" s="625"/>
      <c r="AC775" s="621">
        <v>0</v>
      </c>
      <c r="AD775" s="609"/>
      <c r="AE775" s="606"/>
      <c r="AF775" s="695">
        <f t="shared" si="38"/>
        <v>158080</v>
      </c>
      <c r="AG775" s="604" t="s">
        <v>1073</v>
      </c>
      <c r="AH775" s="604"/>
      <c r="AI775" s="604">
        <v>60</v>
      </c>
      <c r="AJ775" s="608" t="s">
        <v>3023</v>
      </c>
      <c r="AK775" s="604" t="s">
        <v>1163</v>
      </c>
      <c r="AL775" s="607" t="s">
        <v>3024</v>
      </c>
      <c r="AM775" s="604" t="s">
        <v>52</v>
      </c>
      <c r="AN775" s="604" t="s">
        <v>1076</v>
      </c>
      <c r="AO775" s="604"/>
      <c r="AP775" s="606"/>
      <c r="AQ775" s="606" t="s">
        <v>37</v>
      </c>
      <c r="AR775" s="606" t="s">
        <v>1257</v>
      </c>
      <c r="AS775" s="603" t="s">
        <v>1078</v>
      </c>
      <c r="AT775" s="610" t="s">
        <v>1078</v>
      </c>
      <c r="AU775" s="610" t="s">
        <v>1078</v>
      </c>
      <c r="AV775" s="605">
        <v>0.47499999999999998</v>
      </c>
      <c r="AW775" s="602"/>
      <c r="AX775" s="602"/>
      <c r="AY775" s="602"/>
      <c r="AZ775" s="602"/>
      <c r="BA775" s="602"/>
      <c r="BB775" s="602"/>
      <c r="BC775" s="602"/>
      <c r="BD775" s="602"/>
      <c r="BE775" s="602"/>
      <c r="BF775" s="602"/>
      <c r="BG775" s="602"/>
      <c r="BH775" s="602"/>
      <c r="BI775" s="602"/>
      <c r="BJ775" s="602"/>
      <c r="BK775" s="602"/>
      <c r="BL775" s="602"/>
      <c r="BM775" s="602"/>
      <c r="BN775" s="602"/>
      <c r="BO775" s="602"/>
      <c r="BP775" s="602"/>
      <c r="BQ775" s="602"/>
      <c r="BR775" s="602"/>
      <c r="BS775" s="602"/>
      <c r="BT775" s="602"/>
      <c r="BU775" s="602"/>
      <c r="BV775" s="602"/>
      <c r="BW775" s="602"/>
      <c r="BX775" s="602"/>
      <c r="BY775" s="602"/>
      <c r="BZ775" s="602"/>
      <c r="CA775" s="602"/>
      <c r="CB775" s="602"/>
      <c r="CC775" s="602"/>
      <c r="CD775" s="602"/>
      <c r="CE775" s="602"/>
      <c r="CF775" s="602"/>
      <c r="CG775" s="602"/>
      <c r="CH775" s="602"/>
      <c r="CI775" s="602"/>
      <c r="CJ775" s="602"/>
      <c r="CK775" s="602"/>
      <c r="CL775" s="602"/>
      <c r="CM775" s="602"/>
      <c r="CN775" s="602"/>
      <c r="CO775" s="602"/>
      <c r="CP775" s="602"/>
      <c r="CQ775" s="602"/>
      <c r="CR775" s="602"/>
      <c r="CS775" s="602"/>
      <c r="CT775" s="602"/>
      <c r="CU775" s="602"/>
      <c r="CV775" s="602"/>
      <c r="CW775" s="602"/>
      <c r="CX775" s="602"/>
      <c r="CY775" s="602"/>
      <c r="CZ775" s="602"/>
      <c r="DA775" s="602"/>
      <c r="DB775" s="602"/>
      <c r="DC775" s="602"/>
      <c r="DD775" s="602"/>
      <c r="DE775" s="602"/>
      <c r="DF775" s="602"/>
      <c r="DG775" s="602"/>
      <c r="DH775" s="602"/>
      <c r="DI775" s="602"/>
      <c r="DJ775" s="602"/>
      <c r="DK775" s="602"/>
      <c r="DL775" s="602"/>
      <c r="DM775" s="602"/>
      <c r="DN775" s="602"/>
      <c r="DO775" s="602"/>
      <c r="DP775" s="602"/>
      <c r="DQ775" s="602"/>
      <c r="DR775" s="602"/>
      <c r="DS775" s="602"/>
      <c r="DT775" s="602"/>
      <c r="DU775" s="602"/>
      <c r="DV775" s="602"/>
      <c r="DW775" s="602"/>
      <c r="DX775" s="602"/>
      <c r="DY775" s="602"/>
      <c r="DZ775" s="602"/>
      <c r="EA775" s="602"/>
      <c r="EB775" s="602"/>
      <c r="EC775" s="602"/>
      <c r="ED775" s="602"/>
      <c r="EE775" s="602"/>
      <c r="EF775" s="602"/>
      <c r="EG775" s="602"/>
      <c r="EH775" s="602"/>
      <c r="EI775" s="602"/>
      <c r="EJ775" s="602"/>
      <c r="EK775" s="602"/>
      <c r="EL775" s="602"/>
      <c r="EM775" s="602"/>
      <c r="EN775" s="602"/>
      <c r="EO775" s="602"/>
      <c r="EP775" s="602"/>
      <c r="EQ775" s="602"/>
      <c r="ER775" s="602"/>
      <c r="ES775" s="602"/>
      <c r="ET775" s="602"/>
      <c r="EU775" s="602"/>
      <c r="EV775" s="602"/>
      <c r="EW775" s="602"/>
      <c r="EX775" s="602"/>
      <c r="EY775" s="602"/>
      <c r="EZ775" s="602"/>
      <c r="FA775" s="602"/>
      <c r="FB775" s="602"/>
      <c r="FC775" s="602"/>
      <c r="FD775" s="602"/>
      <c r="FE775" s="602"/>
      <c r="FF775" s="602"/>
      <c r="FG775" s="602"/>
      <c r="FH775" s="602"/>
      <c r="FI775" s="602"/>
      <c r="FJ775" s="602"/>
      <c r="FK775" s="602"/>
      <c r="FL775" s="602"/>
      <c r="FM775" s="602"/>
      <c r="FN775" s="602"/>
      <c r="FO775" s="602"/>
      <c r="FP775" s="602"/>
      <c r="FQ775" s="602"/>
      <c r="FR775" s="602"/>
      <c r="FS775" s="602"/>
      <c r="FT775" s="602"/>
      <c r="FU775" s="602"/>
      <c r="FV775" s="602"/>
      <c r="FW775" s="602"/>
      <c r="FX775" s="602"/>
      <c r="FY775" s="602"/>
      <c r="FZ775" s="602"/>
      <c r="GA775" s="602"/>
      <c r="GB775" s="602"/>
      <c r="GC775" s="602"/>
      <c r="GD775" s="602"/>
      <c r="GE775" s="602"/>
      <c r="GF775" s="602"/>
      <c r="GG775" s="602"/>
      <c r="GH775" s="602"/>
      <c r="GI775" s="602"/>
      <c r="GJ775" s="602"/>
      <c r="GK775" s="602"/>
      <c r="GL775" s="602"/>
      <c r="GM775" s="602"/>
      <c r="GN775" s="602"/>
      <c r="GO775" s="602"/>
      <c r="GP775" s="602"/>
      <c r="GQ775" s="602"/>
      <c r="GR775" s="602"/>
      <c r="GS775" s="602"/>
      <c r="GT775" s="602"/>
      <c r="GU775" s="602"/>
      <c r="GV775" s="602"/>
      <c r="GW775" s="602"/>
      <c r="GX775" s="602"/>
      <c r="GY775" s="602"/>
      <c r="GZ775" s="602"/>
      <c r="HA775" s="602"/>
      <c r="HB775" s="602"/>
      <c r="HC775" s="602"/>
      <c r="HD775" s="602"/>
      <c r="HE775" s="602"/>
      <c r="HF775" s="602"/>
      <c r="HG775" s="602"/>
      <c r="HH775" s="602"/>
      <c r="HI775" s="602"/>
      <c r="HJ775" s="602"/>
      <c r="HK775" s="602"/>
      <c r="HL775" s="602"/>
      <c r="HM775" s="602"/>
      <c r="HN775" s="602"/>
      <c r="HO775" s="602"/>
      <c r="HP775" s="602"/>
      <c r="HQ775" s="602"/>
      <c r="HR775" s="602"/>
      <c r="HS775" s="602"/>
      <c r="HT775" s="602"/>
      <c r="HU775" s="602"/>
      <c r="HV775" s="602"/>
      <c r="HW775" s="602"/>
      <c r="HX775" s="602"/>
      <c r="HY775" s="602"/>
      <c r="HZ775" s="602"/>
      <c r="IA775" s="602"/>
      <c r="IB775" s="602"/>
      <c r="IC775" s="602"/>
      <c r="ID775" s="602"/>
      <c r="IE775" s="602"/>
      <c r="IF775" s="602"/>
      <c r="IG775" s="602"/>
      <c r="IH775" s="602"/>
      <c r="II775" s="602"/>
      <c r="IJ775" s="602"/>
      <c r="IK775" s="602"/>
      <c r="IL775" s="602"/>
      <c r="IM775" s="602"/>
      <c r="IN775" s="602"/>
      <c r="IO775" s="602"/>
      <c r="IP775" s="602"/>
      <c r="IQ775" s="602"/>
      <c r="IR775" s="602"/>
      <c r="IS775" s="602"/>
      <c r="IT775" s="602"/>
      <c r="IU775" s="602"/>
      <c r="IV775" s="602"/>
      <c r="IW775" s="602"/>
      <c r="IX775" s="602"/>
      <c r="IY775" s="602"/>
      <c r="IZ775" s="602"/>
      <c r="JA775" s="602"/>
      <c r="JB775" s="602"/>
      <c r="JC775" s="602"/>
      <c r="JD775" s="602"/>
      <c r="JE775" s="602"/>
      <c r="JF775" s="602"/>
      <c r="JG775" s="602"/>
      <c r="JH775" s="602"/>
      <c r="JI775" s="602"/>
      <c r="JJ775" s="602"/>
      <c r="JK775" s="602"/>
      <c r="JL775" s="602"/>
      <c r="JM775" s="602"/>
      <c r="JN775" s="602"/>
      <c r="JO775" s="602"/>
      <c r="JP775" s="602"/>
      <c r="JQ775" s="602"/>
      <c r="JR775" s="602"/>
      <c r="JS775" s="602"/>
      <c r="JT775" s="602"/>
      <c r="JU775" s="602"/>
      <c r="JV775" s="602"/>
      <c r="JW775" s="602"/>
      <c r="JX775" s="602"/>
      <c r="JY775" s="602"/>
      <c r="JZ775" s="602"/>
      <c r="KA775" s="602"/>
      <c r="KB775" s="602"/>
      <c r="KC775" s="602"/>
      <c r="KD775" s="602"/>
      <c r="KE775" s="602"/>
      <c r="KF775" s="602"/>
      <c r="KG775" s="602"/>
      <c r="KH775" s="602"/>
      <c r="KI775" s="602"/>
      <c r="KJ775" s="602"/>
      <c r="KK775" s="602"/>
      <c r="KL775" s="602"/>
      <c r="KM775" s="602"/>
      <c r="KN775" s="602"/>
      <c r="KO775" s="602"/>
      <c r="KP775" s="602"/>
      <c r="KQ775" s="602"/>
      <c r="KR775" s="602"/>
      <c r="KS775" s="602"/>
      <c r="KT775" s="602"/>
      <c r="KU775" s="602"/>
      <c r="KV775" s="602"/>
      <c r="KW775" s="602"/>
      <c r="KX775" s="602"/>
      <c r="KY775" s="602"/>
      <c r="KZ775" s="602"/>
      <c r="LA775" s="602"/>
      <c r="LB775" s="602"/>
      <c r="LC775" s="602"/>
      <c r="LD775" s="602"/>
      <c r="LE775" s="602"/>
      <c r="LF775" s="602"/>
      <c r="LG775" s="602"/>
      <c r="LH775" s="602"/>
      <c r="LI775" s="602"/>
      <c r="LJ775" s="602"/>
      <c r="LK775" s="602"/>
      <c r="LL775" s="602"/>
      <c r="LM775" s="602"/>
      <c r="LN775" s="602"/>
      <c r="LO775" s="602"/>
      <c r="LP775" s="602"/>
      <c r="LQ775" s="602"/>
      <c r="LR775" s="602"/>
      <c r="LS775" s="602"/>
      <c r="LT775" s="602"/>
      <c r="LU775" s="602"/>
      <c r="LV775" s="602"/>
      <c r="LW775" s="602"/>
      <c r="LX775" s="602"/>
      <c r="LY775" s="602"/>
      <c r="LZ775" s="602"/>
      <c r="MA775" s="602"/>
      <c r="MB775" s="602"/>
      <c r="MC775" s="602"/>
      <c r="MD775" s="602"/>
      <c r="ME775" s="602"/>
      <c r="MF775" s="602"/>
      <c r="MG775" s="602"/>
      <c r="MH775" s="602"/>
      <c r="MI775" s="602"/>
      <c r="MJ775" s="602"/>
      <c r="MK775" s="602"/>
      <c r="ML775" s="602"/>
      <c r="MM775" s="602"/>
      <c r="MN775" s="602"/>
      <c r="MO775" s="602"/>
      <c r="MP775" s="602"/>
      <c r="MQ775" s="602"/>
      <c r="MR775" s="602"/>
      <c r="MS775" s="602"/>
      <c r="MT775" s="602"/>
      <c r="MU775" s="602"/>
      <c r="MV775" s="602"/>
      <c r="MW775" s="602"/>
      <c r="MX775" s="602"/>
      <c r="MY775" s="602"/>
      <c r="MZ775" s="602"/>
      <c r="NA775" s="602"/>
      <c r="NB775" s="602"/>
      <c r="NC775" s="602"/>
      <c r="ND775" s="602"/>
      <c r="NE775" s="602"/>
      <c r="NF775" s="602"/>
      <c r="NG775" s="602"/>
      <c r="NH775" s="602"/>
      <c r="NI775" s="602"/>
      <c r="NJ775" s="602"/>
      <c r="NK775" s="602"/>
      <c r="NL775" s="602"/>
      <c r="NM775" s="602"/>
      <c r="NN775" s="602"/>
      <c r="NO775" s="602"/>
      <c r="NP775" s="602"/>
      <c r="NQ775" s="602"/>
      <c r="NR775" s="602"/>
      <c r="NS775" s="602"/>
      <c r="NT775" s="602"/>
      <c r="NU775" s="602"/>
      <c r="NV775" s="602"/>
      <c r="NW775" s="602"/>
      <c r="NX775" s="602"/>
      <c r="NY775" s="602"/>
      <c r="NZ775" s="602"/>
      <c r="OA775" s="602"/>
      <c r="OB775" s="602"/>
      <c r="OC775" s="602"/>
      <c r="OD775" s="602"/>
      <c r="OE775" s="602"/>
      <c r="OF775" s="602"/>
      <c r="OG775" s="602"/>
      <c r="OH775" s="602"/>
      <c r="OI775" s="602"/>
      <c r="OJ775" s="602"/>
      <c r="OK775" s="602"/>
      <c r="OL775" s="602"/>
      <c r="OM775" s="602"/>
      <c r="ON775" s="602"/>
      <c r="OO775" s="602"/>
      <c r="OP775" s="602"/>
      <c r="OQ775" s="602"/>
      <c r="OR775" s="602"/>
      <c r="OS775" s="602"/>
      <c r="OT775" s="602"/>
      <c r="OU775" s="602"/>
      <c r="OV775" s="602"/>
      <c r="OW775" s="602"/>
      <c r="OX775" s="602"/>
      <c r="OY775" s="602"/>
      <c r="OZ775" s="602"/>
      <c r="PA775" s="602"/>
      <c r="PB775" s="602"/>
      <c r="PC775" s="602"/>
      <c r="PD775" s="602"/>
      <c r="PE775" s="602"/>
      <c r="PF775" s="602"/>
      <c r="PG775" s="602"/>
      <c r="PH775" s="602"/>
      <c r="PI775" s="602"/>
      <c r="PJ775" s="602"/>
      <c r="PK775" s="602"/>
      <c r="PL775" s="602"/>
      <c r="PM775" s="602"/>
      <c r="PN775" s="602"/>
      <c r="PO775" s="602"/>
      <c r="PP775" s="602"/>
      <c r="PQ775" s="602"/>
      <c r="PR775" s="602"/>
      <c r="PS775" s="602"/>
      <c r="PT775" s="602"/>
      <c r="PU775" s="602"/>
      <c r="PV775" s="602"/>
      <c r="PW775" s="602"/>
      <c r="PX775" s="602"/>
      <c r="PY775" s="602"/>
      <c r="PZ775" s="602"/>
      <c r="QA775" s="602"/>
      <c r="QB775" s="602"/>
      <c r="QC775" s="602"/>
      <c r="QD775" s="602"/>
      <c r="QE775" s="602"/>
      <c r="QF775" s="602"/>
      <c r="QG775" s="602"/>
      <c r="QH775" s="602"/>
      <c r="QI775" s="602"/>
      <c r="QJ775" s="602"/>
      <c r="QK775" s="602"/>
      <c r="QL775" s="602"/>
      <c r="QM775" s="602"/>
      <c r="QN775" s="602"/>
      <c r="QO775" s="602"/>
      <c r="QP775" s="602"/>
      <c r="QQ775" s="602"/>
      <c r="QR775" s="602"/>
      <c r="QS775" s="602"/>
      <c r="QT775" s="602"/>
      <c r="QU775" s="602"/>
      <c r="QV775" s="602"/>
      <c r="QW775" s="602"/>
      <c r="QX775" s="602"/>
      <c r="QY775" s="602"/>
      <c r="QZ775" s="602"/>
      <c r="RA775" s="602"/>
      <c r="RB775" s="602"/>
      <c r="RC775" s="602"/>
      <c r="RD775" s="602"/>
      <c r="RE775" s="602"/>
      <c r="RF775" s="602"/>
      <c r="RG775" s="602"/>
      <c r="RH775" s="602"/>
      <c r="RI775" s="602"/>
      <c r="RJ775" s="602"/>
      <c r="RK775" s="602"/>
      <c r="RL775" s="602"/>
      <c r="RM775" s="602"/>
      <c r="RN775" s="602"/>
      <c r="RO775" s="602"/>
      <c r="RP775" s="602"/>
      <c r="RQ775" s="602"/>
      <c r="RR775" s="602"/>
      <c r="RS775" s="602"/>
      <c r="RT775" s="602"/>
      <c r="RU775" s="602"/>
      <c r="RV775" s="602"/>
      <c r="RW775" s="602"/>
      <c r="RX775" s="602"/>
      <c r="RY775" s="602"/>
      <c r="RZ775" s="602"/>
      <c r="SA775" s="602"/>
      <c r="SB775" s="602"/>
      <c r="SC775" s="602"/>
      <c r="SD775" s="602"/>
      <c r="SE775" s="602"/>
      <c r="SF775" s="602"/>
      <c r="SG775" s="602"/>
      <c r="SH775" s="602"/>
      <c r="SI775" s="602"/>
      <c r="SJ775" s="602"/>
      <c r="SK775" s="602"/>
      <c r="SL775" s="602"/>
      <c r="SM775" s="602"/>
      <c r="SN775" s="602"/>
      <c r="SO775" s="602"/>
      <c r="SP775" s="602"/>
      <c r="SQ775" s="602"/>
      <c r="SR775" s="602"/>
      <c r="SS775" s="602"/>
      <c r="ST775" s="602"/>
      <c r="SU775" s="602"/>
      <c r="SV775" s="602"/>
      <c r="SW775" s="602"/>
      <c r="SX775" s="602"/>
      <c r="SY775" s="602"/>
      <c r="SZ775" s="602"/>
      <c r="TA775" s="602"/>
      <c r="TB775" s="602"/>
      <c r="TC775" s="602"/>
      <c r="TD775" s="602"/>
      <c r="TE775" s="602"/>
      <c r="TF775" s="602"/>
      <c r="TG775" s="602"/>
      <c r="TH775" s="602"/>
      <c r="TI775" s="602"/>
      <c r="TJ775" s="602"/>
      <c r="TK775" s="602"/>
      <c r="TL775" s="602"/>
      <c r="TM775" s="602"/>
      <c r="TN775" s="602"/>
      <c r="TO775" s="602"/>
      <c r="TP775" s="602"/>
      <c r="TQ775" s="602"/>
      <c r="TR775" s="602"/>
      <c r="TS775" s="602"/>
      <c r="TT775" s="602"/>
      <c r="TU775" s="602"/>
      <c r="TV775" s="602"/>
      <c r="TW775" s="602"/>
      <c r="TX775" s="602"/>
      <c r="TY775" s="602"/>
      <c r="TZ775" s="602"/>
      <c r="UA775" s="602"/>
      <c r="UB775" s="602"/>
      <c r="UC775" s="602"/>
      <c r="UD775" s="602"/>
      <c r="UE775" s="602"/>
      <c r="UF775" s="602"/>
      <c r="UG775" s="602"/>
      <c r="UH775" s="602"/>
      <c r="UI775" s="602"/>
      <c r="UJ775" s="602"/>
      <c r="UK775" s="602"/>
      <c r="UL775" s="602"/>
      <c r="UM775" s="602"/>
      <c r="UN775" s="602"/>
      <c r="UO775" s="602"/>
      <c r="UP775" s="602"/>
      <c r="UQ775" s="602"/>
      <c r="UR775" s="602"/>
      <c r="US775" s="602"/>
      <c r="UT775" s="602"/>
      <c r="UU775" s="602"/>
      <c r="UV775" s="602"/>
      <c r="UW775" s="602"/>
      <c r="UX775" s="602"/>
      <c r="UY775" s="602"/>
      <c r="UZ775" s="602"/>
      <c r="VA775" s="602"/>
      <c r="VB775" s="602"/>
      <c r="VC775" s="602"/>
      <c r="VD775" s="602"/>
      <c r="VE775" s="602"/>
      <c r="VF775" s="602"/>
      <c r="VG775" s="602"/>
      <c r="VH775" s="602"/>
      <c r="VI775" s="602"/>
      <c r="VJ775" s="602"/>
      <c r="VK775" s="602"/>
      <c r="VL775" s="602"/>
      <c r="VM775" s="602"/>
      <c r="VN775" s="602"/>
      <c r="VO775" s="602"/>
      <c r="VP775" s="602"/>
      <c r="VQ775" s="602"/>
      <c r="VR775" s="602"/>
      <c r="VS775" s="602"/>
      <c r="VT775" s="602"/>
      <c r="VU775" s="602"/>
      <c r="VV775" s="602"/>
      <c r="VW775" s="602"/>
      <c r="VX775" s="602"/>
      <c r="VY775" s="602"/>
      <c r="VZ775" s="602"/>
      <c r="WA775" s="602"/>
      <c r="WB775" s="602"/>
      <c r="WC775" s="602"/>
      <c r="WD775" s="602"/>
      <c r="WE775" s="602"/>
      <c r="WF775" s="602"/>
      <c r="WG775" s="602"/>
      <c r="WH775" s="602"/>
      <c r="WI775" s="602"/>
      <c r="WJ775" s="602"/>
      <c r="WK775" s="602"/>
      <c r="WL775" s="602"/>
      <c r="WM775" s="602"/>
      <c r="WN775" s="602"/>
      <c r="WO775" s="602"/>
      <c r="WP775" s="602"/>
      <c r="WQ775" s="602"/>
      <c r="WR775" s="602"/>
      <c r="WS775" s="602"/>
      <c r="WT775" s="602"/>
      <c r="WU775" s="602"/>
      <c r="WV775" s="602"/>
      <c r="WW775" s="602"/>
      <c r="WX775" s="602"/>
      <c r="WY775" s="602"/>
      <c r="WZ775" s="602"/>
      <c r="XA775" s="602"/>
      <c r="XB775" s="602"/>
      <c r="XC775" s="602"/>
      <c r="XD775" s="602"/>
      <c r="XE775" s="602"/>
      <c r="XF775" s="602"/>
      <c r="XG775" s="602"/>
      <c r="XH775" s="602"/>
      <c r="XI775" s="602"/>
      <c r="XJ775" s="602"/>
      <c r="XK775" s="602"/>
      <c r="XL775" s="602"/>
      <c r="XM775" s="602"/>
      <c r="XN775" s="602"/>
      <c r="XO775" s="602"/>
      <c r="XP775" s="602"/>
      <c r="XQ775" s="602"/>
      <c r="XR775" s="602"/>
      <c r="XS775" s="602"/>
      <c r="XT775" s="602"/>
      <c r="XU775" s="602"/>
      <c r="XV775" s="602"/>
      <c r="XW775" s="602"/>
      <c r="XX775" s="602"/>
      <c r="XY775" s="602"/>
      <c r="XZ775" s="602"/>
      <c r="YA775" s="602"/>
      <c r="YB775" s="602"/>
      <c r="YC775" s="602"/>
      <c r="YD775" s="602"/>
      <c r="YE775" s="602"/>
      <c r="YF775" s="602"/>
      <c r="YG775" s="602"/>
      <c r="YH775" s="602"/>
      <c r="YI775" s="602"/>
      <c r="YJ775" s="602"/>
      <c r="YK775" s="602"/>
      <c r="YL775" s="602"/>
      <c r="YM775" s="602"/>
      <c r="YN775" s="602"/>
      <c r="YO775" s="602"/>
      <c r="YP775" s="602"/>
      <c r="YQ775" s="602"/>
      <c r="YR775" s="602"/>
      <c r="YS775" s="602"/>
      <c r="YT775" s="602"/>
      <c r="YU775" s="602"/>
      <c r="YV775" s="602"/>
      <c r="YW775" s="602"/>
      <c r="YX775" s="602"/>
      <c r="YY775" s="602"/>
      <c r="YZ775" s="602"/>
      <c r="ZA775" s="602"/>
      <c r="ZB775" s="602"/>
      <c r="ZC775" s="602"/>
      <c r="ZD775" s="602"/>
      <c r="ZE775" s="602"/>
      <c r="ZF775" s="602"/>
      <c r="ZG775" s="602"/>
      <c r="ZH775" s="602"/>
      <c r="ZI775" s="602"/>
      <c r="ZJ775" s="602"/>
      <c r="ZK775" s="602"/>
      <c r="ZL775" s="602"/>
      <c r="ZM775" s="602"/>
      <c r="ZN775" s="602"/>
      <c r="ZO775" s="602"/>
      <c r="ZP775" s="602"/>
      <c r="ZQ775" s="602"/>
      <c r="ZR775" s="602"/>
      <c r="ZS775" s="602"/>
      <c r="ZT775" s="602"/>
      <c r="ZU775" s="602"/>
      <c r="ZV775" s="602"/>
      <c r="ZW775" s="602"/>
      <c r="ZX775" s="602"/>
      <c r="ZY775" s="602"/>
      <c r="ZZ775" s="602"/>
      <c r="AAA775" s="602"/>
      <c r="AAB775" s="602"/>
      <c r="AAC775" s="602"/>
      <c r="AAD775" s="602"/>
      <c r="AAE775" s="602"/>
      <c r="AAF775" s="602"/>
      <c r="AAG775" s="602"/>
      <c r="AAH775" s="602"/>
      <c r="AAI775" s="602"/>
      <c r="AAJ775" s="602"/>
      <c r="AAK775" s="602"/>
      <c r="AAL775" s="602"/>
      <c r="AAM775" s="602"/>
      <c r="AAN775" s="602"/>
      <c r="AAO775" s="602"/>
      <c r="AAP775" s="602"/>
      <c r="AAQ775" s="602"/>
      <c r="AAR775" s="602"/>
      <c r="AAS775" s="602"/>
      <c r="AAT775" s="602"/>
      <c r="AAU775" s="602"/>
      <c r="AAV775" s="602"/>
      <c r="AAW775" s="602"/>
      <c r="AAX775" s="602"/>
      <c r="AAY775" s="602"/>
      <c r="AAZ775" s="602"/>
      <c r="ABA775" s="602"/>
      <c r="ABB775" s="602"/>
      <c r="ABC775" s="602"/>
      <c r="ABD775" s="602"/>
      <c r="ABE775" s="602"/>
      <c r="ABF775" s="602"/>
      <c r="ABG775" s="602"/>
      <c r="ABH775" s="602"/>
      <c r="ABI775" s="602"/>
      <c r="ABJ775" s="602"/>
      <c r="ABK775" s="602"/>
      <c r="ABL775" s="602"/>
      <c r="ABM775" s="602"/>
      <c r="ABN775" s="602"/>
      <c r="ABO775" s="602"/>
      <c r="ABP775" s="602"/>
      <c r="ABQ775" s="602"/>
      <c r="ABR775" s="602"/>
      <c r="ABS775" s="602"/>
      <c r="ABT775" s="602"/>
      <c r="ABU775" s="602"/>
      <c r="ABV775" s="602"/>
      <c r="ABW775" s="602"/>
      <c r="ABX775" s="602"/>
      <c r="ABY775" s="602"/>
      <c r="ABZ775" s="602"/>
      <c r="ACA775" s="602"/>
      <c r="ACB775" s="602"/>
      <c r="ACC775" s="602"/>
      <c r="ACD775" s="602"/>
      <c r="ACE775" s="602"/>
      <c r="ACF775" s="602"/>
      <c r="ACG775" s="602"/>
      <c r="ACH775" s="602"/>
      <c r="ACI775" s="602"/>
      <c r="ACJ775" s="602"/>
      <c r="ACK775" s="602"/>
      <c r="ACL775" s="602"/>
      <c r="ACM775" s="602"/>
      <c r="ACN775" s="602"/>
      <c r="ACO775" s="602"/>
      <c r="ACP775" s="602"/>
      <c r="ACQ775" s="602"/>
      <c r="ACR775" s="602"/>
      <c r="ACS775" s="602"/>
      <c r="ACT775" s="602"/>
      <c r="ACU775" s="602"/>
      <c r="ACV775" s="602"/>
      <c r="ACW775" s="602"/>
      <c r="ACX775" s="602"/>
      <c r="ACY775" s="602"/>
      <c r="ACZ775" s="602"/>
      <c r="ADA775" s="602"/>
      <c r="ADB775" s="602"/>
      <c r="ADC775" s="602"/>
      <c r="ADD775" s="602"/>
      <c r="ADE775" s="602"/>
      <c r="ADF775" s="602"/>
      <c r="ADG775" s="602"/>
      <c r="ADH775" s="602"/>
      <c r="ADI775" s="602"/>
      <c r="ADJ775" s="602"/>
      <c r="ADK775" s="602"/>
      <c r="ADL775" s="602"/>
      <c r="ADM775" s="602"/>
      <c r="ADN775" s="602"/>
      <c r="ADO775" s="602"/>
      <c r="ADP775" s="602"/>
      <c r="ADQ775" s="602"/>
      <c r="ADR775" s="602"/>
      <c r="ADS775" s="602"/>
      <c r="ADT775" s="602"/>
      <c r="ADU775" s="602"/>
      <c r="ADV775" s="602"/>
      <c r="ADW775" s="602"/>
      <c r="ADX775" s="602"/>
      <c r="ADY775" s="602"/>
      <c r="ADZ775" s="602"/>
      <c r="AEA775" s="602"/>
      <c r="AEB775" s="602"/>
      <c r="AEC775" s="602"/>
      <c r="AED775" s="602"/>
      <c r="AEE775" s="602"/>
      <c r="AEF775" s="602"/>
      <c r="AEG775" s="602"/>
      <c r="AEH775" s="602"/>
      <c r="AEI775" s="602"/>
      <c r="AEJ775" s="602"/>
      <c r="AEK775" s="602"/>
      <c r="AEL775" s="602"/>
      <c r="AEM775" s="602"/>
      <c r="AEN775" s="602"/>
      <c r="AEO775" s="602"/>
      <c r="AEP775" s="602"/>
      <c r="AEQ775" s="602"/>
      <c r="AER775" s="602"/>
      <c r="AES775" s="602"/>
      <c r="AET775" s="602"/>
      <c r="AEU775" s="602"/>
      <c r="AEV775" s="602"/>
      <c r="AEW775" s="602"/>
      <c r="AEX775" s="602"/>
      <c r="AEY775" s="602"/>
      <c r="AEZ775" s="602"/>
      <c r="AFA775" s="602"/>
      <c r="AFB775" s="602"/>
      <c r="AFC775" s="602"/>
      <c r="AFD775" s="602"/>
      <c r="AFE775" s="602"/>
      <c r="AFF775" s="602"/>
      <c r="AFG775" s="602"/>
      <c r="AFH775" s="602"/>
      <c r="AFI775" s="602"/>
      <c r="AFJ775" s="602"/>
      <c r="AFK775" s="602"/>
      <c r="AFL775" s="602"/>
      <c r="AFM775" s="602"/>
      <c r="AFN775" s="602"/>
      <c r="AFO775" s="602"/>
      <c r="AFP775" s="602"/>
      <c r="AFQ775" s="602"/>
      <c r="AFR775" s="602"/>
      <c r="AFS775" s="602"/>
      <c r="AFT775" s="602"/>
      <c r="AFU775" s="602"/>
      <c r="AFV775" s="602"/>
      <c r="AFW775" s="602"/>
      <c r="AFX775" s="602"/>
      <c r="AFY775" s="602"/>
      <c r="AFZ775" s="602"/>
      <c r="AGA775" s="602"/>
      <c r="AGB775" s="602"/>
      <c r="AGC775" s="602"/>
      <c r="AGD775" s="602"/>
      <c r="AGE775" s="602"/>
      <c r="AGF775" s="602"/>
      <c r="AGG775" s="602"/>
      <c r="AGH775" s="602"/>
      <c r="AGI775" s="602"/>
      <c r="AGJ775" s="602"/>
      <c r="AGK775" s="602"/>
      <c r="AGL775" s="602"/>
      <c r="AGM775" s="602"/>
      <c r="AGN775" s="602"/>
      <c r="AGO775" s="602"/>
      <c r="AGP775" s="602"/>
      <c r="AGQ775" s="602"/>
      <c r="AGR775" s="602"/>
      <c r="AGS775" s="602"/>
      <c r="AGT775" s="602"/>
      <c r="AGU775" s="602"/>
      <c r="AGV775" s="602"/>
      <c r="AGW775" s="602"/>
      <c r="AGX775" s="602"/>
      <c r="AGY775" s="602"/>
      <c r="AGZ775" s="602"/>
      <c r="AHA775" s="602"/>
      <c r="AHB775" s="602"/>
      <c r="AHC775" s="602"/>
      <c r="AHD775" s="602"/>
      <c r="AHE775" s="602"/>
      <c r="AHF775" s="602"/>
      <c r="AHG775" s="602"/>
      <c r="AHH775" s="602"/>
      <c r="AHI775" s="602"/>
      <c r="AHJ775" s="602"/>
      <c r="AHK775" s="602"/>
      <c r="AHL775" s="602"/>
      <c r="AHM775" s="602"/>
      <c r="AHN775" s="602"/>
      <c r="AHO775" s="602"/>
      <c r="AHP775" s="602"/>
      <c r="AHQ775" s="602"/>
      <c r="AHR775" s="602"/>
      <c r="AHS775" s="602"/>
      <c r="AHT775" s="602"/>
      <c r="AHU775" s="602"/>
      <c r="AHV775" s="602"/>
      <c r="AHW775" s="602"/>
      <c r="AHX775" s="602"/>
      <c r="AHY775" s="602"/>
      <c r="AHZ775" s="602"/>
      <c r="AIA775" s="602"/>
      <c r="AIB775" s="602"/>
      <c r="AIC775" s="602"/>
      <c r="AID775" s="602"/>
      <c r="AIE775" s="602"/>
      <c r="AIF775" s="602"/>
      <c r="AIG775" s="602"/>
      <c r="AIH775" s="602"/>
      <c r="AII775" s="602"/>
      <c r="AIJ775" s="602"/>
      <c r="AIK775" s="602"/>
      <c r="AIL775" s="602"/>
      <c r="AIM775" s="602"/>
      <c r="AIN775" s="602"/>
      <c r="AIO775" s="602"/>
      <c r="AIP775" s="602"/>
      <c r="AIQ775" s="602"/>
      <c r="AIR775" s="602"/>
      <c r="AIS775" s="602"/>
      <c r="AIT775" s="602"/>
      <c r="AIU775" s="602"/>
      <c r="AIV775" s="602"/>
      <c r="AIW775" s="602"/>
      <c r="AIX775" s="602"/>
      <c r="AIY775" s="602"/>
      <c r="AIZ775" s="602"/>
      <c r="AJA775" s="602"/>
      <c r="AJB775" s="602"/>
      <c r="AJC775" s="602"/>
      <c r="AJD775" s="602"/>
      <c r="AJE775" s="602"/>
      <c r="AJF775" s="602"/>
      <c r="AJG775" s="602"/>
      <c r="AJH775" s="602"/>
      <c r="AJI775" s="602"/>
    </row>
    <row r="776" spans="1:945">
      <c r="A776" s="603"/>
      <c r="B776" s="623">
        <v>44573</v>
      </c>
      <c r="C776" s="623" t="s">
        <v>1217</v>
      </c>
      <c r="D776" s="615" t="s">
        <v>2956</v>
      </c>
      <c r="E776" s="617" t="s">
        <v>4800</v>
      </c>
      <c r="F776" s="615"/>
      <c r="G776" s="615"/>
      <c r="H776" s="615"/>
      <c r="I776" s="615" t="s">
        <v>3062</v>
      </c>
      <c r="J776" s="618"/>
      <c r="K776" s="615" t="s">
        <v>4839</v>
      </c>
      <c r="L776" s="615" t="s">
        <v>3022</v>
      </c>
      <c r="M776" s="616">
        <v>44509</v>
      </c>
      <c r="N776" s="616">
        <v>44634</v>
      </c>
      <c r="O776" s="616"/>
      <c r="P776" s="616"/>
      <c r="Q776" s="616"/>
      <c r="R776" s="616"/>
      <c r="S776" s="615" t="s">
        <v>2959</v>
      </c>
      <c r="T776" s="615">
        <v>60</v>
      </c>
      <c r="U776" s="615">
        <v>49403140</v>
      </c>
      <c r="V776" s="615" t="s">
        <v>985</v>
      </c>
      <c r="W776" s="615">
        <v>400</v>
      </c>
      <c r="X776" s="619">
        <v>832</v>
      </c>
      <c r="Y776" s="539">
        <f t="shared" si="36"/>
        <v>332800</v>
      </c>
      <c r="Z776" s="605">
        <v>0.47499999999999998</v>
      </c>
      <c r="AA776" s="681">
        <f t="shared" si="37"/>
        <v>158080</v>
      </c>
      <c r="AB776" s="625"/>
      <c r="AC776" s="621">
        <v>0</v>
      </c>
      <c r="AD776" s="609"/>
      <c r="AE776" s="606"/>
      <c r="AF776" s="695">
        <f t="shared" si="38"/>
        <v>158080</v>
      </c>
      <c r="AG776" s="604" t="s">
        <v>1073</v>
      </c>
      <c r="AH776" s="604"/>
      <c r="AI776" s="604">
        <v>60</v>
      </c>
      <c r="AJ776" s="608" t="s">
        <v>3023</v>
      </c>
      <c r="AK776" s="604" t="s">
        <v>1163</v>
      </c>
      <c r="AL776" s="607" t="s">
        <v>3024</v>
      </c>
      <c r="AM776" s="604" t="s">
        <v>52</v>
      </c>
      <c r="AN776" s="604" t="s">
        <v>1076</v>
      </c>
      <c r="AO776" s="604"/>
      <c r="AP776" s="606"/>
      <c r="AQ776" s="606" t="s">
        <v>37</v>
      </c>
      <c r="AR776" s="606" t="s">
        <v>1257</v>
      </c>
      <c r="AS776" s="603" t="s">
        <v>1078</v>
      </c>
      <c r="AT776" s="610" t="s">
        <v>1078</v>
      </c>
      <c r="AU776" s="610" t="s">
        <v>1078</v>
      </c>
      <c r="AV776" s="605">
        <v>0.47499999999999998</v>
      </c>
      <c r="AW776" s="602"/>
      <c r="AX776" s="602"/>
      <c r="AY776" s="602"/>
      <c r="AZ776" s="602"/>
      <c r="BA776" s="602"/>
      <c r="BB776" s="602"/>
      <c r="BC776" s="602"/>
      <c r="BD776" s="602"/>
      <c r="BE776" s="602"/>
      <c r="BF776" s="602"/>
      <c r="BG776" s="602"/>
      <c r="BH776" s="602"/>
      <c r="BI776" s="602"/>
      <c r="BJ776" s="602"/>
      <c r="BK776" s="602"/>
      <c r="BL776" s="602"/>
      <c r="BM776" s="602"/>
      <c r="BN776" s="602"/>
      <c r="BO776" s="602"/>
      <c r="BP776" s="602"/>
      <c r="BQ776" s="602"/>
      <c r="BR776" s="602"/>
      <c r="BS776" s="602"/>
      <c r="BT776" s="602"/>
      <c r="BU776" s="602"/>
      <c r="BV776" s="602"/>
      <c r="BW776" s="602"/>
      <c r="BX776" s="602"/>
      <c r="BY776" s="602"/>
      <c r="BZ776" s="602"/>
      <c r="CA776" s="602"/>
      <c r="CB776" s="602"/>
      <c r="CC776" s="602"/>
      <c r="CD776" s="602"/>
      <c r="CE776" s="602"/>
      <c r="CF776" s="602"/>
      <c r="CG776" s="602"/>
      <c r="CH776" s="602"/>
      <c r="CI776" s="602"/>
      <c r="CJ776" s="602"/>
      <c r="CK776" s="602"/>
      <c r="CL776" s="602"/>
      <c r="CM776" s="602"/>
      <c r="CN776" s="602"/>
      <c r="CO776" s="602"/>
      <c r="CP776" s="602"/>
      <c r="CQ776" s="602"/>
      <c r="CR776" s="602"/>
      <c r="CS776" s="602"/>
      <c r="CT776" s="602"/>
      <c r="CU776" s="602"/>
      <c r="CV776" s="602"/>
      <c r="CW776" s="602"/>
      <c r="CX776" s="602"/>
      <c r="CY776" s="602"/>
      <c r="CZ776" s="602"/>
      <c r="DA776" s="602"/>
      <c r="DB776" s="602"/>
      <c r="DC776" s="602"/>
      <c r="DD776" s="602"/>
      <c r="DE776" s="602"/>
      <c r="DF776" s="602"/>
      <c r="DG776" s="602"/>
      <c r="DH776" s="602"/>
      <c r="DI776" s="602"/>
      <c r="DJ776" s="602"/>
      <c r="DK776" s="602"/>
      <c r="DL776" s="602"/>
      <c r="DM776" s="602"/>
      <c r="DN776" s="602"/>
      <c r="DO776" s="602"/>
      <c r="DP776" s="602"/>
      <c r="DQ776" s="602"/>
      <c r="DR776" s="602"/>
      <c r="DS776" s="602"/>
      <c r="DT776" s="602"/>
      <c r="DU776" s="602"/>
      <c r="DV776" s="602"/>
      <c r="DW776" s="602"/>
      <c r="DX776" s="602"/>
      <c r="DY776" s="602"/>
      <c r="DZ776" s="602"/>
      <c r="EA776" s="602"/>
      <c r="EB776" s="602"/>
      <c r="EC776" s="602"/>
      <c r="ED776" s="602"/>
      <c r="EE776" s="602"/>
      <c r="EF776" s="602"/>
      <c r="EG776" s="602"/>
      <c r="EH776" s="602"/>
      <c r="EI776" s="602"/>
      <c r="EJ776" s="602"/>
      <c r="EK776" s="602"/>
      <c r="EL776" s="602"/>
      <c r="EM776" s="602"/>
      <c r="EN776" s="602"/>
      <c r="EO776" s="602"/>
      <c r="EP776" s="602"/>
      <c r="EQ776" s="602"/>
      <c r="ER776" s="602"/>
      <c r="ES776" s="602"/>
      <c r="ET776" s="602"/>
      <c r="EU776" s="602"/>
      <c r="EV776" s="602"/>
      <c r="EW776" s="602"/>
      <c r="EX776" s="602"/>
      <c r="EY776" s="602"/>
      <c r="EZ776" s="602"/>
      <c r="FA776" s="602"/>
      <c r="FB776" s="602"/>
      <c r="FC776" s="602"/>
      <c r="FD776" s="602"/>
      <c r="FE776" s="602"/>
      <c r="FF776" s="602"/>
      <c r="FG776" s="602"/>
      <c r="FH776" s="602"/>
      <c r="FI776" s="602"/>
      <c r="FJ776" s="602"/>
      <c r="FK776" s="602"/>
      <c r="FL776" s="602"/>
      <c r="FM776" s="602"/>
      <c r="FN776" s="602"/>
      <c r="FO776" s="602"/>
      <c r="FP776" s="602"/>
      <c r="FQ776" s="602"/>
      <c r="FR776" s="602"/>
      <c r="FS776" s="602"/>
      <c r="FT776" s="602"/>
      <c r="FU776" s="602"/>
      <c r="FV776" s="602"/>
      <c r="FW776" s="602"/>
      <c r="FX776" s="602"/>
      <c r="FY776" s="602"/>
      <c r="FZ776" s="602"/>
      <c r="GA776" s="602"/>
      <c r="GB776" s="602"/>
      <c r="GC776" s="602"/>
      <c r="GD776" s="602"/>
      <c r="GE776" s="602"/>
      <c r="GF776" s="602"/>
      <c r="GG776" s="602"/>
      <c r="GH776" s="602"/>
      <c r="GI776" s="602"/>
      <c r="GJ776" s="602"/>
      <c r="GK776" s="602"/>
      <c r="GL776" s="602"/>
      <c r="GM776" s="602"/>
      <c r="GN776" s="602"/>
      <c r="GO776" s="602"/>
      <c r="GP776" s="602"/>
      <c r="GQ776" s="602"/>
      <c r="GR776" s="602"/>
      <c r="GS776" s="602"/>
      <c r="GT776" s="602"/>
      <c r="GU776" s="602"/>
      <c r="GV776" s="602"/>
      <c r="GW776" s="602"/>
      <c r="GX776" s="602"/>
      <c r="GY776" s="602"/>
      <c r="GZ776" s="602"/>
      <c r="HA776" s="602"/>
      <c r="HB776" s="602"/>
      <c r="HC776" s="602"/>
      <c r="HD776" s="602"/>
      <c r="HE776" s="602"/>
      <c r="HF776" s="602"/>
      <c r="HG776" s="602"/>
      <c r="HH776" s="602"/>
      <c r="HI776" s="602"/>
      <c r="HJ776" s="602"/>
      <c r="HK776" s="602"/>
      <c r="HL776" s="602"/>
      <c r="HM776" s="602"/>
      <c r="HN776" s="602"/>
      <c r="HO776" s="602"/>
      <c r="HP776" s="602"/>
      <c r="HQ776" s="602"/>
      <c r="HR776" s="602"/>
      <c r="HS776" s="602"/>
      <c r="HT776" s="602"/>
      <c r="HU776" s="602"/>
      <c r="HV776" s="602"/>
      <c r="HW776" s="602"/>
      <c r="HX776" s="602"/>
      <c r="HY776" s="602"/>
      <c r="HZ776" s="602"/>
      <c r="IA776" s="602"/>
      <c r="IB776" s="602"/>
      <c r="IC776" s="602"/>
      <c r="ID776" s="602"/>
      <c r="IE776" s="602"/>
      <c r="IF776" s="602"/>
      <c r="IG776" s="602"/>
      <c r="IH776" s="602"/>
      <c r="II776" s="602"/>
      <c r="IJ776" s="602"/>
      <c r="IK776" s="602"/>
      <c r="IL776" s="602"/>
      <c r="IM776" s="602"/>
      <c r="IN776" s="602"/>
      <c r="IO776" s="602"/>
      <c r="IP776" s="602"/>
      <c r="IQ776" s="602"/>
      <c r="IR776" s="602"/>
      <c r="IS776" s="602"/>
      <c r="IT776" s="602"/>
      <c r="IU776" s="602"/>
      <c r="IV776" s="602"/>
      <c r="IW776" s="602"/>
      <c r="IX776" s="602"/>
      <c r="IY776" s="602"/>
      <c r="IZ776" s="602"/>
      <c r="JA776" s="602"/>
      <c r="JB776" s="602"/>
      <c r="JC776" s="602"/>
      <c r="JD776" s="602"/>
      <c r="JE776" s="602"/>
      <c r="JF776" s="602"/>
      <c r="JG776" s="602"/>
      <c r="JH776" s="602"/>
      <c r="JI776" s="602"/>
      <c r="JJ776" s="602"/>
      <c r="JK776" s="602"/>
      <c r="JL776" s="602"/>
      <c r="JM776" s="602"/>
      <c r="JN776" s="602"/>
      <c r="JO776" s="602"/>
      <c r="JP776" s="602"/>
      <c r="JQ776" s="602"/>
      <c r="JR776" s="602"/>
      <c r="JS776" s="602"/>
      <c r="JT776" s="602"/>
      <c r="JU776" s="602"/>
      <c r="JV776" s="602"/>
      <c r="JW776" s="602"/>
      <c r="JX776" s="602"/>
      <c r="JY776" s="602"/>
      <c r="JZ776" s="602"/>
      <c r="KA776" s="602"/>
      <c r="KB776" s="602"/>
      <c r="KC776" s="602"/>
      <c r="KD776" s="602"/>
      <c r="KE776" s="602"/>
      <c r="KF776" s="602"/>
      <c r="KG776" s="602"/>
      <c r="KH776" s="602"/>
      <c r="KI776" s="602"/>
      <c r="KJ776" s="602"/>
      <c r="KK776" s="602"/>
      <c r="KL776" s="602"/>
      <c r="KM776" s="602"/>
      <c r="KN776" s="602"/>
      <c r="KO776" s="602"/>
      <c r="KP776" s="602"/>
      <c r="KQ776" s="602"/>
      <c r="KR776" s="602"/>
      <c r="KS776" s="602"/>
      <c r="KT776" s="602"/>
      <c r="KU776" s="602"/>
      <c r="KV776" s="602"/>
      <c r="KW776" s="602"/>
      <c r="KX776" s="602"/>
      <c r="KY776" s="602"/>
      <c r="KZ776" s="602"/>
      <c r="LA776" s="602"/>
      <c r="LB776" s="602"/>
      <c r="LC776" s="602"/>
      <c r="LD776" s="602"/>
      <c r="LE776" s="602"/>
      <c r="LF776" s="602"/>
      <c r="LG776" s="602"/>
      <c r="LH776" s="602"/>
      <c r="LI776" s="602"/>
      <c r="LJ776" s="602"/>
      <c r="LK776" s="602"/>
      <c r="LL776" s="602"/>
      <c r="LM776" s="602"/>
      <c r="LN776" s="602"/>
      <c r="LO776" s="602"/>
      <c r="LP776" s="602"/>
      <c r="LQ776" s="602"/>
      <c r="LR776" s="602"/>
      <c r="LS776" s="602"/>
      <c r="LT776" s="602"/>
      <c r="LU776" s="602"/>
      <c r="LV776" s="602"/>
      <c r="LW776" s="602"/>
      <c r="LX776" s="602"/>
      <c r="LY776" s="602"/>
      <c r="LZ776" s="602"/>
      <c r="MA776" s="602"/>
      <c r="MB776" s="602"/>
      <c r="MC776" s="602"/>
      <c r="MD776" s="602"/>
      <c r="ME776" s="602"/>
      <c r="MF776" s="602"/>
      <c r="MG776" s="602"/>
      <c r="MH776" s="602"/>
      <c r="MI776" s="602"/>
      <c r="MJ776" s="602"/>
      <c r="MK776" s="602"/>
      <c r="ML776" s="602"/>
      <c r="MM776" s="602"/>
      <c r="MN776" s="602"/>
      <c r="MO776" s="602"/>
      <c r="MP776" s="602"/>
      <c r="MQ776" s="602"/>
      <c r="MR776" s="602"/>
      <c r="MS776" s="602"/>
      <c r="MT776" s="602"/>
      <c r="MU776" s="602"/>
      <c r="MV776" s="602"/>
      <c r="MW776" s="602"/>
      <c r="MX776" s="602"/>
      <c r="MY776" s="602"/>
      <c r="MZ776" s="602"/>
      <c r="NA776" s="602"/>
      <c r="NB776" s="602"/>
      <c r="NC776" s="602"/>
      <c r="ND776" s="602"/>
      <c r="NE776" s="602"/>
      <c r="NF776" s="602"/>
      <c r="NG776" s="602"/>
      <c r="NH776" s="602"/>
      <c r="NI776" s="602"/>
      <c r="NJ776" s="602"/>
      <c r="NK776" s="602"/>
      <c r="NL776" s="602"/>
      <c r="NM776" s="602"/>
      <c r="NN776" s="602"/>
      <c r="NO776" s="602"/>
      <c r="NP776" s="602"/>
      <c r="NQ776" s="602"/>
      <c r="NR776" s="602"/>
      <c r="NS776" s="602"/>
      <c r="NT776" s="602"/>
      <c r="NU776" s="602"/>
      <c r="NV776" s="602"/>
      <c r="NW776" s="602"/>
      <c r="NX776" s="602"/>
      <c r="NY776" s="602"/>
      <c r="NZ776" s="602"/>
      <c r="OA776" s="602"/>
      <c r="OB776" s="602"/>
      <c r="OC776" s="602"/>
      <c r="OD776" s="602"/>
      <c r="OE776" s="602"/>
      <c r="OF776" s="602"/>
      <c r="OG776" s="602"/>
      <c r="OH776" s="602"/>
      <c r="OI776" s="602"/>
      <c r="OJ776" s="602"/>
      <c r="OK776" s="602"/>
      <c r="OL776" s="602"/>
      <c r="OM776" s="602"/>
      <c r="ON776" s="602"/>
      <c r="OO776" s="602"/>
      <c r="OP776" s="602"/>
      <c r="OQ776" s="602"/>
      <c r="OR776" s="602"/>
      <c r="OS776" s="602"/>
      <c r="OT776" s="602"/>
      <c r="OU776" s="602"/>
      <c r="OV776" s="602"/>
      <c r="OW776" s="602"/>
      <c r="OX776" s="602"/>
      <c r="OY776" s="602"/>
      <c r="OZ776" s="602"/>
      <c r="PA776" s="602"/>
      <c r="PB776" s="602"/>
      <c r="PC776" s="602"/>
      <c r="PD776" s="602"/>
      <c r="PE776" s="602"/>
      <c r="PF776" s="602"/>
      <c r="PG776" s="602"/>
      <c r="PH776" s="602"/>
      <c r="PI776" s="602"/>
      <c r="PJ776" s="602"/>
      <c r="PK776" s="602"/>
      <c r="PL776" s="602"/>
      <c r="PM776" s="602"/>
      <c r="PN776" s="602"/>
      <c r="PO776" s="602"/>
      <c r="PP776" s="602"/>
      <c r="PQ776" s="602"/>
      <c r="PR776" s="602"/>
      <c r="PS776" s="602"/>
      <c r="PT776" s="602"/>
      <c r="PU776" s="602"/>
      <c r="PV776" s="602"/>
      <c r="PW776" s="602"/>
      <c r="PX776" s="602"/>
      <c r="PY776" s="602"/>
      <c r="PZ776" s="602"/>
      <c r="QA776" s="602"/>
      <c r="QB776" s="602"/>
      <c r="QC776" s="602"/>
      <c r="QD776" s="602"/>
      <c r="QE776" s="602"/>
      <c r="QF776" s="602"/>
      <c r="QG776" s="602"/>
      <c r="QH776" s="602"/>
      <c r="QI776" s="602"/>
      <c r="QJ776" s="602"/>
      <c r="QK776" s="602"/>
      <c r="QL776" s="602"/>
      <c r="QM776" s="602"/>
      <c r="QN776" s="602"/>
      <c r="QO776" s="602"/>
      <c r="QP776" s="602"/>
      <c r="QQ776" s="602"/>
      <c r="QR776" s="602"/>
      <c r="QS776" s="602"/>
      <c r="QT776" s="602"/>
      <c r="QU776" s="602"/>
      <c r="QV776" s="602"/>
      <c r="QW776" s="602"/>
      <c r="QX776" s="602"/>
      <c r="QY776" s="602"/>
      <c r="QZ776" s="602"/>
      <c r="RA776" s="602"/>
      <c r="RB776" s="602"/>
      <c r="RC776" s="602"/>
      <c r="RD776" s="602"/>
      <c r="RE776" s="602"/>
      <c r="RF776" s="602"/>
      <c r="RG776" s="602"/>
      <c r="RH776" s="602"/>
      <c r="RI776" s="602"/>
      <c r="RJ776" s="602"/>
      <c r="RK776" s="602"/>
      <c r="RL776" s="602"/>
      <c r="RM776" s="602"/>
      <c r="RN776" s="602"/>
      <c r="RO776" s="602"/>
      <c r="RP776" s="602"/>
      <c r="RQ776" s="602"/>
      <c r="RR776" s="602"/>
      <c r="RS776" s="602"/>
      <c r="RT776" s="602"/>
      <c r="RU776" s="602"/>
      <c r="RV776" s="602"/>
      <c r="RW776" s="602"/>
      <c r="RX776" s="602"/>
      <c r="RY776" s="602"/>
      <c r="RZ776" s="602"/>
      <c r="SA776" s="602"/>
      <c r="SB776" s="602"/>
      <c r="SC776" s="602"/>
      <c r="SD776" s="602"/>
      <c r="SE776" s="602"/>
      <c r="SF776" s="602"/>
      <c r="SG776" s="602"/>
      <c r="SH776" s="602"/>
      <c r="SI776" s="602"/>
      <c r="SJ776" s="602"/>
      <c r="SK776" s="602"/>
      <c r="SL776" s="602"/>
      <c r="SM776" s="602"/>
      <c r="SN776" s="602"/>
      <c r="SO776" s="602"/>
      <c r="SP776" s="602"/>
      <c r="SQ776" s="602"/>
      <c r="SR776" s="602"/>
      <c r="SS776" s="602"/>
      <c r="ST776" s="602"/>
      <c r="SU776" s="602"/>
      <c r="SV776" s="602"/>
      <c r="SW776" s="602"/>
      <c r="SX776" s="602"/>
      <c r="SY776" s="602"/>
      <c r="SZ776" s="602"/>
      <c r="TA776" s="602"/>
      <c r="TB776" s="602"/>
      <c r="TC776" s="602"/>
      <c r="TD776" s="602"/>
      <c r="TE776" s="602"/>
      <c r="TF776" s="602"/>
      <c r="TG776" s="602"/>
      <c r="TH776" s="602"/>
      <c r="TI776" s="602"/>
      <c r="TJ776" s="602"/>
      <c r="TK776" s="602"/>
      <c r="TL776" s="602"/>
      <c r="TM776" s="602"/>
      <c r="TN776" s="602"/>
      <c r="TO776" s="602"/>
      <c r="TP776" s="602"/>
      <c r="TQ776" s="602"/>
      <c r="TR776" s="602"/>
      <c r="TS776" s="602"/>
      <c r="TT776" s="602"/>
      <c r="TU776" s="602"/>
      <c r="TV776" s="602"/>
      <c r="TW776" s="602"/>
      <c r="TX776" s="602"/>
      <c r="TY776" s="602"/>
      <c r="TZ776" s="602"/>
      <c r="UA776" s="602"/>
      <c r="UB776" s="602"/>
      <c r="UC776" s="602"/>
      <c r="UD776" s="602"/>
      <c r="UE776" s="602"/>
      <c r="UF776" s="602"/>
      <c r="UG776" s="602"/>
      <c r="UH776" s="602"/>
      <c r="UI776" s="602"/>
      <c r="UJ776" s="602"/>
      <c r="UK776" s="602"/>
      <c r="UL776" s="602"/>
      <c r="UM776" s="602"/>
      <c r="UN776" s="602"/>
      <c r="UO776" s="602"/>
      <c r="UP776" s="602"/>
      <c r="UQ776" s="602"/>
      <c r="UR776" s="602"/>
      <c r="US776" s="602"/>
      <c r="UT776" s="602"/>
      <c r="UU776" s="602"/>
      <c r="UV776" s="602"/>
      <c r="UW776" s="602"/>
      <c r="UX776" s="602"/>
      <c r="UY776" s="602"/>
      <c r="UZ776" s="602"/>
      <c r="VA776" s="602"/>
      <c r="VB776" s="602"/>
      <c r="VC776" s="602"/>
      <c r="VD776" s="602"/>
      <c r="VE776" s="602"/>
      <c r="VF776" s="602"/>
      <c r="VG776" s="602"/>
      <c r="VH776" s="602"/>
      <c r="VI776" s="602"/>
      <c r="VJ776" s="602"/>
      <c r="VK776" s="602"/>
      <c r="VL776" s="602"/>
      <c r="VM776" s="602"/>
      <c r="VN776" s="602"/>
      <c r="VO776" s="602"/>
      <c r="VP776" s="602"/>
      <c r="VQ776" s="602"/>
      <c r="VR776" s="602"/>
      <c r="VS776" s="602"/>
      <c r="VT776" s="602"/>
      <c r="VU776" s="602"/>
      <c r="VV776" s="602"/>
      <c r="VW776" s="602"/>
      <c r="VX776" s="602"/>
      <c r="VY776" s="602"/>
      <c r="VZ776" s="602"/>
      <c r="WA776" s="602"/>
      <c r="WB776" s="602"/>
      <c r="WC776" s="602"/>
      <c r="WD776" s="602"/>
      <c r="WE776" s="602"/>
      <c r="WF776" s="602"/>
      <c r="WG776" s="602"/>
      <c r="WH776" s="602"/>
      <c r="WI776" s="602"/>
      <c r="WJ776" s="602"/>
      <c r="WK776" s="602"/>
      <c r="WL776" s="602"/>
      <c r="WM776" s="602"/>
      <c r="WN776" s="602"/>
      <c r="WO776" s="602"/>
      <c r="WP776" s="602"/>
      <c r="WQ776" s="602"/>
      <c r="WR776" s="602"/>
      <c r="WS776" s="602"/>
      <c r="WT776" s="602"/>
      <c r="WU776" s="602"/>
      <c r="WV776" s="602"/>
      <c r="WW776" s="602"/>
      <c r="WX776" s="602"/>
      <c r="WY776" s="602"/>
      <c r="WZ776" s="602"/>
      <c r="XA776" s="602"/>
      <c r="XB776" s="602"/>
      <c r="XC776" s="602"/>
      <c r="XD776" s="602"/>
      <c r="XE776" s="602"/>
      <c r="XF776" s="602"/>
      <c r="XG776" s="602"/>
      <c r="XH776" s="602"/>
      <c r="XI776" s="602"/>
      <c r="XJ776" s="602"/>
      <c r="XK776" s="602"/>
      <c r="XL776" s="602"/>
      <c r="XM776" s="602"/>
      <c r="XN776" s="602"/>
      <c r="XO776" s="602"/>
      <c r="XP776" s="602"/>
      <c r="XQ776" s="602"/>
      <c r="XR776" s="602"/>
      <c r="XS776" s="602"/>
      <c r="XT776" s="602"/>
      <c r="XU776" s="602"/>
      <c r="XV776" s="602"/>
      <c r="XW776" s="602"/>
      <c r="XX776" s="602"/>
      <c r="XY776" s="602"/>
      <c r="XZ776" s="602"/>
      <c r="YA776" s="602"/>
      <c r="YB776" s="602"/>
      <c r="YC776" s="602"/>
      <c r="YD776" s="602"/>
      <c r="YE776" s="602"/>
      <c r="YF776" s="602"/>
      <c r="YG776" s="602"/>
      <c r="YH776" s="602"/>
      <c r="YI776" s="602"/>
      <c r="YJ776" s="602"/>
      <c r="YK776" s="602"/>
      <c r="YL776" s="602"/>
      <c r="YM776" s="602"/>
      <c r="YN776" s="602"/>
      <c r="YO776" s="602"/>
      <c r="YP776" s="602"/>
      <c r="YQ776" s="602"/>
      <c r="YR776" s="602"/>
      <c r="YS776" s="602"/>
      <c r="YT776" s="602"/>
      <c r="YU776" s="602"/>
      <c r="YV776" s="602"/>
      <c r="YW776" s="602"/>
      <c r="YX776" s="602"/>
      <c r="YY776" s="602"/>
      <c r="YZ776" s="602"/>
      <c r="ZA776" s="602"/>
      <c r="ZB776" s="602"/>
      <c r="ZC776" s="602"/>
      <c r="ZD776" s="602"/>
      <c r="ZE776" s="602"/>
      <c r="ZF776" s="602"/>
      <c r="ZG776" s="602"/>
      <c r="ZH776" s="602"/>
      <c r="ZI776" s="602"/>
      <c r="ZJ776" s="602"/>
      <c r="ZK776" s="602"/>
      <c r="ZL776" s="602"/>
      <c r="ZM776" s="602"/>
      <c r="ZN776" s="602"/>
      <c r="ZO776" s="602"/>
      <c r="ZP776" s="602"/>
      <c r="ZQ776" s="602"/>
      <c r="ZR776" s="602"/>
      <c r="ZS776" s="602"/>
      <c r="ZT776" s="602"/>
      <c r="ZU776" s="602"/>
      <c r="ZV776" s="602"/>
      <c r="ZW776" s="602"/>
      <c r="ZX776" s="602"/>
      <c r="ZY776" s="602"/>
      <c r="ZZ776" s="602"/>
      <c r="AAA776" s="602"/>
      <c r="AAB776" s="602"/>
      <c r="AAC776" s="602"/>
      <c r="AAD776" s="602"/>
      <c r="AAE776" s="602"/>
      <c r="AAF776" s="602"/>
      <c r="AAG776" s="602"/>
      <c r="AAH776" s="602"/>
      <c r="AAI776" s="602"/>
      <c r="AAJ776" s="602"/>
      <c r="AAK776" s="602"/>
      <c r="AAL776" s="602"/>
      <c r="AAM776" s="602"/>
      <c r="AAN776" s="602"/>
      <c r="AAO776" s="602"/>
      <c r="AAP776" s="602"/>
      <c r="AAQ776" s="602"/>
      <c r="AAR776" s="602"/>
      <c r="AAS776" s="602"/>
      <c r="AAT776" s="602"/>
      <c r="AAU776" s="602"/>
      <c r="AAV776" s="602"/>
      <c r="AAW776" s="602"/>
      <c r="AAX776" s="602"/>
      <c r="AAY776" s="602"/>
      <c r="AAZ776" s="602"/>
      <c r="ABA776" s="602"/>
      <c r="ABB776" s="602"/>
      <c r="ABC776" s="602"/>
      <c r="ABD776" s="602"/>
      <c r="ABE776" s="602"/>
      <c r="ABF776" s="602"/>
      <c r="ABG776" s="602"/>
      <c r="ABH776" s="602"/>
      <c r="ABI776" s="602"/>
      <c r="ABJ776" s="602"/>
      <c r="ABK776" s="602"/>
      <c r="ABL776" s="602"/>
      <c r="ABM776" s="602"/>
      <c r="ABN776" s="602"/>
      <c r="ABO776" s="602"/>
      <c r="ABP776" s="602"/>
      <c r="ABQ776" s="602"/>
      <c r="ABR776" s="602"/>
      <c r="ABS776" s="602"/>
      <c r="ABT776" s="602"/>
      <c r="ABU776" s="602"/>
      <c r="ABV776" s="602"/>
      <c r="ABW776" s="602"/>
      <c r="ABX776" s="602"/>
      <c r="ABY776" s="602"/>
      <c r="ABZ776" s="602"/>
      <c r="ACA776" s="602"/>
      <c r="ACB776" s="602"/>
      <c r="ACC776" s="602"/>
      <c r="ACD776" s="602"/>
      <c r="ACE776" s="602"/>
      <c r="ACF776" s="602"/>
      <c r="ACG776" s="602"/>
      <c r="ACH776" s="602"/>
      <c r="ACI776" s="602"/>
      <c r="ACJ776" s="602"/>
      <c r="ACK776" s="602"/>
      <c r="ACL776" s="602"/>
      <c r="ACM776" s="602"/>
      <c r="ACN776" s="602"/>
      <c r="ACO776" s="602"/>
      <c r="ACP776" s="602"/>
      <c r="ACQ776" s="602"/>
      <c r="ACR776" s="602"/>
      <c r="ACS776" s="602"/>
      <c r="ACT776" s="602"/>
      <c r="ACU776" s="602"/>
      <c r="ACV776" s="602"/>
      <c r="ACW776" s="602"/>
      <c r="ACX776" s="602"/>
      <c r="ACY776" s="602"/>
      <c r="ACZ776" s="602"/>
      <c r="ADA776" s="602"/>
      <c r="ADB776" s="602"/>
      <c r="ADC776" s="602"/>
      <c r="ADD776" s="602"/>
      <c r="ADE776" s="602"/>
      <c r="ADF776" s="602"/>
      <c r="ADG776" s="602"/>
      <c r="ADH776" s="602"/>
      <c r="ADI776" s="602"/>
      <c r="ADJ776" s="602"/>
      <c r="ADK776" s="602"/>
      <c r="ADL776" s="602"/>
      <c r="ADM776" s="602"/>
      <c r="ADN776" s="602"/>
      <c r="ADO776" s="602"/>
      <c r="ADP776" s="602"/>
      <c r="ADQ776" s="602"/>
      <c r="ADR776" s="602"/>
      <c r="ADS776" s="602"/>
      <c r="ADT776" s="602"/>
      <c r="ADU776" s="602"/>
      <c r="ADV776" s="602"/>
      <c r="ADW776" s="602"/>
      <c r="ADX776" s="602"/>
      <c r="ADY776" s="602"/>
      <c r="ADZ776" s="602"/>
      <c r="AEA776" s="602"/>
      <c r="AEB776" s="602"/>
      <c r="AEC776" s="602"/>
      <c r="AED776" s="602"/>
      <c r="AEE776" s="602"/>
      <c r="AEF776" s="602"/>
      <c r="AEG776" s="602"/>
      <c r="AEH776" s="602"/>
      <c r="AEI776" s="602"/>
      <c r="AEJ776" s="602"/>
      <c r="AEK776" s="602"/>
      <c r="AEL776" s="602"/>
      <c r="AEM776" s="602"/>
      <c r="AEN776" s="602"/>
      <c r="AEO776" s="602"/>
      <c r="AEP776" s="602"/>
      <c r="AEQ776" s="602"/>
      <c r="AER776" s="602"/>
      <c r="AES776" s="602"/>
      <c r="AET776" s="602"/>
      <c r="AEU776" s="602"/>
      <c r="AEV776" s="602"/>
      <c r="AEW776" s="602"/>
      <c r="AEX776" s="602"/>
      <c r="AEY776" s="602"/>
      <c r="AEZ776" s="602"/>
      <c r="AFA776" s="602"/>
      <c r="AFB776" s="602"/>
      <c r="AFC776" s="602"/>
      <c r="AFD776" s="602"/>
      <c r="AFE776" s="602"/>
      <c r="AFF776" s="602"/>
      <c r="AFG776" s="602"/>
      <c r="AFH776" s="602"/>
      <c r="AFI776" s="602"/>
      <c r="AFJ776" s="602"/>
      <c r="AFK776" s="602"/>
      <c r="AFL776" s="602"/>
      <c r="AFM776" s="602"/>
      <c r="AFN776" s="602"/>
      <c r="AFO776" s="602"/>
      <c r="AFP776" s="602"/>
      <c r="AFQ776" s="602"/>
      <c r="AFR776" s="602"/>
      <c r="AFS776" s="602"/>
      <c r="AFT776" s="602"/>
      <c r="AFU776" s="602"/>
      <c r="AFV776" s="602"/>
      <c r="AFW776" s="602"/>
      <c r="AFX776" s="602"/>
      <c r="AFY776" s="602"/>
      <c r="AFZ776" s="602"/>
      <c r="AGA776" s="602"/>
      <c r="AGB776" s="602"/>
      <c r="AGC776" s="602"/>
      <c r="AGD776" s="602"/>
      <c r="AGE776" s="602"/>
      <c r="AGF776" s="602"/>
      <c r="AGG776" s="602"/>
      <c r="AGH776" s="602"/>
      <c r="AGI776" s="602"/>
      <c r="AGJ776" s="602"/>
      <c r="AGK776" s="602"/>
      <c r="AGL776" s="602"/>
      <c r="AGM776" s="602"/>
      <c r="AGN776" s="602"/>
      <c r="AGO776" s="602"/>
      <c r="AGP776" s="602"/>
      <c r="AGQ776" s="602"/>
      <c r="AGR776" s="602"/>
      <c r="AGS776" s="602"/>
      <c r="AGT776" s="602"/>
      <c r="AGU776" s="602"/>
      <c r="AGV776" s="602"/>
      <c r="AGW776" s="602"/>
      <c r="AGX776" s="602"/>
      <c r="AGY776" s="602"/>
      <c r="AGZ776" s="602"/>
      <c r="AHA776" s="602"/>
      <c r="AHB776" s="602"/>
      <c r="AHC776" s="602"/>
      <c r="AHD776" s="602"/>
      <c r="AHE776" s="602"/>
      <c r="AHF776" s="602"/>
      <c r="AHG776" s="602"/>
      <c r="AHH776" s="602"/>
      <c r="AHI776" s="602"/>
      <c r="AHJ776" s="602"/>
      <c r="AHK776" s="602"/>
      <c r="AHL776" s="602"/>
      <c r="AHM776" s="602"/>
      <c r="AHN776" s="602"/>
      <c r="AHO776" s="602"/>
      <c r="AHP776" s="602"/>
      <c r="AHQ776" s="602"/>
      <c r="AHR776" s="602"/>
      <c r="AHS776" s="602"/>
      <c r="AHT776" s="602"/>
      <c r="AHU776" s="602"/>
      <c r="AHV776" s="602"/>
      <c r="AHW776" s="602"/>
      <c r="AHX776" s="602"/>
      <c r="AHY776" s="602"/>
      <c r="AHZ776" s="602"/>
      <c r="AIA776" s="602"/>
      <c r="AIB776" s="602"/>
      <c r="AIC776" s="602"/>
      <c r="AID776" s="602"/>
      <c r="AIE776" s="602"/>
      <c r="AIF776" s="602"/>
      <c r="AIG776" s="602"/>
      <c r="AIH776" s="602"/>
      <c r="AII776" s="602"/>
      <c r="AIJ776" s="602"/>
      <c r="AIK776" s="602"/>
      <c r="AIL776" s="602"/>
      <c r="AIM776" s="602"/>
      <c r="AIN776" s="602"/>
      <c r="AIO776" s="602"/>
      <c r="AIP776" s="602"/>
      <c r="AIQ776" s="602"/>
      <c r="AIR776" s="602"/>
      <c r="AIS776" s="602"/>
      <c r="AIT776" s="602"/>
      <c r="AIU776" s="602"/>
      <c r="AIV776" s="602"/>
      <c r="AIW776" s="602"/>
      <c r="AIX776" s="602"/>
      <c r="AIY776" s="602"/>
      <c r="AIZ776" s="602"/>
      <c r="AJA776" s="602"/>
      <c r="AJB776" s="602"/>
      <c r="AJC776" s="602"/>
      <c r="AJD776" s="602"/>
      <c r="AJE776" s="602"/>
      <c r="AJF776" s="602"/>
      <c r="AJG776" s="602"/>
      <c r="AJH776" s="602"/>
      <c r="AJI776" s="602"/>
    </row>
    <row r="777" spans="1:945">
      <c r="A777" s="603"/>
      <c r="B777" s="623">
        <v>44573</v>
      </c>
      <c r="C777" s="623" t="s">
        <v>1217</v>
      </c>
      <c r="D777" s="615" t="s">
        <v>2956</v>
      </c>
      <c r="E777" s="617" t="s">
        <v>4800</v>
      </c>
      <c r="F777" s="615"/>
      <c r="G777" s="615"/>
      <c r="H777" s="615"/>
      <c r="I777" s="615" t="s">
        <v>3062</v>
      </c>
      <c r="J777" s="618"/>
      <c r="K777" s="615" t="s">
        <v>4840</v>
      </c>
      <c r="L777" s="615" t="s">
        <v>3022</v>
      </c>
      <c r="M777" s="616">
        <v>44509</v>
      </c>
      <c r="N777" s="616">
        <v>44621</v>
      </c>
      <c r="O777" s="616"/>
      <c r="P777" s="616"/>
      <c r="Q777" s="616"/>
      <c r="R777" s="616"/>
      <c r="S777" s="615" t="s">
        <v>2959</v>
      </c>
      <c r="T777" s="615">
        <v>60</v>
      </c>
      <c r="U777" s="615">
        <v>49403140</v>
      </c>
      <c r="V777" s="615" t="s">
        <v>985</v>
      </c>
      <c r="W777" s="615">
        <v>400</v>
      </c>
      <c r="X777" s="619">
        <v>832</v>
      </c>
      <c r="Y777" s="539">
        <f t="shared" si="36"/>
        <v>332800</v>
      </c>
      <c r="Z777" s="605">
        <v>0.47499999999999998</v>
      </c>
      <c r="AA777" s="681">
        <f t="shared" si="37"/>
        <v>158080</v>
      </c>
      <c r="AB777" s="625"/>
      <c r="AC777" s="621">
        <v>0</v>
      </c>
      <c r="AD777" s="609"/>
      <c r="AE777" s="606"/>
      <c r="AF777" s="695">
        <f t="shared" si="38"/>
        <v>158080</v>
      </c>
      <c r="AG777" s="604" t="s">
        <v>1073</v>
      </c>
      <c r="AH777" s="604"/>
      <c r="AI777" s="604">
        <v>60</v>
      </c>
      <c r="AJ777" s="608" t="s">
        <v>3023</v>
      </c>
      <c r="AK777" s="604" t="s">
        <v>1163</v>
      </c>
      <c r="AL777" s="607" t="s">
        <v>3024</v>
      </c>
      <c r="AM777" s="604" t="s">
        <v>52</v>
      </c>
      <c r="AN777" s="604" t="s">
        <v>1076</v>
      </c>
      <c r="AO777" s="604"/>
      <c r="AP777" s="606"/>
      <c r="AQ777" s="606" t="s">
        <v>37</v>
      </c>
      <c r="AR777" s="606" t="s">
        <v>1257</v>
      </c>
      <c r="AS777" s="603" t="s">
        <v>1078</v>
      </c>
      <c r="AT777" s="610" t="s">
        <v>1078</v>
      </c>
      <c r="AU777" s="610" t="s">
        <v>1078</v>
      </c>
      <c r="AV777" s="605">
        <v>0.47499999999999998</v>
      </c>
      <c r="AW777" s="602"/>
      <c r="AX777" s="602"/>
      <c r="AY777" s="602"/>
      <c r="AZ777" s="602"/>
      <c r="BA777" s="602"/>
      <c r="BB777" s="602"/>
      <c r="BC777" s="602"/>
      <c r="BD777" s="602"/>
      <c r="BE777" s="602"/>
      <c r="BF777" s="602"/>
      <c r="BG777" s="602"/>
      <c r="BH777" s="602"/>
      <c r="BI777" s="602"/>
      <c r="BJ777" s="602"/>
      <c r="BK777" s="602"/>
      <c r="BL777" s="602"/>
      <c r="BM777" s="602"/>
      <c r="BN777" s="602"/>
      <c r="BO777" s="602"/>
      <c r="BP777" s="602"/>
      <c r="BQ777" s="602"/>
      <c r="BR777" s="602"/>
      <c r="BS777" s="602"/>
      <c r="BT777" s="602"/>
      <c r="BU777" s="602"/>
      <c r="BV777" s="602"/>
      <c r="BW777" s="602"/>
      <c r="BX777" s="602"/>
      <c r="BY777" s="602"/>
      <c r="BZ777" s="602"/>
      <c r="CA777" s="602"/>
      <c r="CB777" s="602"/>
      <c r="CC777" s="602"/>
      <c r="CD777" s="602"/>
      <c r="CE777" s="602"/>
      <c r="CF777" s="602"/>
      <c r="CG777" s="602"/>
      <c r="CH777" s="602"/>
      <c r="CI777" s="602"/>
      <c r="CJ777" s="602"/>
      <c r="CK777" s="602"/>
      <c r="CL777" s="602"/>
      <c r="CM777" s="602"/>
      <c r="CN777" s="602"/>
      <c r="CO777" s="602"/>
      <c r="CP777" s="602"/>
      <c r="CQ777" s="602"/>
      <c r="CR777" s="602"/>
      <c r="CS777" s="602"/>
      <c r="CT777" s="602"/>
      <c r="CU777" s="602"/>
      <c r="CV777" s="602"/>
      <c r="CW777" s="602"/>
      <c r="CX777" s="602"/>
      <c r="CY777" s="602"/>
      <c r="CZ777" s="602"/>
      <c r="DA777" s="602"/>
      <c r="DB777" s="602"/>
      <c r="DC777" s="602"/>
      <c r="DD777" s="602"/>
      <c r="DE777" s="602"/>
      <c r="DF777" s="602"/>
      <c r="DG777" s="602"/>
      <c r="DH777" s="602"/>
      <c r="DI777" s="602"/>
      <c r="DJ777" s="602"/>
      <c r="DK777" s="602"/>
      <c r="DL777" s="602"/>
      <c r="DM777" s="602"/>
      <c r="DN777" s="602"/>
      <c r="DO777" s="602"/>
      <c r="DP777" s="602"/>
      <c r="DQ777" s="602"/>
      <c r="DR777" s="602"/>
      <c r="DS777" s="602"/>
      <c r="DT777" s="602"/>
      <c r="DU777" s="602"/>
      <c r="DV777" s="602"/>
      <c r="DW777" s="602"/>
      <c r="DX777" s="602"/>
      <c r="DY777" s="602"/>
      <c r="DZ777" s="602"/>
      <c r="EA777" s="602"/>
      <c r="EB777" s="602"/>
      <c r="EC777" s="602"/>
      <c r="ED777" s="602"/>
      <c r="EE777" s="602"/>
      <c r="EF777" s="602"/>
      <c r="EG777" s="602"/>
      <c r="EH777" s="602"/>
      <c r="EI777" s="602"/>
      <c r="EJ777" s="602"/>
      <c r="EK777" s="602"/>
      <c r="EL777" s="602"/>
      <c r="EM777" s="602"/>
      <c r="EN777" s="602"/>
      <c r="EO777" s="602"/>
      <c r="EP777" s="602"/>
      <c r="EQ777" s="602"/>
      <c r="ER777" s="602"/>
      <c r="ES777" s="602"/>
      <c r="ET777" s="602"/>
      <c r="EU777" s="602"/>
      <c r="EV777" s="602"/>
      <c r="EW777" s="602"/>
      <c r="EX777" s="602"/>
      <c r="EY777" s="602"/>
      <c r="EZ777" s="602"/>
      <c r="FA777" s="602"/>
      <c r="FB777" s="602"/>
      <c r="FC777" s="602"/>
      <c r="FD777" s="602"/>
      <c r="FE777" s="602"/>
      <c r="FF777" s="602"/>
      <c r="FG777" s="602"/>
      <c r="FH777" s="602"/>
      <c r="FI777" s="602"/>
      <c r="FJ777" s="602"/>
      <c r="FK777" s="602"/>
      <c r="FL777" s="602"/>
      <c r="FM777" s="602"/>
      <c r="FN777" s="602"/>
      <c r="FO777" s="602"/>
      <c r="FP777" s="602"/>
      <c r="FQ777" s="602"/>
      <c r="FR777" s="602"/>
      <c r="FS777" s="602"/>
      <c r="FT777" s="602"/>
      <c r="FU777" s="602"/>
      <c r="FV777" s="602"/>
      <c r="FW777" s="602"/>
      <c r="FX777" s="602"/>
      <c r="FY777" s="602"/>
      <c r="FZ777" s="602"/>
      <c r="GA777" s="602"/>
      <c r="GB777" s="602"/>
      <c r="GC777" s="602"/>
      <c r="GD777" s="602"/>
      <c r="GE777" s="602"/>
      <c r="GF777" s="602"/>
      <c r="GG777" s="602"/>
      <c r="GH777" s="602"/>
      <c r="GI777" s="602"/>
      <c r="GJ777" s="602"/>
      <c r="GK777" s="602"/>
      <c r="GL777" s="602"/>
      <c r="GM777" s="602"/>
      <c r="GN777" s="602"/>
      <c r="GO777" s="602"/>
      <c r="GP777" s="602"/>
      <c r="GQ777" s="602"/>
      <c r="GR777" s="602"/>
      <c r="GS777" s="602"/>
      <c r="GT777" s="602"/>
      <c r="GU777" s="602"/>
      <c r="GV777" s="602"/>
      <c r="GW777" s="602"/>
      <c r="GX777" s="602"/>
      <c r="GY777" s="602"/>
      <c r="GZ777" s="602"/>
      <c r="HA777" s="602"/>
      <c r="HB777" s="602"/>
      <c r="HC777" s="602"/>
      <c r="HD777" s="602"/>
      <c r="HE777" s="602"/>
      <c r="HF777" s="602"/>
      <c r="HG777" s="602"/>
      <c r="HH777" s="602"/>
      <c r="HI777" s="602"/>
      <c r="HJ777" s="602"/>
      <c r="HK777" s="602"/>
      <c r="HL777" s="602"/>
      <c r="HM777" s="602"/>
      <c r="HN777" s="602"/>
      <c r="HO777" s="602"/>
      <c r="HP777" s="602"/>
      <c r="HQ777" s="602"/>
      <c r="HR777" s="602"/>
      <c r="HS777" s="602"/>
      <c r="HT777" s="602"/>
      <c r="HU777" s="602"/>
      <c r="HV777" s="602"/>
      <c r="HW777" s="602"/>
      <c r="HX777" s="602"/>
      <c r="HY777" s="602"/>
      <c r="HZ777" s="602"/>
      <c r="IA777" s="602"/>
      <c r="IB777" s="602"/>
      <c r="IC777" s="602"/>
      <c r="ID777" s="602"/>
      <c r="IE777" s="602"/>
      <c r="IF777" s="602"/>
      <c r="IG777" s="602"/>
      <c r="IH777" s="602"/>
      <c r="II777" s="602"/>
      <c r="IJ777" s="602"/>
      <c r="IK777" s="602"/>
      <c r="IL777" s="602"/>
      <c r="IM777" s="602"/>
      <c r="IN777" s="602"/>
      <c r="IO777" s="602"/>
      <c r="IP777" s="602"/>
      <c r="IQ777" s="602"/>
      <c r="IR777" s="602"/>
      <c r="IS777" s="602"/>
      <c r="IT777" s="602"/>
      <c r="IU777" s="602"/>
      <c r="IV777" s="602"/>
      <c r="IW777" s="602"/>
      <c r="IX777" s="602"/>
      <c r="IY777" s="602"/>
      <c r="IZ777" s="602"/>
      <c r="JA777" s="602"/>
      <c r="JB777" s="602"/>
      <c r="JC777" s="602"/>
      <c r="JD777" s="602"/>
      <c r="JE777" s="602"/>
      <c r="JF777" s="602"/>
      <c r="JG777" s="602"/>
      <c r="JH777" s="602"/>
      <c r="JI777" s="602"/>
      <c r="JJ777" s="602"/>
      <c r="JK777" s="602"/>
      <c r="JL777" s="602"/>
      <c r="JM777" s="602"/>
      <c r="JN777" s="602"/>
      <c r="JO777" s="602"/>
      <c r="JP777" s="602"/>
      <c r="JQ777" s="602"/>
      <c r="JR777" s="602"/>
      <c r="JS777" s="602"/>
      <c r="JT777" s="602"/>
      <c r="JU777" s="602"/>
      <c r="JV777" s="602"/>
      <c r="JW777" s="602"/>
      <c r="JX777" s="602"/>
      <c r="JY777" s="602"/>
      <c r="JZ777" s="602"/>
      <c r="KA777" s="602"/>
      <c r="KB777" s="602"/>
      <c r="KC777" s="602"/>
      <c r="KD777" s="602"/>
      <c r="KE777" s="602"/>
      <c r="KF777" s="602"/>
      <c r="KG777" s="602"/>
      <c r="KH777" s="602"/>
      <c r="KI777" s="602"/>
      <c r="KJ777" s="602"/>
      <c r="KK777" s="602"/>
      <c r="KL777" s="602"/>
      <c r="KM777" s="602"/>
      <c r="KN777" s="602"/>
      <c r="KO777" s="602"/>
      <c r="KP777" s="602"/>
      <c r="KQ777" s="602"/>
      <c r="KR777" s="602"/>
      <c r="KS777" s="602"/>
      <c r="KT777" s="602"/>
      <c r="KU777" s="602"/>
      <c r="KV777" s="602"/>
      <c r="KW777" s="602"/>
      <c r="KX777" s="602"/>
      <c r="KY777" s="602"/>
      <c r="KZ777" s="602"/>
      <c r="LA777" s="602"/>
      <c r="LB777" s="602"/>
      <c r="LC777" s="602"/>
      <c r="LD777" s="602"/>
      <c r="LE777" s="602"/>
      <c r="LF777" s="602"/>
      <c r="LG777" s="602"/>
      <c r="LH777" s="602"/>
      <c r="LI777" s="602"/>
      <c r="LJ777" s="602"/>
      <c r="LK777" s="602"/>
      <c r="LL777" s="602"/>
      <c r="LM777" s="602"/>
      <c r="LN777" s="602"/>
      <c r="LO777" s="602"/>
      <c r="LP777" s="602"/>
      <c r="LQ777" s="602"/>
      <c r="LR777" s="602"/>
      <c r="LS777" s="602"/>
      <c r="LT777" s="602"/>
      <c r="LU777" s="602"/>
      <c r="LV777" s="602"/>
      <c r="LW777" s="602"/>
      <c r="LX777" s="602"/>
      <c r="LY777" s="602"/>
      <c r="LZ777" s="602"/>
      <c r="MA777" s="602"/>
      <c r="MB777" s="602"/>
      <c r="MC777" s="602"/>
      <c r="MD777" s="602"/>
      <c r="ME777" s="602"/>
      <c r="MF777" s="602"/>
      <c r="MG777" s="602"/>
      <c r="MH777" s="602"/>
      <c r="MI777" s="602"/>
      <c r="MJ777" s="602"/>
      <c r="MK777" s="602"/>
      <c r="ML777" s="602"/>
      <c r="MM777" s="602"/>
      <c r="MN777" s="602"/>
      <c r="MO777" s="602"/>
      <c r="MP777" s="602"/>
      <c r="MQ777" s="602"/>
      <c r="MR777" s="602"/>
      <c r="MS777" s="602"/>
      <c r="MT777" s="602"/>
      <c r="MU777" s="602"/>
      <c r="MV777" s="602"/>
      <c r="MW777" s="602"/>
      <c r="MX777" s="602"/>
      <c r="MY777" s="602"/>
      <c r="MZ777" s="602"/>
      <c r="NA777" s="602"/>
      <c r="NB777" s="602"/>
      <c r="NC777" s="602"/>
      <c r="ND777" s="602"/>
      <c r="NE777" s="602"/>
      <c r="NF777" s="602"/>
      <c r="NG777" s="602"/>
      <c r="NH777" s="602"/>
      <c r="NI777" s="602"/>
      <c r="NJ777" s="602"/>
      <c r="NK777" s="602"/>
      <c r="NL777" s="602"/>
      <c r="NM777" s="602"/>
      <c r="NN777" s="602"/>
      <c r="NO777" s="602"/>
      <c r="NP777" s="602"/>
      <c r="NQ777" s="602"/>
      <c r="NR777" s="602"/>
      <c r="NS777" s="602"/>
      <c r="NT777" s="602"/>
      <c r="NU777" s="602"/>
      <c r="NV777" s="602"/>
      <c r="NW777" s="602"/>
      <c r="NX777" s="602"/>
      <c r="NY777" s="602"/>
      <c r="NZ777" s="602"/>
      <c r="OA777" s="602"/>
      <c r="OB777" s="602"/>
      <c r="OC777" s="602"/>
      <c r="OD777" s="602"/>
      <c r="OE777" s="602"/>
      <c r="OF777" s="602"/>
      <c r="OG777" s="602"/>
      <c r="OH777" s="602"/>
      <c r="OI777" s="602"/>
      <c r="OJ777" s="602"/>
      <c r="OK777" s="602"/>
      <c r="OL777" s="602"/>
      <c r="OM777" s="602"/>
      <c r="ON777" s="602"/>
      <c r="OO777" s="602"/>
      <c r="OP777" s="602"/>
      <c r="OQ777" s="602"/>
      <c r="OR777" s="602"/>
      <c r="OS777" s="602"/>
      <c r="OT777" s="602"/>
      <c r="OU777" s="602"/>
      <c r="OV777" s="602"/>
      <c r="OW777" s="602"/>
      <c r="OX777" s="602"/>
      <c r="OY777" s="602"/>
      <c r="OZ777" s="602"/>
      <c r="PA777" s="602"/>
      <c r="PB777" s="602"/>
      <c r="PC777" s="602"/>
      <c r="PD777" s="602"/>
      <c r="PE777" s="602"/>
      <c r="PF777" s="602"/>
      <c r="PG777" s="602"/>
      <c r="PH777" s="602"/>
      <c r="PI777" s="602"/>
      <c r="PJ777" s="602"/>
      <c r="PK777" s="602"/>
      <c r="PL777" s="602"/>
      <c r="PM777" s="602"/>
      <c r="PN777" s="602"/>
      <c r="PO777" s="602"/>
      <c r="PP777" s="602"/>
      <c r="PQ777" s="602"/>
      <c r="PR777" s="602"/>
      <c r="PS777" s="602"/>
      <c r="PT777" s="602"/>
      <c r="PU777" s="602"/>
      <c r="PV777" s="602"/>
      <c r="PW777" s="602"/>
      <c r="PX777" s="602"/>
      <c r="PY777" s="602"/>
      <c r="PZ777" s="602"/>
      <c r="QA777" s="602"/>
      <c r="QB777" s="602"/>
      <c r="QC777" s="602"/>
      <c r="QD777" s="602"/>
      <c r="QE777" s="602"/>
      <c r="QF777" s="602"/>
      <c r="QG777" s="602"/>
      <c r="QH777" s="602"/>
      <c r="QI777" s="602"/>
      <c r="QJ777" s="602"/>
      <c r="QK777" s="602"/>
      <c r="QL777" s="602"/>
      <c r="QM777" s="602"/>
      <c r="QN777" s="602"/>
      <c r="QO777" s="602"/>
      <c r="QP777" s="602"/>
      <c r="QQ777" s="602"/>
      <c r="QR777" s="602"/>
      <c r="QS777" s="602"/>
      <c r="QT777" s="602"/>
      <c r="QU777" s="602"/>
      <c r="QV777" s="602"/>
      <c r="QW777" s="602"/>
      <c r="QX777" s="602"/>
      <c r="QY777" s="602"/>
      <c r="QZ777" s="602"/>
      <c r="RA777" s="602"/>
      <c r="RB777" s="602"/>
      <c r="RC777" s="602"/>
      <c r="RD777" s="602"/>
      <c r="RE777" s="602"/>
      <c r="RF777" s="602"/>
      <c r="RG777" s="602"/>
      <c r="RH777" s="602"/>
      <c r="RI777" s="602"/>
      <c r="RJ777" s="602"/>
      <c r="RK777" s="602"/>
      <c r="RL777" s="602"/>
      <c r="RM777" s="602"/>
      <c r="RN777" s="602"/>
      <c r="RO777" s="602"/>
      <c r="RP777" s="602"/>
      <c r="RQ777" s="602"/>
      <c r="RR777" s="602"/>
      <c r="RS777" s="602"/>
      <c r="RT777" s="602"/>
      <c r="RU777" s="602"/>
      <c r="RV777" s="602"/>
      <c r="RW777" s="602"/>
      <c r="RX777" s="602"/>
      <c r="RY777" s="602"/>
      <c r="RZ777" s="602"/>
      <c r="SA777" s="602"/>
      <c r="SB777" s="602"/>
      <c r="SC777" s="602"/>
      <c r="SD777" s="602"/>
      <c r="SE777" s="602"/>
      <c r="SF777" s="602"/>
      <c r="SG777" s="602"/>
      <c r="SH777" s="602"/>
      <c r="SI777" s="602"/>
      <c r="SJ777" s="602"/>
      <c r="SK777" s="602"/>
      <c r="SL777" s="602"/>
      <c r="SM777" s="602"/>
      <c r="SN777" s="602"/>
      <c r="SO777" s="602"/>
      <c r="SP777" s="602"/>
      <c r="SQ777" s="602"/>
      <c r="SR777" s="602"/>
      <c r="SS777" s="602"/>
      <c r="ST777" s="602"/>
      <c r="SU777" s="602"/>
      <c r="SV777" s="602"/>
      <c r="SW777" s="602"/>
      <c r="SX777" s="602"/>
      <c r="SY777" s="602"/>
      <c r="SZ777" s="602"/>
      <c r="TA777" s="602"/>
      <c r="TB777" s="602"/>
      <c r="TC777" s="602"/>
      <c r="TD777" s="602"/>
      <c r="TE777" s="602"/>
      <c r="TF777" s="602"/>
      <c r="TG777" s="602"/>
      <c r="TH777" s="602"/>
      <c r="TI777" s="602"/>
      <c r="TJ777" s="602"/>
      <c r="TK777" s="602"/>
      <c r="TL777" s="602"/>
      <c r="TM777" s="602"/>
      <c r="TN777" s="602"/>
      <c r="TO777" s="602"/>
      <c r="TP777" s="602"/>
      <c r="TQ777" s="602"/>
      <c r="TR777" s="602"/>
      <c r="TS777" s="602"/>
      <c r="TT777" s="602"/>
      <c r="TU777" s="602"/>
      <c r="TV777" s="602"/>
      <c r="TW777" s="602"/>
      <c r="TX777" s="602"/>
      <c r="TY777" s="602"/>
      <c r="TZ777" s="602"/>
      <c r="UA777" s="602"/>
      <c r="UB777" s="602"/>
      <c r="UC777" s="602"/>
      <c r="UD777" s="602"/>
      <c r="UE777" s="602"/>
      <c r="UF777" s="602"/>
      <c r="UG777" s="602"/>
      <c r="UH777" s="602"/>
      <c r="UI777" s="602"/>
      <c r="UJ777" s="602"/>
      <c r="UK777" s="602"/>
      <c r="UL777" s="602"/>
      <c r="UM777" s="602"/>
      <c r="UN777" s="602"/>
      <c r="UO777" s="602"/>
      <c r="UP777" s="602"/>
      <c r="UQ777" s="602"/>
      <c r="UR777" s="602"/>
      <c r="US777" s="602"/>
      <c r="UT777" s="602"/>
      <c r="UU777" s="602"/>
      <c r="UV777" s="602"/>
      <c r="UW777" s="602"/>
      <c r="UX777" s="602"/>
      <c r="UY777" s="602"/>
      <c r="UZ777" s="602"/>
      <c r="VA777" s="602"/>
      <c r="VB777" s="602"/>
      <c r="VC777" s="602"/>
      <c r="VD777" s="602"/>
      <c r="VE777" s="602"/>
      <c r="VF777" s="602"/>
      <c r="VG777" s="602"/>
      <c r="VH777" s="602"/>
      <c r="VI777" s="602"/>
      <c r="VJ777" s="602"/>
      <c r="VK777" s="602"/>
      <c r="VL777" s="602"/>
      <c r="VM777" s="602"/>
      <c r="VN777" s="602"/>
      <c r="VO777" s="602"/>
      <c r="VP777" s="602"/>
      <c r="VQ777" s="602"/>
      <c r="VR777" s="602"/>
      <c r="VS777" s="602"/>
      <c r="VT777" s="602"/>
      <c r="VU777" s="602"/>
      <c r="VV777" s="602"/>
      <c r="VW777" s="602"/>
      <c r="VX777" s="602"/>
      <c r="VY777" s="602"/>
      <c r="VZ777" s="602"/>
      <c r="WA777" s="602"/>
      <c r="WB777" s="602"/>
      <c r="WC777" s="602"/>
      <c r="WD777" s="602"/>
      <c r="WE777" s="602"/>
      <c r="WF777" s="602"/>
      <c r="WG777" s="602"/>
      <c r="WH777" s="602"/>
      <c r="WI777" s="602"/>
      <c r="WJ777" s="602"/>
      <c r="WK777" s="602"/>
      <c r="WL777" s="602"/>
      <c r="WM777" s="602"/>
      <c r="WN777" s="602"/>
      <c r="WO777" s="602"/>
      <c r="WP777" s="602"/>
      <c r="WQ777" s="602"/>
      <c r="WR777" s="602"/>
      <c r="WS777" s="602"/>
      <c r="WT777" s="602"/>
      <c r="WU777" s="602"/>
      <c r="WV777" s="602"/>
      <c r="WW777" s="602"/>
      <c r="WX777" s="602"/>
      <c r="WY777" s="602"/>
      <c r="WZ777" s="602"/>
      <c r="XA777" s="602"/>
      <c r="XB777" s="602"/>
      <c r="XC777" s="602"/>
      <c r="XD777" s="602"/>
      <c r="XE777" s="602"/>
      <c r="XF777" s="602"/>
      <c r="XG777" s="602"/>
      <c r="XH777" s="602"/>
      <c r="XI777" s="602"/>
      <c r="XJ777" s="602"/>
      <c r="XK777" s="602"/>
      <c r="XL777" s="602"/>
      <c r="XM777" s="602"/>
      <c r="XN777" s="602"/>
      <c r="XO777" s="602"/>
      <c r="XP777" s="602"/>
      <c r="XQ777" s="602"/>
      <c r="XR777" s="602"/>
      <c r="XS777" s="602"/>
      <c r="XT777" s="602"/>
      <c r="XU777" s="602"/>
      <c r="XV777" s="602"/>
      <c r="XW777" s="602"/>
      <c r="XX777" s="602"/>
      <c r="XY777" s="602"/>
      <c r="XZ777" s="602"/>
      <c r="YA777" s="602"/>
      <c r="YB777" s="602"/>
      <c r="YC777" s="602"/>
      <c r="YD777" s="602"/>
      <c r="YE777" s="602"/>
      <c r="YF777" s="602"/>
      <c r="YG777" s="602"/>
      <c r="YH777" s="602"/>
      <c r="YI777" s="602"/>
      <c r="YJ777" s="602"/>
      <c r="YK777" s="602"/>
      <c r="YL777" s="602"/>
      <c r="YM777" s="602"/>
      <c r="YN777" s="602"/>
      <c r="YO777" s="602"/>
      <c r="YP777" s="602"/>
      <c r="YQ777" s="602"/>
      <c r="YR777" s="602"/>
      <c r="YS777" s="602"/>
      <c r="YT777" s="602"/>
      <c r="YU777" s="602"/>
      <c r="YV777" s="602"/>
      <c r="YW777" s="602"/>
      <c r="YX777" s="602"/>
      <c r="YY777" s="602"/>
      <c r="YZ777" s="602"/>
      <c r="ZA777" s="602"/>
      <c r="ZB777" s="602"/>
      <c r="ZC777" s="602"/>
      <c r="ZD777" s="602"/>
      <c r="ZE777" s="602"/>
      <c r="ZF777" s="602"/>
      <c r="ZG777" s="602"/>
      <c r="ZH777" s="602"/>
      <c r="ZI777" s="602"/>
      <c r="ZJ777" s="602"/>
      <c r="ZK777" s="602"/>
      <c r="ZL777" s="602"/>
      <c r="ZM777" s="602"/>
      <c r="ZN777" s="602"/>
      <c r="ZO777" s="602"/>
      <c r="ZP777" s="602"/>
      <c r="ZQ777" s="602"/>
      <c r="ZR777" s="602"/>
      <c r="ZS777" s="602"/>
      <c r="ZT777" s="602"/>
      <c r="ZU777" s="602"/>
      <c r="ZV777" s="602"/>
      <c r="ZW777" s="602"/>
      <c r="ZX777" s="602"/>
      <c r="ZY777" s="602"/>
      <c r="ZZ777" s="602"/>
      <c r="AAA777" s="602"/>
      <c r="AAB777" s="602"/>
      <c r="AAC777" s="602"/>
      <c r="AAD777" s="602"/>
      <c r="AAE777" s="602"/>
      <c r="AAF777" s="602"/>
      <c r="AAG777" s="602"/>
      <c r="AAH777" s="602"/>
      <c r="AAI777" s="602"/>
      <c r="AAJ777" s="602"/>
      <c r="AAK777" s="602"/>
      <c r="AAL777" s="602"/>
      <c r="AAM777" s="602"/>
      <c r="AAN777" s="602"/>
      <c r="AAO777" s="602"/>
      <c r="AAP777" s="602"/>
      <c r="AAQ777" s="602"/>
      <c r="AAR777" s="602"/>
      <c r="AAS777" s="602"/>
      <c r="AAT777" s="602"/>
      <c r="AAU777" s="602"/>
      <c r="AAV777" s="602"/>
      <c r="AAW777" s="602"/>
      <c r="AAX777" s="602"/>
      <c r="AAY777" s="602"/>
      <c r="AAZ777" s="602"/>
      <c r="ABA777" s="602"/>
      <c r="ABB777" s="602"/>
      <c r="ABC777" s="602"/>
      <c r="ABD777" s="602"/>
      <c r="ABE777" s="602"/>
      <c r="ABF777" s="602"/>
      <c r="ABG777" s="602"/>
      <c r="ABH777" s="602"/>
      <c r="ABI777" s="602"/>
      <c r="ABJ777" s="602"/>
      <c r="ABK777" s="602"/>
      <c r="ABL777" s="602"/>
      <c r="ABM777" s="602"/>
      <c r="ABN777" s="602"/>
      <c r="ABO777" s="602"/>
      <c r="ABP777" s="602"/>
      <c r="ABQ777" s="602"/>
      <c r="ABR777" s="602"/>
      <c r="ABS777" s="602"/>
      <c r="ABT777" s="602"/>
      <c r="ABU777" s="602"/>
      <c r="ABV777" s="602"/>
      <c r="ABW777" s="602"/>
      <c r="ABX777" s="602"/>
      <c r="ABY777" s="602"/>
      <c r="ABZ777" s="602"/>
      <c r="ACA777" s="602"/>
      <c r="ACB777" s="602"/>
      <c r="ACC777" s="602"/>
      <c r="ACD777" s="602"/>
      <c r="ACE777" s="602"/>
      <c r="ACF777" s="602"/>
      <c r="ACG777" s="602"/>
      <c r="ACH777" s="602"/>
      <c r="ACI777" s="602"/>
      <c r="ACJ777" s="602"/>
      <c r="ACK777" s="602"/>
      <c r="ACL777" s="602"/>
      <c r="ACM777" s="602"/>
      <c r="ACN777" s="602"/>
      <c r="ACO777" s="602"/>
      <c r="ACP777" s="602"/>
      <c r="ACQ777" s="602"/>
      <c r="ACR777" s="602"/>
      <c r="ACS777" s="602"/>
      <c r="ACT777" s="602"/>
      <c r="ACU777" s="602"/>
      <c r="ACV777" s="602"/>
      <c r="ACW777" s="602"/>
      <c r="ACX777" s="602"/>
      <c r="ACY777" s="602"/>
      <c r="ACZ777" s="602"/>
      <c r="ADA777" s="602"/>
      <c r="ADB777" s="602"/>
      <c r="ADC777" s="602"/>
      <c r="ADD777" s="602"/>
      <c r="ADE777" s="602"/>
      <c r="ADF777" s="602"/>
      <c r="ADG777" s="602"/>
      <c r="ADH777" s="602"/>
      <c r="ADI777" s="602"/>
      <c r="ADJ777" s="602"/>
      <c r="ADK777" s="602"/>
      <c r="ADL777" s="602"/>
      <c r="ADM777" s="602"/>
      <c r="ADN777" s="602"/>
      <c r="ADO777" s="602"/>
      <c r="ADP777" s="602"/>
      <c r="ADQ777" s="602"/>
      <c r="ADR777" s="602"/>
      <c r="ADS777" s="602"/>
      <c r="ADT777" s="602"/>
      <c r="ADU777" s="602"/>
      <c r="ADV777" s="602"/>
      <c r="ADW777" s="602"/>
      <c r="ADX777" s="602"/>
      <c r="ADY777" s="602"/>
      <c r="ADZ777" s="602"/>
      <c r="AEA777" s="602"/>
      <c r="AEB777" s="602"/>
      <c r="AEC777" s="602"/>
      <c r="AED777" s="602"/>
      <c r="AEE777" s="602"/>
      <c r="AEF777" s="602"/>
      <c r="AEG777" s="602"/>
      <c r="AEH777" s="602"/>
      <c r="AEI777" s="602"/>
      <c r="AEJ777" s="602"/>
      <c r="AEK777" s="602"/>
      <c r="AEL777" s="602"/>
      <c r="AEM777" s="602"/>
      <c r="AEN777" s="602"/>
      <c r="AEO777" s="602"/>
      <c r="AEP777" s="602"/>
      <c r="AEQ777" s="602"/>
      <c r="AER777" s="602"/>
      <c r="AES777" s="602"/>
      <c r="AET777" s="602"/>
      <c r="AEU777" s="602"/>
      <c r="AEV777" s="602"/>
      <c r="AEW777" s="602"/>
      <c r="AEX777" s="602"/>
      <c r="AEY777" s="602"/>
      <c r="AEZ777" s="602"/>
      <c r="AFA777" s="602"/>
      <c r="AFB777" s="602"/>
      <c r="AFC777" s="602"/>
      <c r="AFD777" s="602"/>
      <c r="AFE777" s="602"/>
      <c r="AFF777" s="602"/>
      <c r="AFG777" s="602"/>
      <c r="AFH777" s="602"/>
      <c r="AFI777" s="602"/>
      <c r="AFJ777" s="602"/>
      <c r="AFK777" s="602"/>
      <c r="AFL777" s="602"/>
      <c r="AFM777" s="602"/>
      <c r="AFN777" s="602"/>
      <c r="AFO777" s="602"/>
      <c r="AFP777" s="602"/>
      <c r="AFQ777" s="602"/>
      <c r="AFR777" s="602"/>
      <c r="AFS777" s="602"/>
      <c r="AFT777" s="602"/>
      <c r="AFU777" s="602"/>
      <c r="AFV777" s="602"/>
      <c r="AFW777" s="602"/>
      <c r="AFX777" s="602"/>
      <c r="AFY777" s="602"/>
      <c r="AFZ777" s="602"/>
      <c r="AGA777" s="602"/>
      <c r="AGB777" s="602"/>
      <c r="AGC777" s="602"/>
      <c r="AGD777" s="602"/>
      <c r="AGE777" s="602"/>
      <c r="AGF777" s="602"/>
      <c r="AGG777" s="602"/>
      <c r="AGH777" s="602"/>
      <c r="AGI777" s="602"/>
      <c r="AGJ777" s="602"/>
      <c r="AGK777" s="602"/>
      <c r="AGL777" s="602"/>
      <c r="AGM777" s="602"/>
      <c r="AGN777" s="602"/>
      <c r="AGO777" s="602"/>
      <c r="AGP777" s="602"/>
      <c r="AGQ777" s="602"/>
      <c r="AGR777" s="602"/>
      <c r="AGS777" s="602"/>
      <c r="AGT777" s="602"/>
      <c r="AGU777" s="602"/>
      <c r="AGV777" s="602"/>
      <c r="AGW777" s="602"/>
      <c r="AGX777" s="602"/>
      <c r="AGY777" s="602"/>
      <c r="AGZ777" s="602"/>
      <c r="AHA777" s="602"/>
      <c r="AHB777" s="602"/>
      <c r="AHC777" s="602"/>
      <c r="AHD777" s="602"/>
      <c r="AHE777" s="602"/>
      <c r="AHF777" s="602"/>
      <c r="AHG777" s="602"/>
      <c r="AHH777" s="602"/>
      <c r="AHI777" s="602"/>
      <c r="AHJ777" s="602"/>
      <c r="AHK777" s="602"/>
      <c r="AHL777" s="602"/>
      <c r="AHM777" s="602"/>
      <c r="AHN777" s="602"/>
      <c r="AHO777" s="602"/>
      <c r="AHP777" s="602"/>
      <c r="AHQ777" s="602"/>
      <c r="AHR777" s="602"/>
      <c r="AHS777" s="602"/>
      <c r="AHT777" s="602"/>
      <c r="AHU777" s="602"/>
      <c r="AHV777" s="602"/>
      <c r="AHW777" s="602"/>
      <c r="AHX777" s="602"/>
      <c r="AHY777" s="602"/>
      <c r="AHZ777" s="602"/>
      <c r="AIA777" s="602"/>
      <c r="AIB777" s="602"/>
      <c r="AIC777" s="602"/>
      <c r="AID777" s="602"/>
      <c r="AIE777" s="602"/>
      <c r="AIF777" s="602"/>
      <c r="AIG777" s="602"/>
      <c r="AIH777" s="602"/>
      <c r="AII777" s="602"/>
      <c r="AIJ777" s="602"/>
      <c r="AIK777" s="602"/>
      <c r="AIL777" s="602"/>
      <c r="AIM777" s="602"/>
      <c r="AIN777" s="602"/>
      <c r="AIO777" s="602"/>
      <c r="AIP777" s="602"/>
      <c r="AIQ777" s="602"/>
      <c r="AIR777" s="602"/>
      <c r="AIS777" s="602"/>
      <c r="AIT777" s="602"/>
      <c r="AIU777" s="602"/>
      <c r="AIV777" s="602"/>
      <c r="AIW777" s="602"/>
      <c r="AIX777" s="602"/>
      <c r="AIY777" s="602"/>
      <c r="AIZ777" s="602"/>
      <c r="AJA777" s="602"/>
      <c r="AJB777" s="602"/>
      <c r="AJC777" s="602"/>
      <c r="AJD777" s="602"/>
      <c r="AJE777" s="602"/>
      <c r="AJF777" s="602"/>
      <c r="AJG777" s="602"/>
      <c r="AJH777" s="602"/>
      <c r="AJI777" s="602"/>
    </row>
    <row r="778" spans="1:945">
      <c r="A778" s="603"/>
      <c r="B778" s="623">
        <v>44553</v>
      </c>
      <c r="C778" s="623" t="s">
        <v>1217</v>
      </c>
      <c r="D778" s="615" t="s">
        <v>2956</v>
      </c>
      <c r="E778" s="617" t="s">
        <v>4800</v>
      </c>
      <c r="F778" s="615"/>
      <c r="G778" s="615"/>
      <c r="H778" s="615"/>
      <c r="I778" s="615" t="s">
        <v>3062</v>
      </c>
      <c r="J778" s="618"/>
      <c r="K778" s="615" t="s">
        <v>4841</v>
      </c>
      <c r="L778" s="615" t="s">
        <v>3022</v>
      </c>
      <c r="M778" s="616">
        <v>44551</v>
      </c>
      <c r="N778" s="616">
        <v>44743</v>
      </c>
      <c r="O778" s="616"/>
      <c r="P778" s="616"/>
      <c r="Q778" s="616"/>
      <c r="R778" s="616"/>
      <c r="S778" s="615" t="s">
        <v>2959</v>
      </c>
      <c r="T778" s="615">
        <v>60</v>
      </c>
      <c r="U778" s="615">
        <v>49403140</v>
      </c>
      <c r="V778" s="615" t="s">
        <v>985</v>
      </c>
      <c r="W778" s="615">
        <v>400</v>
      </c>
      <c r="X778" s="619">
        <v>5824</v>
      </c>
      <c r="Y778" s="539">
        <f t="shared" si="36"/>
        <v>2329600</v>
      </c>
      <c r="Z778" s="605">
        <v>0.49</v>
      </c>
      <c r="AA778" s="681">
        <f t="shared" si="37"/>
        <v>1141504</v>
      </c>
      <c r="AB778" s="625"/>
      <c r="AC778" s="621">
        <v>0</v>
      </c>
      <c r="AD778" s="609"/>
      <c r="AE778" s="606"/>
      <c r="AF778" s="695">
        <f t="shared" si="38"/>
        <v>1141504</v>
      </c>
      <c r="AG778" s="604" t="s">
        <v>1073</v>
      </c>
      <c r="AH778" s="604"/>
      <c r="AI778" s="604">
        <v>60</v>
      </c>
      <c r="AJ778" s="608" t="s">
        <v>3023</v>
      </c>
      <c r="AK778" s="604" t="s">
        <v>1163</v>
      </c>
      <c r="AL778" s="607" t="s">
        <v>3024</v>
      </c>
      <c r="AM778" s="604" t="s">
        <v>52</v>
      </c>
      <c r="AN778" s="604"/>
      <c r="AO778" s="604"/>
      <c r="AP778" s="606"/>
      <c r="AQ778" s="606" t="s">
        <v>37</v>
      </c>
      <c r="AR778" s="606" t="s">
        <v>1297</v>
      </c>
      <c r="AS778" s="603" t="s">
        <v>1078</v>
      </c>
      <c r="AT778" s="610" t="s">
        <v>1078</v>
      </c>
      <c r="AU778" s="610" t="s">
        <v>1078</v>
      </c>
      <c r="AV778" s="605">
        <v>0.49</v>
      </c>
      <c r="AW778" s="602"/>
      <c r="AX778" s="602"/>
      <c r="AY778" s="602"/>
      <c r="AZ778" s="602"/>
      <c r="BA778" s="602"/>
      <c r="BB778" s="602"/>
      <c r="BC778" s="602"/>
      <c r="BD778" s="602"/>
      <c r="BE778" s="602"/>
      <c r="BF778" s="602"/>
      <c r="BG778" s="602"/>
      <c r="BH778" s="602"/>
      <c r="BI778" s="602"/>
      <c r="BJ778" s="602"/>
      <c r="BK778" s="602"/>
      <c r="BL778" s="602"/>
      <c r="BM778" s="602"/>
      <c r="BN778" s="602"/>
      <c r="BO778" s="602"/>
      <c r="BP778" s="602"/>
      <c r="BQ778" s="602"/>
      <c r="BR778" s="602"/>
      <c r="BS778" s="602"/>
      <c r="BT778" s="602"/>
      <c r="BU778" s="602"/>
      <c r="BV778" s="602"/>
      <c r="BW778" s="602"/>
      <c r="BX778" s="602"/>
      <c r="BY778" s="602"/>
      <c r="BZ778" s="602"/>
      <c r="CA778" s="602"/>
      <c r="CB778" s="602"/>
      <c r="CC778" s="602"/>
      <c r="CD778" s="602"/>
      <c r="CE778" s="602"/>
      <c r="CF778" s="602"/>
      <c r="CG778" s="602"/>
      <c r="CH778" s="602"/>
      <c r="CI778" s="602"/>
      <c r="CJ778" s="602"/>
      <c r="CK778" s="602"/>
      <c r="CL778" s="602"/>
      <c r="CM778" s="602"/>
      <c r="CN778" s="602"/>
      <c r="CO778" s="602"/>
      <c r="CP778" s="602"/>
      <c r="CQ778" s="602"/>
      <c r="CR778" s="602"/>
      <c r="CS778" s="602"/>
      <c r="CT778" s="602"/>
      <c r="CU778" s="602"/>
      <c r="CV778" s="602"/>
      <c r="CW778" s="602"/>
      <c r="CX778" s="602"/>
      <c r="CY778" s="602"/>
      <c r="CZ778" s="602"/>
      <c r="DA778" s="602"/>
      <c r="DB778" s="602"/>
      <c r="DC778" s="602"/>
      <c r="DD778" s="602"/>
      <c r="DE778" s="602"/>
      <c r="DF778" s="602"/>
      <c r="DG778" s="602"/>
      <c r="DH778" s="602"/>
      <c r="DI778" s="602"/>
      <c r="DJ778" s="602"/>
      <c r="DK778" s="602"/>
      <c r="DL778" s="602"/>
      <c r="DM778" s="602"/>
      <c r="DN778" s="602"/>
      <c r="DO778" s="602"/>
      <c r="DP778" s="602"/>
      <c r="DQ778" s="602"/>
      <c r="DR778" s="602"/>
      <c r="DS778" s="602"/>
      <c r="DT778" s="602"/>
      <c r="DU778" s="602"/>
      <c r="DV778" s="602"/>
      <c r="DW778" s="602"/>
      <c r="DX778" s="602"/>
      <c r="DY778" s="602"/>
      <c r="DZ778" s="602"/>
      <c r="EA778" s="602"/>
      <c r="EB778" s="602"/>
      <c r="EC778" s="602"/>
      <c r="ED778" s="602"/>
      <c r="EE778" s="602"/>
      <c r="EF778" s="602"/>
      <c r="EG778" s="602"/>
      <c r="EH778" s="602"/>
      <c r="EI778" s="602"/>
      <c r="EJ778" s="602"/>
      <c r="EK778" s="602"/>
      <c r="EL778" s="602"/>
      <c r="EM778" s="602"/>
      <c r="EN778" s="602"/>
      <c r="EO778" s="602"/>
      <c r="EP778" s="602"/>
      <c r="EQ778" s="602"/>
      <c r="ER778" s="602"/>
      <c r="ES778" s="602"/>
      <c r="ET778" s="602"/>
      <c r="EU778" s="602"/>
      <c r="EV778" s="602"/>
      <c r="EW778" s="602"/>
      <c r="EX778" s="602"/>
      <c r="EY778" s="602"/>
      <c r="EZ778" s="602"/>
      <c r="FA778" s="602"/>
      <c r="FB778" s="602"/>
      <c r="FC778" s="602"/>
      <c r="FD778" s="602"/>
      <c r="FE778" s="602"/>
      <c r="FF778" s="602"/>
      <c r="FG778" s="602"/>
      <c r="FH778" s="602"/>
      <c r="FI778" s="602"/>
      <c r="FJ778" s="602"/>
      <c r="FK778" s="602"/>
      <c r="FL778" s="602"/>
      <c r="FM778" s="602"/>
      <c r="FN778" s="602"/>
      <c r="FO778" s="602"/>
      <c r="FP778" s="602"/>
      <c r="FQ778" s="602"/>
      <c r="FR778" s="602"/>
      <c r="FS778" s="602"/>
      <c r="FT778" s="602"/>
      <c r="FU778" s="602"/>
      <c r="FV778" s="602"/>
      <c r="FW778" s="602"/>
      <c r="FX778" s="602"/>
      <c r="FY778" s="602"/>
      <c r="FZ778" s="602"/>
      <c r="GA778" s="602"/>
      <c r="GB778" s="602"/>
      <c r="GC778" s="602"/>
      <c r="GD778" s="602"/>
      <c r="GE778" s="602"/>
      <c r="GF778" s="602"/>
      <c r="GG778" s="602"/>
      <c r="GH778" s="602"/>
      <c r="GI778" s="602"/>
      <c r="GJ778" s="602"/>
      <c r="GK778" s="602"/>
      <c r="GL778" s="602"/>
      <c r="GM778" s="602"/>
      <c r="GN778" s="602"/>
      <c r="GO778" s="602"/>
      <c r="GP778" s="602"/>
      <c r="GQ778" s="602"/>
      <c r="GR778" s="602"/>
      <c r="GS778" s="602"/>
      <c r="GT778" s="602"/>
      <c r="GU778" s="602"/>
      <c r="GV778" s="602"/>
      <c r="GW778" s="602"/>
      <c r="GX778" s="602"/>
      <c r="GY778" s="602"/>
      <c r="GZ778" s="602"/>
      <c r="HA778" s="602"/>
      <c r="HB778" s="602"/>
      <c r="HC778" s="602"/>
      <c r="HD778" s="602"/>
      <c r="HE778" s="602"/>
      <c r="HF778" s="602"/>
      <c r="HG778" s="602"/>
      <c r="HH778" s="602"/>
      <c r="HI778" s="602"/>
      <c r="HJ778" s="602"/>
      <c r="HK778" s="602"/>
      <c r="HL778" s="602"/>
      <c r="HM778" s="602"/>
      <c r="HN778" s="602"/>
      <c r="HO778" s="602"/>
      <c r="HP778" s="602"/>
      <c r="HQ778" s="602"/>
      <c r="HR778" s="602"/>
      <c r="HS778" s="602"/>
      <c r="HT778" s="602"/>
      <c r="HU778" s="602"/>
      <c r="HV778" s="602"/>
      <c r="HW778" s="602"/>
      <c r="HX778" s="602"/>
      <c r="HY778" s="602"/>
      <c r="HZ778" s="602"/>
      <c r="IA778" s="602"/>
      <c r="IB778" s="602"/>
      <c r="IC778" s="602"/>
      <c r="ID778" s="602"/>
      <c r="IE778" s="602"/>
      <c r="IF778" s="602"/>
      <c r="IG778" s="602"/>
      <c r="IH778" s="602"/>
      <c r="II778" s="602"/>
      <c r="IJ778" s="602"/>
      <c r="IK778" s="602"/>
      <c r="IL778" s="602"/>
      <c r="IM778" s="602"/>
      <c r="IN778" s="602"/>
      <c r="IO778" s="602"/>
      <c r="IP778" s="602"/>
      <c r="IQ778" s="602"/>
      <c r="IR778" s="602"/>
      <c r="IS778" s="602"/>
      <c r="IT778" s="602"/>
      <c r="IU778" s="602"/>
      <c r="IV778" s="602"/>
      <c r="IW778" s="602"/>
      <c r="IX778" s="602"/>
      <c r="IY778" s="602"/>
      <c r="IZ778" s="602"/>
      <c r="JA778" s="602"/>
      <c r="JB778" s="602"/>
      <c r="JC778" s="602"/>
      <c r="JD778" s="602"/>
      <c r="JE778" s="602"/>
      <c r="JF778" s="602"/>
      <c r="JG778" s="602"/>
      <c r="JH778" s="602"/>
      <c r="JI778" s="602"/>
      <c r="JJ778" s="602"/>
      <c r="JK778" s="602"/>
      <c r="JL778" s="602"/>
      <c r="JM778" s="602"/>
      <c r="JN778" s="602"/>
      <c r="JO778" s="602"/>
      <c r="JP778" s="602"/>
      <c r="JQ778" s="602"/>
      <c r="JR778" s="602"/>
      <c r="JS778" s="602"/>
      <c r="JT778" s="602"/>
      <c r="JU778" s="602"/>
      <c r="JV778" s="602"/>
      <c r="JW778" s="602"/>
      <c r="JX778" s="602"/>
      <c r="JY778" s="602"/>
      <c r="JZ778" s="602"/>
      <c r="KA778" s="602"/>
      <c r="KB778" s="602"/>
      <c r="KC778" s="602"/>
      <c r="KD778" s="602"/>
      <c r="KE778" s="602"/>
      <c r="KF778" s="602"/>
      <c r="KG778" s="602"/>
      <c r="KH778" s="602"/>
      <c r="KI778" s="602"/>
      <c r="KJ778" s="602"/>
      <c r="KK778" s="602"/>
      <c r="KL778" s="602"/>
      <c r="KM778" s="602"/>
      <c r="KN778" s="602"/>
      <c r="KO778" s="602"/>
      <c r="KP778" s="602"/>
      <c r="KQ778" s="602"/>
      <c r="KR778" s="602"/>
      <c r="KS778" s="602"/>
      <c r="KT778" s="602"/>
      <c r="KU778" s="602"/>
      <c r="KV778" s="602"/>
      <c r="KW778" s="602"/>
      <c r="KX778" s="602"/>
      <c r="KY778" s="602"/>
      <c r="KZ778" s="602"/>
      <c r="LA778" s="602"/>
      <c r="LB778" s="602"/>
      <c r="LC778" s="602"/>
      <c r="LD778" s="602"/>
      <c r="LE778" s="602"/>
      <c r="LF778" s="602"/>
      <c r="LG778" s="602"/>
      <c r="LH778" s="602"/>
      <c r="LI778" s="602"/>
      <c r="LJ778" s="602"/>
      <c r="LK778" s="602"/>
      <c r="LL778" s="602"/>
      <c r="LM778" s="602"/>
      <c r="LN778" s="602"/>
      <c r="LO778" s="602"/>
      <c r="LP778" s="602"/>
      <c r="LQ778" s="602"/>
      <c r="LR778" s="602"/>
      <c r="LS778" s="602"/>
      <c r="LT778" s="602"/>
      <c r="LU778" s="602"/>
      <c r="LV778" s="602"/>
      <c r="LW778" s="602"/>
      <c r="LX778" s="602"/>
      <c r="LY778" s="602"/>
      <c r="LZ778" s="602"/>
      <c r="MA778" s="602"/>
      <c r="MB778" s="602"/>
      <c r="MC778" s="602"/>
      <c r="MD778" s="602"/>
      <c r="ME778" s="602"/>
      <c r="MF778" s="602"/>
      <c r="MG778" s="602"/>
      <c r="MH778" s="602"/>
      <c r="MI778" s="602"/>
      <c r="MJ778" s="602"/>
      <c r="MK778" s="602"/>
      <c r="ML778" s="602"/>
      <c r="MM778" s="602"/>
      <c r="MN778" s="602"/>
      <c r="MO778" s="602"/>
      <c r="MP778" s="602"/>
      <c r="MQ778" s="602"/>
      <c r="MR778" s="602"/>
      <c r="MS778" s="602"/>
      <c r="MT778" s="602"/>
      <c r="MU778" s="602"/>
      <c r="MV778" s="602"/>
      <c r="MW778" s="602"/>
      <c r="MX778" s="602"/>
      <c r="MY778" s="602"/>
      <c r="MZ778" s="602"/>
      <c r="NA778" s="602"/>
      <c r="NB778" s="602"/>
      <c r="NC778" s="602"/>
      <c r="ND778" s="602"/>
      <c r="NE778" s="602"/>
      <c r="NF778" s="602"/>
      <c r="NG778" s="602"/>
      <c r="NH778" s="602"/>
      <c r="NI778" s="602"/>
      <c r="NJ778" s="602"/>
      <c r="NK778" s="602"/>
      <c r="NL778" s="602"/>
      <c r="NM778" s="602"/>
      <c r="NN778" s="602"/>
      <c r="NO778" s="602"/>
      <c r="NP778" s="602"/>
      <c r="NQ778" s="602"/>
      <c r="NR778" s="602"/>
      <c r="NS778" s="602"/>
      <c r="NT778" s="602"/>
      <c r="NU778" s="602"/>
      <c r="NV778" s="602"/>
      <c r="NW778" s="602"/>
      <c r="NX778" s="602"/>
      <c r="NY778" s="602"/>
      <c r="NZ778" s="602"/>
      <c r="OA778" s="602"/>
      <c r="OB778" s="602"/>
      <c r="OC778" s="602"/>
      <c r="OD778" s="602"/>
      <c r="OE778" s="602"/>
      <c r="OF778" s="602"/>
      <c r="OG778" s="602"/>
      <c r="OH778" s="602"/>
      <c r="OI778" s="602"/>
      <c r="OJ778" s="602"/>
      <c r="OK778" s="602"/>
      <c r="OL778" s="602"/>
      <c r="OM778" s="602"/>
      <c r="ON778" s="602"/>
      <c r="OO778" s="602"/>
      <c r="OP778" s="602"/>
      <c r="OQ778" s="602"/>
      <c r="OR778" s="602"/>
      <c r="OS778" s="602"/>
      <c r="OT778" s="602"/>
      <c r="OU778" s="602"/>
      <c r="OV778" s="602"/>
      <c r="OW778" s="602"/>
      <c r="OX778" s="602"/>
      <c r="OY778" s="602"/>
      <c r="OZ778" s="602"/>
      <c r="PA778" s="602"/>
      <c r="PB778" s="602"/>
      <c r="PC778" s="602"/>
      <c r="PD778" s="602"/>
      <c r="PE778" s="602"/>
      <c r="PF778" s="602"/>
      <c r="PG778" s="602"/>
      <c r="PH778" s="602"/>
      <c r="PI778" s="602"/>
      <c r="PJ778" s="602"/>
      <c r="PK778" s="602"/>
      <c r="PL778" s="602"/>
      <c r="PM778" s="602"/>
      <c r="PN778" s="602"/>
      <c r="PO778" s="602"/>
      <c r="PP778" s="602"/>
      <c r="PQ778" s="602"/>
      <c r="PR778" s="602"/>
      <c r="PS778" s="602"/>
      <c r="PT778" s="602"/>
      <c r="PU778" s="602"/>
      <c r="PV778" s="602"/>
      <c r="PW778" s="602"/>
      <c r="PX778" s="602"/>
      <c r="PY778" s="602"/>
      <c r="PZ778" s="602"/>
      <c r="QA778" s="602"/>
      <c r="QB778" s="602"/>
      <c r="QC778" s="602"/>
      <c r="QD778" s="602"/>
      <c r="QE778" s="602"/>
      <c r="QF778" s="602"/>
      <c r="QG778" s="602"/>
      <c r="QH778" s="602"/>
      <c r="QI778" s="602"/>
      <c r="QJ778" s="602"/>
      <c r="QK778" s="602"/>
      <c r="QL778" s="602"/>
      <c r="QM778" s="602"/>
      <c r="QN778" s="602"/>
      <c r="QO778" s="602"/>
      <c r="QP778" s="602"/>
      <c r="QQ778" s="602"/>
      <c r="QR778" s="602"/>
      <c r="QS778" s="602"/>
      <c r="QT778" s="602"/>
      <c r="QU778" s="602"/>
      <c r="QV778" s="602"/>
      <c r="QW778" s="602"/>
      <c r="QX778" s="602"/>
      <c r="QY778" s="602"/>
      <c r="QZ778" s="602"/>
      <c r="RA778" s="602"/>
      <c r="RB778" s="602"/>
      <c r="RC778" s="602"/>
      <c r="RD778" s="602"/>
      <c r="RE778" s="602"/>
      <c r="RF778" s="602"/>
      <c r="RG778" s="602"/>
      <c r="RH778" s="602"/>
      <c r="RI778" s="602"/>
      <c r="RJ778" s="602"/>
      <c r="RK778" s="602"/>
      <c r="RL778" s="602"/>
      <c r="RM778" s="602"/>
      <c r="RN778" s="602"/>
      <c r="RO778" s="602"/>
      <c r="RP778" s="602"/>
      <c r="RQ778" s="602"/>
      <c r="RR778" s="602"/>
      <c r="RS778" s="602"/>
      <c r="RT778" s="602"/>
      <c r="RU778" s="602"/>
      <c r="RV778" s="602"/>
      <c r="RW778" s="602"/>
      <c r="RX778" s="602"/>
      <c r="RY778" s="602"/>
      <c r="RZ778" s="602"/>
      <c r="SA778" s="602"/>
      <c r="SB778" s="602"/>
      <c r="SC778" s="602"/>
      <c r="SD778" s="602"/>
      <c r="SE778" s="602"/>
      <c r="SF778" s="602"/>
      <c r="SG778" s="602"/>
      <c r="SH778" s="602"/>
      <c r="SI778" s="602"/>
      <c r="SJ778" s="602"/>
      <c r="SK778" s="602"/>
      <c r="SL778" s="602"/>
      <c r="SM778" s="602"/>
      <c r="SN778" s="602"/>
      <c r="SO778" s="602"/>
      <c r="SP778" s="602"/>
      <c r="SQ778" s="602"/>
      <c r="SR778" s="602"/>
      <c r="SS778" s="602"/>
      <c r="ST778" s="602"/>
      <c r="SU778" s="602"/>
      <c r="SV778" s="602"/>
      <c r="SW778" s="602"/>
      <c r="SX778" s="602"/>
      <c r="SY778" s="602"/>
      <c r="SZ778" s="602"/>
      <c r="TA778" s="602"/>
      <c r="TB778" s="602"/>
      <c r="TC778" s="602"/>
      <c r="TD778" s="602"/>
      <c r="TE778" s="602"/>
      <c r="TF778" s="602"/>
      <c r="TG778" s="602"/>
      <c r="TH778" s="602"/>
      <c r="TI778" s="602"/>
      <c r="TJ778" s="602"/>
      <c r="TK778" s="602"/>
      <c r="TL778" s="602"/>
      <c r="TM778" s="602"/>
      <c r="TN778" s="602"/>
      <c r="TO778" s="602"/>
      <c r="TP778" s="602"/>
      <c r="TQ778" s="602"/>
      <c r="TR778" s="602"/>
      <c r="TS778" s="602"/>
      <c r="TT778" s="602"/>
      <c r="TU778" s="602"/>
      <c r="TV778" s="602"/>
      <c r="TW778" s="602"/>
      <c r="TX778" s="602"/>
      <c r="TY778" s="602"/>
      <c r="TZ778" s="602"/>
      <c r="UA778" s="602"/>
      <c r="UB778" s="602"/>
      <c r="UC778" s="602"/>
      <c r="UD778" s="602"/>
      <c r="UE778" s="602"/>
      <c r="UF778" s="602"/>
      <c r="UG778" s="602"/>
      <c r="UH778" s="602"/>
      <c r="UI778" s="602"/>
      <c r="UJ778" s="602"/>
      <c r="UK778" s="602"/>
      <c r="UL778" s="602"/>
      <c r="UM778" s="602"/>
      <c r="UN778" s="602"/>
      <c r="UO778" s="602"/>
      <c r="UP778" s="602"/>
      <c r="UQ778" s="602"/>
      <c r="UR778" s="602"/>
      <c r="US778" s="602"/>
      <c r="UT778" s="602"/>
      <c r="UU778" s="602"/>
      <c r="UV778" s="602"/>
      <c r="UW778" s="602"/>
      <c r="UX778" s="602"/>
      <c r="UY778" s="602"/>
      <c r="UZ778" s="602"/>
      <c r="VA778" s="602"/>
      <c r="VB778" s="602"/>
      <c r="VC778" s="602"/>
      <c r="VD778" s="602"/>
      <c r="VE778" s="602"/>
      <c r="VF778" s="602"/>
      <c r="VG778" s="602"/>
      <c r="VH778" s="602"/>
      <c r="VI778" s="602"/>
      <c r="VJ778" s="602"/>
      <c r="VK778" s="602"/>
      <c r="VL778" s="602"/>
      <c r="VM778" s="602"/>
      <c r="VN778" s="602"/>
      <c r="VO778" s="602"/>
      <c r="VP778" s="602"/>
      <c r="VQ778" s="602"/>
      <c r="VR778" s="602"/>
      <c r="VS778" s="602"/>
      <c r="VT778" s="602"/>
      <c r="VU778" s="602"/>
      <c r="VV778" s="602"/>
      <c r="VW778" s="602"/>
      <c r="VX778" s="602"/>
      <c r="VY778" s="602"/>
      <c r="VZ778" s="602"/>
      <c r="WA778" s="602"/>
      <c r="WB778" s="602"/>
      <c r="WC778" s="602"/>
      <c r="WD778" s="602"/>
      <c r="WE778" s="602"/>
      <c r="WF778" s="602"/>
      <c r="WG778" s="602"/>
      <c r="WH778" s="602"/>
      <c r="WI778" s="602"/>
      <c r="WJ778" s="602"/>
      <c r="WK778" s="602"/>
      <c r="WL778" s="602"/>
      <c r="WM778" s="602"/>
      <c r="WN778" s="602"/>
      <c r="WO778" s="602"/>
      <c r="WP778" s="602"/>
      <c r="WQ778" s="602"/>
      <c r="WR778" s="602"/>
      <c r="WS778" s="602"/>
      <c r="WT778" s="602"/>
      <c r="WU778" s="602"/>
      <c r="WV778" s="602"/>
      <c r="WW778" s="602"/>
      <c r="WX778" s="602"/>
      <c r="WY778" s="602"/>
      <c r="WZ778" s="602"/>
      <c r="XA778" s="602"/>
      <c r="XB778" s="602"/>
      <c r="XC778" s="602"/>
      <c r="XD778" s="602"/>
      <c r="XE778" s="602"/>
      <c r="XF778" s="602"/>
      <c r="XG778" s="602"/>
      <c r="XH778" s="602"/>
      <c r="XI778" s="602"/>
      <c r="XJ778" s="602"/>
      <c r="XK778" s="602"/>
      <c r="XL778" s="602"/>
      <c r="XM778" s="602"/>
      <c r="XN778" s="602"/>
      <c r="XO778" s="602"/>
      <c r="XP778" s="602"/>
      <c r="XQ778" s="602"/>
      <c r="XR778" s="602"/>
      <c r="XS778" s="602"/>
      <c r="XT778" s="602"/>
      <c r="XU778" s="602"/>
      <c r="XV778" s="602"/>
      <c r="XW778" s="602"/>
      <c r="XX778" s="602"/>
      <c r="XY778" s="602"/>
      <c r="XZ778" s="602"/>
      <c r="YA778" s="602"/>
      <c r="YB778" s="602"/>
      <c r="YC778" s="602"/>
      <c r="YD778" s="602"/>
      <c r="YE778" s="602"/>
      <c r="YF778" s="602"/>
      <c r="YG778" s="602"/>
      <c r="YH778" s="602"/>
      <c r="YI778" s="602"/>
      <c r="YJ778" s="602"/>
      <c r="YK778" s="602"/>
      <c r="YL778" s="602"/>
      <c r="YM778" s="602"/>
      <c r="YN778" s="602"/>
      <c r="YO778" s="602"/>
      <c r="YP778" s="602"/>
      <c r="YQ778" s="602"/>
      <c r="YR778" s="602"/>
      <c r="YS778" s="602"/>
      <c r="YT778" s="602"/>
      <c r="YU778" s="602"/>
      <c r="YV778" s="602"/>
      <c r="YW778" s="602"/>
      <c r="YX778" s="602"/>
      <c r="YY778" s="602"/>
      <c r="YZ778" s="602"/>
      <c r="ZA778" s="602"/>
      <c r="ZB778" s="602"/>
      <c r="ZC778" s="602"/>
      <c r="ZD778" s="602"/>
      <c r="ZE778" s="602"/>
      <c r="ZF778" s="602"/>
      <c r="ZG778" s="602"/>
      <c r="ZH778" s="602"/>
      <c r="ZI778" s="602"/>
      <c r="ZJ778" s="602"/>
      <c r="ZK778" s="602"/>
      <c r="ZL778" s="602"/>
      <c r="ZM778" s="602"/>
      <c r="ZN778" s="602"/>
      <c r="ZO778" s="602"/>
      <c r="ZP778" s="602"/>
      <c r="ZQ778" s="602"/>
      <c r="ZR778" s="602"/>
      <c r="ZS778" s="602"/>
      <c r="ZT778" s="602"/>
      <c r="ZU778" s="602"/>
      <c r="ZV778" s="602"/>
      <c r="ZW778" s="602"/>
      <c r="ZX778" s="602"/>
      <c r="ZY778" s="602"/>
      <c r="ZZ778" s="602"/>
      <c r="AAA778" s="602"/>
      <c r="AAB778" s="602"/>
      <c r="AAC778" s="602"/>
      <c r="AAD778" s="602"/>
      <c r="AAE778" s="602"/>
      <c r="AAF778" s="602"/>
      <c r="AAG778" s="602"/>
      <c r="AAH778" s="602"/>
      <c r="AAI778" s="602"/>
      <c r="AAJ778" s="602"/>
      <c r="AAK778" s="602"/>
      <c r="AAL778" s="602"/>
      <c r="AAM778" s="602"/>
      <c r="AAN778" s="602"/>
      <c r="AAO778" s="602"/>
      <c r="AAP778" s="602"/>
      <c r="AAQ778" s="602"/>
      <c r="AAR778" s="602"/>
      <c r="AAS778" s="602"/>
      <c r="AAT778" s="602"/>
      <c r="AAU778" s="602"/>
      <c r="AAV778" s="602"/>
      <c r="AAW778" s="602"/>
      <c r="AAX778" s="602"/>
      <c r="AAY778" s="602"/>
      <c r="AAZ778" s="602"/>
      <c r="ABA778" s="602"/>
      <c r="ABB778" s="602"/>
      <c r="ABC778" s="602"/>
      <c r="ABD778" s="602"/>
      <c r="ABE778" s="602"/>
      <c r="ABF778" s="602"/>
      <c r="ABG778" s="602"/>
      <c r="ABH778" s="602"/>
      <c r="ABI778" s="602"/>
      <c r="ABJ778" s="602"/>
      <c r="ABK778" s="602"/>
      <c r="ABL778" s="602"/>
      <c r="ABM778" s="602"/>
      <c r="ABN778" s="602"/>
      <c r="ABO778" s="602"/>
      <c r="ABP778" s="602"/>
      <c r="ABQ778" s="602"/>
      <c r="ABR778" s="602"/>
      <c r="ABS778" s="602"/>
      <c r="ABT778" s="602"/>
      <c r="ABU778" s="602"/>
      <c r="ABV778" s="602"/>
      <c r="ABW778" s="602"/>
      <c r="ABX778" s="602"/>
      <c r="ABY778" s="602"/>
      <c r="ABZ778" s="602"/>
      <c r="ACA778" s="602"/>
      <c r="ACB778" s="602"/>
      <c r="ACC778" s="602"/>
      <c r="ACD778" s="602"/>
      <c r="ACE778" s="602"/>
      <c r="ACF778" s="602"/>
      <c r="ACG778" s="602"/>
      <c r="ACH778" s="602"/>
      <c r="ACI778" s="602"/>
      <c r="ACJ778" s="602"/>
      <c r="ACK778" s="602"/>
      <c r="ACL778" s="602"/>
      <c r="ACM778" s="602"/>
      <c r="ACN778" s="602"/>
      <c r="ACO778" s="602"/>
      <c r="ACP778" s="602"/>
      <c r="ACQ778" s="602"/>
      <c r="ACR778" s="602"/>
      <c r="ACS778" s="602"/>
      <c r="ACT778" s="602"/>
      <c r="ACU778" s="602"/>
      <c r="ACV778" s="602"/>
      <c r="ACW778" s="602"/>
      <c r="ACX778" s="602"/>
      <c r="ACY778" s="602"/>
      <c r="ACZ778" s="602"/>
      <c r="ADA778" s="602"/>
      <c r="ADB778" s="602"/>
      <c r="ADC778" s="602"/>
      <c r="ADD778" s="602"/>
      <c r="ADE778" s="602"/>
      <c r="ADF778" s="602"/>
      <c r="ADG778" s="602"/>
      <c r="ADH778" s="602"/>
      <c r="ADI778" s="602"/>
      <c r="ADJ778" s="602"/>
      <c r="ADK778" s="602"/>
      <c r="ADL778" s="602"/>
      <c r="ADM778" s="602"/>
      <c r="ADN778" s="602"/>
      <c r="ADO778" s="602"/>
      <c r="ADP778" s="602"/>
      <c r="ADQ778" s="602"/>
      <c r="ADR778" s="602"/>
      <c r="ADS778" s="602"/>
      <c r="ADT778" s="602"/>
      <c r="ADU778" s="602"/>
      <c r="ADV778" s="602"/>
      <c r="ADW778" s="602"/>
      <c r="ADX778" s="602"/>
      <c r="ADY778" s="602"/>
      <c r="ADZ778" s="602"/>
      <c r="AEA778" s="602"/>
      <c r="AEB778" s="602"/>
      <c r="AEC778" s="602"/>
      <c r="AED778" s="602"/>
      <c r="AEE778" s="602"/>
      <c r="AEF778" s="602"/>
      <c r="AEG778" s="602"/>
      <c r="AEH778" s="602"/>
      <c r="AEI778" s="602"/>
      <c r="AEJ778" s="602"/>
      <c r="AEK778" s="602"/>
      <c r="AEL778" s="602"/>
      <c r="AEM778" s="602"/>
      <c r="AEN778" s="602"/>
      <c r="AEO778" s="602"/>
      <c r="AEP778" s="602"/>
      <c r="AEQ778" s="602"/>
      <c r="AER778" s="602"/>
      <c r="AES778" s="602"/>
      <c r="AET778" s="602"/>
      <c r="AEU778" s="602"/>
      <c r="AEV778" s="602"/>
      <c r="AEW778" s="602"/>
      <c r="AEX778" s="602"/>
      <c r="AEY778" s="602"/>
      <c r="AEZ778" s="602"/>
      <c r="AFA778" s="602"/>
      <c r="AFB778" s="602"/>
      <c r="AFC778" s="602"/>
      <c r="AFD778" s="602"/>
      <c r="AFE778" s="602"/>
      <c r="AFF778" s="602"/>
      <c r="AFG778" s="602"/>
      <c r="AFH778" s="602"/>
      <c r="AFI778" s="602"/>
      <c r="AFJ778" s="602"/>
      <c r="AFK778" s="602"/>
      <c r="AFL778" s="602"/>
      <c r="AFM778" s="602"/>
      <c r="AFN778" s="602"/>
      <c r="AFO778" s="602"/>
      <c r="AFP778" s="602"/>
      <c r="AFQ778" s="602"/>
      <c r="AFR778" s="602"/>
      <c r="AFS778" s="602"/>
      <c r="AFT778" s="602"/>
      <c r="AFU778" s="602"/>
      <c r="AFV778" s="602"/>
      <c r="AFW778" s="602"/>
      <c r="AFX778" s="602"/>
      <c r="AFY778" s="602"/>
      <c r="AFZ778" s="602"/>
      <c r="AGA778" s="602"/>
      <c r="AGB778" s="602"/>
      <c r="AGC778" s="602"/>
      <c r="AGD778" s="602"/>
      <c r="AGE778" s="602"/>
      <c r="AGF778" s="602"/>
      <c r="AGG778" s="602"/>
      <c r="AGH778" s="602"/>
      <c r="AGI778" s="602"/>
      <c r="AGJ778" s="602"/>
      <c r="AGK778" s="602"/>
      <c r="AGL778" s="602"/>
      <c r="AGM778" s="602"/>
      <c r="AGN778" s="602"/>
      <c r="AGO778" s="602"/>
      <c r="AGP778" s="602"/>
      <c r="AGQ778" s="602"/>
      <c r="AGR778" s="602"/>
      <c r="AGS778" s="602"/>
      <c r="AGT778" s="602"/>
      <c r="AGU778" s="602"/>
      <c r="AGV778" s="602"/>
      <c r="AGW778" s="602"/>
      <c r="AGX778" s="602"/>
      <c r="AGY778" s="602"/>
      <c r="AGZ778" s="602"/>
      <c r="AHA778" s="602"/>
      <c r="AHB778" s="602"/>
      <c r="AHC778" s="602"/>
      <c r="AHD778" s="602"/>
      <c r="AHE778" s="602"/>
      <c r="AHF778" s="602"/>
      <c r="AHG778" s="602"/>
      <c r="AHH778" s="602"/>
      <c r="AHI778" s="602"/>
      <c r="AHJ778" s="602"/>
      <c r="AHK778" s="602"/>
      <c r="AHL778" s="602"/>
      <c r="AHM778" s="602"/>
      <c r="AHN778" s="602"/>
      <c r="AHO778" s="602"/>
      <c r="AHP778" s="602"/>
      <c r="AHQ778" s="602"/>
      <c r="AHR778" s="602"/>
      <c r="AHS778" s="602"/>
      <c r="AHT778" s="602"/>
      <c r="AHU778" s="602"/>
      <c r="AHV778" s="602"/>
      <c r="AHW778" s="602"/>
      <c r="AHX778" s="602"/>
      <c r="AHY778" s="602"/>
      <c r="AHZ778" s="602"/>
      <c r="AIA778" s="602"/>
      <c r="AIB778" s="602"/>
      <c r="AIC778" s="602"/>
      <c r="AID778" s="602"/>
      <c r="AIE778" s="602"/>
      <c r="AIF778" s="602"/>
      <c r="AIG778" s="602"/>
      <c r="AIH778" s="602"/>
      <c r="AII778" s="602"/>
      <c r="AIJ778" s="602"/>
      <c r="AIK778" s="602"/>
      <c r="AIL778" s="602"/>
      <c r="AIM778" s="602"/>
      <c r="AIN778" s="602"/>
      <c r="AIO778" s="602"/>
      <c r="AIP778" s="602"/>
      <c r="AIQ778" s="602"/>
      <c r="AIR778" s="602"/>
      <c r="AIS778" s="602"/>
      <c r="AIT778" s="602"/>
      <c r="AIU778" s="602"/>
      <c r="AIV778" s="602"/>
      <c r="AIW778" s="602"/>
      <c r="AIX778" s="602"/>
      <c r="AIY778" s="602"/>
      <c r="AIZ778" s="602"/>
      <c r="AJA778" s="602"/>
      <c r="AJB778" s="602"/>
      <c r="AJC778" s="602"/>
      <c r="AJD778" s="602"/>
      <c r="AJE778" s="602"/>
      <c r="AJF778" s="602"/>
      <c r="AJG778" s="602"/>
      <c r="AJH778" s="602"/>
      <c r="AJI778" s="602"/>
    </row>
    <row r="779" spans="1:945">
      <c r="A779" s="603"/>
      <c r="B779" s="623">
        <v>44553</v>
      </c>
      <c r="C779" s="623" t="s">
        <v>1217</v>
      </c>
      <c r="D779" s="615" t="s">
        <v>2956</v>
      </c>
      <c r="E779" s="617" t="s">
        <v>4800</v>
      </c>
      <c r="F779" s="615"/>
      <c r="G779" s="615"/>
      <c r="H779" s="615"/>
      <c r="I779" s="615" t="s">
        <v>3062</v>
      </c>
      <c r="J779" s="618"/>
      <c r="K779" s="615" t="s">
        <v>4842</v>
      </c>
      <c r="L779" s="615" t="s">
        <v>3022</v>
      </c>
      <c r="M779" s="616">
        <v>44551</v>
      </c>
      <c r="N779" s="616">
        <v>44774</v>
      </c>
      <c r="O779" s="616"/>
      <c r="P779" s="616"/>
      <c r="Q779" s="616"/>
      <c r="R779" s="616"/>
      <c r="S779" s="615" t="s">
        <v>2959</v>
      </c>
      <c r="T779" s="615">
        <v>60</v>
      </c>
      <c r="U779" s="615">
        <v>49403140</v>
      </c>
      <c r="V779" s="615" t="s">
        <v>973</v>
      </c>
      <c r="W779" s="615">
        <v>400</v>
      </c>
      <c r="X779" s="619">
        <v>5824</v>
      </c>
      <c r="Y779" s="539">
        <f t="shared" si="36"/>
        <v>2329600</v>
      </c>
      <c r="Z779" s="605">
        <v>0.49</v>
      </c>
      <c r="AA779" s="681">
        <f t="shared" si="37"/>
        <v>1141504</v>
      </c>
      <c r="AB779" s="625"/>
      <c r="AC779" s="621">
        <v>0</v>
      </c>
      <c r="AD779" s="609"/>
      <c r="AE779" s="606"/>
      <c r="AF779" s="695">
        <f t="shared" si="38"/>
        <v>1141504</v>
      </c>
      <c r="AG779" s="604" t="s">
        <v>1073</v>
      </c>
      <c r="AH779" s="604"/>
      <c r="AI779" s="604">
        <v>60</v>
      </c>
      <c r="AJ779" s="608" t="s">
        <v>3023</v>
      </c>
      <c r="AK779" s="604" t="s">
        <v>1163</v>
      </c>
      <c r="AL779" s="607" t="s">
        <v>3024</v>
      </c>
      <c r="AM779" s="604" t="s">
        <v>52</v>
      </c>
      <c r="AN779" s="604"/>
      <c r="AO779" s="604"/>
      <c r="AP779" s="606"/>
      <c r="AQ779" s="606" t="s">
        <v>37</v>
      </c>
      <c r="AR779" s="606" t="s">
        <v>1297</v>
      </c>
      <c r="AS779" s="603" t="s">
        <v>1078</v>
      </c>
      <c r="AT779" s="610" t="s">
        <v>1078</v>
      </c>
      <c r="AU779" s="610" t="s">
        <v>1078</v>
      </c>
      <c r="AV779" s="605">
        <v>0.49</v>
      </c>
      <c r="AW779" s="602"/>
      <c r="AX779" s="602"/>
      <c r="AY779" s="602"/>
      <c r="AZ779" s="602"/>
      <c r="BA779" s="602"/>
      <c r="BB779" s="602"/>
      <c r="BC779" s="602"/>
      <c r="BD779" s="602"/>
      <c r="BE779" s="602"/>
      <c r="BF779" s="602"/>
      <c r="BG779" s="602"/>
      <c r="BH779" s="602"/>
      <c r="BI779" s="602"/>
      <c r="BJ779" s="602"/>
      <c r="BK779" s="602"/>
      <c r="BL779" s="602"/>
      <c r="BM779" s="602"/>
      <c r="BN779" s="602"/>
      <c r="BO779" s="602"/>
      <c r="BP779" s="602"/>
      <c r="BQ779" s="602"/>
      <c r="BR779" s="602"/>
      <c r="BS779" s="602"/>
      <c r="BT779" s="602"/>
      <c r="BU779" s="602"/>
      <c r="BV779" s="602"/>
      <c r="BW779" s="602"/>
      <c r="BX779" s="602"/>
      <c r="BY779" s="602"/>
      <c r="BZ779" s="602"/>
      <c r="CA779" s="602"/>
      <c r="CB779" s="602"/>
      <c r="CC779" s="602"/>
      <c r="CD779" s="602"/>
      <c r="CE779" s="602"/>
      <c r="CF779" s="602"/>
      <c r="CG779" s="602"/>
      <c r="CH779" s="602"/>
      <c r="CI779" s="602"/>
      <c r="CJ779" s="602"/>
      <c r="CK779" s="602"/>
      <c r="CL779" s="602"/>
      <c r="CM779" s="602"/>
      <c r="CN779" s="602"/>
      <c r="CO779" s="602"/>
      <c r="CP779" s="602"/>
      <c r="CQ779" s="602"/>
      <c r="CR779" s="602"/>
      <c r="CS779" s="602"/>
      <c r="CT779" s="602"/>
      <c r="CU779" s="602"/>
      <c r="CV779" s="602"/>
      <c r="CW779" s="602"/>
      <c r="CX779" s="602"/>
      <c r="CY779" s="602"/>
      <c r="CZ779" s="602"/>
      <c r="DA779" s="602"/>
      <c r="DB779" s="602"/>
      <c r="DC779" s="602"/>
      <c r="DD779" s="602"/>
      <c r="DE779" s="602"/>
      <c r="DF779" s="602"/>
      <c r="DG779" s="602"/>
      <c r="DH779" s="602"/>
      <c r="DI779" s="602"/>
      <c r="DJ779" s="602"/>
      <c r="DK779" s="602"/>
      <c r="DL779" s="602"/>
      <c r="DM779" s="602"/>
      <c r="DN779" s="602"/>
      <c r="DO779" s="602"/>
      <c r="DP779" s="602"/>
      <c r="DQ779" s="602"/>
      <c r="DR779" s="602"/>
      <c r="DS779" s="602"/>
      <c r="DT779" s="602"/>
      <c r="DU779" s="602"/>
      <c r="DV779" s="602"/>
      <c r="DW779" s="602"/>
      <c r="DX779" s="602"/>
      <c r="DY779" s="602"/>
      <c r="DZ779" s="602"/>
      <c r="EA779" s="602"/>
      <c r="EB779" s="602"/>
      <c r="EC779" s="602"/>
      <c r="ED779" s="602"/>
      <c r="EE779" s="602"/>
      <c r="EF779" s="602"/>
      <c r="EG779" s="602"/>
      <c r="EH779" s="602"/>
      <c r="EI779" s="602"/>
      <c r="EJ779" s="602"/>
      <c r="EK779" s="602"/>
      <c r="EL779" s="602"/>
      <c r="EM779" s="602"/>
      <c r="EN779" s="602"/>
      <c r="EO779" s="602"/>
      <c r="EP779" s="602"/>
      <c r="EQ779" s="602"/>
      <c r="ER779" s="602"/>
      <c r="ES779" s="602"/>
      <c r="ET779" s="602"/>
      <c r="EU779" s="602"/>
      <c r="EV779" s="602"/>
      <c r="EW779" s="602"/>
      <c r="EX779" s="602"/>
      <c r="EY779" s="602"/>
      <c r="EZ779" s="602"/>
      <c r="FA779" s="602"/>
      <c r="FB779" s="602"/>
      <c r="FC779" s="602"/>
      <c r="FD779" s="602"/>
      <c r="FE779" s="602"/>
      <c r="FF779" s="602"/>
      <c r="FG779" s="602"/>
      <c r="FH779" s="602"/>
      <c r="FI779" s="602"/>
      <c r="FJ779" s="602"/>
      <c r="FK779" s="602"/>
      <c r="FL779" s="602"/>
      <c r="FM779" s="602"/>
      <c r="FN779" s="602"/>
      <c r="FO779" s="602"/>
      <c r="FP779" s="602"/>
      <c r="FQ779" s="602"/>
      <c r="FR779" s="602"/>
      <c r="FS779" s="602"/>
      <c r="FT779" s="602"/>
      <c r="FU779" s="602"/>
      <c r="FV779" s="602"/>
      <c r="FW779" s="602"/>
      <c r="FX779" s="602"/>
      <c r="FY779" s="602"/>
      <c r="FZ779" s="602"/>
      <c r="GA779" s="602"/>
      <c r="GB779" s="602"/>
      <c r="GC779" s="602"/>
      <c r="GD779" s="602"/>
      <c r="GE779" s="602"/>
      <c r="GF779" s="602"/>
      <c r="GG779" s="602"/>
      <c r="GH779" s="602"/>
      <c r="GI779" s="602"/>
      <c r="GJ779" s="602"/>
      <c r="GK779" s="602"/>
      <c r="GL779" s="602"/>
      <c r="GM779" s="602"/>
      <c r="GN779" s="602"/>
      <c r="GO779" s="602"/>
      <c r="GP779" s="602"/>
      <c r="GQ779" s="602"/>
      <c r="GR779" s="602"/>
      <c r="GS779" s="602"/>
      <c r="GT779" s="602"/>
      <c r="GU779" s="602"/>
      <c r="GV779" s="602"/>
      <c r="GW779" s="602"/>
      <c r="GX779" s="602"/>
      <c r="GY779" s="602"/>
      <c r="GZ779" s="602"/>
      <c r="HA779" s="602"/>
      <c r="HB779" s="602"/>
      <c r="HC779" s="602"/>
      <c r="HD779" s="602"/>
      <c r="HE779" s="602"/>
      <c r="HF779" s="602"/>
      <c r="HG779" s="602"/>
      <c r="HH779" s="602"/>
      <c r="HI779" s="602"/>
      <c r="HJ779" s="602"/>
      <c r="HK779" s="602"/>
      <c r="HL779" s="602"/>
      <c r="HM779" s="602"/>
      <c r="HN779" s="602"/>
      <c r="HO779" s="602"/>
      <c r="HP779" s="602"/>
      <c r="HQ779" s="602"/>
      <c r="HR779" s="602"/>
      <c r="HS779" s="602"/>
      <c r="HT779" s="602"/>
      <c r="HU779" s="602"/>
      <c r="HV779" s="602"/>
      <c r="HW779" s="602"/>
      <c r="HX779" s="602"/>
      <c r="HY779" s="602"/>
      <c r="HZ779" s="602"/>
      <c r="IA779" s="602"/>
      <c r="IB779" s="602"/>
      <c r="IC779" s="602"/>
      <c r="ID779" s="602"/>
      <c r="IE779" s="602"/>
      <c r="IF779" s="602"/>
      <c r="IG779" s="602"/>
      <c r="IH779" s="602"/>
      <c r="II779" s="602"/>
      <c r="IJ779" s="602"/>
      <c r="IK779" s="602"/>
      <c r="IL779" s="602"/>
      <c r="IM779" s="602"/>
      <c r="IN779" s="602"/>
      <c r="IO779" s="602"/>
      <c r="IP779" s="602"/>
      <c r="IQ779" s="602"/>
      <c r="IR779" s="602"/>
      <c r="IS779" s="602"/>
      <c r="IT779" s="602"/>
      <c r="IU779" s="602"/>
      <c r="IV779" s="602"/>
      <c r="IW779" s="602"/>
      <c r="IX779" s="602"/>
      <c r="IY779" s="602"/>
      <c r="IZ779" s="602"/>
      <c r="JA779" s="602"/>
      <c r="JB779" s="602"/>
      <c r="JC779" s="602"/>
      <c r="JD779" s="602"/>
      <c r="JE779" s="602"/>
      <c r="JF779" s="602"/>
      <c r="JG779" s="602"/>
      <c r="JH779" s="602"/>
      <c r="JI779" s="602"/>
      <c r="JJ779" s="602"/>
      <c r="JK779" s="602"/>
      <c r="JL779" s="602"/>
      <c r="JM779" s="602"/>
      <c r="JN779" s="602"/>
      <c r="JO779" s="602"/>
      <c r="JP779" s="602"/>
      <c r="JQ779" s="602"/>
      <c r="JR779" s="602"/>
      <c r="JS779" s="602"/>
      <c r="JT779" s="602"/>
      <c r="JU779" s="602"/>
      <c r="JV779" s="602"/>
      <c r="JW779" s="602"/>
      <c r="JX779" s="602"/>
      <c r="JY779" s="602"/>
      <c r="JZ779" s="602"/>
      <c r="KA779" s="602"/>
      <c r="KB779" s="602"/>
      <c r="KC779" s="602"/>
      <c r="KD779" s="602"/>
      <c r="KE779" s="602"/>
      <c r="KF779" s="602"/>
      <c r="KG779" s="602"/>
      <c r="KH779" s="602"/>
      <c r="KI779" s="602"/>
      <c r="KJ779" s="602"/>
      <c r="KK779" s="602"/>
      <c r="KL779" s="602"/>
      <c r="KM779" s="602"/>
      <c r="KN779" s="602"/>
      <c r="KO779" s="602"/>
      <c r="KP779" s="602"/>
      <c r="KQ779" s="602"/>
      <c r="KR779" s="602"/>
      <c r="KS779" s="602"/>
      <c r="KT779" s="602"/>
      <c r="KU779" s="602"/>
      <c r="KV779" s="602"/>
      <c r="KW779" s="602"/>
      <c r="KX779" s="602"/>
      <c r="KY779" s="602"/>
      <c r="KZ779" s="602"/>
      <c r="LA779" s="602"/>
      <c r="LB779" s="602"/>
      <c r="LC779" s="602"/>
      <c r="LD779" s="602"/>
      <c r="LE779" s="602"/>
      <c r="LF779" s="602"/>
      <c r="LG779" s="602"/>
      <c r="LH779" s="602"/>
      <c r="LI779" s="602"/>
      <c r="LJ779" s="602"/>
      <c r="LK779" s="602"/>
      <c r="LL779" s="602"/>
      <c r="LM779" s="602"/>
      <c r="LN779" s="602"/>
      <c r="LO779" s="602"/>
      <c r="LP779" s="602"/>
      <c r="LQ779" s="602"/>
      <c r="LR779" s="602"/>
      <c r="LS779" s="602"/>
      <c r="LT779" s="602"/>
      <c r="LU779" s="602"/>
      <c r="LV779" s="602"/>
      <c r="LW779" s="602"/>
      <c r="LX779" s="602"/>
      <c r="LY779" s="602"/>
      <c r="LZ779" s="602"/>
      <c r="MA779" s="602"/>
      <c r="MB779" s="602"/>
      <c r="MC779" s="602"/>
      <c r="MD779" s="602"/>
      <c r="ME779" s="602"/>
      <c r="MF779" s="602"/>
      <c r="MG779" s="602"/>
      <c r="MH779" s="602"/>
      <c r="MI779" s="602"/>
      <c r="MJ779" s="602"/>
      <c r="MK779" s="602"/>
      <c r="ML779" s="602"/>
      <c r="MM779" s="602"/>
      <c r="MN779" s="602"/>
      <c r="MO779" s="602"/>
      <c r="MP779" s="602"/>
      <c r="MQ779" s="602"/>
      <c r="MR779" s="602"/>
      <c r="MS779" s="602"/>
      <c r="MT779" s="602"/>
      <c r="MU779" s="602"/>
      <c r="MV779" s="602"/>
      <c r="MW779" s="602"/>
      <c r="MX779" s="602"/>
      <c r="MY779" s="602"/>
      <c r="MZ779" s="602"/>
      <c r="NA779" s="602"/>
      <c r="NB779" s="602"/>
      <c r="NC779" s="602"/>
      <c r="ND779" s="602"/>
      <c r="NE779" s="602"/>
      <c r="NF779" s="602"/>
      <c r="NG779" s="602"/>
      <c r="NH779" s="602"/>
      <c r="NI779" s="602"/>
      <c r="NJ779" s="602"/>
      <c r="NK779" s="602"/>
      <c r="NL779" s="602"/>
      <c r="NM779" s="602"/>
      <c r="NN779" s="602"/>
      <c r="NO779" s="602"/>
      <c r="NP779" s="602"/>
      <c r="NQ779" s="602"/>
      <c r="NR779" s="602"/>
      <c r="NS779" s="602"/>
      <c r="NT779" s="602"/>
      <c r="NU779" s="602"/>
      <c r="NV779" s="602"/>
      <c r="NW779" s="602"/>
      <c r="NX779" s="602"/>
      <c r="NY779" s="602"/>
      <c r="NZ779" s="602"/>
      <c r="OA779" s="602"/>
      <c r="OB779" s="602"/>
      <c r="OC779" s="602"/>
      <c r="OD779" s="602"/>
      <c r="OE779" s="602"/>
      <c r="OF779" s="602"/>
      <c r="OG779" s="602"/>
      <c r="OH779" s="602"/>
      <c r="OI779" s="602"/>
      <c r="OJ779" s="602"/>
      <c r="OK779" s="602"/>
      <c r="OL779" s="602"/>
      <c r="OM779" s="602"/>
      <c r="ON779" s="602"/>
      <c r="OO779" s="602"/>
      <c r="OP779" s="602"/>
      <c r="OQ779" s="602"/>
      <c r="OR779" s="602"/>
      <c r="OS779" s="602"/>
      <c r="OT779" s="602"/>
      <c r="OU779" s="602"/>
      <c r="OV779" s="602"/>
      <c r="OW779" s="602"/>
      <c r="OX779" s="602"/>
      <c r="OY779" s="602"/>
      <c r="OZ779" s="602"/>
      <c r="PA779" s="602"/>
      <c r="PB779" s="602"/>
      <c r="PC779" s="602"/>
      <c r="PD779" s="602"/>
      <c r="PE779" s="602"/>
      <c r="PF779" s="602"/>
      <c r="PG779" s="602"/>
      <c r="PH779" s="602"/>
      <c r="PI779" s="602"/>
      <c r="PJ779" s="602"/>
      <c r="PK779" s="602"/>
      <c r="PL779" s="602"/>
      <c r="PM779" s="602"/>
      <c r="PN779" s="602"/>
      <c r="PO779" s="602"/>
      <c r="PP779" s="602"/>
      <c r="PQ779" s="602"/>
      <c r="PR779" s="602"/>
      <c r="PS779" s="602"/>
      <c r="PT779" s="602"/>
      <c r="PU779" s="602"/>
      <c r="PV779" s="602"/>
      <c r="PW779" s="602"/>
      <c r="PX779" s="602"/>
      <c r="PY779" s="602"/>
      <c r="PZ779" s="602"/>
      <c r="QA779" s="602"/>
      <c r="QB779" s="602"/>
      <c r="QC779" s="602"/>
      <c r="QD779" s="602"/>
      <c r="QE779" s="602"/>
      <c r="QF779" s="602"/>
      <c r="QG779" s="602"/>
      <c r="QH779" s="602"/>
      <c r="QI779" s="602"/>
      <c r="QJ779" s="602"/>
      <c r="QK779" s="602"/>
      <c r="QL779" s="602"/>
      <c r="QM779" s="602"/>
      <c r="QN779" s="602"/>
      <c r="QO779" s="602"/>
      <c r="QP779" s="602"/>
      <c r="QQ779" s="602"/>
      <c r="QR779" s="602"/>
      <c r="QS779" s="602"/>
      <c r="QT779" s="602"/>
      <c r="QU779" s="602"/>
      <c r="QV779" s="602"/>
      <c r="QW779" s="602"/>
      <c r="QX779" s="602"/>
      <c r="QY779" s="602"/>
      <c r="QZ779" s="602"/>
      <c r="RA779" s="602"/>
      <c r="RB779" s="602"/>
      <c r="RC779" s="602"/>
      <c r="RD779" s="602"/>
      <c r="RE779" s="602"/>
      <c r="RF779" s="602"/>
      <c r="RG779" s="602"/>
      <c r="RH779" s="602"/>
      <c r="RI779" s="602"/>
      <c r="RJ779" s="602"/>
      <c r="RK779" s="602"/>
      <c r="RL779" s="602"/>
      <c r="RM779" s="602"/>
      <c r="RN779" s="602"/>
      <c r="RO779" s="602"/>
      <c r="RP779" s="602"/>
      <c r="RQ779" s="602"/>
      <c r="RR779" s="602"/>
      <c r="RS779" s="602"/>
      <c r="RT779" s="602"/>
      <c r="RU779" s="602"/>
      <c r="RV779" s="602"/>
      <c r="RW779" s="602"/>
      <c r="RX779" s="602"/>
      <c r="RY779" s="602"/>
      <c r="RZ779" s="602"/>
      <c r="SA779" s="602"/>
      <c r="SB779" s="602"/>
      <c r="SC779" s="602"/>
      <c r="SD779" s="602"/>
      <c r="SE779" s="602"/>
      <c r="SF779" s="602"/>
      <c r="SG779" s="602"/>
      <c r="SH779" s="602"/>
      <c r="SI779" s="602"/>
      <c r="SJ779" s="602"/>
      <c r="SK779" s="602"/>
      <c r="SL779" s="602"/>
      <c r="SM779" s="602"/>
      <c r="SN779" s="602"/>
      <c r="SO779" s="602"/>
      <c r="SP779" s="602"/>
      <c r="SQ779" s="602"/>
      <c r="SR779" s="602"/>
      <c r="SS779" s="602"/>
      <c r="ST779" s="602"/>
      <c r="SU779" s="602"/>
      <c r="SV779" s="602"/>
      <c r="SW779" s="602"/>
      <c r="SX779" s="602"/>
      <c r="SY779" s="602"/>
      <c r="SZ779" s="602"/>
      <c r="TA779" s="602"/>
      <c r="TB779" s="602"/>
      <c r="TC779" s="602"/>
      <c r="TD779" s="602"/>
      <c r="TE779" s="602"/>
      <c r="TF779" s="602"/>
      <c r="TG779" s="602"/>
      <c r="TH779" s="602"/>
      <c r="TI779" s="602"/>
      <c r="TJ779" s="602"/>
      <c r="TK779" s="602"/>
      <c r="TL779" s="602"/>
      <c r="TM779" s="602"/>
      <c r="TN779" s="602"/>
      <c r="TO779" s="602"/>
      <c r="TP779" s="602"/>
      <c r="TQ779" s="602"/>
      <c r="TR779" s="602"/>
      <c r="TS779" s="602"/>
      <c r="TT779" s="602"/>
      <c r="TU779" s="602"/>
      <c r="TV779" s="602"/>
      <c r="TW779" s="602"/>
      <c r="TX779" s="602"/>
      <c r="TY779" s="602"/>
      <c r="TZ779" s="602"/>
      <c r="UA779" s="602"/>
      <c r="UB779" s="602"/>
      <c r="UC779" s="602"/>
      <c r="UD779" s="602"/>
      <c r="UE779" s="602"/>
      <c r="UF779" s="602"/>
      <c r="UG779" s="602"/>
      <c r="UH779" s="602"/>
      <c r="UI779" s="602"/>
      <c r="UJ779" s="602"/>
      <c r="UK779" s="602"/>
      <c r="UL779" s="602"/>
      <c r="UM779" s="602"/>
      <c r="UN779" s="602"/>
      <c r="UO779" s="602"/>
      <c r="UP779" s="602"/>
      <c r="UQ779" s="602"/>
      <c r="UR779" s="602"/>
      <c r="US779" s="602"/>
      <c r="UT779" s="602"/>
      <c r="UU779" s="602"/>
      <c r="UV779" s="602"/>
      <c r="UW779" s="602"/>
      <c r="UX779" s="602"/>
      <c r="UY779" s="602"/>
      <c r="UZ779" s="602"/>
      <c r="VA779" s="602"/>
      <c r="VB779" s="602"/>
      <c r="VC779" s="602"/>
      <c r="VD779" s="602"/>
      <c r="VE779" s="602"/>
      <c r="VF779" s="602"/>
      <c r="VG779" s="602"/>
      <c r="VH779" s="602"/>
      <c r="VI779" s="602"/>
      <c r="VJ779" s="602"/>
      <c r="VK779" s="602"/>
      <c r="VL779" s="602"/>
      <c r="VM779" s="602"/>
      <c r="VN779" s="602"/>
      <c r="VO779" s="602"/>
      <c r="VP779" s="602"/>
      <c r="VQ779" s="602"/>
      <c r="VR779" s="602"/>
      <c r="VS779" s="602"/>
      <c r="VT779" s="602"/>
      <c r="VU779" s="602"/>
      <c r="VV779" s="602"/>
      <c r="VW779" s="602"/>
      <c r="VX779" s="602"/>
      <c r="VY779" s="602"/>
      <c r="VZ779" s="602"/>
      <c r="WA779" s="602"/>
      <c r="WB779" s="602"/>
      <c r="WC779" s="602"/>
      <c r="WD779" s="602"/>
      <c r="WE779" s="602"/>
      <c r="WF779" s="602"/>
      <c r="WG779" s="602"/>
      <c r="WH779" s="602"/>
      <c r="WI779" s="602"/>
      <c r="WJ779" s="602"/>
      <c r="WK779" s="602"/>
      <c r="WL779" s="602"/>
      <c r="WM779" s="602"/>
      <c r="WN779" s="602"/>
      <c r="WO779" s="602"/>
      <c r="WP779" s="602"/>
      <c r="WQ779" s="602"/>
      <c r="WR779" s="602"/>
      <c r="WS779" s="602"/>
      <c r="WT779" s="602"/>
      <c r="WU779" s="602"/>
      <c r="WV779" s="602"/>
      <c r="WW779" s="602"/>
      <c r="WX779" s="602"/>
      <c r="WY779" s="602"/>
      <c r="WZ779" s="602"/>
      <c r="XA779" s="602"/>
      <c r="XB779" s="602"/>
      <c r="XC779" s="602"/>
      <c r="XD779" s="602"/>
      <c r="XE779" s="602"/>
      <c r="XF779" s="602"/>
      <c r="XG779" s="602"/>
      <c r="XH779" s="602"/>
      <c r="XI779" s="602"/>
      <c r="XJ779" s="602"/>
      <c r="XK779" s="602"/>
      <c r="XL779" s="602"/>
      <c r="XM779" s="602"/>
      <c r="XN779" s="602"/>
      <c r="XO779" s="602"/>
      <c r="XP779" s="602"/>
      <c r="XQ779" s="602"/>
      <c r="XR779" s="602"/>
      <c r="XS779" s="602"/>
      <c r="XT779" s="602"/>
      <c r="XU779" s="602"/>
      <c r="XV779" s="602"/>
      <c r="XW779" s="602"/>
      <c r="XX779" s="602"/>
      <c r="XY779" s="602"/>
      <c r="XZ779" s="602"/>
      <c r="YA779" s="602"/>
      <c r="YB779" s="602"/>
      <c r="YC779" s="602"/>
      <c r="YD779" s="602"/>
      <c r="YE779" s="602"/>
      <c r="YF779" s="602"/>
      <c r="YG779" s="602"/>
      <c r="YH779" s="602"/>
      <c r="YI779" s="602"/>
      <c r="YJ779" s="602"/>
      <c r="YK779" s="602"/>
      <c r="YL779" s="602"/>
      <c r="YM779" s="602"/>
      <c r="YN779" s="602"/>
      <c r="YO779" s="602"/>
      <c r="YP779" s="602"/>
      <c r="YQ779" s="602"/>
      <c r="YR779" s="602"/>
      <c r="YS779" s="602"/>
      <c r="YT779" s="602"/>
      <c r="YU779" s="602"/>
      <c r="YV779" s="602"/>
      <c r="YW779" s="602"/>
      <c r="YX779" s="602"/>
      <c r="YY779" s="602"/>
      <c r="YZ779" s="602"/>
      <c r="ZA779" s="602"/>
      <c r="ZB779" s="602"/>
      <c r="ZC779" s="602"/>
      <c r="ZD779" s="602"/>
      <c r="ZE779" s="602"/>
      <c r="ZF779" s="602"/>
      <c r="ZG779" s="602"/>
      <c r="ZH779" s="602"/>
      <c r="ZI779" s="602"/>
      <c r="ZJ779" s="602"/>
      <c r="ZK779" s="602"/>
      <c r="ZL779" s="602"/>
      <c r="ZM779" s="602"/>
      <c r="ZN779" s="602"/>
      <c r="ZO779" s="602"/>
      <c r="ZP779" s="602"/>
      <c r="ZQ779" s="602"/>
      <c r="ZR779" s="602"/>
      <c r="ZS779" s="602"/>
      <c r="ZT779" s="602"/>
      <c r="ZU779" s="602"/>
      <c r="ZV779" s="602"/>
      <c r="ZW779" s="602"/>
      <c r="ZX779" s="602"/>
      <c r="ZY779" s="602"/>
      <c r="ZZ779" s="602"/>
      <c r="AAA779" s="602"/>
      <c r="AAB779" s="602"/>
      <c r="AAC779" s="602"/>
      <c r="AAD779" s="602"/>
      <c r="AAE779" s="602"/>
      <c r="AAF779" s="602"/>
      <c r="AAG779" s="602"/>
      <c r="AAH779" s="602"/>
      <c r="AAI779" s="602"/>
      <c r="AAJ779" s="602"/>
      <c r="AAK779" s="602"/>
      <c r="AAL779" s="602"/>
      <c r="AAM779" s="602"/>
      <c r="AAN779" s="602"/>
      <c r="AAO779" s="602"/>
      <c r="AAP779" s="602"/>
      <c r="AAQ779" s="602"/>
      <c r="AAR779" s="602"/>
      <c r="AAS779" s="602"/>
      <c r="AAT779" s="602"/>
      <c r="AAU779" s="602"/>
      <c r="AAV779" s="602"/>
      <c r="AAW779" s="602"/>
      <c r="AAX779" s="602"/>
      <c r="AAY779" s="602"/>
      <c r="AAZ779" s="602"/>
      <c r="ABA779" s="602"/>
      <c r="ABB779" s="602"/>
      <c r="ABC779" s="602"/>
      <c r="ABD779" s="602"/>
      <c r="ABE779" s="602"/>
      <c r="ABF779" s="602"/>
      <c r="ABG779" s="602"/>
      <c r="ABH779" s="602"/>
      <c r="ABI779" s="602"/>
      <c r="ABJ779" s="602"/>
      <c r="ABK779" s="602"/>
      <c r="ABL779" s="602"/>
      <c r="ABM779" s="602"/>
      <c r="ABN779" s="602"/>
      <c r="ABO779" s="602"/>
      <c r="ABP779" s="602"/>
      <c r="ABQ779" s="602"/>
      <c r="ABR779" s="602"/>
      <c r="ABS779" s="602"/>
      <c r="ABT779" s="602"/>
      <c r="ABU779" s="602"/>
      <c r="ABV779" s="602"/>
      <c r="ABW779" s="602"/>
      <c r="ABX779" s="602"/>
      <c r="ABY779" s="602"/>
      <c r="ABZ779" s="602"/>
      <c r="ACA779" s="602"/>
      <c r="ACB779" s="602"/>
      <c r="ACC779" s="602"/>
      <c r="ACD779" s="602"/>
      <c r="ACE779" s="602"/>
      <c r="ACF779" s="602"/>
      <c r="ACG779" s="602"/>
      <c r="ACH779" s="602"/>
      <c r="ACI779" s="602"/>
      <c r="ACJ779" s="602"/>
      <c r="ACK779" s="602"/>
      <c r="ACL779" s="602"/>
      <c r="ACM779" s="602"/>
      <c r="ACN779" s="602"/>
      <c r="ACO779" s="602"/>
      <c r="ACP779" s="602"/>
      <c r="ACQ779" s="602"/>
      <c r="ACR779" s="602"/>
      <c r="ACS779" s="602"/>
      <c r="ACT779" s="602"/>
      <c r="ACU779" s="602"/>
      <c r="ACV779" s="602"/>
      <c r="ACW779" s="602"/>
      <c r="ACX779" s="602"/>
      <c r="ACY779" s="602"/>
      <c r="ACZ779" s="602"/>
      <c r="ADA779" s="602"/>
      <c r="ADB779" s="602"/>
      <c r="ADC779" s="602"/>
      <c r="ADD779" s="602"/>
      <c r="ADE779" s="602"/>
      <c r="ADF779" s="602"/>
      <c r="ADG779" s="602"/>
      <c r="ADH779" s="602"/>
      <c r="ADI779" s="602"/>
      <c r="ADJ779" s="602"/>
      <c r="ADK779" s="602"/>
      <c r="ADL779" s="602"/>
      <c r="ADM779" s="602"/>
      <c r="ADN779" s="602"/>
      <c r="ADO779" s="602"/>
      <c r="ADP779" s="602"/>
      <c r="ADQ779" s="602"/>
      <c r="ADR779" s="602"/>
      <c r="ADS779" s="602"/>
      <c r="ADT779" s="602"/>
      <c r="ADU779" s="602"/>
      <c r="ADV779" s="602"/>
      <c r="ADW779" s="602"/>
      <c r="ADX779" s="602"/>
      <c r="ADY779" s="602"/>
      <c r="ADZ779" s="602"/>
      <c r="AEA779" s="602"/>
      <c r="AEB779" s="602"/>
      <c r="AEC779" s="602"/>
      <c r="AED779" s="602"/>
      <c r="AEE779" s="602"/>
      <c r="AEF779" s="602"/>
      <c r="AEG779" s="602"/>
      <c r="AEH779" s="602"/>
      <c r="AEI779" s="602"/>
      <c r="AEJ779" s="602"/>
      <c r="AEK779" s="602"/>
      <c r="AEL779" s="602"/>
      <c r="AEM779" s="602"/>
      <c r="AEN779" s="602"/>
      <c r="AEO779" s="602"/>
      <c r="AEP779" s="602"/>
      <c r="AEQ779" s="602"/>
      <c r="AER779" s="602"/>
      <c r="AES779" s="602"/>
      <c r="AET779" s="602"/>
      <c r="AEU779" s="602"/>
      <c r="AEV779" s="602"/>
      <c r="AEW779" s="602"/>
      <c r="AEX779" s="602"/>
      <c r="AEY779" s="602"/>
      <c r="AEZ779" s="602"/>
      <c r="AFA779" s="602"/>
      <c r="AFB779" s="602"/>
      <c r="AFC779" s="602"/>
      <c r="AFD779" s="602"/>
      <c r="AFE779" s="602"/>
      <c r="AFF779" s="602"/>
      <c r="AFG779" s="602"/>
      <c r="AFH779" s="602"/>
      <c r="AFI779" s="602"/>
      <c r="AFJ779" s="602"/>
      <c r="AFK779" s="602"/>
      <c r="AFL779" s="602"/>
      <c r="AFM779" s="602"/>
      <c r="AFN779" s="602"/>
      <c r="AFO779" s="602"/>
      <c r="AFP779" s="602"/>
      <c r="AFQ779" s="602"/>
      <c r="AFR779" s="602"/>
      <c r="AFS779" s="602"/>
      <c r="AFT779" s="602"/>
      <c r="AFU779" s="602"/>
      <c r="AFV779" s="602"/>
      <c r="AFW779" s="602"/>
      <c r="AFX779" s="602"/>
      <c r="AFY779" s="602"/>
      <c r="AFZ779" s="602"/>
      <c r="AGA779" s="602"/>
      <c r="AGB779" s="602"/>
      <c r="AGC779" s="602"/>
      <c r="AGD779" s="602"/>
      <c r="AGE779" s="602"/>
      <c r="AGF779" s="602"/>
      <c r="AGG779" s="602"/>
      <c r="AGH779" s="602"/>
      <c r="AGI779" s="602"/>
      <c r="AGJ779" s="602"/>
      <c r="AGK779" s="602"/>
      <c r="AGL779" s="602"/>
      <c r="AGM779" s="602"/>
      <c r="AGN779" s="602"/>
      <c r="AGO779" s="602"/>
      <c r="AGP779" s="602"/>
      <c r="AGQ779" s="602"/>
      <c r="AGR779" s="602"/>
      <c r="AGS779" s="602"/>
      <c r="AGT779" s="602"/>
      <c r="AGU779" s="602"/>
      <c r="AGV779" s="602"/>
      <c r="AGW779" s="602"/>
      <c r="AGX779" s="602"/>
      <c r="AGY779" s="602"/>
      <c r="AGZ779" s="602"/>
      <c r="AHA779" s="602"/>
      <c r="AHB779" s="602"/>
      <c r="AHC779" s="602"/>
      <c r="AHD779" s="602"/>
      <c r="AHE779" s="602"/>
      <c r="AHF779" s="602"/>
      <c r="AHG779" s="602"/>
      <c r="AHH779" s="602"/>
      <c r="AHI779" s="602"/>
      <c r="AHJ779" s="602"/>
      <c r="AHK779" s="602"/>
      <c r="AHL779" s="602"/>
      <c r="AHM779" s="602"/>
      <c r="AHN779" s="602"/>
      <c r="AHO779" s="602"/>
      <c r="AHP779" s="602"/>
      <c r="AHQ779" s="602"/>
      <c r="AHR779" s="602"/>
      <c r="AHS779" s="602"/>
      <c r="AHT779" s="602"/>
      <c r="AHU779" s="602"/>
      <c r="AHV779" s="602"/>
      <c r="AHW779" s="602"/>
      <c r="AHX779" s="602"/>
      <c r="AHY779" s="602"/>
      <c r="AHZ779" s="602"/>
      <c r="AIA779" s="602"/>
      <c r="AIB779" s="602"/>
      <c r="AIC779" s="602"/>
      <c r="AID779" s="602"/>
      <c r="AIE779" s="602"/>
      <c r="AIF779" s="602"/>
      <c r="AIG779" s="602"/>
      <c r="AIH779" s="602"/>
      <c r="AII779" s="602"/>
      <c r="AIJ779" s="602"/>
      <c r="AIK779" s="602"/>
      <c r="AIL779" s="602"/>
      <c r="AIM779" s="602"/>
      <c r="AIN779" s="602"/>
      <c r="AIO779" s="602"/>
      <c r="AIP779" s="602"/>
      <c r="AIQ779" s="602"/>
      <c r="AIR779" s="602"/>
      <c r="AIS779" s="602"/>
      <c r="AIT779" s="602"/>
      <c r="AIU779" s="602"/>
      <c r="AIV779" s="602"/>
      <c r="AIW779" s="602"/>
      <c r="AIX779" s="602"/>
      <c r="AIY779" s="602"/>
      <c r="AIZ779" s="602"/>
      <c r="AJA779" s="602"/>
      <c r="AJB779" s="602"/>
      <c r="AJC779" s="602"/>
      <c r="AJD779" s="602"/>
      <c r="AJE779" s="602"/>
      <c r="AJF779" s="602"/>
      <c r="AJG779" s="602"/>
      <c r="AJH779" s="602"/>
      <c r="AJI779" s="602"/>
    </row>
    <row r="780" spans="1:945">
      <c r="A780" s="603"/>
      <c r="B780" s="623">
        <v>44574</v>
      </c>
      <c r="C780" s="623" t="s">
        <v>1217</v>
      </c>
      <c r="D780" s="615" t="s">
        <v>2956</v>
      </c>
      <c r="E780" s="617" t="s">
        <v>4843</v>
      </c>
      <c r="F780" s="615"/>
      <c r="G780" s="615"/>
      <c r="H780" s="615"/>
      <c r="I780" s="615" t="s">
        <v>3062</v>
      </c>
      <c r="J780" s="618"/>
      <c r="K780" s="615" t="s">
        <v>4844</v>
      </c>
      <c r="L780" s="615" t="s">
        <v>3022</v>
      </c>
      <c r="M780" s="616">
        <v>44551</v>
      </c>
      <c r="N780" s="616">
        <v>44805</v>
      </c>
      <c r="O780" s="616"/>
      <c r="P780" s="616"/>
      <c r="Q780" s="616"/>
      <c r="R780" s="616"/>
      <c r="S780" s="615" t="s">
        <v>2959</v>
      </c>
      <c r="T780" s="615">
        <v>60</v>
      </c>
      <c r="U780" s="615">
        <v>49403140</v>
      </c>
      <c r="V780" s="615" t="s">
        <v>973</v>
      </c>
      <c r="W780" s="615">
        <v>400</v>
      </c>
      <c r="X780" s="619">
        <v>5824</v>
      </c>
      <c r="Y780" s="539">
        <f t="shared" si="36"/>
        <v>2329600</v>
      </c>
      <c r="Z780" s="605">
        <v>0.49</v>
      </c>
      <c r="AA780" s="681">
        <f t="shared" si="37"/>
        <v>1141504</v>
      </c>
      <c r="AB780" s="625"/>
      <c r="AC780" s="621">
        <v>0</v>
      </c>
      <c r="AD780" s="609"/>
      <c r="AE780" s="606"/>
      <c r="AF780" s="695">
        <f t="shared" si="38"/>
        <v>1141504</v>
      </c>
      <c r="AG780" s="604" t="s">
        <v>1073</v>
      </c>
      <c r="AH780" s="604"/>
      <c r="AI780" s="604">
        <v>60</v>
      </c>
      <c r="AJ780" s="608" t="s">
        <v>3023</v>
      </c>
      <c r="AK780" s="604" t="s">
        <v>1163</v>
      </c>
      <c r="AL780" s="607" t="s">
        <v>3024</v>
      </c>
      <c r="AM780" s="604" t="s">
        <v>52</v>
      </c>
      <c r="AN780" s="604"/>
      <c r="AO780" s="604"/>
      <c r="AP780" s="606"/>
      <c r="AQ780" s="606" t="s">
        <v>37</v>
      </c>
      <c r="AR780" s="606" t="s">
        <v>1297</v>
      </c>
      <c r="AS780" s="603" t="s">
        <v>1078</v>
      </c>
      <c r="AT780" s="610" t="s">
        <v>1078</v>
      </c>
      <c r="AU780" s="610" t="s">
        <v>1078</v>
      </c>
      <c r="AV780" s="605">
        <v>0.49</v>
      </c>
      <c r="AW780" s="602"/>
      <c r="AX780" s="602"/>
      <c r="AY780" s="602"/>
      <c r="AZ780" s="602"/>
      <c r="BA780" s="602"/>
      <c r="BB780" s="602"/>
      <c r="BC780" s="602"/>
      <c r="BD780" s="602"/>
      <c r="BE780" s="602"/>
      <c r="BF780" s="602"/>
      <c r="BG780" s="602"/>
      <c r="BH780" s="602"/>
      <c r="BI780" s="602"/>
      <c r="BJ780" s="602"/>
      <c r="BK780" s="602"/>
      <c r="BL780" s="602"/>
      <c r="BM780" s="602"/>
      <c r="BN780" s="602"/>
      <c r="BO780" s="602"/>
      <c r="BP780" s="602"/>
      <c r="BQ780" s="602"/>
      <c r="BR780" s="602"/>
      <c r="BS780" s="602"/>
      <c r="BT780" s="602"/>
      <c r="BU780" s="602"/>
      <c r="BV780" s="602"/>
      <c r="BW780" s="602"/>
      <c r="BX780" s="602"/>
      <c r="BY780" s="602"/>
      <c r="BZ780" s="602"/>
      <c r="CA780" s="602"/>
      <c r="CB780" s="602"/>
      <c r="CC780" s="602"/>
      <c r="CD780" s="602"/>
      <c r="CE780" s="602"/>
      <c r="CF780" s="602"/>
      <c r="CG780" s="602"/>
      <c r="CH780" s="602"/>
      <c r="CI780" s="602"/>
      <c r="CJ780" s="602"/>
      <c r="CK780" s="602"/>
      <c r="CL780" s="602"/>
      <c r="CM780" s="602"/>
      <c r="CN780" s="602"/>
      <c r="CO780" s="602"/>
      <c r="CP780" s="602"/>
      <c r="CQ780" s="602"/>
      <c r="CR780" s="602"/>
      <c r="CS780" s="602"/>
      <c r="CT780" s="602"/>
      <c r="CU780" s="602"/>
      <c r="CV780" s="602"/>
      <c r="CW780" s="602"/>
      <c r="CX780" s="602"/>
      <c r="CY780" s="602"/>
      <c r="CZ780" s="602"/>
      <c r="DA780" s="602"/>
      <c r="DB780" s="602"/>
      <c r="DC780" s="602"/>
      <c r="DD780" s="602"/>
      <c r="DE780" s="602"/>
      <c r="DF780" s="602"/>
      <c r="DG780" s="602"/>
      <c r="DH780" s="602"/>
      <c r="DI780" s="602"/>
      <c r="DJ780" s="602"/>
      <c r="DK780" s="602"/>
      <c r="DL780" s="602"/>
      <c r="DM780" s="602"/>
      <c r="DN780" s="602"/>
      <c r="DO780" s="602"/>
      <c r="DP780" s="602"/>
      <c r="DQ780" s="602"/>
      <c r="DR780" s="602"/>
      <c r="DS780" s="602"/>
      <c r="DT780" s="602"/>
      <c r="DU780" s="602"/>
      <c r="DV780" s="602"/>
      <c r="DW780" s="602"/>
      <c r="DX780" s="602"/>
      <c r="DY780" s="602"/>
      <c r="DZ780" s="602"/>
      <c r="EA780" s="602"/>
      <c r="EB780" s="602"/>
      <c r="EC780" s="602"/>
      <c r="ED780" s="602"/>
      <c r="EE780" s="602"/>
      <c r="EF780" s="602"/>
      <c r="EG780" s="602"/>
      <c r="EH780" s="602"/>
      <c r="EI780" s="602"/>
      <c r="EJ780" s="602"/>
      <c r="EK780" s="602"/>
      <c r="EL780" s="602"/>
      <c r="EM780" s="602"/>
      <c r="EN780" s="602"/>
      <c r="EO780" s="602"/>
      <c r="EP780" s="602"/>
      <c r="EQ780" s="602"/>
      <c r="ER780" s="602"/>
      <c r="ES780" s="602"/>
      <c r="ET780" s="602"/>
      <c r="EU780" s="602"/>
      <c r="EV780" s="602"/>
      <c r="EW780" s="602"/>
      <c r="EX780" s="602"/>
      <c r="EY780" s="602"/>
      <c r="EZ780" s="602"/>
      <c r="FA780" s="602"/>
      <c r="FB780" s="602"/>
      <c r="FC780" s="602"/>
      <c r="FD780" s="602"/>
      <c r="FE780" s="602"/>
      <c r="FF780" s="602"/>
      <c r="FG780" s="602"/>
      <c r="FH780" s="602"/>
      <c r="FI780" s="602"/>
      <c r="FJ780" s="602"/>
      <c r="FK780" s="602"/>
      <c r="FL780" s="602"/>
      <c r="FM780" s="602"/>
      <c r="FN780" s="602"/>
      <c r="FO780" s="602"/>
      <c r="FP780" s="602"/>
      <c r="FQ780" s="602"/>
      <c r="FR780" s="602"/>
      <c r="FS780" s="602"/>
      <c r="FT780" s="602"/>
      <c r="FU780" s="602"/>
      <c r="FV780" s="602"/>
      <c r="FW780" s="602"/>
      <c r="FX780" s="602"/>
      <c r="FY780" s="602"/>
      <c r="FZ780" s="602"/>
      <c r="GA780" s="602"/>
      <c r="GB780" s="602"/>
      <c r="GC780" s="602"/>
      <c r="GD780" s="602"/>
      <c r="GE780" s="602"/>
      <c r="GF780" s="602"/>
      <c r="GG780" s="602"/>
      <c r="GH780" s="602"/>
      <c r="GI780" s="602"/>
      <c r="GJ780" s="602"/>
      <c r="GK780" s="602"/>
      <c r="GL780" s="602"/>
      <c r="GM780" s="602"/>
      <c r="GN780" s="602"/>
      <c r="GO780" s="602"/>
      <c r="GP780" s="602"/>
      <c r="GQ780" s="602"/>
      <c r="GR780" s="602"/>
      <c r="GS780" s="602"/>
      <c r="GT780" s="602"/>
      <c r="GU780" s="602"/>
      <c r="GV780" s="602"/>
      <c r="GW780" s="602"/>
      <c r="GX780" s="602"/>
      <c r="GY780" s="602"/>
      <c r="GZ780" s="602"/>
      <c r="HA780" s="602"/>
      <c r="HB780" s="602"/>
      <c r="HC780" s="602"/>
      <c r="HD780" s="602"/>
      <c r="HE780" s="602"/>
      <c r="HF780" s="602"/>
      <c r="HG780" s="602"/>
      <c r="HH780" s="602"/>
      <c r="HI780" s="602"/>
      <c r="HJ780" s="602"/>
      <c r="HK780" s="602"/>
      <c r="HL780" s="602"/>
      <c r="HM780" s="602"/>
      <c r="HN780" s="602"/>
      <c r="HO780" s="602"/>
      <c r="HP780" s="602"/>
      <c r="HQ780" s="602"/>
      <c r="HR780" s="602"/>
      <c r="HS780" s="602"/>
      <c r="HT780" s="602"/>
      <c r="HU780" s="602"/>
      <c r="HV780" s="602"/>
      <c r="HW780" s="602"/>
      <c r="HX780" s="602"/>
      <c r="HY780" s="602"/>
      <c r="HZ780" s="602"/>
      <c r="IA780" s="602"/>
      <c r="IB780" s="602"/>
      <c r="IC780" s="602"/>
      <c r="ID780" s="602"/>
      <c r="IE780" s="602"/>
      <c r="IF780" s="602"/>
      <c r="IG780" s="602"/>
      <c r="IH780" s="602"/>
      <c r="II780" s="602"/>
      <c r="IJ780" s="602"/>
      <c r="IK780" s="602"/>
      <c r="IL780" s="602"/>
      <c r="IM780" s="602"/>
      <c r="IN780" s="602"/>
      <c r="IO780" s="602"/>
      <c r="IP780" s="602"/>
      <c r="IQ780" s="602"/>
      <c r="IR780" s="602"/>
      <c r="IS780" s="602"/>
      <c r="IT780" s="602"/>
      <c r="IU780" s="602"/>
      <c r="IV780" s="602"/>
      <c r="IW780" s="602"/>
      <c r="IX780" s="602"/>
      <c r="IY780" s="602"/>
      <c r="IZ780" s="602"/>
      <c r="JA780" s="602"/>
      <c r="JB780" s="602"/>
      <c r="JC780" s="602"/>
      <c r="JD780" s="602"/>
      <c r="JE780" s="602"/>
      <c r="JF780" s="602"/>
      <c r="JG780" s="602"/>
      <c r="JH780" s="602"/>
      <c r="JI780" s="602"/>
      <c r="JJ780" s="602"/>
      <c r="JK780" s="602"/>
      <c r="JL780" s="602"/>
      <c r="JM780" s="602"/>
      <c r="JN780" s="602"/>
      <c r="JO780" s="602"/>
      <c r="JP780" s="602"/>
      <c r="JQ780" s="602"/>
      <c r="JR780" s="602"/>
      <c r="JS780" s="602"/>
      <c r="JT780" s="602"/>
      <c r="JU780" s="602"/>
      <c r="JV780" s="602"/>
      <c r="JW780" s="602"/>
      <c r="JX780" s="602"/>
      <c r="JY780" s="602"/>
      <c r="JZ780" s="602"/>
      <c r="KA780" s="602"/>
      <c r="KB780" s="602"/>
      <c r="KC780" s="602"/>
      <c r="KD780" s="602"/>
      <c r="KE780" s="602"/>
      <c r="KF780" s="602"/>
      <c r="KG780" s="602"/>
      <c r="KH780" s="602"/>
      <c r="KI780" s="602"/>
      <c r="KJ780" s="602"/>
      <c r="KK780" s="602"/>
      <c r="KL780" s="602"/>
      <c r="KM780" s="602"/>
      <c r="KN780" s="602"/>
      <c r="KO780" s="602"/>
      <c r="KP780" s="602"/>
      <c r="KQ780" s="602"/>
      <c r="KR780" s="602"/>
      <c r="KS780" s="602"/>
      <c r="KT780" s="602"/>
      <c r="KU780" s="602"/>
      <c r="KV780" s="602"/>
      <c r="KW780" s="602"/>
      <c r="KX780" s="602"/>
      <c r="KY780" s="602"/>
      <c r="KZ780" s="602"/>
      <c r="LA780" s="602"/>
      <c r="LB780" s="602"/>
      <c r="LC780" s="602"/>
      <c r="LD780" s="602"/>
      <c r="LE780" s="602"/>
      <c r="LF780" s="602"/>
      <c r="LG780" s="602"/>
      <c r="LH780" s="602"/>
      <c r="LI780" s="602"/>
      <c r="LJ780" s="602"/>
      <c r="LK780" s="602"/>
      <c r="LL780" s="602"/>
      <c r="LM780" s="602"/>
      <c r="LN780" s="602"/>
      <c r="LO780" s="602"/>
      <c r="LP780" s="602"/>
      <c r="LQ780" s="602"/>
      <c r="LR780" s="602"/>
      <c r="LS780" s="602"/>
      <c r="LT780" s="602"/>
      <c r="LU780" s="602"/>
      <c r="LV780" s="602"/>
      <c r="LW780" s="602"/>
      <c r="LX780" s="602"/>
      <c r="LY780" s="602"/>
      <c r="LZ780" s="602"/>
      <c r="MA780" s="602"/>
      <c r="MB780" s="602"/>
      <c r="MC780" s="602"/>
      <c r="MD780" s="602"/>
      <c r="ME780" s="602"/>
      <c r="MF780" s="602"/>
      <c r="MG780" s="602"/>
      <c r="MH780" s="602"/>
      <c r="MI780" s="602"/>
      <c r="MJ780" s="602"/>
      <c r="MK780" s="602"/>
      <c r="ML780" s="602"/>
      <c r="MM780" s="602"/>
      <c r="MN780" s="602"/>
      <c r="MO780" s="602"/>
      <c r="MP780" s="602"/>
      <c r="MQ780" s="602"/>
      <c r="MR780" s="602"/>
      <c r="MS780" s="602"/>
      <c r="MT780" s="602"/>
      <c r="MU780" s="602"/>
      <c r="MV780" s="602"/>
      <c r="MW780" s="602"/>
      <c r="MX780" s="602"/>
      <c r="MY780" s="602"/>
      <c r="MZ780" s="602"/>
      <c r="NA780" s="602"/>
      <c r="NB780" s="602"/>
      <c r="NC780" s="602"/>
      <c r="ND780" s="602"/>
      <c r="NE780" s="602"/>
      <c r="NF780" s="602"/>
      <c r="NG780" s="602"/>
      <c r="NH780" s="602"/>
      <c r="NI780" s="602"/>
      <c r="NJ780" s="602"/>
      <c r="NK780" s="602"/>
      <c r="NL780" s="602"/>
      <c r="NM780" s="602"/>
      <c r="NN780" s="602"/>
      <c r="NO780" s="602"/>
      <c r="NP780" s="602"/>
      <c r="NQ780" s="602"/>
      <c r="NR780" s="602"/>
      <c r="NS780" s="602"/>
      <c r="NT780" s="602"/>
      <c r="NU780" s="602"/>
      <c r="NV780" s="602"/>
      <c r="NW780" s="602"/>
      <c r="NX780" s="602"/>
      <c r="NY780" s="602"/>
      <c r="NZ780" s="602"/>
      <c r="OA780" s="602"/>
      <c r="OB780" s="602"/>
      <c r="OC780" s="602"/>
      <c r="OD780" s="602"/>
      <c r="OE780" s="602"/>
      <c r="OF780" s="602"/>
      <c r="OG780" s="602"/>
      <c r="OH780" s="602"/>
      <c r="OI780" s="602"/>
      <c r="OJ780" s="602"/>
      <c r="OK780" s="602"/>
      <c r="OL780" s="602"/>
      <c r="OM780" s="602"/>
      <c r="ON780" s="602"/>
      <c r="OO780" s="602"/>
      <c r="OP780" s="602"/>
      <c r="OQ780" s="602"/>
      <c r="OR780" s="602"/>
      <c r="OS780" s="602"/>
      <c r="OT780" s="602"/>
      <c r="OU780" s="602"/>
      <c r="OV780" s="602"/>
      <c r="OW780" s="602"/>
      <c r="OX780" s="602"/>
      <c r="OY780" s="602"/>
      <c r="OZ780" s="602"/>
      <c r="PA780" s="602"/>
      <c r="PB780" s="602"/>
      <c r="PC780" s="602"/>
      <c r="PD780" s="602"/>
      <c r="PE780" s="602"/>
      <c r="PF780" s="602"/>
      <c r="PG780" s="602"/>
      <c r="PH780" s="602"/>
      <c r="PI780" s="602"/>
      <c r="PJ780" s="602"/>
      <c r="PK780" s="602"/>
      <c r="PL780" s="602"/>
      <c r="PM780" s="602"/>
      <c r="PN780" s="602"/>
      <c r="PO780" s="602"/>
      <c r="PP780" s="602"/>
      <c r="PQ780" s="602"/>
      <c r="PR780" s="602"/>
      <c r="PS780" s="602"/>
      <c r="PT780" s="602"/>
      <c r="PU780" s="602"/>
      <c r="PV780" s="602"/>
      <c r="PW780" s="602"/>
      <c r="PX780" s="602"/>
      <c r="PY780" s="602"/>
      <c r="PZ780" s="602"/>
      <c r="QA780" s="602"/>
      <c r="QB780" s="602"/>
      <c r="QC780" s="602"/>
      <c r="QD780" s="602"/>
      <c r="QE780" s="602"/>
      <c r="QF780" s="602"/>
      <c r="QG780" s="602"/>
      <c r="QH780" s="602"/>
      <c r="QI780" s="602"/>
      <c r="QJ780" s="602"/>
      <c r="QK780" s="602"/>
      <c r="QL780" s="602"/>
      <c r="QM780" s="602"/>
      <c r="QN780" s="602"/>
      <c r="QO780" s="602"/>
      <c r="QP780" s="602"/>
      <c r="QQ780" s="602"/>
      <c r="QR780" s="602"/>
      <c r="QS780" s="602"/>
      <c r="QT780" s="602"/>
      <c r="QU780" s="602"/>
      <c r="QV780" s="602"/>
      <c r="QW780" s="602"/>
      <c r="QX780" s="602"/>
      <c r="QY780" s="602"/>
      <c r="QZ780" s="602"/>
      <c r="RA780" s="602"/>
      <c r="RB780" s="602"/>
      <c r="RC780" s="602"/>
      <c r="RD780" s="602"/>
      <c r="RE780" s="602"/>
      <c r="RF780" s="602"/>
      <c r="RG780" s="602"/>
      <c r="RH780" s="602"/>
      <c r="RI780" s="602"/>
      <c r="RJ780" s="602"/>
      <c r="RK780" s="602"/>
      <c r="RL780" s="602"/>
      <c r="RM780" s="602"/>
      <c r="RN780" s="602"/>
      <c r="RO780" s="602"/>
      <c r="RP780" s="602"/>
      <c r="RQ780" s="602"/>
      <c r="RR780" s="602"/>
      <c r="RS780" s="602"/>
      <c r="RT780" s="602"/>
      <c r="RU780" s="602"/>
      <c r="RV780" s="602"/>
      <c r="RW780" s="602"/>
      <c r="RX780" s="602"/>
      <c r="RY780" s="602"/>
      <c r="RZ780" s="602"/>
      <c r="SA780" s="602"/>
      <c r="SB780" s="602"/>
      <c r="SC780" s="602"/>
      <c r="SD780" s="602"/>
      <c r="SE780" s="602"/>
      <c r="SF780" s="602"/>
      <c r="SG780" s="602"/>
      <c r="SH780" s="602"/>
      <c r="SI780" s="602"/>
      <c r="SJ780" s="602"/>
      <c r="SK780" s="602"/>
      <c r="SL780" s="602"/>
      <c r="SM780" s="602"/>
      <c r="SN780" s="602"/>
      <c r="SO780" s="602"/>
      <c r="SP780" s="602"/>
      <c r="SQ780" s="602"/>
      <c r="SR780" s="602"/>
      <c r="SS780" s="602"/>
      <c r="ST780" s="602"/>
      <c r="SU780" s="602"/>
      <c r="SV780" s="602"/>
      <c r="SW780" s="602"/>
      <c r="SX780" s="602"/>
      <c r="SY780" s="602"/>
      <c r="SZ780" s="602"/>
      <c r="TA780" s="602"/>
      <c r="TB780" s="602"/>
      <c r="TC780" s="602"/>
      <c r="TD780" s="602"/>
      <c r="TE780" s="602"/>
      <c r="TF780" s="602"/>
      <c r="TG780" s="602"/>
      <c r="TH780" s="602"/>
      <c r="TI780" s="602"/>
      <c r="TJ780" s="602"/>
      <c r="TK780" s="602"/>
      <c r="TL780" s="602"/>
      <c r="TM780" s="602"/>
      <c r="TN780" s="602"/>
      <c r="TO780" s="602"/>
      <c r="TP780" s="602"/>
      <c r="TQ780" s="602"/>
      <c r="TR780" s="602"/>
      <c r="TS780" s="602"/>
      <c r="TT780" s="602"/>
      <c r="TU780" s="602"/>
      <c r="TV780" s="602"/>
      <c r="TW780" s="602"/>
      <c r="TX780" s="602"/>
      <c r="TY780" s="602"/>
      <c r="TZ780" s="602"/>
      <c r="UA780" s="602"/>
      <c r="UB780" s="602"/>
      <c r="UC780" s="602"/>
      <c r="UD780" s="602"/>
      <c r="UE780" s="602"/>
      <c r="UF780" s="602"/>
      <c r="UG780" s="602"/>
      <c r="UH780" s="602"/>
      <c r="UI780" s="602"/>
      <c r="UJ780" s="602"/>
      <c r="UK780" s="602"/>
      <c r="UL780" s="602"/>
      <c r="UM780" s="602"/>
      <c r="UN780" s="602"/>
      <c r="UO780" s="602"/>
      <c r="UP780" s="602"/>
      <c r="UQ780" s="602"/>
      <c r="UR780" s="602"/>
      <c r="US780" s="602"/>
      <c r="UT780" s="602"/>
      <c r="UU780" s="602"/>
      <c r="UV780" s="602"/>
      <c r="UW780" s="602"/>
      <c r="UX780" s="602"/>
      <c r="UY780" s="602"/>
      <c r="UZ780" s="602"/>
      <c r="VA780" s="602"/>
      <c r="VB780" s="602"/>
      <c r="VC780" s="602"/>
      <c r="VD780" s="602"/>
      <c r="VE780" s="602"/>
      <c r="VF780" s="602"/>
      <c r="VG780" s="602"/>
      <c r="VH780" s="602"/>
      <c r="VI780" s="602"/>
      <c r="VJ780" s="602"/>
      <c r="VK780" s="602"/>
      <c r="VL780" s="602"/>
      <c r="VM780" s="602"/>
      <c r="VN780" s="602"/>
      <c r="VO780" s="602"/>
      <c r="VP780" s="602"/>
      <c r="VQ780" s="602"/>
      <c r="VR780" s="602"/>
      <c r="VS780" s="602"/>
      <c r="VT780" s="602"/>
      <c r="VU780" s="602"/>
      <c r="VV780" s="602"/>
      <c r="VW780" s="602"/>
      <c r="VX780" s="602"/>
      <c r="VY780" s="602"/>
      <c r="VZ780" s="602"/>
      <c r="WA780" s="602"/>
      <c r="WB780" s="602"/>
      <c r="WC780" s="602"/>
      <c r="WD780" s="602"/>
      <c r="WE780" s="602"/>
      <c r="WF780" s="602"/>
      <c r="WG780" s="602"/>
      <c r="WH780" s="602"/>
      <c r="WI780" s="602"/>
      <c r="WJ780" s="602"/>
      <c r="WK780" s="602"/>
      <c r="WL780" s="602"/>
      <c r="WM780" s="602"/>
      <c r="WN780" s="602"/>
      <c r="WO780" s="602"/>
      <c r="WP780" s="602"/>
      <c r="WQ780" s="602"/>
      <c r="WR780" s="602"/>
      <c r="WS780" s="602"/>
      <c r="WT780" s="602"/>
      <c r="WU780" s="602"/>
      <c r="WV780" s="602"/>
      <c r="WW780" s="602"/>
      <c r="WX780" s="602"/>
      <c r="WY780" s="602"/>
      <c r="WZ780" s="602"/>
      <c r="XA780" s="602"/>
      <c r="XB780" s="602"/>
      <c r="XC780" s="602"/>
      <c r="XD780" s="602"/>
      <c r="XE780" s="602"/>
      <c r="XF780" s="602"/>
      <c r="XG780" s="602"/>
      <c r="XH780" s="602"/>
      <c r="XI780" s="602"/>
      <c r="XJ780" s="602"/>
      <c r="XK780" s="602"/>
      <c r="XL780" s="602"/>
      <c r="XM780" s="602"/>
      <c r="XN780" s="602"/>
      <c r="XO780" s="602"/>
      <c r="XP780" s="602"/>
      <c r="XQ780" s="602"/>
      <c r="XR780" s="602"/>
      <c r="XS780" s="602"/>
      <c r="XT780" s="602"/>
      <c r="XU780" s="602"/>
      <c r="XV780" s="602"/>
      <c r="XW780" s="602"/>
      <c r="XX780" s="602"/>
      <c r="XY780" s="602"/>
      <c r="XZ780" s="602"/>
      <c r="YA780" s="602"/>
      <c r="YB780" s="602"/>
      <c r="YC780" s="602"/>
      <c r="YD780" s="602"/>
      <c r="YE780" s="602"/>
      <c r="YF780" s="602"/>
      <c r="YG780" s="602"/>
      <c r="YH780" s="602"/>
      <c r="YI780" s="602"/>
      <c r="YJ780" s="602"/>
      <c r="YK780" s="602"/>
      <c r="YL780" s="602"/>
      <c r="YM780" s="602"/>
      <c r="YN780" s="602"/>
      <c r="YO780" s="602"/>
      <c r="YP780" s="602"/>
      <c r="YQ780" s="602"/>
      <c r="YR780" s="602"/>
      <c r="YS780" s="602"/>
      <c r="YT780" s="602"/>
      <c r="YU780" s="602"/>
      <c r="YV780" s="602"/>
      <c r="YW780" s="602"/>
      <c r="YX780" s="602"/>
      <c r="YY780" s="602"/>
      <c r="YZ780" s="602"/>
      <c r="ZA780" s="602"/>
      <c r="ZB780" s="602"/>
      <c r="ZC780" s="602"/>
      <c r="ZD780" s="602"/>
      <c r="ZE780" s="602"/>
      <c r="ZF780" s="602"/>
      <c r="ZG780" s="602"/>
      <c r="ZH780" s="602"/>
      <c r="ZI780" s="602"/>
      <c r="ZJ780" s="602"/>
      <c r="ZK780" s="602"/>
      <c r="ZL780" s="602"/>
      <c r="ZM780" s="602"/>
      <c r="ZN780" s="602"/>
      <c r="ZO780" s="602"/>
      <c r="ZP780" s="602"/>
      <c r="ZQ780" s="602"/>
      <c r="ZR780" s="602"/>
      <c r="ZS780" s="602"/>
      <c r="ZT780" s="602"/>
      <c r="ZU780" s="602"/>
      <c r="ZV780" s="602"/>
      <c r="ZW780" s="602"/>
      <c r="ZX780" s="602"/>
      <c r="ZY780" s="602"/>
      <c r="ZZ780" s="602"/>
      <c r="AAA780" s="602"/>
      <c r="AAB780" s="602"/>
      <c r="AAC780" s="602"/>
      <c r="AAD780" s="602"/>
      <c r="AAE780" s="602"/>
      <c r="AAF780" s="602"/>
      <c r="AAG780" s="602"/>
      <c r="AAH780" s="602"/>
      <c r="AAI780" s="602"/>
      <c r="AAJ780" s="602"/>
      <c r="AAK780" s="602"/>
      <c r="AAL780" s="602"/>
      <c r="AAM780" s="602"/>
      <c r="AAN780" s="602"/>
      <c r="AAO780" s="602"/>
      <c r="AAP780" s="602"/>
      <c r="AAQ780" s="602"/>
      <c r="AAR780" s="602"/>
      <c r="AAS780" s="602"/>
      <c r="AAT780" s="602"/>
      <c r="AAU780" s="602"/>
      <c r="AAV780" s="602"/>
      <c r="AAW780" s="602"/>
      <c r="AAX780" s="602"/>
      <c r="AAY780" s="602"/>
      <c r="AAZ780" s="602"/>
      <c r="ABA780" s="602"/>
      <c r="ABB780" s="602"/>
      <c r="ABC780" s="602"/>
      <c r="ABD780" s="602"/>
      <c r="ABE780" s="602"/>
      <c r="ABF780" s="602"/>
      <c r="ABG780" s="602"/>
      <c r="ABH780" s="602"/>
      <c r="ABI780" s="602"/>
      <c r="ABJ780" s="602"/>
      <c r="ABK780" s="602"/>
      <c r="ABL780" s="602"/>
      <c r="ABM780" s="602"/>
      <c r="ABN780" s="602"/>
      <c r="ABO780" s="602"/>
      <c r="ABP780" s="602"/>
      <c r="ABQ780" s="602"/>
      <c r="ABR780" s="602"/>
      <c r="ABS780" s="602"/>
      <c r="ABT780" s="602"/>
      <c r="ABU780" s="602"/>
      <c r="ABV780" s="602"/>
      <c r="ABW780" s="602"/>
      <c r="ABX780" s="602"/>
      <c r="ABY780" s="602"/>
      <c r="ABZ780" s="602"/>
      <c r="ACA780" s="602"/>
      <c r="ACB780" s="602"/>
      <c r="ACC780" s="602"/>
      <c r="ACD780" s="602"/>
      <c r="ACE780" s="602"/>
      <c r="ACF780" s="602"/>
      <c r="ACG780" s="602"/>
      <c r="ACH780" s="602"/>
      <c r="ACI780" s="602"/>
      <c r="ACJ780" s="602"/>
      <c r="ACK780" s="602"/>
      <c r="ACL780" s="602"/>
      <c r="ACM780" s="602"/>
      <c r="ACN780" s="602"/>
      <c r="ACO780" s="602"/>
      <c r="ACP780" s="602"/>
      <c r="ACQ780" s="602"/>
      <c r="ACR780" s="602"/>
      <c r="ACS780" s="602"/>
      <c r="ACT780" s="602"/>
      <c r="ACU780" s="602"/>
      <c r="ACV780" s="602"/>
      <c r="ACW780" s="602"/>
      <c r="ACX780" s="602"/>
      <c r="ACY780" s="602"/>
      <c r="ACZ780" s="602"/>
      <c r="ADA780" s="602"/>
      <c r="ADB780" s="602"/>
      <c r="ADC780" s="602"/>
      <c r="ADD780" s="602"/>
      <c r="ADE780" s="602"/>
      <c r="ADF780" s="602"/>
      <c r="ADG780" s="602"/>
      <c r="ADH780" s="602"/>
      <c r="ADI780" s="602"/>
      <c r="ADJ780" s="602"/>
      <c r="ADK780" s="602"/>
      <c r="ADL780" s="602"/>
      <c r="ADM780" s="602"/>
      <c r="ADN780" s="602"/>
      <c r="ADO780" s="602"/>
      <c r="ADP780" s="602"/>
      <c r="ADQ780" s="602"/>
      <c r="ADR780" s="602"/>
      <c r="ADS780" s="602"/>
      <c r="ADT780" s="602"/>
      <c r="ADU780" s="602"/>
      <c r="ADV780" s="602"/>
      <c r="ADW780" s="602"/>
      <c r="ADX780" s="602"/>
      <c r="ADY780" s="602"/>
      <c r="ADZ780" s="602"/>
      <c r="AEA780" s="602"/>
      <c r="AEB780" s="602"/>
      <c r="AEC780" s="602"/>
      <c r="AED780" s="602"/>
      <c r="AEE780" s="602"/>
      <c r="AEF780" s="602"/>
      <c r="AEG780" s="602"/>
      <c r="AEH780" s="602"/>
      <c r="AEI780" s="602"/>
      <c r="AEJ780" s="602"/>
      <c r="AEK780" s="602"/>
      <c r="AEL780" s="602"/>
      <c r="AEM780" s="602"/>
      <c r="AEN780" s="602"/>
      <c r="AEO780" s="602"/>
      <c r="AEP780" s="602"/>
      <c r="AEQ780" s="602"/>
      <c r="AER780" s="602"/>
      <c r="AES780" s="602"/>
      <c r="AET780" s="602"/>
      <c r="AEU780" s="602"/>
      <c r="AEV780" s="602"/>
      <c r="AEW780" s="602"/>
      <c r="AEX780" s="602"/>
      <c r="AEY780" s="602"/>
      <c r="AEZ780" s="602"/>
      <c r="AFA780" s="602"/>
      <c r="AFB780" s="602"/>
      <c r="AFC780" s="602"/>
      <c r="AFD780" s="602"/>
      <c r="AFE780" s="602"/>
      <c r="AFF780" s="602"/>
      <c r="AFG780" s="602"/>
      <c r="AFH780" s="602"/>
      <c r="AFI780" s="602"/>
      <c r="AFJ780" s="602"/>
      <c r="AFK780" s="602"/>
      <c r="AFL780" s="602"/>
      <c r="AFM780" s="602"/>
      <c r="AFN780" s="602"/>
      <c r="AFO780" s="602"/>
      <c r="AFP780" s="602"/>
      <c r="AFQ780" s="602"/>
      <c r="AFR780" s="602"/>
      <c r="AFS780" s="602"/>
      <c r="AFT780" s="602"/>
      <c r="AFU780" s="602"/>
      <c r="AFV780" s="602"/>
      <c r="AFW780" s="602"/>
      <c r="AFX780" s="602"/>
      <c r="AFY780" s="602"/>
      <c r="AFZ780" s="602"/>
      <c r="AGA780" s="602"/>
      <c r="AGB780" s="602"/>
      <c r="AGC780" s="602"/>
      <c r="AGD780" s="602"/>
      <c r="AGE780" s="602"/>
      <c r="AGF780" s="602"/>
      <c r="AGG780" s="602"/>
      <c r="AGH780" s="602"/>
      <c r="AGI780" s="602"/>
      <c r="AGJ780" s="602"/>
      <c r="AGK780" s="602"/>
      <c r="AGL780" s="602"/>
      <c r="AGM780" s="602"/>
      <c r="AGN780" s="602"/>
      <c r="AGO780" s="602"/>
      <c r="AGP780" s="602"/>
      <c r="AGQ780" s="602"/>
      <c r="AGR780" s="602"/>
      <c r="AGS780" s="602"/>
      <c r="AGT780" s="602"/>
      <c r="AGU780" s="602"/>
      <c r="AGV780" s="602"/>
      <c r="AGW780" s="602"/>
      <c r="AGX780" s="602"/>
      <c r="AGY780" s="602"/>
      <c r="AGZ780" s="602"/>
      <c r="AHA780" s="602"/>
      <c r="AHB780" s="602"/>
      <c r="AHC780" s="602"/>
      <c r="AHD780" s="602"/>
      <c r="AHE780" s="602"/>
      <c r="AHF780" s="602"/>
      <c r="AHG780" s="602"/>
      <c r="AHH780" s="602"/>
      <c r="AHI780" s="602"/>
      <c r="AHJ780" s="602"/>
      <c r="AHK780" s="602"/>
      <c r="AHL780" s="602"/>
      <c r="AHM780" s="602"/>
      <c r="AHN780" s="602"/>
      <c r="AHO780" s="602"/>
      <c r="AHP780" s="602"/>
      <c r="AHQ780" s="602"/>
      <c r="AHR780" s="602"/>
      <c r="AHS780" s="602"/>
      <c r="AHT780" s="602"/>
      <c r="AHU780" s="602"/>
      <c r="AHV780" s="602"/>
      <c r="AHW780" s="602"/>
      <c r="AHX780" s="602"/>
      <c r="AHY780" s="602"/>
      <c r="AHZ780" s="602"/>
      <c r="AIA780" s="602"/>
      <c r="AIB780" s="602"/>
      <c r="AIC780" s="602"/>
      <c r="AID780" s="602"/>
      <c r="AIE780" s="602"/>
      <c r="AIF780" s="602"/>
      <c r="AIG780" s="602"/>
      <c r="AIH780" s="602"/>
      <c r="AII780" s="602"/>
      <c r="AIJ780" s="602"/>
      <c r="AIK780" s="602"/>
      <c r="AIL780" s="602"/>
      <c r="AIM780" s="602"/>
      <c r="AIN780" s="602"/>
      <c r="AIO780" s="602"/>
      <c r="AIP780" s="602"/>
      <c r="AIQ780" s="602"/>
      <c r="AIR780" s="602"/>
      <c r="AIS780" s="602"/>
      <c r="AIT780" s="602"/>
      <c r="AIU780" s="602"/>
      <c r="AIV780" s="602"/>
      <c r="AIW780" s="602"/>
      <c r="AIX780" s="602"/>
      <c r="AIY780" s="602"/>
      <c r="AIZ780" s="602"/>
      <c r="AJA780" s="602"/>
      <c r="AJB780" s="602"/>
      <c r="AJC780" s="602"/>
      <c r="AJD780" s="602"/>
      <c r="AJE780" s="602"/>
      <c r="AJF780" s="602"/>
      <c r="AJG780" s="602"/>
      <c r="AJH780" s="602"/>
      <c r="AJI780" s="602"/>
    </row>
    <row r="781" spans="1:945">
      <c r="A781" s="603"/>
      <c r="B781" s="623">
        <v>44559</v>
      </c>
      <c r="C781" s="623" t="s">
        <v>1217</v>
      </c>
      <c r="D781" s="615" t="s">
        <v>2956</v>
      </c>
      <c r="E781" s="617" t="s">
        <v>4800</v>
      </c>
      <c r="F781" s="615"/>
      <c r="G781" s="615"/>
      <c r="H781" s="615"/>
      <c r="I781" s="615" t="s">
        <v>3062</v>
      </c>
      <c r="J781" s="618"/>
      <c r="K781" s="615" t="s">
        <v>4845</v>
      </c>
      <c r="L781" s="615" t="s">
        <v>2618</v>
      </c>
      <c r="M781" s="616">
        <v>44483</v>
      </c>
      <c r="N781" s="616">
        <v>44565</v>
      </c>
      <c r="O781" s="616"/>
      <c r="P781" s="616"/>
      <c r="Q781" s="616"/>
      <c r="R781" s="616"/>
      <c r="S781" s="615" t="s">
        <v>2959</v>
      </c>
      <c r="T781" s="615">
        <v>60</v>
      </c>
      <c r="U781" s="615">
        <v>49201132</v>
      </c>
      <c r="V781" s="615" t="s">
        <v>1231</v>
      </c>
      <c r="W781" s="615">
        <v>360</v>
      </c>
      <c r="X781" s="619">
        <v>6656</v>
      </c>
      <c r="Y781" s="539">
        <f t="shared" si="36"/>
        <v>2396160</v>
      </c>
      <c r="Z781" s="605">
        <v>0.79</v>
      </c>
      <c r="AA781" s="681">
        <f t="shared" si="37"/>
        <v>1892966.4000000001</v>
      </c>
      <c r="AB781" s="625"/>
      <c r="AC781" s="621">
        <v>0</v>
      </c>
      <c r="AD781" s="609"/>
      <c r="AE781" s="606"/>
      <c r="AF781" s="695">
        <f t="shared" si="38"/>
        <v>1892966.4000000001</v>
      </c>
      <c r="AG781" s="604" t="s">
        <v>1073</v>
      </c>
      <c r="AH781" s="604"/>
      <c r="AI781" s="604">
        <v>60</v>
      </c>
      <c r="AJ781" s="608" t="s">
        <v>2619</v>
      </c>
      <c r="AK781" s="604" t="s">
        <v>1088</v>
      </c>
      <c r="AL781" s="607" t="s">
        <v>2620</v>
      </c>
      <c r="AM781" s="604" t="s">
        <v>52</v>
      </c>
      <c r="AN781" s="604" t="s">
        <v>1076</v>
      </c>
      <c r="AO781" s="604"/>
      <c r="AP781" s="606"/>
      <c r="AQ781" s="606" t="s">
        <v>37</v>
      </c>
      <c r="AR781" s="606" t="s">
        <v>3086</v>
      </c>
      <c r="AS781" s="603" t="s">
        <v>1078</v>
      </c>
      <c r="AT781" s="610" t="s">
        <v>1078</v>
      </c>
      <c r="AU781" s="610" t="s">
        <v>1078</v>
      </c>
      <c r="AV781" s="605">
        <v>0.73</v>
      </c>
      <c r="AW781" s="602"/>
      <c r="AX781" s="602"/>
      <c r="AY781" s="602"/>
      <c r="AZ781" s="602"/>
      <c r="BA781" s="602"/>
      <c r="BB781" s="602"/>
      <c r="BC781" s="602"/>
      <c r="BD781" s="602"/>
      <c r="BE781" s="602"/>
      <c r="BF781" s="602"/>
      <c r="BG781" s="602"/>
      <c r="BH781" s="602"/>
      <c r="BI781" s="602"/>
      <c r="BJ781" s="602"/>
      <c r="BK781" s="602"/>
      <c r="BL781" s="602"/>
      <c r="BM781" s="602"/>
      <c r="BN781" s="602"/>
      <c r="BO781" s="602"/>
      <c r="BP781" s="602"/>
      <c r="BQ781" s="602"/>
      <c r="BR781" s="602"/>
      <c r="BS781" s="602"/>
      <c r="BT781" s="602"/>
      <c r="BU781" s="602"/>
      <c r="BV781" s="602"/>
      <c r="BW781" s="602"/>
      <c r="BX781" s="602"/>
      <c r="BY781" s="602"/>
      <c r="BZ781" s="602"/>
      <c r="CA781" s="602"/>
      <c r="CB781" s="602"/>
      <c r="CC781" s="602"/>
      <c r="CD781" s="602"/>
      <c r="CE781" s="602"/>
      <c r="CF781" s="602"/>
      <c r="CG781" s="602"/>
      <c r="CH781" s="602"/>
      <c r="CI781" s="602"/>
      <c r="CJ781" s="602"/>
      <c r="CK781" s="602"/>
      <c r="CL781" s="602"/>
      <c r="CM781" s="602"/>
      <c r="CN781" s="602"/>
      <c r="CO781" s="602"/>
      <c r="CP781" s="602"/>
      <c r="CQ781" s="602"/>
      <c r="CR781" s="602"/>
      <c r="CS781" s="602"/>
      <c r="CT781" s="602"/>
      <c r="CU781" s="602"/>
      <c r="CV781" s="602"/>
      <c r="CW781" s="602"/>
      <c r="CX781" s="602"/>
      <c r="CY781" s="602"/>
      <c r="CZ781" s="602"/>
      <c r="DA781" s="602"/>
      <c r="DB781" s="602"/>
      <c r="DC781" s="602"/>
      <c r="DD781" s="602"/>
      <c r="DE781" s="602"/>
      <c r="DF781" s="602"/>
      <c r="DG781" s="602"/>
      <c r="DH781" s="602"/>
      <c r="DI781" s="602"/>
      <c r="DJ781" s="602"/>
      <c r="DK781" s="602"/>
      <c r="DL781" s="602"/>
      <c r="DM781" s="602"/>
      <c r="DN781" s="602"/>
      <c r="DO781" s="602"/>
      <c r="DP781" s="602"/>
      <c r="DQ781" s="602"/>
      <c r="DR781" s="602"/>
      <c r="DS781" s="602"/>
      <c r="DT781" s="602"/>
      <c r="DU781" s="602"/>
      <c r="DV781" s="602"/>
      <c r="DW781" s="602"/>
      <c r="DX781" s="602"/>
      <c r="DY781" s="602"/>
      <c r="DZ781" s="602"/>
      <c r="EA781" s="602"/>
      <c r="EB781" s="602"/>
      <c r="EC781" s="602"/>
      <c r="ED781" s="602"/>
      <c r="EE781" s="602"/>
      <c r="EF781" s="602"/>
      <c r="EG781" s="602"/>
      <c r="EH781" s="602"/>
      <c r="EI781" s="602"/>
      <c r="EJ781" s="602"/>
      <c r="EK781" s="602"/>
      <c r="EL781" s="602"/>
      <c r="EM781" s="602"/>
      <c r="EN781" s="602"/>
      <c r="EO781" s="602"/>
      <c r="EP781" s="602"/>
      <c r="EQ781" s="602"/>
      <c r="ER781" s="602"/>
      <c r="ES781" s="602"/>
      <c r="ET781" s="602"/>
      <c r="EU781" s="602"/>
      <c r="EV781" s="602"/>
      <c r="EW781" s="602"/>
      <c r="EX781" s="602"/>
      <c r="EY781" s="602"/>
      <c r="EZ781" s="602"/>
      <c r="FA781" s="602"/>
      <c r="FB781" s="602"/>
      <c r="FC781" s="602"/>
      <c r="FD781" s="602"/>
      <c r="FE781" s="602"/>
      <c r="FF781" s="602"/>
      <c r="FG781" s="602"/>
      <c r="FH781" s="602"/>
      <c r="FI781" s="602"/>
      <c r="FJ781" s="602"/>
      <c r="FK781" s="602"/>
      <c r="FL781" s="602"/>
      <c r="FM781" s="602"/>
      <c r="FN781" s="602"/>
      <c r="FO781" s="602"/>
      <c r="FP781" s="602"/>
      <c r="FQ781" s="602"/>
      <c r="FR781" s="602"/>
      <c r="FS781" s="602"/>
      <c r="FT781" s="602"/>
      <c r="FU781" s="602"/>
      <c r="FV781" s="602"/>
      <c r="FW781" s="602"/>
      <c r="FX781" s="602"/>
      <c r="FY781" s="602"/>
      <c r="FZ781" s="602"/>
      <c r="GA781" s="602"/>
      <c r="GB781" s="602"/>
      <c r="GC781" s="602"/>
      <c r="GD781" s="602"/>
      <c r="GE781" s="602"/>
      <c r="GF781" s="602"/>
      <c r="GG781" s="602"/>
      <c r="GH781" s="602"/>
      <c r="GI781" s="602"/>
      <c r="GJ781" s="602"/>
      <c r="GK781" s="602"/>
      <c r="GL781" s="602"/>
      <c r="GM781" s="602"/>
      <c r="GN781" s="602"/>
      <c r="GO781" s="602"/>
      <c r="GP781" s="602"/>
      <c r="GQ781" s="602"/>
      <c r="GR781" s="602"/>
      <c r="GS781" s="602"/>
      <c r="GT781" s="602"/>
      <c r="GU781" s="602"/>
      <c r="GV781" s="602"/>
      <c r="GW781" s="602"/>
      <c r="GX781" s="602"/>
      <c r="GY781" s="602"/>
      <c r="GZ781" s="602"/>
      <c r="HA781" s="602"/>
      <c r="HB781" s="602"/>
      <c r="HC781" s="602"/>
      <c r="HD781" s="602"/>
      <c r="HE781" s="602"/>
      <c r="HF781" s="602"/>
      <c r="HG781" s="602"/>
      <c r="HH781" s="602"/>
      <c r="HI781" s="602"/>
      <c r="HJ781" s="602"/>
      <c r="HK781" s="602"/>
      <c r="HL781" s="602"/>
      <c r="HM781" s="602"/>
      <c r="HN781" s="602"/>
      <c r="HO781" s="602"/>
      <c r="HP781" s="602"/>
      <c r="HQ781" s="602"/>
      <c r="HR781" s="602"/>
      <c r="HS781" s="602"/>
      <c r="HT781" s="602"/>
      <c r="HU781" s="602"/>
      <c r="HV781" s="602"/>
      <c r="HW781" s="602"/>
      <c r="HX781" s="602"/>
      <c r="HY781" s="602"/>
      <c r="HZ781" s="602"/>
      <c r="IA781" s="602"/>
      <c r="IB781" s="602"/>
      <c r="IC781" s="602"/>
      <c r="ID781" s="602"/>
      <c r="IE781" s="602"/>
      <c r="IF781" s="602"/>
      <c r="IG781" s="602"/>
      <c r="IH781" s="602"/>
      <c r="II781" s="602"/>
      <c r="IJ781" s="602"/>
      <c r="IK781" s="602"/>
      <c r="IL781" s="602"/>
      <c r="IM781" s="602"/>
      <c r="IN781" s="602"/>
      <c r="IO781" s="602"/>
      <c r="IP781" s="602"/>
      <c r="IQ781" s="602"/>
      <c r="IR781" s="602"/>
      <c r="IS781" s="602"/>
      <c r="IT781" s="602"/>
      <c r="IU781" s="602"/>
      <c r="IV781" s="602"/>
      <c r="IW781" s="602"/>
      <c r="IX781" s="602"/>
      <c r="IY781" s="602"/>
      <c r="IZ781" s="602"/>
      <c r="JA781" s="602"/>
      <c r="JB781" s="602"/>
      <c r="JC781" s="602"/>
      <c r="JD781" s="602"/>
      <c r="JE781" s="602"/>
      <c r="JF781" s="602"/>
      <c r="JG781" s="602"/>
      <c r="JH781" s="602"/>
      <c r="JI781" s="602"/>
      <c r="JJ781" s="602"/>
      <c r="JK781" s="602"/>
      <c r="JL781" s="602"/>
      <c r="JM781" s="602"/>
      <c r="JN781" s="602"/>
      <c r="JO781" s="602"/>
      <c r="JP781" s="602"/>
      <c r="JQ781" s="602"/>
      <c r="JR781" s="602"/>
      <c r="JS781" s="602"/>
      <c r="JT781" s="602"/>
      <c r="JU781" s="602"/>
      <c r="JV781" s="602"/>
      <c r="JW781" s="602"/>
      <c r="JX781" s="602"/>
      <c r="JY781" s="602"/>
      <c r="JZ781" s="602"/>
      <c r="KA781" s="602"/>
      <c r="KB781" s="602"/>
      <c r="KC781" s="602"/>
      <c r="KD781" s="602"/>
      <c r="KE781" s="602"/>
      <c r="KF781" s="602"/>
      <c r="KG781" s="602"/>
      <c r="KH781" s="602"/>
      <c r="KI781" s="602"/>
      <c r="KJ781" s="602"/>
      <c r="KK781" s="602"/>
      <c r="KL781" s="602"/>
      <c r="KM781" s="602"/>
      <c r="KN781" s="602"/>
      <c r="KO781" s="602"/>
      <c r="KP781" s="602"/>
      <c r="KQ781" s="602"/>
      <c r="KR781" s="602"/>
      <c r="KS781" s="602"/>
      <c r="KT781" s="602"/>
      <c r="KU781" s="602"/>
      <c r="KV781" s="602"/>
      <c r="KW781" s="602"/>
      <c r="KX781" s="602"/>
      <c r="KY781" s="602"/>
      <c r="KZ781" s="602"/>
      <c r="LA781" s="602"/>
      <c r="LB781" s="602"/>
      <c r="LC781" s="602"/>
      <c r="LD781" s="602"/>
      <c r="LE781" s="602"/>
      <c r="LF781" s="602"/>
      <c r="LG781" s="602"/>
      <c r="LH781" s="602"/>
      <c r="LI781" s="602"/>
      <c r="LJ781" s="602"/>
      <c r="LK781" s="602"/>
      <c r="LL781" s="602"/>
      <c r="LM781" s="602"/>
      <c r="LN781" s="602"/>
      <c r="LO781" s="602"/>
      <c r="LP781" s="602"/>
      <c r="LQ781" s="602"/>
      <c r="LR781" s="602"/>
      <c r="LS781" s="602"/>
      <c r="LT781" s="602"/>
      <c r="LU781" s="602"/>
      <c r="LV781" s="602"/>
      <c r="LW781" s="602"/>
      <c r="LX781" s="602"/>
      <c r="LY781" s="602"/>
      <c r="LZ781" s="602"/>
      <c r="MA781" s="602"/>
      <c r="MB781" s="602"/>
      <c r="MC781" s="602"/>
      <c r="MD781" s="602"/>
      <c r="ME781" s="602"/>
      <c r="MF781" s="602"/>
      <c r="MG781" s="602"/>
      <c r="MH781" s="602"/>
      <c r="MI781" s="602"/>
      <c r="MJ781" s="602"/>
      <c r="MK781" s="602"/>
      <c r="ML781" s="602"/>
      <c r="MM781" s="602"/>
      <c r="MN781" s="602"/>
      <c r="MO781" s="602"/>
      <c r="MP781" s="602"/>
      <c r="MQ781" s="602"/>
      <c r="MR781" s="602"/>
      <c r="MS781" s="602"/>
      <c r="MT781" s="602"/>
      <c r="MU781" s="602"/>
      <c r="MV781" s="602"/>
      <c r="MW781" s="602"/>
      <c r="MX781" s="602"/>
      <c r="MY781" s="602"/>
      <c r="MZ781" s="602"/>
      <c r="NA781" s="602"/>
      <c r="NB781" s="602"/>
      <c r="NC781" s="602"/>
      <c r="ND781" s="602"/>
      <c r="NE781" s="602"/>
      <c r="NF781" s="602"/>
      <c r="NG781" s="602"/>
      <c r="NH781" s="602"/>
      <c r="NI781" s="602"/>
      <c r="NJ781" s="602"/>
      <c r="NK781" s="602"/>
      <c r="NL781" s="602"/>
      <c r="NM781" s="602"/>
      <c r="NN781" s="602"/>
      <c r="NO781" s="602"/>
      <c r="NP781" s="602"/>
      <c r="NQ781" s="602"/>
      <c r="NR781" s="602"/>
      <c r="NS781" s="602"/>
      <c r="NT781" s="602"/>
      <c r="NU781" s="602"/>
      <c r="NV781" s="602"/>
      <c r="NW781" s="602"/>
      <c r="NX781" s="602"/>
      <c r="NY781" s="602"/>
      <c r="NZ781" s="602"/>
      <c r="OA781" s="602"/>
      <c r="OB781" s="602"/>
      <c r="OC781" s="602"/>
      <c r="OD781" s="602"/>
      <c r="OE781" s="602"/>
      <c r="OF781" s="602"/>
      <c r="OG781" s="602"/>
      <c r="OH781" s="602"/>
      <c r="OI781" s="602"/>
      <c r="OJ781" s="602"/>
      <c r="OK781" s="602"/>
      <c r="OL781" s="602"/>
      <c r="OM781" s="602"/>
      <c r="ON781" s="602"/>
      <c r="OO781" s="602"/>
      <c r="OP781" s="602"/>
      <c r="OQ781" s="602"/>
      <c r="OR781" s="602"/>
      <c r="OS781" s="602"/>
      <c r="OT781" s="602"/>
      <c r="OU781" s="602"/>
      <c r="OV781" s="602"/>
      <c r="OW781" s="602"/>
      <c r="OX781" s="602"/>
      <c r="OY781" s="602"/>
      <c r="OZ781" s="602"/>
      <c r="PA781" s="602"/>
      <c r="PB781" s="602"/>
      <c r="PC781" s="602"/>
      <c r="PD781" s="602"/>
      <c r="PE781" s="602"/>
      <c r="PF781" s="602"/>
      <c r="PG781" s="602"/>
      <c r="PH781" s="602"/>
      <c r="PI781" s="602"/>
      <c r="PJ781" s="602"/>
      <c r="PK781" s="602"/>
      <c r="PL781" s="602"/>
      <c r="PM781" s="602"/>
      <c r="PN781" s="602"/>
      <c r="PO781" s="602"/>
      <c r="PP781" s="602"/>
      <c r="PQ781" s="602"/>
      <c r="PR781" s="602"/>
      <c r="PS781" s="602"/>
      <c r="PT781" s="602"/>
      <c r="PU781" s="602"/>
      <c r="PV781" s="602"/>
      <c r="PW781" s="602"/>
      <c r="PX781" s="602"/>
      <c r="PY781" s="602"/>
      <c r="PZ781" s="602"/>
      <c r="QA781" s="602"/>
      <c r="QB781" s="602"/>
      <c r="QC781" s="602"/>
      <c r="QD781" s="602"/>
      <c r="QE781" s="602"/>
      <c r="QF781" s="602"/>
      <c r="QG781" s="602"/>
      <c r="QH781" s="602"/>
      <c r="QI781" s="602"/>
      <c r="QJ781" s="602"/>
      <c r="QK781" s="602"/>
      <c r="QL781" s="602"/>
      <c r="QM781" s="602"/>
      <c r="QN781" s="602"/>
      <c r="QO781" s="602"/>
      <c r="QP781" s="602"/>
      <c r="QQ781" s="602"/>
      <c r="QR781" s="602"/>
      <c r="QS781" s="602"/>
      <c r="QT781" s="602"/>
      <c r="QU781" s="602"/>
      <c r="QV781" s="602"/>
      <c r="QW781" s="602"/>
      <c r="QX781" s="602"/>
      <c r="QY781" s="602"/>
      <c r="QZ781" s="602"/>
      <c r="RA781" s="602"/>
      <c r="RB781" s="602"/>
      <c r="RC781" s="602"/>
      <c r="RD781" s="602"/>
      <c r="RE781" s="602"/>
      <c r="RF781" s="602"/>
      <c r="RG781" s="602"/>
      <c r="RH781" s="602"/>
      <c r="RI781" s="602"/>
      <c r="RJ781" s="602"/>
      <c r="RK781" s="602"/>
      <c r="RL781" s="602"/>
      <c r="RM781" s="602"/>
      <c r="RN781" s="602"/>
      <c r="RO781" s="602"/>
      <c r="RP781" s="602"/>
      <c r="RQ781" s="602"/>
      <c r="RR781" s="602"/>
      <c r="RS781" s="602"/>
      <c r="RT781" s="602"/>
      <c r="RU781" s="602"/>
      <c r="RV781" s="602"/>
      <c r="RW781" s="602"/>
      <c r="RX781" s="602"/>
      <c r="RY781" s="602"/>
      <c r="RZ781" s="602"/>
      <c r="SA781" s="602"/>
      <c r="SB781" s="602"/>
      <c r="SC781" s="602"/>
      <c r="SD781" s="602"/>
      <c r="SE781" s="602"/>
      <c r="SF781" s="602"/>
      <c r="SG781" s="602"/>
      <c r="SH781" s="602"/>
      <c r="SI781" s="602"/>
      <c r="SJ781" s="602"/>
      <c r="SK781" s="602"/>
      <c r="SL781" s="602"/>
      <c r="SM781" s="602"/>
      <c r="SN781" s="602"/>
      <c r="SO781" s="602"/>
      <c r="SP781" s="602"/>
      <c r="SQ781" s="602"/>
      <c r="SR781" s="602"/>
      <c r="SS781" s="602"/>
      <c r="ST781" s="602"/>
      <c r="SU781" s="602"/>
      <c r="SV781" s="602"/>
      <c r="SW781" s="602"/>
      <c r="SX781" s="602"/>
      <c r="SY781" s="602"/>
      <c r="SZ781" s="602"/>
      <c r="TA781" s="602"/>
      <c r="TB781" s="602"/>
      <c r="TC781" s="602"/>
      <c r="TD781" s="602"/>
      <c r="TE781" s="602"/>
      <c r="TF781" s="602"/>
      <c r="TG781" s="602"/>
      <c r="TH781" s="602"/>
      <c r="TI781" s="602"/>
      <c r="TJ781" s="602"/>
      <c r="TK781" s="602"/>
      <c r="TL781" s="602"/>
      <c r="TM781" s="602"/>
      <c r="TN781" s="602"/>
      <c r="TO781" s="602"/>
      <c r="TP781" s="602"/>
      <c r="TQ781" s="602"/>
      <c r="TR781" s="602"/>
      <c r="TS781" s="602"/>
      <c r="TT781" s="602"/>
      <c r="TU781" s="602"/>
      <c r="TV781" s="602"/>
      <c r="TW781" s="602"/>
      <c r="TX781" s="602"/>
      <c r="TY781" s="602"/>
      <c r="TZ781" s="602"/>
      <c r="UA781" s="602"/>
      <c r="UB781" s="602"/>
      <c r="UC781" s="602"/>
      <c r="UD781" s="602"/>
      <c r="UE781" s="602"/>
      <c r="UF781" s="602"/>
      <c r="UG781" s="602"/>
      <c r="UH781" s="602"/>
      <c r="UI781" s="602"/>
      <c r="UJ781" s="602"/>
      <c r="UK781" s="602"/>
      <c r="UL781" s="602"/>
      <c r="UM781" s="602"/>
      <c r="UN781" s="602"/>
      <c r="UO781" s="602"/>
      <c r="UP781" s="602"/>
      <c r="UQ781" s="602"/>
      <c r="UR781" s="602"/>
      <c r="US781" s="602"/>
      <c r="UT781" s="602"/>
      <c r="UU781" s="602"/>
      <c r="UV781" s="602"/>
      <c r="UW781" s="602"/>
      <c r="UX781" s="602"/>
      <c r="UY781" s="602"/>
      <c r="UZ781" s="602"/>
      <c r="VA781" s="602"/>
      <c r="VB781" s="602"/>
      <c r="VC781" s="602"/>
      <c r="VD781" s="602"/>
      <c r="VE781" s="602"/>
      <c r="VF781" s="602"/>
      <c r="VG781" s="602"/>
      <c r="VH781" s="602"/>
      <c r="VI781" s="602"/>
      <c r="VJ781" s="602"/>
      <c r="VK781" s="602"/>
      <c r="VL781" s="602"/>
      <c r="VM781" s="602"/>
      <c r="VN781" s="602"/>
      <c r="VO781" s="602"/>
      <c r="VP781" s="602"/>
      <c r="VQ781" s="602"/>
      <c r="VR781" s="602"/>
      <c r="VS781" s="602"/>
      <c r="VT781" s="602"/>
      <c r="VU781" s="602"/>
      <c r="VV781" s="602"/>
      <c r="VW781" s="602"/>
      <c r="VX781" s="602"/>
      <c r="VY781" s="602"/>
      <c r="VZ781" s="602"/>
      <c r="WA781" s="602"/>
      <c r="WB781" s="602"/>
      <c r="WC781" s="602"/>
      <c r="WD781" s="602"/>
      <c r="WE781" s="602"/>
      <c r="WF781" s="602"/>
      <c r="WG781" s="602"/>
      <c r="WH781" s="602"/>
      <c r="WI781" s="602"/>
      <c r="WJ781" s="602"/>
      <c r="WK781" s="602"/>
      <c r="WL781" s="602"/>
      <c r="WM781" s="602"/>
      <c r="WN781" s="602"/>
      <c r="WO781" s="602"/>
      <c r="WP781" s="602"/>
      <c r="WQ781" s="602"/>
      <c r="WR781" s="602"/>
      <c r="WS781" s="602"/>
      <c r="WT781" s="602"/>
      <c r="WU781" s="602"/>
      <c r="WV781" s="602"/>
      <c r="WW781" s="602"/>
      <c r="WX781" s="602"/>
      <c r="WY781" s="602"/>
      <c r="WZ781" s="602"/>
      <c r="XA781" s="602"/>
      <c r="XB781" s="602"/>
      <c r="XC781" s="602"/>
      <c r="XD781" s="602"/>
      <c r="XE781" s="602"/>
      <c r="XF781" s="602"/>
      <c r="XG781" s="602"/>
      <c r="XH781" s="602"/>
      <c r="XI781" s="602"/>
      <c r="XJ781" s="602"/>
      <c r="XK781" s="602"/>
      <c r="XL781" s="602"/>
      <c r="XM781" s="602"/>
      <c r="XN781" s="602"/>
      <c r="XO781" s="602"/>
      <c r="XP781" s="602"/>
      <c r="XQ781" s="602"/>
      <c r="XR781" s="602"/>
      <c r="XS781" s="602"/>
      <c r="XT781" s="602"/>
      <c r="XU781" s="602"/>
      <c r="XV781" s="602"/>
      <c r="XW781" s="602"/>
      <c r="XX781" s="602"/>
      <c r="XY781" s="602"/>
      <c r="XZ781" s="602"/>
      <c r="YA781" s="602"/>
      <c r="YB781" s="602"/>
      <c r="YC781" s="602"/>
      <c r="YD781" s="602"/>
      <c r="YE781" s="602"/>
      <c r="YF781" s="602"/>
      <c r="YG781" s="602"/>
      <c r="YH781" s="602"/>
      <c r="YI781" s="602"/>
      <c r="YJ781" s="602"/>
      <c r="YK781" s="602"/>
      <c r="YL781" s="602"/>
      <c r="YM781" s="602"/>
      <c r="YN781" s="602"/>
      <c r="YO781" s="602"/>
      <c r="YP781" s="602"/>
      <c r="YQ781" s="602"/>
      <c r="YR781" s="602"/>
      <c r="YS781" s="602"/>
      <c r="YT781" s="602"/>
      <c r="YU781" s="602"/>
      <c r="YV781" s="602"/>
      <c r="YW781" s="602"/>
      <c r="YX781" s="602"/>
      <c r="YY781" s="602"/>
      <c r="YZ781" s="602"/>
      <c r="ZA781" s="602"/>
      <c r="ZB781" s="602"/>
      <c r="ZC781" s="602"/>
      <c r="ZD781" s="602"/>
      <c r="ZE781" s="602"/>
      <c r="ZF781" s="602"/>
      <c r="ZG781" s="602"/>
      <c r="ZH781" s="602"/>
      <c r="ZI781" s="602"/>
      <c r="ZJ781" s="602"/>
      <c r="ZK781" s="602"/>
      <c r="ZL781" s="602"/>
      <c r="ZM781" s="602"/>
      <c r="ZN781" s="602"/>
      <c r="ZO781" s="602"/>
      <c r="ZP781" s="602"/>
      <c r="ZQ781" s="602"/>
      <c r="ZR781" s="602"/>
      <c r="ZS781" s="602"/>
      <c r="ZT781" s="602"/>
      <c r="ZU781" s="602"/>
      <c r="ZV781" s="602"/>
      <c r="ZW781" s="602"/>
      <c r="ZX781" s="602"/>
      <c r="ZY781" s="602"/>
      <c r="ZZ781" s="602"/>
      <c r="AAA781" s="602"/>
      <c r="AAB781" s="602"/>
      <c r="AAC781" s="602"/>
      <c r="AAD781" s="602"/>
      <c r="AAE781" s="602"/>
      <c r="AAF781" s="602"/>
      <c r="AAG781" s="602"/>
      <c r="AAH781" s="602"/>
      <c r="AAI781" s="602"/>
      <c r="AAJ781" s="602"/>
      <c r="AAK781" s="602"/>
      <c r="AAL781" s="602"/>
      <c r="AAM781" s="602"/>
      <c r="AAN781" s="602"/>
      <c r="AAO781" s="602"/>
      <c r="AAP781" s="602"/>
      <c r="AAQ781" s="602"/>
      <c r="AAR781" s="602"/>
      <c r="AAS781" s="602"/>
      <c r="AAT781" s="602"/>
      <c r="AAU781" s="602"/>
      <c r="AAV781" s="602"/>
      <c r="AAW781" s="602"/>
      <c r="AAX781" s="602"/>
      <c r="AAY781" s="602"/>
      <c r="AAZ781" s="602"/>
      <c r="ABA781" s="602"/>
      <c r="ABB781" s="602"/>
      <c r="ABC781" s="602"/>
      <c r="ABD781" s="602"/>
      <c r="ABE781" s="602"/>
      <c r="ABF781" s="602"/>
      <c r="ABG781" s="602"/>
      <c r="ABH781" s="602"/>
      <c r="ABI781" s="602"/>
      <c r="ABJ781" s="602"/>
      <c r="ABK781" s="602"/>
      <c r="ABL781" s="602"/>
      <c r="ABM781" s="602"/>
      <c r="ABN781" s="602"/>
      <c r="ABO781" s="602"/>
      <c r="ABP781" s="602"/>
      <c r="ABQ781" s="602"/>
      <c r="ABR781" s="602"/>
      <c r="ABS781" s="602"/>
      <c r="ABT781" s="602"/>
      <c r="ABU781" s="602"/>
      <c r="ABV781" s="602"/>
      <c r="ABW781" s="602"/>
      <c r="ABX781" s="602"/>
      <c r="ABY781" s="602"/>
      <c r="ABZ781" s="602"/>
      <c r="ACA781" s="602"/>
      <c r="ACB781" s="602"/>
      <c r="ACC781" s="602"/>
      <c r="ACD781" s="602"/>
      <c r="ACE781" s="602"/>
      <c r="ACF781" s="602"/>
      <c r="ACG781" s="602"/>
      <c r="ACH781" s="602"/>
      <c r="ACI781" s="602"/>
      <c r="ACJ781" s="602"/>
      <c r="ACK781" s="602"/>
      <c r="ACL781" s="602"/>
      <c r="ACM781" s="602"/>
      <c r="ACN781" s="602"/>
      <c r="ACO781" s="602"/>
      <c r="ACP781" s="602"/>
      <c r="ACQ781" s="602"/>
      <c r="ACR781" s="602"/>
      <c r="ACS781" s="602"/>
      <c r="ACT781" s="602"/>
      <c r="ACU781" s="602"/>
      <c r="ACV781" s="602"/>
      <c r="ACW781" s="602"/>
      <c r="ACX781" s="602"/>
      <c r="ACY781" s="602"/>
      <c r="ACZ781" s="602"/>
      <c r="ADA781" s="602"/>
      <c r="ADB781" s="602"/>
      <c r="ADC781" s="602"/>
      <c r="ADD781" s="602"/>
      <c r="ADE781" s="602"/>
      <c r="ADF781" s="602"/>
      <c r="ADG781" s="602"/>
      <c r="ADH781" s="602"/>
      <c r="ADI781" s="602"/>
      <c r="ADJ781" s="602"/>
      <c r="ADK781" s="602"/>
      <c r="ADL781" s="602"/>
      <c r="ADM781" s="602"/>
      <c r="ADN781" s="602"/>
      <c r="ADO781" s="602"/>
      <c r="ADP781" s="602"/>
      <c r="ADQ781" s="602"/>
      <c r="ADR781" s="602"/>
      <c r="ADS781" s="602"/>
      <c r="ADT781" s="602"/>
      <c r="ADU781" s="602"/>
      <c r="ADV781" s="602"/>
      <c r="ADW781" s="602"/>
      <c r="ADX781" s="602"/>
      <c r="ADY781" s="602"/>
      <c r="ADZ781" s="602"/>
      <c r="AEA781" s="602"/>
      <c r="AEB781" s="602"/>
      <c r="AEC781" s="602"/>
      <c r="AED781" s="602"/>
      <c r="AEE781" s="602"/>
      <c r="AEF781" s="602"/>
      <c r="AEG781" s="602"/>
      <c r="AEH781" s="602"/>
      <c r="AEI781" s="602"/>
      <c r="AEJ781" s="602"/>
      <c r="AEK781" s="602"/>
      <c r="AEL781" s="602"/>
      <c r="AEM781" s="602"/>
      <c r="AEN781" s="602"/>
      <c r="AEO781" s="602"/>
      <c r="AEP781" s="602"/>
      <c r="AEQ781" s="602"/>
      <c r="AER781" s="602"/>
      <c r="AES781" s="602"/>
      <c r="AET781" s="602"/>
      <c r="AEU781" s="602"/>
      <c r="AEV781" s="602"/>
      <c r="AEW781" s="602"/>
      <c r="AEX781" s="602"/>
      <c r="AEY781" s="602"/>
      <c r="AEZ781" s="602"/>
      <c r="AFA781" s="602"/>
      <c r="AFB781" s="602"/>
      <c r="AFC781" s="602"/>
      <c r="AFD781" s="602"/>
      <c r="AFE781" s="602"/>
      <c r="AFF781" s="602"/>
      <c r="AFG781" s="602"/>
      <c r="AFH781" s="602"/>
      <c r="AFI781" s="602"/>
      <c r="AFJ781" s="602"/>
      <c r="AFK781" s="602"/>
      <c r="AFL781" s="602"/>
      <c r="AFM781" s="602"/>
      <c r="AFN781" s="602"/>
      <c r="AFO781" s="602"/>
      <c r="AFP781" s="602"/>
      <c r="AFQ781" s="602"/>
      <c r="AFR781" s="602"/>
      <c r="AFS781" s="602"/>
      <c r="AFT781" s="602"/>
      <c r="AFU781" s="602"/>
      <c r="AFV781" s="602"/>
      <c r="AFW781" s="602"/>
      <c r="AFX781" s="602"/>
      <c r="AFY781" s="602"/>
      <c r="AFZ781" s="602"/>
      <c r="AGA781" s="602"/>
      <c r="AGB781" s="602"/>
      <c r="AGC781" s="602"/>
      <c r="AGD781" s="602"/>
      <c r="AGE781" s="602"/>
      <c r="AGF781" s="602"/>
      <c r="AGG781" s="602"/>
      <c r="AGH781" s="602"/>
      <c r="AGI781" s="602"/>
      <c r="AGJ781" s="602"/>
      <c r="AGK781" s="602"/>
      <c r="AGL781" s="602"/>
      <c r="AGM781" s="602"/>
      <c r="AGN781" s="602"/>
      <c r="AGO781" s="602"/>
      <c r="AGP781" s="602"/>
      <c r="AGQ781" s="602"/>
      <c r="AGR781" s="602"/>
      <c r="AGS781" s="602"/>
      <c r="AGT781" s="602"/>
      <c r="AGU781" s="602"/>
      <c r="AGV781" s="602"/>
      <c r="AGW781" s="602"/>
      <c r="AGX781" s="602"/>
      <c r="AGY781" s="602"/>
      <c r="AGZ781" s="602"/>
      <c r="AHA781" s="602"/>
      <c r="AHB781" s="602"/>
      <c r="AHC781" s="602"/>
      <c r="AHD781" s="602"/>
      <c r="AHE781" s="602"/>
      <c r="AHF781" s="602"/>
      <c r="AHG781" s="602"/>
      <c r="AHH781" s="602"/>
      <c r="AHI781" s="602"/>
      <c r="AHJ781" s="602"/>
      <c r="AHK781" s="602"/>
      <c r="AHL781" s="602"/>
      <c r="AHM781" s="602"/>
      <c r="AHN781" s="602"/>
      <c r="AHO781" s="602"/>
      <c r="AHP781" s="602"/>
      <c r="AHQ781" s="602"/>
      <c r="AHR781" s="602"/>
      <c r="AHS781" s="602"/>
      <c r="AHT781" s="602"/>
      <c r="AHU781" s="602"/>
      <c r="AHV781" s="602"/>
      <c r="AHW781" s="602"/>
      <c r="AHX781" s="602"/>
      <c r="AHY781" s="602"/>
      <c r="AHZ781" s="602"/>
      <c r="AIA781" s="602"/>
      <c r="AIB781" s="602"/>
      <c r="AIC781" s="602"/>
      <c r="AID781" s="602"/>
      <c r="AIE781" s="602"/>
      <c r="AIF781" s="602"/>
      <c r="AIG781" s="602"/>
      <c r="AIH781" s="602"/>
      <c r="AII781" s="602"/>
      <c r="AIJ781" s="602"/>
      <c r="AIK781" s="602"/>
      <c r="AIL781" s="602"/>
      <c r="AIM781" s="602"/>
      <c r="AIN781" s="602"/>
      <c r="AIO781" s="602"/>
      <c r="AIP781" s="602"/>
      <c r="AIQ781" s="602"/>
      <c r="AIR781" s="602"/>
      <c r="AIS781" s="602"/>
      <c r="AIT781" s="602"/>
      <c r="AIU781" s="602"/>
      <c r="AIV781" s="602"/>
      <c r="AIW781" s="602"/>
      <c r="AIX781" s="602"/>
      <c r="AIY781" s="602"/>
      <c r="AIZ781" s="602"/>
      <c r="AJA781" s="602"/>
      <c r="AJB781" s="602"/>
      <c r="AJC781" s="602"/>
      <c r="AJD781" s="602"/>
      <c r="AJE781" s="602"/>
      <c r="AJF781" s="602"/>
      <c r="AJG781" s="602"/>
      <c r="AJH781" s="602"/>
      <c r="AJI781" s="602"/>
    </row>
    <row r="782" spans="1:945">
      <c r="A782" s="603"/>
      <c r="B782" s="623">
        <v>44559</v>
      </c>
      <c r="C782" s="623" t="s">
        <v>1217</v>
      </c>
      <c r="D782" s="615" t="s">
        <v>2956</v>
      </c>
      <c r="E782" s="617" t="s">
        <v>4800</v>
      </c>
      <c r="F782" s="615"/>
      <c r="G782" s="615"/>
      <c r="H782" s="615"/>
      <c r="I782" s="615" t="s">
        <v>3062</v>
      </c>
      <c r="J782" s="618"/>
      <c r="K782" s="615" t="s">
        <v>4846</v>
      </c>
      <c r="L782" s="615" t="s">
        <v>2618</v>
      </c>
      <c r="M782" s="616">
        <v>44483</v>
      </c>
      <c r="N782" s="616">
        <v>44593</v>
      </c>
      <c r="O782" s="616"/>
      <c r="P782" s="616"/>
      <c r="Q782" s="616"/>
      <c r="R782" s="616"/>
      <c r="S782" s="615" t="s">
        <v>2959</v>
      </c>
      <c r="T782" s="615">
        <v>60</v>
      </c>
      <c r="U782" s="615">
        <v>49201132</v>
      </c>
      <c r="V782" s="615" t="s">
        <v>1231</v>
      </c>
      <c r="W782" s="615">
        <v>360</v>
      </c>
      <c r="X782" s="619">
        <v>6656</v>
      </c>
      <c r="Y782" s="539">
        <f t="shared" si="36"/>
        <v>2396160</v>
      </c>
      <c r="Z782" s="605">
        <v>0.79</v>
      </c>
      <c r="AA782" s="681">
        <f t="shared" si="37"/>
        <v>1892966.4000000001</v>
      </c>
      <c r="AB782" s="625"/>
      <c r="AC782" s="621">
        <v>0</v>
      </c>
      <c r="AD782" s="609"/>
      <c r="AE782" s="606"/>
      <c r="AF782" s="695">
        <f t="shared" si="38"/>
        <v>1892966.4000000001</v>
      </c>
      <c r="AG782" s="604" t="s">
        <v>1073</v>
      </c>
      <c r="AH782" s="604"/>
      <c r="AI782" s="604">
        <v>60</v>
      </c>
      <c r="AJ782" s="608" t="s">
        <v>2619</v>
      </c>
      <c r="AK782" s="604" t="s">
        <v>1088</v>
      </c>
      <c r="AL782" s="607" t="s">
        <v>2620</v>
      </c>
      <c r="AM782" s="604" t="s">
        <v>52</v>
      </c>
      <c r="AN782" s="604" t="s">
        <v>1076</v>
      </c>
      <c r="AO782" s="604"/>
      <c r="AP782" s="606"/>
      <c r="AQ782" s="606" t="s">
        <v>37</v>
      </c>
      <c r="AR782" s="606" t="s">
        <v>3086</v>
      </c>
      <c r="AS782" s="603" t="s">
        <v>1078</v>
      </c>
      <c r="AT782" s="610" t="s">
        <v>1078</v>
      </c>
      <c r="AU782" s="610" t="s">
        <v>1078</v>
      </c>
      <c r="AV782" s="605">
        <v>0.73</v>
      </c>
      <c r="AW782" s="602"/>
      <c r="AX782" s="602"/>
      <c r="AY782" s="602"/>
      <c r="AZ782" s="602"/>
      <c r="BA782" s="602"/>
      <c r="BB782" s="602"/>
      <c r="BC782" s="602"/>
      <c r="BD782" s="602"/>
      <c r="BE782" s="602"/>
      <c r="BF782" s="602"/>
      <c r="BG782" s="602"/>
      <c r="BH782" s="602"/>
      <c r="BI782" s="602"/>
      <c r="BJ782" s="602"/>
      <c r="BK782" s="602"/>
      <c r="BL782" s="602"/>
      <c r="BM782" s="602"/>
      <c r="BN782" s="602"/>
      <c r="BO782" s="602"/>
      <c r="BP782" s="602"/>
      <c r="BQ782" s="602"/>
      <c r="BR782" s="602"/>
      <c r="BS782" s="602"/>
      <c r="BT782" s="602"/>
      <c r="BU782" s="602"/>
      <c r="BV782" s="602"/>
      <c r="BW782" s="602"/>
      <c r="BX782" s="602"/>
      <c r="BY782" s="602"/>
      <c r="BZ782" s="602"/>
      <c r="CA782" s="602"/>
      <c r="CB782" s="602"/>
      <c r="CC782" s="602"/>
      <c r="CD782" s="602"/>
      <c r="CE782" s="602"/>
      <c r="CF782" s="602"/>
      <c r="CG782" s="602"/>
      <c r="CH782" s="602"/>
      <c r="CI782" s="602"/>
      <c r="CJ782" s="602"/>
      <c r="CK782" s="602"/>
      <c r="CL782" s="602"/>
      <c r="CM782" s="602"/>
      <c r="CN782" s="602"/>
      <c r="CO782" s="602"/>
      <c r="CP782" s="602"/>
      <c r="CQ782" s="602"/>
      <c r="CR782" s="602"/>
      <c r="CS782" s="602"/>
      <c r="CT782" s="602"/>
      <c r="CU782" s="602"/>
      <c r="CV782" s="602"/>
      <c r="CW782" s="602"/>
      <c r="CX782" s="602"/>
      <c r="CY782" s="602"/>
      <c r="CZ782" s="602"/>
      <c r="DA782" s="602"/>
      <c r="DB782" s="602"/>
      <c r="DC782" s="602"/>
      <c r="DD782" s="602"/>
      <c r="DE782" s="602"/>
      <c r="DF782" s="602"/>
      <c r="DG782" s="602"/>
      <c r="DH782" s="602"/>
      <c r="DI782" s="602"/>
      <c r="DJ782" s="602"/>
      <c r="DK782" s="602"/>
      <c r="DL782" s="602"/>
      <c r="DM782" s="602"/>
      <c r="DN782" s="602"/>
      <c r="DO782" s="602"/>
      <c r="DP782" s="602"/>
      <c r="DQ782" s="602"/>
      <c r="DR782" s="602"/>
      <c r="DS782" s="602"/>
      <c r="DT782" s="602"/>
      <c r="DU782" s="602"/>
      <c r="DV782" s="602"/>
      <c r="DW782" s="602"/>
      <c r="DX782" s="602"/>
      <c r="DY782" s="602"/>
      <c r="DZ782" s="602"/>
      <c r="EA782" s="602"/>
      <c r="EB782" s="602"/>
      <c r="EC782" s="602"/>
      <c r="ED782" s="602"/>
      <c r="EE782" s="602"/>
      <c r="EF782" s="602"/>
      <c r="EG782" s="602"/>
      <c r="EH782" s="602"/>
      <c r="EI782" s="602"/>
      <c r="EJ782" s="602"/>
      <c r="EK782" s="602"/>
      <c r="EL782" s="602"/>
      <c r="EM782" s="602"/>
      <c r="EN782" s="602"/>
      <c r="EO782" s="602"/>
      <c r="EP782" s="602"/>
      <c r="EQ782" s="602"/>
      <c r="ER782" s="602"/>
      <c r="ES782" s="602"/>
      <c r="ET782" s="602"/>
      <c r="EU782" s="602"/>
      <c r="EV782" s="602"/>
      <c r="EW782" s="602"/>
      <c r="EX782" s="602"/>
      <c r="EY782" s="602"/>
      <c r="EZ782" s="602"/>
      <c r="FA782" s="602"/>
      <c r="FB782" s="602"/>
      <c r="FC782" s="602"/>
      <c r="FD782" s="602"/>
      <c r="FE782" s="602"/>
      <c r="FF782" s="602"/>
      <c r="FG782" s="602"/>
      <c r="FH782" s="602"/>
      <c r="FI782" s="602"/>
      <c r="FJ782" s="602"/>
      <c r="FK782" s="602"/>
      <c r="FL782" s="602"/>
      <c r="FM782" s="602"/>
      <c r="FN782" s="602"/>
      <c r="FO782" s="602"/>
      <c r="FP782" s="602"/>
      <c r="FQ782" s="602"/>
      <c r="FR782" s="602"/>
      <c r="FS782" s="602"/>
      <c r="FT782" s="602"/>
      <c r="FU782" s="602"/>
      <c r="FV782" s="602"/>
      <c r="FW782" s="602"/>
      <c r="FX782" s="602"/>
      <c r="FY782" s="602"/>
      <c r="FZ782" s="602"/>
      <c r="GA782" s="602"/>
      <c r="GB782" s="602"/>
      <c r="GC782" s="602"/>
      <c r="GD782" s="602"/>
      <c r="GE782" s="602"/>
      <c r="GF782" s="602"/>
      <c r="GG782" s="602"/>
      <c r="GH782" s="602"/>
      <c r="GI782" s="602"/>
      <c r="GJ782" s="602"/>
      <c r="GK782" s="602"/>
      <c r="GL782" s="602"/>
      <c r="GM782" s="602"/>
      <c r="GN782" s="602"/>
      <c r="GO782" s="602"/>
      <c r="GP782" s="602"/>
      <c r="GQ782" s="602"/>
      <c r="GR782" s="602"/>
      <c r="GS782" s="602"/>
      <c r="GT782" s="602"/>
      <c r="GU782" s="602"/>
      <c r="GV782" s="602"/>
      <c r="GW782" s="602"/>
      <c r="GX782" s="602"/>
      <c r="GY782" s="602"/>
      <c r="GZ782" s="602"/>
      <c r="HA782" s="602"/>
      <c r="HB782" s="602"/>
      <c r="HC782" s="602"/>
      <c r="HD782" s="602"/>
      <c r="HE782" s="602"/>
      <c r="HF782" s="602"/>
      <c r="HG782" s="602"/>
      <c r="HH782" s="602"/>
      <c r="HI782" s="602"/>
      <c r="HJ782" s="602"/>
      <c r="HK782" s="602"/>
      <c r="HL782" s="602"/>
      <c r="HM782" s="602"/>
      <c r="HN782" s="602"/>
      <c r="HO782" s="602"/>
      <c r="HP782" s="602"/>
      <c r="HQ782" s="602"/>
      <c r="HR782" s="602"/>
      <c r="HS782" s="602"/>
      <c r="HT782" s="602"/>
      <c r="HU782" s="602"/>
      <c r="HV782" s="602"/>
      <c r="HW782" s="602"/>
      <c r="HX782" s="602"/>
      <c r="HY782" s="602"/>
      <c r="HZ782" s="602"/>
      <c r="IA782" s="602"/>
      <c r="IB782" s="602"/>
      <c r="IC782" s="602"/>
      <c r="ID782" s="602"/>
      <c r="IE782" s="602"/>
      <c r="IF782" s="602"/>
      <c r="IG782" s="602"/>
      <c r="IH782" s="602"/>
      <c r="II782" s="602"/>
      <c r="IJ782" s="602"/>
      <c r="IK782" s="602"/>
      <c r="IL782" s="602"/>
      <c r="IM782" s="602"/>
      <c r="IN782" s="602"/>
      <c r="IO782" s="602"/>
      <c r="IP782" s="602"/>
      <c r="IQ782" s="602"/>
      <c r="IR782" s="602"/>
      <c r="IS782" s="602"/>
      <c r="IT782" s="602"/>
      <c r="IU782" s="602"/>
      <c r="IV782" s="602"/>
      <c r="IW782" s="602"/>
      <c r="IX782" s="602"/>
      <c r="IY782" s="602"/>
      <c r="IZ782" s="602"/>
      <c r="JA782" s="602"/>
      <c r="JB782" s="602"/>
      <c r="JC782" s="602"/>
      <c r="JD782" s="602"/>
      <c r="JE782" s="602"/>
      <c r="JF782" s="602"/>
      <c r="JG782" s="602"/>
      <c r="JH782" s="602"/>
      <c r="JI782" s="602"/>
      <c r="JJ782" s="602"/>
      <c r="JK782" s="602"/>
      <c r="JL782" s="602"/>
      <c r="JM782" s="602"/>
      <c r="JN782" s="602"/>
      <c r="JO782" s="602"/>
      <c r="JP782" s="602"/>
      <c r="JQ782" s="602"/>
      <c r="JR782" s="602"/>
      <c r="JS782" s="602"/>
      <c r="JT782" s="602"/>
      <c r="JU782" s="602"/>
      <c r="JV782" s="602"/>
      <c r="JW782" s="602"/>
      <c r="JX782" s="602"/>
      <c r="JY782" s="602"/>
      <c r="JZ782" s="602"/>
      <c r="KA782" s="602"/>
      <c r="KB782" s="602"/>
      <c r="KC782" s="602"/>
      <c r="KD782" s="602"/>
      <c r="KE782" s="602"/>
      <c r="KF782" s="602"/>
      <c r="KG782" s="602"/>
      <c r="KH782" s="602"/>
      <c r="KI782" s="602"/>
      <c r="KJ782" s="602"/>
      <c r="KK782" s="602"/>
      <c r="KL782" s="602"/>
      <c r="KM782" s="602"/>
      <c r="KN782" s="602"/>
      <c r="KO782" s="602"/>
      <c r="KP782" s="602"/>
      <c r="KQ782" s="602"/>
      <c r="KR782" s="602"/>
      <c r="KS782" s="602"/>
      <c r="KT782" s="602"/>
      <c r="KU782" s="602"/>
      <c r="KV782" s="602"/>
      <c r="KW782" s="602"/>
      <c r="KX782" s="602"/>
      <c r="KY782" s="602"/>
      <c r="KZ782" s="602"/>
      <c r="LA782" s="602"/>
      <c r="LB782" s="602"/>
      <c r="LC782" s="602"/>
      <c r="LD782" s="602"/>
      <c r="LE782" s="602"/>
      <c r="LF782" s="602"/>
      <c r="LG782" s="602"/>
      <c r="LH782" s="602"/>
      <c r="LI782" s="602"/>
      <c r="LJ782" s="602"/>
      <c r="LK782" s="602"/>
      <c r="LL782" s="602"/>
      <c r="LM782" s="602"/>
      <c r="LN782" s="602"/>
      <c r="LO782" s="602"/>
      <c r="LP782" s="602"/>
      <c r="LQ782" s="602"/>
      <c r="LR782" s="602"/>
      <c r="LS782" s="602"/>
      <c r="LT782" s="602"/>
      <c r="LU782" s="602"/>
      <c r="LV782" s="602"/>
      <c r="LW782" s="602"/>
      <c r="LX782" s="602"/>
      <c r="LY782" s="602"/>
      <c r="LZ782" s="602"/>
      <c r="MA782" s="602"/>
      <c r="MB782" s="602"/>
      <c r="MC782" s="602"/>
      <c r="MD782" s="602"/>
      <c r="ME782" s="602"/>
      <c r="MF782" s="602"/>
      <c r="MG782" s="602"/>
      <c r="MH782" s="602"/>
      <c r="MI782" s="602"/>
      <c r="MJ782" s="602"/>
      <c r="MK782" s="602"/>
      <c r="ML782" s="602"/>
      <c r="MM782" s="602"/>
      <c r="MN782" s="602"/>
      <c r="MO782" s="602"/>
      <c r="MP782" s="602"/>
      <c r="MQ782" s="602"/>
      <c r="MR782" s="602"/>
      <c r="MS782" s="602"/>
      <c r="MT782" s="602"/>
      <c r="MU782" s="602"/>
      <c r="MV782" s="602"/>
      <c r="MW782" s="602"/>
      <c r="MX782" s="602"/>
      <c r="MY782" s="602"/>
      <c r="MZ782" s="602"/>
      <c r="NA782" s="602"/>
      <c r="NB782" s="602"/>
      <c r="NC782" s="602"/>
      <c r="ND782" s="602"/>
      <c r="NE782" s="602"/>
      <c r="NF782" s="602"/>
      <c r="NG782" s="602"/>
      <c r="NH782" s="602"/>
      <c r="NI782" s="602"/>
      <c r="NJ782" s="602"/>
      <c r="NK782" s="602"/>
      <c r="NL782" s="602"/>
      <c r="NM782" s="602"/>
      <c r="NN782" s="602"/>
      <c r="NO782" s="602"/>
      <c r="NP782" s="602"/>
      <c r="NQ782" s="602"/>
      <c r="NR782" s="602"/>
      <c r="NS782" s="602"/>
      <c r="NT782" s="602"/>
      <c r="NU782" s="602"/>
      <c r="NV782" s="602"/>
      <c r="NW782" s="602"/>
      <c r="NX782" s="602"/>
      <c r="NY782" s="602"/>
      <c r="NZ782" s="602"/>
      <c r="OA782" s="602"/>
      <c r="OB782" s="602"/>
      <c r="OC782" s="602"/>
      <c r="OD782" s="602"/>
      <c r="OE782" s="602"/>
      <c r="OF782" s="602"/>
      <c r="OG782" s="602"/>
      <c r="OH782" s="602"/>
      <c r="OI782" s="602"/>
      <c r="OJ782" s="602"/>
      <c r="OK782" s="602"/>
      <c r="OL782" s="602"/>
      <c r="OM782" s="602"/>
      <c r="ON782" s="602"/>
      <c r="OO782" s="602"/>
      <c r="OP782" s="602"/>
      <c r="OQ782" s="602"/>
      <c r="OR782" s="602"/>
      <c r="OS782" s="602"/>
      <c r="OT782" s="602"/>
      <c r="OU782" s="602"/>
      <c r="OV782" s="602"/>
      <c r="OW782" s="602"/>
      <c r="OX782" s="602"/>
      <c r="OY782" s="602"/>
      <c r="OZ782" s="602"/>
      <c r="PA782" s="602"/>
      <c r="PB782" s="602"/>
      <c r="PC782" s="602"/>
      <c r="PD782" s="602"/>
      <c r="PE782" s="602"/>
      <c r="PF782" s="602"/>
      <c r="PG782" s="602"/>
      <c r="PH782" s="602"/>
      <c r="PI782" s="602"/>
      <c r="PJ782" s="602"/>
      <c r="PK782" s="602"/>
      <c r="PL782" s="602"/>
      <c r="PM782" s="602"/>
      <c r="PN782" s="602"/>
      <c r="PO782" s="602"/>
      <c r="PP782" s="602"/>
      <c r="PQ782" s="602"/>
      <c r="PR782" s="602"/>
      <c r="PS782" s="602"/>
      <c r="PT782" s="602"/>
      <c r="PU782" s="602"/>
      <c r="PV782" s="602"/>
      <c r="PW782" s="602"/>
      <c r="PX782" s="602"/>
      <c r="PY782" s="602"/>
      <c r="PZ782" s="602"/>
      <c r="QA782" s="602"/>
      <c r="QB782" s="602"/>
      <c r="QC782" s="602"/>
      <c r="QD782" s="602"/>
      <c r="QE782" s="602"/>
      <c r="QF782" s="602"/>
      <c r="QG782" s="602"/>
      <c r="QH782" s="602"/>
      <c r="QI782" s="602"/>
      <c r="QJ782" s="602"/>
      <c r="QK782" s="602"/>
      <c r="QL782" s="602"/>
      <c r="QM782" s="602"/>
      <c r="QN782" s="602"/>
      <c r="QO782" s="602"/>
      <c r="QP782" s="602"/>
      <c r="QQ782" s="602"/>
      <c r="QR782" s="602"/>
      <c r="QS782" s="602"/>
      <c r="QT782" s="602"/>
      <c r="QU782" s="602"/>
      <c r="QV782" s="602"/>
      <c r="QW782" s="602"/>
      <c r="QX782" s="602"/>
      <c r="QY782" s="602"/>
      <c r="QZ782" s="602"/>
      <c r="RA782" s="602"/>
      <c r="RB782" s="602"/>
      <c r="RC782" s="602"/>
      <c r="RD782" s="602"/>
      <c r="RE782" s="602"/>
      <c r="RF782" s="602"/>
      <c r="RG782" s="602"/>
      <c r="RH782" s="602"/>
      <c r="RI782" s="602"/>
      <c r="RJ782" s="602"/>
      <c r="RK782" s="602"/>
      <c r="RL782" s="602"/>
      <c r="RM782" s="602"/>
      <c r="RN782" s="602"/>
      <c r="RO782" s="602"/>
      <c r="RP782" s="602"/>
      <c r="RQ782" s="602"/>
      <c r="RR782" s="602"/>
      <c r="RS782" s="602"/>
      <c r="RT782" s="602"/>
      <c r="RU782" s="602"/>
      <c r="RV782" s="602"/>
      <c r="RW782" s="602"/>
      <c r="RX782" s="602"/>
      <c r="RY782" s="602"/>
      <c r="RZ782" s="602"/>
      <c r="SA782" s="602"/>
      <c r="SB782" s="602"/>
      <c r="SC782" s="602"/>
      <c r="SD782" s="602"/>
      <c r="SE782" s="602"/>
      <c r="SF782" s="602"/>
      <c r="SG782" s="602"/>
      <c r="SH782" s="602"/>
      <c r="SI782" s="602"/>
      <c r="SJ782" s="602"/>
      <c r="SK782" s="602"/>
      <c r="SL782" s="602"/>
      <c r="SM782" s="602"/>
      <c r="SN782" s="602"/>
      <c r="SO782" s="602"/>
      <c r="SP782" s="602"/>
      <c r="SQ782" s="602"/>
      <c r="SR782" s="602"/>
      <c r="SS782" s="602"/>
      <c r="ST782" s="602"/>
      <c r="SU782" s="602"/>
      <c r="SV782" s="602"/>
      <c r="SW782" s="602"/>
      <c r="SX782" s="602"/>
      <c r="SY782" s="602"/>
      <c r="SZ782" s="602"/>
      <c r="TA782" s="602"/>
      <c r="TB782" s="602"/>
      <c r="TC782" s="602"/>
      <c r="TD782" s="602"/>
      <c r="TE782" s="602"/>
      <c r="TF782" s="602"/>
      <c r="TG782" s="602"/>
      <c r="TH782" s="602"/>
      <c r="TI782" s="602"/>
      <c r="TJ782" s="602"/>
      <c r="TK782" s="602"/>
      <c r="TL782" s="602"/>
      <c r="TM782" s="602"/>
      <c r="TN782" s="602"/>
      <c r="TO782" s="602"/>
      <c r="TP782" s="602"/>
      <c r="TQ782" s="602"/>
      <c r="TR782" s="602"/>
      <c r="TS782" s="602"/>
      <c r="TT782" s="602"/>
      <c r="TU782" s="602"/>
      <c r="TV782" s="602"/>
      <c r="TW782" s="602"/>
      <c r="TX782" s="602"/>
      <c r="TY782" s="602"/>
      <c r="TZ782" s="602"/>
      <c r="UA782" s="602"/>
      <c r="UB782" s="602"/>
      <c r="UC782" s="602"/>
      <c r="UD782" s="602"/>
      <c r="UE782" s="602"/>
      <c r="UF782" s="602"/>
      <c r="UG782" s="602"/>
      <c r="UH782" s="602"/>
      <c r="UI782" s="602"/>
      <c r="UJ782" s="602"/>
      <c r="UK782" s="602"/>
      <c r="UL782" s="602"/>
      <c r="UM782" s="602"/>
      <c r="UN782" s="602"/>
      <c r="UO782" s="602"/>
      <c r="UP782" s="602"/>
      <c r="UQ782" s="602"/>
      <c r="UR782" s="602"/>
      <c r="US782" s="602"/>
      <c r="UT782" s="602"/>
      <c r="UU782" s="602"/>
      <c r="UV782" s="602"/>
      <c r="UW782" s="602"/>
      <c r="UX782" s="602"/>
      <c r="UY782" s="602"/>
      <c r="UZ782" s="602"/>
      <c r="VA782" s="602"/>
      <c r="VB782" s="602"/>
      <c r="VC782" s="602"/>
      <c r="VD782" s="602"/>
      <c r="VE782" s="602"/>
      <c r="VF782" s="602"/>
      <c r="VG782" s="602"/>
      <c r="VH782" s="602"/>
      <c r="VI782" s="602"/>
      <c r="VJ782" s="602"/>
      <c r="VK782" s="602"/>
      <c r="VL782" s="602"/>
      <c r="VM782" s="602"/>
      <c r="VN782" s="602"/>
      <c r="VO782" s="602"/>
      <c r="VP782" s="602"/>
      <c r="VQ782" s="602"/>
      <c r="VR782" s="602"/>
      <c r="VS782" s="602"/>
      <c r="VT782" s="602"/>
      <c r="VU782" s="602"/>
      <c r="VV782" s="602"/>
      <c r="VW782" s="602"/>
      <c r="VX782" s="602"/>
      <c r="VY782" s="602"/>
      <c r="VZ782" s="602"/>
      <c r="WA782" s="602"/>
      <c r="WB782" s="602"/>
      <c r="WC782" s="602"/>
      <c r="WD782" s="602"/>
      <c r="WE782" s="602"/>
      <c r="WF782" s="602"/>
      <c r="WG782" s="602"/>
      <c r="WH782" s="602"/>
      <c r="WI782" s="602"/>
      <c r="WJ782" s="602"/>
      <c r="WK782" s="602"/>
      <c r="WL782" s="602"/>
      <c r="WM782" s="602"/>
      <c r="WN782" s="602"/>
      <c r="WO782" s="602"/>
      <c r="WP782" s="602"/>
      <c r="WQ782" s="602"/>
      <c r="WR782" s="602"/>
      <c r="WS782" s="602"/>
      <c r="WT782" s="602"/>
      <c r="WU782" s="602"/>
      <c r="WV782" s="602"/>
      <c r="WW782" s="602"/>
      <c r="WX782" s="602"/>
      <c r="WY782" s="602"/>
      <c r="WZ782" s="602"/>
      <c r="XA782" s="602"/>
      <c r="XB782" s="602"/>
      <c r="XC782" s="602"/>
      <c r="XD782" s="602"/>
      <c r="XE782" s="602"/>
      <c r="XF782" s="602"/>
      <c r="XG782" s="602"/>
      <c r="XH782" s="602"/>
      <c r="XI782" s="602"/>
      <c r="XJ782" s="602"/>
      <c r="XK782" s="602"/>
      <c r="XL782" s="602"/>
      <c r="XM782" s="602"/>
      <c r="XN782" s="602"/>
      <c r="XO782" s="602"/>
      <c r="XP782" s="602"/>
      <c r="XQ782" s="602"/>
      <c r="XR782" s="602"/>
      <c r="XS782" s="602"/>
      <c r="XT782" s="602"/>
      <c r="XU782" s="602"/>
      <c r="XV782" s="602"/>
      <c r="XW782" s="602"/>
      <c r="XX782" s="602"/>
      <c r="XY782" s="602"/>
      <c r="XZ782" s="602"/>
      <c r="YA782" s="602"/>
      <c r="YB782" s="602"/>
      <c r="YC782" s="602"/>
      <c r="YD782" s="602"/>
      <c r="YE782" s="602"/>
      <c r="YF782" s="602"/>
      <c r="YG782" s="602"/>
      <c r="YH782" s="602"/>
      <c r="YI782" s="602"/>
      <c r="YJ782" s="602"/>
      <c r="YK782" s="602"/>
      <c r="YL782" s="602"/>
      <c r="YM782" s="602"/>
      <c r="YN782" s="602"/>
      <c r="YO782" s="602"/>
      <c r="YP782" s="602"/>
      <c r="YQ782" s="602"/>
      <c r="YR782" s="602"/>
      <c r="YS782" s="602"/>
      <c r="YT782" s="602"/>
      <c r="YU782" s="602"/>
      <c r="YV782" s="602"/>
      <c r="YW782" s="602"/>
      <c r="YX782" s="602"/>
      <c r="YY782" s="602"/>
      <c r="YZ782" s="602"/>
      <c r="ZA782" s="602"/>
      <c r="ZB782" s="602"/>
      <c r="ZC782" s="602"/>
      <c r="ZD782" s="602"/>
      <c r="ZE782" s="602"/>
      <c r="ZF782" s="602"/>
      <c r="ZG782" s="602"/>
      <c r="ZH782" s="602"/>
      <c r="ZI782" s="602"/>
      <c r="ZJ782" s="602"/>
      <c r="ZK782" s="602"/>
      <c r="ZL782" s="602"/>
      <c r="ZM782" s="602"/>
      <c r="ZN782" s="602"/>
      <c r="ZO782" s="602"/>
      <c r="ZP782" s="602"/>
      <c r="ZQ782" s="602"/>
      <c r="ZR782" s="602"/>
      <c r="ZS782" s="602"/>
      <c r="ZT782" s="602"/>
      <c r="ZU782" s="602"/>
      <c r="ZV782" s="602"/>
      <c r="ZW782" s="602"/>
      <c r="ZX782" s="602"/>
      <c r="ZY782" s="602"/>
      <c r="ZZ782" s="602"/>
      <c r="AAA782" s="602"/>
      <c r="AAB782" s="602"/>
      <c r="AAC782" s="602"/>
      <c r="AAD782" s="602"/>
      <c r="AAE782" s="602"/>
      <c r="AAF782" s="602"/>
      <c r="AAG782" s="602"/>
      <c r="AAH782" s="602"/>
      <c r="AAI782" s="602"/>
      <c r="AAJ782" s="602"/>
      <c r="AAK782" s="602"/>
      <c r="AAL782" s="602"/>
      <c r="AAM782" s="602"/>
      <c r="AAN782" s="602"/>
      <c r="AAO782" s="602"/>
      <c r="AAP782" s="602"/>
      <c r="AAQ782" s="602"/>
      <c r="AAR782" s="602"/>
      <c r="AAS782" s="602"/>
      <c r="AAT782" s="602"/>
      <c r="AAU782" s="602"/>
      <c r="AAV782" s="602"/>
      <c r="AAW782" s="602"/>
      <c r="AAX782" s="602"/>
      <c r="AAY782" s="602"/>
      <c r="AAZ782" s="602"/>
      <c r="ABA782" s="602"/>
      <c r="ABB782" s="602"/>
      <c r="ABC782" s="602"/>
      <c r="ABD782" s="602"/>
      <c r="ABE782" s="602"/>
      <c r="ABF782" s="602"/>
      <c r="ABG782" s="602"/>
      <c r="ABH782" s="602"/>
      <c r="ABI782" s="602"/>
      <c r="ABJ782" s="602"/>
      <c r="ABK782" s="602"/>
      <c r="ABL782" s="602"/>
      <c r="ABM782" s="602"/>
      <c r="ABN782" s="602"/>
      <c r="ABO782" s="602"/>
      <c r="ABP782" s="602"/>
      <c r="ABQ782" s="602"/>
      <c r="ABR782" s="602"/>
      <c r="ABS782" s="602"/>
      <c r="ABT782" s="602"/>
      <c r="ABU782" s="602"/>
      <c r="ABV782" s="602"/>
      <c r="ABW782" s="602"/>
      <c r="ABX782" s="602"/>
      <c r="ABY782" s="602"/>
      <c r="ABZ782" s="602"/>
      <c r="ACA782" s="602"/>
      <c r="ACB782" s="602"/>
      <c r="ACC782" s="602"/>
      <c r="ACD782" s="602"/>
      <c r="ACE782" s="602"/>
      <c r="ACF782" s="602"/>
      <c r="ACG782" s="602"/>
      <c r="ACH782" s="602"/>
      <c r="ACI782" s="602"/>
      <c r="ACJ782" s="602"/>
      <c r="ACK782" s="602"/>
      <c r="ACL782" s="602"/>
      <c r="ACM782" s="602"/>
      <c r="ACN782" s="602"/>
      <c r="ACO782" s="602"/>
      <c r="ACP782" s="602"/>
      <c r="ACQ782" s="602"/>
      <c r="ACR782" s="602"/>
      <c r="ACS782" s="602"/>
      <c r="ACT782" s="602"/>
      <c r="ACU782" s="602"/>
      <c r="ACV782" s="602"/>
      <c r="ACW782" s="602"/>
      <c r="ACX782" s="602"/>
      <c r="ACY782" s="602"/>
      <c r="ACZ782" s="602"/>
      <c r="ADA782" s="602"/>
      <c r="ADB782" s="602"/>
      <c r="ADC782" s="602"/>
      <c r="ADD782" s="602"/>
      <c r="ADE782" s="602"/>
      <c r="ADF782" s="602"/>
      <c r="ADG782" s="602"/>
      <c r="ADH782" s="602"/>
      <c r="ADI782" s="602"/>
      <c r="ADJ782" s="602"/>
      <c r="ADK782" s="602"/>
      <c r="ADL782" s="602"/>
      <c r="ADM782" s="602"/>
      <c r="ADN782" s="602"/>
      <c r="ADO782" s="602"/>
      <c r="ADP782" s="602"/>
      <c r="ADQ782" s="602"/>
      <c r="ADR782" s="602"/>
      <c r="ADS782" s="602"/>
      <c r="ADT782" s="602"/>
      <c r="ADU782" s="602"/>
      <c r="ADV782" s="602"/>
      <c r="ADW782" s="602"/>
      <c r="ADX782" s="602"/>
      <c r="ADY782" s="602"/>
      <c r="ADZ782" s="602"/>
      <c r="AEA782" s="602"/>
      <c r="AEB782" s="602"/>
      <c r="AEC782" s="602"/>
      <c r="AED782" s="602"/>
      <c r="AEE782" s="602"/>
      <c r="AEF782" s="602"/>
      <c r="AEG782" s="602"/>
      <c r="AEH782" s="602"/>
      <c r="AEI782" s="602"/>
      <c r="AEJ782" s="602"/>
      <c r="AEK782" s="602"/>
      <c r="AEL782" s="602"/>
      <c r="AEM782" s="602"/>
      <c r="AEN782" s="602"/>
      <c r="AEO782" s="602"/>
      <c r="AEP782" s="602"/>
      <c r="AEQ782" s="602"/>
      <c r="AER782" s="602"/>
      <c r="AES782" s="602"/>
      <c r="AET782" s="602"/>
      <c r="AEU782" s="602"/>
      <c r="AEV782" s="602"/>
      <c r="AEW782" s="602"/>
      <c r="AEX782" s="602"/>
      <c r="AEY782" s="602"/>
      <c r="AEZ782" s="602"/>
      <c r="AFA782" s="602"/>
      <c r="AFB782" s="602"/>
      <c r="AFC782" s="602"/>
      <c r="AFD782" s="602"/>
      <c r="AFE782" s="602"/>
      <c r="AFF782" s="602"/>
      <c r="AFG782" s="602"/>
      <c r="AFH782" s="602"/>
      <c r="AFI782" s="602"/>
      <c r="AFJ782" s="602"/>
      <c r="AFK782" s="602"/>
      <c r="AFL782" s="602"/>
      <c r="AFM782" s="602"/>
      <c r="AFN782" s="602"/>
      <c r="AFO782" s="602"/>
      <c r="AFP782" s="602"/>
      <c r="AFQ782" s="602"/>
      <c r="AFR782" s="602"/>
      <c r="AFS782" s="602"/>
      <c r="AFT782" s="602"/>
      <c r="AFU782" s="602"/>
      <c r="AFV782" s="602"/>
      <c r="AFW782" s="602"/>
      <c r="AFX782" s="602"/>
      <c r="AFY782" s="602"/>
      <c r="AFZ782" s="602"/>
      <c r="AGA782" s="602"/>
      <c r="AGB782" s="602"/>
      <c r="AGC782" s="602"/>
      <c r="AGD782" s="602"/>
      <c r="AGE782" s="602"/>
      <c r="AGF782" s="602"/>
      <c r="AGG782" s="602"/>
      <c r="AGH782" s="602"/>
      <c r="AGI782" s="602"/>
      <c r="AGJ782" s="602"/>
      <c r="AGK782" s="602"/>
      <c r="AGL782" s="602"/>
      <c r="AGM782" s="602"/>
      <c r="AGN782" s="602"/>
      <c r="AGO782" s="602"/>
      <c r="AGP782" s="602"/>
      <c r="AGQ782" s="602"/>
      <c r="AGR782" s="602"/>
      <c r="AGS782" s="602"/>
      <c r="AGT782" s="602"/>
      <c r="AGU782" s="602"/>
      <c r="AGV782" s="602"/>
      <c r="AGW782" s="602"/>
      <c r="AGX782" s="602"/>
      <c r="AGY782" s="602"/>
      <c r="AGZ782" s="602"/>
      <c r="AHA782" s="602"/>
      <c r="AHB782" s="602"/>
      <c r="AHC782" s="602"/>
      <c r="AHD782" s="602"/>
      <c r="AHE782" s="602"/>
      <c r="AHF782" s="602"/>
      <c r="AHG782" s="602"/>
      <c r="AHH782" s="602"/>
      <c r="AHI782" s="602"/>
      <c r="AHJ782" s="602"/>
      <c r="AHK782" s="602"/>
      <c r="AHL782" s="602"/>
      <c r="AHM782" s="602"/>
      <c r="AHN782" s="602"/>
      <c r="AHO782" s="602"/>
      <c r="AHP782" s="602"/>
      <c r="AHQ782" s="602"/>
      <c r="AHR782" s="602"/>
      <c r="AHS782" s="602"/>
      <c r="AHT782" s="602"/>
      <c r="AHU782" s="602"/>
      <c r="AHV782" s="602"/>
      <c r="AHW782" s="602"/>
      <c r="AHX782" s="602"/>
      <c r="AHY782" s="602"/>
      <c r="AHZ782" s="602"/>
      <c r="AIA782" s="602"/>
      <c r="AIB782" s="602"/>
      <c r="AIC782" s="602"/>
      <c r="AID782" s="602"/>
      <c r="AIE782" s="602"/>
      <c r="AIF782" s="602"/>
      <c r="AIG782" s="602"/>
      <c r="AIH782" s="602"/>
      <c r="AII782" s="602"/>
      <c r="AIJ782" s="602"/>
      <c r="AIK782" s="602"/>
      <c r="AIL782" s="602"/>
      <c r="AIM782" s="602"/>
      <c r="AIN782" s="602"/>
      <c r="AIO782" s="602"/>
      <c r="AIP782" s="602"/>
      <c r="AIQ782" s="602"/>
      <c r="AIR782" s="602"/>
      <c r="AIS782" s="602"/>
      <c r="AIT782" s="602"/>
      <c r="AIU782" s="602"/>
      <c r="AIV782" s="602"/>
      <c r="AIW782" s="602"/>
      <c r="AIX782" s="602"/>
      <c r="AIY782" s="602"/>
      <c r="AIZ782" s="602"/>
      <c r="AJA782" s="602"/>
      <c r="AJB782" s="602"/>
      <c r="AJC782" s="602"/>
      <c r="AJD782" s="602"/>
      <c r="AJE782" s="602"/>
      <c r="AJF782" s="602"/>
      <c r="AJG782" s="602"/>
      <c r="AJH782" s="602"/>
      <c r="AJI782" s="602"/>
    </row>
    <row r="783" spans="1:945">
      <c r="A783" s="603"/>
      <c r="B783" s="623">
        <v>44559</v>
      </c>
      <c r="C783" s="623" t="s">
        <v>1217</v>
      </c>
      <c r="D783" s="615" t="s">
        <v>2956</v>
      </c>
      <c r="E783" s="617" t="s">
        <v>4800</v>
      </c>
      <c r="F783" s="615"/>
      <c r="G783" s="615"/>
      <c r="H783" s="615"/>
      <c r="I783" s="615" t="s">
        <v>3062</v>
      </c>
      <c r="J783" s="618"/>
      <c r="K783" s="615" t="s">
        <v>4847</v>
      </c>
      <c r="L783" s="615" t="s">
        <v>2618</v>
      </c>
      <c r="M783" s="616">
        <v>44483</v>
      </c>
      <c r="N783" s="616">
        <v>44621</v>
      </c>
      <c r="O783" s="616"/>
      <c r="P783" s="616"/>
      <c r="Q783" s="616"/>
      <c r="R783" s="616"/>
      <c r="S783" s="615" t="s">
        <v>2959</v>
      </c>
      <c r="T783" s="615">
        <v>60</v>
      </c>
      <c r="U783" s="615">
        <v>49201132</v>
      </c>
      <c r="V783" s="615" t="s">
        <v>1231</v>
      </c>
      <c r="W783" s="615">
        <v>360</v>
      </c>
      <c r="X783" s="619">
        <v>6656</v>
      </c>
      <c r="Y783" s="539">
        <f t="shared" si="36"/>
        <v>2396160</v>
      </c>
      <c r="Z783" s="605">
        <v>0.79</v>
      </c>
      <c r="AA783" s="681">
        <f t="shared" si="37"/>
        <v>1892966.4000000001</v>
      </c>
      <c r="AB783" s="625"/>
      <c r="AC783" s="621">
        <v>0</v>
      </c>
      <c r="AD783" s="609"/>
      <c r="AE783" s="606"/>
      <c r="AF783" s="695">
        <f t="shared" si="38"/>
        <v>1892966.4000000001</v>
      </c>
      <c r="AG783" s="604" t="s">
        <v>1073</v>
      </c>
      <c r="AH783" s="604"/>
      <c r="AI783" s="604">
        <v>60</v>
      </c>
      <c r="AJ783" s="608" t="s">
        <v>2619</v>
      </c>
      <c r="AK783" s="604" t="s">
        <v>1088</v>
      </c>
      <c r="AL783" s="607" t="s">
        <v>2620</v>
      </c>
      <c r="AM783" s="604" t="s">
        <v>52</v>
      </c>
      <c r="AN783" s="604" t="s">
        <v>1076</v>
      </c>
      <c r="AO783" s="604"/>
      <c r="AP783" s="606"/>
      <c r="AQ783" s="606" t="s">
        <v>37</v>
      </c>
      <c r="AR783" s="606" t="s">
        <v>3086</v>
      </c>
      <c r="AS783" s="603" t="s">
        <v>1078</v>
      </c>
      <c r="AT783" s="610" t="s">
        <v>1078</v>
      </c>
      <c r="AU783" s="610" t="s">
        <v>1078</v>
      </c>
      <c r="AV783" s="605">
        <v>0.73</v>
      </c>
      <c r="AW783" s="602"/>
      <c r="AX783" s="602"/>
      <c r="AY783" s="602"/>
      <c r="AZ783" s="602"/>
      <c r="BA783" s="602"/>
      <c r="BB783" s="602"/>
      <c r="BC783" s="602"/>
      <c r="BD783" s="602"/>
      <c r="BE783" s="602"/>
      <c r="BF783" s="602"/>
      <c r="BG783" s="602"/>
      <c r="BH783" s="602"/>
      <c r="BI783" s="602"/>
      <c r="BJ783" s="602"/>
      <c r="BK783" s="602"/>
      <c r="BL783" s="602"/>
      <c r="BM783" s="602"/>
      <c r="BN783" s="602"/>
      <c r="BO783" s="602"/>
      <c r="BP783" s="602"/>
      <c r="BQ783" s="602"/>
      <c r="BR783" s="602"/>
      <c r="BS783" s="602"/>
      <c r="BT783" s="602"/>
      <c r="BU783" s="602"/>
      <c r="BV783" s="602"/>
      <c r="BW783" s="602"/>
      <c r="BX783" s="602"/>
      <c r="BY783" s="602"/>
      <c r="BZ783" s="602"/>
      <c r="CA783" s="602"/>
      <c r="CB783" s="602"/>
      <c r="CC783" s="602"/>
      <c r="CD783" s="602"/>
      <c r="CE783" s="602"/>
      <c r="CF783" s="602"/>
      <c r="CG783" s="602"/>
      <c r="CH783" s="602"/>
      <c r="CI783" s="602"/>
      <c r="CJ783" s="602"/>
      <c r="CK783" s="602"/>
      <c r="CL783" s="602"/>
      <c r="CM783" s="602"/>
      <c r="CN783" s="602"/>
      <c r="CO783" s="602"/>
      <c r="CP783" s="602"/>
      <c r="CQ783" s="602"/>
      <c r="CR783" s="602"/>
      <c r="CS783" s="602"/>
      <c r="CT783" s="602"/>
      <c r="CU783" s="602"/>
      <c r="CV783" s="602"/>
      <c r="CW783" s="602"/>
      <c r="CX783" s="602"/>
      <c r="CY783" s="602"/>
      <c r="CZ783" s="602"/>
      <c r="DA783" s="602"/>
      <c r="DB783" s="602"/>
      <c r="DC783" s="602"/>
      <c r="DD783" s="602"/>
      <c r="DE783" s="602"/>
      <c r="DF783" s="602"/>
      <c r="DG783" s="602"/>
      <c r="DH783" s="602"/>
      <c r="DI783" s="602"/>
      <c r="DJ783" s="602"/>
      <c r="DK783" s="602"/>
      <c r="DL783" s="602"/>
      <c r="DM783" s="602"/>
      <c r="DN783" s="602"/>
      <c r="DO783" s="602"/>
      <c r="DP783" s="602"/>
      <c r="DQ783" s="602"/>
      <c r="DR783" s="602"/>
      <c r="DS783" s="602"/>
      <c r="DT783" s="602"/>
      <c r="DU783" s="602"/>
      <c r="DV783" s="602"/>
      <c r="DW783" s="602"/>
      <c r="DX783" s="602"/>
      <c r="DY783" s="602"/>
      <c r="DZ783" s="602"/>
      <c r="EA783" s="602"/>
      <c r="EB783" s="602"/>
      <c r="EC783" s="602"/>
      <c r="ED783" s="602"/>
      <c r="EE783" s="602"/>
      <c r="EF783" s="602"/>
      <c r="EG783" s="602"/>
      <c r="EH783" s="602"/>
      <c r="EI783" s="602"/>
      <c r="EJ783" s="602"/>
      <c r="EK783" s="602"/>
      <c r="EL783" s="602"/>
      <c r="EM783" s="602"/>
      <c r="EN783" s="602"/>
      <c r="EO783" s="602"/>
      <c r="EP783" s="602"/>
      <c r="EQ783" s="602"/>
      <c r="ER783" s="602"/>
      <c r="ES783" s="602"/>
      <c r="ET783" s="602"/>
      <c r="EU783" s="602"/>
      <c r="EV783" s="602"/>
      <c r="EW783" s="602"/>
      <c r="EX783" s="602"/>
      <c r="EY783" s="602"/>
      <c r="EZ783" s="602"/>
      <c r="FA783" s="602"/>
      <c r="FB783" s="602"/>
      <c r="FC783" s="602"/>
      <c r="FD783" s="602"/>
      <c r="FE783" s="602"/>
      <c r="FF783" s="602"/>
      <c r="FG783" s="602"/>
      <c r="FH783" s="602"/>
      <c r="FI783" s="602"/>
      <c r="FJ783" s="602"/>
      <c r="FK783" s="602"/>
      <c r="FL783" s="602"/>
      <c r="FM783" s="602"/>
      <c r="FN783" s="602"/>
      <c r="FO783" s="602"/>
      <c r="FP783" s="602"/>
      <c r="FQ783" s="602"/>
      <c r="FR783" s="602"/>
      <c r="FS783" s="602"/>
      <c r="FT783" s="602"/>
      <c r="FU783" s="602"/>
      <c r="FV783" s="602"/>
      <c r="FW783" s="602"/>
      <c r="FX783" s="602"/>
      <c r="FY783" s="602"/>
      <c r="FZ783" s="602"/>
      <c r="GA783" s="602"/>
      <c r="GB783" s="602"/>
      <c r="GC783" s="602"/>
      <c r="GD783" s="602"/>
      <c r="GE783" s="602"/>
      <c r="GF783" s="602"/>
      <c r="GG783" s="602"/>
      <c r="GH783" s="602"/>
      <c r="GI783" s="602"/>
      <c r="GJ783" s="602"/>
      <c r="GK783" s="602"/>
      <c r="GL783" s="602"/>
      <c r="GM783" s="602"/>
      <c r="GN783" s="602"/>
      <c r="GO783" s="602"/>
      <c r="GP783" s="602"/>
      <c r="GQ783" s="602"/>
      <c r="GR783" s="602"/>
      <c r="GS783" s="602"/>
      <c r="GT783" s="602"/>
      <c r="GU783" s="602"/>
      <c r="GV783" s="602"/>
      <c r="GW783" s="602"/>
      <c r="GX783" s="602"/>
      <c r="GY783" s="602"/>
      <c r="GZ783" s="602"/>
      <c r="HA783" s="602"/>
      <c r="HB783" s="602"/>
      <c r="HC783" s="602"/>
      <c r="HD783" s="602"/>
      <c r="HE783" s="602"/>
      <c r="HF783" s="602"/>
      <c r="HG783" s="602"/>
      <c r="HH783" s="602"/>
      <c r="HI783" s="602"/>
      <c r="HJ783" s="602"/>
      <c r="HK783" s="602"/>
      <c r="HL783" s="602"/>
      <c r="HM783" s="602"/>
      <c r="HN783" s="602"/>
      <c r="HO783" s="602"/>
      <c r="HP783" s="602"/>
      <c r="HQ783" s="602"/>
      <c r="HR783" s="602"/>
      <c r="HS783" s="602"/>
      <c r="HT783" s="602"/>
      <c r="HU783" s="602"/>
      <c r="HV783" s="602"/>
      <c r="HW783" s="602"/>
      <c r="HX783" s="602"/>
      <c r="HY783" s="602"/>
      <c r="HZ783" s="602"/>
      <c r="IA783" s="602"/>
      <c r="IB783" s="602"/>
      <c r="IC783" s="602"/>
      <c r="ID783" s="602"/>
      <c r="IE783" s="602"/>
      <c r="IF783" s="602"/>
      <c r="IG783" s="602"/>
      <c r="IH783" s="602"/>
      <c r="II783" s="602"/>
      <c r="IJ783" s="602"/>
      <c r="IK783" s="602"/>
      <c r="IL783" s="602"/>
      <c r="IM783" s="602"/>
      <c r="IN783" s="602"/>
      <c r="IO783" s="602"/>
      <c r="IP783" s="602"/>
      <c r="IQ783" s="602"/>
      <c r="IR783" s="602"/>
      <c r="IS783" s="602"/>
      <c r="IT783" s="602"/>
      <c r="IU783" s="602"/>
      <c r="IV783" s="602"/>
      <c r="IW783" s="602"/>
      <c r="IX783" s="602"/>
      <c r="IY783" s="602"/>
      <c r="IZ783" s="602"/>
      <c r="JA783" s="602"/>
      <c r="JB783" s="602"/>
      <c r="JC783" s="602"/>
      <c r="JD783" s="602"/>
      <c r="JE783" s="602"/>
      <c r="JF783" s="602"/>
      <c r="JG783" s="602"/>
      <c r="JH783" s="602"/>
      <c r="JI783" s="602"/>
      <c r="JJ783" s="602"/>
      <c r="JK783" s="602"/>
      <c r="JL783" s="602"/>
      <c r="JM783" s="602"/>
      <c r="JN783" s="602"/>
      <c r="JO783" s="602"/>
      <c r="JP783" s="602"/>
      <c r="JQ783" s="602"/>
      <c r="JR783" s="602"/>
      <c r="JS783" s="602"/>
      <c r="JT783" s="602"/>
      <c r="JU783" s="602"/>
      <c r="JV783" s="602"/>
      <c r="JW783" s="602"/>
      <c r="JX783" s="602"/>
      <c r="JY783" s="602"/>
      <c r="JZ783" s="602"/>
      <c r="KA783" s="602"/>
      <c r="KB783" s="602"/>
      <c r="KC783" s="602"/>
      <c r="KD783" s="602"/>
      <c r="KE783" s="602"/>
      <c r="KF783" s="602"/>
      <c r="KG783" s="602"/>
      <c r="KH783" s="602"/>
      <c r="KI783" s="602"/>
      <c r="KJ783" s="602"/>
      <c r="KK783" s="602"/>
      <c r="KL783" s="602"/>
      <c r="KM783" s="602"/>
      <c r="KN783" s="602"/>
      <c r="KO783" s="602"/>
      <c r="KP783" s="602"/>
      <c r="KQ783" s="602"/>
      <c r="KR783" s="602"/>
      <c r="KS783" s="602"/>
      <c r="KT783" s="602"/>
      <c r="KU783" s="602"/>
      <c r="KV783" s="602"/>
      <c r="KW783" s="602"/>
      <c r="KX783" s="602"/>
      <c r="KY783" s="602"/>
      <c r="KZ783" s="602"/>
      <c r="LA783" s="602"/>
      <c r="LB783" s="602"/>
      <c r="LC783" s="602"/>
      <c r="LD783" s="602"/>
      <c r="LE783" s="602"/>
      <c r="LF783" s="602"/>
      <c r="LG783" s="602"/>
      <c r="LH783" s="602"/>
      <c r="LI783" s="602"/>
      <c r="LJ783" s="602"/>
      <c r="LK783" s="602"/>
      <c r="LL783" s="602"/>
      <c r="LM783" s="602"/>
      <c r="LN783" s="602"/>
      <c r="LO783" s="602"/>
      <c r="LP783" s="602"/>
      <c r="LQ783" s="602"/>
      <c r="LR783" s="602"/>
      <c r="LS783" s="602"/>
      <c r="LT783" s="602"/>
      <c r="LU783" s="602"/>
      <c r="LV783" s="602"/>
      <c r="LW783" s="602"/>
      <c r="LX783" s="602"/>
      <c r="LY783" s="602"/>
      <c r="LZ783" s="602"/>
      <c r="MA783" s="602"/>
      <c r="MB783" s="602"/>
      <c r="MC783" s="602"/>
      <c r="MD783" s="602"/>
      <c r="ME783" s="602"/>
      <c r="MF783" s="602"/>
      <c r="MG783" s="602"/>
      <c r="MH783" s="602"/>
      <c r="MI783" s="602"/>
      <c r="MJ783" s="602"/>
      <c r="MK783" s="602"/>
      <c r="ML783" s="602"/>
      <c r="MM783" s="602"/>
      <c r="MN783" s="602"/>
      <c r="MO783" s="602"/>
      <c r="MP783" s="602"/>
      <c r="MQ783" s="602"/>
      <c r="MR783" s="602"/>
      <c r="MS783" s="602"/>
      <c r="MT783" s="602"/>
      <c r="MU783" s="602"/>
      <c r="MV783" s="602"/>
      <c r="MW783" s="602"/>
      <c r="MX783" s="602"/>
      <c r="MY783" s="602"/>
      <c r="MZ783" s="602"/>
      <c r="NA783" s="602"/>
      <c r="NB783" s="602"/>
      <c r="NC783" s="602"/>
      <c r="ND783" s="602"/>
      <c r="NE783" s="602"/>
      <c r="NF783" s="602"/>
      <c r="NG783" s="602"/>
      <c r="NH783" s="602"/>
      <c r="NI783" s="602"/>
      <c r="NJ783" s="602"/>
      <c r="NK783" s="602"/>
      <c r="NL783" s="602"/>
      <c r="NM783" s="602"/>
      <c r="NN783" s="602"/>
      <c r="NO783" s="602"/>
      <c r="NP783" s="602"/>
      <c r="NQ783" s="602"/>
      <c r="NR783" s="602"/>
      <c r="NS783" s="602"/>
      <c r="NT783" s="602"/>
      <c r="NU783" s="602"/>
      <c r="NV783" s="602"/>
      <c r="NW783" s="602"/>
      <c r="NX783" s="602"/>
      <c r="NY783" s="602"/>
      <c r="NZ783" s="602"/>
      <c r="OA783" s="602"/>
      <c r="OB783" s="602"/>
      <c r="OC783" s="602"/>
      <c r="OD783" s="602"/>
      <c r="OE783" s="602"/>
      <c r="OF783" s="602"/>
      <c r="OG783" s="602"/>
      <c r="OH783" s="602"/>
      <c r="OI783" s="602"/>
      <c r="OJ783" s="602"/>
      <c r="OK783" s="602"/>
      <c r="OL783" s="602"/>
      <c r="OM783" s="602"/>
      <c r="ON783" s="602"/>
      <c r="OO783" s="602"/>
      <c r="OP783" s="602"/>
      <c r="OQ783" s="602"/>
      <c r="OR783" s="602"/>
      <c r="OS783" s="602"/>
      <c r="OT783" s="602"/>
      <c r="OU783" s="602"/>
      <c r="OV783" s="602"/>
      <c r="OW783" s="602"/>
      <c r="OX783" s="602"/>
      <c r="OY783" s="602"/>
      <c r="OZ783" s="602"/>
      <c r="PA783" s="602"/>
      <c r="PB783" s="602"/>
      <c r="PC783" s="602"/>
      <c r="PD783" s="602"/>
      <c r="PE783" s="602"/>
      <c r="PF783" s="602"/>
      <c r="PG783" s="602"/>
      <c r="PH783" s="602"/>
      <c r="PI783" s="602"/>
      <c r="PJ783" s="602"/>
      <c r="PK783" s="602"/>
      <c r="PL783" s="602"/>
      <c r="PM783" s="602"/>
      <c r="PN783" s="602"/>
      <c r="PO783" s="602"/>
      <c r="PP783" s="602"/>
      <c r="PQ783" s="602"/>
      <c r="PR783" s="602"/>
      <c r="PS783" s="602"/>
      <c r="PT783" s="602"/>
      <c r="PU783" s="602"/>
      <c r="PV783" s="602"/>
      <c r="PW783" s="602"/>
      <c r="PX783" s="602"/>
      <c r="PY783" s="602"/>
      <c r="PZ783" s="602"/>
      <c r="QA783" s="602"/>
      <c r="QB783" s="602"/>
      <c r="QC783" s="602"/>
      <c r="QD783" s="602"/>
      <c r="QE783" s="602"/>
      <c r="QF783" s="602"/>
      <c r="QG783" s="602"/>
      <c r="QH783" s="602"/>
      <c r="QI783" s="602"/>
      <c r="QJ783" s="602"/>
      <c r="QK783" s="602"/>
      <c r="QL783" s="602"/>
      <c r="QM783" s="602"/>
      <c r="QN783" s="602"/>
      <c r="QO783" s="602"/>
      <c r="QP783" s="602"/>
      <c r="QQ783" s="602"/>
      <c r="QR783" s="602"/>
      <c r="QS783" s="602"/>
      <c r="QT783" s="602"/>
      <c r="QU783" s="602"/>
      <c r="QV783" s="602"/>
      <c r="QW783" s="602"/>
      <c r="QX783" s="602"/>
      <c r="QY783" s="602"/>
      <c r="QZ783" s="602"/>
      <c r="RA783" s="602"/>
      <c r="RB783" s="602"/>
      <c r="RC783" s="602"/>
      <c r="RD783" s="602"/>
      <c r="RE783" s="602"/>
      <c r="RF783" s="602"/>
      <c r="RG783" s="602"/>
      <c r="RH783" s="602"/>
      <c r="RI783" s="602"/>
      <c r="RJ783" s="602"/>
      <c r="RK783" s="602"/>
      <c r="RL783" s="602"/>
      <c r="RM783" s="602"/>
      <c r="RN783" s="602"/>
      <c r="RO783" s="602"/>
      <c r="RP783" s="602"/>
      <c r="RQ783" s="602"/>
      <c r="RR783" s="602"/>
      <c r="RS783" s="602"/>
      <c r="RT783" s="602"/>
      <c r="RU783" s="602"/>
      <c r="RV783" s="602"/>
      <c r="RW783" s="602"/>
      <c r="RX783" s="602"/>
      <c r="RY783" s="602"/>
      <c r="RZ783" s="602"/>
      <c r="SA783" s="602"/>
      <c r="SB783" s="602"/>
      <c r="SC783" s="602"/>
      <c r="SD783" s="602"/>
      <c r="SE783" s="602"/>
      <c r="SF783" s="602"/>
      <c r="SG783" s="602"/>
      <c r="SH783" s="602"/>
      <c r="SI783" s="602"/>
      <c r="SJ783" s="602"/>
      <c r="SK783" s="602"/>
      <c r="SL783" s="602"/>
      <c r="SM783" s="602"/>
      <c r="SN783" s="602"/>
      <c r="SO783" s="602"/>
      <c r="SP783" s="602"/>
      <c r="SQ783" s="602"/>
      <c r="SR783" s="602"/>
      <c r="SS783" s="602"/>
      <c r="ST783" s="602"/>
      <c r="SU783" s="602"/>
      <c r="SV783" s="602"/>
      <c r="SW783" s="602"/>
      <c r="SX783" s="602"/>
      <c r="SY783" s="602"/>
      <c r="SZ783" s="602"/>
      <c r="TA783" s="602"/>
      <c r="TB783" s="602"/>
      <c r="TC783" s="602"/>
      <c r="TD783" s="602"/>
      <c r="TE783" s="602"/>
      <c r="TF783" s="602"/>
      <c r="TG783" s="602"/>
      <c r="TH783" s="602"/>
      <c r="TI783" s="602"/>
      <c r="TJ783" s="602"/>
      <c r="TK783" s="602"/>
      <c r="TL783" s="602"/>
      <c r="TM783" s="602"/>
      <c r="TN783" s="602"/>
      <c r="TO783" s="602"/>
      <c r="TP783" s="602"/>
      <c r="TQ783" s="602"/>
      <c r="TR783" s="602"/>
      <c r="TS783" s="602"/>
      <c r="TT783" s="602"/>
      <c r="TU783" s="602"/>
      <c r="TV783" s="602"/>
      <c r="TW783" s="602"/>
      <c r="TX783" s="602"/>
      <c r="TY783" s="602"/>
      <c r="TZ783" s="602"/>
      <c r="UA783" s="602"/>
      <c r="UB783" s="602"/>
      <c r="UC783" s="602"/>
      <c r="UD783" s="602"/>
      <c r="UE783" s="602"/>
      <c r="UF783" s="602"/>
      <c r="UG783" s="602"/>
      <c r="UH783" s="602"/>
      <c r="UI783" s="602"/>
      <c r="UJ783" s="602"/>
      <c r="UK783" s="602"/>
      <c r="UL783" s="602"/>
      <c r="UM783" s="602"/>
      <c r="UN783" s="602"/>
      <c r="UO783" s="602"/>
      <c r="UP783" s="602"/>
      <c r="UQ783" s="602"/>
      <c r="UR783" s="602"/>
      <c r="US783" s="602"/>
      <c r="UT783" s="602"/>
      <c r="UU783" s="602"/>
      <c r="UV783" s="602"/>
      <c r="UW783" s="602"/>
      <c r="UX783" s="602"/>
      <c r="UY783" s="602"/>
      <c r="UZ783" s="602"/>
      <c r="VA783" s="602"/>
      <c r="VB783" s="602"/>
      <c r="VC783" s="602"/>
      <c r="VD783" s="602"/>
      <c r="VE783" s="602"/>
      <c r="VF783" s="602"/>
      <c r="VG783" s="602"/>
      <c r="VH783" s="602"/>
      <c r="VI783" s="602"/>
      <c r="VJ783" s="602"/>
      <c r="VK783" s="602"/>
      <c r="VL783" s="602"/>
      <c r="VM783" s="602"/>
      <c r="VN783" s="602"/>
      <c r="VO783" s="602"/>
      <c r="VP783" s="602"/>
      <c r="VQ783" s="602"/>
      <c r="VR783" s="602"/>
      <c r="VS783" s="602"/>
      <c r="VT783" s="602"/>
      <c r="VU783" s="602"/>
      <c r="VV783" s="602"/>
      <c r="VW783" s="602"/>
      <c r="VX783" s="602"/>
      <c r="VY783" s="602"/>
      <c r="VZ783" s="602"/>
      <c r="WA783" s="602"/>
      <c r="WB783" s="602"/>
      <c r="WC783" s="602"/>
      <c r="WD783" s="602"/>
      <c r="WE783" s="602"/>
      <c r="WF783" s="602"/>
      <c r="WG783" s="602"/>
      <c r="WH783" s="602"/>
      <c r="WI783" s="602"/>
      <c r="WJ783" s="602"/>
      <c r="WK783" s="602"/>
      <c r="WL783" s="602"/>
      <c r="WM783" s="602"/>
      <c r="WN783" s="602"/>
      <c r="WO783" s="602"/>
      <c r="WP783" s="602"/>
      <c r="WQ783" s="602"/>
      <c r="WR783" s="602"/>
      <c r="WS783" s="602"/>
      <c r="WT783" s="602"/>
      <c r="WU783" s="602"/>
      <c r="WV783" s="602"/>
      <c r="WW783" s="602"/>
      <c r="WX783" s="602"/>
      <c r="WY783" s="602"/>
      <c r="WZ783" s="602"/>
      <c r="XA783" s="602"/>
      <c r="XB783" s="602"/>
      <c r="XC783" s="602"/>
      <c r="XD783" s="602"/>
      <c r="XE783" s="602"/>
      <c r="XF783" s="602"/>
      <c r="XG783" s="602"/>
      <c r="XH783" s="602"/>
      <c r="XI783" s="602"/>
      <c r="XJ783" s="602"/>
      <c r="XK783" s="602"/>
      <c r="XL783" s="602"/>
      <c r="XM783" s="602"/>
      <c r="XN783" s="602"/>
      <c r="XO783" s="602"/>
      <c r="XP783" s="602"/>
      <c r="XQ783" s="602"/>
      <c r="XR783" s="602"/>
      <c r="XS783" s="602"/>
      <c r="XT783" s="602"/>
      <c r="XU783" s="602"/>
      <c r="XV783" s="602"/>
      <c r="XW783" s="602"/>
      <c r="XX783" s="602"/>
      <c r="XY783" s="602"/>
      <c r="XZ783" s="602"/>
      <c r="YA783" s="602"/>
      <c r="YB783" s="602"/>
      <c r="YC783" s="602"/>
      <c r="YD783" s="602"/>
      <c r="YE783" s="602"/>
      <c r="YF783" s="602"/>
      <c r="YG783" s="602"/>
      <c r="YH783" s="602"/>
      <c r="YI783" s="602"/>
      <c r="YJ783" s="602"/>
      <c r="YK783" s="602"/>
      <c r="YL783" s="602"/>
      <c r="YM783" s="602"/>
      <c r="YN783" s="602"/>
      <c r="YO783" s="602"/>
      <c r="YP783" s="602"/>
      <c r="YQ783" s="602"/>
      <c r="YR783" s="602"/>
      <c r="YS783" s="602"/>
      <c r="YT783" s="602"/>
      <c r="YU783" s="602"/>
      <c r="YV783" s="602"/>
      <c r="YW783" s="602"/>
      <c r="YX783" s="602"/>
      <c r="YY783" s="602"/>
      <c r="YZ783" s="602"/>
      <c r="ZA783" s="602"/>
      <c r="ZB783" s="602"/>
      <c r="ZC783" s="602"/>
      <c r="ZD783" s="602"/>
      <c r="ZE783" s="602"/>
      <c r="ZF783" s="602"/>
      <c r="ZG783" s="602"/>
      <c r="ZH783" s="602"/>
      <c r="ZI783" s="602"/>
      <c r="ZJ783" s="602"/>
      <c r="ZK783" s="602"/>
      <c r="ZL783" s="602"/>
      <c r="ZM783" s="602"/>
      <c r="ZN783" s="602"/>
      <c r="ZO783" s="602"/>
      <c r="ZP783" s="602"/>
      <c r="ZQ783" s="602"/>
      <c r="ZR783" s="602"/>
      <c r="ZS783" s="602"/>
      <c r="ZT783" s="602"/>
      <c r="ZU783" s="602"/>
      <c r="ZV783" s="602"/>
      <c r="ZW783" s="602"/>
      <c r="ZX783" s="602"/>
      <c r="ZY783" s="602"/>
      <c r="ZZ783" s="602"/>
      <c r="AAA783" s="602"/>
      <c r="AAB783" s="602"/>
      <c r="AAC783" s="602"/>
      <c r="AAD783" s="602"/>
      <c r="AAE783" s="602"/>
      <c r="AAF783" s="602"/>
      <c r="AAG783" s="602"/>
      <c r="AAH783" s="602"/>
      <c r="AAI783" s="602"/>
      <c r="AAJ783" s="602"/>
      <c r="AAK783" s="602"/>
      <c r="AAL783" s="602"/>
      <c r="AAM783" s="602"/>
      <c r="AAN783" s="602"/>
      <c r="AAO783" s="602"/>
      <c r="AAP783" s="602"/>
      <c r="AAQ783" s="602"/>
      <c r="AAR783" s="602"/>
      <c r="AAS783" s="602"/>
      <c r="AAT783" s="602"/>
      <c r="AAU783" s="602"/>
      <c r="AAV783" s="602"/>
      <c r="AAW783" s="602"/>
      <c r="AAX783" s="602"/>
      <c r="AAY783" s="602"/>
      <c r="AAZ783" s="602"/>
      <c r="ABA783" s="602"/>
      <c r="ABB783" s="602"/>
      <c r="ABC783" s="602"/>
      <c r="ABD783" s="602"/>
      <c r="ABE783" s="602"/>
      <c r="ABF783" s="602"/>
      <c r="ABG783" s="602"/>
      <c r="ABH783" s="602"/>
      <c r="ABI783" s="602"/>
      <c r="ABJ783" s="602"/>
      <c r="ABK783" s="602"/>
      <c r="ABL783" s="602"/>
      <c r="ABM783" s="602"/>
      <c r="ABN783" s="602"/>
      <c r="ABO783" s="602"/>
      <c r="ABP783" s="602"/>
      <c r="ABQ783" s="602"/>
      <c r="ABR783" s="602"/>
      <c r="ABS783" s="602"/>
      <c r="ABT783" s="602"/>
      <c r="ABU783" s="602"/>
      <c r="ABV783" s="602"/>
      <c r="ABW783" s="602"/>
      <c r="ABX783" s="602"/>
      <c r="ABY783" s="602"/>
      <c r="ABZ783" s="602"/>
      <c r="ACA783" s="602"/>
      <c r="ACB783" s="602"/>
      <c r="ACC783" s="602"/>
      <c r="ACD783" s="602"/>
      <c r="ACE783" s="602"/>
      <c r="ACF783" s="602"/>
      <c r="ACG783" s="602"/>
      <c r="ACH783" s="602"/>
      <c r="ACI783" s="602"/>
      <c r="ACJ783" s="602"/>
      <c r="ACK783" s="602"/>
      <c r="ACL783" s="602"/>
      <c r="ACM783" s="602"/>
      <c r="ACN783" s="602"/>
      <c r="ACO783" s="602"/>
      <c r="ACP783" s="602"/>
      <c r="ACQ783" s="602"/>
      <c r="ACR783" s="602"/>
      <c r="ACS783" s="602"/>
      <c r="ACT783" s="602"/>
      <c r="ACU783" s="602"/>
      <c r="ACV783" s="602"/>
      <c r="ACW783" s="602"/>
      <c r="ACX783" s="602"/>
      <c r="ACY783" s="602"/>
      <c r="ACZ783" s="602"/>
      <c r="ADA783" s="602"/>
      <c r="ADB783" s="602"/>
      <c r="ADC783" s="602"/>
      <c r="ADD783" s="602"/>
      <c r="ADE783" s="602"/>
      <c r="ADF783" s="602"/>
      <c r="ADG783" s="602"/>
      <c r="ADH783" s="602"/>
      <c r="ADI783" s="602"/>
      <c r="ADJ783" s="602"/>
      <c r="ADK783" s="602"/>
      <c r="ADL783" s="602"/>
      <c r="ADM783" s="602"/>
      <c r="ADN783" s="602"/>
      <c r="ADO783" s="602"/>
      <c r="ADP783" s="602"/>
      <c r="ADQ783" s="602"/>
      <c r="ADR783" s="602"/>
      <c r="ADS783" s="602"/>
      <c r="ADT783" s="602"/>
      <c r="ADU783" s="602"/>
      <c r="ADV783" s="602"/>
      <c r="ADW783" s="602"/>
      <c r="ADX783" s="602"/>
      <c r="ADY783" s="602"/>
      <c r="ADZ783" s="602"/>
      <c r="AEA783" s="602"/>
      <c r="AEB783" s="602"/>
      <c r="AEC783" s="602"/>
      <c r="AED783" s="602"/>
      <c r="AEE783" s="602"/>
      <c r="AEF783" s="602"/>
      <c r="AEG783" s="602"/>
      <c r="AEH783" s="602"/>
      <c r="AEI783" s="602"/>
      <c r="AEJ783" s="602"/>
      <c r="AEK783" s="602"/>
      <c r="AEL783" s="602"/>
      <c r="AEM783" s="602"/>
      <c r="AEN783" s="602"/>
      <c r="AEO783" s="602"/>
      <c r="AEP783" s="602"/>
      <c r="AEQ783" s="602"/>
      <c r="AER783" s="602"/>
      <c r="AES783" s="602"/>
      <c r="AET783" s="602"/>
      <c r="AEU783" s="602"/>
      <c r="AEV783" s="602"/>
      <c r="AEW783" s="602"/>
      <c r="AEX783" s="602"/>
      <c r="AEY783" s="602"/>
      <c r="AEZ783" s="602"/>
      <c r="AFA783" s="602"/>
      <c r="AFB783" s="602"/>
      <c r="AFC783" s="602"/>
      <c r="AFD783" s="602"/>
      <c r="AFE783" s="602"/>
      <c r="AFF783" s="602"/>
      <c r="AFG783" s="602"/>
      <c r="AFH783" s="602"/>
      <c r="AFI783" s="602"/>
      <c r="AFJ783" s="602"/>
      <c r="AFK783" s="602"/>
      <c r="AFL783" s="602"/>
      <c r="AFM783" s="602"/>
      <c r="AFN783" s="602"/>
      <c r="AFO783" s="602"/>
      <c r="AFP783" s="602"/>
      <c r="AFQ783" s="602"/>
      <c r="AFR783" s="602"/>
      <c r="AFS783" s="602"/>
      <c r="AFT783" s="602"/>
      <c r="AFU783" s="602"/>
      <c r="AFV783" s="602"/>
      <c r="AFW783" s="602"/>
      <c r="AFX783" s="602"/>
      <c r="AFY783" s="602"/>
      <c r="AFZ783" s="602"/>
      <c r="AGA783" s="602"/>
      <c r="AGB783" s="602"/>
      <c r="AGC783" s="602"/>
      <c r="AGD783" s="602"/>
      <c r="AGE783" s="602"/>
      <c r="AGF783" s="602"/>
      <c r="AGG783" s="602"/>
      <c r="AGH783" s="602"/>
      <c r="AGI783" s="602"/>
      <c r="AGJ783" s="602"/>
      <c r="AGK783" s="602"/>
      <c r="AGL783" s="602"/>
      <c r="AGM783" s="602"/>
      <c r="AGN783" s="602"/>
      <c r="AGO783" s="602"/>
      <c r="AGP783" s="602"/>
      <c r="AGQ783" s="602"/>
      <c r="AGR783" s="602"/>
      <c r="AGS783" s="602"/>
      <c r="AGT783" s="602"/>
      <c r="AGU783" s="602"/>
      <c r="AGV783" s="602"/>
      <c r="AGW783" s="602"/>
      <c r="AGX783" s="602"/>
      <c r="AGY783" s="602"/>
      <c r="AGZ783" s="602"/>
      <c r="AHA783" s="602"/>
      <c r="AHB783" s="602"/>
      <c r="AHC783" s="602"/>
      <c r="AHD783" s="602"/>
      <c r="AHE783" s="602"/>
      <c r="AHF783" s="602"/>
      <c r="AHG783" s="602"/>
      <c r="AHH783" s="602"/>
      <c r="AHI783" s="602"/>
      <c r="AHJ783" s="602"/>
      <c r="AHK783" s="602"/>
      <c r="AHL783" s="602"/>
      <c r="AHM783" s="602"/>
      <c r="AHN783" s="602"/>
      <c r="AHO783" s="602"/>
      <c r="AHP783" s="602"/>
      <c r="AHQ783" s="602"/>
      <c r="AHR783" s="602"/>
      <c r="AHS783" s="602"/>
      <c r="AHT783" s="602"/>
      <c r="AHU783" s="602"/>
      <c r="AHV783" s="602"/>
      <c r="AHW783" s="602"/>
      <c r="AHX783" s="602"/>
      <c r="AHY783" s="602"/>
      <c r="AHZ783" s="602"/>
      <c r="AIA783" s="602"/>
      <c r="AIB783" s="602"/>
      <c r="AIC783" s="602"/>
      <c r="AID783" s="602"/>
      <c r="AIE783" s="602"/>
      <c r="AIF783" s="602"/>
      <c r="AIG783" s="602"/>
      <c r="AIH783" s="602"/>
      <c r="AII783" s="602"/>
      <c r="AIJ783" s="602"/>
      <c r="AIK783" s="602"/>
      <c r="AIL783" s="602"/>
      <c r="AIM783" s="602"/>
      <c r="AIN783" s="602"/>
      <c r="AIO783" s="602"/>
      <c r="AIP783" s="602"/>
      <c r="AIQ783" s="602"/>
      <c r="AIR783" s="602"/>
      <c r="AIS783" s="602"/>
      <c r="AIT783" s="602"/>
      <c r="AIU783" s="602"/>
      <c r="AIV783" s="602"/>
      <c r="AIW783" s="602"/>
      <c r="AIX783" s="602"/>
      <c r="AIY783" s="602"/>
      <c r="AIZ783" s="602"/>
      <c r="AJA783" s="602"/>
      <c r="AJB783" s="602"/>
      <c r="AJC783" s="602"/>
      <c r="AJD783" s="602"/>
      <c r="AJE783" s="602"/>
      <c r="AJF783" s="602"/>
      <c r="AJG783" s="602"/>
      <c r="AJH783" s="602"/>
      <c r="AJI783" s="602"/>
    </row>
    <row r="784" spans="1:945">
      <c r="A784" s="603"/>
      <c r="B784" s="623">
        <v>44566</v>
      </c>
      <c r="C784" s="623" t="s">
        <v>1217</v>
      </c>
      <c r="D784" s="615" t="s">
        <v>2956</v>
      </c>
      <c r="E784" s="617" t="s">
        <v>3104</v>
      </c>
      <c r="F784" s="615"/>
      <c r="G784" s="615"/>
      <c r="H784" s="615"/>
      <c r="I784" s="615" t="s">
        <v>3062</v>
      </c>
      <c r="J784" s="618"/>
      <c r="K784" s="615" t="s">
        <v>4848</v>
      </c>
      <c r="L784" s="615" t="s">
        <v>2618</v>
      </c>
      <c r="M784" s="616">
        <v>44566</v>
      </c>
      <c r="N784" s="616">
        <v>44662</v>
      </c>
      <c r="O784" s="616"/>
      <c r="P784" s="616"/>
      <c r="Q784" s="616"/>
      <c r="R784" s="616"/>
      <c r="S784" s="615" t="s">
        <v>2959</v>
      </c>
      <c r="T784" s="615">
        <v>60</v>
      </c>
      <c r="U784" s="615">
        <v>49201132</v>
      </c>
      <c r="V784" s="615" t="s">
        <v>986</v>
      </c>
      <c r="W784" s="615">
        <v>360</v>
      </c>
      <c r="X784" s="619">
        <v>8320</v>
      </c>
      <c r="Y784" s="539">
        <f t="shared" si="36"/>
        <v>2995200</v>
      </c>
      <c r="Z784" s="605">
        <v>0.53</v>
      </c>
      <c r="AA784" s="681">
        <f t="shared" si="37"/>
        <v>1587456</v>
      </c>
      <c r="AB784" s="625"/>
      <c r="AC784" s="621">
        <v>0</v>
      </c>
      <c r="AD784" s="609"/>
      <c r="AE784" s="606"/>
      <c r="AF784" s="695">
        <f t="shared" si="38"/>
        <v>1587456</v>
      </c>
      <c r="AG784" s="604" t="s">
        <v>1073</v>
      </c>
      <c r="AH784" s="604"/>
      <c r="AI784" s="604">
        <v>60</v>
      </c>
      <c r="AJ784" s="608" t="s">
        <v>2619</v>
      </c>
      <c r="AK784" s="604" t="s">
        <v>1088</v>
      </c>
      <c r="AL784" s="607" t="s">
        <v>2620</v>
      </c>
      <c r="AM784" s="604" t="s">
        <v>52</v>
      </c>
      <c r="AN784" s="604" t="s">
        <v>1076</v>
      </c>
      <c r="AO784" s="604"/>
      <c r="AP784" s="606"/>
      <c r="AQ784" s="606" t="s">
        <v>37</v>
      </c>
      <c r="AR784" s="606"/>
      <c r="AS784" s="603" t="s">
        <v>1078</v>
      </c>
      <c r="AT784" s="610" t="s">
        <v>1078</v>
      </c>
      <c r="AU784" s="610" t="s">
        <v>1078</v>
      </c>
      <c r="AV784" s="605"/>
      <c r="AW784" s="602"/>
      <c r="AX784" s="602"/>
      <c r="AY784" s="602"/>
      <c r="AZ784" s="602"/>
      <c r="BA784" s="602"/>
      <c r="BB784" s="602"/>
      <c r="BC784" s="602"/>
      <c r="BD784" s="602"/>
      <c r="BE784" s="602"/>
      <c r="BF784" s="602"/>
      <c r="BG784" s="602"/>
      <c r="BH784" s="602"/>
      <c r="BI784" s="602"/>
      <c r="BJ784" s="602"/>
      <c r="BK784" s="602"/>
      <c r="BL784" s="602"/>
      <c r="BM784" s="602"/>
      <c r="BN784" s="602"/>
      <c r="BO784" s="602"/>
      <c r="BP784" s="602"/>
      <c r="BQ784" s="602"/>
      <c r="BR784" s="602"/>
      <c r="BS784" s="602"/>
      <c r="BT784" s="602"/>
      <c r="BU784" s="602"/>
      <c r="BV784" s="602"/>
      <c r="BW784" s="602"/>
      <c r="BX784" s="602"/>
      <c r="BY784" s="602"/>
      <c r="BZ784" s="602"/>
      <c r="CA784" s="602"/>
      <c r="CB784" s="602"/>
      <c r="CC784" s="602"/>
      <c r="CD784" s="602"/>
      <c r="CE784" s="602"/>
      <c r="CF784" s="602"/>
      <c r="CG784" s="602"/>
      <c r="CH784" s="602"/>
      <c r="CI784" s="602"/>
      <c r="CJ784" s="602"/>
      <c r="CK784" s="602"/>
      <c r="CL784" s="602"/>
      <c r="CM784" s="602"/>
      <c r="CN784" s="602"/>
      <c r="CO784" s="602"/>
      <c r="CP784" s="602"/>
      <c r="CQ784" s="602"/>
      <c r="CR784" s="602"/>
      <c r="CS784" s="602"/>
      <c r="CT784" s="602"/>
      <c r="CU784" s="602"/>
      <c r="CV784" s="602"/>
      <c r="CW784" s="602"/>
      <c r="CX784" s="602"/>
      <c r="CY784" s="602"/>
      <c r="CZ784" s="602"/>
      <c r="DA784" s="602"/>
      <c r="DB784" s="602"/>
      <c r="DC784" s="602"/>
      <c r="DD784" s="602"/>
      <c r="DE784" s="602"/>
      <c r="DF784" s="602"/>
      <c r="DG784" s="602"/>
      <c r="DH784" s="602"/>
      <c r="DI784" s="602"/>
      <c r="DJ784" s="602"/>
      <c r="DK784" s="602"/>
      <c r="DL784" s="602"/>
      <c r="DM784" s="602"/>
      <c r="DN784" s="602"/>
      <c r="DO784" s="602"/>
      <c r="DP784" s="602"/>
      <c r="DQ784" s="602"/>
      <c r="DR784" s="602"/>
      <c r="DS784" s="602"/>
      <c r="DT784" s="602"/>
      <c r="DU784" s="602"/>
      <c r="DV784" s="602"/>
      <c r="DW784" s="602"/>
      <c r="DX784" s="602"/>
      <c r="DY784" s="602"/>
      <c r="DZ784" s="602"/>
      <c r="EA784" s="602"/>
      <c r="EB784" s="602"/>
      <c r="EC784" s="602"/>
      <c r="ED784" s="602"/>
      <c r="EE784" s="602"/>
      <c r="EF784" s="602"/>
      <c r="EG784" s="602"/>
      <c r="EH784" s="602"/>
      <c r="EI784" s="602"/>
      <c r="EJ784" s="602"/>
      <c r="EK784" s="602"/>
      <c r="EL784" s="602"/>
      <c r="EM784" s="602"/>
      <c r="EN784" s="602"/>
      <c r="EO784" s="602"/>
      <c r="EP784" s="602"/>
      <c r="EQ784" s="602"/>
      <c r="ER784" s="602"/>
      <c r="ES784" s="602"/>
      <c r="ET784" s="602"/>
      <c r="EU784" s="602"/>
      <c r="EV784" s="602"/>
      <c r="EW784" s="602"/>
      <c r="EX784" s="602"/>
      <c r="EY784" s="602"/>
      <c r="EZ784" s="602"/>
      <c r="FA784" s="602"/>
      <c r="FB784" s="602"/>
      <c r="FC784" s="602"/>
      <c r="FD784" s="602"/>
      <c r="FE784" s="602"/>
      <c r="FF784" s="602"/>
      <c r="FG784" s="602"/>
      <c r="FH784" s="602"/>
      <c r="FI784" s="602"/>
      <c r="FJ784" s="602"/>
      <c r="FK784" s="602"/>
      <c r="FL784" s="602"/>
      <c r="FM784" s="602"/>
      <c r="FN784" s="602"/>
      <c r="FO784" s="602"/>
      <c r="FP784" s="602"/>
      <c r="FQ784" s="602"/>
      <c r="FR784" s="602"/>
      <c r="FS784" s="602"/>
      <c r="FT784" s="602"/>
      <c r="FU784" s="602"/>
      <c r="FV784" s="602"/>
      <c r="FW784" s="602"/>
      <c r="FX784" s="602"/>
      <c r="FY784" s="602"/>
      <c r="FZ784" s="602"/>
      <c r="GA784" s="602"/>
      <c r="GB784" s="602"/>
      <c r="GC784" s="602"/>
      <c r="GD784" s="602"/>
      <c r="GE784" s="602"/>
      <c r="GF784" s="602"/>
      <c r="GG784" s="602"/>
      <c r="GH784" s="602"/>
      <c r="GI784" s="602"/>
      <c r="GJ784" s="602"/>
      <c r="GK784" s="602"/>
      <c r="GL784" s="602"/>
      <c r="GM784" s="602"/>
      <c r="GN784" s="602"/>
      <c r="GO784" s="602"/>
      <c r="GP784" s="602"/>
      <c r="GQ784" s="602"/>
      <c r="GR784" s="602"/>
      <c r="GS784" s="602"/>
      <c r="GT784" s="602"/>
      <c r="GU784" s="602"/>
      <c r="GV784" s="602"/>
      <c r="GW784" s="602"/>
      <c r="GX784" s="602"/>
      <c r="GY784" s="602"/>
      <c r="GZ784" s="602"/>
      <c r="HA784" s="602"/>
      <c r="HB784" s="602"/>
      <c r="HC784" s="602"/>
      <c r="HD784" s="602"/>
      <c r="HE784" s="602"/>
      <c r="HF784" s="602"/>
      <c r="HG784" s="602"/>
      <c r="HH784" s="602"/>
      <c r="HI784" s="602"/>
      <c r="HJ784" s="602"/>
      <c r="HK784" s="602"/>
      <c r="HL784" s="602"/>
      <c r="HM784" s="602"/>
      <c r="HN784" s="602"/>
      <c r="HO784" s="602"/>
      <c r="HP784" s="602"/>
      <c r="HQ784" s="602"/>
      <c r="HR784" s="602"/>
      <c r="HS784" s="602"/>
      <c r="HT784" s="602"/>
      <c r="HU784" s="602"/>
      <c r="HV784" s="602"/>
      <c r="HW784" s="602"/>
      <c r="HX784" s="602"/>
      <c r="HY784" s="602"/>
      <c r="HZ784" s="602"/>
      <c r="IA784" s="602"/>
      <c r="IB784" s="602"/>
      <c r="IC784" s="602"/>
      <c r="ID784" s="602"/>
      <c r="IE784" s="602"/>
      <c r="IF784" s="602"/>
      <c r="IG784" s="602"/>
      <c r="IH784" s="602"/>
      <c r="II784" s="602"/>
      <c r="IJ784" s="602"/>
      <c r="IK784" s="602"/>
      <c r="IL784" s="602"/>
      <c r="IM784" s="602"/>
      <c r="IN784" s="602"/>
      <c r="IO784" s="602"/>
      <c r="IP784" s="602"/>
      <c r="IQ784" s="602"/>
      <c r="IR784" s="602"/>
      <c r="IS784" s="602"/>
      <c r="IT784" s="602"/>
      <c r="IU784" s="602"/>
      <c r="IV784" s="602"/>
      <c r="IW784" s="602"/>
      <c r="IX784" s="602"/>
      <c r="IY784" s="602"/>
      <c r="IZ784" s="602"/>
      <c r="JA784" s="602"/>
      <c r="JB784" s="602"/>
      <c r="JC784" s="602"/>
      <c r="JD784" s="602"/>
      <c r="JE784" s="602"/>
      <c r="JF784" s="602"/>
      <c r="JG784" s="602"/>
      <c r="JH784" s="602"/>
      <c r="JI784" s="602"/>
      <c r="JJ784" s="602"/>
      <c r="JK784" s="602"/>
      <c r="JL784" s="602"/>
      <c r="JM784" s="602"/>
      <c r="JN784" s="602"/>
      <c r="JO784" s="602"/>
      <c r="JP784" s="602"/>
      <c r="JQ784" s="602"/>
      <c r="JR784" s="602"/>
      <c r="JS784" s="602"/>
      <c r="JT784" s="602"/>
      <c r="JU784" s="602"/>
      <c r="JV784" s="602"/>
      <c r="JW784" s="602"/>
      <c r="JX784" s="602"/>
      <c r="JY784" s="602"/>
      <c r="JZ784" s="602"/>
      <c r="KA784" s="602"/>
      <c r="KB784" s="602"/>
      <c r="KC784" s="602"/>
      <c r="KD784" s="602"/>
      <c r="KE784" s="602"/>
      <c r="KF784" s="602"/>
      <c r="KG784" s="602"/>
      <c r="KH784" s="602"/>
      <c r="KI784" s="602"/>
      <c r="KJ784" s="602"/>
      <c r="KK784" s="602"/>
      <c r="KL784" s="602"/>
      <c r="KM784" s="602"/>
      <c r="KN784" s="602"/>
      <c r="KO784" s="602"/>
      <c r="KP784" s="602"/>
      <c r="KQ784" s="602"/>
      <c r="KR784" s="602"/>
      <c r="KS784" s="602"/>
      <c r="KT784" s="602"/>
      <c r="KU784" s="602"/>
      <c r="KV784" s="602"/>
      <c r="KW784" s="602"/>
      <c r="KX784" s="602"/>
      <c r="KY784" s="602"/>
      <c r="KZ784" s="602"/>
      <c r="LA784" s="602"/>
      <c r="LB784" s="602"/>
      <c r="LC784" s="602"/>
      <c r="LD784" s="602"/>
      <c r="LE784" s="602"/>
      <c r="LF784" s="602"/>
      <c r="LG784" s="602"/>
      <c r="LH784" s="602"/>
      <c r="LI784" s="602"/>
      <c r="LJ784" s="602"/>
      <c r="LK784" s="602"/>
      <c r="LL784" s="602"/>
      <c r="LM784" s="602"/>
      <c r="LN784" s="602"/>
      <c r="LO784" s="602"/>
      <c r="LP784" s="602"/>
      <c r="LQ784" s="602"/>
      <c r="LR784" s="602"/>
      <c r="LS784" s="602"/>
      <c r="LT784" s="602"/>
      <c r="LU784" s="602"/>
      <c r="LV784" s="602"/>
      <c r="LW784" s="602"/>
      <c r="LX784" s="602"/>
      <c r="LY784" s="602"/>
      <c r="LZ784" s="602"/>
      <c r="MA784" s="602"/>
      <c r="MB784" s="602"/>
      <c r="MC784" s="602"/>
      <c r="MD784" s="602"/>
      <c r="ME784" s="602"/>
      <c r="MF784" s="602"/>
      <c r="MG784" s="602"/>
      <c r="MH784" s="602"/>
      <c r="MI784" s="602"/>
      <c r="MJ784" s="602"/>
      <c r="MK784" s="602"/>
      <c r="ML784" s="602"/>
      <c r="MM784" s="602"/>
      <c r="MN784" s="602"/>
      <c r="MO784" s="602"/>
      <c r="MP784" s="602"/>
      <c r="MQ784" s="602"/>
      <c r="MR784" s="602"/>
      <c r="MS784" s="602"/>
      <c r="MT784" s="602"/>
      <c r="MU784" s="602"/>
      <c r="MV784" s="602"/>
      <c r="MW784" s="602"/>
      <c r="MX784" s="602"/>
      <c r="MY784" s="602"/>
      <c r="MZ784" s="602"/>
      <c r="NA784" s="602"/>
      <c r="NB784" s="602"/>
      <c r="NC784" s="602"/>
      <c r="ND784" s="602"/>
      <c r="NE784" s="602"/>
      <c r="NF784" s="602"/>
      <c r="NG784" s="602"/>
      <c r="NH784" s="602"/>
      <c r="NI784" s="602"/>
      <c r="NJ784" s="602"/>
      <c r="NK784" s="602"/>
      <c r="NL784" s="602"/>
      <c r="NM784" s="602"/>
      <c r="NN784" s="602"/>
      <c r="NO784" s="602"/>
      <c r="NP784" s="602"/>
      <c r="NQ784" s="602"/>
      <c r="NR784" s="602"/>
      <c r="NS784" s="602"/>
      <c r="NT784" s="602"/>
      <c r="NU784" s="602"/>
      <c r="NV784" s="602"/>
      <c r="NW784" s="602"/>
      <c r="NX784" s="602"/>
      <c r="NY784" s="602"/>
      <c r="NZ784" s="602"/>
      <c r="OA784" s="602"/>
      <c r="OB784" s="602"/>
      <c r="OC784" s="602"/>
      <c r="OD784" s="602"/>
      <c r="OE784" s="602"/>
      <c r="OF784" s="602"/>
      <c r="OG784" s="602"/>
      <c r="OH784" s="602"/>
      <c r="OI784" s="602"/>
      <c r="OJ784" s="602"/>
      <c r="OK784" s="602"/>
      <c r="OL784" s="602"/>
      <c r="OM784" s="602"/>
      <c r="ON784" s="602"/>
      <c r="OO784" s="602"/>
      <c r="OP784" s="602"/>
      <c r="OQ784" s="602"/>
      <c r="OR784" s="602"/>
      <c r="OS784" s="602"/>
      <c r="OT784" s="602"/>
      <c r="OU784" s="602"/>
      <c r="OV784" s="602"/>
      <c r="OW784" s="602"/>
      <c r="OX784" s="602"/>
      <c r="OY784" s="602"/>
      <c r="OZ784" s="602"/>
      <c r="PA784" s="602"/>
      <c r="PB784" s="602"/>
      <c r="PC784" s="602"/>
      <c r="PD784" s="602"/>
      <c r="PE784" s="602"/>
      <c r="PF784" s="602"/>
      <c r="PG784" s="602"/>
      <c r="PH784" s="602"/>
      <c r="PI784" s="602"/>
      <c r="PJ784" s="602"/>
      <c r="PK784" s="602"/>
      <c r="PL784" s="602"/>
      <c r="PM784" s="602"/>
      <c r="PN784" s="602"/>
      <c r="PO784" s="602"/>
      <c r="PP784" s="602"/>
      <c r="PQ784" s="602"/>
      <c r="PR784" s="602"/>
      <c r="PS784" s="602"/>
      <c r="PT784" s="602"/>
      <c r="PU784" s="602"/>
      <c r="PV784" s="602"/>
      <c r="PW784" s="602"/>
      <c r="PX784" s="602"/>
      <c r="PY784" s="602"/>
      <c r="PZ784" s="602"/>
      <c r="QA784" s="602"/>
      <c r="QB784" s="602"/>
      <c r="QC784" s="602"/>
      <c r="QD784" s="602"/>
      <c r="QE784" s="602"/>
      <c r="QF784" s="602"/>
      <c r="QG784" s="602"/>
      <c r="QH784" s="602"/>
      <c r="QI784" s="602"/>
      <c r="QJ784" s="602"/>
      <c r="QK784" s="602"/>
      <c r="QL784" s="602"/>
      <c r="QM784" s="602"/>
      <c r="QN784" s="602"/>
      <c r="QO784" s="602"/>
      <c r="QP784" s="602"/>
      <c r="QQ784" s="602"/>
      <c r="QR784" s="602"/>
      <c r="QS784" s="602"/>
      <c r="QT784" s="602"/>
      <c r="QU784" s="602"/>
      <c r="QV784" s="602"/>
      <c r="QW784" s="602"/>
      <c r="QX784" s="602"/>
      <c r="QY784" s="602"/>
      <c r="QZ784" s="602"/>
      <c r="RA784" s="602"/>
      <c r="RB784" s="602"/>
      <c r="RC784" s="602"/>
      <c r="RD784" s="602"/>
      <c r="RE784" s="602"/>
      <c r="RF784" s="602"/>
      <c r="RG784" s="602"/>
      <c r="RH784" s="602"/>
      <c r="RI784" s="602"/>
      <c r="RJ784" s="602"/>
      <c r="RK784" s="602"/>
      <c r="RL784" s="602"/>
      <c r="RM784" s="602"/>
      <c r="RN784" s="602"/>
      <c r="RO784" s="602"/>
      <c r="RP784" s="602"/>
      <c r="RQ784" s="602"/>
      <c r="RR784" s="602"/>
      <c r="RS784" s="602"/>
      <c r="RT784" s="602"/>
      <c r="RU784" s="602"/>
      <c r="RV784" s="602"/>
      <c r="RW784" s="602"/>
      <c r="RX784" s="602"/>
      <c r="RY784" s="602"/>
      <c r="RZ784" s="602"/>
      <c r="SA784" s="602"/>
      <c r="SB784" s="602"/>
      <c r="SC784" s="602"/>
      <c r="SD784" s="602"/>
      <c r="SE784" s="602"/>
      <c r="SF784" s="602"/>
      <c r="SG784" s="602"/>
      <c r="SH784" s="602"/>
      <c r="SI784" s="602"/>
      <c r="SJ784" s="602"/>
      <c r="SK784" s="602"/>
      <c r="SL784" s="602"/>
      <c r="SM784" s="602"/>
      <c r="SN784" s="602"/>
      <c r="SO784" s="602"/>
      <c r="SP784" s="602"/>
      <c r="SQ784" s="602"/>
      <c r="SR784" s="602"/>
      <c r="SS784" s="602"/>
      <c r="ST784" s="602"/>
      <c r="SU784" s="602"/>
      <c r="SV784" s="602"/>
      <c r="SW784" s="602"/>
      <c r="SX784" s="602"/>
      <c r="SY784" s="602"/>
      <c r="SZ784" s="602"/>
      <c r="TA784" s="602"/>
      <c r="TB784" s="602"/>
      <c r="TC784" s="602"/>
      <c r="TD784" s="602"/>
      <c r="TE784" s="602"/>
      <c r="TF784" s="602"/>
      <c r="TG784" s="602"/>
      <c r="TH784" s="602"/>
      <c r="TI784" s="602"/>
      <c r="TJ784" s="602"/>
      <c r="TK784" s="602"/>
      <c r="TL784" s="602"/>
      <c r="TM784" s="602"/>
      <c r="TN784" s="602"/>
      <c r="TO784" s="602"/>
      <c r="TP784" s="602"/>
      <c r="TQ784" s="602"/>
      <c r="TR784" s="602"/>
      <c r="TS784" s="602"/>
      <c r="TT784" s="602"/>
      <c r="TU784" s="602"/>
      <c r="TV784" s="602"/>
      <c r="TW784" s="602"/>
      <c r="TX784" s="602"/>
      <c r="TY784" s="602"/>
      <c r="TZ784" s="602"/>
      <c r="UA784" s="602"/>
      <c r="UB784" s="602"/>
      <c r="UC784" s="602"/>
      <c r="UD784" s="602"/>
      <c r="UE784" s="602"/>
      <c r="UF784" s="602"/>
      <c r="UG784" s="602"/>
      <c r="UH784" s="602"/>
      <c r="UI784" s="602"/>
      <c r="UJ784" s="602"/>
      <c r="UK784" s="602"/>
      <c r="UL784" s="602"/>
      <c r="UM784" s="602"/>
      <c r="UN784" s="602"/>
      <c r="UO784" s="602"/>
      <c r="UP784" s="602"/>
      <c r="UQ784" s="602"/>
      <c r="UR784" s="602"/>
      <c r="US784" s="602"/>
      <c r="UT784" s="602"/>
      <c r="UU784" s="602"/>
      <c r="UV784" s="602"/>
      <c r="UW784" s="602"/>
      <c r="UX784" s="602"/>
      <c r="UY784" s="602"/>
      <c r="UZ784" s="602"/>
      <c r="VA784" s="602"/>
      <c r="VB784" s="602"/>
      <c r="VC784" s="602"/>
      <c r="VD784" s="602"/>
      <c r="VE784" s="602"/>
      <c r="VF784" s="602"/>
      <c r="VG784" s="602"/>
      <c r="VH784" s="602"/>
      <c r="VI784" s="602"/>
      <c r="VJ784" s="602"/>
      <c r="VK784" s="602"/>
      <c r="VL784" s="602"/>
      <c r="VM784" s="602"/>
      <c r="VN784" s="602"/>
      <c r="VO784" s="602"/>
      <c r="VP784" s="602"/>
      <c r="VQ784" s="602"/>
      <c r="VR784" s="602"/>
      <c r="VS784" s="602"/>
      <c r="VT784" s="602"/>
      <c r="VU784" s="602"/>
      <c r="VV784" s="602"/>
      <c r="VW784" s="602"/>
      <c r="VX784" s="602"/>
      <c r="VY784" s="602"/>
      <c r="VZ784" s="602"/>
      <c r="WA784" s="602"/>
      <c r="WB784" s="602"/>
      <c r="WC784" s="602"/>
      <c r="WD784" s="602"/>
      <c r="WE784" s="602"/>
      <c r="WF784" s="602"/>
      <c r="WG784" s="602"/>
      <c r="WH784" s="602"/>
      <c r="WI784" s="602"/>
      <c r="WJ784" s="602"/>
      <c r="WK784" s="602"/>
      <c r="WL784" s="602"/>
      <c r="WM784" s="602"/>
      <c r="WN784" s="602"/>
      <c r="WO784" s="602"/>
      <c r="WP784" s="602"/>
      <c r="WQ784" s="602"/>
      <c r="WR784" s="602"/>
      <c r="WS784" s="602"/>
      <c r="WT784" s="602"/>
      <c r="WU784" s="602"/>
      <c r="WV784" s="602"/>
      <c r="WW784" s="602"/>
      <c r="WX784" s="602"/>
      <c r="WY784" s="602"/>
      <c r="WZ784" s="602"/>
      <c r="XA784" s="602"/>
      <c r="XB784" s="602"/>
      <c r="XC784" s="602"/>
      <c r="XD784" s="602"/>
      <c r="XE784" s="602"/>
      <c r="XF784" s="602"/>
      <c r="XG784" s="602"/>
      <c r="XH784" s="602"/>
      <c r="XI784" s="602"/>
      <c r="XJ784" s="602"/>
      <c r="XK784" s="602"/>
      <c r="XL784" s="602"/>
      <c r="XM784" s="602"/>
      <c r="XN784" s="602"/>
      <c r="XO784" s="602"/>
      <c r="XP784" s="602"/>
      <c r="XQ784" s="602"/>
      <c r="XR784" s="602"/>
      <c r="XS784" s="602"/>
      <c r="XT784" s="602"/>
      <c r="XU784" s="602"/>
      <c r="XV784" s="602"/>
      <c r="XW784" s="602"/>
      <c r="XX784" s="602"/>
      <c r="XY784" s="602"/>
      <c r="XZ784" s="602"/>
      <c r="YA784" s="602"/>
      <c r="YB784" s="602"/>
      <c r="YC784" s="602"/>
      <c r="YD784" s="602"/>
      <c r="YE784" s="602"/>
      <c r="YF784" s="602"/>
      <c r="YG784" s="602"/>
      <c r="YH784" s="602"/>
      <c r="YI784" s="602"/>
      <c r="YJ784" s="602"/>
      <c r="YK784" s="602"/>
      <c r="YL784" s="602"/>
      <c r="YM784" s="602"/>
      <c r="YN784" s="602"/>
      <c r="YO784" s="602"/>
      <c r="YP784" s="602"/>
      <c r="YQ784" s="602"/>
      <c r="YR784" s="602"/>
      <c r="YS784" s="602"/>
      <c r="YT784" s="602"/>
      <c r="YU784" s="602"/>
      <c r="YV784" s="602"/>
      <c r="YW784" s="602"/>
      <c r="YX784" s="602"/>
      <c r="YY784" s="602"/>
      <c r="YZ784" s="602"/>
      <c r="ZA784" s="602"/>
      <c r="ZB784" s="602"/>
      <c r="ZC784" s="602"/>
      <c r="ZD784" s="602"/>
      <c r="ZE784" s="602"/>
      <c r="ZF784" s="602"/>
      <c r="ZG784" s="602"/>
      <c r="ZH784" s="602"/>
      <c r="ZI784" s="602"/>
      <c r="ZJ784" s="602"/>
      <c r="ZK784" s="602"/>
      <c r="ZL784" s="602"/>
      <c r="ZM784" s="602"/>
      <c r="ZN784" s="602"/>
      <c r="ZO784" s="602"/>
      <c r="ZP784" s="602"/>
      <c r="ZQ784" s="602"/>
      <c r="ZR784" s="602"/>
      <c r="ZS784" s="602"/>
      <c r="ZT784" s="602"/>
      <c r="ZU784" s="602"/>
      <c r="ZV784" s="602"/>
      <c r="ZW784" s="602"/>
      <c r="ZX784" s="602"/>
      <c r="ZY784" s="602"/>
      <c r="ZZ784" s="602"/>
      <c r="AAA784" s="602"/>
      <c r="AAB784" s="602"/>
      <c r="AAC784" s="602"/>
      <c r="AAD784" s="602"/>
      <c r="AAE784" s="602"/>
      <c r="AAF784" s="602"/>
      <c r="AAG784" s="602"/>
      <c r="AAH784" s="602"/>
      <c r="AAI784" s="602"/>
      <c r="AAJ784" s="602"/>
      <c r="AAK784" s="602"/>
      <c r="AAL784" s="602"/>
      <c r="AAM784" s="602"/>
      <c r="AAN784" s="602"/>
      <c r="AAO784" s="602"/>
      <c r="AAP784" s="602"/>
      <c r="AAQ784" s="602"/>
      <c r="AAR784" s="602"/>
      <c r="AAS784" s="602"/>
      <c r="AAT784" s="602"/>
      <c r="AAU784" s="602"/>
      <c r="AAV784" s="602"/>
      <c r="AAW784" s="602"/>
      <c r="AAX784" s="602"/>
      <c r="AAY784" s="602"/>
      <c r="AAZ784" s="602"/>
      <c r="ABA784" s="602"/>
      <c r="ABB784" s="602"/>
      <c r="ABC784" s="602"/>
      <c r="ABD784" s="602"/>
      <c r="ABE784" s="602"/>
      <c r="ABF784" s="602"/>
      <c r="ABG784" s="602"/>
      <c r="ABH784" s="602"/>
      <c r="ABI784" s="602"/>
      <c r="ABJ784" s="602"/>
      <c r="ABK784" s="602"/>
      <c r="ABL784" s="602"/>
      <c r="ABM784" s="602"/>
      <c r="ABN784" s="602"/>
      <c r="ABO784" s="602"/>
      <c r="ABP784" s="602"/>
      <c r="ABQ784" s="602"/>
      <c r="ABR784" s="602"/>
      <c r="ABS784" s="602"/>
      <c r="ABT784" s="602"/>
      <c r="ABU784" s="602"/>
      <c r="ABV784" s="602"/>
      <c r="ABW784" s="602"/>
      <c r="ABX784" s="602"/>
      <c r="ABY784" s="602"/>
      <c r="ABZ784" s="602"/>
      <c r="ACA784" s="602"/>
      <c r="ACB784" s="602"/>
      <c r="ACC784" s="602"/>
      <c r="ACD784" s="602"/>
      <c r="ACE784" s="602"/>
      <c r="ACF784" s="602"/>
      <c r="ACG784" s="602"/>
      <c r="ACH784" s="602"/>
      <c r="ACI784" s="602"/>
      <c r="ACJ784" s="602"/>
      <c r="ACK784" s="602"/>
      <c r="ACL784" s="602"/>
      <c r="ACM784" s="602"/>
      <c r="ACN784" s="602"/>
      <c r="ACO784" s="602"/>
      <c r="ACP784" s="602"/>
      <c r="ACQ784" s="602"/>
      <c r="ACR784" s="602"/>
      <c r="ACS784" s="602"/>
      <c r="ACT784" s="602"/>
      <c r="ACU784" s="602"/>
      <c r="ACV784" s="602"/>
      <c r="ACW784" s="602"/>
      <c r="ACX784" s="602"/>
      <c r="ACY784" s="602"/>
      <c r="ACZ784" s="602"/>
      <c r="ADA784" s="602"/>
      <c r="ADB784" s="602"/>
      <c r="ADC784" s="602"/>
      <c r="ADD784" s="602"/>
      <c r="ADE784" s="602"/>
      <c r="ADF784" s="602"/>
      <c r="ADG784" s="602"/>
      <c r="ADH784" s="602"/>
      <c r="ADI784" s="602"/>
      <c r="ADJ784" s="602"/>
      <c r="ADK784" s="602"/>
      <c r="ADL784" s="602"/>
      <c r="ADM784" s="602"/>
      <c r="ADN784" s="602"/>
      <c r="ADO784" s="602"/>
      <c r="ADP784" s="602"/>
      <c r="ADQ784" s="602"/>
      <c r="ADR784" s="602"/>
      <c r="ADS784" s="602"/>
      <c r="ADT784" s="602"/>
      <c r="ADU784" s="602"/>
      <c r="ADV784" s="602"/>
      <c r="ADW784" s="602"/>
      <c r="ADX784" s="602"/>
      <c r="ADY784" s="602"/>
      <c r="ADZ784" s="602"/>
      <c r="AEA784" s="602"/>
      <c r="AEB784" s="602"/>
      <c r="AEC784" s="602"/>
      <c r="AED784" s="602"/>
      <c r="AEE784" s="602"/>
      <c r="AEF784" s="602"/>
      <c r="AEG784" s="602"/>
      <c r="AEH784" s="602"/>
      <c r="AEI784" s="602"/>
      <c r="AEJ784" s="602"/>
      <c r="AEK784" s="602"/>
      <c r="AEL784" s="602"/>
      <c r="AEM784" s="602"/>
      <c r="AEN784" s="602"/>
      <c r="AEO784" s="602"/>
      <c r="AEP784" s="602"/>
      <c r="AEQ784" s="602"/>
      <c r="AER784" s="602"/>
      <c r="AES784" s="602"/>
      <c r="AET784" s="602"/>
      <c r="AEU784" s="602"/>
      <c r="AEV784" s="602"/>
      <c r="AEW784" s="602"/>
      <c r="AEX784" s="602"/>
      <c r="AEY784" s="602"/>
      <c r="AEZ784" s="602"/>
      <c r="AFA784" s="602"/>
      <c r="AFB784" s="602"/>
      <c r="AFC784" s="602"/>
      <c r="AFD784" s="602"/>
      <c r="AFE784" s="602"/>
      <c r="AFF784" s="602"/>
      <c r="AFG784" s="602"/>
      <c r="AFH784" s="602"/>
      <c r="AFI784" s="602"/>
      <c r="AFJ784" s="602"/>
      <c r="AFK784" s="602"/>
      <c r="AFL784" s="602"/>
      <c r="AFM784" s="602"/>
      <c r="AFN784" s="602"/>
      <c r="AFO784" s="602"/>
      <c r="AFP784" s="602"/>
      <c r="AFQ784" s="602"/>
      <c r="AFR784" s="602"/>
      <c r="AFS784" s="602"/>
      <c r="AFT784" s="602"/>
      <c r="AFU784" s="602"/>
      <c r="AFV784" s="602"/>
      <c r="AFW784" s="602"/>
      <c r="AFX784" s="602"/>
      <c r="AFY784" s="602"/>
      <c r="AFZ784" s="602"/>
      <c r="AGA784" s="602"/>
      <c r="AGB784" s="602"/>
      <c r="AGC784" s="602"/>
      <c r="AGD784" s="602"/>
      <c r="AGE784" s="602"/>
      <c r="AGF784" s="602"/>
      <c r="AGG784" s="602"/>
      <c r="AGH784" s="602"/>
      <c r="AGI784" s="602"/>
      <c r="AGJ784" s="602"/>
      <c r="AGK784" s="602"/>
      <c r="AGL784" s="602"/>
      <c r="AGM784" s="602"/>
      <c r="AGN784" s="602"/>
      <c r="AGO784" s="602"/>
      <c r="AGP784" s="602"/>
      <c r="AGQ784" s="602"/>
      <c r="AGR784" s="602"/>
      <c r="AGS784" s="602"/>
      <c r="AGT784" s="602"/>
      <c r="AGU784" s="602"/>
      <c r="AGV784" s="602"/>
      <c r="AGW784" s="602"/>
      <c r="AGX784" s="602"/>
      <c r="AGY784" s="602"/>
      <c r="AGZ784" s="602"/>
      <c r="AHA784" s="602"/>
      <c r="AHB784" s="602"/>
      <c r="AHC784" s="602"/>
      <c r="AHD784" s="602"/>
      <c r="AHE784" s="602"/>
      <c r="AHF784" s="602"/>
      <c r="AHG784" s="602"/>
      <c r="AHH784" s="602"/>
      <c r="AHI784" s="602"/>
      <c r="AHJ784" s="602"/>
      <c r="AHK784" s="602"/>
      <c r="AHL784" s="602"/>
      <c r="AHM784" s="602"/>
      <c r="AHN784" s="602"/>
      <c r="AHO784" s="602"/>
      <c r="AHP784" s="602"/>
      <c r="AHQ784" s="602"/>
      <c r="AHR784" s="602"/>
      <c r="AHS784" s="602"/>
      <c r="AHT784" s="602"/>
      <c r="AHU784" s="602"/>
      <c r="AHV784" s="602"/>
      <c r="AHW784" s="602"/>
      <c r="AHX784" s="602"/>
      <c r="AHY784" s="602"/>
      <c r="AHZ784" s="602"/>
      <c r="AIA784" s="602"/>
      <c r="AIB784" s="602"/>
      <c r="AIC784" s="602"/>
      <c r="AID784" s="602"/>
      <c r="AIE784" s="602"/>
      <c r="AIF784" s="602"/>
      <c r="AIG784" s="602"/>
      <c r="AIH784" s="602"/>
      <c r="AII784" s="602"/>
      <c r="AIJ784" s="602"/>
      <c r="AIK784" s="602"/>
      <c r="AIL784" s="602"/>
      <c r="AIM784" s="602"/>
      <c r="AIN784" s="602"/>
      <c r="AIO784" s="602"/>
      <c r="AIP784" s="602"/>
      <c r="AIQ784" s="602"/>
      <c r="AIR784" s="602"/>
      <c r="AIS784" s="602"/>
      <c r="AIT784" s="602"/>
      <c r="AIU784" s="602"/>
      <c r="AIV784" s="602"/>
      <c r="AIW784" s="602"/>
      <c r="AIX784" s="602"/>
      <c r="AIY784" s="602"/>
      <c r="AIZ784" s="602"/>
      <c r="AJA784" s="602"/>
      <c r="AJB784" s="602"/>
      <c r="AJC784" s="602"/>
      <c r="AJD784" s="602"/>
      <c r="AJE784" s="602"/>
      <c r="AJF784" s="602"/>
      <c r="AJG784" s="602"/>
      <c r="AJH784" s="602"/>
      <c r="AJI784" s="602"/>
    </row>
    <row r="785" spans="1:945">
      <c r="A785" s="603"/>
      <c r="B785" s="623">
        <v>44566</v>
      </c>
      <c r="C785" s="623" t="s">
        <v>1217</v>
      </c>
      <c r="D785" s="615" t="s">
        <v>2956</v>
      </c>
      <c r="E785" s="617" t="s">
        <v>3104</v>
      </c>
      <c r="F785" s="615"/>
      <c r="G785" s="615"/>
      <c r="H785" s="615"/>
      <c r="I785" s="615" t="s">
        <v>3062</v>
      </c>
      <c r="J785" s="618"/>
      <c r="K785" s="615" t="s">
        <v>4848</v>
      </c>
      <c r="L785" s="615" t="s">
        <v>2618</v>
      </c>
      <c r="M785" s="616">
        <v>44566</v>
      </c>
      <c r="N785" s="616">
        <v>44662</v>
      </c>
      <c r="O785" s="616"/>
      <c r="P785" s="616"/>
      <c r="Q785" s="616"/>
      <c r="R785" s="616"/>
      <c r="S785" s="615" t="s">
        <v>2959</v>
      </c>
      <c r="T785" s="615">
        <v>60</v>
      </c>
      <c r="U785" s="615">
        <v>49401140</v>
      </c>
      <c r="V785" s="615" t="s">
        <v>973</v>
      </c>
      <c r="W785" s="615">
        <v>400</v>
      </c>
      <c r="X785" s="619">
        <v>9152</v>
      </c>
      <c r="Y785" s="539">
        <f t="shared" si="36"/>
        <v>3660800</v>
      </c>
      <c r="Z785" s="605">
        <v>0.55000000000000004</v>
      </c>
      <c r="AA785" s="681">
        <f t="shared" si="37"/>
        <v>2013440.0000000002</v>
      </c>
      <c r="AB785" s="625"/>
      <c r="AC785" s="621">
        <v>0</v>
      </c>
      <c r="AD785" s="609"/>
      <c r="AE785" s="606"/>
      <c r="AF785" s="695">
        <f t="shared" si="38"/>
        <v>2013440.0000000002</v>
      </c>
      <c r="AG785" s="604" t="s">
        <v>1073</v>
      </c>
      <c r="AH785" s="604"/>
      <c r="AI785" s="604">
        <v>60</v>
      </c>
      <c r="AJ785" s="608" t="s">
        <v>2619</v>
      </c>
      <c r="AK785" s="604" t="s">
        <v>1088</v>
      </c>
      <c r="AL785" s="607" t="s">
        <v>2620</v>
      </c>
      <c r="AM785" s="604" t="s">
        <v>52</v>
      </c>
      <c r="AN785" s="604" t="s">
        <v>1076</v>
      </c>
      <c r="AO785" s="604"/>
      <c r="AP785" s="606"/>
      <c r="AQ785" s="606" t="s">
        <v>37</v>
      </c>
      <c r="AR785" s="606"/>
      <c r="AS785" s="603" t="s">
        <v>1078</v>
      </c>
      <c r="AT785" s="610" t="s">
        <v>1078</v>
      </c>
      <c r="AU785" s="610" t="s">
        <v>1078</v>
      </c>
      <c r="AV785" s="605"/>
      <c r="AW785" s="602"/>
      <c r="AX785" s="602"/>
      <c r="AY785" s="602"/>
      <c r="AZ785" s="602"/>
      <c r="BA785" s="602"/>
      <c r="BB785" s="602"/>
      <c r="BC785" s="602"/>
      <c r="BD785" s="602"/>
      <c r="BE785" s="602"/>
      <c r="BF785" s="602"/>
      <c r="BG785" s="602"/>
      <c r="BH785" s="602"/>
      <c r="BI785" s="602"/>
      <c r="BJ785" s="602"/>
      <c r="BK785" s="602"/>
      <c r="BL785" s="602"/>
      <c r="BM785" s="602"/>
      <c r="BN785" s="602"/>
      <c r="BO785" s="602"/>
      <c r="BP785" s="602"/>
      <c r="BQ785" s="602"/>
      <c r="BR785" s="602"/>
      <c r="BS785" s="602"/>
      <c r="BT785" s="602"/>
      <c r="BU785" s="602"/>
      <c r="BV785" s="602"/>
      <c r="BW785" s="602"/>
      <c r="BX785" s="602"/>
      <c r="BY785" s="602"/>
      <c r="BZ785" s="602"/>
      <c r="CA785" s="602"/>
      <c r="CB785" s="602"/>
      <c r="CC785" s="602"/>
      <c r="CD785" s="602"/>
      <c r="CE785" s="602"/>
      <c r="CF785" s="602"/>
      <c r="CG785" s="602"/>
      <c r="CH785" s="602"/>
      <c r="CI785" s="602"/>
      <c r="CJ785" s="602"/>
      <c r="CK785" s="602"/>
      <c r="CL785" s="602"/>
      <c r="CM785" s="602"/>
      <c r="CN785" s="602"/>
      <c r="CO785" s="602"/>
      <c r="CP785" s="602"/>
      <c r="CQ785" s="602"/>
      <c r="CR785" s="602"/>
      <c r="CS785" s="602"/>
      <c r="CT785" s="602"/>
      <c r="CU785" s="602"/>
      <c r="CV785" s="602"/>
      <c r="CW785" s="602"/>
      <c r="CX785" s="602"/>
      <c r="CY785" s="602"/>
      <c r="CZ785" s="602"/>
      <c r="DA785" s="602"/>
      <c r="DB785" s="602"/>
      <c r="DC785" s="602"/>
      <c r="DD785" s="602"/>
      <c r="DE785" s="602"/>
      <c r="DF785" s="602"/>
      <c r="DG785" s="602"/>
      <c r="DH785" s="602"/>
      <c r="DI785" s="602"/>
      <c r="DJ785" s="602"/>
      <c r="DK785" s="602"/>
      <c r="DL785" s="602"/>
      <c r="DM785" s="602"/>
      <c r="DN785" s="602"/>
      <c r="DO785" s="602"/>
      <c r="DP785" s="602"/>
      <c r="DQ785" s="602"/>
      <c r="DR785" s="602"/>
      <c r="DS785" s="602"/>
      <c r="DT785" s="602"/>
      <c r="DU785" s="602"/>
      <c r="DV785" s="602"/>
      <c r="DW785" s="602"/>
      <c r="DX785" s="602"/>
      <c r="DY785" s="602"/>
      <c r="DZ785" s="602"/>
      <c r="EA785" s="602"/>
      <c r="EB785" s="602"/>
      <c r="EC785" s="602"/>
      <c r="ED785" s="602"/>
      <c r="EE785" s="602"/>
      <c r="EF785" s="602"/>
      <c r="EG785" s="602"/>
      <c r="EH785" s="602"/>
      <c r="EI785" s="602"/>
      <c r="EJ785" s="602"/>
      <c r="EK785" s="602"/>
      <c r="EL785" s="602"/>
      <c r="EM785" s="602"/>
      <c r="EN785" s="602"/>
      <c r="EO785" s="602"/>
      <c r="EP785" s="602"/>
      <c r="EQ785" s="602"/>
      <c r="ER785" s="602"/>
      <c r="ES785" s="602"/>
      <c r="ET785" s="602"/>
      <c r="EU785" s="602"/>
      <c r="EV785" s="602"/>
      <c r="EW785" s="602"/>
      <c r="EX785" s="602"/>
      <c r="EY785" s="602"/>
      <c r="EZ785" s="602"/>
      <c r="FA785" s="602"/>
      <c r="FB785" s="602"/>
      <c r="FC785" s="602"/>
      <c r="FD785" s="602"/>
      <c r="FE785" s="602"/>
      <c r="FF785" s="602"/>
      <c r="FG785" s="602"/>
      <c r="FH785" s="602"/>
      <c r="FI785" s="602"/>
      <c r="FJ785" s="602"/>
      <c r="FK785" s="602"/>
      <c r="FL785" s="602"/>
      <c r="FM785" s="602"/>
      <c r="FN785" s="602"/>
      <c r="FO785" s="602"/>
      <c r="FP785" s="602"/>
      <c r="FQ785" s="602"/>
      <c r="FR785" s="602"/>
      <c r="FS785" s="602"/>
      <c r="FT785" s="602"/>
      <c r="FU785" s="602"/>
      <c r="FV785" s="602"/>
      <c r="FW785" s="602"/>
      <c r="FX785" s="602"/>
      <c r="FY785" s="602"/>
      <c r="FZ785" s="602"/>
      <c r="GA785" s="602"/>
      <c r="GB785" s="602"/>
      <c r="GC785" s="602"/>
      <c r="GD785" s="602"/>
      <c r="GE785" s="602"/>
      <c r="GF785" s="602"/>
      <c r="GG785" s="602"/>
      <c r="GH785" s="602"/>
      <c r="GI785" s="602"/>
      <c r="GJ785" s="602"/>
      <c r="GK785" s="602"/>
      <c r="GL785" s="602"/>
      <c r="GM785" s="602"/>
      <c r="GN785" s="602"/>
      <c r="GO785" s="602"/>
      <c r="GP785" s="602"/>
      <c r="GQ785" s="602"/>
      <c r="GR785" s="602"/>
      <c r="GS785" s="602"/>
      <c r="GT785" s="602"/>
      <c r="GU785" s="602"/>
      <c r="GV785" s="602"/>
      <c r="GW785" s="602"/>
      <c r="GX785" s="602"/>
      <c r="GY785" s="602"/>
      <c r="GZ785" s="602"/>
      <c r="HA785" s="602"/>
      <c r="HB785" s="602"/>
      <c r="HC785" s="602"/>
      <c r="HD785" s="602"/>
      <c r="HE785" s="602"/>
      <c r="HF785" s="602"/>
      <c r="HG785" s="602"/>
      <c r="HH785" s="602"/>
      <c r="HI785" s="602"/>
      <c r="HJ785" s="602"/>
      <c r="HK785" s="602"/>
      <c r="HL785" s="602"/>
      <c r="HM785" s="602"/>
      <c r="HN785" s="602"/>
      <c r="HO785" s="602"/>
      <c r="HP785" s="602"/>
      <c r="HQ785" s="602"/>
      <c r="HR785" s="602"/>
      <c r="HS785" s="602"/>
      <c r="HT785" s="602"/>
      <c r="HU785" s="602"/>
      <c r="HV785" s="602"/>
      <c r="HW785" s="602"/>
      <c r="HX785" s="602"/>
      <c r="HY785" s="602"/>
      <c r="HZ785" s="602"/>
      <c r="IA785" s="602"/>
      <c r="IB785" s="602"/>
      <c r="IC785" s="602"/>
      <c r="ID785" s="602"/>
      <c r="IE785" s="602"/>
      <c r="IF785" s="602"/>
      <c r="IG785" s="602"/>
      <c r="IH785" s="602"/>
      <c r="II785" s="602"/>
      <c r="IJ785" s="602"/>
      <c r="IK785" s="602"/>
      <c r="IL785" s="602"/>
      <c r="IM785" s="602"/>
      <c r="IN785" s="602"/>
      <c r="IO785" s="602"/>
      <c r="IP785" s="602"/>
      <c r="IQ785" s="602"/>
      <c r="IR785" s="602"/>
      <c r="IS785" s="602"/>
      <c r="IT785" s="602"/>
      <c r="IU785" s="602"/>
      <c r="IV785" s="602"/>
      <c r="IW785" s="602"/>
      <c r="IX785" s="602"/>
      <c r="IY785" s="602"/>
      <c r="IZ785" s="602"/>
      <c r="JA785" s="602"/>
      <c r="JB785" s="602"/>
      <c r="JC785" s="602"/>
      <c r="JD785" s="602"/>
      <c r="JE785" s="602"/>
      <c r="JF785" s="602"/>
      <c r="JG785" s="602"/>
      <c r="JH785" s="602"/>
      <c r="JI785" s="602"/>
      <c r="JJ785" s="602"/>
      <c r="JK785" s="602"/>
      <c r="JL785" s="602"/>
      <c r="JM785" s="602"/>
      <c r="JN785" s="602"/>
      <c r="JO785" s="602"/>
      <c r="JP785" s="602"/>
      <c r="JQ785" s="602"/>
      <c r="JR785" s="602"/>
      <c r="JS785" s="602"/>
      <c r="JT785" s="602"/>
      <c r="JU785" s="602"/>
      <c r="JV785" s="602"/>
      <c r="JW785" s="602"/>
      <c r="JX785" s="602"/>
      <c r="JY785" s="602"/>
      <c r="JZ785" s="602"/>
      <c r="KA785" s="602"/>
      <c r="KB785" s="602"/>
      <c r="KC785" s="602"/>
      <c r="KD785" s="602"/>
      <c r="KE785" s="602"/>
      <c r="KF785" s="602"/>
      <c r="KG785" s="602"/>
      <c r="KH785" s="602"/>
      <c r="KI785" s="602"/>
      <c r="KJ785" s="602"/>
      <c r="KK785" s="602"/>
      <c r="KL785" s="602"/>
      <c r="KM785" s="602"/>
      <c r="KN785" s="602"/>
      <c r="KO785" s="602"/>
      <c r="KP785" s="602"/>
      <c r="KQ785" s="602"/>
      <c r="KR785" s="602"/>
      <c r="KS785" s="602"/>
      <c r="KT785" s="602"/>
      <c r="KU785" s="602"/>
      <c r="KV785" s="602"/>
      <c r="KW785" s="602"/>
      <c r="KX785" s="602"/>
      <c r="KY785" s="602"/>
      <c r="KZ785" s="602"/>
      <c r="LA785" s="602"/>
      <c r="LB785" s="602"/>
      <c r="LC785" s="602"/>
      <c r="LD785" s="602"/>
      <c r="LE785" s="602"/>
      <c r="LF785" s="602"/>
      <c r="LG785" s="602"/>
      <c r="LH785" s="602"/>
      <c r="LI785" s="602"/>
      <c r="LJ785" s="602"/>
      <c r="LK785" s="602"/>
      <c r="LL785" s="602"/>
      <c r="LM785" s="602"/>
      <c r="LN785" s="602"/>
      <c r="LO785" s="602"/>
      <c r="LP785" s="602"/>
      <c r="LQ785" s="602"/>
      <c r="LR785" s="602"/>
      <c r="LS785" s="602"/>
      <c r="LT785" s="602"/>
      <c r="LU785" s="602"/>
      <c r="LV785" s="602"/>
      <c r="LW785" s="602"/>
      <c r="LX785" s="602"/>
      <c r="LY785" s="602"/>
      <c r="LZ785" s="602"/>
      <c r="MA785" s="602"/>
      <c r="MB785" s="602"/>
      <c r="MC785" s="602"/>
      <c r="MD785" s="602"/>
      <c r="ME785" s="602"/>
      <c r="MF785" s="602"/>
      <c r="MG785" s="602"/>
      <c r="MH785" s="602"/>
      <c r="MI785" s="602"/>
      <c r="MJ785" s="602"/>
      <c r="MK785" s="602"/>
      <c r="ML785" s="602"/>
      <c r="MM785" s="602"/>
      <c r="MN785" s="602"/>
      <c r="MO785" s="602"/>
      <c r="MP785" s="602"/>
      <c r="MQ785" s="602"/>
      <c r="MR785" s="602"/>
      <c r="MS785" s="602"/>
      <c r="MT785" s="602"/>
      <c r="MU785" s="602"/>
      <c r="MV785" s="602"/>
      <c r="MW785" s="602"/>
      <c r="MX785" s="602"/>
      <c r="MY785" s="602"/>
      <c r="MZ785" s="602"/>
      <c r="NA785" s="602"/>
      <c r="NB785" s="602"/>
      <c r="NC785" s="602"/>
      <c r="ND785" s="602"/>
      <c r="NE785" s="602"/>
      <c r="NF785" s="602"/>
      <c r="NG785" s="602"/>
      <c r="NH785" s="602"/>
      <c r="NI785" s="602"/>
      <c r="NJ785" s="602"/>
      <c r="NK785" s="602"/>
      <c r="NL785" s="602"/>
      <c r="NM785" s="602"/>
      <c r="NN785" s="602"/>
      <c r="NO785" s="602"/>
      <c r="NP785" s="602"/>
      <c r="NQ785" s="602"/>
      <c r="NR785" s="602"/>
      <c r="NS785" s="602"/>
      <c r="NT785" s="602"/>
      <c r="NU785" s="602"/>
      <c r="NV785" s="602"/>
      <c r="NW785" s="602"/>
      <c r="NX785" s="602"/>
      <c r="NY785" s="602"/>
      <c r="NZ785" s="602"/>
      <c r="OA785" s="602"/>
      <c r="OB785" s="602"/>
      <c r="OC785" s="602"/>
      <c r="OD785" s="602"/>
      <c r="OE785" s="602"/>
      <c r="OF785" s="602"/>
      <c r="OG785" s="602"/>
      <c r="OH785" s="602"/>
      <c r="OI785" s="602"/>
      <c r="OJ785" s="602"/>
      <c r="OK785" s="602"/>
      <c r="OL785" s="602"/>
      <c r="OM785" s="602"/>
      <c r="ON785" s="602"/>
      <c r="OO785" s="602"/>
      <c r="OP785" s="602"/>
      <c r="OQ785" s="602"/>
      <c r="OR785" s="602"/>
      <c r="OS785" s="602"/>
      <c r="OT785" s="602"/>
      <c r="OU785" s="602"/>
      <c r="OV785" s="602"/>
      <c r="OW785" s="602"/>
      <c r="OX785" s="602"/>
      <c r="OY785" s="602"/>
      <c r="OZ785" s="602"/>
      <c r="PA785" s="602"/>
      <c r="PB785" s="602"/>
      <c r="PC785" s="602"/>
      <c r="PD785" s="602"/>
      <c r="PE785" s="602"/>
      <c r="PF785" s="602"/>
      <c r="PG785" s="602"/>
      <c r="PH785" s="602"/>
      <c r="PI785" s="602"/>
      <c r="PJ785" s="602"/>
      <c r="PK785" s="602"/>
      <c r="PL785" s="602"/>
      <c r="PM785" s="602"/>
      <c r="PN785" s="602"/>
      <c r="PO785" s="602"/>
      <c r="PP785" s="602"/>
      <c r="PQ785" s="602"/>
      <c r="PR785" s="602"/>
      <c r="PS785" s="602"/>
      <c r="PT785" s="602"/>
      <c r="PU785" s="602"/>
      <c r="PV785" s="602"/>
      <c r="PW785" s="602"/>
      <c r="PX785" s="602"/>
      <c r="PY785" s="602"/>
      <c r="PZ785" s="602"/>
      <c r="QA785" s="602"/>
      <c r="QB785" s="602"/>
      <c r="QC785" s="602"/>
      <c r="QD785" s="602"/>
      <c r="QE785" s="602"/>
      <c r="QF785" s="602"/>
      <c r="QG785" s="602"/>
      <c r="QH785" s="602"/>
      <c r="QI785" s="602"/>
      <c r="QJ785" s="602"/>
      <c r="QK785" s="602"/>
      <c r="QL785" s="602"/>
      <c r="QM785" s="602"/>
      <c r="QN785" s="602"/>
      <c r="QO785" s="602"/>
      <c r="QP785" s="602"/>
      <c r="QQ785" s="602"/>
      <c r="QR785" s="602"/>
      <c r="QS785" s="602"/>
      <c r="QT785" s="602"/>
      <c r="QU785" s="602"/>
      <c r="QV785" s="602"/>
      <c r="QW785" s="602"/>
      <c r="QX785" s="602"/>
      <c r="QY785" s="602"/>
      <c r="QZ785" s="602"/>
      <c r="RA785" s="602"/>
      <c r="RB785" s="602"/>
      <c r="RC785" s="602"/>
      <c r="RD785" s="602"/>
      <c r="RE785" s="602"/>
      <c r="RF785" s="602"/>
      <c r="RG785" s="602"/>
      <c r="RH785" s="602"/>
      <c r="RI785" s="602"/>
      <c r="RJ785" s="602"/>
      <c r="RK785" s="602"/>
      <c r="RL785" s="602"/>
      <c r="RM785" s="602"/>
      <c r="RN785" s="602"/>
      <c r="RO785" s="602"/>
      <c r="RP785" s="602"/>
      <c r="RQ785" s="602"/>
      <c r="RR785" s="602"/>
      <c r="RS785" s="602"/>
      <c r="RT785" s="602"/>
      <c r="RU785" s="602"/>
      <c r="RV785" s="602"/>
      <c r="RW785" s="602"/>
      <c r="RX785" s="602"/>
      <c r="RY785" s="602"/>
      <c r="RZ785" s="602"/>
      <c r="SA785" s="602"/>
      <c r="SB785" s="602"/>
      <c r="SC785" s="602"/>
      <c r="SD785" s="602"/>
      <c r="SE785" s="602"/>
      <c r="SF785" s="602"/>
      <c r="SG785" s="602"/>
      <c r="SH785" s="602"/>
      <c r="SI785" s="602"/>
      <c r="SJ785" s="602"/>
      <c r="SK785" s="602"/>
      <c r="SL785" s="602"/>
      <c r="SM785" s="602"/>
      <c r="SN785" s="602"/>
      <c r="SO785" s="602"/>
      <c r="SP785" s="602"/>
      <c r="SQ785" s="602"/>
      <c r="SR785" s="602"/>
      <c r="SS785" s="602"/>
      <c r="ST785" s="602"/>
      <c r="SU785" s="602"/>
      <c r="SV785" s="602"/>
      <c r="SW785" s="602"/>
      <c r="SX785" s="602"/>
      <c r="SY785" s="602"/>
      <c r="SZ785" s="602"/>
      <c r="TA785" s="602"/>
      <c r="TB785" s="602"/>
      <c r="TC785" s="602"/>
      <c r="TD785" s="602"/>
      <c r="TE785" s="602"/>
      <c r="TF785" s="602"/>
      <c r="TG785" s="602"/>
      <c r="TH785" s="602"/>
      <c r="TI785" s="602"/>
      <c r="TJ785" s="602"/>
      <c r="TK785" s="602"/>
      <c r="TL785" s="602"/>
      <c r="TM785" s="602"/>
      <c r="TN785" s="602"/>
      <c r="TO785" s="602"/>
      <c r="TP785" s="602"/>
      <c r="TQ785" s="602"/>
      <c r="TR785" s="602"/>
      <c r="TS785" s="602"/>
      <c r="TT785" s="602"/>
      <c r="TU785" s="602"/>
      <c r="TV785" s="602"/>
      <c r="TW785" s="602"/>
      <c r="TX785" s="602"/>
      <c r="TY785" s="602"/>
      <c r="TZ785" s="602"/>
      <c r="UA785" s="602"/>
      <c r="UB785" s="602"/>
      <c r="UC785" s="602"/>
      <c r="UD785" s="602"/>
      <c r="UE785" s="602"/>
      <c r="UF785" s="602"/>
      <c r="UG785" s="602"/>
      <c r="UH785" s="602"/>
      <c r="UI785" s="602"/>
      <c r="UJ785" s="602"/>
      <c r="UK785" s="602"/>
      <c r="UL785" s="602"/>
      <c r="UM785" s="602"/>
      <c r="UN785" s="602"/>
      <c r="UO785" s="602"/>
      <c r="UP785" s="602"/>
      <c r="UQ785" s="602"/>
      <c r="UR785" s="602"/>
      <c r="US785" s="602"/>
      <c r="UT785" s="602"/>
      <c r="UU785" s="602"/>
      <c r="UV785" s="602"/>
      <c r="UW785" s="602"/>
      <c r="UX785" s="602"/>
      <c r="UY785" s="602"/>
      <c r="UZ785" s="602"/>
      <c r="VA785" s="602"/>
      <c r="VB785" s="602"/>
      <c r="VC785" s="602"/>
      <c r="VD785" s="602"/>
      <c r="VE785" s="602"/>
      <c r="VF785" s="602"/>
      <c r="VG785" s="602"/>
      <c r="VH785" s="602"/>
      <c r="VI785" s="602"/>
      <c r="VJ785" s="602"/>
      <c r="VK785" s="602"/>
      <c r="VL785" s="602"/>
      <c r="VM785" s="602"/>
      <c r="VN785" s="602"/>
      <c r="VO785" s="602"/>
      <c r="VP785" s="602"/>
      <c r="VQ785" s="602"/>
      <c r="VR785" s="602"/>
      <c r="VS785" s="602"/>
      <c r="VT785" s="602"/>
      <c r="VU785" s="602"/>
      <c r="VV785" s="602"/>
      <c r="VW785" s="602"/>
      <c r="VX785" s="602"/>
      <c r="VY785" s="602"/>
      <c r="VZ785" s="602"/>
      <c r="WA785" s="602"/>
      <c r="WB785" s="602"/>
      <c r="WC785" s="602"/>
      <c r="WD785" s="602"/>
      <c r="WE785" s="602"/>
      <c r="WF785" s="602"/>
      <c r="WG785" s="602"/>
      <c r="WH785" s="602"/>
      <c r="WI785" s="602"/>
      <c r="WJ785" s="602"/>
      <c r="WK785" s="602"/>
      <c r="WL785" s="602"/>
      <c r="WM785" s="602"/>
      <c r="WN785" s="602"/>
      <c r="WO785" s="602"/>
      <c r="WP785" s="602"/>
      <c r="WQ785" s="602"/>
      <c r="WR785" s="602"/>
      <c r="WS785" s="602"/>
      <c r="WT785" s="602"/>
      <c r="WU785" s="602"/>
      <c r="WV785" s="602"/>
      <c r="WW785" s="602"/>
      <c r="WX785" s="602"/>
      <c r="WY785" s="602"/>
      <c r="WZ785" s="602"/>
      <c r="XA785" s="602"/>
      <c r="XB785" s="602"/>
      <c r="XC785" s="602"/>
      <c r="XD785" s="602"/>
      <c r="XE785" s="602"/>
      <c r="XF785" s="602"/>
      <c r="XG785" s="602"/>
      <c r="XH785" s="602"/>
      <c r="XI785" s="602"/>
      <c r="XJ785" s="602"/>
      <c r="XK785" s="602"/>
      <c r="XL785" s="602"/>
      <c r="XM785" s="602"/>
      <c r="XN785" s="602"/>
      <c r="XO785" s="602"/>
      <c r="XP785" s="602"/>
      <c r="XQ785" s="602"/>
      <c r="XR785" s="602"/>
      <c r="XS785" s="602"/>
      <c r="XT785" s="602"/>
      <c r="XU785" s="602"/>
      <c r="XV785" s="602"/>
      <c r="XW785" s="602"/>
      <c r="XX785" s="602"/>
      <c r="XY785" s="602"/>
      <c r="XZ785" s="602"/>
      <c r="YA785" s="602"/>
      <c r="YB785" s="602"/>
      <c r="YC785" s="602"/>
      <c r="YD785" s="602"/>
      <c r="YE785" s="602"/>
      <c r="YF785" s="602"/>
      <c r="YG785" s="602"/>
      <c r="YH785" s="602"/>
      <c r="YI785" s="602"/>
      <c r="YJ785" s="602"/>
      <c r="YK785" s="602"/>
      <c r="YL785" s="602"/>
      <c r="YM785" s="602"/>
      <c r="YN785" s="602"/>
      <c r="YO785" s="602"/>
      <c r="YP785" s="602"/>
      <c r="YQ785" s="602"/>
      <c r="YR785" s="602"/>
      <c r="YS785" s="602"/>
      <c r="YT785" s="602"/>
      <c r="YU785" s="602"/>
      <c r="YV785" s="602"/>
      <c r="YW785" s="602"/>
      <c r="YX785" s="602"/>
      <c r="YY785" s="602"/>
      <c r="YZ785" s="602"/>
      <c r="ZA785" s="602"/>
      <c r="ZB785" s="602"/>
      <c r="ZC785" s="602"/>
      <c r="ZD785" s="602"/>
      <c r="ZE785" s="602"/>
      <c r="ZF785" s="602"/>
      <c r="ZG785" s="602"/>
      <c r="ZH785" s="602"/>
      <c r="ZI785" s="602"/>
      <c r="ZJ785" s="602"/>
      <c r="ZK785" s="602"/>
      <c r="ZL785" s="602"/>
      <c r="ZM785" s="602"/>
      <c r="ZN785" s="602"/>
      <c r="ZO785" s="602"/>
      <c r="ZP785" s="602"/>
      <c r="ZQ785" s="602"/>
      <c r="ZR785" s="602"/>
      <c r="ZS785" s="602"/>
      <c r="ZT785" s="602"/>
      <c r="ZU785" s="602"/>
      <c r="ZV785" s="602"/>
      <c r="ZW785" s="602"/>
      <c r="ZX785" s="602"/>
      <c r="ZY785" s="602"/>
      <c r="ZZ785" s="602"/>
      <c r="AAA785" s="602"/>
      <c r="AAB785" s="602"/>
      <c r="AAC785" s="602"/>
      <c r="AAD785" s="602"/>
      <c r="AAE785" s="602"/>
      <c r="AAF785" s="602"/>
      <c r="AAG785" s="602"/>
      <c r="AAH785" s="602"/>
      <c r="AAI785" s="602"/>
      <c r="AAJ785" s="602"/>
      <c r="AAK785" s="602"/>
      <c r="AAL785" s="602"/>
      <c r="AAM785" s="602"/>
      <c r="AAN785" s="602"/>
      <c r="AAO785" s="602"/>
      <c r="AAP785" s="602"/>
      <c r="AAQ785" s="602"/>
      <c r="AAR785" s="602"/>
      <c r="AAS785" s="602"/>
      <c r="AAT785" s="602"/>
      <c r="AAU785" s="602"/>
      <c r="AAV785" s="602"/>
      <c r="AAW785" s="602"/>
      <c r="AAX785" s="602"/>
      <c r="AAY785" s="602"/>
      <c r="AAZ785" s="602"/>
      <c r="ABA785" s="602"/>
      <c r="ABB785" s="602"/>
      <c r="ABC785" s="602"/>
      <c r="ABD785" s="602"/>
      <c r="ABE785" s="602"/>
      <c r="ABF785" s="602"/>
      <c r="ABG785" s="602"/>
      <c r="ABH785" s="602"/>
      <c r="ABI785" s="602"/>
      <c r="ABJ785" s="602"/>
      <c r="ABK785" s="602"/>
      <c r="ABL785" s="602"/>
      <c r="ABM785" s="602"/>
      <c r="ABN785" s="602"/>
      <c r="ABO785" s="602"/>
      <c r="ABP785" s="602"/>
      <c r="ABQ785" s="602"/>
      <c r="ABR785" s="602"/>
      <c r="ABS785" s="602"/>
      <c r="ABT785" s="602"/>
      <c r="ABU785" s="602"/>
      <c r="ABV785" s="602"/>
      <c r="ABW785" s="602"/>
      <c r="ABX785" s="602"/>
      <c r="ABY785" s="602"/>
      <c r="ABZ785" s="602"/>
      <c r="ACA785" s="602"/>
      <c r="ACB785" s="602"/>
      <c r="ACC785" s="602"/>
      <c r="ACD785" s="602"/>
      <c r="ACE785" s="602"/>
      <c r="ACF785" s="602"/>
      <c r="ACG785" s="602"/>
      <c r="ACH785" s="602"/>
      <c r="ACI785" s="602"/>
      <c r="ACJ785" s="602"/>
      <c r="ACK785" s="602"/>
      <c r="ACL785" s="602"/>
      <c r="ACM785" s="602"/>
      <c r="ACN785" s="602"/>
      <c r="ACO785" s="602"/>
      <c r="ACP785" s="602"/>
      <c r="ACQ785" s="602"/>
      <c r="ACR785" s="602"/>
      <c r="ACS785" s="602"/>
      <c r="ACT785" s="602"/>
      <c r="ACU785" s="602"/>
      <c r="ACV785" s="602"/>
      <c r="ACW785" s="602"/>
      <c r="ACX785" s="602"/>
      <c r="ACY785" s="602"/>
      <c r="ACZ785" s="602"/>
      <c r="ADA785" s="602"/>
      <c r="ADB785" s="602"/>
      <c r="ADC785" s="602"/>
      <c r="ADD785" s="602"/>
      <c r="ADE785" s="602"/>
      <c r="ADF785" s="602"/>
      <c r="ADG785" s="602"/>
      <c r="ADH785" s="602"/>
      <c r="ADI785" s="602"/>
      <c r="ADJ785" s="602"/>
      <c r="ADK785" s="602"/>
      <c r="ADL785" s="602"/>
      <c r="ADM785" s="602"/>
      <c r="ADN785" s="602"/>
      <c r="ADO785" s="602"/>
      <c r="ADP785" s="602"/>
      <c r="ADQ785" s="602"/>
      <c r="ADR785" s="602"/>
      <c r="ADS785" s="602"/>
      <c r="ADT785" s="602"/>
      <c r="ADU785" s="602"/>
      <c r="ADV785" s="602"/>
      <c r="ADW785" s="602"/>
      <c r="ADX785" s="602"/>
      <c r="ADY785" s="602"/>
      <c r="ADZ785" s="602"/>
      <c r="AEA785" s="602"/>
      <c r="AEB785" s="602"/>
      <c r="AEC785" s="602"/>
      <c r="AED785" s="602"/>
      <c r="AEE785" s="602"/>
      <c r="AEF785" s="602"/>
      <c r="AEG785" s="602"/>
      <c r="AEH785" s="602"/>
      <c r="AEI785" s="602"/>
      <c r="AEJ785" s="602"/>
      <c r="AEK785" s="602"/>
      <c r="AEL785" s="602"/>
      <c r="AEM785" s="602"/>
      <c r="AEN785" s="602"/>
      <c r="AEO785" s="602"/>
      <c r="AEP785" s="602"/>
      <c r="AEQ785" s="602"/>
      <c r="AER785" s="602"/>
      <c r="AES785" s="602"/>
      <c r="AET785" s="602"/>
      <c r="AEU785" s="602"/>
      <c r="AEV785" s="602"/>
      <c r="AEW785" s="602"/>
      <c r="AEX785" s="602"/>
      <c r="AEY785" s="602"/>
      <c r="AEZ785" s="602"/>
      <c r="AFA785" s="602"/>
      <c r="AFB785" s="602"/>
      <c r="AFC785" s="602"/>
      <c r="AFD785" s="602"/>
      <c r="AFE785" s="602"/>
      <c r="AFF785" s="602"/>
      <c r="AFG785" s="602"/>
      <c r="AFH785" s="602"/>
      <c r="AFI785" s="602"/>
      <c r="AFJ785" s="602"/>
      <c r="AFK785" s="602"/>
      <c r="AFL785" s="602"/>
      <c r="AFM785" s="602"/>
      <c r="AFN785" s="602"/>
      <c r="AFO785" s="602"/>
      <c r="AFP785" s="602"/>
      <c r="AFQ785" s="602"/>
      <c r="AFR785" s="602"/>
      <c r="AFS785" s="602"/>
      <c r="AFT785" s="602"/>
      <c r="AFU785" s="602"/>
      <c r="AFV785" s="602"/>
      <c r="AFW785" s="602"/>
      <c r="AFX785" s="602"/>
      <c r="AFY785" s="602"/>
      <c r="AFZ785" s="602"/>
      <c r="AGA785" s="602"/>
      <c r="AGB785" s="602"/>
      <c r="AGC785" s="602"/>
      <c r="AGD785" s="602"/>
      <c r="AGE785" s="602"/>
      <c r="AGF785" s="602"/>
      <c r="AGG785" s="602"/>
      <c r="AGH785" s="602"/>
      <c r="AGI785" s="602"/>
      <c r="AGJ785" s="602"/>
      <c r="AGK785" s="602"/>
      <c r="AGL785" s="602"/>
      <c r="AGM785" s="602"/>
      <c r="AGN785" s="602"/>
      <c r="AGO785" s="602"/>
      <c r="AGP785" s="602"/>
      <c r="AGQ785" s="602"/>
      <c r="AGR785" s="602"/>
      <c r="AGS785" s="602"/>
      <c r="AGT785" s="602"/>
      <c r="AGU785" s="602"/>
      <c r="AGV785" s="602"/>
      <c r="AGW785" s="602"/>
      <c r="AGX785" s="602"/>
      <c r="AGY785" s="602"/>
      <c r="AGZ785" s="602"/>
      <c r="AHA785" s="602"/>
      <c r="AHB785" s="602"/>
      <c r="AHC785" s="602"/>
      <c r="AHD785" s="602"/>
      <c r="AHE785" s="602"/>
      <c r="AHF785" s="602"/>
      <c r="AHG785" s="602"/>
      <c r="AHH785" s="602"/>
      <c r="AHI785" s="602"/>
      <c r="AHJ785" s="602"/>
      <c r="AHK785" s="602"/>
      <c r="AHL785" s="602"/>
      <c r="AHM785" s="602"/>
      <c r="AHN785" s="602"/>
      <c r="AHO785" s="602"/>
      <c r="AHP785" s="602"/>
      <c r="AHQ785" s="602"/>
      <c r="AHR785" s="602"/>
      <c r="AHS785" s="602"/>
      <c r="AHT785" s="602"/>
      <c r="AHU785" s="602"/>
      <c r="AHV785" s="602"/>
      <c r="AHW785" s="602"/>
      <c r="AHX785" s="602"/>
      <c r="AHY785" s="602"/>
      <c r="AHZ785" s="602"/>
      <c r="AIA785" s="602"/>
      <c r="AIB785" s="602"/>
      <c r="AIC785" s="602"/>
      <c r="AID785" s="602"/>
      <c r="AIE785" s="602"/>
      <c r="AIF785" s="602"/>
      <c r="AIG785" s="602"/>
      <c r="AIH785" s="602"/>
      <c r="AII785" s="602"/>
      <c r="AIJ785" s="602"/>
      <c r="AIK785" s="602"/>
      <c r="AIL785" s="602"/>
      <c r="AIM785" s="602"/>
      <c r="AIN785" s="602"/>
      <c r="AIO785" s="602"/>
      <c r="AIP785" s="602"/>
      <c r="AIQ785" s="602"/>
      <c r="AIR785" s="602"/>
      <c r="AIS785" s="602"/>
      <c r="AIT785" s="602"/>
      <c r="AIU785" s="602"/>
      <c r="AIV785" s="602"/>
      <c r="AIW785" s="602"/>
      <c r="AIX785" s="602"/>
      <c r="AIY785" s="602"/>
      <c r="AIZ785" s="602"/>
      <c r="AJA785" s="602"/>
      <c r="AJB785" s="602"/>
      <c r="AJC785" s="602"/>
      <c r="AJD785" s="602"/>
      <c r="AJE785" s="602"/>
      <c r="AJF785" s="602"/>
      <c r="AJG785" s="602"/>
      <c r="AJH785" s="602"/>
      <c r="AJI785" s="602"/>
    </row>
    <row r="786" spans="1:945">
      <c r="A786" s="603"/>
      <c r="B786" s="623">
        <v>44566</v>
      </c>
      <c r="C786" s="623" t="s">
        <v>1217</v>
      </c>
      <c r="D786" s="615" t="s">
        <v>2956</v>
      </c>
      <c r="E786" s="617" t="s">
        <v>3104</v>
      </c>
      <c r="F786" s="615"/>
      <c r="G786" s="615"/>
      <c r="H786" s="615"/>
      <c r="I786" s="615" t="s">
        <v>3062</v>
      </c>
      <c r="J786" s="618"/>
      <c r="K786" s="615" t="s">
        <v>4849</v>
      </c>
      <c r="L786" s="615" t="s">
        <v>2618</v>
      </c>
      <c r="M786" s="616">
        <v>44566</v>
      </c>
      <c r="N786" s="616">
        <v>44691</v>
      </c>
      <c r="O786" s="616"/>
      <c r="P786" s="616"/>
      <c r="Q786" s="616"/>
      <c r="R786" s="616"/>
      <c r="S786" s="615" t="s">
        <v>2959</v>
      </c>
      <c r="T786" s="615">
        <v>60</v>
      </c>
      <c r="U786" s="615">
        <v>49201132</v>
      </c>
      <c r="V786" s="615" t="s">
        <v>986</v>
      </c>
      <c r="W786" s="615">
        <v>360</v>
      </c>
      <c r="X786" s="619">
        <v>8320</v>
      </c>
      <c r="Y786" s="539">
        <f t="shared" si="36"/>
        <v>2995200</v>
      </c>
      <c r="Z786" s="605">
        <v>0.53</v>
      </c>
      <c r="AA786" s="681">
        <f t="shared" si="37"/>
        <v>1587456</v>
      </c>
      <c r="AB786" s="625"/>
      <c r="AC786" s="621">
        <v>0</v>
      </c>
      <c r="AD786" s="609"/>
      <c r="AE786" s="606"/>
      <c r="AF786" s="695">
        <f t="shared" si="38"/>
        <v>1587456</v>
      </c>
      <c r="AG786" s="604" t="s">
        <v>1073</v>
      </c>
      <c r="AH786" s="604"/>
      <c r="AI786" s="604">
        <v>60</v>
      </c>
      <c r="AJ786" s="608" t="s">
        <v>2619</v>
      </c>
      <c r="AK786" s="604" t="s">
        <v>1088</v>
      </c>
      <c r="AL786" s="607" t="s">
        <v>2620</v>
      </c>
      <c r="AM786" s="604" t="s">
        <v>52</v>
      </c>
      <c r="AN786" s="604" t="s">
        <v>1076</v>
      </c>
      <c r="AO786" s="604"/>
      <c r="AP786" s="606"/>
      <c r="AQ786" s="606" t="s">
        <v>37</v>
      </c>
      <c r="AR786" s="606"/>
      <c r="AS786" s="603" t="s">
        <v>1078</v>
      </c>
      <c r="AT786" s="610" t="s">
        <v>1078</v>
      </c>
      <c r="AU786" s="610" t="s">
        <v>1078</v>
      </c>
      <c r="AV786" s="605"/>
      <c r="AW786" s="602"/>
      <c r="AX786" s="602"/>
      <c r="AY786" s="602"/>
      <c r="AZ786" s="602"/>
      <c r="BA786" s="602"/>
      <c r="BB786" s="602"/>
      <c r="BC786" s="602"/>
      <c r="BD786" s="602"/>
      <c r="BE786" s="602"/>
      <c r="BF786" s="602"/>
      <c r="BG786" s="602"/>
      <c r="BH786" s="602"/>
      <c r="BI786" s="602"/>
      <c r="BJ786" s="602"/>
      <c r="BK786" s="602"/>
      <c r="BL786" s="602"/>
      <c r="BM786" s="602"/>
      <c r="BN786" s="602"/>
      <c r="BO786" s="602"/>
      <c r="BP786" s="602"/>
      <c r="BQ786" s="602"/>
      <c r="BR786" s="602"/>
      <c r="BS786" s="602"/>
      <c r="BT786" s="602"/>
      <c r="BU786" s="602"/>
      <c r="BV786" s="602"/>
      <c r="BW786" s="602"/>
      <c r="BX786" s="602"/>
      <c r="BY786" s="602"/>
      <c r="BZ786" s="602"/>
      <c r="CA786" s="602"/>
      <c r="CB786" s="602"/>
      <c r="CC786" s="602"/>
      <c r="CD786" s="602"/>
      <c r="CE786" s="602"/>
      <c r="CF786" s="602"/>
      <c r="CG786" s="602"/>
      <c r="CH786" s="602"/>
      <c r="CI786" s="602"/>
      <c r="CJ786" s="602"/>
      <c r="CK786" s="602"/>
      <c r="CL786" s="602"/>
      <c r="CM786" s="602"/>
      <c r="CN786" s="602"/>
      <c r="CO786" s="602"/>
      <c r="CP786" s="602"/>
      <c r="CQ786" s="602"/>
      <c r="CR786" s="602"/>
      <c r="CS786" s="602"/>
      <c r="CT786" s="602"/>
      <c r="CU786" s="602"/>
      <c r="CV786" s="602"/>
      <c r="CW786" s="602"/>
      <c r="CX786" s="602"/>
      <c r="CY786" s="602"/>
      <c r="CZ786" s="602"/>
      <c r="DA786" s="602"/>
      <c r="DB786" s="602"/>
      <c r="DC786" s="602"/>
      <c r="DD786" s="602"/>
      <c r="DE786" s="602"/>
      <c r="DF786" s="602"/>
      <c r="DG786" s="602"/>
      <c r="DH786" s="602"/>
      <c r="DI786" s="602"/>
      <c r="DJ786" s="602"/>
      <c r="DK786" s="602"/>
      <c r="DL786" s="602"/>
      <c r="DM786" s="602"/>
      <c r="DN786" s="602"/>
      <c r="DO786" s="602"/>
      <c r="DP786" s="602"/>
      <c r="DQ786" s="602"/>
      <c r="DR786" s="602"/>
      <c r="DS786" s="602"/>
      <c r="DT786" s="602"/>
      <c r="DU786" s="602"/>
      <c r="DV786" s="602"/>
      <c r="DW786" s="602"/>
      <c r="DX786" s="602"/>
      <c r="DY786" s="602"/>
      <c r="DZ786" s="602"/>
      <c r="EA786" s="602"/>
      <c r="EB786" s="602"/>
      <c r="EC786" s="602"/>
      <c r="ED786" s="602"/>
      <c r="EE786" s="602"/>
      <c r="EF786" s="602"/>
      <c r="EG786" s="602"/>
      <c r="EH786" s="602"/>
      <c r="EI786" s="602"/>
      <c r="EJ786" s="602"/>
      <c r="EK786" s="602"/>
      <c r="EL786" s="602"/>
      <c r="EM786" s="602"/>
      <c r="EN786" s="602"/>
      <c r="EO786" s="602"/>
      <c r="EP786" s="602"/>
      <c r="EQ786" s="602"/>
      <c r="ER786" s="602"/>
      <c r="ES786" s="602"/>
      <c r="ET786" s="602"/>
      <c r="EU786" s="602"/>
      <c r="EV786" s="602"/>
      <c r="EW786" s="602"/>
      <c r="EX786" s="602"/>
      <c r="EY786" s="602"/>
      <c r="EZ786" s="602"/>
      <c r="FA786" s="602"/>
      <c r="FB786" s="602"/>
      <c r="FC786" s="602"/>
      <c r="FD786" s="602"/>
      <c r="FE786" s="602"/>
      <c r="FF786" s="602"/>
      <c r="FG786" s="602"/>
      <c r="FH786" s="602"/>
      <c r="FI786" s="602"/>
      <c r="FJ786" s="602"/>
      <c r="FK786" s="602"/>
      <c r="FL786" s="602"/>
      <c r="FM786" s="602"/>
      <c r="FN786" s="602"/>
      <c r="FO786" s="602"/>
      <c r="FP786" s="602"/>
      <c r="FQ786" s="602"/>
      <c r="FR786" s="602"/>
      <c r="FS786" s="602"/>
      <c r="FT786" s="602"/>
      <c r="FU786" s="602"/>
      <c r="FV786" s="602"/>
      <c r="FW786" s="602"/>
      <c r="FX786" s="602"/>
      <c r="FY786" s="602"/>
      <c r="FZ786" s="602"/>
      <c r="GA786" s="602"/>
      <c r="GB786" s="602"/>
      <c r="GC786" s="602"/>
      <c r="GD786" s="602"/>
      <c r="GE786" s="602"/>
      <c r="GF786" s="602"/>
      <c r="GG786" s="602"/>
      <c r="GH786" s="602"/>
      <c r="GI786" s="602"/>
      <c r="GJ786" s="602"/>
      <c r="GK786" s="602"/>
      <c r="GL786" s="602"/>
      <c r="GM786" s="602"/>
      <c r="GN786" s="602"/>
      <c r="GO786" s="602"/>
      <c r="GP786" s="602"/>
      <c r="GQ786" s="602"/>
      <c r="GR786" s="602"/>
      <c r="GS786" s="602"/>
      <c r="GT786" s="602"/>
      <c r="GU786" s="602"/>
      <c r="GV786" s="602"/>
      <c r="GW786" s="602"/>
      <c r="GX786" s="602"/>
      <c r="GY786" s="602"/>
      <c r="GZ786" s="602"/>
      <c r="HA786" s="602"/>
      <c r="HB786" s="602"/>
      <c r="HC786" s="602"/>
      <c r="HD786" s="602"/>
      <c r="HE786" s="602"/>
      <c r="HF786" s="602"/>
      <c r="HG786" s="602"/>
      <c r="HH786" s="602"/>
      <c r="HI786" s="602"/>
      <c r="HJ786" s="602"/>
      <c r="HK786" s="602"/>
      <c r="HL786" s="602"/>
      <c r="HM786" s="602"/>
      <c r="HN786" s="602"/>
      <c r="HO786" s="602"/>
      <c r="HP786" s="602"/>
      <c r="HQ786" s="602"/>
      <c r="HR786" s="602"/>
      <c r="HS786" s="602"/>
      <c r="HT786" s="602"/>
      <c r="HU786" s="602"/>
      <c r="HV786" s="602"/>
      <c r="HW786" s="602"/>
      <c r="HX786" s="602"/>
      <c r="HY786" s="602"/>
      <c r="HZ786" s="602"/>
      <c r="IA786" s="602"/>
      <c r="IB786" s="602"/>
      <c r="IC786" s="602"/>
      <c r="ID786" s="602"/>
      <c r="IE786" s="602"/>
      <c r="IF786" s="602"/>
      <c r="IG786" s="602"/>
      <c r="IH786" s="602"/>
      <c r="II786" s="602"/>
      <c r="IJ786" s="602"/>
      <c r="IK786" s="602"/>
      <c r="IL786" s="602"/>
      <c r="IM786" s="602"/>
      <c r="IN786" s="602"/>
      <c r="IO786" s="602"/>
      <c r="IP786" s="602"/>
      <c r="IQ786" s="602"/>
      <c r="IR786" s="602"/>
      <c r="IS786" s="602"/>
      <c r="IT786" s="602"/>
      <c r="IU786" s="602"/>
      <c r="IV786" s="602"/>
      <c r="IW786" s="602"/>
      <c r="IX786" s="602"/>
      <c r="IY786" s="602"/>
      <c r="IZ786" s="602"/>
      <c r="JA786" s="602"/>
      <c r="JB786" s="602"/>
      <c r="JC786" s="602"/>
      <c r="JD786" s="602"/>
      <c r="JE786" s="602"/>
      <c r="JF786" s="602"/>
      <c r="JG786" s="602"/>
      <c r="JH786" s="602"/>
      <c r="JI786" s="602"/>
      <c r="JJ786" s="602"/>
      <c r="JK786" s="602"/>
      <c r="JL786" s="602"/>
      <c r="JM786" s="602"/>
      <c r="JN786" s="602"/>
      <c r="JO786" s="602"/>
      <c r="JP786" s="602"/>
      <c r="JQ786" s="602"/>
      <c r="JR786" s="602"/>
      <c r="JS786" s="602"/>
      <c r="JT786" s="602"/>
      <c r="JU786" s="602"/>
      <c r="JV786" s="602"/>
      <c r="JW786" s="602"/>
      <c r="JX786" s="602"/>
      <c r="JY786" s="602"/>
      <c r="JZ786" s="602"/>
      <c r="KA786" s="602"/>
      <c r="KB786" s="602"/>
      <c r="KC786" s="602"/>
      <c r="KD786" s="602"/>
      <c r="KE786" s="602"/>
      <c r="KF786" s="602"/>
      <c r="KG786" s="602"/>
      <c r="KH786" s="602"/>
      <c r="KI786" s="602"/>
      <c r="KJ786" s="602"/>
      <c r="KK786" s="602"/>
      <c r="KL786" s="602"/>
      <c r="KM786" s="602"/>
      <c r="KN786" s="602"/>
      <c r="KO786" s="602"/>
      <c r="KP786" s="602"/>
      <c r="KQ786" s="602"/>
      <c r="KR786" s="602"/>
      <c r="KS786" s="602"/>
      <c r="KT786" s="602"/>
      <c r="KU786" s="602"/>
      <c r="KV786" s="602"/>
      <c r="KW786" s="602"/>
      <c r="KX786" s="602"/>
      <c r="KY786" s="602"/>
      <c r="KZ786" s="602"/>
      <c r="LA786" s="602"/>
      <c r="LB786" s="602"/>
      <c r="LC786" s="602"/>
      <c r="LD786" s="602"/>
      <c r="LE786" s="602"/>
      <c r="LF786" s="602"/>
      <c r="LG786" s="602"/>
      <c r="LH786" s="602"/>
      <c r="LI786" s="602"/>
      <c r="LJ786" s="602"/>
      <c r="LK786" s="602"/>
      <c r="LL786" s="602"/>
      <c r="LM786" s="602"/>
      <c r="LN786" s="602"/>
      <c r="LO786" s="602"/>
      <c r="LP786" s="602"/>
      <c r="LQ786" s="602"/>
      <c r="LR786" s="602"/>
      <c r="LS786" s="602"/>
      <c r="LT786" s="602"/>
      <c r="LU786" s="602"/>
      <c r="LV786" s="602"/>
      <c r="LW786" s="602"/>
      <c r="LX786" s="602"/>
      <c r="LY786" s="602"/>
      <c r="LZ786" s="602"/>
      <c r="MA786" s="602"/>
      <c r="MB786" s="602"/>
      <c r="MC786" s="602"/>
      <c r="MD786" s="602"/>
      <c r="ME786" s="602"/>
      <c r="MF786" s="602"/>
      <c r="MG786" s="602"/>
      <c r="MH786" s="602"/>
      <c r="MI786" s="602"/>
      <c r="MJ786" s="602"/>
      <c r="MK786" s="602"/>
      <c r="ML786" s="602"/>
      <c r="MM786" s="602"/>
      <c r="MN786" s="602"/>
      <c r="MO786" s="602"/>
      <c r="MP786" s="602"/>
      <c r="MQ786" s="602"/>
      <c r="MR786" s="602"/>
      <c r="MS786" s="602"/>
      <c r="MT786" s="602"/>
      <c r="MU786" s="602"/>
      <c r="MV786" s="602"/>
      <c r="MW786" s="602"/>
      <c r="MX786" s="602"/>
      <c r="MY786" s="602"/>
      <c r="MZ786" s="602"/>
      <c r="NA786" s="602"/>
      <c r="NB786" s="602"/>
      <c r="NC786" s="602"/>
      <c r="ND786" s="602"/>
      <c r="NE786" s="602"/>
      <c r="NF786" s="602"/>
      <c r="NG786" s="602"/>
      <c r="NH786" s="602"/>
      <c r="NI786" s="602"/>
      <c r="NJ786" s="602"/>
      <c r="NK786" s="602"/>
      <c r="NL786" s="602"/>
      <c r="NM786" s="602"/>
      <c r="NN786" s="602"/>
      <c r="NO786" s="602"/>
      <c r="NP786" s="602"/>
      <c r="NQ786" s="602"/>
      <c r="NR786" s="602"/>
      <c r="NS786" s="602"/>
      <c r="NT786" s="602"/>
      <c r="NU786" s="602"/>
      <c r="NV786" s="602"/>
      <c r="NW786" s="602"/>
      <c r="NX786" s="602"/>
      <c r="NY786" s="602"/>
      <c r="NZ786" s="602"/>
      <c r="OA786" s="602"/>
      <c r="OB786" s="602"/>
      <c r="OC786" s="602"/>
      <c r="OD786" s="602"/>
      <c r="OE786" s="602"/>
      <c r="OF786" s="602"/>
      <c r="OG786" s="602"/>
      <c r="OH786" s="602"/>
      <c r="OI786" s="602"/>
      <c r="OJ786" s="602"/>
      <c r="OK786" s="602"/>
      <c r="OL786" s="602"/>
      <c r="OM786" s="602"/>
      <c r="ON786" s="602"/>
      <c r="OO786" s="602"/>
      <c r="OP786" s="602"/>
      <c r="OQ786" s="602"/>
      <c r="OR786" s="602"/>
      <c r="OS786" s="602"/>
      <c r="OT786" s="602"/>
      <c r="OU786" s="602"/>
      <c r="OV786" s="602"/>
      <c r="OW786" s="602"/>
      <c r="OX786" s="602"/>
      <c r="OY786" s="602"/>
      <c r="OZ786" s="602"/>
      <c r="PA786" s="602"/>
      <c r="PB786" s="602"/>
      <c r="PC786" s="602"/>
      <c r="PD786" s="602"/>
      <c r="PE786" s="602"/>
      <c r="PF786" s="602"/>
      <c r="PG786" s="602"/>
      <c r="PH786" s="602"/>
      <c r="PI786" s="602"/>
      <c r="PJ786" s="602"/>
      <c r="PK786" s="602"/>
      <c r="PL786" s="602"/>
      <c r="PM786" s="602"/>
      <c r="PN786" s="602"/>
      <c r="PO786" s="602"/>
      <c r="PP786" s="602"/>
      <c r="PQ786" s="602"/>
      <c r="PR786" s="602"/>
      <c r="PS786" s="602"/>
      <c r="PT786" s="602"/>
      <c r="PU786" s="602"/>
      <c r="PV786" s="602"/>
      <c r="PW786" s="602"/>
      <c r="PX786" s="602"/>
      <c r="PY786" s="602"/>
      <c r="PZ786" s="602"/>
      <c r="QA786" s="602"/>
      <c r="QB786" s="602"/>
      <c r="QC786" s="602"/>
      <c r="QD786" s="602"/>
      <c r="QE786" s="602"/>
      <c r="QF786" s="602"/>
      <c r="QG786" s="602"/>
      <c r="QH786" s="602"/>
      <c r="QI786" s="602"/>
      <c r="QJ786" s="602"/>
      <c r="QK786" s="602"/>
      <c r="QL786" s="602"/>
      <c r="QM786" s="602"/>
      <c r="QN786" s="602"/>
      <c r="QO786" s="602"/>
      <c r="QP786" s="602"/>
      <c r="QQ786" s="602"/>
      <c r="QR786" s="602"/>
      <c r="QS786" s="602"/>
      <c r="QT786" s="602"/>
      <c r="QU786" s="602"/>
      <c r="QV786" s="602"/>
      <c r="QW786" s="602"/>
      <c r="QX786" s="602"/>
      <c r="QY786" s="602"/>
      <c r="QZ786" s="602"/>
      <c r="RA786" s="602"/>
      <c r="RB786" s="602"/>
      <c r="RC786" s="602"/>
      <c r="RD786" s="602"/>
      <c r="RE786" s="602"/>
      <c r="RF786" s="602"/>
      <c r="RG786" s="602"/>
      <c r="RH786" s="602"/>
      <c r="RI786" s="602"/>
      <c r="RJ786" s="602"/>
      <c r="RK786" s="602"/>
      <c r="RL786" s="602"/>
      <c r="RM786" s="602"/>
      <c r="RN786" s="602"/>
      <c r="RO786" s="602"/>
      <c r="RP786" s="602"/>
      <c r="RQ786" s="602"/>
      <c r="RR786" s="602"/>
      <c r="RS786" s="602"/>
      <c r="RT786" s="602"/>
      <c r="RU786" s="602"/>
      <c r="RV786" s="602"/>
      <c r="RW786" s="602"/>
      <c r="RX786" s="602"/>
      <c r="RY786" s="602"/>
      <c r="RZ786" s="602"/>
      <c r="SA786" s="602"/>
      <c r="SB786" s="602"/>
      <c r="SC786" s="602"/>
      <c r="SD786" s="602"/>
      <c r="SE786" s="602"/>
      <c r="SF786" s="602"/>
      <c r="SG786" s="602"/>
      <c r="SH786" s="602"/>
      <c r="SI786" s="602"/>
      <c r="SJ786" s="602"/>
      <c r="SK786" s="602"/>
      <c r="SL786" s="602"/>
      <c r="SM786" s="602"/>
      <c r="SN786" s="602"/>
      <c r="SO786" s="602"/>
      <c r="SP786" s="602"/>
      <c r="SQ786" s="602"/>
      <c r="SR786" s="602"/>
      <c r="SS786" s="602"/>
      <c r="ST786" s="602"/>
      <c r="SU786" s="602"/>
      <c r="SV786" s="602"/>
      <c r="SW786" s="602"/>
      <c r="SX786" s="602"/>
      <c r="SY786" s="602"/>
      <c r="SZ786" s="602"/>
      <c r="TA786" s="602"/>
      <c r="TB786" s="602"/>
      <c r="TC786" s="602"/>
      <c r="TD786" s="602"/>
      <c r="TE786" s="602"/>
      <c r="TF786" s="602"/>
      <c r="TG786" s="602"/>
      <c r="TH786" s="602"/>
      <c r="TI786" s="602"/>
      <c r="TJ786" s="602"/>
      <c r="TK786" s="602"/>
      <c r="TL786" s="602"/>
      <c r="TM786" s="602"/>
      <c r="TN786" s="602"/>
      <c r="TO786" s="602"/>
      <c r="TP786" s="602"/>
      <c r="TQ786" s="602"/>
      <c r="TR786" s="602"/>
      <c r="TS786" s="602"/>
      <c r="TT786" s="602"/>
      <c r="TU786" s="602"/>
      <c r="TV786" s="602"/>
      <c r="TW786" s="602"/>
      <c r="TX786" s="602"/>
      <c r="TY786" s="602"/>
      <c r="TZ786" s="602"/>
      <c r="UA786" s="602"/>
      <c r="UB786" s="602"/>
      <c r="UC786" s="602"/>
      <c r="UD786" s="602"/>
      <c r="UE786" s="602"/>
      <c r="UF786" s="602"/>
      <c r="UG786" s="602"/>
      <c r="UH786" s="602"/>
      <c r="UI786" s="602"/>
      <c r="UJ786" s="602"/>
      <c r="UK786" s="602"/>
      <c r="UL786" s="602"/>
      <c r="UM786" s="602"/>
      <c r="UN786" s="602"/>
      <c r="UO786" s="602"/>
      <c r="UP786" s="602"/>
      <c r="UQ786" s="602"/>
      <c r="UR786" s="602"/>
      <c r="US786" s="602"/>
      <c r="UT786" s="602"/>
      <c r="UU786" s="602"/>
      <c r="UV786" s="602"/>
      <c r="UW786" s="602"/>
      <c r="UX786" s="602"/>
      <c r="UY786" s="602"/>
      <c r="UZ786" s="602"/>
      <c r="VA786" s="602"/>
      <c r="VB786" s="602"/>
      <c r="VC786" s="602"/>
      <c r="VD786" s="602"/>
      <c r="VE786" s="602"/>
      <c r="VF786" s="602"/>
      <c r="VG786" s="602"/>
      <c r="VH786" s="602"/>
      <c r="VI786" s="602"/>
      <c r="VJ786" s="602"/>
      <c r="VK786" s="602"/>
      <c r="VL786" s="602"/>
      <c r="VM786" s="602"/>
      <c r="VN786" s="602"/>
      <c r="VO786" s="602"/>
      <c r="VP786" s="602"/>
      <c r="VQ786" s="602"/>
      <c r="VR786" s="602"/>
      <c r="VS786" s="602"/>
      <c r="VT786" s="602"/>
      <c r="VU786" s="602"/>
      <c r="VV786" s="602"/>
      <c r="VW786" s="602"/>
      <c r="VX786" s="602"/>
      <c r="VY786" s="602"/>
      <c r="VZ786" s="602"/>
      <c r="WA786" s="602"/>
      <c r="WB786" s="602"/>
      <c r="WC786" s="602"/>
      <c r="WD786" s="602"/>
      <c r="WE786" s="602"/>
      <c r="WF786" s="602"/>
      <c r="WG786" s="602"/>
      <c r="WH786" s="602"/>
      <c r="WI786" s="602"/>
      <c r="WJ786" s="602"/>
      <c r="WK786" s="602"/>
      <c r="WL786" s="602"/>
      <c r="WM786" s="602"/>
      <c r="WN786" s="602"/>
      <c r="WO786" s="602"/>
      <c r="WP786" s="602"/>
      <c r="WQ786" s="602"/>
      <c r="WR786" s="602"/>
      <c r="WS786" s="602"/>
      <c r="WT786" s="602"/>
      <c r="WU786" s="602"/>
      <c r="WV786" s="602"/>
      <c r="WW786" s="602"/>
      <c r="WX786" s="602"/>
      <c r="WY786" s="602"/>
      <c r="WZ786" s="602"/>
      <c r="XA786" s="602"/>
      <c r="XB786" s="602"/>
      <c r="XC786" s="602"/>
      <c r="XD786" s="602"/>
      <c r="XE786" s="602"/>
      <c r="XF786" s="602"/>
      <c r="XG786" s="602"/>
      <c r="XH786" s="602"/>
      <c r="XI786" s="602"/>
      <c r="XJ786" s="602"/>
      <c r="XK786" s="602"/>
      <c r="XL786" s="602"/>
      <c r="XM786" s="602"/>
      <c r="XN786" s="602"/>
      <c r="XO786" s="602"/>
      <c r="XP786" s="602"/>
      <c r="XQ786" s="602"/>
      <c r="XR786" s="602"/>
      <c r="XS786" s="602"/>
      <c r="XT786" s="602"/>
      <c r="XU786" s="602"/>
      <c r="XV786" s="602"/>
      <c r="XW786" s="602"/>
      <c r="XX786" s="602"/>
      <c r="XY786" s="602"/>
      <c r="XZ786" s="602"/>
      <c r="YA786" s="602"/>
      <c r="YB786" s="602"/>
      <c r="YC786" s="602"/>
      <c r="YD786" s="602"/>
      <c r="YE786" s="602"/>
      <c r="YF786" s="602"/>
      <c r="YG786" s="602"/>
      <c r="YH786" s="602"/>
      <c r="YI786" s="602"/>
      <c r="YJ786" s="602"/>
      <c r="YK786" s="602"/>
      <c r="YL786" s="602"/>
      <c r="YM786" s="602"/>
      <c r="YN786" s="602"/>
      <c r="YO786" s="602"/>
      <c r="YP786" s="602"/>
      <c r="YQ786" s="602"/>
      <c r="YR786" s="602"/>
      <c r="YS786" s="602"/>
      <c r="YT786" s="602"/>
      <c r="YU786" s="602"/>
      <c r="YV786" s="602"/>
      <c r="YW786" s="602"/>
      <c r="YX786" s="602"/>
      <c r="YY786" s="602"/>
      <c r="YZ786" s="602"/>
      <c r="ZA786" s="602"/>
      <c r="ZB786" s="602"/>
      <c r="ZC786" s="602"/>
      <c r="ZD786" s="602"/>
      <c r="ZE786" s="602"/>
      <c r="ZF786" s="602"/>
      <c r="ZG786" s="602"/>
      <c r="ZH786" s="602"/>
      <c r="ZI786" s="602"/>
      <c r="ZJ786" s="602"/>
      <c r="ZK786" s="602"/>
      <c r="ZL786" s="602"/>
      <c r="ZM786" s="602"/>
      <c r="ZN786" s="602"/>
      <c r="ZO786" s="602"/>
      <c r="ZP786" s="602"/>
      <c r="ZQ786" s="602"/>
      <c r="ZR786" s="602"/>
      <c r="ZS786" s="602"/>
      <c r="ZT786" s="602"/>
      <c r="ZU786" s="602"/>
      <c r="ZV786" s="602"/>
      <c r="ZW786" s="602"/>
      <c r="ZX786" s="602"/>
      <c r="ZY786" s="602"/>
      <c r="ZZ786" s="602"/>
      <c r="AAA786" s="602"/>
      <c r="AAB786" s="602"/>
      <c r="AAC786" s="602"/>
      <c r="AAD786" s="602"/>
      <c r="AAE786" s="602"/>
      <c r="AAF786" s="602"/>
      <c r="AAG786" s="602"/>
      <c r="AAH786" s="602"/>
      <c r="AAI786" s="602"/>
      <c r="AAJ786" s="602"/>
      <c r="AAK786" s="602"/>
      <c r="AAL786" s="602"/>
      <c r="AAM786" s="602"/>
      <c r="AAN786" s="602"/>
      <c r="AAO786" s="602"/>
      <c r="AAP786" s="602"/>
      <c r="AAQ786" s="602"/>
      <c r="AAR786" s="602"/>
      <c r="AAS786" s="602"/>
      <c r="AAT786" s="602"/>
      <c r="AAU786" s="602"/>
      <c r="AAV786" s="602"/>
      <c r="AAW786" s="602"/>
      <c r="AAX786" s="602"/>
      <c r="AAY786" s="602"/>
      <c r="AAZ786" s="602"/>
      <c r="ABA786" s="602"/>
      <c r="ABB786" s="602"/>
      <c r="ABC786" s="602"/>
      <c r="ABD786" s="602"/>
      <c r="ABE786" s="602"/>
      <c r="ABF786" s="602"/>
      <c r="ABG786" s="602"/>
      <c r="ABH786" s="602"/>
      <c r="ABI786" s="602"/>
      <c r="ABJ786" s="602"/>
      <c r="ABK786" s="602"/>
      <c r="ABL786" s="602"/>
      <c r="ABM786" s="602"/>
      <c r="ABN786" s="602"/>
      <c r="ABO786" s="602"/>
      <c r="ABP786" s="602"/>
      <c r="ABQ786" s="602"/>
      <c r="ABR786" s="602"/>
      <c r="ABS786" s="602"/>
      <c r="ABT786" s="602"/>
      <c r="ABU786" s="602"/>
      <c r="ABV786" s="602"/>
      <c r="ABW786" s="602"/>
      <c r="ABX786" s="602"/>
      <c r="ABY786" s="602"/>
      <c r="ABZ786" s="602"/>
      <c r="ACA786" s="602"/>
      <c r="ACB786" s="602"/>
      <c r="ACC786" s="602"/>
      <c r="ACD786" s="602"/>
      <c r="ACE786" s="602"/>
      <c r="ACF786" s="602"/>
      <c r="ACG786" s="602"/>
      <c r="ACH786" s="602"/>
      <c r="ACI786" s="602"/>
      <c r="ACJ786" s="602"/>
      <c r="ACK786" s="602"/>
      <c r="ACL786" s="602"/>
      <c r="ACM786" s="602"/>
      <c r="ACN786" s="602"/>
      <c r="ACO786" s="602"/>
      <c r="ACP786" s="602"/>
      <c r="ACQ786" s="602"/>
      <c r="ACR786" s="602"/>
      <c r="ACS786" s="602"/>
      <c r="ACT786" s="602"/>
      <c r="ACU786" s="602"/>
      <c r="ACV786" s="602"/>
      <c r="ACW786" s="602"/>
      <c r="ACX786" s="602"/>
      <c r="ACY786" s="602"/>
      <c r="ACZ786" s="602"/>
      <c r="ADA786" s="602"/>
      <c r="ADB786" s="602"/>
      <c r="ADC786" s="602"/>
      <c r="ADD786" s="602"/>
      <c r="ADE786" s="602"/>
      <c r="ADF786" s="602"/>
      <c r="ADG786" s="602"/>
      <c r="ADH786" s="602"/>
      <c r="ADI786" s="602"/>
      <c r="ADJ786" s="602"/>
      <c r="ADK786" s="602"/>
      <c r="ADL786" s="602"/>
      <c r="ADM786" s="602"/>
      <c r="ADN786" s="602"/>
      <c r="ADO786" s="602"/>
      <c r="ADP786" s="602"/>
      <c r="ADQ786" s="602"/>
      <c r="ADR786" s="602"/>
      <c r="ADS786" s="602"/>
      <c r="ADT786" s="602"/>
      <c r="ADU786" s="602"/>
      <c r="ADV786" s="602"/>
      <c r="ADW786" s="602"/>
      <c r="ADX786" s="602"/>
      <c r="ADY786" s="602"/>
      <c r="ADZ786" s="602"/>
      <c r="AEA786" s="602"/>
      <c r="AEB786" s="602"/>
      <c r="AEC786" s="602"/>
      <c r="AED786" s="602"/>
      <c r="AEE786" s="602"/>
      <c r="AEF786" s="602"/>
      <c r="AEG786" s="602"/>
      <c r="AEH786" s="602"/>
      <c r="AEI786" s="602"/>
      <c r="AEJ786" s="602"/>
      <c r="AEK786" s="602"/>
      <c r="AEL786" s="602"/>
      <c r="AEM786" s="602"/>
      <c r="AEN786" s="602"/>
      <c r="AEO786" s="602"/>
      <c r="AEP786" s="602"/>
      <c r="AEQ786" s="602"/>
      <c r="AER786" s="602"/>
      <c r="AES786" s="602"/>
      <c r="AET786" s="602"/>
      <c r="AEU786" s="602"/>
      <c r="AEV786" s="602"/>
      <c r="AEW786" s="602"/>
      <c r="AEX786" s="602"/>
      <c r="AEY786" s="602"/>
      <c r="AEZ786" s="602"/>
      <c r="AFA786" s="602"/>
      <c r="AFB786" s="602"/>
      <c r="AFC786" s="602"/>
      <c r="AFD786" s="602"/>
      <c r="AFE786" s="602"/>
      <c r="AFF786" s="602"/>
      <c r="AFG786" s="602"/>
      <c r="AFH786" s="602"/>
      <c r="AFI786" s="602"/>
      <c r="AFJ786" s="602"/>
      <c r="AFK786" s="602"/>
      <c r="AFL786" s="602"/>
      <c r="AFM786" s="602"/>
      <c r="AFN786" s="602"/>
      <c r="AFO786" s="602"/>
      <c r="AFP786" s="602"/>
      <c r="AFQ786" s="602"/>
      <c r="AFR786" s="602"/>
      <c r="AFS786" s="602"/>
      <c r="AFT786" s="602"/>
      <c r="AFU786" s="602"/>
      <c r="AFV786" s="602"/>
      <c r="AFW786" s="602"/>
      <c r="AFX786" s="602"/>
      <c r="AFY786" s="602"/>
      <c r="AFZ786" s="602"/>
      <c r="AGA786" s="602"/>
      <c r="AGB786" s="602"/>
      <c r="AGC786" s="602"/>
      <c r="AGD786" s="602"/>
      <c r="AGE786" s="602"/>
      <c r="AGF786" s="602"/>
      <c r="AGG786" s="602"/>
      <c r="AGH786" s="602"/>
      <c r="AGI786" s="602"/>
      <c r="AGJ786" s="602"/>
      <c r="AGK786" s="602"/>
      <c r="AGL786" s="602"/>
      <c r="AGM786" s="602"/>
      <c r="AGN786" s="602"/>
      <c r="AGO786" s="602"/>
      <c r="AGP786" s="602"/>
      <c r="AGQ786" s="602"/>
      <c r="AGR786" s="602"/>
      <c r="AGS786" s="602"/>
      <c r="AGT786" s="602"/>
      <c r="AGU786" s="602"/>
      <c r="AGV786" s="602"/>
      <c r="AGW786" s="602"/>
      <c r="AGX786" s="602"/>
      <c r="AGY786" s="602"/>
      <c r="AGZ786" s="602"/>
      <c r="AHA786" s="602"/>
      <c r="AHB786" s="602"/>
      <c r="AHC786" s="602"/>
      <c r="AHD786" s="602"/>
      <c r="AHE786" s="602"/>
      <c r="AHF786" s="602"/>
      <c r="AHG786" s="602"/>
      <c r="AHH786" s="602"/>
      <c r="AHI786" s="602"/>
      <c r="AHJ786" s="602"/>
      <c r="AHK786" s="602"/>
      <c r="AHL786" s="602"/>
      <c r="AHM786" s="602"/>
      <c r="AHN786" s="602"/>
      <c r="AHO786" s="602"/>
      <c r="AHP786" s="602"/>
      <c r="AHQ786" s="602"/>
      <c r="AHR786" s="602"/>
      <c r="AHS786" s="602"/>
      <c r="AHT786" s="602"/>
      <c r="AHU786" s="602"/>
      <c r="AHV786" s="602"/>
      <c r="AHW786" s="602"/>
      <c r="AHX786" s="602"/>
      <c r="AHY786" s="602"/>
      <c r="AHZ786" s="602"/>
      <c r="AIA786" s="602"/>
      <c r="AIB786" s="602"/>
      <c r="AIC786" s="602"/>
      <c r="AID786" s="602"/>
      <c r="AIE786" s="602"/>
      <c r="AIF786" s="602"/>
      <c r="AIG786" s="602"/>
      <c r="AIH786" s="602"/>
      <c r="AII786" s="602"/>
      <c r="AIJ786" s="602"/>
      <c r="AIK786" s="602"/>
      <c r="AIL786" s="602"/>
      <c r="AIM786" s="602"/>
      <c r="AIN786" s="602"/>
      <c r="AIO786" s="602"/>
      <c r="AIP786" s="602"/>
      <c r="AIQ786" s="602"/>
      <c r="AIR786" s="602"/>
      <c r="AIS786" s="602"/>
      <c r="AIT786" s="602"/>
      <c r="AIU786" s="602"/>
      <c r="AIV786" s="602"/>
      <c r="AIW786" s="602"/>
      <c r="AIX786" s="602"/>
      <c r="AIY786" s="602"/>
      <c r="AIZ786" s="602"/>
      <c r="AJA786" s="602"/>
      <c r="AJB786" s="602"/>
      <c r="AJC786" s="602"/>
      <c r="AJD786" s="602"/>
      <c r="AJE786" s="602"/>
      <c r="AJF786" s="602"/>
      <c r="AJG786" s="602"/>
      <c r="AJH786" s="602"/>
      <c r="AJI786" s="602"/>
    </row>
    <row r="787" spans="1:945">
      <c r="A787" s="603"/>
      <c r="B787" s="623">
        <v>44566</v>
      </c>
      <c r="C787" s="623" t="s">
        <v>1217</v>
      </c>
      <c r="D787" s="615" t="s">
        <v>2956</v>
      </c>
      <c r="E787" s="617" t="s">
        <v>4850</v>
      </c>
      <c r="F787" s="615"/>
      <c r="G787" s="615"/>
      <c r="H787" s="615"/>
      <c r="I787" s="615" t="s">
        <v>3062</v>
      </c>
      <c r="J787" s="618"/>
      <c r="K787" s="615" t="s">
        <v>4849</v>
      </c>
      <c r="L787" s="615" t="s">
        <v>2618</v>
      </c>
      <c r="M787" s="616">
        <v>44566</v>
      </c>
      <c r="N787" s="616">
        <v>44691</v>
      </c>
      <c r="O787" s="616"/>
      <c r="P787" s="616"/>
      <c r="Q787" s="616"/>
      <c r="R787" s="616"/>
      <c r="S787" s="615" t="s">
        <v>2959</v>
      </c>
      <c r="T787" s="615">
        <v>60</v>
      </c>
      <c r="U787" s="615">
        <v>49401140</v>
      </c>
      <c r="V787" s="615" t="s">
        <v>973</v>
      </c>
      <c r="W787" s="615">
        <v>400</v>
      </c>
      <c r="X787" s="619">
        <v>9152</v>
      </c>
      <c r="Y787" s="539">
        <f t="shared" si="36"/>
        <v>3660800</v>
      </c>
      <c r="Z787" s="605">
        <v>0.55000000000000004</v>
      </c>
      <c r="AA787" s="681">
        <f t="shared" si="37"/>
        <v>2013440.0000000002</v>
      </c>
      <c r="AB787" s="625"/>
      <c r="AC787" s="621">
        <v>0</v>
      </c>
      <c r="AD787" s="609"/>
      <c r="AE787" s="606"/>
      <c r="AF787" s="695">
        <f t="shared" si="38"/>
        <v>2013440.0000000002</v>
      </c>
      <c r="AG787" s="604" t="s">
        <v>1073</v>
      </c>
      <c r="AH787" s="604"/>
      <c r="AI787" s="604">
        <v>60</v>
      </c>
      <c r="AJ787" s="608" t="s">
        <v>2619</v>
      </c>
      <c r="AK787" s="604" t="s">
        <v>1088</v>
      </c>
      <c r="AL787" s="607" t="s">
        <v>2620</v>
      </c>
      <c r="AM787" s="604" t="s">
        <v>52</v>
      </c>
      <c r="AN787" s="604" t="s">
        <v>1076</v>
      </c>
      <c r="AO787" s="604"/>
      <c r="AP787" s="606"/>
      <c r="AQ787" s="606" t="s">
        <v>37</v>
      </c>
      <c r="AR787" s="606"/>
      <c r="AS787" s="603" t="s">
        <v>1078</v>
      </c>
      <c r="AT787" s="610" t="s">
        <v>1078</v>
      </c>
      <c r="AU787" s="610" t="s">
        <v>1078</v>
      </c>
      <c r="AV787" s="605"/>
      <c r="AW787" s="602"/>
      <c r="AX787" s="602"/>
      <c r="AY787" s="602"/>
      <c r="AZ787" s="602"/>
      <c r="BA787" s="602"/>
      <c r="BB787" s="602"/>
      <c r="BC787" s="602"/>
      <c r="BD787" s="602"/>
      <c r="BE787" s="602"/>
      <c r="BF787" s="602"/>
      <c r="BG787" s="602"/>
      <c r="BH787" s="602"/>
      <c r="BI787" s="602"/>
      <c r="BJ787" s="602"/>
      <c r="BK787" s="602"/>
      <c r="BL787" s="602"/>
      <c r="BM787" s="602"/>
      <c r="BN787" s="602"/>
      <c r="BO787" s="602"/>
      <c r="BP787" s="602"/>
      <c r="BQ787" s="602"/>
      <c r="BR787" s="602"/>
      <c r="BS787" s="602"/>
      <c r="BT787" s="602"/>
      <c r="BU787" s="602"/>
      <c r="BV787" s="602"/>
      <c r="BW787" s="602"/>
      <c r="BX787" s="602"/>
      <c r="BY787" s="602"/>
      <c r="BZ787" s="602"/>
      <c r="CA787" s="602"/>
      <c r="CB787" s="602"/>
      <c r="CC787" s="602"/>
      <c r="CD787" s="602"/>
      <c r="CE787" s="602"/>
      <c r="CF787" s="602"/>
      <c r="CG787" s="602"/>
      <c r="CH787" s="602"/>
      <c r="CI787" s="602"/>
      <c r="CJ787" s="602"/>
      <c r="CK787" s="602"/>
      <c r="CL787" s="602"/>
      <c r="CM787" s="602"/>
      <c r="CN787" s="602"/>
      <c r="CO787" s="602"/>
      <c r="CP787" s="602"/>
      <c r="CQ787" s="602"/>
      <c r="CR787" s="602"/>
      <c r="CS787" s="602"/>
      <c r="CT787" s="602"/>
      <c r="CU787" s="602"/>
      <c r="CV787" s="602"/>
      <c r="CW787" s="602"/>
      <c r="CX787" s="602"/>
      <c r="CY787" s="602"/>
      <c r="CZ787" s="602"/>
      <c r="DA787" s="602"/>
      <c r="DB787" s="602"/>
      <c r="DC787" s="602"/>
      <c r="DD787" s="602"/>
      <c r="DE787" s="602"/>
      <c r="DF787" s="602"/>
      <c r="DG787" s="602"/>
      <c r="DH787" s="602"/>
      <c r="DI787" s="602"/>
      <c r="DJ787" s="602"/>
      <c r="DK787" s="602"/>
      <c r="DL787" s="602"/>
      <c r="DM787" s="602"/>
      <c r="DN787" s="602"/>
      <c r="DO787" s="602"/>
      <c r="DP787" s="602"/>
      <c r="DQ787" s="602"/>
      <c r="DR787" s="602"/>
      <c r="DS787" s="602"/>
      <c r="DT787" s="602"/>
      <c r="DU787" s="602"/>
      <c r="DV787" s="602"/>
      <c r="DW787" s="602"/>
      <c r="DX787" s="602"/>
      <c r="DY787" s="602"/>
      <c r="DZ787" s="602"/>
      <c r="EA787" s="602"/>
      <c r="EB787" s="602"/>
      <c r="EC787" s="602"/>
      <c r="ED787" s="602"/>
      <c r="EE787" s="602"/>
      <c r="EF787" s="602"/>
      <c r="EG787" s="602"/>
      <c r="EH787" s="602"/>
      <c r="EI787" s="602"/>
      <c r="EJ787" s="602"/>
      <c r="EK787" s="602"/>
      <c r="EL787" s="602"/>
      <c r="EM787" s="602"/>
      <c r="EN787" s="602"/>
      <c r="EO787" s="602"/>
      <c r="EP787" s="602"/>
      <c r="EQ787" s="602"/>
      <c r="ER787" s="602"/>
      <c r="ES787" s="602"/>
      <c r="ET787" s="602"/>
      <c r="EU787" s="602"/>
      <c r="EV787" s="602"/>
      <c r="EW787" s="602"/>
      <c r="EX787" s="602"/>
      <c r="EY787" s="602"/>
      <c r="EZ787" s="602"/>
      <c r="FA787" s="602"/>
      <c r="FB787" s="602"/>
      <c r="FC787" s="602"/>
      <c r="FD787" s="602"/>
      <c r="FE787" s="602"/>
      <c r="FF787" s="602"/>
      <c r="FG787" s="602"/>
      <c r="FH787" s="602"/>
      <c r="FI787" s="602"/>
      <c r="FJ787" s="602"/>
      <c r="FK787" s="602"/>
      <c r="FL787" s="602"/>
      <c r="FM787" s="602"/>
      <c r="FN787" s="602"/>
      <c r="FO787" s="602"/>
      <c r="FP787" s="602"/>
      <c r="FQ787" s="602"/>
      <c r="FR787" s="602"/>
      <c r="FS787" s="602"/>
      <c r="FT787" s="602"/>
      <c r="FU787" s="602"/>
      <c r="FV787" s="602"/>
      <c r="FW787" s="602"/>
      <c r="FX787" s="602"/>
      <c r="FY787" s="602"/>
      <c r="FZ787" s="602"/>
      <c r="GA787" s="602"/>
      <c r="GB787" s="602"/>
      <c r="GC787" s="602"/>
      <c r="GD787" s="602"/>
      <c r="GE787" s="602"/>
      <c r="GF787" s="602"/>
      <c r="GG787" s="602"/>
      <c r="GH787" s="602"/>
      <c r="GI787" s="602"/>
      <c r="GJ787" s="602"/>
      <c r="GK787" s="602"/>
      <c r="GL787" s="602"/>
      <c r="GM787" s="602"/>
      <c r="GN787" s="602"/>
      <c r="GO787" s="602"/>
      <c r="GP787" s="602"/>
      <c r="GQ787" s="602"/>
      <c r="GR787" s="602"/>
      <c r="GS787" s="602"/>
      <c r="GT787" s="602"/>
      <c r="GU787" s="602"/>
      <c r="GV787" s="602"/>
      <c r="GW787" s="602"/>
      <c r="GX787" s="602"/>
      <c r="GY787" s="602"/>
      <c r="GZ787" s="602"/>
      <c r="HA787" s="602"/>
      <c r="HB787" s="602"/>
      <c r="HC787" s="602"/>
      <c r="HD787" s="602"/>
      <c r="HE787" s="602"/>
      <c r="HF787" s="602"/>
      <c r="HG787" s="602"/>
      <c r="HH787" s="602"/>
      <c r="HI787" s="602"/>
      <c r="HJ787" s="602"/>
      <c r="HK787" s="602"/>
      <c r="HL787" s="602"/>
      <c r="HM787" s="602"/>
      <c r="HN787" s="602"/>
      <c r="HO787" s="602"/>
      <c r="HP787" s="602"/>
      <c r="HQ787" s="602"/>
      <c r="HR787" s="602"/>
      <c r="HS787" s="602"/>
      <c r="HT787" s="602"/>
      <c r="HU787" s="602"/>
      <c r="HV787" s="602"/>
      <c r="HW787" s="602"/>
      <c r="HX787" s="602"/>
      <c r="HY787" s="602"/>
      <c r="HZ787" s="602"/>
      <c r="IA787" s="602"/>
      <c r="IB787" s="602"/>
      <c r="IC787" s="602"/>
      <c r="ID787" s="602"/>
      <c r="IE787" s="602"/>
      <c r="IF787" s="602"/>
      <c r="IG787" s="602"/>
      <c r="IH787" s="602"/>
      <c r="II787" s="602"/>
      <c r="IJ787" s="602"/>
      <c r="IK787" s="602"/>
      <c r="IL787" s="602"/>
      <c r="IM787" s="602"/>
      <c r="IN787" s="602"/>
      <c r="IO787" s="602"/>
      <c r="IP787" s="602"/>
      <c r="IQ787" s="602"/>
      <c r="IR787" s="602"/>
      <c r="IS787" s="602"/>
      <c r="IT787" s="602"/>
      <c r="IU787" s="602"/>
      <c r="IV787" s="602"/>
      <c r="IW787" s="602"/>
      <c r="IX787" s="602"/>
      <c r="IY787" s="602"/>
      <c r="IZ787" s="602"/>
      <c r="JA787" s="602"/>
      <c r="JB787" s="602"/>
      <c r="JC787" s="602"/>
      <c r="JD787" s="602"/>
      <c r="JE787" s="602"/>
      <c r="JF787" s="602"/>
      <c r="JG787" s="602"/>
      <c r="JH787" s="602"/>
      <c r="JI787" s="602"/>
      <c r="JJ787" s="602"/>
      <c r="JK787" s="602"/>
      <c r="JL787" s="602"/>
      <c r="JM787" s="602"/>
      <c r="JN787" s="602"/>
      <c r="JO787" s="602"/>
      <c r="JP787" s="602"/>
      <c r="JQ787" s="602"/>
      <c r="JR787" s="602"/>
      <c r="JS787" s="602"/>
      <c r="JT787" s="602"/>
      <c r="JU787" s="602"/>
      <c r="JV787" s="602"/>
      <c r="JW787" s="602"/>
      <c r="JX787" s="602"/>
      <c r="JY787" s="602"/>
      <c r="JZ787" s="602"/>
      <c r="KA787" s="602"/>
      <c r="KB787" s="602"/>
      <c r="KC787" s="602"/>
      <c r="KD787" s="602"/>
      <c r="KE787" s="602"/>
      <c r="KF787" s="602"/>
      <c r="KG787" s="602"/>
      <c r="KH787" s="602"/>
      <c r="KI787" s="602"/>
      <c r="KJ787" s="602"/>
      <c r="KK787" s="602"/>
      <c r="KL787" s="602"/>
      <c r="KM787" s="602"/>
      <c r="KN787" s="602"/>
      <c r="KO787" s="602"/>
      <c r="KP787" s="602"/>
      <c r="KQ787" s="602"/>
      <c r="KR787" s="602"/>
      <c r="KS787" s="602"/>
      <c r="KT787" s="602"/>
      <c r="KU787" s="602"/>
      <c r="KV787" s="602"/>
      <c r="KW787" s="602"/>
      <c r="KX787" s="602"/>
      <c r="KY787" s="602"/>
      <c r="KZ787" s="602"/>
      <c r="LA787" s="602"/>
      <c r="LB787" s="602"/>
      <c r="LC787" s="602"/>
      <c r="LD787" s="602"/>
      <c r="LE787" s="602"/>
      <c r="LF787" s="602"/>
      <c r="LG787" s="602"/>
      <c r="LH787" s="602"/>
      <c r="LI787" s="602"/>
      <c r="LJ787" s="602"/>
      <c r="LK787" s="602"/>
      <c r="LL787" s="602"/>
      <c r="LM787" s="602"/>
      <c r="LN787" s="602"/>
      <c r="LO787" s="602"/>
      <c r="LP787" s="602"/>
      <c r="LQ787" s="602"/>
      <c r="LR787" s="602"/>
      <c r="LS787" s="602"/>
      <c r="LT787" s="602"/>
      <c r="LU787" s="602"/>
      <c r="LV787" s="602"/>
      <c r="LW787" s="602"/>
      <c r="LX787" s="602"/>
      <c r="LY787" s="602"/>
      <c r="LZ787" s="602"/>
      <c r="MA787" s="602"/>
      <c r="MB787" s="602"/>
      <c r="MC787" s="602"/>
      <c r="MD787" s="602"/>
      <c r="ME787" s="602"/>
      <c r="MF787" s="602"/>
      <c r="MG787" s="602"/>
      <c r="MH787" s="602"/>
      <c r="MI787" s="602"/>
      <c r="MJ787" s="602"/>
      <c r="MK787" s="602"/>
      <c r="ML787" s="602"/>
      <c r="MM787" s="602"/>
      <c r="MN787" s="602"/>
      <c r="MO787" s="602"/>
      <c r="MP787" s="602"/>
      <c r="MQ787" s="602"/>
      <c r="MR787" s="602"/>
      <c r="MS787" s="602"/>
      <c r="MT787" s="602"/>
      <c r="MU787" s="602"/>
      <c r="MV787" s="602"/>
      <c r="MW787" s="602"/>
      <c r="MX787" s="602"/>
      <c r="MY787" s="602"/>
      <c r="MZ787" s="602"/>
      <c r="NA787" s="602"/>
      <c r="NB787" s="602"/>
      <c r="NC787" s="602"/>
      <c r="ND787" s="602"/>
      <c r="NE787" s="602"/>
      <c r="NF787" s="602"/>
      <c r="NG787" s="602"/>
      <c r="NH787" s="602"/>
      <c r="NI787" s="602"/>
      <c r="NJ787" s="602"/>
      <c r="NK787" s="602"/>
      <c r="NL787" s="602"/>
      <c r="NM787" s="602"/>
      <c r="NN787" s="602"/>
      <c r="NO787" s="602"/>
      <c r="NP787" s="602"/>
      <c r="NQ787" s="602"/>
      <c r="NR787" s="602"/>
      <c r="NS787" s="602"/>
      <c r="NT787" s="602"/>
      <c r="NU787" s="602"/>
      <c r="NV787" s="602"/>
      <c r="NW787" s="602"/>
      <c r="NX787" s="602"/>
      <c r="NY787" s="602"/>
      <c r="NZ787" s="602"/>
      <c r="OA787" s="602"/>
      <c r="OB787" s="602"/>
      <c r="OC787" s="602"/>
      <c r="OD787" s="602"/>
      <c r="OE787" s="602"/>
      <c r="OF787" s="602"/>
      <c r="OG787" s="602"/>
      <c r="OH787" s="602"/>
      <c r="OI787" s="602"/>
      <c r="OJ787" s="602"/>
      <c r="OK787" s="602"/>
      <c r="OL787" s="602"/>
      <c r="OM787" s="602"/>
      <c r="ON787" s="602"/>
      <c r="OO787" s="602"/>
      <c r="OP787" s="602"/>
      <c r="OQ787" s="602"/>
      <c r="OR787" s="602"/>
      <c r="OS787" s="602"/>
      <c r="OT787" s="602"/>
      <c r="OU787" s="602"/>
      <c r="OV787" s="602"/>
      <c r="OW787" s="602"/>
      <c r="OX787" s="602"/>
      <c r="OY787" s="602"/>
      <c r="OZ787" s="602"/>
      <c r="PA787" s="602"/>
      <c r="PB787" s="602"/>
      <c r="PC787" s="602"/>
      <c r="PD787" s="602"/>
      <c r="PE787" s="602"/>
      <c r="PF787" s="602"/>
      <c r="PG787" s="602"/>
      <c r="PH787" s="602"/>
      <c r="PI787" s="602"/>
      <c r="PJ787" s="602"/>
      <c r="PK787" s="602"/>
      <c r="PL787" s="602"/>
      <c r="PM787" s="602"/>
      <c r="PN787" s="602"/>
      <c r="PO787" s="602"/>
      <c r="PP787" s="602"/>
      <c r="PQ787" s="602"/>
      <c r="PR787" s="602"/>
      <c r="PS787" s="602"/>
      <c r="PT787" s="602"/>
      <c r="PU787" s="602"/>
      <c r="PV787" s="602"/>
      <c r="PW787" s="602"/>
      <c r="PX787" s="602"/>
      <c r="PY787" s="602"/>
      <c r="PZ787" s="602"/>
      <c r="QA787" s="602"/>
      <c r="QB787" s="602"/>
      <c r="QC787" s="602"/>
      <c r="QD787" s="602"/>
      <c r="QE787" s="602"/>
      <c r="QF787" s="602"/>
      <c r="QG787" s="602"/>
      <c r="QH787" s="602"/>
      <c r="QI787" s="602"/>
      <c r="QJ787" s="602"/>
      <c r="QK787" s="602"/>
      <c r="QL787" s="602"/>
      <c r="QM787" s="602"/>
      <c r="QN787" s="602"/>
      <c r="QO787" s="602"/>
      <c r="QP787" s="602"/>
      <c r="QQ787" s="602"/>
      <c r="QR787" s="602"/>
      <c r="QS787" s="602"/>
      <c r="QT787" s="602"/>
      <c r="QU787" s="602"/>
      <c r="QV787" s="602"/>
      <c r="QW787" s="602"/>
      <c r="QX787" s="602"/>
      <c r="QY787" s="602"/>
      <c r="QZ787" s="602"/>
      <c r="RA787" s="602"/>
      <c r="RB787" s="602"/>
      <c r="RC787" s="602"/>
      <c r="RD787" s="602"/>
      <c r="RE787" s="602"/>
      <c r="RF787" s="602"/>
      <c r="RG787" s="602"/>
      <c r="RH787" s="602"/>
      <c r="RI787" s="602"/>
      <c r="RJ787" s="602"/>
      <c r="RK787" s="602"/>
      <c r="RL787" s="602"/>
      <c r="RM787" s="602"/>
      <c r="RN787" s="602"/>
      <c r="RO787" s="602"/>
      <c r="RP787" s="602"/>
      <c r="RQ787" s="602"/>
      <c r="RR787" s="602"/>
      <c r="RS787" s="602"/>
      <c r="RT787" s="602"/>
      <c r="RU787" s="602"/>
      <c r="RV787" s="602"/>
      <c r="RW787" s="602"/>
      <c r="RX787" s="602"/>
      <c r="RY787" s="602"/>
      <c r="RZ787" s="602"/>
      <c r="SA787" s="602"/>
      <c r="SB787" s="602"/>
      <c r="SC787" s="602"/>
      <c r="SD787" s="602"/>
      <c r="SE787" s="602"/>
      <c r="SF787" s="602"/>
      <c r="SG787" s="602"/>
      <c r="SH787" s="602"/>
      <c r="SI787" s="602"/>
      <c r="SJ787" s="602"/>
      <c r="SK787" s="602"/>
      <c r="SL787" s="602"/>
      <c r="SM787" s="602"/>
      <c r="SN787" s="602"/>
      <c r="SO787" s="602"/>
      <c r="SP787" s="602"/>
      <c r="SQ787" s="602"/>
      <c r="SR787" s="602"/>
      <c r="SS787" s="602"/>
      <c r="ST787" s="602"/>
      <c r="SU787" s="602"/>
      <c r="SV787" s="602"/>
      <c r="SW787" s="602"/>
      <c r="SX787" s="602"/>
      <c r="SY787" s="602"/>
      <c r="SZ787" s="602"/>
      <c r="TA787" s="602"/>
      <c r="TB787" s="602"/>
      <c r="TC787" s="602"/>
      <c r="TD787" s="602"/>
      <c r="TE787" s="602"/>
      <c r="TF787" s="602"/>
      <c r="TG787" s="602"/>
      <c r="TH787" s="602"/>
      <c r="TI787" s="602"/>
      <c r="TJ787" s="602"/>
      <c r="TK787" s="602"/>
      <c r="TL787" s="602"/>
      <c r="TM787" s="602"/>
      <c r="TN787" s="602"/>
      <c r="TO787" s="602"/>
      <c r="TP787" s="602"/>
      <c r="TQ787" s="602"/>
      <c r="TR787" s="602"/>
      <c r="TS787" s="602"/>
      <c r="TT787" s="602"/>
      <c r="TU787" s="602"/>
      <c r="TV787" s="602"/>
      <c r="TW787" s="602"/>
      <c r="TX787" s="602"/>
      <c r="TY787" s="602"/>
      <c r="TZ787" s="602"/>
      <c r="UA787" s="602"/>
      <c r="UB787" s="602"/>
      <c r="UC787" s="602"/>
      <c r="UD787" s="602"/>
      <c r="UE787" s="602"/>
      <c r="UF787" s="602"/>
      <c r="UG787" s="602"/>
      <c r="UH787" s="602"/>
      <c r="UI787" s="602"/>
      <c r="UJ787" s="602"/>
      <c r="UK787" s="602"/>
      <c r="UL787" s="602"/>
      <c r="UM787" s="602"/>
      <c r="UN787" s="602"/>
      <c r="UO787" s="602"/>
      <c r="UP787" s="602"/>
      <c r="UQ787" s="602"/>
      <c r="UR787" s="602"/>
      <c r="US787" s="602"/>
      <c r="UT787" s="602"/>
      <c r="UU787" s="602"/>
      <c r="UV787" s="602"/>
      <c r="UW787" s="602"/>
      <c r="UX787" s="602"/>
      <c r="UY787" s="602"/>
      <c r="UZ787" s="602"/>
      <c r="VA787" s="602"/>
      <c r="VB787" s="602"/>
      <c r="VC787" s="602"/>
      <c r="VD787" s="602"/>
      <c r="VE787" s="602"/>
      <c r="VF787" s="602"/>
      <c r="VG787" s="602"/>
      <c r="VH787" s="602"/>
      <c r="VI787" s="602"/>
      <c r="VJ787" s="602"/>
      <c r="VK787" s="602"/>
      <c r="VL787" s="602"/>
      <c r="VM787" s="602"/>
      <c r="VN787" s="602"/>
      <c r="VO787" s="602"/>
      <c r="VP787" s="602"/>
      <c r="VQ787" s="602"/>
      <c r="VR787" s="602"/>
      <c r="VS787" s="602"/>
      <c r="VT787" s="602"/>
      <c r="VU787" s="602"/>
      <c r="VV787" s="602"/>
      <c r="VW787" s="602"/>
      <c r="VX787" s="602"/>
      <c r="VY787" s="602"/>
      <c r="VZ787" s="602"/>
      <c r="WA787" s="602"/>
      <c r="WB787" s="602"/>
      <c r="WC787" s="602"/>
      <c r="WD787" s="602"/>
      <c r="WE787" s="602"/>
      <c r="WF787" s="602"/>
      <c r="WG787" s="602"/>
      <c r="WH787" s="602"/>
      <c r="WI787" s="602"/>
      <c r="WJ787" s="602"/>
      <c r="WK787" s="602"/>
      <c r="WL787" s="602"/>
      <c r="WM787" s="602"/>
      <c r="WN787" s="602"/>
      <c r="WO787" s="602"/>
      <c r="WP787" s="602"/>
      <c r="WQ787" s="602"/>
      <c r="WR787" s="602"/>
      <c r="WS787" s="602"/>
      <c r="WT787" s="602"/>
      <c r="WU787" s="602"/>
      <c r="WV787" s="602"/>
      <c r="WW787" s="602"/>
      <c r="WX787" s="602"/>
      <c r="WY787" s="602"/>
      <c r="WZ787" s="602"/>
      <c r="XA787" s="602"/>
      <c r="XB787" s="602"/>
      <c r="XC787" s="602"/>
      <c r="XD787" s="602"/>
      <c r="XE787" s="602"/>
      <c r="XF787" s="602"/>
      <c r="XG787" s="602"/>
      <c r="XH787" s="602"/>
      <c r="XI787" s="602"/>
      <c r="XJ787" s="602"/>
      <c r="XK787" s="602"/>
      <c r="XL787" s="602"/>
      <c r="XM787" s="602"/>
      <c r="XN787" s="602"/>
      <c r="XO787" s="602"/>
      <c r="XP787" s="602"/>
      <c r="XQ787" s="602"/>
      <c r="XR787" s="602"/>
      <c r="XS787" s="602"/>
      <c r="XT787" s="602"/>
      <c r="XU787" s="602"/>
      <c r="XV787" s="602"/>
      <c r="XW787" s="602"/>
      <c r="XX787" s="602"/>
      <c r="XY787" s="602"/>
      <c r="XZ787" s="602"/>
      <c r="YA787" s="602"/>
      <c r="YB787" s="602"/>
      <c r="YC787" s="602"/>
      <c r="YD787" s="602"/>
      <c r="YE787" s="602"/>
      <c r="YF787" s="602"/>
      <c r="YG787" s="602"/>
      <c r="YH787" s="602"/>
      <c r="YI787" s="602"/>
      <c r="YJ787" s="602"/>
      <c r="YK787" s="602"/>
      <c r="YL787" s="602"/>
      <c r="YM787" s="602"/>
      <c r="YN787" s="602"/>
      <c r="YO787" s="602"/>
      <c r="YP787" s="602"/>
      <c r="YQ787" s="602"/>
      <c r="YR787" s="602"/>
      <c r="YS787" s="602"/>
      <c r="YT787" s="602"/>
      <c r="YU787" s="602"/>
      <c r="YV787" s="602"/>
      <c r="YW787" s="602"/>
      <c r="YX787" s="602"/>
      <c r="YY787" s="602"/>
      <c r="YZ787" s="602"/>
      <c r="ZA787" s="602"/>
      <c r="ZB787" s="602"/>
      <c r="ZC787" s="602"/>
      <c r="ZD787" s="602"/>
      <c r="ZE787" s="602"/>
      <c r="ZF787" s="602"/>
      <c r="ZG787" s="602"/>
      <c r="ZH787" s="602"/>
      <c r="ZI787" s="602"/>
      <c r="ZJ787" s="602"/>
      <c r="ZK787" s="602"/>
      <c r="ZL787" s="602"/>
      <c r="ZM787" s="602"/>
      <c r="ZN787" s="602"/>
      <c r="ZO787" s="602"/>
      <c r="ZP787" s="602"/>
      <c r="ZQ787" s="602"/>
      <c r="ZR787" s="602"/>
      <c r="ZS787" s="602"/>
      <c r="ZT787" s="602"/>
      <c r="ZU787" s="602"/>
      <c r="ZV787" s="602"/>
      <c r="ZW787" s="602"/>
      <c r="ZX787" s="602"/>
      <c r="ZY787" s="602"/>
      <c r="ZZ787" s="602"/>
      <c r="AAA787" s="602"/>
      <c r="AAB787" s="602"/>
      <c r="AAC787" s="602"/>
      <c r="AAD787" s="602"/>
      <c r="AAE787" s="602"/>
      <c r="AAF787" s="602"/>
      <c r="AAG787" s="602"/>
      <c r="AAH787" s="602"/>
      <c r="AAI787" s="602"/>
      <c r="AAJ787" s="602"/>
      <c r="AAK787" s="602"/>
      <c r="AAL787" s="602"/>
      <c r="AAM787" s="602"/>
      <c r="AAN787" s="602"/>
      <c r="AAO787" s="602"/>
      <c r="AAP787" s="602"/>
      <c r="AAQ787" s="602"/>
      <c r="AAR787" s="602"/>
      <c r="AAS787" s="602"/>
      <c r="AAT787" s="602"/>
      <c r="AAU787" s="602"/>
      <c r="AAV787" s="602"/>
      <c r="AAW787" s="602"/>
      <c r="AAX787" s="602"/>
      <c r="AAY787" s="602"/>
      <c r="AAZ787" s="602"/>
      <c r="ABA787" s="602"/>
      <c r="ABB787" s="602"/>
      <c r="ABC787" s="602"/>
      <c r="ABD787" s="602"/>
      <c r="ABE787" s="602"/>
      <c r="ABF787" s="602"/>
      <c r="ABG787" s="602"/>
      <c r="ABH787" s="602"/>
      <c r="ABI787" s="602"/>
      <c r="ABJ787" s="602"/>
      <c r="ABK787" s="602"/>
      <c r="ABL787" s="602"/>
      <c r="ABM787" s="602"/>
      <c r="ABN787" s="602"/>
      <c r="ABO787" s="602"/>
      <c r="ABP787" s="602"/>
      <c r="ABQ787" s="602"/>
      <c r="ABR787" s="602"/>
      <c r="ABS787" s="602"/>
      <c r="ABT787" s="602"/>
      <c r="ABU787" s="602"/>
      <c r="ABV787" s="602"/>
      <c r="ABW787" s="602"/>
      <c r="ABX787" s="602"/>
      <c r="ABY787" s="602"/>
      <c r="ABZ787" s="602"/>
      <c r="ACA787" s="602"/>
      <c r="ACB787" s="602"/>
      <c r="ACC787" s="602"/>
      <c r="ACD787" s="602"/>
      <c r="ACE787" s="602"/>
      <c r="ACF787" s="602"/>
      <c r="ACG787" s="602"/>
      <c r="ACH787" s="602"/>
      <c r="ACI787" s="602"/>
      <c r="ACJ787" s="602"/>
      <c r="ACK787" s="602"/>
      <c r="ACL787" s="602"/>
      <c r="ACM787" s="602"/>
      <c r="ACN787" s="602"/>
      <c r="ACO787" s="602"/>
      <c r="ACP787" s="602"/>
      <c r="ACQ787" s="602"/>
      <c r="ACR787" s="602"/>
      <c r="ACS787" s="602"/>
      <c r="ACT787" s="602"/>
      <c r="ACU787" s="602"/>
      <c r="ACV787" s="602"/>
      <c r="ACW787" s="602"/>
      <c r="ACX787" s="602"/>
      <c r="ACY787" s="602"/>
      <c r="ACZ787" s="602"/>
      <c r="ADA787" s="602"/>
      <c r="ADB787" s="602"/>
      <c r="ADC787" s="602"/>
      <c r="ADD787" s="602"/>
      <c r="ADE787" s="602"/>
      <c r="ADF787" s="602"/>
      <c r="ADG787" s="602"/>
      <c r="ADH787" s="602"/>
      <c r="ADI787" s="602"/>
      <c r="ADJ787" s="602"/>
      <c r="ADK787" s="602"/>
      <c r="ADL787" s="602"/>
      <c r="ADM787" s="602"/>
      <c r="ADN787" s="602"/>
      <c r="ADO787" s="602"/>
      <c r="ADP787" s="602"/>
      <c r="ADQ787" s="602"/>
      <c r="ADR787" s="602"/>
      <c r="ADS787" s="602"/>
      <c r="ADT787" s="602"/>
      <c r="ADU787" s="602"/>
      <c r="ADV787" s="602"/>
      <c r="ADW787" s="602"/>
      <c r="ADX787" s="602"/>
      <c r="ADY787" s="602"/>
      <c r="ADZ787" s="602"/>
      <c r="AEA787" s="602"/>
      <c r="AEB787" s="602"/>
      <c r="AEC787" s="602"/>
      <c r="AED787" s="602"/>
      <c r="AEE787" s="602"/>
      <c r="AEF787" s="602"/>
      <c r="AEG787" s="602"/>
      <c r="AEH787" s="602"/>
      <c r="AEI787" s="602"/>
      <c r="AEJ787" s="602"/>
      <c r="AEK787" s="602"/>
      <c r="AEL787" s="602"/>
      <c r="AEM787" s="602"/>
      <c r="AEN787" s="602"/>
      <c r="AEO787" s="602"/>
      <c r="AEP787" s="602"/>
      <c r="AEQ787" s="602"/>
      <c r="AER787" s="602"/>
      <c r="AES787" s="602"/>
      <c r="AET787" s="602"/>
      <c r="AEU787" s="602"/>
      <c r="AEV787" s="602"/>
      <c r="AEW787" s="602"/>
      <c r="AEX787" s="602"/>
      <c r="AEY787" s="602"/>
      <c r="AEZ787" s="602"/>
      <c r="AFA787" s="602"/>
      <c r="AFB787" s="602"/>
      <c r="AFC787" s="602"/>
      <c r="AFD787" s="602"/>
      <c r="AFE787" s="602"/>
      <c r="AFF787" s="602"/>
      <c r="AFG787" s="602"/>
      <c r="AFH787" s="602"/>
      <c r="AFI787" s="602"/>
      <c r="AFJ787" s="602"/>
      <c r="AFK787" s="602"/>
      <c r="AFL787" s="602"/>
      <c r="AFM787" s="602"/>
      <c r="AFN787" s="602"/>
      <c r="AFO787" s="602"/>
      <c r="AFP787" s="602"/>
      <c r="AFQ787" s="602"/>
      <c r="AFR787" s="602"/>
      <c r="AFS787" s="602"/>
      <c r="AFT787" s="602"/>
      <c r="AFU787" s="602"/>
      <c r="AFV787" s="602"/>
      <c r="AFW787" s="602"/>
      <c r="AFX787" s="602"/>
      <c r="AFY787" s="602"/>
      <c r="AFZ787" s="602"/>
      <c r="AGA787" s="602"/>
      <c r="AGB787" s="602"/>
      <c r="AGC787" s="602"/>
      <c r="AGD787" s="602"/>
      <c r="AGE787" s="602"/>
      <c r="AGF787" s="602"/>
      <c r="AGG787" s="602"/>
      <c r="AGH787" s="602"/>
      <c r="AGI787" s="602"/>
      <c r="AGJ787" s="602"/>
      <c r="AGK787" s="602"/>
      <c r="AGL787" s="602"/>
      <c r="AGM787" s="602"/>
      <c r="AGN787" s="602"/>
      <c r="AGO787" s="602"/>
      <c r="AGP787" s="602"/>
      <c r="AGQ787" s="602"/>
      <c r="AGR787" s="602"/>
      <c r="AGS787" s="602"/>
      <c r="AGT787" s="602"/>
      <c r="AGU787" s="602"/>
      <c r="AGV787" s="602"/>
      <c r="AGW787" s="602"/>
      <c r="AGX787" s="602"/>
      <c r="AGY787" s="602"/>
      <c r="AGZ787" s="602"/>
      <c r="AHA787" s="602"/>
      <c r="AHB787" s="602"/>
      <c r="AHC787" s="602"/>
      <c r="AHD787" s="602"/>
      <c r="AHE787" s="602"/>
      <c r="AHF787" s="602"/>
      <c r="AHG787" s="602"/>
      <c r="AHH787" s="602"/>
      <c r="AHI787" s="602"/>
      <c r="AHJ787" s="602"/>
      <c r="AHK787" s="602"/>
      <c r="AHL787" s="602"/>
      <c r="AHM787" s="602"/>
      <c r="AHN787" s="602"/>
      <c r="AHO787" s="602"/>
      <c r="AHP787" s="602"/>
      <c r="AHQ787" s="602"/>
      <c r="AHR787" s="602"/>
      <c r="AHS787" s="602"/>
      <c r="AHT787" s="602"/>
      <c r="AHU787" s="602"/>
      <c r="AHV787" s="602"/>
      <c r="AHW787" s="602"/>
      <c r="AHX787" s="602"/>
      <c r="AHY787" s="602"/>
      <c r="AHZ787" s="602"/>
      <c r="AIA787" s="602"/>
      <c r="AIB787" s="602"/>
      <c r="AIC787" s="602"/>
      <c r="AID787" s="602"/>
      <c r="AIE787" s="602"/>
      <c r="AIF787" s="602"/>
      <c r="AIG787" s="602"/>
      <c r="AIH787" s="602"/>
      <c r="AII787" s="602"/>
      <c r="AIJ787" s="602"/>
      <c r="AIK787" s="602"/>
      <c r="AIL787" s="602"/>
      <c r="AIM787" s="602"/>
      <c r="AIN787" s="602"/>
      <c r="AIO787" s="602"/>
      <c r="AIP787" s="602"/>
      <c r="AIQ787" s="602"/>
      <c r="AIR787" s="602"/>
      <c r="AIS787" s="602"/>
      <c r="AIT787" s="602"/>
      <c r="AIU787" s="602"/>
      <c r="AIV787" s="602"/>
      <c r="AIW787" s="602"/>
      <c r="AIX787" s="602"/>
      <c r="AIY787" s="602"/>
      <c r="AIZ787" s="602"/>
      <c r="AJA787" s="602"/>
      <c r="AJB787" s="602"/>
      <c r="AJC787" s="602"/>
      <c r="AJD787" s="602"/>
      <c r="AJE787" s="602"/>
      <c r="AJF787" s="602"/>
      <c r="AJG787" s="602"/>
      <c r="AJH787" s="602"/>
      <c r="AJI787" s="602"/>
    </row>
    <row r="788" spans="1:945">
      <c r="A788" s="603"/>
      <c r="B788" s="623">
        <v>44566</v>
      </c>
      <c r="C788" s="623" t="s">
        <v>1217</v>
      </c>
      <c r="D788" s="615" t="s">
        <v>2956</v>
      </c>
      <c r="E788" s="617" t="s">
        <v>3104</v>
      </c>
      <c r="F788" s="615"/>
      <c r="G788" s="615"/>
      <c r="H788" s="615"/>
      <c r="I788" s="615" t="s">
        <v>3062</v>
      </c>
      <c r="J788" s="618"/>
      <c r="K788" s="615" t="s">
        <v>4851</v>
      </c>
      <c r="L788" s="615" t="s">
        <v>2618</v>
      </c>
      <c r="M788" s="616">
        <v>44566</v>
      </c>
      <c r="N788" s="616">
        <v>44721</v>
      </c>
      <c r="O788" s="616"/>
      <c r="P788" s="616"/>
      <c r="Q788" s="616"/>
      <c r="R788" s="616"/>
      <c r="S788" s="615" t="s">
        <v>2959</v>
      </c>
      <c r="T788" s="615">
        <v>60</v>
      </c>
      <c r="U788" s="615">
        <v>49201132</v>
      </c>
      <c r="V788" s="615" t="s">
        <v>986</v>
      </c>
      <c r="W788" s="615">
        <v>360</v>
      </c>
      <c r="X788" s="619">
        <v>8320</v>
      </c>
      <c r="Y788" s="539">
        <f t="shared" si="36"/>
        <v>2995200</v>
      </c>
      <c r="Z788" s="605">
        <v>0.53</v>
      </c>
      <c r="AA788" s="681">
        <f t="shared" si="37"/>
        <v>1587456</v>
      </c>
      <c r="AB788" s="625"/>
      <c r="AC788" s="621">
        <v>0</v>
      </c>
      <c r="AD788" s="609"/>
      <c r="AE788" s="606"/>
      <c r="AF788" s="695">
        <f t="shared" si="38"/>
        <v>1587456</v>
      </c>
      <c r="AG788" s="604" t="s">
        <v>1073</v>
      </c>
      <c r="AH788" s="604"/>
      <c r="AI788" s="604">
        <v>60</v>
      </c>
      <c r="AJ788" s="608" t="s">
        <v>2619</v>
      </c>
      <c r="AK788" s="604" t="s">
        <v>1088</v>
      </c>
      <c r="AL788" s="607" t="s">
        <v>2620</v>
      </c>
      <c r="AM788" s="604" t="s">
        <v>52</v>
      </c>
      <c r="AN788" s="604" t="s">
        <v>1076</v>
      </c>
      <c r="AO788" s="604"/>
      <c r="AP788" s="606"/>
      <c r="AQ788" s="606" t="s">
        <v>37</v>
      </c>
      <c r="AR788" s="606"/>
      <c r="AS788" s="603" t="s">
        <v>1078</v>
      </c>
      <c r="AT788" s="610" t="s">
        <v>1078</v>
      </c>
      <c r="AU788" s="610" t="s">
        <v>1078</v>
      </c>
      <c r="AV788" s="605"/>
      <c r="AW788" s="602"/>
      <c r="AX788" s="602"/>
      <c r="AY788" s="602"/>
      <c r="AZ788" s="602"/>
      <c r="BA788" s="602"/>
      <c r="BB788" s="602"/>
      <c r="BC788" s="602"/>
      <c r="BD788" s="602"/>
      <c r="BE788" s="602"/>
      <c r="BF788" s="602"/>
      <c r="BG788" s="602"/>
      <c r="BH788" s="602"/>
      <c r="BI788" s="602"/>
      <c r="BJ788" s="602"/>
      <c r="BK788" s="602"/>
      <c r="BL788" s="602"/>
      <c r="BM788" s="602"/>
      <c r="BN788" s="602"/>
      <c r="BO788" s="602"/>
      <c r="BP788" s="602"/>
      <c r="BQ788" s="602"/>
      <c r="BR788" s="602"/>
      <c r="BS788" s="602"/>
      <c r="BT788" s="602"/>
      <c r="BU788" s="602"/>
      <c r="BV788" s="602"/>
      <c r="BW788" s="602"/>
      <c r="BX788" s="602"/>
      <c r="BY788" s="602"/>
      <c r="BZ788" s="602"/>
      <c r="CA788" s="602"/>
      <c r="CB788" s="602"/>
      <c r="CC788" s="602"/>
      <c r="CD788" s="602"/>
      <c r="CE788" s="602"/>
      <c r="CF788" s="602"/>
      <c r="CG788" s="602"/>
      <c r="CH788" s="602"/>
      <c r="CI788" s="602"/>
      <c r="CJ788" s="602"/>
      <c r="CK788" s="602"/>
      <c r="CL788" s="602"/>
      <c r="CM788" s="602"/>
      <c r="CN788" s="602"/>
      <c r="CO788" s="602"/>
      <c r="CP788" s="602"/>
      <c r="CQ788" s="602"/>
      <c r="CR788" s="602"/>
      <c r="CS788" s="602"/>
      <c r="CT788" s="602"/>
      <c r="CU788" s="602"/>
      <c r="CV788" s="602"/>
      <c r="CW788" s="602"/>
      <c r="CX788" s="602"/>
      <c r="CY788" s="602"/>
      <c r="CZ788" s="602"/>
      <c r="DA788" s="602"/>
      <c r="DB788" s="602"/>
      <c r="DC788" s="602"/>
      <c r="DD788" s="602"/>
      <c r="DE788" s="602"/>
      <c r="DF788" s="602"/>
      <c r="DG788" s="602"/>
      <c r="DH788" s="602"/>
      <c r="DI788" s="602"/>
      <c r="DJ788" s="602"/>
      <c r="DK788" s="602"/>
      <c r="DL788" s="602"/>
      <c r="DM788" s="602"/>
      <c r="DN788" s="602"/>
      <c r="DO788" s="602"/>
      <c r="DP788" s="602"/>
      <c r="DQ788" s="602"/>
      <c r="DR788" s="602"/>
      <c r="DS788" s="602"/>
      <c r="DT788" s="602"/>
      <c r="DU788" s="602"/>
      <c r="DV788" s="602"/>
      <c r="DW788" s="602"/>
      <c r="DX788" s="602"/>
      <c r="DY788" s="602"/>
      <c r="DZ788" s="602"/>
      <c r="EA788" s="602"/>
      <c r="EB788" s="602"/>
      <c r="EC788" s="602"/>
      <c r="ED788" s="602"/>
      <c r="EE788" s="602"/>
      <c r="EF788" s="602"/>
      <c r="EG788" s="602"/>
      <c r="EH788" s="602"/>
      <c r="EI788" s="602"/>
      <c r="EJ788" s="602"/>
      <c r="EK788" s="602"/>
      <c r="EL788" s="602"/>
      <c r="EM788" s="602"/>
      <c r="EN788" s="602"/>
      <c r="EO788" s="602"/>
      <c r="EP788" s="602"/>
      <c r="EQ788" s="602"/>
      <c r="ER788" s="602"/>
      <c r="ES788" s="602"/>
      <c r="ET788" s="602"/>
      <c r="EU788" s="602"/>
      <c r="EV788" s="602"/>
      <c r="EW788" s="602"/>
      <c r="EX788" s="602"/>
      <c r="EY788" s="602"/>
      <c r="EZ788" s="602"/>
      <c r="FA788" s="602"/>
      <c r="FB788" s="602"/>
      <c r="FC788" s="602"/>
      <c r="FD788" s="602"/>
      <c r="FE788" s="602"/>
      <c r="FF788" s="602"/>
      <c r="FG788" s="602"/>
      <c r="FH788" s="602"/>
      <c r="FI788" s="602"/>
      <c r="FJ788" s="602"/>
      <c r="FK788" s="602"/>
      <c r="FL788" s="602"/>
      <c r="FM788" s="602"/>
      <c r="FN788" s="602"/>
      <c r="FO788" s="602"/>
      <c r="FP788" s="602"/>
      <c r="FQ788" s="602"/>
      <c r="FR788" s="602"/>
      <c r="FS788" s="602"/>
      <c r="FT788" s="602"/>
      <c r="FU788" s="602"/>
      <c r="FV788" s="602"/>
      <c r="FW788" s="602"/>
      <c r="FX788" s="602"/>
      <c r="FY788" s="602"/>
      <c r="FZ788" s="602"/>
      <c r="GA788" s="602"/>
      <c r="GB788" s="602"/>
      <c r="GC788" s="602"/>
      <c r="GD788" s="602"/>
      <c r="GE788" s="602"/>
      <c r="GF788" s="602"/>
      <c r="GG788" s="602"/>
      <c r="GH788" s="602"/>
      <c r="GI788" s="602"/>
      <c r="GJ788" s="602"/>
      <c r="GK788" s="602"/>
      <c r="GL788" s="602"/>
      <c r="GM788" s="602"/>
      <c r="GN788" s="602"/>
      <c r="GO788" s="602"/>
      <c r="GP788" s="602"/>
      <c r="GQ788" s="602"/>
      <c r="GR788" s="602"/>
      <c r="GS788" s="602"/>
      <c r="GT788" s="602"/>
      <c r="GU788" s="602"/>
      <c r="GV788" s="602"/>
      <c r="GW788" s="602"/>
      <c r="GX788" s="602"/>
      <c r="GY788" s="602"/>
      <c r="GZ788" s="602"/>
      <c r="HA788" s="602"/>
      <c r="HB788" s="602"/>
      <c r="HC788" s="602"/>
      <c r="HD788" s="602"/>
      <c r="HE788" s="602"/>
      <c r="HF788" s="602"/>
      <c r="HG788" s="602"/>
      <c r="HH788" s="602"/>
      <c r="HI788" s="602"/>
      <c r="HJ788" s="602"/>
      <c r="HK788" s="602"/>
      <c r="HL788" s="602"/>
      <c r="HM788" s="602"/>
      <c r="HN788" s="602"/>
      <c r="HO788" s="602"/>
      <c r="HP788" s="602"/>
      <c r="HQ788" s="602"/>
      <c r="HR788" s="602"/>
      <c r="HS788" s="602"/>
      <c r="HT788" s="602"/>
      <c r="HU788" s="602"/>
      <c r="HV788" s="602"/>
      <c r="HW788" s="602"/>
      <c r="HX788" s="602"/>
      <c r="HY788" s="602"/>
      <c r="HZ788" s="602"/>
      <c r="IA788" s="602"/>
      <c r="IB788" s="602"/>
      <c r="IC788" s="602"/>
      <c r="ID788" s="602"/>
      <c r="IE788" s="602"/>
      <c r="IF788" s="602"/>
      <c r="IG788" s="602"/>
      <c r="IH788" s="602"/>
      <c r="II788" s="602"/>
      <c r="IJ788" s="602"/>
      <c r="IK788" s="602"/>
      <c r="IL788" s="602"/>
      <c r="IM788" s="602"/>
      <c r="IN788" s="602"/>
      <c r="IO788" s="602"/>
      <c r="IP788" s="602"/>
      <c r="IQ788" s="602"/>
      <c r="IR788" s="602"/>
      <c r="IS788" s="602"/>
      <c r="IT788" s="602"/>
      <c r="IU788" s="602"/>
      <c r="IV788" s="602"/>
      <c r="IW788" s="602"/>
      <c r="IX788" s="602"/>
      <c r="IY788" s="602"/>
      <c r="IZ788" s="602"/>
      <c r="JA788" s="602"/>
      <c r="JB788" s="602"/>
      <c r="JC788" s="602"/>
      <c r="JD788" s="602"/>
      <c r="JE788" s="602"/>
      <c r="JF788" s="602"/>
      <c r="JG788" s="602"/>
      <c r="JH788" s="602"/>
      <c r="JI788" s="602"/>
      <c r="JJ788" s="602"/>
      <c r="JK788" s="602"/>
      <c r="JL788" s="602"/>
      <c r="JM788" s="602"/>
      <c r="JN788" s="602"/>
      <c r="JO788" s="602"/>
      <c r="JP788" s="602"/>
      <c r="JQ788" s="602"/>
      <c r="JR788" s="602"/>
      <c r="JS788" s="602"/>
      <c r="JT788" s="602"/>
      <c r="JU788" s="602"/>
      <c r="JV788" s="602"/>
      <c r="JW788" s="602"/>
      <c r="JX788" s="602"/>
      <c r="JY788" s="602"/>
      <c r="JZ788" s="602"/>
      <c r="KA788" s="602"/>
      <c r="KB788" s="602"/>
      <c r="KC788" s="602"/>
      <c r="KD788" s="602"/>
      <c r="KE788" s="602"/>
      <c r="KF788" s="602"/>
      <c r="KG788" s="602"/>
      <c r="KH788" s="602"/>
      <c r="KI788" s="602"/>
      <c r="KJ788" s="602"/>
      <c r="KK788" s="602"/>
      <c r="KL788" s="602"/>
      <c r="KM788" s="602"/>
      <c r="KN788" s="602"/>
      <c r="KO788" s="602"/>
      <c r="KP788" s="602"/>
      <c r="KQ788" s="602"/>
      <c r="KR788" s="602"/>
      <c r="KS788" s="602"/>
      <c r="KT788" s="602"/>
      <c r="KU788" s="602"/>
      <c r="KV788" s="602"/>
      <c r="KW788" s="602"/>
      <c r="KX788" s="602"/>
      <c r="KY788" s="602"/>
      <c r="KZ788" s="602"/>
      <c r="LA788" s="602"/>
      <c r="LB788" s="602"/>
      <c r="LC788" s="602"/>
      <c r="LD788" s="602"/>
      <c r="LE788" s="602"/>
      <c r="LF788" s="602"/>
      <c r="LG788" s="602"/>
      <c r="LH788" s="602"/>
      <c r="LI788" s="602"/>
      <c r="LJ788" s="602"/>
      <c r="LK788" s="602"/>
      <c r="LL788" s="602"/>
      <c r="LM788" s="602"/>
      <c r="LN788" s="602"/>
      <c r="LO788" s="602"/>
      <c r="LP788" s="602"/>
      <c r="LQ788" s="602"/>
      <c r="LR788" s="602"/>
      <c r="LS788" s="602"/>
      <c r="LT788" s="602"/>
      <c r="LU788" s="602"/>
      <c r="LV788" s="602"/>
      <c r="LW788" s="602"/>
      <c r="LX788" s="602"/>
      <c r="LY788" s="602"/>
      <c r="LZ788" s="602"/>
      <c r="MA788" s="602"/>
      <c r="MB788" s="602"/>
      <c r="MC788" s="602"/>
      <c r="MD788" s="602"/>
      <c r="ME788" s="602"/>
      <c r="MF788" s="602"/>
      <c r="MG788" s="602"/>
      <c r="MH788" s="602"/>
      <c r="MI788" s="602"/>
      <c r="MJ788" s="602"/>
      <c r="MK788" s="602"/>
      <c r="ML788" s="602"/>
      <c r="MM788" s="602"/>
      <c r="MN788" s="602"/>
      <c r="MO788" s="602"/>
      <c r="MP788" s="602"/>
      <c r="MQ788" s="602"/>
      <c r="MR788" s="602"/>
      <c r="MS788" s="602"/>
      <c r="MT788" s="602"/>
      <c r="MU788" s="602"/>
      <c r="MV788" s="602"/>
      <c r="MW788" s="602"/>
      <c r="MX788" s="602"/>
      <c r="MY788" s="602"/>
      <c r="MZ788" s="602"/>
      <c r="NA788" s="602"/>
      <c r="NB788" s="602"/>
      <c r="NC788" s="602"/>
      <c r="ND788" s="602"/>
      <c r="NE788" s="602"/>
      <c r="NF788" s="602"/>
      <c r="NG788" s="602"/>
      <c r="NH788" s="602"/>
      <c r="NI788" s="602"/>
      <c r="NJ788" s="602"/>
      <c r="NK788" s="602"/>
      <c r="NL788" s="602"/>
      <c r="NM788" s="602"/>
      <c r="NN788" s="602"/>
      <c r="NO788" s="602"/>
      <c r="NP788" s="602"/>
      <c r="NQ788" s="602"/>
      <c r="NR788" s="602"/>
      <c r="NS788" s="602"/>
      <c r="NT788" s="602"/>
      <c r="NU788" s="602"/>
      <c r="NV788" s="602"/>
      <c r="NW788" s="602"/>
      <c r="NX788" s="602"/>
      <c r="NY788" s="602"/>
      <c r="NZ788" s="602"/>
      <c r="OA788" s="602"/>
      <c r="OB788" s="602"/>
      <c r="OC788" s="602"/>
      <c r="OD788" s="602"/>
      <c r="OE788" s="602"/>
      <c r="OF788" s="602"/>
      <c r="OG788" s="602"/>
      <c r="OH788" s="602"/>
      <c r="OI788" s="602"/>
      <c r="OJ788" s="602"/>
      <c r="OK788" s="602"/>
      <c r="OL788" s="602"/>
      <c r="OM788" s="602"/>
      <c r="ON788" s="602"/>
      <c r="OO788" s="602"/>
      <c r="OP788" s="602"/>
      <c r="OQ788" s="602"/>
      <c r="OR788" s="602"/>
      <c r="OS788" s="602"/>
      <c r="OT788" s="602"/>
      <c r="OU788" s="602"/>
      <c r="OV788" s="602"/>
      <c r="OW788" s="602"/>
      <c r="OX788" s="602"/>
      <c r="OY788" s="602"/>
      <c r="OZ788" s="602"/>
      <c r="PA788" s="602"/>
      <c r="PB788" s="602"/>
      <c r="PC788" s="602"/>
      <c r="PD788" s="602"/>
      <c r="PE788" s="602"/>
      <c r="PF788" s="602"/>
      <c r="PG788" s="602"/>
      <c r="PH788" s="602"/>
      <c r="PI788" s="602"/>
      <c r="PJ788" s="602"/>
      <c r="PK788" s="602"/>
      <c r="PL788" s="602"/>
      <c r="PM788" s="602"/>
      <c r="PN788" s="602"/>
      <c r="PO788" s="602"/>
      <c r="PP788" s="602"/>
      <c r="PQ788" s="602"/>
      <c r="PR788" s="602"/>
      <c r="PS788" s="602"/>
      <c r="PT788" s="602"/>
      <c r="PU788" s="602"/>
      <c r="PV788" s="602"/>
      <c r="PW788" s="602"/>
      <c r="PX788" s="602"/>
      <c r="PY788" s="602"/>
      <c r="PZ788" s="602"/>
      <c r="QA788" s="602"/>
      <c r="QB788" s="602"/>
      <c r="QC788" s="602"/>
      <c r="QD788" s="602"/>
      <c r="QE788" s="602"/>
      <c r="QF788" s="602"/>
      <c r="QG788" s="602"/>
      <c r="QH788" s="602"/>
      <c r="QI788" s="602"/>
      <c r="QJ788" s="602"/>
      <c r="QK788" s="602"/>
      <c r="QL788" s="602"/>
      <c r="QM788" s="602"/>
      <c r="QN788" s="602"/>
      <c r="QO788" s="602"/>
      <c r="QP788" s="602"/>
      <c r="QQ788" s="602"/>
      <c r="QR788" s="602"/>
      <c r="QS788" s="602"/>
      <c r="QT788" s="602"/>
      <c r="QU788" s="602"/>
      <c r="QV788" s="602"/>
      <c r="QW788" s="602"/>
      <c r="QX788" s="602"/>
      <c r="QY788" s="602"/>
      <c r="QZ788" s="602"/>
      <c r="RA788" s="602"/>
      <c r="RB788" s="602"/>
      <c r="RC788" s="602"/>
      <c r="RD788" s="602"/>
      <c r="RE788" s="602"/>
      <c r="RF788" s="602"/>
      <c r="RG788" s="602"/>
      <c r="RH788" s="602"/>
      <c r="RI788" s="602"/>
      <c r="RJ788" s="602"/>
      <c r="RK788" s="602"/>
      <c r="RL788" s="602"/>
      <c r="RM788" s="602"/>
      <c r="RN788" s="602"/>
      <c r="RO788" s="602"/>
      <c r="RP788" s="602"/>
      <c r="RQ788" s="602"/>
      <c r="RR788" s="602"/>
      <c r="RS788" s="602"/>
      <c r="RT788" s="602"/>
      <c r="RU788" s="602"/>
      <c r="RV788" s="602"/>
      <c r="RW788" s="602"/>
      <c r="RX788" s="602"/>
      <c r="RY788" s="602"/>
      <c r="RZ788" s="602"/>
      <c r="SA788" s="602"/>
      <c r="SB788" s="602"/>
      <c r="SC788" s="602"/>
      <c r="SD788" s="602"/>
      <c r="SE788" s="602"/>
      <c r="SF788" s="602"/>
      <c r="SG788" s="602"/>
      <c r="SH788" s="602"/>
      <c r="SI788" s="602"/>
      <c r="SJ788" s="602"/>
      <c r="SK788" s="602"/>
      <c r="SL788" s="602"/>
      <c r="SM788" s="602"/>
      <c r="SN788" s="602"/>
      <c r="SO788" s="602"/>
      <c r="SP788" s="602"/>
      <c r="SQ788" s="602"/>
      <c r="SR788" s="602"/>
      <c r="SS788" s="602"/>
      <c r="ST788" s="602"/>
      <c r="SU788" s="602"/>
      <c r="SV788" s="602"/>
      <c r="SW788" s="602"/>
      <c r="SX788" s="602"/>
      <c r="SY788" s="602"/>
      <c r="SZ788" s="602"/>
      <c r="TA788" s="602"/>
      <c r="TB788" s="602"/>
      <c r="TC788" s="602"/>
      <c r="TD788" s="602"/>
      <c r="TE788" s="602"/>
      <c r="TF788" s="602"/>
      <c r="TG788" s="602"/>
      <c r="TH788" s="602"/>
      <c r="TI788" s="602"/>
      <c r="TJ788" s="602"/>
      <c r="TK788" s="602"/>
      <c r="TL788" s="602"/>
      <c r="TM788" s="602"/>
      <c r="TN788" s="602"/>
      <c r="TO788" s="602"/>
      <c r="TP788" s="602"/>
      <c r="TQ788" s="602"/>
      <c r="TR788" s="602"/>
      <c r="TS788" s="602"/>
      <c r="TT788" s="602"/>
      <c r="TU788" s="602"/>
      <c r="TV788" s="602"/>
      <c r="TW788" s="602"/>
      <c r="TX788" s="602"/>
      <c r="TY788" s="602"/>
      <c r="TZ788" s="602"/>
      <c r="UA788" s="602"/>
      <c r="UB788" s="602"/>
      <c r="UC788" s="602"/>
      <c r="UD788" s="602"/>
      <c r="UE788" s="602"/>
      <c r="UF788" s="602"/>
      <c r="UG788" s="602"/>
      <c r="UH788" s="602"/>
      <c r="UI788" s="602"/>
      <c r="UJ788" s="602"/>
      <c r="UK788" s="602"/>
      <c r="UL788" s="602"/>
      <c r="UM788" s="602"/>
      <c r="UN788" s="602"/>
      <c r="UO788" s="602"/>
      <c r="UP788" s="602"/>
      <c r="UQ788" s="602"/>
      <c r="UR788" s="602"/>
      <c r="US788" s="602"/>
      <c r="UT788" s="602"/>
      <c r="UU788" s="602"/>
      <c r="UV788" s="602"/>
      <c r="UW788" s="602"/>
      <c r="UX788" s="602"/>
      <c r="UY788" s="602"/>
      <c r="UZ788" s="602"/>
      <c r="VA788" s="602"/>
      <c r="VB788" s="602"/>
      <c r="VC788" s="602"/>
      <c r="VD788" s="602"/>
      <c r="VE788" s="602"/>
      <c r="VF788" s="602"/>
      <c r="VG788" s="602"/>
      <c r="VH788" s="602"/>
      <c r="VI788" s="602"/>
      <c r="VJ788" s="602"/>
      <c r="VK788" s="602"/>
      <c r="VL788" s="602"/>
      <c r="VM788" s="602"/>
      <c r="VN788" s="602"/>
      <c r="VO788" s="602"/>
      <c r="VP788" s="602"/>
      <c r="VQ788" s="602"/>
      <c r="VR788" s="602"/>
      <c r="VS788" s="602"/>
      <c r="VT788" s="602"/>
      <c r="VU788" s="602"/>
      <c r="VV788" s="602"/>
      <c r="VW788" s="602"/>
      <c r="VX788" s="602"/>
      <c r="VY788" s="602"/>
      <c r="VZ788" s="602"/>
      <c r="WA788" s="602"/>
      <c r="WB788" s="602"/>
      <c r="WC788" s="602"/>
      <c r="WD788" s="602"/>
      <c r="WE788" s="602"/>
      <c r="WF788" s="602"/>
      <c r="WG788" s="602"/>
      <c r="WH788" s="602"/>
      <c r="WI788" s="602"/>
      <c r="WJ788" s="602"/>
      <c r="WK788" s="602"/>
      <c r="WL788" s="602"/>
      <c r="WM788" s="602"/>
      <c r="WN788" s="602"/>
      <c r="WO788" s="602"/>
      <c r="WP788" s="602"/>
      <c r="WQ788" s="602"/>
      <c r="WR788" s="602"/>
      <c r="WS788" s="602"/>
      <c r="WT788" s="602"/>
      <c r="WU788" s="602"/>
      <c r="WV788" s="602"/>
      <c r="WW788" s="602"/>
      <c r="WX788" s="602"/>
      <c r="WY788" s="602"/>
      <c r="WZ788" s="602"/>
      <c r="XA788" s="602"/>
      <c r="XB788" s="602"/>
      <c r="XC788" s="602"/>
      <c r="XD788" s="602"/>
      <c r="XE788" s="602"/>
      <c r="XF788" s="602"/>
      <c r="XG788" s="602"/>
      <c r="XH788" s="602"/>
      <c r="XI788" s="602"/>
      <c r="XJ788" s="602"/>
      <c r="XK788" s="602"/>
      <c r="XL788" s="602"/>
      <c r="XM788" s="602"/>
      <c r="XN788" s="602"/>
      <c r="XO788" s="602"/>
      <c r="XP788" s="602"/>
      <c r="XQ788" s="602"/>
      <c r="XR788" s="602"/>
      <c r="XS788" s="602"/>
      <c r="XT788" s="602"/>
      <c r="XU788" s="602"/>
      <c r="XV788" s="602"/>
      <c r="XW788" s="602"/>
      <c r="XX788" s="602"/>
      <c r="XY788" s="602"/>
      <c r="XZ788" s="602"/>
      <c r="YA788" s="602"/>
      <c r="YB788" s="602"/>
      <c r="YC788" s="602"/>
      <c r="YD788" s="602"/>
      <c r="YE788" s="602"/>
      <c r="YF788" s="602"/>
      <c r="YG788" s="602"/>
      <c r="YH788" s="602"/>
      <c r="YI788" s="602"/>
      <c r="YJ788" s="602"/>
      <c r="YK788" s="602"/>
      <c r="YL788" s="602"/>
      <c r="YM788" s="602"/>
      <c r="YN788" s="602"/>
      <c r="YO788" s="602"/>
      <c r="YP788" s="602"/>
      <c r="YQ788" s="602"/>
      <c r="YR788" s="602"/>
      <c r="YS788" s="602"/>
      <c r="YT788" s="602"/>
      <c r="YU788" s="602"/>
      <c r="YV788" s="602"/>
      <c r="YW788" s="602"/>
      <c r="YX788" s="602"/>
      <c r="YY788" s="602"/>
      <c r="YZ788" s="602"/>
      <c r="ZA788" s="602"/>
      <c r="ZB788" s="602"/>
      <c r="ZC788" s="602"/>
      <c r="ZD788" s="602"/>
      <c r="ZE788" s="602"/>
      <c r="ZF788" s="602"/>
      <c r="ZG788" s="602"/>
      <c r="ZH788" s="602"/>
      <c r="ZI788" s="602"/>
      <c r="ZJ788" s="602"/>
      <c r="ZK788" s="602"/>
      <c r="ZL788" s="602"/>
      <c r="ZM788" s="602"/>
      <c r="ZN788" s="602"/>
      <c r="ZO788" s="602"/>
      <c r="ZP788" s="602"/>
      <c r="ZQ788" s="602"/>
      <c r="ZR788" s="602"/>
      <c r="ZS788" s="602"/>
      <c r="ZT788" s="602"/>
      <c r="ZU788" s="602"/>
      <c r="ZV788" s="602"/>
      <c r="ZW788" s="602"/>
      <c r="ZX788" s="602"/>
      <c r="ZY788" s="602"/>
      <c r="ZZ788" s="602"/>
      <c r="AAA788" s="602"/>
      <c r="AAB788" s="602"/>
      <c r="AAC788" s="602"/>
      <c r="AAD788" s="602"/>
      <c r="AAE788" s="602"/>
      <c r="AAF788" s="602"/>
      <c r="AAG788" s="602"/>
      <c r="AAH788" s="602"/>
      <c r="AAI788" s="602"/>
      <c r="AAJ788" s="602"/>
      <c r="AAK788" s="602"/>
      <c r="AAL788" s="602"/>
      <c r="AAM788" s="602"/>
      <c r="AAN788" s="602"/>
      <c r="AAO788" s="602"/>
      <c r="AAP788" s="602"/>
      <c r="AAQ788" s="602"/>
      <c r="AAR788" s="602"/>
      <c r="AAS788" s="602"/>
      <c r="AAT788" s="602"/>
      <c r="AAU788" s="602"/>
      <c r="AAV788" s="602"/>
      <c r="AAW788" s="602"/>
      <c r="AAX788" s="602"/>
      <c r="AAY788" s="602"/>
      <c r="AAZ788" s="602"/>
      <c r="ABA788" s="602"/>
      <c r="ABB788" s="602"/>
      <c r="ABC788" s="602"/>
      <c r="ABD788" s="602"/>
      <c r="ABE788" s="602"/>
      <c r="ABF788" s="602"/>
      <c r="ABG788" s="602"/>
      <c r="ABH788" s="602"/>
      <c r="ABI788" s="602"/>
      <c r="ABJ788" s="602"/>
      <c r="ABK788" s="602"/>
      <c r="ABL788" s="602"/>
      <c r="ABM788" s="602"/>
      <c r="ABN788" s="602"/>
      <c r="ABO788" s="602"/>
      <c r="ABP788" s="602"/>
      <c r="ABQ788" s="602"/>
      <c r="ABR788" s="602"/>
      <c r="ABS788" s="602"/>
      <c r="ABT788" s="602"/>
      <c r="ABU788" s="602"/>
      <c r="ABV788" s="602"/>
      <c r="ABW788" s="602"/>
      <c r="ABX788" s="602"/>
      <c r="ABY788" s="602"/>
      <c r="ABZ788" s="602"/>
      <c r="ACA788" s="602"/>
      <c r="ACB788" s="602"/>
      <c r="ACC788" s="602"/>
      <c r="ACD788" s="602"/>
      <c r="ACE788" s="602"/>
      <c r="ACF788" s="602"/>
      <c r="ACG788" s="602"/>
      <c r="ACH788" s="602"/>
      <c r="ACI788" s="602"/>
      <c r="ACJ788" s="602"/>
      <c r="ACK788" s="602"/>
      <c r="ACL788" s="602"/>
      <c r="ACM788" s="602"/>
      <c r="ACN788" s="602"/>
      <c r="ACO788" s="602"/>
      <c r="ACP788" s="602"/>
      <c r="ACQ788" s="602"/>
      <c r="ACR788" s="602"/>
      <c r="ACS788" s="602"/>
      <c r="ACT788" s="602"/>
      <c r="ACU788" s="602"/>
      <c r="ACV788" s="602"/>
      <c r="ACW788" s="602"/>
      <c r="ACX788" s="602"/>
      <c r="ACY788" s="602"/>
      <c r="ACZ788" s="602"/>
      <c r="ADA788" s="602"/>
      <c r="ADB788" s="602"/>
      <c r="ADC788" s="602"/>
      <c r="ADD788" s="602"/>
      <c r="ADE788" s="602"/>
      <c r="ADF788" s="602"/>
      <c r="ADG788" s="602"/>
      <c r="ADH788" s="602"/>
      <c r="ADI788" s="602"/>
      <c r="ADJ788" s="602"/>
      <c r="ADK788" s="602"/>
      <c r="ADL788" s="602"/>
      <c r="ADM788" s="602"/>
      <c r="ADN788" s="602"/>
      <c r="ADO788" s="602"/>
      <c r="ADP788" s="602"/>
      <c r="ADQ788" s="602"/>
      <c r="ADR788" s="602"/>
      <c r="ADS788" s="602"/>
      <c r="ADT788" s="602"/>
      <c r="ADU788" s="602"/>
      <c r="ADV788" s="602"/>
      <c r="ADW788" s="602"/>
      <c r="ADX788" s="602"/>
      <c r="ADY788" s="602"/>
      <c r="ADZ788" s="602"/>
      <c r="AEA788" s="602"/>
      <c r="AEB788" s="602"/>
      <c r="AEC788" s="602"/>
      <c r="AED788" s="602"/>
      <c r="AEE788" s="602"/>
      <c r="AEF788" s="602"/>
      <c r="AEG788" s="602"/>
      <c r="AEH788" s="602"/>
      <c r="AEI788" s="602"/>
      <c r="AEJ788" s="602"/>
      <c r="AEK788" s="602"/>
      <c r="AEL788" s="602"/>
      <c r="AEM788" s="602"/>
      <c r="AEN788" s="602"/>
      <c r="AEO788" s="602"/>
      <c r="AEP788" s="602"/>
      <c r="AEQ788" s="602"/>
      <c r="AER788" s="602"/>
      <c r="AES788" s="602"/>
      <c r="AET788" s="602"/>
      <c r="AEU788" s="602"/>
      <c r="AEV788" s="602"/>
      <c r="AEW788" s="602"/>
      <c r="AEX788" s="602"/>
      <c r="AEY788" s="602"/>
      <c r="AEZ788" s="602"/>
      <c r="AFA788" s="602"/>
      <c r="AFB788" s="602"/>
      <c r="AFC788" s="602"/>
      <c r="AFD788" s="602"/>
      <c r="AFE788" s="602"/>
      <c r="AFF788" s="602"/>
      <c r="AFG788" s="602"/>
      <c r="AFH788" s="602"/>
      <c r="AFI788" s="602"/>
      <c r="AFJ788" s="602"/>
      <c r="AFK788" s="602"/>
      <c r="AFL788" s="602"/>
      <c r="AFM788" s="602"/>
      <c r="AFN788" s="602"/>
      <c r="AFO788" s="602"/>
      <c r="AFP788" s="602"/>
      <c r="AFQ788" s="602"/>
      <c r="AFR788" s="602"/>
      <c r="AFS788" s="602"/>
      <c r="AFT788" s="602"/>
      <c r="AFU788" s="602"/>
      <c r="AFV788" s="602"/>
      <c r="AFW788" s="602"/>
      <c r="AFX788" s="602"/>
      <c r="AFY788" s="602"/>
      <c r="AFZ788" s="602"/>
      <c r="AGA788" s="602"/>
      <c r="AGB788" s="602"/>
      <c r="AGC788" s="602"/>
      <c r="AGD788" s="602"/>
      <c r="AGE788" s="602"/>
      <c r="AGF788" s="602"/>
      <c r="AGG788" s="602"/>
      <c r="AGH788" s="602"/>
      <c r="AGI788" s="602"/>
      <c r="AGJ788" s="602"/>
      <c r="AGK788" s="602"/>
      <c r="AGL788" s="602"/>
      <c r="AGM788" s="602"/>
      <c r="AGN788" s="602"/>
      <c r="AGO788" s="602"/>
      <c r="AGP788" s="602"/>
      <c r="AGQ788" s="602"/>
      <c r="AGR788" s="602"/>
      <c r="AGS788" s="602"/>
      <c r="AGT788" s="602"/>
      <c r="AGU788" s="602"/>
      <c r="AGV788" s="602"/>
      <c r="AGW788" s="602"/>
      <c r="AGX788" s="602"/>
      <c r="AGY788" s="602"/>
      <c r="AGZ788" s="602"/>
      <c r="AHA788" s="602"/>
      <c r="AHB788" s="602"/>
      <c r="AHC788" s="602"/>
      <c r="AHD788" s="602"/>
      <c r="AHE788" s="602"/>
      <c r="AHF788" s="602"/>
      <c r="AHG788" s="602"/>
      <c r="AHH788" s="602"/>
      <c r="AHI788" s="602"/>
      <c r="AHJ788" s="602"/>
      <c r="AHK788" s="602"/>
      <c r="AHL788" s="602"/>
      <c r="AHM788" s="602"/>
      <c r="AHN788" s="602"/>
      <c r="AHO788" s="602"/>
      <c r="AHP788" s="602"/>
      <c r="AHQ788" s="602"/>
      <c r="AHR788" s="602"/>
      <c r="AHS788" s="602"/>
      <c r="AHT788" s="602"/>
      <c r="AHU788" s="602"/>
      <c r="AHV788" s="602"/>
      <c r="AHW788" s="602"/>
      <c r="AHX788" s="602"/>
      <c r="AHY788" s="602"/>
      <c r="AHZ788" s="602"/>
      <c r="AIA788" s="602"/>
      <c r="AIB788" s="602"/>
      <c r="AIC788" s="602"/>
      <c r="AID788" s="602"/>
      <c r="AIE788" s="602"/>
      <c r="AIF788" s="602"/>
      <c r="AIG788" s="602"/>
      <c r="AIH788" s="602"/>
      <c r="AII788" s="602"/>
      <c r="AIJ788" s="602"/>
      <c r="AIK788" s="602"/>
      <c r="AIL788" s="602"/>
      <c r="AIM788" s="602"/>
      <c r="AIN788" s="602"/>
      <c r="AIO788" s="602"/>
      <c r="AIP788" s="602"/>
      <c r="AIQ788" s="602"/>
      <c r="AIR788" s="602"/>
      <c r="AIS788" s="602"/>
      <c r="AIT788" s="602"/>
      <c r="AIU788" s="602"/>
      <c r="AIV788" s="602"/>
      <c r="AIW788" s="602"/>
      <c r="AIX788" s="602"/>
      <c r="AIY788" s="602"/>
      <c r="AIZ788" s="602"/>
      <c r="AJA788" s="602"/>
      <c r="AJB788" s="602"/>
      <c r="AJC788" s="602"/>
      <c r="AJD788" s="602"/>
      <c r="AJE788" s="602"/>
      <c r="AJF788" s="602"/>
      <c r="AJG788" s="602"/>
      <c r="AJH788" s="602"/>
      <c r="AJI788" s="602"/>
    </row>
    <row r="789" spans="1:945">
      <c r="A789" s="603"/>
      <c r="B789" s="623">
        <v>44566</v>
      </c>
      <c r="C789" s="623" t="s">
        <v>1217</v>
      </c>
      <c r="D789" s="615" t="s">
        <v>2956</v>
      </c>
      <c r="E789" s="617" t="s">
        <v>3104</v>
      </c>
      <c r="F789" s="615"/>
      <c r="G789" s="615"/>
      <c r="H789" s="615"/>
      <c r="I789" s="615" t="s">
        <v>3062</v>
      </c>
      <c r="J789" s="618"/>
      <c r="K789" s="615" t="s">
        <v>4851</v>
      </c>
      <c r="L789" s="615" t="s">
        <v>2618</v>
      </c>
      <c r="M789" s="616">
        <v>44566</v>
      </c>
      <c r="N789" s="616">
        <v>44721</v>
      </c>
      <c r="O789" s="616"/>
      <c r="P789" s="616"/>
      <c r="Q789" s="616"/>
      <c r="R789" s="616"/>
      <c r="S789" s="615" t="s">
        <v>2959</v>
      </c>
      <c r="T789" s="615">
        <v>60</v>
      </c>
      <c r="U789" s="615">
        <v>49401140</v>
      </c>
      <c r="V789" s="615" t="s">
        <v>973</v>
      </c>
      <c r="W789" s="615">
        <v>400</v>
      </c>
      <c r="X789" s="619">
        <v>9152</v>
      </c>
      <c r="Y789" s="539">
        <f t="shared" si="36"/>
        <v>3660800</v>
      </c>
      <c r="Z789" s="605">
        <v>0.55000000000000004</v>
      </c>
      <c r="AA789" s="681">
        <f t="shared" si="37"/>
        <v>2013440.0000000002</v>
      </c>
      <c r="AB789" s="625"/>
      <c r="AC789" s="621">
        <v>0</v>
      </c>
      <c r="AD789" s="609"/>
      <c r="AE789" s="606"/>
      <c r="AF789" s="695">
        <f t="shared" si="38"/>
        <v>2013440.0000000002</v>
      </c>
      <c r="AG789" s="604" t="s">
        <v>1073</v>
      </c>
      <c r="AH789" s="604"/>
      <c r="AI789" s="604">
        <v>60</v>
      </c>
      <c r="AJ789" s="608" t="s">
        <v>2619</v>
      </c>
      <c r="AK789" s="604" t="s">
        <v>1088</v>
      </c>
      <c r="AL789" s="607" t="s">
        <v>2620</v>
      </c>
      <c r="AM789" s="604" t="s">
        <v>52</v>
      </c>
      <c r="AN789" s="604" t="s">
        <v>1076</v>
      </c>
      <c r="AO789" s="604"/>
      <c r="AP789" s="606"/>
      <c r="AQ789" s="606" t="s">
        <v>37</v>
      </c>
      <c r="AR789" s="606"/>
      <c r="AS789" s="603" t="s">
        <v>1078</v>
      </c>
      <c r="AT789" s="610" t="s">
        <v>1078</v>
      </c>
      <c r="AU789" s="610" t="s">
        <v>1078</v>
      </c>
      <c r="AV789" s="605"/>
      <c r="AW789" s="602"/>
      <c r="AX789" s="602"/>
      <c r="AY789" s="602"/>
      <c r="AZ789" s="602"/>
      <c r="BA789" s="602"/>
      <c r="BB789" s="602"/>
      <c r="BC789" s="602"/>
      <c r="BD789" s="602"/>
      <c r="BE789" s="602"/>
      <c r="BF789" s="602"/>
      <c r="BG789" s="602"/>
      <c r="BH789" s="602"/>
      <c r="BI789" s="602"/>
      <c r="BJ789" s="602"/>
      <c r="BK789" s="602"/>
      <c r="BL789" s="602"/>
      <c r="BM789" s="602"/>
      <c r="BN789" s="602"/>
      <c r="BO789" s="602"/>
      <c r="BP789" s="602"/>
      <c r="BQ789" s="602"/>
      <c r="BR789" s="602"/>
      <c r="BS789" s="602"/>
      <c r="BT789" s="602"/>
      <c r="BU789" s="602"/>
      <c r="BV789" s="602"/>
      <c r="BW789" s="602"/>
      <c r="BX789" s="602"/>
      <c r="BY789" s="602"/>
      <c r="BZ789" s="602"/>
      <c r="CA789" s="602"/>
      <c r="CB789" s="602"/>
      <c r="CC789" s="602"/>
      <c r="CD789" s="602"/>
      <c r="CE789" s="602"/>
      <c r="CF789" s="602"/>
      <c r="CG789" s="602"/>
      <c r="CH789" s="602"/>
      <c r="CI789" s="602"/>
      <c r="CJ789" s="602"/>
      <c r="CK789" s="602"/>
      <c r="CL789" s="602"/>
      <c r="CM789" s="602"/>
      <c r="CN789" s="602"/>
      <c r="CO789" s="602"/>
      <c r="CP789" s="602"/>
      <c r="CQ789" s="602"/>
      <c r="CR789" s="602"/>
      <c r="CS789" s="602"/>
      <c r="CT789" s="602"/>
      <c r="CU789" s="602"/>
      <c r="CV789" s="602"/>
      <c r="CW789" s="602"/>
      <c r="CX789" s="602"/>
      <c r="CY789" s="602"/>
      <c r="CZ789" s="602"/>
      <c r="DA789" s="602"/>
      <c r="DB789" s="602"/>
      <c r="DC789" s="602"/>
      <c r="DD789" s="602"/>
      <c r="DE789" s="602"/>
      <c r="DF789" s="602"/>
      <c r="DG789" s="602"/>
      <c r="DH789" s="602"/>
      <c r="DI789" s="602"/>
      <c r="DJ789" s="602"/>
      <c r="DK789" s="602"/>
      <c r="DL789" s="602"/>
      <c r="DM789" s="602"/>
      <c r="DN789" s="602"/>
      <c r="DO789" s="602"/>
      <c r="DP789" s="602"/>
      <c r="DQ789" s="602"/>
      <c r="DR789" s="602"/>
      <c r="DS789" s="602"/>
      <c r="DT789" s="602"/>
      <c r="DU789" s="602"/>
      <c r="DV789" s="602"/>
      <c r="DW789" s="602"/>
      <c r="DX789" s="602"/>
      <c r="DY789" s="602"/>
      <c r="DZ789" s="602"/>
      <c r="EA789" s="602"/>
      <c r="EB789" s="602"/>
      <c r="EC789" s="602"/>
      <c r="ED789" s="602"/>
      <c r="EE789" s="602"/>
      <c r="EF789" s="602"/>
      <c r="EG789" s="602"/>
      <c r="EH789" s="602"/>
      <c r="EI789" s="602"/>
      <c r="EJ789" s="602"/>
      <c r="EK789" s="602"/>
      <c r="EL789" s="602"/>
      <c r="EM789" s="602"/>
      <c r="EN789" s="602"/>
      <c r="EO789" s="602"/>
      <c r="EP789" s="602"/>
      <c r="EQ789" s="602"/>
      <c r="ER789" s="602"/>
      <c r="ES789" s="602"/>
      <c r="ET789" s="602"/>
      <c r="EU789" s="602"/>
      <c r="EV789" s="602"/>
      <c r="EW789" s="602"/>
      <c r="EX789" s="602"/>
      <c r="EY789" s="602"/>
      <c r="EZ789" s="602"/>
      <c r="FA789" s="602"/>
      <c r="FB789" s="602"/>
      <c r="FC789" s="602"/>
      <c r="FD789" s="602"/>
      <c r="FE789" s="602"/>
      <c r="FF789" s="602"/>
      <c r="FG789" s="602"/>
      <c r="FH789" s="602"/>
      <c r="FI789" s="602"/>
      <c r="FJ789" s="602"/>
      <c r="FK789" s="602"/>
      <c r="FL789" s="602"/>
      <c r="FM789" s="602"/>
      <c r="FN789" s="602"/>
      <c r="FO789" s="602"/>
      <c r="FP789" s="602"/>
      <c r="FQ789" s="602"/>
      <c r="FR789" s="602"/>
      <c r="FS789" s="602"/>
      <c r="FT789" s="602"/>
      <c r="FU789" s="602"/>
      <c r="FV789" s="602"/>
      <c r="FW789" s="602"/>
      <c r="FX789" s="602"/>
      <c r="FY789" s="602"/>
      <c r="FZ789" s="602"/>
      <c r="GA789" s="602"/>
      <c r="GB789" s="602"/>
      <c r="GC789" s="602"/>
      <c r="GD789" s="602"/>
      <c r="GE789" s="602"/>
      <c r="GF789" s="602"/>
      <c r="GG789" s="602"/>
      <c r="GH789" s="602"/>
      <c r="GI789" s="602"/>
      <c r="GJ789" s="602"/>
      <c r="GK789" s="602"/>
      <c r="GL789" s="602"/>
      <c r="GM789" s="602"/>
      <c r="GN789" s="602"/>
      <c r="GO789" s="602"/>
      <c r="GP789" s="602"/>
      <c r="GQ789" s="602"/>
      <c r="GR789" s="602"/>
      <c r="GS789" s="602"/>
      <c r="GT789" s="602"/>
      <c r="GU789" s="602"/>
      <c r="GV789" s="602"/>
      <c r="GW789" s="602"/>
      <c r="GX789" s="602"/>
      <c r="GY789" s="602"/>
      <c r="GZ789" s="602"/>
      <c r="HA789" s="602"/>
      <c r="HB789" s="602"/>
      <c r="HC789" s="602"/>
      <c r="HD789" s="602"/>
      <c r="HE789" s="602"/>
      <c r="HF789" s="602"/>
      <c r="HG789" s="602"/>
      <c r="HH789" s="602"/>
      <c r="HI789" s="602"/>
      <c r="HJ789" s="602"/>
      <c r="HK789" s="602"/>
      <c r="HL789" s="602"/>
      <c r="HM789" s="602"/>
      <c r="HN789" s="602"/>
      <c r="HO789" s="602"/>
      <c r="HP789" s="602"/>
      <c r="HQ789" s="602"/>
      <c r="HR789" s="602"/>
      <c r="HS789" s="602"/>
      <c r="HT789" s="602"/>
      <c r="HU789" s="602"/>
      <c r="HV789" s="602"/>
      <c r="HW789" s="602"/>
      <c r="HX789" s="602"/>
      <c r="HY789" s="602"/>
      <c r="HZ789" s="602"/>
      <c r="IA789" s="602"/>
      <c r="IB789" s="602"/>
      <c r="IC789" s="602"/>
      <c r="ID789" s="602"/>
      <c r="IE789" s="602"/>
      <c r="IF789" s="602"/>
      <c r="IG789" s="602"/>
      <c r="IH789" s="602"/>
      <c r="II789" s="602"/>
      <c r="IJ789" s="602"/>
      <c r="IK789" s="602"/>
      <c r="IL789" s="602"/>
      <c r="IM789" s="602"/>
      <c r="IN789" s="602"/>
      <c r="IO789" s="602"/>
      <c r="IP789" s="602"/>
      <c r="IQ789" s="602"/>
      <c r="IR789" s="602"/>
      <c r="IS789" s="602"/>
      <c r="IT789" s="602"/>
      <c r="IU789" s="602"/>
      <c r="IV789" s="602"/>
      <c r="IW789" s="602"/>
      <c r="IX789" s="602"/>
      <c r="IY789" s="602"/>
      <c r="IZ789" s="602"/>
      <c r="JA789" s="602"/>
      <c r="JB789" s="602"/>
      <c r="JC789" s="602"/>
      <c r="JD789" s="602"/>
      <c r="JE789" s="602"/>
      <c r="JF789" s="602"/>
      <c r="JG789" s="602"/>
      <c r="JH789" s="602"/>
      <c r="JI789" s="602"/>
      <c r="JJ789" s="602"/>
      <c r="JK789" s="602"/>
      <c r="JL789" s="602"/>
      <c r="JM789" s="602"/>
      <c r="JN789" s="602"/>
      <c r="JO789" s="602"/>
      <c r="JP789" s="602"/>
      <c r="JQ789" s="602"/>
      <c r="JR789" s="602"/>
      <c r="JS789" s="602"/>
      <c r="JT789" s="602"/>
      <c r="JU789" s="602"/>
      <c r="JV789" s="602"/>
      <c r="JW789" s="602"/>
      <c r="JX789" s="602"/>
      <c r="JY789" s="602"/>
      <c r="JZ789" s="602"/>
      <c r="KA789" s="602"/>
      <c r="KB789" s="602"/>
      <c r="KC789" s="602"/>
      <c r="KD789" s="602"/>
      <c r="KE789" s="602"/>
      <c r="KF789" s="602"/>
      <c r="KG789" s="602"/>
      <c r="KH789" s="602"/>
      <c r="KI789" s="602"/>
      <c r="KJ789" s="602"/>
      <c r="KK789" s="602"/>
      <c r="KL789" s="602"/>
      <c r="KM789" s="602"/>
      <c r="KN789" s="602"/>
      <c r="KO789" s="602"/>
      <c r="KP789" s="602"/>
      <c r="KQ789" s="602"/>
      <c r="KR789" s="602"/>
      <c r="KS789" s="602"/>
      <c r="KT789" s="602"/>
      <c r="KU789" s="602"/>
      <c r="KV789" s="602"/>
      <c r="KW789" s="602"/>
      <c r="KX789" s="602"/>
      <c r="KY789" s="602"/>
      <c r="KZ789" s="602"/>
      <c r="LA789" s="602"/>
      <c r="LB789" s="602"/>
      <c r="LC789" s="602"/>
      <c r="LD789" s="602"/>
      <c r="LE789" s="602"/>
      <c r="LF789" s="602"/>
      <c r="LG789" s="602"/>
      <c r="LH789" s="602"/>
      <c r="LI789" s="602"/>
      <c r="LJ789" s="602"/>
      <c r="LK789" s="602"/>
      <c r="LL789" s="602"/>
      <c r="LM789" s="602"/>
      <c r="LN789" s="602"/>
      <c r="LO789" s="602"/>
      <c r="LP789" s="602"/>
      <c r="LQ789" s="602"/>
      <c r="LR789" s="602"/>
      <c r="LS789" s="602"/>
      <c r="LT789" s="602"/>
      <c r="LU789" s="602"/>
      <c r="LV789" s="602"/>
      <c r="LW789" s="602"/>
      <c r="LX789" s="602"/>
      <c r="LY789" s="602"/>
      <c r="LZ789" s="602"/>
      <c r="MA789" s="602"/>
      <c r="MB789" s="602"/>
      <c r="MC789" s="602"/>
      <c r="MD789" s="602"/>
      <c r="ME789" s="602"/>
      <c r="MF789" s="602"/>
      <c r="MG789" s="602"/>
      <c r="MH789" s="602"/>
      <c r="MI789" s="602"/>
      <c r="MJ789" s="602"/>
      <c r="MK789" s="602"/>
      <c r="ML789" s="602"/>
      <c r="MM789" s="602"/>
      <c r="MN789" s="602"/>
      <c r="MO789" s="602"/>
      <c r="MP789" s="602"/>
      <c r="MQ789" s="602"/>
      <c r="MR789" s="602"/>
      <c r="MS789" s="602"/>
      <c r="MT789" s="602"/>
      <c r="MU789" s="602"/>
      <c r="MV789" s="602"/>
      <c r="MW789" s="602"/>
      <c r="MX789" s="602"/>
      <c r="MY789" s="602"/>
      <c r="MZ789" s="602"/>
      <c r="NA789" s="602"/>
      <c r="NB789" s="602"/>
      <c r="NC789" s="602"/>
      <c r="ND789" s="602"/>
      <c r="NE789" s="602"/>
      <c r="NF789" s="602"/>
      <c r="NG789" s="602"/>
      <c r="NH789" s="602"/>
      <c r="NI789" s="602"/>
      <c r="NJ789" s="602"/>
      <c r="NK789" s="602"/>
      <c r="NL789" s="602"/>
      <c r="NM789" s="602"/>
      <c r="NN789" s="602"/>
      <c r="NO789" s="602"/>
      <c r="NP789" s="602"/>
      <c r="NQ789" s="602"/>
      <c r="NR789" s="602"/>
      <c r="NS789" s="602"/>
      <c r="NT789" s="602"/>
      <c r="NU789" s="602"/>
      <c r="NV789" s="602"/>
      <c r="NW789" s="602"/>
      <c r="NX789" s="602"/>
      <c r="NY789" s="602"/>
      <c r="NZ789" s="602"/>
      <c r="OA789" s="602"/>
      <c r="OB789" s="602"/>
      <c r="OC789" s="602"/>
      <c r="OD789" s="602"/>
      <c r="OE789" s="602"/>
      <c r="OF789" s="602"/>
      <c r="OG789" s="602"/>
      <c r="OH789" s="602"/>
      <c r="OI789" s="602"/>
      <c r="OJ789" s="602"/>
      <c r="OK789" s="602"/>
      <c r="OL789" s="602"/>
      <c r="OM789" s="602"/>
      <c r="ON789" s="602"/>
      <c r="OO789" s="602"/>
      <c r="OP789" s="602"/>
      <c r="OQ789" s="602"/>
      <c r="OR789" s="602"/>
      <c r="OS789" s="602"/>
      <c r="OT789" s="602"/>
      <c r="OU789" s="602"/>
      <c r="OV789" s="602"/>
      <c r="OW789" s="602"/>
      <c r="OX789" s="602"/>
      <c r="OY789" s="602"/>
      <c r="OZ789" s="602"/>
      <c r="PA789" s="602"/>
      <c r="PB789" s="602"/>
      <c r="PC789" s="602"/>
      <c r="PD789" s="602"/>
      <c r="PE789" s="602"/>
      <c r="PF789" s="602"/>
      <c r="PG789" s="602"/>
      <c r="PH789" s="602"/>
      <c r="PI789" s="602"/>
      <c r="PJ789" s="602"/>
      <c r="PK789" s="602"/>
      <c r="PL789" s="602"/>
      <c r="PM789" s="602"/>
      <c r="PN789" s="602"/>
      <c r="PO789" s="602"/>
      <c r="PP789" s="602"/>
      <c r="PQ789" s="602"/>
      <c r="PR789" s="602"/>
      <c r="PS789" s="602"/>
      <c r="PT789" s="602"/>
      <c r="PU789" s="602"/>
      <c r="PV789" s="602"/>
      <c r="PW789" s="602"/>
      <c r="PX789" s="602"/>
      <c r="PY789" s="602"/>
      <c r="PZ789" s="602"/>
      <c r="QA789" s="602"/>
      <c r="QB789" s="602"/>
      <c r="QC789" s="602"/>
      <c r="QD789" s="602"/>
      <c r="QE789" s="602"/>
      <c r="QF789" s="602"/>
      <c r="QG789" s="602"/>
      <c r="QH789" s="602"/>
      <c r="QI789" s="602"/>
      <c r="QJ789" s="602"/>
      <c r="QK789" s="602"/>
      <c r="QL789" s="602"/>
      <c r="QM789" s="602"/>
      <c r="QN789" s="602"/>
      <c r="QO789" s="602"/>
      <c r="QP789" s="602"/>
      <c r="QQ789" s="602"/>
      <c r="QR789" s="602"/>
      <c r="QS789" s="602"/>
      <c r="QT789" s="602"/>
      <c r="QU789" s="602"/>
      <c r="QV789" s="602"/>
      <c r="QW789" s="602"/>
      <c r="QX789" s="602"/>
      <c r="QY789" s="602"/>
      <c r="QZ789" s="602"/>
      <c r="RA789" s="602"/>
      <c r="RB789" s="602"/>
      <c r="RC789" s="602"/>
      <c r="RD789" s="602"/>
      <c r="RE789" s="602"/>
      <c r="RF789" s="602"/>
      <c r="RG789" s="602"/>
      <c r="RH789" s="602"/>
      <c r="RI789" s="602"/>
      <c r="RJ789" s="602"/>
      <c r="RK789" s="602"/>
      <c r="RL789" s="602"/>
      <c r="RM789" s="602"/>
      <c r="RN789" s="602"/>
      <c r="RO789" s="602"/>
      <c r="RP789" s="602"/>
      <c r="RQ789" s="602"/>
      <c r="RR789" s="602"/>
      <c r="RS789" s="602"/>
      <c r="RT789" s="602"/>
      <c r="RU789" s="602"/>
      <c r="RV789" s="602"/>
      <c r="RW789" s="602"/>
      <c r="RX789" s="602"/>
      <c r="RY789" s="602"/>
      <c r="RZ789" s="602"/>
      <c r="SA789" s="602"/>
      <c r="SB789" s="602"/>
      <c r="SC789" s="602"/>
      <c r="SD789" s="602"/>
      <c r="SE789" s="602"/>
      <c r="SF789" s="602"/>
      <c r="SG789" s="602"/>
      <c r="SH789" s="602"/>
      <c r="SI789" s="602"/>
      <c r="SJ789" s="602"/>
      <c r="SK789" s="602"/>
      <c r="SL789" s="602"/>
      <c r="SM789" s="602"/>
      <c r="SN789" s="602"/>
      <c r="SO789" s="602"/>
      <c r="SP789" s="602"/>
      <c r="SQ789" s="602"/>
      <c r="SR789" s="602"/>
      <c r="SS789" s="602"/>
      <c r="ST789" s="602"/>
      <c r="SU789" s="602"/>
      <c r="SV789" s="602"/>
      <c r="SW789" s="602"/>
      <c r="SX789" s="602"/>
      <c r="SY789" s="602"/>
      <c r="SZ789" s="602"/>
      <c r="TA789" s="602"/>
      <c r="TB789" s="602"/>
      <c r="TC789" s="602"/>
      <c r="TD789" s="602"/>
      <c r="TE789" s="602"/>
      <c r="TF789" s="602"/>
      <c r="TG789" s="602"/>
      <c r="TH789" s="602"/>
      <c r="TI789" s="602"/>
      <c r="TJ789" s="602"/>
      <c r="TK789" s="602"/>
      <c r="TL789" s="602"/>
      <c r="TM789" s="602"/>
      <c r="TN789" s="602"/>
      <c r="TO789" s="602"/>
      <c r="TP789" s="602"/>
      <c r="TQ789" s="602"/>
      <c r="TR789" s="602"/>
      <c r="TS789" s="602"/>
      <c r="TT789" s="602"/>
      <c r="TU789" s="602"/>
      <c r="TV789" s="602"/>
      <c r="TW789" s="602"/>
      <c r="TX789" s="602"/>
      <c r="TY789" s="602"/>
      <c r="TZ789" s="602"/>
      <c r="UA789" s="602"/>
      <c r="UB789" s="602"/>
      <c r="UC789" s="602"/>
      <c r="UD789" s="602"/>
      <c r="UE789" s="602"/>
      <c r="UF789" s="602"/>
      <c r="UG789" s="602"/>
      <c r="UH789" s="602"/>
      <c r="UI789" s="602"/>
      <c r="UJ789" s="602"/>
      <c r="UK789" s="602"/>
      <c r="UL789" s="602"/>
      <c r="UM789" s="602"/>
      <c r="UN789" s="602"/>
      <c r="UO789" s="602"/>
      <c r="UP789" s="602"/>
      <c r="UQ789" s="602"/>
      <c r="UR789" s="602"/>
      <c r="US789" s="602"/>
      <c r="UT789" s="602"/>
      <c r="UU789" s="602"/>
      <c r="UV789" s="602"/>
      <c r="UW789" s="602"/>
      <c r="UX789" s="602"/>
      <c r="UY789" s="602"/>
      <c r="UZ789" s="602"/>
      <c r="VA789" s="602"/>
      <c r="VB789" s="602"/>
      <c r="VC789" s="602"/>
      <c r="VD789" s="602"/>
      <c r="VE789" s="602"/>
      <c r="VF789" s="602"/>
      <c r="VG789" s="602"/>
      <c r="VH789" s="602"/>
      <c r="VI789" s="602"/>
      <c r="VJ789" s="602"/>
      <c r="VK789" s="602"/>
      <c r="VL789" s="602"/>
      <c r="VM789" s="602"/>
      <c r="VN789" s="602"/>
      <c r="VO789" s="602"/>
      <c r="VP789" s="602"/>
      <c r="VQ789" s="602"/>
      <c r="VR789" s="602"/>
      <c r="VS789" s="602"/>
      <c r="VT789" s="602"/>
      <c r="VU789" s="602"/>
      <c r="VV789" s="602"/>
      <c r="VW789" s="602"/>
      <c r="VX789" s="602"/>
      <c r="VY789" s="602"/>
      <c r="VZ789" s="602"/>
      <c r="WA789" s="602"/>
      <c r="WB789" s="602"/>
      <c r="WC789" s="602"/>
      <c r="WD789" s="602"/>
      <c r="WE789" s="602"/>
      <c r="WF789" s="602"/>
      <c r="WG789" s="602"/>
      <c r="WH789" s="602"/>
      <c r="WI789" s="602"/>
      <c r="WJ789" s="602"/>
      <c r="WK789" s="602"/>
      <c r="WL789" s="602"/>
      <c r="WM789" s="602"/>
      <c r="WN789" s="602"/>
      <c r="WO789" s="602"/>
      <c r="WP789" s="602"/>
      <c r="WQ789" s="602"/>
      <c r="WR789" s="602"/>
      <c r="WS789" s="602"/>
      <c r="WT789" s="602"/>
      <c r="WU789" s="602"/>
      <c r="WV789" s="602"/>
      <c r="WW789" s="602"/>
      <c r="WX789" s="602"/>
      <c r="WY789" s="602"/>
      <c r="WZ789" s="602"/>
      <c r="XA789" s="602"/>
      <c r="XB789" s="602"/>
      <c r="XC789" s="602"/>
      <c r="XD789" s="602"/>
      <c r="XE789" s="602"/>
      <c r="XF789" s="602"/>
      <c r="XG789" s="602"/>
      <c r="XH789" s="602"/>
      <c r="XI789" s="602"/>
      <c r="XJ789" s="602"/>
      <c r="XK789" s="602"/>
      <c r="XL789" s="602"/>
      <c r="XM789" s="602"/>
      <c r="XN789" s="602"/>
      <c r="XO789" s="602"/>
      <c r="XP789" s="602"/>
      <c r="XQ789" s="602"/>
      <c r="XR789" s="602"/>
      <c r="XS789" s="602"/>
      <c r="XT789" s="602"/>
      <c r="XU789" s="602"/>
      <c r="XV789" s="602"/>
      <c r="XW789" s="602"/>
      <c r="XX789" s="602"/>
      <c r="XY789" s="602"/>
      <c r="XZ789" s="602"/>
      <c r="YA789" s="602"/>
      <c r="YB789" s="602"/>
      <c r="YC789" s="602"/>
      <c r="YD789" s="602"/>
      <c r="YE789" s="602"/>
      <c r="YF789" s="602"/>
      <c r="YG789" s="602"/>
      <c r="YH789" s="602"/>
      <c r="YI789" s="602"/>
      <c r="YJ789" s="602"/>
      <c r="YK789" s="602"/>
      <c r="YL789" s="602"/>
      <c r="YM789" s="602"/>
      <c r="YN789" s="602"/>
      <c r="YO789" s="602"/>
      <c r="YP789" s="602"/>
      <c r="YQ789" s="602"/>
      <c r="YR789" s="602"/>
      <c r="YS789" s="602"/>
      <c r="YT789" s="602"/>
      <c r="YU789" s="602"/>
      <c r="YV789" s="602"/>
      <c r="YW789" s="602"/>
      <c r="YX789" s="602"/>
      <c r="YY789" s="602"/>
      <c r="YZ789" s="602"/>
      <c r="ZA789" s="602"/>
      <c r="ZB789" s="602"/>
      <c r="ZC789" s="602"/>
      <c r="ZD789" s="602"/>
      <c r="ZE789" s="602"/>
      <c r="ZF789" s="602"/>
      <c r="ZG789" s="602"/>
      <c r="ZH789" s="602"/>
      <c r="ZI789" s="602"/>
      <c r="ZJ789" s="602"/>
      <c r="ZK789" s="602"/>
      <c r="ZL789" s="602"/>
      <c r="ZM789" s="602"/>
      <c r="ZN789" s="602"/>
      <c r="ZO789" s="602"/>
      <c r="ZP789" s="602"/>
      <c r="ZQ789" s="602"/>
      <c r="ZR789" s="602"/>
      <c r="ZS789" s="602"/>
      <c r="ZT789" s="602"/>
      <c r="ZU789" s="602"/>
      <c r="ZV789" s="602"/>
      <c r="ZW789" s="602"/>
      <c r="ZX789" s="602"/>
      <c r="ZY789" s="602"/>
      <c r="ZZ789" s="602"/>
      <c r="AAA789" s="602"/>
      <c r="AAB789" s="602"/>
      <c r="AAC789" s="602"/>
      <c r="AAD789" s="602"/>
      <c r="AAE789" s="602"/>
      <c r="AAF789" s="602"/>
      <c r="AAG789" s="602"/>
      <c r="AAH789" s="602"/>
      <c r="AAI789" s="602"/>
      <c r="AAJ789" s="602"/>
      <c r="AAK789" s="602"/>
      <c r="AAL789" s="602"/>
      <c r="AAM789" s="602"/>
      <c r="AAN789" s="602"/>
      <c r="AAO789" s="602"/>
      <c r="AAP789" s="602"/>
      <c r="AAQ789" s="602"/>
      <c r="AAR789" s="602"/>
      <c r="AAS789" s="602"/>
      <c r="AAT789" s="602"/>
      <c r="AAU789" s="602"/>
      <c r="AAV789" s="602"/>
      <c r="AAW789" s="602"/>
      <c r="AAX789" s="602"/>
      <c r="AAY789" s="602"/>
      <c r="AAZ789" s="602"/>
      <c r="ABA789" s="602"/>
      <c r="ABB789" s="602"/>
      <c r="ABC789" s="602"/>
      <c r="ABD789" s="602"/>
      <c r="ABE789" s="602"/>
      <c r="ABF789" s="602"/>
      <c r="ABG789" s="602"/>
      <c r="ABH789" s="602"/>
      <c r="ABI789" s="602"/>
      <c r="ABJ789" s="602"/>
      <c r="ABK789" s="602"/>
      <c r="ABL789" s="602"/>
      <c r="ABM789" s="602"/>
      <c r="ABN789" s="602"/>
      <c r="ABO789" s="602"/>
      <c r="ABP789" s="602"/>
      <c r="ABQ789" s="602"/>
      <c r="ABR789" s="602"/>
      <c r="ABS789" s="602"/>
      <c r="ABT789" s="602"/>
      <c r="ABU789" s="602"/>
      <c r="ABV789" s="602"/>
      <c r="ABW789" s="602"/>
      <c r="ABX789" s="602"/>
      <c r="ABY789" s="602"/>
      <c r="ABZ789" s="602"/>
      <c r="ACA789" s="602"/>
      <c r="ACB789" s="602"/>
      <c r="ACC789" s="602"/>
      <c r="ACD789" s="602"/>
      <c r="ACE789" s="602"/>
      <c r="ACF789" s="602"/>
      <c r="ACG789" s="602"/>
      <c r="ACH789" s="602"/>
      <c r="ACI789" s="602"/>
      <c r="ACJ789" s="602"/>
      <c r="ACK789" s="602"/>
      <c r="ACL789" s="602"/>
      <c r="ACM789" s="602"/>
      <c r="ACN789" s="602"/>
      <c r="ACO789" s="602"/>
      <c r="ACP789" s="602"/>
      <c r="ACQ789" s="602"/>
      <c r="ACR789" s="602"/>
      <c r="ACS789" s="602"/>
      <c r="ACT789" s="602"/>
      <c r="ACU789" s="602"/>
      <c r="ACV789" s="602"/>
      <c r="ACW789" s="602"/>
      <c r="ACX789" s="602"/>
      <c r="ACY789" s="602"/>
      <c r="ACZ789" s="602"/>
      <c r="ADA789" s="602"/>
      <c r="ADB789" s="602"/>
      <c r="ADC789" s="602"/>
      <c r="ADD789" s="602"/>
      <c r="ADE789" s="602"/>
      <c r="ADF789" s="602"/>
      <c r="ADG789" s="602"/>
      <c r="ADH789" s="602"/>
      <c r="ADI789" s="602"/>
      <c r="ADJ789" s="602"/>
      <c r="ADK789" s="602"/>
      <c r="ADL789" s="602"/>
      <c r="ADM789" s="602"/>
      <c r="ADN789" s="602"/>
      <c r="ADO789" s="602"/>
      <c r="ADP789" s="602"/>
      <c r="ADQ789" s="602"/>
      <c r="ADR789" s="602"/>
      <c r="ADS789" s="602"/>
      <c r="ADT789" s="602"/>
      <c r="ADU789" s="602"/>
      <c r="ADV789" s="602"/>
      <c r="ADW789" s="602"/>
      <c r="ADX789" s="602"/>
      <c r="ADY789" s="602"/>
      <c r="ADZ789" s="602"/>
      <c r="AEA789" s="602"/>
      <c r="AEB789" s="602"/>
      <c r="AEC789" s="602"/>
      <c r="AED789" s="602"/>
      <c r="AEE789" s="602"/>
      <c r="AEF789" s="602"/>
      <c r="AEG789" s="602"/>
      <c r="AEH789" s="602"/>
      <c r="AEI789" s="602"/>
      <c r="AEJ789" s="602"/>
      <c r="AEK789" s="602"/>
      <c r="AEL789" s="602"/>
      <c r="AEM789" s="602"/>
      <c r="AEN789" s="602"/>
      <c r="AEO789" s="602"/>
      <c r="AEP789" s="602"/>
      <c r="AEQ789" s="602"/>
      <c r="AER789" s="602"/>
      <c r="AES789" s="602"/>
      <c r="AET789" s="602"/>
      <c r="AEU789" s="602"/>
      <c r="AEV789" s="602"/>
      <c r="AEW789" s="602"/>
      <c r="AEX789" s="602"/>
      <c r="AEY789" s="602"/>
      <c r="AEZ789" s="602"/>
      <c r="AFA789" s="602"/>
      <c r="AFB789" s="602"/>
      <c r="AFC789" s="602"/>
      <c r="AFD789" s="602"/>
      <c r="AFE789" s="602"/>
      <c r="AFF789" s="602"/>
      <c r="AFG789" s="602"/>
      <c r="AFH789" s="602"/>
      <c r="AFI789" s="602"/>
      <c r="AFJ789" s="602"/>
      <c r="AFK789" s="602"/>
      <c r="AFL789" s="602"/>
      <c r="AFM789" s="602"/>
      <c r="AFN789" s="602"/>
      <c r="AFO789" s="602"/>
      <c r="AFP789" s="602"/>
      <c r="AFQ789" s="602"/>
      <c r="AFR789" s="602"/>
      <c r="AFS789" s="602"/>
      <c r="AFT789" s="602"/>
      <c r="AFU789" s="602"/>
      <c r="AFV789" s="602"/>
      <c r="AFW789" s="602"/>
      <c r="AFX789" s="602"/>
      <c r="AFY789" s="602"/>
      <c r="AFZ789" s="602"/>
      <c r="AGA789" s="602"/>
      <c r="AGB789" s="602"/>
      <c r="AGC789" s="602"/>
      <c r="AGD789" s="602"/>
      <c r="AGE789" s="602"/>
      <c r="AGF789" s="602"/>
      <c r="AGG789" s="602"/>
      <c r="AGH789" s="602"/>
      <c r="AGI789" s="602"/>
      <c r="AGJ789" s="602"/>
      <c r="AGK789" s="602"/>
      <c r="AGL789" s="602"/>
      <c r="AGM789" s="602"/>
      <c r="AGN789" s="602"/>
      <c r="AGO789" s="602"/>
      <c r="AGP789" s="602"/>
      <c r="AGQ789" s="602"/>
      <c r="AGR789" s="602"/>
      <c r="AGS789" s="602"/>
      <c r="AGT789" s="602"/>
      <c r="AGU789" s="602"/>
      <c r="AGV789" s="602"/>
      <c r="AGW789" s="602"/>
      <c r="AGX789" s="602"/>
      <c r="AGY789" s="602"/>
      <c r="AGZ789" s="602"/>
      <c r="AHA789" s="602"/>
      <c r="AHB789" s="602"/>
      <c r="AHC789" s="602"/>
      <c r="AHD789" s="602"/>
      <c r="AHE789" s="602"/>
      <c r="AHF789" s="602"/>
      <c r="AHG789" s="602"/>
      <c r="AHH789" s="602"/>
      <c r="AHI789" s="602"/>
      <c r="AHJ789" s="602"/>
      <c r="AHK789" s="602"/>
      <c r="AHL789" s="602"/>
      <c r="AHM789" s="602"/>
      <c r="AHN789" s="602"/>
      <c r="AHO789" s="602"/>
      <c r="AHP789" s="602"/>
      <c r="AHQ789" s="602"/>
      <c r="AHR789" s="602"/>
      <c r="AHS789" s="602"/>
      <c r="AHT789" s="602"/>
      <c r="AHU789" s="602"/>
      <c r="AHV789" s="602"/>
      <c r="AHW789" s="602"/>
      <c r="AHX789" s="602"/>
      <c r="AHY789" s="602"/>
      <c r="AHZ789" s="602"/>
      <c r="AIA789" s="602"/>
      <c r="AIB789" s="602"/>
      <c r="AIC789" s="602"/>
      <c r="AID789" s="602"/>
      <c r="AIE789" s="602"/>
      <c r="AIF789" s="602"/>
      <c r="AIG789" s="602"/>
      <c r="AIH789" s="602"/>
      <c r="AII789" s="602"/>
      <c r="AIJ789" s="602"/>
      <c r="AIK789" s="602"/>
      <c r="AIL789" s="602"/>
      <c r="AIM789" s="602"/>
      <c r="AIN789" s="602"/>
      <c r="AIO789" s="602"/>
      <c r="AIP789" s="602"/>
      <c r="AIQ789" s="602"/>
      <c r="AIR789" s="602"/>
      <c r="AIS789" s="602"/>
      <c r="AIT789" s="602"/>
      <c r="AIU789" s="602"/>
      <c r="AIV789" s="602"/>
      <c r="AIW789" s="602"/>
      <c r="AIX789" s="602"/>
      <c r="AIY789" s="602"/>
      <c r="AIZ789" s="602"/>
      <c r="AJA789" s="602"/>
      <c r="AJB789" s="602"/>
      <c r="AJC789" s="602"/>
      <c r="AJD789" s="602"/>
      <c r="AJE789" s="602"/>
      <c r="AJF789" s="602"/>
      <c r="AJG789" s="602"/>
      <c r="AJH789" s="602"/>
      <c r="AJI789" s="602"/>
    </row>
    <row r="790" spans="1:945">
      <c r="A790" s="603"/>
      <c r="B790" s="623">
        <v>44573</v>
      </c>
      <c r="C790" s="623" t="s">
        <v>1217</v>
      </c>
      <c r="D790" s="615" t="s">
        <v>2956</v>
      </c>
      <c r="E790" s="617" t="s">
        <v>3104</v>
      </c>
      <c r="F790" s="615"/>
      <c r="G790" s="615"/>
      <c r="H790" s="615"/>
      <c r="I790" s="615" t="s">
        <v>3062</v>
      </c>
      <c r="J790" s="618"/>
      <c r="K790" s="615">
        <v>2200032</v>
      </c>
      <c r="L790" s="615" t="s">
        <v>3169</v>
      </c>
      <c r="M790" s="616">
        <v>44571</v>
      </c>
      <c r="N790" s="616">
        <v>44630</v>
      </c>
      <c r="O790" s="616"/>
      <c r="P790" s="616"/>
      <c r="Q790" s="616"/>
      <c r="R790" s="616"/>
      <c r="S790" s="615" t="s">
        <v>2959</v>
      </c>
      <c r="T790" s="615">
        <v>60</v>
      </c>
      <c r="U790" s="615">
        <v>49202132</v>
      </c>
      <c r="V790" s="615" t="s">
        <v>1231</v>
      </c>
      <c r="W790" s="615">
        <v>360</v>
      </c>
      <c r="X790" s="619">
        <v>728</v>
      </c>
      <c r="Y790" s="539">
        <f t="shared" si="36"/>
        <v>262080</v>
      </c>
      <c r="Z790" s="605">
        <v>0.79</v>
      </c>
      <c r="AA790" s="681">
        <f t="shared" si="37"/>
        <v>207043.20000000001</v>
      </c>
      <c r="AB790" s="625"/>
      <c r="AC790" s="621">
        <v>0</v>
      </c>
      <c r="AD790" s="609"/>
      <c r="AE790" s="606"/>
      <c r="AF790" s="695">
        <f t="shared" si="38"/>
        <v>207043.20000000001</v>
      </c>
      <c r="AG790" s="604" t="s">
        <v>47</v>
      </c>
      <c r="AH790" s="604"/>
      <c r="AI790" s="604">
        <v>60</v>
      </c>
      <c r="AJ790" s="608" t="s">
        <v>3172</v>
      </c>
      <c r="AK790" s="604" t="s">
        <v>1088</v>
      </c>
      <c r="AL790" s="607" t="s">
        <v>3173</v>
      </c>
      <c r="AM790" s="604" t="s">
        <v>52</v>
      </c>
      <c r="AN790" s="604" t="s">
        <v>1076</v>
      </c>
      <c r="AO790" s="604"/>
      <c r="AP790" s="606"/>
      <c r="AQ790" s="606" t="s">
        <v>37</v>
      </c>
      <c r="AR790" s="606"/>
      <c r="AS790" s="603" t="s">
        <v>1078</v>
      </c>
      <c r="AT790" s="610" t="s">
        <v>1078</v>
      </c>
      <c r="AU790" s="610" t="s">
        <v>1078</v>
      </c>
      <c r="AV790" s="605"/>
      <c r="AW790" s="602"/>
      <c r="AX790" s="602"/>
      <c r="AY790" s="602"/>
      <c r="AZ790" s="602"/>
      <c r="BA790" s="602"/>
      <c r="BB790" s="602"/>
      <c r="BC790" s="602"/>
      <c r="BD790" s="602"/>
      <c r="BE790" s="602"/>
      <c r="BF790" s="602"/>
      <c r="BG790" s="602"/>
      <c r="BH790" s="602"/>
      <c r="BI790" s="602"/>
      <c r="BJ790" s="602"/>
      <c r="BK790" s="602"/>
      <c r="BL790" s="602"/>
      <c r="BM790" s="602"/>
      <c r="BN790" s="602"/>
      <c r="BO790" s="602"/>
      <c r="BP790" s="602"/>
      <c r="BQ790" s="602"/>
      <c r="BR790" s="602"/>
      <c r="BS790" s="602"/>
      <c r="BT790" s="602"/>
      <c r="BU790" s="602"/>
      <c r="BV790" s="602"/>
      <c r="BW790" s="602"/>
      <c r="BX790" s="602"/>
      <c r="BY790" s="602"/>
      <c r="BZ790" s="602"/>
      <c r="CA790" s="602"/>
      <c r="CB790" s="602"/>
      <c r="CC790" s="602"/>
      <c r="CD790" s="602"/>
      <c r="CE790" s="602"/>
      <c r="CF790" s="602"/>
      <c r="CG790" s="602"/>
      <c r="CH790" s="602"/>
      <c r="CI790" s="602"/>
      <c r="CJ790" s="602"/>
      <c r="CK790" s="602"/>
      <c r="CL790" s="602"/>
      <c r="CM790" s="602"/>
      <c r="CN790" s="602"/>
      <c r="CO790" s="602"/>
      <c r="CP790" s="602"/>
      <c r="CQ790" s="602"/>
      <c r="CR790" s="602"/>
      <c r="CS790" s="602"/>
      <c r="CT790" s="602"/>
      <c r="CU790" s="602"/>
      <c r="CV790" s="602"/>
      <c r="CW790" s="602"/>
      <c r="CX790" s="602"/>
      <c r="CY790" s="602"/>
      <c r="CZ790" s="602"/>
      <c r="DA790" s="602"/>
      <c r="DB790" s="602"/>
      <c r="DC790" s="602"/>
      <c r="DD790" s="602"/>
      <c r="DE790" s="602"/>
      <c r="DF790" s="602"/>
      <c r="DG790" s="602"/>
      <c r="DH790" s="602"/>
      <c r="DI790" s="602"/>
      <c r="DJ790" s="602"/>
      <c r="DK790" s="602"/>
      <c r="DL790" s="602"/>
      <c r="DM790" s="602"/>
      <c r="DN790" s="602"/>
      <c r="DO790" s="602"/>
      <c r="DP790" s="602"/>
      <c r="DQ790" s="602"/>
      <c r="DR790" s="602"/>
      <c r="DS790" s="602"/>
      <c r="DT790" s="602"/>
      <c r="DU790" s="602"/>
      <c r="DV790" s="602"/>
      <c r="DW790" s="602"/>
      <c r="DX790" s="602"/>
      <c r="DY790" s="602"/>
      <c r="DZ790" s="602"/>
      <c r="EA790" s="602"/>
      <c r="EB790" s="602"/>
      <c r="EC790" s="602"/>
      <c r="ED790" s="602"/>
      <c r="EE790" s="602"/>
      <c r="EF790" s="602"/>
      <c r="EG790" s="602"/>
      <c r="EH790" s="602"/>
      <c r="EI790" s="602"/>
      <c r="EJ790" s="602"/>
      <c r="EK790" s="602"/>
      <c r="EL790" s="602"/>
      <c r="EM790" s="602"/>
      <c r="EN790" s="602"/>
      <c r="EO790" s="602"/>
      <c r="EP790" s="602"/>
      <c r="EQ790" s="602"/>
      <c r="ER790" s="602"/>
      <c r="ES790" s="602"/>
      <c r="ET790" s="602"/>
      <c r="EU790" s="602"/>
      <c r="EV790" s="602"/>
      <c r="EW790" s="602"/>
      <c r="EX790" s="602"/>
      <c r="EY790" s="602"/>
      <c r="EZ790" s="602"/>
      <c r="FA790" s="602"/>
      <c r="FB790" s="602"/>
      <c r="FC790" s="602"/>
      <c r="FD790" s="602"/>
      <c r="FE790" s="602"/>
      <c r="FF790" s="602"/>
      <c r="FG790" s="602"/>
      <c r="FH790" s="602"/>
      <c r="FI790" s="602"/>
      <c r="FJ790" s="602"/>
      <c r="FK790" s="602"/>
      <c r="FL790" s="602"/>
      <c r="FM790" s="602"/>
      <c r="FN790" s="602"/>
      <c r="FO790" s="602"/>
      <c r="FP790" s="602"/>
      <c r="FQ790" s="602"/>
      <c r="FR790" s="602"/>
      <c r="FS790" s="602"/>
      <c r="FT790" s="602"/>
      <c r="FU790" s="602"/>
      <c r="FV790" s="602"/>
      <c r="FW790" s="602"/>
      <c r="FX790" s="602"/>
      <c r="FY790" s="602"/>
      <c r="FZ790" s="602"/>
      <c r="GA790" s="602"/>
      <c r="GB790" s="602"/>
      <c r="GC790" s="602"/>
      <c r="GD790" s="602"/>
      <c r="GE790" s="602"/>
      <c r="GF790" s="602"/>
      <c r="GG790" s="602"/>
      <c r="GH790" s="602"/>
      <c r="GI790" s="602"/>
      <c r="GJ790" s="602"/>
      <c r="GK790" s="602"/>
      <c r="GL790" s="602"/>
      <c r="GM790" s="602"/>
      <c r="GN790" s="602"/>
      <c r="GO790" s="602"/>
      <c r="GP790" s="602"/>
      <c r="GQ790" s="602"/>
      <c r="GR790" s="602"/>
      <c r="GS790" s="602"/>
      <c r="GT790" s="602"/>
      <c r="GU790" s="602"/>
      <c r="GV790" s="602"/>
      <c r="GW790" s="602"/>
      <c r="GX790" s="602"/>
      <c r="GY790" s="602"/>
      <c r="GZ790" s="602"/>
      <c r="HA790" s="602"/>
      <c r="HB790" s="602"/>
      <c r="HC790" s="602"/>
      <c r="HD790" s="602"/>
      <c r="HE790" s="602"/>
      <c r="HF790" s="602"/>
      <c r="HG790" s="602"/>
      <c r="HH790" s="602"/>
      <c r="HI790" s="602"/>
      <c r="HJ790" s="602"/>
      <c r="HK790" s="602"/>
      <c r="HL790" s="602"/>
      <c r="HM790" s="602"/>
      <c r="HN790" s="602"/>
      <c r="HO790" s="602"/>
      <c r="HP790" s="602"/>
      <c r="HQ790" s="602"/>
      <c r="HR790" s="602"/>
      <c r="HS790" s="602"/>
      <c r="HT790" s="602"/>
      <c r="HU790" s="602"/>
      <c r="HV790" s="602"/>
      <c r="HW790" s="602"/>
      <c r="HX790" s="602"/>
      <c r="HY790" s="602"/>
      <c r="HZ790" s="602"/>
      <c r="IA790" s="602"/>
      <c r="IB790" s="602"/>
      <c r="IC790" s="602"/>
      <c r="ID790" s="602"/>
      <c r="IE790" s="602"/>
      <c r="IF790" s="602"/>
      <c r="IG790" s="602"/>
      <c r="IH790" s="602"/>
      <c r="II790" s="602"/>
      <c r="IJ790" s="602"/>
      <c r="IK790" s="602"/>
      <c r="IL790" s="602"/>
      <c r="IM790" s="602"/>
      <c r="IN790" s="602"/>
      <c r="IO790" s="602"/>
      <c r="IP790" s="602"/>
      <c r="IQ790" s="602"/>
      <c r="IR790" s="602"/>
      <c r="IS790" s="602"/>
      <c r="IT790" s="602"/>
      <c r="IU790" s="602"/>
      <c r="IV790" s="602"/>
      <c r="IW790" s="602"/>
      <c r="IX790" s="602"/>
      <c r="IY790" s="602"/>
      <c r="IZ790" s="602"/>
      <c r="JA790" s="602"/>
      <c r="JB790" s="602"/>
      <c r="JC790" s="602"/>
      <c r="JD790" s="602"/>
      <c r="JE790" s="602"/>
      <c r="JF790" s="602"/>
      <c r="JG790" s="602"/>
      <c r="JH790" s="602"/>
      <c r="JI790" s="602"/>
      <c r="JJ790" s="602"/>
      <c r="JK790" s="602"/>
      <c r="JL790" s="602"/>
      <c r="JM790" s="602"/>
      <c r="JN790" s="602"/>
      <c r="JO790" s="602"/>
      <c r="JP790" s="602"/>
      <c r="JQ790" s="602"/>
      <c r="JR790" s="602"/>
      <c r="JS790" s="602"/>
      <c r="JT790" s="602"/>
      <c r="JU790" s="602"/>
      <c r="JV790" s="602"/>
      <c r="JW790" s="602"/>
      <c r="JX790" s="602"/>
      <c r="JY790" s="602"/>
      <c r="JZ790" s="602"/>
      <c r="KA790" s="602"/>
      <c r="KB790" s="602"/>
      <c r="KC790" s="602"/>
      <c r="KD790" s="602"/>
      <c r="KE790" s="602"/>
      <c r="KF790" s="602"/>
      <c r="KG790" s="602"/>
      <c r="KH790" s="602"/>
      <c r="KI790" s="602"/>
      <c r="KJ790" s="602"/>
      <c r="KK790" s="602"/>
      <c r="KL790" s="602"/>
      <c r="KM790" s="602"/>
      <c r="KN790" s="602"/>
      <c r="KO790" s="602"/>
      <c r="KP790" s="602"/>
      <c r="KQ790" s="602"/>
      <c r="KR790" s="602"/>
      <c r="KS790" s="602"/>
      <c r="KT790" s="602"/>
      <c r="KU790" s="602"/>
      <c r="KV790" s="602"/>
      <c r="KW790" s="602"/>
      <c r="KX790" s="602"/>
      <c r="KY790" s="602"/>
      <c r="KZ790" s="602"/>
      <c r="LA790" s="602"/>
      <c r="LB790" s="602"/>
      <c r="LC790" s="602"/>
      <c r="LD790" s="602"/>
      <c r="LE790" s="602"/>
      <c r="LF790" s="602"/>
      <c r="LG790" s="602"/>
      <c r="LH790" s="602"/>
      <c r="LI790" s="602"/>
      <c r="LJ790" s="602"/>
      <c r="LK790" s="602"/>
      <c r="LL790" s="602"/>
      <c r="LM790" s="602"/>
      <c r="LN790" s="602"/>
      <c r="LO790" s="602"/>
      <c r="LP790" s="602"/>
      <c r="LQ790" s="602"/>
      <c r="LR790" s="602"/>
      <c r="LS790" s="602"/>
      <c r="LT790" s="602"/>
      <c r="LU790" s="602"/>
      <c r="LV790" s="602"/>
      <c r="LW790" s="602"/>
      <c r="LX790" s="602"/>
      <c r="LY790" s="602"/>
      <c r="LZ790" s="602"/>
      <c r="MA790" s="602"/>
      <c r="MB790" s="602"/>
      <c r="MC790" s="602"/>
      <c r="MD790" s="602"/>
      <c r="ME790" s="602"/>
      <c r="MF790" s="602"/>
      <c r="MG790" s="602"/>
      <c r="MH790" s="602"/>
      <c r="MI790" s="602"/>
      <c r="MJ790" s="602"/>
      <c r="MK790" s="602"/>
      <c r="ML790" s="602"/>
      <c r="MM790" s="602"/>
      <c r="MN790" s="602"/>
      <c r="MO790" s="602"/>
      <c r="MP790" s="602"/>
      <c r="MQ790" s="602"/>
      <c r="MR790" s="602"/>
      <c r="MS790" s="602"/>
      <c r="MT790" s="602"/>
      <c r="MU790" s="602"/>
      <c r="MV790" s="602"/>
      <c r="MW790" s="602"/>
      <c r="MX790" s="602"/>
      <c r="MY790" s="602"/>
      <c r="MZ790" s="602"/>
      <c r="NA790" s="602"/>
      <c r="NB790" s="602"/>
      <c r="NC790" s="602"/>
      <c r="ND790" s="602"/>
      <c r="NE790" s="602"/>
      <c r="NF790" s="602"/>
      <c r="NG790" s="602"/>
      <c r="NH790" s="602"/>
      <c r="NI790" s="602"/>
      <c r="NJ790" s="602"/>
      <c r="NK790" s="602"/>
      <c r="NL790" s="602"/>
      <c r="NM790" s="602"/>
      <c r="NN790" s="602"/>
      <c r="NO790" s="602"/>
      <c r="NP790" s="602"/>
      <c r="NQ790" s="602"/>
      <c r="NR790" s="602"/>
      <c r="NS790" s="602"/>
      <c r="NT790" s="602"/>
      <c r="NU790" s="602"/>
      <c r="NV790" s="602"/>
      <c r="NW790" s="602"/>
      <c r="NX790" s="602"/>
      <c r="NY790" s="602"/>
      <c r="NZ790" s="602"/>
      <c r="OA790" s="602"/>
      <c r="OB790" s="602"/>
      <c r="OC790" s="602"/>
      <c r="OD790" s="602"/>
      <c r="OE790" s="602"/>
      <c r="OF790" s="602"/>
      <c r="OG790" s="602"/>
      <c r="OH790" s="602"/>
      <c r="OI790" s="602"/>
      <c r="OJ790" s="602"/>
      <c r="OK790" s="602"/>
      <c r="OL790" s="602"/>
      <c r="OM790" s="602"/>
      <c r="ON790" s="602"/>
      <c r="OO790" s="602"/>
      <c r="OP790" s="602"/>
      <c r="OQ790" s="602"/>
      <c r="OR790" s="602"/>
      <c r="OS790" s="602"/>
      <c r="OT790" s="602"/>
      <c r="OU790" s="602"/>
      <c r="OV790" s="602"/>
      <c r="OW790" s="602"/>
      <c r="OX790" s="602"/>
      <c r="OY790" s="602"/>
      <c r="OZ790" s="602"/>
      <c r="PA790" s="602"/>
      <c r="PB790" s="602"/>
      <c r="PC790" s="602"/>
      <c r="PD790" s="602"/>
      <c r="PE790" s="602"/>
      <c r="PF790" s="602"/>
      <c r="PG790" s="602"/>
      <c r="PH790" s="602"/>
      <c r="PI790" s="602"/>
      <c r="PJ790" s="602"/>
      <c r="PK790" s="602"/>
      <c r="PL790" s="602"/>
      <c r="PM790" s="602"/>
      <c r="PN790" s="602"/>
      <c r="PO790" s="602"/>
      <c r="PP790" s="602"/>
      <c r="PQ790" s="602"/>
      <c r="PR790" s="602"/>
      <c r="PS790" s="602"/>
      <c r="PT790" s="602"/>
      <c r="PU790" s="602"/>
      <c r="PV790" s="602"/>
      <c r="PW790" s="602"/>
      <c r="PX790" s="602"/>
      <c r="PY790" s="602"/>
      <c r="PZ790" s="602"/>
      <c r="QA790" s="602"/>
      <c r="QB790" s="602"/>
      <c r="QC790" s="602"/>
      <c r="QD790" s="602"/>
      <c r="QE790" s="602"/>
      <c r="QF790" s="602"/>
      <c r="QG790" s="602"/>
      <c r="QH790" s="602"/>
      <c r="QI790" s="602"/>
      <c r="QJ790" s="602"/>
      <c r="QK790" s="602"/>
      <c r="QL790" s="602"/>
      <c r="QM790" s="602"/>
      <c r="QN790" s="602"/>
      <c r="QO790" s="602"/>
      <c r="QP790" s="602"/>
      <c r="QQ790" s="602"/>
      <c r="QR790" s="602"/>
      <c r="QS790" s="602"/>
      <c r="QT790" s="602"/>
      <c r="QU790" s="602"/>
      <c r="QV790" s="602"/>
      <c r="QW790" s="602"/>
      <c r="QX790" s="602"/>
      <c r="QY790" s="602"/>
      <c r="QZ790" s="602"/>
      <c r="RA790" s="602"/>
      <c r="RB790" s="602"/>
      <c r="RC790" s="602"/>
      <c r="RD790" s="602"/>
      <c r="RE790" s="602"/>
      <c r="RF790" s="602"/>
      <c r="RG790" s="602"/>
      <c r="RH790" s="602"/>
      <c r="RI790" s="602"/>
      <c r="RJ790" s="602"/>
      <c r="RK790" s="602"/>
      <c r="RL790" s="602"/>
      <c r="RM790" s="602"/>
      <c r="RN790" s="602"/>
      <c r="RO790" s="602"/>
      <c r="RP790" s="602"/>
      <c r="RQ790" s="602"/>
      <c r="RR790" s="602"/>
      <c r="RS790" s="602"/>
      <c r="RT790" s="602"/>
      <c r="RU790" s="602"/>
      <c r="RV790" s="602"/>
      <c r="RW790" s="602"/>
      <c r="RX790" s="602"/>
      <c r="RY790" s="602"/>
      <c r="RZ790" s="602"/>
      <c r="SA790" s="602"/>
      <c r="SB790" s="602"/>
      <c r="SC790" s="602"/>
      <c r="SD790" s="602"/>
      <c r="SE790" s="602"/>
      <c r="SF790" s="602"/>
      <c r="SG790" s="602"/>
      <c r="SH790" s="602"/>
      <c r="SI790" s="602"/>
      <c r="SJ790" s="602"/>
      <c r="SK790" s="602"/>
      <c r="SL790" s="602"/>
      <c r="SM790" s="602"/>
      <c r="SN790" s="602"/>
      <c r="SO790" s="602"/>
      <c r="SP790" s="602"/>
      <c r="SQ790" s="602"/>
      <c r="SR790" s="602"/>
      <c r="SS790" s="602"/>
      <c r="ST790" s="602"/>
      <c r="SU790" s="602"/>
      <c r="SV790" s="602"/>
      <c r="SW790" s="602"/>
      <c r="SX790" s="602"/>
      <c r="SY790" s="602"/>
      <c r="SZ790" s="602"/>
      <c r="TA790" s="602"/>
      <c r="TB790" s="602"/>
      <c r="TC790" s="602"/>
      <c r="TD790" s="602"/>
      <c r="TE790" s="602"/>
      <c r="TF790" s="602"/>
      <c r="TG790" s="602"/>
      <c r="TH790" s="602"/>
      <c r="TI790" s="602"/>
      <c r="TJ790" s="602"/>
      <c r="TK790" s="602"/>
      <c r="TL790" s="602"/>
      <c r="TM790" s="602"/>
      <c r="TN790" s="602"/>
      <c r="TO790" s="602"/>
      <c r="TP790" s="602"/>
      <c r="TQ790" s="602"/>
      <c r="TR790" s="602"/>
      <c r="TS790" s="602"/>
      <c r="TT790" s="602"/>
      <c r="TU790" s="602"/>
      <c r="TV790" s="602"/>
      <c r="TW790" s="602"/>
      <c r="TX790" s="602"/>
      <c r="TY790" s="602"/>
      <c r="TZ790" s="602"/>
      <c r="UA790" s="602"/>
      <c r="UB790" s="602"/>
      <c r="UC790" s="602"/>
      <c r="UD790" s="602"/>
      <c r="UE790" s="602"/>
      <c r="UF790" s="602"/>
      <c r="UG790" s="602"/>
      <c r="UH790" s="602"/>
      <c r="UI790" s="602"/>
      <c r="UJ790" s="602"/>
      <c r="UK790" s="602"/>
      <c r="UL790" s="602"/>
      <c r="UM790" s="602"/>
      <c r="UN790" s="602"/>
      <c r="UO790" s="602"/>
      <c r="UP790" s="602"/>
      <c r="UQ790" s="602"/>
      <c r="UR790" s="602"/>
      <c r="US790" s="602"/>
      <c r="UT790" s="602"/>
      <c r="UU790" s="602"/>
      <c r="UV790" s="602"/>
      <c r="UW790" s="602"/>
      <c r="UX790" s="602"/>
      <c r="UY790" s="602"/>
      <c r="UZ790" s="602"/>
      <c r="VA790" s="602"/>
      <c r="VB790" s="602"/>
      <c r="VC790" s="602"/>
      <c r="VD790" s="602"/>
      <c r="VE790" s="602"/>
      <c r="VF790" s="602"/>
      <c r="VG790" s="602"/>
      <c r="VH790" s="602"/>
      <c r="VI790" s="602"/>
      <c r="VJ790" s="602"/>
      <c r="VK790" s="602"/>
      <c r="VL790" s="602"/>
      <c r="VM790" s="602"/>
      <c r="VN790" s="602"/>
      <c r="VO790" s="602"/>
      <c r="VP790" s="602"/>
      <c r="VQ790" s="602"/>
      <c r="VR790" s="602"/>
      <c r="VS790" s="602"/>
      <c r="VT790" s="602"/>
      <c r="VU790" s="602"/>
      <c r="VV790" s="602"/>
      <c r="VW790" s="602"/>
      <c r="VX790" s="602"/>
      <c r="VY790" s="602"/>
      <c r="VZ790" s="602"/>
      <c r="WA790" s="602"/>
      <c r="WB790" s="602"/>
      <c r="WC790" s="602"/>
      <c r="WD790" s="602"/>
      <c r="WE790" s="602"/>
      <c r="WF790" s="602"/>
      <c r="WG790" s="602"/>
      <c r="WH790" s="602"/>
      <c r="WI790" s="602"/>
      <c r="WJ790" s="602"/>
      <c r="WK790" s="602"/>
      <c r="WL790" s="602"/>
      <c r="WM790" s="602"/>
      <c r="WN790" s="602"/>
      <c r="WO790" s="602"/>
      <c r="WP790" s="602"/>
      <c r="WQ790" s="602"/>
      <c r="WR790" s="602"/>
      <c r="WS790" s="602"/>
      <c r="WT790" s="602"/>
      <c r="WU790" s="602"/>
      <c r="WV790" s="602"/>
      <c r="WW790" s="602"/>
      <c r="WX790" s="602"/>
      <c r="WY790" s="602"/>
      <c r="WZ790" s="602"/>
      <c r="XA790" s="602"/>
      <c r="XB790" s="602"/>
      <c r="XC790" s="602"/>
      <c r="XD790" s="602"/>
      <c r="XE790" s="602"/>
      <c r="XF790" s="602"/>
      <c r="XG790" s="602"/>
      <c r="XH790" s="602"/>
      <c r="XI790" s="602"/>
      <c r="XJ790" s="602"/>
      <c r="XK790" s="602"/>
      <c r="XL790" s="602"/>
      <c r="XM790" s="602"/>
      <c r="XN790" s="602"/>
      <c r="XO790" s="602"/>
      <c r="XP790" s="602"/>
      <c r="XQ790" s="602"/>
      <c r="XR790" s="602"/>
      <c r="XS790" s="602"/>
      <c r="XT790" s="602"/>
      <c r="XU790" s="602"/>
      <c r="XV790" s="602"/>
      <c r="XW790" s="602"/>
      <c r="XX790" s="602"/>
      <c r="XY790" s="602"/>
      <c r="XZ790" s="602"/>
      <c r="YA790" s="602"/>
      <c r="YB790" s="602"/>
      <c r="YC790" s="602"/>
      <c r="YD790" s="602"/>
      <c r="YE790" s="602"/>
      <c r="YF790" s="602"/>
      <c r="YG790" s="602"/>
      <c r="YH790" s="602"/>
      <c r="YI790" s="602"/>
      <c r="YJ790" s="602"/>
      <c r="YK790" s="602"/>
      <c r="YL790" s="602"/>
      <c r="YM790" s="602"/>
      <c r="YN790" s="602"/>
      <c r="YO790" s="602"/>
      <c r="YP790" s="602"/>
      <c r="YQ790" s="602"/>
      <c r="YR790" s="602"/>
      <c r="YS790" s="602"/>
      <c r="YT790" s="602"/>
      <c r="YU790" s="602"/>
      <c r="YV790" s="602"/>
      <c r="YW790" s="602"/>
      <c r="YX790" s="602"/>
      <c r="YY790" s="602"/>
      <c r="YZ790" s="602"/>
      <c r="ZA790" s="602"/>
      <c r="ZB790" s="602"/>
      <c r="ZC790" s="602"/>
      <c r="ZD790" s="602"/>
      <c r="ZE790" s="602"/>
      <c r="ZF790" s="602"/>
      <c r="ZG790" s="602"/>
      <c r="ZH790" s="602"/>
      <c r="ZI790" s="602"/>
      <c r="ZJ790" s="602"/>
      <c r="ZK790" s="602"/>
      <c r="ZL790" s="602"/>
      <c r="ZM790" s="602"/>
      <c r="ZN790" s="602"/>
      <c r="ZO790" s="602"/>
      <c r="ZP790" s="602"/>
      <c r="ZQ790" s="602"/>
      <c r="ZR790" s="602"/>
      <c r="ZS790" s="602"/>
      <c r="ZT790" s="602"/>
      <c r="ZU790" s="602"/>
      <c r="ZV790" s="602"/>
      <c r="ZW790" s="602"/>
      <c r="ZX790" s="602"/>
      <c r="ZY790" s="602"/>
      <c r="ZZ790" s="602"/>
      <c r="AAA790" s="602"/>
      <c r="AAB790" s="602"/>
      <c r="AAC790" s="602"/>
      <c r="AAD790" s="602"/>
      <c r="AAE790" s="602"/>
      <c r="AAF790" s="602"/>
      <c r="AAG790" s="602"/>
      <c r="AAH790" s="602"/>
      <c r="AAI790" s="602"/>
      <c r="AAJ790" s="602"/>
      <c r="AAK790" s="602"/>
      <c r="AAL790" s="602"/>
      <c r="AAM790" s="602"/>
      <c r="AAN790" s="602"/>
      <c r="AAO790" s="602"/>
      <c r="AAP790" s="602"/>
      <c r="AAQ790" s="602"/>
      <c r="AAR790" s="602"/>
      <c r="AAS790" s="602"/>
      <c r="AAT790" s="602"/>
      <c r="AAU790" s="602"/>
      <c r="AAV790" s="602"/>
      <c r="AAW790" s="602"/>
      <c r="AAX790" s="602"/>
      <c r="AAY790" s="602"/>
      <c r="AAZ790" s="602"/>
      <c r="ABA790" s="602"/>
      <c r="ABB790" s="602"/>
      <c r="ABC790" s="602"/>
      <c r="ABD790" s="602"/>
      <c r="ABE790" s="602"/>
      <c r="ABF790" s="602"/>
      <c r="ABG790" s="602"/>
      <c r="ABH790" s="602"/>
      <c r="ABI790" s="602"/>
      <c r="ABJ790" s="602"/>
      <c r="ABK790" s="602"/>
      <c r="ABL790" s="602"/>
      <c r="ABM790" s="602"/>
      <c r="ABN790" s="602"/>
      <c r="ABO790" s="602"/>
      <c r="ABP790" s="602"/>
      <c r="ABQ790" s="602"/>
      <c r="ABR790" s="602"/>
      <c r="ABS790" s="602"/>
      <c r="ABT790" s="602"/>
      <c r="ABU790" s="602"/>
      <c r="ABV790" s="602"/>
      <c r="ABW790" s="602"/>
      <c r="ABX790" s="602"/>
      <c r="ABY790" s="602"/>
      <c r="ABZ790" s="602"/>
      <c r="ACA790" s="602"/>
      <c r="ACB790" s="602"/>
      <c r="ACC790" s="602"/>
      <c r="ACD790" s="602"/>
      <c r="ACE790" s="602"/>
      <c r="ACF790" s="602"/>
      <c r="ACG790" s="602"/>
      <c r="ACH790" s="602"/>
      <c r="ACI790" s="602"/>
      <c r="ACJ790" s="602"/>
      <c r="ACK790" s="602"/>
      <c r="ACL790" s="602"/>
      <c r="ACM790" s="602"/>
      <c r="ACN790" s="602"/>
      <c r="ACO790" s="602"/>
      <c r="ACP790" s="602"/>
      <c r="ACQ790" s="602"/>
      <c r="ACR790" s="602"/>
      <c r="ACS790" s="602"/>
      <c r="ACT790" s="602"/>
      <c r="ACU790" s="602"/>
      <c r="ACV790" s="602"/>
      <c r="ACW790" s="602"/>
      <c r="ACX790" s="602"/>
      <c r="ACY790" s="602"/>
      <c r="ACZ790" s="602"/>
      <c r="ADA790" s="602"/>
      <c r="ADB790" s="602"/>
      <c r="ADC790" s="602"/>
      <c r="ADD790" s="602"/>
      <c r="ADE790" s="602"/>
      <c r="ADF790" s="602"/>
      <c r="ADG790" s="602"/>
      <c r="ADH790" s="602"/>
      <c r="ADI790" s="602"/>
      <c r="ADJ790" s="602"/>
      <c r="ADK790" s="602"/>
      <c r="ADL790" s="602"/>
      <c r="ADM790" s="602"/>
      <c r="ADN790" s="602"/>
      <c r="ADO790" s="602"/>
      <c r="ADP790" s="602"/>
      <c r="ADQ790" s="602"/>
      <c r="ADR790" s="602"/>
      <c r="ADS790" s="602"/>
      <c r="ADT790" s="602"/>
      <c r="ADU790" s="602"/>
      <c r="ADV790" s="602"/>
      <c r="ADW790" s="602"/>
      <c r="ADX790" s="602"/>
      <c r="ADY790" s="602"/>
      <c r="ADZ790" s="602"/>
      <c r="AEA790" s="602"/>
      <c r="AEB790" s="602"/>
      <c r="AEC790" s="602"/>
      <c r="AED790" s="602"/>
      <c r="AEE790" s="602"/>
      <c r="AEF790" s="602"/>
      <c r="AEG790" s="602"/>
      <c r="AEH790" s="602"/>
      <c r="AEI790" s="602"/>
      <c r="AEJ790" s="602"/>
      <c r="AEK790" s="602"/>
      <c r="AEL790" s="602"/>
      <c r="AEM790" s="602"/>
      <c r="AEN790" s="602"/>
      <c r="AEO790" s="602"/>
      <c r="AEP790" s="602"/>
      <c r="AEQ790" s="602"/>
      <c r="AER790" s="602"/>
      <c r="AES790" s="602"/>
      <c r="AET790" s="602"/>
      <c r="AEU790" s="602"/>
      <c r="AEV790" s="602"/>
      <c r="AEW790" s="602"/>
      <c r="AEX790" s="602"/>
      <c r="AEY790" s="602"/>
      <c r="AEZ790" s="602"/>
      <c r="AFA790" s="602"/>
      <c r="AFB790" s="602"/>
      <c r="AFC790" s="602"/>
      <c r="AFD790" s="602"/>
      <c r="AFE790" s="602"/>
      <c r="AFF790" s="602"/>
      <c r="AFG790" s="602"/>
      <c r="AFH790" s="602"/>
      <c r="AFI790" s="602"/>
      <c r="AFJ790" s="602"/>
      <c r="AFK790" s="602"/>
      <c r="AFL790" s="602"/>
      <c r="AFM790" s="602"/>
      <c r="AFN790" s="602"/>
      <c r="AFO790" s="602"/>
      <c r="AFP790" s="602"/>
      <c r="AFQ790" s="602"/>
      <c r="AFR790" s="602"/>
      <c r="AFS790" s="602"/>
      <c r="AFT790" s="602"/>
      <c r="AFU790" s="602"/>
      <c r="AFV790" s="602"/>
      <c r="AFW790" s="602"/>
      <c r="AFX790" s="602"/>
      <c r="AFY790" s="602"/>
      <c r="AFZ790" s="602"/>
      <c r="AGA790" s="602"/>
      <c r="AGB790" s="602"/>
      <c r="AGC790" s="602"/>
      <c r="AGD790" s="602"/>
      <c r="AGE790" s="602"/>
      <c r="AGF790" s="602"/>
      <c r="AGG790" s="602"/>
      <c r="AGH790" s="602"/>
      <c r="AGI790" s="602"/>
      <c r="AGJ790" s="602"/>
      <c r="AGK790" s="602"/>
      <c r="AGL790" s="602"/>
      <c r="AGM790" s="602"/>
      <c r="AGN790" s="602"/>
      <c r="AGO790" s="602"/>
      <c r="AGP790" s="602"/>
      <c r="AGQ790" s="602"/>
      <c r="AGR790" s="602"/>
      <c r="AGS790" s="602"/>
      <c r="AGT790" s="602"/>
      <c r="AGU790" s="602"/>
      <c r="AGV790" s="602"/>
      <c r="AGW790" s="602"/>
      <c r="AGX790" s="602"/>
      <c r="AGY790" s="602"/>
      <c r="AGZ790" s="602"/>
      <c r="AHA790" s="602"/>
      <c r="AHB790" s="602"/>
      <c r="AHC790" s="602"/>
      <c r="AHD790" s="602"/>
      <c r="AHE790" s="602"/>
      <c r="AHF790" s="602"/>
      <c r="AHG790" s="602"/>
      <c r="AHH790" s="602"/>
      <c r="AHI790" s="602"/>
      <c r="AHJ790" s="602"/>
      <c r="AHK790" s="602"/>
      <c r="AHL790" s="602"/>
      <c r="AHM790" s="602"/>
      <c r="AHN790" s="602"/>
      <c r="AHO790" s="602"/>
      <c r="AHP790" s="602"/>
      <c r="AHQ790" s="602"/>
      <c r="AHR790" s="602"/>
      <c r="AHS790" s="602"/>
      <c r="AHT790" s="602"/>
      <c r="AHU790" s="602"/>
      <c r="AHV790" s="602"/>
      <c r="AHW790" s="602"/>
      <c r="AHX790" s="602"/>
      <c r="AHY790" s="602"/>
      <c r="AHZ790" s="602"/>
      <c r="AIA790" s="602"/>
      <c r="AIB790" s="602"/>
      <c r="AIC790" s="602"/>
      <c r="AID790" s="602"/>
      <c r="AIE790" s="602"/>
      <c r="AIF790" s="602"/>
      <c r="AIG790" s="602"/>
      <c r="AIH790" s="602"/>
      <c r="AII790" s="602"/>
      <c r="AIJ790" s="602"/>
      <c r="AIK790" s="602"/>
      <c r="AIL790" s="602"/>
      <c r="AIM790" s="602"/>
      <c r="AIN790" s="602"/>
      <c r="AIO790" s="602"/>
      <c r="AIP790" s="602"/>
      <c r="AIQ790" s="602"/>
      <c r="AIR790" s="602"/>
      <c r="AIS790" s="602"/>
      <c r="AIT790" s="602"/>
      <c r="AIU790" s="602"/>
      <c r="AIV790" s="602"/>
      <c r="AIW790" s="602"/>
      <c r="AIX790" s="602"/>
      <c r="AIY790" s="602"/>
      <c r="AIZ790" s="602"/>
      <c r="AJA790" s="602"/>
      <c r="AJB790" s="602"/>
      <c r="AJC790" s="602"/>
      <c r="AJD790" s="602"/>
      <c r="AJE790" s="602"/>
      <c r="AJF790" s="602"/>
      <c r="AJG790" s="602"/>
      <c r="AJH790" s="602"/>
      <c r="AJI790" s="602"/>
    </row>
    <row r="791" spans="1:945">
      <c r="A791" s="603"/>
      <c r="B791" s="623">
        <v>44586</v>
      </c>
      <c r="C791" s="623" t="s">
        <v>1217</v>
      </c>
      <c r="D791" s="615" t="s">
        <v>2956</v>
      </c>
      <c r="E791" s="617" t="s">
        <v>3104</v>
      </c>
      <c r="F791" s="615"/>
      <c r="G791" s="615"/>
      <c r="H791" s="615"/>
      <c r="I791" s="615" t="s">
        <v>3062</v>
      </c>
      <c r="J791" s="618"/>
      <c r="K791" s="615">
        <v>2200094</v>
      </c>
      <c r="L791" s="615" t="s">
        <v>3169</v>
      </c>
      <c r="M791" s="616">
        <v>44586</v>
      </c>
      <c r="N791" s="616">
        <v>44630</v>
      </c>
      <c r="O791" s="616"/>
      <c r="P791" s="616"/>
      <c r="Q791" s="616"/>
      <c r="R791" s="616"/>
      <c r="S791" s="615" t="s">
        <v>2959</v>
      </c>
      <c r="T791" s="615">
        <v>60</v>
      </c>
      <c r="U791" s="615">
        <v>49202132</v>
      </c>
      <c r="V791" s="615" t="s">
        <v>1231</v>
      </c>
      <c r="W791" s="615">
        <v>360</v>
      </c>
      <c r="X791" s="619">
        <v>728</v>
      </c>
      <c r="Y791" s="539">
        <f t="shared" si="36"/>
        <v>262080</v>
      </c>
      <c r="Z791" s="605">
        <v>0.79</v>
      </c>
      <c r="AA791" s="681">
        <f t="shared" si="37"/>
        <v>207043.20000000001</v>
      </c>
      <c r="AB791" s="625"/>
      <c r="AC791" s="621">
        <v>0</v>
      </c>
      <c r="AD791" s="609"/>
      <c r="AE791" s="606"/>
      <c r="AF791" s="695">
        <f t="shared" si="38"/>
        <v>207043.20000000001</v>
      </c>
      <c r="AG791" s="604" t="s">
        <v>47</v>
      </c>
      <c r="AH791" s="604"/>
      <c r="AI791" s="604">
        <v>60</v>
      </c>
      <c r="AJ791" s="608" t="s">
        <v>3172</v>
      </c>
      <c r="AK791" s="604" t="s">
        <v>1088</v>
      </c>
      <c r="AL791" s="607" t="s">
        <v>3173</v>
      </c>
      <c r="AM791" s="604" t="s">
        <v>52</v>
      </c>
      <c r="AN791" s="604" t="s">
        <v>1076</v>
      </c>
      <c r="AO791" s="604"/>
      <c r="AP791" s="606"/>
      <c r="AQ791" s="606" t="s">
        <v>37</v>
      </c>
      <c r="AR791" s="606"/>
      <c r="AS791" s="603" t="s">
        <v>1078</v>
      </c>
      <c r="AT791" s="610" t="s">
        <v>1078</v>
      </c>
      <c r="AU791" s="610" t="s">
        <v>1078</v>
      </c>
      <c r="AV791" s="605"/>
      <c r="AW791" s="602"/>
      <c r="AX791" s="602"/>
      <c r="AY791" s="602"/>
      <c r="AZ791" s="602"/>
      <c r="BA791" s="602"/>
      <c r="BB791" s="602"/>
      <c r="BC791" s="602"/>
      <c r="BD791" s="602"/>
      <c r="BE791" s="602"/>
      <c r="BF791" s="602"/>
      <c r="BG791" s="602"/>
      <c r="BH791" s="602"/>
      <c r="BI791" s="602"/>
      <c r="BJ791" s="602"/>
      <c r="BK791" s="602"/>
      <c r="BL791" s="602"/>
      <c r="BM791" s="602"/>
      <c r="BN791" s="602"/>
      <c r="BO791" s="602"/>
      <c r="BP791" s="602"/>
      <c r="BQ791" s="602"/>
      <c r="BR791" s="602"/>
      <c r="BS791" s="602"/>
      <c r="BT791" s="602"/>
      <c r="BU791" s="602"/>
      <c r="BV791" s="602"/>
      <c r="BW791" s="602"/>
      <c r="BX791" s="602"/>
      <c r="BY791" s="602"/>
      <c r="BZ791" s="602"/>
      <c r="CA791" s="602"/>
      <c r="CB791" s="602"/>
      <c r="CC791" s="602"/>
      <c r="CD791" s="602"/>
      <c r="CE791" s="602"/>
      <c r="CF791" s="602"/>
      <c r="CG791" s="602"/>
      <c r="CH791" s="602"/>
      <c r="CI791" s="602"/>
      <c r="CJ791" s="602"/>
      <c r="CK791" s="602"/>
      <c r="CL791" s="602"/>
      <c r="CM791" s="602"/>
      <c r="CN791" s="602"/>
      <c r="CO791" s="602"/>
      <c r="CP791" s="602"/>
      <c r="CQ791" s="602"/>
      <c r="CR791" s="602"/>
      <c r="CS791" s="602"/>
      <c r="CT791" s="602"/>
      <c r="CU791" s="602"/>
      <c r="CV791" s="602"/>
      <c r="CW791" s="602"/>
      <c r="CX791" s="602"/>
      <c r="CY791" s="602"/>
      <c r="CZ791" s="602"/>
      <c r="DA791" s="602"/>
      <c r="DB791" s="602"/>
      <c r="DC791" s="602"/>
      <c r="DD791" s="602"/>
      <c r="DE791" s="602"/>
      <c r="DF791" s="602"/>
      <c r="DG791" s="602"/>
      <c r="DH791" s="602"/>
      <c r="DI791" s="602"/>
      <c r="DJ791" s="602"/>
      <c r="DK791" s="602"/>
      <c r="DL791" s="602"/>
      <c r="DM791" s="602"/>
      <c r="DN791" s="602"/>
      <c r="DO791" s="602"/>
      <c r="DP791" s="602"/>
      <c r="DQ791" s="602"/>
      <c r="DR791" s="602"/>
      <c r="DS791" s="602"/>
      <c r="DT791" s="602"/>
      <c r="DU791" s="602"/>
      <c r="DV791" s="602"/>
      <c r="DW791" s="602"/>
      <c r="DX791" s="602"/>
      <c r="DY791" s="602"/>
      <c r="DZ791" s="602"/>
      <c r="EA791" s="602"/>
      <c r="EB791" s="602"/>
      <c r="EC791" s="602"/>
      <c r="ED791" s="602"/>
      <c r="EE791" s="602"/>
      <c r="EF791" s="602"/>
      <c r="EG791" s="602"/>
      <c r="EH791" s="602"/>
      <c r="EI791" s="602"/>
      <c r="EJ791" s="602"/>
      <c r="EK791" s="602"/>
      <c r="EL791" s="602"/>
      <c r="EM791" s="602"/>
      <c r="EN791" s="602"/>
      <c r="EO791" s="602"/>
      <c r="EP791" s="602"/>
      <c r="EQ791" s="602"/>
      <c r="ER791" s="602"/>
      <c r="ES791" s="602"/>
      <c r="ET791" s="602"/>
      <c r="EU791" s="602"/>
      <c r="EV791" s="602"/>
      <c r="EW791" s="602"/>
      <c r="EX791" s="602"/>
      <c r="EY791" s="602"/>
      <c r="EZ791" s="602"/>
      <c r="FA791" s="602"/>
      <c r="FB791" s="602"/>
      <c r="FC791" s="602"/>
      <c r="FD791" s="602"/>
      <c r="FE791" s="602"/>
      <c r="FF791" s="602"/>
      <c r="FG791" s="602"/>
      <c r="FH791" s="602"/>
      <c r="FI791" s="602"/>
      <c r="FJ791" s="602"/>
      <c r="FK791" s="602"/>
      <c r="FL791" s="602"/>
      <c r="FM791" s="602"/>
      <c r="FN791" s="602"/>
      <c r="FO791" s="602"/>
      <c r="FP791" s="602"/>
      <c r="FQ791" s="602"/>
      <c r="FR791" s="602"/>
      <c r="FS791" s="602"/>
      <c r="FT791" s="602"/>
      <c r="FU791" s="602"/>
      <c r="FV791" s="602"/>
      <c r="FW791" s="602"/>
      <c r="FX791" s="602"/>
      <c r="FY791" s="602"/>
      <c r="FZ791" s="602"/>
      <c r="GA791" s="602"/>
      <c r="GB791" s="602"/>
      <c r="GC791" s="602"/>
      <c r="GD791" s="602"/>
      <c r="GE791" s="602"/>
      <c r="GF791" s="602"/>
      <c r="GG791" s="602"/>
      <c r="GH791" s="602"/>
      <c r="GI791" s="602"/>
      <c r="GJ791" s="602"/>
      <c r="GK791" s="602"/>
      <c r="GL791" s="602"/>
      <c r="GM791" s="602"/>
      <c r="GN791" s="602"/>
      <c r="GO791" s="602"/>
      <c r="GP791" s="602"/>
      <c r="GQ791" s="602"/>
      <c r="GR791" s="602"/>
      <c r="GS791" s="602"/>
      <c r="GT791" s="602"/>
      <c r="GU791" s="602"/>
      <c r="GV791" s="602"/>
      <c r="GW791" s="602"/>
      <c r="GX791" s="602"/>
      <c r="GY791" s="602"/>
      <c r="GZ791" s="602"/>
      <c r="HA791" s="602"/>
      <c r="HB791" s="602"/>
      <c r="HC791" s="602"/>
      <c r="HD791" s="602"/>
      <c r="HE791" s="602"/>
      <c r="HF791" s="602"/>
      <c r="HG791" s="602"/>
      <c r="HH791" s="602"/>
      <c r="HI791" s="602"/>
      <c r="HJ791" s="602"/>
      <c r="HK791" s="602"/>
      <c r="HL791" s="602"/>
      <c r="HM791" s="602"/>
      <c r="HN791" s="602"/>
      <c r="HO791" s="602"/>
      <c r="HP791" s="602"/>
      <c r="HQ791" s="602"/>
      <c r="HR791" s="602"/>
      <c r="HS791" s="602"/>
      <c r="HT791" s="602"/>
      <c r="HU791" s="602"/>
      <c r="HV791" s="602"/>
      <c r="HW791" s="602"/>
      <c r="HX791" s="602"/>
      <c r="HY791" s="602"/>
      <c r="HZ791" s="602"/>
      <c r="IA791" s="602"/>
      <c r="IB791" s="602"/>
      <c r="IC791" s="602"/>
      <c r="ID791" s="602"/>
      <c r="IE791" s="602"/>
      <c r="IF791" s="602"/>
      <c r="IG791" s="602"/>
      <c r="IH791" s="602"/>
      <c r="II791" s="602"/>
      <c r="IJ791" s="602"/>
      <c r="IK791" s="602"/>
      <c r="IL791" s="602"/>
      <c r="IM791" s="602"/>
      <c r="IN791" s="602"/>
      <c r="IO791" s="602"/>
      <c r="IP791" s="602"/>
      <c r="IQ791" s="602"/>
      <c r="IR791" s="602"/>
      <c r="IS791" s="602"/>
      <c r="IT791" s="602"/>
      <c r="IU791" s="602"/>
      <c r="IV791" s="602"/>
      <c r="IW791" s="602"/>
      <c r="IX791" s="602"/>
      <c r="IY791" s="602"/>
      <c r="IZ791" s="602"/>
      <c r="JA791" s="602"/>
      <c r="JB791" s="602"/>
      <c r="JC791" s="602"/>
      <c r="JD791" s="602"/>
      <c r="JE791" s="602"/>
      <c r="JF791" s="602"/>
      <c r="JG791" s="602"/>
      <c r="JH791" s="602"/>
      <c r="JI791" s="602"/>
      <c r="JJ791" s="602"/>
      <c r="JK791" s="602"/>
      <c r="JL791" s="602"/>
      <c r="JM791" s="602"/>
      <c r="JN791" s="602"/>
      <c r="JO791" s="602"/>
      <c r="JP791" s="602"/>
      <c r="JQ791" s="602"/>
      <c r="JR791" s="602"/>
      <c r="JS791" s="602"/>
      <c r="JT791" s="602"/>
      <c r="JU791" s="602"/>
      <c r="JV791" s="602"/>
      <c r="JW791" s="602"/>
      <c r="JX791" s="602"/>
      <c r="JY791" s="602"/>
      <c r="JZ791" s="602"/>
      <c r="KA791" s="602"/>
      <c r="KB791" s="602"/>
      <c r="KC791" s="602"/>
      <c r="KD791" s="602"/>
      <c r="KE791" s="602"/>
      <c r="KF791" s="602"/>
      <c r="KG791" s="602"/>
      <c r="KH791" s="602"/>
      <c r="KI791" s="602"/>
      <c r="KJ791" s="602"/>
      <c r="KK791" s="602"/>
      <c r="KL791" s="602"/>
      <c r="KM791" s="602"/>
      <c r="KN791" s="602"/>
      <c r="KO791" s="602"/>
      <c r="KP791" s="602"/>
      <c r="KQ791" s="602"/>
      <c r="KR791" s="602"/>
      <c r="KS791" s="602"/>
      <c r="KT791" s="602"/>
      <c r="KU791" s="602"/>
      <c r="KV791" s="602"/>
      <c r="KW791" s="602"/>
      <c r="KX791" s="602"/>
      <c r="KY791" s="602"/>
      <c r="KZ791" s="602"/>
      <c r="LA791" s="602"/>
      <c r="LB791" s="602"/>
      <c r="LC791" s="602"/>
      <c r="LD791" s="602"/>
      <c r="LE791" s="602"/>
      <c r="LF791" s="602"/>
      <c r="LG791" s="602"/>
      <c r="LH791" s="602"/>
      <c r="LI791" s="602"/>
      <c r="LJ791" s="602"/>
      <c r="LK791" s="602"/>
      <c r="LL791" s="602"/>
      <c r="LM791" s="602"/>
      <c r="LN791" s="602"/>
      <c r="LO791" s="602"/>
      <c r="LP791" s="602"/>
      <c r="LQ791" s="602"/>
      <c r="LR791" s="602"/>
      <c r="LS791" s="602"/>
      <c r="LT791" s="602"/>
      <c r="LU791" s="602"/>
      <c r="LV791" s="602"/>
      <c r="LW791" s="602"/>
      <c r="LX791" s="602"/>
      <c r="LY791" s="602"/>
      <c r="LZ791" s="602"/>
      <c r="MA791" s="602"/>
      <c r="MB791" s="602"/>
      <c r="MC791" s="602"/>
      <c r="MD791" s="602"/>
      <c r="ME791" s="602"/>
      <c r="MF791" s="602"/>
      <c r="MG791" s="602"/>
      <c r="MH791" s="602"/>
      <c r="MI791" s="602"/>
      <c r="MJ791" s="602"/>
      <c r="MK791" s="602"/>
      <c r="ML791" s="602"/>
      <c r="MM791" s="602"/>
      <c r="MN791" s="602"/>
      <c r="MO791" s="602"/>
      <c r="MP791" s="602"/>
      <c r="MQ791" s="602"/>
      <c r="MR791" s="602"/>
      <c r="MS791" s="602"/>
      <c r="MT791" s="602"/>
      <c r="MU791" s="602"/>
      <c r="MV791" s="602"/>
      <c r="MW791" s="602"/>
      <c r="MX791" s="602"/>
      <c r="MY791" s="602"/>
      <c r="MZ791" s="602"/>
      <c r="NA791" s="602"/>
      <c r="NB791" s="602"/>
      <c r="NC791" s="602"/>
      <c r="ND791" s="602"/>
      <c r="NE791" s="602"/>
      <c r="NF791" s="602"/>
      <c r="NG791" s="602"/>
      <c r="NH791" s="602"/>
      <c r="NI791" s="602"/>
      <c r="NJ791" s="602"/>
      <c r="NK791" s="602"/>
      <c r="NL791" s="602"/>
      <c r="NM791" s="602"/>
      <c r="NN791" s="602"/>
      <c r="NO791" s="602"/>
      <c r="NP791" s="602"/>
      <c r="NQ791" s="602"/>
      <c r="NR791" s="602"/>
      <c r="NS791" s="602"/>
      <c r="NT791" s="602"/>
      <c r="NU791" s="602"/>
      <c r="NV791" s="602"/>
      <c r="NW791" s="602"/>
      <c r="NX791" s="602"/>
      <c r="NY791" s="602"/>
      <c r="NZ791" s="602"/>
      <c r="OA791" s="602"/>
      <c r="OB791" s="602"/>
      <c r="OC791" s="602"/>
      <c r="OD791" s="602"/>
      <c r="OE791" s="602"/>
      <c r="OF791" s="602"/>
      <c r="OG791" s="602"/>
      <c r="OH791" s="602"/>
      <c r="OI791" s="602"/>
      <c r="OJ791" s="602"/>
      <c r="OK791" s="602"/>
      <c r="OL791" s="602"/>
      <c r="OM791" s="602"/>
      <c r="ON791" s="602"/>
      <c r="OO791" s="602"/>
      <c r="OP791" s="602"/>
      <c r="OQ791" s="602"/>
      <c r="OR791" s="602"/>
      <c r="OS791" s="602"/>
      <c r="OT791" s="602"/>
      <c r="OU791" s="602"/>
      <c r="OV791" s="602"/>
      <c r="OW791" s="602"/>
      <c r="OX791" s="602"/>
      <c r="OY791" s="602"/>
      <c r="OZ791" s="602"/>
      <c r="PA791" s="602"/>
      <c r="PB791" s="602"/>
      <c r="PC791" s="602"/>
      <c r="PD791" s="602"/>
      <c r="PE791" s="602"/>
      <c r="PF791" s="602"/>
      <c r="PG791" s="602"/>
      <c r="PH791" s="602"/>
      <c r="PI791" s="602"/>
      <c r="PJ791" s="602"/>
      <c r="PK791" s="602"/>
      <c r="PL791" s="602"/>
      <c r="PM791" s="602"/>
      <c r="PN791" s="602"/>
      <c r="PO791" s="602"/>
      <c r="PP791" s="602"/>
      <c r="PQ791" s="602"/>
      <c r="PR791" s="602"/>
      <c r="PS791" s="602"/>
      <c r="PT791" s="602"/>
      <c r="PU791" s="602"/>
      <c r="PV791" s="602"/>
      <c r="PW791" s="602"/>
      <c r="PX791" s="602"/>
      <c r="PY791" s="602"/>
      <c r="PZ791" s="602"/>
      <c r="QA791" s="602"/>
      <c r="QB791" s="602"/>
      <c r="QC791" s="602"/>
      <c r="QD791" s="602"/>
      <c r="QE791" s="602"/>
      <c r="QF791" s="602"/>
      <c r="QG791" s="602"/>
      <c r="QH791" s="602"/>
      <c r="QI791" s="602"/>
      <c r="QJ791" s="602"/>
      <c r="QK791" s="602"/>
      <c r="QL791" s="602"/>
      <c r="QM791" s="602"/>
      <c r="QN791" s="602"/>
      <c r="QO791" s="602"/>
      <c r="QP791" s="602"/>
      <c r="QQ791" s="602"/>
      <c r="QR791" s="602"/>
      <c r="QS791" s="602"/>
      <c r="QT791" s="602"/>
      <c r="QU791" s="602"/>
      <c r="QV791" s="602"/>
      <c r="QW791" s="602"/>
      <c r="QX791" s="602"/>
      <c r="QY791" s="602"/>
      <c r="QZ791" s="602"/>
      <c r="RA791" s="602"/>
      <c r="RB791" s="602"/>
      <c r="RC791" s="602"/>
      <c r="RD791" s="602"/>
      <c r="RE791" s="602"/>
      <c r="RF791" s="602"/>
      <c r="RG791" s="602"/>
      <c r="RH791" s="602"/>
      <c r="RI791" s="602"/>
      <c r="RJ791" s="602"/>
      <c r="RK791" s="602"/>
      <c r="RL791" s="602"/>
      <c r="RM791" s="602"/>
      <c r="RN791" s="602"/>
      <c r="RO791" s="602"/>
      <c r="RP791" s="602"/>
      <c r="RQ791" s="602"/>
      <c r="RR791" s="602"/>
      <c r="RS791" s="602"/>
      <c r="RT791" s="602"/>
      <c r="RU791" s="602"/>
      <c r="RV791" s="602"/>
      <c r="RW791" s="602"/>
      <c r="RX791" s="602"/>
      <c r="RY791" s="602"/>
      <c r="RZ791" s="602"/>
      <c r="SA791" s="602"/>
      <c r="SB791" s="602"/>
      <c r="SC791" s="602"/>
      <c r="SD791" s="602"/>
      <c r="SE791" s="602"/>
      <c r="SF791" s="602"/>
      <c r="SG791" s="602"/>
      <c r="SH791" s="602"/>
      <c r="SI791" s="602"/>
      <c r="SJ791" s="602"/>
      <c r="SK791" s="602"/>
      <c r="SL791" s="602"/>
      <c r="SM791" s="602"/>
      <c r="SN791" s="602"/>
      <c r="SO791" s="602"/>
      <c r="SP791" s="602"/>
      <c r="SQ791" s="602"/>
      <c r="SR791" s="602"/>
      <c r="SS791" s="602"/>
      <c r="ST791" s="602"/>
      <c r="SU791" s="602"/>
      <c r="SV791" s="602"/>
      <c r="SW791" s="602"/>
      <c r="SX791" s="602"/>
      <c r="SY791" s="602"/>
      <c r="SZ791" s="602"/>
      <c r="TA791" s="602"/>
      <c r="TB791" s="602"/>
      <c r="TC791" s="602"/>
      <c r="TD791" s="602"/>
      <c r="TE791" s="602"/>
      <c r="TF791" s="602"/>
      <c r="TG791" s="602"/>
      <c r="TH791" s="602"/>
      <c r="TI791" s="602"/>
      <c r="TJ791" s="602"/>
      <c r="TK791" s="602"/>
      <c r="TL791" s="602"/>
      <c r="TM791" s="602"/>
      <c r="TN791" s="602"/>
      <c r="TO791" s="602"/>
      <c r="TP791" s="602"/>
      <c r="TQ791" s="602"/>
      <c r="TR791" s="602"/>
      <c r="TS791" s="602"/>
      <c r="TT791" s="602"/>
      <c r="TU791" s="602"/>
      <c r="TV791" s="602"/>
      <c r="TW791" s="602"/>
      <c r="TX791" s="602"/>
      <c r="TY791" s="602"/>
      <c r="TZ791" s="602"/>
      <c r="UA791" s="602"/>
      <c r="UB791" s="602"/>
      <c r="UC791" s="602"/>
      <c r="UD791" s="602"/>
      <c r="UE791" s="602"/>
      <c r="UF791" s="602"/>
      <c r="UG791" s="602"/>
      <c r="UH791" s="602"/>
      <c r="UI791" s="602"/>
      <c r="UJ791" s="602"/>
      <c r="UK791" s="602"/>
      <c r="UL791" s="602"/>
      <c r="UM791" s="602"/>
      <c r="UN791" s="602"/>
      <c r="UO791" s="602"/>
      <c r="UP791" s="602"/>
      <c r="UQ791" s="602"/>
      <c r="UR791" s="602"/>
      <c r="US791" s="602"/>
      <c r="UT791" s="602"/>
      <c r="UU791" s="602"/>
      <c r="UV791" s="602"/>
      <c r="UW791" s="602"/>
      <c r="UX791" s="602"/>
      <c r="UY791" s="602"/>
      <c r="UZ791" s="602"/>
      <c r="VA791" s="602"/>
      <c r="VB791" s="602"/>
      <c r="VC791" s="602"/>
      <c r="VD791" s="602"/>
      <c r="VE791" s="602"/>
      <c r="VF791" s="602"/>
      <c r="VG791" s="602"/>
      <c r="VH791" s="602"/>
      <c r="VI791" s="602"/>
      <c r="VJ791" s="602"/>
      <c r="VK791" s="602"/>
      <c r="VL791" s="602"/>
      <c r="VM791" s="602"/>
      <c r="VN791" s="602"/>
      <c r="VO791" s="602"/>
      <c r="VP791" s="602"/>
      <c r="VQ791" s="602"/>
      <c r="VR791" s="602"/>
      <c r="VS791" s="602"/>
      <c r="VT791" s="602"/>
      <c r="VU791" s="602"/>
      <c r="VV791" s="602"/>
      <c r="VW791" s="602"/>
      <c r="VX791" s="602"/>
      <c r="VY791" s="602"/>
      <c r="VZ791" s="602"/>
      <c r="WA791" s="602"/>
      <c r="WB791" s="602"/>
      <c r="WC791" s="602"/>
      <c r="WD791" s="602"/>
      <c r="WE791" s="602"/>
      <c r="WF791" s="602"/>
      <c r="WG791" s="602"/>
      <c r="WH791" s="602"/>
      <c r="WI791" s="602"/>
      <c r="WJ791" s="602"/>
      <c r="WK791" s="602"/>
      <c r="WL791" s="602"/>
      <c r="WM791" s="602"/>
      <c r="WN791" s="602"/>
      <c r="WO791" s="602"/>
      <c r="WP791" s="602"/>
      <c r="WQ791" s="602"/>
      <c r="WR791" s="602"/>
      <c r="WS791" s="602"/>
      <c r="WT791" s="602"/>
      <c r="WU791" s="602"/>
      <c r="WV791" s="602"/>
      <c r="WW791" s="602"/>
      <c r="WX791" s="602"/>
      <c r="WY791" s="602"/>
      <c r="WZ791" s="602"/>
      <c r="XA791" s="602"/>
      <c r="XB791" s="602"/>
      <c r="XC791" s="602"/>
      <c r="XD791" s="602"/>
      <c r="XE791" s="602"/>
      <c r="XF791" s="602"/>
      <c r="XG791" s="602"/>
      <c r="XH791" s="602"/>
      <c r="XI791" s="602"/>
      <c r="XJ791" s="602"/>
      <c r="XK791" s="602"/>
      <c r="XL791" s="602"/>
      <c r="XM791" s="602"/>
      <c r="XN791" s="602"/>
      <c r="XO791" s="602"/>
      <c r="XP791" s="602"/>
      <c r="XQ791" s="602"/>
      <c r="XR791" s="602"/>
      <c r="XS791" s="602"/>
      <c r="XT791" s="602"/>
      <c r="XU791" s="602"/>
      <c r="XV791" s="602"/>
      <c r="XW791" s="602"/>
      <c r="XX791" s="602"/>
      <c r="XY791" s="602"/>
      <c r="XZ791" s="602"/>
      <c r="YA791" s="602"/>
      <c r="YB791" s="602"/>
      <c r="YC791" s="602"/>
      <c r="YD791" s="602"/>
      <c r="YE791" s="602"/>
      <c r="YF791" s="602"/>
      <c r="YG791" s="602"/>
      <c r="YH791" s="602"/>
      <c r="YI791" s="602"/>
      <c r="YJ791" s="602"/>
      <c r="YK791" s="602"/>
      <c r="YL791" s="602"/>
      <c r="YM791" s="602"/>
      <c r="YN791" s="602"/>
      <c r="YO791" s="602"/>
      <c r="YP791" s="602"/>
      <c r="YQ791" s="602"/>
      <c r="YR791" s="602"/>
      <c r="YS791" s="602"/>
      <c r="YT791" s="602"/>
      <c r="YU791" s="602"/>
      <c r="YV791" s="602"/>
      <c r="YW791" s="602"/>
      <c r="YX791" s="602"/>
      <c r="YY791" s="602"/>
      <c r="YZ791" s="602"/>
      <c r="ZA791" s="602"/>
      <c r="ZB791" s="602"/>
      <c r="ZC791" s="602"/>
      <c r="ZD791" s="602"/>
      <c r="ZE791" s="602"/>
      <c r="ZF791" s="602"/>
      <c r="ZG791" s="602"/>
      <c r="ZH791" s="602"/>
      <c r="ZI791" s="602"/>
      <c r="ZJ791" s="602"/>
      <c r="ZK791" s="602"/>
      <c r="ZL791" s="602"/>
      <c r="ZM791" s="602"/>
      <c r="ZN791" s="602"/>
      <c r="ZO791" s="602"/>
      <c r="ZP791" s="602"/>
      <c r="ZQ791" s="602"/>
      <c r="ZR791" s="602"/>
      <c r="ZS791" s="602"/>
      <c r="ZT791" s="602"/>
      <c r="ZU791" s="602"/>
      <c r="ZV791" s="602"/>
      <c r="ZW791" s="602"/>
      <c r="ZX791" s="602"/>
      <c r="ZY791" s="602"/>
      <c r="ZZ791" s="602"/>
      <c r="AAA791" s="602"/>
      <c r="AAB791" s="602"/>
      <c r="AAC791" s="602"/>
      <c r="AAD791" s="602"/>
      <c r="AAE791" s="602"/>
      <c r="AAF791" s="602"/>
      <c r="AAG791" s="602"/>
      <c r="AAH791" s="602"/>
      <c r="AAI791" s="602"/>
      <c r="AAJ791" s="602"/>
      <c r="AAK791" s="602"/>
      <c r="AAL791" s="602"/>
      <c r="AAM791" s="602"/>
      <c r="AAN791" s="602"/>
      <c r="AAO791" s="602"/>
      <c r="AAP791" s="602"/>
      <c r="AAQ791" s="602"/>
      <c r="AAR791" s="602"/>
      <c r="AAS791" s="602"/>
      <c r="AAT791" s="602"/>
      <c r="AAU791" s="602"/>
      <c r="AAV791" s="602"/>
      <c r="AAW791" s="602"/>
      <c r="AAX791" s="602"/>
      <c r="AAY791" s="602"/>
      <c r="AAZ791" s="602"/>
      <c r="ABA791" s="602"/>
      <c r="ABB791" s="602"/>
      <c r="ABC791" s="602"/>
      <c r="ABD791" s="602"/>
      <c r="ABE791" s="602"/>
      <c r="ABF791" s="602"/>
      <c r="ABG791" s="602"/>
      <c r="ABH791" s="602"/>
      <c r="ABI791" s="602"/>
      <c r="ABJ791" s="602"/>
      <c r="ABK791" s="602"/>
      <c r="ABL791" s="602"/>
      <c r="ABM791" s="602"/>
      <c r="ABN791" s="602"/>
      <c r="ABO791" s="602"/>
      <c r="ABP791" s="602"/>
      <c r="ABQ791" s="602"/>
      <c r="ABR791" s="602"/>
      <c r="ABS791" s="602"/>
      <c r="ABT791" s="602"/>
      <c r="ABU791" s="602"/>
      <c r="ABV791" s="602"/>
      <c r="ABW791" s="602"/>
      <c r="ABX791" s="602"/>
      <c r="ABY791" s="602"/>
      <c r="ABZ791" s="602"/>
      <c r="ACA791" s="602"/>
      <c r="ACB791" s="602"/>
      <c r="ACC791" s="602"/>
      <c r="ACD791" s="602"/>
      <c r="ACE791" s="602"/>
      <c r="ACF791" s="602"/>
      <c r="ACG791" s="602"/>
      <c r="ACH791" s="602"/>
      <c r="ACI791" s="602"/>
      <c r="ACJ791" s="602"/>
      <c r="ACK791" s="602"/>
      <c r="ACL791" s="602"/>
      <c r="ACM791" s="602"/>
      <c r="ACN791" s="602"/>
      <c r="ACO791" s="602"/>
      <c r="ACP791" s="602"/>
      <c r="ACQ791" s="602"/>
      <c r="ACR791" s="602"/>
      <c r="ACS791" s="602"/>
      <c r="ACT791" s="602"/>
      <c r="ACU791" s="602"/>
      <c r="ACV791" s="602"/>
      <c r="ACW791" s="602"/>
      <c r="ACX791" s="602"/>
      <c r="ACY791" s="602"/>
      <c r="ACZ791" s="602"/>
      <c r="ADA791" s="602"/>
      <c r="ADB791" s="602"/>
      <c r="ADC791" s="602"/>
      <c r="ADD791" s="602"/>
      <c r="ADE791" s="602"/>
      <c r="ADF791" s="602"/>
      <c r="ADG791" s="602"/>
      <c r="ADH791" s="602"/>
      <c r="ADI791" s="602"/>
      <c r="ADJ791" s="602"/>
      <c r="ADK791" s="602"/>
      <c r="ADL791" s="602"/>
      <c r="ADM791" s="602"/>
      <c r="ADN791" s="602"/>
      <c r="ADO791" s="602"/>
      <c r="ADP791" s="602"/>
      <c r="ADQ791" s="602"/>
      <c r="ADR791" s="602"/>
      <c r="ADS791" s="602"/>
      <c r="ADT791" s="602"/>
      <c r="ADU791" s="602"/>
      <c r="ADV791" s="602"/>
      <c r="ADW791" s="602"/>
      <c r="ADX791" s="602"/>
      <c r="ADY791" s="602"/>
      <c r="ADZ791" s="602"/>
      <c r="AEA791" s="602"/>
      <c r="AEB791" s="602"/>
      <c r="AEC791" s="602"/>
      <c r="AED791" s="602"/>
      <c r="AEE791" s="602"/>
      <c r="AEF791" s="602"/>
      <c r="AEG791" s="602"/>
      <c r="AEH791" s="602"/>
      <c r="AEI791" s="602"/>
      <c r="AEJ791" s="602"/>
      <c r="AEK791" s="602"/>
      <c r="AEL791" s="602"/>
      <c r="AEM791" s="602"/>
      <c r="AEN791" s="602"/>
      <c r="AEO791" s="602"/>
      <c r="AEP791" s="602"/>
      <c r="AEQ791" s="602"/>
      <c r="AER791" s="602"/>
      <c r="AES791" s="602"/>
      <c r="AET791" s="602"/>
      <c r="AEU791" s="602"/>
      <c r="AEV791" s="602"/>
      <c r="AEW791" s="602"/>
      <c r="AEX791" s="602"/>
      <c r="AEY791" s="602"/>
      <c r="AEZ791" s="602"/>
      <c r="AFA791" s="602"/>
      <c r="AFB791" s="602"/>
      <c r="AFC791" s="602"/>
      <c r="AFD791" s="602"/>
      <c r="AFE791" s="602"/>
      <c r="AFF791" s="602"/>
      <c r="AFG791" s="602"/>
      <c r="AFH791" s="602"/>
      <c r="AFI791" s="602"/>
      <c r="AFJ791" s="602"/>
      <c r="AFK791" s="602"/>
      <c r="AFL791" s="602"/>
      <c r="AFM791" s="602"/>
      <c r="AFN791" s="602"/>
      <c r="AFO791" s="602"/>
      <c r="AFP791" s="602"/>
      <c r="AFQ791" s="602"/>
      <c r="AFR791" s="602"/>
      <c r="AFS791" s="602"/>
      <c r="AFT791" s="602"/>
      <c r="AFU791" s="602"/>
      <c r="AFV791" s="602"/>
      <c r="AFW791" s="602"/>
      <c r="AFX791" s="602"/>
      <c r="AFY791" s="602"/>
      <c r="AFZ791" s="602"/>
      <c r="AGA791" s="602"/>
      <c r="AGB791" s="602"/>
      <c r="AGC791" s="602"/>
      <c r="AGD791" s="602"/>
      <c r="AGE791" s="602"/>
      <c r="AGF791" s="602"/>
      <c r="AGG791" s="602"/>
      <c r="AGH791" s="602"/>
      <c r="AGI791" s="602"/>
      <c r="AGJ791" s="602"/>
      <c r="AGK791" s="602"/>
      <c r="AGL791" s="602"/>
      <c r="AGM791" s="602"/>
      <c r="AGN791" s="602"/>
      <c r="AGO791" s="602"/>
      <c r="AGP791" s="602"/>
      <c r="AGQ791" s="602"/>
      <c r="AGR791" s="602"/>
      <c r="AGS791" s="602"/>
      <c r="AGT791" s="602"/>
      <c r="AGU791" s="602"/>
      <c r="AGV791" s="602"/>
      <c r="AGW791" s="602"/>
      <c r="AGX791" s="602"/>
      <c r="AGY791" s="602"/>
      <c r="AGZ791" s="602"/>
      <c r="AHA791" s="602"/>
      <c r="AHB791" s="602"/>
      <c r="AHC791" s="602"/>
      <c r="AHD791" s="602"/>
      <c r="AHE791" s="602"/>
      <c r="AHF791" s="602"/>
      <c r="AHG791" s="602"/>
      <c r="AHH791" s="602"/>
      <c r="AHI791" s="602"/>
      <c r="AHJ791" s="602"/>
      <c r="AHK791" s="602"/>
      <c r="AHL791" s="602"/>
      <c r="AHM791" s="602"/>
      <c r="AHN791" s="602"/>
      <c r="AHO791" s="602"/>
      <c r="AHP791" s="602"/>
      <c r="AHQ791" s="602"/>
      <c r="AHR791" s="602"/>
      <c r="AHS791" s="602"/>
      <c r="AHT791" s="602"/>
      <c r="AHU791" s="602"/>
      <c r="AHV791" s="602"/>
      <c r="AHW791" s="602"/>
      <c r="AHX791" s="602"/>
      <c r="AHY791" s="602"/>
      <c r="AHZ791" s="602"/>
      <c r="AIA791" s="602"/>
      <c r="AIB791" s="602"/>
      <c r="AIC791" s="602"/>
      <c r="AID791" s="602"/>
      <c r="AIE791" s="602"/>
      <c r="AIF791" s="602"/>
      <c r="AIG791" s="602"/>
      <c r="AIH791" s="602"/>
      <c r="AII791" s="602"/>
      <c r="AIJ791" s="602"/>
      <c r="AIK791" s="602"/>
      <c r="AIL791" s="602"/>
      <c r="AIM791" s="602"/>
      <c r="AIN791" s="602"/>
      <c r="AIO791" s="602"/>
      <c r="AIP791" s="602"/>
      <c r="AIQ791" s="602"/>
      <c r="AIR791" s="602"/>
      <c r="AIS791" s="602"/>
      <c r="AIT791" s="602"/>
      <c r="AIU791" s="602"/>
      <c r="AIV791" s="602"/>
      <c r="AIW791" s="602"/>
      <c r="AIX791" s="602"/>
      <c r="AIY791" s="602"/>
      <c r="AIZ791" s="602"/>
      <c r="AJA791" s="602"/>
      <c r="AJB791" s="602"/>
      <c r="AJC791" s="602"/>
      <c r="AJD791" s="602"/>
      <c r="AJE791" s="602"/>
      <c r="AJF791" s="602"/>
      <c r="AJG791" s="602"/>
      <c r="AJH791" s="602"/>
      <c r="AJI791" s="602"/>
    </row>
    <row r="792" spans="1:945">
      <c r="A792" s="603"/>
      <c r="B792" s="623">
        <v>44593</v>
      </c>
      <c r="C792" s="623" t="s">
        <v>1217</v>
      </c>
      <c r="D792" s="615" t="s">
        <v>2956</v>
      </c>
      <c r="E792" s="617" t="s">
        <v>3104</v>
      </c>
      <c r="F792" s="615"/>
      <c r="G792" s="615"/>
      <c r="H792" s="615"/>
      <c r="I792" s="615" t="s">
        <v>3062</v>
      </c>
      <c r="J792" s="618"/>
      <c r="K792" s="615">
        <v>2200114</v>
      </c>
      <c r="L792" s="615" t="s">
        <v>3169</v>
      </c>
      <c r="M792" s="616">
        <v>44588</v>
      </c>
      <c r="N792" s="616">
        <v>44868</v>
      </c>
      <c r="O792" s="616"/>
      <c r="P792" s="616"/>
      <c r="Q792" s="616"/>
      <c r="R792" s="616"/>
      <c r="S792" s="615" t="s">
        <v>2959</v>
      </c>
      <c r="T792" s="615">
        <v>60</v>
      </c>
      <c r="U792" s="615">
        <v>49202132</v>
      </c>
      <c r="V792" s="615" t="s">
        <v>1231</v>
      </c>
      <c r="W792" s="615">
        <v>360</v>
      </c>
      <c r="X792" s="619">
        <v>728</v>
      </c>
      <c r="Y792" s="539">
        <f t="shared" si="36"/>
        <v>262080</v>
      </c>
      <c r="Z792" s="605">
        <v>0.79</v>
      </c>
      <c r="AA792" s="681">
        <f t="shared" si="37"/>
        <v>207043.20000000001</v>
      </c>
      <c r="AB792" s="625"/>
      <c r="AC792" s="621">
        <v>0</v>
      </c>
      <c r="AD792" s="609"/>
      <c r="AE792" s="606"/>
      <c r="AF792" s="695">
        <f t="shared" si="38"/>
        <v>207043.20000000001</v>
      </c>
      <c r="AG792" s="604" t="s">
        <v>47</v>
      </c>
      <c r="AH792" s="604"/>
      <c r="AI792" s="604">
        <v>60</v>
      </c>
      <c r="AJ792" s="608" t="s">
        <v>3170</v>
      </c>
      <c r="AK792" s="604" t="s">
        <v>1088</v>
      </c>
      <c r="AL792" s="607" t="s">
        <v>3171</v>
      </c>
      <c r="AM792" s="604" t="s">
        <v>52</v>
      </c>
      <c r="AN792" s="604" t="s">
        <v>1076</v>
      </c>
      <c r="AO792" s="604"/>
      <c r="AP792" s="606"/>
      <c r="AQ792" s="606" t="s">
        <v>37</v>
      </c>
      <c r="AR792" s="606"/>
      <c r="AS792" s="603" t="s">
        <v>1078</v>
      </c>
      <c r="AT792" s="610" t="s">
        <v>1078</v>
      </c>
      <c r="AU792" s="610" t="s">
        <v>1078</v>
      </c>
      <c r="AV792" s="605"/>
      <c r="AW792" s="602"/>
      <c r="AX792" s="602"/>
      <c r="AY792" s="602"/>
      <c r="AZ792" s="602"/>
      <c r="BA792" s="602"/>
      <c r="BB792" s="602"/>
      <c r="BC792" s="602"/>
      <c r="BD792" s="602"/>
      <c r="BE792" s="602"/>
      <c r="BF792" s="602"/>
      <c r="BG792" s="602"/>
      <c r="BH792" s="602"/>
      <c r="BI792" s="602"/>
      <c r="BJ792" s="602"/>
      <c r="BK792" s="602"/>
      <c r="BL792" s="602"/>
      <c r="BM792" s="602"/>
      <c r="BN792" s="602"/>
      <c r="BO792" s="602"/>
      <c r="BP792" s="602"/>
      <c r="BQ792" s="602"/>
      <c r="BR792" s="602"/>
      <c r="BS792" s="602"/>
      <c r="BT792" s="602"/>
      <c r="BU792" s="602"/>
      <c r="BV792" s="602"/>
      <c r="BW792" s="602"/>
      <c r="BX792" s="602"/>
      <c r="BY792" s="602"/>
      <c r="BZ792" s="602"/>
      <c r="CA792" s="602"/>
      <c r="CB792" s="602"/>
      <c r="CC792" s="602"/>
      <c r="CD792" s="602"/>
      <c r="CE792" s="602"/>
      <c r="CF792" s="602"/>
      <c r="CG792" s="602"/>
      <c r="CH792" s="602"/>
      <c r="CI792" s="602"/>
      <c r="CJ792" s="602"/>
      <c r="CK792" s="602"/>
      <c r="CL792" s="602"/>
      <c r="CM792" s="602"/>
      <c r="CN792" s="602"/>
      <c r="CO792" s="602"/>
      <c r="CP792" s="602"/>
      <c r="CQ792" s="602"/>
      <c r="CR792" s="602"/>
      <c r="CS792" s="602"/>
      <c r="CT792" s="602"/>
      <c r="CU792" s="602"/>
      <c r="CV792" s="602"/>
      <c r="CW792" s="602"/>
      <c r="CX792" s="602"/>
      <c r="CY792" s="602"/>
      <c r="CZ792" s="602"/>
      <c r="DA792" s="602"/>
      <c r="DB792" s="602"/>
      <c r="DC792" s="602"/>
      <c r="DD792" s="602"/>
      <c r="DE792" s="602"/>
      <c r="DF792" s="602"/>
      <c r="DG792" s="602"/>
      <c r="DH792" s="602"/>
      <c r="DI792" s="602"/>
      <c r="DJ792" s="602"/>
      <c r="DK792" s="602"/>
      <c r="DL792" s="602"/>
      <c r="DM792" s="602"/>
      <c r="DN792" s="602"/>
      <c r="DO792" s="602"/>
      <c r="DP792" s="602"/>
      <c r="DQ792" s="602"/>
      <c r="DR792" s="602"/>
      <c r="DS792" s="602"/>
      <c r="DT792" s="602"/>
      <c r="DU792" s="602"/>
      <c r="DV792" s="602"/>
      <c r="DW792" s="602"/>
      <c r="DX792" s="602"/>
      <c r="DY792" s="602"/>
      <c r="DZ792" s="602"/>
      <c r="EA792" s="602"/>
      <c r="EB792" s="602"/>
      <c r="EC792" s="602"/>
      <c r="ED792" s="602"/>
      <c r="EE792" s="602"/>
      <c r="EF792" s="602"/>
      <c r="EG792" s="602"/>
      <c r="EH792" s="602"/>
      <c r="EI792" s="602"/>
      <c r="EJ792" s="602"/>
      <c r="EK792" s="602"/>
      <c r="EL792" s="602"/>
      <c r="EM792" s="602"/>
      <c r="EN792" s="602"/>
      <c r="EO792" s="602"/>
      <c r="EP792" s="602"/>
      <c r="EQ792" s="602"/>
      <c r="ER792" s="602"/>
      <c r="ES792" s="602"/>
      <c r="ET792" s="602"/>
      <c r="EU792" s="602"/>
      <c r="EV792" s="602"/>
      <c r="EW792" s="602"/>
      <c r="EX792" s="602"/>
      <c r="EY792" s="602"/>
      <c r="EZ792" s="602"/>
      <c r="FA792" s="602"/>
      <c r="FB792" s="602"/>
      <c r="FC792" s="602"/>
      <c r="FD792" s="602"/>
      <c r="FE792" s="602"/>
      <c r="FF792" s="602"/>
      <c r="FG792" s="602"/>
      <c r="FH792" s="602"/>
      <c r="FI792" s="602"/>
      <c r="FJ792" s="602"/>
      <c r="FK792" s="602"/>
      <c r="FL792" s="602"/>
      <c r="FM792" s="602"/>
      <c r="FN792" s="602"/>
      <c r="FO792" s="602"/>
      <c r="FP792" s="602"/>
      <c r="FQ792" s="602"/>
      <c r="FR792" s="602"/>
      <c r="FS792" s="602"/>
      <c r="FT792" s="602"/>
      <c r="FU792" s="602"/>
      <c r="FV792" s="602"/>
      <c r="FW792" s="602"/>
      <c r="FX792" s="602"/>
      <c r="FY792" s="602"/>
      <c r="FZ792" s="602"/>
      <c r="GA792" s="602"/>
      <c r="GB792" s="602"/>
      <c r="GC792" s="602"/>
      <c r="GD792" s="602"/>
      <c r="GE792" s="602"/>
      <c r="GF792" s="602"/>
      <c r="GG792" s="602"/>
      <c r="GH792" s="602"/>
      <c r="GI792" s="602"/>
      <c r="GJ792" s="602"/>
      <c r="GK792" s="602"/>
      <c r="GL792" s="602"/>
      <c r="GM792" s="602"/>
      <c r="GN792" s="602"/>
      <c r="GO792" s="602"/>
      <c r="GP792" s="602"/>
      <c r="GQ792" s="602"/>
      <c r="GR792" s="602"/>
      <c r="GS792" s="602"/>
      <c r="GT792" s="602"/>
      <c r="GU792" s="602"/>
      <c r="GV792" s="602"/>
      <c r="GW792" s="602"/>
      <c r="GX792" s="602"/>
      <c r="GY792" s="602"/>
      <c r="GZ792" s="602"/>
      <c r="HA792" s="602"/>
      <c r="HB792" s="602"/>
      <c r="HC792" s="602"/>
      <c r="HD792" s="602"/>
      <c r="HE792" s="602"/>
      <c r="HF792" s="602"/>
      <c r="HG792" s="602"/>
      <c r="HH792" s="602"/>
      <c r="HI792" s="602"/>
      <c r="HJ792" s="602"/>
      <c r="HK792" s="602"/>
      <c r="HL792" s="602"/>
      <c r="HM792" s="602"/>
      <c r="HN792" s="602"/>
      <c r="HO792" s="602"/>
      <c r="HP792" s="602"/>
      <c r="HQ792" s="602"/>
      <c r="HR792" s="602"/>
      <c r="HS792" s="602"/>
      <c r="HT792" s="602"/>
      <c r="HU792" s="602"/>
      <c r="HV792" s="602"/>
      <c r="HW792" s="602"/>
      <c r="HX792" s="602"/>
      <c r="HY792" s="602"/>
      <c r="HZ792" s="602"/>
      <c r="IA792" s="602"/>
      <c r="IB792" s="602"/>
      <c r="IC792" s="602"/>
      <c r="ID792" s="602"/>
      <c r="IE792" s="602"/>
      <c r="IF792" s="602"/>
      <c r="IG792" s="602"/>
      <c r="IH792" s="602"/>
      <c r="II792" s="602"/>
      <c r="IJ792" s="602"/>
      <c r="IK792" s="602"/>
      <c r="IL792" s="602"/>
      <c r="IM792" s="602"/>
      <c r="IN792" s="602"/>
      <c r="IO792" s="602"/>
      <c r="IP792" s="602"/>
      <c r="IQ792" s="602"/>
      <c r="IR792" s="602"/>
      <c r="IS792" s="602"/>
      <c r="IT792" s="602"/>
      <c r="IU792" s="602"/>
      <c r="IV792" s="602"/>
      <c r="IW792" s="602"/>
      <c r="IX792" s="602"/>
      <c r="IY792" s="602"/>
      <c r="IZ792" s="602"/>
      <c r="JA792" s="602"/>
      <c r="JB792" s="602"/>
      <c r="JC792" s="602"/>
      <c r="JD792" s="602"/>
      <c r="JE792" s="602"/>
      <c r="JF792" s="602"/>
      <c r="JG792" s="602"/>
      <c r="JH792" s="602"/>
      <c r="JI792" s="602"/>
      <c r="JJ792" s="602"/>
      <c r="JK792" s="602"/>
      <c r="JL792" s="602"/>
      <c r="JM792" s="602"/>
      <c r="JN792" s="602"/>
      <c r="JO792" s="602"/>
      <c r="JP792" s="602"/>
      <c r="JQ792" s="602"/>
      <c r="JR792" s="602"/>
      <c r="JS792" s="602"/>
      <c r="JT792" s="602"/>
      <c r="JU792" s="602"/>
      <c r="JV792" s="602"/>
      <c r="JW792" s="602"/>
      <c r="JX792" s="602"/>
      <c r="JY792" s="602"/>
      <c r="JZ792" s="602"/>
      <c r="KA792" s="602"/>
      <c r="KB792" s="602"/>
      <c r="KC792" s="602"/>
      <c r="KD792" s="602"/>
      <c r="KE792" s="602"/>
      <c r="KF792" s="602"/>
      <c r="KG792" s="602"/>
      <c r="KH792" s="602"/>
      <c r="KI792" s="602"/>
      <c r="KJ792" s="602"/>
      <c r="KK792" s="602"/>
      <c r="KL792" s="602"/>
      <c r="KM792" s="602"/>
      <c r="KN792" s="602"/>
      <c r="KO792" s="602"/>
      <c r="KP792" s="602"/>
      <c r="KQ792" s="602"/>
      <c r="KR792" s="602"/>
      <c r="KS792" s="602"/>
      <c r="KT792" s="602"/>
      <c r="KU792" s="602"/>
      <c r="KV792" s="602"/>
      <c r="KW792" s="602"/>
      <c r="KX792" s="602"/>
      <c r="KY792" s="602"/>
      <c r="KZ792" s="602"/>
      <c r="LA792" s="602"/>
      <c r="LB792" s="602"/>
      <c r="LC792" s="602"/>
      <c r="LD792" s="602"/>
      <c r="LE792" s="602"/>
      <c r="LF792" s="602"/>
      <c r="LG792" s="602"/>
      <c r="LH792" s="602"/>
      <c r="LI792" s="602"/>
      <c r="LJ792" s="602"/>
      <c r="LK792" s="602"/>
      <c r="LL792" s="602"/>
      <c r="LM792" s="602"/>
      <c r="LN792" s="602"/>
      <c r="LO792" s="602"/>
      <c r="LP792" s="602"/>
      <c r="LQ792" s="602"/>
      <c r="LR792" s="602"/>
      <c r="LS792" s="602"/>
      <c r="LT792" s="602"/>
      <c r="LU792" s="602"/>
      <c r="LV792" s="602"/>
      <c r="LW792" s="602"/>
      <c r="LX792" s="602"/>
      <c r="LY792" s="602"/>
      <c r="LZ792" s="602"/>
      <c r="MA792" s="602"/>
      <c r="MB792" s="602"/>
      <c r="MC792" s="602"/>
      <c r="MD792" s="602"/>
      <c r="ME792" s="602"/>
      <c r="MF792" s="602"/>
      <c r="MG792" s="602"/>
      <c r="MH792" s="602"/>
      <c r="MI792" s="602"/>
      <c r="MJ792" s="602"/>
      <c r="MK792" s="602"/>
      <c r="ML792" s="602"/>
      <c r="MM792" s="602"/>
      <c r="MN792" s="602"/>
      <c r="MO792" s="602"/>
      <c r="MP792" s="602"/>
      <c r="MQ792" s="602"/>
      <c r="MR792" s="602"/>
      <c r="MS792" s="602"/>
      <c r="MT792" s="602"/>
      <c r="MU792" s="602"/>
      <c r="MV792" s="602"/>
      <c r="MW792" s="602"/>
      <c r="MX792" s="602"/>
      <c r="MY792" s="602"/>
      <c r="MZ792" s="602"/>
      <c r="NA792" s="602"/>
      <c r="NB792" s="602"/>
      <c r="NC792" s="602"/>
      <c r="ND792" s="602"/>
      <c r="NE792" s="602"/>
      <c r="NF792" s="602"/>
      <c r="NG792" s="602"/>
      <c r="NH792" s="602"/>
      <c r="NI792" s="602"/>
      <c r="NJ792" s="602"/>
      <c r="NK792" s="602"/>
      <c r="NL792" s="602"/>
      <c r="NM792" s="602"/>
      <c r="NN792" s="602"/>
      <c r="NO792" s="602"/>
      <c r="NP792" s="602"/>
      <c r="NQ792" s="602"/>
      <c r="NR792" s="602"/>
      <c r="NS792" s="602"/>
      <c r="NT792" s="602"/>
      <c r="NU792" s="602"/>
      <c r="NV792" s="602"/>
      <c r="NW792" s="602"/>
      <c r="NX792" s="602"/>
      <c r="NY792" s="602"/>
      <c r="NZ792" s="602"/>
      <c r="OA792" s="602"/>
      <c r="OB792" s="602"/>
      <c r="OC792" s="602"/>
      <c r="OD792" s="602"/>
      <c r="OE792" s="602"/>
      <c r="OF792" s="602"/>
      <c r="OG792" s="602"/>
      <c r="OH792" s="602"/>
      <c r="OI792" s="602"/>
      <c r="OJ792" s="602"/>
      <c r="OK792" s="602"/>
      <c r="OL792" s="602"/>
      <c r="OM792" s="602"/>
      <c r="ON792" s="602"/>
      <c r="OO792" s="602"/>
      <c r="OP792" s="602"/>
      <c r="OQ792" s="602"/>
      <c r="OR792" s="602"/>
      <c r="OS792" s="602"/>
      <c r="OT792" s="602"/>
      <c r="OU792" s="602"/>
      <c r="OV792" s="602"/>
      <c r="OW792" s="602"/>
      <c r="OX792" s="602"/>
      <c r="OY792" s="602"/>
      <c r="OZ792" s="602"/>
      <c r="PA792" s="602"/>
      <c r="PB792" s="602"/>
      <c r="PC792" s="602"/>
      <c r="PD792" s="602"/>
      <c r="PE792" s="602"/>
      <c r="PF792" s="602"/>
      <c r="PG792" s="602"/>
      <c r="PH792" s="602"/>
      <c r="PI792" s="602"/>
      <c r="PJ792" s="602"/>
      <c r="PK792" s="602"/>
      <c r="PL792" s="602"/>
      <c r="PM792" s="602"/>
      <c r="PN792" s="602"/>
      <c r="PO792" s="602"/>
      <c r="PP792" s="602"/>
      <c r="PQ792" s="602"/>
      <c r="PR792" s="602"/>
      <c r="PS792" s="602"/>
      <c r="PT792" s="602"/>
      <c r="PU792" s="602"/>
      <c r="PV792" s="602"/>
      <c r="PW792" s="602"/>
      <c r="PX792" s="602"/>
      <c r="PY792" s="602"/>
      <c r="PZ792" s="602"/>
      <c r="QA792" s="602"/>
      <c r="QB792" s="602"/>
      <c r="QC792" s="602"/>
      <c r="QD792" s="602"/>
      <c r="QE792" s="602"/>
      <c r="QF792" s="602"/>
      <c r="QG792" s="602"/>
      <c r="QH792" s="602"/>
      <c r="QI792" s="602"/>
      <c r="QJ792" s="602"/>
      <c r="QK792" s="602"/>
      <c r="QL792" s="602"/>
      <c r="QM792" s="602"/>
      <c r="QN792" s="602"/>
      <c r="QO792" s="602"/>
      <c r="QP792" s="602"/>
      <c r="QQ792" s="602"/>
      <c r="QR792" s="602"/>
      <c r="QS792" s="602"/>
      <c r="QT792" s="602"/>
      <c r="QU792" s="602"/>
      <c r="QV792" s="602"/>
      <c r="QW792" s="602"/>
      <c r="QX792" s="602"/>
      <c r="QY792" s="602"/>
      <c r="QZ792" s="602"/>
      <c r="RA792" s="602"/>
      <c r="RB792" s="602"/>
      <c r="RC792" s="602"/>
      <c r="RD792" s="602"/>
      <c r="RE792" s="602"/>
      <c r="RF792" s="602"/>
      <c r="RG792" s="602"/>
      <c r="RH792" s="602"/>
      <c r="RI792" s="602"/>
      <c r="RJ792" s="602"/>
      <c r="RK792" s="602"/>
      <c r="RL792" s="602"/>
      <c r="RM792" s="602"/>
      <c r="RN792" s="602"/>
      <c r="RO792" s="602"/>
      <c r="RP792" s="602"/>
      <c r="RQ792" s="602"/>
      <c r="RR792" s="602"/>
      <c r="RS792" s="602"/>
      <c r="RT792" s="602"/>
      <c r="RU792" s="602"/>
      <c r="RV792" s="602"/>
      <c r="RW792" s="602"/>
      <c r="RX792" s="602"/>
      <c r="RY792" s="602"/>
      <c r="RZ792" s="602"/>
      <c r="SA792" s="602"/>
      <c r="SB792" s="602"/>
      <c r="SC792" s="602"/>
      <c r="SD792" s="602"/>
      <c r="SE792" s="602"/>
      <c r="SF792" s="602"/>
      <c r="SG792" s="602"/>
      <c r="SH792" s="602"/>
      <c r="SI792" s="602"/>
      <c r="SJ792" s="602"/>
      <c r="SK792" s="602"/>
      <c r="SL792" s="602"/>
      <c r="SM792" s="602"/>
      <c r="SN792" s="602"/>
      <c r="SO792" s="602"/>
      <c r="SP792" s="602"/>
      <c r="SQ792" s="602"/>
      <c r="SR792" s="602"/>
      <c r="SS792" s="602"/>
      <c r="ST792" s="602"/>
      <c r="SU792" s="602"/>
      <c r="SV792" s="602"/>
      <c r="SW792" s="602"/>
      <c r="SX792" s="602"/>
      <c r="SY792" s="602"/>
      <c r="SZ792" s="602"/>
      <c r="TA792" s="602"/>
      <c r="TB792" s="602"/>
      <c r="TC792" s="602"/>
      <c r="TD792" s="602"/>
      <c r="TE792" s="602"/>
      <c r="TF792" s="602"/>
      <c r="TG792" s="602"/>
      <c r="TH792" s="602"/>
      <c r="TI792" s="602"/>
      <c r="TJ792" s="602"/>
      <c r="TK792" s="602"/>
      <c r="TL792" s="602"/>
      <c r="TM792" s="602"/>
      <c r="TN792" s="602"/>
      <c r="TO792" s="602"/>
      <c r="TP792" s="602"/>
      <c r="TQ792" s="602"/>
      <c r="TR792" s="602"/>
      <c r="TS792" s="602"/>
      <c r="TT792" s="602"/>
      <c r="TU792" s="602"/>
      <c r="TV792" s="602"/>
      <c r="TW792" s="602"/>
      <c r="TX792" s="602"/>
      <c r="TY792" s="602"/>
      <c r="TZ792" s="602"/>
      <c r="UA792" s="602"/>
      <c r="UB792" s="602"/>
      <c r="UC792" s="602"/>
      <c r="UD792" s="602"/>
      <c r="UE792" s="602"/>
      <c r="UF792" s="602"/>
      <c r="UG792" s="602"/>
      <c r="UH792" s="602"/>
      <c r="UI792" s="602"/>
      <c r="UJ792" s="602"/>
      <c r="UK792" s="602"/>
      <c r="UL792" s="602"/>
      <c r="UM792" s="602"/>
      <c r="UN792" s="602"/>
      <c r="UO792" s="602"/>
      <c r="UP792" s="602"/>
      <c r="UQ792" s="602"/>
      <c r="UR792" s="602"/>
      <c r="US792" s="602"/>
      <c r="UT792" s="602"/>
      <c r="UU792" s="602"/>
      <c r="UV792" s="602"/>
      <c r="UW792" s="602"/>
      <c r="UX792" s="602"/>
      <c r="UY792" s="602"/>
      <c r="UZ792" s="602"/>
      <c r="VA792" s="602"/>
      <c r="VB792" s="602"/>
      <c r="VC792" s="602"/>
      <c r="VD792" s="602"/>
      <c r="VE792" s="602"/>
      <c r="VF792" s="602"/>
      <c r="VG792" s="602"/>
      <c r="VH792" s="602"/>
      <c r="VI792" s="602"/>
      <c r="VJ792" s="602"/>
      <c r="VK792" s="602"/>
      <c r="VL792" s="602"/>
      <c r="VM792" s="602"/>
      <c r="VN792" s="602"/>
      <c r="VO792" s="602"/>
      <c r="VP792" s="602"/>
      <c r="VQ792" s="602"/>
      <c r="VR792" s="602"/>
      <c r="VS792" s="602"/>
      <c r="VT792" s="602"/>
      <c r="VU792" s="602"/>
      <c r="VV792" s="602"/>
      <c r="VW792" s="602"/>
      <c r="VX792" s="602"/>
      <c r="VY792" s="602"/>
      <c r="VZ792" s="602"/>
      <c r="WA792" s="602"/>
      <c r="WB792" s="602"/>
      <c r="WC792" s="602"/>
      <c r="WD792" s="602"/>
      <c r="WE792" s="602"/>
      <c r="WF792" s="602"/>
      <c r="WG792" s="602"/>
      <c r="WH792" s="602"/>
      <c r="WI792" s="602"/>
      <c r="WJ792" s="602"/>
      <c r="WK792" s="602"/>
      <c r="WL792" s="602"/>
      <c r="WM792" s="602"/>
      <c r="WN792" s="602"/>
      <c r="WO792" s="602"/>
      <c r="WP792" s="602"/>
      <c r="WQ792" s="602"/>
      <c r="WR792" s="602"/>
      <c r="WS792" s="602"/>
      <c r="WT792" s="602"/>
      <c r="WU792" s="602"/>
      <c r="WV792" s="602"/>
      <c r="WW792" s="602"/>
      <c r="WX792" s="602"/>
      <c r="WY792" s="602"/>
      <c r="WZ792" s="602"/>
      <c r="XA792" s="602"/>
      <c r="XB792" s="602"/>
      <c r="XC792" s="602"/>
      <c r="XD792" s="602"/>
      <c r="XE792" s="602"/>
      <c r="XF792" s="602"/>
      <c r="XG792" s="602"/>
      <c r="XH792" s="602"/>
      <c r="XI792" s="602"/>
      <c r="XJ792" s="602"/>
      <c r="XK792" s="602"/>
      <c r="XL792" s="602"/>
      <c r="XM792" s="602"/>
      <c r="XN792" s="602"/>
      <c r="XO792" s="602"/>
      <c r="XP792" s="602"/>
      <c r="XQ792" s="602"/>
      <c r="XR792" s="602"/>
      <c r="XS792" s="602"/>
      <c r="XT792" s="602"/>
      <c r="XU792" s="602"/>
      <c r="XV792" s="602"/>
      <c r="XW792" s="602"/>
      <c r="XX792" s="602"/>
      <c r="XY792" s="602"/>
      <c r="XZ792" s="602"/>
      <c r="YA792" s="602"/>
      <c r="YB792" s="602"/>
      <c r="YC792" s="602"/>
      <c r="YD792" s="602"/>
      <c r="YE792" s="602"/>
      <c r="YF792" s="602"/>
      <c r="YG792" s="602"/>
      <c r="YH792" s="602"/>
      <c r="YI792" s="602"/>
      <c r="YJ792" s="602"/>
      <c r="YK792" s="602"/>
      <c r="YL792" s="602"/>
      <c r="YM792" s="602"/>
      <c r="YN792" s="602"/>
      <c r="YO792" s="602"/>
      <c r="YP792" s="602"/>
      <c r="YQ792" s="602"/>
      <c r="YR792" s="602"/>
      <c r="YS792" s="602"/>
      <c r="YT792" s="602"/>
      <c r="YU792" s="602"/>
      <c r="YV792" s="602"/>
      <c r="YW792" s="602"/>
      <c r="YX792" s="602"/>
      <c r="YY792" s="602"/>
      <c r="YZ792" s="602"/>
      <c r="ZA792" s="602"/>
      <c r="ZB792" s="602"/>
      <c r="ZC792" s="602"/>
      <c r="ZD792" s="602"/>
      <c r="ZE792" s="602"/>
      <c r="ZF792" s="602"/>
      <c r="ZG792" s="602"/>
      <c r="ZH792" s="602"/>
      <c r="ZI792" s="602"/>
      <c r="ZJ792" s="602"/>
      <c r="ZK792" s="602"/>
      <c r="ZL792" s="602"/>
      <c r="ZM792" s="602"/>
      <c r="ZN792" s="602"/>
      <c r="ZO792" s="602"/>
      <c r="ZP792" s="602"/>
      <c r="ZQ792" s="602"/>
      <c r="ZR792" s="602"/>
      <c r="ZS792" s="602"/>
      <c r="ZT792" s="602"/>
      <c r="ZU792" s="602"/>
      <c r="ZV792" s="602"/>
      <c r="ZW792" s="602"/>
      <c r="ZX792" s="602"/>
      <c r="ZY792" s="602"/>
      <c r="ZZ792" s="602"/>
      <c r="AAA792" s="602"/>
      <c r="AAB792" s="602"/>
      <c r="AAC792" s="602"/>
      <c r="AAD792" s="602"/>
      <c r="AAE792" s="602"/>
      <c r="AAF792" s="602"/>
      <c r="AAG792" s="602"/>
      <c r="AAH792" s="602"/>
      <c r="AAI792" s="602"/>
      <c r="AAJ792" s="602"/>
      <c r="AAK792" s="602"/>
      <c r="AAL792" s="602"/>
      <c r="AAM792" s="602"/>
      <c r="AAN792" s="602"/>
      <c r="AAO792" s="602"/>
      <c r="AAP792" s="602"/>
      <c r="AAQ792" s="602"/>
      <c r="AAR792" s="602"/>
      <c r="AAS792" s="602"/>
      <c r="AAT792" s="602"/>
      <c r="AAU792" s="602"/>
      <c r="AAV792" s="602"/>
      <c r="AAW792" s="602"/>
      <c r="AAX792" s="602"/>
      <c r="AAY792" s="602"/>
      <c r="AAZ792" s="602"/>
      <c r="ABA792" s="602"/>
      <c r="ABB792" s="602"/>
      <c r="ABC792" s="602"/>
      <c r="ABD792" s="602"/>
      <c r="ABE792" s="602"/>
      <c r="ABF792" s="602"/>
      <c r="ABG792" s="602"/>
      <c r="ABH792" s="602"/>
      <c r="ABI792" s="602"/>
      <c r="ABJ792" s="602"/>
      <c r="ABK792" s="602"/>
      <c r="ABL792" s="602"/>
      <c r="ABM792" s="602"/>
      <c r="ABN792" s="602"/>
      <c r="ABO792" s="602"/>
      <c r="ABP792" s="602"/>
      <c r="ABQ792" s="602"/>
      <c r="ABR792" s="602"/>
      <c r="ABS792" s="602"/>
      <c r="ABT792" s="602"/>
      <c r="ABU792" s="602"/>
      <c r="ABV792" s="602"/>
      <c r="ABW792" s="602"/>
      <c r="ABX792" s="602"/>
      <c r="ABY792" s="602"/>
      <c r="ABZ792" s="602"/>
      <c r="ACA792" s="602"/>
      <c r="ACB792" s="602"/>
      <c r="ACC792" s="602"/>
      <c r="ACD792" s="602"/>
      <c r="ACE792" s="602"/>
      <c r="ACF792" s="602"/>
      <c r="ACG792" s="602"/>
      <c r="ACH792" s="602"/>
      <c r="ACI792" s="602"/>
      <c r="ACJ792" s="602"/>
      <c r="ACK792" s="602"/>
      <c r="ACL792" s="602"/>
      <c r="ACM792" s="602"/>
      <c r="ACN792" s="602"/>
      <c r="ACO792" s="602"/>
      <c r="ACP792" s="602"/>
      <c r="ACQ792" s="602"/>
      <c r="ACR792" s="602"/>
      <c r="ACS792" s="602"/>
      <c r="ACT792" s="602"/>
      <c r="ACU792" s="602"/>
      <c r="ACV792" s="602"/>
      <c r="ACW792" s="602"/>
      <c r="ACX792" s="602"/>
      <c r="ACY792" s="602"/>
      <c r="ACZ792" s="602"/>
      <c r="ADA792" s="602"/>
      <c r="ADB792" s="602"/>
      <c r="ADC792" s="602"/>
      <c r="ADD792" s="602"/>
      <c r="ADE792" s="602"/>
      <c r="ADF792" s="602"/>
      <c r="ADG792" s="602"/>
      <c r="ADH792" s="602"/>
      <c r="ADI792" s="602"/>
      <c r="ADJ792" s="602"/>
      <c r="ADK792" s="602"/>
      <c r="ADL792" s="602"/>
      <c r="ADM792" s="602"/>
      <c r="ADN792" s="602"/>
      <c r="ADO792" s="602"/>
      <c r="ADP792" s="602"/>
      <c r="ADQ792" s="602"/>
      <c r="ADR792" s="602"/>
      <c r="ADS792" s="602"/>
      <c r="ADT792" s="602"/>
      <c r="ADU792" s="602"/>
      <c r="ADV792" s="602"/>
      <c r="ADW792" s="602"/>
      <c r="ADX792" s="602"/>
      <c r="ADY792" s="602"/>
      <c r="ADZ792" s="602"/>
      <c r="AEA792" s="602"/>
      <c r="AEB792" s="602"/>
      <c r="AEC792" s="602"/>
      <c r="AED792" s="602"/>
      <c r="AEE792" s="602"/>
      <c r="AEF792" s="602"/>
      <c r="AEG792" s="602"/>
      <c r="AEH792" s="602"/>
      <c r="AEI792" s="602"/>
      <c r="AEJ792" s="602"/>
      <c r="AEK792" s="602"/>
      <c r="AEL792" s="602"/>
      <c r="AEM792" s="602"/>
      <c r="AEN792" s="602"/>
      <c r="AEO792" s="602"/>
      <c r="AEP792" s="602"/>
      <c r="AEQ792" s="602"/>
      <c r="AER792" s="602"/>
      <c r="AES792" s="602"/>
      <c r="AET792" s="602"/>
      <c r="AEU792" s="602"/>
      <c r="AEV792" s="602"/>
      <c r="AEW792" s="602"/>
      <c r="AEX792" s="602"/>
      <c r="AEY792" s="602"/>
      <c r="AEZ792" s="602"/>
      <c r="AFA792" s="602"/>
      <c r="AFB792" s="602"/>
      <c r="AFC792" s="602"/>
      <c r="AFD792" s="602"/>
      <c r="AFE792" s="602"/>
      <c r="AFF792" s="602"/>
      <c r="AFG792" s="602"/>
      <c r="AFH792" s="602"/>
      <c r="AFI792" s="602"/>
      <c r="AFJ792" s="602"/>
      <c r="AFK792" s="602"/>
      <c r="AFL792" s="602"/>
      <c r="AFM792" s="602"/>
      <c r="AFN792" s="602"/>
      <c r="AFO792" s="602"/>
      <c r="AFP792" s="602"/>
      <c r="AFQ792" s="602"/>
      <c r="AFR792" s="602"/>
      <c r="AFS792" s="602"/>
      <c r="AFT792" s="602"/>
      <c r="AFU792" s="602"/>
      <c r="AFV792" s="602"/>
      <c r="AFW792" s="602"/>
      <c r="AFX792" s="602"/>
      <c r="AFY792" s="602"/>
      <c r="AFZ792" s="602"/>
      <c r="AGA792" s="602"/>
      <c r="AGB792" s="602"/>
      <c r="AGC792" s="602"/>
      <c r="AGD792" s="602"/>
      <c r="AGE792" s="602"/>
      <c r="AGF792" s="602"/>
      <c r="AGG792" s="602"/>
      <c r="AGH792" s="602"/>
      <c r="AGI792" s="602"/>
      <c r="AGJ792" s="602"/>
      <c r="AGK792" s="602"/>
      <c r="AGL792" s="602"/>
      <c r="AGM792" s="602"/>
      <c r="AGN792" s="602"/>
      <c r="AGO792" s="602"/>
      <c r="AGP792" s="602"/>
      <c r="AGQ792" s="602"/>
      <c r="AGR792" s="602"/>
      <c r="AGS792" s="602"/>
      <c r="AGT792" s="602"/>
      <c r="AGU792" s="602"/>
      <c r="AGV792" s="602"/>
      <c r="AGW792" s="602"/>
      <c r="AGX792" s="602"/>
      <c r="AGY792" s="602"/>
      <c r="AGZ792" s="602"/>
      <c r="AHA792" s="602"/>
      <c r="AHB792" s="602"/>
      <c r="AHC792" s="602"/>
      <c r="AHD792" s="602"/>
      <c r="AHE792" s="602"/>
      <c r="AHF792" s="602"/>
      <c r="AHG792" s="602"/>
      <c r="AHH792" s="602"/>
      <c r="AHI792" s="602"/>
      <c r="AHJ792" s="602"/>
      <c r="AHK792" s="602"/>
      <c r="AHL792" s="602"/>
      <c r="AHM792" s="602"/>
      <c r="AHN792" s="602"/>
      <c r="AHO792" s="602"/>
      <c r="AHP792" s="602"/>
      <c r="AHQ792" s="602"/>
      <c r="AHR792" s="602"/>
      <c r="AHS792" s="602"/>
      <c r="AHT792" s="602"/>
      <c r="AHU792" s="602"/>
      <c r="AHV792" s="602"/>
      <c r="AHW792" s="602"/>
      <c r="AHX792" s="602"/>
      <c r="AHY792" s="602"/>
      <c r="AHZ792" s="602"/>
      <c r="AIA792" s="602"/>
      <c r="AIB792" s="602"/>
      <c r="AIC792" s="602"/>
      <c r="AID792" s="602"/>
      <c r="AIE792" s="602"/>
      <c r="AIF792" s="602"/>
      <c r="AIG792" s="602"/>
      <c r="AIH792" s="602"/>
      <c r="AII792" s="602"/>
      <c r="AIJ792" s="602"/>
      <c r="AIK792" s="602"/>
      <c r="AIL792" s="602"/>
      <c r="AIM792" s="602"/>
      <c r="AIN792" s="602"/>
      <c r="AIO792" s="602"/>
      <c r="AIP792" s="602"/>
      <c r="AIQ792" s="602"/>
      <c r="AIR792" s="602"/>
      <c r="AIS792" s="602"/>
      <c r="AIT792" s="602"/>
      <c r="AIU792" s="602"/>
      <c r="AIV792" s="602"/>
      <c r="AIW792" s="602"/>
      <c r="AIX792" s="602"/>
      <c r="AIY792" s="602"/>
      <c r="AIZ792" s="602"/>
      <c r="AJA792" s="602"/>
      <c r="AJB792" s="602"/>
      <c r="AJC792" s="602"/>
      <c r="AJD792" s="602"/>
      <c r="AJE792" s="602"/>
      <c r="AJF792" s="602"/>
      <c r="AJG792" s="602"/>
      <c r="AJH792" s="602"/>
      <c r="AJI792" s="602"/>
    </row>
    <row r="793" spans="1:945">
      <c r="A793" s="603"/>
      <c r="B793" s="623">
        <v>44603</v>
      </c>
      <c r="C793" s="623" t="s">
        <v>1217</v>
      </c>
      <c r="D793" s="615" t="s">
        <v>2956</v>
      </c>
      <c r="E793" s="617" t="s">
        <v>4850</v>
      </c>
      <c r="F793" s="615"/>
      <c r="G793" s="615"/>
      <c r="H793" s="615"/>
      <c r="I793" s="615" t="s">
        <v>3062</v>
      </c>
      <c r="J793" s="618"/>
      <c r="K793" s="615" t="s">
        <v>4852</v>
      </c>
      <c r="L793" s="615" t="s">
        <v>2618</v>
      </c>
      <c r="M793" s="616">
        <v>44582</v>
      </c>
      <c r="N793" s="616">
        <v>44652</v>
      </c>
      <c r="O793" s="616"/>
      <c r="P793" s="616"/>
      <c r="Q793" s="616"/>
      <c r="R793" s="616"/>
      <c r="S793" s="615" t="s">
        <v>2959</v>
      </c>
      <c r="T793" s="615">
        <v>60</v>
      </c>
      <c r="U793" s="615">
        <v>49403140</v>
      </c>
      <c r="V793" s="615" t="s">
        <v>973</v>
      </c>
      <c r="W793" s="615">
        <v>400</v>
      </c>
      <c r="X793" s="619">
        <v>6912</v>
      </c>
      <c r="Y793" s="539">
        <f t="shared" si="36"/>
        <v>2764800</v>
      </c>
      <c r="Z793" s="605">
        <v>0.55000000000000004</v>
      </c>
      <c r="AA793" s="681">
        <f t="shared" si="37"/>
        <v>1520640.0000000002</v>
      </c>
      <c r="AB793" s="625"/>
      <c r="AC793" s="621">
        <v>0</v>
      </c>
      <c r="AD793" s="609"/>
      <c r="AE793" s="606"/>
      <c r="AF793" s="695">
        <f t="shared" si="38"/>
        <v>1520640.0000000002</v>
      </c>
      <c r="AG793" s="604" t="s">
        <v>1073</v>
      </c>
      <c r="AH793" s="604"/>
      <c r="AI793" s="604">
        <v>60</v>
      </c>
      <c r="AJ793" s="608" t="s">
        <v>2619</v>
      </c>
      <c r="AK793" s="604" t="s">
        <v>1088</v>
      </c>
      <c r="AL793" s="607" t="s">
        <v>2620</v>
      </c>
      <c r="AM793" s="604" t="s">
        <v>52</v>
      </c>
      <c r="AN793" s="604" t="s">
        <v>1076</v>
      </c>
      <c r="AO793" s="604"/>
      <c r="AP793" s="606"/>
      <c r="AQ793" s="606" t="s">
        <v>37</v>
      </c>
      <c r="AR793" s="606" t="s">
        <v>3086</v>
      </c>
      <c r="AS793" s="603" t="s">
        <v>1078</v>
      </c>
      <c r="AT793" s="610" t="s">
        <v>1078</v>
      </c>
      <c r="AU793" s="610" t="s">
        <v>1078</v>
      </c>
      <c r="AV793" s="605">
        <v>0.73</v>
      </c>
      <c r="AW793" s="602"/>
      <c r="AX793" s="602"/>
      <c r="AY793" s="602"/>
      <c r="AZ793" s="602"/>
      <c r="BA793" s="602"/>
      <c r="BB793" s="602"/>
      <c r="BC793" s="602"/>
      <c r="BD793" s="602"/>
      <c r="BE793" s="602"/>
      <c r="BF793" s="602"/>
      <c r="BG793" s="602"/>
      <c r="BH793" s="602"/>
      <c r="BI793" s="602"/>
      <c r="BJ793" s="602"/>
      <c r="BK793" s="602"/>
      <c r="BL793" s="602"/>
      <c r="BM793" s="602"/>
      <c r="BN793" s="602"/>
      <c r="BO793" s="602"/>
      <c r="BP793" s="602"/>
      <c r="BQ793" s="602"/>
      <c r="BR793" s="602"/>
      <c r="BS793" s="602"/>
      <c r="BT793" s="602"/>
      <c r="BU793" s="602"/>
      <c r="BV793" s="602"/>
      <c r="BW793" s="602"/>
      <c r="BX793" s="602"/>
      <c r="BY793" s="602"/>
      <c r="BZ793" s="602"/>
      <c r="CA793" s="602"/>
      <c r="CB793" s="602"/>
      <c r="CC793" s="602"/>
      <c r="CD793" s="602"/>
      <c r="CE793" s="602"/>
      <c r="CF793" s="602"/>
      <c r="CG793" s="602"/>
      <c r="CH793" s="602"/>
      <c r="CI793" s="602"/>
      <c r="CJ793" s="602"/>
      <c r="CK793" s="602"/>
      <c r="CL793" s="602"/>
      <c r="CM793" s="602"/>
      <c r="CN793" s="602"/>
      <c r="CO793" s="602"/>
      <c r="CP793" s="602"/>
      <c r="CQ793" s="602"/>
      <c r="CR793" s="602"/>
      <c r="CS793" s="602"/>
      <c r="CT793" s="602"/>
      <c r="CU793" s="602"/>
      <c r="CV793" s="602"/>
      <c r="CW793" s="602"/>
      <c r="CX793" s="602"/>
      <c r="CY793" s="602"/>
      <c r="CZ793" s="602"/>
      <c r="DA793" s="602"/>
      <c r="DB793" s="602"/>
      <c r="DC793" s="602"/>
      <c r="DD793" s="602"/>
      <c r="DE793" s="602"/>
      <c r="DF793" s="602"/>
      <c r="DG793" s="602"/>
      <c r="DH793" s="602"/>
      <c r="DI793" s="602"/>
      <c r="DJ793" s="602"/>
      <c r="DK793" s="602"/>
      <c r="DL793" s="602"/>
      <c r="DM793" s="602"/>
      <c r="DN793" s="602"/>
      <c r="DO793" s="602"/>
      <c r="DP793" s="602"/>
      <c r="DQ793" s="602"/>
      <c r="DR793" s="602"/>
      <c r="DS793" s="602"/>
      <c r="DT793" s="602"/>
      <c r="DU793" s="602"/>
      <c r="DV793" s="602"/>
      <c r="DW793" s="602"/>
      <c r="DX793" s="602"/>
      <c r="DY793" s="602"/>
      <c r="DZ793" s="602"/>
      <c r="EA793" s="602"/>
      <c r="EB793" s="602"/>
      <c r="EC793" s="602"/>
      <c r="ED793" s="602"/>
      <c r="EE793" s="602"/>
      <c r="EF793" s="602"/>
      <c r="EG793" s="602"/>
      <c r="EH793" s="602"/>
      <c r="EI793" s="602"/>
      <c r="EJ793" s="602"/>
      <c r="EK793" s="602"/>
      <c r="EL793" s="602"/>
      <c r="EM793" s="602"/>
      <c r="EN793" s="602"/>
      <c r="EO793" s="602"/>
      <c r="EP793" s="602"/>
      <c r="EQ793" s="602"/>
      <c r="ER793" s="602"/>
      <c r="ES793" s="602"/>
      <c r="ET793" s="602"/>
      <c r="EU793" s="602"/>
      <c r="EV793" s="602"/>
      <c r="EW793" s="602"/>
      <c r="EX793" s="602"/>
      <c r="EY793" s="602"/>
      <c r="EZ793" s="602"/>
      <c r="FA793" s="602"/>
      <c r="FB793" s="602"/>
      <c r="FC793" s="602"/>
      <c r="FD793" s="602"/>
      <c r="FE793" s="602"/>
      <c r="FF793" s="602"/>
      <c r="FG793" s="602"/>
      <c r="FH793" s="602"/>
      <c r="FI793" s="602"/>
      <c r="FJ793" s="602"/>
      <c r="FK793" s="602"/>
      <c r="FL793" s="602"/>
      <c r="FM793" s="602"/>
      <c r="FN793" s="602"/>
      <c r="FO793" s="602"/>
      <c r="FP793" s="602"/>
      <c r="FQ793" s="602"/>
      <c r="FR793" s="602"/>
      <c r="FS793" s="602"/>
      <c r="FT793" s="602"/>
      <c r="FU793" s="602"/>
      <c r="FV793" s="602"/>
      <c r="FW793" s="602"/>
      <c r="FX793" s="602"/>
      <c r="FY793" s="602"/>
      <c r="FZ793" s="602"/>
      <c r="GA793" s="602"/>
      <c r="GB793" s="602"/>
      <c r="GC793" s="602"/>
      <c r="GD793" s="602"/>
      <c r="GE793" s="602"/>
      <c r="GF793" s="602"/>
      <c r="GG793" s="602"/>
      <c r="GH793" s="602"/>
      <c r="GI793" s="602"/>
      <c r="GJ793" s="602"/>
      <c r="GK793" s="602"/>
      <c r="GL793" s="602"/>
      <c r="GM793" s="602"/>
      <c r="GN793" s="602"/>
      <c r="GO793" s="602"/>
      <c r="GP793" s="602"/>
      <c r="GQ793" s="602"/>
      <c r="GR793" s="602"/>
      <c r="GS793" s="602"/>
      <c r="GT793" s="602"/>
      <c r="GU793" s="602"/>
      <c r="GV793" s="602"/>
      <c r="GW793" s="602"/>
      <c r="GX793" s="602"/>
      <c r="GY793" s="602"/>
      <c r="GZ793" s="602"/>
      <c r="HA793" s="602"/>
      <c r="HB793" s="602"/>
      <c r="HC793" s="602"/>
      <c r="HD793" s="602"/>
      <c r="HE793" s="602"/>
      <c r="HF793" s="602"/>
      <c r="HG793" s="602"/>
      <c r="HH793" s="602"/>
      <c r="HI793" s="602"/>
      <c r="HJ793" s="602"/>
      <c r="HK793" s="602"/>
      <c r="HL793" s="602"/>
      <c r="HM793" s="602"/>
      <c r="HN793" s="602"/>
      <c r="HO793" s="602"/>
      <c r="HP793" s="602"/>
      <c r="HQ793" s="602"/>
      <c r="HR793" s="602"/>
      <c r="HS793" s="602"/>
      <c r="HT793" s="602"/>
      <c r="HU793" s="602"/>
      <c r="HV793" s="602"/>
      <c r="HW793" s="602"/>
      <c r="HX793" s="602"/>
      <c r="HY793" s="602"/>
      <c r="HZ793" s="602"/>
      <c r="IA793" s="602"/>
      <c r="IB793" s="602"/>
      <c r="IC793" s="602"/>
      <c r="ID793" s="602"/>
      <c r="IE793" s="602"/>
      <c r="IF793" s="602"/>
      <c r="IG793" s="602"/>
      <c r="IH793" s="602"/>
      <c r="II793" s="602"/>
      <c r="IJ793" s="602"/>
      <c r="IK793" s="602"/>
      <c r="IL793" s="602"/>
      <c r="IM793" s="602"/>
      <c r="IN793" s="602"/>
      <c r="IO793" s="602"/>
      <c r="IP793" s="602"/>
      <c r="IQ793" s="602"/>
      <c r="IR793" s="602"/>
      <c r="IS793" s="602"/>
      <c r="IT793" s="602"/>
      <c r="IU793" s="602"/>
      <c r="IV793" s="602"/>
      <c r="IW793" s="602"/>
      <c r="IX793" s="602"/>
      <c r="IY793" s="602"/>
      <c r="IZ793" s="602"/>
      <c r="JA793" s="602"/>
      <c r="JB793" s="602"/>
      <c r="JC793" s="602"/>
      <c r="JD793" s="602"/>
      <c r="JE793" s="602"/>
      <c r="JF793" s="602"/>
      <c r="JG793" s="602"/>
      <c r="JH793" s="602"/>
      <c r="JI793" s="602"/>
      <c r="JJ793" s="602"/>
      <c r="JK793" s="602"/>
      <c r="JL793" s="602"/>
      <c r="JM793" s="602"/>
      <c r="JN793" s="602"/>
      <c r="JO793" s="602"/>
      <c r="JP793" s="602"/>
      <c r="JQ793" s="602"/>
      <c r="JR793" s="602"/>
      <c r="JS793" s="602"/>
      <c r="JT793" s="602"/>
      <c r="JU793" s="602"/>
      <c r="JV793" s="602"/>
      <c r="JW793" s="602"/>
      <c r="JX793" s="602"/>
      <c r="JY793" s="602"/>
      <c r="JZ793" s="602"/>
      <c r="KA793" s="602"/>
      <c r="KB793" s="602"/>
      <c r="KC793" s="602"/>
      <c r="KD793" s="602"/>
      <c r="KE793" s="602"/>
      <c r="KF793" s="602"/>
      <c r="KG793" s="602"/>
      <c r="KH793" s="602"/>
      <c r="KI793" s="602"/>
      <c r="KJ793" s="602"/>
      <c r="KK793" s="602"/>
      <c r="KL793" s="602"/>
      <c r="KM793" s="602"/>
      <c r="KN793" s="602"/>
      <c r="KO793" s="602"/>
      <c r="KP793" s="602"/>
      <c r="KQ793" s="602"/>
      <c r="KR793" s="602"/>
      <c r="KS793" s="602"/>
      <c r="KT793" s="602"/>
      <c r="KU793" s="602"/>
      <c r="KV793" s="602"/>
      <c r="KW793" s="602"/>
      <c r="KX793" s="602"/>
      <c r="KY793" s="602"/>
      <c r="KZ793" s="602"/>
      <c r="LA793" s="602"/>
      <c r="LB793" s="602"/>
      <c r="LC793" s="602"/>
      <c r="LD793" s="602"/>
      <c r="LE793" s="602"/>
      <c r="LF793" s="602"/>
      <c r="LG793" s="602"/>
      <c r="LH793" s="602"/>
      <c r="LI793" s="602"/>
      <c r="LJ793" s="602"/>
      <c r="LK793" s="602"/>
      <c r="LL793" s="602"/>
      <c r="LM793" s="602"/>
      <c r="LN793" s="602"/>
      <c r="LO793" s="602"/>
      <c r="LP793" s="602"/>
      <c r="LQ793" s="602"/>
      <c r="LR793" s="602"/>
      <c r="LS793" s="602"/>
      <c r="LT793" s="602"/>
      <c r="LU793" s="602"/>
      <c r="LV793" s="602"/>
      <c r="LW793" s="602"/>
      <c r="LX793" s="602"/>
      <c r="LY793" s="602"/>
      <c r="LZ793" s="602"/>
      <c r="MA793" s="602"/>
      <c r="MB793" s="602"/>
      <c r="MC793" s="602"/>
      <c r="MD793" s="602"/>
      <c r="ME793" s="602"/>
      <c r="MF793" s="602"/>
      <c r="MG793" s="602"/>
      <c r="MH793" s="602"/>
      <c r="MI793" s="602"/>
      <c r="MJ793" s="602"/>
      <c r="MK793" s="602"/>
      <c r="ML793" s="602"/>
      <c r="MM793" s="602"/>
      <c r="MN793" s="602"/>
      <c r="MO793" s="602"/>
      <c r="MP793" s="602"/>
      <c r="MQ793" s="602"/>
      <c r="MR793" s="602"/>
      <c r="MS793" s="602"/>
      <c r="MT793" s="602"/>
      <c r="MU793" s="602"/>
      <c r="MV793" s="602"/>
      <c r="MW793" s="602"/>
      <c r="MX793" s="602"/>
      <c r="MY793" s="602"/>
      <c r="MZ793" s="602"/>
      <c r="NA793" s="602"/>
      <c r="NB793" s="602"/>
      <c r="NC793" s="602"/>
      <c r="ND793" s="602"/>
      <c r="NE793" s="602"/>
      <c r="NF793" s="602"/>
      <c r="NG793" s="602"/>
      <c r="NH793" s="602"/>
      <c r="NI793" s="602"/>
      <c r="NJ793" s="602"/>
      <c r="NK793" s="602"/>
      <c r="NL793" s="602"/>
      <c r="NM793" s="602"/>
      <c r="NN793" s="602"/>
      <c r="NO793" s="602"/>
      <c r="NP793" s="602"/>
      <c r="NQ793" s="602"/>
      <c r="NR793" s="602"/>
      <c r="NS793" s="602"/>
      <c r="NT793" s="602"/>
      <c r="NU793" s="602"/>
      <c r="NV793" s="602"/>
      <c r="NW793" s="602"/>
      <c r="NX793" s="602"/>
      <c r="NY793" s="602"/>
      <c r="NZ793" s="602"/>
      <c r="OA793" s="602"/>
      <c r="OB793" s="602"/>
      <c r="OC793" s="602"/>
      <c r="OD793" s="602"/>
      <c r="OE793" s="602"/>
      <c r="OF793" s="602"/>
      <c r="OG793" s="602"/>
      <c r="OH793" s="602"/>
      <c r="OI793" s="602"/>
      <c r="OJ793" s="602"/>
      <c r="OK793" s="602"/>
      <c r="OL793" s="602"/>
      <c r="OM793" s="602"/>
      <c r="ON793" s="602"/>
      <c r="OO793" s="602"/>
      <c r="OP793" s="602"/>
      <c r="OQ793" s="602"/>
      <c r="OR793" s="602"/>
      <c r="OS793" s="602"/>
      <c r="OT793" s="602"/>
      <c r="OU793" s="602"/>
      <c r="OV793" s="602"/>
      <c r="OW793" s="602"/>
      <c r="OX793" s="602"/>
      <c r="OY793" s="602"/>
      <c r="OZ793" s="602"/>
      <c r="PA793" s="602"/>
      <c r="PB793" s="602"/>
      <c r="PC793" s="602"/>
      <c r="PD793" s="602"/>
      <c r="PE793" s="602"/>
      <c r="PF793" s="602"/>
      <c r="PG793" s="602"/>
      <c r="PH793" s="602"/>
      <c r="PI793" s="602"/>
      <c r="PJ793" s="602"/>
      <c r="PK793" s="602"/>
      <c r="PL793" s="602"/>
      <c r="PM793" s="602"/>
      <c r="PN793" s="602"/>
      <c r="PO793" s="602"/>
      <c r="PP793" s="602"/>
      <c r="PQ793" s="602"/>
      <c r="PR793" s="602"/>
      <c r="PS793" s="602"/>
      <c r="PT793" s="602"/>
      <c r="PU793" s="602"/>
      <c r="PV793" s="602"/>
      <c r="PW793" s="602"/>
      <c r="PX793" s="602"/>
      <c r="PY793" s="602"/>
      <c r="PZ793" s="602"/>
      <c r="QA793" s="602"/>
      <c r="QB793" s="602"/>
      <c r="QC793" s="602"/>
      <c r="QD793" s="602"/>
      <c r="QE793" s="602"/>
      <c r="QF793" s="602"/>
      <c r="QG793" s="602"/>
      <c r="QH793" s="602"/>
      <c r="QI793" s="602"/>
      <c r="QJ793" s="602"/>
      <c r="QK793" s="602"/>
      <c r="QL793" s="602"/>
      <c r="QM793" s="602"/>
      <c r="QN793" s="602"/>
      <c r="QO793" s="602"/>
      <c r="QP793" s="602"/>
      <c r="QQ793" s="602"/>
      <c r="QR793" s="602"/>
      <c r="QS793" s="602"/>
      <c r="QT793" s="602"/>
      <c r="QU793" s="602"/>
      <c r="QV793" s="602"/>
      <c r="QW793" s="602"/>
      <c r="QX793" s="602"/>
      <c r="QY793" s="602"/>
      <c r="QZ793" s="602"/>
      <c r="RA793" s="602"/>
      <c r="RB793" s="602"/>
      <c r="RC793" s="602"/>
      <c r="RD793" s="602"/>
      <c r="RE793" s="602"/>
      <c r="RF793" s="602"/>
      <c r="RG793" s="602"/>
      <c r="RH793" s="602"/>
      <c r="RI793" s="602"/>
      <c r="RJ793" s="602"/>
      <c r="RK793" s="602"/>
      <c r="RL793" s="602"/>
      <c r="RM793" s="602"/>
      <c r="RN793" s="602"/>
      <c r="RO793" s="602"/>
      <c r="RP793" s="602"/>
      <c r="RQ793" s="602"/>
      <c r="RR793" s="602"/>
      <c r="RS793" s="602"/>
      <c r="RT793" s="602"/>
      <c r="RU793" s="602"/>
      <c r="RV793" s="602"/>
      <c r="RW793" s="602"/>
      <c r="RX793" s="602"/>
      <c r="RY793" s="602"/>
      <c r="RZ793" s="602"/>
      <c r="SA793" s="602"/>
      <c r="SB793" s="602"/>
      <c r="SC793" s="602"/>
      <c r="SD793" s="602"/>
      <c r="SE793" s="602"/>
      <c r="SF793" s="602"/>
      <c r="SG793" s="602"/>
      <c r="SH793" s="602"/>
      <c r="SI793" s="602"/>
      <c r="SJ793" s="602"/>
      <c r="SK793" s="602"/>
      <c r="SL793" s="602"/>
      <c r="SM793" s="602"/>
      <c r="SN793" s="602"/>
      <c r="SO793" s="602"/>
      <c r="SP793" s="602"/>
      <c r="SQ793" s="602"/>
      <c r="SR793" s="602"/>
      <c r="SS793" s="602"/>
      <c r="ST793" s="602"/>
      <c r="SU793" s="602"/>
      <c r="SV793" s="602"/>
      <c r="SW793" s="602"/>
      <c r="SX793" s="602"/>
      <c r="SY793" s="602"/>
      <c r="SZ793" s="602"/>
      <c r="TA793" s="602"/>
      <c r="TB793" s="602"/>
      <c r="TC793" s="602"/>
      <c r="TD793" s="602"/>
      <c r="TE793" s="602"/>
      <c r="TF793" s="602"/>
      <c r="TG793" s="602"/>
      <c r="TH793" s="602"/>
      <c r="TI793" s="602"/>
      <c r="TJ793" s="602"/>
      <c r="TK793" s="602"/>
      <c r="TL793" s="602"/>
      <c r="TM793" s="602"/>
      <c r="TN793" s="602"/>
      <c r="TO793" s="602"/>
      <c r="TP793" s="602"/>
      <c r="TQ793" s="602"/>
      <c r="TR793" s="602"/>
      <c r="TS793" s="602"/>
      <c r="TT793" s="602"/>
      <c r="TU793" s="602"/>
      <c r="TV793" s="602"/>
      <c r="TW793" s="602"/>
      <c r="TX793" s="602"/>
      <c r="TY793" s="602"/>
      <c r="TZ793" s="602"/>
      <c r="UA793" s="602"/>
      <c r="UB793" s="602"/>
      <c r="UC793" s="602"/>
      <c r="UD793" s="602"/>
      <c r="UE793" s="602"/>
      <c r="UF793" s="602"/>
      <c r="UG793" s="602"/>
      <c r="UH793" s="602"/>
      <c r="UI793" s="602"/>
      <c r="UJ793" s="602"/>
      <c r="UK793" s="602"/>
      <c r="UL793" s="602"/>
      <c r="UM793" s="602"/>
      <c r="UN793" s="602"/>
      <c r="UO793" s="602"/>
      <c r="UP793" s="602"/>
      <c r="UQ793" s="602"/>
      <c r="UR793" s="602"/>
      <c r="US793" s="602"/>
      <c r="UT793" s="602"/>
      <c r="UU793" s="602"/>
      <c r="UV793" s="602"/>
      <c r="UW793" s="602"/>
      <c r="UX793" s="602"/>
      <c r="UY793" s="602"/>
      <c r="UZ793" s="602"/>
      <c r="VA793" s="602"/>
      <c r="VB793" s="602"/>
      <c r="VC793" s="602"/>
      <c r="VD793" s="602"/>
      <c r="VE793" s="602"/>
      <c r="VF793" s="602"/>
      <c r="VG793" s="602"/>
      <c r="VH793" s="602"/>
      <c r="VI793" s="602"/>
      <c r="VJ793" s="602"/>
      <c r="VK793" s="602"/>
      <c r="VL793" s="602"/>
      <c r="VM793" s="602"/>
      <c r="VN793" s="602"/>
      <c r="VO793" s="602"/>
      <c r="VP793" s="602"/>
      <c r="VQ793" s="602"/>
      <c r="VR793" s="602"/>
      <c r="VS793" s="602"/>
      <c r="VT793" s="602"/>
      <c r="VU793" s="602"/>
      <c r="VV793" s="602"/>
      <c r="VW793" s="602"/>
      <c r="VX793" s="602"/>
      <c r="VY793" s="602"/>
      <c r="VZ793" s="602"/>
      <c r="WA793" s="602"/>
      <c r="WB793" s="602"/>
      <c r="WC793" s="602"/>
      <c r="WD793" s="602"/>
      <c r="WE793" s="602"/>
      <c r="WF793" s="602"/>
      <c r="WG793" s="602"/>
      <c r="WH793" s="602"/>
      <c r="WI793" s="602"/>
      <c r="WJ793" s="602"/>
      <c r="WK793" s="602"/>
      <c r="WL793" s="602"/>
      <c r="WM793" s="602"/>
      <c r="WN793" s="602"/>
      <c r="WO793" s="602"/>
      <c r="WP793" s="602"/>
      <c r="WQ793" s="602"/>
      <c r="WR793" s="602"/>
      <c r="WS793" s="602"/>
      <c r="WT793" s="602"/>
      <c r="WU793" s="602"/>
      <c r="WV793" s="602"/>
      <c r="WW793" s="602"/>
      <c r="WX793" s="602"/>
      <c r="WY793" s="602"/>
      <c r="WZ793" s="602"/>
      <c r="XA793" s="602"/>
      <c r="XB793" s="602"/>
      <c r="XC793" s="602"/>
      <c r="XD793" s="602"/>
      <c r="XE793" s="602"/>
      <c r="XF793" s="602"/>
      <c r="XG793" s="602"/>
      <c r="XH793" s="602"/>
      <c r="XI793" s="602"/>
      <c r="XJ793" s="602"/>
      <c r="XK793" s="602"/>
      <c r="XL793" s="602"/>
      <c r="XM793" s="602"/>
      <c r="XN793" s="602"/>
      <c r="XO793" s="602"/>
      <c r="XP793" s="602"/>
      <c r="XQ793" s="602"/>
      <c r="XR793" s="602"/>
      <c r="XS793" s="602"/>
      <c r="XT793" s="602"/>
      <c r="XU793" s="602"/>
      <c r="XV793" s="602"/>
      <c r="XW793" s="602"/>
      <c r="XX793" s="602"/>
      <c r="XY793" s="602"/>
      <c r="XZ793" s="602"/>
      <c r="YA793" s="602"/>
      <c r="YB793" s="602"/>
      <c r="YC793" s="602"/>
      <c r="YD793" s="602"/>
      <c r="YE793" s="602"/>
      <c r="YF793" s="602"/>
      <c r="YG793" s="602"/>
      <c r="YH793" s="602"/>
      <c r="YI793" s="602"/>
      <c r="YJ793" s="602"/>
      <c r="YK793" s="602"/>
      <c r="YL793" s="602"/>
      <c r="YM793" s="602"/>
      <c r="YN793" s="602"/>
      <c r="YO793" s="602"/>
      <c r="YP793" s="602"/>
      <c r="YQ793" s="602"/>
      <c r="YR793" s="602"/>
      <c r="YS793" s="602"/>
      <c r="YT793" s="602"/>
      <c r="YU793" s="602"/>
      <c r="YV793" s="602"/>
      <c r="YW793" s="602"/>
      <c r="YX793" s="602"/>
      <c r="YY793" s="602"/>
      <c r="YZ793" s="602"/>
      <c r="ZA793" s="602"/>
      <c r="ZB793" s="602"/>
      <c r="ZC793" s="602"/>
      <c r="ZD793" s="602"/>
      <c r="ZE793" s="602"/>
      <c r="ZF793" s="602"/>
      <c r="ZG793" s="602"/>
      <c r="ZH793" s="602"/>
      <c r="ZI793" s="602"/>
      <c r="ZJ793" s="602"/>
      <c r="ZK793" s="602"/>
      <c r="ZL793" s="602"/>
      <c r="ZM793" s="602"/>
      <c r="ZN793" s="602"/>
      <c r="ZO793" s="602"/>
      <c r="ZP793" s="602"/>
      <c r="ZQ793" s="602"/>
      <c r="ZR793" s="602"/>
      <c r="ZS793" s="602"/>
      <c r="ZT793" s="602"/>
      <c r="ZU793" s="602"/>
      <c r="ZV793" s="602"/>
      <c r="ZW793" s="602"/>
      <c r="ZX793" s="602"/>
      <c r="ZY793" s="602"/>
      <c r="ZZ793" s="602"/>
      <c r="AAA793" s="602"/>
      <c r="AAB793" s="602"/>
      <c r="AAC793" s="602"/>
      <c r="AAD793" s="602"/>
      <c r="AAE793" s="602"/>
      <c r="AAF793" s="602"/>
      <c r="AAG793" s="602"/>
      <c r="AAH793" s="602"/>
      <c r="AAI793" s="602"/>
      <c r="AAJ793" s="602"/>
      <c r="AAK793" s="602"/>
      <c r="AAL793" s="602"/>
      <c r="AAM793" s="602"/>
      <c r="AAN793" s="602"/>
      <c r="AAO793" s="602"/>
      <c r="AAP793" s="602"/>
      <c r="AAQ793" s="602"/>
      <c r="AAR793" s="602"/>
      <c r="AAS793" s="602"/>
      <c r="AAT793" s="602"/>
      <c r="AAU793" s="602"/>
      <c r="AAV793" s="602"/>
      <c r="AAW793" s="602"/>
      <c r="AAX793" s="602"/>
      <c r="AAY793" s="602"/>
      <c r="AAZ793" s="602"/>
      <c r="ABA793" s="602"/>
      <c r="ABB793" s="602"/>
      <c r="ABC793" s="602"/>
      <c r="ABD793" s="602"/>
      <c r="ABE793" s="602"/>
      <c r="ABF793" s="602"/>
      <c r="ABG793" s="602"/>
      <c r="ABH793" s="602"/>
      <c r="ABI793" s="602"/>
      <c r="ABJ793" s="602"/>
      <c r="ABK793" s="602"/>
      <c r="ABL793" s="602"/>
      <c r="ABM793" s="602"/>
      <c r="ABN793" s="602"/>
      <c r="ABO793" s="602"/>
      <c r="ABP793" s="602"/>
      <c r="ABQ793" s="602"/>
      <c r="ABR793" s="602"/>
      <c r="ABS793" s="602"/>
      <c r="ABT793" s="602"/>
      <c r="ABU793" s="602"/>
      <c r="ABV793" s="602"/>
      <c r="ABW793" s="602"/>
      <c r="ABX793" s="602"/>
      <c r="ABY793" s="602"/>
      <c r="ABZ793" s="602"/>
      <c r="ACA793" s="602"/>
      <c r="ACB793" s="602"/>
      <c r="ACC793" s="602"/>
      <c r="ACD793" s="602"/>
      <c r="ACE793" s="602"/>
      <c r="ACF793" s="602"/>
      <c r="ACG793" s="602"/>
      <c r="ACH793" s="602"/>
      <c r="ACI793" s="602"/>
      <c r="ACJ793" s="602"/>
      <c r="ACK793" s="602"/>
      <c r="ACL793" s="602"/>
      <c r="ACM793" s="602"/>
      <c r="ACN793" s="602"/>
      <c r="ACO793" s="602"/>
      <c r="ACP793" s="602"/>
      <c r="ACQ793" s="602"/>
      <c r="ACR793" s="602"/>
      <c r="ACS793" s="602"/>
      <c r="ACT793" s="602"/>
      <c r="ACU793" s="602"/>
      <c r="ACV793" s="602"/>
      <c r="ACW793" s="602"/>
      <c r="ACX793" s="602"/>
      <c r="ACY793" s="602"/>
      <c r="ACZ793" s="602"/>
      <c r="ADA793" s="602"/>
      <c r="ADB793" s="602"/>
      <c r="ADC793" s="602"/>
      <c r="ADD793" s="602"/>
      <c r="ADE793" s="602"/>
      <c r="ADF793" s="602"/>
      <c r="ADG793" s="602"/>
      <c r="ADH793" s="602"/>
      <c r="ADI793" s="602"/>
      <c r="ADJ793" s="602"/>
      <c r="ADK793" s="602"/>
      <c r="ADL793" s="602"/>
      <c r="ADM793" s="602"/>
      <c r="ADN793" s="602"/>
      <c r="ADO793" s="602"/>
      <c r="ADP793" s="602"/>
      <c r="ADQ793" s="602"/>
      <c r="ADR793" s="602"/>
      <c r="ADS793" s="602"/>
      <c r="ADT793" s="602"/>
      <c r="ADU793" s="602"/>
      <c r="ADV793" s="602"/>
      <c r="ADW793" s="602"/>
      <c r="ADX793" s="602"/>
      <c r="ADY793" s="602"/>
      <c r="ADZ793" s="602"/>
      <c r="AEA793" s="602"/>
      <c r="AEB793" s="602"/>
      <c r="AEC793" s="602"/>
      <c r="AED793" s="602"/>
      <c r="AEE793" s="602"/>
      <c r="AEF793" s="602"/>
      <c r="AEG793" s="602"/>
      <c r="AEH793" s="602"/>
      <c r="AEI793" s="602"/>
      <c r="AEJ793" s="602"/>
      <c r="AEK793" s="602"/>
      <c r="AEL793" s="602"/>
      <c r="AEM793" s="602"/>
      <c r="AEN793" s="602"/>
      <c r="AEO793" s="602"/>
      <c r="AEP793" s="602"/>
      <c r="AEQ793" s="602"/>
      <c r="AER793" s="602"/>
      <c r="AES793" s="602"/>
      <c r="AET793" s="602"/>
      <c r="AEU793" s="602"/>
      <c r="AEV793" s="602"/>
      <c r="AEW793" s="602"/>
      <c r="AEX793" s="602"/>
      <c r="AEY793" s="602"/>
      <c r="AEZ793" s="602"/>
      <c r="AFA793" s="602"/>
      <c r="AFB793" s="602"/>
      <c r="AFC793" s="602"/>
      <c r="AFD793" s="602"/>
      <c r="AFE793" s="602"/>
      <c r="AFF793" s="602"/>
      <c r="AFG793" s="602"/>
      <c r="AFH793" s="602"/>
      <c r="AFI793" s="602"/>
      <c r="AFJ793" s="602"/>
      <c r="AFK793" s="602"/>
      <c r="AFL793" s="602"/>
      <c r="AFM793" s="602"/>
      <c r="AFN793" s="602"/>
      <c r="AFO793" s="602"/>
      <c r="AFP793" s="602"/>
      <c r="AFQ793" s="602"/>
      <c r="AFR793" s="602"/>
      <c r="AFS793" s="602"/>
      <c r="AFT793" s="602"/>
      <c r="AFU793" s="602"/>
      <c r="AFV793" s="602"/>
      <c r="AFW793" s="602"/>
      <c r="AFX793" s="602"/>
      <c r="AFY793" s="602"/>
      <c r="AFZ793" s="602"/>
      <c r="AGA793" s="602"/>
      <c r="AGB793" s="602"/>
      <c r="AGC793" s="602"/>
      <c r="AGD793" s="602"/>
      <c r="AGE793" s="602"/>
      <c r="AGF793" s="602"/>
      <c r="AGG793" s="602"/>
      <c r="AGH793" s="602"/>
      <c r="AGI793" s="602"/>
      <c r="AGJ793" s="602"/>
      <c r="AGK793" s="602"/>
      <c r="AGL793" s="602"/>
      <c r="AGM793" s="602"/>
      <c r="AGN793" s="602"/>
      <c r="AGO793" s="602"/>
      <c r="AGP793" s="602"/>
      <c r="AGQ793" s="602"/>
      <c r="AGR793" s="602"/>
      <c r="AGS793" s="602"/>
      <c r="AGT793" s="602"/>
      <c r="AGU793" s="602"/>
      <c r="AGV793" s="602"/>
      <c r="AGW793" s="602"/>
      <c r="AGX793" s="602"/>
      <c r="AGY793" s="602"/>
      <c r="AGZ793" s="602"/>
      <c r="AHA793" s="602"/>
      <c r="AHB793" s="602"/>
      <c r="AHC793" s="602"/>
      <c r="AHD793" s="602"/>
      <c r="AHE793" s="602"/>
      <c r="AHF793" s="602"/>
      <c r="AHG793" s="602"/>
      <c r="AHH793" s="602"/>
      <c r="AHI793" s="602"/>
      <c r="AHJ793" s="602"/>
      <c r="AHK793" s="602"/>
      <c r="AHL793" s="602"/>
      <c r="AHM793" s="602"/>
      <c r="AHN793" s="602"/>
      <c r="AHO793" s="602"/>
      <c r="AHP793" s="602"/>
      <c r="AHQ793" s="602"/>
      <c r="AHR793" s="602"/>
      <c r="AHS793" s="602"/>
      <c r="AHT793" s="602"/>
      <c r="AHU793" s="602"/>
      <c r="AHV793" s="602"/>
      <c r="AHW793" s="602"/>
      <c r="AHX793" s="602"/>
      <c r="AHY793" s="602"/>
      <c r="AHZ793" s="602"/>
      <c r="AIA793" s="602"/>
      <c r="AIB793" s="602"/>
      <c r="AIC793" s="602"/>
      <c r="AID793" s="602"/>
      <c r="AIE793" s="602"/>
      <c r="AIF793" s="602"/>
      <c r="AIG793" s="602"/>
      <c r="AIH793" s="602"/>
      <c r="AII793" s="602"/>
      <c r="AIJ793" s="602"/>
      <c r="AIK793" s="602"/>
      <c r="AIL793" s="602"/>
      <c r="AIM793" s="602"/>
      <c r="AIN793" s="602"/>
      <c r="AIO793" s="602"/>
      <c r="AIP793" s="602"/>
      <c r="AIQ793" s="602"/>
      <c r="AIR793" s="602"/>
      <c r="AIS793" s="602"/>
      <c r="AIT793" s="602"/>
      <c r="AIU793" s="602"/>
      <c r="AIV793" s="602"/>
      <c r="AIW793" s="602"/>
      <c r="AIX793" s="602"/>
      <c r="AIY793" s="602"/>
      <c r="AIZ793" s="602"/>
      <c r="AJA793" s="602"/>
      <c r="AJB793" s="602"/>
      <c r="AJC793" s="602"/>
      <c r="AJD793" s="602"/>
      <c r="AJE793" s="602"/>
      <c r="AJF793" s="602"/>
      <c r="AJG793" s="602"/>
      <c r="AJH793" s="602"/>
      <c r="AJI793" s="602"/>
    </row>
    <row r="794" spans="1:945">
      <c r="A794" s="603"/>
      <c r="B794" s="623">
        <v>44603</v>
      </c>
      <c r="C794" s="623" t="s">
        <v>1217</v>
      </c>
      <c r="D794" s="615" t="s">
        <v>2956</v>
      </c>
      <c r="E794" s="617" t="s">
        <v>4850</v>
      </c>
      <c r="F794" s="615"/>
      <c r="G794" s="615"/>
      <c r="H794" s="615"/>
      <c r="I794" s="615" t="s">
        <v>3062</v>
      </c>
      <c r="J794" s="618"/>
      <c r="K794" s="615" t="s">
        <v>4853</v>
      </c>
      <c r="L794" s="615" t="s">
        <v>2618</v>
      </c>
      <c r="M794" s="616">
        <v>44582</v>
      </c>
      <c r="N794" s="616">
        <v>44682</v>
      </c>
      <c r="O794" s="616"/>
      <c r="P794" s="616"/>
      <c r="Q794" s="616"/>
      <c r="R794" s="616"/>
      <c r="S794" s="615" t="s">
        <v>2959</v>
      </c>
      <c r="T794" s="615">
        <v>60</v>
      </c>
      <c r="U794" s="615">
        <v>49403140</v>
      </c>
      <c r="V794" s="615" t="s">
        <v>973</v>
      </c>
      <c r="W794" s="615">
        <v>400</v>
      </c>
      <c r="X794" s="619">
        <v>6912</v>
      </c>
      <c r="Y794" s="539">
        <f t="shared" si="36"/>
        <v>2764800</v>
      </c>
      <c r="Z794" s="605">
        <v>0.55000000000000004</v>
      </c>
      <c r="AA794" s="681">
        <f t="shared" si="37"/>
        <v>1520640.0000000002</v>
      </c>
      <c r="AB794" s="625"/>
      <c r="AC794" s="621">
        <v>0</v>
      </c>
      <c r="AD794" s="609"/>
      <c r="AE794" s="606"/>
      <c r="AF794" s="695">
        <f t="shared" si="38"/>
        <v>1520640.0000000002</v>
      </c>
      <c r="AG794" s="604" t="s">
        <v>1073</v>
      </c>
      <c r="AH794" s="604"/>
      <c r="AI794" s="604">
        <v>60</v>
      </c>
      <c r="AJ794" s="608" t="s">
        <v>2619</v>
      </c>
      <c r="AK794" s="604" t="s">
        <v>1088</v>
      </c>
      <c r="AL794" s="607" t="s">
        <v>2620</v>
      </c>
      <c r="AM794" s="604" t="s">
        <v>52</v>
      </c>
      <c r="AN794" s="604" t="s">
        <v>1076</v>
      </c>
      <c r="AO794" s="604"/>
      <c r="AP794" s="606"/>
      <c r="AQ794" s="606" t="s">
        <v>37</v>
      </c>
      <c r="AR794" s="606" t="s">
        <v>3086</v>
      </c>
      <c r="AS794" s="603" t="s">
        <v>1078</v>
      </c>
      <c r="AT794" s="610" t="s">
        <v>1078</v>
      </c>
      <c r="AU794" s="610" t="s">
        <v>1078</v>
      </c>
      <c r="AV794" s="605">
        <v>0.73</v>
      </c>
      <c r="AW794" s="602"/>
      <c r="AX794" s="602"/>
      <c r="AY794" s="602"/>
      <c r="AZ794" s="602"/>
      <c r="BA794" s="602"/>
      <c r="BB794" s="602"/>
      <c r="BC794" s="602"/>
      <c r="BD794" s="602"/>
      <c r="BE794" s="602"/>
      <c r="BF794" s="602"/>
      <c r="BG794" s="602"/>
      <c r="BH794" s="602"/>
      <c r="BI794" s="602"/>
      <c r="BJ794" s="602"/>
      <c r="BK794" s="602"/>
      <c r="BL794" s="602"/>
      <c r="BM794" s="602"/>
      <c r="BN794" s="602"/>
      <c r="BO794" s="602"/>
      <c r="BP794" s="602"/>
      <c r="BQ794" s="602"/>
      <c r="BR794" s="602"/>
      <c r="BS794" s="602"/>
      <c r="BT794" s="602"/>
      <c r="BU794" s="602"/>
      <c r="BV794" s="602"/>
      <c r="BW794" s="602"/>
      <c r="BX794" s="602"/>
      <c r="BY794" s="602"/>
      <c r="BZ794" s="602"/>
      <c r="CA794" s="602"/>
      <c r="CB794" s="602"/>
      <c r="CC794" s="602"/>
      <c r="CD794" s="602"/>
      <c r="CE794" s="602"/>
      <c r="CF794" s="602"/>
      <c r="CG794" s="602"/>
      <c r="CH794" s="602"/>
      <c r="CI794" s="602"/>
      <c r="CJ794" s="602"/>
      <c r="CK794" s="602"/>
      <c r="CL794" s="602"/>
      <c r="CM794" s="602"/>
      <c r="CN794" s="602"/>
      <c r="CO794" s="602"/>
      <c r="CP794" s="602"/>
      <c r="CQ794" s="602"/>
      <c r="CR794" s="602"/>
      <c r="CS794" s="602"/>
      <c r="CT794" s="602"/>
      <c r="CU794" s="602"/>
      <c r="CV794" s="602"/>
      <c r="CW794" s="602"/>
      <c r="CX794" s="602"/>
      <c r="CY794" s="602"/>
      <c r="CZ794" s="602"/>
      <c r="DA794" s="602"/>
      <c r="DB794" s="602"/>
      <c r="DC794" s="602"/>
      <c r="DD794" s="602"/>
      <c r="DE794" s="602"/>
      <c r="DF794" s="602"/>
      <c r="DG794" s="602"/>
      <c r="DH794" s="602"/>
      <c r="DI794" s="602"/>
      <c r="DJ794" s="602"/>
      <c r="DK794" s="602"/>
      <c r="DL794" s="602"/>
      <c r="DM794" s="602"/>
      <c r="DN794" s="602"/>
      <c r="DO794" s="602"/>
      <c r="DP794" s="602"/>
      <c r="DQ794" s="602"/>
      <c r="DR794" s="602"/>
      <c r="DS794" s="602"/>
      <c r="DT794" s="602"/>
      <c r="DU794" s="602"/>
      <c r="DV794" s="602"/>
      <c r="DW794" s="602"/>
      <c r="DX794" s="602"/>
      <c r="DY794" s="602"/>
      <c r="DZ794" s="602"/>
      <c r="EA794" s="602"/>
      <c r="EB794" s="602"/>
      <c r="EC794" s="602"/>
      <c r="ED794" s="602"/>
      <c r="EE794" s="602"/>
      <c r="EF794" s="602"/>
      <c r="EG794" s="602"/>
      <c r="EH794" s="602"/>
      <c r="EI794" s="602"/>
      <c r="EJ794" s="602"/>
      <c r="EK794" s="602"/>
      <c r="EL794" s="602"/>
      <c r="EM794" s="602"/>
      <c r="EN794" s="602"/>
      <c r="EO794" s="602"/>
      <c r="EP794" s="602"/>
      <c r="EQ794" s="602"/>
      <c r="ER794" s="602"/>
      <c r="ES794" s="602"/>
      <c r="ET794" s="602"/>
      <c r="EU794" s="602"/>
      <c r="EV794" s="602"/>
      <c r="EW794" s="602"/>
      <c r="EX794" s="602"/>
      <c r="EY794" s="602"/>
      <c r="EZ794" s="602"/>
      <c r="FA794" s="602"/>
      <c r="FB794" s="602"/>
      <c r="FC794" s="602"/>
      <c r="FD794" s="602"/>
      <c r="FE794" s="602"/>
      <c r="FF794" s="602"/>
      <c r="FG794" s="602"/>
      <c r="FH794" s="602"/>
      <c r="FI794" s="602"/>
      <c r="FJ794" s="602"/>
      <c r="FK794" s="602"/>
      <c r="FL794" s="602"/>
      <c r="FM794" s="602"/>
      <c r="FN794" s="602"/>
      <c r="FO794" s="602"/>
      <c r="FP794" s="602"/>
      <c r="FQ794" s="602"/>
      <c r="FR794" s="602"/>
      <c r="FS794" s="602"/>
      <c r="FT794" s="602"/>
      <c r="FU794" s="602"/>
      <c r="FV794" s="602"/>
      <c r="FW794" s="602"/>
      <c r="FX794" s="602"/>
      <c r="FY794" s="602"/>
      <c r="FZ794" s="602"/>
      <c r="GA794" s="602"/>
      <c r="GB794" s="602"/>
      <c r="GC794" s="602"/>
      <c r="GD794" s="602"/>
      <c r="GE794" s="602"/>
      <c r="GF794" s="602"/>
      <c r="GG794" s="602"/>
      <c r="GH794" s="602"/>
      <c r="GI794" s="602"/>
      <c r="GJ794" s="602"/>
      <c r="GK794" s="602"/>
      <c r="GL794" s="602"/>
      <c r="GM794" s="602"/>
      <c r="GN794" s="602"/>
      <c r="GO794" s="602"/>
      <c r="GP794" s="602"/>
      <c r="GQ794" s="602"/>
      <c r="GR794" s="602"/>
      <c r="GS794" s="602"/>
      <c r="GT794" s="602"/>
      <c r="GU794" s="602"/>
      <c r="GV794" s="602"/>
      <c r="GW794" s="602"/>
      <c r="GX794" s="602"/>
      <c r="GY794" s="602"/>
      <c r="GZ794" s="602"/>
      <c r="HA794" s="602"/>
      <c r="HB794" s="602"/>
      <c r="HC794" s="602"/>
      <c r="HD794" s="602"/>
      <c r="HE794" s="602"/>
      <c r="HF794" s="602"/>
      <c r="HG794" s="602"/>
      <c r="HH794" s="602"/>
      <c r="HI794" s="602"/>
      <c r="HJ794" s="602"/>
      <c r="HK794" s="602"/>
      <c r="HL794" s="602"/>
      <c r="HM794" s="602"/>
      <c r="HN794" s="602"/>
      <c r="HO794" s="602"/>
      <c r="HP794" s="602"/>
      <c r="HQ794" s="602"/>
      <c r="HR794" s="602"/>
      <c r="HS794" s="602"/>
      <c r="HT794" s="602"/>
      <c r="HU794" s="602"/>
      <c r="HV794" s="602"/>
      <c r="HW794" s="602"/>
      <c r="HX794" s="602"/>
      <c r="HY794" s="602"/>
      <c r="HZ794" s="602"/>
      <c r="IA794" s="602"/>
      <c r="IB794" s="602"/>
      <c r="IC794" s="602"/>
      <c r="ID794" s="602"/>
      <c r="IE794" s="602"/>
      <c r="IF794" s="602"/>
      <c r="IG794" s="602"/>
      <c r="IH794" s="602"/>
      <c r="II794" s="602"/>
      <c r="IJ794" s="602"/>
      <c r="IK794" s="602"/>
      <c r="IL794" s="602"/>
      <c r="IM794" s="602"/>
      <c r="IN794" s="602"/>
      <c r="IO794" s="602"/>
      <c r="IP794" s="602"/>
      <c r="IQ794" s="602"/>
      <c r="IR794" s="602"/>
      <c r="IS794" s="602"/>
      <c r="IT794" s="602"/>
      <c r="IU794" s="602"/>
      <c r="IV794" s="602"/>
      <c r="IW794" s="602"/>
      <c r="IX794" s="602"/>
      <c r="IY794" s="602"/>
      <c r="IZ794" s="602"/>
      <c r="JA794" s="602"/>
      <c r="JB794" s="602"/>
      <c r="JC794" s="602"/>
      <c r="JD794" s="602"/>
      <c r="JE794" s="602"/>
      <c r="JF794" s="602"/>
      <c r="JG794" s="602"/>
      <c r="JH794" s="602"/>
      <c r="JI794" s="602"/>
      <c r="JJ794" s="602"/>
      <c r="JK794" s="602"/>
      <c r="JL794" s="602"/>
      <c r="JM794" s="602"/>
      <c r="JN794" s="602"/>
      <c r="JO794" s="602"/>
      <c r="JP794" s="602"/>
      <c r="JQ794" s="602"/>
      <c r="JR794" s="602"/>
      <c r="JS794" s="602"/>
      <c r="JT794" s="602"/>
      <c r="JU794" s="602"/>
      <c r="JV794" s="602"/>
      <c r="JW794" s="602"/>
      <c r="JX794" s="602"/>
      <c r="JY794" s="602"/>
      <c r="JZ794" s="602"/>
      <c r="KA794" s="602"/>
      <c r="KB794" s="602"/>
      <c r="KC794" s="602"/>
      <c r="KD794" s="602"/>
      <c r="KE794" s="602"/>
      <c r="KF794" s="602"/>
      <c r="KG794" s="602"/>
      <c r="KH794" s="602"/>
      <c r="KI794" s="602"/>
      <c r="KJ794" s="602"/>
      <c r="KK794" s="602"/>
      <c r="KL794" s="602"/>
      <c r="KM794" s="602"/>
      <c r="KN794" s="602"/>
      <c r="KO794" s="602"/>
      <c r="KP794" s="602"/>
      <c r="KQ794" s="602"/>
      <c r="KR794" s="602"/>
      <c r="KS794" s="602"/>
      <c r="KT794" s="602"/>
      <c r="KU794" s="602"/>
      <c r="KV794" s="602"/>
      <c r="KW794" s="602"/>
      <c r="KX794" s="602"/>
      <c r="KY794" s="602"/>
      <c r="KZ794" s="602"/>
      <c r="LA794" s="602"/>
      <c r="LB794" s="602"/>
      <c r="LC794" s="602"/>
      <c r="LD794" s="602"/>
      <c r="LE794" s="602"/>
      <c r="LF794" s="602"/>
      <c r="LG794" s="602"/>
      <c r="LH794" s="602"/>
      <c r="LI794" s="602"/>
      <c r="LJ794" s="602"/>
      <c r="LK794" s="602"/>
      <c r="LL794" s="602"/>
      <c r="LM794" s="602"/>
      <c r="LN794" s="602"/>
      <c r="LO794" s="602"/>
      <c r="LP794" s="602"/>
      <c r="LQ794" s="602"/>
      <c r="LR794" s="602"/>
      <c r="LS794" s="602"/>
      <c r="LT794" s="602"/>
      <c r="LU794" s="602"/>
      <c r="LV794" s="602"/>
      <c r="LW794" s="602"/>
      <c r="LX794" s="602"/>
      <c r="LY794" s="602"/>
      <c r="LZ794" s="602"/>
      <c r="MA794" s="602"/>
      <c r="MB794" s="602"/>
      <c r="MC794" s="602"/>
      <c r="MD794" s="602"/>
      <c r="ME794" s="602"/>
      <c r="MF794" s="602"/>
      <c r="MG794" s="602"/>
      <c r="MH794" s="602"/>
      <c r="MI794" s="602"/>
      <c r="MJ794" s="602"/>
      <c r="MK794" s="602"/>
      <c r="ML794" s="602"/>
      <c r="MM794" s="602"/>
      <c r="MN794" s="602"/>
      <c r="MO794" s="602"/>
      <c r="MP794" s="602"/>
      <c r="MQ794" s="602"/>
      <c r="MR794" s="602"/>
      <c r="MS794" s="602"/>
      <c r="MT794" s="602"/>
      <c r="MU794" s="602"/>
      <c r="MV794" s="602"/>
      <c r="MW794" s="602"/>
      <c r="MX794" s="602"/>
      <c r="MY794" s="602"/>
      <c r="MZ794" s="602"/>
      <c r="NA794" s="602"/>
      <c r="NB794" s="602"/>
      <c r="NC794" s="602"/>
      <c r="ND794" s="602"/>
      <c r="NE794" s="602"/>
      <c r="NF794" s="602"/>
      <c r="NG794" s="602"/>
      <c r="NH794" s="602"/>
      <c r="NI794" s="602"/>
      <c r="NJ794" s="602"/>
      <c r="NK794" s="602"/>
      <c r="NL794" s="602"/>
      <c r="NM794" s="602"/>
      <c r="NN794" s="602"/>
      <c r="NO794" s="602"/>
      <c r="NP794" s="602"/>
      <c r="NQ794" s="602"/>
      <c r="NR794" s="602"/>
      <c r="NS794" s="602"/>
      <c r="NT794" s="602"/>
      <c r="NU794" s="602"/>
      <c r="NV794" s="602"/>
      <c r="NW794" s="602"/>
      <c r="NX794" s="602"/>
      <c r="NY794" s="602"/>
      <c r="NZ794" s="602"/>
      <c r="OA794" s="602"/>
      <c r="OB794" s="602"/>
      <c r="OC794" s="602"/>
      <c r="OD794" s="602"/>
      <c r="OE794" s="602"/>
      <c r="OF794" s="602"/>
      <c r="OG794" s="602"/>
      <c r="OH794" s="602"/>
      <c r="OI794" s="602"/>
      <c r="OJ794" s="602"/>
      <c r="OK794" s="602"/>
      <c r="OL794" s="602"/>
      <c r="OM794" s="602"/>
      <c r="ON794" s="602"/>
      <c r="OO794" s="602"/>
      <c r="OP794" s="602"/>
      <c r="OQ794" s="602"/>
      <c r="OR794" s="602"/>
      <c r="OS794" s="602"/>
      <c r="OT794" s="602"/>
      <c r="OU794" s="602"/>
      <c r="OV794" s="602"/>
      <c r="OW794" s="602"/>
      <c r="OX794" s="602"/>
      <c r="OY794" s="602"/>
      <c r="OZ794" s="602"/>
      <c r="PA794" s="602"/>
      <c r="PB794" s="602"/>
      <c r="PC794" s="602"/>
      <c r="PD794" s="602"/>
      <c r="PE794" s="602"/>
      <c r="PF794" s="602"/>
      <c r="PG794" s="602"/>
      <c r="PH794" s="602"/>
      <c r="PI794" s="602"/>
      <c r="PJ794" s="602"/>
      <c r="PK794" s="602"/>
      <c r="PL794" s="602"/>
      <c r="PM794" s="602"/>
      <c r="PN794" s="602"/>
      <c r="PO794" s="602"/>
      <c r="PP794" s="602"/>
      <c r="PQ794" s="602"/>
      <c r="PR794" s="602"/>
      <c r="PS794" s="602"/>
      <c r="PT794" s="602"/>
      <c r="PU794" s="602"/>
      <c r="PV794" s="602"/>
      <c r="PW794" s="602"/>
      <c r="PX794" s="602"/>
      <c r="PY794" s="602"/>
      <c r="PZ794" s="602"/>
      <c r="QA794" s="602"/>
      <c r="QB794" s="602"/>
      <c r="QC794" s="602"/>
      <c r="QD794" s="602"/>
      <c r="QE794" s="602"/>
      <c r="QF794" s="602"/>
      <c r="QG794" s="602"/>
      <c r="QH794" s="602"/>
      <c r="QI794" s="602"/>
      <c r="QJ794" s="602"/>
      <c r="QK794" s="602"/>
      <c r="QL794" s="602"/>
      <c r="QM794" s="602"/>
      <c r="QN794" s="602"/>
      <c r="QO794" s="602"/>
      <c r="QP794" s="602"/>
      <c r="QQ794" s="602"/>
      <c r="QR794" s="602"/>
      <c r="QS794" s="602"/>
      <c r="QT794" s="602"/>
      <c r="QU794" s="602"/>
      <c r="QV794" s="602"/>
      <c r="QW794" s="602"/>
      <c r="QX794" s="602"/>
      <c r="QY794" s="602"/>
      <c r="QZ794" s="602"/>
      <c r="RA794" s="602"/>
      <c r="RB794" s="602"/>
      <c r="RC794" s="602"/>
      <c r="RD794" s="602"/>
      <c r="RE794" s="602"/>
      <c r="RF794" s="602"/>
      <c r="RG794" s="602"/>
      <c r="RH794" s="602"/>
      <c r="RI794" s="602"/>
      <c r="RJ794" s="602"/>
      <c r="RK794" s="602"/>
      <c r="RL794" s="602"/>
      <c r="RM794" s="602"/>
      <c r="RN794" s="602"/>
      <c r="RO794" s="602"/>
      <c r="RP794" s="602"/>
      <c r="RQ794" s="602"/>
      <c r="RR794" s="602"/>
      <c r="RS794" s="602"/>
      <c r="RT794" s="602"/>
      <c r="RU794" s="602"/>
      <c r="RV794" s="602"/>
      <c r="RW794" s="602"/>
      <c r="RX794" s="602"/>
      <c r="RY794" s="602"/>
      <c r="RZ794" s="602"/>
      <c r="SA794" s="602"/>
      <c r="SB794" s="602"/>
      <c r="SC794" s="602"/>
      <c r="SD794" s="602"/>
      <c r="SE794" s="602"/>
      <c r="SF794" s="602"/>
      <c r="SG794" s="602"/>
      <c r="SH794" s="602"/>
      <c r="SI794" s="602"/>
      <c r="SJ794" s="602"/>
      <c r="SK794" s="602"/>
      <c r="SL794" s="602"/>
      <c r="SM794" s="602"/>
      <c r="SN794" s="602"/>
      <c r="SO794" s="602"/>
      <c r="SP794" s="602"/>
      <c r="SQ794" s="602"/>
      <c r="SR794" s="602"/>
      <c r="SS794" s="602"/>
      <c r="ST794" s="602"/>
      <c r="SU794" s="602"/>
      <c r="SV794" s="602"/>
      <c r="SW794" s="602"/>
      <c r="SX794" s="602"/>
      <c r="SY794" s="602"/>
      <c r="SZ794" s="602"/>
      <c r="TA794" s="602"/>
      <c r="TB794" s="602"/>
      <c r="TC794" s="602"/>
      <c r="TD794" s="602"/>
      <c r="TE794" s="602"/>
      <c r="TF794" s="602"/>
      <c r="TG794" s="602"/>
      <c r="TH794" s="602"/>
      <c r="TI794" s="602"/>
      <c r="TJ794" s="602"/>
      <c r="TK794" s="602"/>
      <c r="TL794" s="602"/>
      <c r="TM794" s="602"/>
      <c r="TN794" s="602"/>
      <c r="TO794" s="602"/>
      <c r="TP794" s="602"/>
      <c r="TQ794" s="602"/>
      <c r="TR794" s="602"/>
      <c r="TS794" s="602"/>
      <c r="TT794" s="602"/>
      <c r="TU794" s="602"/>
      <c r="TV794" s="602"/>
      <c r="TW794" s="602"/>
      <c r="TX794" s="602"/>
      <c r="TY794" s="602"/>
      <c r="TZ794" s="602"/>
      <c r="UA794" s="602"/>
      <c r="UB794" s="602"/>
      <c r="UC794" s="602"/>
      <c r="UD794" s="602"/>
      <c r="UE794" s="602"/>
      <c r="UF794" s="602"/>
      <c r="UG794" s="602"/>
      <c r="UH794" s="602"/>
      <c r="UI794" s="602"/>
      <c r="UJ794" s="602"/>
      <c r="UK794" s="602"/>
      <c r="UL794" s="602"/>
      <c r="UM794" s="602"/>
      <c r="UN794" s="602"/>
      <c r="UO794" s="602"/>
      <c r="UP794" s="602"/>
      <c r="UQ794" s="602"/>
      <c r="UR794" s="602"/>
      <c r="US794" s="602"/>
      <c r="UT794" s="602"/>
      <c r="UU794" s="602"/>
      <c r="UV794" s="602"/>
      <c r="UW794" s="602"/>
      <c r="UX794" s="602"/>
      <c r="UY794" s="602"/>
      <c r="UZ794" s="602"/>
      <c r="VA794" s="602"/>
      <c r="VB794" s="602"/>
      <c r="VC794" s="602"/>
      <c r="VD794" s="602"/>
      <c r="VE794" s="602"/>
      <c r="VF794" s="602"/>
      <c r="VG794" s="602"/>
      <c r="VH794" s="602"/>
      <c r="VI794" s="602"/>
      <c r="VJ794" s="602"/>
      <c r="VK794" s="602"/>
      <c r="VL794" s="602"/>
      <c r="VM794" s="602"/>
      <c r="VN794" s="602"/>
      <c r="VO794" s="602"/>
      <c r="VP794" s="602"/>
      <c r="VQ794" s="602"/>
      <c r="VR794" s="602"/>
      <c r="VS794" s="602"/>
      <c r="VT794" s="602"/>
      <c r="VU794" s="602"/>
      <c r="VV794" s="602"/>
      <c r="VW794" s="602"/>
      <c r="VX794" s="602"/>
      <c r="VY794" s="602"/>
      <c r="VZ794" s="602"/>
      <c r="WA794" s="602"/>
      <c r="WB794" s="602"/>
      <c r="WC794" s="602"/>
      <c r="WD794" s="602"/>
      <c r="WE794" s="602"/>
      <c r="WF794" s="602"/>
      <c r="WG794" s="602"/>
      <c r="WH794" s="602"/>
      <c r="WI794" s="602"/>
      <c r="WJ794" s="602"/>
      <c r="WK794" s="602"/>
      <c r="WL794" s="602"/>
      <c r="WM794" s="602"/>
      <c r="WN794" s="602"/>
      <c r="WO794" s="602"/>
      <c r="WP794" s="602"/>
      <c r="WQ794" s="602"/>
      <c r="WR794" s="602"/>
      <c r="WS794" s="602"/>
      <c r="WT794" s="602"/>
      <c r="WU794" s="602"/>
      <c r="WV794" s="602"/>
      <c r="WW794" s="602"/>
      <c r="WX794" s="602"/>
      <c r="WY794" s="602"/>
      <c r="WZ794" s="602"/>
      <c r="XA794" s="602"/>
      <c r="XB794" s="602"/>
      <c r="XC794" s="602"/>
      <c r="XD794" s="602"/>
      <c r="XE794" s="602"/>
      <c r="XF794" s="602"/>
      <c r="XG794" s="602"/>
      <c r="XH794" s="602"/>
      <c r="XI794" s="602"/>
      <c r="XJ794" s="602"/>
      <c r="XK794" s="602"/>
      <c r="XL794" s="602"/>
      <c r="XM794" s="602"/>
      <c r="XN794" s="602"/>
      <c r="XO794" s="602"/>
      <c r="XP794" s="602"/>
      <c r="XQ794" s="602"/>
      <c r="XR794" s="602"/>
      <c r="XS794" s="602"/>
      <c r="XT794" s="602"/>
      <c r="XU794" s="602"/>
      <c r="XV794" s="602"/>
      <c r="XW794" s="602"/>
      <c r="XX794" s="602"/>
      <c r="XY794" s="602"/>
      <c r="XZ794" s="602"/>
      <c r="YA794" s="602"/>
      <c r="YB794" s="602"/>
      <c r="YC794" s="602"/>
      <c r="YD794" s="602"/>
      <c r="YE794" s="602"/>
      <c r="YF794" s="602"/>
      <c r="YG794" s="602"/>
      <c r="YH794" s="602"/>
      <c r="YI794" s="602"/>
      <c r="YJ794" s="602"/>
      <c r="YK794" s="602"/>
      <c r="YL794" s="602"/>
      <c r="YM794" s="602"/>
      <c r="YN794" s="602"/>
      <c r="YO794" s="602"/>
      <c r="YP794" s="602"/>
      <c r="YQ794" s="602"/>
      <c r="YR794" s="602"/>
      <c r="YS794" s="602"/>
      <c r="YT794" s="602"/>
      <c r="YU794" s="602"/>
      <c r="YV794" s="602"/>
      <c r="YW794" s="602"/>
      <c r="YX794" s="602"/>
      <c r="YY794" s="602"/>
      <c r="YZ794" s="602"/>
      <c r="ZA794" s="602"/>
      <c r="ZB794" s="602"/>
      <c r="ZC794" s="602"/>
      <c r="ZD794" s="602"/>
      <c r="ZE794" s="602"/>
      <c r="ZF794" s="602"/>
      <c r="ZG794" s="602"/>
      <c r="ZH794" s="602"/>
      <c r="ZI794" s="602"/>
      <c r="ZJ794" s="602"/>
      <c r="ZK794" s="602"/>
      <c r="ZL794" s="602"/>
      <c r="ZM794" s="602"/>
      <c r="ZN794" s="602"/>
      <c r="ZO794" s="602"/>
      <c r="ZP794" s="602"/>
      <c r="ZQ794" s="602"/>
      <c r="ZR794" s="602"/>
      <c r="ZS794" s="602"/>
      <c r="ZT794" s="602"/>
      <c r="ZU794" s="602"/>
      <c r="ZV794" s="602"/>
      <c r="ZW794" s="602"/>
      <c r="ZX794" s="602"/>
      <c r="ZY794" s="602"/>
      <c r="ZZ794" s="602"/>
      <c r="AAA794" s="602"/>
      <c r="AAB794" s="602"/>
      <c r="AAC794" s="602"/>
      <c r="AAD794" s="602"/>
      <c r="AAE794" s="602"/>
      <c r="AAF794" s="602"/>
      <c r="AAG794" s="602"/>
      <c r="AAH794" s="602"/>
      <c r="AAI794" s="602"/>
      <c r="AAJ794" s="602"/>
      <c r="AAK794" s="602"/>
      <c r="AAL794" s="602"/>
      <c r="AAM794" s="602"/>
      <c r="AAN794" s="602"/>
      <c r="AAO794" s="602"/>
      <c r="AAP794" s="602"/>
      <c r="AAQ794" s="602"/>
      <c r="AAR794" s="602"/>
      <c r="AAS794" s="602"/>
      <c r="AAT794" s="602"/>
      <c r="AAU794" s="602"/>
      <c r="AAV794" s="602"/>
      <c r="AAW794" s="602"/>
      <c r="AAX794" s="602"/>
      <c r="AAY794" s="602"/>
      <c r="AAZ794" s="602"/>
      <c r="ABA794" s="602"/>
      <c r="ABB794" s="602"/>
      <c r="ABC794" s="602"/>
      <c r="ABD794" s="602"/>
      <c r="ABE794" s="602"/>
      <c r="ABF794" s="602"/>
      <c r="ABG794" s="602"/>
      <c r="ABH794" s="602"/>
      <c r="ABI794" s="602"/>
      <c r="ABJ794" s="602"/>
      <c r="ABK794" s="602"/>
      <c r="ABL794" s="602"/>
      <c r="ABM794" s="602"/>
      <c r="ABN794" s="602"/>
      <c r="ABO794" s="602"/>
      <c r="ABP794" s="602"/>
      <c r="ABQ794" s="602"/>
      <c r="ABR794" s="602"/>
      <c r="ABS794" s="602"/>
      <c r="ABT794" s="602"/>
      <c r="ABU794" s="602"/>
      <c r="ABV794" s="602"/>
      <c r="ABW794" s="602"/>
      <c r="ABX794" s="602"/>
      <c r="ABY794" s="602"/>
      <c r="ABZ794" s="602"/>
      <c r="ACA794" s="602"/>
      <c r="ACB794" s="602"/>
      <c r="ACC794" s="602"/>
      <c r="ACD794" s="602"/>
      <c r="ACE794" s="602"/>
      <c r="ACF794" s="602"/>
      <c r="ACG794" s="602"/>
      <c r="ACH794" s="602"/>
      <c r="ACI794" s="602"/>
      <c r="ACJ794" s="602"/>
      <c r="ACK794" s="602"/>
      <c r="ACL794" s="602"/>
      <c r="ACM794" s="602"/>
      <c r="ACN794" s="602"/>
      <c r="ACO794" s="602"/>
      <c r="ACP794" s="602"/>
      <c r="ACQ794" s="602"/>
      <c r="ACR794" s="602"/>
      <c r="ACS794" s="602"/>
      <c r="ACT794" s="602"/>
      <c r="ACU794" s="602"/>
      <c r="ACV794" s="602"/>
      <c r="ACW794" s="602"/>
      <c r="ACX794" s="602"/>
      <c r="ACY794" s="602"/>
      <c r="ACZ794" s="602"/>
      <c r="ADA794" s="602"/>
      <c r="ADB794" s="602"/>
      <c r="ADC794" s="602"/>
      <c r="ADD794" s="602"/>
      <c r="ADE794" s="602"/>
      <c r="ADF794" s="602"/>
      <c r="ADG794" s="602"/>
      <c r="ADH794" s="602"/>
      <c r="ADI794" s="602"/>
      <c r="ADJ794" s="602"/>
      <c r="ADK794" s="602"/>
      <c r="ADL794" s="602"/>
      <c r="ADM794" s="602"/>
      <c r="ADN794" s="602"/>
      <c r="ADO794" s="602"/>
      <c r="ADP794" s="602"/>
      <c r="ADQ794" s="602"/>
      <c r="ADR794" s="602"/>
      <c r="ADS794" s="602"/>
      <c r="ADT794" s="602"/>
      <c r="ADU794" s="602"/>
      <c r="ADV794" s="602"/>
      <c r="ADW794" s="602"/>
      <c r="ADX794" s="602"/>
      <c r="ADY794" s="602"/>
      <c r="ADZ794" s="602"/>
      <c r="AEA794" s="602"/>
      <c r="AEB794" s="602"/>
      <c r="AEC794" s="602"/>
      <c r="AED794" s="602"/>
      <c r="AEE794" s="602"/>
      <c r="AEF794" s="602"/>
      <c r="AEG794" s="602"/>
      <c r="AEH794" s="602"/>
      <c r="AEI794" s="602"/>
      <c r="AEJ794" s="602"/>
      <c r="AEK794" s="602"/>
      <c r="AEL794" s="602"/>
      <c r="AEM794" s="602"/>
      <c r="AEN794" s="602"/>
      <c r="AEO794" s="602"/>
      <c r="AEP794" s="602"/>
      <c r="AEQ794" s="602"/>
      <c r="AER794" s="602"/>
      <c r="AES794" s="602"/>
      <c r="AET794" s="602"/>
      <c r="AEU794" s="602"/>
      <c r="AEV794" s="602"/>
      <c r="AEW794" s="602"/>
      <c r="AEX794" s="602"/>
      <c r="AEY794" s="602"/>
      <c r="AEZ794" s="602"/>
      <c r="AFA794" s="602"/>
      <c r="AFB794" s="602"/>
      <c r="AFC794" s="602"/>
      <c r="AFD794" s="602"/>
      <c r="AFE794" s="602"/>
      <c r="AFF794" s="602"/>
      <c r="AFG794" s="602"/>
      <c r="AFH794" s="602"/>
      <c r="AFI794" s="602"/>
      <c r="AFJ794" s="602"/>
      <c r="AFK794" s="602"/>
      <c r="AFL794" s="602"/>
      <c r="AFM794" s="602"/>
      <c r="AFN794" s="602"/>
      <c r="AFO794" s="602"/>
      <c r="AFP794" s="602"/>
      <c r="AFQ794" s="602"/>
      <c r="AFR794" s="602"/>
      <c r="AFS794" s="602"/>
      <c r="AFT794" s="602"/>
      <c r="AFU794" s="602"/>
      <c r="AFV794" s="602"/>
      <c r="AFW794" s="602"/>
      <c r="AFX794" s="602"/>
      <c r="AFY794" s="602"/>
      <c r="AFZ794" s="602"/>
      <c r="AGA794" s="602"/>
      <c r="AGB794" s="602"/>
      <c r="AGC794" s="602"/>
      <c r="AGD794" s="602"/>
      <c r="AGE794" s="602"/>
      <c r="AGF794" s="602"/>
      <c r="AGG794" s="602"/>
      <c r="AGH794" s="602"/>
      <c r="AGI794" s="602"/>
      <c r="AGJ794" s="602"/>
      <c r="AGK794" s="602"/>
      <c r="AGL794" s="602"/>
      <c r="AGM794" s="602"/>
      <c r="AGN794" s="602"/>
      <c r="AGO794" s="602"/>
      <c r="AGP794" s="602"/>
      <c r="AGQ794" s="602"/>
      <c r="AGR794" s="602"/>
      <c r="AGS794" s="602"/>
      <c r="AGT794" s="602"/>
      <c r="AGU794" s="602"/>
      <c r="AGV794" s="602"/>
      <c r="AGW794" s="602"/>
      <c r="AGX794" s="602"/>
      <c r="AGY794" s="602"/>
      <c r="AGZ794" s="602"/>
      <c r="AHA794" s="602"/>
      <c r="AHB794" s="602"/>
      <c r="AHC794" s="602"/>
      <c r="AHD794" s="602"/>
      <c r="AHE794" s="602"/>
      <c r="AHF794" s="602"/>
      <c r="AHG794" s="602"/>
      <c r="AHH794" s="602"/>
      <c r="AHI794" s="602"/>
      <c r="AHJ794" s="602"/>
      <c r="AHK794" s="602"/>
      <c r="AHL794" s="602"/>
      <c r="AHM794" s="602"/>
      <c r="AHN794" s="602"/>
      <c r="AHO794" s="602"/>
      <c r="AHP794" s="602"/>
      <c r="AHQ794" s="602"/>
      <c r="AHR794" s="602"/>
      <c r="AHS794" s="602"/>
      <c r="AHT794" s="602"/>
      <c r="AHU794" s="602"/>
      <c r="AHV794" s="602"/>
      <c r="AHW794" s="602"/>
      <c r="AHX794" s="602"/>
      <c r="AHY794" s="602"/>
      <c r="AHZ794" s="602"/>
      <c r="AIA794" s="602"/>
      <c r="AIB794" s="602"/>
      <c r="AIC794" s="602"/>
      <c r="AID794" s="602"/>
      <c r="AIE794" s="602"/>
      <c r="AIF794" s="602"/>
      <c r="AIG794" s="602"/>
      <c r="AIH794" s="602"/>
      <c r="AII794" s="602"/>
      <c r="AIJ794" s="602"/>
      <c r="AIK794" s="602"/>
      <c r="AIL794" s="602"/>
      <c r="AIM794" s="602"/>
      <c r="AIN794" s="602"/>
      <c r="AIO794" s="602"/>
      <c r="AIP794" s="602"/>
      <c r="AIQ794" s="602"/>
      <c r="AIR794" s="602"/>
      <c r="AIS794" s="602"/>
      <c r="AIT794" s="602"/>
      <c r="AIU794" s="602"/>
      <c r="AIV794" s="602"/>
      <c r="AIW794" s="602"/>
      <c r="AIX794" s="602"/>
      <c r="AIY794" s="602"/>
      <c r="AIZ794" s="602"/>
      <c r="AJA794" s="602"/>
      <c r="AJB794" s="602"/>
      <c r="AJC794" s="602"/>
      <c r="AJD794" s="602"/>
      <c r="AJE794" s="602"/>
      <c r="AJF794" s="602"/>
      <c r="AJG794" s="602"/>
      <c r="AJH794" s="602"/>
      <c r="AJI794" s="602"/>
    </row>
    <row r="795" spans="1:945">
      <c r="A795" s="603"/>
      <c r="B795" s="623">
        <v>44642</v>
      </c>
      <c r="C795" s="623" t="s">
        <v>1217</v>
      </c>
      <c r="D795" s="615" t="s">
        <v>2956</v>
      </c>
      <c r="E795" s="617" t="s">
        <v>4854</v>
      </c>
      <c r="F795" s="615"/>
      <c r="G795" s="615"/>
      <c r="H795" s="615"/>
      <c r="I795" s="615" t="s">
        <v>3062</v>
      </c>
      <c r="J795" s="618"/>
      <c r="K795" s="615" t="s">
        <v>4855</v>
      </c>
      <c r="L795" s="615" t="s">
        <v>3112</v>
      </c>
      <c r="M795" s="616">
        <v>44637</v>
      </c>
      <c r="N795" s="616">
        <v>44742</v>
      </c>
      <c r="O795" s="616"/>
      <c r="P795" s="616"/>
      <c r="Q795" s="616"/>
      <c r="R795" s="616"/>
      <c r="S795" s="615" t="s">
        <v>2959</v>
      </c>
      <c r="T795" s="615">
        <v>60</v>
      </c>
      <c r="U795" s="615">
        <v>49403140</v>
      </c>
      <c r="V795" s="615" t="s">
        <v>973</v>
      </c>
      <c r="W795" s="615">
        <v>400</v>
      </c>
      <c r="X795" s="619">
        <v>768</v>
      </c>
      <c r="Y795" s="539">
        <f t="shared" si="36"/>
        <v>307200</v>
      </c>
      <c r="Z795" s="605">
        <v>0.495</v>
      </c>
      <c r="AA795" s="681">
        <f t="shared" si="37"/>
        <v>152064</v>
      </c>
      <c r="AB795" s="625"/>
      <c r="AC795" s="621">
        <v>0</v>
      </c>
      <c r="AD795" s="609"/>
      <c r="AE795" s="606"/>
      <c r="AF795" s="695">
        <f t="shared" si="38"/>
        <v>152064</v>
      </c>
      <c r="AG795" s="604" t="s">
        <v>47</v>
      </c>
      <c r="AH795" s="604"/>
      <c r="AI795" s="604">
        <v>60</v>
      </c>
      <c r="AJ795" s="608" t="s">
        <v>3128</v>
      </c>
      <c r="AK795" s="604" t="s">
        <v>1607</v>
      </c>
      <c r="AL795" s="607" t="s">
        <v>3129</v>
      </c>
      <c r="AM795" s="604" t="s">
        <v>52</v>
      </c>
      <c r="AN795" s="604" t="s">
        <v>1076</v>
      </c>
      <c r="AO795" s="604"/>
      <c r="AP795" s="606"/>
      <c r="AQ795" s="606" t="s">
        <v>37</v>
      </c>
      <c r="AR795" s="606"/>
      <c r="AS795" s="603" t="s">
        <v>1078</v>
      </c>
      <c r="AT795" s="610" t="s">
        <v>1078</v>
      </c>
      <c r="AU795" s="610" t="s">
        <v>1078</v>
      </c>
      <c r="AV795" s="605"/>
      <c r="AW795" s="602"/>
      <c r="AX795" s="602"/>
      <c r="AY795" s="602"/>
      <c r="AZ795" s="602"/>
      <c r="BA795" s="602"/>
      <c r="BB795" s="602"/>
      <c r="BC795" s="602"/>
      <c r="BD795" s="602"/>
      <c r="BE795" s="602"/>
      <c r="BF795" s="602"/>
      <c r="BG795" s="602"/>
      <c r="BH795" s="602"/>
      <c r="BI795" s="602"/>
      <c r="BJ795" s="602"/>
      <c r="BK795" s="602"/>
      <c r="BL795" s="602"/>
      <c r="BM795" s="602"/>
      <c r="BN795" s="602"/>
      <c r="BO795" s="602"/>
      <c r="BP795" s="602"/>
      <c r="BQ795" s="602"/>
      <c r="BR795" s="602"/>
      <c r="BS795" s="602"/>
      <c r="BT795" s="602"/>
      <c r="BU795" s="602"/>
      <c r="BV795" s="602"/>
      <c r="BW795" s="602"/>
      <c r="BX795" s="602"/>
      <c r="BY795" s="602"/>
      <c r="BZ795" s="602"/>
      <c r="CA795" s="602"/>
      <c r="CB795" s="602"/>
      <c r="CC795" s="602"/>
      <c r="CD795" s="602"/>
      <c r="CE795" s="602"/>
      <c r="CF795" s="602"/>
      <c r="CG795" s="602"/>
      <c r="CH795" s="602"/>
      <c r="CI795" s="602"/>
      <c r="CJ795" s="602"/>
      <c r="CK795" s="602"/>
      <c r="CL795" s="602"/>
      <c r="CM795" s="602"/>
      <c r="CN795" s="602"/>
      <c r="CO795" s="602"/>
      <c r="CP795" s="602"/>
      <c r="CQ795" s="602"/>
      <c r="CR795" s="602"/>
      <c r="CS795" s="602"/>
      <c r="CT795" s="602"/>
      <c r="CU795" s="602"/>
      <c r="CV795" s="602"/>
      <c r="CW795" s="602"/>
      <c r="CX795" s="602"/>
      <c r="CY795" s="602"/>
      <c r="CZ795" s="602"/>
      <c r="DA795" s="602"/>
      <c r="DB795" s="602"/>
      <c r="DC795" s="602"/>
      <c r="DD795" s="602"/>
      <c r="DE795" s="602"/>
      <c r="DF795" s="602"/>
      <c r="DG795" s="602"/>
      <c r="DH795" s="602"/>
      <c r="DI795" s="602"/>
      <c r="DJ795" s="602"/>
      <c r="DK795" s="602"/>
      <c r="DL795" s="602"/>
      <c r="DM795" s="602"/>
      <c r="DN795" s="602"/>
      <c r="DO795" s="602"/>
      <c r="DP795" s="602"/>
      <c r="DQ795" s="602"/>
      <c r="DR795" s="602"/>
      <c r="DS795" s="602"/>
      <c r="DT795" s="602"/>
      <c r="DU795" s="602"/>
      <c r="DV795" s="602"/>
      <c r="DW795" s="602"/>
      <c r="DX795" s="602"/>
      <c r="DY795" s="602"/>
      <c r="DZ795" s="602"/>
      <c r="EA795" s="602"/>
      <c r="EB795" s="602"/>
      <c r="EC795" s="602"/>
      <c r="ED795" s="602"/>
      <c r="EE795" s="602"/>
      <c r="EF795" s="602"/>
      <c r="EG795" s="602"/>
      <c r="EH795" s="602"/>
      <c r="EI795" s="602"/>
      <c r="EJ795" s="602"/>
      <c r="EK795" s="602"/>
      <c r="EL795" s="602"/>
      <c r="EM795" s="602"/>
      <c r="EN795" s="602"/>
      <c r="EO795" s="602"/>
      <c r="EP795" s="602"/>
      <c r="EQ795" s="602"/>
      <c r="ER795" s="602"/>
      <c r="ES795" s="602"/>
      <c r="ET795" s="602"/>
      <c r="EU795" s="602"/>
      <c r="EV795" s="602"/>
      <c r="EW795" s="602"/>
      <c r="EX795" s="602"/>
      <c r="EY795" s="602"/>
      <c r="EZ795" s="602"/>
      <c r="FA795" s="602"/>
      <c r="FB795" s="602"/>
      <c r="FC795" s="602"/>
      <c r="FD795" s="602"/>
      <c r="FE795" s="602"/>
      <c r="FF795" s="602"/>
      <c r="FG795" s="602"/>
      <c r="FH795" s="602"/>
      <c r="FI795" s="602"/>
      <c r="FJ795" s="602"/>
      <c r="FK795" s="602"/>
      <c r="FL795" s="602"/>
      <c r="FM795" s="602"/>
      <c r="FN795" s="602"/>
      <c r="FO795" s="602"/>
      <c r="FP795" s="602"/>
      <c r="FQ795" s="602"/>
      <c r="FR795" s="602"/>
      <c r="FS795" s="602"/>
      <c r="FT795" s="602"/>
      <c r="FU795" s="602"/>
      <c r="FV795" s="602"/>
      <c r="FW795" s="602"/>
      <c r="FX795" s="602"/>
      <c r="FY795" s="602"/>
      <c r="FZ795" s="602"/>
      <c r="GA795" s="602"/>
      <c r="GB795" s="602"/>
      <c r="GC795" s="602"/>
      <c r="GD795" s="602"/>
      <c r="GE795" s="602"/>
      <c r="GF795" s="602"/>
      <c r="GG795" s="602"/>
      <c r="GH795" s="602"/>
      <c r="GI795" s="602"/>
      <c r="GJ795" s="602"/>
      <c r="GK795" s="602"/>
      <c r="GL795" s="602"/>
      <c r="GM795" s="602"/>
      <c r="GN795" s="602"/>
      <c r="GO795" s="602"/>
      <c r="GP795" s="602"/>
      <c r="GQ795" s="602"/>
      <c r="GR795" s="602"/>
      <c r="GS795" s="602"/>
      <c r="GT795" s="602"/>
      <c r="GU795" s="602"/>
      <c r="GV795" s="602"/>
      <c r="GW795" s="602"/>
      <c r="GX795" s="602"/>
      <c r="GY795" s="602"/>
      <c r="GZ795" s="602"/>
      <c r="HA795" s="602"/>
      <c r="HB795" s="602"/>
      <c r="HC795" s="602"/>
      <c r="HD795" s="602"/>
      <c r="HE795" s="602"/>
      <c r="HF795" s="602"/>
      <c r="HG795" s="602"/>
      <c r="HH795" s="602"/>
      <c r="HI795" s="602"/>
      <c r="HJ795" s="602"/>
      <c r="HK795" s="602"/>
      <c r="HL795" s="602"/>
      <c r="HM795" s="602"/>
      <c r="HN795" s="602"/>
      <c r="HO795" s="602"/>
      <c r="HP795" s="602"/>
      <c r="HQ795" s="602"/>
      <c r="HR795" s="602"/>
      <c r="HS795" s="602"/>
      <c r="HT795" s="602"/>
      <c r="HU795" s="602"/>
      <c r="HV795" s="602"/>
      <c r="HW795" s="602"/>
      <c r="HX795" s="602"/>
      <c r="HY795" s="602"/>
      <c r="HZ795" s="602"/>
      <c r="IA795" s="602"/>
      <c r="IB795" s="602"/>
      <c r="IC795" s="602"/>
      <c r="ID795" s="602"/>
      <c r="IE795" s="602"/>
      <c r="IF795" s="602"/>
      <c r="IG795" s="602"/>
      <c r="IH795" s="602"/>
      <c r="II795" s="602"/>
      <c r="IJ795" s="602"/>
      <c r="IK795" s="602"/>
      <c r="IL795" s="602"/>
      <c r="IM795" s="602"/>
      <c r="IN795" s="602"/>
      <c r="IO795" s="602"/>
      <c r="IP795" s="602"/>
      <c r="IQ795" s="602"/>
      <c r="IR795" s="602"/>
      <c r="IS795" s="602"/>
      <c r="IT795" s="602"/>
      <c r="IU795" s="602"/>
      <c r="IV795" s="602"/>
      <c r="IW795" s="602"/>
      <c r="IX795" s="602"/>
      <c r="IY795" s="602"/>
      <c r="IZ795" s="602"/>
      <c r="JA795" s="602"/>
      <c r="JB795" s="602"/>
      <c r="JC795" s="602"/>
      <c r="JD795" s="602"/>
      <c r="JE795" s="602"/>
      <c r="JF795" s="602"/>
      <c r="JG795" s="602"/>
      <c r="JH795" s="602"/>
      <c r="JI795" s="602"/>
      <c r="JJ795" s="602"/>
      <c r="JK795" s="602"/>
      <c r="JL795" s="602"/>
      <c r="JM795" s="602"/>
      <c r="JN795" s="602"/>
      <c r="JO795" s="602"/>
      <c r="JP795" s="602"/>
      <c r="JQ795" s="602"/>
      <c r="JR795" s="602"/>
      <c r="JS795" s="602"/>
      <c r="JT795" s="602"/>
      <c r="JU795" s="602"/>
      <c r="JV795" s="602"/>
      <c r="JW795" s="602"/>
      <c r="JX795" s="602"/>
      <c r="JY795" s="602"/>
      <c r="JZ795" s="602"/>
      <c r="KA795" s="602"/>
      <c r="KB795" s="602"/>
      <c r="KC795" s="602"/>
      <c r="KD795" s="602"/>
      <c r="KE795" s="602"/>
      <c r="KF795" s="602"/>
      <c r="KG795" s="602"/>
      <c r="KH795" s="602"/>
      <c r="KI795" s="602"/>
      <c r="KJ795" s="602"/>
      <c r="KK795" s="602"/>
      <c r="KL795" s="602"/>
      <c r="KM795" s="602"/>
      <c r="KN795" s="602"/>
      <c r="KO795" s="602"/>
      <c r="KP795" s="602"/>
      <c r="KQ795" s="602"/>
      <c r="KR795" s="602"/>
      <c r="KS795" s="602"/>
      <c r="KT795" s="602"/>
      <c r="KU795" s="602"/>
      <c r="KV795" s="602"/>
      <c r="KW795" s="602"/>
      <c r="KX795" s="602"/>
      <c r="KY795" s="602"/>
      <c r="KZ795" s="602"/>
      <c r="LA795" s="602"/>
      <c r="LB795" s="602"/>
      <c r="LC795" s="602"/>
      <c r="LD795" s="602"/>
      <c r="LE795" s="602"/>
      <c r="LF795" s="602"/>
      <c r="LG795" s="602"/>
      <c r="LH795" s="602"/>
      <c r="LI795" s="602"/>
      <c r="LJ795" s="602"/>
      <c r="LK795" s="602"/>
      <c r="LL795" s="602"/>
      <c r="LM795" s="602"/>
      <c r="LN795" s="602"/>
      <c r="LO795" s="602"/>
      <c r="LP795" s="602"/>
      <c r="LQ795" s="602"/>
      <c r="LR795" s="602"/>
      <c r="LS795" s="602"/>
      <c r="LT795" s="602"/>
      <c r="LU795" s="602"/>
      <c r="LV795" s="602"/>
      <c r="LW795" s="602"/>
      <c r="LX795" s="602"/>
      <c r="LY795" s="602"/>
      <c r="LZ795" s="602"/>
      <c r="MA795" s="602"/>
      <c r="MB795" s="602"/>
      <c r="MC795" s="602"/>
      <c r="MD795" s="602"/>
      <c r="ME795" s="602"/>
      <c r="MF795" s="602"/>
      <c r="MG795" s="602"/>
      <c r="MH795" s="602"/>
      <c r="MI795" s="602"/>
      <c r="MJ795" s="602"/>
      <c r="MK795" s="602"/>
      <c r="ML795" s="602"/>
      <c r="MM795" s="602"/>
      <c r="MN795" s="602"/>
      <c r="MO795" s="602"/>
      <c r="MP795" s="602"/>
      <c r="MQ795" s="602"/>
      <c r="MR795" s="602"/>
      <c r="MS795" s="602"/>
      <c r="MT795" s="602"/>
      <c r="MU795" s="602"/>
      <c r="MV795" s="602"/>
      <c r="MW795" s="602"/>
      <c r="MX795" s="602"/>
      <c r="MY795" s="602"/>
      <c r="MZ795" s="602"/>
      <c r="NA795" s="602"/>
      <c r="NB795" s="602"/>
      <c r="NC795" s="602"/>
      <c r="ND795" s="602"/>
      <c r="NE795" s="602"/>
      <c r="NF795" s="602"/>
      <c r="NG795" s="602"/>
      <c r="NH795" s="602"/>
      <c r="NI795" s="602"/>
      <c r="NJ795" s="602"/>
      <c r="NK795" s="602"/>
      <c r="NL795" s="602"/>
      <c r="NM795" s="602"/>
      <c r="NN795" s="602"/>
      <c r="NO795" s="602"/>
      <c r="NP795" s="602"/>
      <c r="NQ795" s="602"/>
      <c r="NR795" s="602"/>
      <c r="NS795" s="602"/>
      <c r="NT795" s="602"/>
      <c r="NU795" s="602"/>
      <c r="NV795" s="602"/>
      <c r="NW795" s="602"/>
      <c r="NX795" s="602"/>
      <c r="NY795" s="602"/>
      <c r="NZ795" s="602"/>
      <c r="OA795" s="602"/>
      <c r="OB795" s="602"/>
      <c r="OC795" s="602"/>
      <c r="OD795" s="602"/>
      <c r="OE795" s="602"/>
      <c r="OF795" s="602"/>
      <c r="OG795" s="602"/>
      <c r="OH795" s="602"/>
      <c r="OI795" s="602"/>
      <c r="OJ795" s="602"/>
      <c r="OK795" s="602"/>
      <c r="OL795" s="602"/>
      <c r="OM795" s="602"/>
      <c r="ON795" s="602"/>
      <c r="OO795" s="602"/>
      <c r="OP795" s="602"/>
      <c r="OQ795" s="602"/>
      <c r="OR795" s="602"/>
      <c r="OS795" s="602"/>
      <c r="OT795" s="602"/>
      <c r="OU795" s="602"/>
      <c r="OV795" s="602"/>
      <c r="OW795" s="602"/>
      <c r="OX795" s="602"/>
      <c r="OY795" s="602"/>
      <c r="OZ795" s="602"/>
      <c r="PA795" s="602"/>
      <c r="PB795" s="602"/>
      <c r="PC795" s="602"/>
      <c r="PD795" s="602"/>
      <c r="PE795" s="602"/>
      <c r="PF795" s="602"/>
      <c r="PG795" s="602"/>
      <c r="PH795" s="602"/>
      <c r="PI795" s="602"/>
      <c r="PJ795" s="602"/>
      <c r="PK795" s="602"/>
      <c r="PL795" s="602"/>
      <c r="PM795" s="602"/>
      <c r="PN795" s="602"/>
      <c r="PO795" s="602"/>
      <c r="PP795" s="602"/>
      <c r="PQ795" s="602"/>
      <c r="PR795" s="602"/>
      <c r="PS795" s="602"/>
      <c r="PT795" s="602"/>
      <c r="PU795" s="602"/>
      <c r="PV795" s="602"/>
      <c r="PW795" s="602"/>
      <c r="PX795" s="602"/>
      <c r="PY795" s="602"/>
      <c r="PZ795" s="602"/>
      <c r="QA795" s="602"/>
      <c r="QB795" s="602"/>
      <c r="QC795" s="602"/>
      <c r="QD795" s="602"/>
      <c r="QE795" s="602"/>
      <c r="QF795" s="602"/>
      <c r="QG795" s="602"/>
      <c r="QH795" s="602"/>
      <c r="QI795" s="602"/>
      <c r="QJ795" s="602"/>
      <c r="QK795" s="602"/>
      <c r="QL795" s="602"/>
      <c r="QM795" s="602"/>
      <c r="QN795" s="602"/>
      <c r="QO795" s="602"/>
      <c r="QP795" s="602"/>
      <c r="QQ795" s="602"/>
      <c r="QR795" s="602"/>
      <c r="QS795" s="602"/>
      <c r="QT795" s="602"/>
      <c r="QU795" s="602"/>
      <c r="QV795" s="602"/>
      <c r="QW795" s="602"/>
      <c r="QX795" s="602"/>
      <c r="QY795" s="602"/>
      <c r="QZ795" s="602"/>
      <c r="RA795" s="602"/>
      <c r="RB795" s="602"/>
      <c r="RC795" s="602"/>
      <c r="RD795" s="602"/>
      <c r="RE795" s="602"/>
      <c r="RF795" s="602"/>
      <c r="RG795" s="602"/>
      <c r="RH795" s="602"/>
      <c r="RI795" s="602"/>
      <c r="RJ795" s="602"/>
      <c r="RK795" s="602"/>
      <c r="RL795" s="602"/>
      <c r="RM795" s="602"/>
      <c r="RN795" s="602"/>
      <c r="RO795" s="602"/>
      <c r="RP795" s="602"/>
      <c r="RQ795" s="602"/>
      <c r="RR795" s="602"/>
      <c r="RS795" s="602"/>
      <c r="RT795" s="602"/>
      <c r="RU795" s="602"/>
      <c r="RV795" s="602"/>
      <c r="RW795" s="602"/>
      <c r="RX795" s="602"/>
      <c r="RY795" s="602"/>
      <c r="RZ795" s="602"/>
      <c r="SA795" s="602"/>
      <c r="SB795" s="602"/>
      <c r="SC795" s="602"/>
      <c r="SD795" s="602"/>
      <c r="SE795" s="602"/>
      <c r="SF795" s="602"/>
      <c r="SG795" s="602"/>
      <c r="SH795" s="602"/>
      <c r="SI795" s="602"/>
      <c r="SJ795" s="602"/>
      <c r="SK795" s="602"/>
      <c r="SL795" s="602"/>
      <c r="SM795" s="602"/>
      <c r="SN795" s="602"/>
      <c r="SO795" s="602"/>
      <c r="SP795" s="602"/>
      <c r="SQ795" s="602"/>
      <c r="SR795" s="602"/>
      <c r="SS795" s="602"/>
      <c r="ST795" s="602"/>
      <c r="SU795" s="602"/>
      <c r="SV795" s="602"/>
      <c r="SW795" s="602"/>
      <c r="SX795" s="602"/>
      <c r="SY795" s="602"/>
      <c r="SZ795" s="602"/>
      <c r="TA795" s="602"/>
      <c r="TB795" s="602"/>
      <c r="TC795" s="602"/>
      <c r="TD795" s="602"/>
      <c r="TE795" s="602"/>
      <c r="TF795" s="602"/>
      <c r="TG795" s="602"/>
      <c r="TH795" s="602"/>
      <c r="TI795" s="602"/>
      <c r="TJ795" s="602"/>
      <c r="TK795" s="602"/>
      <c r="TL795" s="602"/>
      <c r="TM795" s="602"/>
      <c r="TN795" s="602"/>
      <c r="TO795" s="602"/>
      <c r="TP795" s="602"/>
      <c r="TQ795" s="602"/>
      <c r="TR795" s="602"/>
      <c r="TS795" s="602"/>
      <c r="TT795" s="602"/>
      <c r="TU795" s="602"/>
      <c r="TV795" s="602"/>
      <c r="TW795" s="602"/>
      <c r="TX795" s="602"/>
      <c r="TY795" s="602"/>
      <c r="TZ795" s="602"/>
      <c r="UA795" s="602"/>
      <c r="UB795" s="602"/>
      <c r="UC795" s="602"/>
      <c r="UD795" s="602"/>
      <c r="UE795" s="602"/>
      <c r="UF795" s="602"/>
      <c r="UG795" s="602"/>
      <c r="UH795" s="602"/>
      <c r="UI795" s="602"/>
      <c r="UJ795" s="602"/>
      <c r="UK795" s="602"/>
      <c r="UL795" s="602"/>
      <c r="UM795" s="602"/>
      <c r="UN795" s="602"/>
      <c r="UO795" s="602"/>
      <c r="UP795" s="602"/>
      <c r="UQ795" s="602"/>
      <c r="UR795" s="602"/>
      <c r="US795" s="602"/>
      <c r="UT795" s="602"/>
      <c r="UU795" s="602"/>
      <c r="UV795" s="602"/>
      <c r="UW795" s="602"/>
      <c r="UX795" s="602"/>
      <c r="UY795" s="602"/>
      <c r="UZ795" s="602"/>
      <c r="VA795" s="602"/>
      <c r="VB795" s="602"/>
      <c r="VC795" s="602"/>
      <c r="VD795" s="602"/>
      <c r="VE795" s="602"/>
      <c r="VF795" s="602"/>
      <c r="VG795" s="602"/>
      <c r="VH795" s="602"/>
      <c r="VI795" s="602"/>
      <c r="VJ795" s="602"/>
      <c r="VK795" s="602"/>
      <c r="VL795" s="602"/>
      <c r="VM795" s="602"/>
      <c r="VN795" s="602"/>
      <c r="VO795" s="602"/>
      <c r="VP795" s="602"/>
      <c r="VQ795" s="602"/>
      <c r="VR795" s="602"/>
      <c r="VS795" s="602"/>
      <c r="VT795" s="602"/>
      <c r="VU795" s="602"/>
      <c r="VV795" s="602"/>
      <c r="VW795" s="602"/>
      <c r="VX795" s="602"/>
      <c r="VY795" s="602"/>
      <c r="VZ795" s="602"/>
      <c r="WA795" s="602"/>
      <c r="WB795" s="602"/>
      <c r="WC795" s="602"/>
      <c r="WD795" s="602"/>
      <c r="WE795" s="602"/>
      <c r="WF795" s="602"/>
      <c r="WG795" s="602"/>
      <c r="WH795" s="602"/>
      <c r="WI795" s="602"/>
      <c r="WJ795" s="602"/>
      <c r="WK795" s="602"/>
      <c r="WL795" s="602"/>
      <c r="WM795" s="602"/>
      <c r="WN795" s="602"/>
      <c r="WO795" s="602"/>
      <c r="WP795" s="602"/>
      <c r="WQ795" s="602"/>
      <c r="WR795" s="602"/>
      <c r="WS795" s="602"/>
      <c r="WT795" s="602"/>
      <c r="WU795" s="602"/>
      <c r="WV795" s="602"/>
      <c r="WW795" s="602"/>
      <c r="WX795" s="602"/>
      <c r="WY795" s="602"/>
      <c r="WZ795" s="602"/>
      <c r="XA795" s="602"/>
      <c r="XB795" s="602"/>
      <c r="XC795" s="602"/>
      <c r="XD795" s="602"/>
      <c r="XE795" s="602"/>
      <c r="XF795" s="602"/>
      <c r="XG795" s="602"/>
      <c r="XH795" s="602"/>
      <c r="XI795" s="602"/>
      <c r="XJ795" s="602"/>
      <c r="XK795" s="602"/>
      <c r="XL795" s="602"/>
      <c r="XM795" s="602"/>
      <c r="XN795" s="602"/>
      <c r="XO795" s="602"/>
      <c r="XP795" s="602"/>
      <c r="XQ795" s="602"/>
      <c r="XR795" s="602"/>
      <c r="XS795" s="602"/>
      <c r="XT795" s="602"/>
      <c r="XU795" s="602"/>
      <c r="XV795" s="602"/>
      <c r="XW795" s="602"/>
      <c r="XX795" s="602"/>
      <c r="XY795" s="602"/>
      <c r="XZ795" s="602"/>
      <c r="YA795" s="602"/>
      <c r="YB795" s="602"/>
      <c r="YC795" s="602"/>
      <c r="YD795" s="602"/>
      <c r="YE795" s="602"/>
      <c r="YF795" s="602"/>
      <c r="YG795" s="602"/>
      <c r="YH795" s="602"/>
      <c r="YI795" s="602"/>
      <c r="YJ795" s="602"/>
      <c r="YK795" s="602"/>
      <c r="YL795" s="602"/>
      <c r="YM795" s="602"/>
      <c r="YN795" s="602"/>
      <c r="YO795" s="602"/>
      <c r="YP795" s="602"/>
      <c r="YQ795" s="602"/>
      <c r="YR795" s="602"/>
      <c r="YS795" s="602"/>
      <c r="YT795" s="602"/>
      <c r="YU795" s="602"/>
      <c r="YV795" s="602"/>
      <c r="YW795" s="602"/>
      <c r="YX795" s="602"/>
      <c r="YY795" s="602"/>
      <c r="YZ795" s="602"/>
      <c r="ZA795" s="602"/>
      <c r="ZB795" s="602"/>
      <c r="ZC795" s="602"/>
      <c r="ZD795" s="602"/>
      <c r="ZE795" s="602"/>
      <c r="ZF795" s="602"/>
      <c r="ZG795" s="602"/>
      <c r="ZH795" s="602"/>
      <c r="ZI795" s="602"/>
      <c r="ZJ795" s="602"/>
      <c r="ZK795" s="602"/>
      <c r="ZL795" s="602"/>
      <c r="ZM795" s="602"/>
      <c r="ZN795" s="602"/>
      <c r="ZO795" s="602"/>
      <c r="ZP795" s="602"/>
      <c r="ZQ795" s="602"/>
      <c r="ZR795" s="602"/>
      <c r="ZS795" s="602"/>
      <c r="ZT795" s="602"/>
      <c r="ZU795" s="602"/>
      <c r="ZV795" s="602"/>
      <c r="ZW795" s="602"/>
      <c r="ZX795" s="602"/>
      <c r="ZY795" s="602"/>
      <c r="ZZ795" s="602"/>
      <c r="AAA795" s="602"/>
      <c r="AAB795" s="602"/>
      <c r="AAC795" s="602"/>
      <c r="AAD795" s="602"/>
      <c r="AAE795" s="602"/>
      <c r="AAF795" s="602"/>
      <c r="AAG795" s="602"/>
      <c r="AAH795" s="602"/>
      <c r="AAI795" s="602"/>
      <c r="AAJ795" s="602"/>
      <c r="AAK795" s="602"/>
      <c r="AAL795" s="602"/>
      <c r="AAM795" s="602"/>
      <c r="AAN795" s="602"/>
      <c r="AAO795" s="602"/>
      <c r="AAP795" s="602"/>
      <c r="AAQ795" s="602"/>
      <c r="AAR795" s="602"/>
      <c r="AAS795" s="602"/>
      <c r="AAT795" s="602"/>
      <c r="AAU795" s="602"/>
      <c r="AAV795" s="602"/>
      <c r="AAW795" s="602"/>
      <c r="AAX795" s="602"/>
      <c r="AAY795" s="602"/>
      <c r="AAZ795" s="602"/>
      <c r="ABA795" s="602"/>
      <c r="ABB795" s="602"/>
      <c r="ABC795" s="602"/>
      <c r="ABD795" s="602"/>
      <c r="ABE795" s="602"/>
      <c r="ABF795" s="602"/>
      <c r="ABG795" s="602"/>
      <c r="ABH795" s="602"/>
      <c r="ABI795" s="602"/>
      <c r="ABJ795" s="602"/>
      <c r="ABK795" s="602"/>
      <c r="ABL795" s="602"/>
      <c r="ABM795" s="602"/>
      <c r="ABN795" s="602"/>
      <c r="ABO795" s="602"/>
      <c r="ABP795" s="602"/>
      <c r="ABQ795" s="602"/>
      <c r="ABR795" s="602"/>
      <c r="ABS795" s="602"/>
      <c r="ABT795" s="602"/>
      <c r="ABU795" s="602"/>
      <c r="ABV795" s="602"/>
      <c r="ABW795" s="602"/>
      <c r="ABX795" s="602"/>
      <c r="ABY795" s="602"/>
      <c r="ABZ795" s="602"/>
      <c r="ACA795" s="602"/>
      <c r="ACB795" s="602"/>
      <c r="ACC795" s="602"/>
      <c r="ACD795" s="602"/>
      <c r="ACE795" s="602"/>
      <c r="ACF795" s="602"/>
      <c r="ACG795" s="602"/>
      <c r="ACH795" s="602"/>
      <c r="ACI795" s="602"/>
      <c r="ACJ795" s="602"/>
      <c r="ACK795" s="602"/>
      <c r="ACL795" s="602"/>
      <c r="ACM795" s="602"/>
      <c r="ACN795" s="602"/>
      <c r="ACO795" s="602"/>
      <c r="ACP795" s="602"/>
      <c r="ACQ795" s="602"/>
      <c r="ACR795" s="602"/>
      <c r="ACS795" s="602"/>
      <c r="ACT795" s="602"/>
      <c r="ACU795" s="602"/>
      <c r="ACV795" s="602"/>
      <c r="ACW795" s="602"/>
      <c r="ACX795" s="602"/>
      <c r="ACY795" s="602"/>
      <c r="ACZ795" s="602"/>
      <c r="ADA795" s="602"/>
      <c r="ADB795" s="602"/>
      <c r="ADC795" s="602"/>
      <c r="ADD795" s="602"/>
      <c r="ADE795" s="602"/>
      <c r="ADF795" s="602"/>
      <c r="ADG795" s="602"/>
      <c r="ADH795" s="602"/>
      <c r="ADI795" s="602"/>
      <c r="ADJ795" s="602"/>
      <c r="ADK795" s="602"/>
      <c r="ADL795" s="602"/>
      <c r="ADM795" s="602"/>
      <c r="ADN795" s="602"/>
      <c r="ADO795" s="602"/>
      <c r="ADP795" s="602"/>
      <c r="ADQ795" s="602"/>
      <c r="ADR795" s="602"/>
      <c r="ADS795" s="602"/>
      <c r="ADT795" s="602"/>
      <c r="ADU795" s="602"/>
      <c r="ADV795" s="602"/>
      <c r="ADW795" s="602"/>
      <c r="ADX795" s="602"/>
      <c r="ADY795" s="602"/>
      <c r="ADZ795" s="602"/>
      <c r="AEA795" s="602"/>
      <c r="AEB795" s="602"/>
      <c r="AEC795" s="602"/>
      <c r="AED795" s="602"/>
      <c r="AEE795" s="602"/>
      <c r="AEF795" s="602"/>
      <c r="AEG795" s="602"/>
      <c r="AEH795" s="602"/>
      <c r="AEI795" s="602"/>
      <c r="AEJ795" s="602"/>
      <c r="AEK795" s="602"/>
      <c r="AEL795" s="602"/>
      <c r="AEM795" s="602"/>
      <c r="AEN795" s="602"/>
      <c r="AEO795" s="602"/>
      <c r="AEP795" s="602"/>
      <c r="AEQ795" s="602"/>
      <c r="AER795" s="602"/>
      <c r="AES795" s="602"/>
      <c r="AET795" s="602"/>
      <c r="AEU795" s="602"/>
      <c r="AEV795" s="602"/>
      <c r="AEW795" s="602"/>
      <c r="AEX795" s="602"/>
      <c r="AEY795" s="602"/>
      <c r="AEZ795" s="602"/>
      <c r="AFA795" s="602"/>
      <c r="AFB795" s="602"/>
      <c r="AFC795" s="602"/>
      <c r="AFD795" s="602"/>
      <c r="AFE795" s="602"/>
      <c r="AFF795" s="602"/>
      <c r="AFG795" s="602"/>
      <c r="AFH795" s="602"/>
      <c r="AFI795" s="602"/>
      <c r="AFJ795" s="602"/>
      <c r="AFK795" s="602"/>
      <c r="AFL795" s="602"/>
      <c r="AFM795" s="602"/>
      <c r="AFN795" s="602"/>
      <c r="AFO795" s="602"/>
      <c r="AFP795" s="602"/>
      <c r="AFQ795" s="602"/>
      <c r="AFR795" s="602"/>
      <c r="AFS795" s="602"/>
      <c r="AFT795" s="602"/>
      <c r="AFU795" s="602"/>
      <c r="AFV795" s="602"/>
      <c r="AFW795" s="602"/>
      <c r="AFX795" s="602"/>
      <c r="AFY795" s="602"/>
      <c r="AFZ795" s="602"/>
      <c r="AGA795" s="602"/>
      <c r="AGB795" s="602"/>
      <c r="AGC795" s="602"/>
      <c r="AGD795" s="602"/>
      <c r="AGE795" s="602"/>
      <c r="AGF795" s="602"/>
      <c r="AGG795" s="602"/>
      <c r="AGH795" s="602"/>
      <c r="AGI795" s="602"/>
      <c r="AGJ795" s="602"/>
      <c r="AGK795" s="602"/>
      <c r="AGL795" s="602"/>
      <c r="AGM795" s="602"/>
      <c r="AGN795" s="602"/>
      <c r="AGO795" s="602"/>
      <c r="AGP795" s="602"/>
      <c r="AGQ795" s="602"/>
      <c r="AGR795" s="602"/>
      <c r="AGS795" s="602"/>
      <c r="AGT795" s="602"/>
      <c r="AGU795" s="602"/>
      <c r="AGV795" s="602"/>
      <c r="AGW795" s="602"/>
      <c r="AGX795" s="602"/>
      <c r="AGY795" s="602"/>
      <c r="AGZ795" s="602"/>
      <c r="AHA795" s="602"/>
      <c r="AHB795" s="602"/>
      <c r="AHC795" s="602"/>
      <c r="AHD795" s="602"/>
      <c r="AHE795" s="602"/>
      <c r="AHF795" s="602"/>
      <c r="AHG795" s="602"/>
      <c r="AHH795" s="602"/>
      <c r="AHI795" s="602"/>
      <c r="AHJ795" s="602"/>
      <c r="AHK795" s="602"/>
      <c r="AHL795" s="602"/>
      <c r="AHM795" s="602"/>
      <c r="AHN795" s="602"/>
      <c r="AHO795" s="602"/>
      <c r="AHP795" s="602"/>
      <c r="AHQ795" s="602"/>
      <c r="AHR795" s="602"/>
      <c r="AHS795" s="602"/>
      <c r="AHT795" s="602"/>
      <c r="AHU795" s="602"/>
      <c r="AHV795" s="602"/>
      <c r="AHW795" s="602"/>
      <c r="AHX795" s="602"/>
      <c r="AHY795" s="602"/>
      <c r="AHZ795" s="602"/>
      <c r="AIA795" s="602"/>
      <c r="AIB795" s="602"/>
      <c r="AIC795" s="602"/>
      <c r="AID795" s="602"/>
      <c r="AIE795" s="602"/>
      <c r="AIF795" s="602"/>
      <c r="AIG795" s="602"/>
      <c r="AIH795" s="602"/>
      <c r="AII795" s="602"/>
      <c r="AIJ795" s="602"/>
      <c r="AIK795" s="602"/>
      <c r="AIL795" s="602"/>
      <c r="AIM795" s="602"/>
      <c r="AIN795" s="602"/>
      <c r="AIO795" s="602"/>
      <c r="AIP795" s="602"/>
      <c r="AIQ795" s="602"/>
      <c r="AIR795" s="602"/>
      <c r="AIS795" s="602"/>
      <c r="AIT795" s="602"/>
      <c r="AIU795" s="602"/>
      <c r="AIV795" s="602"/>
      <c r="AIW795" s="602"/>
      <c r="AIX795" s="602"/>
      <c r="AIY795" s="602"/>
      <c r="AIZ795" s="602"/>
      <c r="AJA795" s="602"/>
      <c r="AJB795" s="602"/>
      <c r="AJC795" s="602"/>
      <c r="AJD795" s="602"/>
      <c r="AJE795" s="602"/>
      <c r="AJF795" s="602"/>
      <c r="AJG795" s="602"/>
      <c r="AJH795" s="602"/>
      <c r="AJI795" s="602"/>
    </row>
    <row r="796" spans="1:945">
      <c r="A796" s="603"/>
      <c r="B796" s="623">
        <v>44642</v>
      </c>
      <c r="C796" s="623" t="s">
        <v>1217</v>
      </c>
      <c r="D796" s="615" t="s">
        <v>2956</v>
      </c>
      <c r="E796" s="617" t="s">
        <v>4854</v>
      </c>
      <c r="F796" s="615"/>
      <c r="G796" s="615"/>
      <c r="H796" s="615"/>
      <c r="I796" s="615" t="s">
        <v>3062</v>
      </c>
      <c r="J796" s="618"/>
      <c r="K796" s="615" t="s">
        <v>4856</v>
      </c>
      <c r="L796" s="615" t="s">
        <v>3112</v>
      </c>
      <c r="M796" s="616">
        <v>44637</v>
      </c>
      <c r="N796" s="616">
        <v>44742</v>
      </c>
      <c r="O796" s="616"/>
      <c r="P796" s="616"/>
      <c r="Q796" s="616"/>
      <c r="R796" s="616"/>
      <c r="S796" s="615" t="s">
        <v>2959</v>
      </c>
      <c r="T796" s="615">
        <v>60</v>
      </c>
      <c r="U796" s="615">
        <v>49403140</v>
      </c>
      <c r="V796" s="615" t="s">
        <v>973</v>
      </c>
      <c r="W796" s="615">
        <v>400</v>
      </c>
      <c r="X796" s="619">
        <v>768</v>
      </c>
      <c r="Y796" s="539">
        <f t="shared" si="36"/>
        <v>307200</v>
      </c>
      <c r="Z796" s="605">
        <v>0.495</v>
      </c>
      <c r="AA796" s="681">
        <f t="shared" si="37"/>
        <v>152064</v>
      </c>
      <c r="AB796" s="625"/>
      <c r="AC796" s="621">
        <v>0</v>
      </c>
      <c r="AD796" s="609"/>
      <c r="AE796" s="606"/>
      <c r="AF796" s="695">
        <f t="shared" si="38"/>
        <v>152064</v>
      </c>
      <c r="AG796" s="604" t="s">
        <v>47</v>
      </c>
      <c r="AH796" s="604"/>
      <c r="AI796" s="604">
        <v>60</v>
      </c>
      <c r="AJ796" s="608" t="s">
        <v>3128</v>
      </c>
      <c r="AK796" s="604" t="s">
        <v>1607</v>
      </c>
      <c r="AL796" s="607" t="s">
        <v>3129</v>
      </c>
      <c r="AM796" s="604" t="s">
        <v>52</v>
      </c>
      <c r="AN796" s="604" t="s">
        <v>1076</v>
      </c>
      <c r="AO796" s="604"/>
      <c r="AP796" s="606"/>
      <c r="AQ796" s="606" t="s">
        <v>37</v>
      </c>
      <c r="AR796" s="606"/>
      <c r="AS796" s="603" t="s">
        <v>1078</v>
      </c>
      <c r="AT796" s="610" t="s">
        <v>1078</v>
      </c>
      <c r="AU796" s="610" t="s">
        <v>1078</v>
      </c>
      <c r="AV796" s="605"/>
      <c r="AW796" s="602"/>
      <c r="AX796" s="602"/>
      <c r="AY796" s="602"/>
      <c r="AZ796" s="602"/>
      <c r="BA796" s="602"/>
      <c r="BB796" s="602"/>
      <c r="BC796" s="602"/>
      <c r="BD796" s="602"/>
      <c r="BE796" s="602"/>
      <c r="BF796" s="602"/>
      <c r="BG796" s="602"/>
      <c r="BH796" s="602"/>
      <c r="BI796" s="602"/>
      <c r="BJ796" s="602"/>
      <c r="BK796" s="602"/>
      <c r="BL796" s="602"/>
      <c r="BM796" s="602"/>
      <c r="BN796" s="602"/>
      <c r="BO796" s="602"/>
      <c r="BP796" s="602"/>
      <c r="BQ796" s="602"/>
      <c r="BR796" s="602"/>
      <c r="BS796" s="602"/>
      <c r="BT796" s="602"/>
      <c r="BU796" s="602"/>
      <c r="BV796" s="602"/>
      <c r="BW796" s="602"/>
      <c r="BX796" s="602"/>
      <c r="BY796" s="602"/>
      <c r="BZ796" s="602"/>
      <c r="CA796" s="602"/>
      <c r="CB796" s="602"/>
      <c r="CC796" s="602"/>
      <c r="CD796" s="602"/>
      <c r="CE796" s="602"/>
      <c r="CF796" s="602"/>
      <c r="CG796" s="602"/>
      <c r="CH796" s="602"/>
      <c r="CI796" s="602"/>
      <c r="CJ796" s="602"/>
      <c r="CK796" s="602"/>
      <c r="CL796" s="602"/>
      <c r="CM796" s="602"/>
      <c r="CN796" s="602"/>
      <c r="CO796" s="602"/>
      <c r="CP796" s="602"/>
      <c r="CQ796" s="602"/>
      <c r="CR796" s="602"/>
      <c r="CS796" s="602"/>
      <c r="CT796" s="602"/>
      <c r="CU796" s="602"/>
      <c r="CV796" s="602"/>
      <c r="CW796" s="602"/>
      <c r="CX796" s="602"/>
      <c r="CY796" s="602"/>
      <c r="CZ796" s="602"/>
      <c r="DA796" s="602"/>
      <c r="DB796" s="602"/>
      <c r="DC796" s="602"/>
      <c r="DD796" s="602"/>
      <c r="DE796" s="602"/>
      <c r="DF796" s="602"/>
      <c r="DG796" s="602"/>
      <c r="DH796" s="602"/>
      <c r="DI796" s="602"/>
      <c r="DJ796" s="602"/>
      <c r="DK796" s="602"/>
      <c r="DL796" s="602"/>
      <c r="DM796" s="602"/>
      <c r="DN796" s="602"/>
      <c r="DO796" s="602"/>
      <c r="DP796" s="602"/>
      <c r="DQ796" s="602"/>
      <c r="DR796" s="602"/>
      <c r="DS796" s="602"/>
      <c r="DT796" s="602"/>
      <c r="DU796" s="602"/>
      <c r="DV796" s="602"/>
      <c r="DW796" s="602"/>
      <c r="DX796" s="602"/>
      <c r="DY796" s="602"/>
      <c r="DZ796" s="602"/>
      <c r="EA796" s="602"/>
      <c r="EB796" s="602"/>
      <c r="EC796" s="602"/>
      <c r="ED796" s="602"/>
      <c r="EE796" s="602"/>
      <c r="EF796" s="602"/>
      <c r="EG796" s="602"/>
      <c r="EH796" s="602"/>
      <c r="EI796" s="602"/>
      <c r="EJ796" s="602"/>
      <c r="EK796" s="602"/>
      <c r="EL796" s="602"/>
      <c r="EM796" s="602"/>
      <c r="EN796" s="602"/>
      <c r="EO796" s="602"/>
      <c r="EP796" s="602"/>
      <c r="EQ796" s="602"/>
      <c r="ER796" s="602"/>
      <c r="ES796" s="602"/>
      <c r="ET796" s="602"/>
      <c r="EU796" s="602"/>
      <c r="EV796" s="602"/>
      <c r="EW796" s="602"/>
      <c r="EX796" s="602"/>
      <c r="EY796" s="602"/>
      <c r="EZ796" s="602"/>
      <c r="FA796" s="602"/>
      <c r="FB796" s="602"/>
      <c r="FC796" s="602"/>
      <c r="FD796" s="602"/>
      <c r="FE796" s="602"/>
      <c r="FF796" s="602"/>
      <c r="FG796" s="602"/>
      <c r="FH796" s="602"/>
      <c r="FI796" s="602"/>
      <c r="FJ796" s="602"/>
      <c r="FK796" s="602"/>
      <c r="FL796" s="602"/>
      <c r="FM796" s="602"/>
      <c r="FN796" s="602"/>
      <c r="FO796" s="602"/>
      <c r="FP796" s="602"/>
      <c r="FQ796" s="602"/>
      <c r="FR796" s="602"/>
      <c r="FS796" s="602"/>
      <c r="FT796" s="602"/>
      <c r="FU796" s="602"/>
      <c r="FV796" s="602"/>
      <c r="FW796" s="602"/>
      <c r="FX796" s="602"/>
      <c r="FY796" s="602"/>
      <c r="FZ796" s="602"/>
      <c r="GA796" s="602"/>
      <c r="GB796" s="602"/>
      <c r="GC796" s="602"/>
      <c r="GD796" s="602"/>
      <c r="GE796" s="602"/>
      <c r="GF796" s="602"/>
      <c r="GG796" s="602"/>
      <c r="GH796" s="602"/>
      <c r="GI796" s="602"/>
      <c r="GJ796" s="602"/>
      <c r="GK796" s="602"/>
      <c r="GL796" s="602"/>
      <c r="GM796" s="602"/>
      <c r="GN796" s="602"/>
      <c r="GO796" s="602"/>
      <c r="GP796" s="602"/>
      <c r="GQ796" s="602"/>
      <c r="GR796" s="602"/>
      <c r="GS796" s="602"/>
      <c r="GT796" s="602"/>
      <c r="GU796" s="602"/>
      <c r="GV796" s="602"/>
      <c r="GW796" s="602"/>
      <c r="GX796" s="602"/>
      <c r="GY796" s="602"/>
      <c r="GZ796" s="602"/>
      <c r="HA796" s="602"/>
      <c r="HB796" s="602"/>
      <c r="HC796" s="602"/>
      <c r="HD796" s="602"/>
      <c r="HE796" s="602"/>
      <c r="HF796" s="602"/>
      <c r="HG796" s="602"/>
      <c r="HH796" s="602"/>
      <c r="HI796" s="602"/>
      <c r="HJ796" s="602"/>
      <c r="HK796" s="602"/>
      <c r="HL796" s="602"/>
      <c r="HM796" s="602"/>
      <c r="HN796" s="602"/>
      <c r="HO796" s="602"/>
      <c r="HP796" s="602"/>
      <c r="HQ796" s="602"/>
      <c r="HR796" s="602"/>
      <c r="HS796" s="602"/>
      <c r="HT796" s="602"/>
      <c r="HU796" s="602"/>
      <c r="HV796" s="602"/>
      <c r="HW796" s="602"/>
      <c r="HX796" s="602"/>
      <c r="HY796" s="602"/>
      <c r="HZ796" s="602"/>
      <c r="IA796" s="602"/>
      <c r="IB796" s="602"/>
      <c r="IC796" s="602"/>
      <c r="ID796" s="602"/>
      <c r="IE796" s="602"/>
      <c r="IF796" s="602"/>
      <c r="IG796" s="602"/>
      <c r="IH796" s="602"/>
      <c r="II796" s="602"/>
      <c r="IJ796" s="602"/>
      <c r="IK796" s="602"/>
      <c r="IL796" s="602"/>
      <c r="IM796" s="602"/>
      <c r="IN796" s="602"/>
      <c r="IO796" s="602"/>
      <c r="IP796" s="602"/>
      <c r="IQ796" s="602"/>
      <c r="IR796" s="602"/>
      <c r="IS796" s="602"/>
      <c r="IT796" s="602"/>
      <c r="IU796" s="602"/>
      <c r="IV796" s="602"/>
      <c r="IW796" s="602"/>
      <c r="IX796" s="602"/>
      <c r="IY796" s="602"/>
      <c r="IZ796" s="602"/>
      <c r="JA796" s="602"/>
      <c r="JB796" s="602"/>
      <c r="JC796" s="602"/>
      <c r="JD796" s="602"/>
      <c r="JE796" s="602"/>
      <c r="JF796" s="602"/>
      <c r="JG796" s="602"/>
      <c r="JH796" s="602"/>
      <c r="JI796" s="602"/>
      <c r="JJ796" s="602"/>
      <c r="JK796" s="602"/>
      <c r="JL796" s="602"/>
      <c r="JM796" s="602"/>
      <c r="JN796" s="602"/>
      <c r="JO796" s="602"/>
      <c r="JP796" s="602"/>
      <c r="JQ796" s="602"/>
      <c r="JR796" s="602"/>
      <c r="JS796" s="602"/>
      <c r="JT796" s="602"/>
      <c r="JU796" s="602"/>
      <c r="JV796" s="602"/>
      <c r="JW796" s="602"/>
      <c r="JX796" s="602"/>
      <c r="JY796" s="602"/>
      <c r="JZ796" s="602"/>
      <c r="KA796" s="602"/>
      <c r="KB796" s="602"/>
      <c r="KC796" s="602"/>
      <c r="KD796" s="602"/>
      <c r="KE796" s="602"/>
      <c r="KF796" s="602"/>
      <c r="KG796" s="602"/>
      <c r="KH796" s="602"/>
      <c r="KI796" s="602"/>
      <c r="KJ796" s="602"/>
      <c r="KK796" s="602"/>
      <c r="KL796" s="602"/>
      <c r="KM796" s="602"/>
      <c r="KN796" s="602"/>
      <c r="KO796" s="602"/>
      <c r="KP796" s="602"/>
      <c r="KQ796" s="602"/>
      <c r="KR796" s="602"/>
      <c r="KS796" s="602"/>
      <c r="KT796" s="602"/>
      <c r="KU796" s="602"/>
      <c r="KV796" s="602"/>
      <c r="KW796" s="602"/>
      <c r="KX796" s="602"/>
      <c r="KY796" s="602"/>
      <c r="KZ796" s="602"/>
      <c r="LA796" s="602"/>
      <c r="LB796" s="602"/>
      <c r="LC796" s="602"/>
      <c r="LD796" s="602"/>
      <c r="LE796" s="602"/>
      <c r="LF796" s="602"/>
      <c r="LG796" s="602"/>
      <c r="LH796" s="602"/>
      <c r="LI796" s="602"/>
      <c r="LJ796" s="602"/>
      <c r="LK796" s="602"/>
      <c r="LL796" s="602"/>
      <c r="LM796" s="602"/>
      <c r="LN796" s="602"/>
      <c r="LO796" s="602"/>
      <c r="LP796" s="602"/>
      <c r="LQ796" s="602"/>
      <c r="LR796" s="602"/>
      <c r="LS796" s="602"/>
      <c r="LT796" s="602"/>
      <c r="LU796" s="602"/>
      <c r="LV796" s="602"/>
      <c r="LW796" s="602"/>
      <c r="LX796" s="602"/>
      <c r="LY796" s="602"/>
      <c r="LZ796" s="602"/>
      <c r="MA796" s="602"/>
      <c r="MB796" s="602"/>
      <c r="MC796" s="602"/>
      <c r="MD796" s="602"/>
      <c r="ME796" s="602"/>
      <c r="MF796" s="602"/>
      <c r="MG796" s="602"/>
      <c r="MH796" s="602"/>
      <c r="MI796" s="602"/>
      <c r="MJ796" s="602"/>
      <c r="MK796" s="602"/>
      <c r="ML796" s="602"/>
      <c r="MM796" s="602"/>
      <c r="MN796" s="602"/>
      <c r="MO796" s="602"/>
      <c r="MP796" s="602"/>
      <c r="MQ796" s="602"/>
      <c r="MR796" s="602"/>
      <c r="MS796" s="602"/>
      <c r="MT796" s="602"/>
      <c r="MU796" s="602"/>
      <c r="MV796" s="602"/>
      <c r="MW796" s="602"/>
      <c r="MX796" s="602"/>
      <c r="MY796" s="602"/>
      <c r="MZ796" s="602"/>
      <c r="NA796" s="602"/>
      <c r="NB796" s="602"/>
      <c r="NC796" s="602"/>
      <c r="ND796" s="602"/>
      <c r="NE796" s="602"/>
      <c r="NF796" s="602"/>
      <c r="NG796" s="602"/>
      <c r="NH796" s="602"/>
      <c r="NI796" s="602"/>
      <c r="NJ796" s="602"/>
      <c r="NK796" s="602"/>
      <c r="NL796" s="602"/>
      <c r="NM796" s="602"/>
      <c r="NN796" s="602"/>
      <c r="NO796" s="602"/>
      <c r="NP796" s="602"/>
      <c r="NQ796" s="602"/>
      <c r="NR796" s="602"/>
      <c r="NS796" s="602"/>
      <c r="NT796" s="602"/>
      <c r="NU796" s="602"/>
      <c r="NV796" s="602"/>
      <c r="NW796" s="602"/>
      <c r="NX796" s="602"/>
      <c r="NY796" s="602"/>
      <c r="NZ796" s="602"/>
      <c r="OA796" s="602"/>
      <c r="OB796" s="602"/>
      <c r="OC796" s="602"/>
      <c r="OD796" s="602"/>
      <c r="OE796" s="602"/>
      <c r="OF796" s="602"/>
      <c r="OG796" s="602"/>
      <c r="OH796" s="602"/>
      <c r="OI796" s="602"/>
      <c r="OJ796" s="602"/>
      <c r="OK796" s="602"/>
      <c r="OL796" s="602"/>
      <c r="OM796" s="602"/>
      <c r="ON796" s="602"/>
      <c r="OO796" s="602"/>
      <c r="OP796" s="602"/>
      <c r="OQ796" s="602"/>
      <c r="OR796" s="602"/>
      <c r="OS796" s="602"/>
      <c r="OT796" s="602"/>
      <c r="OU796" s="602"/>
      <c r="OV796" s="602"/>
      <c r="OW796" s="602"/>
      <c r="OX796" s="602"/>
      <c r="OY796" s="602"/>
      <c r="OZ796" s="602"/>
      <c r="PA796" s="602"/>
      <c r="PB796" s="602"/>
      <c r="PC796" s="602"/>
      <c r="PD796" s="602"/>
      <c r="PE796" s="602"/>
      <c r="PF796" s="602"/>
      <c r="PG796" s="602"/>
      <c r="PH796" s="602"/>
      <c r="PI796" s="602"/>
      <c r="PJ796" s="602"/>
      <c r="PK796" s="602"/>
      <c r="PL796" s="602"/>
      <c r="PM796" s="602"/>
      <c r="PN796" s="602"/>
      <c r="PO796" s="602"/>
      <c r="PP796" s="602"/>
      <c r="PQ796" s="602"/>
      <c r="PR796" s="602"/>
      <c r="PS796" s="602"/>
      <c r="PT796" s="602"/>
      <c r="PU796" s="602"/>
      <c r="PV796" s="602"/>
      <c r="PW796" s="602"/>
      <c r="PX796" s="602"/>
      <c r="PY796" s="602"/>
      <c r="PZ796" s="602"/>
      <c r="QA796" s="602"/>
      <c r="QB796" s="602"/>
      <c r="QC796" s="602"/>
      <c r="QD796" s="602"/>
      <c r="QE796" s="602"/>
      <c r="QF796" s="602"/>
      <c r="QG796" s="602"/>
      <c r="QH796" s="602"/>
      <c r="QI796" s="602"/>
      <c r="QJ796" s="602"/>
      <c r="QK796" s="602"/>
      <c r="QL796" s="602"/>
      <c r="QM796" s="602"/>
      <c r="QN796" s="602"/>
      <c r="QO796" s="602"/>
      <c r="QP796" s="602"/>
      <c r="QQ796" s="602"/>
      <c r="QR796" s="602"/>
      <c r="QS796" s="602"/>
      <c r="QT796" s="602"/>
      <c r="QU796" s="602"/>
      <c r="QV796" s="602"/>
      <c r="QW796" s="602"/>
      <c r="QX796" s="602"/>
      <c r="QY796" s="602"/>
      <c r="QZ796" s="602"/>
      <c r="RA796" s="602"/>
      <c r="RB796" s="602"/>
      <c r="RC796" s="602"/>
      <c r="RD796" s="602"/>
      <c r="RE796" s="602"/>
      <c r="RF796" s="602"/>
      <c r="RG796" s="602"/>
      <c r="RH796" s="602"/>
      <c r="RI796" s="602"/>
      <c r="RJ796" s="602"/>
      <c r="RK796" s="602"/>
      <c r="RL796" s="602"/>
      <c r="RM796" s="602"/>
      <c r="RN796" s="602"/>
      <c r="RO796" s="602"/>
      <c r="RP796" s="602"/>
      <c r="RQ796" s="602"/>
      <c r="RR796" s="602"/>
      <c r="RS796" s="602"/>
      <c r="RT796" s="602"/>
      <c r="RU796" s="602"/>
      <c r="RV796" s="602"/>
      <c r="RW796" s="602"/>
      <c r="RX796" s="602"/>
      <c r="RY796" s="602"/>
      <c r="RZ796" s="602"/>
      <c r="SA796" s="602"/>
      <c r="SB796" s="602"/>
      <c r="SC796" s="602"/>
      <c r="SD796" s="602"/>
      <c r="SE796" s="602"/>
      <c r="SF796" s="602"/>
      <c r="SG796" s="602"/>
      <c r="SH796" s="602"/>
      <c r="SI796" s="602"/>
      <c r="SJ796" s="602"/>
      <c r="SK796" s="602"/>
      <c r="SL796" s="602"/>
      <c r="SM796" s="602"/>
      <c r="SN796" s="602"/>
      <c r="SO796" s="602"/>
      <c r="SP796" s="602"/>
      <c r="SQ796" s="602"/>
      <c r="SR796" s="602"/>
      <c r="SS796" s="602"/>
      <c r="ST796" s="602"/>
      <c r="SU796" s="602"/>
      <c r="SV796" s="602"/>
      <c r="SW796" s="602"/>
      <c r="SX796" s="602"/>
      <c r="SY796" s="602"/>
      <c r="SZ796" s="602"/>
      <c r="TA796" s="602"/>
      <c r="TB796" s="602"/>
      <c r="TC796" s="602"/>
      <c r="TD796" s="602"/>
      <c r="TE796" s="602"/>
      <c r="TF796" s="602"/>
      <c r="TG796" s="602"/>
      <c r="TH796" s="602"/>
      <c r="TI796" s="602"/>
      <c r="TJ796" s="602"/>
      <c r="TK796" s="602"/>
      <c r="TL796" s="602"/>
      <c r="TM796" s="602"/>
      <c r="TN796" s="602"/>
      <c r="TO796" s="602"/>
      <c r="TP796" s="602"/>
      <c r="TQ796" s="602"/>
      <c r="TR796" s="602"/>
      <c r="TS796" s="602"/>
      <c r="TT796" s="602"/>
      <c r="TU796" s="602"/>
      <c r="TV796" s="602"/>
      <c r="TW796" s="602"/>
      <c r="TX796" s="602"/>
      <c r="TY796" s="602"/>
      <c r="TZ796" s="602"/>
      <c r="UA796" s="602"/>
      <c r="UB796" s="602"/>
      <c r="UC796" s="602"/>
      <c r="UD796" s="602"/>
      <c r="UE796" s="602"/>
      <c r="UF796" s="602"/>
      <c r="UG796" s="602"/>
      <c r="UH796" s="602"/>
      <c r="UI796" s="602"/>
      <c r="UJ796" s="602"/>
      <c r="UK796" s="602"/>
      <c r="UL796" s="602"/>
      <c r="UM796" s="602"/>
      <c r="UN796" s="602"/>
      <c r="UO796" s="602"/>
      <c r="UP796" s="602"/>
      <c r="UQ796" s="602"/>
      <c r="UR796" s="602"/>
      <c r="US796" s="602"/>
      <c r="UT796" s="602"/>
      <c r="UU796" s="602"/>
      <c r="UV796" s="602"/>
      <c r="UW796" s="602"/>
      <c r="UX796" s="602"/>
      <c r="UY796" s="602"/>
      <c r="UZ796" s="602"/>
      <c r="VA796" s="602"/>
      <c r="VB796" s="602"/>
      <c r="VC796" s="602"/>
      <c r="VD796" s="602"/>
      <c r="VE796" s="602"/>
      <c r="VF796" s="602"/>
      <c r="VG796" s="602"/>
      <c r="VH796" s="602"/>
      <c r="VI796" s="602"/>
      <c r="VJ796" s="602"/>
      <c r="VK796" s="602"/>
      <c r="VL796" s="602"/>
      <c r="VM796" s="602"/>
      <c r="VN796" s="602"/>
      <c r="VO796" s="602"/>
      <c r="VP796" s="602"/>
      <c r="VQ796" s="602"/>
      <c r="VR796" s="602"/>
      <c r="VS796" s="602"/>
      <c r="VT796" s="602"/>
      <c r="VU796" s="602"/>
      <c r="VV796" s="602"/>
      <c r="VW796" s="602"/>
      <c r="VX796" s="602"/>
      <c r="VY796" s="602"/>
      <c r="VZ796" s="602"/>
      <c r="WA796" s="602"/>
      <c r="WB796" s="602"/>
      <c r="WC796" s="602"/>
      <c r="WD796" s="602"/>
      <c r="WE796" s="602"/>
      <c r="WF796" s="602"/>
      <c r="WG796" s="602"/>
      <c r="WH796" s="602"/>
      <c r="WI796" s="602"/>
      <c r="WJ796" s="602"/>
      <c r="WK796" s="602"/>
      <c r="WL796" s="602"/>
      <c r="WM796" s="602"/>
      <c r="WN796" s="602"/>
      <c r="WO796" s="602"/>
      <c r="WP796" s="602"/>
      <c r="WQ796" s="602"/>
      <c r="WR796" s="602"/>
      <c r="WS796" s="602"/>
      <c r="WT796" s="602"/>
      <c r="WU796" s="602"/>
      <c r="WV796" s="602"/>
      <c r="WW796" s="602"/>
      <c r="WX796" s="602"/>
      <c r="WY796" s="602"/>
      <c r="WZ796" s="602"/>
      <c r="XA796" s="602"/>
      <c r="XB796" s="602"/>
      <c r="XC796" s="602"/>
      <c r="XD796" s="602"/>
      <c r="XE796" s="602"/>
      <c r="XF796" s="602"/>
      <c r="XG796" s="602"/>
      <c r="XH796" s="602"/>
      <c r="XI796" s="602"/>
      <c r="XJ796" s="602"/>
      <c r="XK796" s="602"/>
      <c r="XL796" s="602"/>
      <c r="XM796" s="602"/>
      <c r="XN796" s="602"/>
      <c r="XO796" s="602"/>
      <c r="XP796" s="602"/>
      <c r="XQ796" s="602"/>
      <c r="XR796" s="602"/>
      <c r="XS796" s="602"/>
      <c r="XT796" s="602"/>
      <c r="XU796" s="602"/>
      <c r="XV796" s="602"/>
      <c r="XW796" s="602"/>
      <c r="XX796" s="602"/>
      <c r="XY796" s="602"/>
      <c r="XZ796" s="602"/>
      <c r="YA796" s="602"/>
      <c r="YB796" s="602"/>
      <c r="YC796" s="602"/>
      <c r="YD796" s="602"/>
      <c r="YE796" s="602"/>
      <c r="YF796" s="602"/>
      <c r="YG796" s="602"/>
      <c r="YH796" s="602"/>
      <c r="YI796" s="602"/>
      <c r="YJ796" s="602"/>
      <c r="YK796" s="602"/>
      <c r="YL796" s="602"/>
      <c r="YM796" s="602"/>
      <c r="YN796" s="602"/>
      <c r="YO796" s="602"/>
      <c r="YP796" s="602"/>
      <c r="YQ796" s="602"/>
      <c r="YR796" s="602"/>
      <c r="YS796" s="602"/>
      <c r="YT796" s="602"/>
      <c r="YU796" s="602"/>
      <c r="YV796" s="602"/>
      <c r="YW796" s="602"/>
      <c r="YX796" s="602"/>
      <c r="YY796" s="602"/>
      <c r="YZ796" s="602"/>
      <c r="ZA796" s="602"/>
      <c r="ZB796" s="602"/>
      <c r="ZC796" s="602"/>
      <c r="ZD796" s="602"/>
      <c r="ZE796" s="602"/>
      <c r="ZF796" s="602"/>
      <c r="ZG796" s="602"/>
      <c r="ZH796" s="602"/>
      <c r="ZI796" s="602"/>
      <c r="ZJ796" s="602"/>
      <c r="ZK796" s="602"/>
      <c r="ZL796" s="602"/>
      <c r="ZM796" s="602"/>
      <c r="ZN796" s="602"/>
      <c r="ZO796" s="602"/>
      <c r="ZP796" s="602"/>
      <c r="ZQ796" s="602"/>
      <c r="ZR796" s="602"/>
      <c r="ZS796" s="602"/>
      <c r="ZT796" s="602"/>
      <c r="ZU796" s="602"/>
      <c r="ZV796" s="602"/>
      <c r="ZW796" s="602"/>
      <c r="ZX796" s="602"/>
      <c r="ZY796" s="602"/>
      <c r="ZZ796" s="602"/>
      <c r="AAA796" s="602"/>
      <c r="AAB796" s="602"/>
      <c r="AAC796" s="602"/>
      <c r="AAD796" s="602"/>
      <c r="AAE796" s="602"/>
      <c r="AAF796" s="602"/>
      <c r="AAG796" s="602"/>
      <c r="AAH796" s="602"/>
      <c r="AAI796" s="602"/>
      <c r="AAJ796" s="602"/>
      <c r="AAK796" s="602"/>
      <c r="AAL796" s="602"/>
      <c r="AAM796" s="602"/>
      <c r="AAN796" s="602"/>
      <c r="AAO796" s="602"/>
      <c r="AAP796" s="602"/>
      <c r="AAQ796" s="602"/>
      <c r="AAR796" s="602"/>
      <c r="AAS796" s="602"/>
      <c r="AAT796" s="602"/>
      <c r="AAU796" s="602"/>
      <c r="AAV796" s="602"/>
      <c r="AAW796" s="602"/>
      <c r="AAX796" s="602"/>
      <c r="AAY796" s="602"/>
      <c r="AAZ796" s="602"/>
      <c r="ABA796" s="602"/>
      <c r="ABB796" s="602"/>
      <c r="ABC796" s="602"/>
      <c r="ABD796" s="602"/>
      <c r="ABE796" s="602"/>
      <c r="ABF796" s="602"/>
      <c r="ABG796" s="602"/>
      <c r="ABH796" s="602"/>
      <c r="ABI796" s="602"/>
      <c r="ABJ796" s="602"/>
      <c r="ABK796" s="602"/>
      <c r="ABL796" s="602"/>
      <c r="ABM796" s="602"/>
      <c r="ABN796" s="602"/>
      <c r="ABO796" s="602"/>
      <c r="ABP796" s="602"/>
      <c r="ABQ796" s="602"/>
      <c r="ABR796" s="602"/>
      <c r="ABS796" s="602"/>
      <c r="ABT796" s="602"/>
      <c r="ABU796" s="602"/>
      <c r="ABV796" s="602"/>
      <c r="ABW796" s="602"/>
      <c r="ABX796" s="602"/>
      <c r="ABY796" s="602"/>
      <c r="ABZ796" s="602"/>
      <c r="ACA796" s="602"/>
      <c r="ACB796" s="602"/>
      <c r="ACC796" s="602"/>
      <c r="ACD796" s="602"/>
      <c r="ACE796" s="602"/>
      <c r="ACF796" s="602"/>
      <c r="ACG796" s="602"/>
      <c r="ACH796" s="602"/>
      <c r="ACI796" s="602"/>
      <c r="ACJ796" s="602"/>
      <c r="ACK796" s="602"/>
      <c r="ACL796" s="602"/>
      <c r="ACM796" s="602"/>
      <c r="ACN796" s="602"/>
      <c r="ACO796" s="602"/>
      <c r="ACP796" s="602"/>
      <c r="ACQ796" s="602"/>
      <c r="ACR796" s="602"/>
      <c r="ACS796" s="602"/>
      <c r="ACT796" s="602"/>
      <c r="ACU796" s="602"/>
      <c r="ACV796" s="602"/>
      <c r="ACW796" s="602"/>
      <c r="ACX796" s="602"/>
      <c r="ACY796" s="602"/>
      <c r="ACZ796" s="602"/>
      <c r="ADA796" s="602"/>
      <c r="ADB796" s="602"/>
      <c r="ADC796" s="602"/>
      <c r="ADD796" s="602"/>
      <c r="ADE796" s="602"/>
      <c r="ADF796" s="602"/>
      <c r="ADG796" s="602"/>
      <c r="ADH796" s="602"/>
      <c r="ADI796" s="602"/>
      <c r="ADJ796" s="602"/>
      <c r="ADK796" s="602"/>
      <c r="ADL796" s="602"/>
      <c r="ADM796" s="602"/>
      <c r="ADN796" s="602"/>
      <c r="ADO796" s="602"/>
      <c r="ADP796" s="602"/>
      <c r="ADQ796" s="602"/>
      <c r="ADR796" s="602"/>
      <c r="ADS796" s="602"/>
      <c r="ADT796" s="602"/>
      <c r="ADU796" s="602"/>
      <c r="ADV796" s="602"/>
      <c r="ADW796" s="602"/>
      <c r="ADX796" s="602"/>
      <c r="ADY796" s="602"/>
      <c r="ADZ796" s="602"/>
      <c r="AEA796" s="602"/>
      <c r="AEB796" s="602"/>
      <c r="AEC796" s="602"/>
      <c r="AED796" s="602"/>
      <c r="AEE796" s="602"/>
      <c r="AEF796" s="602"/>
      <c r="AEG796" s="602"/>
      <c r="AEH796" s="602"/>
      <c r="AEI796" s="602"/>
      <c r="AEJ796" s="602"/>
      <c r="AEK796" s="602"/>
      <c r="AEL796" s="602"/>
      <c r="AEM796" s="602"/>
      <c r="AEN796" s="602"/>
      <c r="AEO796" s="602"/>
      <c r="AEP796" s="602"/>
      <c r="AEQ796" s="602"/>
      <c r="AER796" s="602"/>
      <c r="AES796" s="602"/>
      <c r="AET796" s="602"/>
      <c r="AEU796" s="602"/>
      <c r="AEV796" s="602"/>
      <c r="AEW796" s="602"/>
      <c r="AEX796" s="602"/>
      <c r="AEY796" s="602"/>
      <c r="AEZ796" s="602"/>
      <c r="AFA796" s="602"/>
      <c r="AFB796" s="602"/>
      <c r="AFC796" s="602"/>
      <c r="AFD796" s="602"/>
      <c r="AFE796" s="602"/>
      <c r="AFF796" s="602"/>
      <c r="AFG796" s="602"/>
      <c r="AFH796" s="602"/>
      <c r="AFI796" s="602"/>
      <c r="AFJ796" s="602"/>
      <c r="AFK796" s="602"/>
      <c r="AFL796" s="602"/>
      <c r="AFM796" s="602"/>
      <c r="AFN796" s="602"/>
      <c r="AFO796" s="602"/>
      <c r="AFP796" s="602"/>
      <c r="AFQ796" s="602"/>
      <c r="AFR796" s="602"/>
      <c r="AFS796" s="602"/>
      <c r="AFT796" s="602"/>
      <c r="AFU796" s="602"/>
      <c r="AFV796" s="602"/>
      <c r="AFW796" s="602"/>
      <c r="AFX796" s="602"/>
      <c r="AFY796" s="602"/>
      <c r="AFZ796" s="602"/>
      <c r="AGA796" s="602"/>
      <c r="AGB796" s="602"/>
      <c r="AGC796" s="602"/>
      <c r="AGD796" s="602"/>
      <c r="AGE796" s="602"/>
      <c r="AGF796" s="602"/>
      <c r="AGG796" s="602"/>
      <c r="AGH796" s="602"/>
      <c r="AGI796" s="602"/>
      <c r="AGJ796" s="602"/>
      <c r="AGK796" s="602"/>
      <c r="AGL796" s="602"/>
      <c r="AGM796" s="602"/>
      <c r="AGN796" s="602"/>
      <c r="AGO796" s="602"/>
      <c r="AGP796" s="602"/>
      <c r="AGQ796" s="602"/>
      <c r="AGR796" s="602"/>
      <c r="AGS796" s="602"/>
      <c r="AGT796" s="602"/>
      <c r="AGU796" s="602"/>
      <c r="AGV796" s="602"/>
      <c r="AGW796" s="602"/>
      <c r="AGX796" s="602"/>
      <c r="AGY796" s="602"/>
      <c r="AGZ796" s="602"/>
      <c r="AHA796" s="602"/>
      <c r="AHB796" s="602"/>
      <c r="AHC796" s="602"/>
      <c r="AHD796" s="602"/>
      <c r="AHE796" s="602"/>
      <c r="AHF796" s="602"/>
      <c r="AHG796" s="602"/>
      <c r="AHH796" s="602"/>
      <c r="AHI796" s="602"/>
      <c r="AHJ796" s="602"/>
      <c r="AHK796" s="602"/>
      <c r="AHL796" s="602"/>
      <c r="AHM796" s="602"/>
      <c r="AHN796" s="602"/>
      <c r="AHO796" s="602"/>
      <c r="AHP796" s="602"/>
      <c r="AHQ796" s="602"/>
      <c r="AHR796" s="602"/>
      <c r="AHS796" s="602"/>
      <c r="AHT796" s="602"/>
      <c r="AHU796" s="602"/>
      <c r="AHV796" s="602"/>
      <c r="AHW796" s="602"/>
      <c r="AHX796" s="602"/>
      <c r="AHY796" s="602"/>
      <c r="AHZ796" s="602"/>
      <c r="AIA796" s="602"/>
      <c r="AIB796" s="602"/>
      <c r="AIC796" s="602"/>
      <c r="AID796" s="602"/>
      <c r="AIE796" s="602"/>
      <c r="AIF796" s="602"/>
      <c r="AIG796" s="602"/>
      <c r="AIH796" s="602"/>
      <c r="AII796" s="602"/>
      <c r="AIJ796" s="602"/>
      <c r="AIK796" s="602"/>
      <c r="AIL796" s="602"/>
      <c r="AIM796" s="602"/>
      <c r="AIN796" s="602"/>
      <c r="AIO796" s="602"/>
      <c r="AIP796" s="602"/>
      <c r="AIQ796" s="602"/>
      <c r="AIR796" s="602"/>
      <c r="AIS796" s="602"/>
      <c r="AIT796" s="602"/>
      <c r="AIU796" s="602"/>
      <c r="AIV796" s="602"/>
      <c r="AIW796" s="602"/>
      <c r="AIX796" s="602"/>
      <c r="AIY796" s="602"/>
      <c r="AIZ796" s="602"/>
      <c r="AJA796" s="602"/>
      <c r="AJB796" s="602"/>
      <c r="AJC796" s="602"/>
      <c r="AJD796" s="602"/>
      <c r="AJE796" s="602"/>
      <c r="AJF796" s="602"/>
      <c r="AJG796" s="602"/>
      <c r="AJH796" s="602"/>
      <c r="AJI796" s="602"/>
    </row>
    <row r="797" spans="1:945">
      <c r="A797" s="603"/>
      <c r="B797" s="623">
        <v>44642</v>
      </c>
      <c r="C797" s="623" t="s">
        <v>1217</v>
      </c>
      <c r="D797" s="615" t="s">
        <v>2956</v>
      </c>
      <c r="E797" s="617" t="s">
        <v>4854</v>
      </c>
      <c r="F797" s="615"/>
      <c r="G797" s="615"/>
      <c r="H797" s="615"/>
      <c r="I797" s="615" t="s">
        <v>3062</v>
      </c>
      <c r="J797" s="618"/>
      <c r="K797" s="615" t="s">
        <v>4857</v>
      </c>
      <c r="L797" s="615" t="s">
        <v>3112</v>
      </c>
      <c r="M797" s="616">
        <v>44637</v>
      </c>
      <c r="N797" s="616">
        <v>44742</v>
      </c>
      <c r="O797" s="616"/>
      <c r="P797" s="616"/>
      <c r="Q797" s="616"/>
      <c r="R797" s="616"/>
      <c r="S797" s="615" t="s">
        <v>2959</v>
      </c>
      <c r="T797" s="615">
        <v>60</v>
      </c>
      <c r="U797" s="615">
        <v>49403140</v>
      </c>
      <c r="V797" s="615" t="s">
        <v>973</v>
      </c>
      <c r="W797" s="615">
        <v>400</v>
      </c>
      <c r="X797" s="619">
        <v>768</v>
      </c>
      <c r="Y797" s="539">
        <f t="shared" si="36"/>
        <v>307200</v>
      </c>
      <c r="Z797" s="605">
        <v>0.495</v>
      </c>
      <c r="AA797" s="681">
        <f t="shared" si="37"/>
        <v>152064</v>
      </c>
      <c r="AB797" s="625"/>
      <c r="AC797" s="621">
        <v>0</v>
      </c>
      <c r="AD797" s="609"/>
      <c r="AE797" s="606"/>
      <c r="AF797" s="695">
        <f t="shared" si="38"/>
        <v>152064</v>
      </c>
      <c r="AG797" s="604" t="s">
        <v>47</v>
      </c>
      <c r="AH797" s="604"/>
      <c r="AI797" s="604">
        <v>60</v>
      </c>
      <c r="AJ797" s="608" t="s">
        <v>3131</v>
      </c>
      <c r="AK797" s="604" t="s">
        <v>1607</v>
      </c>
      <c r="AL797" s="607" t="s">
        <v>3132</v>
      </c>
      <c r="AM797" s="604" t="s">
        <v>52</v>
      </c>
      <c r="AN797" s="604" t="s">
        <v>1076</v>
      </c>
      <c r="AO797" s="604"/>
      <c r="AP797" s="606"/>
      <c r="AQ797" s="606" t="s">
        <v>37</v>
      </c>
      <c r="AR797" s="606"/>
      <c r="AS797" s="603" t="s">
        <v>1078</v>
      </c>
      <c r="AT797" s="610" t="s">
        <v>1078</v>
      </c>
      <c r="AU797" s="610" t="s">
        <v>1078</v>
      </c>
      <c r="AV797" s="605"/>
      <c r="AW797" s="602"/>
      <c r="AX797" s="602"/>
      <c r="AY797" s="602"/>
      <c r="AZ797" s="602"/>
      <c r="BA797" s="602"/>
      <c r="BB797" s="602"/>
      <c r="BC797" s="602"/>
      <c r="BD797" s="602"/>
      <c r="BE797" s="602"/>
      <c r="BF797" s="602"/>
      <c r="BG797" s="602"/>
      <c r="BH797" s="602"/>
      <c r="BI797" s="602"/>
      <c r="BJ797" s="602"/>
      <c r="BK797" s="602"/>
      <c r="BL797" s="602"/>
      <c r="BM797" s="602"/>
      <c r="BN797" s="602"/>
      <c r="BO797" s="602"/>
      <c r="BP797" s="602"/>
      <c r="BQ797" s="602"/>
      <c r="BR797" s="602"/>
      <c r="BS797" s="602"/>
      <c r="BT797" s="602"/>
      <c r="BU797" s="602"/>
      <c r="BV797" s="602"/>
      <c r="BW797" s="602"/>
      <c r="BX797" s="602"/>
      <c r="BY797" s="602"/>
      <c r="BZ797" s="602"/>
      <c r="CA797" s="602"/>
      <c r="CB797" s="602"/>
      <c r="CC797" s="602"/>
      <c r="CD797" s="602"/>
      <c r="CE797" s="602"/>
      <c r="CF797" s="602"/>
      <c r="CG797" s="602"/>
      <c r="CH797" s="602"/>
      <c r="CI797" s="602"/>
      <c r="CJ797" s="602"/>
      <c r="CK797" s="602"/>
      <c r="CL797" s="602"/>
      <c r="CM797" s="602"/>
      <c r="CN797" s="602"/>
      <c r="CO797" s="602"/>
      <c r="CP797" s="602"/>
      <c r="CQ797" s="602"/>
      <c r="CR797" s="602"/>
      <c r="CS797" s="602"/>
      <c r="CT797" s="602"/>
      <c r="CU797" s="602"/>
      <c r="CV797" s="602"/>
      <c r="CW797" s="602"/>
      <c r="CX797" s="602"/>
      <c r="CY797" s="602"/>
      <c r="CZ797" s="602"/>
      <c r="DA797" s="602"/>
      <c r="DB797" s="602"/>
      <c r="DC797" s="602"/>
      <c r="DD797" s="602"/>
      <c r="DE797" s="602"/>
      <c r="DF797" s="602"/>
      <c r="DG797" s="602"/>
      <c r="DH797" s="602"/>
      <c r="DI797" s="602"/>
      <c r="DJ797" s="602"/>
      <c r="DK797" s="602"/>
      <c r="DL797" s="602"/>
      <c r="DM797" s="602"/>
      <c r="DN797" s="602"/>
      <c r="DO797" s="602"/>
      <c r="DP797" s="602"/>
      <c r="DQ797" s="602"/>
      <c r="DR797" s="602"/>
      <c r="DS797" s="602"/>
      <c r="DT797" s="602"/>
      <c r="DU797" s="602"/>
      <c r="DV797" s="602"/>
      <c r="DW797" s="602"/>
      <c r="DX797" s="602"/>
      <c r="DY797" s="602"/>
      <c r="DZ797" s="602"/>
      <c r="EA797" s="602"/>
      <c r="EB797" s="602"/>
      <c r="EC797" s="602"/>
      <c r="ED797" s="602"/>
      <c r="EE797" s="602"/>
      <c r="EF797" s="602"/>
      <c r="EG797" s="602"/>
      <c r="EH797" s="602"/>
      <c r="EI797" s="602"/>
      <c r="EJ797" s="602"/>
      <c r="EK797" s="602"/>
      <c r="EL797" s="602"/>
      <c r="EM797" s="602"/>
      <c r="EN797" s="602"/>
      <c r="EO797" s="602"/>
      <c r="EP797" s="602"/>
      <c r="EQ797" s="602"/>
      <c r="ER797" s="602"/>
      <c r="ES797" s="602"/>
      <c r="ET797" s="602"/>
      <c r="EU797" s="602"/>
      <c r="EV797" s="602"/>
      <c r="EW797" s="602"/>
      <c r="EX797" s="602"/>
      <c r="EY797" s="602"/>
      <c r="EZ797" s="602"/>
      <c r="FA797" s="602"/>
      <c r="FB797" s="602"/>
      <c r="FC797" s="602"/>
      <c r="FD797" s="602"/>
      <c r="FE797" s="602"/>
      <c r="FF797" s="602"/>
      <c r="FG797" s="602"/>
      <c r="FH797" s="602"/>
      <c r="FI797" s="602"/>
      <c r="FJ797" s="602"/>
      <c r="FK797" s="602"/>
      <c r="FL797" s="602"/>
      <c r="FM797" s="602"/>
      <c r="FN797" s="602"/>
      <c r="FO797" s="602"/>
      <c r="FP797" s="602"/>
      <c r="FQ797" s="602"/>
      <c r="FR797" s="602"/>
      <c r="FS797" s="602"/>
      <c r="FT797" s="602"/>
      <c r="FU797" s="602"/>
      <c r="FV797" s="602"/>
      <c r="FW797" s="602"/>
      <c r="FX797" s="602"/>
      <c r="FY797" s="602"/>
      <c r="FZ797" s="602"/>
      <c r="GA797" s="602"/>
      <c r="GB797" s="602"/>
      <c r="GC797" s="602"/>
      <c r="GD797" s="602"/>
      <c r="GE797" s="602"/>
      <c r="GF797" s="602"/>
      <c r="GG797" s="602"/>
      <c r="GH797" s="602"/>
      <c r="GI797" s="602"/>
      <c r="GJ797" s="602"/>
      <c r="GK797" s="602"/>
      <c r="GL797" s="602"/>
      <c r="GM797" s="602"/>
      <c r="GN797" s="602"/>
      <c r="GO797" s="602"/>
      <c r="GP797" s="602"/>
      <c r="GQ797" s="602"/>
      <c r="GR797" s="602"/>
      <c r="GS797" s="602"/>
      <c r="GT797" s="602"/>
      <c r="GU797" s="602"/>
      <c r="GV797" s="602"/>
      <c r="GW797" s="602"/>
      <c r="GX797" s="602"/>
      <c r="GY797" s="602"/>
      <c r="GZ797" s="602"/>
      <c r="HA797" s="602"/>
      <c r="HB797" s="602"/>
      <c r="HC797" s="602"/>
      <c r="HD797" s="602"/>
      <c r="HE797" s="602"/>
      <c r="HF797" s="602"/>
      <c r="HG797" s="602"/>
      <c r="HH797" s="602"/>
      <c r="HI797" s="602"/>
      <c r="HJ797" s="602"/>
      <c r="HK797" s="602"/>
      <c r="HL797" s="602"/>
      <c r="HM797" s="602"/>
      <c r="HN797" s="602"/>
      <c r="HO797" s="602"/>
      <c r="HP797" s="602"/>
      <c r="HQ797" s="602"/>
      <c r="HR797" s="602"/>
      <c r="HS797" s="602"/>
      <c r="HT797" s="602"/>
      <c r="HU797" s="602"/>
      <c r="HV797" s="602"/>
      <c r="HW797" s="602"/>
      <c r="HX797" s="602"/>
      <c r="HY797" s="602"/>
      <c r="HZ797" s="602"/>
      <c r="IA797" s="602"/>
      <c r="IB797" s="602"/>
      <c r="IC797" s="602"/>
      <c r="ID797" s="602"/>
      <c r="IE797" s="602"/>
      <c r="IF797" s="602"/>
      <c r="IG797" s="602"/>
      <c r="IH797" s="602"/>
      <c r="II797" s="602"/>
      <c r="IJ797" s="602"/>
      <c r="IK797" s="602"/>
      <c r="IL797" s="602"/>
      <c r="IM797" s="602"/>
      <c r="IN797" s="602"/>
      <c r="IO797" s="602"/>
      <c r="IP797" s="602"/>
      <c r="IQ797" s="602"/>
      <c r="IR797" s="602"/>
      <c r="IS797" s="602"/>
      <c r="IT797" s="602"/>
      <c r="IU797" s="602"/>
      <c r="IV797" s="602"/>
      <c r="IW797" s="602"/>
      <c r="IX797" s="602"/>
      <c r="IY797" s="602"/>
      <c r="IZ797" s="602"/>
      <c r="JA797" s="602"/>
      <c r="JB797" s="602"/>
      <c r="JC797" s="602"/>
      <c r="JD797" s="602"/>
      <c r="JE797" s="602"/>
      <c r="JF797" s="602"/>
      <c r="JG797" s="602"/>
      <c r="JH797" s="602"/>
      <c r="JI797" s="602"/>
      <c r="JJ797" s="602"/>
      <c r="JK797" s="602"/>
      <c r="JL797" s="602"/>
      <c r="JM797" s="602"/>
      <c r="JN797" s="602"/>
      <c r="JO797" s="602"/>
      <c r="JP797" s="602"/>
      <c r="JQ797" s="602"/>
      <c r="JR797" s="602"/>
      <c r="JS797" s="602"/>
      <c r="JT797" s="602"/>
      <c r="JU797" s="602"/>
      <c r="JV797" s="602"/>
      <c r="JW797" s="602"/>
      <c r="JX797" s="602"/>
      <c r="JY797" s="602"/>
      <c r="JZ797" s="602"/>
      <c r="KA797" s="602"/>
      <c r="KB797" s="602"/>
      <c r="KC797" s="602"/>
      <c r="KD797" s="602"/>
      <c r="KE797" s="602"/>
      <c r="KF797" s="602"/>
      <c r="KG797" s="602"/>
      <c r="KH797" s="602"/>
      <c r="KI797" s="602"/>
      <c r="KJ797" s="602"/>
      <c r="KK797" s="602"/>
      <c r="KL797" s="602"/>
      <c r="KM797" s="602"/>
      <c r="KN797" s="602"/>
      <c r="KO797" s="602"/>
      <c r="KP797" s="602"/>
      <c r="KQ797" s="602"/>
      <c r="KR797" s="602"/>
      <c r="KS797" s="602"/>
      <c r="KT797" s="602"/>
      <c r="KU797" s="602"/>
      <c r="KV797" s="602"/>
      <c r="KW797" s="602"/>
      <c r="KX797" s="602"/>
      <c r="KY797" s="602"/>
      <c r="KZ797" s="602"/>
      <c r="LA797" s="602"/>
      <c r="LB797" s="602"/>
      <c r="LC797" s="602"/>
      <c r="LD797" s="602"/>
      <c r="LE797" s="602"/>
      <c r="LF797" s="602"/>
      <c r="LG797" s="602"/>
      <c r="LH797" s="602"/>
      <c r="LI797" s="602"/>
      <c r="LJ797" s="602"/>
      <c r="LK797" s="602"/>
      <c r="LL797" s="602"/>
      <c r="LM797" s="602"/>
      <c r="LN797" s="602"/>
      <c r="LO797" s="602"/>
      <c r="LP797" s="602"/>
      <c r="LQ797" s="602"/>
      <c r="LR797" s="602"/>
      <c r="LS797" s="602"/>
      <c r="LT797" s="602"/>
      <c r="LU797" s="602"/>
      <c r="LV797" s="602"/>
      <c r="LW797" s="602"/>
      <c r="LX797" s="602"/>
      <c r="LY797" s="602"/>
      <c r="LZ797" s="602"/>
      <c r="MA797" s="602"/>
      <c r="MB797" s="602"/>
      <c r="MC797" s="602"/>
      <c r="MD797" s="602"/>
      <c r="ME797" s="602"/>
      <c r="MF797" s="602"/>
      <c r="MG797" s="602"/>
      <c r="MH797" s="602"/>
      <c r="MI797" s="602"/>
      <c r="MJ797" s="602"/>
      <c r="MK797" s="602"/>
      <c r="ML797" s="602"/>
      <c r="MM797" s="602"/>
      <c r="MN797" s="602"/>
      <c r="MO797" s="602"/>
      <c r="MP797" s="602"/>
      <c r="MQ797" s="602"/>
      <c r="MR797" s="602"/>
      <c r="MS797" s="602"/>
      <c r="MT797" s="602"/>
      <c r="MU797" s="602"/>
      <c r="MV797" s="602"/>
      <c r="MW797" s="602"/>
      <c r="MX797" s="602"/>
      <c r="MY797" s="602"/>
      <c r="MZ797" s="602"/>
      <c r="NA797" s="602"/>
      <c r="NB797" s="602"/>
      <c r="NC797" s="602"/>
      <c r="ND797" s="602"/>
      <c r="NE797" s="602"/>
      <c r="NF797" s="602"/>
      <c r="NG797" s="602"/>
      <c r="NH797" s="602"/>
      <c r="NI797" s="602"/>
      <c r="NJ797" s="602"/>
      <c r="NK797" s="602"/>
      <c r="NL797" s="602"/>
      <c r="NM797" s="602"/>
      <c r="NN797" s="602"/>
      <c r="NO797" s="602"/>
      <c r="NP797" s="602"/>
      <c r="NQ797" s="602"/>
      <c r="NR797" s="602"/>
      <c r="NS797" s="602"/>
      <c r="NT797" s="602"/>
      <c r="NU797" s="602"/>
      <c r="NV797" s="602"/>
      <c r="NW797" s="602"/>
      <c r="NX797" s="602"/>
      <c r="NY797" s="602"/>
      <c r="NZ797" s="602"/>
      <c r="OA797" s="602"/>
      <c r="OB797" s="602"/>
      <c r="OC797" s="602"/>
      <c r="OD797" s="602"/>
      <c r="OE797" s="602"/>
      <c r="OF797" s="602"/>
      <c r="OG797" s="602"/>
      <c r="OH797" s="602"/>
      <c r="OI797" s="602"/>
      <c r="OJ797" s="602"/>
      <c r="OK797" s="602"/>
      <c r="OL797" s="602"/>
      <c r="OM797" s="602"/>
      <c r="ON797" s="602"/>
      <c r="OO797" s="602"/>
      <c r="OP797" s="602"/>
      <c r="OQ797" s="602"/>
      <c r="OR797" s="602"/>
      <c r="OS797" s="602"/>
      <c r="OT797" s="602"/>
      <c r="OU797" s="602"/>
      <c r="OV797" s="602"/>
      <c r="OW797" s="602"/>
      <c r="OX797" s="602"/>
      <c r="OY797" s="602"/>
      <c r="OZ797" s="602"/>
      <c r="PA797" s="602"/>
      <c r="PB797" s="602"/>
      <c r="PC797" s="602"/>
      <c r="PD797" s="602"/>
      <c r="PE797" s="602"/>
      <c r="PF797" s="602"/>
      <c r="PG797" s="602"/>
      <c r="PH797" s="602"/>
      <c r="PI797" s="602"/>
      <c r="PJ797" s="602"/>
      <c r="PK797" s="602"/>
      <c r="PL797" s="602"/>
      <c r="PM797" s="602"/>
      <c r="PN797" s="602"/>
      <c r="PO797" s="602"/>
      <c r="PP797" s="602"/>
      <c r="PQ797" s="602"/>
      <c r="PR797" s="602"/>
      <c r="PS797" s="602"/>
      <c r="PT797" s="602"/>
      <c r="PU797" s="602"/>
      <c r="PV797" s="602"/>
      <c r="PW797" s="602"/>
      <c r="PX797" s="602"/>
      <c r="PY797" s="602"/>
      <c r="PZ797" s="602"/>
      <c r="QA797" s="602"/>
      <c r="QB797" s="602"/>
      <c r="QC797" s="602"/>
      <c r="QD797" s="602"/>
      <c r="QE797" s="602"/>
      <c r="QF797" s="602"/>
      <c r="QG797" s="602"/>
      <c r="QH797" s="602"/>
      <c r="QI797" s="602"/>
      <c r="QJ797" s="602"/>
      <c r="QK797" s="602"/>
      <c r="QL797" s="602"/>
      <c r="QM797" s="602"/>
      <c r="QN797" s="602"/>
      <c r="QO797" s="602"/>
      <c r="QP797" s="602"/>
      <c r="QQ797" s="602"/>
      <c r="QR797" s="602"/>
      <c r="QS797" s="602"/>
      <c r="QT797" s="602"/>
      <c r="QU797" s="602"/>
      <c r="QV797" s="602"/>
      <c r="QW797" s="602"/>
      <c r="QX797" s="602"/>
      <c r="QY797" s="602"/>
      <c r="QZ797" s="602"/>
      <c r="RA797" s="602"/>
      <c r="RB797" s="602"/>
      <c r="RC797" s="602"/>
      <c r="RD797" s="602"/>
      <c r="RE797" s="602"/>
      <c r="RF797" s="602"/>
      <c r="RG797" s="602"/>
      <c r="RH797" s="602"/>
      <c r="RI797" s="602"/>
      <c r="RJ797" s="602"/>
      <c r="RK797" s="602"/>
      <c r="RL797" s="602"/>
      <c r="RM797" s="602"/>
      <c r="RN797" s="602"/>
      <c r="RO797" s="602"/>
      <c r="RP797" s="602"/>
      <c r="RQ797" s="602"/>
      <c r="RR797" s="602"/>
      <c r="RS797" s="602"/>
      <c r="RT797" s="602"/>
      <c r="RU797" s="602"/>
      <c r="RV797" s="602"/>
      <c r="RW797" s="602"/>
      <c r="RX797" s="602"/>
      <c r="RY797" s="602"/>
      <c r="RZ797" s="602"/>
      <c r="SA797" s="602"/>
      <c r="SB797" s="602"/>
      <c r="SC797" s="602"/>
      <c r="SD797" s="602"/>
      <c r="SE797" s="602"/>
      <c r="SF797" s="602"/>
      <c r="SG797" s="602"/>
      <c r="SH797" s="602"/>
      <c r="SI797" s="602"/>
      <c r="SJ797" s="602"/>
      <c r="SK797" s="602"/>
      <c r="SL797" s="602"/>
      <c r="SM797" s="602"/>
      <c r="SN797" s="602"/>
      <c r="SO797" s="602"/>
      <c r="SP797" s="602"/>
      <c r="SQ797" s="602"/>
      <c r="SR797" s="602"/>
      <c r="SS797" s="602"/>
      <c r="ST797" s="602"/>
      <c r="SU797" s="602"/>
      <c r="SV797" s="602"/>
      <c r="SW797" s="602"/>
      <c r="SX797" s="602"/>
      <c r="SY797" s="602"/>
      <c r="SZ797" s="602"/>
      <c r="TA797" s="602"/>
      <c r="TB797" s="602"/>
      <c r="TC797" s="602"/>
      <c r="TD797" s="602"/>
      <c r="TE797" s="602"/>
      <c r="TF797" s="602"/>
      <c r="TG797" s="602"/>
      <c r="TH797" s="602"/>
      <c r="TI797" s="602"/>
      <c r="TJ797" s="602"/>
      <c r="TK797" s="602"/>
      <c r="TL797" s="602"/>
      <c r="TM797" s="602"/>
      <c r="TN797" s="602"/>
      <c r="TO797" s="602"/>
      <c r="TP797" s="602"/>
      <c r="TQ797" s="602"/>
      <c r="TR797" s="602"/>
      <c r="TS797" s="602"/>
      <c r="TT797" s="602"/>
      <c r="TU797" s="602"/>
      <c r="TV797" s="602"/>
      <c r="TW797" s="602"/>
      <c r="TX797" s="602"/>
      <c r="TY797" s="602"/>
      <c r="TZ797" s="602"/>
      <c r="UA797" s="602"/>
      <c r="UB797" s="602"/>
      <c r="UC797" s="602"/>
      <c r="UD797" s="602"/>
      <c r="UE797" s="602"/>
      <c r="UF797" s="602"/>
      <c r="UG797" s="602"/>
      <c r="UH797" s="602"/>
      <c r="UI797" s="602"/>
      <c r="UJ797" s="602"/>
      <c r="UK797" s="602"/>
      <c r="UL797" s="602"/>
      <c r="UM797" s="602"/>
      <c r="UN797" s="602"/>
      <c r="UO797" s="602"/>
      <c r="UP797" s="602"/>
      <c r="UQ797" s="602"/>
      <c r="UR797" s="602"/>
      <c r="US797" s="602"/>
      <c r="UT797" s="602"/>
      <c r="UU797" s="602"/>
      <c r="UV797" s="602"/>
      <c r="UW797" s="602"/>
      <c r="UX797" s="602"/>
      <c r="UY797" s="602"/>
      <c r="UZ797" s="602"/>
      <c r="VA797" s="602"/>
      <c r="VB797" s="602"/>
      <c r="VC797" s="602"/>
      <c r="VD797" s="602"/>
      <c r="VE797" s="602"/>
      <c r="VF797" s="602"/>
      <c r="VG797" s="602"/>
      <c r="VH797" s="602"/>
      <c r="VI797" s="602"/>
      <c r="VJ797" s="602"/>
      <c r="VK797" s="602"/>
      <c r="VL797" s="602"/>
      <c r="VM797" s="602"/>
      <c r="VN797" s="602"/>
      <c r="VO797" s="602"/>
      <c r="VP797" s="602"/>
      <c r="VQ797" s="602"/>
      <c r="VR797" s="602"/>
      <c r="VS797" s="602"/>
      <c r="VT797" s="602"/>
      <c r="VU797" s="602"/>
      <c r="VV797" s="602"/>
      <c r="VW797" s="602"/>
      <c r="VX797" s="602"/>
      <c r="VY797" s="602"/>
      <c r="VZ797" s="602"/>
      <c r="WA797" s="602"/>
      <c r="WB797" s="602"/>
      <c r="WC797" s="602"/>
      <c r="WD797" s="602"/>
      <c r="WE797" s="602"/>
      <c r="WF797" s="602"/>
      <c r="WG797" s="602"/>
      <c r="WH797" s="602"/>
      <c r="WI797" s="602"/>
      <c r="WJ797" s="602"/>
      <c r="WK797" s="602"/>
      <c r="WL797" s="602"/>
      <c r="WM797" s="602"/>
      <c r="WN797" s="602"/>
      <c r="WO797" s="602"/>
      <c r="WP797" s="602"/>
      <c r="WQ797" s="602"/>
      <c r="WR797" s="602"/>
      <c r="WS797" s="602"/>
      <c r="WT797" s="602"/>
      <c r="WU797" s="602"/>
      <c r="WV797" s="602"/>
      <c r="WW797" s="602"/>
      <c r="WX797" s="602"/>
      <c r="WY797" s="602"/>
      <c r="WZ797" s="602"/>
      <c r="XA797" s="602"/>
      <c r="XB797" s="602"/>
      <c r="XC797" s="602"/>
      <c r="XD797" s="602"/>
      <c r="XE797" s="602"/>
      <c r="XF797" s="602"/>
      <c r="XG797" s="602"/>
      <c r="XH797" s="602"/>
      <c r="XI797" s="602"/>
      <c r="XJ797" s="602"/>
      <c r="XK797" s="602"/>
      <c r="XL797" s="602"/>
      <c r="XM797" s="602"/>
      <c r="XN797" s="602"/>
      <c r="XO797" s="602"/>
      <c r="XP797" s="602"/>
      <c r="XQ797" s="602"/>
      <c r="XR797" s="602"/>
      <c r="XS797" s="602"/>
      <c r="XT797" s="602"/>
      <c r="XU797" s="602"/>
      <c r="XV797" s="602"/>
      <c r="XW797" s="602"/>
      <c r="XX797" s="602"/>
      <c r="XY797" s="602"/>
      <c r="XZ797" s="602"/>
      <c r="YA797" s="602"/>
      <c r="YB797" s="602"/>
      <c r="YC797" s="602"/>
      <c r="YD797" s="602"/>
      <c r="YE797" s="602"/>
      <c r="YF797" s="602"/>
      <c r="YG797" s="602"/>
      <c r="YH797" s="602"/>
      <c r="YI797" s="602"/>
      <c r="YJ797" s="602"/>
      <c r="YK797" s="602"/>
      <c r="YL797" s="602"/>
      <c r="YM797" s="602"/>
      <c r="YN797" s="602"/>
      <c r="YO797" s="602"/>
      <c r="YP797" s="602"/>
      <c r="YQ797" s="602"/>
      <c r="YR797" s="602"/>
      <c r="YS797" s="602"/>
      <c r="YT797" s="602"/>
      <c r="YU797" s="602"/>
      <c r="YV797" s="602"/>
      <c r="YW797" s="602"/>
      <c r="YX797" s="602"/>
      <c r="YY797" s="602"/>
      <c r="YZ797" s="602"/>
      <c r="ZA797" s="602"/>
      <c r="ZB797" s="602"/>
      <c r="ZC797" s="602"/>
      <c r="ZD797" s="602"/>
      <c r="ZE797" s="602"/>
      <c r="ZF797" s="602"/>
      <c r="ZG797" s="602"/>
      <c r="ZH797" s="602"/>
      <c r="ZI797" s="602"/>
      <c r="ZJ797" s="602"/>
      <c r="ZK797" s="602"/>
      <c r="ZL797" s="602"/>
      <c r="ZM797" s="602"/>
      <c r="ZN797" s="602"/>
      <c r="ZO797" s="602"/>
      <c r="ZP797" s="602"/>
      <c r="ZQ797" s="602"/>
      <c r="ZR797" s="602"/>
      <c r="ZS797" s="602"/>
      <c r="ZT797" s="602"/>
      <c r="ZU797" s="602"/>
      <c r="ZV797" s="602"/>
      <c r="ZW797" s="602"/>
      <c r="ZX797" s="602"/>
      <c r="ZY797" s="602"/>
      <c r="ZZ797" s="602"/>
      <c r="AAA797" s="602"/>
      <c r="AAB797" s="602"/>
      <c r="AAC797" s="602"/>
      <c r="AAD797" s="602"/>
      <c r="AAE797" s="602"/>
      <c r="AAF797" s="602"/>
      <c r="AAG797" s="602"/>
      <c r="AAH797" s="602"/>
      <c r="AAI797" s="602"/>
      <c r="AAJ797" s="602"/>
      <c r="AAK797" s="602"/>
      <c r="AAL797" s="602"/>
      <c r="AAM797" s="602"/>
      <c r="AAN797" s="602"/>
      <c r="AAO797" s="602"/>
      <c r="AAP797" s="602"/>
      <c r="AAQ797" s="602"/>
      <c r="AAR797" s="602"/>
      <c r="AAS797" s="602"/>
      <c r="AAT797" s="602"/>
      <c r="AAU797" s="602"/>
      <c r="AAV797" s="602"/>
      <c r="AAW797" s="602"/>
      <c r="AAX797" s="602"/>
      <c r="AAY797" s="602"/>
      <c r="AAZ797" s="602"/>
      <c r="ABA797" s="602"/>
      <c r="ABB797" s="602"/>
      <c r="ABC797" s="602"/>
      <c r="ABD797" s="602"/>
      <c r="ABE797" s="602"/>
      <c r="ABF797" s="602"/>
      <c r="ABG797" s="602"/>
      <c r="ABH797" s="602"/>
      <c r="ABI797" s="602"/>
      <c r="ABJ797" s="602"/>
      <c r="ABK797" s="602"/>
      <c r="ABL797" s="602"/>
      <c r="ABM797" s="602"/>
      <c r="ABN797" s="602"/>
      <c r="ABO797" s="602"/>
      <c r="ABP797" s="602"/>
      <c r="ABQ797" s="602"/>
      <c r="ABR797" s="602"/>
      <c r="ABS797" s="602"/>
      <c r="ABT797" s="602"/>
      <c r="ABU797" s="602"/>
      <c r="ABV797" s="602"/>
      <c r="ABW797" s="602"/>
      <c r="ABX797" s="602"/>
      <c r="ABY797" s="602"/>
      <c r="ABZ797" s="602"/>
      <c r="ACA797" s="602"/>
      <c r="ACB797" s="602"/>
      <c r="ACC797" s="602"/>
      <c r="ACD797" s="602"/>
      <c r="ACE797" s="602"/>
      <c r="ACF797" s="602"/>
      <c r="ACG797" s="602"/>
      <c r="ACH797" s="602"/>
      <c r="ACI797" s="602"/>
      <c r="ACJ797" s="602"/>
      <c r="ACK797" s="602"/>
      <c r="ACL797" s="602"/>
      <c r="ACM797" s="602"/>
      <c r="ACN797" s="602"/>
      <c r="ACO797" s="602"/>
      <c r="ACP797" s="602"/>
      <c r="ACQ797" s="602"/>
      <c r="ACR797" s="602"/>
      <c r="ACS797" s="602"/>
      <c r="ACT797" s="602"/>
      <c r="ACU797" s="602"/>
      <c r="ACV797" s="602"/>
      <c r="ACW797" s="602"/>
      <c r="ACX797" s="602"/>
      <c r="ACY797" s="602"/>
      <c r="ACZ797" s="602"/>
      <c r="ADA797" s="602"/>
      <c r="ADB797" s="602"/>
      <c r="ADC797" s="602"/>
      <c r="ADD797" s="602"/>
      <c r="ADE797" s="602"/>
      <c r="ADF797" s="602"/>
      <c r="ADG797" s="602"/>
      <c r="ADH797" s="602"/>
      <c r="ADI797" s="602"/>
      <c r="ADJ797" s="602"/>
      <c r="ADK797" s="602"/>
      <c r="ADL797" s="602"/>
      <c r="ADM797" s="602"/>
      <c r="ADN797" s="602"/>
      <c r="ADO797" s="602"/>
      <c r="ADP797" s="602"/>
      <c r="ADQ797" s="602"/>
      <c r="ADR797" s="602"/>
      <c r="ADS797" s="602"/>
      <c r="ADT797" s="602"/>
      <c r="ADU797" s="602"/>
      <c r="ADV797" s="602"/>
      <c r="ADW797" s="602"/>
      <c r="ADX797" s="602"/>
      <c r="ADY797" s="602"/>
      <c r="ADZ797" s="602"/>
      <c r="AEA797" s="602"/>
      <c r="AEB797" s="602"/>
      <c r="AEC797" s="602"/>
      <c r="AED797" s="602"/>
      <c r="AEE797" s="602"/>
      <c r="AEF797" s="602"/>
      <c r="AEG797" s="602"/>
      <c r="AEH797" s="602"/>
      <c r="AEI797" s="602"/>
      <c r="AEJ797" s="602"/>
      <c r="AEK797" s="602"/>
      <c r="AEL797" s="602"/>
      <c r="AEM797" s="602"/>
      <c r="AEN797" s="602"/>
      <c r="AEO797" s="602"/>
      <c r="AEP797" s="602"/>
      <c r="AEQ797" s="602"/>
      <c r="AER797" s="602"/>
      <c r="AES797" s="602"/>
      <c r="AET797" s="602"/>
      <c r="AEU797" s="602"/>
      <c r="AEV797" s="602"/>
      <c r="AEW797" s="602"/>
      <c r="AEX797" s="602"/>
      <c r="AEY797" s="602"/>
      <c r="AEZ797" s="602"/>
      <c r="AFA797" s="602"/>
      <c r="AFB797" s="602"/>
      <c r="AFC797" s="602"/>
      <c r="AFD797" s="602"/>
      <c r="AFE797" s="602"/>
      <c r="AFF797" s="602"/>
      <c r="AFG797" s="602"/>
      <c r="AFH797" s="602"/>
      <c r="AFI797" s="602"/>
      <c r="AFJ797" s="602"/>
      <c r="AFK797" s="602"/>
      <c r="AFL797" s="602"/>
      <c r="AFM797" s="602"/>
      <c r="AFN797" s="602"/>
      <c r="AFO797" s="602"/>
      <c r="AFP797" s="602"/>
      <c r="AFQ797" s="602"/>
      <c r="AFR797" s="602"/>
      <c r="AFS797" s="602"/>
      <c r="AFT797" s="602"/>
      <c r="AFU797" s="602"/>
      <c r="AFV797" s="602"/>
      <c r="AFW797" s="602"/>
      <c r="AFX797" s="602"/>
      <c r="AFY797" s="602"/>
      <c r="AFZ797" s="602"/>
      <c r="AGA797" s="602"/>
      <c r="AGB797" s="602"/>
      <c r="AGC797" s="602"/>
      <c r="AGD797" s="602"/>
      <c r="AGE797" s="602"/>
      <c r="AGF797" s="602"/>
      <c r="AGG797" s="602"/>
      <c r="AGH797" s="602"/>
      <c r="AGI797" s="602"/>
      <c r="AGJ797" s="602"/>
      <c r="AGK797" s="602"/>
      <c r="AGL797" s="602"/>
      <c r="AGM797" s="602"/>
      <c r="AGN797" s="602"/>
      <c r="AGO797" s="602"/>
      <c r="AGP797" s="602"/>
      <c r="AGQ797" s="602"/>
      <c r="AGR797" s="602"/>
      <c r="AGS797" s="602"/>
      <c r="AGT797" s="602"/>
      <c r="AGU797" s="602"/>
      <c r="AGV797" s="602"/>
      <c r="AGW797" s="602"/>
      <c r="AGX797" s="602"/>
      <c r="AGY797" s="602"/>
      <c r="AGZ797" s="602"/>
      <c r="AHA797" s="602"/>
      <c r="AHB797" s="602"/>
      <c r="AHC797" s="602"/>
      <c r="AHD797" s="602"/>
      <c r="AHE797" s="602"/>
      <c r="AHF797" s="602"/>
      <c r="AHG797" s="602"/>
      <c r="AHH797" s="602"/>
      <c r="AHI797" s="602"/>
      <c r="AHJ797" s="602"/>
      <c r="AHK797" s="602"/>
      <c r="AHL797" s="602"/>
      <c r="AHM797" s="602"/>
      <c r="AHN797" s="602"/>
      <c r="AHO797" s="602"/>
      <c r="AHP797" s="602"/>
      <c r="AHQ797" s="602"/>
      <c r="AHR797" s="602"/>
      <c r="AHS797" s="602"/>
      <c r="AHT797" s="602"/>
      <c r="AHU797" s="602"/>
      <c r="AHV797" s="602"/>
      <c r="AHW797" s="602"/>
      <c r="AHX797" s="602"/>
      <c r="AHY797" s="602"/>
      <c r="AHZ797" s="602"/>
      <c r="AIA797" s="602"/>
      <c r="AIB797" s="602"/>
      <c r="AIC797" s="602"/>
      <c r="AID797" s="602"/>
      <c r="AIE797" s="602"/>
      <c r="AIF797" s="602"/>
      <c r="AIG797" s="602"/>
      <c r="AIH797" s="602"/>
      <c r="AII797" s="602"/>
      <c r="AIJ797" s="602"/>
      <c r="AIK797" s="602"/>
      <c r="AIL797" s="602"/>
      <c r="AIM797" s="602"/>
      <c r="AIN797" s="602"/>
      <c r="AIO797" s="602"/>
      <c r="AIP797" s="602"/>
      <c r="AIQ797" s="602"/>
      <c r="AIR797" s="602"/>
      <c r="AIS797" s="602"/>
      <c r="AIT797" s="602"/>
      <c r="AIU797" s="602"/>
      <c r="AIV797" s="602"/>
      <c r="AIW797" s="602"/>
      <c r="AIX797" s="602"/>
      <c r="AIY797" s="602"/>
      <c r="AIZ797" s="602"/>
      <c r="AJA797" s="602"/>
      <c r="AJB797" s="602"/>
      <c r="AJC797" s="602"/>
      <c r="AJD797" s="602"/>
      <c r="AJE797" s="602"/>
      <c r="AJF797" s="602"/>
      <c r="AJG797" s="602"/>
      <c r="AJH797" s="602"/>
      <c r="AJI797" s="602"/>
    </row>
    <row r="798" spans="1:945">
      <c r="A798" s="603"/>
      <c r="B798" s="623">
        <v>44642</v>
      </c>
      <c r="C798" s="623" t="s">
        <v>1217</v>
      </c>
      <c r="D798" s="615" t="s">
        <v>2956</v>
      </c>
      <c r="E798" s="617" t="s">
        <v>4854</v>
      </c>
      <c r="F798" s="615"/>
      <c r="G798" s="615"/>
      <c r="H798" s="615"/>
      <c r="I798" s="615" t="s">
        <v>3062</v>
      </c>
      <c r="J798" s="618"/>
      <c r="K798" s="615" t="s">
        <v>4858</v>
      </c>
      <c r="L798" s="615" t="s">
        <v>3112</v>
      </c>
      <c r="M798" s="616">
        <v>44637</v>
      </c>
      <c r="N798" s="616">
        <v>44742</v>
      </c>
      <c r="O798" s="616"/>
      <c r="P798" s="616"/>
      <c r="Q798" s="616"/>
      <c r="R798" s="616"/>
      <c r="S798" s="615" t="s">
        <v>2959</v>
      </c>
      <c r="T798" s="615">
        <v>60</v>
      </c>
      <c r="U798" s="615">
        <v>49403140</v>
      </c>
      <c r="V798" s="615" t="s">
        <v>973</v>
      </c>
      <c r="W798" s="615">
        <v>400</v>
      </c>
      <c r="X798" s="619">
        <v>768</v>
      </c>
      <c r="Y798" s="539">
        <f t="shared" si="36"/>
        <v>307200</v>
      </c>
      <c r="Z798" s="605">
        <v>0.495</v>
      </c>
      <c r="AA798" s="681">
        <f t="shared" si="37"/>
        <v>152064</v>
      </c>
      <c r="AB798" s="625"/>
      <c r="AC798" s="621">
        <v>0</v>
      </c>
      <c r="AD798" s="609"/>
      <c r="AE798" s="606"/>
      <c r="AF798" s="695">
        <f t="shared" si="38"/>
        <v>152064</v>
      </c>
      <c r="AG798" s="604" t="s">
        <v>47</v>
      </c>
      <c r="AH798" s="604"/>
      <c r="AI798" s="604">
        <v>60</v>
      </c>
      <c r="AJ798" s="608" t="s">
        <v>3131</v>
      </c>
      <c r="AK798" s="604" t="s">
        <v>1607</v>
      </c>
      <c r="AL798" s="607" t="s">
        <v>3132</v>
      </c>
      <c r="AM798" s="604" t="s">
        <v>52</v>
      </c>
      <c r="AN798" s="604" t="s">
        <v>1076</v>
      </c>
      <c r="AO798" s="604"/>
      <c r="AP798" s="606"/>
      <c r="AQ798" s="606" t="s">
        <v>37</v>
      </c>
      <c r="AR798" s="606"/>
      <c r="AS798" s="603" t="s">
        <v>1078</v>
      </c>
      <c r="AT798" s="610" t="s">
        <v>1078</v>
      </c>
      <c r="AU798" s="610" t="s">
        <v>1078</v>
      </c>
      <c r="AV798" s="605"/>
      <c r="AW798" s="602"/>
      <c r="AX798" s="602"/>
      <c r="AY798" s="602"/>
      <c r="AZ798" s="602"/>
      <c r="BA798" s="602"/>
      <c r="BB798" s="602"/>
      <c r="BC798" s="602"/>
      <c r="BD798" s="602"/>
      <c r="BE798" s="602"/>
      <c r="BF798" s="602"/>
      <c r="BG798" s="602"/>
      <c r="BH798" s="602"/>
      <c r="BI798" s="602"/>
      <c r="BJ798" s="602"/>
      <c r="BK798" s="602"/>
      <c r="BL798" s="602"/>
      <c r="BM798" s="602"/>
      <c r="BN798" s="602"/>
      <c r="BO798" s="602"/>
      <c r="BP798" s="602"/>
      <c r="BQ798" s="602"/>
      <c r="BR798" s="602"/>
      <c r="BS798" s="602"/>
      <c r="BT798" s="602"/>
      <c r="BU798" s="602"/>
      <c r="BV798" s="602"/>
      <c r="BW798" s="602"/>
      <c r="BX798" s="602"/>
      <c r="BY798" s="602"/>
      <c r="BZ798" s="602"/>
      <c r="CA798" s="602"/>
      <c r="CB798" s="602"/>
      <c r="CC798" s="602"/>
      <c r="CD798" s="602"/>
      <c r="CE798" s="602"/>
      <c r="CF798" s="602"/>
      <c r="CG798" s="602"/>
      <c r="CH798" s="602"/>
      <c r="CI798" s="602"/>
      <c r="CJ798" s="602"/>
      <c r="CK798" s="602"/>
      <c r="CL798" s="602"/>
      <c r="CM798" s="602"/>
      <c r="CN798" s="602"/>
      <c r="CO798" s="602"/>
      <c r="CP798" s="602"/>
      <c r="CQ798" s="602"/>
      <c r="CR798" s="602"/>
      <c r="CS798" s="602"/>
      <c r="CT798" s="602"/>
      <c r="CU798" s="602"/>
      <c r="CV798" s="602"/>
      <c r="CW798" s="602"/>
      <c r="CX798" s="602"/>
      <c r="CY798" s="602"/>
      <c r="CZ798" s="602"/>
      <c r="DA798" s="602"/>
      <c r="DB798" s="602"/>
      <c r="DC798" s="602"/>
      <c r="DD798" s="602"/>
      <c r="DE798" s="602"/>
      <c r="DF798" s="602"/>
      <c r="DG798" s="602"/>
      <c r="DH798" s="602"/>
      <c r="DI798" s="602"/>
      <c r="DJ798" s="602"/>
      <c r="DK798" s="602"/>
      <c r="DL798" s="602"/>
      <c r="DM798" s="602"/>
      <c r="DN798" s="602"/>
      <c r="DO798" s="602"/>
      <c r="DP798" s="602"/>
      <c r="DQ798" s="602"/>
      <c r="DR798" s="602"/>
      <c r="DS798" s="602"/>
      <c r="DT798" s="602"/>
      <c r="DU798" s="602"/>
      <c r="DV798" s="602"/>
      <c r="DW798" s="602"/>
      <c r="DX798" s="602"/>
      <c r="DY798" s="602"/>
      <c r="DZ798" s="602"/>
      <c r="EA798" s="602"/>
      <c r="EB798" s="602"/>
      <c r="EC798" s="602"/>
      <c r="ED798" s="602"/>
      <c r="EE798" s="602"/>
      <c r="EF798" s="602"/>
      <c r="EG798" s="602"/>
      <c r="EH798" s="602"/>
      <c r="EI798" s="602"/>
      <c r="EJ798" s="602"/>
      <c r="EK798" s="602"/>
      <c r="EL798" s="602"/>
      <c r="EM798" s="602"/>
      <c r="EN798" s="602"/>
      <c r="EO798" s="602"/>
      <c r="EP798" s="602"/>
      <c r="EQ798" s="602"/>
      <c r="ER798" s="602"/>
      <c r="ES798" s="602"/>
      <c r="ET798" s="602"/>
      <c r="EU798" s="602"/>
      <c r="EV798" s="602"/>
      <c r="EW798" s="602"/>
      <c r="EX798" s="602"/>
      <c r="EY798" s="602"/>
      <c r="EZ798" s="602"/>
      <c r="FA798" s="602"/>
      <c r="FB798" s="602"/>
      <c r="FC798" s="602"/>
      <c r="FD798" s="602"/>
      <c r="FE798" s="602"/>
      <c r="FF798" s="602"/>
      <c r="FG798" s="602"/>
      <c r="FH798" s="602"/>
      <c r="FI798" s="602"/>
      <c r="FJ798" s="602"/>
      <c r="FK798" s="602"/>
      <c r="FL798" s="602"/>
      <c r="FM798" s="602"/>
      <c r="FN798" s="602"/>
      <c r="FO798" s="602"/>
      <c r="FP798" s="602"/>
      <c r="FQ798" s="602"/>
      <c r="FR798" s="602"/>
      <c r="FS798" s="602"/>
      <c r="FT798" s="602"/>
      <c r="FU798" s="602"/>
      <c r="FV798" s="602"/>
      <c r="FW798" s="602"/>
      <c r="FX798" s="602"/>
      <c r="FY798" s="602"/>
      <c r="FZ798" s="602"/>
      <c r="GA798" s="602"/>
      <c r="GB798" s="602"/>
      <c r="GC798" s="602"/>
      <c r="GD798" s="602"/>
      <c r="GE798" s="602"/>
      <c r="GF798" s="602"/>
      <c r="GG798" s="602"/>
      <c r="GH798" s="602"/>
      <c r="GI798" s="602"/>
      <c r="GJ798" s="602"/>
      <c r="GK798" s="602"/>
      <c r="GL798" s="602"/>
      <c r="GM798" s="602"/>
      <c r="GN798" s="602"/>
      <c r="GO798" s="602"/>
      <c r="GP798" s="602"/>
      <c r="GQ798" s="602"/>
      <c r="GR798" s="602"/>
      <c r="GS798" s="602"/>
      <c r="GT798" s="602"/>
      <c r="GU798" s="602"/>
      <c r="GV798" s="602"/>
      <c r="GW798" s="602"/>
      <c r="GX798" s="602"/>
      <c r="GY798" s="602"/>
      <c r="GZ798" s="602"/>
      <c r="HA798" s="602"/>
      <c r="HB798" s="602"/>
      <c r="HC798" s="602"/>
      <c r="HD798" s="602"/>
      <c r="HE798" s="602"/>
      <c r="HF798" s="602"/>
      <c r="HG798" s="602"/>
      <c r="HH798" s="602"/>
      <c r="HI798" s="602"/>
      <c r="HJ798" s="602"/>
      <c r="HK798" s="602"/>
      <c r="HL798" s="602"/>
      <c r="HM798" s="602"/>
      <c r="HN798" s="602"/>
      <c r="HO798" s="602"/>
      <c r="HP798" s="602"/>
      <c r="HQ798" s="602"/>
      <c r="HR798" s="602"/>
      <c r="HS798" s="602"/>
      <c r="HT798" s="602"/>
      <c r="HU798" s="602"/>
      <c r="HV798" s="602"/>
      <c r="HW798" s="602"/>
      <c r="HX798" s="602"/>
      <c r="HY798" s="602"/>
      <c r="HZ798" s="602"/>
      <c r="IA798" s="602"/>
      <c r="IB798" s="602"/>
      <c r="IC798" s="602"/>
      <c r="ID798" s="602"/>
      <c r="IE798" s="602"/>
      <c r="IF798" s="602"/>
      <c r="IG798" s="602"/>
      <c r="IH798" s="602"/>
      <c r="II798" s="602"/>
      <c r="IJ798" s="602"/>
      <c r="IK798" s="602"/>
      <c r="IL798" s="602"/>
      <c r="IM798" s="602"/>
      <c r="IN798" s="602"/>
      <c r="IO798" s="602"/>
      <c r="IP798" s="602"/>
      <c r="IQ798" s="602"/>
      <c r="IR798" s="602"/>
      <c r="IS798" s="602"/>
      <c r="IT798" s="602"/>
      <c r="IU798" s="602"/>
      <c r="IV798" s="602"/>
      <c r="IW798" s="602"/>
      <c r="IX798" s="602"/>
      <c r="IY798" s="602"/>
      <c r="IZ798" s="602"/>
      <c r="JA798" s="602"/>
      <c r="JB798" s="602"/>
      <c r="JC798" s="602"/>
      <c r="JD798" s="602"/>
      <c r="JE798" s="602"/>
      <c r="JF798" s="602"/>
      <c r="JG798" s="602"/>
      <c r="JH798" s="602"/>
      <c r="JI798" s="602"/>
      <c r="JJ798" s="602"/>
      <c r="JK798" s="602"/>
      <c r="JL798" s="602"/>
      <c r="JM798" s="602"/>
      <c r="JN798" s="602"/>
      <c r="JO798" s="602"/>
      <c r="JP798" s="602"/>
      <c r="JQ798" s="602"/>
      <c r="JR798" s="602"/>
      <c r="JS798" s="602"/>
      <c r="JT798" s="602"/>
      <c r="JU798" s="602"/>
      <c r="JV798" s="602"/>
      <c r="JW798" s="602"/>
      <c r="JX798" s="602"/>
      <c r="JY798" s="602"/>
      <c r="JZ798" s="602"/>
      <c r="KA798" s="602"/>
      <c r="KB798" s="602"/>
      <c r="KC798" s="602"/>
      <c r="KD798" s="602"/>
      <c r="KE798" s="602"/>
      <c r="KF798" s="602"/>
      <c r="KG798" s="602"/>
      <c r="KH798" s="602"/>
      <c r="KI798" s="602"/>
      <c r="KJ798" s="602"/>
      <c r="KK798" s="602"/>
      <c r="KL798" s="602"/>
      <c r="KM798" s="602"/>
      <c r="KN798" s="602"/>
      <c r="KO798" s="602"/>
      <c r="KP798" s="602"/>
      <c r="KQ798" s="602"/>
      <c r="KR798" s="602"/>
      <c r="KS798" s="602"/>
      <c r="KT798" s="602"/>
      <c r="KU798" s="602"/>
      <c r="KV798" s="602"/>
      <c r="KW798" s="602"/>
      <c r="KX798" s="602"/>
      <c r="KY798" s="602"/>
      <c r="KZ798" s="602"/>
      <c r="LA798" s="602"/>
      <c r="LB798" s="602"/>
      <c r="LC798" s="602"/>
      <c r="LD798" s="602"/>
      <c r="LE798" s="602"/>
      <c r="LF798" s="602"/>
      <c r="LG798" s="602"/>
      <c r="LH798" s="602"/>
      <c r="LI798" s="602"/>
      <c r="LJ798" s="602"/>
      <c r="LK798" s="602"/>
      <c r="LL798" s="602"/>
      <c r="LM798" s="602"/>
      <c r="LN798" s="602"/>
      <c r="LO798" s="602"/>
      <c r="LP798" s="602"/>
      <c r="LQ798" s="602"/>
      <c r="LR798" s="602"/>
      <c r="LS798" s="602"/>
      <c r="LT798" s="602"/>
      <c r="LU798" s="602"/>
      <c r="LV798" s="602"/>
      <c r="LW798" s="602"/>
      <c r="LX798" s="602"/>
      <c r="LY798" s="602"/>
      <c r="LZ798" s="602"/>
      <c r="MA798" s="602"/>
      <c r="MB798" s="602"/>
      <c r="MC798" s="602"/>
      <c r="MD798" s="602"/>
      <c r="ME798" s="602"/>
      <c r="MF798" s="602"/>
      <c r="MG798" s="602"/>
      <c r="MH798" s="602"/>
      <c r="MI798" s="602"/>
      <c r="MJ798" s="602"/>
      <c r="MK798" s="602"/>
      <c r="ML798" s="602"/>
      <c r="MM798" s="602"/>
      <c r="MN798" s="602"/>
      <c r="MO798" s="602"/>
      <c r="MP798" s="602"/>
      <c r="MQ798" s="602"/>
      <c r="MR798" s="602"/>
      <c r="MS798" s="602"/>
      <c r="MT798" s="602"/>
      <c r="MU798" s="602"/>
      <c r="MV798" s="602"/>
      <c r="MW798" s="602"/>
      <c r="MX798" s="602"/>
      <c r="MY798" s="602"/>
      <c r="MZ798" s="602"/>
      <c r="NA798" s="602"/>
      <c r="NB798" s="602"/>
      <c r="NC798" s="602"/>
      <c r="ND798" s="602"/>
      <c r="NE798" s="602"/>
      <c r="NF798" s="602"/>
      <c r="NG798" s="602"/>
      <c r="NH798" s="602"/>
      <c r="NI798" s="602"/>
      <c r="NJ798" s="602"/>
      <c r="NK798" s="602"/>
      <c r="NL798" s="602"/>
      <c r="NM798" s="602"/>
      <c r="NN798" s="602"/>
      <c r="NO798" s="602"/>
      <c r="NP798" s="602"/>
      <c r="NQ798" s="602"/>
      <c r="NR798" s="602"/>
      <c r="NS798" s="602"/>
      <c r="NT798" s="602"/>
      <c r="NU798" s="602"/>
      <c r="NV798" s="602"/>
      <c r="NW798" s="602"/>
      <c r="NX798" s="602"/>
      <c r="NY798" s="602"/>
      <c r="NZ798" s="602"/>
      <c r="OA798" s="602"/>
      <c r="OB798" s="602"/>
      <c r="OC798" s="602"/>
      <c r="OD798" s="602"/>
      <c r="OE798" s="602"/>
      <c r="OF798" s="602"/>
      <c r="OG798" s="602"/>
      <c r="OH798" s="602"/>
      <c r="OI798" s="602"/>
      <c r="OJ798" s="602"/>
      <c r="OK798" s="602"/>
      <c r="OL798" s="602"/>
      <c r="OM798" s="602"/>
      <c r="ON798" s="602"/>
      <c r="OO798" s="602"/>
      <c r="OP798" s="602"/>
      <c r="OQ798" s="602"/>
      <c r="OR798" s="602"/>
      <c r="OS798" s="602"/>
      <c r="OT798" s="602"/>
      <c r="OU798" s="602"/>
      <c r="OV798" s="602"/>
      <c r="OW798" s="602"/>
      <c r="OX798" s="602"/>
      <c r="OY798" s="602"/>
      <c r="OZ798" s="602"/>
      <c r="PA798" s="602"/>
      <c r="PB798" s="602"/>
      <c r="PC798" s="602"/>
      <c r="PD798" s="602"/>
      <c r="PE798" s="602"/>
      <c r="PF798" s="602"/>
      <c r="PG798" s="602"/>
      <c r="PH798" s="602"/>
      <c r="PI798" s="602"/>
      <c r="PJ798" s="602"/>
      <c r="PK798" s="602"/>
      <c r="PL798" s="602"/>
      <c r="PM798" s="602"/>
      <c r="PN798" s="602"/>
      <c r="PO798" s="602"/>
      <c r="PP798" s="602"/>
      <c r="PQ798" s="602"/>
      <c r="PR798" s="602"/>
      <c r="PS798" s="602"/>
      <c r="PT798" s="602"/>
      <c r="PU798" s="602"/>
      <c r="PV798" s="602"/>
      <c r="PW798" s="602"/>
      <c r="PX798" s="602"/>
      <c r="PY798" s="602"/>
      <c r="PZ798" s="602"/>
      <c r="QA798" s="602"/>
      <c r="QB798" s="602"/>
      <c r="QC798" s="602"/>
      <c r="QD798" s="602"/>
      <c r="QE798" s="602"/>
      <c r="QF798" s="602"/>
      <c r="QG798" s="602"/>
      <c r="QH798" s="602"/>
      <c r="QI798" s="602"/>
      <c r="QJ798" s="602"/>
      <c r="QK798" s="602"/>
      <c r="QL798" s="602"/>
      <c r="QM798" s="602"/>
      <c r="QN798" s="602"/>
      <c r="QO798" s="602"/>
      <c r="QP798" s="602"/>
      <c r="QQ798" s="602"/>
      <c r="QR798" s="602"/>
      <c r="QS798" s="602"/>
      <c r="QT798" s="602"/>
      <c r="QU798" s="602"/>
      <c r="QV798" s="602"/>
      <c r="QW798" s="602"/>
      <c r="QX798" s="602"/>
      <c r="QY798" s="602"/>
      <c r="QZ798" s="602"/>
      <c r="RA798" s="602"/>
      <c r="RB798" s="602"/>
      <c r="RC798" s="602"/>
      <c r="RD798" s="602"/>
      <c r="RE798" s="602"/>
      <c r="RF798" s="602"/>
      <c r="RG798" s="602"/>
      <c r="RH798" s="602"/>
      <c r="RI798" s="602"/>
      <c r="RJ798" s="602"/>
      <c r="RK798" s="602"/>
      <c r="RL798" s="602"/>
      <c r="RM798" s="602"/>
      <c r="RN798" s="602"/>
      <c r="RO798" s="602"/>
      <c r="RP798" s="602"/>
      <c r="RQ798" s="602"/>
      <c r="RR798" s="602"/>
      <c r="RS798" s="602"/>
      <c r="RT798" s="602"/>
      <c r="RU798" s="602"/>
      <c r="RV798" s="602"/>
      <c r="RW798" s="602"/>
      <c r="RX798" s="602"/>
      <c r="RY798" s="602"/>
      <c r="RZ798" s="602"/>
      <c r="SA798" s="602"/>
      <c r="SB798" s="602"/>
      <c r="SC798" s="602"/>
      <c r="SD798" s="602"/>
      <c r="SE798" s="602"/>
      <c r="SF798" s="602"/>
      <c r="SG798" s="602"/>
      <c r="SH798" s="602"/>
      <c r="SI798" s="602"/>
      <c r="SJ798" s="602"/>
      <c r="SK798" s="602"/>
      <c r="SL798" s="602"/>
      <c r="SM798" s="602"/>
      <c r="SN798" s="602"/>
      <c r="SO798" s="602"/>
      <c r="SP798" s="602"/>
      <c r="SQ798" s="602"/>
      <c r="SR798" s="602"/>
      <c r="SS798" s="602"/>
      <c r="ST798" s="602"/>
      <c r="SU798" s="602"/>
      <c r="SV798" s="602"/>
      <c r="SW798" s="602"/>
      <c r="SX798" s="602"/>
      <c r="SY798" s="602"/>
      <c r="SZ798" s="602"/>
      <c r="TA798" s="602"/>
      <c r="TB798" s="602"/>
      <c r="TC798" s="602"/>
      <c r="TD798" s="602"/>
      <c r="TE798" s="602"/>
      <c r="TF798" s="602"/>
      <c r="TG798" s="602"/>
      <c r="TH798" s="602"/>
      <c r="TI798" s="602"/>
      <c r="TJ798" s="602"/>
      <c r="TK798" s="602"/>
      <c r="TL798" s="602"/>
      <c r="TM798" s="602"/>
      <c r="TN798" s="602"/>
      <c r="TO798" s="602"/>
      <c r="TP798" s="602"/>
      <c r="TQ798" s="602"/>
      <c r="TR798" s="602"/>
      <c r="TS798" s="602"/>
      <c r="TT798" s="602"/>
      <c r="TU798" s="602"/>
      <c r="TV798" s="602"/>
      <c r="TW798" s="602"/>
      <c r="TX798" s="602"/>
      <c r="TY798" s="602"/>
      <c r="TZ798" s="602"/>
      <c r="UA798" s="602"/>
      <c r="UB798" s="602"/>
      <c r="UC798" s="602"/>
      <c r="UD798" s="602"/>
      <c r="UE798" s="602"/>
      <c r="UF798" s="602"/>
      <c r="UG798" s="602"/>
      <c r="UH798" s="602"/>
      <c r="UI798" s="602"/>
      <c r="UJ798" s="602"/>
      <c r="UK798" s="602"/>
      <c r="UL798" s="602"/>
      <c r="UM798" s="602"/>
      <c r="UN798" s="602"/>
      <c r="UO798" s="602"/>
      <c r="UP798" s="602"/>
      <c r="UQ798" s="602"/>
      <c r="UR798" s="602"/>
      <c r="US798" s="602"/>
      <c r="UT798" s="602"/>
      <c r="UU798" s="602"/>
      <c r="UV798" s="602"/>
      <c r="UW798" s="602"/>
      <c r="UX798" s="602"/>
      <c r="UY798" s="602"/>
      <c r="UZ798" s="602"/>
      <c r="VA798" s="602"/>
      <c r="VB798" s="602"/>
      <c r="VC798" s="602"/>
      <c r="VD798" s="602"/>
      <c r="VE798" s="602"/>
      <c r="VF798" s="602"/>
      <c r="VG798" s="602"/>
      <c r="VH798" s="602"/>
      <c r="VI798" s="602"/>
      <c r="VJ798" s="602"/>
      <c r="VK798" s="602"/>
      <c r="VL798" s="602"/>
      <c r="VM798" s="602"/>
      <c r="VN798" s="602"/>
      <c r="VO798" s="602"/>
      <c r="VP798" s="602"/>
      <c r="VQ798" s="602"/>
      <c r="VR798" s="602"/>
      <c r="VS798" s="602"/>
      <c r="VT798" s="602"/>
      <c r="VU798" s="602"/>
      <c r="VV798" s="602"/>
      <c r="VW798" s="602"/>
      <c r="VX798" s="602"/>
      <c r="VY798" s="602"/>
      <c r="VZ798" s="602"/>
      <c r="WA798" s="602"/>
      <c r="WB798" s="602"/>
      <c r="WC798" s="602"/>
      <c r="WD798" s="602"/>
      <c r="WE798" s="602"/>
      <c r="WF798" s="602"/>
      <c r="WG798" s="602"/>
      <c r="WH798" s="602"/>
      <c r="WI798" s="602"/>
      <c r="WJ798" s="602"/>
      <c r="WK798" s="602"/>
      <c r="WL798" s="602"/>
      <c r="WM798" s="602"/>
      <c r="WN798" s="602"/>
      <c r="WO798" s="602"/>
      <c r="WP798" s="602"/>
      <c r="WQ798" s="602"/>
      <c r="WR798" s="602"/>
      <c r="WS798" s="602"/>
      <c r="WT798" s="602"/>
      <c r="WU798" s="602"/>
      <c r="WV798" s="602"/>
      <c r="WW798" s="602"/>
      <c r="WX798" s="602"/>
      <c r="WY798" s="602"/>
      <c r="WZ798" s="602"/>
      <c r="XA798" s="602"/>
      <c r="XB798" s="602"/>
      <c r="XC798" s="602"/>
      <c r="XD798" s="602"/>
      <c r="XE798" s="602"/>
      <c r="XF798" s="602"/>
      <c r="XG798" s="602"/>
      <c r="XH798" s="602"/>
      <c r="XI798" s="602"/>
      <c r="XJ798" s="602"/>
      <c r="XK798" s="602"/>
      <c r="XL798" s="602"/>
      <c r="XM798" s="602"/>
      <c r="XN798" s="602"/>
      <c r="XO798" s="602"/>
      <c r="XP798" s="602"/>
      <c r="XQ798" s="602"/>
      <c r="XR798" s="602"/>
      <c r="XS798" s="602"/>
      <c r="XT798" s="602"/>
      <c r="XU798" s="602"/>
      <c r="XV798" s="602"/>
      <c r="XW798" s="602"/>
      <c r="XX798" s="602"/>
      <c r="XY798" s="602"/>
      <c r="XZ798" s="602"/>
      <c r="YA798" s="602"/>
      <c r="YB798" s="602"/>
      <c r="YC798" s="602"/>
      <c r="YD798" s="602"/>
      <c r="YE798" s="602"/>
      <c r="YF798" s="602"/>
      <c r="YG798" s="602"/>
      <c r="YH798" s="602"/>
      <c r="YI798" s="602"/>
      <c r="YJ798" s="602"/>
      <c r="YK798" s="602"/>
      <c r="YL798" s="602"/>
      <c r="YM798" s="602"/>
      <c r="YN798" s="602"/>
      <c r="YO798" s="602"/>
      <c r="YP798" s="602"/>
      <c r="YQ798" s="602"/>
      <c r="YR798" s="602"/>
      <c r="YS798" s="602"/>
      <c r="YT798" s="602"/>
      <c r="YU798" s="602"/>
      <c r="YV798" s="602"/>
      <c r="YW798" s="602"/>
      <c r="YX798" s="602"/>
      <c r="YY798" s="602"/>
      <c r="YZ798" s="602"/>
      <c r="ZA798" s="602"/>
      <c r="ZB798" s="602"/>
      <c r="ZC798" s="602"/>
      <c r="ZD798" s="602"/>
      <c r="ZE798" s="602"/>
      <c r="ZF798" s="602"/>
      <c r="ZG798" s="602"/>
      <c r="ZH798" s="602"/>
      <c r="ZI798" s="602"/>
      <c r="ZJ798" s="602"/>
      <c r="ZK798" s="602"/>
      <c r="ZL798" s="602"/>
      <c r="ZM798" s="602"/>
      <c r="ZN798" s="602"/>
      <c r="ZO798" s="602"/>
      <c r="ZP798" s="602"/>
      <c r="ZQ798" s="602"/>
      <c r="ZR798" s="602"/>
      <c r="ZS798" s="602"/>
      <c r="ZT798" s="602"/>
      <c r="ZU798" s="602"/>
      <c r="ZV798" s="602"/>
      <c r="ZW798" s="602"/>
      <c r="ZX798" s="602"/>
      <c r="ZY798" s="602"/>
      <c r="ZZ798" s="602"/>
      <c r="AAA798" s="602"/>
      <c r="AAB798" s="602"/>
      <c r="AAC798" s="602"/>
      <c r="AAD798" s="602"/>
      <c r="AAE798" s="602"/>
      <c r="AAF798" s="602"/>
      <c r="AAG798" s="602"/>
      <c r="AAH798" s="602"/>
      <c r="AAI798" s="602"/>
      <c r="AAJ798" s="602"/>
      <c r="AAK798" s="602"/>
      <c r="AAL798" s="602"/>
      <c r="AAM798" s="602"/>
      <c r="AAN798" s="602"/>
      <c r="AAO798" s="602"/>
      <c r="AAP798" s="602"/>
      <c r="AAQ798" s="602"/>
      <c r="AAR798" s="602"/>
      <c r="AAS798" s="602"/>
      <c r="AAT798" s="602"/>
      <c r="AAU798" s="602"/>
      <c r="AAV798" s="602"/>
      <c r="AAW798" s="602"/>
      <c r="AAX798" s="602"/>
      <c r="AAY798" s="602"/>
      <c r="AAZ798" s="602"/>
      <c r="ABA798" s="602"/>
      <c r="ABB798" s="602"/>
      <c r="ABC798" s="602"/>
      <c r="ABD798" s="602"/>
      <c r="ABE798" s="602"/>
      <c r="ABF798" s="602"/>
      <c r="ABG798" s="602"/>
      <c r="ABH798" s="602"/>
      <c r="ABI798" s="602"/>
      <c r="ABJ798" s="602"/>
      <c r="ABK798" s="602"/>
      <c r="ABL798" s="602"/>
      <c r="ABM798" s="602"/>
      <c r="ABN798" s="602"/>
      <c r="ABO798" s="602"/>
      <c r="ABP798" s="602"/>
      <c r="ABQ798" s="602"/>
      <c r="ABR798" s="602"/>
      <c r="ABS798" s="602"/>
      <c r="ABT798" s="602"/>
      <c r="ABU798" s="602"/>
      <c r="ABV798" s="602"/>
      <c r="ABW798" s="602"/>
      <c r="ABX798" s="602"/>
      <c r="ABY798" s="602"/>
      <c r="ABZ798" s="602"/>
      <c r="ACA798" s="602"/>
      <c r="ACB798" s="602"/>
      <c r="ACC798" s="602"/>
      <c r="ACD798" s="602"/>
      <c r="ACE798" s="602"/>
      <c r="ACF798" s="602"/>
      <c r="ACG798" s="602"/>
      <c r="ACH798" s="602"/>
      <c r="ACI798" s="602"/>
      <c r="ACJ798" s="602"/>
      <c r="ACK798" s="602"/>
      <c r="ACL798" s="602"/>
      <c r="ACM798" s="602"/>
      <c r="ACN798" s="602"/>
      <c r="ACO798" s="602"/>
      <c r="ACP798" s="602"/>
      <c r="ACQ798" s="602"/>
      <c r="ACR798" s="602"/>
      <c r="ACS798" s="602"/>
      <c r="ACT798" s="602"/>
      <c r="ACU798" s="602"/>
      <c r="ACV798" s="602"/>
      <c r="ACW798" s="602"/>
      <c r="ACX798" s="602"/>
      <c r="ACY798" s="602"/>
      <c r="ACZ798" s="602"/>
      <c r="ADA798" s="602"/>
      <c r="ADB798" s="602"/>
      <c r="ADC798" s="602"/>
      <c r="ADD798" s="602"/>
      <c r="ADE798" s="602"/>
      <c r="ADF798" s="602"/>
      <c r="ADG798" s="602"/>
      <c r="ADH798" s="602"/>
      <c r="ADI798" s="602"/>
      <c r="ADJ798" s="602"/>
      <c r="ADK798" s="602"/>
      <c r="ADL798" s="602"/>
      <c r="ADM798" s="602"/>
      <c r="ADN798" s="602"/>
      <c r="ADO798" s="602"/>
      <c r="ADP798" s="602"/>
      <c r="ADQ798" s="602"/>
      <c r="ADR798" s="602"/>
      <c r="ADS798" s="602"/>
      <c r="ADT798" s="602"/>
      <c r="ADU798" s="602"/>
      <c r="ADV798" s="602"/>
      <c r="ADW798" s="602"/>
      <c r="ADX798" s="602"/>
      <c r="ADY798" s="602"/>
      <c r="ADZ798" s="602"/>
      <c r="AEA798" s="602"/>
      <c r="AEB798" s="602"/>
      <c r="AEC798" s="602"/>
      <c r="AED798" s="602"/>
      <c r="AEE798" s="602"/>
      <c r="AEF798" s="602"/>
      <c r="AEG798" s="602"/>
      <c r="AEH798" s="602"/>
      <c r="AEI798" s="602"/>
      <c r="AEJ798" s="602"/>
      <c r="AEK798" s="602"/>
      <c r="AEL798" s="602"/>
      <c r="AEM798" s="602"/>
      <c r="AEN798" s="602"/>
      <c r="AEO798" s="602"/>
      <c r="AEP798" s="602"/>
      <c r="AEQ798" s="602"/>
      <c r="AER798" s="602"/>
      <c r="AES798" s="602"/>
      <c r="AET798" s="602"/>
      <c r="AEU798" s="602"/>
      <c r="AEV798" s="602"/>
      <c r="AEW798" s="602"/>
      <c r="AEX798" s="602"/>
      <c r="AEY798" s="602"/>
      <c r="AEZ798" s="602"/>
      <c r="AFA798" s="602"/>
      <c r="AFB798" s="602"/>
      <c r="AFC798" s="602"/>
      <c r="AFD798" s="602"/>
      <c r="AFE798" s="602"/>
      <c r="AFF798" s="602"/>
      <c r="AFG798" s="602"/>
      <c r="AFH798" s="602"/>
      <c r="AFI798" s="602"/>
      <c r="AFJ798" s="602"/>
      <c r="AFK798" s="602"/>
      <c r="AFL798" s="602"/>
      <c r="AFM798" s="602"/>
      <c r="AFN798" s="602"/>
      <c r="AFO798" s="602"/>
      <c r="AFP798" s="602"/>
      <c r="AFQ798" s="602"/>
      <c r="AFR798" s="602"/>
      <c r="AFS798" s="602"/>
      <c r="AFT798" s="602"/>
      <c r="AFU798" s="602"/>
      <c r="AFV798" s="602"/>
      <c r="AFW798" s="602"/>
      <c r="AFX798" s="602"/>
      <c r="AFY798" s="602"/>
      <c r="AFZ798" s="602"/>
      <c r="AGA798" s="602"/>
      <c r="AGB798" s="602"/>
      <c r="AGC798" s="602"/>
      <c r="AGD798" s="602"/>
      <c r="AGE798" s="602"/>
      <c r="AGF798" s="602"/>
      <c r="AGG798" s="602"/>
      <c r="AGH798" s="602"/>
      <c r="AGI798" s="602"/>
      <c r="AGJ798" s="602"/>
      <c r="AGK798" s="602"/>
      <c r="AGL798" s="602"/>
      <c r="AGM798" s="602"/>
      <c r="AGN798" s="602"/>
      <c r="AGO798" s="602"/>
      <c r="AGP798" s="602"/>
      <c r="AGQ798" s="602"/>
      <c r="AGR798" s="602"/>
      <c r="AGS798" s="602"/>
      <c r="AGT798" s="602"/>
      <c r="AGU798" s="602"/>
      <c r="AGV798" s="602"/>
      <c r="AGW798" s="602"/>
      <c r="AGX798" s="602"/>
      <c r="AGY798" s="602"/>
      <c r="AGZ798" s="602"/>
      <c r="AHA798" s="602"/>
      <c r="AHB798" s="602"/>
      <c r="AHC798" s="602"/>
      <c r="AHD798" s="602"/>
      <c r="AHE798" s="602"/>
      <c r="AHF798" s="602"/>
      <c r="AHG798" s="602"/>
      <c r="AHH798" s="602"/>
      <c r="AHI798" s="602"/>
      <c r="AHJ798" s="602"/>
      <c r="AHK798" s="602"/>
      <c r="AHL798" s="602"/>
      <c r="AHM798" s="602"/>
      <c r="AHN798" s="602"/>
      <c r="AHO798" s="602"/>
      <c r="AHP798" s="602"/>
      <c r="AHQ798" s="602"/>
      <c r="AHR798" s="602"/>
      <c r="AHS798" s="602"/>
      <c r="AHT798" s="602"/>
      <c r="AHU798" s="602"/>
      <c r="AHV798" s="602"/>
      <c r="AHW798" s="602"/>
      <c r="AHX798" s="602"/>
      <c r="AHY798" s="602"/>
      <c r="AHZ798" s="602"/>
      <c r="AIA798" s="602"/>
      <c r="AIB798" s="602"/>
      <c r="AIC798" s="602"/>
      <c r="AID798" s="602"/>
      <c r="AIE798" s="602"/>
      <c r="AIF798" s="602"/>
      <c r="AIG798" s="602"/>
      <c r="AIH798" s="602"/>
      <c r="AII798" s="602"/>
      <c r="AIJ798" s="602"/>
      <c r="AIK798" s="602"/>
      <c r="AIL798" s="602"/>
      <c r="AIM798" s="602"/>
      <c r="AIN798" s="602"/>
      <c r="AIO798" s="602"/>
      <c r="AIP798" s="602"/>
      <c r="AIQ798" s="602"/>
      <c r="AIR798" s="602"/>
      <c r="AIS798" s="602"/>
      <c r="AIT798" s="602"/>
      <c r="AIU798" s="602"/>
      <c r="AIV798" s="602"/>
      <c r="AIW798" s="602"/>
      <c r="AIX798" s="602"/>
      <c r="AIY798" s="602"/>
      <c r="AIZ798" s="602"/>
      <c r="AJA798" s="602"/>
      <c r="AJB798" s="602"/>
      <c r="AJC798" s="602"/>
      <c r="AJD798" s="602"/>
      <c r="AJE798" s="602"/>
      <c r="AJF798" s="602"/>
      <c r="AJG798" s="602"/>
      <c r="AJH798" s="602"/>
      <c r="AJI798" s="602"/>
    </row>
    <row r="799" spans="1:945">
      <c r="A799" s="603"/>
      <c r="B799" s="623">
        <v>44642</v>
      </c>
      <c r="C799" s="623" t="s">
        <v>1217</v>
      </c>
      <c r="D799" s="615" t="s">
        <v>2956</v>
      </c>
      <c r="E799" s="617" t="s">
        <v>4854</v>
      </c>
      <c r="F799" s="615"/>
      <c r="G799" s="615"/>
      <c r="H799" s="615"/>
      <c r="I799" s="615" t="s">
        <v>3062</v>
      </c>
      <c r="J799" s="618"/>
      <c r="K799" s="615" t="s">
        <v>4859</v>
      </c>
      <c r="L799" s="615" t="s">
        <v>3112</v>
      </c>
      <c r="M799" s="616">
        <v>44637</v>
      </c>
      <c r="N799" s="616">
        <v>44742</v>
      </c>
      <c r="O799" s="616"/>
      <c r="P799" s="616"/>
      <c r="Q799" s="616"/>
      <c r="R799" s="616"/>
      <c r="S799" s="615" t="s">
        <v>2959</v>
      </c>
      <c r="T799" s="615">
        <v>60</v>
      </c>
      <c r="U799" s="615">
        <v>49403140</v>
      </c>
      <c r="V799" s="615" t="s">
        <v>973</v>
      </c>
      <c r="W799" s="615">
        <v>400</v>
      </c>
      <c r="X799" s="619">
        <v>768</v>
      </c>
      <c r="Y799" s="539">
        <f t="shared" si="36"/>
        <v>307200</v>
      </c>
      <c r="Z799" s="605">
        <v>0.495</v>
      </c>
      <c r="AA799" s="681">
        <f t="shared" si="37"/>
        <v>152064</v>
      </c>
      <c r="AB799" s="625"/>
      <c r="AC799" s="621">
        <v>0</v>
      </c>
      <c r="AD799" s="609"/>
      <c r="AE799" s="606"/>
      <c r="AF799" s="695">
        <f t="shared" si="38"/>
        <v>152064</v>
      </c>
      <c r="AG799" s="604" t="s">
        <v>47</v>
      </c>
      <c r="AH799" s="604"/>
      <c r="AI799" s="604">
        <v>60</v>
      </c>
      <c r="AJ799" s="608" t="s">
        <v>3124</v>
      </c>
      <c r="AK799" s="604" t="s">
        <v>1163</v>
      </c>
      <c r="AL799" s="607" t="s">
        <v>3125</v>
      </c>
      <c r="AM799" s="604" t="s">
        <v>52</v>
      </c>
      <c r="AN799" s="604" t="s">
        <v>1076</v>
      </c>
      <c r="AO799" s="604"/>
      <c r="AP799" s="606"/>
      <c r="AQ799" s="606" t="s">
        <v>37</v>
      </c>
      <c r="AR799" s="606"/>
      <c r="AS799" s="603" t="s">
        <v>1078</v>
      </c>
      <c r="AT799" s="610" t="s">
        <v>1078</v>
      </c>
      <c r="AU799" s="610" t="s">
        <v>1078</v>
      </c>
      <c r="AV799" s="605"/>
      <c r="AW799" s="602"/>
      <c r="AX799" s="602"/>
      <c r="AY799" s="602"/>
      <c r="AZ799" s="602"/>
      <c r="BA799" s="602"/>
      <c r="BB799" s="602"/>
      <c r="BC799" s="602"/>
      <c r="BD799" s="602"/>
      <c r="BE799" s="602"/>
      <c r="BF799" s="602"/>
      <c r="BG799" s="602"/>
      <c r="BH799" s="602"/>
      <c r="BI799" s="602"/>
      <c r="BJ799" s="602"/>
      <c r="BK799" s="602"/>
      <c r="BL799" s="602"/>
      <c r="BM799" s="602"/>
      <c r="BN799" s="602"/>
      <c r="BO799" s="602"/>
      <c r="BP799" s="602"/>
      <c r="BQ799" s="602"/>
      <c r="BR799" s="602"/>
      <c r="BS799" s="602"/>
      <c r="BT799" s="602"/>
      <c r="BU799" s="602"/>
      <c r="BV799" s="602"/>
      <c r="BW799" s="602"/>
      <c r="BX799" s="602"/>
      <c r="BY799" s="602"/>
      <c r="BZ799" s="602"/>
      <c r="CA799" s="602"/>
      <c r="CB799" s="602"/>
      <c r="CC799" s="602"/>
      <c r="CD799" s="602"/>
      <c r="CE799" s="602"/>
      <c r="CF799" s="602"/>
      <c r="CG799" s="602"/>
      <c r="CH799" s="602"/>
      <c r="CI799" s="602"/>
      <c r="CJ799" s="602"/>
      <c r="CK799" s="602"/>
      <c r="CL799" s="602"/>
      <c r="CM799" s="602"/>
      <c r="CN799" s="602"/>
      <c r="CO799" s="602"/>
      <c r="CP799" s="602"/>
      <c r="CQ799" s="602"/>
      <c r="CR799" s="602"/>
      <c r="CS799" s="602"/>
      <c r="CT799" s="602"/>
      <c r="CU799" s="602"/>
      <c r="CV799" s="602"/>
      <c r="CW799" s="602"/>
      <c r="CX799" s="602"/>
      <c r="CY799" s="602"/>
      <c r="CZ799" s="602"/>
      <c r="DA799" s="602"/>
      <c r="DB799" s="602"/>
      <c r="DC799" s="602"/>
      <c r="DD799" s="602"/>
      <c r="DE799" s="602"/>
      <c r="DF799" s="602"/>
      <c r="DG799" s="602"/>
      <c r="DH799" s="602"/>
      <c r="DI799" s="602"/>
      <c r="DJ799" s="602"/>
      <c r="DK799" s="602"/>
      <c r="DL799" s="602"/>
      <c r="DM799" s="602"/>
      <c r="DN799" s="602"/>
      <c r="DO799" s="602"/>
      <c r="DP799" s="602"/>
      <c r="DQ799" s="602"/>
      <c r="DR799" s="602"/>
      <c r="DS799" s="602"/>
      <c r="DT799" s="602"/>
      <c r="DU799" s="602"/>
      <c r="DV799" s="602"/>
      <c r="DW799" s="602"/>
      <c r="DX799" s="602"/>
      <c r="DY799" s="602"/>
      <c r="DZ799" s="602"/>
      <c r="EA799" s="602"/>
      <c r="EB799" s="602"/>
      <c r="EC799" s="602"/>
      <c r="ED799" s="602"/>
      <c r="EE799" s="602"/>
      <c r="EF799" s="602"/>
      <c r="EG799" s="602"/>
      <c r="EH799" s="602"/>
      <c r="EI799" s="602"/>
      <c r="EJ799" s="602"/>
      <c r="EK799" s="602"/>
      <c r="EL799" s="602"/>
      <c r="EM799" s="602"/>
      <c r="EN799" s="602"/>
      <c r="EO799" s="602"/>
      <c r="EP799" s="602"/>
      <c r="EQ799" s="602"/>
      <c r="ER799" s="602"/>
      <c r="ES799" s="602"/>
      <c r="ET799" s="602"/>
      <c r="EU799" s="602"/>
      <c r="EV799" s="602"/>
      <c r="EW799" s="602"/>
      <c r="EX799" s="602"/>
      <c r="EY799" s="602"/>
      <c r="EZ799" s="602"/>
      <c r="FA799" s="602"/>
      <c r="FB799" s="602"/>
      <c r="FC799" s="602"/>
      <c r="FD799" s="602"/>
      <c r="FE799" s="602"/>
      <c r="FF799" s="602"/>
      <c r="FG799" s="602"/>
      <c r="FH799" s="602"/>
      <c r="FI799" s="602"/>
      <c r="FJ799" s="602"/>
      <c r="FK799" s="602"/>
      <c r="FL799" s="602"/>
      <c r="FM799" s="602"/>
      <c r="FN799" s="602"/>
      <c r="FO799" s="602"/>
      <c r="FP799" s="602"/>
      <c r="FQ799" s="602"/>
      <c r="FR799" s="602"/>
      <c r="FS799" s="602"/>
      <c r="FT799" s="602"/>
      <c r="FU799" s="602"/>
      <c r="FV799" s="602"/>
      <c r="FW799" s="602"/>
      <c r="FX799" s="602"/>
      <c r="FY799" s="602"/>
      <c r="FZ799" s="602"/>
      <c r="GA799" s="602"/>
      <c r="GB799" s="602"/>
      <c r="GC799" s="602"/>
      <c r="GD799" s="602"/>
      <c r="GE799" s="602"/>
      <c r="GF799" s="602"/>
      <c r="GG799" s="602"/>
      <c r="GH799" s="602"/>
      <c r="GI799" s="602"/>
      <c r="GJ799" s="602"/>
      <c r="GK799" s="602"/>
      <c r="GL799" s="602"/>
      <c r="GM799" s="602"/>
      <c r="GN799" s="602"/>
      <c r="GO799" s="602"/>
      <c r="GP799" s="602"/>
      <c r="GQ799" s="602"/>
      <c r="GR799" s="602"/>
      <c r="GS799" s="602"/>
      <c r="GT799" s="602"/>
      <c r="GU799" s="602"/>
      <c r="GV799" s="602"/>
      <c r="GW799" s="602"/>
      <c r="GX799" s="602"/>
      <c r="GY799" s="602"/>
      <c r="GZ799" s="602"/>
      <c r="HA799" s="602"/>
      <c r="HB799" s="602"/>
      <c r="HC799" s="602"/>
      <c r="HD799" s="602"/>
      <c r="HE799" s="602"/>
      <c r="HF799" s="602"/>
      <c r="HG799" s="602"/>
      <c r="HH799" s="602"/>
      <c r="HI799" s="602"/>
      <c r="HJ799" s="602"/>
      <c r="HK799" s="602"/>
      <c r="HL799" s="602"/>
      <c r="HM799" s="602"/>
      <c r="HN799" s="602"/>
      <c r="HO799" s="602"/>
      <c r="HP799" s="602"/>
      <c r="HQ799" s="602"/>
      <c r="HR799" s="602"/>
      <c r="HS799" s="602"/>
      <c r="HT799" s="602"/>
      <c r="HU799" s="602"/>
      <c r="HV799" s="602"/>
      <c r="HW799" s="602"/>
      <c r="HX799" s="602"/>
      <c r="HY799" s="602"/>
      <c r="HZ799" s="602"/>
      <c r="IA799" s="602"/>
      <c r="IB799" s="602"/>
      <c r="IC799" s="602"/>
      <c r="ID799" s="602"/>
      <c r="IE799" s="602"/>
      <c r="IF799" s="602"/>
      <c r="IG799" s="602"/>
      <c r="IH799" s="602"/>
      <c r="II799" s="602"/>
      <c r="IJ799" s="602"/>
      <c r="IK799" s="602"/>
      <c r="IL799" s="602"/>
      <c r="IM799" s="602"/>
      <c r="IN799" s="602"/>
      <c r="IO799" s="602"/>
      <c r="IP799" s="602"/>
      <c r="IQ799" s="602"/>
      <c r="IR799" s="602"/>
      <c r="IS799" s="602"/>
      <c r="IT799" s="602"/>
      <c r="IU799" s="602"/>
      <c r="IV799" s="602"/>
      <c r="IW799" s="602"/>
      <c r="IX799" s="602"/>
      <c r="IY799" s="602"/>
      <c r="IZ799" s="602"/>
      <c r="JA799" s="602"/>
      <c r="JB799" s="602"/>
      <c r="JC799" s="602"/>
      <c r="JD799" s="602"/>
      <c r="JE799" s="602"/>
      <c r="JF799" s="602"/>
      <c r="JG799" s="602"/>
      <c r="JH799" s="602"/>
      <c r="JI799" s="602"/>
      <c r="JJ799" s="602"/>
      <c r="JK799" s="602"/>
      <c r="JL799" s="602"/>
      <c r="JM799" s="602"/>
      <c r="JN799" s="602"/>
      <c r="JO799" s="602"/>
      <c r="JP799" s="602"/>
      <c r="JQ799" s="602"/>
      <c r="JR799" s="602"/>
      <c r="JS799" s="602"/>
      <c r="JT799" s="602"/>
      <c r="JU799" s="602"/>
      <c r="JV799" s="602"/>
      <c r="JW799" s="602"/>
      <c r="JX799" s="602"/>
      <c r="JY799" s="602"/>
      <c r="JZ799" s="602"/>
      <c r="KA799" s="602"/>
      <c r="KB799" s="602"/>
      <c r="KC799" s="602"/>
      <c r="KD799" s="602"/>
      <c r="KE799" s="602"/>
      <c r="KF799" s="602"/>
      <c r="KG799" s="602"/>
      <c r="KH799" s="602"/>
      <c r="KI799" s="602"/>
      <c r="KJ799" s="602"/>
      <c r="KK799" s="602"/>
      <c r="KL799" s="602"/>
      <c r="KM799" s="602"/>
      <c r="KN799" s="602"/>
      <c r="KO799" s="602"/>
      <c r="KP799" s="602"/>
      <c r="KQ799" s="602"/>
      <c r="KR799" s="602"/>
      <c r="KS799" s="602"/>
      <c r="KT799" s="602"/>
      <c r="KU799" s="602"/>
      <c r="KV799" s="602"/>
      <c r="KW799" s="602"/>
      <c r="KX799" s="602"/>
      <c r="KY799" s="602"/>
      <c r="KZ799" s="602"/>
      <c r="LA799" s="602"/>
      <c r="LB799" s="602"/>
      <c r="LC799" s="602"/>
      <c r="LD799" s="602"/>
      <c r="LE799" s="602"/>
      <c r="LF799" s="602"/>
      <c r="LG799" s="602"/>
      <c r="LH799" s="602"/>
      <c r="LI799" s="602"/>
      <c r="LJ799" s="602"/>
      <c r="LK799" s="602"/>
      <c r="LL799" s="602"/>
      <c r="LM799" s="602"/>
      <c r="LN799" s="602"/>
      <c r="LO799" s="602"/>
      <c r="LP799" s="602"/>
      <c r="LQ799" s="602"/>
      <c r="LR799" s="602"/>
      <c r="LS799" s="602"/>
      <c r="LT799" s="602"/>
      <c r="LU799" s="602"/>
      <c r="LV799" s="602"/>
      <c r="LW799" s="602"/>
      <c r="LX799" s="602"/>
      <c r="LY799" s="602"/>
      <c r="LZ799" s="602"/>
      <c r="MA799" s="602"/>
      <c r="MB799" s="602"/>
      <c r="MC799" s="602"/>
      <c r="MD799" s="602"/>
      <c r="ME799" s="602"/>
      <c r="MF799" s="602"/>
      <c r="MG799" s="602"/>
      <c r="MH799" s="602"/>
      <c r="MI799" s="602"/>
      <c r="MJ799" s="602"/>
      <c r="MK799" s="602"/>
      <c r="ML799" s="602"/>
      <c r="MM799" s="602"/>
      <c r="MN799" s="602"/>
      <c r="MO799" s="602"/>
      <c r="MP799" s="602"/>
      <c r="MQ799" s="602"/>
      <c r="MR799" s="602"/>
      <c r="MS799" s="602"/>
      <c r="MT799" s="602"/>
      <c r="MU799" s="602"/>
      <c r="MV799" s="602"/>
      <c r="MW799" s="602"/>
      <c r="MX799" s="602"/>
      <c r="MY799" s="602"/>
      <c r="MZ799" s="602"/>
      <c r="NA799" s="602"/>
      <c r="NB799" s="602"/>
      <c r="NC799" s="602"/>
      <c r="ND799" s="602"/>
      <c r="NE799" s="602"/>
      <c r="NF799" s="602"/>
      <c r="NG799" s="602"/>
      <c r="NH799" s="602"/>
      <c r="NI799" s="602"/>
      <c r="NJ799" s="602"/>
      <c r="NK799" s="602"/>
      <c r="NL799" s="602"/>
      <c r="NM799" s="602"/>
      <c r="NN799" s="602"/>
      <c r="NO799" s="602"/>
      <c r="NP799" s="602"/>
      <c r="NQ799" s="602"/>
      <c r="NR799" s="602"/>
      <c r="NS799" s="602"/>
      <c r="NT799" s="602"/>
      <c r="NU799" s="602"/>
      <c r="NV799" s="602"/>
      <c r="NW799" s="602"/>
      <c r="NX799" s="602"/>
      <c r="NY799" s="602"/>
      <c r="NZ799" s="602"/>
      <c r="OA799" s="602"/>
      <c r="OB799" s="602"/>
      <c r="OC799" s="602"/>
      <c r="OD799" s="602"/>
      <c r="OE799" s="602"/>
      <c r="OF799" s="602"/>
      <c r="OG799" s="602"/>
      <c r="OH799" s="602"/>
      <c r="OI799" s="602"/>
      <c r="OJ799" s="602"/>
      <c r="OK799" s="602"/>
      <c r="OL799" s="602"/>
      <c r="OM799" s="602"/>
      <c r="ON799" s="602"/>
      <c r="OO799" s="602"/>
      <c r="OP799" s="602"/>
      <c r="OQ799" s="602"/>
      <c r="OR799" s="602"/>
      <c r="OS799" s="602"/>
      <c r="OT799" s="602"/>
      <c r="OU799" s="602"/>
      <c r="OV799" s="602"/>
      <c r="OW799" s="602"/>
      <c r="OX799" s="602"/>
      <c r="OY799" s="602"/>
      <c r="OZ799" s="602"/>
      <c r="PA799" s="602"/>
      <c r="PB799" s="602"/>
      <c r="PC799" s="602"/>
      <c r="PD799" s="602"/>
      <c r="PE799" s="602"/>
      <c r="PF799" s="602"/>
      <c r="PG799" s="602"/>
      <c r="PH799" s="602"/>
      <c r="PI799" s="602"/>
      <c r="PJ799" s="602"/>
      <c r="PK799" s="602"/>
      <c r="PL799" s="602"/>
      <c r="PM799" s="602"/>
      <c r="PN799" s="602"/>
      <c r="PO799" s="602"/>
      <c r="PP799" s="602"/>
      <c r="PQ799" s="602"/>
      <c r="PR799" s="602"/>
      <c r="PS799" s="602"/>
      <c r="PT799" s="602"/>
      <c r="PU799" s="602"/>
      <c r="PV799" s="602"/>
      <c r="PW799" s="602"/>
      <c r="PX799" s="602"/>
      <c r="PY799" s="602"/>
      <c r="PZ799" s="602"/>
      <c r="QA799" s="602"/>
      <c r="QB799" s="602"/>
      <c r="QC799" s="602"/>
      <c r="QD799" s="602"/>
      <c r="QE799" s="602"/>
      <c r="QF799" s="602"/>
      <c r="QG799" s="602"/>
      <c r="QH799" s="602"/>
      <c r="QI799" s="602"/>
      <c r="QJ799" s="602"/>
      <c r="QK799" s="602"/>
      <c r="QL799" s="602"/>
      <c r="QM799" s="602"/>
      <c r="QN799" s="602"/>
      <c r="QO799" s="602"/>
      <c r="QP799" s="602"/>
      <c r="QQ799" s="602"/>
      <c r="QR799" s="602"/>
      <c r="QS799" s="602"/>
      <c r="QT799" s="602"/>
      <c r="QU799" s="602"/>
      <c r="QV799" s="602"/>
      <c r="QW799" s="602"/>
      <c r="QX799" s="602"/>
      <c r="QY799" s="602"/>
      <c r="QZ799" s="602"/>
      <c r="RA799" s="602"/>
      <c r="RB799" s="602"/>
      <c r="RC799" s="602"/>
      <c r="RD799" s="602"/>
      <c r="RE799" s="602"/>
      <c r="RF799" s="602"/>
      <c r="RG799" s="602"/>
      <c r="RH799" s="602"/>
      <c r="RI799" s="602"/>
      <c r="RJ799" s="602"/>
      <c r="RK799" s="602"/>
      <c r="RL799" s="602"/>
      <c r="RM799" s="602"/>
      <c r="RN799" s="602"/>
      <c r="RO799" s="602"/>
      <c r="RP799" s="602"/>
      <c r="RQ799" s="602"/>
      <c r="RR799" s="602"/>
      <c r="RS799" s="602"/>
      <c r="RT799" s="602"/>
      <c r="RU799" s="602"/>
      <c r="RV799" s="602"/>
      <c r="RW799" s="602"/>
      <c r="RX799" s="602"/>
      <c r="RY799" s="602"/>
      <c r="RZ799" s="602"/>
      <c r="SA799" s="602"/>
      <c r="SB799" s="602"/>
      <c r="SC799" s="602"/>
      <c r="SD799" s="602"/>
      <c r="SE799" s="602"/>
      <c r="SF799" s="602"/>
      <c r="SG799" s="602"/>
      <c r="SH799" s="602"/>
      <c r="SI799" s="602"/>
      <c r="SJ799" s="602"/>
      <c r="SK799" s="602"/>
      <c r="SL799" s="602"/>
      <c r="SM799" s="602"/>
      <c r="SN799" s="602"/>
      <c r="SO799" s="602"/>
      <c r="SP799" s="602"/>
      <c r="SQ799" s="602"/>
      <c r="SR799" s="602"/>
      <c r="SS799" s="602"/>
      <c r="ST799" s="602"/>
      <c r="SU799" s="602"/>
      <c r="SV799" s="602"/>
      <c r="SW799" s="602"/>
      <c r="SX799" s="602"/>
      <c r="SY799" s="602"/>
      <c r="SZ799" s="602"/>
      <c r="TA799" s="602"/>
      <c r="TB799" s="602"/>
      <c r="TC799" s="602"/>
      <c r="TD799" s="602"/>
      <c r="TE799" s="602"/>
      <c r="TF799" s="602"/>
      <c r="TG799" s="602"/>
      <c r="TH799" s="602"/>
      <c r="TI799" s="602"/>
      <c r="TJ799" s="602"/>
      <c r="TK799" s="602"/>
      <c r="TL799" s="602"/>
      <c r="TM799" s="602"/>
      <c r="TN799" s="602"/>
      <c r="TO799" s="602"/>
      <c r="TP799" s="602"/>
      <c r="TQ799" s="602"/>
      <c r="TR799" s="602"/>
      <c r="TS799" s="602"/>
      <c r="TT799" s="602"/>
      <c r="TU799" s="602"/>
      <c r="TV799" s="602"/>
      <c r="TW799" s="602"/>
      <c r="TX799" s="602"/>
      <c r="TY799" s="602"/>
      <c r="TZ799" s="602"/>
      <c r="UA799" s="602"/>
      <c r="UB799" s="602"/>
      <c r="UC799" s="602"/>
      <c r="UD799" s="602"/>
      <c r="UE799" s="602"/>
      <c r="UF799" s="602"/>
      <c r="UG799" s="602"/>
      <c r="UH799" s="602"/>
      <c r="UI799" s="602"/>
      <c r="UJ799" s="602"/>
      <c r="UK799" s="602"/>
      <c r="UL799" s="602"/>
      <c r="UM799" s="602"/>
      <c r="UN799" s="602"/>
      <c r="UO799" s="602"/>
      <c r="UP799" s="602"/>
      <c r="UQ799" s="602"/>
      <c r="UR799" s="602"/>
      <c r="US799" s="602"/>
      <c r="UT799" s="602"/>
      <c r="UU799" s="602"/>
      <c r="UV799" s="602"/>
      <c r="UW799" s="602"/>
      <c r="UX799" s="602"/>
      <c r="UY799" s="602"/>
      <c r="UZ799" s="602"/>
      <c r="VA799" s="602"/>
      <c r="VB799" s="602"/>
      <c r="VC799" s="602"/>
      <c r="VD799" s="602"/>
      <c r="VE799" s="602"/>
      <c r="VF799" s="602"/>
      <c r="VG799" s="602"/>
      <c r="VH799" s="602"/>
      <c r="VI799" s="602"/>
      <c r="VJ799" s="602"/>
      <c r="VK799" s="602"/>
      <c r="VL799" s="602"/>
      <c r="VM799" s="602"/>
      <c r="VN799" s="602"/>
      <c r="VO799" s="602"/>
      <c r="VP799" s="602"/>
      <c r="VQ799" s="602"/>
      <c r="VR799" s="602"/>
      <c r="VS799" s="602"/>
      <c r="VT799" s="602"/>
      <c r="VU799" s="602"/>
      <c r="VV799" s="602"/>
      <c r="VW799" s="602"/>
      <c r="VX799" s="602"/>
      <c r="VY799" s="602"/>
      <c r="VZ799" s="602"/>
      <c r="WA799" s="602"/>
      <c r="WB799" s="602"/>
      <c r="WC799" s="602"/>
      <c r="WD799" s="602"/>
      <c r="WE799" s="602"/>
      <c r="WF799" s="602"/>
      <c r="WG799" s="602"/>
      <c r="WH799" s="602"/>
      <c r="WI799" s="602"/>
      <c r="WJ799" s="602"/>
      <c r="WK799" s="602"/>
      <c r="WL799" s="602"/>
      <c r="WM799" s="602"/>
      <c r="WN799" s="602"/>
      <c r="WO799" s="602"/>
      <c r="WP799" s="602"/>
      <c r="WQ799" s="602"/>
      <c r="WR799" s="602"/>
      <c r="WS799" s="602"/>
      <c r="WT799" s="602"/>
      <c r="WU799" s="602"/>
      <c r="WV799" s="602"/>
      <c r="WW799" s="602"/>
      <c r="WX799" s="602"/>
      <c r="WY799" s="602"/>
      <c r="WZ799" s="602"/>
      <c r="XA799" s="602"/>
      <c r="XB799" s="602"/>
      <c r="XC799" s="602"/>
      <c r="XD799" s="602"/>
      <c r="XE799" s="602"/>
      <c r="XF799" s="602"/>
      <c r="XG799" s="602"/>
      <c r="XH799" s="602"/>
      <c r="XI799" s="602"/>
      <c r="XJ799" s="602"/>
      <c r="XK799" s="602"/>
      <c r="XL799" s="602"/>
      <c r="XM799" s="602"/>
      <c r="XN799" s="602"/>
      <c r="XO799" s="602"/>
      <c r="XP799" s="602"/>
      <c r="XQ799" s="602"/>
      <c r="XR799" s="602"/>
      <c r="XS799" s="602"/>
      <c r="XT799" s="602"/>
      <c r="XU799" s="602"/>
      <c r="XV799" s="602"/>
      <c r="XW799" s="602"/>
      <c r="XX799" s="602"/>
      <c r="XY799" s="602"/>
      <c r="XZ799" s="602"/>
      <c r="YA799" s="602"/>
      <c r="YB799" s="602"/>
      <c r="YC799" s="602"/>
      <c r="YD799" s="602"/>
      <c r="YE799" s="602"/>
      <c r="YF799" s="602"/>
      <c r="YG799" s="602"/>
      <c r="YH799" s="602"/>
      <c r="YI799" s="602"/>
      <c r="YJ799" s="602"/>
      <c r="YK799" s="602"/>
      <c r="YL799" s="602"/>
      <c r="YM799" s="602"/>
      <c r="YN799" s="602"/>
      <c r="YO799" s="602"/>
      <c r="YP799" s="602"/>
      <c r="YQ799" s="602"/>
      <c r="YR799" s="602"/>
      <c r="YS799" s="602"/>
      <c r="YT799" s="602"/>
      <c r="YU799" s="602"/>
      <c r="YV799" s="602"/>
      <c r="YW799" s="602"/>
      <c r="YX799" s="602"/>
      <c r="YY799" s="602"/>
      <c r="YZ799" s="602"/>
      <c r="ZA799" s="602"/>
      <c r="ZB799" s="602"/>
      <c r="ZC799" s="602"/>
      <c r="ZD799" s="602"/>
      <c r="ZE799" s="602"/>
      <c r="ZF799" s="602"/>
      <c r="ZG799" s="602"/>
      <c r="ZH799" s="602"/>
      <c r="ZI799" s="602"/>
      <c r="ZJ799" s="602"/>
      <c r="ZK799" s="602"/>
      <c r="ZL799" s="602"/>
      <c r="ZM799" s="602"/>
      <c r="ZN799" s="602"/>
      <c r="ZO799" s="602"/>
      <c r="ZP799" s="602"/>
      <c r="ZQ799" s="602"/>
      <c r="ZR799" s="602"/>
      <c r="ZS799" s="602"/>
      <c r="ZT799" s="602"/>
      <c r="ZU799" s="602"/>
      <c r="ZV799" s="602"/>
      <c r="ZW799" s="602"/>
      <c r="ZX799" s="602"/>
      <c r="ZY799" s="602"/>
      <c r="ZZ799" s="602"/>
      <c r="AAA799" s="602"/>
      <c r="AAB799" s="602"/>
      <c r="AAC799" s="602"/>
      <c r="AAD799" s="602"/>
      <c r="AAE799" s="602"/>
      <c r="AAF799" s="602"/>
      <c r="AAG799" s="602"/>
      <c r="AAH799" s="602"/>
      <c r="AAI799" s="602"/>
      <c r="AAJ799" s="602"/>
      <c r="AAK799" s="602"/>
      <c r="AAL799" s="602"/>
      <c r="AAM799" s="602"/>
      <c r="AAN799" s="602"/>
      <c r="AAO799" s="602"/>
      <c r="AAP799" s="602"/>
      <c r="AAQ799" s="602"/>
      <c r="AAR799" s="602"/>
      <c r="AAS799" s="602"/>
      <c r="AAT799" s="602"/>
      <c r="AAU799" s="602"/>
      <c r="AAV799" s="602"/>
      <c r="AAW799" s="602"/>
      <c r="AAX799" s="602"/>
      <c r="AAY799" s="602"/>
      <c r="AAZ799" s="602"/>
      <c r="ABA799" s="602"/>
      <c r="ABB799" s="602"/>
      <c r="ABC799" s="602"/>
      <c r="ABD799" s="602"/>
      <c r="ABE799" s="602"/>
      <c r="ABF799" s="602"/>
      <c r="ABG799" s="602"/>
      <c r="ABH799" s="602"/>
      <c r="ABI799" s="602"/>
      <c r="ABJ799" s="602"/>
      <c r="ABK799" s="602"/>
      <c r="ABL799" s="602"/>
      <c r="ABM799" s="602"/>
      <c r="ABN799" s="602"/>
      <c r="ABO799" s="602"/>
      <c r="ABP799" s="602"/>
      <c r="ABQ799" s="602"/>
      <c r="ABR799" s="602"/>
      <c r="ABS799" s="602"/>
      <c r="ABT799" s="602"/>
      <c r="ABU799" s="602"/>
      <c r="ABV799" s="602"/>
      <c r="ABW799" s="602"/>
      <c r="ABX799" s="602"/>
      <c r="ABY799" s="602"/>
      <c r="ABZ799" s="602"/>
      <c r="ACA799" s="602"/>
      <c r="ACB799" s="602"/>
      <c r="ACC799" s="602"/>
      <c r="ACD799" s="602"/>
      <c r="ACE799" s="602"/>
      <c r="ACF799" s="602"/>
      <c r="ACG799" s="602"/>
      <c r="ACH799" s="602"/>
      <c r="ACI799" s="602"/>
      <c r="ACJ799" s="602"/>
      <c r="ACK799" s="602"/>
      <c r="ACL799" s="602"/>
      <c r="ACM799" s="602"/>
      <c r="ACN799" s="602"/>
      <c r="ACO799" s="602"/>
      <c r="ACP799" s="602"/>
      <c r="ACQ799" s="602"/>
      <c r="ACR799" s="602"/>
      <c r="ACS799" s="602"/>
      <c r="ACT799" s="602"/>
      <c r="ACU799" s="602"/>
      <c r="ACV799" s="602"/>
      <c r="ACW799" s="602"/>
      <c r="ACX799" s="602"/>
      <c r="ACY799" s="602"/>
      <c r="ACZ799" s="602"/>
      <c r="ADA799" s="602"/>
      <c r="ADB799" s="602"/>
      <c r="ADC799" s="602"/>
      <c r="ADD799" s="602"/>
      <c r="ADE799" s="602"/>
      <c r="ADF799" s="602"/>
      <c r="ADG799" s="602"/>
      <c r="ADH799" s="602"/>
      <c r="ADI799" s="602"/>
      <c r="ADJ799" s="602"/>
      <c r="ADK799" s="602"/>
      <c r="ADL799" s="602"/>
      <c r="ADM799" s="602"/>
      <c r="ADN799" s="602"/>
      <c r="ADO799" s="602"/>
      <c r="ADP799" s="602"/>
      <c r="ADQ799" s="602"/>
      <c r="ADR799" s="602"/>
      <c r="ADS799" s="602"/>
      <c r="ADT799" s="602"/>
      <c r="ADU799" s="602"/>
      <c r="ADV799" s="602"/>
      <c r="ADW799" s="602"/>
      <c r="ADX799" s="602"/>
      <c r="ADY799" s="602"/>
      <c r="ADZ799" s="602"/>
      <c r="AEA799" s="602"/>
      <c r="AEB799" s="602"/>
      <c r="AEC799" s="602"/>
      <c r="AED799" s="602"/>
      <c r="AEE799" s="602"/>
      <c r="AEF799" s="602"/>
      <c r="AEG799" s="602"/>
      <c r="AEH799" s="602"/>
      <c r="AEI799" s="602"/>
      <c r="AEJ799" s="602"/>
      <c r="AEK799" s="602"/>
      <c r="AEL799" s="602"/>
      <c r="AEM799" s="602"/>
      <c r="AEN799" s="602"/>
      <c r="AEO799" s="602"/>
      <c r="AEP799" s="602"/>
      <c r="AEQ799" s="602"/>
      <c r="AER799" s="602"/>
      <c r="AES799" s="602"/>
      <c r="AET799" s="602"/>
      <c r="AEU799" s="602"/>
      <c r="AEV799" s="602"/>
      <c r="AEW799" s="602"/>
      <c r="AEX799" s="602"/>
      <c r="AEY799" s="602"/>
      <c r="AEZ799" s="602"/>
      <c r="AFA799" s="602"/>
      <c r="AFB799" s="602"/>
      <c r="AFC799" s="602"/>
      <c r="AFD799" s="602"/>
      <c r="AFE799" s="602"/>
      <c r="AFF799" s="602"/>
      <c r="AFG799" s="602"/>
      <c r="AFH799" s="602"/>
      <c r="AFI799" s="602"/>
      <c r="AFJ799" s="602"/>
      <c r="AFK799" s="602"/>
      <c r="AFL799" s="602"/>
      <c r="AFM799" s="602"/>
      <c r="AFN799" s="602"/>
      <c r="AFO799" s="602"/>
      <c r="AFP799" s="602"/>
      <c r="AFQ799" s="602"/>
      <c r="AFR799" s="602"/>
      <c r="AFS799" s="602"/>
      <c r="AFT799" s="602"/>
      <c r="AFU799" s="602"/>
      <c r="AFV799" s="602"/>
      <c r="AFW799" s="602"/>
      <c r="AFX799" s="602"/>
      <c r="AFY799" s="602"/>
      <c r="AFZ799" s="602"/>
      <c r="AGA799" s="602"/>
      <c r="AGB799" s="602"/>
      <c r="AGC799" s="602"/>
      <c r="AGD799" s="602"/>
      <c r="AGE799" s="602"/>
      <c r="AGF799" s="602"/>
      <c r="AGG799" s="602"/>
      <c r="AGH799" s="602"/>
      <c r="AGI799" s="602"/>
      <c r="AGJ799" s="602"/>
      <c r="AGK799" s="602"/>
      <c r="AGL799" s="602"/>
      <c r="AGM799" s="602"/>
      <c r="AGN799" s="602"/>
      <c r="AGO799" s="602"/>
      <c r="AGP799" s="602"/>
      <c r="AGQ799" s="602"/>
      <c r="AGR799" s="602"/>
      <c r="AGS799" s="602"/>
      <c r="AGT799" s="602"/>
      <c r="AGU799" s="602"/>
      <c r="AGV799" s="602"/>
      <c r="AGW799" s="602"/>
      <c r="AGX799" s="602"/>
      <c r="AGY799" s="602"/>
      <c r="AGZ799" s="602"/>
      <c r="AHA799" s="602"/>
      <c r="AHB799" s="602"/>
      <c r="AHC799" s="602"/>
      <c r="AHD799" s="602"/>
      <c r="AHE799" s="602"/>
      <c r="AHF799" s="602"/>
      <c r="AHG799" s="602"/>
      <c r="AHH799" s="602"/>
      <c r="AHI799" s="602"/>
      <c r="AHJ799" s="602"/>
      <c r="AHK799" s="602"/>
      <c r="AHL799" s="602"/>
      <c r="AHM799" s="602"/>
      <c r="AHN799" s="602"/>
      <c r="AHO799" s="602"/>
      <c r="AHP799" s="602"/>
      <c r="AHQ799" s="602"/>
      <c r="AHR799" s="602"/>
      <c r="AHS799" s="602"/>
      <c r="AHT799" s="602"/>
      <c r="AHU799" s="602"/>
      <c r="AHV799" s="602"/>
      <c r="AHW799" s="602"/>
      <c r="AHX799" s="602"/>
      <c r="AHY799" s="602"/>
      <c r="AHZ799" s="602"/>
      <c r="AIA799" s="602"/>
      <c r="AIB799" s="602"/>
      <c r="AIC799" s="602"/>
      <c r="AID799" s="602"/>
      <c r="AIE799" s="602"/>
      <c r="AIF799" s="602"/>
      <c r="AIG799" s="602"/>
      <c r="AIH799" s="602"/>
      <c r="AII799" s="602"/>
      <c r="AIJ799" s="602"/>
      <c r="AIK799" s="602"/>
      <c r="AIL799" s="602"/>
      <c r="AIM799" s="602"/>
      <c r="AIN799" s="602"/>
      <c r="AIO799" s="602"/>
      <c r="AIP799" s="602"/>
      <c r="AIQ799" s="602"/>
      <c r="AIR799" s="602"/>
      <c r="AIS799" s="602"/>
      <c r="AIT799" s="602"/>
      <c r="AIU799" s="602"/>
      <c r="AIV799" s="602"/>
      <c r="AIW799" s="602"/>
      <c r="AIX799" s="602"/>
      <c r="AIY799" s="602"/>
      <c r="AIZ799" s="602"/>
      <c r="AJA799" s="602"/>
      <c r="AJB799" s="602"/>
      <c r="AJC799" s="602"/>
      <c r="AJD799" s="602"/>
      <c r="AJE799" s="602"/>
      <c r="AJF799" s="602"/>
      <c r="AJG799" s="602"/>
      <c r="AJH799" s="602"/>
      <c r="AJI799" s="602"/>
    </row>
    <row r="800" spans="1:945">
      <c r="A800" s="603"/>
      <c r="B800" s="623">
        <v>44642</v>
      </c>
      <c r="C800" s="623" t="s">
        <v>1217</v>
      </c>
      <c r="D800" s="615" t="s">
        <v>2956</v>
      </c>
      <c r="E800" s="617" t="s">
        <v>4854</v>
      </c>
      <c r="F800" s="615"/>
      <c r="G800" s="615"/>
      <c r="H800" s="615"/>
      <c r="I800" s="615" t="s">
        <v>3062</v>
      </c>
      <c r="J800" s="618"/>
      <c r="K800" s="615" t="s">
        <v>4860</v>
      </c>
      <c r="L800" s="615" t="s">
        <v>3112</v>
      </c>
      <c r="M800" s="616">
        <v>44637</v>
      </c>
      <c r="N800" s="616">
        <v>44742</v>
      </c>
      <c r="O800" s="616"/>
      <c r="P800" s="616"/>
      <c r="Q800" s="616"/>
      <c r="R800" s="616"/>
      <c r="S800" s="615" t="s">
        <v>2959</v>
      </c>
      <c r="T800" s="615">
        <v>60</v>
      </c>
      <c r="U800" s="615">
        <v>49403140</v>
      </c>
      <c r="V800" s="615" t="s">
        <v>973</v>
      </c>
      <c r="W800" s="615">
        <v>400</v>
      </c>
      <c r="X800" s="619">
        <v>768</v>
      </c>
      <c r="Y800" s="539">
        <f t="shared" si="36"/>
        <v>307200</v>
      </c>
      <c r="Z800" s="605">
        <v>0.495</v>
      </c>
      <c r="AA800" s="681">
        <f t="shared" si="37"/>
        <v>152064</v>
      </c>
      <c r="AB800" s="625"/>
      <c r="AC800" s="621">
        <v>0</v>
      </c>
      <c r="AD800" s="609"/>
      <c r="AE800" s="606"/>
      <c r="AF800" s="695">
        <f t="shared" si="38"/>
        <v>152064</v>
      </c>
      <c r="AG800" s="604" t="s">
        <v>47</v>
      </c>
      <c r="AH800" s="604"/>
      <c r="AI800" s="604">
        <v>60</v>
      </c>
      <c r="AJ800" s="608" t="s">
        <v>3124</v>
      </c>
      <c r="AK800" s="604" t="s">
        <v>1163</v>
      </c>
      <c r="AL800" s="607" t="s">
        <v>3125</v>
      </c>
      <c r="AM800" s="604" t="s">
        <v>52</v>
      </c>
      <c r="AN800" s="604" t="s">
        <v>1076</v>
      </c>
      <c r="AO800" s="604"/>
      <c r="AP800" s="606"/>
      <c r="AQ800" s="606" t="s">
        <v>37</v>
      </c>
      <c r="AR800" s="606"/>
      <c r="AS800" s="603" t="s">
        <v>1078</v>
      </c>
      <c r="AT800" s="610" t="s">
        <v>1078</v>
      </c>
      <c r="AU800" s="610" t="s">
        <v>1078</v>
      </c>
      <c r="AV800" s="605"/>
      <c r="AW800" s="602"/>
      <c r="AX800" s="602"/>
      <c r="AY800" s="602"/>
      <c r="AZ800" s="602"/>
      <c r="BA800" s="602"/>
      <c r="BB800" s="602"/>
      <c r="BC800" s="602"/>
      <c r="BD800" s="602"/>
      <c r="BE800" s="602"/>
      <c r="BF800" s="602"/>
      <c r="BG800" s="602"/>
      <c r="BH800" s="602"/>
      <c r="BI800" s="602"/>
      <c r="BJ800" s="602"/>
      <c r="BK800" s="602"/>
      <c r="BL800" s="602"/>
      <c r="BM800" s="602"/>
      <c r="BN800" s="602"/>
      <c r="BO800" s="602"/>
      <c r="BP800" s="602"/>
      <c r="BQ800" s="602"/>
      <c r="BR800" s="602"/>
      <c r="BS800" s="602"/>
      <c r="BT800" s="602"/>
      <c r="BU800" s="602"/>
      <c r="BV800" s="602"/>
      <c r="BW800" s="602"/>
      <c r="BX800" s="602"/>
      <c r="BY800" s="602"/>
      <c r="BZ800" s="602"/>
      <c r="CA800" s="602"/>
      <c r="CB800" s="602"/>
      <c r="CC800" s="602"/>
      <c r="CD800" s="602"/>
      <c r="CE800" s="602"/>
      <c r="CF800" s="602"/>
      <c r="CG800" s="602"/>
      <c r="CH800" s="602"/>
      <c r="CI800" s="602"/>
      <c r="CJ800" s="602"/>
      <c r="CK800" s="602"/>
      <c r="CL800" s="602"/>
      <c r="CM800" s="602"/>
      <c r="CN800" s="602"/>
      <c r="CO800" s="602"/>
      <c r="CP800" s="602"/>
      <c r="CQ800" s="602"/>
      <c r="CR800" s="602"/>
      <c r="CS800" s="602"/>
      <c r="CT800" s="602"/>
      <c r="CU800" s="602"/>
      <c r="CV800" s="602"/>
      <c r="CW800" s="602"/>
      <c r="CX800" s="602"/>
      <c r="CY800" s="602"/>
      <c r="CZ800" s="602"/>
      <c r="DA800" s="602"/>
      <c r="DB800" s="602"/>
      <c r="DC800" s="602"/>
      <c r="DD800" s="602"/>
      <c r="DE800" s="602"/>
      <c r="DF800" s="602"/>
      <c r="DG800" s="602"/>
      <c r="DH800" s="602"/>
      <c r="DI800" s="602"/>
      <c r="DJ800" s="602"/>
      <c r="DK800" s="602"/>
      <c r="DL800" s="602"/>
      <c r="DM800" s="602"/>
      <c r="DN800" s="602"/>
      <c r="DO800" s="602"/>
      <c r="DP800" s="602"/>
      <c r="DQ800" s="602"/>
      <c r="DR800" s="602"/>
      <c r="DS800" s="602"/>
      <c r="DT800" s="602"/>
      <c r="DU800" s="602"/>
      <c r="DV800" s="602"/>
      <c r="DW800" s="602"/>
      <c r="DX800" s="602"/>
      <c r="DY800" s="602"/>
      <c r="DZ800" s="602"/>
      <c r="EA800" s="602"/>
      <c r="EB800" s="602"/>
      <c r="EC800" s="602"/>
      <c r="ED800" s="602"/>
      <c r="EE800" s="602"/>
      <c r="EF800" s="602"/>
      <c r="EG800" s="602"/>
      <c r="EH800" s="602"/>
      <c r="EI800" s="602"/>
      <c r="EJ800" s="602"/>
      <c r="EK800" s="602"/>
      <c r="EL800" s="602"/>
      <c r="EM800" s="602"/>
      <c r="EN800" s="602"/>
      <c r="EO800" s="602"/>
      <c r="EP800" s="602"/>
      <c r="EQ800" s="602"/>
      <c r="ER800" s="602"/>
      <c r="ES800" s="602"/>
      <c r="ET800" s="602"/>
      <c r="EU800" s="602"/>
      <c r="EV800" s="602"/>
      <c r="EW800" s="602"/>
      <c r="EX800" s="602"/>
      <c r="EY800" s="602"/>
      <c r="EZ800" s="602"/>
      <c r="FA800" s="602"/>
      <c r="FB800" s="602"/>
      <c r="FC800" s="602"/>
      <c r="FD800" s="602"/>
      <c r="FE800" s="602"/>
      <c r="FF800" s="602"/>
      <c r="FG800" s="602"/>
      <c r="FH800" s="602"/>
      <c r="FI800" s="602"/>
      <c r="FJ800" s="602"/>
      <c r="FK800" s="602"/>
      <c r="FL800" s="602"/>
      <c r="FM800" s="602"/>
      <c r="FN800" s="602"/>
      <c r="FO800" s="602"/>
      <c r="FP800" s="602"/>
      <c r="FQ800" s="602"/>
      <c r="FR800" s="602"/>
      <c r="FS800" s="602"/>
      <c r="FT800" s="602"/>
      <c r="FU800" s="602"/>
      <c r="FV800" s="602"/>
      <c r="FW800" s="602"/>
      <c r="FX800" s="602"/>
      <c r="FY800" s="602"/>
      <c r="FZ800" s="602"/>
      <c r="GA800" s="602"/>
      <c r="GB800" s="602"/>
      <c r="GC800" s="602"/>
      <c r="GD800" s="602"/>
      <c r="GE800" s="602"/>
      <c r="GF800" s="602"/>
      <c r="GG800" s="602"/>
      <c r="GH800" s="602"/>
      <c r="GI800" s="602"/>
      <c r="GJ800" s="602"/>
      <c r="GK800" s="602"/>
      <c r="GL800" s="602"/>
      <c r="GM800" s="602"/>
      <c r="GN800" s="602"/>
      <c r="GO800" s="602"/>
      <c r="GP800" s="602"/>
      <c r="GQ800" s="602"/>
      <c r="GR800" s="602"/>
      <c r="GS800" s="602"/>
      <c r="GT800" s="602"/>
      <c r="GU800" s="602"/>
      <c r="GV800" s="602"/>
      <c r="GW800" s="602"/>
      <c r="GX800" s="602"/>
      <c r="GY800" s="602"/>
      <c r="GZ800" s="602"/>
      <c r="HA800" s="602"/>
      <c r="HB800" s="602"/>
      <c r="HC800" s="602"/>
      <c r="HD800" s="602"/>
      <c r="HE800" s="602"/>
      <c r="HF800" s="602"/>
      <c r="HG800" s="602"/>
      <c r="HH800" s="602"/>
      <c r="HI800" s="602"/>
      <c r="HJ800" s="602"/>
      <c r="HK800" s="602"/>
      <c r="HL800" s="602"/>
      <c r="HM800" s="602"/>
      <c r="HN800" s="602"/>
      <c r="HO800" s="602"/>
      <c r="HP800" s="602"/>
      <c r="HQ800" s="602"/>
      <c r="HR800" s="602"/>
      <c r="HS800" s="602"/>
      <c r="HT800" s="602"/>
      <c r="HU800" s="602"/>
      <c r="HV800" s="602"/>
      <c r="HW800" s="602"/>
      <c r="HX800" s="602"/>
      <c r="HY800" s="602"/>
      <c r="HZ800" s="602"/>
      <c r="IA800" s="602"/>
      <c r="IB800" s="602"/>
      <c r="IC800" s="602"/>
      <c r="ID800" s="602"/>
      <c r="IE800" s="602"/>
      <c r="IF800" s="602"/>
      <c r="IG800" s="602"/>
      <c r="IH800" s="602"/>
      <c r="II800" s="602"/>
      <c r="IJ800" s="602"/>
      <c r="IK800" s="602"/>
      <c r="IL800" s="602"/>
      <c r="IM800" s="602"/>
      <c r="IN800" s="602"/>
      <c r="IO800" s="602"/>
      <c r="IP800" s="602"/>
      <c r="IQ800" s="602"/>
      <c r="IR800" s="602"/>
      <c r="IS800" s="602"/>
      <c r="IT800" s="602"/>
      <c r="IU800" s="602"/>
      <c r="IV800" s="602"/>
      <c r="IW800" s="602"/>
      <c r="IX800" s="602"/>
      <c r="IY800" s="602"/>
      <c r="IZ800" s="602"/>
      <c r="JA800" s="602"/>
      <c r="JB800" s="602"/>
      <c r="JC800" s="602"/>
      <c r="JD800" s="602"/>
      <c r="JE800" s="602"/>
      <c r="JF800" s="602"/>
      <c r="JG800" s="602"/>
      <c r="JH800" s="602"/>
      <c r="JI800" s="602"/>
      <c r="JJ800" s="602"/>
      <c r="JK800" s="602"/>
      <c r="JL800" s="602"/>
      <c r="JM800" s="602"/>
      <c r="JN800" s="602"/>
      <c r="JO800" s="602"/>
      <c r="JP800" s="602"/>
      <c r="JQ800" s="602"/>
      <c r="JR800" s="602"/>
      <c r="JS800" s="602"/>
      <c r="JT800" s="602"/>
      <c r="JU800" s="602"/>
      <c r="JV800" s="602"/>
      <c r="JW800" s="602"/>
      <c r="JX800" s="602"/>
      <c r="JY800" s="602"/>
      <c r="JZ800" s="602"/>
      <c r="KA800" s="602"/>
      <c r="KB800" s="602"/>
      <c r="KC800" s="602"/>
      <c r="KD800" s="602"/>
      <c r="KE800" s="602"/>
      <c r="KF800" s="602"/>
      <c r="KG800" s="602"/>
      <c r="KH800" s="602"/>
      <c r="KI800" s="602"/>
      <c r="KJ800" s="602"/>
      <c r="KK800" s="602"/>
      <c r="KL800" s="602"/>
      <c r="KM800" s="602"/>
      <c r="KN800" s="602"/>
      <c r="KO800" s="602"/>
      <c r="KP800" s="602"/>
      <c r="KQ800" s="602"/>
      <c r="KR800" s="602"/>
      <c r="KS800" s="602"/>
      <c r="KT800" s="602"/>
      <c r="KU800" s="602"/>
      <c r="KV800" s="602"/>
      <c r="KW800" s="602"/>
      <c r="KX800" s="602"/>
      <c r="KY800" s="602"/>
      <c r="KZ800" s="602"/>
      <c r="LA800" s="602"/>
      <c r="LB800" s="602"/>
      <c r="LC800" s="602"/>
      <c r="LD800" s="602"/>
      <c r="LE800" s="602"/>
      <c r="LF800" s="602"/>
      <c r="LG800" s="602"/>
      <c r="LH800" s="602"/>
      <c r="LI800" s="602"/>
      <c r="LJ800" s="602"/>
      <c r="LK800" s="602"/>
      <c r="LL800" s="602"/>
      <c r="LM800" s="602"/>
      <c r="LN800" s="602"/>
      <c r="LO800" s="602"/>
      <c r="LP800" s="602"/>
      <c r="LQ800" s="602"/>
      <c r="LR800" s="602"/>
      <c r="LS800" s="602"/>
      <c r="LT800" s="602"/>
      <c r="LU800" s="602"/>
      <c r="LV800" s="602"/>
      <c r="LW800" s="602"/>
      <c r="LX800" s="602"/>
      <c r="LY800" s="602"/>
      <c r="LZ800" s="602"/>
      <c r="MA800" s="602"/>
      <c r="MB800" s="602"/>
      <c r="MC800" s="602"/>
      <c r="MD800" s="602"/>
      <c r="ME800" s="602"/>
      <c r="MF800" s="602"/>
      <c r="MG800" s="602"/>
      <c r="MH800" s="602"/>
      <c r="MI800" s="602"/>
      <c r="MJ800" s="602"/>
      <c r="MK800" s="602"/>
      <c r="ML800" s="602"/>
      <c r="MM800" s="602"/>
      <c r="MN800" s="602"/>
      <c r="MO800" s="602"/>
      <c r="MP800" s="602"/>
      <c r="MQ800" s="602"/>
      <c r="MR800" s="602"/>
      <c r="MS800" s="602"/>
      <c r="MT800" s="602"/>
      <c r="MU800" s="602"/>
      <c r="MV800" s="602"/>
      <c r="MW800" s="602"/>
      <c r="MX800" s="602"/>
      <c r="MY800" s="602"/>
      <c r="MZ800" s="602"/>
      <c r="NA800" s="602"/>
      <c r="NB800" s="602"/>
      <c r="NC800" s="602"/>
      <c r="ND800" s="602"/>
      <c r="NE800" s="602"/>
      <c r="NF800" s="602"/>
      <c r="NG800" s="602"/>
      <c r="NH800" s="602"/>
      <c r="NI800" s="602"/>
      <c r="NJ800" s="602"/>
      <c r="NK800" s="602"/>
      <c r="NL800" s="602"/>
      <c r="NM800" s="602"/>
      <c r="NN800" s="602"/>
      <c r="NO800" s="602"/>
      <c r="NP800" s="602"/>
      <c r="NQ800" s="602"/>
      <c r="NR800" s="602"/>
      <c r="NS800" s="602"/>
      <c r="NT800" s="602"/>
      <c r="NU800" s="602"/>
      <c r="NV800" s="602"/>
      <c r="NW800" s="602"/>
      <c r="NX800" s="602"/>
      <c r="NY800" s="602"/>
      <c r="NZ800" s="602"/>
      <c r="OA800" s="602"/>
      <c r="OB800" s="602"/>
      <c r="OC800" s="602"/>
      <c r="OD800" s="602"/>
      <c r="OE800" s="602"/>
      <c r="OF800" s="602"/>
      <c r="OG800" s="602"/>
      <c r="OH800" s="602"/>
      <c r="OI800" s="602"/>
      <c r="OJ800" s="602"/>
      <c r="OK800" s="602"/>
      <c r="OL800" s="602"/>
      <c r="OM800" s="602"/>
      <c r="ON800" s="602"/>
      <c r="OO800" s="602"/>
      <c r="OP800" s="602"/>
      <c r="OQ800" s="602"/>
      <c r="OR800" s="602"/>
      <c r="OS800" s="602"/>
      <c r="OT800" s="602"/>
      <c r="OU800" s="602"/>
      <c r="OV800" s="602"/>
      <c r="OW800" s="602"/>
      <c r="OX800" s="602"/>
      <c r="OY800" s="602"/>
      <c r="OZ800" s="602"/>
      <c r="PA800" s="602"/>
      <c r="PB800" s="602"/>
      <c r="PC800" s="602"/>
      <c r="PD800" s="602"/>
      <c r="PE800" s="602"/>
      <c r="PF800" s="602"/>
      <c r="PG800" s="602"/>
      <c r="PH800" s="602"/>
      <c r="PI800" s="602"/>
      <c r="PJ800" s="602"/>
      <c r="PK800" s="602"/>
      <c r="PL800" s="602"/>
      <c r="PM800" s="602"/>
      <c r="PN800" s="602"/>
      <c r="PO800" s="602"/>
      <c r="PP800" s="602"/>
      <c r="PQ800" s="602"/>
      <c r="PR800" s="602"/>
      <c r="PS800" s="602"/>
      <c r="PT800" s="602"/>
      <c r="PU800" s="602"/>
      <c r="PV800" s="602"/>
      <c r="PW800" s="602"/>
      <c r="PX800" s="602"/>
      <c r="PY800" s="602"/>
      <c r="PZ800" s="602"/>
      <c r="QA800" s="602"/>
      <c r="QB800" s="602"/>
      <c r="QC800" s="602"/>
      <c r="QD800" s="602"/>
      <c r="QE800" s="602"/>
      <c r="QF800" s="602"/>
      <c r="QG800" s="602"/>
      <c r="QH800" s="602"/>
      <c r="QI800" s="602"/>
      <c r="QJ800" s="602"/>
      <c r="QK800" s="602"/>
      <c r="QL800" s="602"/>
      <c r="QM800" s="602"/>
      <c r="QN800" s="602"/>
      <c r="QO800" s="602"/>
      <c r="QP800" s="602"/>
      <c r="QQ800" s="602"/>
      <c r="QR800" s="602"/>
      <c r="QS800" s="602"/>
      <c r="QT800" s="602"/>
      <c r="QU800" s="602"/>
      <c r="QV800" s="602"/>
      <c r="QW800" s="602"/>
      <c r="QX800" s="602"/>
      <c r="QY800" s="602"/>
      <c r="QZ800" s="602"/>
      <c r="RA800" s="602"/>
      <c r="RB800" s="602"/>
      <c r="RC800" s="602"/>
      <c r="RD800" s="602"/>
      <c r="RE800" s="602"/>
      <c r="RF800" s="602"/>
      <c r="RG800" s="602"/>
      <c r="RH800" s="602"/>
      <c r="RI800" s="602"/>
      <c r="RJ800" s="602"/>
      <c r="RK800" s="602"/>
      <c r="RL800" s="602"/>
      <c r="RM800" s="602"/>
      <c r="RN800" s="602"/>
      <c r="RO800" s="602"/>
      <c r="RP800" s="602"/>
      <c r="RQ800" s="602"/>
      <c r="RR800" s="602"/>
      <c r="RS800" s="602"/>
      <c r="RT800" s="602"/>
      <c r="RU800" s="602"/>
      <c r="RV800" s="602"/>
      <c r="RW800" s="602"/>
      <c r="RX800" s="602"/>
      <c r="RY800" s="602"/>
      <c r="RZ800" s="602"/>
      <c r="SA800" s="602"/>
      <c r="SB800" s="602"/>
      <c r="SC800" s="602"/>
      <c r="SD800" s="602"/>
      <c r="SE800" s="602"/>
      <c r="SF800" s="602"/>
      <c r="SG800" s="602"/>
      <c r="SH800" s="602"/>
      <c r="SI800" s="602"/>
      <c r="SJ800" s="602"/>
      <c r="SK800" s="602"/>
      <c r="SL800" s="602"/>
      <c r="SM800" s="602"/>
      <c r="SN800" s="602"/>
      <c r="SO800" s="602"/>
      <c r="SP800" s="602"/>
      <c r="SQ800" s="602"/>
      <c r="SR800" s="602"/>
      <c r="SS800" s="602"/>
      <c r="ST800" s="602"/>
      <c r="SU800" s="602"/>
      <c r="SV800" s="602"/>
      <c r="SW800" s="602"/>
      <c r="SX800" s="602"/>
      <c r="SY800" s="602"/>
      <c r="SZ800" s="602"/>
      <c r="TA800" s="602"/>
      <c r="TB800" s="602"/>
      <c r="TC800" s="602"/>
      <c r="TD800" s="602"/>
      <c r="TE800" s="602"/>
      <c r="TF800" s="602"/>
      <c r="TG800" s="602"/>
      <c r="TH800" s="602"/>
      <c r="TI800" s="602"/>
      <c r="TJ800" s="602"/>
      <c r="TK800" s="602"/>
      <c r="TL800" s="602"/>
      <c r="TM800" s="602"/>
      <c r="TN800" s="602"/>
      <c r="TO800" s="602"/>
      <c r="TP800" s="602"/>
      <c r="TQ800" s="602"/>
      <c r="TR800" s="602"/>
      <c r="TS800" s="602"/>
      <c r="TT800" s="602"/>
      <c r="TU800" s="602"/>
      <c r="TV800" s="602"/>
      <c r="TW800" s="602"/>
      <c r="TX800" s="602"/>
      <c r="TY800" s="602"/>
      <c r="TZ800" s="602"/>
      <c r="UA800" s="602"/>
      <c r="UB800" s="602"/>
      <c r="UC800" s="602"/>
      <c r="UD800" s="602"/>
      <c r="UE800" s="602"/>
      <c r="UF800" s="602"/>
      <c r="UG800" s="602"/>
      <c r="UH800" s="602"/>
      <c r="UI800" s="602"/>
      <c r="UJ800" s="602"/>
      <c r="UK800" s="602"/>
      <c r="UL800" s="602"/>
      <c r="UM800" s="602"/>
      <c r="UN800" s="602"/>
      <c r="UO800" s="602"/>
      <c r="UP800" s="602"/>
      <c r="UQ800" s="602"/>
      <c r="UR800" s="602"/>
      <c r="US800" s="602"/>
      <c r="UT800" s="602"/>
      <c r="UU800" s="602"/>
      <c r="UV800" s="602"/>
      <c r="UW800" s="602"/>
      <c r="UX800" s="602"/>
      <c r="UY800" s="602"/>
      <c r="UZ800" s="602"/>
      <c r="VA800" s="602"/>
      <c r="VB800" s="602"/>
      <c r="VC800" s="602"/>
      <c r="VD800" s="602"/>
      <c r="VE800" s="602"/>
      <c r="VF800" s="602"/>
      <c r="VG800" s="602"/>
      <c r="VH800" s="602"/>
      <c r="VI800" s="602"/>
      <c r="VJ800" s="602"/>
      <c r="VK800" s="602"/>
      <c r="VL800" s="602"/>
      <c r="VM800" s="602"/>
      <c r="VN800" s="602"/>
      <c r="VO800" s="602"/>
      <c r="VP800" s="602"/>
      <c r="VQ800" s="602"/>
      <c r="VR800" s="602"/>
      <c r="VS800" s="602"/>
      <c r="VT800" s="602"/>
      <c r="VU800" s="602"/>
      <c r="VV800" s="602"/>
      <c r="VW800" s="602"/>
      <c r="VX800" s="602"/>
      <c r="VY800" s="602"/>
      <c r="VZ800" s="602"/>
      <c r="WA800" s="602"/>
      <c r="WB800" s="602"/>
      <c r="WC800" s="602"/>
      <c r="WD800" s="602"/>
      <c r="WE800" s="602"/>
      <c r="WF800" s="602"/>
      <c r="WG800" s="602"/>
      <c r="WH800" s="602"/>
      <c r="WI800" s="602"/>
      <c r="WJ800" s="602"/>
      <c r="WK800" s="602"/>
      <c r="WL800" s="602"/>
      <c r="WM800" s="602"/>
      <c r="WN800" s="602"/>
      <c r="WO800" s="602"/>
      <c r="WP800" s="602"/>
      <c r="WQ800" s="602"/>
      <c r="WR800" s="602"/>
      <c r="WS800" s="602"/>
      <c r="WT800" s="602"/>
      <c r="WU800" s="602"/>
      <c r="WV800" s="602"/>
      <c r="WW800" s="602"/>
      <c r="WX800" s="602"/>
      <c r="WY800" s="602"/>
      <c r="WZ800" s="602"/>
      <c r="XA800" s="602"/>
      <c r="XB800" s="602"/>
      <c r="XC800" s="602"/>
      <c r="XD800" s="602"/>
      <c r="XE800" s="602"/>
      <c r="XF800" s="602"/>
      <c r="XG800" s="602"/>
      <c r="XH800" s="602"/>
      <c r="XI800" s="602"/>
      <c r="XJ800" s="602"/>
      <c r="XK800" s="602"/>
      <c r="XL800" s="602"/>
      <c r="XM800" s="602"/>
      <c r="XN800" s="602"/>
      <c r="XO800" s="602"/>
      <c r="XP800" s="602"/>
      <c r="XQ800" s="602"/>
      <c r="XR800" s="602"/>
      <c r="XS800" s="602"/>
      <c r="XT800" s="602"/>
      <c r="XU800" s="602"/>
      <c r="XV800" s="602"/>
      <c r="XW800" s="602"/>
      <c r="XX800" s="602"/>
      <c r="XY800" s="602"/>
      <c r="XZ800" s="602"/>
      <c r="YA800" s="602"/>
      <c r="YB800" s="602"/>
      <c r="YC800" s="602"/>
      <c r="YD800" s="602"/>
      <c r="YE800" s="602"/>
      <c r="YF800" s="602"/>
      <c r="YG800" s="602"/>
      <c r="YH800" s="602"/>
      <c r="YI800" s="602"/>
      <c r="YJ800" s="602"/>
      <c r="YK800" s="602"/>
      <c r="YL800" s="602"/>
      <c r="YM800" s="602"/>
      <c r="YN800" s="602"/>
      <c r="YO800" s="602"/>
      <c r="YP800" s="602"/>
      <c r="YQ800" s="602"/>
      <c r="YR800" s="602"/>
      <c r="YS800" s="602"/>
      <c r="YT800" s="602"/>
      <c r="YU800" s="602"/>
      <c r="YV800" s="602"/>
      <c r="YW800" s="602"/>
      <c r="YX800" s="602"/>
      <c r="YY800" s="602"/>
      <c r="YZ800" s="602"/>
      <c r="ZA800" s="602"/>
      <c r="ZB800" s="602"/>
      <c r="ZC800" s="602"/>
      <c r="ZD800" s="602"/>
      <c r="ZE800" s="602"/>
      <c r="ZF800" s="602"/>
      <c r="ZG800" s="602"/>
      <c r="ZH800" s="602"/>
      <c r="ZI800" s="602"/>
      <c r="ZJ800" s="602"/>
      <c r="ZK800" s="602"/>
      <c r="ZL800" s="602"/>
      <c r="ZM800" s="602"/>
      <c r="ZN800" s="602"/>
      <c r="ZO800" s="602"/>
      <c r="ZP800" s="602"/>
      <c r="ZQ800" s="602"/>
      <c r="ZR800" s="602"/>
      <c r="ZS800" s="602"/>
      <c r="ZT800" s="602"/>
      <c r="ZU800" s="602"/>
      <c r="ZV800" s="602"/>
      <c r="ZW800" s="602"/>
      <c r="ZX800" s="602"/>
      <c r="ZY800" s="602"/>
      <c r="ZZ800" s="602"/>
      <c r="AAA800" s="602"/>
      <c r="AAB800" s="602"/>
      <c r="AAC800" s="602"/>
      <c r="AAD800" s="602"/>
      <c r="AAE800" s="602"/>
      <c r="AAF800" s="602"/>
      <c r="AAG800" s="602"/>
      <c r="AAH800" s="602"/>
      <c r="AAI800" s="602"/>
      <c r="AAJ800" s="602"/>
      <c r="AAK800" s="602"/>
      <c r="AAL800" s="602"/>
      <c r="AAM800" s="602"/>
      <c r="AAN800" s="602"/>
      <c r="AAO800" s="602"/>
      <c r="AAP800" s="602"/>
      <c r="AAQ800" s="602"/>
      <c r="AAR800" s="602"/>
      <c r="AAS800" s="602"/>
      <c r="AAT800" s="602"/>
      <c r="AAU800" s="602"/>
      <c r="AAV800" s="602"/>
      <c r="AAW800" s="602"/>
      <c r="AAX800" s="602"/>
      <c r="AAY800" s="602"/>
      <c r="AAZ800" s="602"/>
      <c r="ABA800" s="602"/>
      <c r="ABB800" s="602"/>
      <c r="ABC800" s="602"/>
      <c r="ABD800" s="602"/>
      <c r="ABE800" s="602"/>
      <c r="ABF800" s="602"/>
      <c r="ABG800" s="602"/>
      <c r="ABH800" s="602"/>
      <c r="ABI800" s="602"/>
      <c r="ABJ800" s="602"/>
      <c r="ABK800" s="602"/>
      <c r="ABL800" s="602"/>
      <c r="ABM800" s="602"/>
      <c r="ABN800" s="602"/>
      <c r="ABO800" s="602"/>
      <c r="ABP800" s="602"/>
      <c r="ABQ800" s="602"/>
      <c r="ABR800" s="602"/>
      <c r="ABS800" s="602"/>
      <c r="ABT800" s="602"/>
      <c r="ABU800" s="602"/>
      <c r="ABV800" s="602"/>
      <c r="ABW800" s="602"/>
      <c r="ABX800" s="602"/>
      <c r="ABY800" s="602"/>
      <c r="ABZ800" s="602"/>
      <c r="ACA800" s="602"/>
      <c r="ACB800" s="602"/>
      <c r="ACC800" s="602"/>
      <c r="ACD800" s="602"/>
      <c r="ACE800" s="602"/>
      <c r="ACF800" s="602"/>
      <c r="ACG800" s="602"/>
      <c r="ACH800" s="602"/>
      <c r="ACI800" s="602"/>
      <c r="ACJ800" s="602"/>
      <c r="ACK800" s="602"/>
      <c r="ACL800" s="602"/>
      <c r="ACM800" s="602"/>
      <c r="ACN800" s="602"/>
      <c r="ACO800" s="602"/>
      <c r="ACP800" s="602"/>
      <c r="ACQ800" s="602"/>
      <c r="ACR800" s="602"/>
      <c r="ACS800" s="602"/>
      <c r="ACT800" s="602"/>
      <c r="ACU800" s="602"/>
      <c r="ACV800" s="602"/>
      <c r="ACW800" s="602"/>
      <c r="ACX800" s="602"/>
      <c r="ACY800" s="602"/>
      <c r="ACZ800" s="602"/>
      <c r="ADA800" s="602"/>
      <c r="ADB800" s="602"/>
      <c r="ADC800" s="602"/>
      <c r="ADD800" s="602"/>
      <c r="ADE800" s="602"/>
      <c r="ADF800" s="602"/>
      <c r="ADG800" s="602"/>
      <c r="ADH800" s="602"/>
      <c r="ADI800" s="602"/>
      <c r="ADJ800" s="602"/>
      <c r="ADK800" s="602"/>
      <c r="ADL800" s="602"/>
      <c r="ADM800" s="602"/>
      <c r="ADN800" s="602"/>
      <c r="ADO800" s="602"/>
      <c r="ADP800" s="602"/>
      <c r="ADQ800" s="602"/>
      <c r="ADR800" s="602"/>
      <c r="ADS800" s="602"/>
      <c r="ADT800" s="602"/>
      <c r="ADU800" s="602"/>
      <c r="ADV800" s="602"/>
      <c r="ADW800" s="602"/>
      <c r="ADX800" s="602"/>
      <c r="ADY800" s="602"/>
      <c r="ADZ800" s="602"/>
      <c r="AEA800" s="602"/>
      <c r="AEB800" s="602"/>
      <c r="AEC800" s="602"/>
      <c r="AED800" s="602"/>
      <c r="AEE800" s="602"/>
      <c r="AEF800" s="602"/>
      <c r="AEG800" s="602"/>
      <c r="AEH800" s="602"/>
      <c r="AEI800" s="602"/>
      <c r="AEJ800" s="602"/>
      <c r="AEK800" s="602"/>
      <c r="AEL800" s="602"/>
      <c r="AEM800" s="602"/>
      <c r="AEN800" s="602"/>
      <c r="AEO800" s="602"/>
      <c r="AEP800" s="602"/>
      <c r="AEQ800" s="602"/>
      <c r="AER800" s="602"/>
      <c r="AES800" s="602"/>
      <c r="AET800" s="602"/>
      <c r="AEU800" s="602"/>
      <c r="AEV800" s="602"/>
      <c r="AEW800" s="602"/>
      <c r="AEX800" s="602"/>
      <c r="AEY800" s="602"/>
      <c r="AEZ800" s="602"/>
      <c r="AFA800" s="602"/>
      <c r="AFB800" s="602"/>
      <c r="AFC800" s="602"/>
      <c r="AFD800" s="602"/>
      <c r="AFE800" s="602"/>
      <c r="AFF800" s="602"/>
      <c r="AFG800" s="602"/>
      <c r="AFH800" s="602"/>
      <c r="AFI800" s="602"/>
      <c r="AFJ800" s="602"/>
      <c r="AFK800" s="602"/>
      <c r="AFL800" s="602"/>
      <c r="AFM800" s="602"/>
      <c r="AFN800" s="602"/>
      <c r="AFO800" s="602"/>
      <c r="AFP800" s="602"/>
      <c r="AFQ800" s="602"/>
      <c r="AFR800" s="602"/>
      <c r="AFS800" s="602"/>
      <c r="AFT800" s="602"/>
      <c r="AFU800" s="602"/>
      <c r="AFV800" s="602"/>
      <c r="AFW800" s="602"/>
      <c r="AFX800" s="602"/>
      <c r="AFY800" s="602"/>
      <c r="AFZ800" s="602"/>
      <c r="AGA800" s="602"/>
      <c r="AGB800" s="602"/>
      <c r="AGC800" s="602"/>
      <c r="AGD800" s="602"/>
      <c r="AGE800" s="602"/>
      <c r="AGF800" s="602"/>
      <c r="AGG800" s="602"/>
      <c r="AGH800" s="602"/>
      <c r="AGI800" s="602"/>
      <c r="AGJ800" s="602"/>
      <c r="AGK800" s="602"/>
      <c r="AGL800" s="602"/>
      <c r="AGM800" s="602"/>
      <c r="AGN800" s="602"/>
      <c r="AGO800" s="602"/>
      <c r="AGP800" s="602"/>
      <c r="AGQ800" s="602"/>
      <c r="AGR800" s="602"/>
      <c r="AGS800" s="602"/>
      <c r="AGT800" s="602"/>
      <c r="AGU800" s="602"/>
      <c r="AGV800" s="602"/>
      <c r="AGW800" s="602"/>
      <c r="AGX800" s="602"/>
      <c r="AGY800" s="602"/>
      <c r="AGZ800" s="602"/>
      <c r="AHA800" s="602"/>
      <c r="AHB800" s="602"/>
      <c r="AHC800" s="602"/>
      <c r="AHD800" s="602"/>
      <c r="AHE800" s="602"/>
      <c r="AHF800" s="602"/>
      <c r="AHG800" s="602"/>
      <c r="AHH800" s="602"/>
      <c r="AHI800" s="602"/>
      <c r="AHJ800" s="602"/>
      <c r="AHK800" s="602"/>
      <c r="AHL800" s="602"/>
      <c r="AHM800" s="602"/>
      <c r="AHN800" s="602"/>
      <c r="AHO800" s="602"/>
      <c r="AHP800" s="602"/>
      <c r="AHQ800" s="602"/>
      <c r="AHR800" s="602"/>
      <c r="AHS800" s="602"/>
      <c r="AHT800" s="602"/>
      <c r="AHU800" s="602"/>
      <c r="AHV800" s="602"/>
      <c r="AHW800" s="602"/>
      <c r="AHX800" s="602"/>
      <c r="AHY800" s="602"/>
      <c r="AHZ800" s="602"/>
      <c r="AIA800" s="602"/>
      <c r="AIB800" s="602"/>
      <c r="AIC800" s="602"/>
      <c r="AID800" s="602"/>
      <c r="AIE800" s="602"/>
      <c r="AIF800" s="602"/>
      <c r="AIG800" s="602"/>
      <c r="AIH800" s="602"/>
      <c r="AII800" s="602"/>
      <c r="AIJ800" s="602"/>
      <c r="AIK800" s="602"/>
      <c r="AIL800" s="602"/>
      <c r="AIM800" s="602"/>
      <c r="AIN800" s="602"/>
      <c r="AIO800" s="602"/>
      <c r="AIP800" s="602"/>
      <c r="AIQ800" s="602"/>
      <c r="AIR800" s="602"/>
      <c r="AIS800" s="602"/>
      <c r="AIT800" s="602"/>
      <c r="AIU800" s="602"/>
      <c r="AIV800" s="602"/>
      <c r="AIW800" s="602"/>
      <c r="AIX800" s="602"/>
      <c r="AIY800" s="602"/>
      <c r="AIZ800" s="602"/>
      <c r="AJA800" s="602"/>
      <c r="AJB800" s="602"/>
      <c r="AJC800" s="602"/>
      <c r="AJD800" s="602"/>
      <c r="AJE800" s="602"/>
      <c r="AJF800" s="602"/>
      <c r="AJG800" s="602"/>
      <c r="AJH800" s="602"/>
      <c r="AJI800" s="602"/>
    </row>
    <row r="801" spans="1:945">
      <c r="A801" s="603"/>
      <c r="B801" s="623">
        <v>44642</v>
      </c>
      <c r="C801" s="623" t="s">
        <v>1217</v>
      </c>
      <c r="D801" s="615" t="s">
        <v>2956</v>
      </c>
      <c r="E801" s="617" t="s">
        <v>4854</v>
      </c>
      <c r="F801" s="615"/>
      <c r="G801" s="615"/>
      <c r="H801" s="615"/>
      <c r="I801" s="615" t="s">
        <v>3062</v>
      </c>
      <c r="J801" s="618"/>
      <c r="K801" s="615" t="s">
        <v>4861</v>
      </c>
      <c r="L801" s="615" t="s">
        <v>3112</v>
      </c>
      <c r="M801" s="616">
        <v>44637</v>
      </c>
      <c r="N801" s="616">
        <v>44742</v>
      </c>
      <c r="O801" s="616"/>
      <c r="P801" s="616"/>
      <c r="Q801" s="616"/>
      <c r="R801" s="616"/>
      <c r="S801" s="615" t="s">
        <v>2959</v>
      </c>
      <c r="T801" s="615">
        <v>60</v>
      </c>
      <c r="U801" s="615">
        <v>49403140</v>
      </c>
      <c r="V801" s="615" t="s">
        <v>973</v>
      </c>
      <c r="W801" s="615">
        <v>400</v>
      </c>
      <c r="X801" s="619">
        <v>768</v>
      </c>
      <c r="Y801" s="539">
        <f t="shared" si="36"/>
        <v>307200</v>
      </c>
      <c r="Z801" s="605">
        <v>0.495</v>
      </c>
      <c r="AA801" s="681">
        <f t="shared" si="37"/>
        <v>152064</v>
      </c>
      <c r="AB801" s="625"/>
      <c r="AC801" s="621">
        <v>0</v>
      </c>
      <c r="AD801" s="609"/>
      <c r="AE801" s="606"/>
      <c r="AF801" s="695">
        <f t="shared" si="38"/>
        <v>152064</v>
      </c>
      <c r="AG801" s="604" t="s">
        <v>47</v>
      </c>
      <c r="AH801" s="604"/>
      <c r="AI801" s="604">
        <v>60</v>
      </c>
      <c r="AJ801" s="608" t="s">
        <v>3124</v>
      </c>
      <c r="AK801" s="604" t="s">
        <v>1163</v>
      </c>
      <c r="AL801" s="607" t="s">
        <v>3125</v>
      </c>
      <c r="AM801" s="604" t="s">
        <v>52</v>
      </c>
      <c r="AN801" s="604" t="s">
        <v>1076</v>
      </c>
      <c r="AO801" s="604"/>
      <c r="AP801" s="606"/>
      <c r="AQ801" s="606" t="s">
        <v>37</v>
      </c>
      <c r="AR801" s="606"/>
      <c r="AS801" s="603" t="s">
        <v>1078</v>
      </c>
      <c r="AT801" s="610" t="s">
        <v>1078</v>
      </c>
      <c r="AU801" s="610" t="s">
        <v>1078</v>
      </c>
      <c r="AV801" s="605"/>
      <c r="AW801" s="602"/>
      <c r="AX801" s="602"/>
      <c r="AY801" s="602"/>
      <c r="AZ801" s="602"/>
      <c r="BA801" s="602"/>
      <c r="BB801" s="602"/>
      <c r="BC801" s="602"/>
      <c r="BD801" s="602"/>
      <c r="BE801" s="602"/>
      <c r="BF801" s="602"/>
      <c r="BG801" s="602"/>
      <c r="BH801" s="602"/>
      <c r="BI801" s="602"/>
      <c r="BJ801" s="602"/>
      <c r="BK801" s="602"/>
      <c r="BL801" s="602"/>
      <c r="BM801" s="602"/>
      <c r="BN801" s="602"/>
      <c r="BO801" s="602"/>
      <c r="BP801" s="602"/>
      <c r="BQ801" s="602"/>
      <c r="BR801" s="602"/>
      <c r="BS801" s="602"/>
      <c r="BT801" s="602"/>
      <c r="BU801" s="602"/>
      <c r="BV801" s="602"/>
      <c r="BW801" s="602"/>
      <c r="BX801" s="602"/>
      <c r="BY801" s="602"/>
      <c r="BZ801" s="602"/>
      <c r="CA801" s="602"/>
      <c r="CB801" s="602"/>
      <c r="CC801" s="602"/>
      <c r="CD801" s="602"/>
      <c r="CE801" s="602"/>
      <c r="CF801" s="602"/>
      <c r="CG801" s="602"/>
      <c r="CH801" s="602"/>
      <c r="CI801" s="602"/>
      <c r="CJ801" s="602"/>
      <c r="CK801" s="602"/>
      <c r="CL801" s="602"/>
      <c r="CM801" s="602"/>
      <c r="CN801" s="602"/>
      <c r="CO801" s="602"/>
      <c r="CP801" s="602"/>
      <c r="CQ801" s="602"/>
      <c r="CR801" s="602"/>
      <c r="CS801" s="602"/>
      <c r="CT801" s="602"/>
      <c r="CU801" s="602"/>
      <c r="CV801" s="602"/>
      <c r="CW801" s="602"/>
      <c r="CX801" s="602"/>
      <c r="CY801" s="602"/>
      <c r="CZ801" s="602"/>
      <c r="DA801" s="602"/>
      <c r="DB801" s="602"/>
      <c r="DC801" s="602"/>
      <c r="DD801" s="602"/>
      <c r="DE801" s="602"/>
      <c r="DF801" s="602"/>
      <c r="DG801" s="602"/>
      <c r="DH801" s="602"/>
      <c r="DI801" s="602"/>
      <c r="DJ801" s="602"/>
      <c r="DK801" s="602"/>
      <c r="DL801" s="602"/>
      <c r="DM801" s="602"/>
      <c r="DN801" s="602"/>
      <c r="DO801" s="602"/>
      <c r="DP801" s="602"/>
      <c r="DQ801" s="602"/>
      <c r="DR801" s="602"/>
      <c r="DS801" s="602"/>
      <c r="DT801" s="602"/>
      <c r="DU801" s="602"/>
      <c r="DV801" s="602"/>
      <c r="DW801" s="602"/>
      <c r="DX801" s="602"/>
      <c r="DY801" s="602"/>
      <c r="DZ801" s="602"/>
      <c r="EA801" s="602"/>
      <c r="EB801" s="602"/>
      <c r="EC801" s="602"/>
      <c r="ED801" s="602"/>
      <c r="EE801" s="602"/>
      <c r="EF801" s="602"/>
      <c r="EG801" s="602"/>
      <c r="EH801" s="602"/>
      <c r="EI801" s="602"/>
      <c r="EJ801" s="602"/>
      <c r="EK801" s="602"/>
      <c r="EL801" s="602"/>
      <c r="EM801" s="602"/>
      <c r="EN801" s="602"/>
      <c r="EO801" s="602"/>
      <c r="EP801" s="602"/>
      <c r="EQ801" s="602"/>
      <c r="ER801" s="602"/>
      <c r="ES801" s="602"/>
      <c r="ET801" s="602"/>
      <c r="EU801" s="602"/>
      <c r="EV801" s="602"/>
      <c r="EW801" s="602"/>
      <c r="EX801" s="602"/>
      <c r="EY801" s="602"/>
      <c r="EZ801" s="602"/>
      <c r="FA801" s="602"/>
      <c r="FB801" s="602"/>
      <c r="FC801" s="602"/>
      <c r="FD801" s="602"/>
      <c r="FE801" s="602"/>
      <c r="FF801" s="602"/>
      <c r="FG801" s="602"/>
      <c r="FH801" s="602"/>
      <c r="FI801" s="602"/>
      <c r="FJ801" s="602"/>
      <c r="FK801" s="602"/>
      <c r="FL801" s="602"/>
      <c r="FM801" s="602"/>
      <c r="FN801" s="602"/>
      <c r="FO801" s="602"/>
      <c r="FP801" s="602"/>
      <c r="FQ801" s="602"/>
      <c r="FR801" s="602"/>
      <c r="FS801" s="602"/>
      <c r="FT801" s="602"/>
      <c r="FU801" s="602"/>
      <c r="FV801" s="602"/>
      <c r="FW801" s="602"/>
      <c r="FX801" s="602"/>
      <c r="FY801" s="602"/>
      <c r="FZ801" s="602"/>
      <c r="GA801" s="602"/>
      <c r="GB801" s="602"/>
      <c r="GC801" s="602"/>
      <c r="GD801" s="602"/>
      <c r="GE801" s="602"/>
      <c r="GF801" s="602"/>
      <c r="GG801" s="602"/>
      <c r="GH801" s="602"/>
      <c r="GI801" s="602"/>
      <c r="GJ801" s="602"/>
      <c r="GK801" s="602"/>
      <c r="GL801" s="602"/>
      <c r="GM801" s="602"/>
      <c r="GN801" s="602"/>
      <c r="GO801" s="602"/>
      <c r="GP801" s="602"/>
      <c r="GQ801" s="602"/>
      <c r="GR801" s="602"/>
      <c r="GS801" s="602"/>
      <c r="GT801" s="602"/>
      <c r="GU801" s="602"/>
      <c r="GV801" s="602"/>
      <c r="GW801" s="602"/>
      <c r="GX801" s="602"/>
      <c r="GY801" s="602"/>
      <c r="GZ801" s="602"/>
      <c r="HA801" s="602"/>
      <c r="HB801" s="602"/>
      <c r="HC801" s="602"/>
      <c r="HD801" s="602"/>
      <c r="HE801" s="602"/>
      <c r="HF801" s="602"/>
      <c r="HG801" s="602"/>
      <c r="HH801" s="602"/>
      <c r="HI801" s="602"/>
      <c r="HJ801" s="602"/>
      <c r="HK801" s="602"/>
      <c r="HL801" s="602"/>
      <c r="HM801" s="602"/>
      <c r="HN801" s="602"/>
      <c r="HO801" s="602"/>
      <c r="HP801" s="602"/>
      <c r="HQ801" s="602"/>
      <c r="HR801" s="602"/>
      <c r="HS801" s="602"/>
      <c r="HT801" s="602"/>
      <c r="HU801" s="602"/>
      <c r="HV801" s="602"/>
      <c r="HW801" s="602"/>
      <c r="HX801" s="602"/>
      <c r="HY801" s="602"/>
      <c r="HZ801" s="602"/>
      <c r="IA801" s="602"/>
      <c r="IB801" s="602"/>
      <c r="IC801" s="602"/>
      <c r="ID801" s="602"/>
      <c r="IE801" s="602"/>
      <c r="IF801" s="602"/>
      <c r="IG801" s="602"/>
      <c r="IH801" s="602"/>
      <c r="II801" s="602"/>
      <c r="IJ801" s="602"/>
      <c r="IK801" s="602"/>
      <c r="IL801" s="602"/>
      <c r="IM801" s="602"/>
      <c r="IN801" s="602"/>
      <c r="IO801" s="602"/>
      <c r="IP801" s="602"/>
      <c r="IQ801" s="602"/>
      <c r="IR801" s="602"/>
      <c r="IS801" s="602"/>
      <c r="IT801" s="602"/>
      <c r="IU801" s="602"/>
      <c r="IV801" s="602"/>
      <c r="IW801" s="602"/>
      <c r="IX801" s="602"/>
      <c r="IY801" s="602"/>
      <c r="IZ801" s="602"/>
      <c r="JA801" s="602"/>
      <c r="JB801" s="602"/>
      <c r="JC801" s="602"/>
      <c r="JD801" s="602"/>
      <c r="JE801" s="602"/>
      <c r="JF801" s="602"/>
      <c r="JG801" s="602"/>
      <c r="JH801" s="602"/>
      <c r="JI801" s="602"/>
      <c r="JJ801" s="602"/>
      <c r="JK801" s="602"/>
      <c r="JL801" s="602"/>
      <c r="JM801" s="602"/>
      <c r="JN801" s="602"/>
      <c r="JO801" s="602"/>
      <c r="JP801" s="602"/>
      <c r="JQ801" s="602"/>
      <c r="JR801" s="602"/>
      <c r="JS801" s="602"/>
      <c r="JT801" s="602"/>
      <c r="JU801" s="602"/>
      <c r="JV801" s="602"/>
      <c r="JW801" s="602"/>
      <c r="JX801" s="602"/>
      <c r="JY801" s="602"/>
      <c r="JZ801" s="602"/>
      <c r="KA801" s="602"/>
      <c r="KB801" s="602"/>
      <c r="KC801" s="602"/>
      <c r="KD801" s="602"/>
      <c r="KE801" s="602"/>
      <c r="KF801" s="602"/>
      <c r="KG801" s="602"/>
      <c r="KH801" s="602"/>
      <c r="KI801" s="602"/>
      <c r="KJ801" s="602"/>
      <c r="KK801" s="602"/>
      <c r="KL801" s="602"/>
      <c r="KM801" s="602"/>
      <c r="KN801" s="602"/>
      <c r="KO801" s="602"/>
      <c r="KP801" s="602"/>
      <c r="KQ801" s="602"/>
      <c r="KR801" s="602"/>
      <c r="KS801" s="602"/>
      <c r="KT801" s="602"/>
      <c r="KU801" s="602"/>
      <c r="KV801" s="602"/>
      <c r="KW801" s="602"/>
      <c r="KX801" s="602"/>
      <c r="KY801" s="602"/>
      <c r="KZ801" s="602"/>
      <c r="LA801" s="602"/>
      <c r="LB801" s="602"/>
      <c r="LC801" s="602"/>
      <c r="LD801" s="602"/>
      <c r="LE801" s="602"/>
      <c r="LF801" s="602"/>
      <c r="LG801" s="602"/>
      <c r="LH801" s="602"/>
      <c r="LI801" s="602"/>
      <c r="LJ801" s="602"/>
      <c r="LK801" s="602"/>
      <c r="LL801" s="602"/>
      <c r="LM801" s="602"/>
      <c r="LN801" s="602"/>
      <c r="LO801" s="602"/>
      <c r="LP801" s="602"/>
      <c r="LQ801" s="602"/>
      <c r="LR801" s="602"/>
      <c r="LS801" s="602"/>
      <c r="LT801" s="602"/>
      <c r="LU801" s="602"/>
      <c r="LV801" s="602"/>
      <c r="LW801" s="602"/>
      <c r="LX801" s="602"/>
      <c r="LY801" s="602"/>
      <c r="LZ801" s="602"/>
      <c r="MA801" s="602"/>
      <c r="MB801" s="602"/>
      <c r="MC801" s="602"/>
      <c r="MD801" s="602"/>
      <c r="ME801" s="602"/>
      <c r="MF801" s="602"/>
      <c r="MG801" s="602"/>
      <c r="MH801" s="602"/>
      <c r="MI801" s="602"/>
      <c r="MJ801" s="602"/>
      <c r="MK801" s="602"/>
      <c r="ML801" s="602"/>
      <c r="MM801" s="602"/>
      <c r="MN801" s="602"/>
      <c r="MO801" s="602"/>
      <c r="MP801" s="602"/>
      <c r="MQ801" s="602"/>
      <c r="MR801" s="602"/>
      <c r="MS801" s="602"/>
      <c r="MT801" s="602"/>
      <c r="MU801" s="602"/>
      <c r="MV801" s="602"/>
      <c r="MW801" s="602"/>
      <c r="MX801" s="602"/>
      <c r="MY801" s="602"/>
      <c r="MZ801" s="602"/>
      <c r="NA801" s="602"/>
      <c r="NB801" s="602"/>
      <c r="NC801" s="602"/>
      <c r="ND801" s="602"/>
      <c r="NE801" s="602"/>
      <c r="NF801" s="602"/>
      <c r="NG801" s="602"/>
      <c r="NH801" s="602"/>
      <c r="NI801" s="602"/>
      <c r="NJ801" s="602"/>
      <c r="NK801" s="602"/>
      <c r="NL801" s="602"/>
      <c r="NM801" s="602"/>
      <c r="NN801" s="602"/>
      <c r="NO801" s="602"/>
      <c r="NP801" s="602"/>
      <c r="NQ801" s="602"/>
      <c r="NR801" s="602"/>
      <c r="NS801" s="602"/>
      <c r="NT801" s="602"/>
      <c r="NU801" s="602"/>
      <c r="NV801" s="602"/>
      <c r="NW801" s="602"/>
      <c r="NX801" s="602"/>
      <c r="NY801" s="602"/>
      <c r="NZ801" s="602"/>
      <c r="OA801" s="602"/>
      <c r="OB801" s="602"/>
      <c r="OC801" s="602"/>
      <c r="OD801" s="602"/>
      <c r="OE801" s="602"/>
      <c r="OF801" s="602"/>
      <c r="OG801" s="602"/>
      <c r="OH801" s="602"/>
      <c r="OI801" s="602"/>
      <c r="OJ801" s="602"/>
      <c r="OK801" s="602"/>
      <c r="OL801" s="602"/>
      <c r="OM801" s="602"/>
      <c r="ON801" s="602"/>
      <c r="OO801" s="602"/>
      <c r="OP801" s="602"/>
      <c r="OQ801" s="602"/>
      <c r="OR801" s="602"/>
      <c r="OS801" s="602"/>
      <c r="OT801" s="602"/>
      <c r="OU801" s="602"/>
      <c r="OV801" s="602"/>
      <c r="OW801" s="602"/>
      <c r="OX801" s="602"/>
      <c r="OY801" s="602"/>
      <c r="OZ801" s="602"/>
      <c r="PA801" s="602"/>
      <c r="PB801" s="602"/>
      <c r="PC801" s="602"/>
      <c r="PD801" s="602"/>
      <c r="PE801" s="602"/>
      <c r="PF801" s="602"/>
      <c r="PG801" s="602"/>
      <c r="PH801" s="602"/>
      <c r="PI801" s="602"/>
      <c r="PJ801" s="602"/>
      <c r="PK801" s="602"/>
      <c r="PL801" s="602"/>
      <c r="PM801" s="602"/>
      <c r="PN801" s="602"/>
      <c r="PO801" s="602"/>
      <c r="PP801" s="602"/>
      <c r="PQ801" s="602"/>
      <c r="PR801" s="602"/>
      <c r="PS801" s="602"/>
      <c r="PT801" s="602"/>
      <c r="PU801" s="602"/>
      <c r="PV801" s="602"/>
      <c r="PW801" s="602"/>
      <c r="PX801" s="602"/>
      <c r="PY801" s="602"/>
      <c r="PZ801" s="602"/>
      <c r="QA801" s="602"/>
      <c r="QB801" s="602"/>
      <c r="QC801" s="602"/>
      <c r="QD801" s="602"/>
      <c r="QE801" s="602"/>
      <c r="QF801" s="602"/>
      <c r="QG801" s="602"/>
      <c r="QH801" s="602"/>
      <c r="QI801" s="602"/>
      <c r="QJ801" s="602"/>
      <c r="QK801" s="602"/>
      <c r="QL801" s="602"/>
      <c r="QM801" s="602"/>
      <c r="QN801" s="602"/>
      <c r="QO801" s="602"/>
      <c r="QP801" s="602"/>
      <c r="QQ801" s="602"/>
      <c r="QR801" s="602"/>
      <c r="QS801" s="602"/>
      <c r="QT801" s="602"/>
      <c r="QU801" s="602"/>
      <c r="QV801" s="602"/>
      <c r="QW801" s="602"/>
      <c r="QX801" s="602"/>
      <c r="QY801" s="602"/>
      <c r="QZ801" s="602"/>
      <c r="RA801" s="602"/>
      <c r="RB801" s="602"/>
      <c r="RC801" s="602"/>
      <c r="RD801" s="602"/>
      <c r="RE801" s="602"/>
      <c r="RF801" s="602"/>
      <c r="RG801" s="602"/>
      <c r="RH801" s="602"/>
      <c r="RI801" s="602"/>
      <c r="RJ801" s="602"/>
      <c r="RK801" s="602"/>
      <c r="RL801" s="602"/>
      <c r="RM801" s="602"/>
      <c r="RN801" s="602"/>
      <c r="RO801" s="602"/>
      <c r="RP801" s="602"/>
      <c r="RQ801" s="602"/>
      <c r="RR801" s="602"/>
      <c r="RS801" s="602"/>
      <c r="RT801" s="602"/>
      <c r="RU801" s="602"/>
      <c r="RV801" s="602"/>
      <c r="RW801" s="602"/>
      <c r="RX801" s="602"/>
      <c r="RY801" s="602"/>
      <c r="RZ801" s="602"/>
      <c r="SA801" s="602"/>
      <c r="SB801" s="602"/>
      <c r="SC801" s="602"/>
      <c r="SD801" s="602"/>
      <c r="SE801" s="602"/>
      <c r="SF801" s="602"/>
      <c r="SG801" s="602"/>
      <c r="SH801" s="602"/>
      <c r="SI801" s="602"/>
      <c r="SJ801" s="602"/>
      <c r="SK801" s="602"/>
      <c r="SL801" s="602"/>
      <c r="SM801" s="602"/>
      <c r="SN801" s="602"/>
      <c r="SO801" s="602"/>
      <c r="SP801" s="602"/>
      <c r="SQ801" s="602"/>
      <c r="SR801" s="602"/>
      <c r="SS801" s="602"/>
      <c r="ST801" s="602"/>
      <c r="SU801" s="602"/>
      <c r="SV801" s="602"/>
      <c r="SW801" s="602"/>
      <c r="SX801" s="602"/>
      <c r="SY801" s="602"/>
      <c r="SZ801" s="602"/>
      <c r="TA801" s="602"/>
      <c r="TB801" s="602"/>
      <c r="TC801" s="602"/>
      <c r="TD801" s="602"/>
      <c r="TE801" s="602"/>
      <c r="TF801" s="602"/>
      <c r="TG801" s="602"/>
      <c r="TH801" s="602"/>
      <c r="TI801" s="602"/>
      <c r="TJ801" s="602"/>
      <c r="TK801" s="602"/>
      <c r="TL801" s="602"/>
      <c r="TM801" s="602"/>
      <c r="TN801" s="602"/>
      <c r="TO801" s="602"/>
      <c r="TP801" s="602"/>
      <c r="TQ801" s="602"/>
      <c r="TR801" s="602"/>
      <c r="TS801" s="602"/>
      <c r="TT801" s="602"/>
      <c r="TU801" s="602"/>
      <c r="TV801" s="602"/>
      <c r="TW801" s="602"/>
      <c r="TX801" s="602"/>
      <c r="TY801" s="602"/>
      <c r="TZ801" s="602"/>
      <c r="UA801" s="602"/>
      <c r="UB801" s="602"/>
      <c r="UC801" s="602"/>
      <c r="UD801" s="602"/>
      <c r="UE801" s="602"/>
      <c r="UF801" s="602"/>
      <c r="UG801" s="602"/>
      <c r="UH801" s="602"/>
      <c r="UI801" s="602"/>
      <c r="UJ801" s="602"/>
      <c r="UK801" s="602"/>
      <c r="UL801" s="602"/>
      <c r="UM801" s="602"/>
      <c r="UN801" s="602"/>
      <c r="UO801" s="602"/>
      <c r="UP801" s="602"/>
      <c r="UQ801" s="602"/>
      <c r="UR801" s="602"/>
      <c r="US801" s="602"/>
      <c r="UT801" s="602"/>
      <c r="UU801" s="602"/>
      <c r="UV801" s="602"/>
      <c r="UW801" s="602"/>
      <c r="UX801" s="602"/>
      <c r="UY801" s="602"/>
      <c r="UZ801" s="602"/>
      <c r="VA801" s="602"/>
      <c r="VB801" s="602"/>
      <c r="VC801" s="602"/>
      <c r="VD801" s="602"/>
      <c r="VE801" s="602"/>
      <c r="VF801" s="602"/>
      <c r="VG801" s="602"/>
      <c r="VH801" s="602"/>
      <c r="VI801" s="602"/>
      <c r="VJ801" s="602"/>
      <c r="VK801" s="602"/>
      <c r="VL801" s="602"/>
      <c r="VM801" s="602"/>
      <c r="VN801" s="602"/>
      <c r="VO801" s="602"/>
      <c r="VP801" s="602"/>
      <c r="VQ801" s="602"/>
      <c r="VR801" s="602"/>
      <c r="VS801" s="602"/>
      <c r="VT801" s="602"/>
      <c r="VU801" s="602"/>
      <c r="VV801" s="602"/>
      <c r="VW801" s="602"/>
      <c r="VX801" s="602"/>
      <c r="VY801" s="602"/>
      <c r="VZ801" s="602"/>
      <c r="WA801" s="602"/>
      <c r="WB801" s="602"/>
      <c r="WC801" s="602"/>
      <c r="WD801" s="602"/>
      <c r="WE801" s="602"/>
      <c r="WF801" s="602"/>
      <c r="WG801" s="602"/>
      <c r="WH801" s="602"/>
      <c r="WI801" s="602"/>
      <c r="WJ801" s="602"/>
      <c r="WK801" s="602"/>
      <c r="WL801" s="602"/>
      <c r="WM801" s="602"/>
      <c r="WN801" s="602"/>
      <c r="WO801" s="602"/>
      <c r="WP801" s="602"/>
      <c r="WQ801" s="602"/>
      <c r="WR801" s="602"/>
      <c r="WS801" s="602"/>
      <c r="WT801" s="602"/>
      <c r="WU801" s="602"/>
      <c r="WV801" s="602"/>
      <c r="WW801" s="602"/>
      <c r="WX801" s="602"/>
      <c r="WY801" s="602"/>
      <c r="WZ801" s="602"/>
      <c r="XA801" s="602"/>
      <c r="XB801" s="602"/>
      <c r="XC801" s="602"/>
      <c r="XD801" s="602"/>
      <c r="XE801" s="602"/>
      <c r="XF801" s="602"/>
      <c r="XG801" s="602"/>
      <c r="XH801" s="602"/>
      <c r="XI801" s="602"/>
      <c r="XJ801" s="602"/>
      <c r="XK801" s="602"/>
      <c r="XL801" s="602"/>
      <c r="XM801" s="602"/>
      <c r="XN801" s="602"/>
      <c r="XO801" s="602"/>
      <c r="XP801" s="602"/>
      <c r="XQ801" s="602"/>
      <c r="XR801" s="602"/>
      <c r="XS801" s="602"/>
      <c r="XT801" s="602"/>
      <c r="XU801" s="602"/>
      <c r="XV801" s="602"/>
      <c r="XW801" s="602"/>
      <c r="XX801" s="602"/>
      <c r="XY801" s="602"/>
      <c r="XZ801" s="602"/>
      <c r="YA801" s="602"/>
      <c r="YB801" s="602"/>
      <c r="YC801" s="602"/>
      <c r="YD801" s="602"/>
      <c r="YE801" s="602"/>
      <c r="YF801" s="602"/>
      <c r="YG801" s="602"/>
      <c r="YH801" s="602"/>
      <c r="YI801" s="602"/>
      <c r="YJ801" s="602"/>
      <c r="YK801" s="602"/>
      <c r="YL801" s="602"/>
      <c r="YM801" s="602"/>
      <c r="YN801" s="602"/>
      <c r="YO801" s="602"/>
      <c r="YP801" s="602"/>
      <c r="YQ801" s="602"/>
      <c r="YR801" s="602"/>
      <c r="YS801" s="602"/>
      <c r="YT801" s="602"/>
      <c r="YU801" s="602"/>
      <c r="YV801" s="602"/>
      <c r="YW801" s="602"/>
      <c r="YX801" s="602"/>
      <c r="YY801" s="602"/>
      <c r="YZ801" s="602"/>
      <c r="ZA801" s="602"/>
      <c r="ZB801" s="602"/>
      <c r="ZC801" s="602"/>
      <c r="ZD801" s="602"/>
      <c r="ZE801" s="602"/>
      <c r="ZF801" s="602"/>
      <c r="ZG801" s="602"/>
      <c r="ZH801" s="602"/>
      <c r="ZI801" s="602"/>
      <c r="ZJ801" s="602"/>
      <c r="ZK801" s="602"/>
      <c r="ZL801" s="602"/>
      <c r="ZM801" s="602"/>
      <c r="ZN801" s="602"/>
      <c r="ZO801" s="602"/>
      <c r="ZP801" s="602"/>
      <c r="ZQ801" s="602"/>
      <c r="ZR801" s="602"/>
      <c r="ZS801" s="602"/>
      <c r="ZT801" s="602"/>
      <c r="ZU801" s="602"/>
      <c r="ZV801" s="602"/>
      <c r="ZW801" s="602"/>
      <c r="ZX801" s="602"/>
      <c r="ZY801" s="602"/>
      <c r="ZZ801" s="602"/>
      <c r="AAA801" s="602"/>
      <c r="AAB801" s="602"/>
      <c r="AAC801" s="602"/>
      <c r="AAD801" s="602"/>
      <c r="AAE801" s="602"/>
      <c r="AAF801" s="602"/>
      <c r="AAG801" s="602"/>
      <c r="AAH801" s="602"/>
      <c r="AAI801" s="602"/>
      <c r="AAJ801" s="602"/>
      <c r="AAK801" s="602"/>
      <c r="AAL801" s="602"/>
      <c r="AAM801" s="602"/>
      <c r="AAN801" s="602"/>
      <c r="AAO801" s="602"/>
      <c r="AAP801" s="602"/>
      <c r="AAQ801" s="602"/>
      <c r="AAR801" s="602"/>
      <c r="AAS801" s="602"/>
      <c r="AAT801" s="602"/>
      <c r="AAU801" s="602"/>
      <c r="AAV801" s="602"/>
      <c r="AAW801" s="602"/>
      <c r="AAX801" s="602"/>
      <c r="AAY801" s="602"/>
      <c r="AAZ801" s="602"/>
      <c r="ABA801" s="602"/>
      <c r="ABB801" s="602"/>
      <c r="ABC801" s="602"/>
      <c r="ABD801" s="602"/>
      <c r="ABE801" s="602"/>
      <c r="ABF801" s="602"/>
      <c r="ABG801" s="602"/>
      <c r="ABH801" s="602"/>
      <c r="ABI801" s="602"/>
      <c r="ABJ801" s="602"/>
      <c r="ABK801" s="602"/>
      <c r="ABL801" s="602"/>
      <c r="ABM801" s="602"/>
      <c r="ABN801" s="602"/>
      <c r="ABO801" s="602"/>
      <c r="ABP801" s="602"/>
      <c r="ABQ801" s="602"/>
      <c r="ABR801" s="602"/>
      <c r="ABS801" s="602"/>
      <c r="ABT801" s="602"/>
      <c r="ABU801" s="602"/>
      <c r="ABV801" s="602"/>
      <c r="ABW801" s="602"/>
      <c r="ABX801" s="602"/>
      <c r="ABY801" s="602"/>
      <c r="ABZ801" s="602"/>
      <c r="ACA801" s="602"/>
      <c r="ACB801" s="602"/>
      <c r="ACC801" s="602"/>
      <c r="ACD801" s="602"/>
      <c r="ACE801" s="602"/>
      <c r="ACF801" s="602"/>
      <c r="ACG801" s="602"/>
      <c r="ACH801" s="602"/>
      <c r="ACI801" s="602"/>
      <c r="ACJ801" s="602"/>
      <c r="ACK801" s="602"/>
      <c r="ACL801" s="602"/>
      <c r="ACM801" s="602"/>
      <c r="ACN801" s="602"/>
      <c r="ACO801" s="602"/>
      <c r="ACP801" s="602"/>
      <c r="ACQ801" s="602"/>
      <c r="ACR801" s="602"/>
      <c r="ACS801" s="602"/>
      <c r="ACT801" s="602"/>
      <c r="ACU801" s="602"/>
      <c r="ACV801" s="602"/>
      <c r="ACW801" s="602"/>
      <c r="ACX801" s="602"/>
      <c r="ACY801" s="602"/>
      <c r="ACZ801" s="602"/>
      <c r="ADA801" s="602"/>
      <c r="ADB801" s="602"/>
      <c r="ADC801" s="602"/>
      <c r="ADD801" s="602"/>
      <c r="ADE801" s="602"/>
      <c r="ADF801" s="602"/>
      <c r="ADG801" s="602"/>
      <c r="ADH801" s="602"/>
      <c r="ADI801" s="602"/>
      <c r="ADJ801" s="602"/>
      <c r="ADK801" s="602"/>
      <c r="ADL801" s="602"/>
      <c r="ADM801" s="602"/>
      <c r="ADN801" s="602"/>
      <c r="ADO801" s="602"/>
      <c r="ADP801" s="602"/>
      <c r="ADQ801" s="602"/>
      <c r="ADR801" s="602"/>
      <c r="ADS801" s="602"/>
      <c r="ADT801" s="602"/>
      <c r="ADU801" s="602"/>
      <c r="ADV801" s="602"/>
      <c r="ADW801" s="602"/>
      <c r="ADX801" s="602"/>
      <c r="ADY801" s="602"/>
      <c r="ADZ801" s="602"/>
      <c r="AEA801" s="602"/>
      <c r="AEB801" s="602"/>
      <c r="AEC801" s="602"/>
      <c r="AED801" s="602"/>
      <c r="AEE801" s="602"/>
      <c r="AEF801" s="602"/>
      <c r="AEG801" s="602"/>
      <c r="AEH801" s="602"/>
      <c r="AEI801" s="602"/>
      <c r="AEJ801" s="602"/>
      <c r="AEK801" s="602"/>
      <c r="AEL801" s="602"/>
      <c r="AEM801" s="602"/>
      <c r="AEN801" s="602"/>
      <c r="AEO801" s="602"/>
      <c r="AEP801" s="602"/>
      <c r="AEQ801" s="602"/>
      <c r="AER801" s="602"/>
      <c r="AES801" s="602"/>
      <c r="AET801" s="602"/>
      <c r="AEU801" s="602"/>
      <c r="AEV801" s="602"/>
      <c r="AEW801" s="602"/>
      <c r="AEX801" s="602"/>
      <c r="AEY801" s="602"/>
      <c r="AEZ801" s="602"/>
      <c r="AFA801" s="602"/>
      <c r="AFB801" s="602"/>
      <c r="AFC801" s="602"/>
      <c r="AFD801" s="602"/>
      <c r="AFE801" s="602"/>
      <c r="AFF801" s="602"/>
      <c r="AFG801" s="602"/>
      <c r="AFH801" s="602"/>
      <c r="AFI801" s="602"/>
      <c r="AFJ801" s="602"/>
      <c r="AFK801" s="602"/>
      <c r="AFL801" s="602"/>
      <c r="AFM801" s="602"/>
      <c r="AFN801" s="602"/>
      <c r="AFO801" s="602"/>
      <c r="AFP801" s="602"/>
      <c r="AFQ801" s="602"/>
      <c r="AFR801" s="602"/>
      <c r="AFS801" s="602"/>
      <c r="AFT801" s="602"/>
      <c r="AFU801" s="602"/>
      <c r="AFV801" s="602"/>
      <c r="AFW801" s="602"/>
      <c r="AFX801" s="602"/>
      <c r="AFY801" s="602"/>
      <c r="AFZ801" s="602"/>
      <c r="AGA801" s="602"/>
      <c r="AGB801" s="602"/>
      <c r="AGC801" s="602"/>
      <c r="AGD801" s="602"/>
      <c r="AGE801" s="602"/>
      <c r="AGF801" s="602"/>
      <c r="AGG801" s="602"/>
      <c r="AGH801" s="602"/>
      <c r="AGI801" s="602"/>
      <c r="AGJ801" s="602"/>
      <c r="AGK801" s="602"/>
      <c r="AGL801" s="602"/>
      <c r="AGM801" s="602"/>
      <c r="AGN801" s="602"/>
      <c r="AGO801" s="602"/>
      <c r="AGP801" s="602"/>
      <c r="AGQ801" s="602"/>
      <c r="AGR801" s="602"/>
      <c r="AGS801" s="602"/>
      <c r="AGT801" s="602"/>
      <c r="AGU801" s="602"/>
      <c r="AGV801" s="602"/>
      <c r="AGW801" s="602"/>
      <c r="AGX801" s="602"/>
      <c r="AGY801" s="602"/>
      <c r="AGZ801" s="602"/>
      <c r="AHA801" s="602"/>
      <c r="AHB801" s="602"/>
      <c r="AHC801" s="602"/>
      <c r="AHD801" s="602"/>
      <c r="AHE801" s="602"/>
      <c r="AHF801" s="602"/>
      <c r="AHG801" s="602"/>
      <c r="AHH801" s="602"/>
      <c r="AHI801" s="602"/>
      <c r="AHJ801" s="602"/>
      <c r="AHK801" s="602"/>
      <c r="AHL801" s="602"/>
      <c r="AHM801" s="602"/>
      <c r="AHN801" s="602"/>
      <c r="AHO801" s="602"/>
      <c r="AHP801" s="602"/>
      <c r="AHQ801" s="602"/>
      <c r="AHR801" s="602"/>
      <c r="AHS801" s="602"/>
      <c r="AHT801" s="602"/>
      <c r="AHU801" s="602"/>
      <c r="AHV801" s="602"/>
      <c r="AHW801" s="602"/>
      <c r="AHX801" s="602"/>
      <c r="AHY801" s="602"/>
      <c r="AHZ801" s="602"/>
      <c r="AIA801" s="602"/>
      <c r="AIB801" s="602"/>
      <c r="AIC801" s="602"/>
      <c r="AID801" s="602"/>
      <c r="AIE801" s="602"/>
      <c r="AIF801" s="602"/>
      <c r="AIG801" s="602"/>
      <c r="AIH801" s="602"/>
      <c r="AII801" s="602"/>
      <c r="AIJ801" s="602"/>
      <c r="AIK801" s="602"/>
      <c r="AIL801" s="602"/>
      <c r="AIM801" s="602"/>
      <c r="AIN801" s="602"/>
      <c r="AIO801" s="602"/>
      <c r="AIP801" s="602"/>
      <c r="AIQ801" s="602"/>
      <c r="AIR801" s="602"/>
      <c r="AIS801" s="602"/>
      <c r="AIT801" s="602"/>
      <c r="AIU801" s="602"/>
      <c r="AIV801" s="602"/>
      <c r="AIW801" s="602"/>
      <c r="AIX801" s="602"/>
      <c r="AIY801" s="602"/>
      <c r="AIZ801" s="602"/>
      <c r="AJA801" s="602"/>
      <c r="AJB801" s="602"/>
      <c r="AJC801" s="602"/>
      <c r="AJD801" s="602"/>
      <c r="AJE801" s="602"/>
      <c r="AJF801" s="602"/>
      <c r="AJG801" s="602"/>
      <c r="AJH801" s="602"/>
      <c r="AJI801" s="602"/>
    </row>
    <row r="802" spans="1:945">
      <c r="A802" s="603"/>
      <c r="B802" s="623">
        <v>44642</v>
      </c>
      <c r="C802" s="623" t="s">
        <v>1217</v>
      </c>
      <c r="D802" s="615" t="s">
        <v>2956</v>
      </c>
      <c r="E802" s="617" t="s">
        <v>4854</v>
      </c>
      <c r="F802" s="615"/>
      <c r="G802" s="615"/>
      <c r="H802" s="615"/>
      <c r="I802" s="615" t="s">
        <v>3062</v>
      </c>
      <c r="J802" s="618"/>
      <c r="K802" s="615" t="s">
        <v>4862</v>
      </c>
      <c r="L802" s="615" t="s">
        <v>3112</v>
      </c>
      <c r="M802" s="616">
        <v>44637</v>
      </c>
      <c r="N802" s="616">
        <v>44742</v>
      </c>
      <c r="O802" s="616"/>
      <c r="P802" s="616"/>
      <c r="Q802" s="616"/>
      <c r="R802" s="616"/>
      <c r="S802" s="615" t="s">
        <v>2959</v>
      </c>
      <c r="T802" s="615">
        <v>60</v>
      </c>
      <c r="U802" s="615">
        <v>49403140</v>
      </c>
      <c r="V802" s="615" t="s">
        <v>973</v>
      </c>
      <c r="W802" s="615">
        <v>400</v>
      </c>
      <c r="X802" s="619">
        <v>768</v>
      </c>
      <c r="Y802" s="539">
        <f t="shared" si="36"/>
        <v>307200</v>
      </c>
      <c r="Z802" s="605">
        <v>0.495</v>
      </c>
      <c r="AA802" s="681">
        <f t="shared" si="37"/>
        <v>152064</v>
      </c>
      <c r="AB802" s="625"/>
      <c r="AC802" s="621">
        <v>0</v>
      </c>
      <c r="AD802" s="609"/>
      <c r="AE802" s="606"/>
      <c r="AF802" s="695">
        <f t="shared" si="38"/>
        <v>152064</v>
      </c>
      <c r="AG802" s="604" t="s">
        <v>47</v>
      </c>
      <c r="AH802" s="604"/>
      <c r="AI802" s="604">
        <v>60</v>
      </c>
      <c r="AJ802" s="608" t="s">
        <v>3115</v>
      </c>
      <c r="AK802" s="604" t="s">
        <v>1388</v>
      </c>
      <c r="AL802" s="607" t="s">
        <v>3143</v>
      </c>
      <c r="AM802" s="604" t="s">
        <v>52</v>
      </c>
      <c r="AN802" s="604" t="s">
        <v>1076</v>
      </c>
      <c r="AO802" s="604"/>
      <c r="AP802" s="606"/>
      <c r="AQ802" s="606" t="s">
        <v>37</v>
      </c>
      <c r="AR802" s="606"/>
      <c r="AS802" s="603" t="s">
        <v>1078</v>
      </c>
      <c r="AT802" s="610" t="s">
        <v>1078</v>
      </c>
      <c r="AU802" s="610" t="s">
        <v>1078</v>
      </c>
      <c r="AV802" s="605"/>
      <c r="AW802" s="602"/>
      <c r="AX802" s="602"/>
      <c r="AY802" s="602"/>
      <c r="AZ802" s="602"/>
      <c r="BA802" s="602"/>
      <c r="BB802" s="602"/>
      <c r="BC802" s="602"/>
      <c r="BD802" s="602"/>
      <c r="BE802" s="602"/>
      <c r="BF802" s="602"/>
      <c r="BG802" s="602"/>
      <c r="BH802" s="602"/>
      <c r="BI802" s="602"/>
      <c r="BJ802" s="602"/>
      <c r="BK802" s="602"/>
      <c r="BL802" s="602"/>
      <c r="BM802" s="602"/>
      <c r="BN802" s="602"/>
      <c r="BO802" s="602"/>
      <c r="BP802" s="602"/>
      <c r="BQ802" s="602"/>
      <c r="BR802" s="602"/>
      <c r="BS802" s="602"/>
      <c r="BT802" s="602"/>
      <c r="BU802" s="602"/>
      <c r="BV802" s="602"/>
      <c r="BW802" s="602"/>
      <c r="BX802" s="602"/>
      <c r="BY802" s="602"/>
      <c r="BZ802" s="602"/>
      <c r="CA802" s="602"/>
      <c r="CB802" s="602"/>
      <c r="CC802" s="602"/>
      <c r="CD802" s="602"/>
      <c r="CE802" s="602"/>
      <c r="CF802" s="602"/>
      <c r="CG802" s="602"/>
      <c r="CH802" s="602"/>
      <c r="CI802" s="602"/>
      <c r="CJ802" s="602"/>
      <c r="CK802" s="602"/>
      <c r="CL802" s="602"/>
      <c r="CM802" s="602"/>
      <c r="CN802" s="602"/>
      <c r="CO802" s="602"/>
      <c r="CP802" s="602"/>
      <c r="CQ802" s="602"/>
      <c r="CR802" s="602"/>
      <c r="CS802" s="602"/>
      <c r="CT802" s="602"/>
      <c r="CU802" s="602"/>
      <c r="CV802" s="602"/>
      <c r="CW802" s="602"/>
      <c r="CX802" s="602"/>
      <c r="CY802" s="602"/>
      <c r="CZ802" s="602"/>
      <c r="DA802" s="602"/>
      <c r="DB802" s="602"/>
      <c r="DC802" s="602"/>
      <c r="DD802" s="602"/>
      <c r="DE802" s="602"/>
      <c r="DF802" s="602"/>
      <c r="DG802" s="602"/>
      <c r="DH802" s="602"/>
      <c r="DI802" s="602"/>
      <c r="DJ802" s="602"/>
      <c r="DK802" s="602"/>
      <c r="DL802" s="602"/>
      <c r="DM802" s="602"/>
      <c r="DN802" s="602"/>
      <c r="DO802" s="602"/>
      <c r="DP802" s="602"/>
      <c r="DQ802" s="602"/>
      <c r="DR802" s="602"/>
      <c r="DS802" s="602"/>
      <c r="DT802" s="602"/>
      <c r="DU802" s="602"/>
      <c r="DV802" s="602"/>
      <c r="DW802" s="602"/>
      <c r="DX802" s="602"/>
      <c r="DY802" s="602"/>
      <c r="DZ802" s="602"/>
      <c r="EA802" s="602"/>
      <c r="EB802" s="602"/>
      <c r="EC802" s="602"/>
      <c r="ED802" s="602"/>
      <c r="EE802" s="602"/>
      <c r="EF802" s="602"/>
      <c r="EG802" s="602"/>
      <c r="EH802" s="602"/>
      <c r="EI802" s="602"/>
      <c r="EJ802" s="602"/>
      <c r="EK802" s="602"/>
      <c r="EL802" s="602"/>
      <c r="EM802" s="602"/>
      <c r="EN802" s="602"/>
      <c r="EO802" s="602"/>
      <c r="EP802" s="602"/>
      <c r="EQ802" s="602"/>
      <c r="ER802" s="602"/>
      <c r="ES802" s="602"/>
      <c r="ET802" s="602"/>
      <c r="EU802" s="602"/>
      <c r="EV802" s="602"/>
      <c r="EW802" s="602"/>
      <c r="EX802" s="602"/>
      <c r="EY802" s="602"/>
      <c r="EZ802" s="602"/>
      <c r="FA802" s="602"/>
      <c r="FB802" s="602"/>
      <c r="FC802" s="602"/>
      <c r="FD802" s="602"/>
      <c r="FE802" s="602"/>
      <c r="FF802" s="602"/>
      <c r="FG802" s="602"/>
      <c r="FH802" s="602"/>
      <c r="FI802" s="602"/>
      <c r="FJ802" s="602"/>
      <c r="FK802" s="602"/>
      <c r="FL802" s="602"/>
      <c r="FM802" s="602"/>
      <c r="FN802" s="602"/>
      <c r="FO802" s="602"/>
      <c r="FP802" s="602"/>
      <c r="FQ802" s="602"/>
      <c r="FR802" s="602"/>
      <c r="FS802" s="602"/>
      <c r="FT802" s="602"/>
      <c r="FU802" s="602"/>
      <c r="FV802" s="602"/>
      <c r="FW802" s="602"/>
      <c r="FX802" s="602"/>
      <c r="FY802" s="602"/>
      <c r="FZ802" s="602"/>
      <c r="GA802" s="602"/>
      <c r="GB802" s="602"/>
      <c r="GC802" s="602"/>
      <c r="GD802" s="602"/>
      <c r="GE802" s="602"/>
      <c r="GF802" s="602"/>
      <c r="GG802" s="602"/>
      <c r="GH802" s="602"/>
      <c r="GI802" s="602"/>
      <c r="GJ802" s="602"/>
      <c r="GK802" s="602"/>
      <c r="GL802" s="602"/>
      <c r="GM802" s="602"/>
      <c r="GN802" s="602"/>
      <c r="GO802" s="602"/>
      <c r="GP802" s="602"/>
      <c r="GQ802" s="602"/>
      <c r="GR802" s="602"/>
      <c r="GS802" s="602"/>
      <c r="GT802" s="602"/>
      <c r="GU802" s="602"/>
      <c r="GV802" s="602"/>
      <c r="GW802" s="602"/>
      <c r="GX802" s="602"/>
      <c r="GY802" s="602"/>
      <c r="GZ802" s="602"/>
      <c r="HA802" s="602"/>
      <c r="HB802" s="602"/>
      <c r="HC802" s="602"/>
      <c r="HD802" s="602"/>
      <c r="HE802" s="602"/>
      <c r="HF802" s="602"/>
      <c r="HG802" s="602"/>
      <c r="HH802" s="602"/>
      <c r="HI802" s="602"/>
      <c r="HJ802" s="602"/>
      <c r="HK802" s="602"/>
      <c r="HL802" s="602"/>
      <c r="HM802" s="602"/>
      <c r="HN802" s="602"/>
      <c r="HO802" s="602"/>
      <c r="HP802" s="602"/>
      <c r="HQ802" s="602"/>
      <c r="HR802" s="602"/>
      <c r="HS802" s="602"/>
      <c r="HT802" s="602"/>
      <c r="HU802" s="602"/>
      <c r="HV802" s="602"/>
      <c r="HW802" s="602"/>
      <c r="HX802" s="602"/>
      <c r="HY802" s="602"/>
      <c r="HZ802" s="602"/>
      <c r="IA802" s="602"/>
      <c r="IB802" s="602"/>
      <c r="IC802" s="602"/>
      <c r="ID802" s="602"/>
      <c r="IE802" s="602"/>
      <c r="IF802" s="602"/>
      <c r="IG802" s="602"/>
      <c r="IH802" s="602"/>
      <c r="II802" s="602"/>
      <c r="IJ802" s="602"/>
      <c r="IK802" s="602"/>
      <c r="IL802" s="602"/>
      <c r="IM802" s="602"/>
      <c r="IN802" s="602"/>
      <c r="IO802" s="602"/>
      <c r="IP802" s="602"/>
      <c r="IQ802" s="602"/>
      <c r="IR802" s="602"/>
      <c r="IS802" s="602"/>
      <c r="IT802" s="602"/>
      <c r="IU802" s="602"/>
      <c r="IV802" s="602"/>
      <c r="IW802" s="602"/>
      <c r="IX802" s="602"/>
      <c r="IY802" s="602"/>
      <c r="IZ802" s="602"/>
      <c r="JA802" s="602"/>
      <c r="JB802" s="602"/>
      <c r="JC802" s="602"/>
      <c r="JD802" s="602"/>
      <c r="JE802" s="602"/>
      <c r="JF802" s="602"/>
      <c r="JG802" s="602"/>
      <c r="JH802" s="602"/>
      <c r="JI802" s="602"/>
      <c r="JJ802" s="602"/>
      <c r="JK802" s="602"/>
      <c r="JL802" s="602"/>
      <c r="JM802" s="602"/>
      <c r="JN802" s="602"/>
      <c r="JO802" s="602"/>
      <c r="JP802" s="602"/>
      <c r="JQ802" s="602"/>
      <c r="JR802" s="602"/>
      <c r="JS802" s="602"/>
      <c r="JT802" s="602"/>
      <c r="JU802" s="602"/>
      <c r="JV802" s="602"/>
      <c r="JW802" s="602"/>
      <c r="JX802" s="602"/>
      <c r="JY802" s="602"/>
      <c r="JZ802" s="602"/>
      <c r="KA802" s="602"/>
      <c r="KB802" s="602"/>
      <c r="KC802" s="602"/>
      <c r="KD802" s="602"/>
      <c r="KE802" s="602"/>
      <c r="KF802" s="602"/>
      <c r="KG802" s="602"/>
      <c r="KH802" s="602"/>
      <c r="KI802" s="602"/>
      <c r="KJ802" s="602"/>
      <c r="KK802" s="602"/>
      <c r="KL802" s="602"/>
      <c r="KM802" s="602"/>
      <c r="KN802" s="602"/>
      <c r="KO802" s="602"/>
      <c r="KP802" s="602"/>
      <c r="KQ802" s="602"/>
      <c r="KR802" s="602"/>
      <c r="KS802" s="602"/>
      <c r="KT802" s="602"/>
      <c r="KU802" s="602"/>
      <c r="KV802" s="602"/>
      <c r="KW802" s="602"/>
      <c r="KX802" s="602"/>
      <c r="KY802" s="602"/>
      <c r="KZ802" s="602"/>
      <c r="LA802" s="602"/>
      <c r="LB802" s="602"/>
      <c r="LC802" s="602"/>
      <c r="LD802" s="602"/>
      <c r="LE802" s="602"/>
      <c r="LF802" s="602"/>
      <c r="LG802" s="602"/>
      <c r="LH802" s="602"/>
      <c r="LI802" s="602"/>
      <c r="LJ802" s="602"/>
      <c r="LK802" s="602"/>
      <c r="LL802" s="602"/>
      <c r="LM802" s="602"/>
      <c r="LN802" s="602"/>
      <c r="LO802" s="602"/>
      <c r="LP802" s="602"/>
      <c r="LQ802" s="602"/>
      <c r="LR802" s="602"/>
      <c r="LS802" s="602"/>
      <c r="LT802" s="602"/>
      <c r="LU802" s="602"/>
      <c r="LV802" s="602"/>
      <c r="LW802" s="602"/>
      <c r="LX802" s="602"/>
      <c r="LY802" s="602"/>
      <c r="LZ802" s="602"/>
      <c r="MA802" s="602"/>
      <c r="MB802" s="602"/>
      <c r="MC802" s="602"/>
      <c r="MD802" s="602"/>
      <c r="ME802" s="602"/>
      <c r="MF802" s="602"/>
      <c r="MG802" s="602"/>
      <c r="MH802" s="602"/>
      <c r="MI802" s="602"/>
      <c r="MJ802" s="602"/>
      <c r="MK802" s="602"/>
      <c r="ML802" s="602"/>
      <c r="MM802" s="602"/>
      <c r="MN802" s="602"/>
      <c r="MO802" s="602"/>
      <c r="MP802" s="602"/>
      <c r="MQ802" s="602"/>
      <c r="MR802" s="602"/>
      <c r="MS802" s="602"/>
      <c r="MT802" s="602"/>
      <c r="MU802" s="602"/>
      <c r="MV802" s="602"/>
      <c r="MW802" s="602"/>
      <c r="MX802" s="602"/>
      <c r="MY802" s="602"/>
      <c r="MZ802" s="602"/>
      <c r="NA802" s="602"/>
      <c r="NB802" s="602"/>
      <c r="NC802" s="602"/>
      <c r="ND802" s="602"/>
      <c r="NE802" s="602"/>
      <c r="NF802" s="602"/>
      <c r="NG802" s="602"/>
      <c r="NH802" s="602"/>
      <c r="NI802" s="602"/>
      <c r="NJ802" s="602"/>
      <c r="NK802" s="602"/>
      <c r="NL802" s="602"/>
      <c r="NM802" s="602"/>
      <c r="NN802" s="602"/>
      <c r="NO802" s="602"/>
      <c r="NP802" s="602"/>
      <c r="NQ802" s="602"/>
      <c r="NR802" s="602"/>
      <c r="NS802" s="602"/>
      <c r="NT802" s="602"/>
      <c r="NU802" s="602"/>
      <c r="NV802" s="602"/>
      <c r="NW802" s="602"/>
      <c r="NX802" s="602"/>
      <c r="NY802" s="602"/>
      <c r="NZ802" s="602"/>
      <c r="OA802" s="602"/>
      <c r="OB802" s="602"/>
      <c r="OC802" s="602"/>
      <c r="OD802" s="602"/>
      <c r="OE802" s="602"/>
      <c r="OF802" s="602"/>
      <c r="OG802" s="602"/>
      <c r="OH802" s="602"/>
      <c r="OI802" s="602"/>
      <c r="OJ802" s="602"/>
      <c r="OK802" s="602"/>
      <c r="OL802" s="602"/>
      <c r="OM802" s="602"/>
      <c r="ON802" s="602"/>
      <c r="OO802" s="602"/>
      <c r="OP802" s="602"/>
      <c r="OQ802" s="602"/>
      <c r="OR802" s="602"/>
      <c r="OS802" s="602"/>
      <c r="OT802" s="602"/>
      <c r="OU802" s="602"/>
      <c r="OV802" s="602"/>
      <c r="OW802" s="602"/>
      <c r="OX802" s="602"/>
      <c r="OY802" s="602"/>
      <c r="OZ802" s="602"/>
      <c r="PA802" s="602"/>
      <c r="PB802" s="602"/>
      <c r="PC802" s="602"/>
      <c r="PD802" s="602"/>
      <c r="PE802" s="602"/>
      <c r="PF802" s="602"/>
      <c r="PG802" s="602"/>
      <c r="PH802" s="602"/>
      <c r="PI802" s="602"/>
      <c r="PJ802" s="602"/>
      <c r="PK802" s="602"/>
      <c r="PL802" s="602"/>
      <c r="PM802" s="602"/>
      <c r="PN802" s="602"/>
      <c r="PO802" s="602"/>
      <c r="PP802" s="602"/>
      <c r="PQ802" s="602"/>
      <c r="PR802" s="602"/>
      <c r="PS802" s="602"/>
      <c r="PT802" s="602"/>
      <c r="PU802" s="602"/>
      <c r="PV802" s="602"/>
      <c r="PW802" s="602"/>
      <c r="PX802" s="602"/>
      <c r="PY802" s="602"/>
      <c r="PZ802" s="602"/>
      <c r="QA802" s="602"/>
      <c r="QB802" s="602"/>
      <c r="QC802" s="602"/>
      <c r="QD802" s="602"/>
      <c r="QE802" s="602"/>
      <c r="QF802" s="602"/>
      <c r="QG802" s="602"/>
      <c r="QH802" s="602"/>
      <c r="QI802" s="602"/>
      <c r="QJ802" s="602"/>
      <c r="QK802" s="602"/>
      <c r="QL802" s="602"/>
      <c r="QM802" s="602"/>
      <c r="QN802" s="602"/>
      <c r="QO802" s="602"/>
      <c r="QP802" s="602"/>
      <c r="QQ802" s="602"/>
      <c r="QR802" s="602"/>
      <c r="QS802" s="602"/>
      <c r="QT802" s="602"/>
      <c r="QU802" s="602"/>
      <c r="QV802" s="602"/>
      <c r="QW802" s="602"/>
      <c r="QX802" s="602"/>
      <c r="QY802" s="602"/>
      <c r="QZ802" s="602"/>
      <c r="RA802" s="602"/>
      <c r="RB802" s="602"/>
      <c r="RC802" s="602"/>
      <c r="RD802" s="602"/>
      <c r="RE802" s="602"/>
      <c r="RF802" s="602"/>
      <c r="RG802" s="602"/>
      <c r="RH802" s="602"/>
      <c r="RI802" s="602"/>
      <c r="RJ802" s="602"/>
      <c r="RK802" s="602"/>
      <c r="RL802" s="602"/>
      <c r="RM802" s="602"/>
      <c r="RN802" s="602"/>
      <c r="RO802" s="602"/>
      <c r="RP802" s="602"/>
      <c r="RQ802" s="602"/>
      <c r="RR802" s="602"/>
      <c r="RS802" s="602"/>
      <c r="RT802" s="602"/>
      <c r="RU802" s="602"/>
      <c r="RV802" s="602"/>
      <c r="RW802" s="602"/>
      <c r="RX802" s="602"/>
      <c r="RY802" s="602"/>
      <c r="RZ802" s="602"/>
      <c r="SA802" s="602"/>
      <c r="SB802" s="602"/>
      <c r="SC802" s="602"/>
      <c r="SD802" s="602"/>
      <c r="SE802" s="602"/>
      <c r="SF802" s="602"/>
      <c r="SG802" s="602"/>
      <c r="SH802" s="602"/>
      <c r="SI802" s="602"/>
      <c r="SJ802" s="602"/>
      <c r="SK802" s="602"/>
      <c r="SL802" s="602"/>
      <c r="SM802" s="602"/>
      <c r="SN802" s="602"/>
      <c r="SO802" s="602"/>
      <c r="SP802" s="602"/>
      <c r="SQ802" s="602"/>
      <c r="SR802" s="602"/>
      <c r="SS802" s="602"/>
      <c r="ST802" s="602"/>
      <c r="SU802" s="602"/>
      <c r="SV802" s="602"/>
      <c r="SW802" s="602"/>
      <c r="SX802" s="602"/>
      <c r="SY802" s="602"/>
      <c r="SZ802" s="602"/>
      <c r="TA802" s="602"/>
      <c r="TB802" s="602"/>
      <c r="TC802" s="602"/>
      <c r="TD802" s="602"/>
      <c r="TE802" s="602"/>
      <c r="TF802" s="602"/>
      <c r="TG802" s="602"/>
      <c r="TH802" s="602"/>
      <c r="TI802" s="602"/>
      <c r="TJ802" s="602"/>
      <c r="TK802" s="602"/>
      <c r="TL802" s="602"/>
      <c r="TM802" s="602"/>
      <c r="TN802" s="602"/>
      <c r="TO802" s="602"/>
      <c r="TP802" s="602"/>
      <c r="TQ802" s="602"/>
      <c r="TR802" s="602"/>
      <c r="TS802" s="602"/>
      <c r="TT802" s="602"/>
      <c r="TU802" s="602"/>
      <c r="TV802" s="602"/>
      <c r="TW802" s="602"/>
      <c r="TX802" s="602"/>
      <c r="TY802" s="602"/>
      <c r="TZ802" s="602"/>
      <c r="UA802" s="602"/>
      <c r="UB802" s="602"/>
      <c r="UC802" s="602"/>
      <c r="UD802" s="602"/>
      <c r="UE802" s="602"/>
      <c r="UF802" s="602"/>
      <c r="UG802" s="602"/>
      <c r="UH802" s="602"/>
      <c r="UI802" s="602"/>
      <c r="UJ802" s="602"/>
      <c r="UK802" s="602"/>
      <c r="UL802" s="602"/>
      <c r="UM802" s="602"/>
      <c r="UN802" s="602"/>
      <c r="UO802" s="602"/>
      <c r="UP802" s="602"/>
      <c r="UQ802" s="602"/>
      <c r="UR802" s="602"/>
      <c r="US802" s="602"/>
      <c r="UT802" s="602"/>
      <c r="UU802" s="602"/>
      <c r="UV802" s="602"/>
      <c r="UW802" s="602"/>
      <c r="UX802" s="602"/>
      <c r="UY802" s="602"/>
      <c r="UZ802" s="602"/>
      <c r="VA802" s="602"/>
      <c r="VB802" s="602"/>
      <c r="VC802" s="602"/>
      <c r="VD802" s="602"/>
      <c r="VE802" s="602"/>
      <c r="VF802" s="602"/>
      <c r="VG802" s="602"/>
      <c r="VH802" s="602"/>
      <c r="VI802" s="602"/>
      <c r="VJ802" s="602"/>
      <c r="VK802" s="602"/>
      <c r="VL802" s="602"/>
      <c r="VM802" s="602"/>
      <c r="VN802" s="602"/>
      <c r="VO802" s="602"/>
      <c r="VP802" s="602"/>
      <c r="VQ802" s="602"/>
      <c r="VR802" s="602"/>
      <c r="VS802" s="602"/>
      <c r="VT802" s="602"/>
      <c r="VU802" s="602"/>
      <c r="VV802" s="602"/>
      <c r="VW802" s="602"/>
      <c r="VX802" s="602"/>
      <c r="VY802" s="602"/>
      <c r="VZ802" s="602"/>
      <c r="WA802" s="602"/>
      <c r="WB802" s="602"/>
      <c r="WC802" s="602"/>
      <c r="WD802" s="602"/>
      <c r="WE802" s="602"/>
      <c r="WF802" s="602"/>
      <c r="WG802" s="602"/>
      <c r="WH802" s="602"/>
      <c r="WI802" s="602"/>
      <c r="WJ802" s="602"/>
      <c r="WK802" s="602"/>
      <c r="WL802" s="602"/>
      <c r="WM802" s="602"/>
      <c r="WN802" s="602"/>
      <c r="WO802" s="602"/>
      <c r="WP802" s="602"/>
      <c r="WQ802" s="602"/>
      <c r="WR802" s="602"/>
      <c r="WS802" s="602"/>
      <c r="WT802" s="602"/>
      <c r="WU802" s="602"/>
      <c r="WV802" s="602"/>
      <c r="WW802" s="602"/>
      <c r="WX802" s="602"/>
      <c r="WY802" s="602"/>
      <c r="WZ802" s="602"/>
      <c r="XA802" s="602"/>
      <c r="XB802" s="602"/>
      <c r="XC802" s="602"/>
      <c r="XD802" s="602"/>
      <c r="XE802" s="602"/>
      <c r="XF802" s="602"/>
      <c r="XG802" s="602"/>
      <c r="XH802" s="602"/>
      <c r="XI802" s="602"/>
      <c r="XJ802" s="602"/>
      <c r="XK802" s="602"/>
      <c r="XL802" s="602"/>
      <c r="XM802" s="602"/>
      <c r="XN802" s="602"/>
      <c r="XO802" s="602"/>
      <c r="XP802" s="602"/>
      <c r="XQ802" s="602"/>
      <c r="XR802" s="602"/>
      <c r="XS802" s="602"/>
      <c r="XT802" s="602"/>
      <c r="XU802" s="602"/>
      <c r="XV802" s="602"/>
      <c r="XW802" s="602"/>
      <c r="XX802" s="602"/>
      <c r="XY802" s="602"/>
      <c r="XZ802" s="602"/>
      <c r="YA802" s="602"/>
      <c r="YB802" s="602"/>
      <c r="YC802" s="602"/>
      <c r="YD802" s="602"/>
      <c r="YE802" s="602"/>
      <c r="YF802" s="602"/>
      <c r="YG802" s="602"/>
      <c r="YH802" s="602"/>
      <c r="YI802" s="602"/>
      <c r="YJ802" s="602"/>
      <c r="YK802" s="602"/>
      <c r="YL802" s="602"/>
      <c r="YM802" s="602"/>
      <c r="YN802" s="602"/>
      <c r="YO802" s="602"/>
      <c r="YP802" s="602"/>
      <c r="YQ802" s="602"/>
      <c r="YR802" s="602"/>
      <c r="YS802" s="602"/>
      <c r="YT802" s="602"/>
      <c r="YU802" s="602"/>
      <c r="YV802" s="602"/>
      <c r="YW802" s="602"/>
      <c r="YX802" s="602"/>
      <c r="YY802" s="602"/>
      <c r="YZ802" s="602"/>
      <c r="ZA802" s="602"/>
      <c r="ZB802" s="602"/>
      <c r="ZC802" s="602"/>
      <c r="ZD802" s="602"/>
      <c r="ZE802" s="602"/>
      <c r="ZF802" s="602"/>
      <c r="ZG802" s="602"/>
      <c r="ZH802" s="602"/>
      <c r="ZI802" s="602"/>
      <c r="ZJ802" s="602"/>
      <c r="ZK802" s="602"/>
      <c r="ZL802" s="602"/>
      <c r="ZM802" s="602"/>
      <c r="ZN802" s="602"/>
      <c r="ZO802" s="602"/>
      <c r="ZP802" s="602"/>
      <c r="ZQ802" s="602"/>
      <c r="ZR802" s="602"/>
      <c r="ZS802" s="602"/>
      <c r="ZT802" s="602"/>
      <c r="ZU802" s="602"/>
      <c r="ZV802" s="602"/>
      <c r="ZW802" s="602"/>
      <c r="ZX802" s="602"/>
      <c r="ZY802" s="602"/>
      <c r="ZZ802" s="602"/>
      <c r="AAA802" s="602"/>
      <c r="AAB802" s="602"/>
      <c r="AAC802" s="602"/>
      <c r="AAD802" s="602"/>
      <c r="AAE802" s="602"/>
      <c r="AAF802" s="602"/>
      <c r="AAG802" s="602"/>
      <c r="AAH802" s="602"/>
      <c r="AAI802" s="602"/>
      <c r="AAJ802" s="602"/>
      <c r="AAK802" s="602"/>
      <c r="AAL802" s="602"/>
      <c r="AAM802" s="602"/>
      <c r="AAN802" s="602"/>
      <c r="AAO802" s="602"/>
      <c r="AAP802" s="602"/>
      <c r="AAQ802" s="602"/>
      <c r="AAR802" s="602"/>
      <c r="AAS802" s="602"/>
      <c r="AAT802" s="602"/>
      <c r="AAU802" s="602"/>
      <c r="AAV802" s="602"/>
      <c r="AAW802" s="602"/>
      <c r="AAX802" s="602"/>
      <c r="AAY802" s="602"/>
      <c r="AAZ802" s="602"/>
      <c r="ABA802" s="602"/>
      <c r="ABB802" s="602"/>
      <c r="ABC802" s="602"/>
      <c r="ABD802" s="602"/>
      <c r="ABE802" s="602"/>
      <c r="ABF802" s="602"/>
      <c r="ABG802" s="602"/>
      <c r="ABH802" s="602"/>
      <c r="ABI802" s="602"/>
      <c r="ABJ802" s="602"/>
      <c r="ABK802" s="602"/>
      <c r="ABL802" s="602"/>
      <c r="ABM802" s="602"/>
      <c r="ABN802" s="602"/>
      <c r="ABO802" s="602"/>
      <c r="ABP802" s="602"/>
      <c r="ABQ802" s="602"/>
      <c r="ABR802" s="602"/>
      <c r="ABS802" s="602"/>
      <c r="ABT802" s="602"/>
      <c r="ABU802" s="602"/>
      <c r="ABV802" s="602"/>
      <c r="ABW802" s="602"/>
      <c r="ABX802" s="602"/>
      <c r="ABY802" s="602"/>
      <c r="ABZ802" s="602"/>
      <c r="ACA802" s="602"/>
      <c r="ACB802" s="602"/>
      <c r="ACC802" s="602"/>
      <c r="ACD802" s="602"/>
      <c r="ACE802" s="602"/>
      <c r="ACF802" s="602"/>
      <c r="ACG802" s="602"/>
      <c r="ACH802" s="602"/>
      <c r="ACI802" s="602"/>
      <c r="ACJ802" s="602"/>
      <c r="ACK802" s="602"/>
      <c r="ACL802" s="602"/>
      <c r="ACM802" s="602"/>
      <c r="ACN802" s="602"/>
      <c r="ACO802" s="602"/>
      <c r="ACP802" s="602"/>
      <c r="ACQ802" s="602"/>
      <c r="ACR802" s="602"/>
      <c r="ACS802" s="602"/>
      <c r="ACT802" s="602"/>
      <c r="ACU802" s="602"/>
      <c r="ACV802" s="602"/>
      <c r="ACW802" s="602"/>
      <c r="ACX802" s="602"/>
      <c r="ACY802" s="602"/>
      <c r="ACZ802" s="602"/>
      <c r="ADA802" s="602"/>
      <c r="ADB802" s="602"/>
      <c r="ADC802" s="602"/>
      <c r="ADD802" s="602"/>
      <c r="ADE802" s="602"/>
      <c r="ADF802" s="602"/>
      <c r="ADG802" s="602"/>
      <c r="ADH802" s="602"/>
      <c r="ADI802" s="602"/>
      <c r="ADJ802" s="602"/>
      <c r="ADK802" s="602"/>
      <c r="ADL802" s="602"/>
      <c r="ADM802" s="602"/>
      <c r="ADN802" s="602"/>
      <c r="ADO802" s="602"/>
      <c r="ADP802" s="602"/>
      <c r="ADQ802" s="602"/>
      <c r="ADR802" s="602"/>
      <c r="ADS802" s="602"/>
      <c r="ADT802" s="602"/>
      <c r="ADU802" s="602"/>
      <c r="ADV802" s="602"/>
      <c r="ADW802" s="602"/>
      <c r="ADX802" s="602"/>
      <c r="ADY802" s="602"/>
      <c r="ADZ802" s="602"/>
      <c r="AEA802" s="602"/>
      <c r="AEB802" s="602"/>
      <c r="AEC802" s="602"/>
      <c r="AED802" s="602"/>
      <c r="AEE802" s="602"/>
      <c r="AEF802" s="602"/>
      <c r="AEG802" s="602"/>
      <c r="AEH802" s="602"/>
      <c r="AEI802" s="602"/>
      <c r="AEJ802" s="602"/>
      <c r="AEK802" s="602"/>
      <c r="AEL802" s="602"/>
      <c r="AEM802" s="602"/>
      <c r="AEN802" s="602"/>
      <c r="AEO802" s="602"/>
      <c r="AEP802" s="602"/>
      <c r="AEQ802" s="602"/>
      <c r="AER802" s="602"/>
      <c r="AES802" s="602"/>
      <c r="AET802" s="602"/>
      <c r="AEU802" s="602"/>
      <c r="AEV802" s="602"/>
      <c r="AEW802" s="602"/>
      <c r="AEX802" s="602"/>
      <c r="AEY802" s="602"/>
      <c r="AEZ802" s="602"/>
      <c r="AFA802" s="602"/>
      <c r="AFB802" s="602"/>
      <c r="AFC802" s="602"/>
      <c r="AFD802" s="602"/>
      <c r="AFE802" s="602"/>
      <c r="AFF802" s="602"/>
      <c r="AFG802" s="602"/>
      <c r="AFH802" s="602"/>
      <c r="AFI802" s="602"/>
      <c r="AFJ802" s="602"/>
      <c r="AFK802" s="602"/>
      <c r="AFL802" s="602"/>
      <c r="AFM802" s="602"/>
      <c r="AFN802" s="602"/>
      <c r="AFO802" s="602"/>
      <c r="AFP802" s="602"/>
      <c r="AFQ802" s="602"/>
      <c r="AFR802" s="602"/>
      <c r="AFS802" s="602"/>
      <c r="AFT802" s="602"/>
      <c r="AFU802" s="602"/>
      <c r="AFV802" s="602"/>
      <c r="AFW802" s="602"/>
      <c r="AFX802" s="602"/>
      <c r="AFY802" s="602"/>
      <c r="AFZ802" s="602"/>
      <c r="AGA802" s="602"/>
      <c r="AGB802" s="602"/>
      <c r="AGC802" s="602"/>
      <c r="AGD802" s="602"/>
      <c r="AGE802" s="602"/>
      <c r="AGF802" s="602"/>
      <c r="AGG802" s="602"/>
      <c r="AGH802" s="602"/>
      <c r="AGI802" s="602"/>
      <c r="AGJ802" s="602"/>
      <c r="AGK802" s="602"/>
      <c r="AGL802" s="602"/>
      <c r="AGM802" s="602"/>
      <c r="AGN802" s="602"/>
      <c r="AGO802" s="602"/>
      <c r="AGP802" s="602"/>
      <c r="AGQ802" s="602"/>
      <c r="AGR802" s="602"/>
      <c r="AGS802" s="602"/>
      <c r="AGT802" s="602"/>
      <c r="AGU802" s="602"/>
      <c r="AGV802" s="602"/>
      <c r="AGW802" s="602"/>
      <c r="AGX802" s="602"/>
      <c r="AGY802" s="602"/>
      <c r="AGZ802" s="602"/>
      <c r="AHA802" s="602"/>
      <c r="AHB802" s="602"/>
      <c r="AHC802" s="602"/>
      <c r="AHD802" s="602"/>
      <c r="AHE802" s="602"/>
      <c r="AHF802" s="602"/>
      <c r="AHG802" s="602"/>
      <c r="AHH802" s="602"/>
      <c r="AHI802" s="602"/>
      <c r="AHJ802" s="602"/>
      <c r="AHK802" s="602"/>
      <c r="AHL802" s="602"/>
      <c r="AHM802" s="602"/>
      <c r="AHN802" s="602"/>
      <c r="AHO802" s="602"/>
      <c r="AHP802" s="602"/>
      <c r="AHQ802" s="602"/>
      <c r="AHR802" s="602"/>
      <c r="AHS802" s="602"/>
      <c r="AHT802" s="602"/>
      <c r="AHU802" s="602"/>
      <c r="AHV802" s="602"/>
      <c r="AHW802" s="602"/>
      <c r="AHX802" s="602"/>
      <c r="AHY802" s="602"/>
      <c r="AHZ802" s="602"/>
      <c r="AIA802" s="602"/>
      <c r="AIB802" s="602"/>
      <c r="AIC802" s="602"/>
      <c r="AID802" s="602"/>
      <c r="AIE802" s="602"/>
      <c r="AIF802" s="602"/>
      <c r="AIG802" s="602"/>
      <c r="AIH802" s="602"/>
      <c r="AII802" s="602"/>
      <c r="AIJ802" s="602"/>
      <c r="AIK802" s="602"/>
      <c r="AIL802" s="602"/>
      <c r="AIM802" s="602"/>
      <c r="AIN802" s="602"/>
      <c r="AIO802" s="602"/>
      <c r="AIP802" s="602"/>
      <c r="AIQ802" s="602"/>
      <c r="AIR802" s="602"/>
      <c r="AIS802" s="602"/>
      <c r="AIT802" s="602"/>
      <c r="AIU802" s="602"/>
      <c r="AIV802" s="602"/>
      <c r="AIW802" s="602"/>
      <c r="AIX802" s="602"/>
      <c r="AIY802" s="602"/>
      <c r="AIZ802" s="602"/>
      <c r="AJA802" s="602"/>
      <c r="AJB802" s="602"/>
      <c r="AJC802" s="602"/>
      <c r="AJD802" s="602"/>
      <c r="AJE802" s="602"/>
      <c r="AJF802" s="602"/>
      <c r="AJG802" s="602"/>
      <c r="AJH802" s="602"/>
      <c r="AJI802" s="602"/>
    </row>
    <row r="803" spans="1:945">
      <c r="A803" s="603"/>
      <c r="B803" s="623">
        <v>44642</v>
      </c>
      <c r="C803" s="623" t="s">
        <v>1217</v>
      </c>
      <c r="D803" s="615" t="s">
        <v>2956</v>
      </c>
      <c r="E803" s="617" t="s">
        <v>4854</v>
      </c>
      <c r="F803" s="615"/>
      <c r="G803" s="615"/>
      <c r="H803" s="615"/>
      <c r="I803" s="615" t="s">
        <v>3062</v>
      </c>
      <c r="J803" s="618"/>
      <c r="K803" s="615" t="s">
        <v>4863</v>
      </c>
      <c r="L803" s="615" t="s">
        <v>3112</v>
      </c>
      <c r="M803" s="616">
        <v>44637</v>
      </c>
      <c r="N803" s="616">
        <v>44742</v>
      </c>
      <c r="O803" s="616"/>
      <c r="P803" s="616"/>
      <c r="Q803" s="616"/>
      <c r="R803" s="616"/>
      <c r="S803" s="615" t="s">
        <v>2959</v>
      </c>
      <c r="T803" s="615">
        <v>60</v>
      </c>
      <c r="U803" s="615">
        <v>49403140</v>
      </c>
      <c r="V803" s="615" t="s">
        <v>973</v>
      </c>
      <c r="W803" s="615">
        <v>400</v>
      </c>
      <c r="X803" s="619">
        <v>768</v>
      </c>
      <c r="Y803" s="539">
        <f t="shared" si="36"/>
        <v>307200</v>
      </c>
      <c r="Z803" s="605">
        <v>0.495</v>
      </c>
      <c r="AA803" s="681">
        <f t="shared" si="37"/>
        <v>152064</v>
      </c>
      <c r="AB803" s="625"/>
      <c r="AC803" s="621">
        <v>0</v>
      </c>
      <c r="AD803" s="609"/>
      <c r="AE803" s="606"/>
      <c r="AF803" s="695">
        <f t="shared" si="38"/>
        <v>152064</v>
      </c>
      <c r="AG803" s="604" t="s">
        <v>47</v>
      </c>
      <c r="AH803" s="604"/>
      <c r="AI803" s="604">
        <v>60</v>
      </c>
      <c r="AJ803" s="608" t="s">
        <v>3115</v>
      </c>
      <c r="AK803" s="604" t="s">
        <v>1388</v>
      </c>
      <c r="AL803" s="607" t="s">
        <v>3143</v>
      </c>
      <c r="AM803" s="604" t="s">
        <v>52</v>
      </c>
      <c r="AN803" s="604" t="s">
        <v>1076</v>
      </c>
      <c r="AO803" s="604"/>
      <c r="AP803" s="606"/>
      <c r="AQ803" s="606" t="s">
        <v>37</v>
      </c>
      <c r="AR803" s="606"/>
      <c r="AS803" s="603" t="s">
        <v>1078</v>
      </c>
      <c r="AT803" s="610" t="s">
        <v>1078</v>
      </c>
      <c r="AU803" s="610" t="s">
        <v>1078</v>
      </c>
      <c r="AV803" s="605"/>
      <c r="AW803" s="602"/>
      <c r="AX803" s="602"/>
      <c r="AY803" s="602"/>
      <c r="AZ803" s="602"/>
      <c r="BA803" s="602"/>
      <c r="BB803" s="602"/>
      <c r="BC803" s="602"/>
      <c r="BD803" s="602"/>
      <c r="BE803" s="602"/>
      <c r="BF803" s="602"/>
      <c r="BG803" s="602"/>
      <c r="BH803" s="602"/>
      <c r="BI803" s="602"/>
      <c r="BJ803" s="602"/>
      <c r="BK803" s="602"/>
      <c r="BL803" s="602"/>
      <c r="BM803" s="602"/>
      <c r="BN803" s="602"/>
      <c r="BO803" s="602"/>
      <c r="BP803" s="602"/>
      <c r="BQ803" s="602"/>
      <c r="BR803" s="602"/>
      <c r="BS803" s="602"/>
      <c r="BT803" s="602"/>
      <c r="BU803" s="602"/>
      <c r="BV803" s="602"/>
      <c r="BW803" s="602"/>
      <c r="BX803" s="602"/>
      <c r="BY803" s="602"/>
      <c r="BZ803" s="602"/>
      <c r="CA803" s="602"/>
      <c r="CB803" s="602"/>
      <c r="CC803" s="602"/>
      <c r="CD803" s="602"/>
      <c r="CE803" s="602"/>
      <c r="CF803" s="602"/>
      <c r="CG803" s="602"/>
      <c r="CH803" s="602"/>
      <c r="CI803" s="602"/>
      <c r="CJ803" s="602"/>
      <c r="CK803" s="602"/>
      <c r="CL803" s="602"/>
      <c r="CM803" s="602"/>
      <c r="CN803" s="602"/>
      <c r="CO803" s="602"/>
      <c r="CP803" s="602"/>
      <c r="CQ803" s="602"/>
      <c r="CR803" s="602"/>
      <c r="CS803" s="602"/>
      <c r="CT803" s="602"/>
      <c r="CU803" s="602"/>
      <c r="CV803" s="602"/>
      <c r="CW803" s="602"/>
      <c r="CX803" s="602"/>
      <c r="CY803" s="602"/>
      <c r="CZ803" s="602"/>
      <c r="DA803" s="602"/>
      <c r="DB803" s="602"/>
      <c r="DC803" s="602"/>
      <c r="DD803" s="602"/>
      <c r="DE803" s="602"/>
      <c r="DF803" s="602"/>
      <c r="DG803" s="602"/>
      <c r="DH803" s="602"/>
      <c r="DI803" s="602"/>
      <c r="DJ803" s="602"/>
      <c r="DK803" s="602"/>
      <c r="DL803" s="602"/>
      <c r="DM803" s="602"/>
      <c r="DN803" s="602"/>
      <c r="DO803" s="602"/>
      <c r="DP803" s="602"/>
      <c r="DQ803" s="602"/>
      <c r="DR803" s="602"/>
      <c r="DS803" s="602"/>
      <c r="DT803" s="602"/>
      <c r="DU803" s="602"/>
      <c r="DV803" s="602"/>
      <c r="DW803" s="602"/>
      <c r="DX803" s="602"/>
      <c r="DY803" s="602"/>
      <c r="DZ803" s="602"/>
      <c r="EA803" s="602"/>
      <c r="EB803" s="602"/>
      <c r="EC803" s="602"/>
      <c r="ED803" s="602"/>
      <c r="EE803" s="602"/>
      <c r="EF803" s="602"/>
      <c r="EG803" s="602"/>
      <c r="EH803" s="602"/>
      <c r="EI803" s="602"/>
      <c r="EJ803" s="602"/>
      <c r="EK803" s="602"/>
      <c r="EL803" s="602"/>
      <c r="EM803" s="602"/>
      <c r="EN803" s="602"/>
      <c r="EO803" s="602"/>
      <c r="EP803" s="602"/>
      <c r="EQ803" s="602"/>
      <c r="ER803" s="602"/>
      <c r="ES803" s="602"/>
      <c r="ET803" s="602"/>
      <c r="EU803" s="602"/>
      <c r="EV803" s="602"/>
      <c r="EW803" s="602"/>
      <c r="EX803" s="602"/>
      <c r="EY803" s="602"/>
      <c r="EZ803" s="602"/>
      <c r="FA803" s="602"/>
      <c r="FB803" s="602"/>
      <c r="FC803" s="602"/>
      <c r="FD803" s="602"/>
      <c r="FE803" s="602"/>
      <c r="FF803" s="602"/>
      <c r="FG803" s="602"/>
      <c r="FH803" s="602"/>
      <c r="FI803" s="602"/>
      <c r="FJ803" s="602"/>
      <c r="FK803" s="602"/>
      <c r="FL803" s="602"/>
      <c r="FM803" s="602"/>
      <c r="FN803" s="602"/>
      <c r="FO803" s="602"/>
      <c r="FP803" s="602"/>
      <c r="FQ803" s="602"/>
      <c r="FR803" s="602"/>
      <c r="FS803" s="602"/>
      <c r="FT803" s="602"/>
      <c r="FU803" s="602"/>
      <c r="FV803" s="602"/>
      <c r="FW803" s="602"/>
      <c r="FX803" s="602"/>
      <c r="FY803" s="602"/>
      <c r="FZ803" s="602"/>
      <c r="GA803" s="602"/>
      <c r="GB803" s="602"/>
      <c r="GC803" s="602"/>
      <c r="GD803" s="602"/>
      <c r="GE803" s="602"/>
      <c r="GF803" s="602"/>
      <c r="GG803" s="602"/>
      <c r="GH803" s="602"/>
      <c r="GI803" s="602"/>
      <c r="GJ803" s="602"/>
      <c r="GK803" s="602"/>
      <c r="GL803" s="602"/>
      <c r="GM803" s="602"/>
      <c r="GN803" s="602"/>
      <c r="GO803" s="602"/>
      <c r="GP803" s="602"/>
      <c r="GQ803" s="602"/>
      <c r="GR803" s="602"/>
      <c r="GS803" s="602"/>
      <c r="GT803" s="602"/>
      <c r="GU803" s="602"/>
      <c r="GV803" s="602"/>
      <c r="GW803" s="602"/>
      <c r="GX803" s="602"/>
      <c r="GY803" s="602"/>
      <c r="GZ803" s="602"/>
      <c r="HA803" s="602"/>
      <c r="HB803" s="602"/>
      <c r="HC803" s="602"/>
      <c r="HD803" s="602"/>
      <c r="HE803" s="602"/>
      <c r="HF803" s="602"/>
      <c r="HG803" s="602"/>
      <c r="HH803" s="602"/>
      <c r="HI803" s="602"/>
      <c r="HJ803" s="602"/>
      <c r="HK803" s="602"/>
      <c r="HL803" s="602"/>
      <c r="HM803" s="602"/>
      <c r="HN803" s="602"/>
      <c r="HO803" s="602"/>
      <c r="HP803" s="602"/>
      <c r="HQ803" s="602"/>
      <c r="HR803" s="602"/>
      <c r="HS803" s="602"/>
      <c r="HT803" s="602"/>
      <c r="HU803" s="602"/>
      <c r="HV803" s="602"/>
      <c r="HW803" s="602"/>
      <c r="HX803" s="602"/>
      <c r="HY803" s="602"/>
      <c r="HZ803" s="602"/>
      <c r="IA803" s="602"/>
      <c r="IB803" s="602"/>
      <c r="IC803" s="602"/>
      <c r="ID803" s="602"/>
      <c r="IE803" s="602"/>
      <c r="IF803" s="602"/>
      <c r="IG803" s="602"/>
      <c r="IH803" s="602"/>
      <c r="II803" s="602"/>
      <c r="IJ803" s="602"/>
      <c r="IK803" s="602"/>
      <c r="IL803" s="602"/>
      <c r="IM803" s="602"/>
      <c r="IN803" s="602"/>
      <c r="IO803" s="602"/>
      <c r="IP803" s="602"/>
      <c r="IQ803" s="602"/>
      <c r="IR803" s="602"/>
      <c r="IS803" s="602"/>
      <c r="IT803" s="602"/>
      <c r="IU803" s="602"/>
      <c r="IV803" s="602"/>
      <c r="IW803" s="602"/>
      <c r="IX803" s="602"/>
      <c r="IY803" s="602"/>
      <c r="IZ803" s="602"/>
      <c r="JA803" s="602"/>
      <c r="JB803" s="602"/>
      <c r="JC803" s="602"/>
      <c r="JD803" s="602"/>
      <c r="JE803" s="602"/>
      <c r="JF803" s="602"/>
      <c r="JG803" s="602"/>
      <c r="JH803" s="602"/>
      <c r="JI803" s="602"/>
      <c r="JJ803" s="602"/>
      <c r="JK803" s="602"/>
      <c r="JL803" s="602"/>
      <c r="JM803" s="602"/>
      <c r="JN803" s="602"/>
      <c r="JO803" s="602"/>
      <c r="JP803" s="602"/>
      <c r="JQ803" s="602"/>
      <c r="JR803" s="602"/>
      <c r="JS803" s="602"/>
      <c r="JT803" s="602"/>
      <c r="JU803" s="602"/>
      <c r="JV803" s="602"/>
      <c r="JW803" s="602"/>
      <c r="JX803" s="602"/>
      <c r="JY803" s="602"/>
      <c r="JZ803" s="602"/>
      <c r="KA803" s="602"/>
      <c r="KB803" s="602"/>
      <c r="KC803" s="602"/>
      <c r="KD803" s="602"/>
      <c r="KE803" s="602"/>
      <c r="KF803" s="602"/>
      <c r="KG803" s="602"/>
      <c r="KH803" s="602"/>
      <c r="KI803" s="602"/>
      <c r="KJ803" s="602"/>
      <c r="KK803" s="602"/>
      <c r="KL803" s="602"/>
      <c r="KM803" s="602"/>
      <c r="KN803" s="602"/>
      <c r="KO803" s="602"/>
      <c r="KP803" s="602"/>
      <c r="KQ803" s="602"/>
      <c r="KR803" s="602"/>
      <c r="KS803" s="602"/>
      <c r="KT803" s="602"/>
      <c r="KU803" s="602"/>
      <c r="KV803" s="602"/>
      <c r="KW803" s="602"/>
      <c r="KX803" s="602"/>
      <c r="KY803" s="602"/>
      <c r="KZ803" s="602"/>
      <c r="LA803" s="602"/>
      <c r="LB803" s="602"/>
      <c r="LC803" s="602"/>
      <c r="LD803" s="602"/>
      <c r="LE803" s="602"/>
      <c r="LF803" s="602"/>
      <c r="LG803" s="602"/>
      <c r="LH803" s="602"/>
      <c r="LI803" s="602"/>
      <c r="LJ803" s="602"/>
      <c r="LK803" s="602"/>
      <c r="LL803" s="602"/>
      <c r="LM803" s="602"/>
      <c r="LN803" s="602"/>
      <c r="LO803" s="602"/>
      <c r="LP803" s="602"/>
      <c r="LQ803" s="602"/>
      <c r="LR803" s="602"/>
      <c r="LS803" s="602"/>
      <c r="LT803" s="602"/>
      <c r="LU803" s="602"/>
      <c r="LV803" s="602"/>
      <c r="LW803" s="602"/>
      <c r="LX803" s="602"/>
      <c r="LY803" s="602"/>
      <c r="LZ803" s="602"/>
      <c r="MA803" s="602"/>
      <c r="MB803" s="602"/>
      <c r="MC803" s="602"/>
      <c r="MD803" s="602"/>
      <c r="ME803" s="602"/>
      <c r="MF803" s="602"/>
      <c r="MG803" s="602"/>
      <c r="MH803" s="602"/>
      <c r="MI803" s="602"/>
      <c r="MJ803" s="602"/>
      <c r="MK803" s="602"/>
      <c r="ML803" s="602"/>
      <c r="MM803" s="602"/>
      <c r="MN803" s="602"/>
      <c r="MO803" s="602"/>
      <c r="MP803" s="602"/>
      <c r="MQ803" s="602"/>
      <c r="MR803" s="602"/>
      <c r="MS803" s="602"/>
      <c r="MT803" s="602"/>
      <c r="MU803" s="602"/>
      <c r="MV803" s="602"/>
      <c r="MW803" s="602"/>
      <c r="MX803" s="602"/>
      <c r="MY803" s="602"/>
      <c r="MZ803" s="602"/>
      <c r="NA803" s="602"/>
      <c r="NB803" s="602"/>
      <c r="NC803" s="602"/>
      <c r="ND803" s="602"/>
      <c r="NE803" s="602"/>
      <c r="NF803" s="602"/>
      <c r="NG803" s="602"/>
      <c r="NH803" s="602"/>
      <c r="NI803" s="602"/>
      <c r="NJ803" s="602"/>
      <c r="NK803" s="602"/>
      <c r="NL803" s="602"/>
      <c r="NM803" s="602"/>
      <c r="NN803" s="602"/>
      <c r="NO803" s="602"/>
      <c r="NP803" s="602"/>
      <c r="NQ803" s="602"/>
      <c r="NR803" s="602"/>
      <c r="NS803" s="602"/>
      <c r="NT803" s="602"/>
      <c r="NU803" s="602"/>
      <c r="NV803" s="602"/>
      <c r="NW803" s="602"/>
      <c r="NX803" s="602"/>
      <c r="NY803" s="602"/>
      <c r="NZ803" s="602"/>
      <c r="OA803" s="602"/>
      <c r="OB803" s="602"/>
      <c r="OC803" s="602"/>
      <c r="OD803" s="602"/>
      <c r="OE803" s="602"/>
      <c r="OF803" s="602"/>
      <c r="OG803" s="602"/>
      <c r="OH803" s="602"/>
      <c r="OI803" s="602"/>
      <c r="OJ803" s="602"/>
      <c r="OK803" s="602"/>
      <c r="OL803" s="602"/>
      <c r="OM803" s="602"/>
      <c r="ON803" s="602"/>
      <c r="OO803" s="602"/>
      <c r="OP803" s="602"/>
      <c r="OQ803" s="602"/>
      <c r="OR803" s="602"/>
      <c r="OS803" s="602"/>
      <c r="OT803" s="602"/>
      <c r="OU803" s="602"/>
      <c r="OV803" s="602"/>
      <c r="OW803" s="602"/>
      <c r="OX803" s="602"/>
      <c r="OY803" s="602"/>
      <c r="OZ803" s="602"/>
      <c r="PA803" s="602"/>
      <c r="PB803" s="602"/>
      <c r="PC803" s="602"/>
      <c r="PD803" s="602"/>
      <c r="PE803" s="602"/>
      <c r="PF803" s="602"/>
      <c r="PG803" s="602"/>
      <c r="PH803" s="602"/>
      <c r="PI803" s="602"/>
      <c r="PJ803" s="602"/>
      <c r="PK803" s="602"/>
      <c r="PL803" s="602"/>
      <c r="PM803" s="602"/>
      <c r="PN803" s="602"/>
      <c r="PO803" s="602"/>
      <c r="PP803" s="602"/>
      <c r="PQ803" s="602"/>
      <c r="PR803" s="602"/>
      <c r="PS803" s="602"/>
      <c r="PT803" s="602"/>
      <c r="PU803" s="602"/>
      <c r="PV803" s="602"/>
      <c r="PW803" s="602"/>
      <c r="PX803" s="602"/>
      <c r="PY803" s="602"/>
      <c r="PZ803" s="602"/>
      <c r="QA803" s="602"/>
      <c r="QB803" s="602"/>
      <c r="QC803" s="602"/>
      <c r="QD803" s="602"/>
      <c r="QE803" s="602"/>
      <c r="QF803" s="602"/>
      <c r="QG803" s="602"/>
      <c r="QH803" s="602"/>
      <c r="QI803" s="602"/>
      <c r="QJ803" s="602"/>
      <c r="QK803" s="602"/>
      <c r="QL803" s="602"/>
      <c r="QM803" s="602"/>
      <c r="QN803" s="602"/>
      <c r="QO803" s="602"/>
      <c r="QP803" s="602"/>
      <c r="QQ803" s="602"/>
      <c r="QR803" s="602"/>
      <c r="QS803" s="602"/>
      <c r="QT803" s="602"/>
      <c r="QU803" s="602"/>
      <c r="QV803" s="602"/>
      <c r="QW803" s="602"/>
      <c r="QX803" s="602"/>
      <c r="QY803" s="602"/>
      <c r="QZ803" s="602"/>
      <c r="RA803" s="602"/>
      <c r="RB803" s="602"/>
      <c r="RC803" s="602"/>
      <c r="RD803" s="602"/>
      <c r="RE803" s="602"/>
      <c r="RF803" s="602"/>
      <c r="RG803" s="602"/>
      <c r="RH803" s="602"/>
      <c r="RI803" s="602"/>
      <c r="RJ803" s="602"/>
      <c r="RK803" s="602"/>
      <c r="RL803" s="602"/>
      <c r="RM803" s="602"/>
      <c r="RN803" s="602"/>
      <c r="RO803" s="602"/>
      <c r="RP803" s="602"/>
      <c r="RQ803" s="602"/>
      <c r="RR803" s="602"/>
      <c r="RS803" s="602"/>
      <c r="RT803" s="602"/>
      <c r="RU803" s="602"/>
      <c r="RV803" s="602"/>
      <c r="RW803" s="602"/>
      <c r="RX803" s="602"/>
      <c r="RY803" s="602"/>
      <c r="RZ803" s="602"/>
      <c r="SA803" s="602"/>
      <c r="SB803" s="602"/>
      <c r="SC803" s="602"/>
      <c r="SD803" s="602"/>
      <c r="SE803" s="602"/>
      <c r="SF803" s="602"/>
      <c r="SG803" s="602"/>
      <c r="SH803" s="602"/>
      <c r="SI803" s="602"/>
      <c r="SJ803" s="602"/>
      <c r="SK803" s="602"/>
      <c r="SL803" s="602"/>
      <c r="SM803" s="602"/>
      <c r="SN803" s="602"/>
      <c r="SO803" s="602"/>
      <c r="SP803" s="602"/>
      <c r="SQ803" s="602"/>
      <c r="SR803" s="602"/>
      <c r="SS803" s="602"/>
      <c r="ST803" s="602"/>
      <c r="SU803" s="602"/>
      <c r="SV803" s="602"/>
      <c r="SW803" s="602"/>
      <c r="SX803" s="602"/>
      <c r="SY803" s="602"/>
      <c r="SZ803" s="602"/>
      <c r="TA803" s="602"/>
      <c r="TB803" s="602"/>
      <c r="TC803" s="602"/>
      <c r="TD803" s="602"/>
      <c r="TE803" s="602"/>
      <c r="TF803" s="602"/>
      <c r="TG803" s="602"/>
      <c r="TH803" s="602"/>
      <c r="TI803" s="602"/>
      <c r="TJ803" s="602"/>
      <c r="TK803" s="602"/>
      <c r="TL803" s="602"/>
      <c r="TM803" s="602"/>
      <c r="TN803" s="602"/>
      <c r="TO803" s="602"/>
      <c r="TP803" s="602"/>
      <c r="TQ803" s="602"/>
      <c r="TR803" s="602"/>
      <c r="TS803" s="602"/>
      <c r="TT803" s="602"/>
      <c r="TU803" s="602"/>
      <c r="TV803" s="602"/>
      <c r="TW803" s="602"/>
      <c r="TX803" s="602"/>
      <c r="TY803" s="602"/>
      <c r="TZ803" s="602"/>
      <c r="UA803" s="602"/>
      <c r="UB803" s="602"/>
      <c r="UC803" s="602"/>
      <c r="UD803" s="602"/>
      <c r="UE803" s="602"/>
      <c r="UF803" s="602"/>
      <c r="UG803" s="602"/>
      <c r="UH803" s="602"/>
      <c r="UI803" s="602"/>
      <c r="UJ803" s="602"/>
      <c r="UK803" s="602"/>
      <c r="UL803" s="602"/>
      <c r="UM803" s="602"/>
      <c r="UN803" s="602"/>
      <c r="UO803" s="602"/>
      <c r="UP803" s="602"/>
      <c r="UQ803" s="602"/>
      <c r="UR803" s="602"/>
      <c r="US803" s="602"/>
      <c r="UT803" s="602"/>
      <c r="UU803" s="602"/>
      <c r="UV803" s="602"/>
      <c r="UW803" s="602"/>
      <c r="UX803" s="602"/>
      <c r="UY803" s="602"/>
      <c r="UZ803" s="602"/>
      <c r="VA803" s="602"/>
      <c r="VB803" s="602"/>
      <c r="VC803" s="602"/>
      <c r="VD803" s="602"/>
      <c r="VE803" s="602"/>
      <c r="VF803" s="602"/>
      <c r="VG803" s="602"/>
      <c r="VH803" s="602"/>
      <c r="VI803" s="602"/>
      <c r="VJ803" s="602"/>
      <c r="VK803" s="602"/>
      <c r="VL803" s="602"/>
      <c r="VM803" s="602"/>
      <c r="VN803" s="602"/>
      <c r="VO803" s="602"/>
      <c r="VP803" s="602"/>
      <c r="VQ803" s="602"/>
      <c r="VR803" s="602"/>
      <c r="VS803" s="602"/>
      <c r="VT803" s="602"/>
      <c r="VU803" s="602"/>
      <c r="VV803" s="602"/>
      <c r="VW803" s="602"/>
      <c r="VX803" s="602"/>
      <c r="VY803" s="602"/>
      <c r="VZ803" s="602"/>
      <c r="WA803" s="602"/>
      <c r="WB803" s="602"/>
      <c r="WC803" s="602"/>
      <c r="WD803" s="602"/>
      <c r="WE803" s="602"/>
      <c r="WF803" s="602"/>
      <c r="WG803" s="602"/>
      <c r="WH803" s="602"/>
      <c r="WI803" s="602"/>
      <c r="WJ803" s="602"/>
      <c r="WK803" s="602"/>
      <c r="WL803" s="602"/>
      <c r="WM803" s="602"/>
      <c r="WN803" s="602"/>
      <c r="WO803" s="602"/>
      <c r="WP803" s="602"/>
      <c r="WQ803" s="602"/>
      <c r="WR803" s="602"/>
      <c r="WS803" s="602"/>
      <c r="WT803" s="602"/>
      <c r="WU803" s="602"/>
      <c r="WV803" s="602"/>
      <c r="WW803" s="602"/>
      <c r="WX803" s="602"/>
      <c r="WY803" s="602"/>
      <c r="WZ803" s="602"/>
      <c r="XA803" s="602"/>
      <c r="XB803" s="602"/>
      <c r="XC803" s="602"/>
      <c r="XD803" s="602"/>
      <c r="XE803" s="602"/>
      <c r="XF803" s="602"/>
      <c r="XG803" s="602"/>
      <c r="XH803" s="602"/>
      <c r="XI803" s="602"/>
      <c r="XJ803" s="602"/>
      <c r="XK803" s="602"/>
      <c r="XL803" s="602"/>
      <c r="XM803" s="602"/>
      <c r="XN803" s="602"/>
      <c r="XO803" s="602"/>
      <c r="XP803" s="602"/>
      <c r="XQ803" s="602"/>
      <c r="XR803" s="602"/>
      <c r="XS803" s="602"/>
      <c r="XT803" s="602"/>
      <c r="XU803" s="602"/>
      <c r="XV803" s="602"/>
      <c r="XW803" s="602"/>
      <c r="XX803" s="602"/>
      <c r="XY803" s="602"/>
      <c r="XZ803" s="602"/>
      <c r="YA803" s="602"/>
      <c r="YB803" s="602"/>
      <c r="YC803" s="602"/>
      <c r="YD803" s="602"/>
      <c r="YE803" s="602"/>
      <c r="YF803" s="602"/>
      <c r="YG803" s="602"/>
      <c r="YH803" s="602"/>
      <c r="YI803" s="602"/>
      <c r="YJ803" s="602"/>
      <c r="YK803" s="602"/>
      <c r="YL803" s="602"/>
      <c r="YM803" s="602"/>
      <c r="YN803" s="602"/>
      <c r="YO803" s="602"/>
      <c r="YP803" s="602"/>
      <c r="YQ803" s="602"/>
      <c r="YR803" s="602"/>
      <c r="YS803" s="602"/>
      <c r="YT803" s="602"/>
      <c r="YU803" s="602"/>
      <c r="YV803" s="602"/>
      <c r="YW803" s="602"/>
      <c r="YX803" s="602"/>
      <c r="YY803" s="602"/>
      <c r="YZ803" s="602"/>
      <c r="ZA803" s="602"/>
      <c r="ZB803" s="602"/>
      <c r="ZC803" s="602"/>
      <c r="ZD803" s="602"/>
      <c r="ZE803" s="602"/>
      <c r="ZF803" s="602"/>
      <c r="ZG803" s="602"/>
      <c r="ZH803" s="602"/>
      <c r="ZI803" s="602"/>
      <c r="ZJ803" s="602"/>
      <c r="ZK803" s="602"/>
      <c r="ZL803" s="602"/>
      <c r="ZM803" s="602"/>
      <c r="ZN803" s="602"/>
      <c r="ZO803" s="602"/>
      <c r="ZP803" s="602"/>
      <c r="ZQ803" s="602"/>
      <c r="ZR803" s="602"/>
      <c r="ZS803" s="602"/>
      <c r="ZT803" s="602"/>
      <c r="ZU803" s="602"/>
      <c r="ZV803" s="602"/>
      <c r="ZW803" s="602"/>
      <c r="ZX803" s="602"/>
      <c r="ZY803" s="602"/>
      <c r="ZZ803" s="602"/>
      <c r="AAA803" s="602"/>
      <c r="AAB803" s="602"/>
      <c r="AAC803" s="602"/>
      <c r="AAD803" s="602"/>
      <c r="AAE803" s="602"/>
      <c r="AAF803" s="602"/>
      <c r="AAG803" s="602"/>
      <c r="AAH803" s="602"/>
      <c r="AAI803" s="602"/>
      <c r="AAJ803" s="602"/>
      <c r="AAK803" s="602"/>
      <c r="AAL803" s="602"/>
      <c r="AAM803" s="602"/>
      <c r="AAN803" s="602"/>
      <c r="AAO803" s="602"/>
      <c r="AAP803" s="602"/>
      <c r="AAQ803" s="602"/>
      <c r="AAR803" s="602"/>
      <c r="AAS803" s="602"/>
      <c r="AAT803" s="602"/>
      <c r="AAU803" s="602"/>
      <c r="AAV803" s="602"/>
      <c r="AAW803" s="602"/>
      <c r="AAX803" s="602"/>
      <c r="AAY803" s="602"/>
      <c r="AAZ803" s="602"/>
      <c r="ABA803" s="602"/>
      <c r="ABB803" s="602"/>
      <c r="ABC803" s="602"/>
      <c r="ABD803" s="602"/>
      <c r="ABE803" s="602"/>
      <c r="ABF803" s="602"/>
      <c r="ABG803" s="602"/>
      <c r="ABH803" s="602"/>
      <c r="ABI803" s="602"/>
      <c r="ABJ803" s="602"/>
      <c r="ABK803" s="602"/>
      <c r="ABL803" s="602"/>
      <c r="ABM803" s="602"/>
      <c r="ABN803" s="602"/>
      <c r="ABO803" s="602"/>
      <c r="ABP803" s="602"/>
      <c r="ABQ803" s="602"/>
      <c r="ABR803" s="602"/>
      <c r="ABS803" s="602"/>
      <c r="ABT803" s="602"/>
      <c r="ABU803" s="602"/>
      <c r="ABV803" s="602"/>
      <c r="ABW803" s="602"/>
      <c r="ABX803" s="602"/>
      <c r="ABY803" s="602"/>
      <c r="ABZ803" s="602"/>
      <c r="ACA803" s="602"/>
      <c r="ACB803" s="602"/>
      <c r="ACC803" s="602"/>
      <c r="ACD803" s="602"/>
      <c r="ACE803" s="602"/>
      <c r="ACF803" s="602"/>
      <c r="ACG803" s="602"/>
      <c r="ACH803" s="602"/>
      <c r="ACI803" s="602"/>
      <c r="ACJ803" s="602"/>
      <c r="ACK803" s="602"/>
      <c r="ACL803" s="602"/>
      <c r="ACM803" s="602"/>
      <c r="ACN803" s="602"/>
      <c r="ACO803" s="602"/>
      <c r="ACP803" s="602"/>
      <c r="ACQ803" s="602"/>
      <c r="ACR803" s="602"/>
      <c r="ACS803" s="602"/>
      <c r="ACT803" s="602"/>
      <c r="ACU803" s="602"/>
      <c r="ACV803" s="602"/>
      <c r="ACW803" s="602"/>
      <c r="ACX803" s="602"/>
      <c r="ACY803" s="602"/>
      <c r="ACZ803" s="602"/>
      <c r="ADA803" s="602"/>
      <c r="ADB803" s="602"/>
      <c r="ADC803" s="602"/>
      <c r="ADD803" s="602"/>
      <c r="ADE803" s="602"/>
      <c r="ADF803" s="602"/>
      <c r="ADG803" s="602"/>
      <c r="ADH803" s="602"/>
      <c r="ADI803" s="602"/>
      <c r="ADJ803" s="602"/>
      <c r="ADK803" s="602"/>
      <c r="ADL803" s="602"/>
      <c r="ADM803" s="602"/>
      <c r="ADN803" s="602"/>
      <c r="ADO803" s="602"/>
      <c r="ADP803" s="602"/>
      <c r="ADQ803" s="602"/>
      <c r="ADR803" s="602"/>
      <c r="ADS803" s="602"/>
      <c r="ADT803" s="602"/>
      <c r="ADU803" s="602"/>
      <c r="ADV803" s="602"/>
      <c r="ADW803" s="602"/>
      <c r="ADX803" s="602"/>
      <c r="ADY803" s="602"/>
      <c r="ADZ803" s="602"/>
      <c r="AEA803" s="602"/>
      <c r="AEB803" s="602"/>
      <c r="AEC803" s="602"/>
      <c r="AED803" s="602"/>
      <c r="AEE803" s="602"/>
      <c r="AEF803" s="602"/>
      <c r="AEG803" s="602"/>
      <c r="AEH803" s="602"/>
      <c r="AEI803" s="602"/>
      <c r="AEJ803" s="602"/>
      <c r="AEK803" s="602"/>
      <c r="AEL803" s="602"/>
      <c r="AEM803" s="602"/>
      <c r="AEN803" s="602"/>
      <c r="AEO803" s="602"/>
      <c r="AEP803" s="602"/>
      <c r="AEQ803" s="602"/>
      <c r="AER803" s="602"/>
      <c r="AES803" s="602"/>
      <c r="AET803" s="602"/>
      <c r="AEU803" s="602"/>
      <c r="AEV803" s="602"/>
      <c r="AEW803" s="602"/>
      <c r="AEX803" s="602"/>
      <c r="AEY803" s="602"/>
      <c r="AEZ803" s="602"/>
      <c r="AFA803" s="602"/>
      <c r="AFB803" s="602"/>
      <c r="AFC803" s="602"/>
      <c r="AFD803" s="602"/>
      <c r="AFE803" s="602"/>
      <c r="AFF803" s="602"/>
      <c r="AFG803" s="602"/>
      <c r="AFH803" s="602"/>
      <c r="AFI803" s="602"/>
      <c r="AFJ803" s="602"/>
      <c r="AFK803" s="602"/>
      <c r="AFL803" s="602"/>
      <c r="AFM803" s="602"/>
      <c r="AFN803" s="602"/>
      <c r="AFO803" s="602"/>
      <c r="AFP803" s="602"/>
      <c r="AFQ803" s="602"/>
      <c r="AFR803" s="602"/>
      <c r="AFS803" s="602"/>
      <c r="AFT803" s="602"/>
      <c r="AFU803" s="602"/>
      <c r="AFV803" s="602"/>
      <c r="AFW803" s="602"/>
      <c r="AFX803" s="602"/>
      <c r="AFY803" s="602"/>
      <c r="AFZ803" s="602"/>
      <c r="AGA803" s="602"/>
      <c r="AGB803" s="602"/>
      <c r="AGC803" s="602"/>
      <c r="AGD803" s="602"/>
      <c r="AGE803" s="602"/>
      <c r="AGF803" s="602"/>
      <c r="AGG803" s="602"/>
      <c r="AGH803" s="602"/>
      <c r="AGI803" s="602"/>
      <c r="AGJ803" s="602"/>
      <c r="AGK803" s="602"/>
      <c r="AGL803" s="602"/>
      <c r="AGM803" s="602"/>
      <c r="AGN803" s="602"/>
      <c r="AGO803" s="602"/>
      <c r="AGP803" s="602"/>
      <c r="AGQ803" s="602"/>
      <c r="AGR803" s="602"/>
      <c r="AGS803" s="602"/>
      <c r="AGT803" s="602"/>
      <c r="AGU803" s="602"/>
      <c r="AGV803" s="602"/>
      <c r="AGW803" s="602"/>
      <c r="AGX803" s="602"/>
      <c r="AGY803" s="602"/>
      <c r="AGZ803" s="602"/>
      <c r="AHA803" s="602"/>
      <c r="AHB803" s="602"/>
      <c r="AHC803" s="602"/>
      <c r="AHD803" s="602"/>
      <c r="AHE803" s="602"/>
      <c r="AHF803" s="602"/>
      <c r="AHG803" s="602"/>
      <c r="AHH803" s="602"/>
      <c r="AHI803" s="602"/>
      <c r="AHJ803" s="602"/>
      <c r="AHK803" s="602"/>
      <c r="AHL803" s="602"/>
      <c r="AHM803" s="602"/>
      <c r="AHN803" s="602"/>
      <c r="AHO803" s="602"/>
      <c r="AHP803" s="602"/>
      <c r="AHQ803" s="602"/>
      <c r="AHR803" s="602"/>
      <c r="AHS803" s="602"/>
      <c r="AHT803" s="602"/>
      <c r="AHU803" s="602"/>
      <c r="AHV803" s="602"/>
      <c r="AHW803" s="602"/>
      <c r="AHX803" s="602"/>
      <c r="AHY803" s="602"/>
      <c r="AHZ803" s="602"/>
      <c r="AIA803" s="602"/>
      <c r="AIB803" s="602"/>
      <c r="AIC803" s="602"/>
      <c r="AID803" s="602"/>
      <c r="AIE803" s="602"/>
      <c r="AIF803" s="602"/>
      <c r="AIG803" s="602"/>
      <c r="AIH803" s="602"/>
      <c r="AII803" s="602"/>
      <c r="AIJ803" s="602"/>
      <c r="AIK803" s="602"/>
      <c r="AIL803" s="602"/>
      <c r="AIM803" s="602"/>
      <c r="AIN803" s="602"/>
      <c r="AIO803" s="602"/>
      <c r="AIP803" s="602"/>
      <c r="AIQ803" s="602"/>
      <c r="AIR803" s="602"/>
      <c r="AIS803" s="602"/>
      <c r="AIT803" s="602"/>
      <c r="AIU803" s="602"/>
      <c r="AIV803" s="602"/>
      <c r="AIW803" s="602"/>
      <c r="AIX803" s="602"/>
      <c r="AIY803" s="602"/>
      <c r="AIZ803" s="602"/>
      <c r="AJA803" s="602"/>
      <c r="AJB803" s="602"/>
      <c r="AJC803" s="602"/>
      <c r="AJD803" s="602"/>
      <c r="AJE803" s="602"/>
      <c r="AJF803" s="602"/>
      <c r="AJG803" s="602"/>
      <c r="AJH803" s="602"/>
      <c r="AJI803" s="602"/>
    </row>
    <row r="804" spans="1:945">
      <c r="A804" s="603"/>
      <c r="B804" s="623">
        <v>44642</v>
      </c>
      <c r="C804" s="623" t="s">
        <v>1217</v>
      </c>
      <c r="D804" s="615" t="s">
        <v>2956</v>
      </c>
      <c r="E804" s="617" t="s">
        <v>4854</v>
      </c>
      <c r="F804" s="615"/>
      <c r="G804" s="615"/>
      <c r="H804" s="615"/>
      <c r="I804" s="615" t="s">
        <v>3062</v>
      </c>
      <c r="J804" s="618"/>
      <c r="K804" s="615" t="s">
        <v>4864</v>
      </c>
      <c r="L804" s="615" t="s">
        <v>3112</v>
      </c>
      <c r="M804" s="616">
        <v>44637</v>
      </c>
      <c r="N804" s="616">
        <v>44742</v>
      </c>
      <c r="O804" s="616"/>
      <c r="P804" s="616"/>
      <c r="Q804" s="616"/>
      <c r="R804" s="616"/>
      <c r="S804" s="615" t="s">
        <v>2959</v>
      </c>
      <c r="T804" s="615">
        <v>60</v>
      </c>
      <c r="U804" s="615">
        <v>49403140</v>
      </c>
      <c r="V804" s="615" t="s">
        <v>973</v>
      </c>
      <c r="W804" s="615">
        <v>400</v>
      </c>
      <c r="X804" s="619">
        <v>768</v>
      </c>
      <c r="Y804" s="539">
        <f t="shared" si="36"/>
        <v>307200</v>
      </c>
      <c r="Z804" s="605">
        <v>0.495</v>
      </c>
      <c r="AA804" s="681">
        <f t="shared" si="37"/>
        <v>152064</v>
      </c>
      <c r="AB804" s="625"/>
      <c r="AC804" s="621">
        <v>0</v>
      </c>
      <c r="AD804" s="609"/>
      <c r="AE804" s="606"/>
      <c r="AF804" s="695">
        <f t="shared" si="38"/>
        <v>152064</v>
      </c>
      <c r="AG804" s="604" t="s">
        <v>47</v>
      </c>
      <c r="AH804" s="604"/>
      <c r="AI804" s="604">
        <v>60</v>
      </c>
      <c r="AJ804" s="608" t="s">
        <v>3113</v>
      </c>
      <c r="AK804" s="604" t="s">
        <v>1163</v>
      </c>
      <c r="AL804" s="607" t="s">
        <v>3139</v>
      </c>
      <c r="AM804" s="604" t="s">
        <v>52</v>
      </c>
      <c r="AN804" s="604" t="s">
        <v>1076</v>
      </c>
      <c r="AO804" s="604"/>
      <c r="AP804" s="606"/>
      <c r="AQ804" s="606" t="s">
        <v>37</v>
      </c>
      <c r="AR804" s="606"/>
      <c r="AS804" s="603" t="s">
        <v>1078</v>
      </c>
      <c r="AT804" s="610" t="s">
        <v>1078</v>
      </c>
      <c r="AU804" s="610" t="s">
        <v>1078</v>
      </c>
      <c r="AV804" s="605"/>
      <c r="AW804" s="602"/>
      <c r="AX804" s="602"/>
      <c r="AY804" s="602"/>
      <c r="AZ804" s="602"/>
      <c r="BA804" s="602"/>
      <c r="BB804" s="602"/>
      <c r="BC804" s="602"/>
      <c r="BD804" s="602"/>
      <c r="BE804" s="602"/>
      <c r="BF804" s="602"/>
      <c r="BG804" s="602"/>
      <c r="BH804" s="602"/>
      <c r="BI804" s="602"/>
      <c r="BJ804" s="602"/>
      <c r="BK804" s="602"/>
      <c r="BL804" s="602"/>
      <c r="BM804" s="602"/>
      <c r="BN804" s="602"/>
      <c r="BO804" s="602"/>
      <c r="BP804" s="602"/>
      <c r="BQ804" s="602"/>
      <c r="BR804" s="602"/>
      <c r="BS804" s="602"/>
      <c r="BT804" s="602"/>
      <c r="BU804" s="602"/>
      <c r="BV804" s="602"/>
      <c r="BW804" s="602"/>
      <c r="BX804" s="602"/>
      <c r="BY804" s="602"/>
      <c r="BZ804" s="602"/>
      <c r="CA804" s="602"/>
      <c r="CB804" s="602"/>
      <c r="CC804" s="602"/>
      <c r="CD804" s="602"/>
      <c r="CE804" s="602"/>
      <c r="CF804" s="602"/>
      <c r="CG804" s="602"/>
      <c r="CH804" s="602"/>
      <c r="CI804" s="602"/>
      <c r="CJ804" s="602"/>
      <c r="CK804" s="602"/>
      <c r="CL804" s="602"/>
      <c r="CM804" s="602"/>
      <c r="CN804" s="602"/>
      <c r="CO804" s="602"/>
      <c r="CP804" s="602"/>
      <c r="CQ804" s="602"/>
      <c r="CR804" s="602"/>
      <c r="CS804" s="602"/>
      <c r="CT804" s="602"/>
      <c r="CU804" s="602"/>
      <c r="CV804" s="602"/>
      <c r="CW804" s="602"/>
      <c r="CX804" s="602"/>
      <c r="CY804" s="602"/>
      <c r="CZ804" s="602"/>
      <c r="DA804" s="602"/>
      <c r="DB804" s="602"/>
      <c r="DC804" s="602"/>
      <c r="DD804" s="602"/>
      <c r="DE804" s="602"/>
      <c r="DF804" s="602"/>
      <c r="DG804" s="602"/>
      <c r="DH804" s="602"/>
      <c r="DI804" s="602"/>
      <c r="DJ804" s="602"/>
      <c r="DK804" s="602"/>
      <c r="DL804" s="602"/>
      <c r="DM804" s="602"/>
      <c r="DN804" s="602"/>
      <c r="DO804" s="602"/>
      <c r="DP804" s="602"/>
      <c r="DQ804" s="602"/>
      <c r="DR804" s="602"/>
      <c r="DS804" s="602"/>
      <c r="DT804" s="602"/>
      <c r="DU804" s="602"/>
      <c r="DV804" s="602"/>
      <c r="DW804" s="602"/>
      <c r="DX804" s="602"/>
      <c r="DY804" s="602"/>
      <c r="DZ804" s="602"/>
      <c r="EA804" s="602"/>
      <c r="EB804" s="602"/>
      <c r="EC804" s="602"/>
      <c r="ED804" s="602"/>
      <c r="EE804" s="602"/>
      <c r="EF804" s="602"/>
      <c r="EG804" s="602"/>
      <c r="EH804" s="602"/>
      <c r="EI804" s="602"/>
      <c r="EJ804" s="602"/>
      <c r="EK804" s="602"/>
      <c r="EL804" s="602"/>
      <c r="EM804" s="602"/>
      <c r="EN804" s="602"/>
      <c r="EO804" s="602"/>
      <c r="EP804" s="602"/>
      <c r="EQ804" s="602"/>
      <c r="ER804" s="602"/>
      <c r="ES804" s="602"/>
      <c r="ET804" s="602"/>
      <c r="EU804" s="602"/>
      <c r="EV804" s="602"/>
      <c r="EW804" s="602"/>
      <c r="EX804" s="602"/>
      <c r="EY804" s="602"/>
      <c r="EZ804" s="602"/>
      <c r="FA804" s="602"/>
      <c r="FB804" s="602"/>
      <c r="FC804" s="602"/>
      <c r="FD804" s="602"/>
      <c r="FE804" s="602"/>
      <c r="FF804" s="602"/>
      <c r="FG804" s="602"/>
      <c r="FH804" s="602"/>
      <c r="FI804" s="602"/>
      <c r="FJ804" s="602"/>
      <c r="FK804" s="602"/>
      <c r="FL804" s="602"/>
      <c r="FM804" s="602"/>
      <c r="FN804" s="602"/>
      <c r="FO804" s="602"/>
      <c r="FP804" s="602"/>
      <c r="FQ804" s="602"/>
      <c r="FR804" s="602"/>
      <c r="FS804" s="602"/>
      <c r="FT804" s="602"/>
      <c r="FU804" s="602"/>
      <c r="FV804" s="602"/>
      <c r="FW804" s="602"/>
      <c r="FX804" s="602"/>
      <c r="FY804" s="602"/>
      <c r="FZ804" s="602"/>
      <c r="GA804" s="602"/>
      <c r="GB804" s="602"/>
      <c r="GC804" s="602"/>
      <c r="GD804" s="602"/>
      <c r="GE804" s="602"/>
      <c r="GF804" s="602"/>
      <c r="GG804" s="602"/>
      <c r="GH804" s="602"/>
      <c r="GI804" s="602"/>
      <c r="GJ804" s="602"/>
      <c r="GK804" s="602"/>
      <c r="GL804" s="602"/>
      <c r="GM804" s="602"/>
      <c r="GN804" s="602"/>
      <c r="GO804" s="602"/>
      <c r="GP804" s="602"/>
      <c r="GQ804" s="602"/>
      <c r="GR804" s="602"/>
      <c r="GS804" s="602"/>
      <c r="GT804" s="602"/>
      <c r="GU804" s="602"/>
      <c r="GV804" s="602"/>
      <c r="GW804" s="602"/>
      <c r="GX804" s="602"/>
      <c r="GY804" s="602"/>
      <c r="GZ804" s="602"/>
      <c r="HA804" s="602"/>
      <c r="HB804" s="602"/>
      <c r="HC804" s="602"/>
      <c r="HD804" s="602"/>
      <c r="HE804" s="602"/>
      <c r="HF804" s="602"/>
      <c r="HG804" s="602"/>
      <c r="HH804" s="602"/>
      <c r="HI804" s="602"/>
      <c r="HJ804" s="602"/>
      <c r="HK804" s="602"/>
      <c r="HL804" s="602"/>
      <c r="HM804" s="602"/>
      <c r="HN804" s="602"/>
      <c r="HO804" s="602"/>
      <c r="HP804" s="602"/>
      <c r="HQ804" s="602"/>
      <c r="HR804" s="602"/>
      <c r="HS804" s="602"/>
      <c r="HT804" s="602"/>
      <c r="HU804" s="602"/>
      <c r="HV804" s="602"/>
      <c r="HW804" s="602"/>
      <c r="HX804" s="602"/>
      <c r="HY804" s="602"/>
      <c r="HZ804" s="602"/>
      <c r="IA804" s="602"/>
      <c r="IB804" s="602"/>
      <c r="IC804" s="602"/>
      <c r="ID804" s="602"/>
      <c r="IE804" s="602"/>
      <c r="IF804" s="602"/>
      <c r="IG804" s="602"/>
      <c r="IH804" s="602"/>
      <c r="II804" s="602"/>
      <c r="IJ804" s="602"/>
      <c r="IK804" s="602"/>
      <c r="IL804" s="602"/>
      <c r="IM804" s="602"/>
      <c r="IN804" s="602"/>
      <c r="IO804" s="602"/>
      <c r="IP804" s="602"/>
      <c r="IQ804" s="602"/>
      <c r="IR804" s="602"/>
      <c r="IS804" s="602"/>
      <c r="IT804" s="602"/>
      <c r="IU804" s="602"/>
      <c r="IV804" s="602"/>
      <c r="IW804" s="602"/>
      <c r="IX804" s="602"/>
      <c r="IY804" s="602"/>
      <c r="IZ804" s="602"/>
      <c r="JA804" s="602"/>
      <c r="JB804" s="602"/>
      <c r="JC804" s="602"/>
      <c r="JD804" s="602"/>
      <c r="JE804" s="602"/>
      <c r="JF804" s="602"/>
      <c r="JG804" s="602"/>
      <c r="JH804" s="602"/>
      <c r="JI804" s="602"/>
      <c r="JJ804" s="602"/>
      <c r="JK804" s="602"/>
      <c r="JL804" s="602"/>
      <c r="JM804" s="602"/>
      <c r="JN804" s="602"/>
      <c r="JO804" s="602"/>
      <c r="JP804" s="602"/>
      <c r="JQ804" s="602"/>
      <c r="JR804" s="602"/>
      <c r="JS804" s="602"/>
      <c r="JT804" s="602"/>
      <c r="JU804" s="602"/>
      <c r="JV804" s="602"/>
      <c r="JW804" s="602"/>
      <c r="JX804" s="602"/>
      <c r="JY804" s="602"/>
      <c r="JZ804" s="602"/>
      <c r="KA804" s="602"/>
      <c r="KB804" s="602"/>
      <c r="KC804" s="602"/>
      <c r="KD804" s="602"/>
      <c r="KE804" s="602"/>
      <c r="KF804" s="602"/>
      <c r="KG804" s="602"/>
      <c r="KH804" s="602"/>
      <c r="KI804" s="602"/>
      <c r="KJ804" s="602"/>
      <c r="KK804" s="602"/>
      <c r="KL804" s="602"/>
      <c r="KM804" s="602"/>
      <c r="KN804" s="602"/>
      <c r="KO804" s="602"/>
      <c r="KP804" s="602"/>
      <c r="KQ804" s="602"/>
      <c r="KR804" s="602"/>
      <c r="KS804" s="602"/>
      <c r="KT804" s="602"/>
      <c r="KU804" s="602"/>
      <c r="KV804" s="602"/>
      <c r="KW804" s="602"/>
      <c r="KX804" s="602"/>
      <c r="KY804" s="602"/>
      <c r="KZ804" s="602"/>
      <c r="LA804" s="602"/>
      <c r="LB804" s="602"/>
      <c r="LC804" s="602"/>
      <c r="LD804" s="602"/>
      <c r="LE804" s="602"/>
      <c r="LF804" s="602"/>
      <c r="LG804" s="602"/>
      <c r="LH804" s="602"/>
      <c r="LI804" s="602"/>
      <c r="LJ804" s="602"/>
      <c r="LK804" s="602"/>
      <c r="LL804" s="602"/>
      <c r="LM804" s="602"/>
      <c r="LN804" s="602"/>
      <c r="LO804" s="602"/>
      <c r="LP804" s="602"/>
      <c r="LQ804" s="602"/>
      <c r="LR804" s="602"/>
      <c r="LS804" s="602"/>
      <c r="LT804" s="602"/>
      <c r="LU804" s="602"/>
      <c r="LV804" s="602"/>
      <c r="LW804" s="602"/>
      <c r="LX804" s="602"/>
      <c r="LY804" s="602"/>
      <c r="LZ804" s="602"/>
      <c r="MA804" s="602"/>
      <c r="MB804" s="602"/>
      <c r="MC804" s="602"/>
      <c r="MD804" s="602"/>
      <c r="ME804" s="602"/>
      <c r="MF804" s="602"/>
      <c r="MG804" s="602"/>
      <c r="MH804" s="602"/>
      <c r="MI804" s="602"/>
      <c r="MJ804" s="602"/>
      <c r="MK804" s="602"/>
      <c r="ML804" s="602"/>
      <c r="MM804" s="602"/>
      <c r="MN804" s="602"/>
      <c r="MO804" s="602"/>
      <c r="MP804" s="602"/>
      <c r="MQ804" s="602"/>
      <c r="MR804" s="602"/>
      <c r="MS804" s="602"/>
      <c r="MT804" s="602"/>
      <c r="MU804" s="602"/>
      <c r="MV804" s="602"/>
      <c r="MW804" s="602"/>
      <c r="MX804" s="602"/>
      <c r="MY804" s="602"/>
      <c r="MZ804" s="602"/>
      <c r="NA804" s="602"/>
      <c r="NB804" s="602"/>
      <c r="NC804" s="602"/>
      <c r="ND804" s="602"/>
      <c r="NE804" s="602"/>
      <c r="NF804" s="602"/>
      <c r="NG804" s="602"/>
      <c r="NH804" s="602"/>
      <c r="NI804" s="602"/>
      <c r="NJ804" s="602"/>
      <c r="NK804" s="602"/>
      <c r="NL804" s="602"/>
      <c r="NM804" s="602"/>
      <c r="NN804" s="602"/>
      <c r="NO804" s="602"/>
      <c r="NP804" s="602"/>
      <c r="NQ804" s="602"/>
      <c r="NR804" s="602"/>
      <c r="NS804" s="602"/>
      <c r="NT804" s="602"/>
      <c r="NU804" s="602"/>
      <c r="NV804" s="602"/>
      <c r="NW804" s="602"/>
      <c r="NX804" s="602"/>
      <c r="NY804" s="602"/>
      <c r="NZ804" s="602"/>
      <c r="OA804" s="602"/>
      <c r="OB804" s="602"/>
      <c r="OC804" s="602"/>
      <c r="OD804" s="602"/>
      <c r="OE804" s="602"/>
      <c r="OF804" s="602"/>
      <c r="OG804" s="602"/>
      <c r="OH804" s="602"/>
      <c r="OI804" s="602"/>
      <c r="OJ804" s="602"/>
      <c r="OK804" s="602"/>
      <c r="OL804" s="602"/>
      <c r="OM804" s="602"/>
      <c r="ON804" s="602"/>
      <c r="OO804" s="602"/>
      <c r="OP804" s="602"/>
      <c r="OQ804" s="602"/>
      <c r="OR804" s="602"/>
      <c r="OS804" s="602"/>
      <c r="OT804" s="602"/>
      <c r="OU804" s="602"/>
      <c r="OV804" s="602"/>
      <c r="OW804" s="602"/>
      <c r="OX804" s="602"/>
      <c r="OY804" s="602"/>
      <c r="OZ804" s="602"/>
      <c r="PA804" s="602"/>
      <c r="PB804" s="602"/>
      <c r="PC804" s="602"/>
      <c r="PD804" s="602"/>
      <c r="PE804" s="602"/>
      <c r="PF804" s="602"/>
      <c r="PG804" s="602"/>
      <c r="PH804" s="602"/>
      <c r="PI804" s="602"/>
      <c r="PJ804" s="602"/>
      <c r="PK804" s="602"/>
      <c r="PL804" s="602"/>
      <c r="PM804" s="602"/>
      <c r="PN804" s="602"/>
      <c r="PO804" s="602"/>
      <c r="PP804" s="602"/>
      <c r="PQ804" s="602"/>
      <c r="PR804" s="602"/>
      <c r="PS804" s="602"/>
      <c r="PT804" s="602"/>
      <c r="PU804" s="602"/>
      <c r="PV804" s="602"/>
      <c r="PW804" s="602"/>
      <c r="PX804" s="602"/>
      <c r="PY804" s="602"/>
      <c r="PZ804" s="602"/>
      <c r="QA804" s="602"/>
      <c r="QB804" s="602"/>
      <c r="QC804" s="602"/>
      <c r="QD804" s="602"/>
      <c r="QE804" s="602"/>
      <c r="QF804" s="602"/>
      <c r="QG804" s="602"/>
      <c r="QH804" s="602"/>
      <c r="QI804" s="602"/>
      <c r="QJ804" s="602"/>
      <c r="QK804" s="602"/>
      <c r="QL804" s="602"/>
      <c r="QM804" s="602"/>
      <c r="QN804" s="602"/>
      <c r="QO804" s="602"/>
      <c r="QP804" s="602"/>
      <c r="QQ804" s="602"/>
      <c r="QR804" s="602"/>
      <c r="QS804" s="602"/>
      <c r="QT804" s="602"/>
      <c r="QU804" s="602"/>
      <c r="QV804" s="602"/>
      <c r="QW804" s="602"/>
      <c r="QX804" s="602"/>
      <c r="QY804" s="602"/>
      <c r="QZ804" s="602"/>
      <c r="RA804" s="602"/>
      <c r="RB804" s="602"/>
      <c r="RC804" s="602"/>
      <c r="RD804" s="602"/>
      <c r="RE804" s="602"/>
      <c r="RF804" s="602"/>
      <c r="RG804" s="602"/>
      <c r="RH804" s="602"/>
      <c r="RI804" s="602"/>
      <c r="RJ804" s="602"/>
      <c r="RK804" s="602"/>
      <c r="RL804" s="602"/>
      <c r="RM804" s="602"/>
      <c r="RN804" s="602"/>
      <c r="RO804" s="602"/>
      <c r="RP804" s="602"/>
      <c r="RQ804" s="602"/>
      <c r="RR804" s="602"/>
      <c r="RS804" s="602"/>
      <c r="RT804" s="602"/>
      <c r="RU804" s="602"/>
      <c r="RV804" s="602"/>
      <c r="RW804" s="602"/>
      <c r="RX804" s="602"/>
      <c r="RY804" s="602"/>
      <c r="RZ804" s="602"/>
      <c r="SA804" s="602"/>
      <c r="SB804" s="602"/>
      <c r="SC804" s="602"/>
      <c r="SD804" s="602"/>
      <c r="SE804" s="602"/>
      <c r="SF804" s="602"/>
      <c r="SG804" s="602"/>
      <c r="SH804" s="602"/>
      <c r="SI804" s="602"/>
      <c r="SJ804" s="602"/>
      <c r="SK804" s="602"/>
      <c r="SL804" s="602"/>
      <c r="SM804" s="602"/>
      <c r="SN804" s="602"/>
      <c r="SO804" s="602"/>
      <c r="SP804" s="602"/>
      <c r="SQ804" s="602"/>
      <c r="SR804" s="602"/>
      <c r="SS804" s="602"/>
      <c r="ST804" s="602"/>
      <c r="SU804" s="602"/>
      <c r="SV804" s="602"/>
      <c r="SW804" s="602"/>
      <c r="SX804" s="602"/>
      <c r="SY804" s="602"/>
      <c r="SZ804" s="602"/>
      <c r="TA804" s="602"/>
      <c r="TB804" s="602"/>
      <c r="TC804" s="602"/>
      <c r="TD804" s="602"/>
      <c r="TE804" s="602"/>
      <c r="TF804" s="602"/>
      <c r="TG804" s="602"/>
      <c r="TH804" s="602"/>
      <c r="TI804" s="602"/>
      <c r="TJ804" s="602"/>
      <c r="TK804" s="602"/>
      <c r="TL804" s="602"/>
      <c r="TM804" s="602"/>
      <c r="TN804" s="602"/>
      <c r="TO804" s="602"/>
      <c r="TP804" s="602"/>
      <c r="TQ804" s="602"/>
      <c r="TR804" s="602"/>
      <c r="TS804" s="602"/>
      <c r="TT804" s="602"/>
      <c r="TU804" s="602"/>
      <c r="TV804" s="602"/>
      <c r="TW804" s="602"/>
      <c r="TX804" s="602"/>
      <c r="TY804" s="602"/>
      <c r="TZ804" s="602"/>
      <c r="UA804" s="602"/>
      <c r="UB804" s="602"/>
      <c r="UC804" s="602"/>
      <c r="UD804" s="602"/>
      <c r="UE804" s="602"/>
      <c r="UF804" s="602"/>
      <c r="UG804" s="602"/>
      <c r="UH804" s="602"/>
      <c r="UI804" s="602"/>
      <c r="UJ804" s="602"/>
      <c r="UK804" s="602"/>
      <c r="UL804" s="602"/>
      <c r="UM804" s="602"/>
      <c r="UN804" s="602"/>
      <c r="UO804" s="602"/>
      <c r="UP804" s="602"/>
      <c r="UQ804" s="602"/>
      <c r="UR804" s="602"/>
      <c r="US804" s="602"/>
      <c r="UT804" s="602"/>
      <c r="UU804" s="602"/>
      <c r="UV804" s="602"/>
      <c r="UW804" s="602"/>
      <c r="UX804" s="602"/>
      <c r="UY804" s="602"/>
      <c r="UZ804" s="602"/>
      <c r="VA804" s="602"/>
      <c r="VB804" s="602"/>
      <c r="VC804" s="602"/>
      <c r="VD804" s="602"/>
      <c r="VE804" s="602"/>
      <c r="VF804" s="602"/>
      <c r="VG804" s="602"/>
      <c r="VH804" s="602"/>
      <c r="VI804" s="602"/>
      <c r="VJ804" s="602"/>
      <c r="VK804" s="602"/>
      <c r="VL804" s="602"/>
      <c r="VM804" s="602"/>
      <c r="VN804" s="602"/>
      <c r="VO804" s="602"/>
      <c r="VP804" s="602"/>
      <c r="VQ804" s="602"/>
      <c r="VR804" s="602"/>
      <c r="VS804" s="602"/>
      <c r="VT804" s="602"/>
      <c r="VU804" s="602"/>
      <c r="VV804" s="602"/>
      <c r="VW804" s="602"/>
      <c r="VX804" s="602"/>
      <c r="VY804" s="602"/>
      <c r="VZ804" s="602"/>
      <c r="WA804" s="602"/>
      <c r="WB804" s="602"/>
      <c r="WC804" s="602"/>
      <c r="WD804" s="602"/>
      <c r="WE804" s="602"/>
      <c r="WF804" s="602"/>
      <c r="WG804" s="602"/>
      <c r="WH804" s="602"/>
      <c r="WI804" s="602"/>
      <c r="WJ804" s="602"/>
      <c r="WK804" s="602"/>
      <c r="WL804" s="602"/>
      <c r="WM804" s="602"/>
      <c r="WN804" s="602"/>
      <c r="WO804" s="602"/>
      <c r="WP804" s="602"/>
      <c r="WQ804" s="602"/>
      <c r="WR804" s="602"/>
      <c r="WS804" s="602"/>
      <c r="WT804" s="602"/>
      <c r="WU804" s="602"/>
      <c r="WV804" s="602"/>
      <c r="WW804" s="602"/>
      <c r="WX804" s="602"/>
      <c r="WY804" s="602"/>
      <c r="WZ804" s="602"/>
      <c r="XA804" s="602"/>
      <c r="XB804" s="602"/>
      <c r="XC804" s="602"/>
      <c r="XD804" s="602"/>
      <c r="XE804" s="602"/>
      <c r="XF804" s="602"/>
      <c r="XG804" s="602"/>
      <c r="XH804" s="602"/>
      <c r="XI804" s="602"/>
      <c r="XJ804" s="602"/>
      <c r="XK804" s="602"/>
      <c r="XL804" s="602"/>
      <c r="XM804" s="602"/>
      <c r="XN804" s="602"/>
      <c r="XO804" s="602"/>
      <c r="XP804" s="602"/>
      <c r="XQ804" s="602"/>
      <c r="XR804" s="602"/>
      <c r="XS804" s="602"/>
      <c r="XT804" s="602"/>
      <c r="XU804" s="602"/>
      <c r="XV804" s="602"/>
      <c r="XW804" s="602"/>
      <c r="XX804" s="602"/>
      <c r="XY804" s="602"/>
      <c r="XZ804" s="602"/>
      <c r="YA804" s="602"/>
      <c r="YB804" s="602"/>
      <c r="YC804" s="602"/>
      <c r="YD804" s="602"/>
      <c r="YE804" s="602"/>
      <c r="YF804" s="602"/>
      <c r="YG804" s="602"/>
      <c r="YH804" s="602"/>
      <c r="YI804" s="602"/>
      <c r="YJ804" s="602"/>
      <c r="YK804" s="602"/>
      <c r="YL804" s="602"/>
      <c r="YM804" s="602"/>
      <c r="YN804" s="602"/>
      <c r="YO804" s="602"/>
      <c r="YP804" s="602"/>
      <c r="YQ804" s="602"/>
      <c r="YR804" s="602"/>
      <c r="YS804" s="602"/>
      <c r="YT804" s="602"/>
      <c r="YU804" s="602"/>
      <c r="YV804" s="602"/>
      <c r="YW804" s="602"/>
      <c r="YX804" s="602"/>
      <c r="YY804" s="602"/>
      <c r="YZ804" s="602"/>
      <c r="ZA804" s="602"/>
      <c r="ZB804" s="602"/>
      <c r="ZC804" s="602"/>
      <c r="ZD804" s="602"/>
      <c r="ZE804" s="602"/>
      <c r="ZF804" s="602"/>
      <c r="ZG804" s="602"/>
      <c r="ZH804" s="602"/>
      <c r="ZI804" s="602"/>
      <c r="ZJ804" s="602"/>
      <c r="ZK804" s="602"/>
      <c r="ZL804" s="602"/>
      <c r="ZM804" s="602"/>
      <c r="ZN804" s="602"/>
      <c r="ZO804" s="602"/>
      <c r="ZP804" s="602"/>
      <c r="ZQ804" s="602"/>
      <c r="ZR804" s="602"/>
      <c r="ZS804" s="602"/>
      <c r="ZT804" s="602"/>
      <c r="ZU804" s="602"/>
      <c r="ZV804" s="602"/>
      <c r="ZW804" s="602"/>
      <c r="ZX804" s="602"/>
      <c r="ZY804" s="602"/>
      <c r="ZZ804" s="602"/>
      <c r="AAA804" s="602"/>
      <c r="AAB804" s="602"/>
      <c r="AAC804" s="602"/>
      <c r="AAD804" s="602"/>
      <c r="AAE804" s="602"/>
      <c r="AAF804" s="602"/>
      <c r="AAG804" s="602"/>
      <c r="AAH804" s="602"/>
      <c r="AAI804" s="602"/>
      <c r="AAJ804" s="602"/>
      <c r="AAK804" s="602"/>
      <c r="AAL804" s="602"/>
      <c r="AAM804" s="602"/>
      <c r="AAN804" s="602"/>
      <c r="AAO804" s="602"/>
      <c r="AAP804" s="602"/>
      <c r="AAQ804" s="602"/>
      <c r="AAR804" s="602"/>
      <c r="AAS804" s="602"/>
      <c r="AAT804" s="602"/>
      <c r="AAU804" s="602"/>
      <c r="AAV804" s="602"/>
      <c r="AAW804" s="602"/>
      <c r="AAX804" s="602"/>
      <c r="AAY804" s="602"/>
      <c r="AAZ804" s="602"/>
      <c r="ABA804" s="602"/>
      <c r="ABB804" s="602"/>
      <c r="ABC804" s="602"/>
      <c r="ABD804" s="602"/>
      <c r="ABE804" s="602"/>
      <c r="ABF804" s="602"/>
      <c r="ABG804" s="602"/>
      <c r="ABH804" s="602"/>
      <c r="ABI804" s="602"/>
      <c r="ABJ804" s="602"/>
      <c r="ABK804" s="602"/>
      <c r="ABL804" s="602"/>
      <c r="ABM804" s="602"/>
      <c r="ABN804" s="602"/>
      <c r="ABO804" s="602"/>
      <c r="ABP804" s="602"/>
      <c r="ABQ804" s="602"/>
      <c r="ABR804" s="602"/>
      <c r="ABS804" s="602"/>
      <c r="ABT804" s="602"/>
      <c r="ABU804" s="602"/>
      <c r="ABV804" s="602"/>
      <c r="ABW804" s="602"/>
      <c r="ABX804" s="602"/>
      <c r="ABY804" s="602"/>
      <c r="ABZ804" s="602"/>
      <c r="ACA804" s="602"/>
      <c r="ACB804" s="602"/>
      <c r="ACC804" s="602"/>
      <c r="ACD804" s="602"/>
      <c r="ACE804" s="602"/>
      <c r="ACF804" s="602"/>
      <c r="ACG804" s="602"/>
      <c r="ACH804" s="602"/>
      <c r="ACI804" s="602"/>
      <c r="ACJ804" s="602"/>
      <c r="ACK804" s="602"/>
      <c r="ACL804" s="602"/>
      <c r="ACM804" s="602"/>
      <c r="ACN804" s="602"/>
      <c r="ACO804" s="602"/>
      <c r="ACP804" s="602"/>
      <c r="ACQ804" s="602"/>
      <c r="ACR804" s="602"/>
      <c r="ACS804" s="602"/>
      <c r="ACT804" s="602"/>
      <c r="ACU804" s="602"/>
      <c r="ACV804" s="602"/>
      <c r="ACW804" s="602"/>
      <c r="ACX804" s="602"/>
      <c r="ACY804" s="602"/>
      <c r="ACZ804" s="602"/>
      <c r="ADA804" s="602"/>
      <c r="ADB804" s="602"/>
      <c r="ADC804" s="602"/>
      <c r="ADD804" s="602"/>
      <c r="ADE804" s="602"/>
      <c r="ADF804" s="602"/>
      <c r="ADG804" s="602"/>
      <c r="ADH804" s="602"/>
      <c r="ADI804" s="602"/>
      <c r="ADJ804" s="602"/>
      <c r="ADK804" s="602"/>
      <c r="ADL804" s="602"/>
      <c r="ADM804" s="602"/>
      <c r="ADN804" s="602"/>
      <c r="ADO804" s="602"/>
      <c r="ADP804" s="602"/>
      <c r="ADQ804" s="602"/>
      <c r="ADR804" s="602"/>
      <c r="ADS804" s="602"/>
      <c r="ADT804" s="602"/>
      <c r="ADU804" s="602"/>
      <c r="ADV804" s="602"/>
      <c r="ADW804" s="602"/>
      <c r="ADX804" s="602"/>
      <c r="ADY804" s="602"/>
      <c r="ADZ804" s="602"/>
      <c r="AEA804" s="602"/>
      <c r="AEB804" s="602"/>
      <c r="AEC804" s="602"/>
      <c r="AED804" s="602"/>
      <c r="AEE804" s="602"/>
      <c r="AEF804" s="602"/>
      <c r="AEG804" s="602"/>
      <c r="AEH804" s="602"/>
      <c r="AEI804" s="602"/>
      <c r="AEJ804" s="602"/>
      <c r="AEK804" s="602"/>
      <c r="AEL804" s="602"/>
      <c r="AEM804" s="602"/>
      <c r="AEN804" s="602"/>
      <c r="AEO804" s="602"/>
      <c r="AEP804" s="602"/>
      <c r="AEQ804" s="602"/>
      <c r="AER804" s="602"/>
      <c r="AES804" s="602"/>
      <c r="AET804" s="602"/>
      <c r="AEU804" s="602"/>
      <c r="AEV804" s="602"/>
      <c r="AEW804" s="602"/>
      <c r="AEX804" s="602"/>
      <c r="AEY804" s="602"/>
      <c r="AEZ804" s="602"/>
      <c r="AFA804" s="602"/>
      <c r="AFB804" s="602"/>
      <c r="AFC804" s="602"/>
      <c r="AFD804" s="602"/>
      <c r="AFE804" s="602"/>
      <c r="AFF804" s="602"/>
      <c r="AFG804" s="602"/>
      <c r="AFH804" s="602"/>
      <c r="AFI804" s="602"/>
      <c r="AFJ804" s="602"/>
      <c r="AFK804" s="602"/>
      <c r="AFL804" s="602"/>
      <c r="AFM804" s="602"/>
      <c r="AFN804" s="602"/>
      <c r="AFO804" s="602"/>
      <c r="AFP804" s="602"/>
      <c r="AFQ804" s="602"/>
      <c r="AFR804" s="602"/>
      <c r="AFS804" s="602"/>
      <c r="AFT804" s="602"/>
      <c r="AFU804" s="602"/>
      <c r="AFV804" s="602"/>
      <c r="AFW804" s="602"/>
      <c r="AFX804" s="602"/>
      <c r="AFY804" s="602"/>
      <c r="AFZ804" s="602"/>
      <c r="AGA804" s="602"/>
      <c r="AGB804" s="602"/>
      <c r="AGC804" s="602"/>
      <c r="AGD804" s="602"/>
      <c r="AGE804" s="602"/>
      <c r="AGF804" s="602"/>
      <c r="AGG804" s="602"/>
      <c r="AGH804" s="602"/>
      <c r="AGI804" s="602"/>
      <c r="AGJ804" s="602"/>
      <c r="AGK804" s="602"/>
      <c r="AGL804" s="602"/>
      <c r="AGM804" s="602"/>
      <c r="AGN804" s="602"/>
      <c r="AGO804" s="602"/>
      <c r="AGP804" s="602"/>
      <c r="AGQ804" s="602"/>
      <c r="AGR804" s="602"/>
      <c r="AGS804" s="602"/>
      <c r="AGT804" s="602"/>
      <c r="AGU804" s="602"/>
      <c r="AGV804" s="602"/>
      <c r="AGW804" s="602"/>
      <c r="AGX804" s="602"/>
      <c r="AGY804" s="602"/>
      <c r="AGZ804" s="602"/>
      <c r="AHA804" s="602"/>
      <c r="AHB804" s="602"/>
      <c r="AHC804" s="602"/>
      <c r="AHD804" s="602"/>
      <c r="AHE804" s="602"/>
      <c r="AHF804" s="602"/>
      <c r="AHG804" s="602"/>
      <c r="AHH804" s="602"/>
      <c r="AHI804" s="602"/>
      <c r="AHJ804" s="602"/>
      <c r="AHK804" s="602"/>
      <c r="AHL804" s="602"/>
      <c r="AHM804" s="602"/>
      <c r="AHN804" s="602"/>
      <c r="AHO804" s="602"/>
      <c r="AHP804" s="602"/>
      <c r="AHQ804" s="602"/>
      <c r="AHR804" s="602"/>
      <c r="AHS804" s="602"/>
      <c r="AHT804" s="602"/>
      <c r="AHU804" s="602"/>
      <c r="AHV804" s="602"/>
      <c r="AHW804" s="602"/>
      <c r="AHX804" s="602"/>
      <c r="AHY804" s="602"/>
      <c r="AHZ804" s="602"/>
      <c r="AIA804" s="602"/>
      <c r="AIB804" s="602"/>
      <c r="AIC804" s="602"/>
      <c r="AID804" s="602"/>
      <c r="AIE804" s="602"/>
      <c r="AIF804" s="602"/>
      <c r="AIG804" s="602"/>
      <c r="AIH804" s="602"/>
      <c r="AII804" s="602"/>
      <c r="AIJ804" s="602"/>
      <c r="AIK804" s="602"/>
      <c r="AIL804" s="602"/>
      <c r="AIM804" s="602"/>
      <c r="AIN804" s="602"/>
      <c r="AIO804" s="602"/>
      <c r="AIP804" s="602"/>
      <c r="AIQ804" s="602"/>
      <c r="AIR804" s="602"/>
      <c r="AIS804" s="602"/>
      <c r="AIT804" s="602"/>
      <c r="AIU804" s="602"/>
      <c r="AIV804" s="602"/>
      <c r="AIW804" s="602"/>
      <c r="AIX804" s="602"/>
      <c r="AIY804" s="602"/>
      <c r="AIZ804" s="602"/>
      <c r="AJA804" s="602"/>
      <c r="AJB804" s="602"/>
      <c r="AJC804" s="602"/>
      <c r="AJD804" s="602"/>
      <c r="AJE804" s="602"/>
      <c r="AJF804" s="602"/>
      <c r="AJG804" s="602"/>
      <c r="AJH804" s="602"/>
      <c r="AJI804" s="602"/>
    </row>
    <row r="805" spans="1:945">
      <c r="A805" s="603"/>
      <c r="B805" s="623">
        <v>44642</v>
      </c>
      <c r="C805" s="623" t="s">
        <v>1217</v>
      </c>
      <c r="D805" s="615" t="s">
        <v>2956</v>
      </c>
      <c r="E805" s="617" t="s">
        <v>4854</v>
      </c>
      <c r="F805" s="615"/>
      <c r="G805" s="615"/>
      <c r="H805" s="615"/>
      <c r="I805" s="615" t="s">
        <v>3062</v>
      </c>
      <c r="J805" s="618"/>
      <c r="K805" s="615" t="s">
        <v>4865</v>
      </c>
      <c r="L805" s="615" t="s">
        <v>3112</v>
      </c>
      <c r="M805" s="616">
        <v>44637</v>
      </c>
      <c r="N805" s="616">
        <v>44742</v>
      </c>
      <c r="O805" s="616"/>
      <c r="P805" s="616"/>
      <c r="Q805" s="616"/>
      <c r="R805" s="616"/>
      <c r="S805" s="615" t="s">
        <v>2959</v>
      </c>
      <c r="T805" s="615">
        <v>60</v>
      </c>
      <c r="U805" s="615">
        <v>49403140</v>
      </c>
      <c r="V805" s="615" t="s">
        <v>973</v>
      </c>
      <c r="W805" s="615">
        <v>400</v>
      </c>
      <c r="X805" s="619">
        <v>768</v>
      </c>
      <c r="Y805" s="539">
        <f t="shared" si="36"/>
        <v>307200</v>
      </c>
      <c r="Z805" s="605">
        <v>0.495</v>
      </c>
      <c r="AA805" s="681">
        <f t="shared" si="37"/>
        <v>152064</v>
      </c>
      <c r="AB805" s="625"/>
      <c r="AC805" s="621">
        <v>0</v>
      </c>
      <c r="AD805" s="609"/>
      <c r="AE805" s="606"/>
      <c r="AF805" s="695">
        <f t="shared" si="38"/>
        <v>152064</v>
      </c>
      <c r="AG805" s="604" t="s">
        <v>47</v>
      </c>
      <c r="AH805" s="604"/>
      <c r="AI805" s="604">
        <v>60</v>
      </c>
      <c r="AJ805" s="608" t="s">
        <v>3113</v>
      </c>
      <c r="AK805" s="604" t="s">
        <v>1163</v>
      </c>
      <c r="AL805" s="607" t="s">
        <v>3139</v>
      </c>
      <c r="AM805" s="604" t="s">
        <v>52</v>
      </c>
      <c r="AN805" s="604" t="s">
        <v>1076</v>
      </c>
      <c r="AO805" s="604"/>
      <c r="AP805" s="606"/>
      <c r="AQ805" s="606" t="s">
        <v>37</v>
      </c>
      <c r="AR805" s="606"/>
      <c r="AS805" s="603" t="s">
        <v>1078</v>
      </c>
      <c r="AT805" s="610" t="s">
        <v>1078</v>
      </c>
      <c r="AU805" s="610" t="s">
        <v>1078</v>
      </c>
      <c r="AV805" s="605"/>
      <c r="AW805" s="602"/>
      <c r="AX805" s="602"/>
      <c r="AY805" s="602"/>
      <c r="AZ805" s="602"/>
      <c r="BA805" s="602"/>
      <c r="BB805" s="602"/>
      <c r="BC805" s="602"/>
      <c r="BD805" s="602"/>
      <c r="BE805" s="602"/>
      <c r="BF805" s="602"/>
      <c r="BG805" s="602"/>
      <c r="BH805" s="602"/>
      <c r="BI805" s="602"/>
      <c r="BJ805" s="602"/>
      <c r="BK805" s="602"/>
      <c r="BL805" s="602"/>
      <c r="BM805" s="602"/>
      <c r="BN805" s="602"/>
      <c r="BO805" s="602"/>
      <c r="BP805" s="602"/>
      <c r="BQ805" s="602"/>
      <c r="BR805" s="602"/>
      <c r="BS805" s="602"/>
      <c r="BT805" s="602"/>
      <c r="BU805" s="602"/>
      <c r="BV805" s="602"/>
      <c r="BW805" s="602"/>
      <c r="BX805" s="602"/>
      <c r="BY805" s="602"/>
      <c r="BZ805" s="602"/>
      <c r="CA805" s="602"/>
      <c r="CB805" s="602"/>
      <c r="CC805" s="602"/>
      <c r="CD805" s="602"/>
      <c r="CE805" s="602"/>
      <c r="CF805" s="602"/>
      <c r="CG805" s="602"/>
      <c r="CH805" s="602"/>
      <c r="CI805" s="602"/>
      <c r="CJ805" s="602"/>
      <c r="CK805" s="602"/>
      <c r="CL805" s="602"/>
      <c r="CM805" s="602"/>
      <c r="CN805" s="602"/>
      <c r="CO805" s="602"/>
      <c r="CP805" s="602"/>
      <c r="CQ805" s="602"/>
      <c r="CR805" s="602"/>
      <c r="CS805" s="602"/>
      <c r="CT805" s="602"/>
      <c r="CU805" s="602"/>
      <c r="CV805" s="602"/>
      <c r="CW805" s="602"/>
      <c r="CX805" s="602"/>
      <c r="CY805" s="602"/>
      <c r="CZ805" s="602"/>
      <c r="DA805" s="602"/>
      <c r="DB805" s="602"/>
      <c r="DC805" s="602"/>
      <c r="DD805" s="602"/>
      <c r="DE805" s="602"/>
      <c r="DF805" s="602"/>
      <c r="DG805" s="602"/>
      <c r="DH805" s="602"/>
      <c r="DI805" s="602"/>
      <c r="DJ805" s="602"/>
      <c r="DK805" s="602"/>
      <c r="DL805" s="602"/>
      <c r="DM805" s="602"/>
      <c r="DN805" s="602"/>
      <c r="DO805" s="602"/>
      <c r="DP805" s="602"/>
      <c r="DQ805" s="602"/>
      <c r="DR805" s="602"/>
      <c r="DS805" s="602"/>
      <c r="DT805" s="602"/>
      <c r="DU805" s="602"/>
      <c r="DV805" s="602"/>
      <c r="DW805" s="602"/>
      <c r="DX805" s="602"/>
      <c r="DY805" s="602"/>
      <c r="DZ805" s="602"/>
      <c r="EA805" s="602"/>
      <c r="EB805" s="602"/>
      <c r="EC805" s="602"/>
      <c r="ED805" s="602"/>
      <c r="EE805" s="602"/>
      <c r="EF805" s="602"/>
      <c r="EG805" s="602"/>
      <c r="EH805" s="602"/>
      <c r="EI805" s="602"/>
      <c r="EJ805" s="602"/>
      <c r="EK805" s="602"/>
      <c r="EL805" s="602"/>
      <c r="EM805" s="602"/>
      <c r="EN805" s="602"/>
      <c r="EO805" s="602"/>
      <c r="EP805" s="602"/>
      <c r="EQ805" s="602"/>
      <c r="ER805" s="602"/>
      <c r="ES805" s="602"/>
      <c r="ET805" s="602"/>
      <c r="EU805" s="602"/>
      <c r="EV805" s="602"/>
      <c r="EW805" s="602"/>
      <c r="EX805" s="602"/>
      <c r="EY805" s="602"/>
      <c r="EZ805" s="602"/>
      <c r="FA805" s="602"/>
      <c r="FB805" s="602"/>
      <c r="FC805" s="602"/>
      <c r="FD805" s="602"/>
      <c r="FE805" s="602"/>
      <c r="FF805" s="602"/>
      <c r="FG805" s="602"/>
      <c r="FH805" s="602"/>
      <c r="FI805" s="602"/>
      <c r="FJ805" s="602"/>
      <c r="FK805" s="602"/>
      <c r="FL805" s="602"/>
      <c r="FM805" s="602"/>
      <c r="FN805" s="602"/>
      <c r="FO805" s="602"/>
      <c r="FP805" s="602"/>
      <c r="FQ805" s="602"/>
      <c r="FR805" s="602"/>
      <c r="FS805" s="602"/>
      <c r="FT805" s="602"/>
      <c r="FU805" s="602"/>
      <c r="FV805" s="602"/>
      <c r="FW805" s="602"/>
      <c r="FX805" s="602"/>
      <c r="FY805" s="602"/>
      <c r="FZ805" s="602"/>
      <c r="GA805" s="602"/>
      <c r="GB805" s="602"/>
      <c r="GC805" s="602"/>
      <c r="GD805" s="602"/>
      <c r="GE805" s="602"/>
      <c r="GF805" s="602"/>
      <c r="GG805" s="602"/>
      <c r="GH805" s="602"/>
      <c r="GI805" s="602"/>
      <c r="GJ805" s="602"/>
      <c r="GK805" s="602"/>
      <c r="GL805" s="602"/>
      <c r="GM805" s="602"/>
      <c r="GN805" s="602"/>
      <c r="GO805" s="602"/>
      <c r="GP805" s="602"/>
      <c r="GQ805" s="602"/>
      <c r="GR805" s="602"/>
      <c r="GS805" s="602"/>
      <c r="GT805" s="602"/>
      <c r="GU805" s="602"/>
      <c r="GV805" s="602"/>
      <c r="GW805" s="602"/>
      <c r="GX805" s="602"/>
      <c r="GY805" s="602"/>
      <c r="GZ805" s="602"/>
      <c r="HA805" s="602"/>
      <c r="HB805" s="602"/>
      <c r="HC805" s="602"/>
      <c r="HD805" s="602"/>
      <c r="HE805" s="602"/>
      <c r="HF805" s="602"/>
      <c r="HG805" s="602"/>
      <c r="HH805" s="602"/>
      <c r="HI805" s="602"/>
      <c r="HJ805" s="602"/>
      <c r="HK805" s="602"/>
      <c r="HL805" s="602"/>
      <c r="HM805" s="602"/>
      <c r="HN805" s="602"/>
      <c r="HO805" s="602"/>
      <c r="HP805" s="602"/>
      <c r="HQ805" s="602"/>
      <c r="HR805" s="602"/>
      <c r="HS805" s="602"/>
      <c r="HT805" s="602"/>
      <c r="HU805" s="602"/>
      <c r="HV805" s="602"/>
      <c r="HW805" s="602"/>
      <c r="HX805" s="602"/>
      <c r="HY805" s="602"/>
      <c r="HZ805" s="602"/>
      <c r="IA805" s="602"/>
      <c r="IB805" s="602"/>
      <c r="IC805" s="602"/>
      <c r="ID805" s="602"/>
      <c r="IE805" s="602"/>
      <c r="IF805" s="602"/>
      <c r="IG805" s="602"/>
      <c r="IH805" s="602"/>
      <c r="II805" s="602"/>
      <c r="IJ805" s="602"/>
      <c r="IK805" s="602"/>
      <c r="IL805" s="602"/>
      <c r="IM805" s="602"/>
      <c r="IN805" s="602"/>
      <c r="IO805" s="602"/>
      <c r="IP805" s="602"/>
      <c r="IQ805" s="602"/>
      <c r="IR805" s="602"/>
      <c r="IS805" s="602"/>
      <c r="IT805" s="602"/>
      <c r="IU805" s="602"/>
      <c r="IV805" s="602"/>
      <c r="IW805" s="602"/>
      <c r="IX805" s="602"/>
      <c r="IY805" s="602"/>
      <c r="IZ805" s="602"/>
      <c r="JA805" s="602"/>
      <c r="JB805" s="602"/>
      <c r="JC805" s="602"/>
      <c r="JD805" s="602"/>
      <c r="JE805" s="602"/>
      <c r="JF805" s="602"/>
      <c r="JG805" s="602"/>
      <c r="JH805" s="602"/>
      <c r="JI805" s="602"/>
      <c r="JJ805" s="602"/>
      <c r="JK805" s="602"/>
      <c r="JL805" s="602"/>
      <c r="JM805" s="602"/>
      <c r="JN805" s="602"/>
      <c r="JO805" s="602"/>
      <c r="JP805" s="602"/>
      <c r="JQ805" s="602"/>
      <c r="JR805" s="602"/>
      <c r="JS805" s="602"/>
      <c r="JT805" s="602"/>
      <c r="JU805" s="602"/>
      <c r="JV805" s="602"/>
      <c r="JW805" s="602"/>
      <c r="JX805" s="602"/>
      <c r="JY805" s="602"/>
      <c r="JZ805" s="602"/>
      <c r="KA805" s="602"/>
      <c r="KB805" s="602"/>
      <c r="KC805" s="602"/>
      <c r="KD805" s="602"/>
      <c r="KE805" s="602"/>
      <c r="KF805" s="602"/>
      <c r="KG805" s="602"/>
      <c r="KH805" s="602"/>
      <c r="KI805" s="602"/>
      <c r="KJ805" s="602"/>
      <c r="KK805" s="602"/>
      <c r="KL805" s="602"/>
      <c r="KM805" s="602"/>
      <c r="KN805" s="602"/>
      <c r="KO805" s="602"/>
      <c r="KP805" s="602"/>
      <c r="KQ805" s="602"/>
      <c r="KR805" s="602"/>
      <c r="KS805" s="602"/>
      <c r="KT805" s="602"/>
      <c r="KU805" s="602"/>
      <c r="KV805" s="602"/>
      <c r="KW805" s="602"/>
      <c r="KX805" s="602"/>
      <c r="KY805" s="602"/>
      <c r="KZ805" s="602"/>
      <c r="LA805" s="602"/>
      <c r="LB805" s="602"/>
      <c r="LC805" s="602"/>
      <c r="LD805" s="602"/>
      <c r="LE805" s="602"/>
      <c r="LF805" s="602"/>
      <c r="LG805" s="602"/>
      <c r="LH805" s="602"/>
      <c r="LI805" s="602"/>
      <c r="LJ805" s="602"/>
      <c r="LK805" s="602"/>
      <c r="LL805" s="602"/>
      <c r="LM805" s="602"/>
      <c r="LN805" s="602"/>
      <c r="LO805" s="602"/>
      <c r="LP805" s="602"/>
      <c r="LQ805" s="602"/>
      <c r="LR805" s="602"/>
      <c r="LS805" s="602"/>
      <c r="LT805" s="602"/>
      <c r="LU805" s="602"/>
      <c r="LV805" s="602"/>
      <c r="LW805" s="602"/>
      <c r="LX805" s="602"/>
      <c r="LY805" s="602"/>
      <c r="LZ805" s="602"/>
      <c r="MA805" s="602"/>
      <c r="MB805" s="602"/>
      <c r="MC805" s="602"/>
      <c r="MD805" s="602"/>
      <c r="ME805" s="602"/>
      <c r="MF805" s="602"/>
      <c r="MG805" s="602"/>
      <c r="MH805" s="602"/>
      <c r="MI805" s="602"/>
      <c r="MJ805" s="602"/>
      <c r="MK805" s="602"/>
      <c r="ML805" s="602"/>
      <c r="MM805" s="602"/>
      <c r="MN805" s="602"/>
      <c r="MO805" s="602"/>
      <c r="MP805" s="602"/>
      <c r="MQ805" s="602"/>
      <c r="MR805" s="602"/>
      <c r="MS805" s="602"/>
      <c r="MT805" s="602"/>
      <c r="MU805" s="602"/>
      <c r="MV805" s="602"/>
      <c r="MW805" s="602"/>
      <c r="MX805" s="602"/>
      <c r="MY805" s="602"/>
      <c r="MZ805" s="602"/>
      <c r="NA805" s="602"/>
      <c r="NB805" s="602"/>
      <c r="NC805" s="602"/>
      <c r="ND805" s="602"/>
      <c r="NE805" s="602"/>
      <c r="NF805" s="602"/>
      <c r="NG805" s="602"/>
      <c r="NH805" s="602"/>
      <c r="NI805" s="602"/>
      <c r="NJ805" s="602"/>
      <c r="NK805" s="602"/>
      <c r="NL805" s="602"/>
      <c r="NM805" s="602"/>
      <c r="NN805" s="602"/>
      <c r="NO805" s="602"/>
      <c r="NP805" s="602"/>
      <c r="NQ805" s="602"/>
      <c r="NR805" s="602"/>
      <c r="NS805" s="602"/>
      <c r="NT805" s="602"/>
      <c r="NU805" s="602"/>
      <c r="NV805" s="602"/>
      <c r="NW805" s="602"/>
      <c r="NX805" s="602"/>
      <c r="NY805" s="602"/>
      <c r="NZ805" s="602"/>
      <c r="OA805" s="602"/>
      <c r="OB805" s="602"/>
      <c r="OC805" s="602"/>
      <c r="OD805" s="602"/>
      <c r="OE805" s="602"/>
      <c r="OF805" s="602"/>
      <c r="OG805" s="602"/>
      <c r="OH805" s="602"/>
      <c r="OI805" s="602"/>
      <c r="OJ805" s="602"/>
      <c r="OK805" s="602"/>
      <c r="OL805" s="602"/>
      <c r="OM805" s="602"/>
      <c r="ON805" s="602"/>
      <c r="OO805" s="602"/>
      <c r="OP805" s="602"/>
      <c r="OQ805" s="602"/>
      <c r="OR805" s="602"/>
      <c r="OS805" s="602"/>
      <c r="OT805" s="602"/>
      <c r="OU805" s="602"/>
      <c r="OV805" s="602"/>
      <c r="OW805" s="602"/>
      <c r="OX805" s="602"/>
      <c r="OY805" s="602"/>
      <c r="OZ805" s="602"/>
      <c r="PA805" s="602"/>
      <c r="PB805" s="602"/>
      <c r="PC805" s="602"/>
      <c r="PD805" s="602"/>
      <c r="PE805" s="602"/>
      <c r="PF805" s="602"/>
      <c r="PG805" s="602"/>
      <c r="PH805" s="602"/>
      <c r="PI805" s="602"/>
      <c r="PJ805" s="602"/>
      <c r="PK805" s="602"/>
      <c r="PL805" s="602"/>
      <c r="PM805" s="602"/>
      <c r="PN805" s="602"/>
      <c r="PO805" s="602"/>
      <c r="PP805" s="602"/>
      <c r="PQ805" s="602"/>
      <c r="PR805" s="602"/>
      <c r="PS805" s="602"/>
      <c r="PT805" s="602"/>
      <c r="PU805" s="602"/>
      <c r="PV805" s="602"/>
      <c r="PW805" s="602"/>
      <c r="PX805" s="602"/>
      <c r="PY805" s="602"/>
      <c r="PZ805" s="602"/>
      <c r="QA805" s="602"/>
      <c r="QB805" s="602"/>
      <c r="QC805" s="602"/>
      <c r="QD805" s="602"/>
      <c r="QE805" s="602"/>
      <c r="QF805" s="602"/>
      <c r="QG805" s="602"/>
      <c r="QH805" s="602"/>
      <c r="QI805" s="602"/>
      <c r="QJ805" s="602"/>
      <c r="QK805" s="602"/>
      <c r="QL805" s="602"/>
      <c r="QM805" s="602"/>
      <c r="QN805" s="602"/>
      <c r="QO805" s="602"/>
      <c r="QP805" s="602"/>
      <c r="QQ805" s="602"/>
      <c r="QR805" s="602"/>
      <c r="QS805" s="602"/>
      <c r="QT805" s="602"/>
      <c r="QU805" s="602"/>
      <c r="QV805" s="602"/>
      <c r="QW805" s="602"/>
      <c r="QX805" s="602"/>
      <c r="QY805" s="602"/>
      <c r="QZ805" s="602"/>
      <c r="RA805" s="602"/>
      <c r="RB805" s="602"/>
      <c r="RC805" s="602"/>
      <c r="RD805" s="602"/>
      <c r="RE805" s="602"/>
      <c r="RF805" s="602"/>
      <c r="RG805" s="602"/>
      <c r="RH805" s="602"/>
      <c r="RI805" s="602"/>
      <c r="RJ805" s="602"/>
      <c r="RK805" s="602"/>
      <c r="RL805" s="602"/>
      <c r="RM805" s="602"/>
      <c r="RN805" s="602"/>
      <c r="RO805" s="602"/>
      <c r="RP805" s="602"/>
      <c r="RQ805" s="602"/>
      <c r="RR805" s="602"/>
      <c r="RS805" s="602"/>
      <c r="RT805" s="602"/>
      <c r="RU805" s="602"/>
      <c r="RV805" s="602"/>
      <c r="RW805" s="602"/>
      <c r="RX805" s="602"/>
      <c r="RY805" s="602"/>
      <c r="RZ805" s="602"/>
      <c r="SA805" s="602"/>
      <c r="SB805" s="602"/>
      <c r="SC805" s="602"/>
      <c r="SD805" s="602"/>
      <c r="SE805" s="602"/>
      <c r="SF805" s="602"/>
      <c r="SG805" s="602"/>
      <c r="SH805" s="602"/>
      <c r="SI805" s="602"/>
      <c r="SJ805" s="602"/>
      <c r="SK805" s="602"/>
      <c r="SL805" s="602"/>
      <c r="SM805" s="602"/>
      <c r="SN805" s="602"/>
      <c r="SO805" s="602"/>
      <c r="SP805" s="602"/>
      <c r="SQ805" s="602"/>
      <c r="SR805" s="602"/>
      <c r="SS805" s="602"/>
      <c r="ST805" s="602"/>
      <c r="SU805" s="602"/>
      <c r="SV805" s="602"/>
      <c r="SW805" s="602"/>
      <c r="SX805" s="602"/>
      <c r="SY805" s="602"/>
      <c r="SZ805" s="602"/>
      <c r="TA805" s="602"/>
      <c r="TB805" s="602"/>
      <c r="TC805" s="602"/>
      <c r="TD805" s="602"/>
      <c r="TE805" s="602"/>
      <c r="TF805" s="602"/>
      <c r="TG805" s="602"/>
      <c r="TH805" s="602"/>
      <c r="TI805" s="602"/>
      <c r="TJ805" s="602"/>
      <c r="TK805" s="602"/>
      <c r="TL805" s="602"/>
      <c r="TM805" s="602"/>
      <c r="TN805" s="602"/>
      <c r="TO805" s="602"/>
      <c r="TP805" s="602"/>
      <c r="TQ805" s="602"/>
      <c r="TR805" s="602"/>
      <c r="TS805" s="602"/>
      <c r="TT805" s="602"/>
      <c r="TU805" s="602"/>
      <c r="TV805" s="602"/>
      <c r="TW805" s="602"/>
      <c r="TX805" s="602"/>
      <c r="TY805" s="602"/>
      <c r="TZ805" s="602"/>
      <c r="UA805" s="602"/>
      <c r="UB805" s="602"/>
      <c r="UC805" s="602"/>
      <c r="UD805" s="602"/>
      <c r="UE805" s="602"/>
      <c r="UF805" s="602"/>
      <c r="UG805" s="602"/>
      <c r="UH805" s="602"/>
      <c r="UI805" s="602"/>
      <c r="UJ805" s="602"/>
      <c r="UK805" s="602"/>
      <c r="UL805" s="602"/>
      <c r="UM805" s="602"/>
      <c r="UN805" s="602"/>
      <c r="UO805" s="602"/>
      <c r="UP805" s="602"/>
      <c r="UQ805" s="602"/>
      <c r="UR805" s="602"/>
      <c r="US805" s="602"/>
      <c r="UT805" s="602"/>
      <c r="UU805" s="602"/>
      <c r="UV805" s="602"/>
      <c r="UW805" s="602"/>
      <c r="UX805" s="602"/>
      <c r="UY805" s="602"/>
      <c r="UZ805" s="602"/>
      <c r="VA805" s="602"/>
      <c r="VB805" s="602"/>
      <c r="VC805" s="602"/>
      <c r="VD805" s="602"/>
      <c r="VE805" s="602"/>
      <c r="VF805" s="602"/>
      <c r="VG805" s="602"/>
      <c r="VH805" s="602"/>
      <c r="VI805" s="602"/>
      <c r="VJ805" s="602"/>
      <c r="VK805" s="602"/>
      <c r="VL805" s="602"/>
      <c r="VM805" s="602"/>
      <c r="VN805" s="602"/>
      <c r="VO805" s="602"/>
      <c r="VP805" s="602"/>
      <c r="VQ805" s="602"/>
      <c r="VR805" s="602"/>
      <c r="VS805" s="602"/>
      <c r="VT805" s="602"/>
      <c r="VU805" s="602"/>
      <c r="VV805" s="602"/>
      <c r="VW805" s="602"/>
      <c r="VX805" s="602"/>
      <c r="VY805" s="602"/>
      <c r="VZ805" s="602"/>
      <c r="WA805" s="602"/>
      <c r="WB805" s="602"/>
      <c r="WC805" s="602"/>
      <c r="WD805" s="602"/>
      <c r="WE805" s="602"/>
      <c r="WF805" s="602"/>
      <c r="WG805" s="602"/>
      <c r="WH805" s="602"/>
      <c r="WI805" s="602"/>
      <c r="WJ805" s="602"/>
      <c r="WK805" s="602"/>
      <c r="WL805" s="602"/>
      <c r="WM805" s="602"/>
      <c r="WN805" s="602"/>
      <c r="WO805" s="602"/>
      <c r="WP805" s="602"/>
      <c r="WQ805" s="602"/>
      <c r="WR805" s="602"/>
      <c r="WS805" s="602"/>
      <c r="WT805" s="602"/>
      <c r="WU805" s="602"/>
      <c r="WV805" s="602"/>
      <c r="WW805" s="602"/>
      <c r="WX805" s="602"/>
      <c r="WY805" s="602"/>
      <c r="WZ805" s="602"/>
      <c r="XA805" s="602"/>
      <c r="XB805" s="602"/>
      <c r="XC805" s="602"/>
      <c r="XD805" s="602"/>
      <c r="XE805" s="602"/>
      <c r="XF805" s="602"/>
      <c r="XG805" s="602"/>
      <c r="XH805" s="602"/>
      <c r="XI805" s="602"/>
      <c r="XJ805" s="602"/>
      <c r="XK805" s="602"/>
      <c r="XL805" s="602"/>
      <c r="XM805" s="602"/>
      <c r="XN805" s="602"/>
      <c r="XO805" s="602"/>
      <c r="XP805" s="602"/>
      <c r="XQ805" s="602"/>
      <c r="XR805" s="602"/>
      <c r="XS805" s="602"/>
      <c r="XT805" s="602"/>
      <c r="XU805" s="602"/>
      <c r="XV805" s="602"/>
      <c r="XW805" s="602"/>
      <c r="XX805" s="602"/>
      <c r="XY805" s="602"/>
      <c r="XZ805" s="602"/>
      <c r="YA805" s="602"/>
      <c r="YB805" s="602"/>
      <c r="YC805" s="602"/>
      <c r="YD805" s="602"/>
      <c r="YE805" s="602"/>
      <c r="YF805" s="602"/>
      <c r="YG805" s="602"/>
      <c r="YH805" s="602"/>
      <c r="YI805" s="602"/>
      <c r="YJ805" s="602"/>
      <c r="YK805" s="602"/>
      <c r="YL805" s="602"/>
      <c r="YM805" s="602"/>
      <c r="YN805" s="602"/>
      <c r="YO805" s="602"/>
      <c r="YP805" s="602"/>
      <c r="YQ805" s="602"/>
      <c r="YR805" s="602"/>
      <c r="YS805" s="602"/>
      <c r="YT805" s="602"/>
      <c r="YU805" s="602"/>
      <c r="YV805" s="602"/>
      <c r="YW805" s="602"/>
      <c r="YX805" s="602"/>
      <c r="YY805" s="602"/>
      <c r="YZ805" s="602"/>
      <c r="ZA805" s="602"/>
      <c r="ZB805" s="602"/>
      <c r="ZC805" s="602"/>
      <c r="ZD805" s="602"/>
      <c r="ZE805" s="602"/>
      <c r="ZF805" s="602"/>
      <c r="ZG805" s="602"/>
      <c r="ZH805" s="602"/>
      <c r="ZI805" s="602"/>
      <c r="ZJ805" s="602"/>
      <c r="ZK805" s="602"/>
      <c r="ZL805" s="602"/>
      <c r="ZM805" s="602"/>
      <c r="ZN805" s="602"/>
      <c r="ZO805" s="602"/>
      <c r="ZP805" s="602"/>
      <c r="ZQ805" s="602"/>
      <c r="ZR805" s="602"/>
      <c r="ZS805" s="602"/>
      <c r="ZT805" s="602"/>
      <c r="ZU805" s="602"/>
      <c r="ZV805" s="602"/>
      <c r="ZW805" s="602"/>
      <c r="ZX805" s="602"/>
      <c r="ZY805" s="602"/>
      <c r="ZZ805" s="602"/>
      <c r="AAA805" s="602"/>
      <c r="AAB805" s="602"/>
      <c r="AAC805" s="602"/>
      <c r="AAD805" s="602"/>
      <c r="AAE805" s="602"/>
      <c r="AAF805" s="602"/>
      <c r="AAG805" s="602"/>
      <c r="AAH805" s="602"/>
      <c r="AAI805" s="602"/>
      <c r="AAJ805" s="602"/>
      <c r="AAK805" s="602"/>
      <c r="AAL805" s="602"/>
      <c r="AAM805" s="602"/>
      <c r="AAN805" s="602"/>
      <c r="AAO805" s="602"/>
      <c r="AAP805" s="602"/>
      <c r="AAQ805" s="602"/>
      <c r="AAR805" s="602"/>
      <c r="AAS805" s="602"/>
      <c r="AAT805" s="602"/>
      <c r="AAU805" s="602"/>
      <c r="AAV805" s="602"/>
      <c r="AAW805" s="602"/>
      <c r="AAX805" s="602"/>
      <c r="AAY805" s="602"/>
      <c r="AAZ805" s="602"/>
      <c r="ABA805" s="602"/>
      <c r="ABB805" s="602"/>
      <c r="ABC805" s="602"/>
      <c r="ABD805" s="602"/>
      <c r="ABE805" s="602"/>
      <c r="ABF805" s="602"/>
      <c r="ABG805" s="602"/>
      <c r="ABH805" s="602"/>
      <c r="ABI805" s="602"/>
      <c r="ABJ805" s="602"/>
      <c r="ABK805" s="602"/>
      <c r="ABL805" s="602"/>
      <c r="ABM805" s="602"/>
      <c r="ABN805" s="602"/>
      <c r="ABO805" s="602"/>
      <c r="ABP805" s="602"/>
      <c r="ABQ805" s="602"/>
      <c r="ABR805" s="602"/>
      <c r="ABS805" s="602"/>
      <c r="ABT805" s="602"/>
      <c r="ABU805" s="602"/>
      <c r="ABV805" s="602"/>
      <c r="ABW805" s="602"/>
      <c r="ABX805" s="602"/>
      <c r="ABY805" s="602"/>
      <c r="ABZ805" s="602"/>
      <c r="ACA805" s="602"/>
      <c r="ACB805" s="602"/>
      <c r="ACC805" s="602"/>
      <c r="ACD805" s="602"/>
      <c r="ACE805" s="602"/>
      <c r="ACF805" s="602"/>
      <c r="ACG805" s="602"/>
      <c r="ACH805" s="602"/>
      <c r="ACI805" s="602"/>
      <c r="ACJ805" s="602"/>
      <c r="ACK805" s="602"/>
      <c r="ACL805" s="602"/>
      <c r="ACM805" s="602"/>
      <c r="ACN805" s="602"/>
      <c r="ACO805" s="602"/>
      <c r="ACP805" s="602"/>
      <c r="ACQ805" s="602"/>
      <c r="ACR805" s="602"/>
      <c r="ACS805" s="602"/>
      <c r="ACT805" s="602"/>
      <c r="ACU805" s="602"/>
      <c r="ACV805" s="602"/>
      <c r="ACW805" s="602"/>
      <c r="ACX805" s="602"/>
      <c r="ACY805" s="602"/>
      <c r="ACZ805" s="602"/>
      <c r="ADA805" s="602"/>
      <c r="ADB805" s="602"/>
      <c r="ADC805" s="602"/>
      <c r="ADD805" s="602"/>
      <c r="ADE805" s="602"/>
      <c r="ADF805" s="602"/>
      <c r="ADG805" s="602"/>
      <c r="ADH805" s="602"/>
      <c r="ADI805" s="602"/>
      <c r="ADJ805" s="602"/>
      <c r="ADK805" s="602"/>
      <c r="ADL805" s="602"/>
      <c r="ADM805" s="602"/>
      <c r="ADN805" s="602"/>
      <c r="ADO805" s="602"/>
      <c r="ADP805" s="602"/>
      <c r="ADQ805" s="602"/>
      <c r="ADR805" s="602"/>
      <c r="ADS805" s="602"/>
      <c r="ADT805" s="602"/>
      <c r="ADU805" s="602"/>
      <c r="ADV805" s="602"/>
      <c r="ADW805" s="602"/>
      <c r="ADX805" s="602"/>
      <c r="ADY805" s="602"/>
      <c r="ADZ805" s="602"/>
      <c r="AEA805" s="602"/>
      <c r="AEB805" s="602"/>
      <c r="AEC805" s="602"/>
      <c r="AED805" s="602"/>
      <c r="AEE805" s="602"/>
      <c r="AEF805" s="602"/>
      <c r="AEG805" s="602"/>
      <c r="AEH805" s="602"/>
      <c r="AEI805" s="602"/>
      <c r="AEJ805" s="602"/>
      <c r="AEK805" s="602"/>
      <c r="AEL805" s="602"/>
      <c r="AEM805" s="602"/>
      <c r="AEN805" s="602"/>
      <c r="AEO805" s="602"/>
      <c r="AEP805" s="602"/>
      <c r="AEQ805" s="602"/>
      <c r="AER805" s="602"/>
      <c r="AES805" s="602"/>
      <c r="AET805" s="602"/>
      <c r="AEU805" s="602"/>
      <c r="AEV805" s="602"/>
      <c r="AEW805" s="602"/>
      <c r="AEX805" s="602"/>
      <c r="AEY805" s="602"/>
      <c r="AEZ805" s="602"/>
      <c r="AFA805" s="602"/>
      <c r="AFB805" s="602"/>
      <c r="AFC805" s="602"/>
      <c r="AFD805" s="602"/>
      <c r="AFE805" s="602"/>
      <c r="AFF805" s="602"/>
      <c r="AFG805" s="602"/>
      <c r="AFH805" s="602"/>
      <c r="AFI805" s="602"/>
      <c r="AFJ805" s="602"/>
      <c r="AFK805" s="602"/>
      <c r="AFL805" s="602"/>
      <c r="AFM805" s="602"/>
      <c r="AFN805" s="602"/>
      <c r="AFO805" s="602"/>
      <c r="AFP805" s="602"/>
      <c r="AFQ805" s="602"/>
      <c r="AFR805" s="602"/>
      <c r="AFS805" s="602"/>
      <c r="AFT805" s="602"/>
      <c r="AFU805" s="602"/>
      <c r="AFV805" s="602"/>
      <c r="AFW805" s="602"/>
      <c r="AFX805" s="602"/>
      <c r="AFY805" s="602"/>
      <c r="AFZ805" s="602"/>
      <c r="AGA805" s="602"/>
      <c r="AGB805" s="602"/>
      <c r="AGC805" s="602"/>
      <c r="AGD805" s="602"/>
      <c r="AGE805" s="602"/>
      <c r="AGF805" s="602"/>
      <c r="AGG805" s="602"/>
      <c r="AGH805" s="602"/>
      <c r="AGI805" s="602"/>
      <c r="AGJ805" s="602"/>
      <c r="AGK805" s="602"/>
      <c r="AGL805" s="602"/>
      <c r="AGM805" s="602"/>
      <c r="AGN805" s="602"/>
      <c r="AGO805" s="602"/>
      <c r="AGP805" s="602"/>
      <c r="AGQ805" s="602"/>
      <c r="AGR805" s="602"/>
      <c r="AGS805" s="602"/>
      <c r="AGT805" s="602"/>
      <c r="AGU805" s="602"/>
      <c r="AGV805" s="602"/>
      <c r="AGW805" s="602"/>
      <c r="AGX805" s="602"/>
      <c r="AGY805" s="602"/>
      <c r="AGZ805" s="602"/>
      <c r="AHA805" s="602"/>
      <c r="AHB805" s="602"/>
      <c r="AHC805" s="602"/>
      <c r="AHD805" s="602"/>
      <c r="AHE805" s="602"/>
      <c r="AHF805" s="602"/>
      <c r="AHG805" s="602"/>
      <c r="AHH805" s="602"/>
      <c r="AHI805" s="602"/>
      <c r="AHJ805" s="602"/>
      <c r="AHK805" s="602"/>
      <c r="AHL805" s="602"/>
      <c r="AHM805" s="602"/>
      <c r="AHN805" s="602"/>
      <c r="AHO805" s="602"/>
      <c r="AHP805" s="602"/>
      <c r="AHQ805" s="602"/>
      <c r="AHR805" s="602"/>
      <c r="AHS805" s="602"/>
      <c r="AHT805" s="602"/>
      <c r="AHU805" s="602"/>
      <c r="AHV805" s="602"/>
      <c r="AHW805" s="602"/>
      <c r="AHX805" s="602"/>
      <c r="AHY805" s="602"/>
      <c r="AHZ805" s="602"/>
      <c r="AIA805" s="602"/>
      <c r="AIB805" s="602"/>
      <c r="AIC805" s="602"/>
      <c r="AID805" s="602"/>
      <c r="AIE805" s="602"/>
      <c r="AIF805" s="602"/>
      <c r="AIG805" s="602"/>
      <c r="AIH805" s="602"/>
      <c r="AII805" s="602"/>
      <c r="AIJ805" s="602"/>
      <c r="AIK805" s="602"/>
      <c r="AIL805" s="602"/>
      <c r="AIM805" s="602"/>
      <c r="AIN805" s="602"/>
      <c r="AIO805" s="602"/>
      <c r="AIP805" s="602"/>
      <c r="AIQ805" s="602"/>
      <c r="AIR805" s="602"/>
      <c r="AIS805" s="602"/>
      <c r="AIT805" s="602"/>
      <c r="AIU805" s="602"/>
      <c r="AIV805" s="602"/>
      <c r="AIW805" s="602"/>
      <c r="AIX805" s="602"/>
      <c r="AIY805" s="602"/>
      <c r="AIZ805" s="602"/>
      <c r="AJA805" s="602"/>
      <c r="AJB805" s="602"/>
      <c r="AJC805" s="602"/>
      <c r="AJD805" s="602"/>
      <c r="AJE805" s="602"/>
      <c r="AJF805" s="602"/>
      <c r="AJG805" s="602"/>
      <c r="AJH805" s="602"/>
      <c r="AJI805" s="602"/>
    </row>
    <row r="806" spans="1:945">
      <c r="A806" s="603"/>
      <c r="B806" s="623">
        <v>44642</v>
      </c>
      <c r="C806" s="623" t="s">
        <v>1217</v>
      </c>
      <c r="D806" s="615" t="s">
        <v>2956</v>
      </c>
      <c r="E806" s="617" t="s">
        <v>4854</v>
      </c>
      <c r="F806" s="615"/>
      <c r="G806" s="615"/>
      <c r="H806" s="615"/>
      <c r="I806" s="615" t="s">
        <v>3062</v>
      </c>
      <c r="J806" s="618"/>
      <c r="K806" s="615" t="s">
        <v>4866</v>
      </c>
      <c r="L806" s="615" t="s">
        <v>3112</v>
      </c>
      <c r="M806" s="616">
        <v>44637</v>
      </c>
      <c r="N806" s="616">
        <v>44742</v>
      </c>
      <c r="O806" s="616"/>
      <c r="P806" s="616"/>
      <c r="Q806" s="616"/>
      <c r="R806" s="616"/>
      <c r="S806" s="615" t="s">
        <v>2959</v>
      </c>
      <c r="T806" s="615">
        <v>60</v>
      </c>
      <c r="U806" s="615">
        <v>49403140</v>
      </c>
      <c r="V806" s="615" t="s">
        <v>973</v>
      </c>
      <c r="W806" s="615">
        <v>400</v>
      </c>
      <c r="X806" s="619">
        <v>768</v>
      </c>
      <c r="Y806" s="539">
        <f t="shared" si="36"/>
        <v>307200</v>
      </c>
      <c r="Z806" s="605">
        <v>0.495</v>
      </c>
      <c r="AA806" s="681">
        <f t="shared" si="37"/>
        <v>152064</v>
      </c>
      <c r="AB806" s="625"/>
      <c r="AC806" s="621">
        <v>0</v>
      </c>
      <c r="AD806" s="609"/>
      <c r="AE806" s="606"/>
      <c r="AF806" s="695">
        <f t="shared" si="38"/>
        <v>152064</v>
      </c>
      <c r="AG806" s="604" t="s">
        <v>47</v>
      </c>
      <c r="AH806" s="604"/>
      <c r="AI806" s="604">
        <v>60</v>
      </c>
      <c r="AJ806" s="608" t="s">
        <v>3119</v>
      </c>
      <c r="AK806" s="604" t="s">
        <v>1388</v>
      </c>
      <c r="AL806" s="607" t="s">
        <v>3145</v>
      </c>
      <c r="AM806" s="604" t="s">
        <v>52</v>
      </c>
      <c r="AN806" s="604" t="s">
        <v>1076</v>
      </c>
      <c r="AO806" s="604"/>
      <c r="AP806" s="606"/>
      <c r="AQ806" s="606" t="s">
        <v>37</v>
      </c>
      <c r="AR806" s="606"/>
      <c r="AS806" s="603" t="s">
        <v>1078</v>
      </c>
      <c r="AT806" s="610" t="s">
        <v>1078</v>
      </c>
      <c r="AU806" s="610" t="s">
        <v>1078</v>
      </c>
      <c r="AV806" s="605"/>
      <c r="AW806" s="602"/>
      <c r="AX806" s="602"/>
      <c r="AY806" s="602"/>
      <c r="AZ806" s="602"/>
      <c r="BA806" s="602"/>
      <c r="BB806" s="602"/>
      <c r="BC806" s="602"/>
      <c r="BD806" s="602"/>
      <c r="BE806" s="602"/>
      <c r="BF806" s="602"/>
      <c r="BG806" s="602"/>
      <c r="BH806" s="602"/>
      <c r="BI806" s="602"/>
      <c r="BJ806" s="602"/>
      <c r="BK806" s="602"/>
      <c r="BL806" s="602"/>
      <c r="BM806" s="602"/>
      <c r="BN806" s="602"/>
      <c r="BO806" s="602"/>
      <c r="BP806" s="602"/>
      <c r="BQ806" s="602"/>
      <c r="BR806" s="602"/>
      <c r="BS806" s="602"/>
      <c r="BT806" s="602"/>
      <c r="BU806" s="602"/>
      <c r="BV806" s="602"/>
      <c r="BW806" s="602"/>
      <c r="BX806" s="602"/>
      <c r="BY806" s="602"/>
      <c r="BZ806" s="602"/>
      <c r="CA806" s="602"/>
      <c r="CB806" s="602"/>
      <c r="CC806" s="602"/>
      <c r="CD806" s="602"/>
      <c r="CE806" s="602"/>
      <c r="CF806" s="602"/>
      <c r="CG806" s="602"/>
      <c r="CH806" s="602"/>
      <c r="CI806" s="602"/>
      <c r="CJ806" s="602"/>
      <c r="CK806" s="602"/>
      <c r="CL806" s="602"/>
      <c r="CM806" s="602"/>
      <c r="CN806" s="602"/>
      <c r="CO806" s="602"/>
      <c r="CP806" s="602"/>
      <c r="CQ806" s="602"/>
      <c r="CR806" s="602"/>
      <c r="CS806" s="602"/>
      <c r="CT806" s="602"/>
      <c r="CU806" s="602"/>
      <c r="CV806" s="602"/>
      <c r="CW806" s="602"/>
      <c r="CX806" s="602"/>
      <c r="CY806" s="602"/>
      <c r="CZ806" s="602"/>
      <c r="DA806" s="602"/>
      <c r="DB806" s="602"/>
      <c r="DC806" s="602"/>
      <c r="DD806" s="602"/>
      <c r="DE806" s="602"/>
      <c r="DF806" s="602"/>
      <c r="DG806" s="602"/>
      <c r="DH806" s="602"/>
      <c r="DI806" s="602"/>
      <c r="DJ806" s="602"/>
      <c r="DK806" s="602"/>
      <c r="DL806" s="602"/>
      <c r="DM806" s="602"/>
      <c r="DN806" s="602"/>
      <c r="DO806" s="602"/>
      <c r="DP806" s="602"/>
      <c r="DQ806" s="602"/>
      <c r="DR806" s="602"/>
      <c r="DS806" s="602"/>
      <c r="DT806" s="602"/>
      <c r="DU806" s="602"/>
      <c r="DV806" s="602"/>
      <c r="DW806" s="602"/>
      <c r="DX806" s="602"/>
      <c r="DY806" s="602"/>
      <c r="DZ806" s="602"/>
      <c r="EA806" s="602"/>
      <c r="EB806" s="602"/>
      <c r="EC806" s="602"/>
      <c r="ED806" s="602"/>
      <c r="EE806" s="602"/>
      <c r="EF806" s="602"/>
      <c r="EG806" s="602"/>
      <c r="EH806" s="602"/>
      <c r="EI806" s="602"/>
      <c r="EJ806" s="602"/>
      <c r="EK806" s="602"/>
      <c r="EL806" s="602"/>
      <c r="EM806" s="602"/>
      <c r="EN806" s="602"/>
      <c r="EO806" s="602"/>
      <c r="EP806" s="602"/>
      <c r="EQ806" s="602"/>
      <c r="ER806" s="602"/>
      <c r="ES806" s="602"/>
      <c r="ET806" s="602"/>
      <c r="EU806" s="602"/>
      <c r="EV806" s="602"/>
      <c r="EW806" s="602"/>
      <c r="EX806" s="602"/>
      <c r="EY806" s="602"/>
      <c r="EZ806" s="602"/>
      <c r="FA806" s="602"/>
      <c r="FB806" s="602"/>
      <c r="FC806" s="602"/>
      <c r="FD806" s="602"/>
      <c r="FE806" s="602"/>
      <c r="FF806" s="602"/>
      <c r="FG806" s="602"/>
      <c r="FH806" s="602"/>
      <c r="FI806" s="602"/>
      <c r="FJ806" s="602"/>
      <c r="FK806" s="602"/>
      <c r="FL806" s="602"/>
      <c r="FM806" s="602"/>
      <c r="FN806" s="602"/>
      <c r="FO806" s="602"/>
      <c r="FP806" s="602"/>
      <c r="FQ806" s="602"/>
      <c r="FR806" s="602"/>
      <c r="FS806" s="602"/>
      <c r="FT806" s="602"/>
      <c r="FU806" s="602"/>
      <c r="FV806" s="602"/>
      <c r="FW806" s="602"/>
      <c r="FX806" s="602"/>
      <c r="FY806" s="602"/>
      <c r="FZ806" s="602"/>
      <c r="GA806" s="602"/>
      <c r="GB806" s="602"/>
      <c r="GC806" s="602"/>
      <c r="GD806" s="602"/>
      <c r="GE806" s="602"/>
      <c r="GF806" s="602"/>
      <c r="GG806" s="602"/>
      <c r="GH806" s="602"/>
      <c r="GI806" s="602"/>
      <c r="GJ806" s="602"/>
      <c r="GK806" s="602"/>
      <c r="GL806" s="602"/>
      <c r="GM806" s="602"/>
      <c r="GN806" s="602"/>
      <c r="GO806" s="602"/>
      <c r="GP806" s="602"/>
      <c r="GQ806" s="602"/>
      <c r="GR806" s="602"/>
      <c r="GS806" s="602"/>
      <c r="GT806" s="602"/>
      <c r="GU806" s="602"/>
      <c r="GV806" s="602"/>
      <c r="GW806" s="602"/>
      <c r="GX806" s="602"/>
      <c r="GY806" s="602"/>
      <c r="GZ806" s="602"/>
      <c r="HA806" s="602"/>
      <c r="HB806" s="602"/>
      <c r="HC806" s="602"/>
      <c r="HD806" s="602"/>
      <c r="HE806" s="602"/>
      <c r="HF806" s="602"/>
      <c r="HG806" s="602"/>
      <c r="HH806" s="602"/>
      <c r="HI806" s="602"/>
      <c r="HJ806" s="602"/>
      <c r="HK806" s="602"/>
      <c r="HL806" s="602"/>
      <c r="HM806" s="602"/>
      <c r="HN806" s="602"/>
      <c r="HO806" s="602"/>
      <c r="HP806" s="602"/>
      <c r="HQ806" s="602"/>
      <c r="HR806" s="602"/>
      <c r="HS806" s="602"/>
      <c r="HT806" s="602"/>
      <c r="HU806" s="602"/>
      <c r="HV806" s="602"/>
      <c r="HW806" s="602"/>
      <c r="HX806" s="602"/>
      <c r="HY806" s="602"/>
      <c r="HZ806" s="602"/>
      <c r="IA806" s="602"/>
      <c r="IB806" s="602"/>
      <c r="IC806" s="602"/>
      <c r="ID806" s="602"/>
      <c r="IE806" s="602"/>
      <c r="IF806" s="602"/>
      <c r="IG806" s="602"/>
      <c r="IH806" s="602"/>
      <c r="II806" s="602"/>
      <c r="IJ806" s="602"/>
      <c r="IK806" s="602"/>
      <c r="IL806" s="602"/>
      <c r="IM806" s="602"/>
      <c r="IN806" s="602"/>
      <c r="IO806" s="602"/>
      <c r="IP806" s="602"/>
      <c r="IQ806" s="602"/>
      <c r="IR806" s="602"/>
      <c r="IS806" s="602"/>
      <c r="IT806" s="602"/>
      <c r="IU806" s="602"/>
      <c r="IV806" s="602"/>
      <c r="IW806" s="602"/>
      <c r="IX806" s="602"/>
      <c r="IY806" s="602"/>
      <c r="IZ806" s="602"/>
      <c r="JA806" s="602"/>
      <c r="JB806" s="602"/>
      <c r="JC806" s="602"/>
      <c r="JD806" s="602"/>
      <c r="JE806" s="602"/>
      <c r="JF806" s="602"/>
      <c r="JG806" s="602"/>
      <c r="JH806" s="602"/>
      <c r="JI806" s="602"/>
      <c r="JJ806" s="602"/>
      <c r="JK806" s="602"/>
      <c r="JL806" s="602"/>
      <c r="JM806" s="602"/>
      <c r="JN806" s="602"/>
      <c r="JO806" s="602"/>
      <c r="JP806" s="602"/>
      <c r="JQ806" s="602"/>
      <c r="JR806" s="602"/>
      <c r="JS806" s="602"/>
      <c r="JT806" s="602"/>
      <c r="JU806" s="602"/>
      <c r="JV806" s="602"/>
      <c r="JW806" s="602"/>
      <c r="JX806" s="602"/>
      <c r="JY806" s="602"/>
      <c r="JZ806" s="602"/>
      <c r="KA806" s="602"/>
      <c r="KB806" s="602"/>
      <c r="KC806" s="602"/>
      <c r="KD806" s="602"/>
      <c r="KE806" s="602"/>
      <c r="KF806" s="602"/>
      <c r="KG806" s="602"/>
      <c r="KH806" s="602"/>
      <c r="KI806" s="602"/>
      <c r="KJ806" s="602"/>
      <c r="KK806" s="602"/>
      <c r="KL806" s="602"/>
      <c r="KM806" s="602"/>
      <c r="KN806" s="602"/>
      <c r="KO806" s="602"/>
      <c r="KP806" s="602"/>
      <c r="KQ806" s="602"/>
      <c r="KR806" s="602"/>
      <c r="KS806" s="602"/>
      <c r="KT806" s="602"/>
      <c r="KU806" s="602"/>
      <c r="KV806" s="602"/>
      <c r="KW806" s="602"/>
      <c r="KX806" s="602"/>
      <c r="KY806" s="602"/>
      <c r="KZ806" s="602"/>
      <c r="LA806" s="602"/>
      <c r="LB806" s="602"/>
      <c r="LC806" s="602"/>
      <c r="LD806" s="602"/>
      <c r="LE806" s="602"/>
      <c r="LF806" s="602"/>
      <c r="LG806" s="602"/>
      <c r="LH806" s="602"/>
      <c r="LI806" s="602"/>
      <c r="LJ806" s="602"/>
      <c r="LK806" s="602"/>
      <c r="LL806" s="602"/>
      <c r="LM806" s="602"/>
      <c r="LN806" s="602"/>
      <c r="LO806" s="602"/>
      <c r="LP806" s="602"/>
      <c r="LQ806" s="602"/>
      <c r="LR806" s="602"/>
      <c r="LS806" s="602"/>
      <c r="LT806" s="602"/>
      <c r="LU806" s="602"/>
      <c r="LV806" s="602"/>
      <c r="LW806" s="602"/>
      <c r="LX806" s="602"/>
      <c r="LY806" s="602"/>
      <c r="LZ806" s="602"/>
      <c r="MA806" s="602"/>
      <c r="MB806" s="602"/>
      <c r="MC806" s="602"/>
      <c r="MD806" s="602"/>
      <c r="ME806" s="602"/>
      <c r="MF806" s="602"/>
      <c r="MG806" s="602"/>
      <c r="MH806" s="602"/>
      <c r="MI806" s="602"/>
      <c r="MJ806" s="602"/>
      <c r="MK806" s="602"/>
      <c r="ML806" s="602"/>
      <c r="MM806" s="602"/>
      <c r="MN806" s="602"/>
      <c r="MO806" s="602"/>
      <c r="MP806" s="602"/>
      <c r="MQ806" s="602"/>
      <c r="MR806" s="602"/>
      <c r="MS806" s="602"/>
      <c r="MT806" s="602"/>
      <c r="MU806" s="602"/>
      <c r="MV806" s="602"/>
      <c r="MW806" s="602"/>
      <c r="MX806" s="602"/>
      <c r="MY806" s="602"/>
      <c r="MZ806" s="602"/>
      <c r="NA806" s="602"/>
      <c r="NB806" s="602"/>
      <c r="NC806" s="602"/>
      <c r="ND806" s="602"/>
      <c r="NE806" s="602"/>
      <c r="NF806" s="602"/>
      <c r="NG806" s="602"/>
      <c r="NH806" s="602"/>
      <c r="NI806" s="602"/>
      <c r="NJ806" s="602"/>
      <c r="NK806" s="602"/>
      <c r="NL806" s="602"/>
      <c r="NM806" s="602"/>
      <c r="NN806" s="602"/>
      <c r="NO806" s="602"/>
      <c r="NP806" s="602"/>
      <c r="NQ806" s="602"/>
      <c r="NR806" s="602"/>
      <c r="NS806" s="602"/>
      <c r="NT806" s="602"/>
      <c r="NU806" s="602"/>
      <c r="NV806" s="602"/>
      <c r="NW806" s="602"/>
      <c r="NX806" s="602"/>
      <c r="NY806" s="602"/>
      <c r="NZ806" s="602"/>
      <c r="OA806" s="602"/>
      <c r="OB806" s="602"/>
      <c r="OC806" s="602"/>
      <c r="OD806" s="602"/>
      <c r="OE806" s="602"/>
      <c r="OF806" s="602"/>
      <c r="OG806" s="602"/>
      <c r="OH806" s="602"/>
      <c r="OI806" s="602"/>
      <c r="OJ806" s="602"/>
      <c r="OK806" s="602"/>
      <c r="OL806" s="602"/>
      <c r="OM806" s="602"/>
      <c r="ON806" s="602"/>
      <c r="OO806" s="602"/>
      <c r="OP806" s="602"/>
      <c r="OQ806" s="602"/>
      <c r="OR806" s="602"/>
      <c r="OS806" s="602"/>
      <c r="OT806" s="602"/>
      <c r="OU806" s="602"/>
      <c r="OV806" s="602"/>
      <c r="OW806" s="602"/>
      <c r="OX806" s="602"/>
      <c r="OY806" s="602"/>
      <c r="OZ806" s="602"/>
      <c r="PA806" s="602"/>
      <c r="PB806" s="602"/>
      <c r="PC806" s="602"/>
      <c r="PD806" s="602"/>
      <c r="PE806" s="602"/>
      <c r="PF806" s="602"/>
      <c r="PG806" s="602"/>
      <c r="PH806" s="602"/>
      <c r="PI806" s="602"/>
      <c r="PJ806" s="602"/>
      <c r="PK806" s="602"/>
      <c r="PL806" s="602"/>
      <c r="PM806" s="602"/>
      <c r="PN806" s="602"/>
      <c r="PO806" s="602"/>
      <c r="PP806" s="602"/>
      <c r="PQ806" s="602"/>
      <c r="PR806" s="602"/>
      <c r="PS806" s="602"/>
      <c r="PT806" s="602"/>
      <c r="PU806" s="602"/>
      <c r="PV806" s="602"/>
      <c r="PW806" s="602"/>
      <c r="PX806" s="602"/>
      <c r="PY806" s="602"/>
      <c r="PZ806" s="602"/>
      <c r="QA806" s="602"/>
      <c r="QB806" s="602"/>
      <c r="QC806" s="602"/>
      <c r="QD806" s="602"/>
      <c r="QE806" s="602"/>
      <c r="QF806" s="602"/>
      <c r="QG806" s="602"/>
      <c r="QH806" s="602"/>
      <c r="QI806" s="602"/>
      <c r="QJ806" s="602"/>
      <c r="QK806" s="602"/>
      <c r="QL806" s="602"/>
      <c r="QM806" s="602"/>
      <c r="QN806" s="602"/>
      <c r="QO806" s="602"/>
      <c r="QP806" s="602"/>
      <c r="QQ806" s="602"/>
      <c r="QR806" s="602"/>
      <c r="QS806" s="602"/>
      <c r="QT806" s="602"/>
      <c r="QU806" s="602"/>
      <c r="QV806" s="602"/>
      <c r="QW806" s="602"/>
      <c r="QX806" s="602"/>
      <c r="QY806" s="602"/>
      <c r="QZ806" s="602"/>
      <c r="RA806" s="602"/>
      <c r="RB806" s="602"/>
      <c r="RC806" s="602"/>
      <c r="RD806" s="602"/>
      <c r="RE806" s="602"/>
      <c r="RF806" s="602"/>
      <c r="RG806" s="602"/>
      <c r="RH806" s="602"/>
      <c r="RI806" s="602"/>
      <c r="RJ806" s="602"/>
      <c r="RK806" s="602"/>
      <c r="RL806" s="602"/>
      <c r="RM806" s="602"/>
      <c r="RN806" s="602"/>
      <c r="RO806" s="602"/>
      <c r="RP806" s="602"/>
      <c r="RQ806" s="602"/>
      <c r="RR806" s="602"/>
      <c r="RS806" s="602"/>
      <c r="RT806" s="602"/>
      <c r="RU806" s="602"/>
      <c r="RV806" s="602"/>
      <c r="RW806" s="602"/>
      <c r="RX806" s="602"/>
      <c r="RY806" s="602"/>
      <c r="RZ806" s="602"/>
      <c r="SA806" s="602"/>
      <c r="SB806" s="602"/>
      <c r="SC806" s="602"/>
      <c r="SD806" s="602"/>
      <c r="SE806" s="602"/>
      <c r="SF806" s="602"/>
      <c r="SG806" s="602"/>
      <c r="SH806" s="602"/>
      <c r="SI806" s="602"/>
      <c r="SJ806" s="602"/>
      <c r="SK806" s="602"/>
      <c r="SL806" s="602"/>
      <c r="SM806" s="602"/>
      <c r="SN806" s="602"/>
      <c r="SO806" s="602"/>
      <c r="SP806" s="602"/>
      <c r="SQ806" s="602"/>
      <c r="SR806" s="602"/>
      <c r="SS806" s="602"/>
      <c r="ST806" s="602"/>
      <c r="SU806" s="602"/>
      <c r="SV806" s="602"/>
      <c r="SW806" s="602"/>
      <c r="SX806" s="602"/>
      <c r="SY806" s="602"/>
      <c r="SZ806" s="602"/>
      <c r="TA806" s="602"/>
      <c r="TB806" s="602"/>
      <c r="TC806" s="602"/>
      <c r="TD806" s="602"/>
      <c r="TE806" s="602"/>
      <c r="TF806" s="602"/>
      <c r="TG806" s="602"/>
      <c r="TH806" s="602"/>
      <c r="TI806" s="602"/>
      <c r="TJ806" s="602"/>
      <c r="TK806" s="602"/>
      <c r="TL806" s="602"/>
      <c r="TM806" s="602"/>
      <c r="TN806" s="602"/>
      <c r="TO806" s="602"/>
      <c r="TP806" s="602"/>
      <c r="TQ806" s="602"/>
      <c r="TR806" s="602"/>
      <c r="TS806" s="602"/>
      <c r="TT806" s="602"/>
      <c r="TU806" s="602"/>
      <c r="TV806" s="602"/>
      <c r="TW806" s="602"/>
      <c r="TX806" s="602"/>
      <c r="TY806" s="602"/>
      <c r="TZ806" s="602"/>
      <c r="UA806" s="602"/>
      <c r="UB806" s="602"/>
      <c r="UC806" s="602"/>
      <c r="UD806" s="602"/>
      <c r="UE806" s="602"/>
      <c r="UF806" s="602"/>
      <c r="UG806" s="602"/>
      <c r="UH806" s="602"/>
      <c r="UI806" s="602"/>
      <c r="UJ806" s="602"/>
      <c r="UK806" s="602"/>
      <c r="UL806" s="602"/>
      <c r="UM806" s="602"/>
      <c r="UN806" s="602"/>
      <c r="UO806" s="602"/>
      <c r="UP806" s="602"/>
      <c r="UQ806" s="602"/>
      <c r="UR806" s="602"/>
      <c r="US806" s="602"/>
      <c r="UT806" s="602"/>
      <c r="UU806" s="602"/>
      <c r="UV806" s="602"/>
      <c r="UW806" s="602"/>
      <c r="UX806" s="602"/>
      <c r="UY806" s="602"/>
      <c r="UZ806" s="602"/>
      <c r="VA806" s="602"/>
      <c r="VB806" s="602"/>
      <c r="VC806" s="602"/>
      <c r="VD806" s="602"/>
      <c r="VE806" s="602"/>
      <c r="VF806" s="602"/>
      <c r="VG806" s="602"/>
      <c r="VH806" s="602"/>
      <c r="VI806" s="602"/>
      <c r="VJ806" s="602"/>
      <c r="VK806" s="602"/>
      <c r="VL806" s="602"/>
      <c r="VM806" s="602"/>
      <c r="VN806" s="602"/>
      <c r="VO806" s="602"/>
      <c r="VP806" s="602"/>
      <c r="VQ806" s="602"/>
      <c r="VR806" s="602"/>
      <c r="VS806" s="602"/>
      <c r="VT806" s="602"/>
      <c r="VU806" s="602"/>
      <c r="VV806" s="602"/>
      <c r="VW806" s="602"/>
      <c r="VX806" s="602"/>
      <c r="VY806" s="602"/>
      <c r="VZ806" s="602"/>
      <c r="WA806" s="602"/>
      <c r="WB806" s="602"/>
      <c r="WC806" s="602"/>
      <c r="WD806" s="602"/>
      <c r="WE806" s="602"/>
      <c r="WF806" s="602"/>
      <c r="WG806" s="602"/>
      <c r="WH806" s="602"/>
      <c r="WI806" s="602"/>
      <c r="WJ806" s="602"/>
      <c r="WK806" s="602"/>
      <c r="WL806" s="602"/>
      <c r="WM806" s="602"/>
      <c r="WN806" s="602"/>
      <c r="WO806" s="602"/>
      <c r="WP806" s="602"/>
      <c r="WQ806" s="602"/>
      <c r="WR806" s="602"/>
      <c r="WS806" s="602"/>
      <c r="WT806" s="602"/>
      <c r="WU806" s="602"/>
      <c r="WV806" s="602"/>
      <c r="WW806" s="602"/>
      <c r="WX806" s="602"/>
      <c r="WY806" s="602"/>
      <c r="WZ806" s="602"/>
      <c r="XA806" s="602"/>
      <c r="XB806" s="602"/>
      <c r="XC806" s="602"/>
      <c r="XD806" s="602"/>
      <c r="XE806" s="602"/>
      <c r="XF806" s="602"/>
      <c r="XG806" s="602"/>
      <c r="XH806" s="602"/>
      <c r="XI806" s="602"/>
      <c r="XJ806" s="602"/>
      <c r="XK806" s="602"/>
      <c r="XL806" s="602"/>
      <c r="XM806" s="602"/>
      <c r="XN806" s="602"/>
      <c r="XO806" s="602"/>
      <c r="XP806" s="602"/>
      <c r="XQ806" s="602"/>
      <c r="XR806" s="602"/>
      <c r="XS806" s="602"/>
      <c r="XT806" s="602"/>
      <c r="XU806" s="602"/>
      <c r="XV806" s="602"/>
      <c r="XW806" s="602"/>
      <c r="XX806" s="602"/>
      <c r="XY806" s="602"/>
      <c r="XZ806" s="602"/>
      <c r="YA806" s="602"/>
      <c r="YB806" s="602"/>
      <c r="YC806" s="602"/>
      <c r="YD806" s="602"/>
      <c r="YE806" s="602"/>
      <c r="YF806" s="602"/>
      <c r="YG806" s="602"/>
      <c r="YH806" s="602"/>
      <c r="YI806" s="602"/>
      <c r="YJ806" s="602"/>
      <c r="YK806" s="602"/>
      <c r="YL806" s="602"/>
      <c r="YM806" s="602"/>
      <c r="YN806" s="602"/>
      <c r="YO806" s="602"/>
      <c r="YP806" s="602"/>
      <c r="YQ806" s="602"/>
      <c r="YR806" s="602"/>
      <c r="YS806" s="602"/>
      <c r="YT806" s="602"/>
      <c r="YU806" s="602"/>
      <c r="YV806" s="602"/>
      <c r="YW806" s="602"/>
      <c r="YX806" s="602"/>
      <c r="YY806" s="602"/>
      <c r="YZ806" s="602"/>
      <c r="ZA806" s="602"/>
      <c r="ZB806" s="602"/>
      <c r="ZC806" s="602"/>
      <c r="ZD806" s="602"/>
      <c r="ZE806" s="602"/>
      <c r="ZF806" s="602"/>
      <c r="ZG806" s="602"/>
      <c r="ZH806" s="602"/>
      <c r="ZI806" s="602"/>
      <c r="ZJ806" s="602"/>
      <c r="ZK806" s="602"/>
      <c r="ZL806" s="602"/>
      <c r="ZM806" s="602"/>
      <c r="ZN806" s="602"/>
      <c r="ZO806" s="602"/>
      <c r="ZP806" s="602"/>
      <c r="ZQ806" s="602"/>
      <c r="ZR806" s="602"/>
      <c r="ZS806" s="602"/>
      <c r="ZT806" s="602"/>
      <c r="ZU806" s="602"/>
      <c r="ZV806" s="602"/>
      <c r="ZW806" s="602"/>
      <c r="ZX806" s="602"/>
      <c r="ZY806" s="602"/>
      <c r="ZZ806" s="602"/>
      <c r="AAA806" s="602"/>
      <c r="AAB806" s="602"/>
      <c r="AAC806" s="602"/>
      <c r="AAD806" s="602"/>
      <c r="AAE806" s="602"/>
      <c r="AAF806" s="602"/>
      <c r="AAG806" s="602"/>
      <c r="AAH806" s="602"/>
      <c r="AAI806" s="602"/>
      <c r="AAJ806" s="602"/>
      <c r="AAK806" s="602"/>
      <c r="AAL806" s="602"/>
      <c r="AAM806" s="602"/>
      <c r="AAN806" s="602"/>
      <c r="AAO806" s="602"/>
      <c r="AAP806" s="602"/>
      <c r="AAQ806" s="602"/>
      <c r="AAR806" s="602"/>
      <c r="AAS806" s="602"/>
      <c r="AAT806" s="602"/>
      <c r="AAU806" s="602"/>
      <c r="AAV806" s="602"/>
      <c r="AAW806" s="602"/>
      <c r="AAX806" s="602"/>
      <c r="AAY806" s="602"/>
      <c r="AAZ806" s="602"/>
      <c r="ABA806" s="602"/>
      <c r="ABB806" s="602"/>
      <c r="ABC806" s="602"/>
      <c r="ABD806" s="602"/>
      <c r="ABE806" s="602"/>
      <c r="ABF806" s="602"/>
      <c r="ABG806" s="602"/>
      <c r="ABH806" s="602"/>
      <c r="ABI806" s="602"/>
      <c r="ABJ806" s="602"/>
      <c r="ABK806" s="602"/>
      <c r="ABL806" s="602"/>
      <c r="ABM806" s="602"/>
      <c r="ABN806" s="602"/>
      <c r="ABO806" s="602"/>
      <c r="ABP806" s="602"/>
      <c r="ABQ806" s="602"/>
      <c r="ABR806" s="602"/>
      <c r="ABS806" s="602"/>
      <c r="ABT806" s="602"/>
      <c r="ABU806" s="602"/>
      <c r="ABV806" s="602"/>
      <c r="ABW806" s="602"/>
      <c r="ABX806" s="602"/>
      <c r="ABY806" s="602"/>
      <c r="ABZ806" s="602"/>
      <c r="ACA806" s="602"/>
      <c r="ACB806" s="602"/>
      <c r="ACC806" s="602"/>
      <c r="ACD806" s="602"/>
      <c r="ACE806" s="602"/>
      <c r="ACF806" s="602"/>
      <c r="ACG806" s="602"/>
      <c r="ACH806" s="602"/>
      <c r="ACI806" s="602"/>
      <c r="ACJ806" s="602"/>
      <c r="ACK806" s="602"/>
      <c r="ACL806" s="602"/>
      <c r="ACM806" s="602"/>
      <c r="ACN806" s="602"/>
      <c r="ACO806" s="602"/>
      <c r="ACP806" s="602"/>
      <c r="ACQ806" s="602"/>
      <c r="ACR806" s="602"/>
      <c r="ACS806" s="602"/>
      <c r="ACT806" s="602"/>
      <c r="ACU806" s="602"/>
      <c r="ACV806" s="602"/>
      <c r="ACW806" s="602"/>
      <c r="ACX806" s="602"/>
      <c r="ACY806" s="602"/>
      <c r="ACZ806" s="602"/>
      <c r="ADA806" s="602"/>
      <c r="ADB806" s="602"/>
      <c r="ADC806" s="602"/>
      <c r="ADD806" s="602"/>
      <c r="ADE806" s="602"/>
      <c r="ADF806" s="602"/>
      <c r="ADG806" s="602"/>
      <c r="ADH806" s="602"/>
      <c r="ADI806" s="602"/>
      <c r="ADJ806" s="602"/>
      <c r="ADK806" s="602"/>
      <c r="ADL806" s="602"/>
      <c r="ADM806" s="602"/>
      <c r="ADN806" s="602"/>
      <c r="ADO806" s="602"/>
      <c r="ADP806" s="602"/>
      <c r="ADQ806" s="602"/>
      <c r="ADR806" s="602"/>
      <c r="ADS806" s="602"/>
      <c r="ADT806" s="602"/>
      <c r="ADU806" s="602"/>
      <c r="ADV806" s="602"/>
      <c r="ADW806" s="602"/>
      <c r="ADX806" s="602"/>
      <c r="ADY806" s="602"/>
      <c r="ADZ806" s="602"/>
      <c r="AEA806" s="602"/>
      <c r="AEB806" s="602"/>
      <c r="AEC806" s="602"/>
      <c r="AED806" s="602"/>
      <c r="AEE806" s="602"/>
      <c r="AEF806" s="602"/>
      <c r="AEG806" s="602"/>
      <c r="AEH806" s="602"/>
      <c r="AEI806" s="602"/>
      <c r="AEJ806" s="602"/>
      <c r="AEK806" s="602"/>
      <c r="AEL806" s="602"/>
      <c r="AEM806" s="602"/>
      <c r="AEN806" s="602"/>
      <c r="AEO806" s="602"/>
      <c r="AEP806" s="602"/>
      <c r="AEQ806" s="602"/>
      <c r="AER806" s="602"/>
      <c r="AES806" s="602"/>
      <c r="AET806" s="602"/>
      <c r="AEU806" s="602"/>
      <c r="AEV806" s="602"/>
      <c r="AEW806" s="602"/>
      <c r="AEX806" s="602"/>
      <c r="AEY806" s="602"/>
      <c r="AEZ806" s="602"/>
      <c r="AFA806" s="602"/>
      <c r="AFB806" s="602"/>
      <c r="AFC806" s="602"/>
      <c r="AFD806" s="602"/>
      <c r="AFE806" s="602"/>
      <c r="AFF806" s="602"/>
      <c r="AFG806" s="602"/>
      <c r="AFH806" s="602"/>
      <c r="AFI806" s="602"/>
      <c r="AFJ806" s="602"/>
      <c r="AFK806" s="602"/>
      <c r="AFL806" s="602"/>
      <c r="AFM806" s="602"/>
      <c r="AFN806" s="602"/>
      <c r="AFO806" s="602"/>
      <c r="AFP806" s="602"/>
      <c r="AFQ806" s="602"/>
      <c r="AFR806" s="602"/>
      <c r="AFS806" s="602"/>
      <c r="AFT806" s="602"/>
      <c r="AFU806" s="602"/>
      <c r="AFV806" s="602"/>
      <c r="AFW806" s="602"/>
      <c r="AFX806" s="602"/>
      <c r="AFY806" s="602"/>
      <c r="AFZ806" s="602"/>
      <c r="AGA806" s="602"/>
      <c r="AGB806" s="602"/>
      <c r="AGC806" s="602"/>
      <c r="AGD806" s="602"/>
      <c r="AGE806" s="602"/>
      <c r="AGF806" s="602"/>
      <c r="AGG806" s="602"/>
      <c r="AGH806" s="602"/>
      <c r="AGI806" s="602"/>
      <c r="AGJ806" s="602"/>
      <c r="AGK806" s="602"/>
      <c r="AGL806" s="602"/>
      <c r="AGM806" s="602"/>
      <c r="AGN806" s="602"/>
      <c r="AGO806" s="602"/>
      <c r="AGP806" s="602"/>
      <c r="AGQ806" s="602"/>
      <c r="AGR806" s="602"/>
      <c r="AGS806" s="602"/>
      <c r="AGT806" s="602"/>
      <c r="AGU806" s="602"/>
      <c r="AGV806" s="602"/>
      <c r="AGW806" s="602"/>
      <c r="AGX806" s="602"/>
      <c r="AGY806" s="602"/>
      <c r="AGZ806" s="602"/>
      <c r="AHA806" s="602"/>
      <c r="AHB806" s="602"/>
      <c r="AHC806" s="602"/>
      <c r="AHD806" s="602"/>
      <c r="AHE806" s="602"/>
      <c r="AHF806" s="602"/>
      <c r="AHG806" s="602"/>
      <c r="AHH806" s="602"/>
      <c r="AHI806" s="602"/>
      <c r="AHJ806" s="602"/>
      <c r="AHK806" s="602"/>
      <c r="AHL806" s="602"/>
      <c r="AHM806" s="602"/>
      <c r="AHN806" s="602"/>
      <c r="AHO806" s="602"/>
      <c r="AHP806" s="602"/>
      <c r="AHQ806" s="602"/>
      <c r="AHR806" s="602"/>
      <c r="AHS806" s="602"/>
      <c r="AHT806" s="602"/>
      <c r="AHU806" s="602"/>
      <c r="AHV806" s="602"/>
      <c r="AHW806" s="602"/>
      <c r="AHX806" s="602"/>
      <c r="AHY806" s="602"/>
      <c r="AHZ806" s="602"/>
      <c r="AIA806" s="602"/>
      <c r="AIB806" s="602"/>
      <c r="AIC806" s="602"/>
      <c r="AID806" s="602"/>
      <c r="AIE806" s="602"/>
      <c r="AIF806" s="602"/>
      <c r="AIG806" s="602"/>
      <c r="AIH806" s="602"/>
      <c r="AII806" s="602"/>
      <c r="AIJ806" s="602"/>
      <c r="AIK806" s="602"/>
      <c r="AIL806" s="602"/>
      <c r="AIM806" s="602"/>
      <c r="AIN806" s="602"/>
      <c r="AIO806" s="602"/>
      <c r="AIP806" s="602"/>
      <c r="AIQ806" s="602"/>
      <c r="AIR806" s="602"/>
      <c r="AIS806" s="602"/>
      <c r="AIT806" s="602"/>
      <c r="AIU806" s="602"/>
      <c r="AIV806" s="602"/>
      <c r="AIW806" s="602"/>
      <c r="AIX806" s="602"/>
      <c r="AIY806" s="602"/>
      <c r="AIZ806" s="602"/>
      <c r="AJA806" s="602"/>
      <c r="AJB806" s="602"/>
      <c r="AJC806" s="602"/>
      <c r="AJD806" s="602"/>
      <c r="AJE806" s="602"/>
      <c r="AJF806" s="602"/>
      <c r="AJG806" s="602"/>
      <c r="AJH806" s="602"/>
      <c r="AJI806" s="602"/>
    </row>
    <row r="807" spans="1:945">
      <c r="A807" s="603"/>
      <c r="B807" s="623">
        <v>44642</v>
      </c>
      <c r="C807" s="623" t="s">
        <v>1217</v>
      </c>
      <c r="D807" s="615" t="s">
        <v>2956</v>
      </c>
      <c r="E807" s="617" t="s">
        <v>4854</v>
      </c>
      <c r="F807" s="615"/>
      <c r="G807" s="615"/>
      <c r="H807" s="615"/>
      <c r="I807" s="615" t="s">
        <v>3062</v>
      </c>
      <c r="J807" s="618"/>
      <c r="K807" s="615" t="s">
        <v>4867</v>
      </c>
      <c r="L807" s="615" t="s">
        <v>3112</v>
      </c>
      <c r="M807" s="616">
        <v>44637</v>
      </c>
      <c r="N807" s="616">
        <v>44742</v>
      </c>
      <c r="O807" s="616"/>
      <c r="P807" s="616"/>
      <c r="Q807" s="616"/>
      <c r="R807" s="616"/>
      <c r="S807" s="615" t="s">
        <v>2959</v>
      </c>
      <c r="T807" s="615">
        <v>60</v>
      </c>
      <c r="U807" s="615">
        <v>49403140</v>
      </c>
      <c r="V807" s="615" t="s">
        <v>973</v>
      </c>
      <c r="W807" s="615">
        <v>400</v>
      </c>
      <c r="X807" s="619">
        <v>768</v>
      </c>
      <c r="Y807" s="539">
        <f t="shared" si="36"/>
        <v>307200</v>
      </c>
      <c r="Z807" s="605">
        <v>0.495</v>
      </c>
      <c r="AA807" s="681">
        <f t="shared" si="37"/>
        <v>152064</v>
      </c>
      <c r="AB807" s="625"/>
      <c r="AC807" s="621">
        <v>0</v>
      </c>
      <c r="AD807" s="609"/>
      <c r="AE807" s="606"/>
      <c r="AF807" s="695">
        <f t="shared" si="38"/>
        <v>152064</v>
      </c>
      <c r="AG807" s="604" t="s">
        <v>47</v>
      </c>
      <c r="AH807" s="604"/>
      <c r="AI807" s="604">
        <v>60</v>
      </c>
      <c r="AJ807" s="608" t="s">
        <v>3119</v>
      </c>
      <c r="AK807" s="604" t="s">
        <v>1388</v>
      </c>
      <c r="AL807" s="607" t="s">
        <v>3145</v>
      </c>
      <c r="AM807" s="604" t="s">
        <v>52</v>
      </c>
      <c r="AN807" s="604" t="s">
        <v>1076</v>
      </c>
      <c r="AO807" s="604"/>
      <c r="AP807" s="606"/>
      <c r="AQ807" s="606" t="s">
        <v>37</v>
      </c>
      <c r="AR807" s="606"/>
      <c r="AS807" s="603" t="s">
        <v>1078</v>
      </c>
      <c r="AT807" s="610" t="s">
        <v>1078</v>
      </c>
      <c r="AU807" s="610" t="s">
        <v>1078</v>
      </c>
      <c r="AV807" s="605"/>
      <c r="AW807" s="602"/>
      <c r="AX807" s="602"/>
      <c r="AY807" s="602"/>
      <c r="AZ807" s="602"/>
      <c r="BA807" s="602"/>
      <c r="BB807" s="602"/>
      <c r="BC807" s="602"/>
      <c r="BD807" s="602"/>
      <c r="BE807" s="602"/>
      <c r="BF807" s="602"/>
      <c r="BG807" s="602"/>
      <c r="BH807" s="602"/>
      <c r="BI807" s="602"/>
      <c r="BJ807" s="602"/>
      <c r="BK807" s="602"/>
      <c r="BL807" s="602"/>
      <c r="BM807" s="602"/>
      <c r="BN807" s="602"/>
      <c r="BO807" s="602"/>
      <c r="BP807" s="602"/>
      <c r="BQ807" s="602"/>
      <c r="BR807" s="602"/>
      <c r="BS807" s="602"/>
      <c r="BT807" s="602"/>
      <c r="BU807" s="602"/>
      <c r="BV807" s="602"/>
      <c r="BW807" s="602"/>
      <c r="BX807" s="602"/>
      <c r="BY807" s="602"/>
      <c r="BZ807" s="602"/>
      <c r="CA807" s="602"/>
      <c r="CB807" s="602"/>
      <c r="CC807" s="602"/>
      <c r="CD807" s="602"/>
      <c r="CE807" s="602"/>
      <c r="CF807" s="602"/>
      <c r="CG807" s="602"/>
      <c r="CH807" s="602"/>
      <c r="CI807" s="602"/>
      <c r="CJ807" s="602"/>
      <c r="CK807" s="602"/>
      <c r="CL807" s="602"/>
      <c r="CM807" s="602"/>
      <c r="CN807" s="602"/>
      <c r="CO807" s="602"/>
      <c r="CP807" s="602"/>
      <c r="CQ807" s="602"/>
      <c r="CR807" s="602"/>
      <c r="CS807" s="602"/>
      <c r="CT807" s="602"/>
      <c r="CU807" s="602"/>
      <c r="CV807" s="602"/>
      <c r="CW807" s="602"/>
      <c r="CX807" s="602"/>
      <c r="CY807" s="602"/>
      <c r="CZ807" s="602"/>
      <c r="DA807" s="602"/>
      <c r="DB807" s="602"/>
      <c r="DC807" s="602"/>
      <c r="DD807" s="602"/>
      <c r="DE807" s="602"/>
      <c r="DF807" s="602"/>
      <c r="DG807" s="602"/>
      <c r="DH807" s="602"/>
      <c r="DI807" s="602"/>
      <c r="DJ807" s="602"/>
      <c r="DK807" s="602"/>
      <c r="DL807" s="602"/>
      <c r="DM807" s="602"/>
      <c r="DN807" s="602"/>
      <c r="DO807" s="602"/>
      <c r="DP807" s="602"/>
      <c r="DQ807" s="602"/>
      <c r="DR807" s="602"/>
      <c r="DS807" s="602"/>
      <c r="DT807" s="602"/>
      <c r="DU807" s="602"/>
      <c r="DV807" s="602"/>
      <c r="DW807" s="602"/>
      <c r="DX807" s="602"/>
      <c r="DY807" s="602"/>
      <c r="DZ807" s="602"/>
      <c r="EA807" s="602"/>
      <c r="EB807" s="602"/>
      <c r="EC807" s="602"/>
      <c r="ED807" s="602"/>
      <c r="EE807" s="602"/>
      <c r="EF807" s="602"/>
      <c r="EG807" s="602"/>
      <c r="EH807" s="602"/>
      <c r="EI807" s="602"/>
      <c r="EJ807" s="602"/>
      <c r="EK807" s="602"/>
      <c r="EL807" s="602"/>
      <c r="EM807" s="602"/>
      <c r="EN807" s="602"/>
      <c r="EO807" s="602"/>
      <c r="EP807" s="602"/>
      <c r="EQ807" s="602"/>
      <c r="ER807" s="602"/>
      <c r="ES807" s="602"/>
      <c r="ET807" s="602"/>
      <c r="EU807" s="602"/>
      <c r="EV807" s="602"/>
      <c r="EW807" s="602"/>
      <c r="EX807" s="602"/>
      <c r="EY807" s="602"/>
      <c r="EZ807" s="602"/>
      <c r="FA807" s="602"/>
      <c r="FB807" s="602"/>
      <c r="FC807" s="602"/>
      <c r="FD807" s="602"/>
      <c r="FE807" s="602"/>
      <c r="FF807" s="602"/>
      <c r="FG807" s="602"/>
      <c r="FH807" s="602"/>
      <c r="FI807" s="602"/>
      <c r="FJ807" s="602"/>
      <c r="FK807" s="602"/>
      <c r="FL807" s="602"/>
      <c r="FM807" s="602"/>
      <c r="FN807" s="602"/>
      <c r="FO807" s="602"/>
      <c r="FP807" s="602"/>
      <c r="FQ807" s="602"/>
      <c r="FR807" s="602"/>
      <c r="FS807" s="602"/>
      <c r="FT807" s="602"/>
      <c r="FU807" s="602"/>
      <c r="FV807" s="602"/>
      <c r="FW807" s="602"/>
      <c r="FX807" s="602"/>
      <c r="FY807" s="602"/>
      <c r="FZ807" s="602"/>
      <c r="GA807" s="602"/>
      <c r="GB807" s="602"/>
      <c r="GC807" s="602"/>
      <c r="GD807" s="602"/>
      <c r="GE807" s="602"/>
      <c r="GF807" s="602"/>
      <c r="GG807" s="602"/>
      <c r="GH807" s="602"/>
      <c r="GI807" s="602"/>
      <c r="GJ807" s="602"/>
      <c r="GK807" s="602"/>
      <c r="GL807" s="602"/>
      <c r="GM807" s="602"/>
      <c r="GN807" s="602"/>
      <c r="GO807" s="602"/>
      <c r="GP807" s="602"/>
      <c r="GQ807" s="602"/>
      <c r="GR807" s="602"/>
      <c r="GS807" s="602"/>
      <c r="GT807" s="602"/>
      <c r="GU807" s="602"/>
      <c r="GV807" s="602"/>
      <c r="GW807" s="602"/>
      <c r="GX807" s="602"/>
      <c r="GY807" s="602"/>
      <c r="GZ807" s="602"/>
      <c r="HA807" s="602"/>
      <c r="HB807" s="602"/>
      <c r="HC807" s="602"/>
      <c r="HD807" s="602"/>
      <c r="HE807" s="602"/>
      <c r="HF807" s="602"/>
      <c r="HG807" s="602"/>
      <c r="HH807" s="602"/>
      <c r="HI807" s="602"/>
      <c r="HJ807" s="602"/>
      <c r="HK807" s="602"/>
      <c r="HL807" s="602"/>
      <c r="HM807" s="602"/>
      <c r="HN807" s="602"/>
      <c r="HO807" s="602"/>
      <c r="HP807" s="602"/>
      <c r="HQ807" s="602"/>
      <c r="HR807" s="602"/>
      <c r="HS807" s="602"/>
      <c r="HT807" s="602"/>
      <c r="HU807" s="602"/>
      <c r="HV807" s="602"/>
      <c r="HW807" s="602"/>
      <c r="HX807" s="602"/>
      <c r="HY807" s="602"/>
      <c r="HZ807" s="602"/>
      <c r="IA807" s="602"/>
      <c r="IB807" s="602"/>
      <c r="IC807" s="602"/>
      <c r="ID807" s="602"/>
      <c r="IE807" s="602"/>
      <c r="IF807" s="602"/>
      <c r="IG807" s="602"/>
      <c r="IH807" s="602"/>
      <c r="II807" s="602"/>
      <c r="IJ807" s="602"/>
      <c r="IK807" s="602"/>
      <c r="IL807" s="602"/>
      <c r="IM807" s="602"/>
      <c r="IN807" s="602"/>
      <c r="IO807" s="602"/>
      <c r="IP807" s="602"/>
      <c r="IQ807" s="602"/>
      <c r="IR807" s="602"/>
      <c r="IS807" s="602"/>
      <c r="IT807" s="602"/>
      <c r="IU807" s="602"/>
      <c r="IV807" s="602"/>
      <c r="IW807" s="602"/>
      <c r="IX807" s="602"/>
      <c r="IY807" s="602"/>
      <c r="IZ807" s="602"/>
      <c r="JA807" s="602"/>
      <c r="JB807" s="602"/>
      <c r="JC807" s="602"/>
      <c r="JD807" s="602"/>
      <c r="JE807" s="602"/>
      <c r="JF807" s="602"/>
      <c r="JG807" s="602"/>
      <c r="JH807" s="602"/>
      <c r="JI807" s="602"/>
      <c r="JJ807" s="602"/>
      <c r="JK807" s="602"/>
      <c r="JL807" s="602"/>
      <c r="JM807" s="602"/>
      <c r="JN807" s="602"/>
      <c r="JO807" s="602"/>
      <c r="JP807" s="602"/>
      <c r="JQ807" s="602"/>
      <c r="JR807" s="602"/>
      <c r="JS807" s="602"/>
      <c r="JT807" s="602"/>
      <c r="JU807" s="602"/>
      <c r="JV807" s="602"/>
      <c r="JW807" s="602"/>
      <c r="JX807" s="602"/>
      <c r="JY807" s="602"/>
      <c r="JZ807" s="602"/>
      <c r="KA807" s="602"/>
      <c r="KB807" s="602"/>
      <c r="KC807" s="602"/>
      <c r="KD807" s="602"/>
      <c r="KE807" s="602"/>
      <c r="KF807" s="602"/>
      <c r="KG807" s="602"/>
      <c r="KH807" s="602"/>
      <c r="KI807" s="602"/>
      <c r="KJ807" s="602"/>
      <c r="KK807" s="602"/>
      <c r="KL807" s="602"/>
      <c r="KM807" s="602"/>
      <c r="KN807" s="602"/>
      <c r="KO807" s="602"/>
      <c r="KP807" s="602"/>
      <c r="KQ807" s="602"/>
      <c r="KR807" s="602"/>
      <c r="KS807" s="602"/>
      <c r="KT807" s="602"/>
      <c r="KU807" s="602"/>
      <c r="KV807" s="602"/>
      <c r="KW807" s="602"/>
      <c r="KX807" s="602"/>
      <c r="KY807" s="602"/>
      <c r="KZ807" s="602"/>
      <c r="LA807" s="602"/>
      <c r="LB807" s="602"/>
      <c r="LC807" s="602"/>
      <c r="LD807" s="602"/>
      <c r="LE807" s="602"/>
      <c r="LF807" s="602"/>
      <c r="LG807" s="602"/>
      <c r="LH807" s="602"/>
      <c r="LI807" s="602"/>
      <c r="LJ807" s="602"/>
      <c r="LK807" s="602"/>
      <c r="LL807" s="602"/>
      <c r="LM807" s="602"/>
      <c r="LN807" s="602"/>
      <c r="LO807" s="602"/>
      <c r="LP807" s="602"/>
      <c r="LQ807" s="602"/>
      <c r="LR807" s="602"/>
      <c r="LS807" s="602"/>
      <c r="LT807" s="602"/>
      <c r="LU807" s="602"/>
      <c r="LV807" s="602"/>
      <c r="LW807" s="602"/>
      <c r="LX807" s="602"/>
      <c r="LY807" s="602"/>
      <c r="LZ807" s="602"/>
      <c r="MA807" s="602"/>
      <c r="MB807" s="602"/>
      <c r="MC807" s="602"/>
      <c r="MD807" s="602"/>
      <c r="ME807" s="602"/>
      <c r="MF807" s="602"/>
      <c r="MG807" s="602"/>
      <c r="MH807" s="602"/>
      <c r="MI807" s="602"/>
      <c r="MJ807" s="602"/>
      <c r="MK807" s="602"/>
      <c r="ML807" s="602"/>
      <c r="MM807" s="602"/>
      <c r="MN807" s="602"/>
      <c r="MO807" s="602"/>
      <c r="MP807" s="602"/>
      <c r="MQ807" s="602"/>
      <c r="MR807" s="602"/>
      <c r="MS807" s="602"/>
      <c r="MT807" s="602"/>
      <c r="MU807" s="602"/>
      <c r="MV807" s="602"/>
      <c r="MW807" s="602"/>
      <c r="MX807" s="602"/>
      <c r="MY807" s="602"/>
      <c r="MZ807" s="602"/>
      <c r="NA807" s="602"/>
      <c r="NB807" s="602"/>
      <c r="NC807" s="602"/>
      <c r="ND807" s="602"/>
      <c r="NE807" s="602"/>
      <c r="NF807" s="602"/>
      <c r="NG807" s="602"/>
      <c r="NH807" s="602"/>
      <c r="NI807" s="602"/>
      <c r="NJ807" s="602"/>
      <c r="NK807" s="602"/>
      <c r="NL807" s="602"/>
      <c r="NM807" s="602"/>
      <c r="NN807" s="602"/>
      <c r="NO807" s="602"/>
      <c r="NP807" s="602"/>
      <c r="NQ807" s="602"/>
      <c r="NR807" s="602"/>
      <c r="NS807" s="602"/>
      <c r="NT807" s="602"/>
      <c r="NU807" s="602"/>
      <c r="NV807" s="602"/>
      <c r="NW807" s="602"/>
      <c r="NX807" s="602"/>
      <c r="NY807" s="602"/>
      <c r="NZ807" s="602"/>
      <c r="OA807" s="602"/>
      <c r="OB807" s="602"/>
      <c r="OC807" s="602"/>
      <c r="OD807" s="602"/>
      <c r="OE807" s="602"/>
      <c r="OF807" s="602"/>
      <c r="OG807" s="602"/>
      <c r="OH807" s="602"/>
      <c r="OI807" s="602"/>
      <c r="OJ807" s="602"/>
      <c r="OK807" s="602"/>
      <c r="OL807" s="602"/>
      <c r="OM807" s="602"/>
      <c r="ON807" s="602"/>
      <c r="OO807" s="602"/>
      <c r="OP807" s="602"/>
      <c r="OQ807" s="602"/>
      <c r="OR807" s="602"/>
      <c r="OS807" s="602"/>
      <c r="OT807" s="602"/>
      <c r="OU807" s="602"/>
      <c r="OV807" s="602"/>
      <c r="OW807" s="602"/>
      <c r="OX807" s="602"/>
      <c r="OY807" s="602"/>
      <c r="OZ807" s="602"/>
      <c r="PA807" s="602"/>
      <c r="PB807" s="602"/>
      <c r="PC807" s="602"/>
      <c r="PD807" s="602"/>
      <c r="PE807" s="602"/>
      <c r="PF807" s="602"/>
      <c r="PG807" s="602"/>
      <c r="PH807" s="602"/>
      <c r="PI807" s="602"/>
      <c r="PJ807" s="602"/>
      <c r="PK807" s="602"/>
      <c r="PL807" s="602"/>
      <c r="PM807" s="602"/>
      <c r="PN807" s="602"/>
      <c r="PO807" s="602"/>
      <c r="PP807" s="602"/>
      <c r="PQ807" s="602"/>
      <c r="PR807" s="602"/>
      <c r="PS807" s="602"/>
      <c r="PT807" s="602"/>
      <c r="PU807" s="602"/>
      <c r="PV807" s="602"/>
      <c r="PW807" s="602"/>
      <c r="PX807" s="602"/>
      <c r="PY807" s="602"/>
      <c r="PZ807" s="602"/>
      <c r="QA807" s="602"/>
      <c r="QB807" s="602"/>
      <c r="QC807" s="602"/>
      <c r="QD807" s="602"/>
      <c r="QE807" s="602"/>
      <c r="QF807" s="602"/>
      <c r="QG807" s="602"/>
      <c r="QH807" s="602"/>
      <c r="QI807" s="602"/>
      <c r="QJ807" s="602"/>
      <c r="QK807" s="602"/>
      <c r="QL807" s="602"/>
      <c r="QM807" s="602"/>
      <c r="QN807" s="602"/>
      <c r="QO807" s="602"/>
      <c r="QP807" s="602"/>
      <c r="QQ807" s="602"/>
      <c r="QR807" s="602"/>
      <c r="QS807" s="602"/>
      <c r="QT807" s="602"/>
      <c r="QU807" s="602"/>
      <c r="QV807" s="602"/>
      <c r="QW807" s="602"/>
      <c r="QX807" s="602"/>
      <c r="QY807" s="602"/>
      <c r="QZ807" s="602"/>
      <c r="RA807" s="602"/>
      <c r="RB807" s="602"/>
      <c r="RC807" s="602"/>
      <c r="RD807" s="602"/>
      <c r="RE807" s="602"/>
      <c r="RF807" s="602"/>
      <c r="RG807" s="602"/>
      <c r="RH807" s="602"/>
      <c r="RI807" s="602"/>
      <c r="RJ807" s="602"/>
      <c r="RK807" s="602"/>
      <c r="RL807" s="602"/>
      <c r="RM807" s="602"/>
      <c r="RN807" s="602"/>
      <c r="RO807" s="602"/>
      <c r="RP807" s="602"/>
      <c r="RQ807" s="602"/>
      <c r="RR807" s="602"/>
      <c r="RS807" s="602"/>
      <c r="RT807" s="602"/>
      <c r="RU807" s="602"/>
      <c r="RV807" s="602"/>
      <c r="RW807" s="602"/>
      <c r="RX807" s="602"/>
      <c r="RY807" s="602"/>
      <c r="RZ807" s="602"/>
      <c r="SA807" s="602"/>
      <c r="SB807" s="602"/>
      <c r="SC807" s="602"/>
      <c r="SD807" s="602"/>
      <c r="SE807" s="602"/>
      <c r="SF807" s="602"/>
      <c r="SG807" s="602"/>
      <c r="SH807" s="602"/>
      <c r="SI807" s="602"/>
      <c r="SJ807" s="602"/>
      <c r="SK807" s="602"/>
      <c r="SL807" s="602"/>
      <c r="SM807" s="602"/>
      <c r="SN807" s="602"/>
      <c r="SO807" s="602"/>
      <c r="SP807" s="602"/>
      <c r="SQ807" s="602"/>
      <c r="SR807" s="602"/>
      <c r="SS807" s="602"/>
      <c r="ST807" s="602"/>
      <c r="SU807" s="602"/>
      <c r="SV807" s="602"/>
      <c r="SW807" s="602"/>
      <c r="SX807" s="602"/>
      <c r="SY807" s="602"/>
      <c r="SZ807" s="602"/>
      <c r="TA807" s="602"/>
      <c r="TB807" s="602"/>
      <c r="TC807" s="602"/>
      <c r="TD807" s="602"/>
      <c r="TE807" s="602"/>
      <c r="TF807" s="602"/>
      <c r="TG807" s="602"/>
      <c r="TH807" s="602"/>
      <c r="TI807" s="602"/>
      <c r="TJ807" s="602"/>
      <c r="TK807" s="602"/>
      <c r="TL807" s="602"/>
      <c r="TM807" s="602"/>
      <c r="TN807" s="602"/>
      <c r="TO807" s="602"/>
      <c r="TP807" s="602"/>
      <c r="TQ807" s="602"/>
      <c r="TR807" s="602"/>
      <c r="TS807" s="602"/>
      <c r="TT807" s="602"/>
      <c r="TU807" s="602"/>
      <c r="TV807" s="602"/>
      <c r="TW807" s="602"/>
      <c r="TX807" s="602"/>
      <c r="TY807" s="602"/>
      <c r="TZ807" s="602"/>
      <c r="UA807" s="602"/>
      <c r="UB807" s="602"/>
      <c r="UC807" s="602"/>
      <c r="UD807" s="602"/>
      <c r="UE807" s="602"/>
      <c r="UF807" s="602"/>
      <c r="UG807" s="602"/>
      <c r="UH807" s="602"/>
      <c r="UI807" s="602"/>
      <c r="UJ807" s="602"/>
      <c r="UK807" s="602"/>
      <c r="UL807" s="602"/>
      <c r="UM807" s="602"/>
      <c r="UN807" s="602"/>
      <c r="UO807" s="602"/>
      <c r="UP807" s="602"/>
      <c r="UQ807" s="602"/>
      <c r="UR807" s="602"/>
      <c r="US807" s="602"/>
      <c r="UT807" s="602"/>
      <c r="UU807" s="602"/>
      <c r="UV807" s="602"/>
      <c r="UW807" s="602"/>
      <c r="UX807" s="602"/>
      <c r="UY807" s="602"/>
      <c r="UZ807" s="602"/>
      <c r="VA807" s="602"/>
      <c r="VB807" s="602"/>
      <c r="VC807" s="602"/>
      <c r="VD807" s="602"/>
      <c r="VE807" s="602"/>
      <c r="VF807" s="602"/>
      <c r="VG807" s="602"/>
      <c r="VH807" s="602"/>
      <c r="VI807" s="602"/>
      <c r="VJ807" s="602"/>
      <c r="VK807" s="602"/>
      <c r="VL807" s="602"/>
      <c r="VM807" s="602"/>
      <c r="VN807" s="602"/>
      <c r="VO807" s="602"/>
      <c r="VP807" s="602"/>
      <c r="VQ807" s="602"/>
      <c r="VR807" s="602"/>
      <c r="VS807" s="602"/>
      <c r="VT807" s="602"/>
      <c r="VU807" s="602"/>
      <c r="VV807" s="602"/>
      <c r="VW807" s="602"/>
      <c r="VX807" s="602"/>
      <c r="VY807" s="602"/>
      <c r="VZ807" s="602"/>
      <c r="WA807" s="602"/>
      <c r="WB807" s="602"/>
      <c r="WC807" s="602"/>
      <c r="WD807" s="602"/>
      <c r="WE807" s="602"/>
      <c r="WF807" s="602"/>
      <c r="WG807" s="602"/>
      <c r="WH807" s="602"/>
      <c r="WI807" s="602"/>
      <c r="WJ807" s="602"/>
      <c r="WK807" s="602"/>
      <c r="WL807" s="602"/>
      <c r="WM807" s="602"/>
      <c r="WN807" s="602"/>
      <c r="WO807" s="602"/>
      <c r="WP807" s="602"/>
      <c r="WQ807" s="602"/>
      <c r="WR807" s="602"/>
      <c r="WS807" s="602"/>
      <c r="WT807" s="602"/>
      <c r="WU807" s="602"/>
      <c r="WV807" s="602"/>
      <c r="WW807" s="602"/>
      <c r="WX807" s="602"/>
      <c r="WY807" s="602"/>
      <c r="WZ807" s="602"/>
      <c r="XA807" s="602"/>
      <c r="XB807" s="602"/>
      <c r="XC807" s="602"/>
      <c r="XD807" s="602"/>
      <c r="XE807" s="602"/>
      <c r="XF807" s="602"/>
      <c r="XG807" s="602"/>
      <c r="XH807" s="602"/>
      <c r="XI807" s="602"/>
      <c r="XJ807" s="602"/>
      <c r="XK807" s="602"/>
      <c r="XL807" s="602"/>
      <c r="XM807" s="602"/>
      <c r="XN807" s="602"/>
      <c r="XO807" s="602"/>
      <c r="XP807" s="602"/>
      <c r="XQ807" s="602"/>
      <c r="XR807" s="602"/>
      <c r="XS807" s="602"/>
      <c r="XT807" s="602"/>
      <c r="XU807" s="602"/>
      <c r="XV807" s="602"/>
      <c r="XW807" s="602"/>
      <c r="XX807" s="602"/>
      <c r="XY807" s="602"/>
      <c r="XZ807" s="602"/>
      <c r="YA807" s="602"/>
      <c r="YB807" s="602"/>
      <c r="YC807" s="602"/>
      <c r="YD807" s="602"/>
      <c r="YE807" s="602"/>
      <c r="YF807" s="602"/>
      <c r="YG807" s="602"/>
      <c r="YH807" s="602"/>
      <c r="YI807" s="602"/>
      <c r="YJ807" s="602"/>
      <c r="YK807" s="602"/>
      <c r="YL807" s="602"/>
      <c r="YM807" s="602"/>
      <c r="YN807" s="602"/>
      <c r="YO807" s="602"/>
      <c r="YP807" s="602"/>
      <c r="YQ807" s="602"/>
      <c r="YR807" s="602"/>
      <c r="YS807" s="602"/>
      <c r="YT807" s="602"/>
      <c r="YU807" s="602"/>
      <c r="YV807" s="602"/>
      <c r="YW807" s="602"/>
      <c r="YX807" s="602"/>
      <c r="YY807" s="602"/>
      <c r="YZ807" s="602"/>
      <c r="ZA807" s="602"/>
      <c r="ZB807" s="602"/>
      <c r="ZC807" s="602"/>
      <c r="ZD807" s="602"/>
      <c r="ZE807" s="602"/>
      <c r="ZF807" s="602"/>
      <c r="ZG807" s="602"/>
      <c r="ZH807" s="602"/>
      <c r="ZI807" s="602"/>
      <c r="ZJ807" s="602"/>
      <c r="ZK807" s="602"/>
      <c r="ZL807" s="602"/>
      <c r="ZM807" s="602"/>
      <c r="ZN807" s="602"/>
      <c r="ZO807" s="602"/>
      <c r="ZP807" s="602"/>
      <c r="ZQ807" s="602"/>
      <c r="ZR807" s="602"/>
      <c r="ZS807" s="602"/>
      <c r="ZT807" s="602"/>
      <c r="ZU807" s="602"/>
      <c r="ZV807" s="602"/>
      <c r="ZW807" s="602"/>
      <c r="ZX807" s="602"/>
      <c r="ZY807" s="602"/>
      <c r="ZZ807" s="602"/>
      <c r="AAA807" s="602"/>
      <c r="AAB807" s="602"/>
      <c r="AAC807" s="602"/>
      <c r="AAD807" s="602"/>
      <c r="AAE807" s="602"/>
      <c r="AAF807" s="602"/>
      <c r="AAG807" s="602"/>
      <c r="AAH807" s="602"/>
      <c r="AAI807" s="602"/>
      <c r="AAJ807" s="602"/>
      <c r="AAK807" s="602"/>
      <c r="AAL807" s="602"/>
      <c r="AAM807" s="602"/>
      <c r="AAN807" s="602"/>
      <c r="AAO807" s="602"/>
      <c r="AAP807" s="602"/>
      <c r="AAQ807" s="602"/>
      <c r="AAR807" s="602"/>
      <c r="AAS807" s="602"/>
      <c r="AAT807" s="602"/>
      <c r="AAU807" s="602"/>
      <c r="AAV807" s="602"/>
      <c r="AAW807" s="602"/>
      <c r="AAX807" s="602"/>
      <c r="AAY807" s="602"/>
      <c r="AAZ807" s="602"/>
      <c r="ABA807" s="602"/>
      <c r="ABB807" s="602"/>
      <c r="ABC807" s="602"/>
      <c r="ABD807" s="602"/>
      <c r="ABE807" s="602"/>
      <c r="ABF807" s="602"/>
      <c r="ABG807" s="602"/>
      <c r="ABH807" s="602"/>
      <c r="ABI807" s="602"/>
      <c r="ABJ807" s="602"/>
      <c r="ABK807" s="602"/>
      <c r="ABL807" s="602"/>
      <c r="ABM807" s="602"/>
      <c r="ABN807" s="602"/>
      <c r="ABO807" s="602"/>
      <c r="ABP807" s="602"/>
      <c r="ABQ807" s="602"/>
      <c r="ABR807" s="602"/>
      <c r="ABS807" s="602"/>
      <c r="ABT807" s="602"/>
      <c r="ABU807" s="602"/>
      <c r="ABV807" s="602"/>
      <c r="ABW807" s="602"/>
      <c r="ABX807" s="602"/>
      <c r="ABY807" s="602"/>
      <c r="ABZ807" s="602"/>
      <c r="ACA807" s="602"/>
      <c r="ACB807" s="602"/>
      <c r="ACC807" s="602"/>
      <c r="ACD807" s="602"/>
      <c r="ACE807" s="602"/>
      <c r="ACF807" s="602"/>
      <c r="ACG807" s="602"/>
      <c r="ACH807" s="602"/>
      <c r="ACI807" s="602"/>
      <c r="ACJ807" s="602"/>
      <c r="ACK807" s="602"/>
      <c r="ACL807" s="602"/>
      <c r="ACM807" s="602"/>
      <c r="ACN807" s="602"/>
      <c r="ACO807" s="602"/>
      <c r="ACP807" s="602"/>
      <c r="ACQ807" s="602"/>
      <c r="ACR807" s="602"/>
      <c r="ACS807" s="602"/>
      <c r="ACT807" s="602"/>
      <c r="ACU807" s="602"/>
      <c r="ACV807" s="602"/>
      <c r="ACW807" s="602"/>
      <c r="ACX807" s="602"/>
      <c r="ACY807" s="602"/>
      <c r="ACZ807" s="602"/>
      <c r="ADA807" s="602"/>
      <c r="ADB807" s="602"/>
      <c r="ADC807" s="602"/>
      <c r="ADD807" s="602"/>
      <c r="ADE807" s="602"/>
      <c r="ADF807" s="602"/>
      <c r="ADG807" s="602"/>
      <c r="ADH807" s="602"/>
      <c r="ADI807" s="602"/>
      <c r="ADJ807" s="602"/>
      <c r="ADK807" s="602"/>
      <c r="ADL807" s="602"/>
      <c r="ADM807" s="602"/>
      <c r="ADN807" s="602"/>
      <c r="ADO807" s="602"/>
      <c r="ADP807" s="602"/>
      <c r="ADQ807" s="602"/>
      <c r="ADR807" s="602"/>
      <c r="ADS807" s="602"/>
      <c r="ADT807" s="602"/>
      <c r="ADU807" s="602"/>
      <c r="ADV807" s="602"/>
      <c r="ADW807" s="602"/>
      <c r="ADX807" s="602"/>
      <c r="ADY807" s="602"/>
      <c r="ADZ807" s="602"/>
      <c r="AEA807" s="602"/>
      <c r="AEB807" s="602"/>
      <c r="AEC807" s="602"/>
      <c r="AED807" s="602"/>
      <c r="AEE807" s="602"/>
      <c r="AEF807" s="602"/>
      <c r="AEG807" s="602"/>
      <c r="AEH807" s="602"/>
      <c r="AEI807" s="602"/>
      <c r="AEJ807" s="602"/>
      <c r="AEK807" s="602"/>
      <c r="AEL807" s="602"/>
      <c r="AEM807" s="602"/>
      <c r="AEN807" s="602"/>
      <c r="AEO807" s="602"/>
      <c r="AEP807" s="602"/>
      <c r="AEQ807" s="602"/>
      <c r="AER807" s="602"/>
      <c r="AES807" s="602"/>
      <c r="AET807" s="602"/>
      <c r="AEU807" s="602"/>
      <c r="AEV807" s="602"/>
      <c r="AEW807" s="602"/>
      <c r="AEX807" s="602"/>
      <c r="AEY807" s="602"/>
      <c r="AEZ807" s="602"/>
      <c r="AFA807" s="602"/>
      <c r="AFB807" s="602"/>
      <c r="AFC807" s="602"/>
      <c r="AFD807" s="602"/>
      <c r="AFE807" s="602"/>
      <c r="AFF807" s="602"/>
      <c r="AFG807" s="602"/>
      <c r="AFH807" s="602"/>
      <c r="AFI807" s="602"/>
      <c r="AFJ807" s="602"/>
      <c r="AFK807" s="602"/>
      <c r="AFL807" s="602"/>
      <c r="AFM807" s="602"/>
      <c r="AFN807" s="602"/>
      <c r="AFO807" s="602"/>
      <c r="AFP807" s="602"/>
      <c r="AFQ807" s="602"/>
      <c r="AFR807" s="602"/>
      <c r="AFS807" s="602"/>
      <c r="AFT807" s="602"/>
      <c r="AFU807" s="602"/>
      <c r="AFV807" s="602"/>
      <c r="AFW807" s="602"/>
      <c r="AFX807" s="602"/>
      <c r="AFY807" s="602"/>
      <c r="AFZ807" s="602"/>
      <c r="AGA807" s="602"/>
      <c r="AGB807" s="602"/>
      <c r="AGC807" s="602"/>
      <c r="AGD807" s="602"/>
      <c r="AGE807" s="602"/>
      <c r="AGF807" s="602"/>
      <c r="AGG807" s="602"/>
      <c r="AGH807" s="602"/>
      <c r="AGI807" s="602"/>
      <c r="AGJ807" s="602"/>
      <c r="AGK807" s="602"/>
      <c r="AGL807" s="602"/>
      <c r="AGM807" s="602"/>
      <c r="AGN807" s="602"/>
      <c r="AGO807" s="602"/>
      <c r="AGP807" s="602"/>
      <c r="AGQ807" s="602"/>
      <c r="AGR807" s="602"/>
      <c r="AGS807" s="602"/>
      <c r="AGT807" s="602"/>
      <c r="AGU807" s="602"/>
      <c r="AGV807" s="602"/>
      <c r="AGW807" s="602"/>
      <c r="AGX807" s="602"/>
      <c r="AGY807" s="602"/>
      <c r="AGZ807" s="602"/>
      <c r="AHA807" s="602"/>
      <c r="AHB807" s="602"/>
      <c r="AHC807" s="602"/>
      <c r="AHD807" s="602"/>
      <c r="AHE807" s="602"/>
      <c r="AHF807" s="602"/>
      <c r="AHG807" s="602"/>
      <c r="AHH807" s="602"/>
      <c r="AHI807" s="602"/>
      <c r="AHJ807" s="602"/>
      <c r="AHK807" s="602"/>
      <c r="AHL807" s="602"/>
      <c r="AHM807" s="602"/>
      <c r="AHN807" s="602"/>
      <c r="AHO807" s="602"/>
      <c r="AHP807" s="602"/>
      <c r="AHQ807" s="602"/>
      <c r="AHR807" s="602"/>
      <c r="AHS807" s="602"/>
      <c r="AHT807" s="602"/>
      <c r="AHU807" s="602"/>
      <c r="AHV807" s="602"/>
      <c r="AHW807" s="602"/>
      <c r="AHX807" s="602"/>
      <c r="AHY807" s="602"/>
      <c r="AHZ807" s="602"/>
      <c r="AIA807" s="602"/>
      <c r="AIB807" s="602"/>
      <c r="AIC807" s="602"/>
      <c r="AID807" s="602"/>
      <c r="AIE807" s="602"/>
      <c r="AIF807" s="602"/>
      <c r="AIG807" s="602"/>
      <c r="AIH807" s="602"/>
      <c r="AII807" s="602"/>
      <c r="AIJ807" s="602"/>
      <c r="AIK807" s="602"/>
      <c r="AIL807" s="602"/>
      <c r="AIM807" s="602"/>
      <c r="AIN807" s="602"/>
      <c r="AIO807" s="602"/>
      <c r="AIP807" s="602"/>
      <c r="AIQ807" s="602"/>
      <c r="AIR807" s="602"/>
      <c r="AIS807" s="602"/>
      <c r="AIT807" s="602"/>
      <c r="AIU807" s="602"/>
      <c r="AIV807" s="602"/>
      <c r="AIW807" s="602"/>
      <c r="AIX807" s="602"/>
      <c r="AIY807" s="602"/>
      <c r="AIZ807" s="602"/>
      <c r="AJA807" s="602"/>
      <c r="AJB807" s="602"/>
      <c r="AJC807" s="602"/>
      <c r="AJD807" s="602"/>
      <c r="AJE807" s="602"/>
      <c r="AJF807" s="602"/>
      <c r="AJG807" s="602"/>
      <c r="AJH807" s="602"/>
      <c r="AJI807" s="602"/>
    </row>
    <row r="808" spans="1:945">
      <c r="A808" s="603"/>
      <c r="B808" s="623">
        <v>44642</v>
      </c>
      <c r="C808" s="623" t="s">
        <v>1217</v>
      </c>
      <c r="D808" s="615" t="s">
        <v>2956</v>
      </c>
      <c r="E808" s="617" t="s">
        <v>4854</v>
      </c>
      <c r="F808" s="615"/>
      <c r="G808" s="615"/>
      <c r="H808" s="615"/>
      <c r="I808" s="615" t="s">
        <v>3062</v>
      </c>
      <c r="J808" s="618"/>
      <c r="K808" s="615" t="s">
        <v>4868</v>
      </c>
      <c r="L808" s="615" t="s">
        <v>3112</v>
      </c>
      <c r="M808" s="616">
        <v>44637</v>
      </c>
      <c r="N808" s="616">
        <v>44742</v>
      </c>
      <c r="O808" s="616"/>
      <c r="P808" s="616"/>
      <c r="Q808" s="616"/>
      <c r="R808" s="616"/>
      <c r="S808" s="615" t="s">
        <v>2959</v>
      </c>
      <c r="T808" s="615">
        <v>60</v>
      </c>
      <c r="U808" s="615">
        <v>49403140</v>
      </c>
      <c r="V808" s="615" t="s">
        <v>973</v>
      </c>
      <c r="W808" s="615">
        <v>400</v>
      </c>
      <c r="X808" s="619">
        <v>768</v>
      </c>
      <c r="Y808" s="539">
        <f t="shared" si="36"/>
        <v>307200</v>
      </c>
      <c r="Z808" s="605">
        <v>0.495</v>
      </c>
      <c r="AA808" s="681">
        <f t="shared" si="37"/>
        <v>152064</v>
      </c>
      <c r="AB808" s="625"/>
      <c r="AC808" s="621">
        <v>0</v>
      </c>
      <c r="AD808" s="609"/>
      <c r="AE808" s="606"/>
      <c r="AF808" s="695">
        <f t="shared" si="38"/>
        <v>152064</v>
      </c>
      <c r="AG808" s="604" t="s">
        <v>47</v>
      </c>
      <c r="AH808" s="604"/>
      <c r="AI808" s="604">
        <v>60</v>
      </c>
      <c r="AJ808" s="608" t="s">
        <v>3119</v>
      </c>
      <c r="AK808" s="604" t="s">
        <v>1388</v>
      </c>
      <c r="AL808" s="607" t="s">
        <v>3145</v>
      </c>
      <c r="AM808" s="604" t="s">
        <v>52</v>
      </c>
      <c r="AN808" s="604" t="s">
        <v>1076</v>
      </c>
      <c r="AO808" s="604"/>
      <c r="AP808" s="606"/>
      <c r="AQ808" s="606" t="s">
        <v>37</v>
      </c>
      <c r="AR808" s="606"/>
      <c r="AS808" s="603" t="s">
        <v>1078</v>
      </c>
      <c r="AT808" s="610" t="s">
        <v>1078</v>
      </c>
      <c r="AU808" s="610" t="s">
        <v>1078</v>
      </c>
      <c r="AV808" s="605"/>
      <c r="AW808" s="602"/>
      <c r="AX808" s="602"/>
      <c r="AY808" s="602"/>
      <c r="AZ808" s="602"/>
      <c r="BA808" s="602"/>
      <c r="BB808" s="602"/>
      <c r="BC808" s="602"/>
      <c r="BD808" s="602"/>
      <c r="BE808" s="602"/>
      <c r="BF808" s="602"/>
      <c r="BG808" s="602"/>
      <c r="BH808" s="602"/>
      <c r="BI808" s="602"/>
      <c r="BJ808" s="602"/>
      <c r="BK808" s="602"/>
      <c r="BL808" s="602"/>
      <c r="BM808" s="602"/>
      <c r="BN808" s="602"/>
      <c r="BO808" s="602"/>
      <c r="BP808" s="602"/>
      <c r="BQ808" s="602"/>
      <c r="BR808" s="602"/>
      <c r="BS808" s="602"/>
      <c r="BT808" s="602"/>
      <c r="BU808" s="602"/>
      <c r="BV808" s="602"/>
      <c r="BW808" s="602"/>
      <c r="BX808" s="602"/>
      <c r="BY808" s="602"/>
      <c r="BZ808" s="602"/>
      <c r="CA808" s="602"/>
      <c r="CB808" s="602"/>
      <c r="CC808" s="602"/>
      <c r="CD808" s="602"/>
      <c r="CE808" s="602"/>
      <c r="CF808" s="602"/>
      <c r="CG808" s="602"/>
      <c r="CH808" s="602"/>
      <c r="CI808" s="602"/>
      <c r="CJ808" s="602"/>
      <c r="CK808" s="602"/>
      <c r="CL808" s="602"/>
      <c r="CM808" s="602"/>
      <c r="CN808" s="602"/>
      <c r="CO808" s="602"/>
      <c r="CP808" s="602"/>
      <c r="CQ808" s="602"/>
      <c r="CR808" s="602"/>
      <c r="CS808" s="602"/>
      <c r="CT808" s="602"/>
      <c r="CU808" s="602"/>
      <c r="CV808" s="602"/>
      <c r="CW808" s="602"/>
      <c r="CX808" s="602"/>
      <c r="CY808" s="602"/>
      <c r="CZ808" s="602"/>
      <c r="DA808" s="602"/>
      <c r="DB808" s="602"/>
      <c r="DC808" s="602"/>
      <c r="DD808" s="602"/>
      <c r="DE808" s="602"/>
      <c r="DF808" s="602"/>
      <c r="DG808" s="602"/>
      <c r="DH808" s="602"/>
      <c r="DI808" s="602"/>
      <c r="DJ808" s="602"/>
      <c r="DK808" s="602"/>
      <c r="DL808" s="602"/>
      <c r="DM808" s="602"/>
      <c r="DN808" s="602"/>
      <c r="DO808" s="602"/>
      <c r="DP808" s="602"/>
      <c r="DQ808" s="602"/>
      <c r="DR808" s="602"/>
      <c r="DS808" s="602"/>
      <c r="DT808" s="602"/>
      <c r="DU808" s="602"/>
      <c r="DV808" s="602"/>
      <c r="DW808" s="602"/>
      <c r="DX808" s="602"/>
      <c r="DY808" s="602"/>
      <c r="DZ808" s="602"/>
      <c r="EA808" s="602"/>
      <c r="EB808" s="602"/>
      <c r="EC808" s="602"/>
      <c r="ED808" s="602"/>
      <c r="EE808" s="602"/>
      <c r="EF808" s="602"/>
      <c r="EG808" s="602"/>
      <c r="EH808" s="602"/>
      <c r="EI808" s="602"/>
      <c r="EJ808" s="602"/>
      <c r="EK808" s="602"/>
      <c r="EL808" s="602"/>
      <c r="EM808" s="602"/>
      <c r="EN808" s="602"/>
      <c r="EO808" s="602"/>
      <c r="EP808" s="602"/>
      <c r="EQ808" s="602"/>
      <c r="ER808" s="602"/>
      <c r="ES808" s="602"/>
      <c r="ET808" s="602"/>
      <c r="EU808" s="602"/>
      <c r="EV808" s="602"/>
      <c r="EW808" s="602"/>
      <c r="EX808" s="602"/>
      <c r="EY808" s="602"/>
      <c r="EZ808" s="602"/>
      <c r="FA808" s="602"/>
      <c r="FB808" s="602"/>
      <c r="FC808" s="602"/>
      <c r="FD808" s="602"/>
      <c r="FE808" s="602"/>
      <c r="FF808" s="602"/>
      <c r="FG808" s="602"/>
      <c r="FH808" s="602"/>
      <c r="FI808" s="602"/>
      <c r="FJ808" s="602"/>
      <c r="FK808" s="602"/>
      <c r="FL808" s="602"/>
      <c r="FM808" s="602"/>
      <c r="FN808" s="602"/>
      <c r="FO808" s="602"/>
      <c r="FP808" s="602"/>
      <c r="FQ808" s="602"/>
      <c r="FR808" s="602"/>
      <c r="FS808" s="602"/>
      <c r="FT808" s="602"/>
      <c r="FU808" s="602"/>
      <c r="FV808" s="602"/>
      <c r="FW808" s="602"/>
      <c r="FX808" s="602"/>
      <c r="FY808" s="602"/>
      <c r="FZ808" s="602"/>
      <c r="GA808" s="602"/>
      <c r="GB808" s="602"/>
      <c r="GC808" s="602"/>
      <c r="GD808" s="602"/>
      <c r="GE808" s="602"/>
      <c r="GF808" s="602"/>
      <c r="GG808" s="602"/>
      <c r="GH808" s="602"/>
      <c r="GI808" s="602"/>
      <c r="GJ808" s="602"/>
      <c r="GK808" s="602"/>
      <c r="GL808" s="602"/>
      <c r="GM808" s="602"/>
      <c r="GN808" s="602"/>
      <c r="GO808" s="602"/>
      <c r="GP808" s="602"/>
      <c r="GQ808" s="602"/>
      <c r="GR808" s="602"/>
      <c r="GS808" s="602"/>
      <c r="GT808" s="602"/>
      <c r="GU808" s="602"/>
      <c r="GV808" s="602"/>
      <c r="GW808" s="602"/>
      <c r="GX808" s="602"/>
      <c r="GY808" s="602"/>
      <c r="GZ808" s="602"/>
      <c r="HA808" s="602"/>
      <c r="HB808" s="602"/>
      <c r="HC808" s="602"/>
      <c r="HD808" s="602"/>
      <c r="HE808" s="602"/>
      <c r="HF808" s="602"/>
      <c r="HG808" s="602"/>
      <c r="HH808" s="602"/>
      <c r="HI808" s="602"/>
      <c r="HJ808" s="602"/>
      <c r="HK808" s="602"/>
      <c r="HL808" s="602"/>
      <c r="HM808" s="602"/>
      <c r="HN808" s="602"/>
      <c r="HO808" s="602"/>
      <c r="HP808" s="602"/>
      <c r="HQ808" s="602"/>
      <c r="HR808" s="602"/>
      <c r="HS808" s="602"/>
      <c r="HT808" s="602"/>
      <c r="HU808" s="602"/>
      <c r="HV808" s="602"/>
      <c r="HW808" s="602"/>
      <c r="HX808" s="602"/>
      <c r="HY808" s="602"/>
      <c r="HZ808" s="602"/>
      <c r="IA808" s="602"/>
      <c r="IB808" s="602"/>
      <c r="IC808" s="602"/>
      <c r="ID808" s="602"/>
      <c r="IE808" s="602"/>
      <c r="IF808" s="602"/>
      <c r="IG808" s="602"/>
      <c r="IH808" s="602"/>
      <c r="II808" s="602"/>
      <c r="IJ808" s="602"/>
      <c r="IK808" s="602"/>
      <c r="IL808" s="602"/>
      <c r="IM808" s="602"/>
      <c r="IN808" s="602"/>
      <c r="IO808" s="602"/>
      <c r="IP808" s="602"/>
      <c r="IQ808" s="602"/>
      <c r="IR808" s="602"/>
      <c r="IS808" s="602"/>
      <c r="IT808" s="602"/>
      <c r="IU808" s="602"/>
      <c r="IV808" s="602"/>
      <c r="IW808" s="602"/>
      <c r="IX808" s="602"/>
      <c r="IY808" s="602"/>
      <c r="IZ808" s="602"/>
      <c r="JA808" s="602"/>
      <c r="JB808" s="602"/>
      <c r="JC808" s="602"/>
      <c r="JD808" s="602"/>
      <c r="JE808" s="602"/>
      <c r="JF808" s="602"/>
      <c r="JG808" s="602"/>
      <c r="JH808" s="602"/>
      <c r="JI808" s="602"/>
      <c r="JJ808" s="602"/>
      <c r="JK808" s="602"/>
      <c r="JL808" s="602"/>
      <c r="JM808" s="602"/>
      <c r="JN808" s="602"/>
      <c r="JO808" s="602"/>
      <c r="JP808" s="602"/>
      <c r="JQ808" s="602"/>
      <c r="JR808" s="602"/>
      <c r="JS808" s="602"/>
      <c r="JT808" s="602"/>
      <c r="JU808" s="602"/>
      <c r="JV808" s="602"/>
      <c r="JW808" s="602"/>
      <c r="JX808" s="602"/>
      <c r="JY808" s="602"/>
      <c r="JZ808" s="602"/>
      <c r="KA808" s="602"/>
      <c r="KB808" s="602"/>
      <c r="KC808" s="602"/>
      <c r="KD808" s="602"/>
      <c r="KE808" s="602"/>
      <c r="KF808" s="602"/>
      <c r="KG808" s="602"/>
      <c r="KH808" s="602"/>
      <c r="KI808" s="602"/>
      <c r="KJ808" s="602"/>
      <c r="KK808" s="602"/>
      <c r="KL808" s="602"/>
      <c r="KM808" s="602"/>
      <c r="KN808" s="602"/>
      <c r="KO808" s="602"/>
      <c r="KP808" s="602"/>
      <c r="KQ808" s="602"/>
      <c r="KR808" s="602"/>
      <c r="KS808" s="602"/>
      <c r="KT808" s="602"/>
      <c r="KU808" s="602"/>
      <c r="KV808" s="602"/>
      <c r="KW808" s="602"/>
      <c r="KX808" s="602"/>
      <c r="KY808" s="602"/>
      <c r="KZ808" s="602"/>
      <c r="LA808" s="602"/>
      <c r="LB808" s="602"/>
      <c r="LC808" s="602"/>
      <c r="LD808" s="602"/>
      <c r="LE808" s="602"/>
      <c r="LF808" s="602"/>
      <c r="LG808" s="602"/>
      <c r="LH808" s="602"/>
      <c r="LI808" s="602"/>
      <c r="LJ808" s="602"/>
      <c r="LK808" s="602"/>
      <c r="LL808" s="602"/>
      <c r="LM808" s="602"/>
      <c r="LN808" s="602"/>
      <c r="LO808" s="602"/>
      <c r="LP808" s="602"/>
      <c r="LQ808" s="602"/>
      <c r="LR808" s="602"/>
      <c r="LS808" s="602"/>
      <c r="LT808" s="602"/>
      <c r="LU808" s="602"/>
      <c r="LV808" s="602"/>
      <c r="LW808" s="602"/>
      <c r="LX808" s="602"/>
      <c r="LY808" s="602"/>
      <c r="LZ808" s="602"/>
      <c r="MA808" s="602"/>
      <c r="MB808" s="602"/>
      <c r="MC808" s="602"/>
      <c r="MD808" s="602"/>
      <c r="ME808" s="602"/>
      <c r="MF808" s="602"/>
      <c r="MG808" s="602"/>
      <c r="MH808" s="602"/>
      <c r="MI808" s="602"/>
      <c r="MJ808" s="602"/>
      <c r="MK808" s="602"/>
      <c r="ML808" s="602"/>
      <c r="MM808" s="602"/>
      <c r="MN808" s="602"/>
      <c r="MO808" s="602"/>
      <c r="MP808" s="602"/>
      <c r="MQ808" s="602"/>
      <c r="MR808" s="602"/>
      <c r="MS808" s="602"/>
      <c r="MT808" s="602"/>
      <c r="MU808" s="602"/>
      <c r="MV808" s="602"/>
      <c r="MW808" s="602"/>
      <c r="MX808" s="602"/>
      <c r="MY808" s="602"/>
      <c r="MZ808" s="602"/>
      <c r="NA808" s="602"/>
      <c r="NB808" s="602"/>
      <c r="NC808" s="602"/>
      <c r="ND808" s="602"/>
      <c r="NE808" s="602"/>
      <c r="NF808" s="602"/>
      <c r="NG808" s="602"/>
      <c r="NH808" s="602"/>
      <c r="NI808" s="602"/>
      <c r="NJ808" s="602"/>
      <c r="NK808" s="602"/>
      <c r="NL808" s="602"/>
      <c r="NM808" s="602"/>
      <c r="NN808" s="602"/>
      <c r="NO808" s="602"/>
      <c r="NP808" s="602"/>
      <c r="NQ808" s="602"/>
      <c r="NR808" s="602"/>
      <c r="NS808" s="602"/>
      <c r="NT808" s="602"/>
      <c r="NU808" s="602"/>
      <c r="NV808" s="602"/>
      <c r="NW808" s="602"/>
      <c r="NX808" s="602"/>
      <c r="NY808" s="602"/>
      <c r="NZ808" s="602"/>
      <c r="OA808" s="602"/>
      <c r="OB808" s="602"/>
      <c r="OC808" s="602"/>
      <c r="OD808" s="602"/>
      <c r="OE808" s="602"/>
      <c r="OF808" s="602"/>
      <c r="OG808" s="602"/>
      <c r="OH808" s="602"/>
      <c r="OI808" s="602"/>
      <c r="OJ808" s="602"/>
      <c r="OK808" s="602"/>
      <c r="OL808" s="602"/>
      <c r="OM808" s="602"/>
      <c r="ON808" s="602"/>
      <c r="OO808" s="602"/>
      <c r="OP808" s="602"/>
      <c r="OQ808" s="602"/>
      <c r="OR808" s="602"/>
      <c r="OS808" s="602"/>
      <c r="OT808" s="602"/>
      <c r="OU808" s="602"/>
      <c r="OV808" s="602"/>
      <c r="OW808" s="602"/>
      <c r="OX808" s="602"/>
      <c r="OY808" s="602"/>
      <c r="OZ808" s="602"/>
      <c r="PA808" s="602"/>
      <c r="PB808" s="602"/>
      <c r="PC808" s="602"/>
      <c r="PD808" s="602"/>
      <c r="PE808" s="602"/>
      <c r="PF808" s="602"/>
      <c r="PG808" s="602"/>
      <c r="PH808" s="602"/>
      <c r="PI808" s="602"/>
      <c r="PJ808" s="602"/>
      <c r="PK808" s="602"/>
      <c r="PL808" s="602"/>
      <c r="PM808" s="602"/>
      <c r="PN808" s="602"/>
      <c r="PO808" s="602"/>
      <c r="PP808" s="602"/>
      <c r="PQ808" s="602"/>
      <c r="PR808" s="602"/>
      <c r="PS808" s="602"/>
      <c r="PT808" s="602"/>
      <c r="PU808" s="602"/>
      <c r="PV808" s="602"/>
      <c r="PW808" s="602"/>
      <c r="PX808" s="602"/>
      <c r="PY808" s="602"/>
      <c r="PZ808" s="602"/>
      <c r="QA808" s="602"/>
      <c r="QB808" s="602"/>
      <c r="QC808" s="602"/>
      <c r="QD808" s="602"/>
      <c r="QE808" s="602"/>
      <c r="QF808" s="602"/>
      <c r="QG808" s="602"/>
      <c r="QH808" s="602"/>
      <c r="QI808" s="602"/>
      <c r="QJ808" s="602"/>
      <c r="QK808" s="602"/>
      <c r="QL808" s="602"/>
      <c r="QM808" s="602"/>
      <c r="QN808" s="602"/>
      <c r="QO808" s="602"/>
      <c r="QP808" s="602"/>
      <c r="QQ808" s="602"/>
      <c r="QR808" s="602"/>
      <c r="QS808" s="602"/>
      <c r="QT808" s="602"/>
      <c r="QU808" s="602"/>
      <c r="QV808" s="602"/>
      <c r="QW808" s="602"/>
      <c r="QX808" s="602"/>
      <c r="QY808" s="602"/>
      <c r="QZ808" s="602"/>
      <c r="RA808" s="602"/>
      <c r="RB808" s="602"/>
      <c r="RC808" s="602"/>
      <c r="RD808" s="602"/>
      <c r="RE808" s="602"/>
      <c r="RF808" s="602"/>
      <c r="RG808" s="602"/>
      <c r="RH808" s="602"/>
      <c r="RI808" s="602"/>
      <c r="RJ808" s="602"/>
      <c r="RK808" s="602"/>
      <c r="RL808" s="602"/>
      <c r="RM808" s="602"/>
      <c r="RN808" s="602"/>
      <c r="RO808" s="602"/>
      <c r="RP808" s="602"/>
      <c r="RQ808" s="602"/>
      <c r="RR808" s="602"/>
      <c r="RS808" s="602"/>
      <c r="RT808" s="602"/>
      <c r="RU808" s="602"/>
      <c r="RV808" s="602"/>
      <c r="RW808" s="602"/>
      <c r="RX808" s="602"/>
      <c r="RY808" s="602"/>
      <c r="RZ808" s="602"/>
      <c r="SA808" s="602"/>
      <c r="SB808" s="602"/>
      <c r="SC808" s="602"/>
      <c r="SD808" s="602"/>
      <c r="SE808" s="602"/>
      <c r="SF808" s="602"/>
      <c r="SG808" s="602"/>
      <c r="SH808" s="602"/>
      <c r="SI808" s="602"/>
      <c r="SJ808" s="602"/>
      <c r="SK808" s="602"/>
      <c r="SL808" s="602"/>
      <c r="SM808" s="602"/>
      <c r="SN808" s="602"/>
      <c r="SO808" s="602"/>
      <c r="SP808" s="602"/>
      <c r="SQ808" s="602"/>
      <c r="SR808" s="602"/>
      <c r="SS808" s="602"/>
      <c r="ST808" s="602"/>
      <c r="SU808" s="602"/>
      <c r="SV808" s="602"/>
      <c r="SW808" s="602"/>
      <c r="SX808" s="602"/>
      <c r="SY808" s="602"/>
      <c r="SZ808" s="602"/>
      <c r="TA808" s="602"/>
      <c r="TB808" s="602"/>
      <c r="TC808" s="602"/>
      <c r="TD808" s="602"/>
      <c r="TE808" s="602"/>
      <c r="TF808" s="602"/>
      <c r="TG808" s="602"/>
      <c r="TH808" s="602"/>
      <c r="TI808" s="602"/>
      <c r="TJ808" s="602"/>
      <c r="TK808" s="602"/>
      <c r="TL808" s="602"/>
      <c r="TM808" s="602"/>
      <c r="TN808" s="602"/>
      <c r="TO808" s="602"/>
      <c r="TP808" s="602"/>
      <c r="TQ808" s="602"/>
      <c r="TR808" s="602"/>
      <c r="TS808" s="602"/>
      <c r="TT808" s="602"/>
      <c r="TU808" s="602"/>
      <c r="TV808" s="602"/>
      <c r="TW808" s="602"/>
      <c r="TX808" s="602"/>
      <c r="TY808" s="602"/>
      <c r="TZ808" s="602"/>
      <c r="UA808" s="602"/>
      <c r="UB808" s="602"/>
      <c r="UC808" s="602"/>
      <c r="UD808" s="602"/>
      <c r="UE808" s="602"/>
      <c r="UF808" s="602"/>
      <c r="UG808" s="602"/>
      <c r="UH808" s="602"/>
      <c r="UI808" s="602"/>
      <c r="UJ808" s="602"/>
      <c r="UK808" s="602"/>
      <c r="UL808" s="602"/>
      <c r="UM808" s="602"/>
      <c r="UN808" s="602"/>
      <c r="UO808" s="602"/>
      <c r="UP808" s="602"/>
      <c r="UQ808" s="602"/>
      <c r="UR808" s="602"/>
      <c r="US808" s="602"/>
      <c r="UT808" s="602"/>
      <c r="UU808" s="602"/>
      <c r="UV808" s="602"/>
      <c r="UW808" s="602"/>
      <c r="UX808" s="602"/>
      <c r="UY808" s="602"/>
      <c r="UZ808" s="602"/>
      <c r="VA808" s="602"/>
      <c r="VB808" s="602"/>
      <c r="VC808" s="602"/>
      <c r="VD808" s="602"/>
      <c r="VE808" s="602"/>
      <c r="VF808" s="602"/>
      <c r="VG808" s="602"/>
      <c r="VH808" s="602"/>
      <c r="VI808" s="602"/>
      <c r="VJ808" s="602"/>
      <c r="VK808" s="602"/>
      <c r="VL808" s="602"/>
      <c r="VM808" s="602"/>
      <c r="VN808" s="602"/>
      <c r="VO808" s="602"/>
      <c r="VP808" s="602"/>
      <c r="VQ808" s="602"/>
      <c r="VR808" s="602"/>
      <c r="VS808" s="602"/>
      <c r="VT808" s="602"/>
      <c r="VU808" s="602"/>
      <c r="VV808" s="602"/>
      <c r="VW808" s="602"/>
      <c r="VX808" s="602"/>
      <c r="VY808" s="602"/>
      <c r="VZ808" s="602"/>
      <c r="WA808" s="602"/>
      <c r="WB808" s="602"/>
      <c r="WC808" s="602"/>
      <c r="WD808" s="602"/>
      <c r="WE808" s="602"/>
      <c r="WF808" s="602"/>
      <c r="WG808" s="602"/>
      <c r="WH808" s="602"/>
      <c r="WI808" s="602"/>
      <c r="WJ808" s="602"/>
      <c r="WK808" s="602"/>
      <c r="WL808" s="602"/>
      <c r="WM808" s="602"/>
      <c r="WN808" s="602"/>
      <c r="WO808" s="602"/>
      <c r="WP808" s="602"/>
      <c r="WQ808" s="602"/>
      <c r="WR808" s="602"/>
      <c r="WS808" s="602"/>
      <c r="WT808" s="602"/>
      <c r="WU808" s="602"/>
      <c r="WV808" s="602"/>
      <c r="WW808" s="602"/>
      <c r="WX808" s="602"/>
      <c r="WY808" s="602"/>
      <c r="WZ808" s="602"/>
      <c r="XA808" s="602"/>
      <c r="XB808" s="602"/>
      <c r="XC808" s="602"/>
      <c r="XD808" s="602"/>
      <c r="XE808" s="602"/>
      <c r="XF808" s="602"/>
      <c r="XG808" s="602"/>
      <c r="XH808" s="602"/>
      <c r="XI808" s="602"/>
      <c r="XJ808" s="602"/>
      <c r="XK808" s="602"/>
      <c r="XL808" s="602"/>
      <c r="XM808" s="602"/>
      <c r="XN808" s="602"/>
      <c r="XO808" s="602"/>
      <c r="XP808" s="602"/>
      <c r="XQ808" s="602"/>
      <c r="XR808" s="602"/>
      <c r="XS808" s="602"/>
      <c r="XT808" s="602"/>
      <c r="XU808" s="602"/>
      <c r="XV808" s="602"/>
      <c r="XW808" s="602"/>
      <c r="XX808" s="602"/>
      <c r="XY808" s="602"/>
      <c r="XZ808" s="602"/>
      <c r="YA808" s="602"/>
      <c r="YB808" s="602"/>
      <c r="YC808" s="602"/>
      <c r="YD808" s="602"/>
      <c r="YE808" s="602"/>
      <c r="YF808" s="602"/>
      <c r="YG808" s="602"/>
      <c r="YH808" s="602"/>
      <c r="YI808" s="602"/>
      <c r="YJ808" s="602"/>
      <c r="YK808" s="602"/>
      <c r="YL808" s="602"/>
      <c r="YM808" s="602"/>
      <c r="YN808" s="602"/>
      <c r="YO808" s="602"/>
      <c r="YP808" s="602"/>
      <c r="YQ808" s="602"/>
      <c r="YR808" s="602"/>
      <c r="YS808" s="602"/>
      <c r="YT808" s="602"/>
      <c r="YU808" s="602"/>
      <c r="YV808" s="602"/>
      <c r="YW808" s="602"/>
      <c r="YX808" s="602"/>
      <c r="YY808" s="602"/>
      <c r="YZ808" s="602"/>
      <c r="ZA808" s="602"/>
      <c r="ZB808" s="602"/>
      <c r="ZC808" s="602"/>
      <c r="ZD808" s="602"/>
      <c r="ZE808" s="602"/>
      <c r="ZF808" s="602"/>
      <c r="ZG808" s="602"/>
      <c r="ZH808" s="602"/>
      <c r="ZI808" s="602"/>
      <c r="ZJ808" s="602"/>
      <c r="ZK808" s="602"/>
      <c r="ZL808" s="602"/>
      <c r="ZM808" s="602"/>
      <c r="ZN808" s="602"/>
      <c r="ZO808" s="602"/>
      <c r="ZP808" s="602"/>
      <c r="ZQ808" s="602"/>
      <c r="ZR808" s="602"/>
      <c r="ZS808" s="602"/>
      <c r="ZT808" s="602"/>
      <c r="ZU808" s="602"/>
      <c r="ZV808" s="602"/>
      <c r="ZW808" s="602"/>
      <c r="ZX808" s="602"/>
      <c r="ZY808" s="602"/>
      <c r="ZZ808" s="602"/>
      <c r="AAA808" s="602"/>
      <c r="AAB808" s="602"/>
      <c r="AAC808" s="602"/>
      <c r="AAD808" s="602"/>
      <c r="AAE808" s="602"/>
      <c r="AAF808" s="602"/>
      <c r="AAG808" s="602"/>
      <c r="AAH808" s="602"/>
      <c r="AAI808" s="602"/>
      <c r="AAJ808" s="602"/>
      <c r="AAK808" s="602"/>
      <c r="AAL808" s="602"/>
      <c r="AAM808" s="602"/>
      <c r="AAN808" s="602"/>
      <c r="AAO808" s="602"/>
      <c r="AAP808" s="602"/>
      <c r="AAQ808" s="602"/>
      <c r="AAR808" s="602"/>
      <c r="AAS808" s="602"/>
      <c r="AAT808" s="602"/>
      <c r="AAU808" s="602"/>
      <c r="AAV808" s="602"/>
      <c r="AAW808" s="602"/>
      <c r="AAX808" s="602"/>
      <c r="AAY808" s="602"/>
      <c r="AAZ808" s="602"/>
      <c r="ABA808" s="602"/>
      <c r="ABB808" s="602"/>
      <c r="ABC808" s="602"/>
      <c r="ABD808" s="602"/>
      <c r="ABE808" s="602"/>
      <c r="ABF808" s="602"/>
      <c r="ABG808" s="602"/>
      <c r="ABH808" s="602"/>
      <c r="ABI808" s="602"/>
      <c r="ABJ808" s="602"/>
      <c r="ABK808" s="602"/>
      <c r="ABL808" s="602"/>
      <c r="ABM808" s="602"/>
      <c r="ABN808" s="602"/>
      <c r="ABO808" s="602"/>
      <c r="ABP808" s="602"/>
      <c r="ABQ808" s="602"/>
      <c r="ABR808" s="602"/>
      <c r="ABS808" s="602"/>
      <c r="ABT808" s="602"/>
      <c r="ABU808" s="602"/>
      <c r="ABV808" s="602"/>
      <c r="ABW808" s="602"/>
      <c r="ABX808" s="602"/>
      <c r="ABY808" s="602"/>
      <c r="ABZ808" s="602"/>
      <c r="ACA808" s="602"/>
      <c r="ACB808" s="602"/>
      <c r="ACC808" s="602"/>
      <c r="ACD808" s="602"/>
      <c r="ACE808" s="602"/>
      <c r="ACF808" s="602"/>
      <c r="ACG808" s="602"/>
      <c r="ACH808" s="602"/>
      <c r="ACI808" s="602"/>
      <c r="ACJ808" s="602"/>
      <c r="ACK808" s="602"/>
      <c r="ACL808" s="602"/>
      <c r="ACM808" s="602"/>
      <c r="ACN808" s="602"/>
      <c r="ACO808" s="602"/>
      <c r="ACP808" s="602"/>
      <c r="ACQ808" s="602"/>
      <c r="ACR808" s="602"/>
      <c r="ACS808" s="602"/>
      <c r="ACT808" s="602"/>
      <c r="ACU808" s="602"/>
      <c r="ACV808" s="602"/>
      <c r="ACW808" s="602"/>
      <c r="ACX808" s="602"/>
      <c r="ACY808" s="602"/>
      <c r="ACZ808" s="602"/>
      <c r="ADA808" s="602"/>
      <c r="ADB808" s="602"/>
      <c r="ADC808" s="602"/>
      <c r="ADD808" s="602"/>
      <c r="ADE808" s="602"/>
      <c r="ADF808" s="602"/>
      <c r="ADG808" s="602"/>
      <c r="ADH808" s="602"/>
      <c r="ADI808" s="602"/>
      <c r="ADJ808" s="602"/>
      <c r="ADK808" s="602"/>
      <c r="ADL808" s="602"/>
      <c r="ADM808" s="602"/>
      <c r="ADN808" s="602"/>
      <c r="ADO808" s="602"/>
      <c r="ADP808" s="602"/>
      <c r="ADQ808" s="602"/>
      <c r="ADR808" s="602"/>
      <c r="ADS808" s="602"/>
      <c r="ADT808" s="602"/>
      <c r="ADU808" s="602"/>
      <c r="ADV808" s="602"/>
      <c r="ADW808" s="602"/>
      <c r="ADX808" s="602"/>
      <c r="ADY808" s="602"/>
      <c r="ADZ808" s="602"/>
      <c r="AEA808" s="602"/>
      <c r="AEB808" s="602"/>
      <c r="AEC808" s="602"/>
      <c r="AED808" s="602"/>
      <c r="AEE808" s="602"/>
      <c r="AEF808" s="602"/>
      <c r="AEG808" s="602"/>
      <c r="AEH808" s="602"/>
      <c r="AEI808" s="602"/>
      <c r="AEJ808" s="602"/>
      <c r="AEK808" s="602"/>
      <c r="AEL808" s="602"/>
      <c r="AEM808" s="602"/>
      <c r="AEN808" s="602"/>
      <c r="AEO808" s="602"/>
      <c r="AEP808" s="602"/>
      <c r="AEQ808" s="602"/>
      <c r="AER808" s="602"/>
      <c r="AES808" s="602"/>
      <c r="AET808" s="602"/>
      <c r="AEU808" s="602"/>
      <c r="AEV808" s="602"/>
      <c r="AEW808" s="602"/>
      <c r="AEX808" s="602"/>
      <c r="AEY808" s="602"/>
      <c r="AEZ808" s="602"/>
      <c r="AFA808" s="602"/>
      <c r="AFB808" s="602"/>
      <c r="AFC808" s="602"/>
      <c r="AFD808" s="602"/>
      <c r="AFE808" s="602"/>
      <c r="AFF808" s="602"/>
      <c r="AFG808" s="602"/>
      <c r="AFH808" s="602"/>
      <c r="AFI808" s="602"/>
      <c r="AFJ808" s="602"/>
      <c r="AFK808" s="602"/>
      <c r="AFL808" s="602"/>
      <c r="AFM808" s="602"/>
      <c r="AFN808" s="602"/>
      <c r="AFO808" s="602"/>
      <c r="AFP808" s="602"/>
      <c r="AFQ808" s="602"/>
      <c r="AFR808" s="602"/>
      <c r="AFS808" s="602"/>
      <c r="AFT808" s="602"/>
      <c r="AFU808" s="602"/>
      <c r="AFV808" s="602"/>
      <c r="AFW808" s="602"/>
      <c r="AFX808" s="602"/>
      <c r="AFY808" s="602"/>
      <c r="AFZ808" s="602"/>
      <c r="AGA808" s="602"/>
      <c r="AGB808" s="602"/>
      <c r="AGC808" s="602"/>
      <c r="AGD808" s="602"/>
      <c r="AGE808" s="602"/>
      <c r="AGF808" s="602"/>
      <c r="AGG808" s="602"/>
      <c r="AGH808" s="602"/>
      <c r="AGI808" s="602"/>
      <c r="AGJ808" s="602"/>
      <c r="AGK808" s="602"/>
      <c r="AGL808" s="602"/>
      <c r="AGM808" s="602"/>
      <c r="AGN808" s="602"/>
      <c r="AGO808" s="602"/>
      <c r="AGP808" s="602"/>
      <c r="AGQ808" s="602"/>
      <c r="AGR808" s="602"/>
      <c r="AGS808" s="602"/>
      <c r="AGT808" s="602"/>
      <c r="AGU808" s="602"/>
      <c r="AGV808" s="602"/>
      <c r="AGW808" s="602"/>
      <c r="AGX808" s="602"/>
      <c r="AGY808" s="602"/>
      <c r="AGZ808" s="602"/>
      <c r="AHA808" s="602"/>
      <c r="AHB808" s="602"/>
      <c r="AHC808" s="602"/>
      <c r="AHD808" s="602"/>
      <c r="AHE808" s="602"/>
      <c r="AHF808" s="602"/>
      <c r="AHG808" s="602"/>
      <c r="AHH808" s="602"/>
      <c r="AHI808" s="602"/>
      <c r="AHJ808" s="602"/>
      <c r="AHK808" s="602"/>
      <c r="AHL808" s="602"/>
      <c r="AHM808" s="602"/>
      <c r="AHN808" s="602"/>
      <c r="AHO808" s="602"/>
      <c r="AHP808" s="602"/>
      <c r="AHQ808" s="602"/>
      <c r="AHR808" s="602"/>
      <c r="AHS808" s="602"/>
      <c r="AHT808" s="602"/>
      <c r="AHU808" s="602"/>
      <c r="AHV808" s="602"/>
      <c r="AHW808" s="602"/>
      <c r="AHX808" s="602"/>
      <c r="AHY808" s="602"/>
      <c r="AHZ808" s="602"/>
      <c r="AIA808" s="602"/>
      <c r="AIB808" s="602"/>
      <c r="AIC808" s="602"/>
      <c r="AID808" s="602"/>
      <c r="AIE808" s="602"/>
      <c r="AIF808" s="602"/>
      <c r="AIG808" s="602"/>
      <c r="AIH808" s="602"/>
      <c r="AII808" s="602"/>
      <c r="AIJ808" s="602"/>
      <c r="AIK808" s="602"/>
      <c r="AIL808" s="602"/>
      <c r="AIM808" s="602"/>
      <c r="AIN808" s="602"/>
      <c r="AIO808" s="602"/>
      <c r="AIP808" s="602"/>
      <c r="AIQ808" s="602"/>
      <c r="AIR808" s="602"/>
      <c r="AIS808" s="602"/>
      <c r="AIT808" s="602"/>
      <c r="AIU808" s="602"/>
      <c r="AIV808" s="602"/>
      <c r="AIW808" s="602"/>
      <c r="AIX808" s="602"/>
      <c r="AIY808" s="602"/>
      <c r="AIZ808" s="602"/>
      <c r="AJA808" s="602"/>
      <c r="AJB808" s="602"/>
      <c r="AJC808" s="602"/>
      <c r="AJD808" s="602"/>
      <c r="AJE808" s="602"/>
      <c r="AJF808" s="602"/>
      <c r="AJG808" s="602"/>
      <c r="AJH808" s="602"/>
      <c r="AJI808" s="602"/>
    </row>
    <row r="809" spans="1:945">
      <c r="A809" s="603"/>
      <c r="B809" s="623">
        <v>44642</v>
      </c>
      <c r="C809" s="623" t="s">
        <v>1217</v>
      </c>
      <c r="D809" s="615" t="s">
        <v>2956</v>
      </c>
      <c r="E809" s="617" t="s">
        <v>4854</v>
      </c>
      <c r="F809" s="615"/>
      <c r="G809" s="615"/>
      <c r="H809" s="615"/>
      <c r="I809" s="615" t="s">
        <v>3062</v>
      </c>
      <c r="J809" s="618"/>
      <c r="K809" s="615" t="s">
        <v>4869</v>
      </c>
      <c r="L809" s="615" t="s">
        <v>3112</v>
      </c>
      <c r="M809" s="616">
        <v>44637</v>
      </c>
      <c r="N809" s="616">
        <v>44742</v>
      </c>
      <c r="O809" s="616"/>
      <c r="P809" s="616"/>
      <c r="Q809" s="616"/>
      <c r="R809" s="616"/>
      <c r="S809" s="615" t="s">
        <v>2959</v>
      </c>
      <c r="T809" s="615">
        <v>60</v>
      </c>
      <c r="U809" s="615">
        <v>49403140</v>
      </c>
      <c r="V809" s="615" t="s">
        <v>973</v>
      </c>
      <c r="W809" s="615">
        <v>400</v>
      </c>
      <c r="X809" s="619">
        <v>768</v>
      </c>
      <c r="Y809" s="539">
        <f t="shared" si="36"/>
        <v>307200</v>
      </c>
      <c r="Z809" s="605">
        <v>0.495</v>
      </c>
      <c r="AA809" s="681">
        <f t="shared" si="37"/>
        <v>152064</v>
      </c>
      <c r="AB809" s="625"/>
      <c r="AC809" s="621">
        <v>0</v>
      </c>
      <c r="AD809" s="609"/>
      <c r="AE809" s="606"/>
      <c r="AF809" s="695">
        <f t="shared" si="38"/>
        <v>152064</v>
      </c>
      <c r="AG809" s="604" t="s">
        <v>47</v>
      </c>
      <c r="AH809" s="604"/>
      <c r="AI809" s="604">
        <v>60</v>
      </c>
      <c r="AJ809" s="608" t="s">
        <v>3154</v>
      </c>
      <c r="AK809" s="604" t="s">
        <v>2452</v>
      </c>
      <c r="AL809" s="607" t="s">
        <v>3155</v>
      </c>
      <c r="AM809" s="604" t="s">
        <v>52</v>
      </c>
      <c r="AN809" s="604" t="s">
        <v>1076</v>
      </c>
      <c r="AO809" s="604"/>
      <c r="AP809" s="606"/>
      <c r="AQ809" s="606" t="s">
        <v>37</v>
      </c>
      <c r="AR809" s="606"/>
      <c r="AS809" s="603" t="s">
        <v>1078</v>
      </c>
      <c r="AT809" s="610" t="s">
        <v>1078</v>
      </c>
      <c r="AU809" s="610" t="s">
        <v>1078</v>
      </c>
      <c r="AV809" s="605"/>
      <c r="AW809" s="602"/>
      <c r="AX809" s="602"/>
      <c r="AY809" s="602"/>
      <c r="AZ809" s="602"/>
      <c r="BA809" s="602"/>
      <c r="BB809" s="602"/>
      <c r="BC809" s="602"/>
      <c r="BD809" s="602"/>
      <c r="BE809" s="602"/>
      <c r="BF809" s="602"/>
      <c r="BG809" s="602"/>
      <c r="BH809" s="602"/>
      <c r="BI809" s="602"/>
      <c r="BJ809" s="602"/>
      <c r="BK809" s="602"/>
      <c r="BL809" s="602"/>
      <c r="BM809" s="602"/>
      <c r="BN809" s="602"/>
      <c r="BO809" s="602"/>
      <c r="BP809" s="602"/>
      <c r="BQ809" s="602"/>
      <c r="BR809" s="602"/>
      <c r="BS809" s="602"/>
      <c r="BT809" s="602"/>
      <c r="BU809" s="602"/>
      <c r="BV809" s="602"/>
      <c r="BW809" s="602"/>
      <c r="BX809" s="602"/>
      <c r="BY809" s="602"/>
      <c r="BZ809" s="602"/>
      <c r="CA809" s="602"/>
      <c r="CB809" s="602"/>
      <c r="CC809" s="602"/>
      <c r="CD809" s="602"/>
      <c r="CE809" s="602"/>
      <c r="CF809" s="602"/>
      <c r="CG809" s="602"/>
      <c r="CH809" s="602"/>
      <c r="CI809" s="602"/>
      <c r="CJ809" s="602"/>
      <c r="CK809" s="602"/>
      <c r="CL809" s="602"/>
      <c r="CM809" s="602"/>
      <c r="CN809" s="602"/>
      <c r="CO809" s="602"/>
      <c r="CP809" s="602"/>
      <c r="CQ809" s="602"/>
      <c r="CR809" s="602"/>
      <c r="CS809" s="602"/>
      <c r="CT809" s="602"/>
      <c r="CU809" s="602"/>
      <c r="CV809" s="602"/>
      <c r="CW809" s="602"/>
      <c r="CX809" s="602"/>
      <c r="CY809" s="602"/>
      <c r="CZ809" s="602"/>
      <c r="DA809" s="602"/>
      <c r="DB809" s="602"/>
      <c r="DC809" s="602"/>
      <c r="DD809" s="602"/>
      <c r="DE809" s="602"/>
      <c r="DF809" s="602"/>
      <c r="DG809" s="602"/>
      <c r="DH809" s="602"/>
      <c r="DI809" s="602"/>
      <c r="DJ809" s="602"/>
      <c r="DK809" s="602"/>
      <c r="DL809" s="602"/>
      <c r="DM809" s="602"/>
      <c r="DN809" s="602"/>
      <c r="DO809" s="602"/>
      <c r="DP809" s="602"/>
      <c r="DQ809" s="602"/>
      <c r="DR809" s="602"/>
      <c r="DS809" s="602"/>
      <c r="DT809" s="602"/>
      <c r="DU809" s="602"/>
      <c r="DV809" s="602"/>
      <c r="DW809" s="602"/>
      <c r="DX809" s="602"/>
      <c r="DY809" s="602"/>
      <c r="DZ809" s="602"/>
      <c r="EA809" s="602"/>
      <c r="EB809" s="602"/>
      <c r="EC809" s="602"/>
      <c r="ED809" s="602"/>
      <c r="EE809" s="602"/>
      <c r="EF809" s="602"/>
      <c r="EG809" s="602"/>
      <c r="EH809" s="602"/>
      <c r="EI809" s="602"/>
      <c r="EJ809" s="602"/>
      <c r="EK809" s="602"/>
      <c r="EL809" s="602"/>
      <c r="EM809" s="602"/>
      <c r="EN809" s="602"/>
      <c r="EO809" s="602"/>
      <c r="EP809" s="602"/>
      <c r="EQ809" s="602"/>
      <c r="ER809" s="602"/>
      <c r="ES809" s="602"/>
      <c r="ET809" s="602"/>
      <c r="EU809" s="602"/>
      <c r="EV809" s="602"/>
      <c r="EW809" s="602"/>
      <c r="EX809" s="602"/>
      <c r="EY809" s="602"/>
      <c r="EZ809" s="602"/>
      <c r="FA809" s="602"/>
      <c r="FB809" s="602"/>
      <c r="FC809" s="602"/>
      <c r="FD809" s="602"/>
      <c r="FE809" s="602"/>
      <c r="FF809" s="602"/>
      <c r="FG809" s="602"/>
      <c r="FH809" s="602"/>
      <c r="FI809" s="602"/>
      <c r="FJ809" s="602"/>
      <c r="FK809" s="602"/>
      <c r="FL809" s="602"/>
      <c r="FM809" s="602"/>
      <c r="FN809" s="602"/>
      <c r="FO809" s="602"/>
      <c r="FP809" s="602"/>
      <c r="FQ809" s="602"/>
      <c r="FR809" s="602"/>
      <c r="FS809" s="602"/>
      <c r="FT809" s="602"/>
      <c r="FU809" s="602"/>
      <c r="FV809" s="602"/>
      <c r="FW809" s="602"/>
      <c r="FX809" s="602"/>
      <c r="FY809" s="602"/>
      <c r="FZ809" s="602"/>
      <c r="GA809" s="602"/>
      <c r="GB809" s="602"/>
      <c r="GC809" s="602"/>
      <c r="GD809" s="602"/>
      <c r="GE809" s="602"/>
      <c r="GF809" s="602"/>
      <c r="GG809" s="602"/>
      <c r="GH809" s="602"/>
      <c r="GI809" s="602"/>
      <c r="GJ809" s="602"/>
      <c r="GK809" s="602"/>
      <c r="GL809" s="602"/>
      <c r="GM809" s="602"/>
      <c r="GN809" s="602"/>
      <c r="GO809" s="602"/>
      <c r="GP809" s="602"/>
      <c r="GQ809" s="602"/>
      <c r="GR809" s="602"/>
      <c r="GS809" s="602"/>
      <c r="GT809" s="602"/>
      <c r="GU809" s="602"/>
      <c r="GV809" s="602"/>
      <c r="GW809" s="602"/>
      <c r="GX809" s="602"/>
      <c r="GY809" s="602"/>
      <c r="GZ809" s="602"/>
      <c r="HA809" s="602"/>
      <c r="HB809" s="602"/>
      <c r="HC809" s="602"/>
      <c r="HD809" s="602"/>
      <c r="HE809" s="602"/>
      <c r="HF809" s="602"/>
      <c r="HG809" s="602"/>
      <c r="HH809" s="602"/>
      <c r="HI809" s="602"/>
      <c r="HJ809" s="602"/>
      <c r="HK809" s="602"/>
      <c r="HL809" s="602"/>
      <c r="HM809" s="602"/>
      <c r="HN809" s="602"/>
      <c r="HO809" s="602"/>
      <c r="HP809" s="602"/>
      <c r="HQ809" s="602"/>
      <c r="HR809" s="602"/>
      <c r="HS809" s="602"/>
      <c r="HT809" s="602"/>
      <c r="HU809" s="602"/>
      <c r="HV809" s="602"/>
      <c r="HW809" s="602"/>
      <c r="HX809" s="602"/>
      <c r="HY809" s="602"/>
      <c r="HZ809" s="602"/>
      <c r="IA809" s="602"/>
      <c r="IB809" s="602"/>
      <c r="IC809" s="602"/>
      <c r="ID809" s="602"/>
      <c r="IE809" s="602"/>
      <c r="IF809" s="602"/>
      <c r="IG809" s="602"/>
      <c r="IH809" s="602"/>
      <c r="II809" s="602"/>
      <c r="IJ809" s="602"/>
      <c r="IK809" s="602"/>
      <c r="IL809" s="602"/>
      <c r="IM809" s="602"/>
      <c r="IN809" s="602"/>
      <c r="IO809" s="602"/>
      <c r="IP809" s="602"/>
      <c r="IQ809" s="602"/>
      <c r="IR809" s="602"/>
      <c r="IS809" s="602"/>
      <c r="IT809" s="602"/>
      <c r="IU809" s="602"/>
      <c r="IV809" s="602"/>
      <c r="IW809" s="602"/>
      <c r="IX809" s="602"/>
      <c r="IY809" s="602"/>
      <c r="IZ809" s="602"/>
      <c r="JA809" s="602"/>
      <c r="JB809" s="602"/>
      <c r="JC809" s="602"/>
      <c r="JD809" s="602"/>
      <c r="JE809" s="602"/>
      <c r="JF809" s="602"/>
      <c r="JG809" s="602"/>
      <c r="JH809" s="602"/>
      <c r="JI809" s="602"/>
      <c r="JJ809" s="602"/>
      <c r="JK809" s="602"/>
      <c r="JL809" s="602"/>
      <c r="JM809" s="602"/>
      <c r="JN809" s="602"/>
      <c r="JO809" s="602"/>
      <c r="JP809" s="602"/>
      <c r="JQ809" s="602"/>
      <c r="JR809" s="602"/>
      <c r="JS809" s="602"/>
      <c r="JT809" s="602"/>
      <c r="JU809" s="602"/>
      <c r="JV809" s="602"/>
      <c r="JW809" s="602"/>
      <c r="JX809" s="602"/>
      <c r="JY809" s="602"/>
      <c r="JZ809" s="602"/>
      <c r="KA809" s="602"/>
      <c r="KB809" s="602"/>
      <c r="KC809" s="602"/>
      <c r="KD809" s="602"/>
      <c r="KE809" s="602"/>
      <c r="KF809" s="602"/>
      <c r="KG809" s="602"/>
      <c r="KH809" s="602"/>
      <c r="KI809" s="602"/>
      <c r="KJ809" s="602"/>
      <c r="KK809" s="602"/>
      <c r="KL809" s="602"/>
      <c r="KM809" s="602"/>
      <c r="KN809" s="602"/>
      <c r="KO809" s="602"/>
      <c r="KP809" s="602"/>
      <c r="KQ809" s="602"/>
      <c r="KR809" s="602"/>
      <c r="KS809" s="602"/>
      <c r="KT809" s="602"/>
      <c r="KU809" s="602"/>
      <c r="KV809" s="602"/>
      <c r="KW809" s="602"/>
      <c r="KX809" s="602"/>
      <c r="KY809" s="602"/>
      <c r="KZ809" s="602"/>
      <c r="LA809" s="602"/>
      <c r="LB809" s="602"/>
      <c r="LC809" s="602"/>
      <c r="LD809" s="602"/>
      <c r="LE809" s="602"/>
      <c r="LF809" s="602"/>
      <c r="LG809" s="602"/>
      <c r="LH809" s="602"/>
      <c r="LI809" s="602"/>
      <c r="LJ809" s="602"/>
      <c r="LK809" s="602"/>
      <c r="LL809" s="602"/>
      <c r="LM809" s="602"/>
      <c r="LN809" s="602"/>
      <c r="LO809" s="602"/>
      <c r="LP809" s="602"/>
      <c r="LQ809" s="602"/>
      <c r="LR809" s="602"/>
      <c r="LS809" s="602"/>
      <c r="LT809" s="602"/>
      <c r="LU809" s="602"/>
      <c r="LV809" s="602"/>
      <c r="LW809" s="602"/>
      <c r="LX809" s="602"/>
      <c r="LY809" s="602"/>
      <c r="LZ809" s="602"/>
      <c r="MA809" s="602"/>
      <c r="MB809" s="602"/>
      <c r="MC809" s="602"/>
      <c r="MD809" s="602"/>
      <c r="ME809" s="602"/>
      <c r="MF809" s="602"/>
      <c r="MG809" s="602"/>
      <c r="MH809" s="602"/>
      <c r="MI809" s="602"/>
      <c r="MJ809" s="602"/>
      <c r="MK809" s="602"/>
      <c r="ML809" s="602"/>
      <c r="MM809" s="602"/>
      <c r="MN809" s="602"/>
      <c r="MO809" s="602"/>
      <c r="MP809" s="602"/>
      <c r="MQ809" s="602"/>
      <c r="MR809" s="602"/>
      <c r="MS809" s="602"/>
      <c r="MT809" s="602"/>
      <c r="MU809" s="602"/>
      <c r="MV809" s="602"/>
      <c r="MW809" s="602"/>
      <c r="MX809" s="602"/>
      <c r="MY809" s="602"/>
      <c r="MZ809" s="602"/>
      <c r="NA809" s="602"/>
      <c r="NB809" s="602"/>
      <c r="NC809" s="602"/>
      <c r="ND809" s="602"/>
      <c r="NE809" s="602"/>
      <c r="NF809" s="602"/>
      <c r="NG809" s="602"/>
      <c r="NH809" s="602"/>
      <c r="NI809" s="602"/>
      <c r="NJ809" s="602"/>
      <c r="NK809" s="602"/>
      <c r="NL809" s="602"/>
      <c r="NM809" s="602"/>
      <c r="NN809" s="602"/>
      <c r="NO809" s="602"/>
      <c r="NP809" s="602"/>
      <c r="NQ809" s="602"/>
      <c r="NR809" s="602"/>
      <c r="NS809" s="602"/>
      <c r="NT809" s="602"/>
      <c r="NU809" s="602"/>
      <c r="NV809" s="602"/>
      <c r="NW809" s="602"/>
      <c r="NX809" s="602"/>
      <c r="NY809" s="602"/>
      <c r="NZ809" s="602"/>
      <c r="OA809" s="602"/>
      <c r="OB809" s="602"/>
      <c r="OC809" s="602"/>
      <c r="OD809" s="602"/>
      <c r="OE809" s="602"/>
      <c r="OF809" s="602"/>
      <c r="OG809" s="602"/>
      <c r="OH809" s="602"/>
      <c r="OI809" s="602"/>
      <c r="OJ809" s="602"/>
      <c r="OK809" s="602"/>
      <c r="OL809" s="602"/>
      <c r="OM809" s="602"/>
      <c r="ON809" s="602"/>
      <c r="OO809" s="602"/>
      <c r="OP809" s="602"/>
      <c r="OQ809" s="602"/>
      <c r="OR809" s="602"/>
      <c r="OS809" s="602"/>
      <c r="OT809" s="602"/>
      <c r="OU809" s="602"/>
      <c r="OV809" s="602"/>
      <c r="OW809" s="602"/>
      <c r="OX809" s="602"/>
      <c r="OY809" s="602"/>
      <c r="OZ809" s="602"/>
      <c r="PA809" s="602"/>
      <c r="PB809" s="602"/>
      <c r="PC809" s="602"/>
      <c r="PD809" s="602"/>
      <c r="PE809" s="602"/>
      <c r="PF809" s="602"/>
      <c r="PG809" s="602"/>
      <c r="PH809" s="602"/>
      <c r="PI809" s="602"/>
      <c r="PJ809" s="602"/>
      <c r="PK809" s="602"/>
      <c r="PL809" s="602"/>
      <c r="PM809" s="602"/>
      <c r="PN809" s="602"/>
      <c r="PO809" s="602"/>
      <c r="PP809" s="602"/>
      <c r="PQ809" s="602"/>
      <c r="PR809" s="602"/>
      <c r="PS809" s="602"/>
      <c r="PT809" s="602"/>
      <c r="PU809" s="602"/>
      <c r="PV809" s="602"/>
      <c r="PW809" s="602"/>
      <c r="PX809" s="602"/>
      <c r="PY809" s="602"/>
      <c r="PZ809" s="602"/>
      <c r="QA809" s="602"/>
      <c r="QB809" s="602"/>
      <c r="QC809" s="602"/>
      <c r="QD809" s="602"/>
      <c r="QE809" s="602"/>
      <c r="QF809" s="602"/>
      <c r="QG809" s="602"/>
      <c r="QH809" s="602"/>
      <c r="QI809" s="602"/>
      <c r="QJ809" s="602"/>
      <c r="QK809" s="602"/>
      <c r="QL809" s="602"/>
      <c r="QM809" s="602"/>
      <c r="QN809" s="602"/>
      <c r="QO809" s="602"/>
      <c r="QP809" s="602"/>
      <c r="QQ809" s="602"/>
      <c r="QR809" s="602"/>
      <c r="QS809" s="602"/>
      <c r="QT809" s="602"/>
      <c r="QU809" s="602"/>
      <c r="QV809" s="602"/>
      <c r="QW809" s="602"/>
      <c r="QX809" s="602"/>
      <c r="QY809" s="602"/>
      <c r="QZ809" s="602"/>
      <c r="RA809" s="602"/>
      <c r="RB809" s="602"/>
      <c r="RC809" s="602"/>
      <c r="RD809" s="602"/>
      <c r="RE809" s="602"/>
      <c r="RF809" s="602"/>
      <c r="RG809" s="602"/>
      <c r="RH809" s="602"/>
      <c r="RI809" s="602"/>
      <c r="RJ809" s="602"/>
      <c r="RK809" s="602"/>
      <c r="RL809" s="602"/>
      <c r="RM809" s="602"/>
      <c r="RN809" s="602"/>
      <c r="RO809" s="602"/>
      <c r="RP809" s="602"/>
      <c r="RQ809" s="602"/>
      <c r="RR809" s="602"/>
      <c r="RS809" s="602"/>
      <c r="RT809" s="602"/>
      <c r="RU809" s="602"/>
      <c r="RV809" s="602"/>
      <c r="RW809" s="602"/>
      <c r="RX809" s="602"/>
      <c r="RY809" s="602"/>
      <c r="RZ809" s="602"/>
      <c r="SA809" s="602"/>
      <c r="SB809" s="602"/>
      <c r="SC809" s="602"/>
      <c r="SD809" s="602"/>
      <c r="SE809" s="602"/>
      <c r="SF809" s="602"/>
      <c r="SG809" s="602"/>
      <c r="SH809" s="602"/>
      <c r="SI809" s="602"/>
      <c r="SJ809" s="602"/>
      <c r="SK809" s="602"/>
      <c r="SL809" s="602"/>
      <c r="SM809" s="602"/>
      <c r="SN809" s="602"/>
      <c r="SO809" s="602"/>
      <c r="SP809" s="602"/>
      <c r="SQ809" s="602"/>
      <c r="SR809" s="602"/>
      <c r="SS809" s="602"/>
      <c r="ST809" s="602"/>
      <c r="SU809" s="602"/>
      <c r="SV809" s="602"/>
      <c r="SW809" s="602"/>
      <c r="SX809" s="602"/>
      <c r="SY809" s="602"/>
      <c r="SZ809" s="602"/>
      <c r="TA809" s="602"/>
      <c r="TB809" s="602"/>
      <c r="TC809" s="602"/>
      <c r="TD809" s="602"/>
      <c r="TE809" s="602"/>
      <c r="TF809" s="602"/>
      <c r="TG809" s="602"/>
      <c r="TH809" s="602"/>
      <c r="TI809" s="602"/>
      <c r="TJ809" s="602"/>
      <c r="TK809" s="602"/>
      <c r="TL809" s="602"/>
      <c r="TM809" s="602"/>
      <c r="TN809" s="602"/>
      <c r="TO809" s="602"/>
      <c r="TP809" s="602"/>
      <c r="TQ809" s="602"/>
      <c r="TR809" s="602"/>
      <c r="TS809" s="602"/>
      <c r="TT809" s="602"/>
      <c r="TU809" s="602"/>
      <c r="TV809" s="602"/>
      <c r="TW809" s="602"/>
      <c r="TX809" s="602"/>
      <c r="TY809" s="602"/>
      <c r="TZ809" s="602"/>
      <c r="UA809" s="602"/>
      <c r="UB809" s="602"/>
      <c r="UC809" s="602"/>
      <c r="UD809" s="602"/>
      <c r="UE809" s="602"/>
      <c r="UF809" s="602"/>
      <c r="UG809" s="602"/>
      <c r="UH809" s="602"/>
      <c r="UI809" s="602"/>
      <c r="UJ809" s="602"/>
      <c r="UK809" s="602"/>
      <c r="UL809" s="602"/>
      <c r="UM809" s="602"/>
      <c r="UN809" s="602"/>
      <c r="UO809" s="602"/>
      <c r="UP809" s="602"/>
      <c r="UQ809" s="602"/>
      <c r="UR809" s="602"/>
      <c r="US809" s="602"/>
      <c r="UT809" s="602"/>
      <c r="UU809" s="602"/>
      <c r="UV809" s="602"/>
      <c r="UW809" s="602"/>
      <c r="UX809" s="602"/>
      <c r="UY809" s="602"/>
      <c r="UZ809" s="602"/>
      <c r="VA809" s="602"/>
      <c r="VB809" s="602"/>
      <c r="VC809" s="602"/>
      <c r="VD809" s="602"/>
      <c r="VE809" s="602"/>
      <c r="VF809" s="602"/>
      <c r="VG809" s="602"/>
      <c r="VH809" s="602"/>
      <c r="VI809" s="602"/>
      <c r="VJ809" s="602"/>
      <c r="VK809" s="602"/>
      <c r="VL809" s="602"/>
      <c r="VM809" s="602"/>
      <c r="VN809" s="602"/>
      <c r="VO809" s="602"/>
      <c r="VP809" s="602"/>
      <c r="VQ809" s="602"/>
      <c r="VR809" s="602"/>
      <c r="VS809" s="602"/>
      <c r="VT809" s="602"/>
      <c r="VU809" s="602"/>
      <c r="VV809" s="602"/>
      <c r="VW809" s="602"/>
      <c r="VX809" s="602"/>
      <c r="VY809" s="602"/>
      <c r="VZ809" s="602"/>
      <c r="WA809" s="602"/>
      <c r="WB809" s="602"/>
      <c r="WC809" s="602"/>
      <c r="WD809" s="602"/>
      <c r="WE809" s="602"/>
      <c r="WF809" s="602"/>
      <c r="WG809" s="602"/>
      <c r="WH809" s="602"/>
      <c r="WI809" s="602"/>
      <c r="WJ809" s="602"/>
      <c r="WK809" s="602"/>
      <c r="WL809" s="602"/>
      <c r="WM809" s="602"/>
      <c r="WN809" s="602"/>
      <c r="WO809" s="602"/>
      <c r="WP809" s="602"/>
      <c r="WQ809" s="602"/>
      <c r="WR809" s="602"/>
      <c r="WS809" s="602"/>
      <c r="WT809" s="602"/>
      <c r="WU809" s="602"/>
      <c r="WV809" s="602"/>
      <c r="WW809" s="602"/>
      <c r="WX809" s="602"/>
      <c r="WY809" s="602"/>
      <c r="WZ809" s="602"/>
      <c r="XA809" s="602"/>
      <c r="XB809" s="602"/>
      <c r="XC809" s="602"/>
      <c r="XD809" s="602"/>
      <c r="XE809" s="602"/>
      <c r="XF809" s="602"/>
      <c r="XG809" s="602"/>
      <c r="XH809" s="602"/>
      <c r="XI809" s="602"/>
      <c r="XJ809" s="602"/>
      <c r="XK809" s="602"/>
      <c r="XL809" s="602"/>
      <c r="XM809" s="602"/>
      <c r="XN809" s="602"/>
      <c r="XO809" s="602"/>
      <c r="XP809" s="602"/>
      <c r="XQ809" s="602"/>
      <c r="XR809" s="602"/>
      <c r="XS809" s="602"/>
      <c r="XT809" s="602"/>
      <c r="XU809" s="602"/>
      <c r="XV809" s="602"/>
      <c r="XW809" s="602"/>
      <c r="XX809" s="602"/>
      <c r="XY809" s="602"/>
      <c r="XZ809" s="602"/>
      <c r="YA809" s="602"/>
      <c r="YB809" s="602"/>
      <c r="YC809" s="602"/>
      <c r="YD809" s="602"/>
      <c r="YE809" s="602"/>
      <c r="YF809" s="602"/>
      <c r="YG809" s="602"/>
      <c r="YH809" s="602"/>
      <c r="YI809" s="602"/>
      <c r="YJ809" s="602"/>
      <c r="YK809" s="602"/>
      <c r="YL809" s="602"/>
      <c r="YM809" s="602"/>
      <c r="YN809" s="602"/>
      <c r="YO809" s="602"/>
      <c r="YP809" s="602"/>
      <c r="YQ809" s="602"/>
      <c r="YR809" s="602"/>
      <c r="YS809" s="602"/>
      <c r="YT809" s="602"/>
      <c r="YU809" s="602"/>
      <c r="YV809" s="602"/>
      <c r="YW809" s="602"/>
      <c r="YX809" s="602"/>
      <c r="YY809" s="602"/>
      <c r="YZ809" s="602"/>
      <c r="ZA809" s="602"/>
      <c r="ZB809" s="602"/>
      <c r="ZC809" s="602"/>
      <c r="ZD809" s="602"/>
      <c r="ZE809" s="602"/>
      <c r="ZF809" s="602"/>
      <c r="ZG809" s="602"/>
      <c r="ZH809" s="602"/>
      <c r="ZI809" s="602"/>
      <c r="ZJ809" s="602"/>
      <c r="ZK809" s="602"/>
      <c r="ZL809" s="602"/>
      <c r="ZM809" s="602"/>
      <c r="ZN809" s="602"/>
      <c r="ZO809" s="602"/>
      <c r="ZP809" s="602"/>
      <c r="ZQ809" s="602"/>
      <c r="ZR809" s="602"/>
      <c r="ZS809" s="602"/>
      <c r="ZT809" s="602"/>
      <c r="ZU809" s="602"/>
      <c r="ZV809" s="602"/>
      <c r="ZW809" s="602"/>
      <c r="ZX809" s="602"/>
      <c r="ZY809" s="602"/>
      <c r="ZZ809" s="602"/>
      <c r="AAA809" s="602"/>
      <c r="AAB809" s="602"/>
      <c r="AAC809" s="602"/>
      <c r="AAD809" s="602"/>
      <c r="AAE809" s="602"/>
      <c r="AAF809" s="602"/>
      <c r="AAG809" s="602"/>
      <c r="AAH809" s="602"/>
      <c r="AAI809" s="602"/>
      <c r="AAJ809" s="602"/>
      <c r="AAK809" s="602"/>
      <c r="AAL809" s="602"/>
      <c r="AAM809" s="602"/>
      <c r="AAN809" s="602"/>
      <c r="AAO809" s="602"/>
      <c r="AAP809" s="602"/>
      <c r="AAQ809" s="602"/>
      <c r="AAR809" s="602"/>
      <c r="AAS809" s="602"/>
      <c r="AAT809" s="602"/>
      <c r="AAU809" s="602"/>
      <c r="AAV809" s="602"/>
      <c r="AAW809" s="602"/>
      <c r="AAX809" s="602"/>
      <c r="AAY809" s="602"/>
      <c r="AAZ809" s="602"/>
      <c r="ABA809" s="602"/>
      <c r="ABB809" s="602"/>
      <c r="ABC809" s="602"/>
      <c r="ABD809" s="602"/>
      <c r="ABE809" s="602"/>
      <c r="ABF809" s="602"/>
      <c r="ABG809" s="602"/>
      <c r="ABH809" s="602"/>
      <c r="ABI809" s="602"/>
      <c r="ABJ809" s="602"/>
      <c r="ABK809" s="602"/>
      <c r="ABL809" s="602"/>
      <c r="ABM809" s="602"/>
      <c r="ABN809" s="602"/>
      <c r="ABO809" s="602"/>
      <c r="ABP809" s="602"/>
      <c r="ABQ809" s="602"/>
      <c r="ABR809" s="602"/>
      <c r="ABS809" s="602"/>
      <c r="ABT809" s="602"/>
      <c r="ABU809" s="602"/>
      <c r="ABV809" s="602"/>
      <c r="ABW809" s="602"/>
      <c r="ABX809" s="602"/>
      <c r="ABY809" s="602"/>
      <c r="ABZ809" s="602"/>
      <c r="ACA809" s="602"/>
      <c r="ACB809" s="602"/>
      <c r="ACC809" s="602"/>
      <c r="ACD809" s="602"/>
      <c r="ACE809" s="602"/>
      <c r="ACF809" s="602"/>
      <c r="ACG809" s="602"/>
      <c r="ACH809" s="602"/>
      <c r="ACI809" s="602"/>
      <c r="ACJ809" s="602"/>
      <c r="ACK809" s="602"/>
      <c r="ACL809" s="602"/>
      <c r="ACM809" s="602"/>
      <c r="ACN809" s="602"/>
      <c r="ACO809" s="602"/>
      <c r="ACP809" s="602"/>
      <c r="ACQ809" s="602"/>
      <c r="ACR809" s="602"/>
      <c r="ACS809" s="602"/>
      <c r="ACT809" s="602"/>
      <c r="ACU809" s="602"/>
      <c r="ACV809" s="602"/>
      <c r="ACW809" s="602"/>
      <c r="ACX809" s="602"/>
      <c r="ACY809" s="602"/>
      <c r="ACZ809" s="602"/>
      <c r="ADA809" s="602"/>
      <c r="ADB809" s="602"/>
      <c r="ADC809" s="602"/>
      <c r="ADD809" s="602"/>
      <c r="ADE809" s="602"/>
      <c r="ADF809" s="602"/>
      <c r="ADG809" s="602"/>
      <c r="ADH809" s="602"/>
      <c r="ADI809" s="602"/>
      <c r="ADJ809" s="602"/>
      <c r="ADK809" s="602"/>
      <c r="ADL809" s="602"/>
      <c r="ADM809" s="602"/>
      <c r="ADN809" s="602"/>
      <c r="ADO809" s="602"/>
      <c r="ADP809" s="602"/>
      <c r="ADQ809" s="602"/>
      <c r="ADR809" s="602"/>
      <c r="ADS809" s="602"/>
      <c r="ADT809" s="602"/>
      <c r="ADU809" s="602"/>
      <c r="ADV809" s="602"/>
      <c r="ADW809" s="602"/>
      <c r="ADX809" s="602"/>
      <c r="ADY809" s="602"/>
      <c r="ADZ809" s="602"/>
      <c r="AEA809" s="602"/>
      <c r="AEB809" s="602"/>
      <c r="AEC809" s="602"/>
      <c r="AED809" s="602"/>
      <c r="AEE809" s="602"/>
      <c r="AEF809" s="602"/>
      <c r="AEG809" s="602"/>
      <c r="AEH809" s="602"/>
      <c r="AEI809" s="602"/>
      <c r="AEJ809" s="602"/>
      <c r="AEK809" s="602"/>
      <c r="AEL809" s="602"/>
      <c r="AEM809" s="602"/>
      <c r="AEN809" s="602"/>
      <c r="AEO809" s="602"/>
      <c r="AEP809" s="602"/>
      <c r="AEQ809" s="602"/>
      <c r="AER809" s="602"/>
      <c r="AES809" s="602"/>
      <c r="AET809" s="602"/>
      <c r="AEU809" s="602"/>
      <c r="AEV809" s="602"/>
      <c r="AEW809" s="602"/>
      <c r="AEX809" s="602"/>
      <c r="AEY809" s="602"/>
      <c r="AEZ809" s="602"/>
      <c r="AFA809" s="602"/>
      <c r="AFB809" s="602"/>
      <c r="AFC809" s="602"/>
      <c r="AFD809" s="602"/>
      <c r="AFE809" s="602"/>
      <c r="AFF809" s="602"/>
      <c r="AFG809" s="602"/>
      <c r="AFH809" s="602"/>
      <c r="AFI809" s="602"/>
      <c r="AFJ809" s="602"/>
      <c r="AFK809" s="602"/>
      <c r="AFL809" s="602"/>
      <c r="AFM809" s="602"/>
      <c r="AFN809" s="602"/>
      <c r="AFO809" s="602"/>
      <c r="AFP809" s="602"/>
      <c r="AFQ809" s="602"/>
      <c r="AFR809" s="602"/>
      <c r="AFS809" s="602"/>
      <c r="AFT809" s="602"/>
      <c r="AFU809" s="602"/>
      <c r="AFV809" s="602"/>
      <c r="AFW809" s="602"/>
      <c r="AFX809" s="602"/>
      <c r="AFY809" s="602"/>
      <c r="AFZ809" s="602"/>
      <c r="AGA809" s="602"/>
      <c r="AGB809" s="602"/>
      <c r="AGC809" s="602"/>
      <c r="AGD809" s="602"/>
      <c r="AGE809" s="602"/>
      <c r="AGF809" s="602"/>
      <c r="AGG809" s="602"/>
      <c r="AGH809" s="602"/>
      <c r="AGI809" s="602"/>
      <c r="AGJ809" s="602"/>
      <c r="AGK809" s="602"/>
      <c r="AGL809" s="602"/>
      <c r="AGM809" s="602"/>
      <c r="AGN809" s="602"/>
      <c r="AGO809" s="602"/>
      <c r="AGP809" s="602"/>
      <c r="AGQ809" s="602"/>
      <c r="AGR809" s="602"/>
      <c r="AGS809" s="602"/>
      <c r="AGT809" s="602"/>
      <c r="AGU809" s="602"/>
      <c r="AGV809" s="602"/>
      <c r="AGW809" s="602"/>
      <c r="AGX809" s="602"/>
      <c r="AGY809" s="602"/>
      <c r="AGZ809" s="602"/>
      <c r="AHA809" s="602"/>
      <c r="AHB809" s="602"/>
      <c r="AHC809" s="602"/>
      <c r="AHD809" s="602"/>
      <c r="AHE809" s="602"/>
      <c r="AHF809" s="602"/>
      <c r="AHG809" s="602"/>
      <c r="AHH809" s="602"/>
      <c r="AHI809" s="602"/>
      <c r="AHJ809" s="602"/>
      <c r="AHK809" s="602"/>
      <c r="AHL809" s="602"/>
      <c r="AHM809" s="602"/>
      <c r="AHN809" s="602"/>
      <c r="AHO809" s="602"/>
      <c r="AHP809" s="602"/>
      <c r="AHQ809" s="602"/>
      <c r="AHR809" s="602"/>
      <c r="AHS809" s="602"/>
      <c r="AHT809" s="602"/>
      <c r="AHU809" s="602"/>
      <c r="AHV809" s="602"/>
      <c r="AHW809" s="602"/>
      <c r="AHX809" s="602"/>
      <c r="AHY809" s="602"/>
      <c r="AHZ809" s="602"/>
      <c r="AIA809" s="602"/>
      <c r="AIB809" s="602"/>
      <c r="AIC809" s="602"/>
      <c r="AID809" s="602"/>
      <c r="AIE809" s="602"/>
      <c r="AIF809" s="602"/>
      <c r="AIG809" s="602"/>
      <c r="AIH809" s="602"/>
      <c r="AII809" s="602"/>
      <c r="AIJ809" s="602"/>
      <c r="AIK809" s="602"/>
      <c r="AIL809" s="602"/>
      <c r="AIM809" s="602"/>
      <c r="AIN809" s="602"/>
      <c r="AIO809" s="602"/>
      <c r="AIP809" s="602"/>
      <c r="AIQ809" s="602"/>
      <c r="AIR809" s="602"/>
      <c r="AIS809" s="602"/>
      <c r="AIT809" s="602"/>
      <c r="AIU809" s="602"/>
      <c r="AIV809" s="602"/>
      <c r="AIW809" s="602"/>
      <c r="AIX809" s="602"/>
      <c r="AIY809" s="602"/>
      <c r="AIZ809" s="602"/>
      <c r="AJA809" s="602"/>
      <c r="AJB809" s="602"/>
      <c r="AJC809" s="602"/>
      <c r="AJD809" s="602"/>
      <c r="AJE809" s="602"/>
      <c r="AJF809" s="602"/>
      <c r="AJG809" s="602"/>
      <c r="AJH809" s="602"/>
      <c r="AJI809" s="602"/>
    </row>
    <row r="810" spans="1:945">
      <c r="A810" s="603"/>
      <c r="B810" s="623">
        <v>44642</v>
      </c>
      <c r="C810" s="623" t="s">
        <v>1217</v>
      </c>
      <c r="D810" s="615" t="s">
        <v>2956</v>
      </c>
      <c r="E810" s="617" t="s">
        <v>4854</v>
      </c>
      <c r="F810" s="615"/>
      <c r="G810" s="615"/>
      <c r="H810" s="615"/>
      <c r="I810" s="615" t="s">
        <v>3062</v>
      </c>
      <c r="J810" s="618"/>
      <c r="K810" s="615" t="s">
        <v>4870</v>
      </c>
      <c r="L810" s="615" t="s">
        <v>3112</v>
      </c>
      <c r="M810" s="616">
        <v>44637</v>
      </c>
      <c r="N810" s="616">
        <v>44742</v>
      </c>
      <c r="O810" s="616"/>
      <c r="P810" s="616"/>
      <c r="Q810" s="616"/>
      <c r="R810" s="616"/>
      <c r="S810" s="615" t="s">
        <v>2959</v>
      </c>
      <c r="T810" s="615">
        <v>60</v>
      </c>
      <c r="U810" s="615">
        <v>49403140</v>
      </c>
      <c r="V810" s="615" t="s">
        <v>973</v>
      </c>
      <c r="W810" s="615">
        <v>400</v>
      </c>
      <c r="X810" s="619">
        <v>768</v>
      </c>
      <c r="Y810" s="539">
        <f t="shared" si="36"/>
        <v>307200</v>
      </c>
      <c r="Z810" s="605">
        <v>0.495</v>
      </c>
      <c r="AA810" s="681">
        <f t="shared" si="37"/>
        <v>152064</v>
      </c>
      <c r="AB810" s="625"/>
      <c r="AC810" s="621">
        <v>0</v>
      </c>
      <c r="AD810" s="609"/>
      <c r="AE810" s="606"/>
      <c r="AF810" s="695">
        <f t="shared" si="38"/>
        <v>152064</v>
      </c>
      <c r="AG810" s="604" t="s">
        <v>47</v>
      </c>
      <c r="AH810" s="604"/>
      <c r="AI810" s="604">
        <v>60</v>
      </c>
      <c r="AJ810" s="608" t="s">
        <v>4871</v>
      </c>
      <c r="AK810" s="604" t="s">
        <v>1076</v>
      </c>
      <c r="AL810" s="607" t="s">
        <v>3122</v>
      </c>
      <c r="AM810" s="604" t="s">
        <v>52</v>
      </c>
      <c r="AN810" s="604" t="s">
        <v>1076</v>
      </c>
      <c r="AO810" s="604"/>
      <c r="AP810" s="606"/>
      <c r="AQ810" s="606" t="s">
        <v>37</v>
      </c>
      <c r="AR810" s="606"/>
      <c r="AS810" s="603" t="s">
        <v>1078</v>
      </c>
      <c r="AT810" s="610" t="s">
        <v>1078</v>
      </c>
      <c r="AU810" s="610" t="s">
        <v>1078</v>
      </c>
      <c r="AV810" s="605"/>
      <c r="AW810" s="602"/>
      <c r="AX810" s="602"/>
      <c r="AY810" s="602"/>
      <c r="AZ810" s="602"/>
      <c r="BA810" s="602"/>
      <c r="BB810" s="602"/>
      <c r="BC810" s="602"/>
      <c r="BD810" s="602"/>
      <c r="BE810" s="602"/>
      <c r="BF810" s="602"/>
      <c r="BG810" s="602"/>
      <c r="BH810" s="602"/>
      <c r="BI810" s="602"/>
      <c r="BJ810" s="602"/>
      <c r="BK810" s="602"/>
      <c r="BL810" s="602"/>
      <c r="BM810" s="602"/>
      <c r="BN810" s="602"/>
      <c r="BO810" s="602"/>
      <c r="BP810" s="602"/>
      <c r="BQ810" s="602"/>
      <c r="BR810" s="602"/>
      <c r="BS810" s="602"/>
      <c r="BT810" s="602"/>
      <c r="BU810" s="602"/>
      <c r="BV810" s="602"/>
      <c r="BW810" s="602"/>
      <c r="BX810" s="602"/>
      <c r="BY810" s="602"/>
      <c r="BZ810" s="602"/>
      <c r="CA810" s="602"/>
      <c r="CB810" s="602"/>
      <c r="CC810" s="602"/>
      <c r="CD810" s="602"/>
      <c r="CE810" s="602"/>
      <c r="CF810" s="602"/>
      <c r="CG810" s="602"/>
      <c r="CH810" s="602"/>
      <c r="CI810" s="602"/>
      <c r="CJ810" s="602"/>
      <c r="CK810" s="602"/>
      <c r="CL810" s="602"/>
      <c r="CM810" s="602"/>
      <c r="CN810" s="602"/>
      <c r="CO810" s="602"/>
      <c r="CP810" s="602"/>
      <c r="CQ810" s="602"/>
      <c r="CR810" s="602"/>
      <c r="CS810" s="602"/>
      <c r="CT810" s="602"/>
      <c r="CU810" s="602"/>
      <c r="CV810" s="602"/>
      <c r="CW810" s="602"/>
      <c r="CX810" s="602"/>
      <c r="CY810" s="602"/>
      <c r="CZ810" s="602"/>
      <c r="DA810" s="602"/>
      <c r="DB810" s="602"/>
      <c r="DC810" s="602"/>
      <c r="DD810" s="602"/>
      <c r="DE810" s="602"/>
      <c r="DF810" s="602"/>
      <c r="DG810" s="602"/>
      <c r="DH810" s="602"/>
      <c r="DI810" s="602"/>
      <c r="DJ810" s="602"/>
      <c r="DK810" s="602"/>
      <c r="DL810" s="602"/>
      <c r="DM810" s="602"/>
      <c r="DN810" s="602"/>
      <c r="DO810" s="602"/>
      <c r="DP810" s="602"/>
      <c r="DQ810" s="602"/>
      <c r="DR810" s="602"/>
      <c r="DS810" s="602"/>
      <c r="DT810" s="602"/>
      <c r="DU810" s="602"/>
      <c r="DV810" s="602"/>
      <c r="DW810" s="602"/>
      <c r="DX810" s="602"/>
      <c r="DY810" s="602"/>
      <c r="DZ810" s="602"/>
      <c r="EA810" s="602"/>
      <c r="EB810" s="602"/>
      <c r="EC810" s="602"/>
      <c r="ED810" s="602"/>
      <c r="EE810" s="602"/>
      <c r="EF810" s="602"/>
      <c r="EG810" s="602"/>
      <c r="EH810" s="602"/>
      <c r="EI810" s="602"/>
      <c r="EJ810" s="602"/>
      <c r="EK810" s="602"/>
      <c r="EL810" s="602"/>
      <c r="EM810" s="602"/>
      <c r="EN810" s="602"/>
      <c r="EO810" s="602"/>
      <c r="EP810" s="602"/>
      <c r="EQ810" s="602"/>
      <c r="ER810" s="602"/>
      <c r="ES810" s="602"/>
      <c r="ET810" s="602"/>
      <c r="EU810" s="602"/>
      <c r="EV810" s="602"/>
      <c r="EW810" s="602"/>
      <c r="EX810" s="602"/>
      <c r="EY810" s="602"/>
      <c r="EZ810" s="602"/>
      <c r="FA810" s="602"/>
      <c r="FB810" s="602"/>
      <c r="FC810" s="602"/>
      <c r="FD810" s="602"/>
      <c r="FE810" s="602"/>
      <c r="FF810" s="602"/>
      <c r="FG810" s="602"/>
      <c r="FH810" s="602"/>
      <c r="FI810" s="602"/>
      <c r="FJ810" s="602"/>
      <c r="FK810" s="602"/>
      <c r="FL810" s="602"/>
      <c r="FM810" s="602"/>
      <c r="FN810" s="602"/>
      <c r="FO810" s="602"/>
      <c r="FP810" s="602"/>
      <c r="FQ810" s="602"/>
      <c r="FR810" s="602"/>
      <c r="FS810" s="602"/>
      <c r="FT810" s="602"/>
      <c r="FU810" s="602"/>
      <c r="FV810" s="602"/>
      <c r="FW810" s="602"/>
      <c r="FX810" s="602"/>
      <c r="FY810" s="602"/>
      <c r="FZ810" s="602"/>
      <c r="GA810" s="602"/>
      <c r="GB810" s="602"/>
      <c r="GC810" s="602"/>
      <c r="GD810" s="602"/>
      <c r="GE810" s="602"/>
      <c r="GF810" s="602"/>
      <c r="GG810" s="602"/>
      <c r="GH810" s="602"/>
      <c r="GI810" s="602"/>
      <c r="GJ810" s="602"/>
      <c r="GK810" s="602"/>
      <c r="GL810" s="602"/>
      <c r="GM810" s="602"/>
      <c r="GN810" s="602"/>
      <c r="GO810" s="602"/>
      <c r="GP810" s="602"/>
      <c r="GQ810" s="602"/>
      <c r="GR810" s="602"/>
      <c r="GS810" s="602"/>
      <c r="GT810" s="602"/>
      <c r="GU810" s="602"/>
      <c r="GV810" s="602"/>
      <c r="GW810" s="602"/>
      <c r="GX810" s="602"/>
      <c r="GY810" s="602"/>
      <c r="GZ810" s="602"/>
      <c r="HA810" s="602"/>
      <c r="HB810" s="602"/>
      <c r="HC810" s="602"/>
      <c r="HD810" s="602"/>
      <c r="HE810" s="602"/>
      <c r="HF810" s="602"/>
      <c r="HG810" s="602"/>
      <c r="HH810" s="602"/>
      <c r="HI810" s="602"/>
      <c r="HJ810" s="602"/>
      <c r="HK810" s="602"/>
      <c r="HL810" s="602"/>
      <c r="HM810" s="602"/>
      <c r="HN810" s="602"/>
      <c r="HO810" s="602"/>
      <c r="HP810" s="602"/>
      <c r="HQ810" s="602"/>
      <c r="HR810" s="602"/>
      <c r="HS810" s="602"/>
      <c r="HT810" s="602"/>
      <c r="HU810" s="602"/>
      <c r="HV810" s="602"/>
      <c r="HW810" s="602"/>
      <c r="HX810" s="602"/>
      <c r="HY810" s="602"/>
      <c r="HZ810" s="602"/>
      <c r="IA810" s="602"/>
      <c r="IB810" s="602"/>
      <c r="IC810" s="602"/>
      <c r="ID810" s="602"/>
      <c r="IE810" s="602"/>
      <c r="IF810" s="602"/>
      <c r="IG810" s="602"/>
      <c r="IH810" s="602"/>
      <c r="II810" s="602"/>
      <c r="IJ810" s="602"/>
      <c r="IK810" s="602"/>
      <c r="IL810" s="602"/>
      <c r="IM810" s="602"/>
      <c r="IN810" s="602"/>
      <c r="IO810" s="602"/>
      <c r="IP810" s="602"/>
      <c r="IQ810" s="602"/>
      <c r="IR810" s="602"/>
      <c r="IS810" s="602"/>
      <c r="IT810" s="602"/>
      <c r="IU810" s="602"/>
      <c r="IV810" s="602"/>
      <c r="IW810" s="602"/>
      <c r="IX810" s="602"/>
      <c r="IY810" s="602"/>
      <c r="IZ810" s="602"/>
      <c r="JA810" s="602"/>
      <c r="JB810" s="602"/>
      <c r="JC810" s="602"/>
      <c r="JD810" s="602"/>
      <c r="JE810" s="602"/>
      <c r="JF810" s="602"/>
      <c r="JG810" s="602"/>
      <c r="JH810" s="602"/>
      <c r="JI810" s="602"/>
      <c r="JJ810" s="602"/>
      <c r="JK810" s="602"/>
      <c r="JL810" s="602"/>
      <c r="JM810" s="602"/>
      <c r="JN810" s="602"/>
      <c r="JO810" s="602"/>
      <c r="JP810" s="602"/>
      <c r="JQ810" s="602"/>
      <c r="JR810" s="602"/>
      <c r="JS810" s="602"/>
      <c r="JT810" s="602"/>
      <c r="JU810" s="602"/>
      <c r="JV810" s="602"/>
      <c r="JW810" s="602"/>
      <c r="JX810" s="602"/>
      <c r="JY810" s="602"/>
      <c r="JZ810" s="602"/>
      <c r="KA810" s="602"/>
      <c r="KB810" s="602"/>
      <c r="KC810" s="602"/>
      <c r="KD810" s="602"/>
      <c r="KE810" s="602"/>
      <c r="KF810" s="602"/>
      <c r="KG810" s="602"/>
      <c r="KH810" s="602"/>
      <c r="KI810" s="602"/>
      <c r="KJ810" s="602"/>
      <c r="KK810" s="602"/>
      <c r="KL810" s="602"/>
      <c r="KM810" s="602"/>
      <c r="KN810" s="602"/>
      <c r="KO810" s="602"/>
      <c r="KP810" s="602"/>
      <c r="KQ810" s="602"/>
      <c r="KR810" s="602"/>
      <c r="KS810" s="602"/>
      <c r="KT810" s="602"/>
      <c r="KU810" s="602"/>
      <c r="KV810" s="602"/>
      <c r="KW810" s="602"/>
      <c r="KX810" s="602"/>
      <c r="KY810" s="602"/>
      <c r="KZ810" s="602"/>
      <c r="LA810" s="602"/>
      <c r="LB810" s="602"/>
      <c r="LC810" s="602"/>
      <c r="LD810" s="602"/>
      <c r="LE810" s="602"/>
      <c r="LF810" s="602"/>
      <c r="LG810" s="602"/>
      <c r="LH810" s="602"/>
      <c r="LI810" s="602"/>
      <c r="LJ810" s="602"/>
      <c r="LK810" s="602"/>
      <c r="LL810" s="602"/>
      <c r="LM810" s="602"/>
      <c r="LN810" s="602"/>
      <c r="LO810" s="602"/>
      <c r="LP810" s="602"/>
      <c r="LQ810" s="602"/>
      <c r="LR810" s="602"/>
      <c r="LS810" s="602"/>
      <c r="LT810" s="602"/>
      <c r="LU810" s="602"/>
      <c r="LV810" s="602"/>
      <c r="LW810" s="602"/>
      <c r="LX810" s="602"/>
      <c r="LY810" s="602"/>
      <c r="LZ810" s="602"/>
      <c r="MA810" s="602"/>
      <c r="MB810" s="602"/>
      <c r="MC810" s="602"/>
      <c r="MD810" s="602"/>
      <c r="ME810" s="602"/>
      <c r="MF810" s="602"/>
      <c r="MG810" s="602"/>
      <c r="MH810" s="602"/>
      <c r="MI810" s="602"/>
      <c r="MJ810" s="602"/>
      <c r="MK810" s="602"/>
      <c r="ML810" s="602"/>
      <c r="MM810" s="602"/>
      <c r="MN810" s="602"/>
      <c r="MO810" s="602"/>
      <c r="MP810" s="602"/>
      <c r="MQ810" s="602"/>
      <c r="MR810" s="602"/>
      <c r="MS810" s="602"/>
      <c r="MT810" s="602"/>
      <c r="MU810" s="602"/>
      <c r="MV810" s="602"/>
      <c r="MW810" s="602"/>
      <c r="MX810" s="602"/>
      <c r="MY810" s="602"/>
      <c r="MZ810" s="602"/>
      <c r="NA810" s="602"/>
      <c r="NB810" s="602"/>
      <c r="NC810" s="602"/>
      <c r="ND810" s="602"/>
      <c r="NE810" s="602"/>
      <c r="NF810" s="602"/>
      <c r="NG810" s="602"/>
      <c r="NH810" s="602"/>
      <c r="NI810" s="602"/>
      <c r="NJ810" s="602"/>
      <c r="NK810" s="602"/>
      <c r="NL810" s="602"/>
      <c r="NM810" s="602"/>
      <c r="NN810" s="602"/>
      <c r="NO810" s="602"/>
      <c r="NP810" s="602"/>
      <c r="NQ810" s="602"/>
      <c r="NR810" s="602"/>
      <c r="NS810" s="602"/>
      <c r="NT810" s="602"/>
      <c r="NU810" s="602"/>
      <c r="NV810" s="602"/>
      <c r="NW810" s="602"/>
      <c r="NX810" s="602"/>
      <c r="NY810" s="602"/>
      <c r="NZ810" s="602"/>
      <c r="OA810" s="602"/>
      <c r="OB810" s="602"/>
      <c r="OC810" s="602"/>
      <c r="OD810" s="602"/>
      <c r="OE810" s="602"/>
      <c r="OF810" s="602"/>
      <c r="OG810" s="602"/>
      <c r="OH810" s="602"/>
      <c r="OI810" s="602"/>
      <c r="OJ810" s="602"/>
      <c r="OK810" s="602"/>
      <c r="OL810" s="602"/>
      <c r="OM810" s="602"/>
      <c r="ON810" s="602"/>
      <c r="OO810" s="602"/>
      <c r="OP810" s="602"/>
      <c r="OQ810" s="602"/>
      <c r="OR810" s="602"/>
      <c r="OS810" s="602"/>
      <c r="OT810" s="602"/>
      <c r="OU810" s="602"/>
      <c r="OV810" s="602"/>
      <c r="OW810" s="602"/>
      <c r="OX810" s="602"/>
      <c r="OY810" s="602"/>
      <c r="OZ810" s="602"/>
      <c r="PA810" s="602"/>
      <c r="PB810" s="602"/>
      <c r="PC810" s="602"/>
      <c r="PD810" s="602"/>
      <c r="PE810" s="602"/>
      <c r="PF810" s="602"/>
      <c r="PG810" s="602"/>
      <c r="PH810" s="602"/>
      <c r="PI810" s="602"/>
      <c r="PJ810" s="602"/>
      <c r="PK810" s="602"/>
      <c r="PL810" s="602"/>
      <c r="PM810" s="602"/>
      <c r="PN810" s="602"/>
      <c r="PO810" s="602"/>
      <c r="PP810" s="602"/>
      <c r="PQ810" s="602"/>
      <c r="PR810" s="602"/>
      <c r="PS810" s="602"/>
      <c r="PT810" s="602"/>
      <c r="PU810" s="602"/>
      <c r="PV810" s="602"/>
      <c r="PW810" s="602"/>
      <c r="PX810" s="602"/>
      <c r="PY810" s="602"/>
      <c r="PZ810" s="602"/>
      <c r="QA810" s="602"/>
      <c r="QB810" s="602"/>
      <c r="QC810" s="602"/>
      <c r="QD810" s="602"/>
      <c r="QE810" s="602"/>
      <c r="QF810" s="602"/>
      <c r="QG810" s="602"/>
      <c r="QH810" s="602"/>
      <c r="QI810" s="602"/>
      <c r="QJ810" s="602"/>
      <c r="QK810" s="602"/>
      <c r="QL810" s="602"/>
      <c r="QM810" s="602"/>
      <c r="QN810" s="602"/>
      <c r="QO810" s="602"/>
      <c r="QP810" s="602"/>
      <c r="QQ810" s="602"/>
      <c r="QR810" s="602"/>
      <c r="QS810" s="602"/>
      <c r="QT810" s="602"/>
      <c r="QU810" s="602"/>
      <c r="QV810" s="602"/>
      <c r="QW810" s="602"/>
      <c r="QX810" s="602"/>
      <c r="QY810" s="602"/>
      <c r="QZ810" s="602"/>
      <c r="RA810" s="602"/>
      <c r="RB810" s="602"/>
      <c r="RC810" s="602"/>
      <c r="RD810" s="602"/>
      <c r="RE810" s="602"/>
      <c r="RF810" s="602"/>
      <c r="RG810" s="602"/>
      <c r="RH810" s="602"/>
      <c r="RI810" s="602"/>
      <c r="RJ810" s="602"/>
      <c r="RK810" s="602"/>
      <c r="RL810" s="602"/>
      <c r="RM810" s="602"/>
      <c r="RN810" s="602"/>
      <c r="RO810" s="602"/>
      <c r="RP810" s="602"/>
      <c r="RQ810" s="602"/>
      <c r="RR810" s="602"/>
      <c r="RS810" s="602"/>
      <c r="RT810" s="602"/>
      <c r="RU810" s="602"/>
      <c r="RV810" s="602"/>
      <c r="RW810" s="602"/>
      <c r="RX810" s="602"/>
      <c r="RY810" s="602"/>
      <c r="RZ810" s="602"/>
      <c r="SA810" s="602"/>
      <c r="SB810" s="602"/>
      <c r="SC810" s="602"/>
      <c r="SD810" s="602"/>
      <c r="SE810" s="602"/>
      <c r="SF810" s="602"/>
      <c r="SG810" s="602"/>
      <c r="SH810" s="602"/>
      <c r="SI810" s="602"/>
      <c r="SJ810" s="602"/>
      <c r="SK810" s="602"/>
      <c r="SL810" s="602"/>
      <c r="SM810" s="602"/>
      <c r="SN810" s="602"/>
      <c r="SO810" s="602"/>
      <c r="SP810" s="602"/>
      <c r="SQ810" s="602"/>
      <c r="SR810" s="602"/>
      <c r="SS810" s="602"/>
      <c r="ST810" s="602"/>
      <c r="SU810" s="602"/>
      <c r="SV810" s="602"/>
      <c r="SW810" s="602"/>
      <c r="SX810" s="602"/>
      <c r="SY810" s="602"/>
      <c r="SZ810" s="602"/>
      <c r="TA810" s="602"/>
      <c r="TB810" s="602"/>
      <c r="TC810" s="602"/>
      <c r="TD810" s="602"/>
      <c r="TE810" s="602"/>
      <c r="TF810" s="602"/>
      <c r="TG810" s="602"/>
      <c r="TH810" s="602"/>
      <c r="TI810" s="602"/>
      <c r="TJ810" s="602"/>
      <c r="TK810" s="602"/>
      <c r="TL810" s="602"/>
      <c r="TM810" s="602"/>
      <c r="TN810" s="602"/>
      <c r="TO810" s="602"/>
      <c r="TP810" s="602"/>
      <c r="TQ810" s="602"/>
      <c r="TR810" s="602"/>
      <c r="TS810" s="602"/>
      <c r="TT810" s="602"/>
      <c r="TU810" s="602"/>
      <c r="TV810" s="602"/>
      <c r="TW810" s="602"/>
      <c r="TX810" s="602"/>
      <c r="TY810" s="602"/>
      <c r="TZ810" s="602"/>
      <c r="UA810" s="602"/>
      <c r="UB810" s="602"/>
      <c r="UC810" s="602"/>
      <c r="UD810" s="602"/>
      <c r="UE810" s="602"/>
      <c r="UF810" s="602"/>
      <c r="UG810" s="602"/>
      <c r="UH810" s="602"/>
      <c r="UI810" s="602"/>
      <c r="UJ810" s="602"/>
      <c r="UK810" s="602"/>
      <c r="UL810" s="602"/>
      <c r="UM810" s="602"/>
      <c r="UN810" s="602"/>
      <c r="UO810" s="602"/>
      <c r="UP810" s="602"/>
      <c r="UQ810" s="602"/>
      <c r="UR810" s="602"/>
      <c r="US810" s="602"/>
      <c r="UT810" s="602"/>
      <c r="UU810" s="602"/>
      <c r="UV810" s="602"/>
      <c r="UW810" s="602"/>
      <c r="UX810" s="602"/>
      <c r="UY810" s="602"/>
      <c r="UZ810" s="602"/>
      <c r="VA810" s="602"/>
      <c r="VB810" s="602"/>
      <c r="VC810" s="602"/>
      <c r="VD810" s="602"/>
      <c r="VE810" s="602"/>
      <c r="VF810" s="602"/>
      <c r="VG810" s="602"/>
      <c r="VH810" s="602"/>
      <c r="VI810" s="602"/>
      <c r="VJ810" s="602"/>
      <c r="VK810" s="602"/>
      <c r="VL810" s="602"/>
      <c r="VM810" s="602"/>
      <c r="VN810" s="602"/>
      <c r="VO810" s="602"/>
      <c r="VP810" s="602"/>
      <c r="VQ810" s="602"/>
      <c r="VR810" s="602"/>
      <c r="VS810" s="602"/>
      <c r="VT810" s="602"/>
      <c r="VU810" s="602"/>
      <c r="VV810" s="602"/>
      <c r="VW810" s="602"/>
      <c r="VX810" s="602"/>
      <c r="VY810" s="602"/>
      <c r="VZ810" s="602"/>
      <c r="WA810" s="602"/>
      <c r="WB810" s="602"/>
      <c r="WC810" s="602"/>
      <c r="WD810" s="602"/>
      <c r="WE810" s="602"/>
      <c r="WF810" s="602"/>
      <c r="WG810" s="602"/>
      <c r="WH810" s="602"/>
      <c r="WI810" s="602"/>
      <c r="WJ810" s="602"/>
      <c r="WK810" s="602"/>
      <c r="WL810" s="602"/>
      <c r="WM810" s="602"/>
      <c r="WN810" s="602"/>
      <c r="WO810" s="602"/>
      <c r="WP810" s="602"/>
      <c r="WQ810" s="602"/>
      <c r="WR810" s="602"/>
      <c r="WS810" s="602"/>
      <c r="WT810" s="602"/>
      <c r="WU810" s="602"/>
      <c r="WV810" s="602"/>
      <c r="WW810" s="602"/>
      <c r="WX810" s="602"/>
      <c r="WY810" s="602"/>
      <c r="WZ810" s="602"/>
      <c r="XA810" s="602"/>
      <c r="XB810" s="602"/>
      <c r="XC810" s="602"/>
      <c r="XD810" s="602"/>
      <c r="XE810" s="602"/>
      <c r="XF810" s="602"/>
      <c r="XG810" s="602"/>
      <c r="XH810" s="602"/>
      <c r="XI810" s="602"/>
      <c r="XJ810" s="602"/>
      <c r="XK810" s="602"/>
      <c r="XL810" s="602"/>
      <c r="XM810" s="602"/>
      <c r="XN810" s="602"/>
      <c r="XO810" s="602"/>
      <c r="XP810" s="602"/>
      <c r="XQ810" s="602"/>
      <c r="XR810" s="602"/>
      <c r="XS810" s="602"/>
      <c r="XT810" s="602"/>
      <c r="XU810" s="602"/>
      <c r="XV810" s="602"/>
      <c r="XW810" s="602"/>
      <c r="XX810" s="602"/>
      <c r="XY810" s="602"/>
      <c r="XZ810" s="602"/>
      <c r="YA810" s="602"/>
      <c r="YB810" s="602"/>
      <c r="YC810" s="602"/>
      <c r="YD810" s="602"/>
      <c r="YE810" s="602"/>
      <c r="YF810" s="602"/>
      <c r="YG810" s="602"/>
      <c r="YH810" s="602"/>
      <c r="YI810" s="602"/>
      <c r="YJ810" s="602"/>
      <c r="YK810" s="602"/>
      <c r="YL810" s="602"/>
      <c r="YM810" s="602"/>
      <c r="YN810" s="602"/>
      <c r="YO810" s="602"/>
      <c r="YP810" s="602"/>
      <c r="YQ810" s="602"/>
      <c r="YR810" s="602"/>
      <c r="YS810" s="602"/>
      <c r="YT810" s="602"/>
      <c r="YU810" s="602"/>
      <c r="YV810" s="602"/>
      <c r="YW810" s="602"/>
      <c r="YX810" s="602"/>
      <c r="YY810" s="602"/>
      <c r="YZ810" s="602"/>
      <c r="ZA810" s="602"/>
      <c r="ZB810" s="602"/>
      <c r="ZC810" s="602"/>
      <c r="ZD810" s="602"/>
      <c r="ZE810" s="602"/>
      <c r="ZF810" s="602"/>
      <c r="ZG810" s="602"/>
      <c r="ZH810" s="602"/>
      <c r="ZI810" s="602"/>
      <c r="ZJ810" s="602"/>
      <c r="ZK810" s="602"/>
      <c r="ZL810" s="602"/>
      <c r="ZM810" s="602"/>
      <c r="ZN810" s="602"/>
      <c r="ZO810" s="602"/>
      <c r="ZP810" s="602"/>
      <c r="ZQ810" s="602"/>
      <c r="ZR810" s="602"/>
      <c r="ZS810" s="602"/>
      <c r="ZT810" s="602"/>
      <c r="ZU810" s="602"/>
      <c r="ZV810" s="602"/>
      <c r="ZW810" s="602"/>
      <c r="ZX810" s="602"/>
      <c r="ZY810" s="602"/>
      <c r="ZZ810" s="602"/>
      <c r="AAA810" s="602"/>
      <c r="AAB810" s="602"/>
      <c r="AAC810" s="602"/>
      <c r="AAD810" s="602"/>
      <c r="AAE810" s="602"/>
      <c r="AAF810" s="602"/>
      <c r="AAG810" s="602"/>
      <c r="AAH810" s="602"/>
      <c r="AAI810" s="602"/>
      <c r="AAJ810" s="602"/>
      <c r="AAK810" s="602"/>
      <c r="AAL810" s="602"/>
      <c r="AAM810" s="602"/>
      <c r="AAN810" s="602"/>
      <c r="AAO810" s="602"/>
      <c r="AAP810" s="602"/>
      <c r="AAQ810" s="602"/>
      <c r="AAR810" s="602"/>
      <c r="AAS810" s="602"/>
      <c r="AAT810" s="602"/>
      <c r="AAU810" s="602"/>
      <c r="AAV810" s="602"/>
      <c r="AAW810" s="602"/>
      <c r="AAX810" s="602"/>
      <c r="AAY810" s="602"/>
      <c r="AAZ810" s="602"/>
      <c r="ABA810" s="602"/>
      <c r="ABB810" s="602"/>
      <c r="ABC810" s="602"/>
      <c r="ABD810" s="602"/>
      <c r="ABE810" s="602"/>
      <c r="ABF810" s="602"/>
      <c r="ABG810" s="602"/>
      <c r="ABH810" s="602"/>
      <c r="ABI810" s="602"/>
      <c r="ABJ810" s="602"/>
      <c r="ABK810" s="602"/>
      <c r="ABL810" s="602"/>
      <c r="ABM810" s="602"/>
      <c r="ABN810" s="602"/>
      <c r="ABO810" s="602"/>
      <c r="ABP810" s="602"/>
      <c r="ABQ810" s="602"/>
      <c r="ABR810" s="602"/>
      <c r="ABS810" s="602"/>
      <c r="ABT810" s="602"/>
      <c r="ABU810" s="602"/>
      <c r="ABV810" s="602"/>
      <c r="ABW810" s="602"/>
      <c r="ABX810" s="602"/>
      <c r="ABY810" s="602"/>
      <c r="ABZ810" s="602"/>
      <c r="ACA810" s="602"/>
      <c r="ACB810" s="602"/>
      <c r="ACC810" s="602"/>
      <c r="ACD810" s="602"/>
      <c r="ACE810" s="602"/>
      <c r="ACF810" s="602"/>
      <c r="ACG810" s="602"/>
      <c r="ACH810" s="602"/>
      <c r="ACI810" s="602"/>
      <c r="ACJ810" s="602"/>
      <c r="ACK810" s="602"/>
      <c r="ACL810" s="602"/>
      <c r="ACM810" s="602"/>
      <c r="ACN810" s="602"/>
      <c r="ACO810" s="602"/>
      <c r="ACP810" s="602"/>
      <c r="ACQ810" s="602"/>
      <c r="ACR810" s="602"/>
      <c r="ACS810" s="602"/>
      <c r="ACT810" s="602"/>
      <c r="ACU810" s="602"/>
      <c r="ACV810" s="602"/>
      <c r="ACW810" s="602"/>
      <c r="ACX810" s="602"/>
      <c r="ACY810" s="602"/>
      <c r="ACZ810" s="602"/>
      <c r="ADA810" s="602"/>
      <c r="ADB810" s="602"/>
      <c r="ADC810" s="602"/>
      <c r="ADD810" s="602"/>
      <c r="ADE810" s="602"/>
      <c r="ADF810" s="602"/>
      <c r="ADG810" s="602"/>
      <c r="ADH810" s="602"/>
      <c r="ADI810" s="602"/>
      <c r="ADJ810" s="602"/>
      <c r="ADK810" s="602"/>
      <c r="ADL810" s="602"/>
      <c r="ADM810" s="602"/>
      <c r="ADN810" s="602"/>
      <c r="ADO810" s="602"/>
      <c r="ADP810" s="602"/>
      <c r="ADQ810" s="602"/>
      <c r="ADR810" s="602"/>
      <c r="ADS810" s="602"/>
      <c r="ADT810" s="602"/>
      <c r="ADU810" s="602"/>
      <c r="ADV810" s="602"/>
      <c r="ADW810" s="602"/>
      <c r="ADX810" s="602"/>
      <c r="ADY810" s="602"/>
      <c r="ADZ810" s="602"/>
      <c r="AEA810" s="602"/>
      <c r="AEB810" s="602"/>
      <c r="AEC810" s="602"/>
      <c r="AED810" s="602"/>
      <c r="AEE810" s="602"/>
      <c r="AEF810" s="602"/>
      <c r="AEG810" s="602"/>
      <c r="AEH810" s="602"/>
      <c r="AEI810" s="602"/>
      <c r="AEJ810" s="602"/>
      <c r="AEK810" s="602"/>
      <c r="AEL810" s="602"/>
      <c r="AEM810" s="602"/>
      <c r="AEN810" s="602"/>
      <c r="AEO810" s="602"/>
      <c r="AEP810" s="602"/>
      <c r="AEQ810" s="602"/>
      <c r="AER810" s="602"/>
      <c r="AES810" s="602"/>
      <c r="AET810" s="602"/>
      <c r="AEU810" s="602"/>
      <c r="AEV810" s="602"/>
      <c r="AEW810" s="602"/>
      <c r="AEX810" s="602"/>
      <c r="AEY810" s="602"/>
      <c r="AEZ810" s="602"/>
      <c r="AFA810" s="602"/>
      <c r="AFB810" s="602"/>
      <c r="AFC810" s="602"/>
      <c r="AFD810" s="602"/>
      <c r="AFE810" s="602"/>
      <c r="AFF810" s="602"/>
      <c r="AFG810" s="602"/>
      <c r="AFH810" s="602"/>
      <c r="AFI810" s="602"/>
      <c r="AFJ810" s="602"/>
      <c r="AFK810" s="602"/>
      <c r="AFL810" s="602"/>
      <c r="AFM810" s="602"/>
      <c r="AFN810" s="602"/>
      <c r="AFO810" s="602"/>
      <c r="AFP810" s="602"/>
      <c r="AFQ810" s="602"/>
      <c r="AFR810" s="602"/>
      <c r="AFS810" s="602"/>
      <c r="AFT810" s="602"/>
      <c r="AFU810" s="602"/>
      <c r="AFV810" s="602"/>
      <c r="AFW810" s="602"/>
      <c r="AFX810" s="602"/>
      <c r="AFY810" s="602"/>
      <c r="AFZ810" s="602"/>
      <c r="AGA810" s="602"/>
      <c r="AGB810" s="602"/>
      <c r="AGC810" s="602"/>
      <c r="AGD810" s="602"/>
      <c r="AGE810" s="602"/>
      <c r="AGF810" s="602"/>
      <c r="AGG810" s="602"/>
      <c r="AGH810" s="602"/>
      <c r="AGI810" s="602"/>
      <c r="AGJ810" s="602"/>
      <c r="AGK810" s="602"/>
      <c r="AGL810" s="602"/>
      <c r="AGM810" s="602"/>
      <c r="AGN810" s="602"/>
      <c r="AGO810" s="602"/>
      <c r="AGP810" s="602"/>
      <c r="AGQ810" s="602"/>
      <c r="AGR810" s="602"/>
      <c r="AGS810" s="602"/>
      <c r="AGT810" s="602"/>
      <c r="AGU810" s="602"/>
      <c r="AGV810" s="602"/>
      <c r="AGW810" s="602"/>
      <c r="AGX810" s="602"/>
      <c r="AGY810" s="602"/>
      <c r="AGZ810" s="602"/>
      <c r="AHA810" s="602"/>
      <c r="AHB810" s="602"/>
      <c r="AHC810" s="602"/>
      <c r="AHD810" s="602"/>
      <c r="AHE810" s="602"/>
      <c r="AHF810" s="602"/>
      <c r="AHG810" s="602"/>
      <c r="AHH810" s="602"/>
      <c r="AHI810" s="602"/>
      <c r="AHJ810" s="602"/>
      <c r="AHK810" s="602"/>
      <c r="AHL810" s="602"/>
      <c r="AHM810" s="602"/>
      <c r="AHN810" s="602"/>
      <c r="AHO810" s="602"/>
      <c r="AHP810" s="602"/>
      <c r="AHQ810" s="602"/>
      <c r="AHR810" s="602"/>
      <c r="AHS810" s="602"/>
      <c r="AHT810" s="602"/>
      <c r="AHU810" s="602"/>
      <c r="AHV810" s="602"/>
      <c r="AHW810" s="602"/>
      <c r="AHX810" s="602"/>
      <c r="AHY810" s="602"/>
      <c r="AHZ810" s="602"/>
      <c r="AIA810" s="602"/>
      <c r="AIB810" s="602"/>
      <c r="AIC810" s="602"/>
      <c r="AID810" s="602"/>
      <c r="AIE810" s="602"/>
      <c r="AIF810" s="602"/>
      <c r="AIG810" s="602"/>
      <c r="AIH810" s="602"/>
      <c r="AII810" s="602"/>
      <c r="AIJ810" s="602"/>
      <c r="AIK810" s="602"/>
      <c r="AIL810" s="602"/>
      <c r="AIM810" s="602"/>
      <c r="AIN810" s="602"/>
      <c r="AIO810" s="602"/>
      <c r="AIP810" s="602"/>
      <c r="AIQ810" s="602"/>
      <c r="AIR810" s="602"/>
      <c r="AIS810" s="602"/>
      <c r="AIT810" s="602"/>
      <c r="AIU810" s="602"/>
      <c r="AIV810" s="602"/>
      <c r="AIW810" s="602"/>
      <c r="AIX810" s="602"/>
      <c r="AIY810" s="602"/>
      <c r="AIZ810" s="602"/>
      <c r="AJA810" s="602"/>
      <c r="AJB810" s="602"/>
      <c r="AJC810" s="602"/>
      <c r="AJD810" s="602"/>
      <c r="AJE810" s="602"/>
      <c r="AJF810" s="602"/>
      <c r="AJG810" s="602"/>
      <c r="AJH810" s="602"/>
      <c r="AJI810" s="602"/>
    </row>
    <row r="811" spans="1:945">
      <c r="A811" s="603"/>
      <c r="B811" s="623">
        <v>44642</v>
      </c>
      <c r="C811" s="623" t="s">
        <v>1217</v>
      </c>
      <c r="D811" s="615" t="s">
        <v>2956</v>
      </c>
      <c r="E811" s="617" t="s">
        <v>4854</v>
      </c>
      <c r="F811" s="615"/>
      <c r="G811" s="615"/>
      <c r="H811" s="615"/>
      <c r="I811" s="615" t="s">
        <v>3062</v>
      </c>
      <c r="J811" s="618"/>
      <c r="K811" s="615" t="s">
        <v>4872</v>
      </c>
      <c r="L811" s="615" t="s">
        <v>3112</v>
      </c>
      <c r="M811" s="616">
        <v>44637</v>
      </c>
      <c r="N811" s="616">
        <v>44742</v>
      </c>
      <c r="O811" s="616"/>
      <c r="P811" s="616"/>
      <c r="Q811" s="616"/>
      <c r="R811" s="616"/>
      <c r="S811" s="615" t="s">
        <v>2959</v>
      </c>
      <c r="T811" s="615">
        <v>60</v>
      </c>
      <c r="U811" s="615">
        <v>49403140</v>
      </c>
      <c r="V811" s="615" t="s">
        <v>973</v>
      </c>
      <c r="W811" s="615">
        <v>400</v>
      </c>
      <c r="X811" s="619">
        <v>768</v>
      </c>
      <c r="Y811" s="539">
        <f t="shared" si="36"/>
        <v>307200</v>
      </c>
      <c r="Z811" s="605">
        <v>0.495</v>
      </c>
      <c r="AA811" s="681">
        <f t="shared" si="37"/>
        <v>152064</v>
      </c>
      <c r="AB811" s="625"/>
      <c r="AC811" s="621">
        <v>0</v>
      </c>
      <c r="AD811" s="609"/>
      <c r="AE811" s="606"/>
      <c r="AF811" s="695">
        <f t="shared" si="38"/>
        <v>152064</v>
      </c>
      <c r="AG811" s="604" t="s">
        <v>47</v>
      </c>
      <c r="AH811" s="604"/>
      <c r="AI811" s="604">
        <v>60</v>
      </c>
      <c r="AJ811" s="608" t="s">
        <v>4871</v>
      </c>
      <c r="AK811" s="604" t="s">
        <v>1076</v>
      </c>
      <c r="AL811" s="607" t="s">
        <v>3122</v>
      </c>
      <c r="AM811" s="604" t="s">
        <v>52</v>
      </c>
      <c r="AN811" s="604" t="s">
        <v>1076</v>
      </c>
      <c r="AO811" s="604"/>
      <c r="AP811" s="606"/>
      <c r="AQ811" s="606" t="s">
        <v>37</v>
      </c>
      <c r="AR811" s="606"/>
      <c r="AS811" s="603" t="s">
        <v>1078</v>
      </c>
      <c r="AT811" s="610" t="s">
        <v>1078</v>
      </c>
      <c r="AU811" s="610" t="s">
        <v>1078</v>
      </c>
      <c r="AV811" s="605"/>
      <c r="AW811" s="602"/>
      <c r="AX811" s="602"/>
      <c r="AY811" s="602"/>
      <c r="AZ811" s="602"/>
      <c r="BA811" s="602"/>
      <c r="BB811" s="602"/>
      <c r="BC811" s="602"/>
      <c r="BD811" s="602"/>
      <c r="BE811" s="602"/>
      <c r="BF811" s="602"/>
      <c r="BG811" s="602"/>
      <c r="BH811" s="602"/>
      <c r="BI811" s="602"/>
      <c r="BJ811" s="602"/>
      <c r="BK811" s="602"/>
      <c r="BL811" s="602"/>
      <c r="BM811" s="602"/>
      <c r="BN811" s="602"/>
      <c r="BO811" s="602"/>
      <c r="BP811" s="602"/>
      <c r="BQ811" s="602"/>
      <c r="BR811" s="602"/>
      <c r="BS811" s="602"/>
      <c r="BT811" s="602"/>
      <c r="BU811" s="602"/>
      <c r="BV811" s="602"/>
      <c r="BW811" s="602"/>
      <c r="BX811" s="602"/>
      <c r="BY811" s="602"/>
      <c r="BZ811" s="602"/>
      <c r="CA811" s="602"/>
      <c r="CB811" s="602"/>
      <c r="CC811" s="602"/>
      <c r="CD811" s="602"/>
      <c r="CE811" s="602"/>
      <c r="CF811" s="602"/>
      <c r="CG811" s="602"/>
      <c r="CH811" s="602"/>
      <c r="CI811" s="602"/>
      <c r="CJ811" s="602"/>
      <c r="CK811" s="602"/>
      <c r="CL811" s="602"/>
      <c r="CM811" s="602"/>
      <c r="CN811" s="602"/>
      <c r="CO811" s="602"/>
      <c r="CP811" s="602"/>
      <c r="CQ811" s="602"/>
      <c r="CR811" s="602"/>
      <c r="CS811" s="602"/>
      <c r="CT811" s="602"/>
      <c r="CU811" s="602"/>
      <c r="CV811" s="602"/>
      <c r="CW811" s="602"/>
      <c r="CX811" s="602"/>
      <c r="CY811" s="602"/>
      <c r="CZ811" s="602"/>
      <c r="DA811" s="602"/>
      <c r="DB811" s="602"/>
      <c r="DC811" s="602"/>
      <c r="DD811" s="602"/>
      <c r="DE811" s="602"/>
      <c r="DF811" s="602"/>
      <c r="DG811" s="602"/>
      <c r="DH811" s="602"/>
      <c r="DI811" s="602"/>
      <c r="DJ811" s="602"/>
      <c r="DK811" s="602"/>
      <c r="DL811" s="602"/>
      <c r="DM811" s="602"/>
      <c r="DN811" s="602"/>
      <c r="DO811" s="602"/>
      <c r="DP811" s="602"/>
      <c r="DQ811" s="602"/>
      <c r="DR811" s="602"/>
      <c r="DS811" s="602"/>
      <c r="DT811" s="602"/>
      <c r="DU811" s="602"/>
      <c r="DV811" s="602"/>
      <c r="DW811" s="602"/>
      <c r="DX811" s="602"/>
      <c r="DY811" s="602"/>
      <c r="DZ811" s="602"/>
      <c r="EA811" s="602"/>
      <c r="EB811" s="602"/>
      <c r="EC811" s="602"/>
      <c r="ED811" s="602"/>
      <c r="EE811" s="602"/>
      <c r="EF811" s="602"/>
      <c r="EG811" s="602"/>
      <c r="EH811" s="602"/>
      <c r="EI811" s="602"/>
      <c r="EJ811" s="602"/>
      <c r="EK811" s="602"/>
      <c r="EL811" s="602"/>
      <c r="EM811" s="602"/>
      <c r="EN811" s="602"/>
      <c r="EO811" s="602"/>
      <c r="EP811" s="602"/>
      <c r="EQ811" s="602"/>
      <c r="ER811" s="602"/>
      <c r="ES811" s="602"/>
      <c r="ET811" s="602"/>
      <c r="EU811" s="602"/>
      <c r="EV811" s="602"/>
      <c r="EW811" s="602"/>
      <c r="EX811" s="602"/>
      <c r="EY811" s="602"/>
      <c r="EZ811" s="602"/>
      <c r="FA811" s="602"/>
      <c r="FB811" s="602"/>
      <c r="FC811" s="602"/>
      <c r="FD811" s="602"/>
      <c r="FE811" s="602"/>
      <c r="FF811" s="602"/>
      <c r="FG811" s="602"/>
      <c r="FH811" s="602"/>
      <c r="FI811" s="602"/>
      <c r="FJ811" s="602"/>
      <c r="FK811" s="602"/>
      <c r="FL811" s="602"/>
      <c r="FM811" s="602"/>
      <c r="FN811" s="602"/>
      <c r="FO811" s="602"/>
      <c r="FP811" s="602"/>
      <c r="FQ811" s="602"/>
      <c r="FR811" s="602"/>
      <c r="FS811" s="602"/>
      <c r="FT811" s="602"/>
      <c r="FU811" s="602"/>
      <c r="FV811" s="602"/>
      <c r="FW811" s="602"/>
      <c r="FX811" s="602"/>
      <c r="FY811" s="602"/>
      <c r="FZ811" s="602"/>
      <c r="GA811" s="602"/>
      <c r="GB811" s="602"/>
      <c r="GC811" s="602"/>
      <c r="GD811" s="602"/>
      <c r="GE811" s="602"/>
      <c r="GF811" s="602"/>
      <c r="GG811" s="602"/>
      <c r="GH811" s="602"/>
      <c r="GI811" s="602"/>
      <c r="GJ811" s="602"/>
      <c r="GK811" s="602"/>
      <c r="GL811" s="602"/>
      <c r="GM811" s="602"/>
      <c r="GN811" s="602"/>
      <c r="GO811" s="602"/>
      <c r="GP811" s="602"/>
      <c r="GQ811" s="602"/>
      <c r="GR811" s="602"/>
      <c r="GS811" s="602"/>
      <c r="GT811" s="602"/>
      <c r="GU811" s="602"/>
      <c r="GV811" s="602"/>
      <c r="GW811" s="602"/>
      <c r="GX811" s="602"/>
      <c r="GY811" s="602"/>
      <c r="GZ811" s="602"/>
      <c r="HA811" s="602"/>
      <c r="HB811" s="602"/>
      <c r="HC811" s="602"/>
      <c r="HD811" s="602"/>
      <c r="HE811" s="602"/>
      <c r="HF811" s="602"/>
      <c r="HG811" s="602"/>
      <c r="HH811" s="602"/>
      <c r="HI811" s="602"/>
      <c r="HJ811" s="602"/>
      <c r="HK811" s="602"/>
      <c r="HL811" s="602"/>
      <c r="HM811" s="602"/>
      <c r="HN811" s="602"/>
      <c r="HO811" s="602"/>
      <c r="HP811" s="602"/>
      <c r="HQ811" s="602"/>
      <c r="HR811" s="602"/>
      <c r="HS811" s="602"/>
      <c r="HT811" s="602"/>
      <c r="HU811" s="602"/>
      <c r="HV811" s="602"/>
      <c r="HW811" s="602"/>
      <c r="HX811" s="602"/>
      <c r="HY811" s="602"/>
      <c r="HZ811" s="602"/>
      <c r="IA811" s="602"/>
      <c r="IB811" s="602"/>
      <c r="IC811" s="602"/>
      <c r="ID811" s="602"/>
      <c r="IE811" s="602"/>
      <c r="IF811" s="602"/>
      <c r="IG811" s="602"/>
      <c r="IH811" s="602"/>
      <c r="II811" s="602"/>
      <c r="IJ811" s="602"/>
      <c r="IK811" s="602"/>
      <c r="IL811" s="602"/>
      <c r="IM811" s="602"/>
      <c r="IN811" s="602"/>
      <c r="IO811" s="602"/>
      <c r="IP811" s="602"/>
      <c r="IQ811" s="602"/>
      <c r="IR811" s="602"/>
      <c r="IS811" s="602"/>
      <c r="IT811" s="602"/>
      <c r="IU811" s="602"/>
      <c r="IV811" s="602"/>
      <c r="IW811" s="602"/>
      <c r="IX811" s="602"/>
      <c r="IY811" s="602"/>
      <c r="IZ811" s="602"/>
      <c r="JA811" s="602"/>
      <c r="JB811" s="602"/>
      <c r="JC811" s="602"/>
      <c r="JD811" s="602"/>
      <c r="JE811" s="602"/>
      <c r="JF811" s="602"/>
      <c r="JG811" s="602"/>
      <c r="JH811" s="602"/>
      <c r="JI811" s="602"/>
      <c r="JJ811" s="602"/>
      <c r="JK811" s="602"/>
      <c r="JL811" s="602"/>
      <c r="JM811" s="602"/>
      <c r="JN811" s="602"/>
      <c r="JO811" s="602"/>
      <c r="JP811" s="602"/>
      <c r="JQ811" s="602"/>
      <c r="JR811" s="602"/>
      <c r="JS811" s="602"/>
      <c r="JT811" s="602"/>
      <c r="JU811" s="602"/>
      <c r="JV811" s="602"/>
      <c r="JW811" s="602"/>
      <c r="JX811" s="602"/>
      <c r="JY811" s="602"/>
      <c r="JZ811" s="602"/>
      <c r="KA811" s="602"/>
      <c r="KB811" s="602"/>
      <c r="KC811" s="602"/>
      <c r="KD811" s="602"/>
      <c r="KE811" s="602"/>
      <c r="KF811" s="602"/>
      <c r="KG811" s="602"/>
      <c r="KH811" s="602"/>
      <c r="KI811" s="602"/>
      <c r="KJ811" s="602"/>
      <c r="KK811" s="602"/>
      <c r="KL811" s="602"/>
      <c r="KM811" s="602"/>
      <c r="KN811" s="602"/>
      <c r="KO811" s="602"/>
      <c r="KP811" s="602"/>
      <c r="KQ811" s="602"/>
      <c r="KR811" s="602"/>
      <c r="KS811" s="602"/>
      <c r="KT811" s="602"/>
      <c r="KU811" s="602"/>
      <c r="KV811" s="602"/>
      <c r="KW811" s="602"/>
      <c r="KX811" s="602"/>
      <c r="KY811" s="602"/>
      <c r="KZ811" s="602"/>
      <c r="LA811" s="602"/>
      <c r="LB811" s="602"/>
      <c r="LC811" s="602"/>
      <c r="LD811" s="602"/>
      <c r="LE811" s="602"/>
      <c r="LF811" s="602"/>
      <c r="LG811" s="602"/>
      <c r="LH811" s="602"/>
      <c r="LI811" s="602"/>
      <c r="LJ811" s="602"/>
      <c r="LK811" s="602"/>
      <c r="LL811" s="602"/>
      <c r="LM811" s="602"/>
      <c r="LN811" s="602"/>
      <c r="LO811" s="602"/>
      <c r="LP811" s="602"/>
      <c r="LQ811" s="602"/>
      <c r="LR811" s="602"/>
      <c r="LS811" s="602"/>
      <c r="LT811" s="602"/>
      <c r="LU811" s="602"/>
      <c r="LV811" s="602"/>
      <c r="LW811" s="602"/>
      <c r="LX811" s="602"/>
      <c r="LY811" s="602"/>
      <c r="LZ811" s="602"/>
      <c r="MA811" s="602"/>
      <c r="MB811" s="602"/>
      <c r="MC811" s="602"/>
      <c r="MD811" s="602"/>
      <c r="ME811" s="602"/>
      <c r="MF811" s="602"/>
      <c r="MG811" s="602"/>
      <c r="MH811" s="602"/>
      <c r="MI811" s="602"/>
      <c r="MJ811" s="602"/>
      <c r="MK811" s="602"/>
      <c r="ML811" s="602"/>
      <c r="MM811" s="602"/>
      <c r="MN811" s="602"/>
      <c r="MO811" s="602"/>
      <c r="MP811" s="602"/>
      <c r="MQ811" s="602"/>
      <c r="MR811" s="602"/>
      <c r="MS811" s="602"/>
      <c r="MT811" s="602"/>
      <c r="MU811" s="602"/>
      <c r="MV811" s="602"/>
      <c r="MW811" s="602"/>
      <c r="MX811" s="602"/>
      <c r="MY811" s="602"/>
      <c r="MZ811" s="602"/>
      <c r="NA811" s="602"/>
      <c r="NB811" s="602"/>
      <c r="NC811" s="602"/>
      <c r="ND811" s="602"/>
      <c r="NE811" s="602"/>
      <c r="NF811" s="602"/>
      <c r="NG811" s="602"/>
      <c r="NH811" s="602"/>
      <c r="NI811" s="602"/>
      <c r="NJ811" s="602"/>
      <c r="NK811" s="602"/>
      <c r="NL811" s="602"/>
      <c r="NM811" s="602"/>
      <c r="NN811" s="602"/>
      <c r="NO811" s="602"/>
      <c r="NP811" s="602"/>
      <c r="NQ811" s="602"/>
      <c r="NR811" s="602"/>
      <c r="NS811" s="602"/>
      <c r="NT811" s="602"/>
      <c r="NU811" s="602"/>
      <c r="NV811" s="602"/>
      <c r="NW811" s="602"/>
      <c r="NX811" s="602"/>
      <c r="NY811" s="602"/>
      <c r="NZ811" s="602"/>
      <c r="OA811" s="602"/>
      <c r="OB811" s="602"/>
      <c r="OC811" s="602"/>
      <c r="OD811" s="602"/>
      <c r="OE811" s="602"/>
      <c r="OF811" s="602"/>
      <c r="OG811" s="602"/>
      <c r="OH811" s="602"/>
      <c r="OI811" s="602"/>
      <c r="OJ811" s="602"/>
      <c r="OK811" s="602"/>
      <c r="OL811" s="602"/>
      <c r="OM811" s="602"/>
      <c r="ON811" s="602"/>
      <c r="OO811" s="602"/>
      <c r="OP811" s="602"/>
      <c r="OQ811" s="602"/>
      <c r="OR811" s="602"/>
      <c r="OS811" s="602"/>
      <c r="OT811" s="602"/>
      <c r="OU811" s="602"/>
      <c r="OV811" s="602"/>
      <c r="OW811" s="602"/>
      <c r="OX811" s="602"/>
      <c r="OY811" s="602"/>
      <c r="OZ811" s="602"/>
      <c r="PA811" s="602"/>
      <c r="PB811" s="602"/>
      <c r="PC811" s="602"/>
      <c r="PD811" s="602"/>
      <c r="PE811" s="602"/>
      <c r="PF811" s="602"/>
      <c r="PG811" s="602"/>
      <c r="PH811" s="602"/>
      <c r="PI811" s="602"/>
      <c r="PJ811" s="602"/>
      <c r="PK811" s="602"/>
      <c r="PL811" s="602"/>
      <c r="PM811" s="602"/>
      <c r="PN811" s="602"/>
      <c r="PO811" s="602"/>
      <c r="PP811" s="602"/>
      <c r="PQ811" s="602"/>
      <c r="PR811" s="602"/>
      <c r="PS811" s="602"/>
      <c r="PT811" s="602"/>
      <c r="PU811" s="602"/>
      <c r="PV811" s="602"/>
      <c r="PW811" s="602"/>
      <c r="PX811" s="602"/>
      <c r="PY811" s="602"/>
      <c r="PZ811" s="602"/>
      <c r="QA811" s="602"/>
      <c r="QB811" s="602"/>
      <c r="QC811" s="602"/>
      <c r="QD811" s="602"/>
      <c r="QE811" s="602"/>
      <c r="QF811" s="602"/>
      <c r="QG811" s="602"/>
      <c r="QH811" s="602"/>
      <c r="QI811" s="602"/>
      <c r="QJ811" s="602"/>
      <c r="QK811" s="602"/>
      <c r="QL811" s="602"/>
      <c r="QM811" s="602"/>
      <c r="QN811" s="602"/>
      <c r="QO811" s="602"/>
      <c r="QP811" s="602"/>
      <c r="QQ811" s="602"/>
      <c r="QR811" s="602"/>
      <c r="QS811" s="602"/>
      <c r="QT811" s="602"/>
      <c r="QU811" s="602"/>
      <c r="QV811" s="602"/>
      <c r="QW811" s="602"/>
      <c r="QX811" s="602"/>
      <c r="QY811" s="602"/>
      <c r="QZ811" s="602"/>
      <c r="RA811" s="602"/>
      <c r="RB811" s="602"/>
      <c r="RC811" s="602"/>
      <c r="RD811" s="602"/>
      <c r="RE811" s="602"/>
      <c r="RF811" s="602"/>
      <c r="RG811" s="602"/>
      <c r="RH811" s="602"/>
      <c r="RI811" s="602"/>
      <c r="RJ811" s="602"/>
      <c r="RK811" s="602"/>
      <c r="RL811" s="602"/>
      <c r="RM811" s="602"/>
      <c r="RN811" s="602"/>
      <c r="RO811" s="602"/>
      <c r="RP811" s="602"/>
      <c r="RQ811" s="602"/>
      <c r="RR811" s="602"/>
      <c r="RS811" s="602"/>
      <c r="RT811" s="602"/>
      <c r="RU811" s="602"/>
      <c r="RV811" s="602"/>
      <c r="RW811" s="602"/>
      <c r="RX811" s="602"/>
      <c r="RY811" s="602"/>
      <c r="RZ811" s="602"/>
      <c r="SA811" s="602"/>
      <c r="SB811" s="602"/>
      <c r="SC811" s="602"/>
      <c r="SD811" s="602"/>
      <c r="SE811" s="602"/>
      <c r="SF811" s="602"/>
      <c r="SG811" s="602"/>
      <c r="SH811" s="602"/>
      <c r="SI811" s="602"/>
      <c r="SJ811" s="602"/>
      <c r="SK811" s="602"/>
      <c r="SL811" s="602"/>
      <c r="SM811" s="602"/>
      <c r="SN811" s="602"/>
      <c r="SO811" s="602"/>
      <c r="SP811" s="602"/>
      <c r="SQ811" s="602"/>
      <c r="SR811" s="602"/>
      <c r="SS811" s="602"/>
      <c r="ST811" s="602"/>
      <c r="SU811" s="602"/>
      <c r="SV811" s="602"/>
      <c r="SW811" s="602"/>
      <c r="SX811" s="602"/>
      <c r="SY811" s="602"/>
      <c r="SZ811" s="602"/>
      <c r="TA811" s="602"/>
      <c r="TB811" s="602"/>
      <c r="TC811" s="602"/>
      <c r="TD811" s="602"/>
      <c r="TE811" s="602"/>
      <c r="TF811" s="602"/>
      <c r="TG811" s="602"/>
      <c r="TH811" s="602"/>
      <c r="TI811" s="602"/>
      <c r="TJ811" s="602"/>
      <c r="TK811" s="602"/>
      <c r="TL811" s="602"/>
      <c r="TM811" s="602"/>
      <c r="TN811" s="602"/>
      <c r="TO811" s="602"/>
      <c r="TP811" s="602"/>
      <c r="TQ811" s="602"/>
      <c r="TR811" s="602"/>
      <c r="TS811" s="602"/>
      <c r="TT811" s="602"/>
      <c r="TU811" s="602"/>
      <c r="TV811" s="602"/>
      <c r="TW811" s="602"/>
      <c r="TX811" s="602"/>
      <c r="TY811" s="602"/>
      <c r="TZ811" s="602"/>
      <c r="UA811" s="602"/>
      <c r="UB811" s="602"/>
      <c r="UC811" s="602"/>
      <c r="UD811" s="602"/>
      <c r="UE811" s="602"/>
      <c r="UF811" s="602"/>
      <c r="UG811" s="602"/>
      <c r="UH811" s="602"/>
      <c r="UI811" s="602"/>
      <c r="UJ811" s="602"/>
      <c r="UK811" s="602"/>
      <c r="UL811" s="602"/>
      <c r="UM811" s="602"/>
      <c r="UN811" s="602"/>
      <c r="UO811" s="602"/>
      <c r="UP811" s="602"/>
      <c r="UQ811" s="602"/>
      <c r="UR811" s="602"/>
      <c r="US811" s="602"/>
      <c r="UT811" s="602"/>
      <c r="UU811" s="602"/>
      <c r="UV811" s="602"/>
      <c r="UW811" s="602"/>
      <c r="UX811" s="602"/>
      <c r="UY811" s="602"/>
      <c r="UZ811" s="602"/>
      <c r="VA811" s="602"/>
      <c r="VB811" s="602"/>
      <c r="VC811" s="602"/>
      <c r="VD811" s="602"/>
      <c r="VE811" s="602"/>
      <c r="VF811" s="602"/>
      <c r="VG811" s="602"/>
      <c r="VH811" s="602"/>
      <c r="VI811" s="602"/>
      <c r="VJ811" s="602"/>
      <c r="VK811" s="602"/>
      <c r="VL811" s="602"/>
      <c r="VM811" s="602"/>
      <c r="VN811" s="602"/>
      <c r="VO811" s="602"/>
      <c r="VP811" s="602"/>
      <c r="VQ811" s="602"/>
      <c r="VR811" s="602"/>
      <c r="VS811" s="602"/>
      <c r="VT811" s="602"/>
      <c r="VU811" s="602"/>
      <c r="VV811" s="602"/>
      <c r="VW811" s="602"/>
      <c r="VX811" s="602"/>
      <c r="VY811" s="602"/>
      <c r="VZ811" s="602"/>
      <c r="WA811" s="602"/>
      <c r="WB811" s="602"/>
      <c r="WC811" s="602"/>
      <c r="WD811" s="602"/>
      <c r="WE811" s="602"/>
      <c r="WF811" s="602"/>
      <c r="WG811" s="602"/>
      <c r="WH811" s="602"/>
      <c r="WI811" s="602"/>
      <c r="WJ811" s="602"/>
      <c r="WK811" s="602"/>
      <c r="WL811" s="602"/>
      <c r="WM811" s="602"/>
      <c r="WN811" s="602"/>
      <c r="WO811" s="602"/>
      <c r="WP811" s="602"/>
      <c r="WQ811" s="602"/>
      <c r="WR811" s="602"/>
      <c r="WS811" s="602"/>
      <c r="WT811" s="602"/>
      <c r="WU811" s="602"/>
      <c r="WV811" s="602"/>
      <c r="WW811" s="602"/>
      <c r="WX811" s="602"/>
      <c r="WY811" s="602"/>
      <c r="WZ811" s="602"/>
      <c r="XA811" s="602"/>
      <c r="XB811" s="602"/>
      <c r="XC811" s="602"/>
      <c r="XD811" s="602"/>
      <c r="XE811" s="602"/>
      <c r="XF811" s="602"/>
      <c r="XG811" s="602"/>
      <c r="XH811" s="602"/>
      <c r="XI811" s="602"/>
      <c r="XJ811" s="602"/>
      <c r="XK811" s="602"/>
      <c r="XL811" s="602"/>
      <c r="XM811" s="602"/>
      <c r="XN811" s="602"/>
      <c r="XO811" s="602"/>
      <c r="XP811" s="602"/>
      <c r="XQ811" s="602"/>
      <c r="XR811" s="602"/>
      <c r="XS811" s="602"/>
      <c r="XT811" s="602"/>
      <c r="XU811" s="602"/>
      <c r="XV811" s="602"/>
      <c r="XW811" s="602"/>
      <c r="XX811" s="602"/>
      <c r="XY811" s="602"/>
      <c r="XZ811" s="602"/>
      <c r="YA811" s="602"/>
      <c r="YB811" s="602"/>
      <c r="YC811" s="602"/>
      <c r="YD811" s="602"/>
      <c r="YE811" s="602"/>
      <c r="YF811" s="602"/>
      <c r="YG811" s="602"/>
      <c r="YH811" s="602"/>
      <c r="YI811" s="602"/>
      <c r="YJ811" s="602"/>
      <c r="YK811" s="602"/>
      <c r="YL811" s="602"/>
      <c r="YM811" s="602"/>
      <c r="YN811" s="602"/>
      <c r="YO811" s="602"/>
      <c r="YP811" s="602"/>
      <c r="YQ811" s="602"/>
      <c r="YR811" s="602"/>
      <c r="YS811" s="602"/>
      <c r="YT811" s="602"/>
      <c r="YU811" s="602"/>
      <c r="YV811" s="602"/>
      <c r="YW811" s="602"/>
      <c r="YX811" s="602"/>
      <c r="YY811" s="602"/>
      <c r="YZ811" s="602"/>
      <c r="ZA811" s="602"/>
      <c r="ZB811" s="602"/>
      <c r="ZC811" s="602"/>
      <c r="ZD811" s="602"/>
      <c r="ZE811" s="602"/>
      <c r="ZF811" s="602"/>
      <c r="ZG811" s="602"/>
      <c r="ZH811" s="602"/>
      <c r="ZI811" s="602"/>
      <c r="ZJ811" s="602"/>
      <c r="ZK811" s="602"/>
      <c r="ZL811" s="602"/>
      <c r="ZM811" s="602"/>
      <c r="ZN811" s="602"/>
      <c r="ZO811" s="602"/>
      <c r="ZP811" s="602"/>
      <c r="ZQ811" s="602"/>
      <c r="ZR811" s="602"/>
      <c r="ZS811" s="602"/>
      <c r="ZT811" s="602"/>
      <c r="ZU811" s="602"/>
      <c r="ZV811" s="602"/>
      <c r="ZW811" s="602"/>
      <c r="ZX811" s="602"/>
      <c r="ZY811" s="602"/>
      <c r="ZZ811" s="602"/>
      <c r="AAA811" s="602"/>
      <c r="AAB811" s="602"/>
      <c r="AAC811" s="602"/>
      <c r="AAD811" s="602"/>
      <c r="AAE811" s="602"/>
      <c r="AAF811" s="602"/>
      <c r="AAG811" s="602"/>
      <c r="AAH811" s="602"/>
      <c r="AAI811" s="602"/>
      <c r="AAJ811" s="602"/>
      <c r="AAK811" s="602"/>
      <c r="AAL811" s="602"/>
      <c r="AAM811" s="602"/>
      <c r="AAN811" s="602"/>
      <c r="AAO811" s="602"/>
      <c r="AAP811" s="602"/>
      <c r="AAQ811" s="602"/>
      <c r="AAR811" s="602"/>
      <c r="AAS811" s="602"/>
      <c r="AAT811" s="602"/>
      <c r="AAU811" s="602"/>
      <c r="AAV811" s="602"/>
      <c r="AAW811" s="602"/>
      <c r="AAX811" s="602"/>
      <c r="AAY811" s="602"/>
      <c r="AAZ811" s="602"/>
      <c r="ABA811" s="602"/>
      <c r="ABB811" s="602"/>
      <c r="ABC811" s="602"/>
      <c r="ABD811" s="602"/>
      <c r="ABE811" s="602"/>
      <c r="ABF811" s="602"/>
      <c r="ABG811" s="602"/>
      <c r="ABH811" s="602"/>
      <c r="ABI811" s="602"/>
      <c r="ABJ811" s="602"/>
      <c r="ABK811" s="602"/>
      <c r="ABL811" s="602"/>
      <c r="ABM811" s="602"/>
      <c r="ABN811" s="602"/>
      <c r="ABO811" s="602"/>
      <c r="ABP811" s="602"/>
      <c r="ABQ811" s="602"/>
      <c r="ABR811" s="602"/>
      <c r="ABS811" s="602"/>
      <c r="ABT811" s="602"/>
      <c r="ABU811" s="602"/>
      <c r="ABV811" s="602"/>
      <c r="ABW811" s="602"/>
      <c r="ABX811" s="602"/>
      <c r="ABY811" s="602"/>
      <c r="ABZ811" s="602"/>
      <c r="ACA811" s="602"/>
      <c r="ACB811" s="602"/>
      <c r="ACC811" s="602"/>
      <c r="ACD811" s="602"/>
      <c r="ACE811" s="602"/>
      <c r="ACF811" s="602"/>
      <c r="ACG811" s="602"/>
      <c r="ACH811" s="602"/>
      <c r="ACI811" s="602"/>
      <c r="ACJ811" s="602"/>
      <c r="ACK811" s="602"/>
      <c r="ACL811" s="602"/>
      <c r="ACM811" s="602"/>
      <c r="ACN811" s="602"/>
      <c r="ACO811" s="602"/>
      <c r="ACP811" s="602"/>
      <c r="ACQ811" s="602"/>
      <c r="ACR811" s="602"/>
      <c r="ACS811" s="602"/>
      <c r="ACT811" s="602"/>
      <c r="ACU811" s="602"/>
      <c r="ACV811" s="602"/>
      <c r="ACW811" s="602"/>
      <c r="ACX811" s="602"/>
      <c r="ACY811" s="602"/>
      <c r="ACZ811" s="602"/>
      <c r="ADA811" s="602"/>
      <c r="ADB811" s="602"/>
      <c r="ADC811" s="602"/>
      <c r="ADD811" s="602"/>
      <c r="ADE811" s="602"/>
      <c r="ADF811" s="602"/>
      <c r="ADG811" s="602"/>
      <c r="ADH811" s="602"/>
      <c r="ADI811" s="602"/>
      <c r="ADJ811" s="602"/>
      <c r="ADK811" s="602"/>
      <c r="ADL811" s="602"/>
      <c r="ADM811" s="602"/>
      <c r="ADN811" s="602"/>
      <c r="ADO811" s="602"/>
      <c r="ADP811" s="602"/>
      <c r="ADQ811" s="602"/>
      <c r="ADR811" s="602"/>
      <c r="ADS811" s="602"/>
      <c r="ADT811" s="602"/>
      <c r="ADU811" s="602"/>
      <c r="ADV811" s="602"/>
      <c r="ADW811" s="602"/>
      <c r="ADX811" s="602"/>
      <c r="ADY811" s="602"/>
      <c r="ADZ811" s="602"/>
      <c r="AEA811" s="602"/>
      <c r="AEB811" s="602"/>
      <c r="AEC811" s="602"/>
      <c r="AED811" s="602"/>
      <c r="AEE811" s="602"/>
      <c r="AEF811" s="602"/>
      <c r="AEG811" s="602"/>
      <c r="AEH811" s="602"/>
      <c r="AEI811" s="602"/>
      <c r="AEJ811" s="602"/>
      <c r="AEK811" s="602"/>
      <c r="AEL811" s="602"/>
      <c r="AEM811" s="602"/>
      <c r="AEN811" s="602"/>
      <c r="AEO811" s="602"/>
      <c r="AEP811" s="602"/>
      <c r="AEQ811" s="602"/>
      <c r="AER811" s="602"/>
      <c r="AES811" s="602"/>
      <c r="AET811" s="602"/>
      <c r="AEU811" s="602"/>
      <c r="AEV811" s="602"/>
      <c r="AEW811" s="602"/>
      <c r="AEX811" s="602"/>
      <c r="AEY811" s="602"/>
      <c r="AEZ811" s="602"/>
      <c r="AFA811" s="602"/>
      <c r="AFB811" s="602"/>
      <c r="AFC811" s="602"/>
      <c r="AFD811" s="602"/>
      <c r="AFE811" s="602"/>
      <c r="AFF811" s="602"/>
      <c r="AFG811" s="602"/>
      <c r="AFH811" s="602"/>
      <c r="AFI811" s="602"/>
      <c r="AFJ811" s="602"/>
      <c r="AFK811" s="602"/>
      <c r="AFL811" s="602"/>
      <c r="AFM811" s="602"/>
      <c r="AFN811" s="602"/>
      <c r="AFO811" s="602"/>
      <c r="AFP811" s="602"/>
      <c r="AFQ811" s="602"/>
      <c r="AFR811" s="602"/>
      <c r="AFS811" s="602"/>
      <c r="AFT811" s="602"/>
      <c r="AFU811" s="602"/>
      <c r="AFV811" s="602"/>
      <c r="AFW811" s="602"/>
      <c r="AFX811" s="602"/>
      <c r="AFY811" s="602"/>
      <c r="AFZ811" s="602"/>
      <c r="AGA811" s="602"/>
      <c r="AGB811" s="602"/>
      <c r="AGC811" s="602"/>
      <c r="AGD811" s="602"/>
      <c r="AGE811" s="602"/>
      <c r="AGF811" s="602"/>
      <c r="AGG811" s="602"/>
      <c r="AGH811" s="602"/>
      <c r="AGI811" s="602"/>
      <c r="AGJ811" s="602"/>
      <c r="AGK811" s="602"/>
      <c r="AGL811" s="602"/>
      <c r="AGM811" s="602"/>
      <c r="AGN811" s="602"/>
      <c r="AGO811" s="602"/>
      <c r="AGP811" s="602"/>
      <c r="AGQ811" s="602"/>
      <c r="AGR811" s="602"/>
      <c r="AGS811" s="602"/>
      <c r="AGT811" s="602"/>
      <c r="AGU811" s="602"/>
      <c r="AGV811" s="602"/>
      <c r="AGW811" s="602"/>
      <c r="AGX811" s="602"/>
      <c r="AGY811" s="602"/>
      <c r="AGZ811" s="602"/>
      <c r="AHA811" s="602"/>
      <c r="AHB811" s="602"/>
      <c r="AHC811" s="602"/>
      <c r="AHD811" s="602"/>
      <c r="AHE811" s="602"/>
      <c r="AHF811" s="602"/>
      <c r="AHG811" s="602"/>
      <c r="AHH811" s="602"/>
      <c r="AHI811" s="602"/>
      <c r="AHJ811" s="602"/>
      <c r="AHK811" s="602"/>
      <c r="AHL811" s="602"/>
      <c r="AHM811" s="602"/>
      <c r="AHN811" s="602"/>
      <c r="AHO811" s="602"/>
      <c r="AHP811" s="602"/>
      <c r="AHQ811" s="602"/>
      <c r="AHR811" s="602"/>
      <c r="AHS811" s="602"/>
      <c r="AHT811" s="602"/>
      <c r="AHU811" s="602"/>
      <c r="AHV811" s="602"/>
      <c r="AHW811" s="602"/>
      <c r="AHX811" s="602"/>
      <c r="AHY811" s="602"/>
      <c r="AHZ811" s="602"/>
      <c r="AIA811" s="602"/>
      <c r="AIB811" s="602"/>
      <c r="AIC811" s="602"/>
      <c r="AID811" s="602"/>
      <c r="AIE811" s="602"/>
      <c r="AIF811" s="602"/>
      <c r="AIG811" s="602"/>
      <c r="AIH811" s="602"/>
      <c r="AII811" s="602"/>
      <c r="AIJ811" s="602"/>
      <c r="AIK811" s="602"/>
      <c r="AIL811" s="602"/>
      <c r="AIM811" s="602"/>
      <c r="AIN811" s="602"/>
      <c r="AIO811" s="602"/>
      <c r="AIP811" s="602"/>
      <c r="AIQ811" s="602"/>
      <c r="AIR811" s="602"/>
      <c r="AIS811" s="602"/>
      <c r="AIT811" s="602"/>
      <c r="AIU811" s="602"/>
      <c r="AIV811" s="602"/>
      <c r="AIW811" s="602"/>
      <c r="AIX811" s="602"/>
      <c r="AIY811" s="602"/>
      <c r="AIZ811" s="602"/>
      <c r="AJA811" s="602"/>
      <c r="AJB811" s="602"/>
      <c r="AJC811" s="602"/>
      <c r="AJD811" s="602"/>
      <c r="AJE811" s="602"/>
      <c r="AJF811" s="602"/>
      <c r="AJG811" s="602"/>
      <c r="AJH811" s="602"/>
      <c r="AJI811" s="602"/>
    </row>
    <row r="812" spans="1:945">
      <c r="A812" s="603"/>
      <c r="B812" s="623">
        <v>44642</v>
      </c>
      <c r="C812" s="623" t="s">
        <v>1217</v>
      </c>
      <c r="D812" s="615" t="s">
        <v>2956</v>
      </c>
      <c r="E812" s="617" t="s">
        <v>4854</v>
      </c>
      <c r="F812" s="615"/>
      <c r="G812" s="615"/>
      <c r="H812" s="615"/>
      <c r="I812" s="615" t="s">
        <v>3062</v>
      </c>
      <c r="J812" s="618"/>
      <c r="K812" s="615" t="s">
        <v>4873</v>
      </c>
      <c r="L812" s="615" t="s">
        <v>3112</v>
      </c>
      <c r="M812" s="616">
        <v>44637</v>
      </c>
      <c r="N812" s="616">
        <v>44742</v>
      </c>
      <c r="O812" s="616"/>
      <c r="P812" s="616"/>
      <c r="Q812" s="616"/>
      <c r="R812" s="616"/>
      <c r="S812" s="615" t="s">
        <v>2959</v>
      </c>
      <c r="T812" s="615">
        <v>60</v>
      </c>
      <c r="U812" s="615">
        <v>49403140</v>
      </c>
      <c r="V812" s="615" t="s">
        <v>973</v>
      </c>
      <c r="W812" s="615">
        <v>400</v>
      </c>
      <c r="X812" s="619">
        <v>768</v>
      </c>
      <c r="Y812" s="539">
        <f t="shared" si="36"/>
        <v>307200</v>
      </c>
      <c r="Z812" s="605">
        <v>0.495</v>
      </c>
      <c r="AA812" s="681">
        <f t="shared" si="37"/>
        <v>152064</v>
      </c>
      <c r="AB812" s="625"/>
      <c r="AC812" s="621">
        <v>0</v>
      </c>
      <c r="AD812" s="609"/>
      <c r="AE812" s="606"/>
      <c r="AF812" s="695">
        <f t="shared" si="38"/>
        <v>152064</v>
      </c>
      <c r="AG812" s="604" t="s">
        <v>47</v>
      </c>
      <c r="AH812" s="604"/>
      <c r="AI812" s="604">
        <v>60</v>
      </c>
      <c r="AJ812" s="608" t="s">
        <v>4871</v>
      </c>
      <c r="AK812" s="604" t="s">
        <v>1076</v>
      </c>
      <c r="AL812" s="607" t="s">
        <v>3122</v>
      </c>
      <c r="AM812" s="604" t="s">
        <v>52</v>
      </c>
      <c r="AN812" s="604" t="s">
        <v>1076</v>
      </c>
      <c r="AO812" s="604"/>
      <c r="AP812" s="606"/>
      <c r="AQ812" s="606" t="s">
        <v>37</v>
      </c>
      <c r="AR812" s="606"/>
      <c r="AS812" s="603" t="s">
        <v>1078</v>
      </c>
      <c r="AT812" s="610" t="s">
        <v>1078</v>
      </c>
      <c r="AU812" s="610" t="s">
        <v>1078</v>
      </c>
      <c r="AV812" s="605"/>
      <c r="AW812" s="602"/>
      <c r="AX812" s="602"/>
      <c r="AY812" s="602"/>
      <c r="AZ812" s="602"/>
      <c r="BA812" s="602"/>
      <c r="BB812" s="602"/>
      <c r="BC812" s="602"/>
      <c r="BD812" s="602"/>
      <c r="BE812" s="602"/>
      <c r="BF812" s="602"/>
      <c r="BG812" s="602"/>
      <c r="BH812" s="602"/>
      <c r="BI812" s="602"/>
      <c r="BJ812" s="602"/>
      <c r="BK812" s="602"/>
      <c r="BL812" s="602"/>
      <c r="BM812" s="602"/>
      <c r="BN812" s="602"/>
      <c r="BO812" s="602"/>
      <c r="BP812" s="602"/>
      <c r="BQ812" s="602"/>
      <c r="BR812" s="602"/>
      <c r="BS812" s="602"/>
      <c r="BT812" s="602"/>
      <c r="BU812" s="602"/>
      <c r="BV812" s="602"/>
      <c r="BW812" s="602"/>
      <c r="BX812" s="602"/>
      <c r="BY812" s="602"/>
      <c r="BZ812" s="602"/>
      <c r="CA812" s="602"/>
      <c r="CB812" s="602"/>
      <c r="CC812" s="602"/>
      <c r="CD812" s="602"/>
      <c r="CE812" s="602"/>
      <c r="CF812" s="602"/>
      <c r="CG812" s="602"/>
      <c r="CH812" s="602"/>
      <c r="CI812" s="602"/>
      <c r="CJ812" s="602"/>
      <c r="CK812" s="602"/>
      <c r="CL812" s="602"/>
      <c r="CM812" s="602"/>
      <c r="CN812" s="602"/>
      <c r="CO812" s="602"/>
      <c r="CP812" s="602"/>
      <c r="CQ812" s="602"/>
      <c r="CR812" s="602"/>
      <c r="CS812" s="602"/>
      <c r="CT812" s="602"/>
      <c r="CU812" s="602"/>
      <c r="CV812" s="602"/>
      <c r="CW812" s="602"/>
      <c r="CX812" s="602"/>
      <c r="CY812" s="602"/>
      <c r="CZ812" s="602"/>
      <c r="DA812" s="602"/>
      <c r="DB812" s="602"/>
      <c r="DC812" s="602"/>
      <c r="DD812" s="602"/>
      <c r="DE812" s="602"/>
      <c r="DF812" s="602"/>
      <c r="DG812" s="602"/>
      <c r="DH812" s="602"/>
      <c r="DI812" s="602"/>
      <c r="DJ812" s="602"/>
      <c r="DK812" s="602"/>
      <c r="DL812" s="602"/>
      <c r="DM812" s="602"/>
      <c r="DN812" s="602"/>
      <c r="DO812" s="602"/>
      <c r="DP812" s="602"/>
      <c r="DQ812" s="602"/>
      <c r="DR812" s="602"/>
      <c r="DS812" s="602"/>
      <c r="DT812" s="602"/>
      <c r="DU812" s="602"/>
      <c r="DV812" s="602"/>
      <c r="DW812" s="602"/>
      <c r="DX812" s="602"/>
      <c r="DY812" s="602"/>
      <c r="DZ812" s="602"/>
      <c r="EA812" s="602"/>
      <c r="EB812" s="602"/>
      <c r="EC812" s="602"/>
      <c r="ED812" s="602"/>
      <c r="EE812" s="602"/>
      <c r="EF812" s="602"/>
      <c r="EG812" s="602"/>
      <c r="EH812" s="602"/>
      <c r="EI812" s="602"/>
      <c r="EJ812" s="602"/>
      <c r="EK812" s="602"/>
      <c r="EL812" s="602"/>
      <c r="EM812" s="602"/>
      <c r="EN812" s="602"/>
      <c r="EO812" s="602"/>
      <c r="EP812" s="602"/>
      <c r="EQ812" s="602"/>
      <c r="ER812" s="602"/>
      <c r="ES812" s="602"/>
      <c r="ET812" s="602"/>
      <c r="EU812" s="602"/>
      <c r="EV812" s="602"/>
      <c r="EW812" s="602"/>
      <c r="EX812" s="602"/>
      <c r="EY812" s="602"/>
      <c r="EZ812" s="602"/>
      <c r="FA812" s="602"/>
      <c r="FB812" s="602"/>
      <c r="FC812" s="602"/>
      <c r="FD812" s="602"/>
      <c r="FE812" s="602"/>
      <c r="FF812" s="602"/>
      <c r="FG812" s="602"/>
      <c r="FH812" s="602"/>
      <c r="FI812" s="602"/>
      <c r="FJ812" s="602"/>
      <c r="FK812" s="602"/>
      <c r="FL812" s="602"/>
      <c r="FM812" s="602"/>
      <c r="FN812" s="602"/>
      <c r="FO812" s="602"/>
      <c r="FP812" s="602"/>
      <c r="FQ812" s="602"/>
      <c r="FR812" s="602"/>
      <c r="FS812" s="602"/>
      <c r="FT812" s="602"/>
      <c r="FU812" s="602"/>
      <c r="FV812" s="602"/>
      <c r="FW812" s="602"/>
      <c r="FX812" s="602"/>
      <c r="FY812" s="602"/>
      <c r="FZ812" s="602"/>
      <c r="GA812" s="602"/>
      <c r="GB812" s="602"/>
      <c r="GC812" s="602"/>
      <c r="GD812" s="602"/>
      <c r="GE812" s="602"/>
      <c r="GF812" s="602"/>
      <c r="GG812" s="602"/>
      <c r="GH812" s="602"/>
      <c r="GI812" s="602"/>
      <c r="GJ812" s="602"/>
      <c r="GK812" s="602"/>
      <c r="GL812" s="602"/>
      <c r="GM812" s="602"/>
      <c r="GN812" s="602"/>
      <c r="GO812" s="602"/>
      <c r="GP812" s="602"/>
      <c r="GQ812" s="602"/>
      <c r="GR812" s="602"/>
      <c r="GS812" s="602"/>
      <c r="GT812" s="602"/>
      <c r="GU812" s="602"/>
      <c r="GV812" s="602"/>
      <c r="GW812" s="602"/>
      <c r="GX812" s="602"/>
      <c r="GY812" s="602"/>
      <c r="GZ812" s="602"/>
      <c r="HA812" s="602"/>
      <c r="HB812" s="602"/>
      <c r="HC812" s="602"/>
      <c r="HD812" s="602"/>
      <c r="HE812" s="602"/>
      <c r="HF812" s="602"/>
      <c r="HG812" s="602"/>
      <c r="HH812" s="602"/>
      <c r="HI812" s="602"/>
      <c r="HJ812" s="602"/>
      <c r="HK812" s="602"/>
      <c r="HL812" s="602"/>
      <c r="HM812" s="602"/>
      <c r="HN812" s="602"/>
      <c r="HO812" s="602"/>
      <c r="HP812" s="602"/>
      <c r="HQ812" s="602"/>
      <c r="HR812" s="602"/>
      <c r="HS812" s="602"/>
      <c r="HT812" s="602"/>
      <c r="HU812" s="602"/>
      <c r="HV812" s="602"/>
      <c r="HW812" s="602"/>
      <c r="HX812" s="602"/>
      <c r="HY812" s="602"/>
      <c r="HZ812" s="602"/>
      <c r="IA812" s="602"/>
      <c r="IB812" s="602"/>
      <c r="IC812" s="602"/>
      <c r="ID812" s="602"/>
      <c r="IE812" s="602"/>
      <c r="IF812" s="602"/>
      <c r="IG812" s="602"/>
      <c r="IH812" s="602"/>
      <c r="II812" s="602"/>
      <c r="IJ812" s="602"/>
      <c r="IK812" s="602"/>
      <c r="IL812" s="602"/>
      <c r="IM812" s="602"/>
      <c r="IN812" s="602"/>
      <c r="IO812" s="602"/>
      <c r="IP812" s="602"/>
      <c r="IQ812" s="602"/>
      <c r="IR812" s="602"/>
      <c r="IS812" s="602"/>
      <c r="IT812" s="602"/>
      <c r="IU812" s="602"/>
      <c r="IV812" s="602"/>
      <c r="IW812" s="602"/>
      <c r="IX812" s="602"/>
      <c r="IY812" s="602"/>
      <c r="IZ812" s="602"/>
      <c r="JA812" s="602"/>
      <c r="JB812" s="602"/>
      <c r="JC812" s="602"/>
      <c r="JD812" s="602"/>
      <c r="JE812" s="602"/>
      <c r="JF812" s="602"/>
      <c r="JG812" s="602"/>
      <c r="JH812" s="602"/>
      <c r="JI812" s="602"/>
      <c r="JJ812" s="602"/>
      <c r="JK812" s="602"/>
      <c r="JL812" s="602"/>
      <c r="JM812" s="602"/>
      <c r="JN812" s="602"/>
      <c r="JO812" s="602"/>
      <c r="JP812" s="602"/>
      <c r="JQ812" s="602"/>
      <c r="JR812" s="602"/>
      <c r="JS812" s="602"/>
      <c r="JT812" s="602"/>
      <c r="JU812" s="602"/>
      <c r="JV812" s="602"/>
      <c r="JW812" s="602"/>
      <c r="JX812" s="602"/>
      <c r="JY812" s="602"/>
      <c r="JZ812" s="602"/>
      <c r="KA812" s="602"/>
      <c r="KB812" s="602"/>
      <c r="KC812" s="602"/>
      <c r="KD812" s="602"/>
      <c r="KE812" s="602"/>
      <c r="KF812" s="602"/>
      <c r="KG812" s="602"/>
      <c r="KH812" s="602"/>
      <c r="KI812" s="602"/>
      <c r="KJ812" s="602"/>
      <c r="KK812" s="602"/>
      <c r="KL812" s="602"/>
      <c r="KM812" s="602"/>
      <c r="KN812" s="602"/>
      <c r="KO812" s="602"/>
      <c r="KP812" s="602"/>
      <c r="KQ812" s="602"/>
      <c r="KR812" s="602"/>
      <c r="KS812" s="602"/>
      <c r="KT812" s="602"/>
      <c r="KU812" s="602"/>
      <c r="KV812" s="602"/>
      <c r="KW812" s="602"/>
      <c r="KX812" s="602"/>
      <c r="KY812" s="602"/>
      <c r="KZ812" s="602"/>
      <c r="LA812" s="602"/>
      <c r="LB812" s="602"/>
      <c r="LC812" s="602"/>
      <c r="LD812" s="602"/>
      <c r="LE812" s="602"/>
      <c r="LF812" s="602"/>
      <c r="LG812" s="602"/>
      <c r="LH812" s="602"/>
      <c r="LI812" s="602"/>
      <c r="LJ812" s="602"/>
      <c r="LK812" s="602"/>
      <c r="LL812" s="602"/>
      <c r="LM812" s="602"/>
      <c r="LN812" s="602"/>
      <c r="LO812" s="602"/>
      <c r="LP812" s="602"/>
      <c r="LQ812" s="602"/>
      <c r="LR812" s="602"/>
      <c r="LS812" s="602"/>
      <c r="LT812" s="602"/>
      <c r="LU812" s="602"/>
      <c r="LV812" s="602"/>
      <c r="LW812" s="602"/>
      <c r="LX812" s="602"/>
      <c r="LY812" s="602"/>
      <c r="LZ812" s="602"/>
      <c r="MA812" s="602"/>
      <c r="MB812" s="602"/>
      <c r="MC812" s="602"/>
      <c r="MD812" s="602"/>
      <c r="ME812" s="602"/>
      <c r="MF812" s="602"/>
      <c r="MG812" s="602"/>
      <c r="MH812" s="602"/>
      <c r="MI812" s="602"/>
      <c r="MJ812" s="602"/>
      <c r="MK812" s="602"/>
      <c r="ML812" s="602"/>
      <c r="MM812" s="602"/>
      <c r="MN812" s="602"/>
      <c r="MO812" s="602"/>
      <c r="MP812" s="602"/>
      <c r="MQ812" s="602"/>
      <c r="MR812" s="602"/>
      <c r="MS812" s="602"/>
      <c r="MT812" s="602"/>
      <c r="MU812" s="602"/>
      <c r="MV812" s="602"/>
      <c r="MW812" s="602"/>
      <c r="MX812" s="602"/>
      <c r="MY812" s="602"/>
      <c r="MZ812" s="602"/>
      <c r="NA812" s="602"/>
      <c r="NB812" s="602"/>
      <c r="NC812" s="602"/>
      <c r="ND812" s="602"/>
      <c r="NE812" s="602"/>
      <c r="NF812" s="602"/>
      <c r="NG812" s="602"/>
      <c r="NH812" s="602"/>
      <c r="NI812" s="602"/>
      <c r="NJ812" s="602"/>
      <c r="NK812" s="602"/>
      <c r="NL812" s="602"/>
      <c r="NM812" s="602"/>
      <c r="NN812" s="602"/>
      <c r="NO812" s="602"/>
      <c r="NP812" s="602"/>
      <c r="NQ812" s="602"/>
      <c r="NR812" s="602"/>
      <c r="NS812" s="602"/>
      <c r="NT812" s="602"/>
      <c r="NU812" s="602"/>
      <c r="NV812" s="602"/>
      <c r="NW812" s="602"/>
      <c r="NX812" s="602"/>
      <c r="NY812" s="602"/>
      <c r="NZ812" s="602"/>
      <c r="OA812" s="602"/>
      <c r="OB812" s="602"/>
      <c r="OC812" s="602"/>
      <c r="OD812" s="602"/>
      <c r="OE812" s="602"/>
      <c r="OF812" s="602"/>
      <c r="OG812" s="602"/>
      <c r="OH812" s="602"/>
      <c r="OI812" s="602"/>
      <c r="OJ812" s="602"/>
      <c r="OK812" s="602"/>
      <c r="OL812" s="602"/>
      <c r="OM812" s="602"/>
      <c r="ON812" s="602"/>
      <c r="OO812" s="602"/>
      <c r="OP812" s="602"/>
      <c r="OQ812" s="602"/>
      <c r="OR812" s="602"/>
      <c r="OS812" s="602"/>
      <c r="OT812" s="602"/>
      <c r="OU812" s="602"/>
      <c r="OV812" s="602"/>
      <c r="OW812" s="602"/>
      <c r="OX812" s="602"/>
      <c r="OY812" s="602"/>
      <c r="OZ812" s="602"/>
      <c r="PA812" s="602"/>
      <c r="PB812" s="602"/>
      <c r="PC812" s="602"/>
      <c r="PD812" s="602"/>
      <c r="PE812" s="602"/>
      <c r="PF812" s="602"/>
      <c r="PG812" s="602"/>
      <c r="PH812" s="602"/>
      <c r="PI812" s="602"/>
      <c r="PJ812" s="602"/>
      <c r="PK812" s="602"/>
      <c r="PL812" s="602"/>
      <c r="PM812" s="602"/>
      <c r="PN812" s="602"/>
      <c r="PO812" s="602"/>
      <c r="PP812" s="602"/>
      <c r="PQ812" s="602"/>
      <c r="PR812" s="602"/>
      <c r="PS812" s="602"/>
      <c r="PT812" s="602"/>
      <c r="PU812" s="602"/>
      <c r="PV812" s="602"/>
      <c r="PW812" s="602"/>
      <c r="PX812" s="602"/>
      <c r="PY812" s="602"/>
      <c r="PZ812" s="602"/>
      <c r="QA812" s="602"/>
      <c r="QB812" s="602"/>
      <c r="QC812" s="602"/>
      <c r="QD812" s="602"/>
      <c r="QE812" s="602"/>
      <c r="QF812" s="602"/>
      <c r="QG812" s="602"/>
      <c r="QH812" s="602"/>
      <c r="QI812" s="602"/>
      <c r="QJ812" s="602"/>
      <c r="QK812" s="602"/>
      <c r="QL812" s="602"/>
      <c r="QM812" s="602"/>
      <c r="QN812" s="602"/>
      <c r="QO812" s="602"/>
      <c r="QP812" s="602"/>
      <c r="QQ812" s="602"/>
      <c r="QR812" s="602"/>
      <c r="QS812" s="602"/>
      <c r="QT812" s="602"/>
      <c r="QU812" s="602"/>
      <c r="QV812" s="602"/>
      <c r="QW812" s="602"/>
      <c r="QX812" s="602"/>
      <c r="QY812" s="602"/>
      <c r="QZ812" s="602"/>
      <c r="RA812" s="602"/>
      <c r="RB812" s="602"/>
      <c r="RC812" s="602"/>
      <c r="RD812" s="602"/>
      <c r="RE812" s="602"/>
      <c r="RF812" s="602"/>
      <c r="RG812" s="602"/>
      <c r="RH812" s="602"/>
      <c r="RI812" s="602"/>
      <c r="RJ812" s="602"/>
      <c r="RK812" s="602"/>
      <c r="RL812" s="602"/>
      <c r="RM812" s="602"/>
      <c r="RN812" s="602"/>
      <c r="RO812" s="602"/>
      <c r="RP812" s="602"/>
      <c r="RQ812" s="602"/>
      <c r="RR812" s="602"/>
      <c r="RS812" s="602"/>
      <c r="RT812" s="602"/>
      <c r="RU812" s="602"/>
      <c r="RV812" s="602"/>
      <c r="RW812" s="602"/>
      <c r="RX812" s="602"/>
      <c r="RY812" s="602"/>
      <c r="RZ812" s="602"/>
      <c r="SA812" s="602"/>
      <c r="SB812" s="602"/>
      <c r="SC812" s="602"/>
      <c r="SD812" s="602"/>
      <c r="SE812" s="602"/>
      <c r="SF812" s="602"/>
      <c r="SG812" s="602"/>
      <c r="SH812" s="602"/>
      <c r="SI812" s="602"/>
      <c r="SJ812" s="602"/>
      <c r="SK812" s="602"/>
      <c r="SL812" s="602"/>
      <c r="SM812" s="602"/>
      <c r="SN812" s="602"/>
      <c r="SO812" s="602"/>
      <c r="SP812" s="602"/>
      <c r="SQ812" s="602"/>
      <c r="SR812" s="602"/>
      <c r="SS812" s="602"/>
      <c r="ST812" s="602"/>
      <c r="SU812" s="602"/>
      <c r="SV812" s="602"/>
      <c r="SW812" s="602"/>
      <c r="SX812" s="602"/>
      <c r="SY812" s="602"/>
      <c r="SZ812" s="602"/>
      <c r="TA812" s="602"/>
      <c r="TB812" s="602"/>
      <c r="TC812" s="602"/>
      <c r="TD812" s="602"/>
      <c r="TE812" s="602"/>
      <c r="TF812" s="602"/>
      <c r="TG812" s="602"/>
      <c r="TH812" s="602"/>
      <c r="TI812" s="602"/>
      <c r="TJ812" s="602"/>
      <c r="TK812" s="602"/>
      <c r="TL812" s="602"/>
      <c r="TM812" s="602"/>
      <c r="TN812" s="602"/>
      <c r="TO812" s="602"/>
      <c r="TP812" s="602"/>
      <c r="TQ812" s="602"/>
      <c r="TR812" s="602"/>
      <c r="TS812" s="602"/>
      <c r="TT812" s="602"/>
      <c r="TU812" s="602"/>
      <c r="TV812" s="602"/>
      <c r="TW812" s="602"/>
      <c r="TX812" s="602"/>
      <c r="TY812" s="602"/>
      <c r="TZ812" s="602"/>
      <c r="UA812" s="602"/>
      <c r="UB812" s="602"/>
      <c r="UC812" s="602"/>
      <c r="UD812" s="602"/>
      <c r="UE812" s="602"/>
      <c r="UF812" s="602"/>
      <c r="UG812" s="602"/>
      <c r="UH812" s="602"/>
      <c r="UI812" s="602"/>
      <c r="UJ812" s="602"/>
      <c r="UK812" s="602"/>
      <c r="UL812" s="602"/>
      <c r="UM812" s="602"/>
      <c r="UN812" s="602"/>
      <c r="UO812" s="602"/>
      <c r="UP812" s="602"/>
      <c r="UQ812" s="602"/>
      <c r="UR812" s="602"/>
      <c r="US812" s="602"/>
      <c r="UT812" s="602"/>
      <c r="UU812" s="602"/>
      <c r="UV812" s="602"/>
      <c r="UW812" s="602"/>
      <c r="UX812" s="602"/>
      <c r="UY812" s="602"/>
      <c r="UZ812" s="602"/>
      <c r="VA812" s="602"/>
      <c r="VB812" s="602"/>
      <c r="VC812" s="602"/>
      <c r="VD812" s="602"/>
      <c r="VE812" s="602"/>
      <c r="VF812" s="602"/>
      <c r="VG812" s="602"/>
      <c r="VH812" s="602"/>
      <c r="VI812" s="602"/>
      <c r="VJ812" s="602"/>
      <c r="VK812" s="602"/>
      <c r="VL812" s="602"/>
      <c r="VM812" s="602"/>
      <c r="VN812" s="602"/>
      <c r="VO812" s="602"/>
      <c r="VP812" s="602"/>
      <c r="VQ812" s="602"/>
      <c r="VR812" s="602"/>
      <c r="VS812" s="602"/>
      <c r="VT812" s="602"/>
      <c r="VU812" s="602"/>
      <c r="VV812" s="602"/>
      <c r="VW812" s="602"/>
      <c r="VX812" s="602"/>
      <c r="VY812" s="602"/>
      <c r="VZ812" s="602"/>
      <c r="WA812" s="602"/>
      <c r="WB812" s="602"/>
      <c r="WC812" s="602"/>
      <c r="WD812" s="602"/>
      <c r="WE812" s="602"/>
      <c r="WF812" s="602"/>
      <c r="WG812" s="602"/>
      <c r="WH812" s="602"/>
      <c r="WI812" s="602"/>
      <c r="WJ812" s="602"/>
      <c r="WK812" s="602"/>
      <c r="WL812" s="602"/>
      <c r="WM812" s="602"/>
      <c r="WN812" s="602"/>
      <c r="WO812" s="602"/>
      <c r="WP812" s="602"/>
      <c r="WQ812" s="602"/>
      <c r="WR812" s="602"/>
      <c r="WS812" s="602"/>
      <c r="WT812" s="602"/>
      <c r="WU812" s="602"/>
      <c r="WV812" s="602"/>
      <c r="WW812" s="602"/>
      <c r="WX812" s="602"/>
      <c r="WY812" s="602"/>
      <c r="WZ812" s="602"/>
      <c r="XA812" s="602"/>
      <c r="XB812" s="602"/>
      <c r="XC812" s="602"/>
      <c r="XD812" s="602"/>
      <c r="XE812" s="602"/>
      <c r="XF812" s="602"/>
      <c r="XG812" s="602"/>
      <c r="XH812" s="602"/>
      <c r="XI812" s="602"/>
      <c r="XJ812" s="602"/>
      <c r="XK812" s="602"/>
      <c r="XL812" s="602"/>
      <c r="XM812" s="602"/>
      <c r="XN812" s="602"/>
      <c r="XO812" s="602"/>
      <c r="XP812" s="602"/>
      <c r="XQ812" s="602"/>
      <c r="XR812" s="602"/>
      <c r="XS812" s="602"/>
      <c r="XT812" s="602"/>
      <c r="XU812" s="602"/>
      <c r="XV812" s="602"/>
      <c r="XW812" s="602"/>
      <c r="XX812" s="602"/>
      <c r="XY812" s="602"/>
      <c r="XZ812" s="602"/>
      <c r="YA812" s="602"/>
      <c r="YB812" s="602"/>
      <c r="YC812" s="602"/>
      <c r="YD812" s="602"/>
      <c r="YE812" s="602"/>
      <c r="YF812" s="602"/>
      <c r="YG812" s="602"/>
      <c r="YH812" s="602"/>
      <c r="YI812" s="602"/>
      <c r="YJ812" s="602"/>
      <c r="YK812" s="602"/>
      <c r="YL812" s="602"/>
      <c r="YM812" s="602"/>
      <c r="YN812" s="602"/>
      <c r="YO812" s="602"/>
      <c r="YP812" s="602"/>
      <c r="YQ812" s="602"/>
      <c r="YR812" s="602"/>
      <c r="YS812" s="602"/>
      <c r="YT812" s="602"/>
      <c r="YU812" s="602"/>
      <c r="YV812" s="602"/>
      <c r="YW812" s="602"/>
      <c r="YX812" s="602"/>
      <c r="YY812" s="602"/>
      <c r="YZ812" s="602"/>
      <c r="ZA812" s="602"/>
      <c r="ZB812" s="602"/>
      <c r="ZC812" s="602"/>
      <c r="ZD812" s="602"/>
      <c r="ZE812" s="602"/>
      <c r="ZF812" s="602"/>
      <c r="ZG812" s="602"/>
      <c r="ZH812" s="602"/>
      <c r="ZI812" s="602"/>
      <c r="ZJ812" s="602"/>
      <c r="ZK812" s="602"/>
      <c r="ZL812" s="602"/>
      <c r="ZM812" s="602"/>
      <c r="ZN812" s="602"/>
      <c r="ZO812" s="602"/>
      <c r="ZP812" s="602"/>
      <c r="ZQ812" s="602"/>
      <c r="ZR812" s="602"/>
      <c r="ZS812" s="602"/>
      <c r="ZT812" s="602"/>
      <c r="ZU812" s="602"/>
      <c r="ZV812" s="602"/>
      <c r="ZW812" s="602"/>
      <c r="ZX812" s="602"/>
      <c r="ZY812" s="602"/>
      <c r="ZZ812" s="602"/>
      <c r="AAA812" s="602"/>
      <c r="AAB812" s="602"/>
      <c r="AAC812" s="602"/>
      <c r="AAD812" s="602"/>
      <c r="AAE812" s="602"/>
      <c r="AAF812" s="602"/>
      <c r="AAG812" s="602"/>
      <c r="AAH812" s="602"/>
      <c r="AAI812" s="602"/>
      <c r="AAJ812" s="602"/>
      <c r="AAK812" s="602"/>
      <c r="AAL812" s="602"/>
      <c r="AAM812" s="602"/>
      <c r="AAN812" s="602"/>
      <c r="AAO812" s="602"/>
      <c r="AAP812" s="602"/>
      <c r="AAQ812" s="602"/>
      <c r="AAR812" s="602"/>
      <c r="AAS812" s="602"/>
      <c r="AAT812" s="602"/>
      <c r="AAU812" s="602"/>
      <c r="AAV812" s="602"/>
      <c r="AAW812" s="602"/>
      <c r="AAX812" s="602"/>
      <c r="AAY812" s="602"/>
      <c r="AAZ812" s="602"/>
      <c r="ABA812" s="602"/>
      <c r="ABB812" s="602"/>
      <c r="ABC812" s="602"/>
      <c r="ABD812" s="602"/>
      <c r="ABE812" s="602"/>
      <c r="ABF812" s="602"/>
      <c r="ABG812" s="602"/>
      <c r="ABH812" s="602"/>
      <c r="ABI812" s="602"/>
      <c r="ABJ812" s="602"/>
      <c r="ABK812" s="602"/>
      <c r="ABL812" s="602"/>
      <c r="ABM812" s="602"/>
      <c r="ABN812" s="602"/>
      <c r="ABO812" s="602"/>
      <c r="ABP812" s="602"/>
      <c r="ABQ812" s="602"/>
      <c r="ABR812" s="602"/>
      <c r="ABS812" s="602"/>
      <c r="ABT812" s="602"/>
      <c r="ABU812" s="602"/>
      <c r="ABV812" s="602"/>
      <c r="ABW812" s="602"/>
      <c r="ABX812" s="602"/>
      <c r="ABY812" s="602"/>
      <c r="ABZ812" s="602"/>
      <c r="ACA812" s="602"/>
      <c r="ACB812" s="602"/>
      <c r="ACC812" s="602"/>
      <c r="ACD812" s="602"/>
      <c r="ACE812" s="602"/>
      <c r="ACF812" s="602"/>
      <c r="ACG812" s="602"/>
      <c r="ACH812" s="602"/>
      <c r="ACI812" s="602"/>
      <c r="ACJ812" s="602"/>
      <c r="ACK812" s="602"/>
      <c r="ACL812" s="602"/>
      <c r="ACM812" s="602"/>
      <c r="ACN812" s="602"/>
      <c r="ACO812" s="602"/>
      <c r="ACP812" s="602"/>
      <c r="ACQ812" s="602"/>
      <c r="ACR812" s="602"/>
      <c r="ACS812" s="602"/>
      <c r="ACT812" s="602"/>
      <c r="ACU812" s="602"/>
      <c r="ACV812" s="602"/>
      <c r="ACW812" s="602"/>
      <c r="ACX812" s="602"/>
      <c r="ACY812" s="602"/>
      <c r="ACZ812" s="602"/>
      <c r="ADA812" s="602"/>
      <c r="ADB812" s="602"/>
      <c r="ADC812" s="602"/>
      <c r="ADD812" s="602"/>
      <c r="ADE812" s="602"/>
      <c r="ADF812" s="602"/>
      <c r="ADG812" s="602"/>
      <c r="ADH812" s="602"/>
      <c r="ADI812" s="602"/>
      <c r="ADJ812" s="602"/>
      <c r="ADK812" s="602"/>
      <c r="ADL812" s="602"/>
      <c r="ADM812" s="602"/>
      <c r="ADN812" s="602"/>
      <c r="ADO812" s="602"/>
      <c r="ADP812" s="602"/>
      <c r="ADQ812" s="602"/>
      <c r="ADR812" s="602"/>
      <c r="ADS812" s="602"/>
      <c r="ADT812" s="602"/>
      <c r="ADU812" s="602"/>
      <c r="ADV812" s="602"/>
      <c r="ADW812" s="602"/>
      <c r="ADX812" s="602"/>
      <c r="ADY812" s="602"/>
      <c r="ADZ812" s="602"/>
      <c r="AEA812" s="602"/>
      <c r="AEB812" s="602"/>
      <c r="AEC812" s="602"/>
      <c r="AED812" s="602"/>
      <c r="AEE812" s="602"/>
      <c r="AEF812" s="602"/>
      <c r="AEG812" s="602"/>
      <c r="AEH812" s="602"/>
      <c r="AEI812" s="602"/>
      <c r="AEJ812" s="602"/>
      <c r="AEK812" s="602"/>
      <c r="AEL812" s="602"/>
      <c r="AEM812" s="602"/>
      <c r="AEN812" s="602"/>
      <c r="AEO812" s="602"/>
      <c r="AEP812" s="602"/>
      <c r="AEQ812" s="602"/>
      <c r="AER812" s="602"/>
      <c r="AES812" s="602"/>
      <c r="AET812" s="602"/>
      <c r="AEU812" s="602"/>
      <c r="AEV812" s="602"/>
      <c r="AEW812" s="602"/>
      <c r="AEX812" s="602"/>
      <c r="AEY812" s="602"/>
      <c r="AEZ812" s="602"/>
      <c r="AFA812" s="602"/>
      <c r="AFB812" s="602"/>
      <c r="AFC812" s="602"/>
      <c r="AFD812" s="602"/>
      <c r="AFE812" s="602"/>
      <c r="AFF812" s="602"/>
      <c r="AFG812" s="602"/>
      <c r="AFH812" s="602"/>
      <c r="AFI812" s="602"/>
      <c r="AFJ812" s="602"/>
      <c r="AFK812" s="602"/>
      <c r="AFL812" s="602"/>
      <c r="AFM812" s="602"/>
      <c r="AFN812" s="602"/>
      <c r="AFO812" s="602"/>
      <c r="AFP812" s="602"/>
      <c r="AFQ812" s="602"/>
      <c r="AFR812" s="602"/>
      <c r="AFS812" s="602"/>
      <c r="AFT812" s="602"/>
      <c r="AFU812" s="602"/>
      <c r="AFV812" s="602"/>
      <c r="AFW812" s="602"/>
      <c r="AFX812" s="602"/>
      <c r="AFY812" s="602"/>
      <c r="AFZ812" s="602"/>
      <c r="AGA812" s="602"/>
      <c r="AGB812" s="602"/>
      <c r="AGC812" s="602"/>
      <c r="AGD812" s="602"/>
      <c r="AGE812" s="602"/>
      <c r="AGF812" s="602"/>
      <c r="AGG812" s="602"/>
      <c r="AGH812" s="602"/>
      <c r="AGI812" s="602"/>
      <c r="AGJ812" s="602"/>
      <c r="AGK812" s="602"/>
      <c r="AGL812" s="602"/>
      <c r="AGM812" s="602"/>
      <c r="AGN812" s="602"/>
      <c r="AGO812" s="602"/>
      <c r="AGP812" s="602"/>
      <c r="AGQ812" s="602"/>
      <c r="AGR812" s="602"/>
      <c r="AGS812" s="602"/>
      <c r="AGT812" s="602"/>
      <c r="AGU812" s="602"/>
      <c r="AGV812" s="602"/>
      <c r="AGW812" s="602"/>
      <c r="AGX812" s="602"/>
      <c r="AGY812" s="602"/>
      <c r="AGZ812" s="602"/>
      <c r="AHA812" s="602"/>
      <c r="AHB812" s="602"/>
      <c r="AHC812" s="602"/>
      <c r="AHD812" s="602"/>
      <c r="AHE812" s="602"/>
      <c r="AHF812" s="602"/>
      <c r="AHG812" s="602"/>
      <c r="AHH812" s="602"/>
      <c r="AHI812" s="602"/>
      <c r="AHJ812" s="602"/>
      <c r="AHK812" s="602"/>
      <c r="AHL812" s="602"/>
      <c r="AHM812" s="602"/>
      <c r="AHN812" s="602"/>
      <c r="AHO812" s="602"/>
      <c r="AHP812" s="602"/>
      <c r="AHQ812" s="602"/>
      <c r="AHR812" s="602"/>
      <c r="AHS812" s="602"/>
      <c r="AHT812" s="602"/>
      <c r="AHU812" s="602"/>
      <c r="AHV812" s="602"/>
      <c r="AHW812" s="602"/>
      <c r="AHX812" s="602"/>
      <c r="AHY812" s="602"/>
      <c r="AHZ812" s="602"/>
      <c r="AIA812" s="602"/>
      <c r="AIB812" s="602"/>
      <c r="AIC812" s="602"/>
      <c r="AID812" s="602"/>
      <c r="AIE812" s="602"/>
      <c r="AIF812" s="602"/>
      <c r="AIG812" s="602"/>
      <c r="AIH812" s="602"/>
      <c r="AII812" s="602"/>
      <c r="AIJ812" s="602"/>
      <c r="AIK812" s="602"/>
      <c r="AIL812" s="602"/>
      <c r="AIM812" s="602"/>
      <c r="AIN812" s="602"/>
      <c r="AIO812" s="602"/>
      <c r="AIP812" s="602"/>
      <c r="AIQ812" s="602"/>
      <c r="AIR812" s="602"/>
      <c r="AIS812" s="602"/>
      <c r="AIT812" s="602"/>
      <c r="AIU812" s="602"/>
      <c r="AIV812" s="602"/>
      <c r="AIW812" s="602"/>
      <c r="AIX812" s="602"/>
      <c r="AIY812" s="602"/>
      <c r="AIZ812" s="602"/>
      <c r="AJA812" s="602"/>
      <c r="AJB812" s="602"/>
      <c r="AJC812" s="602"/>
      <c r="AJD812" s="602"/>
      <c r="AJE812" s="602"/>
      <c r="AJF812" s="602"/>
      <c r="AJG812" s="602"/>
      <c r="AJH812" s="602"/>
      <c r="AJI812" s="602"/>
    </row>
    <row r="813" spans="1:945">
      <c r="A813" s="603"/>
      <c r="B813" s="623">
        <v>44642</v>
      </c>
      <c r="C813" s="623" t="s">
        <v>1217</v>
      </c>
      <c r="D813" s="615" t="s">
        <v>2956</v>
      </c>
      <c r="E813" s="617" t="s">
        <v>4874</v>
      </c>
      <c r="F813" s="615"/>
      <c r="G813" s="615"/>
      <c r="H813" s="615"/>
      <c r="I813" s="615" t="s">
        <v>3062</v>
      </c>
      <c r="J813" s="618"/>
      <c r="K813" s="615" t="s">
        <v>4875</v>
      </c>
      <c r="L813" s="615" t="s">
        <v>2618</v>
      </c>
      <c r="M813" s="616">
        <v>44641</v>
      </c>
      <c r="N813" s="616">
        <v>44743</v>
      </c>
      <c r="O813" s="616"/>
      <c r="P813" s="616"/>
      <c r="Q813" s="616"/>
      <c r="R813" s="616"/>
      <c r="S813" s="615" t="s">
        <v>2959</v>
      </c>
      <c r="T813" s="615">
        <v>60</v>
      </c>
      <c r="U813" s="615">
        <v>49403140</v>
      </c>
      <c r="V813" s="615" t="s">
        <v>973</v>
      </c>
      <c r="W813" s="615">
        <v>400</v>
      </c>
      <c r="X813" s="619">
        <v>832</v>
      </c>
      <c r="Y813" s="539">
        <f t="shared" si="36"/>
        <v>332800</v>
      </c>
      <c r="Z813" s="605">
        <v>0.55000000000000004</v>
      </c>
      <c r="AA813" s="681">
        <f t="shared" si="37"/>
        <v>183040.00000000003</v>
      </c>
      <c r="AB813" s="625"/>
      <c r="AC813" s="621">
        <v>0</v>
      </c>
      <c r="AD813" s="609"/>
      <c r="AE813" s="606"/>
      <c r="AF813" s="695">
        <f t="shared" si="38"/>
        <v>183040.00000000003</v>
      </c>
      <c r="AG813" s="604" t="s">
        <v>1073</v>
      </c>
      <c r="AH813" s="604"/>
      <c r="AI813" s="604">
        <v>60</v>
      </c>
      <c r="AJ813" s="608" t="s">
        <v>2619</v>
      </c>
      <c r="AK813" s="604" t="s">
        <v>1088</v>
      </c>
      <c r="AL813" s="607" t="s">
        <v>2620</v>
      </c>
      <c r="AM813" s="604" t="s">
        <v>52</v>
      </c>
      <c r="AN813" s="604" t="s">
        <v>1076</v>
      </c>
      <c r="AO813" s="604"/>
      <c r="AP813" s="606"/>
      <c r="AQ813" s="606" t="s">
        <v>37</v>
      </c>
      <c r="AR813" s="606" t="s">
        <v>3086</v>
      </c>
      <c r="AS813" s="603" t="s">
        <v>1078</v>
      </c>
      <c r="AT813" s="610" t="s">
        <v>1078</v>
      </c>
      <c r="AU813" s="610" t="s">
        <v>1078</v>
      </c>
      <c r="AV813" s="605">
        <v>0.73</v>
      </c>
      <c r="AW813" s="602"/>
      <c r="AX813" s="602"/>
      <c r="AY813" s="602"/>
      <c r="AZ813" s="602"/>
      <c r="BA813" s="602"/>
      <c r="BB813" s="602"/>
      <c r="BC813" s="602"/>
      <c r="BD813" s="602"/>
      <c r="BE813" s="602"/>
      <c r="BF813" s="602"/>
      <c r="BG813" s="602"/>
      <c r="BH813" s="602"/>
      <c r="BI813" s="602"/>
      <c r="BJ813" s="602"/>
      <c r="BK813" s="602"/>
      <c r="BL813" s="602"/>
      <c r="BM813" s="602"/>
      <c r="BN813" s="602"/>
      <c r="BO813" s="602"/>
      <c r="BP813" s="602"/>
      <c r="BQ813" s="602"/>
      <c r="BR813" s="602"/>
      <c r="BS813" s="602"/>
      <c r="BT813" s="602"/>
      <c r="BU813" s="602"/>
      <c r="BV813" s="602"/>
      <c r="BW813" s="602"/>
      <c r="BX813" s="602"/>
      <c r="BY813" s="602"/>
      <c r="BZ813" s="602"/>
      <c r="CA813" s="602"/>
      <c r="CB813" s="602"/>
      <c r="CC813" s="602"/>
      <c r="CD813" s="602"/>
      <c r="CE813" s="602"/>
      <c r="CF813" s="602"/>
      <c r="CG813" s="602"/>
      <c r="CH813" s="602"/>
      <c r="CI813" s="602"/>
      <c r="CJ813" s="602"/>
      <c r="CK813" s="602"/>
      <c r="CL813" s="602"/>
      <c r="CM813" s="602"/>
      <c r="CN813" s="602"/>
      <c r="CO813" s="602"/>
      <c r="CP813" s="602"/>
      <c r="CQ813" s="602"/>
      <c r="CR813" s="602"/>
      <c r="CS813" s="602"/>
      <c r="CT813" s="602"/>
      <c r="CU813" s="602"/>
      <c r="CV813" s="602"/>
      <c r="CW813" s="602"/>
      <c r="CX813" s="602"/>
      <c r="CY813" s="602"/>
      <c r="CZ813" s="602"/>
      <c r="DA813" s="602"/>
      <c r="DB813" s="602"/>
      <c r="DC813" s="602"/>
      <c r="DD813" s="602"/>
      <c r="DE813" s="602"/>
      <c r="DF813" s="602"/>
      <c r="DG813" s="602"/>
      <c r="DH813" s="602"/>
      <c r="DI813" s="602"/>
      <c r="DJ813" s="602"/>
      <c r="DK813" s="602"/>
      <c r="DL813" s="602"/>
      <c r="DM813" s="602"/>
      <c r="DN813" s="602"/>
      <c r="DO813" s="602"/>
      <c r="DP813" s="602"/>
      <c r="DQ813" s="602"/>
      <c r="DR813" s="602"/>
      <c r="DS813" s="602"/>
      <c r="DT813" s="602"/>
      <c r="DU813" s="602"/>
      <c r="DV813" s="602"/>
      <c r="DW813" s="602"/>
      <c r="DX813" s="602"/>
      <c r="DY813" s="602"/>
      <c r="DZ813" s="602"/>
      <c r="EA813" s="602"/>
      <c r="EB813" s="602"/>
      <c r="EC813" s="602"/>
      <c r="ED813" s="602"/>
      <c r="EE813" s="602"/>
      <c r="EF813" s="602"/>
      <c r="EG813" s="602"/>
      <c r="EH813" s="602"/>
      <c r="EI813" s="602"/>
      <c r="EJ813" s="602"/>
      <c r="EK813" s="602"/>
      <c r="EL813" s="602"/>
      <c r="EM813" s="602"/>
      <c r="EN813" s="602"/>
      <c r="EO813" s="602"/>
      <c r="EP813" s="602"/>
      <c r="EQ813" s="602"/>
      <c r="ER813" s="602"/>
      <c r="ES813" s="602"/>
      <c r="ET813" s="602"/>
      <c r="EU813" s="602"/>
      <c r="EV813" s="602"/>
      <c r="EW813" s="602"/>
      <c r="EX813" s="602"/>
      <c r="EY813" s="602"/>
      <c r="EZ813" s="602"/>
      <c r="FA813" s="602"/>
      <c r="FB813" s="602"/>
      <c r="FC813" s="602"/>
      <c r="FD813" s="602"/>
      <c r="FE813" s="602"/>
      <c r="FF813" s="602"/>
      <c r="FG813" s="602"/>
      <c r="FH813" s="602"/>
      <c r="FI813" s="602"/>
      <c r="FJ813" s="602"/>
      <c r="FK813" s="602"/>
      <c r="FL813" s="602"/>
      <c r="FM813" s="602"/>
      <c r="FN813" s="602"/>
      <c r="FO813" s="602"/>
      <c r="FP813" s="602"/>
      <c r="FQ813" s="602"/>
      <c r="FR813" s="602"/>
      <c r="FS813" s="602"/>
      <c r="FT813" s="602"/>
      <c r="FU813" s="602"/>
      <c r="FV813" s="602"/>
      <c r="FW813" s="602"/>
      <c r="FX813" s="602"/>
      <c r="FY813" s="602"/>
      <c r="FZ813" s="602"/>
      <c r="GA813" s="602"/>
      <c r="GB813" s="602"/>
      <c r="GC813" s="602"/>
      <c r="GD813" s="602"/>
      <c r="GE813" s="602"/>
      <c r="GF813" s="602"/>
      <c r="GG813" s="602"/>
      <c r="GH813" s="602"/>
      <c r="GI813" s="602"/>
      <c r="GJ813" s="602"/>
      <c r="GK813" s="602"/>
      <c r="GL813" s="602"/>
      <c r="GM813" s="602"/>
      <c r="GN813" s="602"/>
      <c r="GO813" s="602"/>
      <c r="GP813" s="602"/>
      <c r="GQ813" s="602"/>
      <c r="GR813" s="602"/>
      <c r="GS813" s="602"/>
      <c r="GT813" s="602"/>
      <c r="GU813" s="602"/>
      <c r="GV813" s="602"/>
      <c r="GW813" s="602"/>
      <c r="GX813" s="602"/>
      <c r="GY813" s="602"/>
      <c r="GZ813" s="602"/>
      <c r="HA813" s="602"/>
      <c r="HB813" s="602"/>
      <c r="HC813" s="602"/>
      <c r="HD813" s="602"/>
      <c r="HE813" s="602"/>
      <c r="HF813" s="602"/>
      <c r="HG813" s="602"/>
      <c r="HH813" s="602"/>
      <c r="HI813" s="602"/>
      <c r="HJ813" s="602"/>
      <c r="HK813" s="602"/>
      <c r="HL813" s="602"/>
      <c r="HM813" s="602"/>
      <c r="HN813" s="602"/>
      <c r="HO813" s="602"/>
      <c r="HP813" s="602"/>
      <c r="HQ813" s="602"/>
      <c r="HR813" s="602"/>
      <c r="HS813" s="602"/>
      <c r="HT813" s="602"/>
      <c r="HU813" s="602"/>
      <c r="HV813" s="602"/>
      <c r="HW813" s="602"/>
      <c r="HX813" s="602"/>
      <c r="HY813" s="602"/>
      <c r="HZ813" s="602"/>
      <c r="IA813" s="602"/>
      <c r="IB813" s="602"/>
      <c r="IC813" s="602"/>
      <c r="ID813" s="602"/>
      <c r="IE813" s="602"/>
      <c r="IF813" s="602"/>
      <c r="IG813" s="602"/>
      <c r="IH813" s="602"/>
      <c r="II813" s="602"/>
      <c r="IJ813" s="602"/>
      <c r="IK813" s="602"/>
      <c r="IL813" s="602"/>
      <c r="IM813" s="602"/>
      <c r="IN813" s="602"/>
      <c r="IO813" s="602"/>
      <c r="IP813" s="602"/>
      <c r="IQ813" s="602"/>
      <c r="IR813" s="602"/>
      <c r="IS813" s="602"/>
      <c r="IT813" s="602"/>
      <c r="IU813" s="602"/>
      <c r="IV813" s="602"/>
      <c r="IW813" s="602"/>
      <c r="IX813" s="602"/>
      <c r="IY813" s="602"/>
      <c r="IZ813" s="602"/>
      <c r="JA813" s="602"/>
      <c r="JB813" s="602"/>
      <c r="JC813" s="602"/>
      <c r="JD813" s="602"/>
      <c r="JE813" s="602"/>
      <c r="JF813" s="602"/>
      <c r="JG813" s="602"/>
      <c r="JH813" s="602"/>
      <c r="JI813" s="602"/>
      <c r="JJ813" s="602"/>
      <c r="JK813" s="602"/>
      <c r="JL813" s="602"/>
      <c r="JM813" s="602"/>
      <c r="JN813" s="602"/>
      <c r="JO813" s="602"/>
      <c r="JP813" s="602"/>
      <c r="JQ813" s="602"/>
      <c r="JR813" s="602"/>
      <c r="JS813" s="602"/>
      <c r="JT813" s="602"/>
      <c r="JU813" s="602"/>
      <c r="JV813" s="602"/>
      <c r="JW813" s="602"/>
      <c r="JX813" s="602"/>
      <c r="JY813" s="602"/>
      <c r="JZ813" s="602"/>
      <c r="KA813" s="602"/>
      <c r="KB813" s="602"/>
      <c r="KC813" s="602"/>
      <c r="KD813" s="602"/>
      <c r="KE813" s="602"/>
      <c r="KF813" s="602"/>
      <c r="KG813" s="602"/>
      <c r="KH813" s="602"/>
      <c r="KI813" s="602"/>
      <c r="KJ813" s="602"/>
      <c r="KK813" s="602"/>
      <c r="KL813" s="602"/>
      <c r="KM813" s="602"/>
      <c r="KN813" s="602"/>
      <c r="KO813" s="602"/>
      <c r="KP813" s="602"/>
      <c r="KQ813" s="602"/>
      <c r="KR813" s="602"/>
      <c r="KS813" s="602"/>
      <c r="KT813" s="602"/>
      <c r="KU813" s="602"/>
      <c r="KV813" s="602"/>
      <c r="KW813" s="602"/>
      <c r="KX813" s="602"/>
      <c r="KY813" s="602"/>
      <c r="KZ813" s="602"/>
      <c r="LA813" s="602"/>
      <c r="LB813" s="602"/>
      <c r="LC813" s="602"/>
      <c r="LD813" s="602"/>
      <c r="LE813" s="602"/>
      <c r="LF813" s="602"/>
      <c r="LG813" s="602"/>
      <c r="LH813" s="602"/>
      <c r="LI813" s="602"/>
      <c r="LJ813" s="602"/>
      <c r="LK813" s="602"/>
      <c r="LL813" s="602"/>
      <c r="LM813" s="602"/>
      <c r="LN813" s="602"/>
      <c r="LO813" s="602"/>
      <c r="LP813" s="602"/>
      <c r="LQ813" s="602"/>
      <c r="LR813" s="602"/>
      <c r="LS813" s="602"/>
      <c r="LT813" s="602"/>
      <c r="LU813" s="602"/>
      <c r="LV813" s="602"/>
      <c r="LW813" s="602"/>
      <c r="LX813" s="602"/>
      <c r="LY813" s="602"/>
      <c r="LZ813" s="602"/>
      <c r="MA813" s="602"/>
      <c r="MB813" s="602"/>
      <c r="MC813" s="602"/>
      <c r="MD813" s="602"/>
      <c r="ME813" s="602"/>
      <c r="MF813" s="602"/>
      <c r="MG813" s="602"/>
      <c r="MH813" s="602"/>
      <c r="MI813" s="602"/>
      <c r="MJ813" s="602"/>
      <c r="MK813" s="602"/>
      <c r="ML813" s="602"/>
      <c r="MM813" s="602"/>
      <c r="MN813" s="602"/>
      <c r="MO813" s="602"/>
      <c r="MP813" s="602"/>
      <c r="MQ813" s="602"/>
      <c r="MR813" s="602"/>
      <c r="MS813" s="602"/>
      <c r="MT813" s="602"/>
      <c r="MU813" s="602"/>
      <c r="MV813" s="602"/>
      <c r="MW813" s="602"/>
      <c r="MX813" s="602"/>
      <c r="MY813" s="602"/>
      <c r="MZ813" s="602"/>
      <c r="NA813" s="602"/>
      <c r="NB813" s="602"/>
      <c r="NC813" s="602"/>
      <c r="ND813" s="602"/>
      <c r="NE813" s="602"/>
      <c r="NF813" s="602"/>
      <c r="NG813" s="602"/>
      <c r="NH813" s="602"/>
      <c r="NI813" s="602"/>
      <c r="NJ813" s="602"/>
      <c r="NK813" s="602"/>
      <c r="NL813" s="602"/>
      <c r="NM813" s="602"/>
      <c r="NN813" s="602"/>
      <c r="NO813" s="602"/>
      <c r="NP813" s="602"/>
      <c r="NQ813" s="602"/>
      <c r="NR813" s="602"/>
      <c r="NS813" s="602"/>
      <c r="NT813" s="602"/>
      <c r="NU813" s="602"/>
      <c r="NV813" s="602"/>
      <c r="NW813" s="602"/>
      <c r="NX813" s="602"/>
      <c r="NY813" s="602"/>
      <c r="NZ813" s="602"/>
      <c r="OA813" s="602"/>
      <c r="OB813" s="602"/>
      <c r="OC813" s="602"/>
      <c r="OD813" s="602"/>
      <c r="OE813" s="602"/>
      <c r="OF813" s="602"/>
      <c r="OG813" s="602"/>
      <c r="OH813" s="602"/>
      <c r="OI813" s="602"/>
      <c r="OJ813" s="602"/>
      <c r="OK813" s="602"/>
      <c r="OL813" s="602"/>
      <c r="OM813" s="602"/>
      <c r="ON813" s="602"/>
      <c r="OO813" s="602"/>
      <c r="OP813" s="602"/>
      <c r="OQ813" s="602"/>
      <c r="OR813" s="602"/>
      <c r="OS813" s="602"/>
      <c r="OT813" s="602"/>
      <c r="OU813" s="602"/>
      <c r="OV813" s="602"/>
      <c r="OW813" s="602"/>
      <c r="OX813" s="602"/>
      <c r="OY813" s="602"/>
      <c r="OZ813" s="602"/>
      <c r="PA813" s="602"/>
      <c r="PB813" s="602"/>
      <c r="PC813" s="602"/>
      <c r="PD813" s="602"/>
      <c r="PE813" s="602"/>
      <c r="PF813" s="602"/>
      <c r="PG813" s="602"/>
      <c r="PH813" s="602"/>
      <c r="PI813" s="602"/>
      <c r="PJ813" s="602"/>
      <c r="PK813" s="602"/>
      <c r="PL813" s="602"/>
      <c r="PM813" s="602"/>
      <c r="PN813" s="602"/>
      <c r="PO813" s="602"/>
      <c r="PP813" s="602"/>
      <c r="PQ813" s="602"/>
      <c r="PR813" s="602"/>
      <c r="PS813" s="602"/>
      <c r="PT813" s="602"/>
      <c r="PU813" s="602"/>
      <c r="PV813" s="602"/>
      <c r="PW813" s="602"/>
      <c r="PX813" s="602"/>
      <c r="PY813" s="602"/>
      <c r="PZ813" s="602"/>
      <c r="QA813" s="602"/>
      <c r="QB813" s="602"/>
      <c r="QC813" s="602"/>
      <c r="QD813" s="602"/>
      <c r="QE813" s="602"/>
      <c r="QF813" s="602"/>
      <c r="QG813" s="602"/>
      <c r="QH813" s="602"/>
      <c r="QI813" s="602"/>
      <c r="QJ813" s="602"/>
      <c r="QK813" s="602"/>
      <c r="QL813" s="602"/>
      <c r="QM813" s="602"/>
      <c r="QN813" s="602"/>
      <c r="QO813" s="602"/>
      <c r="QP813" s="602"/>
      <c r="QQ813" s="602"/>
      <c r="QR813" s="602"/>
      <c r="QS813" s="602"/>
      <c r="QT813" s="602"/>
      <c r="QU813" s="602"/>
      <c r="QV813" s="602"/>
      <c r="QW813" s="602"/>
      <c r="QX813" s="602"/>
      <c r="QY813" s="602"/>
      <c r="QZ813" s="602"/>
      <c r="RA813" s="602"/>
      <c r="RB813" s="602"/>
      <c r="RC813" s="602"/>
      <c r="RD813" s="602"/>
      <c r="RE813" s="602"/>
      <c r="RF813" s="602"/>
      <c r="RG813" s="602"/>
      <c r="RH813" s="602"/>
      <c r="RI813" s="602"/>
      <c r="RJ813" s="602"/>
      <c r="RK813" s="602"/>
      <c r="RL813" s="602"/>
      <c r="RM813" s="602"/>
      <c r="RN813" s="602"/>
      <c r="RO813" s="602"/>
      <c r="RP813" s="602"/>
      <c r="RQ813" s="602"/>
      <c r="RR813" s="602"/>
      <c r="RS813" s="602"/>
      <c r="RT813" s="602"/>
      <c r="RU813" s="602"/>
      <c r="RV813" s="602"/>
      <c r="RW813" s="602"/>
      <c r="RX813" s="602"/>
      <c r="RY813" s="602"/>
      <c r="RZ813" s="602"/>
      <c r="SA813" s="602"/>
      <c r="SB813" s="602"/>
      <c r="SC813" s="602"/>
      <c r="SD813" s="602"/>
      <c r="SE813" s="602"/>
      <c r="SF813" s="602"/>
      <c r="SG813" s="602"/>
      <c r="SH813" s="602"/>
      <c r="SI813" s="602"/>
      <c r="SJ813" s="602"/>
      <c r="SK813" s="602"/>
      <c r="SL813" s="602"/>
      <c r="SM813" s="602"/>
      <c r="SN813" s="602"/>
      <c r="SO813" s="602"/>
      <c r="SP813" s="602"/>
      <c r="SQ813" s="602"/>
      <c r="SR813" s="602"/>
      <c r="SS813" s="602"/>
      <c r="ST813" s="602"/>
      <c r="SU813" s="602"/>
      <c r="SV813" s="602"/>
      <c r="SW813" s="602"/>
      <c r="SX813" s="602"/>
      <c r="SY813" s="602"/>
      <c r="SZ813" s="602"/>
      <c r="TA813" s="602"/>
      <c r="TB813" s="602"/>
      <c r="TC813" s="602"/>
      <c r="TD813" s="602"/>
      <c r="TE813" s="602"/>
      <c r="TF813" s="602"/>
      <c r="TG813" s="602"/>
      <c r="TH813" s="602"/>
      <c r="TI813" s="602"/>
      <c r="TJ813" s="602"/>
      <c r="TK813" s="602"/>
      <c r="TL813" s="602"/>
      <c r="TM813" s="602"/>
      <c r="TN813" s="602"/>
      <c r="TO813" s="602"/>
      <c r="TP813" s="602"/>
      <c r="TQ813" s="602"/>
      <c r="TR813" s="602"/>
      <c r="TS813" s="602"/>
      <c r="TT813" s="602"/>
      <c r="TU813" s="602"/>
      <c r="TV813" s="602"/>
      <c r="TW813" s="602"/>
      <c r="TX813" s="602"/>
      <c r="TY813" s="602"/>
      <c r="TZ813" s="602"/>
      <c r="UA813" s="602"/>
      <c r="UB813" s="602"/>
      <c r="UC813" s="602"/>
      <c r="UD813" s="602"/>
      <c r="UE813" s="602"/>
      <c r="UF813" s="602"/>
      <c r="UG813" s="602"/>
      <c r="UH813" s="602"/>
      <c r="UI813" s="602"/>
      <c r="UJ813" s="602"/>
      <c r="UK813" s="602"/>
      <c r="UL813" s="602"/>
      <c r="UM813" s="602"/>
      <c r="UN813" s="602"/>
      <c r="UO813" s="602"/>
      <c r="UP813" s="602"/>
      <c r="UQ813" s="602"/>
      <c r="UR813" s="602"/>
      <c r="US813" s="602"/>
      <c r="UT813" s="602"/>
      <c r="UU813" s="602"/>
      <c r="UV813" s="602"/>
      <c r="UW813" s="602"/>
      <c r="UX813" s="602"/>
      <c r="UY813" s="602"/>
      <c r="UZ813" s="602"/>
      <c r="VA813" s="602"/>
      <c r="VB813" s="602"/>
      <c r="VC813" s="602"/>
      <c r="VD813" s="602"/>
      <c r="VE813" s="602"/>
      <c r="VF813" s="602"/>
      <c r="VG813" s="602"/>
      <c r="VH813" s="602"/>
      <c r="VI813" s="602"/>
      <c r="VJ813" s="602"/>
      <c r="VK813" s="602"/>
      <c r="VL813" s="602"/>
      <c r="VM813" s="602"/>
      <c r="VN813" s="602"/>
      <c r="VO813" s="602"/>
      <c r="VP813" s="602"/>
      <c r="VQ813" s="602"/>
      <c r="VR813" s="602"/>
      <c r="VS813" s="602"/>
      <c r="VT813" s="602"/>
      <c r="VU813" s="602"/>
      <c r="VV813" s="602"/>
      <c r="VW813" s="602"/>
      <c r="VX813" s="602"/>
      <c r="VY813" s="602"/>
      <c r="VZ813" s="602"/>
      <c r="WA813" s="602"/>
      <c r="WB813" s="602"/>
      <c r="WC813" s="602"/>
      <c r="WD813" s="602"/>
      <c r="WE813" s="602"/>
      <c r="WF813" s="602"/>
      <c r="WG813" s="602"/>
      <c r="WH813" s="602"/>
      <c r="WI813" s="602"/>
      <c r="WJ813" s="602"/>
      <c r="WK813" s="602"/>
      <c r="WL813" s="602"/>
      <c r="WM813" s="602"/>
      <c r="WN813" s="602"/>
      <c r="WO813" s="602"/>
      <c r="WP813" s="602"/>
      <c r="WQ813" s="602"/>
      <c r="WR813" s="602"/>
      <c r="WS813" s="602"/>
      <c r="WT813" s="602"/>
      <c r="WU813" s="602"/>
      <c r="WV813" s="602"/>
      <c r="WW813" s="602"/>
      <c r="WX813" s="602"/>
      <c r="WY813" s="602"/>
      <c r="WZ813" s="602"/>
      <c r="XA813" s="602"/>
      <c r="XB813" s="602"/>
      <c r="XC813" s="602"/>
      <c r="XD813" s="602"/>
      <c r="XE813" s="602"/>
      <c r="XF813" s="602"/>
      <c r="XG813" s="602"/>
      <c r="XH813" s="602"/>
      <c r="XI813" s="602"/>
      <c r="XJ813" s="602"/>
      <c r="XK813" s="602"/>
      <c r="XL813" s="602"/>
      <c r="XM813" s="602"/>
      <c r="XN813" s="602"/>
      <c r="XO813" s="602"/>
      <c r="XP813" s="602"/>
      <c r="XQ813" s="602"/>
      <c r="XR813" s="602"/>
      <c r="XS813" s="602"/>
      <c r="XT813" s="602"/>
      <c r="XU813" s="602"/>
      <c r="XV813" s="602"/>
      <c r="XW813" s="602"/>
      <c r="XX813" s="602"/>
      <c r="XY813" s="602"/>
      <c r="XZ813" s="602"/>
      <c r="YA813" s="602"/>
      <c r="YB813" s="602"/>
      <c r="YC813" s="602"/>
      <c r="YD813" s="602"/>
      <c r="YE813" s="602"/>
      <c r="YF813" s="602"/>
      <c r="YG813" s="602"/>
      <c r="YH813" s="602"/>
      <c r="YI813" s="602"/>
      <c r="YJ813" s="602"/>
      <c r="YK813" s="602"/>
      <c r="YL813" s="602"/>
      <c r="YM813" s="602"/>
      <c r="YN813" s="602"/>
      <c r="YO813" s="602"/>
      <c r="YP813" s="602"/>
      <c r="YQ813" s="602"/>
      <c r="YR813" s="602"/>
      <c r="YS813" s="602"/>
      <c r="YT813" s="602"/>
      <c r="YU813" s="602"/>
      <c r="YV813" s="602"/>
      <c r="YW813" s="602"/>
      <c r="YX813" s="602"/>
      <c r="YY813" s="602"/>
      <c r="YZ813" s="602"/>
      <c r="ZA813" s="602"/>
      <c r="ZB813" s="602"/>
      <c r="ZC813" s="602"/>
      <c r="ZD813" s="602"/>
      <c r="ZE813" s="602"/>
      <c r="ZF813" s="602"/>
      <c r="ZG813" s="602"/>
      <c r="ZH813" s="602"/>
      <c r="ZI813" s="602"/>
      <c r="ZJ813" s="602"/>
      <c r="ZK813" s="602"/>
      <c r="ZL813" s="602"/>
      <c r="ZM813" s="602"/>
      <c r="ZN813" s="602"/>
      <c r="ZO813" s="602"/>
      <c r="ZP813" s="602"/>
      <c r="ZQ813" s="602"/>
      <c r="ZR813" s="602"/>
      <c r="ZS813" s="602"/>
      <c r="ZT813" s="602"/>
      <c r="ZU813" s="602"/>
      <c r="ZV813" s="602"/>
      <c r="ZW813" s="602"/>
      <c r="ZX813" s="602"/>
      <c r="ZY813" s="602"/>
      <c r="ZZ813" s="602"/>
      <c r="AAA813" s="602"/>
      <c r="AAB813" s="602"/>
      <c r="AAC813" s="602"/>
      <c r="AAD813" s="602"/>
      <c r="AAE813" s="602"/>
      <c r="AAF813" s="602"/>
      <c r="AAG813" s="602"/>
      <c r="AAH813" s="602"/>
      <c r="AAI813" s="602"/>
      <c r="AAJ813" s="602"/>
      <c r="AAK813" s="602"/>
      <c r="AAL813" s="602"/>
      <c r="AAM813" s="602"/>
      <c r="AAN813" s="602"/>
      <c r="AAO813" s="602"/>
      <c r="AAP813" s="602"/>
      <c r="AAQ813" s="602"/>
      <c r="AAR813" s="602"/>
      <c r="AAS813" s="602"/>
      <c r="AAT813" s="602"/>
      <c r="AAU813" s="602"/>
      <c r="AAV813" s="602"/>
      <c r="AAW813" s="602"/>
      <c r="AAX813" s="602"/>
      <c r="AAY813" s="602"/>
      <c r="AAZ813" s="602"/>
      <c r="ABA813" s="602"/>
      <c r="ABB813" s="602"/>
      <c r="ABC813" s="602"/>
      <c r="ABD813" s="602"/>
      <c r="ABE813" s="602"/>
      <c r="ABF813" s="602"/>
      <c r="ABG813" s="602"/>
      <c r="ABH813" s="602"/>
      <c r="ABI813" s="602"/>
      <c r="ABJ813" s="602"/>
      <c r="ABK813" s="602"/>
      <c r="ABL813" s="602"/>
      <c r="ABM813" s="602"/>
      <c r="ABN813" s="602"/>
      <c r="ABO813" s="602"/>
      <c r="ABP813" s="602"/>
      <c r="ABQ813" s="602"/>
      <c r="ABR813" s="602"/>
      <c r="ABS813" s="602"/>
      <c r="ABT813" s="602"/>
      <c r="ABU813" s="602"/>
      <c r="ABV813" s="602"/>
      <c r="ABW813" s="602"/>
      <c r="ABX813" s="602"/>
      <c r="ABY813" s="602"/>
      <c r="ABZ813" s="602"/>
      <c r="ACA813" s="602"/>
      <c r="ACB813" s="602"/>
      <c r="ACC813" s="602"/>
      <c r="ACD813" s="602"/>
      <c r="ACE813" s="602"/>
      <c r="ACF813" s="602"/>
      <c r="ACG813" s="602"/>
      <c r="ACH813" s="602"/>
      <c r="ACI813" s="602"/>
      <c r="ACJ813" s="602"/>
      <c r="ACK813" s="602"/>
      <c r="ACL813" s="602"/>
      <c r="ACM813" s="602"/>
      <c r="ACN813" s="602"/>
      <c r="ACO813" s="602"/>
      <c r="ACP813" s="602"/>
      <c r="ACQ813" s="602"/>
      <c r="ACR813" s="602"/>
      <c r="ACS813" s="602"/>
      <c r="ACT813" s="602"/>
      <c r="ACU813" s="602"/>
      <c r="ACV813" s="602"/>
      <c r="ACW813" s="602"/>
      <c r="ACX813" s="602"/>
      <c r="ACY813" s="602"/>
      <c r="ACZ813" s="602"/>
      <c r="ADA813" s="602"/>
      <c r="ADB813" s="602"/>
      <c r="ADC813" s="602"/>
      <c r="ADD813" s="602"/>
      <c r="ADE813" s="602"/>
      <c r="ADF813" s="602"/>
      <c r="ADG813" s="602"/>
      <c r="ADH813" s="602"/>
      <c r="ADI813" s="602"/>
      <c r="ADJ813" s="602"/>
      <c r="ADK813" s="602"/>
      <c r="ADL813" s="602"/>
      <c r="ADM813" s="602"/>
      <c r="ADN813" s="602"/>
      <c r="ADO813" s="602"/>
      <c r="ADP813" s="602"/>
      <c r="ADQ813" s="602"/>
      <c r="ADR813" s="602"/>
      <c r="ADS813" s="602"/>
      <c r="ADT813" s="602"/>
      <c r="ADU813" s="602"/>
      <c r="ADV813" s="602"/>
      <c r="ADW813" s="602"/>
      <c r="ADX813" s="602"/>
      <c r="ADY813" s="602"/>
      <c r="ADZ813" s="602"/>
      <c r="AEA813" s="602"/>
      <c r="AEB813" s="602"/>
      <c r="AEC813" s="602"/>
      <c r="AED813" s="602"/>
      <c r="AEE813" s="602"/>
      <c r="AEF813" s="602"/>
      <c r="AEG813" s="602"/>
      <c r="AEH813" s="602"/>
      <c r="AEI813" s="602"/>
      <c r="AEJ813" s="602"/>
      <c r="AEK813" s="602"/>
      <c r="AEL813" s="602"/>
      <c r="AEM813" s="602"/>
      <c r="AEN813" s="602"/>
      <c r="AEO813" s="602"/>
      <c r="AEP813" s="602"/>
      <c r="AEQ813" s="602"/>
      <c r="AER813" s="602"/>
      <c r="AES813" s="602"/>
      <c r="AET813" s="602"/>
      <c r="AEU813" s="602"/>
      <c r="AEV813" s="602"/>
      <c r="AEW813" s="602"/>
      <c r="AEX813" s="602"/>
      <c r="AEY813" s="602"/>
      <c r="AEZ813" s="602"/>
      <c r="AFA813" s="602"/>
      <c r="AFB813" s="602"/>
      <c r="AFC813" s="602"/>
      <c r="AFD813" s="602"/>
      <c r="AFE813" s="602"/>
      <c r="AFF813" s="602"/>
      <c r="AFG813" s="602"/>
      <c r="AFH813" s="602"/>
      <c r="AFI813" s="602"/>
      <c r="AFJ813" s="602"/>
      <c r="AFK813" s="602"/>
      <c r="AFL813" s="602"/>
      <c r="AFM813" s="602"/>
      <c r="AFN813" s="602"/>
      <c r="AFO813" s="602"/>
      <c r="AFP813" s="602"/>
      <c r="AFQ813" s="602"/>
      <c r="AFR813" s="602"/>
      <c r="AFS813" s="602"/>
      <c r="AFT813" s="602"/>
      <c r="AFU813" s="602"/>
      <c r="AFV813" s="602"/>
      <c r="AFW813" s="602"/>
      <c r="AFX813" s="602"/>
      <c r="AFY813" s="602"/>
      <c r="AFZ813" s="602"/>
      <c r="AGA813" s="602"/>
      <c r="AGB813" s="602"/>
      <c r="AGC813" s="602"/>
      <c r="AGD813" s="602"/>
      <c r="AGE813" s="602"/>
      <c r="AGF813" s="602"/>
      <c r="AGG813" s="602"/>
      <c r="AGH813" s="602"/>
      <c r="AGI813" s="602"/>
      <c r="AGJ813" s="602"/>
      <c r="AGK813" s="602"/>
      <c r="AGL813" s="602"/>
      <c r="AGM813" s="602"/>
      <c r="AGN813" s="602"/>
      <c r="AGO813" s="602"/>
      <c r="AGP813" s="602"/>
      <c r="AGQ813" s="602"/>
      <c r="AGR813" s="602"/>
      <c r="AGS813" s="602"/>
      <c r="AGT813" s="602"/>
      <c r="AGU813" s="602"/>
      <c r="AGV813" s="602"/>
      <c r="AGW813" s="602"/>
      <c r="AGX813" s="602"/>
      <c r="AGY813" s="602"/>
      <c r="AGZ813" s="602"/>
      <c r="AHA813" s="602"/>
      <c r="AHB813" s="602"/>
      <c r="AHC813" s="602"/>
      <c r="AHD813" s="602"/>
      <c r="AHE813" s="602"/>
      <c r="AHF813" s="602"/>
      <c r="AHG813" s="602"/>
      <c r="AHH813" s="602"/>
      <c r="AHI813" s="602"/>
      <c r="AHJ813" s="602"/>
      <c r="AHK813" s="602"/>
      <c r="AHL813" s="602"/>
      <c r="AHM813" s="602"/>
      <c r="AHN813" s="602"/>
      <c r="AHO813" s="602"/>
      <c r="AHP813" s="602"/>
      <c r="AHQ813" s="602"/>
      <c r="AHR813" s="602"/>
      <c r="AHS813" s="602"/>
      <c r="AHT813" s="602"/>
      <c r="AHU813" s="602"/>
      <c r="AHV813" s="602"/>
      <c r="AHW813" s="602"/>
      <c r="AHX813" s="602"/>
      <c r="AHY813" s="602"/>
      <c r="AHZ813" s="602"/>
      <c r="AIA813" s="602"/>
      <c r="AIB813" s="602"/>
      <c r="AIC813" s="602"/>
      <c r="AID813" s="602"/>
      <c r="AIE813" s="602"/>
      <c r="AIF813" s="602"/>
      <c r="AIG813" s="602"/>
      <c r="AIH813" s="602"/>
      <c r="AII813" s="602"/>
      <c r="AIJ813" s="602"/>
      <c r="AIK813" s="602"/>
      <c r="AIL813" s="602"/>
      <c r="AIM813" s="602"/>
      <c r="AIN813" s="602"/>
      <c r="AIO813" s="602"/>
      <c r="AIP813" s="602"/>
      <c r="AIQ813" s="602"/>
      <c r="AIR813" s="602"/>
      <c r="AIS813" s="602"/>
      <c r="AIT813" s="602"/>
      <c r="AIU813" s="602"/>
      <c r="AIV813" s="602"/>
      <c r="AIW813" s="602"/>
      <c r="AIX813" s="602"/>
      <c r="AIY813" s="602"/>
      <c r="AIZ813" s="602"/>
      <c r="AJA813" s="602"/>
      <c r="AJB813" s="602"/>
      <c r="AJC813" s="602"/>
      <c r="AJD813" s="602"/>
      <c r="AJE813" s="602"/>
      <c r="AJF813" s="602"/>
      <c r="AJG813" s="602"/>
      <c r="AJH813" s="602"/>
      <c r="AJI813" s="602"/>
    </row>
    <row r="814" spans="1:945">
      <c r="A814" s="603"/>
      <c r="B814" s="623">
        <v>44642</v>
      </c>
      <c r="C814" s="623" t="s">
        <v>1217</v>
      </c>
      <c r="D814" s="615" t="s">
        <v>2956</v>
      </c>
      <c r="E814" s="617" t="s">
        <v>4874</v>
      </c>
      <c r="F814" s="615"/>
      <c r="G814" s="615"/>
      <c r="H814" s="615"/>
      <c r="I814" s="615" t="s">
        <v>3062</v>
      </c>
      <c r="J814" s="618"/>
      <c r="K814" s="615" t="s">
        <v>4876</v>
      </c>
      <c r="L814" s="615" t="s">
        <v>2618</v>
      </c>
      <c r="M814" s="616">
        <v>44641</v>
      </c>
      <c r="N814" s="616">
        <v>44805</v>
      </c>
      <c r="O814" s="616"/>
      <c r="P814" s="616"/>
      <c r="Q814" s="616"/>
      <c r="R814" s="616"/>
      <c r="S814" s="615" t="s">
        <v>2959</v>
      </c>
      <c r="T814" s="615">
        <v>60</v>
      </c>
      <c r="U814" s="615">
        <v>49403140</v>
      </c>
      <c r="V814" s="615" t="s">
        <v>973</v>
      </c>
      <c r="W814" s="615">
        <v>400</v>
      </c>
      <c r="X814" s="619">
        <v>832</v>
      </c>
      <c r="Y814" s="539">
        <f t="shared" si="36"/>
        <v>332800</v>
      </c>
      <c r="Z814" s="605">
        <v>0.55000000000000004</v>
      </c>
      <c r="AA814" s="681">
        <f t="shared" si="37"/>
        <v>183040.00000000003</v>
      </c>
      <c r="AB814" s="625"/>
      <c r="AC814" s="621">
        <v>0</v>
      </c>
      <c r="AD814" s="609"/>
      <c r="AE814" s="606"/>
      <c r="AF814" s="695">
        <f t="shared" si="38"/>
        <v>183040.00000000003</v>
      </c>
      <c r="AG814" s="604" t="s">
        <v>1073</v>
      </c>
      <c r="AH814" s="604"/>
      <c r="AI814" s="604">
        <v>60</v>
      </c>
      <c r="AJ814" s="608" t="s">
        <v>2619</v>
      </c>
      <c r="AK814" s="604" t="s">
        <v>1088</v>
      </c>
      <c r="AL814" s="607" t="s">
        <v>2620</v>
      </c>
      <c r="AM814" s="604" t="s">
        <v>52</v>
      </c>
      <c r="AN814" s="604" t="s">
        <v>1076</v>
      </c>
      <c r="AO814" s="604"/>
      <c r="AP814" s="606"/>
      <c r="AQ814" s="606" t="s">
        <v>37</v>
      </c>
      <c r="AR814" s="606" t="s">
        <v>3086</v>
      </c>
      <c r="AS814" s="603" t="s">
        <v>1078</v>
      </c>
      <c r="AT814" s="610" t="s">
        <v>1078</v>
      </c>
      <c r="AU814" s="610" t="s">
        <v>1078</v>
      </c>
      <c r="AV814" s="605">
        <v>0.73</v>
      </c>
      <c r="AW814" s="602"/>
      <c r="AX814" s="602"/>
      <c r="AY814" s="602"/>
      <c r="AZ814" s="602"/>
      <c r="BA814" s="602"/>
      <c r="BB814" s="602"/>
      <c r="BC814" s="602"/>
      <c r="BD814" s="602"/>
      <c r="BE814" s="602"/>
      <c r="BF814" s="602"/>
      <c r="BG814" s="602"/>
      <c r="BH814" s="602"/>
      <c r="BI814" s="602"/>
      <c r="BJ814" s="602"/>
      <c r="BK814" s="602"/>
      <c r="BL814" s="602"/>
      <c r="BM814" s="602"/>
      <c r="BN814" s="602"/>
      <c r="BO814" s="602"/>
      <c r="BP814" s="602"/>
      <c r="BQ814" s="602"/>
      <c r="BR814" s="602"/>
      <c r="BS814" s="602"/>
      <c r="BT814" s="602"/>
      <c r="BU814" s="602"/>
      <c r="BV814" s="602"/>
      <c r="BW814" s="602"/>
      <c r="BX814" s="602"/>
      <c r="BY814" s="602"/>
      <c r="BZ814" s="602"/>
      <c r="CA814" s="602"/>
      <c r="CB814" s="602"/>
      <c r="CC814" s="602"/>
      <c r="CD814" s="602"/>
      <c r="CE814" s="602"/>
      <c r="CF814" s="602"/>
      <c r="CG814" s="602"/>
      <c r="CH814" s="602"/>
      <c r="CI814" s="602"/>
      <c r="CJ814" s="602"/>
      <c r="CK814" s="602"/>
      <c r="CL814" s="602"/>
      <c r="CM814" s="602"/>
      <c r="CN814" s="602"/>
      <c r="CO814" s="602"/>
      <c r="CP814" s="602"/>
      <c r="CQ814" s="602"/>
      <c r="CR814" s="602"/>
      <c r="CS814" s="602"/>
      <c r="CT814" s="602"/>
      <c r="CU814" s="602"/>
      <c r="CV814" s="602"/>
      <c r="CW814" s="602"/>
      <c r="CX814" s="602"/>
      <c r="CY814" s="602"/>
      <c r="CZ814" s="602"/>
      <c r="DA814" s="602"/>
      <c r="DB814" s="602"/>
      <c r="DC814" s="602"/>
      <c r="DD814" s="602"/>
      <c r="DE814" s="602"/>
      <c r="DF814" s="602"/>
      <c r="DG814" s="602"/>
      <c r="DH814" s="602"/>
      <c r="DI814" s="602"/>
      <c r="DJ814" s="602"/>
      <c r="DK814" s="602"/>
      <c r="DL814" s="602"/>
      <c r="DM814" s="602"/>
      <c r="DN814" s="602"/>
      <c r="DO814" s="602"/>
      <c r="DP814" s="602"/>
      <c r="DQ814" s="602"/>
      <c r="DR814" s="602"/>
      <c r="DS814" s="602"/>
      <c r="DT814" s="602"/>
      <c r="DU814" s="602"/>
      <c r="DV814" s="602"/>
      <c r="DW814" s="602"/>
      <c r="DX814" s="602"/>
      <c r="DY814" s="602"/>
      <c r="DZ814" s="602"/>
      <c r="EA814" s="602"/>
      <c r="EB814" s="602"/>
      <c r="EC814" s="602"/>
      <c r="ED814" s="602"/>
      <c r="EE814" s="602"/>
      <c r="EF814" s="602"/>
      <c r="EG814" s="602"/>
      <c r="EH814" s="602"/>
      <c r="EI814" s="602"/>
      <c r="EJ814" s="602"/>
      <c r="EK814" s="602"/>
      <c r="EL814" s="602"/>
      <c r="EM814" s="602"/>
      <c r="EN814" s="602"/>
      <c r="EO814" s="602"/>
      <c r="EP814" s="602"/>
      <c r="EQ814" s="602"/>
      <c r="ER814" s="602"/>
      <c r="ES814" s="602"/>
      <c r="ET814" s="602"/>
      <c r="EU814" s="602"/>
      <c r="EV814" s="602"/>
      <c r="EW814" s="602"/>
      <c r="EX814" s="602"/>
      <c r="EY814" s="602"/>
      <c r="EZ814" s="602"/>
      <c r="FA814" s="602"/>
      <c r="FB814" s="602"/>
      <c r="FC814" s="602"/>
      <c r="FD814" s="602"/>
      <c r="FE814" s="602"/>
      <c r="FF814" s="602"/>
      <c r="FG814" s="602"/>
      <c r="FH814" s="602"/>
      <c r="FI814" s="602"/>
      <c r="FJ814" s="602"/>
      <c r="FK814" s="602"/>
      <c r="FL814" s="602"/>
      <c r="FM814" s="602"/>
      <c r="FN814" s="602"/>
      <c r="FO814" s="602"/>
      <c r="FP814" s="602"/>
      <c r="FQ814" s="602"/>
      <c r="FR814" s="602"/>
      <c r="FS814" s="602"/>
      <c r="FT814" s="602"/>
      <c r="FU814" s="602"/>
      <c r="FV814" s="602"/>
      <c r="FW814" s="602"/>
      <c r="FX814" s="602"/>
      <c r="FY814" s="602"/>
      <c r="FZ814" s="602"/>
      <c r="GA814" s="602"/>
      <c r="GB814" s="602"/>
      <c r="GC814" s="602"/>
      <c r="GD814" s="602"/>
      <c r="GE814" s="602"/>
      <c r="GF814" s="602"/>
      <c r="GG814" s="602"/>
      <c r="GH814" s="602"/>
      <c r="GI814" s="602"/>
      <c r="GJ814" s="602"/>
      <c r="GK814" s="602"/>
      <c r="GL814" s="602"/>
      <c r="GM814" s="602"/>
      <c r="GN814" s="602"/>
      <c r="GO814" s="602"/>
      <c r="GP814" s="602"/>
      <c r="GQ814" s="602"/>
      <c r="GR814" s="602"/>
      <c r="GS814" s="602"/>
      <c r="GT814" s="602"/>
      <c r="GU814" s="602"/>
      <c r="GV814" s="602"/>
      <c r="GW814" s="602"/>
      <c r="GX814" s="602"/>
      <c r="GY814" s="602"/>
      <c r="GZ814" s="602"/>
      <c r="HA814" s="602"/>
      <c r="HB814" s="602"/>
      <c r="HC814" s="602"/>
      <c r="HD814" s="602"/>
      <c r="HE814" s="602"/>
      <c r="HF814" s="602"/>
      <c r="HG814" s="602"/>
      <c r="HH814" s="602"/>
      <c r="HI814" s="602"/>
      <c r="HJ814" s="602"/>
      <c r="HK814" s="602"/>
      <c r="HL814" s="602"/>
      <c r="HM814" s="602"/>
      <c r="HN814" s="602"/>
      <c r="HO814" s="602"/>
      <c r="HP814" s="602"/>
      <c r="HQ814" s="602"/>
      <c r="HR814" s="602"/>
      <c r="HS814" s="602"/>
      <c r="HT814" s="602"/>
      <c r="HU814" s="602"/>
      <c r="HV814" s="602"/>
      <c r="HW814" s="602"/>
      <c r="HX814" s="602"/>
      <c r="HY814" s="602"/>
      <c r="HZ814" s="602"/>
      <c r="IA814" s="602"/>
      <c r="IB814" s="602"/>
      <c r="IC814" s="602"/>
      <c r="ID814" s="602"/>
      <c r="IE814" s="602"/>
      <c r="IF814" s="602"/>
      <c r="IG814" s="602"/>
      <c r="IH814" s="602"/>
      <c r="II814" s="602"/>
      <c r="IJ814" s="602"/>
      <c r="IK814" s="602"/>
      <c r="IL814" s="602"/>
      <c r="IM814" s="602"/>
      <c r="IN814" s="602"/>
      <c r="IO814" s="602"/>
      <c r="IP814" s="602"/>
      <c r="IQ814" s="602"/>
      <c r="IR814" s="602"/>
      <c r="IS814" s="602"/>
      <c r="IT814" s="602"/>
      <c r="IU814" s="602"/>
      <c r="IV814" s="602"/>
      <c r="IW814" s="602"/>
      <c r="IX814" s="602"/>
      <c r="IY814" s="602"/>
      <c r="IZ814" s="602"/>
      <c r="JA814" s="602"/>
      <c r="JB814" s="602"/>
      <c r="JC814" s="602"/>
      <c r="JD814" s="602"/>
      <c r="JE814" s="602"/>
      <c r="JF814" s="602"/>
      <c r="JG814" s="602"/>
      <c r="JH814" s="602"/>
      <c r="JI814" s="602"/>
      <c r="JJ814" s="602"/>
      <c r="JK814" s="602"/>
      <c r="JL814" s="602"/>
      <c r="JM814" s="602"/>
      <c r="JN814" s="602"/>
      <c r="JO814" s="602"/>
      <c r="JP814" s="602"/>
      <c r="JQ814" s="602"/>
      <c r="JR814" s="602"/>
      <c r="JS814" s="602"/>
      <c r="JT814" s="602"/>
      <c r="JU814" s="602"/>
      <c r="JV814" s="602"/>
      <c r="JW814" s="602"/>
      <c r="JX814" s="602"/>
      <c r="JY814" s="602"/>
      <c r="JZ814" s="602"/>
      <c r="KA814" s="602"/>
      <c r="KB814" s="602"/>
      <c r="KC814" s="602"/>
      <c r="KD814" s="602"/>
      <c r="KE814" s="602"/>
      <c r="KF814" s="602"/>
      <c r="KG814" s="602"/>
      <c r="KH814" s="602"/>
      <c r="KI814" s="602"/>
      <c r="KJ814" s="602"/>
      <c r="KK814" s="602"/>
      <c r="KL814" s="602"/>
      <c r="KM814" s="602"/>
      <c r="KN814" s="602"/>
      <c r="KO814" s="602"/>
      <c r="KP814" s="602"/>
      <c r="KQ814" s="602"/>
      <c r="KR814" s="602"/>
      <c r="KS814" s="602"/>
      <c r="KT814" s="602"/>
      <c r="KU814" s="602"/>
      <c r="KV814" s="602"/>
      <c r="KW814" s="602"/>
      <c r="KX814" s="602"/>
      <c r="KY814" s="602"/>
      <c r="KZ814" s="602"/>
      <c r="LA814" s="602"/>
      <c r="LB814" s="602"/>
      <c r="LC814" s="602"/>
      <c r="LD814" s="602"/>
      <c r="LE814" s="602"/>
      <c r="LF814" s="602"/>
      <c r="LG814" s="602"/>
      <c r="LH814" s="602"/>
      <c r="LI814" s="602"/>
      <c r="LJ814" s="602"/>
      <c r="LK814" s="602"/>
      <c r="LL814" s="602"/>
      <c r="LM814" s="602"/>
      <c r="LN814" s="602"/>
      <c r="LO814" s="602"/>
      <c r="LP814" s="602"/>
      <c r="LQ814" s="602"/>
      <c r="LR814" s="602"/>
      <c r="LS814" s="602"/>
      <c r="LT814" s="602"/>
      <c r="LU814" s="602"/>
      <c r="LV814" s="602"/>
      <c r="LW814" s="602"/>
      <c r="LX814" s="602"/>
      <c r="LY814" s="602"/>
      <c r="LZ814" s="602"/>
      <c r="MA814" s="602"/>
      <c r="MB814" s="602"/>
      <c r="MC814" s="602"/>
      <c r="MD814" s="602"/>
      <c r="ME814" s="602"/>
      <c r="MF814" s="602"/>
      <c r="MG814" s="602"/>
      <c r="MH814" s="602"/>
      <c r="MI814" s="602"/>
      <c r="MJ814" s="602"/>
      <c r="MK814" s="602"/>
      <c r="ML814" s="602"/>
      <c r="MM814" s="602"/>
      <c r="MN814" s="602"/>
      <c r="MO814" s="602"/>
      <c r="MP814" s="602"/>
      <c r="MQ814" s="602"/>
      <c r="MR814" s="602"/>
      <c r="MS814" s="602"/>
      <c r="MT814" s="602"/>
      <c r="MU814" s="602"/>
      <c r="MV814" s="602"/>
      <c r="MW814" s="602"/>
      <c r="MX814" s="602"/>
      <c r="MY814" s="602"/>
      <c r="MZ814" s="602"/>
      <c r="NA814" s="602"/>
      <c r="NB814" s="602"/>
      <c r="NC814" s="602"/>
      <c r="ND814" s="602"/>
      <c r="NE814" s="602"/>
      <c r="NF814" s="602"/>
      <c r="NG814" s="602"/>
      <c r="NH814" s="602"/>
      <c r="NI814" s="602"/>
      <c r="NJ814" s="602"/>
      <c r="NK814" s="602"/>
      <c r="NL814" s="602"/>
      <c r="NM814" s="602"/>
      <c r="NN814" s="602"/>
      <c r="NO814" s="602"/>
      <c r="NP814" s="602"/>
      <c r="NQ814" s="602"/>
      <c r="NR814" s="602"/>
      <c r="NS814" s="602"/>
      <c r="NT814" s="602"/>
      <c r="NU814" s="602"/>
      <c r="NV814" s="602"/>
      <c r="NW814" s="602"/>
      <c r="NX814" s="602"/>
      <c r="NY814" s="602"/>
      <c r="NZ814" s="602"/>
      <c r="OA814" s="602"/>
      <c r="OB814" s="602"/>
      <c r="OC814" s="602"/>
      <c r="OD814" s="602"/>
      <c r="OE814" s="602"/>
      <c r="OF814" s="602"/>
      <c r="OG814" s="602"/>
      <c r="OH814" s="602"/>
      <c r="OI814" s="602"/>
      <c r="OJ814" s="602"/>
      <c r="OK814" s="602"/>
      <c r="OL814" s="602"/>
      <c r="OM814" s="602"/>
      <c r="ON814" s="602"/>
      <c r="OO814" s="602"/>
      <c r="OP814" s="602"/>
      <c r="OQ814" s="602"/>
      <c r="OR814" s="602"/>
      <c r="OS814" s="602"/>
      <c r="OT814" s="602"/>
      <c r="OU814" s="602"/>
      <c r="OV814" s="602"/>
      <c r="OW814" s="602"/>
      <c r="OX814" s="602"/>
      <c r="OY814" s="602"/>
      <c r="OZ814" s="602"/>
      <c r="PA814" s="602"/>
      <c r="PB814" s="602"/>
      <c r="PC814" s="602"/>
      <c r="PD814" s="602"/>
      <c r="PE814" s="602"/>
      <c r="PF814" s="602"/>
      <c r="PG814" s="602"/>
      <c r="PH814" s="602"/>
      <c r="PI814" s="602"/>
      <c r="PJ814" s="602"/>
      <c r="PK814" s="602"/>
      <c r="PL814" s="602"/>
      <c r="PM814" s="602"/>
      <c r="PN814" s="602"/>
      <c r="PO814" s="602"/>
      <c r="PP814" s="602"/>
      <c r="PQ814" s="602"/>
      <c r="PR814" s="602"/>
      <c r="PS814" s="602"/>
      <c r="PT814" s="602"/>
      <c r="PU814" s="602"/>
      <c r="PV814" s="602"/>
      <c r="PW814" s="602"/>
      <c r="PX814" s="602"/>
      <c r="PY814" s="602"/>
      <c r="PZ814" s="602"/>
      <c r="QA814" s="602"/>
      <c r="QB814" s="602"/>
      <c r="QC814" s="602"/>
      <c r="QD814" s="602"/>
      <c r="QE814" s="602"/>
      <c r="QF814" s="602"/>
      <c r="QG814" s="602"/>
      <c r="QH814" s="602"/>
      <c r="QI814" s="602"/>
      <c r="QJ814" s="602"/>
      <c r="QK814" s="602"/>
      <c r="QL814" s="602"/>
      <c r="QM814" s="602"/>
      <c r="QN814" s="602"/>
      <c r="QO814" s="602"/>
      <c r="QP814" s="602"/>
      <c r="QQ814" s="602"/>
      <c r="QR814" s="602"/>
      <c r="QS814" s="602"/>
      <c r="QT814" s="602"/>
      <c r="QU814" s="602"/>
      <c r="QV814" s="602"/>
      <c r="QW814" s="602"/>
      <c r="QX814" s="602"/>
      <c r="QY814" s="602"/>
      <c r="QZ814" s="602"/>
      <c r="RA814" s="602"/>
      <c r="RB814" s="602"/>
      <c r="RC814" s="602"/>
      <c r="RD814" s="602"/>
      <c r="RE814" s="602"/>
      <c r="RF814" s="602"/>
      <c r="RG814" s="602"/>
      <c r="RH814" s="602"/>
      <c r="RI814" s="602"/>
      <c r="RJ814" s="602"/>
      <c r="RK814" s="602"/>
      <c r="RL814" s="602"/>
      <c r="RM814" s="602"/>
      <c r="RN814" s="602"/>
      <c r="RO814" s="602"/>
      <c r="RP814" s="602"/>
      <c r="RQ814" s="602"/>
      <c r="RR814" s="602"/>
      <c r="RS814" s="602"/>
      <c r="RT814" s="602"/>
      <c r="RU814" s="602"/>
      <c r="RV814" s="602"/>
      <c r="RW814" s="602"/>
      <c r="RX814" s="602"/>
      <c r="RY814" s="602"/>
      <c r="RZ814" s="602"/>
      <c r="SA814" s="602"/>
      <c r="SB814" s="602"/>
      <c r="SC814" s="602"/>
      <c r="SD814" s="602"/>
      <c r="SE814" s="602"/>
      <c r="SF814" s="602"/>
      <c r="SG814" s="602"/>
      <c r="SH814" s="602"/>
      <c r="SI814" s="602"/>
      <c r="SJ814" s="602"/>
      <c r="SK814" s="602"/>
      <c r="SL814" s="602"/>
      <c r="SM814" s="602"/>
      <c r="SN814" s="602"/>
      <c r="SO814" s="602"/>
      <c r="SP814" s="602"/>
      <c r="SQ814" s="602"/>
      <c r="SR814" s="602"/>
      <c r="SS814" s="602"/>
      <c r="ST814" s="602"/>
      <c r="SU814" s="602"/>
      <c r="SV814" s="602"/>
      <c r="SW814" s="602"/>
      <c r="SX814" s="602"/>
      <c r="SY814" s="602"/>
      <c r="SZ814" s="602"/>
      <c r="TA814" s="602"/>
      <c r="TB814" s="602"/>
      <c r="TC814" s="602"/>
      <c r="TD814" s="602"/>
      <c r="TE814" s="602"/>
      <c r="TF814" s="602"/>
      <c r="TG814" s="602"/>
      <c r="TH814" s="602"/>
      <c r="TI814" s="602"/>
      <c r="TJ814" s="602"/>
      <c r="TK814" s="602"/>
      <c r="TL814" s="602"/>
      <c r="TM814" s="602"/>
      <c r="TN814" s="602"/>
      <c r="TO814" s="602"/>
      <c r="TP814" s="602"/>
      <c r="TQ814" s="602"/>
      <c r="TR814" s="602"/>
      <c r="TS814" s="602"/>
      <c r="TT814" s="602"/>
      <c r="TU814" s="602"/>
      <c r="TV814" s="602"/>
      <c r="TW814" s="602"/>
      <c r="TX814" s="602"/>
      <c r="TY814" s="602"/>
      <c r="TZ814" s="602"/>
      <c r="UA814" s="602"/>
      <c r="UB814" s="602"/>
      <c r="UC814" s="602"/>
      <c r="UD814" s="602"/>
      <c r="UE814" s="602"/>
      <c r="UF814" s="602"/>
      <c r="UG814" s="602"/>
      <c r="UH814" s="602"/>
      <c r="UI814" s="602"/>
      <c r="UJ814" s="602"/>
      <c r="UK814" s="602"/>
      <c r="UL814" s="602"/>
      <c r="UM814" s="602"/>
      <c r="UN814" s="602"/>
      <c r="UO814" s="602"/>
      <c r="UP814" s="602"/>
      <c r="UQ814" s="602"/>
      <c r="UR814" s="602"/>
      <c r="US814" s="602"/>
      <c r="UT814" s="602"/>
      <c r="UU814" s="602"/>
      <c r="UV814" s="602"/>
      <c r="UW814" s="602"/>
      <c r="UX814" s="602"/>
      <c r="UY814" s="602"/>
      <c r="UZ814" s="602"/>
      <c r="VA814" s="602"/>
      <c r="VB814" s="602"/>
      <c r="VC814" s="602"/>
      <c r="VD814" s="602"/>
      <c r="VE814" s="602"/>
      <c r="VF814" s="602"/>
      <c r="VG814" s="602"/>
      <c r="VH814" s="602"/>
      <c r="VI814" s="602"/>
      <c r="VJ814" s="602"/>
      <c r="VK814" s="602"/>
      <c r="VL814" s="602"/>
      <c r="VM814" s="602"/>
      <c r="VN814" s="602"/>
      <c r="VO814" s="602"/>
      <c r="VP814" s="602"/>
      <c r="VQ814" s="602"/>
      <c r="VR814" s="602"/>
      <c r="VS814" s="602"/>
      <c r="VT814" s="602"/>
      <c r="VU814" s="602"/>
      <c r="VV814" s="602"/>
      <c r="VW814" s="602"/>
      <c r="VX814" s="602"/>
      <c r="VY814" s="602"/>
      <c r="VZ814" s="602"/>
      <c r="WA814" s="602"/>
      <c r="WB814" s="602"/>
      <c r="WC814" s="602"/>
      <c r="WD814" s="602"/>
      <c r="WE814" s="602"/>
      <c r="WF814" s="602"/>
      <c r="WG814" s="602"/>
      <c r="WH814" s="602"/>
      <c r="WI814" s="602"/>
      <c r="WJ814" s="602"/>
      <c r="WK814" s="602"/>
      <c r="WL814" s="602"/>
      <c r="WM814" s="602"/>
      <c r="WN814" s="602"/>
      <c r="WO814" s="602"/>
      <c r="WP814" s="602"/>
      <c r="WQ814" s="602"/>
      <c r="WR814" s="602"/>
      <c r="WS814" s="602"/>
      <c r="WT814" s="602"/>
      <c r="WU814" s="602"/>
      <c r="WV814" s="602"/>
      <c r="WW814" s="602"/>
      <c r="WX814" s="602"/>
      <c r="WY814" s="602"/>
      <c r="WZ814" s="602"/>
      <c r="XA814" s="602"/>
      <c r="XB814" s="602"/>
      <c r="XC814" s="602"/>
      <c r="XD814" s="602"/>
      <c r="XE814" s="602"/>
      <c r="XF814" s="602"/>
      <c r="XG814" s="602"/>
      <c r="XH814" s="602"/>
      <c r="XI814" s="602"/>
      <c r="XJ814" s="602"/>
      <c r="XK814" s="602"/>
      <c r="XL814" s="602"/>
      <c r="XM814" s="602"/>
      <c r="XN814" s="602"/>
      <c r="XO814" s="602"/>
      <c r="XP814" s="602"/>
      <c r="XQ814" s="602"/>
      <c r="XR814" s="602"/>
      <c r="XS814" s="602"/>
      <c r="XT814" s="602"/>
      <c r="XU814" s="602"/>
      <c r="XV814" s="602"/>
      <c r="XW814" s="602"/>
      <c r="XX814" s="602"/>
      <c r="XY814" s="602"/>
      <c r="XZ814" s="602"/>
      <c r="YA814" s="602"/>
      <c r="YB814" s="602"/>
      <c r="YC814" s="602"/>
      <c r="YD814" s="602"/>
      <c r="YE814" s="602"/>
      <c r="YF814" s="602"/>
      <c r="YG814" s="602"/>
      <c r="YH814" s="602"/>
      <c r="YI814" s="602"/>
      <c r="YJ814" s="602"/>
      <c r="YK814" s="602"/>
      <c r="YL814" s="602"/>
      <c r="YM814" s="602"/>
      <c r="YN814" s="602"/>
      <c r="YO814" s="602"/>
      <c r="YP814" s="602"/>
      <c r="YQ814" s="602"/>
      <c r="YR814" s="602"/>
      <c r="YS814" s="602"/>
      <c r="YT814" s="602"/>
      <c r="YU814" s="602"/>
      <c r="YV814" s="602"/>
      <c r="YW814" s="602"/>
      <c r="YX814" s="602"/>
      <c r="YY814" s="602"/>
      <c r="YZ814" s="602"/>
      <c r="ZA814" s="602"/>
      <c r="ZB814" s="602"/>
      <c r="ZC814" s="602"/>
      <c r="ZD814" s="602"/>
      <c r="ZE814" s="602"/>
      <c r="ZF814" s="602"/>
      <c r="ZG814" s="602"/>
      <c r="ZH814" s="602"/>
      <c r="ZI814" s="602"/>
      <c r="ZJ814" s="602"/>
      <c r="ZK814" s="602"/>
      <c r="ZL814" s="602"/>
      <c r="ZM814" s="602"/>
      <c r="ZN814" s="602"/>
      <c r="ZO814" s="602"/>
      <c r="ZP814" s="602"/>
      <c r="ZQ814" s="602"/>
      <c r="ZR814" s="602"/>
      <c r="ZS814" s="602"/>
      <c r="ZT814" s="602"/>
      <c r="ZU814" s="602"/>
      <c r="ZV814" s="602"/>
      <c r="ZW814" s="602"/>
      <c r="ZX814" s="602"/>
      <c r="ZY814" s="602"/>
      <c r="ZZ814" s="602"/>
      <c r="AAA814" s="602"/>
      <c r="AAB814" s="602"/>
      <c r="AAC814" s="602"/>
      <c r="AAD814" s="602"/>
      <c r="AAE814" s="602"/>
      <c r="AAF814" s="602"/>
      <c r="AAG814" s="602"/>
      <c r="AAH814" s="602"/>
      <c r="AAI814" s="602"/>
      <c r="AAJ814" s="602"/>
      <c r="AAK814" s="602"/>
      <c r="AAL814" s="602"/>
      <c r="AAM814" s="602"/>
      <c r="AAN814" s="602"/>
      <c r="AAO814" s="602"/>
      <c r="AAP814" s="602"/>
      <c r="AAQ814" s="602"/>
      <c r="AAR814" s="602"/>
      <c r="AAS814" s="602"/>
      <c r="AAT814" s="602"/>
      <c r="AAU814" s="602"/>
      <c r="AAV814" s="602"/>
      <c r="AAW814" s="602"/>
      <c r="AAX814" s="602"/>
      <c r="AAY814" s="602"/>
      <c r="AAZ814" s="602"/>
      <c r="ABA814" s="602"/>
      <c r="ABB814" s="602"/>
      <c r="ABC814" s="602"/>
      <c r="ABD814" s="602"/>
      <c r="ABE814" s="602"/>
      <c r="ABF814" s="602"/>
      <c r="ABG814" s="602"/>
      <c r="ABH814" s="602"/>
      <c r="ABI814" s="602"/>
      <c r="ABJ814" s="602"/>
      <c r="ABK814" s="602"/>
      <c r="ABL814" s="602"/>
      <c r="ABM814" s="602"/>
      <c r="ABN814" s="602"/>
      <c r="ABO814" s="602"/>
      <c r="ABP814" s="602"/>
      <c r="ABQ814" s="602"/>
      <c r="ABR814" s="602"/>
      <c r="ABS814" s="602"/>
      <c r="ABT814" s="602"/>
      <c r="ABU814" s="602"/>
      <c r="ABV814" s="602"/>
      <c r="ABW814" s="602"/>
      <c r="ABX814" s="602"/>
      <c r="ABY814" s="602"/>
      <c r="ABZ814" s="602"/>
      <c r="ACA814" s="602"/>
      <c r="ACB814" s="602"/>
      <c r="ACC814" s="602"/>
      <c r="ACD814" s="602"/>
      <c r="ACE814" s="602"/>
      <c r="ACF814" s="602"/>
      <c r="ACG814" s="602"/>
      <c r="ACH814" s="602"/>
      <c r="ACI814" s="602"/>
      <c r="ACJ814" s="602"/>
      <c r="ACK814" s="602"/>
      <c r="ACL814" s="602"/>
      <c r="ACM814" s="602"/>
      <c r="ACN814" s="602"/>
      <c r="ACO814" s="602"/>
      <c r="ACP814" s="602"/>
      <c r="ACQ814" s="602"/>
      <c r="ACR814" s="602"/>
      <c r="ACS814" s="602"/>
      <c r="ACT814" s="602"/>
      <c r="ACU814" s="602"/>
      <c r="ACV814" s="602"/>
      <c r="ACW814" s="602"/>
      <c r="ACX814" s="602"/>
      <c r="ACY814" s="602"/>
      <c r="ACZ814" s="602"/>
      <c r="ADA814" s="602"/>
      <c r="ADB814" s="602"/>
      <c r="ADC814" s="602"/>
      <c r="ADD814" s="602"/>
      <c r="ADE814" s="602"/>
      <c r="ADF814" s="602"/>
      <c r="ADG814" s="602"/>
      <c r="ADH814" s="602"/>
      <c r="ADI814" s="602"/>
      <c r="ADJ814" s="602"/>
      <c r="ADK814" s="602"/>
      <c r="ADL814" s="602"/>
      <c r="ADM814" s="602"/>
      <c r="ADN814" s="602"/>
      <c r="ADO814" s="602"/>
      <c r="ADP814" s="602"/>
      <c r="ADQ814" s="602"/>
      <c r="ADR814" s="602"/>
      <c r="ADS814" s="602"/>
      <c r="ADT814" s="602"/>
      <c r="ADU814" s="602"/>
      <c r="ADV814" s="602"/>
      <c r="ADW814" s="602"/>
      <c r="ADX814" s="602"/>
      <c r="ADY814" s="602"/>
      <c r="ADZ814" s="602"/>
      <c r="AEA814" s="602"/>
      <c r="AEB814" s="602"/>
      <c r="AEC814" s="602"/>
      <c r="AED814" s="602"/>
      <c r="AEE814" s="602"/>
      <c r="AEF814" s="602"/>
      <c r="AEG814" s="602"/>
      <c r="AEH814" s="602"/>
      <c r="AEI814" s="602"/>
      <c r="AEJ814" s="602"/>
      <c r="AEK814" s="602"/>
      <c r="AEL814" s="602"/>
      <c r="AEM814" s="602"/>
      <c r="AEN814" s="602"/>
      <c r="AEO814" s="602"/>
      <c r="AEP814" s="602"/>
      <c r="AEQ814" s="602"/>
      <c r="AER814" s="602"/>
      <c r="AES814" s="602"/>
      <c r="AET814" s="602"/>
      <c r="AEU814" s="602"/>
      <c r="AEV814" s="602"/>
      <c r="AEW814" s="602"/>
      <c r="AEX814" s="602"/>
      <c r="AEY814" s="602"/>
      <c r="AEZ814" s="602"/>
      <c r="AFA814" s="602"/>
      <c r="AFB814" s="602"/>
      <c r="AFC814" s="602"/>
      <c r="AFD814" s="602"/>
      <c r="AFE814" s="602"/>
      <c r="AFF814" s="602"/>
      <c r="AFG814" s="602"/>
      <c r="AFH814" s="602"/>
      <c r="AFI814" s="602"/>
      <c r="AFJ814" s="602"/>
      <c r="AFK814" s="602"/>
      <c r="AFL814" s="602"/>
      <c r="AFM814" s="602"/>
      <c r="AFN814" s="602"/>
      <c r="AFO814" s="602"/>
      <c r="AFP814" s="602"/>
      <c r="AFQ814" s="602"/>
      <c r="AFR814" s="602"/>
      <c r="AFS814" s="602"/>
      <c r="AFT814" s="602"/>
      <c r="AFU814" s="602"/>
      <c r="AFV814" s="602"/>
      <c r="AFW814" s="602"/>
      <c r="AFX814" s="602"/>
      <c r="AFY814" s="602"/>
      <c r="AFZ814" s="602"/>
      <c r="AGA814" s="602"/>
      <c r="AGB814" s="602"/>
      <c r="AGC814" s="602"/>
      <c r="AGD814" s="602"/>
      <c r="AGE814" s="602"/>
      <c r="AGF814" s="602"/>
      <c r="AGG814" s="602"/>
      <c r="AGH814" s="602"/>
      <c r="AGI814" s="602"/>
      <c r="AGJ814" s="602"/>
      <c r="AGK814" s="602"/>
      <c r="AGL814" s="602"/>
      <c r="AGM814" s="602"/>
      <c r="AGN814" s="602"/>
      <c r="AGO814" s="602"/>
      <c r="AGP814" s="602"/>
      <c r="AGQ814" s="602"/>
      <c r="AGR814" s="602"/>
      <c r="AGS814" s="602"/>
      <c r="AGT814" s="602"/>
      <c r="AGU814" s="602"/>
      <c r="AGV814" s="602"/>
      <c r="AGW814" s="602"/>
      <c r="AGX814" s="602"/>
      <c r="AGY814" s="602"/>
      <c r="AGZ814" s="602"/>
      <c r="AHA814" s="602"/>
      <c r="AHB814" s="602"/>
      <c r="AHC814" s="602"/>
      <c r="AHD814" s="602"/>
      <c r="AHE814" s="602"/>
      <c r="AHF814" s="602"/>
      <c r="AHG814" s="602"/>
      <c r="AHH814" s="602"/>
      <c r="AHI814" s="602"/>
      <c r="AHJ814" s="602"/>
      <c r="AHK814" s="602"/>
      <c r="AHL814" s="602"/>
      <c r="AHM814" s="602"/>
      <c r="AHN814" s="602"/>
      <c r="AHO814" s="602"/>
      <c r="AHP814" s="602"/>
      <c r="AHQ814" s="602"/>
      <c r="AHR814" s="602"/>
      <c r="AHS814" s="602"/>
      <c r="AHT814" s="602"/>
      <c r="AHU814" s="602"/>
      <c r="AHV814" s="602"/>
      <c r="AHW814" s="602"/>
      <c r="AHX814" s="602"/>
      <c r="AHY814" s="602"/>
      <c r="AHZ814" s="602"/>
      <c r="AIA814" s="602"/>
      <c r="AIB814" s="602"/>
      <c r="AIC814" s="602"/>
      <c r="AID814" s="602"/>
      <c r="AIE814" s="602"/>
      <c r="AIF814" s="602"/>
      <c r="AIG814" s="602"/>
      <c r="AIH814" s="602"/>
      <c r="AII814" s="602"/>
      <c r="AIJ814" s="602"/>
      <c r="AIK814" s="602"/>
      <c r="AIL814" s="602"/>
      <c r="AIM814" s="602"/>
      <c r="AIN814" s="602"/>
      <c r="AIO814" s="602"/>
      <c r="AIP814" s="602"/>
      <c r="AIQ814" s="602"/>
      <c r="AIR814" s="602"/>
      <c r="AIS814" s="602"/>
      <c r="AIT814" s="602"/>
      <c r="AIU814" s="602"/>
      <c r="AIV814" s="602"/>
      <c r="AIW814" s="602"/>
      <c r="AIX814" s="602"/>
      <c r="AIY814" s="602"/>
      <c r="AIZ814" s="602"/>
      <c r="AJA814" s="602"/>
      <c r="AJB814" s="602"/>
      <c r="AJC814" s="602"/>
      <c r="AJD814" s="602"/>
      <c r="AJE814" s="602"/>
      <c r="AJF814" s="602"/>
      <c r="AJG814" s="602"/>
      <c r="AJH814" s="602"/>
      <c r="AJI814" s="602"/>
    </row>
    <row r="815" spans="1:945">
      <c r="A815" s="603"/>
      <c r="B815" s="623">
        <v>44642</v>
      </c>
      <c r="C815" s="623" t="s">
        <v>1217</v>
      </c>
      <c r="D815" s="615" t="s">
        <v>2956</v>
      </c>
      <c r="E815" s="617" t="s">
        <v>4874</v>
      </c>
      <c r="F815" s="615"/>
      <c r="G815" s="615"/>
      <c r="H815" s="615"/>
      <c r="I815" s="615" t="s">
        <v>3062</v>
      </c>
      <c r="J815" s="618"/>
      <c r="K815" s="615" t="s">
        <v>4877</v>
      </c>
      <c r="L815" s="615" t="s">
        <v>2618</v>
      </c>
      <c r="M815" s="616">
        <v>44641</v>
      </c>
      <c r="N815" s="616">
        <v>44866</v>
      </c>
      <c r="O815" s="616"/>
      <c r="P815" s="616"/>
      <c r="Q815" s="616"/>
      <c r="R815" s="616"/>
      <c r="S815" s="615" t="s">
        <v>2959</v>
      </c>
      <c r="T815" s="615">
        <v>60</v>
      </c>
      <c r="U815" s="615">
        <v>49403140</v>
      </c>
      <c r="V815" s="615" t="s">
        <v>973</v>
      </c>
      <c r="W815" s="615">
        <v>400</v>
      </c>
      <c r="X815" s="619">
        <v>832</v>
      </c>
      <c r="Y815" s="539">
        <f t="shared" si="36"/>
        <v>332800</v>
      </c>
      <c r="Z815" s="605">
        <v>0.55000000000000004</v>
      </c>
      <c r="AA815" s="681">
        <f t="shared" si="37"/>
        <v>183040.00000000003</v>
      </c>
      <c r="AB815" s="625"/>
      <c r="AC815" s="621">
        <v>0</v>
      </c>
      <c r="AD815" s="609"/>
      <c r="AE815" s="606"/>
      <c r="AF815" s="695">
        <f t="shared" si="38"/>
        <v>183040.00000000003</v>
      </c>
      <c r="AG815" s="604" t="s">
        <v>1073</v>
      </c>
      <c r="AH815" s="604"/>
      <c r="AI815" s="604">
        <v>60</v>
      </c>
      <c r="AJ815" s="608" t="s">
        <v>2619</v>
      </c>
      <c r="AK815" s="604" t="s">
        <v>1088</v>
      </c>
      <c r="AL815" s="607" t="s">
        <v>2620</v>
      </c>
      <c r="AM815" s="604" t="s">
        <v>52</v>
      </c>
      <c r="AN815" s="604" t="s">
        <v>1076</v>
      </c>
      <c r="AO815" s="604"/>
      <c r="AP815" s="606"/>
      <c r="AQ815" s="606" t="s">
        <v>37</v>
      </c>
      <c r="AR815" s="606" t="s">
        <v>3086</v>
      </c>
      <c r="AS815" s="603" t="s">
        <v>1078</v>
      </c>
      <c r="AT815" s="610" t="s">
        <v>1078</v>
      </c>
      <c r="AU815" s="610" t="s">
        <v>1078</v>
      </c>
      <c r="AV815" s="605">
        <v>0.73</v>
      </c>
      <c r="AW815" s="602"/>
      <c r="AX815" s="602"/>
      <c r="AY815" s="602"/>
      <c r="AZ815" s="602"/>
      <c r="BA815" s="602"/>
      <c r="BB815" s="602"/>
      <c r="BC815" s="602"/>
      <c r="BD815" s="602"/>
      <c r="BE815" s="602"/>
      <c r="BF815" s="602"/>
      <c r="BG815" s="602"/>
      <c r="BH815" s="602"/>
      <c r="BI815" s="602"/>
      <c r="BJ815" s="602"/>
      <c r="BK815" s="602"/>
      <c r="BL815" s="602"/>
      <c r="BM815" s="602"/>
      <c r="BN815" s="602"/>
      <c r="BO815" s="602"/>
      <c r="BP815" s="602"/>
      <c r="BQ815" s="602"/>
      <c r="BR815" s="602"/>
      <c r="BS815" s="602"/>
      <c r="BT815" s="602"/>
      <c r="BU815" s="602"/>
      <c r="BV815" s="602"/>
      <c r="BW815" s="602"/>
      <c r="BX815" s="602"/>
      <c r="BY815" s="602"/>
      <c r="BZ815" s="602"/>
      <c r="CA815" s="602"/>
      <c r="CB815" s="602"/>
      <c r="CC815" s="602"/>
      <c r="CD815" s="602"/>
      <c r="CE815" s="602"/>
      <c r="CF815" s="602"/>
      <c r="CG815" s="602"/>
      <c r="CH815" s="602"/>
      <c r="CI815" s="602"/>
      <c r="CJ815" s="602"/>
      <c r="CK815" s="602"/>
      <c r="CL815" s="602"/>
      <c r="CM815" s="602"/>
      <c r="CN815" s="602"/>
      <c r="CO815" s="602"/>
      <c r="CP815" s="602"/>
      <c r="CQ815" s="602"/>
      <c r="CR815" s="602"/>
      <c r="CS815" s="602"/>
      <c r="CT815" s="602"/>
      <c r="CU815" s="602"/>
      <c r="CV815" s="602"/>
      <c r="CW815" s="602"/>
      <c r="CX815" s="602"/>
      <c r="CY815" s="602"/>
      <c r="CZ815" s="602"/>
      <c r="DA815" s="602"/>
      <c r="DB815" s="602"/>
      <c r="DC815" s="602"/>
      <c r="DD815" s="602"/>
      <c r="DE815" s="602"/>
      <c r="DF815" s="602"/>
      <c r="DG815" s="602"/>
      <c r="DH815" s="602"/>
      <c r="DI815" s="602"/>
      <c r="DJ815" s="602"/>
      <c r="DK815" s="602"/>
      <c r="DL815" s="602"/>
      <c r="DM815" s="602"/>
      <c r="DN815" s="602"/>
      <c r="DO815" s="602"/>
      <c r="DP815" s="602"/>
      <c r="DQ815" s="602"/>
      <c r="DR815" s="602"/>
      <c r="DS815" s="602"/>
      <c r="DT815" s="602"/>
      <c r="DU815" s="602"/>
      <c r="DV815" s="602"/>
      <c r="DW815" s="602"/>
      <c r="DX815" s="602"/>
      <c r="DY815" s="602"/>
      <c r="DZ815" s="602"/>
      <c r="EA815" s="602"/>
      <c r="EB815" s="602"/>
      <c r="EC815" s="602"/>
      <c r="ED815" s="602"/>
      <c r="EE815" s="602"/>
      <c r="EF815" s="602"/>
      <c r="EG815" s="602"/>
      <c r="EH815" s="602"/>
      <c r="EI815" s="602"/>
      <c r="EJ815" s="602"/>
      <c r="EK815" s="602"/>
      <c r="EL815" s="602"/>
      <c r="EM815" s="602"/>
      <c r="EN815" s="602"/>
      <c r="EO815" s="602"/>
      <c r="EP815" s="602"/>
      <c r="EQ815" s="602"/>
      <c r="ER815" s="602"/>
      <c r="ES815" s="602"/>
      <c r="ET815" s="602"/>
      <c r="EU815" s="602"/>
      <c r="EV815" s="602"/>
      <c r="EW815" s="602"/>
      <c r="EX815" s="602"/>
      <c r="EY815" s="602"/>
      <c r="EZ815" s="602"/>
      <c r="FA815" s="602"/>
      <c r="FB815" s="602"/>
      <c r="FC815" s="602"/>
      <c r="FD815" s="602"/>
      <c r="FE815" s="602"/>
      <c r="FF815" s="602"/>
      <c r="FG815" s="602"/>
      <c r="FH815" s="602"/>
      <c r="FI815" s="602"/>
      <c r="FJ815" s="602"/>
      <c r="FK815" s="602"/>
      <c r="FL815" s="602"/>
      <c r="FM815" s="602"/>
      <c r="FN815" s="602"/>
      <c r="FO815" s="602"/>
      <c r="FP815" s="602"/>
      <c r="FQ815" s="602"/>
      <c r="FR815" s="602"/>
      <c r="FS815" s="602"/>
      <c r="FT815" s="602"/>
      <c r="FU815" s="602"/>
      <c r="FV815" s="602"/>
      <c r="FW815" s="602"/>
      <c r="FX815" s="602"/>
      <c r="FY815" s="602"/>
      <c r="FZ815" s="602"/>
      <c r="GA815" s="602"/>
      <c r="GB815" s="602"/>
      <c r="GC815" s="602"/>
      <c r="GD815" s="602"/>
      <c r="GE815" s="602"/>
      <c r="GF815" s="602"/>
      <c r="GG815" s="602"/>
      <c r="GH815" s="602"/>
      <c r="GI815" s="602"/>
      <c r="GJ815" s="602"/>
      <c r="GK815" s="602"/>
      <c r="GL815" s="602"/>
      <c r="GM815" s="602"/>
      <c r="GN815" s="602"/>
      <c r="GO815" s="602"/>
      <c r="GP815" s="602"/>
      <c r="GQ815" s="602"/>
      <c r="GR815" s="602"/>
      <c r="GS815" s="602"/>
      <c r="GT815" s="602"/>
      <c r="GU815" s="602"/>
      <c r="GV815" s="602"/>
      <c r="GW815" s="602"/>
      <c r="GX815" s="602"/>
      <c r="GY815" s="602"/>
      <c r="GZ815" s="602"/>
      <c r="HA815" s="602"/>
      <c r="HB815" s="602"/>
      <c r="HC815" s="602"/>
      <c r="HD815" s="602"/>
      <c r="HE815" s="602"/>
      <c r="HF815" s="602"/>
      <c r="HG815" s="602"/>
      <c r="HH815" s="602"/>
      <c r="HI815" s="602"/>
      <c r="HJ815" s="602"/>
      <c r="HK815" s="602"/>
      <c r="HL815" s="602"/>
      <c r="HM815" s="602"/>
      <c r="HN815" s="602"/>
      <c r="HO815" s="602"/>
      <c r="HP815" s="602"/>
      <c r="HQ815" s="602"/>
      <c r="HR815" s="602"/>
      <c r="HS815" s="602"/>
      <c r="HT815" s="602"/>
      <c r="HU815" s="602"/>
      <c r="HV815" s="602"/>
      <c r="HW815" s="602"/>
      <c r="HX815" s="602"/>
      <c r="HY815" s="602"/>
      <c r="HZ815" s="602"/>
      <c r="IA815" s="602"/>
      <c r="IB815" s="602"/>
      <c r="IC815" s="602"/>
      <c r="ID815" s="602"/>
      <c r="IE815" s="602"/>
      <c r="IF815" s="602"/>
      <c r="IG815" s="602"/>
      <c r="IH815" s="602"/>
      <c r="II815" s="602"/>
      <c r="IJ815" s="602"/>
      <c r="IK815" s="602"/>
      <c r="IL815" s="602"/>
      <c r="IM815" s="602"/>
      <c r="IN815" s="602"/>
      <c r="IO815" s="602"/>
      <c r="IP815" s="602"/>
      <c r="IQ815" s="602"/>
      <c r="IR815" s="602"/>
      <c r="IS815" s="602"/>
      <c r="IT815" s="602"/>
      <c r="IU815" s="602"/>
      <c r="IV815" s="602"/>
      <c r="IW815" s="602"/>
      <c r="IX815" s="602"/>
      <c r="IY815" s="602"/>
      <c r="IZ815" s="602"/>
      <c r="JA815" s="602"/>
      <c r="JB815" s="602"/>
      <c r="JC815" s="602"/>
      <c r="JD815" s="602"/>
      <c r="JE815" s="602"/>
      <c r="JF815" s="602"/>
      <c r="JG815" s="602"/>
      <c r="JH815" s="602"/>
      <c r="JI815" s="602"/>
      <c r="JJ815" s="602"/>
      <c r="JK815" s="602"/>
      <c r="JL815" s="602"/>
      <c r="JM815" s="602"/>
      <c r="JN815" s="602"/>
      <c r="JO815" s="602"/>
      <c r="JP815" s="602"/>
      <c r="JQ815" s="602"/>
      <c r="JR815" s="602"/>
      <c r="JS815" s="602"/>
      <c r="JT815" s="602"/>
      <c r="JU815" s="602"/>
      <c r="JV815" s="602"/>
      <c r="JW815" s="602"/>
      <c r="JX815" s="602"/>
      <c r="JY815" s="602"/>
      <c r="JZ815" s="602"/>
      <c r="KA815" s="602"/>
      <c r="KB815" s="602"/>
      <c r="KC815" s="602"/>
      <c r="KD815" s="602"/>
      <c r="KE815" s="602"/>
      <c r="KF815" s="602"/>
      <c r="KG815" s="602"/>
      <c r="KH815" s="602"/>
      <c r="KI815" s="602"/>
      <c r="KJ815" s="602"/>
      <c r="KK815" s="602"/>
      <c r="KL815" s="602"/>
      <c r="KM815" s="602"/>
      <c r="KN815" s="602"/>
      <c r="KO815" s="602"/>
      <c r="KP815" s="602"/>
      <c r="KQ815" s="602"/>
      <c r="KR815" s="602"/>
      <c r="KS815" s="602"/>
      <c r="KT815" s="602"/>
      <c r="KU815" s="602"/>
      <c r="KV815" s="602"/>
      <c r="KW815" s="602"/>
      <c r="KX815" s="602"/>
      <c r="KY815" s="602"/>
      <c r="KZ815" s="602"/>
      <c r="LA815" s="602"/>
      <c r="LB815" s="602"/>
      <c r="LC815" s="602"/>
      <c r="LD815" s="602"/>
      <c r="LE815" s="602"/>
      <c r="LF815" s="602"/>
      <c r="LG815" s="602"/>
      <c r="LH815" s="602"/>
      <c r="LI815" s="602"/>
      <c r="LJ815" s="602"/>
      <c r="LK815" s="602"/>
      <c r="LL815" s="602"/>
      <c r="LM815" s="602"/>
      <c r="LN815" s="602"/>
      <c r="LO815" s="602"/>
      <c r="LP815" s="602"/>
      <c r="LQ815" s="602"/>
      <c r="LR815" s="602"/>
      <c r="LS815" s="602"/>
      <c r="LT815" s="602"/>
      <c r="LU815" s="602"/>
      <c r="LV815" s="602"/>
      <c r="LW815" s="602"/>
      <c r="LX815" s="602"/>
      <c r="LY815" s="602"/>
      <c r="LZ815" s="602"/>
      <c r="MA815" s="602"/>
      <c r="MB815" s="602"/>
      <c r="MC815" s="602"/>
      <c r="MD815" s="602"/>
      <c r="ME815" s="602"/>
      <c r="MF815" s="602"/>
      <c r="MG815" s="602"/>
      <c r="MH815" s="602"/>
      <c r="MI815" s="602"/>
      <c r="MJ815" s="602"/>
      <c r="MK815" s="602"/>
      <c r="ML815" s="602"/>
      <c r="MM815" s="602"/>
      <c r="MN815" s="602"/>
      <c r="MO815" s="602"/>
      <c r="MP815" s="602"/>
      <c r="MQ815" s="602"/>
      <c r="MR815" s="602"/>
      <c r="MS815" s="602"/>
      <c r="MT815" s="602"/>
      <c r="MU815" s="602"/>
      <c r="MV815" s="602"/>
      <c r="MW815" s="602"/>
      <c r="MX815" s="602"/>
      <c r="MY815" s="602"/>
      <c r="MZ815" s="602"/>
      <c r="NA815" s="602"/>
      <c r="NB815" s="602"/>
      <c r="NC815" s="602"/>
      <c r="ND815" s="602"/>
      <c r="NE815" s="602"/>
      <c r="NF815" s="602"/>
      <c r="NG815" s="602"/>
      <c r="NH815" s="602"/>
      <c r="NI815" s="602"/>
      <c r="NJ815" s="602"/>
      <c r="NK815" s="602"/>
      <c r="NL815" s="602"/>
      <c r="NM815" s="602"/>
      <c r="NN815" s="602"/>
      <c r="NO815" s="602"/>
      <c r="NP815" s="602"/>
      <c r="NQ815" s="602"/>
      <c r="NR815" s="602"/>
      <c r="NS815" s="602"/>
      <c r="NT815" s="602"/>
      <c r="NU815" s="602"/>
      <c r="NV815" s="602"/>
      <c r="NW815" s="602"/>
      <c r="NX815" s="602"/>
      <c r="NY815" s="602"/>
      <c r="NZ815" s="602"/>
      <c r="OA815" s="602"/>
      <c r="OB815" s="602"/>
      <c r="OC815" s="602"/>
      <c r="OD815" s="602"/>
      <c r="OE815" s="602"/>
      <c r="OF815" s="602"/>
      <c r="OG815" s="602"/>
      <c r="OH815" s="602"/>
      <c r="OI815" s="602"/>
      <c r="OJ815" s="602"/>
      <c r="OK815" s="602"/>
      <c r="OL815" s="602"/>
      <c r="OM815" s="602"/>
      <c r="ON815" s="602"/>
      <c r="OO815" s="602"/>
      <c r="OP815" s="602"/>
      <c r="OQ815" s="602"/>
      <c r="OR815" s="602"/>
      <c r="OS815" s="602"/>
      <c r="OT815" s="602"/>
      <c r="OU815" s="602"/>
      <c r="OV815" s="602"/>
      <c r="OW815" s="602"/>
      <c r="OX815" s="602"/>
      <c r="OY815" s="602"/>
      <c r="OZ815" s="602"/>
      <c r="PA815" s="602"/>
      <c r="PB815" s="602"/>
      <c r="PC815" s="602"/>
      <c r="PD815" s="602"/>
      <c r="PE815" s="602"/>
      <c r="PF815" s="602"/>
      <c r="PG815" s="602"/>
      <c r="PH815" s="602"/>
      <c r="PI815" s="602"/>
      <c r="PJ815" s="602"/>
      <c r="PK815" s="602"/>
      <c r="PL815" s="602"/>
      <c r="PM815" s="602"/>
      <c r="PN815" s="602"/>
      <c r="PO815" s="602"/>
      <c r="PP815" s="602"/>
      <c r="PQ815" s="602"/>
      <c r="PR815" s="602"/>
      <c r="PS815" s="602"/>
      <c r="PT815" s="602"/>
      <c r="PU815" s="602"/>
      <c r="PV815" s="602"/>
      <c r="PW815" s="602"/>
      <c r="PX815" s="602"/>
      <c r="PY815" s="602"/>
      <c r="PZ815" s="602"/>
      <c r="QA815" s="602"/>
      <c r="QB815" s="602"/>
      <c r="QC815" s="602"/>
      <c r="QD815" s="602"/>
      <c r="QE815" s="602"/>
      <c r="QF815" s="602"/>
      <c r="QG815" s="602"/>
      <c r="QH815" s="602"/>
      <c r="QI815" s="602"/>
      <c r="QJ815" s="602"/>
      <c r="QK815" s="602"/>
      <c r="QL815" s="602"/>
      <c r="QM815" s="602"/>
      <c r="QN815" s="602"/>
      <c r="QO815" s="602"/>
      <c r="QP815" s="602"/>
      <c r="QQ815" s="602"/>
      <c r="QR815" s="602"/>
      <c r="QS815" s="602"/>
      <c r="QT815" s="602"/>
      <c r="QU815" s="602"/>
      <c r="QV815" s="602"/>
      <c r="QW815" s="602"/>
      <c r="QX815" s="602"/>
      <c r="QY815" s="602"/>
      <c r="QZ815" s="602"/>
      <c r="RA815" s="602"/>
      <c r="RB815" s="602"/>
      <c r="RC815" s="602"/>
      <c r="RD815" s="602"/>
      <c r="RE815" s="602"/>
      <c r="RF815" s="602"/>
      <c r="RG815" s="602"/>
      <c r="RH815" s="602"/>
      <c r="RI815" s="602"/>
      <c r="RJ815" s="602"/>
      <c r="RK815" s="602"/>
      <c r="RL815" s="602"/>
      <c r="RM815" s="602"/>
      <c r="RN815" s="602"/>
      <c r="RO815" s="602"/>
      <c r="RP815" s="602"/>
      <c r="RQ815" s="602"/>
      <c r="RR815" s="602"/>
      <c r="RS815" s="602"/>
      <c r="RT815" s="602"/>
      <c r="RU815" s="602"/>
      <c r="RV815" s="602"/>
      <c r="RW815" s="602"/>
      <c r="RX815" s="602"/>
      <c r="RY815" s="602"/>
      <c r="RZ815" s="602"/>
      <c r="SA815" s="602"/>
      <c r="SB815" s="602"/>
      <c r="SC815" s="602"/>
      <c r="SD815" s="602"/>
      <c r="SE815" s="602"/>
      <c r="SF815" s="602"/>
      <c r="SG815" s="602"/>
      <c r="SH815" s="602"/>
      <c r="SI815" s="602"/>
      <c r="SJ815" s="602"/>
      <c r="SK815" s="602"/>
      <c r="SL815" s="602"/>
      <c r="SM815" s="602"/>
      <c r="SN815" s="602"/>
      <c r="SO815" s="602"/>
      <c r="SP815" s="602"/>
      <c r="SQ815" s="602"/>
      <c r="SR815" s="602"/>
      <c r="SS815" s="602"/>
      <c r="ST815" s="602"/>
      <c r="SU815" s="602"/>
      <c r="SV815" s="602"/>
      <c r="SW815" s="602"/>
      <c r="SX815" s="602"/>
      <c r="SY815" s="602"/>
      <c r="SZ815" s="602"/>
      <c r="TA815" s="602"/>
      <c r="TB815" s="602"/>
      <c r="TC815" s="602"/>
      <c r="TD815" s="602"/>
      <c r="TE815" s="602"/>
      <c r="TF815" s="602"/>
      <c r="TG815" s="602"/>
      <c r="TH815" s="602"/>
      <c r="TI815" s="602"/>
      <c r="TJ815" s="602"/>
      <c r="TK815" s="602"/>
      <c r="TL815" s="602"/>
      <c r="TM815" s="602"/>
      <c r="TN815" s="602"/>
      <c r="TO815" s="602"/>
      <c r="TP815" s="602"/>
      <c r="TQ815" s="602"/>
      <c r="TR815" s="602"/>
      <c r="TS815" s="602"/>
      <c r="TT815" s="602"/>
      <c r="TU815" s="602"/>
      <c r="TV815" s="602"/>
      <c r="TW815" s="602"/>
      <c r="TX815" s="602"/>
      <c r="TY815" s="602"/>
      <c r="TZ815" s="602"/>
      <c r="UA815" s="602"/>
      <c r="UB815" s="602"/>
      <c r="UC815" s="602"/>
      <c r="UD815" s="602"/>
      <c r="UE815" s="602"/>
      <c r="UF815" s="602"/>
      <c r="UG815" s="602"/>
      <c r="UH815" s="602"/>
      <c r="UI815" s="602"/>
      <c r="UJ815" s="602"/>
      <c r="UK815" s="602"/>
      <c r="UL815" s="602"/>
      <c r="UM815" s="602"/>
      <c r="UN815" s="602"/>
      <c r="UO815" s="602"/>
      <c r="UP815" s="602"/>
      <c r="UQ815" s="602"/>
      <c r="UR815" s="602"/>
      <c r="US815" s="602"/>
      <c r="UT815" s="602"/>
      <c r="UU815" s="602"/>
      <c r="UV815" s="602"/>
      <c r="UW815" s="602"/>
      <c r="UX815" s="602"/>
      <c r="UY815" s="602"/>
      <c r="UZ815" s="602"/>
      <c r="VA815" s="602"/>
      <c r="VB815" s="602"/>
      <c r="VC815" s="602"/>
      <c r="VD815" s="602"/>
      <c r="VE815" s="602"/>
      <c r="VF815" s="602"/>
      <c r="VG815" s="602"/>
      <c r="VH815" s="602"/>
      <c r="VI815" s="602"/>
      <c r="VJ815" s="602"/>
      <c r="VK815" s="602"/>
      <c r="VL815" s="602"/>
      <c r="VM815" s="602"/>
      <c r="VN815" s="602"/>
      <c r="VO815" s="602"/>
      <c r="VP815" s="602"/>
      <c r="VQ815" s="602"/>
      <c r="VR815" s="602"/>
      <c r="VS815" s="602"/>
      <c r="VT815" s="602"/>
      <c r="VU815" s="602"/>
      <c r="VV815" s="602"/>
      <c r="VW815" s="602"/>
      <c r="VX815" s="602"/>
      <c r="VY815" s="602"/>
      <c r="VZ815" s="602"/>
      <c r="WA815" s="602"/>
      <c r="WB815" s="602"/>
      <c r="WC815" s="602"/>
      <c r="WD815" s="602"/>
      <c r="WE815" s="602"/>
      <c r="WF815" s="602"/>
      <c r="WG815" s="602"/>
      <c r="WH815" s="602"/>
      <c r="WI815" s="602"/>
      <c r="WJ815" s="602"/>
      <c r="WK815" s="602"/>
      <c r="WL815" s="602"/>
      <c r="WM815" s="602"/>
      <c r="WN815" s="602"/>
      <c r="WO815" s="602"/>
      <c r="WP815" s="602"/>
      <c r="WQ815" s="602"/>
      <c r="WR815" s="602"/>
      <c r="WS815" s="602"/>
      <c r="WT815" s="602"/>
      <c r="WU815" s="602"/>
      <c r="WV815" s="602"/>
      <c r="WW815" s="602"/>
      <c r="WX815" s="602"/>
      <c r="WY815" s="602"/>
      <c r="WZ815" s="602"/>
      <c r="XA815" s="602"/>
      <c r="XB815" s="602"/>
      <c r="XC815" s="602"/>
      <c r="XD815" s="602"/>
      <c r="XE815" s="602"/>
      <c r="XF815" s="602"/>
      <c r="XG815" s="602"/>
      <c r="XH815" s="602"/>
      <c r="XI815" s="602"/>
      <c r="XJ815" s="602"/>
      <c r="XK815" s="602"/>
      <c r="XL815" s="602"/>
      <c r="XM815" s="602"/>
      <c r="XN815" s="602"/>
      <c r="XO815" s="602"/>
      <c r="XP815" s="602"/>
      <c r="XQ815" s="602"/>
      <c r="XR815" s="602"/>
      <c r="XS815" s="602"/>
      <c r="XT815" s="602"/>
      <c r="XU815" s="602"/>
      <c r="XV815" s="602"/>
      <c r="XW815" s="602"/>
      <c r="XX815" s="602"/>
      <c r="XY815" s="602"/>
      <c r="XZ815" s="602"/>
      <c r="YA815" s="602"/>
      <c r="YB815" s="602"/>
      <c r="YC815" s="602"/>
      <c r="YD815" s="602"/>
      <c r="YE815" s="602"/>
      <c r="YF815" s="602"/>
      <c r="YG815" s="602"/>
      <c r="YH815" s="602"/>
      <c r="YI815" s="602"/>
      <c r="YJ815" s="602"/>
      <c r="YK815" s="602"/>
      <c r="YL815" s="602"/>
      <c r="YM815" s="602"/>
      <c r="YN815" s="602"/>
      <c r="YO815" s="602"/>
      <c r="YP815" s="602"/>
      <c r="YQ815" s="602"/>
      <c r="YR815" s="602"/>
      <c r="YS815" s="602"/>
      <c r="YT815" s="602"/>
      <c r="YU815" s="602"/>
      <c r="YV815" s="602"/>
      <c r="YW815" s="602"/>
      <c r="YX815" s="602"/>
      <c r="YY815" s="602"/>
      <c r="YZ815" s="602"/>
      <c r="ZA815" s="602"/>
      <c r="ZB815" s="602"/>
      <c r="ZC815" s="602"/>
      <c r="ZD815" s="602"/>
      <c r="ZE815" s="602"/>
      <c r="ZF815" s="602"/>
      <c r="ZG815" s="602"/>
      <c r="ZH815" s="602"/>
      <c r="ZI815" s="602"/>
      <c r="ZJ815" s="602"/>
      <c r="ZK815" s="602"/>
      <c r="ZL815" s="602"/>
      <c r="ZM815" s="602"/>
      <c r="ZN815" s="602"/>
      <c r="ZO815" s="602"/>
      <c r="ZP815" s="602"/>
      <c r="ZQ815" s="602"/>
      <c r="ZR815" s="602"/>
      <c r="ZS815" s="602"/>
      <c r="ZT815" s="602"/>
      <c r="ZU815" s="602"/>
      <c r="ZV815" s="602"/>
      <c r="ZW815" s="602"/>
      <c r="ZX815" s="602"/>
      <c r="ZY815" s="602"/>
      <c r="ZZ815" s="602"/>
      <c r="AAA815" s="602"/>
      <c r="AAB815" s="602"/>
      <c r="AAC815" s="602"/>
      <c r="AAD815" s="602"/>
      <c r="AAE815" s="602"/>
      <c r="AAF815" s="602"/>
      <c r="AAG815" s="602"/>
      <c r="AAH815" s="602"/>
      <c r="AAI815" s="602"/>
      <c r="AAJ815" s="602"/>
      <c r="AAK815" s="602"/>
      <c r="AAL815" s="602"/>
      <c r="AAM815" s="602"/>
      <c r="AAN815" s="602"/>
      <c r="AAO815" s="602"/>
      <c r="AAP815" s="602"/>
      <c r="AAQ815" s="602"/>
      <c r="AAR815" s="602"/>
      <c r="AAS815" s="602"/>
      <c r="AAT815" s="602"/>
      <c r="AAU815" s="602"/>
      <c r="AAV815" s="602"/>
      <c r="AAW815" s="602"/>
      <c r="AAX815" s="602"/>
      <c r="AAY815" s="602"/>
      <c r="AAZ815" s="602"/>
      <c r="ABA815" s="602"/>
      <c r="ABB815" s="602"/>
      <c r="ABC815" s="602"/>
      <c r="ABD815" s="602"/>
      <c r="ABE815" s="602"/>
      <c r="ABF815" s="602"/>
      <c r="ABG815" s="602"/>
      <c r="ABH815" s="602"/>
      <c r="ABI815" s="602"/>
      <c r="ABJ815" s="602"/>
      <c r="ABK815" s="602"/>
      <c r="ABL815" s="602"/>
      <c r="ABM815" s="602"/>
      <c r="ABN815" s="602"/>
      <c r="ABO815" s="602"/>
      <c r="ABP815" s="602"/>
      <c r="ABQ815" s="602"/>
      <c r="ABR815" s="602"/>
      <c r="ABS815" s="602"/>
      <c r="ABT815" s="602"/>
      <c r="ABU815" s="602"/>
      <c r="ABV815" s="602"/>
      <c r="ABW815" s="602"/>
      <c r="ABX815" s="602"/>
      <c r="ABY815" s="602"/>
      <c r="ABZ815" s="602"/>
      <c r="ACA815" s="602"/>
      <c r="ACB815" s="602"/>
      <c r="ACC815" s="602"/>
      <c r="ACD815" s="602"/>
      <c r="ACE815" s="602"/>
      <c r="ACF815" s="602"/>
      <c r="ACG815" s="602"/>
      <c r="ACH815" s="602"/>
      <c r="ACI815" s="602"/>
      <c r="ACJ815" s="602"/>
      <c r="ACK815" s="602"/>
      <c r="ACL815" s="602"/>
      <c r="ACM815" s="602"/>
      <c r="ACN815" s="602"/>
      <c r="ACO815" s="602"/>
      <c r="ACP815" s="602"/>
      <c r="ACQ815" s="602"/>
      <c r="ACR815" s="602"/>
      <c r="ACS815" s="602"/>
      <c r="ACT815" s="602"/>
      <c r="ACU815" s="602"/>
      <c r="ACV815" s="602"/>
      <c r="ACW815" s="602"/>
      <c r="ACX815" s="602"/>
      <c r="ACY815" s="602"/>
      <c r="ACZ815" s="602"/>
      <c r="ADA815" s="602"/>
      <c r="ADB815" s="602"/>
      <c r="ADC815" s="602"/>
      <c r="ADD815" s="602"/>
      <c r="ADE815" s="602"/>
      <c r="ADF815" s="602"/>
      <c r="ADG815" s="602"/>
      <c r="ADH815" s="602"/>
      <c r="ADI815" s="602"/>
      <c r="ADJ815" s="602"/>
      <c r="ADK815" s="602"/>
      <c r="ADL815" s="602"/>
      <c r="ADM815" s="602"/>
      <c r="ADN815" s="602"/>
      <c r="ADO815" s="602"/>
      <c r="ADP815" s="602"/>
      <c r="ADQ815" s="602"/>
      <c r="ADR815" s="602"/>
      <c r="ADS815" s="602"/>
      <c r="ADT815" s="602"/>
      <c r="ADU815" s="602"/>
      <c r="ADV815" s="602"/>
      <c r="ADW815" s="602"/>
      <c r="ADX815" s="602"/>
      <c r="ADY815" s="602"/>
      <c r="ADZ815" s="602"/>
      <c r="AEA815" s="602"/>
      <c r="AEB815" s="602"/>
      <c r="AEC815" s="602"/>
      <c r="AED815" s="602"/>
      <c r="AEE815" s="602"/>
      <c r="AEF815" s="602"/>
      <c r="AEG815" s="602"/>
      <c r="AEH815" s="602"/>
      <c r="AEI815" s="602"/>
      <c r="AEJ815" s="602"/>
      <c r="AEK815" s="602"/>
      <c r="AEL815" s="602"/>
      <c r="AEM815" s="602"/>
      <c r="AEN815" s="602"/>
      <c r="AEO815" s="602"/>
      <c r="AEP815" s="602"/>
      <c r="AEQ815" s="602"/>
      <c r="AER815" s="602"/>
      <c r="AES815" s="602"/>
      <c r="AET815" s="602"/>
      <c r="AEU815" s="602"/>
      <c r="AEV815" s="602"/>
      <c r="AEW815" s="602"/>
      <c r="AEX815" s="602"/>
      <c r="AEY815" s="602"/>
      <c r="AEZ815" s="602"/>
      <c r="AFA815" s="602"/>
      <c r="AFB815" s="602"/>
      <c r="AFC815" s="602"/>
      <c r="AFD815" s="602"/>
      <c r="AFE815" s="602"/>
      <c r="AFF815" s="602"/>
      <c r="AFG815" s="602"/>
      <c r="AFH815" s="602"/>
      <c r="AFI815" s="602"/>
      <c r="AFJ815" s="602"/>
      <c r="AFK815" s="602"/>
      <c r="AFL815" s="602"/>
      <c r="AFM815" s="602"/>
      <c r="AFN815" s="602"/>
      <c r="AFO815" s="602"/>
      <c r="AFP815" s="602"/>
      <c r="AFQ815" s="602"/>
      <c r="AFR815" s="602"/>
      <c r="AFS815" s="602"/>
      <c r="AFT815" s="602"/>
      <c r="AFU815" s="602"/>
      <c r="AFV815" s="602"/>
      <c r="AFW815" s="602"/>
      <c r="AFX815" s="602"/>
      <c r="AFY815" s="602"/>
      <c r="AFZ815" s="602"/>
      <c r="AGA815" s="602"/>
      <c r="AGB815" s="602"/>
      <c r="AGC815" s="602"/>
      <c r="AGD815" s="602"/>
      <c r="AGE815" s="602"/>
      <c r="AGF815" s="602"/>
      <c r="AGG815" s="602"/>
      <c r="AGH815" s="602"/>
      <c r="AGI815" s="602"/>
      <c r="AGJ815" s="602"/>
      <c r="AGK815" s="602"/>
      <c r="AGL815" s="602"/>
      <c r="AGM815" s="602"/>
      <c r="AGN815" s="602"/>
      <c r="AGO815" s="602"/>
      <c r="AGP815" s="602"/>
      <c r="AGQ815" s="602"/>
      <c r="AGR815" s="602"/>
      <c r="AGS815" s="602"/>
      <c r="AGT815" s="602"/>
      <c r="AGU815" s="602"/>
      <c r="AGV815" s="602"/>
      <c r="AGW815" s="602"/>
      <c r="AGX815" s="602"/>
      <c r="AGY815" s="602"/>
      <c r="AGZ815" s="602"/>
      <c r="AHA815" s="602"/>
      <c r="AHB815" s="602"/>
      <c r="AHC815" s="602"/>
      <c r="AHD815" s="602"/>
      <c r="AHE815" s="602"/>
      <c r="AHF815" s="602"/>
      <c r="AHG815" s="602"/>
      <c r="AHH815" s="602"/>
      <c r="AHI815" s="602"/>
      <c r="AHJ815" s="602"/>
      <c r="AHK815" s="602"/>
      <c r="AHL815" s="602"/>
      <c r="AHM815" s="602"/>
      <c r="AHN815" s="602"/>
      <c r="AHO815" s="602"/>
      <c r="AHP815" s="602"/>
      <c r="AHQ815" s="602"/>
      <c r="AHR815" s="602"/>
      <c r="AHS815" s="602"/>
      <c r="AHT815" s="602"/>
      <c r="AHU815" s="602"/>
      <c r="AHV815" s="602"/>
      <c r="AHW815" s="602"/>
      <c r="AHX815" s="602"/>
      <c r="AHY815" s="602"/>
      <c r="AHZ815" s="602"/>
      <c r="AIA815" s="602"/>
      <c r="AIB815" s="602"/>
      <c r="AIC815" s="602"/>
      <c r="AID815" s="602"/>
      <c r="AIE815" s="602"/>
      <c r="AIF815" s="602"/>
      <c r="AIG815" s="602"/>
      <c r="AIH815" s="602"/>
      <c r="AII815" s="602"/>
      <c r="AIJ815" s="602"/>
      <c r="AIK815" s="602"/>
      <c r="AIL815" s="602"/>
      <c r="AIM815" s="602"/>
      <c r="AIN815" s="602"/>
      <c r="AIO815" s="602"/>
      <c r="AIP815" s="602"/>
      <c r="AIQ815" s="602"/>
      <c r="AIR815" s="602"/>
      <c r="AIS815" s="602"/>
      <c r="AIT815" s="602"/>
      <c r="AIU815" s="602"/>
      <c r="AIV815" s="602"/>
      <c r="AIW815" s="602"/>
      <c r="AIX815" s="602"/>
      <c r="AIY815" s="602"/>
      <c r="AIZ815" s="602"/>
      <c r="AJA815" s="602"/>
      <c r="AJB815" s="602"/>
      <c r="AJC815" s="602"/>
      <c r="AJD815" s="602"/>
      <c r="AJE815" s="602"/>
      <c r="AJF815" s="602"/>
      <c r="AJG815" s="602"/>
      <c r="AJH815" s="602"/>
      <c r="AJI815" s="602"/>
    </row>
    <row r="816" spans="1:945">
      <c r="A816" s="603"/>
      <c r="B816" s="623">
        <v>44655</v>
      </c>
      <c r="C816" s="623" t="s">
        <v>1217</v>
      </c>
      <c r="D816" s="615" t="s">
        <v>2956</v>
      </c>
      <c r="E816" s="617" t="s">
        <v>3104</v>
      </c>
      <c r="F816" s="615"/>
      <c r="G816" s="615"/>
      <c r="H816" s="615"/>
      <c r="I816" s="615" t="s">
        <v>3062</v>
      </c>
      <c r="J816" s="618"/>
      <c r="K816" s="615" t="s">
        <v>4878</v>
      </c>
      <c r="L816" s="615" t="s">
        <v>3220</v>
      </c>
      <c r="M816" s="616">
        <v>44655</v>
      </c>
      <c r="N816" s="616">
        <v>44666</v>
      </c>
      <c r="O816" s="616"/>
      <c r="P816" s="616"/>
      <c r="Q816" s="616"/>
      <c r="R816" s="616"/>
      <c r="S816" s="615" t="s">
        <v>2959</v>
      </c>
      <c r="T816" s="615">
        <v>60</v>
      </c>
      <c r="U816" s="615" t="s">
        <v>4879</v>
      </c>
      <c r="V816" s="615" t="s">
        <v>973</v>
      </c>
      <c r="W816" s="615">
        <v>400</v>
      </c>
      <c r="X816" s="619">
        <v>16640</v>
      </c>
      <c r="Y816" s="539">
        <f t="shared" si="36"/>
        <v>6656000</v>
      </c>
      <c r="Z816" s="605">
        <v>0.5</v>
      </c>
      <c r="AA816" s="681">
        <f t="shared" si="37"/>
        <v>3328000</v>
      </c>
      <c r="AB816" s="625"/>
      <c r="AC816" s="621">
        <v>0</v>
      </c>
      <c r="AD816" s="609"/>
      <c r="AE816" s="606"/>
      <c r="AF816" s="695">
        <f t="shared" si="38"/>
        <v>3328000</v>
      </c>
      <c r="AG816" s="604" t="s">
        <v>47</v>
      </c>
      <c r="AH816" s="604"/>
      <c r="AI816" s="604">
        <v>30</v>
      </c>
      <c r="AJ816" s="608" t="s">
        <v>1087</v>
      </c>
      <c r="AK816" s="604" t="s">
        <v>1088</v>
      </c>
      <c r="AL816" s="607" t="s">
        <v>2990</v>
      </c>
      <c r="AM816" s="604" t="s">
        <v>52</v>
      </c>
      <c r="AN816" s="604" t="s">
        <v>1076</v>
      </c>
      <c r="AO816" s="604"/>
      <c r="AP816" s="606"/>
      <c r="AQ816" s="606" t="s">
        <v>37</v>
      </c>
      <c r="AR816" s="606" t="s">
        <v>3086</v>
      </c>
      <c r="AS816" s="603" t="s">
        <v>1078</v>
      </c>
      <c r="AT816" s="610" t="s">
        <v>1078</v>
      </c>
      <c r="AU816" s="610" t="s">
        <v>1078</v>
      </c>
      <c r="AV816" s="605">
        <v>0.73</v>
      </c>
      <c r="AW816" s="602"/>
      <c r="AX816" s="602"/>
      <c r="AY816" s="602"/>
      <c r="AZ816" s="602"/>
      <c r="BA816" s="602"/>
      <c r="BB816" s="602"/>
      <c r="BC816" s="602"/>
      <c r="BD816" s="602"/>
      <c r="BE816" s="602"/>
      <c r="BF816" s="602"/>
      <c r="BG816" s="602"/>
      <c r="BH816" s="602"/>
      <c r="BI816" s="602"/>
      <c r="BJ816" s="602"/>
      <c r="BK816" s="602"/>
      <c r="BL816" s="602"/>
      <c r="BM816" s="602"/>
      <c r="BN816" s="602"/>
      <c r="BO816" s="602"/>
      <c r="BP816" s="602"/>
      <c r="BQ816" s="602"/>
      <c r="BR816" s="602"/>
      <c r="BS816" s="602"/>
      <c r="BT816" s="602"/>
      <c r="BU816" s="602"/>
      <c r="BV816" s="602"/>
      <c r="BW816" s="602"/>
      <c r="BX816" s="602"/>
      <c r="BY816" s="602"/>
      <c r="BZ816" s="602"/>
      <c r="CA816" s="602"/>
      <c r="CB816" s="602"/>
      <c r="CC816" s="602"/>
      <c r="CD816" s="602"/>
      <c r="CE816" s="602"/>
      <c r="CF816" s="602"/>
      <c r="CG816" s="602"/>
      <c r="CH816" s="602"/>
      <c r="CI816" s="602"/>
      <c r="CJ816" s="602"/>
      <c r="CK816" s="602"/>
      <c r="CL816" s="602"/>
      <c r="CM816" s="602"/>
      <c r="CN816" s="602"/>
      <c r="CO816" s="602"/>
      <c r="CP816" s="602"/>
      <c r="CQ816" s="602"/>
      <c r="CR816" s="602"/>
      <c r="CS816" s="602"/>
      <c r="CT816" s="602"/>
      <c r="CU816" s="602"/>
      <c r="CV816" s="602"/>
      <c r="CW816" s="602"/>
      <c r="CX816" s="602"/>
      <c r="CY816" s="602"/>
      <c r="CZ816" s="602"/>
      <c r="DA816" s="602"/>
      <c r="DB816" s="602"/>
      <c r="DC816" s="602"/>
      <c r="DD816" s="602"/>
      <c r="DE816" s="602"/>
      <c r="DF816" s="602"/>
      <c r="DG816" s="602"/>
      <c r="DH816" s="602"/>
      <c r="DI816" s="602"/>
      <c r="DJ816" s="602"/>
      <c r="DK816" s="602"/>
      <c r="DL816" s="602"/>
      <c r="DM816" s="602"/>
      <c r="DN816" s="602"/>
      <c r="DO816" s="602"/>
      <c r="DP816" s="602"/>
      <c r="DQ816" s="602"/>
      <c r="DR816" s="602"/>
      <c r="DS816" s="602"/>
      <c r="DT816" s="602"/>
      <c r="DU816" s="602"/>
      <c r="DV816" s="602"/>
      <c r="DW816" s="602"/>
      <c r="DX816" s="602"/>
      <c r="DY816" s="602"/>
      <c r="DZ816" s="602"/>
      <c r="EA816" s="602"/>
      <c r="EB816" s="602"/>
      <c r="EC816" s="602"/>
      <c r="ED816" s="602"/>
      <c r="EE816" s="602"/>
      <c r="EF816" s="602"/>
      <c r="EG816" s="602"/>
      <c r="EH816" s="602"/>
      <c r="EI816" s="602"/>
      <c r="EJ816" s="602"/>
      <c r="EK816" s="602"/>
      <c r="EL816" s="602"/>
      <c r="EM816" s="602"/>
      <c r="EN816" s="602"/>
      <c r="EO816" s="602"/>
      <c r="EP816" s="602"/>
      <c r="EQ816" s="602"/>
      <c r="ER816" s="602"/>
      <c r="ES816" s="602"/>
      <c r="ET816" s="602"/>
      <c r="EU816" s="602"/>
      <c r="EV816" s="602"/>
      <c r="EW816" s="602"/>
      <c r="EX816" s="602"/>
      <c r="EY816" s="602"/>
      <c r="EZ816" s="602"/>
      <c r="FA816" s="602"/>
      <c r="FB816" s="602"/>
      <c r="FC816" s="602"/>
      <c r="FD816" s="602"/>
      <c r="FE816" s="602"/>
      <c r="FF816" s="602"/>
      <c r="FG816" s="602"/>
      <c r="FH816" s="602"/>
      <c r="FI816" s="602"/>
      <c r="FJ816" s="602"/>
      <c r="FK816" s="602"/>
      <c r="FL816" s="602"/>
      <c r="FM816" s="602"/>
      <c r="FN816" s="602"/>
      <c r="FO816" s="602"/>
      <c r="FP816" s="602"/>
      <c r="FQ816" s="602"/>
      <c r="FR816" s="602"/>
      <c r="FS816" s="602"/>
      <c r="FT816" s="602"/>
      <c r="FU816" s="602"/>
      <c r="FV816" s="602"/>
      <c r="FW816" s="602"/>
      <c r="FX816" s="602"/>
      <c r="FY816" s="602"/>
      <c r="FZ816" s="602"/>
      <c r="GA816" s="602"/>
      <c r="GB816" s="602"/>
      <c r="GC816" s="602"/>
      <c r="GD816" s="602"/>
      <c r="GE816" s="602"/>
      <c r="GF816" s="602"/>
      <c r="GG816" s="602"/>
      <c r="GH816" s="602"/>
      <c r="GI816" s="602"/>
      <c r="GJ816" s="602"/>
      <c r="GK816" s="602"/>
      <c r="GL816" s="602"/>
      <c r="GM816" s="602"/>
      <c r="GN816" s="602"/>
      <c r="GO816" s="602"/>
      <c r="GP816" s="602"/>
      <c r="GQ816" s="602"/>
      <c r="GR816" s="602"/>
      <c r="GS816" s="602"/>
      <c r="GT816" s="602"/>
      <c r="GU816" s="602"/>
      <c r="GV816" s="602"/>
      <c r="GW816" s="602"/>
      <c r="GX816" s="602"/>
      <c r="GY816" s="602"/>
      <c r="GZ816" s="602"/>
      <c r="HA816" s="602"/>
      <c r="HB816" s="602"/>
      <c r="HC816" s="602"/>
      <c r="HD816" s="602"/>
      <c r="HE816" s="602"/>
      <c r="HF816" s="602"/>
      <c r="HG816" s="602"/>
      <c r="HH816" s="602"/>
      <c r="HI816" s="602"/>
      <c r="HJ816" s="602"/>
      <c r="HK816" s="602"/>
      <c r="HL816" s="602"/>
      <c r="HM816" s="602"/>
      <c r="HN816" s="602"/>
      <c r="HO816" s="602"/>
      <c r="HP816" s="602"/>
      <c r="HQ816" s="602"/>
      <c r="HR816" s="602"/>
      <c r="HS816" s="602"/>
      <c r="HT816" s="602"/>
      <c r="HU816" s="602"/>
      <c r="HV816" s="602"/>
      <c r="HW816" s="602"/>
      <c r="HX816" s="602"/>
      <c r="HY816" s="602"/>
      <c r="HZ816" s="602"/>
      <c r="IA816" s="602"/>
      <c r="IB816" s="602"/>
      <c r="IC816" s="602"/>
      <c r="ID816" s="602"/>
      <c r="IE816" s="602"/>
      <c r="IF816" s="602"/>
      <c r="IG816" s="602"/>
      <c r="IH816" s="602"/>
      <c r="II816" s="602"/>
      <c r="IJ816" s="602"/>
      <c r="IK816" s="602"/>
      <c r="IL816" s="602"/>
      <c r="IM816" s="602"/>
      <c r="IN816" s="602"/>
      <c r="IO816" s="602"/>
      <c r="IP816" s="602"/>
      <c r="IQ816" s="602"/>
      <c r="IR816" s="602"/>
      <c r="IS816" s="602"/>
      <c r="IT816" s="602"/>
      <c r="IU816" s="602"/>
      <c r="IV816" s="602"/>
      <c r="IW816" s="602"/>
      <c r="IX816" s="602"/>
      <c r="IY816" s="602"/>
      <c r="IZ816" s="602"/>
      <c r="JA816" s="602"/>
      <c r="JB816" s="602"/>
      <c r="JC816" s="602"/>
      <c r="JD816" s="602"/>
      <c r="JE816" s="602"/>
      <c r="JF816" s="602"/>
      <c r="JG816" s="602"/>
      <c r="JH816" s="602"/>
      <c r="JI816" s="602"/>
      <c r="JJ816" s="602"/>
      <c r="JK816" s="602"/>
      <c r="JL816" s="602"/>
      <c r="JM816" s="602"/>
      <c r="JN816" s="602"/>
      <c r="JO816" s="602"/>
      <c r="JP816" s="602"/>
      <c r="JQ816" s="602"/>
      <c r="JR816" s="602"/>
      <c r="JS816" s="602"/>
      <c r="JT816" s="602"/>
      <c r="JU816" s="602"/>
      <c r="JV816" s="602"/>
      <c r="JW816" s="602"/>
      <c r="JX816" s="602"/>
      <c r="JY816" s="602"/>
      <c r="JZ816" s="602"/>
      <c r="KA816" s="602"/>
      <c r="KB816" s="602"/>
      <c r="KC816" s="602"/>
      <c r="KD816" s="602"/>
      <c r="KE816" s="602"/>
      <c r="KF816" s="602"/>
      <c r="KG816" s="602"/>
      <c r="KH816" s="602"/>
      <c r="KI816" s="602"/>
      <c r="KJ816" s="602"/>
      <c r="KK816" s="602"/>
      <c r="KL816" s="602"/>
      <c r="KM816" s="602"/>
      <c r="KN816" s="602"/>
      <c r="KO816" s="602"/>
      <c r="KP816" s="602"/>
      <c r="KQ816" s="602"/>
      <c r="KR816" s="602"/>
      <c r="KS816" s="602"/>
      <c r="KT816" s="602"/>
      <c r="KU816" s="602"/>
      <c r="KV816" s="602"/>
      <c r="KW816" s="602"/>
      <c r="KX816" s="602"/>
      <c r="KY816" s="602"/>
      <c r="KZ816" s="602"/>
      <c r="LA816" s="602"/>
      <c r="LB816" s="602"/>
      <c r="LC816" s="602"/>
      <c r="LD816" s="602"/>
      <c r="LE816" s="602"/>
      <c r="LF816" s="602"/>
      <c r="LG816" s="602"/>
      <c r="LH816" s="602"/>
      <c r="LI816" s="602"/>
      <c r="LJ816" s="602"/>
      <c r="LK816" s="602"/>
      <c r="LL816" s="602"/>
      <c r="LM816" s="602"/>
      <c r="LN816" s="602"/>
      <c r="LO816" s="602"/>
      <c r="LP816" s="602"/>
      <c r="LQ816" s="602"/>
      <c r="LR816" s="602"/>
      <c r="LS816" s="602"/>
      <c r="LT816" s="602"/>
      <c r="LU816" s="602"/>
      <c r="LV816" s="602"/>
      <c r="LW816" s="602"/>
      <c r="LX816" s="602"/>
      <c r="LY816" s="602"/>
      <c r="LZ816" s="602"/>
      <c r="MA816" s="602"/>
      <c r="MB816" s="602"/>
      <c r="MC816" s="602"/>
      <c r="MD816" s="602"/>
      <c r="ME816" s="602"/>
      <c r="MF816" s="602"/>
      <c r="MG816" s="602"/>
      <c r="MH816" s="602"/>
      <c r="MI816" s="602"/>
      <c r="MJ816" s="602"/>
      <c r="MK816" s="602"/>
      <c r="ML816" s="602"/>
      <c r="MM816" s="602"/>
      <c r="MN816" s="602"/>
      <c r="MO816" s="602"/>
      <c r="MP816" s="602"/>
      <c r="MQ816" s="602"/>
      <c r="MR816" s="602"/>
      <c r="MS816" s="602"/>
      <c r="MT816" s="602"/>
      <c r="MU816" s="602"/>
      <c r="MV816" s="602"/>
      <c r="MW816" s="602"/>
      <c r="MX816" s="602"/>
      <c r="MY816" s="602"/>
      <c r="MZ816" s="602"/>
      <c r="NA816" s="602"/>
      <c r="NB816" s="602"/>
      <c r="NC816" s="602"/>
      <c r="ND816" s="602"/>
      <c r="NE816" s="602"/>
      <c r="NF816" s="602"/>
      <c r="NG816" s="602"/>
      <c r="NH816" s="602"/>
      <c r="NI816" s="602"/>
      <c r="NJ816" s="602"/>
      <c r="NK816" s="602"/>
      <c r="NL816" s="602"/>
      <c r="NM816" s="602"/>
      <c r="NN816" s="602"/>
      <c r="NO816" s="602"/>
      <c r="NP816" s="602"/>
      <c r="NQ816" s="602"/>
      <c r="NR816" s="602"/>
      <c r="NS816" s="602"/>
      <c r="NT816" s="602"/>
      <c r="NU816" s="602"/>
      <c r="NV816" s="602"/>
      <c r="NW816" s="602"/>
      <c r="NX816" s="602"/>
      <c r="NY816" s="602"/>
      <c r="NZ816" s="602"/>
      <c r="OA816" s="602"/>
      <c r="OB816" s="602"/>
      <c r="OC816" s="602"/>
      <c r="OD816" s="602"/>
      <c r="OE816" s="602"/>
      <c r="OF816" s="602"/>
      <c r="OG816" s="602"/>
      <c r="OH816" s="602"/>
      <c r="OI816" s="602"/>
      <c r="OJ816" s="602"/>
      <c r="OK816" s="602"/>
      <c r="OL816" s="602"/>
      <c r="OM816" s="602"/>
      <c r="ON816" s="602"/>
      <c r="OO816" s="602"/>
      <c r="OP816" s="602"/>
      <c r="OQ816" s="602"/>
      <c r="OR816" s="602"/>
      <c r="OS816" s="602"/>
      <c r="OT816" s="602"/>
      <c r="OU816" s="602"/>
      <c r="OV816" s="602"/>
      <c r="OW816" s="602"/>
      <c r="OX816" s="602"/>
      <c r="OY816" s="602"/>
      <c r="OZ816" s="602"/>
      <c r="PA816" s="602"/>
      <c r="PB816" s="602"/>
      <c r="PC816" s="602"/>
      <c r="PD816" s="602"/>
      <c r="PE816" s="602"/>
      <c r="PF816" s="602"/>
      <c r="PG816" s="602"/>
      <c r="PH816" s="602"/>
      <c r="PI816" s="602"/>
      <c r="PJ816" s="602"/>
      <c r="PK816" s="602"/>
      <c r="PL816" s="602"/>
      <c r="PM816" s="602"/>
      <c r="PN816" s="602"/>
      <c r="PO816" s="602"/>
      <c r="PP816" s="602"/>
      <c r="PQ816" s="602"/>
      <c r="PR816" s="602"/>
      <c r="PS816" s="602"/>
      <c r="PT816" s="602"/>
      <c r="PU816" s="602"/>
      <c r="PV816" s="602"/>
      <c r="PW816" s="602"/>
      <c r="PX816" s="602"/>
      <c r="PY816" s="602"/>
      <c r="PZ816" s="602"/>
      <c r="QA816" s="602"/>
      <c r="QB816" s="602"/>
      <c r="QC816" s="602"/>
      <c r="QD816" s="602"/>
      <c r="QE816" s="602"/>
      <c r="QF816" s="602"/>
      <c r="QG816" s="602"/>
      <c r="QH816" s="602"/>
      <c r="QI816" s="602"/>
      <c r="QJ816" s="602"/>
      <c r="QK816" s="602"/>
      <c r="QL816" s="602"/>
      <c r="QM816" s="602"/>
      <c r="QN816" s="602"/>
      <c r="QO816" s="602"/>
      <c r="QP816" s="602"/>
      <c r="QQ816" s="602"/>
      <c r="QR816" s="602"/>
      <c r="QS816" s="602"/>
      <c r="QT816" s="602"/>
      <c r="QU816" s="602"/>
      <c r="QV816" s="602"/>
      <c r="QW816" s="602"/>
      <c r="QX816" s="602"/>
      <c r="QY816" s="602"/>
      <c r="QZ816" s="602"/>
      <c r="RA816" s="602"/>
      <c r="RB816" s="602"/>
      <c r="RC816" s="602"/>
      <c r="RD816" s="602"/>
      <c r="RE816" s="602"/>
      <c r="RF816" s="602"/>
      <c r="RG816" s="602"/>
      <c r="RH816" s="602"/>
      <c r="RI816" s="602"/>
      <c r="RJ816" s="602"/>
      <c r="RK816" s="602"/>
      <c r="RL816" s="602"/>
      <c r="RM816" s="602"/>
      <c r="RN816" s="602"/>
      <c r="RO816" s="602"/>
      <c r="RP816" s="602"/>
      <c r="RQ816" s="602"/>
      <c r="RR816" s="602"/>
      <c r="RS816" s="602"/>
      <c r="RT816" s="602"/>
      <c r="RU816" s="602"/>
      <c r="RV816" s="602"/>
      <c r="RW816" s="602"/>
      <c r="RX816" s="602"/>
      <c r="RY816" s="602"/>
      <c r="RZ816" s="602"/>
      <c r="SA816" s="602"/>
      <c r="SB816" s="602"/>
      <c r="SC816" s="602"/>
      <c r="SD816" s="602"/>
      <c r="SE816" s="602"/>
      <c r="SF816" s="602"/>
      <c r="SG816" s="602"/>
      <c r="SH816" s="602"/>
      <c r="SI816" s="602"/>
      <c r="SJ816" s="602"/>
      <c r="SK816" s="602"/>
      <c r="SL816" s="602"/>
      <c r="SM816" s="602"/>
      <c r="SN816" s="602"/>
      <c r="SO816" s="602"/>
      <c r="SP816" s="602"/>
      <c r="SQ816" s="602"/>
      <c r="SR816" s="602"/>
      <c r="SS816" s="602"/>
      <c r="ST816" s="602"/>
      <c r="SU816" s="602"/>
      <c r="SV816" s="602"/>
      <c r="SW816" s="602"/>
      <c r="SX816" s="602"/>
      <c r="SY816" s="602"/>
      <c r="SZ816" s="602"/>
      <c r="TA816" s="602"/>
      <c r="TB816" s="602"/>
      <c r="TC816" s="602"/>
      <c r="TD816" s="602"/>
      <c r="TE816" s="602"/>
      <c r="TF816" s="602"/>
      <c r="TG816" s="602"/>
      <c r="TH816" s="602"/>
      <c r="TI816" s="602"/>
      <c r="TJ816" s="602"/>
      <c r="TK816" s="602"/>
      <c r="TL816" s="602"/>
      <c r="TM816" s="602"/>
      <c r="TN816" s="602"/>
      <c r="TO816" s="602"/>
      <c r="TP816" s="602"/>
      <c r="TQ816" s="602"/>
      <c r="TR816" s="602"/>
      <c r="TS816" s="602"/>
      <c r="TT816" s="602"/>
      <c r="TU816" s="602"/>
      <c r="TV816" s="602"/>
      <c r="TW816" s="602"/>
      <c r="TX816" s="602"/>
      <c r="TY816" s="602"/>
      <c r="TZ816" s="602"/>
      <c r="UA816" s="602"/>
      <c r="UB816" s="602"/>
      <c r="UC816" s="602"/>
      <c r="UD816" s="602"/>
      <c r="UE816" s="602"/>
      <c r="UF816" s="602"/>
      <c r="UG816" s="602"/>
      <c r="UH816" s="602"/>
      <c r="UI816" s="602"/>
      <c r="UJ816" s="602"/>
      <c r="UK816" s="602"/>
      <c r="UL816" s="602"/>
      <c r="UM816" s="602"/>
      <c r="UN816" s="602"/>
      <c r="UO816" s="602"/>
      <c r="UP816" s="602"/>
      <c r="UQ816" s="602"/>
      <c r="UR816" s="602"/>
      <c r="US816" s="602"/>
      <c r="UT816" s="602"/>
      <c r="UU816" s="602"/>
      <c r="UV816" s="602"/>
      <c r="UW816" s="602"/>
      <c r="UX816" s="602"/>
      <c r="UY816" s="602"/>
      <c r="UZ816" s="602"/>
      <c r="VA816" s="602"/>
      <c r="VB816" s="602"/>
      <c r="VC816" s="602"/>
      <c r="VD816" s="602"/>
      <c r="VE816" s="602"/>
      <c r="VF816" s="602"/>
      <c r="VG816" s="602"/>
      <c r="VH816" s="602"/>
      <c r="VI816" s="602"/>
      <c r="VJ816" s="602"/>
      <c r="VK816" s="602"/>
      <c r="VL816" s="602"/>
      <c r="VM816" s="602"/>
      <c r="VN816" s="602"/>
      <c r="VO816" s="602"/>
      <c r="VP816" s="602"/>
      <c r="VQ816" s="602"/>
      <c r="VR816" s="602"/>
      <c r="VS816" s="602"/>
      <c r="VT816" s="602"/>
      <c r="VU816" s="602"/>
      <c r="VV816" s="602"/>
      <c r="VW816" s="602"/>
      <c r="VX816" s="602"/>
      <c r="VY816" s="602"/>
      <c r="VZ816" s="602"/>
      <c r="WA816" s="602"/>
      <c r="WB816" s="602"/>
      <c r="WC816" s="602"/>
      <c r="WD816" s="602"/>
      <c r="WE816" s="602"/>
      <c r="WF816" s="602"/>
      <c r="WG816" s="602"/>
      <c r="WH816" s="602"/>
      <c r="WI816" s="602"/>
      <c r="WJ816" s="602"/>
      <c r="WK816" s="602"/>
      <c r="WL816" s="602"/>
      <c r="WM816" s="602"/>
      <c r="WN816" s="602"/>
      <c r="WO816" s="602"/>
      <c r="WP816" s="602"/>
      <c r="WQ816" s="602"/>
      <c r="WR816" s="602"/>
      <c r="WS816" s="602"/>
      <c r="WT816" s="602"/>
      <c r="WU816" s="602"/>
      <c r="WV816" s="602"/>
      <c r="WW816" s="602"/>
      <c r="WX816" s="602"/>
      <c r="WY816" s="602"/>
      <c r="WZ816" s="602"/>
      <c r="XA816" s="602"/>
      <c r="XB816" s="602"/>
      <c r="XC816" s="602"/>
      <c r="XD816" s="602"/>
      <c r="XE816" s="602"/>
      <c r="XF816" s="602"/>
      <c r="XG816" s="602"/>
      <c r="XH816" s="602"/>
      <c r="XI816" s="602"/>
      <c r="XJ816" s="602"/>
      <c r="XK816" s="602"/>
      <c r="XL816" s="602"/>
      <c r="XM816" s="602"/>
      <c r="XN816" s="602"/>
      <c r="XO816" s="602"/>
      <c r="XP816" s="602"/>
      <c r="XQ816" s="602"/>
      <c r="XR816" s="602"/>
      <c r="XS816" s="602"/>
      <c r="XT816" s="602"/>
      <c r="XU816" s="602"/>
      <c r="XV816" s="602"/>
      <c r="XW816" s="602"/>
      <c r="XX816" s="602"/>
      <c r="XY816" s="602"/>
      <c r="XZ816" s="602"/>
      <c r="YA816" s="602"/>
      <c r="YB816" s="602"/>
      <c r="YC816" s="602"/>
      <c r="YD816" s="602"/>
      <c r="YE816" s="602"/>
      <c r="YF816" s="602"/>
      <c r="YG816" s="602"/>
      <c r="YH816" s="602"/>
      <c r="YI816" s="602"/>
      <c r="YJ816" s="602"/>
      <c r="YK816" s="602"/>
      <c r="YL816" s="602"/>
      <c r="YM816" s="602"/>
      <c r="YN816" s="602"/>
      <c r="YO816" s="602"/>
      <c r="YP816" s="602"/>
      <c r="YQ816" s="602"/>
      <c r="YR816" s="602"/>
      <c r="YS816" s="602"/>
      <c r="YT816" s="602"/>
      <c r="YU816" s="602"/>
      <c r="YV816" s="602"/>
      <c r="YW816" s="602"/>
      <c r="YX816" s="602"/>
      <c r="YY816" s="602"/>
      <c r="YZ816" s="602"/>
      <c r="ZA816" s="602"/>
      <c r="ZB816" s="602"/>
      <c r="ZC816" s="602"/>
      <c r="ZD816" s="602"/>
      <c r="ZE816" s="602"/>
      <c r="ZF816" s="602"/>
      <c r="ZG816" s="602"/>
      <c r="ZH816" s="602"/>
      <c r="ZI816" s="602"/>
      <c r="ZJ816" s="602"/>
      <c r="ZK816" s="602"/>
      <c r="ZL816" s="602"/>
      <c r="ZM816" s="602"/>
      <c r="ZN816" s="602"/>
      <c r="ZO816" s="602"/>
      <c r="ZP816" s="602"/>
      <c r="ZQ816" s="602"/>
      <c r="ZR816" s="602"/>
      <c r="ZS816" s="602"/>
      <c r="ZT816" s="602"/>
      <c r="ZU816" s="602"/>
      <c r="ZV816" s="602"/>
      <c r="ZW816" s="602"/>
      <c r="ZX816" s="602"/>
      <c r="ZY816" s="602"/>
      <c r="ZZ816" s="602"/>
      <c r="AAA816" s="602"/>
      <c r="AAB816" s="602"/>
      <c r="AAC816" s="602"/>
      <c r="AAD816" s="602"/>
      <c r="AAE816" s="602"/>
      <c r="AAF816" s="602"/>
      <c r="AAG816" s="602"/>
      <c r="AAH816" s="602"/>
      <c r="AAI816" s="602"/>
      <c r="AAJ816" s="602"/>
      <c r="AAK816" s="602"/>
      <c r="AAL816" s="602"/>
      <c r="AAM816" s="602"/>
      <c r="AAN816" s="602"/>
      <c r="AAO816" s="602"/>
      <c r="AAP816" s="602"/>
      <c r="AAQ816" s="602"/>
      <c r="AAR816" s="602"/>
      <c r="AAS816" s="602"/>
      <c r="AAT816" s="602"/>
      <c r="AAU816" s="602"/>
      <c r="AAV816" s="602"/>
      <c r="AAW816" s="602"/>
      <c r="AAX816" s="602"/>
      <c r="AAY816" s="602"/>
      <c r="AAZ816" s="602"/>
      <c r="ABA816" s="602"/>
      <c r="ABB816" s="602"/>
      <c r="ABC816" s="602"/>
      <c r="ABD816" s="602"/>
      <c r="ABE816" s="602"/>
      <c r="ABF816" s="602"/>
      <c r="ABG816" s="602"/>
      <c r="ABH816" s="602"/>
      <c r="ABI816" s="602"/>
      <c r="ABJ816" s="602"/>
      <c r="ABK816" s="602"/>
      <c r="ABL816" s="602"/>
      <c r="ABM816" s="602"/>
      <c r="ABN816" s="602"/>
      <c r="ABO816" s="602"/>
      <c r="ABP816" s="602"/>
      <c r="ABQ816" s="602"/>
      <c r="ABR816" s="602"/>
      <c r="ABS816" s="602"/>
      <c r="ABT816" s="602"/>
      <c r="ABU816" s="602"/>
      <c r="ABV816" s="602"/>
      <c r="ABW816" s="602"/>
      <c r="ABX816" s="602"/>
      <c r="ABY816" s="602"/>
      <c r="ABZ816" s="602"/>
      <c r="ACA816" s="602"/>
      <c r="ACB816" s="602"/>
      <c r="ACC816" s="602"/>
      <c r="ACD816" s="602"/>
      <c r="ACE816" s="602"/>
      <c r="ACF816" s="602"/>
      <c r="ACG816" s="602"/>
      <c r="ACH816" s="602"/>
      <c r="ACI816" s="602"/>
      <c r="ACJ816" s="602"/>
      <c r="ACK816" s="602"/>
      <c r="ACL816" s="602"/>
      <c r="ACM816" s="602"/>
      <c r="ACN816" s="602"/>
      <c r="ACO816" s="602"/>
      <c r="ACP816" s="602"/>
      <c r="ACQ816" s="602"/>
      <c r="ACR816" s="602"/>
      <c r="ACS816" s="602"/>
      <c r="ACT816" s="602"/>
      <c r="ACU816" s="602"/>
      <c r="ACV816" s="602"/>
      <c r="ACW816" s="602"/>
      <c r="ACX816" s="602"/>
      <c r="ACY816" s="602"/>
      <c r="ACZ816" s="602"/>
      <c r="ADA816" s="602"/>
      <c r="ADB816" s="602"/>
      <c r="ADC816" s="602"/>
      <c r="ADD816" s="602"/>
      <c r="ADE816" s="602"/>
      <c r="ADF816" s="602"/>
      <c r="ADG816" s="602"/>
      <c r="ADH816" s="602"/>
      <c r="ADI816" s="602"/>
      <c r="ADJ816" s="602"/>
      <c r="ADK816" s="602"/>
      <c r="ADL816" s="602"/>
      <c r="ADM816" s="602"/>
      <c r="ADN816" s="602"/>
      <c r="ADO816" s="602"/>
      <c r="ADP816" s="602"/>
      <c r="ADQ816" s="602"/>
      <c r="ADR816" s="602"/>
      <c r="ADS816" s="602"/>
      <c r="ADT816" s="602"/>
      <c r="ADU816" s="602"/>
      <c r="ADV816" s="602"/>
      <c r="ADW816" s="602"/>
      <c r="ADX816" s="602"/>
      <c r="ADY816" s="602"/>
      <c r="ADZ816" s="602"/>
      <c r="AEA816" s="602"/>
      <c r="AEB816" s="602"/>
      <c r="AEC816" s="602"/>
      <c r="AED816" s="602"/>
      <c r="AEE816" s="602"/>
      <c r="AEF816" s="602"/>
      <c r="AEG816" s="602"/>
      <c r="AEH816" s="602"/>
      <c r="AEI816" s="602"/>
      <c r="AEJ816" s="602"/>
      <c r="AEK816" s="602"/>
      <c r="AEL816" s="602"/>
      <c r="AEM816" s="602"/>
      <c r="AEN816" s="602"/>
      <c r="AEO816" s="602"/>
      <c r="AEP816" s="602"/>
      <c r="AEQ816" s="602"/>
      <c r="AER816" s="602"/>
      <c r="AES816" s="602"/>
      <c r="AET816" s="602"/>
      <c r="AEU816" s="602"/>
      <c r="AEV816" s="602"/>
      <c r="AEW816" s="602"/>
      <c r="AEX816" s="602"/>
      <c r="AEY816" s="602"/>
      <c r="AEZ816" s="602"/>
      <c r="AFA816" s="602"/>
      <c r="AFB816" s="602"/>
      <c r="AFC816" s="602"/>
      <c r="AFD816" s="602"/>
      <c r="AFE816" s="602"/>
      <c r="AFF816" s="602"/>
      <c r="AFG816" s="602"/>
      <c r="AFH816" s="602"/>
      <c r="AFI816" s="602"/>
      <c r="AFJ816" s="602"/>
      <c r="AFK816" s="602"/>
      <c r="AFL816" s="602"/>
      <c r="AFM816" s="602"/>
      <c r="AFN816" s="602"/>
      <c r="AFO816" s="602"/>
      <c r="AFP816" s="602"/>
      <c r="AFQ816" s="602"/>
      <c r="AFR816" s="602"/>
      <c r="AFS816" s="602"/>
      <c r="AFT816" s="602"/>
      <c r="AFU816" s="602"/>
      <c r="AFV816" s="602"/>
      <c r="AFW816" s="602"/>
      <c r="AFX816" s="602"/>
      <c r="AFY816" s="602"/>
      <c r="AFZ816" s="602"/>
      <c r="AGA816" s="602"/>
      <c r="AGB816" s="602"/>
      <c r="AGC816" s="602"/>
      <c r="AGD816" s="602"/>
      <c r="AGE816" s="602"/>
      <c r="AGF816" s="602"/>
      <c r="AGG816" s="602"/>
      <c r="AGH816" s="602"/>
      <c r="AGI816" s="602"/>
      <c r="AGJ816" s="602"/>
      <c r="AGK816" s="602"/>
      <c r="AGL816" s="602"/>
      <c r="AGM816" s="602"/>
      <c r="AGN816" s="602"/>
      <c r="AGO816" s="602"/>
      <c r="AGP816" s="602"/>
      <c r="AGQ816" s="602"/>
      <c r="AGR816" s="602"/>
      <c r="AGS816" s="602"/>
      <c r="AGT816" s="602"/>
      <c r="AGU816" s="602"/>
      <c r="AGV816" s="602"/>
      <c r="AGW816" s="602"/>
      <c r="AGX816" s="602"/>
      <c r="AGY816" s="602"/>
      <c r="AGZ816" s="602"/>
      <c r="AHA816" s="602"/>
      <c r="AHB816" s="602"/>
      <c r="AHC816" s="602"/>
      <c r="AHD816" s="602"/>
      <c r="AHE816" s="602"/>
      <c r="AHF816" s="602"/>
      <c r="AHG816" s="602"/>
      <c r="AHH816" s="602"/>
      <c r="AHI816" s="602"/>
      <c r="AHJ816" s="602"/>
      <c r="AHK816" s="602"/>
      <c r="AHL816" s="602"/>
      <c r="AHM816" s="602"/>
      <c r="AHN816" s="602"/>
      <c r="AHO816" s="602"/>
      <c r="AHP816" s="602"/>
      <c r="AHQ816" s="602"/>
      <c r="AHR816" s="602"/>
      <c r="AHS816" s="602"/>
      <c r="AHT816" s="602"/>
      <c r="AHU816" s="602"/>
      <c r="AHV816" s="602"/>
      <c r="AHW816" s="602"/>
      <c r="AHX816" s="602"/>
      <c r="AHY816" s="602"/>
      <c r="AHZ816" s="602"/>
      <c r="AIA816" s="602"/>
      <c r="AIB816" s="602"/>
      <c r="AIC816" s="602"/>
      <c r="AID816" s="602"/>
      <c r="AIE816" s="602"/>
      <c r="AIF816" s="602"/>
      <c r="AIG816" s="602"/>
      <c r="AIH816" s="602"/>
      <c r="AII816" s="602"/>
      <c r="AIJ816" s="602"/>
      <c r="AIK816" s="602"/>
      <c r="AIL816" s="602"/>
      <c r="AIM816" s="602"/>
      <c r="AIN816" s="602"/>
      <c r="AIO816" s="602"/>
      <c r="AIP816" s="602"/>
      <c r="AIQ816" s="602"/>
      <c r="AIR816" s="602"/>
      <c r="AIS816" s="602"/>
      <c r="AIT816" s="602"/>
      <c r="AIU816" s="602"/>
      <c r="AIV816" s="602"/>
      <c r="AIW816" s="602"/>
      <c r="AIX816" s="602"/>
      <c r="AIY816" s="602"/>
      <c r="AIZ816" s="602"/>
      <c r="AJA816" s="602"/>
      <c r="AJB816" s="602"/>
      <c r="AJC816" s="602"/>
      <c r="AJD816" s="602"/>
      <c r="AJE816" s="602"/>
      <c r="AJF816" s="602"/>
      <c r="AJG816" s="602"/>
      <c r="AJH816" s="602"/>
      <c r="AJI816" s="602"/>
    </row>
    <row r="817" spans="1:945">
      <c r="A817" s="603"/>
      <c r="B817" s="623">
        <v>44655</v>
      </c>
      <c r="C817" s="623" t="s">
        <v>1217</v>
      </c>
      <c r="D817" s="615" t="s">
        <v>2956</v>
      </c>
      <c r="E817" s="617" t="s">
        <v>3104</v>
      </c>
      <c r="F817" s="615"/>
      <c r="G817" s="615"/>
      <c r="H817" s="615"/>
      <c r="I817" s="615" t="s">
        <v>3062</v>
      </c>
      <c r="J817" s="618"/>
      <c r="K817" s="615" t="s">
        <v>4880</v>
      </c>
      <c r="L817" s="615" t="s">
        <v>3220</v>
      </c>
      <c r="M817" s="616">
        <v>44655</v>
      </c>
      <c r="N817" s="616">
        <v>44666</v>
      </c>
      <c r="O817" s="616"/>
      <c r="P817" s="616"/>
      <c r="Q817" s="616"/>
      <c r="R817" s="616"/>
      <c r="S817" s="615" t="s">
        <v>2959</v>
      </c>
      <c r="T817" s="615">
        <v>60</v>
      </c>
      <c r="U817" s="615" t="s">
        <v>4879</v>
      </c>
      <c r="V817" s="615" t="s">
        <v>973</v>
      </c>
      <c r="W817" s="615">
        <v>400</v>
      </c>
      <c r="X817" s="619">
        <v>11648</v>
      </c>
      <c r="Y817" s="539">
        <f t="shared" si="36"/>
        <v>4659200</v>
      </c>
      <c r="Z817" s="605">
        <v>0.5</v>
      </c>
      <c r="AA817" s="681">
        <f t="shared" si="37"/>
        <v>2329600</v>
      </c>
      <c r="AB817" s="625"/>
      <c r="AC817" s="621">
        <v>0</v>
      </c>
      <c r="AD817" s="609"/>
      <c r="AE817" s="606"/>
      <c r="AF817" s="695">
        <f t="shared" si="38"/>
        <v>2329600</v>
      </c>
      <c r="AG817" s="604" t="s">
        <v>47</v>
      </c>
      <c r="AH817" s="604"/>
      <c r="AI817" s="604">
        <v>30</v>
      </c>
      <c r="AJ817" s="608" t="s">
        <v>1087</v>
      </c>
      <c r="AK817" s="604" t="s">
        <v>1088</v>
      </c>
      <c r="AL817" s="607" t="s">
        <v>2990</v>
      </c>
      <c r="AM817" s="604" t="s">
        <v>52</v>
      </c>
      <c r="AN817" s="604" t="s">
        <v>1076</v>
      </c>
      <c r="AO817" s="604"/>
      <c r="AP817" s="606"/>
      <c r="AQ817" s="606" t="s">
        <v>37</v>
      </c>
      <c r="AR817" s="606" t="s">
        <v>3086</v>
      </c>
      <c r="AS817" s="603" t="s">
        <v>1078</v>
      </c>
      <c r="AT817" s="610" t="s">
        <v>1078</v>
      </c>
      <c r="AU817" s="610" t="s">
        <v>1078</v>
      </c>
      <c r="AV817" s="605">
        <v>0.73</v>
      </c>
      <c r="AW817" s="602"/>
      <c r="AX817" s="602"/>
      <c r="AY817" s="602"/>
      <c r="AZ817" s="602"/>
      <c r="BA817" s="602"/>
      <c r="BB817" s="602"/>
      <c r="BC817" s="602"/>
      <c r="BD817" s="602"/>
      <c r="BE817" s="602"/>
      <c r="BF817" s="602"/>
      <c r="BG817" s="602"/>
      <c r="BH817" s="602"/>
      <c r="BI817" s="602"/>
      <c r="BJ817" s="602"/>
      <c r="BK817" s="602"/>
      <c r="BL817" s="602"/>
      <c r="BM817" s="602"/>
      <c r="BN817" s="602"/>
      <c r="BO817" s="602"/>
      <c r="BP817" s="602"/>
      <c r="BQ817" s="602"/>
      <c r="BR817" s="602"/>
      <c r="BS817" s="602"/>
      <c r="BT817" s="602"/>
      <c r="BU817" s="602"/>
      <c r="BV817" s="602"/>
      <c r="BW817" s="602"/>
      <c r="BX817" s="602"/>
      <c r="BY817" s="602"/>
      <c r="BZ817" s="602"/>
      <c r="CA817" s="602"/>
      <c r="CB817" s="602"/>
      <c r="CC817" s="602"/>
      <c r="CD817" s="602"/>
      <c r="CE817" s="602"/>
      <c r="CF817" s="602"/>
      <c r="CG817" s="602"/>
      <c r="CH817" s="602"/>
      <c r="CI817" s="602"/>
      <c r="CJ817" s="602"/>
      <c r="CK817" s="602"/>
      <c r="CL817" s="602"/>
      <c r="CM817" s="602"/>
      <c r="CN817" s="602"/>
      <c r="CO817" s="602"/>
      <c r="CP817" s="602"/>
      <c r="CQ817" s="602"/>
      <c r="CR817" s="602"/>
      <c r="CS817" s="602"/>
      <c r="CT817" s="602"/>
      <c r="CU817" s="602"/>
      <c r="CV817" s="602"/>
      <c r="CW817" s="602"/>
      <c r="CX817" s="602"/>
      <c r="CY817" s="602"/>
      <c r="CZ817" s="602"/>
      <c r="DA817" s="602"/>
      <c r="DB817" s="602"/>
      <c r="DC817" s="602"/>
      <c r="DD817" s="602"/>
      <c r="DE817" s="602"/>
      <c r="DF817" s="602"/>
      <c r="DG817" s="602"/>
      <c r="DH817" s="602"/>
      <c r="DI817" s="602"/>
      <c r="DJ817" s="602"/>
      <c r="DK817" s="602"/>
      <c r="DL817" s="602"/>
      <c r="DM817" s="602"/>
      <c r="DN817" s="602"/>
      <c r="DO817" s="602"/>
      <c r="DP817" s="602"/>
      <c r="DQ817" s="602"/>
      <c r="DR817" s="602"/>
      <c r="DS817" s="602"/>
      <c r="DT817" s="602"/>
      <c r="DU817" s="602"/>
      <c r="DV817" s="602"/>
      <c r="DW817" s="602"/>
      <c r="DX817" s="602"/>
      <c r="DY817" s="602"/>
      <c r="DZ817" s="602"/>
      <c r="EA817" s="602"/>
      <c r="EB817" s="602"/>
      <c r="EC817" s="602"/>
      <c r="ED817" s="602"/>
      <c r="EE817" s="602"/>
      <c r="EF817" s="602"/>
      <c r="EG817" s="602"/>
      <c r="EH817" s="602"/>
      <c r="EI817" s="602"/>
      <c r="EJ817" s="602"/>
      <c r="EK817" s="602"/>
      <c r="EL817" s="602"/>
      <c r="EM817" s="602"/>
      <c r="EN817" s="602"/>
      <c r="EO817" s="602"/>
      <c r="EP817" s="602"/>
      <c r="EQ817" s="602"/>
      <c r="ER817" s="602"/>
      <c r="ES817" s="602"/>
      <c r="ET817" s="602"/>
      <c r="EU817" s="602"/>
      <c r="EV817" s="602"/>
      <c r="EW817" s="602"/>
      <c r="EX817" s="602"/>
      <c r="EY817" s="602"/>
      <c r="EZ817" s="602"/>
      <c r="FA817" s="602"/>
      <c r="FB817" s="602"/>
      <c r="FC817" s="602"/>
      <c r="FD817" s="602"/>
      <c r="FE817" s="602"/>
      <c r="FF817" s="602"/>
      <c r="FG817" s="602"/>
      <c r="FH817" s="602"/>
      <c r="FI817" s="602"/>
      <c r="FJ817" s="602"/>
      <c r="FK817" s="602"/>
      <c r="FL817" s="602"/>
      <c r="FM817" s="602"/>
      <c r="FN817" s="602"/>
      <c r="FO817" s="602"/>
      <c r="FP817" s="602"/>
      <c r="FQ817" s="602"/>
      <c r="FR817" s="602"/>
      <c r="FS817" s="602"/>
      <c r="FT817" s="602"/>
      <c r="FU817" s="602"/>
      <c r="FV817" s="602"/>
      <c r="FW817" s="602"/>
      <c r="FX817" s="602"/>
      <c r="FY817" s="602"/>
      <c r="FZ817" s="602"/>
      <c r="GA817" s="602"/>
      <c r="GB817" s="602"/>
      <c r="GC817" s="602"/>
      <c r="GD817" s="602"/>
      <c r="GE817" s="602"/>
      <c r="GF817" s="602"/>
      <c r="GG817" s="602"/>
      <c r="GH817" s="602"/>
      <c r="GI817" s="602"/>
      <c r="GJ817" s="602"/>
      <c r="GK817" s="602"/>
      <c r="GL817" s="602"/>
      <c r="GM817" s="602"/>
      <c r="GN817" s="602"/>
      <c r="GO817" s="602"/>
      <c r="GP817" s="602"/>
      <c r="GQ817" s="602"/>
      <c r="GR817" s="602"/>
      <c r="GS817" s="602"/>
      <c r="GT817" s="602"/>
      <c r="GU817" s="602"/>
      <c r="GV817" s="602"/>
      <c r="GW817" s="602"/>
      <c r="GX817" s="602"/>
      <c r="GY817" s="602"/>
      <c r="GZ817" s="602"/>
      <c r="HA817" s="602"/>
      <c r="HB817" s="602"/>
      <c r="HC817" s="602"/>
      <c r="HD817" s="602"/>
      <c r="HE817" s="602"/>
      <c r="HF817" s="602"/>
      <c r="HG817" s="602"/>
      <c r="HH817" s="602"/>
      <c r="HI817" s="602"/>
      <c r="HJ817" s="602"/>
      <c r="HK817" s="602"/>
      <c r="HL817" s="602"/>
      <c r="HM817" s="602"/>
      <c r="HN817" s="602"/>
      <c r="HO817" s="602"/>
      <c r="HP817" s="602"/>
      <c r="HQ817" s="602"/>
      <c r="HR817" s="602"/>
      <c r="HS817" s="602"/>
      <c r="HT817" s="602"/>
      <c r="HU817" s="602"/>
      <c r="HV817" s="602"/>
      <c r="HW817" s="602"/>
      <c r="HX817" s="602"/>
      <c r="HY817" s="602"/>
      <c r="HZ817" s="602"/>
      <c r="IA817" s="602"/>
      <c r="IB817" s="602"/>
      <c r="IC817" s="602"/>
      <c r="ID817" s="602"/>
      <c r="IE817" s="602"/>
      <c r="IF817" s="602"/>
      <c r="IG817" s="602"/>
      <c r="IH817" s="602"/>
      <c r="II817" s="602"/>
      <c r="IJ817" s="602"/>
      <c r="IK817" s="602"/>
      <c r="IL817" s="602"/>
      <c r="IM817" s="602"/>
      <c r="IN817" s="602"/>
      <c r="IO817" s="602"/>
      <c r="IP817" s="602"/>
      <c r="IQ817" s="602"/>
      <c r="IR817" s="602"/>
      <c r="IS817" s="602"/>
      <c r="IT817" s="602"/>
      <c r="IU817" s="602"/>
      <c r="IV817" s="602"/>
      <c r="IW817" s="602"/>
      <c r="IX817" s="602"/>
      <c r="IY817" s="602"/>
      <c r="IZ817" s="602"/>
      <c r="JA817" s="602"/>
      <c r="JB817" s="602"/>
      <c r="JC817" s="602"/>
      <c r="JD817" s="602"/>
      <c r="JE817" s="602"/>
      <c r="JF817" s="602"/>
      <c r="JG817" s="602"/>
      <c r="JH817" s="602"/>
      <c r="JI817" s="602"/>
      <c r="JJ817" s="602"/>
      <c r="JK817" s="602"/>
      <c r="JL817" s="602"/>
      <c r="JM817" s="602"/>
      <c r="JN817" s="602"/>
      <c r="JO817" s="602"/>
      <c r="JP817" s="602"/>
      <c r="JQ817" s="602"/>
      <c r="JR817" s="602"/>
      <c r="JS817" s="602"/>
      <c r="JT817" s="602"/>
      <c r="JU817" s="602"/>
      <c r="JV817" s="602"/>
      <c r="JW817" s="602"/>
      <c r="JX817" s="602"/>
      <c r="JY817" s="602"/>
      <c r="JZ817" s="602"/>
      <c r="KA817" s="602"/>
      <c r="KB817" s="602"/>
      <c r="KC817" s="602"/>
      <c r="KD817" s="602"/>
      <c r="KE817" s="602"/>
      <c r="KF817" s="602"/>
      <c r="KG817" s="602"/>
      <c r="KH817" s="602"/>
      <c r="KI817" s="602"/>
      <c r="KJ817" s="602"/>
      <c r="KK817" s="602"/>
      <c r="KL817" s="602"/>
      <c r="KM817" s="602"/>
      <c r="KN817" s="602"/>
      <c r="KO817" s="602"/>
      <c r="KP817" s="602"/>
      <c r="KQ817" s="602"/>
      <c r="KR817" s="602"/>
      <c r="KS817" s="602"/>
      <c r="KT817" s="602"/>
      <c r="KU817" s="602"/>
      <c r="KV817" s="602"/>
      <c r="KW817" s="602"/>
      <c r="KX817" s="602"/>
      <c r="KY817" s="602"/>
      <c r="KZ817" s="602"/>
      <c r="LA817" s="602"/>
      <c r="LB817" s="602"/>
      <c r="LC817" s="602"/>
      <c r="LD817" s="602"/>
      <c r="LE817" s="602"/>
      <c r="LF817" s="602"/>
      <c r="LG817" s="602"/>
      <c r="LH817" s="602"/>
      <c r="LI817" s="602"/>
      <c r="LJ817" s="602"/>
      <c r="LK817" s="602"/>
      <c r="LL817" s="602"/>
      <c r="LM817" s="602"/>
      <c r="LN817" s="602"/>
      <c r="LO817" s="602"/>
      <c r="LP817" s="602"/>
      <c r="LQ817" s="602"/>
      <c r="LR817" s="602"/>
      <c r="LS817" s="602"/>
      <c r="LT817" s="602"/>
      <c r="LU817" s="602"/>
      <c r="LV817" s="602"/>
      <c r="LW817" s="602"/>
      <c r="LX817" s="602"/>
      <c r="LY817" s="602"/>
      <c r="LZ817" s="602"/>
      <c r="MA817" s="602"/>
      <c r="MB817" s="602"/>
      <c r="MC817" s="602"/>
      <c r="MD817" s="602"/>
      <c r="ME817" s="602"/>
      <c r="MF817" s="602"/>
      <c r="MG817" s="602"/>
      <c r="MH817" s="602"/>
      <c r="MI817" s="602"/>
      <c r="MJ817" s="602"/>
      <c r="MK817" s="602"/>
      <c r="ML817" s="602"/>
      <c r="MM817" s="602"/>
      <c r="MN817" s="602"/>
      <c r="MO817" s="602"/>
      <c r="MP817" s="602"/>
      <c r="MQ817" s="602"/>
      <c r="MR817" s="602"/>
      <c r="MS817" s="602"/>
      <c r="MT817" s="602"/>
      <c r="MU817" s="602"/>
      <c r="MV817" s="602"/>
      <c r="MW817" s="602"/>
      <c r="MX817" s="602"/>
      <c r="MY817" s="602"/>
      <c r="MZ817" s="602"/>
      <c r="NA817" s="602"/>
      <c r="NB817" s="602"/>
      <c r="NC817" s="602"/>
      <c r="ND817" s="602"/>
      <c r="NE817" s="602"/>
      <c r="NF817" s="602"/>
      <c r="NG817" s="602"/>
      <c r="NH817" s="602"/>
      <c r="NI817" s="602"/>
      <c r="NJ817" s="602"/>
      <c r="NK817" s="602"/>
      <c r="NL817" s="602"/>
      <c r="NM817" s="602"/>
      <c r="NN817" s="602"/>
      <c r="NO817" s="602"/>
      <c r="NP817" s="602"/>
      <c r="NQ817" s="602"/>
      <c r="NR817" s="602"/>
      <c r="NS817" s="602"/>
      <c r="NT817" s="602"/>
      <c r="NU817" s="602"/>
      <c r="NV817" s="602"/>
      <c r="NW817" s="602"/>
      <c r="NX817" s="602"/>
      <c r="NY817" s="602"/>
      <c r="NZ817" s="602"/>
      <c r="OA817" s="602"/>
      <c r="OB817" s="602"/>
      <c r="OC817" s="602"/>
      <c r="OD817" s="602"/>
      <c r="OE817" s="602"/>
      <c r="OF817" s="602"/>
      <c r="OG817" s="602"/>
      <c r="OH817" s="602"/>
      <c r="OI817" s="602"/>
      <c r="OJ817" s="602"/>
      <c r="OK817" s="602"/>
      <c r="OL817" s="602"/>
      <c r="OM817" s="602"/>
      <c r="ON817" s="602"/>
      <c r="OO817" s="602"/>
      <c r="OP817" s="602"/>
      <c r="OQ817" s="602"/>
      <c r="OR817" s="602"/>
      <c r="OS817" s="602"/>
      <c r="OT817" s="602"/>
      <c r="OU817" s="602"/>
      <c r="OV817" s="602"/>
      <c r="OW817" s="602"/>
      <c r="OX817" s="602"/>
      <c r="OY817" s="602"/>
      <c r="OZ817" s="602"/>
      <c r="PA817" s="602"/>
      <c r="PB817" s="602"/>
      <c r="PC817" s="602"/>
      <c r="PD817" s="602"/>
      <c r="PE817" s="602"/>
      <c r="PF817" s="602"/>
      <c r="PG817" s="602"/>
      <c r="PH817" s="602"/>
      <c r="PI817" s="602"/>
      <c r="PJ817" s="602"/>
      <c r="PK817" s="602"/>
      <c r="PL817" s="602"/>
      <c r="PM817" s="602"/>
      <c r="PN817" s="602"/>
      <c r="PO817" s="602"/>
      <c r="PP817" s="602"/>
      <c r="PQ817" s="602"/>
      <c r="PR817" s="602"/>
      <c r="PS817" s="602"/>
      <c r="PT817" s="602"/>
      <c r="PU817" s="602"/>
      <c r="PV817" s="602"/>
      <c r="PW817" s="602"/>
      <c r="PX817" s="602"/>
      <c r="PY817" s="602"/>
      <c r="PZ817" s="602"/>
      <c r="QA817" s="602"/>
      <c r="QB817" s="602"/>
      <c r="QC817" s="602"/>
      <c r="QD817" s="602"/>
      <c r="QE817" s="602"/>
      <c r="QF817" s="602"/>
      <c r="QG817" s="602"/>
      <c r="QH817" s="602"/>
      <c r="QI817" s="602"/>
      <c r="QJ817" s="602"/>
      <c r="QK817" s="602"/>
      <c r="QL817" s="602"/>
      <c r="QM817" s="602"/>
      <c r="QN817" s="602"/>
      <c r="QO817" s="602"/>
      <c r="QP817" s="602"/>
      <c r="QQ817" s="602"/>
      <c r="QR817" s="602"/>
      <c r="QS817" s="602"/>
      <c r="QT817" s="602"/>
      <c r="QU817" s="602"/>
      <c r="QV817" s="602"/>
      <c r="QW817" s="602"/>
      <c r="QX817" s="602"/>
      <c r="QY817" s="602"/>
      <c r="QZ817" s="602"/>
      <c r="RA817" s="602"/>
      <c r="RB817" s="602"/>
      <c r="RC817" s="602"/>
      <c r="RD817" s="602"/>
      <c r="RE817" s="602"/>
      <c r="RF817" s="602"/>
      <c r="RG817" s="602"/>
      <c r="RH817" s="602"/>
      <c r="RI817" s="602"/>
      <c r="RJ817" s="602"/>
      <c r="RK817" s="602"/>
      <c r="RL817" s="602"/>
      <c r="RM817" s="602"/>
      <c r="RN817" s="602"/>
      <c r="RO817" s="602"/>
      <c r="RP817" s="602"/>
      <c r="RQ817" s="602"/>
      <c r="RR817" s="602"/>
      <c r="RS817" s="602"/>
      <c r="RT817" s="602"/>
      <c r="RU817" s="602"/>
      <c r="RV817" s="602"/>
      <c r="RW817" s="602"/>
      <c r="RX817" s="602"/>
      <c r="RY817" s="602"/>
      <c r="RZ817" s="602"/>
      <c r="SA817" s="602"/>
      <c r="SB817" s="602"/>
      <c r="SC817" s="602"/>
      <c r="SD817" s="602"/>
      <c r="SE817" s="602"/>
      <c r="SF817" s="602"/>
      <c r="SG817" s="602"/>
      <c r="SH817" s="602"/>
      <c r="SI817" s="602"/>
      <c r="SJ817" s="602"/>
      <c r="SK817" s="602"/>
      <c r="SL817" s="602"/>
      <c r="SM817" s="602"/>
      <c r="SN817" s="602"/>
      <c r="SO817" s="602"/>
      <c r="SP817" s="602"/>
      <c r="SQ817" s="602"/>
      <c r="SR817" s="602"/>
      <c r="SS817" s="602"/>
      <c r="ST817" s="602"/>
      <c r="SU817" s="602"/>
      <c r="SV817" s="602"/>
      <c r="SW817" s="602"/>
      <c r="SX817" s="602"/>
      <c r="SY817" s="602"/>
      <c r="SZ817" s="602"/>
      <c r="TA817" s="602"/>
      <c r="TB817" s="602"/>
      <c r="TC817" s="602"/>
      <c r="TD817" s="602"/>
      <c r="TE817" s="602"/>
      <c r="TF817" s="602"/>
      <c r="TG817" s="602"/>
      <c r="TH817" s="602"/>
      <c r="TI817" s="602"/>
      <c r="TJ817" s="602"/>
      <c r="TK817" s="602"/>
      <c r="TL817" s="602"/>
      <c r="TM817" s="602"/>
      <c r="TN817" s="602"/>
      <c r="TO817" s="602"/>
      <c r="TP817" s="602"/>
      <c r="TQ817" s="602"/>
      <c r="TR817" s="602"/>
      <c r="TS817" s="602"/>
      <c r="TT817" s="602"/>
      <c r="TU817" s="602"/>
      <c r="TV817" s="602"/>
      <c r="TW817" s="602"/>
      <c r="TX817" s="602"/>
      <c r="TY817" s="602"/>
      <c r="TZ817" s="602"/>
      <c r="UA817" s="602"/>
      <c r="UB817" s="602"/>
      <c r="UC817" s="602"/>
      <c r="UD817" s="602"/>
      <c r="UE817" s="602"/>
      <c r="UF817" s="602"/>
      <c r="UG817" s="602"/>
      <c r="UH817" s="602"/>
      <c r="UI817" s="602"/>
      <c r="UJ817" s="602"/>
      <c r="UK817" s="602"/>
      <c r="UL817" s="602"/>
      <c r="UM817" s="602"/>
      <c r="UN817" s="602"/>
      <c r="UO817" s="602"/>
      <c r="UP817" s="602"/>
      <c r="UQ817" s="602"/>
      <c r="UR817" s="602"/>
      <c r="US817" s="602"/>
      <c r="UT817" s="602"/>
      <c r="UU817" s="602"/>
      <c r="UV817" s="602"/>
      <c r="UW817" s="602"/>
      <c r="UX817" s="602"/>
      <c r="UY817" s="602"/>
      <c r="UZ817" s="602"/>
      <c r="VA817" s="602"/>
      <c r="VB817" s="602"/>
      <c r="VC817" s="602"/>
      <c r="VD817" s="602"/>
      <c r="VE817" s="602"/>
      <c r="VF817" s="602"/>
      <c r="VG817" s="602"/>
      <c r="VH817" s="602"/>
      <c r="VI817" s="602"/>
      <c r="VJ817" s="602"/>
      <c r="VK817" s="602"/>
      <c r="VL817" s="602"/>
      <c r="VM817" s="602"/>
      <c r="VN817" s="602"/>
      <c r="VO817" s="602"/>
      <c r="VP817" s="602"/>
      <c r="VQ817" s="602"/>
      <c r="VR817" s="602"/>
      <c r="VS817" s="602"/>
      <c r="VT817" s="602"/>
      <c r="VU817" s="602"/>
      <c r="VV817" s="602"/>
      <c r="VW817" s="602"/>
      <c r="VX817" s="602"/>
      <c r="VY817" s="602"/>
      <c r="VZ817" s="602"/>
      <c r="WA817" s="602"/>
      <c r="WB817" s="602"/>
      <c r="WC817" s="602"/>
      <c r="WD817" s="602"/>
      <c r="WE817" s="602"/>
      <c r="WF817" s="602"/>
      <c r="WG817" s="602"/>
      <c r="WH817" s="602"/>
      <c r="WI817" s="602"/>
      <c r="WJ817" s="602"/>
      <c r="WK817" s="602"/>
      <c r="WL817" s="602"/>
      <c r="WM817" s="602"/>
      <c r="WN817" s="602"/>
      <c r="WO817" s="602"/>
      <c r="WP817" s="602"/>
      <c r="WQ817" s="602"/>
      <c r="WR817" s="602"/>
      <c r="WS817" s="602"/>
      <c r="WT817" s="602"/>
      <c r="WU817" s="602"/>
      <c r="WV817" s="602"/>
      <c r="WW817" s="602"/>
      <c r="WX817" s="602"/>
      <c r="WY817" s="602"/>
      <c r="WZ817" s="602"/>
      <c r="XA817" s="602"/>
      <c r="XB817" s="602"/>
      <c r="XC817" s="602"/>
      <c r="XD817" s="602"/>
      <c r="XE817" s="602"/>
      <c r="XF817" s="602"/>
      <c r="XG817" s="602"/>
      <c r="XH817" s="602"/>
      <c r="XI817" s="602"/>
      <c r="XJ817" s="602"/>
      <c r="XK817" s="602"/>
      <c r="XL817" s="602"/>
      <c r="XM817" s="602"/>
      <c r="XN817" s="602"/>
      <c r="XO817" s="602"/>
      <c r="XP817" s="602"/>
      <c r="XQ817" s="602"/>
      <c r="XR817" s="602"/>
      <c r="XS817" s="602"/>
      <c r="XT817" s="602"/>
      <c r="XU817" s="602"/>
      <c r="XV817" s="602"/>
      <c r="XW817" s="602"/>
      <c r="XX817" s="602"/>
      <c r="XY817" s="602"/>
      <c r="XZ817" s="602"/>
      <c r="YA817" s="602"/>
      <c r="YB817" s="602"/>
      <c r="YC817" s="602"/>
      <c r="YD817" s="602"/>
      <c r="YE817" s="602"/>
      <c r="YF817" s="602"/>
      <c r="YG817" s="602"/>
      <c r="YH817" s="602"/>
      <c r="YI817" s="602"/>
      <c r="YJ817" s="602"/>
      <c r="YK817" s="602"/>
      <c r="YL817" s="602"/>
      <c r="YM817" s="602"/>
      <c r="YN817" s="602"/>
      <c r="YO817" s="602"/>
      <c r="YP817" s="602"/>
      <c r="YQ817" s="602"/>
      <c r="YR817" s="602"/>
      <c r="YS817" s="602"/>
      <c r="YT817" s="602"/>
      <c r="YU817" s="602"/>
      <c r="YV817" s="602"/>
      <c r="YW817" s="602"/>
      <c r="YX817" s="602"/>
      <c r="YY817" s="602"/>
      <c r="YZ817" s="602"/>
      <c r="ZA817" s="602"/>
      <c r="ZB817" s="602"/>
      <c r="ZC817" s="602"/>
      <c r="ZD817" s="602"/>
      <c r="ZE817" s="602"/>
      <c r="ZF817" s="602"/>
      <c r="ZG817" s="602"/>
      <c r="ZH817" s="602"/>
      <c r="ZI817" s="602"/>
      <c r="ZJ817" s="602"/>
      <c r="ZK817" s="602"/>
      <c r="ZL817" s="602"/>
      <c r="ZM817" s="602"/>
      <c r="ZN817" s="602"/>
      <c r="ZO817" s="602"/>
      <c r="ZP817" s="602"/>
      <c r="ZQ817" s="602"/>
      <c r="ZR817" s="602"/>
      <c r="ZS817" s="602"/>
      <c r="ZT817" s="602"/>
      <c r="ZU817" s="602"/>
      <c r="ZV817" s="602"/>
      <c r="ZW817" s="602"/>
      <c r="ZX817" s="602"/>
      <c r="ZY817" s="602"/>
      <c r="ZZ817" s="602"/>
      <c r="AAA817" s="602"/>
      <c r="AAB817" s="602"/>
      <c r="AAC817" s="602"/>
      <c r="AAD817" s="602"/>
      <c r="AAE817" s="602"/>
      <c r="AAF817" s="602"/>
      <c r="AAG817" s="602"/>
      <c r="AAH817" s="602"/>
      <c r="AAI817" s="602"/>
      <c r="AAJ817" s="602"/>
      <c r="AAK817" s="602"/>
      <c r="AAL817" s="602"/>
      <c r="AAM817" s="602"/>
      <c r="AAN817" s="602"/>
      <c r="AAO817" s="602"/>
      <c r="AAP817" s="602"/>
      <c r="AAQ817" s="602"/>
      <c r="AAR817" s="602"/>
      <c r="AAS817" s="602"/>
      <c r="AAT817" s="602"/>
      <c r="AAU817" s="602"/>
      <c r="AAV817" s="602"/>
      <c r="AAW817" s="602"/>
      <c r="AAX817" s="602"/>
      <c r="AAY817" s="602"/>
      <c r="AAZ817" s="602"/>
      <c r="ABA817" s="602"/>
      <c r="ABB817" s="602"/>
      <c r="ABC817" s="602"/>
      <c r="ABD817" s="602"/>
      <c r="ABE817" s="602"/>
      <c r="ABF817" s="602"/>
      <c r="ABG817" s="602"/>
      <c r="ABH817" s="602"/>
      <c r="ABI817" s="602"/>
      <c r="ABJ817" s="602"/>
      <c r="ABK817" s="602"/>
      <c r="ABL817" s="602"/>
      <c r="ABM817" s="602"/>
      <c r="ABN817" s="602"/>
      <c r="ABO817" s="602"/>
      <c r="ABP817" s="602"/>
      <c r="ABQ817" s="602"/>
      <c r="ABR817" s="602"/>
      <c r="ABS817" s="602"/>
      <c r="ABT817" s="602"/>
      <c r="ABU817" s="602"/>
      <c r="ABV817" s="602"/>
      <c r="ABW817" s="602"/>
      <c r="ABX817" s="602"/>
      <c r="ABY817" s="602"/>
      <c r="ABZ817" s="602"/>
      <c r="ACA817" s="602"/>
      <c r="ACB817" s="602"/>
      <c r="ACC817" s="602"/>
      <c r="ACD817" s="602"/>
      <c r="ACE817" s="602"/>
      <c r="ACF817" s="602"/>
      <c r="ACG817" s="602"/>
      <c r="ACH817" s="602"/>
      <c r="ACI817" s="602"/>
      <c r="ACJ817" s="602"/>
      <c r="ACK817" s="602"/>
      <c r="ACL817" s="602"/>
      <c r="ACM817" s="602"/>
      <c r="ACN817" s="602"/>
      <c r="ACO817" s="602"/>
      <c r="ACP817" s="602"/>
      <c r="ACQ817" s="602"/>
      <c r="ACR817" s="602"/>
      <c r="ACS817" s="602"/>
      <c r="ACT817" s="602"/>
      <c r="ACU817" s="602"/>
      <c r="ACV817" s="602"/>
      <c r="ACW817" s="602"/>
      <c r="ACX817" s="602"/>
      <c r="ACY817" s="602"/>
      <c r="ACZ817" s="602"/>
      <c r="ADA817" s="602"/>
      <c r="ADB817" s="602"/>
      <c r="ADC817" s="602"/>
      <c r="ADD817" s="602"/>
      <c r="ADE817" s="602"/>
      <c r="ADF817" s="602"/>
      <c r="ADG817" s="602"/>
      <c r="ADH817" s="602"/>
      <c r="ADI817" s="602"/>
      <c r="ADJ817" s="602"/>
      <c r="ADK817" s="602"/>
      <c r="ADL817" s="602"/>
      <c r="ADM817" s="602"/>
      <c r="ADN817" s="602"/>
      <c r="ADO817" s="602"/>
      <c r="ADP817" s="602"/>
      <c r="ADQ817" s="602"/>
      <c r="ADR817" s="602"/>
      <c r="ADS817" s="602"/>
      <c r="ADT817" s="602"/>
      <c r="ADU817" s="602"/>
      <c r="ADV817" s="602"/>
      <c r="ADW817" s="602"/>
      <c r="ADX817" s="602"/>
      <c r="ADY817" s="602"/>
      <c r="ADZ817" s="602"/>
      <c r="AEA817" s="602"/>
      <c r="AEB817" s="602"/>
      <c r="AEC817" s="602"/>
      <c r="AED817" s="602"/>
      <c r="AEE817" s="602"/>
      <c r="AEF817" s="602"/>
      <c r="AEG817" s="602"/>
      <c r="AEH817" s="602"/>
      <c r="AEI817" s="602"/>
      <c r="AEJ817" s="602"/>
      <c r="AEK817" s="602"/>
      <c r="AEL817" s="602"/>
      <c r="AEM817" s="602"/>
      <c r="AEN817" s="602"/>
      <c r="AEO817" s="602"/>
      <c r="AEP817" s="602"/>
      <c r="AEQ817" s="602"/>
      <c r="AER817" s="602"/>
      <c r="AES817" s="602"/>
      <c r="AET817" s="602"/>
      <c r="AEU817" s="602"/>
      <c r="AEV817" s="602"/>
      <c r="AEW817" s="602"/>
      <c r="AEX817" s="602"/>
      <c r="AEY817" s="602"/>
      <c r="AEZ817" s="602"/>
      <c r="AFA817" s="602"/>
      <c r="AFB817" s="602"/>
      <c r="AFC817" s="602"/>
      <c r="AFD817" s="602"/>
      <c r="AFE817" s="602"/>
      <c r="AFF817" s="602"/>
      <c r="AFG817" s="602"/>
      <c r="AFH817" s="602"/>
      <c r="AFI817" s="602"/>
      <c r="AFJ817" s="602"/>
      <c r="AFK817" s="602"/>
      <c r="AFL817" s="602"/>
      <c r="AFM817" s="602"/>
      <c r="AFN817" s="602"/>
      <c r="AFO817" s="602"/>
      <c r="AFP817" s="602"/>
      <c r="AFQ817" s="602"/>
      <c r="AFR817" s="602"/>
      <c r="AFS817" s="602"/>
      <c r="AFT817" s="602"/>
      <c r="AFU817" s="602"/>
      <c r="AFV817" s="602"/>
      <c r="AFW817" s="602"/>
      <c r="AFX817" s="602"/>
      <c r="AFY817" s="602"/>
      <c r="AFZ817" s="602"/>
      <c r="AGA817" s="602"/>
      <c r="AGB817" s="602"/>
      <c r="AGC817" s="602"/>
      <c r="AGD817" s="602"/>
      <c r="AGE817" s="602"/>
      <c r="AGF817" s="602"/>
      <c r="AGG817" s="602"/>
      <c r="AGH817" s="602"/>
      <c r="AGI817" s="602"/>
      <c r="AGJ817" s="602"/>
      <c r="AGK817" s="602"/>
      <c r="AGL817" s="602"/>
      <c r="AGM817" s="602"/>
      <c r="AGN817" s="602"/>
      <c r="AGO817" s="602"/>
      <c r="AGP817" s="602"/>
      <c r="AGQ817" s="602"/>
      <c r="AGR817" s="602"/>
      <c r="AGS817" s="602"/>
      <c r="AGT817" s="602"/>
      <c r="AGU817" s="602"/>
      <c r="AGV817" s="602"/>
      <c r="AGW817" s="602"/>
      <c r="AGX817" s="602"/>
      <c r="AGY817" s="602"/>
      <c r="AGZ817" s="602"/>
      <c r="AHA817" s="602"/>
      <c r="AHB817" s="602"/>
      <c r="AHC817" s="602"/>
      <c r="AHD817" s="602"/>
      <c r="AHE817" s="602"/>
      <c r="AHF817" s="602"/>
      <c r="AHG817" s="602"/>
      <c r="AHH817" s="602"/>
      <c r="AHI817" s="602"/>
      <c r="AHJ817" s="602"/>
      <c r="AHK817" s="602"/>
      <c r="AHL817" s="602"/>
      <c r="AHM817" s="602"/>
      <c r="AHN817" s="602"/>
      <c r="AHO817" s="602"/>
      <c r="AHP817" s="602"/>
      <c r="AHQ817" s="602"/>
      <c r="AHR817" s="602"/>
      <c r="AHS817" s="602"/>
      <c r="AHT817" s="602"/>
      <c r="AHU817" s="602"/>
      <c r="AHV817" s="602"/>
      <c r="AHW817" s="602"/>
      <c r="AHX817" s="602"/>
      <c r="AHY817" s="602"/>
      <c r="AHZ817" s="602"/>
      <c r="AIA817" s="602"/>
      <c r="AIB817" s="602"/>
      <c r="AIC817" s="602"/>
      <c r="AID817" s="602"/>
      <c r="AIE817" s="602"/>
      <c r="AIF817" s="602"/>
      <c r="AIG817" s="602"/>
      <c r="AIH817" s="602"/>
      <c r="AII817" s="602"/>
      <c r="AIJ817" s="602"/>
      <c r="AIK817" s="602"/>
      <c r="AIL817" s="602"/>
      <c r="AIM817" s="602"/>
      <c r="AIN817" s="602"/>
      <c r="AIO817" s="602"/>
      <c r="AIP817" s="602"/>
      <c r="AIQ817" s="602"/>
      <c r="AIR817" s="602"/>
      <c r="AIS817" s="602"/>
      <c r="AIT817" s="602"/>
      <c r="AIU817" s="602"/>
      <c r="AIV817" s="602"/>
      <c r="AIW817" s="602"/>
      <c r="AIX817" s="602"/>
      <c r="AIY817" s="602"/>
      <c r="AIZ817" s="602"/>
      <c r="AJA817" s="602"/>
      <c r="AJB817" s="602"/>
      <c r="AJC817" s="602"/>
      <c r="AJD817" s="602"/>
      <c r="AJE817" s="602"/>
      <c r="AJF817" s="602"/>
      <c r="AJG817" s="602"/>
      <c r="AJH817" s="602"/>
      <c r="AJI817" s="602"/>
    </row>
    <row r="818" spans="1:945">
      <c r="A818" s="603"/>
      <c r="B818" s="623">
        <v>44655</v>
      </c>
      <c r="C818" s="623" t="s">
        <v>1217</v>
      </c>
      <c r="D818" s="615" t="s">
        <v>2956</v>
      </c>
      <c r="E818" s="617" t="s">
        <v>3104</v>
      </c>
      <c r="F818" s="615"/>
      <c r="G818" s="615"/>
      <c r="H818" s="615"/>
      <c r="I818" s="615" t="s">
        <v>3062</v>
      </c>
      <c r="J818" s="618"/>
      <c r="K818" s="615" t="s">
        <v>4881</v>
      </c>
      <c r="L818" s="615" t="s">
        <v>3220</v>
      </c>
      <c r="M818" s="616">
        <v>44655</v>
      </c>
      <c r="N818" s="616">
        <v>44666</v>
      </c>
      <c r="O818" s="616"/>
      <c r="P818" s="616"/>
      <c r="Q818" s="616"/>
      <c r="R818" s="616"/>
      <c r="S818" s="615" t="s">
        <v>2959</v>
      </c>
      <c r="T818" s="615">
        <v>60</v>
      </c>
      <c r="U818" s="615" t="s">
        <v>4879</v>
      </c>
      <c r="V818" s="615" t="s">
        <v>973</v>
      </c>
      <c r="W818" s="615">
        <v>400</v>
      </c>
      <c r="X818" s="619">
        <v>11648</v>
      </c>
      <c r="Y818" s="539">
        <f t="shared" si="36"/>
        <v>4659200</v>
      </c>
      <c r="Z818" s="605">
        <v>0.5</v>
      </c>
      <c r="AA818" s="681">
        <f t="shared" si="37"/>
        <v>2329600</v>
      </c>
      <c r="AB818" s="625"/>
      <c r="AC818" s="621">
        <v>0</v>
      </c>
      <c r="AD818" s="609"/>
      <c r="AE818" s="606"/>
      <c r="AF818" s="695">
        <f t="shared" si="38"/>
        <v>2329600</v>
      </c>
      <c r="AG818" s="604" t="s">
        <v>47</v>
      </c>
      <c r="AH818" s="604"/>
      <c r="AI818" s="604">
        <v>30</v>
      </c>
      <c r="AJ818" s="608" t="s">
        <v>1087</v>
      </c>
      <c r="AK818" s="604" t="s">
        <v>1088</v>
      </c>
      <c r="AL818" s="607" t="s">
        <v>2990</v>
      </c>
      <c r="AM818" s="604" t="s">
        <v>52</v>
      </c>
      <c r="AN818" s="604" t="s">
        <v>1076</v>
      </c>
      <c r="AO818" s="604"/>
      <c r="AP818" s="606"/>
      <c r="AQ818" s="606" t="s">
        <v>37</v>
      </c>
      <c r="AR818" s="606" t="s">
        <v>3086</v>
      </c>
      <c r="AS818" s="603" t="s">
        <v>1078</v>
      </c>
      <c r="AT818" s="610" t="s">
        <v>1078</v>
      </c>
      <c r="AU818" s="610" t="s">
        <v>1078</v>
      </c>
      <c r="AV818" s="605">
        <v>0.73</v>
      </c>
      <c r="AW818" s="602"/>
      <c r="AX818" s="602"/>
      <c r="AY818" s="602"/>
      <c r="AZ818" s="602"/>
      <c r="BA818" s="602"/>
      <c r="BB818" s="602"/>
      <c r="BC818" s="602"/>
      <c r="BD818" s="602"/>
      <c r="BE818" s="602"/>
      <c r="BF818" s="602"/>
      <c r="BG818" s="602"/>
      <c r="BH818" s="602"/>
      <c r="BI818" s="602"/>
      <c r="BJ818" s="602"/>
      <c r="BK818" s="602"/>
      <c r="BL818" s="602"/>
      <c r="BM818" s="602"/>
      <c r="BN818" s="602"/>
      <c r="BO818" s="602"/>
      <c r="BP818" s="602"/>
      <c r="BQ818" s="602"/>
      <c r="BR818" s="602"/>
      <c r="BS818" s="602"/>
      <c r="BT818" s="602"/>
      <c r="BU818" s="602"/>
      <c r="BV818" s="602"/>
      <c r="BW818" s="602"/>
      <c r="BX818" s="602"/>
      <c r="BY818" s="602"/>
      <c r="BZ818" s="602"/>
      <c r="CA818" s="602"/>
      <c r="CB818" s="602"/>
      <c r="CC818" s="602"/>
      <c r="CD818" s="602"/>
      <c r="CE818" s="602"/>
      <c r="CF818" s="602"/>
      <c r="CG818" s="602"/>
      <c r="CH818" s="602"/>
      <c r="CI818" s="602"/>
      <c r="CJ818" s="602"/>
      <c r="CK818" s="602"/>
      <c r="CL818" s="602"/>
      <c r="CM818" s="602"/>
      <c r="CN818" s="602"/>
      <c r="CO818" s="602"/>
      <c r="CP818" s="602"/>
      <c r="CQ818" s="602"/>
      <c r="CR818" s="602"/>
      <c r="CS818" s="602"/>
      <c r="CT818" s="602"/>
      <c r="CU818" s="602"/>
      <c r="CV818" s="602"/>
      <c r="CW818" s="602"/>
      <c r="CX818" s="602"/>
      <c r="CY818" s="602"/>
      <c r="CZ818" s="602"/>
      <c r="DA818" s="602"/>
      <c r="DB818" s="602"/>
      <c r="DC818" s="602"/>
      <c r="DD818" s="602"/>
      <c r="DE818" s="602"/>
      <c r="DF818" s="602"/>
      <c r="DG818" s="602"/>
      <c r="DH818" s="602"/>
      <c r="DI818" s="602"/>
      <c r="DJ818" s="602"/>
      <c r="DK818" s="602"/>
      <c r="DL818" s="602"/>
      <c r="DM818" s="602"/>
      <c r="DN818" s="602"/>
      <c r="DO818" s="602"/>
      <c r="DP818" s="602"/>
      <c r="DQ818" s="602"/>
      <c r="DR818" s="602"/>
      <c r="DS818" s="602"/>
      <c r="DT818" s="602"/>
      <c r="DU818" s="602"/>
      <c r="DV818" s="602"/>
      <c r="DW818" s="602"/>
      <c r="DX818" s="602"/>
      <c r="DY818" s="602"/>
      <c r="DZ818" s="602"/>
      <c r="EA818" s="602"/>
      <c r="EB818" s="602"/>
      <c r="EC818" s="602"/>
      <c r="ED818" s="602"/>
      <c r="EE818" s="602"/>
      <c r="EF818" s="602"/>
      <c r="EG818" s="602"/>
      <c r="EH818" s="602"/>
      <c r="EI818" s="602"/>
      <c r="EJ818" s="602"/>
      <c r="EK818" s="602"/>
      <c r="EL818" s="602"/>
      <c r="EM818" s="602"/>
      <c r="EN818" s="602"/>
      <c r="EO818" s="602"/>
      <c r="EP818" s="602"/>
      <c r="EQ818" s="602"/>
      <c r="ER818" s="602"/>
      <c r="ES818" s="602"/>
      <c r="ET818" s="602"/>
      <c r="EU818" s="602"/>
      <c r="EV818" s="602"/>
      <c r="EW818" s="602"/>
      <c r="EX818" s="602"/>
      <c r="EY818" s="602"/>
      <c r="EZ818" s="602"/>
      <c r="FA818" s="602"/>
      <c r="FB818" s="602"/>
      <c r="FC818" s="602"/>
      <c r="FD818" s="602"/>
      <c r="FE818" s="602"/>
      <c r="FF818" s="602"/>
      <c r="FG818" s="602"/>
      <c r="FH818" s="602"/>
      <c r="FI818" s="602"/>
      <c r="FJ818" s="602"/>
      <c r="FK818" s="602"/>
      <c r="FL818" s="602"/>
      <c r="FM818" s="602"/>
      <c r="FN818" s="602"/>
      <c r="FO818" s="602"/>
      <c r="FP818" s="602"/>
      <c r="FQ818" s="602"/>
      <c r="FR818" s="602"/>
      <c r="FS818" s="602"/>
      <c r="FT818" s="602"/>
      <c r="FU818" s="602"/>
      <c r="FV818" s="602"/>
      <c r="FW818" s="602"/>
      <c r="FX818" s="602"/>
      <c r="FY818" s="602"/>
      <c r="FZ818" s="602"/>
      <c r="GA818" s="602"/>
      <c r="GB818" s="602"/>
      <c r="GC818" s="602"/>
      <c r="GD818" s="602"/>
      <c r="GE818" s="602"/>
      <c r="GF818" s="602"/>
      <c r="GG818" s="602"/>
      <c r="GH818" s="602"/>
      <c r="GI818" s="602"/>
      <c r="GJ818" s="602"/>
      <c r="GK818" s="602"/>
      <c r="GL818" s="602"/>
      <c r="GM818" s="602"/>
      <c r="GN818" s="602"/>
      <c r="GO818" s="602"/>
      <c r="GP818" s="602"/>
      <c r="GQ818" s="602"/>
      <c r="GR818" s="602"/>
      <c r="GS818" s="602"/>
      <c r="GT818" s="602"/>
      <c r="GU818" s="602"/>
      <c r="GV818" s="602"/>
      <c r="GW818" s="602"/>
      <c r="GX818" s="602"/>
      <c r="GY818" s="602"/>
      <c r="GZ818" s="602"/>
      <c r="HA818" s="602"/>
      <c r="HB818" s="602"/>
      <c r="HC818" s="602"/>
      <c r="HD818" s="602"/>
      <c r="HE818" s="602"/>
      <c r="HF818" s="602"/>
      <c r="HG818" s="602"/>
      <c r="HH818" s="602"/>
      <c r="HI818" s="602"/>
      <c r="HJ818" s="602"/>
      <c r="HK818" s="602"/>
      <c r="HL818" s="602"/>
      <c r="HM818" s="602"/>
      <c r="HN818" s="602"/>
      <c r="HO818" s="602"/>
      <c r="HP818" s="602"/>
      <c r="HQ818" s="602"/>
      <c r="HR818" s="602"/>
      <c r="HS818" s="602"/>
      <c r="HT818" s="602"/>
      <c r="HU818" s="602"/>
      <c r="HV818" s="602"/>
      <c r="HW818" s="602"/>
      <c r="HX818" s="602"/>
      <c r="HY818" s="602"/>
      <c r="HZ818" s="602"/>
      <c r="IA818" s="602"/>
      <c r="IB818" s="602"/>
      <c r="IC818" s="602"/>
      <c r="ID818" s="602"/>
      <c r="IE818" s="602"/>
      <c r="IF818" s="602"/>
      <c r="IG818" s="602"/>
      <c r="IH818" s="602"/>
      <c r="II818" s="602"/>
      <c r="IJ818" s="602"/>
      <c r="IK818" s="602"/>
      <c r="IL818" s="602"/>
      <c r="IM818" s="602"/>
      <c r="IN818" s="602"/>
      <c r="IO818" s="602"/>
      <c r="IP818" s="602"/>
      <c r="IQ818" s="602"/>
      <c r="IR818" s="602"/>
      <c r="IS818" s="602"/>
      <c r="IT818" s="602"/>
      <c r="IU818" s="602"/>
      <c r="IV818" s="602"/>
      <c r="IW818" s="602"/>
      <c r="IX818" s="602"/>
      <c r="IY818" s="602"/>
      <c r="IZ818" s="602"/>
      <c r="JA818" s="602"/>
      <c r="JB818" s="602"/>
      <c r="JC818" s="602"/>
      <c r="JD818" s="602"/>
      <c r="JE818" s="602"/>
      <c r="JF818" s="602"/>
      <c r="JG818" s="602"/>
      <c r="JH818" s="602"/>
      <c r="JI818" s="602"/>
      <c r="JJ818" s="602"/>
      <c r="JK818" s="602"/>
      <c r="JL818" s="602"/>
      <c r="JM818" s="602"/>
      <c r="JN818" s="602"/>
      <c r="JO818" s="602"/>
      <c r="JP818" s="602"/>
      <c r="JQ818" s="602"/>
      <c r="JR818" s="602"/>
      <c r="JS818" s="602"/>
      <c r="JT818" s="602"/>
      <c r="JU818" s="602"/>
      <c r="JV818" s="602"/>
      <c r="JW818" s="602"/>
      <c r="JX818" s="602"/>
      <c r="JY818" s="602"/>
      <c r="JZ818" s="602"/>
      <c r="KA818" s="602"/>
      <c r="KB818" s="602"/>
      <c r="KC818" s="602"/>
      <c r="KD818" s="602"/>
      <c r="KE818" s="602"/>
      <c r="KF818" s="602"/>
      <c r="KG818" s="602"/>
      <c r="KH818" s="602"/>
      <c r="KI818" s="602"/>
      <c r="KJ818" s="602"/>
      <c r="KK818" s="602"/>
      <c r="KL818" s="602"/>
      <c r="KM818" s="602"/>
      <c r="KN818" s="602"/>
      <c r="KO818" s="602"/>
      <c r="KP818" s="602"/>
      <c r="KQ818" s="602"/>
      <c r="KR818" s="602"/>
      <c r="KS818" s="602"/>
      <c r="KT818" s="602"/>
      <c r="KU818" s="602"/>
      <c r="KV818" s="602"/>
      <c r="KW818" s="602"/>
      <c r="KX818" s="602"/>
      <c r="KY818" s="602"/>
      <c r="KZ818" s="602"/>
      <c r="LA818" s="602"/>
      <c r="LB818" s="602"/>
      <c r="LC818" s="602"/>
      <c r="LD818" s="602"/>
      <c r="LE818" s="602"/>
      <c r="LF818" s="602"/>
      <c r="LG818" s="602"/>
      <c r="LH818" s="602"/>
      <c r="LI818" s="602"/>
      <c r="LJ818" s="602"/>
      <c r="LK818" s="602"/>
      <c r="LL818" s="602"/>
      <c r="LM818" s="602"/>
      <c r="LN818" s="602"/>
      <c r="LO818" s="602"/>
      <c r="LP818" s="602"/>
      <c r="LQ818" s="602"/>
      <c r="LR818" s="602"/>
      <c r="LS818" s="602"/>
      <c r="LT818" s="602"/>
      <c r="LU818" s="602"/>
      <c r="LV818" s="602"/>
      <c r="LW818" s="602"/>
      <c r="LX818" s="602"/>
      <c r="LY818" s="602"/>
      <c r="LZ818" s="602"/>
      <c r="MA818" s="602"/>
      <c r="MB818" s="602"/>
      <c r="MC818" s="602"/>
      <c r="MD818" s="602"/>
      <c r="ME818" s="602"/>
      <c r="MF818" s="602"/>
      <c r="MG818" s="602"/>
      <c r="MH818" s="602"/>
      <c r="MI818" s="602"/>
      <c r="MJ818" s="602"/>
      <c r="MK818" s="602"/>
      <c r="ML818" s="602"/>
      <c r="MM818" s="602"/>
      <c r="MN818" s="602"/>
      <c r="MO818" s="602"/>
      <c r="MP818" s="602"/>
      <c r="MQ818" s="602"/>
      <c r="MR818" s="602"/>
      <c r="MS818" s="602"/>
      <c r="MT818" s="602"/>
      <c r="MU818" s="602"/>
      <c r="MV818" s="602"/>
      <c r="MW818" s="602"/>
      <c r="MX818" s="602"/>
      <c r="MY818" s="602"/>
      <c r="MZ818" s="602"/>
      <c r="NA818" s="602"/>
      <c r="NB818" s="602"/>
      <c r="NC818" s="602"/>
      <c r="ND818" s="602"/>
      <c r="NE818" s="602"/>
      <c r="NF818" s="602"/>
      <c r="NG818" s="602"/>
      <c r="NH818" s="602"/>
      <c r="NI818" s="602"/>
      <c r="NJ818" s="602"/>
      <c r="NK818" s="602"/>
      <c r="NL818" s="602"/>
      <c r="NM818" s="602"/>
      <c r="NN818" s="602"/>
      <c r="NO818" s="602"/>
      <c r="NP818" s="602"/>
      <c r="NQ818" s="602"/>
      <c r="NR818" s="602"/>
      <c r="NS818" s="602"/>
      <c r="NT818" s="602"/>
      <c r="NU818" s="602"/>
      <c r="NV818" s="602"/>
      <c r="NW818" s="602"/>
      <c r="NX818" s="602"/>
      <c r="NY818" s="602"/>
      <c r="NZ818" s="602"/>
      <c r="OA818" s="602"/>
      <c r="OB818" s="602"/>
      <c r="OC818" s="602"/>
      <c r="OD818" s="602"/>
      <c r="OE818" s="602"/>
      <c r="OF818" s="602"/>
      <c r="OG818" s="602"/>
      <c r="OH818" s="602"/>
      <c r="OI818" s="602"/>
      <c r="OJ818" s="602"/>
      <c r="OK818" s="602"/>
      <c r="OL818" s="602"/>
      <c r="OM818" s="602"/>
      <c r="ON818" s="602"/>
      <c r="OO818" s="602"/>
      <c r="OP818" s="602"/>
      <c r="OQ818" s="602"/>
      <c r="OR818" s="602"/>
      <c r="OS818" s="602"/>
      <c r="OT818" s="602"/>
      <c r="OU818" s="602"/>
      <c r="OV818" s="602"/>
      <c r="OW818" s="602"/>
      <c r="OX818" s="602"/>
      <c r="OY818" s="602"/>
      <c r="OZ818" s="602"/>
      <c r="PA818" s="602"/>
      <c r="PB818" s="602"/>
      <c r="PC818" s="602"/>
      <c r="PD818" s="602"/>
      <c r="PE818" s="602"/>
      <c r="PF818" s="602"/>
      <c r="PG818" s="602"/>
      <c r="PH818" s="602"/>
      <c r="PI818" s="602"/>
      <c r="PJ818" s="602"/>
      <c r="PK818" s="602"/>
      <c r="PL818" s="602"/>
      <c r="PM818" s="602"/>
      <c r="PN818" s="602"/>
      <c r="PO818" s="602"/>
      <c r="PP818" s="602"/>
      <c r="PQ818" s="602"/>
      <c r="PR818" s="602"/>
      <c r="PS818" s="602"/>
      <c r="PT818" s="602"/>
      <c r="PU818" s="602"/>
      <c r="PV818" s="602"/>
      <c r="PW818" s="602"/>
      <c r="PX818" s="602"/>
      <c r="PY818" s="602"/>
      <c r="PZ818" s="602"/>
      <c r="QA818" s="602"/>
      <c r="QB818" s="602"/>
      <c r="QC818" s="602"/>
      <c r="QD818" s="602"/>
      <c r="QE818" s="602"/>
      <c r="QF818" s="602"/>
      <c r="QG818" s="602"/>
      <c r="QH818" s="602"/>
      <c r="QI818" s="602"/>
      <c r="QJ818" s="602"/>
      <c r="QK818" s="602"/>
      <c r="QL818" s="602"/>
      <c r="QM818" s="602"/>
      <c r="QN818" s="602"/>
      <c r="QO818" s="602"/>
      <c r="QP818" s="602"/>
      <c r="QQ818" s="602"/>
      <c r="QR818" s="602"/>
      <c r="QS818" s="602"/>
      <c r="QT818" s="602"/>
      <c r="QU818" s="602"/>
      <c r="QV818" s="602"/>
      <c r="QW818" s="602"/>
      <c r="QX818" s="602"/>
      <c r="QY818" s="602"/>
      <c r="QZ818" s="602"/>
      <c r="RA818" s="602"/>
      <c r="RB818" s="602"/>
      <c r="RC818" s="602"/>
      <c r="RD818" s="602"/>
      <c r="RE818" s="602"/>
      <c r="RF818" s="602"/>
      <c r="RG818" s="602"/>
      <c r="RH818" s="602"/>
      <c r="RI818" s="602"/>
      <c r="RJ818" s="602"/>
      <c r="RK818" s="602"/>
      <c r="RL818" s="602"/>
      <c r="RM818" s="602"/>
      <c r="RN818" s="602"/>
      <c r="RO818" s="602"/>
      <c r="RP818" s="602"/>
      <c r="RQ818" s="602"/>
      <c r="RR818" s="602"/>
      <c r="RS818" s="602"/>
      <c r="RT818" s="602"/>
      <c r="RU818" s="602"/>
      <c r="RV818" s="602"/>
      <c r="RW818" s="602"/>
      <c r="RX818" s="602"/>
      <c r="RY818" s="602"/>
      <c r="RZ818" s="602"/>
      <c r="SA818" s="602"/>
      <c r="SB818" s="602"/>
      <c r="SC818" s="602"/>
      <c r="SD818" s="602"/>
      <c r="SE818" s="602"/>
      <c r="SF818" s="602"/>
      <c r="SG818" s="602"/>
      <c r="SH818" s="602"/>
      <c r="SI818" s="602"/>
      <c r="SJ818" s="602"/>
      <c r="SK818" s="602"/>
      <c r="SL818" s="602"/>
      <c r="SM818" s="602"/>
      <c r="SN818" s="602"/>
      <c r="SO818" s="602"/>
      <c r="SP818" s="602"/>
      <c r="SQ818" s="602"/>
      <c r="SR818" s="602"/>
      <c r="SS818" s="602"/>
      <c r="ST818" s="602"/>
      <c r="SU818" s="602"/>
      <c r="SV818" s="602"/>
      <c r="SW818" s="602"/>
      <c r="SX818" s="602"/>
      <c r="SY818" s="602"/>
      <c r="SZ818" s="602"/>
      <c r="TA818" s="602"/>
      <c r="TB818" s="602"/>
      <c r="TC818" s="602"/>
      <c r="TD818" s="602"/>
      <c r="TE818" s="602"/>
      <c r="TF818" s="602"/>
      <c r="TG818" s="602"/>
      <c r="TH818" s="602"/>
      <c r="TI818" s="602"/>
      <c r="TJ818" s="602"/>
      <c r="TK818" s="602"/>
      <c r="TL818" s="602"/>
      <c r="TM818" s="602"/>
      <c r="TN818" s="602"/>
      <c r="TO818" s="602"/>
      <c r="TP818" s="602"/>
      <c r="TQ818" s="602"/>
      <c r="TR818" s="602"/>
      <c r="TS818" s="602"/>
      <c r="TT818" s="602"/>
      <c r="TU818" s="602"/>
      <c r="TV818" s="602"/>
      <c r="TW818" s="602"/>
      <c r="TX818" s="602"/>
      <c r="TY818" s="602"/>
      <c r="TZ818" s="602"/>
      <c r="UA818" s="602"/>
      <c r="UB818" s="602"/>
      <c r="UC818" s="602"/>
      <c r="UD818" s="602"/>
      <c r="UE818" s="602"/>
      <c r="UF818" s="602"/>
      <c r="UG818" s="602"/>
      <c r="UH818" s="602"/>
      <c r="UI818" s="602"/>
      <c r="UJ818" s="602"/>
      <c r="UK818" s="602"/>
      <c r="UL818" s="602"/>
      <c r="UM818" s="602"/>
      <c r="UN818" s="602"/>
      <c r="UO818" s="602"/>
      <c r="UP818" s="602"/>
      <c r="UQ818" s="602"/>
      <c r="UR818" s="602"/>
      <c r="US818" s="602"/>
      <c r="UT818" s="602"/>
      <c r="UU818" s="602"/>
      <c r="UV818" s="602"/>
      <c r="UW818" s="602"/>
      <c r="UX818" s="602"/>
      <c r="UY818" s="602"/>
      <c r="UZ818" s="602"/>
      <c r="VA818" s="602"/>
      <c r="VB818" s="602"/>
      <c r="VC818" s="602"/>
      <c r="VD818" s="602"/>
      <c r="VE818" s="602"/>
      <c r="VF818" s="602"/>
      <c r="VG818" s="602"/>
      <c r="VH818" s="602"/>
      <c r="VI818" s="602"/>
      <c r="VJ818" s="602"/>
      <c r="VK818" s="602"/>
      <c r="VL818" s="602"/>
      <c r="VM818" s="602"/>
      <c r="VN818" s="602"/>
      <c r="VO818" s="602"/>
      <c r="VP818" s="602"/>
      <c r="VQ818" s="602"/>
      <c r="VR818" s="602"/>
      <c r="VS818" s="602"/>
      <c r="VT818" s="602"/>
      <c r="VU818" s="602"/>
      <c r="VV818" s="602"/>
      <c r="VW818" s="602"/>
      <c r="VX818" s="602"/>
      <c r="VY818" s="602"/>
      <c r="VZ818" s="602"/>
      <c r="WA818" s="602"/>
      <c r="WB818" s="602"/>
      <c r="WC818" s="602"/>
      <c r="WD818" s="602"/>
      <c r="WE818" s="602"/>
      <c r="WF818" s="602"/>
      <c r="WG818" s="602"/>
      <c r="WH818" s="602"/>
      <c r="WI818" s="602"/>
      <c r="WJ818" s="602"/>
      <c r="WK818" s="602"/>
      <c r="WL818" s="602"/>
      <c r="WM818" s="602"/>
      <c r="WN818" s="602"/>
      <c r="WO818" s="602"/>
      <c r="WP818" s="602"/>
      <c r="WQ818" s="602"/>
      <c r="WR818" s="602"/>
      <c r="WS818" s="602"/>
      <c r="WT818" s="602"/>
      <c r="WU818" s="602"/>
      <c r="WV818" s="602"/>
      <c r="WW818" s="602"/>
      <c r="WX818" s="602"/>
      <c r="WY818" s="602"/>
      <c r="WZ818" s="602"/>
      <c r="XA818" s="602"/>
      <c r="XB818" s="602"/>
      <c r="XC818" s="602"/>
      <c r="XD818" s="602"/>
      <c r="XE818" s="602"/>
      <c r="XF818" s="602"/>
      <c r="XG818" s="602"/>
      <c r="XH818" s="602"/>
      <c r="XI818" s="602"/>
      <c r="XJ818" s="602"/>
      <c r="XK818" s="602"/>
      <c r="XL818" s="602"/>
      <c r="XM818" s="602"/>
      <c r="XN818" s="602"/>
      <c r="XO818" s="602"/>
      <c r="XP818" s="602"/>
      <c r="XQ818" s="602"/>
      <c r="XR818" s="602"/>
      <c r="XS818" s="602"/>
      <c r="XT818" s="602"/>
      <c r="XU818" s="602"/>
      <c r="XV818" s="602"/>
      <c r="XW818" s="602"/>
      <c r="XX818" s="602"/>
      <c r="XY818" s="602"/>
      <c r="XZ818" s="602"/>
      <c r="YA818" s="602"/>
      <c r="YB818" s="602"/>
      <c r="YC818" s="602"/>
      <c r="YD818" s="602"/>
      <c r="YE818" s="602"/>
      <c r="YF818" s="602"/>
      <c r="YG818" s="602"/>
      <c r="YH818" s="602"/>
      <c r="YI818" s="602"/>
      <c r="YJ818" s="602"/>
      <c r="YK818" s="602"/>
      <c r="YL818" s="602"/>
      <c r="YM818" s="602"/>
      <c r="YN818" s="602"/>
      <c r="YO818" s="602"/>
      <c r="YP818" s="602"/>
      <c r="YQ818" s="602"/>
      <c r="YR818" s="602"/>
      <c r="YS818" s="602"/>
      <c r="YT818" s="602"/>
      <c r="YU818" s="602"/>
      <c r="YV818" s="602"/>
      <c r="YW818" s="602"/>
      <c r="YX818" s="602"/>
      <c r="YY818" s="602"/>
      <c r="YZ818" s="602"/>
      <c r="ZA818" s="602"/>
      <c r="ZB818" s="602"/>
      <c r="ZC818" s="602"/>
      <c r="ZD818" s="602"/>
      <c r="ZE818" s="602"/>
      <c r="ZF818" s="602"/>
      <c r="ZG818" s="602"/>
      <c r="ZH818" s="602"/>
      <c r="ZI818" s="602"/>
      <c r="ZJ818" s="602"/>
      <c r="ZK818" s="602"/>
      <c r="ZL818" s="602"/>
      <c r="ZM818" s="602"/>
      <c r="ZN818" s="602"/>
      <c r="ZO818" s="602"/>
      <c r="ZP818" s="602"/>
      <c r="ZQ818" s="602"/>
      <c r="ZR818" s="602"/>
      <c r="ZS818" s="602"/>
      <c r="ZT818" s="602"/>
      <c r="ZU818" s="602"/>
      <c r="ZV818" s="602"/>
      <c r="ZW818" s="602"/>
      <c r="ZX818" s="602"/>
      <c r="ZY818" s="602"/>
      <c r="ZZ818" s="602"/>
      <c r="AAA818" s="602"/>
      <c r="AAB818" s="602"/>
      <c r="AAC818" s="602"/>
      <c r="AAD818" s="602"/>
      <c r="AAE818" s="602"/>
      <c r="AAF818" s="602"/>
      <c r="AAG818" s="602"/>
      <c r="AAH818" s="602"/>
      <c r="AAI818" s="602"/>
      <c r="AAJ818" s="602"/>
      <c r="AAK818" s="602"/>
      <c r="AAL818" s="602"/>
      <c r="AAM818" s="602"/>
      <c r="AAN818" s="602"/>
      <c r="AAO818" s="602"/>
      <c r="AAP818" s="602"/>
      <c r="AAQ818" s="602"/>
      <c r="AAR818" s="602"/>
      <c r="AAS818" s="602"/>
      <c r="AAT818" s="602"/>
      <c r="AAU818" s="602"/>
      <c r="AAV818" s="602"/>
      <c r="AAW818" s="602"/>
      <c r="AAX818" s="602"/>
      <c r="AAY818" s="602"/>
      <c r="AAZ818" s="602"/>
      <c r="ABA818" s="602"/>
      <c r="ABB818" s="602"/>
      <c r="ABC818" s="602"/>
      <c r="ABD818" s="602"/>
      <c r="ABE818" s="602"/>
      <c r="ABF818" s="602"/>
      <c r="ABG818" s="602"/>
      <c r="ABH818" s="602"/>
      <c r="ABI818" s="602"/>
      <c r="ABJ818" s="602"/>
      <c r="ABK818" s="602"/>
      <c r="ABL818" s="602"/>
      <c r="ABM818" s="602"/>
      <c r="ABN818" s="602"/>
      <c r="ABO818" s="602"/>
      <c r="ABP818" s="602"/>
      <c r="ABQ818" s="602"/>
      <c r="ABR818" s="602"/>
      <c r="ABS818" s="602"/>
      <c r="ABT818" s="602"/>
      <c r="ABU818" s="602"/>
      <c r="ABV818" s="602"/>
      <c r="ABW818" s="602"/>
      <c r="ABX818" s="602"/>
      <c r="ABY818" s="602"/>
      <c r="ABZ818" s="602"/>
      <c r="ACA818" s="602"/>
      <c r="ACB818" s="602"/>
      <c r="ACC818" s="602"/>
      <c r="ACD818" s="602"/>
      <c r="ACE818" s="602"/>
      <c r="ACF818" s="602"/>
      <c r="ACG818" s="602"/>
      <c r="ACH818" s="602"/>
      <c r="ACI818" s="602"/>
      <c r="ACJ818" s="602"/>
      <c r="ACK818" s="602"/>
      <c r="ACL818" s="602"/>
      <c r="ACM818" s="602"/>
      <c r="ACN818" s="602"/>
      <c r="ACO818" s="602"/>
      <c r="ACP818" s="602"/>
      <c r="ACQ818" s="602"/>
      <c r="ACR818" s="602"/>
      <c r="ACS818" s="602"/>
      <c r="ACT818" s="602"/>
      <c r="ACU818" s="602"/>
      <c r="ACV818" s="602"/>
      <c r="ACW818" s="602"/>
      <c r="ACX818" s="602"/>
      <c r="ACY818" s="602"/>
      <c r="ACZ818" s="602"/>
      <c r="ADA818" s="602"/>
      <c r="ADB818" s="602"/>
      <c r="ADC818" s="602"/>
      <c r="ADD818" s="602"/>
      <c r="ADE818" s="602"/>
      <c r="ADF818" s="602"/>
      <c r="ADG818" s="602"/>
      <c r="ADH818" s="602"/>
      <c r="ADI818" s="602"/>
      <c r="ADJ818" s="602"/>
      <c r="ADK818" s="602"/>
      <c r="ADL818" s="602"/>
      <c r="ADM818" s="602"/>
      <c r="ADN818" s="602"/>
      <c r="ADO818" s="602"/>
      <c r="ADP818" s="602"/>
      <c r="ADQ818" s="602"/>
      <c r="ADR818" s="602"/>
      <c r="ADS818" s="602"/>
      <c r="ADT818" s="602"/>
      <c r="ADU818" s="602"/>
      <c r="ADV818" s="602"/>
      <c r="ADW818" s="602"/>
      <c r="ADX818" s="602"/>
      <c r="ADY818" s="602"/>
      <c r="ADZ818" s="602"/>
      <c r="AEA818" s="602"/>
      <c r="AEB818" s="602"/>
      <c r="AEC818" s="602"/>
      <c r="AED818" s="602"/>
      <c r="AEE818" s="602"/>
      <c r="AEF818" s="602"/>
      <c r="AEG818" s="602"/>
      <c r="AEH818" s="602"/>
      <c r="AEI818" s="602"/>
      <c r="AEJ818" s="602"/>
      <c r="AEK818" s="602"/>
      <c r="AEL818" s="602"/>
      <c r="AEM818" s="602"/>
      <c r="AEN818" s="602"/>
      <c r="AEO818" s="602"/>
      <c r="AEP818" s="602"/>
      <c r="AEQ818" s="602"/>
      <c r="AER818" s="602"/>
      <c r="AES818" s="602"/>
      <c r="AET818" s="602"/>
      <c r="AEU818" s="602"/>
      <c r="AEV818" s="602"/>
      <c r="AEW818" s="602"/>
      <c r="AEX818" s="602"/>
      <c r="AEY818" s="602"/>
      <c r="AEZ818" s="602"/>
      <c r="AFA818" s="602"/>
      <c r="AFB818" s="602"/>
      <c r="AFC818" s="602"/>
      <c r="AFD818" s="602"/>
      <c r="AFE818" s="602"/>
      <c r="AFF818" s="602"/>
      <c r="AFG818" s="602"/>
      <c r="AFH818" s="602"/>
      <c r="AFI818" s="602"/>
      <c r="AFJ818" s="602"/>
      <c r="AFK818" s="602"/>
      <c r="AFL818" s="602"/>
      <c r="AFM818" s="602"/>
      <c r="AFN818" s="602"/>
      <c r="AFO818" s="602"/>
      <c r="AFP818" s="602"/>
      <c r="AFQ818" s="602"/>
      <c r="AFR818" s="602"/>
      <c r="AFS818" s="602"/>
      <c r="AFT818" s="602"/>
      <c r="AFU818" s="602"/>
      <c r="AFV818" s="602"/>
      <c r="AFW818" s="602"/>
      <c r="AFX818" s="602"/>
      <c r="AFY818" s="602"/>
      <c r="AFZ818" s="602"/>
      <c r="AGA818" s="602"/>
      <c r="AGB818" s="602"/>
      <c r="AGC818" s="602"/>
      <c r="AGD818" s="602"/>
      <c r="AGE818" s="602"/>
      <c r="AGF818" s="602"/>
      <c r="AGG818" s="602"/>
      <c r="AGH818" s="602"/>
      <c r="AGI818" s="602"/>
      <c r="AGJ818" s="602"/>
      <c r="AGK818" s="602"/>
      <c r="AGL818" s="602"/>
      <c r="AGM818" s="602"/>
      <c r="AGN818" s="602"/>
      <c r="AGO818" s="602"/>
      <c r="AGP818" s="602"/>
      <c r="AGQ818" s="602"/>
      <c r="AGR818" s="602"/>
      <c r="AGS818" s="602"/>
      <c r="AGT818" s="602"/>
      <c r="AGU818" s="602"/>
      <c r="AGV818" s="602"/>
      <c r="AGW818" s="602"/>
      <c r="AGX818" s="602"/>
      <c r="AGY818" s="602"/>
      <c r="AGZ818" s="602"/>
      <c r="AHA818" s="602"/>
      <c r="AHB818" s="602"/>
      <c r="AHC818" s="602"/>
      <c r="AHD818" s="602"/>
      <c r="AHE818" s="602"/>
      <c r="AHF818" s="602"/>
      <c r="AHG818" s="602"/>
      <c r="AHH818" s="602"/>
      <c r="AHI818" s="602"/>
      <c r="AHJ818" s="602"/>
      <c r="AHK818" s="602"/>
      <c r="AHL818" s="602"/>
      <c r="AHM818" s="602"/>
      <c r="AHN818" s="602"/>
      <c r="AHO818" s="602"/>
      <c r="AHP818" s="602"/>
      <c r="AHQ818" s="602"/>
      <c r="AHR818" s="602"/>
      <c r="AHS818" s="602"/>
      <c r="AHT818" s="602"/>
      <c r="AHU818" s="602"/>
      <c r="AHV818" s="602"/>
      <c r="AHW818" s="602"/>
      <c r="AHX818" s="602"/>
      <c r="AHY818" s="602"/>
      <c r="AHZ818" s="602"/>
      <c r="AIA818" s="602"/>
      <c r="AIB818" s="602"/>
      <c r="AIC818" s="602"/>
      <c r="AID818" s="602"/>
      <c r="AIE818" s="602"/>
      <c r="AIF818" s="602"/>
      <c r="AIG818" s="602"/>
      <c r="AIH818" s="602"/>
      <c r="AII818" s="602"/>
      <c r="AIJ818" s="602"/>
      <c r="AIK818" s="602"/>
      <c r="AIL818" s="602"/>
      <c r="AIM818" s="602"/>
      <c r="AIN818" s="602"/>
      <c r="AIO818" s="602"/>
      <c r="AIP818" s="602"/>
      <c r="AIQ818" s="602"/>
      <c r="AIR818" s="602"/>
      <c r="AIS818" s="602"/>
      <c r="AIT818" s="602"/>
      <c r="AIU818" s="602"/>
      <c r="AIV818" s="602"/>
      <c r="AIW818" s="602"/>
      <c r="AIX818" s="602"/>
      <c r="AIY818" s="602"/>
      <c r="AIZ818" s="602"/>
      <c r="AJA818" s="602"/>
      <c r="AJB818" s="602"/>
      <c r="AJC818" s="602"/>
      <c r="AJD818" s="602"/>
      <c r="AJE818" s="602"/>
      <c r="AJF818" s="602"/>
      <c r="AJG818" s="602"/>
      <c r="AJH818" s="602"/>
      <c r="AJI818" s="602"/>
    </row>
    <row r="819" spans="1:945">
      <c r="A819" s="603"/>
      <c r="B819" s="623">
        <v>44655</v>
      </c>
      <c r="C819" s="623" t="s">
        <v>1217</v>
      </c>
      <c r="D819" s="615" t="s">
        <v>2956</v>
      </c>
      <c r="E819" s="617" t="s">
        <v>3104</v>
      </c>
      <c r="F819" s="615"/>
      <c r="G819" s="615"/>
      <c r="H819" s="615"/>
      <c r="I819" s="615" t="s">
        <v>3062</v>
      </c>
      <c r="J819" s="618"/>
      <c r="K819" s="615" t="s">
        <v>4882</v>
      </c>
      <c r="L819" s="615" t="s">
        <v>4883</v>
      </c>
      <c r="M819" s="616">
        <v>44644</v>
      </c>
      <c r="N819" s="616">
        <v>44743</v>
      </c>
      <c r="O819" s="616"/>
      <c r="P819" s="616"/>
      <c r="Q819" s="616"/>
      <c r="R819" s="616"/>
      <c r="S819" s="615" t="s">
        <v>2959</v>
      </c>
      <c r="T819" s="615">
        <v>60</v>
      </c>
      <c r="U819" s="615">
        <v>49405140</v>
      </c>
      <c r="V819" s="615" t="s">
        <v>973</v>
      </c>
      <c r="W819" s="615">
        <v>400</v>
      </c>
      <c r="X819" s="619">
        <v>12480</v>
      </c>
      <c r="Y819" s="539">
        <f t="shared" si="36"/>
        <v>4992000</v>
      </c>
      <c r="Z819" s="605">
        <v>0.55000000000000004</v>
      </c>
      <c r="AA819" s="681">
        <f t="shared" si="37"/>
        <v>2745600</v>
      </c>
      <c r="AB819" s="625"/>
      <c r="AC819" s="621">
        <v>0</v>
      </c>
      <c r="AD819" s="609"/>
      <c r="AE819" s="606"/>
      <c r="AF819" s="695">
        <f t="shared" si="38"/>
        <v>2745600</v>
      </c>
      <c r="AG819" s="604" t="s">
        <v>1073</v>
      </c>
      <c r="AH819" s="604"/>
      <c r="AI819" s="604">
        <v>60</v>
      </c>
      <c r="AJ819" s="608" t="s">
        <v>2619</v>
      </c>
      <c r="AK819" s="604" t="s">
        <v>1088</v>
      </c>
      <c r="AL819" s="607" t="s">
        <v>2620</v>
      </c>
      <c r="AM819" s="604" t="s">
        <v>52</v>
      </c>
      <c r="AN819" s="604" t="s">
        <v>1076</v>
      </c>
      <c r="AO819" s="604"/>
      <c r="AP819" s="606"/>
      <c r="AQ819" s="606" t="s">
        <v>37</v>
      </c>
      <c r="AR819" s="606" t="s">
        <v>3086</v>
      </c>
      <c r="AS819" s="603" t="s">
        <v>1078</v>
      </c>
      <c r="AT819" s="610" t="s">
        <v>1078</v>
      </c>
      <c r="AU819" s="610" t="s">
        <v>1078</v>
      </c>
      <c r="AV819" s="605">
        <v>0.73</v>
      </c>
      <c r="AW819" s="602"/>
      <c r="AX819" s="602"/>
      <c r="AY819" s="602"/>
      <c r="AZ819" s="602"/>
      <c r="BA819" s="602"/>
      <c r="BB819" s="602"/>
      <c r="BC819" s="602"/>
      <c r="BD819" s="602"/>
      <c r="BE819" s="602"/>
      <c r="BF819" s="602"/>
      <c r="BG819" s="602"/>
      <c r="BH819" s="602"/>
      <c r="BI819" s="602"/>
      <c r="BJ819" s="602"/>
      <c r="BK819" s="602"/>
      <c r="BL819" s="602"/>
      <c r="BM819" s="602"/>
      <c r="BN819" s="602"/>
      <c r="BO819" s="602"/>
      <c r="BP819" s="602"/>
      <c r="BQ819" s="602"/>
      <c r="BR819" s="602"/>
      <c r="BS819" s="602"/>
      <c r="BT819" s="602"/>
      <c r="BU819" s="602"/>
      <c r="BV819" s="602"/>
      <c r="BW819" s="602"/>
      <c r="BX819" s="602"/>
      <c r="BY819" s="602"/>
      <c r="BZ819" s="602"/>
      <c r="CA819" s="602"/>
      <c r="CB819" s="602"/>
      <c r="CC819" s="602"/>
      <c r="CD819" s="602"/>
      <c r="CE819" s="602"/>
      <c r="CF819" s="602"/>
      <c r="CG819" s="602"/>
      <c r="CH819" s="602"/>
      <c r="CI819" s="602"/>
      <c r="CJ819" s="602"/>
      <c r="CK819" s="602"/>
      <c r="CL819" s="602"/>
      <c r="CM819" s="602"/>
      <c r="CN819" s="602"/>
      <c r="CO819" s="602"/>
      <c r="CP819" s="602"/>
      <c r="CQ819" s="602"/>
      <c r="CR819" s="602"/>
      <c r="CS819" s="602"/>
      <c r="CT819" s="602"/>
      <c r="CU819" s="602"/>
      <c r="CV819" s="602"/>
      <c r="CW819" s="602"/>
      <c r="CX819" s="602"/>
      <c r="CY819" s="602"/>
      <c r="CZ819" s="602"/>
      <c r="DA819" s="602"/>
      <c r="DB819" s="602"/>
      <c r="DC819" s="602"/>
      <c r="DD819" s="602"/>
      <c r="DE819" s="602"/>
      <c r="DF819" s="602"/>
      <c r="DG819" s="602"/>
      <c r="DH819" s="602"/>
      <c r="DI819" s="602"/>
      <c r="DJ819" s="602"/>
      <c r="DK819" s="602"/>
      <c r="DL819" s="602"/>
      <c r="DM819" s="602"/>
      <c r="DN819" s="602"/>
      <c r="DO819" s="602"/>
      <c r="DP819" s="602"/>
      <c r="DQ819" s="602"/>
      <c r="DR819" s="602"/>
      <c r="DS819" s="602"/>
      <c r="DT819" s="602"/>
      <c r="DU819" s="602"/>
      <c r="DV819" s="602"/>
      <c r="DW819" s="602"/>
      <c r="DX819" s="602"/>
      <c r="DY819" s="602"/>
      <c r="DZ819" s="602"/>
      <c r="EA819" s="602"/>
      <c r="EB819" s="602"/>
      <c r="EC819" s="602"/>
      <c r="ED819" s="602"/>
      <c r="EE819" s="602"/>
      <c r="EF819" s="602"/>
      <c r="EG819" s="602"/>
      <c r="EH819" s="602"/>
      <c r="EI819" s="602"/>
      <c r="EJ819" s="602"/>
      <c r="EK819" s="602"/>
      <c r="EL819" s="602"/>
      <c r="EM819" s="602"/>
      <c r="EN819" s="602"/>
      <c r="EO819" s="602"/>
      <c r="EP819" s="602"/>
      <c r="EQ819" s="602"/>
      <c r="ER819" s="602"/>
      <c r="ES819" s="602"/>
      <c r="ET819" s="602"/>
      <c r="EU819" s="602"/>
      <c r="EV819" s="602"/>
      <c r="EW819" s="602"/>
      <c r="EX819" s="602"/>
      <c r="EY819" s="602"/>
      <c r="EZ819" s="602"/>
      <c r="FA819" s="602"/>
      <c r="FB819" s="602"/>
      <c r="FC819" s="602"/>
      <c r="FD819" s="602"/>
      <c r="FE819" s="602"/>
      <c r="FF819" s="602"/>
      <c r="FG819" s="602"/>
      <c r="FH819" s="602"/>
      <c r="FI819" s="602"/>
      <c r="FJ819" s="602"/>
      <c r="FK819" s="602"/>
      <c r="FL819" s="602"/>
      <c r="FM819" s="602"/>
      <c r="FN819" s="602"/>
      <c r="FO819" s="602"/>
      <c r="FP819" s="602"/>
      <c r="FQ819" s="602"/>
      <c r="FR819" s="602"/>
      <c r="FS819" s="602"/>
      <c r="FT819" s="602"/>
      <c r="FU819" s="602"/>
      <c r="FV819" s="602"/>
      <c r="FW819" s="602"/>
      <c r="FX819" s="602"/>
      <c r="FY819" s="602"/>
      <c r="FZ819" s="602"/>
      <c r="GA819" s="602"/>
      <c r="GB819" s="602"/>
      <c r="GC819" s="602"/>
      <c r="GD819" s="602"/>
      <c r="GE819" s="602"/>
      <c r="GF819" s="602"/>
      <c r="GG819" s="602"/>
      <c r="GH819" s="602"/>
      <c r="GI819" s="602"/>
      <c r="GJ819" s="602"/>
      <c r="GK819" s="602"/>
      <c r="GL819" s="602"/>
      <c r="GM819" s="602"/>
      <c r="GN819" s="602"/>
      <c r="GO819" s="602"/>
      <c r="GP819" s="602"/>
      <c r="GQ819" s="602"/>
      <c r="GR819" s="602"/>
      <c r="GS819" s="602"/>
      <c r="GT819" s="602"/>
      <c r="GU819" s="602"/>
      <c r="GV819" s="602"/>
      <c r="GW819" s="602"/>
      <c r="GX819" s="602"/>
      <c r="GY819" s="602"/>
      <c r="GZ819" s="602"/>
      <c r="HA819" s="602"/>
      <c r="HB819" s="602"/>
      <c r="HC819" s="602"/>
      <c r="HD819" s="602"/>
      <c r="HE819" s="602"/>
      <c r="HF819" s="602"/>
      <c r="HG819" s="602"/>
      <c r="HH819" s="602"/>
      <c r="HI819" s="602"/>
      <c r="HJ819" s="602"/>
      <c r="HK819" s="602"/>
      <c r="HL819" s="602"/>
      <c r="HM819" s="602"/>
      <c r="HN819" s="602"/>
      <c r="HO819" s="602"/>
      <c r="HP819" s="602"/>
      <c r="HQ819" s="602"/>
      <c r="HR819" s="602"/>
      <c r="HS819" s="602"/>
      <c r="HT819" s="602"/>
      <c r="HU819" s="602"/>
      <c r="HV819" s="602"/>
      <c r="HW819" s="602"/>
      <c r="HX819" s="602"/>
      <c r="HY819" s="602"/>
      <c r="HZ819" s="602"/>
      <c r="IA819" s="602"/>
      <c r="IB819" s="602"/>
      <c r="IC819" s="602"/>
      <c r="ID819" s="602"/>
      <c r="IE819" s="602"/>
      <c r="IF819" s="602"/>
      <c r="IG819" s="602"/>
      <c r="IH819" s="602"/>
      <c r="II819" s="602"/>
      <c r="IJ819" s="602"/>
      <c r="IK819" s="602"/>
      <c r="IL819" s="602"/>
      <c r="IM819" s="602"/>
      <c r="IN819" s="602"/>
      <c r="IO819" s="602"/>
      <c r="IP819" s="602"/>
      <c r="IQ819" s="602"/>
      <c r="IR819" s="602"/>
      <c r="IS819" s="602"/>
      <c r="IT819" s="602"/>
      <c r="IU819" s="602"/>
      <c r="IV819" s="602"/>
      <c r="IW819" s="602"/>
      <c r="IX819" s="602"/>
      <c r="IY819" s="602"/>
      <c r="IZ819" s="602"/>
      <c r="JA819" s="602"/>
      <c r="JB819" s="602"/>
      <c r="JC819" s="602"/>
      <c r="JD819" s="602"/>
      <c r="JE819" s="602"/>
      <c r="JF819" s="602"/>
      <c r="JG819" s="602"/>
      <c r="JH819" s="602"/>
      <c r="JI819" s="602"/>
      <c r="JJ819" s="602"/>
      <c r="JK819" s="602"/>
      <c r="JL819" s="602"/>
      <c r="JM819" s="602"/>
      <c r="JN819" s="602"/>
      <c r="JO819" s="602"/>
      <c r="JP819" s="602"/>
      <c r="JQ819" s="602"/>
      <c r="JR819" s="602"/>
      <c r="JS819" s="602"/>
      <c r="JT819" s="602"/>
      <c r="JU819" s="602"/>
      <c r="JV819" s="602"/>
      <c r="JW819" s="602"/>
      <c r="JX819" s="602"/>
      <c r="JY819" s="602"/>
      <c r="JZ819" s="602"/>
      <c r="KA819" s="602"/>
      <c r="KB819" s="602"/>
      <c r="KC819" s="602"/>
      <c r="KD819" s="602"/>
      <c r="KE819" s="602"/>
      <c r="KF819" s="602"/>
      <c r="KG819" s="602"/>
      <c r="KH819" s="602"/>
      <c r="KI819" s="602"/>
      <c r="KJ819" s="602"/>
      <c r="KK819" s="602"/>
      <c r="KL819" s="602"/>
      <c r="KM819" s="602"/>
      <c r="KN819" s="602"/>
      <c r="KO819" s="602"/>
      <c r="KP819" s="602"/>
      <c r="KQ819" s="602"/>
      <c r="KR819" s="602"/>
      <c r="KS819" s="602"/>
      <c r="KT819" s="602"/>
      <c r="KU819" s="602"/>
      <c r="KV819" s="602"/>
      <c r="KW819" s="602"/>
      <c r="KX819" s="602"/>
      <c r="KY819" s="602"/>
      <c r="KZ819" s="602"/>
      <c r="LA819" s="602"/>
      <c r="LB819" s="602"/>
      <c r="LC819" s="602"/>
      <c r="LD819" s="602"/>
      <c r="LE819" s="602"/>
      <c r="LF819" s="602"/>
      <c r="LG819" s="602"/>
      <c r="LH819" s="602"/>
      <c r="LI819" s="602"/>
      <c r="LJ819" s="602"/>
      <c r="LK819" s="602"/>
      <c r="LL819" s="602"/>
      <c r="LM819" s="602"/>
      <c r="LN819" s="602"/>
      <c r="LO819" s="602"/>
      <c r="LP819" s="602"/>
      <c r="LQ819" s="602"/>
      <c r="LR819" s="602"/>
      <c r="LS819" s="602"/>
      <c r="LT819" s="602"/>
      <c r="LU819" s="602"/>
      <c r="LV819" s="602"/>
      <c r="LW819" s="602"/>
      <c r="LX819" s="602"/>
      <c r="LY819" s="602"/>
      <c r="LZ819" s="602"/>
      <c r="MA819" s="602"/>
      <c r="MB819" s="602"/>
      <c r="MC819" s="602"/>
      <c r="MD819" s="602"/>
      <c r="ME819" s="602"/>
      <c r="MF819" s="602"/>
      <c r="MG819" s="602"/>
      <c r="MH819" s="602"/>
      <c r="MI819" s="602"/>
      <c r="MJ819" s="602"/>
      <c r="MK819" s="602"/>
      <c r="ML819" s="602"/>
      <c r="MM819" s="602"/>
      <c r="MN819" s="602"/>
      <c r="MO819" s="602"/>
      <c r="MP819" s="602"/>
      <c r="MQ819" s="602"/>
      <c r="MR819" s="602"/>
      <c r="MS819" s="602"/>
      <c r="MT819" s="602"/>
      <c r="MU819" s="602"/>
      <c r="MV819" s="602"/>
      <c r="MW819" s="602"/>
      <c r="MX819" s="602"/>
      <c r="MY819" s="602"/>
      <c r="MZ819" s="602"/>
      <c r="NA819" s="602"/>
      <c r="NB819" s="602"/>
      <c r="NC819" s="602"/>
      <c r="ND819" s="602"/>
      <c r="NE819" s="602"/>
      <c r="NF819" s="602"/>
      <c r="NG819" s="602"/>
      <c r="NH819" s="602"/>
      <c r="NI819" s="602"/>
      <c r="NJ819" s="602"/>
      <c r="NK819" s="602"/>
      <c r="NL819" s="602"/>
      <c r="NM819" s="602"/>
      <c r="NN819" s="602"/>
      <c r="NO819" s="602"/>
      <c r="NP819" s="602"/>
      <c r="NQ819" s="602"/>
      <c r="NR819" s="602"/>
      <c r="NS819" s="602"/>
      <c r="NT819" s="602"/>
      <c r="NU819" s="602"/>
      <c r="NV819" s="602"/>
      <c r="NW819" s="602"/>
      <c r="NX819" s="602"/>
      <c r="NY819" s="602"/>
      <c r="NZ819" s="602"/>
      <c r="OA819" s="602"/>
      <c r="OB819" s="602"/>
      <c r="OC819" s="602"/>
      <c r="OD819" s="602"/>
      <c r="OE819" s="602"/>
      <c r="OF819" s="602"/>
      <c r="OG819" s="602"/>
      <c r="OH819" s="602"/>
      <c r="OI819" s="602"/>
      <c r="OJ819" s="602"/>
      <c r="OK819" s="602"/>
      <c r="OL819" s="602"/>
      <c r="OM819" s="602"/>
      <c r="ON819" s="602"/>
      <c r="OO819" s="602"/>
      <c r="OP819" s="602"/>
      <c r="OQ819" s="602"/>
      <c r="OR819" s="602"/>
      <c r="OS819" s="602"/>
      <c r="OT819" s="602"/>
      <c r="OU819" s="602"/>
      <c r="OV819" s="602"/>
      <c r="OW819" s="602"/>
      <c r="OX819" s="602"/>
      <c r="OY819" s="602"/>
      <c r="OZ819" s="602"/>
      <c r="PA819" s="602"/>
      <c r="PB819" s="602"/>
      <c r="PC819" s="602"/>
      <c r="PD819" s="602"/>
      <c r="PE819" s="602"/>
      <c r="PF819" s="602"/>
      <c r="PG819" s="602"/>
      <c r="PH819" s="602"/>
      <c r="PI819" s="602"/>
      <c r="PJ819" s="602"/>
      <c r="PK819" s="602"/>
      <c r="PL819" s="602"/>
      <c r="PM819" s="602"/>
      <c r="PN819" s="602"/>
      <c r="PO819" s="602"/>
      <c r="PP819" s="602"/>
      <c r="PQ819" s="602"/>
      <c r="PR819" s="602"/>
      <c r="PS819" s="602"/>
      <c r="PT819" s="602"/>
      <c r="PU819" s="602"/>
      <c r="PV819" s="602"/>
      <c r="PW819" s="602"/>
      <c r="PX819" s="602"/>
      <c r="PY819" s="602"/>
      <c r="PZ819" s="602"/>
      <c r="QA819" s="602"/>
      <c r="QB819" s="602"/>
      <c r="QC819" s="602"/>
      <c r="QD819" s="602"/>
      <c r="QE819" s="602"/>
      <c r="QF819" s="602"/>
      <c r="QG819" s="602"/>
      <c r="QH819" s="602"/>
      <c r="QI819" s="602"/>
      <c r="QJ819" s="602"/>
      <c r="QK819" s="602"/>
      <c r="QL819" s="602"/>
      <c r="QM819" s="602"/>
      <c r="QN819" s="602"/>
      <c r="QO819" s="602"/>
      <c r="QP819" s="602"/>
      <c r="QQ819" s="602"/>
      <c r="QR819" s="602"/>
      <c r="QS819" s="602"/>
      <c r="QT819" s="602"/>
      <c r="QU819" s="602"/>
      <c r="QV819" s="602"/>
      <c r="QW819" s="602"/>
      <c r="QX819" s="602"/>
      <c r="QY819" s="602"/>
      <c r="QZ819" s="602"/>
      <c r="RA819" s="602"/>
      <c r="RB819" s="602"/>
      <c r="RC819" s="602"/>
      <c r="RD819" s="602"/>
      <c r="RE819" s="602"/>
      <c r="RF819" s="602"/>
      <c r="RG819" s="602"/>
      <c r="RH819" s="602"/>
      <c r="RI819" s="602"/>
      <c r="RJ819" s="602"/>
      <c r="RK819" s="602"/>
      <c r="RL819" s="602"/>
      <c r="RM819" s="602"/>
      <c r="RN819" s="602"/>
      <c r="RO819" s="602"/>
      <c r="RP819" s="602"/>
      <c r="RQ819" s="602"/>
      <c r="RR819" s="602"/>
      <c r="RS819" s="602"/>
      <c r="RT819" s="602"/>
      <c r="RU819" s="602"/>
      <c r="RV819" s="602"/>
      <c r="RW819" s="602"/>
      <c r="RX819" s="602"/>
      <c r="RY819" s="602"/>
      <c r="RZ819" s="602"/>
      <c r="SA819" s="602"/>
      <c r="SB819" s="602"/>
      <c r="SC819" s="602"/>
      <c r="SD819" s="602"/>
      <c r="SE819" s="602"/>
      <c r="SF819" s="602"/>
      <c r="SG819" s="602"/>
      <c r="SH819" s="602"/>
      <c r="SI819" s="602"/>
      <c r="SJ819" s="602"/>
      <c r="SK819" s="602"/>
      <c r="SL819" s="602"/>
      <c r="SM819" s="602"/>
      <c r="SN819" s="602"/>
      <c r="SO819" s="602"/>
      <c r="SP819" s="602"/>
      <c r="SQ819" s="602"/>
      <c r="SR819" s="602"/>
      <c r="SS819" s="602"/>
      <c r="ST819" s="602"/>
      <c r="SU819" s="602"/>
      <c r="SV819" s="602"/>
      <c r="SW819" s="602"/>
      <c r="SX819" s="602"/>
      <c r="SY819" s="602"/>
      <c r="SZ819" s="602"/>
      <c r="TA819" s="602"/>
      <c r="TB819" s="602"/>
      <c r="TC819" s="602"/>
      <c r="TD819" s="602"/>
      <c r="TE819" s="602"/>
      <c r="TF819" s="602"/>
      <c r="TG819" s="602"/>
      <c r="TH819" s="602"/>
      <c r="TI819" s="602"/>
      <c r="TJ819" s="602"/>
      <c r="TK819" s="602"/>
      <c r="TL819" s="602"/>
      <c r="TM819" s="602"/>
      <c r="TN819" s="602"/>
      <c r="TO819" s="602"/>
      <c r="TP819" s="602"/>
      <c r="TQ819" s="602"/>
      <c r="TR819" s="602"/>
      <c r="TS819" s="602"/>
      <c r="TT819" s="602"/>
      <c r="TU819" s="602"/>
      <c r="TV819" s="602"/>
      <c r="TW819" s="602"/>
      <c r="TX819" s="602"/>
      <c r="TY819" s="602"/>
      <c r="TZ819" s="602"/>
      <c r="UA819" s="602"/>
      <c r="UB819" s="602"/>
      <c r="UC819" s="602"/>
      <c r="UD819" s="602"/>
      <c r="UE819" s="602"/>
      <c r="UF819" s="602"/>
      <c r="UG819" s="602"/>
      <c r="UH819" s="602"/>
      <c r="UI819" s="602"/>
      <c r="UJ819" s="602"/>
      <c r="UK819" s="602"/>
      <c r="UL819" s="602"/>
      <c r="UM819" s="602"/>
      <c r="UN819" s="602"/>
      <c r="UO819" s="602"/>
      <c r="UP819" s="602"/>
      <c r="UQ819" s="602"/>
      <c r="UR819" s="602"/>
      <c r="US819" s="602"/>
      <c r="UT819" s="602"/>
      <c r="UU819" s="602"/>
      <c r="UV819" s="602"/>
      <c r="UW819" s="602"/>
      <c r="UX819" s="602"/>
      <c r="UY819" s="602"/>
      <c r="UZ819" s="602"/>
      <c r="VA819" s="602"/>
      <c r="VB819" s="602"/>
      <c r="VC819" s="602"/>
      <c r="VD819" s="602"/>
      <c r="VE819" s="602"/>
      <c r="VF819" s="602"/>
      <c r="VG819" s="602"/>
      <c r="VH819" s="602"/>
      <c r="VI819" s="602"/>
      <c r="VJ819" s="602"/>
      <c r="VK819" s="602"/>
      <c r="VL819" s="602"/>
      <c r="VM819" s="602"/>
      <c r="VN819" s="602"/>
      <c r="VO819" s="602"/>
      <c r="VP819" s="602"/>
      <c r="VQ819" s="602"/>
      <c r="VR819" s="602"/>
      <c r="VS819" s="602"/>
      <c r="VT819" s="602"/>
      <c r="VU819" s="602"/>
      <c r="VV819" s="602"/>
      <c r="VW819" s="602"/>
      <c r="VX819" s="602"/>
      <c r="VY819" s="602"/>
      <c r="VZ819" s="602"/>
      <c r="WA819" s="602"/>
      <c r="WB819" s="602"/>
      <c r="WC819" s="602"/>
      <c r="WD819" s="602"/>
      <c r="WE819" s="602"/>
      <c r="WF819" s="602"/>
      <c r="WG819" s="602"/>
      <c r="WH819" s="602"/>
      <c r="WI819" s="602"/>
      <c r="WJ819" s="602"/>
      <c r="WK819" s="602"/>
      <c r="WL819" s="602"/>
      <c r="WM819" s="602"/>
      <c r="WN819" s="602"/>
      <c r="WO819" s="602"/>
      <c r="WP819" s="602"/>
      <c r="WQ819" s="602"/>
      <c r="WR819" s="602"/>
      <c r="WS819" s="602"/>
      <c r="WT819" s="602"/>
      <c r="WU819" s="602"/>
      <c r="WV819" s="602"/>
      <c r="WW819" s="602"/>
      <c r="WX819" s="602"/>
      <c r="WY819" s="602"/>
      <c r="WZ819" s="602"/>
      <c r="XA819" s="602"/>
      <c r="XB819" s="602"/>
      <c r="XC819" s="602"/>
      <c r="XD819" s="602"/>
      <c r="XE819" s="602"/>
      <c r="XF819" s="602"/>
      <c r="XG819" s="602"/>
      <c r="XH819" s="602"/>
      <c r="XI819" s="602"/>
      <c r="XJ819" s="602"/>
      <c r="XK819" s="602"/>
      <c r="XL819" s="602"/>
      <c r="XM819" s="602"/>
      <c r="XN819" s="602"/>
      <c r="XO819" s="602"/>
      <c r="XP819" s="602"/>
      <c r="XQ819" s="602"/>
      <c r="XR819" s="602"/>
      <c r="XS819" s="602"/>
      <c r="XT819" s="602"/>
      <c r="XU819" s="602"/>
      <c r="XV819" s="602"/>
      <c r="XW819" s="602"/>
      <c r="XX819" s="602"/>
      <c r="XY819" s="602"/>
      <c r="XZ819" s="602"/>
      <c r="YA819" s="602"/>
      <c r="YB819" s="602"/>
      <c r="YC819" s="602"/>
      <c r="YD819" s="602"/>
      <c r="YE819" s="602"/>
      <c r="YF819" s="602"/>
      <c r="YG819" s="602"/>
      <c r="YH819" s="602"/>
      <c r="YI819" s="602"/>
      <c r="YJ819" s="602"/>
      <c r="YK819" s="602"/>
      <c r="YL819" s="602"/>
      <c r="YM819" s="602"/>
      <c r="YN819" s="602"/>
      <c r="YO819" s="602"/>
      <c r="YP819" s="602"/>
      <c r="YQ819" s="602"/>
      <c r="YR819" s="602"/>
      <c r="YS819" s="602"/>
      <c r="YT819" s="602"/>
      <c r="YU819" s="602"/>
      <c r="YV819" s="602"/>
      <c r="YW819" s="602"/>
      <c r="YX819" s="602"/>
      <c r="YY819" s="602"/>
      <c r="YZ819" s="602"/>
      <c r="ZA819" s="602"/>
      <c r="ZB819" s="602"/>
      <c r="ZC819" s="602"/>
      <c r="ZD819" s="602"/>
      <c r="ZE819" s="602"/>
      <c r="ZF819" s="602"/>
      <c r="ZG819" s="602"/>
      <c r="ZH819" s="602"/>
      <c r="ZI819" s="602"/>
      <c r="ZJ819" s="602"/>
      <c r="ZK819" s="602"/>
      <c r="ZL819" s="602"/>
      <c r="ZM819" s="602"/>
      <c r="ZN819" s="602"/>
      <c r="ZO819" s="602"/>
      <c r="ZP819" s="602"/>
      <c r="ZQ819" s="602"/>
      <c r="ZR819" s="602"/>
      <c r="ZS819" s="602"/>
      <c r="ZT819" s="602"/>
      <c r="ZU819" s="602"/>
      <c r="ZV819" s="602"/>
      <c r="ZW819" s="602"/>
      <c r="ZX819" s="602"/>
      <c r="ZY819" s="602"/>
      <c r="ZZ819" s="602"/>
      <c r="AAA819" s="602"/>
      <c r="AAB819" s="602"/>
      <c r="AAC819" s="602"/>
      <c r="AAD819" s="602"/>
      <c r="AAE819" s="602"/>
      <c r="AAF819" s="602"/>
      <c r="AAG819" s="602"/>
      <c r="AAH819" s="602"/>
      <c r="AAI819" s="602"/>
      <c r="AAJ819" s="602"/>
      <c r="AAK819" s="602"/>
      <c r="AAL819" s="602"/>
      <c r="AAM819" s="602"/>
      <c r="AAN819" s="602"/>
      <c r="AAO819" s="602"/>
      <c r="AAP819" s="602"/>
      <c r="AAQ819" s="602"/>
      <c r="AAR819" s="602"/>
      <c r="AAS819" s="602"/>
      <c r="AAT819" s="602"/>
      <c r="AAU819" s="602"/>
      <c r="AAV819" s="602"/>
      <c r="AAW819" s="602"/>
      <c r="AAX819" s="602"/>
      <c r="AAY819" s="602"/>
      <c r="AAZ819" s="602"/>
      <c r="ABA819" s="602"/>
      <c r="ABB819" s="602"/>
      <c r="ABC819" s="602"/>
      <c r="ABD819" s="602"/>
      <c r="ABE819" s="602"/>
      <c r="ABF819" s="602"/>
      <c r="ABG819" s="602"/>
      <c r="ABH819" s="602"/>
      <c r="ABI819" s="602"/>
      <c r="ABJ819" s="602"/>
      <c r="ABK819" s="602"/>
      <c r="ABL819" s="602"/>
      <c r="ABM819" s="602"/>
      <c r="ABN819" s="602"/>
      <c r="ABO819" s="602"/>
      <c r="ABP819" s="602"/>
      <c r="ABQ819" s="602"/>
      <c r="ABR819" s="602"/>
      <c r="ABS819" s="602"/>
      <c r="ABT819" s="602"/>
      <c r="ABU819" s="602"/>
      <c r="ABV819" s="602"/>
      <c r="ABW819" s="602"/>
      <c r="ABX819" s="602"/>
      <c r="ABY819" s="602"/>
      <c r="ABZ819" s="602"/>
      <c r="ACA819" s="602"/>
      <c r="ACB819" s="602"/>
      <c r="ACC819" s="602"/>
      <c r="ACD819" s="602"/>
      <c r="ACE819" s="602"/>
      <c r="ACF819" s="602"/>
      <c r="ACG819" s="602"/>
      <c r="ACH819" s="602"/>
      <c r="ACI819" s="602"/>
      <c r="ACJ819" s="602"/>
      <c r="ACK819" s="602"/>
      <c r="ACL819" s="602"/>
      <c r="ACM819" s="602"/>
      <c r="ACN819" s="602"/>
      <c r="ACO819" s="602"/>
      <c r="ACP819" s="602"/>
      <c r="ACQ819" s="602"/>
      <c r="ACR819" s="602"/>
      <c r="ACS819" s="602"/>
      <c r="ACT819" s="602"/>
      <c r="ACU819" s="602"/>
      <c r="ACV819" s="602"/>
      <c r="ACW819" s="602"/>
      <c r="ACX819" s="602"/>
      <c r="ACY819" s="602"/>
      <c r="ACZ819" s="602"/>
      <c r="ADA819" s="602"/>
      <c r="ADB819" s="602"/>
      <c r="ADC819" s="602"/>
      <c r="ADD819" s="602"/>
      <c r="ADE819" s="602"/>
      <c r="ADF819" s="602"/>
      <c r="ADG819" s="602"/>
      <c r="ADH819" s="602"/>
      <c r="ADI819" s="602"/>
      <c r="ADJ819" s="602"/>
      <c r="ADK819" s="602"/>
      <c r="ADL819" s="602"/>
      <c r="ADM819" s="602"/>
      <c r="ADN819" s="602"/>
      <c r="ADO819" s="602"/>
      <c r="ADP819" s="602"/>
      <c r="ADQ819" s="602"/>
      <c r="ADR819" s="602"/>
      <c r="ADS819" s="602"/>
      <c r="ADT819" s="602"/>
      <c r="ADU819" s="602"/>
      <c r="ADV819" s="602"/>
      <c r="ADW819" s="602"/>
      <c r="ADX819" s="602"/>
      <c r="ADY819" s="602"/>
      <c r="ADZ819" s="602"/>
      <c r="AEA819" s="602"/>
      <c r="AEB819" s="602"/>
      <c r="AEC819" s="602"/>
      <c r="AED819" s="602"/>
      <c r="AEE819" s="602"/>
      <c r="AEF819" s="602"/>
      <c r="AEG819" s="602"/>
      <c r="AEH819" s="602"/>
      <c r="AEI819" s="602"/>
      <c r="AEJ819" s="602"/>
      <c r="AEK819" s="602"/>
      <c r="AEL819" s="602"/>
      <c r="AEM819" s="602"/>
      <c r="AEN819" s="602"/>
      <c r="AEO819" s="602"/>
      <c r="AEP819" s="602"/>
      <c r="AEQ819" s="602"/>
      <c r="AER819" s="602"/>
      <c r="AES819" s="602"/>
      <c r="AET819" s="602"/>
      <c r="AEU819" s="602"/>
      <c r="AEV819" s="602"/>
      <c r="AEW819" s="602"/>
      <c r="AEX819" s="602"/>
      <c r="AEY819" s="602"/>
      <c r="AEZ819" s="602"/>
      <c r="AFA819" s="602"/>
      <c r="AFB819" s="602"/>
      <c r="AFC819" s="602"/>
      <c r="AFD819" s="602"/>
      <c r="AFE819" s="602"/>
      <c r="AFF819" s="602"/>
      <c r="AFG819" s="602"/>
      <c r="AFH819" s="602"/>
      <c r="AFI819" s="602"/>
      <c r="AFJ819" s="602"/>
      <c r="AFK819" s="602"/>
      <c r="AFL819" s="602"/>
      <c r="AFM819" s="602"/>
      <c r="AFN819" s="602"/>
      <c r="AFO819" s="602"/>
      <c r="AFP819" s="602"/>
      <c r="AFQ819" s="602"/>
      <c r="AFR819" s="602"/>
      <c r="AFS819" s="602"/>
      <c r="AFT819" s="602"/>
      <c r="AFU819" s="602"/>
      <c r="AFV819" s="602"/>
      <c r="AFW819" s="602"/>
      <c r="AFX819" s="602"/>
      <c r="AFY819" s="602"/>
      <c r="AFZ819" s="602"/>
      <c r="AGA819" s="602"/>
      <c r="AGB819" s="602"/>
      <c r="AGC819" s="602"/>
      <c r="AGD819" s="602"/>
      <c r="AGE819" s="602"/>
      <c r="AGF819" s="602"/>
      <c r="AGG819" s="602"/>
      <c r="AGH819" s="602"/>
      <c r="AGI819" s="602"/>
      <c r="AGJ819" s="602"/>
      <c r="AGK819" s="602"/>
      <c r="AGL819" s="602"/>
      <c r="AGM819" s="602"/>
      <c r="AGN819" s="602"/>
      <c r="AGO819" s="602"/>
      <c r="AGP819" s="602"/>
      <c r="AGQ819" s="602"/>
      <c r="AGR819" s="602"/>
      <c r="AGS819" s="602"/>
      <c r="AGT819" s="602"/>
      <c r="AGU819" s="602"/>
      <c r="AGV819" s="602"/>
      <c r="AGW819" s="602"/>
      <c r="AGX819" s="602"/>
      <c r="AGY819" s="602"/>
      <c r="AGZ819" s="602"/>
      <c r="AHA819" s="602"/>
      <c r="AHB819" s="602"/>
      <c r="AHC819" s="602"/>
      <c r="AHD819" s="602"/>
      <c r="AHE819" s="602"/>
      <c r="AHF819" s="602"/>
      <c r="AHG819" s="602"/>
      <c r="AHH819" s="602"/>
      <c r="AHI819" s="602"/>
      <c r="AHJ819" s="602"/>
      <c r="AHK819" s="602"/>
      <c r="AHL819" s="602"/>
      <c r="AHM819" s="602"/>
      <c r="AHN819" s="602"/>
      <c r="AHO819" s="602"/>
      <c r="AHP819" s="602"/>
      <c r="AHQ819" s="602"/>
      <c r="AHR819" s="602"/>
      <c r="AHS819" s="602"/>
      <c r="AHT819" s="602"/>
      <c r="AHU819" s="602"/>
      <c r="AHV819" s="602"/>
      <c r="AHW819" s="602"/>
      <c r="AHX819" s="602"/>
      <c r="AHY819" s="602"/>
      <c r="AHZ819" s="602"/>
      <c r="AIA819" s="602"/>
      <c r="AIB819" s="602"/>
      <c r="AIC819" s="602"/>
      <c r="AID819" s="602"/>
      <c r="AIE819" s="602"/>
      <c r="AIF819" s="602"/>
      <c r="AIG819" s="602"/>
      <c r="AIH819" s="602"/>
      <c r="AII819" s="602"/>
      <c r="AIJ819" s="602"/>
      <c r="AIK819" s="602"/>
      <c r="AIL819" s="602"/>
      <c r="AIM819" s="602"/>
      <c r="AIN819" s="602"/>
      <c r="AIO819" s="602"/>
      <c r="AIP819" s="602"/>
      <c r="AIQ819" s="602"/>
      <c r="AIR819" s="602"/>
      <c r="AIS819" s="602"/>
      <c r="AIT819" s="602"/>
      <c r="AIU819" s="602"/>
      <c r="AIV819" s="602"/>
      <c r="AIW819" s="602"/>
      <c r="AIX819" s="602"/>
      <c r="AIY819" s="602"/>
      <c r="AIZ819" s="602"/>
      <c r="AJA819" s="602"/>
      <c r="AJB819" s="602"/>
      <c r="AJC819" s="602"/>
      <c r="AJD819" s="602"/>
      <c r="AJE819" s="602"/>
      <c r="AJF819" s="602"/>
      <c r="AJG819" s="602"/>
      <c r="AJH819" s="602"/>
      <c r="AJI819" s="602"/>
    </row>
    <row r="820" spans="1:945">
      <c r="A820" s="603"/>
      <c r="B820" s="623">
        <v>44655</v>
      </c>
      <c r="C820" s="623" t="s">
        <v>1217</v>
      </c>
      <c r="D820" s="615" t="s">
        <v>2956</v>
      </c>
      <c r="E820" s="617" t="s">
        <v>3104</v>
      </c>
      <c r="F820" s="615"/>
      <c r="G820" s="615"/>
      <c r="H820" s="615"/>
      <c r="I820" s="615" t="s">
        <v>3062</v>
      </c>
      <c r="J820" s="618"/>
      <c r="K820" s="615" t="s">
        <v>4882</v>
      </c>
      <c r="L820" s="615" t="s">
        <v>4883</v>
      </c>
      <c r="M820" s="616">
        <v>44644</v>
      </c>
      <c r="N820" s="616">
        <v>44743</v>
      </c>
      <c r="O820" s="616"/>
      <c r="P820" s="616"/>
      <c r="Q820" s="616"/>
      <c r="R820" s="616"/>
      <c r="S820" s="615" t="s">
        <v>2959</v>
      </c>
      <c r="T820" s="615">
        <v>60</v>
      </c>
      <c r="U820" s="615">
        <v>49204132</v>
      </c>
      <c r="V820" s="615" t="s">
        <v>1231</v>
      </c>
      <c r="W820" s="615">
        <v>360</v>
      </c>
      <c r="X820" s="619">
        <v>3328</v>
      </c>
      <c r="Y820" s="539">
        <f t="shared" si="36"/>
        <v>1198080</v>
      </c>
      <c r="Z820" s="605">
        <v>0.79</v>
      </c>
      <c r="AA820" s="681">
        <f t="shared" si="37"/>
        <v>946483.20000000007</v>
      </c>
      <c r="AB820" s="625"/>
      <c r="AC820" s="621">
        <v>0</v>
      </c>
      <c r="AD820" s="609"/>
      <c r="AE820" s="606"/>
      <c r="AF820" s="695">
        <f t="shared" si="38"/>
        <v>946483.20000000007</v>
      </c>
      <c r="AG820" s="604" t="s">
        <v>1073</v>
      </c>
      <c r="AH820" s="604"/>
      <c r="AI820" s="604">
        <v>60</v>
      </c>
      <c r="AJ820" s="608" t="s">
        <v>2619</v>
      </c>
      <c r="AK820" s="604" t="s">
        <v>1088</v>
      </c>
      <c r="AL820" s="607" t="s">
        <v>2620</v>
      </c>
      <c r="AM820" s="604" t="s">
        <v>52</v>
      </c>
      <c r="AN820" s="604" t="s">
        <v>1076</v>
      </c>
      <c r="AO820" s="604"/>
      <c r="AP820" s="606"/>
      <c r="AQ820" s="606" t="s">
        <v>37</v>
      </c>
      <c r="AR820" s="606" t="s">
        <v>3086</v>
      </c>
      <c r="AS820" s="603" t="s">
        <v>1078</v>
      </c>
      <c r="AT820" s="610" t="s">
        <v>1078</v>
      </c>
      <c r="AU820" s="610" t="s">
        <v>1078</v>
      </c>
      <c r="AV820" s="605">
        <v>0.73</v>
      </c>
      <c r="AW820" s="602"/>
      <c r="AX820" s="602"/>
      <c r="AY820" s="602"/>
      <c r="AZ820" s="602"/>
      <c r="BA820" s="602"/>
      <c r="BB820" s="602"/>
      <c r="BC820" s="602"/>
      <c r="BD820" s="602"/>
      <c r="BE820" s="602"/>
      <c r="BF820" s="602"/>
      <c r="BG820" s="602"/>
      <c r="BH820" s="602"/>
      <c r="BI820" s="602"/>
      <c r="BJ820" s="602"/>
      <c r="BK820" s="602"/>
      <c r="BL820" s="602"/>
      <c r="BM820" s="602"/>
      <c r="BN820" s="602"/>
      <c r="BO820" s="602"/>
      <c r="BP820" s="602"/>
      <c r="BQ820" s="602"/>
      <c r="BR820" s="602"/>
      <c r="BS820" s="602"/>
      <c r="BT820" s="602"/>
      <c r="BU820" s="602"/>
      <c r="BV820" s="602"/>
      <c r="BW820" s="602"/>
      <c r="BX820" s="602"/>
      <c r="BY820" s="602"/>
      <c r="BZ820" s="602"/>
      <c r="CA820" s="602"/>
      <c r="CB820" s="602"/>
      <c r="CC820" s="602"/>
      <c r="CD820" s="602"/>
      <c r="CE820" s="602"/>
      <c r="CF820" s="602"/>
      <c r="CG820" s="602"/>
      <c r="CH820" s="602"/>
      <c r="CI820" s="602"/>
      <c r="CJ820" s="602"/>
      <c r="CK820" s="602"/>
      <c r="CL820" s="602"/>
      <c r="CM820" s="602"/>
      <c r="CN820" s="602"/>
      <c r="CO820" s="602"/>
      <c r="CP820" s="602"/>
      <c r="CQ820" s="602"/>
      <c r="CR820" s="602"/>
      <c r="CS820" s="602"/>
      <c r="CT820" s="602"/>
      <c r="CU820" s="602"/>
      <c r="CV820" s="602"/>
      <c r="CW820" s="602"/>
      <c r="CX820" s="602"/>
      <c r="CY820" s="602"/>
      <c r="CZ820" s="602"/>
      <c r="DA820" s="602"/>
      <c r="DB820" s="602"/>
      <c r="DC820" s="602"/>
      <c r="DD820" s="602"/>
      <c r="DE820" s="602"/>
      <c r="DF820" s="602"/>
      <c r="DG820" s="602"/>
      <c r="DH820" s="602"/>
      <c r="DI820" s="602"/>
      <c r="DJ820" s="602"/>
      <c r="DK820" s="602"/>
      <c r="DL820" s="602"/>
      <c r="DM820" s="602"/>
      <c r="DN820" s="602"/>
      <c r="DO820" s="602"/>
      <c r="DP820" s="602"/>
      <c r="DQ820" s="602"/>
      <c r="DR820" s="602"/>
      <c r="DS820" s="602"/>
      <c r="DT820" s="602"/>
      <c r="DU820" s="602"/>
      <c r="DV820" s="602"/>
      <c r="DW820" s="602"/>
      <c r="DX820" s="602"/>
      <c r="DY820" s="602"/>
      <c r="DZ820" s="602"/>
      <c r="EA820" s="602"/>
      <c r="EB820" s="602"/>
      <c r="EC820" s="602"/>
      <c r="ED820" s="602"/>
      <c r="EE820" s="602"/>
      <c r="EF820" s="602"/>
      <c r="EG820" s="602"/>
      <c r="EH820" s="602"/>
      <c r="EI820" s="602"/>
      <c r="EJ820" s="602"/>
      <c r="EK820" s="602"/>
      <c r="EL820" s="602"/>
      <c r="EM820" s="602"/>
      <c r="EN820" s="602"/>
      <c r="EO820" s="602"/>
      <c r="EP820" s="602"/>
      <c r="EQ820" s="602"/>
      <c r="ER820" s="602"/>
      <c r="ES820" s="602"/>
      <c r="ET820" s="602"/>
      <c r="EU820" s="602"/>
      <c r="EV820" s="602"/>
      <c r="EW820" s="602"/>
      <c r="EX820" s="602"/>
      <c r="EY820" s="602"/>
      <c r="EZ820" s="602"/>
      <c r="FA820" s="602"/>
      <c r="FB820" s="602"/>
      <c r="FC820" s="602"/>
      <c r="FD820" s="602"/>
      <c r="FE820" s="602"/>
      <c r="FF820" s="602"/>
      <c r="FG820" s="602"/>
      <c r="FH820" s="602"/>
      <c r="FI820" s="602"/>
      <c r="FJ820" s="602"/>
      <c r="FK820" s="602"/>
      <c r="FL820" s="602"/>
      <c r="FM820" s="602"/>
      <c r="FN820" s="602"/>
      <c r="FO820" s="602"/>
      <c r="FP820" s="602"/>
      <c r="FQ820" s="602"/>
      <c r="FR820" s="602"/>
      <c r="FS820" s="602"/>
      <c r="FT820" s="602"/>
      <c r="FU820" s="602"/>
      <c r="FV820" s="602"/>
      <c r="FW820" s="602"/>
      <c r="FX820" s="602"/>
      <c r="FY820" s="602"/>
      <c r="FZ820" s="602"/>
      <c r="GA820" s="602"/>
      <c r="GB820" s="602"/>
      <c r="GC820" s="602"/>
      <c r="GD820" s="602"/>
      <c r="GE820" s="602"/>
      <c r="GF820" s="602"/>
      <c r="GG820" s="602"/>
      <c r="GH820" s="602"/>
      <c r="GI820" s="602"/>
      <c r="GJ820" s="602"/>
      <c r="GK820" s="602"/>
      <c r="GL820" s="602"/>
      <c r="GM820" s="602"/>
      <c r="GN820" s="602"/>
      <c r="GO820" s="602"/>
      <c r="GP820" s="602"/>
      <c r="GQ820" s="602"/>
      <c r="GR820" s="602"/>
      <c r="GS820" s="602"/>
      <c r="GT820" s="602"/>
      <c r="GU820" s="602"/>
      <c r="GV820" s="602"/>
      <c r="GW820" s="602"/>
      <c r="GX820" s="602"/>
      <c r="GY820" s="602"/>
      <c r="GZ820" s="602"/>
      <c r="HA820" s="602"/>
      <c r="HB820" s="602"/>
      <c r="HC820" s="602"/>
      <c r="HD820" s="602"/>
      <c r="HE820" s="602"/>
      <c r="HF820" s="602"/>
      <c r="HG820" s="602"/>
      <c r="HH820" s="602"/>
      <c r="HI820" s="602"/>
      <c r="HJ820" s="602"/>
      <c r="HK820" s="602"/>
      <c r="HL820" s="602"/>
      <c r="HM820" s="602"/>
      <c r="HN820" s="602"/>
      <c r="HO820" s="602"/>
      <c r="HP820" s="602"/>
      <c r="HQ820" s="602"/>
      <c r="HR820" s="602"/>
      <c r="HS820" s="602"/>
      <c r="HT820" s="602"/>
      <c r="HU820" s="602"/>
      <c r="HV820" s="602"/>
      <c r="HW820" s="602"/>
      <c r="HX820" s="602"/>
      <c r="HY820" s="602"/>
      <c r="HZ820" s="602"/>
      <c r="IA820" s="602"/>
      <c r="IB820" s="602"/>
      <c r="IC820" s="602"/>
      <c r="ID820" s="602"/>
      <c r="IE820" s="602"/>
      <c r="IF820" s="602"/>
      <c r="IG820" s="602"/>
      <c r="IH820" s="602"/>
      <c r="II820" s="602"/>
      <c r="IJ820" s="602"/>
      <c r="IK820" s="602"/>
      <c r="IL820" s="602"/>
      <c r="IM820" s="602"/>
      <c r="IN820" s="602"/>
      <c r="IO820" s="602"/>
      <c r="IP820" s="602"/>
      <c r="IQ820" s="602"/>
      <c r="IR820" s="602"/>
      <c r="IS820" s="602"/>
      <c r="IT820" s="602"/>
      <c r="IU820" s="602"/>
      <c r="IV820" s="602"/>
      <c r="IW820" s="602"/>
      <c r="IX820" s="602"/>
      <c r="IY820" s="602"/>
      <c r="IZ820" s="602"/>
      <c r="JA820" s="602"/>
      <c r="JB820" s="602"/>
      <c r="JC820" s="602"/>
      <c r="JD820" s="602"/>
      <c r="JE820" s="602"/>
      <c r="JF820" s="602"/>
      <c r="JG820" s="602"/>
      <c r="JH820" s="602"/>
      <c r="JI820" s="602"/>
      <c r="JJ820" s="602"/>
      <c r="JK820" s="602"/>
      <c r="JL820" s="602"/>
      <c r="JM820" s="602"/>
      <c r="JN820" s="602"/>
      <c r="JO820" s="602"/>
      <c r="JP820" s="602"/>
      <c r="JQ820" s="602"/>
      <c r="JR820" s="602"/>
      <c r="JS820" s="602"/>
      <c r="JT820" s="602"/>
      <c r="JU820" s="602"/>
      <c r="JV820" s="602"/>
      <c r="JW820" s="602"/>
      <c r="JX820" s="602"/>
      <c r="JY820" s="602"/>
      <c r="JZ820" s="602"/>
      <c r="KA820" s="602"/>
      <c r="KB820" s="602"/>
      <c r="KC820" s="602"/>
      <c r="KD820" s="602"/>
      <c r="KE820" s="602"/>
      <c r="KF820" s="602"/>
      <c r="KG820" s="602"/>
      <c r="KH820" s="602"/>
      <c r="KI820" s="602"/>
      <c r="KJ820" s="602"/>
      <c r="KK820" s="602"/>
      <c r="KL820" s="602"/>
      <c r="KM820" s="602"/>
      <c r="KN820" s="602"/>
      <c r="KO820" s="602"/>
      <c r="KP820" s="602"/>
      <c r="KQ820" s="602"/>
      <c r="KR820" s="602"/>
      <c r="KS820" s="602"/>
      <c r="KT820" s="602"/>
      <c r="KU820" s="602"/>
      <c r="KV820" s="602"/>
      <c r="KW820" s="602"/>
      <c r="KX820" s="602"/>
      <c r="KY820" s="602"/>
      <c r="KZ820" s="602"/>
      <c r="LA820" s="602"/>
      <c r="LB820" s="602"/>
      <c r="LC820" s="602"/>
      <c r="LD820" s="602"/>
      <c r="LE820" s="602"/>
      <c r="LF820" s="602"/>
      <c r="LG820" s="602"/>
      <c r="LH820" s="602"/>
      <c r="LI820" s="602"/>
      <c r="LJ820" s="602"/>
      <c r="LK820" s="602"/>
      <c r="LL820" s="602"/>
      <c r="LM820" s="602"/>
      <c r="LN820" s="602"/>
      <c r="LO820" s="602"/>
      <c r="LP820" s="602"/>
      <c r="LQ820" s="602"/>
      <c r="LR820" s="602"/>
      <c r="LS820" s="602"/>
      <c r="LT820" s="602"/>
      <c r="LU820" s="602"/>
      <c r="LV820" s="602"/>
      <c r="LW820" s="602"/>
      <c r="LX820" s="602"/>
      <c r="LY820" s="602"/>
      <c r="LZ820" s="602"/>
      <c r="MA820" s="602"/>
      <c r="MB820" s="602"/>
      <c r="MC820" s="602"/>
      <c r="MD820" s="602"/>
      <c r="ME820" s="602"/>
      <c r="MF820" s="602"/>
      <c r="MG820" s="602"/>
      <c r="MH820" s="602"/>
      <c r="MI820" s="602"/>
      <c r="MJ820" s="602"/>
      <c r="MK820" s="602"/>
      <c r="ML820" s="602"/>
      <c r="MM820" s="602"/>
      <c r="MN820" s="602"/>
      <c r="MO820" s="602"/>
      <c r="MP820" s="602"/>
      <c r="MQ820" s="602"/>
      <c r="MR820" s="602"/>
      <c r="MS820" s="602"/>
      <c r="MT820" s="602"/>
      <c r="MU820" s="602"/>
      <c r="MV820" s="602"/>
      <c r="MW820" s="602"/>
      <c r="MX820" s="602"/>
      <c r="MY820" s="602"/>
      <c r="MZ820" s="602"/>
      <c r="NA820" s="602"/>
      <c r="NB820" s="602"/>
      <c r="NC820" s="602"/>
      <c r="ND820" s="602"/>
      <c r="NE820" s="602"/>
      <c r="NF820" s="602"/>
      <c r="NG820" s="602"/>
      <c r="NH820" s="602"/>
      <c r="NI820" s="602"/>
      <c r="NJ820" s="602"/>
      <c r="NK820" s="602"/>
      <c r="NL820" s="602"/>
      <c r="NM820" s="602"/>
      <c r="NN820" s="602"/>
      <c r="NO820" s="602"/>
      <c r="NP820" s="602"/>
      <c r="NQ820" s="602"/>
      <c r="NR820" s="602"/>
      <c r="NS820" s="602"/>
      <c r="NT820" s="602"/>
      <c r="NU820" s="602"/>
      <c r="NV820" s="602"/>
      <c r="NW820" s="602"/>
      <c r="NX820" s="602"/>
      <c r="NY820" s="602"/>
      <c r="NZ820" s="602"/>
      <c r="OA820" s="602"/>
      <c r="OB820" s="602"/>
      <c r="OC820" s="602"/>
      <c r="OD820" s="602"/>
      <c r="OE820" s="602"/>
      <c r="OF820" s="602"/>
      <c r="OG820" s="602"/>
      <c r="OH820" s="602"/>
      <c r="OI820" s="602"/>
      <c r="OJ820" s="602"/>
      <c r="OK820" s="602"/>
      <c r="OL820" s="602"/>
      <c r="OM820" s="602"/>
      <c r="ON820" s="602"/>
      <c r="OO820" s="602"/>
      <c r="OP820" s="602"/>
      <c r="OQ820" s="602"/>
      <c r="OR820" s="602"/>
      <c r="OS820" s="602"/>
      <c r="OT820" s="602"/>
      <c r="OU820" s="602"/>
      <c r="OV820" s="602"/>
      <c r="OW820" s="602"/>
      <c r="OX820" s="602"/>
      <c r="OY820" s="602"/>
      <c r="OZ820" s="602"/>
      <c r="PA820" s="602"/>
      <c r="PB820" s="602"/>
      <c r="PC820" s="602"/>
      <c r="PD820" s="602"/>
      <c r="PE820" s="602"/>
      <c r="PF820" s="602"/>
      <c r="PG820" s="602"/>
      <c r="PH820" s="602"/>
      <c r="PI820" s="602"/>
      <c r="PJ820" s="602"/>
      <c r="PK820" s="602"/>
      <c r="PL820" s="602"/>
      <c r="PM820" s="602"/>
      <c r="PN820" s="602"/>
      <c r="PO820" s="602"/>
      <c r="PP820" s="602"/>
      <c r="PQ820" s="602"/>
      <c r="PR820" s="602"/>
      <c r="PS820" s="602"/>
      <c r="PT820" s="602"/>
      <c r="PU820" s="602"/>
      <c r="PV820" s="602"/>
      <c r="PW820" s="602"/>
      <c r="PX820" s="602"/>
      <c r="PY820" s="602"/>
      <c r="PZ820" s="602"/>
      <c r="QA820" s="602"/>
      <c r="QB820" s="602"/>
      <c r="QC820" s="602"/>
      <c r="QD820" s="602"/>
      <c r="QE820" s="602"/>
      <c r="QF820" s="602"/>
      <c r="QG820" s="602"/>
      <c r="QH820" s="602"/>
      <c r="QI820" s="602"/>
      <c r="QJ820" s="602"/>
      <c r="QK820" s="602"/>
      <c r="QL820" s="602"/>
      <c r="QM820" s="602"/>
      <c r="QN820" s="602"/>
      <c r="QO820" s="602"/>
      <c r="QP820" s="602"/>
      <c r="QQ820" s="602"/>
      <c r="QR820" s="602"/>
      <c r="QS820" s="602"/>
      <c r="QT820" s="602"/>
      <c r="QU820" s="602"/>
      <c r="QV820" s="602"/>
      <c r="QW820" s="602"/>
      <c r="QX820" s="602"/>
      <c r="QY820" s="602"/>
      <c r="QZ820" s="602"/>
      <c r="RA820" s="602"/>
      <c r="RB820" s="602"/>
      <c r="RC820" s="602"/>
      <c r="RD820" s="602"/>
      <c r="RE820" s="602"/>
      <c r="RF820" s="602"/>
      <c r="RG820" s="602"/>
      <c r="RH820" s="602"/>
      <c r="RI820" s="602"/>
      <c r="RJ820" s="602"/>
      <c r="RK820" s="602"/>
      <c r="RL820" s="602"/>
      <c r="RM820" s="602"/>
      <c r="RN820" s="602"/>
      <c r="RO820" s="602"/>
      <c r="RP820" s="602"/>
      <c r="RQ820" s="602"/>
      <c r="RR820" s="602"/>
      <c r="RS820" s="602"/>
      <c r="RT820" s="602"/>
      <c r="RU820" s="602"/>
      <c r="RV820" s="602"/>
      <c r="RW820" s="602"/>
      <c r="RX820" s="602"/>
      <c r="RY820" s="602"/>
      <c r="RZ820" s="602"/>
      <c r="SA820" s="602"/>
      <c r="SB820" s="602"/>
      <c r="SC820" s="602"/>
      <c r="SD820" s="602"/>
      <c r="SE820" s="602"/>
      <c r="SF820" s="602"/>
      <c r="SG820" s="602"/>
      <c r="SH820" s="602"/>
      <c r="SI820" s="602"/>
      <c r="SJ820" s="602"/>
      <c r="SK820" s="602"/>
      <c r="SL820" s="602"/>
      <c r="SM820" s="602"/>
      <c r="SN820" s="602"/>
      <c r="SO820" s="602"/>
      <c r="SP820" s="602"/>
      <c r="SQ820" s="602"/>
      <c r="SR820" s="602"/>
      <c r="SS820" s="602"/>
      <c r="ST820" s="602"/>
      <c r="SU820" s="602"/>
      <c r="SV820" s="602"/>
      <c r="SW820" s="602"/>
      <c r="SX820" s="602"/>
      <c r="SY820" s="602"/>
      <c r="SZ820" s="602"/>
      <c r="TA820" s="602"/>
      <c r="TB820" s="602"/>
      <c r="TC820" s="602"/>
      <c r="TD820" s="602"/>
      <c r="TE820" s="602"/>
      <c r="TF820" s="602"/>
      <c r="TG820" s="602"/>
      <c r="TH820" s="602"/>
      <c r="TI820" s="602"/>
      <c r="TJ820" s="602"/>
      <c r="TK820" s="602"/>
      <c r="TL820" s="602"/>
      <c r="TM820" s="602"/>
      <c r="TN820" s="602"/>
      <c r="TO820" s="602"/>
      <c r="TP820" s="602"/>
      <c r="TQ820" s="602"/>
      <c r="TR820" s="602"/>
      <c r="TS820" s="602"/>
      <c r="TT820" s="602"/>
      <c r="TU820" s="602"/>
      <c r="TV820" s="602"/>
      <c r="TW820" s="602"/>
      <c r="TX820" s="602"/>
      <c r="TY820" s="602"/>
      <c r="TZ820" s="602"/>
      <c r="UA820" s="602"/>
      <c r="UB820" s="602"/>
      <c r="UC820" s="602"/>
      <c r="UD820" s="602"/>
      <c r="UE820" s="602"/>
      <c r="UF820" s="602"/>
      <c r="UG820" s="602"/>
      <c r="UH820" s="602"/>
      <c r="UI820" s="602"/>
      <c r="UJ820" s="602"/>
      <c r="UK820" s="602"/>
      <c r="UL820" s="602"/>
      <c r="UM820" s="602"/>
      <c r="UN820" s="602"/>
      <c r="UO820" s="602"/>
      <c r="UP820" s="602"/>
      <c r="UQ820" s="602"/>
      <c r="UR820" s="602"/>
      <c r="US820" s="602"/>
      <c r="UT820" s="602"/>
      <c r="UU820" s="602"/>
      <c r="UV820" s="602"/>
      <c r="UW820" s="602"/>
      <c r="UX820" s="602"/>
      <c r="UY820" s="602"/>
      <c r="UZ820" s="602"/>
      <c r="VA820" s="602"/>
      <c r="VB820" s="602"/>
      <c r="VC820" s="602"/>
      <c r="VD820" s="602"/>
      <c r="VE820" s="602"/>
      <c r="VF820" s="602"/>
      <c r="VG820" s="602"/>
      <c r="VH820" s="602"/>
      <c r="VI820" s="602"/>
      <c r="VJ820" s="602"/>
      <c r="VK820" s="602"/>
      <c r="VL820" s="602"/>
      <c r="VM820" s="602"/>
      <c r="VN820" s="602"/>
      <c r="VO820" s="602"/>
      <c r="VP820" s="602"/>
      <c r="VQ820" s="602"/>
      <c r="VR820" s="602"/>
      <c r="VS820" s="602"/>
      <c r="VT820" s="602"/>
      <c r="VU820" s="602"/>
      <c r="VV820" s="602"/>
      <c r="VW820" s="602"/>
      <c r="VX820" s="602"/>
      <c r="VY820" s="602"/>
      <c r="VZ820" s="602"/>
      <c r="WA820" s="602"/>
      <c r="WB820" s="602"/>
      <c r="WC820" s="602"/>
      <c r="WD820" s="602"/>
      <c r="WE820" s="602"/>
      <c r="WF820" s="602"/>
      <c r="WG820" s="602"/>
      <c r="WH820" s="602"/>
      <c r="WI820" s="602"/>
      <c r="WJ820" s="602"/>
      <c r="WK820" s="602"/>
      <c r="WL820" s="602"/>
      <c r="WM820" s="602"/>
      <c r="WN820" s="602"/>
      <c r="WO820" s="602"/>
      <c r="WP820" s="602"/>
      <c r="WQ820" s="602"/>
      <c r="WR820" s="602"/>
      <c r="WS820" s="602"/>
      <c r="WT820" s="602"/>
      <c r="WU820" s="602"/>
      <c r="WV820" s="602"/>
      <c r="WW820" s="602"/>
      <c r="WX820" s="602"/>
      <c r="WY820" s="602"/>
      <c r="WZ820" s="602"/>
      <c r="XA820" s="602"/>
      <c r="XB820" s="602"/>
      <c r="XC820" s="602"/>
      <c r="XD820" s="602"/>
      <c r="XE820" s="602"/>
      <c r="XF820" s="602"/>
      <c r="XG820" s="602"/>
      <c r="XH820" s="602"/>
      <c r="XI820" s="602"/>
      <c r="XJ820" s="602"/>
      <c r="XK820" s="602"/>
      <c r="XL820" s="602"/>
      <c r="XM820" s="602"/>
      <c r="XN820" s="602"/>
      <c r="XO820" s="602"/>
      <c r="XP820" s="602"/>
      <c r="XQ820" s="602"/>
      <c r="XR820" s="602"/>
      <c r="XS820" s="602"/>
      <c r="XT820" s="602"/>
      <c r="XU820" s="602"/>
      <c r="XV820" s="602"/>
      <c r="XW820" s="602"/>
      <c r="XX820" s="602"/>
      <c r="XY820" s="602"/>
      <c r="XZ820" s="602"/>
      <c r="YA820" s="602"/>
      <c r="YB820" s="602"/>
      <c r="YC820" s="602"/>
      <c r="YD820" s="602"/>
      <c r="YE820" s="602"/>
      <c r="YF820" s="602"/>
      <c r="YG820" s="602"/>
      <c r="YH820" s="602"/>
      <c r="YI820" s="602"/>
      <c r="YJ820" s="602"/>
      <c r="YK820" s="602"/>
      <c r="YL820" s="602"/>
      <c r="YM820" s="602"/>
      <c r="YN820" s="602"/>
      <c r="YO820" s="602"/>
      <c r="YP820" s="602"/>
      <c r="YQ820" s="602"/>
      <c r="YR820" s="602"/>
      <c r="YS820" s="602"/>
      <c r="YT820" s="602"/>
      <c r="YU820" s="602"/>
      <c r="YV820" s="602"/>
      <c r="YW820" s="602"/>
      <c r="YX820" s="602"/>
      <c r="YY820" s="602"/>
      <c r="YZ820" s="602"/>
      <c r="ZA820" s="602"/>
      <c r="ZB820" s="602"/>
      <c r="ZC820" s="602"/>
      <c r="ZD820" s="602"/>
      <c r="ZE820" s="602"/>
      <c r="ZF820" s="602"/>
      <c r="ZG820" s="602"/>
      <c r="ZH820" s="602"/>
      <c r="ZI820" s="602"/>
      <c r="ZJ820" s="602"/>
      <c r="ZK820" s="602"/>
      <c r="ZL820" s="602"/>
      <c r="ZM820" s="602"/>
      <c r="ZN820" s="602"/>
      <c r="ZO820" s="602"/>
      <c r="ZP820" s="602"/>
      <c r="ZQ820" s="602"/>
      <c r="ZR820" s="602"/>
      <c r="ZS820" s="602"/>
      <c r="ZT820" s="602"/>
      <c r="ZU820" s="602"/>
      <c r="ZV820" s="602"/>
      <c r="ZW820" s="602"/>
      <c r="ZX820" s="602"/>
      <c r="ZY820" s="602"/>
      <c r="ZZ820" s="602"/>
      <c r="AAA820" s="602"/>
      <c r="AAB820" s="602"/>
      <c r="AAC820" s="602"/>
      <c r="AAD820" s="602"/>
      <c r="AAE820" s="602"/>
      <c r="AAF820" s="602"/>
      <c r="AAG820" s="602"/>
      <c r="AAH820" s="602"/>
      <c r="AAI820" s="602"/>
      <c r="AAJ820" s="602"/>
      <c r="AAK820" s="602"/>
      <c r="AAL820" s="602"/>
      <c r="AAM820" s="602"/>
      <c r="AAN820" s="602"/>
      <c r="AAO820" s="602"/>
      <c r="AAP820" s="602"/>
      <c r="AAQ820" s="602"/>
      <c r="AAR820" s="602"/>
      <c r="AAS820" s="602"/>
      <c r="AAT820" s="602"/>
      <c r="AAU820" s="602"/>
      <c r="AAV820" s="602"/>
      <c r="AAW820" s="602"/>
      <c r="AAX820" s="602"/>
      <c r="AAY820" s="602"/>
      <c r="AAZ820" s="602"/>
      <c r="ABA820" s="602"/>
      <c r="ABB820" s="602"/>
      <c r="ABC820" s="602"/>
      <c r="ABD820" s="602"/>
      <c r="ABE820" s="602"/>
      <c r="ABF820" s="602"/>
      <c r="ABG820" s="602"/>
      <c r="ABH820" s="602"/>
      <c r="ABI820" s="602"/>
      <c r="ABJ820" s="602"/>
      <c r="ABK820" s="602"/>
      <c r="ABL820" s="602"/>
      <c r="ABM820" s="602"/>
      <c r="ABN820" s="602"/>
      <c r="ABO820" s="602"/>
      <c r="ABP820" s="602"/>
      <c r="ABQ820" s="602"/>
      <c r="ABR820" s="602"/>
      <c r="ABS820" s="602"/>
      <c r="ABT820" s="602"/>
      <c r="ABU820" s="602"/>
      <c r="ABV820" s="602"/>
      <c r="ABW820" s="602"/>
      <c r="ABX820" s="602"/>
      <c r="ABY820" s="602"/>
      <c r="ABZ820" s="602"/>
      <c r="ACA820" s="602"/>
      <c r="ACB820" s="602"/>
      <c r="ACC820" s="602"/>
      <c r="ACD820" s="602"/>
      <c r="ACE820" s="602"/>
      <c r="ACF820" s="602"/>
      <c r="ACG820" s="602"/>
      <c r="ACH820" s="602"/>
      <c r="ACI820" s="602"/>
      <c r="ACJ820" s="602"/>
      <c r="ACK820" s="602"/>
      <c r="ACL820" s="602"/>
      <c r="ACM820" s="602"/>
      <c r="ACN820" s="602"/>
      <c r="ACO820" s="602"/>
      <c r="ACP820" s="602"/>
      <c r="ACQ820" s="602"/>
      <c r="ACR820" s="602"/>
      <c r="ACS820" s="602"/>
      <c r="ACT820" s="602"/>
      <c r="ACU820" s="602"/>
      <c r="ACV820" s="602"/>
      <c r="ACW820" s="602"/>
      <c r="ACX820" s="602"/>
      <c r="ACY820" s="602"/>
      <c r="ACZ820" s="602"/>
      <c r="ADA820" s="602"/>
      <c r="ADB820" s="602"/>
      <c r="ADC820" s="602"/>
      <c r="ADD820" s="602"/>
      <c r="ADE820" s="602"/>
      <c r="ADF820" s="602"/>
      <c r="ADG820" s="602"/>
      <c r="ADH820" s="602"/>
      <c r="ADI820" s="602"/>
      <c r="ADJ820" s="602"/>
      <c r="ADK820" s="602"/>
      <c r="ADL820" s="602"/>
      <c r="ADM820" s="602"/>
      <c r="ADN820" s="602"/>
      <c r="ADO820" s="602"/>
      <c r="ADP820" s="602"/>
      <c r="ADQ820" s="602"/>
      <c r="ADR820" s="602"/>
      <c r="ADS820" s="602"/>
      <c r="ADT820" s="602"/>
      <c r="ADU820" s="602"/>
      <c r="ADV820" s="602"/>
      <c r="ADW820" s="602"/>
      <c r="ADX820" s="602"/>
      <c r="ADY820" s="602"/>
      <c r="ADZ820" s="602"/>
      <c r="AEA820" s="602"/>
      <c r="AEB820" s="602"/>
      <c r="AEC820" s="602"/>
      <c r="AED820" s="602"/>
      <c r="AEE820" s="602"/>
      <c r="AEF820" s="602"/>
      <c r="AEG820" s="602"/>
      <c r="AEH820" s="602"/>
      <c r="AEI820" s="602"/>
      <c r="AEJ820" s="602"/>
      <c r="AEK820" s="602"/>
      <c r="AEL820" s="602"/>
      <c r="AEM820" s="602"/>
      <c r="AEN820" s="602"/>
      <c r="AEO820" s="602"/>
      <c r="AEP820" s="602"/>
      <c r="AEQ820" s="602"/>
      <c r="AER820" s="602"/>
      <c r="AES820" s="602"/>
      <c r="AET820" s="602"/>
      <c r="AEU820" s="602"/>
      <c r="AEV820" s="602"/>
      <c r="AEW820" s="602"/>
      <c r="AEX820" s="602"/>
      <c r="AEY820" s="602"/>
      <c r="AEZ820" s="602"/>
      <c r="AFA820" s="602"/>
      <c r="AFB820" s="602"/>
      <c r="AFC820" s="602"/>
      <c r="AFD820" s="602"/>
      <c r="AFE820" s="602"/>
      <c r="AFF820" s="602"/>
      <c r="AFG820" s="602"/>
      <c r="AFH820" s="602"/>
      <c r="AFI820" s="602"/>
      <c r="AFJ820" s="602"/>
      <c r="AFK820" s="602"/>
      <c r="AFL820" s="602"/>
      <c r="AFM820" s="602"/>
      <c r="AFN820" s="602"/>
      <c r="AFO820" s="602"/>
      <c r="AFP820" s="602"/>
      <c r="AFQ820" s="602"/>
      <c r="AFR820" s="602"/>
      <c r="AFS820" s="602"/>
      <c r="AFT820" s="602"/>
      <c r="AFU820" s="602"/>
      <c r="AFV820" s="602"/>
      <c r="AFW820" s="602"/>
      <c r="AFX820" s="602"/>
      <c r="AFY820" s="602"/>
      <c r="AFZ820" s="602"/>
      <c r="AGA820" s="602"/>
      <c r="AGB820" s="602"/>
      <c r="AGC820" s="602"/>
      <c r="AGD820" s="602"/>
      <c r="AGE820" s="602"/>
      <c r="AGF820" s="602"/>
      <c r="AGG820" s="602"/>
      <c r="AGH820" s="602"/>
      <c r="AGI820" s="602"/>
      <c r="AGJ820" s="602"/>
      <c r="AGK820" s="602"/>
      <c r="AGL820" s="602"/>
      <c r="AGM820" s="602"/>
      <c r="AGN820" s="602"/>
      <c r="AGO820" s="602"/>
      <c r="AGP820" s="602"/>
      <c r="AGQ820" s="602"/>
      <c r="AGR820" s="602"/>
      <c r="AGS820" s="602"/>
      <c r="AGT820" s="602"/>
      <c r="AGU820" s="602"/>
      <c r="AGV820" s="602"/>
      <c r="AGW820" s="602"/>
      <c r="AGX820" s="602"/>
      <c r="AGY820" s="602"/>
      <c r="AGZ820" s="602"/>
      <c r="AHA820" s="602"/>
      <c r="AHB820" s="602"/>
      <c r="AHC820" s="602"/>
      <c r="AHD820" s="602"/>
      <c r="AHE820" s="602"/>
      <c r="AHF820" s="602"/>
      <c r="AHG820" s="602"/>
      <c r="AHH820" s="602"/>
      <c r="AHI820" s="602"/>
      <c r="AHJ820" s="602"/>
      <c r="AHK820" s="602"/>
      <c r="AHL820" s="602"/>
      <c r="AHM820" s="602"/>
      <c r="AHN820" s="602"/>
      <c r="AHO820" s="602"/>
      <c r="AHP820" s="602"/>
      <c r="AHQ820" s="602"/>
      <c r="AHR820" s="602"/>
      <c r="AHS820" s="602"/>
      <c r="AHT820" s="602"/>
      <c r="AHU820" s="602"/>
      <c r="AHV820" s="602"/>
      <c r="AHW820" s="602"/>
      <c r="AHX820" s="602"/>
      <c r="AHY820" s="602"/>
      <c r="AHZ820" s="602"/>
      <c r="AIA820" s="602"/>
      <c r="AIB820" s="602"/>
      <c r="AIC820" s="602"/>
      <c r="AID820" s="602"/>
      <c r="AIE820" s="602"/>
      <c r="AIF820" s="602"/>
      <c r="AIG820" s="602"/>
      <c r="AIH820" s="602"/>
      <c r="AII820" s="602"/>
      <c r="AIJ820" s="602"/>
      <c r="AIK820" s="602"/>
      <c r="AIL820" s="602"/>
      <c r="AIM820" s="602"/>
      <c r="AIN820" s="602"/>
      <c r="AIO820" s="602"/>
      <c r="AIP820" s="602"/>
      <c r="AIQ820" s="602"/>
      <c r="AIR820" s="602"/>
      <c r="AIS820" s="602"/>
      <c r="AIT820" s="602"/>
      <c r="AIU820" s="602"/>
      <c r="AIV820" s="602"/>
      <c r="AIW820" s="602"/>
      <c r="AIX820" s="602"/>
      <c r="AIY820" s="602"/>
      <c r="AIZ820" s="602"/>
      <c r="AJA820" s="602"/>
      <c r="AJB820" s="602"/>
      <c r="AJC820" s="602"/>
      <c r="AJD820" s="602"/>
      <c r="AJE820" s="602"/>
      <c r="AJF820" s="602"/>
      <c r="AJG820" s="602"/>
      <c r="AJH820" s="602"/>
      <c r="AJI820" s="602"/>
    </row>
    <row r="821" spans="1:945">
      <c r="A821" s="603"/>
      <c r="B821" s="623">
        <v>44655</v>
      </c>
      <c r="C821" s="623" t="s">
        <v>1217</v>
      </c>
      <c r="D821" s="615" t="s">
        <v>2956</v>
      </c>
      <c r="E821" s="617" t="s">
        <v>3104</v>
      </c>
      <c r="F821" s="615"/>
      <c r="G821" s="615"/>
      <c r="H821" s="615"/>
      <c r="I821" s="615" t="s">
        <v>3062</v>
      </c>
      <c r="J821" s="618"/>
      <c r="K821" s="615" t="s">
        <v>4882</v>
      </c>
      <c r="L821" s="615" t="s">
        <v>4883</v>
      </c>
      <c r="M821" s="616">
        <v>44644</v>
      </c>
      <c r="N821" s="616">
        <v>44743</v>
      </c>
      <c r="O821" s="616"/>
      <c r="P821" s="616"/>
      <c r="Q821" s="616"/>
      <c r="R821" s="616"/>
      <c r="S821" s="615" t="s">
        <v>2959</v>
      </c>
      <c r="T821" s="615">
        <v>60</v>
      </c>
      <c r="U821" s="615">
        <v>49203132</v>
      </c>
      <c r="V821" s="615" t="s">
        <v>986</v>
      </c>
      <c r="W821" s="615">
        <v>360</v>
      </c>
      <c r="X821" s="619">
        <v>8320</v>
      </c>
      <c r="Y821" s="539">
        <f t="shared" si="36"/>
        <v>2995200</v>
      </c>
      <c r="Z821" s="605">
        <v>0.53</v>
      </c>
      <c r="AA821" s="681">
        <f t="shared" si="37"/>
        <v>1587456</v>
      </c>
      <c r="AB821" s="625"/>
      <c r="AC821" s="621">
        <v>0</v>
      </c>
      <c r="AD821" s="609"/>
      <c r="AE821" s="606"/>
      <c r="AF821" s="695">
        <f t="shared" si="38"/>
        <v>1587456</v>
      </c>
      <c r="AG821" s="604" t="s">
        <v>1073</v>
      </c>
      <c r="AH821" s="604"/>
      <c r="AI821" s="604">
        <v>60</v>
      </c>
      <c r="AJ821" s="608" t="s">
        <v>2619</v>
      </c>
      <c r="AK821" s="604" t="s">
        <v>1088</v>
      </c>
      <c r="AL821" s="607" t="s">
        <v>2620</v>
      </c>
      <c r="AM821" s="604" t="s">
        <v>52</v>
      </c>
      <c r="AN821" s="604" t="s">
        <v>1076</v>
      </c>
      <c r="AO821" s="604"/>
      <c r="AP821" s="606"/>
      <c r="AQ821" s="606" t="s">
        <v>37</v>
      </c>
      <c r="AR821" s="606" t="s">
        <v>3086</v>
      </c>
      <c r="AS821" s="603" t="s">
        <v>1078</v>
      </c>
      <c r="AT821" s="610" t="s">
        <v>1078</v>
      </c>
      <c r="AU821" s="610" t="s">
        <v>1078</v>
      </c>
      <c r="AV821" s="605">
        <v>0.73</v>
      </c>
      <c r="AW821" s="602"/>
      <c r="AX821" s="602"/>
      <c r="AY821" s="602"/>
      <c r="AZ821" s="602"/>
      <c r="BA821" s="602"/>
      <c r="BB821" s="602"/>
      <c r="BC821" s="602"/>
      <c r="BD821" s="602"/>
      <c r="BE821" s="602"/>
      <c r="BF821" s="602"/>
      <c r="BG821" s="602"/>
      <c r="BH821" s="602"/>
      <c r="BI821" s="602"/>
      <c r="BJ821" s="602"/>
      <c r="BK821" s="602"/>
      <c r="BL821" s="602"/>
      <c r="BM821" s="602"/>
      <c r="BN821" s="602"/>
      <c r="BO821" s="602"/>
      <c r="BP821" s="602"/>
      <c r="BQ821" s="602"/>
      <c r="BR821" s="602"/>
      <c r="BS821" s="602"/>
      <c r="BT821" s="602"/>
      <c r="BU821" s="602"/>
      <c r="BV821" s="602"/>
      <c r="BW821" s="602"/>
      <c r="BX821" s="602"/>
      <c r="BY821" s="602"/>
      <c r="BZ821" s="602"/>
      <c r="CA821" s="602"/>
      <c r="CB821" s="602"/>
      <c r="CC821" s="602"/>
      <c r="CD821" s="602"/>
      <c r="CE821" s="602"/>
      <c r="CF821" s="602"/>
      <c r="CG821" s="602"/>
      <c r="CH821" s="602"/>
      <c r="CI821" s="602"/>
      <c r="CJ821" s="602"/>
      <c r="CK821" s="602"/>
      <c r="CL821" s="602"/>
      <c r="CM821" s="602"/>
      <c r="CN821" s="602"/>
      <c r="CO821" s="602"/>
      <c r="CP821" s="602"/>
      <c r="CQ821" s="602"/>
      <c r="CR821" s="602"/>
      <c r="CS821" s="602"/>
      <c r="CT821" s="602"/>
      <c r="CU821" s="602"/>
      <c r="CV821" s="602"/>
      <c r="CW821" s="602"/>
      <c r="CX821" s="602"/>
      <c r="CY821" s="602"/>
      <c r="CZ821" s="602"/>
      <c r="DA821" s="602"/>
      <c r="DB821" s="602"/>
      <c r="DC821" s="602"/>
      <c r="DD821" s="602"/>
      <c r="DE821" s="602"/>
      <c r="DF821" s="602"/>
      <c r="DG821" s="602"/>
      <c r="DH821" s="602"/>
      <c r="DI821" s="602"/>
      <c r="DJ821" s="602"/>
      <c r="DK821" s="602"/>
      <c r="DL821" s="602"/>
      <c r="DM821" s="602"/>
      <c r="DN821" s="602"/>
      <c r="DO821" s="602"/>
      <c r="DP821" s="602"/>
      <c r="DQ821" s="602"/>
      <c r="DR821" s="602"/>
      <c r="DS821" s="602"/>
      <c r="DT821" s="602"/>
      <c r="DU821" s="602"/>
      <c r="DV821" s="602"/>
      <c r="DW821" s="602"/>
      <c r="DX821" s="602"/>
      <c r="DY821" s="602"/>
      <c r="DZ821" s="602"/>
      <c r="EA821" s="602"/>
      <c r="EB821" s="602"/>
      <c r="EC821" s="602"/>
      <c r="ED821" s="602"/>
      <c r="EE821" s="602"/>
      <c r="EF821" s="602"/>
      <c r="EG821" s="602"/>
      <c r="EH821" s="602"/>
      <c r="EI821" s="602"/>
      <c r="EJ821" s="602"/>
      <c r="EK821" s="602"/>
      <c r="EL821" s="602"/>
      <c r="EM821" s="602"/>
      <c r="EN821" s="602"/>
      <c r="EO821" s="602"/>
      <c r="EP821" s="602"/>
      <c r="EQ821" s="602"/>
      <c r="ER821" s="602"/>
      <c r="ES821" s="602"/>
      <c r="ET821" s="602"/>
      <c r="EU821" s="602"/>
      <c r="EV821" s="602"/>
      <c r="EW821" s="602"/>
      <c r="EX821" s="602"/>
      <c r="EY821" s="602"/>
      <c r="EZ821" s="602"/>
      <c r="FA821" s="602"/>
      <c r="FB821" s="602"/>
      <c r="FC821" s="602"/>
      <c r="FD821" s="602"/>
      <c r="FE821" s="602"/>
      <c r="FF821" s="602"/>
      <c r="FG821" s="602"/>
      <c r="FH821" s="602"/>
      <c r="FI821" s="602"/>
      <c r="FJ821" s="602"/>
      <c r="FK821" s="602"/>
      <c r="FL821" s="602"/>
      <c r="FM821" s="602"/>
      <c r="FN821" s="602"/>
      <c r="FO821" s="602"/>
      <c r="FP821" s="602"/>
      <c r="FQ821" s="602"/>
      <c r="FR821" s="602"/>
      <c r="FS821" s="602"/>
      <c r="FT821" s="602"/>
      <c r="FU821" s="602"/>
      <c r="FV821" s="602"/>
      <c r="FW821" s="602"/>
      <c r="FX821" s="602"/>
      <c r="FY821" s="602"/>
      <c r="FZ821" s="602"/>
      <c r="GA821" s="602"/>
      <c r="GB821" s="602"/>
      <c r="GC821" s="602"/>
      <c r="GD821" s="602"/>
      <c r="GE821" s="602"/>
      <c r="GF821" s="602"/>
      <c r="GG821" s="602"/>
      <c r="GH821" s="602"/>
      <c r="GI821" s="602"/>
      <c r="GJ821" s="602"/>
      <c r="GK821" s="602"/>
      <c r="GL821" s="602"/>
      <c r="GM821" s="602"/>
      <c r="GN821" s="602"/>
      <c r="GO821" s="602"/>
      <c r="GP821" s="602"/>
      <c r="GQ821" s="602"/>
      <c r="GR821" s="602"/>
      <c r="GS821" s="602"/>
      <c r="GT821" s="602"/>
      <c r="GU821" s="602"/>
      <c r="GV821" s="602"/>
      <c r="GW821" s="602"/>
      <c r="GX821" s="602"/>
      <c r="GY821" s="602"/>
      <c r="GZ821" s="602"/>
      <c r="HA821" s="602"/>
      <c r="HB821" s="602"/>
      <c r="HC821" s="602"/>
      <c r="HD821" s="602"/>
      <c r="HE821" s="602"/>
      <c r="HF821" s="602"/>
      <c r="HG821" s="602"/>
      <c r="HH821" s="602"/>
      <c r="HI821" s="602"/>
      <c r="HJ821" s="602"/>
      <c r="HK821" s="602"/>
      <c r="HL821" s="602"/>
      <c r="HM821" s="602"/>
      <c r="HN821" s="602"/>
      <c r="HO821" s="602"/>
      <c r="HP821" s="602"/>
      <c r="HQ821" s="602"/>
      <c r="HR821" s="602"/>
      <c r="HS821" s="602"/>
      <c r="HT821" s="602"/>
      <c r="HU821" s="602"/>
      <c r="HV821" s="602"/>
      <c r="HW821" s="602"/>
      <c r="HX821" s="602"/>
      <c r="HY821" s="602"/>
      <c r="HZ821" s="602"/>
      <c r="IA821" s="602"/>
      <c r="IB821" s="602"/>
      <c r="IC821" s="602"/>
      <c r="ID821" s="602"/>
      <c r="IE821" s="602"/>
      <c r="IF821" s="602"/>
      <c r="IG821" s="602"/>
      <c r="IH821" s="602"/>
      <c r="II821" s="602"/>
      <c r="IJ821" s="602"/>
      <c r="IK821" s="602"/>
      <c r="IL821" s="602"/>
      <c r="IM821" s="602"/>
      <c r="IN821" s="602"/>
      <c r="IO821" s="602"/>
      <c r="IP821" s="602"/>
      <c r="IQ821" s="602"/>
      <c r="IR821" s="602"/>
      <c r="IS821" s="602"/>
      <c r="IT821" s="602"/>
      <c r="IU821" s="602"/>
      <c r="IV821" s="602"/>
      <c r="IW821" s="602"/>
      <c r="IX821" s="602"/>
      <c r="IY821" s="602"/>
      <c r="IZ821" s="602"/>
      <c r="JA821" s="602"/>
      <c r="JB821" s="602"/>
      <c r="JC821" s="602"/>
      <c r="JD821" s="602"/>
      <c r="JE821" s="602"/>
      <c r="JF821" s="602"/>
      <c r="JG821" s="602"/>
      <c r="JH821" s="602"/>
      <c r="JI821" s="602"/>
      <c r="JJ821" s="602"/>
      <c r="JK821" s="602"/>
      <c r="JL821" s="602"/>
      <c r="JM821" s="602"/>
      <c r="JN821" s="602"/>
      <c r="JO821" s="602"/>
      <c r="JP821" s="602"/>
      <c r="JQ821" s="602"/>
      <c r="JR821" s="602"/>
      <c r="JS821" s="602"/>
      <c r="JT821" s="602"/>
      <c r="JU821" s="602"/>
      <c r="JV821" s="602"/>
      <c r="JW821" s="602"/>
      <c r="JX821" s="602"/>
      <c r="JY821" s="602"/>
      <c r="JZ821" s="602"/>
      <c r="KA821" s="602"/>
      <c r="KB821" s="602"/>
      <c r="KC821" s="602"/>
      <c r="KD821" s="602"/>
      <c r="KE821" s="602"/>
      <c r="KF821" s="602"/>
      <c r="KG821" s="602"/>
      <c r="KH821" s="602"/>
      <c r="KI821" s="602"/>
      <c r="KJ821" s="602"/>
      <c r="KK821" s="602"/>
      <c r="KL821" s="602"/>
      <c r="KM821" s="602"/>
      <c r="KN821" s="602"/>
      <c r="KO821" s="602"/>
      <c r="KP821" s="602"/>
      <c r="KQ821" s="602"/>
      <c r="KR821" s="602"/>
      <c r="KS821" s="602"/>
      <c r="KT821" s="602"/>
      <c r="KU821" s="602"/>
      <c r="KV821" s="602"/>
      <c r="KW821" s="602"/>
      <c r="KX821" s="602"/>
      <c r="KY821" s="602"/>
      <c r="KZ821" s="602"/>
      <c r="LA821" s="602"/>
      <c r="LB821" s="602"/>
      <c r="LC821" s="602"/>
      <c r="LD821" s="602"/>
      <c r="LE821" s="602"/>
      <c r="LF821" s="602"/>
      <c r="LG821" s="602"/>
      <c r="LH821" s="602"/>
      <c r="LI821" s="602"/>
      <c r="LJ821" s="602"/>
      <c r="LK821" s="602"/>
      <c r="LL821" s="602"/>
      <c r="LM821" s="602"/>
      <c r="LN821" s="602"/>
      <c r="LO821" s="602"/>
      <c r="LP821" s="602"/>
      <c r="LQ821" s="602"/>
      <c r="LR821" s="602"/>
      <c r="LS821" s="602"/>
      <c r="LT821" s="602"/>
      <c r="LU821" s="602"/>
      <c r="LV821" s="602"/>
      <c r="LW821" s="602"/>
      <c r="LX821" s="602"/>
      <c r="LY821" s="602"/>
      <c r="LZ821" s="602"/>
      <c r="MA821" s="602"/>
      <c r="MB821" s="602"/>
      <c r="MC821" s="602"/>
      <c r="MD821" s="602"/>
      <c r="ME821" s="602"/>
      <c r="MF821" s="602"/>
      <c r="MG821" s="602"/>
      <c r="MH821" s="602"/>
      <c r="MI821" s="602"/>
      <c r="MJ821" s="602"/>
      <c r="MK821" s="602"/>
      <c r="ML821" s="602"/>
      <c r="MM821" s="602"/>
      <c r="MN821" s="602"/>
      <c r="MO821" s="602"/>
      <c r="MP821" s="602"/>
      <c r="MQ821" s="602"/>
      <c r="MR821" s="602"/>
      <c r="MS821" s="602"/>
      <c r="MT821" s="602"/>
      <c r="MU821" s="602"/>
      <c r="MV821" s="602"/>
      <c r="MW821" s="602"/>
      <c r="MX821" s="602"/>
      <c r="MY821" s="602"/>
      <c r="MZ821" s="602"/>
      <c r="NA821" s="602"/>
      <c r="NB821" s="602"/>
      <c r="NC821" s="602"/>
      <c r="ND821" s="602"/>
      <c r="NE821" s="602"/>
      <c r="NF821" s="602"/>
      <c r="NG821" s="602"/>
      <c r="NH821" s="602"/>
      <c r="NI821" s="602"/>
      <c r="NJ821" s="602"/>
      <c r="NK821" s="602"/>
      <c r="NL821" s="602"/>
      <c r="NM821" s="602"/>
      <c r="NN821" s="602"/>
      <c r="NO821" s="602"/>
      <c r="NP821" s="602"/>
      <c r="NQ821" s="602"/>
      <c r="NR821" s="602"/>
      <c r="NS821" s="602"/>
      <c r="NT821" s="602"/>
      <c r="NU821" s="602"/>
      <c r="NV821" s="602"/>
      <c r="NW821" s="602"/>
      <c r="NX821" s="602"/>
      <c r="NY821" s="602"/>
      <c r="NZ821" s="602"/>
      <c r="OA821" s="602"/>
      <c r="OB821" s="602"/>
      <c r="OC821" s="602"/>
      <c r="OD821" s="602"/>
      <c r="OE821" s="602"/>
      <c r="OF821" s="602"/>
      <c r="OG821" s="602"/>
      <c r="OH821" s="602"/>
      <c r="OI821" s="602"/>
      <c r="OJ821" s="602"/>
      <c r="OK821" s="602"/>
      <c r="OL821" s="602"/>
      <c r="OM821" s="602"/>
      <c r="ON821" s="602"/>
      <c r="OO821" s="602"/>
      <c r="OP821" s="602"/>
      <c r="OQ821" s="602"/>
      <c r="OR821" s="602"/>
      <c r="OS821" s="602"/>
      <c r="OT821" s="602"/>
      <c r="OU821" s="602"/>
      <c r="OV821" s="602"/>
      <c r="OW821" s="602"/>
      <c r="OX821" s="602"/>
      <c r="OY821" s="602"/>
      <c r="OZ821" s="602"/>
      <c r="PA821" s="602"/>
      <c r="PB821" s="602"/>
      <c r="PC821" s="602"/>
      <c r="PD821" s="602"/>
      <c r="PE821" s="602"/>
      <c r="PF821" s="602"/>
      <c r="PG821" s="602"/>
      <c r="PH821" s="602"/>
      <c r="PI821" s="602"/>
      <c r="PJ821" s="602"/>
      <c r="PK821" s="602"/>
      <c r="PL821" s="602"/>
      <c r="PM821" s="602"/>
      <c r="PN821" s="602"/>
      <c r="PO821" s="602"/>
      <c r="PP821" s="602"/>
      <c r="PQ821" s="602"/>
      <c r="PR821" s="602"/>
      <c r="PS821" s="602"/>
      <c r="PT821" s="602"/>
      <c r="PU821" s="602"/>
      <c r="PV821" s="602"/>
      <c r="PW821" s="602"/>
      <c r="PX821" s="602"/>
      <c r="PY821" s="602"/>
      <c r="PZ821" s="602"/>
      <c r="QA821" s="602"/>
      <c r="QB821" s="602"/>
      <c r="QC821" s="602"/>
      <c r="QD821" s="602"/>
      <c r="QE821" s="602"/>
      <c r="QF821" s="602"/>
      <c r="QG821" s="602"/>
      <c r="QH821" s="602"/>
      <c r="QI821" s="602"/>
      <c r="QJ821" s="602"/>
      <c r="QK821" s="602"/>
      <c r="QL821" s="602"/>
      <c r="QM821" s="602"/>
      <c r="QN821" s="602"/>
      <c r="QO821" s="602"/>
      <c r="QP821" s="602"/>
      <c r="QQ821" s="602"/>
      <c r="QR821" s="602"/>
      <c r="QS821" s="602"/>
      <c r="QT821" s="602"/>
      <c r="QU821" s="602"/>
      <c r="QV821" s="602"/>
      <c r="QW821" s="602"/>
      <c r="QX821" s="602"/>
      <c r="QY821" s="602"/>
      <c r="QZ821" s="602"/>
      <c r="RA821" s="602"/>
      <c r="RB821" s="602"/>
      <c r="RC821" s="602"/>
      <c r="RD821" s="602"/>
      <c r="RE821" s="602"/>
      <c r="RF821" s="602"/>
      <c r="RG821" s="602"/>
      <c r="RH821" s="602"/>
      <c r="RI821" s="602"/>
      <c r="RJ821" s="602"/>
      <c r="RK821" s="602"/>
      <c r="RL821" s="602"/>
      <c r="RM821" s="602"/>
      <c r="RN821" s="602"/>
      <c r="RO821" s="602"/>
      <c r="RP821" s="602"/>
      <c r="RQ821" s="602"/>
      <c r="RR821" s="602"/>
      <c r="RS821" s="602"/>
      <c r="RT821" s="602"/>
      <c r="RU821" s="602"/>
      <c r="RV821" s="602"/>
      <c r="RW821" s="602"/>
      <c r="RX821" s="602"/>
      <c r="RY821" s="602"/>
      <c r="RZ821" s="602"/>
      <c r="SA821" s="602"/>
      <c r="SB821" s="602"/>
      <c r="SC821" s="602"/>
      <c r="SD821" s="602"/>
      <c r="SE821" s="602"/>
      <c r="SF821" s="602"/>
      <c r="SG821" s="602"/>
      <c r="SH821" s="602"/>
      <c r="SI821" s="602"/>
      <c r="SJ821" s="602"/>
      <c r="SK821" s="602"/>
      <c r="SL821" s="602"/>
      <c r="SM821" s="602"/>
      <c r="SN821" s="602"/>
      <c r="SO821" s="602"/>
      <c r="SP821" s="602"/>
      <c r="SQ821" s="602"/>
      <c r="SR821" s="602"/>
      <c r="SS821" s="602"/>
      <c r="ST821" s="602"/>
      <c r="SU821" s="602"/>
      <c r="SV821" s="602"/>
      <c r="SW821" s="602"/>
      <c r="SX821" s="602"/>
      <c r="SY821" s="602"/>
      <c r="SZ821" s="602"/>
      <c r="TA821" s="602"/>
      <c r="TB821" s="602"/>
      <c r="TC821" s="602"/>
      <c r="TD821" s="602"/>
      <c r="TE821" s="602"/>
      <c r="TF821" s="602"/>
      <c r="TG821" s="602"/>
      <c r="TH821" s="602"/>
      <c r="TI821" s="602"/>
      <c r="TJ821" s="602"/>
      <c r="TK821" s="602"/>
      <c r="TL821" s="602"/>
      <c r="TM821" s="602"/>
      <c r="TN821" s="602"/>
      <c r="TO821" s="602"/>
      <c r="TP821" s="602"/>
      <c r="TQ821" s="602"/>
      <c r="TR821" s="602"/>
      <c r="TS821" s="602"/>
      <c r="TT821" s="602"/>
      <c r="TU821" s="602"/>
      <c r="TV821" s="602"/>
      <c r="TW821" s="602"/>
      <c r="TX821" s="602"/>
      <c r="TY821" s="602"/>
      <c r="TZ821" s="602"/>
      <c r="UA821" s="602"/>
      <c r="UB821" s="602"/>
      <c r="UC821" s="602"/>
      <c r="UD821" s="602"/>
      <c r="UE821" s="602"/>
      <c r="UF821" s="602"/>
      <c r="UG821" s="602"/>
      <c r="UH821" s="602"/>
      <c r="UI821" s="602"/>
      <c r="UJ821" s="602"/>
      <c r="UK821" s="602"/>
      <c r="UL821" s="602"/>
      <c r="UM821" s="602"/>
      <c r="UN821" s="602"/>
      <c r="UO821" s="602"/>
      <c r="UP821" s="602"/>
      <c r="UQ821" s="602"/>
      <c r="UR821" s="602"/>
      <c r="US821" s="602"/>
      <c r="UT821" s="602"/>
      <c r="UU821" s="602"/>
      <c r="UV821" s="602"/>
      <c r="UW821" s="602"/>
      <c r="UX821" s="602"/>
      <c r="UY821" s="602"/>
      <c r="UZ821" s="602"/>
      <c r="VA821" s="602"/>
      <c r="VB821" s="602"/>
      <c r="VC821" s="602"/>
      <c r="VD821" s="602"/>
      <c r="VE821" s="602"/>
      <c r="VF821" s="602"/>
      <c r="VG821" s="602"/>
      <c r="VH821" s="602"/>
      <c r="VI821" s="602"/>
      <c r="VJ821" s="602"/>
      <c r="VK821" s="602"/>
      <c r="VL821" s="602"/>
      <c r="VM821" s="602"/>
      <c r="VN821" s="602"/>
      <c r="VO821" s="602"/>
      <c r="VP821" s="602"/>
      <c r="VQ821" s="602"/>
      <c r="VR821" s="602"/>
      <c r="VS821" s="602"/>
      <c r="VT821" s="602"/>
      <c r="VU821" s="602"/>
      <c r="VV821" s="602"/>
      <c r="VW821" s="602"/>
      <c r="VX821" s="602"/>
      <c r="VY821" s="602"/>
      <c r="VZ821" s="602"/>
      <c r="WA821" s="602"/>
      <c r="WB821" s="602"/>
      <c r="WC821" s="602"/>
      <c r="WD821" s="602"/>
      <c r="WE821" s="602"/>
      <c r="WF821" s="602"/>
      <c r="WG821" s="602"/>
      <c r="WH821" s="602"/>
      <c r="WI821" s="602"/>
      <c r="WJ821" s="602"/>
      <c r="WK821" s="602"/>
      <c r="WL821" s="602"/>
      <c r="WM821" s="602"/>
      <c r="WN821" s="602"/>
      <c r="WO821" s="602"/>
      <c r="WP821" s="602"/>
      <c r="WQ821" s="602"/>
      <c r="WR821" s="602"/>
      <c r="WS821" s="602"/>
      <c r="WT821" s="602"/>
      <c r="WU821" s="602"/>
      <c r="WV821" s="602"/>
      <c r="WW821" s="602"/>
      <c r="WX821" s="602"/>
      <c r="WY821" s="602"/>
      <c r="WZ821" s="602"/>
      <c r="XA821" s="602"/>
      <c r="XB821" s="602"/>
      <c r="XC821" s="602"/>
      <c r="XD821" s="602"/>
      <c r="XE821" s="602"/>
      <c r="XF821" s="602"/>
      <c r="XG821" s="602"/>
      <c r="XH821" s="602"/>
      <c r="XI821" s="602"/>
      <c r="XJ821" s="602"/>
      <c r="XK821" s="602"/>
      <c r="XL821" s="602"/>
      <c r="XM821" s="602"/>
      <c r="XN821" s="602"/>
      <c r="XO821" s="602"/>
      <c r="XP821" s="602"/>
      <c r="XQ821" s="602"/>
      <c r="XR821" s="602"/>
      <c r="XS821" s="602"/>
      <c r="XT821" s="602"/>
      <c r="XU821" s="602"/>
      <c r="XV821" s="602"/>
      <c r="XW821" s="602"/>
      <c r="XX821" s="602"/>
      <c r="XY821" s="602"/>
      <c r="XZ821" s="602"/>
      <c r="YA821" s="602"/>
      <c r="YB821" s="602"/>
      <c r="YC821" s="602"/>
      <c r="YD821" s="602"/>
      <c r="YE821" s="602"/>
      <c r="YF821" s="602"/>
      <c r="YG821" s="602"/>
      <c r="YH821" s="602"/>
      <c r="YI821" s="602"/>
      <c r="YJ821" s="602"/>
      <c r="YK821" s="602"/>
      <c r="YL821" s="602"/>
      <c r="YM821" s="602"/>
      <c r="YN821" s="602"/>
      <c r="YO821" s="602"/>
      <c r="YP821" s="602"/>
      <c r="YQ821" s="602"/>
      <c r="YR821" s="602"/>
      <c r="YS821" s="602"/>
      <c r="YT821" s="602"/>
      <c r="YU821" s="602"/>
      <c r="YV821" s="602"/>
      <c r="YW821" s="602"/>
      <c r="YX821" s="602"/>
      <c r="YY821" s="602"/>
      <c r="YZ821" s="602"/>
      <c r="ZA821" s="602"/>
      <c r="ZB821" s="602"/>
      <c r="ZC821" s="602"/>
      <c r="ZD821" s="602"/>
      <c r="ZE821" s="602"/>
      <c r="ZF821" s="602"/>
      <c r="ZG821" s="602"/>
      <c r="ZH821" s="602"/>
      <c r="ZI821" s="602"/>
      <c r="ZJ821" s="602"/>
      <c r="ZK821" s="602"/>
      <c r="ZL821" s="602"/>
      <c r="ZM821" s="602"/>
      <c r="ZN821" s="602"/>
      <c r="ZO821" s="602"/>
      <c r="ZP821" s="602"/>
      <c r="ZQ821" s="602"/>
      <c r="ZR821" s="602"/>
      <c r="ZS821" s="602"/>
      <c r="ZT821" s="602"/>
      <c r="ZU821" s="602"/>
      <c r="ZV821" s="602"/>
      <c r="ZW821" s="602"/>
      <c r="ZX821" s="602"/>
      <c r="ZY821" s="602"/>
      <c r="ZZ821" s="602"/>
      <c r="AAA821" s="602"/>
      <c r="AAB821" s="602"/>
      <c r="AAC821" s="602"/>
      <c r="AAD821" s="602"/>
      <c r="AAE821" s="602"/>
      <c r="AAF821" s="602"/>
      <c r="AAG821" s="602"/>
      <c r="AAH821" s="602"/>
      <c r="AAI821" s="602"/>
      <c r="AAJ821" s="602"/>
      <c r="AAK821" s="602"/>
      <c r="AAL821" s="602"/>
      <c r="AAM821" s="602"/>
      <c r="AAN821" s="602"/>
      <c r="AAO821" s="602"/>
      <c r="AAP821" s="602"/>
      <c r="AAQ821" s="602"/>
      <c r="AAR821" s="602"/>
      <c r="AAS821" s="602"/>
      <c r="AAT821" s="602"/>
      <c r="AAU821" s="602"/>
      <c r="AAV821" s="602"/>
      <c r="AAW821" s="602"/>
      <c r="AAX821" s="602"/>
      <c r="AAY821" s="602"/>
      <c r="AAZ821" s="602"/>
      <c r="ABA821" s="602"/>
      <c r="ABB821" s="602"/>
      <c r="ABC821" s="602"/>
      <c r="ABD821" s="602"/>
      <c r="ABE821" s="602"/>
      <c r="ABF821" s="602"/>
      <c r="ABG821" s="602"/>
      <c r="ABH821" s="602"/>
      <c r="ABI821" s="602"/>
      <c r="ABJ821" s="602"/>
      <c r="ABK821" s="602"/>
      <c r="ABL821" s="602"/>
      <c r="ABM821" s="602"/>
      <c r="ABN821" s="602"/>
      <c r="ABO821" s="602"/>
      <c r="ABP821" s="602"/>
      <c r="ABQ821" s="602"/>
      <c r="ABR821" s="602"/>
      <c r="ABS821" s="602"/>
      <c r="ABT821" s="602"/>
      <c r="ABU821" s="602"/>
      <c r="ABV821" s="602"/>
      <c r="ABW821" s="602"/>
      <c r="ABX821" s="602"/>
      <c r="ABY821" s="602"/>
      <c r="ABZ821" s="602"/>
      <c r="ACA821" s="602"/>
      <c r="ACB821" s="602"/>
      <c r="ACC821" s="602"/>
      <c r="ACD821" s="602"/>
      <c r="ACE821" s="602"/>
      <c r="ACF821" s="602"/>
      <c r="ACG821" s="602"/>
      <c r="ACH821" s="602"/>
      <c r="ACI821" s="602"/>
      <c r="ACJ821" s="602"/>
      <c r="ACK821" s="602"/>
      <c r="ACL821" s="602"/>
      <c r="ACM821" s="602"/>
      <c r="ACN821" s="602"/>
      <c r="ACO821" s="602"/>
      <c r="ACP821" s="602"/>
      <c r="ACQ821" s="602"/>
      <c r="ACR821" s="602"/>
      <c r="ACS821" s="602"/>
      <c r="ACT821" s="602"/>
      <c r="ACU821" s="602"/>
      <c r="ACV821" s="602"/>
      <c r="ACW821" s="602"/>
      <c r="ACX821" s="602"/>
      <c r="ACY821" s="602"/>
      <c r="ACZ821" s="602"/>
      <c r="ADA821" s="602"/>
      <c r="ADB821" s="602"/>
      <c r="ADC821" s="602"/>
      <c r="ADD821" s="602"/>
      <c r="ADE821" s="602"/>
      <c r="ADF821" s="602"/>
      <c r="ADG821" s="602"/>
      <c r="ADH821" s="602"/>
      <c r="ADI821" s="602"/>
      <c r="ADJ821" s="602"/>
      <c r="ADK821" s="602"/>
      <c r="ADL821" s="602"/>
      <c r="ADM821" s="602"/>
      <c r="ADN821" s="602"/>
      <c r="ADO821" s="602"/>
      <c r="ADP821" s="602"/>
      <c r="ADQ821" s="602"/>
      <c r="ADR821" s="602"/>
      <c r="ADS821" s="602"/>
      <c r="ADT821" s="602"/>
      <c r="ADU821" s="602"/>
      <c r="ADV821" s="602"/>
      <c r="ADW821" s="602"/>
      <c r="ADX821" s="602"/>
      <c r="ADY821" s="602"/>
      <c r="ADZ821" s="602"/>
      <c r="AEA821" s="602"/>
      <c r="AEB821" s="602"/>
      <c r="AEC821" s="602"/>
      <c r="AED821" s="602"/>
      <c r="AEE821" s="602"/>
      <c r="AEF821" s="602"/>
      <c r="AEG821" s="602"/>
      <c r="AEH821" s="602"/>
      <c r="AEI821" s="602"/>
      <c r="AEJ821" s="602"/>
      <c r="AEK821" s="602"/>
      <c r="AEL821" s="602"/>
      <c r="AEM821" s="602"/>
      <c r="AEN821" s="602"/>
      <c r="AEO821" s="602"/>
      <c r="AEP821" s="602"/>
      <c r="AEQ821" s="602"/>
      <c r="AER821" s="602"/>
      <c r="AES821" s="602"/>
      <c r="AET821" s="602"/>
      <c r="AEU821" s="602"/>
      <c r="AEV821" s="602"/>
      <c r="AEW821" s="602"/>
      <c r="AEX821" s="602"/>
      <c r="AEY821" s="602"/>
      <c r="AEZ821" s="602"/>
      <c r="AFA821" s="602"/>
      <c r="AFB821" s="602"/>
      <c r="AFC821" s="602"/>
      <c r="AFD821" s="602"/>
      <c r="AFE821" s="602"/>
      <c r="AFF821" s="602"/>
      <c r="AFG821" s="602"/>
      <c r="AFH821" s="602"/>
      <c r="AFI821" s="602"/>
      <c r="AFJ821" s="602"/>
      <c r="AFK821" s="602"/>
      <c r="AFL821" s="602"/>
      <c r="AFM821" s="602"/>
      <c r="AFN821" s="602"/>
      <c r="AFO821" s="602"/>
      <c r="AFP821" s="602"/>
      <c r="AFQ821" s="602"/>
      <c r="AFR821" s="602"/>
      <c r="AFS821" s="602"/>
      <c r="AFT821" s="602"/>
      <c r="AFU821" s="602"/>
      <c r="AFV821" s="602"/>
      <c r="AFW821" s="602"/>
      <c r="AFX821" s="602"/>
      <c r="AFY821" s="602"/>
      <c r="AFZ821" s="602"/>
      <c r="AGA821" s="602"/>
      <c r="AGB821" s="602"/>
      <c r="AGC821" s="602"/>
      <c r="AGD821" s="602"/>
      <c r="AGE821" s="602"/>
      <c r="AGF821" s="602"/>
      <c r="AGG821" s="602"/>
      <c r="AGH821" s="602"/>
      <c r="AGI821" s="602"/>
      <c r="AGJ821" s="602"/>
      <c r="AGK821" s="602"/>
      <c r="AGL821" s="602"/>
      <c r="AGM821" s="602"/>
      <c r="AGN821" s="602"/>
      <c r="AGO821" s="602"/>
      <c r="AGP821" s="602"/>
      <c r="AGQ821" s="602"/>
      <c r="AGR821" s="602"/>
      <c r="AGS821" s="602"/>
      <c r="AGT821" s="602"/>
      <c r="AGU821" s="602"/>
      <c r="AGV821" s="602"/>
      <c r="AGW821" s="602"/>
      <c r="AGX821" s="602"/>
      <c r="AGY821" s="602"/>
      <c r="AGZ821" s="602"/>
      <c r="AHA821" s="602"/>
      <c r="AHB821" s="602"/>
      <c r="AHC821" s="602"/>
      <c r="AHD821" s="602"/>
      <c r="AHE821" s="602"/>
      <c r="AHF821" s="602"/>
      <c r="AHG821" s="602"/>
      <c r="AHH821" s="602"/>
      <c r="AHI821" s="602"/>
      <c r="AHJ821" s="602"/>
      <c r="AHK821" s="602"/>
      <c r="AHL821" s="602"/>
      <c r="AHM821" s="602"/>
      <c r="AHN821" s="602"/>
      <c r="AHO821" s="602"/>
      <c r="AHP821" s="602"/>
      <c r="AHQ821" s="602"/>
      <c r="AHR821" s="602"/>
      <c r="AHS821" s="602"/>
      <c r="AHT821" s="602"/>
      <c r="AHU821" s="602"/>
      <c r="AHV821" s="602"/>
      <c r="AHW821" s="602"/>
      <c r="AHX821" s="602"/>
      <c r="AHY821" s="602"/>
      <c r="AHZ821" s="602"/>
      <c r="AIA821" s="602"/>
      <c r="AIB821" s="602"/>
      <c r="AIC821" s="602"/>
      <c r="AID821" s="602"/>
      <c r="AIE821" s="602"/>
      <c r="AIF821" s="602"/>
      <c r="AIG821" s="602"/>
      <c r="AIH821" s="602"/>
      <c r="AII821" s="602"/>
      <c r="AIJ821" s="602"/>
      <c r="AIK821" s="602"/>
      <c r="AIL821" s="602"/>
      <c r="AIM821" s="602"/>
      <c r="AIN821" s="602"/>
      <c r="AIO821" s="602"/>
      <c r="AIP821" s="602"/>
      <c r="AIQ821" s="602"/>
      <c r="AIR821" s="602"/>
      <c r="AIS821" s="602"/>
      <c r="AIT821" s="602"/>
      <c r="AIU821" s="602"/>
      <c r="AIV821" s="602"/>
      <c r="AIW821" s="602"/>
      <c r="AIX821" s="602"/>
      <c r="AIY821" s="602"/>
      <c r="AIZ821" s="602"/>
      <c r="AJA821" s="602"/>
      <c r="AJB821" s="602"/>
      <c r="AJC821" s="602"/>
      <c r="AJD821" s="602"/>
      <c r="AJE821" s="602"/>
      <c r="AJF821" s="602"/>
      <c r="AJG821" s="602"/>
      <c r="AJH821" s="602"/>
      <c r="AJI821" s="602"/>
    </row>
    <row r="822" spans="1:945">
      <c r="A822" s="603"/>
      <c r="B822" s="623">
        <v>44655</v>
      </c>
      <c r="C822" s="623" t="s">
        <v>1217</v>
      </c>
      <c r="D822" s="615" t="s">
        <v>2956</v>
      </c>
      <c r="E822" s="617" t="s">
        <v>3104</v>
      </c>
      <c r="F822" s="615"/>
      <c r="G822" s="615"/>
      <c r="H822" s="615"/>
      <c r="I822" s="615" t="s">
        <v>3062</v>
      </c>
      <c r="J822" s="618"/>
      <c r="K822" s="615" t="s">
        <v>4884</v>
      </c>
      <c r="L822" s="615" t="s">
        <v>4883</v>
      </c>
      <c r="M822" s="616">
        <v>44644</v>
      </c>
      <c r="N822" s="616">
        <v>44774</v>
      </c>
      <c r="O822" s="616"/>
      <c r="P822" s="616"/>
      <c r="Q822" s="616"/>
      <c r="R822" s="616"/>
      <c r="S822" s="615" t="s">
        <v>2959</v>
      </c>
      <c r="T822" s="615">
        <v>60</v>
      </c>
      <c r="U822" s="615">
        <v>49204132</v>
      </c>
      <c r="V822" s="615" t="s">
        <v>1231</v>
      </c>
      <c r="W822" s="615">
        <v>360</v>
      </c>
      <c r="X822" s="619">
        <v>3328</v>
      </c>
      <c r="Y822" s="539">
        <f t="shared" si="36"/>
        <v>1198080</v>
      </c>
      <c r="Z822" s="605">
        <v>0.79</v>
      </c>
      <c r="AA822" s="681">
        <f t="shared" si="37"/>
        <v>946483.20000000007</v>
      </c>
      <c r="AB822" s="625"/>
      <c r="AC822" s="621">
        <v>0</v>
      </c>
      <c r="AD822" s="609"/>
      <c r="AE822" s="606"/>
      <c r="AF822" s="695">
        <f t="shared" si="38"/>
        <v>946483.20000000007</v>
      </c>
      <c r="AG822" s="604" t="s">
        <v>1073</v>
      </c>
      <c r="AH822" s="604"/>
      <c r="AI822" s="604">
        <v>60</v>
      </c>
      <c r="AJ822" s="608" t="s">
        <v>2619</v>
      </c>
      <c r="AK822" s="604" t="s">
        <v>1088</v>
      </c>
      <c r="AL822" s="607" t="s">
        <v>2620</v>
      </c>
      <c r="AM822" s="604" t="s">
        <v>52</v>
      </c>
      <c r="AN822" s="604" t="s">
        <v>1076</v>
      </c>
      <c r="AO822" s="604"/>
      <c r="AP822" s="606"/>
      <c r="AQ822" s="606" t="s">
        <v>37</v>
      </c>
      <c r="AR822" s="606" t="s">
        <v>3086</v>
      </c>
      <c r="AS822" s="603" t="s">
        <v>1078</v>
      </c>
      <c r="AT822" s="610" t="s">
        <v>1078</v>
      </c>
      <c r="AU822" s="610" t="s">
        <v>1078</v>
      </c>
      <c r="AV822" s="605">
        <v>0.73</v>
      </c>
      <c r="AW822" s="602"/>
      <c r="AX822" s="602"/>
      <c r="AY822" s="602"/>
      <c r="AZ822" s="602"/>
      <c r="BA822" s="602"/>
      <c r="BB822" s="602"/>
      <c r="BC822" s="602"/>
      <c r="BD822" s="602"/>
      <c r="BE822" s="602"/>
      <c r="BF822" s="602"/>
      <c r="BG822" s="602"/>
      <c r="BH822" s="602"/>
      <c r="BI822" s="602"/>
      <c r="BJ822" s="602"/>
      <c r="BK822" s="602"/>
      <c r="BL822" s="602"/>
      <c r="BM822" s="602"/>
      <c r="BN822" s="602"/>
      <c r="BO822" s="602"/>
      <c r="BP822" s="602"/>
      <c r="BQ822" s="602"/>
      <c r="BR822" s="602"/>
      <c r="BS822" s="602"/>
      <c r="BT822" s="602"/>
      <c r="BU822" s="602"/>
      <c r="BV822" s="602"/>
      <c r="BW822" s="602"/>
      <c r="BX822" s="602"/>
      <c r="BY822" s="602"/>
      <c r="BZ822" s="602"/>
      <c r="CA822" s="602"/>
      <c r="CB822" s="602"/>
      <c r="CC822" s="602"/>
      <c r="CD822" s="602"/>
      <c r="CE822" s="602"/>
      <c r="CF822" s="602"/>
      <c r="CG822" s="602"/>
      <c r="CH822" s="602"/>
      <c r="CI822" s="602"/>
      <c r="CJ822" s="602"/>
      <c r="CK822" s="602"/>
      <c r="CL822" s="602"/>
      <c r="CM822" s="602"/>
      <c r="CN822" s="602"/>
      <c r="CO822" s="602"/>
      <c r="CP822" s="602"/>
      <c r="CQ822" s="602"/>
      <c r="CR822" s="602"/>
      <c r="CS822" s="602"/>
      <c r="CT822" s="602"/>
      <c r="CU822" s="602"/>
      <c r="CV822" s="602"/>
      <c r="CW822" s="602"/>
      <c r="CX822" s="602"/>
      <c r="CY822" s="602"/>
      <c r="CZ822" s="602"/>
      <c r="DA822" s="602"/>
      <c r="DB822" s="602"/>
      <c r="DC822" s="602"/>
      <c r="DD822" s="602"/>
      <c r="DE822" s="602"/>
      <c r="DF822" s="602"/>
      <c r="DG822" s="602"/>
      <c r="DH822" s="602"/>
      <c r="DI822" s="602"/>
      <c r="DJ822" s="602"/>
      <c r="DK822" s="602"/>
      <c r="DL822" s="602"/>
      <c r="DM822" s="602"/>
      <c r="DN822" s="602"/>
      <c r="DO822" s="602"/>
      <c r="DP822" s="602"/>
      <c r="DQ822" s="602"/>
      <c r="DR822" s="602"/>
      <c r="DS822" s="602"/>
      <c r="DT822" s="602"/>
      <c r="DU822" s="602"/>
      <c r="DV822" s="602"/>
      <c r="DW822" s="602"/>
      <c r="DX822" s="602"/>
      <c r="DY822" s="602"/>
      <c r="DZ822" s="602"/>
      <c r="EA822" s="602"/>
      <c r="EB822" s="602"/>
      <c r="EC822" s="602"/>
      <c r="ED822" s="602"/>
      <c r="EE822" s="602"/>
      <c r="EF822" s="602"/>
      <c r="EG822" s="602"/>
      <c r="EH822" s="602"/>
      <c r="EI822" s="602"/>
      <c r="EJ822" s="602"/>
      <c r="EK822" s="602"/>
      <c r="EL822" s="602"/>
      <c r="EM822" s="602"/>
      <c r="EN822" s="602"/>
      <c r="EO822" s="602"/>
      <c r="EP822" s="602"/>
      <c r="EQ822" s="602"/>
      <c r="ER822" s="602"/>
      <c r="ES822" s="602"/>
      <c r="ET822" s="602"/>
      <c r="EU822" s="602"/>
      <c r="EV822" s="602"/>
      <c r="EW822" s="602"/>
      <c r="EX822" s="602"/>
      <c r="EY822" s="602"/>
      <c r="EZ822" s="602"/>
      <c r="FA822" s="602"/>
      <c r="FB822" s="602"/>
      <c r="FC822" s="602"/>
      <c r="FD822" s="602"/>
      <c r="FE822" s="602"/>
      <c r="FF822" s="602"/>
      <c r="FG822" s="602"/>
      <c r="FH822" s="602"/>
      <c r="FI822" s="602"/>
      <c r="FJ822" s="602"/>
      <c r="FK822" s="602"/>
      <c r="FL822" s="602"/>
      <c r="FM822" s="602"/>
      <c r="FN822" s="602"/>
      <c r="FO822" s="602"/>
      <c r="FP822" s="602"/>
      <c r="FQ822" s="602"/>
      <c r="FR822" s="602"/>
      <c r="FS822" s="602"/>
      <c r="FT822" s="602"/>
      <c r="FU822" s="602"/>
      <c r="FV822" s="602"/>
      <c r="FW822" s="602"/>
      <c r="FX822" s="602"/>
      <c r="FY822" s="602"/>
      <c r="FZ822" s="602"/>
      <c r="GA822" s="602"/>
      <c r="GB822" s="602"/>
      <c r="GC822" s="602"/>
      <c r="GD822" s="602"/>
      <c r="GE822" s="602"/>
      <c r="GF822" s="602"/>
      <c r="GG822" s="602"/>
      <c r="GH822" s="602"/>
      <c r="GI822" s="602"/>
      <c r="GJ822" s="602"/>
      <c r="GK822" s="602"/>
      <c r="GL822" s="602"/>
      <c r="GM822" s="602"/>
      <c r="GN822" s="602"/>
      <c r="GO822" s="602"/>
      <c r="GP822" s="602"/>
      <c r="GQ822" s="602"/>
      <c r="GR822" s="602"/>
      <c r="GS822" s="602"/>
      <c r="GT822" s="602"/>
      <c r="GU822" s="602"/>
      <c r="GV822" s="602"/>
      <c r="GW822" s="602"/>
      <c r="GX822" s="602"/>
      <c r="GY822" s="602"/>
      <c r="GZ822" s="602"/>
      <c r="HA822" s="602"/>
      <c r="HB822" s="602"/>
      <c r="HC822" s="602"/>
      <c r="HD822" s="602"/>
      <c r="HE822" s="602"/>
      <c r="HF822" s="602"/>
      <c r="HG822" s="602"/>
      <c r="HH822" s="602"/>
      <c r="HI822" s="602"/>
      <c r="HJ822" s="602"/>
      <c r="HK822" s="602"/>
      <c r="HL822" s="602"/>
      <c r="HM822" s="602"/>
      <c r="HN822" s="602"/>
      <c r="HO822" s="602"/>
      <c r="HP822" s="602"/>
      <c r="HQ822" s="602"/>
      <c r="HR822" s="602"/>
      <c r="HS822" s="602"/>
      <c r="HT822" s="602"/>
      <c r="HU822" s="602"/>
      <c r="HV822" s="602"/>
      <c r="HW822" s="602"/>
      <c r="HX822" s="602"/>
      <c r="HY822" s="602"/>
      <c r="HZ822" s="602"/>
      <c r="IA822" s="602"/>
      <c r="IB822" s="602"/>
      <c r="IC822" s="602"/>
      <c r="ID822" s="602"/>
      <c r="IE822" s="602"/>
      <c r="IF822" s="602"/>
      <c r="IG822" s="602"/>
      <c r="IH822" s="602"/>
      <c r="II822" s="602"/>
      <c r="IJ822" s="602"/>
      <c r="IK822" s="602"/>
      <c r="IL822" s="602"/>
      <c r="IM822" s="602"/>
      <c r="IN822" s="602"/>
      <c r="IO822" s="602"/>
      <c r="IP822" s="602"/>
      <c r="IQ822" s="602"/>
      <c r="IR822" s="602"/>
      <c r="IS822" s="602"/>
      <c r="IT822" s="602"/>
      <c r="IU822" s="602"/>
      <c r="IV822" s="602"/>
      <c r="IW822" s="602"/>
      <c r="IX822" s="602"/>
      <c r="IY822" s="602"/>
      <c r="IZ822" s="602"/>
      <c r="JA822" s="602"/>
      <c r="JB822" s="602"/>
      <c r="JC822" s="602"/>
      <c r="JD822" s="602"/>
      <c r="JE822" s="602"/>
      <c r="JF822" s="602"/>
      <c r="JG822" s="602"/>
      <c r="JH822" s="602"/>
      <c r="JI822" s="602"/>
      <c r="JJ822" s="602"/>
      <c r="JK822" s="602"/>
      <c r="JL822" s="602"/>
      <c r="JM822" s="602"/>
      <c r="JN822" s="602"/>
      <c r="JO822" s="602"/>
      <c r="JP822" s="602"/>
      <c r="JQ822" s="602"/>
      <c r="JR822" s="602"/>
      <c r="JS822" s="602"/>
      <c r="JT822" s="602"/>
      <c r="JU822" s="602"/>
      <c r="JV822" s="602"/>
      <c r="JW822" s="602"/>
      <c r="JX822" s="602"/>
      <c r="JY822" s="602"/>
      <c r="JZ822" s="602"/>
      <c r="KA822" s="602"/>
      <c r="KB822" s="602"/>
      <c r="KC822" s="602"/>
      <c r="KD822" s="602"/>
      <c r="KE822" s="602"/>
      <c r="KF822" s="602"/>
      <c r="KG822" s="602"/>
      <c r="KH822" s="602"/>
      <c r="KI822" s="602"/>
      <c r="KJ822" s="602"/>
      <c r="KK822" s="602"/>
      <c r="KL822" s="602"/>
      <c r="KM822" s="602"/>
      <c r="KN822" s="602"/>
      <c r="KO822" s="602"/>
      <c r="KP822" s="602"/>
      <c r="KQ822" s="602"/>
      <c r="KR822" s="602"/>
      <c r="KS822" s="602"/>
      <c r="KT822" s="602"/>
      <c r="KU822" s="602"/>
      <c r="KV822" s="602"/>
      <c r="KW822" s="602"/>
      <c r="KX822" s="602"/>
      <c r="KY822" s="602"/>
      <c r="KZ822" s="602"/>
      <c r="LA822" s="602"/>
      <c r="LB822" s="602"/>
      <c r="LC822" s="602"/>
      <c r="LD822" s="602"/>
      <c r="LE822" s="602"/>
      <c r="LF822" s="602"/>
      <c r="LG822" s="602"/>
      <c r="LH822" s="602"/>
      <c r="LI822" s="602"/>
      <c r="LJ822" s="602"/>
      <c r="LK822" s="602"/>
      <c r="LL822" s="602"/>
      <c r="LM822" s="602"/>
      <c r="LN822" s="602"/>
      <c r="LO822" s="602"/>
      <c r="LP822" s="602"/>
      <c r="LQ822" s="602"/>
      <c r="LR822" s="602"/>
      <c r="LS822" s="602"/>
      <c r="LT822" s="602"/>
      <c r="LU822" s="602"/>
      <c r="LV822" s="602"/>
      <c r="LW822" s="602"/>
      <c r="LX822" s="602"/>
      <c r="LY822" s="602"/>
      <c r="LZ822" s="602"/>
      <c r="MA822" s="602"/>
      <c r="MB822" s="602"/>
      <c r="MC822" s="602"/>
      <c r="MD822" s="602"/>
      <c r="ME822" s="602"/>
      <c r="MF822" s="602"/>
      <c r="MG822" s="602"/>
      <c r="MH822" s="602"/>
      <c r="MI822" s="602"/>
      <c r="MJ822" s="602"/>
      <c r="MK822" s="602"/>
      <c r="ML822" s="602"/>
      <c r="MM822" s="602"/>
      <c r="MN822" s="602"/>
      <c r="MO822" s="602"/>
      <c r="MP822" s="602"/>
      <c r="MQ822" s="602"/>
      <c r="MR822" s="602"/>
      <c r="MS822" s="602"/>
      <c r="MT822" s="602"/>
      <c r="MU822" s="602"/>
      <c r="MV822" s="602"/>
      <c r="MW822" s="602"/>
      <c r="MX822" s="602"/>
      <c r="MY822" s="602"/>
      <c r="MZ822" s="602"/>
      <c r="NA822" s="602"/>
      <c r="NB822" s="602"/>
      <c r="NC822" s="602"/>
      <c r="ND822" s="602"/>
      <c r="NE822" s="602"/>
      <c r="NF822" s="602"/>
      <c r="NG822" s="602"/>
      <c r="NH822" s="602"/>
      <c r="NI822" s="602"/>
      <c r="NJ822" s="602"/>
      <c r="NK822" s="602"/>
      <c r="NL822" s="602"/>
      <c r="NM822" s="602"/>
      <c r="NN822" s="602"/>
      <c r="NO822" s="602"/>
      <c r="NP822" s="602"/>
      <c r="NQ822" s="602"/>
      <c r="NR822" s="602"/>
      <c r="NS822" s="602"/>
      <c r="NT822" s="602"/>
      <c r="NU822" s="602"/>
      <c r="NV822" s="602"/>
      <c r="NW822" s="602"/>
      <c r="NX822" s="602"/>
      <c r="NY822" s="602"/>
      <c r="NZ822" s="602"/>
      <c r="OA822" s="602"/>
      <c r="OB822" s="602"/>
      <c r="OC822" s="602"/>
      <c r="OD822" s="602"/>
      <c r="OE822" s="602"/>
      <c r="OF822" s="602"/>
      <c r="OG822" s="602"/>
      <c r="OH822" s="602"/>
      <c r="OI822" s="602"/>
      <c r="OJ822" s="602"/>
      <c r="OK822" s="602"/>
      <c r="OL822" s="602"/>
      <c r="OM822" s="602"/>
      <c r="ON822" s="602"/>
      <c r="OO822" s="602"/>
      <c r="OP822" s="602"/>
      <c r="OQ822" s="602"/>
      <c r="OR822" s="602"/>
      <c r="OS822" s="602"/>
      <c r="OT822" s="602"/>
      <c r="OU822" s="602"/>
      <c r="OV822" s="602"/>
      <c r="OW822" s="602"/>
      <c r="OX822" s="602"/>
      <c r="OY822" s="602"/>
      <c r="OZ822" s="602"/>
      <c r="PA822" s="602"/>
      <c r="PB822" s="602"/>
      <c r="PC822" s="602"/>
      <c r="PD822" s="602"/>
      <c r="PE822" s="602"/>
      <c r="PF822" s="602"/>
      <c r="PG822" s="602"/>
      <c r="PH822" s="602"/>
      <c r="PI822" s="602"/>
      <c r="PJ822" s="602"/>
      <c r="PK822" s="602"/>
      <c r="PL822" s="602"/>
      <c r="PM822" s="602"/>
      <c r="PN822" s="602"/>
      <c r="PO822" s="602"/>
      <c r="PP822" s="602"/>
      <c r="PQ822" s="602"/>
      <c r="PR822" s="602"/>
      <c r="PS822" s="602"/>
      <c r="PT822" s="602"/>
      <c r="PU822" s="602"/>
      <c r="PV822" s="602"/>
      <c r="PW822" s="602"/>
      <c r="PX822" s="602"/>
      <c r="PY822" s="602"/>
      <c r="PZ822" s="602"/>
      <c r="QA822" s="602"/>
      <c r="QB822" s="602"/>
      <c r="QC822" s="602"/>
      <c r="QD822" s="602"/>
      <c r="QE822" s="602"/>
      <c r="QF822" s="602"/>
      <c r="QG822" s="602"/>
      <c r="QH822" s="602"/>
      <c r="QI822" s="602"/>
      <c r="QJ822" s="602"/>
      <c r="QK822" s="602"/>
      <c r="QL822" s="602"/>
      <c r="QM822" s="602"/>
      <c r="QN822" s="602"/>
      <c r="QO822" s="602"/>
      <c r="QP822" s="602"/>
      <c r="QQ822" s="602"/>
      <c r="QR822" s="602"/>
      <c r="QS822" s="602"/>
      <c r="QT822" s="602"/>
      <c r="QU822" s="602"/>
      <c r="QV822" s="602"/>
      <c r="QW822" s="602"/>
      <c r="QX822" s="602"/>
      <c r="QY822" s="602"/>
      <c r="QZ822" s="602"/>
      <c r="RA822" s="602"/>
      <c r="RB822" s="602"/>
      <c r="RC822" s="602"/>
      <c r="RD822" s="602"/>
      <c r="RE822" s="602"/>
      <c r="RF822" s="602"/>
      <c r="RG822" s="602"/>
      <c r="RH822" s="602"/>
      <c r="RI822" s="602"/>
      <c r="RJ822" s="602"/>
      <c r="RK822" s="602"/>
      <c r="RL822" s="602"/>
      <c r="RM822" s="602"/>
      <c r="RN822" s="602"/>
      <c r="RO822" s="602"/>
      <c r="RP822" s="602"/>
      <c r="RQ822" s="602"/>
      <c r="RR822" s="602"/>
      <c r="RS822" s="602"/>
      <c r="RT822" s="602"/>
      <c r="RU822" s="602"/>
      <c r="RV822" s="602"/>
      <c r="RW822" s="602"/>
      <c r="RX822" s="602"/>
      <c r="RY822" s="602"/>
      <c r="RZ822" s="602"/>
      <c r="SA822" s="602"/>
      <c r="SB822" s="602"/>
      <c r="SC822" s="602"/>
      <c r="SD822" s="602"/>
      <c r="SE822" s="602"/>
      <c r="SF822" s="602"/>
      <c r="SG822" s="602"/>
      <c r="SH822" s="602"/>
      <c r="SI822" s="602"/>
      <c r="SJ822" s="602"/>
      <c r="SK822" s="602"/>
      <c r="SL822" s="602"/>
      <c r="SM822" s="602"/>
      <c r="SN822" s="602"/>
      <c r="SO822" s="602"/>
      <c r="SP822" s="602"/>
      <c r="SQ822" s="602"/>
      <c r="SR822" s="602"/>
      <c r="SS822" s="602"/>
      <c r="ST822" s="602"/>
      <c r="SU822" s="602"/>
      <c r="SV822" s="602"/>
      <c r="SW822" s="602"/>
      <c r="SX822" s="602"/>
      <c r="SY822" s="602"/>
      <c r="SZ822" s="602"/>
      <c r="TA822" s="602"/>
      <c r="TB822" s="602"/>
      <c r="TC822" s="602"/>
      <c r="TD822" s="602"/>
      <c r="TE822" s="602"/>
      <c r="TF822" s="602"/>
      <c r="TG822" s="602"/>
      <c r="TH822" s="602"/>
      <c r="TI822" s="602"/>
      <c r="TJ822" s="602"/>
      <c r="TK822" s="602"/>
      <c r="TL822" s="602"/>
      <c r="TM822" s="602"/>
      <c r="TN822" s="602"/>
      <c r="TO822" s="602"/>
      <c r="TP822" s="602"/>
      <c r="TQ822" s="602"/>
      <c r="TR822" s="602"/>
      <c r="TS822" s="602"/>
      <c r="TT822" s="602"/>
      <c r="TU822" s="602"/>
      <c r="TV822" s="602"/>
      <c r="TW822" s="602"/>
      <c r="TX822" s="602"/>
      <c r="TY822" s="602"/>
      <c r="TZ822" s="602"/>
      <c r="UA822" s="602"/>
      <c r="UB822" s="602"/>
      <c r="UC822" s="602"/>
      <c r="UD822" s="602"/>
      <c r="UE822" s="602"/>
      <c r="UF822" s="602"/>
      <c r="UG822" s="602"/>
      <c r="UH822" s="602"/>
      <c r="UI822" s="602"/>
      <c r="UJ822" s="602"/>
      <c r="UK822" s="602"/>
      <c r="UL822" s="602"/>
      <c r="UM822" s="602"/>
      <c r="UN822" s="602"/>
      <c r="UO822" s="602"/>
      <c r="UP822" s="602"/>
      <c r="UQ822" s="602"/>
      <c r="UR822" s="602"/>
      <c r="US822" s="602"/>
      <c r="UT822" s="602"/>
      <c r="UU822" s="602"/>
      <c r="UV822" s="602"/>
      <c r="UW822" s="602"/>
      <c r="UX822" s="602"/>
      <c r="UY822" s="602"/>
      <c r="UZ822" s="602"/>
      <c r="VA822" s="602"/>
      <c r="VB822" s="602"/>
      <c r="VC822" s="602"/>
      <c r="VD822" s="602"/>
      <c r="VE822" s="602"/>
      <c r="VF822" s="602"/>
      <c r="VG822" s="602"/>
      <c r="VH822" s="602"/>
      <c r="VI822" s="602"/>
      <c r="VJ822" s="602"/>
      <c r="VK822" s="602"/>
      <c r="VL822" s="602"/>
      <c r="VM822" s="602"/>
      <c r="VN822" s="602"/>
      <c r="VO822" s="602"/>
      <c r="VP822" s="602"/>
      <c r="VQ822" s="602"/>
      <c r="VR822" s="602"/>
      <c r="VS822" s="602"/>
      <c r="VT822" s="602"/>
      <c r="VU822" s="602"/>
      <c r="VV822" s="602"/>
      <c r="VW822" s="602"/>
      <c r="VX822" s="602"/>
      <c r="VY822" s="602"/>
      <c r="VZ822" s="602"/>
      <c r="WA822" s="602"/>
      <c r="WB822" s="602"/>
      <c r="WC822" s="602"/>
      <c r="WD822" s="602"/>
      <c r="WE822" s="602"/>
      <c r="WF822" s="602"/>
      <c r="WG822" s="602"/>
      <c r="WH822" s="602"/>
      <c r="WI822" s="602"/>
      <c r="WJ822" s="602"/>
      <c r="WK822" s="602"/>
      <c r="WL822" s="602"/>
      <c r="WM822" s="602"/>
      <c r="WN822" s="602"/>
      <c r="WO822" s="602"/>
      <c r="WP822" s="602"/>
      <c r="WQ822" s="602"/>
      <c r="WR822" s="602"/>
      <c r="WS822" s="602"/>
      <c r="WT822" s="602"/>
      <c r="WU822" s="602"/>
      <c r="WV822" s="602"/>
      <c r="WW822" s="602"/>
      <c r="WX822" s="602"/>
      <c r="WY822" s="602"/>
      <c r="WZ822" s="602"/>
      <c r="XA822" s="602"/>
      <c r="XB822" s="602"/>
      <c r="XC822" s="602"/>
      <c r="XD822" s="602"/>
      <c r="XE822" s="602"/>
      <c r="XF822" s="602"/>
      <c r="XG822" s="602"/>
      <c r="XH822" s="602"/>
      <c r="XI822" s="602"/>
      <c r="XJ822" s="602"/>
      <c r="XK822" s="602"/>
      <c r="XL822" s="602"/>
      <c r="XM822" s="602"/>
      <c r="XN822" s="602"/>
      <c r="XO822" s="602"/>
      <c r="XP822" s="602"/>
      <c r="XQ822" s="602"/>
      <c r="XR822" s="602"/>
      <c r="XS822" s="602"/>
      <c r="XT822" s="602"/>
      <c r="XU822" s="602"/>
      <c r="XV822" s="602"/>
      <c r="XW822" s="602"/>
      <c r="XX822" s="602"/>
      <c r="XY822" s="602"/>
      <c r="XZ822" s="602"/>
      <c r="YA822" s="602"/>
      <c r="YB822" s="602"/>
      <c r="YC822" s="602"/>
      <c r="YD822" s="602"/>
      <c r="YE822" s="602"/>
      <c r="YF822" s="602"/>
      <c r="YG822" s="602"/>
      <c r="YH822" s="602"/>
      <c r="YI822" s="602"/>
      <c r="YJ822" s="602"/>
      <c r="YK822" s="602"/>
      <c r="YL822" s="602"/>
      <c r="YM822" s="602"/>
      <c r="YN822" s="602"/>
      <c r="YO822" s="602"/>
      <c r="YP822" s="602"/>
      <c r="YQ822" s="602"/>
      <c r="YR822" s="602"/>
      <c r="YS822" s="602"/>
      <c r="YT822" s="602"/>
      <c r="YU822" s="602"/>
      <c r="YV822" s="602"/>
      <c r="YW822" s="602"/>
      <c r="YX822" s="602"/>
      <c r="YY822" s="602"/>
      <c r="YZ822" s="602"/>
      <c r="ZA822" s="602"/>
      <c r="ZB822" s="602"/>
      <c r="ZC822" s="602"/>
      <c r="ZD822" s="602"/>
      <c r="ZE822" s="602"/>
      <c r="ZF822" s="602"/>
      <c r="ZG822" s="602"/>
      <c r="ZH822" s="602"/>
      <c r="ZI822" s="602"/>
      <c r="ZJ822" s="602"/>
      <c r="ZK822" s="602"/>
      <c r="ZL822" s="602"/>
      <c r="ZM822" s="602"/>
      <c r="ZN822" s="602"/>
      <c r="ZO822" s="602"/>
      <c r="ZP822" s="602"/>
      <c r="ZQ822" s="602"/>
      <c r="ZR822" s="602"/>
      <c r="ZS822" s="602"/>
      <c r="ZT822" s="602"/>
      <c r="ZU822" s="602"/>
      <c r="ZV822" s="602"/>
      <c r="ZW822" s="602"/>
      <c r="ZX822" s="602"/>
      <c r="ZY822" s="602"/>
      <c r="ZZ822" s="602"/>
      <c r="AAA822" s="602"/>
      <c r="AAB822" s="602"/>
      <c r="AAC822" s="602"/>
      <c r="AAD822" s="602"/>
      <c r="AAE822" s="602"/>
      <c r="AAF822" s="602"/>
      <c r="AAG822" s="602"/>
      <c r="AAH822" s="602"/>
      <c r="AAI822" s="602"/>
      <c r="AAJ822" s="602"/>
      <c r="AAK822" s="602"/>
      <c r="AAL822" s="602"/>
      <c r="AAM822" s="602"/>
      <c r="AAN822" s="602"/>
      <c r="AAO822" s="602"/>
      <c r="AAP822" s="602"/>
      <c r="AAQ822" s="602"/>
      <c r="AAR822" s="602"/>
      <c r="AAS822" s="602"/>
      <c r="AAT822" s="602"/>
      <c r="AAU822" s="602"/>
      <c r="AAV822" s="602"/>
      <c r="AAW822" s="602"/>
      <c r="AAX822" s="602"/>
      <c r="AAY822" s="602"/>
      <c r="AAZ822" s="602"/>
      <c r="ABA822" s="602"/>
      <c r="ABB822" s="602"/>
      <c r="ABC822" s="602"/>
      <c r="ABD822" s="602"/>
      <c r="ABE822" s="602"/>
      <c r="ABF822" s="602"/>
      <c r="ABG822" s="602"/>
      <c r="ABH822" s="602"/>
      <c r="ABI822" s="602"/>
      <c r="ABJ822" s="602"/>
      <c r="ABK822" s="602"/>
      <c r="ABL822" s="602"/>
      <c r="ABM822" s="602"/>
      <c r="ABN822" s="602"/>
      <c r="ABO822" s="602"/>
      <c r="ABP822" s="602"/>
      <c r="ABQ822" s="602"/>
      <c r="ABR822" s="602"/>
      <c r="ABS822" s="602"/>
      <c r="ABT822" s="602"/>
      <c r="ABU822" s="602"/>
      <c r="ABV822" s="602"/>
      <c r="ABW822" s="602"/>
      <c r="ABX822" s="602"/>
      <c r="ABY822" s="602"/>
      <c r="ABZ822" s="602"/>
      <c r="ACA822" s="602"/>
      <c r="ACB822" s="602"/>
      <c r="ACC822" s="602"/>
      <c r="ACD822" s="602"/>
      <c r="ACE822" s="602"/>
      <c r="ACF822" s="602"/>
      <c r="ACG822" s="602"/>
      <c r="ACH822" s="602"/>
      <c r="ACI822" s="602"/>
      <c r="ACJ822" s="602"/>
      <c r="ACK822" s="602"/>
      <c r="ACL822" s="602"/>
      <c r="ACM822" s="602"/>
      <c r="ACN822" s="602"/>
      <c r="ACO822" s="602"/>
      <c r="ACP822" s="602"/>
      <c r="ACQ822" s="602"/>
      <c r="ACR822" s="602"/>
      <c r="ACS822" s="602"/>
      <c r="ACT822" s="602"/>
      <c r="ACU822" s="602"/>
      <c r="ACV822" s="602"/>
      <c r="ACW822" s="602"/>
      <c r="ACX822" s="602"/>
      <c r="ACY822" s="602"/>
      <c r="ACZ822" s="602"/>
      <c r="ADA822" s="602"/>
      <c r="ADB822" s="602"/>
      <c r="ADC822" s="602"/>
      <c r="ADD822" s="602"/>
      <c r="ADE822" s="602"/>
      <c r="ADF822" s="602"/>
      <c r="ADG822" s="602"/>
      <c r="ADH822" s="602"/>
      <c r="ADI822" s="602"/>
      <c r="ADJ822" s="602"/>
      <c r="ADK822" s="602"/>
      <c r="ADL822" s="602"/>
      <c r="ADM822" s="602"/>
      <c r="ADN822" s="602"/>
      <c r="ADO822" s="602"/>
      <c r="ADP822" s="602"/>
      <c r="ADQ822" s="602"/>
      <c r="ADR822" s="602"/>
      <c r="ADS822" s="602"/>
      <c r="ADT822" s="602"/>
      <c r="ADU822" s="602"/>
      <c r="ADV822" s="602"/>
      <c r="ADW822" s="602"/>
      <c r="ADX822" s="602"/>
      <c r="ADY822" s="602"/>
      <c r="ADZ822" s="602"/>
      <c r="AEA822" s="602"/>
      <c r="AEB822" s="602"/>
      <c r="AEC822" s="602"/>
      <c r="AED822" s="602"/>
      <c r="AEE822" s="602"/>
      <c r="AEF822" s="602"/>
      <c r="AEG822" s="602"/>
      <c r="AEH822" s="602"/>
      <c r="AEI822" s="602"/>
      <c r="AEJ822" s="602"/>
      <c r="AEK822" s="602"/>
      <c r="AEL822" s="602"/>
      <c r="AEM822" s="602"/>
      <c r="AEN822" s="602"/>
      <c r="AEO822" s="602"/>
      <c r="AEP822" s="602"/>
      <c r="AEQ822" s="602"/>
      <c r="AER822" s="602"/>
      <c r="AES822" s="602"/>
      <c r="AET822" s="602"/>
      <c r="AEU822" s="602"/>
      <c r="AEV822" s="602"/>
      <c r="AEW822" s="602"/>
      <c r="AEX822" s="602"/>
      <c r="AEY822" s="602"/>
      <c r="AEZ822" s="602"/>
      <c r="AFA822" s="602"/>
      <c r="AFB822" s="602"/>
      <c r="AFC822" s="602"/>
      <c r="AFD822" s="602"/>
      <c r="AFE822" s="602"/>
      <c r="AFF822" s="602"/>
      <c r="AFG822" s="602"/>
      <c r="AFH822" s="602"/>
      <c r="AFI822" s="602"/>
      <c r="AFJ822" s="602"/>
      <c r="AFK822" s="602"/>
      <c r="AFL822" s="602"/>
      <c r="AFM822" s="602"/>
      <c r="AFN822" s="602"/>
      <c r="AFO822" s="602"/>
      <c r="AFP822" s="602"/>
      <c r="AFQ822" s="602"/>
      <c r="AFR822" s="602"/>
      <c r="AFS822" s="602"/>
      <c r="AFT822" s="602"/>
      <c r="AFU822" s="602"/>
      <c r="AFV822" s="602"/>
      <c r="AFW822" s="602"/>
      <c r="AFX822" s="602"/>
      <c r="AFY822" s="602"/>
      <c r="AFZ822" s="602"/>
      <c r="AGA822" s="602"/>
      <c r="AGB822" s="602"/>
      <c r="AGC822" s="602"/>
      <c r="AGD822" s="602"/>
      <c r="AGE822" s="602"/>
      <c r="AGF822" s="602"/>
      <c r="AGG822" s="602"/>
      <c r="AGH822" s="602"/>
      <c r="AGI822" s="602"/>
      <c r="AGJ822" s="602"/>
      <c r="AGK822" s="602"/>
      <c r="AGL822" s="602"/>
      <c r="AGM822" s="602"/>
      <c r="AGN822" s="602"/>
      <c r="AGO822" s="602"/>
      <c r="AGP822" s="602"/>
      <c r="AGQ822" s="602"/>
      <c r="AGR822" s="602"/>
      <c r="AGS822" s="602"/>
      <c r="AGT822" s="602"/>
      <c r="AGU822" s="602"/>
      <c r="AGV822" s="602"/>
      <c r="AGW822" s="602"/>
      <c r="AGX822" s="602"/>
      <c r="AGY822" s="602"/>
      <c r="AGZ822" s="602"/>
      <c r="AHA822" s="602"/>
      <c r="AHB822" s="602"/>
      <c r="AHC822" s="602"/>
      <c r="AHD822" s="602"/>
      <c r="AHE822" s="602"/>
      <c r="AHF822" s="602"/>
      <c r="AHG822" s="602"/>
      <c r="AHH822" s="602"/>
      <c r="AHI822" s="602"/>
      <c r="AHJ822" s="602"/>
      <c r="AHK822" s="602"/>
      <c r="AHL822" s="602"/>
      <c r="AHM822" s="602"/>
      <c r="AHN822" s="602"/>
      <c r="AHO822" s="602"/>
      <c r="AHP822" s="602"/>
      <c r="AHQ822" s="602"/>
      <c r="AHR822" s="602"/>
      <c r="AHS822" s="602"/>
      <c r="AHT822" s="602"/>
      <c r="AHU822" s="602"/>
      <c r="AHV822" s="602"/>
      <c r="AHW822" s="602"/>
      <c r="AHX822" s="602"/>
      <c r="AHY822" s="602"/>
      <c r="AHZ822" s="602"/>
      <c r="AIA822" s="602"/>
      <c r="AIB822" s="602"/>
      <c r="AIC822" s="602"/>
      <c r="AID822" s="602"/>
      <c r="AIE822" s="602"/>
      <c r="AIF822" s="602"/>
      <c r="AIG822" s="602"/>
      <c r="AIH822" s="602"/>
      <c r="AII822" s="602"/>
      <c r="AIJ822" s="602"/>
      <c r="AIK822" s="602"/>
      <c r="AIL822" s="602"/>
      <c r="AIM822" s="602"/>
      <c r="AIN822" s="602"/>
      <c r="AIO822" s="602"/>
      <c r="AIP822" s="602"/>
      <c r="AIQ822" s="602"/>
      <c r="AIR822" s="602"/>
      <c r="AIS822" s="602"/>
      <c r="AIT822" s="602"/>
      <c r="AIU822" s="602"/>
      <c r="AIV822" s="602"/>
      <c r="AIW822" s="602"/>
      <c r="AIX822" s="602"/>
      <c r="AIY822" s="602"/>
      <c r="AIZ822" s="602"/>
      <c r="AJA822" s="602"/>
      <c r="AJB822" s="602"/>
      <c r="AJC822" s="602"/>
      <c r="AJD822" s="602"/>
      <c r="AJE822" s="602"/>
      <c r="AJF822" s="602"/>
      <c r="AJG822" s="602"/>
      <c r="AJH822" s="602"/>
      <c r="AJI822" s="602"/>
    </row>
    <row r="823" spans="1:945">
      <c r="A823" s="603"/>
      <c r="B823" s="623">
        <v>44655</v>
      </c>
      <c r="C823" s="623" t="s">
        <v>1217</v>
      </c>
      <c r="D823" s="615" t="s">
        <v>2956</v>
      </c>
      <c r="E823" s="617" t="s">
        <v>3104</v>
      </c>
      <c r="F823" s="615"/>
      <c r="G823" s="615"/>
      <c r="H823" s="615"/>
      <c r="I823" s="615" t="s">
        <v>3062</v>
      </c>
      <c r="J823" s="618"/>
      <c r="K823" s="615" t="s">
        <v>4884</v>
      </c>
      <c r="L823" s="615" t="s">
        <v>4883</v>
      </c>
      <c r="M823" s="616">
        <v>44644</v>
      </c>
      <c r="N823" s="616">
        <v>44774</v>
      </c>
      <c r="O823" s="616"/>
      <c r="P823" s="616"/>
      <c r="Q823" s="616"/>
      <c r="R823" s="616"/>
      <c r="S823" s="615" t="s">
        <v>2959</v>
      </c>
      <c r="T823" s="615">
        <v>60</v>
      </c>
      <c r="U823" s="615">
        <v>49203132</v>
      </c>
      <c r="V823" s="615" t="s">
        <v>986</v>
      </c>
      <c r="W823" s="615">
        <v>360</v>
      </c>
      <c r="X823" s="619">
        <v>8320</v>
      </c>
      <c r="Y823" s="539">
        <f t="shared" si="36"/>
        <v>2995200</v>
      </c>
      <c r="Z823" s="605">
        <v>0.53</v>
      </c>
      <c r="AA823" s="681">
        <f t="shared" si="37"/>
        <v>1587456</v>
      </c>
      <c r="AB823" s="625"/>
      <c r="AC823" s="621">
        <v>0</v>
      </c>
      <c r="AD823" s="609"/>
      <c r="AE823" s="606"/>
      <c r="AF823" s="695">
        <f t="shared" si="38"/>
        <v>1587456</v>
      </c>
      <c r="AG823" s="604" t="s">
        <v>1073</v>
      </c>
      <c r="AH823" s="604"/>
      <c r="AI823" s="604">
        <v>60</v>
      </c>
      <c r="AJ823" s="608" t="s">
        <v>2619</v>
      </c>
      <c r="AK823" s="604" t="s">
        <v>1088</v>
      </c>
      <c r="AL823" s="607" t="s">
        <v>2620</v>
      </c>
      <c r="AM823" s="604" t="s">
        <v>52</v>
      </c>
      <c r="AN823" s="604" t="s">
        <v>1076</v>
      </c>
      <c r="AO823" s="604"/>
      <c r="AP823" s="606"/>
      <c r="AQ823" s="606" t="s">
        <v>37</v>
      </c>
      <c r="AR823" s="606" t="s">
        <v>3086</v>
      </c>
      <c r="AS823" s="603" t="s">
        <v>1078</v>
      </c>
      <c r="AT823" s="610" t="s">
        <v>1078</v>
      </c>
      <c r="AU823" s="610" t="s">
        <v>1078</v>
      </c>
      <c r="AV823" s="605">
        <v>0.73</v>
      </c>
      <c r="AW823" s="602"/>
      <c r="AX823" s="602"/>
      <c r="AY823" s="602"/>
      <c r="AZ823" s="602"/>
      <c r="BA823" s="602"/>
      <c r="BB823" s="602"/>
      <c r="BC823" s="602"/>
      <c r="BD823" s="602"/>
      <c r="BE823" s="602"/>
      <c r="BF823" s="602"/>
      <c r="BG823" s="602"/>
      <c r="BH823" s="602"/>
      <c r="BI823" s="602"/>
      <c r="BJ823" s="602"/>
      <c r="BK823" s="602"/>
      <c r="BL823" s="602"/>
      <c r="BM823" s="602"/>
      <c r="BN823" s="602"/>
      <c r="BO823" s="602"/>
      <c r="BP823" s="602"/>
      <c r="BQ823" s="602"/>
      <c r="BR823" s="602"/>
      <c r="BS823" s="602"/>
      <c r="BT823" s="602"/>
      <c r="BU823" s="602"/>
      <c r="BV823" s="602"/>
      <c r="BW823" s="602"/>
      <c r="BX823" s="602"/>
      <c r="BY823" s="602"/>
      <c r="BZ823" s="602"/>
      <c r="CA823" s="602"/>
      <c r="CB823" s="602"/>
      <c r="CC823" s="602"/>
      <c r="CD823" s="602"/>
      <c r="CE823" s="602"/>
      <c r="CF823" s="602"/>
      <c r="CG823" s="602"/>
      <c r="CH823" s="602"/>
      <c r="CI823" s="602"/>
      <c r="CJ823" s="602"/>
      <c r="CK823" s="602"/>
      <c r="CL823" s="602"/>
      <c r="CM823" s="602"/>
      <c r="CN823" s="602"/>
      <c r="CO823" s="602"/>
      <c r="CP823" s="602"/>
      <c r="CQ823" s="602"/>
      <c r="CR823" s="602"/>
      <c r="CS823" s="602"/>
      <c r="CT823" s="602"/>
      <c r="CU823" s="602"/>
      <c r="CV823" s="602"/>
      <c r="CW823" s="602"/>
      <c r="CX823" s="602"/>
      <c r="CY823" s="602"/>
      <c r="CZ823" s="602"/>
      <c r="DA823" s="602"/>
      <c r="DB823" s="602"/>
      <c r="DC823" s="602"/>
      <c r="DD823" s="602"/>
      <c r="DE823" s="602"/>
      <c r="DF823" s="602"/>
      <c r="DG823" s="602"/>
      <c r="DH823" s="602"/>
      <c r="DI823" s="602"/>
      <c r="DJ823" s="602"/>
      <c r="DK823" s="602"/>
      <c r="DL823" s="602"/>
      <c r="DM823" s="602"/>
      <c r="DN823" s="602"/>
      <c r="DO823" s="602"/>
      <c r="DP823" s="602"/>
      <c r="DQ823" s="602"/>
      <c r="DR823" s="602"/>
      <c r="DS823" s="602"/>
      <c r="DT823" s="602"/>
      <c r="DU823" s="602"/>
      <c r="DV823" s="602"/>
      <c r="DW823" s="602"/>
      <c r="DX823" s="602"/>
      <c r="DY823" s="602"/>
      <c r="DZ823" s="602"/>
      <c r="EA823" s="602"/>
      <c r="EB823" s="602"/>
      <c r="EC823" s="602"/>
      <c r="ED823" s="602"/>
      <c r="EE823" s="602"/>
      <c r="EF823" s="602"/>
      <c r="EG823" s="602"/>
      <c r="EH823" s="602"/>
      <c r="EI823" s="602"/>
      <c r="EJ823" s="602"/>
      <c r="EK823" s="602"/>
      <c r="EL823" s="602"/>
      <c r="EM823" s="602"/>
      <c r="EN823" s="602"/>
      <c r="EO823" s="602"/>
      <c r="EP823" s="602"/>
      <c r="EQ823" s="602"/>
      <c r="ER823" s="602"/>
      <c r="ES823" s="602"/>
      <c r="ET823" s="602"/>
      <c r="EU823" s="602"/>
      <c r="EV823" s="602"/>
      <c r="EW823" s="602"/>
      <c r="EX823" s="602"/>
      <c r="EY823" s="602"/>
      <c r="EZ823" s="602"/>
      <c r="FA823" s="602"/>
      <c r="FB823" s="602"/>
      <c r="FC823" s="602"/>
      <c r="FD823" s="602"/>
      <c r="FE823" s="602"/>
      <c r="FF823" s="602"/>
      <c r="FG823" s="602"/>
      <c r="FH823" s="602"/>
      <c r="FI823" s="602"/>
      <c r="FJ823" s="602"/>
      <c r="FK823" s="602"/>
      <c r="FL823" s="602"/>
      <c r="FM823" s="602"/>
      <c r="FN823" s="602"/>
      <c r="FO823" s="602"/>
      <c r="FP823" s="602"/>
      <c r="FQ823" s="602"/>
      <c r="FR823" s="602"/>
      <c r="FS823" s="602"/>
      <c r="FT823" s="602"/>
      <c r="FU823" s="602"/>
      <c r="FV823" s="602"/>
      <c r="FW823" s="602"/>
      <c r="FX823" s="602"/>
      <c r="FY823" s="602"/>
      <c r="FZ823" s="602"/>
      <c r="GA823" s="602"/>
      <c r="GB823" s="602"/>
      <c r="GC823" s="602"/>
      <c r="GD823" s="602"/>
      <c r="GE823" s="602"/>
      <c r="GF823" s="602"/>
      <c r="GG823" s="602"/>
      <c r="GH823" s="602"/>
      <c r="GI823" s="602"/>
      <c r="GJ823" s="602"/>
      <c r="GK823" s="602"/>
      <c r="GL823" s="602"/>
      <c r="GM823" s="602"/>
      <c r="GN823" s="602"/>
      <c r="GO823" s="602"/>
      <c r="GP823" s="602"/>
      <c r="GQ823" s="602"/>
      <c r="GR823" s="602"/>
      <c r="GS823" s="602"/>
      <c r="GT823" s="602"/>
      <c r="GU823" s="602"/>
      <c r="GV823" s="602"/>
      <c r="GW823" s="602"/>
      <c r="GX823" s="602"/>
      <c r="GY823" s="602"/>
      <c r="GZ823" s="602"/>
      <c r="HA823" s="602"/>
      <c r="HB823" s="602"/>
      <c r="HC823" s="602"/>
      <c r="HD823" s="602"/>
      <c r="HE823" s="602"/>
      <c r="HF823" s="602"/>
      <c r="HG823" s="602"/>
      <c r="HH823" s="602"/>
      <c r="HI823" s="602"/>
      <c r="HJ823" s="602"/>
      <c r="HK823" s="602"/>
      <c r="HL823" s="602"/>
      <c r="HM823" s="602"/>
      <c r="HN823" s="602"/>
      <c r="HO823" s="602"/>
      <c r="HP823" s="602"/>
      <c r="HQ823" s="602"/>
      <c r="HR823" s="602"/>
      <c r="HS823" s="602"/>
      <c r="HT823" s="602"/>
      <c r="HU823" s="602"/>
      <c r="HV823" s="602"/>
      <c r="HW823" s="602"/>
      <c r="HX823" s="602"/>
      <c r="HY823" s="602"/>
      <c r="HZ823" s="602"/>
      <c r="IA823" s="602"/>
      <c r="IB823" s="602"/>
      <c r="IC823" s="602"/>
      <c r="ID823" s="602"/>
      <c r="IE823" s="602"/>
      <c r="IF823" s="602"/>
      <c r="IG823" s="602"/>
      <c r="IH823" s="602"/>
      <c r="II823" s="602"/>
      <c r="IJ823" s="602"/>
      <c r="IK823" s="602"/>
      <c r="IL823" s="602"/>
      <c r="IM823" s="602"/>
      <c r="IN823" s="602"/>
      <c r="IO823" s="602"/>
      <c r="IP823" s="602"/>
      <c r="IQ823" s="602"/>
      <c r="IR823" s="602"/>
      <c r="IS823" s="602"/>
      <c r="IT823" s="602"/>
      <c r="IU823" s="602"/>
      <c r="IV823" s="602"/>
      <c r="IW823" s="602"/>
      <c r="IX823" s="602"/>
      <c r="IY823" s="602"/>
      <c r="IZ823" s="602"/>
      <c r="JA823" s="602"/>
      <c r="JB823" s="602"/>
      <c r="JC823" s="602"/>
      <c r="JD823" s="602"/>
      <c r="JE823" s="602"/>
      <c r="JF823" s="602"/>
      <c r="JG823" s="602"/>
      <c r="JH823" s="602"/>
      <c r="JI823" s="602"/>
      <c r="JJ823" s="602"/>
      <c r="JK823" s="602"/>
      <c r="JL823" s="602"/>
      <c r="JM823" s="602"/>
      <c r="JN823" s="602"/>
      <c r="JO823" s="602"/>
      <c r="JP823" s="602"/>
      <c r="JQ823" s="602"/>
      <c r="JR823" s="602"/>
      <c r="JS823" s="602"/>
      <c r="JT823" s="602"/>
      <c r="JU823" s="602"/>
      <c r="JV823" s="602"/>
      <c r="JW823" s="602"/>
      <c r="JX823" s="602"/>
      <c r="JY823" s="602"/>
      <c r="JZ823" s="602"/>
      <c r="KA823" s="602"/>
      <c r="KB823" s="602"/>
      <c r="KC823" s="602"/>
      <c r="KD823" s="602"/>
      <c r="KE823" s="602"/>
      <c r="KF823" s="602"/>
      <c r="KG823" s="602"/>
      <c r="KH823" s="602"/>
      <c r="KI823" s="602"/>
      <c r="KJ823" s="602"/>
      <c r="KK823" s="602"/>
      <c r="KL823" s="602"/>
      <c r="KM823" s="602"/>
      <c r="KN823" s="602"/>
      <c r="KO823" s="602"/>
      <c r="KP823" s="602"/>
      <c r="KQ823" s="602"/>
      <c r="KR823" s="602"/>
      <c r="KS823" s="602"/>
      <c r="KT823" s="602"/>
      <c r="KU823" s="602"/>
      <c r="KV823" s="602"/>
      <c r="KW823" s="602"/>
      <c r="KX823" s="602"/>
      <c r="KY823" s="602"/>
      <c r="KZ823" s="602"/>
      <c r="LA823" s="602"/>
      <c r="LB823" s="602"/>
      <c r="LC823" s="602"/>
      <c r="LD823" s="602"/>
      <c r="LE823" s="602"/>
      <c r="LF823" s="602"/>
      <c r="LG823" s="602"/>
      <c r="LH823" s="602"/>
      <c r="LI823" s="602"/>
      <c r="LJ823" s="602"/>
      <c r="LK823" s="602"/>
      <c r="LL823" s="602"/>
      <c r="LM823" s="602"/>
      <c r="LN823" s="602"/>
      <c r="LO823" s="602"/>
      <c r="LP823" s="602"/>
      <c r="LQ823" s="602"/>
      <c r="LR823" s="602"/>
      <c r="LS823" s="602"/>
      <c r="LT823" s="602"/>
      <c r="LU823" s="602"/>
      <c r="LV823" s="602"/>
      <c r="LW823" s="602"/>
      <c r="LX823" s="602"/>
      <c r="LY823" s="602"/>
      <c r="LZ823" s="602"/>
      <c r="MA823" s="602"/>
      <c r="MB823" s="602"/>
      <c r="MC823" s="602"/>
      <c r="MD823" s="602"/>
      <c r="ME823" s="602"/>
      <c r="MF823" s="602"/>
      <c r="MG823" s="602"/>
      <c r="MH823" s="602"/>
      <c r="MI823" s="602"/>
      <c r="MJ823" s="602"/>
      <c r="MK823" s="602"/>
      <c r="ML823" s="602"/>
      <c r="MM823" s="602"/>
      <c r="MN823" s="602"/>
      <c r="MO823" s="602"/>
      <c r="MP823" s="602"/>
      <c r="MQ823" s="602"/>
      <c r="MR823" s="602"/>
      <c r="MS823" s="602"/>
      <c r="MT823" s="602"/>
      <c r="MU823" s="602"/>
      <c r="MV823" s="602"/>
      <c r="MW823" s="602"/>
      <c r="MX823" s="602"/>
      <c r="MY823" s="602"/>
      <c r="MZ823" s="602"/>
      <c r="NA823" s="602"/>
      <c r="NB823" s="602"/>
      <c r="NC823" s="602"/>
      <c r="ND823" s="602"/>
      <c r="NE823" s="602"/>
      <c r="NF823" s="602"/>
      <c r="NG823" s="602"/>
      <c r="NH823" s="602"/>
      <c r="NI823" s="602"/>
      <c r="NJ823" s="602"/>
      <c r="NK823" s="602"/>
      <c r="NL823" s="602"/>
      <c r="NM823" s="602"/>
      <c r="NN823" s="602"/>
      <c r="NO823" s="602"/>
      <c r="NP823" s="602"/>
      <c r="NQ823" s="602"/>
      <c r="NR823" s="602"/>
      <c r="NS823" s="602"/>
      <c r="NT823" s="602"/>
      <c r="NU823" s="602"/>
      <c r="NV823" s="602"/>
      <c r="NW823" s="602"/>
      <c r="NX823" s="602"/>
      <c r="NY823" s="602"/>
      <c r="NZ823" s="602"/>
      <c r="OA823" s="602"/>
      <c r="OB823" s="602"/>
      <c r="OC823" s="602"/>
      <c r="OD823" s="602"/>
      <c r="OE823" s="602"/>
      <c r="OF823" s="602"/>
      <c r="OG823" s="602"/>
      <c r="OH823" s="602"/>
      <c r="OI823" s="602"/>
      <c r="OJ823" s="602"/>
      <c r="OK823" s="602"/>
      <c r="OL823" s="602"/>
      <c r="OM823" s="602"/>
      <c r="ON823" s="602"/>
      <c r="OO823" s="602"/>
      <c r="OP823" s="602"/>
      <c r="OQ823" s="602"/>
      <c r="OR823" s="602"/>
      <c r="OS823" s="602"/>
      <c r="OT823" s="602"/>
      <c r="OU823" s="602"/>
      <c r="OV823" s="602"/>
      <c r="OW823" s="602"/>
      <c r="OX823" s="602"/>
      <c r="OY823" s="602"/>
      <c r="OZ823" s="602"/>
      <c r="PA823" s="602"/>
      <c r="PB823" s="602"/>
      <c r="PC823" s="602"/>
      <c r="PD823" s="602"/>
      <c r="PE823" s="602"/>
      <c r="PF823" s="602"/>
      <c r="PG823" s="602"/>
      <c r="PH823" s="602"/>
      <c r="PI823" s="602"/>
      <c r="PJ823" s="602"/>
      <c r="PK823" s="602"/>
      <c r="PL823" s="602"/>
      <c r="PM823" s="602"/>
      <c r="PN823" s="602"/>
      <c r="PO823" s="602"/>
      <c r="PP823" s="602"/>
      <c r="PQ823" s="602"/>
      <c r="PR823" s="602"/>
      <c r="PS823" s="602"/>
      <c r="PT823" s="602"/>
      <c r="PU823" s="602"/>
      <c r="PV823" s="602"/>
      <c r="PW823" s="602"/>
      <c r="PX823" s="602"/>
      <c r="PY823" s="602"/>
      <c r="PZ823" s="602"/>
      <c r="QA823" s="602"/>
      <c r="QB823" s="602"/>
      <c r="QC823" s="602"/>
      <c r="QD823" s="602"/>
      <c r="QE823" s="602"/>
      <c r="QF823" s="602"/>
      <c r="QG823" s="602"/>
      <c r="QH823" s="602"/>
      <c r="QI823" s="602"/>
      <c r="QJ823" s="602"/>
      <c r="QK823" s="602"/>
      <c r="QL823" s="602"/>
      <c r="QM823" s="602"/>
      <c r="QN823" s="602"/>
      <c r="QO823" s="602"/>
      <c r="QP823" s="602"/>
      <c r="QQ823" s="602"/>
      <c r="QR823" s="602"/>
      <c r="QS823" s="602"/>
      <c r="QT823" s="602"/>
      <c r="QU823" s="602"/>
      <c r="QV823" s="602"/>
      <c r="QW823" s="602"/>
      <c r="QX823" s="602"/>
      <c r="QY823" s="602"/>
      <c r="QZ823" s="602"/>
      <c r="RA823" s="602"/>
      <c r="RB823" s="602"/>
      <c r="RC823" s="602"/>
      <c r="RD823" s="602"/>
      <c r="RE823" s="602"/>
      <c r="RF823" s="602"/>
      <c r="RG823" s="602"/>
      <c r="RH823" s="602"/>
      <c r="RI823" s="602"/>
      <c r="RJ823" s="602"/>
      <c r="RK823" s="602"/>
      <c r="RL823" s="602"/>
      <c r="RM823" s="602"/>
      <c r="RN823" s="602"/>
      <c r="RO823" s="602"/>
      <c r="RP823" s="602"/>
      <c r="RQ823" s="602"/>
      <c r="RR823" s="602"/>
      <c r="RS823" s="602"/>
      <c r="RT823" s="602"/>
      <c r="RU823" s="602"/>
      <c r="RV823" s="602"/>
      <c r="RW823" s="602"/>
      <c r="RX823" s="602"/>
      <c r="RY823" s="602"/>
      <c r="RZ823" s="602"/>
      <c r="SA823" s="602"/>
      <c r="SB823" s="602"/>
      <c r="SC823" s="602"/>
      <c r="SD823" s="602"/>
      <c r="SE823" s="602"/>
      <c r="SF823" s="602"/>
      <c r="SG823" s="602"/>
      <c r="SH823" s="602"/>
      <c r="SI823" s="602"/>
      <c r="SJ823" s="602"/>
      <c r="SK823" s="602"/>
      <c r="SL823" s="602"/>
      <c r="SM823" s="602"/>
      <c r="SN823" s="602"/>
      <c r="SO823" s="602"/>
      <c r="SP823" s="602"/>
      <c r="SQ823" s="602"/>
      <c r="SR823" s="602"/>
      <c r="SS823" s="602"/>
      <c r="ST823" s="602"/>
      <c r="SU823" s="602"/>
      <c r="SV823" s="602"/>
      <c r="SW823" s="602"/>
      <c r="SX823" s="602"/>
      <c r="SY823" s="602"/>
      <c r="SZ823" s="602"/>
      <c r="TA823" s="602"/>
      <c r="TB823" s="602"/>
      <c r="TC823" s="602"/>
      <c r="TD823" s="602"/>
      <c r="TE823" s="602"/>
      <c r="TF823" s="602"/>
      <c r="TG823" s="602"/>
      <c r="TH823" s="602"/>
      <c r="TI823" s="602"/>
      <c r="TJ823" s="602"/>
      <c r="TK823" s="602"/>
      <c r="TL823" s="602"/>
      <c r="TM823" s="602"/>
      <c r="TN823" s="602"/>
      <c r="TO823" s="602"/>
      <c r="TP823" s="602"/>
      <c r="TQ823" s="602"/>
      <c r="TR823" s="602"/>
      <c r="TS823" s="602"/>
      <c r="TT823" s="602"/>
      <c r="TU823" s="602"/>
      <c r="TV823" s="602"/>
      <c r="TW823" s="602"/>
      <c r="TX823" s="602"/>
      <c r="TY823" s="602"/>
      <c r="TZ823" s="602"/>
      <c r="UA823" s="602"/>
      <c r="UB823" s="602"/>
      <c r="UC823" s="602"/>
      <c r="UD823" s="602"/>
      <c r="UE823" s="602"/>
      <c r="UF823" s="602"/>
      <c r="UG823" s="602"/>
      <c r="UH823" s="602"/>
      <c r="UI823" s="602"/>
      <c r="UJ823" s="602"/>
      <c r="UK823" s="602"/>
      <c r="UL823" s="602"/>
      <c r="UM823" s="602"/>
      <c r="UN823" s="602"/>
      <c r="UO823" s="602"/>
      <c r="UP823" s="602"/>
      <c r="UQ823" s="602"/>
      <c r="UR823" s="602"/>
      <c r="US823" s="602"/>
      <c r="UT823" s="602"/>
      <c r="UU823" s="602"/>
      <c r="UV823" s="602"/>
      <c r="UW823" s="602"/>
      <c r="UX823" s="602"/>
      <c r="UY823" s="602"/>
      <c r="UZ823" s="602"/>
      <c r="VA823" s="602"/>
      <c r="VB823" s="602"/>
      <c r="VC823" s="602"/>
      <c r="VD823" s="602"/>
      <c r="VE823" s="602"/>
      <c r="VF823" s="602"/>
      <c r="VG823" s="602"/>
      <c r="VH823" s="602"/>
      <c r="VI823" s="602"/>
      <c r="VJ823" s="602"/>
      <c r="VK823" s="602"/>
      <c r="VL823" s="602"/>
      <c r="VM823" s="602"/>
      <c r="VN823" s="602"/>
      <c r="VO823" s="602"/>
      <c r="VP823" s="602"/>
      <c r="VQ823" s="602"/>
      <c r="VR823" s="602"/>
      <c r="VS823" s="602"/>
      <c r="VT823" s="602"/>
      <c r="VU823" s="602"/>
      <c r="VV823" s="602"/>
      <c r="VW823" s="602"/>
      <c r="VX823" s="602"/>
      <c r="VY823" s="602"/>
      <c r="VZ823" s="602"/>
      <c r="WA823" s="602"/>
      <c r="WB823" s="602"/>
      <c r="WC823" s="602"/>
      <c r="WD823" s="602"/>
      <c r="WE823" s="602"/>
      <c r="WF823" s="602"/>
      <c r="WG823" s="602"/>
      <c r="WH823" s="602"/>
      <c r="WI823" s="602"/>
      <c r="WJ823" s="602"/>
      <c r="WK823" s="602"/>
      <c r="WL823" s="602"/>
      <c r="WM823" s="602"/>
      <c r="WN823" s="602"/>
      <c r="WO823" s="602"/>
      <c r="WP823" s="602"/>
      <c r="WQ823" s="602"/>
      <c r="WR823" s="602"/>
      <c r="WS823" s="602"/>
      <c r="WT823" s="602"/>
      <c r="WU823" s="602"/>
      <c r="WV823" s="602"/>
      <c r="WW823" s="602"/>
      <c r="WX823" s="602"/>
      <c r="WY823" s="602"/>
      <c r="WZ823" s="602"/>
      <c r="XA823" s="602"/>
      <c r="XB823" s="602"/>
      <c r="XC823" s="602"/>
      <c r="XD823" s="602"/>
      <c r="XE823" s="602"/>
      <c r="XF823" s="602"/>
      <c r="XG823" s="602"/>
      <c r="XH823" s="602"/>
      <c r="XI823" s="602"/>
      <c r="XJ823" s="602"/>
      <c r="XK823" s="602"/>
      <c r="XL823" s="602"/>
      <c r="XM823" s="602"/>
      <c r="XN823" s="602"/>
      <c r="XO823" s="602"/>
      <c r="XP823" s="602"/>
      <c r="XQ823" s="602"/>
      <c r="XR823" s="602"/>
      <c r="XS823" s="602"/>
      <c r="XT823" s="602"/>
      <c r="XU823" s="602"/>
      <c r="XV823" s="602"/>
      <c r="XW823" s="602"/>
      <c r="XX823" s="602"/>
      <c r="XY823" s="602"/>
      <c r="XZ823" s="602"/>
      <c r="YA823" s="602"/>
      <c r="YB823" s="602"/>
      <c r="YC823" s="602"/>
      <c r="YD823" s="602"/>
      <c r="YE823" s="602"/>
      <c r="YF823" s="602"/>
      <c r="YG823" s="602"/>
      <c r="YH823" s="602"/>
      <c r="YI823" s="602"/>
      <c r="YJ823" s="602"/>
      <c r="YK823" s="602"/>
      <c r="YL823" s="602"/>
      <c r="YM823" s="602"/>
      <c r="YN823" s="602"/>
      <c r="YO823" s="602"/>
      <c r="YP823" s="602"/>
      <c r="YQ823" s="602"/>
      <c r="YR823" s="602"/>
      <c r="YS823" s="602"/>
      <c r="YT823" s="602"/>
      <c r="YU823" s="602"/>
      <c r="YV823" s="602"/>
      <c r="YW823" s="602"/>
      <c r="YX823" s="602"/>
      <c r="YY823" s="602"/>
      <c r="YZ823" s="602"/>
      <c r="ZA823" s="602"/>
      <c r="ZB823" s="602"/>
      <c r="ZC823" s="602"/>
      <c r="ZD823" s="602"/>
      <c r="ZE823" s="602"/>
      <c r="ZF823" s="602"/>
      <c r="ZG823" s="602"/>
      <c r="ZH823" s="602"/>
      <c r="ZI823" s="602"/>
      <c r="ZJ823" s="602"/>
      <c r="ZK823" s="602"/>
      <c r="ZL823" s="602"/>
      <c r="ZM823" s="602"/>
      <c r="ZN823" s="602"/>
      <c r="ZO823" s="602"/>
      <c r="ZP823" s="602"/>
      <c r="ZQ823" s="602"/>
      <c r="ZR823" s="602"/>
      <c r="ZS823" s="602"/>
      <c r="ZT823" s="602"/>
      <c r="ZU823" s="602"/>
      <c r="ZV823" s="602"/>
      <c r="ZW823" s="602"/>
      <c r="ZX823" s="602"/>
      <c r="ZY823" s="602"/>
      <c r="ZZ823" s="602"/>
      <c r="AAA823" s="602"/>
      <c r="AAB823" s="602"/>
      <c r="AAC823" s="602"/>
      <c r="AAD823" s="602"/>
      <c r="AAE823" s="602"/>
      <c r="AAF823" s="602"/>
      <c r="AAG823" s="602"/>
      <c r="AAH823" s="602"/>
      <c r="AAI823" s="602"/>
      <c r="AAJ823" s="602"/>
      <c r="AAK823" s="602"/>
      <c r="AAL823" s="602"/>
      <c r="AAM823" s="602"/>
      <c r="AAN823" s="602"/>
      <c r="AAO823" s="602"/>
      <c r="AAP823" s="602"/>
      <c r="AAQ823" s="602"/>
      <c r="AAR823" s="602"/>
      <c r="AAS823" s="602"/>
      <c r="AAT823" s="602"/>
      <c r="AAU823" s="602"/>
      <c r="AAV823" s="602"/>
      <c r="AAW823" s="602"/>
      <c r="AAX823" s="602"/>
      <c r="AAY823" s="602"/>
      <c r="AAZ823" s="602"/>
      <c r="ABA823" s="602"/>
      <c r="ABB823" s="602"/>
      <c r="ABC823" s="602"/>
      <c r="ABD823" s="602"/>
      <c r="ABE823" s="602"/>
      <c r="ABF823" s="602"/>
      <c r="ABG823" s="602"/>
      <c r="ABH823" s="602"/>
      <c r="ABI823" s="602"/>
      <c r="ABJ823" s="602"/>
      <c r="ABK823" s="602"/>
      <c r="ABL823" s="602"/>
      <c r="ABM823" s="602"/>
      <c r="ABN823" s="602"/>
      <c r="ABO823" s="602"/>
      <c r="ABP823" s="602"/>
      <c r="ABQ823" s="602"/>
      <c r="ABR823" s="602"/>
      <c r="ABS823" s="602"/>
      <c r="ABT823" s="602"/>
      <c r="ABU823" s="602"/>
      <c r="ABV823" s="602"/>
      <c r="ABW823" s="602"/>
      <c r="ABX823" s="602"/>
      <c r="ABY823" s="602"/>
      <c r="ABZ823" s="602"/>
      <c r="ACA823" s="602"/>
      <c r="ACB823" s="602"/>
      <c r="ACC823" s="602"/>
      <c r="ACD823" s="602"/>
      <c r="ACE823" s="602"/>
      <c r="ACF823" s="602"/>
      <c r="ACG823" s="602"/>
      <c r="ACH823" s="602"/>
      <c r="ACI823" s="602"/>
      <c r="ACJ823" s="602"/>
      <c r="ACK823" s="602"/>
      <c r="ACL823" s="602"/>
      <c r="ACM823" s="602"/>
      <c r="ACN823" s="602"/>
      <c r="ACO823" s="602"/>
      <c r="ACP823" s="602"/>
      <c r="ACQ823" s="602"/>
      <c r="ACR823" s="602"/>
      <c r="ACS823" s="602"/>
      <c r="ACT823" s="602"/>
      <c r="ACU823" s="602"/>
      <c r="ACV823" s="602"/>
      <c r="ACW823" s="602"/>
      <c r="ACX823" s="602"/>
      <c r="ACY823" s="602"/>
      <c r="ACZ823" s="602"/>
      <c r="ADA823" s="602"/>
      <c r="ADB823" s="602"/>
      <c r="ADC823" s="602"/>
      <c r="ADD823" s="602"/>
      <c r="ADE823" s="602"/>
      <c r="ADF823" s="602"/>
      <c r="ADG823" s="602"/>
      <c r="ADH823" s="602"/>
      <c r="ADI823" s="602"/>
      <c r="ADJ823" s="602"/>
      <c r="ADK823" s="602"/>
      <c r="ADL823" s="602"/>
      <c r="ADM823" s="602"/>
      <c r="ADN823" s="602"/>
      <c r="ADO823" s="602"/>
      <c r="ADP823" s="602"/>
      <c r="ADQ823" s="602"/>
      <c r="ADR823" s="602"/>
      <c r="ADS823" s="602"/>
      <c r="ADT823" s="602"/>
      <c r="ADU823" s="602"/>
      <c r="ADV823" s="602"/>
      <c r="ADW823" s="602"/>
      <c r="ADX823" s="602"/>
      <c r="ADY823" s="602"/>
      <c r="ADZ823" s="602"/>
      <c r="AEA823" s="602"/>
      <c r="AEB823" s="602"/>
      <c r="AEC823" s="602"/>
      <c r="AED823" s="602"/>
      <c r="AEE823" s="602"/>
      <c r="AEF823" s="602"/>
      <c r="AEG823" s="602"/>
      <c r="AEH823" s="602"/>
      <c r="AEI823" s="602"/>
      <c r="AEJ823" s="602"/>
      <c r="AEK823" s="602"/>
      <c r="AEL823" s="602"/>
      <c r="AEM823" s="602"/>
      <c r="AEN823" s="602"/>
      <c r="AEO823" s="602"/>
      <c r="AEP823" s="602"/>
      <c r="AEQ823" s="602"/>
      <c r="AER823" s="602"/>
      <c r="AES823" s="602"/>
      <c r="AET823" s="602"/>
      <c r="AEU823" s="602"/>
      <c r="AEV823" s="602"/>
      <c r="AEW823" s="602"/>
      <c r="AEX823" s="602"/>
      <c r="AEY823" s="602"/>
      <c r="AEZ823" s="602"/>
      <c r="AFA823" s="602"/>
      <c r="AFB823" s="602"/>
      <c r="AFC823" s="602"/>
      <c r="AFD823" s="602"/>
      <c r="AFE823" s="602"/>
      <c r="AFF823" s="602"/>
      <c r="AFG823" s="602"/>
      <c r="AFH823" s="602"/>
      <c r="AFI823" s="602"/>
      <c r="AFJ823" s="602"/>
      <c r="AFK823" s="602"/>
      <c r="AFL823" s="602"/>
      <c r="AFM823" s="602"/>
      <c r="AFN823" s="602"/>
      <c r="AFO823" s="602"/>
      <c r="AFP823" s="602"/>
      <c r="AFQ823" s="602"/>
      <c r="AFR823" s="602"/>
      <c r="AFS823" s="602"/>
      <c r="AFT823" s="602"/>
      <c r="AFU823" s="602"/>
      <c r="AFV823" s="602"/>
      <c r="AFW823" s="602"/>
      <c r="AFX823" s="602"/>
      <c r="AFY823" s="602"/>
      <c r="AFZ823" s="602"/>
      <c r="AGA823" s="602"/>
      <c r="AGB823" s="602"/>
      <c r="AGC823" s="602"/>
      <c r="AGD823" s="602"/>
      <c r="AGE823" s="602"/>
      <c r="AGF823" s="602"/>
      <c r="AGG823" s="602"/>
      <c r="AGH823" s="602"/>
      <c r="AGI823" s="602"/>
      <c r="AGJ823" s="602"/>
      <c r="AGK823" s="602"/>
      <c r="AGL823" s="602"/>
      <c r="AGM823" s="602"/>
      <c r="AGN823" s="602"/>
      <c r="AGO823" s="602"/>
      <c r="AGP823" s="602"/>
      <c r="AGQ823" s="602"/>
      <c r="AGR823" s="602"/>
      <c r="AGS823" s="602"/>
      <c r="AGT823" s="602"/>
      <c r="AGU823" s="602"/>
      <c r="AGV823" s="602"/>
      <c r="AGW823" s="602"/>
      <c r="AGX823" s="602"/>
      <c r="AGY823" s="602"/>
      <c r="AGZ823" s="602"/>
      <c r="AHA823" s="602"/>
      <c r="AHB823" s="602"/>
      <c r="AHC823" s="602"/>
      <c r="AHD823" s="602"/>
      <c r="AHE823" s="602"/>
      <c r="AHF823" s="602"/>
      <c r="AHG823" s="602"/>
      <c r="AHH823" s="602"/>
      <c r="AHI823" s="602"/>
      <c r="AHJ823" s="602"/>
      <c r="AHK823" s="602"/>
      <c r="AHL823" s="602"/>
      <c r="AHM823" s="602"/>
      <c r="AHN823" s="602"/>
      <c r="AHO823" s="602"/>
      <c r="AHP823" s="602"/>
      <c r="AHQ823" s="602"/>
      <c r="AHR823" s="602"/>
      <c r="AHS823" s="602"/>
      <c r="AHT823" s="602"/>
      <c r="AHU823" s="602"/>
      <c r="AHV823" s="602"/>
      <c r="AHW823" s="602"/>
      <c r="AHX823" s="602"/>
      <c r="AHY823" s="602"/>
      <c r="AHZ823" s="602"/>
      <c r="AIA823" s="602"/>
      <c r="AIB823" s="602"/>
      <c r="AIC823" s="602"/>
      <c r="AID823" s="602"/>
      <c r="AIE823" s="602"/>
      <c r="AIF823" s="602"/>
      <c r="AIG823" s="602"/>
      <c r="AIH823" s="602"/>
      <c r="AII823" s="602"/>
      <c r="AIJ823" s="602"/>
      <c r="AIK823" s="602"/>
      <c r="AIL823" s="602"/>
      <c r="AIM823" s="602"/>
      <c r="AIN823" s="602"/>
      <c r="AIO823" s="602"/>
      <c r="AIP823" s="602"/>
      <c r="AIQ823" s="602"/>
      <c r="AIR823" s="602"/>
      <c r="AIS823" s="602"/>
      <c r="AIT823" s="602"/>
      <c r="AIU823" s="602"/>
      <c r="AIV823" s="602"/>
      <c r="AIW823" s="602"/>
      <c r="AIX823" s="602"/>
      <c r="AIY823" s="602"/>
      <c r="AIZ823" s="602"/>
      <c r="AJA823" s="602"/>
      <c r="AJB823" s="602"/>
      <c r="AJC823" s="602"/>
      <c r="AJD823" s="602"/>
      <c r="AJE823" s="602"/>
      <c r="AJF823" s="602"/>
      <c r="AJG823" s="602"/>
      <c r="AJH823" s="602"/>
      <c r="AJI823" s="602"/>
    </row>
    <row r="824" spans="1:945">
      <c r="A824" s="603"/>
      <c r="B824" s="623">
        <v>44655</v>
      </c>
      <c r="C824" s="623" t="s">
        <v>1217</v>
      </c>
      <c r="D824" s="615" t="s">
        <v>2956</v>
      </c>
      <c r="E824" s="617" t="s">
        <v>3104</v>
      </c>
      <c r="F824" s="615"/>
      <c r="G824" s="615"/>
      <c r="H824" s="615"/>
      <c r="I824" s="615" t="s">
        <v>3062</v>
      </c>
      <c r="J824" s="618"/>
      <c r="K824" s="615" t="s">
        <v>4884</v>
      </c>
      <c r="L824" s="615" t="s">
        <v>4883</v>
      </c>
      <c r="M824" s="616">
        <v>44644</v>
      </c>
      <c r="N824" s="616">
        <v>44774</v>
      </c>
      <c r="O824" s="616"/>
      <c r="P824" s="616"/>
      <c r="Q824" s="616"/>
      <c r="R824" s="616"/>
      <c r="S824" s="615" t="s">
        <v>2959</v>
      </c>
      <c r="T824" s="615">
        <v>60</v>
      </c>
      <c r="U824" s="615">
        <v>49405140</v>
      </c>
      <c r="V824" s="615" t="s">
        <v>973</v>
      </c>
      <c r="W824" s="615">
        <v>400</v>
      </c>
      <c r="X824" s="619">
        <v>12480</v>
      </c>
      <c r="Y824" s="539">
        <f t="shared" si="36"/>
        <v>4992000</v>
      </c>
      <c r="Z824" s="605">
        <v>0.55000000000000004</v>
      </c>
      <c r="AA824" s="681">
        <f t="shared" si="37"/>
        <v>2745600</v>
      </c>
      <c r="AB824" s="625"/>
      <c r="AC824" s="621">
        <v>0</v>
      </c>
      <c r="AD824" s="609"/>
      <c r="AE824" s="606"/>
      <c r="AF824" s="695">
        <f t="shared" si="38"/>
        <v>2745600</v>
      </c>
      <c r="AG824" s="604" t="s">
        <v>1073</v>
      </c>
      <c r="AH824" s="604"/>
      <c r="AI824" s="604">
        <v>60</v>
      </c>
      <c r="AJ824" s="608" t="s">
        <v>2619</v>
      </c>
      <c r="AK824" s="604" t="s">
        <v>1088</v>
      </c>
      <c r="AL824" s="607" t="s">
        <v>2620</v>
      </c>
      <c r="AM824" s="604" t="s">
        <v>52</v>
      </c>
      <c r="AN824" s="604" t="s">
        <v>1076</v>
      </c>
      <c r="AO824" s="604"/>
      <c r="AP824" s="606"/>
      <c r="AQ824" s="606" t="s">
        <v>37</v>
      </c>
      <c r="AR824" s="606" t="s">
        <v>3086</v>
      </c>
      <c r="AS824" s="603" t="s">
        <v>1078</v>
      </c>
      <c r="AT824" s="610" t="s">
        <v>1078</v>
      </c>
      <c r="AU824" s="610" t="s">
        <v>1078</v>
      </c>
      <c r="AV824" s="605">
        <v>0.73</v>
      </c>
      <c r="AW824" s="602"/>
      <c r="AX824" s="602"/>
      <c r="AY824" s="602"/>
      <c r="AZ824" s="602"/>
      <c r="BA824" s="602"/>
      <c r="BB824" s="602"/>
      <c r="BC824" s="602"/>
      <c r="BD824" s="602"/>
      <c r="BE824" s="602"/>
      <c r="BF824" s="602"/>
      <c r="BG824" s="602"/>
      <c r="BH824" s="602"/>
      <c r="BI824" s="602"/>
      <c r="BJ824" s="602"/>
      <c r="BK824" s="602"/>
      <c r="BL824" s="602"/>
      <c r="BM824" s="602"/>
      <c r="BN824" s="602"/>
      <c r="BO824" s="602"/>
      <c r="BP824" s="602"/>
      <c r="BQ824" s="602"/>
      <c r="BR824" s="602"/>
      <c r="BS824" s="602"/>
      <c r="BT824" s="602"/>
      <c r="BU824" s="602"/>
      <c r="BV824" s="602"/>
      <c r="BW824" s="602"/>
      <c r="BX824" s="602"/>
      <c r="BY824" s="602"/>
      <c r="BZ824" s="602"/>
      <c r="CA824" s="602"/>
      <c r="CB824" s="602"/>
      <c r="CC824" s="602"/>
      <c r="CD824" s="602"/>
      <c r="CE824" s="602"/>
      <c r="CF824" s="602"/>
      <c r="CG824" s="602"/>
      <c r="CH824" s="602"/>
      <c r="CI824" s="602"/>
      <c r="CJ824" s="602"/>
      <c r="CK824" s="602"/>
      <c r="CL824" s="602"/>
      <c r="CM824" s="602"/>
      <c r="CN824" s="602"/>
      <c r="CO824" s="602"/>
      <c r="CP824" s="602"/>
      <c r="CQ824" s="602"/>
      <c r="CR824" s="602"/>
      <c r="CS824" s="602"/>
      <c r="CT824" s="602"/>
      <c r="CU824" s="602"/>
      <c r="CV824" s="602"/>
      <c r="CW824" s="602"/>
      <c r="CX824" s="602"/>
      <c r="CY824" s="602"/>
      <c r="CZ824" s="602"/>
      <c r="DA824" s="602"/>
      <c r="DB824" s="602"/>
      <c r="DC824" s="602"/>
      <c r="DD824" s="602"/>
      <c r="DE824" s="602"/>
      <c r="DF824" s="602"/>
      <c r="DG824" s="602"/>
      <c r="DH824" s="602"/>
      <c r="DI824" s="602"/>
      <c r="DJ824" s="602"/>
      <c r="DK824" s="602"/>
      <c r="DL824" s="602"/>
      <c r="DM824" s="602"/>
      <c r="DN824" s="602"/>
      <c r="DO824" s="602"/>
      <c r="DP824" s="602"/>
      <c r="DQ824" s="602"/>
      <c r="DR824" s="602"/>
      <c r="DS824" s="602"/>
      <c r="DT824" s="602"/>
      <c r="DU824" s="602"/>
      <c r="DV824" s="602"/>
      <c r="DW824" s="602"/>
      <c r="DX824" s="602"/>
      <c r="DY824" s="602"/>
      <c r="DZ824" s="602"/>
      <c r="EA824" s="602"/>
      <c r="EB824" s="602"/>
      <c r="EC824" s="602"/>
      <c r="ED824" s="602"/>
      <c r="EE824" s="602"/>
      <c r="EF824" s="602"/>
      <c r="EG824" s="602"/>
      <c r="EH824" s="602"/>
      <c r="EI824" s="602"/>
      <c r="EJ824" s="602"/>
      <c r="EK824" s="602"/>
      <c r="EL824" s="602"/>
      <c r="EM824" s="602"/>
      <c r="EN824" s="602"/>
      <c r="EO824" s="602"/>
      <c r="EP824" s="602"/>
      <c r="EQ824" s="602"/>
      <c r="ER824" s="602"/>
      <c r="ES824" s="602"/>
      <c r="ET824" s="602"/>
      <c r="EU824" s="602"/>
      <c r="EV824" s="602"/>
      <c r="EW824" s="602"/>
      <c r="EX824" s="602"/>
      <c r="EY824" s="602"/>
      <c r="EZ824" s="602"/>
      <c r="FA824" s="602"/>
      <c r="FB824" s="602"/>
      <c r="FC824" s="602"/>
      <c r="FD824" s="602"/>
      <c r="FE824" s="602"/>
      <c r="FF824" s="602"/>
      <c r="FG824" s="602"/>
      <c r="FH824" s="602"/>
      <c r="FI824" s="602"/>
      <c r="FJ824" s="602"/>
      <c r="FK824" s="602"/>
      <c r="FL824" s="602"/>
      <c r="FM824" s="602"/>
      <c r="FN824" s="602"/>
      <c r="FO824" s="602"/>
      <c r="FP824" s="602"/>
      <c r="FQ824" s="602"/>
      <c r="FR824" s="602"/>
      <c r="FS824" s="602"/>
      <c r="FT824" s="602"/>
      <c r="FU824" s="602"/>
      <c r="FV824" s="602"/>
      <c r="FW824" s="602"/>
      <c r="FX824" s="602"/>
      <c r="FY824" s="602"/>
      <c r="FZ824" s="602"/>
      <c r="GA824" s="602"/>
      <c r="GB824" s="602"/>
      <c r="GC824" s="602"/>
      <c r="GD824" s="602"/>
      <c r="GE824" s="602"/>
      <c r="GF824" s="602"/>
      <c r="GG824" s="602"/>
      <c r="GH824" s="602"/>
      <c r="GI824" s="602"/>
      <c r="GJ824" s="602"/>
      <c r="GK824" s="602"/>
      <c r="GL824" s="602"/>
      <c r="GM824" s="602"/>
      <c r="GN824" s="602"/>
      <c r="GO824" s="602"/>
      <c r="GP824" s="602"/>
      <c r="GQ824" s="602"/>
      <c r="GR824" s="602"/>
      <c r="GS824" s="602"/>
      <c r="GT824" s="602"/>
      <c r="GU824" s="602"/>
      <c r="GV824" s="602"/>
      <c r="GW824" s="602"/>
      <c r="GX824" s="602"/>
      <c r="GY824" s="602"/>
      <c r="GZ824" s="602"/>
      <c r="HA824" s="602"/>
      <c r="HB824" s="602"/>
      <c r="HC824" s="602"/>
      <c r="HD824" s="602"/>
      <c r="HE824" s="602"/>
      <c r="HF824" s="602"/>
      <c r="HG824" s="602"/>
      <c r="HH824" s="602"/>
      <c r="HI824" s="602"/>
      <c r="HJ824" s="602"/>
      <c r="HK824" s="602"/>
      <c r="HL824" s="602"/>
      <c r="HM824" s="602"/>
      <c r="HN824" s="602"/>
      <c r="HO824" s="602"/>
      <c r="HP824" s="602"/>
      <c r="HQ824" s="602"/>
      <c r="HR824" s="602"/>
      <c r="HS824" s="602"/>
      <c r="HT824" s="602"/>
      <c r="HU824" s="602"/>
      <c r="HV824" s="602"/>
      <c r="HW824" s="602"/>
      <c r="HX824" s="602"/>
      <c r="HY824" s="602"/>
      <c r="HZ824" s="602"/>
      <c r="IA824" s="602"/>
      <c r="IB824" s="602"/>
      <c r="IC824" s="602"/>
      <c r="ID824" s="602"/>
      <c r="IE824" s="602"/>
      <c r="IF824" s="602"/>
      <c r="IG824" s="602"/>
      <c r="IH824" s="602"/>
      <c r="II824" s="602"/>
      <c r="IJ824" s="602"/>
      <c r="IK824" s="602"/>
      <c r="IL824" s="602"/>
      <c r="IM824" s="602"/>
      <c r="IN824" s="602"/>
      <c r="IO824" s="602"/>
      <c r="IP824" s="602"/>
      <c r="IQ824" s="602"/>
      <c r="IR824" s="602"/>
      <c r="IS824" s="602"/>
      <c r="IT824" s="602"/>
      <c r="IU824" s="602"/>
      <c r="IV824" s="602"/>
      <c r="IW824" s="602"/>
      <c r="IX824" s="602"/>
      <c r="IY824" s="602"/>
      <c r="IZ824" s="602"/>
      <c r="JA824" s="602"/>
      <c r="JB824" s="602"/>
      <c r="JC824" s="602"/>
      <c r="JD824" s="602"/>
      <c r="JE824" s="602"/>
      <c r="JF824" s="602"/>
      <c r="JG824" s="602"/>
      <c r="JH824" s="602"/>
      <c r="JI824" s="602"/>
      <c r="JJ824" s="602"/>
      <c r="JK824" s="602"/>
      <c r="JL824" s="602"/>
      <c r="JM824" s="602"/>
      <c r="JN824" s="602"/>
      <c r="JO824" s="602"/>
      <c r="JP824" s="602"/>
      <c r="JQ824" s="602"/>
      <c r="JR824" s="602"/>
      <c r="JS824" s="602"/>
      <c r="JT824" s="602"/>
      <c r="JU824" s="602"/>
      <c r="JV824" s="602"/>
      <c r="JW824" s="602"/>
      <c r="JX824" s="602"/>
      <c r="JY824" s="602"/>
      <c r="JZ824" s="602"/>
      <c r="KA824" s="602"/>
      <c r="KB824" s="602"/>
      <c r="KC824" s="602"/>
      <c r="KD824" s="602"/>
      <c r="KE824" s="602"/>
      <c r="KF824" s="602"/>
      <c r="KG824" s="602"/>
      <c r="KH824" s="602"/>
      <c r="KI824" s="602"/>
      <c r="KJ824" s="602"/>
      <c r="KK824" s="602"/>
      <c r="KL824" s="602"/>
      <c r="KM824" s="602"/>
      <c r="KN824" s="602"/>
      <c r="KO824" s="602"/>
      <c r="KP824" s="602"/>
      <c r="KQ824" s="602"/>
      <c r="KR824" s="602"/>
      <c r="KS824" s="602"/>
      <c r="KT824" s="602"/>
      <c r="KU824" s="602"/>
      <c r="KV824" s="602"/>
      <c r="KW824" s="602"/>
      <c r="KX824" s="602"/>
      <c r="KY824" s="602"/>
      <c r="KZ824" s="602"/>
      <c r="LA824" s="602"/>
      <c r="LB824" s="602"/>
      <c r="LC824" s="602"/>
      <c r="LD824" s="602"/>
      <c r="LE824" s="602"/>
      <c r="LF824" s="602"/>
      <c r="LG824" s="602"/>
      <c r="LH824" s="602"/>
      <c r="LI824" s="602"/>
      <c r="LJ824" s="602"/>
      <c r="LK824" s="602"/>
      <c r="LL824" s="602"/>
      <c r="LM824" s="602"/>
      <c r="LN824" s="602"/>
      <c r="LO824" s="602"/>
      <c r="LP824" s="602"/>
      <c r="LQ824" s="602"/>
      <c r="LR824" s="602"/>
      <c r="LS824" s="602"/>
      <c r="LT824" s="602"/>
      <c r="LU824" s="602"/>
      <c r="LV824" s="602"/>
      <c r="LW824" s="602"/>
      <c r="LX824" s="602"/>
      <c r="LY824" s="602"/>
      <c r="LZ824" s="602"/>
      <c r="MA824" s="602"/>
      <c r="MB824" s="602"/>
      <c r="MC824" s="602"/>
      <c r="MD824" s="602"/>
      <c r="ME824" s="602"/>
      <c r="MF824" s="602"/>
      <c r="MG824" s="602"/>
      <c r="MH824" s="602"/>
      <c r="MI824" s="602"/>
      <c r="MJ824" s="602"/>
      <c r="MK824" s="602"/>
      <c r="ML824" s="602"/>
      <c r="MM824" s="602"/>
      <c r="MN824" s="602"/>
      <c r="MO824" s="602"/>
      <c r="MP824" s="602"/>
      <c r="MQ824" s="602"/>
      <c r="MR824" s="602"/>
      <c r="MS824" s="602"/>
      <c r="MT824" s="602"/>
      <c r="MU824" s="602"/>
      <c r="MV824" s="602"/>
      <c r="MW824" s="602"/>
      <c r="MX824" s="602"/>
      <c r="MY824" s="602"/>
      <c r="MZ824" s="602"/>
      <c r="NA824" s="602"/>
      <c r="NB824" s="602"/>
      <c r="NC824" s="602"/>
      <c r="ND824" s="602"/>
      <c r="NE824" s="602"/>
      <c r="NF824" s="602"/>
      <c r="NG824" s="602"/>
      <c r="NH824" s="602"/>
      <c r="NI824" s="602"/>
      <c r="NJ824" s="602"/>
      <c r="NK824" s="602"/>
      <c r="NL824" s="602"/>
      <c r="NM824" s="602"/>
      <c r="NN824" s="602"/>
      <c r="NO824" s="602"/>
      <c r="NP824" s="602"/>
      <c r="NQ824" s="602"/>
      <c r="NR824" s="602"/>
      <c r="NS824" s="602"/>
      <c r="NT824" s="602"/>
      <c r="NU824" s="602"/>
      <c r="NV824" s="602"/>
      <c r="NW824" s="602"/>
      <c r="NX824" s="602"/>
      <c r="NY824" s="602"/>
      <c r="NZ824" s="602"/>
      <c r="OA824" s="602"/>
      <c r="OB824" s="602"/>
      <c r="OC824" s="602"/>
      <c r="OD824" s="602"/>
      <c r="OE824" s="602"/>
      <c r="OF824" s="602"/>
      <c r="OG824" s="602"/>
      <c r="OH824" s="602"/>
      <c r="OI824" s="602"/>
      <c r="OJ824" s="602"/>
      <c r="OK824" s="602"/>
      <c r="OL824" s="602"/>
      <c r="OM824" s="602"/>
      <c r="ON824" s="602"/>
      <c r="OO824" s="602"/>
      <c r="OP824" s="602"/>
      <c r="OQ824" s="602"/>
      <c r="OR824" s="602"/>
      <c r="OS824" s="602"/>
      <c r="OT824" s="602"/>
      <c r="OU824" s="602"/>
      <c r="OV824" s="602"/>
      <c r="OW824" s="602"/>
      <c r="OX824" s="602"/>
      <c r="OY824" s="602"/>
      <c r="OZ824" s="602"/>
      <c r="PA824" s="602"/>
      <c r="PB824" s="602"/>
      <c r="PC824" s="602"/>
      <c r="PD824" s="602"/>
      <c r="PE824" s="602"/>
      <c r="PF824" s="602"/>
      <c r="PG824" s="602"/>
      <c r="PH824" s="602"/>
      <c r="PI824" s="602"/>
      <c r="PJ824" s="602"/>
      <c r="PK824" s="602"/>
      <c r="PL824" s="602"/>
      <c r="PM824" s="602"/>
      <c r="PN824" s="602"/>
      <c r="PO824" s="602"/>
      <c r="PP824" s="602"/>
      <c r="PQ824" s="602"/>
      <c r="PR824" s="602"/>
      <c r="PS824" s="602"/>
      <c r="PT824" s="602"/>
      <c r="PU824" s="602"/>
      <c r="PV824" s="602"/>
      <c r="PW824" s="602"/>
      <c r="PX824" s="602"/>
      <c r="PY824" s="602"/>
      <c r="PZ824" s="602"/>
      <c r="QA824" s="602"/>
      <c r="QB824" s="602"/>
      <c r="QC824" s="602"/>
      <c r="QD824" s="602"/>
      <c r="QE824" s="602"/>
      <c r="QF824" s="602"/>
      <c r="QG824" s="602"/>
      <c r="QH824" s="602"/>
      <c r="QI824" s="602"/>
      <c r="QJ824" s="602"/>
      <c r="QK824" s="602"/>
      <c r="QL824" s="602"/>
      <c r="QM824" s="602"/>
      <c r="QN824" s="602"/>
      <c r="QO824" s="602"/>
      <c r="QP824" s="602"/>
      <c r="QQ824" s="602"/>
      <c r="QR824" s="602"/>
      <c r="QS824" s="602"/>
      <c r="QT824" s="602"/>
      <c r="QU824" s="602"/>
      <c r="QV824" s="602"/>
      <c r="QW824" s="602"/>
      <c r="QX824" s="602"/>
      <c r="QY824" s="602"/>
      <c r="QZ824" s="602"/>
      <c r="RA824" s="602"/>
      <c r="RB824" s="602"/>
      <c r="RC824" s="602"/>
      <c r="RD824" s="602"/>
      <c r="RE824" s="602"/>
      <c r="RF824" s="602"/>
      <c r="RG824" s="602"/>
      <c r="RH824" s="602"/>
      <c r="RI824" s="602"/>
      <c r="RJ824" s="602"/>
      <c r="RK824" s="602"/>
      <c r="RL824" s="602"/>
      <c r="RM824" s="602"/>
      <c r="RN824" s="602"/>
      <c r="RO824" s="602"/>
      <c r="RP824" s="602"/>
      <c r="RQ824" s="602"/>
      <c r="RR824" s="602"/>
      <c r="RS824" s="602"/>
      <c r="RT824" s="602"/>
      <c r="RU824" s="602"/>
      <c r="RV824" s="602"/>
      <c r="RW824" s="602"/>
      <c r="RX824" s="602"/>
      <c r="RY824" s="602"/>
      <c r="RZ824" s="602"/>
      <c r="SA824" s="602"/>
      <c r="SB824" s="602"/>
      <c r="SC824" s="602"/>
      <c r="SD824" s="602"/>
      <c r="SE824" s="602"/>
      <c r="SF824" s="602"/>
      <c r="SG824" s="602"/>
      <c r="SH824" s="602"/>
      <c r="SI824" s="602"/>
      <c r="SJ824" s="602"/>
      <c r="SK824" s="602"/>
      <c r="SL824" s="602"/>
      <c r="SM824" s="602"/>
      <c r="SN824" s="602"/>
      <c r="SO824" s="602"/>
      <c r="SP824" s="602"/>
      <c r="SQ824" s="602"/>
      <c r="SR824" s="602"/>
      <c r="SS824" s="602"/>
      <c r="ST824" s="602"/>
      <c r="SU824" s="602"/>
      <c r="SV824" s="602"/>
      <c r="SW824" s="602"/>
      <c r="SX824" s="602"/>
      <c r="SY824" s="602"/>
      <c r="SZ824" s="602"/>
      <c r="TA824" s="602"/>
      <c r="TB824" s="602"/>
      <c r="TC824" s="602"/>
      <c r="TD824" s="602"/>
      <c r="TE824" s="602"/>
      <c r="TF824" s="602"/>
      <c r="TG824" s="602"/>
      <c r="TH824" s="602"/>
      <c r="TI824" s="602"/>
      <c r="TJ824" s="602"/>
      <c r="TK824" s="602"/>
      <c r="TL824" s="602"/>
      <c r="TM824" s="602"/>
      <c r="TN824" s="602"/>
      <c r="TO824" s="602"/>
      <c r="TP824" s="602"/>
      <c r="TQ824" s="602"/>
      <c r="TR824" s="602"/>
      <c r="TS824" s="602"/>
      <c r="TT824" s="602"/>
      <c r="TU824" s="602"/>
      <c r="TV824" s="602"/>
      <c r="TW824" s="602"/>
      <c r="TX824" s="602"/>
      <c r="TY824" s="602"/>
      <c r="TZ824" s="602"/>
      <c r="UA824" s="602"/>
      <c r="UB824" s="602"/>
      <c r="UC824" s="602"/>
      <c r="UD824" s="602"/>
      <c r="UE824" s="602"/>
      <c r="UF824" s="602"/>
      <c r="UG824" s="602"/>
      <c r="UH824" s="602"/>
      <c r="UI824" s="602"/>
      <c r="UJ824" s="602"/>
      <c r="UK824" s="602"/>
      <c r="UL824" s="602"/>
      <c r="UM824" s="602"/>
      <c r="UN824" s="602"/>
      <c r="UO824" s="602"/>
      <c r="UP824" s="602"/>
      <c r="UQ824" s="602"/>
      <c r="UR824" s="602"/>
      <c r="US824" s="602"/>
      <c r="UT824" s="602"/>
      <c r="UU824" s="602"/>
      <c r="UV824" s="602"/>
      <c r="UW824" s="602"/>
      <c r="UX824" s="602"/>
      <c r="UY824" s="602"/>
      <c r="UZ824" s="602"/>
      <c r="VA824" s="602"/>
      <c r="VB824" s="602"/>
      <c r="VC824" s="602"/>
      <c r="VD824" s="602"/>
      <c r="VE824" s="602"/>
      <c r="VF824" s="602"/>
      <c r="VG824" s="602"/>
      <c r="VH824" s="602"/>
      <c r="VI824" s="602"/>
      <c r="VJ824" s="602"/>
      <c r="VK824" s="602"/>
      <c r="VL824" s="602"/>
      <c r="VM824" s="602"/>
      <c r="VN824" s="602"/>
      <c r="VO824" s="602"/>
      <c r="VP824" s="602"/>
      <c r="VQ824" s="602"/>
      <c r="VR824" s="602"/>
      <c r="VS824" s="602"/>
      <c r="VT824" s="602"/>
      <c r="VU824" s="602"/>
      <c r="VV824" s="602"/>
      <c r="VW824" s="602"/>
      <c r="VX824" s="602"/>
      <c r="VY824" s="602"/>
      <c r="VZ824" s="602"/>
      <c r="WA824" s="602"/>
      <c r="WB824" s="602"/>
      <c r="WC824" s="602"/>
      <c r="WD824" s="602"/>
      <c r="WE824" s="602"/>
      <c r="WF824" s="602"/>
      <c r="WG824" s="602"/>
      <c r="WH824" s="602"/>
      <c r="WI824" s="602"/>
      <c r="WJ824" s="602"/>
      <c r="WK824" s="602"/>
      <c r="WL824" s="602"/>
      <c r="WM824" s="602"/>
      <c r="WN824" s="602"/>
      <c r="WO824" s="602"/>
      <c r="WP824" s="602"/>
      <c r="WQ824" s="602"/>
      <c r="WR824" s="602"/>
      <c r="WS824" s="602"/>
      <c r="WT824" s="602"/>
      <c r="WU824" s="602"/>
      <c r="WV824" s="602"/>
      <c r="WW824" s="602"/>
      <c r="WX824" s="602"/>
      <c r="WY824" s="602"/>
      <c r="WZ824" s="602"/>
      <c r="XA824" s="602"/>
      <c r="XB824" s="602"/>
      <c r="XC824" s="602"/>
      <c r="XD824" s="602"/>
      <c r="XE824" s="602"/>
      <c r="XF824" s="602"/>
      <c r="XG824" s="602"/>
      <c r="XH824" s="602"/>
      <c r="XI824" s="602"/>
      <c r="XJ824" s="602"/>
      <c r="XK824" s="602"/>
      <c r="XL824" s="602"/>
      <c r="XM824" s="602"/>
      <c r="XN824" s="602"/>
      <c r="XO824" s="602"/>
      <c r="XP824" s="602"/>
      <c r="XQ824" s="602"/>
      <c r="XR824" s="602"/>
      <c r="XS824" s="602"/>
      <c r="XT824" s="602"/>
      <c r="XU824" s="602"/>
      <c r="XV824" s="602"/>
      <c r="XW824" s="602"/>
      <c r="XX824" s="602"/>
      <c r="XY824" s="602"/>
      <c r="XZ824" s="602"/>
      <c r="YA824" s="602"/>
      <c r="YB824" s="602"/>
      <c r="YC824" s="602"/>
      <c r="YD824" s="602"/>
      <c r="YE824" s="602"/>
      <c r="YF824" s="602"/>
      <c r="YG824" s="602"/>
      <c r="YH824" s="602"/>
      <c r="YI824" s="602"/>
      <c r="YJ824" s="602"/>
      <c r="YK824" s="602"/>
      <c r="YL824" s="602"/>
      <c r="YM824" s="602"/>
      <c r="YN824" s="602"/>
      <c r="YO824" s="602"/>
      <c r="YP824" s="602"/>
      <c r="YQ824" s="602"/>
      <c r="YR824" s="602"/>
      <c r="YS824" s="602"/>
      <c r="YT824" s="602"/>
      <c r="YU824" s="602"/>
      <c r="YV824" s="602"/>
      <c r="YW824" s="602"/>
      <c r="YX824" s="602"/>
      <c r="YY824" s="602"/>
      <c r="YZ824" s="602"/>
      <c r="ZA824" s="602"/>
      <c r="ZB824" s="602"/>
      <c r="ZC824" s="602"/>
      <c r="ZD824" s="602"/>
      <c r="ZE824" s="602"/>
      <c r="ZF824" s="602"/>
      <c r="ZG824" s="602"/>
      <c r="ZH824" s="602"/>
      <c r="ZI824" s="602"/>
      <c r="ZJ824" s="602"/>
      <c r="ZK824" s="602"/>
      <c r="ZL824" s="602"/>
      <c r="ZM824" s="602"/>
      <c r="ZN824" s="602"/>
      <c r="ZO824" s="602"/>
      <c r="ZP824" s="602"/>
      <c r="ZQ824" s="602"/>
      <c r="ZR824" s="602"/>
      <c r="ZS824" s="602"/>
      <c r="ZT824" s="602"/>
      <c r="ZU824" s="602"/>
      <c r="ZV824" s="602"/>
      <c r="ZW824" s="602"/>
      <c r="ZX824" s="602"/>
      <c r="ZY824" s="602"/>
      <c r="ZZ824" s="602"/>
      <c r="AAA824" s="602"/>
      <c r="AAB824" s="602"/>
      <c r="AAC824" s="602"/>
      <c r="AAD824" s="602"/>
      <c r="AAE824" s="602"/>
      <c r="AAF824" s="602"/>
      <c r="AAG824" s="602"/>
      <c r="AAH824" s="602"/>
      <c r="AAI824" s="602"/>
      <c r="AAJ824" s="602"/>
      <c r="AAK824" s="602"/>
      <c r="AAL824" s="602"/>
      <c r="AAM824" s="602"/>
      <c r="AAN824" s="602"/>
      <c r="AAO824" s="602"/>
      <c r="AAP824" s="602"/>
      <c r="AAQ824" s="602"/>
      <c r="AAR824" s="602"/>
      <c r="AAS824" s="602"/>
      <c r="AAT824" s="602"/>
      <c r="AAU824" s="602"/>
      <c r="AAV824" s="602"/>
      <c r="AAW824" s="602"/>
      <c r="AAX824" s="602"/>
      <c r="AAY824" s="602"/>
      <c r="AAZ824" s="602"/>
      <c r="ABA824" s="602"/>
      <c r="ABB824" s="602"/>
      <c r="ABC824" s="602"/>
      <c r="ABD824" s="602"/>
      <c r="ABE824" s="602"/>
      <c r="ABF824" s="602"/>
      <c r="ABG824" s="602"/>
      <c r="ABH824" s="602"/>
      <c r="ABI824" s="602"/>
      <c r="ABJ824" s="602"/>
      <c r="ABK824" s="602"/>
      <c r="ABL824" s="602"/>
      <c r="ABM824" s="602"/>
      <c r="ABN824" s="602"/>
      <c r="ABO824" s="602"/>
      <c r="ABP824" s="602"/>
      <c r="ABQ824" s="602"/>
      <c r="ABR824" s="602"/>
      <c r="ABS824" s="602"/>
      <c r="ABT824" s="602"/>
      <c r="ABU824" s="602"/>
      <c r="ABV824" s="602"/>
      <c r="ABW824" s="602"/>
      <c r="ABX824" s="602"/>
      <c r="ABY824" s="602"/>
      <c r="ABZ824" s="602"/>
      <c r="ACA824" s="602"/>
      <c r="ACB824" s="602"/>
      <c r="ACC824" s="602"/>
      <c r="ACD824" s="602"/>
      <c r="ACE824" s="602"/>
      <c r="ACF824" s="602"/>
      <c r="ACG824" s="602"/>
      <c r="ACH824" s="602"/>
      <c r="ACI824" s="602"/>
      <c r="ACJ824" s="602"/>
      <c r="ACK824" s="602"/>
      <c r="ACL824" s="602"/>
      <c r="ACM824" s="602"/>
      <c r="ACN824" s="602"/>
      <c r="ACO824" s="602"/>
      <c r="ACP824" s="602"/>
      <c r="ACQ824" s="602"/>
      <c r="ACR824" s="602"/>
      <c r="ACS824" s="602"/>
      <c r="ACT824" s="602"/>
      <c r="ACU824" s="602"/>
      <c r="ACV824" s="602"/>
      <c r="ACW824" s="602"/>
      <c r="ACX824" s="602"/>
      <c r="ACY824" s="602"/>
      <c r="ACZ824" s="602"/>
      <c r="ADA824" s="602"/>
      <c r="ADB824" s="602"/>
      <c r="ADC824" s="602"/>
      <c r="ADD824" s="602"/>
      <c r="ADE824" s="602"/>
      <c r="ADF824" s="602"/>
      <c r="ADG824" s="602"/>
      <c r="ADH824" s="602"/>
      <c r="ADI824" s="602"/>
      <c r="ADJ824" s="602"/>
      <c r="ADK824" s="602"/>
      <c r="ADL824" s="602"/>
      <c r="ADM824" s="602"/>
      <c r="ADN824" s="602"/>
      <c r="ADO824" s="602"/>
      <c r="ADP824" s="602"/>
      <c r="ADQ824" s="602"/>
      <c r="ADR824" s="602"/>
      <c r="ADS824" s="602"/>
      <c r="ADT824" s="602"/>
      <c r="ADU824" s="602"/>
      <c r="ADV824" s="602"/>
      <c r="ADW824" s="602"/>
      <c r="ADX824" s="602"/>
      <c r="ADY824" s="602"/>
      <c r="ADZ824" s="602"/>
      <c r="AEA824" s="602"/>
      <c r="AEB824" s="602"/>
      <c r="AEC824" s="602"/>
      <c r="AED824" s="602"/>
      <c r="AEE824" s="602"/>
      <c r="AEF824" s="602"/>
      <c r="AEG824" s="602"/>
      <c r="AEH824" s="602"/>
      <c r="AEI824" s="602"/>
      <c r="AEJ824" s="602"/>
      <c r="AEK824" s="602"/>
      <c r="AEL824" s="602"/>
      <c r="AEM824" s="602"/>
      <c r="AEN824" s="602"/>
      <c r="AEO824" s="602"/>
      <c r="AEP824" s="602"/>
      <c r="AEQ824" s="602"/>
      <c r="AER824" s="602"/>
      <c r="AES824" s="602"/>
      <c r="AET824" s="602"/>
      <c r="AEU824" s="602"/>
      <c r="AEV824" s="602"/>
      <c r="AEW824" s="602"/>
      <c r="AEX824" s="602"/>
      <c r="AEY824" s="602"/>
      <c r="AEZ824" s="602"/>
      <c r="AFA824" s="602"/>
      <c r="AFB824" s="602"/>
      <c r="AFC824" s="602"/>
      <c r="AFD824" s="602"/>
      <c r="AFE824" s="602"/>
      <c r="AFF824" s="602"/>
      <c r="AFG824" s="602"/>
      <c r="AFH824" s="602"/>
      <c r="AFI824" s="602"/>
      <c r="AFJ824" s="602"/>
      <c r="AFK824" s="602"/>
      <c r="AFL824" s="602"/>
      <c r="AFM824" s="602"/>
      <c r="AFN824" s="602"/>
      <c r="AFO824" s="602"/>
      <c r="AFP824" s="602"/>
      <c r="AFQ824" s="602"/>
      <c r="AFR824" s="602"/>
      <c r="AFS824" s="602"/>
      <c r="AFT824" s="602"/>
      <c r="AFU824" s="602"/>
      <c r="AFV824" s="602"/>
      <c r="AFW824" s="602"/>
      <c r="AFX824" s="602"/>
      <c r="AFY824" s="602"/>
      <c r="AFZ824" s="602"/>
      <c r="AGA824" s="602"/>
      <c r="AGB824" s="602"/>
      <c r="AGC824" s="602"/>
      <c r="AGD824" s="602"/>
      <c r="AGE824" s="602"/>
      <c r="AGF824" s="602"/>
      <c r="AGG824" s="602"/>
      <c r="AGH824" s="602"/>
      <c r="AGI824" s="602"/>
      <c r="AGJ824" s="602"/>
      <c r="AGK824" s="602"/>
      <c r="AGL824" s="602"/>
      <c r="AGM824" s="602"/>
      <c r="AGN824" s="602"/>
      <c r="AGO824" s="602"/>
      <c r="AGP824" s="602"/>
      <c r="AGQ824" s="602"/>
      <c r="AGR824" s="602"/>
      <c r="AGS824" s="602"/>
      <c r="AGT824" s="602"/>
      <c r="AGU824" s="602"/>
      <c r="AGV824" s="602"/>
      <c r="AGW824" s="602"/>
      <c r="AGX824" s="602"/>
      <c r="AGY824" s="602"/>
      <c r="AGZ824" s="602"/>
      <c r="AHA824" s="602"/>
      <c r="AHB824" s="602"/>
      <c r="AHC824" s="602"/>
      <c r="AHD824" s="602"/>
      <c r="AHE824" s="602"/>
      <c r="AHF824" s="602"/>
      <c r="AHG824" s="602"/>
      <c r="AHH824" s="602"/>
      <c r="AHI824" s="602"/>
      <c r="AHJ824" s="602"/>
      <c r="AHK824" s="602"/>
      <c r="AHL824" s="602"/>
      <c r="AHM824" s="602"/>
      <c r="AHN824" s="602"/>
      <c r="AHO824" s="602"/>
      <c r="AHP824" s="602"/>
      <c r="AHQ824" s="602"/>
      <c r="AHR824" s="602"/>
      <c r="AHS824" s="602"/>
      <c r="AHT824" s="602"/>
      <c r="AHU824" s="602"/>
      <c r="AHV824" s="602"/>
      <c r="AHW824" s="602"/>
      <c r="AHX824" s="602"/>
      <c r="AHY824" s="602"/>
      <c r="AHZ824" s="602"/>
      <c r="AIA824" s="602"/>
      <c r="AIB824" s="602"/>
      <c r="AIC824" s="602"/>
      <c r="AID824" s="602"/>
      <c r="AIE824" s="602"/>
      <c r="AIF824" s="602"/>
      <c r="AIG824" s="602"/>
      <c r="AIH824" s="602"/>
      <c r="AII824" s="602"/>
      <c r="AIJ824" s="602"/>
      <c r="AIK824" s="602"/>
      <c r="AIL824" s="602"/>
      <c r="AIM824" s="602"/>
      <c r="AIN824" s="602"/>
      <c r="AIO824" s="602"/>
      <c r="AIP824" s="602"/>
      <c r="AIQ824" s="602"/>
      <c r="AIR824" s="602"/>
      <c r="AIS824" s="602"/>
      <c r="AIT824" s="602"/>
      <c r="AIU824" s="602"/>
      <c r="AIV824" s="602"/>
      <c r="AIW824" s="602"/>
      <c r="AIX824" s="602"/>
      <c r="AIY824" s="602"/>
      <c r="AIZ824" s="602"/>
      <c r="AJA824" s="602"/>
      <c r="AJB824" s="602"/>
      <c r="AJC824" s="602"/>
      <c r="AJD824" s="602"/>
      <c r="AJE824" s="602"/>
      <c r="AJF824" s="602"/>
      <c r="AJG824" s="602"/>
      <c r="AJH824" s="602"/>
      <c r="AJI824" s="602"/>
    </row>
    <row r="825" spans="1:945">
      <c r="A825" s="603"/>
      <c r="B825" s="623">
        <v>44655</v>
      </c>
      <c r="C825" s="623" t="s">
        <v>1217</v>
      </c>
      <c r="D825" s="615" t="s">
        <v>2956</v>
      </c>
      <c r="E825" s="617" t="s">
        <v>3104</v>
      </c>
      <c r="F825" s="615"/>
      <c r="G825" s="615"/>
      <c r="H825" s="615"/>
      <c r="I825" s="615" t="s">
        <v>3062</v>
      </c>
      <c r="J825" s="618"/>
      <c r="K825" s="615" t="s">
        <v>4885</v>
      </c>
      <c r="L825" s="615" t="s">
        <v>4883</v>
      </c>
      <c r="M825" s="616">
        <v>44644</v>
      </c>
      <c r="N825" s="616">
        <v>44805</v>
      </c>
      <c r="O825" s="616"/>
      <c r="P825" s="616"/>
      <c r="Q825" s="616"/>
      <c r="R825" s="616"/>
      <c r="S825" s="615" t="s">
        <v>2959</v>
      </c>
      <c r="T825" s="615">
        <v>60</v>
      </c>
      <c r="U825" s="615">
        <v>49203132</v>
      </c>
      <c r="V825" s="615" t="s">
        <v>986</v>
      </c>
      <c r="W825" s="615">
        <v>360</v>
      </c>
      <c r="X825" s="619">
        <v>8320</v>
      </c>
      <c r="Y825" s="539">
        <f t="shared" si="36"/>
        <v>2995200</v>
      </c>
      <c r="Z825" s="605">
        <v>0.53</v>
      </c>
      <c r="AA825" s="681">
        <f t="shared" si="37"/>
        <v>1587456</v>
      </c>
      <c r="AB825" s="625"/>
      <c r="AC825" s="621">
        <v>0</v>
      </c>
      <c r="AD825" s="609"/>
      <c r="AE825" s="606"/>
      <c r="AF825" s="695">
        <f t="shared" si="38"/>
        <v>1587456</v>
      </c>
      <c r="AG825" s="604" t="s">
        <v>1073</v>
      </c>
      <c r="AH825" s="604"/>
      <c r="AI825" s="604">
        <v>60</v>
      </c>
      <c r="AJ825" s="608" t="s">
        <v>2619</v>
      </c>
      <c r="AK825" s="604" t="s">
        <v>1088</v>
      </c>
      <c r="AL825" s="607" t="s">
        <v>2620</v>
      </c>
      <c r="AM825" s="604" t="s">
        <v>52</v>
      </c>
      <c r="AN825" s="604" t="s">
        <v>1076</v>
      </c>
      <c r="AO825" s="604"/>
      <c r="AP825" s="606"/>
      <c r="AQ825" s="606" t="s">
        <v>37</v>
      </c>
      <c r="AR825" s="606" t="s">
        <v>3086</v>
      </c>
      <c r="AS825" s="603" t="s">
        <v>1078</v>
      </c>
      <c r="AT825" s="610" t="s">
        <v>1078</v>
      </c>
      <c r="AU825" s="610" t="s">
        <v>1078</v>
      </c>
      <c r="AV825" s="605">
        <v>0.73</v>
      </c>
      <c r="AW825" s="602"/>
      <c r="AX825" s="602"/>
      <c r="AY825" s="602"/>
      <c r="AZ825" s="602"/>
      <c r="BA825" s="602"/>
      <c r="BB825" s="602"/>
      <c r="BC825" s="602"/>
      <c r="BD825" s="602"/>
      <c r="BE825" s="602"/>
      <c r="BF825" s="602"/>
      <c r="BG825" s="602"/>
      <c r="BH825" s="602"/>
      <c r="BI825" s="602"/>
      <c r="BJ825" s="602"/>
      <c r="BK825" s="602"/>
      <c r="BL825" s="602"/>
      <c r="BM825" s="602"/>
      <c r="BN825" s="602"/>
      <c r="BO825" s="602"/>
      <c r="BP825" s="602"/>
      <c r="BQ825" s="602"/>
      <c r="BR825" s="602"/>
      <c r="BS825" s="602"/>
      <c r="BT825" s="602"/>
      <c r="BU825" s="602"/>
      <c r="BV825" s="602"/>
      <c r="BW825" s="602"/>
      <c r="BX825" s="602"/>
      <c r="BY825" s="602"/>
      <c r="BZ825" s="602"/>
      <c r="CA825" s="602"/>
      <c r="CB825" s="602"/>
      <c r="CC825" s="602"/>
      <c r="CD825" s="602"/>
      <c r="CE825" s="602"/>
      <c r="CF825" s="602"/>
      <c r="CG825" s="602"/>
      <c r="CH825" s="602"/>
      <c r="CI825" s="602"/>
      <c r="CJ825" s="602"/>
      <c r="CK825" s="602"/>
      <c r="CL825" s="602"/>
      <c r="CM825" s="602"/>
      <c r="CN825" s="602"/>
      <c r="CO825" s="602"/>
      <c r="CP825" s="602"/>
      <c r="CQ825" s="602"/>
      <c r="CR825" s="602"/>
      <c r="CS825" s="602"/>
      <c r="CT825" s="602"/>
      <c r="CU825" s="602"/>
      <c r="CV825" s="602"/>
      <c r="CW825" s="602"/>
      <c r="CX825" s="602"/>
      <c r="CY825" s="602"/>
      <c r="CZ825" s="602"/>
      <c r="DA825" s="602"/>
      <c r="DB825" s="602"/>
      <c r="DC825" s="602"/>
      <c r="DD825" s="602"/>
      <c r="DE825" s="602"/>
      <c r="DF825" s="602"/>
      <c r="DG825" s="602"/>
      <c r="DH825" s="602"/>
      <c r="DI825" s="602"/>
      <c r="DJ825" s="602"/>
      <c r="DK825" s="602"/>
      <c r="DL825" s="602"/>
      <c r="DM825" s="602"/>
      <c r="DN825" s="602"/>
      <c r="DO825" s="602"/>
      <c r="DP825" s="602"/>
      <c r="DQ825" s="602"/>
      <c r="DR825" s="602"/>
      <c r="DS825" s="602"/>
      <c r="DT825" s="602"/>
      <c r="DU825" s="602"/>
      <c r="DV825" s="602"/>
      <c r="DW825" s="602"/>
      <c r="DX825" s="602"/>
      <c r="DY825" s="602"/>
      <c r="DZ825" s="602"/>
      <c r="EA825" s="602"/>
      <c r="EB825" s="602"/>
      <c r="EC825" s="602"/>
      <c r="ED825" s="602"/>
      <c r="EE825" s="602"/>
      <c r="EF825" s="602"/>
      <c r="EG825" s="602"/>
      <c r="EH825" s="602"/>
      <c r="EI825" s="602"/>
      <c r="EJ825" s="602"/>
      <c r="EK825" s="602"/>
      <c r="EL825" s="602"/>
      <c r="EM825" s="602"/>
      <c r="EN825" s="602"/>
      <c r="EO825" s="602"/>
      <c r="EP825" s="602"/>
      <c r="EQ825" s="602"/>
      <c r="ER825" s="602"/>
      <c r="ES825" s="602"/>
      <c r="ET825" s="602"/>
      <c r="EU825" s="602"/>
      <c r="EV825" s="602"/>
      <c r="EW825" s="602"/>
      <c r="EX825" s="602"/>
      <c r="EY825" s="602"/>
      <c r="EZ825" s="602"/>
      <c r="FA825" s="602"/>
      <c r="FB825" s="602"/>
      <c r="FC825" s="602"/>
      <c r="FD825" s="602"/>
      <c r="FE825" s="602"/>
      <c r="FF825" s="602"/>
      <c r="FG825" s="602"/>
      <c r="FH825" s="602"/>
      <c r="FI825" s="602"/>
      <c r="FJ825" s="602"/>
      <c r="FK825" s="602"/>
      <c r="FL825" s="602"/>
      <c r="FM825" s="602"/>
      <c r="FN825" s="602"/>
      <c r="FO825" s="602"/>
      <c r="FP825" s="602"/>
      <c r="FQ825" s="602"/>
      <c r="FR825" s="602"/>
      <c r="FS825" s="602"/>
      <c r="FT825" s="602"/>
      <c r="FU825" s="602"/>
      <c r="FV825" s="602"/>
      <c r="FW825" s="602"/>
      <c r="FX825" s="602"/>
      <c r="FY825" s="602"/>
      <c r="FZ825" s="602"/>
      <c r="GA825" s="602"/>
      <c r="GB825" s="602"/>
      <c r="GC825" s="602"/>
      <c r="GD825" s="602"/>
      <c r="GE825" s="602"/>
      <c r="GF825" s="602"/>
      <c r="GG825" s="602"/>
      <c r="GH825" s="602"/>
      <c r="GI825" s="602"/>
      <c r="GJ825" s="602"/>
      <c r="GK825" s="602"/>
      <c r="GL825" s="602"/>
      <c r="GM825" s="602"/>
      <c r="GN825" s="602"/>
      <c r="GO825" s="602"/>
      <c r="GP825" s="602"/>
      <c r="GQ825" s="602"/>
      <c r="GR825" s="602"/>
      <c r="GS825" s="602"/>
      <c r="GT825" s="602"/>
      <c r="GU825" s="602"/>
      <c r="GV825" s="602"/>
      <c r="GW825" s="602"/>
      <c r="GX825" s="602"/>
      <c r="GY825" s="602"/>
      <c r="GZ825" s="602"/>
      <c r="HA825" s="602"/>
      <c r="HB825" s="602"/>
      <c r="HC825" s="602"/>
      <c r="HD825" s="602"/>
      <c r="HE825" s="602"/>
      <c r="HF825" s="602"/>
      <c r="HG825" s="602"/>
      <c r="HH825" s="602"/>
      <c r="HI825" s="602"/>
      <c r="HJ825" s="602"/>
      <c r="HK825" s="602"/>
      <c r="HL825" s="602"/>
      <c r="HM825" s="602"/>
      <c r="HN825" s="602"/>
      <c r="HO825" s="602"/>
      <c r="HP825" s="602"/>
      <c r="HQ825" s="602"/>
      <c r="HR825" s="602"/>
      <c r="HS825" s="602"/>
      <c r="HT825" s="602"/>
      <c r="HU825" s="602"/>
      <c r="HV825" s="602"/>
      <c r="HW825" s="602"/>
      <c r="HX825" s="602"/>
      <c r="HY825" s="602"/>
      <c r="HZ825" s="602"/>
      <c r="IA825" s="602"/>
      <c r="IB825" s="602"/>
      <c r="IC825" s="602"/>
      <c r="ID825" s="602"/>
      <c r="IE825" s="602"/>
      <c r="IF825" s="602"/>
      <c r="IG825" s="602"/>
      <c r="IH825" s="602"/>
      <c r="II825" s="602"/>
      <c r="IJ825" s="602"/>
      <c r="IK825" s="602"/>
      <c r="IL825" s="602"/>
      <c r="IM825" s="602"/>
      <c r="IN825" s="602"/>
      <c r="IO825" s="602"/>
      <c r="IP825" s="602"/>
      <c r="IQ825" s="602"/>
      <c r="IR825" s="602"/>
      <c r="IS825" s="602"/>
      <c r="IT825" s="602"/>
      <c r="IU825" s="602"/>
      <c r="IV825" s="602"/>
      <c r="IW825" s="602"/>
      <c r="IX825" s="602"/>
      <c r="IY825" s="602"/>
      <c r="IZ825" s="602"/>
      <c r="JA825" s="602"/>
      <c r="JB825" s="602"/>
      <c r="JC825" s="602"/>
      <c r="JD825" s="602"/>
      <c r="JE825" s="602"/>
      <c r="JF825" s="602"/>
      <c r="JG825" s="602"/>
      <c r="JH825" s="602"/>
      <c r="JI825" s="602"/>
      <c r="JJ825" s="602"/>
      <c r="JK825" s="602"/>
      <c r="JL825" s="602"/>
      <c r="JM825" s="602"/>
      <c r="JN825" s="602"/>
      <c r="JO825" s="602"/>
      <c r="JP825" s="602"/>
      <c r="JQ825" s="602"/>
      <c r="JR825" s="602"/>
      <c r="JS825" s="602"/>
      <c r="JT825" s="602"/>
      <c r="JU825" s="602"/>
      <c r="JV825" s="602"/>
      <c r="JW825" s="602"/>
      <c r="JX825" s="602"/>
      <c r="JY825" s="602"/>
      <c r="JZ825" s="602"/>
      <c r="KA825" s="602"/>
      <c r="KB825" s="602"/>
      <c r="KC825" s="602"/>
      <c r="KD825" s="602"/>
      <c r="KE825" s="602"/>
      <c r="KF825" s="602"/>
      <c r="KG825" s="602"/>
      <c r="KH825" s="602"/>
      <c r="KI825" s="602"/>
      <c r="KJ825" s="602"/>
      <c r="KK825" s="602"/>
      <c r="KL825" s="602"/>
      <c r="KM825" s="602"/>
      <c r="KN825" s="602"/>
      <c r="KO825" s="602"/>
      <c r="KP825" s="602"/>
      <c r="KQ825" s="602"/>
      <c r="KR825" s="602"/>
      <c r="KS825" s="602"/>
      <c r="KT825" s="602"/>
      <c r="KU825" s="602"/>
      <c r="KV825" s="602"/>
      <c r="KW825" s="602"/>
      <c r="KX825" s="602"/>
      <c r="KY825" s="602"/>
      <c r="KZ825" s="602"/>
      <c r="LA825" s="602"/>
      <c r="LB825" s="602"/>
      <c r="LC825" s="602"/>
      <c r="LD825" s="602"/>
      <c r="LE825" s="602"/>
      <c r="LF825" s="602"/>
      <c r="LG825" s="602"/>
      <c r="LH825" s="602"/>
      <c r="LI825" s="602"/>
      <c r="LJ825" s="602"/>
      <c r="LK825" s="602"/>
      <c r="LL825" s="602"/>
      <c r="LM825" s="602"/>
      <c r="LN825" s="602"/>
      <c r="LO825" s="602"/>
      <c r="LP825" s="602"/>
      <c r="LQ825" s="602"/>
      <c r="LR825" s="602"/>
      <c r="LS825" s="602"/>
      <c r="LT825" s="602"/>
      <c r="LU825" s="602"/>
      <c r="LV825" s="602"/>
      <c r="LW825" s="602"/>
      <c r="LX825" s="602"/>
      <c r="LY825" s="602"/>
      <c r="LZ825" s="602"/>
      <c r="MA825" s="602"/>
      <c r="MB825" s="602"/>
      <c r="MC825" s="602"/>
      <c r="MD825" s="602"/>
      <c r="ME825" s="602"/>
      <c r="MF825" s="602"/>
      <c r="MG825" s="602"/>
      <c r="MH825" s="602"/>
      <c r="MI825" s="602"/>
      <c r="MJ825" s="602"/>
      <c r="MK825" s="602"/>
      <c r="ML825" s="602"/>
      <c r="MM825" s="602"/>
      <c r="MN825" s="602"/>
      <c r="MO825" s="602"/>
      <c r="MP825" s="602"/>
      <c r="MQ825" s="602"/>
      <c r="MR825" s="602"/>
      <c r="MS825" s="602"/>
      <c r="MT825" s="602"/>
      <c r="MU825" s="602"/>
      <c r="MV825" s="602"/>
      <c r="MW825" s="602"/>
      <c r="MX825" s="602"/>
      <c r="MY825" s="602"/>
      <c r="MZ825" s="602"/>
      <c r="NA825" s="602"/>
      <c r="NB825" s="602"/>
      <c r="NC825" s="602"/>
      <c r="ND825" s="602"/>
      <c r="NE825" s="602"/>
      <c r="NF825" s="602"/>
      <c r="NG825" s="602"/>
      <c r="NH825" s="602"/>
      <c r="NI825" s="602"/>
      <c r="NJ825" s="602"/>
      <c r="NK825" s="602"/>
      <c r="NL825" s="602"/>
      <c r="NM825" s="602"/>
      <c r="NN825" s="602"/>
      <c r="NO825" s="602"/>
      <c r="NP825" s="602"/>
      <c r="NQ825" s="602"/>
      <c r="NR825" s="602"/>
      <c r="NS825" s="602"/>
      <c r="NT825" s="602"/>
      <c r="NU825" s="602"/>
      <c r="NV825" s="602"/>
      <c r="NW825" s="602"/>
      <c r="NX825" s="602"/>
      <c r="NY825" s="602"/>
      <c r="NZ825" s="602"/>
      <c r="OA825" s="602"/>
      <c r="OB825" s="602"/>
      <c r="OC825" s="602"/>
      <c r="OD825" s="602"/>
      <c r="OE825" s="602"/>
      <c r="OF825" s="602"/>
      <c r="OG825" s="602"/>
      <c r="OH825" s="602"/>
      <c r="OI825" s="602"/>
      <c r="OJ825" s="602"/>
      <c r="OK825" s="602"/>
      <c r="OL825" s="602"/>
      <c r="OM825" s="602"/>
      <c r="ON825" s="602"/>
      <c r="OO825" s="602"/>
      <c r="OP825" s="602"/>
      <c r="OQ825" s="602"/>
      <c r="OR825" s="602"/>
      <c r="OS825" s="602"/>
      <c r="OT825" s="602"/>
      <c r="OU825" s="602"/>
      <c r="OV825" s="602"/>
      <c r="OW825" s="602"/>
      <c r="OX825" s="602"/>
      <c r="OY825" s="602"/>
      <c r="OZ825" s="602"/>
      <c r="PA825" s="602"/>
      <c r="PB825" s="602"/>
      <c r="PC825" s="602"/>
      <c r="PD825" s="602"/>
      <c r="PE825" s="602"/>
      <c r="PF825" s="602"/>
      <c r="PG825" s="602"/>
      <c r="PH825" s="602"/>
      <c r="PI825" s="602"/>
      <c r="PJ825" s="602"/>
      <c r="PK825" s="602"/>
      <c r="PL825" s="602"/>
      <c r="PM825" s="602"/>
      <c r="PN825" s="602"/>
      <c r="PO825" s="602"/>
      <c r="PP825" s="602"/>
      <c r="PQ825" s="602"/>
      <c r="PR825" s="602"/>
      <c r="PS825" s="602"/>
      <c r="PT825" s="602"/>
      <c r="PU825" s="602"/>
      <c r="PV825" s="602"/>
      <c r="PW825" s="602"/>
      <c r="PX825" s="602"/>
      <c r="PY825" s="602"/>
      <c r="PZ825" s="602"/>
      <c r="QA825" s="602"/>
      <c r="QB825" s="602"/>
      <c r="QC825" s="602"/>
      <c r="QD825" s="602"/>
      <c r="QE825" s="602"/>
      <c r="QF825" s="602"/>
      <c r="QG825" s="602"/>
      <c r="QH825" s="602"/>
      <c r="QI825" s="602"/>
      <c r="QJ825" s="602"/>
      <c r="QK825" s="602"/>
      <c r="QL825" s="602"/>
      <c r="QM825" s="602"/>
      <c r="QN825" s="602"/>
      <c r="QO825" s="602"/>
      <c r="QP825" s="602"/>
      <c r="QQ825" s="602"/>
      <c r="QR825" s="602"/>
      <c r="QS825" s="602"/>
      <c r="QT825" s="602"/>
      <c r="QU825" s="602"/>
      <c r="QV825" s="602"/>
      <c r="QW825" s="602"/>
      <c r="QX825" s="602"/>
      <c r="QY825" s="602"/>
      <c r="QZ825" s="602"/>
      <c r="RA825" s="602"/>
      <c r="RB825" s="602"/>
      <c r="RC825" s="602"/>
      <c r="RD825" s="602"/>
      <c r="RE825" s="602"/>
      <c r="RF825" s="602"/>
      <c r="RG825" s="602"/>
      <c r="RH825" s="602"/>
      <c r="RI825" s="602"/>
      <c r="RJ825" s="602"/>
      <c r="RK825" s="602"/>
      <c r="RL825" s="602"/>
      <c r="RM825" s="602"/>
      <c r="RN825" s="602"/>
      <c r="RO825" s="602"/>
      <c r="RP825" s="602"/>
      <c r="RQ825" s="602"/>
      <c r="RR825" s="602"/>
      <c r="RS825" s="602"/>
      <c r="RT825" s="602"/>
      <c r="RU825" s="602"/>
      <c r="RV825" s="602"/>
      <c r="RW825" s="602"/>
      <c r="RX825" s="602"/>
      <c r="RY825" s="602"/>
      <c r="RZ825" s="602"/>
      <c r="SA825" s="602"/>
      <c r="SB825" s="602"/>
      <c r="SC825" s="602"/>
      <c r="SD825" s="602"/>
      <c r="SE825" s="602"/>
      <c r="SF825" s="602"/>
      <c r="SG825" s="602"/>
      <c r="SH825" s="602"/>
      <c r="SI825" s="602"/>
      <c r="SJ825" s="602"/>
      <c r="SK825" s="602"/>
      <c r="SL825" s="602"/>
      <c r="SM825" s="602"/>
      <c r="SN825" s="602"/>
      <c r="SO825" s="602"/>
      <c r="SP825" s="602"/>
      <c r="SQ825" s="602"/>
      <c r="SR825" s="602"/>
      <c r="SS825" s="602"/>
      <c r="ST825" s="602"/>
      <c r="SU825" s="602"/>
      <c r="SV825" s="602"/>
      <c r="SW825" s="602"/>
      <c r="SX825" s="602"/>
      <c r="SY825" s="602"/>
      <c r="SZ825" s="602"/>
      <c r="TA825" s="602"/>
      <c r="TB825" s="602"/>
      <c r="TC825" s="602"/>
      <c r="TD825" s="602"/>
      <c r="TE825" s="602"/>
      <c r="TF825" s="602"/>
      <c r="TG825" s="602"/>
      <c r="TH825" s="602"/>
      <c r="TI825" s="602"/>
      <c r="TJ825" s="602"/>
      <c r="TK825" s="602"/>
      <c r="TL825" s="602"/>
      <c r="TM825" s="602"/>
      <c r="TN825" s="602"/>
      <c r="TO825" s="602"/>
      <c r="TP825" s="602"/>
      <c r="TQ825" s="602"/>
      <c r="TR825" s="602"/>
      <c r="TS825" s="602"/>
      <c r="TT825" s="602"/>
      <c r="TU825" s="602"/>
      <c r="TV825" s="602"/>
      <c r="TW825" s="602"/>
      <c r="TX825" s="602"/>
      <c r="TY825" s="602"/>
      <c r="TZ825" s="602"/>
      <c r="UA825" s="602"/>
      <c r="UB825" s="602"/>
      <c r="UC825" s="602"/>
      <c r="UD825" s="602"/>
      <c r="UE825" s="602"/>
      <c r="UF825" s="602"/>
      <c r="UG825" s="602"/>
      <c r="UH825" s="602"/>
      <c r="UI825" s="602"/>
      <c r="UJ825" s="602"/>
      <c r="UK825" s="602"/>
      <c r="UL825" s="602"/>
      <c r="UM825" s="602"/>
      <c r="UN825" s="602"/>
      <c r="UO825" s="602"/>
      <c r="UP825" s="602"/>
      <c r="UQ825" s="602"/>
      <c r="UR825" s="602"/>
      <c r="US825" s="602"/>
      <c r="UT825" s="602"/>
      <c r="UU825" s="602"/>
      <c r="UV825" s="602"/>
      <c r="UW825" s="602"/>
      <c r="UX825" s="602"/>
      <c r="UY825" s="602"/>
      <c r="UZ825" s="602"/>
      <c r="VA825" s="602"/>
      <c r="VB825" s="602"/>
      <c r="VC825" s="602"/>
      <c r="VD825" s="602"/>
      <c r="VE825" s="602"/>
      <c r="VF825" s="602"/>
      <c r="VG825" s="602"/>
      <c r="VH825" s="602"/>
      <c r="VI825" s="602"/>
      <c r="VJ825" s="602"/>
      <c r="VK825" s="602"/>
      <c r="VL825" s="602"/>
      <c r="VM825" s="602"/>
      <c r="VN825" s="602"/>
      <c r="VO825" s="602"/>
      <c r="VP825" s="602"/>
      <c r="VQ825" s="602"/>
      <c r="VR825" s="602"/>
      <c r="VS825" s="602"/>
      <c r="VT825" s="602"/>
      <c r="VU825" s="602"/>
      <c r="VV825" s="602"/>
      <c r="VW825" s="602"/>
      <c r="VX825" s="602"/>
      <c r="VY825" s="602"/>
      <c r="VZ825" s="602"/>
      <c r="WA825" s="602"/>
      <c r="WB825" s="602"/>
      <c r="WC825" s="602"/>
      <c r="WD825" s="602"/>
      <c r="WE825" s="602"/>
      <c r="WF825" s="602"/>
      <c r="WG825" s="602"/>
      <c r="WH825" s="602"/>
      <c r="WI825" s="602"/>
      <c r="WJ825" s="602"/>
      <c r="WK825" s="602"/>
      <c r="WL825" s="602"/>
      <c r="WM825" s="602"/>
      <c r="WN825" s="602"/>
      <c r="WO825" s="602"/>
      <c r="WP825" s="602"/>
      <c r="WQ825" s="602"/>
      <c r="WR825" s="602"/>
      <c r="WS825" s="602"/>
      <c r="WT825" s="602"/>
      <c r="WU825" s="602"/>
      <c r="WV825" s="602"/>
      <c r="WW825" s="602"/>
      <c r="WX825" s="602"/>
      <c r="WY825" s="602"/>
      <c r="WZ825" s="602"/>
      <c r="XA825" s="602"/>
      <c r="XB825" s="602"/>
      <c r="XC825" s="602"/>
      <c r="XD825" s="602"/>
      <c r="XE825" s="602"/>
      <c r="XF825" s="602"/>
      <c r="XG825" s="602"/>
      <c r="XH825" s="602"/>
      <c r="XI825" s="602"/>
      <c r="XJ825" s="602"/>
      <c r="XK825" s="602"/>
      <c r="XL825" s="602"/>
      <c r="XM825" s="602"/>
      <c r="XN825" s="602"/>
      <c r="XO825" s="602"/>
      <c r="XP825" s="602"/>
      <c r="XQ825" s="602"/>
      <c r="XR825" s="602"/>
      <c r="XS825" s="602"/>
      <c r="XT825" s="602"/>
      <c r="XU825" s="602"/>
      <c r="XV825" s="602"/>
      <c r="XW825" s="602"/>
      <c r="XX825" s="602"/>
      <c r="XY825" s="602"/>
      <c r="XZ825" s="602"/>
      <c r="YA825" s="602"/>
      <c r="YB825" s="602"/>
      <c r="YC825" s="602"/>
      <c r="YD825" s="602"/>
      <c r="YE825" s="602"/>
      <c r="YF825" s="602"/>
      <c r="YG825" s="602"/>
      <c r="YH825" s="602"/>
      <c r="YI825" s="602"/>
      <c r="YJ825" s="602"/>
      <c r="YK825" s="602"/>
      <c r="YL825" s="602"/>
      <c r="YM825" s="602"/>
      <c r="YN825" s="602"/>
      <c r="YO825" s="602"/>
      <c r="YP825" s="602"/>
      <c r="YQ825" s="602"/>
      <c r="YR825" s="602"/>
      <c r="YS825" s="602"/>
      <c r="YT825" s="602"/>
      <c r="YU825" s="602"/>
      <c r="YV825" s="602"/>
      <c r="YW825" s="602"/>
      <c r="YX825" s="602"/>
      <c r="YY825" s="602"/>
      <c r="YZ825" s="602"/>
      <c r="ZA825" s="602"/>
      <c r="ZB825" s="602"/>
      <c r="ZC825" s="602"/>
      <c r="ZD825" s="602"/>
      <c r="ZE825" s="602"/>
      <c r="ZF825" s="602"/>
      <c r="ZG825" s="602"/>
      <c r="ZH825" s="602"/>
      <c r="ZI825" s="602"/>
      <c r="ZJ825" s="602"/>
      <c r="ZK825" s="602"/>
      <c r="ZL825" s="602"/>
      <c r="ZM825" s="602"/>
      <c r="ZN825" s="602"/>
      <c r="ZO825" s="602"/>
      <c r="ZP825" s="602"/>
      <c r="ZQ825" s="602"/>
      <c r="ZR825" s="602"/>
      <c r="ZS825" s="602"/>
      <c r="ZT825" s="602"/>
      <c r="ZU825" s="602"/>
      <c r="ZV825" s="602"/>
      <c r="ZW825" s="602"/>
      <c r="ZX825" s="602"/>
      <c r="ZY825" s="602"/>
      <c r="ZZ825" s="602"/>
      <c r="AAA825" s="602"/>
      <c r="AAB825" s="602"/>
      <c r="AAC825" s="602"/>
      <c r="AAD825" s="602"/>
      <c r="AAE825" s="602"/>
      <c r="AAF825" s="602"/>
      <c r="AAG825" s="602"/>
      <c r="AAH825" s="602"/>
      <c r="AAI825" s="602"/>
      <c r="AAJ825" s="602"/>
      <c r="AAK825" s="602"/>
      <c r="AAL825" s="602"/>
      <c r="AAM825" s="602"/>
      <c r="AAN825" s="602"/>
      <c r="AAO825" s="602"/>
      <c r="AAP825" s="602"/>
      <c r="AAQ825" s="602"/>
      <c r="AAR825" s="602"/>
      <c r="AAS825" s="602"/>
      <c r="AAT825" s="602"/>
      <c r="AAU825" s="602"/>
      <c r="AAV825" s="602"/>
      <c r="AAW825" s="602"/>
      <c r="AAX825" s="602"/>
      <c r="AAY825" s="602"/>
      <c r="AAZ825" s="602"/>
      <c r="ABA825" s="602"/>
      <c r="ABB825" s="602"/>
      <c r="ABC825" s="602"/>
      <c r="ABD825" s="602"/>
      <c r="ABE825" s="602"/>
      <c r="ABF825" s="602"/>
      <c r="ABG825" s="602"/>
      <c r="ABH825" s="602"/>
      <c r="ABI825" s="602"/>
      <c r="ABJ825" s="602"/>
      <c r="ABK825" s="602"/>
      <c r="ABL825" s="602"/>
      <c r="ABM825" s="602"/>
      <c r="ABN825" s="602"/>
      <c r="ABO825" s="602"/>
      <c r="ABP825" s="602"/>
      <c r="ABQ825" s="602"/>
      <c r="ABR825" s="602"/>
      <c r="ABS825" s="602"/>
      <c r="ABT825" s="602"/>
      <c r="ABU825" s="602"/>
      <c r="ABV825" s="602"/>
      <c r="ABW825" s="602"/>
      <c r="ABX825" s="602"/>
      <c r="ABY825" s="602"/>
      <c r="ABZ825" s="602"/>
      <c r="ACA825" s="602"/>
      <c r="ACB825" s="602"/>
      <c r="ACC825" s="602"/>
      <c r="ACD825" s="602"/>
      <c r="ACE825" s="602"/>
      <c r="ACF825" s="602"/>
      <c r="ACG825" s="602"/>
      <c r="ACH825" s="602"/>
      <c r="ACI825" s="602"/>
      <c r="ACJ825" s="602"/>
      <c r="ACK825" s="602"/>
      <c r="ACL825" s="602"/>
      <c r="ACM825" s="602"/>
      <c r="ACN825" s="602"/>
      <c r="ACO825" s="602"/>
      <c r="ACP825" s="602"/>
      <c r="ACQ825" s="602"/>
      <c r="ACR825" s="602"/>
      <c r="ACS825" s="602"/>
      <c r="ACT825" s="602"/>
      <c r="ACU825" s="602"/>
      <c r="ACV825" s="602"/>
      <c r="ACW825" s="602"/>
      <c r="ACX825" s="602"/>
      <c r="ACY825" s="602"/>
      <c r="ACZ825" s="602"/>
      <c r="ADA825" s="602"/>
      <c r="ADB825" s="602"/>
      <c r="ADC825" s="602"/>
      <c r="ADD825" s="602"/>
      <c r="ADE825" s="602"/>
      <c r="ADF825" s="602"/>
      <c r="ADG825" s="602"/>
      <c r="ADH825" s="602"/>
      <c r="ADI825" s="602"/>
      <c r="ADJ825" s="602"/>
      <c r="ADK825" s="602"/>
      <c r="ADL825" s="602"/>
      <c r="ADM825" s="602"/>
      <c r="ADN825" s="602"/>
      <c r="ADO825" s="602"/>
      <c r="ADP825" s="602"/>
      <c r="ADQ825" s="602"/>
      <c r="ADR825" s="602"/>
      <c r="ADS825" s="602"/>
      <c r="ADT825" s="602"/>
      <c r="ADU825" s="602"/>
      <c r="ADV825" s="602"/>
      <c r="ADW825" s="602"/>
      <c r="ADX825" s="602"/>
      <c r="ADY825" s="602"/>
      <c r="ADZ825" s="602"/>
      <c r="AEA825" s="602"/>
      <c r="AEB825" s="602"/>
      <c r="AEC825" s="602"/>
      <c r="AED825" s="602"/>
      <c r="AEE825" s="602"/>
      <c r="AEF825" s="602"/>
      <c r="AEG825" s="602"/>
      <c r="AEH825" s="602"/>
      <c r="AEI825" s="602"/>
      <c r="AEJ825" s="602"/>
      <c r="AEK825" s="602"/>
      <c r="AEL825" s="602"/>
      <c r="AEM825" s="602"/>
      <c r="AEN825" s="602"/>
      <c r="AEO825" s="602"/>
      <c r="AEP825" s="602"/>
      <c r="AEQ825" s="602"/>
      <c r="AER825" s="602"/>
      <c r="AES825" s="602"/>
      <c r="AET825" s="602"/>
      <c r="AEU825" s="602"/>
      <c r="AEV825" s="602"/>
      <c r="AEW825" s="602"/>
      <c r="AEX825" s="602"/>
      <c r="AEY825" s="602"/>
      <c r="AEZ825" s="602"/>
      <c r="AFA825" s="602"/>
      <c r="AFB825" s="602"/>
      <c r="AFC825" s="602"/>
      <c r="AFD825" s="602"/>
      <c r="AFE825" s="602"/>
      <c r="AFF825" s="602"/>
      <c r="AFG825" s="602"/>
      <c r="AFH825" s="602"/>
      <c r="AFI825" s="602"/>
      <c r="AFJ825" s="602"/>
      <c r="AFK825" s="602"/>
      <c r="AFL825" s="602"/>
      <c r="AFM825" s="602"/>
      <c r="AFN825" s="602"/>
      <c r="AFO825" s="602"/>
      <c r="AFP825" s="602"/>
      <c r="AFQ825" s="602"/>
      <c r="AFR825" s="602"/>
      <c r="AFS825" s="602"/>
      <c r="AFT825" s="602"/>
      <c r="AFU825" s="602"/>
      <c r="AFV825" s="602"/>
      <c r="AFW825" s="602"/>
      <c r="AFX825" s="602"/>
      <c r="AFY825" s="602"/>
      <c r="AFZ825" s="602"/>
      <c r="AGA825" s="602"/>
      <c r="AGB825" s="602"/>
      <c r="AGC825" s="602"/>
      <c r="AGD825" s="602"/>
      <c r="AGE825" s="602"/>
      <c r="AGF825" s="602"/>
      <c r="AGG825" s="602"/>
      <c r="AGH825" s="602"/>
      <c r="AGI825" s="602"/>
      <c r="AGJ825" s="602"/>
      <c r="AGK825" s="602"/>
      <c r="AGL825" s="602"/>
      <c r="AGM825" s="602"/>
      <c r="AGN825" s="602"/>
      <c r="AGO825" s="602"/>
      <c r="AGP825" s="602"/>
      <c r="AGQ825" s="602"/>
      <c r="AGR825" s="602"/>
      <c r="AGS825" s="602"/>
      <c r="AGT825" s="602"/>
      <c r="AGU825" s="602"/>
      <c r="AGV825" s="602"/>
      <c r="AGW825" s="602"/>
      <c r="AGX825" s="602"/>
      <c r="AGY825" s="602"/>
      <c r="AGZ825" s="602"/>
      <c r="AHA825" s="602"/>
      <c r="AHB825" s="602"/>
      <c r="AHC825" s="602"/>
      <c r="AHD825" s="602"/>
      <c r="AHE825" s="602"/>
      <c r="AHF825" s="602"/>
      <c r="AHG825" s="602"/>
      <c r="AHH825" s="602"/>
      <c r="AHI825" s="602"/>
      <c r="AHJ825" s="602"/>
      <c r="AHK825" s="602"/>
      <c r="AHL825" s="602"/>
      <c r="AHM825" s="602"/>
      <c r="AHN825" s="602"/>
      <c r="AHO825" s="602"/>
      <c r="AHP825" s="602"/>
      <c r="AHQ825" s="602"/>
      <c r="AHR825" s="602"/>
      <c r="AHS825" s="602"/>
      <c r="AHT825" s="602"/>
      <c r="AHU825" s="602"/>
      <c r="AHV825" s="602"/>
      <c r="AHW825" s="602"/>
      <c r="AHX825" s="602"/>
      <c r="AHY825" s="602"/>
      <c r="AHZ825" s="602"/>
      <c r="AIA825" s="602"/>
      <c r="AIB825" s="602"/>
      <c r="AIC825" s="602"/>
      <c r="AID825" s="602"/>
      <c r="AIE825" s="602"/>
      <c r="AIF825" s="602"/>
      <c r="AIG825" s="602"/>
      <c r="AIH825" s="602"/>
      <c r="AII825" s="602"/>
      <c r="AIJ825" s="602"/>
      <c r="AIK825" s="602"/>
      <c r="AIL825" s="602"/>
      <c r="AIM825" s="602"/>
      <c r="AIN825" s="602"/>
      <c r="AIO825" s="602"/>
      <c r="AIP825" s="602"/>
      <c r="AIQ825" s="602"/>
      <c r="AIR825" s="602"/>
      <c r="AIS825" s="602"/>
      <c r="AIT825" s="602"/>
      <c r="AIU825" s="602"/>
      <c r="AIV825" s="602"/>
      <c r="AIW825" s="602"/>
      <c r="AIX825" s="602"/>
      <c r="AIY825" s="602"/>
      <c r="AIZ825" s="602"/>
      <c r="AJA825" s="602"/>
      <c r="AJB825" s="602"/>
      <c r="AJC825" s="602"/>
      <c r="AJD825" s="602"/>
      <c r="AJE825" s="602"/>
      <c r="AJF825" s="602"/>
      <c r="AJG825" s="602"/>
      <c r="AJH825" s="602"/>
      <c r="AJI825" s="602"/>
    </row>
    <row r="826" spans="1:945">
      <c r="A826" s="603"/>
      <c r="B826" s="623">
        <v>44655</v>
      </c>
      <c r="C826" s="623" t="s">
        <v>1217</v>
      </c>
      <c r="D826" s="615" t="s">
        <v>2956</v>
      </c>
      <c r="E826" s="617" t="s">
        <v>3104</v>
      </c>
      <c r="F826" s="615"/>
      <c r="G826" s="615"/>
      <c r="H826" s="615"/>
      <c r="I826" s="615" t="s">
        <v>3062</v>
      </c>
      <c r="J826" s="618"/>
      <c r="K826" s="615" t="s">
        <v>4885</v>
      </c>
      <c r="L826" s="615" t="s">
        <v>4883</v>
      </c>
      <c r="M826" s="616">
        <v>44644</v>
      </c>
      <c r="N826" s="616">
        <v>44805</v>
      </c>
      <c r="O826" s="616"/>
      <c r="P826" s="616"/>
      <c r="Q826" s="616"/>
      <c r="R826" s="616"/>
      <c r="S826" s="615" t="s">
        <v>2959</v>
      </c>
      <c r="T826" s="615">
        <v>60</v>
      </c>
      <c r="U826" s="615">
        <v>49204132</v>
      </c>
      <c r="V826" s="615" t="s">
        <v>1231</v>
      </c>
      <c r="W826" s="615">
        <v>360</v>
      </c>
      <c r="X826" s="619">
        <v>3328</v>
      </c>
      <c r="Y826" s="539">
        <f t="shared" si="36"/>
        <v>1198080</v>
      </c>
      <c r="Z826" s="605">
        <v>0.79</v>
      </c>
      <c r="AA826" s="681">
        <f t="shared" si="37"/>
        <v>946483.20000000007</v>
      </c>
      <c r="AB826" s="625"/>
      <c r="AC826" s="621">
        <v>0</v>
      </c>
      <c r="AD826" s="609"/>
      <c r="AE826" s="606"/>
      <c r="AF826" s="695">
        <f t="shared" si="38"/>
        <v>946483.20000000007</v>
      </c>
      <c r="AG826" s="604" t="s">
        <v>1073</v>
      </c>
      <c r="AH826" s="604"/>
      <c r="AI826" s="604">
        <v>60</v>
      </c>
      <c r="AJ826" s="608" t="s">
        <v>2619</v>
      </c>
      <c r="AK826" s="604" t="s">
        <v>1088</v>
      </c>
      <c r="AL826" s="607" t="s">
        <v>2620</v>
      </c>
      <c r="AM826" s="604" t="s">
        <v>52</v>
      </c>
      <c r="AN826" s="604" t="s">
        <v>1076</v>
      </c>
      <c r="AO826" s="604"/>
      <c r="AP826" s="606"/>
      <c r="AQ826" s="606" t="s">
        <v>37</v>
      </c>
      <c r="AR826" s="606" t="s">
        <v>3086</v>
      </c>
      <c r="AS826" s="603" t="s">
        <v>1078</v>
      </c>
      <c r="AT826" s="610" t="s">
        <v>1078</v>
      </c>
      <c r="AU826" s="610" t="s">
        <v>1078</v>
      </c>
      <c r="AV826" s="605">
        <v>0.73</v>
      </c>
      <c r="AW826" s="602"/>
      <c r="AX826" s="602"/>
      <c r="AY826" s="602"/>
      <c r="AZ826" s="602"/>
      <c r="BA826" s="602"/>
      <c r="BB826" s="602"/>
      <c r="BC826" s="602"/>
      <c r="BD826" s="602"/>
      <c r="BE826" s="602"/>
      <c r="BF826" s="602"/>
      <c r="BG826" s="602"/>
      <c r="BH826" s="602"/>
      <c r="BI826" s="602"/>
      <c r="BJ826" s="602"/>
      <c r="BK826" s="602"/>
      <c r="BL826" s="602"/>
      <c r="BM826" s="602"/>
      <c r="BN826" s="602"/>
      <c r="BO826" s="602"/>
      <c r="BP826" s="602"/>
      <c r="BQ826" s="602"/>
      <c r="BR826" s="602"/>
      <c r="BS826" s="602"/>
      <c r="BT826" s="602"/>
      <c r="BU826" s="602"/>
      <c r="BV826" s="602"/>
      <c r="BW826" s="602"/>
      <c r="BX826" s="602"/>
      <c r="BY826" s="602"/>
      <c r="BZ826" s="602"/>
      <c r="CA826" s="602"/>
      <c r="CB826" s="602"/>
      <c r="CC826" s="602"/>
      <c r="CD826" s="602"/>
      <c r="CE826" s="602"/>
      <c r="CF826" s="602"/>
      <c r="CG826" s="602"/>
      <c r="CH826" s="602"/>
      <c r="CI826" s="602"/>
      <c r="CJ826" s="602"/>
      <c r="CK826" s="602"/>
      <c r="CL826" s="602"/>
      <c r="CM826" s="602"/>
      <c r="CN826" s="602"/>
      <c r="CO826" s="602"/>
      <c r="CP826" s="602"/>
      <c r="CQ826" s="602"/>
      <c r="CR826" s="602"/>
      <c r="CS826" s="602"/>
      <c r="CT826" s="602"/>
      <c r="CU826" s="602"/>
      <c r="CV826" s="602"/>
      <c r="CW826" s="602"/>
      <c r="CX826" s="602"/>
      <c r="CY826" s="602"/>
      <c r="CZ826" s="602"/>
      <c r="DA826" s="602"/>
      <c r="DB826" s="602"/>
      <c r="DC826" s="602"/>
      <c r="DD826" s="602"/>
      <c r="DE826" s="602"/>
      <c r="DF826" s="602"/>
      <c r="DG826" s="602"/>
      <c r="DH826" s="602"/>
      <c r="DI826" s="602"/>
      <c r="DJ826" s="602"/>
      <c r="DK826" s="602"/>
      <c r="DL826" s="602"/>
      <c r="DM826" s="602"/>
      <c r="DN826" s="602"/>
      <c r="DO826" s="602"/>
      <c r="DP826" s="602"/>
      <c r="DQ826" s="602"/>
      <c r="DR826" s="602"/>
      <c r="DS826" s="602"/>
      <c r="DT826" s="602"/>
      <c r="DU826" s="602"/>
      <c r="DV826" s="602"/>
      <c r="DW826" s="602"/>
      <c r="DX826" s="602"/>
      <c r="DY826" s="602"/>
      <c r="DZ826" s="602"/>
      <c r="EA826" s="602"/>
      <c r="EB826" s="602"/>
      <c r="EC826" s="602"/>
      <c r="ED826" s="602"/>
      <c r="EE826" s="602"/>
      <c r="EF826" s="602"/>
      <c r="EG826" s="602"/>
      <c r="EH826" s="602"/>
      <c r="EI826" s="602"/>
      <c r="EJ826" s="602"/>
      <c r="EK826" s="602"/>
      <c r="EL826" s="602"/>
      <c r="EM826" s="602"/>
      <c r="EN826" s="602"/>
      <c r="EO826" s="602"/>
      <c r="EP826" s="602"/>
      <c r="EQ826" s="602"/>
      <c r="ER826" s="602"/>
      <c r="ES826" s="602"/>
      <c r="ET826" s="602"/>
      <c r="EU826" s="602"/>
      <c r="EV826" s="602"/>
      <c r="EW826" s="602"/>
      <c r="EX826" s="602"/>
      <c r="EY826" s="602"/>
      <c r="EZ826" s="602"/>
      <c r="FA826" s="602"/>
      <c r="FB826" s="602"/>
      <c r="FC826" s="602"/>
      <c r="FD826" s="602"/>
      <c r="FE826" s="602"/>
      <c r="FF826" s="602"/>
      <c r="FG826" s="602"/>
      <c r="FH826" s="602"/>
      <c r="FI826" s="602"/>
      <c r="FJ826" s="602"/>
      <c r="FK826" s="602"/>
      <c r="FL826" s="602"/>
      <c r="FM826" s="602"/>
      <c r="FN826" s="602"/>
      <c r="FO826" s="602"/>
      <c r="FP826" s="602"/>
      <c r="FQ826" s="602"/>
      <c r="FR826" s="602"/>
      <c r="FS826" s="602"/>
      <c r="FT826" s="602"/>
      <c r="FU826" s="602"/>
      <c r="FV826" s="602"/>
      <c r="FW826" s="602"/>
      <c r="FX826" s="602"/>
      <c r="FY826" s="602"/>
      <c r="FZ826" s="602"/>
      <c r="GA826" s="602"/>
      <c r="GB826" s="602"/>
      <c r="GC826" s="602"/>
      <c r="GD826" s="602"/>
      <c r="GE826" s="602"/>
      <c r="GF826" s="602"/>
      <c r="GG826" s="602"/>
      <c r="GH826" s="602"/>
      <c r="GI826" s="602"/>
      <c r="GJ826" s="602"/>
      <c r="GK826" s="602"/>
      <c r="GL826" s="602"/>
      <c r="GM826" s="602"/>
      <c r="GN826" s="602"/>
      <c r="GO826" s="602"/>
      <c r="GP826" s="602"/>
      <c r="GQ826" s="602"/>
      <c r="GR826" s="602"/>
      <c r="GS826" s="602"/>
      <c r="GT826" s="602"/>
      <c r="GU826" s="602"/>
      <c r="GV826" s="602"/>
      <c r="GW826" s="602"/>
      <c r="GX826" s="602"/>
      <c r="GY826" s="602"/>
      <c r="GZ826" s="602"/>
      <c r="HA826" s="602"/>
      <c r="HB826" s="602"/>
      <c r="HC826" s="602"/>
      <c r="HD826" s="602"/>
      <c r="HE826" s="602"/>
      <c r="HF826" s="602"/>
      <c r="HG826" s="602"/>
      <c r="HH826" s="602"/>
      <c r="HI826" s="602"/>
      <c r="HJ826" s="602"/>
      <c r="HK826" s="602"/>
      <c r="HL826" s="602"/>
      <c r="HM826" s="602"/>
      <c r="HN826" s="602"/>
      <c r="HO826" s="602"/>
      <c r="HP826" s="602"/>
      <c r="HQ826" s="602"/>
      <c r="HR826" s="602"/>
      <c r="HS826" s="602"/>
      <c r="HT826" s="602"/>
      <c r="HU826" s="602"/>
      <c r="HV826" s="602"/>
      <c r="HW826" s="602"/>
      <c r="HX826" s="602"/>
      <c r="HY826" s="602"/>
      <c r="HZ826" s="602"/>
      <c r="IA826" s="602"/>
      <c r="IB826" s="602"/>
      <c r="IC826" s="602"/>
      <c r="ID826" s="602"/>
      <c r="IE826" s="602"/>
      <c r="IF826" s="602"/>
      <c r="IG826" s="602"/>
      <c r="IH826" s="602"/>
      <c r="II826" s="602"/>
      <c r="IJ826" s="602"/>
      <c r="IK826" s="602"/>
      <c r="IL826" s="602"/>
      <c r="IM826" s="602"/>
      <c r="IN826" s="602"/>
      <c r="IO826" s="602"/>
      <c r="IP826" s="602"/>
      <c r="IQ826" s="602"/>
      <c r="IR826" s="602"/>
      <c r="IS826" s="602"/>
      <c r="IT826" s="602"/>
      <c r="IU826" s="602"/>
      <c r="IV826" s="602"/>
      <c r="IW826" s="602"/>
      <c r="IX826" s="602"/>
      <c r="IY826" s="602"/>
      <c r="IZ826" s="602"/>
      <c r="JA826" s="602"/>
      <c r="JB826" s="602"/>
      <c r="JC826" s="602"/>
      <c r="JD826" s="602"/>
      <c r="JE826" s="602"/>
      <c r="JF826" s="602"/>
      <c r="JG826" s="602"/>
      <c r="JH826" s="602"/>
      <c r="JI826" s="602"/>
      <c r="JJ826" s="602"/>
      <c r="JK826" s="602"/>
      <c r="JL826" s="602"/>
      <c r="JM826" s="602"/>
      <c r="JN826" s="602"/>
      <c r="JO826" s="602"/>
      <c r="JP826" s="602"/>
      <c r="JQ826" s="602"/>
      <c r="JR826" s="602"/>
      <c r="JS826" s="602"/>
      <c r="JT826" s="602"/>
      <c r="JU826" s="602"/>
      <c r="JV826" s="602"/>
      <c r="JW826" s="602"/>
      <c r="JX826" s="602"/>
      <c r="JY826" s="602"/>
      <c r="JZ826" s="602"/>
      <c r="KA826" s="602"/>
      <c r="KB826" s="602"/>
      <c r="KC826" s="602"/>
      <c r="KD826" s="602"/>
      <c r="KE826" s="602"/>
      <c r="KF826" s="602"/>
      <c r="KG826" s="602"/>
      <c r="KH826" s="602"/>
      <c r="KI826" s="602"/>
      <c r="KJ826" s="602"/>
      <c r="KK826" s="602"/>
      <c r="KL826" s="602"/>
      <c r="KM826" s="602"/>
      <c r="KN826" s="602"/>
      <c r="KO826" s="602"/>
      <c r="KP826" s="602"/>
      <c r="KQ826" s="602"/>
      <c r="KR826" s="602"/>
      <c r="KS826" s="602"/>
      <c r="KT826" s="602"/>
      <c r="KU826" s="602"/>
      <c r="KV826" s="602"/>
      <c r="KW826" s="602"/>
      <c r="KX826" s="602"/>
      <c r="KY826" s="602"/>
      <c r="KZ826" s="602"/>
      <c r="LA826" s="602"/>
      <c r="LB826" s="602"/>
      <c r="LC826" s="602"/>
      <c r="LD826" s="602"/>
      <c r="LE826" s="602"/>
      <c r="LF826" s="602"/>
      <c r="LG826" s="602"/>
      <c r="LH826" s="602"/>
      <c r="LI826" s="602"/>
      <c r="LJ826" s="602"/>
      <c r="LK826" s="602"/>
      <c r="LL826" s="602"/>
      <c r="LM826" s="602"/>
      <c r="LN826" s="602"/>
      <c r="LO826" s="602"/>
      <c r="LP826" s="602"/>
      <c r="LQ826" s="602"/>
      <c r="LR826" s="602"/>
      <c r="LS826" s="602"/>
      <c r="LT826" s="602"/>
      <c r="LU826" s="602"/>
      <c r="LV826" s="602"/>
      <c r="LW826" s="602"/>
      <c r="LX826" s="602"/>
      <c r="LY826" s="602"/>
      <c r="LZ826" s="602"/>
      <c r="MA826" s="602"/>
      <c r="MB826" s="602"/>
      <c r="MC826" s="602"/>
      <c r="MD826" s="602"/>
      <c r="ME826" s="602"/>
      <c r="MF826" s="602"/>
      <c r="MG826" s="602"/>
      <c r="MH826" s="602"/>
      <c r="MI826" s="602"/>
      <c r="MJ826" s="602"/>
      <c r="MK826" s="602"/>
      <c r="ML826" s="602"/>
      <c r="MM826" s="602"/>
      <c r="MN826" s="602"/>
      <c r="MO826" s="602"/>
      <c r="MP826" s="602"/>
      <c r="MQ826" s="602"/>
      <c r="MR826" s="602"/>
      <c r="MS826" s="602"/>
      <c r="MT826" s="602"/>
      <c r="MU826" s="602"/>
      <c r="MV826" s="602"/>
      <c r="MW826" s="602"/>
      <c r="MX826" s="602"/>
      <c r="MY826" s="602"/>
      <c r="MZ826" s="602"/>
      <c r="NA826" s="602"/>
      <c r="NB826" s="602"/>
      <c r="NC826" s="602"/>
      <c r="ND826" s="602"/>
      <c r="NE826" s="602"/>
      <c r="NF826" s="602"/>
      <c r="NG826" s="602"/>
      <c r="NH826" s="602"/>
      <c r="NI826" s="602"/>
      <c r="NJ826" s="602"/>
      <c r="NK826" s="602"/>
      <c r="NL826" s="602"/>
      <c r="NM826" s="602"/>
      <c r="NN826" s="602"/>
      <c r="NO826" s="602"/>
      <c r="NP826" s="602"/>
      <c r="NQ826" s="602"/>
      <c r="NR826" s="602"/>
      <c r="NS826" s="602"/>
      <c r="NT826" s="602"/>
      <c r="NU826" s="602"/>
      <c r="NV826" s="602"/>
      <c r="NW826" s="602"/>
      <c r="NX826" s="602"/>
      <c r="NY826" s="602"/>
      <c r="NZ826" s="602"/>
      <c r="OA826" s="602"/>
      <c r="OB826" s="602"/>
      <c r="OC826" s="602"/>
      <c r="OD826" s="602"/>
      <c r="OE826" s="602"/>
      <c r="OF826" s="602"/>
      <c r="OG826" s="602"/>
      <c r="OH826" s="602"/>
      <c r="OI826" s="602"/>
      <c r="OJ826" s="602"/>
      <c r="OK826" s="602"/>
      <c r="OL826" s="602"/>
      <c r="OM826" s="602"/>
      <c r="ON826" s="602"/>
      <c r="OO826" s="602"/>
      <c r="OP826" s="602"/>
      <c r="OQ826" s="602"/>
      <c r="OR826" s="602"/>
      <c r="OS826" s="602"/>
      <c r="OT826" s="602"/>
      <c r="OU826" s="602"/>
      <c r="OV826" s="602"/>
      <c r="OW826" s="602"/>
      <c r="OX826" s="602"/>
      <c r="OY826" s="602"/>
      <c r="OZ826" s="602"/>
      <c r="PA826" s="602"/>
      <c r="PB826" s="602"/>
      <c r="PC826" s="602"/>
      <c r="PD826" s="602"/>
      <c r="PE826" s="602"/>
      <c r="PF826" s="602"/>
      <c r="PG826" s="602"/>
      <c r="PH826" s="602"/>
      <c r="PI826" s="602"/>
      <c r="PJ826" s="602"/>
      <c r="PK826" s="602"/>
      <c r="PL826" s="602"/>
      <c r="PM826" s="602"/>
      <c r="PN826" s="602"/>
      <c r="PO826" s="602"/>
      <c r="PP826" s="602"/>
      <c r="PQ826" s="602"/>
      <c r="PR826" s="602"/>
      <c r="PS826" s="602"/>
      <c r="PT826" s="602"/>
      <c r="PU826" s="602"/>
      <c r="PV826" s="602"/>
      <c r="PW826" s="602"/>
      <c r="PX826" s="602"/>
      <c r="PY826" s="602"/>
      <c r="PZ826" s="602"/>
      <c r="QA826" s="602"/>
      <c r="QB826" s="602"/>
      <c r="QC826" s="602"/>
      <c r="QD826" s="602"/>
      <c r="QE826" s="602"/>
      <c r="QF826" s="602"/>
      <c r="QG826" s="602"/>
      <c r="QH826" s="602"/>
      <c r="QI826" s="602"/>
      <c r="QJ826" s="602"/>
      <c r="QK826" s="602"/>
      <c r="QL826" s="602"/>
      <c r="QM826" s="602"/>
      <c r="QN826" s="602"/>
      <c r="QO826" s="602"/>
      <c r="QP826" s="602"/>
      <c r="QQ826" s="602"/>
      <c r="QR826" s="602"/>
      <c r="QS826" s="602"/>
      <c r="QT826" s="602"/>
      <c r="QU826" s="602"/>
      <c r="QV826" s="602"/>
      <c r="QW826" s="602"/>
      <c r="QX826" s="602"/>
      <c r="QY826" s="602"/>
      <c r="QZ826" s="602"/>
      <c r="RA826" s="602"/>
      <c r="RB826" s="602"/>
      <c r="RC826" s="602"/>
      <c r="RD826" s="602"/>
      <c r="RE826" s="602"/>
      <c r="RF826" s="602"/>
      <c r="RG826" s="602"/>
      <c r="RH826" s="602"/>
      <c r="RI826" s="602"/>
      <c r="RJ826" s="602"/>
      <c r="RK826" s="602"/>
      <c r="RL826" s="602"/>
      <c r="RM826" s="602"/>
      <c r="RN826" s="602"/>
      <c r="RO826" s="602"/>
      <c r="RP826" s="602"/>
      <c r="RQ826" s="602"/>
      <c r="RR826" s="602"/>
      <c r="RS826" s="602"/>
      <c r="RT826" s="602"/>
      <c r="RU826" s="602"/>
      <c r="RV826" s="602"/>
      <c r="RW826" s="602"/>
      <c r="RX826" s="602"/>
      <c r="RY826" s="602"/>
      <c r="RZ826" s="602"/>
      <c r="SA826" s="602"/>
      <c r="SB826" s="602"/>
      <c r="SC826" s="602"/>
      <c r="SD826" s="602"/>
      <c r="SE826" s="602"/>
      <c r="SF826" s="602"/>
      <c r="SG826" s="602"/>
      <c r="SH826" s="602"/>
      <c r="SI826" s="602"/>
      <c r="SJ826" s="602"/>
      <c r="SK826" s="602"/>
      <c r="SL826" s="602"/>
      <c r="SM826" s="602"/>
      <c r="SN826" s="602"/>
      <c r="SO826" s="602"/>
      <c r="SP826" s="602"/>
      <c r="SQ826" s="602"/>
      <c r="SR826" s="602"/>
      <c r="SS826" s="602"/>
      <c r="ST826" s="602"/>
      <c r="SU826" s="602"/>
      <c r="SV826" s="602"/>
      <c r="SW826" s="602"/>
      <c r="SX826" s="602"/>
      <c r="SY826" s="602"/>
      <c r="SZ826" s="602"/>
      <c r="TA826" s="602"/>
      <c r="TB826" s="602"/>
      <c r="TC826" s="602"/>
      <c r="TD826" s="602"/>
      <c r="TE826" s="602"/>
      <c r="TF826" s="602"/>
      <c r="TG826" s="602"/>
      <c r="TH826" s="602"/>
      <c r="TI826" s="602"/>
      <c r="TJ826" s="602"/>
      <c r="TK826" s="602"/>
      <c r="TL826" s="602"/>
      <c r="TM826" s="602"/>
      <c r="TN826" s="602"/>
      <c r="TO826" s="602"/>
      <c r="TP826" s="602"/>
      <c r="TQ826" s="602"/>
      <c r="TR826" s="602"/>
      <c r="TS826" s="602"/>
      <c r="TT826" s="602"/>
      <c r="TU826" s="602"/>
      <c r="TV826" s="602"/>
      <c r="TW826" s="602"/>
      <c r="TX826" s="602"/>
      <c r="TY826" s="602"/>
      <c r="TZ826" s="602"/>
      <c r="UA826" s="602"/>
      <c r="UB826" s="602"/>
      <c r="UC826" s="602"/>
      <c r="UD826" s="602"/>
      <c r="UE826" s="602"/>
      <c r="UF826" s="602"/>
      <c r="UG826" s="602"/>
      <c r="UH826" s="602"/>
      <c r="UI826" s="602"/>
      <c r="UJ826" s="602"/>
      <c r="UK826" s="602"/>
      <c r="UL826" s="602"/>
      <c r="UM826" s="602"/>
      <c r="UN826" s="602"/>
      <c r="UO826" s="602"/>
      <c r="UP826" s="602"/>
      <c r="UQ826" s="602"/>
      <c r="UR826" s="602"/>
      <c r="US826" s="602"/>
      <c r="UT826" s="602"/>
      <c r="UU826" s="602"/>
      <c r="UV826" s="602"/>
      <c r="UW826" s="602"/>
      <c r="UX826" s="602"/>
      <c r="UY826" s="602"/>
      <c r="UZ826" s="602"/>
      <c r="VA826" s="602"/>
      <c r="VB826" s="602"/>
      <c r="VC826" s="602"/>
      <c r="VD826" s="602"/>
      <c r="VE826" s="602"/>
      <c r="VF826" s="602"/>
      <c r="VG826" s="602"/>
      <c r="VH826" s="602"/>
      <c r="VI826" s="602"/>
      <c r="VJ826" s="602"/>
      <c r="VK826" s="602"/>
      <c r="VL826" s="602"/>
      <c r="VM826" s="602"/>
      <c r="VN826" s="602"/>
      <c r="VO826" s="602"/>
      <c r="VP826" s="602"/>
      <c r="VQ826" s="602"/>
      <c r="VR826" s="602"/>
      <c r="VS826" s="602"/>
      <c r="VT826" s="602"/>
      <c r="VU826" s="602"/>
      <c r="VV826" s="602"/>
      <c r="VW826" s="602"/>
      <c r="VX826" s="602"/>
      <c r="VY826" s="602"/>
      <c r="VZ826" s="602"/>
      <c r="WA826" s="602"/>
      <c r="WB826" s="602"/>
      <c r="WC826" s="602"/>
      <c r="WD826" s="602"/>
      <c r="WE826" s="602"/>
      <c r="WF826" s="602"/>
      <c r="WG826" s="602"/>
      <c r="WH826" s="602"/>
      <c r="WI826" s="602"/>
      <c r="WJ826" s="602"/>
      <c r="WK826" s="602"/>
      <c r="WL826" s="602"/>
      <c r="WM826" s="602"/>
      <c r="WN826" s="602"/>
      <c r="WO826" s="602"/>
      <c r="WP826" s="602"/>
      <c r="WQ826" s="602"/>
      <c r="WR826" s="602"/>
      <c r="WS826" s="602"/>
      <c r="WT826" s="602"/>
      <c r="WU826" s="602"/>
      <c r="WV826" s="602"/>
      <c r="WW826" s="602"/>
      <c r="WX826" s="602"/>
      <c r="WY826" s="602"/>
      <c r="WZ826" s="602"/>
      <c r="XA826" s="602"/>
      <c r="XB826" s="602"/>
      <c r="XC826" s="602"/>
      <c r="XD826" s="602"/>
      <c r="XE826" s="602"/>
      <c r="XF826" s="602"/>
      <c r="XG826" s="602"/>
      <c r="XH826" s="602"/>
      <c r="XI826" s="602"/>
      <c r="XJ826" s="602"/>
      <c r="XK826" s="602"/>
      <c r="XL826" s="602"/>
      <c r="XM826" s="602"/>
      <c r="XN826" s="602"/>
      <c r="XO826" s="602"/>
      <c r="XP826" s="602"/>
      <c r="XQ826" s="602"/>
      <c r="XR826" s="602"/>
      <c r="XS826" s="602"/>
      <c r="XT826" s="602"/>
      <c r="XU826" s="602"/>
      <c r="XV826" s="602"/>
      <c r="XW826" s="602"/>
      <c r="XX826" s="602"/>
      <c r="XY826" s="602"/>
      <c r="XZ826" s="602"/>
      <c r="YA826" s="602"/>
      <c r="YB826" s="602"/>
      <c r="YC826" s="602"/>
      <c r="YD826" s="602"/>
      <c r="YE826" s="602"/>
      <c r="YF826" s="602"/>
      <c r="YG826" s="602"/>
      <c r="YH826" s="602"/>
      <c r="YI826" s="602"/>
      <c r="YJ826" s="602"/>
      <c r="YK826" s="602"/>
      <c r="YL826" s="602"/>
      <c r="YM826" s="602"/>
      <c r="YN826" s="602"/>
      <c r="YO826" s="602"/>
      <c r="YP826" s="602"/>
      <c r="YQ826" s="602"/>
      <c r="YR826" s="602"/>
      <c r="YS826" s="602"/>
      <c r="YT826" s="602"/>
      <c r="YU826" s="602"/>
      <c r="YV826" s="602"/>
      <c r="YW826" s="602"/>
      <c r="YX826" s="602"/>
      <c r="YY826" s="602"/>
      <c r="YZ826" s="602"/>
      <c r="ZA826" s="602"/>
      <c r="ZB826" s="602"/>
      <c r="ZC826" s="602"/>
      <c r="ZD826" s="602"/>
      <c r="ZE826" s="602"/>
      <c r="ZF826" s="602"/>
      <c r="ZG826" s="602"/>
      <c r="ZH826" s="602"/>
      <c r="ZI826" s="602"/>
      <c r="ZJ826" s="602"/>
      <c r="ZK826" s="602"/>
      <c r="ZL826" s="602"/>
      <c r="ZM826" s="602"/>
      <c r="ZN826" s="602"/>
      <c r="ZO826" s="602"/>
      <c r="ZP826" s="602"/>
      <c r="ZQ826" s="602"/>
      <c r="ZR826" s="602"/>
      <c r="ZS826" s="602"/>
      <c r="ZT826" s="602"/>
      <c r="ZU826" s="602"/>
      <c r="ZV826" s="602"/>
      <c r="ZW826" s="602"/>
      <c r="ZX826" s="602"/>
      <c r="ZY826" s="602"/>
      <c r="ZZ826" s="602"/>
      <c r="AAA826" s="602"/>
      <c r="AAB826" s="602"/>
      <c r="AAC826" s="602"/>
      <c r="AAD826" s="602"/>
      <c r="AAE826" s="602"/>
      <c r="AAF826" s="602"/>
      <c r="AAG826" s="602"/>
      <c r="AAH826" s="602"/>
      <c r="AAI826" s="602"/>
      <c r="AAJ826" s="602"/>
      <c r="AAK826" s="602"/>
      <c r="AAL826" s="602"/>
      <c r="AAM826" s="602"/>
      <c r="AAN826" s="602"/>
      <c r="AAO826" s="602"/>
      <c r="AAP826" s="602"/>
      <c r="AAQ826" s="602"/>
      <c r="AAR826" s="602"/>
      <c r="AAS826" s="602"/>
      <c r="AAT826" s="602"/>
      <c r="AAU826" s="602"/>
      <c r="AAV826" s="602"/>
      <c r="AAW826" s="602"/>
      <c r="AAX826" s="602"/>
      <c r="AAY826" s="602"/>
      <c r="AAZ826" s="602"/>
      <c r="ABA826" s="602"/>
      <c r="ABB826" s="602"/>
      <c r="ABC826" s="602"/>
      <c r="ABD826" s="602"/>
      <c r="ABE826" s="602"/>
      <c r="ABF826" s="602"/>
      <c r="ABG826" s="602"/>
      <c r="ABH826" s="602"/>
      <c r="ABI826" s="602"/>
      <c r="ABJ826" s="602"/>
      <c r="ABK826" s="602"/>
      <c r="ABL826" s="602"/>
      <c r="ABM826" s="602"/>
      <c r="ABN826" s="602"/>
      <c r="ABO826" s="602"/>
      <c r="ABP826" s="602"/>
      <c r="ABQ826" s="602"/>
      <c r="ABR826" s="602"/>
      <c r="ABS826" s="602"/>
      <c r="ABT826" s="602"/>
      <c r="ABU826" s="602"/>
      <c r="ABV826" s="602"/>
      <c r="ABW826" s="602"/>
      <c r="ABX826" s="602"/>
      <c r="ABY826" s="602"/>
      <c r="ABZ826" s="602"/>
      <c r="ACA826" s="602"/>
      <c r="ACB826" s="602"/>
      <c r="ACC826" s="602"/>
      <c r="ACD826" s="602"/>
      <c r="ACE826" s="602"/>
      <c r="ACF826" s="602"/>
      <c r="ACG826" s="602"/>
      <c r="ACH826" s="602"/>
      <c r="ACI826" s="602"/>
      <c r="ACJ826" s="602"/>
      <c r="ACK826" s="602"/>
      <c r="ACL826" s="602"/>
      <c r="ACM826" s="602"/>
      <c r="ACN826" s="602"/>
      <c r="ACO826" s="602"/>
      <c r="ACP826" s="602"/>
      <c r="ACQ826" s="602"/>
      <c r="ACR826" s="602"/>
      <c r="ACS826" s="602"/>
      <c r="ACT826" s="602"/>
      <c r="ACU826" s="602"/>
      <c r="ACV826" s="602"/>
      <c r="ACW826" s="602"/>
      <c r="ACX826" s="602"/>
      <c r="ACY826" s="602"/>
      <c r="ACZ826" s="602"/>
      <c r="ADA826" s="602"/>
      <c r="ADB826" s="602"/>
      <c r="ADC826" s="602"/>
      <c r="ADD826" s="602"/>
      <c r="ADE826" s="602"/>
      <c r="ADF826" s="602"/>
      <c r="ADG826" s="602"/>
      <c r="ADH826" s="602"/>
      <c r="ADI826" s="602"/>
      <c r="ADJ826" s="602"/>
      <c r="ADK826" s="602"/>
      <c r="ADL826" s="602"/>
      <c r="ADM826" s="602"/>
      <c r="ADN826" s="602"/>
      <c r="ADO826" s="602"/>
      <c r="ADP826" s="602"/>
      <c r="ADQ826" s="602"/>
      <c r="ADR826" s="602"/>
      <c r="ADS826" s="602"/>
      <c r="ADT826" s="602"/>
      <c r="ADU826" s="602"/>
      <c r="ADV826" s="602"/>
      <c r="ADW826" s="602"/>
      <c r="ADX826" s="602"/>
      <c r="ADY826" s="602"/>
      <c r="ADZ826" s="602"/>
      <c r="AEA826" s="602"/>
      <c r="AEB826" s="602"/>
      <c r="AEC826" s="602"/>
      <c r="AED826" s="602"/>
      <c r="AEE826" s="602"/>
      <c r="AEF826" s="602"/>
      <c r="AEG826" s="602"/>
      <c r="AEH826" s="602"/>
      <c r="AEI826" s="602"/>
      <c r="AEJ826" s="602"/>
      <c r="AEK826" s="602"/>
      <c r="AEL826" s="602"/>
      <c r="AEM826" s="602"/>
      <c r="AEN826" s="602"/>
      <c r="AEO826" s="602"/>
      <c r="AEP826" s="602"/>
      <c r="AEQ826" s="602"/>
      <c r="AER826" s="602"/>
      <c r="AES826" s="602"/>
      <c r="AET826" s="602"/>
      <c r="AEU826" s="602"/>
      <c r="AEV826" s="602"/>
      <c r="AEW826" s="602"/>
      <c r="AEX826" s="602"/>
      <c r="AEY826" s="602"/>
      <c r="AEZ826" s="602"/>
      <c r="AFA826" s="602"/>
      <c r="AFB826" s="602"/>
      <c r="AFC826" s="602"/>
      <c r="AFD826" s="602"/>
      <c r="AFE826" s="602"/>
      <c r="AFF826" s="602"/>
      <c r="AFG826" s="602"/>
      <c r="AFH826" s="602"/>
      <c r="AFI826" s="602"/>
      <c r="AFJ826" s="602"/>
      <c r="AFK826" s="602"/>
      <c r="AFL826" s="602"/>
      <c r="AFM826" s="602"/>
      <c r="AFN826" s="602"/>
      <c r="AFO826" s="602"/>
      <c r="AFP826" s="602"/>
      <c r="AFQ826" s="602"/>
      <c r="AFR826" s="602"/>
      <c r="AFS826" s="602"/>
      <c r="AFT826" s="602"/>
      <c r="AFU826" s="602"/>
      <c r="AFV826" s="602"/>
      <c r="AFW826" s="602"/>
      <c r="AFX826" s="602"/>
      <c r="AFY826" s="602"/>
      <c r="AFZ826" s="602"/>
      <c r="AGA826" s="602"/>
      <c r="AGB826" s="602"/>
      <c r="AGC826" s="602"/>
      <c r="AGD826" s="602"/>
      <c r="AGE826" s="602"/>
      <c r="AGF826" s="602"/>
      <c r="AGG826" s="602"/>
      <c r="AGH826" s="602"/>
      <c r="AGI826" s="602"/>
      <c r="AGJ826" s="602"/>
      <c r="AGK826" s="602"/>
      <c r="AGL826" s="602"/>
      <c r="AGM826" s="602"/>
      <c r="AGN826" s="602"/>
      <c r="AGO826" s="602"/>
      <c r="AGP826" s="602"/>
      <c r="AGQ826" s="602"/>
      <c r="AGR826" s="602"/>
      <c r="AGS826" s="602"/>
      <c r="AGT826" s="602"/>
      <c r="AGU826" s="602"/>
      <c r="AGV826" s="602"/>
      <c r="AGW826" s="602"/>
      <c r="AGX826" s="602"/>
      <c r="AGY826" s="602"/>
      <c r="AGZ826" s="602"/>
      <c r="AHA826" s="602"/>
      <c r="AHB826" s="602"/>
      <c r="AHC826" s="602"/>
      <c r="AHD826" s="602"/>
      <c r="AHE826" s="602"/>
      <c r="AHF826" s="602"/>
      <c r="AHG826" s="602"/>
      <c r="AHH826" s="602"/>
      <c r="AHI826" s="602"/>
      <c r="AHJ826" s="602"/>
      <c r="AHK826" s="602"/>
      <c r="AHL826" s="602"/>
      <c r="AHM826" s="602"/>
      <c r="AHN826" s="602"/>
      <c r="AHO826" s="602"/>
      <c r="AHP826" s="602"/>
      <c r="AHQ826" s="602"/>
      <c r="AHR826" s="602"/>
      <c r="AHS826" s="602"/>
      <c r="AHT826" s="602"/>
      <c r="AHU826" s="602"/>
      <c r="AHV826" s="602"/>
      <c r="AHW826" s="602"/>
      <c r="AHX826" s="602"/>
      <c r="AHY826" s="602"/>
      <c r="AHZ826" s="602"/>
      <c r="AIA826" s="602"/>
      <c r="AIB826" s="602"/>
      <c r="AIC826" s="602"/>
      <c r="AID826" s="602"/>
      <c r="AIE826" s="602"/>
      <c r="AIF826" s="602"/>
      <c r="AIG826" s="602"/>
      <c r="AIH826" s="602"/>
      <c r="AII826" s="602"/>
      <c r="AIJ826" s="602"/>
      <c r="AIK826" s="602"/>
      <c r="AIL826" s="602"/>
      <c r="AIM826" s="602"/>
      <c r="AIN826" s="602"/>
      <c r="AIO826" s="602"/>
      <c r="AIP826" s="602"/>
      <c r="AIQ826" s="602"/>
      <c r="AIR826" s="602"/>
      <c r="AIS826" s="602"/>
      <c r="AIT826" s="602"/>
      <c r="AIU826" s="602"/>
      <c r="AIV826" s="602"/>
      <c r="AIW826" s="602"/>
      <c r="AIX826" s="602"/>
      <c r="AIY826" s="602"/>
      <c r="AIZ826" s="602"/>
      <c r="AJA826" s="602"/>
      <c r="AJB826" s="602"/>
      <c r="AJC826" s="602"/>
      <c r="AJD826" s="602"/>
      <c r="AJE826" s="602"/>
      <c r="AJF826" s="602"/>
      <c r="AJG826" s="602"/>
      <c r="AJH826" s="602"/>
      <c r="AJI826" s="602"/>
    </row>
    <row r="827" spans="1:945">
      <c r="A827" s="603"/>
      <c r="B827" s="623">
        <v>44655</v>
      </c>
      <c r="C827" s="623" t="s">
        <v>1217</v>
      </c>
      <c r="D827" s="615" t="s">
        <v>2956</v>
      </c>
      <c r="E827" s="617" t="s">
        <v>3104</v>
      </c>
      <c r="F827" s="615"/>
      <c r="G827" s="615"/>
      <c r="H827" s="615"/>
      <c r="I827" s="615" t="s">
        <v>3062</v>
      </c>
      <c r="J827" s="618"/>
      <c r="K827" s="615" t="s">
        <v>4885</v>
      </c>
      <c r="L827" s="615" t="s">
        <v>4883</v>
      </c>
      <c r="M827" s="616">
        <v>44644</v>
      </c>
      <c r="N827" s="616">
        <v>44805</v>
      </c>
      <c r="O827" s="616"/>
      <c r="P827" s="616"/>
      <c r="Q827" s="616"/>
      <c r="R827" s="616"/>
      <c r="S827" s="615" t="s">
        <v>2959</v>
      </c>
      <c r="T827" s="615">
        <v>60</v>
      </c>
      <c r="U827" s="615">
        <v>49405140</v>
      </c>
      <c r="V827" s="615" t="s">
        <v>973</v>
      </c>
      <c r="W827" s="615">
        <v>400</v>
      </c>
      <c r="X827" s="619">
        <v>12480</v>
      </c>
      <c r="Y827" s="539">
        <f t="shared" si="36"/>
        <v>4992000</v>
      </c>
      <c r="Z827" s="605">
        <v>0.55000000000000004</v>
      </c>
      <c r="AA827" s="681">
        <f t="shared" si="37"/>
        <v>2745600</v>
      </c>
      <c r="AB827" s="625"/>
      <c r="AC827" s="621">
        <v>0</v>
      </c>
      <c r="AD827" s="609"/>
      <c r="AE827" s="606"/>
      <c r="AF827" s="695">
        <f t="shared" si="38"/>
        <v>2745600</v>
      </c>
      <c r="AG827" s="604" t="s">
        <v>1073</v>
      </c>
      <c r="AH827" s="604"/>
      <c r="AI827" s="604">
        <v>60</v>
      </c>
      <c r="AJ827" s="608" t="s">
        <v>2619</v>
      </c>
      <c r="AK827" s="604" t="s">
        <v>1088</v>
      </c>
      <c r="AL827" s="607" t="s">
        <v>2620</v>
      </c>
      <c r="AM827" s="604" t="s">
        <v>52</v>
      </c>
      <c r="AN827" s="604" t="s">
        <v>1076</v>
      </c>
      <c r="AO827" s="604"/>
      <c r="AP827" s="606"/>
      <c r="AQ827" s="606" t="s">
        <v>37</v>
      </c>
      <c r="AR827" s="606" t="s">
        <v>3086</v>
      </c>
      <c r="AS827" s="603" t="s">
        <v>1078</v>
      </c>
      <c r="AT827" s="610" t="s">
        <v>1078</v>
      </c>
      <c r="AU827" s="610" t="s">
        <v>1078</v>
      </c>
      <c r="AV827" s="605">
        <v>0.73</v>
      </c>
      <c r="AW827" s="602"/>
      <c r="AX827" s="602"/>
      <c r="AY827" s="602"/>
      <c r="AZ827" s="602"/>
      <c r="BA827" s="602"/>
      <c r="BB827" s="602"/>
      <c r="BC827" s="602"/>
      <c r="BD827" s="602"/>
      <c r="BE827" s="602"/>
      <c r="BF827" s="602"/>
      <c r="BG827" s="602"/>
      <c r="BH827" s="602"/>
      <c r="BI827" s="602"/>
      <c r="BJ827" s="602"/>
      <c r="BK827" s="602"/>
      <c r="BL827" s="602"/>
      <c r="BM827" s="602"/>
      <c r="BN827" s="602"/>
      <c r="BO827" s="602"/>
      <c r="BP827" s="602"/>
      <c r="BQ827" s="602"/>
      <c r="BR827" s="602"/>
      <c r="BS827" s="602"/>
      <c r="BT827" s="602"/>
      <c r="BU827" s="602"/>
      <c r="BV827" s="602"/>
      <c r="BW827" s="602"/>
      <c r="BX827" s="602"/>
      <c r="BY827" s="602"/>
      <c r="BZ827" s="602"/>
      <c r="CA827" s="602"/>
      <c r="CB827" s="602"/>
      <c r="CC827" s="602"/>
      <c r="CD827" s="602"/>
      <c r="CE827" s="602"/>
      <c r="CF827" s="602"/>
      <c r="CG827" s="602"/>
      <c r="CH827" s="602"/>
      <c r="CI827" s="602"/>
      <c r="CJ827" s="602"/>
      <c r="CK827" s="602"/>
      <c r="CL827" s="602"/>
      <c r="CM827" s="602"/>
      <c r="CN827" s="602"/>
      <c r="CO827" s="602"/>
      <c r="CP827" s="602"/>
      <c r="CQ827" s="602"/>
      <c r="CR827" s="602"/>
      <c r="CS827" s="602"/>
      <c r="CT827" s="602"/>
      <c r="CU827" s="602"/>
      <c r="CV827" s="602"/>
      <c r="CW827" s="602"/>
      <c r="CX827" s="602"/>
      <c r="CY827" s="602"/>
      <c r="CZ827" s="602"/>
      <c r="DA827" s="602"/>
      <c r="DB827" s="602"/>
      <c r="DC827" s="602"/>
      <c r="DD827" s="602"/>
      <c r="DE827" s="602"/>
      <c r="DF827" s="602"/>
      <c r="DG827" s="602"/>
      <c r="DH827" s="602"/>
      <c r="DI827" s="602"/>
      <c r="DJ827" s="602"/>
      <c r="DK827" s="602"/>
      <c r="DL827" s="602"/>
      <c r="DM827" s="602"/>
      <c r="DN827" s="602"/>
      <c r="DO827" s="602"/>
      <c r="DP827" s="602"/>
      <c r="DQ827" s="602"/>
      <c r="DR827" s="602"/>
      <c r="DS827" s="602"/>
      <c r="DT827" s="602"/>
      <c r="DU827" s="602"/>
      <c r="DV827" s="602"/>
      <c r="DW827" s="602"/>
      <c r="DX827" s="602"/>
      <c r="DY827" s="602"/>
      <c r="DZ827" s="602"/>
      <c r="EA827" s="602"/>
      <c r="EB827" s="602"/>
      <c r="EC827" s="602"/>
      <c r="ED827" s="602"/>
      <c r="EE827" s="602"/>
      <c r="EF827" s="602"/>
      <c r="EG827" s="602"/>
      <c r="EH827" s="602"/>
      <c r="EI827" s="602"/>
      <c r="EJ827" s="602"/>
      <c r="EK827" s="602"/>
      <c r="EL827" s="602"/>
      <c r="EM827" s="602"/>
      <c r="EN827" s="602"/>
      <c r="EO827" s="602"/>
      <c r="EP827" s="602"/>
      <c r="EQ827" s="602"/>
      <c r="ER827" s="602"/>
      <c r="ES827" s="602"/>
      <c r="ET827" s="602"/>
      <c r="EU827" s="602"/>
      <c r="EV827" s="602"/>
      <c r="EW827" s="602"/>
      <c r="EX827" s="602"/>
      <c r="EY827" s="602"/>
      <c r="EZ827" s="602"/>
      <c r="FA827" s="602"/>
      <c r="FB827" s="602"/>
      <c r="FC827" s="602"/>
      <c r="FD827" s="602"/>
      <c r="FE827" s="602"/>
      <c r="FF827" s="602"/>
      <c r="FG827" s="602"/>
      <c r="FH827" s="602"/>
      <c r="FI827" s="602"/>
      <c r="FJ827" s="602"/>
      <c r="FK827" s="602"/>
      <c r="FL827" s="602"/>
      <c r="FM827" s="602"/>
      <c r="FN827" s="602"/>
      <c r="FO827" s="602"/>
      <c r="FP827" s="602"/>
      <c r="FQ827" s="602"/>
      <c r="FR827" s="602"/>
      <c r="FS827" s="602"/>
      <c r="FT827" s="602"/>
      <c r="FU827" s="602"/>
      <c r="FV827" s="602"/>
      <c r="FW827" s="602"/>
      <c r="FX827" s="602"/>
      <c r="FY827" s="602"/>
      <c r="FZ827" s="602"/>
      <c r="GA827" s="602"/>
      <c r="GB827" s="602"/>
      <c r="GC827" s="602"/>
      <c r="GD827" s="602"/>
      <c r="GE827" s="602"/>
      <c r="GF827" s="602"/>
      <c r="GG827" s="602"/>
      <c r="GH827" s="602"/>
      <c r="GI827" s="602"/>
      <c r="GJ827" s="602"/>
      <c r="GK827" s="602"/>
      <c r="GL827" s="602"/>
      <c r="GM827" s="602"/>
      <c r="GN827" s="602"/>
      <c r="GO827" s="602"/>
      <c r="GP827" s="602"/>
      <c r="GQ827" s="602"/>
      <c r="GR827" s="602"/>
      <c r="GS827" s="602"/>
      <c r="GT827" s="602"/>
      <c r="GU827" s="602"/>
      <c r="GV827" s="602"/>
      <c r="GW827" s="602"/>
      <c r="GX827" s="602"/>
      <c r="GY827" s="602"/>
      <c r="GZ827" s="602"/>
      <c r="HA827" s="602"/>
      <c r="HB827" s="602"/>
      <c r="HC827" s="602"/>
      <c r="HD827" s="602"/>
      <c r="HE827" s="602"/>
      <c r="HF827" s="602"/>
      <c r="HG827" s="602"/>
      <c r="HH827" s="602"/>
      <c r="HI827" s="602"/>
      <c r="HJ827" s="602"/>
      <c r="HK827" s="602"/>
      <c r="HL827" s="602"/>
      <c r="HM827" s="602"/>
      <c r="HN827" s="602"/>
      <c r="HO827" s="602"/>
      <c r="HP827" s="602"/>
      <c r="HQ827" s="602"/>
      <c r="HR827" s="602"/>
      <c r="HS827" s="602"/>
      <c r="HT827" s="602"/>
      <c r="HU827" s="602"/>
      <c r="HV827" s="602"/>
      <c r="HW827" s="602"/>
      <c r="HX827" s="602"/>
      <c r="HY827" s="602"/>
      <c r="HZ827" s="602"/>
      <c r="IA827" s="602"/>
      <c r="IB827" s="602"/>
      <c r="IC827" s="602"/>
      <c r="ID827" s="602"/>
      <c r="IE827" s="602"/>
      <c r="IF827" s="602"/>
      <c r="IG827" s="602"/>
      <c r="IH827" s="602"/>
      <c r="II827" s="602"/>
      <c r="IJ827" s="602"/>
      <c r="IK827" s="602"/>
      <c r="IL827" s="602"/>
      <c r="IM827" s="602"/>
      <c r="IN827" s="602"/>
      <c r="IO827" s="602"/>
      <c r="IP827" s="602"/>
      <c r="IQ827" s="602"/>
      <c r="IR827" s="602"/>
      <c r="IS827" s="602"/>
      <c r="IT827" s="602"/>
      <c r="IU827" s="602"/>
      <c r="IV827" s="602"/>
      <c r="IW827" s="602"/>
      <c r="IX827" s="602"/>
      <c r="IY827" s="602"/>
      <c r="IZ827" s="602"/>
      <c r="JA827" s="602"/>
      <c r="JB827" s="602"/>
      <c r="JC827" s="602"/>
      <c r="JD827" s="602"/>
      <c r="JE827" s="602"/>
      <c r="JF827" s="602"/>
      <c r="JG827" s="602"/>
      <c r="JH827" s="602"/>
      <c r="JI827" s="602"/>
      <c r="JJ827" s="602"/>
      <c r="JK827" s="602"/>
      <c r="JL827" s="602"/>
      <c r="JM827" s="602"/>
      <c r="JN827" s="602"/>
      <c r="JO827" s="602"/>
      <c r="JP827" s="602"/>
      <c r="JQ827" s="602"/>
      <c r="JR827" s="602"/>
      <c r="JS827" s="602"/>
      <c r="JT827" s="602"/>
      <c r="JU827" s="602"/>
      <c r="JV827" s="602"/>
      <c r="JW827" s="602"/>
      <c r="JX827" s="602"/>
      <c r="JY827" s="602"/>
      <c r="JZ827" s="602"/>
      <c r="KA827" s="602"/>
      <c r="KB827" s="602"/>
      <c r="KC827" s="602"/>
      <c r="KD827" s="602"/>
      <c r="KE827" s="602"/>
      <c r="KF827" s="602"/>
      <c r="KG827" s="602"/>
      <c r="KH827" s="602"/>
      <c r="KI827" s="602"/>
      <c r="KJ827" s="602"/>
      <c r="KK827" s="602"/>
      <c r="KL827" s="602"/>
      <c r="KM827" s="602"/>
      <c r="KN827" s="602"/>
      <c r="KO827" s="602"/>
      <c r="KP827" s="602"/>
      <c r="KQ827" s="602"/>
      <c r="KR827" s="602"/>
      <c r="KS827" s="602"/>
      <c r="KT827" s="602"/>
      <c r="KU827" s="602"/>
      <c r="KV827" s="602"/>
      <c r="KW827" s="602"/>
      <c r="KX827" s="602"/>
      <c r="KY827" s="602"/>
      <c r="KZ827" s="602"/>
      <c r="LA827" s="602"/>
      <c r="LB827" s="602"/>
      <c r="LC827" s="602"/>
      <c r="LD827" s="602"/>
      <c r="LE827" s="602"/>
      <c r="LF827" s="602"/>
      <c r="LG827" s="602"/>
      <c r="LH827" s="602"/>
      <c r="LI827" s="602"/>
      <c r="LJ827" s="602"/>
      <c r="LK827" s="602"/>
      <c r="LL827" s="602"/>
      <c r="LM827" s="602"/>
      <c r="LN827" s="602"/>
      <c r="LO827" s="602"/>
      <c r="LP827" s="602"/>
      <c r="LQ827" s="602"/>
      <c r="LR827" s="602"/>
      <c r="LS827" s="602"/>
      <c r="LT827" s="602"/>
      <c r="LU827" s="602"/>
      <c r="LV827" s="602"/>
      <c r="LW827" s="602"/>
      <c r="LX827" s="602"/>
      <c r="LY827" s="602"/>
      <c r="LZ827" s="602"/>
      <c r="MA827" s="602"/>
      <c r="MB827" s="602"/>
      <c r="MC827" s="602"/>
      <c r="MD827" s="602"/>
      <c r="ME827" s="602"/>
      <c r="MF827" s="602"/>
      <c r="MG827" s="602"/>
      <c r="MH827" s="602"/>
      <c r="MI827" s="602"/>
      <c r="MJ827" s="602"/>
      <c r="MK827" s="602"/>
      <c r="ML827" s="602"/>
      <c r="MM827" s="602"/>
      <c r="MN827" s="602"/>
      <c r="MO827" s="602"/>
      <c r="MP827" s="602"/>
      <c r="MQ827" s="602"/>
      <c r="MR827" s="602"/>
      <c r="MS827" s="602"/>
      <c r="MT827" s="602"/>
      <c r="MU827" s="602"/>
      <c r="MV827" s="602"/>
      <c r="MW827" s="602"/>
      <c r="MX827" s="602"/>
      <c r="MY827" s="602"/>
      <c r="MZ827" s="602"/>
      <c r="NA827" s="602"/>
      <c r="NB827" s="602"/>
      <c r="NC827" s="602"/>
      <c r="ND827" s="602"/>
      <c r="NE827" s="602"/>
      <c r="NF827" s="602"/>
      <c r="NG827" s="602"/>
      <c r="NH827" s="602"/>
      <c r="NI827" s="602"/>
      <c r="NJ827" s="602"/>
      <c r="NK827" s="602"/>
      <c r="NL827" s="602"/>
      <c r="NM827" s="602"/>
      <c r="NN827" s="602"/>
      <c r="NO827" s="602"/>
      <c r="NP827" s="602"/>
      <c r="NQ827" s="602"/>
      <c r="NR827" s="602"/>
      <c r="NS827" s="602"/>
      <c r="NT827" s="602"/>
      <c r="NU827" s="602"/>
      <c r="NV827" s="602"/>
      <c r="NW827" s="602"/>
      <c r="NX827" s="602"/>
      <c r="NY827" s="602"/>
      <c r="NZ827" s="602"/>
      <c r="OA827" s="602"/>
      <c r="OB827" s="602"/>
      <c r="OC827" s="602"/>
      <c r="OD827" s="602"/>
      <c r="OE827" s="602"/>
      <c r="OF827" s="602"/>
      <c r="OG827" s="602"/>
      <c r="OH827" s="602"/>
      <c r="OI827" s="602"/>
      <c r="OJ827" s="602"/>
      <c r="OK827" s="602"/>
      <c r="OL827" s="602"/>
      <c r="OM827" s="602"/>
      <c r="ON827" s="602"/>
      <c r="OO827" s="602"/>
      <c r="OP827" s="602"/>
      <c r="OQ827" s="602"/>
      <c r="OR827" s="602"/>
      <c r="OS827" s="602"/>
      <c r="OT827" s="602"/>
      <c r="OU827" s="602"/>
      <c r="OV827" s="602"/>
      <c r="OW827" s="602"/>
      <c r="OX827" s="602"/>
      <c r="OY827" s="602"/>
      <c r="OZ827" s="602"/>
      <c r="PA827" s="602"/>
      <c r="PB827" s="602"/>
      <c r="PC827" s="602"/>
      <c r="PD827" s="602"/>
      <c r="PE827" s="602"/>
      <c r="PF827" s="602"/>
      <c r="PG827" s="602"/>
      <c r="PH827" s="602"/>
      <c r="PI827" s="602"/>
      <c r="PJ827" s="602"/>
      <c r="PK827" s="602"/>
      <c r="PL827" s="602"/>
      <c r="PM827" s="602"/>
      <c r="PN827" s="602"/>
      <c r="PO827" s="602"/>
      <c r="PP827" s="602"/>
      <c r="PQ827" s="602"/>
      <c r="PR827" s="602"/>
      <c r="PS827" s="602"/>
      <c r="PT827" s="602"/>
      <c r="PU827" s="602"/>
      <c r="PV827" s="602"/>
      <c r="PW827" s="602"/>
      <c r="PX827" s="602"/>
      <c r="PY827" s="602"/>
      <c r="PZ827" s="602"/>
      <c r="QA827" s="602"/>
      <c r="QB827" s="602"/>
      <c r="QC827" s="602"/>
      <c r="QD827" s="602"/>
      <c r="QE827" s="602"/>
      <c r="QF827" s="602"/>
      <c r="QG827" s="602"/>
      <c r="QH827" s="602"/>
      <c r="QI827" s="602"/>
      <c r="QJ827" s="602"/>
      <c r="QK827" s="602"/>
      <c r="QL827" s="602"/>
      <c r="QM827" s="602"/>
      <c r="QN827" s="602"/>
      <c r="QO827" s="602"/>
      <c r="QP827" s="602"/>
      <c r="QQ827" s="602"/>
      <c r="QR827" s="602"/>
      <c r="QS827" s="602"/>
      <c r="QT827" s="602"/>
      <c r="QU827" s="602"/>
      <c r="QV827" s="602"/>
      <c r="QW827" s="602"/>
      <c r="QX827" s="602"/>
      <c r="QY827" s="602"/>
      <c r="QZ827" s="602"/>
      <c r="RA827" s="602"/>
      <c r="RB827" s="602"/>
      <c r="RC827" s="602"/>
      <c r="RD827" s="602"/>
      <c r="RE827" s="602"/>
      <c r="RF827" s="602"/>
      <c r="RG827" s="602"/>
      <c r="RH827" s="602"/>
      <c r="RI827" s="602"/>
      <c r="RJ827" s="602"/>
      <c r="RK827" s="602"/>
      <c r="RL827" s="602"/>
      <c r="RM827" s="602"/>
      <c r="RN827" s="602"/>
      <c r="RO827" s="602"/>
      <c r="RP827" s="602"/>
      <c r="RQ827" s="602"/>
      <c r="RR827" s="602"/>
      <c r="RS827" s="602"/>
      <c r="RT827" s="602"/>
      <c r="RU827" s="602"/>
      <c r="RV827" s="602"/>
      <c r="RW827" s="602"/>
      <c r="RX827" s="602"/>
      <c r="RY827" s="602"/>
      <c r="RZ827" s="602"/>
      <c r="SA827" s="602"/>
      <c r="SB827" s="602"/>
      <c r="SC827" s="602"/>
      <c r="SD827" s="602"/>
      <c r="SE827" s="602"/>
      <c r="SF827" s="602"/>
      <c r="SG827" s="602"/>
      <c r="SH827" s="602"/>
      <c r="SI827" s="602"/>
      <c r="SJ827" s="602"/>
      <c r="SK827" s="602"/>
      <c r="SL827" s="602"/>
      <c r="SM827" s="602"/>
      <c r="SN827" s="602"/>
      <c r="SO827" s="602"/>
      <c r="SP827" s="602"/>
      <c r="SQ827" s="602"/>
      <c r="SR827" s="602"/>
      <c r="SS827" s="602"/>
      <c r="ST827" s="602"/>
      <c r="SU827" s="602"/>
      <c r="SV827" s="602"/>
      <c r="SW827" s="602"/>
      <c r="SX827" s="602"/>
      <c r="SY827" s="602"/>
      <c r="SZ827" s="602"/>
      <c r="TA827" s="602"/>
      <c r="TB827" s="602"/>
      <c r="TC827" s="602"/>
      <c r="TD827" s="602"/>
      <c r="TE827" s="602"/>
      <c r="TF827" s="602"/>
      <c r="TG827" s="602"/>
      <c r="TH827" s="602"/>
      <c r="TI827" s="602"/>
      <c r="TJ827" s="602"/>
      <c r="TK827" s="602"/>
      <c r="TL827" s="602"/>
      <c r="TM827" s="602"/>
      <c r="TN827" s="602"/>
      <c r="TO827" s="602"/>
      <c r="TP827" s="602"/>
      <c r="TQ827" s="602"/>
      <c r="TR827" s="602"/>
      <c r="TS827" s="602"/>
      <c r="TT827" s="602"/>
      <c r="TU827" s="602"/>
      <c r="TV827" s="602"/>
      <c r="TW827" s="602"/>
      <c r="TX827" s="602"/>
      <c r="TY827" s="602"/>
      <c r="TZ827" s="602"/>
      <c r="UA827" s="602"/>
      <c r="UB827" s="602"/>
      <c r="UC827" s="602"/>
      <c r="UD827" s="602"/>
      <c r="UE827" s="602"/>
      <c r="UF827" s="602"/>
      <c r="UG827" s="602"/>
      <c r="UH827" s="602"/>
      <c r="UI827" s="602"/>
      <c r="UJ827" s="602"/>
      <c r="UK827" s="602"/>
      <c r="UL827" s="602"/>
      <c r="UM827" s="602"/>
      <c r="UN827" s="602"/>
      <c r="UO827" s="602"/>
      <c r="UP827" s="602"/>
      <c r="UQ827" s="602"/>
      <c r="UR827" s="602"/>
      <c r="US827" s="602"/>
      <c r="UT827" s="602"/>
      <c r="UU827" s="602"/>
      <c r="UV827" s="602"/>
      <c r="UW827" s="602"/>
      <c r="UX827" s="602"/>
      <c r="UY827" s="602"/>
      <c r="UZ827" s="602"/>
      <c r="VA827" s="602"/>
      <c r="VB827" s="602"/>
      <c r="VC827" s="602"/>
      <c r="VD827" s="602"/>
      <c r="VE827" s="602"/>
      <c r="VF827" s="602"/>
      <c r="VG827" s="602"/>
      <c r="VH827" s="602"/>
      <c r="VI827" s="602"/>
      <c r="VJ827" s="602"/>
      <c r="VK827" s="602"/>
      <c r="VL827" s="602"/>
      <c r="VM827" s="602"/>
      <c r="VN827" s="602"/>
      <c r="VO827" s="602"/>
      <c r="VP827" s="602"/>
      <c r="VQ827" s="602"/>
      <c r="VR827" s="602"/>
      <c r="VS827" s="602"/>
      <c r="VT827" s="602"/>
      <c r="VU827" s="602"/>
      <c r="VV827" s="602"/>
      <c r="VW827" s="602"/>
      <c r="VX827" s="602"/>
      <c r="VY827" s="602"/>
      <c r="VZ827" s="602"/>
      <c r="WA827" s="602"/>
      <c r="WB827" s="602"/>
      <c r="WC827" s="602"/>
      <c r="WD827" s="602"/>
      <c r="WE827" s="602"/>
      <c r="WF827" s="602"/>
      <c r="WG827" s="602"/>
      <c r="WH827" s="602"/>
      <c r="WI827" s="602"/>
      <c r="WJ827" s="602"/>
      <c r="WK827" s="602"/>
      <c r="WL827" s="602"/>
      <c r="WM827" s="602"/>
      <c r="WN827" s="602"/>
      <c r="WO827" s="602"/>
      <c r="WP827" s="602"/>
      <c r="WQ827" s="602"/>
      <c r="WR827" s="602"/>
      <c r="WS827" s="602"/>
      <c r="WT827" s="602"/>
      <c r="WU827" s="602"/>
      <c r="WV827" s="602"/>
      <c r="WW827" s="602"/>
      <c r="WX827" s="602"/>
      <c r="WY827" s="602"/>
      <c r="WZ827" s="602"/>
      <c r="XA827" s="602"/>
      <c r="XB827" s="602"/>
      <c r="XC827" s="602"/>
      <c r="XD827" s="602"/>
      <c r="XE827" s="602"/>
      <c r="XF827" s="602"/>
      <c r="XG827" s="602"/>
      <c r="XH827" s="602"/>
      <c r="XI827" s="602"/>
      <c r="XJ827" s="602"/>
      <c r="XK827" s="602"/>
      <c r="XL827" s="602"/>
      <c r="XM827" s="602"/>
      <c r="XN827" s="602"/>
      <c r="XO827" s="602"/>
      <c r="XP827" s="602"/>
      <c r="XQ827" s="602"/>
      <c r="XR827" s="602"/>
      <c r="XS827" s="602"/>
      <c r="XT827" s="602"/>
      <c r="XU827" s="602"/>
      <c r="XV827" s="602"/>
      <c r="XW827" s="602"/>
      <c r="XX827" s="602"/>
      <c r="XY827" s="602"/>
      <c r="XZ827" s="602"/>
      <c r="YA827" s="602"/>
      <c r="YB827" s="602"/>
      <c r="YC827" s="602"/>
      <c r="YD827" s="602"/>
      <c r="YE827" s="602"/>
      <c r="YF827" s="602"/>
      <c r="YG827" s="602"/>
      <c r="YH827" s="602"/>
      <c r="YI827" s="602"/>
      <c r="YJ827" s="602"/>
      <c r="YK827" s="602"/>
      <c r="YL827" s="602"/>
      <c r="YM827" s="602"/>
      <c r="YN827" s="602"/>
      <c r="YO827" s="602"/>
      <c r="YP827" s="602"/>
      <c r="YQ827" s="602"/>
      <c r="YR827" s="602"/>
      <c r="YS827" s="602"/>
      <c r="YT827" s="602"/>
      <c r="YU827" s="602"/>
      <c r="YV827" s="602"/>
      <c r="YW827" s="602"/>
      <c r="YX827" s="602"/>
      <c r="YY827" s="602"/>
      <c r="YZ827" s="602"/>
      <c r="ZA827" s="602"/>
      <c r="ZB827" s="602"/>
      <c r="ZC827" s="602"/>
      <c r="ZD827" s="602"/>
      <c r="ZE827" s="602"/>
      <c r="ZF827" s="602"/>
      <c r="ZG827" s="602"/>
      <c r="ZH827" s="602"/>
      <c r="ZI827" s="602"/>
      <c r="ZJ827" s="602"/>
      <c r="ZK827" s="602"/>
      <c r="ZL827" s="602"/>
      <c r="ZM827" s="602"/>
      <c r="ZN827" s="602"/>
      <c r="ZO827" s="602"/>
      <c r="ZP827" s="602"/>
      <c r="ZQ827" s="602"/>
      <c r="ZR827" s="602"/>
      <c r="ZS827" s="602"/>
      <c r="ZT827" s="602"/>
      <c r="ZU827" s="602"/>
      <c r="ZV827" s="602"/>
      <c r="ZW827" s="602"/>
      <c r="ZX827" s="602"/>
      <c r="ZY827" s="602"/>
      <c r="ZZ827" s="602"/>
      <c r="AAA827" s="602"/>
      <c r="AAB827" s="602"/>
      <c r="AAC827" s="602"/>
      <c r="AAD827" s="602"/>
      <c r="AAE827" s="602"/>
      <c r="AAF827" s="602"/>
      <c r="AAG827" s="602"/>
      <c r="AAH827" s="602"/>
      <c r="AAI827" s="602"/>
      <c r="AAJ827" s="602"/>
      <c r="AAK827" s="602"/>
      <c r="AAL827" s="602"/>
      <c r="AAM827" s="602"/>
      <c r="AAN827" s="602"/>
      <c r="AAO827" s="602"/>
      <c r="AAP827" s="602"/>
      <c r="AAQ827" s="602"/>
      <c r="AAR827" s="602"/>
      <c r="AAS827" s="602"/>
      <c r="AAT827" s="602"/>
      <c r="AAU827" s="602"/>
      <c r="AAV827" s="602"/>
      <c r="AAW827" s="602"/>
      <c r="AAX827" s="602"/>
      <c r="AAY827" s="602"/>
      <c r="AAZ827" s="602"/>
      <c r="ABA827" s="602"/>
      <c r="ABB827" s="602"/>
      <c r="ABC827" s="602"/>
      <c r="ABD827" s="602"/>
      <c r="ABE827" s="602"/>
      <c r="ABF827" s="602"/>
      <c r="ABG827" s="602"/>
      <c r="ABH827" s="602"/>
      <c r="ABI827" s="602"/>
      <c r="ABJ827" s="602"/>
      <c r="ABK827" s="602"/>
      <c r="ABL827" s="602"/>
      <c r="ABM827" s="602"/>
      <c r="ABN827" s="602"/>
      <c r="ABO827" s="602"/>
      <c r="ABP827" s="602"/>
      <c r="ABQ827" s="602"/>
      <c r="ABR827" s="602"/>
      <c r="ABS827" s="602"/>
      <c r="ABT827" s="602"/>
      <c r="ABU827" s="602"/>
      <c r="ABV827" s="602"/>
      <c r="ABW827" s="602"/>
      <c r="ABX827" s="602"/>
      <c r="ABY827" s="602"/>
      <c r="ABZ827" s="602"/>
      <c r="ACA827" s="602"/>
      <c r="ACB827" s="602"/>
      <c r="ACC827" s="602"/>
      <c r="ACD827" s="602"/>
      <c r="ACE827" s="602"/>
      <c r="ACF827" s="602"/>
      <c r="ACG827" s="602"/>
      <c r="ACH827" s="602"/>
      <c r="ACI827" s="602"/>
      <c r="ACJ827" s="602"/>
      <c r="ACK827" s="602"/>
      <c r="ACL827" s="602"/>
      <c r="ACM827" s="602"/>
      <c r="ACN827" s="602"/>
      <c r="ACO827" s="602"/>
      <c r="ACP827" s="602"/>
      <c r="ACQ827" s="602"/>
      <c r="ACR827" s="602"/>
      <c r="ACS827" s="602"/>
      <c r="ACT827" s="602"/>
      <c r="ACU827" s="602"/>
      <c r="ACV827" s="602"/>
      <c r="ACW827" s="602"/>
      <c r="ACX827" s="602"/>
      <c r="ACY827" s="602"/>
      <c r="ACZ827" s="602"/>
      <c r="ADA827" s="602"/>
      <c r="ADB827" s="602"/>
      <c r="ADC827" s="602"/>
      <c r="ADD827" s="602"/>
      <c r="ADE827" s="602"/>
      <c r="ADF827" s="602"/>
      <c r="ADG827" s="602"/>
      <c r="ADH827" s="602"/>
      <c r="ADI827" s="602"/>
      <c r="ADJ827" s="602"/>
      <c r="ADK827" s="602"/>
      <c r="ADL827" s="602"/>
      <c r="ADM827" s="602"/>
      <c r="ADN827" s="602"/>
      <c r="ADO827" s="602"/>
      <c r="ADP827" s="602"/>
      <c r="ADQ827" s="602"/>
      <c r="ADR827" s="602"/>
      <c r="ADS827" s="602"/>
      <c r="ADT827" s="602"/>
      <c r="ADU827" s="602"/>
      <c r="ADV827" s="602"/>
      <c r="ADW827" s="602"/>
      <c r="ADX827" s="602"/>
      <c r="ADY827" s="602"/>
      <c r="ADZ827" s="602"/>
      <c r="AEA827" s="602"/>
      <c r="AEB827" s="602"/>
      <c r="AEC827" s="602"/>
      <c r="AED827" s="602"/>
      <c r="AEE827" s="602"/>
      <c r="AEF827" s="602"/>
      <c r="AEG827" s="602"/>
      <c r="AEH827" s="602"/>
      <c r="AEI827" s="602"/>
      <c r="AEJ827" s="602"/>
      <c r="AEK827" s="602"/>
      <c r="AEL827" s="602"/>
      <c r="AEM827" s="602"/>
      <c r="AEN827" s="602"/>
      <c r="AEO827" s="602"/>
      <c r="AEP827" s="602"/>
      <c r="AEQ827" s="602"/>
      <c r="AER827" s="602"/>
      <c r="AES827" s="602"/>
      <c r="AET827" s="602"/>
      <c r="AEU827" s="602"/>
      <c r="AEV827" s="602"/>
      <c r="AEW827" s="602"/>
      <c r="AEX827" s="602"/>
      <c r="AEY827" s="602"/>
      <c r="AEZ827" s="602"/>
      <c r="AFA827" s="602"/>
      <c r="AFB827" s="602"/>
      <c r="AFC827" s="602"/>
      <c r="AFD827" s="602"/>
      <c r="AFE827" s="602"/>
      <c r="AFF827" s="602"/>
      <c r="AFG827" s="602"/>
      <c r="AFH827" s="602"/>
      <c r="AFI827" s="602"/>
      <c r="AFJ827" s="602"/>
      <c r="AFK827" s="602"/>
      <c r="AFL827" s="602"/>
      <c r="AFM827" s="602"/>
      <c r="AFN827" s="602"/>
      <c r="AFO827" s="602"/>
      <c r="AFP827" s="602"/>
      <c r="AFQ827" s="602"/>
      <c r="AFR827" s="602"/>
      <c r="AFS827" s="602"/>
      <c r="AFT827" s="602"/>
      <c r="AFU827" s="602"/>
      <c r="AFV827" s="602"/>
      <c r="AFW827" s="602"/>
      <c r="AFX827" s="602"/>
      <c r="AFY827" s="602"/>
      <c r="AFZ827" s="602"/>
      <c r="AGA827" s="602"/>
      <c r="AGB827" s="602"/>
      <c r="AGC827" s="602"/>
      <c r="AGD827" s="602"/>
      <c r="AGE827" s="602"/>
      <c r="AGF827" s="602"/>
      <c r="AGG827" s="602"/>
      <c r="AGH827" s="602"/>
      <c r="AGI827" s="602"/>
      <c r="AGJ827" s="602"/>
      <c r="AGK827" s="602"/>
      <c r="AGL827" s="602"/>
      <c r="AGM827" s="602"/>
      <c r="AGN827" s="602"/>
      <c r="AGO827" s="602"/>
      <c r="AGP827" s="602"/>
      <c r="AGQ827" s="602"/>
      <c r="AGR827" s="602"/>
      <c r="AGS827" s="602"/>
      <c r="AGT827" s="602"/>
      <c r="AGU827" s="602"/>
      <c r="AGV827" s="602"/>
      <c r="AGW827" s="602"/>
      <c r="AGX827" s="602"/>
      <c r="AGY827" s="602"/>
      <c r="AGZ827" s="602"/>
      <c r="AHA827" s="602"/>
      <c r="AHB827" s="602"/>
      <c r="AHC827" s="602"/>
      <c r="AHD827" s="602"/>
      <c r="AHE827" s="602"/>
      <c r="AHF827" s="602"/>
      <c r="AHG827" s="602"/>
      <c r="AHH827" s="602"/>
      <c r="AHI827" s="602"/>
      <c r="AHJ827" s="602"/>
      <c r="AHK827" s="602"/>
      <c r="AHL827" s="602"/>
      <c r="AHM827" s="602"/>
      <c r="AHN827" s="602"/>
      <c r="AHO827" s="602"/>
      <c r="AHP827" s="602"/>
      <c r="AHQ827" s="602"/>
      <c r="AHR827" s="602"/>
      <c r="AHS827" s="602"/>
      <c r="AHT827" s="602"/>
      <c r="AHU827" s="602"/>
      <c r="AHV827" s="602"/>
      <c r="AHW827" s="602"/>
      <c r="AHX827" s="602"/>
      <c r="AHY827" s="602"/>
      <c r="AHZ827" s="602"/>
      <c r="AIA827" s="602"/>
      <c r="AIB827" s="602"/>
      <c r="AIC827" s="602"/>
      <c r="AID827" s="602"/>
      <c r="AIE827" s="602"/>
      <c r="AIF827" s="602"/>
      <c r="AIG827" s="602"/>
      <c r="AIH827" s="602"/>
      <c r="AII827" s="602"/>
      <c r="AIJ827" s="602"/>
      <c r="AIK827" s="602"/>
      <c r="AIL827" s="602"/>
      <c r="AIM827" s="602"/>
      <c r="AIN827" s="602"/>
      <c r="AIO827" s="602"/>
      <c r="AIP827" s="602"/>
      <c r="AIQ827" s="602"/>
      <c r="AIR827" s="602"/>
      <c r="AIS827" s="602"/>
      <c r="AIT827" s="602"/>
      <c r="AIU827" s="602"/>
      <c r="AIV827" s="602"/>
      <c r="AIW827" s="602"/>
      <c r="AIX827" s="602"/>
      <c r="AIY827" s="602"/>
      <c r="AIZ827" s="602"/>
      <c r="AJA827" s="602"/>
      <c r="AJB827" s="602"/>
      <c r="AJC827" s="602"/>
      <c r="AJD827" s="602"/>
      <c r="AJE827" s="602"/>
      <c r="AJF827" s="602"/>
      <c r="AJG827" s="602"/>
      <c r="AJH827" s="602"/>
      <c r="AJI827" s="602"/>
    </row>
    <row r="828" spans="1:945">
      <c r="A828" s="603"/>
      <c r="B828" s="623">
        <v>44656</v>
      </c>
      <c r="C828" s="623" t="s">
        <v>1217</v>
      </c>
      <c r="D828" s="615" t="s">
        <v>2956</v>
      </c>
      <c r="E828" s="617" t="s">
        <v>4854</v>
      </c>
      <c r="F828" s="615"/>
      <c r="G828" s="615"/>
      <c r="H828" s="615"/>
      <c r="I828" s="615" t="s">
        <v>3062</v>
      </c>
      <c r="J828" s="618"/>
      <c r="K828" s="615" t="s">
        <v>4886</v>
      </c>
      <c r="L828" s="615" t="s">
        <v>4883</v>
      </c>
      <c r="M828" s="616">
        <v>44655</v>
      </c>
      <c r="N828" s="616">
        <v>44835</v>
      </c>
      <c r="O828" s="616"/>
      <c r="P828" s="616"/>
      <c r="Q828" s="616"/>
      <c r="R828" s="616"/>
      <c r="S828" s="615" t="s">
        <v>2959</v>
      </c>
      <c r="T828" s="615">
        <v>60</v>
      </c>
      <c r="U828" s="615">
        <v>49405140</v>
      </c>
      <c r="V828" s="615" t="s">
        <v>973</v>
      </c>
      <c r="W828" s="615">
        <v>400</v>
      </c>
      <c r="X828" s="619">
        <v>13312</v>
      </c>
      <c r="Y828" s="539">
        <f t="shared" si="36"/>
        <v>5324800</v>
      </c>
      <c r="Z828" s="605">
        <v>0.55000000000000004</v>
      </c>
      <c r="AA828" s="681">
        <f t="shared" si="37"/>
        <v>2928640.0000000005</v>
      </c>
      <c r="AB828" s="625"/>
      <c r="AC828" s="621">
        <v>0</v>
      </c>
      <c r="AD828" s="609"/>
      <c r="AE828" s="606"/>
      <c r="AF828" s="695">
        <f t="shared" si="38"/>
        <v>2928640.0000000005</v>
      </c>
      <c r="AG828" s="604" t="s">
        <v>1073</v>
      </c>
      <c r="AH828" s="604"/>
      <c r="AI828" s="604">
        <v>60</v>
      </c>
      <c r="AJ828" s="608" t="s">
        <v>2619</v>
      </c>
      <c r="AK828" s="604" t="s">
        <v>1088</v>
      </c>
      <c r="AL828" s="607" t="s">
        <v>2620</v>
      </c>
      <c r="AM828" s="604" t="s">
        <v>52</v>
      </c>
      <c r="AN828" s="604" t="s">
        <v>1076</v>
      </c>
      <c r="AO828" s="604"/>
      <c r="AP828" s="606"/>
      <c r="AQ828" s="606" t="s">
        <v>37</v>
      </c>
      <c r="AR828" s="606" t="s">
        <v>3086</v>
      </c>
      <c r="AS828" s="603" t="s">
        <v>1078</v>
      </c>
      <c r="AT828" s="610" t="s">
        <v>1078</v>
      </c>
      <c r="AU828" s="610" t="s">
        <v>1078</v>
      </c>
      <c r="AV828" s="605">
        <v>0.73</v>
      </c>
      <c r="AW828" s="602"/>
      <c r="AX828" s="602"/>
      <c r="AY828" s="602"/>
      <c r="AZ828" s="602"/>
      <c r="BA828" s="602"/>
      <c r="BB828" s="602"/>
      <c r="BC828" s="602"/>
      <c r="BD828" s="602"/>
      <c r="BE828" s="602"/>
      <c r="BF828" s="602"/>
      <c r="BG828" s="602"/>
      <c r="BH828" s="602"/>
      <c r="BI828" s="602"/>
      <c r="BJ828" s="602"/>
      <c r="BK828" s="602"/>
      <c r="BL828" s="602"/>
      <c r="BM828" s="602"/>
      <c r="BN828" s="602"/>
      <c r="BO828" s="602"/>
      <c r="BP828" s="602"/>
      <c r="BQ828" s="602"/>
      <c r="BR828" s="602"/>
      <c r="BS828" s="602"/>
      <c r="BT828" s="602"/>
      <c r="BU828" s="602"/>
      <c r="BV828" s="602"/>
      <c r="BW828" s="602"/>
      <c r="BX828" s="602"/>
      <c r="BY828" s="602"/>
      <c r="BZ828" s="602"/>
      <c r="CA828" s="602"/>
      <c r="CB828" s="602"/>
      <c r="CC828" s="602"/>
      <c r="CD828" s="602"/>
      <c r="CE828" s="602"/>
      <c r="CF828" s="602"/>
      <c r="CG828" s="602"/>
      <c r="CH828" s="602"/>
      <c r="CI828" s="602"/>
      <c r="CJ828" s="602"/>
      <c r="CK828" s="602"/>
      <c r="CL828" s="602"/>
      <c r="CM828" s="602"/>
      <c r="CN828" s="602"/>
      <c r="CO828" s="602"/>
      <c r="CP828" s="602"/>
      <c r="CQ828" s="602"/>
      <c r="CR828" s="602"/>
      <c r="CS828" s="602"/>
      <c r="CT828" s="602"/>
      <c r="CU828" s="602"/>
      <c r="CV828" s="602"/>
      <c r="CW828" s="602"/>
      <c r="CX828" s="602"/>
      <c r="CY828" s="602"/>
      <c r="CZ828" s="602"/>
      <c r="DA828" s="602"/>
      <c r="DB828" s="602"/>
      <c r="DC828" s="602"/>
      <c r="DD828" s="602"/>
      <c r="DE828" s="602"/>
      <c r="DF828" s="602"/>
      <c r="DG828" s="602"/>
      <c r="DH828" s="602"/>
      <c r="DI828" s="602"/>
      <c r="DJ828" s="602"/>
      <c r="DK828" s="602"/>
      <c r="DL828" s="602"/>
      <c r="DM828" s="602"/>
      <c r="DN828" s="602"/>
      <c r="DO828" s="602"/>
      <c r="DP828" s="602"/>
      <c r="DQ828" s="602"/>
      <c r="DR828" s="602"/>
      <c r="DS828" s="602"/>
      <c r="DT828" s="602"/>
      <c r="DU828" s="602"/>
      <c r="DV828" s="602"/>
      <c r="DW828" s="602"/>
      <c r="DX828" s="602"/>
      <c r="DY828" s="602"/>
      <c r="DZ828" s="602"/>
      <c r="EA828" s="602"/>
      <c r="EB828" s="602"/>
      <c r="EC828" s="602"/>
      <c r="ED828" s="602"/>
      <c r="EE828" s="602"/>
      <c r="EF828" s="602"/>
      <c r="EG828" s="602"/>
      <c r="EH828" s="602"/>
      <c r="EI828" s="602"/>
      <c r="EJ828" s="602"/>
      <c r="EK828" s="602"/>
      <c r="EL828" s="602"/>
      <c r="EM828" s="602"/>
      <c r="EN828" s="602"/>
      <c r="EO828" s="602"/>
      <c r="EP828" s="602"/>
      <c r="EQ828" s="602"/>
      <c r="ER828" s="602"/>
      <c r="ES828" s="602"/>
      <c r="ET828" s="602"/>
      <c r="EU828" s="602"/>
      <c r="EV828" s="602"/>
      <c r="EW828" s="602"/>
      <c r="EX828" s="602"/>
      <c r="EY828" s="602"/>
      <c r="EZ828" s="602"/>
      <c r="FA828" s="602"/>
      <c r="FB828" s="602"/>
      <c r="FC828" s="602"/>
      <c r="FD828" s="602"/>
      <c r="FE828" s="602"/>
      <c r="FF828" s="602"/>
      <c r="FG828" s="602"/>
      <c r="FH828" s="602"/>
      <c r="FI828" s="602"/>
      <c r="FJ828" s="602"/>
      <c r="FK828" s="602"/>
      <c r="FL828" s="602"/>
      <c r="FM828" s="602"/>
      <c r="FN828" s="602"/>
      <c r="FO828" s="602"/>
      <c r="FP828" s="602"/>
      <c r="FQ828" s="602"/>
      <c r="FR828" s="602"/>
      <c r="FS828" s="602"/>
      <c r="FT828" s="602"/>
      <c r="FU828" s="602"/>
      <c r="FV828" s="602"/>
      <c r="FW828" s="602"/>
      <c r="FX828" s="602"/>
      <c r="FY828" s="602"/>
      <c r="FZ828" s="602"/>
      <c r="GA828" s="602"/>
      <c r="GB828" s="602"/>
      <c r="GC828" s="602"/>
      <c r="GD828" s="602"/>
      <c r="GE828" s="602"/>
      <c r="GF828" s="602"/>
      <c r="GG828" s="602"/>
      <c r="GH828" s="602"/>
      <c r="GI828" s="602"/>
      <c r="GJ828" s="602"/>
      <c r="GK828" s="602"/>
      <c r="GL828" s="602"/>
      <c r="GM828" s="602"/>
      <c r="GN828" s="602"/>
      <c r="GO828" s="602"/>
      <c r="GP828" s="602"/>
      <c r="GQ828" s="602"/>
      <c r="GR828" s="602"/>
      <c r="GS828" s="602"/>
      <c r="GT828" s="602"/>
      <c r="GU828" s="602"/>
      <c r="GV828" s="602"/>
      <c r="GW828" s="602"/>
      <c r="GX828" s="602"/>
      <c r="GY828" s="602"/>
      <c r="GZ828" s="602"/>
      <c r="HA828" s="602"/>
      <c r="HB828" s="602"/>
      <c r="HC828" s="602"/>
      <c r="HD828" s="602"/>
      <c r="HE828" s="602"/>
      <c r="HF828" s="602"/>
      <c r="HG828" s="602"/>
      <c r="HH828" s="602"/>
      <c r="HI828" s="602"/>
      <c r="HJ828" s="602"/>
      <c r="HK828" s="602"/>
      <c r="HL828" s="602"/>
      <c r="HM828" s="602"/>
      <c r="HN828" s="602"/>
      <c r="HO828" s="602"/>
      <c r="HP828" s="602"/>
      <c r="HQ828" s="602"/>
      <c r="HR828" s="602"/>
      <c r="HS828" s="602"/>
      <c r="HT828" s="602"/>
      <c r="HU828" s="602"/>
      <c r="HV828" s="602"/>
      <c r="HW828" s="602"/>
      <c r="HX828" s="602"/>
      <c r="HY828" s="602"/>
      <c r="HZ828" s="602"/>
      <c r="IA828" s="602"/>
      <c r="IB828" s="602"/>
      <c r="IC828" s="602"/>
      <c r="ID828" s="602"/>
      <c r="IE828" s="602"/>
      <c r="IF828" s="602"/>
      <c r="IG828" s="602"/>
      <c r="IH828" s="602"/>
      <c r="II828" s="602"/>
      <c r="IJ828" s="602"/>
      <c r="IK828" s="602"/>
      <c r="IL828" s="602"/>
      <c r="IM828" s="602"/>
      <c r="IN828" s="602"/>
      <c r="IO828" s="602"/>
      <c r="IP828" s="602"/>
      <c r="IQ828" s="602"/>
      <c r="IR828" s="602"/>
      <c r="IS828" s="602"/>
      <c r="IT828" s="602"/>
      <c r="IU828" s="602"/>
      <c r="IV828" s="602"/>
      <c r="IW828" s="602"/>
      <c r="IX828" s="602"/>
      <c r="IY828" s="602"/>
      <c r="IZ828" s="602"/>
      <c r="JA828" s="602"/>
      <c r="JB828" s="602"/>
      <c r="JC828" s="602"/>
      <c r="JD828" s="602"/>
      <c r="JE828" s="602"/>
      <c r="JF828" s="602"/>
      <c r="JG828" s="602"/>
      <c r="JH828" s="602"/>
      <c r="JI828" s="602"/>
      <c r="JJ828" s="602"/>
      <c r="JK828" s="602"/>
      <c r="JL828" s="602"/>
      <c r="JM828" s="602"/>
      <c r="JN828" s="602"/>
      <c r="JO828" s="602"/>
      <c r="JP828" s="602"/>
      <c r="JQ828" s="602"/>
      <c r="JR828" s="602"/>
      <c r="JS828" s="602"/>
      <c r="JT828" s="602"/>
      <c r="JU828" s="602"/>
      <c r="JV828" s="602"/>
      <c r="JW828" s="602"/>
      <c r="JX828" s="602"/>
      <c r="JY828" s="602"/>
      <c r="JZ828" s="602"/>
      <c r="KA828" s="602"/>
      <c r="KB828" s="602"/>
      <c r="KC828" s="602"/>
      <c r="KD828" s="602"/>
      <c r="KE828" s="602"/>
      <c r="KF828" s="602"/>
      <c r="KG828" s="602"/>
      <c r="KH828" s="602"/>
      <c r="KI828" s="602"/>
      <c r="KJ828" s="602"/>
      <c r="KK828" s="602"/>
      <c r="KL828" s="602"/>
      <c r="KM828" s="602"/>
      <c r="KN828" s="602"/>
      <c r="KO828" s="602"/>
      <c r="KP828" s="602"/>
      <c r="KQ828" s="602"/>
      <c r="KR828" s="602"/>
      <c r="KS828" s="602"/>
      <c r="KT828" s="602"/>
      <c r="KU828" s="602"/>
      <c r="KV828" s="602"/>
      <c r="KW828" s="602"/>
      <c r="KX828" s="602"/>
      <c r="KY828" s="602"/>
      <c r="KZ828" s="602"/>
      <c r="LA828" s="602"/>
      <c r="LB828" s="602"/>
      <c r="LC828" s="602"/>
      <c r="LD828" s="602"/>
      <c r="LE828" s="602"/>
      <c r="LF828" s="602"/>
      <c r="LG828" s="602"/>
      <c r="LH828" s="602"/>
      <c r="LI828" s="602"/>
      <c r="LJ828" s="602"/>
      <c r="LK828" s="602"/>
      <c r="LL828" s="602"/>
      <c r="LM828" s="602"/>
      <c r="LN828" s="602"/>
      <c r="LO828" s="602"/>
      <c r="LP828" s="602"/>
      <c r="LQ828" s="602"/>
      <c r="LR828" s="602"/>
      <c r="LS828" s="602"/>
      <c r="LT828" s="602"/>
      <c r="LU828" s="602"/>
      <c r="LV828" s="602"/>
      <c r="LW828" s="602"/>
      <c r="LX828" s="602"/>
      <c r="LY828" s="602"/>
      <c r="LZ828" s="602"/>
      <c r="MA828" s="602"/>
      <c r="MB828" s="602"/>
      <c r="MC828" s="602"/>
      <c r="MD828" s="602"/>
      <c r="ME828" s="602"/>
      <c r="MF828" s="602"/>
      <c r="MG828" s="602"/>
      <c r="MH828" s="602"/>
      <c r="MI828" s="602"/>
      <c r="MJ828" s="602"/>
      <c r="MK828" s="602"/>
      <c r="ML828" s="602"/>
      <c r="MM828" s="602"/>
      <c r="MN828" s="602"/>
      <c r="MO828" s="602"/>
      <c r="MP828" s="602"/>
      <c r="MQ828" s="602"/>
      <c r="MR828" s="602"/>
      <c r="MS828" s="602"/>
      <c r="MT828" s="602"/>
      <c r="MU828" s="602"/>
      <c r="MV828" s="602"/>
      <c r="MW828" s="602"/>
      <c r="MX828" s="602"/>
      <c r="MY828" s="602"/>
      <c r="MZ828" s="602"/>
      <c r="NA828" s="602"/>
      <c r="NB828" s="602"/>
      <c r="NC828" s="602"/>
      <c r="ND828" s="602"/>
      <c r="NE828" s="602"/>
      <c r="NF828" s="602"/>
      <c r="NG828" s="602"/>
      <c r="NH828" s="602"/>
      <c r="NI828" s="602"/>
      <c r="NJ828" s="602"/>
      <c r="NK828" s="602"/>
      <c r="NL828" s="602"/>
      <c r="NM828" s="602"/>
      <c r="NN828" s="602"/>
      <c r="NO828" s="602"/>
      <c r="NP828" s="602"/>
      <c r="NQ828" s="602"/>
      <c r="NR828" s="602"/>
      <c r="NS828" s="602"/>
      <c r="NT828" s="602"/>
      <c r="NU828" s="602"/>
      <c r="NV828" s="602"/>
      <c r="NW828" s="602"/>
      <c r="NX828" s="602"/>
      <c r="NY828" s="602"/>
      <c r="NZ828" s="602"/>
      <c r="OA828" s="602"/>
      <c r="OB828" s="602"/>
      <c r="OC828" s="602"/>
      <c r="OD828" s="602"/>
      <c r="OE828" s="602"/>
      <c r="OF828" s="602"/>
      <c r="OG828" s="602"/>
      <c r="OH828" s="602"/>
      <c r="OI828" s="602"/>
      <c r="OJ828" s="602"/>
      <c r="OK828" s="602"/>
      <c r="OL828" s="602"/>
      <c r="OM828" s="602"/>
      <c r="ON828" s="602"/>
      <c r="OO828" s="602"/>
      <c r="OP828" s="602"/>
      <c r="OQ828" s="602"/>
      <c r="OR828" s="602"/>
      <c r="OS828" s="602"/>
      <c r="OT828" s="602"/>
      <c r="OU828" s="602"/>
      <c r="OV828" s="602"/>
      <c r="OW828" s="602"/>
      <c r="OX828" s="602"/>
      <c r="OY828" s="602"/>
      <c r="OZ828" s="602"/>
      <c r="PA828" s="602"/>
      <c r="PB828" s="602"/>
      <c r="PC828" s="602"/>
      <c r="PD828" s="602"/>
      <c r="PE828" s="602"/>
      <c r="PF828" s="602"/>
      <c r="PG828" s="602"/>
      <c r="PH828" s="602"/>
      <c r="PI828" s="602"/>
      <c r="PJ828" s="602"/>
      <c r="PK828" s="602"/>
      <c r="PL828" s="602"/>
      <c r="PM828" s="602"/>
      <c r="PN828" s="602"/>
      <c r="PO828" s="602"/>
      <c r="PP828" s="602"/>
      <c r="PQ828" s="602"/>
      <c r="PR828" s="602"/>
      <c r="PS828" s="602"/>
      <c r="PT828" s="602"/>
      <c r="PU828" s="602"/>
      <c r="PV828" s="602"/>
      <c r="PW828" s="602"/>
      <c r="PX828" s="602"/>
      <c r="PY828" s="602"/>
      <c r="PZ828" s="602"/>
      <c r="QA828" s="602"/>
      <c r="QB828" s="602"/>
      <c r="QC828" s="602"/>
      <c r="QD828" s="602"/>
      <c r="QE828" s="602"/>
      <c r="QF828" s="602"/>
      <c r="QG828" s="602"/>
      <c r="QH828" s="602"/>
      <c r="QI828" s="602"/>
      <c r="QJ828" s="602"/>
      <c r="QK828" s="602"/>
      <c r="QL828" s="602"/>
      <c r="QM828" s="602"/>
      <c r="QN828" s="602"/>
      <c r="QO828" s="602"/>
      <c r="QP828" s="602"/>
      <c r="QQ828" s="602"/>
      <c r="QR828" s="602"/>
      <c r="QS828" s="602"/>
      <c r="QT828" s="602"/>
      <c r="QU828" s="602"/>
      <c r="QV828" s="602"/>
      <c r="QW828" s="602"/>
      <c r="QX828" s="602"/>
      <c r="QY828" s="602"/>
      <c r="QZ828" s="602"/>
      <c r="RA828" s="602"/>
      <c r="RB828" s="602"/>
      <c r="RC828" s="602"/>
      <c r="RD828" s="602"/>
      <c r="RE828" s="602"/>
      <c r="RF828" s="602"/>
      <c r="RG828" s="602"/>
      <c r="RH828" s="602"/>
      <c r="RI828" s="602"/>
      <c r="RJ828" s="602"/>
      <c r="RK828" s="602"/>
      <c r="RL828" s="602"/>
      <c r="RM828" s="602"/>
      <c r="RN828" s="602"/>
      <c r="RO828" s="602"/>
      <c r="RP828" s="602"/>
      <c r="RQ828" s="602"/>
      <c r="RR828" s="602"/>
      <c r="RS828" s="602"/>
      <c r="RT828" s="602"/>
      <c r="RU828" s="602"/>
      <c r="RV828" s="602"/>
      <c r="RW828" s="602"/>
      <c r="RX828" s="602"/>
      <c r="RY828" s="602"/>
      <c r="RZ828" s="602"/>
      <c r="SA828" s="602"/>
      <c r="SB828" s="602"/>
      <c r="SC828" s="602"/>
      <c r="SD828" s="602"/>
      <c r="SE828" s="602"/>
      <c r="SF828" s="602"/>
      <c r="SG828" s="602"/>
      <c r="SH828" s="602"/>
      <c r="SI828" s="602"/>
      <c r="SJ828" s="602"/>
      <c r="SK828" s="602"/>
      <c r="SL828" s="602"/>
      <c r="SM828" s="602"/>
      <c r="SN828" s="602"/>
      <c r="SO828" s="602"/>
      <c r="SP828" s="602"/>
      <c r="SQ828" s="602"/>
      <c r="SR828" s="602"/>
      <c r="SS828" s="602"/>
      <c r="ST828" s="602"/>
      <c r="SU828" s="602"/>
      <c r="SV828" s="602"/>
      <c r="SW828" s="602"/>
      <c r="SX828" s="602"/>
      <c r="SY828" s="602"/>
      <c r="SZ828" s="602"/>
      <c r="TA828" s="602"/>
      <c r="TB828" s="602"/>
      <c r="TC828" s="602"/>
      <c r="TD828" s="602"/>
      <c r="TE828" s="602"/>
      <c r="TF828" s="602"/>
      <c r="TG828" s="602"/>
      <c r="TH828" s="602"/>
      <c r="TI828" s="602"/>
      <c r="TJ828" s="602"/>
      <c r="TK828" s="602"/>
      <c r="TL828" s="602"/>
      <c r="TM828" s="602"/>
      <c r="TN828" s="602"/>
      <c r="TO828" s="602"/>
      <c r="TP828" s="602"/>
      <c r="TQ828" s="602"/>
      <c r="TR828" s="602"/>
      <c r="TS828" s="602"/>
      <c r="TT828" s="602"/>
      <c r="TU828" s="602"/>
      <c r="TV828" s="602"/>
      <c r="TW828" s="602"/>
      <c r="TX828" s="602"/>
      <c r="TY828" s="602"/>
      <c r="TZ828" s="602"/>
      <c r="UA828" s="602"/>
      <c r="UB828" s="602"/>
      <c r="UC828" s="602"/>
      <c r="UD828" s="602"/>
      <c r="UE828" s="602"/>
      <c r="UF828" s="602"/>
      <c r="UG828" s="602"/>
      <c r="UH828" s="602"/>
      <c r="UI828" s="602"/>
      <c r="UJ828" s="602"/>
      <c r="UK828" s="602"/>
      <c r="UL828" s="602"/>
      <c r="UM828" s="602"/>
      <c r="UN828" s="602"/>
      <c r="UO828" s="602"/>
      <c r="UP828" s="602"/>
      <c r="UQ828" s="602"/>
      <c r="UR828" s="602"/>
      <c r="US828" s="602"/>
      <c r="UT828" s="602"/>
      <c r="UU828" s="602"/>
      <c r="UV828" s="602"/>
      <c r="UW828" s="602"/>
      <c r="UX828" s="602"/>
      <c r="UY828" s="602"/>
      <c r="UZ828" s="602"/>
      <c r="VA828" s="602"/>
      <c r="VB828" s="602"/>
      <c r="VC828" s="602"/>
      <c r="VD828" s="602"/>
      <c r="VE828" s="602"/>
      <c r="VF828" s="602"/>
      <c r="VG828" s="602"/>
      <c r="VH828" s="602"/>
      <c r="VI828" s="602"/>
      <c r="VJ828" s="602"/>
      <c r="VK828" s="602"/>
      <c r="VL828" s="602"/>
      <c r="VM828" s="602"/>
      <c r="VN828" s="602"/>
      <c r="VO828" s="602"/>
      <c r="VP828" s="602"/>
      <c r="VQ828" s="602"/>
      <c r="VR828" s="602"/>
      <c r="VS828" s="602"/>
      <c r="VT828" s="602"/>
      <c r="VU828" s="602"/>
      <c r="VV828" s="602"/>
      <c r="VW828" s="602"/>
      <c r="VX828" s="602"/>
      <c r="VY828" s="602"/>
      <c r="VZ828" s="602"/>
      <c r="WA828" s="602"/>
      <c r="WB828" s="602"/>
      <c r="WC828" s="602"/>
      <c r="WD828" s="602"/>
      <c r="WE828" s="602"/>
      <c r="WF828" s="602"/>
      <c r="WG828" s="602"/>
      <c r="WH828" s="602"/>
      <c r="WI828" s="602"/>
      <c r="WJ828" s="602"/>
      <c r="WK828" s="602"/>
      <c r="WL828" s="602"/>
      <c r="WM828" s="602"/>
      <c r="WN828" s="602"/>
      <c r="WO828" s="602"/>
      <c r="WP828" s="602"/>
      <c r="WQ828" s="602"/>
      <c r="WR828" s="602"/>
      <c r="WS828" s="602"/>
      <c r="WT828" s="602"/>
      <c r="WU828" s="602"/>
      <c r="WV828" s="602"/>
      <c r="WW828" s="602"/>
      <c r="WX828" s="602"/>
      <c r="WY828" s="602"/>
      <c r="WZ828" s="602"/>
      <c r="XA828" s="602"/>
      <c r="XB828" s="602"/>
      <c r="XC828" s="602"/>
      <c r="XD828" s="602"/>
      <c r="XE828" s="602"/>
      <c r="XF828" s="602"/>
      <c r="XG828" s="602"/>
      <c r="XH828" s="602"/>
      <c r="XI828" s="602"/>
      <c r="XJ828" s="602"/>
      <c r="XK828" s="602"/>
      <c r="XL828" s="602"/>
      <c r="XM828" s="602"/>
      <c r="XN828" s="602"/>
      <c r="XO828" s="602"/>
      <c r="XP828" s="602"/>
      <c r="XQ828" s="602"/>
      <c r="XR828" s="602"/>
      <c r="XS828" s="602"/>
      <c r="XT828" s="602"/>
      <c r="XU828" s="602"/>
      <c r="XV828" s="602"/>
      <c r="XW828" s="602"/>
      <c r="XX828" s="602"/>
      <c r="XY828" s="602"/>
      <c r="XZ828" s="602"/>
      <c r="YA828" s="602"/>
      <c r="YB828" s="602"/>
      <c r="YC828" s="602"/>
      <c r="YD828" s="602"/>
      <c r="YE828" s="602"/>
      <c r="YF828" s="602"/>
      <c r="YG828" s="602"/>
      <c r="YH828" s="602"/>
      <c r="YI828" s="602"/>
      <c r="YJ828" s="602"/>
      <c r="YK828" s="602"/>
      <c r="YL828" s="602"/>
      <c r="YM828" s="602"/>
      <c r="YN828" s="602"/>
      <c r="YO828" s="602"/>
      <c r="YP828" s="602"/>
      <c r="YQ828" s="602"/>
      <c r="YR828" s="602"/>
      <c r="YS828" s="602"/>
      <c r="YT828" s="602"/>
      <c r="YU828" s="602"/>
      <c r="YV828" s="602"/>
      <c r="YW828" s="602"/>
      <c r="YX828" s="602"/>
      <c r="YY828" s="602"/>
      <c r="YZ828" s="602"/>
      <c r="ZA828" s="602"/>
      <c r="ZB828" s="602"/>
      <c r="ZC828" s="602"/>
      <c r="ZD828" s="602"/>
      <c r="ZE828" s="602"/>
      <c r="ZF828" s="602"/>
      <c r="ZG828" s="602"/>
      <c r="ZH828" s="602"/>
      <c r="ZI828" s="602"/>
      <c r="ZJ828" s="602"/>
      <c r="ZK828" s="602"/>
      <c r="ZL828" s="602"/>
      <c r="ZM828" s="602"/>
      <c r="ZN828" s="602"/>
      <c r="ZO828" s="602"/>
      <c r="ZP828" s="602"/>
      <c r="ZQ828" s="602"/>
      <c r="ZR828" s="602"/>
      <c r="ZS828" s="602"/>
      <c r="ZT828" s="602"/>
      <c r="ZU828" s="602"/>
      <c r="ZV828" s="602"/>
      <c r="ZW828" s="602"/>
      <c r="ZX828" s="602"/>
      <c r="ZY828" s="602"/>
      <c r="ZZ828" s="602"/>
      <c r="AAA828" s="602"/>
      <c r="AAB828" s="602"/>
      <c r="AAC828" s="602"/>
      <c r="AAD828" s="602"/>
      <c r="AAE828" s="602"/>
      <c r="AAF828" s="602"/>
      <c r="AAG828" s="602"/>
      <c r="AAH828" s="602"/>
      <c r="AAI828" s="602"/>
      <c r="AAJ828" s="602"/>
      <c r="AAK828" s="602"/>
      <c r="AAL828" s="602"/>
      <c r="AAM828" s="602"/>
      <c r="AAN828" s="602"/>
      <c r="AAO828" s="602"/>
      <c r="AAP828" s="602"/>
      <c r="AAQ828" s="602"/>
      <c r="AAR828" s="602"/>
      <c r="AAS828" s="602"/>
      <c r="AAT828" s="602"/>
      <c r="AAU828" s="602"/>
      <c r="AAV828" s="602"/>
      <c r="AAW828" s="602"/>
      <c r="AAX828" s="602"/>
      <c r="AAY828" s="602"/>
      <c r="AAZ828" s="602"/>
      <c r="ABA828" s="602"/>
      <c r="ABB828" s="602"/>
      <c r="ABC828" s="602"/>
      <c r="ABD828" s="602"/>
      <c r="ABE828" s="602"/>
      <c r="ABF828" s="602"/>
      <c r="ABG828" s="602"/>
      <c r="ABH828" s="602"/>
      <c r="ABI828" s="602"/>
      <c r="ABJ828" s="602"/>
      <c r="ABK828" s="602"/>
      <c r="ABL828" s="602"/>
      <c r="ABM828" s="602"/>
      <c r="ABN828" s="602"/>
      <c r="ABO828" s="602"/>
      <c r="ABP828" s="602"/>
      <c r="ABQ828" s="602"/>
      <c r="ABR828" s="602"/>
      <c r="ABS828" s="602"/>
      <c r="ABT828" s="602"/>
      <c r="ABU828" s="602"/>
      <c r="ABV828" s="602"/>
      <c r="ABW828" s="602"/>
      <c r="ABX828" s="602"/>
      <c r="ABY828" s="602"/>
      <c r="ABZ828" s="602"/>
      <c r="ACA828" s="602"/>
      <c r="ACB828" s="602"/>
      <c r="ACC828" s="602"/>
      <c r="ACD828" s="602"/>
      <c r="ACE828" s="602"/>
      <c r="ACF828" s="602"/>
      <c r="ACG828" s="602"/>
      <c r="ACH828" s="602"/>
      <c r="ACI828" s="602"/>
      <c r="ACJ828" s="602"/>
      <c r="ACK828" s="602"/>
      <c r="ACL828" s="602"/>
      <c r="ACM828" s="602"/>
      <c r="ACN828" s="602"/>
      <c r="ACO828" s="602"/>
      <c r="ACP828" s="602"/>
      <c r="ACQ828" s="602"/>
      <c r="ACR828" s="602"/>
      <c r="ACS828" s="602"/>
      <c r="ACT828" s="602"/>
      <c r="ACU828" s="602"/>
      <c r="ACV828" s="602"/>
      <c r="ACW828" s="602"/>
      <c r="ACX828" s="602"/>
      <c r="ACY828" s="602"/>
      <c r="ACZ828" s="602"/>
      <c r="ADA828" s="602"/>
      <c r="ADB828" s="602"/>
      <c r="ADC828" s="602"/>
      <c r="ADD828" s="602"/>
      <c r="ADE828" s="602"/>
      <c r="ADF828" s="602"/>
      <c r="ADG828" s="602"/>
      <c r="ADH828" s="602"/>
      <c r="ADI828" s="602"/>
      <c r="ADJ828" s="602"/>
      <c r="ADK828" s="602"/>
      <c r="ADL828" s="602"/>
      <c r="ADM828" s="602"/>
      <c r="ADN828" s="602"/>
      <c r="ADO828" s="602"/>
      <c r="ADP828" s="602"/>
      <c r="ADQ828" s="602"/>
      <c r="ADR828" s="602"/>
      <c r="ADS828" s="602"/>
      <c r="ADT828" s="602"/>
      <c r="ADU828" s="602"/>
      <c r="ADV828" s="602"/>
      <c r="ADW828" s="602"/>
      <c r="ADX828" s="602"/>
      <c r="ADY828" s="602"/>
      <c r="ADZ828" s="602"/>
      <c r="AEA828" s="602"/>
      <c r="AEB828" s="602"/>
      <c r="AEC828" s="602"/>
      <c r="AED828" s="602"/>
      <c r="AEE828" s="602"/>
      <c r="AEF828" s="602"/>
      <c r="AEG828" s="602"/>
      <c r="AEH828" s="602"/>
      <c r="AEI828" s="602"/>
      <c r="AEJ828" s="602"/>
      <c r="AEK828" s="602"/>
      <c r="AEL828" s="602"/>
      <c r="AEM828" s="602"/>
      <c r="AEN828" s="602"/>
      <c r="AEO828" s="602"/>
      <c r="AEP828" s="602"/>
      <c r="AEQ828" s="602"/>
      <c r="AER828" s="602"/>
      <c r="AES828" s="602"/>
      <c r="AET828" s="602"/>
      <c r="AEU828" s="602"/>
      <c r="AEV828" s="602"/>
      <c r="AEW828" s="602"/>
      <c r="AEX828" s="602"/>
      <c r="AEY828" s="602"/>
      <c r="AEZ828" s="602"/>
      <c r="AFA828" s="602"/>
      <c r="AFB828" s="602"/>
      <c r="AFC828" s="602"/>
      <c r="AFD828" s="602"/>
      <c r="AFE828" s="602"/>
      <c r="AFF828" s="602"/>
      <c r="AFG828" s="602"/>
      <c r="AFH828" s="602"/>
      <c r="AFI828" s="602"/>
      <c r="AFJ828" s="602"/>
      <c r="AFK828" s="602"/>
      <c r="AFL828" s="602"/>
      <c r="AFM828" s="602"/>
      <c r="AFN828" s="602"/>
      <c r="AFO828" s="602"/>
      <c r="AFP828" s="602"/>
      <c r="AFQ828" s="602"/>
      <c r="AFR828" s="602"/>
      <c r="AFS828" s="602"/>
      <c r="AFT828" s="602"/>
      <c r="AFU828" s="602"/>
      <c r="AFV828" s="602"/>
      <c r="AFW828" s="602"/>
      <c r="AFX828" s="602"/>
      <c r="AFY828" s="602"/>
      <c r="AFZ828" s="602"/>
      <c r="AGA828" s="602"/>
      <c r="AGB828" s="602"/>
      <c r="AGC828" s="602"/>
      <c r="AGD828" s="602"/>
      <c r="AGE828" s="602"/>
      <c r="AGF828" s="602"/>
      <c r="AGG828" s="602"/>
      <c r="AGH828" s="602"/>
      <c r="AGI828" s="602"/>
      <c r="AGJ828" s="602"/>
      <c r="AGK828" s="602"/>
      <c r="AGL828" s="602"/>
      <c r="AGM828" s="602"/>
      <c r="AGN828" s="602"/>
      <c r="AGO828" s="602"/>
      <c r="AGP828" s="602"/>
      <c r="AGQ828" s="602"/>
      <c r="AGR828" s="602"/>
      <c r="AGS828" s="602"/>
      <c r="AGT828" s="602"/>
      <c r="AGU828" s="602"/>
      <c r="AGV828" s="602"/>
      <c r="AGW828" s="602"/>
      <c r="AGX828" s="602"/>
      <c r="AGY828" s="602"/>
      <c r="AGZ828" s="602"/>
      <c r="AHA828" s="602"/>
      <c r="AHB828" s="602"/>
      <c r="AHC828" s="602"/>
      <c r="AHD828" s="602"/>
      <c r="AHE828" s="602"/>
      <c r="AHF828" s="602"/>
      <c r="AHG828" s="602"/>
      <c r="AHH828" s="602"/>
      <c r="AHI828" s="602"/>
      <c r="AHJ828" s="602"/>
      <c r="AHK828" s="602"/>
      <c r="AHL828" s="602"/>
      <c r="AHM828" s="602"/>
      <c r="AHN828" s="602"/>
      <c r="AHO828" s="602"/>
      <c r="AHP828" s="602"/>
      <c r="AHQ828" s="602"/>
      <c r="AHR828" s="602"/>
      <c r="AHS828" s="602"/>
      <c r="AHT828" s="602"/>
      <c r="AHU828" s="602"/>
      <c r="AHV828" s="602"/>
      <c r="AHW828" s="602"/>
      <c r="AHX828" s="602"/>
      <c r="AHY828" s="602"/>
      <c r="AHZ828" s="602"/>
      <c r="AIA828" s="602"/>
      <c r="AIB828" s="602"/>
      <c r="AIC828" s="602"/>
      <c r="AID828" s="602"/>
      <c r="AIE828" s="602"/>
      <c r="AIF828" s="602"/>
      <c r="AIG828" s="602"/>
      <c r="AIH828" s="602"/>
      <c r="AII828" s="602"/>
      <c r="AIJ828" s="602"/>
      <c r="AIK828" s="602"/>
      <c r="AIL828" s="602"/>
      <c r="AIM828" s="602"/>
      <c r="AIN828" s="602"/>
      <c r="AIO828" s="602"/>
      <c r="AIP828" s="602"/>
      <c r="AIQ828" s="602"/>
      <c r="AIR828" s="602"/>
      <c r="AIS828" s="602"/>
      <c r="AIT828" s="602"/>
      <c r="AIU828" s="602"/>
      <c r="AIV828" s="602"/>
      <c r="AIW828" s="602"/>
      <c r="AIX828" s="602"/>
      <c r="AIY828" s="602"/>
      <c r="AIZ828" s="602"/>
      <c r="AJA828" s="602"/>
      <c r="AJB828" s="602"/>
      <c r="AJC828" s="602"/>
      <c r="AJD828" s="602"/>
      <c r="AJE828" s="602"/>
      <c r="AJF828" s="602"/>
      <c r="AJG828" s="602"/>
      <c r="AJH828" s="602"/>
      <c r="AJI828" s="602"/>
    </row>
    <row r="829" spans="1:945">
      <c r="A829" s="603"/>
      <c r="B829" s="623">
        <v>44656</v>
      </c>
      <c r="C829" s="623" t="s">
        <v>1217</v>
      </c>
      <c r="D829" s="615" t="s">
        <v>2956</v>
      </c>
      <c r="E829" s="617" t="s">
        <v>4854</v>
      </c>
      <c r="F829" s="615"/>
      <c r="G829" s="615"/>
      <c r="H829" s="615"/>
      <c r="I829" s="615" t="s">
        <v>3062</v>
      </c>
      <c r="J829" s="618"/>
      <c r="K829" s="615" t="s">
        <v>4886</v>
      </c>
      <c r="L829" s="615" t="s">
        <v>4883</v>
      </c>
      <c r="M829" s="616">
        <v>44655</v>
      </c>
      <c r="N829" s="616">
        <v>44835</v>
      </c>
      <c r="O829" s="616"/>
      <c r="P829" s="616"/>
      <c r="Q829" s="616"/>
      <c r="R829" s="616"/>
      <c r="S829" s="615" t="s">
        <v>2959</v>
      </c>
      <c r="T829" s="615">
        <v>60</v>
      </c>
      <c r="U829" s="615">
        <v>49203132</v>
      </c>
      <c r="V829" s="615" t="s">
        <v>986</v>
      </c>
      <c r="W829" s="615">
        <v>360</v>
      </c>
      <c r="X829" s="619">
        <v>9152</v>
      </c>
      <c r="Y829" s="539">
        <f t="shared" si="36"/>
        <v>3294720</v>
      </c>
      <c r="Z829" s="605">
        <v>0.53</v>
      </c>
      <c r="AA829" s="681">
        <f t="shared" si="37"/>
        <v>1746201.6000000001</v>
      </c>
      <c r="AB829" s="625"/>
      <c r="AC829" s="621">
        <v>0</v>
      </c>
      <c r="AD829" s="609"/>
      <c r="AE829" s="606"/>
      <c r="AF829" s="695">
        <f t="shared" si="38"/>
        <v>1746201.6000000001</v>
      </c>
      <c r="AG829" s="604" t="s">
        <v>1073</v>
      </c>
      <c r="AH829" s="604"/>
      <c r="AI829" s="604">
        <v>60</v>
      </c>
      <c r="AJ829" s="608" t="s">
        <v>2619</v>
      </c>
      <c r="AK829" s="604" t="s">
        <v>1088</v>
      </c>
      <c r="AL829" s="607" t="s">
        <v>2620</v>
      </c>
      <c r="AM829" s="604" t="s">
        <v>52</v>
      </c>
      <c r="AN829" s="604" t="s">
        <v>1076</v>
      </c>
      <c r="AO829" s="604"/>
      <c r="AP829" s="606"/>
      <c r="AQ829" s="606" t="s">
        <v>37</v>
      </c>
      <c r="AR829" s="606" t="s">
        <v>3086</v>
      </c>
      <c r="AS829" s="603" t="s">
        <v>1078</v>
      </c>
      <c r="AT829" s="610" t="s">
        <v>1078</v>
      </c>
      <c r="AU829" s="610" t="s">
        <v>1078</v>
      </c>
      <c r="AV829" s="605">
        <v>0.73</v>
      </c>
      <c r="AW829" s="602"/>
      <c r="AX829" s="602"/>
      <c r="AY829" s="602"/>
      <c r="AZ829" s="602"/>
      <c r="BA829" s="602"/>
      <c r="BB829" s="602"/>
      <c r="BC829" s="602"/>
      <c r="BD829" s="602"/>
      <c r="BE829" s="602"/>
      <c r="BF829" s="602"/>
      <c r="BG829" s="602"/>
      <c r="BH829" s="602"/>
      <c r="BI829" s="602"/>
      <c r="BJ829" s="602"/>
      <c r="BK829" s="602"/>
      <c r="BL829" s="602"/>
      <c r="BM829" s="602"/>
      <c r="BN829" s="602"/>
      <c r="BO829" s="602"/>
      <c r="BP829" s="602"/>
      <c r="BQ829" s="602"/>
      <c r="BR829" s="602"/>
      <c r="BS829" s="602"/>
      <c r="BT829" s="602"/>
      <c r="BU829" s="602"/>
      <c r="BV829" s="602"/>
      <c r="BW829" s="602"/>
      <c r="BX829" s="602"/>
      <c r="BY829" s="602"/>
      <c r="BZ829" s="602"/>
      <c r="CA829" s="602"/>
      <c r="CB829" s="602"/>
      <c r="CC829" s="602"/>
      <c r="CD829" s="602"/>
      <c r="CE829" s="602"/>
      <c r="CF829" s="602"/>
      <c r="CG829" s="602"/>
      <c r="CH829" s="602"/>
      <c r="CI829" s="602"/>
      <c r="CJ829" s="602"/>
      <c r="CK829" s="602"/>
      <c r="CL829" s="602"/>
      <c r="CM829" s="602"/>
      <c r="CN829" s="602"/>
      <c r="CO829" s="602"/>
      <c r="CP829" s="602"/>
      <c r="CQ829" s="602"/>
      <c r="CR829" s="602"/>
      <c r="CS829" s="602"/>
      <c r="CT829" s="602"/>
      <c r="CU829" s="602"/>
      <c r="CV829" s="602"/>
      <c r="CW829" s="602"/>
      <c r="CX829" s="602"/>
      <c r="CY829" s="602"/>
      <c r="CZ829" s="602"/>
      <c r="DA829" s="602"/>
      <c r="DB829" s="602"/>
      <c r="DC829" s="602"/>
      <c r="DD829" s="602"/>
      <c r="DE829" s="602"/>
      <c r="DF829" s="602"/>
      <c r="DG829" s="602"/>
      <c r="DH829" s="602"/>
      <c r="DI829" s="602"/>
      <c r="DJ829" s="602"/>
      <c r="DK829" s="602"/>
      <c r="DL829" s="602"/>
      <c r="DM829" s="602"/>
      <c r="DN829" s="602"/>
      <c r="DO829" s="602"/>
      <c r="DP829" s="602"/>
      <c r="DQ829" s="602"/>
      <c r="DR829" s="602"/>
      <c r="DS829" s="602"/>
      <c r="DT829" s="602"/>
      <c r="DU829" s="602"/>
      <c r="DV829" s="602"/>
      <c r="DW829" s="602"/>
      <c r="DX829" s="602"/>
      <c r="DY829" s="602"/>
      <c r="DZ829" s="602"/>
      <c r="EA829" s="602"/>
      <c r="EB829" s="602"/>
      <c r="EC829" s="602"/>
      <c r="ED829" s="602"/>
      <c r="EE829" s="602"/>
      <c r="EF829" s="602"/>
      <c r="EG829" s="602"/>
      <c r="EH829" s="602"/>
      <c r="EI829" s="602"/>
      <c r="EJ829" s="602"/>
      <c r="EK829" s="602"/>
      <c r="EL829" s="602"/>
      <c r="EM829" s="602"/>
      <c r="EN829" s="602"/>
      <c r="EO829" s="602"/>
      <c r="EP829" s="602"/>
      <c r="EQ829" s="602"/>
      <c r="ER829" s="602"/>
      <c r="ES829" s="602"/>
      <c r="ET829" s="602"/>
      <c r="EU829" s="602"/>
      <c r="EV829" s="602"/>
      <c r="EW829" s="602"/>
      <c r="EX829" s="602"/>
      <c r="EY829" s="602"/>
      <c r="EZ829" s="602"/>
      <c r="FA829" s="602"/>
      <c r="FB829" s="602"/>
      <c r="FC829" s="602"/>
      <c r="FD829" s="602"/>
      <c r="FE829" s="602"/>
      <c r="FF829" s="602"/>
      <c r="FG829" s="602"/>
      <c r="FH829" s="602"/>
      <c r="FI829" s="602"/>
      <c r="FJ829" s="602"/>
      <c r="FK829" s="602"/>
      <c r="FL829" s="602"/>
      <c r="FM829" s="602"/>
      <c r="FN829" s="602"/>
      <c r="FO829" s="602"/>
      <c r="FP829" s="602"/>
      <c r="FQ829" s="602"/>
      <c r="FR829" s="602"/>
      <c r="FS829" s="602"/>
      <c r="FT829" s="602"/>
      <c r="FU829" s="602"/>
      <c r="FV829" s="602"/>
      <c r="FW829" s="602"/>
      <c r="FX829" s="602"/>
      <c r="FY829" s="602"/>
      <c r="FZ829" s="602"/>
      <c r="GA829" s="602"/>
      <c r="GB829" s="602"/>
      <c r="GC829" s="602"/>
      <c r="GD829" s="602"/>
      <c r="GE829" s="602"/>
      <c r="GF829" s="602"/>
      <c r="GG829" s="602"/>
      <c r="GH829" s="602"/>
      <c r="GI829" s="602"/>
      <c r="GJ829" s="602"/>
      <c r="GK829" s="602"/>
      <c r="GL829" s="602"/>
      <c r="GM829" s="602"/>
      <c r="GN829" s="602"/>
      <c r="GO829" s="602"/>
      <c r="GP829" s="602"/>
      <c r="GQ829" s="602"/>
      <c r="GR829" s="602"/>
      <c r="GS829" s="602"/>
      <c r="GT829" s="602"/>
      <c r="GU829" s="602"/>
      <c r="GV829" s="602"/>
      <c r="GW829" s="602"/>
      <c r="GX829" s="602"/>
      <c r="GY829" s="602"/>
      <c r="GZ829" s="602"/>
      <c r="HA829" s="602"/>
      <c r="HB829" s="602"/>
      <c r="HC829" s="602"/>
      <c r="HD829" s="602"/>
      <c r="HE829" s="602"/>
      <c r="HF829" s="602"/>
      <c r="HG829" s="602"/>
      <c r="HH829" s="602"/>
      <c r="HI829" s="602"/>
      <c r="HJ829" s="602"/>
      <c r="HK829" s="602"/>
      <c r="HL829" s="602"/>
      <c r="HM829" s="602"/>
      <c r="HN829" s="602"/>
      <c r="HO829" s="602"/>
      <c r="HP829" s="602"/>
      <c r="HQ829" s="602"/>
      <c r="HR829" s="602"/>
      <c r="HS829" s="602"/>
      <c r="HT829" s="602"/>
      <c r="HU829" s="602"/>
      <c r="HV829" s="602"/>
      <c r="HW829" s="602"/>
      <c r="HX829" s="602"/>
      <c r="HY829" s="602"/>
      <c r="HZ829" s="602"/>
      <c r="IA829" s="602"/>
      <c r="IB829" s="602"/>
      <c r="IC829" s="602"/>
      <c r="ID829" s="602"/>
      <c r="IE829" s="602"/>
      <c r="IF829" s="602"/>
      <c r="IG829" s="602"/>
      <c r="IH829" s="602"/>
      <c r="II829" s="602"/>
      <c r="IJ829" s="602"/>
      <c r="IK829" s="602"/>
      <c r="IL829" s="602"/>
      <c r="IM829" s="602"/>
      <c r="IN829" s="602"/>
      <c r="IO829" s="602"/>
      <c r="IP829" s="602"/>
      <c r="IQ829" s="602"/>
      <c r="IR829" s="602"/>
      <c r="IS829" s="602"/>
      <c r="IT829" s="602"/>
      <c r="IU829" s="602"/>
      <c r="IV829" s="602"/>
      <c r="IW829" s="602"/>
      <c r="IX829" s="602"/>
      <c r="IY829" s="602"/>
      <c r="IZ829" s="602"/>
      <c r="JA829" s="602"/>
      <c r="JB829" s="602"/>
      <c r="JC829" s="602"/>
      <c r="JD829" s="602"/>
      <c r="JE829" s="602"/>
      <c r="JF829" s="602"/>
      <c r="JG829" s="602"/>
      <c r="JH829" s="602"/>
      <c r="JI829" s="602"/>
      <c r="JJ829" s="602"/>
      <c r="JK829" s="602"/>
      <c r="JL829" s="602"/>
      <c r="JM829" s="602"/>
      <c r="JN829" s="602"/>
      <c r="JO829" s="602"/>
      <c r="JP829" s="602"/>
      <c r="JQ829" s="602"/>
      <c r="JR829" s="602"/>
      <c r="JS829" s="602"/>
      <c r="JT829" s="602"/>
      <c r="JU829" s="602"/>
      <c r="JV829" s="602"/>
      <c r="JW829" s="602"/>
      <c r="JX829" s="602"/>
      <c r="JY829" s="602"/>
      <c r="JZ829" s="602"/>
      <c r="KA829" s="602"/>
      <c r="KB829" s="602"/>
      <c r="KC829" s="602"/>
      <c r="KD829" s="602"/>
      <c r="KE829" s="602"/>
      <c r="KF829" s="602"/>
      <c r="KG829" s="602"/>
      <c r="KH829" s="602"/>
      <c r="KI829" s="602"/>
      <c r="KJ829" s="602"/>
      <c r="KK829" s="602"/>
      <c r="KL829" s="602"/>
      <c r="KM829" s="602"/>
      <c r="KN829" s="602"/>
      <c r="KO829" s="602"/>
      <c r="KP829" s="602"/>
      <c r="KQ829" s="602"/>
      <c r="KR829" s="602"/>
      <c r="KS829" s="602"/>
      <c r="KT829" s="602"/>
      <c r="KU829" s="602"/>
      <c r="KV829" s="602"/>
      <c r="KW829" s="602"/>
      <c r="KX829" s="602"/>
      <c r="KY829" s="602"/>
      <c r="KZ829" s="602"/>
      <c r="LA829" s="602"/>
      <c r="LB829" s="602"/>
      <c r="LC829" s="602"/>
      <c r="LD829" s="602"/>
      <c r="LE829" s="602"/>
      <c r="LF829" s="602"/>
      <c r="LG829" s="602"/>
      <c r="LH829" s="602"/>
      <c r="LI829" s="602"/>
      <c r="LJ829" s="602"/>
      <c r="LK829" s="602"/>
      <c r="LL829" s="602"/>
      <c r="LM829" s="602"/>
      <c r="LN829" s="602"/>
      <c r="LO829" s="602"/>
      <c r="LP829" s="602"/>
      <c r="LQ829" s="602"/>
      <c r="LR829" s="602"/>
      <c r="LS829" s="602"/>
      <c r="LT829" s="602"/>
      <c r="LU829" s="602"/>
      <c r="LV829" s="602"/>
      <c r="LW829" s="602"/>
      <c r="LX829" s="602"/>
      <c r="LY829" s="602"/>
      <c r="LZ829" s="602"/>
      <c r="MA829" s="602"/>
      <c r="MB829" s="602"/>
      <c r="MC829" s="602"/>
      <c r="MD829" s="602"/>
      <c r="ME829" s="602"/>
      <c r="MF829" s="602"/>
      <c r="MG829" s="602"/>
      <c r="MH829" s="602"/>
      <c r="MI829" s="602"/>
      <c r="MJ829" s="602"/>
      <c r="MK829" s="602"/>
      <c r="ML829" s="602"/>
      <c r="MM829" s="602"/>
      <c r="MN829" s="602"/>
      <c r="MO829" s="602"/>
      <c r="MP829" s="602"/>
      <c r="MQ829" s="602"/>
      <c r="MR829" s="602"/>
      <c r="MS829" s="602"/>
      <c r="MT829" s="602"/>
      <c r="MU829" s="602"/>
      <c r="MV829" s="602"/>
      <c r="MW829" s="602"/>
      <c r="MX829" s="602"/>
      <c r="MY829" s="602"/>
      <c r="MZ829" s="602"/>
      <c r="NA829" s="602"/>
      <c r="NB829" s="602"/>
      <c r="NC829" s="602"/>
      <c r="ND829" s="602"/>
      <c r="NE829" s="602"/>
      <c r="NF829" s="602"/>
      <c r="NG829" s="602"/>
      <c r="NH829" s="602"/>
      <c r="NI829" s="602"/>
      <c r="NJ829" s="602"/>
      <c r="NK829" s="602"/>
      <c r="NL829" s="602"/>
      <c r="NM829" s="602"/>
      <c r="NN829" s="602"/>
      <c r="NO829" s="602"/>
      <c r="NP829" s="602"/>
      <c r="NQ829" s="602"/>
      <c r="NR829" s="602"/>
      <c r="NS829" s="602"/>
      <c r="NT829" s="602"/>
      <c r="NU829" s="602"/>
      <c r="NV829" s="602"/>
      <c r="NW829" s="602"/>
      <c r="NX829" s="602"/>
      <c r="NY829" s="602"/>
      <c r="NZ829" s="602"/>
      <c r="OA829" s="602"/>
      <c r="OB829" s="602"/>
      <c r="OC829" s="602"/>
      <c r="OD829" s="602"/>
      <c r="OE829" s="602"/>
      <c r="OF829" s="602"/>
      <c r="OG829" s="602"/>
      <c r="OH829" s="602"/>
      <c r="OI829" s="602"/>
      <c r="OJ829" s="602"/>
      <c r="OK829" s="602"/>
      <c r="OL829" s="602"/>
      <c r="OM829" s="602"/>
      <c r="ON829" s="602"/>
      <c r="OO829" s="602"/>
      <c r="OP829" s="602"/>
      <c r="OQ829" s="602"/>
      <c r="OR829" s="602"/>
      <c r="OS829" s="602"/>
      <c r="OT829" s="602"/>
      <c r="OU829" s="602"/>
      <c r="OV829" s="602"/>
      <c r="OW829" s="602"/>
      <c r="OX829" s="602"/>
      <c r="OY829" s="602"/>
      <c r="OZ829" s="602"/>
      <c r="PA829" s="602"/>
      <c r="PB829" s="602"/>
      <c r="PC829" s="602"/>
      <c r="PD829" s="602"/>
      <c r="PE829" s="602"/>
      <c r="PF829" s="602"/>
      <c r="PG829" s="602"/>
      <c r="PH829" s="602"/>
      <c r="PI829" s="602"/>
      <c r="PJ829" s="602"/>
      <c r="PK829" s="602"/>
      <c r="PL829" s="602"/>
      <c r="PM829" s="602"/>
      <c r="PN829" s="602"/>
      <c r="PO829" s="602"/>
      <c r="PP829" s="602"/>
      <c r="PQ829" s="602"/>
      <c r="PR829" s="602"/>
      <c r="PS829" s="602"/>
      <c r="PT829" s="602"/>
      <c r="PU829" s="602"/>
      <c r="PV829" s="602"/>
      <c r="PW829" s="602"/>
      <c r="PX829" s="602"/>
      <c r="PY829" s="602"/>
      <c r="PZ829" s="602"/>
      <c r="QA829" s="602"/>
      <c r="QB829" s="602"/>
      <c r="QC829" s="602"/>
      <c r="QD829" s="602"/>
      <c r="QE829" s="602"/>
      <c r="QF829" s="602"/>
      <c r="QG829" s="602"/>
      <c r="QH829" s="602"/>
      <c r="QI829" s="602"/>
      <c r="QJ829" s="602"/>
      <c r="QK829" s="602"/>
      <c r="QL829" s="602"/>
      <c r="QM829" s="602"/>
      <c r="QN829" s="602"/>
      <c r="QO829" s="602"/>
      <c r="QP829" s="602"/>
      <c r="QQ829" s="602"/>
      <c r="QR829" s="602"/>
      <c r="QS829" s="602"/>
      <c r="QT829" s="602"/>
      <c r="QU829" s="602"/>
      <c r="QV829" s="602"/>
      <c r="QW829" s="602"/>
      <c r="QX829" s="602"/>
      <c r="QY829" s="602"/>
      <c r="QZ829" s="602"/>
      <c r="RA829" s="602"/>
      <c r="RB829" s="602"/>
      <c r="RC829" s="602"/>
      <c r="RD829" s="602"/>
      <c r="RE829" s="602"/>
      <c r="RF829" s="602"/>
      <c r="RG829" s="602"/>
      <c r="RH829" s="602"/>
      <c r="RI829" s="602"/>
      <c r="RJ829" s="602"/>
      <c r="RK829" s="602"/>
      <c r="RL829" s="602"/>
      <c r="RM829" s="602"/>
      <c r="RN829" s="602"/>
      <c r="RO829" s="602"/>
      <c r="RP829" s="602"/>
      <c r="RQ829" s="602"/>
      <c r="RR829" s="602"/>
      <c r="RS829" s="602"/>
      <c r="RT829" s="602"/>
      <c r="RU829" s="602"/>
      <c r="RV829" s="602"/>
      <c r="RW829" s="602"/>
      <c r="RX829" s="602"/>
      <c r="RY829" s="602"/>
      <c r="RZ829" s="602"/>
      <c r="SA829" s="602"/>
      <c r="SB829" s="602"/>
      <c r="SC829" s="602"/>
      <c r="SD829" s="602"/>
      <c r="SE829" s="602"/>
      <c r="SF829" s="602"/>
      <c r="SG829" s="602"/>
      <c r="SH829" s="602"/>
      <c r="SI829" s="602"/>
      <c r="SJ829" s="602"/>
      <c r="SK829" s="602"/>
      <c r="SL829" s="602"/>
      <c r="SM829" s="602"/>
      <c r="SN829" s="602"/>
      <c r="SO829" s="602"/>
      <c r="SP829" s="602"/>
      <c r="SQ829" s="602"/>
      <c r="SR829" s="602"/>
      <c r="SS829" s="602"/>
      <c r="ST829" s="602"/>
      <c r="SU829" s="602"/>
      <c r="SV829" s="602"/>
      <c r="SW829" s="602"/>
      <c r="SX829" s="602"/>
      <c r="SY829" s="602"/>
      <c r="SZ829" s="602"/>
      <c r="TA829" s="602"/>
      <c r="TB829" s="602"/>
      <c r="TC829" s="602"/>
      <c r="TD829" s="602"/>
      <c r="TE829" s="602"/>
      <c r="TF829" s="602"/>
      <c r="TG829" s="602"/>
      <c r="TH829" s="602"/>
      <c r="TI829" s="602"/>
      <c r="TJ829" s="602"/>
      <c r="TK829" s="602"/>
      <c r="TL829" s="602"/>
      <c r="TM829" s="602"/>
      <c r="TN829" s="602"/>
      <c r="TO829" s="602"/>
      <c r="TP829" s="602"/>
      <c r="TQ829" s="602"/>
      <c r="TR829" s="602"/>
      <c r="TS829" s="602"/>
      <c r="TT829" s="602"/>
      <c r="TU829" s="602"/>
      <c r="TV829" s="602"/>
      <c r="TW829" s="602"/>
      <c r="TX829" s="602"/>
      <c r="TY829" s="602"/>
      <c r="TZ829" s="602"/>
      <c r="UA829" s="602"/>
      <c r="UB829" s="602"/>
      <c r="UC829" s="602"/>
      <c r="UD829" s="602"/>
      <c r="UE829" s="602"/>
      <c r="UF829" s="602"/>
      <c r="UG829" s="602"/>
      <c r="UH829" s="602"/>
      <c r="UI829" s="602"/>
      <c r="UJ829" s="602"/>
      <c r="UK829" s="602"/>
      <c r="UL829" s="602"/>
      <c r="UM829" s="602"/>
      <c r="UN829" s="602"/>
      <c r="UO829" s="602"/>
      <c r="UP829" s="602"/>
      <c r="UQ829" s="602"/>
      <c r="UR829" s="602"/>
      <c r="US829" s="602"/>
      <c r="UT829" s="602"/>
      <c r="UU829" s="602"/>
      <c r="UV829" s="602"/>
      <c r="UW829" s="602"/>
      <c r="UX829" s="602"/>
      <c r="UY829" s="602"/>
      <c r="UZ829" s="602"/>
      <c r="VA829" s="602"/>
      <c r="VB829" s="602"/>
      <c r="VC829" s="602"/>
      <c r="VD829" s="602"/>
      <c r="VE829" s="602"/>
      <c r="VF829" s="602"/>
      <c r="VG829" s="602"/>
      <c r="VH829" s="602"/>
      <c r="VI829" s="602"/>
      <c r="VJ829" s="602"/>
      <c r="VK829" s="602"/>
      <c r="VL829" s="602"/>
      <c r="VM829" s="602"/>
      <c r="VN829" s="602"/>
      <c r="VO829" s="602"/>
      <c r="VP829" s="602"/>
      <c r="VQ829" s="602"/>
      <c r="VR829" s="602"/>
      <c r="VS829" s="602"/>
      <c r="VT829" s="602"/>
      <c r="VU829" s="602"/>
      <c r="VV829" s="602"/>
      <c r="VW829" s="602"/>
      <c r="VX829" s="602"/>
      <c r="VY829" s="602"/>
      <c r="VZ829" s="602"/>
      <c r="WA829" s="602"/>
      <c r="WB829" s="602"/>
      <c r="WC829" s="602"/>
      <c r="WD829" s="602"/>
      <c r="WE829" s="602"/>
      <c r="WF829" s="602"/>
      <c r="WG829" s="602"/>
      <c r="WH829" s="602"/>
      <c r="WI829" s="602"/>
      <c r="WJ829" s="602"/>
      <c r="WK829" s="602"/>
      <c r="WL829" s="602"/>
      <c r="WM829" s="602"/>
      <c r="WN829" s="602"/>
      <c r="WO829" s="602"/>
      <c r="WP829" s="602"/>
      <c r="WQ829" s="602"/>
      <c r="WR829" s="602"/>
      <c r="WS829" s="602"/>
      <c r="WT829" s="602"/>
      <c r="WU829" s="602"/>
      <c r="WV829" s="602"/>
      <c r="WW829" s="602"/>
      <c r="WX829" s="602"/>
      <c r="WY829" s="602"/>
      <c r="WZ829" s="602"/>
      <c r="XA829" s="602"/>
      <c r="XB829" s="602"/>
      <c r="XC829" s="602"/>
      <c r="XD829" s="602"/>
      <c r="XE829" s="602"/>
      <c r="XF829" s="602"/>
      <c r="XG829" s="602"/>
      <c r="XH829" s="602"/>
      <c r="XI829" s="602"/>
      <c r="XJ829" s="602"/>
      <c r="XK829" s="602"/>
      <c r="XL829" s="602"/>
      <c r="XM829" s="602"/>
      <c r="XN829" s="602"/>
      <c r="XO829" s="602"/>
      <c r="XP829" s="602"/>
      <c r="XQ829" s="602"/>
      <c r="XR829" s="602"/>
      <c r="XS829" s="602"/>
      <c r="XT829" s="602"/>
      <c r="XU829" s="602"/>
      <c r="XV829" s="602"/>
      <c r="XW829" s="602"/>
      <c r="XX829" s="602"/>
      <c r="XY829" s="602"/>
      <c r="XZ829" s="602"/>
      <c r="YA829" s="602"/>
      <c r="YB829" s="602"/>
      <c r="YC829" s="602"/>
      <c r="YD829" s="602"/>
      <c r="YE829" s="602"/>
      <c r="YF829" s="602"/>
      <c r="YG829" s="602"/>
      <c r="YH829" s="602"/>
      <c r="YI829" s="602"/>
      <c r="YJ829" s="602"/>
      <c r="YK829" s="602"/>
      <c r="YL829" s="602"/>
      <c r="YM829" s="602"/>
      <c r="YN829" s="602"/>
      <c r="YO829" s="602"/>
      <c r="YP829" s="602"/>
      <c r="YQ829" s="602"/>
      <c r="YR829" s="602"/>
      <c r="YS829" s="602"/>
      <c r="YT829" s="602"/>
      <c r="YU829" s="602"/>
      <c r="YV829" s="602"/>
      <c r="YW829" s="602"/>
      <c r="YX829" s="602"/>
      <c r="YY829" s="602"/>
      <c r="YZ829" s="602"/>
      <c r="ZA829" s="602"/>
      <c r="ZB829" s="602"/>
      <c r="ZC829" s="602"/>
      <c r="ZD829" s="602"/>
      <c r="ZE829" s="602"/>
      <c r="ZF829" s="602"/>
      <c r="ZG829" s="602"/>
      <c r="ZH829" s="602"/>
      <c r="ZI829" s="602"/>
      <c r="ZJ829" s="602"/>
      <c r="ZK829" s="602"/>
      <c r="ZL829" s="602"/>
      <c r="ZM829" s="602"/>
      <c r="ZN829" s="602"/>
      <c r="ZO829" s="602"/>
      <c r="ZP829" s="602"/>
      <c r="ZQ829" s="602"/>
      <c r="ZR829" s="602"/>
      <c r="ZS829" s="602"/>
      <c r="ZT829" s="602"/>
      <c r="ZU829" s="602"/>
      <c r="ZV829" s="602"/>
      <c r="ZW829" s="602"/>
      <c r="ZX829" s="602"/>
      <c r="ZY829" s="602"/>
      <c r="ZZ829" s="602"/>
      <c r="AAA829" s="602"/>
      <c r="AAB829" s="602"/>
      <c r="AAC829" s="602"/>
      <c r="AAD829" s="602"/>
      <c r="AAE829" s="602"/>
      <c r="AAF829" s="602"/>
      <c r="AAG829" s="602"/>
      <c r="AAH829" s="602"/>
      <c r="AAI829" s="602"/>
      <c r="AAJ829" s="602"/>
      <c r="AAK829" s="602"/>
      <c r="AAL829" s="602"/>
      <c r="AAM829" s="602"/>
      <c r="AAN829" s="602"/>
      <c r="AAO829" s="602"/>
      <c r="AAP829" s="602"/>
      <c r="AAQ829" s="602"/>
      <c r="AAR829" s="602"/>
      <c r="AAS829" s="602"/>
      <c r="AAT829" s="602"/>
      <c r="AAU829" s="602"/>
      <c r="AAV829" s="602"/>
      <c r="AAW829" s="602"/>
      <c r="AAX829" s="602"/>
      <c r="AAY829" s="602"/>
      <c r="AAZ829" s="602"/>
      <c r="ABA829" s="602"/>
      <c r="ABB829" s="602"/>
      <c r="ABC829" s="602"/>
      <c r="ABD829" s="602"/>
      <c r="ABE829" s="602"/>
      <c r="ABF829" s="602"/>
      <c r="ABG829" s="602"/>
      <c r="ABH829" s="602"/>
      <c r="ABI829" s="602"/>
      <c r="ABJ829" s="602"/>
      <c r="ABK829" s="602"/>
      <c r="ABL829" s="602"/>
      <c r="ABM829" s="602"/>
      <c r="ABN829" s="602"/>
      <c r="ABO829" s="602"/>
      <c r="ABP829" s="602"/>
      <c r="ABQ829" s="602"/>
      <c r="ABR829" s="602"/>
      <c r="ABS829" s="602"/>
      <c r="ABT829" s="602"/>
      <c r="ABU829" s="602"/>
      <c r="ABV829" s="602"/>
      <c r="ABW829" s="602"/>
      <c r="ABX829" s="602"/>
      <c r="ABY829" s="602"/>
      <c r="ABZ829" s="602"/>
      <c r="ACA829" s="602"/>
      <c r="ACB829" s="602"/>
      <c r="ACC829" s="602"/>
      <c r="ACD829" s="602"/>
      <c r="ACE829" s="602"/>
      <c r="ACF829" s="602"/>
      <c r="ACG829" s="602"/>
      <c r="ACH829" s="602"/>
      <c r="ACI829" s="602"/>
      <c r="ACJ829" s="602"/>
      <c r="ACK829" s="602"/>
      <c r="ACL829" s="602"/>
      <c r="ACM829" s="602"/>
      <c r="ACN829" s="602"/>
      <c r="ACO829" s="602"/>
      <c r="ACP829" s="602"/>
      <c r="ACQ829" s="602"/>
      <c r="ACR829" s="602"/>
      <c r="ACS829" s="602"/>
      <c r="ACT829" s="602"/>
      <c r="ACU829" s="602"/>
      <c r="ACV829" s="602"/>
      <c r="ACW829" s="602"/>
      <c r="ACX829" s="602"/>
      <c r="ACY829" s="602"/>
      <c r="ACZ829" s="602"/>
      <c r="ADA829" s="602"/>
      <c r="ADB829" s="602"/>
      <c r="ADC829" s="602"/>
      <c r="ADD829" s="602"/>
      <c r="ADE829" s="602"/>
      <c r="ADF829" s="602"/>
      <c r="ADG829" s="602"/>
      <c r="ADH829" s="602"/>
      <c r="ADI829" s="602"/>
      <c r="ADJ829" s="602"/>
      <c r="ADK829" s="602"/>
      <c r="ADL829" s="602"/>
      <c r="ADM829" s="602"/>
      <c r="ADN829" s="602"/>
      <c r="ADO829" s="602"/>
      <c r="ADP829" s="602"/>
      <c r="ADQ829" s="602"/>
      <c r="ADR829" s="602"/>
      <c r="ADS829" s="602"/>
      <c r="ADT829" s="602"/>
      <c r="ADU829" s="602"/>
      <c r="ADV829" s="602"/>
      <c r="ADW829" s="602"/>
      <c r="ADX829" s="602"/>
      <c r="ADY829" s="602"/>
      <c r="ADZ829" s="602"/>
      <c r="AEA829" s="602"/>
      <c r="AEB829" s="602"/>
      <c r="AEC829" s="602"/>
      <c r="AED829" s="602"/>
      <c r="AEE829" s="602"/>
      <c r="AEF829" s="602"/>
      <c r="AEG829" s="602"/>
      <c r="AEH829" s="602"/>
      <c r="AEI829" s="602"/>
      <c r="AEJ829" s="602"/>
      <c r="AEK829" s="602"/>
      <c r="AEL829" s="602"/>
      <c r="AEM829" s="602"/>
      <c r="AEN829" s="602"/>
      <c r="AEO829" s="602"/>
      <c r="AEP829" s="602"/>
      <c r="AEQ829" s="602"/>
      <c r="AER829" s="602"/>
      <c r="AES829" s="602"/>
      <c r="AET829" s="602"/>
      <c r="AEU829" s="602"/>
      <c r="AEV829" s="602"/>
      <c r="AEW829" s="602"/>
      <c r="AEX829" s="602"/>
      <c r="AEY829" s="602"/>
      <c r="AEZ829" s="602"/>
      <c r="AFA829" s="602"/>
      <c r="AFB829" s="602"/>
      <c r="AFC829" s="602"/>
      <c r="AFD829" s="602"/>
      <c r="AFE829" s="602"/>
      <c r="AFF829" s="602"/>
      <c r="AFG829" s="602"/>
      <c r="AFH829" s="602"/>
      <c r="AFI829" s="602"/>
      <c r="AFJ829" s="602"/>
      <c r="AFK829" s="602"/>
      <c r="AFL829" s="602"/>
      <c r="AFM829" s="602"/>
      <c r="AFN829" s="602"/>
      <c r="AFO829" s="602"/>
      <c r="AFP829" s="602"/>
      <c r="AFQ829" s="602"/>
      <c r="AFR829" s="602"/>
      <c r="AFS829" s="602"/>
      <c r="AFT829" s="602"/>
      <c r="AFU829" s="602"/>
      <c r="AFV829" s="602"/>
      <c r="AFW829" s="602"/>
      <c r="AFX829" s="602"/>
      <c r="AFY829" s="602"/>
      <c r="AFZ829" s="602"/>
      <c r="AGA829" s="602"/>
      <c r="AGB829" s="602"/>
      <c r="AGC829" s="602"/>
      <c r="AGD829" s="602"/>
      <c r="AGE829" s="602"/>
      <c r="AGF829" s="602"/>
      <c r="AGG829" s="602"/>
      <c r="AGH829" s="602"/>
      <c r="AGI829" s="602"/>
      <c r="AGJ829" s="602"/>
      <c r="AGK829" s="602"/>
      <c r="AGL829" s="602"/>
      <c r="AGM829" s="602"/>
      <c r="AGN829" s="602"/>
      <c r="AGO829" s="602"/>
      <c r="AGP829" s="602"/>
      <c r="AGQ829" s="602"/>
      <c r="AGR829" s="602"/>
      <c r="AGS829" s="602"/>
      <c r="AGT829" s="602"/>
      <c r="AGU829" s="602"/>
      <c r="AGV829" s="602"/>
      <c r="AGW829" s="602"/>
      <c r="AGX829" s="602"/>
      <c r="AGY829" s="602"/>
      <c r="AGZ829" s="602"/>
      <c r="AHA829" s="602"/>
      <c r="AHB829" s="602"/>
      <c r="AHC829" s="602"/>
      <c r="AHD829" s="602"/>
      <c r="AHE829" s="602"/>
      <c r="AHF829" s="602"/>
      <c r="AHG829" s="602"/>
      <c r="AHH829" s="602"/>
      <c r="AHI829" s="602"/>
      <c r="AHJ829" s="602"/>
      <c r="AHK829" s="602"/>
      <c r="AHL829" s="602"/>
      <c r="AHM829" s="602"/>
      <c r="AHN829" s="602"/>
      <c r="AHO829" s="602"/>
      <c r="AHP829" s="602"/>
      <c r="AHQ829" s="602"/>
      <c r="AHR829" s="602"/>
      <c r="AHS829" s="602"/>
      <c r="AHT829" s="602"/>
      <c r="AHU829" s="602"/>
      <c r="AHV829" s="602"/>
      <c r="AHW829" s="602"/>
      <c r="AHX829" s="602"/>
      <c r="AHY829" s="602"/>
      <c r="AHZ829" s="602"/>
      <c r="AIA829" s="602"/>
      <c r="AIB829" s="602"/>
      <c r="AIC829" s="602"/>
      <c r="AID829" s="602"/>
      <c r="AIE829" s="602"/>
      <c r="AIF829" s="602"/>
      <c r="AIG829" s="602"/>
      <c r="AIH829" s="602"/>
      <c r="AII829" s="602"/>
      <c r="AIJ829" s="602"/>
      <c r="AIK829" s="602"/>
      <c r="AIL829" s="602"/>
      <c r="AIM829" s="602"/>
      <c r="AIN829" s="602"/>
      <c r="AIO829" s="602"/>
      <c r="AIP829" s="602"/>
      <c r="AIQ829" s="602"/>
      <c r="AIR829" s="602"/>
      <c r="AIS829" s="602"/>
      <c r="AIT829" s="602"/>
      <c r="AIU829" s="602"/>
      <c r="AIV829" s="602"/>
      <c r="AIW829" s="602"/>
      <c r="AIX829" s="602"/>
      <c r="AIY829" s="602"/>
      <c r="AIZ829" s="602"/>
      <c r="AJA829" s="602"/>
      <c r="AJB829" s="602"/>
      <c r="AJC829" s="602"/>
      <c r="AJD829" s="602"/>
      <c r="AJE829" s="602"/>
      <c r="AJF829" s="602"/>
      <c r="AJG829" s="602"/>
      <c r="AJH829" s="602"/>
      <c r="AJI829" s="602"/>
    </row>
    <row r="830" spans="1:945">
      <c r="A830" s="603"/>
      <c r="B830" s="623">
        <v>44656</v>
      </c>
      <c r="C830" s="623" t="s">
        <v>1217</v>
      </c>
      <c r="D830" s="615" t="s">
        <v>2956</v>
      </c>
      <c r="E830" s="617" t="s">
        <v>4854</v>
      </c>
      <c r="F830" s="615"/>
      <c r="G830" s="615"/>
      <c r="H830" s="615"/>
      <c r="I830" s="615" t="s">
        <v>3062</v>
      </c>
      <c r="J830" s="618"/>
      <c r="K830" s="615" t="s">
        <v>4886</v>
      </c>
      <c r="L830" s="615" t="s">
        <v>4883</v>
      </c>
      <c r="M830" s="616">
        <v>44655</v>
      </c>
      <c r="N830" s="616">
        <v>44835</v>
      </c>
      <c r="O830" s="616"/>
      <c r="P830" s="616"/>
      <c r="Q830" s="616"/>
      <c r="R830" s="616"/>
      <c r="S830" s="615" t="s">
        <v>2959</v>
      </c>
      <c r="T830" s="615">
        <v>60</v>
      </c>
      <c r="U830" s="615">
        <v>49204132</v>
      </c>
      <c r="V830" s="615" t="s">
        <v>1231</v>
      </c>
      <c r="W830" s="615">
        <v>360</v>
      </c>
      <c r="X830" s="619">
        <v>4160</v>
      </c>
      <c r="Y830" s="539">
        <f t="shared" si="36"/>
        <v>1497600</v>
      </c>
      <c r="Z830" s="605">
        <v>0.79</v>
      </c>
      <c r="AA830" s="681">
        <f t="shared" si="37"/>
        <v>1183104</v>
      </c>
      <c r="AB830" s="625"/>
      <c r="AC830" s="621">
        <v>0</v>
      </c>
      <c r="AD830" s="609"/>
      <c r="AE830" s="606"/>
      <c r="AF830" s="695">
        <f t="shared" si="38"/>
        <v>1183104</v>
      </c>
      <c r="AG830" s="604" t="s">
        <v>1073</v>
      </c>
      <c r="AH830" s="604"/>
      <c r="AI830" s="604">
        <v>60</v>
      </c>
      <c r="AJ830" s="608" t="s">
        <v>2619</v>
      </c>
      <c r="AK830" s="604" t="s">
        <v>1088</v>
      </c>
      <c r="AL830" s="607" t="s">
        <v>2620</v>
      </c>
      <c r="AM830" s="604" t="s">
        <v>52</v>
      </c>
      <c r="AN830" s="604" t="s">
        <v>1076</v>
      </c>
      <c r="AO830" s="604"/>
      <c r="AP830" s="606"/>
      <c r="AQ830" s="606" t="s">
        <v>37</v>
      </c>
      <c r="AR830" s="606" t="s">
        <v>3086</v>
      </c>
      <c r="AS830" s="603" t="s">
        <v>1078</v>
      </c>
      <c r="AT830" s="610" t="s">
        <v>1078</v>
      </c>
      <c r="AU830" s="610" t="s">
        <v>1078</v>
      </c>
      <c r="AV830" s="605">
        <v>0.73</v>
      </c>
      <c r="AW830" s="602"/>
      <c r="AX830" s="602"/>
      <c r="AY830" s="602"/>
      <c r="AZ830" s="602"/>
      <c r="BA830" s="602"/>
      <c r="BB830" s="602"/>
      <c r="BC830" s="602"/>
      <c r="BD830" s="602"/>
      <c r="BE830" s="602"/>
      <c r="BF830" s="602"/>
      <c r="BG830" s="602"/>
      <c r="BH830" s="602"/>
      <c r="BI830" s="602"/>
      <c r="BJ830" s="602"/>
      <c r="BK830" s="602"/>
      <c r="BL830" s="602"/>
      <c r="BM830" s="602"/>
      <c r="BN830" s="602"/>
      <c r="BO830" s="602"/>
      <c r="BP830" s="602"/>
      <c r="BQ830" s="602"/>
      <c r="BR830" s="602"/>
      <c r="BS830" s="602"/>
      <c r="BT830" s="602"/>
      <c r="BU830" s="602"/>
      <c r="BV830" s="602"/>
      <c r="BW830" s="602"/>
      <c r="BX830" s="602"/>
      <c r="BY830" s="602"/>
      <c r="BZ830" s="602"/>
      <c r="CA830" s="602"/>
      <c r="CB830" s="602"/>
      <c r="CC830" s="602"/>
      <c r="CD830" s="602"/>
      <c r="CE830" s="602"/>
      <c r="CF830" s="602"/>
      <c r="CG830" s="602"/>
      <c r="CH830" s="602"/>
      <c r="CI830" s="602"/>
      <c r="CJ830" s="602"/>
      <c r="CK830" s="602"/>
      <c r="CL830" s="602"/>
      <c r="CM830" s="602"/>
      <c r="CN830" s="602"/>
      <c r="CO830" s="602"/>
      <c r="CP830" s="602"/>
      <c r="CQ830" s="602"/>
      <c r="CR830" s="602"/>
      <c r="CS830" s="602"/>
      <c r="CT830" s="602"/>
      <c r="CU830" s="602"/>
      <c r="CV830" s="602"/>
      <c r="CW830" s="602"/>
      <c r="CX830" s="602"/>
      <c r="CY830" s="602"/>
      <c r="CZ830" s="602"/>
      <c r="DA830" s="602"/>
      <c r="DB830" s="602"/>
      <c r="DC830" s="602"/>
      <c r="DD830" s="602"/>
      <c r="DE830" s="602"/>
      <c r="DF830" s="602"/>
      <c r="DG830" s="602"/>
      <c r="DH830" s="602"/>
      <c r="DI830" s="602"/>
      <c r="DJ830" s="602"/>
      <c r="DK830" s="602"/>
      <c r="DL830" s="602"/>
      <c r="DM830" s="602"/>
      <c r="DN830" s="602"/>
      <c r="DO830" s="602"/>
      <c r="DP830" s="602"/>
      <c r="DQ830" s="602"/>
      <c r="DR830" s="602"/>
      <c r="DS830" s="602"/>
      <c r="DT830" s="602"/>
      <c r="DU830" s="602"/>
      <c r="DV830" s="602"/>
      <c r="DW830" s="602"/>
      <c r="DX830" s="602"/>
      <c r="DY830" s="602"/>
      <c r="DZ830" s="602"/>
      <c r="EA830" s="602"/>
      <c r="EB830" s="602"/>
      <c r="EC830" s="602"/>
      <c r="ED830" s="602"/>
      <c r="EE830" s="602"/>
      <c r="EF830" s="602"/>
      <c r="EG830" s="602"/>
      <c r="EH830" s="602"/>
      <c r="EI830" s="602"/>
      <c r="EJ830" s="602"/>
      <c r="EK830" s="602"/>
      <c r="EL830" s="602"/>
      <c r="EM830" s="602"/>
      <c r="EN830" s="602"/>
      <c r="EO830" s="602"/>
      <c r="EP830" s="602"/>
      <c r="EQ830" s="602"/>
      <c r="ER830" s="602"/>
      <c r="ES830" s="602"/>
      <c r="ET830" s="602"/>
      <c r="EU830" s="602"/>
      <c r="EV830" s="602"/>
      <c r="EW830" s="602"/>
      <c r="EX830" s="602"/>
      <c r="EY830" s="602"/>
      <c r="EZ830" s="602"/>
      <c r="FA830" s="602"/>
      <c r="FB830" s="602"/>
      <c r="FC830" s="602"/>
      <c r="FD830" s="602"/>
      <c r="FE830" s="602"/>
      <c r="FF830" s="602"/>
      <c r="FG830" s="602"/>
      <c r="FH830" s="602"/>
      <c r="FI830" s="602"/>
      <c r="FJ830" s="602"/>
      <c r="FK830" s="602"/>
      <c r="FL830" s="602"/>
      <c r="FM830" s="602"/>
      <c r="FN830" s="602"/>
      <c r="FO830" s="602"/>
      <c r="FP830" s="602"/>
      <c r="FQ830" s="602"/>
      <c r="FR830" s="602"/>
      <c r="FS830" s="602"/>
      <c r="FT830" s="602"/>
      <c r="FU830" s="602"/>
      <c r="FV830" s="602"/>
      <c r="FW830" s="602"/>
      <c r="FX830" s="602"/>
      <c r="FY830" s="602"/>
      <c r="FZ830" s="602"/>
      <c r="GA830" s="602"/>
      <c r="GB830" s="602"/>
      <c r="GC830" s="602"/>
      <c r="GD830" s="602"/>
      <c r="GE830" s="602"/>
      <c r="GF830" s="602"/>
      <c r="GG830" s="602"/>
      <c r="GH830" s="602"/>
      <c r="GI830" s="602"/>
      <c r="GJ830" s="602"/>
      <c r="GK830" s="602"/>
      <c r="GL830" s="602"/>
      <c r="GM830" s="602"/>
      <c r="GN830" s="602"/>
      <c r="GO830" s="602"/>
      <c r="GP830" s="602"/>
      <c r="GQ830" s="602"/>
      <c r="GR830" s="602"/>
      <c r="GS830" s="602"/>
      <c r="GT830" s="602"/>
      <c r="GU830" s="602"/>
      <c r="GV830" s="602"/>
      <c r="GW830" s="602"/>
      <c r="GX830" s="602"/>
      <c r="GY830" s="602"/>
      <c r="GZ830" s="602"/>
      <c r="HA830" s="602"/>
      <c r="HB830" s="602"/>
      <c r="HC830" s="602"/>
      <c r="HD830" s="602"/>
      <c r="HE830" s="602"/>
      <c r="HF830" s="602"/>
      <c r="HG830" s="602"/>
      <c r="HH830" s="602"/>
      <c r="HI830" s="602"/>
      <c r="HJ830" s="602"/>
      <c r="HK830" s="602"/>
      <c r="HL830" s="602"/>
      <c r="HM830" s="602"/>
      <c r="HN830" s="602"/>
      <c r="HO830" s="602"/>
      <c r="HP830" s="602"/>
      <c r="HQ830" s="602"/>
      <c r="HR830" s="602"/>
      <c r="HS830" s="602"/>
      <c r="HT830" s="602"/>
      <c r="HU830" s="602"/>
      <c r="HV830" s="602"/>
      <c r="HW830" s="602"/>
      <c r="HX830" s="602"/>
      <c r="HY830" s="602"/>
      <c r="HZ830" s="602"/>
      <c r="IA830" s="602"/>
      <c r="IB830" s="602"/>
      <c r="IC830" s="602"/>
      <c r="ID830" s="602"/>
      <c r="IE830" s="602"/>
      <c r="IF830" s="602"/>
      <c r="IG830" s="602"/>
      <c r="IH830" s="602"/>
      <c r="II830" s="602"/>
      <c r="IJ830" s="602"/>
      <c r="IK830" s="602"/>
      <c r="IL830" s="602"/>
      <c r="IM830" s="602"/>
      <c r="IN830" s="602"/>
      <c r="IO830" s="602"/>
      <c r="IP830" s="602"/>
      <c r="IQ830" s="602"/>
      <c r="IR830" s="602"/>
      <c r="IS830" s="602"/>
      <c r="IT830" s="602"/>
      <c r="IU830" s="602"/>
      <c r="IV830" s="602"/>
      <c r="IW830" s="602"/>
      <c r="IX830" s="602"/>
      <c r="IY830" s="602"/>
      <c r="IZ830" s="602"/>
      <c r="JA830" s="602"/>
      <c r="JB830" s="602"/>
      <c r="JC830" s="602"/>
      <c r="JD830" s="602"/>
      <c r="JE830" s="602"/>
      <c r="JF830" s="602"/>
      <c r="JG830" s="602"/>
      <c r="JH830" s="602"/>
      <c r="JI830" s="602"/>
      <c r="JJ830" s="602"/>
      <c r="JK830" s="602"/>
      <c r="JL830" s="602"/>
      <c r="JM830" s="602"/>
      <c r="JN830" s="602"/>
      <c r="JO830" s="602"/>
      <c r="JP830" s="602"/>
      <c r="JQ830" s="602"/>
      <c r="JR830" s="602"/>
      <c r="JS830" s="602"/>
      <c r="JT830" s="602"/>
      <c r="JU830" s="602"/>
      <c r="JV830" s="602"/>
      <c r="JW830" s="602"/>
      <c r="JX830" s="602"/>
      <c r="JY830" s="602"/>
      <c r="JZ830" s="602"/>
      <c r="KA830" s="602"/>
      <c r="KB830" s="602"/>
      <c r="KC830" s="602"/>
      <c r="KD830" s="602"/>
      <c r="KE830" s="602"/>
      <c r="KF830" s="602"/>
      <c r="KG830" s="602"/>
      <c r="KH830" s="602"/>
      <c r="KI830" s="602"/>
      <c r="KJ830" s="602"/>
      <c r="KK830" s="602"/>
      <c r="KL830" s="602"/>
      <c r="KM830" s="602"/>
      <c r="KN830" s="602"/>
      <c r="KO830" s="602"/>
      <c r="KP830" s="602"/>
      <c r="KQ830" s="602"/>
      <c r="KR830" s="602"/>
      <c r="KS830" s="602"/>
      <c r="KT830" s="602"/>
      <c r="KU830" s="602"/>
      <c r="KV830" s="602"/>
      <c r="KW830" s="602"/>
      <c r="KX830" s="602"/>
      <c r="KY830" s="602"/>
      <c r="KZ830" s="602"/>
      <c r="LA830" s="602"/>
      <c r="LB830" s="602"/>
      <c r="LC830" s="602"/>
      <c r="LD830" s="602"/>
      <c r="LE830" s="602"/>
      <c r="LF830" s="602"/>
      <c r="LG830" s="602"/>
      <c r="LH830" s="602"/>
      <c r="LI830" s="602"/>
      <c r="LJ830" s="602"/>
      <c r="LK830" s="602"/>
      <c r="LL830" s="602"/>
      <c r="LM830" s="602"/>
      <c r="LN830" s="602"/>
      <c r="LO830" s="602"/>
      <c r="LP830" s="602"/>
      <c r="LQ830" s="602"/>
      <c r="LR830" s="602"/>
      <c r="LS830" s="602"/>
      <c r="LT830" s="602"/>
      <c r="LU830" s="602"/>
      <c r="LV830" s="602"/>
      <c r="LW830" s="602"/>
      <c r="LX830" s="602"/>
      <c r="LY830" s="602"/>
      <c r="LZ830" s="602"/>
      <c r="MA830" s="602"/>
      <c r="MB830" s="602"/>
      <c r="MC830" s="602"/>
      <c r="MD830" s="602"/>
      <c r="ME830" s="602"/>
      <c r="MF830" s="602"/>
      <c r="MG830" s="602"/>
      <c r="MH830" s="602"/>
      <c r="MI830" s="602"/>
      <c r="MJ830" s="602"/>
      <c r="MK830" s="602"/>
      <c r="ML830" s="602"/>
      <c r="MM830" s="602"/>
      <c r="MN830" s="602"/>
      <c r="MO830" s="602"/>
      <c r="MP830" s="602"/>
      <c r="MQ830" s="602"/>
      <c r="MR830" s="602"/>
      <c r="MS830" s="602"/>
      <c r="MT830" s="602"/>
      <c r="MU830" s="602"/>
      <c r="MV830" s="602"/>
      <c r="MW830" s="602"/>
      <c r="MX830" s="602"/>
      <c r="MY830" s="602"/>
      <c r="MZ830" s="602"/>
      <c r="NA830" s="602"/>
      <c r="NB830" s="602"/>
      <c r="NC830" s="602"/>
      <c r="ND830" s="602"/>
      <c r="NE830" s="602"/>
      <c r="NF830" s="602"/>
      <c r="NG830" s="602"/>
      <c r="NH830" s="602"/>
      <c r="NI830" s="602"/>
      <c r="NJ830" s="602"/>
      <c r="NK830" s="602"/>
      <c r="NL830" s="602"/>
      <c r="NM830" s="602"/>
      <c r="NN830" s="602"/>
      <c r="NO830" s="602"/>
      <c r="NP830" s="602"/>
      <c r="NQ830" s="602"/>
      <c r="NR830" s="602"/>
      <c r="NS830" s="602"/>
      <c r="NT830" s="602"/>
      <c r="NU830" s="602"/>
      <c r="NV830" s="602"/>
      <c r="NW830" s="602"/>
      <c r="NX830" s="602"/>
      <c r="NY830" s="602"/>
      <c r="NZ830" s="602"/>
      <c r="OA830" s="602"/>
      <c r="OB830" s="602"/>
      <c r="OC830" s="602"/>
      <c r="OD830" s="602"/>
      <c r="OE830" s="602"/>
      <c r="OF830" s="602"/>
      <c r="OG830" s="602"/>
      <c r="OH830" s="602"/>
      <c r="OI830" s="602"/>
      <c r="OJ830" s="602"/>
      <c r="OK830" s="602"/>
      <c r="OL830" s="602"/>
      <c r="OM830" s="602"/>
      <c r="ON830" s="602"/>
      <c r="OO830" s="602"/>
      <c r="OP830" s="602"/>
      <c r="OQ830" s="602"/>
      <c r="OR830" s="602"/>
      <c r="OS830" s="602"/>
      <c r="OT830" s="602"/>
      <c r="OU830" s="602"/>
      <c r="OV830" s="602"/>
      <c r="OW830" s="602"/>
      <c r="OX830" s="602"/>
      <c r="OY830" s="602"/>
      <c r="OZ830" s="602"/>
      <c r="PA830" s="602"/>
      <c r="PB830" s="602"/>
      <c r="PC830" s="602"/>
      <c r="PD830" s="602"/>
      <c r="PE830" s="602"/>
      <c r="PF830" s="602"/>
      <c r="PG830" s="602"/>
      <c r="PH830" s="602"/>
      <c r="PI830" s="602"/>
      <c r="PJ830" s="602"/>
      <c r="PK830" s="602"/>
      <c r="PL830" s="602"/>
      <c r="PM830" s="602"/>
      <c r="PN830" s="602"/>
      <c r="PO830" s="602"/>
      <c r="PP830" s="602"/>
      <c r="PQ830" s="602"/>
      <c r="PR830" s="602"/>
      <c r="PS830" s="602"/>
      <c r="PT830" s="602"/>
      <c r="PU830" s="602"/>
      <c r="PV830" s="602"/>
      <c r="PW830" s="602"/>
      <c r="PX830" s="602"/>
      <c r="PY830" s="602"/>
      <c r="PZ830" s="602"/>
      <c r="QA830" s="602"/>
      <c r="QB830" s="602"/>
      <c r="QC830" s="602"/>
      <c r="QD830" s="602"/>
      <c r="QE830" s="602"/>
      <c r="QF830" s="602"/>
      <c r="QG830" s="602"/>
      <c r="QH830" s="602"/>
      <c r="QI830" s="602"/>
      <c r="QJ830" s="602"/>
      <c r="QK830" s="602"/>
      <c r="QL830" s="602"/>
      <c r="QM830" s="602"/>
      <c r="QN830" s="602"/>
      <c r="QO830" s="602"/>
      <c r="QP830" s="602"/>
      <c r="QQ830" s="602"/>
      <c r="QR830" s="602"/>
      <c r="QS830" s="602"/>
      <c r="QT830" s="602"/>
      <c r="QU830" s="602"/>
      <c r="QV830" s="602"/>
      <c r="QW830" s="602"/>
      <c r="QX830" s="602"/>
      <c r="QY830" s="602"/>
      <c r="QZ830" s="602"/>
      <c r="RA830" s="602"/>
      <c r="RB830" s="602"/>
      <c r="RC830" s="602"/>
      <c r="RD830" s="602"/>
      <c r="RE830" s="602"/>
      <c r="RF830" s="602"/>
      <c r="RG830" s="602"/>
      <c r="RH830" s="602"/>
      <c r="RI830" s="602"/>
      <c r="RJ830" s="602"/>
      <c r="RK830" s="602"/>
      <c r="RL830" s="602"/>
      <c r="RM830" s="602"/>
      <c r="RN830" s="602"/>
      <c r="RO830" s="602"/>
      <c r="RP830" s="602"/>
      <c r="RQ830" s="602"/>
      <c r="RR830" s="602"/>
      <c r="RS830" s="602"/>
      <c r="RT830" s="602"/>
      <c r="RU830" s="602"/>
      <c r="RV830" s="602"/>
      <c r="RW830" s="602"/>
      <c r="RX830" s="602"/>
      <c r="RY830" s="602"/>
      <c r="RZ830" s="602"/>
      <c r="SA830" s="602"/>
      <c r="SB830" s="602"/>
      <c r="SC830" s="602"/>
      <c r="SD830" s="602"/>
      <c r="SE830" s="602"/>
      <c r="SF830" s="602"/>
      <c r="SG830" s="602"/>
      <c r="SH830" s="602"/>
      <c r="SI830" s="602"/>
      <c r="SJ830" s="602"/>
      <c r="SK830" s="602"/>
      <c r="SL830" s="602"/>
      <c r="SM830" s="602"/>
      <c r="SN830" s="602"/>
      <c r="SO830" s="602"/>
      <c r="SP830" s="602"/>
      <c r="SQ830" s="602"/>
      <c r="SR830" s="602"/>
      <c r="SS830" s="602"/>
      <c r="ST830" s="602"/>
      <c r="SU830" s="602"/>
      <c r="SV830" s="602"/>
      <c r="SW830" s="602"/>
      <c r="SX830" s="602"/>
      <c r="SY830" s="602"/>
      <c r="SZ830" s="602"/>
      <c r="TA830" s="602"/>
      <c r="TB830" s="602"/>
      <c r="TC830" s="602"/>
      <c r="TD830" s="602"/>
      <c r="TE830" s="602"/>
      <c r="TF830" s="602"/>
      <c r="TG830" s="602"/>
      <c r="TH830" s="602"/>
      <c r="TI830" s="602"/>
      <c r="TJ830" s="602"/>
      <c r="TK830" s="602"/>
      <c r="TL830" s="602"/>
      <c r="TM830" s="602"/>
      <c r="TN830" s="602"/>
      <c r="TO830" s="602"/>
      <c r="TP830" s="602"/>
      <c r="TQ830" s="602"/>
      <c r="TR830" s="602"/>
      <c r="TS830" s="602"/>
      <c r="TT830" s="602"/>
      <c r="TU830" s="602"/>
      <c r="TV830" s="602"/>
      <c r="TW830" s="602"/>
      <c r="TX830" s="602"/>
      <c r="TY830" s="602"/>
      <c r="TZ830" s="602"/>
      <c r="UA830" s="602"/>
      <c r="UB830" s="602"/>
      <c r="UC830" s="602"/>
      <c r="UD830" s="602"/>
      <c r="UE830" s="602"/>
      <c r="UF830" s="602"/>
      <c r="UG830" s="602"/>
      <c r="UH830" s="602"/>
      <c r="UI830" s="602"/>
      <c r="UJ830" s="602"/>
      <c r="UK830" s="602"/>
      <c r="UL830" s="602"/>
      <c r="UM830" s="602"/>
      <c r="UN830" s="602"/>
      <c r="UO830" s="602"/>
      <c r="UP830" s="602"/>
      <c r="UQ830" s="602"/>
      <c r="UR830" s="602"/>
      <c r="US830" s="602"/>
      <c r="UT830" s="602"/>
      <c r="UU830" s="602"/>
      <c r="UV830" s="602"/>
      <c r="UW830" s="602"/>
      <c r="UX830" s="602"/>
      <c r="UY830" s="602"/>
      <c r="UZ830" s="602"/>
      <c r="VA830" s="602"/>
      <c r="VB830" s="602"/>
      <c r="VC830" s="602"/>
      <c r="VD830" s="602"/>
      <c r="VE830" s="602"/>
      <c r="VF830" s="602"/>
      <c r="VG830" s="602"/>
      <c r="VH830" s="602"/>
      <c r="VI830" s="602"/>
      <c r="VJ830" s="602"/>
      <c r="VK830" s="602"/>
      <c r="VL830" s="602"/>
      <c r="VM830" s="602"/>
      <c r="VN830" s="602"/>
      <c r="VO830" s="602"/>
      <c r="VP830" s="602"/>
      <c r="VQ830" s="602"/>
      <c r="VR830" s="602"/>
      <c r="VS830" s="602"/>
      <c r="VT830" s="602"/>
      <c r="VU830" s="602"/>
      <c r="VV830" s="602"/>
      <c r="VW830" s="602"/>
      <c r="VX830" s="602"/>
      <c r="VY830" s="602"/>
      <c r="VZ830" s="602"/>
      <c r="WA830" s="602"/>
      <c r="WB830" s="602"/>
      <c r="WC830" s="602"/>
      <c r="WD830" s="602"/>
      <c r="WE830" s="602"/>
      <c r="WF830" s="602"/>
      <c r="WG830" s="602"/>
      <c r="WH830" s="602"/>
      <c r="WI830" s="602"/>
      <c r="WJ830" s="602"/>
      <c r="WK830" s="602"/>
      <c r="WL830" s="602"/>
      <c r="WM830" s="602"/>
      <c r="WN830" s="602"/>
      <c r="WO830" s="602"/>
      <c r="WP830" s="602"/>
      <c r="WQ830" s="602"/>
      <c r="WR830" s="602"/>
      <c r="WS830" s="602"/>
      <c r="WT830" s="602"/>
      <c r="WU830" s="602"/>
      <c r="WV830" s="602"/>
      <c r="WW830" s="602"/>
      <c r="WX830" s="602"/>
      <c r="WY830" s="602"/>
      <c r="WZ830" s="602"/>
      <c r="XA830" s="602"/>
      <c r="XB830" s="602"/>
      <c r="XC830" s="602"/>
      <c r="XD830" s="602"/>
      <c r="XE830" s="602"/>
      <c r="XF830" s="602"/>
      <c r="XG830" s="602"/>
      <c r="XH830" s="602"/>
      <c r="XI830" s="602"/>
      <c r="XJ830" s="602"/>
      <c r="XK830" s="602"/>
      <c r="XL830" s="602"/>
      <c r="XM830" s="602"/>
      <c r="XN830" s="602"/>
      <c r="XO830" s="602"/>
      <c r="XP830" s="602"/>
      <c r="XQ830" s="602"/>
      <c r="XR830" s="602"/>
      <c r="XS830" s="602"/>
      <c r="XT830" s="602"/>
      <c r="XU830" s="602"/>
      <c r="XV830" s="602"/>
      <c r="XW830" s="602"/>
      <c r="XX830" s="602"/>
      <c r="XY830" s="602"/>
      <c r="XZ830" s="602"/>
      <c r="YA830" s="602"/>
      <c r="YB830" s="602"/>
      <c r="YC830" s="602"/>
      <c r="YD830" s="602"/>
      <c r="YE830" s="602"/>
      <c r="YF830" s="602"/>
      <c r="YG830" s="602"/>
      <c r="YH830" s="602"/>
      <c r="YI830" s="602"/>
      <c r="YJ830" s="602"/>
      <c r="YK830" s="602"/>
      <c r="YL830" s="602"/>
      <c r="YM830" s="602"/>
      <c r="YN830" s="602"/>
      <c r="YO830" s="602"/>
      <c r="YP830" s="602"/>
      <c r="YQ830" s="602"/>
      <c r="YR830" s="602"/>
      <c r="YS830" s="602"/>
      <c r="YT830" s="602"/>
      <c r="YU830" s="602"/>
      <c r="YV830" s="602"/>
      <c r="YW830" s="602"/>
      <c r="YX830" s="602"/>
      <c r="YY830" s="602"/>
      <c r="YZ830" s="602"/>
      <c r="ZA830" s="602"/>
      <c r="ZB830" s="602"/>
      <c r="ZC830" s="602"/>
      <c r="ZD830" s="602"/>
      <c r="ZE830" s="602"/>
      <c r="ZF830" s="602"/>
      <c r="ZG830" s="602"/>
      <c r="ZH830" s="602"/>
      <c r="ZI830" s="602"/>
      <c r="ZJ830" s="602"/>
      <c r="ZK830" s="602"/>
      <c r="ZL830" s="602"/>
      <c r="ZM830" s="602"/>
      <c r="ZN830" s="602"/>
      <c r="ZO830" s="602"/>
      <c r="ZP830" s="602"/>
      <c r="ZQ830" s="602"/>
      <c r="ZR830" s="602"/>
      <c r="ZS830" s="602"/>
      <c r="ZT830" s="602"/>
      <c r="ZU830" s="602"/>
      <c r="ZV830" s="602"/>
      <c r="ZW830" s="602"/>
      <c r="ZX830" s="602"/>
      <c r="ZY830" s="602"/>
      <c r="ZZ830" s="602"/>
      <c r="AAA830" s="602"/>
      <c r="AAB830" s="602"/>
      <c r="AAC830" s="602"/>
      <c r="AAD830" s="602"/>
      <c r="AAE830" s="602"/>
      <c r="AAF830" s="602"/>
      <c r="AAG830" s="602"/>
      <c r="AAH830" s="602"/>
      <c r="AAI830" s="602"/>
      <c r="AAJ830" s="602"/>
      <c r="AAK830" s="602"/>
      <c r="AAL830" s="602"/>
      <c r="AAM830" s="602"/>
      <c r="AAN830" s="602"/>
      <c r="AAO830" s="602"/>
      <c r="AAP830" s="602"/>
      <c r="AAQ830" s="602"/>
      <c r="AAR830" s="602"/>
      <c r="AAS830" s="602"/>
      <c r="AAT830" s="602"/>
      <c r="AAU830" s="602"/>
      <c r="AAV830" s="602"/>
      <c r="AAW830" s="602"/>
      <c r="AAX830" s="602"/>
      <c r="AAY830" s="602"/>
      <c r="AAZ830" s="602"/>
      <c r="ABA830" s="602"/>
      <c r="ABB830" s="602"/>
      <c r="ABC830" s="602"/>
      <c r="ABD830" s="602"/>
      <c r="ABE830" s="602"/>
      <c r="ABF830" s="602"/>
      <c r="ABG830" s="602"/>
      <c r="ABH830" s="602"/>
      <c r="ABI830" s="602"/>
      <c r="ABJ830" s="602"/>
      <c r="ABK830" s="602"/>
      <c r="ABL830" s="602"/>
      <c r="ABM830" s="602"/>
      <c r="ABN830" s="602"/>
      <c r="ABO830" s="602"/>
      <c r="ABP830" s="602"/>
      <c r="ABQ830" s="602"/>
      <c r="ABR830" s="602"/>
      <c r="ABS830" s="602"/>
      <c r="ABT830" s="602"/>
      <c r="ABU830" s="602"/>
      <c r="ABV830" s="602"/>
      <c r="ABW830" s="602"/>
      <c r="ABX830" s="602"/>
      <c r="ABY830" s="602"/>
      <c r="ABZ830" s="602"/>
      <c r="ACA830" s="602"/>
      <c r="ACB830" s="602"/>
      <c r="ACC830" s="602"/>
      <c r="ACD830" s="602"/>
      <c r="ACE830" s="602"/>
      <c r="ACF830" s="602"/>
      <c r="ACG830" s="602"/>
      <c r="ACH830" s="602"/>
      <c r="ACI830" s="602"/>
      <c r="ACJ830" s="602"/>
      <c r="ACK830" s="602"/>
      <c r="ACL830" s="602"/>
      <c r="ACM830" s="602"/>
      <c r="ACN830" s="602"/>
      <c r="ACO830" s="602"/>
      <c r="ACP830" s="602"/>
      <c r="ACQ830" s="602"/>
      <c r="ACR830" s="602"/>
      <c r="ACS830" s="602"/>
      <c r="ACT830" s="602"/>
      <c r="ACU830" s="602"/>
      <c r="ACV830" s="602"/>
      <c r="ACW830" s="602"/>
      <c r="ACX830" s="602"/>
      <c r="ACY830" s="602"/>
      <c r="ACZ830" s="602"/>
      <c r="ADA830" s="602"/>
      <c r="ADB830" s="602"/>
      <c r="ADC830" s="602"/>
      <c r="ADD830" s="602"/>
      <c r="ADE830" s="602"/>
      <c r="ADF830" s="602"/>
      <c r="ADG830" s="602"/>
      <c r="ADH830" s="602"/>
      <c r="ADI830" s="602"/>
      <c r="ADJ830" s="602"/>
      <c r="ADK830" s="602"/>
      <c r="ADL830" s="602"/>
      <c r="ADM830" s="602"/>
      <c r="ADN830" s="602"/>
      <c r="ADO830" s="602"/>
      <c r="ADP830" s="602"/>
      <c r="ADQ830" s="602"/>
      <c r="ADR830" s="602"/>
      <c r="ADS830" s="602"/>
      <c r="ADT830" s="602"/>
      <c r="ADU830" s="602"/>
      <c r="ADV830" s="602"/>
      <c r="ADW830" s="602"/>
      <c r="ADX830" s="602"/>
      <c r="ADY830" s="602"/>
      <c r="ADZ830" s="602"/>
      <c r="AEA830" s="602"/>
      <c r="AEB830" s="602"/>
      <c r="AEC830" s="602"/>
      <c r="AED830" s="602"/>
      <c r="AEE830" s="602"/>
      <c r="AEF830" s="602"/>
      <c r="AEG830" s="602"/>
      <c r="AEH830" s="602"/>
      <c r="AEI830" s="602"/>
      <c r="AEJ830" s="602"/>
      <c r="AEK830" s="602"/>
      <c r="AEL830" s="602"/>
      <c r="AEM830" s="602"/>
      <c r="AEN830" s="602"/>
      <c r="AEO830" s="602"/>
      <c r="AEP830" s="602"/>
      <c r="AEQ830" s="602"/>
      <c r="AER830" s="602"/>
      <c r="AES830" s="602"/>
      <c r="AET830" s="602"/>
      <c r="AEU830" s="602"/>
      <c r="AEV830" s="602"/>
      <c r="AEW830" s="602"/>
      <c r="AEX830" s="602"/>
      <c r="AEY830" s="602"/>
      <c r="AEZ830" s="602"/>
      <c r="AFA830" s="602"/>
      <c r="AFB830" s="602"/>
      <c r="AFC830" s="602"/>
      <c r="AFD830" s="602"/>
      <c r="AFE830" s="602"/>
      <c r="AFF830" s="602"/>
      <c r="AFG830" s="602"/>
      <c r="AFH830" s="602"/>
      <c r="AFI830" s="602"/>
      <c r="AFJ830" s="602"/>
      <c r="AFK830" s="602"/>
      <c r="AFL830" s="602"/>
      <c r="AFM830" s="602"/>
      <c r="AFN830" s="602"/>
      <c r="AFO830" s="602"/>
      <c r="AFP830" s="602"/>
      <c r="AFQ830" s="602"/>
      <c r="AFR830" s="602"/>
      <c r="AFS830" s="602"/>
      <c r="AFT830" s="602"/>
      <c r="AFU830" s="602"/>
      <c r="AFV830" s="602"/>
      <c r="AFW830" s="602"/>
      <c r="AFX830" s="602"/>
      <c r="AFY830" s="602"/>
      <c r="AFZ830" s="602"/>
      <c r="AGA830" s="602"/>
      <c r="AGB830" s="602"/>
      <c r="AGC830" s="602"/>
      <c r="AGD830" s="602"/>
      <c r="AGE830" s="602"/>
      <c r="AGF830" s="602"/>
      <c r="AGG830" s="602"/>
      <c r="AGH830" s="602"/>
      <c r="AGI830" s="602"/>
      <c r="AGJ830" s="602"/>
      <c r="AGK830" s="602"/>
      <c r="AGL830" s="602"/>
      <c r="AGM830" s="602"/>
      <c r="AGN830" s="602"/>
      <c r="AGO830" s="602"/>
      <c r="AGP830" s="602"/>
      <c r="AGQ830" s="602"/>
      <c r="AGR830" s="602"/>
      <c r="AGS830" s="602"/>
      <c r="AGT830" s="602"/>
      <c r="AGU830" s="602"/>
      <c r="AGV830" s="602"/>
      <c r="AGW830" s="602"/>
      <c r="AGX830" s="602"/>
      <c r="AGY830" s="602"/>
      <c r="AGZ830" s="602"/>
      <c r="AHA830" s="602"/>
      <c r="AHB830" s="602"/>
      <c r="AHC830" s="602"/>
      <c r="AHD830" s="602"/>
      <c r="AHE830" s="602"/>
      <c r="AHF830" s="602"/>
      <c r="AHG830" s="602"/>
      <c r="AHH830" s="602"/>
      <c r="AHI830" s="602"/>
      <c r="AHJ830" s="602"/>
      <c r="AHK830" s="602"/>
      <c r="AHL830" s="602"/>
      <c r="AHM830" s="602"/>
      <c r="AHN830" s="602"/>
      <c r="AHO830" s="602"/>
      <c r="AHP830" s="602"/>
      <c r="AHQ830" s="602"/>
      <c r="AHR830" s="602"/>
      <c r="AHS830" s="602"/>
      <c r="AHT830" s="602"/>
      <c r="AHU830" s="602"/>
      <c r="AHV830" s="602"/>
      <c r="AHW830" s="602"/>
      <c r="AHX830" s="602"/>
      <c r="AHY830" s="602"/>
      <c r="AHZ830" s="602"/>
      <c r="AIA830" s="602"/>
      <c r="AIB830" s="602"/>
      <c r="AIC830" s="602"/>
      <c r="AID830" s="602"/>
      <c r="AIE830" s="602"/>
      <c r="AIF830" s="602"/>
      <c r="AIG830" s="602"/>
      <c r="AIH830" s="602"/>
      <c r="AII830" s="602"/>
      <c r="AIJ830" s="602"/>
      <c r="AIK830" s="602"/>
      <c r="AIL830" s="602"/>
      <c r="AIM830" s="602"/>
      <c r="AIN830" s="602"/>
      <c r="AIO830" s="602"/>
      <c r="AIP830" s="602"/>
      <c r="AIQ830" s="602"/>
      <c r="AIR830" s="602"/>
      <c r="AIS830" s="602"/>
      <c r="AIT830" s="602"/>
      <c r="AIU830" s="602"/>
      <c r="AIV830" s="602"/>
      <c r="AIW830" s="602"/>
      <c r="AIX830" s="602"/>
      <c r="AIY830" s="602"/>
      <c r="AIZ830" s="602"/>
      <c r="AJA830" s="602"/>
      <c r="AJB830" s="602"/>
      <c r="AJC830" s="602"/>
      <c r="AJD830" s="602"/>
      <c r="AJE830" s="602"/>
      <c r="AJF830" s="602"/>
      <c r="AJG830" s="602"/>
      <c r="AJH830" s="602"/>
      <c r="AJI830" s="602"/>
    </row>
    <row r="831" spans="1:945">
      <c r="A831" s="603"/>
      <c r="B831" s="623">
        <v>44656</v>
      </c>
      <c r="C831" s="623" t="s">
        <v>1217</v>
      </c>
      <c r="D831" s="615" t="s">
        <v>2956</v>
      </c>
      <c r="E831" s="617" t="s">
        <v>4854</v>
      </c>
      <c r="F831" s="615"/>
      <c r="G831" s="615"/>
      <c r="H831" s="615"/>
      <c r="I831" s="615" t="s">
        <v>3062</v>
      </c>
      <c r="J831" s="618"/>
      <c r="K831" s="615" t="s">
        <v>4887</v>
      </c>
      <c r="L831" s="615" t="s">
        <v>4883</v>
      </c>
      <c r="M831" s="616">
        <v>44655</v>
      </c>
      <c r="N831" s="616">
        <v>44866</v>
      </c>
      <c r="O831" s="616"/>
      <c r="P831" s="616"/>
      <c r="Q831" s="616"/>
      <c r="R831" s="616"/>
      <c r="S831" s="615" t="s">
        <v>2959</v>
      </c>
      <c r="T831" s="615">
        <v>60</v>
      </c>
      <c r="U831" s="615">
        <v>49405140</v>
      </c>
      <c r="V831" s="615" t="s">
        <v>973</v>
      </c>
      <c r="W831" s="615">
        <v>400</v>
      </c>
      <c r="X831" s="619">
        <v>13312</v>
      </c>
      <c r="Y831" s="539">
        <f t="shared" si="36"/>
        <v>5324800</v>
      </c>
      <c r="Z831" s="605">
        <v>0.55000000000000004</v>
      </c>
      <c r="AA831" s="681">
        <f t="shared" si="37"/>
        <v>2928640.0000000005</v>
      </c>
      <c r="AB831" s="625"/>
      <c r="AC831" s="621">
        <v>0</v>
      </c>
      <c r="AD831" s="609"/>
      <c r="AE831" s="606"/>
      <c r="AF831" s="695">
        <f t="shared" si="38"/>
        <v>2928640.0000000005</v>
      </c>
      <c r="AG831" s="604" t="s">
        <v>1073</v>
      </c>
      <c r="AH831" s="604"/>
      <c r="AI831" s="604">
        <v>60</v>
      </c>
      <c r="AJ831" s="608" t="s">
        <v>2619</v>
      </c>
      <c r="AK831" s="604" t="s">
        <v>1088</v>
      </c>
      <c r="AL831" s="607" t="s">
        <v>2620</v>
      </c>
      <c r="AM831" s="604" t="s">
        <v>52</v>
      </c>
      <c r="AN831" s="604" t="s">
        <v>1076</v>
      </c>
      <c r="AO831" s="604"/>
      <c r="AP831" s="606"/>
      <c r="AQ831" s="606" t="s">
        <v>37</v>
      </c>
      <c r="AR831" s="606" t="s">
        <v>3086</v>
      </c>
      <c r="AS831" s="603" t="s">
        <v>1078</v>
      </c>
      <c r="AT831" s="610" t="s">
        <v>1078</v>
      </c>
      <c r="AU831" s="610" t="s">
        <v>1078</v>
      </c>
      <c r="AV831" s="605">
        <v>0.73</v>
      </c>
      <c r="AW831" s="602"/>
      <c r="AX831" s="602"/>
      <c r="AY831" s="602"/>
      <c r="AZ831" s="602"/>
      <c r="BA831" s="602"/>
      <c r="BB831" s="602"/>
      <c r="BC831" s="602"/>
      <c r="BD831" s="602"/>
      <c r="BE831" s="602"/>
      <c r="BF831" s="602"/>
      <c r="BG831" s="602"/>
      <c r="BH831" s="602"/>
      <c r="BI831" s="602"/>
      <c r="BJ831" s="602"/>
      <c r="BK831" s="602"/>
      <c r="BL831" s="602"/>
      <c r="BM831" s="602"/>
      <c r="BN831" s="602"/>
      <c r="BO831" s="602"/>
      <c r="BP831" s="602"/>
      <c r="BQ831" s="602"/>
      <c r="BR831" s="602"/>
      <c r="BS831" s="602"/>
      <c r="BT831" s="602"/>
      <c r="BU831" s="602"/>
      <c r="BV831" s="602"/>
      <c r="BW831" s="602"/>
      <c r="BX831" s="602"/>
      <c r="BY831" s="602"/>
      <c r="BZ831" s="602"/>
      <c r="CA831" s="602"/>
      <c r="CB831" s="602"/>
      <c r="CC831" s="602"/>
      <c r="CD831" s="602"/>
      <c r="CE831" s="602"/>
      <c r="CF831" s="602"/>
      <c r="CG831" s="602"/>
      <c r="CH831" s="602"/>
      <c r="CI831" s="602"/>
      <c r="CJ831" s="602"/>
      <c r="CK831" s="602"/>
      <c r="CL831" s="602"/>
      <c r="CM831" s="602"/>
      <c r="CN831" s="602"/>
      <c r="CO831" s="602"/>
      <c r="CP831" s="602"/>
      <c r="CQ831" s="602"/>
      <c r="CR831" s="602"/>
      <c r="CS831" s="602"/>
      <c r="CT831" s="602"/>
      <c r="CU831" s="602"/>
      <c r="CV831" s="602"/>
      <c r="CW831" s="602"/>
      <c r="CX831" s="602"/>
      <c r="CY831" s="602"/>
      <c r="CZ831" s="602"/>
      <c r="DA831" s="602"/>
      <c r="DB831" s="602"/>
      <c r="DC831" s="602"/>
      <c r="DD831" s="602"/>
      <c r="DE831" s="602"/>
      <c r="DF831" s="602"/>
      <c r="DG831" s="602"/>
      <c r="DH831" s="602"/>
      <c r="DI831" s="602"/>
      <c r="DJ831" s="602"/>
      <c r="DK831" s="602"/>
      <c r="DL831" s="602"/>
      <c r="DM831" s="602"/>
      <c r="DN831" s="602"/>
      <c r="DO831" s="602"/>
      <c r="DP831" s="602"/>
      <c r="DQ831" s="602"/>
      <c r="DR831" s="602"/>
      <c r="DS831" s="602"/>
      <c r="DT831" s="602"/>
      <c r="DU831" s="602"/>
      <c r="DV831" s="602"/>
      <c r="DW831" s="602"/>
      <c r="DX831" s="602"/>
      <c r="DY831" s="602"/>
      <c r="DZ831" s="602"/>
      <c r="EA831" s="602"/>
      <c r="EB831" s="602"/>
      <c r="EC831" s="602"/>
      <c r="ED831" s="602"/>
      <c r="EE831" s="602"/>
      <c r="EF831" s="602"/>
      <c r="EG831" s="602"/>
      <c r="EH831" s="602"/>
      <c r="EI831" s="602"/>
      <c r="EJ831" s="602"/>
      <c r="EK831" s="602"/>
      <c r="EL831" s="602"/>
      <c r="EM831" s="602"/>
      <c r="EN831" s="602"/>
      <c r="EO831" s="602"/>
      <c r="EP831" s="602"/>
      <c r="EQ831" s="602"/>
      <c r="ER831" s="602"/>
      <c r="ES831" s="602"/>
      <c r="ET831" s="602"/>
      <c r="EU831" s="602"/>
      <c r="EV831" s="602"/>
      <c r="EW831" s="602"/>
      <c r="EX831" s="602"/>
      <c r="EY831" s="602"/>
      <c r="EZ831" s="602"/>
      <c r="FA831" s="602"/>
      <c r="FB831" s="602"/>
      <c r="FC831" s="602"/>
      <c r="FD831" s="602"/>
      <c r="FE831" s="602"/>
      <c r="FF831" s="602"/>
      <c r="FG831" s="602"/>
      <c r="FH831" s="602"/>
      <c r="FI831" s="602"/>
      <c r="FJ831" s="602"/>
      <c r="FK831" s="602"/>
      <c r="FL831" s="602"/>
      <c r="FM831" s="602"/>
      <c r="FN831" s="602"/>
      <c r="FO831" s="602"/>
      <c r="FP831" s="602"/>
      <c r="FQ831" s="602"/>
      <c r="FR831" s="602"/>
      <c r="FS831" s="602"/>
      <c r="FT831" s="602"/>
      <c r="FU831" s="602"/>
      <c r="FV831" s="602"/>
      <c r="FW831" s="602"/>
      <c r="FX831" s="602"/>
      <c r="FY831" s="602"/>
      <c r="FZ831" s="602"/>
      <c r="GA831" s="602"/>
      <c r="GB831" s="602"/>
      <c r="GC831" s="602"/>
      <c r="GD831" s="602"/>
      <c r="GE831" s="602"/>
      <c r="GF831" s="602"/>
      <c r="GG831" s="602"/>
      <c r="GH831" s="602"/>
      <c r="GI831" s="602"/>
      <c r="GJ831" s="602"/>
      <c r="GK831" s="602"/>
      <c r="GL831" s="602"/>
      <c r="GM831" s="602"/>
      <c r="GN831" s="602"/>
      <c r="GO831" s="602"/>
      <c r="GP831" s="602"/>
      <c r="GQ831" s="602"/>
      <c r="GR831" s="602"/>
      <c r="GS831" s="602"/>
      <c r="GT831" s="602"/>
      <c r="GU831" s="602"/>
      <c r="GV831" s="602"/>
      <c r="GW831" s="602"/>
      <c r="GX831" s="602"/>
      <c r="GY831" s="602"/>
      <c r="GZ831" s="602"/>
      <c r="HA831" s="602"/>
      <c r="HB831" s="602"/>
      <c r="HC831" s="602"/>
      <c r="HD831" s="602"/>
      <c r="HE831" s="602"/>
      <c r="HF831" s="602"/>
      <c r="HG831" s="602"/>
      <c r="HH831" s="602"/>
      <c r="HI831" s="602"/>
      <c r="HJ831" s="602"/>
      <c r="HK831" s="602"/>
      <c r="HL831" s="602"/>
      <c r="HM831" s="602"/>
      <c r="HN831" s="602"/>
      <c r="HO831" s="602"/>
      <c r="HP831" s="602"/>
      <c r="HQ831" s="602"/>
      <c r="HR831" s="602"/>
      <c r="HS831" s="602"/>
      <c r="HT831" s="602"/>
      <c r="HU831" s="602"/>
      <c r="HV831" s="602"/>
      <c r="HW831" s="602"/>
      <c r="HX831" s="602"/>
      <c r="HY831" s="602"/>
      <c r="HZ831" s="602"/>
      <c r="IA831" s="602"/>
      <c r="IB831" s="602"/>
      <c r="IC831" s="602"/>
      <c r="ID831" s="602"/>
      <c r="IE831" s="602"/>
      <c r="IF831" s="602"/>
      <c r="IG831" s="602"/>
      <c r="IH831" s="602"/>
      <c r="II831" s="602"/>
      <c r="IJ831" s="602"/>
      <c r="IK831" s="602"/>
      <c r="IL831" s="602"/>
      <c r="IM831" s="602"/>
      <c r="IN831" s="602"/>
      <c r="IO831" s="602"/>
      <c r="IP831" s="602"/>
      <c r="IQ831" s="602"/>
      <c r="IR831" s="602"/>
      <c r="IS831" s="602"/>
      <c r="IT831" s="602"/>
      <c r="IU831" s="602"/>
      <c r="IV831" s="602"/>
      <c r="IW831" s="602"/>
      <c r="IX831" s="602"/>
      <c r="IY831" s="602"/>
      <c r="IZ831" s="602"/>
      <c r="JA831" s="602"/>
      <c r="JB831" s="602"/>
      <c r="JC831" s="602"/>
      <c r="JD831" s="602"/>
      <c r="JE831" s="602"/>
      <c r="JF831" s="602"/>
      <c r="JG831" s="602"/>
      <c r="JH831" s="602"/>
      <c r="JI831" s="602"/>
      <c r="JJ831" s="602"/>
      <c r="JK831" s="602"/>
      <c r="JL831" s="602"/>
      <c r="JM831" s="602"/>
      <c r="JN831" s="602"/>
      <c r="JO831" s="602"/>
      <c r="JP831" s="602"/>
      <c r="JQ831" s="602"/>
      <c r="JR831" s="602"/>
      <c r="JS831" s="602"/>
      <c r="JT831" s="602"/>
      <c r="JU831" s="602"/>
      <c r="JV831" s="602"/>
      <c r="JW831" s="602"/>
      <c r="JX831" s="602"/>
      <c r="JY831" s="602"/>
      <c r="JZ831" s="602"/>
      <c r="KA831" s="602"/>
      <c r="KB831" s="602"/>
      <c r="KC831" s="602"/>
      <c r="KD831" s="602"/>
      <c r="KE831" s="602"/>
      <c r="KF831" s="602"/>
      <c r="KG831" s="602"/>
      <c r="KH831" s="602"/>
      <c r="KI831" s="602"/>
      <c r="KJ831" s="602"/>
      <c r="KK831" s="602"/>
      <c r="KL831" s="602"/>
      <c r="KM831" s="602"/>
      <c r="KN831" s="602"/>
      <c r="KO831" s="602"/>
      <c r="KP831" s="602"/>
      <c r="KQ831" s="602"/>
      <c r="KR831" s="602"/>
      <c r="KS831" s="602"/>
      <c r="KT831" s="602"/>
      <c r="KU831" s="602"/>
      <c r="KV831" s="602"/>
      <c r="KW831" s="602"/>
      <c r="KX831" s="602"/>
      <c r="KY831" s="602"/>
      <c r="KZ831" s="602"/>
      <c r="LA831" s="602"/>
      <c r="LB831" s="602"/>
      <c r="LC831" s="602"/>
      <c r="LD831" s="602"/>
      <c r="LE831" s="602"/>
      <c r="LF831" s="602"/>
      <c r="LG831" s="602"/>
      <c r="LH831" s="602"/>
      <c r="LI831" s="602"/>
      <c r="LJ831" s="602"/>
      <c r="LK831" s="602"/>
      <c r="LL831" s="602"/>
      <c r="LM831" s="602"/>
      <c r="LN831" s="602"/>
      <c r="LO831" s="602"/>
      <c r="LP831" s="602"/>
      <c r="LQ831" s="602"/>
      <c r="LR831" s="602"/>
      <c r="LS831" s="602"/>
      <c r="LT831" s="602"/>
      <c r="LU831" s="602"/>
      <c r="LV831" s="602"/>
      <c r="LW831" s="602"/>
      <c r="LX831" s="602"/>
      <c r="LY831" s="602"/>
      <c r="LZ831" s="602"/>
      <c r="MA831" s="602"/>
      <c r="MB831" s="602"/>
      <c r="MC831" s="602"/>
      <c r="MD831" s="602"/>
      <c r="ME831" s="602"/>
      <c r="MF831" s="602"/>
      <c r="MG831" s="602"/>
      <c r="MH831" s="602"/>
      <c r="MI831" s="602"/>
      <c r="MJ831" s="602"/>
      <c r="MK831" s="602"/>
      <c r="ML831" s="602"/>
      <c r="MM831" s="602"/>
      <c r="MN831" s="602"/>
      <c r="MO831" s="602"/>
      <c r="MP831" s="602"/>
      <c r="MQ831" s="602"/>
      <c r="MR831" s="602"/>
      <c r="MS831" s="602"/>
      <c r="MT831" s="602"/>
      <c r="MU831" s="602"/>
      <c r="MV831" s="602"/>
      <c r="MW831" s="602"/>
      <c r="MX831" s="602"/>
      <c r="MY831" s="602"/>
      <c r="MZ831" s="602"/>
      <c r="NA831" s="602"/>
      <c r="NB831" s="602"/>
      <c r="NC831" s="602"/>
      <c r="ND831" s="602"/>
      <c r="NE831" s="602"/>
      <c r="NF831" s="602"/>
      <c r="NG831" s="602"/>
      <c r="NH831" s="602"/>
      <c r="NI831" s="602"/>
      <c r="NJ831" s="602"/>
      <c r="NK831" s="602"/>
      <c r="NL831" s="602"/>
      <c r="NM831" s="602"/>
      <c r="NN831" s="602"/>
      <c r="NO831" s="602"/>
      <c r="NP831" s="602"/>
      <c r="NQ831" s="602"/>
      <c r="NR831" s="602"/>
      <c r="NS831" s="602"/>
      <c r="NT831" s="602"/>
      <c r="NU831" s="602"/>
      <c r="NV831" s="602"/>
      <c r="NW831" s="602"/>
      <c r="NX831" s="602"/>
      <c r="NY831" s="602"/>
      <c r="NZ831" s="602"/>
      <c r="OA831" s="602"/>
      <c r="OB831" s="602"/>
      <c r="OC831" s="602"/>
      <c r="OD831" s="602"/>
      <c r="OE831" s="602"/>
      <c r="OF831" s="602"/>
      <c r="OG831" s="602"/>
      <c r="OH831" s="602"/>
      <c r="OI831" s="602"/>
      <c r="OJ831" s="602"/>
      <c r="OK831" s="602"/>
      <c r="OL831" s="602"/>
      <c r="OM831" s="602"/>
      <c r="ON831" s="602"/>
      <c r="OO831" s="602"/>
      <c r="OP831" s="602"/>
      <c r="OQ831" s="602"/>
      <c r="OR831" s="602"/>
      <c r="OS831" s="602"/>
      <c r="OT831" s="602"/>
      <c r="OU831" s="602"/>
      <c r="OV831" s="602"/>
      <c r="OW831" s="602"/>
      <c r="OX831" s="602"/>
      <c r="OY831" s="602"/>
      <c r="OZ831" s="602"/>
      <c r="PA831" s="602"/>
      <c r="PB831" s="602"/>
      <c r="PC831" s="602"/>
      <c r="PD831" s="602"/>
      <c r="PE831" s="602"/>
      <c r="PF831" s="602"/>
      <c r="PG831" s="602"/>
      <c r="PH831" s="602"/>
      <c r="PI831" s="602"/>
      <c r="PJ831" s="602"/>
      <c r="PK831" s="602"/>
      <c r="PL831" s="602"/>
      <c r="PM831" s="602"/>
      <c r="PN831" s="602"/>
      <c r="PO831" s="602"/>
      <c r="PP831" s="602"/>
      <c r="PQ831" s="602"/>
      <c r="PR831" s="602"/>
      <c r="PS831" s="602"/>
      <c r="PT831" s="602"/>
      <c r="PU831" s="602"/>
      <c r="PV831" s="602"/>
      <c r="PW831" s="602"/>
      <c r="PX831" s="602"/>
      <c r="PY831" s="602"/>
      <c r="PZ831" s="602"/>
      <c r="QA831" s="602"/>
      <c r="QB831" s="602"/>
      <c r="QC831" s="602"/>
      <c r="QD831" s="602"/>
      <c r="QE831" s="602"/>
      <c r="QF831" s="602"/>
      <c r="QG831" s="602"/>
      <c r="QH831" s="602"/>
      <c r="QI831" s="602"/>
      <c r="QJ831" s="602"/>
      <c r="QK831" s="602"/>
      <c r="QL831" s="602"/>
      <c r="QM831" s="602"/>
      <c r="QN831" s="602"/>
      <c r="QO831" s="602"/>
      <c r="QP831" s="602"/>
      <c r="QQ831" s="602"/>
      <c r="QR831" s="602"/>
      <c r="QS831" s="602"/>
      <c r="QT831" s="602"/>
      <c r="QU831" s="602"/>
      <c r="QV831" s="602"/>
      <c r="QW831" s="602"/>
      <c r="QX831" s="602"/>
      <c r="QY831" s="602"/>
      <c r="QZ831" s="602"/>
      <c r="RA831" s="602"/>
      <c r="RB831" s="602"/>
      <c r="RC831" s="602"/>
      <c r="RD831" s="602"/>
      <c r="RE831" s="602"/>
      <c r="RF831" s="602"/>
      <c r="RG831" s="602"/>
      <c r="RH831" s="602"/>
      <c r="RI831" s="602"/>
      <c r="RJ831" s="602"/>
      <c r="RK831" s="602"/>
      <c r="RL831" s="602"/>
      <c r="RM831" s="602"/>
      <c r="RN831" s="602"/>
      <c r="RO831" s="602"/>
      <c r="RP831" s="602"/>
      <c r="RQ831" s="602"/>
      <c r="RR831" s="602"/>
      <c r="RS831" s="602"/>
      <c r="RT831" s="602"/>
      <c r="RU831" s="602"/>
      <c r="RV831" s="602"/>
      <c r="RW831" s="602"/>
      <c r="RX831" s="602"/>
      <c r="RY831" s="602"/>
      <c r="RZ831" s="602"/>
      <c r="SA831" s="602"/>
      <c r="SB831" s="602"/>
      <c r="SC831" s="602"/>
      <c r="SD831" s="602"/>
      <c r="SE831" s="602"/>
      <c r="SF831" s="602"/>
      <c r="SG831" s="602"/>
      <c r="SH831" s="602"/>
      <c r="SI831" s="602"/>
      <c r="SJ831" s="602"/>
      <c r="SK831" s="602"/>
      <c r="SL831" s="602"/>
      <c r="SM831" s="602"/>
      <c r="SN831" s="602"/>
      <c r="SO831" s="602"/>
      <c r="SP831" s="602"/>
      <c r="SQ831" s="602"/>
      <c r="SR831" s="602"/>
      <c r="SS831" s="602"/>
      <c r="ST831" s="602"/>
      <c r="SU831" s="602"/>
      <c r="SV831" s="602"/>
      <c r="SW831" s="602"/>
      <c r="SX831" s="602"/>
      <c r="SY831" s="602"/>
      <c r="SZ831" s="602"/>
      <c r="TA831" s="602"/>
      <c r="TB831" s="602"/>
      <c r="TC831" s="602"/>
      <c r="TD831" s="602"/>
      <c r="TE831" s="602"/>
      <c r="TF831" s="602"/>
      <c r="TG831" s="602"/>
      <c r="TH831" s="602"/>
      <c r="TI831" s="602"/>
      <c r="TJ831" s="602"/>
      <c r="TK831" s="602"/>
      <c r="TL831" s="602"/>
      <c r="TM831" s="602"/>
      <c r="TN831" s="602"/>
      <c r="TO831" s="602"/>
      <c r="TP831" s="602"/>
      <c r="TQ831" s="602"/>
      <c r="TR831" s="602"/>
      <c r="TS831" s="602"/>
      <c r="TT831" s="602"/>
      <c r="TU831" s="602"/>
      <c r="TV831" s="602"/>
      <c r="TW831" s="602"/>
      <c r="TX831" s="602"/>
      <c r="TY831" s="602"/>
      <c r="TZ831" s="602"/>
      <c r="UA831" s="602"/>
      <c r="UB831" s="602"/>
      <c r="UC831" s="602"/>
      <c r="UD831" s="602"/>
      <c r="UE831" s="602"/>
      <c r="UF831" s="602"/>
      <c r="UG831" s="602"/>
      <c r="UH831" s="602"/>
      <c r="UI831" s="602"/>
      <c r="UJ831" s="602"/>
      <c r="UK831" s="602"/>
      <c r="UL831" s="602"/>
      <c r="UM831" s="602"/>
      <c r="UN831" s="602"/>
      <c r="UO831" s="602"/>
      <c r="UP831" s="602"/>
      <c r="UQ831" s="602"/>
      <c r="UR831" s="602"/>
      <c r="US831" s="602"/>
      <c r="UT831" s="602"/>
      <c r="UU831" s="602"/>
      <c r="UV831" s="602"/>
      <c r="UW831" s="602"/>
      <c r="UX831" s="602"/>
      <c r="UY831" s="602"/>
      <c r="UZ831" s="602"/>
      <c r="VA831" s="602"/>
      <c r="VB831" s="602"/>
      <c r="VC831" s="602"/>
      <c r="VD831" s="602"/>
      <c r="VE831" s="602"/>
      <c r="VF831" s="602"/>
      <c r="VG831" s="602"/>
      <c r="VH831" s="602"/>
      <c r="VI831" s="602"/>
      <c r="VJ831" s="602"/>
      <c r="VK831" s="602"/>
      <c r="VL831" s="602"/>
      <c r="VM831" s="602"/>
      <c r="VN831" s="602"/>
      <c r="VO831" s="602"/>
      <c r="VP831" s="602"/>
      <c r="VQ831" s="602"/>
      <c r="VR831" s="602"/>
      <c r="VS831" s="602"/>
      <c r="VT831" s="602"/>
      <c r="VU831" s="602"/>
      <c r="VV831" s="602"/>
      <c r="VW831" s="602"/>
      <c r="VX831" s="602"/>
      <c r="VY831" s="602"/>
      <c r="VZ831" s="602"/>
      <c r="WA831" s="602"/>
      <c r="WB831" s="602"/>
      <c r="WC831" s="602"/>
      <c r="WD831" s="602"/>
      <c r="WE831" s="602"/>
      <c r="WF831" s="602"/>
      <c r="WG831" s="602"/>
      <c r="WH831" s="602"/>
      <c r="WI831" s="602"/>
      <c r="WJ831" s="602"/>
      <c r="WK831" s="602"/>
      <c r="WL831" s="602"/>
      <c r="WM831" s="602"/>
      <c r="WN831" s="602"/>
      <c r="WO831" s="602"/>
      <c r="WP831" s="602"/>
      <c r="WQ831" s="602"/>
      <c r="WR831" s="602"/>
      <c r="WS831" s="602"/>
      <c r="WT831" s="602"/>
      <c r="WU831" s="602"/>
      <c r="WV831" s="602"/>
      <c r="WW831" s="602"/>
      <c r="WX831" s="602"/>
      <c r="WY831" s="602"/>
      <c r="WZ831" s="602"/>
      <c r="XA831" s="602"/>
      <c r="XB831" s="602"/>
      <c r="XC831" s="602"/>
      <c r="XD831" s="602"/>
      <c r="XE831" s="602"/>
      <c r="XF831" s="602"/>
      <c r="XG831" s="602"/>
      <c r="XH831" s="602"/>
      <c r="XI831" s="602"/>
      <c r="XJ831" s="602"/>
      <c r="XK831" s="602"/>
      <c r="XL831" s="602"/>
      <c r="XM831" s="602"/>
      <c r="XN831" s="602"/>
      <c r="XO831" s="602"/>
      <c r="XP831" s="602"/>
      <c r="XQ831" s="602"/>
      <c r="XR831" s="602"/>
      <c r="XS831" s="602"/>
      <c r="XT831" s="602"/>
      <c r="XU831" s="602"/>
      <c r="XV831" s="602"/>
      <c r="XW831" s="602"/>
      <c r="XX831" s="602"/>
      <c r="XY831" s="602"/>
      <c r="XZ831" s="602"/>
      <c r="YA831" s="602"/>
      <c r="YB831" s="602"/>
      <c r="YC831" s="602"/>
      <c r="YD831" s="602"/>
      <c r="YE831" s="602"/>
      <c r="YF831" s="602"/>
      <c r="YG831" s="602"/>
      <c r="YH831" s="602"/>
      <c r="YI831" s="602"/>
      <c r="YJ831" s="602"/>
      <c r="YK831" s="602"/>
      <c r="YL831" s="602"/>
      <c r="YM831" s="602"/>
      <c r="YN831" s="602"/>
      <c r="YO831" s="602"/>
      <c r="YP831" s="602"/>
      <c r="YQ831" s="602"/>
      <c r="YR831" s="602"/>
      <c r="YS831" s="602"/>
      <c r="YT831" s="602"/>
      <c r="YU831" s="602"/>
      <c r="YV831" s="602"/>
      <c r="YW831" s="602"/>
      <c r="YX831" s="602"/>
      <c r="YY831" s="602"/>
      <c r="YZ831" s="602"/>
      <c r="ZA831" s="602"/>
      <c r="ZB831" s="602"/>
      <c r="ZC831" s="602"/>
      <c r="ZD831" s="602"/>
      <c r="ZE831" s="602"/>
      <c r="ZF831" s="602"/>
      <c r="ZG831" s="602"/>
      <c r="ZH831" s="602"/>
      <c r="ZI831" s="602"/>
      <c r="ZJ831" s="602"/>
      <c r="ZK831" s="602"/>
      <c r="ZL831" s="602"/>
      <c r="ZM831" s="602"/>
      <c r="ZN831" s="602"/>
      <c r="ZO831" s="602"/>
      <c r="ZP831" s="602"/>
      <c r="ZQ831" s="602"/>
      <c r="ZR831" s="602"/>
      <c r="ZS831" s="602"/>
      <c r="ZT831" s="602"/>
      <c r="ZU831" s="602"/>
      <c r="ZV831" s="602"/>
      <c r="ZW831" s="602"/>
      <c r="ZX831" s="602"/>
      <c r="ZY831" s="602"/>
      <c r="ZZ831" s="602"/>
      <c r="AAA831" s="602"/>
      <c r="AAB831" s="602"/>
      <c r="AAC831" s="602"/>
      <c r="AAD831" s="602"/>
      <c r="AAE831" s="602"/>
      <c r="AAF831" s="602"/>
      <c r="AAG831" s="602"/>
      <c r="AAH831" s="602"/>
      <c r="AAI831" s="602"/>
      <c r="AAJ831" s="602"/>
      <c r="AAK831" s="602"/>
      <c r="AAL831" s="602"/>
      <c r="AAM831" s="602"/>
      <c r="AAN831" s="602"/>
      <c r="AAO831" s="602"/>
      <c r="AAP831" s="602"/>
      <c r="AAQ831" s="602"/>
      <c r="AAR831" s="602"/>
      <c r="AAS831" s="602"/>
      <c r="AAT831" s="602"/>
      <c r="AAU831" s="602"/>
      <c r="AAV831" s="602"/>
      <c r="AAW831" s="602"/>
      <c r="AAX831" s="602"/>
      <c r="AAY831" s="602"/>
      <c r="AAZ831" s="602"/>
      <c r="ABA831" s="602"/>
      <c r="ABB831" s="602"/>
      <c r="ABC831" s="602"/>
      <c r="ABD831" s="602"/>
      <c r="ABE831" s="602"/>
      <c r="ABF831" s="602"/>
      <c r="ABG831" s="602"/>
      <c r="ABH831" s="602"/>
      <c r="ABI831" s="602"/>
      <c r="ABJ831" s="602"/>
      <c r="ABK831" s="602"/>
      <c r="ABL831" s="602"/>
      <c r="ABM831" s="602"/>
      <c r="ABN831" s="602"/>
      <c r="ABO831" s="602"/>
      <c r="ABP831" s="602"/>
      <c r="ABQ831" s="602"/>
      <c r="ABR831" s="602"/>
      <c r="ABS831" s="602"/>
      <c r="ABT831" s="602"/>
      <c r="ABU831" s="602"/>
      <c r="ABV831" s="602"/>
      <c r="ABW831" s="602"/>
      <c r="ABX831" s="602"/>
      <c r="ABY831" s="602"/>
      <c r="ABZ831" s="602"/>
      <c r="ACA831" s="602"/>
      <c r="ACB831" s="602"/>
      <c r="ACC831" s="602"/>
      <c r="ACD831" s="602"/>
      <c r="ACE831" s="602"/>
      <c r="ACF831" s="602"/>
      <c r="ACG831" s="602"/>
      <c r="ACH831" s="602"/>
      <c r="ACI831" s="602"/>
      <c r="ACJ831" s="602"/>
      <c r="ACK831" s="602"/>
      <c r="ACL831" s="602"/>
      <c r="ACM831" s="602"/>
      <c r="ACN831" s="602"/>
      <c r="ACO831" s="602"/>
      <c r="ACP831" s="602"/>
      <c r="ACQ831" s="602"/>
      <c r="ACR831" s="602"/>
      <c r="ACS831" s="602"/>
      <c r="ACT831" s="602"/>
      <c r="ACU831" s="602"/>
      <c r="ACV831" s="602"/>
      <c r="ACW831" s="602"/>
      <c r="ACX831" s="602"/>
      <c r="ACY831" s="602"/>
      <c r="ACZ831" s="602"/>
      <c r="ADA831" s="602"/>
      <c r="ADB831" s="602"/>
      <c r="ADC831" s="602"/>
      <c r="ADD831" s="602"/>
      <c r="ADE831" s="602"/>
      <c r="ADF831" s="602"/>
      <c r="ADG831" s="602"/>
      <c r="ADH831" s="602"/>
      <c r="ADI831" s="602"/>
      <c r="ADJ831" s="602"/>
      <c r="ADK831" s="602"/>
      <c r="ADL831" s="602"/>
      <c r="ADM831" s="602"/>
      <c r="ADN831" s="602"/>
      <c r="ADO831" s="602"/>
      <c r="ADP831" s="602"/>
      <c r="ADQ831" s="602"/>
      <c r="ADR831" s="602"/>
      <c r="ADS831" s="602"/>
      <c r="ADT831" s="602"/>
      <c r="ADU831" s="602"/>
      <c r="ADV831" s="602"/>
      <c r="ADW831" s="602"/>
      <c r="ADX831" s="602"/>
      <c r="ADY831" s="602"/>
      <c r="ADZ831" s="602"/>
      <c r="AEA831" s="602"/>
      <c r="AEB831" s="602"/>
      <c r="AEC831" s="602"/>
      <c r="AED831" s="602"/>
      <c r="AEE831" s="602"/>
      <c r="AEF831" s="602"/>
      <c r="AEG831" s="602"/>
      <c r="AEH831" s="602"/>
      <c r="AEI831" s="602"/>
      <c r="AEJ831" s="602"/>
      <c r="AEK831" s="602"/>
      <c r="AEL831" s="602"/>
      <c r="AEM831" s="602"/>
      <c r="AEN831" s="602"/>
      <c r="AEO831" s="602"/>
      <c r="AEP831" s="602"/>
      <c r="AEQ831" s="602"/>
      <c r="AER831" s="602"/>
      <c r="AES831" s="602"/>
      <c r="AET831" s="602"/>
      <c r="AEU831" s="602"/>
      <c r="AEV831" s="602"/>
      <c r="AEW831" s="602"/>
      <c r="AEX831" s="602"/>
      <c r="AEY831" s="602"/>
      <c r="AEZ831" s="602"/>
      <c r="AFA831" s="602"/>
      <c r="AFB831" s="602"/>
      <c r="AFC831" s="602"/>
      <c r="AFD831" s="602"/>
      <c r="AFE831" s="602"/>
      <c r="AFF831" s="602"/>
      <c r="AFG831" s="602"/>
      <c r="AFH831" s="602"/>
      <c r="AFI831" s="602"/>
      <c r="AFJ831" s="602"/>
      <c r="AFK831" s="602"/>
      <c r="AFL831" s="602"/>
      <c r="AFM831" s="602"/>
      <c r="AFN831" s="602"/>
      <c r="AFO831" s="602"/>
      <c r="AFP831" s="602"/>
      <c r="AFQ831" s="602"/>
      <c r="AFR831" s="602"/>
      <c r="AFS831" s="602"/>
      <c r="AFT831" s="602"/>
      <c r="AFU831" s="602"/>
      <c r="AFV831" s="602"/>
      <c r="AFW831" s="602"/>
      <c r="AFX831" s="602"/>
      <c r="AFY831" s="602"/>
      <c r="AFZ831" s="602"/>
      <c r="AGA831" s="602"/>
      <c r="AGB831" s="602"/>
      <c r="AGC831" s="602"/>
      <c r="AGD831" s="602"/>
      <c r="AGE831" s="602"/>
      <c r="AGF831" s="602"/>
      <c r="AGG831" s="602"/>
      <c r="AGH831" s="602"/>
      <c r="AGI831" s="602"/>
      <c r="AGJ831" s="602"/>
      <c r="AGK831" s="602"/>
      <c r="AGL831" s="602"/>
      <c r="AGM831" s="602"/>
      <c r="AGN831" s="602"/>
      <c r="AGO831" s="602"/>
      <c r="AGP831" s="602"/>
      <c r="AGQ831" s="602"/>
      <c r="AGR831" s="602"/>
      <c r="AGS831" s="602"/>
      <c r="AGT831" s="602"/>
      <c r="AGU831" s="602"/>
      <c r="AGV831" s="602"/>
      <c r="AGW831" s="602"/>
      <c r="AGX831" s="602"/>
      <c r="AGY831" s="602"/>
      <c r="AGZ831" s="602"/>
      <c r="AHA831" s="602"/>
      <c r="AHB831" s="602"/>
      <c r="AHC831" s="602"/>
      <c r="AHD831" s="602"/>
      <c r="AHE831" s="602"/>
      <c r="AHF831" s="602"/>
      <c r="AHG831" s="602"/>
      <c r="AHH831" s="602"/>
      <c r="AHI831" s="602"/>
      <c r="AHJ831" s="602"/>
      <c r="AHK831" s="602"/>
      <c r="AHL831" s="602"/>
      <c r="AHM831" s="602"/>
      <c r="AHN831" s="602"/>
      <c r="AHO831" s="602"/>
      <c r="AHP831" s="602"/>
      <c r="AHQ831" s="602"/>
      <c r="AHR831" s="602"/>
      <c r="AHS831" s="602"/>
      <c r="AHT831" s="602"/>
      <c r="AHU831" s="602"/>
      <c r="AHV831" s="602"/>
      <c r="AHW831" s="602"/>
      <c r="AHX831" s="602"/>
      <c r="AHY831" s="602"/>
      <c r="AHZ831" s="602"/>
      <c r="AIA831" s="602"/>
      <c r="AIB831" s="602"/>
      <c r="AIC831" s="602"/>
      <c r="AID831" s="602"/>
      <c r="AIE831" s="602"/>
      <c r="AIF831" s="602"/>
      <c r="AIG831" s="602"/>
      <c r="AIH831" s="602"/>
      <c r="AII831" s="602"/>
      <c r="AIJ831" s="602"/>
      <c r="AIK831" s="602"/>
      <c r="AIL831" s="602"/>
      <c r="AIM831" s="602"/>
      <c r="AIN831" s="602"/>
      <c r="AIO831" s="602"/>
      <c r="AIP831" s="602"/>
      <c r="AIQ831" s="602"/>
      <c r="AIR831" s="602"/>
      <c r="AIS831" s="602"/>
      <c r="AIT831" s="602"/>
      <c r="AIU831" s="602"/>
      <c r="AIV831" s="602"/>
      <c r="AIW831" s="602"/>
      <c r="AIX831" s="602"/>
      <c r="AIY831" s="602"/>
      <c r="AIZ831" s="602"/>
      <c r="AJA831" s="602"/>
      <c r="AJB831" s="602"/>
      <c r="AJC831" s="602"/>
      <c r="AJD831" s="602"/>
      <c r="AJE831" s="602"/>
      <c r="AJF831" s="602"/>
      <c r="AJG831" s="602"/>
      <c r="AJH831" s="602"/>
      <c r="AJI831" s="602"/>
    </row>
    <row r="832" spans="1:945">
      <c r="A832" s="603"/>
      <c r="B832" s="623">
        <v>44656</v>
      </c>
      <c r="C832" s="623" t="s">
        <v>1217</v>
      </c>
      <c r="D832" s="615" t="s">
        <v>2956</v>
      </c>
      <c r="E832" s="617" t="s">
        <v>4854</v>
      </c>
      <c r="F832" s="615"/>
      <c r="G832" s="615"/>
      <c r="H832" s="615"/>
      <c r="I832" s="615" t="s">
        <v>3062</v>
      </c>
      <c r="J832" s="618"/>
      <c r="K832" s="615" t="s">
        <v>4887</v>
      </c>
      <c r="L832" s="615" t="s">
        <v>4883</v>
      </c>
      <c r="M832" s="616">
        <v>44655</v>
      </c>
      <c r="N832" s="616">
        <v>44866</v>
      </c>
      <c r="O832" s="616"/>
      <c r="P832" s="616"/>
      <c r="Q832" s="616"/>
      <c r="R832" s="616"/>
      <c r="S832" s="615" t="s">
        <v>2959</v>
      </c>
      <c r="T832" s="615">
        <v>60</v>
      </c>
      <c r="U832" s="615">
        <v>49203132</v>
      </c>
      <c r="V832" s="615" t="s">
        <v>986</v>
      </c>
      <c r="W832" s="615">
        <v>360</v>
      </c>
      <c r="X832" s="619">
        <v>9152</v>
      </c>
      <c r="Y832" s="539">
        <f t="shared" si="36"/>
        <v>3294720</v>
      </c>
      <c r="Z832" s="605">
        <v>0.53</v>
      </c>
      <c r="AA832" s="681">
        <f t="shared" si="37"/>
        <v>1746201.6000000001</v>
      </c>
      <c r="AB832" s="625"/>
      <c r="AC832" s="621">
        <v>0</v>
      </c>
      <c r="AD832" s="609"/>
      <c r="AE832" s="606"/>
      <c r="AF832" s="695">
        <f t="shared" si="38"/>
        <v>1746201.6000000001</v>
      </c>
      <c r="AG832" s="604" t="s">
        <v>1073</v>
      </c>
      <c r="AH832" s="604"/>
      <c r="AI832" s="604">
        <v>60</v>
      </c>
      <c r="AJ832" s="608" t="s">
        <v>2619</v>
      </c>
      <c r="AK832" s="604" t="s">
        <v>1088</v>
      </c>
      <c r="AL832" s="607" t="s">
        <v>2620</v>
      </c>
      <c r="AM832" s="604" t="s">
        <v>52</v>
      </c>
      <c r="AN832" s="604" t="s">
        <v>1076</v>
      </c>
      <c r="AO832" s="604"/>
      <c r="AP832" s="606"/>
      <c r="AQ832" s="606" t="s">
        <v>37</v>
      </c>
      <c r="AR832" s="606" t="s">
        <v>3086</v>
      </c>
      <c r="AS832" s="603" t="s">
        <v>1078</v>
      </c>
      <c r="AT832" s="610" t="s">
        <v>1078</v>
      </c>
      <c r="AU832" s="610" t="s">
        <v>1078</v>
      </c>
      <c r="AV832" s="605">
        <v>0.73</v>
      </c>
      <c r="AW832" s="602"/>
      <c r="AX832" s="602"/>
      <c r="AY832" s="602"/>
      <c r="AZ832" s="602"/>
      <c r="BA832" s="602"/>
      <c r="BB832" s="602"/>
      <c r="BC832" s="602"/>
      <c r="BD832" s="602"/>
      <c r="BE832" s="602"/>
      <c r="BF832" s="602"/>
      <c r="BG832" s="602"/>
      <c r="BH832" s="602"/>
      <c r="BI832" s="602"/>
      <c r="BJ832" s="602"/>
      <c r="BK832" s="602"/>
      <c r="BL832" s="602"/>
      <c r="BM832" s="602"/>
      <c r="BN832" s="602"/>
      <c r="BO832" s="602"/>
      <c r="BP832" s="602"/>
      <c r="BQ832" s="602"/>
      <c r="BR832" s="602"/>
      <c r="BS832" s="602"/>
      <c r="BT832" s="602"/>
      <c r="BU832" s="602"/>
      <c r="BV832" s="602"/>
      <c r="BW832" s="602"/>
      <c r="BX832" s="602"/>
      <c r="BY832" s="602"/>
      <c r="BZ832" s="602"/>
      <c r="CA832" s="602"/>
      <c r="CB832" s="602"/>
      <c r="CC832" s="602"/>
      <c r="CD832" s="602"/>
      <c r="CE832" s="602"/>
      <c r="CF832" s="602"/>
      <c r="CG832" s="602"/>
      <c r="CH832" s="602"/>
      <c r="CI832" s="602"/>
      <c r="CJ832" s="602"/>
      <c r="CK832" s="602"/>
      <c r="CL832" s="602"/>
      <c r="CM832" s="602"/>
      <c r="CN832" s="602"/>
      <c r="CO832" s="602"/>
      <c r="CP832" s="602"/>
      <c r="CQ832" s="602"/>
      <c r="CR832" s="602"/>
      <c r="CS832" s="602"/>
      <c r="CT832" s="602"/>
      <c r="CU832" s="602"/>
      <c r="CV832" s="602"/>
      <c r="CW832" s="602"/>
      <c r="CX832" s="602"/>
      <c r="CY832" s="602"/>
      <c r="CZ832" s="602"/>
      <c r="DA832" s="602"/>
      <c r="DB832" s="602"/>
      <c r="DC832" s="602"/>
      <c r="DD832" s="602"/>
      <c r="DE832" s="602"/>
      <c r="DF832" s="602"/>
      <c r="DG832" s="602"/>
      <c r="DH832" s="602"/>
      <c r="DI832" s="602"/>
      <c r="DJ832" s="602"/>
      <c r="DK832" s="602"/>
      <c r="DL832" s="602"/>
      <c r="DM832" s="602"/>
      <c r="DN832" s="602"/>
      <c r="DO832" s="602"/>
      <c r="DP832" s="602"/>
      <c r="DQ832" s="602"/>
      <c r="DR832" s="602"/>
      <c r="DS832" s="602"/>
      <c r="DT832" s="602"/>
      <c r="DU832" s="602"/>
      <c r="DV832" s="602"/>
      <c r="DW832" s="602"/>
      <c r="DX832" s="602"/>
      <c r="DY832" s="602"/>
      <c r="DZ832" s="602"/>
      <c r="EA832" s="602"/>
      <c r="EB832" s="602"/>
      <c r="EC832" s="602"/>
      <c r="ED832" s="602"/>
      <c r="EE832" s="602"/>
      <c r="EF832" s="602"/>
      <c r="EG832" s="602"/>
      <c r="EH832" s="602"/>
      <c r="EI832" s="602"/>
      <c r="EJ832" s="602"/>
      <c r="EK832" s="602"/>
      <c r="EL832" s="602"/>
      <c r="EM832" s="602"/>
      <c r="EN832" s="602"/>
      <c r="EO832" s="602"/>
      <c r="EP832" s="602"/>
      <c r="EQ832" s="602"/>
      <c r="ER832" s="602"/>
      <c r="ES832" s="602"/>
      <c r="ET832" s="602"/>
      <c r="EU832" s="602"/>
      <c r="EV832" s="602"/>
      <c r="EW832" s="602"/>
      <c r="EX832" s="602"/>
      <c r="EY832" s="602"/>
      <c r="EZ832" s="602"/>
      <c r="FA832" s="602"/>
      <c r="FB832" s="602"/>
      <c r="FC832" s="602"/>
      <c r="FD832" s="602"/>
      <c r="FE832" s="602"/>
      <c r="FF832" s="602"/>
      <c r="FG832" s="602"/>
      <c r="FH832" s="602"/>
      <c r="FI832" s="602"/>
      <c r="FJ832" s="602"/>
      <c r="FK832" s="602"/>
      <c r="FL832" s="602"/>
      <c r="FM832" s="602"/>
      <c r="FN832" s="602"/>
      <c r="FO832" s="602"/>
      <c r="FP832" s="602"/>
      <c r="FQ832" s="602"/>
      <c r="FR832" s="602"/>
      <c r="FS832" s="602"/>
      <c r="FT832" s="602"/>
      <c r="FU832" s="602"/>
      <c r="FV832" s="602"/>
      <c r="FW832" s="602"/>
      <c r="FX832" s="602"/>
      <c r="FY832" s="602"/>
      <c r="FZ832" s="602"/>
      <c r="GA832" s="602"/>
      <c r="GB832" s="602"/>
      <c r="GC832" s="602"/>
      <c r="GD832" s="602"/>
      <c r="GE832" s="602"/>
      <c r="GF832" s="602"/>
      <c r="GG832" s="602"/>
      <c r="GH832" s="602"/>
      <c r="GI832" s="602"/>
      <c r="GJ832" s="602"/>
      <c r="GK832" s="602"/>
      <c r="GL832" s="602"/>
      <c r="GM832" s="602"/>
      <c r="GN832" s="602"/>
      <c r="GO832" s="602"/>
      <c r="GP832" s="602"/>
      <c r="GQ832" s="602"/>
      <c r="GR832" s="602"/>
      <c r="GS832" s="602"/>
      <c r="GT832" s="602"/>
      <c r="GU832" s="602"/>
      <c r="GV832" s="602"/>
      <c r="GW832" s="602"/>
      <c r="GX832" s="602"/>
      <c r="GY832" s="602"/>
      <c r="GZ832" s="602"/>
      <c r="HA832" s="602"/>
      <c r="HB832" s="602"/>
      <c r="HC832" s="602"/>
      <c r="HD832" s="602"/>
      <c r="HE832" s="602"/>
      <c r="HF832" s="602"/>
      <c r="HG832" s="602"/>
      <c r="HH832" s="602"/>
      <c r="HI832" s="602"/>
      <c r="HJ832" s="602"/>
      <c r="HK832" s="602"/>
      <c r="HL832" s="602"/>
      <c r="HM832" s="602"/>
      <c r="HN832" s="602"/>
      <c r="HO832" s="602"/>
      <c r="HP832" s="602"/>
      <c r="HQ832" s="602"/>
      <c r="HR832" s="602"/>
      <c r="HS832" s="602"/>
      <c r="HT832" s="602"/>
      <c r="HU832" s="602"/>
      <c r="HV832" s="602"/>
      <c r="HW832" s="602"/>
      <c r="HX832" s="602"/>
      <c r="HY832" s="602"/>
      <c r="HZ832" s="602"/>
      <c r="IA832" s="602"/>
      <c r="IB832" s="602"/>
      <c r="IC832" s="602"/>
      <c r="ID832" s="602"/>
      <c r="IE832" s="602"/>
      <c r="IF832" s="602"/>
      <c r="IG832" s="602"/>
      <c r="IH832" s="602"/>
      <c r="II832" s="602"/>
      <c r="IJ832" s="602"/>
      <c r="IK832" s="602"/>
      <c r="IL832" s="602"/>
      <c r="IM832" s="602"/>
      <c r="IN832" s="602"/>
      <c r="IO832" s="602"/>
      <c r="IP832" s="602"/>
      <c r="IQ832" s="602"/>
      <c r="IR832" s="602"/>
      <c r="IS832" s="602"/>
      <c r="IT832" s="602"/>
      <c r="IU832" s="602"/>
      <c r="IV832" s="602"/>
      <c r="IW832" s="602"/>
      <c r="IX832" s="602"/>
      <c r="IY832" s="602"/>
      <c r="IZ832" s="602"/>
      <c r="JA832" s="602"/>
      <c r="JB832" s="602"/>
      <c r="JC832" s="602"/>
      <c r="JD832" s="602"/>
      <c r="JE832" s="602"/>
      <c r="JF832" s="602"/>
      <c r="JG832" s="602"/>
      <c r="JH832" s="602"/>
      <c r="JI832" s="602"/>
      <c r="JJ832" s="602"/>
      <c r="JK832" s="602"/>
      <c r="JL832" s="602"/>
      <c r="JM832" s="602"/>
      <c r="JN832" s="602"/>
      <c r="JO832" s="602"/>
      <c r="JP832" s="602"/>
      <c r="JQ832" s="602"/>
      <c r="JR832" s="602"/>
      <c r="JS832" s="602"/>
      <c r="JT832" s="602"/>
      <c r="JU832" s="602"/>
      <c r="JV832" s="602"/>
      <c r="JW832" s="602"/>
      <c r="JX832" s="602"/>
      <c r="JY832" s="602"/>
      <c r="JZ832" s="602"/>
      <c r="KA832" s="602"/>
      <c r="KB832" s="602"/>
      <c r="KC832" s="602"/>
      <c r="KD832" s="602"/>
      <c r="KE832" s="602"/>
      <c r="KF832" s="602"/>
      <c r="KG832" s="602"/>
      <c r="KH832" s="602"/>
      <c r="KI832" s="602"/>
      <c r="KJ832" s="602"/>
      <c r="KK832" s="602"/>
      <c r="KL832" s="602"/>
      <c r="KM832" s="602"/>
      <c r="KN832" s="602"/>
      <c r="KO832" s="602"/>
      <c r="KP832" s="602"/>
      <c r="KQ832" s="602"/>
      <c r="KR832" s="602"/>
      <c r="KS832" s="602"/>
      <c r="KT832" s="602"/>
      <c r="KU832" s="602"/>
      <c r="KV832" s="602"/>
      <c r="KW832" s="602"/>
      <c r="KX832" s="602"/>
      <c r="KY832" s="602"/>
      <c r="KZ832" s="602"/>
      <c r="LA832" s="602"/>
      <c r="LB832" s="602"/>
      <c r="LC832" s="602"/>
      <c r="LD832" s="602"/>
      <c r="LE832" s="602"/>
      <c r="LF832" s="602"/>
      <c r="LG832" s="602"/>
      <c r="LH832" s="602"/>
      <c r="LI832" s="602"/>
      <c r="LJ832" s="602"/>
      <c r="LK832" s="602"/>
      <c r="LL832" s="602"/>
      <c r="LM832" s="602"/>
      <c r="LN832" s="602"/>
      <c r="LO832" s="602"/>
      <c r="LP832" s="602"/>
      <c r="LQ832" s="602"/>
      <c r="LR832" s="602"/>
      <c r="LS832" s="602"/>
      <c r="LT832" s="602"/>
      <c r="LU832" s="602"/>
      <c r="LV832" s="602"/>
      <c r="LW832" s="602"/>
      <c r="LX832" s="602"/>
      <c r="LY832" s="602"/>
      <c r="LZ832" s="602"/>
      <c r="MA832" s="602"/>
      <c r="MB832" s="602"/>
      <c r="MC832" s="602"/>
      <c r="MD832" s="602"/>
      <c r="ME832" s="602"/>
      <c r="MF832" s="602"/>
      <c r="MG832" s="602"/>
      <c r="MH832" s="602"/>
      <c r="MI832" s="602"/>
      <c r="MJ832" s="602"/>
      <c r="MK832" s="602"/>
      <c r="ML832" s="602"/>
      <c r="MM832" s="602"/>
      <c r="MN832" s="602"/>
      <c r="MO832" s="602"/>
      <c r="MP832" s="602"/>
      <c r="MQ832" s="602"/>
      <c r="MR832" s="602"/>
      <c r="MS832" s="602"/>
      <c r="MT832" s="602"/>
      <c r="MU832" s="602"/>
      <c r="MV832" s="602"/>
      <c r="MW832" s="602"/>
      <c r="MX832" s="602"/>
      <c r="MY832" s="602"/>
      <c r="MZ832" s="602"/>
      <c r="NA832" s="602"/>
      <c r="NB832" s="602"/>
      <c r="NC832" s="602"/>
      <c r="ND832" s="602"/>
      <c r="NE832" s="602"/>
      <c r="NF832" s="602"/>
      <c r="NG832" s="602"/>
      <c r="NH832" s="602"/>
      <c r="NI832" s="602"/>
      <c r="NJ832" s="602"/>
      <c r="NK832" s="602"/>
      <c r="NL832" s="602"/>
      <c r="NM832" s="602"/>
      <c r="NN832" s="602"/>
      <c r="NO832" s="602"/>
      <c r="NP832" s="602"/>
      <c r="NQ832" s="602"/>
      <c r="NR832" s="602"/>
      <c r="NS832" s="602"/>
      <c r="NT832" s="602"/>
      <c r="NU832" s="602"/>
      <c r="NV832" s="602"/>
      <c r="NW832" s="602"/>
      <c r="NX832" s="602"/>
      <c r="NY832" s="602"/>
      <c r="NZ832" s="602"/>
      <c r="OA832" s="602"/>
      <c r="OB832" s="602"/>
      <c r="OC832" s="602"/>
      <c r="OD832" s="602"/>
      <c r="OE832" s="602"/>
      <c r="OF832" s="602"/>
      <c r="OG832" s="602"/>
      <c r="OH832" s="602"/>
      <c r="OI832" s="602"/>
      <c r="OJ832" s="602"/>
      <c r="OK832" s="602"/>
      <c r="OL832" s="602"/>
      <c r="OM832" s="602"/>
      <c r="ON832" s="602"/>
      <c r="OO832" s="602"/>
      <c r="OP832" s="602"/>
      <c r="OQ832" s="602"/>
      <c r="OR832" s="602"/>
      <c r="OS832" s="602"/>
      <c r="OT832" s="602"/>
      <c r="OU832" s="602"/>
      <c r="OV832" s="602"/>
      <c r="OW832" s="602"/>
      <c r="OX832" s="602"/>
      <c r="OY832" s="602"/>
      <c r="OZ832" s="602"/>
      <c r="PA832" s="602"/>
      <c r="PB832" s="602"/>
      <c r="PC832" s="602"/>
      <c r="PD832" s="602"/>
      <c r="PE832" s="602"/>
      <c r="PF832" s="602"/>
      <c r="PG832" s="602"/>
      <c r="PH832" s="602"/>
      <c r="PI832" s="602"/>
      <c r="PJ832" s="602"/>
      <c r="PK832" s="602"/>
      <c r="PL832" s="602"/>
      <c r="PM832" s="602"/>
      <c r="PN832" s="602"/>
      <c r="PO832" s="602"/>
      <c r="PP832" s="602"/>
      <c r="PQ832" s="602"/>
      <c r="PR832" s="602"/>
      <c r="PS832" s="602"/>
      <c r="PT832" s="602"/>
      <c r="PU832" s="602"/>
      <c r="PV832" s="602"/>
      <c r="PW832" s="602"/>
      <c r="PX832" s="602"/>
      <c r="PY832" s="602"/>
      <c r="PZ832" s="602"/>
      <c r="QA832" s="602"/>
      <c r="QB832" s="602"/>
      <c r="QC832" s="602"/>
      <c r="QD832" s="602"/>
      <c r="QE832" s="602"/>
      <c r="QF832" s="602"/>
      <c r="QG832" s="602"/>
      <c r="QH832" s="602"/>
      <c r="QI832" s="602"/>
      <c r="QJ832" s="602"/>
      <c r="QK832" s="602"/>
      <c r="QL832" s="602"/>
      <c r="QM832" s="602"/>
      <c r="QN832" s="602"/>
      <c r="QO832" s="602"/>
      <c r="QP832" s="602"/>
      <c r="QQ832" s="602"/>
      <c r="QR832" s="602"/>
      <c r="QS832" s="602"/>
      <c r="QT832" s="602"/>
      <c r="QU832" s="602"/>
      <c r="QV832" s="602"/>
      <c r="QW832" s="602"/>
      <c r="QX832" s="602"/>
      <c r="QY832" s="602"/>
      <c r="QZ832" s="602"/>
      <c r="RA832" s="602"/>
      <c r="RB832" s="602"/>
      <c r="RC832" s="602"/>
      <c r="RD832" s="602"/>
      <c r="RE832" s="602"/>
      <c r="RF832" s="602"/>
      <c r="RG832" s="602"/>
      <c r="RH832" s="602"/>
      <c r="RI832" s="602"/>
      <c r="RJ832" s="602"/>
      <c r="RK832" s="602"/>
      <c r="RL832" s="602"/>
      <c r="RM832" s="602"/>
      <c r="RN832" s="602"/>
      <c r="RO832" s="602"/>
      <c r="RP832" s="602"/>
      <c r="RQ832" s="602"/>
      <c r="RR832" s="602"/>
      <c r="RS832" s="602"/>
      <c r="RT832" s="602"/>
      <c r="RU832" s="602"/>
      <c r="RV832" s="602"/>
      <c r="RW832" s="602"/>
      <c r="RX832" s="602"/>
      <c r="RY832" s="602"/>
      <c r="RZ832" s="602"/>
      <c r="SA832" s="602"/>
      <c r="SB832" s="602"/>
      <c r="SC832" s="602"/>
      <c r="SD832" s="602"/>
      <c r="SE832" s="602"/>
      <c r="SF832" s="602"/>
      <c r="SG832" s="602"/>
      <c r="SH832" s="602"/>
      <c r="SI832" s="602"/>
      <c r="SJ832" s="602"/>
      <c r="SK832" s="602"/>
      <c r="SL832" s="602"/>
      <c r="SM832" s="602"/>
      <c r="SN832" s="602"/>
      <c r="SO832" s="602"/>
      <c r="SP832" s="602"/>
      <c r="SQ832" s="602"/>
      <c r="SR832" s="602"/>
      <c r="SS832" s="602"/>
      <c r="ST832" s="602"/>
      <c r="SU832" s="602"/>
      <c r="SV832" s="602"/>
      <c r="SW832" s="602"/>
      <c r="SX832" s="602"/>
      <c r="SY832" s="602"/>
      <c r="SZ832" s="602"/>
      <c r="TA832" s="602"/>
      <c r="TB832" s="602"/>
      <c r="TC832" s="602"/>
      <c r="TD832" s="602"/>
      <c r="TE832" s="602"/>
      <c r="TF832" s="602"/>
      <c r="TG832" s="602"/>
      <c r="TH832" s="602"/>
      <c r="TI832" s="602"/>
      <c r="TJ832" s="602"/>
      <c r="TK832" s="602"/>
      <c r="TL832" s="602"/>
      <c r="TM832" s="602"/>
      <c r="TN832" s="602"/>
      <c r="TO832" s="602"/>
      <c r="TP832" s="602"/>
      <c r="TQ832" s="602"/>
      <c r="TR832" s="602"/>
      <c r="TS832" s="602"/>
      <c r="TT832" s="602"/>
      <c r="TU832" s="602"/>
      <c r="TV832" s="602"/>
      <c r="TW832" s="602"/>
      <c r="TX832" s="602"/>
      <c r="TY832" s="602"/>
      <c r="TZ832" s="602"/>
      <c r="UA832" s="602"/>
      <c r="UB832" s="602"/>
      <c r="UC832" s="602"/>
      <c r="UD832" s="602"/>
      <c r="UE832" s="602"/>
      <c r="UF832" s="602"/>
      <c r="UG832" s="602"/>
      <c r="UH832" s="602"/>
      <c r="UI832" s="602"/>
      <c r="UJ832" s="602"/>
      <c r="UK832" s="602"/>
      <c r="UL832" s="602"/>
      <c r="UM832" s="602"/>
      <c r="UN832" s="602"/>
      <c r="UO832" s="602"/>
      <c r="UP832" s="602"/>
      <c r="UQ832" s="602"/>
      <c r="UR832" s="602"/>
      <c r="US832" s="602"/>
      <c r="UT832" s="602"/>
      <c r="UU832" s="602"/>
      <c r="UV832" s="602"/>
      <c r="UW832" s="602"/>
      <c r="UX832" s="602"/>
      <c r="UY832" s="602"/>
      <c r="UZ832" s="602"/>
      <c r="VA832" s="602"/>
      <c r="VB832" s="602"/>
      <c r="VC832" s="602"/>
      <c r="VD832" s="602"/>
      <c r="VE832" s="602"/>
      <c r="VF832" s="602"/>
      <c r="VG832" s="602"/>
      <c r="VH832" s="602"/>
      <c r="VI832" s="602"/>
      <c r="VJ832" s="602"/>
      <c r="VK832" s="602"/>
      <c r="VL832" s="602"/>
      <c r="VM832" s="602"/>
      <c r="VN832" s="602"/>
      <c r="VO832" s="602"/>
      <c r="VP832" s="602"/>
      <c r="VQ832" s="602"/>
      <c r="VR832" s="602"/>
      <c r="VS832" s="602"/>
      <c r="VT832" s="602"/>
      <c r="VU832" s="602"/>
      <c r="VV832" s="602"/>
      <c r="VW832" s="602"/>
      <c r="VX832" s="602"/>
      <c r="VY832" s="602"/>
      <c r="VZ832" s="602"/>
      <c r="WA832" s="602"/>
      <c r="WB832" s="602"/>
      <c r="WC832" s="602"/>
      <c r="WD832" s="602"/>
      <c r="WE832" s="602"/>
      <c r="WF832" s="602"/>
      <c r="WG832" s="602"/>
      <c r="WH832" s="602"/>
      <c r="WI832" s="602"/>
      <c r="WJ832" s="602"/>
      <c r="WK832" s="602"/>
      <c r="WL832" s="602"/>
      <c r="WM832" s="602"/>
      <c r="WN832" s="602"/>
      <c r="WO832" s="602"/>
      <c r="WP832" s="602"/>
      <c r="WQ832" s="602"/>
      <c r="WR832" s="602"/>
      <c r="WS832" s="602"/>
      <c r="WT832" s="602"/>
      <c r="WU832" s="602"/>
      <c r="WV832" s="602"/>
      <c r="WW832" s="602"/>
      <c r="WX832" s="602"/>
      <c r="WY832" s="602"/>
      <c r="WZ832" s="602"/>
      <c r="XA832" s="602"/>
      <c r="XB832" s="602"/>
      <c r="XC832" s="602"/>
      <c r="XD832" s="602"/>
      <c r="XE832" s="602"/>
      <c r="XF832" s="602"/>
      <c r="XG832" s="602"/>
      <c r="XH832" s="602"/>
      <c r="XI832" s="602"/>
      <c r="XJ832" s="602"/>
      <c r="XK832" s="602"/>
      <c r="XL832" s="602"/>
      <c r="XM832" s="602"/>
      <c r="XN832" s="602"/>
      <c r="XO832" s="602"/>
      <c r="XP832" s="602"/>
      <c r="XQ832" s="602"/>
      <c r="XR832" s="602"/>
      <c r="XS832" s="602"/>
      <c r="XT832" s="602"/>
      <c r="XU832" s="602"/>
      <c r="XV832" s="602"/>
      <c r="XW832" s="602"/>
      <c r="XX832" s="602"/>
      <c r="XY832" s="602"/>
      <c r="XZ832" s="602"/>
      <c r="YA832" s="602"/>
      <c r="YB832" s="602"/>
      <c r="YC832" s="602"/>
      <c r="YD832" s="602"/>
      <c r="YE832" s="602"/>
      <c r="YF832" s="602"/>
      <c r="YG832" s="602"/>
      <c r="YH832" s="602"/>
      <c r="YI832" s="602"/>
      <c r="YJ832" s="602"/>
      <c r="YK832" s="602"/>
      <c r="YL832" s="602"/>
      <c r="YM832" s="602"/>
      <c r="YN832" s="602"/>
      <c r="YO832" s="602"/>
      <c r="YP832" s="602"/>
      <c r="YQ832" s="602"/>
      <c r="YR832" s="602"/>
      <c r="YS832" s="602"/>
      <c r="YT832" s="602"/>
      <c r="YU832" s="602"/>
      <c r="YV832" s="602"/>
      <c r="YW832" s="602"/>
      <c r="YX832" s="602"/>
      <c r="YY832" s="602"/>
      <c r="YZ832" s="602"/>
      <c r="ZA832" s="602"/>
      <c r="ZB832" s="602"/>
      <c r="ZC832" s="602"/>
      <c r="ZD832" s="602"/>
      <c r="ZE832" s="602"/>
      <c r="ZF832" s="602"/>
      <c r="ZG832" s="602"/>
      <c r="ZH832" s="602"/>
      <c r="ZI832" s="602"/>
      <c r="ZJ832" s="602"/>
      <c r="ZK832" s="602"/>
      <c r="ZL832" s="602"/>
      <c r="ZM832" s="602"/>
      <c r="ZN832" s="602"/>
      <c r="ZO832" s="602"/>
      <c r="ZP832" s="602"/>
      <c r="ZQ832" s="602"/>
      <c r="ZR832" s="602"/>
      <c r="ZS832" s="602"/>
      <c r="ZT832" s="602"/>
      <c r="ZU832" s="602"/>
      <c r="ZV832" s="602"/>
      <c r="ZW832" s="602"/>
      <c r="ZX832" s="602"/>
      <c r="ZY832" s="602"/>
      <c r="ZZ832" s="602"/>
      <c r="AAA832" s="602"/>
      <c r="AAB832" s="602"/>
      <c r="AAC832" s="602"/>
      <c r="AAD832" s="602"/>
      <c r="AAE832" s="602"/>
      <c r="AAF832" s="602"/>
      <c r="AAG832" s="602"/>
      <c r="AAH832" s="602"/>
      <c r="AAI832" s="602"/>
      <c r="AAJ832" s="602"/>
      <c r="AAK832" s="602"/>
      <c r="AAL832" s="602"/>
      <c r="AAM832" s="602"/>
      <c r="AAN832" s="602"/>
      <c r="AAO832" s="602"/>
      <c r="AAP832" s="602"/>
      <c r="AAQ832" s="602"/>
      <c r="AAR832" s="602"/>
      <c r="AAS832" s="602"/>
      <c r="AAT832" s="602"/>
      <c r="AAU832" s="602"/>
      <c r="AAV832" s="602"/>
      <c r="AAW832" s="602"/>
      <c r="AAX832" s="602"/>
      <c r="AAY832" s="602"/>
      <c r="AAZ832" s="602"/>
      <c r="ABA832" s="602"/>
      <c r="ABB832" s="602"/>
      <c r="ABC832" s="602"/>
      <c r="ABD832" s="602"/>
      <c r="ABE832" s="602"/>
      <c r="ABF832" s="602"/>
      <c r="ABG832" s="602"/>
      <c r="ABH832" s="602"/>
      <c r="ABI832" s="602"/>
      <c r="ABJ832" s="602"/>
      <c r="ABK832" s="602"/>
      <c r="ABL832" s="602"/>
      <c r="ABM832" s="602"/>
      <c r="ABN832" s="602"/>
      <c r="ABO832" s="602"/>
      <c r="ABP832" s="602"/>
      <c r="ABQ832" s="602"/>
      <c r="ABR832" s="602"/>
      <c r="ABS832" s="602"/>
      <c r="ABT832" s="602"/>
      <c r="ABU832" s="602"/>
      <c r="ABV832" s="602"/>
      <c r="ABW832" s="602"/>
      <c r="ABX832" s="602"/>
      <c r="ABY832" s="602"/>
      <c r="ABZ832" s="602"/>
      <c r="ACA832" s="602"/>
      <c r="ACB832" s="602"/>
      <c r="ACC832" s="602"/>
      <c r="ACD832" s="602"/>
      <c r="ACE832" s="602"/>
      <c r="ACF832" s="602"/>
      <c r="ACG832" s="602"/>
      <c r="ACH832" s="602"/>
      <c r="ACI832" s="602"/>
      <c r="ACJ832" s="602"/>
      <c r="ACK832" s="602"/>
      <c r="ACL832" s="602"/>
      <c r="ACM832" s="602"/>
      <c r="ACN832" s="602"/>
      <c r="ACO832" s="602"/>
      <c r="ACP832" s="602"/>
      <c r="ACQ832" s="602"/>
      <c r="ACR832" s="602"/>
      <c r="ACS832" s="602"/>
      <c r="ACT832" s="602"/>
      <c r="ACU832" s="602"/>
      <c r="ACV832" s="602"/>
      <c r="ACW832" s="602"/>
      <c r="ACX832" s="602"/>
      <c r="ACY832" s="602"/>
      <c r="ACZ832" s="602"/>
      <c r="ADA832" s="602"/>
      <c r="ADB832" s="602"/>
      <c r="ADC832" s="602"/>
      <c r="ADD832" s="602"/>
      <c r="ADE832" s="602"/>
      <c r="ADF832" s="602"/>
      <c r="ADG832" s="602"/>
      <c r="ADH832" s="602"/>
      <c r="ADI832" s="602"/>
      <c r="ADJ832" s="602"/>
      <c r="ADK832" s="602"/>
      <c r="ADL832" s="602"/>
      <c r="ADM832" s="602"/>
      <c r="ADN832" s="602"/>
      <c r="ADO832" s="602"/>
      <c r="ADP832" s="602"/>
      <c r="ADQ832" s="602"/>
      <c r="ADR832" s="602"/>
      <c r="ADS832" s="602"/>
      <c r="ADT832" s="602"/>
      <c r="ADU832" s="602"/>
      <c r="ADV832" s="602"/>
      <c r="ADW832" s="602"/>
      <c r="ADX832" s="602"/>
      <c r="ADY832" s="602"/>
      <c r="ADZ832" s="602"/>
      <c r="AEA832" s="602"/>
      <c r="AEB832" s="602"/>
      <c r="AEC832" s="602"/>
      <c r="AED832" s="602"/>
      <c r="AEE832" s="602"/>
      <c r="AEF832" s="602"/>
      <c r="AEG832" s="602"/>
      <c r="AEH832" s="602"/>
      <c r="AEI832" s="602"/>
      <c r="AEJ832" s="602"/>
      <c r="AEK832" s="602"/>
      <c r="AEL832" s="602"/>
      <c r="AEM832" s="602"/>
      <c r="AEN832" s="602"/>
      <c r="AEO832" s="602"/>
      <c r="AEP832" s="602"/>
      <c r="AEQ832" s="602"/>
      <c r="AER832" s="602"/>
      <c r="AES832" s="602"/>
      <c r="AET832" s="602"/>
      <c r="AEU832" s="602"/>
      <c r="AEV832" s="602"/>
      <c r="AEW832" s="602"/>
      <c r="AEX832" s="602"/>
      <c r="AEY832" s="602"/>
      <c r="AEZ832" s="602"/>
      <c r="AFA832" s="602"/>
      <c r="AFB832" s="602"/>
      <c r="AFC832" s="602"/>
      <c r="AFD832" s="602"/>
      <c r="AFE832" s="602"/>
      <c r="AFF832" s="602"/>
      <c r="AFG832" s="602"/>
      <c r="AFH832" s="602"/>
      <c r="AFI832" s="602"/>
      <c r="AFJ832" s="602"/>
      <c r="AFK832" s="602"/>
      <c r="AFL832" s="602"/>
      <c r="AFM832" s="602"/>
      <c r="AFN832" s="602"/>
      <c r="AFO832" s="602"/>
      <c r="AFP832" s="602"/>
      <c r="AFQ832" s="602"/>
      <c r="AFR832" s="602"/>
      <c r="AFS832" s="602"/>
      <c r="AFT832" s="602"/>
      <c r="AFU832" s="602"/>
      <c r="AFV832" s="602"/>
      <c r="AFW832" s="602"/>
      <c r="AFX832" s="602"/>
      <c r="AFY832" s="602"/>
      <c r="AFZ832" s="602"/>
      <c r="AGA832" s="602"/>
      <c r="AGB832" s="602"/>
      <c r="AGC832" s="602"/>
      <c r="AGD832" s="602"/>
      <c r="AGE832" s="602"/>
      <c r="AGF832" s="602"/>
      <c r="AGG832" s="602"/>
      <c r="AGH832" s="602"/>
      <c r="AGI832" s="602"/>
      <c r="AGJ832" s="602"/>
      <c r="AGK832" s="602"/>
      <c r="AGL832" s="602"/>
      <c r="AGM832" s="602"/>
      <c r="AGN832" s="602"/>
      <c r="AGO832" s="602"/>
      <c r="AGP832" s="602"/>
      <c r="AGQ832" s="602"/>
      <c r="AGR832" s="602"/>
      <c r="AGS832" s="602"/>
      <c r="AGT832" s="602"/>
      <c r="AGU832" s="602"/>
      <c r="AGV832" s="602"/>
      <c r="AGW832" s="602"/>
      <c r="AGX832" s="602"/>
      <c r="AGY832" s="602"/>
      <c r="AGZ832" s="602"/>
      <c r="AHA832" s="602"/>
      <c r="AHB832" s="602"/>
      <c r="AHC832" s="602"/>
      <c r="AHD832" s="602"/>
      <c r="AHE832" s="602"/>
      <c r="AHF832" s="602"/>
      <c r="AHG832" s="602"/>
      <c r="AHH832" s="602"/>
      <c r="AHI832" s="602"/>
      <c r="AHJ832" s="602"/>
      <c r="AHK832" s="602"/>
      <c r="AHL832" s="602"/>
      <c r="AHM832" s="602"/>
      <c r="AHN832" s="602"/>
      <c r="AHO832" s="602"/>
      <c r="AHP832" s="602"/>
      <c r="AHQ832" s="602"/>
      <c r="AHR832" s="602"/>
      <c r="AHS832" s="602"/>
      <c r="AHT832" s="602"/>
      <c r="AHU832" s="602"/>
      <c r="AHV832" s="602"/>
      <c r="AHW832" s="602"/>
      <c r="AHX832" s="602"/>
      <c r="AHY832" s="602"/>
      <c r="AHZ832" s="602"/>
      <c r="AIA832" s="602"/>
      <c r="AIB832" s="602"/>
      <c r="AIC832" s="602"/>
      <c r="AID832" s="602"/>
      <c r="AIE832" s="602"/>
      <c r="AIF832" s="602"/>
      <c r="AIG832" s="602"/>
      <c r="AIH832" s="602"/>
      <c r="AII832" s="602"/>
      <c r="AIJ832" s="602"/>
      <c r="AIK832" s="602"/>
      <c r="AIL832" s="602"/>
      <c r="AIM832" s="602"/>
      <c r="AIN832" s="602"/>
      <c r="AIO832" s="602"/>
      <c r="AIP832" s="602"/>
      <c r="AIQ832" s="602"/>
      <c r="AIR832" s="602"/>
      <c r="AIS832" s="602"/>
      <c r="AIT832" s="602"/>
      <c r="AIU832" s="602"/>
      <c r="AIV832" s="602"/>
      <c r="AIW832" s="602"/>
      <c r="AIX832" s="602"/>
      <c r="AIY832" s="602"/>
      <c r="AIZ832" s="602"/>
      <c r="AJA832" s="602"/>
      <c r="AJB832" s="602"/>
      <c r="AJC832" s="602"/>
      <c r="AJD832" s="602"/>
      <c r="AJE832" s="602"/>
      <c r="AJF832" s="602"/>
      <c r="AJG832" s="602"/>
      <c r="AJH832" s="602"/>
      <c r="AJI832" s="602"/>
    </row>
    <row r="833" spans="1:945">
      <c r="A833" s="603"/>
      <c r="B833" s="623">
        <v>44656</v>
      </c>
      <c r="C833" s="623" t="s">
        <v>1217</v>
      </c>
      <c r="D833" s="615" t="s">
        <v>2956</v>
      </c>
      <c r="E833" s="617" t="s">
        <v>4854</v>
      </c>
      <c r="F833" s="615"/>
      <c r="G833" s="615"/>
      <c r="H833" s="615"/>
      <c r="I833" s="615" t="s">
        <v>3062</v>
      </c>
      <c r="J833" s="618"/>
      <c r="K833" s="615" t="s">
        <v>4887</v>
      </c>
      <c r="L833" s="615" t="s">
        <v>4883</v>
      </c>
      <c r="M833" s="616">
        <v>44655</v>
      </c>
      <c r="N833" s="616">
        <v>44866</v>
      </c>
      <c r="O833" s="616"/>
      <c r="P833" s="616"/>
      <c r="Q833" s="616"/>
      <c r="R833" s="616"/>
      <c r="S833" s="615" t="s">
        <v>2959</v>
      </c>
      <c r="T833" s="615">
        <v>60</v>
      </c>
      <c r="U833" s="615">
        <v>49204132</v>
      </c>
      <c r="V833" s="615" t="s">
        <v>1231</v>
      </c>
      <c r="W833" s="615">
        <v>360</v>
      </c>
      <c r="X833" s="619">
        <v>4160</v>
      </c>
      <c r="Y833" s="539">
        <f t="shared" si="36"/>
        <v>1497600</v>
      </c>
      <c r="Z833" s="605">
        <v>0.79</v>
      </c>
      <c r="AA833" s="681">
        <f t="shared" si="37"/>
        <v>1183104</v>
      </c>
      <c r="AB833" s="625"/>
      <c r="AC833" s="621">
        <v>0</v>
      </c>
      <c r="AD833" s="609"/>
      <c r="AE833" s="606"/>
      <c r="AF833" s="695">
        <f t="shared" si="38"/>
        <v>1183104</v>
      </c>
      <c r="AG833" s="604" t="s">
        <v>1073</v>
      </c>
      <c r="AH833" s="604"/>
      <c r="AI833" s="604">
        <v>60</v>
      </c>
      <c r="AJ833" s="608" t="s">
        <v>2619</v>
      </c>
      <c r="AK833" s="604" t="s">
        <v>1088</v>
      </c>
      <c r="AL833" s="607" t="s">
        <v>2620</v>
      </c>
      <c r="AM833" s="604" t="s">
        <v>52</v>
      </c>
      <c r="AN833" s="604" t="s">
        <v>1076</v>
      </c>
      <c r="AO833" s="604"/>
      <c r="AP833" s="606"/>
      <c r="AQ833" s="606" t="s">
        <v>37</v>
      </c>
      <c r="AR833" s="606" t="s">
        <v>3086</v>
      </c>
      <c r="AS833" s="603" t="s">
        <v>1078</v>
      </c>
      <c r="AT833" s="610" t="s">
        <v>1078</v>
      </c>
      <c r="AU833" s="610" t="s">
        <v>1078</v>
      </c>
      <c r="AV833" s="605">
        <v>0.73</v>
      </c>
      <c r="AW833" s="602"/>
      <c r="AX833" s="602"/>
      <c r="AY833" s="602"/>
      <c r="AZ833" s="602"/>
      <c r="BA833" s="602"/>
      <c r="BB833" s="602"/>
      <c r="BC833" s="602"/>
      <c r="BD833" s="602"/>
      <c r="BE833" s="602"/>
      <c r="BF833" s="602"/>
      <c r="BG833" s="602"/>
      <c r="BH833" s="602"/>
      <c r="BI833" s="602"/>
      <c r="BJ833" s="602"/>
      <c r="BK833" s="602"/>
      <c r="BL833" s="602"/>
      <c r="BM833" s="602"/>
      <c r="BN833" s="602"/>
      <c r="BO833" s="602"/>
      <c r="BP833" s="602"/>
      <c r="BQ833" s="602"/>
      <c r="BR833" s="602"/>
      <c r="BS833" s="602"/>
      <c r="BT833" s="602"/>
      <c r="BU833" s="602"/>
      <c r="BV833" s="602"/>
      <c r="BW833" s="602"/>
      <c r="BX833" s="602"/>
      <c r="BY833" s="602"/>
      <c r="BZ833" s="602"/>
      <c r="CA833" s="602"/>
      <c r="CB833" s="602"/>
      <c r="CC833" s="602"/>
      <c r="CD833" s="602"/>
      <c r="CE833" s="602"/>
      <c r="CF833" s="602"/>
      <c r="CG833" s="602"/>
      <c r="CH833" s="602"/>
      <c r="CI833" s="602"/>
      <c r="CJ833" s="602"/>
      <c r="CK833" s="602"/>
      <c r="CL833" s="602"/>
      <c r="CM833" s="602"/>
      <c r="CN833" s="602"/>
      <c r="CO833" s="602"/>
      <c r="CP833" s="602"/>
      <c r="CQ833" s="602"/>
      <c r="CR833" s="602"/>
      <c r="CS833" s="602"/>
      <c r="CT833" s="602"/>
      <c r="CU833" s="602"/>
      <c r="CV833" s="602"/>
      <c r="CW833" s="602"/>
      <c r="CX833" s="602"/>
      <c r="CY833" s="602"/>
      <c r="CZ833" s="602"/>
      <c r="DA833" s="602"/>
      <c r="DB833" s="602"/>
      <c r="DC833" s="602"/>
      <c r="DD833" s="602"/>
      <c r="DE833" s="602"/>
      <c r="DF833" s="602"/>
      <c r="DG833" s="602"/>
      <c r="DH833" s="602"/>
      <c r="DI833" s="602"/>
      <c r="DJ833" s="602"/>
      <c r="DK833" s="602"/>
      <c r="DL833" s="602"/>
      <c r="DM833" s="602"/>
      <c r="DN833" s="602"/>
      <c r="DO833" s="602"/>
      <c r="DP833" s="602"/>
      <c r="DQ833" s="602"/>
      <c r="DR833" s="602"/>
      <c r="DS833" s="602"/>
      <c r="DT833" s="602"/>
      <c r="DU833" s="602"/>
      <c r="DV833" s="602"/>
      <c r="DW833" s="602"/>
      <c r="DX833" s="602"/>
      <c r="DY833" s="602"/>
      <c r="DZ833" s="602"/>
      <c r="EA833" s="602"/>
      <c r="EB833" s="602"/>
      <c r="EC833" s="602"/>
      <c r="ED833" s="602"/>
      <c r="EE833" s="602"/>
      <c r="EF833" s="602"/>
      <c r="EG833" s="602"/>
      <c r="EH833" s="602"/>
      <c r="EI833" s="602"/>
      <c r="EJ833" s="602"/>
      <c r="EK833" s="602"/>
      <c r="EL833" s="602"/>
      <c r="EM833" s="602"/>
      <c r="EN833" s="602"/>
      <c r="EO833" s="602"/>
      <c r="EP833" s="602"/>
      <c r="EQ833" s="602"/>
      <c r="ER833" s="602"/>
      <c r="ES833" s="602"/>
      <c r="ET833" s="602"/>
      <c r="EU833" s="602"/>
      <c r="EV833" s="602"/>
      <c r="EW833" s="602"/>
      <c r="EX833" s="602"/>
      <c r="EY833" s="602"/>
      <c r="EZ833" s="602"/>
      <c r="FA833" s="602"/>
      <c r="FB833" s="602"/>
      <c r="FC833" s="602"/>
      <c r="FD833" s="602"/>
      <c r="FE833" s="602"/>
      <c r="FF833" s="602"/>
      <c r="FG833" s="602"/>
      <c r="FH833" s="602"/>
      <c r="FI833" s="602"/>
      <c r="FJ833" s="602"/>
      <c r="FK833" s="602"/>
      <c r="FL833" s="602"/>
      <c r="FM833" s="602"/>
      <c r="FN833" s="602"/>
      <c r="FO833" s="602"/>
      <c r="FP833" s="602"/>
      <c r="FQ833" s="602"/>
      <c r="FR833" s="602"/>
      <c r="FS833" s="602"/>
      <c r="FT833" s="602"/>
      <c r="FU833" s="602"/>
      <c r="FV833" s="602"/>
      <c r="FW833" s="602"/>
      <c r="FX833" s="602"/>
      <c r="FY833" s="602"/>
      <c r="FZ833" s="602"/>
      <c r="GA833" s="602"/>
      <c r="GB833" s="602"/>
      <c r="GC833" s="602"/>
      <c r="GD833" s="602"/>
      <c r="GE833" s="602"/>
      <c r="GF833" s="602"/>
      <c r="GG833" s="602"/>
      <c r="GH833" s="602"/>
      <c r="GI833" s="602"/>
      <c r="GJ833" s="602"/>
      <c r="GK833" s="602"/>
      <c r="GL833" s="602"/>
      <c r="GM833" s="602"/>
      <c r="GN833" s="602"/>
      <c r="GO833" s="602"/>
      <c r="GP833" s="602"/>
      <c r="GQ833" s="602"/>
      <c r="GR833" s="602"/>
      <c r="GS833" s="602"/>
      <c r="GT833" s="602"/>
      <c r="GU833" s="602"/>
      <c r="GV833" s="602"/>
      <c r="GW833" s="602"/>
      <c r="GX833" s="602"/>
      <c r="GY833" s="602"/>
      <c r="GZ833" s="602"/>
      <c r="HA833" s="602"/>
      <c r="HB833" s="602"/>
      <c r="HC833" s="602"/>
      <c r="HD833" s="602"/>
      <c r="HE833" s="602"/>
      <c r="HF833" s="602"/>
      <c r="HG833" s="602"/>
      <c r="HH833" s="602"/>
      <c r="HI833" s="602"/>
      <c r="HJ833" s="602"/>
      <c r="HK833" s="602"/>
      <c r="HL833" s="602"/>
      <c r="HM833" s="602"/>
      <c r="HN833" s="602"/>
      <c r="HO833" s="602"/>
      <c r="HP833" s="602"/>
      <c r="HQ833" s="602"/>
      <c r="HR833" s="602"/>
      <c r="HS833" s="602"/>
      <c r="HT833" s="602"/>
      <c r="HU833" s="602"/>
      <c r="HV833" s="602"/>
      <c r="HW833" s="602"/>
      <c r="HX833" s="602"/>
      <c r="HY833" s="602"/>
      <c r="HZ833" s="602"/>
      <c r="IA833" s="602"/>
      <c r="IB833" s="602"/>
      <c r="IC833" s="602"/>
      <c r="ID833" s="602"/>
      <c r="IE833" s="602"/>
      <c r="IF833" s="602"/>
      <c r="IG833" s="602"/>
      <c r="IH833" s="602"/>
      <c r="II833" s="602"/>
      <c r="IJ833" s="602"/>
      <c r="IK833" s="602"/>
      <c r="IL833" s="602"/>
      <c r="IM833" s="602"/>
      <c r="IN833" s="602"/>
      <c r="IO833" s="602"/>
      <c r="IP833" s="602"/>
      <c r="IQ833" s="602"/>
      <c r="IR833" s="602"/>
      <c r="IS833" s="602"/>
      <c r="IT833" s="602"/>
      <c r="IU833" s="602"/>
      <c r="IV833" s="602"/>
      <c r="IW833" s="602"/>
      <c r="IX833" s="602"/>
      <c r="IY833" s="602"/>
      <c r="IZ833" s="602"/>
      <c r="JA833" s="602"/>
      <c r="JB833" s="602"/>
      <c r="JC833" s="602"/>
      <c r="JD833" s="602"/>
      <c r="JE833" s="602"/>
      <c r="JF833" s="602"/>
      <c r="JG833" s="602"/>
      <c r="JH833" s="602"/>
      <c r="JI833" s="602"/>
      <c r="JJ833" s="602"/>
      <c r="JK833" s="602"/>
      <c r="JL833" s="602"/>
      <c r="JM833" s="602"/>
      <c r="JN833" s="602"/>
      <c r="JO833" s="602"/>
      <c r="JP833" s="602"/>
      <c r="JQ833" s="602"/>
      <c r="JR833" s="602"/>
      <c r="JS833" s="602"/>
      <c r="JT833" s="602"/>
      <c r="JU833" s="602"/>
      <c r="JV833" s="602"/>
      <c r="JW833" s="602"/>
      <c r="JX833" s="602"/>
      <c r="JY833" s="602"/>
      <c r="JZ833" s="602"/>
      <c r="KA833" s="602"/>
      <c r="KB833" s="602"/>
      <c r="KC833" s="602"/>
      <c r="KD833" s="602"/>
      <c r="KE833" s="602"/>
      <c r="KF833" s="602"/>
      <c r="KG833" s="602"/>
      <c r="KH833" s="602"/>
      <c r="KI833" s="602"/>
      <c r="KJ833" s="602"/>
      <c r="KK833" s="602"/>
      <c r="KL833" s="602"/>
      <c r="KM833" s="602"/>
      <c r="KN833" s="602"/>
      <c r="KO833" s="602"/>
      <c r="KP833" s="602"/>
      <c r="KQ833" s="602"/>
      <c r="KR833" s="602"/>
      <c r="KS833" s="602"/>
      <c r="KT833" s="602"/>
      <c r="KU833" s="602"/>
      <c r="KV833" s="602"/>
      <c r="KW833" s="602"/>
      <c r="KX833" s="602"/>
      <c r="KY833" s="602"/>
      <c r="KZ833" s="602"/>
      <c r="LA833" s="602"/>
      <c r="LB833" s="602"/>
      <c r="LC833" s="602"/>
      <c r="LD833" s="602"/>
      <c r="LE833" s="602"/>
      <c r="LF833" s="602"/>
      <c r="LG833" s="602"/>
      <c r="LH833" s="602"/>
      <c r="LI833" s="602"/>
      <c r="LJ833" s="602"/>
      <c r="LK833" s="602"/>
      <c r="LL833" s="602"/>
      <c r="LM833" s="602"/>
      <c r="LN833" s="602"/>
      <c r="LO833" s="602"/>
      <c r="LP833" s="602"/>
      <c r="LQ833" s="602"/>
      <c r="LR833" s="602"/>
      <c r="LS833" s="602"/>
      <c r="LT833" s="602"/>
      <c r="LU833" s="602"/>
      <c r="LV833" s="602"/>
      <c r="LW833" s="602"/>
      <c r="LX833" s="602"/>
      <c r="LY833" s="602"/>
      <c r="LZ833" s="602"/>
      <c r="MA833" s="602"/>
      <c r="MB833" s="602"/>
      <c r="MC833" s="602"/>
      <c r="MD833" s="602"/>
      <c r="ME833" s="602"/>
      <c r="MF833" s="602"/>
      <c r="MG833" s="602"/>
      <c r="MH833" s="602"/>
      <c r="MI833" s="602"/>
      <c r="MJ833" s="602"/>
      <c r="MK833" s="602"/>
      <c r="ML833" s="602"/>
      <c r="MM833" s="602"/>
      <c r="MN833" s="602"/>
      <c r="MO833" s="602"/>
      <c r="MP833" s="602"/>
      <c r="MQ833" s="602"/>
      <c r="MR833" s="602"/>
      <c r="MS833" s="602"/>
      <c r="MT833" s="602"/>
      <c r="MU833" s="602"/>
      <c r="MV833" s="602"/>
      <c r="MW833" s="602"/>
      <c r="MX833" s="602"/>
      <c r="MY833" s="602"/>
      <c r="MZ833" s="602"/>
      <c r="NA833" s="602"/>
      <c r="NB833" s="602"/>
      <c r="NC833" s="602"/>
      <c r="ND833" s="602"/>
      <c r="NE833" s="602"/>
      <c r="NF833" s="602"/>
      <c r="NG833" s="602"/>
      <c r="NH833" s="602"/>
      <c r="NI833" s="602"/>
      <c r="NJ833" s="602"/>
      <c r="NK833" s="602"/>
      <c r="NL833" s="602"/>
      <c r="NM833" s="602"/>
      <c r="NN833" s="602"/>
      <c r="NO833" s="602"/>
      <c r="NP833" s="602"/>
      <c r="NQ833" s="602"/>
      <c r="NR833" s="602"/>
      <c r="NS833" s="602"/>
      <c r="NT833" s="602"/>
      <c r="NU833" s="602"/>
      <c r="NV833" s="602"/>
      <c r="NW833" s="602"/>
      <c r="NX833" s="602"/>
      <c r="NY833" s="602"/>
      <c r="NZ833" s="602"/>
      <c r="OA833" s="602"/>
      <c r="OB833" s="602"/>
      <c r="OC833" s="602"/>
      <c r="OD833" s="602"/>
      <c r="OE833" s="602"/>
      <c r="OF833" s="602"/>
      <c r="OG833" s="602"/>
      <c r="OH833" s="602"/>
      <c r="OI833" s="602"/>
      <c r="OJ833" s="602"/>
      <c r="OK833" s="602"/>
      <c r="OL833" s="602"/>
      <c r="OM833" s="602"/>
      <c r="ON833" s="602"/>
      <c r="OO833" s="602"/>
      <c r="OP833" s="602"/>
      <c r="OQ833" s="602"/>
      <c r="OR833" s="602"/>
      <c r="OS833" s="602"/>
      <c r="OT833" s="602"/>
      <c r="OU833" s="602"/>
      <c r="OV833" s="602"/>
      <c r="OW833" s="602"/>
      <c r="OX833" s="602"/>
      <c r="OY833" s="602"/>
      <c r="OZ833" s="602"/>
      <c r="PA833" s="602"/>
      <c r="PB833" s="602"/>
      <c r="PC833" s="602"/>
      <c r="PD833" s="602"/>
      <c r="PE833" s="602"/>
      <c r="PF833" s="602"/>
      <c r="PG833" s="602"/>
      <c r="PH833" s="602"/>
      <c r="PI833" s="602"/>
      <c r="PJ833" s="602"/>
      <c r="PK833" s="602"/>
      <c r="PL833" s="602"/>
      <c r="PM833" s="602"/>
      <c r="PN833" s="602"/>
      <c r="PO833" s="602"/>
      <c r="PP833" s="602"/>
      <c r="PQ833" s="602"/>
      <c r="PR833" s="602"/>
      <c r="PS833" s="602"/>
      <c r="PT833" s="602"/>
      <c r="PU833" s="602"/>
      <c r="PV833" s="602"/>
      <c r="PW833" s="602"/>
      <c r="PX833" s="602"/>
      <c r="PY833" s="602"/>
      <c r="PZ833" s="602"/>
      <c r="QA833" s="602"/>
      <c r="QB833" s="602"/>
      <c r="QC833" s="602"/>
      <c r="QD833" s="602"/>
      <c r="QE833" s="602"/>
      <c r="QF833" s="602"/>
      <c r="QG833" s="602"/>
      <c r="QH833" s="602"/>
      <c r="QI833" s="602"/>
      <c r="QJ833" s="602"/>
      <c r="QK833" s="602"/>
      <c r="QL833" s="602"/>
      <c r="QM833" s="602"/>
      <c r="QN833" s="602"/>
      <c r="QO833" s="602"/>
      <c r="QP833" s="602"/>
      <c r="QQ833" s="602"/>
      <c r="QR833" s="602"/>
      <c r="QS833" s="602"/>
      <c r="QT833" s="602"/>
      <c r="QU833" s="602"/>
      <c r="QV833" s="602"/>
      <c r="QW833" s="602"/>
      <c r="QX833" s="602"/>
      <c r="QY833" s="602"/>
      <c r="QZ833" s="602"/>
      <c r="RA833" s="602"/>
      <c r="RB833" s="602"/>
      <c r="RC833" s="602"/>
      <c r="RD833" s="602"/>
      <c r="RE833" s="602"/>
      <c r="RF833" s="602"/>
      <c r="RG833" s="602"/>
      <c r="RH833" s="602"/>
      <c r="RI833" s="602"/>
      <c r="RJ833" s="602"/>
      <c r="RK833" s="602"/>
      <c r="RL833" s="602"/>
      <c r="RM833" s="602"/>
      <c r="RN833" s="602"/>
      <c r="RO833" s="602"/>
      <c r="RP833" s="602"/>
      <c r="RQ833" s="602"/>
      <c r="RR833" s="602"/>
      <c r="RS833" s="602"/>
      <c r="RT833" s="602"/>
      <c r="RU833" s="602"/>
      <c r="RV833" s="602"/>
      <c r="RW833" s="602"/>
      <c r="RX833" s="602"/>
      <c r="RY833" s="602"/>
      <c r="RZ833" s="602"/>
      <c r="SA833" s="602"/>
      <c r="SB833" s="602"/>
      <c r="SC833" s="602"/>
      <c r="SD833" s="602"/>
      <c r="SE833" s="602"/>
      <c r="SF833" s="602"/>
      <c r="SG833" s="602"/>
      <c r="SH833" s="602"/>
      <c r="SI833" s="602"/>
      <c r="SJ833" s="602"/>
      <c r="SK833" s="602"/>
      <c r="SL833" s="602"/>
      <c r="SM833" s="602"/>
      <c r="SN833" s="602"/>
      <c r="SO833" s="602"/>
      <c r="SP833" s="602"/>
      <c r="SQ833" s="602"/>
      <c r="SR833" s="602"/>
      <c r="SS833" s="602"/>
      <c r="ST833" s="602"/>
      <c r="SU833" s="602"/>
      <c r="SV833" s="602"/>
      <c r="SW833" s="602"/>
      <c r="SX833" s="602"/>
      <c r="SY833" s="602"/>
      <c r="SZ833" s="602"/>
      <c r="TA833" s="602"/>
      <c r="TB833" s="602"/>
      <c r="TC833" s="602"/>
      <c r="TD833" s="602"/>
      <c r="TE833" s="602"/>
      <c r="TF833" s="602"/>
      <c r="TG833" s="602"/>
      <c r="TH833" s="602"/>
      <c r="TI833" s="602"/>
      <c r="TJ833" s="602"/>
      <c r="TK833" s="602"/>
      <c r="TL833" s="602"/>
      <c r="TM833" s="602"/>
      <c r="TN833" s="602"/>
      <c r="TO833" s="602"/>
      <c r="TP833" s="602"/>
      <c r="TQ833" s="602"/>
      <c r="TR833" s="602"/>
      <c r="TS833" s="602"/>
      <c r="TT833" s="602"/>
      <c r="TU833" s="602"/>
      <c r="TV833" s="602"/>
      <c r="TW833" s="602"/>
      <c r="TX833" s="602"/>
      <c r="TY833" s="602"/>
      <c r="TZ833" s="602"/>
      <c r="UA833" s="602"/>
      <c r="UB833" s="602"/>
      <c r="UC833" s="602"/>
      <c r="UD833" s="602"/>
      <c r="UE833" s="602"/>
      <c r="UF833" s="602"/>
      <c r="UG833" s="602"/>
      <c r="UH833" s="602"/>
      <c r="UI833" s="602"/>
      <c r="UJ833" s="602"/>
      <c r="UK833" s="602"/>
      <c r="UL833" s="602"/>
      <c r="UM833" s="602"/>
      <c r="UN833" s="602"/>
      <c r="UO833" s="602"/>
      <c r="UP833" s="602"/>
      <c r="UQ833" s="602"/>
      <c r="UR833" s="602"/>
      <c r="US833" s="602"/>
      <c r="UT833" s="602"/>
      <c r="UU833" s="602"/>
      <c r="UV833" s="602"/>
      <c r="UW833" s="602"/>
      <c r="UX833" s="602"/>
      <c r="UY833" s="602"/>
      <c r="UZ833" s="602"/>
      <c r="VA833" s="602"/>
      <c r="VB833" s="602"/>
      <c r="VC833" s="602"/>
      <c r="VD833" s="602"/>
      <c r="VE833" s="602"/>
      <c r="VF833" s="602"/>
      <c r="VG833" s="602"/>
      <c r="VH833" s="602"/>
      <c r="VI833" s="602"/>
      <c r="VJ833" s="602"/>
      <c r="VK833" s="602"/>
      <c r="VL833" s="602"/>
      <c r="VM833" s="602"/>
      <c r="VN833" s="602"/>
      <c r="VO833" s="602"/>
      <c r="VP833" s="602"/>
      <c r="VQ833" s="602"/>
      <c r="VR833" s="602"/>
      <c r="VS833" s="602"/>
      <c r="VT833" s="602"/>
      <c r="VU833" s="602"/>
      <c r="VV833" s="602"/>
      <c r="VW833" s="602"/>
      <c r="VX833" s="602"/>
      <c r="VY833" s="602"/>
      <c r="VZ833" s="602"/>
      <c r="WA833" s="602"/>
      <c r="WB833" s="602"/>
      <c r="WC833" s="602"/>
      <c r="WD833" s="602"/>
      <c r="WE833" s="602"/>
      <c r="WF833" s="602"/>
      <c r="WG833" s="602"/>
      <c r="WH833" s="602"/>
      <c r="WI833" s="602"/>
      <c r="WJ833" s="602"/>
      <c r="WK833" s="602"/>
      <c r="WL833" s="602"/>
      <c r="WM833" s="602"/>
      <c r="WN833" s="602"/>
      <c r="WO833" s="602"/>
      <c r="WP833" s="602"/>
      <c r="WQ833" s="602"/>
      <c r="WR833" s="602"/>
      <c r="WS833" s="602"/>
      <c r="WT833" s="602"/>
      <c r="WU833" s="602"/>
      <c r="WV833" s="602"/>
      <c r="WW833" s="602"/>
      <c r="WX833" s="602"/>
      <c r="WY833" s="602"/>
      <c r="WZ833" s="602"/>
      <c r="XA833" s="602"/>
      <c r="XB833" s="602"/>
      <c r="XC833" s="602"/>
      <c r="XD833" s="602"/>
      <c r="XE833" s="602"/>
      <c r="XF833" s="602"/>
      <c r="XG833" s="602"/>
      <c r="XH833" s="602"/>
      <c r="XI833" s="602"/>
      <c r="XJ833" s="602"/>
      <c r="XK833" s="602"/>
      <c r="XL833" s="602"/>
      <c r="XM833" s="602"/>
      <c r="XN833" s="602"/>
      <c r="XO833" s="602"/>
      <c r="XP833" s="602"/>
      <c r="XQ833" s="602"/>
      <c r="XR833" s="602"/>
      <c r="XS833" s="602"/>
      <c r="XT833" s="602"/>
      <c r="XU833" s="602"/>
      <c r="XV833" s="602"/>
      <c r="XW833" s="602"/>
      <c r="XX833" s="602"/>
      <c r="XY833" s="602"/>
      <c r="XZ833" s="602"/>
      <c r="YA833" s="602"/>
      <c r="YB833" s="602"/>
      <c r="YC833" s="602"/>
      <c r="YD833" s="602"/>
      <c r="YE833" s="602"/>
      <c r="YF833" s="602"/>
      <c r="YG833" s="602"/>
      <c r="YH833" s="602"/>
      <c r="YI833" s="602"/>
      <c r="YJ833" s="602"/>
      <c r="YK833" s="602"/>
      <c r="YL833" s="602"/>
      <c r="YM833" s="602"/>
      <c r="YN833" s="602"/>
      <c r="YO833" s="602"/>
      <c r="YP833" s="602"/>
      <c r="YQ833" s="602"/>
      <c r="YR833" s="602"/>
      <c r="YS833" s="602"/>
      <c r="YT833" s="602"/>
      <c r="YU833" s="602"/>
      <c r="YV833" s="602"/>
      <c r="YW833" s="602"/>
      <c r="YX833" s="602"/>
      <c r="YY833" s="602"/>
      <c r="YZ833" s="602"/>
      <c r="ZA833" s="602"/>
      <c r="ZB833" s="602"/>
      <c r="ZC833" s="602"/>
      <c r="ZD833" s="602"/>
      <c r="ZE833" s="602"/>
      <c r="ZF833" s="602"/>
      <c r="ZG833" s="602"/>
      <c r="ZH833" s="602"/>
      <c r="ZI833" s="602"/>
      <c r="ZJ833" s="602"/>
      <c r="ZK833" s="602"/>
      <c r="ZL833" s="602"/>
      <c r="ZM833" s="602"/>
      <c r="ZN833" s="602"/>
      <c r="ZO833" s="602"/>
      <c r="ZP833" s="602"/>
      <c r="ZQ833" s="602"/>
      <c r="ZR833" s="602"/>
      <c r="ZS833" s="602"/>
      <c r="ZT833" s="602"/>
      <c r="ZU833" s="602"/>
      <c r="ZV833" s="602"/>
      <c r="ZW833" s="602"/>
      <c r="ZX833" s="602"/>
      <c r="ZY833" s="602"/>
      <c r="ZZ833" s="602"/>
      <c r="AAA833" s="602"/>
      <c r="AAB833" s="602"/>
      <c r="AAC833" s="602"/>
      <c r="AAD833" s="602"/>
      <c r="AAE833" s="602"/>
      <c r="AAF833" s="602"/>
      <c r="AAG833" s="602"/>
      <c r="AAH833" s="602"/>
      <c r="AAI833" s="602"/>
      <c r="AAJ833" s="602"/>
      <c r="AAK833" s="602"/>
      <c r="AAL833" s="602"/>
      <c r="AAM833" s="602"/>
      <c r="AAN833" s="602"/>
      <c r="AAO833" s="602"/>
      <c r="AAP833" s="602"/>
      <c r="AAQ833" s="602"/>
      <c r="AAR833" s="602"/>
      <c r="AAS833" s="602"/>
      <c r="AAT833" s="602"/>
      <c r="AAU833" s="602"/>
      <c r="AAV833" s="602"/>
      <c r="AAW833" s="602"/>
      <c r="AAX833" s="602"/>
      <c r="AAY833" s="602"/>
      <c r="AAZ833" s="602"/>
      <c r="ABA833" s="602"/>
      <c r="ABB833" s="602"/>
      <c r="ABC833" s="602"/>
      <c r="ABD833" s="602"/>
      <c r="ABE833" s="602"/>
      <c r="ABF833" s="602"/>
      <c r="ABG833" s="602"/>
      <c r="ABH833" s="602"/>
      <c r="ABI833" s="602"/>
      <c r="ABJ833" s="602"/>
      <c r="ABK833" s="602"/>
      <c r="ABL833" s="602"/>
      <c r="ABM833" s="602"/>
      <c r="ABN833" s="602"/>
      <c r="ABO833" s="602"/>
      <c r="ABP833" s="602"/>
      <c r="ABQ833" s="602"/>
      <c r="ABR833" s="602"/>
      <c r="ABS833" s="602"/>
      <c r="ABT833" s="602"/>
      <c r="ABU833" s="602"/>
      <c r="ABV833" s="602"/>
      <c r="ABW833" s="602"/>
      <c r="ABX833" s="602"/>
      <c r="ABY833" s="602"/>
      <c r="ABZ833" s="602"/>
      <c r="ACA833" s="602"/>
      <c r="ACB833" s="602"/>
      <c r="ACC833" s="602"/>
      <c r="ACD833" s="602"/>
      <c r="ACE833" s="602"/>
      <c r="ACF833" s="602"/>
      <c r="ACG833" s="602"/>
      <c r="ACH833" s="602"/>
      <c r="ACI833" s="602"/>
      <c r="ACJ833" s="602"/>
      <c r="ACK833" s="602"/>
      <c r="ACL833" s="602"/>
      <c r="ACM833" s="602"/>
      <c r="ACN833" s="602"/>
      <c r="ACO833" s="602"/>
      <c r="ACP833" s="602"/>
      <c r="ACQ833" s="602"/>
      <c r="ACR833" s="602"/>
      <c r="ACS833" s="602"/>
      <c r="ACT833" s="602"/>
      <c r="ACU833" s="602"/>
      <c r="ACV833" s="602"/>
      <c r="ACW833" s="602"/>
      <c r="ACX833" s="602"/>
      <c r="ACY833" s="602"/>
      <c r="ACZ833" s="602"/>
      <c r="ADA833" s="602"/>
      <c r="ADB833" s="602"/>
      <c r="ADC833" s="602"/>
      <c r="ADD833" s="602"/>
      <c r="ADE833" s="602"/>
      <c r="ADF833" s="602"/>
      <c r="ADG833" s="602"/>
      <c r="ADH833" s="602"/>
      <c r="ADI833" s="602"/>
      <c r="ADJ833" s="602"/>
      <c r="ADK833" s="602"/>
      <c r="ADL833" s="602"/>
      <c r="ADM833" s="602"/>
      <c r="ADN833" s="602"/>
      <c r="ADO833" s="602"/>
      <c r="ADP833" s="602"/>
      <c r="ADQ833" s="602"/>
      <c r="ADR833" s="602"/>
      <c r="ADS833" s="602"/>
      <c r="ADT833" s="602"/>
      <c r="ADU833" s="602"/>
      <c r="ADV833" s="602"/>
      <c r="ADW833" s="602"/>
      <c r="ADX833" s="602"/>
      <c r="ADY833" s="602"/>
      <c r="ADZ833" s="602"/>
      <c r="AEA833" s="602"/>
      <c r="AEB833" s="602"/>
      <c r="AEC833" s="602"/>
      <c r="AED833" s="602"/>
      <c r="AEE833" s="602"/>
      <c r="AEF833" s="602"/>
      <c r="AEG833" s="602"/>
      <c r="AEH833" s="602"/>
      <c r="AEI833" s="602"/>
      <c r="AEJ833" s="602"/>
      <c r="AEK833" s="602"/>
      <c r="AEL833" s="602"/>
      <c r="AEM833" s="602"/>
      <c r="AEN833" s="602"/>
      <c r="AEO833" s="602"/>
      <c r="AEP833" s="602"/>
      <c r="AEQ833" s="602"/>
      <c r="AER833" s="602"/>
      <c r="AES833" s="602"/>
      <c r="AET833" s="602"/>
      <c r="AEU833" s="602"/>
      <c r="AEV833" s="602"/>
      <c r="AEW833" s="602"/>
      <c r="AEX833" s="602"/>
      <c r="AEY833" s="602"/>
      <c r="AEZ833" s="602"/>
      <c r="AFA833" s="602"/>
      <c r="AFB833" s="602"/>
      <c r="AFC833" s="602"/>
      <c r="AFD833" s="602"/>
      <c r="AFE833" s="602"/>
      <c r="AFF833" s="602"/>
      <c r="AFG833" s="602"/>
      <c r="AFH833" s="602"/>
      <c r="AFI833" s="602"/>
      <c r="AFJ833" s="602"/>
      <c r="AFK833" s="602"/>
      <c r="AFL833" s="602"/>
      <c r="AFM833" s="602"/>
      <c r="AFN833" s="602"/>
      <c r="AFO833" s="602"/>
      <c r="AFP833" s="602"/>
      <c r="AFQ833" s="602"/>
      <c r="AFR833" s="602"/>
      <c r="AFS833" s="602"/>
      <c r="AFT833" s="602"/>
      <c r="AFU833" s="602"/>
      <c r="AFV833" s="602"/>
      <c r="AFW833" s="602"/>
      <c r="AFX833" s="602"/>
      <c r="AFY833" s="602"/>
      <c r="AFZ833" s="602"/>
      <c r="AGA833" s="602"/>
      <c r="AGB833" s="602"/>
      <c r="AGC833" s="602"/>
      <c r="AGD833" s="602"/>
      <c r="AGE833" s="602"/>
      <c r="AGF833" s="602"/>
      <c r="AGG833" s="602"/>
      <c r="AGH833" s="602"/>
      <c r="AGI833" s="602"/>
      <c r="AGJ833" s="602"/>
      <c r="AGK833" s="602"/>
      <c r="AGL833" s="602"/>
      <c r="AGM833" s="602"/>
      <c r="AGN833" s="602"/>
      <c r="AGO833" s="602"/>
      <c r="AGP833" s="602"/>
      <c r="AGQ833" s="602"/>
      <c r="AGR833" s="602"/>
      <c r="AGS833" s="602"/>
      <c r="AGT833" s="602"/>
      <c r="AGU833" s="602"/>
      <c r="AGV833" s="602"/>
      <c r="AGW833" s="602"/>
      <c r="AGX833" s="602"/>
      <c r="AGY833" s="602"/>
      <c r="AGZ833" s="602"/>
      <c r="AHA833" s="602"/>
      <c r="AHB833" s="602"/>
      <c r="AHC833" s="602"/>
      <c r="AHD833" s="602"/>
      <c r="AHE833" s="602"/>
      <c r="AHF833" s="602"/>
      <c r="AHG833" s="602"/>
      <c r="AHH833" s="602"/>
      <c r="AHI833" s="602"/>
      <c r="AHJ833" s="602"/>
      <c r="AHK833" s="602"/>
      <c r="AHL833" s="602"/>
      <c r="AHM833" s="602"/>
      <c r="AHN833" s="602"/>
      <c r="AHO833" s="602"/>
      <c r="AHP833" s="602"/>
      <c r="AHQ833" s="602"/>
      <c r="AHR833" s="602"/>
      <c r="AHS833" s="602"/>
      <c r="AHT833" s="602"/>
      <c r="AHU833" s="602"/>
      <c r="AHV833" s="602"/>
      <c r="AHW833" s="602"/>
      <c r="AHX833" s="602"/>
      <c r="AHY833" s="602"/>
      <c r="AHZ833" s="602"/>
      <c r="AIA833" s="602"/>
      <c r="AIB833" s="602"/>
      <c r="AIC833" s="602"/>
      <c r="AID833" s="602"/>
      <c r="AIE833" s="602"/>
      <c r="AIF833" s="602"/>
      <c r="AIG833" s="602"/>
      <c r="AIH833" s="602"/>
      <c r="AII833" s="602"/>
      <c r="AIJ833" s="602"/>
      <c r="AIK833" s="602"/>
      <c r="AIL833" s="602"/>
      <c r="AIM833" s="602"/>
      <c r="AIN833" s="602"/>
      <c r="AIO833" s="602"/>
      <c r="AIP833" s="602"/>
      <c r="AIQ833" s="602"/>
      <c r="AIR833" s="602"/>
      <c r="AIS833" s="602"/>
      <c r="AIT833" s="602"/>
      <c r="AIU833" s="602"/>
      <c r="AIV833" s="602"/>
      <c r="AIW833" s="602"/>
      <c r="AIX833" s="602"/>
      <c r="AIY833" s="602"/>
      <c r="AIZ833" s="602"/>
      <c r="AJA833" s="602"/>
      <c r="AJB833" s="602"/>
      <c r="AJC833" s="602"/>
      <c r="AJD833" s="602"/>
      <c r="AJE833" s="602"/>
      <c r="AJF833" s="602"/>
      <c r="AJG833" s="602"/>
      <c r="AJH833" s="602"/>
      <c r="AJI833" s="602"/>
    </row>
    <row r="834" spans="1:945">
      <c r="A834" s="603"/>
      <c r="B834" s="623">
        <v>44656</v>
      </c>
      <c r="C834" s="623" t="s">
        <v>1217</v>
      </c>
      <c r="D834" s="615" t="s">
        <v>2956</v>
      </c>
      <c r="E834" s="617" t="s">
        <v>4854</v>
      </c>
      <c r="F834" s="615"/>
      <c r="G834" s="615"/>
      <c r="H834" s="615"/>
      <c r="I834" s="615" t="s">
        <v>3062</v>
      </c>
      <c r="J834" s="618"/>
      <c r="K834" s="615" t="s">
        <v>4888</v>
      </c>
      <c r="L834" s="615" t="s">
        <v>4883</v>
      </c>
      <c r="M834" s="616">
        <v>44655</v>
      </c>
      <c r="N834" s="616">
        <v>44866</v>
      </c>
      <c r="O834" s="616"/>
      <c r="P834" s="616"/>
      <c r="Q834" s="616"/>
      <c r="R834" s="616"/>
      <c r="S834" s="615" t="s">
        <v>2959</v>
      </c>
      <c r="T834" s="615">
        <v>60</v>
      </c>
      <c r="U834" s="615">
        <v>49405140</v>
      </c>
      <c r="V834" s="615" t="s">
        <v>973</v>
      </c>
      <c r="W834" s="615">
        <v>400</v>
      </c>
      <c r="X834" s="619">
        <v>13312</v>
      </c>
      <c r="Y834" s="539">
        <f t="shared" si="36"/>
        <v>5324800</v>
      </c>
      <c r="Z834" s="605">
        <v>0.55000000000000004</v>
      </c>
      <c r="AA834" s="681">
        <f t="shared" si="37"/>
        <v>2928640.0000000005</v>
      </c>
      <c r="AB834" s="625"/>
      <c r="AC834" s="621">
        <v>0</v>
      </c>
      <c r="AD834" s="609"/>
      <c r="AE834" s="606"/>
      <c r="AF834" s="695">
        <f t="shared" si="38"/>
        <v>2928640.0000000005</v>
      </c>
      <c r="AG834" s="604" t="s">
        <v>1073</v>
      </c>
      <c r="AH834" s="604"/>
      <c r="AI834" s="604">
        <v>60</v>
      </c>
      <c r="AJ834" s="608" t="s">
        <v>2619</v>
      </c>
      <c r="AK834" s="604" t="s">
        <v>1088</v>
      </c>
      <c r="AL834" s="607" t="s">
        <v>2620</v>
      </c>
      <c r="AM834" s="604" t="s">
        <v>52</v>
      </c>
      <c r="AN834" s="604" t="s">
        <v>1076</v>
      </c>
      <c r="AO834" s="604"/>
      <c r="AP834" s="606"/>
      <c r="AQ834" s="606" t="s">
        <v>37</v>
      </c>
      <c r="AR834" s="606" t="s">
        <v>3086</v>
      </c>
      <c r="AS834" s="603" t="s">
        <v>1078</v>
      </c>
      <c r="AT834" s="610" t="s">
        <v>1078</v>
      </c>
      <c r="AU834" s="610" t="s">
        <v>1078</v>
      </c>
      <c r="AV834" s="605">
        <v>0.73</v>
      </c>
      <c r="AW834" s="602"/>
      <c r="AX834" s="602"/>
      <c r="AY834" s="602"/>
      <c r="AZ834" s="602"/>
      <c r="BA834" s="602"/>
      <c r="BB834" s="602"/>
      <c r="BC834" s="602"/>
      <c r="BD834" s="602"/>
      <c r="BE834" s="602"/>
      <c r="BF834" s="602"/>
      <c r="BG834" s="602"/>
      <c r="BH834" s="602"/>
      <c r="BI834" s="602"/>
      <c r="BJ834" s="602"/>
      <c r="BK834" s="602"/>
      <c r="BL834" s="602"/>
      <c r="BM834" s="602"/>
      <c r="BN834" s="602"/>
      <c r="BO834" s="602"/>
      <c r="BP834" s="602"/>
      <c r="BQ834" s="602"/>
      <c r="BR834" s="602"/>
      <c r="BS834" s="602"/>
      <c r="BT834" s="602"/>
      <c r="BU834" s="602"/>
      <c r="BV834" s="602"/>
      <c r="BW834" s="602"/>
      <c r="BX834" s="602"/>
      <c r="BY834" s="602"/>
      <c r="BZ834" s="602"/>
      <c r="CA834" s="602"/>
      <c r="CB834" s="602"/>
      <c r="CC834" s="602"/>
      <c r="CD834" s="602"/>
      <c r="CE834" s="602"/>
      <c r="CF834" s="602"/>
      <c r="CG834" s="602"/>
      <c r="CH834" s="602"/>
      <c r="CI834" s="602"/>
      <c r="CJ834" s="602"/>
      <c r="CK834" s="602"/>
      <c r="CL834" s="602"/>
      <c r="CM834" s="602"/>
      <c r="CN834" s="602"/>
      <c r="CO834" s="602"/>
      <c r="CP834" s="602"/>
      <c r="CQ834" s="602"/>
      <c r="CR834" s="602"/>
      <c r="CS834" s="602"/>
      <c r="CT834" s="602"/>
      <c r="CU834" s="602"/>
      <c r="CV834" s="602"/>
      <c r="CW834" s="602"/>
      <c r="CX834" s="602"/>
      <c r="CY834" s="602"/>
      <c r="CZ834" s="602"/>
      <c r="DA834" s="602"/>
      <c r="DB834" s="602"/>
      <c r="DC834" s="602"/>
      <c r="DD834" s="602"/>
      <c r="DE834" s="602"/>
      <c r="DF834" s="602"/>
      <c r="DG834" s="602"/>
      <c r="DH834" s="602"/>
      <c r="DI834" s="602"/>
      <c r="DJ834" s="602"/>
      <c r="DK834" s="602"/>
      <c r="DL834" s="602"/>
      <c r="DM834" s="602"/>
      <c r="DN834" s="602"/>
      <c r="DO834" s="602"/>
      <c r="DP834" s="602"/>
      <c r="DQ834" s="602"/>
      <c r="DR834" s="602"/>
      <c r="DS834" s="602"/>
      <c r="DT834" s="602"/>
      <c r="DU834" s="602"/>
      <c r="DV834" s="602"/>
      <c r="DW834" s="602"/>
      <c r="DX834" s="602"/>
      <c r="DY834" s="602"/>
      <c r="DZ834" s="602"/>
      <c r="EA834" s="602"/>
      <c r="EB834" s="602"/>
      <c r="EC834" s="602"/>
      <c r="ED834" s="602"/>
      <c r="EE834" s="602"/>
      <c r="EF834" s="602"/>
      <c r="EG834" s="602"/>
      <c r="EH834" s="602"/>
      <c r="EI834" s="602"/>
      <c r="EJ834" s="602"/>
      <c r="EK834" s="602"/>
      <c r="EL834" s="602"/>
      <c r="EM834" s="602"/>
      <c r="EN834" s="602"/>
      <c r="EO834" s="602"/>
      <c r="EP834" s="602"/>
      <c r="EQ834" s="602"/>
      <c r="ER834" s="602"/>
      <c r="ES834" s="602"/>
      <c r="ET834" s="602"/>
      <c r="EU834" s="602"/>
      <c r="EV834" s="602"/>
      <c r="EW834" s="602"/>
      <c r="EX834" s="602"/>
      <c r="EY834" s="602"/>
      <c r="EZ834" s="602"/>
      <c r="FA834" s="602"/>
      <c r="FB834" s="602"/>
      <c r="FC834" s="602"/>
      <c r="FD834" s="602"/>
      <c r="FE834" s="602"/>
      <c r="FF834" s="602"/>
      <c r="FG834" s="602"/>
      <c r="FH834" s="602"/>
      <c r="FI834" s="602"/>
      <c r="FJ834" s="602"/>
      <c r="FK834" s="602"/>
      <c r="FL834" s="602"/>
      <c r="FM834" s="602"/>
      <c r="FN834" s="602"/>
      <c r="FO834" s="602"/>
      <c r="FP834" s="602"/>
      <c r="FQ834" s="602"/>
      <c r="FR834" s="602"/>
      <c r="FS834" s="602"/>
      <c r="FT834" s="602"/>
      <c r="FU834" s="602"/>
      <c r="FV834" s="602"/>
      <c r="FW834" s="602"/>
      <c r="FX834" s="602"/>
      <c r="FY834" s="602"/>
      <c r="FZ834" s="602"/>
      <c r="GA834" s="602"/>
      <c r="GB834" s="602"/>
      <c r="GC834" s="602"/>
      <c r="GD834" s="602"/>
      <c r="GE834" s="602"/>
      <c r="GF834" s="602"/>
      <c r="GG834" s="602"/>
      <c r="GH834" s="602"/>
      <c r="GI834" s="602"/>
      <c r="GJ834" s="602"/>
      <c r="GK834" s="602"/>
      <c r="GL834" s="602"/>
      <c r="GM834" s="602"/>
      <c r="GN834" s="602"/>
      <c r="GO834" s="602"/>
      <c r="GP834" s="602"/>
      <c r="GQ834" s="602"/>
      <c r="GR834" s="602"/>
      <c r="GS834" s="602"/>
      <c r="GT834" s="602"/>
      <c r="GU834" s="602"/>
      <c r="GV834" s="602"/>
      <c r="GW834" s="602"/>
      <c r="GX834" s="602"/>
      <c r="GY834" s="602"/>
      <c r="GZ834" s="602"/>
      <c r="HA834" s="602"/>
      <c r="HB834" s="602"/>
      <c r="HC834" s="602"/>
      <c r="HD834" s="602"/>
      <c r="HE834" s="602"/>
      <c r="HF834" s="602"/>
      <c r="HG834" s="602"/>
      <c r="HH834" s="602"/>
      <c r="HI834" s="602"/>
      <c r="HJ834" s="602"/>
      <c r="HK834" s="602"/>
      <c r="HL834" s="602"/>
      <c r="HM834" s="602"/>
      <c r="HN834" s="602"/>
      <c r="HO834" s="602"/>
      <c r="HP834" s="602"/>
      <c r="HQ834" s="602"/>
      <c r="HR834" s="602"/>
      <c r="HS834" s="602"/>
      <c r="HT834" s="602"/>
      <c r="HU834" s="602"/>
      <c r="HV834" s="602"/>
      <c r="HW834" s="602"/>
      <c r="HX834" s="602"/>
      <c r="HY834" s="602"/>
      <c r="HZ834" s="602"/>
      <c r="IA834" s="602"/>
      <c r="IB834" s="602"/>
      <c r="IC834" s="602"/>
      <c r="ID834" s="602"/>
      <c r="IE834" s="602"/>
      <c r="IF834" s="602"/>
      <c r="IG834" s="602"/>
      <c r="IH834" s="602"/>
      <c r="II834" s="602"/>
      <c r="IJ834" s="602"/>
      <c r="IK834" s="602"/>
      <c r="IL834" s="602"/>
      <c r="IM834" s="602"/>
      <c r="IN834" s="602"/>
      <c r="IO834" s="602"/>
      <c r="IP834" s="602"/>
      <c r="IQ834" s="602"/>
      <c r="IR834" s="602"/>
      <c r="IS834" s="602"/>
      <c r="IT834" s="602"/>
      <c r="IU834" s="602"/>
      <c r="IV834" s="602"/>
      <c r="IW834" s="602"/>
      <c r="IX834" s="602"/>
      <c r="IY834" s="602"/>
      <c r="IZ834" s="602"/>
      <c r="JA834" s="602"/>
      <c r="JB834" s="602"/>
      <c r="JC834" s="602"/>
      <c r="JD834" s="602"/>
      <c r="JE834" s="602"/>
      <c r="JF834" s="602"/>
      <c r="JG834" s="602"/>
      <c r="JH834" s="602"/>
      <c r="JI834" s="602"/>
      <c r="JJ834" s="602"/>
      <c r="JK834" s="602"/>
      <c r="JL834" s="602"/>
      <c r="JM834" s="602"/>
      <c r="JN834" s="602"/>
      <c r="JO834" s="602"/>
      <c r="JP834" s="602"/>
      <c r="JQ834" s="602"/>
      <c r="JR834" s="602"/>
      <c r="JS834" s="602"/>
      <c r="JT834" s="602"/>
      <c r="JU834" s="602"/>
      <c r="JV834" s="602"/>
      <c r="JW834" s="602"/>
      <c r="JX834" s="602"/>
      <c r="JY834" s="602"/>
      <c r="JZ834" s="602"/>
      <c r="KA834" s="602"/>
      <c r="KB834" s="602"/>
      <c r="KC834" s="602"/>
      <c r="KD834" s="602"/>
      <c r="KE834" s="602"/>
      <c r="KF834" s="602"/>
      <c r="KG834" s="602"/>
      <c r="KH834" s="602"/>
      <c r="KI834" s="602"/>
      <c r="KJ834" s="602"/>
      <c r="KK834" s="602"/>
      <c r="KL834" s="602"/>
      <c r="KM834" s="602"/>
      <c r="KN834" s="602"/>
      <c r="KO834" s="602"/>
      <c r="KP834" s="602"/>
      <c r="KQ834" s="602"/>
      <c r="KR834" s="602"/>
      <c r="KS834" s="602"/>
      <c r="KT834" s="602"/>
      <c r="KU834" s="602"/>
      <c r="KV834" s="602"/>
      <c r="KW834" s="602"/>
      <c r="KX834" s="602"/>
      <c r="KY834" s="602"/>
      <c r="KZ834" s="602"/>
      <c r="LA834" s="602"/>
      <c r="LB834" s="602"/>
      <c r="LC834" s="602"/>
      <c r="LD834" s="602"/>
      <c r="LE834" s="602"/>
      <c r="LF834" s="602"/>
      <c r="LG834" s="602"/>
      <c r="LH834" s="602"/>
      <c r="LI834" s="602"/>
      <c r="LJ834" s="602"/>
      <c r="LK834" s="602"/>
      <c r="LL834" s="602"/>
      <c r="LM834" s="602"/>
      <c r="LN834" s="602"/>
      <c r="LO834" s="602"/>
      <c r="LP834" s="602"/>
      <c r="LQ834" s="602"/>
      <c r="LR834" s="602"/>
      <c r="LS834" s="602"/>
      <c r="LT834" s="602"/>
      <c r="LU834" s="602"/>
      <c r="LV834" s="602"/>
      <c r="LW834" s="602"/>
      <c r="LX834" s="602"/>
      <c r="LY834" s="602"/>
      <c r="LZ834" s="602"/>
      <c r="MA834" s="602"/>
      <c r="MB834" s="602"/>
      <c r="MC834" s="602"/>
      <c r="MD834" s="602"/>
      <c r="ME834" s="602"/>
      <c r="MF834" s="602"/>
      <c r="MG834" s="602"/>
      <c r="MH834" s="602"/>
      <c r="MI834" s="602"/>
      <c r="MJ834" s="602"/>
      <c r="MK834" s="602"/>
      <c r="ML834" s="602"/>
      <c r="MM834" s="602"/>
      <c r="MN834" s="602"/>
      <c r="MO834" s="602"/>
      <c r="MP834" s="602"/>
      <c r="MQ834" s="602"/>
      <c r="MR834" s="602"/>
      <c r="MS834" s="602"/>
      <c r="MT834" s="602"/>
      <c r="MU834" s="602"/>
      <c r="MV834" s="602"/>
      <c r="MW834" s="602"/>
      <c r="MX834" s="602"/>
      <c r="MY834" s="602"/>
      <c r="MZ834" s="602"/>
      <c r="NA834" s="602"/>
      <c r="NB834" s="602"/>
      <c r="NC834" s="602"/>
      <c r="ND834" s="602"/>
      <c r="NE834" s="602"/>
      <c r="NF834" s="602"/>
      <c r="NG834" s="602"/>
      <c r="NH834" s="602"/>
      <c r="NI834" s="602"/>
      <c r="NJ834" s="602"/>
      <c r="NK834" s="602"/>
      <c r="NL834" s="602"/>
      <c r="NM834" s="602"/>
      <c r="NN834" s="602"/>
      <c r="NO834" s="602"/>
      <c r="NP834" s="602"/>
      <c r="NQ834" s="602"/>
      <c r="NR834" s="602"/>
      <c r="NS834" s="602"/>
      <c r="NT834" s="602"/>
      <c r="NU834" s="602"/>
      <c r="NV834" s="602"/>
      <c r="NW834" s="602"/>
      <c r="NX834" s="602"/>
      <c r="NY834" s="602"/>
      <c r="NZ834" s="602"/>
      <c r="OA834" s="602"/>
      <c r="OB834" s="602"/>
      <c r="OC834" s="602"/>
      <c r="OD834" s="602"/>
      <c r="OE834" s="602"/>
      <c r="OF834" s="602"/>
      <c r="OG834" s="602"/>
      <c r="OH834" s="602"/>
      <c r="OI834" s="602"/>
      <c r="OJ834" s="602"/>
      <c r="OK834" s="602"/>
      <c r="OL834" s="602"/>
      <c r="OM834" s="602"/>
      <c r="ON834" s="602"/>
      <c r="OO834" s="602"/>
      <c r="OP834" s="602"/>
      <c r="OQ834" s="602"/>
      <c r="OR834" s="602"/>
      <c r="OS834" s="602"/>
      <c r="OT834" s="602"/>
      <c r="OU834" s="602"/>
      <c r="OV834" s="602"/>
      <c r="OW834" s="602"/>
      <c r="OX834" s="602"/>
      <c r="OY834" s="602"/>
      <c r="OZ834" s="602"/>
      <c r="PA834" s="602"/>
      <c r="PB834" s="602"/>
      <c r="PC834" s="602"/>
      <c r="PD834" s="602"/>
      <c r="PE834" s="602"/>
      <c r="PF834" s="602"/>
      <c r="PG834" s="602"/>
      <c r="PH834" s="602"/>
      <c r="PI834" s="602"/>
      <c r="PJ834" s="602"/>
      <c r="PK834" s="602"/>
      <c r="PL834" s="602"/>
      <c r="PM834" s="602"/>
      <c r="PN834" s="602"/>
      <c r="PO834" s="602"/>
      <c r="PP834" s="602"/>
      <c r="PQ834" s="602"/>
      <c r="PR834" s="602"/>
      <c r="PS834" s="602"/>
      <c r="PT834" s="602"/>
      <c r="PU834" s="602"/>
      <c r="PV834" s="602"/>
      <c r="PW834" s="602"/>
      <c r="PX834" s="602"/>
      <c r="PY834" s="602"/>
      <c r="PZ834" s="602"/>
      <c r="QA834" s="602"/>
      <c r="QB834" s="602"/>
      <c r="QC834" s="602"/>
      <c r="QD834" s="602"/>
      <c r="QE834" s="602"/>
      <c r="QF834" s="602"/>
      <c r="QG834" s="602"/>
      <c r="QH834" s="602"/>
      <c r="QI834" s="602"/>
      <c r="QJ834" s="602"/>
      <c r="QK834" s="602"/>
      <c r="QL834" s="602"/>
      <c r="QM834" s="602"/>
      <c r="QN834" s="602"/>
      <c r="QO834" s="602"/>
      <c r="QP834" s="602"/>
      <c r="QQ834" s="602"/>
      <c r="QR834" s="602"/>
      <c r="QS834" s="602"/>
      <c r="QT834" s="602"/>
      <c r="QU834" s="602"/>
      <c r="QV834" s="602"/>
      <c r="QW834" s="602"/>
      <c r="QX834" s="602"/>
      <c r="QY834" s="602"/>
      <c r="QZ834" s="602"/>
      <c r="RA834" s="602"/>
      <c r="RB834" s="602"/>
      <c r="RC834" s="602"/>
      <c r="RD834" s="602"/>
      <c r="RE834" s="602"/>
      <c r="RF834" s="602"/>
      <c r="RG834" s="602"/>
      <c r="RH834" s="602"/>
      <c r="RI834" s="602"/>
      <c r="RJ834" s="602"/>
      <c r="RK834" s="602"/>
      <c r="RL834" s="602"/>
      <c r="RM834" s="602"/>
      <c r="RN834" s="602"/>
      <c r="RO834" s="602"/>
      <c r="RP834" s="602"/>
      <c r="RQ834" s="602"/>
      <c r="RR834" s="602"/>
      <c r="RS834" s="602"/>
      <c r="RT834" s="602"/>
      <c r="RU834" s="602"/>
      <c r="RV834" s="602"/>
      <c r="RW834" s="602"/>
      <c r="RX834" s="602"/>
      <c r="RY834" s="602"/>
      <c r="RZ834" s="602"/>
      <c r="SA834" s="602"/>
      <c r="SB834" s="602"/>
      <c r="SC834" s="602"/>
      <c r="SD834" s="602"/>
      <c r="SE834" s="602"/>
      <c r="SF834" s="602"/>
      <c r="SG834" s="602"/>
      <c r="SH834" s="602"/>
      <c r="SI834" s="602"/>
      <c r="SJ834" s="602"/>
      <c r="SK834" s="602"/>
      <c r="SL834" s="602"/>
      <c r="SM834" s="602"/>
      <c r="SN834" s="602"/>
      <c r="SO834" s="602"/>
      <c r="SP834" s="602"/>
      <c r="SQ834" s="602"/>
      <c r="SR834" s="602"/>
      <c r="SS834" s="602"/>
      <c r="ST834" s="602"/>
      <c r="SU834" s="602"/>
      <c r="SV834" s="602"/>
      <c r="SW834" s="602"/>
      <c r="SX834" s="602"/>
      <c r="SY834" s="602"/>
      <c r="SZ834" s="602"/>
      <c r="TA834" s="602"/>
      <c r="TB834" s="602"/>
      <c r="TC834" s="602"/>
      <c r="TD834" s="602"/>
      <c r="TE834" s="602"/>
      <c r="TF834" s="602"/>
      <c r="TG834" s="602"/>
      <c r="TH834" s="602"/>
      <c r="TI834" s="602"/>
      <c r="TJ834" s="602"/>
      <c r="TK834" s="602"/>
      <c r="TL834" s="602"/>
      <c r="TM834" s="602"/>
      <c r="TN834" s="602"/>
      <c r="TO834" s="602"/>
      <c r="TP834" s="602"/>
      <c r="TQ834" s="602"/>
      <c r="TR834" s="602"/>
      <c r="TS834" s="602"/>
      <c r="TT834" s="602"/>
      <c r="TU834" s="602"/>
      <c r="TV834" s="602"/>
      <c r="TW834" s="602"/>
      <c r="TX834" s="602"/>
      <c r="TY834" s="602"/>
      <c r="TZ834" s="602"/>
      <c r="UA834" s="602"/>
      <c r="UB834" s="602"/>
      <c r="UC834" s="602"/>
      <c r="UD834" s="602"/>
      <c r="UE834" s="602"/>
      <c r="UF834" s="602"/>
      <c r="UG834" s="602"/>
      <c r="UH834" s="602"/>
      <c r="UI834" s="602"/>
      <c r="UJ834" s="602"/>
      <c r="UK834" s="602"/>
      <c r="UL834" s="602"/>
      <c r="UM834" s="602"/>
      <c r="UN834" s="602"/>
      <c r="UO834" s="602"/>
      <c r="UP834" s="602"/>
      <c r="UQ834" s="602"/>
      <c r="UR834" s="602"/>
      <c r="US834" s="602"/>
      <c r="UT834" s="602"/>
      <c r="UU834" s="602"/>
      <c r="UV834" s="602"/>
      <c r="UW834" s="602"/>
      <c r="UX834" s="602"/>
      <c r="UY834" s="602"/>
      <c r="UZ834" s="602"/>
      <c r="VA834" s="602"/>
      <c r="VB834" s="602"/>
      <c r="VC834" s="602"/>
      <c r="VD834" s="602"/>
      <c r="VE834" s="602"/>
      <c r="VF834" s="602"/>
      <c r="VG834" s="602"/>
      <c r="VH834" s="602"/>
      <c r="VI834" s="602"/>
      <c r="VJ834" s="602"/>
      <c r="VK834" s="602"/>
      <c r="VL834" s="602"/>
      <c r="VM834" s="602"/>
      <c r="VN834" s="602"/>
      <c r="VO834" s="602"/>
      <c r="VP834" s="602"/>
      <c r="VQ834" s="602"/>
      <c r="VR834" s="602"/>
      <c r="VS834" s="602"/>
      <c r="VT834" s="602"/>
      <c r="VU834" s="602"/>
      <c r="VV834" s="602"/>
      <c r="VW834" s="602"/>
      <c r="VX834" s="602"/>
      <c r="VY834" s="602"/>
      <c r="VZ834" s="602"/>
      <c r="WA834" s="602"/>
      <c r="WB834" s="602"/>
      <c r="WC834" s="602"/>
      <c r="WD834" s="602"/>
      <c r="WE834" s="602"/>
      <c r="WF834" s="602"/>
      <c r="WG834" s="602"/>
      <c r="WH834" s="602"/>
      <c r="WI834" s="602"/>
      <c r="WJ834" s="602"/>
      <c r="WK834" s="602"/>
      <c r="WL834" s="602"/>
      <c r="WM834" s="602"/>
      <c r="WN834" s="602"/>
      <c r="WO834" s="602"/>
      <c r="WP834" s="602"/>
      <c r="WQ834" s="602"/>
      <c r="WR834" s="602"/>
      <c r="WS834" s="602"/>
      <c r="WT834" s="602"/>
      <c r="WU834" s="602"/>
      <c r="WV834" s="602"/>
      <c r="WW834" s="602"/>
      <c r="WX834" s="602"/>
      <c r="WY834" s="602"/>
      <c r="WZ834" s="602"/>
      <c r="XA834" s="602"/>
      <c r="XB834" s="602"/>
      <c r="XC834" s="602"/>
      <c r="XD834" s="602"/>
      <c r="XE834" s="602"/>
      <c r="XF834" s="602"/>
      <c r="XG834" s="602"/>
      <c r="XH834" s="602"/>
      <c r="XI834" s="602"/>
      <c r="XJ834" s="602"/>
      <c r="XK834" s="602"/>
      <c r="XL834" s="602"/>
      <c r="XM834" s="602"/>
      <c r="XN834" s="602"/>
      <c r="XO834" s="602"/>
      <c r="XP834" s="602"/>
      <c r="XQ834" s="602"/>
      <c r="XR834" s="602"/>
      <c r="XS834" s="602"/>
      <c r="XT834" s="602"/>
      <c r="XU834" s="602"/>
      <c r="XV834" s="602"/>
      <c r="XW834" s="602"/>
      <c r="XX834" s="602"/>
      <c r="XY834" s="602"/>
      <c r="XZ834" s="602"/>
      <c r="YA834" s="602"/>
      <c r="YB834" s="602"/>
      <c r="YC834" s="602"/>
      <c r="YD834" s="602"/>
      <c r="YE834" s="602"/>
      <c r="YF834" s="602"/>
      <c r="YG834" s="602"/>
      <c r="YH834" s="602"/>
      <c r="YI834" s="602"/>
      <c r="YJ834" s="602"/>
      <c r="YK834" s="602"/>
      <c r="YL834" s="602"/>
      <c r="YM834" s="602"/>
      <c r="YN834" s="602"/>
      <c r="YO834" s="602"/>
      <c r="YP834" s="602"/>
      <c r="YQ834" s="602"/>
      <c r="YR834" s="602"/>
      <c r="YS834" s="602"/>
      <c r="YT834" s="602"/>
      <c r="YU834" s="602"/>
      <c r="YV834" s="602"/>
      <c r="YW834" s="602"/>
      <c r="YX834" s="602"/>
      <c r="YY834" s="602"/>
      <c r="YZ834" s="602"/>
      <c r="ZA834" s="602"/>
      <c r="ZB834" s="602"/>
      <c r="ZC834" s="602"/>
      <c r="ZD834" s="602"/>
      <c r="ZE834" s="602"/>
      <c r="ZF834" s="602"/>
      <c r="ZG834" s="602"/>
      <c r="ZH834" s="602"/>
      <c r="ZI834" s="602"/>
      <c r="ZJ834" s="602"/>
      <c r="ZK834" s="602"/>
      <c r="ZL834" s="602"/>
      <c r="ZM834" s="602"/>
      <c r="ZN834" s="602"/>
      <c r="ZO834" s="602"/>
      <c r="ZP834" s="602"/>
      <c r="ZQ834" s="602"/>
      <c r="ZR834" s="602"/>
      <c r="ZS834" s="602"/>
      <c r="ZT834" s="602"/>
      <c r="ZU834" s="602"/>
      <c r="ZV834" s="602"/>
      <c r="ZW834" s="602"/>
      <c r="ZX834" s="602"/>
      <c r="ZY834" s="602"/>
      <c r="ZZ834" s="602"/>
      <c r="AAA834" s="602"/>
      <c r="AAB834" s="602"/>
      <c r="AAC834" s="602"/>
      <c r="AAD834" s="602"/>
      <c r="AAE834" s="602"/>
      <c r="AAF834" s="602"/>
      <c r="AAG834" s="602"/>
      <c r="AAH834" s="602"/>
      <c r="AAI834" s="602"/>
      <c r="AAJ834" s="602"/>
      <c r="AAK834" s="602"/>
      <c r="AAL834" s="602"/>
      <c r="AAM834" s="602"/>
      <c r="AAN834" s="602"/>
      <c r="AAO834" s="602"/>
      <c r="AAP834" s="602"/>
      <c r="AAQ834" s="602"/>
      <c r="AAR834" s="602"/>
      <c r="AAS834" s="602"/>
      <c r="AAT834" s="602"/>
      <c r="AAU834" s="602"/>
      <c r="AAV834" s="602"/>
      <c r="AAW834" s="602"/>
      <c r="AAX834" s="602"/>
      <c r="AAY834" s="602"/>
      <c r="AAZ834" s="602"/>
      <c r="ABA834" s="602"/>
      <c r="ABB834" s="602"/>
      <c r="ABC834" s="602"/>
      <c r="ABD834" s="602"/>
      <c r="ABE834" s="602"/>
      <c r="ABF834" s="602"/>
      <c r="ABG834" s="602"/>
      <c r="ABH834" s="602"/>
      <c r="ABI834" s="602"/>
      <c r="ABJ834" s="602"/>
      <c r="ABK834" s="602"/>
      <c r="ABL834" s="602"/>
      <c r="ABM834" s="602"/>
      <c r="ABN834" s="602"/>
      <c r="ABO834" s="602"/>
      <c r="ABP834" s="602"/>
      <c r="ABQ834" s="602"/>
      <c r="ABR834" s="602"/>
      <c r="ABS834" s="602"/>
      <c r="ABT834" s="602"/>
      <c r="ABU834" s="602"/>
      <c r="ABV834" s="602"/>
      <c r="ABW834" s="602"/>
      <c r="ABX834" s="602"/>
      <c r="ABY834" s="602"/>
      <c r="ABZ834" s="602"/>
      <c r="ACA834" s="602"/>
      <c r="ACB834" s="602"/>
      <c r="ACC834" s="602"/>
      <c r="ACD834" s="602"/>
      <c r="ACE834" s="602"/>
      <c r="ACF834" s="602"/>
      <c r="ACG834" s="602"/>
      <c r="ACH834" s="602"/>
      <c r="ACI834" s="602"/>
      <c r="ACJ834" s="602"/>
      <c r="ACK834" s="602"/>
      <c r="ACL834" s="602"/>
      <c r="ACM834" s="602"/>
      <c r="ACN834" s="602"/>
      <c r="ACO834" s="602"/>
      <c r="ACP834" s="602"/>
      <c r="ACQ834" s="602"/>
      <c r="ACR834" s="602"/>
      <c r="ACS834" s="602"/>
      <c r="ACT834" s="602"/>
      <c r="ACU834" s="602"/>
      <c r="ACV834" s="602"/>
      <c r="ACW834" s="602"/>
      <c r="ACX834" s="602"/>
      <c r="ACY834" s="602"/>
      <c r="ACZ834" s="602"/>
      <c r="ADA834" s="602"/>
      <c r="ADB834" s="602"/>
      <c r="ADC834" s="602"/>
      <c r="ADD834" s="602"/>
      <c r="ADE834" s="602"/>
      <c r="ADF834" s="602"/>
      <c r="ADG834" s="602"/>
      <c r="ADH834" s="602"/>
      <c r="ADI834" s="602"/>
      <c r="ADJ834" s="602"/>
      <c r="ADK834" s="602"/>
      <c r="ADL834" s="602"/>
      <c r="ADM834" s="602"/>
      <c r="ADN834" s="602"/>
      <c r="ADO834" s="602"/>
      <c r="ADP834" s="602"/>
      <c r="ADQ834" s="602"/>
      <c r="ADR834" s="602"/>
      <c r="ADS834" s="602"/>
      <c r="ADT834" s="602"/>
      <c r="ADU834" s="602"/>
      <c r="ADV834" s="602"/>
      <c r="ADW834" s="602"/>
      <c r="ADX834" s="602"/>
      <c r="ADY834" s="602"/>
      <c r="ADZ834" s="602"/>
      <c r="AEA834" s="602"/>
      <c r="AEB834" s="602"/>
      <c r="AEC834" s="602"/>
      <c r="AED834" s="602"/>
      <c r="AEE834" s="602"/>
      <c r="AEF834" s="602"/>
      <c r="AEG834" s="602"/>
      <c r="AEH834" s="602"/>
      <c r="AEI834" s="602"/>
      <c r="AEJ834" s="602"/>
      <c r="AEK834" s="602"/>
      <c r="AEL834" s="602"/>
      <c r="AEM834" s="602"/>
      <c r="AEN834" s="602"/>
      <c r="AEO834" s="602"/>
      <c r="AEP834" s="602"/>
      <c r="AEQ834" s="602"/>
      <c r="AER834" s="602"/>
      <c r="AES834" s="602"/>
      <c r="AET834" s="602"/>
      <c r="AEU834" s="602"/>
      <c r="AEV834" s="602"/>
      <c r="AEW834" s="602"/>
      <c r="AEX834" s="602"/>
      <c r="AEY834" s="602"/>
      <c r="AEZ834" s="602"/>
      <c r="AFA834" s="602"/>
      <c r="AFB834" s="602"/>
      <c r="AFC834" s="602"/>
      <c r="AFD834" s="602"/>
      <c r="AFE834" s="602"/>
      <c r="AFF834" s="602"/>
      <c r="AFG834" s="602"/>
      <c r="AFH834" s="602"/>
      <c r="AFI834" s="602"/>
      <c r="AFJ834" s="602"/>
      <c r="AFK834" s="602"/>
      <c r="AFL834" s="602"/>
      <c r="AFM834" s="602"/>
      <c r="AFN834" s="602"/>
      <c r="AFO834" s="602"/>
      <c r="AFP834" s="602"/>
      <c r="AFQ834" s="602"/>
      <c r="AFR834" s="602"/>
      <c r="AFS834" s="602"/>
      <c r="AFT834" s="602"/>
      <c r="AFU834" s="602"/>
      <c r="AFV834" s="602"/>
      <c r="AFW834" s="602"/>
      <c r="AFX834" s="602"/>
      <c r="AFY834" s="602"/>
      <c r="AFZ834" s="602"/>
      <c r="AGA834" s="602"/>
      <c r="AGB834" s="602"/>
      <c r="AGC834" s="602"/>
      <c r="AGD834" s="602"/>
      <c r="AGE834" s="602"/>
      <c r="AGF834" s="602"/>
      <c r="AGG834" s="602"/>
      <c r="AGH834" s="602"/>
      <c r="AGI834" s="602"/>
      <c r="AGJ834" s="602"/>
      <c r="AGK834" s="602"/>
      <c r="AGL834" s="602"/>
      <c r="AGM834" s="602"/>
      <c r="AGN834" s="602"/>
      <c r="AGO834" s="602"/>
      <c r="AGP834" s="602"/>
      <c r="AGQ834" s="602"/>
      <c r="AGR834" s="602"/>
      <c r="AGS834" s="602"/>
      <c r="AGT834" s="602"/>
      <c r="AGU834" s="602"/>
      <c r="AGV834" s="602"/>
      <c r="AGW834" s="602"/>
      <c r="AGX834" s="602"/>
      <c r="AGY834" s="602"/>
      <c r="AGZ834" s="602"/>
      <c r="AHA834" s="602"/>
      <c r="AHB834" s="602"/>
      <c r="AHC834" s="602"/>
      <c r="AHD834" s="602"/>
      <c r="AHE834" s="602"/>
      <c r="AHF834" s="602"/>
      <c r="AHG834" s="602"/>
      <c r="AHH834" s="602"/>
      <c r="AHI834" s="602"/>
      <c r="AHJ834" s="602"/>
      <c r="AHK834" s="602"/>
      <c r="AHL834" s="602"/>
      <c r="AHM834" s="602"/>
      <c r="AHN834" s="602"/>
      <c r="AHO834" s="602"/>
      <c r="AHP834" s="602"/>
      <c r="AHQ834" s="602"/>
      <c r="AHR834" s="602"/>
      <c r="AHS834" s="602"/>
      <c r="AHT834" s="602"/>
      <c r="AHU834" s="602"/>
      <c r="AHV834" s="602"/>
      <c r="AHW834" s="602"/>
      <c r="AHX834" s="602"/>
      <c r="AHY834" s="602"/>
      <c r="AHZ834" s="602"/>
      <c r="AIA834" s="602"/>
      <c r="AIB834" s="602"/>
      <c r="AIC834" s="602"/>
      <c r="AID834" s="602"/>
      <c r="AIE834" s="602"/>
      <c r="AIF834" s="602"/>
      <c r="AIG834" s="602"/>
      <c r="AIH834" s="602"/>
      <c r="AII834" s="602"/>
      <c r="AIJ834" s="602"/>
      <c r="AIK834" s="602"/>
      <c r="AIL834" s="602"/>
      <c r="AIM834" s="602"/>
      <c r="AIN834" s="602"/>
      <c r="AIO834" s="602"/>
      <c r="AIP834" s="602"/>
      <c r="AIQ834" s="602"/>
      <c r="AIR834" s="602"/>
      <c r="AIS834" s="602"/>
      <c r="AIT834" s="602"/>
      <c r="AIU834" s="602"/>
      <c r="AIV834" s="602"/>
      <c r="AIW834" s="602"/>
      <c r="AIX834" s="602"/>
      <c r="AIY834" s="602"/>
      <c r="AIZ834" s="602"/>
      <c r="AJA834" s="602"/>
      <c r="AJB834" s="602"/>
      <c r="AJC834" s="602"/>
      <c r="AJD834" s="602"/>
      <c r="AJE834" s="602"/>
      <c r="AJF834" s="602"/>
      <c r="AJG834" s="602"/>
      <c r="AJH834" s="602"/>
      <c r="AJI834" s="602"/>
    </row>
    <row r="835" spans="1:945">
      <c r="A835" s="603"/>
      <c r="B835" s="623">
        <v>44656</v>
      </c>
      <c r="C835" s="623" t="s">
        <v>1217</v>
      </c>
      <c r="D835" s="615" t="s">
        <v>2956</v>
      </c>
      <c r="E835" s="617" t="s">
        <v>4854</v>
      </c>
      <c r="F835" s="615"/>
      <c r="G835" s="615"/>
      <c r="H835" s="615"/>
      <c r="I835" s="615" t="s">
        <v>3062</v>
      </c>
      <c r="J835" s="618"/>
      <c r="K835" s="615" t="s">
        <v>4888</v>
      </c>
      <c r="L835" s="615" t="s">
        <v>4883</v>
      </c>
      <c r="M835" s="616">
        <v>44655</v>
      </c>
      <c r="N835" s="616">
        <v>44866</v>
      </c>
      <c r="O835" s="616"/>
      <c r="P835" s="616"/>
      <c r="Q835" s="616"/>
      <c r="R835" s="616"/>
      <c r="S835" s="615" t="s">
        <v>2959</v>
      </c>
      <c r="T835" s="615">
        <v>60</v>
      </c>
      <c r="U835" s="615">
        <v>49203132</v>
      </c>
      <c r="V835" s="615" t="s">
        <v>986</v>
      </c>
      <c r="W835" s="615">
        <v>360</v>
      </c>
      <c r="X835" s="619">
        <v>9152</v>
      </c>
      <c r="Y835" s="539">
        <f t="shared" si="36"/>
        <v>3294720</v>
      </c>
      <c r="Z835" s="605">
        <v>0.55000000000000004</v>
      </c>
      <c r="AA835" s="681">
        <f t="shared" si="37"/>
        <v>1812096.0000000002</v>
      </c>
      <c r="AB835" s="625"/>
      <c r="AC835" s="621">
        <v>0</v>
      </c>
      <c r="AD835" s="609"/>
      <c r="AE835" s="606"/>
      <c r="AF835" s="695">
        <f t="shared" si="38"/>
        <v>1812096.0000000002</v>
      </c>
      <c r="AG835" s="604" t="s">
        <v>1073</v>
      </c>
      <c r="AH835" s="604"/>
      <c r="AI835" s="604">
        <v>60</v>
      </c>
      <c r="AJ835" s="608" t="s">
        <v>2619</v>
      </c>
      <c r="AK835" s="604" t="s">
        <v>1088</v>
      </c>
      <c r="AL835" s="607" t="s">
        <v>2620</v>
      </c>
      <c r="AM835" s="604" t="s">
        <v>52</v>
      </c>
      <c r="AN835" s="604" t="s">
        <v>1076</v>
      </c>
      <c r="AO835" s="604"/>
      <c r="AP835" s="606"/>
      <c r="AQ835" s="606" t="s">
        <v>37</v>
      </c>
      <c r="AR835" s="606" t="s">
        <v>3086</v>
      </c>
      <c r="AS835" s="603" t="s">
        <v>1078</v>
      </c>
      <c r="AT835" s="610" t="s">
        <v>1078</v>
      </c>
      <c r="AU835" s="610" t="s">
        <v>1078</v>
      </c>
      <c r="AV835" s="605">
        <v>0.73</v>
      </c>
      <c r="AW835" s="602"/>
      <c r="AX835" s="602"/>
      <c r="AY835" s="602"/>
      <c r="AZ835" s="602"/>
      <c r="BA835" s="602"/>
      <c r="BB835" s="602"/>
      <c r="BC835" s="602"/>
      <c r="BD835" s="602"/>
      <c r="BE835" s="602"/>
      <c r="BF835" s="602"/>
      <c r="BG835" s="602"/>
      <c r="BH835" s="602"/>
      <c r="BI835" s="602"/>
      <c r="BJ835" s="602"/>
      <c r="BK835" s="602"/>
      <c r="BL835" s="602"/>
      <c r="BM835" s="602"/>
      <c r="BN835" s="602"/>
      <c r="BO835" s="602"/>
      <c r="BP835" s="602"/>
      <c r="BQ835" s="602"/>
      <c r="BR835" s="602"/>
      <c r="BS835" s="602"/>
      <c r="BT835" s="602"/>
      <c r="BU835" s="602"/>
      <c r="BV835" s="602"/>
      <c r="BW835" s="602"/>
      <c r="BX835" s="602"/>
      <c r="BY835" s="602"/>
      <c r="BZ835" s="602"/>
      <c r="CA835" s="602"/>
      <c r="CB835" s="602"/>
      <c r="CC835" s="602"/>
      <c r="CD835" s="602"/>
      <c r="CE835" s="602"/>
      <c r="CF835" s="602"/>
      <c r="CG835" s="602"/>
      <c r="CH835" s="602"/>
      <c r="CI835" s="602"/>
      <c r="CJ835" s="602"/>
      <c r="CK835" s="602"/>
      <c r="CL835" s="602"/>
      <c r="CM835" s="602"/>
      <c r="CN835" s="602"/>
      <c r="CO835" s="602"/>
      <c r="CP835" s="602"/>
      <c r="CQ835" s="602"/>
      <c r="CR835" s="602"/>
      <c r="CS835" s="602"/>
      <c r="CT835" s="602"/>
      <c r="CU835" s="602"/>
      <c r="CV835" s="602"/>
      <c r="CW835" s="602"/>
      <c r="CX835" s="602"/>
      <c r="CY835" s="602"/>
      <c r="CZ835" s="602"/>
      <c r="DA835" s="602"/>
      <c r="DB835" s="602"/>
      <c r="DC835" s="602"/>
      <c r="DD835" s="602"/>
      <c r="DE835" s="602"/>
      <c r="DF835" s="602"/>
      <c r="DG835" s="602"/>
      <c r="DH835" s="602"/>
      <c r="DI835" s="602"/>
      <c r="DJ835" s="602"/>
      <c r="DK835" s="602"/>
      <c r="DL835" s="602"/>
      <c r="DM835" s="602"/>
      <c r="DN835" s="602"/>
      <c r="DO835" s="602"/>
      <c r="DP835" s="602"/>
      <c r="DQ835" s="602"/>
      <c r="DR835" s="602"/>
      <c r="DS835" s="602"/>
      <c r="DT835" s="602"/>
      <c r="DU835" s="602"/>
      <c r="DV835" s="602"/>
      <c r="DW835" s="602"/>
      <c r="DX835" s="602"/>
      <c r="DY835" s="602"/>
      <c r="DZ835" s="602"/>
      <c r="EA835" s="602"/>
      <c r="EB835" s="602"/>
      <c r="EC835" s="602"/>
      <c r="ED835" s="602"/>
      <c r="EE835" s="602"/>
      <c r="EF835" s="602"/>
      <c r="EG835" s="602"/>
      <c r="EH835" s="602"/>
      <c r="EI835" s="602"/>
      <c r="EJ835" s="602"/>
      <c r="EK835" s="602"/>
      <c r="EL835" s="602"/>
      <c r="EM835" s="602"/>
      <c r="EN835" s="602"/>
      <c r="EO835" s="602"/>
      <c r="EP835" s="602"/>
      <c r="EQ835" s="602"/>
      <c r="ER835" s="602"/>
      <c r="ES835" s="602"/>
      <c r="ET835" s="602"/>
      <c r="EU835" s="602"/>
      <c r="EV835" s="602"/>
      <c r="EW835" s="602"/>
      <c r="EX835" s="602"/>
      <c r="EY835" s="602"/>
      <c r="EZ835" s="602"/>
      <c r="FA835" s="602"/>
      <c r="FB835" s="602"/>
      <c r="FC835" s="602"/>
      <c r="FD835" s="602"/>
      <c r="FE835" s="602"/>
      <c r="FF835" s="602"/>
      <c r="FG835" s="602"/>
      <c r="FH835" s="602"/>
      <c r="FI835" s="602"/>
      <c r="FJ835" s="602"/>
      <c r="FK835" s="602"/>
      <c r="FL835" s="602"/>
      <c r="FM835" s="602"/>
      <c r="FN835" s="602"/>
      <c r="FO835" s="602"/>
      <c r="FP835" s="602"/>
      <c r="FQ835" s="602"/>
      <c r="FR835" s="602"/>
      <c r="FS835" s="602"/>
      <c r="FT835" s="602"/>
      <c r="FU835" s="602"/>
      <c r="FV835" s="602"/>
      <c r="FW835" s="602"/>
      <c r="FX835" s="602"/>
      <c r="FY835" s="602"/>
      <c r="FZ835" s="602"/>
      <c r="GA835" s="602"/>
      <c r="GB835" s="602"/>
      <c r="GC835" s="602"/>
      <c r="GD835" s="602"/>
      <c r="GE835" s="602"/>
      <c r="GF835" s="602"/>
      <c r="GG835" s="602"/>
      <c r="GH835" s="602"/>
      <c r="GI835" s="602"/>
      <c r="GJ835" s="602"/>
      <c r="GK835" s="602"/>
      <c r="GL835" s="602"/>
      <c r="GM835" s="602"/>
      <c r="GN835" s="602"/>
      <c r="GO835" s="602"/>
      <c r="GP835" s="602"/>
      <c r="GQ835" s="602"/>
      <c r="GR835" s="602"/>
      <c r="GS835" s="602"/>
      <c r="GT835" s="602"/>
      <c r="GU835" s="602"/>
      <c r="GV835" s="602"/>
      <c r="GW835" s="602"/>
      <c r="GX835" s="602"/>
      <c r="GY835" s="602"/>
      <c r="GZ835" s="602"/>
      <c r="HA835" s="602"/>
      <c r="HB835" s="602"/>
      <c r="HC835" s="602"/>
      <c r="HD835" s="602"/>
      <c r="HE835" s="602"/>
      <c r="HF835" s="602"/>
      <c r="HG835" s="602"/>
      <c r="HH835" s="602"/>
      <c r="HI835" s="602"/>
      <c r="HJ835" s="602"/>
      <c r="HK835" s="602"/>
      <c r="HL835" s="602"/>
      <c r="HM835" s="602"/>
      <c r="HN835" s="602"/>
      <c r="HO835" s="602"/>
      <c r="HP835" s="602"/>
      <c r="HQ835" s="602"/>
      <c r="HR835" s="602"/>
      <c r="HS835" s="602"/>
      <c r="HT835" s="602"/>
      <c r="HU835" s="602"/>
      <c r="HV835" s="602"/>
      <c r="HW835" s="602"/>
      <c r="HX835" s="602"/>
      <c r="HY835" s="602"/>
      <c r="HZ835" s="602"/>
      <c r="IA835" s="602"/>
      <c r="IB835" s="602"/>
      <c r="IC835" s="602"/>
      <c r="ID835" s="602"/>
      <c r="IE835" s="602"/>
      <c r="IF835" s="602"/>
      <c r="IG835" s="602"/>
      <c r="IH835" s="602"/>
      <c r="II835" s="602"/>
      <c r="IJ835" s="602"/>
      <c r="IK835" s="602"/>
      <c r="IL835" s="602"/>
      <c r="IM835" s="602"/>
      <c r="IN835" s="602"/>
      <c r="IO835" s="602"/>
      <c r="IP835" s="602"/>
      <c r="IQ835" s="602"/>
      <c r="IR835" s="602"/>
      <c r="IS835" s="602"/>
      <c r="IT835" s="602"/>
      <c r="IU835" s="602"/>
      <c r="IV835" s="602"/>
      <c r="IW835" s="602"/>
      <c r="IX835" s="602"/>
      <c r="IY835" s="602"/>
      <c r="IZ835" s="602"/>
      <c r="JA835" s="602"/>
      <c r="JB835" s="602"/>
      <c r="JC835" s="602"/>
      <c r="JD835" s="602"/>
      <c r="JE835" s="602"/>
      <c r="JF835" s="602"/>
      <c r="JG835" s="602"/>
      <c r="JH835" s="602"/>
      <c r="JI835" s="602"/>
      <c r="JJ835" s="602"/>
      <c r="JK835" s="602"/>
      <c r="JL835" s="602"/>
      <c r="JM835" s="602"/>
      <c r="JN835" s="602"/>
      <c r="JO835" s="602"/>
      <c r="JP835" s="602"/>
      <c r="JQ835" s="602"/>
      <c r="JR835" s="602"/>
      <c r="JS835" s="602"/>
      <c r="JT835" s="602"/>
      <c r="JU835" s="602"/>
      <c r="JV835" s="602"/>
      <c r="JW835" s="602"/>
      <c r="JX835" s="602"/>
      <c r="JY835" s="602"/>
      <c r="JZ835" s="602"/>
      <c r="KA835" s="602"/>
      <c r="KB835" s="602"/>
      <c r="KC835" s="602"/>
      <c r="KD835" s="602"/>
      <c r="KE835" s="602"/>
      <c r="KF835" s="602"/>
      <c r="KG835" s="602"/>
      <c r="KH835" s="602"/>
      <c r="KI835" s="602"/>
      <c r="KJ835" s="602"/>
      <c r="KK835" s="602"/>
      <c r="KL835" s="602"/>
      <c r="KM835" s="602"/>
      <c r="KN835" s="602"/>
      <c r="KO835" s="602"/>
      <c r="KP835" s="602"/>
      <c r="KQ835" s="602"/>
      <c r="KR835" s="602"/>
      <c r="KS835" s="602"/>
      <c r="KT835" s="602"/>
      <c r="KU835" s="602"/>
      <c r="KV835" s="602"/>
      <c r="KW835" s="602"/>
      <c r="KX835" s="602"/>
      <c r="KY835" s="602"/>
      <c r="KZ835" s="602"/>
      <c r="LA835" s="602"/>
      <c r="LB835" s="602"/>
      <c r="LC835" s="602"/>
      <c r="LD835" s="602"/>
      <c r="LE835" s="602"/>
      <c r="LF835" s="602"/>
      <c r="LG835" s="602"/>
      <c r="LH835" s="602"/>
      <c r="LI835" s="602"/>
      <c r="LJ835" s="602"/>
      <c r="LK835" s="602"/>
      <c r="LL835" s="602"/>
      <c r="LM835" s="602"/>
      <c r="LN835" s="602"/>
      <c r="LO835" s="602"/>
      <c r="LP835" s="602"/>
      <c r="LQ835" s="602"/>
      <c r="LR835" s="602"/>
      <c r="LS835" s="602"/>
      <c r="LT835" s="602"/>
      <c r="LU835" s="602"/>
      <c r="LV835" s="602"/>
      <c r="LW835" s="602"/>
      <c r="LX835" s="602"/>
      <c r="LY835" s="602"/>
      <c r="LZ835" s="602"/>
      <c r="MA835" s="602"/>
      <c r="MB835" s="602"/>
      <c r="MC835" s="602"/>
      <c r="MD835" s="602"/>
      <c r="ME835" s="602"/>
      <c r="MF835" s="602"/>
      <c r="MG835" s="602"/>
      <c r="MH835" s="602"/>
      <c r="MI835" s="602"/>
      <c r="MJ835" s="602"/>
      <c r="MK835" s="602"/>
      <c r="ML835" s="602"/>
      <c r="MM835" s="602"/>
      <c r="MN835" s="602"/>
      <c r="MO835" s="602"/>
      <c r="MP835" s="602"/>
      <c r="MQ835" s="602"/>
      <c r="MR835" s="602"/>
      <c r="MS835" s="602"/>
      <c r="MT835" s="602"/>
      <c r="MU835" s="602"/>
      <c r="MV835" s="602"/>
      <c r="MW835" s="602"/>
      <c r="MX835" s="602"/>
      <c r="MY835" s="602"/>
      <c r="MZ835" s="602"/>
      <c r="NA835" s="602"/>
      <c r="NB835" s="602"/>
      <c r="NC835" s="602"/>
      <c r="ND835" s="602"/>
      <c r="NE835" s="602"/>
      <c r="NF835" s="602"/>
      <c r="NG835" s="602"/>
      <c r="NH835" s="602"/>
      <c r="NI835" s="602"/>
      <c r="NJ835" s="602"/>
      <c r="NK835" s="602"/>
      <c r="NL835" s="602"/>
      <c r="NM835" s="602"/>
      <c r="NN835" s="602"/>
      <c r="NO835" s="602"/>
      <c r="NP835" s="602"/>
      <c r="NQ835" s="602"/>
      <c r="NR835" s="602"/>
      <c r="NS835" s="602"/>
      <c r="NT835" s="602"/>
      <c r="NU835" s="602"/>
      <c r="NV835" s="602"/>
      <c r="NW835" s="602"/>
      <c r="NX835" s="602"/>
      <c r="NY835" s="602"/>
      <c r="NZ835" s="602"/>
      <c r="OA835" s="602"/>
      <c r="OB835" s="602"/>
      <c r="OC835" s="602"/>
      <c r="OD835" s="602"/>
      <c r="OE835" s="602"/>
      <c r="OF835" s="602"/>
      <c r="OG835" s="602"/>
      <c r="OH835" s="602"/>
      <c r="OI835" s="602"/>
      <c r="OJ835" s="602"/>
      <c r="OK835" s="602"/>
      <c r="OL835" s="602"/>
      <c r="OM835" s="602"/>
      <c r="ON835" s="602"/>
      <c r="OO835" s="602"/>
      <c r="OP835" s="602"/>
      <c r="OQ835" s="602"/>
      <c r="OR835" s="602"/>
      <c r="OS835" s="602"/>
      <c r="OT835" s="602"/>
      <c r="OU835" s="602"/>
      <c r="OV835" s="602"/>
      <c r="OW835" s="602"/>
      <c r="OX835" s="602"/>
      <c r="OY835" s="602"/>
      <c r="OZ835" s="602"/>
      <c r="PA835" s="602"/>
      <c r="PB835" s="602"/>
      <c r="PC835" s="602"/>
      <c r="PD835" s="602"/>
      <c r="PE835" s="602"/>
      <c r="PF835" s="602"/>
      <c r="PG835" s="602"/>
      <c r="PH835" s="602"/>
      <c r="PI835" s="602"/>
      <c r="PJ835" s="602"/>
      <c r="PK835" s="602"/>
      <c r="PL835" s="602"/>
      <c r="PM835" s="602"/>
      <c r="PN835" s="602"/>
      <c r="PO835" s="602"/>
      <c r="PP835" s="602"/>
      <c r="PQ835" s="602"/>
      <c r="PR835" s="602"/>
      <c r="PS835" s="602"/>
      <c r="PT835" s="602"/>
      <c r="PU835" s="602"/>
      <c r="PV835" s="602"/>
      <c r="PW835" s="602"/>
      <c r="PX835" s="602"/>
      <c r="PY835" s="602"/>
      <c r="PZ835" s="602"/>
      <c r="QA835" s="602"/>
      <c r="QB835" s="602"/>
      <c r="QC835" s="602"/>
      <c r="QD835" s="602"/>
      <c r="QE835" s="602"/>
      <c r="QF835" s="602"/>
      <c r="QG835" s="602"/>
      <c r="QH835" s="602"/>
      <c r="QI835" s="602"/>
      <c r="QJ835" s="602"/>
      <c r="QK835" s="602"/>
      <c r="QL835" s="602"/>
      <c r="QM835" s="602"/>
      <c r="QN835" s="602"/>
      <c r="QO835" s="602"/>
      <c r="QP835" s="602"/>
      <c r="QQ835" s="602"/>
      <c r="QR835" s="602"/>
      <c r="QS835" s="602"/>
      <c r="QT835" s="602"/>
      <c r="QU835" s="602"/>
      <c r="QV835" s="602"/>
      <c r="QW835" s="602"/>
      <c r="QX835" s="602"/>
      <c r="QY835" s="602"/>
      <c r="QZ835" s="602"/>
      <c r="RA835" s="602"/>
      <c r="RB835" s="602"/>
      <c r="RC835" s="602"/>
      <c r="RD835" s="602"/>
      <c r="RE835" s="602"/>
      <c r="RF835" s="602"/>
      <c r="RG835" s="602"/>
      <c r="RH835" s="602"/>
      <c r="RI835" s="602"/>
      <c r="RJ835" s="602"/>
      <c r="RK835" s="602"/>
      <c r="RL835" s="602"/>
      <c r="RM835" s="602"/>
      <c r="RN835" s="602"/>
      <c r="RO835" s="602"/>
      <c r="RP835" s="602"/>
      <c r="RQ835" s="602"/>
      <c r="RR835" s="602"/>
      <c r="RS835" s="602"/>
      <c r="RT835" s="602"/>
      <c r="RU835" s="602"/>
      <c r="RV835" s="602"/>
      <c r="RW835" s="602"/>
      <c r="RX835" s="602"/>
      <c r="RY835" s="602"/>
      <c r="RZ835" s="602"/>
      <c r="SA835" s="602"/>
      <c r="SB835" s="602"/>
      <c r="SC835" s="602"/>
      <c r="SD835" s="602"/>
      <c r="SE835" s="602"/>
      <c r="SF835" s="602"/>
      <c r="SG835" s="602"/>
      <c r="SH835" s="602"/>
      <c r="SI835" s="602"/>
      <c r="SJ835" s="602"/>
      <c r="SK835" s="602"/>
      <c r="SL835" s="602"/>
      <c r="SM835" s="602"/>
      <c r="SN835" s="602"/>
      <c r="SO835" s="602"/>
      <c r="SP835" s="602"/>
      <c r="SQ835" s="602"/>
      <c r="SR835" s="602"/>
      <c r="SS835" s="602"/>
      <c r="ST835" s="602"/>
      <c r="SU835" s="602"/>
      <c r="SV835" s="602"/>
      <c r="SW835" s="602"/>
      <c r="SX835" s="602"/>
      <c r="SY835" s="602"/>
      <c r="SZ835" s="602"/>
      <c r="TA835" s="602"/>
      <c r="TB835" s="602"/>
      <c r="TC835" s="602"/>
      <c r="TD835" s="602"/>
      <c r="TE835" s="602"/>
      <c r="TF835" s="602"/>
      <c r="TG835" s="602"/>
      <c r="TH835" s="602"/>
      <c r="TI835" s="602"/>
      <c r="TJ835" s="602"/>
      <c r="TK835" s="602"/>
      <c r="TL835" s="602"/>
      <c r="TM835" s="602"/>
      <c r="TN835" s="602"/>
      <c r="TO835" s="602"/>
      <c r="TP835" s="602"/>
      <c r="TQ835" s="602"/>
      <c r="TR835" s="602"/>
      <c r="TS835" s="602"/>
      <c r="TT835" s="602"/>
      <c r="TU835" s="602"/>
      <c r="TV835" s="602"/>
      <c r="TW835" s="602"/>
      <c r="TX835" s="602"/>
      <c r="TY835" s="602"/>
      <c r="TZ835" s="602"/>
      <c r="UA835" s="602"/>
      <c r="UB835" s="602"/>
      <c r="UC835" s="602"/>
      <c r="UD835" s="602"/>
      <c r="UE835" s="602"/>
      <c r="UF835" s="602"/>
      <c r="UG835" s="602"/>
      <c r="UH835" s="602"/>
      <c r="UI835" s="602"/>
      <c r="UJ835" s="602"/>
      <c r="UK835" s="602"/>
      <c r="UL835" s="602"/>
      <c r="UM835" s="602"/>
      <c r="UN835" s="602"/>
      <c r="UO835" s="602"/>
      <c r="UP835" s="602"/>
      <c r="UQ835" s="602"/>
      <c r="UR835" s="602"/>
      <c r="US835" s="602"/>
      <c r="UT835" s="602"/>
      <c r="UU835" s="602"/>
      <c r="UV835" s="602"/>
      <c r="UW835" s="602"/>
      <c r="UX835" s="602"/>
      <c r="UY835" s="602"/>
      <c r="UZ835" s="602"/>
      <c r="VA835" s="602"/>
      <c r="VB835" s="602"/>
      <c r="VC835" s="602"/>
      <c r="VD835" s="602"/>
      <c r="VE835" s="602"/>
      <c r="VF835" s="602"/>
      <c r="VG835" s="602"/>
      <c r="VH835" s="602"/>
      <c r="VI835" s="602"/>
      <c r="VJ835" s="602"/>
      <c r="VK835" s="602"/>
      <c r="VL835" s="602"/>
      <c r="VM835" s="602"/>
      <c r="VN835" s="602"/>
      <c r="VO835" s="602"/>
      <c r="VP835" s="602"/>
      <c r="VQ835" s="602"/>
      <c r="VR835" s="602"/>
      <c r="VS835" s="602"/>
      <c r="VT835" s="602"/>
      <c r="VU835" s="602"/>
      <c r="VV835" s="602"/>
      <c r="VW835" s="602"/>
      <c r="VX835" s="602"/>
      <c r="VY835" s="602"/>
      <c r="VZ835" s="602"/>
      <c r="WA835" s="602"/>
      <c r="WB835" s="602"/>
      <c r="WC835" s="602"/>
      <c r="WD835" s="602"/>
      <c r="WE835" s="602"/>
      <c r="WF835" s="602"/>
      <c r="WG835" s="602"/>
      <c r="WH835" s="602"/>
      <c r="WI835" s="602"/>
      <c r="WJ835" s="602"/>
      <c r="WK835" s="602"/>
      <c r="WL835" s="602"/>
      <c r="WM835" s="602"/>
      <c r="WN835" s="602"/>
      <c r="WO835" s="602"/>
      <c r="WP835" s="602"/>
      <c r="WQ835" s="602"/>
      <c r="WR835" s="602"/>
      <c r="WS835" s="602"/>
      <c r="WT835" s="602"/>
      <c r="WU835" s="602"/>
      <c r="WV835" s="602"/>
      <c r="WW835" s="602"/>
      <c r="WX835" s="602"/>
      <c r="WY835" s="602"/>
      <c r="WZ835" s="602"/>
      <c r="XA835" s="602"/>
      <c r="XB835" s="602"/>
      <c r="XC835" s="602"/>
      <c r="XD835" s="602"/>
      <c r="XE835" s="602"/>
      <c r="XF835" s="602"/>
      <c r="XG835" s="602"/>
      <c r="XH835" s="602"/>
      <c r="XI835" s="602"/>
      <c r="XJ835" s="602"/>
      <c r="XK835" s="602"/>
      <c r="XL835" s="602"/>
      <c r="XM835" s="602"/>
      <c r="XN835" s="602"/>
      <c r="XO835" s="602"/>
      <c r="XP835" s="602"/>
      <c r="XQ835" s="602"/>
      <c r="XR835" s="602"/>
      <c r="XS835" s="602"/>
      <c r="XT835" s="602"/>
      <c r="XU835" s="602"/>
      <c r="XV835" s="602"/>
      <c r="XW835" s="602"/>
      <c r="XX835" s="602"/>
      <c r="XY835" s="602"/>
      <c r="XZ835" s="602"/>
      <c r="YA835" s="602"/>
      <c r="YB835" s="602"/>
      <c r="YC835" s="602"/>
      <c r="YD835" s="602"/>
      <c r="YE835" s="602"/>
      <c r="YF835" s="602"/>
      <c r="YG835" s="602"/>
      <c r="YH835" s="602"/>
      <c r="YI835" s="602"/>
      <c r="YJ835" s="602"/>
      <c r="YK835" s="602"/>
      <c r="YL835" s="602"/>
      <c r="YM835" s="602"/>
      <c r="YN835" s="602"/>
      <c r="YO835" s="602"/>
      <c r="YP835" s="602"/>
      <c r="YQ835" s="602"/>
      <c r="YR835" s="602"/>
      <c r="YS835" s="602"/>
      <c r="YT835" s="602"/>
      <c r="YU835" s="602"/>
      <c r="YV835" s="602"/>
      <c r="YW835" s="602"/>
      <c r="YX835" s="602"/>
      <c r="YY835" s="602"/>
      <c r="YZ835" s="602"/>
      <c r="ZA835" s="602"/>
      <c r="ZB835" s="602"/>
      <c r="ZC835" s="602"/>
      <c r="ZD835" s="602"/>
      <c r="ZE835" s="602"/>
      <c r="ZF835" s="602"/>
      <c r="ZG835" s="602"/>
      <c r="ZH835" s="602"/>
      <c r="ZI835" s="602"/>
      <c r="ZJ835" s="602"/>
      <c r="ZK835" s="602"/>
      <c r="ZL835" s="602"/>
      <c r="ZM835" s="602"/>
      <c r="ZN835" s="602"/>
      <c r="ZO835" s="602"/>
      <c r="ZP835" s="602"/>
      <c r="ZQ835" s="602"/>
      <c r="ZR835" s="602"/>
      <c r="ZS835" s="602"/>
      <c r="ZT835" s="602"/>
      <c r="ZU835" s="602"/>
      <c r="ZV835" s="602"/>
      <c r="ZW835" s="602"/>
      <c r="ZX835" s="602"/>
      <c r="ZY835" s="602"/>
      <c r="ZZ835" s="602"/>
      <c r="AAA835" s="602"/>
      <c r="AAB835" s="602"/>
      <c r="AAC835" s="602"/>
      <c r="AAD835" s="602"/>
      <c r="AAE835" s="602"/>
      <c r="AAF835" s="602"/>
      <c r="AAG835" s="602"/>
      <c r="AAH835" s="602"/>
      <c r="AAI835" s="602"/>
      <c r="AAJ835" s="602"/>
      <c r="AAK835" s="602"/>
      <c r="AAL835" s="602"/>
      <c r="AAM835" s="602"/>
      <c r="AAN835" s="602"/>
      <c r="AAO835" s="602"/>
      <c r="AAP835" s="602"/>
      <c r="AAQ835" s="602"/>
      <c r="AAR835" s="602"/>
      <c r="AAS835" s="602"/>
      <c r="AAT835" s="602"/>
      <c r="AAU835" s="602"/>
      <c r="AAV835" s="602"/>
      <c r="AAW835" s="602"/>
      <c r="AAX835" s="602"/>
      <c r="AAY835" s="602"/>
      <c r="AAZ835" s="602"/>
      <c r="ABA835" s="602"/>
      <c r="ABB835" s="602"/>
      <c r="ABC835" s="602"/>
      <c r="ABD835" s="602"/>
      <c r="ABE835" s="602"/>
      <c r="ABF835" s="602"/>
      <c r="ABG835" s="602"/>
      <c r="ABH835" s="602"/>
      <c r="ABI835" s="602"/>
      <c r="ABJ835" s="602"/>
      <c r="ABK835" s="602"/>
      <c r="ABL835" s="602"/>
      <c r="ABM835" s="602"/>
      <c r="ABN835" s="602"/>
      <c r="ABO835" s="602"/>
      <c r="ABP835" s="602"/>
      <c r="ABQ835" s="602"/>
      <c r="ABR835" s="602"/>
      <c r="ABS835" s="602"/>
      <c r="ABT835" s="602"/>
      <c r="ABU835" s="602"/>
      <c r="ABV835" s="602"/>
      <c r="ABW835" s="602"/>
      <c r="ABX835" s="602"/>
      <c r="ABY835" s="602"/>
      <c r="ABZ835" s="602"/>
      <c r="ACA835" s="602"/>
      <c r="ACB835" s="602"/>
      <c r="ACC835" s="602"/>
      <c r="ACD835" s="602"/>
      <c r="ACE835" s="602"/>
      <c r="ACF835" s="602"/>
      <c r="ACG835" s="602"/>
      <c r="ACH835" s="602"/>
      <c r="ACI835" s="602"/>
      <c r="ACJ835" s="602"/>
      <c r="ACK835" s="602"/>
      <c r="ACL835" s="602"/>
      <c r="ACM835" s="602"/>
      <c r="ACN835" s="602"/>
      <c r="ACO835" s="602"/>
      <c r="ACP835" s="602"/>
      <c r="ACQ835" s="602"/>
      <c r="ACR835" s="602"/>
      <c r="ACS835" s="602"/>
      <c r="ACT835" s="602"/>
      <c r="ACU835" s="602"/>
      <c r="ACV835" s="602"/>
      <c r="ACW835" s="602"/>
      <c r="ACX835" s="602"/>
      <c r="ACY835" s="602"/>
      <c r="ACZ835" s="602"/>
      <c r="ADA835" s="602"/>
      <c r="ADB835" s="602"/>
      <c r="ADC835" s="602"/>
      <c r="ADD835" s="602"/>
      <c r="ADE835" s="602"/>
      <c r="ADF835" s="602"/>
      <c r="ADG835" s="602"/>
      <c r="ADH835" s="602"/>
      <c r="ADI835" s="602"/>
      <c r="ADJ835" s="602"/>
      <c r="ADK835" s="602"/>
      <c r="ADL835" s="602"/>
      <c r="ADM835" s="602"/>
      <c r="ADN835" s="602"/>
      <c r="ADO835" s="602"/>
      <c r="ADP835" s="602"/>
      <c r="ADQ835" s="602"/>
      <c r="ADR835" s="602"/>
      <c r="ADS835" s="602"/>
      <c r="ADT835" s="602"/>
      <c r="ADU835" s="602"/>
      <c r="ADV835" s="602"/>
      <c r="ADW835" s="602"/>
      <c r="ADX835" s="602"/>
      <c r="ADY835" s="602"/>
      <c r="ADZ835" s="602"/>
      <c r="AEA835" s="602"/>
      <c r="AEB835" s="602"/>
      <c r="AEC835" s="602"/>
      <c r="AED835" s="602"/>
      <c r="AEE835" s="602"/>
      <c r="AEF835" s="602"/>
      <c r="AEG835" s="602"/>
      <c r="AEH835" s="602"/>
      <c r="AEI835" s="602"/>
      <c r="AEJ835" s="602"/>
      <c r="AEK835" s="602"/>
      <c r="AEL835" s="602"/>
      <c r="AEM835" s="602"/>
      <c r="AEN835" s="602"/>
      <c r="AEO835" s="602"/>
      <c r="AEP835" s="602"/>
      <c r="AEQ835" s="602"/>
      <c r="AER835" s="602"/>
      <c r="AES835" s="602"/>
      <c r="AET835" s="602"/>
      <c r="AEU835" s="602"/>
      <c r="AEV835" s="602"/>
      <c r="AEW835" s="602"/>
      <c r="AEX835" s="602"/>
      <c r="AEY835" s="602"/>
      <c r="AEZ835" s="602"/>
      <c r="AFA835" s="602"/>
      <c r="AFB835" s="602"/>
      <c r="AFC835" s="602"/>
      <c r="AFD835" s="602"/>
      <c r="AFE835" s="602"/>
      <c r="AFF835" s="602"/>
      <c r="AFG835" s="602"/>
      <c r="AFH835" s="602"/>
      <c r="AFI835" s="602"/>
      <c r="AFJ835" s="602"/>
      <c r="AFK835" s="602"/>
      <c r="AFL835" s="602"/>
      <c r="AFM835" s="602"/>
      <c r="AFN835" s="602"/>
      <c r="AFO835" s="602"/>
      <c r="AFP835" s="602"/>
      <c r="AFQ835" s="602"/>
      <c r="AFR835" s="602"/>
      <c r="AFS835" s="602"/>
      <c r="AFT835" s="602"/>
      <c r="AFU835" s="602"/>
      <c r="AFV835" s="602"/>
      <c r="AFW835" s="602"/>
      <c r="AFX835" s="602"/>
      <c r="AFY835" s="602"/>
      <c r="AFZ835" s="602"/>
      <c r="AGA835" s="602"/>
      <c r="AGB835" s="602"/>
      <c r="AGC835" s="602"/>
      <c r="AGD835" s="602"/>
      <c r="AGE835" s="602"/>
      <c r="AGF835" s="602"/>
      <c r="AGG835" s="602"/>
      <c r="AGH835" s="602"/>
      <c r="AGI835" s="602"/>
      <c r="AGJ835" s="602"/>
      <c r="AGK835" s="602"/>
      <c r="AGL835" s="602"/>
      <c r="AGM835" s="602"/>
      <c r="AGN835" s="602"/>
      <c r="AGO835" s="602"/>
      <c r="AGP835" s="602"/>
      <c r="AGQ835" s="602"/>
      <c r="AGR835" s="602"/>
      <c r="AGS835" s="602"/>
      <c r="AGT835" s="602"/>
      <c r="AGU835" s="602"/>
      <c r="AGV835" s="602"/>
      <c r="AGW835" s="602"/>
      <c r="AGX835" s="602"/>
      <c r="AGY835" s="602"/>
      <c r="AGZ835" s="602"/>
      <c r="AHA835" s="602"/>
      <c r="AHB835" s="602"/>
      <c r="AHC835" s="602"/>
      <c r="AHD835" s="602"/>
      <c r="AHE835" s="602"/>
      <c r="AHF835" s="602"/>
      <c r="AHG835" s="602"/>
      <c r="AHH835" s="602"/>
      <c r="AHI835" s="602"/>
      <c r="AHJ835" s="602"/>
      <c r="AHK835" s="602"/>
      <c r="AHL835" s="602"/>
      <c r="AHM835" s="602"/>
      <c r="AHN835" s="602"/>
      <c r="AHO835" s="602"/>
      <c r="AHP835" s="602"/>
      <c r="AHQ835" s="602"/>
      <c r="AHR835" s="602"/>
      <c r="AHS835" s="602"/>
      <c r="AHT835" s="602"/>
      <c r="AHU835" s="602"/>
      <c r="AHV835" s="602"/>
      <c r="AHW835" s="602"/>
      <c r="AHX835" s="602"/>
      <c r="AHY835" s="602"/>
      <c r="AHZ835" s="602"/>
      <c r="AIA835" s="602"/>
      <c r="AIB835" s="602"/>
      <c r="AIC835" s="602"/>
      <c r="AID835" s="602"/>
      <c r="AIE835" s="602"/>
      <c r="AIF835" s="602"/>
      <c r="AIG835" s="602"/>
      <c r="AIH835" s="602"/>
      <c r="AII835" s="602"/>
      <c r="AIJ835" s="602"/>
      <c r="AIK835" s="602"/>
      <c r="AIL835" s="602"/>
      <c r="AIM835" s="602"/>
      <c r="AIN835" s="602"/>
      <c r="AIO835" s="602"/>
      <c r="AIP835" s="602"/>
      <c r="AIQ835" s="602"/>
      <c r="AIR835" s="602"/>
      <c r="AIS835" s="602"/>
      <c r="AIT835" s="602"/>
      <c r="AIU835" s="602"/>
      <c r="AIV835" s="602"/>
      <c r="AIW835" s="602"/>
      <c r="AIX835" s="602"/>
      <c r="AIY835" s="602"/>
      <c r="AIZ835" s="602"/>
      <c r="AJA835" s="602"/>
      <c r="AJB835" s="602"/>
      <c r="AJC835" s="602"/>
      <c r="AJD835" s="602"/>
      <c r="AJE835" s="602"/>
      <c r="AJF835" s="602"/>
      <c r="AJG835" s="602"/>
      <c r="AJH835" s="602"/>
      <c r="AJI835" s="602"/>
    </row>
    <row r="836" spans="1:945">
      <c r="A836" s="603"/>
      <c r="B836" s="623">
        <v>44656</v>
      </c>
      <c r="C836" s="623" t="s">
        <v>1217</v>
      </c>
      <c r="D836" s="615" t="s">
        <v>2956</v>
      </c>
      <c r="E836" s="617" t="s">
        <v>4854</v>
      </c>
      <c r="F836" s="615"/>
      <c r="G836" s="615"/>
      <c r="H836" s="615"/>
      <c r="I836" s="615" t="s">
        <v>3062</v>
      </c>
      <c r="J836" s="618"/>
      <c r="K836" s="615" t="s">
        <v>4888</v>
      </c>
      <c r="L836" s="615" t="s">
        <v>4883</v>
      </c>
      <c r="M836" s="616">
        <v>44655</v>
      </c>
      <c r="N836" s="616">
        <v>44866</v>
      </c>
      <c r="O836" s="616"/>
      <c r="P836" s="616"/>
      <c r="Q836" s="616"/>
      <c r="R836" s="616"/>
      <c r="S836" s="615" t="s">
        <v>2959</v>
      </c>
      <c r="T836" s="615">
        <v>60</v>
      </c>
      <c r="U836" s="615">
        <v>49204132</v>
      </c>
      <c r="V836" s="615" t="s">
        <v>1231</v>
      </c>
      <c r="W836" s="615">
        <v>360</v>
      </c>
      <c r="X836" s="619">
        <v>4160</v>
      </c>
      <c r="Y836" s="539">
        <f t="shared" ref="Y836:Y899" si="39">W836*X836</f>
        <v>1497600</v>
      </c>
      <c r="Z836" s="605">
        <v>0.79</v>
      </c>
      <c r="AA836" s="681">
        <f t="shared" ref="AA836:AA899" si="40">Y836*Z836</f>
        <v>1183104</v>
      </c>
      <c r="AB836" s="625"/>
      <c r="AC836" s="621">
        <v>0</v>
      </c>
      <c r="AD836" s="609"/>
      <c r="AE836" s="606"/>
      <c r="AF836" s="695">
        <f t="shared" ref="AF836:AF899" si="41">AA836+AD836+AE836</f>
        <v>1183104</v>
      </c>
      <c r="AG836" s="604" t="s">
        <v>1073</v>
      </c>
      <c r="AH836" s="604"/>
      <c r="AI836" s="604">
        <v>60</v>
      </c>
      <c r="AJ836" s="608" t="s">
        <v>2619</v>
      </c>
      <c r="AK836" s="604" t="s">
        <v>1088</v>
      </c>
      <c r="AL836" s="607" t="s">
        <v>2620</v>
      </c>
      <c r="AM836" s="604" t="s">
        <v>52</v>
      </c>
      <c r="AN836" s="604" t="s">
        <v>1076</v>
      </c>
      <c r="AO836" s="604"/>
      <c r="AP836" s="606"/>
      <c r="AQ836" s="606" t="s">
        <v>37</v>
      </c>
      <c r="AR836" s="606" t="s">
        <v>3086</v>
      </c>
      <c r="AS836" s="603" t="s">
        <v>1078</v>
      </c>
      <c r="AT836" s="610" t="s">
        <v>1078</v>
      </c>
      <c r="AU836" s="610" t="s">
        <v>1078</v>
      </c>
      <c r="AV836" s="605">
        <v>0.73</v>
      </c>
      <c r="AW836" s="602"/>
      <c r="AX836" s="602"/>
      <c r="AY836" s="602"/>
      <c r="AZ836" s="602"/>
      <c r="BA836" s="602"/>
      <c r="BB836" s="602"/>
      <c r="BC836" s="602"/>
      <c r="BD836" s="602"/>
      <c r="BE836" s="602"/>
      <c r="BF836" s="602"/>
      <c r="BG836" s="602"/>
      <c r="BH836" s="602"/>
      <c r="BI836" s="602"/>
      <c r="BJ836" s="602"/>
      <c r="BK836" s="602"/>
      <c r="BL836" s="602"/>
      <c r="BM836" s="602"/>
      <c r="BN836" s="602"/>
      <c r="BO836" s="602"/>
      <c r="BP836" s="602"/>
      <c r="BQ836" s="602"/>
      <c r="BR836" s="602"/>
      <c r="BS836" s="602"/>
      <c r="BT836" s="602"/>
      <c r="BU836" s="602"/>
      <c r="BV836" s="602"/>
      <c r="BW836" s="602"/>
      <c r="BX836" s="602"/>
      <c r="BY836" s="602"/>
      <c r="BZ836" s="602"/>
      <c r="CA836" s="602"/>
      <c r="CB836" s="602"/>
      <c r="CC836" s="602"/>
      <c r="CD836" s="602"/>
      <c r="CE836" s="602"/>
      <c r="CF836" s="602"/>
      <c r="CG836" s="602"/>
      <c r="CH836" s="602"/>
      <c r="CI836" s="602"/>
      <c r="CJ836" s="602"/>
      <c r="CK836" s="602"/>
      <c r="CL836" s="602"/>
      <c r="CM836" s="602"/>
      <c r="CN836" s="602"/>
      <c r="CO836" s="602"/>
      <c r="CP836" s="602"/>
      <c r="CQ836" s="602"/>
      <c r="CR836" s="602"/>
      <c r="CS836" s="602"/>
      <c r="CT836" s="602"/>
      <c r="CU836" s="602"/>
      <c r="CV836" s="602"/>
      <c r="CW836" s="602"/>
      <c r="CX836" s="602"/>
      <c r="CY836" s="602"/>
      <c r="CZ836" s="602"/>
      <c r="DA836" s="602"/>
      <c r="DB836" s="602"/>
      <c r="DC836" s="602"/>
      <c r="DD836" s="602"/>
      <c r="DE836" s="602"/>
      <c r="DF836" s="602"/>
      <c r="DG836" s="602"/>
      <c r="DH836" s="602"/>
      <c r="DI836" s="602"/>
      <c r="DJ836" s="602"/>
      <c r="DK836" s="602"/>
      <c r="DL836" s="602"/>
      <c r="DM836" s="602"/>
      <c r="DN836" s="602"/>
      <c r="DO836" s="602"/>
      <c r="DP836" s="602"/>
      <c r="DQ836" s="602"/>
      <c r="DR836" s="602"/>
      <c r="DS836" s="602"/>
      <c r="DT836" s="602"/>
      <c r="DU836" s="602"/>
      <c r="DV836" s="602"/>
      <c r="DW836" s="602"/>
      <c r="DX836" s="602"/>
      <c r="DY836" s="602"/>
      <c r="DZ836" s="602"/>
      <c r="EA836" s="602"/>
      <c r="EB836" s="602"/>
      <c r="EC836" s="602"/>
      <c r="ED836" s="602"/>
      <c r="EE836" s="602"/>
      <c r="EF836" s="602"/>
      <c r="EG836" s="602"/>
      <c r="EH836" s="602"/>
      <c r="EI836" s="602"/>
      <c r="EJ836" s="602"/>
      <c r="EK836" s="602"/>
      <c r="EL836" s="602"/>
      <c r="EM836" s="602"/>
      <c r="EN836" s="602"/>
      <c r="EO836" s="602"/>
      <c r="EP836" s="602"/>
      <c r="EQ836" s="602"/>
      <c r="ER836" s="602"/>
      <c r="ES836" s="602"/>
      <c r="ET836" s="602"/>
      <c r="EU836" s="602"/>
      <c r="EV836" s="602"/>
      <c r="EW836" s="602"/>
      <c r="EX836" s="602"/>
      <c r="EY836" s="602"/>
      <c r="EZ836" s="602"/>
      <c r="FA836" s="602"/>
      <c r="FB836" s="602"/>
      <c r="FC836" s="602"/>
      <c r="FD836" s="602"/>
      <c r="FE836" s="602"/>
      <c r="FF836" s="602"/>
      <c r="FG836" s="602"/>
      <c r="FH836" s="602"/>
      <c r="FI836" s="602"/>
      <c r="FJ836" s="602"/>
      <c r="FK836" s="602"/>
      <c r="FL836" s="602"/>
      <c r="FM836" s="602"/>
      <c r="FN836" s="602"/>
      <c r="FO836" s="602"/>
      <c r="FP836" s="602"/>
      <c r="FQ836" s="602"/>
      <c r="FR836" s="602"/>
      <c r="FS836" s="602"/>
      <c r="FT836" s="602"/>
      <c r="FU836" s="602"/>
      <c r="FV836" s="602"/>
      <c r="FW836" s="602"/>
      <c r="FX836" s="602"/>
      <c r="FY836" s="602"/>
      <c r="FZ836" s="602"/>
      <c r="GA836" s="602"/>
      <c r="GB836" s="602"/>
      <c r="GC836" s="602"/>
      <c r="GD836" s="602"/>
      <c r="GE836" s="602"/>
      <c r="GF836" s="602"/>
      <c r="GG836" s="602"/>
      <c r="GH836" s="602"/>
      <c r="GI836" s="602"/>
      <c r="GJ836" s="602"/>
      <c r="GK836" s="602"/>
      <c r="GL836" s="602"/>
      <c r="GM836" s="602"/>
      <c r="GN836" s="602"/>
      <c r="GO836" s="602"/>
      <c r="GP836" s="602"/>
      <c r="GQ836" s="602"/>
      <c r="GR836" s="602"/>
      <c r="GS836" s="602"/>
      <c r="GT836" s="602"/>
      <c r="GU836" s="602"/>
      <c r="GV836" s="602"/>
      <c r="GW836" s="602"/>
      <c r="GX836" s="602"/>
      <c r="GY836" s="602"/>
      <c r="GZ836" s="602"/>
      <c r="HA836" s="602"/>
      <c r="HB836" s="602"/>
      <c r="HC836" s="602"/>
      <c r="HD836" s="602"/>
      <c r="HE836" s="602"/>
      <c r="HF836" s="602"/>
      <c r="HG836" s="602"/>
      <c r="HH836" s="602"/>
      <c r="HI836" s="602"/>
      <c r="HJ836" s="602"/>
      <c r="HK836" s="602"/>
      <c r="HL836" s="602"/>
      <c r="HM836" s="602"/>
      <c r="HN836" s="602"/>
      <c r="HO836" s="602"/>
      <c r="HP836" s="602"/>
      <c r="HQ836" s="602"/>
      <c r="HR836" s="602"/>
      <c r="HS836" s="602"/>
      <c r="HT836" s="602"/>
      <c r="HU836" s="602"/>
      <c r="HV836" s="602"/>
      <c r="HW836" s="602"/>
      <c r="HX836" s="602"/>
      <c r="HY836" s="602"/>
      <c r="HZ836" s="602"/>
      <c r="IA836" s="602"/>
      <c r="IB836" s="602"/>
      <c r="IC836" s="602"/>
      <c r="ID836" s="602"/>
      <c r="IE836" s="602"/>
      <c r="IF836" s="602"/>
      <c r="IG836" s="602"/>
      <c r="IH836" s="602"/>
      <c r="II836" s="602"/>
      <c r="IJ836" s="602"/>
      <c r="IK836" s="602"/>
      <c r="IL836" s="602"/>
      <c r="IM836" s="602"/>
      <c r="IN836" s="602"/>
      <c r="IO836" s="602"/>
      <c r="IP836" s="602"/>
      <c r="IQ836" s="602"/>
      <c r="IR836" s="602"/>
      <c r="IS836" s="602"/>
      <c r="IT836" s="602"/>
      <c r="IU836" s="602"/>
      <c r="IV836" s="602"/>
      <c r="IW836" s="602"/>
      <c r="IX836" s="602"/>
      <c r="IY836" s="602"/>
      <c r="IZ836" s="602"/>
      <c r="JA836" s="602"/>
      <c r="JB836" s="602"/>
      <c r="JC836" s="602"/>
      <c r="JD836" s="602"/>
      <c r="JE836" s="602"/>
      <c r="JF836" s="602"/>
      <c r="JG836" s="602"/>
      <c r="JH836" s="602"/>
      <c r="JI836" s="602"/>
      <c r="JJ836" s="602"/>
      <c r="JK836" s="602"/>
      <c r="JL836" s="602"/>
      <c r="JM836" s="602"/>
      <c r="JN836" s="602"/>
      <c r="JO836" s="602"/>
      <c r="JP836" s="602"/>
      <c r="JQ836" s="602"/>
      <c r="JR836" s="602"/>
      <c r="JS836" s="602"/>
      <c r="JT836" s="602"/>
      <c r="JU836" s="602"/>
      <c r="JV836" s="602"/>
      <c r="JW836" s="602"/>
      <c r="JX836" s="602"/>
      <c r="JY836" s="602"/>
      <c r="JZ836" s="602"/>
      <c r="KA836" s="602"/>
      <c r="KB836" s="602"/>
      <c r="KC836" s="602"/>
      <c r="KD836" s="602"/>
      <c r="KE836" s="602"/>
      <c r="KF836" s="602"/>
      <c r="KG836" s="602"/>
      <c r="KH836" s="602"/>
      <c r="KI836" s="602"/>
      <c r="KJ836" s="602"/>
      <c r="KK836" s="602"/>
      <c r="KL836" s="602"/>
      <c r="KM836" s="602"/>
      <c r="KN836" s="602"/>
      <c r="KO836" s="602"/>
      <c r="KP836" s="602"/>
      <c r="KQ836" s="602"/>
      <c r="KR836" s="602"/>
      <c r="KS836" s="602"/>
      <c r="KT836" s="602"/>
      <c r="KU836" s="602"/>
      <c r="KV836" s="602"/>
      <c r="KW836" s="602"/>
      <c r="KX836" s="602"/>
      <c r="KY836" s="602"/>
      <c r="KZ836" s="602"/>
      <c r="LA836" s="602"/>
      <c r="LB836" s="602"/>
      <c r="LC836" s="602"/>
      <c r="LD836" s="602"/>
      <c r="LE836" s="602"/>
      <c r="LF836" s="602"/>
      <c r="LG836" s="602"/>
      <c r="LH836" s="602"/>
      <c r="LI836" s="602"/>
      <c r="LJ836" s="602"/>
      <c r="LK836" s="602"/>
      <c r="LL836" s="602"/>
      <c r="LM836" s="602"/>
      <c r="LN836" s="602"/>
      <c r="LO836" s="602"/>
      <c r="LP836" s="602"/>
      <c r="LQ836" s="602"/>
      <c r="LR836" s="602"/>
      <c r="LS836" s="602"/>
      <c r="LT836" s="602"/>
      <c r="LU836" s="602"/>
      <c r="LV836" s="602"/>
      <c r="LW836" s="602"/>
      <c r="LX836" s="602"/>
      <c r="LY836" s="602"/>
      <c r="LZ836" s="602"/>
      <c r="MA836" s="602"/>
      <c r="MB836" s="602"/>
      <c r="MC836" s="602"/>
      <c r="MD836" s="602"/>
      <c r="ME836" s="602"/>
      <c r="MF836" s="602"/>
      <c r="MG836" s="602"/>
      <c r="MH836" s="602"/>
      <c r="MI836" s="602"/>
      <c r="MJ836" s="602"/>
      <c r="MK836" s="602"/>
      <c r="ML836" s="602"/>
      <c r="MM836" s="602"/>
      <c r="MN836" s="602"/>
      <c r="MO836" s="602"/>
      <c r="MP836" s="602"/>
      <c r="MQ836" s="602"/>
      <c r="MR836" s="602"/>
      <c r="MS836" s="602"/>
      <c r="MT836" s="602"/>
      <c r="MU836" s="602"/>
      <c r="MV836" s="602"/>
      <c r="MW836" s="602"/>
      <c r="MX836" s="602"/>
      <c r="MY836" s="602"/>
      <c r="MZ836" s="602"/>
      <c r="NA836" s="602"/>
      <c r="NB836" s="602"/>
      <c r="NC836" s="602"/>
      <c r="ND836" s="602"/>
      <c r="NE836" s="602"/>
      <c r="NF836" s="602"/>
      <c r="NG836" s="602"/>
      <c r="NH836" s="602"/>
      <c r="NI836" s="602"/>
      <c r="NJ836" s="602"/>
      <c r="NK836" s="602"/>
      <c r="NL836" s="602"/>
      <c r="NM836" s="602"/>
      <c r="NN836" s="602"/>
      <c r="NO836" s="602"/>
      <c r="NP836" s="602"/>
      <c r="NQ836" s="602"/>
      <c r="NR836" s="602"/>
      <c r="NS836" s="602"/>
      <c r="NT836" s="602"/>
      <c r="NU836" s="602"/>
      <c r="NV836" s="602"/>
      <c r="NW836" s="602"/>
      <c r="NX836" s="602"/>
      <c r="NY836" s="602"/>
      <c r="NZ836" s="602"/>
      <c r="OA836" s="602"/>
      <c r="OB836" s="602"/>
      <c r="OC836" s="602"/>
      <c r="OD836" s="602"/>
      <c r="OE836" s="602"/>
      <c r="OF836" s="602"/>
      <c r="OG836" s="602"/>
      <c r="OH836" s="602"/>
      <c r="OI836" s="602"/>
      <c r="OJ836" s="602"/>
      <c r="OK836" s="602"/>
      <c r="OL836" s="602"/>
      <c r="OM836" s="602"/>
      <c r="ON836" s="602"/>
      <c r="OO836" s="602"/>
      <c r="OP836" s="602"/>
      <c r="OQ836" s="602"/>
      <c r="OR836" s="602"/>
      <c r="OS836" s="602"/>
      <c r="OT836" s="602"/>
      <c r="OU836" s="602"/>
      <c r="OV836" s="602"/>
      <c r="OW836" s="602"/>
      <c r="OX836" s="602"/>
      <c r="OY836" s="602"/>
      <c r="OZ836" s="602"/>
      <c r="PA836" s="602"/>
      <c r="PB836" s="602"/>
      <c r="PC836" s="602"/>
      <c r="PD836" s="602"/>
      <c r="PE836" s="602"/>
      <c r="PF836" s="602"/>
      <c r="PG836" s="602"/>
      <c r="PH836" s="602"/>
      <c r="PI836" s="602"/>
      <c r="PJ836" s="602"/>
      <c r="PK836" s="602"/>
      <c r="PL836" s="602"/>
      <c r="PM836" s="602"/>
      <c r="PN836" s="602"/>
      <c r="PO836" s="602"/>
      <c r="PP836" s="602"/>
      <c r="PQ836" s="602"/>
      <c r="PR836" s="602"/>
      <c r="PS836" s="602"/>
      <c r="PT836" s="602"/>
      <c r="PU836" s="602"/>
      <c r="PV836" s="602"/>
      <c r="PW836" s="602"/>
      <c r="PX836" s="602"/>
      <c r="PY836" s="602"/>
      <c r="PZ836" s="602"/>
      <c r="QA836" s="602"/>
      <c r="QB836" s="602"/>
      <c r="QC836" s="602"/>
      <c r="QD836" s="602"/>
      <c r="QE836" s="602"/>
      <c r="QF836" s="602"/>
      <c r="QG836" s="602"/>
      <c r="QH836" s="602"/>
      <c r="QI836" s="602"/>
      <c r="QJ836" s="602"/>
      <c r="QK836" s="602"/>
      <c r="QL836" s="602"/>
      <c r="QM836" s="602"/>
      <c r="QN836" s="602"/>
      <c r="QO836" s="602"/>
      <c r="QP836" s="602"/>
      <c r="QQ836" s="602"/>
      <c r="QR836" s="602"/>
      <c r="QS836" s="602"/>
      <c r="QT836" s="602"/>
      <c r="QU836" s="602"/>
      <c r="QV836" s="602"/>
      <c r="QW836" s="602"/>
      <c r="QX836" s="602"/>
      <c r="QY836" s="602"/>
      <c r="QZ836" s="602"/>
      <c r="RA836" s="602"/>
      <c r="RB836" s="602"/>
      <c r="RC836" s="602"/>
      <c r="RD836" s="602"/>
      <c r="RE836" s="602"/>
      <c r="RF836" s="602"/>
      <c r="RG836" s="602"/>
      <c r="RH836" s="602"/>
      <c r="RI836" s="602"/>
      <c r="RJ836" s="602"/>
      <c r="RK836" s="602"/>
      <c r="RL836" s="602"/>
      <c r="RM836" s="602"/>
      <c r="RN836" s="602"/>
      <c r="RO836" s="602"/>
      <c r="RP836" s="602"/>
      <c r="RQ836" s="602"/>
      <c r="RR836" s="602"/>
      <c r="RS836" s="602"/>
      <c r="RT836" s="602"/>
      <c r="RU836" s="602"/>
      <c r="RV836" s="602"/>
      <c r="RW836" s="602"/>
      <c r="RX836" s="602"/>
      <c r="RY836" s="602"/>
      <c r="RZ836" s="602"/>
      <c r="SA836" s="602"/>
      <c r="SB836" s="602"/>
      <c r="SC836" s="602"/>
      <c r="SD836" s="602"/>
      <c r="SE836" s="602"/>
      <c r="SF836" s="602"/>
      <c r="SG836" s="602"/>
      <c r="SH836" s="602"/>
      <c r="SI836" s="602"/>
      <c r="SJ836" s="602"/>
      <c r="SK836" s="602"/>
      <c r="SL836" s="602"/>
      <c r="SM836" s="602"/>
      <c r="SN836" s="602"/>
      <c r="SO836" s="602"/>
      <c r="SP836" s="602"/>
      <c r="SQ836" s="602"/>
      <c r="SR836" s="602"/>
      <c r="SS836" s="602"/>
      <c r="ST836" s="602"/>
      <c r="SU836" s="602"/>
      <c r="SV836" s="602"/>
      <c r="SW836" s="602"/>
      <c r="SX836" s="602"/>
      <c r="SY836" s="602"/>
      <c r="SZ836" s="602"/>
      <c r="TA836" s="602"/>
      <c r="TB836" s="602"/>
      <c r="TC836" s="602"/>
      <c r="TD836" s="602"/>
      <c r="TE836" s="602"/>
      <c r="TF836" s="602"/>
      <c r="TG836" s="602"/>
      <c r="TH836" s="602"/>
      <c r="TI836" s="602"/>
      <c r="TJ836" s="602"/>
      <c r="TK836" s="602"/>
      <c r="TL836" s="602"/>
      <c r="TM836" s="602"/>
      <c r="TN836" s="602"/>
      <c r="TO836" s="602"/>
      <c r="TP836" s="602"/>
      <c r="TQ836" s="602"/>
      <c r="TR836" s="602"/>
      <c r="TS836" s="602"/>
      <c r="TT836" s="602"/>
      <c r="TU836" s="602"/>
      <c r="TV836" s="602"/>
      <c r="TW836" s="602"/>
      <c r="TX836" s="602"/>
      <c r="TY836" s="602"/>
      <c r="TZ836" s="602"/>
      <c r="UA836" s="602"/>
      <c r="UB836" s="602"/>
      <c r="UC836" s="602"/>
      <c r="UD836" s="602"/>
      <c r="UE836" s="602"/>
      <c r="UF836" s="602"/>
      <c r="UG836" s="602"/>
      <c r="UH836" s="602"/>
      <c r="UI836" s="602"/>
      <c r="UJ836" s="602"/>
      <c r="UK836" s="602"/>
      <c r="UL836" s="602"/>
      <c r="UM836" s="602"/>
      <c r="UN836" s="602"/>
      <c r="UO836" s="602"/>
      <c r="UP836" s="602"/>
      <c r="UQ836" s="602"/>
      <c r="UR836" s="602"/>
      <c r="US836" s="602"/>
      <c r="UT836" s="602"/>
      <c r="UU836" s="602"/>
      <c r="UV836" s="602"/>
      <c r="UW836" s="602"/>
      <c r="UX836" s="602"/>
      <c r="UY836" s="602"/>
      <c r="UZ836" s="602"/>
      <c r="VA836" s="602"/>
      <c r="VB836" s="602"/>
      <c r="VC836" s="602"/>
      <c r="VD836" s="602"/>
      <c r="VE836" s="602"/>
      <c r="VF836" s="602"/>
      <c r="VG836" s="602"/>
      <c r="VH836" s="602"/>
      <c r="VI836" s="602"/>
      <c r="VJ836" s="602"/>
      <c r="VK836" s="602"/>
      <c r="VL836" s="602"/>
      <c r="VM836" s="602"/>
      <c r="VN836" s="602"/>
      <c r="VO836" s="602"/>
      <c r="VP836" s="602"/>
      <c r="VQ836" s="602"/>
      <c r="VR836" s="602"/>
      <c r="VS836" s="602"/>
      <c r="VT836" s="602"/>
      <c r="VU836" s="602"/>
      <c r="VV836" s="602"/>
      <c r="VW836" s="602"/>
      <c r="VX836" s="602"/>
      <c r="VY836" s="602"/>
      <c r="VZ836" s="602"/>
      <c r="WA836" s="602"/>
      <c r="WB836" s="602"/>
      <c r="WC836" s="602"/>
      <c r="WD836" s="602"/>
      <c r="WE836" s="602"/>
      <c r="WF836" s="602"/>
      <c r="WG836" s="602"/>
      <c r="WH836" s="602"/>
      <c r="WI836" s="602"/>
      <c r="WJ836" s="602"/>
      <c r="WK836" s="602"/>
      <c r="WL836" s="602"/>
      <c r="WM836" s="602"/>
      <c r="WN836" s="602"/>
      <c r="WO836" s="602"/>
      <c r="WP836" s="602"/>
      <c r="WQ836" s="602"/>
      <c r="WR836" s="602"/>
      <c r="WS836" s="602"/>
      <c r="WT836" s="602"/>
      <c r="WU836" s="602"/>
      <c r="WV836" s="602"/>
      <c r="WW836" s="602"/>
      <c r="WX836" s="602"/>
      <c r="WY836" s="602"/>
      <c r="WZ836" s="602"/>
      <c r="XA836" s="602"/>
      <c r="XB836" s="602"/>
      <c r="XC836" s="602"/>
      <c r="XD836" s="602"/>
      <c r="XE836" s="602"/>
      <c r="XF836" s="602"/>
      <c r="XG836" s="602"/>
      <c r="XH836" s="602"/>
      <c r="XI836" s="602"/>
      <c r="XJ836" s="602"/>
      <c r="XK836" s="602"/>
      <c r="XL836" s="602"/>
      <c r="XM836" s="602"/>
      <c r="XN836" s="602"/>
      <c r="XO836" s="602"/>
      <c r="XP836" s="602"/>
      <c r="XQ836" s="602"/>
      <c r="XR836" s="602"/>
      <c r="XS836" s="602"/>
      <c r="XT836" s="602"/>
      <c r="XU836" s="602"/>
      <c r="XV836" s="602"/>
      <c r="XW836" s="602"/>
      <c r="XX836" s="602"/>
      <c r="XY836" s="602"/>
      <c r="XZ836" s="602"/>
      <c r="YA836" s="602"/>
      <c r="YB836" s="602"/>
      <c r="YC836" s="602"/>
      <c r="YD836" s="602"/>
      <c r="YE836" s="602"/>
      <c r="YF836" s="602"/>
      <c r="YG836" s="602"/>
      <c r="YH836" s="602"/>
      <c r="YI836" s="602"/>
      <c r="YJ836" s="602"/>
      <c r="YK836" s="602"/>
      <c r="YL836" s="602"/>
      <c r="YM836" s="602"/>
      <c r="YN836" s="602"/>
      <c r="YO836" s="602"/>
      <c r="YP836" s="602"/>
      <c r="YQ836" s="602"/>
      <c r="YR836" s="602"/>
      <c r="YS836" s="602"/>
      <c r="YT836" s="602"/>
      <c r="YU836" s="602"/>
      <c r="YV836" s="602"/>
      <c r="YW836" s="602"/>
      <c r="YX836" s="602"/>
      <c r="YY836" s="602"/>
      <c r="YZ836" s="602"/>
      <c r="ZA836" s="602"/>
      <c r="ZB836" s="602"/>
      <c r="ZC836" s="602"/>
      <c r="ZD836" s="602"/>
      <c r="ZE836" s="602"/>
      <c r="ZF836" s="602"/>
      <c r="ZG836" s="602"/>
      <c r="ZH836" s="602"/>
      <c r="ZI836" s="602"/>
      <c r="ZJ836" s="602"/>
      <c r="ZK836" s="602"/>
      <c r="ZL836" s="602"/>
      <c r="ZM836" s="602"/>
      <c r="ZN836" s="602"/>
      <c r="ZO836" s="602"/>
      <c r="ZP836" s="602"/>
      <c r="ZQ836" s="602"/>
      <c r="ZR836" s="602"/>
      <c r="ZS836" s="602"/>
      <c r="ZT836" s="602"/>
      <c r="ZU836" s="602"/>
      <c r="ZV836" s="602"/>
      <c r="ZW836" s="602"/>
      <c r="ZX836" s="602"/>
      <c r="ZY836" s="602"/>
      <c r="ZZ836" s="602"/>
      <c r="AAA836" s="602"/>
      <c r="AAB836" s="602"/>
      <c r="AAC836" s="602"/>
      <c r="AAD836" s="602"/>
      <c r="AAE836" s="602"/>
      <c r="AAF836" s="602"/>
      <c r="AAG836" s="602"/>
      <c r="AAH836" s="602"/>
      <c r="AAI836" s="602"/>
      <c r="AAJ836" s="602"/>
      <c r="AAK836" s="602"/>
      <c r="AAL836" s="602"/>
      <c r="AAM836" s="602"/>
      <c r="AAN836" s="602"/>
      <c r="AAO836" s="602"/>
      <c r="AAP836" s="602"/>
      <c r="AAQ836" s="602"/>
      <c r="AAR836" s="602"/>
      <c r="AAS836" s="602"/>
      <c r="AAT836" s="602"/>
      <c r="AAU836" s="602"/>
      <c r="AAV836" s="602"/>
      <c r="AAW836" s="602"/>
      <c r="AAX836" s="602"/>
      <c r="AAY836" s="602"/>
      <c r="AAZ836" s="602"/>
      <c r="ABA836" s="602"/>
      <c r="ABB836" s="602"/>
      <c r="ABC836" s="602"/>
      <c r="ABD836" s="602"/>
      <c r="ABE836" s="602"/>
      <c r="ABF836" s="602"/>
      <c r="ABG836" s="602"/>
      <c r="ABH836" s="602"/>
      <c r="ABI836" s="602"/>
      <c r="ABJ836" s="602"/>
      <c r="ABK836" s="602"/>
      <c r="ABL836" s="602"/>
      <c r="ABM836" s="602"/>
      <c r="ABN836" s="602"/>
      <c r="ABO836" s="602"/>
      <c r="ABP836" s="602"/>
      <c r="ABQ836" s="602"/>
      <c r="ABR836" s="602"/>
      <c r="ABS836" s="602"/>
      <c r="ABT836" s="602"/>
      <c r="ABU836" s="602"/>
      <c r="ABV836" s="602"/>
      <c r="ABW836" s="602"/>
      <c r="ABX836" s="602"/>
      <c r="ABY836" s="602"/>
      <c r="ABZ836" s="602"/>
      <c r="ACA836" s="602"/>
      <c r="ACB836" s="602"/>
      <c r="ACC836" s="602"/>
      <c r="ACD836" s="602"/>
      <c r="ACE836" s="602"/>
      <c r="ACF836" s="602"/>
      <c r="ACG836" s="602"/>
      <c r="ACH836" s="602"/>
      <c r="ACI836" s="602"/>
      <c r="ACJ836" s="602"/>
      <c r="ACK836" s="602"/>
      <c r="ACL836" s="602"/>
      <c r="ACM836" s="602"/>
      <c r="ACN836" s="602"/>
      <c r="ACO836" s="602"/>
      <c r="ACP836" s="602"/>
      <c r="ACQ836" s="602"/>
      <c r="ACR836" s="602"/>
      <c r="ACS836" s="602"/>
      <c r="ACT836" s="602"/>
      <c r="ACU836" s="602"/>
      <c r="ACV836" s="602"/>
      <c r="ACW836" s="602"/>
      <c r="ACX836" s="602"/>
      <c r="ACY836" s="602"/>
      <c r="ACZ836" s="602"/>
      <c r="ADA836" s="602"/>
      <c r="ADB836" s="602"/>
      <c r="ADC836" s="602"/>
      <c r="ADD836" s="602"/>
      <c r="ADE836" s="602"/>
      <c r="ADF836" s="602"/>
      <c r="ADG836" s="602"/>
      <c r="ADH836" s="602"/>
      <c r="ADI836" s="602"/>
      <c r="ADJ836" s="602"/>
      <c r="ADK836" s="602"/>
      <c r="ADL836" s="602"/>
      <c r="ADM836" s="602"/>
      <c r="ADN836" s="602"/>
      <c r="ADO836" s="602"/>
      <c r="ADP836" s="602"/>
      <c r="ADQ836" s="602"/>
      <c r="ADR836" s="602"/>
      <c r="ADS836" s="602"/>
      <c r="ADT836" s="602"/>
      <c r="ADU836" s="602"/>
      <c r="ADV836" s="602"/>
      <c r="ADW836" s="602"/>
      <c r="ADX836" s="602"/>
      <c r="ADY836" s="602"/>
      <c r="ADZ836" s="602"/>
      <c r="AEA836" s="602"/>
      <c r="AEB836" s="602"/>
      <c r="AEC836" s="602"/>
      <c r="AED836" s="602"/>
      <c r="AEE836" s="602"/>
      <c r="AEF836" s="602"/>
      <c r="AEG836" s="602"/>
      <c r="AEH836" s="602"/>
      <c r="AEI836" s="602"/>
      <c r="AEJ836" s="602"/>
      <c r="AEK836" s="602"/>
      <c r="AEL836" s="602"/>
      <c r="AEM836" s="602"/>
      <c r="AEN836" s="602"/>
      <c r="AEO836" s="602"/>
      <c r="AEP836" s="602"/>
      <c r="AEQ836" s="602"/>
      <c r="AER836" s="602"/>
      <c r="AES836" s="602"/>
      <c r="AET836" s="602"/>
      <c r="AEU836" s="602"/>
      <c r="AEV836" s="602"/>
      <c r="AEW836" s="602"/>
      <c r="AEX836" s="602"/>
      <c r="AEY836" s="602"/>
      <c r="AEZ836" s="602"/>
      <c r="AFA836" s="602"/>
      <c r="AFB836" s="602"/>
      <c r="AFC836" s="602"/>
      <c r="AFD836" s="602"/>
      <c r="AFE836" s="602"/>
      <c r="AFF836" s="602"/>
      <c r="AFG836" s="602"/>
      <c r="AFH836" s="602"/>
      <c r="AFI836" s="602"/>
      <c r="AFJ836" s="602"/>
      <c r="AFK836" s="602"/>
      <c r="AFL836" s="602"/>
      <c r="AFM836" s="602"/>
      <c r="AFN836" s="602"/>
      <c r="AFO836" s="602"/>
      <c r="AFP836" s="602"/>
      <c r="AFQ836" s="602"/>
      <c r="AFR836" s="602"/>
      <c r="AFS836" s="602"/>
      <c r="AFT836" s="602"/>
      <c r="AFU836" s="602"/>
      <c r="AFV836" s="602"/>
      <c r="AFW836" s="602"/>
      <c r="AFX836" s="602"/>
      <c r="AFY836" s="602"/>
      <c r="AFZ836" s="602"/>
      <c r="AGA836" s="602"/>
      <c r="AGB836" s="602"/>
      <c r="AGC836" s="602"/>
      <c r="AGD836" s="602"/>
      <c r="AGE836" s="602"/>
      <c r="AGF836" s="602"/>
      <c r="AGG836" s="602"/>
      <c r="AGH836" s="602"/>
      <c r="AGI836" s="602"/>
      <c r="AGJ836" s="602"/>
      <c r="AGK836" s="602"/>
      <c r="AGL836" s="602"/>
      <c r="AGM836" s="602"/>
      <c r="AGN836" s="602"/>
      <c r="AGO836" s="602"/>
      <c r="AGP836" s="602"/>
      <c r="AGQ836" s="602"/>
      <c r="AGR836" s="602"/>
      <c r="AGS836" s="602"/>
      <c r="AGT836" s="602"/>
      <c r="AGU836" s="602"/>
      <c r="AGV836" s="602"/>
      <c r="AGW836" s="602"/>
      <c r="AGX836" s="602"/>
      <c r="AGY836" s="602"/>
      <c r="AGZ836" s="602"/>
      <c r="AHA836" s="602"/>
      <c r="AHB836" s="602"/>
      <c r="AHC836" s="602"/>
      <c r="AHD836" s="602"/>
      <c r="AHE836" s="602"/>
      <c r="AHF836" s="602"/>
      <c r="AHG836" s="602"/>
      <c r="AHH836" s="602"/>
      <c r="AHI836" s="602"/>
      <c r="AHJ836" s="602"/>
      <c r="AHK836" s="602"/>
      <c r="AHL836" s="602"/>
      <c r="AHM836" s="602"/>
      <c r="AHN836" s="602"/>
      <c r="AHO836" s="602"/>
      <c r="AHP836" s="602"/>
      <c r="AHQ836" s="602"/>
      <c r="AHR836" s="602"/>
      <c r="AHS836" s="602"/>
      <c r="AHT836" s="602"/>
      <c r="AHU836" s="602"/>
      <c r="AHV836" s="602"/>
      <c r="AHW836" s="602"/>
      <c r="AHX836" s="602"/>
      <c r="AHY836" s="602"/>
      <c r="AHZ836" s="602"/>
      <c r="AIA836" s="602"/>
      <c r="AIB836" s="602"/>
      <c r="AIC836" s="602"/>
      <c r="AID836" s="602"/>
      <c r="AIE836" s="602"/>
      <c r="AIF836" s="602"/>
      <c r="AIG836" s="602"/>
      <c r="AIH836" s="602"/>
      <c r="AII836" s="602"/>
      <c r="AIJ836" s="602"/>
      <c r="AIK836" s="602"/>
      <c r="AIL836" s="602"/>
      <c r="AIM836" s="602"/>
      <c r="AIN836" s="602"/>
      <c r="AIO836" s="602"/>
      <c r="AIP836" s="602"/>
      <c r="AIQ836" s="602"/>
      <c r="AIR836" s="602"/>
      <c r="AIS836" s="602"/>
      <c r="AIT836" s="602"/>
      <c r="AIU836" s="602"/>
      <c r="AIV836" s="602"/>
      <c r="AIW836" s="602"/>
      <c r="AIX836" s="602"/>
      <c r="AIY836" s="602"/>
      <c r="AIZ836" s="602"/>
      <c r="AJA836" s="602"/>
      <c r="AJB836" s="602"/>
      <c r="AJC836" s="602"/>
      <c r="AJD836" s="602"/>
      <c r="AJE836" s="602"/>
      <c r="AJF836" s="602"/>
      <c r="AJG836" s="602"/>
      <c r="AJH836" s="602"/>
      <c r="AJI836" s="602"/>
    </row>
    <row r="837" spans="1:945">
      <c r="A837" s="603"/>
      <c r="B837" s="623">
        <v>44603</v>
      </c>
      <c r="C837" s="623" t="s">
        <v>1217</v>
      </c>
      <c r="D837" s="615" t="s">
        <v>2956</v>
      </c>
      <c r="E837" s="617" t="s">
        <v>4874</v>
      </c>
      <c r="F837" s="615"/>
      <c r="G837" s="615"/>
      <c r="H837" s="615"/>
      <c r="I837" s="615" t="s">
        <v>3062</v>
      </c>
      <c r="J837" s="618"/>
      <c r="K837" s="615" t="s">
        <v>4889</v>
      </c>
      <c r="L837" s="615" t="s">
        <v>2618</v>
      </c>
      <c r="M837" s="616">
        <v>44582</v>
      </c>
      <c r="N837" s="616">
        <v>44713</v>
      </c>
      <c r="O837" s="616"/>
      <c r="P837" s="616"/>
      <c r="Q837" s="616"/>
      <c r="R837" s="616"/>
      <c r="S837" s="615" t="s">
        <v>2959</v>
      </c>
      <c r="T837" s="615">
        <v>60</v>
      </c>
      <c r="U837" s="615">
        <v>49403140</v>
      </c>
      <c r="V837" s="615" t="s">
        <v>973</v>
      </c>
      <c r="W837" s="615">
        <v>400</v>
      </c>
      <c r="X837" s="619">
        <v>6912</v>
      </c>
      <c r="Y837" s="539">
        <f t="shared" si="39"/>
        <v>2764800</v>
      </c>
      <c r="Z837" s="605">
        <v>0.55000000000000004</v>
      </c>
      <c r="AA837" s="681">
        <f t="shared" si="40"/>
        <v>1520640.0000000002</v>
      </c>
      <c r="AB837" s="625"/>
      <c r="AC837" s="621">
        <v>0</v>
      </c>
      <c r="AD837" s="609"/>
      <c r="AE837" s="606"/>
      <c r="AF837" s="695">
        <f t="shared" si="41"/>
        <v>1520640.0000000002</v>
      </c>
      <c r="AG837" s="604" t="s">
        <v>1073</v>
      </c>
      <c r="AH837" s="604"/>
      <c r="AI837" s="604">
        <v>60</v>
      </c>
      <c r="AJ837" s="608" t="s">
        <v>2619</v>
      </c>
      <c r="AK837" s="604" t="s">
        <v>1088</v>
      </c>
      <c r="AL837" s="607" t="s">
        <v>2620</v>
      </c>
      <c r="AM837" s="604" t="s">
        <v>52</v>
      </c>
      <c r="AN837" s="604" t="s">
        <v>1076</v>
      </c>
      <c r="AO837" s="604"/>
      <c r="AP837" s="606"/>
      <c r="AQ837" s="606" t="s">
        <v>37</v>
      </c>
      <c r="AR837" s="606" t="s">
        <v>3086</v>
      </c>
      <c r="AS837" s="603" t="s">
        <v>1078</v>
      </c>
      <c r="AT837" s="610" t="s">
        <v>1078</v>
      </c>
      <c r="AU837" s="610" t="s">
        <v>1078</v>
      </c>
      <c r="AV837" s="605">
        <v>0.73</v>
      </c>
      <c r="AW837" s="602"/>
      <c r="AX837" s="602"/>
      <c r="AY837" s="602"/>
      <c r="AZ837" s="602"/>
      <c r="BA837" s="602"/>
      <c r="BB837" s="602"/>
      <c r="BC837" s="602"/>
      <c r="BD837" s="602"/>
      <c r="BE837" s="602"/>
      <c r="BF837" s="602"/>
      <c r="BG837" s="602"/>
      <c r="BH837" s="602"/>
      <c r="BI837" s="602"/>
      <c r="BJ837" s="602"/>
      <c r="BK837" s="602"/>
      <c r="BL837" s="602"/>
      <c r="BM837" s="602"/>
      <c r="BN837" s="602"/>
      <c r="BO837" s="602"/>
      <c r="BP837" s="602"/>
      <c r="BQ837" s="602"/>
      <c r="BR837" s="602"/>
      <c r="BS837" s="602"/>
      <c r="BT837" s="602"/>
      <c r="BU837" s="602"/>
      <c r="BV837" s="602"/>
      <c r="BW837" s="602"/>
      <c r="BX837" s="602"/>
      <c r="BY837" s="602"/>
      <c r="BZ837" s="602"/>
      <c r="CA837" s="602"/>
      <c r="CB837" s="602"/>
      <c r="CC837" s="602"/>
      <c r="CD837" s="602"/>
      <c r="CE837" s="602"/>
      <c r="CF837" s="602"/>
      <c r="CG837" s="602"/>
      <c r="CH837" s="602"/>
      <c r="CI837" s="602"/>
      <c r="CJ837" s="602"/>
      <c r="CK837" s="602"/>
      <c r="CL837" s="602"/>
      <c r="CM837" s="602"/>
      <c r="CN837" s="602"/>
      <c r="CO837" s="602"/>
      <c r="CP837" s="602"/>
      <c r="CQ837" s="602"/>
      <c r="CR837" s="602"/>
      <c r="CS837" s="602"/>
      <c r="CT837" s="602"/>
      <c r="CU837" s="602"/>
      <c r="CV837" s="602"/>
      <c r="CW837" s="602"/>
      <c r="CX837" s="602"/>
      <c r="CY837" s="602"/>
      <c r="CZ837" s="602"/>
      <c r="DA837" s="602"/>
      <c r="DB837" s="602"/>
      <c r="DC837" s="602"/>
      <c r="DD837" s="602"/>
      <c r="DE837" s="602"/>
      <c r="DF837" s="602"/>
      <c r="DG837" s="602"/>
      <c r="DH837" s="602"/>
      <c r="DI837" s="602"/>
      <c r="DJ837" s="602"/>
      <c r="DK837" s="602"/>
      <c r="DL837" s="602"/>
      <c r="DM837" s="602"/>
      <c r="DN837" s="602"/>
      <c r="DO837" s="602"/>
      <c r="DP837" s="602"/>
      <c r="DQ837" s="602"/>
      <c r="DR837" s="602"/>
      <c r="DS837" s="602"/>
      <c r="DT837" s="602"/>
      <c r="DU837" s="602"/>
      <c r="DV837" s="602"/>
      <c r="DW837" s="602"/>
      <c r="DX837" s="602"/>
      <c r="DY837" s="602"/>
      <c r="DZ837" s="602"/>
      <c r="EA837" s="602"/>
      <c r="EB837" s="602"/>
      <c r="EC837" s="602"/>
      <c r="ED837" s="602"/>
      <c r="EE837" s="602"/>
      <c r="EF837" s="602"/>
      <c r="EG837" s="602"/>
      <c r="EH837" s="602"/>
      <c r="EI837" s="602"/>
      <c r="EJ837" s="602"/>
      <c r="EK837" s="602"/>
      <c r="EL837" s="602"/>
      <c r="EM837" s="602"/>
      <c r="EN837" s="602"/>
      <c r="EO837" s="602"/>
      <c r="EP837" s="602"/>
      <c r="EQ837" s="602"/>
      <c r="ER837" s="602"/>
      <c r="ES837" s="602"/>
      <c r="ET837" s="602"/>
      <c r="EU837" s="602"/>
      <c r="EV837" s="602"/>
      <c r="EW837" s="602"/>
      <c r="EX837" s="602"/>
      <c r="EY837" s="602"/>
      <c r="EZ837" s="602"/>
      <c r="FA837" s="602"/>
      <c r="FB837" s="602"/>
      <c r="FC837" s="602"/>
      <c r="FD837" s="602"/>
      <c r="FE837" s="602"/>
      <c r="FF837" s="602"/>
      <c r="FG837" s="602"/>
      <c r="FH837" s="602"/>
      <c r="FI837" s="602"/>
      <c r="FJ837" s="602"/>
      <c r="FK837" s="602"/>
      <c r="FL837" s="602"/>
      <c r="FM837" s="602"/>
      <c r="FN837" s="602"/>
      <c r="FO837" s="602"/>
      <c r="FP837" s="602"/>
      <c r="FQ837" s="602"/>
      <c r="FR837" s="602"/>
      <c r="FS837" s="602"/>
      <c r="FT837" s="602"/>
      <c r="FU837" s="602"/>
      <c r="FV837" s="602"/>
      <c r="FW837" s="602"/>
      <c r="FX837" s="602"/>
      <c r="FY837" s="602"/>
      <c r="FZ837" s="602"/>
      <c r="GA837" s="602"/>
      <c r="GB837" s="602"/>
      <c r="GC837" s="602"/>
      <c r="GD837" s="602"/>
      <c r="GE837" s="602"/>
      <c r="GF837" s="602"/>
      <c r="GG837" s="602"/>
      <c r="GH837" s="602"/>
      <c r="GI837" s="602"/>
      <c r="GJ837" s="602"/>
      <c r="GK837" s="602"/>
      <c r="GL837" s="602"/>
      <c r="GM837" s="602"/>
      <c r="GN837" s="602"/>
      <c r="GO837" s="602"/>
      <c r="GP837" s="602"/>
      <c r="GQ837" s="602"/>
      <c r="GR837" s="602"/>
      <c r="GS837" s="602"/>
      <c r="GT837" s="602"/>
      <c r="GU837" s="602"/>
      <c r="GV837" s="602"/>
      <c r="GW837" s="602"/>
      <c r="GX837" s="602"/>
      <c r="GY837" s="602"/>
      <c r="GZ837" s="602"/>
      <c r="HA837" s="602"/>
      <c r="HB837" s="602"/>
      <c r="HC837" s="602"/>
      <c r="HD837" s="602"/>
      <c r="HE837" s="602"/>
      <c r="HF837" s="602"/>
      <c r="HG837" s="602"/>
      <c r="HH837" s="602"/>
      <c r="HI837" s="602"/>
      <c r="HJ837" s="602"/>
      <c r="HK837" s="602"/>
      <c r="HL837" s="602"/>
      <c r="HM837" s="602"/>
      <c r="HN837" s="602"/>
      <c r="HO837" s="602"/>
      <c r="HP837" s="602"/>
      <c r="HQ837" s="602"/>
      <c r="HR837" s="602"/>
      <c r="HS837" s="602"/>
      <c r="HT837" s="602"/>
      <c r="HU837" s="602"/>
      <c r="HV837" s="602"/>
      <c r="HW837" s="602"/>
      <c r="HX837" s="602"/>
      <c r="HY837" s="602"/>
      <c r="HZ837" s="602"/>
      <c r="IA837" s="602"/>
      <c r="IB837" s="602"/>
      <c r="IC837" s="602"/>
      <c r="ID837" s="602"/>
      <c r="IE837" s="602"/>
      <c r="IF837" s="602"/>
      <c r="IG837" s="602"/>
      <c r="IH837" s="602"/>
      <c r="II837" s="602"/>
      <c r="IJ837" s="602"/>
      <c r="IK837" s="602"/>
      <c r="IL837" s="602"/>
      <c r="IM837" s="602"/>
      <c r="IN837" s="602"/>
      <c r="IO837" s="602"/>
      <c r="IP837" s="602"/>
      <c r="IQ837" s="602"/>
      <c r="IR837" s="602"/>
      <c r="IS837" s="602"/>
      <c r="IT837" s="602"/>
      <c r="IU837" s="602"/>
      <c r="IV837" s="602"/>
      <c r="IW837" s="602"/>
      <c r="IX837" s="602"/>
      <c r="IY837" s="602"/>
      <c r="IZ837" s="602"/>
      <c r="JA837" s="602"/>
      <c r="JB837" s="602"/>
      <c r="JC837" s="602"/>
      <c r="JD837" s="602"/>
      <c r="JE837" s="602"/>
      <c r="JF837" s="602"/>
      <c r="JG837" s="602"/>
      <c r="JH837" s="602"/>
      <c r="JI837" s="602"/>
      <c r="JJ837" s="602"/>
      <c r="JK837" s="602"/>
      <c r="JL837" s="602"/>
      <c r="JM837" s="602"/>
      <c r="JN837" s="602"/>
      <c r="JO837" s="602"/>
      <c r="JP837" s="602"/>
      <c r="JQ837" s="602"/>
      <c r="JR837" s="602"/>
      <c r="JS837" s="602"/>
      <c r="JT837" s="602"/>
      <c r="JU837" s="602"/>
      <c r="JV837" s="602"/>
      <c r="JW837" s="602"/>
      <c r="JX837" s="602"/>
      <c r="JY837" s="602"/>
      <c r="JZ837" s="602"/>
      <c r="KA837" s="602"/>
      <c r="KB837" s="602"/>
      <c r="KC837" s="602"/>
      <c r="KD837" s="602"/>
      <c r="KE837" s="602"/>
      <c r="KF837" s="602"/>
      <c r="KG837" s="602"/>
      <c r="KH837" s="602"/>
      <c r="KI837" s="602"/>
      <c r="KJ837" s="602"/>
      <c r="KK837" s="602"/>
      <c r="KL837" s="602"/>
      <c r="KM837" s="602"/>
      <c r="KN837" s="602"/>
      <c r="KO837" s="602"/>
      <c r="KP837" s="602"/>
      <c r="KQ837" s="602"/>
      <c r="KR837" s="602"/>
      <c r="KS837" s="602"/>
      <c r="KT837" s="602"/>
      <c r="KU837" s="602"/>
      <c r="KV837" s="602"/>
      <c r="KW837" s="602"/>
      <c r="KX837" s="602"/>
      <c r="KY837" s="602"/>
      <c r="KZ837" s="602"/>
      <c r="LA837" s="602"/>
      <c r="LB837" s="602"/>
      <c r="LC837" s="602"/>
      <c r="LD837" s="602"/>
      <c r="LE837" s="602"/>
      <c r="LF837" s="602"/>
      <c r="LG837" s="602"/>
      <c r="LH837" s="602"/>
      <c r="LI837" s="602"/>
      <c r="LJ837" s="602"/>
      <c r="LK837" s="602"/>
      <c r="LL837" s="602"/>
      <c r="LM837" s="602"/>
      <c r="LN837" s="602"/>
      <c r="LO837" s="602"/>
      <c r="LP837" s="602"/>
      <c r="LQ837" s="602"/>
      <c r="LR837" s="602"/>
      <c r="LS837" s="602"/>
      <c r="LT837" s="602"/>
      <c r="LU837" s="602"/>
      <c r="LV837" s="602"/>
      <c r="LW837" s="602"/>
      <c r="LX837" s="602"/>
      <c r="LY837" s="602"/>
      <c r="LZ837" s="602"/>
      <c r="MA837" s="602"/>
      <c r="MB837" s="602"/>
      <c r="MC837" s="602"/>
      <c r="MD837" s="602"/>
      <c r="ME837" s="602"/>
      <c r="MF837" s="602"/>
      <c r="MG837" s="602"/>
      <c r="MH837" s="602"/>
      <c r="MI837" s="602"/>
      <c r="MJ837" s="602"/>
      <c r="MK837" s="602"/>
      <c r="ML837" s="602"/>
      <c r="MM837" s="602"/>
      <c r="MN837" s="602"/>
      <c r="MO837" s="602"/>
      <c r="MP837" s="602"/>
      <c r="MQ837" s="602"/>
      <c r="MR837" s="602"/>
      <c r="MS837" s="602"/>
      <c r="MT837" s="602"/>
      <c r="MU837" s="602"/>
      <c r="MV837" s="602"/>
      <c r="MW837" s="602"/>
      <c r="MX837" s="602"/>
      <c r="MY837" s="602"/>
      <c r="MZ837" s="602"/>
      <c r="NA837" s="602"/>
      <c r="NB837" s="602"/>
      <c r="NC837" s="602"/>
      <c r="ND837" s="602"/>
      <c r="NE837" s="602"/>
      <c r="NF837" s="602"/>
      <c r="NG837" s="602"/>
      <c r="NH837" s="602"/>
      <c r="NI837" s="602"/>
      <c r="NJ837" s="602"/>
      <c r="NK837" s="602"/>
      <c r="NL837" s="602"/>
      <c r="NM837" s="602"/>
      <c r="NN837" s="602"/>
      <c r="NO837" s="602"/>
      <c r="NP837" s="602"/>
      <c r="NQ837" s="602"/>
      <c r="NR837" s="602"/>
      <c r="NS837" s="602"/>
      <c r="NT837" s="602"/>
      <c r="NU837" s="602"/>
      <c r="NV837" s="602"/>
      <c r="NW837" s="602"/>
      <c r="NX837" s="602"/>
      <c r="NY837" s="602"/>
      <c r="NZ837" s="602"/>
      <c r="OA837" s="602"/>
      <c r="OB837" s="602"/>
      <c r="OC837" s="602"/>
      <c r="OD837" s="602"/>
      <c r="OE837" s="602"/>
      <c r="OF837" s="602"/>
      <c r="OG837" s="602"/>
      <c r="OH837" s="602"/>
      <c r="OI837" s="602"/>
      <c r="OJ837" s="602"/>
      <c r="OK837" s="602"/>
      <c r="OL837" s="602"/>
      <c r="OM837" s="602"/>
      <c r="ON837" s="602"/>
      <c r="OO837" s="602"/>
      <c r="OP837" s="602"/>
      <c r="OQ837" s="602"/>
      <c r="OR837" s="602"/>
      <c r="OS837" s="602"/>
      <c r="OT837" s="602"/>
      <c r="OU837" s="602"/>
      <c r="OV837" s="602"/>
      <c r="OW837" s="602"/>
      <c r="OX837" s="602"/>
      <c r="OY837" s="602"/>
      <c r="OZ837" s="602"/>
      <c r="PA837" s="602"/>
      <c r="PB837" s="602"/>
      <c r="PC837" s="602"/>
      <c r="PD837" s="602"/>
      <c r="PE837" s="602"/>
      <c r="PF837" s="602"/>
      <c r="PG837" s="602"/>
      <c r="PH837" s="602"/>
      <c r="PI837" s="602"/>
      <c r="PJ837" s="602"/>
      <c r="PK837" s="602"/>
      <c r="PL837" s="602"/>
      <c r="PM837" s="602"/>
      <c r="PN837" s="602"/>
      <c r="PO837" s="602"/>
      <c r="PP837" s="602"/>
      <c r="PQ837" s="602"/>
      <c r="PR837" s="602"/>
      <c r="PS837" s="602"/>
      <c r="PT837" s="602"/>
      <c r="PU837" s="602"/>
      <c r="PV837" s="602"/>
      <c r="PW837" s="602"/>
      <c r="PX837" s="602"/>
      <c r="PY837" s="602"/>
      <c r="PZ837" s="602"/>
      <c r="QA837" s="602"/>
      <c r="QB837" s="602"/>
      <c r="QC837" s="602"/>
      <c r="QD837" s="602"/>
      <c r="QE837" s="602"/>
      <c r="QF837" s="602"/>
      <c r="QG837" s="602"/>
      <c r="QH837" s="602"/>
      <c r="QI837" s="602"/>
      <c r="QJ837" s="602"/>
      <c r="QK837" s="602"/>
      <c r="QL837" s="602"/>
      <c r="QM837" s="602"/>
      <c r="QN837" s="602"/>
      <c r="QO837" s="602"/>
      <c r="QP837" s="602"/>
      <c r="QQ837" s="602"/>
      <c r="QR837" s="602"/>
      <c r="QS837" s="602"/>
      <c r="QT837" s="602"/>
      <c r="QU837" s="602"/>
      <c r="QV837" s="602"/>
      <c r="QW837" s="602"/>
      <c r="QX837" s="602"/>
      <c r="QY837" s="602"/>
      <c r="QZ837" s="602"/>
      <c r="RA837" s="602"/>
      <c r="RB837" s="602"/>
      <c r="RC837" s="602"/>
      <c r="RD837" s="602"/>
      <c r="RE837" s="602"/>
      <c r="RF837" s="602"/>
      <c r="RG837" s="602"/>
      <c r="RH837" s="602"/>
      <c r="RI837" s="602"/>
      <c r="RJ837" s="602"/>
      <c r="RK837" s="602"/>
      <c r="RL837" s="602"/>
      <c r="RM837" s="602"/>
      <c r="RN837" s="602"/>
      <c r="RO837" s="602"/>
      <c r="RP837" s="602"/>
      <c r="RQ837" s="602"/>
      <c r="RR837" s="602"/>
      <c r="RS837" s="602"/>
      <c r="RT837" s="602"/>
      <c r="RU837" s="602"/>
      <c r="RV837" s="602"/>
      <c r="RW837" s="602"/>
      <c r="RX837" s="602"/>
      <c r="RY837" s="602"/>
      <c r="RZ837" s="602"/>
      <c r="SA837" s="602"/>
      <c r="SB837" s="602"/>
      <c r="SC837" s="602"/>
      <c r="SD837" s="602"/>
      <c r="SE837" s="602"/>
      <c r="SF837" s="602"/>
      <c r="SG837" s="602"/>
      <c r="SH837" s="602"/>
      <c r="SI837" s="602"/>
      <c r="SJ837" s="602"/>
      <c r="SK837" s="602"/>
      <c r="SL837" s="602"/>
      <c r="SM837" s="602"/>
      <c r="SN837" s="602"/>
      <c r="SO837" s="602"/>
      <c r="SP837" s="602"/>
      <c r="SQ837" s="602"/>
      <c r="SR837" s="602"/>
      <c r="SS837" s="602"/>
      <c r="ST837" s="602"/>
      <c r="SU837" s="602"/>
      <c r="SV837" s="602"/>
      <c r="SW837" s="602"/>
      <c r="SX837" s="602"/>
      <c r="SY837" s="602"/>
      <c r="SZ837" s="602"/>
      <c r="TA837" s="602"/>
      <c r="TB837" s="602"/>
      <c r="TC837" s="602"/>
      <c r="TD837" s="602"/>
      <c r="TE837" s="602"/>
      <c r="TF837" s="602"/>
      <c r="TG837" s="602"/>
      <c r="TH837" s="602"/>
      <c r="TI837" s="602"/>
      <c r="TJ837" s="602"/>
      <c r="TK837" s="602"/>
      <c r="TL837" s="602"/>
      <c r="TM837" s="602"/>
      <c r="TN837" s="602"/>
      <c r="TO837" s="602"/>
      <c r="TP837" s="602"/>
      <c r="TQ837" s="602"/>
      <c r="TR837" s="602"/>
      <c r="TS837" s="602"/>
      <c r="TT837" s="602"/>
      <c r="TU837" s="602"/>
      <c r="TV837" s="602"/>
      <c r="TW837" s="602"/>
      <c r="TX837" s="602"/>
      <c r="TY837" s="602"/>
      <c r="TZ837" s="602"/>
      <c r="UA837" s="602"/>
      <c r="UB837" s="602"/>
      <c r="UC837" s="602"/>
      <c r="UD837" s="602"/>
      <c r="UE837" s="602"/>
      <c r="UF837" s="602"/>
      <c r="UG837" s="602"/>
      <c r="UH837" s="602"/>
      <c r="UI837" s="602"/>
      <c r="UJ837" s="602"/>
      <c r="UK837" s="602"/>
      <c r="UL837" s="602"/>
      <c r="UM837" s="602"/>
      <c r="UN837" s="602"/>
      <c r="UO837" s="602"/>
      <c r="UP837" s="602"/>
      <c r="UQ837" s="602"/>
      <c r="UR837" s="602"/>
      <c r="US837" s="602"/>
      <c r="UT837" s="602"/>
      <c r="UU837" s="602"/>
      <c r="UV837" s="602"/>
      <c r="UW837" s="602"/>
      <c r="UX837" s="602"/>
      <c r="UY837" s="602"/>
      <c r="UZ837" s="602"/>
      <c r="VA837" s="602"/>
      <c r="VB837" s="602"/>
      <c r="VC837" s="602"/>
      <c r="VD837" s="602"/>
      <c r="VE837" s="602"/>
      <c r="VF837" s="602"/>
      <c r="VG837" s="602"/>
      <c r="VH837" s="602"/>
      <c r="VI837" s="602"/>
      <c r="VJ837" s="602"/>
      <c r="VK837" s="602"/>
      <c r="VL837" s="602"/>
      <c r="VM837" s="602"/>
      <c r="VN837" s="602"/>
      <c r="VO837" s="602"/>
      <c r="VP837" s="602"/>
      <c r="VQ837" s="602"/>
      <c r="VR837" s="602"/>
      <c r="VS837" s="602"/>
      <c r="VT837" s="602"/>
      <c r="VU837" s="602"/>
      <c r="VV837" s="602"/>
      <c r="VW837" s="602"/>
      <c r="VX837" s="602"/>
      <c r="VY837" s="602"/>
      <c r="VZ837" s="602"/>
      <c r="WA837" s="602"/>
      <c r="WB837" s="602"/>
      <c r="WC837" s="602"/>
      <c r="WD837" s="602"/>
      <c r="WE837" s="602"/>
      <c r="WF837" s="602"/>
      <c r="WG837" s="602"/>
      <c r="WH837" s="602"/>
      <c r="WI837" s="602"/>
      <c r="WJ837" s="602"/>
      <c r="WK837" s="602"/>
      <c r="WL837" s="602"/>
      <c r="WM837" s="602"/>
      <c r="WN837" s="602"/>
      <c r="WO837" s="602"/>
      <c r="WP837" s="602"/>
      <c r="WQ837" s="602"/>
      <c r="WR837" s="602"/>
      <c r="WS837" s="602"/>
      <c r="WT837" s="602"/>
      <c r="WU837" s="602"/>
      <c r="WV837" s="602"/>
      <c r="WW837" s="602"/>
      <c r="WX837" s="602"/>
      <c r="WY837" s="602"/>
      <c r="WZ837" s="602"/>
      <c r="XA837" s="602"/>
      <c r="XB837" s="602"/>
      <c r="XC837" s="602"/>
      <c r="XD837" s="602"/>
      <c r="XE837" s="602"/>
      <c r="XF837" s="602"/>
      <c r="XG837" s="602"/>
      <c r="XH837" s="602"/>
      <c r="XI837" s="602"/>
      <c r="XJ837" s="602"/>
      <c r="XK837" s="602"/>
      <c r="XL837" s="602"/>
      <c r="XM837" s="602"/>
      <c r="XN837" s="602"/>
      <c r="XO837" s="602"/>
      <c r="XP837" s="602"/>
      <c r="XQ837" s="602"/>
      <c r="XR837" s="602"/>
      <c r="XS837" s="602"/>
      <c r="XT837" s="602"/>
      <c r="XU837" s="602"/>
      <c r="XV837" s="602"/>
      <c r="XW837" s="602"/>
      <c r="XX837" s="602"/>
      <c r="XY837" s="602"/>
      <c r="XZ837" s="602"/>
      <c r="YA837" s="602"/>
      <c r="YB837" s="602"/>
      <c r="YC837" s="602"/>
      <c r="YD837" s="602"/>
      <c r="YE837" s="602"/>
      <c r="YF837" s="602"/>
      <c r="YG837" s="602"/>
      <c r="YH837" s="602"/>
      <c r="YI837" s="602"/>
      <c r="YJ837" s="602"/>
      <c r="YK837" s="602"/>
      <c r="YL837" s="602"/>
      <c r="YM837" s="602"/>
      <c r="YN837" s="602"/>
      <c r="YO837" s="602"/>
      <c r="YP837" s="602"/>
      <c r="YQ837" s="602"/>
      <c r="YR837" s="602"/>
      <c r="YS837" s="602"/>
      <c r="YT837" s="602"/>
      <c r="YU837" s="602"/>
      <c r="YV837" s="602"/>
      <c r="YW837" s="602"/>
      <c r="YX837" s="602"/>
      <c r="YY837" s="602"/>
      <c r="YZ837" s="602"/>
      <c r="ZA837" s="602"/>
      <c r="ZB837" s="602"/>
      <c r="ZC837" s="602"/>
      <c r="ZD837" s="602"/>
      <c r="ZE837" s="602"/>
      <c r="ZF837" s="602"/>
      <c r="ZG837" s="602"/>
      <c r="ZH837" s="602"/>
      <c r="ZI837" s="602"/>
      <c r="ZJ837" s="602"/>
      <c r="ZK837" s="602"/>
      <c r="ZL837" s="602"/>
      <c r="ZM837" s="602"/>
      <c r="ZN837" s="602"/>
      <c r="ZO837" s="602"/>
      <c r="ZP837" s="602"/>
      <c r="ZQ837" s="602"/>
      <c r="ZR837" s="602"/>
      <c r="ZS837" s="602"/>
      <c r="ZT837" s="602"/>
      <c r="ZU837" s="602"/>
      <c r="ZV837" s="602"/>
      <c r="ZW837" s="602"/>
      <c r="ZX837" s="602"/>
      <c r="ZY837" s="602"/>
      <c r="ZZ837" s="602"/>
      <c r="AAA837" s="602"/>
      <c r="AAB837" s="602"/>
      <c r="AAC837" s="602"/>
      <c r="AAD837" s="602"/>
      <c r="AAE837" s="602"/>
      <c r="AAF837" s="602"/>
      <c r="AAG837" s="602"/>
      <c r="AAH837" s="602"/>
      <c r="AAI837" s="602"/>
      <c r="AAJ837" s="602"/>
      <c r="AAK837" s="602"/>
      <c r="AAL837" s="602"/>
      <c r="AAM837" s="602"/>
      <c r="AAN837" s="602"/>
      <c r="AAO837" s="602"/>
      <c r="AAP837" s="602"/>
      <c r="AAQ837" s="602"/>
      <c r="AAR837" s="602"/>
      <c r="AAS837" s="602"/>
      <c r="AAT837" s="602"/>
      <c r="AAU837" s="602"/>
      <c r="AAV837" s="602"/>
      <c r="AAW837" s="602"/>
      <c r="AAX837" s="602"/>
      <c r="AAY837" s="602"/>
      <c r="AAZ837" s="602"/>
      <c r="ABA837" s="602"/>
      <c r="ABB837" s="602"/>
      <c r="ABC837" s="602"/>
      <c r="ABD837" s="602"/>
      <c r="ABE837" s="602"/>
      <c r="ABF837" s="602"/>
      <c r="ABG837" s="602"/>
      <c r="ABH837" s="602"/>
      <c r="ABI837" s="602"/>
      <c r="ABJ837" s="602"/>
      <c r="ABK837" s="602"/>
      <c r="ABL837" s="602"/>
      <c r="ABM837" s="602"/>
      <c r="ABN837" s="602"/>
      <c r="ABO837" s="602"/>
      <c r="ABP837" s="602"/>
      <c r="ABQ837" s="602"/>
      <c r="ABR837" s="602"/>
      <c r="ABS837" s="602"/>
      <c r="ABT837" s="602"/>
      <c r="ABU837" s="602"/>
      <c r="ABV837" s="602"/>
      <c r="ABW837" s="602"/>
      <c r="ABX837" s="602"/>
      <c r="ABY837" s="602"/>
      <c r="ABZ837" s="602"/>
      <c r="ACA837" s="602"/>
      <c r="ACB837" s="602"/>
      <c r="ACC837" s="602"/>
      <c r="ACD837" s="602"/>
      <c r="ACE837" s="602"/>
      <c r="ACF837" s="602"/>
      <c r="ACG837" s="602"/>
      <c r="ACH837" s="602"/>
      <c r="ACI837" s="602"/>
      <c r="ACJ837" s="602"/>
      <c r="ACK837" s="602"/>
      <c r="ACL837" s="602"/>
      <c r="ACM837" s="602"/>
      <c r="ACN837" s="602"/>
      <c r="ACO837" s="602"/>
      <c r="ACP837" s="602"/>
      <c r="ACQ837" s="602"/>
      <c r="ACR837" s="602"/>
      <c r="ACS837" s="602"/>
      <c r="ACT837" s="602"/>
      <c r="ACU837" s="602"/>
      <c r="ACV837" s="602"/>
      <c r="ACW837" s="602"/>
      <c r="ACX837" s="602"/>
      <c r="ACY837" s="602"/>
      <c r="ACZ837" s="602"/>
      <c r="ADA837" s="602"/>
      <c r="ADB837" s="602"/>
      <c r="ADC837" s="602"/>
      <c r="ADD837" s="602"/>
      <c r="ADE837" s="602"/>
      <c r="ADF837" s="602"/>
      <c r="ADG837" s="602"/>
      <c r="ADH837" s="602"/>
      <c r="ADI837" s="602"/>
      <c r="ADJ837" s="602"/>
      <c r="ADK837" s="602"/>
      <c r="ADL837" s="602"/>
      <c r="ADM837" s="602"/>
      <c r="ADN837" s="602"/>
      <c r="ADO837" s="602"/>
      <c r="ADP837" s="602"/>
      <c r="ADQ837" s="602"/>
      <c r="ADR837" s="602"/>
      <c r="ADS837" s="602"/>
      <c r="ADT837" s="602"/>
      <c r="ADU837" s="602"/>
      <c r="ADV837" s="602"/>
      <c r="ADW837" s="602"/>
      <c r="ADX837" s="602"/>
      <c r="ADY837" s="602"/>
      <c r="ADZ837" s="602"/>
      <c r="AEA837" s="602"/>
      <c r="AEB837" s="602"/>
      <c r="AEC837" s="602"/>
      <c r="AED837" s="602"/>
      <c r="AEE837" s="602"/>
      <c r="AEF837" s="602"/>
      <c r="AEG837" s="602"/>
      <c r="AEH837" s="602"/>
      <c r="AEI837" s="602"/>
      <c r="AEJ837" s="602"/>
      <c r="AEK837" s="602"/>
      <c r="AEL837" s="602"/>
      <c r="AEM837" s="602"/>
      <c r="AEN837" s="602"/>
      <c r="AEO837" s="602"/>
      <c r="AEP837" s="602"/>
      <c r="AEQ837" s="602"/>
      <c r="AER837" s="602"/>
      <c r="AES837" s="602"/>
      <c r="AET837" s="602"/>
      <c r="AEU837" s="602"/>
      <c r="AEV837" s="602"/>
      <c r="AEW837" s="602"/>
      <c r="AEX837" s="602"/>
      <c r="AEY837" s="602"/>
      <c r="AEZ837" s="602"/>
      <c r="AFA837" s="602"/>
      <c r="AFB837" s="602"/>
      <c r="AFC837" s="602"/>
      <c r="AFD837" s="602"/>
      <c r="AFE837" s="602"/>
      <c r="AFF837" s="602"/>
      <c r="AFG837" s="602"/>
      <c r="AFH837" s="602"/>
      <c r="AFI837" s="602"/>
      <c r="AFJ837" s="602"/>
      <c r="AFK837" s="602"/>
      <c r="AFL837" s="602"/>
      <c r="AFM837" s="602"/>
      <c r="AFN837" s="602"/>
      <c r="AFO837" s="602"/>
      <c r="AFP837" s="602"/>
      <c r="AFQ837" s="602"/>
      <c r="AFR837" s="602"/>
      <c r="AFS837" s="602"/>
      <c r="AFT837" s="602"/>
      <c r="AFU837" s="602"/>
      <c r="AFV837" s="602"/>
      <c r="AFW837" s="602"/>
      <c r="AFX837" s="602"/>
      <c r="AFY837" s="602"/>
      <c r="AFZ837" s="602"/>
      <c r="AGA837" s="602"/>
      <c r="AGB837" s="602"/>
      <c r="AGC837" s="602"/>
      <c r="AGD837" s="602"/>
      <c r="AGE837" s="602"/>
      <c r="AGF837" s="602"/>
      <c r="AGG837" s="602"/>
      <c r="AGH837" s="602"/>
      <c r="AGI837" s="602"/>
      <c r="AGJ837" s="602"/>
      <c r="AGK837" s="602"/>
      <c r="AGL837" s="602"/>
      <c r="AGM837" s="602"/>
      <c r="AGN837" s="602"/>
      <c r="AGO837" s="602"/>
      <c r="AGP837" s="602"/>
      <c r="AGQ837" s="602"/>
      <c r="AGR837" s="602"/>
      <c r="AGS837" s="602"/>
      <c r="AGT837" s="602"/>
      <c r="AGU837" s="602"/>
      <c r="AGV837" s="602"/>
      <c r="AGW837" s="602"/>
      <c r="AGX837" s="602"/>
      <c r="AGY837" s="602"/>
      <c r="AGZ837" s="602"/>
      <c r="AHA837" s="602"/>
      <c r="AHB837" s="602"/>
      <c r="AHC837" s="602"/>
      <c r="AHD837" s="602"/>
      <c r="AHE837" s="602"/>
      <c r="AHF837" s="602"/>
      <c r="AHG837" s="602"/>
      <c r="AHH837" s="602"/>
      <c r="AHI837" s="602"/>
      <c r="AHJ837" s="602"/>
      <c r="AHK837" s="602"/>
      <c r="AHL837" s="602"/>
      <c r="AHM837" s="602"/>
      <c r="AHN837" s="602"/>
      <c r="AHO837" s="602"/>
      <c r="AHP837" s="602"/>
      <c r="AHQ837" s="602"/>
      <c r="AHR837" s="602"/>
      <c r="AHS837" s="602"/>
      <c r="AHT837" s="602"/>
      <c r="AHU837" s="602"/>
      <c r="AHV837" s="602"/>
      <c r="AHW837" s="602"/>
      <c r="AHX837" s="602"/>
      <c r="AHY837" s="602"/>
      <c r="AHZ837" s="602"/>
      <c r="AIA837" s="602"/>
      <c r="AIB837" s="602"/>
      <c r="AIC837" s="602"/>
      <c r="AID837" s="602"/>
      <c r="AIE837" s="602"/>
      <c r="AIF837" s="602"/>
      <c r="AIG837" s="602"/>
      <c r="AIH837" s="602"/>
      <c r="AII837" s="602"/>
      <c r="AIJ837" s="602"/>
      <c r="AIK837" s="602"/>
      <c r="AIL837" s="602"/>
      <c r="AIM837" s="602"/>
      <c r="AIN837" s="602"/>
      <c r="AIO837" s="602"/>
      <c r="AIP837" s="602"/>
      <c r="AIQ837" s="602"/>
      <c r="AIR837" s="602"/>
      <c r="AIS837" s="602"/>
      <c r="AIT837" s="602"/>
      <c r="AIU837" s="602"/>
      <c r="AIV837" s="602"/>
      <c r="AIW837" s="602"/>
      <c r="AIX837" s="602"/>
      <c r="AIY837" s="602"/>
      <c r="AIZ837" s="602"/>
      <c r="AJA837" s="602"/>
      <c r="AJB837" s="602"/>
      <c r="AJC837" s="602"/>
      <c r="AJD837" s="602"/>
      <c r="AJE837" s="602"/>
      <c r="AJF837" s="602"/>
      <c r="AJG837" s="602"/>
      <c r="AJH837" s="602"/>
      <c r="AJI837" s="602"/>
    </row>
    <row r="838" spans="1:945">
      <c r="A838" s="674"/>
      <c r="B838" s="674"/>
      <c r="C838" s="674"/>
      <c r="D838" s="714" t="s">
        <v>3247</v>
      </c>
      <c r="E838" s="676" t="s">
        <v>3276</v>
      </c>
      <c r="F838" s="703"/>
      <c r="G838" s="703"/>
      <c r="H838" s="703"/>
      <c r="I838" s="698" t="s">
        <v>1699</v>
      </c>
      <c r="J838" s="704"/>
      <c r="K838" s="705" t="s">
        <v>4890</v>
      </c>
      <c r="L838" s="703" t="s">
        <v>2402</v>
      </c>
      <c r="M838" s="706">
        <v>44532</v>
      </c>
      <c r="N838" s="706">
        <v>44563</v>
      </c>
      <c r="O838" s="706"/>
      <c r="P838" s="704"/>
      <c r="Q838" s="704"/>
      <c r="R838" s="704"/>
      <c r="S838" s="703" t="s">
        <v>4891</v>
      </c>
      <c r="T838" s="703">
        <v>60</v>
      </c>
      <c r="U838" s="703"/>
      <c r="V838" s="703" t="s">
        <v>985</v>
      </c>
      <c r="W838" s="703">
        <v>400</v>
      </c>
      <c r="X838" s="707">
        <v>3072</v>
      </c>
      <c r="Y838" s="539">
        <f t="shared" si="39"/>
        <v>1228800</v>
      </c>
      <c r="Z838" s="708">
        <v>0.45500000000000002</v>
      </c>
      <c r="AA838" s="681">
        <f t="shared" si="40"/>
        <v>559104</v>
      </c>
      <c r="AB838" s="682"/>
      <c r="AC838" s="683">
        <v>0</v>
      </c>
      <c r="AD838" s="710"/>
      <c r="AE838" s="709"/>
      <c r="AF838" s="695">
        <f t="shared" si="41"/>
        <v>559104</v>
      </c>
      <c r="AG838" s="703" t="s">
        <v>1073</v>
      </c>
      <c r="AH838" s="703"/>
      <c r="AI838" s="705" t="s">
        <v>2488</v>
      </c>
      <c r="AJ838" s="703" t="s">
        <v>1610</v>
      </c>
      <c r="AK838" s="711" t="s">
        <v>1149</v>
      </c>
      <c r="AL838" s="703">
        <v>78744</v>
      </c>
      <c r="AM838" s="703" t="s">
        <v>52</v>
      </c>
      <c r="AN838" s="703"/>
      <c r="AO838" s="703"/>
      <c r="AP838" s="712"/>
      <c r="AQ838" s="712" t="s">
        <v>37</v>
      </c>
      <c r="AR838" s="712" t="s">
        <v>1700</v>
      </c>
      <c r="AS838" s="715"/>
      <c r="AT838" s="715"/>
      <c r="AU838" s="715"/>
      <c r="AV838" s="708">
        <v>0.45500000000000002</v>
      </c>
    </row>
    <row r="839" spans="1:945">
      <c r="A839" s="674"/>
      <c r="B839" s="722">
        <v>44649</v>
      </c>
      <c r="C839" s="674"/>
      <c r="D839" s="714" t="s">
        <v>3247</v>
      </c>
      <c r="E839" s="703"/>
      <c r="F839" s="703"/>
      <c r="G839" s="703">
        <v>2022</v>
      </c>
      <c r="H839" s="703"/>
      <c r="I839" s="698" t="s">
        <v>1699</v>
      </c>
      <c r="J839" s="704"/>
      <c r="K839" s="705" t="s">
        <v>4892</v>
      </c>
      <c r="L839" s="703" t="s">
        <v>3711</v>
      </c>
      <c r="M839" s="706">
        <v>44649</v>
      </c>
      <c r="N839" s="706">
        <v>44774</v>
      </c>
      <c r="O839" s="706"/>
      <c r="P839" s="704"/>
      <c r="Q839" s="704"/>
      <c r="R839" s="704"/>
      <c r="S839" s="703" t="s">
        <v>2425</v>
      </c>
      <c r="T839" s="703">
        <v>60</v>
      </c>
      <c r="U839" s="703"/>
      <c r="V839" s="703" t="s">
        <v>973</v>
      </c>
      <c r="W839" s="703">
        <v>400</v>
      </c>
      <c r="X839" s="707">
        <v>3840</v>
      </c>
      <c r="Y839" s="539">
        <f t="shared" si="39"/>
        <v>1536000</v>
      </c>
      <c r="Z839" s="708">
        <v>0.55000000000000004</v>
      </c>
      <c r="AA839" s="681">
        <f t="shared" si="40"/>
        <v>844800.00000000012</v>
      </c>
      <c r="AB839" s="682"/>
      <c r="AC839" s="683">
        <v>0</v>
      </c>
      <c r="AD839" s="710"/>
      <c r="AE839" s="709"/>
      <c r="AF839" s="695">
        <f t="shared" si="41"/>
        <v>844800.00000000012</v>
      </c>
      <c r="AG839" s="703" t="s">
        <v>1073</v>
      </c>
      <c r="AH839" s="703"/>
      <c r="AI839" s="705" t="s">
        <v>2488</v>
      </c>
      <c r="AJ839" s="703" t="s">
        <v>3307</v>
      </c>
      <c r="AK839" s="711" t="s">
        <v>2408</v>
      </c>
      <c r="AL839" s="703">
        <v>80915</v>
      </c>
      <c r="AM839" s="703" t="s">
        <v>52</v>
      </c>
      <c r="AN839" s="703"/>
      <c r="AO839" s="703"/>
      <c r="AP839" s="712"/>
      <c r="AQ839" s="712" t="s">
        <v>37</v>
      </c>
      <c r="AR839" s="712" t="s">
        <v>3746</v>
      </c>
      <c r="AS839" s="715"/>
      <c r="AT839" s="715"/>
      <c r="AU839" s="715"/>
      <c r="AV839" s="708">
        <v>0.45500000000000002</v>
      </c>
    </row>
    <row r="840" spans="1:945">
      <c r="A840" s="674"/>
      <c r="B840" s="674"/>
      <c r="C840" s="674"/>
      <c r="D840" s="714" t="s">
        <v>3247</v>
      </c>
      <c r="E840" s="703" t="s">
        <v>4893</v>
      </c>
      <c r="F840" s="703"/>
      <c r="G840" s="703"/>
      <c r="H840" s="703"/>
      <c r="I840" s="703" t="s">
        <v>1699</v>
      </c>
      <c r="J840" s="704"/>
      <c r="K840" s="705" t="s">
        <v>4894</v>
      </c>
      <c r="L840" s="703" t="s">
        <v>3282</v>
      </c>
      <c r="M840" s="706">
        <v>44593</v>
      </c>
      <c r="N840" s="706">
        <v>44593</v>
      </c>
      <c r="O840" s="706"/>
      <c r="P840" s="704"/>
      <c r="Q840" s="704"/>
      <c r="R840" s="704"/>
      <c r="S840" s="703" t="s">
        <v>3416</v>
      </c>
      <c r="T840" s="703">
        <v>60</v>
      </c>
      <c r="U840" s="703"/>
      <c r="V840" s="703" t="s">
        <v>973</v>
      </c>
      <c r="W840" s="703">
        <v>400</v>
      </c>
      <c r="X840" s="707">
        <v>6912</v>
      </c>
      <c r="Y840" s="539">
        <f t="shared" si="39"/>
        <v>2764800</v>
      </c>
      <c r="Z840" s="708">
        <v>0.47499999999999998</v>
      </c>
      <c r="AA840" s="681">
        <f t="shared" si="40"/>
        <v>1313280</v>
      </c>
      <c r="AB840" s="682"/>
      <c r="AC840" s="683">
        <v>0</v>
      </c>
      <c r="AD840" s="710"/>
      <c r="AE840" s="709"/>
      <c r="AF840" s="695">
        <f t="shared" si="41"/>
        <v>1313280</v>
      </c>
      <c r="AG840" s="703"/>
      <c r="AH840" s="703"/>
      <c r="AI840" s="705"/>
      <c r="AJ840" s="703" t="s">
        <v>3366</v>
      </c>
      <c r="AK840" s="711" t="s">
        <v>1149</v>
      </c>
      <c r="AL840" s="703">
        <v>75238</v>
      </c>
      <c r="AM840" s="703" t="s">
        <v>52</v>
      </c>
      <c r="AN840" s="703"/>
      <c r="AO840" s="703"/>
      <c r="AP840" s="712"/>
      <c r="AQ840" s="712" t="s">
        <v>37</v>
      </c>
      <c r="AR840" s="712" t="s">
        <v>1700</v>
      </c>
      <c r="AS840" s="715"/>
      <c r="AT840" s="715"/>
      <c r="AU840" s="715"/>
      <c r="AV840" s="708">
        <v>0.5</v>
      </c>
    </row>
    <row r="841" spans="1:945">
      <c r="A841" s="674"/>
      <c r="B841" s="674"/>
      <c r="C841" s="674"/>
      <c r="D841" s="714" t="s">
        <v>3247</v>
      </c>
      <c r="E841" s="703" t="s">
        <v>4893</v>
      </c>
      <c r="F841" s="703"/>
      <c r="G841" s="703"/>
      <c r="H841" s="703"/>
      <c r="I841" s="703" t="s">
        <v>1699</v>
      </c>
      <c r="J841" s="704"/>
      <c r="K841" s="705" t="s">
        <v>4895</v>
      </c>
      <c r="L841" s="703" t="s">
        <v>3282</v>
      </c>
      <c r="M841" s="706">
        <v>44593</v>
      </c>
      <c r="N841" s="706">
        <v>44593</v>
      </c>
      <c r="O841" s="706"/>
      <c r="P841" s="704"/>
      <c r="Q841" s="704"/>
      <c r="R841" s="704"/>
      <c r="S841" s="703" t="s">
        <v>3416</v>
      </c>
      <c r="T841" s="703">
        <v>60</v>
      </c>
      <c r="U841" s="703"/>
      <c r="V841" s="703" t="s">
        <v>973</v>
      </c>
      <c r="W841" s="703">
        <v>400</v>
      </c>
      <c r="X841" s="707">
        <v>7680</v>
      </c>
      <c r="Y841" s="539">
        <f t="shared" si="39"/>
        <v>3072000</v>
      </c>
      <c r="Z841" s="708">
        <v>0.47499999999999998</v>
      </c>
      <c r="AA841" s="681">
        <f t="shared" si="40"/>
        <v>1459200</v>
      </c>
      <c r="AB841" s="682"/>
      <c r="AC841" s="683">
        <v>0</v>
      </c>
      <c r="AD841" s="710"/>
      <c r="AE841" s="709"/>
      <c r="AF841" s="695">
        <f t="shared" si="41"/>
        <v>1459200</v>
      </c>
      <c r="AG841" s="703"/>
      <c r="AH841" s="703"/>
      <c r="AI841" s="705"/>
      <c r="AJ841" s="703" t="s">
        <v>3366</v>
      </c>
      <c r="AK841" s="711" t="s">
        <v>1149</v>
      </c>
      <c r="AL841" s="703">
        <v>75238</v>
      </c>
      <c r="AM841" s="703" t="s">
        <v>52</v>
      </c>
      <c r="AN841" s="703"/>
      <c r="AO841" s="703"/>
      <c r="AP841" s="712"/>
      <c r="AQ841" s="712" t="s">
        <v>37</v>
      </c>
      <c r="AR841" s="712" t="s">
        <v>1700</v>
      </c>
      <c r="AS841" s="715"/>
      <c r="AT841" s="715"/>
      <c r="AU841" s="715"/>
      <c r="AV841" s="708">
        <v>0.5</v>
      </c>
    </row>
    <row r="842" spans="1:945">
      <c r="A842" s="674"/>
      <c r="B842" s="674"/>
      <c r="C842" s="674"/>
      <c r="D842" s="714" t="s">
        <v>3247</v>
      </c>
      <c r="E842" s="703" t="s">
        <v>4893</v>
      </c>
      <c r="F842" s="703"/>
      <c r="G842" s="703"/>
      <c r="H842" s="703"/>
      <c r="I842" s="703" t="s">
        <v>1699</v>
      </c>
      <c r="J842" s="704"/>
      <c r="K842" s="705" t="s">
        <v>4896</v>
      </c>
      <c r="L842" s="703" t="s">
        <v>3282</v>
      </c>
      <c r="M842" s="706">
        <v>44593</v>
      </c>
      <c r="N842" s="706">
        <v>44713</v>
      </c>
      <c r="O842" s="706"/>
      <c r="P842" s="704"/>
      <c r="Q842" s="713"/>
      <c r="R842" s="704"/>
      <c r="S842" s="703" t="s">
        <v>3416</v>
      </c>
      <c r="T842" s="703">
        <v>60</v>
      </c>
      <c r="U842" s="703"/>
      <c r="V842" s="703" t="s">
        <v>973</v>
      </c>
      <c r="W842" s="703">
        <v>400</v>
      </c>
      <c r="X842" s="707">
        <v>8448</v>
      </c>
      <c r="Y842" s="539">
        <f t="shared" si="39"/>
        <v>3379200</v>
      </c>
      <c r="Z842" s="708">
        <v>0.47499999999999998</v>
      </c>
      <c r="AA842" s="681">
        <f t="shared" si="40"/>
        <v>1605120</v>
      </c>
      <c r="AB842" s="682"/>
      <c r="AC842" s="683">
        <v>0</v>
      </c>
      <c r="AD842" s="710"/>
      <c r="AE842" s="709"/>
      <c r="AF842" s="695">
        <f t="shared" si="41"/>
        <v>1605120</v>
      </c>
      <c r="AG842" s="703"/>
      <c r="AH842" s="703"/>
      <c r="AI842" s="705"/>
      <c r="AJ842" s="703" t="s">
        <v>3366</v>
      </c>
      <c r="AK842" s="711" t="s">
        <v>1149</v>
      </c>
      <c r="AL842" s="703">
        <v>75238</v>
      </c>
      <c r="AM842" s="703" t="s">
        <v>52</v>
      </c>
      <c r="AN842" s="703"/>
      <c r="AO842" s="703"/>
      <c r="AP842" s="712"/>
      <c r="AQ842" s="712" t="s">
        <v>37</v>
      </c>
      <c r="AR842" s="712" t="s">
        <v>1700</v>
      </c>
      <c r="AS842" s="715"/>
      <c r="AT842" s="715"/>
      <c r="AU842" s="715"/>
      <c r="AV842" s="708">
        <v>0.5</v>
      </c>
    </row>
    <row r="843" spans="1:945">
      <c r="A843" s="674"/>
      <c r="B843" s="674"/>
      <c r="C843" s="674"/>
      <c r="D843" s="714" t="s">
        <v>3247</v>
      </c>
      <c r="E843" s="703" t="s">
        <v>4897</v>
      </c>
      <c r="F843" s="703"/>
      <c r="G843" s="703"/>
      <c r="H843" s="703"/>
      <c r="I843" s="703" t="s">
        <v>1699</v>
      </c>
      <c r="J843" s="704"/>
      <c r="K843" s="705" t="s">
        <v>4898</v>
      </c>
      <c r="L843" s="703" t="s">
        <v>3282</v>
      </c>
      <c r="M843" s="706">
        <v>44593</v>
      </c>
      <c r="N843" s="706">
        <v>44652</v>
      </c>
      <c r="O843" s="706"/>
      <c r="P843" s="704"/>
      <c r="Q843" s="704"/>
      <c r="R843" s="704"/>
      <c r="S843" s="703" t="s">
        <v>2425</v>
      </c>
      <c r="T843" s="703">
        <v>60</v>
      </c>
      <c r="U843" s="703"/>
      <c r="V843" s="703" t="s">
        <v>973</v>
      </c>
      <c r="W843" s="703">
        <v>400</v>
      </c>
      <c r="X843" s="707">
        <v>768</v>
      </c>
      <c r="Y843" s="539">
        <f t="shared" si="39"/>
        <v>307200</v>
      </c>
      <c r="Z843" s="708">
        <v>0.47499999999999998</v>
      </c>
      <c r="AA843" s="681">
        <f t="shared" si="40"/>
        <v>145920</v>
      </c>
      <c r="AB843" s="682"/>
      <c r="AC843" s="683">
        <v>0</v>
      </c>
      <c r="AD843" s="710"/>
      <c r="AE843" s="709"/>
      <c r="AF843" s="695">
        <f t="shared" si="41"/>
        <v>145920</v>
      </c>
      <c r="AG843" s="703" t="s">
        <v>1073</v>
      </c>
      <c r="AH843" s="703">
        <v>60</v>
      </c>
      <c r="AI843" s="705"/>
      <c r="AJ843" s="703" t="s">
        <v>3366</v>
      </c>
      <c r="AK843" s="711" t="s">
        <v>1149</v>
      </c>
      <c r="AL843" s="703">
        <v>75238</v>
      </c>
      <c r="AM843" s="703" t="s">
        <v>52</v>
      </c>
      <c r="AN843" s="703"/>
      <c r="AO843" s="703"/>
      <c r="AP843" s="712"/>
      <c r="AQ843" s="712" t="s">
        <v>37</v>
      </c>
      <c r="AR843" s="712" t="s">
        <v>2619</v>
      </c>
      <c r="AS843" s="715"/>
      <c r="AT843" s="715"/>
      <c r="AU843" s="715"/>
      <c r="AV843" s="708">
        <v>0.5</v>
      </c>
    </row>
    <row r="844" spans="1:945">
      <c r="A844" s="674"/>
      <c r="B844" s="674"/>
      <c r="C844" s="674"/>
      <c r="D844" s="714" t="s">
        <v>3247</v>
      </c>
      <c r="E844" s="703" t="s">
        <v>4897</v>
      </c>
      <c r="F844" s="703"/>
      <c r="G844" s="703"/>
      <c r="H844" s="703"/>
      <c r="I844" s="703" t="s">
        <v>1699</v>
      </c>
      <c r="J844" s="704"/>
      <c r="K844" s="705" t="s">
        <v>4899</v>
      </c>
      <c r="L844" s="703" t="s">
        <v>3282</v>
      </c>
      <c r="M844" s="706">
        <v>44593</v>
      </c>
      <c r="N844" s="706">
        <v>44683</v>
      </c>
      <c r="O844" s="706"/>
      <c r="P844" s="704"/>
      <c r="Q844" s="704"/>
      <c r="R844" s="704"/>
      <c r="S844" s="703" t="s">
        <v>2425</v>
      </c>
      <c r="T844" s="703">
        <v>60</v>
      </c>
      <c r="U844" s="703"/>
      <c r="V844" s="703" t="s">
        <v>973</v>
      </c>
      <c r="W844" s="703">
        <v>400</v>
      </c>
      <c r="X844" s="707">
        <v>1536</v>
      </c>
      <c r="Y844" s="539">
        <f t="shared" si="39"/>
        <v>614400</v>
      </c>
      <c r="Z844" s="708">
        <v>0.47499999999999998</v>
      </c>
      <c r="AA844" s="681">
        <f t="shared" si="40"/>
        <v>291840</v>
      </c>
      <c r="AB844" s="682"/>
      <c r="AC844" s="683">
        <v>0</v>
      </c>
      <c r="AD844" s="710"/>
      <c r="AE844" s="709"/>
      <c r="AF844" s="695">
        <f t="shared" si="41"/>
        <v>291840</v>
      </c>
      <c r="AG844" s="703" t="s">
        <v>1073</v>
      </c>
      <c r="AH844" s="703">
        <v>60</v>
      </c>
      <c r="AI844" s="705"/>
      <c r="AJ844" s="703" t="s">
        <v>3366</v>
      </c>
      <c r="AK844" s="711" t="s">
        <v>1149</v>
      </c>
      <c r="AL844" s="703">
        <v>75238</v>
      </c>
      <c r="AM844" s="703" t="s">
        <v>52</v>
      </c>
      <c r="AN844" s="703"/>
      <c r="AO844" s="703"/>
      <c r="AP844" s="712"/>
      <c r="AQ844" s="712" t="s">
        <v>37</v>
      </c>
      <c r="AR844" s="712" t="s">
        <v>2619</v>
      </c>
      <c r="AS844" s="715"/>
      <c r="AT844" s="715"/>
      <c r="AU844" s="715"/>
      <c r="AV844" s="708">
        <v>0.5</v>
      </c>
    </row>
    <row r="845" spans="1:945">
      <c r="A845" s="674"/>
      <c r="B845" s="674"/>
      <c r="C845" s="674"/>
      <c r="D845" s="714" t="s">
        <v>3247</v>
      </c>
      <c r="E845" s="703" t="s">
        <v>4897</v>
      </c>
      <c r="F845" s="703"/>
      <c r="G845" s="703"/>
      <c r="H845" s="703"/>
      <c r="I845" s="703" t="s">
        <v>1699</v>
      </c>
      <c r="J845" s="704"/>
      <c r="K845" s="705" t="s">
        <v>4900</v>
      </c>
      <c r="L845" s="703" t="s">
        <v>3282</v>
      </c>
      <c r="M845" s="706">
        <v>44593</v>
      </c>
      <c r="N845" s="706">
        <v>44713</v>
      </c>
      <c r="O845" s="706"/>
      <c r="P845" s="704"/>
      <c r="Q845" s="704"/>
      <c r="R845" s="704"/>
      <c r="S845" s="703" t="s">
        <v>2425</v>
      </c>
      <c r="T845" s="703">
        <v>60</v>
      </c>
      <c r="U845" s="703"/>
      <c r="V845" s="703" t="s">
        <v>973</v>
      </c>
      <c r="W845" s="703">
        <v>400</v>
      </c>
      <c r="X845" s="707">
        <v>1536</v>
      </c>
      <c r="Y845" s="539">
        <f t="shared" si="39"/>
        <v>614400</v>
      </c>
      <c r="Z845" s="708">
        <v>0.47499999999999998</v>
      </c>
      <c r="AA845" s="681">
        <f t="shared" si="40"/>
        <v>291840</v>
      </c>
      <c r="AB845" s="682"/>
      <c r="AC845" s="683">
        <v>0</v>
      </c>
      <c r="AD845" s="710"/>
      <c r="AE845" s="709"/>
      <c r="AF845" s="695">
        <f t="shared" si="41"/>
        <v>291840</v>
      </c>
      <c r="AG845" s="703" t="s">
        <v>1073</v>
      </c>
      <c r="AH845" s="703">
        <v>60</v>
      </c>
      <c r="AI845" s="705"/>
      <c r="AJ845" s="703" t="s">
        <v>3366</v>
      </c>
      <c r="AK845" s="711" t="s">
        <v>1149</v>
      </c>
      <c r="AL845" s="703">
        <v>75238</v>
      </c>
      <c r="AM845" s="703" t="s">
        <v>52</v>
      </c>
      <c r="AN845" s="703"/>
      <c r="AO845" s="703"/>
      <c r="AP845" s="712"/>
      <c r="AQ845" s="712" t="s">
        <v>37</v>
      </c>
      <c r="AR845" s="712" t="s">
        <v>2619</v>
      </c>
      <c r="AS845" s="715"/>
      <c r="AT845" s="715"/>
      <c r="AU845" s="715"/>
      <c r="AV845" s="708">
        <v>0.5</v>
      </c>
    </row>
    <row r="846" spans="1:945">
      <c r="A846" s="716"/>
      <c r="B846" s="716"/>
      <c r="C846" s="716"/>
      <c r="D846" s="714" t="s">
        <v>3247</v>
      </c>
      <c r="E846" s="703" t="s">
        <v>3104</v>
      </c>
      <c r="F846" s="703"/>
      <c r="G846" s="703"/>
      <c r="H846" s="703"/>
      <c r="I846" s="698" t="s">
        <v>1699</v>
      </c>
      <c r="J846" s="704"/>
      <c r="K846" s="705" t="s">
        <v>4901</v>
      </c>
      <c r="L846" s="703" t="s">
        <v>3287</v>
      </c>
      <c r="M846" s="706">
        <v>44903</v>
      </c>
      <c r="N846" s="706">
        <v>44652</v>
      </c>
      <c r="O846" s="706"/>
      <c r="P846" s="704"/>
      <c r="Q846" s="704"/>
      <c r="R846" s="704"/>
      <c r="S846" s="703" t="s">
        <v>2425</v>
      </c>
      <c r="T846" s="703">
        <v>60</v>
      </c>
      <c r="U846" s="703"/>
      <c r="V846" s="703" t="s">
        <v>985</v>
      </c>
      <c r="W846" s="703">
        <v>400</v>
      </c>
      <c r="X846" s="707">
        <v>1536</v>
      </c>
      <c r="Y846" s="539">
        <f t="shared" si="39"/>
        <v>614400</v>
      </c>
      <c r="Z846" s="680">
        <v>0.52</v>
      </c>
      <c r="AA846" s="681">
        <f t="shared" si="40"/>
        <v>319488</v>
      </c>
      <c r="AB846" s="682"/>
      <c r="AC846" s="683">
        <v>0</v>
      </c>
      <c r="AD846" s="692"/>
      <c r="AE846" s="684"/>
      <c r="AF846" s="695">
        <f t="shared" si="41"/>
        <v>319488</v>
      </c>
      <c r="AG846" s="676" t="s">
        <v>1073</v>
      </c>
      <c r="AH846" s="676"/>
      <c r="AI846" s="685" t="s">
        <v>2488</v>
      </c>
      <c r="AJ846" s="676" t="s">
        <v>4902</v>
      </c>
      <c r="AK846" s="696" t="s">
        <v>2408</v>
      </c>
      <c r="AL846" s="676">
        <v>81501</v>
      </c>
      <c r="AM846" s="676" t="s">
        <v>52</v>
      </c>
      <c r="AN846" s="676"/>
      <c r="AO846" s="676"/>
      <c r="AP846" s="688"/>
      <c r="AQ846" s="688" t="s">
        <v>37</v>
      </c>
      <c r="AR846" s="688"/>
      <c r="AS846" s="715"/>
      <c r="AT846" s="715"/>
      <c r="AU846" s="715"/>
      <c r="AV846" s="680">
        <v>0.52</v>
      </c>
    </row>
    <row r="847" spans="1:945">
      <c r="A847" s="716"/>
      <c r="B847" s="716"/>
      <c r="C847" s="716"/>
      <c r="D847" s="714" t="s">
        <v>3247</v>
      </c>
      <c r="E847" s="703" t="s">
        <v>3104</v>
      </c>
      <c r="F847" s="703"/>
      <c r="G847" s="703"/>
      <c r="H847" s="703"/>
      <c r="I847" s="698" t="s">
        <v>1699</v>
      </c>
      <c r="J847" s="704"/>
      <c r="K847" s="705" t="s">
        <v>4903</v>
      </c>
      <c r="L847" s="703" t="s">
        <v>3287</v>
      </c>
      <c r="M847" s="706">
        <v>44903</v>
      </c>
      <c r="N847" s="706">
        <v>44682</v>
      </c>
      <c r="O847" s="706"/>
      <c r="P847" s="704"/>
      <c r="Q847" s="704"/>
      <c r="R847" s="704"/>
      <c r="S847" s="703" t="s">
        <v>2425</v>
      </c>
      <c r="T847" s="703">
        <v>60</v>
      </c>
      <c r="U847" s="703"/>
      <c r="V847" s="703" t="s">
        <v>985</v>
      </c>
      <c r="W847" s="703">
        <v>400</v>
      </c>
      <c r="X847" s="707">
        <v>1536</v>
      </c>
      <c r="Y847" s="539">
        <f t="shared" si="39"/>
        <v>614400</v>
      </c>
      <c r="Z847" s="680">
        <v>0.52</v>
      </c>
      <c r="AA847" s="681">
        <f t="shared" si="40"/>
        <v>319488</v>
      </c>
      <c r="AB847" s="682"/>
      <c r="AC847" s="683">
        <v>0</v>
      </c>
      <c r="AD847" s="692"/>
      <c r="AE847" s="684"/>
      <c r="AF847" s="695">
        <f t="shared" si="41"/>
        <v>319488</v>
      </c>
      <c r="AG847" s="676" t="s">
        <v>1073</v>
      </c>
      <c r="AH847" s="676"/>
      <c r="AI847" s="685" t="s">
        <v>2488</v>
      </c>
      <c r="AJ847" s="676" t="s">
        <v>4902</v>
      </c>
      <c r="AK847" s="696" t="s">
        <v>2408</v>
      </c>
      <c r="AL847" s="676">
        <v>81501</v>
      </c>
      <c r="AM847" s="676" t="s">
        <v>52</v>
      </c>
      <c r="AN847" s="676"/>
      <c r="AO847" s="676"/>
      <c r="AP847" s="688"/>
      <c r="AQ847" s="688" t="s">
        <v>37</v>
      </c>
      <c r="AR847" s="688"/>
      <c r="AS847" s="715"/>
      <c r="AT847" s="715"/>
      <c r="AU847" s="715"/>
      <c r="AV847" s="680">
        <v>0.52</v>
      </c>
    </row>
    <row r="848" spans="1:945">
      <c r="A848" s="716"/>
      <c r="B848" s="716"/>
      <c r="C848" s="716"/>
      <c r="D848" s="714" t="s">
        <v>3247</v>
      </c>
      <c r="E848" s="703" t="s">
        <v>3104</v>
      </c>
      <c r="F848" s="703"/>
      <c r="G848" s="703"/>
      <c r="H848" s="703"/>
      <c r="I848" s="698" t="s">
        <v>1699</v>
      </c>
      <c r="J848" s="704"/>
      <c r="K848" s="705" t="s">
        <v>4904</v>
      </c>
      <c r="L848" s="703" t="s">
        <v>3287</v>
      </c>
      <c r="M848" s="706">
        <v>44903</v>
      </c>
      <c r="N848" s="706">
        <v>44713</v>
      </c>
      <c r="O848" s="706"/>
      <c r="P848" s="704"/>
      <c r="Q848" s="704"/>
      <c r="R848" s="704"/>
      <c r="S848" s="703" t="s">
        <v>2425</v>
      </c>
      <c r="T848" s="703">
        <v>60</v>
      </c>
      <c r="U848" s="703"/>
      <c r="V848" s="703" t="s">
        <v>985</v>
      </c>
      <c r="W848" s="703">
        <v>400</v>
      </c>
      <c r="X848" s="707">
        <v>1536</v>
      </c>
      <c r="Y848" s="539">
        <f t="shared" si="39"/>
        <v>614400</v>
      </c>
      <c r="Z848" s="680">
        <v>0.52</v>
      </c>
      <c r="AA848" s="681">
        <f t="shared" si="40"/>
        <v>319488</v>
      </c>
      <c r="AB848" s="682"/>
      <c r="AC848" s="683">
        <v>0</v>
      </c>
      <c r="AD848" s="692"/>
      <c r="AE848" s="684"/>
      <c r="AF848" s="695">
        <f t="shared" si="41"/>
        <v>319488</v>
      </c>
      <c r="AG848" s="676" t="s">
        <v>1073</v>
      </c>
      <c r="AH848" s="676"/>
      <c r="AI848" s="685" t="s">
        <v>2488</v>
      </c>
      <c r="AJ848" s="676" t="s">
        <v>4902</v>
      </c>
      <c r="AK848" s="696" t="s">
        <v>2408</v>
      </c>
      <c r="AL848" s="676">
        <v>81501</v>
      </c>
      <c r="AM848" s="676" t="s">
        <v>52</v>
      </c>
      <c r="AN848" s="676"/>
      <c r="AO848" s="676"/>
      <c r="AP848" s="688"/>
      <c r="AQ848" s="688" t="s">
        <v>37</v>
      </c>
      <c r="AR848" s="688"/>
      <c r="AS848" s="715"/>
      <c r="AT848" s="715"/>
      <c r="AU848" s="715"/>
      <c r="AV848" s="680">
        <v>0.52</v>
      </c>
    </row>
    <row r="849" spans="1:1259">
      <c r="A849" s="716"/>
      <c r="B849" s="716"/>
      <c r="C849" s="716"/>
      <c r="D849" s="714" t="s">
        <v>3247</v>
      </c>
      <c r="E849" s="703" t="s">
        <v>3104</v>
      </c>
      <c r="F849" s="703"/>
      <c r="G849" s="703"/>
      <c r="H849" s="703"/>
      <c r="I849" s="698" t="s">
        <v>1699</v>
      </c>
      <c r="J849" s="704"/>
      <c r="K849" s="705" t="s">
        <v>4905</v>
      </c>
      <c r="L849" s="703" t="s">
        <v>3287</v>
      </c>
      <c r="M849" s="706">
        <v>44903</v>
      </c>
      <c r="N849" s="706">
        <v>44743</v>
      </c>
      <c r="O849" s="706"/>
      <c r="P849" s="704"/>
      <c r="Q849" s="704"/>
      <c r="R849" s="704"/>
      <c r="S849" s="703" t="s">
        <v>2425</v>
      </c>
      <c r="T849" s="703">
        <v>60</v>
      </c>
      <c r="U849" s="703"/>
      <c r="V849" s="703" t="s">
        <v>985</v>
      </c>
      <c r="W849" s="703">
        <v>400</v>
      </c>
      <c r="X849" s="707">
        <v>1536</v>
      </c>
      <c r="Y849" s="539">
        <f t="shared" si="39"/>
        <v>614400</v>
      </c>
      <c r="Z849" s="680">
        <v>0.52</v>
      </c>
      <c r="AA849" s="681">
        <f t="shared" si="40"/>
        <v>319488</v>
      </c>
      <c r="AB849" s="682"/>
      <c r="AC849" s="683">
        <v>0</v>
      </c>
      <c r="AD849" s="692"/>
      <c r="AE849" s="684"/>
      <c r="AF849" s="695">
        <f t="shared" si="41"/>
        <v>319488</v>
      </c>
      <c r="AG849" s="676" t="s">
        <v>1073</v>
      </c>
      <c r="AH849" s="676"/>
      <c r="AI849" s="685" t="s">
        <v>2488</v>
      </c>
      <c r="AJ849" s="676" t="s">
        <v>4902</v>
      </c>
      <c r="AK849" s="696" t="s">
        <v>2408</v>
      </c>
      <c r="AL849" s="676">
        <v>81501</v>
      </c>
      <c r="AM849" s="676" t="s">
        <v>52</v>
      </c>
      <c r="AN849" s="676"/>
      <c r="AO849" s="676"/>
      <c r="AP849" s="688"/>
      <c r="AQ849" s="688" t="s">
        <v>37</v>
      </c>
      <c r="AR849" s="688"/>
      <c r="AS849" s="715"/>
      <c r="AT849" s="715"/>
      <c r="AU849" s="715"/>
      <c r="AV849" s="680">
        <v>0.52</v>
      </c>
    </row>
    <row r="850" spans="1:1259">
      <c r="A850" s="716"/>
      <c r="B850" s="716"/>
      <c r="C850" s="716"/>
      <c r="D850" s="714" t="s">
        <v>3247</v>
      </c>
      <c r="E850" s="703" t="s">
        <v>3104</v>
      </c>
      <c r="F850" s="703"/>
      <c r="G850" s="703"/>
      <c r="H850" s="703"/>
      <c r="I850" s="698" t="s">
        <v>1699</v>
      </c>
      <c r="J850" s="704"/>
      <c r="K850" s="705" t="s">
        <v>4906</v>
      </c>
      <c r="L850" s="703" t="s">
        <v>3287</v>
      </c>
      <c r="M850" s="706">
        <v>44903</v>
      </c>
      <c r="N850" s="706">
        <v>44774</v>
      </c>
      <c r="O850" s="706"/>
      <c r="P850" s="704"/>
      <c r="Q850" s="704"/>
      <c r="R850" s="704"/>
      <c r="S850" s="703" t="s">
        <v>2425</v>
      </c>
      <c r="T850" s="703">
        <v>60</v>
      </c>
      <c r="U850" s="703"/>
      <c r="V850" s="703" t="s">
        <v>985</v>
      </c>
      <c r="W850" s="703">
        <v>400</v>
      </c>
      <c r="X850" s="707">
        <v>1536</v>
      </c>
      <c r="Y850" s="539">
        <f t="shared" si="39"/>
        <v>614400</v>
      </c>
      <c r="Z850" s="680">
        <v>0.52</v>
      </c>
      <c r="AA850" s="681">
        <f t="shared" si="40"/>
        <v>319488</v>
      </c>
      <c r="AB850" s="682"/>
      <c r="AC850" s="683">
        <v>0</v>
      </c>
      <c r="AD850" s="692"/>
      <c r="AE850" s="684"/>
      <c r="AF850" s="695">
        <f t="shared" si="41"/>
        <v>319488</v>
      </c>
      <c r="AG850" s="676" t="s">
        <v>1073</v>
      </c>
      <c r="AH850" s="676"/>
      <c r="AI850" s="685" t="s">
        <v>2488</v>
      </c>
      <c r="AJ850" s="676" t="s">
        <v>4902</v>
      </c>
      <c r="AK850" s="696" t="s">
        <v>2408</v>
      </c>
      <c r="AL850" s="676">
        <v>81501</v>
      </c>
      <c r="AM850" s="676" t="s">
        <v>52</v>
      </c>
      <c r="AN850" s="676"/>
      <c r="AO850" s="676"/>
      <c r="AP850" s="688"/>
      <c r="AQ850" s="688" t="s">
        <v>37</v>
      </c>
      <c r="AR850" s="688"/>
      <c r="AS850" s="715"/>
      <c r="AT850" s="715"/>
      <c r="AU850" s="715"/>
      <c r="AV850" s="680">
        <v>0.52</v>
      </c>
    </row>
    <row r="851" spans="1:1259">
      <c r="A851" s="716"/>
      <c r="B851" s="716"/>
      <c r="C851" s="716"/>
      <c r="D851" s="714" t="s">
        <v>3247</v>
      </c>
      <c r="E851" s="703" t="s">
        <v>3104</v>
      </c>
      <c r="F851" s="703"/>
      <c r="G851" s="703"/>
      <c r="H851" s="703"/>
      <c r="I851" s="698" t="s">
        <v>1699</v>
      </c>
      <c r="J851" s="704"/>
      <c r="K851" s="705" t="s">
        <v>4907</v>
      </c>
      <c r="L851" s="703" t="s">
        <v>3287</v>
      </c>
      <c r="M851" s="706">
        <v>44903</v>
      </c>
      <c r="N851" s="706">
        <v>44805</v>
      </c>
      <c r="O851" s="706"/>
      <c r="P851" s="704"/>
      <c r="Q851" s="704"/>
      <c r="R851" s="704"/>
      <c r="S851" s="703" t="s">
        <v>2425</v>
      </c>
      <c r="T851" s="703">
        <v>60</v>
      </c>
      <c r="U851" s="703"/>
      <c r="V851" s="703" t="s">
        <v>985</v>
      </c>
      <c r="W851" s="703">
        <v>400</v>
      </c>
      <c r="X851" s="707">
        <v>1536</v>
      </c>
      <c r="Y851" s="539">
        <f t="shared" si="39"/>
        <v>614400</v>
      </c>
      <c r="Z851" s="680">
        <v>0.52</v>
      </c>
      <c r="AA851" s="681">
        <f t="shared" si="40"/>
        <v>319488</v>
      </c>
      <c r="AB851" s="682"/>
      <c r="AC851" s="683">
        <v>0</v>
      </c>
      <c r="AD851" s="692"/>
      <c r="AE851" s="684"/>
      <c r="AF851" s="695">
        <f t="shared" si="41"/>
        <v>319488</v>
      </c>
      <c r="AG851" s="676" t="s">
        <v>1073</v>
      </c>
      <c r="AH851" s="676"/>
      <c r="AI851" s="685" t="s">
        <v>2488</v>
      </c>
      <c r="AJ851" s="676" t="s">
        <v>4902</v>
      </c>
      <c r="AK851" s="696" t="s">
        <v>2408</v>
      </c>
      <c r="AL851" s="676">
        <v>81501</v>
      </c>
      <c r="AM851" s="676" t="s">
        <v>52</v>
      </c>
      <c r="AN851" s="676"/>
      <c r="AO851" s="676"/>
      <c r="AP851" s="688"/>
      <c r="AQ851" s="688" t="s">
        <v>37</v>
      </c>
      <c r="AR851" s="688"/>
      <c r="AS851" s="715"/>
      <c r="AT851" s="715"/>
      <c r="AU851" s="715"/>
      <c r="AV851" s="680">
        <v>0.52</v>
      </c>
    </row>
    <row r="852" spans="1:1259">
      <c r="A852" s="716"/>
      <c r="B852" s="716"/>
      <c r="C852" s="716"/>
      <c r="D852" s="714" t="s">
        <v>3247</v>
      </c>
      <c r="E852" s="703" t="s">
        <v>3104</v>
      </c>
      <c r="F852" s="703"/>
      <c r="G852" s="703"/>
      <c r="H852" s="703"/>
      <c r="I852" s="698" t="s">
        <v>1699</v>
      </c>
      <c r="J852" s="704"/>
      <c r="K852" s="705" t="s">
        <v>4908</v>
      </c>
      <c r="L852" s="703" t="s">
        <v>3287</v>
      </c>
      <c r="M852" s="706">
        <v>44903</v>
      </c>
      <c r="N852" s="706">
        <v>44835</v>
      </c>
      <c r="O852" s="706"/>
      <c r="P852" s="704"/>
      <c r="Q852" s="704"/>
      <c r="R852" s="704"/>
      <c r="S852" s="703" t="s">
        <v>2425</v>
      </c>
      <c r="T852" s="703">
        <v>60</v>
      </c>
      <c r="U852" s="703"/>
      <c r="V852" s="703" t="s">
        <v>985</v>
      </c>
      <c r="W852" s="703">
        <v>400</v>
      </c>
      <c r="X852" s="707">
        <v>1536</v>
      </c>
      <c r="Y852" s="539">
        <f t="shared" si="39"/>
        <v>614400</v>
      </c>
      <c r="Z852" s="680">
        <v>0.52</v>
      </c>
      <c r="AA852" s="681">
        <f t="shared" si="40"/>
        <v>319488</v>
      </c>
      <c r="AB852" s="682"/>
      <c r="AC852" s="683">
        <v>0</v>
      </c>
      <c r="AD852" s="692"/>
      <c r="AE852" s="684"/>
      <c r="AF852" s="695">
        <f t="shared" si="41"/>
        <v>319488</v>
      </c>
      <c r="AG852" s="676" t="s">
        <v>1073</v>
      </c>
      <c r="AH852" s="676"/>
      <c r="AI852" s="685" t="s">
        <v>2488</v>
      </c>
      <c r="AJ852" s="676" t="s">
        <v>4902</v>
      </c>
      <c r="AK852" s="696" t="s">
        <v>2408</v>
      </c>
      <c r="AL852" s="676">
        <v>81501</v>
      </c>
      <c r="AM852" s="676" t="s">
        <v>52</v>
      </c>
      <c r="AN852" s="676"/>
      <c r="AO852" s="676"/>
      <c r="AP852" s="688"/>
      <c r="AQ852" s="688" t="s">
        <v>37</v>
      </c>
      <c r="AR852" s="688"/>
      <c r="AS852" s="715"/>
      <c r="AT852" s="715"/>
      <c r="AU852" s="715"/>
      <c r="AV852" s="680">
        <v>0.52</v>
      </c>
      <c r="AW852" s="673"/>
      <c r="AX852" s="673"/>
      <c r="AY852" s="673"/>
      <c r="AZ852" s="673"/>
      <c r="BA852" s="673"/>
      <c r="BB852" s="673"/>
      <c r="BC852" s="673"/>
      <c r="BD852" s="673"/>
      <c r="BE852" s="673"/>
      <c r="BF852" s="673"/>
      <c r="BG852" s="673"/>
      <c r="BH852" s="673"/>
      <c r="BI852" s="673"/>
      <c r="BJ852" s="673"/>
      <c r="BK852" s="673"/>
      <c r="BL852" s="673"/>
      <c r="BM852" s="673"/>
      <c r="BN852" s="673"/>
      <c r="BO852" s="673"/>
      <c r="BP852" s="673"/>
      <c r="BQ852" s="673"/>
      <c r="BR852" s="673"/>
      <c r="BS852" s="673"/>
      <c r="BT852" s="673"/>
      <c r="BU852" s="673"/>
      <c r="BV852" s="673"/>
      <c r="BW852" s="673"/>
      <c r="BX852" s="673"/>
      <c r="BY852" s="673"/>
      <c r="BZ852" s="673"/>
      <c r="CA852" s="673"/>
      <c r="CB852" s="673"/>
      <c r="CC852" s="673"/>
      <c r="CD852" s="673"/>
      <c r="CE852" s="673"/>
      <c r="CF852" s="673"/>
      <c r="CG852" s="673"/>
      <c r="CH852" s="673"/>
      <c r="CI852" s="673"/>
      <c r="CJ852" s="673"/>
      <c r="CK852" s="673"/>
      <c r="CL852" s="673"/>
      <c r="CM852" s="673"/>
      <c r="CN852" s="673"/>
      <c r="CO852" s="673"/>
      <c r="CP852" s="673"/>
      <c r="CQ852" s="673"/>
      <c r="CR852" s="673"/>
      <c r="CS852" s="673"/>
      <c r="CT852" s="673"/>
      <c r="CU852" s="673"/>
      <c r="CV852" s="673"/>
      <c r="CW852" s="673"/>
      <c r="CX852" s="673"/>
      <c r="CY852" s="673"/>
      <c r="CZ852" s="673"/>
      <c r="DA852" s="673"/>
      <c r="DB852" s="673"/>
      <c r="DC852" s="673"/>
      <c r="DD852" s="673"/>
      <c r="DE852" s="673"/>
      <c r="DF852" s="673"/>
      <c r="DG852" s="673"/>
      <c r="DH852" s="673"/>
      <c r="DI852" s="673"/>
      <c r="DJ852" s="673"/>
      <c r="DK852" s="673"/>
      <c r="DL852" s="673"/>
      <c r="DM852" s="673"/>
      <c r="DN852" s="673"/>
      <c r="DO852" s="673"/>
      <c r="DP852" s="673"/>
      <c r="DQ852" s="673"/>
      <c r="DR852" s="673"/>
      <c r="DS852" s="673"/>
      <c r="DT852" s="673"/>
      <c r="DU852" s="673"/>
      <c r="DV852" s="673"/>
      <c r="DW852" s="673"/>
      <c r="DX852" s="673"/>
      <c r="DY852" s="673"/>
      <c r="DZ852" s="673"/>
      <c r="EA852" s="673"/>
      <c r="EB852" s="673"/>
      <c r="EC852" s="673"/>
      <c r="ED852" s="673"/>
      <c r="EE852" s="673"/>
      <c r="EF852" s="673"/>
      <c r="EG852" s="673"/>
      <c r="EH852" s="673"/>
      <c r="EI852" s="673"/>
      <c r="EJ852" s="673"/>
      <c r="EK852" s="673"/>
      <c r="EL852" s="673"/>
      <c r="EM852" s="673"/>
      <c r="EN852" s="673"/>
      <c r="EO852" s="673"/>
      <c r="EP852" s="673"/>
      <c r="EQ852" s="673"/>
      <c r="ER852" s="673"/>
      <c r="ES852" s="673"/>
      <c r="ET852" s="673"/>
      <c r="EU852" s="673"/>
      <c r="EV852" s="673"/>
      <c r="EW852" s="673"/>
      <c r="EX852" s="673"/>
      <c r="EY852" s="673"/>
      <c r="EZ852" s="673"/>
      <c r="FA852" s="673"/>
      <c r="FB852" s="673"/>
      <c r="FC852" s="673"/>
      <c r="FD852" s="673"/>
      <c r="FE852" s="673"/>
      <c r="FF852" s="673"/>
      <c r="FG852" s="673"/>
      <c r="FH852" s="673"/>
      <c r="FI852" s="673"/>
      <c r="FJ852" s="673"/>
      <c r="FK852" s="673"/>
      <c r="FL852" s="673"/>
      <c r="FM852" s="673"/>
      <c r="FN852" s="673"/>
      <c r="FO852" s="673"/>
      <c r="FP852" s="673"/>
      <c r="FQ852" s="673"/>
      <c r="FR852" s="673"/>
      <c r="FS852" s="673"/>
      <c r="FT852" s="673"/>
      <c r="FU852" s="673"/>
      <c r="FV852" s="673"/>
      <c r="FW852" s="673"/>
      <c r="FX852" s="673"/>
      <c r="FY852" s="673"/>
      <c r="FZ852" s="673"/>
      <c r="GA852" s="673"/>
      <c r="GB852" s="673"/>
      <c r="GC852" s="673"/>
      <c r="GD852" s="673"/>
      <c r="GE852" s="673"/>
      <c r="GF852" s="673"/>
      <c r="GG852" s="673"/>
      <c r="GH852" s="673"/>
      <c r="GI852" s="673"/>
      <c r="GJ852" s="673"/>
      <c r="GK852" s="673"/>
      <c r="GL852" s="673"/>
      <c r="GM852" s="673"/>
      <c r="GN852" s="673"/>
      <c r="GO852" s="673"/>
      <c r="GP852" s="673"/>
      <c r="GQ852" s="673"/>
      <c r="GR852" s="673"/>
      <c r="GS852" s="673"/>
      <c r="GT852" s="673"/>
      <c r="GU852" s="673"/>
      <c r="GV852" s="673"/>
      <c r="GW852" s="673"/>
      <c r="GX852" s="673"/>
      <c r="GY852" s="673"/>
      <c r="GZ852" s="673"/>
      <c r="HA852" s="673"/>
      <c r="HB852" s="673"/>
      <c r="HC852" s="673"/>
      <c r="HD852" s="673"/>
      <c r="HE852" s="673"/>
      <c r="HF852" s="673"/>
      <c r="HG852" s="673"/>
      <c r="HH852" s="673"/>
      <c r="HI852" s="673"/>
      <c r="HJ852" s="673"/>
      <c r="HK852" s="673"/>
      <c r="HL852" s="673"/>
      <c r="HM852" s="673"/>
      <c r="HN852" s="673"/>
      <c r="HO852" s="673"/>
      <c r="HP852" s="673"/>
      <c r="HQ852" s="673"/>
      <c r="HR852" s="673"/>
      <c r="HS852" s="673"/>
      <c r="HT852" s="673"/>
      <c r="HU852" s="673"/>
      <c r="HV852" s="673"/>
      <c r="HW852" s="673"/>
      <c r="HX852" s="673"/>
      <c r="HY852" s="673"/>
      <c r="HZ852" s="673"/>
      <c r="IA852" s="673"/>
      <c r="IB852" s="673"/>
      <c r="IC852" s="673"/>
      <c r="ID852" s="673"/>
      <c r="IE852" s="673"/>
      <c r="IF852" s="673"/>
      <c r="IG852" s="673"/>
      <c r="IH852" s="673"/>
      <c r="II852" s="673"/>
      <c r="IJ852" s="673"/>
      <c r="IK852" s="673"/>
      <c r="IL852" s="673"/>
      <c r="IM852" s="673"/>
      <c r="IN852" s="673"/>
      <c r="IO852" s="673"/>
      <c r="IP852" s="673"/>
      <c r="IQ852" s="673"/>
      <c r="IR852" s="673"/>
      <c r="IS852" s="673"/>
      <c r="IT852" s="673"/>
      <c r="IU852" s="673"/>
      <c r="IV852" s="673"/>
      <c r="IW852" s="673"/>
      <c r="IX852" s="673"/>
      <c r="IY852" s="673"/>
      <c r="IZ852" s="673"/>
      <c r="JA852" s="673"/>
      <c r="JB852" s="673"/>
      <c r="JC852" s="673"/>
      <c r="JD852" s="673"/>
      <c r="JE852" s="673"/>
      <c r="JF852" s="673"/>
      <c r="JG852" s="673"/>
      <c r="JH852" s="673"/>
      <c r="JI852" s="673"/>
      <c r="JJ852" s="673"/>
      <c r="JK852" s="673"/>
      <c r="JL852" s="673"/>
      <c r="JM852" s="673"/>
      <c r="JN852" s="673"/>
      <c r="JO852" s="673"/>
      <c r="JP852" s="673"/>
      <c r="JQ852" s="673"/>
      <c r="JR852" s="673"/>
      <c r="JS852" s="673"/>
      <c r="JT852" s="673"/>
      <c r="JU852" s="673"/>
      <c r="JV852" s="673"/>
      <c r="JW852" s="673"/>
      <c r="JX852" s="673"/>
      <c r="JY852" s="673"/>
      <c r="JZ852" s="673"/>
      <c r="KA852" s="673"/>
      <c r="KB852" s="673"/>
      <c r="KC852" s="673"/>
      <c r="KD852" s="673"/>
      <c r="KE852" s="673"/>
      <c r="KF852" s="673"/>
      <c r="KG852" s="673"/>
      <c r="KH852" s="673"/>
      <c r="KI852" s="673"/>
      <c r="KJ852" s="673"/>
      <c r="KK852" s="673"/>
      <c r="KL852" s="673"/>
      <c r="KM852" s="673"/>
      <c r="KN852" s="673"/>
      <c r="KO852" s="673"/>
      <c r="KP852" s="673"/>
      <c r="KQ852" s="673"/>
      <c r="KR852" s="673"/>
      <c r="KS852" s="673"/>
      <c r="KT852" s="673"/>
      <c r="KU852" s="673"/>
      <c r="KV852" s="673"/>
      <c r="KW852" s="673"/>
      <c r="KX852" s="673"/>
      <c r="KY852" s="673"/>
      <c r="KZ852" s="673"/>
      <c r="LA852" s="673"/>
      <c r="LB852" s="673"/>
      <c r="LC852" s="673"/>
      <c r="LD852" s="673"/>
      <c r="LE852" s="673"/>
      <c r="LF852" s="673"/>
      <c r="LG852" s="673"/>
      <c r="LH852" s="673"/>
      <c r="LI852" s="673"/>
      <c r="LJ852" s="673"/>
      <c r="LK852" s="673"/>
      <c r="LL852" s="673"/>
      <c r="LM852" s="673"/>
      <c r="LN852" s="673"/>
      <c r="LO852" s="673"/>
      <c r="LP852" s="673"/>
      <c r="LQ852" s="673"/>
      <c r="LR852" s="673"/>
      <c r="LS852" s="673"/>
      <c r="LT852" s="673"/>
      <c r="LU852" s="673"/>
      <c r="LV852" s="673"/>
      <c r="LW852" s="673"/>
      <c r="LX852" s="673"/>
      <c r="LY852" s="673"/>
      <c r="LZ852" s="673"/>
      <c r="MA852" s="673"/>
      <c r="MB852" s="673"/>
      <c r="MC852" s="673"/>
      <c r="MD852" s="673"/>
      <c r="ME852" s="673"/>
      <c r="MF852" s="673"/>
      <c r="MG852" s="673"/>
      <c r="MH852" s="673"/>
      <c r="MI852" s="673"/>
      <c r="MJ852" s="673"/>
      <c r="MK852" s="673"/>
      <c r="ML852" s="673"/>
      <c r="MM852" s="673"/>
      <c r="MN852" s="673"/>
      <c r="MO852" s="673"/>
      <c r="MP852" s="673"/>
      <c r="MQ852" s="673"/>
      <c r="MR852" s="673"/>
      <c r="MS852" s="673"/>
      <c r="MT852" s="673"/>
      <c r="MU852" s="673"/>
      <c r="MV852" s="673"/>
      <c r="MW852" s="673"/>
      <c r="MX852" s="673"/>
      <c r="MY852" s="673"/>
      <c r="MZ852" s="673"/>
      <c r="NA852" s="673"/>
      <c r="NB852" s="673"/>
      <c r="NC852" s="673"/>
      <c r="ND852" s="673"/>
      <c r="NE852" s="673"/>
      <c r="NF852" s="673"/>
      <c r="NG852" s="673"/>
      <c r="NH852" s="673"/>
      <c r="NI852" s="673"/>
      <c r="NJ852" s="673"/>
      <c r="NK852" s="673"/>
      <c r="NL852" s="673"/>
      <c r="NM852" s="673"/>
      <c r="NN852" s="673"/>
      <c r="NO852" s="673"/>
      <c r="NP852" s="673"/>
      <c r="NQ852" s="673"/>
      <c r="NR852" s="673"/>
      <c r="NS852" s="673"/>
      <c r="NT852" s="673"/>
      <c r="NU852" s="673"/>
      <c r="NV852" s="673"/>
      <c r="NW852" s="673"/>
      <c r="NX852" s="673"/>
      <c r="NY852" s="673"/>
      <c r="NZ852" s="673"/>
      <c r="OA852" s="673"/>
      <c r="OB852" s="673"/>
      <c r="OC852" s="673"/>
      <c r="OD852" s="673"/>
      <c r="OE852" s="673"/>
      <c r="OF852" s="673"/>
      <c r="OG852" s="673"/>
      <c r="OH852" s="673"/>
      <c r="OI852" s="673"/>
      <c r="OJ852" s="673"/>
      <c r="OK852" s="673"/>
      <c r="OL852" s="673"/>
      <c r="OM852" s="673"/>
      <c r="ON852" s="673"/>
      <c r="OO852" s="673"/>
      <c r="OP852" s="673"/>
      <c r="OQ852" s="673"/>
      <c r="OR852" s="673"/>
      <c r="OS852" s="673"/>
      <c r="OT852" s="673"/>
      <c r="OU852" s="673"/>
      <c r="OV852" s="673"/>
      <c r="OW852" s="673"/>
      <c r="OX852" s="673"/>
      <c r="OY852" s="673"/>
      <c r="OZ852" s="673"/>
      <c r="PA852" s="673"/>
      <c r="PB852" s="673"/>
      <c r="PC852" s="673"/>
      <c r="PD852" s="673"/>
      <c r="PE852" s="673"/>
      <c r="PF852" s="673"/>
      <c r="PG852" s="673"/>
      <c r="PH852" s="673"/>
      <c r="PI852" s="673"/>
      <c r="PJ852" s="673"/>
      <c r="PK852" s="673"/>
      <c r="PL852" s="673"/>
      <c r="PM852" s="673"/>
      <c r="PN852" s="673"/>
      <c r="PO852" s="673"/>
      <c r="PP852" s="673"/>
      <c r="PQ852" s="673"/>
      <c r="PR852" s="673"/>
      <c r="PS852" s="673"/>
      <c r="PT852" s="673"/>
      <c r="PU852" s="673"/>
      <c r="PV852" s="673"/>
      <c r="PW852" s="673"/>
      <c r="PX852" s="673"/>
      <c r="PY852" s="673"/>
      <c r="PZ852" s="673"/>
      <c r="QA852" s="673"/>
      <c r="QB852" s="673"/>
      <c r="QC852" s="673"/>
      <c r="QD852" s="673"/>
      <c r="QE852" s="673"/>
      <c r="QF852" s="673"/>
      <c r="QG852" s="673"/>
      <c r="QH852" s="673"/>
      <c r="QI852" s="673"/>
      <c r="QJ852" s="673"/>
      <c r="QK852" s="673"/>
      <c r="QL852" s="673"/>
      <c r="QM852" s="673"/>
      <c r="QN852" s="673"/>
      <c r="QO852" s="673"/>
      <c r="QP852" s="673"/>
      <c r="QQ852" s="673"/>
      <c r="QR852" s="673"/>
      <c r="QS852" s="673"/>
      <c r="QT852" s="673"/>
      <c r="QU852" s="673"/>
      <c r="QV852" s="673"/>
      <c r="QW852" s="673"/>
      <c r="QX852" s="673"/>
      <c r="QY852" s="673"/>
      <c r="QZ852" s="673"/>
      <c r="RA852" s="673"/>
      <c r="RB852" s="673"/>
      <c r="RC852" s="673"/>
      <c r="RD852" s="673"/>
      <c r="RE852" s="673"/>
      <c r="RF852" s="673"/>
      <c r="RG852" s="673"/>
      <c r="RH852" s="673"/>
      <c r="RI852" s="673"/>
      <c r="RJ852" s="673"/>
      <c r="RK852" s="673"/>
      <c r="RL852" s="673"/>
      <c r="RM852" s="673"/>
      <c r="RN852" s="673"/>
      <c r="RO852" s="673"/>
      <c r="RP852" s="673"/>
      <c r="RQ852" s="673"/>
      <c r="RR852" s="673"/>
      <c r="RS852" s="673"/>
      <c r="RT852" s="673"/>
      <c r="RU852" s="673"/>
      <c r="RV852" s="673"/>
      <c r="RW852" s="673"/>
      <c r="RX852" s="673"/>
      <c r="RY852" s="673"/>
      <c r="RZ852" s="673"/>
      <c r="SA852" s="673"/>
      <c r="SB852" s="673"/>
      <c r="SC852" s="673"/>
      <c r="SD852" s="673"/>
      <c r="SE852" s="673"/>
      <c r="SF852" s="673"/>
      <c r="SG852" s="673"/>
      <c r="SH852" s="673"/>
      <c r="SI852" s="673"/>
      <c r="SJ852" s="673"/>
      <c r="SK852" s="673"/>
      <c r="SL852" s="673"/>
      <c r="SM852" s="673"/>
      <c r="SN852" s="673"/>
      <c r="SO852" s="673"/>
      <c r="SP852" s="673"/>
      <c r="SQ852" s="673"/>
      <c r="SR852" s="673"/>
      <c r="SS852" s="673"/>
      <c r="ST852" s="673"/>
      <c r="SU852" s="673"/>
      <c r="SV852" s="673"/>
      <c r="SW852" s="673"/>
      <c r="SX852" s="673"/>
      <c r="SY852" s="673"/>
      <c r="SZ852" s="673"/>
      <c r="TA852" s="673"/>
      <c r="TB852" s="673"/>
      <c r="TC852" s="673"/>
      <c r="TD852" s="673"/>
      <c r="TE852" s="673"/>
      <c r="TF852" s="673"/>
      <c r="TG852" s="673"/>
      <c r="TH852" s="673"/>
      <c r="TI852" s="673"/>
      <c r="TJ852" s="673"/>
      <c r="TK852" s="673"/>
      <c r="TL852" s="673"/>
      <c r="TM852" s="673"/>
      <c r="TN852" s="673"/>
      <c r="TO852" s="673"/>
      <c r="TP852" s="673"/>
      <c r="TQ852" s="673"/>
      <c r="TR852" s="673"/>
      <c r="TS852" s="673"/>
      <c r="TT852" s="673"/>
      <c r="TU852" s="673"/>
      <c r="TV852" s="673"/>
      <c r="TW852" s="673"/>
      <c r="TX852" s="673"/>
      <c r="TY852" s="673"/>
      <c r="TZ852" s="673"/>
      <c r="UA852" s="673"/>
      <c r="UB852" s="673"/>
      <c r="UC852" s="673"/>
      <c r="UD852" s="673"/>
      <c r="UE852" s="673"/>
      <c r="UF852" s="673"/>
      <c r="UG852" s="673"/>
      <c r="UH852" s="673"/>
      <c r="UI852" s="673"/>
      <c r="UJ852" s="673"/>
      <c r="UK852" s="673"/>
      <c r="UL852" s="673"/>
      <c r="UM852" s="673"/>
      <c r="UN852" s="673"/>
      <c r="UO852" s="673"/>
      <c r="UP852" s="673"/>
      <c r="UQ852" s="673"/>
      <c r="UR852" s="673"/>
      <c r="US852" s="673"/>
      <c r="UT852" s="673"/>
      <c r="UU852" s="673"/>
      <c r="UV852" s="673"/>
      <c r="UW852" s="673"/>
      <c r="UX852" s="673"/>
      <c r="UY852" s="673"/>
      <c r="UZ852" s="673"/>
      <c r="VA852" s="673"/>
      <c r="VB852" s="673"/>
      <c r="VC852" s="673"/>
      <c r="VD852" s="673"/>
      <c r="VE852" s="673"/>
      <c r="VF852" s="673"/>
      <c r="VG852" s="673"/>
      <c r="VH852" s="673"/>
      <c r="VI852" s="673"/>
      <c r="VJ852" s="673"/>
      <c r="VK852" s="673"/>
      <c r="VL852" s="673"/>
      <c r="VM852" s="673"/>
      <c r="VN852" s="673"/>
      <c r="VO852" s="673"/>
      <c r="VP852" s="673"/>
      <c r="VQ852" s="673"/>
      <c r="VR852" s="673"/>
      <c r="VS852" s="673"/>
      <c r="VT852" s="673"/>
      <c r="VU852" s="673"/>
      <c r="VV852" s="673"/>
      <c r="VW852" s="673"/>
      <c r="VX852" s="673"/>
      <c r="VY852" s="673"/>
      <c r="VZ852" s="673"/>
      <c r="WA852" s="673"/>
      <c r="WB852" s="673"/>
      <c r="WC852" s="673"/>
      <c r="WD852" s="673"/>
      <c r="WE852" s="673"/>
      <c r="WF852" s="673"/>
      <c r="WG852" s="673"/>
      <c r="WH852" s="673"/>
      <c r="WI852" s="673"/>
      <c r="WJ852" s="673"/>
      <c r="WK852" s="673"/>
      <c r="WL852" s="673"/>
      <c r="WM852" s="673"/>
      <c r="WN852" s="673"/>
      <c r="WO852" s="673"/>
      <c r="WP852" s="673"/>
      <c r="WQ852" s="673"/>
      <c r="WR852" s="673"/>
      <c r="WS852" s="673"/>
      <c r="WT852" s="673"/>
      <c r="WU852" s="673"/>
      <c r="WV852" s="673"/>
      <c r="WW852" s="673"/>
      <c r="WX852" s="673"/>
      <c r="WY852" s="673"/>
      <c r="WZ852" s="673"/>
      <c r="XA852" s="673"/>
      <c r="XB852" s="673"/>
      <c r="XC852" s="673"/>
      <c r="XD852" s="673"/>
      <c r="XE852" s="673"/>
      <c r="XF852" s="673"/>
      <c r="XG852" s="673"/>
      <c r="XH852" s="673"/>
      <c r="XI852" s="673"/>
      <c r="XJ852" s="673"/>
      <c r="XK852" s="673"/>
      <c r="XL852" s="673"/>
      <c r="XM852" s="673"/>
      <c r="XN852" s="673"/>
      <c r="XO852" s="673"/>
      <c r="XP852" s="673"/>
      <c r="XQ852" s="673"/>
      <c r="XR852" s="673"/>
      <c r="XS852" s="673"/>
      <c r="XT852" s="673"/>
      <c r="XU852" s="673"/>
      <c r="XV852" s="673"/>
      <c r="XW852" s="673"/>
      <c r="XX852" s="673"/>
      <c r="XY852" s="673"/>
      <c r="XZ852" s="673"/>
      <c r="YA852" s="673"/>
      <c r="YB852" s="673"/>
      <c r="YC852" s="673"/>
      <c r="YD852" s="673"/>
      <c r="YE852" s="673"/>
      <c r="YF852" s="673"/>
      <c r="YG852" s="673"/>
      <c r="YH852" s="673"/>
      <c r="YI852" s="673"/>
      <c r="YJ852" s="673"/>
      <c r="YK852" s="673"/>
      <c r="YL852" s="673"/>
      <c r="YM852" s="673"/>
      <c r="YN852" s="673"/>
      <c r="YO852" s="673"/>
      <c r="YP852" s="673"/>
      <c r="YQ852" s="673"/>
      <c r="YR852" s="673"/>
      <c r="YS852" s="673"/>
      <c r="YT852" s="673"/>
      <c r="YU852" s="673"/>
      <c r="YV852" s="673"/>
      <c r="YW852" s="673"/>
      <c r="YX852" s="673"/>
      <c r="YY852" s="673"/>
      <c r="YZ852" s="673"/>
      <c r="ZA852" s="673"/>
      <c r="ZB852" s="673"/>
      <c r="ZC852" s="673"/>
      <c r="ZD852" s="673"/>
      <c r="ZE852" s="673"/>
      <c r="ZF852" s="673"/>
      <c r="ZG852" s="673"/>
      <c r="ZH852" s="673"/>
      <c r="ZI852" s="673"/>
      <c r="ZJ852" s="673"/>
      <c r="ZK852" s="673"/>
      <c r="ZL852" s="673"/>
      <c r="ZM852" s="673"/>
      <c r="ZN852" s="673"/>
      <c r="ZO852" s="673"/>
      <c r="ZP852" s="673"/>
      <c r="ZQ852" s="673"/>
      <c r="ZR852" s="673"/>
      <c r="ZS852" s="673"/>
      <c r="ZT852" s="673"/>
      <c r="ZU852" s="673"/>
      <c r="ZV852" s="673"/>
      <c r="ZW852" s="673"/>
      <c r="ZX852" s="673"/>
      <c r="ZY852" s="673"/>
      <c r="ZZ852" s="673"/>
      <c r="AAA852" s="673"/>
      <c r="AAB852" s="673"/>
      <c r="AAC852" s="673"/>
      <c r="AAD852" s="673"/>
      <c r="AAE852" s="673"/>
      <c r="AAF852" s="673"/>
      <c r="AAG852" s="673"/>
      <c r="AAH852" s="673"/>
      <c r="AAI852" s="673"/>
      <c r="AAJ852" s="673"/>
      <c r="AAK852" s="673"/>
      <c r="AAL852" s="673"/>
      <c r="AAM852" s="673"/>
      <c r="AAN852" s="673"/>
      <c r="AAO852" s="673"/>
      <c r="AAP852" s="673"/>
      <c r="AAQ852" s="673"/>
      <c r="AAR852" s="673"/>
      <c r="AAS852" s="673"/>
      <c r="AAT852" s="673"/>
      <c r="AAU852" s="673"/>
      <c r="AAV852" s="673"/>
      <c r="AAW852" s="673"/>
      <c r="AAX852" s="673"/>
      <c r="AAY852" s="673"/>
      <c r="AAZ852" s="673"/>
      <c r="ABA852" s="673"/>
      <c r="ABB852" s="673"/>
      <c r="ABC852" s="673"/>
      <c r="ABD852" s="673"/>
      <c r="ABE852" s="673"/>
      <c r="ABF852" s="673"/>
      <c r="ABG852" s="673"/>
      <c r="ABH852" s="673"/>
      <c r="ABI852" s="673"/>
      <c r="ABJ852" s="673"/>
      <c r="ABK852" s="673"/>
      <c r="ABL852" s="673"/>
      <c r="ABM852" s="673"/>
      <c r="ABN852" s="673"/>
      <c r="ABO852" s="673"/>
      <c r="ABP852" s="673"/>
      <c r="ABQ852" s="673"/>
      <c r="ABR852" s="673"/>
      <c r="ABS852" s="673"/>
      <c r="ABT852" s="673"/>
      <c r="ABU852" s="673"/>
      <c r="ABV852" s="673"/>
      <c r="ABW852" s="673"/>
      <c r="ABX852" s="673"/>
      <c r="ABY852" s="673"/>
      <c r="ABZ852" s="673"/>
      <c r="ACA852" s="673"/>
      <c r="ACB852" s="673"/>
      <c r="ACC852" s="673"/>
      <c r="ACD852" s="673"/>
      <c r="ACE852" s="673"/>
      <c r="ACF852" s="673"/>
      <c r="ACG852" s="673"/>
      <c r="ACH852" s="673"/>
      <c r="ACI852" s="673"/>
      <c r="ACJ852" s="673"/>
      <c r="ACK852" s="673"/>
      <c r="ACL852" s="673"/>
      <c r="ACM852" s="673"/>
      <c r="ACN852" s="673"/>
      <c r="ACO852" s="673"/>
      <c r="ACP852" s="673"/>
      <c r="ACQ852" s="673"/>
      <c r="ACR852" s="673"/>
      <c r="ACS852" s="673"/>
      <c r="ACT852" s="673"/>
      <c r="ACU852" s="673"/>
      <c r="ACV852" s="673"/>
      <c r="ACW852" s="673"/>
      <c r="ACX852" s="673"/>
      <c r="ACY852" s="673"/>
      <c r="ACZ852" s="673"/>
      <c r="ADA852" s="673"/>
      <c r="ADB852" s="673"/>
      <c r="ADC852" s="673"/>
      <c r="ADD852" s="673"/>
      <c r="ADE852" s="673"/>
      <c r="ADF852" s="673"/>
      <c r="ADG852" s="673"/>
      <c r="ADH852" s="673"/>
      <c r="ADI852" s="673"/>
      <c r="ADJ852" s="673"/>
      <c r="ADK852" s="673"/>
      <c r="ADL852" s="673"/>
      <c r="ADM852" s="673"/>
      <c r="ADN852" s="673"/>
      <c r="ADO852" s="673"/>
      <c r="ADP852" s="673"/>
      <c r="ADQ852" s="673"/>
      <c r="ADR852" s="673"/>
      <c r="ADS852" s="673"/>
      <c r="ADT852" s="673"/>
      <c r="ADU852" s="673"/>
      <c r="ADV852" s="673"/>
      <c r="ADW852" s="673"/>
      <c r="ADX852" s="673"/>
      <c r="ADY852" s="673"/>
      <c r="ADZ852" s="673"/>
      <c r="AEA852" s="673"/>
      <c r="AEB852" s="673"/>
      <c r="AEC852" s="673"/>
      <c r="AED852" s="673"/>
      <c r="AEE852" s="673"/>
      <c r="AEF852" s="673"/>
      <c r="AEG852" s="673"/>
      <c r="AEH852" s="673"/>
      <c r="AEI852" s="673"/>
      <c r="AEJ852" s="673"/>
      <c r="AEK852" s="673"/>
      <c r="AEL852" s="673"/>
      <c r="AEM852" s="673"/>
      <c r="AEN852" s="673"/>
      <c r="AEO852" s="673"/>
      <c r="AEP852" s="673"/>
      <c r="AEQ852" s="673"/>
      <c r="AER852" s="673"/>
      <c r="AES852" s="673"/>
      <c r="AET852" s="673"/>
      <c r="AEU852" s="673"/>
      <c r="AEV852" s="673"/>
      <c r="AEW852" s="673"/>
      <c r="AEX852" s="673"/>
      <c r="AEY852" s="673"/>
      <c r="AEZ852" s="673"/>
      <c r="AFA852" s="673"/>
      <c r="AFB852" s="673"/>
      <c r="AFC852" s="673"/>
      <c r="AFD852" s="673"/>
      <c r="AFE852" s="673"/>
      <c r="AFF852" s="673"/>
      <c r="AFG852" s="673"/>
      <c r="AFH852" s="673"/>
      <c r="AFI852" s="673"/>
      <c r="AFJ852" s="673"/>
      <c r="AFK852" s="673"/>
      <c r="AFL852" s="673"/>
      <c r="AFM852" s="673"/>
      <c r="AFN852" s="673"/>
      <c r="AFO852" s="673"/>
      <c r="AFP852" s="673"/>
      <c r="AFQ852" s="673"/>
      <c r="AFR852" s="673"/>
      <c r="AFS852" s="673"/>
      <c r="AFT852" s="673"/>
      <c r="AFU852" s="673"/>
      <c r="AFV852" s="673"/>
      <c r="AFW852" s="673"/>
      <c r="AFX852" s="673"/>
      <c r="AFY852" s="673"/>
      <c r="AFZ852" s="673"/>
      <c r="AGA852" s="673"/>
      <c r="AGB852" s="673"/>
      <c r="AGC852" s="673"/>
      <c r="AGD852" s="673"/>
      <c r="AGE852" s="673"/>
      <c r="AGF852" s="673"/>
      <c r="AGG852" s="673"/>
      <c r="AGH852" s="673"/>
      <c r="AGI852" s="673"/>
      <c r="AGJ852" s="673"/>
      <c r="AGK852" s="673"/>
      <c r="AGL852" s="673"/>
      <c r="AGM852" s="673"/>
      <c r="AGN852" s="673"/>
      <c r="AGO852" s="673"/>
      <c r="AGP852" s="673"/>
      <c r="AGQ852" s="673"/>
      <c r="AGR852" s="673"/>
      <c r="AGS852" s="673"/>
      <c r="AGT852" s="673"/>
      <c r="AGU852" s="673"/>
      <c r="AGV852" s="673"/>
      <c r="AGW852" s="673"/>
      <c r="AGX852" s="673"/>
      <c r="AGY852" s="673"/>
      <c r="AGZ852" s="673"/>
      <c r="AHA852" s="673"/>
      <c r="AHB852" s="673"/>
      <c r="AHC852" s="673"/>
      <c r="AHD852" s="673"/>
      <c r="AHE852" s="673"/>
      <c r="AHF852" s="673"/>
      <c r="AHG852" s="673"/>
      <c r="AHH852" s="673"/>
      <c r="AHI852" s="673"/>
      <c r="AHJ852" s="673"/>
      <c r="AHK852" s="673"/>
      <c r="AHL852" s="673"/>
      <c r="AHM852" s="673"/>
      <c r="AHN852" s="673"/>
      <c r="AHO852" s="673"/>
      <c r="AHP852" s="673"/>
      <c r="AHQ852" s="673"/>
      <c r="AHR852" s="673"/>
      <c r="AHS852" s="673"/>
      <c r="AHT852" s="673"/>
      <c r="AHU852" s="673"/>
      <c r="AHV852" s="673"/>
      <c r="AHW852" s="673"/>
      <c r="AHX852" s="673"/>
      <c r="AHY852" s="673"/>
      <c r="AHZ852" s="673"/>
      <c r="AIA852" s="673"/>
      <c r="AIB852" s="673"/>
      <c r="AIC852" s="673"/>
      <c r="AID852" s="673"/>
      <c r="AIE852" s="673"/>
      <c r="AIF852" s="673"/>
      <c r="AIG852" s="673"/>
      <c r="AIH852" s="673"/>
      <c r="AII852" s="673"/>
      <c r="AIJ852" s="673"/>
      <c r="AIK852" s="673"/>
      <c r="AIL852" s="673"/>
      <c r="AIM852" s="673"/>
      <c r="AIN852" s="673"/>
      <c r="AIO852" s="673"/>
      <c r="AIP852" s="673"/>
      <c r="AIQ852" s="673"/>
      <c r="AIR852" s="673"/>
      <c r="AIS852" s="673"/>
      <c r="AIT852" s="673"/>
      <c r="AIU852" s="673"/>
      <c r="AIV852" s="673"/>
      <c r="AIW852" s="673"/>
      <c r="AIX852" s="673"/>
      <c r="AIY852" s="673"/>
      <c r="AIZ852" s="673"/>
      <c r="AJA852" s="673"/>
      <c r="AJB852" s="673"/>
      <c r="AJC852" s="673"/>
      <c r="AJD852" s="673"/>
      <c r="AJE852" s="673"/>
      <c r="AJF852" s="673"/>
      <c r="AJG852" s="673"/>
      <c r="AJH852" s="673"/>
      <c r="AJI852" s="673"/>
      <c r="AJJ852" s="673"/>
      <c r="AJK852" s="673"/>
      <c r="AJL852" s="673"/>
      <c r="AJM852" s="673"/>
      <c r="AJN852" s="673"/>
      <c r="AJO852" s="673"/>
      <c r="AJP852" s="673"/>
      <c r="AJQ852" s="673"/>
      <c r="AJR852" s="673"/>
      <c r="AJS852" s="673"/>
      <c r="AJT852" s="673"/>
      <c r="AJU852" s="673"/>
      <c r="AJV852" s="673"/>
      <c r="AJW852" s="673"/>
      <c r="AJX852" s="673"/>
      <c r="AJY852" s="673"/>
      <c r="AJZ852" s="673"/>
      <c r="AKA852" s="673"/>
      <c r="AKB852" s="673"/>
      <c r="AKC852" s="673"/>
      <c r="AKD852" s="673"/>
      <c r="AKE852" s="673"/>
      <c r="AKF852" s="673"/>
      <c r="AKG852" s="673"/>
      <c r="AKH852" s="673"/>
      <c r="AKI852" s="673"/>
      <c r="AKJ852" s="673"/>
      <c r="AKK852" s="673"/>
      <c r="AKL852" s="673"/>
      <c r="AKM852" s="673"/>
      <c r="AKN852" s="673"/>
      <c r="AKO852" s="673"/>
      <c r="AKP852" s="673"/>
      <c r="AKQ852" s="673"/>
      <c r="AKR852" s="673"/>
      <c r="AKS852" s="673"/>
      <c r="AKT852" s="673"/>
      <c r="AKU852" s="673"/>
      <c r="AKV852" s="673"/>
      <c r="AKW852" s="673"/>
      <c r="AKX852" s="673"/>
      <c r="AKY852" s="673"/>
      <c r="AKZ852" s="673"/>
      <c r="ALA852" s="673"/>
      <c r="ALB852" s="673"/>
      <c r="ALC852" s="673"/>
      <c r="ALD852" s="673"/>
      <c r="ALE852" s="673"/>
      <c r="ALF852" s="673"/>
      <c r="ALG852" s="673"/>
      <c r="ALH852" s="673"/>
      <c r="ALI852" s="673"/>
      <c r="ALJ852" s="673"/>
      <c r="ALK852" s="673"/>
      <c r="ALL852" s="673"/>
      <c r="ALM852" s="673"/>
      <c r="ALN852" s="673"/>
      <c r="ALO852" s="673"/>
      <c r="ALP852" s="673"/>
      <c r="ALQ852" s="673"/>
      <c r="ALR852" s="673"/>
      <c r="ALS852" s="673"/>
      <c r="ALT852" s="673"/>
      <c r="ALU852" s="673"/>
      <c r="ALV852" s="673"/>
      <c r="ALW852" s="673"/>
      <c r="ALX852" s="673"/>
      <c r="ALY852" s="673"/>
      <c r="ALZ852" s="673"/>
      <c r="AMA852" s="673"/>
      <c r="AMB852" s="673"/>
      <c r="AMC852" s="673"/>
      <c r="AMD852" s="673"/>
      <c r="AME852" s="673"/>
      <c r="AMF852" s="673"/>
      <c r="AMG852" s="673"/>
      <c r="AMH852" s="673"/>
      <c r="AMI852" s="673"/>
      <c r="AMJ852" s="673"/>
      <c r="AMK852" s="673"/>
      <c r="AML852" s="673"/>
      <c r="AMM852" s="673"/>
      <c r="AMN852" s="673"/>
      <c r="AMO852" s="673"/>
      <c r="AMP852" s="673"/>
      <c r="AMQ852" s="673"/>
      <c r="AMR852" s="673"/>
      <c r="AMS852" s="673"/>
      <c r="AMT852" s="673"/>
      <c r="AMU852" s="673"/>
      <c r="AMV852" s="673"/>
      <c r="AMW852" s="673"/>
      <c r="AMX852" s="673"/>
      <c r="AMY852" s="673"/>
      <c r="AMZ852" s="673"/>
      <c r="ANA852" s="673"/>
      <c r="ANB852" s="673"/>
      <c r="ANC852" s="673"/>
      <c r="AND852" s="673"/>
      <c r="ANE852" s="673"/>
      <c r="ANF852" s="673"/>
      <c r="ANG852" s="673"/>
      <c r="ANH852" s="673"/>
      <c r="ANI852" s="673"/>
      <c r="ANJ852" s="673"/>
      <c r="ANK852" s="673"/>
      <c r="ANL852" s="673"/>
      <c r="ANM852" s="673"/>
      <c r="ANN852" s="673"/>
      <c r="ANO852" s="673"/>
      <c r="ANP852" s="673"/>
      <c r="ANQ852" s="673"/>
      <c r="ANR852" s="673"/>
      <c r="ANS852" s="673"/>
      <c r="ANT852" s="673"/>
      <c r="ANU852" s="673"/>
      <c r="ANV852" s="673"/>
      <c r="ANW852" s="673"/>
      <c r="ANX852" s="673"/>
      <c r="ANY852" s="673"/>
      <c r="ANZ852" s="673"/>
      <c r="AOA852" s="673"/>
      <c r="AOB852" s="673"/>
      <c r="AOC852" s="673"/>
      <c r="AOD852" s="673"/>
      <c r="AOE852" s="673"/>
      <c r="AOF852" s="673"/>
      <c r="AOG852" s="673"/>
      <c r="AOH852" s="673"/>
      <c r="AOI852" s="673"/>
      <c r="AOJ852" s="673"/>
      <c r="AOK852" s="673"/>
      <c r="AOL852" s="673"/>
      <c r="AOM852" s="673"/>
      <c r="AON852" s="673"/>
      <c r="AOO852" s="673"/>
      <c r="AOP852" s="673"/>
      <c r="AOQ852" s="673"/>
      <c r="AOR852" s="673"/>
      <c r="AOS852" s="673"/>
      <c r="AOT852" s="673"/>
      <c r="AOU852" s="673"/>
      <c r="AOV852" s="673"/>
      <c r="AOW852" s="673"/>
      <c r="AOX852" s="673"/>
      <c r="AOY852" s="673"/>
      <c r="AOZ852" s="673"/>
      <c r="APA852" s="673"/>
      <c r="APB852" s="673"/>
      <c r="APC852" s="673"/>
      <c r="APD852" s="673"/>
      <c r="APE852" s="673"/>
      <c r="APF852" s="673"/>
      <c r="APG852" s="673"/>
      <c r="APH852" s="673"/>
      <c r="API852" s="673"/>
      <c r="APJ852" s="673"/>
      <c r="APK852" s="673"/>
      <c r="APL852" s="673"/>
      <c r="APM852" s="673"/>
      <c r="APN852" s="673"/>
      <c r="APO852" s="673"/>
      <c r="APP852" s="673"/>
      <c r="APQ852" s="673"/>
      <c r="APR852" s="673"/>
      <c r="APS852" s="673"/>
      <c r="APT852" s="673"/>
      <c r="APU852" s="673"/>
      <c r="APV852" s="673"/>
      <c r="APW852" s="673"/>
      <c r="APX852" s="673"/>
      <c r="APY852" s="673"/>
      <c r="APZ852" s="673"/>
      <c r="AQA852" s="673"/>
      <c r="AQB852" s="673"/>
      <c r="AQC852" s="673"/>
      <c r="AQD852" s="673"/>
      <c r="AQE852" s="673"/>
      <c r="AQF852" s="673"/>
      <c r="AQG852" s="673"/>
      <c r="AQH852" s="673"/>
      <c r="AQI852" s="673"/>
      <c r="AQJ852" s="673"/>
      <c r="AQK852" s="673"/>
      <c r="AQL852" s="673"/>
      <c r="AQM852" s="673"/>
      <c r="AQN852" s="673"/>
      <c r="AQO852" s="673"/>
      <c r="AQP852" s="673"/>
      <c r="AQQ852" s="673"/>
      <c r="AQR852" s="673"/>
      <c r="AQS852" s="673"/>
      <c r="AQT852" s="673"/>
      <c r="AQU852" s="673"/>
      <c r="AQV852" s="673"/>
      <c r="AQW852" s="673"/>
      <c r="AQX852" s="673"/>
      <c r="AQY852" s="673"/>
      <c r="AQZ852" s="673"/>
      <c r="ARA852" s="673"/>
      <c r="ARB852" s="673"/>
      <c r="ARC852" s="673"/>
      <c r="ARD852" s="673"/>
      <c r="ARE852" s="673"/>
      <c r="ARF852" s="673"/>
      <c r="ARG852" s="673"/>
      <c r="ARH852" s="673"/>
      <c r="ARI852" s="673"/>
      <c r="ARJ852" s="673"/>
      <c r="ARK852" s="673"/>
      <c r="ARL852" s="673"/>
      <c r="ARM852" s="673"/>
      <c r="ARN852" s="673"/>
      <c r="ARO852" s="673"/>
      <c r="ARP852" s="673"/>
      <c r="ARQ852" s="673"/>
      <c r="ARR852" s="673"/>
      <c r="ARS852" s="673"/>
      <c r="ART852" s="673"/>
      <c r="ARU852" s="673"/>
      <c r="ARV852" s="673"/>
      <c r="ARW852" s="673"/>
      <c r="ARX852" s="673"/>
      <c r="ARY852" s="673"/>
      <c r="ARZ852" s="673"/>
      <c r="ASA852" s="673"/>
      <c r="ASB852" s="673"/>
      <c r="ASC852" s="673"/>
      <c r="ASD852" s="673"/>
      <c r="ASE852" s="673"/>
      <c r="ASF852" s="673"/>
      <c r="ASG852" s="673"/>
      <c r="ASH852" s="673"/>
      <c r="ASI852" s="673"/>
      <c r="ASJ852" s="673"/>
      <c r="ASK852" s="673"/>
      <c r="ASL852" s="673"/>
      <c r="ASM852" s="673"/>
      <c r="ASN852" s="673"/>
      <c r="ASO852" s="673"/>
      <c r="ASP852" s="673"/>
      <c r="ASQ852" s="673"/>
      <c r="ASR852" s="673"/>
      <c r="ASS852" s="673"/>
      <c r="AST852" s="673"/>
      <c r="ASU852" s="673"/>
      <c r="ASV852" s="673"/>
      <c r="ASW852" s="673"/>
      <c r="ASX852" s="673"/>
      <c r="ASY852" s="673"/>
      <c r="ASZ852" s="673"/>
      <c r="ATA852" s="673"/>
      <c r="ATB852" s="673"/>
      <c r="ATC852" s="673"/>
      <c r="ATD852" s="673"/>
      <c r="ATE852" s="673"/>
      <c r="ATF852" s="673"/>
      <c r="ATG852" s="673"/>
      <c r="ATH852" s="673"/>
      <c r="ATI852" s="673"/>
      <c r="ATJ852" s="673"/>
      <c r="ATK852" s="673"/>
      <c r="ATL852" s="673"/>
      <c r="ATM852" s="673"/>
      <c r="ATN852" s="673"/>
      <c r="ATO852" s="673"/>
      <c r="ATP852" s="673"/>
      <c r="ATQ852" s="673"/>
      <c r="ATR852" s="673"/>
      <c r="ATS852" s="673"/>
      <c r="ATT852" s="673"/>
      <c r="ATU852" s="673"/>
      <c r="ATV852" s="673"/>
      <c r="ATW852" s="673"/>
      <c r="ATX852" s="673"/>
      <c r="ATY852" s="673"/>
      <c r="ATZ852" s="673"/>
      <c r="AUA852" s="673"/>
      <c r="AUB852" s="673"/>
      <c r="AUC852" s="673"/>
      <c r="AUD852" s="673"/>
      <c r="AUE852" s="673"/>
      <c r="AUF852" s="673"/>
      <c r="AUG852" s="673"/>
      <c r="AUH852" s="673"/>
      <c r="AUI852" s="673"/>
      <c r="AUJ852" s="673"/>
      <c r="AUK852" s="673"/>
      <c r="AUL852" s="673"/>
      <c r="AUM852" s="673"/>
      <c r="AUN852" s="673"/>
      <c r="AUO852" s="673"/>
      <c r="AUP852" s="673"/>
      <c r="AUQ852" s="673"/>
      <c r="AUR852" s="673"/>
      <c r="AUS852" s="673"/>
      <c r="AUT852" s="673"/>
      <c r="AUU852" s="673"/>
      <c r="AUV852" s="673"/>
      <c r="AUW852" s="673"/>
      <c r="AUX852" s="673"/>
      <c r="AUY852" s="673"/>
      <c r="AUZ852" s="673"/>
      <c r="AVA852" s="673"/>
      <c r="AVB852" s="673"/>
      <c r="AVC852" s="673"/>
      <c r="AVD852" s="673"/>
      <c r="AVE852" s="673"/>
      <c r="AVF852" s="673"/>
      <c r="AVG852" s="673"/>
      <c r="AVH852" s="673"/>
      <c r="AVI852" s="673"/>
      <c r="AVJ852" s="673"/>
      <c r="AVK852" s="673"/>
    </row>
    <row r="853" spans="1:1259">
      <c r="A853" s="716"/>
      <c r="B853" s="716"/>
      <c r="C853" s="716"/>
      <c r="D853" s="714" t="s">
        <v>3247</v>
      </c>
      <c r="E853" s="703" t="s">
        <v>3104</v>
      </c>
      <c r="F853" s="703"/>
      <c r="G853" s="703"/>
      <c r="H853" s="703"/>
      <c r="I853" s="698" t="s">
        <v>1699</v>
      </c>
      <c r="J853" s="704"/>
      <c r="K853" s="705" t="s">
        <v>4909</v>
      </c>
      <c r="L853" s="703" t="s">
        <v>3287</v>
      </c>
      <c r="M853" s="706">
        <v>44903</v>
      </c>
      <c r="N853" s="706">
        <v>44866</v>
      </c>
      <c r="O853" s="706"/>
      <c r="P853" s="704"/>
      <c r="Q853" s="704"/>
      <c r="R853" s="704"/>
      <c r="S853" s="703" t="s">
        <v>2425</v>
      </c>
      <c r="T853" s="703">
        <v>60</v>
      </c>
      <c r="U853" s="703"/>
      <c r="V853" s="703" t="s">
        <v>985</v>
      </c>
      <c r="W853" s="703">
        <v>400</v>
      </c>
      <c r="X853" s="707">
        <v>1536</v>
      </c>
      <c r="Y853" s="539">
        <f t="shared" si="39"/>
        <v>614400</v>
      </c>
      <c r="Z853" s="680">
        <v>0.52</v>
      </c>
      <c r="AA853" s="681">
        <f t="shared" si="40"/>
        <v>319488</v>
      </c>
      <c r="AB853" s="682"/>
      <c r="AC853" s="683">
        <v>0</v>
      </c>
      <c r="AD853" s="692"/>
      <c r="AE853" s="684"/>
      <c r="AF853" s="695">
        <f t="shared" si="41"/>
        <v>319488</v>
      </c>
      <c r="AG853" s="676" t="s">
        <v>1073</v>
      </c>
      <c r="AH853" s="676"/>
      <c r="AI853" s="685" t="s">
        <v>2488</v>
      </c>
      <c r="AJ853" s="676" t="s">
        <v>4902</v>
      </c>
      <c r="AK853" s="696" t="s">
        <v>2408</v>
      </c>
      <c r="AL853" s="676">
        <v>81501</v>
      </c>
      <c r="AM853" s="676" t="s">
        <v>52</v>
      </c>
      <c r="AN853" s="676"/>
      <c r="AO853" s="676"/>
      <c r="AP853" s="688"/>
      <c r="AQ853" s="688" t="s">
        <v>37</v>
      </c>
      <c r="AR853" s="688"/>
      <c r="AS853" s="715"/>
      <c r="AT853" s="715"/>
      <c r="AU853" s="715"/>
      <c r="AV853" s="680">
        <v>0.52</v>
      </c>
      <c r="AW853" s="673"/>
      <c r="AX853" s="673"/>
      <c r="AY853" s="673"/>
      <c r="AZ853" s="673"/>
      <c r="BA853" s="673"/>
      <c r="BB853" s="673"/>
      <c r="BC853" s="673"/>
      <c r="BD853" s="673"/>
      <c r="BE853" s="673"/>
      <c r="BF853" s="673"/>
      <c r="BG853" s="673"/>
      <c r="BH853" s="673"/>
      <c r="BI853" s="673"/>
      <c r="BJ853" s="673"/>
      <c r="BK853" s="673"/>
      <c r="BL853" s="673"/>
      <c r="BM853" s="673"/>
      <c r="BN853" s="673"/>
      <c r="BO853" s="673"/>
      <c r="BP853" s="673"/>
      <c r="BQ853" s="673"/>
      <c r="BR853" s="673"/>
      <c r="BS853" s="673"/>
      <c r="BT853" s="673"/>
      <c r="BU853" s="673"/>
      <c r="BV853" s="673"/>
      <c r="BW853" s="673"/>
      <c r="BX853" s="673"/>
      <c r="BY853" s="673"/>
      <c r="BZ853" s="673"/>
      <c r="CA853" s="673"/>
      <c r="CB853" s="673"/>
      <c r="CC853" s="673"/>
      <c r="CD853" s="673"/>
      <c r="CE853" s="673"/>
      <c r="CF853" s="673"/>
      <c r="CG853" s="673"/>
      <c r="CH853" s="673"/>
      <c r="CI853" s="673"/>
      <c r="CJ853" s="673"/>
      <c r="CK853" s="673"/>
      <c r="CL853" s="673"/>
      <c r="CM853" s="673"/>
      <c r="CN853" s="673"/>
      <c r="CO853" s="673"/>
      <c r="CP853" s="673"/>
      <c r="CQ853" s="673"/>
      <c r="CR853" s="673"/>
      <c r="CS853" s="673"/>
      <c r="CT853" s="673"/>
      <c r="CU853" s="673"/>
      <c r="CV853" s="673"/>
      <c r="CW853" s="673"/>
      <c r="CX853" s="673"/>
      <c r="CY853" s="673"/>
      <c r="CZ853" s="673"/>
      <c r="DA853" s="673"/>
      <c r="DB853" s="673"/>
      <c r="DC853" s="673"/>
      <c r="DD853" s="673"/>
      <c r="DE853" s="673"/>
      <c r="DF853" s="673"/>
      <c r="DG853" s="673"/>
      <c r="DH853" s="673"/>
      <c r="DI853" s="673"/>
      <c r="DJ853" s="673"/>
      <c r="DK853" s="673"/>
      <c r="DL853" s="673"/>
      <c r="DM853" s="673"/>
      <c r="DN853" s="673"/>
      <c r="DO853" s="673"/>
      <c r="DP853" s="673"/>
      <c r="DQ853" s="673"/>
      <c r="DR853" s="673"/>
      <c r="DS853" s="673"/>
      <c r="DT853" s="673"/>
      <c r="DU853" s="673"/>
      <c r="DV853" s="673"/>
      <c r="DW853" s="673"/>
      <c r="DX853" s="673"/>
      <c r="DY853" s="673"/>
      <c r="DZ853" s="673"/>
      <c r="EA853" s="673"/>
      <c r="EB853" s="673"/>
      <c r="EC853" s="673"/>
      <c r="ED853" s="673"/>
      <c r="EE853" s="673"/>
      <c r="EF853" s="673"/>
      <c r="EG853" s="673"/>
      <c r="EH853" s="673"/>
      <c r="EI853" s="673"/>
      <c r="EJ853" s="673"/>
      <c r="EK853" s="673"/>
      <c r="EL853" s="673"/>
      <c r="EM853" s="673"/>
      <c r="EN853" s="673"/>
      <c r="EO853" s="673"/>
      <c r="EP853" s="673"/>
      <c r="EQ853" s="673"/>
      <c r="ER853" s="673"/>
      <c r="ES853" s="673"/>
      <c r="ET853" s="673"/>
      <c r="EU853" s="673"/>
      <c r="EV853" s="673"/>
      <c r="EW853" s="673"/>
      <c r="EX853" s="673"/>
      <c r="EY853" s="673"/>
      <c r="EZ853" s="673"/>
      <c r="FA853" s="673"/>
      <c r="FB853" s="673"/>
      <c r="FC853" s="673"/>
      <c r="FD853" s="673"/>
      <c r="FE853" s="673"/>
      <c r="FF853" s="673"/>
      <c r="FG853" s="673"/>
      <c r="FH853" s="673"/>
      <c r="FI853" s="673"/>
      <c r="FJ853" s="673"/>
      <c r="FK853" s="673"/>
      <c r="FL853" s="673"/>
      <c r="FM853" s="673"/>
      <c r="FN853" s="673"/>
      <c r="FO853" s="673"/>
      <c r="FP853" s="673"/>
      <c r="FQ853" s="673"/>
      <c r="FR853" s="673"/>
      <c r="FS853" s="673"/>
      <c r="FT853" s="673"/>
      <c r="FU853" s="673"/>
      <c r="FV853" s="673"/>
      <c r="FW853" s="673"/>
      <c r="FX853" s="673"/>
      <c r="FY853" s="673"/>
      <c r="FZ853" s="673"/>
      <c r="GA853" s="673"/>
      <c r="GB853" s="673"/>
      <c r="GC853" s="673"/>
      <c r="GD853" s="673"/>
      <c r="GE853" s="673"/>
      <c r="GF853" s="673"/>
      <c r="GG853" s="673"/>
      <c r="GH853" s="673"/>
      <c r="GI853" s="673"/>
      <c r="GJ853" s="673"/>
      <c r="GK853" s="673"/>
      <c r="GL853" s="673"/>
      <c r="GM853" s="673"/>
      <c r="GN853" s="673"/>
      <c r="GO853" s="673"/>
      <c r="GP853" s="673"/>
      <c r="GQ853" s="673"/>
      <c r="GR853" s="673"/>
      <c r="GS853" s="673"/>
      <c r="GT853" s="673"/>
      <c r="GU853" s="673"/>
      <c r="GV853" s="673"/>
      <c r="GW853" s="673"/>
      <c r="GX853" s="673"/>
      <c r="GY853" s="673"/>
      <c r="GZ853" s="673"/>
      <c r="HA853" s="673"/>
      <c r="HB853" s="673"/>
      <c r="HC853" s="673"/>
      <c r="HD853" s="673"/>
      <c r="HE853" s="673"/>
      <c r="HF853" s="673"/>
      <c r="HG853" s="673"/>
      <c r="HH853" s="673"/>
      <c r="HI853" s="673"/>
      <c r="HJ853" s="673"/>
      <c r="HK853" s="673"/>
      <c r="HL853" s="673"/>
      <c r="HM853" s="673"/>
      <c r="HN853" s="673"/>
      <c r="HO853" s="673"/>
      <c r="HP853" s="673"/>
      <c r="HQ853" s="673"/>
      <c r="HR853" s="673"/>
      <c r="HS853" s="673"/>
      <c r="HT853" s="673"/>
      <c r="HU853" s="673"/>
      <c r="HV853" s="673"/>
      <c r="HW853" s="673"/>
      <c r="HX853" s="673"/>
      <c r="HY853" s="673"/>
      <c r="HZ853" s="673"/>
      <c r="IA853" s="673"/>
      <c r="IB853" s="673"/>
      <c r="IC853" s="673"/>
      <c r="ID853" s="673"/>
      <c r="IE853" s="673"/>
      <c r="IF853" s="673"/>
      <c r="IG853" s="673"/>
      <c r="IH853" s="673"/>
      <c r="II853" s="673"/>
      <c r="IJ853" s="673"/>
      <c r="IK853" s="673"/>
      <c r="IL853" s="673"/>
      <c r="IM853" s="673"/>
      <c r="IN853" s="673"/>
      <c r="IO853" s="673"/>
      <c r="IP853" s="673"/>
      <c r="IQ853" s="673"/>
      <c r="IR853" s="673"/>
      <c r="IS853" s="673"/>
      <c r="IT853" s="673"/>
      <c r="IU853" s="673"/>
      <c r="IV853" s="673"/>
      <c r="IW853" s="673"/>
      <c r="IX853" s="673"/>
      <c r="IY853" s="673"/>
      <c r="IZ853" s="673"/>
      <c r="JA853" s="673"/>
      <c r="JB853" s="673"/>
      <c r="JC853" s="673"/>
      <c r="JD853" s="673"/>
      <c r="JE853" s="673"/>
      <c r="JF853" s="673"/>
      <c r="JG853" s="673"/>
      <c r="JH853" s="673"/>
      <c r="JI853" s="673"/>
      <c r="JJ853" s="673"/>
      <c r="JK853" s="673"/>
      <c r="JL853" s="673"/>
      <c r="JM853" s="673"/>
      <c r="JN853" s="673"/>
      <c r="JO853" s="673"/>
      <c r="JP853" s="673"/>
      <c r="JQ853" s="673"/>
      <c r="JR853" s="673"/>
      <c r="JS853" s="673"/>
      <c r="JT853" s="673"/>
      <c r="JU853" s="673"/>
      <c r="JV853" s="673"/>
      <c r="JW853" s="673"/>
      <c r="JX853" s="673"/>
      <c r="JY853" s="673"/>
      <c r="JZ853" s="673"/>
      <c r="KA853" s="673"/>
      <c r="KB853" s="673"/>
      <c r="KC853" s="673"/>
      <c r="KD853" s="673"/>
      <c r="KE853" s="673"/>
      <c r="KF853" s="673"/>
      <c r="KG853" s="673"/>
      <c r="KH853" s="673"/>
      <c r="KI853" s="673"/>
      <c r="KJ853" s="673"/>
      <c r="KK853" s="673"/>
      <c r="KL853" s="673"/>
      <c r="KM853" s="673"/>
      <c r="KN853" s="673"/>
      <c r="KO853" s="673"/>
      <c r="KP853" s="673"/>
      <c r="KQ853" s="673"/>
      <c r="KR853" s="673"/>
      <c r="KS853" s="673"/>
      <c r="KT853" s="673"/>
      <c r="KU853" s="673"/>
      <c r="KV853" s="673"/>
      <c r="KW853" s="673"/>
      <c r="KX853" s="673"/>
      <c r="KY853" s="673"/>
      <c r="KZ853" s="673"/>
      <c r="LA853" s="673"/>
      <c r="LB853" s="673"/>
      <c r="LC853" s="673"/>
      <c r="LD853" s="673"/>
      <c r="LE853" s="673"/>
      <c r="LF853" s="673"/>
      <c r="LG853" s="673"/>
      <c r="LH853" s="673"/>
      <c r="LI853" s="673"/>
      <c r="LJ853" s="673"/>
      <c r="LK853" s="673"/>
      <c r="LL853" s="673"/>
      <c r="LM853" s="673"/>
      <c r="LN853" s="673"/>
      <c r="LO853" s="673"/>
      <c r="LP853" s="673"/>
      <c r="LQ853" s="673"/>
      <c r="LR853" s="673"/>
      <c r="LS853" s="673"/>
      <c r="LT853" s="673"/>
      <c r="LU853" s="673"/>
      <c r="LV853" s="673"/>
      <c r="LW853" s="673"/>
      <c r="LX853" s="673"/>
      <c r="LY853" s="673"/>
      <c r="LZ853" s="673"/>
      <c r="MA853" s="673"/>
      <c r="MB853" s="673"/>
      <c r="MC853" s="673"/>
      <c r="MD853" s="673"/>
      <c r="ME853" s="673"/>
      <c r="MF853" s="673"/>
      <c r="MG853" s="673"/>
      <c r="MH853" s="673"/>
      <c r="MI853" s="673"/>
      <c r="MJ853" s="673"/>
      <c r="MK853" s="673"/>
      <c r="ML853" s="673"/>
      <c r="MM853" s="673"/>
      <c r="MN853" s="673"/>
      <c r="MO853" s="673"/>
      <c r="MP853" s="673"/>
      <c r="MQ853" s="673"/>
      <c r="MR853" s="673"/>
      <c r="MS853" s="673"/>
      <c r="MT853" s="673"/>
      <c r="MU853" s="673"/>
      <c r="MV853" s="673"/>
      <c r="MW853" s="673"/>
      <c r="MX853" s="673"/>
      <c r="MY853" s="673"/>
      <c r="MZ853" s="673"/>
      <c r="NA853" s="673"/>
      <c r="NB853" s="673"/>
      <c r="NC853" s="673"/>
      <c r="ND853" s="673"/>
      <c r="NE853" s="673"/>
      <c r="NF853" s="673"/>
      <c r="NG853" s="673"/>
      <c r="NH853" s="673"/>
      <c r="NI853" s="673"/>
      <c r="NJ853" s="673"/>
      <c r="NK853" s="673"/>
      <c r="NL853" s="673"/>
      <c r="NM853" s="673"/>
      <c r="NN853" s="673"/>
      <c r="NO853" s="673"/>
      <c r="NP853" s="673"/>
      <c r="NQ853" s="673"/>
      <c r="NR853" s="673"/>
      <c r="NS853" s="673"/>
      <c r="NT853" s="673"/>
      <c r="NU853" s="673"/>
      <c r="NV853" s="673"/>
      <c r="NW853" s="673"/>
      <c r="NX853" s="673"/>
      <c r="NY853" s="673"/>
      <c r="NZ853" s="673"/>
      <c r="OA853" s="673"/>
      <c r="OB853" s="673"/>
      <c r="OC853" s="673"/>
      <c r="OD853" s="673"/>
      <c r="OE853" s="673"/>
      <c r="OF853" s="673"/>
      <c r="OG853" s="673"/>
      <c r="OH853" s="673"/>
      <c r="OI853" s="673"/>
      <c r="OJ853" s="673"/>
      <c r="OK853" s="673"/>
      <c r="OL853" s="673"/>
      <c r="OM853" s="673"/>
      <c r="ON853" s="673"/>
      <c r="OO853" s="673"/>
      <c r="OP853" s="673"/>
      <c r="OQ853" s="673"/>
      <c r="OR853" s="673"/>
      <c r="OS853" s="673"/>
      <c r="OT853" s="673"/>
      <c r="OU853" s="673"/>
      <c r="OV853" s="673"/>
      <c r="OW853" s="673"/>
      <c r="OX853" s="673"/>
      <c r="OY853" s="673"/>
      <c r="OZ853" s="673"/>
      <c r="PA853" s="673"/>
      <c r="PB853" s="673"/>
      <c r="PC853" s="673"/>
      <c r="PD853" s="673"/>
      <c r="PE853" s="673"/>
      <c r="PF853" s="673"/>
      <c r="PG853" s="673"/>
      <c r="PH853" s="673"/>
      <c r="PI853" s="673"/>
      <c r="PJ853" s="673"/>
      <c r="PK853" s="673"/>
      <c r="PL853" s="673"/>
      <c r="PM853" s="673"/>
      <c r="PN853" s="673"/>
      <c r="PO853" s="673"/>
      <c r="PP853" s="673"/>
      <c r="PQ853" s="673"/>
      <c r="PR853" s="673"/>
      <c r="PS853" s="673"/>
      <c r="PT853" s="673"/>
      <c r="PU853" s="673"/>
      <c r="PV853" s="673"/>
      <c r="PW853" s="673"/>
      <c r="PX853" s="673"/>
      <c r="PY853" s="673"/>
      <c r="PZ853" s="673"/>
      <c r="QA853" s="673"/>
      <c r="QB853" s="673"/>
      <c r="QC853" s="673"/>
      <c r="QD853" s="673"/>
      <c r="QE853" s="673"/>
      <c r="QF853" s="673"/>
      <c r="QG853" s="673"/>
      <c r="QH853" s="673"/>
      <c r="QI853" s="673"/>
      <c r="QJ853" s="673"/>
      <c r="QK853" s="673"/>
      <c r="QL853" s="673"/>
      <c r="QM853" s="673"/>
      <c r="QN853" s="673"/>
      <c r="QO853" s="673"/>
      <c r="QP853" s="673"/>
      <c r="QQ853" s="673"/>
      <c r="QR853" s="673"/>
      <c r="QS853" s="673"/>
      <c r="QT853" s="673"/>
      <c r="QU853" s="673"/>
      <c r="QV853" s="673"/>
      <c r="QW853" s="673"/>
      <c r="QX853" s="673"/>
      <c r="QY853" s="673"/>
      <c r="QZ853" s="673"/>
      <c r="RA853" s="673"/>
      <c r="RB853" s="673"/>
      <c r="RC853" s="673"/>
      <c r="RD853" s="673"/>
      <c r="RE853" s="673"/>
      <c r="RF853" s="673"/>
      <c r="RG853" s="673"/>
      <c r="RH853" s="673"/>
      <c r="RI853" s="673"/>
      <c r="RJ853" s="673"/>
      <c r="RK853" s="673"/>
      <c r="RL853" s="673"/>
      <c r="RM853" s="673"/>
      <c r="RN853" s="673"/>
      <c r="RO853" s="673"/>
      <c r="RP853" s="673"/>
      <c r="RQ853" s="673"/>
      <c r="RR853" s="673"/>
      <c r="RS853" s="673"/>
      <c r="RT853" s="673"/>
      <c r="RU853" s="673"/>
      <c r="RV853" s="673"/>
      <c r="RW853" s="673"/>
      <c r="RX853" s="673"/>
      <c r="RY853" s="673"/>
      <c r="RZ853" s="673"/>
      <c r="SA853" s="673"/>
      <c r="SB853" s="673"/>
      <c r="SC853" s="673"/>
      <c r="SD853" s="673"/>
      <c r="SE853" s="673"/>
      <c r="SF853" s="673"/>
      <c r="SG853" s="673"/>
      <c r="SH853" s="673"/>
      <c r="SI853" s="673"/>
      <c r="SJ853" s="673"/>
      <c r="SK853" s="673"/>
      <c r="SL853" s="673"/>
      <c r="SM853" s="673"/>
      <c r="SN853" s="673"/>
      <c r="SO853" s="673"/>
      <c r="SP853" s="673"/>
      <c r="SQ853" s="673"/>
      <c r="SR853" s="673"/>
      <c r="SS853" s="673"/>
      <c r="ST853" s="673"/>
      <c r="SU853" s="673"/>
      <c r="SV853" s="673"/>
      <c r="SW853" s="673"/>
      <c r="SX853" s="673"/>
      <c r="SY853" s="673"/>
      <c r="SZ853" s="673"/>
      <c r="TA853" s="673"/>
      <c r="TB853" s="673"/>
      <c r="TC853" s="673"/>
      <c r="TD853" s="673"/>
      <c r="TE853" s="673"/>
      <c r="TF853" s="673"/>
      <c r="TG853" s="673"/>
      <c r="TH853" s="673"/>
      <c r="TI853" s="673"/>
      <c r="TJ853" s="673"/>
      <c r="TK853" s="673"/>
      <c r="TL853" s="673"/>
      <c r="TM853" s="673"/>
      <c r="TN853" s="673"/>
      <c r="TO853" s="673"/>
      <c r="TP853" s="673"/>
      <c r="TQ853" s="673"/>
      <c r="TR853" s="673"/>
      <c r="TS853" s="673"/>
      <c r="TT853" s="673"/>
      <c r="TU853" s="673"/>
      <c r="TV853" s="673"/>
      <c r="TW853" s="673"/>
      <c r="TX853" s="673"/>
      <c r="TY853" s="673"/>
      <c r="TZ853" s="673"/>
      <c r="UA853" s="673"/>
      <c r="UB853" s="673"/>
      <c r="UC853" s="673"/>
      <c r="UD853" s="673"/>
      <c r="UE853" s="673"/>
      <c r="UF853" s="673"/>
      <c r="UG853" s="673"/>
      <c r="UH853" s="673"/>
      <c r="UI853" s="673"/>
      <c r="UJ853" s="673"/>
      <c r="UK853" s="673"/>
      <c r="UL853" s="673"/>
      <c r="UM853" s="673"/>
      <c r="UN853" s="673"/>
      <c r="UO853" s="673"/>
      <c r="UP853" s="673"/>
      <c r="UQ853" s="673"/>
      <c r="UR853" s="673"/>
      <c r="US853" s="673"/>
      <c r="UT853" s="673"/>
      <c r="UU853" s="673"/>
      <c r="UV853" s="673"/>
      <c r="UW853" s="673"/>
      <c r="UX853" s="673"/>
      <c r="UY853" s="673"/>
      <c r="UZ853" s="673"/>
      <c r="VA853" s="673"/>
      <c r="VB853" s="673"/>
      <c r="VC853" s="673"/>
      <c r="VD853" s="673"/>
      <c r="VE853" s="673"/>
      <c r="VF853" s="673"/>
      <c r="VG853" s="673"/>
      <c r="VH853" s="673"/>
      <c r="VI853" s="673"/>
      <c r="VJ853" s="673"/>
      <c r="VK853" s="673"/>
      <c r="VL853" s="673"/>
      <c r="VM853" s="673"/>
      <c r="VN853" s="673"/>
      <c r="VO853" s="673"/>
      <c r="VP853" s="673"/>
      <c r="VQ853" s="673"/>
      <c r="VR853" s="673"/>
      <c r="VS853" s="673"/>
      <c r="VT853" s="673"/>
      <c r="VU853" s="673"/>
      <c r="VV853" s="673"/>
      <c r="VW853" s="673"/>
      <c r="VX853" s="673"/>
      <c r="VY853" s="673"/>
      <c r="VZ853" s="673"/>
      <c r="WA853" s="673"/>
      <c r="WB853" s="673"/>
      <c r="WC853" s="673"/>
      <c r="WD853" s="673"/>
      <c r="WE853" s="673"/>
      <c r="WF853" s="673"/>
      <c r="WG853" s="673"/>
      <c r="WH853" s="673"/>
      <c r="WI853" s="673"/>
      <c r="WJ853" s="673"/>
      <c r="WK853" s="673"/>
      <c r="WL853" s="673"/>
      <c r="WM853" s="673"/>
      <c r="WN853" s="673"/>
      <c r="WO853" s="673"/>
      <c r="WP853" s="673"/>
      <c r="WQ853" s="673"/>
      <c r="WR853" s="673"/>
      <c r="WS853" s="673"/>
      <c r="WT853" s="673"/>
      <c r="WU853" s="673"/>
      <c r="WV853" s="673"/>
      <c r="WW853" s="673"/>
      <c r="WX853" s="673"/>
      <c r="WY853" s="673"/>
      <c r="WZ853" s="673"/>
      <c r="XA853" s="673"/>
      <c r="XB853" s="673"/>
      <c r="XC853" s="673"/>
      <c r="XD853" s="673"/>
      <c r="XE853" s="673"/>
      <c r="XF853" s="673"/>
      <c r="XG853" s="673"/>
      <c r="XH853" s="673"/>
      <c r="XI853" s="673"/>
      <c r="XJ853" s="673"/>
      <c r="XK853" s="673"/>
      <c r="XL853" s="673"/>
      <c r="XM853" s="673"/>
      <c r="XN853" s="673"/>
      <c r="XO853" s="673"/>
      <c r="XP853" s="673"/>
      <c r="XQ853" s="673"/>
      <c r="XR853" s="673"/>
      <c r="XS853" s="673"/>
      <c r="XT853" s="673"/>
      <c r="XU853" s="673"/>
      <c r="XV853" s="673"/>
      <c r="XW853" s="673"/>
      <c r="XX853" s="673"/>
      <c r="XY853" s="673"/>
      <c r="XZ853" s="673"/>
      <c r="YA853" s="673"/>
      <c r="YB853" s="673"/>
      <c r="YC853" s="673"/>
      <c r="YD853" s="673"/>
      <c r="YE853" s="673"/>
      <c r="YF853" s="673"/>
      <c r="YG853" s="673"/>
      <c r="YH853" s="673"/>
      <c r="YI853" s="673"/>
      <c r="YJ853" s="673"/>
      <c r="YK853" s="673"/>
      <c r="YL853" s="673"/>
      <c r="YM853" s="673"/>
      <c r="YN853" s="673"/>
      <c r="YO853" s="673"/>
      <c r="YP853" s="673"/>
      <c r="YQ853" s="673"/>
      <c r="YR853" s="673"/>
      <c r="YS853" s="673"/>
      <c r="YT853" s="673"/>
      <c r="YU853" s="673"/>
      <c r="YV853" s="673"/>
      <c r="YW853" s="673"/>
      <c r="YX853" s="673"/>
      <c r="YY853" s="673"/>
      <c r="YZ853" s="673"/>
      <c r="ZA853" s="673"/>
      <c r="ZB853" s="673"/>
      <c r="ZC853" s="673"/>
      <c r="ZD853" s="673"/>
      <c r="ZE853" s="673"/>
      <c r="ZF853" s="673"/>
      <c r="ZG853" s="673"/>
      <c r="ZH853" s="673"/>
      <c r="ZI853" s="673"/>
      <c r="ZJ853" s="673"/>
      <c r="ZK853" s="673"/>
      <c r="ZL853" s="673"/>
      <c r="ZM853" s="673"/>
      <c r="ZN853" s="673"/>
      <c r="ZO853" s="673"/>
      <c r="ZP853" s="673"/>
      <c r="ZQ853" s="673"/>
      <c r="ZR853" s="673"/>
      <c r="ZS853" s="673"/>
      <c r="ZT853" s="673"/>
      <c r="ZU853" s="673"/>
      <c r="ZV853" s="673"/>
      <c r="ZW853" s="673"/>
      <c r="ZX853" s="673"/>
      <c r="ZY853" s="673"/>
      <c r="ZZ853" s="673"/>
      <c r="AAA853" s="673"/>
      <c r="AAB853" s="673"/>
      <c r="AAC853" s="673"/>
      <c r="AAD853" s="673"/>
      <c r="AAE853" s="673"/>
      <c r="AAF853" s="673"/>
      <c r="AAG853" s="673"/>
      <c r="AAH853" s="673"/>
      <c r="AAI853" s="673"/>
      <c r="AAJ853" s="673"/>
      <c r="AAK853" s="673"/>
      <c r="AAL853" s="673"/>
      <c r="AAM853" s="673"/>
      <c r="AAN853" s="673"/>
      <c r="AAO853" s="673"/>
      <c r="AAP853" s="673"/>
      <c r="AAQ853" s="673"/>
      <c r="AAR853" s="673"/>
      <c r="AAS853" s="673"/>
      <c r="AAT853" s="673"/>
      <c r="AAU853" s="673"/>
      <c r="AAV853" s="673"/>
      <c r="AAW853" s="673"/>
      <c r="AAX853" s="673"/>
      <c r="AAY853" s="673"/>
      <c r="AAZ853" s="673"/>
      <c r="ABA853" s="673"/>
      <c r="ABB853" s="673"/>
      <c r="ABC853" s="673"/>
      <c r="ABD853" s="673"/>
      <c r="ABE853" s="673"/>
      <c r="ABF853" s="673"/>
      <c r="ABG853" s="673"/>
      <c r="ABH853" s="673"/>
      <c r="ABI853" s="673"/>
      <c r="ABJ853" s="673"/>
      <c r="ABK853" s="673"/>
      <c r="ABL853" s="673"/>
      <c r="ABM853" s="673"/>
      <c r="ABN853" s="673"/>
      <c r="ABO853" s="673"/>
      <c r="ABP853" s="673"/>
      <c r="ABQ853" s="673"/>
      <c r="ABR853" s="673"/>
      <c r="ABS853" s="673"/>
      <c r="ABT853" s="673"/>
      <c r="ABU853" s="673"/>
      <c r="ABV853" s="673"/>
      <c r="ABW853" s="673"/>
      <c r="ABX853" s="673"/>
      <c r="ABY853" s="673"/>
      <c r="ABZ853" s="673"/>
      <c r="ACA853" s="673"/>
      <c r="ACB853" s="673"/>
      <c r="ACC853" s="673"/>
      <c r="ACD853" s="673"/>
      <c r="ACE853" s="673"/>
      <c r="ACF853" s="673"/>
      <c r="ACG853" s="673"/>
      <c r="ACH853" s="673"/>
      <c r="ACI853" s="673"/>
      <c r="ACJ853" s="673"/>
      <c r="ACK853" s="673"/>
      <c r="ACL853" s="673"/>
      <c r="ACM853" s="673"/>
      <c r="ACN853" s="673"/>
      <c r="ACO853" s="673"/>
      <c r="ACP853" s="673"/>
      <c r="ACQ853" s="673"/>
      <c r="ACR853" s="673"/>
      <c r="ACS853" s="673"/>
      <c r="ACT853" s="673"/>
      <c r="ACU853" s="673"/>
      <c r="ACV853" s="673"/>
      <c r="ACW853" s="673"/>
      <c r="ACX853" s="673"/>
      <c r="ACY853" s="673"/>
      <c r="ACZ853" s="673"/>
      <c r="ADA853" s="673"/>
      <c r="ADB853" s="673"/>
      <c r="ADC853" s="673"/>
      <c r="ADD853" s="673"/>
      <c r="ADE853" s="673"/>
      <c r="ADF853" s="673"/>
      <c r="ADG853" s="673"/>
      <c r="ADH853" s="673"/>
      <c r="ADI853" s="673"/>
      <c r="ADJ853" s="673"/>
      <c r="ADK853" s="673"/>
      <c r="ADL853" s="673"/>
      <c r="ADM853" s="673"/>
      <c r="ADN853" s="673"/>
      <c r="ADO853" s="673"/>
      <c r="ADP853" s="673"/>
      <c r="ADQ853" s="673"/>
      <c r="ADR853" s="673"/>
      <c r="ADS853" s="673"/>
      <c r="ADT853" s="673"/>
      <c r="ADU853" s="673"/>
      <c r="ADV853" s="673"/>
      <c r="ADW853" s="673"/>
      <c r="ADX853" s="673"/>
      <c r="ADY853" s="673"/>
      <c r="ADZ853" s="673"/>
      <c r="AEA853" s="673"/>
      <c r="AEB853" s="673"/>
      <c r="AEC853" s="673"/>
      <c r="AED853" s="673"/>
      <c r="AEE853" s="673"/>
      <c r="AEF853" s="673"/>
      <c r="AEG853" s="673"/>
      <c r="AEH853" s="673"/>
      <c r="AEI853" s="673"/>
      <c r="AEJ853" s="673"/>
      <c r="AEK853" s="673"/>
      <c r="AEL853" s="673"/>
      <c r="AEM853" s="673"/>
      <c r="AEN853" s="673"/>
      <c r="AEO853" s="673"/>
      <c r="AEP853" s="673"/>
      <c r="AEQ853" s="673"/>
      <c r="AER853" s="673"/>
      <c r="AES853" s="673"/>
      <c r="AET853" s="673"/>
      <c r="AEU853" s="673"/>
      <c r="AEV853" s="673"/>
      <c r="AEW853" s="673"/>
      <c r="AEX853" s="673"/>
      <c r="AEY853" s="673"/>
      <c r="AEZ853" s="673"/>
      <c r="AFA853" s="673"/>
      <c r="AFB853" s="673"/>
      <c r="AFC853" s="673"/>
      <c r="AFD853" s="673"/>
      <c r="AFE853" s="673"/>
      <c r="AFF853" s="673"/>
      <c r="AFG853" s="673"/>
      <c r="AFH853" s="673"/>
      <c r="AFI853" s="673"/>
      <c r="AFJ853" s="673"/>
      <c r="AFK853" s="673"/>
      <c r="AFL853" s="673"/>
      <c r="AFM853" s="673"/>
      <c r="AFN853" s="673"/>
      <c r="AFO853" s="673"/>
      <c r="AFP853" s="673"/>
      <c r="AFQ853" s="673"/>
      <c r="AFR853" s="673"/>
      <c r="AFS853" s="673"/>
      <c r="AFT853" s="673"/>
      <c r="AFU853" s="673"/>
      <c r="AFV853" s="673"/>
      <c r="AFW853" s="673"/>
      <c r="AFX853" s="673"/>
      <c r="AFY853" s="673"/>
      <c r="AFZ853" s="673"/>
      <c r="AGA853" s="673"/>
      <c r="AGB853" s="673"/>
      <c r="AGC853" s="673"/>
      <c r="AGD853" s="673"/>
      <c r="AGE853" s="673"/>
      <c r="AGF853" s="673"/>
      <c r="AGG853" s="673"/>
      <c r="AGH853" s="673"/>
      <c r="AGI853" s="673"/>
      <c r="AGJ853" s="673"/>
      <c r="AGK853" s="673"/>
      <c r="AGL853" s="673"/>
      <c r="AGM853" s="673"/>
      <c r="AGN853" s="673"/>
      <c r="AGO853" s="673"/>
      <c r="AGP853" s="673"/>
      <c r="AGQ853" s="673"/>
      <c r="AGR853" s="673"/>
      <c r="AGS853" s="673"/>
      <c r="AGT853" s="673"/>
      <c r="AGU853" s="673"/>
      <c r="AGV853" s="673"/>
      <c r="AGW853" s="673"/>
      <c r="AGX853" s="673"/>
      <c r="AGY853" s="673"/>
      <c r="AGZ853" s="673"/>
      <c r="AHA853" s="673"/>
      <c r="AHB853" s="673"/>
      <c r="AHC853" s="673"/>
      <c r="AHD853" s="673"/>
      <c r="AHE853" s="673"/>
      <c r="AHF853" s="673"/>
      <c r="AHG853" s="673"/>
      <c r="AHH853" s="673"/>
      <c r="AHI853" s="673"/>
      <c r="AHJ853" s="673"/>
      <c r="AHK853" s="673"/>
      <c r="AHL853" s="673"/>
      <c r="AHM853" s="673"/>
      <c r="AHN853" s="673"/>
      <c r="AHO853" s="673"/>
      <c r="AHP853" s="673"/>
      <c r="AHQ853" s="673"/>
      <c r="AHR853" s="673"/>
      <c r="AHS853" s="673"/>
      <c r="AHT853" s="673"/>
      <c r="AHU853" s="673"/>
      <c r="AHV853" s="673"/>
      <c r="AHW853" s="673"/>
      <c r="AHX853" s="673"/>
      <c r="AHY853" s="673"/>
      <c r="AHZ853" s="673"/>
      <c r="AIA853" s="673"/>
      <c r="AIB853" s="673"/>
      <c r="AIC853" s="673"/>
      <c r="AID853" s="673"/>
      <c r="AIE853" s="673"/>
      <c r="AIF853" s="673"/>
      <c r="AIG853" s="673"/>
      <c r="AIH853" s="673"/>
      <c r="AII853" s="673"/>
      <c r="AIJ853" s="673"/>
      <c r="AIK853" s="673"/>
      <c r="AIL853" s="673"/>
      <c r="AIM853" s="673"/>
      <c r="AIN853" s="673"/>
      <c r="AIO853" s="673"/>
      <c r="AIP853" s="673"/>
      <c r="AIQ853" s="673"/>
      <c r="AIR853" s="673"/>
      <c r="AIS853" s="673"/>
      <c r="AIT853" s="673"/>
      <c r="AIU853" s="673"/>
      <c r="AIV853" s="673"/>
      <c r="AIW853" s="673"/>
      <c r="AIX853" s="673"/>
      <c r="AIY853" s="673"/>
      <c r="AIZ853" s="673"/>
      <c r="AJA853" s="673"/>
      <c r="AJB853" s="673"/>
      <c r="AJC853" s="673"/>
      <c r="AJD853" s="673"/>
      <c r="AJE853" s="673"/>
      <c r="AJF853" s="673"/>
      <c r="AJG853" s="673"/>
      <c r="AJH853" s="673"/>
      <c r="AJI853" s="673"/>
      <c r="AJJ853" s="673"/>
      <c r="AJK853" s="673"/>
      <c r="AJL853" s="673"/>
      <c r="AJM853" s="673"/>
      <c r="AJN853" s="673"/>
      <c r="AJO853" s="673"/>
      <c r="AJP853" s="673"/>
      <c r="AJQ853" s="673"/>
      <c r="AJR853" s="673"/>
      <c r="AJS853" s="673"/>
      <c r="AJT853" s="673"/>
      <c r="AJU853" s="673"/>
      <c r="AJV853" s="673"/>
      <c r="AJW853" s="673"/>
      <c r="AJX853" s="673"/>
      <c r="AJY853" s="673"/>
      <c r="AJZ853" s="673"/>
      <c r="AKA853" s="673"/>
      <c r="AKB853" s="673"/>
      <c r="AKC853" s="673"/>
      <c r="AKD853" s="673"/>
      <c r="AKE853" s="673"/>
      <c r="AKF853" s="673"/>
      <c r="AKG853" s="673"/>
      <c r="AKH853" s="673"/>
      <c r="AKI853" s="673"/>
      <c r="AKJ853" s="673"/>
      <c r="AKK853" s="673"/>
      <c r="AKL853" s="673"/>
      <c r="AKM853" s="673"/>
      <c r="AKN853" s="673"/>
      <c r="AKO853" s="673"/>
      <c r="AKP853" s="673"/>
      <c r="AKQ853" s="673"/>
      <c r="AKR853" s="673"/>
      <c r="AKS853" s="673"/>
      <c r="AKT853" s="673"/>
      <c r="AKU853" s="673"/>
      <c r="AKV853" s="673"/>
      <c r="AKW853" s="673"/>
      <c r="AKX853" s="673"/>
      <c r="AKY853" s="673"/>
      <c r="AKZ853" s="673"/>
      <c r="ALA853" s="673"/>
      <c r="ALB853" s="673"/>
      <c r="ALC853" s="673"/>
      <c r="ALD853" s="673"/>
      <c r="ALE853" s="673"/>
      <c r="ALF853" s="673"/>
      <c r="ALG853" s="673"/>
      <c r="ALH853" s="673"/>
      <c r="ALI853" s="673"/>
      <c r="ALJ853" s="673"/>
      <c r="ALK853" s="673"/>
      <c r="ALL853" s="673"/>
      <c r="ALM853" s="673"/>
      <c r="ALN853" s="673"/>
      <c r="ALO853" s="673"/>
      <c r="ALP853" s="673"/>
      <c r="ALQ853" s="673"/>
      <c r="ALR853" s="673"/>
      <c r="ALS853" s="673"/>
      <c r="ALT853" s="673"/>
      <c r="ALU853" s="673"/>
      <c r="ALV853" s="673"/>
      <c r="ALW853" s="673"/>
      <c r="ALX853" s="673"/>
      <c r="ALY853" s="673"/>
      <c r="ALZ853" s="673"/>
      <c r="AMA853" s="673"/>
      <c r="AMB853" s="673"/>
      <c r="AMC853" s="673"/>
      <c r="AMD853" s="673"/>
      <c r="AME853" s="673"/>
      <c r="AMF853" s="673"/>
      <c r="AMG853" s="673"/>
      <c r="AMH853" s="673"/>
      <c r="AMI853" s="673"/>
      <c r="AMJ853" s="673"/>
      <c r="AMK853" s="673"/>
      <c r="AML853" s="673"/>
      <c r="AMM853" s="673"/>
      <c r="AMN853" s="673"/>
      <c r="AMO853" s="673"/>
      <c r="AMP853" s="673"/>
      <c r="AMQ853" s="673"/>
      <c r="AMR853" s="673"/>
      <c r="AMS853" s="673"/>
      <c r="AMT853" s="673"/>
      <c r="AMU853" s="673"/>
      <c r="AMV853" s="673"/>
      <c r="AMW853" s="673"/>
      <c r="AMX853" s="673"/>
      <c r="AMY853" s="673"/>
      <c r="AMZ853" s="673"/>
      <c r="ANA853" s="673"/>
      <c r="ANB853" s="673"/>
      <c r="ANC853" s="673"/>
      <c r="AND853" s="673"/>
      <c r="ANE853" s="673"/>
      <c r="ANF853" s="673"/>
      <c r="ANG853" s="673"/>
      <c r="ANH853" s="673"/>
      <c r="ANI853" s="673"/>
      <c r="ANJ853" s="673"/>
      <c r="ANK853" s="673"/>
      <c r="ANL853" s="673"/>
      <c r="ANM853" s="673"/>
      <c r="ANN853" s="673"/>
      <c r="ANO853" s="673"/>
      <c r="ANP853" s="673"/>
      <c r="ANQ853" s="673"/>
      <c r="ANR853" s="673"/>
      <c r="ANS853" s="673"/>
      <c r="ANT853" s="673"/>
      <c r="ANU853" s="673"/>
      <c r="ANV853" s="673"/>
      <c r="ANW853" s="673"/>
      <c r="ANX853" s="673"/>
      <c r="ANY853" s="673"/>
      <c r="ANZ853" s="673"/>
      <c r="AOA853" s="673"/>
      <c r="AOB853" s="673"/>
      <c r="AOC853" s="673"/>
      <c r="AOD853" s="673"/>
      <c r="AOE853" s="673"/>
      <c r="AOF853" s="673"/>
      <c r="AOG853" s="673"/>
      <c r="AOH853" s="673"/>
      <c r="AOI853" s="673"/>
      <c r="AOJ853" s="673"/>
      <c r="AOK853" s="673"/>
      <c r="AOL853" s="673"/>
      <c r="AOM853" s="673"/>
      <c r="AON853" s="673"/>
      <c r="AOO853" s="673"/>
      <c r="AOP853" s="673"/>
      <c r="AOQ853" s="673"/>
      <c r="AOR853" s="673"/>
      <c r="AOS853" s="673"/>
      <c r="AOT853" s="673"/>
      <c r="AOU853" s="673"/>
      <c r="AOV853" s="673"/>
      <c r="AOW853" s="673"/>
      <c r="AOX853" s="673"/>
      <c r="AOY853" s="673"/>
      <c r="AOZ853" s="673"/>
      <c r="APA853" s="673"/>
      <c r="APB853" s="673"/>
      <c r="APC853" s="673"/>
      <c r="APD853" s="673"/>
      <c r="APE853" s="673"/>
      <c r="APF853" s="673"/>
      <c r="APG853" s="673"/>
      <c r="APH853" s="673"/>
      <c r="API853" s="673"/>
      <c r="APJ853" s="673"/>
      <c r="APK853" s="673"/>
      <c r="APL853" s="673"/>
      <c r="APM853" s="673"/>
      <c r="APN853" s="673"/>
      <c r="APO853" s="673"/>
      <c r="APP853" s="673"/>
      <c r="APQ853" s="673"/>
      <c r="APR853" s="673"/>
      <c r="APS853" s="673"/>
      <c r="APT853" s="673"/>
      <c r="APU853" s="673"/>
      <c r="APV853" s="673"/>
      <c r="APW853" s="673"/>
      <c r="APX853" s="673"/>
      <c r="APY853" s="673"/>
      <c r="APZ853" s="673"/>
      <c r="AQA853" s="673"/>
      <c r="AQB853" s="673"/>
      <c r="AQC853" s="673"/>
      <c r="AQD853" s="673"/>
      <c r="AQE853" s="673"/>
      <c r="AQF853" s="673"/>
      <c r="AQG853" s="673"/>
      <c r="AQH853" s="673"/>
      <c r="AQI853" s="673"/>
      <c r="AQJ853" s="673"/>
      <c r="AQK853" s="673"/>
      <c r="AQL853" s="673"/>
      <c r="AQM853" s="673"/>
      <c r="AQN853" s="673"/>
      <c r="AQO853" s="673"/>
      <c r="AQP853" s="673"/>
      <c r="AQQ853" s="673"/>
      <c r="AQR853" s="673"/>
      <c r="AQS853" s="673"/>
      <c r="AQT853" s="673"/>
      <c r="AQU853" s="673"/>
      <c r="AQV853" s="673"/>
      <c r="AQW853" s="673"/>
      <c r="AQX853" s="673"/>
      <c r="AQY853" s="673"/>
      <c r="AQZ853" s="673"/>
      <c r="ARA853" s="673"/>
      <c r="ARB853" s="673"/>
      <c r="ARC853" s="673"/>
      <c r="ARD853" s="673"/>
      <c r="ARE853" s="673"/>
      <c r="ARF853" s="673"/>
      <c r="ARG853" s="673"/>
      <c r="ARH853" s="673"/>
      <c r="ARI853" s="673"/>
      <c r="ARJ853" s="673"/>
      <c r="ARK853" s="673"/>
      <c r="ARL853" s="673"/>
      <c r="ARM853" s="673"/>
      <c r="ARN853" s="673"/>
      <c r="ARO853" s="673"/>
      <c r="ARP853" s="673"/>
      <c r="ARQ853" s="673"/>
      <c r="ARR853" s="673"/>
      <c r="ARS853" s="673"/>
      <c r="ART853" s="673"/>
      <c r="ARU853" s="673"/>
      <c r="ARV853" s="673"/>
      <c r="ARW853" s="673"/>
      <c r="ARX853" s="673"/>
      <c r="ARY853" s="673"/>
      <c r="ARZ853" s="673"/>
      <c r="ASA853" s="673"/>
      <c r="ASB853" s="673"/>
      <c r="ASC853" s="673"/>
      <c r="ASD853" s="673"/>
      <c r="ASE853" s="673"/>
      <c r="ASF853" s="673"/>
      <c r="ASG853" s="673"/>
      <c r="ASH853" s="673"/>
      <c r="ASI853" s="673"/>
      <c r="ASJ853" s="673"/>
      <c r="ASK853" s="673"/>
      <c r="ASL853" s="673"/>
      <c r="ASM853" s="673"/>
      <c r="ASN853" s="673"/>
      <c r="ASO853" s="673"/>
      <c r="ASP853" s="673"/>
      <c r="ASQ853" s="673"/>
      <c r="ASR853" s="673"/>
      <c r="ASS853" s="673"/>
      <c r="AST853" s="673"/>
      <c r="ASU853" s="673"/>
      <c r="ASV853" s="673"/>
      <c r="ASW853" s="673"/>
      <c r="ASX853" s="673"/>
      <c r="ASY853" s="673"/>
      <c r="ASZ853" s="673"/>
      <c r="ATA853" s="673"/>
      <c r="ATB853" s="673"/>
      <c r="ATC853" s="673"/>
      <c r="ATD853" s="673"/>
      <c r="ATE853" s="673"/>
      <c r="ATF853" s="673"/>
      <c r="ATG853" s="673"/>
      <c r="ATH853" s="673"/>
      <c r="ATI853" s="673"/>
      <c r="ATJ853" s="673"/>
      <c r="ATK853" s="673"/>
      <c r="ATL853" s="673"/>
      <c r="ATM853" s="673"/>
      <c r="ATN853" s="673"/>
      <c r="ATO853" s="673"/>
      <c r="ATP853" s="673"/>
      <c r="ATQ853" s="673"/>
      <c r="ATR853" s="673"/>
      <c r="ATS853" s="673"/>
      <c r="ATT853" s="673"/>
      <c r="ATU853" s="673"/>
      <c r="ATV853" s="673"/>
      <c r="ATW853" s="673"/>
      <c r="ATX853" s="673"/>
      <c r="ATY853" s="673"/>
      <c r="ATZ853" s="673"/>
      <c r="AUA853" s="673"/>
      <c r="AUB853" s="673"/>
      <c r="AUC853" s="673"/>
      <c r="AUD853" s="673"/>
      <c r="AUE853" s="673"/>
      <c r="AUF853" s="673"/>
      <c r="AUG853" s="673"/>
      <c r="AUH853" s="673"/>
      <c r="AUI853" s="673"/>
      <c r="AUJ853" s="673"/>
      <c r="AUK853" s="673"/>
      <c r="AUL853" s="673"/>
      <c r="AUM853" s="673"/>
      <c r="AUN853" s="673"/>
      <c r="AUO853" s="673"/>
      <c r="AUP853" s="673"/>
      <c r="AUQ853" s="673"/>
      <c r="AUR853" s="673"/>
      <c r="AUS853" s="673"/>
      <c r="AUT853" s="673"/>
      <c r="AUU853" s="673"/>
      <c r="AUV853" s="673"/>
      <c r="AUW853" s="673"/>
      <c r="AUX853" s="673"/>
      <c r="AUY853" s="673"/>
      <c r="AUZ853" s="673"/>
      <c r="AVA853" s="673"/>
      <c r="AVB853" s="673"/>
      <c r="AVC853" s="673"/>
      <c r="AVD853" s="673"/>
      <c r="AVE853" s="673"/>
      <c r="AVF853" s="673"/>
      <c r="AVG853" s="673"/>
      <c r="AVH853" s="673"/>
      <c r="AVI853" s="673"/>
      <c r="AVJ853" s="673"/>
      <c r="AVK853" s="673"/>
    </row>
    <row r="854" spans="1:1259">
      <c r="A854" s="716"/>
      <c r="B854" s="716"/>
      <c r="C854" s="716"/>
      <c r="D854" s="714" t="s">
        <v>3247</v>
      </c>
      <c r="E854" s="703" t="s">
        <v>3104</v>
      </c>
      <c r="F854" s="703"/>
      <c r="G854" s="703"/>
      <c r="H854" s="703"/>
      <c r="I854" s="698" t="s">
        <v>1699</v>
      </c>
      <c r="J854" s="704"/>
      <c r="K854" s="705" t="s">
        <v>4910</v>
      </c>
      <c r="L854" s="703" t="s">
        <v>3287</v>
      </c>
      <c r="M854" s="706">
        <v>44903</v>
      </c>
      <c r="N854" s="706">
        <v>44896</v>
      </c>
      <c r="O854" s="706"/>
      <c r="P854" s="704"/>
      <c r="Q854" s="704"/>
      <c r="R854" s="704"/>
      <c r="S854" s="703" t="s">
        <v>2425</v>
      </c>
      <c r="T854" s="703">
        <v>60</v>
      </c>
      <c r="U854" s="703"/>
      <c r="V854" s="703" t="s">
        <v>985</v>
      </c>
      <c r="W854" s="703">
        <v>400</v>
      </c>
      <c r="X854" s="707">
        <v>1536</v>
      </c>
      <c r="Y854" s="539">
        <f t="shared" si="39"/>
        <v>614400</v>
      </c>
      <c r="Z854" s="680">
        <v>0.52</v>
      </c>
      <c r="AA854" s="681">
        <f t="shared" si="40"/>
        <v>319488</v>
      </c>
      <c r="AB854" s="682"/>
      <c r="AC854" s="683">
        <v>0</v>
      </c>
      <c r="AD854" s="692"/>
      <c r="AE854" s="684"/>
      <c r="AF854" s="695">
        <f t="shared" si="41"/>
        <v>319488</v>
      </c>
      <c r="AG854" s="676" t="s">
        <v>1073</v>
      </c>
      <c r="AH854" s="676"/>
      <c r="AI854" s="685" t="s">
        <v>2488</v>
      </c>
      <c r="AJ854" s="676" t="s">
        <v>4902</v>
      </c>
      <c r="AK854" s="696" t="s">
        <v>2408</v>
      </c>
      <c r="AL854" s="676">
        <v>81501</v>
      </c>
      <c r="AM854" s="676" t="s">
        <v>52</v>
      </c>
      <c r="AN854" s="676"/>
      <c r="AO854" s="676"/>
      <c r="AP854" s="688"/>
      <c r="AQ854" s="688" t="s">
        <v>37</v>
      </c>
      <c r="AR854" s="688"/>
      <c r="AS854" s="715"/>
      <c r="AT854" s="715"/>
      <c r="AU854" s="715"/>
      <c r="AV854" s="680">
        <v>0.52</v>
      </c>
      <c r="AW854" s="673"/>
      <c r="AX854" s="673"/>
      <c r="AY854" s="673"/>
      <c r="AZ854" s="673"/>
      <c r="BA854" s="673"/>
      <c r="BB854" s="673"/>
      <c r="BC854" s="673"/>
      <c r="BD854" s="673"/>
      <c r="BE854" s="673"/>
      <c r="BF854" s="673"/>
      <c r="BG854" s="673"/>
      <c r="BH854" s="673"/>
      <c r="BI854" s="673"/>
      <c r="BJ854" s="673"/>
      <c r="BK854" s="673"/>
      <c r="BL854" s="673"/>
      <c r="BM854" s="673"/>
      <c r="BN854" s="673"/>
      <c r="BO854" s="673"/>
      <c r="BP854" s="673"/>
      <c r="BQ854" s="673"/>
      <c r="BR854" s="673"/>
      <c r="BS854" s="673"/>
      <c r="BT854" s="673"/>
      <c r="BU854" s="673"/>
      <c r="BV854" s="673"/>
      <c r="BW854" s="673"/>
      <c r="BX854" s="673"/>
      <c r="BY854" s="673"/>
      <c r="BZ854" s="673"/>
      <c r="CA854" s="673"/>
      <c r="CB854" s="673"/>
      <c r="CC854" s="673"/>
      <c r="CD854" s="673"/>
      <c r="CE854" s="673"/>
      <c r="CF854" s="673"/>
      <c r="CG854" s="673"/>
      <c r="CH854" s="673"/>
      <c r="CI854" s="673"/>
      <c r="CJ854" s="673"/>
      <c r="CK854" s="673"/>
      <c r="CL854" s="673"/>
      <c r="CM854" s="673"/>
      <c r="CN854" s="673"/>
      <c r="CO854" s="673"/>
      <c r="CP854" s="673"/>
      <c r="CQ854" s="673"/>
      <c r="CR854" s="673"/>
      <c r="CS854" s="673"/>
      <c r="CT854" s="673"/>
      <c r="CU854" s="673"/>
      <c r="CV854" s="673"/>
      <c r="CW854" s="673"/>
      <c r="CX854" s="673"/>
      <c r="CY854" s="673"/>
      <c r="CZ854" s="673"/>
      <c r="DA854" s="673"/>
      <c r="DB854" s="673"/>
      <c r="DC854" s="673"/>
      <c r="DD854" s="673"/>
      <c r="DE854" s="673"/>
      <c r="DF854" s="673"/>
      <c r="DG854" s="673"/>
      <c r="DH854" s="673"/>
      <c r="DI854" s="673"/>
      <c r="DJ854" s="673"/>
      <c r="DK854" s="673"/>
      <c r="DL854" s="673"/>
      <c r="DM854" s="673"/>
      <c r="DN854" s="673"/>
      <c r="DO854" s="673"/>
      <c r="DP854" s="673"/>
      <c r="DQ854" s="673"/>
      <c r="DR854" s="673"/>
      <c r="DS854" s="673"/>
      <c r="DT854" s="673"/>
      <c r="DU854" s="673"/>
      <c r="DV854" s="673"/>
      <c r="DW854" s="673"/>
      <c r="DX854" s="673"/>
      <c r="DY854" s="673"/>
      <c r="DZ854" s="673"/>
      <c r="EA854" s="673"/>
      <c r="EB854" s="673"/>
      <c r="EC854" s="673"/>
      <c r="ED854" s="673"/>
      <c r="EE854" s="673"/>
      <c r="EF854" s="673"/>
      <c r="EG854" s="673"/>
      <c r="EH854" s="673"/>
      <c r="EI854" s="673"/>
      <c r="EJ854" s="673"/>
      <c r="EK854" s="673"/>
      <c r="EL854" s="673"/>
      <c r="EM854" s="673"/>
      <c r="EN854" s="673"/>
      <c r="EO854" s="673"/>
      <c r="EP854" s="673"/>
      <c r="EQ854" s="673"/>
      <c r="ER854" s="673"/>
      <c r="ES854" s="673"/>
      <c r="ET854" s="673"/>
      <c r="EU854" s="673"/>
      <c r="EV854" s="673"/>
      <c r="EW854" s="673"/>
      <c r="EX854" s="673"/>
      <c r="EY854" s="673"/>
      <c r="EZ854" s="673"/>
      <c r="FA854" s="673"/>
      <c r="FB854" s="673"/>
      <c r="FC854" s="673"/>
      <c r="FD854" s="673"/>
      <c r="FE854" s="673"/>
      <c r="FF854" s="673"/>
      <c r="FG854" s="673"/>
      <c r="FH854" s="673"/>
      <c r="FI854" s="673"/>
      <c r="FJ854" s="673"/>
      <c r="FK854" s="673"/>
      <c r="FL854" s="673"/>
      <c r="FM854" s="673"/>
      <c r="FN854" s="673"/>
      <c r="FO854" s="673"/>
      <c r="FP854" s="673"/>
      <c r="FQ854" s="673"/>
      <c r="FR854" s="673"/>
      <c r="FS854" s="673"/>
      <c r="FT854" s="673"/>
      <c r="FU854" s="673"/>
      <c r="FV854" s="673"/>
      <c r="FW854" s="673"/>
      <c r="FX854" s="673"/>
      <c r="FY854" s="673"/>
      <c r="FZ854" s="673"/>
      <c r="GA854" s="673"/>
      <c r="GB854" s="673"/>
      <c r="GC854" s="673"/>
      <c r="GD854" s="673"/>
      <c r="GE854" s="673"/>
      <c r="GF854" s="673"/>
      <c r="GG854" s="673"/>
      <c r="GH854" s="673"/>
      <c r="GI854" s="673"/>
      <c r="GJ854" s="673"/>
      <c r="GK854" s="673"/>
      <c r="GL854" s="673"/>
      <c r="GM854" s="673"/>
      <c r="GN854" s="673"/>
      <c r="GO854" s="673"/>
      <c r="GP854" s="673"/>
      <c r="GQ854" s="673"/>
      <c r="GR854" s="673"/>
      <c r="GS854" s="673"/>
      <c r="GT854" s="673"/>
      <c r="GU854" s="673"/>
      <c r="GV854" s="673"/>
      <c r="GW854" s="673"/>
      <c r="GX854" s="673"/>
      <c r="GY854" s="673"/>
      <c r="GZ854" s="673"/>
      <c r="HA854" s="673"/>
      <c r="HB854" s="673"/>
      <c r="HC854" s="673"/>
      <c r="HD854" s="673"/>
      <c r="HE854" s="673"/>
      <c r="HF854" s="673"/>
      <c r="HG854" s="673"/>
      <c r="HH854" s="673"/>
      <c r="HI854" s="673"/>
      <c r="HJ854" s="673"/>
      <c r="HK854" s="673"/>
      <c r="HL854" s="673"/>
      <c r="HM854" s="673"/>
      <c r="HN854" s="673"/>
      <c r="HO854" s="673"/>
      <c r="HP854" s="673"/>
      <c r="HQ854" s="673"/>
      <c r="HR854" s="673"/>
      <c r="HS854" s="673"/>
      <c r="HT854" s="673"/>
      <c r="HU854" s="673"/>
      <c r="HV854" s="673"/>
      <c r="HW854" s="673"/>
      <c r="HX854" s="673"/>
      <c r="HY854" s="673"/>
      <c r="HZ854" s="673"/>
      <c r="IA854" s="673"/>
      <c r="IB854" s="673"/>
      <c r="IC854" s="673"/>
      <c r="ID854" s="673"/>
      <c r="IE854" s="673"/>
      <c r="IF854" s="673"/>
      <c r="IG854" s="673"/>
      <c r="IH854" s="673"/>
      <c r="II854" s="673"/>
      <c r="IJ854" s="673"/>
      <c r="IK854" s="673"/>
      <c r="IL854" s="673"/>
      <c r="IM854" s="673"/>
      <c r="IN854" s="673"/>
      <c r="IO854" s="673"/>
      <c r="IP854" s="673"/>
      <c r="IQ854" s="673"/>
      <c r="IR854" s="673"/>
      <c r="IS854" s="673"/>
      <c r="IT854" s="673"/>
      <c r="IU854" s="673"/>
      <c r="IV854" s="673"/>
      <c r="IW854" s="673"/>
      <c r="IX854" s="673"/>
      <c r="IY854" s="673"/>
      <c r="IZ854" s="673"/>
      <c r="JA854" s="673"/>
      <c r="JB854" s="673"/>
      <c r="JC854" s="673"/>
      <c r="JD854" s="673"/>
      <c r="JE854" s="673"/>
      <c r="JF854" s="673"/>
      <c r="JG854" s="673"/>
      <c r="JH854" s="673"/>
      <c r="JI854" s="673"/>
      <c r="JJ854" s="673"/>
      <c r="JK854" s="673"/>
      <c r="JL854" s="673"/>
      <c r="JM854" s="673"/>
      <c r="JN854" s="673"/>
      <c r="JO854" s="673"/>
      <c r="JP854" s="673"/>
      <c r="JQ854" s="673"/>
      <c r="JR854" s="673"/>
      <c r="JS854" s="673"/>
      <c r="JT854" s="673"/>
      <c r="JU854" s="673"/>
      <c r="JV854" s="673"/>
      <c r="JW854" s="673"/>
      <c r="JX854" s="673"/>
      <c r="JY854" s="673"/>
      <c r="JZ854" s="673"/>
      <c r="KA854" s="673"/>
      <c r="KB854" s="673"/>
      <c r="KC854" s="673"/>
      <c r="KD854" s="673"/>
      <c r="KE854" s="673"/>
      <c r="KF854" s="673"/>
      <c r="KG854" s="673"/>
      <c r="KH854" s="673"/>
      <c r="KI854" s="673"/>
      <c r="KJ854" s="673"/>
      <c r="KK854" s="673"/>
      <c r="KL854" s="673"/>
      <c r="KM854" s="673"/>
      <c r="KN854" s="673"/>
      <c r="KO854" s="673"/>
      <c r="KP854" s="673"/>
      <c r="KQ854" s="673"/>
      <c r="KR854" s="673"/>
      <c r="KS854" s="673"/>
      <c r="KT854" s="673"/>
      <c r="KU854" s="673"/>
      <c r="KV854" s="673"/>
      <c r="KW854" s="673"/>
      <c r="KX854" s="673"/>
      <c r="KY854" s="673"/>
      <c r="KZ854" s="673"/>
      <c r="LA854" s="673"/>
      <c r="LB854" s="673"/>
      <c r="LC854" s="673"/>
      <c r="LD854" s="673"/>
      <c r="LE854" s="673"/>
      <c r="LF854" s="673"/>
      <c r="LG854" s="673"/>
      <c r="LH854" s="673"/>
      <c r="LI854" s="673"/>
      <c r="LJ854" s="673"/>
      <c r="LK854" s="673"/>
      <c r="LL854" s="673"/>
      <c r="LM854" s="673"/>
      <c r="LN854" s="673"/>
      <c r="LO854" s="673"/>
      <c r="LP854" s="673"/>
      <c r="LQ854" s="673"/>
      <c r="LR854" s="673"/>
      <c r="LS854" s="673"/>
      <c r="LT854" s="673"/>
      <c r="LU854" s="673"/>
      <c r="LV854" s="673"/>
      <c r="LW854" s="673"/>
      <c r="LX854" s="673"/>
      <c r="LY854" s="673"/>
      <c r="LZ854" s="673"/>
      <c r="MA854" s="673"/>
      <c r="MB854" s="673"/>
      <c r="MC854" s="673"/>
      <c r="MD854" s="673"/>
      <c r="ME854" s="673"/>
      <c r="MF854" s="673"/>
      <c r="MG854" s="673"/>
      <c r="MH854" s="673"/>
      <c r="MI854" s="673"/>
      <c r="MJ854" s="673"/>
      <c r="MK854" s="673"/>
      <c r="ML854" s="673"/>
      <c r="MM854" s="673"/>
      <c r="MN854" s="673"/>
      <c r="MO854" s="673"/>
      <c r="MP854" s="673"/>
      <c r="MQ854" s="673"/>
      <c r="MR854" s="673"/>
      <c r="MS854" s="673"/>
      <c r="MT854" s="673"/>
      <c r="MU854" s="673"/>
      <c r="MV854" s="673"/>
      <c r="MW854" s="673"/>
      <c r="MX854" s="673"/>
      <c r="MY854" s="673"/>
      <c r="MZ854" s="673"/>
      <c r="NA854" s="673"/>
      <c r="NB854" s="673"/>
      <c r="NC854" s="673"/>
      <c r="ND854" s="673"/>
      <c r="NE854" s="673"/>
      <c r="NF854" s="673"/>
      <c r="NG854" s="673"/>
      <c r="NH854" s="673"/>
      <c r="NI854" s="673"/>
      <c r="NJ854" s="673"/>
      <c r="NK854" s="673"/>
      <c r="NL854" s="673"/>
      <c r="NM854" s="673"/>
      <c r="NN854" s="673"/>
      <c r="NO854" s="673"/>
      <c r="NP854" s="673"/>
      <c r="NQ854" s="673"/>
      <c r="NR854" s="673"/>
      <c r="NS854" s="673"/>
      <c r="NT854" s="673"/>
      <c r="NU854" s="673"/>
      <c r="NV854" s="673"/>
      <c r="NW854" s="673"/>
      <c r="NX854" s="673"/>
      <c r="NY854" s="673"/>
      <c r="NZ854" s="673"/>
      <c r="OA854" s="673"/>
      <c r="OB854" s="673"/>
      <c r="OC854" s="673"/>
      <c r="OD854" s="673"/>
      <c r="OE854" s="673"/>
      <c r="OF854" s="673"/>
      <c r="OG854" s="673"/>
      <c r="OH854" s="673"/>
      <c r="OI854" s="673"/>
      <c r="OJ854" s="673"/>
      <c r="OK854" s="673"/>
      <c r="OL854" s="673"/>
      <c r="OM854" s="673"/>
      <c r="ON854" s="673"/>
      <c r="OO854" s="673"/>
      <c r="OP854" s="673"/>
      <c r="OQ854" s="673"/>
      <c r="OR854" s="673"/>
      <c r="OS854" s="673"/>
      <c r="OT854" s="673"/>
      <c r="OU854" s="673"/>
      <c r="OV854" s="673"/>
      <c r="OW854" s="673"/>
      <c r="OX854" s="673"/>
      <c r="OY854" s="673"/>
      <c r="OZ854" s="673"/>
      <c r="PA854" s="673"/>
      <c r="PB854" s="673"/>
      <c r="PC854" s="673"/>
      <c r="PD854" s="673"/>
      <c r="PE854" s="673"/>
      <c r="PF854" s="673"/>
      <c r="PG854" s="673"/>
      <c r="PH854" s="673"/>
      <c r="PI854" s="673"/>
      <c r="PJ854" s="673"/>
      <c r="PK854" s="673"/>
      <c r="PL854" s="673"/>
      <c r="PM854" s="673"/>
      <c r="PN854" s="673"/>
      <c r="PO854" s="673"/>
      <c r="PP854" s="673"/>
      <c r="PQ854" s="673"/>
      <c r="PR854" s="673"/>
      <c r="PS854" s="673"/>
      <c r="PT854" s="673"/>
      <c r="PU854" s="673"/>
      <c r="PV854" s="673"/>
      <c r="PW854" s="673"/>
      <c r="PX854" s="673"/>
      <c r="PY854" s="673"/>
      <c r="PZ854" s="673"/>
      <c r="QA854" s="673"/>
      <c r="QB854" s="673"/>
      <c r="QC854" s="673"/>
      <c r="QD854" s="673"/>
      <c r="QE854" s="673"/>
      <c r="QF854" s="673"/>
      <c r="QG854" s="673"/>
      <c r="QH854" s="673"/>
      <c r="QI854" s="673"/>
      <c r="QJ854" s="673"/>
      <c r="QK854" s="673"/>
      <c r="QL854" s="673"/>
      <c r="QM854" s="673"/>
      <c r="QN854" s="673"/>
      <c r="QO854" s="673"/>
      <c r="QP854" s="673"/>
      <c r="QQ854" s="673"/>
      <c r="QR854" s="673"/>
      <c r="QS854" s="673"/>
      <c r="QT854" s="673"/>
      <c r="QU854" s="673"/>
      <c r="QV854" s="673"/>
      <c r="QW854" s="673"/>
      <c r="QX854" s="673"/>
      <c r="QY854" s="673"/>
      <c r="QZ854" s="673"/>
      <c r="RA854" s="673"/>
      <c r="RB854" s="673"/>
      <c r="RC854" s="673"/>
      <c r="RD854" s="673"/>
      <c r="RE854" s="673"/>
      <c r="RF854" s="673"/>
      <c r="RG854" s="673"/>
      <c r="RH854" s="673"/>
      <c r="RI854" s="673"/>
      <c r="RJ854" s="673"/>
      <c r="RK854" s="673"/>
      <c r="RL854" s="673"/>
      <c r="RM854" s="673"/>
      <c r="RN854" s="673"/>
      <c r="RO854" s="673"/>
      <c r="RP854" s="673"/>
      <c r="RQ854" s="673"/>
      <c r="RR854" s="673"/>
      <c r="RS854" s="673"/>
      <c r="RT854" s="673"/>
      <c r="RU854" s="673"/>
      <c r="RV854" s="673"/>
      <c r="RW854" s="673"/>
      <c r="RX854" s="673"/>
      <c r="RY854" s="673"/>
      <c r="RZ854" s="673"/>
      <c r="SA854" s="673"/>
      <c r="SB854" s="673"/>
      <c r="SC854" s="673"/>
      <c r="SD854" s="673"/>
      <c r="SE854" s="673"/>
      <c r="SF854" s="673"/>
      <c r="SG854" s="673"/>
      <c r="SH854" s="673"/>
      <c r="SI854" s="673"/>
      <c r="SJ854" s="673"/>
      <c r="SK854" s="673"/>
      <c r="SL854" s="673"/>
      <c r="SM854" s="673"/>
      <c r="SN854" s="673"/>
      <c r="SO854" s="673"/>
      <c r="SP854" s="673"/>
      <c r="SQ854" s="673"/>
      <c r="SR854" s="673"/>
      <c r="SS854" s="673"/>
      <c r="ST854" s="673"/>
      <c r="SU854" s="673"/>
      <c r="SV854" s="673"/>
      <c r="SW854" s="673"/>
      <c r="SX854" s="673"/>
      <c r="SY854" s="673"/>
      <c r="SZ854" s="673"/>
      <c r="TA854" s="673"/>
      <c r="TB854" s="673"/>
      <c r="TC854" s="673"/>
      <c r="TD854" s="673"/>
      <c r="TE854" s="673"/>
      <c r="TF854" s="673"/>
      <c r="TG854" s="673"/>
      <c r="TH854" s="673"/>
      <c r="TI854" s="673"/>
      <c r="TJ854" s="673"/>
      <c r="TK854" s="673"/>
      <c r="TL854" s="673"/>
      <c r="TM854" s="673"/>
      <c r="TN854" s="673"/>
      <c r="TO854" s="673"/>
      <c r="TP854" s="673"/>
      <c r="TQ854" s="673"/>
      <c r="TR854" s="673"/>
      <c r="TS854" s="673"/>
      <c r="TT854" s="673"/>
      <c r="TU854" s="673"/>
      <c r="TV854" s="673"/>
      <c r="TW854" s="673"/>
      <c r="TX854" s="673"/>
      <c r="TY854" s="673"/>
      <c r="TZ854" s="673"/>
      <c r="UA854" s="673"/>
      <c r="UB854" s="673"/>
      <c r="UC854" s="673"/>
      <c r="UD854" s="673"/>
      <c r="UE854" s="673"/>
      <c r="UF854" s="673"/>
      <c r="UG854" s="673"/>
      <c r="UH854" s="673"/>
      <c r="UI854" s="673"/>
      <c r="UJ854" s="673"/>
      <c r="UK854" s="673"/>
      <c r="UL854" s="673"/>
      <c r="UM854" s="673"/>
      <c r="UN854" s="673"/>
      <c r="UO854" s="673"/>
      <c r="UP854" s="673"/>
      <c r="UQ854" s="673"/>
      <c r="UR854" s="673"/>
      <c r="US854" s="673"/>
      <c r="UT854" s="673"/>
      <c r="UU854" s="673"/>
      <c r="UV854" s="673"/>
      <c r="UW854" s="673"/>
      <c r="UX854" s="673"/>
      <c r="UY854" s="673"/>
      <c r="UZ854" s="673"/>
      <c r="VA854" s="673"/>
      <c r="VB854" s="673"/>
      <c r="VC854" s="673"/>
      <c r="VD854" s="673"/>
      <c r="VE854" s="673"/>
      <c r="VF854" s="673"/>
      <c r="VG854" s="673"/>
      <c r="VH854" s="673"/>
      <c r="VI854" s="673"/>
      <c r="VJ854" s="673"/>
      <c r="VK854" s="673"/>
      <c r="VL854" s="673"/>
      <c r="VM854" s="673"/>
      <c r="VN854" s="673"/>
      <c r="VO854" s="673"/>
      <c r="VP854" s="673"/>
      <c r="VQ854" s="673"/>
      <c r="VR854" s="673"/>
      <c r="VS854" s="673"/>
      <c r="VT854" s="673"/>
      <c r="VU854" s="673"/>
      <c r="VV854" s="673"/>
      <c r="VW854" s="673"/>
      <c r="VX854" s="673"/>
      <c r="VY854" s="673"/>
      <c r="VZ854" s="673"/>
      <c r="WA854" s="673"/>
      <c r="WB854" s="673"/>
      <c r="WC854" s="673"/>
      <c r="WD854" s="673"/>
      <c r="WE854" s="673"/>
      <c r="WF854" s="673"/>
      <c r="WG854" s="673"/>
      <c r="WH854" s="673"/>
      <c r="WI854" s="673"/>
      <c r="WJ854" s="673"/>
      <c r="WK854" s="673"/>
      <c r="WL854" s="673"/>
      <c r="WM854" s="673"/>
      <c r="WN854" s="673"/>
      <c r="WO854" s="673"/>
      <c r="WP854" s="673"/>
      <c r="WQ854" s="673"/>
      <c r="WR854" s="673"/>
      <c r="WS854" s="673"/>
      <c r="WT854" s="673"/>
      <c r="WU854" s="673"/>
      <c r="WV854" s="673"/>
      <c r="WW854" s="673"/>
      <c r="WX854" s="673"/>
      <c r="WY854" s="673"/>
      <c r="WZ854" s="673"/>
      <c r="XA854" s="673"/>
      <c r="XB854" s="673"/>
      <c r="XC854" s="673"/>
      <c r="XD854" s="673"/>
      <c r="XE854" s="673"/>
      <c r="XF854" s="673"/>
      <c r="XG854" s="673"/>
      <c r="XH854" s="673"/>
      <c r="XI854" s="673"/>
      <c r="XJ854" s="673"/>
      <c r="XK854" s="673"/>
      <c r="XL854" s="673"/>
      <c r="XM854" s="673"/>
      <c r="XN854" s="673"/>
      <c r="XO854" s="673"/>
      <c r="XP854" s="673"/>
      <c r="XQ854" s="673"/>
      <c r="XR854" s="673"/>
      <c r="XS854" s="673"/>
      <c r="XT854" s="673"/>
      <c r="XU854" s="673"/>
      <c r="XV854" s="673"/>
      <c r="XW854" s="673"/>
      <c r="XX854" s="673"/>
      <c r="XY854" s="673"/>
      <c r="XZ854" s="673"/>
      <c r="YA854" s="673"/>
      <c r="YB854" s="673"/>
      <c r="YC854" s="673"/>
      <c r="YD854" s="673"/>
      <c r="YE854" s="673"/>
      <c r="YF854" s="673"/>
      <c r="YG854" s="673"/>
      <c r="YH854" s="673"/>
      <c r="YI854" s="673"/>
      <c r="YJ854" s="673"/>
      <c r="YK854" s="673"/>
      <c r="YL854" s="673"/>
      <c r="YM854" s="673"/>
      <c r="YN854" s="673"/>
      <c r="YO854" s="673"/>
      <c r="YP854" s="673"/>
      <c r="YQ854" s="673"/>
      <c r="YR854" s="673"/>
      <c r="YS854" s="673"/>
      <c r="YT854" s="673"/>
      <c r="YU854" s="673"/>
      <c r="YV854" s="673"/>
      <c r="YW854" s="673"/>
      <c r="YX854" s="673"/>
      <c r="YY854" s="673"/>
      <c r="YZ854" s="673"/>
      <c r="ZA854" s="673"/>
      <c r="ZB854" s="673"/>
      <c r="ZC854" s="673"/>
      <c r="ZD854" s="673"/>
      <c r="ZE854" s="673"/>
      <c r="ZF854" s="673"/>
      <c r="ZG854" s="673"/>
      <c r="ZH854" s="673"/>
      <c r="ZI854" s="673"/>
      <c r="ZJ854" s="673"/>
      <c r="ZK854" s="673"/>
      <c r="ZL854" s="673"/>
      <c r="ZM854" s="673"/>
      <c r="ZN854" s="673"/>
      <c r="ZO854" s="673"/>
      <c r="ZP854" s="673"/>
      <c r="ZQ854" s="673"/>
      <c r="ZR854" s="673"/>
      <c r="ZS854" s="673"/>
      <c r="ZT854" s="673"/>
      <c r="ZU854" s="673"/>
      <c r="ZV854" s="673"/>
      <c r="ZW854" s="673"/>
      <c r="ZX854" s="673"/>
      <c r="ZY854" s="673"/>
      <c r="ZZ854" s="673"/>
      <c r="AAA854" s="673"/>
      <c r="AAB854" s="673"/>
      <c r="AAC854" s="673"/>
      <c r="AAD854" s="673"/>
      <c r="AAE854" s="673"/>
      <c r="AAF854" s="673"/>
      <c r="AAG854" s="673"/>
      <c r="AAH854" s="673"/>
      <c r="AAI854" s="673"/>
      <c r="AAJ854" s="673"/>
      <c r="AAK854" s="673"/>
      <c r="AAL854" s="673"/>
      <c r="AAM854" s="673"/>
      <c r="AAN854" s="673"/>
      <c r="AAO854" s="673"/>
      <c r="AAP854" s="673"/>
      <c r="AAQ854" s="673"/>
      <c r="AAR854" s="673"/>
      <c r="AAS854" s="673"/>
      <c r="AAT854" s="673"/>
      <c r="AAU854" s="673"/>
      <c r="AAV854" s="673"/>
      <c r="AAW854" s="673"/>
      <c r="AAX854" s="673"/>
      <c r="AAY854" s="673"/>
      <c r="AAZ854" s="673"/>
      <c r="ABA854" s="673"/>
      <c r="ABB854" s="673"/>
      <c r="ABC854" s="673"/>
      <c r="ABD854" s="673"/>
      <c r="ABE854" s="673"/>
      <c r="ABF854" s="673"/>
      <c r="ABG854" s="673"/>
      <c r="ABH854" s="673"/>
      <c r="ABI854" s="673"/>
      <c r="ABJ854" s="673"/>
      <c r="ABK854" s="673"/>
      <c r="ABL854" s="673"/>
      <c r="ABM854" s="673"/>
      <c r="ABN854" s="673"/>
      <c r="ABO854" s="673"/>
      <c r="ABP854" s="673"/>
      <c r="ABQ854" s="673"/>
      <c r="ABR854" s="673"/>
      <c r="ABS854" s="673"/>
      <c r="ABT854" s="673"/>
      <c r="ABU854" s="673"/>
      <c r="ABV854" s="673"/>
      <c r="ABW854" s="673"/>
      <c r="ABX854" s="673"/>
      <c r="ABY854" s="673"/>
      <c r="ABZ854" s="673"/>
      <c r="ACA854" s="673"/>
      <c r="ACB854" s="673"/>
      <c r="ACC854" s="673"/>
      <c r="ACD854" s="673"/>
      <c r="ACE854" s="673"/>
      <c r="ACF854" s="673"/>
      <c r="ACG854" s="673"/>
      <c r="ACH854" s="673"/>
      <c r="ACI854" s="673"/>
      <c r="ACJ854" s="673"/>
      <c r="ACK854" s="673"/>
      <c r="ACL854" s="673"/>
      <c r="ACM854" s="673"/>
      <c r="ACN854" s="673"/>
      <c r="ACO854" s="673"/>
      <c r="ACP854" s="673"/>
      <c r="ACQ854" s="673"/>
      <c r="ACR854" s="673"/>
      <c r="ACS854" s="673"/>
      <c r="ACT854" s="673"/>
      <c r="ACU854" s="673"/>
      <c r="ACV854" s="673"/>
      <c r="ACW854" s="673"/>
      <c r="ACX854" s="673"/>
      <c r="ACY854" s="673"/>
      <c r="ACZ854" s="673"/>
      <c r="ADA854" s="673"/>
      <c r="ADB854" s="673"/>
      <c r="ADC854" s="673"/>
      <c r="ADD854" s="673"/>
      <c r="ADE854" s="673"/>
      <c r="ADF854" s="673"/>
      <c r="ADG854" s="673"/>
      <c r="ADH854" s="673"/>
      <c r="ADI854" s="673"/>
      <c r="ADJ854" s="673"/>
      <c r="ADK854" s="673"/>
      <c r="ADL854" s="673"/>
      <c r="ADM854" s="673"/>
      <c r="ADN854" s="673"/>
      <c r="ADO854" s="673"/>
      <c r="ADP854" s="673"/>
      <c r="ADQ854" s="673"/>
      <c r="ADR854" s="673"/>
      <c r="ADS854" s="673"/>
      <c r="ADT854" s="673"/>
      <c r="ADU854" s="673"/>
      <c r="ADV854" s="673"/>
      <c r="ADW854" s="673"/>
      <c r="ADX854" s="673"/>
      <c r="ADY854" s="673"/>
      <c r="ADZ854" s="673"/>
      <c r="AEA854" s="673"/>
      <c r="AEB854" s="673"/>
      <c r="AEC854" s="673"/>
      <c r="AED854" s="673"/>
      <c r="AEE854" s="673"/>
      <c r="AEF854" s="673"/>
      <c r="AEG854" s="673"/>
      <c r="AEH854" s="673"/>
      <c r="AEI854" s="673"/>
      <c r="AEJ854" s="673"/>
      <c r="AEK854" s="673"/>
      <c r="AEL854" s="673"/>
      <c r="AEM854" s="673"/>
      <c r="AEN854" s="673"/>
      <c r="AEO854" s="673"/>
      <c r="AEP854" s="673"/>
      <c r="AEQ854" s="673"/>
      <c r="AER854" s="673"/>
      <c r="AES854" s="673"/>
      <c r="AET854" s="673"/>
      <c r="AEU854" s="673"/>
      <c r="AEV854" s="673"/>
      <c r="AEW854" s="673"/>
      <c r="AEX854" s="673"/>
      <c r="AEY854" s="673"/>
      <c r="AEZ854" s="673"/>
      <c r="AFA854" s="673"/>
      <c r="AFB854" s="673"/>
      <c r="AFC854" s="673"/>
      <c r="AFD854" s="673"/>
      <c r="AFE854" s="673"/>
      <c r="AFF854" s="673"/>
      <c r="AFG854" s="673"/>
      <c r="AFH854" s="673"/>
      <c r="AFI854" s="673"/>
      <c r="AFJ854" s="673"/>
      <c r="AFK854" s="673"/>
      <c r="AFL854" s="673"/>
      <c r="AFM854" s="673"/>
      <c r="AFN854" s="673"/>
      <c r="AFO854" s="673"/>
      <c r="AFP854" s="673"/>
      <c r="AFQ854" s="673"/>
      <c r="AFR854" s="673"/>
      <c r="AFS854" s="673"/>
      <c r="AFT854" s="673"/>
      <c r="AFU854" s="673"/>
      <c r="AFV854" s="673"/>
      <c r="AFW854" s="673"/>
      <c r="AFX854" s="673"/>
      <c r="AFY854" s="673"/>
      <c r="AFZ854" s="673"/>
      <c r="AGA854" s="673"/>
      <c r="AGB854" s="673"/>
      <c r="AGC854" s="673"/>
      <c r="AGD854" s="673"/>
      <c r="AGE854" s="673"/>
      <c r="AGF854" s="673"/>
      <c r="AGG854" s="673"/>
      <c r="AGH854" s="673"/>
      <c r="AGI854" s="673"/>
      <c r="AGJ854" s="673"/>
      <c r="AGK854" s="673"/>
      <c r="AGL854" s="673"/>
      <c r="AGM854" s="673"/>
      <c r="AGN854" s="673"/>
      <c r="AGO854" s="673"/>
      <c r="AGP854" s="673"/>
      <c r="AGQ854" s="673"/>
      <c r="AGR854" s="673"/>
      <c r="AGS854" s="673"/>
      <c r="AGT854" s="673"/>
      <c r="AGU854" s="673"/>
      <c r="AGV854" s="673"/>
      <c r="AGW854" s="673"/>
      <c r="AGX854" s="673"/>
      <c r="AGY854" s="673"/>
      <c r="AGZ854" s="673"/>
      <c r="AHA854" s="673"/>
      <c r="AHB854" s="673"/>
      <c r="AHC854" s="673"/>
      <c r="AHD854" s="673"/>
      <c r="AHE854" s="673"/>
      <c r="AHF854" s="673"/>
      <c r="AHG854" s="673"/>
      <c r="AHH854" s="673"/>
      <c r="AHI854" s="673"/>
      <c r="AHJ854" s="673"/>
      <c r="AHK854" s="673"/>
      <c r="AHL854" s="673"/>
      <c r="AHM854" s="673"/>
      <c r="AHN854" s="673"/>
      <c r="AHO854" s="673"/>
      <c r="AHP854" s="673"/>
      <c r="AHQ854" s="673"/>
      <c r="AHR854" s="673"/>
      <c r="AHS854" s="673"/>
      <c r="AHT854" s="673"/>
      <c r="AHU854" s="673"/>
      <c r="AHV854" s="673"/>
      <c r="AHW854" s="673"/>
      <c r="AHX854" s="673"/>
      <c r="AHY854" s="673"/>
      <c r="AHZ854" s="673"/>
      <c r="AIA854" s="673"/>
      <c r="AIB854" s="673"/>
      <c r="AIC854" s="673"/>
      <c r="AID854" s="673"/>
      <c r="AIE854" s="673"/>
      <c r="AIF854" s="673"/>
      <c r="AIG854" s="673"/>
      <c r="AIH854" s="673"/>
      <c r="AII854" s="673"/>
      <c r="AIJ854" s="673"/>
      <c r="AIK854" s="673"/>
      <c r="AIL854" s="673"/>
      <c r="AIM854" s="673"/>
      <c r="AIN854" s="673"/>
      <c r="AIO854" s="673"/>
      <c r="AIP854" s="673"/>
      <c r="AIQ854" s="673"/>
      <c r="AIR854" s="673"/>
      <c r="AIS854" s="673"/>
      <c r="AIT854" s="673"/>
      <c r="AIU854" s="673"/>
      <c r="AIV854" s="673"/>
      <c r="AIW854" s="673"/>
      <c r="AIX854" s="673"/>
      <c r="AIY854" s="673"/>
      <c r="AIZ854" s="673"/>
      <c r="AJA854" s="673"/>
      <c r="AJB854" s="673"/>
      <c r="AJC854" s="673"/>
      <c r="AJD854" s="673"/>
      <c r="AJE854" s="673"/>
      <c r="AJF854" s="673"/>
      <c r="AJG854" s="673"/>
      <c r="AJH854" s="673"/>
      <c r="AJI854" s="673"/>
      <c r="AJJ854" s="673"/>
      <c r="AJK854" s="673"/>
      <c r="AJL854" s="673"/>
      <c r="AJM854" s="673"/>
      <c r="AJN854" s="673"/>
      <c r="AJO854" s="673"/>
      <c r="AJP854" s="673"/>
      <c r="AJQ854" s="673"/>
      <c r="AJR854" s="673"/>
      <c r="AJS854" s="673"/>
      <c r="AJT854" s="673"/>
      <c r="AJU854" s="673"/>
      <c r="AJV854" s="673"/>
      <c r="AJW854" s="673"/>
      <c r="AJX854" s="673"/>
      <c r="AJY854" s="673"/>
      <c r="AJZ854" s="673"/>
      <c r="AKA854" s="673"/>
      <c r="AKB854" s="673"/>
      <c r="AKC854" s="673"/>
      <c r="AKD854" s="673"/>
      <c r="AKE854" s="673"/>
      <c r="AKF854" s="673"/>
      <c r="AKG854" s="673"/>
      <c r="AKH854" s="673"/>
      <c r="AKI854" s="673"/>
      <c r="AKJ854" s="673"/>
      <c r="AKK854" s="673"/>
      <c r="AKL854" s="673"/>
      <c r="AKM854" s="673"/>
      <c r="AKN854" s="673"/>
      <c r="AKO854" s="673"/>
      <c r="AKP854" s="673"/>
      <c r="AKQ854" s="673"/>
      <c r="AKR854" s="673"/>
      <c r="AKS854" s="673"/>
      <c r="AKT854" s="673"/>
      <c r="AKU854" s="673"/>
      <c r="AKV854" s="673"/>
      <c r="AKW854" s="673"/>
      <c r="AKX854" s="673"/>
      <c r="AKY854" s="673"/>
      <c r="AKZ854" s="673"/>
      <c r="ALA854" s="673"/>
      <c r="ALB854" s="673"/>
      <c r="ALC854" s="673"/>
      <c r="ALD854" s="673"/>
      <c r="ALE854" s="673"/>
      <c r="ALF854" s="673"/>
      <c r="ALG854" s="673"/>
      <c r="ALH854" s="673"/>
      <c r="ALI854" s="673"/>
      <c r="ALJ854" s="673"/>
      <c r="ALK854" s="673"/>
      <c r="ALL854" s="673"/>
      <c r="ALM854" s="673"/>
      <c r="ALN854" s="673"/>
      <c r="ALO854" s="673"/>
      <c r="ALP854" s="673"/>
      <c r="ALQ854" s="673"/>
      <c r="ALR854" s="673"/>
      <c r="ALS854" s="673"/>
      <c r="ALT854" s="673"/>
      <c r="ALU854" s="673"/>
      <c r="ALV854" s="673"/>
      <c r="ALW854" s="673"/>
      <c r="ALX854" s="673"/>
      <c r="ALY854" s="673"/>
      <c r="ALZ854" s="673"/>
      <c r="AMA854" s="673"/>
      <c r="AMB854" s="673"/>
      <c r="AMC854" s="673"/>
      <c r="AMD854" s="673"/>
      <c r="AME854" s="673"/>
      <c r="AMF854" s="673"/>
      <c r="AMG854" s="673"/>
      <c r="AMH854" s="673"/>
      <c r="AMI854" s="673"/>
      <c r="AMJ854" s="673"/>
      <c r="AMK854" s="673"/>
      <c r="AML854" s="673"/>
      <c r="AMM854" s="673"/>
      <c r="AMN854" s="673"/>
      <c r="AMO854" s="673"/>
      <c r="AMP854" s="673"/>
      <c r="AMQ854" s="673"/>
      <c r="AMR854" s="673"/>
      <c r="AMS854" s="673"/>
      <c r="AMT854" s="673"/>
      <c r="AMU854" s="673"/>
      <c r="AMV854" s="673"/>
      <c r="AMW854" s="673"/>
      <c r="AMX854" s="673"/>
      <c r="AMY854" s="673"/>
      <c r="AMZ854" s="673"/>
      <c r="ANA854" s="673"/>
      <c r="ANB854" s="673"/>
      <c r="ANC854" s="673"/>
      <c r="AND854" s="673"/>
      <c r="ANE854" s="673"/>
      <c r="ANF854" s="673"/>
      <c r="ANG854" s="673"/>
      <c r="ANH854" s="673"/>
      <c r="ANI854" s="673"/>
      <c r="ANJ854" s="673"/>
      <c r="ANK854" s="673"/>
      <c r="ANL854" s="673"/>
      <c r="ANM854" s="673"/>
      <c r="ANN854" s="673"/>
      <c r="ANO854" s="673"/>
      <c r="ANP854" s="673"/>
      <c r="ANQ854" s="673"/>
      <c r="ANR854" s="673"/>
      <c r="ANS854" s="673"/>
      <c r="ANT854" s="673"/>
      <c r="ANU854" s="673"/>
      <c r="ANV854" s="673"/>
      <c r="ANW854" s="673"/>
      <c r="ANX854" s="673"/>
      <c r="ANY854" s="673"/>
      <c r="ANZ854" s="673"/>
      <c r="AOA854" s="673"/>
      <c r="AOB854" s="673"/>
      <c r="AOC854" s="673"/>
      <c r="AOD854" s="673"/>
      <c r="AOE854" s="673"/>
      <c r="AOF854" s="673"/>
      <c r="AOG854" s="673"/>
      <c r="AOH854" s="673"/>
      <c r="AOI854" s="673"/>
      <c r="AOJ854" s="673"/>
      <c r="AOK854" s="673"/>
      <c r="AOL854" s="673"/>
      <c r="AOM854" s="673"/>
      <c r="AON854" s="673"/>
      <c r="AOO854" s="673"/>
      <c r="AOP854" s="673"/>
      <c r="AOQ854" s="673"/>
      <c r="AOR854" s="673"/>
      <c r="AOS854" s="673"/>
      <c r="AOT854" s="673"/>
      <c r="AOU854" s="673"/>
      <c r="AOV854" s="673"/>
      <c r="AOW854" s="673"/>
      <c r="AOX854" s="673"/>
      <c r="AOY854" s="673"/>
      <c r="AOZ854" s="673"/>
      <c r="APA854" s="673"/>
      <c r="APB854" s="673"/>
      <c r="APC854" s="673"/>
      <c r="APD854" s="673"/>
      <c r="APE854" s="673"/>
      <c r="APF854" s="673"/>
      <c r="APG854" s="673"/>
      <c r="APH854" s="673"/>
      <c r="API854" s="673"/>
      <c r="APJ854" s="673"/>
      <c r="APK854" s="673"/>
      <c r="APL854" s="673"/>
      <c r="APM854" s="673"/>
      <c r="APN854" s="673"/>
      <c r="APO854" s="673"/>
      <c r="APP854" s="673"/>
      <c r="APQ854" s="673"/>
      <c r="APR854" s="673"/>
      <c r="APS854" s="673"/>
      <c r="APT854" s="673"/>
      <c r="APU854" s="673"/>
      <c r="APV854" s="673"/>
      <c r="APW854" s="673"/>
      <c r="APX854" s="673"/>
      <c r="APY854" s="673"/>
      <c r="APZ854" s="673"/>
      <c r="AQA854" s="673"/>
      <c r="AQB854" s="673"/>
      <c r="AQC854" s="673"/>
      <c r="AQD854" s="673"/>
      <c r="AQE854" s="673"/>
      <c r="AQF854" s="673"/>
      <c r="AQG854" s="673"/>
      <c r="AQH854" s="673"/>
      <c r="AQI854" s="673"/>
      <c r="AQJ854" s="673"/>
      <c r="AQK854" s="673"/>
      <c r="AQL854" s="673"/>
      <c r="AQM854" s="673"/>
      <c r="AQN854" s="673"/>
      <c r="AQO854" s="673"/>
      <c r="AQP854" s="673"/>
      <c r="AQQ854" s="673"/>
      <c r="AQR854" s="673"/>
      <c r="AQS854" s="673"/>
      <c r="AQT854" s="673"/>
      <c r="AQU854" s="673"/>
      <c r="AQV854" s="673"/>
      <c r="AQW854" s="673"/>
      <c r="AQX854" s="673"/>
      <c r="AQY854" s="673"/>
      <c r="AQZ854" s="673"/>
      <c r="ARA854" s="673"/>
      <c r="ARB854" s="673"/>
      <c r="ARC854" s="673"/>
      <c r="ARD854" s="673"/>
      <c r="ARE854" s="673"/>
      <c r="ARF854" s="673"/>
      <c r="ARG854" s="673"/>
      <c r="ARH854" s="673"/>
      <c r="ARI854" s="673"/>
      <c r="ARJ854" s="673"/>
      <c r="ARK854" s="673"/>
      <c r="ARL854" s="673"/>
      <c r="ARM854" s="673"/>
      <c r="ARN854" s="673"/>
      <c r="ARO854" s="673"/>
      <c r="ARP854" s="673"/>
      <c r="ARQ854" s="673"/>
      <c r="ARR854" s="673"/>
      <c r="ARS854" s="673"/>
      <c r="ART854" s="673"/>
      <c r="ARU854" s="673"/>
      <c r="ARV854" s="673"/>
      <c r="ARW854" s="673"/>
      <c r="ARX854" s="673"/>
      <c r="ARY854" s="673"/>
      <c r="ARZ854" s="673"/>
      <c r="ASA854" s="673"/>
      <c r="ASB854" s="673"/>
      <c r="ASC854" s="673"/>
      <c r="ASD854" s="673"/>
      <c r="ASE854" s="673"/>
      <c r="ASF854" s="673"/>
      <c r="ASG854" s="673"/>
      <c r="ASH854" s="673"/>
      <c r="ASI854" s="673"/>
      <c r="ASJ854" s="673"/>
      <c r="ASK854" s="673"/>
      <c r="ASL854" s="673"/>
      <c r="ASM854" s="673"/>
      <c r="ASN854" s="673"/>
      <c r="ASO854" s="673"/>
      <c r="ASP854" s="673"/>
      <c r="ASQ854" s="673"/>
      <c r="ASR854" s="673"/>
      <c r="ASS854" s="673"/>
      <c r="AST854" s="673"/>
      <c r="ASU854" s="673"/>
      <c r="ASV854" s="673"/>
      <c r="ASW854" s="673"/>
      <c r="ASX854" s="673"/>
      <c r="ASY854" s="673"/>
      <c r="ASZ854" s="673"/>
      <c r="ATA854" s="673"/>
      <c r="ATB854" s="673"/>
      <c r="ATC854" s="673"/>
      <c r="ATD854" s="673"/>
      <c r="ATE854" s="673"/>
      <c r="ATF854" s="673"/>
      <c r="ATG854" s="673"/>
      <c r="ATH854" s="673"/>
      <c r="ATI854" s="673"/>
      <c r="ATJ854" s="673"/>
      <c r="ATK854" s="673"/>
      <c r="ATL854" s="673"/>
      <c r="ATM854" s="673"/>
      <c r="ATN854" s="673"/>
      <c r="ATO854" s="673"/>
      <c r="ATP854" s="673"/>
      <c r="ATQ854" s="673"/>
      <c r="ATR854" s="673"/>
      <c r="ATS854" s="673"/>
      <c r="ATT854" s="673"/>
      <c r="ATU854" s="673"/>
      <c r="ATV854" s="673"/>
      <c r="ATW854" s="673"/>
      <c r="ATX854" s="673"/>
      <c r="ATY854" s="673"/>
      <c r="ATZ854" s="673"/>
      <c r="AUA854" s="673"/>
      <c r="AUB854" s="673"/>
      <c r="AUC854" s="673"/>
      <c r="AUD854" s="673"/>
      <c r="AUE854" s="673"/>
      <c r="AUF854" s="673"/>
      <c r="AUG854" s="673"/>
      <c r="AUH854" s="673"/>
      <c r="AUI854" s="673"/>
      <c r="AUJ854" s="673"/>
      <c r="AUK854" s="673"/>
      <c r="AUL854" s="673"/>
      <c r="AUM854" s="673"/>
      <c r="AUN854" s="673"/>
      <c r="AUO854" s="673"/>
      <c r="AUP854" s="673"/>
      <c r="AUQ854" s="673"/>
      <c r="AUR854" s="673"/>
      <c r="AUS854" s="673"/>
      <c r="AUT854" s="673"/>
      <c r="AUU854" s="673"/>
      <c r="AUV854" s="673"/>
      <c r="AUW854" s="673"/>
      <c r="AUX854" s="673"/>
      <c r="AUY854" s="673"/>
      <c r="AUZ854" s="673"/>
      <c r="AVA854" s="673"/>
      <c r="AVB854" s="673"/>
      <c r="AVC854" s="673"/>
      <c r="AVD854" s="673"/>
      <c r="AVE854" s="673"/>
      <c r="AVF854" s="673"/>
      <c r="AVG854" s="673"/>
      <c r="AVH854" s="673"/>
      <c r="AVI854" s="673"/>
      <c r="AVJ854" s="673"/>
      <c r="AVK854" s="673"/>
    </row>
    <row r="855" spans="1:1259">
      <c r="A855" s="716"/>
      <c r="B855" s="723"/>
      <c r="C855" s="723"/>
      <c r="D855" s="714" t="s">
        <v>3247</v>
      </c>
      <c r="E855" s="676" t="s">
        <v>3276</v>
      </c>
      <c r="F855" s="703"/>
      <c r="G855" s="703"/>
      <c r="H855" s="703"/>
      <c r="I855" s="698" t="s">
        <v>1699</v>
      </c>
      <c r="J855" s="704"/>
      <c r="K855" s="705" t="s">
        <v>4911</v>
      </c>
      <c r="L855" s="703" t="s">
        <v>3319</v>
      </c>
      <c r="M855" s="706">
        <v>44546</v>
      </c>
      <c r="N855" s="706">
        <v>44652</v>
      </c>
      <c r="O855" s="706"/>
      <c r="P855" s="704"/>
      <c r="Q855" s="704"/>
      <c r="R855" s="704"/>
      <c r="S855" s="703" t="s">
        <v>3515</v>
      </c>
      <c r="T855" s="703">
        <v>60</v>
      </c>
      <c r="U855" s="703"/>
      <c r="V855" s="703" t="s">
        <v>985</v>
      </c>
      <c r="W855" s="703">
        <v>400</v>
      </c>
      <c r="X855" s="707">
        <v>768</v>
      </c>
      <c r="Y855" s="539">
        <f t="shared" si="39"/>
        <v>307200</v>
      </c>
      <c r="Z855" s="680">
        <v>0.46500000000000002</v>
      </c>
      <c r="AA855" s="681">
        <f t="shared" si="40"/>
        <v>142848</v>
      </c>
      <c r="AB855" s="682"/>
      <c r="AC855" s="683">
        <v>0</v>
      </c>
      <c r="AD855" s="692"/>
      <c r="AE855" s="684"/>
      <c r="AF855" s="695">
        <f t="shared" si="41"/>
        <v>142848</v>
      </c>
      <c r="AG855" s="676" t="s">
        <v>1073</v>
      </c>
      <c r="AH855" s="676"/>
      <c r="AI855" s="685">
        <v>60</v>
      </c>
      <c r="AJ855" s="676" t="s">
        <v>2674</v>
      </c>
      <c r="AK855" s="696" t="s">
        <v>1149</v>
      </c>
      <c r="AL855" s="676">
        <v>78218</v>
      </c>
      <c r="AM855" s="676" t="s">
        <v>52</v>
      </c>
      <c r="AN855" s="676" t="s">
        <v>50</v>
      </c>
      <c r="AO855" s="676"/>
      <c r="AP855" s="688" t="s">
        <v>38</v>
      </c>
      <c r="AQ855" s="688" t="s">
        <v>37</v>
      </c>
      <c r="AR855" s="688" t="s">
        <v>1257</v>
      </c>
      <c r="AS855" s="715"/>
      <c r="AT855" s="715"/>
      <c r="AU855" s="715"/>
      <c r="AV855" s="680">
        <v>0.46500000000000002</v>
      </c>
      <c r="AW855" s="721"/>
      <c r="AX855" s="721"/>
      <c r="AY855" s="721"/>
      <c r="AZ855" s="721"/>
      <c r="BA855" s="721"/>
      <c r="BB855" s="721"/>
      <c r="BC855" s="721"/>
      <c r="BD855" s="721"/>
      <c r="BE855" s="721"/>
      <c r="BF855" s="721"/>
      <c r="BG855" s="721"/>
      <c r="BH855" s="721"/>
      <c r="BI855" s="721"/>
      <c r="BJ855" s="721"/>
      <c r="BK855" s="721"/>
      <c r="BL855" s="721"/>
      <c r="BM855" s="721"/>
      <c r="BN855" s="721"/>
      <c r="BO855" s="721"/>
      <c r="BP855" s="721"/>
      <c r="BQ855" s="721"/>
      <c r="BR855" s="721"/>
      <c r="BS855" s="721"/>
      <c r="BT855" s="721"/>
      <c r="BU855" s="721"/>
      <c r="BV855" s="721"/>
      <c r="BW855" s="721"/>
      <c r="BX855" s="721"/>
      <c r="BY855" s="721"/>
      <c r="BZ855" s="721"/>
      <c r="CA855" s="721"/>
      <c r="CB855" s="721"/>
      <c r="CC855" s="721"/>
      <c r="CD855" s="721"/>
      <c r="CE855" s="721"/>
      <c r="CF855" s="721"/>
      <c r="CG855" s="721"/>
      <c r="CH855" s="721"/>
      <c r="CI855" s="721"/>
      <c r="CJ855" s="721"/>
      <c r="CK855" s="721"/>
      <c r="CL855" s="721"/>
      <c r="CM855" s="721"/>
      <c r="CN855" s="721"/>
      <c r="CO855" s="721"/>
      <c r="CP855" s="721"/>
      <c r="CQ855" s="721"/>
      <c r="CR855" s="721"/>
      <c r="CS855" s="721"/>
      <c r="CT855" s="721"/>
      <c r="CU855" s="721"/>
      <c r="CV855" s="721"/>
      <c r="CW855" s="721"/>
      <c r="CX855" s="721"/>
      <c r="CY855" s="721"/>
      <c r="CZ855" s="721"/>
      <c r="DA855" s="721"/>
      <c r="DB855" s="721"/>
      <c r="DC855" s="721"/>
      <c r="DD855" s="721"/>
      <c r="DE855" s="721"/>
      <c r="DF855" s="721"/>
      <c r="DG855" s="721"/>
      <c r="DH855" s="721"/>
      <c r="DI855" s="721"/>
      <c r="DJ855" s="721"/>
      <c r="DK855" s="721"/>
      <c r="DL855" s="721"/>
      <c r="DM855" s="721"/>
      <c r="DN855" s="721"/>
      <c r="DO855" s="721"/>
      <c r="DP855" s="721"/>
      <c r="DQ855" s="721"/>
      <c r="DR855" s="721"/>
      <c r="DS855" s="721"/>
      <c r="DT855" s="721"/>
      <c r="DU855" s="721"/>
      <c r="DV855" s="721"/>
      <c r="DW855" s="721"/>
      <c r="DX855" s="721"/>
      <c r="DY855" s="721"/>
      <c r="DZ855" s="721"/>
      <c r="EA855" s="721"/>
      <c r="EB855" s="721"/>
      <c r="EC855" s="721"/>
      <c r="ED855" s="721"/>
      <c r="EE855" s="721"/>
      <c r="EF855" s="721"/>
      <c r="EG855" s="721"/>
      <c r="EH855" s="721"/>
      <c r="EI855" s="721"/>
      <c r="EJ855" s="721"/>
      <c r="EK855" s="721"/>
      <c r="EL855" s="721"/>
      <c r="EM855" s="721"/>
      <c r="EN855" s="721"/>
      <c r="EO855" s="721"/>
      <c r="EP855" s="721"/>
      <c r="EQ855" s="721"/>
      <c r="ER855" s="721"/>
      <c r="ES855" s="721"/>
      <c r="ET855" s="721"/>
      <c r="EU855" s="721"/>
      <c r="EV855" s="721"/>
      <c r="EW855" s="721"/>
      <c r="EX855" s="721"/>
      <c r="EY855" s="721"/>
      <c r="EZ855" s="721"/>
      <c r="FA855" s="721"/>
      <c r="FB855" s="721"/>
      <c r="FC855" s="721"/>
      <c r="FD855" s="721"/>
      <c r="FE855" s="721"/>
      <c r="FF855" s="721"/>
      <c r="FG855" s="721"/>
      <c r="FH855" s="721"/>
      <c r="FI855" s="721"/>
      <c r="FJ855" s="721"/>
      <c r="FK855" s="721"/>
      <c r="FL855" s="721"/>
      <c r="FM855" s="721"/>
      <c r="FN855" s="721"/>
      <c r="FO855" s="721"/>
      <c r="FP855" s="721"/>
      <c r="FQ855" s="721"/>
      <c r="FR855" s="721"/>
      <c r="FS855" s="721"/>
      <c r="FT855" s="721"/>
      <c r="FU855" s="721"/>
      <c r="FV855" s="721"/>
      <c r="FW855" s="721"/>
      <c r="FX855" s="721"/>
      <c r="FY855" s="721"/>
      <c r="FZ855" s="721"/>
      <c r="GA855" s="721"/>
      <c r="GB855" s="721"/>
      <c r="GC855" s="721"/>
      <c r="GD855" s="721"/>
      <c r="GE855" s="721"/>
      <c r="GF855" s="721"/>
      <c r="GG855" s="721"/>
      <c r="GH855" s="721"/>
      <c r="GI855" s="721"/>
      <c r="GJ855" s="721"/>
      <c r="GK855" s="721"/>
      <c r="GL855" s="721"/>
      <c r="GM855" s="721"/>
      <c r="GN855" s="721"/>
      <c r="GO855" s="721"/>
      <c r="GP855" s="721"/>
      <c r="GQ855" s="721"/>
      <c r="GR855" s="721"/>
      <c r="GS855" s="721"/>
      <c r="GT855" s="721"/>
      <c r="GU855" s="721"/>
      <c r="GV855" s="721"/>
      <c r="GW855" s="721"/>
      <c r="GX855" s="721"/>
      <c r="GY855" s="721"/>
      <c r="GZ855" s="721"/>
      <c r="HA855" s="721"/>
      <c r="HB855" s="721"/>
      <c r="HC855" s="721"/>
      <c r="HD855" s="721"/>
      <c r="HE855" s="721"/>
      <c r="HF855" s="721"/>
      <c r="HG855" s="721"/>
      <c r="HH855" s="721"/>
      <c r="HI855" s="721"/>
      <c r="HJ855" s="721"/>
      <c r="HK855" s="721"/>
      <c r="HL855" s="721"/>
      <c r="HM855" s="721"/>
      <c r="HN855" s="721"/>
      <c r="HO855" s="721"/>
      <c r="HP855" s="721"/>
      <c r="HQ855" s="721"/>
      <c r="HR855" s="721"/>
      <c r="HS855" s="721"/>
      <c r="HT855" s="721"/>
      <c r="HU855" s="721"/>
      <c r="HV855" s="721"/>
      <c r="HW855" s="721"/>
      <c r="HX855" s="721"/>
      <c r="HY855" s="721"/>
      <c r="HZ855" s="721"/>
      <c r="IA855" s="721"/>
      <c r="IB855" s="721"/>
      <c r="IC855" s="721"/>
      <c r="ID855" s="721"/>
      <c r="IE855" s="721"/>
      <c r="IF855" s="721"/>
      <c r="IG855" s="721"/>
      <c r="IH855" s="721"/>
      <c r="II855" s="721"/>
      <c r="IJ855" s="721"/>
      <c r="IK855" s="721"/>
      <c r="IL855" s="721"/>
      <c r="IM855" s="721"/>
      <c r="IN855" s="721"/>
      <c r="IO855" s="721"/>
      <c r="IP855" s="721"/>
      <c r="IQ855" s="721"/>
      <c r="IR855" s="721"/>
      <c r="IS855" s="721"/>
      <c r="IT855" s="721"/>
      <c r="IU855" s="721"/>
      <c r="IV855" s="721"/>
      <c r="IW855" s="721"/>
      <c r="IX855" s="721"/>
      <c r="IY855" s="721"/>
      <c r="IZ855" s="721"/>
      <c r="JA855" s="721"/>
      <c r="JB855" s="721"/>
      <c r="JC855" s="721"/>
      <c r="JD855" s="721"/>
      <c r="JE855" s="721"/>
      <c r="JF855" s="721"/>
      <c r="JG855" s="721"/>
      <c r="JH855" s="721"/>
      <c r="JI855" s="721"/>
      <c r="JJ855" s="721"/>
      <c r="JK855" s="721"/>
      <c r="JL855" s="721"/>
      <c r="JM855" s="721"/>
      <c r="JN855" s="721"/>
      <c r="JO855" s="721"/>
      <c r="JP855" s="721"/>
      <c r="JQ855" s="721"/>
      <c r="JR855" s="721"/>
      <c r="JS855" s="721"/>
      <c r="JT855" s="721"/>
      <c r="JU855" s="721"/>
      <c r="JV855" s="721"/>
      <c r="JW855" s="721"/>
      <c r="JX855" s="721"/>
      <c r="JY855" s="721"/>
      <c r="JZ855" s="721"/>
      <c r="KA855" s="721"/>
      <c r="KB855" s="721"/>
      <c r="KC855" s="721"/>
      <c r="KD855" s="721"/>
      <c r="KE855" s="721"/>
      <c r="KF855" s="721"/>
      <c r="KG855" s="721"/>
      <c r="KH855" s="721"/>
      <c r="KI855" s="721"/>
      <c r="KJ855" s="721"/>
      <c r="KK855" s="721"/>
      <c r="KL855" s="721"/>
      <c r="KM855" s="721"/>
      <c r="KN855" s="721"/>
      <c r="KO855" s="721"/>
      <c r="KP855" s="721"/>
      <c r="KQ855" s="721"/>
      <c r="KR855" s="721"/>
      <c r="KS855" s="721"/>
      <c r="KT855" s="721"/>
      <c r="KU855" s="721"/>
      <c r="KV855" s="721"/>
      <c r="KW855" s="721"/>
      <c r="KX855" s="721"/>
      <c r="KY855" s="721"/>
      <c r="KZ855" s="721"/>
      <c r="LA855" s="721"/>
      <c r="LB855" s="721"/>
      <c r="LC855" s="721"/>
      <c r="LD855" s="721"/>
      <c r="LE855" s="721"/>
      <c r="LF855" s="721"/>
      <c r="LG855" s="721"/>
      <c r="LH855" s="721"/>
      <c r="LI855" s="721"/>
      <c r="LJ855" s="721"/>
      <c r="LK855" s="721"/>
      <c r="LL855" s="721"/>
      <c r="LM855" s="721"/>
      <c r="LN855" s="721"/>
      <c r="LO855" s="721"/>
      <c r="LP855" s="721"/>
      <c r="LQ855" s="721"/>
      <c r="LR855" s="721"/>
      <c r="LS855" s="721"/>
      <c r="LT855" s="721"/>
      <c r="LU855" s="721"/>
      <c r="LV855" s="721"/>
      <c r="LW855" s="721"/>
      <c r="LX855" s="721"/>
      <c r="LY855" s="721"/>
      <c r="LZ855" s="721"/>
      <c r="MA855" s="721"/>
      <c r="MB855" s="721"/>
      <c r="MC855" s="721"/>
      <c r="MD855" s="721"/>
      <c r="ME855" s="721"/>
      <c r="MF855" s="721"/>
      <c r="MG855" s="721"/>
      <c r="MH855" s="721"/>
      <c r="MI855" s="721"/>
      <c r="MJ855" s="721"/>
      <c r="MK855" s="721"/>
      <c r="ML855" s="721"/>
      <c r="MM855" s="721"/>
      <c r="MN855" s="721"/>
      <c r="MO855" s="721"/>
      <c r="MP855" s="721"/>
      <c r="MQ855" s="721"/>
      <c r="MR855" s="721"/>
      <c r="MS855" s="721"/>
      <c r="MT855" s="721"/>
      <c r="MU855" s="721"/>
      <c r="MV855" s="721"/>
      <c r="MW855" s="721"/>
      <c r="MX855" s="721"/>
      <c r="MY855" s="721"/>
      <c r="MZ855" s="721"/>
      <c r="NA855" s="721"/>
      <c r="NB855" s="721"/>
      <c r="NC855" s="721"/>
      <c r="ND855" s="721"/>
      <c r="NE855" s="721"/>
      <c r="NF855" s="721"/>
      <c r="NG855" s="721"/>
      <c r="NH855" s="721"/>
      <c r="NI855" s="721"/>
      <c r="NJ855" s="721"/>
      <c r="NK855" s="721"/>
      <c r="NL855" s="721"/>
      <c r="NM855" s="721"/>
      <c r="NN855" s="721"/>
      <c r="NO855" s="721"/>
      <c r="NP855" s="721"/>
      <c r="NQ855" s="721"/>
      <c r="NR855" s="721"/>
      <c r="NS855" s="721"/>
      <c r="NT855" s="721"/>
      <c r="NU855" s="721"/>
      <c r="NV855" s="721"/>
      <c r="NW855" s="721"/>
      <c r="NX855" s="721"/>
      <c r="NY855" s="721"/>
      <c r="NZ855" s="721"/>
      <c r="OA855" s="721"/>
      <c r="OB855" s="721"/>
      <c r="OC855" s="721"/>
      <c r="OD855" s="721"/>
      <c r="OE855" s="721"/>
      <c r="OF855" s="721"/>
      <c r="OG855" s="721"/>
      <c r="OH855" s="721"/>
      <c r="OI855" s="721"/>
      <c r="OJ855" s="721"/>
      <c r="OK855" s="721"/>
      <c r="OL855" s="721"/>
      <c r="OM855" s="721"/>
      <c r="ON855" s="721"/>
      <c r="OO855" s="721"/>
      <c r="OP855" s="721"/>
      <c r="OQ855" s="721"/>
      <c r="OR855" s="721"/>
      <c r="OS855" s="721"/>
      <c r="OT855" s="721"/>
      <c r="OU855" s="721"/>
      <c r="OV855" s="721"/>
      <c r="OW855" s="721"/>
      <c r="OX855" s="721"/>
      <c r="OY855" s="721"/>
      <c r="OZ855" s="721"/>
      <c r="PA855" s="721"/>
      <c r="PB855" s="721"/>
      <c r="PC855" s="721"/>
      <c r="PD855" s="721"/>
      <c r="PE855" s="721"/>
      <c r="PF855" s="721"/>
      <c r="PG855" s="721"/>
      <c r="PH855" s="721"/>
      <c r="PI855" s="721"/>
      <c r="PJ855" s="721"/>
      <c r="PK855" s="721"/>
      <c r="PL855" s="721"/>
      <c r="PM855" s="721"/>
      <c r="PN855" s="721"/>
      <c r="PO855" s="721"/>
      <c r="PP855" s="721"/>
      <c r="PQ855" s="721"/>
      <c r="PR855" s="721"/>
      <c r="PS855" s="721"/>
      <c r="PT855" s="721"/>
      <c r="PU855" s="721"/>
      <c r="PV855" s="721"/>
      <c r="PW855" s="721"/>
      <c r="PX855" s="721"/>
      <c r="PY855" s="721"/>
      <c r="PZ855" s="721"/>
      <c r="QA855" s="721"/>
      <c r="QB855" s="721"/>
      <c r="QC855" s="721"/>
      <c r="QD855" s="721"/>
      <c r="QE855" s="721"/>
      <c r="QF855" s="721"/>
      <c r="QG855" s="721"/>
      <c r="QH855" s="721"/>
      <c r="QI855" s="721"/>
      <c r="QJ855" s="721"/>
      <c r="QK855" s="721"/>
      <c r="QL855" s="721"/>
      <c r="QM855" s="721"/>
      <c r="QN855" s="721"/>
      <c r="QO855" s="721"/>
      <c r="QP855" s="721"/>
      <c r="QQ855" s="721"/>
      <c r="QR855" s="721"/>
      <c r="QS855" s="721"/>
      <c r="QT855" s="721"/>
      <c r="QU855" s="721"/>
      <c r="QV855" s="721"/>
      <c r="QW855" s="721"/>
      <c r="QX855" s="721"/>
      <c r="QY855" s="721"/>
      <c r="QZ855" s="721"/>
      <c r="RA855" s="721"/>
      <c r="RB855" s="721"/>
      <c r="RC855" s="721"/>
      <c r="RD855" s="721"/>
      <c r="RE855" s="721"/>
      <c r="RF855" s="721"/>
      <c r="RG855" s="721"/>
      <c r="RH855" s="721"/>
      <c r="RI855" s="721"/>
      <c r="RJ855" s="721"/>
      <c r="RK855" s="721"/>
      <c r="RL855" s="721"/>
      <c r="RM855" s="721"/>
      <c r="RN855" s="721"/>
      <c r="RO855" s="721"/>
      <c r="RP855" s="721"/>
      <c r="RQ855" s="721"/>
      <c r="RR855" s="721"/>
      <c r="RS855" s="721"/>
      <c r="RT855" s="721"/>
      <c r="RU855" s="721"/>
      <c r="RV855" s="721"/>
      <c r="RW855" s="721"/>
      <c r="RX855" s="721"/>
      <c r="RY855" s="721"/>
      <c r="RZ855" s="721"/>
      <c r="SA855" s="721"/>
      <c r="SB855" s="721"/>
      <c r="SC855" s="721"/>
      <c r="SD855" s="721"/>
      <c r="SE855" s="721"/>
      <c r="SF855" s="721"/>
      <c r="SG855" s="721"/>
      <c r="SH855" s="721"/>
      <c r="SI855" s="721"/>
      <c r="SJ855" s="721"/>
      <c r="SK855" s="721"/>
      <c r="SL855" s="721"/>
      <c r="SM855" s="721"/>
      <c r="SN855" s="721"/>
      <c r="SO855" s="721"/>
      <c r="SP855" s="721"/>
      <c r="SQ855" s="721"/>
      <c r="SR855" s="721"/>
      <c r="SS855" s="721"/>
      <c r="ST855" s="721"/>
      <c r="SU855" s="721"/>
      <c r="SV855" s="721"/>
      <c r="SW855" s="721"/>
      <c r="SX855" s="721"/>
      <c r="SY855" s="721"/>
      <c r="SZ855" s="721"/>
      <c r="TA855" s="721"/>
      <c r="TB855" s="721"/>
      <c r="TC855" s="721"/>
      <c r="TD855" s="721"/>
      <c r="TE855" s="721"/>
      <c r="TF855" s="721"/>
      <c r="TG855" s="721"/>
      <c r="TH855" s="721"/>
      <c r="TI855" s="721"/>
      <c r="TJ855" s="721"/>
      <c r="TK855" s="721"/>
      <c r="TL855" s="721"/>
      <c r="TM855" s="721"/>
      <c r="TN855" s="721"/>
      <c r="TO855" s="721"/>
      <c r="TP855" s="721"/>
      <c r="TQ855" s="721"/>
      <c r="TR855" s="721"/>
      <c r="TS855" s="721"/>
      <c r="TT855" s="721"/>
      <c r="TU855" s="721"/>
      <c r="TV855" s="721"/>
      <c r="TW855" s="721"/>
      <c r="TX855" s="721"/>
      <c r="TY855" s="721"/>
      <c r="TZ855" s="721"/>
      <c r="UA855" s="721"/>
      <c r="UB855" s="721"/>
      <c r="UC855" s="721"/>
      <c r="UD855" s="721"/>
      <c r="UE855" s="721"/>
      <c r="UF855" s="721"/>
      <c r="UG855" s="721"/>
      <c r="UH855" s="721"/>
      <c r="UI855" s="721"/>
      <c r="UJ855" s="721"/>
      <c r="UK855" s="721"/>
      <c r="UL855" s="721"/>
      <c r="UM855" s="721"/>
      <c r="UN855" s="721"/>
      <c r="UO855" s="721"/>
      <c r="UP855" s="721"/>
      <c r="UQ855" s="721"/>
      <c r="UR855" s="721"/>
      <c r="US855" s="721"/>
      <c r="UT855" s="721"/>
      <c r="UU855" s="721"/>
      <c r="UV855" s="721"/>
      <c r="UW855" s="721"/>
      <c r="UX855" s="721"/>
      <c r="UY855" s="721"/>
      <c r="UZ855" s="721"/>
      <c r="VA855" s="721"/>
      <c r="VB855" s="721"/>
      <c r="VC855" s="721"/>
      <c r="VD855" s="721"/>
      <c r="VE855" s="721"/>
      <c r="VF855" s="721"/>
      <c r="VG855" s="721"/>
      <c r="VH855" s="721"/>
      <c r="VI855" s="721"/>
      <c r="VJ855" s="721"/>
      <c r="VK855" s="721"/>
      <c r="VL855" s="721"/>
      <c r="VM855" s="721"/>
      <c r="VN855" s="721"/>
      <c r="VO855" s="721"/>
      <c r="VP855" s="721"/>
      <c r="VQ855" s="721"/>
      <c r="VR855" s="721"/>
      <c r="VS855" s="721"/>
      <c r="VT855" s="721"/>
      <c r="VU855" s="721"/>
      <c r="VV855" s="721"/>
      <c r="VW855" s="721"/>
      <c r="VX855" s="721"/>
      <c r="VY855" s="721"/>
      <c r="VZ855" s="721"/>
      <c r="WA855" s="721"/>
      <c r="WB855" s="721"/>
      <c r="WC855" s="721"/>
      <c r="WD855" s="721"/>
      <c r="WE855" s="721"/>
      <c r="WF855" s="721"/>
      <c r="WG855" s="721"/>
      <c r="WH855" s="721"/>
      <c r="WI855" s="721"/>
      <c r="WJ855" s="721"/>
      <c r="WK855" s="721"/>
      <c r="WL855" s="721"/>
      <c r="WM855" s="721"/>
      <c r="WN855" s="721"/>
      <c r="WO855" s="721"/>
      <c r="WP855" s="721"/>
      <c r="WQ855" s="721"/>
      <c r="WR855" s="721"/>
      <c r="WS855" s="721"/>
      <c r="WT855" s="721"/>
      <c r="WU855" s="721"/>
      <c r="WV855" s="721"/>
      <c r="WW855" s="721"/>
      <c r="WX855" s="721"/>
      <c r="WY855" s="721"/>
      <c r="WZ855" s="721"/>
      <c r="XA855" s="721"/>
      <c r="XB855" s="721"/>
      <c r="XC855" s="721"/>
      <c r="XD855" s="721"/>
      <c r="XE855" s="721"/>
      <c r="XF855" s="721"/>
      <c r="XG855" s="721"/>
      <c r="XH855" s="721"/>
      <c r="XI855" s="721"/>
      <c r="XJ855" s="721"/>
      <c r="XK855" s="721"/>
      <c r="XL855" s="721"/>
      <c r="XM855" s="721"/>
      <c r="XN855" s="721"/>
      <c r="XO855" s="721"/>
      <c r="XP855" s="721"/>
      <c r="XQ855" s="721"/>
      <c r="XR855" s="721"/>
      <c r="XS855" s="721"/>
      <c r="XT855" s="721"/>
      <c r="XU855" s="721"/>
      <c r="XV855" s="721"/>
      <c r="XW855" s="721"/>
      <c r="XX855" s="721"/>
      <c r="XY855" s="721"/>
      <c r="XZ855" s="721"/>
      <c r="YA855" s="721"/>
      <c r="YB855" s="721"/>
      <c r="YC855" s="721"/>
      <c r="YD855" s="721"/>
      <c r="YE855" s="721"/>
      <c r="YF855" s="721"/>
      <c r="YG855" s="721"/>
      <c r="YH855" s="721"/>
      <c r="YI855" s="721"/>
      <c r="YJ855" s="721"/>
      <c r="YK855" s="721"/>
      <c r="YL855" s="721"/>
      <c r="YM855" s="721"/>
      <c r="YN855" s="721"/>
      <c r="YO855" s="721"/>
      <c r="YP855" s="721"/>
      <c r="YQ855" s="721"/>
      <c r="YR855" s="721"/>
      <c r="YS855" s="721"/>
      <c r="YT855" s="721"/>
      <c r="YU855" s="721"/>
      <c r="YV855" s="721"/>
      <c r="YW855" s="721"/>
      <c r="YX855" s="721"/>
      <c r="YY855" s="721"/>
      <c r="YZ855" s="721"/>
      <c r="ZA855" s="721"/>
      <c r="ZB855" s="721"/>
      <c r="ZC855" s="721"/>
      <c r="ZD855" s="721"/>
      <c r="ZE855" s="721"/>
      <c r="ZF855" s="721"/>
      <c r="ZG855" s="721"/>
      <c r="ZH855" s="721"/>
      <c r="ZI855" s="721"/>
      <c r="ZJ855" s="721"/>
      <c r="ZK855" s="721"/>
      <c r="ZL855" s="721"/>
      <c r="ZM855" s="721"/>
      <c r="ZN855" s="721"/>
      <c r="ZO855" s="721"/>
      <c r="ZP855" s="721"/>
      <c r="ZQ855" s="721"/>
      <c r="ZR855" s="721"/>
      <c r="ZS855" s="721"/>
      <c r="ZT855" s="721"/>
      <c r="ZU855" s="721"/>
      <c r="ZV855" s="721"/>
      <c r="ZW855" s="721"/>
      <c r="ZX855" s="721"/>
      <c r="ZY855" s="721"/>
      <c r="ZZ855" s="721"/>
      <c r="AAA855" s="721"/>
      <c r="AAB855" s="721"/>
      <c r="AAC855" s="721"/>
      <c r="AAD855" s="721"/>
      <c r="AAE855" s="721"/>
      <c r="AAF855" s="721"/>
      <c r="AAG855" s="721"/>
      <c r="AAH855" s="721"/>
      <c r="AAI855" s="721"/>
      <c r="AAJ855" s="721"/>
      <c r="AAK855" s="721"/>
      <c r="AAL855" s="721"/>
      <c r="AAM855" s="721"/>
      <c r="AAN855" s="721"/>
      <c r="AAO855" s="721"/>
      <c r="AAP855" s="721"/>
      <c r="AAQ855" s="721"/>
      <c r="AAR855" s="721"/>
      <c r="AAS855" s="721"/>
      <c r="AAT855" s="721"/>
      <c r="AAU855" s="721"/>
      <c r="AAV855" s="721"/>
      <c r="AAW855" s="721"/>
      <c r="AAX855" s="721"/>
      <c r="AAY855" s="721"/>
      <c r="AAZ855" s="721"/>
      <c r="ABA855" s="721"/>
      <c r="ABB855" s="721"/>
      <c r="ABC855" s="721"/>
      <c r="ABD855" s="721"/>
      <c r="ABE855" s="721"/>
      <c r="ABF855" s="721"/>
      <c r="ABG855" s="721"/>
      <c r="ABH855" s="721"/>
      <c r="ABI855" s="721"/>
      <c r="ABJ855" s="721"/>
      <c r="ABK855" s="721"/>
      <c r="ABL855" s="721"/>
      <c r="ABM855" s="721"/>
      <c r="ABN855" s="721"/>
      <c r="ABO855" s="721"/>
      <c r="ABP855" s="721"/>
      <c r="ABQ855" s="721"/>
      <c r="ABR855" s="721"/>
      <c r="ABS855" s="721"/>
      <c r="ABT855" s="721"/>
      <c r="ABU855" s="721"/>
      <c r="ABV855" s="721"/>
      <c r="ABW855" s="721"/>
      <c r="ABX855" s="721"/>
      <c r="ABY855" s="721"/>
      <c r="ABZ855" s="721"/>
      <c r="ACA855" s="721"/>
      <c r="ACB855" s="721"/>
      <c r="ACC855" s="721"/>
      <c r="ACD855" s="721"/>
      <c r="ACE855" s="721"/>
      <c r="ACF855" s="721"/>
      <c r="ACG855" s="721"/>
      <c r="ACH855" s="721"/>
      <c r="ACI855" s="721"/>
      <c r="ACJ855" s="721"/>
      <c r="ACK855" s="721"/>
      <c r="ACL855" s="721"/>
      <c r="ACM855" s="721"/>
      <c r="ACN855" s="721"/>
      <c r="ACO855" s="721"/>
      <c r="ACP855" s="721"/>
      <c r="ACQ855" s="721"/>
      <c r="ACR855" s="721"/>
      <c r="ACS855" s="721"/>
      <c r="ACT855" s="721"/>
      <c r="ACU855" s="721"/>
      <c r="ACV855" s="721"/>
      <c r="ACW855" s="721"/>
      <c r="ACX855" s="721"/>
      <c r="ACY855" s="721"/>
      <c r="ACZ855" s="721"/>
      <c r="ADA855" s="721"/>
      <c r="ADB855" s="721"/>
      <c r="ADC855" s="721"/>
      <c r="ADD855" s="721"/>
      <c r="ADE855" s="721"/>
      <c r="ADF855" s="721"/>
      <c r="ADG855" s="721"/>
      <c r="ADH855" s="721"/>
      <c r="ADI855" s="721"/>
      <c r="ADJ855" s="721"/>
      <c r="ADK855" s="721"/>
      <c r="ADL855" s="721"/>
      <c r="ADM855" s="721"/>
      <c r="ADN855" s="721"/>
      <c r="ADO855" s="721"/>
      <c r="ADP855" s="721"/>
      <c r="ADQ855" s="721"/>
      <c r="ADR855" s="721"/>
      <c r="ADS855" s="721"/>
      <c r="ADT855" s="721"/>
      <c r="ADU855" s="721"/>
      <c r="ADV855" s="721"/>
      <c r="ADW855" s="721"/>
      <c r="ADX855" s="721"/>
      <c r="ADY855" s="721"/>
      <c r="ADZ855" s="721"/>
      <c r="AEA855" s="721"/>
      <c r="AEB855" s="721"/>
      <c r="AEC855" s="721"/>
      <c r="AED855" s="721"/>
      <c r="AEE855" s="721"/>
      <c r="AEF855" s="721"/>
      <c r="AEG855" s="721"/>
      <c r="AEH855" s="721"/>
      <c r="AEI855" s="721"/>
      <c r="AEJ855" s="721"/>
      <c r="AEK855" s="721"/>
      <c r="AEL855" s="721"/>
      <c r="AEM855" s="721"/>
      <c r="AEN855" s="721"/>
      <c r="AEO855" s="721"/>
      <c r="AEP855" s="721"/>
      <c r="AEQ855" s="721"/>
      <c r="AER855" s="721"/>
      <c r="AES855" s="721"/>
      <c r="AET855" s="721"/>
      <c r="AEU855" s="721"/>
      <c r="AEV855" s="721"/>
      <c r="AEW855" s="721"/>
      <c r="AEX855" s="721"/>
      <c r="AEY855" s="721"/>
      <c r="AEZ855" s="721"/>
      <c r="AFA855" s="721"/>
      <c r="AFB855" s="721"/>
      <c r="AFC855" s="721"/>
      <c r="AFD855" s="721"/>
      <c r="AFE855" s="721"/>
      <c r="AFF855" s="721"/>
      <c r="AFG855" s="721"/>
      <c r="AFH855" s="721"/>
      <c r="AFI855" s="721"/>
      <c r="AFJ855" s="721"/>
      <c r="AFK855" s="721"/>
      <c r="AFL855" s="721"/>
      <c r="AFM855" s="721"/>
      <c r="AFN855" s="721"/>
      <c r="AFO855" s="721"/>
      <c r="AFP855" s="721"/>
      <c r="AFQ855" s="721"/>
      <c r="AFR855" s="721"/>
      <c r="AFS855" s="721"/>
      <c r="AFT855" s="721"/>
      <c r="AFU855" s="721"/>
      <c r="AFV855" s="721"/>
      <c r="AFW855" s="721"/>
      <c r="AFX855" s="721"/>
      <c r="AFY855" s="721"/>
      <c r="AFZ855" s="721"/>
      <c r="AGA855" s="721"/>
      <c r="AGB855" s="721"/>
      <c r="AGC855" s="721"/>
      <c r="AGD855" s="721"/>
      <c r="AGE855" s="721"/>
      <c r="AGF855" s="721"/>
      <c r="AGG855" s="721"/>
      <c r="AGH855" s="721"/>
      <c r="AGI855" s="721"/>
      <c r="AGJ855" s="721"/>
      <c r="AGK855" s="721"/>
      <c r="AGL855" s="721"/>
      <c r="AGM855" s="721"/>
      <c r="AGN855" s="721"/>
      <c r="AGO855" s="721"/>
      <c r="AGP855" s="721"/>
      <c r="AGQ855" s="721"/>
      <c r="AGR855" s="721"/>
      <c r="AGS855" s="721"/>
      <c r="AGT855" s="721"/>
      <c r="AGU855" s="721"/>
      <c r="AGV855" s="721"/>
      <c r="AGW855" s="721"/>
      <c r="AGX855" s="721"/>
      <c r="AGY855" s="721"/>
      <c r="AGZ855" s="721"/>
      <c r="AHA855" s="721"/>
      <c r="AHB855" s="721"/>
      <c r="AHC855" s="721"/>
      <c r="AHD855" s="721"/>
      <c r="AHE855" s="721"/>
      <c r="AHF855" s="721"/>
      <c r="AHG855" s="721"/>
      <c r="AHH855" s="721"/>
      <c r="AHI855" s="721"/>
      <c r="AHJ855" s="721"/>
      <c r="AHK855" s="721"/>
      <c r="AHL855" s="721"/>
      <c r="AHM855" s="721"/>
      <c r="AHN855" s="721"/>
      <c r="AHO855" s="721"/>
      <c r="AHP855" s="721"/>
      <c r="AHQ855" s="721"/>
      <c r="AHR855" s="721"/>
      <c r="AHS855" s="721"/>
      <c r="AHT855" s="721"/>
      <c r="AHU855" s="721"/>
      <c r="AHV855" s="721"/>
      <c r="AHW855" s="721"/>
      <c r="AHX855" s="721"/>
      <c r="AHY855" s="721"/>
      <c r="AHZ855" s="721"/>
      <c r="AIA855" s="721"/>
      <c r="AIB855" s="721"/>
      <c r="AIC855" s="721"/>
      <c r="AID855" s="721"/>
      <c r="AIE855" s="721"/>
      <c r="AIF855" s="721"/>
      <c r="AIG855" s="721"/>
      <c r="AIH855" s="721"/>
      <c r="AII855" s="721"/>
      <c r="AIJ855" s="721"/>
      <c r="AIK855" s="721"/>
      <c r="AIL855" s="721"/>
      <c r="AIM855" s="721"/>
      <c r="AIN855" s="721"/>
      <c r="AIO855" s="721"/>
      <c r="AIP855" s="721"/>
      <c r="AIQ855" s="721"/>
      <c r="AIR855" s="721"/>
      <c r="AIS855" s="721"/>
      <c r="AIT855" s="721"/>
      <c r="AIU855" s="721"/>
      <c r="AIV855" s="721"/>
      <c r="AIW855" s="721"/>
      <c r="AIX855" s="721"/>
      <c r="AIY855" s="721"/>
      <c r="AIZ855" s="721"/>
      <c r="AJA855" s="721"/>
      <c r="AJB855" s="721"/>
      <c r="AJC855" s="721"/>
      <c r="AJD855" s="721"/>
      <c r="AJE855" s="721"/>
      <c r="AJF855" s="721"/>
      <c r="AJG855" s="721"/>
      <c r="AJH855" s="721"/>
      <c r="AJI855" s="721"/>
      <c r="AJJ855" s="721"/>
      <c r="AJK855" s="721"/>
      <c r="AJL855" s="721"/>
      <c r="AJM855" s="721"/>
      <c r="AJN855" s="721"/>
      <c r="AJO855" s="721"/>
      <c r="AJP855" s="721"/>
      <c r="AJQ855" s="721"/>
      <c r="AJR855" s="721"/>
      <c r="AJS855" s="721"/>
      <c r="AJT855" s="721"/>
      <c r="AJU855" s="721"/>
      <c r="AJV855" s="721"/>
      <c r="AJW855" s="721"/>
      <c r="AJX855" s="721"/>
      <c r="AJY855" s="721"/>
      <c r="AJZ855" s="721"/>
      <c r="AKA855" s="721"/>
      <c r="AKB855" s="721"/>
      <c r="AKC855" s="721"/>
      <c r="AKD855" s="721"/>
      <c r="AKE855" s="721"/>
      <c r="AKF855" s="721"/>
      <c r="AKG855" s="721"/>
      <c r="AKH855" s="721"/>
      <c r="AKI855" s="721"/>
      <c r="AKJ855" s="721"/>
      <c r="AKK855" s="721"/>
      <c r="AKL855" s="721"/>
      <c r="AKM855" s="721"/>
      <c r="AKN855" s="721"/>
      <c r="AKO855" s="721"/>
      <c r="AKP855" s="721"/>
      <c r="AKQ855" s="721"/>
      <c r="AKR855" s="721"/>
      <c r="AKS855" s="721"/>
      <c r="AKT855" s="721"/>
      <c r="AKU855" s="721"/>
      <c r="AKV855" s="721"/>
      <c r="AKW855" s="721"/>
      <c r="AKX855" s="721"/>
      <c r="AKY855" s="721"/>
      <c r="AKZ855" s="721"/>
      <c r="ALA855" s="721"/>
      <c r="ALB855" s="721"/>
      <c r="ALC855" s="721"/>
      <c r="ALD855" s="721"/>
      <c r="ALE855" s="721"/>
      <c r="ALF855" s="721"/>
      <c r="ALG855" s="721"/>
      <c r="ALH855" s="721"/>
      <c r="ALI855" s="721"/>
      <c r="ALJ855" s="721"/>
      <c r="ALK855" s="721"/>
      <c r="ALL855" s="721"/>
      <c r="ALM855" s="721"/>
      <c r="ALN855" s="721"/>
      <c r="ALO855" s="721"/>
      <c r="ALP855" s="721"/>
      <c r="ALQ855" s="721"/>
      <c r="ALR855" s="721"/>
      <c r="ALS855" s="721"/>
      <c r="ALT855" s="721"/>
      <c r="ALU855" s="721"/>
      <c r="ALV855" s="721"/>
      <c r="ALW855" s="721"/>
      <c r="ALX855" s="721"/>
      <c r="ALY855" s="721"/>
      <c r="ALZ855" s="721"/>
      <c r="AMA855" s="721"/>
      <c r="AMB855" s="721"/>
      <c r="AMC855" s="721"/>
      <c r="AMD855" s="721"/>
      <c r="AME855" s="721"/>
      <c r="AMF855" s="721"/>
      <c r="AMG855" s="721"/>
      <c r="AMH855" s="721"/>
      <c r="AMI855" s="721"/>
      <c r="AMJ855" s="721"/>
      <c r="AMK855" s="721"/>
      <c r="AML855" s="721"/>
      <c r="AMM855" s="721"/>
      <c r="AMN855" s="721"/>
      <c r="AMO855" s="721"/>
      <c r="AMP855" s="721"/>
      <c r="AMQ855" s="721"/>
      <c r="AMR855" s="721"/>
      <c r="AMS855" s="721"/>
      <c r="AMT855" s="721"/>
      <c r="AMU855" s="721"/>
      <c r="AMV855" s="721"/>
      <c r="AMW855" s="721"/>
      <c r="AMX855" s="721"/>
      <c r="AMY855" s="721"/>
      <c r="AMZ855" s="721"/>
      <c r="ANA855" s="721"/>
      <c r="ANB855" s="721"/>
      <c r="ANC855" s="721"/>
      <c r="AND855" s="721"/>
      <c r="ANE855" s="721"/>
      <c r="ANF855" s="721"/>
      <c r="ANG855" s="721"/>
      <c r="ANH855" s="721"/>
      <c r="ANI855" s="721"/>
      <c r="ANJ855" s="721"/>
      <c r="ANK855" s="721"/>
      <c r="ANL855" s="721"/>
      <c r="ANM855" s="721"/>
      <c r="ANN855" s="721"/>
      <c r="ANO855" s="721"/>
      <c r="ANP855" s="721"/>
      <c r="ANQ855" s="721"/>
      <c r="ANR855" s="721"/>
      <c r="ANS855" s="721"/>
      <c r="ANT855" s="721"/>
      <c r="ANU855" s="721"/>
      <c r="ANV855" s="721"/>
      <c r="ANW855" s="721"/>
      <c r="ANX855" s="721"/>
      <c r="ANY855" s="721"/>
      <c r="ANZ855" s="721"/>
      <c r="AOA855" s="721"/>
      <c r="AOB855" s="721"/>
      <c r="AOC855" s="721"/>
      <c r="AOD855" s="721"/>
      <c r="AOE855" s="721"/>
      <c r="AOF855" s="721"/>
      <c r="AOG855" s="721"/>
      <c r="AOH855" s="721"/>
      <c r="AOI855" s="721"/>
      <c r="AOJ855" s="721"/>
      <c r="AOK855" s="721"/>
      <c r="AOL855" s="721"/>
      <c r="AOM855" s="721"/>
      <c r="AON855" s="721"/>
      <c r="AOO855" s="721"/>
      <c r="AOP855" s="721"/>
      <c r="AOQ855" s="721"/>
      <c r="AOR855" s="721"/>
      <c r="AOS855" s="721"/>
      <c r="AOT855" s="721"/>
      <c r="AOU855" s="721"/>
      <c r="AOV855" s="721"/>
      <c r="AOW855" s="721"/>
      <c r="AOX855" s="721"/>
      <c r="AOY855" s="721"/>
      <c r="AOZ855" s="721"/>
      <c r="APA855" s="721"/>
      <c r="APB855" s="721"/>
      <c r="APC855" s="721"/>
      <c r="APD855" s="721"/>
      <c r="APE855" s="721"/>
      <c r="APF855" s="721"/>
      <c r="APG855" s="721"/>
      <c r="APH855" s="721"/>
      <c r="API855" s="721"/>
      <c r="APJ855" s="721"/>
      <c r="APK855" s="721"/>
      <c r="APL855" s="721"/>
      <c r="APM855" s="721"/>
      <c r="APN855" s="721"/>
      <c r="APO855" s="721"/>
      <c r="APP855" s="721"/>
      <c r="APQ855" s="721"/>
      <c r="APR855" s="721"/>
      <c r="APS855" s="721"/>
      <c r="APT855" s="721"/>
      <c r="APU855" s="721"/>
      <c r="APV855" s="721"/>
      <c r="APW855" s="721"/>
      <c r="APX855" s="721"/>
      <c r="APY855" s="721"/>
      <c r="APZ855" s="721"/>
      <c r="AQA855" s="721"/>
      <c r="AQB855" s="721"/>
      <c r="AQC855" s="721"/>
      <c r="AQD855" s="721"/>
      <c r="AQE855" s="721"/>
      <c r="AQF855" s="721"/>
      <c r="AQG855" s="721"/>
      <c r="AQH855" s="721"/>
      <c r="AQI855" s="721"/>
      <c r="AQJ855" s="721"/>
      <c r="AQK855" s="721"/>
      <c r="AQL855" s="721"/>
      <c r="AQM855" s="721"/>
      <c r="AQN855" s="721"/>
      <c r="AQO855" s="721"/>
      <c r="AQP855" s="721"/>
      <c r="AQQ855" s="721"/>
      <c r="AQR855" s="721"/>
      <c r="AQS855" s="721"/>
      <c r="AQT855" s="721"/>
      <c r="AQU855" s="721"/>
      <c r="AQV855" s="721"/>
      <c r="AQW855" s="721"/>
      <c r="AQX855" s="721"/>
      <c r="AQY855" s="721"/>
      <c r="AQZ855" s="721"/>
      <c r="ARA855" s="721"/>
      <c r="ARB855" s="721"/>
      <c r="ARC855" s="721"/>
      <c r="ARD855" s="721"/>
      <c r="ARE855" s="721"/>
      <c r="ARF855" s="721"/>
      <c r="ARG855" s="721"/>
      <c r="ARH855" s="721"/>
      <c r="ARI855" s="721"/>
      <c r="ARJ855" s="721"/>
      <c r="ARK855" s="721"/>
      <c r="ARL855" s="721"/>
      <c r="ARM855" s="721"/>
      <c r="ARN855" s="721"/>
      <c r="ARO855" s="721"/>
      <c r="ARP855" s="721"/>
      <c r="ARQ855" s="721"/>
      <c r="ARR855" s="721"/>
      <c r="ARS855" s="721"/>
      <c r="ART855" s="721"/>
      <c r="ARU855" s="721"/>
      <c r="ARV855" s="721"/>
      <c r="ARW855" s="721"/>
      <c r="ARX855" s="721"/>
      <c r="ARY855" s="721"/>
      <c r="ARZ855" s="721"/>
      <c r="ASA855" s="721"/>
      <c r="ASB855" s="721"/>
      <c r="ASC855" s="721"/>
      <c r="ASD855" s="721"/>
      <c r="ASE855" s="721"/>
      <c r="ASF855" s="721"/>
      <c r="ASG855" s="721"/>
      <c r="ASH855" s="721"/>
      <c r="ASI855" s="721"/>
      <c r="ASJ855" s="721"/>
      <c r="ASK855" s="721"/>
      <c r="ASL855" s="721"/>
      <c r="ASM855" s="721"/>
      <c r="ASN855" s="721"/>
      <c r="ASO855" s="721"/>
      <c r="ASP855" s="721"/>
      <c r="ASQ855" s="721"/>
      <c r="ASR855" s="721"/>
      <c r="ASS855" s="721"/>
      <c r="AST855" s="721"/>
      <c r="ASU855" s="721"/>
      <c r="ASV855" s="721"/>
      <c r="ASW855" s="721"/>
      <c r="ASX855" s="721"/>
      <c r="ASY855" s="721"/>
      <c r="ASZ855" s="721"/>
      <c r="ATA855" s="721"/>
      <c r="ATB855" s="721"/>
      <c r="ATC855" s="721"/>
      <c r="ATD855" s="721"/>
      <c r="ATE855" s="721"/>
      <c r="ATF855" s="721"/>
      <c r="ATG855" s="721"/>
      <c r="ATH855" s="721"/>
      <c r="ATI855" s="721"/>
      <c r="ATJ855" s="721"/>
      <c r="ATK855" s="721"/>
      <c r="ATL855" s="721"/>
      <c r="ATM855" s="721"/>
      <c r="ATN855" s="721"/>
      <c r="ATO855" s="721"/>
      <c r="ATP855" s="721"/>
      <c r="ATQ855" s="721"/>
      <c r="ATR855" s="721"/>
      <c r="ATS855" s="721"/>
      <c r="ATT855" s="721"/>
      <c r="ATU855" s="721"/>
      <c r="ATV855" s="721"/>
      <c r="ATW855" s="721"/>
      <c r="ATX855" s="721"/>
      <c r="ATY855" s="721"/>
      <c r="ATZ855" s="721"/>
      <c r="AUA855" s="721"/>
      <c r="AUB855" s="721"/>
      <c r="AUC855" s="721"/>
      <c r="AUD855" s="721"/>
      <c r="AUE855" s="721"/>
      <c r="AUF855" s="721"/>
      <c r="AUG855" s="721"/>
      <c r="AUH855" s="721"/>
      <c r="AUI855" s="721"/>
      <c r="AUJ855" s="721"/>
      <c r="AUK855" s="721"/>
      <c r="AUL855" s="721"/>
      <c r="AUM855" s="721"/>
      <c r="AUN855" s="721"/>
      <c r="AUO855" s="721"/>
      <c r="AUP855" s="721"/>
      <c r="AUQ855" s="721"/>
      <c r="AUR855" s="721"/>
      <c r="AUS855" s="721"/>
      <c r="AUT855" s="721"/>
      <c r="AUU855" s="721"/>
      <c r="AUV855" s="721"/>
      <c r="AUW855" s="721"/>
      <c r="AUX855" s="721"/>
      <c r="AUY855" s="721"/>
      <c r="AUZ855" s="721"/>
      <c r="AVA855" s="721"/>
      <c r="AVB855" s="721"/>
      <c r="AVC855" s="721"/>
      <c r="AVD855" s="721"/>
      <c r="AVE855" s="721"/>
      <c r="AVF855" s="721"/>
      <c r="AVG855" s="721"/>
      <c r="AVH855" s="721"/>
      <c r="AVI855" s="721"/>
      <c r="AVJ855" s="721"/>
      <c r="AVK855" s="721"/>
    </row>
    <row r="856" spans="1:1259">
      <c r="A856" s="716"/>
      <c r="B856" s="723"/>
      <c r="C856" s="723"/>
      <c r="D856" s="714" t="s">
        <v>3247</v>
      </c>
      <c r="E856" s="676" t="s">
        <v>3276</v>
      </c>
      <c r="F856" s="703"/>
      <c r="G856" s="703"/>
      <c r="H856" s="703"/>
      <c r="I856" s="698" t="s">
        <v>1699</v>
      </c>
      <c r="J856" s="704"/>
      <c r="K856" s="705" t="s">
        <v>4912</v>
      </c>
      <c r="L856" s="703" t="s">
        <v>3319</v>
      </c>
      <c r="M856" s="706">
        <v>44546</v>
      </c>
      <c r="N856" s="706">
        <v>44652</v>
      </c>
      <c r="O856" s="706"/>
      <c r="P856" s="704"/>
      <c r="Q856" s="704"/>
      <c r="R856" s="704"/>
      <c r="S856" s="703" t="s">
        <v>3515</v>
      </c>
      <c r="T856" s="703">
        <v>60</v>
      </c>
      <c r="U856" s="703"/>
      <c r="V856" s="703" t="s">
        <v>985</v>
      </c>
      <c r="W856" s="703">
        <v>400</v>
      </c>
      <c r="X856" s="707">
        <v>768</v>
      </c>
      <c r="Y856" s="539">
        <f t="shared" si="39"/>
        <v>307200</v>
      </c>
      <c r="Z856" s="680">
        <v>0.46500000000000002</v>
      </c>
      <c r="AA856" s="681">
        <f t="shared" si="40"/>
        <v>142848</v>
      </c>
      <c r="AB856" s="682"/>
      <c r="AC856" s="683">
        <v>0</v>
      </c>
      <c r="AD856" s="692"/>
      <c r="AE856" s="684"/>
      <c r="AF856" s="695">
        <f t="shared" si="41"/>
        <v>142848</v>
      </c>
      <c r="AG856" s="676" t="s">
        <v>1073</v>
      </c>
      <c r="AH856" s="676"/>
      <c r="AI856" s="685">
        <v>60</v>
      </c>
      <c r="AJ856" s="676" t="s">
        <v>2674</v>
      </c>
      <c r="AK856" s="696" t="s">
        <v>1149</v>
      </c>
      <c r="AL856" s="676">
        <v>78218</v>
      </c>
      <c r="AM856" s="676" t="s">
        <v>52</v>
      </c>
      <c r="AN856" s="676" t="s">
        <v>50</v>
      </c>
      <c r="AO856" s="676"/>
      <c r="AP856" s="688" t="s">
        <v>38</v>
      </c>
      <c r="AQ856" s="688" t="s">
        <v>37</v>
      </c>
      <c r="AR856" s="688" t="s">
        <v>1257</v>
      </c>
      <c r="AS856" s="715"/>
      <c r="AT856" s="715"/>
      <c r="AU856" s="715"/>
      <c r="AV856" s="680">
        <v>0.46500000000000002</v>
      </c>
      <c r="AW856" s="721"/>
      <c r="AX856" s="721"/>
      <c r="AY856" s="721"/>
      <c r="AZ856" s="721"/>
      <c r="BA856" s="721"/>
      <c r="BB856" s="721"/>
      <c r="BC856" s="721"/>
      <c r="BD856" s="721"/>
      <c r="BE856" s="721"/>
      <c r="BF856" s="721"/>
      <c r="BG856" s="721"/>
      <c r="BH856" s="721"/>
      <c r="BI856" s="721"/>
      <c r="BJ856" s="721"/>
      <c r="BK856" s="721"/>
      <c r="BL856" s="721"/>
      <c r="BM856" s="721"/>
      <c r="BN856" s="721"/>
      <c r="BO856" s="721"/>
      <c r="BP856" s="721"/>
      <c r="BQ856" s="721"/>
      <c r="BR856" s="721"/>
      <c r="BS856" s="721"/>
      <c r="BT856" s="721"/>
      <c r="BU856" s="721"/>
      <c r="BV856" s="721"/>
      <c r="BW856" s="721"/>
      <c r="BX856" s="721"/>
      <c r="BY856" s="721"/>
      <c r="BZ856" s="721"/>
      <c r="CA856" s="721"/>
      <c r="CB856" s="721"/>
      <c r="CC856" s="721"/>
      <c r="CD856" s="721"/>
      <c r="CE856" s="721"/>
      <c r="CF856" s="721"/>
      <c r="CG856" s="721"/>
      <c r="CH856" s="721"/>
      <c r="CI856" s="721"/>
      <c r="CJ856" s="721"/>
      <c r="CK856" s="721"/>
      <c r="CL856" s="721"/>
      <c r="CM856" s="721"/>
      <c r="CN856" s="721"/>
      <c r="CO856" s="721"/>
      <c r="CP856" s="721"/>
      <c r="CQ856" s="721"/>
      <c r="CR856" s="721"/>
      <c r="CS856" s="721"/>
      <c r="CT856" s="721"/>
      <c r="CU856" s="721"/>
      <c r="CV856" s="721"/>
      <c r="CW856" s="721"/>
      <c r="CX856" s="721"/>
      <c r="CY856" s="721"/>
      <c r="CZ856" s="721"/>
      <c r="DA856" s="721"/>
      <c r="DB856" s="721"/>
      <c r="DC856" s="721"/>
      <c r="DD856" s="721"/>
      <c r="DE856" s="721"/>
      <c r="DF856" s="721"/>
      <c r="DG856" s="721"/>
      <c r="DH856" s="721"/>
      <c r="DI856" s="721"/>
      <c r="DJ856" s="721"/>
      <c r="DK856" s="721"/>
      <c r="DL856" s="721"/>
      <c r="DM856" s="721"/>
      <c r="DN856" s="721"/>
      <c r="DO856" s="721"/>
      <c r="DP856" s="721"/>
      <c r="DQ856" s="721"/>
      <c r="DR856" s="721"/>
      <c r="DS856" s="721"/>
      <c r="DT856" s="721"/>
      <c r="DU856" s="721"/>
      <c r="DV856" s="721"/>
      <c r="DW856" s="721"/>
      <c r="DX856" s="721"/>
      <c r="DY856" s="721"/>
      <c r="DZ856" s="721"/>
      <c r="EA856" s="721"/>
      <c r="EB856" s="721"/>
      <c r="EC856" s="721"/>
      <c r="ED856" s="721"/>
      <c r="EE856" s="721"/>
      <c r="EF856" s="721"/>
      <c r="EG856" s="721"/>
      <c r="EH856" s="721"/>
      <c r="EI856" s="721"/>
      <c r="EJ856" s="721"/>
      <c r="EK856" s="721"/>
      <c r="EL856" s="721"/>
      <c r="EM856" s="721"/>
      <c r="EN856" s="721"/>
      <c r="EO856" s="721"/>
      <c r="EP856" s="721"/>
      <c r="EQ856" s="721"/>
      <c r="ER856" s="721"/>
      <c r="ES856" s="721"/>
      <c r="ET856" s="721"/>
      <c r="EU856" s="721"/>
      <c r="EV856" s="721"/>
      <c r="EW856" s="721"/>
      <c r="EX856" s="721"/>
      <c r="EY856" s="721"/>
      <c r="EZ856" s="721"/>
      <c r="FA856" s="721"/>
      <c r="FB856" s="721"/>
      <c r="FC856" s="721"/>
      <c r="FD856" s="721"/>
      <c r="FE856" s="721"/>
      <c r="FF856" s="721"/>
      <c r="FG856" s="721"/>
      <c r="FH856" s="721"/>
      <c r="FI856" s="721"/>
      <c r="FJ856" s="721"/>
      <c r="FK856" s="721"/>
      <c r="FL856" s="721"/>
      <c r="FM856" s="721"/>
      <c r="FN856" s="721"/>
      <c r="FO856" s="721"/>
      <c r="FP856" s="721"/>
      <c r="FQ856" s="721"/>
      <c r="FR856" s="721"/>
      <c r="FS856" s="721"/>
      <c r="FT856" s="721"/>
      <c r="FU856" s="721"/>
      <c r="FV856" s="721"/>
      <c r="FW856" s="721"/>
      <c r="FX856" s="721"/>
      <c r="FY856" s="721"/>
      <c r="FZ856" s="721"/>
      <c r="GA856" s="721"/>
      <c r="GB856" s="721"/>
      <c r="GC856" s="721"/>
      <c r="GD856" s="721"/>
      <c r="GE856" s="721"/>
      <c r="GF856" s="721"/>
      <c r="GG856" s="721"/>
      <c r="GH856" s="721"/>
      <c r="GI856" s="721"/>
      <c r="GJ856" s="721"/>
      <c r="GK856" s="721"/>
      <c r="GL856" s="721"/>
      <c r="GM856" s="721"/>
      <c r="GN856" s="721"/>
      <c r="GO856" s="721"/>
      <c r="GP856" s="721"/>
      <c r="GQ856" s="721"/>
      <c r="GR856" s="721"/>
      <c r="GS856" s="721"/>
      <c r="GT856" s="721"/>
      <c r="GU856" s="721"/>
      <c r="GV856" s="721"/>
      <c r="GW856" s="721"/>
      <c r="GX856" s="721"/>
      <c r="GY856" s="721"/>
      <c r="GZ856" s="721"/>
      <c r="HA856" s="721"/>
      <c r="HB856" s="721"/>
      <c r="HC856" s="721"/>
      <c r="HD856" s="721"/>
      <c r="HE856" s="721"/>
      <c r="HF856" s="721"/>
      <c r="HG856" s="721"/>
      <c r="HH856" s="721"/>
      <c r="HI856" s="721"/>
      <c r="HJ856" s="721"/>
      <c r="HK856" s="721"/>
      <c r="HL856" s="721"/>
      <c r="HM856" s="721"/>
      <c r="HN856" s="721"/>
      <c r="HO856" s="721"/>
      <c r="HP856" s="721"/>
      <c r="HQ856" s="721"/>
      <c r="HR856" s="721"/>
      <c r="HS856" s="721"/>
      <c r="HT856" s="721"/>
      <c r="HU856" s="721"/>
      <c r="HV856" s="721"/>
      <c r="HW856" s="721"/>
      <c r="HX856" s="721"/>
      <c r="HY856" s="721"/>
      <c r="HZ856" s="721"/>
      <c r="IA856" s="721"/>
      <c r="IB856" s="721"/>
      <c r="IC856" s="721"/>
      <c r="ID856" s="721"/>
      <c r="IE856" s="721"/>
      <c r="IF856" s="721"/>
      <c r="IG856" s="721"/>
      <c r="IH856" s="721"/>
      <c r="II856" s="721"/>
      <c r="IJ856" s="721"/>
      <c r="IK856" s="721"/>
      <c r="IL856" s="721"/>
      <c r="IM856" s="721"/>
      <c r="IN856" s="721"/>
      <c r="IO856" s="721"/>
      <c r="IP856" s="721"/>
      <c r="IQ856" s="721"/>
      <c r="IR856" s="721"/>
      <c r="IS856" s="721"/>
      <c r="IT856" s="721"/>
      <c r="IU856" s="721"/>
      <c r="IV856" s="721"/>
      <c r="IW856" s="721"/>
      <c r="IX856" s="721"/>
      <c r="IY856" s="721"/>
      <c r="IZ856" s="721"/>
      <c r="JA856" s="721"/>
      <c r="JB856" s="721"/>
      <c r="JC856" s="721"/>
      <c r="JD856" s="721"/>
      <c r="JE856" s="721"/>
      <c r="JF856" s="721"/>
      <c r="JG856" s="721"/>
      <c r="JH856" s="721"/>
      <c r="JI856" s="721"/>
      <c r="JJ856" s="721"/>
      <c r="JK856" s="721"/>
      <c r="JL856" s="721"/>
      <c r="JM856" s="721"/>
      <c r="JN856" s="721"/>
      <c r="JO856" s="721"/>
      <c r="JP856" s="721"/>
      <c r="JQ856" s="721"/>
      <c r="JR856" s="721"/>
      <c r="JS856" s="721"/>
      <c r="JT856" s="721"/>
      <c r="JU856" s="721"/>
      <c r="JV856" s="721"/>
      <c r="JW856" s="721"/>
      <c r="JX856" s="721"/>
      <c r="JY856" s="721"/>
      <c r="JZ856" s="721"/>
      <c r="KA856" s="721"/>
      <c r="KB856" s="721"/>
      <c r="KC856" s="721"/>
      <c r="KD856" s="721"/>
      <c r="KE856" s="721"/>
      <c r="KF856" s="721"/>
      <c r="KG856" s="721"/>
      <c r="KH856" s="721"/>
      <c r="KI856" s="721"/>
      <c r="KJ856" s="721"/>
      <c r="KK856" s="721"/>
      <c r="KL856" s="721"/>
      <c r="KM856" s="721"/>
      <c r="KN856" s="721"/>
      <c r="KO856" s="721"/>
      <c r="KP856" s="721"/>
      <c r="KQ856" s="721"/>
      <c r="KR856" s="721"/>
      <c r="KS856" s="721"/>
      <c r="KT856" s="721"/>
      <c r="KU856" s="721"/>
      <c r="KV856" s="721"/>
      <c r="KW856" s="721"/>
      <c r="KX856" s="721"/>
      <c r="KY856" s="721"/>
      <c r="KZ856" s="721"/>
      <c r="LA856" s="721"/>
      <c r="LB856" s="721"/>
      <c r="LC856" s="721"/>
      <c r="LD856" s="721"/>
      <c r="LE856" s="721"/>
      <c r="LF856" s="721"/>
      <c r="LG856" s="721"/>
      <c r="LH856" s="721"/>
      <c r="LI856" s="721"/>
      <c r="LJ856" s="721"/>
      <c r="LK856" s="721"/>
      <c r="LL856" s="721"/>
      <c r="LM856" s="721"/>
      <c r="LN856" s="721"/>
      <c r="LO856" s="721"/>
      <c r="LP856" s="721"/>
      <c r="LQ856" s="721"/>
      <c r="LR856" s="721"/>
      <c r="LS856" s="721"/>
      <c r="LT856" s="721"/>
      <c r="LU856" s="721"/>
      <c r="LV856" s="721"/>
      <c r="LW856" s="721"/>
      <c r="LX856" s="721"/>
      <c r="LY856" s="721"/>
      <c r="LZ856" s="721"/>
      <c r="MA856" s="721"/>
      <c r="MB856" s="721"/>
      <c r="MC856" s="721"/>
      <c r="MD856" s="721"/>
      <c r="ME856" s="721"/>
      <c r="MF856" s="721"/>
      <c r="MG856" s="721"/>
      <c r="MH856" s="721"/>
      <c r="MI856" s="721"/>
      <c r="MJ856" s="721"/>
      <c r="MK856" s="721"/>
      <c r="ML856" s="721"/>
      <c r="MM856" s="721"/>
      <c r="MN856" s="721"/>
      <c r="MO856" s="721"/>
      <c r="MP856" s="721"/>
      <c r="MQ856" s="721"/>
      <c r="MR856" s="721"/>
      <c r="MS856" s="721"/>
      <c r="MT856" s="721"/>
      <c r="MU856" s="721"/>
      <c r="MV856" s="721"/>
      <c r="MW856" s="721"/>
      <c r="MX856" s="721"/>
      <c r="MY856" s="721"/>
      <c r="MZ856" s="721"/>
      <c r="NA856" s="721"/>
      <c r="NB856" s="721"/>
      <c r="NC856" s="721"/>
      <c r="ND856" s="721"/>
      <c r="NE856" s="721"/>
      <c r="NF856" s="721"/>
      <c r="NG856" s="721"/>
      <c r="NH856" s="721"/>
      <c r="NI856" s="721"/>
      <c r="NJ856" s="721"/>
      <c r="NK856" s="721"/>
      <c r="NL856" s="721"/>
      <c r="NM856" s="721"/>
      <c r="NN856" s="721"/>
      <c r="NO856" s="721"/>
      <c r="NP856" s="721"/>
      <c r="NQ856" s="721"/>
      <c r="NR856" s="721"/>
      <c r="NS856" s="721"/>
      <c r="NT856" s="721"/>
      <c r="NU856" s="721"/>
      <c r="NV856" s="721"/>
      <c r="NW856" s="721"/>
      <c r="NX856" s="721"/>
      <c r="NY856" s="721"/>
      <c r="NZ856" s="721"/>
      <c r="OA856" s="721"/>
      <c r="OB856" s="721"/>
      <c r="OC856" s="721"/>
      <c r="OD856" s="721"/>
      <c r="OE856" s="721"/>
      <c r="OF856" s="721"/>
      <c r="OG856" s="721"/>
      <c r="OH856" s="721"/>
      <c r="OI856" s="721"/>
      <c r="OJ856" s="721"/>
      <c r="OK856" s="721"/>
      <c r="OL856" s="721"/>
      <c r="OM856" s="721"/>
      <c r="ON856" s="721"/>
      <c r="OO856" s="721"/>
      <c r="OP856" s="721"/>
      <c r="OQ856" s="721"/>
      <c r="OR856" s="721"/>
      <c r="OS856" s="721"/>
      <c r="OT856" s="721"/>
      <c r="OU856" s="721"/>
      <c r="OV856" s="721"/>
      <c r="OW856" s="721"/>
      <c r="OX856" s="721"/>
      <c r="OY856" s="721"/>
      <c r="OZ856" s="721"/>
      <c r="PA856" s="721"/>
      <c r="PB856" s="721"/>
      <c r="PC856" s="721"/>
      <c r="PD856" s="721"/>
      <c r="PE856" s="721"/>
      <c r="PF856" s="721"/>
      <c r="PG856" s="721"/>
      <c r="PH856" s="721"/>
      <c r="PI856" s="721"/>
      <c r="PJ856" s="721"/>
      <c r="PK856" s="721"/>
      <c r="PL856" s="721"/>
      <c r="PM856" s="721"/>
      <c r="PN856" s="721"/>
      <c r="PO856" s="721"/>
      <c r="PP856" s="721"/>
      <c r="PQ856" s="721"/>
      <c r="PR856" s="721"/>
      <c r="PS856" s="721"/>
      <c r="PT856" s="721"/>
      <c r="PU856" s="721"/>
      <c r="PV856" s="721"/>
      <c r="PW856" s="721"/>
      <c r="PX856" s="721"/>
      <c r="PY856" s="721"/>
      <c r="PZ856" s="721"/>
      <c r="QA856" s="721"/>
      <c r="QB856" s="721"/>
      <c r="QC856" s="721"/>
      <c r="QD856" s="721"/>
      <c r="QE856" s="721"/>
      <c r="QF856" s="721"/>
      <c r="QG856" s="721"/>
      <c r="QH856" s="721"/>
      <c r="QI856" s="721"/>
      <c r="QJ856" s="721"/>
      <c r="QK856" s="721"/>
      <c r="QL856" s="721"/>
      <c r="QM856" s="721"/>
      <c r="QN856" s="721"/>
      <c r="QO856" s="721"/>
      <c r="QP856" s="721"/>
      <c r="QQ856" s="721"/>
      <c r="QR856" s="721"/>
      <c r="QS856" s="721"/>
      <c r="QT856" s="721"/>
      <c r="QU856" s="721"/>
      <c r="QV856" s="721"/>
      <c r="QW856" s="721"/>
      <c r="QX856" s="721"/>
      <c r="QY856" s="721"/>
      <c r="QZ856" s="721"/>
      <c r="RA856" s="721"/>
      <c r="RB856" s="721"/>
      <c r="RC856" s="721"/>
      <c r="RD856" s="721"/>
      <c r="RE856" s="721"/>
      <c r="RF856" s="721"/>
      <c r="RG856" s="721"/>
      <c r="RH856" s="721"/>
      <c r="RI856" s="721"/>
      <c r="RJ856" s="721"/>
      <c r="RK856" s="721"/>
      <c r="RL856" s="721"/>
      <c r="RM856" s="721"/>
      <c r="RN856" s="721"/>
      <c r="RO856" s="721"/>
      <c r="RP856" s="721"/>
      <c r="RQ856" s="721"/>
      <c r="RR856" s="721"/>
      <c r="RS856" s="721"/>
      <c r="RT856" s="721"/>
      <c r="RU856" s="721"/>
      <c r="RV856" s="721"/>
      <c r="RW856" s="721"/>
      <c r="RX856" s="721"/>
      <c r="RY856" s="721"/>
      <c r="RZ856" s="721"/>
      <c r="SA856" s="721"/>
      <c r="SB856" s="721"/>
      <c r="SC856" s="721"/>
      <c r="SD856" s="721"/>
      <c r="SE856" s="721"/>
      <c r="SF856" s="721"/>
      <c r="SG856" s="721"/>
      <c r="SH856" s="721"/>
      <c r="SI856" s="721"/>
      <c r="SJ856" s="721"/>
      <c r="SK856" s="721"/>
      <c r="SL856" s="721"/>
      <c r="SM856" s="721"/>
      <c r="SN856" s="721"/>
      <c r="SO856" s="721"/>
      <c r="SP856" s="721"/>
      <c r="SQ856" s="721"/>
      <c r="SR856" s="721"/>
      <c r="SS856" s="721"/>
      <c r="ST856" s="721"/>
      <c r="SU856" s="721"/>
      <c r="SV856" s="721"/>
      <c r="SW856" s="721"/>
      <c r="SX856" s="721"/>
      <c r="SY856" s="721"/>
      <c r="SZ856" s="721"/>
      <c r="TA856" s="721"/>
      <c r="TB856" s="721"/>
      <c r="TC856" s="721"/>
      <c r="TD856" s="721"/>
      <c r="TE856" s="721"/>
      <c r="TF856" s="721"/>
      <c r="TG856" s="721"/>
      <c r="TH856" s="721"/>
      <c r="TI856" s="721"/>
      <c r="TJ856" s="721"/>
      <c r="TK856" s="721"/>
      <c r="TL856" s="721"/>
      <c r="TM856" s="721"/>
      <c r="TN856" s="721"/>
      <c r="TO856" s="721"/>
      <c r="TP856" s="721"/>
      <c r="TQ856" s="721"/>
      <c r="TR856" s="721"/>
      <c r="TS856" s="721"/>
      <c r="TT856" s="721"/>
      <c r="TU856" s="721"/>
      <c r="TV856" s="721"/>
      <c r="TW856" s="721"/>
      <c r="TX856" s="721"/>
      <c r="TY856" s="721"/>
      <c r="TZ856" s="721"/>
      <c r="UA856" s="721"/>
      <c r="UB856" s="721"/>
      <c r="UC856" s="721"/>
      <c r="UD856" s="721"/>
      <c r="UE856" s="721"/>
      <c r="UF856" s="721"/>
      <c r="UG856" s="721"/>
      <c r="UH856" s="721"/>
      <c r="UI856" s="721"/>
      <c r="UJ856" s="721"/>
      <c r="UK856" s="721"/>
      <c r="UL856" s="721"/>
      <c r="UM856" s="721"/>
      <c r="UN856" s="721"/>
      <c r="UO856" s="721"/>
      <c r="UP856" s="721"/>
      <c r="UQ856" s="721"/>
      <c r="UR856" s="721"/>
      <c r="US856" s="721"/>
      <c r="UT856" s="721"/>
      <c r="UU856" s="721"/>
      <c r="UV856" s="721"/>
      <c r="UW856" s="721"/>
      <c r="UX856" s="721"/>
      <c r="UY856" s="721"/>
      <c r="UZ856" s="721"/>
      <c r="VA856" s="721"/>
      <c r="VB856" s="721"/>
      <c r="VC856" s="721"/>
      <c r="VD856" s="721"/>
      <c r="VE856" s="721"/>
      <c r="VF856" s="721"/>
      <c r="VG856" s="721"/>
      <c r="VH856" s="721"/>
      <c r="VI856" s="721"/>
      <c r="VJ856" s="721"/>
      <c r="VK856" s="721"/>
      <c r="VL856" s="721"/>
      <c r="VM856" s="721"/>
      <c r="VN856" s="721"/>
      <c r="VO856" s="721"/>
      <c r="VP856" s="721"/>
      <c r="VQ856" s="721"/>
      <c r="VR856" s="721"/>
      <c r="VS856" s="721"/>
      <c r="VT856" s="721"/>
      <c r="VU856" s="721"/>
      <c r="VV856" s="721"/>
      <c r="VW856" s="721"/>
      <c r="VX856" s="721"/>
      <c r="VY856" s="721"/>
      <c r="VZ856" s="721"/>
      <c r="WA856" s="721"/>
      <c r="WB856" s="721"/>
      <c r="WC856" s="721"/>
      <c r="WD856" s="721"/>
      <c r="WE856" s="721"/>
      <c r="WF856" s="721"/>
      <c r="WG856" s="721"/>
      <c r="WH856" s="721"/>
      <c r="WI856" s="721"/>
      <c r="WJ856" s="721"/>
      <c r="WK856" s="721"/>
      <c r="WL856" s="721"/>
      <c r="WM856" s="721"/>
      <c r="WN856" s="721"/>
      <c r="WO856" s="721"/>
      <c r="WP856" s="721"/>
      <c r="WQ856" s="721"/>
      <c r="WR856" s="721"/>
      <c r="WS856" s="721"/>
      <c r="WT856" s="721"/>
      <c r="WU856" s="721"/>
      <c r="WV856" s="721"/>
      <c r="WW856" s="721"/>
      <c r="WX856" s="721"/>
      <c r="WY856" s="721"/>
      <c r="WZ856" s="721"/>
      <c r="XA856" s="721"/>
      <c r="XB856" s="721"/>
      <c r="XC856" s="721"/>
      <c r="XD856" s="721"/>
      <c r="XE856" s="721"/>
      <c r="XF856" s="721"/>
      <c r="XG856" s="721"/>
      <c r="XH856" s="721"/>
      <c r="XI856" s="721"/>
      <c r="XJ856" s="721"/>
      <c r="XK856" s="721"/>
      <c r="XL856" s="721"/>
      <c r="XM856" s="721"/>
      <c r="XN856" s="721"/>
      <c r="XO856" s="721"/>
      <c r="XP856" s="721"/>
      <c r="XQ856" s="721"/>
      <c r="XR856" s="721"/>
      <c r="XS856" s="721"/>
      <c r="XT856" s="721"/>
      <c r="XU856" s="721"/>
      <c r="XV856" s="721"/>
      <c r="XW856" s="721"/>
      <c r="XX856" s="721"/>
      <c r="XY856" s="721"/>
      <c r="XZ856" s="721"/>
      <c r="YA856" s="721"/>
      <c r="YB856" s="721"/>
      <c r="YC856" s="721"/>
      <c r="YD856" s="721"/>
      <c r="YE856" s="721"/>
      <c r="YF856" s="721"/>
      <c r="YG856" s="721"/>
      <c r="YH856" s="721"/>
      <c r="YI856" s="721"/>
      <c r="YJ856" s="721"/>
      <c r="YK856" s="721"/>
      <c r="YL856" s="721"/>
      <c r="YM856" s="721"/>
      <c r="YN856" s="721"/>
      <c r="YO856" s="721"/>
      <c r="YP856" s="721"/>
      <c r="YQ856" s="721"/>
      <c r="YR856" s="721"/>
      <c r="YS856" s="721"/>
      <c r="YT856" s="721"/>
      <c r="YU856" s="721"/>
      <c r="YV856" s="721"/>
      <c r="YW856" s="721"/>
      <c r="YX856" s="721"/>
      <c r="YY856" s="721"/>
      <c r="YZ856" s="721"/>
      <c r="ZA856" s="721"/>
      <c r="ZB856" s="721"/>
      <c r="ZC856" s="721"/>
      <c r="ZD856" s="721"/>
      <c r="ZE856" s="721"/>
      <c r="ZF856" s="721"/>
      <c r="ZG856" s="721"/>
      <c r="ZH856" s="721"/>
      <c r="ZI856" s="721"/>
      <c r="ZJ856" s="721"/>
      <c r="ZK856" s="721"/>
      <c r="ZL856" s="721"/>
      <c r="ZM856" s="721"/>
      <c r="ZN856" s="721"/>
      <c r="ZO856" s="721"/>
      <c r="ZP856" s="721"/>
      <c r="ZQ856" s="721"/>
      <c r="ZR856" s="721"/>
      <c r="ZS856" s="721"/>
      <c r="ZT856" s="721"/>
      <c r="ZU856" s="721"/>
      <c r="ZV856" s="721"/>
      <c r="ZW856" s="721"/>
      <c r="ZX856" s="721"/>
      <c r="ZY856" s="721"/>
      <c r="ZZ856" s="721"/>
      <c r="AAA856" s="721"/>
      <c r="AAB856" s="721"/>
      <c r="AAC856" s="721"/>
      <c r="AAD856" s="721"/>
      <c r="AAE856" s="721"/>
      <c r="AAF856" s="721"/>
      <c r="AAG856" s="721"/>
      <c r="AAH856" s="721"/>
      <c r="AAI856" s="721"/>
      <c r="AAJ856" s="721"/>
      <c r="AAK856" s="721"/>
      <c r="AAL856" s="721"/>
      <c r="AAM856" s="721"/>
      <c r="AAN856" s="721"/>
      <c r="AAO856" s="721"/>
      <c r="AAP856" s="721"/>
      <c r="AAQ856" s="721"/>
      <c r="AAR856" s="721"/>
      <c r="AAS856" s="721"/>
      <c r="AAT856" s="721"/>
      <c r="AAU856" s="721"/>
      <c r="AAV856" s="721"/>
      <c r="AAW856" s="721"/>
      <c r="AAX856" s="721"/>
      <c r="AAY856" s="721"/>
      <c r="AAZ856" s="721"/>
      <c r="ABA856" s="721"/>
      <c r="ABB856" s="721"/>
      <c r="ABC856" s="721"/>
      <c r="ABD856" s="721"/>
      <c r="ABE856" s="721"/>
      <c r="ABF856" s="721"/>
      <c r="ABG856" s="721"/>
      <c r="ABH856" s="721"/>
      <c r="ABI856" s="721"/>
      <c r="ABJ856" s="721"/>
      <c r="ABK856" s="721"/>
      <c r="ABL856" s="721"/>
      <c r="ABM856" s="721"/>
      <c r="ABN856" s="721"/>
      <c r="ABO856" s="721"/>
      <c r="ABP856" s="721"/>
      <c r="ABQ856" s="721"/>
      <c r="ABR856" s="721"/>
      <c r="ABS856" s="721"/>
      <c r="ABT856" s="721"/>
      <c r="ABU856" s="721"/>
      <c r="ABV856" s="721"/>
      <c r="ABW856" s="721"/>
      <c r="ABX856" s="721"/>
      <c r="ABY856" s="721"/>
      <c r="ABZ856" s="721"/>
      <c r="ACA856" s="721"/>
      <c r="ACB856" s="721"/>
      <c r="ACC856" s="721"/>
      <c r="ACD856" s="721"/>
      <c r="ACE856" s="721"/>
      <c r="ACF856" s="721"/>
      <c r="ACG856" s="721"/>
      <c r="ACH856" s="721"/>
      <c r="ACI856" s="721"/>
      <c r="ACJ856" s="721"/>
      <c r="ACK856" s="721"/>
      <c r="ACL856" s="721"/>
      <c r="ACM856" s="721"/>
      <c r="ACN856" s="721"/>
      <c r="ACO856" s="721"/>
      <c r="ACP856" s="721"/>
      <c r="ACQ856" s="721"/>
      <c r="ACR856" s="721"/>
      <c r="ACS856" s="721"/>
      <c r="ACT856" s="721"/>
      <c r="ACU856" s="721"/>
      <c r="ACV856" s="721"/>
      <c r="ACW856" s="721"/>
      <c r="ACX856" s="721"/>
      <c r="ACY856" s="721"/>
      <c r="ACZ856" s="721"/>
      <c r="ADA856" s="721"/>
      <c r="ADB856" s="721"/>
      <c r="ADC856" s="721"/>
      <c r="ADD856" s="721"/>
      <c r="ADE856" s="721"/>
      <c r="ADF856" s="721"/>
      <c r="ADG856" s="721"/>
      <c r="ADH856" s="721"/>
      <c r="ADI856" s="721"/>
      <c r="ADJ856" s="721"/>
      <c r="ADK856" s="721"/>
      <c r="ADL856" s="721"/>
      <c r="ADM856" s="721"/>
      <c r="ADN856" s="721"/>
      <c r="ADO856" s="721"/>
      <c r="ADP856" s="721"/>
      <c r="ADQ856" s="721"/>
      <c r="ADR856" s="721"/>
      <c r="ADS856" s="721"/>
      <c r="ADT856" s="721"/>
      <c r="ADU856" s="721"/>
      <c r="ADV856" s="721"/>
      <c r="ADW856" s="721"/>
      <c r="ADX856" s="721"/>
      <c r="ADY856" s="721"/>
      <c r="ADZ856" s="721"/>
      <c r="AEA856" s="721"/>
      <c r="AEB856" s="721"/>
      <c r="AEC856" s="721"/>
      <c r="AED856" s="721"/>
      <c r="AEE856" s="721"/>
      <c r="AEF856" s="721"/>
      <c r="AEG856" s="721"/>
      <c r="AEH856" s="721"/>
      <c r="AEI856" s="721"/>
      <c r="AEJ856" s="721"/>
      <c r="AEK856" s="721"/>
      <c r="AEL856" s="721"/>
      <c r="AEM856" s="721"/>
      <c r="AEN856" s="721"/>
      <c r="AEO856" s="721"/>
      <c r="AEP856" s="721"/>
      <c r="AEQ856" s="721"/>
      <c r="AER856" s="721"/>
      <c r="AES856" s="721"/>
      <c r="AET856" s="721"/>
      <c r="AEU856" s="721"/>
      <c r="AEV856" s="721"/>
      <c r="AEW856" s="721"/>
      <c r="AEX856" s="721"/>
      <c r="AEY856" s="721"/>
      <c r="AEZ856" s="721"/>
      <c r="AFA856" s="721"/>
      <c r="AFB856" s="721"/>
      <c r="AFC856" s="721"/>
      <c r="AFD856" s="721"/>
      <c r="AFE856" s="721"/>
      <c r="AFF856" s="721"/>
      <c r="AFG856" s="721"/>
      <c r="AFH856" s="721"/>
      <c r="AFI856" s="721"/>
      <c r="AFJ856" s="721"/>
      <c r="AFK856" s="721"/>
      <c r="AFL856" s="721"/>
      <c r="AFM856" s="721"/>
      <c r="AFN856" s="721"/>
      <c r="AFO856" s="721"/>
      <c r="AFP856" s="721"/>
      <c r="AFQ856" s="721"/>
      <c r="AFR856" s="721"/>
      <c r="AFS856" s="721"/>
      <c r="AFT856" s="721"/>
      <c r="AFU856" s="721"/>
      <c r="AFV856" s="721"/>
      <c r="AFW856" s="721"/>
      <c r="AFX856" s="721"/>
      <c r="AFY856" s="721"/>
      <c r="AFZ856" s="721"/>
      <c r="AGA856" s="721"/>
      <c r="AGB856" s="721"/>
      <c r="AGC856" s="721"/>
      <c r="AGD856" s="721"/>
      <c r="AGE856" s="721"/>
      <c r="AGF856" s="721"/>
      <c r="AGG856" s="721"/>
      <c r="AGH856" s="721"/>
      <c r="AGI856" s="721"/>
      <c r="AGJ856" s="721"/>
      <c r="AGK856" s="721"/>
      <c r="AGL856" s="721"/>
      <c r="AGM856" s="721"/>
      <c r="AGN856" s="721"/>
      <c r="AGO856" s="721"/>
      <c r="AGP856" s="721"/>
      <c r="AGQ856" s="721"/>
      <c r="AGR856" s="721"/>
      <c r="AGS856" s="721"/>
      <c r="AGT856" s="721"/>
      <c r="AGU856" s="721"/>
      <c r="AGV856" s="721"/>
      <c r="AGW856" s="721"/>
      <c r="AGX856" s="721"/>
      <c r="AGY856" s="721"/>
      <c r="AGZ856" s="721"/>
      <c r="AHA856" s="721"/>
      <c r="AHB856" s="721"/>
      <c r="AHC856" s="721"/>
      <c r="AHD856" s="721"/>
      <c r="AHE856" s="721"/>
      <c r="AHF856" s="721"/>
      <c r="AHG856" s="721"/>
      <c r="AHH856" s="721"/>
      <c r="AHI856" s="721"/>
      <c r="AHJ856" s="721"/>
      <c r="AHK856" s="721"/>
      <c r="AHL856" s="721"/>
      <c r="AHM856" s="721"/>
      <c r="AHN856" s="721"/>
      <c r="AHO856" s="721"/>
      <c r="AHP856" s="721"/>
      <c r="AHQ856" s="721"/>
      <c r="AHR856" s="721"/>
      <c r="AHS856" s="721"/>
      <c r="AHT856" s="721"/>
      <c r="AHU856" s="721"/>
      <c r="AHV856" s="721"/>
      <c r="AHW856" s="721"/>
      <c r="AHX856" s="721"/>
      <c r="AHY856" s="721"/>
      <c r="AHZ856" s="721"/>
      <c r="AIA856" s="721"/>
      <c r="AIB856" s="721"/>
      <c r="AIC856" s="721"/>
      <c r="AID856" s="721"/>
      <c r="AIE856" s="721"/>
      <c r="AIF856" s="721"/>
      <c r="AIG856" s="721"/>
      <c r="AIH856" s="721"/>
      <c r="AII856" s="721"/>
      <c r="AIJ856" s="721"/>
      <c r="AIK856" s="721"/>
      <c r="AIL856" s="721"/>
      <c r="AIM856" s="721"/>
      <c r="AIN856" s="721"/>
      <c r="AIO856" s="721"/>
      <c r="AIP856" s="721"/>
      <c r="AIQ856" s="721"/>
      <c r="AIR856" s="721"/>
      <c r="AIS856" s="721"/>
      <c r="AIT856" s="721"/>
      <c r="AIU856" s="721"/>
      <c r="AIV856" s="721"/>
      <c r="AIW856" s="721"/>
      <c r="AIX856" s="721"/>
      <c r="AIY856" s="721"/>
      <c r="AIZ856" s="721"/>
      <c r="AJA856" s="721"/>
      <c r="AJB856" s="721"/>
      <c r="AJC856" s="721"/>
      <c r="AJD856" s="721"/>
      <c r="AJE856" s="721"/>
      <c r="AJF856" s="721"/>
      <c r="AJG856" s="721"/>
      <c r="AJH856" s="721"/>
      <c r="AJI856" s="721"/>
      <c r="AJJ856" s="721"/>
      <c r="AJK856" s="721"/>
      <c r="AJL856" s="721"/>
      <c r="AJM856" s="721"/>
      <c r="AJN856" s="721"/>
      <c r="AJO856" s="721"/>
      <c r="AJP856" s="721"/>
      <c r="AJQ856" s="721"/>
      <c r="AJR856" s="721"/>
      <c r="AJS856" s="721"/>
      <c r="AJT856" s="721"/>
      <c r="AJU856" s="721"/>
      <c r="AJV856" s="721"/>
      <c r="AJW856" s="721"/>
      <c r="AJX856" s="721"/>
      <c r="AJY856" s="721"/>
      <c r="AJZ856" s="721"/>
      <c r="AKA856" s="721"/>
      <c r="AKB856" s="721"/>
      <c r="AKC856" s="721"/>
      <c r="AKD856" s="721"/>
      <c r="AKE856" s="721"/>
      <c r="AKF856" s="721"/>
      <c r="AKG856" s="721"/>
      <c r="AKH856" s="721"/>
      <c r="AKI856" s="721"/>
      <c r="AKJ856" s="721"/>
      <c r="AKK856" s="721"/>
      <c r="AKL856" s="721"/>
      <c r="AKM856" s="721"/>
      <c r="AKN856" s="721"/>
      <c r="AKO856" s="721"/>
      <c r="AKP856" s="721"/>
      <c r="AKQ856" s="721"/>
      <c r="AKR856" s="721"/>
      <c r="AKS856" s="721"/>
      <c r="AKT856" s="721"/>
      <c r="AKU856" s="721"/>
      <c r="AKV856" s="721"/>
      <c r="AKW856" s="721"/>
      <c r="AKX856" s="721"/>
      <c r="AKY856" s="721"/>
      <c r="AKZ856" s="721"/>
      <c r="ALA856" s="721"/>
      <c r="ALB856" s="721"/>
      <c r="ALC856" s="721"/>
      <c r="ALD856" s="721"/>
      <c r="ALE856" s="721"/>
      <c r="ALF856" s="721"/>
      <c r="ALG856" s="721"/>
      <c r="ALH856" s="721"/>
      <c r="ALI856" s="721"/>
      <c r="ALJ856" s="721"/>
      <c r="ALK856" s="721"/>
      <c r="ALL856" s="721"/>
      <c r="ALM856" s="721"/>
      <c r="ALN856" s="721"/>
      <c r="ALO856" s="721"/>
      <c r="ALP856" s="721"/>
      <c r="ALQ856" s="721"/>
      <c r="ALR856" s="721"/>
      <c r="ALS856" s="721"/>
      <c r="ALT856" s="721"/>
      <c r="ALU856" s="721"/>
      <c r="ALV856" s="721"/>
      <c r="ALW856" s="721"/>
      <c r="ALX856" s="721"/>
      <c r="ALY856" s="721"/>
      <c r="ALZ856" s="721"/>
      <c r="AMA856" s="721"/>
      <c r="AMB856" s="721"/>
      <c r="AMC856" s="721"/>
      <c r="AMD856" s="721"/>
      <c r="AME856" s="721"/>
      <c r="AMF856" s="721"/>
      <c r="AMG856" s="721"/>
      <c r="AMH856" s="721"/>
      <c r="AMI856" s="721"/>
      <c r="AMJ856" s="721"/>
      <c r="AMK856" s="721"/>
      <c r="AML856" s="721"/>
      <c r="AMM856" s="721"/>
      <c r="AMN856" s="721"/>
      <c r="AMO856" s="721"/>
      <c r="AMP856" s="721"/>
      <c r="AMQ856" s="721"/>
      <c r="AMR856" s="721"/>
      <c r="AMS856" s="721"/>
      <c r="AMT856" s="721"/>
      <c r="AMU856" s="721"/>
      <c r="AMV856" s="721"/>
      <c r="AMW856" s="721"/>
      <c r="AMX856" s="721"/>
      <c r="AMY856" s="721"/>
      <c r="AMZ856" s="721"/>
      <c r="ANA856" s="721"/>
      <c r="ANB856" s="721"/>
      <c r="ANC856" s="721"/>
      <c r="AND856" s="721"/>
      <c r="ANE856" s="721"/>
      <c r="ANF856" s="721"/>
      <c r="ANG856" s="721"/>
      <c r="ANH856" s="721"/>
      <c r="ANI856" s="721"/>
      <c r="ANJ856" s="721"/>
      <c r="ANK856" s="721"/>
      <c r="ANL856" s="721"/>
      <c r="ANM856" s="721"/>
      <c r="ANN856" s="721"/>
      <c r="ANO856" s="721"/>
      <c r="ANP856" s="721"/>
      <c r="ANQ856" s="721"/>
      <c r="ANR856" s="721"/>
      <c r="ANS856" s="721"/>
      <c r="ANT856" s="721"/>
      <c r="ANU856" s="721"/>
      <c r="ANV856" s="721"/>
      <c r="ANW856" s="721"/>
      <c r="ANX856" s="721"/>
      <c r="ANY856" s="721"/>
      <c r="ANZ856" s="721"/>
      <c r="AOA856" s="721"/>
      <c r="AOB856" s="721"/>
      <c r="AOC856" s="721"/>
      <c r="AOD856" s="721"/>
      <c r="AOE856" s="721"/>
      <c r="AOF856" s="721"/>
      <c r="AOG856" s="721"/>
      <c r="AOH856" s="721"/>
      <c r="AOI856" s="721"/>
      <c r="AOJ856" s="721"/>
      <c r="AOK856" s="721"/>
      <c r="AOL856" s="721"/>
      <c r="AOM856" s="721"/>
      <c r="AON856" s="721"/>
      <c r="AOO856" s="721"/>
      <c r="AOP856" s="721"/>
      <c r="AOQ856" s="721"/>
      <c r="AOR856" s="721"/>
      <c r="AOS856" s="721"/>
      <c r="AOT856" s="721"/>
      <c r="AOU856" s="721"/>
      <c r="AOV856" s="721"/>
      <c r="AOW856" s="721"/>
      <c r="AOX856" s="721"/>
      <c r="AOY856" s="721"/>
      <c r="AOZ856" s="721"/>
      <c r="APA856" s="721"/>
      <c r="APB856" s="721"/>
      <c r="APC856" s="721"/>
      <c r="APD856" s="721"/>
      <c r="APE856" s="721"/>
      <c r="APF856" s="721"/>
      <c r="APG856" s="721"/>
      <c r="APH856" s="721"/>
      <c r="API856" s="721"/>
      <c r="APJ856" s="721"/>
      <c r="APK856" s="721"/>
      <c r="APL856" s="721"/>
      <c r="APM856" s="721"/>
      <c r="APN856" s="721"/>
      <c r="APO856" s="721"/>
      <c r="APP856" s="721"/>
      <c r="APQ856" s="721"/>
      <c r="APR856" s="721"/>
      <c r="APS856" s="721"/>
      <c r="APT856" s="721"/>
      <c r="APU856" s="721"/>
      <c r="APV856" s="721"/>
      <c r="APW856" s="721"/>
      <c r="APX856" s="721"/>
      <c r="APY856" s="721"/>
      <c r="APZ856" s="721"/>
      <c r="AQA856" s="721"/>
      <c r="AQB856" s="721"/>
      <c r="AQC856" s="721"/>
      <c r="AQD856" s="721"/>
      <c r="AQE856" s="721"/>
      <c r="AQF856" s="721"/>
      <c r="AQG856" s="721"/>
      <c r="AQH856" s="721"/>
      <c r="AQI856" s="721"/>
      <c r="AQJ856" s="721"/>
      <c r="AQK856" s="721"/>
      <c r="AQL856" s="721"/>
      <c r="AQM856" s="721"/>
      <c r="AQN856" s="721"/>
      <c r="AQO856" s="721"/>
      <c r="AQP856" s="721"/>
      <c r="AQQ856" s="721"/>
      <c r="AQR856" s="721"/>
      <c r="AQS856" s="721"/>
      <c r="AQT856" s="721"/>
      <c r="AQU856" s="721"/>
      <c r="AQV856" s="721"/>
      <c r="AQW856" s="721"/>
      <c r="AQX856" s="721"/>
      <c r="AQY856" s="721"/>
      <c r="AQZ856" s="721"/>
      <c r="ARA856" s="721"/>
      <c r="ARB856" s="721"/>
      <c r="ARC856" s="721"/>
      <c r="ARD856" s="721"/>
      <c r="ARE856" s="721"/>
      <c r="ARF856" s="721"/>
      <c r="ARG856" s="721"/>
      <c r="ARH856" s="721"/>
      <c r="ARI856" s="721"/>
      <c r="ARJ856" s="721"/>
      <c r="ARK856" s="721"/>
      <c r="ARL856" s="721"/>
      <c r="ARM856" s="721"/>
      <c r="ARN856" s="721"/>
      <c r="ARO856" s="721"/>
      <c r="ARP856" s="721"/>
      <c r="ARQ856" s="721"/>
      <c r="ARR856" s="721"/>
      <c r="ARS856" s="721"/>
      <c r="ART856" s="721"/>
      <c r="ARU856" s="721"/>
      <c r="ARV856" s="721"/>
      <c r="ARW856" s="721"/>
      <c r="ARX856" s="721"/>
      <c r="ARY856" s="721"/>
      <c r="ARZ856" s="721"/>
      <c r="ASA856" s="721"/>
      <c r="ASB856" s="721"/>
      <c r="ASC856" s="721"/>
      <c r="ASD856" s="721"/>
      <c r="ASE856" s="721"/>
      <c r="ASF856" s="721"/>
      <c r="ASG856" s="721"/>
      <c r="ASH856" s="721"/>
      <c r="ASI856" s="721"/>
      <c r="ASJ856" s="721"/>
      <c r="ASK856" s="721"/>
      <c r="ASL856" s="721"/>
      <c r="ASM856" s="721"/>
      <c r="ASN856" s="721"/>
      <c r="ASO856" s="721"/>
      <c r="ASP856" s="721"/>
      <c r="ASQ856" s="721"/>
      <c r="ASR856" s="721"/>
      <c r="ASS856" s="721"/>
      <c r="AST856" s="721"/>
      <c r="ASU856" s="721"/>
      <c r="ASV856" s="721"/>
      <c r="ASW856" s="721"/>
      <c r="ASX856" s="721"/>
      <c r="ASY856" s="721"/>
      <c r="ASZ856" s="721"/>
      <c r="ATA856" s="721"/>
      <c r="ATB856" s="721"/>
      <c r="ATC856" s="721"/>
      <c r="ATD856" s="721"/>
      <c r="ATE856" s="721"/>
      <c r="ATF856" s="721"/>
      <c r="ATG856" s="721"/>
      <c r="ATH856" s="721"/>
      <c r="ATI856" s="721"/>
      <c r="ATJ856" s="721"/>
      <c r="ATK856" s="721"/>
      <c r="ATL856" s="721"/>
      <c r="ATM856" s="721"/>
      <c r="ATN856" s="721"/>
      <c r="ATO856" s="721"/>
      <c r="ATP856" s="721"/>
      <c r="ATQ856" s="721"/>
      <c r="ATR856" s="721"/>
      <c r="ATS856" s="721"/>
      <c r="ATT856" s="721"/>
      <c r="ATU856" s="721"/>
      <c r="ATV856" s="721"/>
      <c r="ATW856" s="721"/>
      <c r="ATX856" s="721"/>
      <c r="ATY856" s="721"/>
      <c r="ATZ856" s="721"/>
      <c r="AUA856" s="721"/>
      <c r="AUB856" s="721"/>
      <c r="AUC856" s="721"/>
      <c r="AUD856" s="721"/>
      <c r="AUE856" s="721"/>
      <c r="AUF856" s="721"/>
      <c r="AUG856" s="721"/>
      <c r="AUH856" s="721"/>
      <c r="AUI856" s="721"/>
      <c r="AUJ856" s="721"/>
      <c r="AUK856" s="721"/>
      <c r="AUL856" s="721"/>
      <c r="AUM856" s="721"/>
      <c r="AUN856" s="721"/>
      <c r="AUO856" s="721"/>
      <c r="AUP856" s="721"/>
      <c r="AUQ856" s="721"/>
      <c r="AUR856" s="721"/>
      <c r="AUS856" s="721"/>
      <c r="AUT856" s="721"/>
      <c r="AUU856" s="721"/>
      <c r="AUV856" s="721"/>
      <c r="AUW856" s="721"/>
      <c r="AUX856" s="721"/>
      <c r="AUY856" s="721"/>
      <c r="AUZ856" s="721"/>
      <c r="AVA856" s="721"/>
      <c r="AVB856" s="721"/>
      <c r="AVC856" s="721"/>
      <c r="AVD856" s="721"/>
      <c r="AVE856" s="721"/>
      <c r="AVF856" s="721"/>
      <c r="AVG856" s="721"/>
      <c r="AVH856" s="721"/>
      <c r="AVI856" s="721"/>
      <c r="AVJ856" s="721"/>
      <c r="AVK856" s="721"/>
    </row>
    <row r="857" spans="1:1259">
      <c r="A857" s="716"/>
      <c r="B857" s="723"/>
      <c r="C857" s="723"/>
      <c r="D857" s="714" t="s">
        <v>3247</v>
      </c>
      <c r="E857" s="676" t="s">
        <v>3276</v>
      </c>
      <c r="F857" s="703"/>
      <c r="G857" s="703"/>
      <c r="H857" s="703"/>
      <c r="I857" s="698" t="s">
        <v>1699</v>
      </c>
      <c r="J857" s="704"/>
      <c r="K857" s="705" t="s">
        <v>4913</v>
      </c>
      <c r="L857" s="703" t="s">
        <v>3319</v>
      </c>
      <c r="M857" s="706">
        <v>44546</v>
      </c>
      <c r="N857" s="706">
        <v>44652</v>
      </c>
      <c r="O857" s="706"/>
      <c r="P857" s="704"/>
      <c r="Q857" s="704"/>
      <c r="R857" s="704"/>
      <c r="S857" s="703" t="s">
        <v>3515</v>
      </c>
      <c r="T857" s="703">
        <v>60</v>
      </c>
      <c r="U857" s="703"/>
      <c r="V857" s="703" t="s">
        <v>985</v>
      </c>
      <c r="W857" s="703">
        <v>400</v>
      </c>
      <c r="X857" s="707">
        <v>768</v>
      </c>
      <c r="Y857" s="539">
        <f t="shared" si="39"/>
        <v>307200</v>
      </c>
      <c r="Z857" s="680">
        <v>0.46500000000000002</v>
      </c>
      <c r="AA857" s="681">
        <f t="shared" si="40"/>
        <v>142848</v>
      </c>
      <c r="AB857" s="682"/>
      <c r="AC857" s="683">
        <v>0</v>
      </c>
      <c r="AD857" s="692"/>
      <c r="AE857" s="684"/>
      <c r="AF857" s="695">
        <f t="shared" si="41"/>
        <v>142848</v>
      </c>
      <c r="AG857" s="676" t="s">
        <v>1073</v>
      </c>
      <c r="AH857" s="676"/>
      <c r="AI857" s="685">
        <v>60</v>
      </c>
      <c r="AJ857" s="676" t="s">
        <v>2674</v>
      </c>
      <c r="AK857" s="696" t="s">
        <v>1149</v>
      </c>
      <c r="AL857" s="676">
        <v>78218</v>
      </c>
      <c r="AM857" s="676" t="s">
        <v>52</v>
      </c>
      <c r="AN857" s="676" t="s">
        <v>50</v>
      </c>
      <c r="AO857" s="676"/>
      <c r="AP857" s="688" t="s">
        <v>38</v>
      </c>
      <c r="AQ857" s="688" t="s">
        <v>37</v>
      </c>
      <c r="AR857" s="688" t="s">
        <v>1257</v>
      </c>
      <c r="AS857" s="715"/>
      <c r="AT857" s="715"/>
      <c r="AU857" s="715"/>
      <c r="AV857" s="680">
        <v>0.46500000000000002</v>
      </c>
      <c r="AW857" s="721"/>
      <c r="AX857" s="721"/>
      <c r="AY857" s="721"/>
      <c r="AZ857" s="721"/>
      <c r="BA857" s="721"/>
      <c r="BB857" s="721"/>
      <c r="BC857" s="721"/>
      <c r="BD857" s="721"/>
      <c r="BE857" s="721"/>
      <c r="BF857" s="721"/>
      <c r="BG857" s="721"/>
      <c r="BH857" s="721"/>
      <c r="BI857" s="721"/>
      <c r="BJ857" s="721"/>
      <c r="BK857" s="721"/>
      <c r="BL857" s="721"/>
      <c r="BM857" s="721"/>
      <c r="BN857" s="721"/>
      <c r="BO857" s="721"/>
      <c r="BP857" s="721"/>
      <c r="BQ857" s="721"/>
      <c r="BR857" s="721"/>
      <c r="BS857" s="721"/>
      <c r="BT857" s="721"/>
      <c r="BU857" s="721"/>
      <c r="BV857" s="721"/>
      <c r="BW857" s="721"/>
      <c r="BX857" s="721"/>
      <c r="BY857" s="721"/>
      <c r="BZ857" s="721"/>
      <c r="CA857" s="721"/>
      <c r="CB857" s="721"/>
      <c r="CC857" s="721"/>
      <c r="CD857" s="721"/>
      <c r="CE857" s="721"/>
      <c r="CF857" s="721"/>
      <c r="CG857" s="721"/>
      <c r="CH857" s="721"/>
      <c r="CI857" s="721"/>
      <c r="CJ857" s="721"/>
      <c r="CK857" s="721"/>
      <c r="CL857" s="721"/>
      <c r="CM857" s="721"/>
      <c r="CN857" s="721"/>
      <c r="CO857" s="721"/>
      <c r="CP857" s="721"/>
      <c r="CQ857" s="721"/>
      <c r="CR857" s="721"/>
      <c r="CS857" s="721"/>
      <c r="CT857" s="721"/>
      <c r="CU857" s="721"/>
      <c r="CV857" s="721"/>
      <c r="CW857" s="721"/>
      <c r="CX857" s="721"/>
      <c r="CY857" s="721"/>
      <c r="CZ857" s="721"/>
      <c r="DA857" s="721"/>
      <c r="DB857" s="721"/>
      <c r="DC857" s="721"/>
      <c r="DD857" s="721"/>
      <c r="DE857" s="721"/>
      <c r="DF857" s="721"/>
      <c r="DG857" s="721"/>
      <c r="DH857" s="721"/>
      <c r="DI857" s="721"/>
      <c r="DJ857" s="721"/>
      <c r="DK857" s="721"/>
      <c r="DL857" s="721"/>
      <c r="DM857" s="721"/>
      <c r="DN857" s="721"/>
      <c r="DO857" s="721"/>
      <c r="DP857" s="721"/>
      <c r="DQ857" s="721"/>
      <c r="DR857" s="721"/>
      <c r="DS857" s="721"/>
      <c r="DT857" s="721"/>
      <c r="DU857" s="721"/>
      <c r="DV857" s="721"/>
      <c r="DW857" s="721"/>
      <c r="DX857" s="721"/>
      <c r="DY857" s="721"/>
      <c r="DZ857" s="721"/>
      <c r="EA857" s="721"/>
      <c r="EB857" s="721"/>
      <c r="EC857" s="721"/>
      <c r="ED857" s="721"/>
      <c r="EE857" s="721"/>
      <c r="EF857" s="721"/>
      <c r="EG857" s="721"/>
      <c r="EH857" s="721"/>
      <c r="EI857" s="721"/>
      <c r="EJ857" s="721"/>
      <c r="EK857" s="721"/>
      <c r="EL857" s="721"/>
      <c r="EM857" s="721"/>
      <c r="EN857" s="721"/>
      <c r="EO857" s="721"/>
      <c r="EP857" s="721"/>
      <c r="EQ857" s="721"/>
      <c r="ER857" s="721"/>
      <c r="ES857" s="721"/>
      <c r="ET857" s="721"/>
      <c r="EU857" s="721"/>
      <c r="EV857" s="721"/>
      <c r="EW857" s="721"/>
      <c r="EX857" s="721"/>
      <c r="EY857" s="721"/>
      <c r="EZ857" s="721"/>
      <c r="FA857" s="721"/>
      <c r="FB857" s="721"/>
      <c r="FC857" s="721"/>
      <c r="FD857" s="721"/>
      <c r="FE857" s="721"/>
      <c r="FF857" s="721"/>
      <c r="FG857" s="721"/>
      <c r="FH857" s="721"/>
      <c r="FI857" s="721"/>
      <c r="FJ857" s="721"/>
      <c r="FK857" s="721"/>
      <c r="FL857" s="721"/>
      <c r="FM857" s="721"/>
      <c r="FN857" s="721"/>
      <c r="FO857" s="721"/>
      <c r="FP857" s="721"/>
      <c r="FQ857" s="721"/>
      <c r="FR857" s="721"/>
      <c r="FS857" s="721"/>
      <c r="FT857" s="721"/>
      <c r="FU857" s="721"/>
      <c r="FV857" s="721"/>
      <c r="FW857" s="721"/>
      <c r="FX857" s="721"/>
      <c r="FY857" s="721"/>
      <c r="FZ857" s="721"/>
      <c r="GA857" s="721"/>
      <c r="GB857" s="721"/>
      <c r="GC857" s="721"/>
      <c r="GD857" s="721"/>
      <c r="GE857" s="721"/>
      <c r="GF857" s="721"/>
      <c r="GG857" s="721"/>
      <c r="GH857" s="721"/>
      <c r="GI857" s="721"/>
      <c r="GJ857" s="721"/>
      <c r="GK857" s="721"/>
      <c r="GL857" s="721"/>
      <c r="GM857" s="721"/>
      <c r="GN857" s="721"/>
      <c r="GO857" s="721"/>
      <c r="GP857" s="721"/>
      <c r="GQ857" s="721"/>
      <c r="GR857" s="721"/>
      <c r="GS857" s="721"/>
      <c r="GT857" s="721"/>
      <c r="GU857" s="721"/>
      <c r="GV857" s="721"/>
      <c r="GW857" s="721"/>
      <c r="GX857" s="721"/>
      <c r="GY857" s="721"/>
      <c r="GZ857" s="721"/>
      <c r="HA857" s="721"/>
      <c r="HB857" s="721"/>
      <c r="HC857" s="721"/>
      <c r="HD857" s="721"/>
      <c r="HE857" s="721"/>
      <c r="HF857" s="721"/>
      <c r="HG857" s="721"/>
      <c r="HH857" s="721"/>
      <c r="HI857" s="721"/>
      <c r="HJ857" s="721"/>
      <c r="HK857" s="721"/>
      <c r="HL857" s="721"/>
      <c r="HM857" s="721"/>
      <c r="HN857" s="721"/>
      <c r="HO857" s="721"/>
      <c r="HP857" s="721"/>
      <c r="HQ857" s="721"/>
      <c r="HR857" s="721"/>
      <c r="HS857" s="721"/>
      <c r="HT857" s="721"/>
      <c r="HU857" s="721"/>
      <c r="HV857" s="721"/>
      <c r="HW857" s="721"/>
      <c r="HX857" s="721"/>
      <c r="HY857" s="721"/>
      <c r="HZ857" s="721"/>
      <c r="IA857" s="721"/>
      <c r="IB857" s="721"/>
      <c r="IC857" s="721"/>
      <c r="ID857" s="721"/>
      <c r="IE857" s="721"/>
      <c r="IF857" s="721"/>
      <c r="IG857" s="721"/>
      <c r="IH857" s="721"/>
      <c r="II857" s="721"/>
      <c r="IJ857" s="721"/>
      <c r="IK857" s="721"/>
      <c r="IL857" s="721"/>
      <c r="IM857" s="721"/>
      <c r="IN857" s="721"/>
      <c r="IO857" s="721"/>
      <c r="IP857" s="721"/>
      <c r="IQ857" s="721"/>
      <c r="IR857" s="721"/>
      <c r="IS857" s="721"/>
      <c r="IT857" s="721"/>
      <c r="IU857" s="721"/>
      <c r="IV857" s="721"/>
      <c r="IW857" s="721"/>
      <c r="IX857" s="721"/>
      <c r="IY857" s="721"/>
      <c r="IZ857" s="721"/>
      <c r="JA857" s="721"/>
      <c r="JB857" s="721"/>
      <c r="JC857" s="721"/>
      <c r="JD857" s="721"/>
      <c r="JE857" s="721"/>
      <c r="JF857" s="721"/>
      <c r="JG857" s="721"/>
      <c r="JH857" s="721"/>
      <c r="JI857" s="721"/>
      <c r="JJ857" s="721"/>
      <c r="JK857" s="721"/>
      <c r="JL857" s="721"/>
      <c r="JM857" s="721"/>
      <c r="JN857" s="721"/>
      <c r="JO857" s="721"/>
      <c r="JP857" s="721"/>
      <c r="JQ857" s="721"/>
      <c r="JR857" s="721"/>
      <c r="JS857" s="721"/>
      <c r="JT857" s="721"/>
      <c r="JU857" s="721"/>
      <c r="JV857" s="721"/>
      <c r="JW857" s="721"/>
      <c r="JX857" s="721"/>
      <c r="JY857" s="721"/>
      <c r="JZ857" s="721"/>
      <c r="KA857" s="721"/>
      <c r="KB857" s="721"/>
      <c r="KC857" s="721"/>
      <c r="KD857" s="721"/>
      <c r="KE857" s="721"/>
      <c r="KF857" s="721"/>
      <c r="KG857" s="721"/>
      <c r="KH857" s="721"/>
      <c r="KI857" s="721"/>
      <c r="KJ857" s="721"/>
      <c r="KK857" s="721"/>
      <c r="KL857" s="721"/>
      <c r="KM857" s="721"/>
      <c r="KN857" s="721"/>
      <c r="KO857" s="721"/>
      <c r="KP857" s="721"/>
      <c r="KQ857" s="721"/>
      <c r="KR857" s="721"/>
      <c r="KS857" s="721"/>
      <c r="KT857" s="721"/>
      <c r="KU857" s="721"/>
      <c r="KV857" s="721"/>
      <c r="KW857" s="721"/>
      <c r="KX857" s="721"/>
      <c r="KY857" s="721"/>
      <c r="KZ857" s="721"/>
      <c r="LA857" s="721"/>
      <c r="LB857" s="721"/>
      <c r="LC857" s="721"/>
      <c r="LD857" s="721"/>
      <c r="LE857" s="721"/>
      <c r="LF857" s="721"/>
      <c r="LG857" s="721"/>
      <c r="LH857" s="721"/>
      <c r="LI857" s="721"/>
      <c r="LJ857" s="721"/>
      <c r="LK857" s="721"/>
      <c r="LL857" s="721"/>
      <c r="LM857" s="721"/>
      <c r="LN857" s="721"/>
      <c r="LO857" s="721"/>
      <c r="LP857" s="721"/>
      <c r="LQ857" s="721"/>
      <c r="LR857" s="721"/>
      <c r="LS857" s="721"/>
      <c r="LT857" s="721"/>
      <c r="LU857" s="721"/>
      <c r="LV857" s="721"/>
      <c r="LW857" s="721"/>
      <c r="LX857" s="721"/>
      <c r="LY857" s="721"/>
      <c r="LZ857" s="721"/>
      <c r="MA857" s="721"/>
      <c r="MB857" s="721"/>
      <c r="MC857" s="721"/>
      <c r="MD857" s="721"/>
      <c r="ME857" s="721"/>
      <c r="MF857" s="721"/>
      <c r="MG857" s="721"/>
      <c r="MH857" s="721"/>
      <c r="MI857" s="721"/>
      <c r="MJ857" s="721"/>
      <c r="MK857" s="721"/>
      <c r="ML857" s="721"/>
      <c r="MM857" s="721"/>
      <c r="MN857" s="721"/>
      <c r="MO857" s="721"/>
      <c r="MP857" s="721"/>
      <c r="MQ857" s="721"/>
      <c r="MR857" s="721"/>
      <c r="MS857" s="721"/>
      <c r="MT857" s="721"/>
      <c r="MU857" s="721"/>
      <c r="MV857" s="721"/>
      <c r="MW857" s="721"/>
      <c r="MX857" s="721"/>
      <c r="MY857" s="721"/>
      <c r="MZ857" s="721"/>
      <c r="NA857" s="721"/>
      <c r="NB857" s="721"/>
      <c r="NC857" s="721"/>
      <c r="ND857" s="721"/>
      <c r="NE857" s="721"/>
      <c r="NF857" s="721"/>
      <c r="NG857" s="721"/>
      <c r="NH857" s="721"/>
      <c r="NI857" s="721"/>
      <c r="NJ857" s="721"/>
      <c r="NK857" s="721"/>
      <c r="NL857" s="721"/>
      <c r="NM857" s="721"/>
      <c r="NN857" s="721"/>
      <c r="NO857" s="721"/>
      <c r="NP857" s="721"/>
      <c r="NQ857" s="721"/>
      <c r="NR857" s="721"/>
      <c r="NS857" s="721"/>
      <c r="NT857" s="721"/>
      <c r="NU857" s="721"/>
      <c r="NV857" s="721"/>
      <c r="NW857" s="721"/>
      <c r="NX857" s="721"/>
      <c r="NY857" s="721"/>
      <c r="NZ857" s="721"/>
      <c r="OA857" s="721"/>
      <c r="OB857" s="721"/>
      <c r="OC857" s="721"/>
      <c r="OD857" s="721"/>
      <c r="OE857" s="721"/>
      <c r="OF857" s="721"/>
      <c r="OG857" s="721"/>
      <c r="OH857" s="721"/>
      <c r="OI857" s="721"/>
      <c r="OJ857" s="721"/>
      <c r="OK857" s="721"/>
      <c r="OL857" s="721"/>
      <c r="OM857" s="721"/>
      <c r="ON857" s="721"/>
      <c r="OO857" s="721"/>
      <c r="OP857" s="721"/>
      <c r="OQ857" s="721"/>
      <c r="OR857" s="721"/>
      <c r="OS857" s="721"/>
      <c r="OT857" s="721"/>
      <c r="OU857" s="721"/>
      <c r="OV857" s="721"/>
      <c r="OW857" s="721"/>
      <c r="OX857" s="721"/>
      <c r="OY857" s="721"/>
      <c r="OZ857" s="721"/>
      <c r="PA857" s="721"/>
      <c r="PB857" s="721"/>
      <c r="PC857" s="721"/>
      <c r="PD857" s="721"/>
      <c r="PE857" s="721"/>
      <c r="PF857" s="721"/>
      <c r="PG857" s="721"/>
      <c r="PH857" s="721"/>
      <c r="PI857" s="721"/>
      <c r="PJ857" s="721"/>
      <c r="PK857" s="721"/>
      <c r="PL857" s="721"/>
      <c r="PM857" s="721"/>
      <c r="PN857" s="721"/>
      <c r="PO857" s="721"/>
      <c r="PP857" s="721"/>
      <c r="PQ857" s="721"/>
      <c r="PR857" s="721"/>
      <c r="PS857" s="721"/>
      <c r="PT857" s="721"/>
      <c r="PU857" s="721"/>
      <c r="PV857" s="721"/>
      <c r="PW857" s="721"/>
      <c r="PX857" s="721"/>
      <c r="PY857" s="721"/>
      <c r="PZ857" s="721"/>
      <c r="QA857" s="721"/>
      <c r="QB857" s="721"/>
      <c r="QC857" s="721"/>
      <c r="QD857" s="721"/>
      <c r="QE857" s="721"/>
      <c r="QF857" s="721"/>
      <c r="QG857" s="721"/>
      <c r="QH857" s="721"/>
      <c r="QI857" s="721"/>
      <c r="QJ857" s="721"/>
      <c r="QK857" s="721"/>
      <c r="QL857" s="721"/>
      <c r="QM857" s="721"/>
      <c r="QN857" s="721"/>
      <c r="QO857" s="721"/>
      <c r="QP857" s="721"/>
      <c r="QQ857" s="721"/>
      <c r="QR857" s="721"/>
      <c r="QS857" s="721"/>
      <c r="QT857" s="721"/>
      <c r="QU857" s="721"/>
      <c r="QV857" s="721"/>
      <c r="QW857" s="721"/>
      <c r="QX857" s="721"/>
      <c r="QY857" s="721"/>
      <c r="QZ857" s="721"/>
      <c r="RA857" s="721"/>
      <c r="RB857" s="721"/>
      <c r="RC857" s="721"/>
      <c r="RD857" s="721"/>
      <c r="RE857" s="721"/>
      <c r="RF857" s="721"/>
      <c r="RG857" s="721"/>
      <c r="RH857" s="721"/>
      <c r="RI857" s="721"/>
      <c r="RJ857" s="721"/>
      <c r="RK857" s="721"/>
      <c r="RL857" s="721"/>
      <c r="RM857" s="721"/>
      <c r="RN857" s="721"/>
      <c r="RO857" s="721"/>
      <c r="RP857" s="721"/>
      <c r="RQ857" s="721"/>
      <c r="RR857" s="721"/>
      <c r="RS857" s="721"/>
      <c r="RT857" s="721"/>
      <c r="RU857" s="721"/>
      <c r="RV857" s="721"/>
      <c r="RW857" s="721"/>
      <c r="RX857" s="721"/>
      <c r="RY857" s="721"/>
      <c r="RZ857" s="721"/>
      <c r="SA857" s="721"/>
      <c r="SB857" s="721"/>
      <c r="SC857" s="721"/>
      <c r="SD857" s="721"/>
      <c r="SE857" s="721"/>
      <c r="SF857" s="721"/>
      <c r="SG857" s="721"/>
      <c r="SH857" s="721"/>
      <c r="SI857" s="721"/>
      <c r="SJ857" s="721"/>
      <c r="SK857" s="721"/>
      <c r="SL857" s="721"/>
      <c r="SM857" s="721"/>
      <c r="SN857" s="721"/>
      <c r="SO857" s="721"/>
      <c r="SP857" s="721"/>
      <c r="SQ857" s="721"/>
      <c r="SR857" s="721"/>
      <c r="SS857" s="721"/>
      <c r="ST857" s="721"/>
      <c r="SU857" s="721"/>
      <c r="SV857" s="721"/>
      <c r="SW857" s="721"/>
      <c r="SX857" s="721"/>
      <c r="SY857" s="721"/>
      <c r="SZ857" s="721"/>
      <c r="TA857" s="721"/>
      <c r="TB857" s="721"/>
      <c r="TC857" s="721"/>
      <c r="TD857" s="721"/>
      <c r="TE857" s="721"/>
      <c r="TF857" s="721"/>
      <c r="TG857" s="721"/>
      <c r="TH857" s="721"/>
      <c r="TI857" s="721"/>
      <c r="TJ857" s="721"/>
      <c r="TK857" s="721"/>
      <c r="TL857" s="721"/>
      <c r="TM857" s="721"/>
      <c r="TN857" s="721"/>
      <c r="TO857" s="721"/>
      <c r="TP857" s="721"/>
      <c r="TQ857" s="721"/>
      <c r="TR857" s="721"/>
      <c r="TS857" s="721"/>
      <c r="TT857" s="721"/>
      <c r="TU857" s="721"/>
      <c r="TV857" s="721"/>
      <c r="TW857" s="721"/>
      <c r="TX857" s="721"/>
      <c r="TY857" s="721"/>
      <c r="TZ857" s="721"/>
      <c r="UA857" s="721"/>
      <c r="UB857" s="721"/>
      <c r="UC857" s="721"/>
      <c r="UD857" s="721"/>
      <c r="UE857" s="721"/>
      <c r="UF857" s="721"/>
      <c r="UG857" s="721"/>
      <c r="UH857" s="721"/>
      <c r="UI857" s="721"/>
      <c r="UJ857" s="721"/>
      <c r="UK857" s="721"/>
      <c r="UL857" s="721"/>
      <c r="UM857" s="721"/>
      <c r="UN857" s="721"/>
      <c r="UO857" s="721"/>
      <c r="UP857" s="721"/>
      <c r="UQ857" s="721"/>
      <c r="UR857" s="721"/>
      <c r="US857" s="721"/>
      <c r="UT857" s="721"/>
      <c r="UU857" s="721"/>
      <c r="UV857" s="721"/>
      <c r="UW857" s="721"/>
      <c r="UX857" s="721"/>
      <c r="UY857" s="721"/>
      <c r="UZ857" s="721"/>
      <c r="VA857" s="721"/>
      <c r="VB857" s="721"/>
      <c r="VC857" s="721"/>
      <c r="VD857" s="721"/>
      <c r="VE857" s="721"/>
      <c r="VF857" s="721"/>
      <c r="VG857" s="721"/>
      <c r="VH857" s="721"/>
      <c r="VI857" s="721"/>
      <c r="VJ857" s="721"/>
      <c r="VK857" s="721"/>
      <c r="VL857" s="721"/>
      <c r="VM857" s="721"/>
      <c r="VN857" s="721"/>
      <c r="VO857" s="721"/>
      <c r="VP857" s="721"/>
      <c r="VQ857" s="721"/>
      <c r="VR857" s="721"/>
      <c r="VS857" s="721"/>
      <c r="VT857" s="721"/>
      <c r="VU857" s="721"/>
      <c r="VV857" s="721"/>
      <c r="VW857" s="721"/>
      <c r="VX857" s="721"/>
      <c r="VY857" s="721"/>
      <c r="VZ857" s="721"/>
      <c r="WA857" s="721"/>
      <c r="WB857" s="721"/>
      <c r="WC857" s="721"/>
      <c r="WD857" s="721"/>
      <c r="WE857" s="721"/>
      <c r="WF857" s="721"/>
      <c r="WG857" s="721"/>
      <c r="WH857" s="721"/>
      <c r="WI857" s="721"/>
      <c r="WJ857" s="721"/>
      <c r="WK857" s="721"/>
      <c r="WL857" s="721"/>
      <c r="WM857" s="721"/>
      <c r="WN857" s="721"/>
      <c r="WO857" s="721"/>
      <c r="WP857" s="721"/>
      <c r="WQ857" s="721"/>
      <c r="WR857" s="721"/>
      <c r="WS857" s="721"/>
      <c r="WT857" s="721"/>
      <c r="WU857" s="721"/>
      <c r="WV857" s="721"/>
      <c r="WW857" s="721"/>
      <c r="WX857" s="721"/>
      <c r="WY857" s="721"/>
      <c r="WZ857" s="721"/>
      <c r="XA857" s="721"/>
      <c r="XB857" s="721"/>
      <c r="XC857" s="721"/>
      <c r="XD857" s="721"/>
      <c r="XE857" s="721"/>
      <c r="XF857" s="721"/>
      <c r="XG857" s="721"/>
      <c r="XH857" s="721"/>
      <c r="XI857" s="721"/>
      <c r="XJ857" s="721"/>
      <c r="XK857" s="721"/>
      <c r="XL857" s="721"/>
      <c r="XM857" s="721"/>
      <c r="XN857" s="721"/>
      <c r="XO857" s="721"/>
      <c r="XP857" s="721"/>
      <c r="XQ857" s="721"/>
      <c r="XR857" s="721"/>
      <c r="XS857" s="721"/>
      <c r="XT857" s="721"/>
      <c r="XU857" s="721"/>
      <c r="XV857" s="721"/>
      <c r="XW857" s="721"/>
      <c r="XX857" s="721"/>
      <c r="XY857" s="721"/>
      <c r="XZ857" s="721"/>
      <c r="YA857" s="721"/>
      <c r="YB857" s="721"/>
      <c r="YC857" s="721"/>
      <c r="YD857" s="721"/>
      <c r="YE857" s="721"/>
      <c r="YF857" s="721"/>
      <c r="YG857" s="721"/>
      <c r="YH857" s="721"/>
      <c r="YI857" s="721"/>
      <c r="YJ857" s="721"/>
      <c r="YK857" s="721"/>
      <c r="YL857" s="721"/>
      <c r="YM857" s="721"/>
      <c r="YN857" s="721"/>
      <c r="YO857" s="721"/>
      <c r="YP857" s="721"/>
      <c r="YQ857" s="721"/>
      <c r="YR857" s="721"/>
      <c r="YS857" s="721"/>
      <c r="YT857" s="721"/>
      <c r="YU857" s="721"/>
      <c r="YV857" s="721"/>
      <c r="YW857" s="721"/>
      <c r="YX857" s="721"/>
      <c r="YY857" s="721"/>
      <c r="YZ857" s="721"/>
      <c r="ZA857" s="721"/>
      <c r="ZB857" s="721"/>
      <c r="ZC857" s="721"/>
      <c r="ZD857" s="721"/>
      <c r="ZE857" s="721"/>
      <c r="ZF857" s="721"/>
      <c r="ZG857" s="721"/>
      <c r="ZH857" s="721"/>
      <c r="ZI857" s="721"/>
      <c r="ZJ857" s="721"/>
      <c r="ZK857" s="721"/>
      <c r="ZL857" s="721"/>
      <c r="ZM857" s="721"/>
      <c r="ZN857" s="721"/>
      <c r="ZO857" s="721"/>
      <c r="ZP857" s="721"/>
      <c r="ZQ857" s="721"/>
      <c r="ZR857" s="721"/>
      <c r="ZS857" s="721"/>
      <c r="ZT857" s="721"/>
      <c r="ZU857" s="721"/>
      <c r="ZV857" s="721"/>
      <c r="ZW857" s="721"/>
      <c r="ZX857" s="721"/>
      <c r="ZY857" s="721"/>
      <c r="ZZ857" s="721"/>
      <c r="AAA857" s="721"/>
      <c r="AAB857" s="721"/>
      <c r="AAC857" s="721"/>
      <c r="AAD857" s="721"/>
      <c r="AAE857" s="721"/>
      <c r="AAF857" s="721"/>
      <c r="AAG857" s="721"/>
      <c r="AAH857" s="721"/>
      <c r="AAI857" s="721"/>
      <c r="AAJ857" s="721"/>
      <c r="AAK857" s="721"/>
      <c r="AAL857" s="721"/>
      <c r="AAM857" s="721"/>
      <c r="AAN857" s="721"/>
      <c r="AAO857" s="721"/>
      <c r="AAP857" s="721"/>
      <c r="AAQ857" s="721"/>
      <c r="AAR857" s="721"/>
      <c r="AAS857" s="721"/>
      <c r="AAT857" s="721"/>
      <c r="AAU857" s="721"/>
      <c r="AAV857" s="721"/>
      <c r="AAW857" s="721"/>
      <c r="AAX857" s="721"/>
      <c r="AAY857" s="721"/>
      <c r="AAZ857" s="721"/>
      <c r="ABA857" s="721"/>
      <c r="ABB857" s="721"/>
      <c r="ABC857" s="721"/>
      <c r="ABD857" s="721"/>
      <c r="ABE857" s="721"/>
      <c r="ABF857" s="721"/>
      <c r="ABG857" s="721"/>
      <c r="ABH857" s="721"/>
      <c r="ABI857" s="721"/>
      <c r="ABJ857" s="721"/>
      <c r="ABK857" s="721"/>
      <c r="ABL857" s="721"/>
      <c r="ABM857" s="721"/>
      <c r="ABN857" s="721"/>
      <c r="ABO857" s="721"/>
      <c r="ABP857" s="721"/>
      <c r="ABQ857" s="721"/>
      <c r="ABR857" s="721"/>
      <c r="ABS857" s="721"/>
      <c r="ABT857" s="721"/>
      <c r="ABU857" s="721"/>
      <c r="ABV857" s="721"/>
      <c r="ABW857" s="721"/>
      <c r="ABX857" s="721"/>
      <c r="ABY857" s="721"/>
      <c r="ABZ857" s="721"/>
      <c r="ACA857" s="721"/>
      <c r="ACB857" s="721"/>
      <c r="ACC857" s="721"/>
      <c r="ACD857" s="721"/>
      <c r="ACE857" s="721"/>
      <c r="ACF857" s="721"/>
      <c r="ACG857" s="721"/>
      <c r="ACH857" s="721"/>
      <c r="ACI857" s="721"/>
      <c r="ACJ857" s="721"/>
      <c r="ACK857" s="721"/>
      <c r="ACL857" s="721"/>
      <c r="ACM857" s="721"/>
      <c r="ACN857" s="721"/>
      <c r="ACO857" s="721"/>
      <c r="ACP857" s="721"/>
      <c r="ACQ857" s="721"/>
      <c r="ACR857" s="721"/>
      <c r="ACS857" s="721"/>
      <c r="ACT857" s="721"/>
      <c r="ACU857" s="721"/>
      <c r="ACV857" s="721"/>
      <c r="ACW857" s="721"/>
      <c r="ACX857" s="721"/>
      <c r="ACY857" s="721"/>
      <c r="ACZ857" s="721"/>
      <c r="ADA857" s="721"/>
      <c r="ADB857" s="721"/>
      <c r="ADC857" s="721"/>
      <c r="ADD857" s="721"/>
      <c r="ADE857" s="721"/>
      <c r="ADF857" s="721"/>
      <c r="ADG857" s="721"/>
      <c r="ADH857" s="721"/>
      <c r="ADI857" s="721"/>
      <c r="ADJ857" s="721"/>
      <c r="ADK857" s="721"/>
      <c r="ADL857" s="721"/>
      <c r="ADM857" s="721"/>
      <c r="ADN857" s="721"/>
      <c r="ADO857" s="721"/>
      <c r="ADP857" s="721"/>
      <c r="ADQ857" s="721"/>
      <c r="ADR857" s="721"/>
      <c r="ADS857" s="721"/>
      <c r="ADT857" s="721"/>
      <c r="ADU857" s="721"/>
      <c r="ADV857" s="721"/>
      <c r="ADW857" s="721"/>
      <c r="ADX857" s="721"/>
      <c r="ADY857" s="721"/>
      <c r="ADZ857" s="721"/>
      <c r="AEA857" s="721"/>
      <c r="AEB857" s="721"/>
      <c r="AEC857" s="721"/>
      <c r="AED857" s="721"/>
      <c r="AEE857" s="721"/>
      <c r="AEF857" s="721"/>
      <c r="AEG857" s="721"/>
      <c r="AEH857" s="721"/>
      <c r="AEI857" s="721"/>
      <c r="AEJ857" s="721"/>
      <c r="AEK857" s="721"/>
      <c r="AEL857" s="721"/>
      <c r="AEM857" s="721"/>
      <c r="AEN857" s="721"/>
      <c r="AEO857" s="721"/>
      <c r="AEP857" s="721"/>
      <c r="AEQ857" s="721"/>
      <c r="AER857" s="721"/>
      <c r="AES857" s="721"/>
      <c r="AET857" s="721"/>
      <c r="AEU857" s="721"/>
      <c r="AEV857" s="721"/>
      <c r="AEW857" s="721"/>
      <c r="AEX857" s="721"/>
      <c r="AEY857" s="721"/>
      <c r="AEZ857" s="721"/>
      <c r="AFA857" s="721"/>
      <c r="AFB857" s="721"/>
      <c r="AFC857" s="721"/>
      <c r="AFD857" s="721"/>
      <c r="AFE857" s="721"/>
      <c r="AFF857" s="721"/>
      <c r="AFG857" s="721"/>
      <c r="AFH857" s="721"/>
      <c r="AFI857" s="721"/>
      <c r="AFJ857" s="721"/>
      <c r="AFK857" s="721"/>
      <c r="AFL857" s="721"/>
      <c r="AFM857" s="721"/>
      <c r="AFN857" s="721"/>
      <c r="AFO857" s="721"/>
      <c r="AFP857" s="721"/>
      <c r="AFQ857" s="721"/>
      <c r="AFR857" s="721"/>
      <c r="AFS857" s="721"/>
      <c r="AFT857" s="721"/>
      <c r="AFU857" s="721"/>
      <c r="AFV857" s="721"/>
      <c r="AFW857" s="721"/>
      <c r="AFX857" s="721"/>
      <c r="AFY857" s="721"/>
      <c r="AFZ857" s="721"/>
      <c r="AGA857" s="721"/>
      <c r="AGB857" s="721"/>
      <c r="AGC857" s="721"/>
      <c r="AGD857" s="721"/>
      <c r="AGE857" s="721"/>
      <c r="AGF857" s="721"/>
      <c r="AGG857" s="721"/>
      <c r="AGH857" s="721"/>
      <c r="AGI857" s="721"/>
      <c r="AGJ857" s="721"/>
      <c r="AGK857" s="721"/>
      <c r="AGL857" s="721"/>
      <c r="AGM857" s="721"/>
      <c r="AGN857" s="721"/>
      <c r="AGO857" s="721"/>
      <c r="AGP857" s="721"/>
      <c r="AGQ857" s="721"/>
      <c r="AGR857" s="721"/>
      <c r="AGS857" s="721"/>
      <c r="AGT857" s="721"/>
      <c r="AGU857" s="721"/>
      <c r="AGV857" s="721"/>
      <c r="AGW857" s="721"/>
      <c r="AGX857" s="721"/>
      <c r="AGY857" s="721"/>
      <c r="AGZ857" s="721"/>
      <c r="AHA857" s="721"/>
      <c r="AHB857" s="721"/>
      <c r="AHC857" s="721"/>
      <c r="AHD857" s="721"/>
      <c r="AHE857" s="721"/>
      <c r="AHF857" s="721"/>
      <c r="AHG857" s="721"/>
      <c r="AHH857" s="721"/>
      <c r="AHI857" s="721"/>
      <c r="AHJ857" s="721"/>
      <c r="AHK857" s="721"/>
      <c r="AHL857" s="721"/>
      <c r="AHM857" s="721"/>
      <c r="AHN857" s="721"/>
      <c r="AHO857" s="721"/>
      <c r="AHP857" s="721"/>
      <c r="AHQ857" s="721"/>
      <c r="AHR857" s="721"/>
      <c r="AHS857" s="721"/>
      <c r="AHT857" s="721"/>
      <c r="AHU857" s="721"/>
      <c r="AHV857" s="721"/>
      <c r="AHW857" s="721"/>
      <c r="AHX857" s="721"/>
      <c r="AHY857" s="721"/>
      <c r="AHZ857" s="721"/>
      <c r="AIA857" s="721"/>
      <c r="AIB857" s="721"/>
      <c r="AIC857" s="721"/>
      <c r="AID857" s="721"/>
      <c r="AIE857" s="721"/>
      <c r="AIF857" s="721"/>
      <c r="AIG857" s="721"/>
      <c r="AIH857" s="721"/>
      <c r="AII857" s="721"/>
      <c r="AIJ857" s="721"/>
      <c r="AIK857" s="721"/>
      <c r="AIL857" s="721"/>
      <c r="AIM857" s="721"/>
      <c r="AIN857" s="721"/>
      <c r="AIO857" s="721"/>
      <c r="AIP857" s="721"/>
      <c r="AIQ857" s="721"/>
      <c r="AIR857" s="721"/>
      <c r="AIS857" s="721"/>
      <c r="AIT857" s="721"/>
      <c r="AIU857" s="721"/>
      <c r="AIV857" s="721"/>
      <c r="AIW857" s="721"/>
      <c r="AIX857" s="721"/>
      <c r="AIY857" s="721"/>
      <c r="AIZ857" s="721"/>
      <c r="AJA857" s="721"/>
      <c r="AJB857" s="721"/>
      <c r="AJC857" s="721"/>
      <c r="AJD857" s="721"/>
      <c r="AJE857" s="721"/>
      <c r="AJF857" s="721"/>
      <c r="AJG857" s="721"/>
      <c r="AJH857" s="721"/>
      <c r="AJI857" s="721"/>
      <c r="AJJ857" s="721"/>
      <c r="AJK857" s="721"/>
      <c r="AJL857" s="721"/>
      <c r="AJM857" s="721"/>
      <c r="AJN857" s="721"/>
      <c r="AJO857" s="721"/>
      <c r="AJP857" s="721"/>
      <c r="AJQ857" s="721"/>
      <c r="AJR857" s="721"/>
      <c r="AJS857" s="721"/>
      <c r="AJT857" s="721"/>
      <c r="AJU857" s="721"/>
      <c r="AJV857" s="721"/>
      <c r="AJW857" s="721"/>
      <c r="AJX857" s="721"/>
      <c r="AJY857" s="721"/>
      <c r="AJZ857" s="721"/>
      <c r="AKA857" s="721"/>
      <c r="AKB857" s="721"/>
      <c r="AKC857" s="721"/>
      <c r="AKD857" s="721"/>
      <c r="AKE857" s="721"/>
      <c r="AKF857" s="721"/>
      <c r="AKG857" s="721"/>
      <c r="AKH857" s="721"/>
      <c r="AKI857" s="721"/>
      <c r="AKJ857" s="721"/>
      <c r="AKK857" s="721"/>
      <c r="AKL857" s="721"/>
      <c r="AKM857" s="721"/>
      <c r="AKN857" s="721"/>
      <c r="AKO857" s="721"/>
      <c r="AKP857" s="721"/>
      <c r="AKQ857" s="721"/>
      <c r="AKR857" s="721"/>
      <c r="AKS857" s="721"/>
      <c r="AKT857" s="721"/>
      <c r="AKU857" s="721"/>
      <c r="AKV857" s="721"/>
      <c r="AKW857" s="721"/>
      <c r="AKX857" s="721"/>
      <c r="AKY857" s="721"/>
      <c r="AKZ857" s="721"/>
      <c r="ALA857" s="721"/>
      <c r="ALB857" s="721"/>
      <c r="ALC857" s="721"/>
      <c r="ALD857" s="721"/>
      <c r="ALE857" s="721"/>
      <c r="ALF857" s="721"/>
      <c r="ALG857" s="721"/>
      <c r="ALH857" s="721"/>
      <c r="ALI857" s="721"/>
      <c r="ALJ857" s="721"/>
      <c r="ALK857" s="721"/>
      <c r="ALL857" s="721"/>
      <c r="ALM857" s="721"/>
      <c r="ALN857" s="721"/>
      <c r="ALO857" s="721"/>
      <c r="ALP857" s="721"/>
      <c r="ALQ857" s="721"/>
      <c r="ALR857" s="721"/>
      <c r="ALS857" s="721"/>
      <c r="ALT857" s="721"/>
      <c r="ALU857" s="721"/>
      <c r="ALV857" s="721"/>
      <c r="ALW857" s="721"/>
      <c r="ALX857" s="721"/>
      <c r="ALY857" s="721"/>
      <c r="ALZ857" s="721"/>
      <c r="AMA857" s="721"/>
      <c r="AMB857" s="721"/>
      <c r="AMC857" s="721"/>
      <c r="AMD857" s="721"/>
      <c r="AME857" s="721"/>
      <c r="AMF857" s="721"/>
      <c r="AMG857" s="721"/>
      <c r="AMH857" s="721"/>
      <c r="AMI857" s="721"/>
      <c r="AMJ857" s="721"/>
      <c r="AMK857" s="721"/>
      <c r="AML857" s="721"/>
      <c r="AMM857" s="721"/>
      <c r="AMN857" s="721"/>
      <c r="AMO857" s="721"/>
      <c r="AMP857" s="721"/>
      <c r="AMQ857" s="721"/>
      <c r="AMR857" s="721"/>
      <c r="AMS857" s="721"/>
      <c r="AMT857" s="721"/>
      <c r="AMU857" s="721"/>
      <c r="AMV857" s="721"/>
      <c r="AMW857" s="721"/>
      <c r="AMX857" s="721"/>
      <c r="AMY857" s="721"/>
      <c r="AMZ857" s="721"/>
      <c r="ANA857" s="721"/>
      <c r="ANB857" s="721"/>
      <c r="ANC857" s="721"/>
      <c r="AND857" s="721"/>
      <c r="ANE857" s="721"/>
      <c r="ANF857" s="721"/>
      <c r="ANG857" s="721"/>
      <c r="ANH857" s="721"/>
      <c r="ANI857" s="721"/>
      <c r="ANJ857" s="721"/>
      <c r="ANK857" s="721"/>
      <c r="ANL857" s="721"/>
      <c r="ANM857" s="721"/>
      <c r="ANN857" s="721"/>
      <c r="ANO857" s="721"/>
      <c r="ANP857" s="721"/>
      <c r="ANQ857" s="721"/>
      <c r="ANR857" s="721"/>
      <c r="ANS857" s="721"/>
      <c r="ANT857" s="721"/>
      <c r="ANU857" s="721"/>
      <c r="ANV857" s="721"/>
      <c r="ANW857" s="721"/>
      <c r="ANX857" s="721"/>
      <c r="ANY857" s="721"/>
      <c r="ANZ857" s="721"/>
      <c r="AOA857" s="721"/>
      <c r="AOB857" s="721"/>
      <c r="AOC857" s="721"/>
      <c r="AOD857" s="721"/>
      <c r="AOE857" s="721"/>
      <c r="AOF857" s="721"/>
      <c r="AOG857" s="721"/>
      <c r="AOH857" s="721"/>
      <c r="AOI857" s="721"/>
      <c r="AOJ857" s="721"/>
      <c r="AOK857" s="721"/>
      <c r="AOL857" s="721"/>
      <c r="AOM857" s="721"/>
      <c r="AON857" s="721"/>
      <c r="AOO857" s="721"/>
      <c r="AOP857" s="721"/>
      <c r="AOQ857" s="721"/>
      <c r="AOR857" s="721"/>
      <c r="AOS857" s="721"/>
      <c r="AOT857" s="721"/>
      <c r="AOU857" s="721"/>
      <c r="AOV857" s="721"/>
      <c r="AOW857" s="721"/>
      <c r="AOX857" s="721"/>
      <c r="AOY857" s="721"/>
      <c r="AOZ857" s="721"/>
      <c r="APA857" s="721"/>
      <c r="APB857" s="721"/>
      <c r="APC857" s="721"/>
      <c r="APD857" s="721"/>
      <c r="APE857" s="721"/>
      <c r="APF857" s="721"/>
      <c r="APG857" s="721"/>
      <c r="APH857" s="721"/>
      <c r="API857" s="721"/>
      <c r="APJ857" s="721"/>
      <c r="APK857" s="721"/>
      <c r="APL857" s="721"/>
      <c r="APM857" s="721"/>
      <c r="APN857" s="721"/>
      <c r="APO857" s="721"/>
      <c r="APP857" s="721"/>
      <c r="APQ857" s="721"/>
      <c r="APR857" s="721"/>
      <c r="APS857" s="721"/>
      <c r="APT857" s="721"/>
      <c r="APU857" s="721"/>
      <c r="APV857" s="721"/>
      <c r="APW857" s="721"/>
      <c r="APX857" s="721"/>
      <c r="APY857" s="721"/>
      <c r="APZ857" s="721"/>
      <c r="AQA857" s="721"/>
      <c r="AQB857" s="721"/>
      <c r="AQC857" s="721"/>
      <c r="AQD857" s="721"/>
      <c r="AQE857" s="721"/>
      <c r="AQF857" s="721"/>
      <c r="AQG857" s="721"/>
      <c r="AQH857" s="721"/>
      <c r="AQI857" s="721"/>
      <c r="AQJ857" s="721"/>
      <c r="AQK857" s="721"/>
      <c r="AQL857" s="721"/>
      <c r="AQM857" s="721"/>
      <c r="AQN857" s="721"/>
      <c r="AQO857" s="721"/>
      <c r="AQP857" s="721"/>
      <c r="AQQ857" s="721"/>
      <c r="AQR857" s="721"/>
      <c r="AQS857" s="721"/>
      <c r="AQT857" s="721"/>
      <c r="AQU857" s="721"/>
      <c r="AQV857" s="721"/>
      <c r="AQW857" s="721"/>
      <c r="AQX857" s="721"/>
      <c r="AQY857" s="721"/>
      <c r="AQZ857" s="721"/>
      <c r="ARA857" s="721"/>
      <c r="ARB857" s="721"/>
      <c r="ARC857" s="721"/>
      <c r="ARD857" s="721"/>
      <c r="ARE857" s="721"/>
      <c r="ARF857" s="721"/>
      <c r="ARG857" s="721"/>
      <c r="ARH857" s="721"/>
      <c r="ARI857" s="721"/>
      <c r="ARJ857" s="721"/>
      <c r="ARK857" s="721"/>
      <c r="ARL857" s="721"/>
      <c r="ARM857" s="721"/>
      <c r="ARN857" s="721"/>
      <c r="ARO857" s="721"/>
      <c r="ARP857" s="721"/>
      <c r="ARQ857" s="721"/>
      <c r="ARR857" s="721"/>
      <c r="ARS857" s="721"/>
      <c r="ART857" s="721"/>
      <c r="ARU857" s="721"/>
      <c r="ARV857" s="721"/>
      <c r="ARW857" s="721"/>
      <c r="ARX857" s="721"/>
      <c r="ARY857" s="721"/>
      <c r="ARZ857" s="721"/>
      <c r="ASA857" s="721"/>
      <c r="ASB857" s="721"/>
      <c r="ASC857" s="721"/>
      <c r="ASD857" s="721"/>
      <c r="ASE857" s="721"/>
      <c r="ASF857" s="721"/>
      <c r="ASG857" s="721"/>
      <c r="ASH857" s="721"/>
      <c r="ASI857" s="721"/>
      <c r="ASJ857" s="721"/>
      <c r="ASK857" s="721"/>
      <c r="ASL857" s="721"/>
      <c r="ASM857" s="721"/>
      <c r="ASN857" s="721"/>
      <c r="ASO857" s="721"/>
      <c r="ASP857" s="721"/>
      <c r="ASQ857" s="721"/>
      <c r="ASR857" s="721"/>
      <c r="ASS857" s="721"/>
      <c r="AST857" s="721"/>
      <c r="ASU857" s="721"/>
      <c r="ASV857" s="721"/>
      <c r="ASW857" s="721"/>
      <c r="ASX857" s="721"/>
      <c r="ASY857" s="721"/>
      <c r="ASZ857" s="721"/>
      <c r="ATA857" s="721"/>
      <c r="ATB857" s="721"/>
      <c r="ATC857" s="721"/>
      <c r="ATD857" s="721"/>
      <c r="ATE857" s="721"/>
      <c r="ATF857" s="721"/>
      <c r="ATG857" s="721"/>
      <c r="ATH857" s="721"/>
      <c r="ATI857" s="721"/>
      <c r="ATJ857" s="721"/>
      <c r="ATK857" s="721"/>
      <c r="ATL857" s="721"/>
      <c r="ATM857" s="721"/>
      <c r="ATN857" s="721"/>
      <c r="ATO857" s="721"/>
      <c r="ATP857" s="721"/>
      <c r="ATQ857" s="721"/>
      <c r="ATR857" s="721"/>
      <c r="ATS857" s="721"/>
      <c r="ATT857" s="721"/>
      <c r="ATU857" s="721"/>
      <c r="ATV857" s="721"/>
      <c r="ATW857" s="721"/>
      <c r="ATX857" s="721"/>
      <c r="ATY857" s="721"/>
      <c r="ATZ857" s="721"/>
      <c r="AUA857" s="721"/>
      <c r="AUB857" s="721"/>
      <c r="AUC857" s="721"/>
      <c r="AUD857" s="721"/>
      <c r="AUE857" s="721"/>
      <c r="AUF857" s="721"/>
      <c r="AUG857" s="721"/>
      <c r="AUH857" s="721"/>
      <c r="AUI857" s="721"/>
      <c r="AUJ857" s="721"/>
      <c r="AUK857" s="721"/>
      <c r="AUL857" s="721"/>
      <c r="AUM857" s="721"/>
      <c r="AUN857" s="721"/>
      <c r="AUO857" s="721"/>
      <c r="AUP857" s="721"/>
      <c r="AUQ857" s="721"/>
      <c r="AUR857" s="721"/>
      <c r="AUS857" s="721"/>
      <c r="AUT857" s="721"/>
      <c r="AUU857" s="721"/>
      <c r="AUV857" s="721"/>
      <c r="AUW857" s="721"/>
      <c r="AUX857" s="721"/>
      <c r="AUY857" s="721"/>
      <c r="AUZ857" s="721"/>
      <c r="AVA857" s="721"/>
      <c r="AVB857" s="721"/>
      <c r="AVC857" s="721"/>
      <c r="AVD857" s="721"/>
      <c r="AVE857" s="721"/>
      <c r="AVF857" s="721"/>
      <c r="AVG857" s="721"/>
      <c r="AVH857" s="721"/>
      <c r="AVI857" s="721"/>
      <c r="AVJ857" s="721"/>
      <c r="AVK857" s="721"/>
    </row>
    <row r="858" spans="1:1259">
      <c r="A858" s="716"/>
      <c r="B858" s="723"/>
      <c r="C858" s="723"/>
      <c r="D858" s="714" t="s">
        <v>3247</v>
      </c>
      <c r="E858" s="676" t="s">
        <v>3276</v>
      </c>
      <c r="F858" s="703"/>
      <c r="G858" s="703"/>
      <c r="H858" s="703"/>
      <c r="I858" s="698" t="s">
        <v>1699</v>
      </c>
      <c r="J858" s="704"/>
      <c r="K858" s="705" t="s">
        <v>4914</v>
      </c>
      <c r="L858" s="703" t="s">
        <v>3319</v>
      </c>
      <c r="M858" s="706">
        <v>44546</v>
      </c>
      <c r="N858" s="706">
        <v>44682</v>
      </c>
      <c r="O858" s="706"/>
      <c r="P858" s="704"/>
      <c r="Q858" s="704"/>
      <c r="R858" s="704"/>
      <c r="S858" s="703" t="s">
        <v>3515</v>
      </c>
      <c r="T858" s="703">
        <v>60</v>
      </c>
      <c r="U858" s="703"/>
      <c r="V858" s="703" t="s">
        <v>985</v>
      </c>
      <c r="W858" s="703">
        <v>400</v>
      </c>
      <c r="X858" s="707">
        <v>768</v>
      </c>
      <c r="Y858" s="539">
        <f t="shared" si="39"/>
        <v>307200</v>
      </c>
      <c r="Z858" s="680">
        <v>0.46500000000000002</v>
      </c>
      <c r="AA858" s="681">
        <f t="shared" si="40"/>
        <v>142848</v>
      </c>
      <c r="AB858" s="682"/>
      <c r="AC858" s="683">
        <v>0</v>
      </c>
      <c r="AD858" s="692"/>
      <c r="AE858" s="684"/>
      <c r="AF858" s="695">
        <f t="shared" si="41"/>
        <v>142848</v>
      </c>
      <c r="AG858" s="676" t="s">
        <v>1073</v>
      </c>
      <c r="AH858" s="676"/>
      <c r="AI858" s="685">
        <v>60</v>
      </c>
      <c r="AJ858" s="676" t="s">
        <v>2674</v>
      </c>
      <c r="AK858" s="696" t="s">
        <v>1149</v>
      </c>
      <c r="AL858" s="676">
        <v>78218</v>
      </c>
      <c r="AM858" s="676" t="s">
        <v>52</v>
      </c>
      <c r="AN858" s="676" t="s">
        <v>50</v>
      </c>
      <c r="AO858" s="676"/>
      <c r="AP858" s="688" t="s">
        <v>38</v>
      </c>
      <c r="AQ858" s="688" t="s">
        <v>37</v>
      </c>
      <c r="AR858" s="688" t="s">
        <v>1257</v>
      </c>
      <c r="AS858" s="715"/>
      <c r="AT858" s="715"/>
      <c r="AU858" s="715"/>
      <c r="AV858" s="680">
        <v>0.46500000000000002</v>
      </c>
      <c r="AW858" s="721"/>
      <c r="AX858" s="721"/>
      <c r="AY858" s="721"/>
      <c r="AZ858" s="721"/>
      <c r="BA858" s="721"/>
      <c r="BB858" s="721"/>
      <c r="BC858" s="721"/>
      <c r="BD858" s="721"/>
      <c r="BE858" s="721"/>
      <c r="BF858" s="721"/>
      <c r="BG858" s="721"/>
      <c r="BH858" s="721"/>
      <c r="BI858" s="721"/>
      <c r="BJ858" s="721"/>
      <c r="BK858" s="721"/>
      <c r="BL858" s="721"/>
      <c r="BM858" s="721"/>
      <c r="BN858" s="721"/>
      <c r="BO858" s="721"/>
      <c r="BP858" s="721"/>
      <c r="BQ858" s="721"/>
      <c r="BR858" s="721"/>
      <c r="BS858" s="721"/>
      <c r="BT858" s="721"/>
      <c r="BU858" s="721"/>
      <c r="BV858" s="721"/>
      <c r="BW858" s="721"/>
      <c r="BX858" s="721"/>
      <c r="BY858" s="721"/>
      <c r="BZ858" s="721"/>
      <c r="CA858" s="721"/>
      <c r="CB858" s="721"/>
      <c r="CC858" s="721"/>
      <c r="CD858" s="721"/>
      <c r="CE858" s="721"/>
      <c r="CF858" s="721"/>
      <c r="CG858" s="721"/>
      <c r="CH858" s="721"/>
      <c r="CI858" s="721"/>
      <c r="CJ858" s="721"/>
      <c r="CK858" s="721"/>
      <c r="CL858" s="721"/>
      <c r="CM858" s="721"/>
      <c r="CN858" s="721"/>
      <c r="CO858" s="721"/>
      <c r="CP858" s="721"/>
      <c r="CQ858" s="721"/>
      <c r="CR858" s="721"/>
      <c r="CS858" s="721"/>
      <c r="CT858" s="721"/>
      <c r="CU858" s="721"/>
      <c r="CV858" s="721"/>
      <c r="CW858" s="721"/>
      <c r="CX858" s="721"/>
      <c r="CY858" s="721"/>
      <c r="CZ858" s="721"/>
      <c r="DA858" s="721"/>
      <c r="DB858" s="721"/>
      <c r="DC858" s="721"/>
      <c r="DD858" s="721"/>
      <c r="DE858" s="721"/>
      <c r="DF858" s="721"/>
      <c r="DG858" s="721"/>
      <c r="DH858" s="721"/>
      <c r="DI858" s="721"/>
      <c r="DJ858" s="721"/>
      <c r="DK858" s="721"/>
      <c r="DL858" s="721"/>
      <c r="DM858" s="721"/>
      <c r="DN858" s="721"/>
      <c r="DO858" s="721"/>
      <c r="DP858" s="721"/>
      <c r="DQ858" s="721"/>
      <c r="DR858" s="721"/>
      <c r="DS858" s="721"/>
      <c r="DT858" s="721"/>
      <c r="DU858" s="721"/>
      <c r="DV858" s="721"/>
      <c r="DW858" s="721"/>
      <c r="DX858" s="721"/>
      <c r="DY858" s="721"/>
      <c r="DZ858" s="721"/>
      <c r="EA858" s="721"/>
      <c r="EB858" s="721"/>
      <c r="EC858" s="721"/>
      <c r="ED858" s="721"/>
      <c r="EE858" s="721"/>
      <c r="EF858" s="721"/>
      <c r="EG858" s="721"/>
      <c r="EH858" s="721"/>
      <c r="EI858" s="721"/>
      <c r="EJ858" s="721"/>
      <c r="EK858" s="721"/>
      <c r="EL858" s="721"/>
      <c r="EM858" s="721"/>
      <c r="EN858" s="721"/>
      <c r="EO858" s="721"/>
      <c r="EP858" s="721"/>
      <c r="EQ858" s="721"/>
      <c r="ER858" s="721"/>
      <c r="ES858" s="721"/>
      <c r="ET858" s="721"/>
      <c r="EU858" s="721"/>
      <c r="EV858" s="721"/>
      <c r="EW858" s="721"/>
      <c r="EX858" s="721"/>
      <c r="EY858" s="721"/>
      <c r="EZ858" s="721"/>
      <c r="FA858" s="721"/>
      <c r="FB858" s="721"/>
      <c r="FC858" s="721"/>
      <c r="FD858" s="721"/>
      <c r="FE858" s="721"/>
      <c r="FF858" s="721"/>
      <c r="FG858" s="721"/>
      <c r="FH858" s="721"/>
      <c r="FI858" s="721"/>
      <c r="FJ858" s="721"/>
      <c r="FK858" s="721"/>
      <c r="FL858" s="721"/>
      <c r="FM858" s="721"/>
      <c r="FN858" s="721"/>
      <c r="FO858" s="721"/>
      <c r="FP858" s="721"/>
      <c r="FQ858" s="721"/>
      <c r="FR858" s="721"/>
      <c r="FS858" s="721"/>
      <c r="FT858" s="721"/>
      <c r="FU858" s="721"/>
      <c r="FV858" s="721"/>
      <c r="FW858" s="721"/>
      <c r="FX858" s="721"/>
      <c r="FY858" s="721"/>
      <c r="FZ858" s="721"/>
      <c r="GA858" s="721"/>
      <c r="GB858" s="721"/>
      <c r="GC858" s="721"/>
      <c r="GD858" s="721"/>
      <c r="GE858" s="721"/>
      <c r="GF858" s="721"/>
      <c r="GG858" s="721"/>
      <c r="GH858" s="721"/>
      <c r="GI858" s="721"/>
      <c r="GJ858" s="721"/>
      <c r="GK858" s="721"/>
      <c r="GL858" s="721"/>
      <c r="GM858" s="721"/>
      <c r="GN858" s="721"/>
      <c r="GO858" s="721"/>
      <c r="GP858" s="721"/>
      <c r="GQ858" s="721"/>
      <c r="GR858" s="721"/>
      <c r="GS858" s="721"/>
      <c r="GT858" s="721"/>
      <c r="GU858" s="721"/>
      <c r="GV858" s="721"/>
      <c r="GW858" s="721"/>
      <c r="GX858" s="721"/>
      <c r="GY858" s="721"/>
      <c r="GZ858" s="721"/>
      <c r="HA858" s="721"/>
      <c r="HB858" s="721"/>
      <c r="HC858" s="721"/>
      <c r="HD858" s="721"/>
      <c r="HE858" s="721"/>
      <c r="HF858" s="721"/>
      <c r="HG858" s="721"/>
      <c r="HH858" s="721"/>
      <c r="HI858" s="721"/>
      <c r="HJ858" s="721"/>
      <c r="HK858" s="721"/>
      <c r="HL858" s="721"/>
      <c r="HM858" s="721"/>
      <c r="HN858" s="721"/>
      <c r="HO858" s="721"/>
      <c r="HP858" s="721"/>
      <c r="HQ858" s="721"/>
      <c r="HR858" s="721"/>
      <c r="HS858" s="721"/>
      <c r="HT858" s="721"/>
      <c r="HU858" s="721"/>
      <c r="HV858" s="721"/>
      <c r="HW858" s="721"/>
      <c r="HX858" s="721"/>
      <c r="HY858" s="721"/>
      <c r="HZ858" s="721"/>
      <c r="IA858" s="721"/>
      <c r="IB858" s="721"/>
      <c r="IC858" s="721"/>
      <c r="ID858" s="721"/>
      <c r="IE858" s="721"/>
      <c r="IF858" s="721"/>
      <c r="IG858" s="721"/>
      <c r="IH858" s="721"/>
      <c r="II858" s="721"/>
      <c r="IJ858" s="721"/>
      <c r="IK858" s="721"/>
      <c r="IL858" s="721"/>
      <c r="IM858" s="721"/>
      <c r="IN858" s="721"/>
      <c r="IO858" s="721"/>
      <c r="IP858" s="721"/>
      <c r="IQ858" s="721"/>
      <c r="IR858" s="721"/>
      <c r="IS858" s="721"/>
      <c r="IT858" s="721"/>
      <c r="IU858" s="721"/>
      <c r="IV858" s="721"/>
      <c r="IW858" s="721"/>
      <c r="IX858" s="721"/>
      <c r="IY858" s="721"/>
      <c r="IZ858" s="721"/>
      <c r="JA858" s="721"/>
      <c r="JB858" s="721"/>
      <c r="JC858" s="721"/>
      <c r="JD858" s="721"/>
      <c r="JE858" s="721"/>
      <c r="JF858" s="721"/>
      <c r="JG858" s="721"/>
      <c r="JH858" s="721"/>
      <c r="JI858" s="721"/>
      <c r="JJ858" s="721"/>
      <c r="JK858" s="721"/>
      <c r="JL858" s="721"/>
      <c r="JM858" s="721"/>
      <c r="JN858" s="721"/>
      <c r="JO858" s="721"/>
      <c r="JP858" s="721"/>
      <c r="JQ858" s="721"/>
      <c r="JR858" s="721"/>
      <c r="JS858" s="721"/>
      <c r="JT858" s="721"/>
      <c r="JU858" s="721"/>
      <c r="JV858" s="721"/>
      <c r="JW858" s="721"/>
      <c r="JX858" s="721"/>
      <c r="JY858" s="721"/>
      <c r="JZ858" s="721"/>
      <c r="KA858" s="721"/>
      <c r="KB858" s="721"/>
      <c r="KC858" s="721"/>
      <c r="KD858" s="721"/>
      <c r="KE858" s="721"/>
      <c r="KF858" s="721"/>
      <c r="KG858" s="721"/>
      <c r="KH858" s="721"/>
      <c r="KI858" s="721"/>
      <c r="KJ858" s="721"/>
      <c r="KK858" s="721"/>
      <c r="KL858" s="721"/>
      <c r="KM858" s="721"/>
      <c r="KN858" s="721"/>
      <c r="KO858" s="721"/>
      <c r="KP858" s="721"/>
      <c r="KQ858" s="721"/>
      <c r="KR858" s="721"/>
      <c r="KS858" s="721"/>
      <c r="KT858" s="721"/>
      <c r="KU858" s="721"/>
      <c r="KV858" s="721"/>
      <c r="KW858" s="721"/>
      <c r="KX858" s="721"/>
      <c r="KY858" s="721"/>
      <c r="KZ858" s="721"/>
      <c r="LA858" s="721"/>
      <c r="LB858" s="721"/>
      <c r="LC858" s="721"/>
      <c r="LD858" s="721"/>
      <c r="LE858" s="721"/>
      <c r="LF858" s="721"/>
      <c r="LG858" s="721"/>
      <c r="LH858" s="721"/>
      <c r="LI858" s="721"/>
      <c r="LJ858" s="721"/>
      <c r="LK858" s="721"/>
      <c r="LL858" s="721"/>
      <c r="LM858" s="721"/>
      <c r="LN858" s="721"/>
      <c r="LO858" s="721"/>
      <c r="LP858" s="721"/>
      <c r="LQ858" s="721"/>
      <c r="LR858" s="721"/>
      <c r="LS858" s="721"/>
      <c r="LT858" s="721"/>
      <c r="LU858" s="721"/>
      <c r="LV858" s="721"/>
      <c r="LW858" s="721"/>
      <c r="LX858" s="721"/>
      <c r="LY858" s="721"/>
      <c r="LZ858" s="721"/>
      <c r="MA858" s="721"/>
      <c r="MB858" s="721"/>
      <c r="MC858" s="721"/>
      <c r="MD858" s="721"/>
      <c r="ME858" s="721"/>
      <c r="MF858" s="721"/>
      <c r="MG858" s="721"/>
      <c r="MH858" s="721"/>
      <c r="MI858" s="721"/>
      <c r="MJ858" s="721"/>
      <c r="MK858" s="721"/>
      <c r="ML858" s="721"/>
      <c r="MM858" s="721"/>
      <c r="MN858" s="721"/>
      <c r="MO858" s="721"/>
      <c r="MP858" s="721"/>
      <c r="MQ858" s="721"/>
      <c r="MR858" s="721"/>
      <c r="MS858" s="721"/>
      <c r="MT858" s="721"/>
      <c r="MU858" s="721"/>
      <c r="MV858" s="721"/>
      <c r="MW858" s="721"/>
      <c r="MX858" s="721"/>
      <c r="MY858" s="721"/>
      <c r="MZ858" s="721"/>
      <c r="NA858" s="721"/>
      <c r="NB858" s="721"/>
      <c r="NC858" s="721"/>
      <c r="ND858" s="721"/>
      <c r="NE858" s="721"/>
      <c r="NF858" s="721"/>
      <c r="NG858" s="721"/>
      <c r="NH858" s="721"/>
      <c r="NI858" s="721"/>
      <c r="NJ858" s="721"/>
      <c r="NK858" s="721"/>
      <c r="NL858" s="721"/>
      <c r="NM858" s="721"/>
      <c r="NN858" s="721"/>
      <c r="NO858" s="721"/>
      <c r="NP858" s="721"/>
      <c r="NQ858" s="721"/>
      <c r="NR858" s="721"/>
      <c r="NS858" s="721"/>
      <c r="NT858" s="721"/>
      <c r="NU858" s="721"/>
      <c r="NV858" s="721"/>
      <c r="NW858" s="721"/>
      <c r="NX858" s="721"/>
      <c r="NY858" s="721"/>
      <c r="NZ858" s="721"/>
      <c r="OA858" s="721"/>
      <c r="OB858" s="721"/>
      <c r="OC858" s="721"/>
      <c r="OD858" s="721"/>
      <c r="OE858" s="721"/>
      <c r="OF858" s="721"/>
      <c r="OG858" s="721"/>
      <c r="OH858" s="721"/>
      <c r="OI858" s="721"/>
      <c r="OJ858" s="721"/>
      <c r="OK858" s="721"/>
      <c r="OL858" s="721"/>
      <c r="OM858" s="721"/>
      <c r="ON858" s="721"/>
      <c r="OO858" s="721"/>
      <c r="OP858" s="721"/>
      <c r="OQ858" s="721"/>
      <c r="OR858" s="721"/>
      <c r="OS858" s="721"/>
      <c r="OT858" s="721"/>
      <c r="OU858" s="721"/>
      <c r="OV858" s="721"/>
      <c r="OW858" s="721"/>
      <c r="OX858" s="721"/>
      <c r="OY858" s="721"/>
      <c r="OZ858" s="721"/>
      <c r="PA858" s="721"/>
      <c r="PB858" s="721"/>
      <c r="PC858" s="721"/>
      <c r="PD858" s="721"/>
      <c r="PE858" s="721"/>
      <c r="PF858" s="721"/>
      <c r="PG858" s="721"/>
      <c r="PH858" s="721"/>
      <c r="PI858" s="721"/>
      <c r="PJ858" s="721"/>
      <c r="PK858" s="721"/>
      <c r="PL858" s="721"/>
      <c r="PM858" s="721"/>
      <c r="PN858" s="721"/>
      <c r="PO858" s="721"/>
      <c r="PP858" s="721"/>
      <c r="PQ858" s="721"/>
      <c r="PR858" s="721"/>
      <c r="PS858" s="721"/>
      <c r="PT858" s="721"/>
      <c r="PU858" s="721"/>
      <c r="PV858" s="721"/>
      <c r="PW858" s="721"/>
      <c r="PX858" s="721"/>
      <c r="PY858" s="721"/>
      <c r="PZ858" s="721"/>
      <c r="QA858" s="721"/>
      <c r="QB858" s="721"/>
      <c r="QC858" s="721"/>
      <c r="QD858" s="721"/>
      <c r="QE858" s="721"/>
      <c r="QF858" s="721"/>
      <c r="QG858" s="721"/>
      <c r="QH858" s="721"/>
      <c r="QI858" s="721"/>
      <c r="QJ858" s="721"/>
      <c r="QK858" s="721"/>
      <c r="QL858" s="721"/>
      <c r="QM858" s="721"/>
      <c r="QN858" s="721"/>
      <c r="QO858" s="721"/>
      <c r="QP858" s="721"/>
      <c r="QQ858" s="721"/>
      <c r="QR858" s="721"/>
      <c r="QS858" s="721"/>
      <c r="QT858" s="721"/>
      <c r="QU858" s="721"/>
      <c r="QV858" s="721"/>
      <c r="QW858" s="721"/>
      <c r="QX858" s="721"/>
      <c r="QY858" s="721"/>
      <c r="QZ858" s="721"/>
      <c r="RA858" s="721"/>
      <c r="RB858" s="721"/>
      <c r="RC858" s="721"/>
      <c r="RD858" s="721"/>
      <c r="RE858" s="721"/>
      <c r="RF858" s="721"/>
      <c r="RG858" s="721"/>
      <c r="RH858" s="721"/>
      <c r="RI858" s="721"/>
      <c r="RJ858" s="721"/>
      <c r="RK858" s="721"/>
      <c r="RL858" s="721"/>
      <c r="RM858" s="721"/>
      <c r="RN858" s="721"/>
      <c r="RO858" s="721"/>
      <c r="RP858" s="721"/>
      <c r="RQ858" s="721"/>
      <c r="RR858" s="721"/>
      <c r="RS858" s="721"/>
      <c r="RT858" s="721"/>
      <c r="RU858" s="721"/>
      <c r="RV858" s="721"/>
      <c r="RW858" s="721"/>
      <c r="RX858" s="721"/>
      <c r="RY858" s="721"/>
      <c r="RZ858" s="721"/>
      <c r="SA858" s="721"/>
      <c r="SB858" s="721"/>
      <c r="SC858" s="721"/>
      <c r="SD858" s="721"/>
      <c r="SE858" s="721"/>
      <c r="SF858" s="721"/>
      <c r="SG858" s="721"/>
      <c r="SH858" s="721"/>
      <c r="SI858" s="721"/>
      <c r="SJ858" s="721"/>
      <c r="SK858" s="721"/>
      <c r="SL858" s="721"/>
      <c r="SM858" s="721"/>
      <c r="SN858" s="721"/>
      <c r="SO858" s="721"/>
      <c r="SP858" s="721"/>
      <c r="SQ858" s="721"/>
      <c r="SR858" s="721"/>
      <c r="SS858" s="721"/>
      <c r="ST858" s="721"/>
      <c r="SU858" s="721"/>
      <c r="SV858" s="721"/>
      <c r="SW858" s="721"/>
      <c r="SX858" s="721"/>
      <c r="SY858" s="721"/>
      <c r="SZ858" s="721"/>
      <c r="TA858" s="721"/>
      <c r="TB858" s="721"/>
      <c r="TC858" s="721"/>
      <c r="TD858" s="721"/>
      <c r="TE858" s="721"/>
      <c r="TF858" s="721"/>
      <c r="TG858" s="721"/>
      <c r="TH858" s="721"/>
      <c r="TI858" s="721"/>
      <c r="TJ858" s="721"/>
      <c r="TK858" s="721"/>
      <c r="TL858" s="721"/>
      <c r="TM858" s="721"/>
      <c r="TN858" s="721"/>
      <c r="TO858" s="721"/>
      <c r="TP858" s="721"/>
      <c r="TQ858" s="721"/>
      <c r="TR858" s="721"/>
      <c r="TS858" s="721"/>
      <c r="TT858" s="721"/>
      <c r="TU858" s="721"/>
      <c r="TV858" s="721"/>
      <c r="TW858" s="721"/>
      <c r="TX858" s="721"/>
      <c r="TY858" s="721"/>
      <c r="TZ858" s="721"/>
      <c r="UA858" s="721"/>
      <c r="UB858" s="721"/>
      <c r="UC858" s="721"/>
      <c r="UD858" s="721"/>
      <c r="UE858" s="721"/>
      <c r="UF858" s="721"/>
      <c r="UG858" s="721"/>
      <c r="UH858" s="721"/>
      <c r="UI858" s="721"/>
      <c r="UJ858" s="721"/>
      <c r="UK858" s="721"/>
      <c r="UL858" s="721"/>
      <c r="UM858" s="721"/>
      <c r="UN858" s="721"/>
      <c r="UO858" s="721"/>
      <c r="UP858" s="721"/>
      <c r="UQ858" s="721"/>
      <c r="UR858" s="721"/>
      <c r="US858" s="721"/>
      <c r="UT858" s="721"/>
      <c r="UU858" s="721"/>
      <c r="UV858" s="721"/>
      <c r="UW858" s="721"/>
      <c r="UX858" s="721"/>
      <c r="UY858" s="721"/>
      <c r="UZ858" s="721"/>
      <c r="VA858" s="721"/>
      <c r="VB858" s="721"/>
      <c r="VC858" s="721"/>
      <c r="VD858" s="721"/>
      <c r="VE858" s="721"/>
      <c r="VF858" s="721"/>
      <c r="VG858" s="721"/>
      <c r="VH858" s="721"/>
      <c r="VI858" s="721"/>
      <c r="VJ858" s="721"/>
      <c r="VK858" s="721"/>
      <c r="VL858" s="721"/>
      <c r="VM858" s="721"/>
      <c r="VN858" s="721"/>
      <c r="VO858" s="721"/>
      <c r="VP858" s="721"/>
      <c r="VQ858" s="721"/>
      <c r="VR858" s="721"/>
      <c r="VS858" s="721"/>
      <c r="VT858" s="721"/>
      <c r="VU858" s="721"/>
      <c r="VV858" s="721"/>
      <c r="VW858" s="721"/>
      <c r="VX858" s="721"/>
      <c r="VY858" s="721"/>
      <c r="VZ858" s="721"/>
      <c r="WA858" s="721"/>
      <c r="WB858" s="721"/>
      <c r="WC858" s="721"/>
      <c r="WD858" s="721"/>
      <c r="WE858" s="721"/>
      <c r="WF858" s="721"/>
      <c r="WG858" s="721"/>
      <c r="WH858" s="721"/>
      <c r="WI858" s="721"/>
      <c r="WJ858" s="721"/>
      <c r="WK858" s="721"/>
      <c r="WL858" s="721"/>
      <c r="WM858" s="721"/>
      <c r="WN858" s="721"/>
      <c r="WO858" s="721"/>
      <c r="WP858" s="721"/>
      <c r="WQ858" s="721"/>
      <c r="WR858" s="721"/>
      <c r="WS858" s="721"/>
      <c r="WT858" s="721"/>
      <c r="WU858" s="721"/>
      <c r="WV858" s="721"/>
      <c r="WW858" s="721"/>
      <c r="WX858" s="721"/>
      <c r="WY858" s="721"/>
      <c r="WZ858" s="721"/>
      <c r="XA858" s="721"/>
      <c r="XB858" s="721"/>
      <c r="XC858" s="721"/>
      <c r="XD858" s="721"/>
      <c r="XE858" s="721"/>
      <c r="XF858" s="721"/>
      <c r="XG858" s="721"/>
      <c r="XH858" s="721"/>
      <c r="XI858" s="721"/>
      <c r="XJ858" s="721"/>
      <c r="XK858" s="721"/>
      <c r="XL858" s="721"/>
      <c r="XM858" s="721"/>
      <c r="XN858" s="721"/>
      <c r="XO858" s="721"/>
      <c r="XP858" s="721"/>
      <c r="XQ858" s="721"/>
      <c r="XR858" s="721"/>
      <c r="XS858" s="721"/>
      <c r="XT858" s="721"/>
      <c r="XU858" s="721"/>
      <c r="XV858" s="721"/>
      <c r="XW858" s="721"/>
      <c r="XX858" s="721"/>
      <c r="XY858" s="721"/>
      <c r="XZ858" s="721"/>
      <c r="YA858" s="721"/>
      <c r="YB858" s="721"/>
      <c r="YC858" s="721"/>
      <c r="YD858" s="721"/>
      <c r="YE858" s="721"/>
      <c r="YF858" s="721"/>
      <c r="YG858" s="721"/>
      <c r="YH858" s="721"/>
      <c r="YI858" s="721"/>
      <c r="YJ858" s="721"/>
      <c r="YK858" s="721"/>
      <c r="YL858" s="721"/>
      <c r="YM858" s="721"/>
      <c r="YN858" s="721"/>
      <c r="YO858" s="721"/>
      <c r="YP858" s="721"/>
      <c r="YQ858" s="721"/>
      <c r="YR858" s="721"/>
      <c r="YS858" s="721"/>
      <c r="YT858" s="721"/>
      <c r="YU858" s="721"/>
      <c r="YV858" s="721"/>
      <c r="YW858" s="721"/>
      <c r="YX858" s="721"/>
      <c r="YY858" s="721"/>
      <c r="YZ858" s="721"/>
      <c r="ZA858" s="721"/>
      <c r="ZB858" s="721"/>
      <c r="ZC858" s="721"/>
      <c r="ZD858" s="721"/>
      <c r="ZE858" s="721"/>
      <c r="ZF858" s="721"/>
      <c r="ZG858" s="721"/>
      <c r="ZH858" s="721"/>
      <c r="ZI858" s="721"/>
      <c r="ZJ858" s="721"/>
      <c r="ZK858" s="721"/>
      <c r="ZL858" s="721"/>
      <c r="ZM858" s="721"/>
      <c r="ZN858" s="721"/>
      <c r="ZO858" s="721"/>
      <c r="ZP858" s="721"/>
      <c r="ZQ858" s="721"/>
      <c r="ZR858" s="721"/>
      <c r="ZS858" s="721"/>
      <c r="ZT858" s="721"/>
      <c r="ZU858" s="721"/>
      <c r="ZV858" s="721"/>
      <c r="ZW858" s="721"/>
      <c r="ZX858" s="721"/>
      <c r="ZY858" s="721"/>
      <c r="ZZ858" s="721"/>
      <c r="AAA858" s="721"/>
      <c r="AAB858" s="721"/>
      <c r="AAC858" s="721"/>
      <c r="AAD858" s="721"/>
      <c r="AAE858" s="721"/>
      <c r="AAF858" s="721"/>
      <c r="AAG858" s="721"/>
      <c r="AAH858" s="721"/>
      <c r="AAI858" s="721"/>
      <c r="AAJ858" s="721"/>
      <c r="AAK858" s="721"/>
      <c r="AAL858" s="721"/>
      <c r="AAM858" s="721"/>
      <c r="AAN858" s="721"/>
      <c r="AAO858" s="721"/>
      <c r="AAP858" s="721"/>
      <c r="AAQ858" s="721"/>
      <c r="AAR858" s="721"/>
      <c r="AAS858" s="721"/>
      <c r="AAT858" s="721"/>
      <c r="AAU858" s="721"/>
      <c r="AAV858" s="721"/>
      <c r="AAW858" s="721"/>
      <c r="AAX858" s="721"/>
      <c r="AAY858" s="721"/>
      <c r="AAZ858" s="721"/>
      <c r="ABA858" s="721"/>
      <c r="ABB858" s="721"/>
      <c r="ABC858" s="721"/>
      <c r="ABD858" s="721"/>
      <c r="ABE858" s="721"/>
      <c r="ABF858" s="721"/>
      <c r="ABG858" s="721"/>
      <c r="ABH858" s="721"/>
      <c r="ABI858" s="721"/>
      <c r="ABJ858" s="721"/>
      <c r="ABK858" s="721"/>
      <c r="ABL858" s="721"/>
      <c r="ABM858" s="721"/>
      <c r="ABN858" s="721"/>
      <c r="ABO858" s="721"/>
      <c r="ABP858" s="721"/>
      <c r="ABQ858" s="721"/>
      <c r="ABR858" s="721"/>
      <c r="ABS858" s="721"/>
      <c r="ABT858" s="721"/>
      <c r="ABU858" s="721"/>
      <c r="ABV858" s="721"/>
      <c r="ABW858" s="721"/>
      <c r="ABX858" s="721"/>
      <c r="ABY858" s="721"/>
      <c r="ABZ858" s="721"/>
      <c r="ACA858" s="721"/>
      <c r="ACB858" s="721"/>
      <c r="ACC858" s="721"/>
      <c r="ACD858" s="721"/>
      <c r="ACE858" s="721"/>
      <c r="ACF858" s="721"/>
      <c r="ACG858" s="721"/>
      <c r="ACH858" s="721"/>
      <c r="ACI858" s="721"/>
      <c r="ACJ858" s="721"/>
      <c r="ACK858" s="721"/>
      <c r="ACL858" s="721"/>
      <c r="ACM858" s="721"/>
      <c r="ACN858" s="721"/>
      <c r="ACO858" s="721"/>
      <c r="ACP858" s="721"/>
      <c r="ACQ858" s="721"/>
      <c r="ACR858" s="721"/>
      <c r="ACS858" s="721"/>
      <c r="ACT858" s="721"/>
      <c r="ACU858" s="721"/>
      <c r="ACV858" s="721"/>
      <c r="ACW858" s="721"/>
      <c r="ACX858" s="721"/>
      <c r="ACY858" s="721"/>
      <c r="ACZ858" s="721"/>
      <c r="ADA858" s="721"/>
      <c r="ADB858" s="721"/>
      <c r="ADC858" s="721"/>
      <c r="ADD858" s="721"/>
      <c r="ADE858" s="721"/>
      <c r="ADF858" s="721"/>
      <c r="ADG858" s="721"/>
      <c r="ADH858" s="721"/>
      <c r="ADI858" s="721"/>
      <c r="ADJ858" s="721"/>
      <c r="ADK858" s="721"/>
      <c r="ADL858" s="721"/>
      <c r="ADM858" s="721"/>
      <c r="ADN858" s="721"/>
      <c r="ADO858" s="721"/>
      <c r="ADP858" s="721"/>
      <c r="ADQ858" s="721"/>
      <c r="ADR858" s="721"/>
      <c r="ADS858" s="721"/>
      <c r="ADT858" s="721"/>
      <c r="ADU858" s="721"/>
      <c r="ADV858" s="721"/>
      <c r="ADW858" s="721"/>
      <c r="ADX858" s="721"/>
      <c r="ADY858" s="721"/>
      <c r="ADZ858" s="721"/>
      <c r="AEA858" s="721"/>
      <c r="AEB858" s="721"/>
      <c r="AEC858" s="721"/>
      <c r="AED858" s="721"/>
      <c r="AEE858" s="721"/>
      <c r="AEF858" s="721"/>
      <c r="AEG858" s="721"/>
      <c r="AEH858" s="721"/>
      <c r="AEI858" s="721"/>
      <c r="AEJ858" s="721"/>
      <c r="AEK858" s="721"/>
      <c r="AEL858" s="721"/>
      <c r="AEM858" s="721"/>
      <c r="AEN858" s="721"/>
      <c r="AEO858" s="721"/>
      <c r="AEP858" s="721"/>
      <c r="AEQ858" s="721"/>
      <c r="AER858" s="721"/>
      <c r="AES858" s="721"/>
      <c r="AET858" s="721"/>
      <c r="AEU858" s="721"/>
      <c r="AEV858" s="721"/>
      <c r="AEW858" s="721"/>
      <c r="AEX858" s="721"/>
      <c r="AEY858" s="721"/>
      <c r="AEZ858" s="721"/>
      <c r="AFA858" s="721"/>
      <c r="AFB858" s="721"/>
      <c r="AFC858" s="721"/>
      <c r="AFD858" s="721"/>
      <c r="AFE858" s="721"/>
      <c r="AFF858" s="721"/>
      <c r="AFG858" s="721"/>
      <c r="AFH858" s="721"/>
      <c r="AFI858" s="721"/>
      <c r="AFJ858" s="721"/>
      <c r="AFK858" s="721"/>
      <c r="AFL858" s="721"/>
      <c r="AFM858" s="721"/>
      <c r="AFN858" s="721"/>
      <c r="AFO858" s="721"/>
      <c r="AFP858" s="721"/>
      <c r="AFQ858" s="721"/>
      <c r="AFR858" s="721"/>
      <c r="AFS858" s="721"/>
      <c r="AFT858" s="721"/>
      <c r="AFU858" s="721"/>
      <c r="AFV858" s="721"/>
      <c r="AFW858" s="721"/>
      <c r="AFX858" s="721"/>
      <c r="AFY858" s="721"/>
      <c r="AFZ858" s="721"/>
      <c r="AGA858" s="721"/>
      <c r="AGB858" s="721"/>
      <c r="AGC858" s="721"/>
      <c r="AGD858" s="721"/>
      <c r="AGE858" s="721"/>
      <c r="AGF858" s="721"/>
      <c r="AGG858" s="721"/>
      <c r="AGH858" s="721"/>
      <c r="AGI858" s="721"/>
      <c r="AGJ858" s="721"/>
      <c r="AGK858" s="721"/>
      <c r="AGL858" s="721"/>
      <c r="AGM858" s="721"/>
      <c r="AGN858" s="721"/>
      <c r="AGO858" s="721"/>
      <c r="AGP858" s="721"/>
      <c r="AGQ858" s="721"/>
      <c r="AGR858" s="721"/>
      <c r="AGS858" s="721"/>
      <c r="AGT858" s="721"/>
      <c r="AGU858" s="721"/>
      <c r="AGV858" s="721"/>
      <c r="AGW858" s="721"/>
      <c r="AGX858" s="721"/>
      <c r="AGY858" s="721"/>
      <c r="AGZ858" s="721"/>
      <c r="AHA858" s="721"/>
      <c r="AHB858" s="721"/>
      <c r="AHC858" s="721"/>
      <c r="AHD858" s="721"/>
      <c r="AHE858" s="721"/>
      <c r="AHF858" s="721"/>
      <c r="AHG858" s="721"/>
      <c r="AHH858" s="721"/>
      <c r="AHI858" s="721"/>
      <c r="AHJ858" s="721"/>
      <c r="AHK858" s="721"/>
      <c r="AHL858" s="721"/>
      <c r="AHM858" s="721"/>
      <c r="AHN858" s="721"/>
      <c r="AHO858" s="721"/>
      <c r="AHP858" s="721"/>
      <c r="AHQ858" s="721"/>
      <c r="AHR858" s="721"/>
      <c r="AHS858" s="721"/>
      <c r="AHT858" s="721"/>
      <c r="AHU858" s="721"/>
      <c r="AHV858" s="721"/>
      <c r="AHW858" s="721"/>
      <c r="AHX858" s="721"/>
      <c r="AHY858" s="721"/>
      <c r="AHZ858" s="721"/>
      <c r="AIA858" s="721"/>
      <c r="AIB858" s="721"/>
      <c r="AIC858" s="721"/>
      <c r="AID858" s="721"/>
      <c r="AIE858" s="721"/>
      <c r="AIF858" s="721"/>
      <c r="AIG858" s="721"/>
      <c r="AIH858" s="721"/>
      <c r="AII858" s="721"/>
      <c r="AIJ858" s="721"/>
      <c r="AIK858" s="721"/>
      <c r="AIL858" s="721"/>
      <c r="AIM858" s="721"/>
      <c r="AIN858" s="721"/>
      <c r="AIO858" s="721"/>
      <c r="AIP858" s="721"/>
      <c r="AIQ858" s="721"/>
      <c r="AIR858" s="721"/>
      <c r="AIS858" s="721"/>
      <c r="AIT858" s="721"/>
      <c r="AIU858" s="721"/>
      <c r="AIV858" s="721"/>
      <c r="AIW858" s="721"/>
      <c r="AIX858" s="721"/>
      <c r="AIY858" s="721"/>
      <c r="AIZ858" s="721"/>
      <c r="AJA858" s="721"/>
      <c r="AJB858" s="721"/>
      <c r="AJC858" s="721"/>
      <c r="AJD858" s="721"/>
      <c r="AJE858" s="721"/>
      <c r="AJF858" s="721"/>
      <c r="AJG858" s="721"/>
      <c r="AJH858" s="721"/>
      <c r="AJI858" s="721"/>
      <c r="AJJ858" s="721"/>
      <c r="AJK858" s="721"/>
      <c r="AJL858" s="721"/>
      <c r="AJM858" s="721"/>
      <c r="AJN858" s="721"/>
      <c r="AJO858" s="721"/>
      <c r="AJP858" s="721"/>
      <c r="AJQ858" s="721"/>
      <c r="AJR858" s="721"/>
      <c r="AJS858" s="721"/>
      <c r="AJT858" s="721"/>
      <c r="AJU858" s="721"/>
      <c r="AJV858" s="721"/>
      <c r="AJW858" s="721"/>
      <c r="AJX858" s="721"/>
      <c r="AJY858" s="721"/>
      <c r="AJZ858" s="721"/>
      <c r="AKA858" s="721"/>
      <c r="AKB858" s="721"/>
      <c r="AKC858" s="721"/>
      <c r="AKD858" s="721"/>
      <c r="AKE858" s="721"/>
      <c r="AKF858" s="721"/>
      <c r="AKG858" s="721"/>
      <c r="AKH858" s="721"/>
      <c r="AKI858" s="721"/>
      <c r="AKJ858" s="721"/>
      <c r="AKK858" s="721"/>
      <c r="AKL858" s="721"/>
      <c r="AKM858" s="721"/>
      <c r="AKN858" s="721"/>
      <c r="AKO858" s="721"/>
      <c r="AKP858" s="721"/>
      <c r="AKQ858" s="721"/>
      <c r="AKR858" s="721"/>
      <c r="AKS858" s="721"/>
      <c r="AKT858" s="721"/>
      <c r="AKU858" s="721"/>
      <c r="AKV858" s="721"/>
      <c r="AKW858" s="721"/>
      <c r="AKX858" s="721"/>
      <c r="AKY858" s="721"/>
      <c r="AKZ858" s="721"/>
      <c r="ALA858" s="721"/>
      <c r="ALB858" s="721"/>
      <c r="ALC858" s="721"/>
      <c r="ALD858" s="721"/>
      <c r="ALE858" s="721"/>
      <c r="ALF858" s="721"/>
      <c r="ALG858" s="721"/>
      <c r="ALH858" s="721"/>
      <c r="ALI858" s="721"/>
      <c r="ALJ858" s="721"/>
      <c r="ALK858" s="721"/>
      <c r="ALL858" s="721"/>
      <c r="ALM858" s="721"/>
      <c r="ALN858" s="721"/>
      <c r="ALO858" s="721"/>
      <c r="ALP858" s="721"/>
      <c r="ALQ858" s="721"/>
      <c r="ALR858" s="721"/>
      <c r="ALS858" s="721"/>
      <c r="ALT858" s="721"/>
      <c r="ALU858" s="721"/>
      <c r="ALV858" s="721"/>
      <c r="ALW858" s="721"/>
      <c r="ALX858" s="721"/>
      <c r="ALY858" s="721"/>
      <c r="ALZ858" s="721"/>
      <c r="AMA858" s="721"/>
      <c r="AMB858" s="721"/>
      <c r="AMC858" s="721"/>
      <c r="AMD858" s="721"/>
      <c r="AME858" s="721"/>
      <c r="AMF858" s="721"/>
      <c r="AMG858" s="721"/>
      <c r="AMH858" s="721"/>
      <c r="AMI858" s="721"/>
      <c r="AMJ858" s="721"/>
      <c r="AMK858" s="721"/>
      <c r="AML858" s="721"/>
      <c r="AMM858" s="721"/>
      <c r="AMN858" s="721"/>
      <c r="AMO858" s="721"/>
      <c r="AMP858" s="721"/>
      <c r="AMQ858" s="721"/>
      <c r="AMR858" s="721"/>
      <c r="AMS858" s="721"/>
      <c r="AMT858" s="721"/>
      <c r="AMU858" s="721"/>
      <c r="AMV858" s="721"/>
      <c r="AMW858" s="721"/>
      <c r="AMX858" s="721"/>
      <c r="AMY858" s="721"/>
      <c r="AMZ858" s="721"/>
      <c r="ANA858" s="721"/>
      <c r="ANB858" s="721"/>
      <c r="ANC858" s="721"/>
      <c r="AND858" s="721"/>
      <c r="ANE858" s="721"/>
      <c r="ANF858" s="721"/>
      <c r="ANG858" s="721"/>
      <c r="ANH858" s="721"/>
      <c r="ANI858" s="721"/>
      <c r="ANJ858" s="721"/>
      <c r="ANK858" s="721"/>
      <c r="ANL858" s="721"/>
      <c r="ANM858" s="721"/>
      <c r="ANN858" s="721"/>
      <c r="ANO858" s="721"/>
      <c r="ANP858" s="721"/>
      <c r="ANQ858" s="721"/>
      <c r="ANR858" s="721"/>
      <c r="ANS858" s="721"/>
      <c r="ANT858" s="721"/>
      <c r="ANU858" s="721"/>
      <c r="ANV858" s="721"/>
      <c r="ANW858" s="721"/>
      <c r="ANX858" s="721"/>
      <c r="ANY858" s="721"/>
      <c r="ANZ858" s="721"/>
      <c r="AOA858" s="721"/>
      <c r="AOB858" s="721"/>
      <c r="AOC858" s="721"/>
      <c r="AOD858" s="721"/>
      <c r="AOE858" s="721"/>
      <c r="AOF858" s="721"/>
      <c r="AOG858" s="721"/>
      <c r="AOH858" s="721"/>
      <c r="AOI858" s="721"/>
      <c r="AOJ858" s="721"/>
      <c r="AOK858" s="721"/>
      <c r="AOL858" s="721"/>
      <c r="AOM858" s="721"/>
      <c r="AON858" s="721"/>
      <c r="AOO858" s="721"/>
      <c r="AOP858" s="721"/>
      <c r="AOQ858" s="721"/>
      <c r="AOR858" s="721"/>
      <c r="AOS858" s="721"/>
      <c r="AOT858" s="721"/>
      <c r="AOU858" s="721"/>
      <c r="AOV858" s="721"/>
      <c r="AOW858" s="721"/>
      <c r="AOX858" s="721"/>
      <c r="AOY858" s="721"/>
      <c r="AOZ858" s="721"/>
      <c r="APA858" s="721"/>
      <c r="APB858" s="721"/>
      <c r="APC858" s="721"/>
      <c r="APD858" s="721"/>
      <c r="APE858" s="721"/>
      <c r="APF858" s="721"/>
      <c r="APG858" s="721"/>
      <c r="APH858" s="721"/>
      <c r="API858" s="721"/>
      <c r="APJ858" s="721"/>
      <c r="APK858" s="721"/>
      <c r="APL858" s="721"/>
      <c r="APM858" s="721"/>
      <c r="APN858" s="721"/>
      <c r="APO858" s="721"/>
      <c r="APP858" s="721"/>
      <c r="APQ858" s="721"/>
      <c r="APR858" s="721"/>
      <c r="APS858" s="721"/>
      <c r="APT858" s="721"/>
      <c r="APU858" s="721"/>
      <c r="APV858" s="721"/>
      <c r="APW858" s="721"/>
      <c r="APX858" s="721"/>
      <c r="APY858" s="721"/>
      <c r="APZ858" s="721"/>
      <c r="AQA858" s="721"/>
      <c r="AQB858" s="721"/>
      <c r="AQC858" s="721"/>
      <c r="AQD858" s="721"/>
      <c r="AQE858" s="721"/>
      <c r="AQF858" s="721"/>
      <c r="AQG858" s="721"/>
      <c r="AQH858" s="721"/>
      <c r="AQI858" s="721"/>
      <c r="AQJ858" s="721"/>
      <c r="AQK858" s="721"/>
      <c r="AQL858" s="721"/>
      <c r="AQM858" s="721"/>
      <c r="AQN858" s="721"/>
      <c r="AQO858" s="721"/>
      <c r="AQP858" s="721"/>
      <c r="AQQ858" s="721"/>
      <c r="AQR858" s="721"/>
      <c r="AQS858" s="721"/>
      <c r="AQT858" s="721"/>
      <c r="AQU858" s="721"/>
      <c r="AQV858" s="721"/>
      <c r="AQW858" s="721"/>
      <c r="AQX858" s="721"/>
      <c r="AQY858" s="721"/>
      <c r="AQZ858" s="721"/>
      <c r="ARA858" s="721"/>
      <c r="ARB858" s="721"/>
      <c r="ARC858" s="721"/>
      <c r="ARD858" s="721"/>
      <c r="ARE858" s="721"/>
      <c r="ARF858" s="721"/>
      <c r="ARG858" s="721"/>
      <c r="ARH858" s="721"/>
      <c r="ARI858" s="721"/>
      <c r="ARJ858" s="721"/>
      <c r="ARK858" s="721"/>
      <c r="ARL858" s="721"/>
      <c r="ARM858" s="721"/>
      <c r="ARN858" s="721"/>
      <c r="ARO858" s="721"/>
      <c r="ARP858" s="721"/>
      <c r="ARQ858" s="721"/>
      <c r="ARR858" s="721"/>
      <c r="ARS858" s="721"/>
      <c r="ART858" s="721"/>
      <c r="ARU858" s="721"/>
      <c r="ARV858" s="721"/>
      <c r="ARW858" s="721"/>
      <c r="ARX858" s="721"/>
      <c r="ARY858" s="721"/>
      <c r="ARZ858" s="721"/>
      <c r="ASA858" s="721"/>
      <c r="ASB858" s="721"/>
      <c r="ASC858" s="721"/>
      <c r="ASD858" s="721"/>
      <c r="ASE858" s="721"/>
      <c r="ASF858" s="721"/>
      <c r="ASG858" s="721"/>
      <c r="ASH858" s="721"/>
      <c r="ASI858" s="721"/>
      <c r="ASJ858" s="721"/>
      <c r="ASK858" s="721"/>
      <c r="ASL858" s="721"/>
      <c r="ASM858" s="721"/>
      <c r="ASN858" s="721"/>
      <c r="ASO858" s="721"/>
      <c r="ASP858" s="721"/>
      <c r="ASQ858" s="721"/>
      <c r="ASR858" s="721"/>
      <c r="ASS858" s="721"/>
      <c r="AST858" s="721"/>
      <c r="ASU858" s="721"/>
      <c r="ASV858" s="721"/>
      <c r="ASW858" s="721"/>
      <c r="ASX858" s="721"/>
      <c r="ASY858" s="721"/>
      <c r="ASZ858" s="721"/>
      <c r="ATA858" s="721"/>
      <c r="ATB858" s="721"/>
      <c r="ATC858" s="721"/>
      <c r="ATD858" s="721"/>
      <c r="ATE858" s="721"/>
      <c r="ATF858" s="721"/>
      <c r="ATG858" s="721"/>
      <c r="ATH858" s="721"/>
      <c r="ATI858" s="721"/>
      <c r="ATJ858" s="721"/>
      <c r="ATK858" s="721"/>
      <c r="ATL858" s="721"/>
      <c r="ATM858" s="721"/>
      <c r="ATN858" s="721"/>
      <c r="ATO858" s="721"/>
      <c r="ATP858" s="721"/>
      <c r="ATQ858" s="721"/>
      <c r="ATR858" s="721"/>
      <c r="ATS858" s="721"/>
      <c r="ATT858" s="721"/>
      <c r="ATU858" s="721"/>
      <c r="ATV858" s="721"/>
      <c r="ATW858" s="721"/>
      <c r="ATX858" s="721"/>
      <c r="ATY858" s="721"/>
      <c r="ATZ858" s="721"/>
      <c r="AUA858" s="721"/>
      <c r="AUB858" s="721"/>
      <c r="AUC858" s="721"/>
      <c r="AUD858" s="721"/>
      <c r="AUE858" s="721"/>
      <c r="AUF858" s="721"/>
      <c r="AUG858" s="721"/>
      <c r="AUH858" s="721"/>
      <c r="AUI858" s="721"/>
      <c r="AUJ858" s="721"/>
      <c r="AUK858" s="721"/>
      <c r="AUL858" s="721"/>
      <c r="AUM858" s="721"/>
      <c r="AUN858" s="721"/>
      <c r="AUO858" s="721"/>
      <c r="AUP858" s="721"/>
      <c r="AUQ858" s="721"/>
      <c r="AUR858" s="721"/>
      <c r="AUS858" s="721"/>
      <c r="AUT858" s="721"/>
      <c r="AUU858" s="721"/>
      <c r="AUV858" s="721"/>
      <c r="AUW858" s="721"/>
      <c r="AUX858" s="721"/>
      <c r="AUY858" s="721"/>
      <c r="AUZ858" s="721"/>
      <c r="AVA858" s="721"/>
      <c r="AVB858" s="721"/>
      <c r="AVC858" s="721"/>
      <c r="AVD858" s="721"/>
      <c r="AVE858" s="721"/>
      <c r="AVF858" s="721"/>
      <c r="AVG858" s="721"/>
      <c r="AVH858" s="721"/>
      <c r="AVI858" s="721"/>
      <c r="AVJ858" s="721"/>
      <c r="AVK858" s="721"/>
    </row>
    <row r="859" spans="1:1259">
      <c r="A859" s="716"/>
      <c r="B859" s="723"/>
      <c r="C859" s="723"/>
      <c r="D859" s="714" t="s">
        <v>3247</v>
      </c>
      <c r="E859" s="676" t="s">
        <v>3276</v>
      </c>
      <c r="F859" s="703"/>
      <c r="G859" s="703"/>
      <c r="H859" s="703"/>
      <c r="I859" s="698" t="s">
        <v>1699</v>
      </c>
      <c r="J859" s="704"/>
      <c r="K859" s="705" t="s">
        <v>4915</v>
      </c>
      <c r="L859" s="703" t="s">
        <v>3319</v>
      </c>
      <c r="M859" s="706">
        <v>44546</v>
      </c>
      <c r="N859" s="706">
        <v>44682</v>
      </c>
      <c r="O859" s="706"/>
      <c r="P859" s="704"/>
      <c r="Q859" s="704"/>
      <c r="R859" s="704"/>
      <c r="S859" s="703" t="s">
        <v>3515</v>
      </c>
      <c r="T859" s="703">
        <v>60</v>
      </c>
      <c r="U859" s="703"/>
      <c r="V859" s="703" t="s">
        <v>985</v>
      </c>
      <c r="W859" s="703">
        <v>400</v>
      </c>
      <c r="X859" s="707">
        <v>768</v>
      </c>
      <c r="Y859" s="539">
        <f t="shared" si="39"/>
        <v>307200</v>
      </c>
      <c r="Z859" s="680">
        <v>0.46500000000000002</v>
      </c>
      <c r="AA859" s="681">
        <f t="shared" si="40"/>
        <v>142848</v>
      </c>
      <c r="AB859" s="682"/>
      <c r="AC859" s="683">
        <v>0</v>
      </c>
      <c r="AD859" s="692"/>
      <c r="AE859" s="684"/>
      <c r="AF859" s="695">
        <f t="shared" si="41"/>
        <v>142848</v>
      </c>
      <c r="AG859" s="676" t="s">
        <v>1073</v>
      </c>
      <c r="AH859" s="676"/>
      <c r="AI859" s="685">
        <v>60</v>
      </c>
      <c r="AJ859" s="676" t="s">
        <v>2674</v>
      </c>
      <c r="AK859" s="696" t="s">
        <v>1149</v>
      </c>
      <c r="AL859" s="676">
        <v>78218</v>
      </c>
      <c r="AM859" s="676" t="s">
        <v>52</v>
      </c>
      <c r="AN859" s="676" t="s">
        <v>50</v>
      </c>
      <c r="AO859" s="676"/>
      <c r="AP859" s="688" t="s">
        <v>38</v>
      </c>
      <c r="AQ859" s="688" t="s">
        <v>37</v>
      </c>
      <c r="AR859" s="688" t="s">
        <v>1257</v>
      </c>
      <c r="AS859" s="715"/>
      <c r="AT859" s="715"/>
      <c r="AU859" s="715"/>
      <c r="AV859" s="680">
        <v>0.46500000000000002</v>
      </c>
      <c r="AW859" s="721"/>
      <c r="AX859" s="721"/>
      <c r="AY859" s="721"/>
      <c r="AZ859" s="721"/>
      <c r="BA859" s="721"/>
      <c r="BB859" s="721"/>
      <c r="BC859" s="721"/>
      <c r="BD859" s="721"/>
      <c r="BE859" s="721"/>
      <c r="BF859" s="721"/>
      <c r="BG859" s="721"/>
      <c r="BH859" s="721"/>
      <c r="BI859" s="721"/>
      <c r="BJ859" s="721"/>
      <c r="BK859" s="721"/>
      <c r="BL859" s="721"/>
      <c r="BM859" s="721"/>
      <c r="BN859" s="721"/>
      <c r="BO859" s="721"/>
      <c r="BP859" s="721"/>
      <c r="BQ859" s="721"/>
      <c r="BR859" s="721"/>
      <c r="BS859" s="721"/>
      <c r="BT859" s="721"/>
      <c r="BU859" s="721"/>
      <c r="BV859" s="721"/>
      <c r="BW859" s="721"/>
      <c r="BX859" s="721"/>
      <c r="BY859" s="721"/>
      <c r="BZ859" s="721"/>
      <c r="CA859" s="721"/>
      <c r="CB859" s="721"/>
      <c r="CC859" s="721"/>
      <c r="CD859" s="721"/>
      <c r="CE859" s="721"/>
      <c r="CF859" s="721"/>
      <c r="CG859" s="721"/>
      <c r="CH859" s="721"/>
      <c r="CI859" s="721"/>
      <c r="CJ859" s="721"/>
      <c r="CK859" s="721"/>
      <c r="CL859" s="721"/>
      <c r="CM859" s="721"/>
      <c r="CN859" s="721"/>
      <c r="CO859" s="721"/>
      <c r="CP859" s="721"/>
      <c r="CQ859" s="721"/>
      <c r="CR859" s="721"/>
      <c r="CS859" s="721"/>
      <c r="CT859" s="721"/>
      <c r="CU859" s="721"/>
      <c r="CV859" s="721"/>
      <c r="CW859" s="721"/>
      <c r="CX859" s="721"/>
      <c r="CY859" s="721"/>
      <c r="CZ859" s="721"/>
      <c r="DA859" s="721"/>
      <c r="DB859" s="721"/>
      <c r="DC859" s="721"/>
      <c r="DD859" s="721"/>
      <c r="DE859" s="721"/>
      <c r="DF859" s="721"/>
      <c r="DG859" s="721"/>
      <c r="DH859" s="721"/>
      <c r="DI859" s="721"/>
      <c r="DJ859" s="721"/>
      <c r="DK859" s="721"/>
      <c r="DL859" s="721"/>
      <c r="DM859" s="721"/>
      <c r="DN859" s="721"/>
      <c r="DO859" s="721"/>
      <c r="DP859" s="721"/>
      <c r="DQ859" s="721"/>
      <c r="DR859" s="721"/>
      <c r="DS859" s="721"/>
      <c r="DT859" s="721"/>
      <c r="DU859" s="721"/>
      <c r="DV859" s="721"/>
      <c r="DW859" s="721"/>
      <c r="DX859" s="721"/>
      <c r="DY859" s="721"/>
      <c r="DZ859" s="721"/>
      <c r="EA859" s="721"/>
      <c r="EB859" s="721"/>
      <c r="EC859" s="721"/>
      <c r="ED859" s="721"/>
      <c r="EE859" s="721"/>
      <c r="EF859" s="721"/>
      <c r="EG859" s="721"/>
      <c r="EH859" s="721"/>
      <c r="EI859" s="721"/>
      <c r="EJ859" s="721"/>
      <c r="EK859" s="721"/>
      <c r="EL859" s="721"/>
      <c r="EM859" s="721"/>
      <c r="EN859" s="721"/>
      <c r="EO859" s="721"/>
      <c r="EP859" s="721"/>
      <c r="EQ859" s="721"/>
      <c r="ER859" s="721"/>
      <c r="ES859" s="721"/>
      <c r="ET859" s="721"/>
      <c r="EU859" s="721"/>
      <c r="EV859" s="721"/>
      <c r="EW859" s="721"/>
      <c r="EX859" s="721"/>
      <c r="EY859" s="721"/>
      <c r="EZ859" s="721"/>
      <c r="FA859" s="721"/>
      <c r="FB859" s="721"/>
      <c r="FC859" s="721"/>
      <c r="FD859" s="721"/>
      <c r="FE859" s="721"/>
      <c r="FF859" s="721"/>
      <c r="FG859" s="721"/>
      <c r="FH859" s="721"/>
      <c r="FI859" s="721"/>
      <c r="FJ859" s="721"/>
      <c r="FK859" s="721"/>
      <c r="FL859" s="721"/>
      <c r="FM859" s="721"/>
      <c r="FN859" s="721"/>
      <c r="FO859" s="721"/>
      <c r="FP859" s="721"/>
      <c r="FQ859" s="721"/>
      <c r="FR859" s="721"/>
      <c r="FS859" s="721"/>
      <c r="FT859" s="721"/>
      <c r="FU859" s="721"/>
      <c r="FV859" s="721"/>
      <c r="FW859" s="721"/>
      <c r="FX859" s="721"/>
      <c r="FY859" s="721"/>
      <c r="FZ859" s="721"/>
      <c r="GA859" s="721"/>
      <c r="GB859" s="721"/>
      <c r="GC859" s="721"/>
      <c r="GD859" s="721"/>
      <c r="GE859" s="721"/>
      <c r="GF859" s="721"/>
      <c r="GG859" s="721"/>
      <c r="GH859" s="721"/>
      <c r="GI859" s="721"/>
      <c r="GJ859" s="721"/>
      <c r="GK859" s="721"/>
      <c r="GL859" s="721"/>
      <c r="GM859" s="721"/>
      <c r="GN859" s="721"/>
      <c r="GO859" s="721"/>
      <c r="GP859" s="721"/>
      <c r="GQ859" s="721"/>
      <c r="GR859" s="721"/>
      <c r="GS859" s="721"/>
      <c r="GT859" s="721"/>
      <c r="GU859" s="721"/>
      <c r="GV859" s="721"/>
      <c r="GW859" s="721"/>
      <c r="GX859" s="721"/>
      <c r="GY859" s="721"/>
      <c r="GZ859" s="721"/>
      <c r="HA859" s="721"/>
      <c r="HB859" s="721"/>
      <c r="HC859" s="721"/>
      <c r="HD859" s="721"/>
      <c r="HE859" s="721"/>
      <c r="HF859" s="721"/>
      <c r="HG859" s="721"/>
      <c r="HH859" s="721"/>
      <c r="HI859" s="721"/>
      <c r="HJ859" s="721"/>
      <c r="HK859" s="721"/>
      <c r="HL859" s="721"/>
      <c r="HM859" s="721"/>
      <c r="HN859" s="721"/>
      <c r="HO859" s="721"/>
      <c r="HP859" s="721"/>
      <c r="HQ859" s="721"/>
      <c r="HR859" s="721"/>
      <c r="HS859" s="721"/>
      <c r="HT859" s="721"/>
      <c r="HU859" s="721"/>
      <c r="HV859" s="721"/>
      <c r="HW859" s="721"/>
      <c r="HX859" s="721"/>
      <c r="HY859" s="721"/>
      <c r="HZ859" s="721"/>
      <c r="IA859" s="721"/>
      <c r="IB859" s="721"/>
      <c r="IC859" s="721"/>
      <c r="ID859" s="721"/>
      <c r="IE859" s="721"/>
      <c r="IF859" s="721"/>
      <c r="IG859" s="721"/>
      <c r="IH859" s="721"/>
      <c r="II859" s="721"/>
      <c r="IJ859" s="721"/>
      <c r="IK859" s="721"/>
      <c r="IL859" s="721"/>
      <c r="IM859" s="721"/>
      <c r="IN859" s="721"/>
      <c r="IO859" s="721"/>
      <c r="IP859" s="721"/>
      <c r="IQ859" s="721"/>
      <c r="IR859" s="721"/>
      <c r="IS859" s="721"/>
      <c r="IT859" s="721"/>
      <c r="IU859" s="721"/>
      <c r="IV859" s="721"/>
      <c r="IW859" s="721"/>
      <c r="IX859" s="721"/>
      <c r="IY859" s="721"/>
      <c r="IZ859" s="721"/>
      <c r="JA859" s="721"/>
      <c r="JB859" s="721"/>
      <c r="JC859" s="721"/>
      <c r="JD859" s="721"/>
      <c r="JE859" s="721"/>
      <c r="JF859" s="721"/>
      <c r="JG859" s="721"/>
      <c r="JH859" s="721"/>
      <c r="JI859" s="721"/>
      <c r="JJ859" s="721"/>
      <c r="JK859" s="721"/>
      <c r="JL859" s="721"/>
      <c r="JM859" s="721"/>
      <c r="JN859" s="721"/>
      <c r="JO859" s="721"/>
      <c r="JP859" s="721"/>
      <c r="JQ859" s="721"/>
      <c r="JR859" s="721"/>
      <c r="JS859" s="721"/>
      <c r="JT859" s="721"/>
      <c r="JU859" s="721"/>
      <c r="JV859" s="721"/>
      <c r="JW859" s="721"/>
      <c r="JX859" s="721"/>
      <c r="JY859" s="721"/>
      <c r="JZ859" s="721"/>
      <c r="KA859" s="721"/>
      <c r="KB859" s="721"/>
      <c r="KC859" s="721"/>
      <c r="KD859" s="721"/>
      <c r="KE859" s="721"/>
      <c r="KF859" s="721"/>
      <c r="KG859" s="721"/>
      <c r="KH859" s="721"/>
      <c r="KI859" s="721"/>
      <c r="KJ859" s="721"/>
      <c r="KK859" s="721"/>
      <c r="KL859" s="721"/>
      <c r="KM859" s="721"/>
      <c r="KN859" s="721"/>
      <c r="KO859" s="721"/>
      <c r="KP859" s="721"/>
      <c r="KQ859" s="721"/>
      <c r="KR859" s="721"/>
      <c r="KS859" s="721"/>
      <c r="KT859" s="721"/>
      <c r="KU859" s="721"/>
      <c r="KV859" s="721"/>
      <c r="KW859" s="721"/>
      <c r="KX859" s="721"/>
      <c r="KY859" s="721"/>
      <c r="KZ859" s="721"/>
      <c r="LA859" s="721"/>
      <c r="LB859" s="721"/>
      <c r="LC859" s="721"/>
      <c r="LD859" s="721"/>
      <c r="LE859" s="721"/>
      <c r="LF859" s="721"/>
      <c r="LG859" s="721"/>
      <c r="LH859" s="721"/>
      <c r="LI859" s="721"/>
      <c r="LJ859" s="721"/>
      <c r="LK859" s="721"/>
      <c r="LL859" s="721"/>
      <c r="LM859" s="721"/>
      <c r="LN859" s="721"/>
      <c r="LO859" s="721"/>
      <c r="LP859" s="721"/>
      <c r="LQ859" s="721"/>
      <c r="LR859" s="721"/>
      <c r="LS859" s="721"/>
      <c r="LT859" s="721"/>
      <c r="LU859" s="721"/>
      <c r="LV859" s="721"/>
      <c r="LW859" s="721"/>
      <c r="LX859" s="721"/>
      <c r="LY859" s="721"/>
      <c r="LZ859" s="721"/>
      <c r="MA859" s="721"/>
      <c r="MB859" s="721"/>
      <c r="MC859" s="721"/>
      <c r="MD859" s="721"/>
      <c r="ME859" s="721"/>
      <c r="MF859" s="721"/>
      <c r="MG859" s="721"/>
      <c r="MH859" s="721"/>
      <c r="MI859" s="721"/>
      <c r="MJ859" s="721"/>
      <c r="MK859" s="721"/>
      <c r="ML859" s="721"/>
      <c r="MM859" s="721"/>
      <c r="MN859" s="721"/>
      <c r="MO859" s="721"/>
      <c r="MP859" s="721"/>
      <c r="MQ859" s="721"/>
      <c r="MR859" s="721"/>
      <c r="MS859" s="721"/>
      <c r="MT859" s="721"/>
      <c r="MU859" s="721"/>
      <c r="MV859" s="721"/>
      <c r="MW859" s="721"/>
      <c r="MX859" s="721"/>
      <c r="MY859" s="721"/>
      <c r="MZ859" s="721"/>
      <c r="NA859" s="721"/>
      <c r="NB859" s="721"/>
      <c r="NC859" s="721"/>
      <c r="ND859" s="721"/>
      <c r="NE859" s="721"/>
      <c r="NF859" s="721"/>
      <c r="NG859" s="721"/>
      <c r="NH859" s="721"/>
      <c r="NI859" s="721"/>
      <c r="NJ859" s="721"/>
      <c r="NK859" s="721"/>
      <c r="NL859" s="721"/>
      <c r="NM859" s="721"/>
      <c r="NN859" s="721"/>
      <c r="NO859" s="721"/>
      <c r="NP859" s="721"/>
      <c r="NQ859" s="721"/>
      <c r="NR859" s="721"/>
      <c r="NS859" s="721"/>
      <c r="NT859" s="721"/>
      <c r="NU859" s="721"/>
      <c r="NV859" s="721"/>
      <c r="NW859" s="721"/>
      <c r="NX859" s="721"/>
      <c r="NY859" s="721"/>
      <c r="NZ859" s="721"/>
      <c r="OA859" s="721"/>
      <c r="OB859" s="721"/>
      <c r="OC859" s="721"/>
      <c r="OD859" s="721"/>
      <c r="OE859" s="721"/>
      <c r="OF859" s="721"/>
      <c r="OG859" s="721"/>
      <c r="OH859" s="721"/>
      <c r="OI859" s="721"/>
      <c r="OJ859" s="721"/>
      <c r="OK859" s="721"/>
      <c r="OL859" s="721"/>
      <c r="OM859" s="721"/>
      <c r="ON859" s="721"/>
      <c r="OO859" s="721"/>
      <c r="OP859" s="721"/>
      <c r="OQ859" s="721"/>
      <c r="OR859" s="721"/>
      <c r="OS859" s="721"/>
      <c r="OT859" s="721"/>
      <c r="OU859" s="721"/>
      <c r="OV859" s="721"/>
      <c r="OW859" s="721"/>
      <c r="OX859" s="721"/>
      <c r="OY859" s="721"/>
      <c r="OZ859" s="721"/>
      <c r="PA859" s="721"/>
      <c r="PB859" s="721"/>
      <c r="PC859" s="721"/>
      <c r="PD859" s="721"/>
      <c r="PE859" s="721"/>
      <c r="PF859" s="721"/>
      <c r="PG859" s="721"/>
      <c r="PH859" s="721"/>
      <c r="PI859" s="721"/>
      <c r="PJ859" s="721"/>
      <c r="PK859" s="721"/>
      <c r="PL859" s="721"/>
      <c r="PM859" s="721"/>
      <c r="PN859" s="721"/>
      <c r="PO859" s="721"/>
      <c r="PP859" s="721"/>
      <c r="PQ859" s="721"/>
      <c r="PR859" s="721"/>
      <c r="PS859" s="721"/>
      <c r="PT859" s="721"/>
      <c r="PU859" s="721"/>
      <c r="PV859" s="721"/>
      <c r="PW859" s="721"/>
      <c r="PX859" s="721"/>
      <c r="PY859" s="721"/>
      <c r="PZ859" s="721"/>
      <c r="QA859" s="721"/>
      <c r="QB859" s="721"/>
      <c r="QC859" s="721"/>
      <c r="QD859" s="721"/>
      <c r="QE859" s="721"/>
      <c r="QF859" s="721"/>
      <c r="QG859" s="721"/>
      <c r="QH859" s="721"/>
      <c r="QI859" s="721"/>
      <c r="QJ859" s="721"/>
      <c r="QK859" s="721"/>
      <c r="QL859" s="721"/>
      <c r="QM859" s="721"/>
      <c r="QN859" s="721"/>
      <c r="QO859" s="721"/>
      <c r="QP859" s="721"/>
      <c r="QQ859" s="721"/>
      <c r="QR859" s="721"/>
      <c r="QS859" s="721"/>
      <c r="QT859" s="721"/>
      <c r="QU859" s="721"/>
      <c r="QV859" s="721"/>
      <c r="QW859" s="721"/>
      <c r="QX859" s="721"/>
      <c r="QY859" s="721"/>
      <c r="QZ859" s="721"/>
      <c r="RA859" s="721"/>
      <c r="RB859" s="721"/>
      <c r="RC859" s="721"/>
      <c r="RD859" s="721"/>
      <c r="RE859" s="721"/>
      <c r="RF859" s="721"/>
      <c r="RG859" s="721"/>
      <c r="RH859" s="721"/>
      <c r="RI859" s="721"/>
      <c r="RJ859" s="721"/>
      <c r="RK859" s="721"/>
      <c r="RL859" s="721"/>
      <c r="RM859" s="721"/>
      <c r="RN859" s="721"/>
      <c r="RO859" s="721"/>
      <c r="RP859" s="721"/>
      <c r="RQ859" s="721"/>
      <c r="RR859" s="721"/>
      <c r="RS859" s="721"/>
      <c r="RT859" s="721"/>
      <c r="RU859" s="721"/>
      <c r="RV859" s="721"/>
      <c r="RW859" s="721"/>
      <c r="RX859" s="721"/>
      <c r="RY859" s="721"/>
      <c r="RZ859" s="721"/>
      <c r="SA859" s="721"/>
      <c r="SB859" s="721"/>
      <c r="SC859" s="721"/>
      <c r="SD859" s="721"/>
      <c r="SE859" s="721"/>
      <c r="SF859" s="721"/>
      <c r="SG859" s="721"/>
      <c r="SH859" s="721"/>
      <c r="SI859" s="721"/>
      <c r="SJ859" s="721"/>
      <c r="SK859" s="721"/>
      <c r="SL859" s="721"/>
      <c r="SM859" s="721"/>
      <c r="SN859" s="721"/>
      <c r="SO859" s="721"/>
      <c r="SP859" s="721"/>
      <c r="SQ859" s="721"/>
      <c r="SR859" s="721"/>
      <c r="SS859" s="721"/>
      <c r="ST859" s="721"/>
      <c r="SU859" s="721"/>
      <c r="SV859" s="721"/>
      <c r="SW859" s="721"/>
      <c r="SX859" s="721"/>
      <c r="SY859" s="721"/>
      <c r="SZ859" s="721"/>
      <c r="TA859" s="721"/>
      <c r="TB859" s="721"/>
      <c r="TC859" s="721"/>
      <c r="TD859" s="721"/>
      <c r="TE859" s="721"/>
      <c r="TF859" s="721"/>
      <c r="TG859" s="721"/>
      <c r="TH859" s="721"/>
      <c r="TI859" s="721"/>
      <c r="TJ859" s="721"/>
      <c r="TK859" s="721"/>
      <c r="TL859" s="721"/>
      <c r="TM859" s="721"/>
      <c r="TN859" s="721"/>
      <c r="TO859" s="721"/>
      <c r="TP859" s="721"/>
      <c r="TQ859" s="721"/>
      <c r="TR859" s="721"/>
      <c r="TS859" s="721"/>
      <c r="TT859" s="721"/>
      <c r="TU859" s="721"/>
      <c r="TV859" s="721"/>
      <c r="TW859" s="721"/>
      <c r="TX859" s="721"/>
      <c r="TY859" s="721"/>
      <c r="TZ859" s="721"/>
      <c r="UA859" s="721"/>
      <c r="UB859" s="721"/>
      <c r="UC859" s="721"/>
      <c r="UD859" s="721"/>
      <c r="UE859" s="721"/>
      <c r="UF859" s="721"/>
      <c r="UG859" s="721"/>
      <c r="UH859" s="721"/>
      <c r="UI859" s="721"/>
      <c r="UJ859" s="721"/>
      <c r="UK859" s="721"/>
      <c r="UL859" s="721"/>
      <c r="UM859" s="721"/>
      <c r="UN859" s="721"/>
      <c r="UO859" s="721"/>
      <c r="UP859" s="721"/>
      <c r="UQ859" s="721"/>
      <c r="UR859" s="721"/>
      <c r="US859" s="721"/>
      <c r="UT859" s="721"/>
      <c r="UU859" s="721"/>
      <c r="UV859" s="721"/>
      <c r="UW859" s="721"/>
      <c r="UX859" s="721"/>
      <c r="UY859" s="721"/>
      <c r="UZ859" s="721"/>
      <c r="VA859" s="721"/>
      <c r="VB859" s="721"/>
      <c r="VC859" s="721"/>
      <c r="VD859" s="721"/>
      <c r="VE859" s="721"/>
      <c r="VF859" s="721"/>
      <c r="VG859" s="721"/>
      <c r="VH859" s="721"/>
      <c r="VI859" s="721"/>
      <c r="VJ859" s="721"/>
      <c r="VK859" s="721"/>
      <c r="VL859" s="721"/>
      <c r="VM859" s="721"/>
      <c r="VN859" s="721"/>
      <c r="VO859" s="721"/>
      <c r="VP859" s="721"/>
      <c r="VQ859" s="721"/>
      <c r="VR859" s="721"/>
      <c r="VS859" s="721"/>
      <c r="VT859" s="721"/>
      <c r="VU859" s="721"/>
      <c r="VV859" s="721"/>
      <c r="VW859" s="721"/>
      <c r="VX859" s="721"/>
      <c r="VY859" s="721"/>
      <c r="VZ859" s="721"/>
      <c r="WA859" s="721"/>
      <c r="WB859" s="721"/>
      <c r="WC859" s="721"/>
      <c r="WD859" s="721"/>
      <c r="WE859" s="721"/>
      <c r="WF859" s="721"/>
      <c r="WG859" s="721"/>
      <c r="WH859" s="721"/>
      <c r="WI859" s="721"/>
      <c r="WJ859" s="721"/>
      <c r="WK859" s="721"/>
      <c r="WL859" s="721"/>
      <c r="WM859" s="721"/>
      <c r="WN859" s="721"/>
      <c r="WO859" s="721"/>
      <c r="WP859" s="721"/>
      <c r="WQ859" s="721"/>
      <c r="WR859" s="721"/>
      <c r="WS859" s="721"/>
      <c r="WT859" s="721"/>
      <c r="WU859" s="721"/>
      <c r="WV859" s="721"/>
      <c r="WW859" s="721"/>
      <c r="WX859" s="721"/>
      <c r="WY859" s="721"/>
      <c r="WZ859" s="721"/>
      <c r="XA859" s="721"/>
      <c r="XB859" s="721"/>
      <c r="XC859" s="721"/>
      <c r="XD859" s="721"/>
      <c r="XE859" s="721"/>
      <c r="XF859" s="721"/>
      <c r="XG859" s="721"/>
      <c r="XH859" s="721"/>
      <c r="XI859" s="721"/>
      <c r="XJ859" s="721"/>
      <c r="XK859" s="721"/>
      <c r="XL859" s="721"/>
      <c r="XM859" s="721"/>
      <c r="XN859" s="721"/>
      <c r="XO859" s="721"/>
      <c r="XP859" s="721"/>
      <c r="XQ859" s="721"/>
      <c r="XR859" s="721"/>
      <c r="XS859" s="721"/>
      <c r="XT859" s="721"/>
      <c r="XU859" s="721"/>
      <c r="XV859" s="721"/>
      <c r="XW859" s="721"/>
      <c r="XX859" s="721"/>
      <c r="XY859" s="721"/>
      <c r="XZ859" s="721"/>
      <c r="YA859" s="721"/>
      <c r="YB859" s="721"/>
      <c r="YC859" s="721"/>
      <c r="YD859" s="721"/>
      <c r="YE859" s="721"/>
      <c r="YF859" s="721"/>
      <c r="YG859" s="721"/>
      <c r="YH859" s="721"/>
      <c r="YI859" s="721"/>
      <c r="YJ859" s="721"/>
      <c r="YK859" s="721"/>
      <c r="YL859" s="721"/>
      <c r="YM859" s="721"/>
      <c r="YN859" s="721"/>
      <c r="YO859" s="721"/>
      <c r="YP859" s="721"/>
      <c r="YQ859" s="721"/>
      <c r="YR859" s="721"/>
      <c r="YS859" s="721"/>
      <c r="YT859" s="721"/>
      <c r="YU859" s="721"/>
      <c r="YV859" s="721"/>
      <c r="YW859" s="721"/>
      <c r="YX859" s="721"/>
      <c r="YY859" s="721"/>
      <c r="YZ859" s="721"/>
      <c r="ZA859" s="721"/>
      <c r="ZB859" s="721"/>
      <c r="ZC859" s="721"/>
      <c r="ZD859" s="721"/>
      <c r="ZE859" s="721"/>
      <c r="ZF859" s="721"/>
      <c r="ZG859" s="721"/>
      <c r="ZH859" s="721"/>
      <c r="ZI859" s="721"/>
      <c r="ZJ859" s="721"/>
      <c r="ZK859" s="721"/>
      <c r="ZL859" s="721"/>
      <c r="ZM859" s="721"/>
      <c r="ZN859" s="721"/>
      <c r="ZO859" s="721"/>
      <c r="ZP859" s="721"/>
      <c r="ZQ859" s="721"/>
      <c r="ZR859" s="721"/>
      <c r="ZS859" s="721"/>
      <c r="ZT859" s="721"/>
      <c r="ZU859" s="721"/>
      <c r="ZV859" s="721"/>
      <c r="ZW859" s="721"/>
      <c r="ZX859" s="721"/>
      <c r="ZY859" s="721"/>
      <c r="ZZ859" s="721"/>
      <c r="AAA859" s="721"/>
      <c r="AAB859" s="721"/>
      <c r="AAC859" s="721"/>
      <c r="AAD859" s="721"/>
      <c r="AAE859" s="721"/>
      <c r="AAF859" s="721"/>
      <c r="AAG859" s="721"/>
      <c r="AAH859" s="721"/>
      <c r="AAI859" s="721"/>
      <c r="AAJ859" s="721"/>
      <c r="AAK859" s="721"/>
      <c r="AAL859" s="721"/>
      <c r="AAM859" s="721"/>
      <c r="AAN859" s="721"/>
      <c r="AAO859" s="721"/>
      <c r="AAP859" s="721"/>
      <c r="AAQ859" s="721"/>
      <c r="AAR859" s="721"/>
      <c r="AAS859" s="721"/>
      <c r="AAT859" s="721"/>
      <c r="AAU859" s="721"/>
      <c r="AAV859" s="721"/>
      <c r="AAW859" s="721"/>
      <c r="AAX859" s="721"/>
      <c r="AAY859" s="721"/>
      <c r="AAZ859" s="721"/>
      <c r="ABA859" s="721"/>
      <c r="ABB859" s="721"/>
      <c r="ABC859" s="721"/>
      <c r="ABD859" s="721"/>
      <c r="ABE859" s="721"/>
      <c r="ABF859" s="721"/>
      <c r="ABG859" s="721"/>
      <c r="ABH859" s="721"/>
      <c r="ABI859" s="721"/>
      <c r="ABJ859" s="721"/>
      <c r="ABK859" s="721"/>
      <c r="ABL859" s="721"/>
      <c r="ABM859" s="721"/>
      <c r="ABN859" s="721"/>
      <c r="ABO859" s="721"/>
      <c r="ABP859" s="721"/>
      <c r="ABQ859" s="721"/>
      <c r="ABR859" s="721"/>
      <c r="ABS859" s="721"/>
      <c r="ABT859" s="721"/>
      <c r="ABU859" s="721"/>
      <c r="ABV859" s="721"/>
      <c r="ABW859" s="721"/>
      <c r="ABX859" s="721"/>
      <c r="ABY859" s="721"/>
      <c r="ABZ859" s="721"/>
      <c r="ACA859" s="721"/>
      <c r="ACB859" s="721"/>
      <c r="ACC859" s="721"/>
      <c r="ACD859" s="721"/>
      <c r="ACE859" s="721"/>
      <c r="ACF859" s="721"/>
      <c r="ACG859" s="721"/>
      <c r="ACH859" s="721"/>
      <c r="ACI859" s="721"/>
      <c r="ACJ859" s="721"/>
      <c r="ACK859" s="721"/>
      <c r="ACL859" s="721"/>
      <c r="ACM859" s="721"/>
      <c r="ACN859" s="721"/>
      <c r="ACO859" s="721"/>
      <c r="ACP859" s="721"/>
      <c r="ACQ859" s="721"/>
      <c r="ACR859" s="721"/>
      <c r="ACS859" s="721"/>
      <c r="ACT859" s="721"/>
      <c r="ACU859" s="721"/>
      <c r="ACV859" s="721"/>
      <c r="ACW859" s="721"/>
      <c r="ACX859" s="721"/>
      <c r="ACY859" s="721"/>
      <c r="ACZ859" s="721"/>
      <c r="ADA859" s="721"/>
      <c r="ADB859" s="721"/>
      <c r="ADC859" s="721"/>
      <c r="ADD859" s="721"/>
      <c r="ADE859" s="721"/>
      <c r="ADF859" s="721"/>
      <c r="ADG859" s="721"/>
      <c r="ADH859" s="721"/>
      <c r="ADI859" s="721"/>
      <c r="ADJ859" s="721"/>
      <c r="ADK859" s="721"/>
      <c r="ADL859" s="721"/>
      <c r="ADM859" s="721"/>
      <c r="ADN859" s="721"/>
      <c r="ADO859" s="721"/>
      <c r="ADP859" s="721"/>
      <c r="ADQ859" s="721"/>
      <c r="ADR859" s="721"/>
      <c r="ADS859" s="721"/>
      <c r="ADT859" s="721"/>
      <c r="ADU859" s="721"/>
      <c r="ADV859" s="721"/>
      <c r="ADW859" s="721"/>
      <c r="ADX859" s="721"/>
      <c r="ADY859" s="721"/>
      <c r="ADZ859" s="721"/>
      <c r="AEA859" s="721"/>
      <c r="AEB859" s="721"/>
      <c r="AEC859" s="721"/>
      <c r="AED859" s="721"/>
      <c r="AEE859" s="721"/>
      <c r="AEF859" s="721"/>
      <c r="AEG859" s="721"/>
      <c r="AEH859" s="721"/>
      <c r="AEI859" s="721"/>
      <c r="AEJ859" s="721"/>
      <c r="AEK859" s="721"/>
      <c r="AEL859" s="721"/>
      <c r="AEM859" s="721"/>
      <c r="AEN859" s="721"/>
      <c r="AEO859" s="721"/>
      <c r="AEP859" s="721"/>
      <c r="AEQ859" s="721"/>
      <c r="AER859" s="721"/>
      <c r="AES859" s="721"/>
      <c r="AET859" s="721"/>
      <c r="AEU859" s="721"/>
      <c r="AEV859" s="721"/>
      <c r="AEW859" s="721"/>
      <c r="AEX859" s="721"/>
      <c r="AEY859" s="721"/>
      <c r="AEZ859" s="721"/>
      <c r="AFA859" s="721"/>
      <c r="AFB859" s="721"/>
      <c r="AFC859" s="721"/>
      <c r="AFD859" s="721"/>
      <c r="AFE859" s="721"/>
      <c r="AFF859" s="721"/>
      <c r="AFG859" s="721"/>
      <c r="AFH859" s="721"/>
      <c r="AFI859" s="721"/>
      <c r="AFJ859" s="721"/>
      <c r="AFK859" s="721"/>
      <c r="AFL859" s="721"/>
      <c r="AFM859" s="721"/>
      <c r="AFN859" s="721"/>
      <c r="AFO859" s="721"/>
      <c r="AFP859" s="721"/>
      <c r="AFQ859" s="721"/>
      <c r="AFR859" s="721"/>
      <c r="AFS859" s="721"/>
      <c r="AFT859" s="721"/>
      <c r="AFU859" s="721"/>
      <c r="AFV859" s="721"/>
      <c r="AFW859" s="721"/>
      <c r="AFX859" s="721"/>
      <c r="AFY859" s="721"/>
      <c r="AFZ859" s="721"/>
      <c r="AGA859" s="721"/>
      <c r="AGB859" s="721"/>
      <c r="AGC859" s="721"/>
      <c r="AGD859" s="721"/>
      <c r="AGE859" s="721"/>
      <c r="AGF859" s="721"/>
      <c r="AGG859" s="721"/>
      <c r="AGH859" s="721"/>
      <c r="AGI859" s="721"/>
      <c r="AGJ859" s="721"/>
      <c r="AGK859" s="721"/>
      <c r="AGL859" s="721"/>
      <c r="AGM859" s="721"/>
      <c r="AGN859" s="721"/>
      <c r="AGO859" s="721"/>
      <c r="AGP859" s="721"/>
      <c r="AGQ859" s="721"/>
      <c r="AGR859" s="721"/>
      <c r="AGS859" s="721"/>
      <c r="AGT859" s="721"/>
      <c r="AGU859" s="721"/>
      <c r="AGV859" s="721"/>
      <c r="AGW859" s="721"/>
      <c r="AGX859" s="721"/>
      <c r="AGY859" s="721"/>
      <c r="AGZ859" s="721"/>
      <c r="AHA859" s="721"/>
      <c r="AHB859" s="721"/>
      <c r="AHC859" s="721"/>
      <c r="AHD859" s="721"/>
      <c r="AHE859" s="721"/>
      <c r="AHF859" s="721"/>
      <c r="AHG859" s="721"/>
      <c r="AHH859" s="721"/>
      <c r="AHI859" s="721"/>
      <c r="AHJ859" s="721"/>
      <c r="AHK859" s="721"/>
      <c r="AHL859" s="721"/>
      <c r="AHM859" s="721"/>
      <c r="AHN859" s="721"/>
      <c r="AHO859" s="721"/>
      <c r="AHP859" s="721"/>
      <c r="AHQ859" s="721"/>
      <c r="AHR859" s="721"/>
      <c r="AHS859" s="721"/>
      <c r="AHT859" s="721"/>
      <c r="AHU859" s="721"/>
      <c r="AHV859" s="721"/>
      <c r="AHW859" s="721"/>
      <c r="AHX859" s="721"/>
      <c r="AHY859" s="721"/>
      <c r="AHZ859" s="721"/>
      <c r="AIA859" s="721"/>
      <c r="AIB859" s="721"/>
      <c r="AIC859" s="721"/>
      <c r="AID859" s="721"/>
      <c r="AIE859" s="721"/>
      <c r="AIF859" s="721"/>
      <c r="AIG859" s="721"/>
      <c r="AIH859" s="721"/>
      <c r="AII859" s="721"/>
      <c r="AIJ859" s="721"/>
      <c r="AIK859" s="721"/>
      <c r="AIL859" s="721"/>
      <c r="AIM859" s="721"/>
      <c r="AIN859" s="721"/>
      <c r="AIO859" s="721"/>
      <c r="AIP859" s="721"/>
      <c r="AIQ859" s="721"/>
      <c r="AIR859" s="721"/>
      <c r="AIS859" s="721"/>
      <c r="AIT859" s="721"/>
      <c r="AIU859" s="721"/>
      <c r="AIV859" s="721"/>
      <c r="AIW859" s="721"/>
      <c r="AIX859" s="721"/>
      <c r="AIY859" s="721"/>
      <c r="AIZ859" s="721"/>
      <c r="AJA859" s="721"/>
      <c r="AJB859" s="721"/>
      <c r="AJC859" s="721"/>
      <c r="AJD859" s="721"/>
      <c r="AJE859" s="721"/>
      <c r="AJF859" s="721"/>
      <c r="AJG859" s="721"/>
      <c r="AJH859" s="721"/>
      <c r="AJI859" s="721"/>
      <c r="AJJ859" s="721"/>
      <c r="AJK859" s="721"/>
      <c r="AJL859" s="721"/>
      <c r="AJM859" s="721"/>
      <c r="AJN859" s="721"/>
      <c r="AJO859" s="721"/>
      <c r="AJP859" s="721"/>
      <c r="AJQ859" s="721"/>
      <c r="AJR859" s="721"/>
      <c r="AJS859" s="721"/>
      <c r="AJT859" s="721"/>
      <c r="AJU859" s="721"/>
      <c r="AJV859" s="721"/>
      <c r="AJW859" s="721"/>
      <c r="AJX859" s="721"/>
      <c r="AJY859" s="721"/>
      <c r="AJZ859" s="721"/>
      <c r="AKA859" s="721"/>
      <c r="AKB859" s="721"/>
      <c r="AKC859" s="721"/>
      <c r="AKD859" s="721"/>
      <c r="AKE859" s="721"/>
      <c r="AKF859" s="721"/>
      <c r="AKG859" s="721"/>
      <c r="AKH859" s="721"/>
      <c r="AKI859" s="721"/>
      <c r="AKJ859" s="721"/>
      <c r="AKK859" s="721"/>
      <c r="AKL859" s="721"/>
      <c r="AKM859" s="721"/>
      <c r="AKN859" s="721"/>
      <c r="AKO859" s="721"/>
      <c r="AKP859" s="721"/>
      <c r="AKQ859" s="721"/>
      <c r="AKR859" s="721"/>
      <c r="AKS859" s="721"/>
      <c r="AKT859" s="721"/>
      <c r="AKU859" s="721"/>
      <c r="AKV859" s="721"/>
      <c r="AKW859" s="721"/>
      <c r="AKX859" s="721"/>
      <c r="AKY859" s="721"/>
      <c r="AKZ859" s="721"/>
      <c r="ALA859" s="721"/>
      <c r="ALB859" s="721"/>
      <c r="ALC859" s="721"/>
      <c r="ALD859" s="721"/>
      <c r="ALE859" s="721"/>
      <c r="ALF859" s="721"/>
      <c r="ALG859" s="721"/>
      <c r="ALH859" s="721"/>
      <c r="ALI859" s="721"/>
      <c r="ALJ859" s="721"/>
      <c r="ALK859" s="721"/>
      <c r="ALL859" s="721"/>
      <c r="ALM859" s="721"/>
      <c r="ALN859" s="721"/>
      <c r="ALO859" s="721"/>
      <c r="ALP859" s="721"/>
      <c r="ALQ859" s="721"/>
      <c r="ALR859" s="721"/>
      <c r="ALS859" s="721"/>
      <c r="ALT859" s="721"/>
      <c r="ALU859" s="721"/>
      <c r="ALV859" s="721"/>
      <c r="ALW859" s="721"/>
      <c r="ALX859" s="721"/>
      <c r="ALY859" s="721"/>
      <c r="ALZ859" s="721"/>
      <c r="AMA859" s="721"/>
      <c r="AMB859" s="721"/>
      <c r="AMC859" s="721"/>
      <c r="AMD859" s="721"/>
      <c r="AME859" s="721"/>
      <c r="AMF859" s="721"/>
      <c r="AMG859" s="721"/>
      <c r="AMH859" s="721"/>
      <c r="AMI859" s="721"/>
      <c r="AMJ859" s="721"/>
      <c r="AMK859" s="721"/>
      <c r="AML859" s="721"/>
      <c r="AMM859" s="721"/>
      <c r="AMN859" s="721"/>
      <c r="AMO859" s="721"/>
      <c r="AMP859" s="721"/>
      <c r="AMQ859" s="721"/>
      <c r="AMR859" s="721"/>
      <c r="AMS859" s="721"/>
      <c r="AMT859" s="721"/>
      <c r="AMU859" s="721"/>
      <c r="AMV859" s="721"/>
      <c r="AMW859" s="721"/>
      <c r="AMX859" s="721"/>
      <c r="AMY859" s="721"/>
      <c r="AMZ859" s="721"/>
      <c r="ANA859" s="721"/>
      <c r="ANB859" s="721"/>
      <c r="ANC859" s="721"/>
      <c r="AND859" s="721"/>
      <c r="ANE859" s="721"/>
      <c r="ANF859" s="721"/>
      <c r="ANG859" s="721"/>
      <c r="ANH859" s="721"/>
      <c r="ANI859" s="721"/>
      <c r="ANJ859" s="721"/>
      <c r="ANK859" s="721"/>
      <c r="ANL859" s="721"/>
      <c r="ANM859" s="721"/>
      <c r="ANN859" s="721"/>
      <c r="ANO859" s="721"/>
      <c r="ANP859" s="721"/>
      <c r="ANQ859" s="721"/>
      <c r="ANR859" s="721"/>
      <c r="ANS859" s="721"/>
      <c r="ANT859" s="721"/>
      <c r="ANU859" s="721"/>
      <c r="ANV859" s="721"/>
      <c r="ANW859" s="721"/>
      <c r="ANX859" s="721"/>
      <c r="ANY859" s="721"/>
      <c r="ANZ859" s="721"/>
      <c r="AOA859" s="721"/>
      <c r="AOB859" s="721"/>
      <c r="AOC859" s="721"/>
      <c r="AOD859" s="721"/>
      <c r="AOE859" s="721"/>
      <c r="AOF859" s="721"/>
      <c r="AOG859" s="721"/>
      <c r="AOH859" s="721"/>
      <c r="AOI859" s="721"/>
      <c r="AOJ859" s="721"/>
      <c r="AOK859" s="721"/>
      <c r="AOL859" s="721"/>
      <c r="AOM859" s="721"/>
      <c r="AON859" s="721"/>
      <c r="AOO859" s="721"/>
      <c r="AOP859" s="721"/>
      <c r="AOQ859" s="721"/>
      <c r="AOR859" s="721"/>
      <c r="AOS859" s="721"/>
      <c r="AOT859" s="721"/>
      <c r="AOU859" s="721"/>
      <c r="AOV859" s="721"/>
      <c r="AOW859" s="721"/>
      <c r="AOX859" s="721"/>
      <c r="AOY859" s="721"/>
      <c r="AOZ859" s="721"/>
      <c r="APA859" s="721"/>
      <c r="APB859" s="721"/>
      <c r="APC859" s="721"/>
      <c r="APD859" s="721"/>
      <c r="APE859" s="721"/>
      <c r="APF859" s="721"/>
      <c r="APG859" s="721"/>
      <c r="APH859" s="721"/>
      <c r="API859" s="721"/>
      <c r="APJ859" s="721"/>
      <c r="APK859" s="721"/>
      <c r="APL859" s="721"/>
      <c r="APM859" s="721"/>
      <c r="APN859" s="721"/>
      <c r="APO859" s="721"/>
      <c r="APP859" s="721"/>
      <c r="APQ859" s="721"/>
      <c r="APR859" s="721"/>
      <c r="APS859" s="721"/>
      <c r="APT859" s="721"/>
      <c r="APU859" s="721"/>
      <c r="APV859" s="721"/>
      <c r="APW859" s="721"/>
      <c r="APX859" s="721"/>
      <c r="APY859" s="721"/>
      <c r="APZ859" s="721"/>
      <c r="AQA859" s="721"/>
      <c r="AQB859" s="721"/>
      <c r="AQC859" s="721"/>
      <c r="AQD859" s="721"/>
      <c r="AQE859" s="721"/>
      <c r="AQF859" s="721"/>
      <c r="AQG859" s="721"/>
      <c r="AQH859" s="721"/>
      <c r="AQI859" s="721"/>
      <c r="AQJ859" s="721"/>
      <c r="AQK859" s="721"/>
      <c r="AQL859" s="721"/>
      <c r="AQM859" s="721"/>
      <c r="AQN859" s="721"/>
      <c r="AQO859" s="721"/>
      <c r="AQP859" s="721"/>
      <c r="AQQ859" s="721"/>
      <c r="AQR859" s="721"/>
      <c r="AQS859" s="721"/>
      <c r="AQT859" s="721"/>
      <c r="AQU859" s="721"/>
      <c r="AQV859" s="721"/>
      <c r="AQW859" s="721"/>
      <c r="AQX859" s="721"/>
      <c r="AQY859" s="721"/>
      <c r="AQZ859" s="721"/>
      <c r="ARA859" s="721"/>
      <c r="ARB859" s="721"/>
      <c r="ARC859" s="721"/>
      <c r="ARD859" s="721"/>
      <c r="ARE859" s="721"/>
      <c r="ARF859" s="721"/>
      <c r="ARG859" s="721"/>
      <c r="ARH859" s="721"/>
      <c r="ARI859" s="721"/>
      <c r="ARJ859" s="721"/>
      <c r="ARK859" s="721"/>
      <c r="ARL859" s="721"/>
      <c r="ARM859" s="721"/>
      <c r="ARN859" s="721"/>
      <c r="ARO859" s="721"/>
      <c r="ARP859" s="721"/>
      <c r="ARQ859" s="721"/>
      <c r="ARR859" s="721"/>
      <c r="ARS859" s="721"/>
      <c r="ART859" s="721"/>
      <c r="ARU859" s="721"/>
      <c r="ARV859" s="721"/>
      <c r="ARW859" s="721"/>
      <c r="ARX859" s="721"/>
      <c r="ARY859" s="721"/>
      <c r="ARZ859" s="721"/>
      <c r="ASA859" s="721"/>
      <c r="ASB859" s="721"/>
      <c r="ASC859" s="721"/>
      <c r="ASD859" s="721"/>
      <c r="ASE859" s="721"/>
      <c r="ASF859" s="721"/>
      <c r="ASG859" s="721"/>
      <c r="ASH859" s="721"/>
      <c r="ASI859" s="721"/>
      <c r="ASJ859" s="721"/>
      <c r="ASK859" s="721"/>
      <c r="ASL859" s="721"/>
      <c r="ASM859" s="721"/>
      <c r="ASN859" s="721"/>
      <c r="ASO859" s="721"/>
      <c r="ASP859" s="721"/>
      <c r="ASQ859" s="721"/>
      <c r="ASR859" s="721"/>
      <c r="ASS859" s="721"/>
      <c r="AST859" s="721"/>
      <c r="ASU859" s="721"/>
      <c r="ASV859" s="721"/>
      <c r="ASW859" s="721"/>
      <c r="ASX859" s="721"/>
      <c r="ASY859" s="721"/>
      <c r="ASZ859" s="721"/>
      <c r="ATA859" s="721"/>
      <c r="ATB859" s="721"/>
      <c r="ATC859" s="721"/>
      <c r="ATD859" s="721"/>
      <c r="ATE859" s="721"/>
      <c r="ATF859" s="721"/>
      <c r="ATG859" s="721"/>
      <c r="ATH859" s="721"/>
      <c r="ATI859" s="721"/>
      <c r="ATJ859" s="721"/>
      <c r="ATK859" s="721"/>
      <c r="ATL859" s="721"/>
      <c r="ATM859" s="721"/>
      <c r="ATN859" s="721"/>
      <c r="ATO859" s="721"/>
      <c r="ATP859" s="721"/>
      <c r="ATQ859" s="721"/>
      <c r="ATR859" s="721"/>
      <c r="ATS859" s="721"/>
      <c r="ATT859" s="721"/>
      <c r="ATU859" s="721"/>
      <c r="ATV859" s="721"/>
      <c r="ATW859" s="721"/>
      <c r="ATX859" s="721"/>
      <c r="ATY859" s="721"/>
      <c r="ATZ859" s="721"/>
      <c r="AUA859" s="721"/>
      <c r="AUB859" s="721"/>
      <c r="AUC859" s="721"/>
      <c r="AUD859" s="721"/>
      <c r="AUE859" s="721"/>
      <c r="AUF859" s="721"/>
      <c r="AUG859" s="721"/>
      <c r="AUH859" s="721"/>
      <c r="AUI859" s="721"/>
      <c r="AUJ859" s="721"/>
      <c r="AUK859" s="721"/>
      <c r="AUL859" s="721"/>
      <c r="AUM859" s="721"/>
      <c r="AUN859" s="721"/>
      <c r="AUO859" s="721"/>
      <c r="AUP859" s="721"/>
      <c r="AUQ859" s="721"/>
      <c r="AUR859" s="721"/>
      <c r="AUS859" s="721"/>
      <c r="AUT859" s="721"/>
      <c r="AUU859" s="721"/>
      <c r="AUV859" s="721"/>
      <c r="AUW859" s="721"/>
      <c r="AUX859" s="721"/>
      <c r="AUY859" s="721"/>
      <c r="AUZ859" s="721"/>
      <c r="AVA859" s="721"/>
      <c r="AVB859" s="721"/>
      <c r="AVC859" s="721"/>
      <c r="AVD859" s="721"/>
      <c r="AVE859" s="721"/>
      <c r="AVF859" s="721"/>
      <c r="AVG859" s="721"/>
      <c r="AVH859" s="721"/>
      <c r="AVI859" s="721"/>
      <c r="AVJ859" s="721"/>
      <c r="AVK859" s="721"/>
    </row>
    <row r="860" spans="1:1259">
      <c r="A860" s="716"/>
      <c r="B860" s="723"/>
      <c r="C860" s="723"/>
      <c r="D860" s="714" t="s">
        <v>3247</v>
      </c>
      <c r="E860" s="676" t="s">
        <v>3276</v>
      </c>
      <c r="F860" s="703"/>
      <c r="G860" s="703"/>
      <c r="H860" s="703"/>
      <c r="I860" s="698" t="s">
        <v>1699</v>
      </c>
      <c r="J860" s="704"/>
      <c r="K860" s="705" t="s">
        <v>4916</v>
      </c>
      <c r="L860" s="703" t="s">
        <v>3319</v>
      </c>
      <c r="M860" s="706">
        <v>44546</v>
      </c>
      <c r="N860" s="706">
        <v>44682</v>
      </c>
      <c r="O860" s="706"/>
      <c r="P860" s="704"/>
      <c r="Q860" s="704"/>
      <c r="R860" s="704"/>
      <c r="S860" s="703" t="s">
        <v>3515</v>
      </c>
      <c r="T860" s="703">
        <v>60</v>
      </c>
      <c r="U860" s="703"/>
      <c r="V860" s="703" t="s">
        <v>985</v>
      </c>
      <c r="W860" s="703">
        <v>400</v>
      </c>
      <c r="X860" s="707">
        <v>768</v>
      </c>
      <c r="Y860" s="539">
        <f t="shared" si="39"/>
        <v>307200</v>
      </c>
      <c r="Z860" s="680">
        <v>0.46500000000000002</v>
      </c>
      <c r="AA860" s="681">
        <f t="shared" si="40"/>
        <v>142848</v>
      </c>
      <c r="AB860" s="682"/>
      <c r="AC860" s="683">
        <v>0</v>
      </c>
      <c r="AD860" s="692"/>
      <c r="AE860" s="684"/>
      <c r="AF860" s="695">
        <f t="shared" si="41"/>
        <v>142848</v>
      </c>
      <c r="AG860" s="676" t="s">
        <v>1073</v>
      </c>
      <c r="AH860" s="676"/>
      <c r="AI860" s="685">
        <v>60</v>
      </c>
      <c r="AJ860" s="676" t="s">
        <v>2674</v>
      </c>
      <c r="AK860" s="696" t="s">
        <v>1149</v>
      </c>
      <c r="AL860" s="676">
        <v>78218</v>
      </c>
      <c r="AM860" s="676" t="s">
        <v>52</v>
      </c>
      <c r="AN860" s="676" t="s">
        <v>50</v>
      </c>
      <c r="AO860" s="676"/>
      <c r="AP860" s="688" t="s">
        <v>38</v>
      </c>
      <c r="AQ860" s="688" t="s">
        <v>37</v>
      </c>
      <c r="AR860" s="688" t="s">
        <v>1257</v>
      </c>
      <c r="AS860" s="715"/>
      <c r="AT860" s="715"/>
      <c r="AU860" s="715"/>
      <c r="AV860" s="680">
        <v>0.46500000000000002</v>
      </c>
      <c r="AW860" s="721"/>
      <c r="AX860" s="721"/>
      <c r="AY860" s="721"/>
      <c r="AZ860" s="721"/>
      <c r="BA860" s="721"/>
      <c r="BB860" s="721"/>
      <c r="BC860" s="721"/>
      <c r="BD860" s="721"/>
      <c r="BE860" s="721"/>
      <c r="BF860" s="721"/>
      <c r="BG860" s="721"/>
      <c r="BH860" s="721"/>
      <c r="BI860" s="721"/>
      <c r="BJ860" s="721"/>
      <c r="BK860" s="721"/>
      <c r="BL860" s="721"/>
      <c r="BM860" s="721"/>
      <c r="BN860" s="721"/>
      <c r="BO860" s="721"/>
      <c r="BP860" s="721"/>
      <c r="BQ860" s="721"/>
      <c r="BR860" s="721"/>
      <c r="BS860" s="721"/>
      <c r="BT860" s="721"/>
      <c r="BU860" s="721"/>
      <c r="BV860" s="721"/>
      <c r="BW860" s="721"/>
      <c r="BX860" s="721"/>
      <c r="BY860" s="721"/>
      <c r="BZ860" s="721"/>
      <c r="CA860" s="721"/>
      <c r="CB860" s="721"/>
      <c r="CC860" s="721"/>
      <c r="CD860" s="721"/>
      <c r="CE860" s="721"/>
      <c r="CF860" s="721"/>
      <c r="CG860" s="721"/>
      <c r="CH860" s="721"/>
      <c r="CI860" s="721"/>
      <c r="CJ860" s="721"/>
      <c r="CK860" s="721"/>
      <c r="CL860" s="721"/>
      <c r="CM860" s="721"/>
      <c r="CN860" s="721"/>
      <c r="CO860" s="721"/>
      <c r="CP860" s="721"/>
      <c r="CQ860" s="721"/>
      <c r="CR860" s="721"/>
      <c r="CS860" s="721"/>
      <c r="CT860" s="721"/>
      <c r="CU860" s="721"/>
      <c r="CV860" s="721"/>
      <c r="CW860" s="721"/>
      <c r="CX860" s="721"/>
      <c r="CY860" s="721"/>
      <c r="CZ860" s="721"/>
      <c r="DA860" s="721"/>
      <c r="DB860" s="721"/>
      <c r="DC860" s="721"/>
      <c r="DD860" s="721"/>
      <c r="DE860" s="721"/>
      <c r="DF860" s="721"/>
      <c r="DG860" s="721"/>
      <c r="DH860" s="721"/>
      <c r="DI860" s="721"/>
      <c r="DJ860" s="721"/>
      <c r="DK860" s="721"/>
      <c r="DL860" s="721"/>
      <c r="DM860" s="721"/>
      <c r="DN860" s="721"/>
      <c r="DO860" s="721"/>
      <c r="DP860" s="721"/>
      <c r="DQ860" s="721"/>
      <c r="DR860" s="721"/>
      <c r="DS860" s="721"/>
      <c r="DT860" s="721"/>
      <c r="DU860" s="721"/>
      <c r="DV860" s="721"/>
      <c r="DW860" s="721"/>
      <c r="DX860" s="721"/>
      <c r="DY860" s="721"/>
      <c r="DZ860" s="721"/>
      <c r="EA860" s="721"/>
      <c r="EB860" s="721"/>
      <c r="EC860" s="721"/>
      <c r="ED860" s="721"/>
      <c r="EE860" s="721"/>
      <c r="EF860" s="721"/>
      <c r="EG860" s="721"/>
      <c r="EH860" s="721"/>
      <c r="EI860" s="721"/>
      <c r="EJ860" s="721"/>
      <c r="EK860" s="721"/>
      <c r="EL860" s="721"/>
      <c r="EM860" s="721"/>
      <c r="EN860" s="721"/>
      <c r="EO860" s="721"/>
      <c r="EP860" s="721"/>
      <c r="EQ860" s="721"/>
      <c r="ER860" s="721"/>
      <c r="ES860" s="721"/>
      <c r="ET860" s="721"/>
      <c r="EU860" s="721"/>
      <c r="EV860" s="721"/>
      <c r="EW860" s="721"/>
      <c r="EX860" s="721"/>
      <c r="EY860" s="721"/>
      <c r="EZ860" s="721"/>
      <c r="FA860" s="721"/>
      <c r="FB860" s="721"/>
      <c r="FC860" s="721"/>
      <c r="FD860" s="721"/>
      <c r="FE860" s="721"/>
      <c r="FF860" s="721"/>
      <c r="FG860" s="721"/>
      <c r="FH860" s="721"/>
      <c r="FI860" s="721"/>
      <c r="FJ860" s="721"/>
      <c r="FK860" s="721"/>
      <c r="FL860" s="721"/>
      <c r="FM860" s="721"/>
      <c r="FN860" s="721"/>
      <c r="FO860" s="721"/>
      <c r="FP860" s="721"/>
      <c r="FQ860" s="721"/>
      <c r="FR860" s="721"/>
      <c r="FS860" s="721"/>
      <c r="FT860" s="721"/>
      <c r="FU860" s="721"/>
      <c r="FV860" s="721"/>
      <c r="FW860" s="721"/>
      <c r="FX860" s="721"/>
      <c r="FY860" s="721"/>
      <c r="FZ860" s="721"/>
      <c r="GA860" s="721"/>
      <c r="GB860" s="721"/>
      <c r="GC860" s="721"/>
      <c r="GD860" s="721"/>
      <c r="GE860" s="721"/>
      <c r="GF860" s="721"/>
      <c r="GG860" s="721"/>
      <c r="GH860" s="721"/>
      <c r="GI860" s="721"/>
      <c r="GJ860" s="721"/>
      <c r="GK860" s="721"/>
      <c r="GL860" s="721"/>
      <c r="GM860" s="721"/>
      <c r="GN860" s="721"/>
      <c r="GO860" s="721"/>
      <c r="GP860" s="721"/>
      <c r="GQ860" s="721"/>
      <c r="GR860" s="721"/>
      <c r="GS860" s="721"/>
      <c r="GT860" s="721"/>
      <c r="GU860" s="721"/>
      <c r="GV860" s="721"/>
      <c r="GW860" s="721"/>
      <c r="GX860" s="721"/>
      <c r="GY860" s="721"/>
      <c r="GZ860" s="721"/>
      <c r="HA860" s="721"/>
      <c r="HB860" s="721"/>
      <c r="HC860" s="721"/>
      <c r="HD860" s="721"/>
      <c r="HE860" s="721"/>
      <c r="HF860" s="721"/>
      <c r="HG860" s="721"/>
      <c r="HH860" s="721"/>
      <c r="HI860" s="721"/>
      <c r="HJ860" s="721"/>
      <c r="HK860" s="721"/>
      <c r="HL860" s="721"/>
      <c r="HM860" s="721"/>
      <c r="HN860" s="721"/>
      <c r="HO860" s="721"/>
      <c r="HP860" s="721"/>
      <c r="HQ860" s="721"/>
      <c r="HR860" s="721"/>
      <c r="HS860" s="721"/>
      <c r="HT860" s="721"/>
      <c r="HU860" s="721"/>
      <c r="HV860" s="721"/>
      <c r="HW860" s="721"/>
      <c r="HX860" s="721"/>
      <c r="HY860" s="721"/>
      <c r="HZ860" s="721"/>
      <c r="IA860" s="721"/>
      <c r="IB860" s="721"/>
      <c r="IC860" s="721"/>
      <c r="ID860" s="721"/>
      <c r="IE860" s="721"/>
      <c r="IF860" s="721"/>
      <c r="IG860" s="721"/>
      <c r="IH860" s="721"/>
      <c r="II860" s="721"/>
      <c r="IJ860" s="721"/>
      <c r="IK860" s="721"/>
      <c r="IL860" s="721"/>
      <c r="IM860" s="721"/>
      <c r="IN860" s="721"/>
      <c r="IO860" s="721"/>
      <c r="IP860" s="721"/>
      <c r="IQ860" s="721"/>
      <c r="IR860" s="721"/>
      <c r="IS860" s="721"/>
      <c r="IT860" s="721"/>
      <c r="IU860" s="721"/>
      <c r="IV860" s="721"/>
      <c r="IW860" s="721"/>
      <c r="IX860" s="721"/>
      <c r="IY860" s="721"/>
      <c r="IZ860" s="721"/>
      <c r="JA860" s="721"/>
      <c r="JB860" s="721"/>
      <c r="JC860" s="721"/>
      <c r="JD860" s="721"/>
      <c r="JE860" s="721"/>
      <c r="JF860" s="721"/>
      <c r="JG860" s="721"/>
      <c r="JH860" s="721"/>
      <c r="JI860" s="721"/>
      <c r="JJ860" s="721"/>
      <c r="JK860" s="721"/>
      <c r="JL860" s="721"/>
      <c r="JM860" s="721"/>
      <c r="JN860" s="721"/>
      <c r="JO860" s="721"/>
      <c r="JP860" s="721"/>
      <c r="JQ860" s="721"/>
      <c r="JR860" s="721"/>
      <c r="JS860" s="721"/>
      <c r="JT860" s="721"/>
      <c r="JU860" s="721"/>
      <c r="JV860" s="721"/>
      <c r="JW860" s="721"/>
      <c r="JX860" s="721"/>
      <c r="JY860" s="721"/>
      <c r="JZ860" s="721"/>
      <c r="KA860" s="721"/>
      <c r="KB860" s="721"/>
      <c r="KC860" s="721"/>
      <c r="KD860" s="721"/>
      <c r="KE860" s="721"/>
      <c r="KF860" s="721"/>
      <c r="KG860" s="721"/>
      <c r="KH860" s="721"/>
      <c r="KI860" s="721"/>
      <c r="KJ860" s="721"/>
      <c r="KK860" s="721"/>
      <c r="KL860" s="721"/>
      <c r="KM860" s="721"/>
      <c r="KN860" s="721"/>
      <c r="KO860" s="721"/>
      <c r="KP860" s="721"/>
      <c r="KQ860" s="721"/>
      <c r="KR860" s="721"/>
      <c r="KS860" s="721"/>
      <c r="KT860" s="721"/>
      <c r="KU860" s="721"/>
      <c r="KV860" s="721"/>
      <c r="KW860" s="721"/>
      <c r="KX860" s="721"/>
      <c r="KY860" s="721"/>
      <c r="KZ860" s="721"/>
      <c r="LA860" s="721"/>
      <c r="LB860" s="721"/>
      <c r="LC860" s="721"/>
      <c r="LD860" s="721"/>
      <c r="LE860" s="721"/>
      <c r="LF860" s="721"/>
      <c r="LG860" s="721"/>
      <c r="LH860" s="721"/>
      <c r="LI860" s="721"/>
      <c r="LJ860" s="721"/>
      <c r="LK860" s="721"/>
      <c r="LL860" s="721"/>
      <c r="LM860" s="721"/>
      <c r="LN860" s="721"/>
      <c r="LO860" s="721"/>
      <c r="LP860" s="721"/>
      <c r="LQ860" s="721"/>
      <c r="LR860" s="721"/>
      <c r="LS860" s="721"/>
      <c r="LT860" s="721"/>
      <c r="LU860" s="721"/>
      <c r="LV860" s="721"/>
      <c r="LW860" s="721"/>
      <c r="LX860" s="721"/>
      <c r="LY860" s="721"/>
      <c r="LZ860" s="721"/>
      <c r="MA860" s="721"/>
      <c r="MB860" s="721"/>
      <c r="MC860" s="721"/>
      <c r="MD860" s="721"/>
      <c r="ME860" s="721"/>
      <c r="MF860" s="721"/>
      <c r="MG860" s="721"/>
      <c r="MH860" s="721"/>
      <c r="MI860" s="721"/>
      <c r="MJ860" s="721"/>
      <c r="MK860" s="721"/>
      <c r="ML860" s="721"/>
      <c r="MM860" s="721"/>
      <c r="MN860" s="721"/>
      <c r="MO860" s="721"/>
      <c r="MP860" s="721"/>
      <c r="MQ860" s="721"/>
      <c r="MR860" s="721"/>
      <c r="MS860" s="721"/>
      <c r="MT860" s="721"/>
      <c r="MU860" s="721"/>
      <c r="MV860" s="721"/>
      <c r="MW860" s="721"/>
      <c r="MX860" s="721"/>
      <c r="MY860" s="721"/>
      <c r="MZ860" s="721"/>
      <c r="NA860" s="721"/>
      <c r="NB860" s="721"/>
      <c r="NC860" s="721"/>
      <c r="ND860" s="721"/>
      <c r="NE860" s="721"/>
      <c r="NF860" s="721"/>
      <c r="NG860" s="721"/>
      <c r="NH860" s="721"/>
      <c r="NI860" s="721"/>
      <c r="NJ860" s="721"/>
      <c r="NK860" s="721"/>
      <c r="NL860" s="721"/>
      <c r="NM860" s="721"/>
      <c r="NN860" s="721"/>
      <c r="NO860" s="721"/>
      <c r="NP860" s="721"/>
      <c r="NQ860" s="721"/>
      <c r="NR860" s="721"/>
      <c r="NS860" s="721"/>
      <c r="NT860" s="721"/>
      <c r="NU860" s="721"/>
      <c r="NV860" s="721"/>
      <c r="NW860" s="721"/>
      <c r="NX860" s="721"/>
      <c r="NY860" s="721"/>
      <c r="NZ860" s="721"/>
      <c r="OA860" s="721"/>
      <c r="OB860" s="721"/>
      <c r="OC860" s="721"/>
      <c r="OD860" s="721"/>
      <c r="OE860" s="721"/>
      <c r="OF860" s="721"/>
      <c r="OG860" s="721"/>
      <c r="OH860" s="721"/>
      <c r="OI860" s="721"/>
      <c r="OJ860" s="721"/>
      <c r="OK860" s="721"/>
      <c r="OL860" s="721"/>
      <c r="OM860" s="721"/>
      <c r="ON860" s="721"/>
      <c r="OO860" s="721"/>
      <c r="OP860" s="721"/>
      <c r="OQ860" s="721"/>
      <c r="OR860" s="721"/>
      <c r="OS860" s="721"/>
      <c r="OT860" s="721"/>
      <c r="OU860" s="721"/>
      <c r="OV860" s="721"/>
      <c r="OW860" s="721"/>
      <c r="OX860" s="721"/>
      <c r="OY860" s="721"/>
      <c r="OZ860" s="721"/>
      <c r="PA860" s="721"/>
      <c r="PB860" s="721"/>
      <c r="PC860" s="721"/>
      <c r="PD860" s="721"/>
      <c r="PE860" s="721"/>
      <c r="PF860" s="721"/>
      <c r="PG860" s="721"/>
      <c r="PH860" s="721"/>
      <c r="PI860" s="721"/>
      <c r="PJ860" s="721"/>
      <c r="PK860" s="721"/>
      <c r="PL860" s="721"/>
      <c r="PM860" s="721"/>
      <c r="PN860" s="721"/>
      <c r="PO860" s="721"/>
      <c r="PP860" s="721"/>
      <c r="PQ860" s="721"/>
      <c r="PR860" s="721"/>
      <c r="PS860" s="721"/>
      <c r="PT860" s="721"/>
      <c r="PU860" s="721"/>
      <c r="PV860" s="721"/>
      <c r="PW860" s="721"/>
      <c r="PX860" s="721"/>
      <c r="PY860" s="721"/>
      <c r="PZ860" s="721"/>
      <c r="QA860" s="721"/>
      <c r="QB860" s="721"/>
      <c r="QC860" s="721"/>
      <c r="QD860" s="721"/>
      <c r="QE860" s="721"/>
      <c r="QF860" s="721"/>
      <c r="QG860" s="721"/>
      <c r="QH860" s="721"/>
      <c r="QI860" s="721"/>
      <c r="QJ860" s="721"/>
      <c r="QK860" s="721"/>
      <c r="QL860" s="721"/>
      <c r="QM860" s="721"/>
      <c r="QN860" s="721"/>
      <c r="QO860" s="721"/>
      <c r="QP860" s="721"/>
      <c r="QQ860" s="721"/>
      <c r="QR860" s="721"/>
      <c r="QS860" s="721"/>
      <c r="QT860" s="721"/>
      <c r="QU860" s="721"/>
      <c r="QV860" s="721"/>
      <c r="QW860" s="721"/>
      <c r="QX860" s="721"/>
      <c r="QY860" s="721"/>
      <c r="QZ860" s="721"/>
      <c r="RA860" s="721"/>
      <c r="RB860" s="721"/>
      <c r="RC860" s="721"/>
      <c r="RD860" s="721"/>
      <c r="RE860" s="721"/>
      <c r="RF860" s="721"/>
      <c r="RG860" s="721"/>
      <c r="RH860" s="721"/>
      <c r="RI860" s="721"/>
      <c r="RJ860" s="721"/>
      <c r="RK860" s="721"/>
      <c r="RL860" s="721"/>
      <c r="RM860" s="721"/>
      <c r="RN860" s="721"/>
      <c r="RO860" s="721"/>
      <c r="RP860" s="721"/>
      <c r="RQ860" s="721"/>
      <c r="RR860" s="721"/>
      <c r="RS860" s="721"/>
      <c r="RT860" s="721"/>
      <c r="RU860" s="721"/>
      <c r="RV860" s="721"/>
      <c r="RW860" s="721"/>
      <c r="RX860" s="721"/>
      <c r="RY860" s="721"/>
      <c r="RZ860" s="721"/>
      <c r="SA860" s="721"/>
      <c r="SB860" s="721"/>
      <c r="SC860" s="721"/>
      <c r="SD860" s="721"/>
      <c r="SE860" s="721"/>
      <c r="SF860" s="721"/>
      <c r="SG860" s="721"/>
      <c r="SH860" s="721"/>
      <c r="SI860" s="721"/>
      <c r="SJ860" s="721"/>
      <c r="SK860" s="721"/>
      <c r="SL860" s="721"/>
      <c r="SM860" s="721"/>
      <c r="SN860" s="721"/>
      <c r="SO860" s="721"/>
      <c r="SP860" s="721"/>
      <c r="SQ860" s="721"/>
      <c r="SR860" s="721"/>
      <c r="SS860" s="721"/>
      <c r="ST860" s="721"/>
      <c r="SU860" s="721"/>
      <c r="SV860" s="721"/>
      <c r="SW860" s="721"/>
      <c r="SX860" s="721"/>
      <c r="SY860" s="721"/>
      <c r="SZ860" s="721"/>
      <c r="TA860" s="721"/>
      <c r="TB860" s="721"/>
      <c r="TC860" s="721"/>
      <c r="TD860" s="721"/>
      <c r="TE860" s="721"/>
      <c r="TF860" s="721"/>
      <c r="TG860" s="721"/>
      <c r="TH860" s="721"/>
      <c r="TI860" s="721"/>
      <c r="TJ860" s="721"/>
      <c r="TK860" s="721"/>
      <c r="TL860" s="721"/>
      <c r="TM860" s="721"/>
      <c r="TN860" s="721"/>
      <c r="TO860" s="721"/>
      <c r="TP860" s="721"/>
      <c r="TQ860" s="721"/>
      <c r="TR860" s="721"/>
      <c r="TS860" s="721"/>
      <c r="TT860" s="721"/>
      <c r="TU860" s="721"/>
      <c r="TV860" s="721"/>
      <c r="TW860" s="721"/>
      <c r="TX860" s="721"/>
      <c r="TY860" s="721"/>
      <c r="TZ860" s="721"/>
      <c r="UA860" s="721"/>
      <c r="UB860" s="721"/>
      <c r="UC860" s="721"/>
      <c r="UD860" s="721"/>
      <c r="UE860" s="721"/>
      <c r="UF860" s="721"/>
      <c r="UG860" s="721"/>
      <c r="UH860" s="721"/>
      <c r="UI860" s="721"/>
      <c r="UJ860" s="721"/>
      <c r="UK860" s="721"/>
      <c r="UL860" s="721"/>
      <c r="UM860" s="721"/>
      <c r="UN860" s="721"/>
      <c r="UO860" s="721"/>
      <c r="UP860" s="721"/>
      <c r="UQ860" s="721"/>
      <c r="UR860" s="721"/>
      <c r="US860" s="721"/>
      <c r="UT860" s="721"/>
      <c r="UU860" s="721"/>
      <c r="UV860" s="721"/>
      <c r="UW860" s="721"/>
      <c r="UX860" s="721"/>
      <c r="UY860" s="721"/>
      <c r="UZ860" s="721"/>
      <c r="VA860" s="721"/>
      <c r="VB860" s="721"/>
      <c r="VC860" s="721"/>
      <c r="VD860" s="721"/>
      <c r="VE860" s="721"/>
      <c r="VF860" s="721"/>
      <c r="VG860" s="721"/>
      <c r="VH860" s="721"/>
      <c r="VI860" s="721"/>
      <c r="VJ860" s="721"/>
      <c r="VK860" s="721"/>
      <c r="VL860" s="721"/>
      <c r="VM860" s="721"/>
      <c r="VN860" s="721"/>
      <c r="VO860" s="721"/>
      <c r="VP860" s="721"/>
      <c r="VQ860" s="721"/>
      <c r="VR860" s="721"/>
      <c r="VS860" s="721"/>
      <c r="VT860" s="721"/>
      <c r="VU860" s="721"/>
      <c r="VV860" s="721"/>
      <c r="VW860" s="721"/>
      <c r="VX860" s="721"/>
      <c r="VY860" s="721"/>
      <c r="VZ860" s="721"/>
      <c r="WA860" s="721"/>
      <c r="WB860" s="721"/>
      <c r="WC860" s="721"/>
      <c r="WD860" s="721"/>
      <c r="WE860" s="721"/>
      <c r="WF860" s="721"/>
      <c r="WG860" s="721"/>
      <c r="WH860" s="721"/>
      <c r="WI860" s="721"/>
      <c r="WJ860" s="721"/>
      <c r="WK860" s="721"/>
      <c r="WL860" s="721"/>
      <c r="WM860" s="721"/>
      <c r="WN860" s="721"/>
      <c r="WO860" s="721"/>
      <c r="WP860" s="721"/>
      <c r="WQ860" s="721"/>
      <c r="WR860" s="721"/>
      <c r="WS860" s="721"/>
      <c r="WT860" s="721"/>
      <c r="WU860" s="721"/>
      <c r="WV860" s="721"/>
      <c r="WW860" s="721"/>
      <c r="WX860" s="721"/>
      <c r="WY860" s="721"/>
      <c r="WZ860" s="721"/>
      <c r="XA860" s="721"/>
      <c r="XB860" s="721"/>
      <c r="XC860" s="721"/>
      <c r="XD860" s="721"/>
      <c r="XE860" s="721"/>
      <c r="XF860" s="721"/>
      <c r="XG860" s="721"/>
      <c r="XH860" s="721"/>
      <c r="XI860" s="721"/>
      <c r="XJ860" s="721"/>
      <c r="XK860" s="721"/>
      <c r="XL860" s="721"/>
      <c r="XM860" s="721"/>
      <c r="XN860" s="721"/>
      <c r="XO860" s="721"/>
      <c r="XP860" s="721"/>
      <c r="XQ860" s="721"/>
      <c r="XR860" s="721"/>
      <c r="XS860" s="721"/>
      <c r="XT860" s="721"/>
      <c r="XU860" s="721"/>
      <c r="XV860" s="721"/>
      <c r="XW860" s="721"/>
      <c r="XX860" s="721"/>
      <c r="XY860" s="721"/>
      <c r="XZ860" s="721"/>
      <c r="YA860" s="721"/>
      <c r="YB860" s="721"/>
      <c r="YC860" s="721"/>
      <c r="YD860" s="721"/>
      <c r="YE860" s="721"/>
      <c r="YF860" s="721"/>
      <c r="YG860" s="721"/>
      <c r="YH860" s="721"/>
      <c r="YI860" s="721"/>
      <c r="YJ860" s="721"/>
      <c r="YK860" s="721"/>
      <c r="YL860" s="721"/>
      <c r="YM860" s="721"/>
      <c r="YN860" s="721"/>
      <c r="YO860" s="721"/>
      <c r="YP860" s="721"/>
      <c r="YQ860" s="721"/>
      <c r="YR860" s="721"/>
      <c r="YS860" s="721"/>
      <c r="YT860" s="721"/>
      <c r="YU860" s="721"/>
      <c r="YV860" s="721"/>
      <c r="YW860" s="721"/>
      <c r="YX860" s="721"/>
      <c r="YY860" s="721"/>
      <c r="YZ860" s="721"/>
      <c r="ZA860" s="721"/>
      <c r="ZB860" s="721"/>
      <c r="ZC860" s="721"/>
      <c r="ZD860" s="721"/>
      <c r="ZE860" s="721"/>
      <c r="ZF860" s="721"/>
      <c r="ZG860" s="721"/>
      <c r="ZH860" s="721"/>
      <c r="ZI860" s="721"/>
      <c r="ZJ860" s="721"/>
      <c r="ZK860" s="721"/>
      <c r="ZL860" s="721"/>
      <c r="ZM860" s="721"/>
      <c r="ZN860" s="721"/>
      <c r="ZO860" s="721"/>
      <c r="ZP860" s="721"/>
      <c r="ZQ860" s="721"/>
      <c r="ZR860" s="721"/>
      <c r="ZS860" s="721"/>
      <c r="ZT860" s="721"/>
      <c r="ZU860" s="721"/>
      <c r="ZV860" s="721"/>
      <c r="ZW860" s="721"/>
      <c r="ZX860" s="721"/>
      <c r="ZY860" s="721"/>
      <c r="ZZ860" s="721"/>
      <c r="AAA860" s="721"/>
      <c r="AAB860" s="721"/>
      <c r="AAC860" s="721"/>
      <c r="AAD860" s="721"/>
      <c r="AAE860" s="721"/>
      <c r="AAF860" s="721"/>
      <c r="AAG860" s="721"/>
      <c r="AAH860" s="721"/>
      <c r="AAI860" s="721"/>
      <c r="AAJ860" s="721"/>
      <c r="AAK860" s="721"/>
      <c r="AAL860" s="721"/>
      <c r="AAM860" s="721"/>
      <c r="AAN860" s="721"/>
      <c r="AAO860" s="721"/>
      <c r="AAP860" s="721"/>
      <c r="AAQ860" s="721"/>
      <c r="AAR860" s="721"/>
      <c r="AAS860" s="721"/>
      <c r="AAT860" s="721"/>
      <c r="AAU860" s="721"/>
      <c r="AAV860" s="721"/>
      <c r="AAW860" s="721"/>
      <c r="AAX860" s="721"/>
      <c r="AAY860" s="721"/>
      <c r="AAZ860" s="721"/>
      <c r="ABA860" s="721"/>
      <c r="ABB860" s="721"/>
      <c r="ABC860" s="721"/>
      <c r="ABD860" s="721"/>
      <c r="ABE860" s="721"/>
      <c r="ABF860" s="721"/>
      <c r="ABG860" s="721"/>
      <c r="ABH860" s="721"/>
      <c r="ABI860" s="721"/>
      <c r="ABJ860" s="721"/>
      <c r="ABK860" s="721"/>
      <c r="ABL860" s="721"/>
      <c r="ABM860" s="721"/>
      <c r="ABN860" s="721"/>
      <c r="ABO860" s="721"/>
      <c r="ABP860" s="721"/>
      <c r="ABQ860" s="721"/>
      <c r="ABR860" s="721"/>
      <c r="ABS860" s="721"/>
      <c r="ABT860" s="721"/>
      <c r="ABU860" s="721"/>
      <c r="ABV860" s="721"/>
      <c r="ABW860" s="721"/>
      <c r="ABX860" s="721"/>
      <c r="ABY860" s="721"/>
      <c r="ABZ860" s="721"/>
      <c r="ACA860" s="721"/>
      <c r="ACB860" s="721"/>
      <c r="ACC860" s="721"/>
      <c r="ACD860" s="721"/>
      <c r="ACE860" s="721"/>
      <c r="ACF860" s="721"/>
      <c r="ACG860" s="721"/>
      <c r="ACH860" s="721"/>
      <c r="ACI860" s="721"/>
      <c r="ACJ860" s="721"/>
      <c r="ACK860" s="721"/>
      <c r="ACL860" s="721"/>
      <c r="ACM860" s="721"/>
      <c r="ACN860" s="721"/>
      <c r="ACO860" s="721"/>
      <c r="ACP860" s="721"/>
      <c r="ACQ860" s="721"/>
      <c r="ACR860" s="721"/>
      <c r="ACS860" s="721"/>
      <c r="ACT860" s="721"/>
      <c r="ACU860" s="721"/>
      <c r="ACV860" s="721"/>
      <c r="ACW860" s="721"/>
      <c r="ACX860" s="721"/>
      <c r="ACY860" s="721"/>
      <c r="ACZ860" s="721"/>
      <c r="ADA860" s="721"/>
      <c r="ADB860" s="721"/>
      <c r="ADC860" s="721"/>
      <c r="ADD860" s="721"/>
      <c r="ADE860" s="721"/>
      <c r="ADF860" s="721"/>
      <c r="ADG860" s="721"/>
      <c r="ADH860" s="721"/>
      <c r="ADI860" s="721"/>
      <c r="ADJ860" s="721"/>
      <c r="ADK860" s="721"/>
      <c r="ADL860" s="721"/>
      <c r="ADM860" s="721"/>
      <c r="ADN860" s="721"/>
      <c r="ADO860" s="721"/>
      <c r="ADP860" s="721"/>
      <c r="ADQ860" s="721"/>
      <c r="ADR860" s="721"/>
      <c r="ADS860" s="721"/>
      <c r="ADT860" s="721"/>
      <c r="ADU860" s="721"/>
      <c r="ADV860" s="721"/>
      <c r="ADW860" s="721"/>
      <c r="ADX860" s="721"/>
      <c r="ADY860" s="721"/>
      <c r="ADZ860" s="721"/>
      <c r="AEA860" s="721"/>
      <c r="AEB860" s="721"/>
      <c r="AEC860" s="721"/>
      <c r="AED860" s="721"/>
      <c r="AEE860" s="721"/>
      <c r="AEF860" s="721"/>
      <c r="AEG860" s="721"/>
      <c r="AEH860" s="721"/>
      <c r="AEI860" s="721"/>
      <c r="AEJ860" s="721"/>
      <c r="AEK860" s="721"/>
      <c r="AEL860" s="721"/>
      <c r="AEM860" s="721"/>
      <c r="AEN860" s="721"/>
      <c r="AEO860" s="721"/>
      <c r="AEP860" s="721"/>
      <c r="AEQ860" s="721"/>
      <c r="AER860" s="721"/>
      <c r="AES860" s="721"/>
      <c r="AET860" s="721"/>
      <c r="AEU860" s="721"/>
      <c r="AEV860" s="721"/>
      <c r="AEW860" s="721"/>
      <c r="AEX860" s="721"/>
      <c r="AEY860" s="721"/>
      <c r="AEZ860" s="721"/>
      <c r="AFA860" s="721"/>
      <c r="AFB860" s="721"/>
      <c r="AFC860" s="721"/>
      <c r="AFD860" s="721"/>
      <c r="AFE860" s="721"/>
      <c r="AFF860" s="721"/>
      <c r="AFG860" s="721"/>
      <c r="AFH860" s="721"/>
      <c r="AFI860" s="721"/>
      <c r="AFJ860" s="721"/>
      <c r="AFK860" s="721"/>
      <c r="AFL860" s="721"/>
      <c r="AFM860" s="721"/>
      <c r="AFN860" s="721"/>
      <c r="AFO860" s="721"/>
      <c r="AFP860" s="721"/>
      <c r="AFQ860" s="721"/>
      <c r="AFR860" s="721"/>
      <c r="AFS860" s="721"/>
      <c r="AFT860" s="721"/>
      <c r="AFU860" s="721"/>
      <c r="AFV860" s="721"/>
      <c r="AFW860" s="721"/>
      <c r="AFX860" s="721"/>
      <c r="AFY860" s="721"/>
      <c r="AFZ860" s="721"/>
      <c r="AGA860" s="721"/>
      <c r="AGB860" s="721"/>
      <c r="AGC860" s="721"/>
      <c r="AGD860" s="721"/>
      <c r="AGE860" s="721"/>
      <c r="AGF860" s="721"/>
      <c r="AGG860" s="721"/>
      <c r="AGH860" s="721"/>
      <c r="AGI860" s="721"/>
      <c r="AGJ860" s="721"/>
      <c r="AGK860" s="721"/>
      <c r="AGL860" s="721"/>
      <c r="AGM860" s="721"/>
      <c r="AGN860" s="721"/>
      <c r="AGO860" s="721"/>
      <c r="AGP860" s="721"/>
      <c r="AGQ860" s="721"/>
      <c r="AGR860" s="721"/>
      <c r="AGS860" s="721"/>
      <c r="AGT860" s="721"/>
      <c r="AGU860" s="721"/>
      <c r="AGV860" s="721"/>
      <c r="AGW860" s="721"/>
      <c r="AGX860" s="721"/>
      <c r="AGY860" s="721"/>
      <c r="AGZ860" s="721"/>
      <c r="AHA860" s="721"/>
      <c r="AHB860" s="721"/>
      <c r="AHC860" s="721"/>
      <c r="AHD860" s="721"/>
      <c r="AHE860" s="721"/>
      <c r="AHF860" s="721"/>
      <c r="AHG860" s="721"/>
      <c r="AHH860" s="721"/>
      <c r="AHI860" s="721"/>
      <c r="AHJ860" s="721"/>
      <c r="AHK860" s="721"/>
      <c r="AHL860" s="721"/>
      <c r="AHM860" s="721"/>
      <c r="AHN860" s="721"/>
      <c r="AHO860" s="721"/>
      <c r="AHP860" s="721"/>
      <c r="AHQ860" s="721"/>
      <c r="AHR860" s="721"/>
      <c r="AHS860" s="721"/>
      <c r="AHT860" s="721"/>
      <c r="AHU860" s="721"/>
      <c r="AHV860" s="721"/>
      <c r="AHW860" s="721"/>
      <c r="AHX860" s="721"/>
      <c r="AHY860" s="721"/>
      <c r="AHZ860" s="721"/>
      <c r="AIA860" s="721"/>
      <c r="AIB860" s="721"/>
      <c r="AIC860" s="721"/>
      <c r="AID860" s="721"/>
      <c r="AIE860" s="721"/>
      <c r="AIF860" s="721"/>
      <c r="AIG860" s="721"/>
      <c r="AIH860" s="721"/>
      <c r="AII860" s="721"/>
      <c r="AIJ860" s="721"/>
      <c r="AIK860" s="721"/>
      <c r="AIL860" s="721"/>
      <c r="AIM860" s="721"/>
      <c r="AIN860" s="721"/>
      <c r="AIO860" s="721"/>
      <c r="AIP860" s="721"/>
      <c r="AIQ860" s="721"/>
      <c r="AIR860" s="721"/>
      <c r="AIS860" s="721"/>
      <c r="AIT860" s="721"/>
      <c r="AIU860" s="721"/>
      <c r="AIV860" s="721"/>
      <c r="AIW860" s="721"/>
      <c r="AIX860" s="721"/>
      <c r="AIY860" s="721"/>
      <c r="AIZ860" s="721"/>
      <c r="AJA860" s="721"/>
      <c r="AJB860" s="721"/>
      <c r="AJC860" s="721"/>
      <c r="AJD860" s="721"/>
      <c r="AJE860" s="721"/>
      <c r="AJF860" s="721"/>
      <c r="AJG860" s="721"/>
      <c r="AJH860" s="721"/>
      <c r="AJI860" s="721"/>
      <c r="AJJ860" s="721"/>
      <c r="AJK860" s="721"/>
      <c r="AJL860" s="721"/>
      <c r="AJM860" s="721"/>
      <c r="AJN860" s="721"/>
      <c r="AJO860" s="721"/>
      <c r="AJP860" s="721"/>
      <c r="AJQ860" s="721"/>
      <c r="AJR860" s="721"/>
      <c r="AJS860" s="721"/>
      <c r="AJT860" s="721"/>
      <c r="AJU860" s="721"/>
      <c r="AJV860" s="721"/>
      <c r="AJW860" s="721"/>
      <c r="AJX860" s="721"/>
      <c r="AJY860" s="721"/>
      <c r="AJZ860" s="721"/>
      <c r="AKA860" s="721"/>
      <c r="AKB860" s="721"/>
      <c r="AKC860" s="721"/>
      <c r="AKD860" s="721"/>
      <c r="AKE860" s="721"/>
      <c r="AKF860" s="721"/>
      <c r="AKG860" s="721"/>
      <c r="AKH860" s="721"/>
      <c r="AKI860" s="721"/>
      <c r="AKJ860" s="721"/>
      <c r="AKK860" s="721"/>
      <c r="AKL860" s="721"/>
      <c r="AKM860" s="721"/>
      <c r="AKN860" s="721"/>
      <c r="AKO860" s="721"/>
      <c r="AKP860" s="721"/>
      <c r="AKQ860" s="721"/>
      <c r="AKR860" s="721"/>
      <c r="AKS860" s="721"/>
      <c r="AKT860" s="721"/>
      <c r="AKU860" s="721"/>
      <c r="AKV860" s="721"/>
      <c r="AKW860" s="721"/>
      <c r="AKX860" s="721"/>
      <c r="AKY860" s="721"/>
      <c r="AKZ860" s="721"/>
      <c r="ALA860" s="721"/>
      <c r="ALB860" s="721"/>
      <c r="ALC860" s="721"/>
      <c r="ALD860" s="721"/>
      <c r="ALE860" s="721"/>
      <c r="ALF860" s="721"/>
      <c r="ALG860" s="721"/>
      <c r="ALH860" s="721"/>
      <c r="ALI860" s="721"/>
      <c r="ALJ860" s="721"/>
      <c r="ALK860" s="721"/>
      <c r="ALL860" s="721"/>
      <c r="ALM860" s="721"/>
      <c r="ALN860" s="721"/>
      <c r="ALO860" s="721"/>
      <c r="ALP860" s="721"/>
      <c r="ALQ860" s="721"/>
      <c r="ALR860" s="721"/>
      <c r="ALS860" s="721"/>
      <c r="ALT860" s="721"/>
      <c r="ALU860" s="721"/>
      <c r="ALV860" s="721"/>
      <c r="ALW860" s="721"/>
      <c r="ALX860" s="721"/>
      <c r="ALY860" s="721"/>
      <c r="ALZ860" s="721"/>
      <c r="AMA860" s="721"/>
      <c r="AMB860" s="721"/>
      <c r="AMC860" s="721"/>
      <c r="AMD860" s="721"/>
      <c r="AME860" s="721"/>
      <c r="AMF860" s="721"/>
      <c r="AMG860" s="721"/>
      <c r="AMH860" s="721"/>
      <c r="AMI860" s="721"/>
      <c r="AMJ860" s="721"/>
      <c r="AMK860" s="721"/>
      <c r="AML860" s="721"/>
      <c r="AMM860" s="721"/>
      <c r="AMN860" s="721"/>
      <c r="AMO860" s="721"/>
      <c r="AMP860" s="721"/>
      <c r="AMQ860" s="721"/>
      <c r="AMR860" s="721"/>
      <c r="AMS860" s="721"/>
      <c r="AMT860" s="721"/>
      <c r="AMU860" s="721"/>
      <c r="AMV860" s="721"/>
      <c r="AMW860" s="721"/>
      <c r="AMX860" s="721"/>
      <c r="AMY860" s="721"/>
      <c r="AMZ860" s="721"/>
      <c r="ANA860" s="721"/>
      <c r="ANB860" s="721"/>
      <c r="ANC860" s="721"/>
      <c r="AND860" s="721"/>
      <c r="ANE860" s="721"/>
      <c r="ANF860" s="721"/>
      <c r="ANG860" s="721"/>
      <c r="ANH860" s="721"/>
      <c r="ANI860" s="721"/>
      <c r="ANJ860" s="721"/>
      <c r="ANK860" s="721"/>
      <c r="ANL860" s="721"/>
      <c r="ANM860" s="721"/>
      <c r="ANN860" s="721"/>
      <c r="ANO860" s="721"/>
      <c r="ANP860" s="721"/>
      <c r="ANQ860" s="721"/>
      <c r="ANR860" s="721"/>
      <c r="ANS860" s="721"/>
      <c r="ANT860" s="721"/>
      <c r="ANU860" s="721"/>
      <c r="ANV860" s="721"/>
      <c r="ANW860" s="721"/>
      <c r="ANX860" s="721"/>
      <c r="ANY860" s="721"/>
      <c r="ANZ860" s="721"/>
      <c r="AOA860" s="721"/>
      <c r="AOB860" s="721"/>
      <c r="AOC860" s="721"/>
      <c r="AOD860" s="721"/>
      <c r="AOE860" s="721"/>
      <c r="AOF860" s="721"/>
      <c r="AOG860" s="721"/>
      <c r="AOH860" s="721"/>
      <c r="AOI860" s="721"/>
      <c r="AOJ860" s="721"/>
      <c r="AOK860" s="721"/>
      <c r="AOL860" s="721"/>
      <c r="AOM860" s="721"/>
      <c r="AON860" s="721"/>
      <c r="AOO860" s="721"/>
      <c r="AOP860" s="721"/>
      <c r="AOQ860" s="721"/>
      <c r="AOR860" s="721"/>
      <c r="AOS860" s="721"/>
      <c r="AOT860" s="721"/>
      <c r="AOU860" s="721"/>
      <c r="AOV860" s="721"/>
      <c r="AOW860" s="721"/>
      <c r="AOX860" s="721"/>
      <c r="AOY860" s="721"/>
      <c r="AOZ860" s="721"/>
      <c r="APA860" s="721"/>
      <c r="APB860" s="721"/>
      <c r="APC860" s="721"/>
      <c r="APD860" s="721"/>
      <c r="APE860" s="721"/>
      <c r="APF860" s="721"/>
      <c r="APG860" s="721"/>
      <c r="APH860" s="721"/>
      <c r="API860" s="721"/>
      <c r="APJ860" s="721"/>
      <c r="APK860" s="721"/>
      <c r="APL860" s="721"/>
      <c r="APM860" s="721"/>
      <c r="APN860" s="721"/>
      <c r="APO860" s="721"/>
      <c r="APP860" s="721"/>
      <c r="APQ860" s="721"/>
      <c r="APR860" s="721"/>
      <c r="APS860" s="721"/>
      <c r="APT860" s="721"/>
      <c r="APU860" s="721"/>
      <c r="APV860" s="721"/>
      <c r="APW860" s="721"/>
      <c r="APX860" s="721"/>
      <c r="APY860" s="721"/>
      <c r="APZ860" s="721"/>
      <c r="AQA860" s="721"/>
      <c r="AQB860" s="721"/>
      <c r="AQC860" s="721"/>
      <c r="AQD860" s="721"/>
      <c r="AQE860" s="721"/>
      <c r="AQF860" s="721"/>
      <c r="AQG860" s="721"/>
      <c r="AQH860" s="721"/>
      <c r="AQI860" s="721"/>
      <c r="AQJ860" s="721"/>
      <c r="AQK860" s="721"/>
      <c r="AQL860" s="721"/>
      <c r="AQM860" s="721"/>
      <c r="AQN860" s="721"/>
      <c r="AQO860" s="721"/>
      <c r="AQP860" s="721"/>
      <c r="AQQ860" s="721"/>
      <c r="AQR860" s="721"/>
      <c r="AQS860" s="721"/>
      <c r="AQT860" s="721"/>
      <c r="AQU860" s="721"/>
      <c r="AQV860" s="721"/>
      <c r="AQW860" s="721"/>
      <c r="AQX860" s="721"/>
      <c r="AQY860" s="721"/>
      <c r="AQZ860" s="721"/>
      <c r="ARA860" s="721"/>
      <c r="ARB860" s="721"/>
      <c r="ARC860" s="721"/>
      <c r="ARD860" s="721"/>
      <c r="ARE860" s="721"/>
      <c r="ARF860" s="721"/>
      <c r="ARG860" s="721"/>
      <c r="ARH860" s="721"/>
      <c r="ARI860" s="721"/>
      <c r="ARJ860" s="721"/>
      <c r="ARK860" s="721"/>
      <c r="ARL860" s="721"/>
      <c r="ARM860" s="721"/>
      <c r="ARN860" s="721"/>
      <c r="ARO860" s="721"/>
      <c r="ARP860" s="721"/>
      <c r="ARQ860" s="721"/>
      <c r="ARR860" s="721"/>
      <c r="ARS860" s="721"/>
      <c r="ART860" s="721"/>
      <c r="ARU860" s="721"/>
      <c r="ARV860" s="721"/>
      <c r="ARW860" s="721"/>
      <c r="ARX860" s="721"/>
      <c r="ARY860" s="721"/>
      <c r="ARZ860" s="721"/>
      <c r="ASA860" s="721"/>
      <c r="ASB860" s="721"/>
      <c r="ASC860" s="721"/>
      <c r="ASD860" s="721"/>
      <c r="ASE860" s="721"/>
      <c r="ASF860" s="721"/>
      <c r="ASG860" s="721"/>
      <c r="ASH860" s="721"/>
      <c r="ASI860" s="721"/>
      <c r="ASJ860" s="721"/>
      <c r="ASK860" s="721"/>
      <c r="ASL860" s="721"/>
      <c r="ASM860" s="721"/>
      <c r="ASN860" s="721"/>
      <c r="ASO860" s="721"/>
      <c r="ASP860" s="721"/>
      <c r="ASQ860" s="721"/>
      <c r="ASR860" s="721"/>
      <c r="ASS860" s="721"/>
      <c r="AST860" s="721"/>
      <c r="ASU860" s="721"/>
      <c r="ASV860" s="721"/>
      <c r="ASW860" s="721"/>
      <c r="ASX860" s="721"/>
      <c r="ASY860" s="721"/>
      <c r="ASZ860" s="721"/>
      <c r="ATA860" s="721"/>
      <c r="ATB860" s="721"/>
      <c r="ATC860" s="721"/>
      <c r="ATD860" s="721"/>
      <c r="ATE860" s="721"/>
      <c r="ATF860" s="721"/>
      <c r="ATG860" s="721"/>
      <c r="ATH860" s="721"/>
      <c r="ATI860" s="721"/>
      <c r="ATJ860" s="721"/>
      <c r="ATK860" s="721"/>
      <c r="ATL860" s="721"/>
      <c r="ATM860" s="721"/>
      <c r="ATN860" s="721"/>
      <c r="ATO860" s="721"/>
      <c r="ATP860" s="721"/>
      <c r="ATQ860" s="721"/>
      <c r="ATR860" s="721"/>
      <c r="ATS860" s="721"/>
      <c r="ATT860" s="721"/>
      <c r="ATU860" s="721"/>
      <c r="ATV860" s="721"/>
      <c r="ATW860" s="721"/>
      <c r="ATX860" s="721"/>
      <c r="ATY860" s="721"/>
      <c r="ATZ860" s="721"/>
      <c r="AUA860" s="721"/>
      <c r="AUB860" s="721"/>
      <c r="AUC860" s="721"/>
      <c r="AUD860" s="721"/>
      <c r="AUE860" s="721"/>
      <c r="AUF860" s="721"/>
      <c r="AUG860" s="721"/>
      <c r="AUH860" s="721"/>
      <c r="AUI860" s="721"/>
      <c r="AUJ860" s="721"/>
      <c r="AUK860" s="721"/>
      <c r="AUL860" s="721"/>
      <c r="AUM860" s="721"/>
      <c r="AUN860" s="721"/>
      <c r="AUO860" s="721"/>
      <c r="AUP860" s="721"/>
      <c r="AUQ860" s="721"/>
      <c r="AUR860" s="721"/>
      <c r="AUS860" s="721"/>
      <c r="AUT860" s="721"/>
      <c r="AUU860" s="721"/>
      <c r="AUV860" s="721"/>
      <c r="AUW860" s="721"/>
      <c r="AUX860" s="721"/>
      <c r="AUY860" s="721"/>
      <c r="AUZ860" s="721"/>
      <c r="AVA860" s="721"/>
      <c r="AVB860" s="721"/>
      <c r="AVC860" s="721"/>
      <c r="AVD860" s="721"/>
      <c r="AVE860" s="721"/>
      <c r="AVF860" s="721"/>
      <c r="AVG860" s="721"/>
      <c r="AVH860" s="721"/>
      <c r="AVI860" s="721"/>
      <c r="AVJ860" s="721"/>
      <c r="AVK860" s="721"/>
    </row>
    <row r="861" spans="1:1259">
      <c r="A861" s="716"/>
      <c r="B861" s="723"/>
      <c r="C861" s="723"/>
      <c r="D861" s="714" t="s">
        <v>3247</v>
      </c>
      <c r="E861" s="676" t="s">
        <v>3276</v>
      </c>
      <c r="F861" s="703"/>
      <c r="G861" s="703"/>
      <c r="H861" s="703"/>
      <c r="I861" s="698" t="s">
        <v>1699</v>
      </c>
      <c r="J861" s="704"/>
      <c r="K861" s="705" t="s">
        <v>4917</v>
      </c>
      <c r="L861" s="703" t="s">
        <v>3319</v>
      </c>
      <c r="M861" s="706">
        <v>44546</v>
      </c>
      <c r="N861" s="706">
        <v>44713</v>
      </c>
      <c r="O861" s="706"/>
      <c r="P861" s="704"/>
      <c r="Q861" s="704"/>
      <c r="R861" s="704"/>
      <c r="S861" s="703" t="s">
        <v>3515</v>
      </c>
      <c r="T861" s="703">
        <v>60</v>
      </c>
      <c r="U861" s="703"/>
      <c r="V861" s="703" t="s">
        <v>985</v>
      </c>
      <c r="W861" s="703">
        <v>400</v>
      </c>
      <c r="X861" s="707">
        <v>768</v>
      </c>
      <c r="Y861" s="539">
        <f t="shared" si="39"/>
        <v>307200</v>
      </c>
      <c r="Z861" s="680">
        <v>0.46500000000000002</v>
      </c>
      <c r="AA861" s="681">
        <f t="shared" si="40"/>
        <v>142848</v>
      </c>
      <c r="AB861" s="682"/>
      <c r="AC861" s="683">
        <v>0</v>
      </c>
      <c r="AD861" s="692"/>
      <c r="AE861" s="684"/>
      <c r="AF861" s="695">
        <f t="shared" si="41"/>
        <v>142848</v>
      </c>
      <c r="AG861" s="676" t="s">
        <v>1073</v>
      </c>
      <c r="AH861" s="676"/>
      <c r="AI861" s="685">
        <v>60</v>
      </c>
      <c r="AJ861" s="676" t="s">
        <v>2674</v>
      </c>
      <c r="AK861" s="696" t="s">
        <v>1149</v>
      </c>
      <c r="AL861" s="676">
        <v>78218</v>
      </c>
      <c r="AM861" s="676" t="s">
        <v>52</v>
      </c>
      <c r="AN861" s="676" t="s">
        <v>50</v>
      </c>
      <c r="AO861" s="676"/>
      <c r="AP861" s="688" t="s">
        <v>38</v>
      </c>
      <c r="AQ861" s="688" t="s">
        <v>37</v>
      </c>
      <c r="AR861" s="688" t="s">
        <v>1257</v>
      </c>
      <c r="AS861" s="715"/>
      <c r="AT861" s="715"/>
      <c r="AU861" s="715"/>
      <c r="AV861" s="680">
        <v>0.46500000000000002</v>
      </c>
      <c r="AW861" s="721"/>
      <c r="AX861" s="721"/>
      <c r="AY861" s="721"/>
      <c r="AZ861" s="721"/>
      <c r="BA861" s="721"/>
      <c r="BB861" s="721"/>
      <c r="BC861" s="721"/>
      <c r="BD861" s="721"/>
      <c r="BE861" s="721"/>
      <c r="BF861" s="721"/>
      <c r="BG861" s="721"/>
      <c r="BH861" s="721"/>
      <c r="BI861" s="721"/>
      <c r="BJ861" s="721"/>
      <c r="BK861" s="721"/>
      <c r="BL861" s="721"/>
      <c r="BM861" s="721"/>
      <c r="BN861" s="721"/>
      <c r="BO861" s="721"/>
      <c r="BP861" s="721"/>
      <c r="BQ861" s="721"/>
      <c r="BR861" s="721"/>
      <c r="BS861" s="721"/>
      <c r="BT861" s="721"/>
      <c r="BU861" s="721"/>
      <c r="BV861" s="721"/>
      <c r="BW861" s="721"/>
      <c r="BX861" s="721"/>
      <c r="BY861" s="721"/>
      <c r="BZ861" s="721"/>
      <c r="CA861" s="721"/>
      <c r="CB861" s="721"/>
      <c r="CC861" s="721"/>
      <c r="CD861" s="721"/>
      <c r="CE861" s="721"/>
      <c r="CF861" s="721"/>
      <c r="CG861" s="721"/>
      <c r="CH861" s="721"/>
      <c r="CI861" s="721"/>
      <c r="CJ861" s="721"/>
      <c r="CK861" s="721"/>
      <c r="CL861" s="721"/>
      <c r="CM861" s="721"/>
      <c r="CN861" s="721"/>
      <c r="CO861" s="721"/>
      <c r="CP861" s="721"/>
      <c r="CQ861" s="721"/>
      <c r="CR861" s="721"/>
      <c r="CS861" s="721"/>
      <c r="CT861" s="721"/>
      <c r="CU861" s="721"/>
      <c r="CV861" s="721"/>
      <c r="CW861" s="721"/>
      <c r="CX861" s="721"/>
      <c r="CY861" s="721"/>
      <c r="CZ861" s="721"/>
      <c r="DA861" s="721"/>
      <c r="DB861" s="721"/>
      <c r="DC861" s="721"/>
      <c r="DD861" s="721"/>
      <c r="DE861" s="721"/>
      <c r="DF861" s="721"/>
      <c r="DG861" s="721"/>
      <c r="DH861" s="721"/>
      <c r="DI861" s="721"/>
      <c r="DJ861" s="721"/>
      <c r="DK861" s="721"/>
      <c r="DL861" s="721"/>
      <c r="DM861" s="721"/>
      <c r="DN861" s="721"/>
      <c r="DO861" s="721"/>
      <c r="DP861" s="721"/>
      <c r="DQ861" s="721"/>
      <c r="DR861" s="721"/>
      <c r="DS861" s="721"/>
      <c r="DT861" s="721"/>
      <c r="DU861" s="721"/>
      <c r="DV861" s="721"/>
      <c r="DW861" s="721"/>
      <c r="DX861" s="721"/>
      <c r="DY861" s="721"/>
      <c r="DZ861" s="721"/>
      <c r="EA861" s="721"/>
      <c r="EB861" s="721"/>
      <c r="EC861" s="721"/>
      <c r="ED861" s="721"/>
      <c r="EE861" s="721"/>
      <c r="EF861" s="721"/>
      <c r="EG861" s="721"/>
      <c r="EH861" s="721"/>
      <c r="EI861" s="721"/>
      <c r="EJ861" s="721"/>
      <c r="EK861" s="721"/>
      <c r="EL861" s="721"/>
      <c r="EM861" s="721"/>
      <c r="EN861" s="721"/>
      <c r="EO861" s="721"/>
      <c r="EP861" s="721"/>
      <c r="EQ861" s="721"/>
      <c r="ER861" s="721"/>
      <c r="ES861" s="721"/>
      <c r="ET861" s="721"/>
      <c r="EU861" s="721"/>
      <c r="EV861" s="721"/>
      <c r="EW861" s="721"/>
      <c r="EX861" s="721"/>
      <c r="EY861" s="721"/>
      <c r="EZ861" s="721"/>
      <c r="FA861" s="721"/>
      <c r="FB861" s="721"/>
      <c r="FC861" s="721"/>
      <c r="FD861" s="721"/>
      <c r="FE861" s="721"/>
      <c r="FF861" s="721"/>
      <c r="FG861" s="721"/>
      <c r="FH861" s="721"/>
      <c r="FI861" s="721"/>
      <c r="FJ861" s="721"/>
      <c r="FK861" s="721"/>
      <c r="FL861" s="721"/>
      <c r="FM861" s="721"/>
      <c r="FN861" s="721"/>
      <c r="FO861" s="721"/>
      <c r="FP861" s="721"/>
      <c r="FQ861" s="721"/>
      <c r="FR861" s="721"/>
      <c r="FS861" s="721"/>
      <c r="FT861" s="721"/>
      <c r="FU861" s="721"/>
      <c r="FV861" s="721"/>
      <c r="FW861" s="721"/>
      <c r="FX861" s="721"/>
      <c r="FY861" s="721"/>
      <c r="FZ861" s="721"/>
      <c r="GA861" s="721"/>
      <c r="GB861" s="721"/>
      <c r="GC861" s="721"/>
      <c r="GD861" s="721"/>
      <c r="GE861" s="721"/>
      <c r="GF861" s="721"/>
      <c r="GG861" s="721"/>
      <c r="GH861" s="721"/>
      <c r="GI861" s="721"/>
      <c r="GJ861" s="721"/>
      <c r="GK861" s="721"/>
      <c r="GL861" s="721"/>
      <c r="GM861" s="721"/>
      <c r="GN861" s="721"/>
      <c r="GO861" s="721"/>
      <c r="GP861" s="721"/>
      <c r="GQ861" s="721"/>
      <c r="GR861" s="721"/>
      <c r="GS861" s="721"/>
      <c r="GT861" s="721"/>
      <c r="GU861" s="721"/>
      <c r="GV861" s="721"/>
      <c r="GW861" s="721"/>
      <c r="GX861" s="721"/>
      <c r="GY861" s="721"/>
      <c r="GZ861" s="721"/>
      <c r="HA861" s="721"/>
      <c r="HB861" s="721"/>
      <c r="HC861" s="721"/>
      <c r="HD861" s="721"/>
      <c r="HE861" s="721"/>
      <c r="HF861" s="721"/>
      <c r="HG861" s="721"/>
      <c r="HH861" s="721"/>
      <c r="HI861" s="721"/>
      <c r="HJ861" s="721"/>
      <c r="HK861" s="721"/>
      <c r="HL861" s="721"/>
      <c r="HM861" s="721"/>
      <c r="HN861" s="721"/>
      <c r="HO861" s="721"/>
      <c r="HP861" s="721"/>
      <c r="HQ861" s="721"/>
      <c r="HR861" s="721"/>
      <c r="HS861" s="721"/>
      <c r="HT861" s="721"/>
      <c r="HU861" s="721"/>
      <c r="HV861" s="721"/>
      <c r="HW861" s="721"/>
      <c r="HX861" s="721"/>
      <c r="HY861" s="721"/>
      <c r="HZ861" s="721"/>
      <c r="IA861" s="721"/>
      <c r="IB861" s="721"/>
      <c r="IC861" s="721"/>
      <c r="ID861" s="721"/>
      <c r="IE861" s="721"/>
      <c r="IF861" s="721"/>
      <c r="IG861" s="721"/>
      <c r="IH861" s="721"/>
      <c r="II861" s="721"/>
      <c r="IJ861" s="721"/>
      <c r="IK861" s="721"/>
      <c r="IL861" s="721"/>
      <c r="IM861" s="721"/>
      <c r="IN861" s="721"/>
      <c r="IO861" s="721"/>
      <c r="IP861" s="721"/>
      <c r="IQ861" s="721"/>
      <c r="IR861" s="721"/>
      <c r="IS861" s="721"/>
      <c r="IT861" s="721"/>
      <c r="IU861" s="721"/>
      <c r="IV861" s="721"/>
      <c r="IW861" s="721"/>
      <c r="IX861" s="721"/>
      <c r="IY861" s="721"/>
      <c r="IZ861" s="721"/>
      <c r="JA861" s="721"/>
      <c r="JB861" s="721"/>
      <c r="JC861" s="721"/>
      <c r="JD861" s="721"/>
      <c r="JE861" s="721"/>
      <c r="JF861" s="721"/>
      <c r="JG861" s="721"/>
      <c r="JH861" s="721"/>
      <c r="JI861" s="721"/>
      <c r="JJ861" s="721"/>
      <c r="JK861" s="721"/>
      <c r="JL861" s="721"/>
      <c r="JM861" s="721"/>
      <c r="JN861" s="721"/>
      <c r="JO861" s="721"/>
      <c r="JP861" s="721"/>
      <c r="JQ861" s="721"/>
      <c r="JR861" s="721"/>
      <c r="JS861" s="721"/>
      <c r="JT861" s="721"/>
      <c r="JU861" s="721"/>
      <c r="JV861" s="721"/>
      <c r="JW861" s="721"/>
      <c r="JX861" s="721"/>
      <c r="JY861" s="721"/>
      <c r="JZ861" s="721"/>
      <c r="KA861" s="721"/>
      <c r="KB861" s="721"/>
      <c r="KC861" s="721"/>
      <c r="KD861" s="721"/>
      <c r="KE861" s="721"/>
      <c r="KF861" s="721"/>
      <c r="KG861" s="721"/>
      <c r="KH861" s="721"/>
      <c r="KI861" s="721"/>
      <c r="KJ861" s="721"/>
      <c r="KK861" s="721"/>
      <c r="KL861" s="721"/>
      <c r="KM861" s="721"/>
      <c r="KN861" s="721"/>
      <c r="KO861" s="721"/>
      <c r="KP861" s="721"/>
      <c r="KQ861" s="721"/>
      <c r="KR861" s="721"/>
      <c r="KS861" s="721"/>
      <c r="KT861" s="721"/>
      <c r="KU861" s="721"/>
      <c r="KV861" s="721"/>
      <c r="KW861" s="721"/>
      <c r="KX861" s="721"/>
      <c r="KY861" s="721"/>
      <c r="KZ861" s="721"/>
      <c r="LA861" s="721"/>
      <c r="LB861" s="721"/>
      <c r="LC861" s="721"/>
      <c r="LD861" s="721"/>
      <c r="LE861" s="721"/>
      <c r="LF861" s="721"/>
      <c r="LG861" s="721"/>
      <c r="LH861" s="721"/>
      <c r="LI861" s="721"/>
      <c r="LJ861" s="721"/>
      <c r="LK861" s="721"/>
      <c r="LL861" s="721"/>
      <c r="LM861" s="721"/>
      <c r="LN861" s="721"/>
      <c r="LO861" s="721"/>
      <c r="LP861" s="721"/>
      <c r="LQ861" s="721"/>
      <c r="LR861" s="721"/>
      <c r="LS861" s="721"/>
      <c r="LT861" s="721"/>
      <c r="LU861" s="721"/>
      <c r="LV861" s="721"/>
      <c r="LW861" s="721"/>
      <c r="LX861" s="721"/>
      <c r="LY861" s="721"/>
      <c r="LZ861" s="721"/>
      <c r="MA861" s="721"/>
      <c r="MB861" s="721"/>
      <c r="MC861" s="721"/>
      <c r="MD861" s="721"/>
      <c r="ME861" s="721"/>
      <c r="MF861" s="721"/>
      <c r="MG861" s="721"/>
      <c r="MH861" s="721"/>
      <c r="MI861" s="721"/>
      <c r="MJ861" s="721"/>
      <c r="MK861" s="721"/>
      <c r="ML861" s="721"/>
      <c r="MM861" s="721"/>
      <c r="MN861" s="721"/>
      <c r="MO861" s="721"/>
      <c r="MP861" s="721"/>
      <c r="MQ861" s="721"/>
      <c r="MR861" s="721"/>
      <c r="MS861" s="721"/>
      <c r="MT861" s="721"/>
      <c r="MU861" s="721"/>
      <c r="MV861" s="721"/>
      <c r="MW861" s="721"/>
      <c r="MX861" s="721"/>
      <c r="MY861" s="721"/>
      <c r="MZ861" s="721"/>
      <c r="NA861" s="721"/>
      <c r="NB861" s="721"/>
      <c r="NC861" s="721"/>
      <c r="ND861" s="721"/>
      <c r="NE861" s="721"/>
      <c r="NF861" s="721"/>
      <c r="NG861" s="721"/>
      <c r="NH861" s="721"/>
      <c r="NI861" s="721"/>
      <c r="NJ861" s="721"/>
      <c r="NK861" s="721"/>
      <c r="NL861" s="721"/>
      <c r="NM861" s="721"/>
      <c r="NN861" s="721"/>
      <c r="NO861" s="721"/>
      <c r="NP861" s="721"/>
      <c r="NQ861" s="721"/>
      <c r="NR861" s="721"/>
      <c r="NS861" s="721"/>
      <c r="NT861" s="721"/>
      <c r="NU861" s="721"/>
      <c r="NV861" s="721"/>
      <c r="NW861" s="721"/>
      <c r="NX861" s="721"/>
      <c r="NY861" s="721"/>
      <c r="NZ861" s="721"/>
      <c r="OA861" s="721"/>
      <c r="OB861" s="721"/>
      <c r="OC861" s="721"/>
      <c r="OD861" s="721"/>
      <c r="OE861" s="721"/>
      <c r="OF861" s="721"/>
      <c r="OG861" s="721"/>
      <c r="OH861" s="721"/>
      <c r="OI861" s="721"/>
      <c r="OJ861" s="721"/>
      <c r="OK861" s="721"/>
      <c r="OL861" s="721"/>
      <c r="OM861" s="721"/>
      <c r="ON861" s="721"/>
      <c r="OO861" s="721"/>
      <c r="OP861" s="721"/>
      <c r="OQ861" s="721"/>
      <c r="OR861" s="721"/>
      <c r="OS861" s="721"/>
      <c r="OT861" s="721"/>
      <c r="OU861" s="721"/>
      <c r="OV861" s="721"/>
      <c r="OW861" s="721"/>
      <c r="OX861" s="721"/>
      <c r="OY861" s="721"/>
      <c r="OZ861" s="721"/>
      <c r="PA861" s="721"/>
      <c r="PB861" s="721"/>
      <c r="PC861" s="721"/>
      <c r="PD861" s="721"/>
      <c r="PE861" s="721"/>
      <c r="PF861" s="721"/>
      <c r="PG861" s="721"/>
      <c r="PH861" s="721"/>
      <c r="PI861" s="721"/>
      <c r="PJ861" s="721"/>
      <c r="PK861" s="721"/>
      <c r="PL861" s="721"/>
      <c r="PM861" s="721"/>
      <c r="PN861" s="721"/>
      <c r="PO861" s="721"/>
      <c r="PP861" s="721"/>
      <c r="PQ861" s="721"/>
      <c r="PR861" s="721"/>
      <c r="PS861" s="721"/>
      <c r="PT861" s="721"/>
      <c r="PU861" s="721"/>
      <c r="PV861" s="721"/>
      <c r="PW861" s="721"/>
      <c r="PX861" s="721"/>
      <c r="PY861" s="721"/>
      <c r="PZ861" s="721"/>
      <c r="QA861" s="721"/>
      <c r="QB861" s="721"/>
      <c r="QC861" s="721"/>
      <c r="QD861" s="721"/>
      <c r="QE861" s="721"/>
      <c r="QF861" s="721"/>
      <c r="QG861" s="721"/>
      <c r="QH861" s="721"/>
      <c r="QI861" s="721"/>
      <c r="QJ861" s="721"/>
      <c r="QK861" s="721"/>
      <c r="QL861" s="721"/>
      <c r="QM861" s="721"/>
      <c r="QN861" s="721"/>
      <c r="QO861" s="721"/>
      <c r="QP861" s="721"/>
      <c r="QQ861" s="721"/>
      <c r="QR861" s="721"/>
      <c r="QS861" s="721"/>
      <c r="QT861" s="721"/>
      <c r="QU861" s="721"/>
      <c r="QV861" s="721"/>
      <c r="QW861" s="721"/>
      <c r="QX861" s="721"/>
      <c r="QY861" s="721"/>
      <c r="QZ861" s="721"/>
      <c r="RA861" s="721"/>
      <c r="RB861" s="721"/>
      <c r="RC861" s="721"/>
      <c r="RD861" s="721"/>
      <c r="RE861" s="721"/>
      <c r="RF861" s="721"/>
      <c r="RG861" s="721"/>
      <c r="RH861" s="721"/>
      <c r="RI861" s="721"/>
      <c r="RJ861" s="721"/>
      <c r="RK861" s="721"/>
      <c r="RL861" s="721"/>
      <c r="RM861" s="721"/>
      <c r="RN861" s="721"/>
      <c r="RO861" s="721"/>
      <c r="RP861" s="721"/>
      <c r="RQ861" s="721"/>
      <c r="RR861" s="721"/>
      <c r="RS861" s="721"/>
      <c r="RT861" s="721"/>
      <c r="RU861" s="721"/>
      <c r="RV861" s="721"/>
      <c r="RW861" s="721"/>
      <c r="RX861" s="721"/>
      <c r="RY861" s="721"/>
      <c r="RZ861" s="721"/>
      <c r="SA861" s="721"/>
      <c r="SB861" s="721"/>
      <c r="SC861" s="721"/>
      <c r="SD861" s="721"/>
      <c r="SE861" s="721"/>
      <c r="SF861" s="721"/>
      <c r="SG861" s="721"/>
      <c r="SH861" s="721"/>
      <c r="SI861" s="721"/>
      <c r="SJ861" s="721"/>
      <c r="SK861" s="721"/>
      <c r="SL861" s="721"/>
      <c r="SM861" s="721"/>
      <c r="SN861" s="721"/>
      <c r="SO861" s="721"/>
      <c r="SP861" s="721"/>
      <c r="SQ861" s="721"/>
      <c r="SR861" s="721"/>
      <c r="SS861" s="721"/>
      <c r="ST861" s="721"/>
      <c r="SU861" s="721"/>
      <c r="SV861" s="721"/>
      <c r="SW861" s="721"/>
      <c r="SX861" s="721"/>
      <c r="SY861" s="721"/>
      <c r="SZ861" s="721"/>
      <c r="TA861" s="721"/>
      <c r="TB861" s="721"/>
      <c r="TC861" s="721"/>
      <c r="TD861" s="721"/>
      <c r="TE861" s="721"/>
      <c r="TF861" s="721"/>
      <c r="TG861" s="721"/>
      <c r="TH861" s="721"/>
      <c r="TI861" s="721"/>
      <c r="TJ861" s="721"/>
      <c r="TK861" s="721"/>
      <c r="TL861" s="721"/>
      <c r="TM861" s="721"/>
      <c r="TN861" s="721"/>
      <c r="TO861" s="721"/>
      <c r="TP861" s="721"/>
      <c r="TQ861" s="721"/>
      <c r="TR861" s="721"/>
      <c r="TS861" s="721"/>
      <c r="TT861" s="721"/>
      <c r="TU861" s="721"/>
      <c r="TV861" s="721"/>
      <c r="TW861" s="721"/>
      <c r="TX861" s="721"/>
      <c r="TY861" s="721"/>
      <c r="TZ861" s="721"/>
      <c r="UA861" s="721"/>
      <c r="UB861" s="721"/>
      <c r="UC861" s="721"/>
      <c r="UD861" s="721"/>
      <c r="UE861" s="721"/>
      <c r="UF861" s="721"/>
      <c r="UG861" s="721"/>
      <c r="UH861" s="721"/>
      <c r="UI861" s="721"/>
      <c r="UJ861" s="721"/>
      <c r="UK861" s="721"/>
      <c r="UL861" s="721"/>
      <c r="UM861" s="721"/>
      <c r="UN861" s="721"/>
      <c r="UO861" s="721"/>
      <c r="UP861" s="721"/>
      <c r="UQ861" s="721"/>
      <c r="UR861" s="721"/>
      <c r="US861" s="721"/>
      <c r="UT861" s="721"/>
      <c r="UU861" s="721"/>
      <c r="UV861" s="721"/>
      <c r="UW861" s="721"/>
      <c r="UX861" s="721"/>
      <c r="UY861" s="721"/>
      <c r="UZ861" s="721"/>
      <c r="VA861" s="721"/>
      <c r="VB861" s="721"/>
      <c r="VC861" s="721"/>
      <c r="VD861" s="721"/>
      <c r="VE861" s="721"/>
      <c r="VF861" s="721"/>
      <c r="VG861" s="721"/>
      <c r="VH861" s="721"/>
      <c r="VI861" s="721"/>
      <c r="VJ861" s="721"/>
      <c r="VK861" s="721"/>
      <c r="VL861" s="721"/>
      <c r="VM861" s="721"/>
      <c r="VN861" s="721"/>
      <c r="VO861" s="721"/>
      <c r="VP861" s="721"/>
      <c r="VQ861" s="721"/>
      <c r="VR861" s="721"/>
      <c r="VS861" s="721"/>
      <c r="VT861" s="721"/>
      <c r="VU861" s="721"/>
      <c r="VV861" s="721"/>
      <c r="VW861" s="721"/>
      <c r="VX861" s="721"/>
      <c r="VY861" s="721"/>
      <c r="VZ861" s="721"/>
      <c r="WA861" s="721"/>
      <c r="WB861" s="721"/>
      <c r="WC861" s="721"/>
      <c r="WD861" s="721"/>
      <c r="WE861" s="721"/>
      <c r="WF861" s="721"/>
      <c r="WG861" s="721"/>
      <c r="WH861" s="721"/>
      <c r="WI861" s="721"/>
      <c r="WJ861" s="721"/>
      <c r="WK861" s="721"/>
      <c r="WL861" s="721"/>
      <c r="WM861" s="721"/>
      <c r="WN861" s="721"/>
      <c r="WO861" s="721"/>
      <c r="WP861" s="721"/>
      <c r="WQ861" s="721"/>
      <c r="WR861" s="721"/>
      <c r="WS861" s="721"/>
      <c r="WT861" s="721"/>
      <c r="WU861" s="721"/>
      <c r="WV861" s="721"/>
      <c r="WW861" s="721"/>
      <c r="WX861" s="721"/>
      <c r="WY861" s="721"/>
      <c r="WZ861" s="721"/>
      <c r="XA861" s="721"/>
      <c r="XB861" s="721"/>
      <c r="XC861" s="721"/>
      <c r="XD861" s="721"/>
      <c r="XE861" s="721"/>
      <c r="XF861" s="721"/>
      <c r="XG861" s="721"/>
      <c r="XH861" s="721"/>
      <c r="XI861" s="721"/>
      <c r="XJ861" s="721"/>
      <c r="XK861" s="721"/>
      <c r="XL861" s="721"/>
      <c r="XM861" s="721"/>
      <c r="XN861" s="721"/>
      <c r="XO861" s="721"/>
      <c r="XP861" s="721"/>
      <c r="XQ861" s="721"/>
      <c r="XR861" s="721"/>
      <c r="XS861" s="721"/>
      <c r="XT861" s="721"/>
      <c r="XU861" s="721"/>
      <c r="XV861" s="721"/>
      <c r="XW861" s="721"/>
      <c r="XX861" s="721"/>
      <c r="XY861" s="721"/>
      <c r="XZ861" s="721"/>
      <c r="YA861" s="721"/>
      <c r="YB861" s="721"/>
      <c r="YC861" s="721"/>
      <c r="YD861" s="721"/>
      <c r="YE861" s="721"/>
      <c r="YF861" s="721"/>
      <c r="YG861" s="721"/>
      <c r="YH861" s="721"/>
      <c r="YI861" s="721"/>
      <c r="YJ861" s="721"/>
      <c r="YK861" s="721"/>
      <c r="YL861" s="721"/>
      <c r="YM861" s="721"/>
      <c r="YN861" s="721"/>
      <c r="YO861" s="721"/>
      <c r="YP861" s="721"/>
      <c r="YQ861" s="721"/>
      <c r="YR861" s="721"/>
      <c r="YS861" s="721"/>
      <c r="YT861" s="721"/>
      <c r="YU861" s="721"/>
      <c r="YV861" s="721"/>
      <c r="YW861" s="721"/>
      <c r="YX861" s="721"/>
      <c r="YY861" s="721"/>
      <c r="YZ861" s="721"/>
      <c r="ZA861" s="721"/>
      <c r="ZB861" s="721"/>
      <c r="ZC861" s="721"/>
      <c r="ZD861" s="721"/>
      <c r="ZE861" s="721"/>
      <c r="ZF861" s="721"/>
      <c r="ZG861" s="721"/>
      <c r="ZH861" s="721"/>
      <c r="ZI861" s="721"/>
      <c r="ZJ861" s="721"/>
      <c r="ZK861" s="721"/>
      <c r="ZL861" s="721"/>
      <c r="ZM861" s="721"/>
      <c r="ZN861" s="721"/>
      <c r="ZO861" s="721"/>
      <c r="ZP861" s="721"/>
      <c r="ZQ861" s="721"/>
      <c r="ZR861" s="721"/>
      <c r="ZS861" s="721"/>
      <c r="ZT861" s="721"/>
      <c r="ZU861" s="721"/>
      <c r="ZV861" s="721"/>
      <c r="ZW861" s="721"/>
      <c r="ZX861" s="721"/>
      <c r="ZY861" s="721"/>
      <c r="ZZ861" s="721"/>
      <c r="AAA861" s="721"/>
      <c r="AAB861" s="721"/>
      <c r="AAC861" s="721"/>
      <c r="AAD861" s="721"/>
      <c r="AAE861" s="721"/>
      <c r="AAF861" s="721"/>
      <c r="AAG861" s="721"/>
      <c r="AAH861" s="721"/>
      <c r="AAI861" s="721"/>
      <c r="AAJ861" s="721"/>
      <c r="AAK861" s="721"/>
      <c r="AAL861" s="721"/>
      <c r="AAM861" s="721"/>
      <c r="AAN861" s="721"/>
      <c r="AAO861" s="721"/>
      <c r="AAP861" s="721"/>
      <c r="AAQ861" s="721"/>
      <c r="AAR861" s="721"/>
      <c r="AAS861" s="721"/>
      <c r="AAT861" s="721"/>
      <c r="AAU861" s="721"/>
      <c r="AAV861" s="721"/>
      <c r="AAW861" s="721"/>
      <c r="AAX861" s="721"/>
      <c r="AAY861" s="721"/>
      <c r="AAZ861" s="721"/>
      <c r="ABA861" s="721"/>
      <c r="ABB861" s="721"/>
      <c r="ABC861" s="721"/>
      <c r="ABD861" s="721"/>
      <c r="ABE861" s="721"/>
      <c r="ABF861" s="721"/>
      <c r="ABG861" s="721"/>
      <c r="ABH861" s="721"/>
      <c r="ABI861" s="721"/>
      <c r="ABJ861" s="721"/>
      <c r="ABK861" s="721"/>
      <c r="ABL861" s="721"/>
      <c r="ABM861" s="721"/>
      <c r="ABN861" s="721"/>
      <c r="ABO861" s="721"/>
      <c r="ABP861" s="721"/>
      <c r="ABQ861" s="721"/>
      <c r="ABR861" s="721"/>
      <c r="ABS861" s="721"/>
      <c r="ABT861" s="721"/>
      <c r="ABU861" s="721"/>
      <c r="ABV861" s="721"/>
      <c r="ABW861" s="721"/>
      <c r="ABX861" s="721"/>
      <c r="ABY861" s="721"/>
      <c r="ABZ861" s="721"/>
      <c r="ACA861" s="721"/>
      <c r="ACB861" s="721"/>
      <c r="ACC861" s="721"/>
      <c r="ACD861" s="721"/>
      <c r="ACE861" s="721"/>
      <c r="ACF861" s="721"/>
      <c r="ACG861" s="721"/>
      <c r="ACH861" s="721"/>
      <c r="ACI861" s="721"/>
      <c r="ACJ861" s="721"/>
      <c r="ACK861" s="721"/>
      <c r="ACL861" s="721"/>
      <c r="ACM861" s="721"/>
      <c r="ACN861" s="721"/>
      <c r="ACO861" s="721"/>
      <c r="ACP861" s="721"/>
      <c r="ACQ861" s="721"/>
      <c r="ACR861" s="721"/>
      <c r="ACS861" s="721"/>
      <c r="ACT861" s="721"/>
      <c r="ACU861" s="721"/>
      <c r="ACV861" s="721"/>
      <c r="ACW861" s="721"/>
      <c r="ACX861" s="721"/>
      <c r="ACY861" s="721"/>
      <c r="ACZ861" s="721"/>
      <c r="ADA861" s="721"/>
      <c r="ADB861" s="721"/>
      <c r="ADC861" s="721"/>
      <c r="ADD861" s="721"/>
      <c r="ADE861" s="721"/>
      <c r="ADF861" s="721"/>
      <c r="ADG861" s="721"/>
      <c r="ADH861" s="721"/>
      <c r="ADI861" s="721"/>
      <c r="ADJ861" s="721"/>
      <c r="ADK861" s="721"/>
      <c r="ADL861" s="721"/>
      <c r="ADM861" s="721"/>
      <c r="ADN861" s="721"/>
      <c r="ADO861" s="721"/>
      <c r="ADP861" s="721"/>
      <c r="ADQ861" s="721"/>
      <c r="ADR861" s="721"/>
      <c r="ADS861" s="721"/>
      <c r="ADT861" s="721"/>
      <c r="ADU861" s="721"/>
      <c r="ADV861" s="721"/>
      <c r="ADW861" s="721"/>
      <c r="ADX861" s="721"/>
      <c r="ADY861" s="721"/>
      <c r="ADZ861" s="721"/>
      <c r="AEA861" s="721"/>
      <c r="AEB861" s="721"/>
      <c r="AEC861" s="721"/>
      <c r="AED861" s="721"/>
      <c r="AEE861" s="721"/>
      <c r="AEF861" s="721"/>
      <c r="AEG861" s="721"/>
      <c r="AEH861" s="721"/>
      <c r="AEI861" s="721"/>
      <c r="AEJ861" s="721"/>
      <c r="AEK861" s="721"/>
      <c r="AEL861" s="721"/>
      <c r="AEM861" s="721"/>
      <c r="AEN861" s="721"/>
      <c r="AEO861" s="721"/>
      <c r="AEP861" s="721"/>
      <c r="AEQ861" s="721"/>
      <c r="AER861" s="721"/>
      <c r="AES861" s="721"/>
      <c r="AET861" s="721"/>
      <c r="AEU861" s="721"/>
      <c r="AEV861" s="721"/>
      <c r="AEW861" s="721"/>
      <c r="AEX861" s="721"/>
      <c r="AEY861" s="721"/>
      <c r="AEZ861" s="721"/>
      <c r="AFA861" s="721"/>
      <c r="AFB861" s="721"/>
      <c r="AFC861" s="721"/>
      <c r="AFD861" s="721"/>
      <c r="AFE861" s="721"/>
      <c r="AFF861" s="721"/>
      <c r="AFG861" s="721"/>
      <c r="AFH861" s="721"/>
      <c r="AFI861" s="721"/>
      <c r="AFJ861" s="721"/>
      <c r="AFK861" s="721"/>
      <c r="AFL861" s="721"/>
      <c r="AFM861" s="721"/>
      <c r="AFN861" s="721"/>
      <c r="AFO861" s="721"/>
      <c r="AFP861" s="721"/>
      <c r="AFQ861" s="721"/>
      <c r="AFR861" s="721"/>
      <c r="AFS861" s="721"/>
      <c r="AFT861" s="721"/>
      <c r="AFU861" s="721"/>
      <c r="AFV861" s="721"/>
      <c r="AFW861" s="721"/>
      <c r="AFX861" s="721"/>
      <c r="AFY861" s="721"/>
      <c r="AFZ861" s="721"/>
      <c r="AGA861" s="721"/>
      <c r="AGB861" s="721"/>
      <c r="AGC861" s="721"/>
      <c r="AGD861" s="721"/>
      <c r="AGE861" s="721"/>
      <c r="AGF861" s="721"/>
      <c r="AGG861" s="721"/>
      <c r="AGH861" s="721"/>
      <c r="AGI861" s="721"/>
      <c r="AGJ861" s="721"/>
      <c r="AGK861" s="721"/>
      <c r="AGL861" s="721"/>
      <c r="AGM861" s="721"/>
      <c r="AGN861" s="721"/>
      <c r="AGO861" s="721"/>
      <c r="AGP861" s="721"/>
      <c r="AGQ861" s="721"/>
      <c r="AGR861" s="721"/>
      <c r="AGS861" s="721"/>
      <c r="AGT861" s="721"/>
      <c r="AGU861" s="721"/>
      <c r="AGV861" s="721"/>
      <c r="AGW861" s="721"/>
      <c r="AGX861" s="721"/>
      <c r="AGY861" s="721"/>
      <c r="AGZ861" s="721"/>
      <c r="AHA861" s="721"/>
      <c r="AHB861" s="721"/>
      <c r="AHC861" s="721"/>
      <c r="AHD861" s="721"/>
      <c r="AHE861" s="721"/>
      <c r="AHF861" s="721"/>
      <c r="AHG861" s="721"/>
      <c r="AHH861" s="721"/>
      <c r="AHI861" s="721"/>
      <c r="AHJ861" s="721"/>
      <c r="AHK861" s="721"/>
      <c r="AHL861" s="721"/>
      <c r="AHM861" s="721"/>
      <c r="AHN861" s="721"/>
      <c r="AHO861" s="721"/>
      <c r="AHP861" s="721"/>
      <c r="AHQ861" s="721"/>
      <c r="AHR861" s="721"/>
      <c r="AHS861" s="721"/>
      <c r="AHT861" s="721"/>
      <c r="AHU861" s="721"/>
      <c r="AHV861" s="721"/>
      <c r="AHW861" s="721"/>
      <c r="AHX861" s="721"/>
      <c r="AHY861" s="721"/>
      <c r="AHZ861" s="721"/>
      <c r="AIA861" s="721"/>
      <c r="AIB861" s="721"/>
      <c r="AIC861" s="721"/>
      <c r="AID861" s="721"/>
      <c r="AIE861" s="721"/>
      <c r="AIF861" s="721"/>
      <c r="AIG861" s="721"/>
      <c r="AIH861" s="721"/>
      <c r="AII861" s="721"/>
      <c r="AIJ861" s="721"/>
      <c r="AIK861" s="721"/>
      <c r="AIL861" s="721"/>
      <c r="AIM861" s="721"/>
      <c r="AIN861" s="721"/>
      <c r="AIO861" s="721"/>
      <c r="AIP861" s="721"/>
      <c r="AIQ861" s="721"/>
      <c r="AIR861" s="721"/>
      <c r="AIS861" s="721"/>
      <c r="AIT861" s="721"/>
      <c r="AIU861" s="721"/>
      <c r="AIV861" s="721"/>
      <c r="AIW861" s="721"/>
      <c r="AIX861" s="721"/>
      <c r="AIY861" s="721"/>
      <c r="AIZ861" s="721"/>
      <c r="AJA861" s="721"/>
      <c r="AJB861" s="721"/>
      <c r="AJC861" s="721"/>
      <c r="AJD861" s="721"/>
      <c r="AJE861" s="721"/>
      <c r="AJF861" s="721"/>
      <c r="AJG861" s="721"/>
      <c r="AJH861" s="721"/>
      <c r="AJI861" s="721"/>
      <c r="AJJ861" s="721"/>
      <c r="AJK861" s="721"/>
      <c r="AJL861" s="721"/>
      <c r="AJM861" s="721"/>
      <c r="AJN861" s="721"/>
      <c r="AJO861" s="721"/>
      <c r="AJP861" s="721"/>
      <c r="AJQ861" s="721"/>
      <c r="AJR861" s="721"/>
      <c r="AJS861" s="721"/>
      <c r="AJT861" s="721"/>
      <c r="AJU861" s="721"/>
      <c r="AJV861" s="721"/>
      <c r="AJW861" s="721"/>
      <c r="AJX861" s="721"/>
      <c r="AJY861" s="721"/>
      <c r="AJZ861" s="721"/>
      <c r="AKA861" s="721"/>
      <c r="AKB861" s="721"/>
      <c r="AKC861" s="721"/>
      <c r="AKD861" s="721"/>
      <c r="AKE861" s="721"/>
      <c r="AKF861" s="721"/>
      <c r="AKG861" s="721"/>
      <c r="AKH861" s="721"/>
      <c r="AKI861" s="721"/>
      <c r="AKJ861" s="721"/>
      <c r="AKK861" s="721"/>
      <c r="AKL861" s="721"/>
      <c r="AKM861" s="721"/>
      <c r="AKN861" s="721"/>
      <c r="AKO861" s="721"/>
      <c r="AKP861" s="721"/>
      <c r="AKQ861" s="721"/>
      <c r="AKR861" s="721"/>
      <c r="AKS861" s="721"/>
      <c r="AKT861" s="721"/>
      <c r="AKU861" s="721"/>
      <c r="AKV861" s="721"/>
      <c r="AKW861" s="721"/>
      <c r="AKX861" s="721"/>
      <c r="AKY861" s="721"/>
      <c r="AKZ861" s="721"/>
      <c r="ALA861" s="721"/>
      <c r="ALB861" s="721"/>
      <c r="ALC861" s="721"/>
      <c r="ALD861" s="721"/>
      <c r="ALE861" s="721"/>
      <c r="ALF861" s="721"/>
      <c r="ALG861" s="721"/>
      <c r="ALH861" s="721"/>
      <c r="ALI861" s="721"/>
      <c r="ALJ861" s="721"/>
      <c r="ALK861" s="721"/>
      <c r="ALL861" s="721"/>
      <c r="ALM861" s="721"/>
      <c r="ALN861" s="721"/>
      <c r="ALO861" s="721"/>
      <c r="ALP861" s="721"/>
      <c r="ALQ861" s="721"/>
      <c r="ALR861" s="721"/>
      <c r="ALS861" s="721"/>
      <c r="ALT861" s="721"/>
      <c r="ALU861" s="721"/>
      <c r="ALV861" s="721"/>
      <c r="ALW861" s="721"/>
      <c r="ALX861" s="721"/>
      <c r="ALY861" s="721"/>
      <c r="ALZ861" s="721"/>
      <c r="AMA861" s="721"/>
      <c r="AMB861" s="721"/>
      <c r="AMC861" s="721"/>
      <c r="AMD861" s="721"/>
      <c r="AME861" s="721"/>
      <c r="AMF861" s="721"/>
      <c r="AMG861" s="721"/>
      <c r="AMH861" s="721"/>
      <c r="AMI861" s="721"/>
      <c r="AMJ861" s="721"/>
      <c r="AMK861" s="721"/>
      <c r="AML861" s="721"/>
      <c r="AMM861" s="721"/>
      <c r="AMN861" s="721"/>
      <c r="AMO861" s="721"/>
      <c r="AMP861" s="721"/>
      <c r="AMQ861" s="721"/>
      <c r="AMR861" s="721"/>
      <c r="AMS861" s="721"/>
      <c r="AMT861" s="721"/>
      <c r="AMU861" s="721"/>
      <c r="AMV861" s="721"/>
      <c r="AMW861" s="721"/>
      <c r="AMX861" s="721"/>
      <c r="AMY861" s="721"/>
      <c r="AMZ861" s="721"/>
      <c r="ANA861" s="721"/>
      <c r="ANB861" s="721"/>
      <c r="ANC861" s="721"/>
      <c r="AND861" s="721"/>
      <c r="ANE861" s="721"/>
      <c r="ANF861" s="721"/>
      <c r="ANG861" s="721"/>
      <c r="ANH861" s="721"/>
      <c r="ANI861" s="721"/>
      <c r="ANJ861" s="721"/>
      <c r="ANK861" s="721"/>
      <c r="ANL861" s="721"/>
      <c r="ANM861" s="721"/>
      <c r="ANN861" s="721"/>
      <c r="ANO861" s="721"/>
      <c r="ANP861" s="721"/>
      <c r="ANQ861" s="721"/>
      <c r="ANR861" s="721"/>
      <c r="ANS861" s="721"/>
      <c r="ANT861" s="721"/>
      <c r="ANU861" s="721"/>
      <c r="ANV861" s="721"/>
      <c r="ANW861" s="721"/>
      <c r="ANX861" s="721"/>
      <c r="ANY861" s="721"/>
      <c r="ANZ861" s="721"/>
      <c r="AOA861" s="721"/>
      <c r="AOB861" s="721"/>
      <c r="AOC861" s="721"/>
      <c r="AOD861" s="721"/>
      <c r="AOE861" s="721"/>
      <c r="AOF861" s="721"/>
      <c r="AOG861" s="721"/>
      <c r="AOH861" s="721"/>
      <c r="AOI861" s="721"/>
      <c r="AOJ861" s="721"/>
      <c r="AOK861" s="721"/>
      <c r="AOL861" s="721"/>
      <c r="AOM861" s="721"/>
      <c r="AON861" s="721"/>
      <c r="AOO861" s="721"/>
      <c r="AOP861" s="721"/>
      <c r="AOQ861" s="721"/>
      <c r="AOR861" s="721"/>
      <c r="AOS861" s="721"/>
      <c r="AOT861" s="721"/>
      <c r="AOU861" s="721"/>
      <c r="AOV861" s="721"/>
      <c r="AOW861" s="721"/>
      <c r="AOX861" s="721"/>
      <c r="AOY861" s="721"/>
      <c r="AOZ861" s="721"/>
      <c r="APA861" s="721"/>
      <c r="APB861" s="721"/>
      <c r="APC861" s="721"/>
      <c r="APD861" s="721"/>
      <c r="APE861" s="721"/>
      <c r="APF861" s="721"/>
      <c r="APG861" s="721"/>
      <c r="APH861" s="721"/>
      <c r="API861" s="721"/>
      <c r="APJ861" s="721"/>
      <c r="APK861" s="721"/>
      <c r="APL861" s="721"/>
      <c r="APM861" s="721"/>
      <c r="APN861" s="721"/>
      <c r="APO861" s="721"/>
      <c r="APP861" s="721"/>
      <c r="APQ861" s="721"/>
      <c r="APR861" s="721"/>
      <c r="APS861" s="721"/>
      <c r="APT861" s="721"/>
      <c r="APU861" s="721"/>
      <c r="APV861" s="721"/>
      <c r="APW861" s="721"/>
      <c r="APX861" s="721"/>
      <c r="APY861" s="721"/>
      <c r="APZ861" s="721"/>
      <c r="AQA861" s="721"/>
      <c r="AQB861" s="721"/>
      <c r="AQC861" s="721"/>
      <c r="AQD861" s="721"/>
      <c r="AQE861" s="721"/>
      <c r="AQF861" s="721"/>
      <c r="AQG861" s="721"/>
      <c r="AQH861" s="721"/>
      <c r="AQI861" s="721"/>
      <c r="AQJ861" s="721"/>
      <c r="AQK861" s="721"/>
      <c r="AQL861" s="721"/>
      <c r="AQM861" s="721"/>
      <c r="AQN861" s="721"/>
      <c r="AQO861" s="721"/>
      <c r="AQP861" s="721"/>
      <c r="AQQ861" s="721"/>
      <c r="AQR861" s="721"/>
      <c r="AQS861" s="721"/>
      <c r="AQT861" s="721"/>
      <c r="AQU861" s="721"/>
      <c r="AQV861" s="721"/>
      <c r="AQW861" s="721"/>
      <c r="AQX861" s="721"/>
      <c r="AQY861" s="721"/>
      <c r="AQZ861" s="721"/>
      <c r="ARA861" s="721"/>
      <c r="ARB861" s="721"/>
      <c r="ARC861" s="721"/>
      <c r="ARD861" s="721"/>
      <c r="ARE861" s="721"/>
      <c r="ARF861" s="721"/>
      <c r="ARG861" s="721"/>
      <c r="ARH861" s="721"/>
      <c r="ARI861" s="721"/>
      <c r="ARJ861" s="721"/>
      <c r="ARK861" s="721"/>
      <c r="ARL861" s="721"/>
      <c r="ARM861" s="721"/>
      <c r="ARN861" s="721"/>
      <c r="ARO861" s="721"/>
      <c r="ARP861" s="721"/>
      <c r="ARQ861" s="721"/>
      <c r="ARR861" s="721"/>
      <c r="ARS861" s="721"/>
      <c r="ART861" s="721"/>
      <c r="ARU861" s="721"/>
      <c r="ARV861" s="721"/>
      <c r="ARW861" s="721"/>
      <c r="ARX861" s="721"/>
      <c r="ARY861" s="721"/>
      <c r="ARZ861" s="721"/>
      <c r="ASA861" s="721"/>
      <c r="ASB861" s="721"/>
      <c r="ASC861" s="721"/>
      <c r="ASD861" s="721"/>
      <c r="ASE861" s="721"/>
      <c r="ASF861" s="721"/>
      <c r="ASG861" s="721"/>
      <c r="ASH861" s="721"/>
      <c r="ASI861" s="721"/>
      <c r="ASJ861" s="721"/>
      <c r="ASK861" s="721"/>
      <c r="ASL861" s="721"/>
      <c r="ASM861" s="721"/>
      <c r="ASN861" s="721"/>
      <c r="ASO861" s="721"/>
      <c r="ASP861" s="721"/>
      <c r="ASQ861" s="721"/>
      <c r="ASR861" s="721"/>
      <c r="ASS861" s="721"/>
      <c r="AST861" s="721"/>
      <c r="ASU861" s="721"/>
      <c r="ASV861" s="721"/>
      <c r="ASW861" s="721"/>
      <c r="ASX861" s="721"/>
      <c r="ASY861" s="721"/>
      <c r="ASZ861" s="721"/>
      <c r="ATA861" s="721"/>
      <c r="ATB861" s="721"/>
      <c r="ATC861" s="721"/>
      <c r="ATD861" s="721"/>
      <c r="ATE861" s="721"/>
      <c r="ATF861" s="721"/>
      <c r="ATG861" s="721"/>
      <c r="ATH861" s="721"/>
      <c r="ATI861" s="721"/>
      <c r="ATJ861" s="721"/>
      <c r="ATK861" s="721"/>
      <c r="ATL861" s="721"/>
      <c r="ATM861" s="721"/>
      <c r="ATN861" s="721"/>
      <c r="ATO861" s="721"/>
      <c r="ATP861" s="721"/>
      <c r="ATQ861" s="721"/>
      <c r="ATR861" s="721"/>
      <c r="ATS861" s="721"/>
      <c r="ATT861" s="721"/>
      <c r="ATU861" s="721"/>
      <c r="ATV861" s="721"/>
      <c r="ATW861" s="721"/>
      <c r="ATX861" s="721"/>
      <c r="ATY861" s="721"/>
      <c r="ATZ861" s="721"/>
      <c r="AUA861" s="721"/>
      <c r="AUB861" s="721"/>
      <c r="AUC861" s="721"/>
      <c r="AUD861" s="721"/>
      <c r="AUE861" s="721"/>
      <c r="AUF861" s="721"/>
      <c r="AUG861" s="721"/>
      <c r="AUH861" s="721"/>
      <c r="AUI861" s="721"/>
      <c r="AUJ861" s="721"/>
      <c r="AUK861" s="721"/>
      <c r="AUL861" s="721"/>
      <c r="AUM861" s="721"/>
      <c r="AUN861" s="721"/>
      <c r="AUO861" s="721"/>
      <c r="AUP861" s="721"/>
      <c r="AUQ861" s="721"/>
      <c r="AUR861" s="721"/>
      <c r="AUS861" s="721"/>
      <c r="AUT861" s="721"/>
      <c r="AUU861" s="721"/>
      <c r="AUV861" s="721"/>
      <c r="AUW861" s="721"/>
      <c r="AUX861" s="721"/>
      <c r="AUY861" s="721"/>
      <c r="AUZ861" s="721"/>
      <c r="AVA861" s="721"/>
      <c r="AVB861" s="721"/>
      <c r="AVC861" s="721"/>
      <c r="AVD861" s="721"/>
      <c r="AVE861" s="721"/>
      <c r="AVF861" s="721"/>
      <c r="AVG861" s="721"/>
      <c r="AVH861" s="721"/>
      <c r="AVI861" s="721"/>
      <c r="AVJ861" s="721"/>
      <c r="AVK861" s="721"/>
    </row>
    <row r="862" spans="1:1259">
      <c r="A862" s="716"/>
      <c r="B862" s="723"/>
      <c r="C862" s="723"/>
      <c r="D862" s="714" t="s">
        <v>3247</v>
      </c>
      <c r="E862" s="676" t="s">
        <v>3276</v>
      </c>
      <c r="F862" s="703"/>
      <c r="G862" s="703"/>
      <c r="H862" s="703"/>
      <c r="I862" s="698" t="s">
        <v>1699</v>
      </c>
      <c r="J862" s="704"/>
      <c r="K862" s="705" t="s">
        <v>4918</v>
      </c>
      <c r="L862" s="703" t="s">
        <v>3319</v>
      </c>
      <c r="M862" s="706">
        <v>44546</v>
      </c>
      <c r="N862" s="706">
        <v>44713</v>
      </c>
      <c r="O862" s="706"/>
      <c r="P862" s="704"/>
      <c r="Q862" s="704"/>
      <c r="R862" s="704"/>
      <c r="S862" s="703" t="s">
        <v>3515</v>
      </c>
      <c r="T862" s="703">
        <v>60</v>
      </c>
      <c r="U862" s="703"/>
      <c r="V862" s="703" t="s">
        <v>985</v>
      </c>
      <c r="W862" s="703">
        <v>400</v>
      </c>
      <c r="X862" s="707">
        <v>768</v>
      </c>
      <c r="Y862" s="539">
        <f t="shared" si="39"/>
        <v>307200</v>
      </c>
      <c r="Z862" s="680">
        <v>0.46500000000000002</v>
      </c>
      <c r="AA862" s="681">
        <f t="shared" si="40"/>
        <v>142848</v>
      </c>
      <c r="AB862" s="682"/>
      <c r="AC862" s="683">
        <v>0</v>
      </c>
      <c r="AD862" s="692"/>
      <c r="AE862" s="684"/>
      <c r="AF862" s="695">
        <f t="shared" si="41"/>
        <v>142848</v>
      </c>
      <c r="AG862" s="676" t="s">
        <v>1073</v>
      </c>
      <c r="AH862" s="676"/>
      <c r="AI862" s="685">
        <v>60</v>
      </c>
      <c r="AJ862" s="676" t="s">
        <v>2674</v>
      </c>
      <c r="AK862" s="696" t="s">
        <v>1149</v>
      </c>
      <c r="AL862" s="676">
        <v>78218</v>
      </c>
      <c r="AM862" s="676" t="s">
        <v>52</v>
      </c>
      <c r="AN862" s="676" t="s">
        <v>50</v>
      </c>
      <c r="AO862" s="676"/>
      <c r="AP862" s="688" t="s">
        <v>38</v>
      </c>
      <c r="AQ862" s="688" t="s">
        <v>37</v>
      </c>
      <c r="AR862" s="688" t="s">
        <v>1257</v>
      </c>
      <c r="AS862" s="715"/>
      <c r="AT862" s="715"/>
      <c r="AU862" s="715"/>
      <c r="AV862" s="680">
        <v>0.46500000000000002</v>
      </c>
      <c r="AW862" s="721"/>
      <c r="AX862" s="721"/>
      <c r="AY862" s="721"/>
      <c r="AZ862" s="721"/>
      <c r="BA862" s="721"/>
      <c r="BB862" s="721"/>
      <c r="BC862" s="721"/>
      <c r="BD862" s="721"/>
      <c r="BE862" s="721"/>
      <c r="BF862" s="721"/>
      <c r="BG862" s="721"/>
      <c r="BH862" s="721"/>
      <c r="BI862" s="721"/>
      <c r="BJ862" s="721"/>
      <c r="BK862" s="721"/>
      <c r="BL862" s="721"/>
      <c r="BM862" s="721"/>
      <c r="BN862" s="721"/>
      <c r="BO862" s="721"/>
      <c r="BP862" s="721"/>
      <c r="BQ862" s="721"/>
      <c r="BR862" s="721"/>
      <c r="BS862" s="721"/>
      <c r="BT862" s="721"/>
      <c r="BU862" s="721"/>
      <c r="BV862" s="721"/>
      <c r="BW862" s="721"/>
      <c r="BX862" s="721"/>
      <c r="BY862" s="721"/>
      <c r="BZ862" s="721"/>
      <c r="CA862" s="721"/>
      <c r="CB862" s="721"/>
      <c r="CC862" s="721"/>
      <c r="CD862" s="721"/>
      <c r="CE862" s="721"/>
      <c r="CF862" s="721"/>
      <c r="CG862" s="721"/>
      <c r="CH862" s="721"/>
      <c r="CI862" s="721"/>
      <c r="CJ862" s="721"/>
      <c r="CK862" s="721"/>
      <c r="CL862" s="721"/>
      <c r="CM862" s="721"/>
      <c r="CN862" s="721"/>
      <c r="CO862" s="721"/>
      <c r="CP862" s="721"/>
      <c r="CQ862" s="721"/>
      <c r="CR862" s="721"/>
      <c r="CS862" s="721"/>
      <c r="CT862" s="721"/>
      <c r="CU862" s="721"/>
      <c r="CV862" s="721"/>
      <c r="CW862" s="721"/>
      <c r="CX862" s="721"/>
      <c r="CY862" s="721"/>
      <c r="CZ862" s="721"/>
      <c r="DA862" s="721"/>
      <c r="DB862" s="721"/>
      <c r="DC862" s="721"/>
      <c r="DD862" s="721"/>
      <c r="DE862" s="721"/>
      <c r="DF862" s="721"/>
      <c r="DG862" s="721"/>
      <c r="DH862" s="721"/>
      <c r="DI862" s="721"/>
      <c r="DJ862" s="721"/>
      <c r="DK862" s="721"/>
      <c r="DL862" s="721"/>
      <c r="DM862" s="721"/>
      <c r="DN862" s="721"/>
      <c r="DO862" s="721"/>
      <c r="DP862" s="721"/>
      <c r="DQ862" s="721"/>
      <c r="DR862" s="721"/>
      <c r="DS862" s="721"/>
      <c r="DT862" s="721"/>
      <c r="DU862" s="721"/>
      <c r="DV862" s="721"/>
      <c r="DW862" s="721"/>
      <c r="DX862" s="721"/>
      <c r="DY862" s="721"/>
      <c r="DZ862" s="721"/>
      <c r="EA862" s="721"/>
      <c r="EB862" s="721"/>
      <c r="EC862" s="721"/>
      <c r="ED862" s="721"/>
      <c r="EE862" s="721"/>
      <c r="EF862" s="721"/>
      <c r="EG862" s="721"/>
      <c r="EH862" s="721"/>
      <c r="EI862" s="721"/>
      <c r="EJ862" s="721"/>
      <c r="EK862" s="721"/>
      <c r="EL862" s="721"/>
      <c r="EM862" s="721"/>
      <c r="EN862" s="721"/>
      <c r="EO862" s="721"/>
      <c r="EP862" s="721"/>
      <c r="EQ862" s="721"/>
      <c r="ER862" s="721"/>
      <c r="ES862" s="721"/>
      <c r="ET862" s="721"/>
      <c r="EU862" s="721"/>
      <c r="EV862" s="721"/>
      <c r="EW862" s="721"/>
      <c r="EX862" s="721"/>
      <c r="EY862" s="721"/>
      <c r="EZ862" s="721"/>
      <c r="FA862" s="721"/>
      <c r="FB862" s="721"/>
      <c r="FC862" s="721"/>
      <c r="FD862" s="721"/>
      <c r="FE862" s="721"/>
      <c r="FF862" s="721"/>
      <c r="FG862" s="721"/>
      <c r="FH862" s="721"/>
      <c r="FI862" s="721"/>
      <c r="FJ862" s="721"/>
      <c r="FK862" s="721"/>
      <c r="FL862" s="721"/>
      <c r="FM862" s="721"/>
      <c r="FN862" s="721"/>
      <c r="FO862" s="721"/>
      <c r="FP862" s="721"/>
      <c r="FQ862" s="721"/>
      <c r="FR862" s="721"/>
      <c r="FS862" s="721"/>
      <c r="FT862" s="721"/>
      <c r="FU862" s="721"/>
      <c r="FV862" s="721"/>
      <c r="FW862" s="721"/>
      <c r="FX862" s="721"/>
      <c r="FY862" s="721"/>
      <c r="FZ862" s="721"/>
      <c r="GA862" s="721"/>
      <c r="GB862" s="721"/>
      <c r="GC862" s="721"/>
      <c r="GD862" s="721"/>
      <c r="GE862" s="721"/>
      <c r="GF862" s="721"/>
      <c r="GG862" s="721"/>
      <c r="GH862" s="721"/>
      <c r="GI862" s="721"/>
      <c r="GJ862" s="721"/>
      <c r="GK862" s="721"/>
      <c r="GL862" s="721"/>
      <c r="GM862" s="721"/>
      <c r="GN862" s="721"/>
      <c r="GO862" s="721"/>
      <c r="GP862" s="721"/>
      <c r="GQ862" s="721"/>
      <c r="GR862" s="721"/>
      <c r="GS862" s="721"/>
      <c r="GT862" s="721"/>
      <c r="GU862" s="721"/>
      <c r="GV862" s="721"/>
      <c r="GW862" s="721"/>
      <c r="GX862" s="721"/>
      <c r="GY862" s="721"/>
      <c r="GZ862" s="721"/>
      <c r="HA862" s="721"/>
      <c r="HB862" s="721"/>
      <c r="HC862" s="721"/>
      <c r="HD862" s="721"/>
      <c r="HE862" s="721"/>
      <c r="HF862" s="721"/>
      <c r="HG862" s="721"/>
      <c r="HH862" s="721"/>
      <c r="HI862" s="721"/>
      <c r="HJ862" s="721"/>
      <c r="HK862" s="721"/>
      <c r="HL862" s="721"/>
      <c r="HM862" s="721"/>
      <c r="HN862" s="721"/>
      <c r="HO862" s="721"/>
      <c r="HP862" s="721"/>
      <c r="HQ862" s="721"/>
      <c r="HR862" s="721"/>
      <c r="HS862" s="721"/>
      <c r="HT862" s="721"/>
      <c r="HU862" s="721"/>
      <c r="HV862" s="721"/>
      <c r="HW862" s="721"/>
      <c r="HX862" s="721"/>
      <c r="HY862" s="721"/>
      <c r="HZ862" s="721"/>
      <c r="IA862" s="721"/>
      <c r="IB862" s="721"/>
      <c r="IC862" s="721"/>
      <c r="ID862" s="721"/>
      <c r="IE862" s="721"/>
      <c r="IF862" s="721"/>
      <c r="IG862" s="721"/>
      <c r="IH862" s="721"/>
      <c r="II862" s="721"/>
      <c r="IJ862" s="721"/>
      <c r="IK862" s="721"/>
      <c r="IL862" s="721"/>
      <c r="IM862" s="721"/>
      <c r="IN862" s="721"/>
      <c r="IO862" s="721"/>
      <c r="IP862" s="721"/>
      <c r="IQ862" s="721"/>
      <c r="IR862" s="721"/>
      <c r="IS862" s="721"/>
      <c r="IT862" s="721"/>
      <c r="IU862" s="721"/>
      <c r="IV862" s="721"/>
      <c r="IW862" s="721"/>
      <c r="IX862" s="721"/>
      <c r="IY862" s="721"/>
      <c r="IZ862" s="721"/>
      <c r="JA862" s="721"/>
      <c r="JB862" s="721"/>
      <c r="JC862" s="721"/>
      <c r="JD862" s="721"/>
      <c r="JE862" s="721"/>
      <c r="JF862" s="721"/>
      <c r="JG862" s="721"/>
      <c r="JH862" s="721"/>
      <c r="JI862" s="721"/>
      <c r="JJ862" s="721"/>
      <c r="JK862" s="721"/>
      <c r="JL862" s="721"/>
      <c r="JM862" s="721"/>
      <c r="JN862" s="721"/>
      <c r="JO862" s="721"/>
      <c r="JP862" s="721"/>
      <c r="JQ862" s="721"/>
      <c r="JR862" s="721"/>
      <c r="JS862" s="721"/>
      <c r="JT862" s="721"/>
      <c r="JU862" s="721"/>
      <c r="JV862" s="721"/>
      <c r="JW862" s="721"/>
      <c r="JX862" s="721"/>
      <c r="JY862" s="721"/>
      <c r="JZ862" s="721"/>
      <c r="KA862" s="721"/>
      <c r="KB862" s="721"/>
      <c r="KC862" s="721"/>
      <c r="KD862" s="721"/>
      <c r="KE862" s="721"/>
      <c r="KF862" s="721"/>
      <c r="KG862" s="721"/>
      <c r="KH862" s="721"/>
      <c r="KI862" s="721"/>
      <c r="KJ862" s="721"/>
      <c r="KK862" s="721"/>
      <c r="KL862" s="721"/>
      <c r="KM862" s="721"/>
      <c r="KN862" s="721"/>
      <c r="KO862" s="721"/>
      <c r="KP862" s="721"/>
      <c r="KQ862" s="721"/>
      <c r="KR862" s="721"/>
      <c r="KS862" s="721"/>
      <c r="KT862" s="721"/>
      <c r="KU862" s="721"/>
      <c r="KV862" s="721"/>
      <c r="KW862" s="721"/>
      <c r="KX862" s="721"/>
      <c r="KY862" s="721"/>
      <c r="KZ862" s="721"/>
      <c r="LA862" s="721"/>
      <c r="LB862" s="721"/>
      <c r="LC862" s="721"/>
      <c r="LD862" s="721"/>
      <c r="LE862" s="721"/>
      <c r="LF862" s="721"/>
      <c r="LG862" s="721"/>
      <c r="LH862" s="721"/>
      <c r="LI862" s="721"/>
      <c r="LJ862" s="721"/>
      <c r="LK862" s="721"/>
      <c r="LL862" s="721"/>
      <c r="LM862" s="721"/>
      <c r="LN862" s="721"/>
      <c r="LO862" s="721"/>
      <c r="LP862" s="721"/>
      <c r="LQ862" s="721"/>
      <c r="LR862" s="721"/>
      <c r="LS862" s="721"/>
      <c r="LT862" s="721"/>
      <c r="LU862" s="721"/>
      <c r="LV862" s="721"/>
      <c r="LW862" s="721"/>
      <c r="LX862" s="721"/>
      <c r="LY862" s="721"/>
      <c r="LZ862" s="721"/>
      <c r="MA862" s="721"/>
      <c r="MB862" s="721"/>
      <c r="MC862" s="721"/>
      <c r="MD862" s="721"/>
      <c r="ME862" s="721"/>
      <c r="MF862" s="721"/>
      <c r="MG862" s="721"/>
      <c r="MH862" s="721"/>
      <c r="MI862" s="721"/>
      <c r="MJ862" s="721"/>
      <c r="MK862" s="721"/>
      <c r="ML862" s="721"/>
      <c r="MM862" s="721"/>
      <c r="MN862" s="721"/>
      <c r="MO862" s="721"/>
      <c r="MP862" s="721"/>
      <c r="MQ862" s="721"/>
      <c r="MR862" s="721"/>
      <c r="MS862" s="721"/>
      <c r="MT862" s="721"/>
      <c r="MU862" s="721"/>
      <c r="MV862" s="721"/>
      <c r="MW862" s="721"/>
      <c r="MX862" s="721"/>
      <c r="MY862" s="721"/>
      <c r="MZ862" s="721"/>
      <c r="NA862" s="721"/>
      <c r="NB862" s="721"/>
      <c r="NC862" s="721"/>
      <c r="ND862" s="721"/>
      <c r="NE862" s="721"/>
      <c r="NF862" s="721"/>
      <c r="NG862" s="721"/>
      <c r="NH862" s="721"/>
      <c r="NI862" s="721"/>
      <c r="NJ862" s="721"/>
      <c r="NK862" s="721"/>
      <c r="NL862" s="721"/>
      <c r="NM862" s="721"/>
      <c r="NN862" s="721"/>
      <c r="NO862" s="721"/>
      <c r="NP862" s="721"/>
      <c r="NQ862" s="721"/>
      <c r="NR862" s="721"/>
      <c r="NS862" s="721"/>
      <c r="NT862" s="721"/>
      <c r="NU862" s="721"/>
      <c r="NV862" s="721"/>
      <c r="NW862" s="721"/>
      <c r="NX862" s="721"/>
      <c r="NY862" s="721"/>
      <c r="NZ862" s="721"/>
      <c r="OA862" s="721"/>
      <c r="OB862" s="721"/>
      <c r="OC862" s="721"/>
      <c r="OD862" s="721"/>
      <c r="OE862" s="721"/>
      <c r="OF862" s="721"/>
      <c r="OG862" s="721"/>
      <c r="OH862" s="721"/>
      <c r="OI862" s="721"/>
      <c r="OJ862" s="721"/>
      <c r="OK862" s="721"/>
      <c r="OL862" s="721"/>
      <c r="OM862" s="721"/>
      <c r="ON862" s="721"/>
      <c r="OO862" s="721"/>
      <c r="OP862" s="721"/>
      <c r="OQ862" s="721"/>
      <c r="OR862" s="721"/>
      <c r="OS862" s="721"/>
      <c r="OT862" s="721"/>
      <c r="OU862" s="721"/>
      <c r="OV862" s="721"/>
      <c r="OW862" s="721"/>
      <c r="OX862" s="721"/>
      <c r="OY862" s="721"/>
      <c r="OZ862" s="721"/>
      <c r="PA862" s="721"/>
      <c r="PB862" s="721"/>
      <c r="PC862" s="721"/>
      <c r="PD862" s="721"/>
      <c r="PE862" s="721"/>
      <c r="PF862" s="721"/>
      <c r="PG862" s="721"/>
      <c r="PH862" s="721"/>
      <c r="PI862" s="721"/>
      <c r="PJ862" s="721"/>
      <c r="PK862" s="721"/>
      <c r="PL862" s="721"/>
      <c r="PM862" s="721"/>
      <c r="PN862" s="721"/>
      <c r="PO862" s="721"/>
      <c r="PP862" s="721"/>
      <c r="PQ862" s="721"/>
      <c r="PR862" s="721"/>
      <c r="PS862" s="721"/>
      <c r="PT862" s="721"/>
      <c r="PU862" s="721"/>
      <c r="PV862" s="721"/>
      <c r="PW862" s="721"/>
      <c r="PX862" s="721"/>
      <c r="PY862" s="721"/>
      <c r="PZ862" s="721"/>
      <c r="QA862" s="721"/>
      <c r="QB862" s="721"/>
      <c r="QC862" s="721"/>
      <c r="QD862" s="721"/>
      <c r="QE862" s="721"/>
      <c r="QF862" s="721"/>
      <c r="QG862" s="721"/>
      <c r="QH862" s="721"/>
      <c r="QI862" s="721"/>
      <c r="QJ862" s="721"/>
      <c r="QK862" s="721"/>
      <c r="QL862" s="721"/>
      <c r="QM862" s="721"/>
      <c r="QN862" s="721"/>
      <c r="QO862" s="721"/>
      <c r="QP862" s="721"/>
      <c r="QQ862" s="721"/>
      <c r="QR862" s="721"/>
      <c r="QS862" s="721"/>
      <c r="QT862" s="721"/>
      <c r="QU862" s="721"/>
      <c r="QV862" s="721"/>
      <c r="QW862" s="721"/>
      <c r="QX862" s="721"/>
      <c r="QY862" s="721"/>
      <c r="QZ862" s="721"/>
      <c r="RA862" s="721"/>
      <c r="RB862" s="721"/>
      <c r="RC862" s="721"/>
      <c r="RD862" s="721"/>
      <c r="RE862" s="721"/>
      <c r="RF862" s="721"/>
      <c r="RG862" s="721"/>
      <c r="RH862" s="721"/>
      <c r="RI862" s="721"/>
      <c r="RJ862" s="721"/>
      <c r="RK862" s="721"/>
      <c r="RL862" s="721"/>
      <c r="RM862" s="721"/>
      <c r="RN862" s="721"/>
      <c r="RO862" s="721"/>
      <c r="RP862" s="721"/>
      <c r="RQ862" s="721"/>
      <c r="RR862" s="721"/>
      <c r="RS862" s="721"/>
      <c r="RT862" s="721"/>
      <c r="RU862" s="721"/>
      <c r="RV862" s="721"/>
      <c r="RW862" s="721"/>
      <c r="RX862" s="721"/>
      <c r="RY862" s="721"/>
      <c r="RZ862" s="721"/>
      <c r="SA862" s="721"/>
      <c r="SB862" s="721"/>
      <c r="SC862" s="721"/>
      <c r="SD862" s="721"/>
      <c r="SE862" s="721"/>
      <c r="SF862" s="721"/>
      <c r="SG862" s="721"/>
      <c r="SH862" s="721"/>
      <c r="SI862" s="721"/>
      <c r="SJ862" s="721"/>
      <c r="SK862" s="721"/>
      <c r="SL862" s="721"/>
      <c r="SM862" s="721"/>
      <c r="SN862" s="721"/>
      <c r="SO862" s="721"/>
      <c r="SP862" s="721"/>
      <c r="SQ862" s="721"/>
      <c r="SR862" s="721"/>
      <c r="SS862" s="721"/>
      <c r="ST862" s="721"/>
      <c r="SU862" s="721"/>
      <c r="SV862" s="721"/>
      <c r="SW862" s="721"/>
      <c r="SX862" s="721"/>
      <c r="SY862" s="721"/>
      <c r="SZ862" s="721"/>
      <c r="TA862" s="721"/>
      <c r="TB862" s="721"/>
      <c r="TC862" s="721"/>
      <c r="TD862" s="721"/>
      <c r="TE862" s="721"/>
      <c r="TF862" s="721"/>
      <c r="TG862" s="721"/>
      <c r="TH862" s="721"/>
      <c r="TI862" s="721"/>
      <c r="TJ862" s="721"/>
      <c r="TK862" s="721"/>
      <c r="TL862" s="721"/>
      <c r="TM862" s="721"/>
      <c r="TN862" s="721"/>
      <c r="TO862" s="721"/>
      <c r="TP862" s="721"/>
      <c r="TQ862" s="721"/>
      <c r="TR862" s="721"/>
      <c r="TS862" s="721"/>
      <c r="TT862" s="721"/>
      <c r="TU862" s="721"/>
      <c r="TV862" s="721"/>
      <c r="TW862" s="721"/>
      <c r="TX862" s="721"/>
      <c r="TY862" s="721"/>
      <c r="TZ862" s="721"/>
      <c r="UA862" s="721"/>
      <c r="UB862" s="721"/>
      <c r="UC862" s="721"/>
      <c r="UD862" s="721"/>
      <c r="UE862" s="721"/>
      <c r="UF862" s="721"/>
      <c r="UG862" s="721"/>
      <c r="UH862" s="721"/>
      <c r="UI862" s="721"/>
      <c r="UJ862" s="721"/>
      <c r="UK862" s="721"/>
      <c r="UL862" s="721"/>
      <c r="UM862" s="721"/>
      <c r="UN862" s="721"/>
      <c r="UO862" s="721"/>
      <c r="UP862" s="721"/>
      <c r="UQ862" s="721"/>
      <c r="UR862" s="721"/>
      <c r="US862" s="721"/>
      <c r="UT862" s="721"/>
      <c r="UU862" s="721"/>
      <c r="UV862" s="721"/>
      <c r="UW862" s="721"/>
      <c r="UX862" s="721"/>
      <c r="UY862" s="721"/>
      <c r="UZ862" s="721"/>
      <c r="VA862" s="721"/>
      <c r="VB862" s="721"/>
      <c r="VC862" s="721"/>
      <c r="VD862" s="721"/>
      <c r="VE862" s="721"/>
      <c r="VF862" s="721"/>
      <c r="VG862" s="721"/>
      <c r="VH862" s="721"/>
      <c r="VI862" s="721"/>
      <c r="VJ862" s="721"/>
      <c r="VK862" s="721"/>
      <c r="VL862" s="721"/>
      <c r="VM862" s="721"/>
      <c r="VN862" s="721"/>
      <c r="VO862" s="721"/>
      <c r="VP862" s="721"/>
      <c r="VQ862" s="721"/>
      <c r="VR862" s="721"/>
      <c r="VS862" s="721"/>
      <c r="VT862" s="721"/>
      <c r="VU862" s="721"/>
      <c r="VV862" s="721"/>
      <c r="VW862" s="721"/>
      <c r="VX862" s="721"/>
      <c r="VY862" s="721"/>
      <c r="VZ862" s="721"/>
      <c r="WA862" s="721"/>
      <c r="WB862" s="721"/>
      <c r="WC862" s="721"/>
      <c r="WD862" s="721"/>
      <c r="WE862" s="721"/>
      <c r="WF862" s="721"/>
      <c r="WG862" s="721"/>
      <c r="WH862" s="721"/>
      <c r="WI862" s="721"/>
      <c r="WJ862" s="721"/>
      <c r="WK862" s="721"/>
      <c r="WL862" s="721"/>
      <c r="WM862" s="721"/>
      <c r="WN862" s="721"/>
      <c r="WO862" s="721"/>
      <c r="WP862" s="721"/>
      <c r="WQ862" s="721"/>
      <c r="WR862" s="721"/>
      <c r="WS862" s="721"/>
      <c r="WT862" s="721"/>
      <c r="WU862" s="721"/>
      <c r="WV862" s="721"/>
      <c r="WW862" s="721"/>
      <c r="WX862" s="721"/>
      <c r="WY862" s="721"/>
      <c r="WZ862" s="721"/>
      <c r="XA862" s="721"/>
      <c r="XB862" s="721"/>
      <c r="XC862" s="721"/>
      <c r="XD862" s="721"/>
      <c r="XE862" s="721"/>
      <c r="XF862" s="721"/>
      <c r="XG862" s="721"/>
      <c r="XH862" s="721"/>
      <c r="XI862" s="721"/>
      <c r="XJ862" s="721"/>
      <c r="XK862" s="721"/>
      <c r="XL862" s="721"/>
      <c r="XM862" s="721"/>
      <c r="XN862" s="721"/>
      <c r="XO862" s="721"/>
      <c r="XP862" s="721"/>
      <c r="XQ862" s="721"/>
      <c r="XR862" s="721"/>
      <c r="XS862" s="721"/>
      <c r="XT862" s="721"/>
      <c r="XU862" s="721"/>
      <c r="XV862" s="721"/>
      <c r="XW862" s="721"/>
      <c r="XX862" s="721"/>
      <c r="XY862" s="721"/>
      <c r="XZ862" s="721"/>
      <c r="YA862" s="721"/>
      <c r="YB862" s="721"/>
      <c r="YC862" s="721"/>
      <c r="YD862" s="721"/>
      <c r="YE862" s="721"/>
      <c r="YF862" s="721"/>
      <c r="YG862" s="721"/>
      <c r="YH862" s="721"/>
      <c r="YI862" s="721"/>
      <c r="YJ862" s="721"/>
      <c r="YK862" s="721"/>
      <c r="YL862" s="721"/>
      <c r="YM862" s="721"/>
      <c r="YN862" s="721"/>
      <c r="YO862" s="721"/>
      <c r="YP862" s="721"/>
      <c r="YQ862" s="721"/>
      <c r="YR862" s="721"/>
      <c r="YS862" s="721"/>
      <c r="YT862" s="721"/>
      <c r="YU862" s="721"/>
      <c r="YV862" s="721"/>
      <c r="YW862" s="721"/>
      <c r="YX862" s="721"/>
      <c r="YY862" s="721"/>
      <c r="YZ862" s="721"/>
      <c r="ZA862" s="721"/>
      <c r="ZB862" s="721"/>
      <c r="ZC862" s="721"/>
      <c r="ZD862" s="721"/>
      <c r="ZE862" s="721"/>
      <c r="ZF862" s="721"/>
      <c r="ZG862" s="721"/>
      <c r="ZH862" s="721"/>
      <c r="ZI862" s="721"/>
      <c r="ZJ862" s="721"/>
      <c r="ZK862" s="721"/>
      <c r="ZL862" s="721"/>
      <c r="ZM862" s="721"/>
      <c r="ZN862" s="721"/>
      <c r="ZO862" s="721"/>
      <c r="ZP862" s="721"/>
      <c r="ZQ862" s="721"/>
      <c r="ZR862" s="721"/>
      <c r="ZS862" s="721"/>
      <c r="ZT862" s="721"/>
      <c r="ZU862" s="721"/>
      <c r="ZV862" s="721"/>
      <c r="ZW862" s="721"/>
      <c r="ZX862" s="721"/>
      <c r="ZY862" s="721"/>
      <c r="ZZ862" s="721"/>
      <c r="AAA862" s="721"/>
      <c r="AAB862" s="721"/>
      <c r="AAC862" s="721"/>
      <c r="AAD862" s="721"/>
      <c r="AAE862" s="721"/>
      <c r="AAF862" s="721"/>
      <c r="AAG862" s="721"/>
      <c r="AAH862" s="721"/>
      <c r="AAI862" s="721"/>
      <c r="AAJ862" s="721"/>
      <c r="AAK862" s="721"/>
      <c r="AAL862" s="721"/>
      <c r="AAM862" s="721"/>
      <c r="AAN862" s="721"/>
      <c r="AAO862" s="721"/>
      <c r="AAP862" s="721"/>
      <c r="AAQ862" s="721"/>
      <c r="AAR862" s="721"/>
      <c r="AAS862" s="721"/>
      <c r="AAT862" s="721"/>
      <c r="AAU862" s="721"/>
      <c r="AAV862" s="721"/>
      <c r="AAW862" s="721"/>
      <c r="AAX862" s="721"/>
      <c r="AAY862" s="721"/>
      <c r="AAZ862" s="721"/>
      <c r="ABA862" s="721"/>
      <c r="ABB862" s="721"/>
      <c r="ABC862" s="721"/>
      <c r="ABD862" s="721"/>
      <c r="ABE862" s="721"/>
      <c r="ABF862" s="721"/>
      <c r="ABG862" s="721"/>
      <c r="ABH862" s="721"/>
      <c r="ABI862" s="721"/>
      <c r="ABJ862" s="721"/>
      <c r="ABK862" s="721"/>
      <c r="ABL862" s="721"/>
      <c r="ABM862" s="721"/>
      <c r="ABN862" s="721"/>
      <c r="ABO862" s="721"/>
      <c r="ABP862" s="721"/>
      <c r="ABQ862" s="721"/>
      <c r="ABR862" s="721"/>
      <c r="ABS862" s="721"/>
      <c r="ABT862" s="721"/>
      <c r="ABU862" s="721"/>
      <c r="ABV862" s="721"/>
      <c r="ABW862" s="721"/>
      <c r="ABX862" s="721"/>
      <c r="ABY862" s="721"/>
      <c r="ABZ862" s="721"/>
      <c r="ACA862" s="721"/>
      <c r="ACB862" s="721"/>
      <c r="ACC862" s="721"/>
      <c r="ACD862" s="721"/>
      <c r="ACE862" s="721"/>
      <c r="ACF862" s="721"/>
      <c r="ACG862" s="721"/>
      <c r="ACH862" s="721"/>
      <c r="ACI862" s="721"/>
      <c r="ACJ862" s="721"/>
      <c r="ACK862" s="721"/>
      <c r="ACL862" s="721"/>
      <c r="ACM862" s="721"/>
      <c r="ACN862" s="721"/>
      <c r="ACO862" s="721"/>
      <c r="ACP862" s="721"/>
      <c r="ACQ862" s="721"/>
      <c r="ACR862" s="721"/>
      <c r="ACS862" s="721"/>
      <c r="ACT862" s="721"/>
      <c r="ACU862" s="721"/>
      <c r="ACV862" s="721"/>
      <c r="ACW862" s="721"/>
      <c r="ACX862" s="721"/>
      <c r="ACY862" s="721"/>
      <c r="ACZ862" s="721"/>
      <c r="ADA862" s="721"/>
      <c r="ADB862" s="721"/>
      <c r="ADC862" s="721"/>
      <c r="ADD862" s="721"/>
      <c r="ADE862" s="721"/>
      <c r="ADF862" s="721"/>
      <c r="ADG862" s="721"/>
      <c r="ADH862" s="721"/>
      <c r="ADI862" s="721"/>
      <c r="ADJ862" s="721"/>
      <c r="ADK862" s="721"/>
      <c r="ADL862" s="721"/>
      <c r="ADM862" s="721"/>
      <c r="ADN862" s="721"/>
      <c r="ADO862" s="721"/>
      <c r="ADP862" s="721"/>
      <c r="ADQ862" s="721"/>
      <c r="ADR862" s="721"/>
      <c r="ADS862" s="721"/>
      <c r="ADT862" s="721"/>
      <c r="ADU862" s="721"/>
      <c r="ADV862" s="721"/>
      <c r="ADW862" s="721"/>
      <c r="ADX862" s="721"/>
      <c r="ADY862" s="721"/>
      <c r="ADZ862" s="721"/>
      <c r="AEA862" s="721"/>
      <c r="AEB862" s="721"/>
      <c r="AEC862" s="721"/>
      <c r="AED862" s="721"/>
      <c r="AEE862" s="721"/>
      <c r="AEF862" s="721"/>
      <c r="AEG862" s="721"/>
      <c r="AEH862" s="721"/>
      <c r="AEI862" s="721"/>
      <c r="AEJ862" s="721"/>
      <c r="AEK862" s="721"/>
      <c r="AEL862" s="721"/>
      <c r="AEM862" s="721"/>
      <c r="AEN862" s="721"/>
      <c r="AEO862" s="721"/>
      <c r="AEP862" s="721"/>
      <c r="AEQ862" s="721"/>
      <c r="AER862" s="721"/>
      <c r="AES862" s="721"/>
      <c r="AET862" s="721"/>
      <c r="AEU862" s="721"/>
      <c r="AEV862" s="721"/>
      <c r="AEW862" s="721"/>
      <c r="AEX862" s="721"/>
      <c r="AEY862" s="721"/>
      <c r="AEZ862" s="721"/>
      <c r="AFA862" s="721"/>
      <c r="AFB862" s="721"/>
      <c r="AFC862" s="721"/>
      <c r="AFD862" s="721"/>
      <c r="AFE862" s="721"/>
      <c r="AFF862" s="721"/>
      <c r="AFG862" s="721"/>
      <c r="AFH862" s="721"/>
      <c r="AFI862" s="721"/>
      <c r="AFJ862" s="721"/>
      <c r="AFK862" s="721"/>
      <c r="AFL862" s="721"/>
      <c r="AFM862" s="721"/>
      <c r="AFN862" s="721"/>
      <c r="AFO862" s="721"/>
      <c r="AFP862" s="721"/>
      <c r="AFQ862" s="721"/>
      <c r="AFR862" s="721"/>
      <c r="AFS862" s="721"/>
      <c r="AFT862" s="721"/>
      <c r="AFU862" s="721"/>
      <c r="AFV862" s="721"/>
      <c r="AFW862" s="721"/>
      <c r="AFX862" s="721"/>
      <c r="AFY862" s="721"/>
      <c r="AFZ862" s="721"/>
      <c r="AGA862" s="721"/>
      <c r="AGB862" s="721"/>
      <c r="AGC862" s="721"/>
      <c r="AGD862" s="721"/>
      <c r="AGE862" s="721"/>
      <c r="AGF862" s="721"/>
      <c r="AGG862" s="721"/>
      <c r="AGH862" s="721"/>
      <c r="AGI862" s="721"/>
      <c r="AGJ862" s="721"/>
      <c r="AGK862" s="721"/>
      <c r="AGL862" s="721"/>
      <c r="AGM862" s="721"/>
      <c r="AGN862" s="721"/>
      <c r="AGO862" s="721"/>
      <c r="AGP862" s="721"/>
      <c r="AGQ862" s="721"/>
      <c r="AGR862" s="721"/>
      <c r="AGS862" s="721"/>
      <c r="AGT862" s="721"/>
      <c r="AGU862" s="721"/>
      <c r="AGV862" s="721"/>
      <c r="AGW862" s="721"/>
      <c r="AGX862" s="721"/>
      <c r="AGY862" s="721"/>
      <c r="AGZ862" s="721"/>
      <c r="AHA862" s="721"/>
      <c r="AHB862" s="721"/>
      <c r="AHC862" s="721"/>
      <c r="AHD862" s="721"/>
      <c r="AHE862" s="721"/>
      <c r="AHF862" s="721"/>
      <c r="AHG862" s="721"/>
      <c r="AHH862" s="721"/>
      <c r="AHI862" s="721"/>
      <c r="AHJ862" s="721"/>
      <c r="AHK862" s="721"/>
      <c r="AHL862" s="721"/>
      <c r="AHM862" s="721"/>
      <c r="AHN862" s="721"/>
      <c r="AHO862" s="721"/>
      <c r="AHP862" s="721"/>
      <c r="AHQ862" s="721"/>
      <c r="AHR862" s="721"/>
      <c r="AHS862" s="721"/>
      <c r="AHT862" s="721"/>
      <c r="AHU862" s="721"/>
      <c r="AHV862" s="721"/>
      <c r="AHW862" s="721"/>
      <c r="AHX862" s="721"/>
      <c r="AHY862" s="721"/>
      <c r="AHZ862" s="721"/>
      <c r="AIA862" s="721"/>
      <c r="AIB862" s="721"/>
      <c r="AIC862" s="721"/>
      <c r="AID862" s="721"/>
      <c r="AIE862" s="721"/>
      <c r="AIF862" s="721"/>
      <c r="AIG862" s="721"/>
      <c r="AIH862" s="721"/>
      <c r="AII862" s="721"/>
      <c r="AIJ862" s="721"/>
      <c r="AIK862" s="721"/>
      <c r="AIL862" s="721"/>
      <c r="AIM862" s="721"/>
      <c r="AIN862" s="721"/>
      <c r="AIO862" s="721"/>
      <c r="AIP862" s="721"/>
      <c r="AIQ862" s="721"/>
      <c r="AIR862" s="721"/>
      <c r="AIS862" s="721"/>
      <c r="AIT862" s="721"/>
      <c r="AIU862" s="721"/>
      <c r="AIV862" s="721"/>
      <c r="AIW862" s="721"/>
      <c r="AIX862" s="721"/>
      <c r="AIY862" s="721"/>
      <c r="AIZ862" s="721"/>
      <c r="AJA862" s="721"/>
      <c r="AJB862" s="721"/>
      <c r="AJC862" s="721"/>
      <c r="AJD862" s="721"/>
      <c r="AJE862" s="721"/>
      <c r="AJF862" s="721"/>
      <c r="AJG862" s="721"/>
      <c r="AJH862" s="721"/>
      <c r="AJI862" s="721"/>
      <c r="AJJ862" s="721"/>
      <c r="AJK862" s="721"/>
      <c r="AJL862" s="721"/>
      <c r="AJM862" s="721"/>
      <c r="AJN862" s="721"/>
      <c r="AJO862" s="721"/>
      <c r="AJP862" s="721"/>
      <c r="AJQ862" s="721"/>
      <c r="AJR862" s="721"/>
      <c r="AJS862" s="721"/>
      <c r="AJT862" s="721"/>
      <c r="AJU862" s="721"/>
      <c r="AJV862" s="721"/>
      <c r="AJW862" s="721"/>
      <c r="AJX862" s="721"/>
      <c r="AJY862" s="721"/>
      <c r="AJZ862" s="721"/>
      <c r="AKA862" s="721"/>
      <c r="AKB862" s="721"/>
      <c r="AKC862" s="721"/>
      <c r="AKD862" s="721"/>
      <c r="AKE862" s="721"/>
      <c r="AKF862" s="721"/>
      <c r="AKG862" s="721"/>
      <c r="AKH862" s="721"/>
      <c r="AKI862" s="721"/>
      <c r="AKJ862" s="721"/>
      <c r="AKK862" s="721"/>
      <c r="AKL862" s="721"/>
      <c r="AKM862" s="721"/>
      <c r="AKN862" s="721"/>
      <c r="AKO862" s="721"/>
      <c r="AKP862" s="721"/>
      <c r="AKQ862" s="721"/>
      <c r="AKR862" s="721"/>
      <c r="AKS862" s="721"/>
      <c r="AKT862" s="721"/>
      <c r="AKU862" s="721"/>
      <c r="AKV862" s="721"/>
      <c r="AKW862" s="721"/>
      <c r="AKX862" s="721"/>
      <c r="AKY862" s="721"/>
      <c r="AKZ862" s="721"/>
      <c r="ALA862" s="721"/>
      <c r="ALB862" s="721"/>
      <c r="ALC862" s="721"/>
      <c r="ALD862" s="721"/>
      <c r="ALE862" s="721"/>
      <c r="ALF862" s="721"/>
      <c r="ALG862" s="721"/>
      <c r="ALH862" s="721"/>
      <c r="ALI862" s="721"/>
      <c r="ALJ862" s="721"/>
      <c r="ALK862" s="721"/>
      <c r="ALL862" s="721"/>
      <c r="ALM862" s="721"/>
      <c r="ALN862" s="721"/>
      <c r="ALO862" s="721"/>
      <c r="ALP862" s="721"/>
      <c r="ALQ862" s="721"/>
      <c r="ALR862" s="721"/>
      <c r="ALS862" s="721"/>
      <c r="ALT862" s="721"/>
      <c r="ALU862" s="721"/>
      <c r="ALV862" s="721"/>
      <c r="ALW862" s="721"/>
      <c r="ALX862" s="721"/>
      <c r="ALY862" s="721"/>
      <c r="ALZ862" s="721"/>
      <c r="AMA862" s="721"/>
      <c r="AMB862" s="721"/>
      <c r="AMC862" s="721"/>
      <c r="AMD862" s="721"/>
      <c r="AME862" s="721"/>
      <c r="AMF862" s="721"/>
      <c r="AMG862" s="721"/>
      <c r="AMH862" s="721"/>
      <c r="AMI862" s="721"/>
      <c r="AMJ862" s="721"/>
      <c r="AMK862" s="721"/>
      <c r="AML862" s="721"/>
      <c r="AMM862" s="721"/>
      <c r="AMN862" s="721"/>
      <c r="AMO862" s="721"/>
      <c r="AMP862" s="721"/>
      <c r="AMQ862" s="721"/>
      <c r="AMR862" s="721"/>
      <c r="AMS862" s="721"/>
      <c r="AMT862" s="721"/>
      <c r="AMU862" s="721"/>
      <c r="AMV862" s="721"/>
      <c r="AMW862" s="721"/>
      <c r="AMX862" s="721"/>
      <c r="AMY862" s="721"/>
      <c r="AMZ862" s="721"/>
      <c r="ANA862" s="721"/>
      <c r="ANB862" s="721"/>
      <c r="ANC862" s="721"/>
      <c r="AND862" s="721"/>
      <c r="ANE862" s="721"/>
      <c r="ANF862" s="721"/>
      <c r="ANG862" s="721"/>
      <c r="ANH862" s="721"/>
      <c r="ANI862" s="721"/>
      <c r="ANJ862" s="721"/>
      <c r="ANK862" s="721"/>
      <c r="ANL862" s="721"/>
      <c r="ANM862" s="721"/>
      <c r="ANN862" s="721"/>
      <c r="ANO862" s="721"/>
      <c r="ANP862" s="721"/>
      <c r="ANQ862" s="721"/>
      <c r="ANR862" s="721"/>
      <c r="ANS862" s="721"/>
      <c r="ANT862" s="721"/>
      <c r="ANU862" s="721"/>
      <c r="ANV862" s="721"/>
      <c r="ANW862" s="721"/>
      <c r="ANX862" s="721"/>
      <c r="ANY862" s="721"/>
      <c r="ANZ862" s="721"/>
      <c r="AOA862" s="721"/>
      <c r="AOB862" s="721"/>
      <c r="AOC862" s="721"/>
      <c r="AOD862" s="721"/>
      <c r="AOE862" s="721"/>
      <c r="AOF862" s="721"/>
      <c r="AOG862" s="721"/>
      <c r="AOH862" s="721"/>
      <c r="AOI862" s="721"/>
      <c r="AOJ862" s="721"/>
      <c r="AOK862" s="721"/>
      <c r="AOL862" s="721"/>
      <c r="AOM862" s="721"/>
      <c r="AON862" s="721"/>
      <c r="AOO862" s="721"/>
      <c r="AOP862" s="721"/>
      <c r="AOQ862" s="721"/>
      <c r="AOR862" s="721"/>
      <c r="AOS862" s="721"/>
      <c r="AOT862" s="721"/>
      <c r="AOU862" s="721"/>
      <c r="AOV862" s="721"/>
      <c r="AOW862" s="721"/>
      <c r="AOX862" s="721"/>
      <c r="AOY862" s="721"/>
      <c r="AOZ862" s="721"/>
      <c r="APA862" s="721"/>
      <c r="APB862" s="721"/>
      <c r="APC862" s="721"/>
      <c r="APD862" s="721"/>
      <c r="APE862" s="721"/>
      <c r="APF862" s="721"/>
      <c r="APG862" s="721"/>
      <c r="APH862" s="721"/>
      <c r="API862" s="721"/>
      <c r="APJ862" s="721"/>
      <c r="APK862" s="721"/>
      <c r="APL862" s="721"/>
      <c r="APM862" s="721"/>
      <c r="APN862" s="721"/>
      <c r="APO862" s="721"/>
      <c r="APP862" s="721"/>
      <c r="APQ862" s="721"/>
      <c r="APR862" s="721"/>
      <c r="APS862" s="721"/>
      <c r="APT862" s="721"/>
      <c r="APU862" s="721"/>
      <c r="APV862" s="721"/>
      <c r="APW862" s="721"/>
      <c r="APX862" s="721"/>
      <c r="APY862" s="721"/>
      <c r="APZ862" s="721"/>
      <c r="AQA862" s="721"/>
      <c r="AQB862" s="721"/>
      <c r="AQC862" s="721"/>
      <c r="AQD862" s="721"/>
      <c r="AQE862" s="721"/>
      <c r="AQF862" s="721"/>
      <c r="AQG862" s="721"/>
      <c r="AQH862" s="721"/>
      <c r="AQI862" s="721"/>
      <c r="AQJ862" s="721"/>
      <c r="AQK862" s="721"/>
      <c r="AQL862" s="721"/>
      <c r="AQM862" s="721"/>
      <c r="AQN862" s="721"/>
      <c r="AQO862" s="721"/>
      <c r="AQP862" s="721"/>
      <c r="AQQ862" s="721"/>
      <c r="AQR862" s="721"/>
      <c r="AQS862" s="721"/>
      <c r="AQT862" s="721"/>
      <c r="AQU862" s="721"/>
      <c r="AQV862" s="721"/>
      <c r="AQW862" s="721"/>
      <c r="AQX862" s="721"/>
      <c r="AQY862" s="721"/>
      <c r="AQZ862" s="721"/>
      <c r="ARA862" s="721"/>
      <c r="ARB862" s="721"/>
      <c r="ARC862" s="721"/>
      <c r="ARD862" s="721"/>
      <c r="ARE862" s="721"/>
      <c r="ARF862" s="721"/>
      <c r="ARG862" s="721"/>
      <c r="ARH862" s="721"/>
      <c r="ARI862" s="721"/>
      <c r="ARJ862" s="721"/>
      <c r="ARK862" s="721"/>
      <c r="ARL862" s="721"/>
      <c r="ARM862" s="721"/>
      <c r="ARN862" s="721"/>
      <c r="ARO862" s="721"/>
      <c r="ARP862" s="721"/>
      <c r="ARQ862" s="721"/>
      <c r="ARR862" s="721"/>
      <c r="ARS862" s="721"/>
      <c r="ART862" s="721"/>
      <c r="ARU862" s="721"/>
      <c r="ARV862" s="721"/>
      <c r="ARW862" s="721"/>
      <c r="ARX862" s="721"/>
      <c r="ARY862" s="721"/>
      <c r="ARZ862" s="721"/>
      <c r="ASA862" s="721"/>
      <c r="ASB862" s="721"/>
      <c r="ASC862" s="721"/>
      <c r="ASD862" s="721"/>
      <c r="ASE862" s="721"/>
      <c r="ASF862" s="721"/>
      <c r="ASG862" s="721"/>
      <c r="ASH862" s="721"/>
      <c r="ASI862" s="721"/>
      <c r="ASJ862" s="721"/>
      <c r="ASK862" s="721"/>
      <c r="ASL862" s="721"/>
      <c r="ASM862" s="721"/>
      <c r="ASN862" s="721"/>
      <c r="ASO862" s="721"/>
      <c r="ASP862" s="721"/>
      <c r="ASQ862" s="721"/>
      <c r="ASR862" s="721"/>
      <c r="ASS862" s="721"/>
      <c r="AST862" s="721"/>
      <c r="ASU862" s="721"/>
      <c r="ASV862" s="721"/>
      <c r="ASW862" s="721"/>
      <c r="ASX862" s="721"/>
      <c r="ASY862" s="721"/>
      <c r="ASZ862" s="721"/>
      <c r="ATA862" s="721"/>
      <c r="ATB862" s="721"/>
      <c r="ATC862" s="721"/>
      <c r="ATD862" s="721"/>
      <c r="ATE862" s="721"/>
      <c r="ATF862" s="721"/>
      <c r="ATG862" s="721"/>
      <c r="ATH862" s="721"/>
      <c r="ATI862" s="721"/>
      <c r="ATJ862" s="721"/>
      <c r="ATK862" s="721"/>
      <c r="ATL862" s="721"/>
      <c r="ATM862" s="721"/>
      <c r="ATN862" s="721"/>
      <c r="ATO862" s="721"/>
      <c r="ATP862" s="721"/>
      <c r="ATQ862" s="721"/>
      <c r="ATR862" s="721"/>
      <c r="ATS862" s="721"/>
      <c r="ATT862" s="721"/>
      <c r="ATU862" s="721"/>
      <c r="ATV862" s="721"/>
      <c r="ATW862" s="721"/>
      <c r="ATX862" s="721"/>
      <c r="ATY862" s="721"/>
      <c r="ATZ862" s="721"/>
      <c r="AUA862" s="721"/>
      <c r="AUB862" s="721"/>
      <c r="AUC862" s="721"/>
      <c r="AUD862" s="721"/>
      <c r="AUE862" s="721"/>
      <c r="AUF862" s="721"/>
      <c r="AUG862" s="721"/>
      <c r="AUH862" s="721"/>
      <c r="AUI862" s="721"/>
      <c r="AUJ862" s="721"/>
      <c r="AUK862" s="721"/>
      <c r="AUL862" s="721"/>
      <c r="AUM862" s="721"/>
      <c r="AUN862" s="721"/>
      <c r="AUO862" s="721"/>
      <c r="AUP862" s="721"/>
      <c r="AUQ862" s="721"/>
      <c r="AUR862" s="721"/>
      <c r="AUS862" s="721"/>
      <c r="AUT862" s="721"/>
      <c r="AUU862" s="721"/>
      <c r="AUV862" s="721"/>
      <c r="AUW862" s="721"/>
      <c r="AUX862" s="721"/>
      <c r="AUY862" s="721"/>
      <c r="AUZ862" s="721"/>
      <c r="AVA862" s="721"/>
      <c r="AVB862" s="721"/>
      <c r="AVC862" s="721"/>
      <c r="AVD862" s="721"/>
      <c r="AVE862" s="721"/>
      <c r="AVF862" s="721"/>
      <c r="AVG862" s="721"/>
      <c r="AVH862" s="721"/>
      <c r="AVI862" s="721"/>
      <c r="AVJ862" s="721"/>
      <c r="AVK862" s="721"/>
    </row>
    <row r="863" spans="1:1259">
      <c r="A863" s="716"/>
      <c r="B863" s="723"/>
      <c r="C863" s="723"/>
      <c r="D863" s="714" t="s">
        <v>3247</v>
      </c>
      <c r="E863" s="676" t="s">
        <v>3276</v>
      </c>
      <c r="F863" s="703"/>
      <c r="G863" s="703"/>
      <c r="H863" s="703"/>
      <c r="I863" s="698" t="s">
        <v>1699</v>
      </c>
      <c r="J863" s="704"/>
      <c r="K863" s="705" t="s">
        <v>4919</v>
      </c>
      <c r="L863" s="703" t="s">
        <v>3319</v>
      </c>
      <c r="M863" s="706">
        <v>44546</v>
      </c>
      <c r="N863" s="706">
        <v>44713</v>
      </c>
      <c r="O863" s="706"/>
      <c r="P863" s="704"/>
      <c r="Q863" s="704"/>
      <c r="R863" s="704"/>
      <c r="S863" s="703" t="s">
        <v>3515</v>
      </c>
      <c r="T863" s="703">
        <v>60</v>
      </c>
      <c r="U863" s="703"/>
      <c r="V863" s="703" t="s">
        <v>985</v>
      </c>
      <c r="W863" s="703">
        <v>400</v>
      </c>
      <c r="X863" s="707">
        <v>768</v>
      </c>
      <c r="Y863" s="539">
        <f t="shared" si="39"/>
        <v>307200</v>
      </c>
      <c r="Z863" s="680">
        <v>0.46500000000000002</v>
      </c>
      <c r="AA863" s="681">
        <f t="shared" si="40"/>
        <v>142848</v>
      </c>
      <c r="AB863" s="682"/>
      <c r="AC863" s="683">
        <v>0</v>
      </c>
      <c r="AD863" s="692"/>
      <c r="AE863" s="684"/>
      <c r="AF863" s="695">
        <f t="shared" si="41"/>
        <v>142848</v>
      </c>
      <c r="AG863" s="676" t="s">
        <v>1073</v>
      </c>
      <c r="AH863" s="676"/>
      <c r="AI863" s="685">
        <v>60</v>
      </c>
      <c r="AJ863" s="676" t="s">
        <v>2674</v>
      </c>
      <c r="AK863" s="696" t="s">
        <v>1149</v>
      </c>
      <c r="AL863" s="676">
        <v>78218</v>
      </c>
      <c r="AM863" s="676" t="s">
        <v>52</v>
      </c>
      <c r="AN863" s="676" t="s">
        <v>50</v>
      </c>
      <c r="AO863" s="676"/>
      <c r="AP863" s="688" t="s">
        <v>38</v>
      </c>
      <c r="AQ863" s="688" t="s">
        <v>37</v>
      </c>
      <c r="AR863" s="688" t="s">
        <v>1257</v>
      </c>
      <c r="AS863" s="715"/>
      <c r="AT863" s="715"/>
      <c r="AU863" s="715"/>
      <c r="AV863" s="680">
        <v>0.46500000000000002</v>
      </c>
      <c r="AW863" s="721"/>
      <c r="AX863" s="721"/>
      <c r="AY863" s="721"/>
      <c r="AZ863" s="721"/>
      <c r="BA863" s="721"/>
      <c r="BB863" s="721"/>
      <c r="BC863" s="721"/>
      <c r="BD863" s="721"/>
      <c r="BE863" s="721"/>
      <c r="BF863" s="721"/>
      <c r="BG863" s="721"/>
      <c r="BH863" s="721"/>
      <c r="BI863" s="721"/>
      <c r="BJ863" s="721"/>
      <c r="BK863" s="721"/>
      <c r="BL863" s="721"/>
      <c r="BM863" s="721"/>
      <c r="BN863" s="721"/>
      <c r="BO863" s="721"/>
      <c r="BP863" s="721"/>
      <c r="BQ863" s="721"/>
      <c r="BR863" s="721"/>
      <c r="BS863" s="721"/>
      <c r="BT863" s="721"/>
      <c r="BU863" s="721"/>
      <c r="BV863" s="721"/>
      <c r="BW863" s="721"/>
      <c r="BX863" s="721"/>
      <c r="BY863" s="721"/>
      <c r="BZ863" s="721"/>
      <c r="CA863" s="721"/>
      <c r="CB863" s="721"/>
      <c r="CC863" s="721"/>
      <c r="CD863" s="721"/>
      <c r="CE863" s="721"/>
      <c r="CF863" s="721"/>
      <c r="CG863" s="721"/>
      <c r="CH863" s="721"/>
      <c r="CI863" s="721"/>
      <c r="CJ863" s="721"/>
      <c r="CK863" s="721"/>
      <c r="CL863" s="721"/>
      <c r="CM863" s="721"/>
      <c r="CN863" s="721"/>
      <c r="CO863" s="721"/>
      <c r="CP863" s="721"/>
      <c r="CQ863" s="721"/>
      <c r="CR863" s="721"/>
      <c r="CS863" s="721"/>
      <c r="CT863" s="721"/>
      <c r="CU863" s="721"/>
      <c r="CV863" s="721"/>
      <c r="CW863" s="721"/>
      <c r="CX863" s="721"/>
      <c r="CY863" s="721"/>
      <c r="CZ863" s="721"/>
      <c r="DA863" s="721"/>
      <c r="DB863" s="721"/>
      <c r="DC863" s="721"/>
      <c r="DD863" s="721"/>
      <c r="DE863" s="721"/>
      <c r="DF863" s="721"/>
      <c r="DG863" s="721"/>
      <c r="DH863" s="721"/>
      <c r="DI863" s="721"/>
      <c r="DJ863" s="721"/>
      <c r="DK863" s="721"/>
      <c r="DL863" s="721"/>
      <c r="DM863" s="721"/>
      <c r="DN863" s="721"/>
      <c r="DO863" s="721"/>
      <c r="DP863" s="721"/>
      <c r="DQ863" s="721"/>
      <c r="DR863" s="721"/>
      <c r="DS863" s="721"/>
      <c r="DT863" s="721"/>
      <c r="DU863" s="721"/>
      <c r="DV863" s="721"/>
      <c r="DW863" s="721"/>
      <c r="DX863" s="721"/>
      <c r="DY863" s="721"/>
      <c r="DZ863" s="721"/>
      <c r="EA863" s="721"/>
      <c r="EB863" s="721"/>
      <c r="EC863" s="721"/>
      <c r="ED863" s="721"/>
      <c r="EE863" s="721"/>
      <c r="EF863" s="721"/>
      <c r="EG863" s="721"/>
      <c r="EH863" s="721"/>
      <c r="EI863" s="721"/>
      <c r="EJ863" s="721"/>
      <c r="EK863" s="721"/>
      <c r="EL863" s="721"/>
      <c r="EM863" s="721"/>
      <c r="EN863" s="721"/>
      <c r="EO863" s="721"/>
      <c r="EP863" s="721"/>
      <c r="EQ863" s="721"/>
      <c r="ER863" s="721"/>
      <c r="ES863" s="721"/>
      <c r="ET863" s="721"/>
      <c r="EU863" s="721"/>
      <c r="EV863" s="721"/>
      <c r="EW863" s="721"/>
      <c r="EX863" s="721"/>
      <c r="EY863" s="721"/>
      <c r="EZ863" s="721"/>
      <c r="FA863" s="721"/>
      <c r="FB863" s="721"/>
      <c r="FC863" s="721"/>
      <c r="FD863" s="721"/>
      <c r="FE863" s="721"/>
      <c r="FF863" s="721"/>
      <c r="FG863" s="721"/>
      <c r="FH863" s="721"/>
      <c r="FI863" s="721"/>
      <c r="FJ863" s="721"/>
      <c r="FK863" s="721"/>
      <c r="FL863" s="721"/>
      <c r="FM863" s="721"/>
      <c r="FN863" s="721"/>
      <c r="FO863" s="721"/>
      <c r="FP863" s="721"/>
      <c r="FQ863" s="721"/>
      <c r="FR863" s="721"/>
      <c r="FS863" s="721"/>
      <c r="FT863" s="721"/>
      <c r="FU863" s="721"/>
      <c r="FV863" s="721"/>
      <c r="FW863" s="721"/>
      <c r="FX863" s="721"/>
      <c r="FY863" s="721"/>
      <c r="FZ863" s="721"/>
      <c r="GA863" s="721"/>
      <c r="GB863" s="721"/>
      <c r="GC863" s="721"/>
      <c r="GD863" s="721"/>
      <c r="GE863" s="721"/>
      <c r="GF863" s="721"/>
      <c r="GG863" s="721"/>
      <c r="GH863" s="721"/>
      <c r="GI863" s="721"/>
      <c r="GJ863" s="721"/>
      <c r="GK863" s="721"/>
      <c r="GL863" s="721"/>
      <c r="GM863" s="721"/>
      <c r="GN863" s="721"/>
      <c r="GO863" s="721"/>
      <c r="GP863" s="721"/>
      <c r="GQ863" s="721"/>
      <c r="GR863" s="721"/>
      <c r="GS863" s="721"/>
      <c r="GT863" s="721"/>
      <c r="GU863" s="721"/>
      <c r="GV863" s="721"/>
      <c r="GW863" s="721"/>
      <c r="GX863" s="721"/>
      <c r="GY863" s="721"/>
      <c r="GZ863" s="721"/>
      <c r="HA863" s="721"/>
      <c r="HB863" s="721"/>
      <c r="HC863" s="721"/>
      <c r="HD863" s="721"/>
      <c r="HE863" s="721"/>
      <c r="HF863" s="721"/>
      <c r="HG863" s="721"/>
      <c r="HH863" s="721"/>
      <c r="HI863" s="721"/>
      <c r="HJ863" s="721"/>
      <c r="HK863" s="721"/>
      <c r="HL863" s="721"/>
      <c r="HM863" s="721"/>
      <c r="HN863" s="721"/>
      <c r="HO863" s="721"/>
      <c r="HP863" s="721"/>
      <c r="HQ863" s="721"/>
      <c r="HR863" s="721"/>
      <c r="HS863" s="721"/>
      <c r="HT863" s="721"/>
      <c r="HU863" s="721"/>
      <c r="HV863" s="721"/>
      <c r="HW863" s="721"/>
      <c r="HX863" s="721"/>
      <c r="HY863" s="721"/>
      <c r="HZ863" s="721"/>
      <c r="IA863" s="721"/>
      <c r="IB863" s="721"/>
      <c r="IC863" s="721"/>
      <c r="ID863" s="721"/>
      <c r="IE863" s="721"/>
      <c r="IF863" s="721"/>
      <c r="IG863" s="721"/>
      <c r="IH863" s="721"/>
      <c r="II863" s="721"/>
      <c r="IJ863" s="721"/>
      <c r="IK863" s="721"/>
      <c r="IL863" s="721"/>
      <c r="IM863" s="721"/>
      <c r="IN863" s="721"/>
      <c r="IO863" s="721"/>
      <c r="IP863" s="721"/>
      <c r="IQ863" s="721"/>
      <c r="IR863" s="721"/>
      <c r="IS863" s="721"/>
      <c r="IT863" s="721"/>
      <c r="IU863" s="721"/>
      <c r="IV863" s="721"/>
      <c r="IW863" s="721"/>
      <c r="IX863" s="721"/>
      <c r="IY863" s="721"/>
      <c r="IZ863" s="721"/>
      <c r="JA863" s="721"/>
      <c r="JB863" s="721"/>
      <c r="JC863" s="721"/>
      <c r="JD863" s="721"/>
      <c r="JE863" s="721"/>
      <c r="JF863" s="721"/>
      <c r="JG863" s="721"/>
      <c r="JH863" s="721"/>
      <c r="JI863" s="721"/>
      <c r="JJ863" s="721"/>
      <c r="JK863" s="721"/>
      <c r="JL863" s="721"/>
      <c r="JM863" s="721"/>
      <c r="JN863" s="721"/>
      <c r="JO863" s="721"/>
      <c r="JP863" s="721"/>
      <c r="JQ863" s="721"/>
      <c r="JR863" s="721"/>
      <c r="JS863" s="721"/>
      <c r="JT863" s="721"/>
      <c r="JU863" s="721"/>
      <c r="JV863" s="721"/>
      <c r="JW863" s="721"/>
      <c r="JX863" s="721"/>
      <c r="JY863" s="721"/>
      <c r="JZ863" s="721"/>
      <c r="KA863" s="721"/>
      <c r="KB863" s="721"/>
      <c r="KC863" s="721"/>
      <c r="KD863" s="721"/>
      <c r="KE863" s="721"/>
      <c r="KF863" s="721"/>
      <c r="KG863" s="721"/>
      <c r="KH863" s="721"/>
      <c r="KI863" s="721"/>
      <c r="KJ863" s="721"/>
      <c r="KK863" s="721"/>
      <c r="KL863" s="721"/>
      <c r="KM863" s="721"/>
      <c r="KN863" s="721"/>
      <c r="KO863" s="721"/>
      <c r="KP863" s="721"/>
      <c r="KQ863" s="721"/>
      <c r="KR863" s="721"/>
      <c r="KS863" s="721"/>
      <c r="KT863" s="721"/>
      <c r="KU863" s="721"/>
      <c r="KV863" s="721"/>
      <c r="KW863" s="721"/>
      <c r="KX863" s="721"/>
      <c r="KY863" s="721"/>
      <c r="KZ863" s="721"/>
      <c r="LA863" s="721"/>
      <c r="LB863" s="721"/>
      <c r="LC863" s="721"/>
      <c r="LD863" s="721"/>
      <c r="LE863" s="721"/>
      <c r="LF863" s="721"/>
      <c r="LG863" s="721"/>
      <c r="LH863" s="721"/>
      <c r="LI863" s="721"/>
      <c r="LJ863" s="721"/>
      <c r="LK863" s="721"/>
      <c r="LL863" s="721"/>
      <c r="LM863" s="721"/>
      <c r="LN863" s="721"/>
      <c r="LO863" s="721"/>
      <c r="LP863" s="721"/>
      <c r="LQ863" s="721"/>
      <c r="LR863" s="721"/>
      <c r="LS863" s="721"/>
      <c r="LT863" s="721"/>
      <c r="LU863" s="721"/>
      <c r="LV863" s="721"/>
      <c r="LW863" s="721"/>
      <c r="LX863" s="721"/>
      <c r="LY863" s="721"/>
      <c r="LZ863" s="721"/>
      <c r="MA863" s="721"/>
      <c r="MB863" s="721"/>
      <c r="MC863" s="721"/>
      <c r="MD863" s="721"/>
      <c r="ME863" s="721"/>
      <c r="MF863" s="721"/>
      <c r="MG863" s="721"/>
      <c r="MH863" s="721"/>
      <c r="MI863" s="721"/>
      <c r="MJ863" s="721"/>
      <c r="MK863" s="721"/>
      <c r="ML863" s="721"/>
      <c r="MM863" s="721"/>
      <c r="MN863" s="721"/>
      <c r="MO863" s="721"/>
      <c r="MP863" s="721"/>
      <c r="MQ863" s="721"/>
      <c r="MR863" s="721"/>
      <c r="MS863" s="721"/>
      <c r="MT863" s="721"/>
      <c r="MU863" s="721"/>
      <c r="MV863" s="721"/>
      <c r="MW863" s="721"/>
      <c r="MX863" s="721"/>
      <c r="MY863" s="721"/>
      <c r="MZ863" s="721"/>
      <c r="NA863" s="721"/>
      <c r="NB863" s="721"/>
      <c r="NC863" s="721"/>
      <c r="ND863" s="721"/>
      <c r="NE863" s="721"/>
      <c r="NF863" s="721"/>
      <c r="NG863" s="721"/>
      <c r="NH863" s="721"/>
      <c r="NI863" s="721"/>
      <c r="NJ863" s="721"/>
      <c r="NK863" s="721"/>
      <c r="NL863" s="721"/>
      <c r="NM863" s="721"/>
      <c r="NN863" s="721"/>
      <c r="NO863" s="721"/>
      <c r="NP863" s="721"/>
      <c r="NQ863" s="721"/>
      <c r="NR863" s="721"/>
      <c r="NS863" s="721"/>
      <c r="NT863" s="721"/>
      <c r="NU863" s="721"/>
      <c r="NV863" s="721"/>
      <c r="NW863" s="721"/>
      <c r="NX863" s="721"/>
      <c r="NY863" s="721"/>
      <c r="NZ863" s="721"/>
      <c r="OA863" s="721"/>
      <c r="OB863" s="721"/>
      <c r="OC863" s="721"/>
      <c r="OD863" s="721"/>
      <c r="OE863" s="721"/>
      <c r="OF863" s="721"/>
      <c r="OG863" s="721"/>
      <c r="OH863" s="721"/>
      <c r="OI863" s="721"/>
      <c r="OJ863" s="721"/>
      <c r="OK863" s="721"/>
      <c r="OL863" s="721"/>
      <c r="OM863" s="721"/>
      <c r="ON863" s="721"/>
      <c r="OO863" s="721"/>
      <c r="OP863" s="721"/>
      <c r="OQ863" s="721"/>
      <c r="OR863" s="721"/>
      <c r="OS863" s="721"/>
      <c r="OT863" s="721"/>
      <c r="OU863" s="721"/>
      <c r="OV863" s="721"/>
      <c r="OW863" s="721"/>
      <c r="OX863" s="721"/>
      <c r="OY863" s="721"/>
      <c r="OZ863" s="721"/>
      <c r="PA863" s="721"/>
      <c r="PB863" s="721"/>
      <c r="PC863" s="721"/>
      <c r="PD863" s="721"/>
      <c r="PE863" s="721"/>
      <c r="PF863" s="721"/>
      <c r="PG863" s="721"/>
      <c r="PH863" s="721"/>
      <c r="PI863" s="721"/>
      <c r="PJ863" s="721"/>
      <c r="PK863" s="721"/>
      <c r="PL863" s="721"/>
      <c r="PM863" s="721"/>
      <c r="PN863" s="721"/>
      <c r="PO863" s="721"/>
      <c r="PP863" s="721"/>
      <c r="PQ863" s="721"/>
      <c r="PR863" s="721"/>
      <c r="PS863" s="721"/>
      <c r="PT863" s="721"/>
      <c r="PU863" s="721"/>
      <c r="PV863" s="721"/>
      <c r="PW863" s="721"/>
      <c r="PX863" s="721"/>
      <c r="PY863" s="721"/>
      <c r="PZ863" s="721"/>
      <c r="QA863" s="721"/>
      <c r="QB863" s="721"/>
      <c r="QC863" s="721"/>
      <c r="QD863" s="721"/>
      <c r="QE863" s="721"/>
      <c r="QF863" s="721"/>
      <c r="QG863" s="721"/>
      <c r="QH863" s="721"/>
      <c r="QI863" s="721"/>
      <c r="QJ863" s="721"/>
      <c r="QK863" s="721"/>
      <c r="QL863" s="721"/>
      <c r="QM863" s="721"/>
      <c r="QN863" s="721"/>
      <c r="QO863" s="721"/>
      <c r="QP863" s="721"/>
      <c r="QQ863" s="721"/>
      <c r="QR863" s="721"/>
      <c r="QS863" s="721"/>
      <c r="QT863" s="721"/>
      <c r="QU863" s="721"/>
      <c r="QV863" s="721"/>
      <c r="QW863" s="721"/>
      <c r="QX863" s="721"/>
      <c r="QY863" s="721"/>
      <c r="QZ863" s="721"/>
      <c r="RA863" s="721"/>
      <c r="RB863" s="721"/>
      <c r="RC863" s="721"/>
      <c r="RD863" s="721"/>
      <c r="RE863" s="721"/>
      <c r="RF863" s="721"/>
      <c r="RG863" s="721"/>
      <c r="RH863" s="721"/>
      <c r="RI863" s="721"/>
      <c r="RJ863" s="721"/>
      <c r="RK863" s="721"/>
      <c r="RL863" s="721"/>
      <c r="RM863" s="721"/>
      <c r="RN863" s="721"/>
      <c r="RO863" s="721"/>
      <c r="RP863" s="721"/>
      <c r="RQ863" s="721"/>
      <c r="RR863" s="721"/>
      <c r="RS863" s="721"/>
      <c r="RT863" s="721"/>
      <c r="RU863" s="721"/>
      <c r="RV863" s="721"/>
      <c r="RW863" s="721"/>
      <c r="RX863" s="721"/>
      <c r="RY863" s="721"/>
      <c r="RZ863" s="721"/>
      <c r="SA863" s="721"/>
      <c r="SB863" s="721"/>
      <c r="SC863" s="721"/>
      <c r="SD863" s="721"/>
      <c r="SE863" s="721"/>
      <c r="SF863" s="721"/>
      <c r="SG863" s="721"/>
      <c r="SH863" s="721"/>
      <c r="SI863" s="721"/>
      <c r="SJ863" s="721"/>
      <c r="SK863" s="721"/>
      <c r="SL863" s="721"/>
      <c r="SM863" s="721"/>
      <c r="SN863" s="721"/>
      <c r="SO863" s="721"/>
      <c r="SP863" s="721"/>
      <c r="SQ863" s="721"/>
      <c r="SR863" s="721"/>
      <c r="SS863" s="721"/>
      <c r="ST863" s="721"/>
      <c r="SU863" s="721"/>
      <c r="SV863" s="721"/>
      <c r="SW863" s="721"/>
      <c r="SX863" s="721"/>
      <c r="SY863" s="721"/>
      <c r="SZ863" s="721"/>
      <c r="TA863" s="721"/>
      <c r="TB863" s="721"/>
      <c r="TC863" s="721"/>
      <c r="TD863" s="721"/>
      <c r="TE863" s="721"/>
      <c r="TF863" s="721"/>
      <c r="TG863" s="721"/>
      <c r="TH863" s="721"/>
      <c r="TI863" s="721"/>
      <c r="TJ863" s="721"/>
      <c r="TK863" s="721"/>
      <c r="TL863" s="721"/>
      <c r="TM863" s="721"/>
      <c r="TN863" s="721"/>
      <c r="TO863" s="721"/>
      <c r="TP863" s="721"/>
      <c r="TQ863" s="721"/>
      <c r="TR863" s="721"/>
      <c r="TS863" s="721"/>
      <c r="TT863" s="721"/>
      <c r="TU863" s="721"/>
      <c r="TV863" s="721"/>
      <c r="TW863" s="721"/>
      <c r="TX863" s="721"/>
      <c r="TY863" s="721"/>
      <c r="TZ863" s="721"/>
      <c r="UA863" s="721"/>
      <c r="UB863" s="721"/>
      <c r="UC863" s="721"/>
      <c r="UD863" s="721"/>
      <c r="UE863" s="721"/>
      <c r="UF863" s="721"/>
      <c r="UG863" s="721"/>
      <c r="UH863" s="721"/>
      <c r="UI863" s="721"/>
      <c r="UJ863" s="721"/>
      <c r="UK863" s="721"/>
      <c r="UL863" s="721"/>
      <c r="UM863" s="721"/>
      <c r="UN863" s="721"/>
      <c r="UO863" s="721"/>
      <c r="UP863" s="721"/>
      <c r="UQ863" s="721"/>
      <c r="UR863" s="721"/>
      <c r="US863" s="721"/>
      <c r="UT863" s="721"/>
      <c r="UU863" s="721"/>
      <c r="UV863" s="721"/>
      <c r="UW863" s="721"/>
      <c r="UX863" s="721"/>
      <c r="UY863" s="721"/>
      <c r="UZ863" s="721"/>
      <c r="VA863" s="721"/>
      <c r="VB863" s="721"/>
      <c r="VC863" s="721"/>
      <c r="VD863" s="721"/>
      <c r="VE863" s="721"/>
      <c r="VF863" s="721"/>
      <c r="VG863" s="721"/>
      <c r="VH863" s="721"/>
      <c r="VI863" s="721"/>
      <c r="VJ863" s="721"/>
      <c r="VK863" s="721"/>
      <c r="VL863" s="721"/>
      <c r="VM863" s="721"/>
      <c r="VN863" s="721"/>
      <c r="VO863" s="721"/>
      <c r="VP863" s="721"/>
      <c r="VQ863" s="721"/>
      <c r="VR863" s="721"/>
      <c r="VS863" s="721"/>
      <c r="VT863" s="721"/>
      <c r="VU863" s="721"/>
      <c r="VV863" s="721"/>
      <c r="VW863" s="721"/>
      <c r="VX863" s="721"/>
      <c r="VY863" s="721"/>
      <c r="VZ863" s="721"/>
      <c r="WA863" s="721"/>
      <c r="WB863" s="721"/>
      <c r="WC863" s="721"/>
      <c r="WD863" s="721"/>
      <c r="WE863" s="721"/>
      <c r="WF863" s="721"/>
      <c r="WG863" s="721"/>
      <c r="WH863" s="721"/>
      <c r="WI863" s="721"/>
      <c r="WJ863" s="721"/>
      <c r="WK863" s="721"/>
      <c r="WL863" s="721"/>
      <c r="WM863" s="721"/>
      <c r="WN863" s="721"/>
      <c r="WO863" s="721"/>
      <c r="WP863" s="721"/>
      <c r="WQ863" s="721"/>
      <c r="WR863" s="721"/>
      <c r="WS863" s="721"/>
      <c r="WT863" s="721"/>
      <c r="WU863" s="721"/>
      <c r="WV863" s="721"/>
      <c r="WW863" s="721"/>
      <c r="WX863" s="721"/>
      <c r="WY863" s="721"/>
      <c r="WZ863" s="721"/>
      <c r="XA863" s="721"/>
      <c r="XB863" s="721"/>
      <c r="XC863" s="721"/>
      <c r="XD863" s="721"/>
      <c r="XE863" s="721"/>
      <c r="XF863" s="721"/>
      <c r="XG863" s="721"/>
      <c r="XH863" s="721"/>
      <c r="XI863" s="721"/>
      <c r="XJ863" s="721"/>
      <c r="XK863" s="721"/>
      <c r="XL863" s="721"/>
      <c r="XM863" s="721"/>
      <c r="XN863" s="721"/>
      <c r="XO863" s="721"/>
      <c r="XP863" s="721"/>
      <c r="XQ863" s="721"/>
      <c r="XR863" s="721"/>
      <c r="XS863" s="721"/>
      <c r="XT863" s="721"/>
      <c r="XU863" s="721"/>
      <c r="XV863" s="721"/>
      <c r="XW863" s="721"/>
      <c r="XX863" s="721"/>
      <c r="XY863" s="721"/>
      <c r="XZ863" s="721"/>
      <c r="YA863" s="721"/>
      <c r="YB863" s="721"/>
      <c r="YC863" s="721"/>
      <c r="YD863" s="721"/>
      <c r="YE863" s="721"/>
      <c r="YF863" s="721"/>
      <c r="YG863" s="721"/>
      <c r="YH863" s="721"/>
      <c r="YI863" s="721"/>
      <c r="YJ863" s="721"/>
      <c r="YK863" s="721"/>
      <c r="YL863" s="721"/>
      <c r="YM863" s="721"/>
      <c r="YN863" s="721"/>
      <c r="YO863" s="721"/>
      <c r="YP863" s="721"/>
      <c r="YQ863" s="721"/>
      <c r="YR863" s="721"/>
      <c r="YS863" s="721"/>
      <c r="YT863" s="721"/>
      <c r="YU863" s="721"/>
      <c r="YV863" s="721"/>
      <c r="YW863" s="721"/>
      <c r="YX863" s="721"/>
      <c r="YY863" s="721"/>
      <c r="YZ863" s="721"/>
      <c r="ZA863" s="721"/>
      <c r="ZB863" s="721"/>
      <c r="ZC863" s="721"/>
      <c r="ZD863" s="721"/>
      <c r="ZE863" s="721"/>
      <c r="ZF863" s="721"/>
      <c r="ZG863" s="721"/>
      <c r="ZH863" s="721"/>
      <c r="ZI863" s="721"/>
      <c r="ZJ863" s="721"/>
      <c r="ZK863" s="721"/>
      <c r="ZL863" s="721"/>
      <c r="ZM863" s="721"/>
      <c r="ZN863" s="721"/>
      <c r="ZO863" s="721"/>
      <c r="ZP863" s="721"/>
      <c r="ZQ863" s="721"/>
      <c r="ZR863" s="721"/>
      <c r="ZS863" s="721"/>
      <c r="ZT863" s="721"/>
      <c r="ZU863" s="721"/>
      <c r="ZV863" s="721"/>
      <c r="ZW863" s="721"/>
      <c r="ZX863" s="721"/>
      <c r="ZY863" s="721"/>
      <c r="ZZ863" s="721"/>
      <c r="AAA863" s="721"/>
      <c r="AAB863" s="721"/>
      <c r="AAC863" s="721"/>
      <c r="AAD863" s="721"/>
      <c r="AAE863" s="721"/>
      <c r="AAF863" s="721"/>
      <c r="AAG863" s="721"/>
      <c r="AAH863" s="721"/>
      <c r="AAI863" s="721"/>
      <c r="AAJ863" s="721"/>
      <c r="AAK863" s="721"/>
      <c r="AAL863" s="721"/>
      <c r="AAM863" s="721"/>
      <c r="AAN863" s="721"/>
      <c r="AAO863" s="721"/>
      <c r="AAP863" s="721"/>
      <c r="AAQ863" s="721"/>
      <c r="AAR863" s="721"/>
      <c r="AAS863" s="721"/>
      <c r="AAT863" s="721"/>
      <c r="AAU863" s="721"/>
      <c r="AAV863" s="721"/>
      <c r="AAW863" s="721"/>
      <c r="AAX863" s="721"/>
      <c r="AAY863" s="721"/>
      <c r="AAZ863" s="721"/>
      <c r="ABA863" s="721"/>
      <c r="ABB863" s="721"/>
      <c r="ABC863" s="721"/>
      <c r="ABD863" s="721"/>
      <c r="ABE863" s="721"/>
      <c r="ABF863" s="721"/>
      <c r="ABG863" s="721"/>
      <c r="ABH863" s="721"/>
      <c r="ABI863" s="721"/>
      <c r="ABJ863" s="721"/>
      <c r="ABK863" s="721"/>
      <c r="ABL863" s="721"/>
      <c r="ABM863" s="721"/>
      <c r="ABN863" s="721"/>
      <c r="ABO863" s="721"/>
      <c r="ABP863" s="721"/>
      <c r="ABQ863" s="721"/>
      <c r="ABR863" s="721"/>
      <c r="ABS863" s="721"/>
      <c r="ABT863" s="721"/>
      <c r="ABU863" s="721"/>
      <c r="ABV863" s="721"/>
      <c r="ABW863" s="721"/>
      <c r="ABX863" s="721"/>
      <c r="ABY863" s="721"/>
      <c r="ABZ863" s="721"/>
      <c r="ACA863" s="721"/>
      <c r="ACB863" s="721"/>
      <c r="ACC863" s="721"/>
      <c r="ACD863" s="721"/>
      <c r="ACE863" s="721"/>
      <c r="ACF863" s="721"/>
      <c r="ACG863" s="721"/>
      <c r="ACH863" s="721"/>
      <c r="ACI863" s="721"/>
      <c r="ACJ863" s="721"/>
      <c r="ACK863" s="721"/>
      <c r="ACL863" s="721"/>
      <c r="ACM863" s="721"/>
      <c r="ACN863" s="721"/>
      <c r="ACO863" s="721"/>
      <c r="ACP863" s="721"/>
      <c r="ACQ863" s="721"/>
      <c r="ACR863" s="721"/>
      <c r="ACS863" s="721"/>
      <c r="ACT863" s="721"/>
      <c r="ACU863" s="721"/>
      <c r="ACV863" s="721"/>
      <c r="ACW863" s="721"/>
      <c r="ACX863" s="721"/>
      <c r="ACY863" s="721"/>
      <c r="ACZ863" s="721"/>
      <c r="ADA863" s="721"/>
      <c r="ADB863" s="721"/>
      <c r="ADC863" s="721"/>
      <c r="ADD863" s="721"/>
      <c r="ADE863" s="721"/>
      <c r="ADF863" s="721"/>
      <c r="ADG863" s="721"/>
      <c r="ADH863" s="721"/>
      <c r="ADI863" s="721"/>
      <c r="ADJ863" s="721"/>
      <c r="ADK863" s="721"/>
      <c r="ADL863" s="721"/>
      <c r="ADM863" s="721"/>
      <c r="ADN863" s="721"/>
      <c r="ADO863" s="721"/>
      <c r="ADP863" s="721"/>
      <c r="ADQ863" s="721"/>
      <c r="ADR863" s="721"/>
      <c r="ADS863" s="721"/>
      <c r="ADT863" s="721"/>
      <c r="ADU863" s="721"/>
      <c r="ADV863" s="721"/>
      <c r="ADW863" s="721"/>
      <c r="ADX863" s="721"/>
      <c r="ADY863" s="721"/>
      <c r="ADZ863" s="721"/>
      <c r="AEA863" s="721"/>
      <c r="AEB863" s="721"/>
      <c r="AEC863" s="721"/>
      <c r="AED863" s="721"/>
      <c r="AEE863" s="721"/>
      <c r="AEF863" s="721"/>
      <c r="AEG863" s="721"/>
      <c r="AEH863" s="721"/>
      <c r="AEI863" s="721"/>
      <c r="AEJ863" s="721"/>
      <c r="AEK863" s="721"/>
      <c r="AEL863" s="721"/>
      <c r="AEM863" s="721"/>
      <c r="AEN863" s="721"/>
      <c r="AEO863" s="721"/>
      <c r="AEP863" s="721"/>
      <c r="AEQ863" s="721"/>
      <c r="AER863" s="721"/>
      <c r="AES863" s="721"/>
      <c r="AET863" s="721"/>
      <c r="AEU863" s="721"/>
      <c r="AEV863" s="721"/>
      <c r="AEW863" s="721"/>
      <c r="AEX863" s="721"/>
      <c r="AEY863" s="721"/>
      <c r="AEZ863" s="721"/>
      <c r="AFA863" s="721"/>
      <c r="AFB863" s="721"/>
      <c r="AFC863" s="721"/>
      <c r="AFD863" s="721"/>
      <c r="AFE863" s="721"/>
      <c r="AFF863" s="721"/>
      <c r="AFG863" s="721"/>
      <c r="AFH863" s="721"/>
      <c r="AFI863" s="721"/>
      <c r="AFJ863" s="721"/>
      <c r="AFK863" s="721"/>
      <c r="AFL863" s="721"/>
      <c r="AFM863" s="721"/>
      <c r="AFN863" s="721"/>
      <c r="AFO863" s="721"/>
      <c r="AFP863" s="721"/>
      <c r="AFQ863" s="721"/>
      <c r="AFR863" s="721"/>
      <c r="AFS863" s="721"/>
      <c r="AFT863" s="721"/>
      <c r="AFU863" s="721"/>
      <c r="AFV863" s="721"/>
      <c r="AFW863" s="721"/>
      <c r="AFX863" s="721"/>
      <c r="AFY863" s="721"/>
      <c r="AFZ863" s="721"/>
      <c r="AGA863" s="721"/>
      <c r="AGB863" s="721"/>
      <c r="AGC863" s="721"/>
      <c r="AGD863" s="721"/>
      <c r="AGE863" s="721"/>
      <c r="AGF863" s="721"/>
      <c r="AGG863" s="721"/>
      <c r="AGH863" s="721"/>
      <c r="AGI863" s="721"/>
      <c r="AGJ863" s="721"/>
      <c r="AGK863" s="721"/>
      <c r="AGL863" s="721"/>
      <c r="AGM863" s="721"/>
      <c r="AGN863" s="721"/>
      <c r="AGO863" s="721"/>
      <c r="AGP863" s="721"/>
      <c r="AGQ863" s="721"/>
      <c r="AGR863" s="721"/>
      <c r="AGS863" s="721"/>
      <c r="AGT863" s="721"/>
      <c r="AGU863" s="721"/>
      <c r="AGV863" s="721"/>
      <c r="AGW863" s="721"/>
      <c r="AGX863" s="721"/>
      <c r="AGY863" s="721"/>
      <c r="AGZ863" s="721"/>
      <c r="AHA863" s="721"/>
      <c r="AHB863" s="721"/>
      <c r="AHC863" s="721"/>
      <c r="AHD863" s="721"/>
      <c r="AHE863" s="721"/>
      <c r="AHF863" s="721"/>
      <c r="AHG863" s="721"/>
      <c r="AHH863" s="721"/>
      <c r="AHI863" s="721"/>
      <c r="AHJ863" s="721"/>
      <c r="AHK863" s="721"/>
      <c r="AHL863" s="721"/>
      <c r="AHM863" s="721"/>
      <c r="AHN863" s="721"/>
      <c r="AHO863" s="721"/>
      <c r="AHP863" s="721"/>
      <c r="AHQ863" s="721"/>
      <c r="AHR863" s="721"/>
      <c r="AHS863" s="721"/>
      <c r="AHT863" s="721"/>
      <c r="AHU863" s="721"/>
      <c r="AHV863" s="721"/>
      <c r="AHW863" s="721"/>
      <c r="AHX863" s="721"/>
      <c r="AHY863" s="721"/>
      <c r="AHZ863" s="721"/>
      <c r="AIA863" s="721"/>
      <c r="AIB863" s="721"/>
      <c r="AIC863" s="721"/>
      <c r="AID863" s="721"/>
      <c r="AIE863" s="721"/>
      <c r="AIF863" s="721"/>
      <c r="AIG863" s="721"/>
      <c r="AIH863" s="721"/>
      <c r="AII863" s="721"/>
      <c r="AIJ863" s="721"/>
      <c r="AIK863" s="721"/>
      <c r="AIL863" s="721"/>
      <c r="AIM863" s="721"/>
      <c r="AIN863" s="721"/>
      <c r="AIO863" s="721"/>
      <c r="AIP863" s="721"/>
      <c r="AIQ863" s="721"/>
      <c r="AIR863" s="721"/>
      <c r="AIS863" s="721"/>
      <c r="AIT863" s="721"/>
      <c r="AIU863" s="721"/>
      <c r="AIV863" s="721"/>
      <c r="AIW863" s="721"/>
      <c r="AIX863" s="721"/>
      <c r="AIY863" s="721"/>
      <c r="AIZ863" s="721"/>
      <c r="AJA863" s="721"/>
      <c r="AJB863" s="721"/>
      <c r="AJC863" s="721"/>
      <c r="AJD863" s="721"/>
      <c r="AJE863" s="721"/>
      <c r="AJF863" s="721"/>
      <c r="AJG863" s="721"/>
      <c r="AJH863" s="721"/>
      <c r="AJI863" s="721"/>
      <c r="AJJ863" s="721"/>
      <c r="AJK863" s="721"/>
      <c r="AJL863" s="721"/>
      <c r="AJM863" s="721"/>
      <c r="AJN863" s="721"/>
      <c r="AJO863" s="721"/>
      <c r="AJP863" s="721"/>
      <c r="AJQ863" s="721"/>
      <c r="AJR863" s="721"/>
      <c r="AJS863" s="721"/>
      <c r="AJT863" s="721"/>
      <c r="AJU863" s="721"/>
      <c r="AJV863" s="721"/>
      <c r="AJW863" s="721"/>
      <c r="AJX863" s="721"/>
      <c r="AJY863" s="721"/>
      <c r="AJZ863" s="721"/>
      <c r="AKA863" s="721"/>
      <c r="AKB863" s="721"/>
      <c r="AKC863" s="721"/>
      <c r="AKD863" s="721"/>
      <c r="AKE863" s="721"/>
      <c r="AKF863" s="721"/>
      <c r="AKG863" s="721"/>
      <c r="AKH863" s="721"/>
      <c r="AKI863" s="721"/>
      <c r="AKJ863" s="721"/>
      <c r="AKK863" s="721"/>
      <c r="AKL863" s="721"/>
      <c r="AKM863" s="721"/>
      <c r="AKN863" s="721"/>
      <c r="AKO863" s="721"/>
      <c r="AKP863" s="721"/>
      <c r="AKQ863" s="721"/>
      <c r="AKR863" s="721"/>
      <c r="AKS863" s="721"/>
      <c r="AKT863" s="721"/>
      <c r="AKU863" s="721"/>
      <c r="AKV863" s="721"/>
      <c r="AKW863" s="721"/>
      <c r="AKX863" s="721"/>
      <c r="AKY863" s="721"/>
      <c r="AKZ863" s="721"/>
      <c r="ALA863" s="721"/>
      <c r="ALB863" s="721"/>
      <c r="ALC863" s="721"/>
      <c r="ALD863" s="721"/>
      <c r="ALE863" s="721"/>
      <c r="ALF863" s="721"/>
      <c r="ALG863" s="721"/>
      <c r="ALH863" s="721"/>
      <c r="ALI863" s="721"/>
      <c r="ALJ863" s="721"/>
      <c r="ALK863" s="721"/>
      <c r="ALL863" s="721"/>
      <c r="ALM863" s="721"/>
      <c r="ALN863" s="721"/>
      <c r="ALO863" s="721"/>
      <c r="ALP863" s="721"/>
      <c r="ALQ863" s="721"/>
      <c r="ALR863" s="721"/>
      <c r="ALS863" s="721"/>
      <c r="ALT863" s="721"/>
      <c r="ALU863" s="721"/>
      <c r="ALV863" s="721"/>
      <c r="ALW863" s="721"/>
      <c r="ALX863" s="721"/>
      <c r="ALY863" s="721"/>
      <c r="ALZ863" s="721"/>
      <c r="AMA863" s="721"/>
      <c r="AMB863" s="721"/>
      <c r="AMC863" s="721"/>
      <c r="AMD863" s="721"/>
      <c r="AME863" s="721"/>
      <c r="AMF863" s="721"/>
      <c r="AMG863" s="721"/>
      <c r="AMH863" s="721"/>
      <c r="AMI863" s="721"/>
      <c r="AMJ863" s="721"/>
      <c r="AMK863" s="721"/>
      <c r="AML863" s="721"/>
      <c r="AMM863" s="721"/>
      <c r="AMN863" s="721"/>
      <c r="AMO863" s="721"/>
      <c r="AMP863" s="721"/>
      <c r="AMQ863" s="721"/>
      <c r="AMR863" s="721"/>
      <c r="AMS863" s="721"/>
      <c r="AMT863" s="721"/>
      <c r="AMU863" s="721"/>
      <c r="AMV863" s="721"/>
      <c r="AMW863" s="721"/>
      <c r="AMX863" s="721"/>
      <c r="AMY863" s="721"/>
      <c r="AMZ863" s="721"/>
      <c r="ANA863" s="721"/>
      <c r="ANB863" s="721"/>
      <c r="ANC863" s="721"/>
      <c r="AND863" s="721"/>
      <c r="ANE863" s="721"/>
      <c r="ANF863" s="721"/>
      <c r="ANG863" s="721"/>
      <c r="ANH863" s="721"/>
      <c r="ANI863" s="721"/>
      <c r="ANJ863" s="721"/>
      <c r="ANK863" s="721"/>
      <c r="ANL863" s="721"/>
      <c r="ANM863" s="721"/>
      <c r="ANN863" s="721"/>
      <c r="ANO863" s="721"/>
      <c r="ANP863" s="721"/>
      <c r="ANQ863" s="721"/>
      <c r="ANR863" s="721"/>
      <c r="ANS863" s="721"/>
      <c r="ANT863" s="721"/>
      <c r="ANU863" s="721"/>
      <c r="ANV863" s="721"/>
      <c r="ANW863" s="721"/>
      <c r="ANX863" s="721"/>
      <c r="ANY863" s="721"/>
      <c r="ANZ863" s="721"/>
      <c r="AOA863" s="721"/>
      <c r="AOB863" s="721"/>
      <c r="AOC863" s="721"/>
      <c r="AOD863" s="721"/>
      <c r="AOE863" s="721"/>
      <c r="AOF863" s="721"/>
      <c r="AOG863" s="721"/>
      <c r="AOH863" s="721"/>
      <c r="AOI863" s="721"/>
      <c r="AOJ863" s="721"/>
      <c r="AOK863" s="721"/>
      <c r="AOL863" s="721"/>
      <c r="AOM863" s="721"/>
      <c r="AON863" s="721"/>
      <c r="AOO863" s="721"/>
      <c r="AOP863" s="721"/>
      <c r="AOQ863" s="721"/>
      <c r="AOR863" s="721"/>
      <c r="AOS863" s="721"/>
      <c r="AOT863" s="721"/>
      <c r="AOU863" s="721"/>
      <c r="AOV863" s="721"/>
      <c r="AOW863" s="721"/>
      <c r="AOX863" s="721"/>
      <c r="AOY863" s="721"/>
      <c r="AOZ863" s="721"/>
      <c r="APA863" s="721"/>
      <c r="APB863" s="721"/>
      <c r="APC863" s="721"/>
      <c r="APD863" s="721"/>
      <c r="APE863" s="721"/>
      <c r="APF863" s="721"/>
      <c r="APG863" s="721"/>
      <c r="APH863" s="721"/>
      <c r="API863" s="721"/>
      <c r="APJ863" s="721"/>
      <c r="APK863" s="721"/>
      <c r="APL863" s="721"/>
      <c r="APM863" s="721"/>
      <c r="APN863" s="721"/>
      <c r="APO863" s="721"/>
      <c r="APP863" s="721"/>
      <c r="APQ863" s="721"/>
      <c r="APR863" s="721"/>
      <c r="APS863" s="721"/>
      <c r="APT863" s="721"/>
      <c r="APU863" s="721"/>
      <c r="APV863" s="721"/>
      <c r="APW863" s="721"/>
      <c r="APX863" s="721"/>
      <c r="APY863" s="721"/>
      <c r="APZ863" s="721"/>
      <c r="AQA863" s="721"/>
      <c r="AQB863" s="721"/>
      <c r="AQC863" s="721"/>
      <c r="AQD863" s="721"/>
      <c r="AQE863" s="721"/>
      <c r="AQF863" s="721"/>
      <c r="AQG863" s="721"/>
      <c r="AQH863" s="721"/>
      <c r="AQI863" s="721"/>
      <c r="AQJ863" s="721"/>
      <c r="AQK863" s="721"/>
      <c r="AQL863" s="721"/>
      <c r="AQM863" s="721"/>
      <c r="AQN863" s="721"/>
      <c r="AQO863" s="721"/>
      <c r="AQP863" s="721"/>
      <c r="AQQ863" s="721"/>
      <c r="AQR863" s="721"/>
      <c r="AQS863" s="721"/>
      <c r="AQT863" s="721"/>
      <c r="AQU863" s="721"/>
      <c r="AQV863" s="721"/>
      <c r="AQW863" s="721"/>
      <c r="AQX863" s="721"/>
      <c r="AQY863" s="721"/>
      <c r="AQZ863" s="721"/>
      <c r="ARA863" s="721"/>
      <c r="ARB863" s="721"/>
      <c r="ARC863" s="721"/>
      <c r="ARD863" s="721"/>
      <c r="ARE863" s="721"/>
      <c r="ARF863" s="721"/>
      <c r="ARG863" s="721"/>
      <c r="ARH863" s="721"/>
      <c r="ARI863" s="721"/>
      <c r="ARJ863" s="721"/>
      <c r="ARK863" s="721"/>
      <c r="ARL863" s="721"/>
      <c r="ARM863" s="721"/>
      <c r="ARN863" s="721"/>
      <c r="ARO863" s="721"/>
      <c r="ARP863" s="721"/>
      <c r="ARQ863" s="721"/>
      <c r="ARR863" s="721"/>
      <c r="ARS863" s="721"/>
      <c r="ART863" s="721"/>
      <c r="ARU863" s="721"/>
      <c r="ARV863" s="721"/>
      <c r="ARW863" s="721"/>
      <c r="ARX863" s="721"/>
      <c r="ARY863" s="721"/>
      <c r="ARZ863" s="721"/>
      <c r="ASA863" s="721"/>
      <c r="ASB863" s="721"/>
      <c r="ASC863" s="721"/>
      <c r="ASD863" s="721"/>
      <c r="ASE863" s="721"/>
      <c r="ASF863" s="721"/>
      <c r="ASG863" s="721"/>
      <c r="ASH863" s="721"/>
      <c r="ASI863" s="721"/>
      <c r="ASJ863" s="721"/>
      <c r="ASK863" s="721"/>
      <c r="ASL863" s="721"/>
      <c r="ASM863" s="721"/>
      <c r="ASN863" s="721"/>
      <c r="ASO863" s="721"/>
      <c r="ASP863" s="721"/>
      <c r="ASQ863" s="721"/>
      <c r="ASR863" s="721"/>
      <c r="ASS863" s="721"/>
      <c r="AST863" s="721"/>
      <c r="ASU863" s="721"/>
      <c r="ASV863" s="721"/>
      <c r="ASW863" s="721"/>
      <c r="ASX863" s="721"/>
      <c r="ASY863" s="721"/>
      <c r="ASZ863" s="721"/>
      <c r="ATA863" s="721"/>
      <c r="ATB863" s="721"/>
      <c r="ATC863" s="721"/>
      <c r="ATD863" s="721"/>
      <c r="ATE863" s="721"/>
      <c r="ATF863" s="721"/>
      <c r="ATG863" s="721"/>
      <c r="ATH863" s="721"/>
      <c r="ATI863" s="721"/>
      <c r="ATJ863" s="721"/>
      <c r="ATK863" s="721"/>
      <c r="ATL863" s="721"/>
      <c r="ATM863" s="721"/>
      <c r="ATN863" s="721"/>
      <c r="ATO863" s="721"/>
      <c r="ATP863" s="721"/>
      <c r="ATQ863" s="721"/>
      <c r="ATR863" s="721"/>
      <c r="ATS863" s="721"/>
      <c r="ATT863" s="721"/>
      <c r="ATU863" s="721"/>
      <c r="ATV863" s="721"/>
      <c r="ATW863" s="721"/>
      <c r="ATX863" s="721"/>
      <c r="ATY863" s="721"/>
      <c r="ATZ863" s="721"/>
      <c r="AUA863" s="721"/>
      <c r="AUB863" s="721"/>
      <c r="AUC863" s="721"/>
      <c r="AUD863" s="721"/>
      <c r="AUE863" s="721"/>
      <c r="AUF863" s="721"/>
      <c r="AUG863" s="721"/>
      <c r="AUH863" s="721"/>
      <c r="AUI863" s="721"/>
      <c r="AUJ863" s="721"/>
      <c r="AUK863" s="721"/>
      <c r="AUL863" s="721"/>
      <c r="AUM863" s="721"/>
      <c r="AUN863" s="721"/>
      <c r="AUO863" s="721"/>
      <c r="AUP863" s="721"/>
      <c r="AUQ863" s="721"/>
      <c r="AUR863" s="721"/>
      <c r="AUS863" s="721"/>
      <c r="AUT863" s="721"/>
      <c r="AUU863" s="721"/>
      <c r="AUV863" s="721"/>
      <c r="AUW863" s="721"/>
      <c r="AUX863" s="721"/>
      <c r="AUY863" s="721"/>
      <c r="AUZ863" s="721"/>
      <c r="AVA863" s="721"/>
      <c r="AVB863" s="721"/>
      <c r="AVC863" s="721"/>
      <c r="AVD863" s="721"/>
      <c r="AVE863" s="721"/>
      <c r="AVF863" s="721"/>
      <c r="AVG863" s="721"/>
      <c r="AVH863" s="721"/>
      <c r="AVI863" s="721"/>
      <c r="AVJ863" s="721"/>
      <c r="AVK863" s="721"/>
    </row>
    <row r="864" spans="1:1259">
      <c r="A864" s="716"/>
      <c r="B864" s="723"/>
      <c r="C864" s="723"/>
      <c r="D864" s="714" t="s">
        <v>3247</v>
      </c>
      <c r="E864" s="676" t="s">
        <v>3276</v>
      </c>
      <c r="F864" s="703"/>
      <c r="G864" s="703"/>
      <c r="H864" s="703"/>
      <c r="I864" s="698" t="s">
        <v>1699</v>
      </c>
      <c r="J864" s="704"/>
      <c r="K864" s="705" t="s">
        <v>4920</v>
      </c>
      <c r="L864" s="703" t="s">
        <v>3319</v>
      </c>
      <c r="M864" s="706">
        <v>44547</v>
      </c>
      <c r="N864" s="706">
        <v>44547</v>
      </c>
      <c r="O864" s="706"/>
      <c r="P864" s="704"/>
      <c r="Q864" s="704"/>
      <c r="R864" s="704"/>
      <c r="S864" s="703" t="s">
        <v>3515</v>
      </c>
      <c r="T864" s="703">
        <v>60</v>
      </c>
      <c r="U864" s="703"/>
      <c r="V864" s="703" t="s">
        <v>985</v>
      </c>
      <c r="W864" s="703">
        <v>400</v>
      </c>
      <c r="X864" s="707">
        <v>768</v>
      </c>
      <c r="Y864" s="539">
        <f t="shared" si="39"/>
        <v>307200</v>
      </c>
      <c r="Z864" s="680">
        <v>0.46500000000000002</v>
      </c>
      <c r="AA864" s="681">
        <f t="shared" si="40"/>
        <v>142848</v>
      </c>
      <c r="AB864" s="682"/>
      <c r="AC864" s="683">
        <v>0</v>
      </c>
      <c r="AD864" s="692"/>
      <c r="AE864" s="684"/>
      <c r="AF864" s="695">
        <f t="shared" si="41"/>
        <v>142848</v>
      </c>
      <c r="AG864" s="676" t="s">
        <v>1073</v>
      </c>
      <c r="AH864" s="676"/>
      <c r="AI864" s="685">
        <v>60</v>
      </c>
      <c r="AJ864" s="676" t="s">
        <v>3320</v>
      </c>
      <c r="AK864" s="696" t="s">
        <v>1149</v>
      </c>
      <c r="AL864" s="676">
        <v>77494</v>
      </c>
      <c r="AM864" s="676" t="s">
        <v>52</v>
      </c>
      <c r="AN864" s="676"/>
      <c r="AO864" s="676"/>
      <c r="AP864" s="688" t="s">
        <v>38</v>
      </c>
      <c r="AQ864" s="688" t="s">
        <v>37</v>
      </c>
      <c r="AR864" s="688" t="s">
        <v>1257</v>
      </c>
      <c r="AS864" s="715"/>
      <c r="AT864" s="715"/>
      <c r="AU864" s="715"/>
      <c r="AV864" s="680">
        <v>0.46500000000000002</v>
      </c>
      <c r="AW864" s="721"/>
      <c r="AX864" s="721"/>
      <c r="AY864" s="721"/>
      <c r="AZ864" s="721"/>
      <c r="BA864" s="721"/>
      <c r="BB864" s="721"/>
      <c r="BC864" s="721"/>
      <c r="BD864" s="721"/>
      <c r="BE864" s="721"/>
      <c r="BF864" s="721"/>
      <c r="BG864" s="721"/>
      <c r="BH864" s="721"/>
      <c r="BI864" s="721"/>
      <c r="BJ864" s="721"/>
      <c r="BK864" s="721"/>
      <c r="BL864" s="721"/>
      <c r="BM864" s="721"/>
      <c r="BN864" s="721"/>
      <c r="BO864" s="721"/>
      <c r="BP864" s="721"/>
      <c r="BQ864" s="721"/>
      <c r="BR864" s="721"/>
      <c r="BS864" s="721"/>
      <c r="BT864" s="721"/>
      <c r="BU864" s="721"/>
      <c r="BV864" s="721"/>
      <c r="BW864" s="721"/>
      <c r="BX864" s="721"/>
      <c r="BY864" s="721"/>
      <c r="BZ864" s="721"/>
      <c r="CA864" s="721"/>
      <c r="CB864" s="721"/>
      <c r="CC864" s="721"/>
      <c r="CD864" s="721"/>
      <c r="CE864" s="721"/>
      <c r="CF864" s="721"/>
      <c r="CG864" s="721"/>
      <c r="CH864" s="721"/>
      <c r="CI864" s="721"/>
      <c r="CJ864" s="721"/>
      <c r="CK864" s="721"/>
      <c r="CL864" s="721"/>
      <c r="CM864" s="721"/>
      <c r="CN864" s="721"/>
      <c r="CO864" s="721"/>
      <c r="CP864" s="721"/>
      <c r="CQ864" s="721"/>
      <c r="CR864" s="721"/>
      <c r="CS864" s="721"/>
      <c r="CT864" s="721"/>
      <c r="CU864" s="721"/>
      <c r="CV864" s="721"/>
      <c r="CW864" s="721"/>
      <c r="CX864" s="721"/>
      <c r="CY864" s="721"/>
      <c r="CZ864" s="721"/>
      <c r="DA864" s="721"/>
      <c r="DB864" s="721"/>
      <c r="DC864" s="721"/>
      <c r="DD864" s="721"/>
      <c r="DE864" s="721"/>
      <c r="DF864" s="721"/>
      <c r="DG864" s="721"/>
      <c r="DH864" s="721"/>
      <c r="DI864" s="721"/>
      <c r="DJ864" s="721"/>
      <c r="DK864" s="721"/>
      <c r="DL864" s="721"/>
      <c r="DM864" s="721"/>
      <c r="DN864" s="721"/>
      <c r="DO864" s="721"/>
      <c r="DP864" s="721"/>
      <c r="DQ864" s="721"/>
      <c r="DR864" s="721"/>
      <c r="DS864" s="721"/>
      <c r="DT864" s="721"/>
      <c r="DU864" s="721"/>
      <c r="DV864" s="721"/>
      <c r="DW864" s="721"/>
      <c r="DX864" s="721"/>
      <c r="DY864" s="721"/>
      <c r="DZ864" s="721"/>
      <c r="EA864" s="721"/>
      <c r="EB864" s="721"/>
      <c r="EC864" s="721"/>
      <c r="ED864" s="721"/>
      <c r="EE864" s="721"/>
      <c r="EF864" s="721"/>
      <c r="EG864" s="721"/>
      <c r="EH864" s="721"/>
      <c r="EI864" s="721"/>
      <c r="EJ864" s="721"/>
      <c r="EK864" s="721"/>
      <c r="EL864" s="721"/>
      <c r="EM864" s="721"/>
      <c r="EN864" s="721"/>
      <c r="EO864" s="721"/>
      <c r="EP864" s="721"/>
      <c r="EQ864" s="721"/>
      <c r="ER864" s="721"/>
      <c r="ES864" s="721"/>
      <c r="ET864" s="721"/>
      <c r="EU864" s="721"/>
      <c r="EV864" s="721"/>
      <c r="EW864" s="721"/>
      <c r="EX864" s="721"/>
      <c r="EY864" s="721"/>
      <c r="EZ864" s="721"/>
      <c r="FA864" s="721"/>
      <c r="FB864" s="721"/>
      <c r="FC864" s="721"/>
      <c r="FD864" s="721"/>
      <c r="FE864" s="721"/>
      <c r="FF864" s="721"/>
      <c r="FG864" s="721"/>
      <c r="FH864" s="721"/>
      <c r="FI864" s="721"/>
      <c r="FJ864" s="721"/>
      <c r="FK864" s="721"/>
      <c r="FL864" s="721"/>
      <c r="FM864" s="721"/>
      <c r="FN864" s="721"/>
      <c r="FO864" s="721"/>
      <c r="FP864" s="721"/>
      <c r="FQ864" s="721"/>
      <c r="FR864" s="721"/>
      <c r="FS864" s="721"/>
      <c r="FT864" s="721"/>
      <c r="FU864" s="721"/>
      <c r="FV864" s="721"/>
      <c r="FW864" s="721"/>
      <c r="FX864" s="721"/>
      <c r="FY864" s="721"/>
      <c r="FZ864" s="721"/>
      <c r="GA864" s="721"/>
      <c r="GB864" s="721"/>
      <c r="GC864" s="721"/>
      <c r="GD864" s="721"/>
      <c r="GE864" s="721"/>
      <c r="GF864" s="721"/>
      <c r="GG864" s="721"/>
      <c r="GH864" s="721"/>
      <c r="GI864" s="721"/>
      <c r="GJ864" s="721"/>
      <c r="GK864" s="721"/>
      <c r="GL864" s="721"/>
      <c r="GM864" s="721"/>
      <c r="GN864" s="721"/>
      <c r="GO864" s="721"/>
      <c r="GP864" s="721"/>
      <c r="GQ864" s="721"/>
      <c r="GR864" s="721"/>
      <c r="GS864" s="721"/>
      <c r="GT864" s="721"/>
      <c r="GU864" s="721"/>
      <c r="GV864" s="721"/>
      <c r="GW864" s="721"/>
      <c r="GX864" s="721"/>
      <c r="GY864" s="721"/>
      <c r="GZ864" s="721"/>
      <c r="HA864" s="721"/>
      <c r="HB864" s="721"/>
      <c r="HC864" s="721"/>
      <c r="HD864" s="721"/>
      <c r="HE864" s="721"/>
      <c r="HF864" s="721"/>
      <c r="HG864" s="721"/>
      <c r="HH864" s="721"/>
      <c r="HI864" s="721"/>
      <c r="HJ864" s="721"/>
      <c r="HK864" s="721"/>
      <c r="HL864" s="721"/>
      <c r="HM864" s="721"/>
      <c r="HN864" s="721"/>
      <c r="HO864" s="721"/>
      <c r="HP864" s="721"/>
      <c r="HQ864" s="721"/>
      <c r="HR864" s="721"/>
      <c r="HS864" s="721"/>
      <c r="HT864" s="721"/>
      <c r="HU864" s="721"/>
      <c r="HV864" s="721"/>
      <c r="HW864" s="721"/>
      <c r="HX864" s="721"/>
      <c r="HY864" s="721"/>
      <c r="HZ864" s="721"/>
      <c r="IA864" s="721"/>
      <c r="IB864" s="721"/>
      <c r="IC864" s="721"/>
      <c r="ID864" s="721"/>
      <c r="IE864" s="721"/>
      <c r="IF864" s="721"/>
      <c r="IG864" s="721"/>
      <c r="IH864" s="721"/>
      <c r="II864" s="721"/>
      <c r="IJ864" s="721"/>
      <c r="IK864" s="721"/>
      <c r="IL864" s="721"/>
      <c r="IM864" s="721"/>
      <c r="IN864" s="721"/>
      <c r="IO864" s="721"/>
      <c r="IP864" s="721"/>
      <c r="IQ864" s="721"/>
      <c r="IR864" s="721"/>
      <c r="IS864" s="721"/>
      <c r="IT864" s="721"/>
      <c r="IU864" s="721"/>
      <c r="IV864" s="721"/>
      <c r="IW864" s="721"/>
      <c r="IX864" s="721"/>
      <c r="IY864" s="721"/>
      <c r="IZ864" s="721"/>
      <c r="JA864" s="721"/>
      <c r="JB864" s="721"/>
      <c r="JC864" s="721"/>
      <c r="JD864" s="721"/>
      <c r="JE864" s="721"/>
      <c r="JF864" s="721"/>
      <c r="JG864" s="721"/>
      <c r="JH864" s="721"/>
      <c r="JI864" s="721"/>
      <c r="JJ864" s="721"/>
      <c r="JK864" s="721"/>
      <c r="JL864" s="721"/>
      <c r="JM864" s="721"/>
      <c r="JN864" s="721"/>
      <c r="JO864" s="721"/>
      <c r="JP864" s="721"/>
      <c r="JQ864" s="721"/>
      <c r="JR864" s="721"/>
      <c r="JS864" s="721"/>
      <c r="JT864" s="721"/>
      <c r="JU864" s="721"/>
      <c r="JV864" s="721"/>
      <c r="JW864" s="721"/>
      <c r="JX864" s="721"/>
      <c r="JY864" s="721"/>
      <c r="JZ864" s="721"/>
      <c r="KA864" s="721"/>
      <c r="KB864" s="721"/>
      <c r="KC864" s="721"/>
      <c r="KD864" s="721"/>
      <c r="KE864" s="721"/>
      <c r="KF864" s="721"/>
      <c r="KG864" s="721"/>
      <c r="KH864" s="721"/>
      <c r="KI864" s="721"/>
      <c r="KJ864" s="721"/>
      <c r="KK864" s="721"/>
      <c r="KL864" s="721"/>
      <c r="KM864" s="721"/>
      <c r="KN864" s="721"/>
      <c r="KO864" s="721"/>
      <c r="KP864" s="721"/>
      <c r="KQ864" s="721"/>
      <c r="KR864" s="721"/>
      <c r="KS864" s="721"/>
      <c r="KT864" s="721"/>
      <c r="KU864" s="721"/>
      <c r="KV864" s="721"/>
      <c r="KW864" s="721"/>
      <c r="KX864" s="721"/>
      <c r="KY864" s="721"/>
      <c r="KZ864" s="721"/>
      <c r="LA864" s="721"/>
      <c r="LB864" s="721"/>
      <c r="LC864" s="721"/>
      <c r="LD864" s="721"/>
      <c r="LE864" s="721"/>
      <c r="LF864" s="721"/>
      <c r="LG864" s="721"/>
      <c r="LH864" s="721"/>
      <c r="LI864" s="721"/>
      <c r="LJ864" s="721"/>
      <c r="LK864" s="721"/>
      <c r="LL864" s="721"/>
      <c r="LM864" s="721"/>
      <c r="LN864" s="721"/>
      <c r="LO864" s="721"/>
      <c r="LP864" s="721"/>
      <c r="LQ864" s="721"/>
      <c r="LR864" s="721"/>
      <c r="LS864" s="721"/>
      <c r="LT864" s="721"/>
      <c r="LU864" s="721"/>
      <c r="LV864" s="721"/>
      <c r="LW864" s="721"/>
      <c r="LX864" s="721"/>
      <c r="LY864" s="721"/>
      <c r="LZ864" s="721"/>
      <c r="MA864" s="721"/>
      <c r="MB864" s="721"/>
      <c r="MC864" s="721"/>
      <c r="MD864" s="721"/>
      <c r="ME864" s="721"/>
      <c r="MF864" s="721"/>
      <c r="MG864" s="721"/>
      <c r="MH864" s="721"/>
      <c r="MI864" s="721"/>
      <c r="MJ864" s="721"/>
      <c r="MK864" s="721"/>
      <c r="ML864" s="721"/>
      <c r="MM864" s="721"/>
      <c r="MN864" s="721"/>
      <c r="MO864" s="721"/>
      <c r="MP864" s="721"/>
      <c r="MQ864" s="721"/>
      <c r="MR864" s="721"/>
      <c r="MS864" s="721"/>
      <c r="MT864" s="721"/>
      <c r="MU864" s="721"/>
      <c r="MV864" s="721"/>
      <c r="MW864" s="721"/>
      <c r="MX864" s="721"/>
      <c r="MY864" s="721"/>
      <c r="MZ864" s="721"/>
      <c r="NA864" s="721"/>
      <c r="NB864" s="721"/>
      <c r="NC864" s="721"/>
      <c r="ND864" s="721"/>
      <c r="NE864" s="721"/>
      <c r="NF864" s="721"/>
      <c r="NG864" s="721"/>
      <c r="NH864" s="721"/>
      <c r="NI864" s="721"/>
      <c r="NJ864" s="721"/>
      <c r="NK864" s="721"/>
      <c r="NL864" s="721"/>
      <c r="NM864" s="721"/>
      <c r="NN864" s="721"/>
      <c r="NO864" s="721"/>
      <c r="NP864" s="721"/>
      <c r="NQ864" s="721"/>
      <c r="NR864" s="721"/>
      <c r="NS864" s="721"/>
      <c r="NT864" s="721"/>
      <c r="NU864" s="721"/>
      <c r="NV864" s="721"/>
      <c r="NW864" s="721"/>
      <c r="NX864" s="721"/>
      <c r="NY864" s="721"/>
      <c r="NZ864" s="721"/>
      <c r="OA864" s="721"/>
      <c r="OB864" s="721"/>
      <c r="OC864" s="721"/>
      <c r="OD864" s="721"/>
      <c r="OE864" s="721"/>
      <c r="OF864" s="721"/>
      <c r="OG864" s="721"/>
      <c r="OH864" s="721"/>
      <c r="OI864" s="721"/>
      <c r="OJ864" s="721"/>
      <c r="OK864" s="721"/>
      <c r="OL864" s="721"/>
      <c r="OM864" s="721"/>
      <c r="ON864" s="721"/>
      <c r="OO864" s="721"/>
      <c r="OP864" s="721"/>
      <c r="OQ864" s="721"/>
      <c r="OR864" s="721"/>
      <c r="OS864" s="721"/>
      <c r="OT864" s="721"/>
      <c r="OU864" s="721"/>
      <c r="OV864" s="721"/>
      <c r="OW864" s="721"/>
      <c r="OX864" s="721"/>
      <c r="OY864" s="721"/>
      <c r="OZ864" s="721"/>
      <c r="PA864" s="721"/>
      <c r="PB864" s="721"/>
      <c r="PC864" s="721"/>
      <c r="PD864" s="721"/>
      <c r="PE864" s="721"/>
      <c r="PF864" s="721"/>
      <c r="PG864" s="721"/>
      <c r="PH864" s="721"/>
      <c r="PI864" s="721"/>
      <c r="PJ864" s="721"/>
      <c r="PK864" s="721"/>
      <c r="PL864" s="721"/>
      <c r="PM864" s="721"/>
      <c r="PN864" s="721"/>
      <c r="PO864" s="721"/>
      <c r="PP864" s="721"/>
      <c r="PQ864" s="721"/>
      <c r="PR864" s="721"/>
      <c r="PS864" s="721"/>
      <c r="PT864" s="721"/>
      <c r="PU864" s="721"/>
      <c r="PV864" s="721"/>
      <c r="PW864" s="721"/>
      <c r="PX864" s="721"/>
      <c r="PY864" s="721"/>
      <c r="PZ864" s="721"/>
      <c r="QA864" s="721"/>
      <c r="QB864" s="721"/>
      <c r="QC864" s="721"/>
      <c r="QD864" s="721"/>
      <c r="QE864" s="721"/>
      <c r="QF864" s="721"/>
      <c r="QG864" s="721"/>
      <c r="QH864" s="721"/>
      <c r="QI864" s="721"/>
      <c r="QJ864" s="721"/>
      <c r="QK864" s="721"/>
      <c r="QL864" s="721"/>
      <c r="QM864" s="721"/>
      <c r="QN864" s="721"/>
      <c r="QO864" s="721"/>
      <c r="QP864" s="721"/>
      <c r="QQ864" s="721"/>
      <c r="QR864" s="721"/>
      <c r="QS864" s="721"/>
      <c r="QT864" s="721"/>
      <c r="QU864" s="721"/>
      <c r="QV864" s="721"/>
      <c r="QW864" s="721"/>
      <c r="QX864" s="721"/>
      <c r="QY864" s="721"/>
      <c r="QZ864" s="721"/>
      <c r="RA864" s="721"/>
      <c r="RB864" s="721"/>
      <c r="RC864" s="721"/>
      <c r="RD864" s="721"/>
      <c r="RE864" s="721"/>
      <c r="RF864" s="721"/>
      <c r="RG864" s="721"/>
      <c r="RH864" s="721"/>
      <c r="RI864" s="721"/>
      <c r="RJ864" s="721"/>
      <c r="RK864" s="721"/>
      <c r="RL864" s="721"/>
      <c r="RM864" s="721"/>
      <c r="RN864" s="721"/>
      <c r="RO864" s="721"/>
      <c r="RP864" s="721"/>
      <c r="RQ864" s="721"/>
      <c r="RR864" s="721"/>
      <c r="RS864" s="721"/>
      <c r="RT864" s="721"/>
      <c r="RU864" s="721"/>
      <c r="RV864" s="721"/>
      <c r="RW864" s="721"/>
      <c r="RX864" s="721"/>
      <c r="RY864" s="721"/>
      <c r="RZ864" s="721"/>
      <c r="SA864" s="721"/>
      <c r="SB864" s="721"/>
      <c r="SC864" s="721"/>
      <c r="SD864" s="721"/>
      <c r="SE864" s="721"/>
      <c r="SF864" s="721"/>
      <c r="SG864" s="721"/>
      <c r="SH864" s="721"/>
      <c r="SI864" s="721"/>
      <c r="SJ864" s="721"/>
      <c r="SK864" s="721"/>
      <c r="SL864" s="721"/>
      <c r="SM864" s="721"/>
      <c r="SN864" s="721"/>
      <c r="SO864" s="721"/>
      <c r="SP864" s="721"/>
      <c r="SQ864" s="721"/>
      <c r="SR864" s="721"/>
      <c r="SS864" s="721"/>
      <c r="ST864" s="721"/>
      <c r="SU864" s="721"/>
      <c r="SV864" s="721"/>
      <c r="SW864" s="721"/>
      <c r="SX864" s="721"/>
      <c r="SY864" s="721"/>
      <c r="SZ864" s="721"/>
      <c r="TA864" s="721"/>
      <c r="TB864" s="721"/>
      <c r="TC864" s="721"/>
      <c r="TD864" s="721"/>
      <c r="TE864" s="721"/>
      <c r="TF864" s="721"/>
      <c r="TG864" s="721"/>
      <c r="TH864" s="721"/>
      <c r="TI864" s="721"/>
      <c r="TJ864" s="721"/>
      <c r="TK864" s="721"/>
      <c r="TL864" s="721"/>
      <c r="TM864" s="721"/>
      <c r="TN864" s="721"/>
      <c r="TO864" s="721"/>
      <c r="TP864" s="721"/>
      <c r="TQ864" s="721"/>
      <c r="TR864" s="721"/>
      <c r="TS864" s="721"/>
      <c r="TT864" s="721"/>
      <c r="TU864" s="721"/>
      <c r="TV864" s="721"/>
      <c r="TW864" s="721"/>
      <c r="TX864" s="721"/>
      <c r="TY864" s="721"/>
      <c r="TZ864" s="721"/>
      <c r="UA864" s="721"/>
      <c r="UB864" s="721"/>
      <c r="UC864" s="721"/>
      <c r="UD864" s="721"/>
      <c r="UE864" s="721"/>
      <c r="UF864" s="721"/>
      <c r="UG864" s="721"/>
      <c r="UH864" s="721"/>
      <c r="UI864" s="721"/>
      <c r="UJ864" s="721"/>
      <c r="UK864" s="721"/>
      <c r="UL864" s="721"/>
      <c r="UM864" s="721"/>
      <c r="UN864" s="721"/>
      <c r="UO864" s="721"/>
      <c r="UP864" s="721"/>
      <c r="UQ864" s="721"/>
      <c r="UR864" s="721"/>
      <c r="US864" s="721"/>
      <c r="UT864" s="721"/>
      <c r="UU864" s="721"/>
      <c r="UV864" s="721"/>
      <c r="UW864" s="721"/>
      <c r="UX864" s="721"/>
      <c r="UY864" s="721"/>
      <c r="UZ864" s="721"/>
      <c r="VA864" s="721"/>
      <c r="VB864" s="721"/>
      <c r="VC864" s="721"/>
      <c r="VD864" s="721"/>
      <c r="VE864" s="721"/>
      <c r="VF864" s="721"/>
      <c r="VG864" s="721"/>
      <c r="VH864" s="721"/>
      <c r="VI864" s="721"/>
      <c r="VJ864" s="721"/>
      <c r="VK864" s="721"/>
      <c r="VL864" s="721"/>
      <c r="VM864" s="721"/>
      <c r="VN864" s="721"/>
      <c r="VO864" s="721"/>
      <c r="VP864" s="721"/>
      <c r="VQ864" s="721"/>
      <c r="VR864" s="721"/>
      <c r="VS864" s="721"/>
      <c r="VT864" s="721"/>
      <c r="VU864" s="721"/>
      <c r="VV864" s="721"/>
      <c r="VW864" s="721"/>
      <c r="VX864" s="721"/>
      <c r="VY864" s="721"/>
      <c r="VZ864" s="721"/>
      <c r="WA864" s="721"/>
      <c r="WB864" s="721"/>
      <c r="WC864" s="721"/>
      <c r="WD864" s="721"/>
      <c r="WE864" s="721"/>
      <c r="WF864" s="721"/>
      <c r="WG864" s="721"/>
      <c r="WH864" s="721"/>
      <c r="WI864" s="721"/>
      <c r="WJ864" s="721"/>
      <c r="WK864" s="721"/>
      <c r="WL864" s="721"/>
      <c r="WM864" s="721"/>
      <c r="WN864" s="721"/>
      <c r="WO864" s="721"/>
      <c r="WP864" s="721"/>
      <c r="WQ864" s="721"/>
      <c r="WR864" s="721"/>
      <c r="WS864" s="721"/>
      <c r="WT864" s="721"/>
      <c r="WU864" s="721"/>
      <c r="WV864" s="721"/>
      <c r="WW864" s="721"/>
      <c r="WX864" s="721"/>
      <c r="WY864" s="721"/>
      <c r="WZ864" s="721"/>
      <c r="XA864" s="721"/>
      <c r="XB864" s="721"/>
      <c r="XC864" s="721"/>
      <c r="XD864" s="721"/>
      <c r="XE864" s="721"/>
      <c r="XF864" s="721"/>
      <c r="XG864" s="721"/>
      <c r="XH864" s="721"/>
      <c r="XI864" s="721"/>
      <c r="XJ864" s="721"/>
      <c r="XK864" s="721"/>
      <c r="XL864" s="721"/>
      <c r="XM864" s="721"/>
      <c r="XN864" s="721"/>
      <c r="XO864" s="721"/>
      <c r="XP864" s="721"/>
      <c r="XQ864" s="721"/>
      <c r="XR864" s="721"/>
      <c r="XS864" s="721"/>
      <c r="XT864" s="721"/>
      <c r="XU864" s="721"/>
      <c r="XV864" s="721"/>
      <c r="XW864" s="721"/>
      <c r="XX864" s="721"/>
      <c r="XY864" s="721"/>
      <c r="XZ864" s="721"/>
      <c r="YA864" s="721"/>
      <c r="YB864" s="721"/>
      <c r="YC864" s="721"/>
      <c r="YD864" s="721"/>
      <c r="YE864" s="721"/>
      <c r="YF864" s="721"/>
      <c r="YG864" s="721"/>
      <c r="YH864" s="721"/>
      <c r="YI864" s="721"/>
      <c r="YJ864" s="721"/>
      <c r="YK864" s="721"/>
      <c r="YL864" s="721"/>
      <c r="YM864" s="721"/>
      <c r="YN864" s="721"/>
      <c r="YO864" s="721"/>
      <c r="YP864" s="721"/>
      <c r="YQ864" s="721"/>
      <c r="YR864" s="721"/>
      <c r="YS864" s="721"/>
      <c r="YT864" s="721"/>
      <c r="YU864" s="721"/>
      <c r="YV864" s="721"/>
      <c r="YW864" s="721"/>
      <c r="YX864" s="721"/>
      <c r="YY864" s="721"/>
      <c r="YZ864" s="721"/>
      <c r="ZA864" s="721"/>
      <c r="ZB864" s="721"/>
      <c r="ZC864" s="721"/>
      <c r="ZD864" s="721"/>
      <c r="ZE864" s="721"/>
      <c r="ZF864" s="721"/>
      <c r="ZG864" s="721"/>
      <c r="ZH864" s="721"/>
      <c r="ZI864" s="721"/>
      <c r="ZJ864" s="721"/>
      <c r="ZK864" s="721"/>
      <c r="ZL864" s="721"/>
      <c r="ZM864" s="721"/>
      <c r="ZN864" s="721"/>
      <c r="ZO864" s="721"/>
      <c r="ZP864" s="721"/>
      <c r="ZQ864" s="721"/>
      <c r="ZR864" s="721"/>
      <c r="ZS864" s="721"/>
      <c r="ZT864" s="721"/>
      <c r="ZU864" s="721"/>
      <c r="ZV864" s="721"/>
      <c r="ZW864" s="721"/>
      <c r="ZX864" s="721"/>
      <c r="ZY864" s="721"/>
      <c r="ZZ864" s="721"/>
      <c r="AAA864" s="721"/>
      <c r="AAB864" s="721"/>
      <c r="AAC864" s="721"/>
      <c r="AAD864" s="721"/>
      <c r="AAE864" s="721"/>
      <c r="AAF864" s="721"/>
      <c r="AAG864" s="721"/>
      <c r="AAH864" s="721"/>
      <c r="AAI864" s="721"/>
      <c r="AAJ864" s="721"/>
      <c r="AAK864" s="721"/>
      <c r="AAL864" s="721"/>
      <c r="AAM864" s="721"/>
      <c r="AAN864" s="721"/>
      <c r="AAO864" s="721"/>
      <c r="AAP864" s="721"/>
      <c r="AAQ864" s="721"/>
      <c r="AAR864" s="721"/>
      <c r="AAS864" s="721"/>
      <c r="AAT864" s="721"/>
      <c r="AAU864" s="721"/>
      <c r="AAV864" s="721"/>
      <c r="AAW864" s="721"/>
      <c r="AAX864" s="721"/>
      <c r="AAY864" s="721"/>
      <c r="AAZ864" s="721"/>
      <c r="ABA864" s="721"/>
      <c r="ABB864" s="721"/>
      <c r="ABC864" s="721"/>
      <c r="ABD864" s="721"/>
      <c r="ABE864" s="721"/>
      <c r="ABF864" s="721"/>
      <c r="ABG864" s="721"/>
      <c r="ABH864" s="721"/>
      <c r="ABI864" s="721"/>
      <c r="ABJ864" s="721"/>
      <c r="ABK864" s="721"/>
      <c r="ABL864" s="721"/>
      <c r="ABM864" s="721"/>
      <c r="ABN864" s="721"/>
      <c r="ABO864" s="721"/>
      <c r="ABP864" s="721"/>
      <c r="ABQ864" s="721"/>
      <c r="ABR864" s="721"/>
      <c r="ABS864" s="721"/>
      <c r="ABT864" s="721"/>
      <c r="ABU864" s="721"/>
      <c r="ABV864" s="721"/>
      <c r="ABW864" s="721"/>
      <c r="ABX864" s="721"/>
      <c r="ABY864" s="721"/>
      <c r="ABZ864" s="721"/>
      <c r="ACA864" s="721"/>
      <c r="ACB864" s="721"/>
      <c r="ACC864" s="721"/>
      <c r="ACD864" s="721"/>
      <c r="ACE864" s="721"/>
      <c r="ACF864" s="721"/>
      <c r="ACG864" s="721"/>
      <c r="ACH864" s="721"/>
      <c r="ACI864" s="721"/>
      <c r="ACJ864" s="721"/>
      <c r="ACK864" s="721"/>
      <c r="ACL864" s="721"/>
      <c r="ACM864" s="721"/>
      <c r="ACN864" s="721"/>
      <c r="ACO864" s="721"/>
      <c r="ACP864" s="721"/>
      <c r="ACQ864" s="721"/>
      <c r="ACR864" s="721"/>
      <c r="ACS864" s="721"/>
      <c r="ACT864" s="721"/>
      <c r="ACU864" s="721"/>
      <c r="ACV864" s="721"/>
      <c r="ACW864" s="721"/>
      <c r="ACX864" s="721"/>
      <c r="ACY864" s="721"/>
      <c r="ACZ864" s="721"/>
      <c r="ADA864" s="721"/>
      <c r="ADB864" s="721"/>
      <c r="ADC864" s="721"/>
      <c r="ADD864" s="721"/>
      <c r="ADE864" s="721"/>
      <c r="ADF864" s="721"/>
      <c r="ADG864" s="721"/>
      <c r="ADH864" s="721"/>
      <c r="ADI864" s="721"/>
      <c r="ADJ864" s="721"/>
      <c r="ADK864" s="721"/>
      <c r="ADL864" s="721"/>
      <c r="ADM864" s="721"/>
      <c r="ADN864" s="721"/>
      <c r="ADO864" s="721"/>
      <c r="ADP864" s="721"/>
      <c r="ADQ864" s="721"/>
      <c r="ADR864" s="721"/>
      <c r="ADS864" s="721"/>
      <c r="ADT864" s="721"/>
      <c r="ADU864" s="721"/>
      <c r="ADV864" s="721"/>
      <c r="ADW864" s="721"/>
      <c r="ADX864" s="721"/>
      <c r="ADY864" s="721"/>
      <c r="ADZ864" s="721"/>
      <c r="AEA864" s="721"/>
      <c r="AEB864" s="721"/>
      <c r="AEC864" s="721"/>
      <c r="AED864" s="721"/>
      <c r="AEE864" s="721"/>
      <c r="AEF864" s="721"/>
      <c r="AEG864" s="721"/>
      <c r="AEH864" s="721"/>
      <c r="AEI864" s="721"/>
      <c r="AEJ864" s="721"/>
      <c r="AEK864" s="721"/>
      <c r="AEL864" s="721"/>
      <c r="AEM864" s="721"/>
      <c r="AEN864" s="721"/>
      <c r="AEO864" s="721"/>
      <c r="AEP864" s="721"/>
      <c r="AEQ864" s="721"/>
      <c r="AER864" s="721"/>
      <c r="AES864" s="721"/>
      <c r="AET864" s="721"/>
      <c r="AEU864" s="721"/>
      <c r="AEV864" s="721"/>
      <c r="AEW864" s="721"/>
      <c r="AEX864" s="721"/>
      <c r="AEY864" s="721"/>
      <c r="AEZ864" s="721"/>
      <c r="AFA864" s="721"/>
      <c r="AFB864" s="721"/>
      <c r="AFC864" s="721"/>
      <c r="AFD864" s="721"/>
      <c r="AFE864" s="721"/>
      <c r="AFF864" s="721"/>
      <c r="AFG864" s="721"/>
      <c r="AFH864" s="721"/>
      <c r="AFI864" s="721"/>
      <c r="AFJ864" s="721"/>
      <c r="AFK864" s="721"/>
      <c r="AFL864" s="721"/>
      <c r="AFM864" s="721"/>
      <c r="AFN864" s="721"/>
      <c r="AFO864" s="721"/>
      <c r="AFP864" s="721"/>
      <c r="AFQ864" s="721"/>
      <c r="AFR864" s="721"/>
      <c r="AFS864" s="721"/>
      <c r="AFT864" s="721"/>
      <c r="AFU864" s="721"/>
      <c r="AFV864" s="721"/>
      <c r="AFW864" s="721"/>
      <c r="AFX864" s="721"/>
      <c r="AFY864" s="721"/>
      <c r="AFZ864" s="721"/>
      <c r="AGA864" s="721"/>
      <c r="AGB864" s="721"/>
      <c r="AGC864" s="721"/>
      <c r="AGD864" s="721"/>
      <c r="AGE864" s="721"/>
      <c r="AGF864" s="721"/>
      <c r="AGG864" s="721"/>
      <c r="AGH864" s="721"/>
      <c r="AGI864" s="721"/>
      <c r="AGJ864" s="721"/>
      <c r="AGK864" s="721"/>
      <c r="AGL864" s="721"/>
      <c r="AGM864" s="721"/>
      <c r="AGN864" s="721"/>
      <c r="AGO864" s="721"/>
      <c r="AGP864" s="721"/>
      <c r="AGQ864" s="721"/>
      <c r="AGR864" s="721"/>
      <c r="AGS864" s="721"/>
      <c r="AGT864" s="721"/>
      <c r="AGU864" s="721"/>
      <c r="AGV864" s="721"/>
      <c r="AGW864" s="721"/>
      <c r="AGX864" s="721"/>
      <c r="AGY864" s="721"/>
      <c r="AGZ864" s="721"/>
      <c r="AHA864" s="721"/>
      <c r="AHB864" s="721"/>
      <c r="AHC864" s="721"/>
      <c r="AHD864" s="721"/>
      <c r="AHE864" s="721"/>
      <c r="AHF864" s="721"/>
      <c r="AHG864" s="721"/>
      <c r="AHH864" s="721"/>
      <c r="AHI864" s="721"/>
      <c r="AHJ864" s="721"/>
      <c r="AHK864" s="721"/>
      <c r="AHL864" s="721"/>
      <c r="AHM864" s="721"/>
      <c r="AHN864" s="721"/>
      <c r="AHO864" s="721"/>
      <c r="AHP864" s="721"/>
      <c r="AHQ864" s="721"/>
      <c r="AHR864" s="721"/>
      <c r="AHS864" s="721"/>
      <c r="AHT864" s="721"/>
      <c r="AHU864" s="721"/>
      <c r="AHV864" s="721"/>
      <c r="AHW864" s="721"/>
      <c r="AHX864" s="721"/>
      <c r="AHY864" s="721"/>
      <c r="AHZ864" s="721"/>
      <c r="AIA864" s="721"/>
      <c r="AIB864" s="721"/>
      <c r="AIC864" s="721"/>
      <c r="AID864" s="721"/>
      <c r="AIE864" s="721"/>
      <c r="AIF864" s="721"/>
      <c r="AIG864" s="721"/>
      <c r="AIH864" s="721"/>
      <c r="AII864" s="721"/>
      <c r="AIJ864" s="721"/>
      <c r="AIK864" s="721"/>
      <c r="AIL864" s="721"/>
      <c r="AIM864" s="721"/>
      <c r="AIN864" s="721"/>
      <c r="AIO864" s="721"/>
      <c r="AIP864" s="721"/>
      <c r="AIQ864" s="721"/>
      <c r="AIR864" s="721"/>
      <c r="AIS864" s="721"/>
      <c r="AIT864" s="721"/>
      <c r="AIU864" s="721"/>
      <c r="AIV864" s="721"/>
      <c r="AIW864" s="721"/>
      <c r="AIX864" s="721"/>
      <c r="AIY864" s="721"/>
      <c r="AIZ864" s="721"/>
      <c r="AJA864" s="721"/>
      <c r="AJB864" s="721"/>
      <c r="AJC864" s="721"/>
      <c r="AJD864" s="721"/>
      <c r="AJE864" s="721"/>
      <c r="AJF864" s="721"/>
      <c r="AJG864" s="721"/>
      <c r="AJH864" s="721"/>
      <c r="AJI864" s="721"/>
      <c r="AJJ864" s="721"/>
      <c r="AJK864" s="721"/>
      <c r="AJL864" s="721"/>
      <c r="AJM864" s="721"/>
      <c r="AJN864" s="721"/>
      <c r="AJO864" s="721"/>
      <c r="AJP864" s="721"/>
      <c r="AJQ864" s="721"/>
      <c r="AJR864" s="721"/>
      <c r="AJS864" s="721"/>
      <c r="AJT864" s="721"/>
      <c r="AJU864" s="721"/>
      <c r="AJV864" s="721"/>
      <c r="AJW864" s="721"/>
      <c r="AJX864" s="721"/>
      <c r="AJY864" s="721"/>
      <c r="AJZ864" s="721"/>
      <c r="AKA864" s="721"/>
      <c r="AKB864" s="721"/>
      <c r="AKC864" s="721"/>
      <c r="AKD864" s="721"/>
      <c r="AKE864" s="721"/>
      <c r="AKF864" s="721"/>
      <c r="AKG864" s="721"/>
      <c r="AKH864" s="721"/>
      <c r="AKI864" s="721"/>
      <c r="AKJ864" s="721"/>
      <c r="AKK864" s="721"/>
      <c r="AKL864" s="721"/>
      <c r="AKM864" s="721"/>
      <c r="AKN864" s="721"/>
      <c r="AKO864" s="721"/>
      <c r="AKP864" s="721"/>
      <c r="AKQ864" s="721"/>
      <c r="AKR864" s="721"/>
      <c r="AKS864" s="721"/>
      <c r="AKT864" s="721"/>
      <c r="AKU864" s="721"/>
      <c r="AKV864" s="721"/>
      <c r="AKW864" s="721"/>
      <c r="AKX864" s="721"/>
      <c r="AKY864" s="721"/>
      <c r="AKZ864" s="721"/>
      <c r="ALA864" s="721"/>
      <c r="ALB864" s="721"/>
      <c r="ALC864" s="721"/>
      <c r="ALD864" s="721"/>
      <c r="ALE864" s="721"/>
      <c r="ALF864" s="721"/>
      <c r="ALG864" s="721"/>
      <c r="ALH864" s="721"/>
      <c r="ALI864" s="721"/>
      <c r="ALJ864" s="721"/>
      <c r="ALK864" s="721"/>
      <c r="ALL864" s="721"/>
      <c r="ALM864" s="721"/>
      <c r="ALN864" s="721"/>
      <c r="ALO864" s="721"/>
      <c r="ALP864" s="721"/>
      <c r="ALQ864" s="721"/>
      <c r="ALR864" s="721"/>
      <c r="ALS864" s="721"/>
      <c r="ALT864" s="721"/>
      <c r="ALU864" s="721"/>
      <c r="ALV864" s="721"/>
      <c r="ALW864" s="721"/>
      <c r="ALX864" s="721"/>
      <c r="ALY864" s="721"/>
      <c r="ALZ864" s="721"/>
      <c r="AMA864" s="721"/>
      <c r="AMB864" s="721"/>
      <c r="AMC864" s="721"/>
      <c r="AMD864" s="721"/>
      <c r="AME864" s="721"/>
      <c r="AMF864" s="721"/>
      <c r="AMG864" s="721"/>
      <c r="AMH864" s="721"/>
      <c r="AMI864" s="721"/>
      <c r="AMJ864" s="721"/>
      <c r="AMK864" s="721"/>
      <c r="AML864" s="721"/>
      <c r="AMM864" s="721"/>
      <c r="AMN864" s="721"/>
      <c r="AMO864" s="721"/>
      <c r="AMP864" s="721"/>
      <c r="AMQ864" s="721"/>
      <c r="AMR864" s="721"/>
      <c r="AMS864" s="721"/>
      <c r="AMT864" s="721"/>
      <c r="AMU864" s="721"/>
      <c r="AMV864" s="721"/>
      <c r="AMW864" s="721"/>
      <c r="AMX864" s="721"/>
      <c r="AMY864" s="721"/>
      <c r="AMZ864" s="721"/>
      <c r="ANA864" s="721"/>
      <c r="ANB864" s="721"/>
      <c r="ANC864" s="721"/>
      <c r="AND864" s="721"/>
      <c r="ANE864" s="721"/>
      <c r="ANF864" s="721"/>
      <c r="ANG864" s="721"/>
      <c r="ANH864" s="721"/>
      <c r="ANI864" s="721"/>
      <c r="ANJ864" s="721"/>
      <c r="ANK864" s="721"/>
      <c r="ANL864" s="721"/>
      <c r="ANM864" s="721"/>
      <c r="ANN864" s="721"/>
      <c r="ANO864" s="721"/>
      <c r="ANP864" s="721"/>
      <c r="ANQ864" s="721"/>
      <c r="ANR864" s="721"/>
      <c r="ANS864" s="721"/>
      <c r="ANT864" s="721"/>
      <c r="ANU864" s="721"/>
      <c r="ANV864" s="721"/>
      <c r="ANW864" s="721"/>
      <c r="ANX864" s="721"/>
      <c r="ANY864" s="721"/>
      <c r="ANZ864" s="721"/>
      <c r="AOA864" s="721"/>
      <c r="AOB864" s="721"/>
      <c r="AOC864" s="721"/>
      <c r="AOD864" s="721"/>
      <c r="AOE864" s="721"/>
      <c r="AOF864" s="721"/>
      <c r="AOG864" s="721"/>
      <c r="AOH864" s="721"/>
      <c r="AOI864" s="721"/>
      <c r="AOJ864" s="721"/>
      <c r="AOK864" s="721"/>
      <c r="AOL864" s="721"/>
      <c r="AOM864" s="721"/>
      <c r="AON864" s="721"/>
      <c r="AOO864" s="721"/>
      <c r="AOP864" s="721"/>
      <c r="AOQ864" s="721"/>
      <c r="AOR864" s="721"/>
      <c r="AOS864" s="721"/>
      <c r="AOT864" s="721"/>
      <c r="AOU864" s="721"/>
      <c r="AOV864" s="721"/>
      <c r="AOW864" s="721"/>
      <c r="AOX864" s="721"/>
      <c r="AOY864" s="721"/>
      <c r="AOZ864" s="721"/>
      <c r="APA864" s="721"/>
      <c r="APB864" s="721"/>
      <c r="APC864" s="721"/>
      <c r="APD864" s="721"/>
      <c r="APE864" s="721"/>
      <c r="APF864" s="721"/>
      <c r="APG864" s="721"/>
      <c r="APH864" s="721"/>
      <c r="API864" s="721"/>
      <c r="APJ864" s="721"/>
      <c r="APK864" s="721"/>
      <c r="APL864" s="721"/>
      <c r="APM864" s="721"/>
      <c r="APN864" s="721"/>
      <c r="APO864" s="721"/>
      <c r="APP864" s="721"/>
      <c r="APQ864" s="721"/>
      <c r="APR864" s="721"/>
      <c r="APS864" s="721"/>
      <c r="APT864" s="721"/>
      <c r="APU864" s="721"/>
      <c r="APV864" s="721"/>
      <c r="APW864" s="721"/>
      <c r="APX864" s="721"/>
      <c r="APY864" s="721"/>
      <c r="APZ864" s="721"/>
      <c r="AQA864" s="721"/>
      <c r="AQB864" s="721"/>
      <c r="AQC864" s="721"/>
      <c r="AQD864" s="721"/>
      <c r="AQE864" s="721"/>
      <c r="AQF864" s="721"/>
      <c r="AQG864" s="721"/>
      <c r="AQH864" s="721"/>
      <c r="AQI864" s="721"/>
      <c r="AQJ864" s="721"/>
      <c r="AQK864" s="721"/>
      <c r="AQL864" s="721"/>
      <c r="AQM864" s="721"/>
      <c r="AQN864" s="721"/>
      <c r="AQO864" s="721"/>
      <c r="AQP864" s="721"/>
      <c r="AQQ864" s="721"/>
      <c r="AQR864" s="721"/>
      <c r="AQS864" s="721"/>
      <c r="AQT864" s="721"/>
      <c r="AQU864" s="721"/>
      <c r="AQV864" s="721"/>
      <c r="AQW864" s="721"/>
      <c r="AQX864" s="721"/>
      <c r="AQY864" s="721"/>
      <c r="AQZ864" s="721"/>
      <c r="ARA864" s="721"/>
      <c r="ARB864" s="721"/>
      <c r="ARC864" s="721"/>
      <c r="ARD864" s="721"/>
      <c r="ARE864" s="721"/>
      <c r="ARF864" s="721"/>
      <c r="ARG864" s="721"/>
      <c r="ARH864" s="721"/>
      <c r="ARI864" s="721"/>
      <c r="ARJ864" s="721"/>
      <c r="ARK864" s="721"/>
      <c r="ARL864" s="721"/>
      <c r="ARM864" s="721"/>
      <c r="ARN864" s="721"/>
      <c r="ARO864" s="721"/>
      <c r="ARP864" s="721"/>
      <c r="ARQ864" s="721"/>
      <c r="ARR864" s="721"/>
      <c r="ARS864" s="721"/>
      <c r="ART864" s="721"/>
      <c r="ARU864" s="721"/>
      <c r="ARV864" s="721"/>
      <c r="ARW864" s="721"/>
      <c r="ARX864" s="721"/>
      <c r="ARY864" s="721"/>
      <c r="ARZ864" s="721"/>
      <c r="ASA864" s="721"/>
      <c r="ASB864" s="721"/>
      <c r="ASC864" s="721"/>
      <c r="ASD864" s="721"/>
      <c r="ASE864" s="721"/>
      <c r="ASF864" s="721"/>
      <c r="ASG864" s="721"/>
      <c r="ASH864" s="721"/>
      <c r="ASI864" s="721"/>
      <c r="ASJ864" s="721"/>
      <c r="ASK864" s="721"/>
      <c r="ASL864" s="721"/>
      <c r="ASM864" s="721"/>
      <c r="ASN864" s="721"/>
      <c r="ASO864" s="721"/>
      <c r="ASP864" s="721"/>
      <c r="ASQ864" s="721"/>
      <c r="ASR864" s="721"/>
      <c r="ASS864" s="721"/>
      <c r="AST864" s="721"/>
      <c r="ASU864" s="721"/>
      <c r="ASV864" s="721"/>
      <c r="ASW864" s="721"/>
      <c r="ASX864" s="721"/>
      <c r="ASY864" s="721"/>
      <c r="ASZ864" s="721"/>
      <c r="ATA864" s="721"/>
      <c r="ATB864" s="721"/>
      <c r="ATC864" s="721"/>
      <c r="ATD864" s="721"/>
      <c r="ATE864" s="721"/>
      <c r="ATF864" s="721"/>
      <c r="ATG864" s="721"/>
      <c r="ATH864" s="721"/>
      <c r="ATI864" s="721"/>
      <c r="ATJ864" s="721"/>
      <c r="ATK864" s="721"/>
      <c r="ATL864" s="721"/>
      <c r="ATM864" s="721"/>
      <c r="ATN864" s="721"/>
      <c r="ATO864" s="721"/>
      <c r="ATP864" s="721"/>
      <c r="ATQ864" s="721"/>
      <c r="ATR864" s="721"/>
      <c r="ATS864" s="721"/>
      <c r="ATT864" s="721"/>
      <c r="ATU864" s="721"/>
      <c r="ATV864" s="721"/>
      <c r="ATW864" s="721"/>
      <c r="ATX864" s="721"/>
      <c r="ATY864" s="721"/>
      <c r="ATZ864" s="721"/>
      <c r="AUA864" s="721"/>
      <c r="AUB864" s="721"/>
      <c r="AUC864" s="721"/>
      <c r="AUD864" s="721"/>
      <c r="AUE864" s="721"/>
      <c r="AUF864" s="721"/>
      <c r="AUG864" s="721"/>
      <c r="AUH864" s="721"/>
      <c r="AUI864" s="721"/>
      <c r="AUJ864" s="721"/>
      <c r="AUK864" s="721"/>
      <c r="AUL864" s="721"/>
      <c r="AUM864" s="721"/>
      <c r="AUN864" s="721"/>
      <c r="AUO864" s="721"/>
      <c r="AUP864" s="721"/>
      <c r="AUQ864" s="721"/>
      <c r="AUR864" s="721"/>
      <c r="AUS864" s="721"/>
      <c r="AUT864" s="721"/>
      <c r="AUU864" s="721"/>
      <c r="AUV864" s="721"/>
      <c r="AUW864" s="721"/>
      <c r="AUX864" s="721"/>
      <c r="AUY864" s="721"/>
      <c r="AUZ864" s="721"/>
      <c r="AVA864" s="721"/>
      <c r="AVB864" s="721"/>
      <c r="AVC864" s="721"/>
      <c r="AVD864" s="721"/>
      <c r="AVE864" s="721"/>
      <c r="AVF864" s="721"/>
      <c r="AVG864" s="721"/>
      <c r="AVH864" s="721"/>
      <c r="AVI864" s="721"/>
      <c r="AVJ864" s="721"/>
      <c r="AVK864" s="721"/>
    </row>
    <row r="865" spans="1:1259">
      <c r="A865" s="716"/>
      <c r="B865" s="723"/>
      <c r="C865" s="723"/>
      <c r="D865" s="714" t="s">
        <v>3247</v>
      </c>
      <c r="E865" s="676" t="s">
        <v>3276</v>
      </c>
      <c r="F865" s="703"/>
      <c r="G865" s="703"/>
      <c r="H865" s="703"/>
      <c r="I865" s="698" t="s">
        <v>1699</v>
      </c>
      <c r="J865" s="704"/>
      <c r="K865" s="705" t="s">
        <v>4921</v>
      </c>
      <c r="L865" s="703" t="s">
        <v>3319</v>
      </c>
      <c r="M865" s="706">
        <v>44547</v>
      </c>
      <c r="N865" s="706">
        <v>44547</v>
      </c>
      <c r="O865" s="706"/>
      <c r="P865" s="704"/>
      <c r="Q865" s="704"/>
      <c r="R865" s="704"/>
      <c r="S865" s="703" t="s">
        <v>3515</v>
      </c>
      <c r="T865" s="703">
        <v>60</v>
      </c>
      <c r="U865" s="703"/>
      <c r="V865" s="703" t="s">
        <v>985</v>
      </c>
      <c r="W865" s="703">
        <v>400</v>
      </c>
      <c r="X865" s="707">
        <v>768</v>
      </c>
      <c r="Y865" s="539">
        <f t="shared" si="39"/>
        <v>307200</v>
      </c>
      <c r="Z865" s="680">
        <v>0.46500000000000002</v>
      </c>
      <c r="AA865" s="681">
        <f t="shared" si="40"/>
        <v>142848</v>
      </c>
      <c r="AB865" s="682"/>
      <c r="AC865" s="683">
        <v>0</v>
      </c>
      <c r="AD865" s="692"/>
      <c r="AE865" s="684"/>
      <c r="AF865" s="695">
        <f t="shared" si="41"/>
        <v>142848</v>
      </c>
      <c r="AG865" s="676" t="s">
        <v>1073</v>
      </c>
      <c r="AH865" s="676"/>
      <c r="AI865" s="685">
        <v>60</v>
      </c>
      <c r="AJ865" s="676" t="s">
        <v>3320</v>
      </c>
      <c r="AK865" s="696" t="s">
        <v>1149</v>
      </c>
      <c r="AL865" s="676">
        <v>77494</v>
      </c>
      <c r="AM865" s="676" t="s">
        <v>52</v>
      </c>
      <c r="AN865" s="676"/>
      <c r="AO865" s="676"/>
      <c r="AP865" s="688" t="s">
        <v>38</v>
      </c>
      <c r="AQ865" s="688" t="s">
        <v>37</v>
      </c>
      <c r="AR865" s="688" t="s">
        <v>1257</v>
      </c>
      <c r="AS865" s="715"/>
      <c r="AT865" s="715"/>
      <c r="AU865" s="715"/>
      <c r="AV865" s="680">
        <v>0.46500000000000002</v>
      </c>
      <c r="AW865" s="721"/>
      <c r="AX865" s="721"/>
      <c r="AY865" s="721"/>
      <c r="AZ865" s="721"/>
      <c r="BA865" s="721"/>
      <c r="BB865" s="721"/>
      <c r="BC865" s="721"/>
      <c r="BD865" s="721"/>
      <c r="BE865" s="721"/>
      <c r="BF865" s="721"/>
      <c r="BG865" s="721"/>
      <c r="BH865" s="721"/>
      <c r="BI865" s="721"/>
      <c r="BJ865" s="721"/>
      <c r="BK865" s="721"/>
      <c r="BL865" s="721"/>
      <c r="BM865" s="721"/>
      <c r="BN865" s="721"/>
      <c r="BO865" s="721"/>
      <c r="BP865" s="721"/>
      <c r="BQ865" s="721"/>
      <c r="BR865" s="721"/>
      <c r="BS865" s="721"/>
      <c r="BT865" s="721"/>
      <c r="BU865" s="721"/>
      <c r="BV865" s="721"/>
      <c r="BW865" s="721"/>
      <c r="BX865" s="721"/>
      <c r="BY865" s="721"/>
      <c r="BZ865" s="721"/>
      <c r="CA865" s="721"/>
      <c r="CB865" s="721"/>
      <c r="CC865" s="721"/>
      <c r="CD865" s="721"/>
      <c r="CE865" s="721"/>
      <c r="CF865" s="721"/>
      <c r="CG865" s="721"/>
      <c r="CH865" s="721"/>
      <c r="CI865" s="721"/>
      <c r="CJ865" s="721"/>
      <c r="CK865" s="721"/>
      <c r="CL865" s="721"/>
      <c r="CM865" s="721"/>
      <c r="CN865" s="721"/>
      <c r="CO865" s="721"/>
      <c r="CP865" s="721"/>
      <c r="CQ865" s="721"/>
      <c r="CR865" s="721"/>
      <c r="CS865" s="721"/>
      <c r="CT865" s="721"/>
      <c r="CU865" s="721"/>
      <c r="CV865" s="721"/>
      <c r="CW865" s="721"/>
      <c r="CX865" s="721"/>
      <c r="CY865" s="721"/>
      <c r="CZ865" s="721"/>
      <c r="DA865" s="721"/>
      <c r="DB865" s="721"/>
      <c r="DC865" s="721"/>
      <c r="DD865" s="721"/>
      <c r="DE865" s="721"/>
      <c r="DF865" s="721"/>
      <c r="DG865" s="721"/>
      <c r="DH865" s="721"/>
      <c r="DI865" s="721"/>
      <c r="DJ865" s="721"/>
      <c r="DK865" s="721"/>
      <c r="DL865" s="721"/>
      <c r="DM865" s="721"/>
      <c r="DN865" s="721"/>
      <c r="DO865" s="721"/>
      <c r="DP865" s="721"/>
      <c r="DQ865" s="721"/>
      <c r="DR865" s="721"/>
      <c r="DS865" s="721"/>
      <c r="DT865" s="721"/>
      <c r="DU865" s="721"/>
      <c r="DV865" s="721"/>
      <c r="DW865" s="721"/>
      <c r="DX865" s="721"/>
      <c r="DY865" s="721"/>
      <c r="DZ865" s="721"/>
      <c r="EA865" s="721"/>
      <c r="EB865" s="721"/>
      <c r="EC865" s="721"/>
      <c r="ED865" s="721"/>
      <c r="EE865" s="721"/>
      <c r="EF865" s="721"/>
      <c r="EG865" s="721"/>
      <c r="EH865" s="721"/>
      <c r="EI865" s="721"/>
      <c r="EJ865" s="721"/>
      <c r="EK865" s="721"/>
      <c r="EL865" s="721"/>
      <c r="EM865" s="721"/>
      <c r="EN865" s="721"/>
      <c r="EO865" s="721"/>
      <c r="EP865" s="721"/>
      <c r="EQ865" s="721"/>
      <c r="ER865" s="721"/>
      <c r="ES865" s="721"/>
      <c r="ET865" s="721"/>
      <c r="EU865" s="721"/>
      <c r="EV865" s="721"/>
      <c r="EW865" s="721"/>
      <c r="EX865" s="721"/>
      <c r="EY865" s="721"/>
      <c r="EZ865" s="721"/>
      <c r="FA865" s="721"/>
      <c r="FB865" s="721"/>
      <c r="FC865" s="721"/>
      <c r="FD865" s="721"/>
      <c r="FE865" s="721"/>
      <c r="FF865" s="721"/>
      <c r="FG865" s="721"/>
      <c r="FH865" s="721"/>
      <c r="FI865" s="721"/>
      <c r="FJ865" s="721"/>
      <c r="FK865" s="721"/>
      <c r="FL865" s="721"/>
      <c r="FM865" s="721"/>
      <c r="FN865" s="721"/>
      <c r="FO865" s="721"/>
      <c r="FP865" s="721"/>
      <c r="FQ865" s="721"/>
      <c r="FR865" s="721"/>
      <c r="FS865" s="721"/>
      <c r="FT865" s="721"/>
      <c r="FU865" s="721"/>
      <c r="FV865" s="721"/>
      <c r="FW865" s="721"/>
      <c r="FX865" s="721"/>
      <c r="FY865" s="721"/>
      <c r="FZ865" s="721"/>
      <c r="GA865" s="721"/>
      <c r="GB865" s="721"/>
      <c r="GC865" s="721"/>
      <c r="GD865" s="721"/>
      <c r="GE865" s="721"/>
      <c r="GF865" s="721"/>
      <c r="GG865" s="721"/>
      <c r="GH865" s="721"/>
      <c r="GI865" s="721"/>
      <c r="GJ865" s="721"/>
      <c r="GK865" s="721"/>
      <c r="GL865" s="721"/>
      <c r="GM865" s="721"/>
      <c r="GN865" s="721"/>
      <c r="GO865" s="721"/>
      <c r="GP865" s="721"/>
      <c r="GQ865" s="721"/>
      <c r="GR865" s="721"/>
      <c r="GS865" s="721"/>
      <c r="GT865" s="721"/>
      <c r="GU865" s="721"/>
      <c r="GV865" s="721"/>
      <c r="GW865" s="721"/>
      <c r="GX865" s="721"/>
      <c r="GY865" s="721"/>
      <c r="GZ865" s="721"/>
      <c r="HA865" s="721"/>
      <c r="HB865" s="721"/>
      <c r="HC865" s="721"/>
      <c r="HD865" s="721"/>
      <c r="HE865" s="721"/>
      <c r="HF865" s="721"/>
      <c r="HG865" s="721"/>
      <c r="HH865" s="721"/>
      <c r="HI865" s="721"/>
      <c r="HJ865" s="721"/>
      <c r="HK865" s="721"/>
      <c r="HL865" s="721"/>
      <c r="HM865" s="721"/>
      <c r="HN865" s="721"/>
      <c r="HO865" s="721"/>
      <c r="HP865" s="721"/>
      <c r="HQ865" s="721"/>
      <c r="HR865" s="721"/>
      <c r="HS865" s="721"/>
      <c r="HT865" s="721"/>
      <c r="HU865" s="721"/>
      <c r="HV865" s="721"/>
      <c r="HW865" s="721"/>
      <c r="HX865" s="721"/>
      <c r="HY865" s="721"/>
      <c r="HZ865" s="721"/>
      <c r="IA865" s="721"/>
      <c r="IB865" s="721"/>
      <c r="IC865" s="721"/>
      <c r="ID865" s="721"/>
      <c r="IE865" s="721"/>
      <c r="IF865" s="721"/>
      <c r="IG865" s="721"/>
      <c r="IH865" s="721"/>
      <c r="II865" s="721"/>
      <c r="IJ865" s="721"/>
      <c r="IK865" s="721"/>
      <c r="IL865" s="721"/>
      <c r="IM865" s="721"/>
      <c r="IN865" s="721"/>
      <c r="IO865" s="721"/>
      <c r="IP865" s="721"/>
      <c r="IQ865" s="721"/>
      <c r="IR865" s="721"/>
      <c r="IS865" s="721"/>
      <c r="IT865" s="721"/>
      <c r="IU865" s="721"/>
      <c r="IV865" s="721"/>
      <c r="IW865" s="721"/>
      <c r="IX865" s="721"/>
      <c r="IY865" s="721"/>
      <c r="IZ865" s="721"/>
      <c r="JA865" s="721"/>
      <c r="JB865" s="721"/>
      <c r="JC865" s="721"/>
      <c r="JD865" s="721"/>
      <c r="JE865" s="721"/>
      <c r="JF865" s="721"/>
      <c r="JG865" s="721"/>
      <c r="JH865" s="721"/>
      <c r="JI865" s="721"/>
      <c r="JJ865" s="721"/>
      <c r="JK865" s="721"/>
      <c r="JL865" s="721"/>
      <c r="JM865" s="721"/>
      <c r="JN865" s="721"/>
      <c r="JO865" s="721"/>
      <c r="JP865" s="721"/>
      <c r="JQ865" s="721"/>
      <c r="JR865" s="721"/>
      <c r="JS865" s="721"/>
      <c r="JT865" s="721"/>
      <c r="JU865" s="721"/>
      <c r="JV865" s="721"/>
      <c r="JW865" s="721"/>
      <c r="JX865" s="721"/>
      <c r="JY865" s="721"/>
      <c r="JZ865" s="721"/>
      <c r="KA865" s="721"/>
      <c r="KB865" s="721"/>
      <c r="KC865" s="721"/>
      <c r="KD865" s="721"/>
      <c r="KE865" s="721"/>
      <c r="KF865" s="721"/>
      <c r="KG865" s="721"/>
      <c r="KH865" s="721"/>
      <c r="KI865" s="721"/>
      <c r="KJ865" s="721"/>
      <c r="KK865" s="721"/>
      <c r="KL865" s="721"/>
      <c r="KM865" s="721"/>
      <c r="KN865" s="721"/>
      <c r="KO865" s="721"/>
      <c r="KP865" s="721"/>
      <c r="KQ865" s="721"/>
      <c r="KR865" s="721"/>
      <c r="KS865" s="721"/>
      <c r="KT865" s="721"/>
      <c r="KU865" s="721"/>
      <c r="KV865" s="721"/>
      <c r="KW865" s="721"/>
      <c r="KX865" s="721"/>
      <c r="KY865" s="721"/>
      <c r="KZ865" s="721"/>
      <c r="LA865" s="721"/>
      <c r="LB865" s="721"/>
      <c r="LC865" s="721"/>
      <c r="LD865" s="721"/>
      <c r="LE865" s="721"/>
      <c r="LF865" s="721"/>
      <c r="LG865" s="721"/>
      <c r="LH865" s="721"/>
      <c r="LI865" s="721"/>
      <c r="LJ865" s="721"/>
      <c r="LK865" s="721"/>
      <c r="LL865" s="721"/>
      <c r="LM865" s="721"/>
      <c r="LN865" s="721"/>
      <c r="LO865" s="721"/>
      <c r="LP865" s="721"/>
      <c r="LQ865" s="721"/>
      <c r="LR865" s="721"/>
      <c r="LS865" s="721"/>
      <c r="LT865" s="721"/>
      <c r="LU865" s="721"/>
      <c r="LV865" s="721"/>
      <c r="LW865" s="721"/>
      <c r="LX865" s="721"/>
      <c r="LY865" s="721"/>
      <c r="LZ865" s="721"/>
      <c r="MA865" s="721"/>
      <c r="MB865" s="721"/>
      <c r="MC865" s="721"/>
      <c r="MD865" s="721"/>
      <c r="ME865" s="721"/>
      <c r="MF865" s="721"/>
      <c r="MG865" s="721"/>
      <c r="MH865" s="721"/>
      <c r="MI865" s="721"/>
      <c r="MJ865" s="721"/>
      <c r="MK865" s="721"/>
      <c r="ML865" s="721"/>
      <c r="MM865" s="721"/>
      <c r="MN865" s="721"/>
      <c r="MO865" s="721"/>
      <c r="MP865" s="721"/>
      <c r="MQ865" s="721"/>
      <c r="MR865" s="721"/>
      <c r="MS865" s="721"/>
      <c r="MT865" s="721"/>
      <c r="MU865" s="721"/>
      <c r="MV865" s="721"/>
      <c r="MW865" s="721"/>
      <c r="MX865" s="721"/>
      <c r="MY865" s="721"/>
      <c r="MZ865" s="721"/>
      <c r="NA865" s="721"/>
      <c r="NB865" s="721"/>
      <c r="NC865" s="721"/>
      <c r="ND865" s="721"/>
      <c r="NE865" s="721"/>
      <c r="NF865" s="721"/>
      <c r="NG865" s="721"/>
      <c r="NH865" s="721"/>
      <c r="NI865" s="721"/>
      <c r="NJ865" s="721"/>
      <c r="NK865" s="721"/>
      <c r="NL865" s="721"/>
      <c r="NM865" s="721"/>
      <c r="NN865" s="721"/>
      <c r="NO865" s="721"/>
      <c r="NP865" s="721"/>
      <c r="NQ865" s="721"/>
      <c r="NR865" s="721"/>
      <c r="NS865" s="721"/>
      <c r="NT865" s="721"/>
      <c r="NU865" s="721"/>
      <c r="NV865" s="721"/>
      <c r="NW865" s="721"/>
      <c r="NX865" s="721"/>
      <c r="NY865" s="721"/>
      <c r="NZ865" s="721"/>
      <c r="OA865" s="721"/>
      <c r="OB865" s="721"/>
      <c r="OC865" s="721"/>
      <c r="OD865" s="721"/>
      <c r="OE865" s="721"/>
      <c r="OF865" s="721"/>
      <c r="OG865" s="721"/>
      <c r="OH865" s="721"/>
      <c r="OI865" s="721"/>
      <c r="OJ865" s="721"/>
      <c r="OK865" s="721"/>
      <c r="OL865" s="721"/>
      <c r="OM865" s="721"/>
      <c r="ON865" s="721"/>
      <c r="OO865" s="721"/>
      <c r="OP865" s="721"/>
      <c r="OQ865" s="721"/>
      <c r="OR865" s="721"/>
      <c r="OS865" s="721"/>
      <c r="OT865" s="721"/>
      <c r="OU865" s="721"/>
      <c r="OV865" s="721"/>
      <c r="OW865" s="721"/>
      <c r="OX865" s="721"/>
      <c r="OY865" s="721"/>
      <c r="OZ865" s="721"/>
      <c r="PA865" s="721"/>
      <c r="PB865" s="721"/>
      <c r="PC865" s="721"/>
      <c r="PD865" s="721"/>
      <c r="PE865" s="721"/>
      <c r="PF865" s="721"/>
      <c r="PG865" s="721"/>
      <c r="PH865" s="721"/>
      <c r="PI865" s="721"/>
      <c r="PJ865" s="721"/>
      <c r="PK865" s="721"/>
      <c r="PL865" s="721"/>
      <c r="PM865" s="721"/>
      <c r="PN865" s="721"/>
      <c r="PO865" s="721"/>
      <c r="PP865" s="721"/>
      <c r="PQ865" s="721"/>
      <c r="PR865" s="721"/>
      <c r="PS865" s="721"/>
      <c r="PT865" s="721"/>
      <c r="PU865" s="721"/>
      <c r="PV865" s="721"/>
      <c r="PW865" s="721"/>
      <c r="PX865" s="721"/>
      <c r="PY865" s="721"/>
      <c r="PZ865" s="721"/>
      <c r="QA865" s="721"/>
      <c r="QB865" s="721"/>
      <c r="QC865" s="721"/>
      <c r="QD865" s="721"/>
      <c r="QE865" s="721"/>
      <c r="QF865" s="721"/>
      <c r="QG865" s="721"/>
      <c r="QH865" s="721"/>
      <c r="QI865" s="721"/>
      <c r="QJ865" s="721"/>
      <c r="QK865" s="721"/>
      <c r="QL865" s="721"/>
      <c r="QM865" s="721"/>
      <c r="QN865" s="721"/>
      <c r="QO865" s="721"/>
      <c r="QP865" s="721"/>
      <c r="QQ865" s="721"/>
      <c r="QR865" s="721"/>
      <c r="QS865" s="721"/>
      <c r="QT865" s="721"/>
      <c r="QU865" s="721"/>
      <c r="QV865" s="721"/>
      <c r="QW865" s="721"/>
      <c r="QX865" s="721"/>
      <c r="QY865" s="721"/>
      <c r="QZ865" s="721"/>
      <c r="RA865" s="721"/>
      <c r="RB865" s="721"/>
      <c r="RC865" s="721"/>
      <c r="RD865" s="721"/>
      <c r="RE865" s="721"/>
      <c r="RF865" s="721"/>
      <c r="RG865" s="721"/>
      <c r="RH865" s="721"/>
      <c r="RI865" s="721"/>
      <c r="RJ865" s="721"/>
      <c r="RK865" s="721"/>
      <c r="RL865" s="721"/>
      <c r="RM865" s="721"/>
      <c r="RN865" s="721"/>
      <c r="RO865" s="721"/>
      <c r="RP865" s="721"/>
      <c r="RQ865" s="721"/>
      <c r="RR865" s="721"/>
      <c r="RS865" s="721"/>
      <c r="RT865" s="721"/>
      <c r="RU865" s="721"/>
      <c r="RV865" s="721"/>
      <c r="RW865" s="721"/>
      <c r="RX865" s="721"/>
      <c r="RY865" s="721"/>
      <c r="RZ865" s="721"/>
      <c r="SA865" s="721"/>
      <c r="SB865" s="721"/>
      <c r="SC865" s="721"/>
      <c r="SD865" s="721"/>
      <c r="SE865" s="721"/>
      <c r="SF865" s="721"/>
      <c r="SG865" s="721"/>
      <c r="SH865" s="721"/>
      <c r="SI865" s="721"/>
      <c r="SJ865" s="721"/>
      <c r="SK865" s="721"/>
      <c r="SL865" s="721"/>
      <c r="SM865" s="721"/>
      <c r="SN865" s="721"/>
      <c r="SO865" s="721"/>
      <c r="SP865" s="721"/>
      <c r="SQ865" s="721"/>
      <c r="SR865" s="721"/>
      <c r="SS865" s="721"/>
      <c r="ST865" s="721"/>
      <c r="SU865" s="721"/>
      <c r="SV865" s="721"/>
      <c r="SW865" s="721"/>
      <c r="SX865" s="721"/>
      <c r="SY865" s="721"/>
      <c r="SZ865" s="721"/>
      <c r="TA865" s="721"/>
      <c r="TB865" s="721"/>
      <c r="TC865" s="721"/>
      <c r="TD865" s="721"/>
      <c r="TE865" s="721"/>
      <c r="TF865" s="721"/>
      <c r="TG865" s="721"/>
      <c r="TH865" s="721"/>
      <c r="TI865" s="721"/>
      <c r="TJ865" s="721"/>
      <c r="TK865" s="721"/>
      <c r="TL865" s="721"/>
      <c r="TM865" s="721"/>
      <c r="TN865" s="721"/>
      <c r="TO865" s="721"/>
      <c r="TP865" s="721"/>
      <c r="TQ865" s="721"/>
      <c r="TR865" s="721"/>
      <c r="TS865" s="721"/>
      <c r="TT865" s="721"/>
      <c r="TU865" s="721"/>
      <c r="TV865" s="721"/>
      <c r="TW865" s="721"/>
      <c r="TX865" s="721"/>
      <c r="TY865" s="721"/>
      <c r="TZ865" s="721"/>
      <c r="UA865" s="721"/>
      <c r="UB865" s="721"/>
      <c r="UC865" s="721"/>
      <c r="UD865" s="721"/>
      <c r="UE865" s="721"/>
      <c r="UF865" s="721"/>
      <c r="UG865" s="721"/>
      <c r="UH865" s="721"/>
      <c r="UI865" s="721"/>
      <c r="UJ865" s="721"/>
      <c r="UK865" s="721"/>
      <c r="UL865" s="721"/>
      <c r="UM865" s="721"/>
      <c r="UN865" s="721"/>
      <c r="UO865" s="721"/>
      <c r="UP865" s="721"/>
      <c r="UQ865" s="721"/>
      <c r="UR865" s="721"/>
      <c r="US865" s="721"/>
      <c r="UT865" s="721"/>
      <c r="UU865" s="721"/>
      <c r="UV865" s="721"/>
      <c r="UW865" s="721"/>
      <c r="UX865" s="721"/>
      <c r="UY865" s="721"/>
      <c r="UZ865" s="721"/>
      <c r="VA865" s="721"/>
      <c r="VB865" s="721"/>
      <c r="VC865" s="721"/>
      <c r="VD865" s="721"/>
      <c r="VE865" s="721"/>
      <c r="VF865" s="721"/>
      <c r="VG865" s="721"/>
      <c r="VH865" s="721"/>
      <c r="VI865" s="721"/>
      <c r="VJ865" s="721"/>
      <c r="VK865" s="721"/>
      <c r="VL865" s="721"/>
      <c r="VM865" s="721"/>
      <c r="VN865" s="721"/>
      <c r="VO865" s="721"/>
      <c r="VP865" s="721"/>
      <c r="VQ865" s="721"/>
      <c r="VR865" s="721"/>
      <c r="VS865" s="721"/>
      <c r="VT865" s="721"/>
      <c r="VU865" s="721"/>
      <c r="VV865" s="721"/>
      <c r="VW865" s="721"/>
      <c r="VX865" s="721"/>
      <c r="VY865" s="721"/>
      <c r="VZ865" s="721"/>
      <c r="WA865" s="721"/>
      <c r="WB865" s="721"/>
      <c r="WC865" s="721"/>
      <c r="WD865" s="721"/>
      <c r="WE865" s="721"/>
      <c r="WF865" s="721"/>
      <c r="WG865" s="721"/>
      <c r="WH865" s="721"/>
      <c r="WI865" s="721"/>
      <c r="WJ865" s="721"/>
      <c r="WK865" s="721"/>
      <c r="WL865" s="721"/>
      <c r="WM865" s="721"/>
      <c r="WN865" s="721"/>
      <c r="WO865" s="721"/>
      <c r="WP865" s="721"/>
      <c r="WQ865" s="721"/>
      <c r="WR865" s="721"/>
      <c r="WS865" s="721"/>
      <c r="WT865" s="721"/>
      <c r="WU865" s="721"/>
      <c r="WV865" s="721"/>
      <c r="WW865" s="721"/>
      <c r="WX865" s="721"/>
      <c r="WY865" s="721"/>
      <c r="WZ865" s="721"/>
      <c r="XA865" s="721"/>
      <c r="XB865" s="721"/>
      <c r="XC865" s="721"/>
      <c r="XD865" s="721"/>
      <c r="XE865" s="721"/>
      <c r="XF865" s="721"/>
      <c r="XG865" s="721"/>
      <c r="XH865" s="721"/>
      <c r="XI865" s="721"/>
      <c r="XJ865" s="721"/>
      <c r="XK865" s="721"/>
      <c r="XL865" s="721"/>
      <c r="XM865" s="721"/>
      <c r="XN865" s="721"/>
      <c r="XO865" s="721"/>
      <c r="XP865" s="721"/>
      <c r="XQ865" s="721"/>
      <c r="XR865" s="721"/>
      <c r="XS865" s="721"/>
      <c r="XT865" s="721"/>
      <c r="XU865" s="721"/>
      <c r="XV865" s="721"/>
      <c r="XW865" s="721"/>
      <c r="XX865" s="721"/>
      <c r="XY865" s="721"/>
      <c r="XZ865" s="721"/>
      <c r="YA865" s="721"/>
      <c r="YB865" s="721"/>
      <c r="YC865" s="721"/>
      <c r="YD865" s="721"/>
      <c r="YE865" s="721"/>
      <c r="YF865" s="721"/>
      <c r="YG865" s="721"/>
      <c r="YH865" s="721"/>
      <c r="YI865" s="721"/>
      <c r="YJ865" s="721"/>
      <c r="YK865" s="721"/>
      <c r="YL865" s="721"/>
      <c r="YM865" s="721"/>
      <c r="YN865" s="721"/>
      <c r="YO865" s="721"/>
      <c r="YP865" s="721"/>
      <c r="YQ865" s="721"/>
      <c r="YR865" s="721"/>
      <c r="YS865" s="721"/>
      <c r="YT865" s="721"/>
      <c r="YU865" s="721"/>
      <c r="YV865" s="721"/>
      <c r="YW865" s="721"/>
      <c r="YX865" s="721"/>
      <c r="YY865" s="721"/>
      <c r="YZ865" s="721"/>
      <c r="ZA865" s="721"/>
      <c r="ZB865" s="721"/>
      <c r="ZC865" s="721"/>
      <c r="ZD865" s="721"/>
      <c r="ZE865" s="721"/>
      <c r="ZF865" s="721"/>
      <c r="ZG865" s="721"/>
      <c r="ZH865" s="721"/>
      <c r="ZI865" s="721"/>
      <c r="ZJ865" s="721"/>
      <c r="ZK865" s="721"/>
      <c r="ZL865" s="721"/>
      <c r="ZM865" s="721"/>
      <c r="ZN865" s="721"/>
      <c r="ZO865" s="721"/>
      <c r="ZP865" s="721"/>
      <c r="ZQ865" s="721"/>
      <c r="ZR865" s="721"/>
      <c r="ZS865" s="721"/>
      <c r="ZT865" s="721"/>
      <c r="ZU865" s="721"/>
      <c r="ZV865" s="721"/>
      <c r="ZW865" s="721"/>
      <c r="ZX865" s="721"/>
      <c r="ZY865" s="721"/>
      <c r="ZZ865" s="721"/>
      <c r="AAA865" s="721"/>
      <c r="AAB865" s="721"/>
      <c r="AAC865" s="721"/>
      <c r="AAD865" s="721"/>
      <c r="AAE865" s="721"/>
      <c r="AAF865" s="721"/>
      <c r="AAG865" s="721"/>
      <c r="AAH865" s="721"/>
      <c r="AAI865" s="721"/>
      <c r="AAJ865" s="721"/>
      <c r="AAK865" s="721"/>
      <c r="AAL865" s="721"/>
      <c r="AAM865" s="721"/>
      <c r="AAN865" s="721"/>
      <c r="AAO865" s="721"/>
      <c r="AAP865" s="721"/>
      <c r="AAQ865" s="721"/>
      <c r="AAR865" s="721"/>
      <c r="AAS865" s="721"/>
      <c r="AAT865" s="721"/>
      <c r="AAU865" s="721"/>
      <c r="AAV865" s="721"/>
      <c r="AAW865" s="721"/>
      <c r="AAX865" s="721"/>
      <c r="AAY865" s="721"/>
      <c r="AAZ865" s="721"/>
      <c r="ABA865" s="721"/>
      <c r="ABB865" s="721"/>
      <c r="ABC865" s="721"/>
      <c r="ABD865" s="721"/>
      <c r="ABE865" s="721"/>
      <c r="ABF865" s="721"/>
      <c r="ABG865" s="721"/>
      <c r="ABH865" s="721"/>
      <c r="ABI865" s="721"/>
      <c r="ABJ865" s="721"/>
      <c r="ABK865" s="721"/>
      <c r="ABL865" s="721"/>
      <c r="ABM865" s="721"/>
      <c r="ABN865" s="721"/>
      <c r="ABO865" s="721"/>
      <c r="ABP865" s="721"/>
      <c r="ABQ865" s="721"/>
      <c r="ABR865" s="721"/>
      <c r="ABS865" s="721"/>
      <c r="ABT865" s="721"/>
      <c r="ABU865" s="721"/>
      <c r="ABV865" s="721"/>
      <c r="ABW865" s="721"/>
      <c r="ABX865" s="721"/>
      <c r="ABY865" s="721"/>
      <c r="ABZ865" s="721"/>
      <c r="ACA865" s="721"/>
      <c r="ACB865" s="721"/>
      <c r="ACC865" s="721"/>
      <c r="ACD865" s="721"/>
      <c r="ACE865" s="721"/>
      <c r="ACF865" s="721"/>
      <c r="ACG865" s="721"/>
      <c r="ACH865" s="721"/>
      <c r="ACI865" s="721"/>
      <c r="ACJ865" s="721"/>
      <c r="ACK865" s="721"/>
      <c r="ACL865" s="721"/>
      <c r="ACM865" s="721"/>
      <c r="ACN865" s="721"/>
      <c r="ACO865" s="721"/>
      <c r="ACP865" s="721"/>
      <c r="ACQ865" s="721"/>
      <c r="ACR865" s="721"/>
      <c r="ACS865" s="721"/>
      <c r="ACT865" s="721"/>
      <c r="ACU865" s="721"/>
      <c r="ACV865" s="721"/>
      <c r="ACW865" s="721"/>
      <c r="ACX865" s="721"/>
      <c r="ACY865" s="721"/>
      <c r="ACZ865" s="721"/>
      <c r="ADA865" s="721"/>
      <c r="ADB865" s="721"/>
      <c r="ADC865" s="721"/>
      <c r="ADD865" s="721"/>
      <c r="ADE865" s="721"/>
      <c r="ADF865" s="721"/>
      <c r="ADG865" s="721"/>
      <c r="ADH865" s="721"/>
      <c r="ADI865" s="721"/>
      <c r="ADJ865" s="721"/>
      <c r="ADK865" s="721"/>
      <c r="ADL865" s="721"/>
      <c r="ADM865" s="721"/>
      <c r="ADN865" s="721"/>
      <c r="ADO865" s="721"/>
      <c r="ADP865" s="721"/>
      <c r="ADQ865" s="721"/>
      <c r="ADR865" s="721"/>
      <c r="ADS865" s="721"/>
      <c r="ADT865" s="721"/>
      <c r="ADU865" s="721"/>
      <c r="ADV865" s="721"/>
      <c r="ADW865" s="721"/>
      <c r="ADX865" s="721"/>
      <c r="ADY865" s="721"/>
      <c r="ADZ865" s="721"/>
      <c r="AEA865" s="721"/>
      <c r="AEB865" s="721"/>
      <c r="AEC865" s="721"/>
      <c r="AED865" s="721"/>
      <c r="AEE865" s="721"/>
      <c r="AEF865" s="721"/>
      <c r="AEG865" s="721"/>
      <c r="AEH865" s="721"/>
      <c r="AEI865" s="721"/>
      <c r="AEJ865" s="721"/>
      <c r="AEK865" s="721"/>
      <c r="AEL865" s="721"/>
      <c r="AEM865" s="721"/>
      <c r="AEN865" s="721"/>
      <c r="AEO865" s="721"/>
      <c r="AEP865" s="721"/>
      <c r="AEQ865" s="721"/>
      <c r="AER865" s="721"/>
      <c r="AES865" s="721"/>
      <c r="AET865" s="721"/>
      <c r="AEU865" s="721"/>
      <c r="AEV865" s="721"/>
      <c r="AEW865" s="721"/>
      <c r="AEX865" s="721"/>
      <c r="AEY865" s="721"/>
      <c r="AEZ865" s="721"/>
      <c r="AFA865" s="721"/>
      <c r="AFB865" s="721"/>
      <c r="AFC865" s="721"/>
      <c r="AFD865" s="721"/>
      <c r="AFE865" s="721"/>
      <c r="AFF865" s="721"/>
      <c r="AFG865" s="721"/>
      <c r="AFH865" s="721"/>
      <c r="AFI865" s="721"/>
      <c r="AFJ865" s="721"/>
      <c r="AFK865" s="721"/>
      <c r="AFL865" s="721"/>
      <c r="AFM865" s="721"/>
      <c r="AFN865" s="721"/>
      <c r="AFO865" s="721"/>
      <c r="AFP865" s="721"/>
      <c r="AFQ865" s="721"/>
      <c r="AFR865" s="721"/>
      <c r="AFS865" s="721"/>
      <c r="AFT865" s="721"/>
      <c r="AFU865" s="721"/>
      <c r="AFV865" s="721"/>
      <c r="AFW865" s="721"/>
      <c r="AFX865" s="721"/>
      <c r="AFY865" s="721"/>
      <c r="AFZ865" s="721"/>
      <c r="AGA865" s="721"/>
      <c r="AGB865" s="721"/>
      <c r="AGC865" s="721"/>
      <c r="AGD865" s="721"/>
      <c r="AGE865" s="721"/>
      <c r="AGF865" s="721"/>
      <c r="AGG865" s="721"/>
      <c r="AGH865" s="721"/>
      <c r="AGI865" s="721"/>
      <c r="AGJ865" s="721"/>
      <c r="AGK865" s="721"/>
      <c r="AGL865" s="721"/>
      <c r="AGM865" s="721"/>
      <c r="AGN865" s="721"/>
      <c r="AGO865" s="721"/>
      <c r="AGP865" s="721"/>
      <c r="AGQ865" s="721"/>
      <c r="AGR865" s="721"/>
      <c r="AGS865" s="721"/>
      <c r="AGT865" s="721"/>
      <c r="AGU865" s="721"/>
      <c r="AGV865" s="721"/>
      <c r="AGW865" s="721"/>
      <c r="AGX865" s="721"/>
      <c r="AGY865" s="721"/>
      <c r="AGZ865" s="721"/>
      <c r="AHA865" s="721"/>
      <c r="AHB865" s="721"/>
      <c r="AHC865" s="721"/>
      <c r="AHD865" s="721"/>
      <c r="AHE865" s="721"/>
      <c r="AHF865" s="721"/>
      <c r="AHG865" s="721"/>
      <c r="AHH865" s="721"/>
      <c r="AHI865" s="721"/>
      <c r="AHJ865" s="721"/>
      <c r="AHK865" s="721"/>
      <c r="AHL865" s="721"/>
      <c r="AHM865" s="721"/>
      <c r="AHN865" s="721"/>
      <c r="AHO865" s="721"/>
      <c r="AHP865" s="721"/>
      <c r="AHQ865" s="721"/>
      <c r="AHR865" s="721"/>
      <c r="AHS865" s="721"/>
      <c r="AHT865" s="721"/>
      <c r="AHU865" s="721"/>
      <c r="AHV865" s="721"/>
      <c r="AHW865" s="721"/>
      <c r="AHX865" s="721"/>
      <c r="AHY865" s="721"/>
      <c r="AHZ865" s="721"/>
      <c r="AIA865" s="721"/>
      <c r="AIB865" s="721"/>
      <c r="AIC865" s="721"/>
      <c r="AID865" s="721"/>
      <c r="AIE865" s="721"/>
      <c r="AIF865" s="721"/>
      <c r="AIG865" s="721"/>
      <c r="AIH865" s="721"/>
      <c r="AII865" s="721"/>
      <c r="AIJ865" s="721"/>
      <c r="AIK865" s="721"/>
      <c r="AIL865" s="721"/>
      <c r="AIM865" s="721"/>
      <c r="AIN865" s="721"/>
      <c r="AIO865" s="721"/>
      <c r="AIP865" s="721"/>
      <c r="AIQ865" s="721"/>
      <c r="AIR865" s="721"/>
      <c r="AIS865" s="721"/>
      <c r="AIT865" s="721"/>
      <c r="AIU865" s="721"/>
      <c r="AIV865" s="721"/>
      <c r="AIW865" s="721"/>
      <c r="AIX865" s="721"/>
      <c r="AIY865" s="721"/>
      <c r="AIZ865" s="721"/>
      <c r="AJA865" s="721"/>
      <c r="AJB865" s="721"/>
      <c r="AJC865" s="721"/>
      <c r="AJD865" s="721"/>
      <c r="AJE865" s="721"/>
      <c r="AJF865" s="721"/>
      <c r="AJG865" s="721"/>
      <c r="AJH865" s="721"/>
      <c r="AJI865" s="721"/>
      <c r="AJJ865" s="721"/>
      <c r="AJK865" s="721"/>
      <c r="AJL865" s="721"/>
      <c r="AJM865" s="721"/>
      <c r="AJN865" s="721"/>
      <c r="AJO865" s="721"/>
      <c r="AJP865" s="721"/>
      <c r="AJQ865" s="721"/>
      <c r="AJR865" s="721"/>
      <c r="AJS865" s="721"/>
      <c r="AJT865" s="721"/>
      <c r="AJU865" s="721"/>
      <c r="AJV865" s="721"/>
      <c r="AJW865" s="721"/>
      <c r="AJX865" s="721"/>
      <c r="AJY865" s="721"/>
      <c r="AJZ865" s="721"/>
      <c r="AKA865" s="721"/>
      <c r="AKB865" s="721"/>
      <c r="AKC865" s="721"/>
      <c r="AKD865" s="721"/>
      <c r="AKE865" s="721"/>
      <c r="AKF865" s="721"/>
      <c r="AKG865" s="721"/>
      <c r="AKH865" s="721"/>
      <c r="AKI865" s="721"/>
      <c r="AKJ865" s="721"/>
      <c r="AKK865" s="721"/>
      <c r="AKL865" s="721"/>
      <c r="AKM865" s="721"/>
      <c r="AKN865" s="721"/>
      <c r="AKO865" s="721"/>
      <c r="AKP865" s="721"/>
      <c r="AKQ865" s="721"/>
      <c r="AKR865" s="721"/>
      <c r="AKS865" s="721"/>
      <c r="AKT865" s="721"/>
      <c r="AKU865" s="721"/>
      <c r="AKV865" s="721"/>
      <c r="AKW865" s="721"/>
      <c r="AKX865" s="721"/>
      <c r="AKY865" s="721"/>
      <c r="AKZ865" s="721"/>
      <c r="ALA865" s="721"/>
      <c r="ALB865" s="721"/>
      <c r="ALC865" s="721"/>
      <c r="ALD865" s="721"/>
      <c r="ALE865" s="721"/>
      <c r="ALF865" s="721"/>
      <c r="ALG865" s="721"/>
      <c r="ALH865" s="721"/>
      <c r="ALI865" s="721"/>
      <c r="ALJ865" s="721"/>
      <c r="ALK865" s="721"/>
      <c r="ALL865" s="721"/>
      <c r="ALM865" s="721"/>
      <c r="ALN865" s="721"/>
      <c r="ALO865" s="721"/>
      <c r="ALP865" s="721"/>
      <c r="ALQ865" s="721"/>
      <c r="ALR865" s="721"/>
      <c r="ALS865" s="721"/>
      <c r="ALT865" s="721"/>
      <c r="ALU865" s="721"/>
      <c r="ALV865" s="721"/>
      <c r="ALW865" s="721"/>
      <c r="ALX865" s="721"/>
      <c r="ALY865" s="721"/>
      <c r="ALZ865" s="721"/>
      <c r="AMA865" s="721"/>
      <c r="AMB865" s="721"/>
      <c r="AMC865" s="721"/>
      <c r="AMD865" s="721"/>
      <c r="AME865" s="721"/>
      <c r="AMF865" s="721"/>
      <c r="AMG865" s="721"/>
      <c r="AMH865" s="721"/>
      <c r="AMI865" s="721"/>
      <c r="AMJ865" s="721"/>
      <c r="AMK865" s="721"/>
      <c r="AML865" s="721"/>
      <c r="AMM865" s="721"/>
      <c r="AMN865" s="721"/>
      <c r="AMO865" s="721"/>
      <c r="AMP865" s="721"/>
      <c r="AMQ865" s="721"/>
      <c r="AMR865" s="721"/>
      <c r="AMS865" s="721"/>
      <c r="AMT865" s="721"/>
      <c r="AMU865" s="721"/>
      <c r="AMV865" s="721"/>
      <c r="AMW865" s="721"/>
      <c r="AMX865" s="721"/>
      <c r="AMY865" s="721"/>
      <c r="AMZ865" s="721"/>
      <c r="ANA865" s="721"/>
      <c r="ANB865" s="721"/>
      <c r="ANC865" s="721"/>
      <c r="AND865" s="721"/>
      <c r="ANE865" s="721"/>
      <c r="ANF865" s="721"/>
      <c r="ANG865" s="721"/>
      <c r="ANH865" s="721"/>
      <c r="ANI865" s="721"/>
      <c r="ANJ865" s="721"/>
      <c r="ANK865" s="721"/>
      <c r="ANL865" s="721"/>
      <c r="ANM865" s="721"/>
      <c r="ANN865" s="721"/>
      <c r="ANO865" s="721"/>
      <c r="ANP865" s="721"/>
      <c r="ANQ865" s="721"/>
      <c r="ANR865" s="721"/>
      <c r="ANS865" s="721"/>
      <c r="ANT865" s="721"/>
      <c r="ANU865" s="721"/>
      <c r="ANV865" s="721"/>
      <c r="ANW865" s="721"/>
      <c r="ANX865" s="721"/>
      <c r="ANY865" s="721"/>
      <c r="ANZ865" s="721"/>
      <c r="AOA865" s="721"/>
      <c r="AOB865" s="721"/>
      <c r="AOC865" s="721"/>
      <c r="AOD865" s="721"/>
      <c r="AOE865" s="721"/>
      <c r="AOF865" s="721"/>
      <c r="AOG865" s="721"/>
      <c r="AOH865" s="721"/>
      <c r="AOI865" s="721"/>
      <c r="AOJ865" s="721"/>
      <c r="AOK865" s="721"/>
      <c r="AOL865" s="721"/>
      <c r="AOM865" s="721"/>
      <c r="AON865" s="721"/>
      <c r="AOO865" s="721"/>
      <c r="AOP865" s="721"/>
      <c r="AOQ865" s="721"/>
      <c r="AOR865" s="721"/>
      <c r="AOS865" s="721"/>
      <c r="AOT865" s="721"/>
      <c r="AOU865" s="721"/>
      <c r="AOV865" s="721"/>
      <c r="AOW865" s="721"/>
      <c r="AOX865" s="721"/>
      <c r="AOY865" s="721"/>
      <c r="AOZ865" s="721"/>
      <c r="APA865" s="721"/>
      <c r="APB865" s="721"/>
      <c r="APC865" s="721"/>
      <c r="APD865" s="721"/>
      <c r="APE865" s="721"/>
      <c r="APF865" s="721"/>
      <c r="APG865" s="721"/>
      <c r="APH865" s="721"/>
      <c r="API865" s="721"/>
      <c r="APJ865" s="721"/>
      <c r="APK865" s="721"/>
      <c r="APL865" s="721"/>
      <c r="APM865" s="721"/>
      <c r="APN865" s="721"/>
      <c r="APO865" s="721"/>
      <c r="APP865" s="721"/>
      <c r="APQ865" s="721"/>
      <c r="APR865" s="721"/>
      <c r="APS865" s="721"/>
      <c r="APT865" s="721"/>
      <c r="APU865" s="721"/>
      <c r="APV865" s="721"/>
      <c r="APW865" s="721"/>
      <c r="APX865" s="721"/>
      <c r="APY865" s="721"/>
      <c r="APZ865" s="721"/>
      <c r="AQA865" s="721"/>
      <c r="AQB865" s="721"/>
      <c r="AQC865" s="721"/>
      <c r="AQD865" s="721"/>
      <c r="AQE865" s="721"/>
      <c r="AQF865" s="721"/>
      <c r="AQG865" s="721"/>
      <c r="AQH865" s="721"/>
      <c r="AQI865" s="721"/>
      <c r="AQJ865" s="721"/>
      <c r="AQK865" s="721"/>
      <c r="AQL865" s="721"/>
      <c r="AQM865" s="721"/>
      <c r="AQN865" s="721"/>
      <c r="AQO865" s="721"/>
      <c r="AQP865" s="721"/>
      <c r="AQQ865" s="721"/>
      <c r="AQR865" s="721"/>
      <c r="AQS865" s="721"/>
      <c r="AQT865" s="721"/>
      <c r="AQU865" s="721"/>
      <c r="AQV865" s="721"/>
      <c r="AQW865" s="721"/>
      <c r="AQX865" s="721"/>
      <c r="AQY865" s="721"/>
      <c r="AQZ865" s="721"/>
      <c r="ARA865" s="721"/>
      <c r="ARB865" s="721"/>
      <c r="ARC865" s="721"/>
      <c r="ARD865" s="721"/>
      <c r="ARE865" s="721"/>
      <c r="ARF865" s="721"/>
      <c r="ARG865" s="721"/>
      <c r="ARH865" s="721"/>
      <c r="ARI865" s="721"/>
      <c r="ARJ865" s="721"/>
      <c r="ARK865" s="721"/>
      <c r="ARL865" s="721"/>
      <c r="ARM865" s="721"/>
      <c r="ARN865" s="721"/>
      <c r="ARO865" s="721"/>
      <c r="ARP865" s="721"/>
      <c r="ARQ865" s="721"/>
      <c r="ARR865" s="721"/>
      <c r="ARS865" s="721"/>
      <c r="ART865" s="721"/>
      <c r="ARU865" s="721"/>
      <c r="ARV865" s="721"/>
      <c r="ARW865" s="721"/>
      <c r="ARX865" s="721"/>
      <c r="ARY865" s="721"/>
      <c r="ARZ865" s="721"/>
      <c r="ASA865" s="721"/>
      <c r="ASB865" s="721"/>
      <c r="ASC865" s="721"/>
      <c r="ASD865" s="721"/>
      <c r="ASE865" s="721"/>
      <c r="ASF865" s="721"/>
      <c r="ASG865" s="721"/>
      <c r="ASH865" s="721"/>
      <c r="ASI865" s="721"/>
      <c r="ASJ865" s="721"/>
      <c r="ASK865" s="721"/>
      <c r="ASL865" s="721"/>
      <c r="ASM865" s="721"/>
      <c r="ASN865" s="721"/>
      <c r="ASO865" s="721"/>
      <c r="ASP865" s="721"/>
      <c r="ASQ865" s="721"/>
      <c r="ASR865" s="721"/>
      <c r="ASS865" s="721"/>
      <c r="AST865" s="721"/>
      <c r="ASU865" s="721"/>
      <c r="ASV865" s="721"/>
      <c r="ASW865" s="721"/>
      <c r="ASX865" s="721"/>
      <c r="ASY865" s="721"/>
      <c r="ASZ865" s="721"/>
      <c r="ATA865" s="721"/>
      <c r="ATB865" s="721"/>
      <c r="ATC865" s="721"/>
      <c r="ATD865" s="721"/>
      <c r="ATE865" s="721"/>
      <c r="ATF865" s="721"/>
      <c r="ATG865" s="721"/>
      <c r="ATH865" s="721"/>
      <c r="ATI865" s="721"/>
      <c r="ATJ865" s="721"/>
      <c r="ATK865" s="721"/>
      <c r="ATL865" s="721"/>
      <c r="ATM865" s="721"/>
      <c r="ATN865" s="721"/>
      <c r="ATO865" s="721"/>
      <c r="ATP865" s="721"/>
      <c r="ATQ865" s="721"/>
      <c r="ATR865" s="721"/>
      <c r="ATS865" s="721"/>
      <c r="ATT865" s="721"/>
      <c r="ATU865" s="721"/>
      <c r="ATV865" s="721"/>
      <c r="ATW865" s="721"/>
      <c r="ATX865" s="721"/>
      <c r="ATY865" s="721"/>
      <c r="ATZ865" s="721"/>
      <c r="AUA865" s="721"/>
      <c r="AUB865" s="721"/>
      <c r="AUC865" s="721"/>
      <c r="AUD865" s="721"/>
      <c r="AUE865" s="721"/>
      <c r="AUF865" s="721"/>
      <c r="AUG865" s="721"/>
      <c r="AUH865" s="721"/>
      <c r="AUI865" s="721"/>
      <c r="AUJ865" s="721"/>
      <c r="AUK865" s="721"/>
      <c r="AUL865" s="721"/>
      <c r="AUM865" s="721"/>
      <c r="AUN865" s="721"/>
      <c r="AUO865" s="721"/>
      <c r="AUP865" s="721"/>
      <c r="AUQ865" s="721"/>
      <c r="AUR865" s="721"/>
      <c r="AUS865" s="721"/>
      <c r="AUT865" s="721"/>
      <c r="AUU865" s="721"/>
      <c r="AUV865" s="721"/>
      <c r="AUW865" s="721"/>
      <c r="AUX865" s="721"/>
      <c r="AUY865" s="721"/>
      <c r="AUZ865" s="721"/>
      <c r="AVA865" s="721"/>
      <c r="AVB865" s="721"/>
      <c r="AVC865" s="721"/>
      <c r="AVD865" s="721"/>
      <c r="AVE865" s="721"/>
      <c r="AVF865" s="721"/>
      <c r="AVG865" s="721"/>
      <c r="AVH865" s="721"/>
      <c r="AVI865" s="721"/>
      <c r="AVJ865" s="721"/>
      <c r="AVK865" s="721"/>
    </row>
    <row r="866" spans="1:1259">
      <c r="A866" s="716"/>
      <c r="B866" s="723"/>
      <c r="C866" s="723"/>
      <c r="D866" s="714" t="s">
        <v>3247</v>
      </c>
      <c r="E866" s="676" t="s">
        <v>3276</v>
      </c>
      <c r="F866" s="703"/>
      <c r="G866" s="703"/>
      <c r="H866" s="703"/>
      <c r="I866" s="698" t="s">
        <v>1699</v>
      </c>
      <c r="J866" s="704"/>
      <c r="K866" s="705" t="s">
        <v>4922</v>
      </c>
      <c r="L866" s="703" t="s">
        <v>3319</v>
      </c>
      <c r="M866" s="706">
        <v>44547</v>
      </c>
      <c r="N866" s="706">
        <v>44547</v>
      </c>
      <c r="O866" s="706"/>
      <c r="P866" s="704"/>
      <c r="Q866" s="704"/>
      <c r="R866" s="704"/>
      <c r="S866" s="703" t="s">
        <v>3515</v>
      </c>
      <c r="T866" s="703">
        <v>60</v>
      </c>
      <c r="U866" s="703"/>
      <c r="V866" s="703" t="s">
        <v>985</v>
      </c>
      <c r="W866" s="703">
        <v>400</v>
      </c>
      <c r="X866" s="707">
        <v>768</v>
      </c>
      <c r="Y866" s="539">
        <f t="shared" si="39"/>
        <v>307200</v>
      </c>
      <c r="Z866" s="680">
        <v>0.46500000000000002</v>
      </c>
      <c r="AA866" s="681">
        <f t="shared" si="40"/>
        <v>142848</v>
      </c>
      <c r="AB866" s="682"/>
      <c r="AC866" s="683">
        <v>0</v>
      </c>
      <c r="AD866" s="692"/>
      <c r="AE866" s="684"/>
      <c r="AF866" s="695">
        <f t="shared" si="41"/>
        <v>142848</v>
      </c>
      <c r="AG866" s="676" t="s">
        <v>1073</v>
      </c>
      <c r="AH866" s="676"/>
      <c r="AI866" s="685">
        <v>60</v>
      </c>
      <c r="AJ866" s="676" t="s">
        <v>3320</v>
      </c>
      <c r="AK866" s="696" t="s">
        <v>1149</v>
      </c>
      <c r="AL866" s="676">
        <v>77494</v>
      </c>
      <c r="AM866" s="676" t="s">
        <v>52</v>
      </c>
      <c r="AN866" s="676"/>
      <c r="AO866" s="676"/>
      <c r="AP866" s="688" t="s">
        <v>38</v>
      </c>
      <c r="AQ866" s="688" t="s">
        <v>37</v>
      </c>
      <c r="AR866" s="688" t="s">
        <v>1257</v>
      </c>
      <c r="AS866" s="715"/>
      <c r="AT866" s="715"/>
      <c r="AU866" s="715"/>
      <c r="AV866" s="680">
        <v>0.46500000000000002</v>
      </c>
      <c r="AW866" s="721"/>
      <c r="AX866" s="721"/>
      <c r="AY866" s="721"/>
      <c r="AZ866" s="721"/>
      <c r="BA866" s="721"/>
      <c r="BB866" s="721"/>
      <c r="BC866" s="721"/>
      <c r="BD866" s="721"/>
      <c r="BE866" s="721"/>
      <c r="BF866" s="721"/>
      <c r="BG866" s="721"/>
      <c r="BH866" s="721"/>
      <c r="BI866" s="721"/>
      <c r="BJ866" s="721"/>
      <c r="BK866" s="721"/>
      <c r="BL866" s="721"/>
      <c r="BM866" s="721"/>
      <c r="BN866" s="721"/>
      <c r="BO866" s="721"/>
      <c r="BP866" s="721"/>
      <c r="BQ866" s="721"/>
      <c r="BR866" s="721"/>
      <c r="BS866" s="721"/>
      <c r="BT866" s="721"/>
      <c r="BU866" s="721"/>
      <c r="BV866" s="721"/>
      <c r="BW866" s="721"/>
      <c r="BX866" s="721"/>
      <c r="BY866" s="721"/>
      <c r="BZ866" s="721"/>
      <c r="CA866" s="721"/>
      <c r="CB866" s="721"/>
      <c r="CC866" s="721"/>
      <c r="CD866" s="721"/>
      <c r="CE866" s="721"/>
      <c r="CF866" s="721"/>
      <c r="CG866" s="721"/>
      <c r="CH866" s="721"/>
      <c r="CI866" s="721"/>
      <c r="CJ866" s="721"/>
      <c r="CK866" s="721"/>
      <c r="CL866" s="721"/>
      <c r="CM866" s="721"/>
      <c r="CN866" s="721"/>
      <c r="CO866" s="721"/>
      <c r="CP866" s="721"/>
      <c r="CQ866" s="721"/>
      <c r="CR866" s="721"/>
      <c r="CS866" s="721"/>
      <c r="CT866" s="721"/>
      <c r="CU866" s="721"/>
      <c r="CV866" s="721"/>
      <c r="CW866" s="721"/>
      <c r="CX866" s="721"/>
      <c r="CY866" s="721"/>
      <c r="CZ866" s="721"/>
      <c r="DA866" s="721"/>
      <c r="DB866" s="721"/>
      <c r="DC866" s="721"/>
      <c r="DD866" s="721"/>
      <c r="DE866" s="721"/>
      <c r="DF866" s="721"/>
      <c r="DG866" s="721"/>
      <c r="DH866" s="721"/>
      <c r="DI866" s="721"/>
      <c r="DJ866" s="721"/>
      <c r="DK866" s="721"/>
      <c r="DL866" s="721"/>
      <c r="DM866" s="721"/>
      <c r="DN866" s="721"/>
      <c r="DO866" s="721"/>
      <c r="DP866" s="721"/>
      <c r="DQ866" s="721"/>
      <c r="DR866" s="721"/>
      <c r="DS866" s="721"/>
      <c r="DT866" s="721"/>
      <c r="DU866" s="721"/>
      <c r="DV866" s="721"/>
      <c r="DW866" s="721"/>
      <c r="DX866" s="721"/>
      <c r="DY866" s="721"/>
      <c r="DZ866" s="721"/>
      <c r="EA866" s="721"/>
      <c r="EB866" s="721"/>
      <c r="EC866" s="721"/>
      <c r="ED866" s="721"/>
      <c r="EE866" s="721"/>
      <c r="EF866" s="721"/>
      <c r="EG866" s="721"/>
      <c r="EH866" s="721"/>
      <c r="EI866" s="721"/>
      <c r="EJ866" s="721"/>
      <c r="EK866" s="721"/>
      <c r="EL866" s="721"/>
      <c r="EM866" s="721"/>
      <c r="EN866" s="721"/>
      <c r="EO866" s="721"/>
      <c r="EP866" s="721"/>
      <c r="EQ866" s="721"/>
      <c r="ER866" s="721"/>
      <c r="ES866" s="721"/>
      <c r="ET866" s="721"/>
      <c r="EU866" s="721"/>
      <c r="EV866" s="721"/>
      <c r="EW866" s="721"/>
      <c r="EX866" s="721"/>
      <c r="EY866" s="721"/>
      <c r="EZ866" s="721"/>
      <c r="FA866" s="721"/>
      <c r="FB866" s="721"/>
      <c r="FC866" s="721"/>
      <c r="FD866" s="721"/>
      <c r="FE866" s="721"/>
      <c r="FF866" s="721"/>
      <c r="FG866" s="721"/>
      <c r="FH866" s="721"/>
      <c r="FI866" s="721"/>
      <c r="FJ866" s="721"/>
      <c r="FK866" s="721"/>
      <c r="FL866" s="721"/>
      <c r="FM866" s="721"/>
      <c r="FN866" s="721"/>
      <c r="FO866" s="721"/>
      <c r="FP866" s="721"/>
      <c r="FQ866" s="721"/>
      <c r="FR866" s="721"/>
      <c r="FS866" s="721"/>
      <c r="FT866" s="721"/>
      <c r="FU866" s="721"/>
      <c r="FV866" s="721"/>
      <c r="FW866" s="721"/>
      <c r="FX866" s="721"/>
      <c r="FY866" s="721"/>
      <c r="FZ866" s="721"/>
      <c r="GA866" s="721"/>
      <c r="GB866" s="721"/>
      <c r="GC866" s="721"/>
      <c r="GD866" s="721"/>
      <c r="GE866" s="721"/>
      <c r="GF866" s="721"/>
      <c r="GG866" s="721"/>
      <c r="GH866" s="721"/>
      <c r="GI866" s="721"/>
      <c r="GJ866" s="721"/>
      <c r="GK866" s="721"/>
      <c r="GL866" s="721"/>
      <c r="GM866" s="721"/>
      <c r="GN866" s="721"/>
      <c r="GO866" s="721"/>
      <c r="GP866" s="721"/>
      <c r="GQ866" s="721"/>
      <c r="GR866" s="721"/>
      <c r="GS866" s="721"/>
      <c r="GT866" s="721"/>
      <c r="GU866" s="721"/>
      <c r="GV866" s="721"/>
      <c r="GW866" s="721"/>
      <c r="GX866" s="721"/>
      <c r="GY866" s="721"/>
      <c r="GZ866" s="721"/>
      <c r="HA866" s="721"/>
      <c r="HB866" s="721"/>
      <c r="HC866" s="721"/>
      <c r="HD866" s="721"/>
      <c r="HE866" s="721"/>
      <c r="HF866" s="721"/>
      <c r="HG866" s="721"/>
      <c r="HH866" s="721"/>
      <c r="HI866" s="721"/>
      <c r="HJ866" s="721"/>
      <c r="HK866" s="721"/>
      <c r="HL866" s="721"/>
      <c r="HM866" s="721"/>
      <c r="HN866" s="721"/>
      <c r="HO866" s="721"/>
      <c r="HP866" s="721"/>
      <c r="HQ866" s="721"/>
      <c r="HR866" s="721"/>
      <c r="HS866" s="721"/>
      <c r="HT866" s="721"/>
      <c r="HU866" s="721"/>
      <c r="HV866" s="721"/>
      <c r="HW866" s="721"/>
      <c r="HX866" s="721"/>
      <c r="HY866" s="721"/>
      <c r="HZ866" s="721"/>
      <c r="IA866" s="721"/>
      <c r="IB866" s="721"/>
      <c r="IC866" s="721"/>
      <c r="ID866" s="721"/>
      <c r="IE866" s="721"/>
      <c r="IF866" s="721"/>
      <c r="IG866" s="721"/>
      <c r="IH866" s="721"/>
      <c r="II866" s="721"/>
      <c r="IJ866" s="721"/>
      <c r="IK866" s="721"/>
      <c r="IL866" s="721"/>
      <c r="IM866" s="721"/>
      <c r="IN866" s="721"/>
      <c r="IO866" s="721"/>
      <c r="IP866" s="721"/>
      <c r="IQ866" s="721"/>
      <c r="IR866" s="721"/>
      <c r="IS866" s="721"/>
      <c r="IT866" s="721"/>
      <c r="IU866" s="721"/>
      <c r="IV866" s="721"/>
      <c r="IW866" s="721"/>
      <c r="IX866" s="721"/>
      <c r="IY866" s="721"/>
      <c r="IZ866" s="721"/>
      <c r="JA866" s="721"/>
      <c r="JB866" s="721"/>
      <c r="JC866" s="721"/>
      <c r="JD866" s="721"/>
      <c r="JE866" s="721"/>
      <c r="JF866" s="721"/>
      <c r="JG866" s="721"/>
      <c r="JH866" s="721"/>
      <c r="JI866" s="721"/>
      <c r="JJ866" s="721"/>
      <c r="JK866" s="721"/>
      <c r="JL866" s="721"/>
      <c r="JM866" s="721"/>
      <c r="JN866" s="721"/>
      <c r="JO866" s="721"/>
      <c r="JP866" s="721"/>
      <c r="JQ866" s="721"/>
      <c r="JR866" s="721"/>
      <c r="JS866" s="721"/>
      <c r="JT866" s="721"/>
      <c r="JU866" s="721"/>
      <c r="JV866" s="721"/>
      <c r="JW866" s="721"/>
      <c r="JX866" s="721"/>
      <c r="JY866" s="721"/>
      <c r="JZ866" s="721"/>
      <c r="KA866" s="721"/>
      <c r="KB866" s="721"/>
      <c r="KC866" s="721"/>
      <c r="KD866" s="721"/>
      <c r="KE866" s="721"/>
      <c r="KF866" s="721"/>
      <c r="KG866" s="721"/>
      <c r="KH866" s="721"/>
      <c r="KI866" s="721"/>
      <c r="KJ866" s="721"/>
      <c r="KK866" s="721"/>
      <c r="KL866" s="721"/>
      <c r="KM866" s="721"/>
      <c r="KN866" s="721"/>
      <c r="KO866" s="721"/>
      <c r="KP866" s="721"/>
      <c r="KQ866" s="721"/>
      <c r="KR866" s="721"/>
      <c r="KS866" s="721"/>
      <c r="KT866" s="721"/>
      <c r="KU866" s="721"/>
      <c r="KV866" s="721"/>
      <c r="KW866" s="721"/>
      <c r="KX866" s="721"/>
      <c r="KY866" s="721"/>
      <c r="KZ866" s="721"/>
      <c r="LA866" s="721"/>
      <c r="LB866" s="721"/>
      <c r="LC866" s="721"/>
      <c r="LD866" s="721"/>
      <c r="LE866" s="721"/>
      <c r="LF866" s="721"/>
      <c r="LG866" s="721"/>
      <c r="LH866" s="721"/>
      <c r="LI866" s="721"/>
      <c r="LJ866" s="721"/>
      <c r="LK866" s="721"/>
      <c r="LL866" s="721"/>
      <c r="LM866" s="721"/>
      <c r="LN866" s="721"/>
      <c r="LO866" s="721"/>
      <c r="LP866" s="721"/>
      <c r="LQ866" s="721"/>
      <c r="LR866" s="721"/>
      <c r="LS866" s="721"/>
      <c r="LT866" s="721"/>
      <c r="LU866" s="721"/>
      <c r="LV866" s="721"/>
      <c r="LW866" s="721"/>
      <c r="LX866" s="721"/>
      <c r="LY866" s="721"/>
      <c r="LZ866" s="721"/>
      <c r="MA866" s="721"/>
      <c r="MB866" s="721"/>
      <c r="MC866" s="721"/>
      <c r="MD866" s="721"/>
      <c r="ME866" s="721"/>
      <c r="MF866" s="721"/>
      <c r="MG866" s="721"/>
      <c r="MH866" s="721"/>
      <c r="MI866" s="721"/>
      <c r="MJ866" s="721"/>
      <c r="MK866" s="721"/>
      <c r="ML866" s="721"/>
      <c r="MM866" s="721"/>
      <c r="MN866" s="721"/>
      <c r="MO866" s="721"/>
      <c r="MP866" s="721"/>
      <c r="MQ866" s="721"/>
      <c r="MR866" s="721"/>
      <c r="MS866" s="721"/>
      <c r="MT866" s="721"/>
      <c r="MU866" s="721"/>
      <c r="MV866" s="721"/>
      <c r="MW866" s="721"/>
      <c r="MX866" s="721"/>
      <c r="MY866" s="721"/>
      <c r="MZ866" s="721"/>
      <c r="NA866" s="721"/>
      <c r="NB866" s="721"/>
      <c r="NC866" s="721"/>
      <c r="ND866" s="721"/>
      <c r="NE866" s="721"/>
      <c r="NF866" s="721"/>
      <c r="NG866" s="721"/>
      <c r="NH866" s="721"/>
      <c r="NI866" s="721"/>
      <c r="NJ866" s="721"/>
      <c r="NK866" s="721"/>
      <c r="NL866" s="721"/>
      <c r="NM866" s="721"/>
      <c r="NN866" s="721"/>
      <c r="NO866" s="721"/>
      <c r="NP866" s="721"/>
      <c r="NQ866" s="721"/>
      <c r="NR866" s="721"/>
      <c r="NS866" s="721"/>
      <c r="NT866" s="721"/>
      <c r="NU866" s="721"/>
      <c r="NV866" s="721"/>
      <c r="NW866" s="721"/>
      <c r="NX866" s="721"/>
      <c r="NY866" s="721"/>
      <c r="NZ866" s="721"/>
      <c r="OA866" s="721"/>
      <c r="OB866" s="721"/>
      <c r="OC866" s="721"/>
      <c r="OD866" s="721"/>
      <c r="OE866" s="721"/>
      <c r="OF866" s="721"/>
      <c r="OG866" s="721"/>
      <c r="OH866" s="721"/>
      <c r="OI866" s="721"/>
      <c r="OJ866" s="721"/>
      <c r="OK866" s="721"/>
      <c r="OL866" s="721"/>
      <c r="OM866" s="721"/>
      <c r="ON866" s="721"/>
      <c r="OO866" s="721"/>
      <c r="OP866" s="721"/>
      <c r="OQ866" s="721"/>
      <c r="OR866" s="721"/>
      <c r="OS866" s="721"/>
      <c r="OT866" s="721"/>
      <c r="OU866" s="721"/>
      <c r="OV866" s="721"/>
      <c r="OW866" s="721"/>
      <c r="OX866" s="721"/>
      <c r="OY866" s="721"/>
      <c r="OZ866" s="721"/>
      <c r="PA866" s="721"/>
      <c r="PB866" s="721"/>
      <c r="PC866" s="721"/>
      <c r="PD866" s="721"/>
      <c r="PE866" s="721"/>
      <c r="PF866" s="721"/>
      <c r="PG866" s="721"/>
      <c r="PH866" s="721"/>
      <c r="PI866" s="721"/>
      <c r="PJ866" s="721"/>
      <c r="PK866" s="721"/>
      <c r="PL866" s="721"/>
      <c r="PM866" s="721"/>
      <c r="PN866" s="721"/>
      <c r="PO866" s="721"/>
      <c r="PP866" s="721"/>
      <c r="PQ866" s="721"/>
      <c r="PR866" s="721"/>
      <c r="PS866" s="721"/>
      <c r="PT866" s="721"/>
      <c r="PU866" s="721"/>
      <c r="PV866" s="721"/>
      <c r="PW866" s="721"/>
      <c r="PX866" s="721"/>
      <c r="PY866" s="721"/>
      <c r="PZ866" s="721"/>
      <c r="QA866" s="721"/>
      <c r="QB866" s="721"/>
      <c r="QC866" s="721"/>
      <c r="QD866" s="721"/>
      <c r="QE866" s="721"/>
      <c r="QF866" s="721"/>
      <c r="QG866" s="721"/>
      <c r="QH866" s="721"/>
      <c r="QI866" s="721"/>
      <c r="QJ866" s="721"/>
      <c r="QK866" s="721"/>
      <c r="QL866" s="721"/>
      <c r="QM866" s="721"/>
      <c r="QN866" s="721"/>
      <c r="QO866" s="721"/>
      <c r="QP866" s="721"/>
      <c r="QQ866" s="721"/>
      <c r="QR866" s="721"/>
      <c r="QS866" s="721"/>
      <c r="QT866" s="721"/>
      <c r="QU866" s="721"/>
      <c r="QV866" s="721"/>
      <c r="QW866" s="721"/>
      <c r="QX866" s="721"/>
      <c r="QY866" s="721"/>
      <c r="QZ866" s="721"/>
      <c r="RA866" s="721"/>
      <c r="RB866" s="721"/>
      <c r="RC866" s="721"/>
      <c r="RD866" s="721"/>
      <c r="RE866" s="721"/>
      <c r="RF866" s="721"/>
      <c r="RG866" s="721"/>
      <c r="RH866" s="721"/>
      <c r="RI866" s="721"/>
      <c r="RJ866" s="721"/>
      <c r="RK866" s="721"/>
      <c r="RL866" s="721"/>
      <c r="RM866" s="721"/>
      <c r="RN866" s="721"/>
      <c r="RO866" s="721"/>
      <c r="RP866" s="721"/>
      <c r="RQ866" s="721"/>
      <c r="RR866" s="721"/>
      <c r="RS866" s="721"/>
      <c r="RT866" s="721"/>
      <c r="RU866" s="721"/>
      <c r="RV866" s="721"/>
      <c r="RW866" s="721"/>
      <c r="RX866" s="721"/>
      <c r="RY866" s="721"/>
      <c r="RZ866" s="721"/>
      <c r="SA866" s="721"/>
      <c r="SB866" s="721"/>
      <c r="SC866" s="721"/>
      <c r="SD866" s="721"/>
      <c r="SE866" s="721"/>
      <c r="SF866" s="721"/>
      <c r="SG866" s="721"/>
      <c r="SH866" s="721"/>
      <c r="SI866" s="721"/>
      <c r="SJ866" s="721"/>
      <c r="SK866" s="721"/>
      <c r="SL866" s="721"/>
      <c r="SM866" s="721"/>
      <c r="SN866" s="721"/>
      <c r="SO866" s="721"/>
      <c r="SP866" s="721"/>
      <c r="SQ866" s="721"/>
      <c r="SR866" s="721"/>
      <c r="SS866" s="721"/>
      <c r="ST866" s="721"/>
      <c r="SU866" s="721"/>
      <c r="SV866" s="721"/>
      <c r="SW866" s="721"/>
      <c r="SX866" s="721"/>
      <c r="SY866" s="721"/>
      <c r="SZ866" s="721"/>
      <c r="TA866" s="721"/>
      <c r="TB866" s="721"/>
      <c r="TC866" s="721"/>
      <c r="TD866" s="721"/>
      <c r="TE866" s="721"/>
      <c r="TF866" s="721"/>
      <c r="TG866" s="721"/>
      <c r="TH866" s="721"/>
      <c r="TI866" s="721"/>
      <c r="TJ866" s="721"/>
      <c r="TK866" s="721"/>
      <c r="TL866" s="721"/>
      <c r="TM866" s="721"/>
      <c r="TN866" s="721"/>
      <c r="TO866" s="721"/>
      <c r="TP866" s="721"/>
      <c r="TQ866" s="721"/>
      <c r="TR866" s="721"/>
      <c r="TS866" s="721"/>
      <c r="TT866" s="721"/>
      <c r="TU866" s="721"/>
      <c r="TV866" s="721"/>
      <c r="TW866" s="721"/>
      <c r="TX866" s="721"/>
      <c r="TY866" s="721"/>
      <c r="TZ866" s="721"/>
      <c r="UA866" s="721"/>
      <c r="UB866" s="721"/>
      <c r="UC866" s="721"/>
      <c r="UD866" s="721"/>
      <c r="UE866" s="721"/>
      <c r="UF866" s="721"/>
      <c r="UG866" s="721"/>
      <c r="UH866" s="721"/>
      <c r="UI866" s="721"/>
      <c r="UJ866" s="721"/>
      <c r="UK866" s="721"/>
      <c r="UL866" s="721"/>
      <c r="UM866" s="721"/>
      <c r="UN866" s="721"/>
      <c r="UO866" s="721"/>
      <c r="UP866" s="721"/>
      <c r="UQ866" s="721"/>
      <c r="UR866" s="721"/>
      <c r="US866" s="721"/>
      <c r="UT866" s="721"/>
      <c r="UU866" s="721"/>
      <c r="UV866" s="721"/>
      <c r="UW866" s="721"/>
      <c r="UX866" s="721"/>
      <c r="UY866" s="721"/>
      <c r="UZ866" s="721"/>
      <c r="VA866" s="721"/>
      <c r="VB866" s="721"/>
      <c r="VC866" s="721"/>
      <c r="VD866" s="721"/>
      <c r="VE866" s="721"/>
      <c r="VF866" s="721"/>
      <c r="VG866" s="721"/>
      <c r="VH866" s="721"/>
      <c r="VI866" s="721"/>
      <c r="VJ866" s="721"/>
      <c r="VK866" s="721"/>
      <c r="VL866" s="721"/>
      <c r="VM866" s="721"/>
      <c r="VN866" s="721"/>
      <c r="VO866" s="721"/>
      <c r="VP866" s="721"/>
      <c r="VQ866" s="721"/>
      <c r="VR866" s="721"/>
      <c r="VS866" s="721"/>
      <c r="VT866" s="721"/>
      <c r="VU866" s="721"/>
      <c r="VV866" s="721"/>
      <c r="VW866" s="721"/>
      <c r="VX866" s="721"/>
      <c r="VY866" s="721"/>
      <c r="VZ866" s="721"/>
      <c r="WA866" s="721"/>
      <c r="WB866" s="721"/>
      <c r="WC866" s="721"/>
      <c r="WD866" s="721"/>
      <c r="WE866" s="721"/>
      <c r="WF866" s="721"/>
      <c r="WG866" s="721"/>
      <c r="WH866" s="721"/>
      <c r="WI866" s="721"/>
      <c r="WJ866" s="721"/>
      <c r="WK866" s="721"/>
      <c r="WL866" s="721"/>
      <c r="WM866" s="721"/>
      <c r="WN866" s="721"/>
      <c r="WO866" s="721"/>
      <c r="WP866" s="721"/>
      <c r="WQ866" s="721"/>
      <c r="WR866" s="721"/>
      <c r="WS866" s="721"/>
      <c r="WT866" s="721"/>
      <c r="WU866" s="721"/>
      <c r="WV866" s="721"/>
      <c r="WW866" s="721"/>
      <c r="WX866" s="721"/>
      <c r="WY866" s="721"/>
      <c r="WZ866" s="721"/>
      <c r="XA866" s="721"/>
      <c r="XB866" s="721"/>
      <c r="XC866" s="721"/>
      <c r="XD866" s="721"/>
      <c r="XE866" s="721"/>
      <c r="XF866" s="721"/>
      <c r="XG866" s="721"/>
      <c r="XH866" s="721"/>
      <c r="XI866" s="721"/>
      <c r="XJ866" s="721"/>
      <c r="XK866" s="721"/>
      <c r="XL866" s="721"/>
      <c r="XM866" s="721"/>
      <c r="XN866" s="721"/>
      <c r="XO866" s="721"/>
      <c r="XP866" s="721"/>
      <c r="XQ866" s="721"/>
      <c r="XR866" s="721"/>
      <c r="XS866" s="721"/>
      <c r="XT866" s="721"/>
      <c r="XU866" s="721"/>
      <c r="XV866" s="721"/>
      <c r="XW866" s="721"/>
      <c r="XX866" s="721"/>
      <c r="XY866" s="721"/>
      <c r="XZ866" s="721"/>
      <c r="YA866" s="721"/>
      <c r="YB866" s="721"/>
      <c r="YC866" s="721"/>
      <c r="YD866" s="721"/>
      <c r="YE866" s="721"/>
      <c r="YF866" s="721"/>
      <c r="YG866" s="721"/>
      <c r="YH866" s="721"/>
      <c r="YI866" s="721"/>
      <c r="YJ866" s="721"/>
      <c r="YK866" s="721"/>
      <c r="YL866" s="721"/>
      <c r="YM866" s="721"/>
      <c r="YN866" s="721"/>
      <c r="YO866" s="721"/>
      <c r="YP866" s="721"/>
      <c r="YQ866" s="721"/>
      <c r="YR866" s="721"/>
      <c r="YS866" s="721"/>
      <c r="YT866" s="721"/>
      <c r="YU866" s="721"/>
      <c r="YV866" s="721"/>
      <c r="YW866" s="721"/>
      <c r="YX866" s="721"/>
      <c r="YY866" s="721"/>
      <c r="YZ866" s="721"/>
      <c r="ZA866" s="721"/>
      <c r="ZB866" s="721"/>
      <c r="ZC866" s="721"/>
      <c r="ZD866" s="721"/>
      <c r="ZE866" s="721"/>
      <c r="ZF866" s="721"/>
      <c r="ZG866" s="721"/>
      <c r="ZH866" s="721"/>
      <c r="ZI866" s="721"/>
      <c r="ZJ866" s="721"/>
      <c r="ZK866" s="721"/>
      <c r="ZL866" s="721"/>
      <c r="ZM866" s="721"/>
      <c r="ZN866" s="721"/>
      <c r="ZO866" s="721"/>
      <c r="ZP866" s="721"/>
      <c r="ZQ866" s="721"/>
      <c r="ZR866" s="721"/>
      <c r="ZS866" s="721"/>
      <c r="ZT866" s="721"/>
      <c r="ZU866" s="721"/>
      <c r="ZV866" s="721"/>
      <c r="ZW866" s="721"/>
      <c r="ZX866" s="721"/>
      <c r="ZY866" s="721"/>
      <c r="ZZ866" s="721"/>
      <c r="AAA866" s="721"/>
      <c r="AAB866" s="721"/>
      <c r="AAC866" s="721"/>
      <c r="AAD866" s="721"/>
      <c r="AAE866" s="721"/>
      <c r="AAF866" s="721"/>
      <c r="AAG866" s="721"/>
      <c r="AAH866" s="721"/>
      <c r="AAI866" s="721"/>
      <c r="AAJ866" s="721"/>
      <c r="AAK866" s="721"/>
      <c r="AAL866" s="721"/>
      <c r="AAM866" s="721"/>
      <c r="AAN866" s="721"/>
      <c r="AAO866" s="721"/>
      <c r="AAP866" s="721"/>
      <c r="AAQ866" s="721"/>
      <c r="AAR866" s="721"/>
      <c r="AAS866" s="721"/>
      <c r="AAT866" s="721"/>
      <c r="AAU866" s="721"/>
      <c r="AAV866" s="721"/>
      <c r="AAW866" s="721"/>
      <c r="AAX866" s="721"/>
      <c r="AAY866" s="721"/>
      <c r="AAZ866" s="721"/>
      <c r="ABA866" s="721"/>
      <c r="ABB866" s="721"/>
      <c r="ABC866" s="721"/>
      <c r="ABD866" s="721"/>
      <c r="ABE866" s="721"/>
      <c r="ABF866" s="721"/>
      <c r="ABG866" s="721"/>
      <c r="ABH866" s="721"/>
      <c r="ABI866" s="721"/>
      <c r="ABJ866" s="721"/>
      <c r="ABK866" s="721"/>
      <c r="ABL866" s="721"/>
      <c r="ABM866" s="721"/>
      <c r="ABN866" s="721"/>
      <c r="ABO866" s="721"/>
      <c r="ABP866" s="721"/>
      <c r="ABQ866" s="721"/>
      <c r="ABR866" s="721"/>
      <c r="ABS866" s="721"/>
      <c r="ABT866" s="721"/>
      <c r="ABU866" s="721"/>
      <c r="ABV866" s="721"/>
      <c r="ABW866" s="721"/>
      <c r="ABX866" s="721"/>
      <c r="ABY866" s="721"/>
      <c r="ABZ866" s="721"/>
      <c r="ACA866" s="721"/>
      <c r="ACB866" s="721"/>
      <c r="ACC866" s="721"/>
      <c r="ACD866" s="721"/>
      <c r="ACE866" s="721"/>
      <c r="ACF866" s="721"/>
      <c r="ACG866" s="721"/>
      <c r="ACH866" s="721"/>
      <c r="ACI866" s="721"/>
      <c r="ACJ866" s="721"/>
      <c r="ACK866" s="721"/>
      <c r="ACL866" s="721"/>
      <c r="ACM866" s="721"/>
      <c r="ACN866" s="721"/>
      <c r="ACO866" s="721"/>
      <c r="ACP866" s="721"/>
      <c r="ACQ866" s="721"/>
      <c r="ACR866" s="721"/>
      <c r="ACS866" s="721"/>
      <c r="ACT866" s="721"/>
      <c r="ACU866" s="721"/>
      <c r="ACV866" s="721"/>
      <c r="ACW866" s="721"/>
      <c r="ACX866" s="721"/>
      <c r="ACY866" s="721"/>
      <c r="ACZ866" s="721"/>
      <c r="ADA866" s="721"/>
      <c r="ADB866" s="721"/>
      <c r="ADC866" s="721"/>
      <c r="ADD866" s="721"/>
      <c r="ADE866" s="721"/>
      <c r="ADF866" s="721"/>
      <c r="ADG866" s="721"/>
      <c r="ADH866" s="721"/>
      <c r="ADI866" s="721"/>
      <c r="ADJ866" s="721"/>
      <c r="ADK866" s="721"/>
      <c r="ADL866" s="721"/>
      <c r="ADM866" s="721"/>
      <c r="ADN866" s="721"/>
      <c r="ADO866" s="721"/>
      <c r="ADP866" s="721"/>
      <c r="ADQ866" s="721"/>
      <c r="ADR866" s="721"/>
      <c r="ADS866" s="721"/>
      <c r="ADT866" s="721"/>
      <c r="ADU866" s="721"/>
      <c r="ADV866" s="721"/>
      <c r="ADW866" s="721"/>
      <c r="ADX866" s="721"/>
      <c r="ADY866" s="721"/>
      <c r="ADZ866" s="721"/>
      <c r="AEA866" s="721"/>
      <c r="AEB866" s="721"/>
      <c r="AEC866" s="721"/>
      <c r="AED866" s="721"/>
      <c r="AEE866" s="721"/>
      <c r="AEF866" s="721"/>
      <c r="AEG866" s="721"/>
      <c r="AEH866" s="721"/>
      <c r="AEI866" s="721"/>
      <c r="AEJ866" s="721"/>
      <c r="AEK866" s="721"/>
      <c r="AEL866" s="721"/>
      <c r="AEM866" s="721"/>
      <c r="AEN866" s="721"/>
      <c r="AEO866" s="721"/>
      <c r="AEP866" s="721"/>
      <c r="AEQ866" s="721"/>
      <c r="AER866" s="721"/>
      <c r="AES866" s="721"/>
      <c r="AET866" s="721"/>
      <c r="AEU866" s="721"/>
      <c r="AEV866" s="721"/>
      <c r="AEW866" s="721"/>
      <c r="AEX866" s="721"/>
      <c r="AEY866" s="721"/>
      <c r="AEZ866" s="721"/>
      <c r="AFA866" s="721"/>
      <c r="AFB866" s="721"/>
      <c r="AFC866" s="721"/>
      <c r="AFD866" s="721"/>
      <c r="AFE866" s="721"/>
      <c r="AFF866" s="721"/>
      <c r="AFG866" s="721"/>
      <c r="AFH866" s="721"/>
      <c r="AFI866" s="721"/>
      <c r="AFJ866" s="721"/>
      <c r="AFK866" s="721"/>
      <c r="AFL866" s="721"/>
      <c r="AFM866" s="721"/>
      <c r="AFN866" s="721"/>
      <c r="AFO866" s="721"/>
      <c r="AFP866" s="721"/>
      <c r="AFQ866" s="721"/>
      <c r="AFR866" s="721"/>
      <c r="AFS866" s="721"/>
      <c r="AFT866" s="721"/>
      <c r="AFU866" s="721"/>
      <c r="AFV866" s="721"/>
      <c r="AFW866" s="721"/>
      <c r="AFX866" s="721"/>
      <c r="AFY866" s="721"/>
      <c r="AFZ866" s="721"/>
      <c r="AGA866" s="721"/>
      <c r="AGB866" s="721"/>
      <c r="AGC866" s="721"/>
      <c r="AGD866" s="721"/>
      <c r="AGE866" s="721"/>
      <c r="AGF866" s="721"/>
      <c r="AGG866" s="721"/>
      <c r="AGH866" s="721"/>
      <c r="AGI866" s="721"/>
      <c r="AGJ866" s="721"/>
      <c r="AGK866" s="721"/>
      <c r="AGL866" s="721"/>
      <c r="AGM866" s="721"/>
      <c r="AGN866" s="721"/>
      <c r="AGO866" s="721"/>
      <c r="AGP866" s="721"/>
      <c r="AGQ866" s="721"/>
      <c r="AGR866" s="721"/>
      <c r="AGS866" s="721"/>
      <c r="AGT866" s="721"/>
      <c r="AGU866" s="721"/>
      <c r="AGV866" s="721"/>
      <c r="AGW866" s="721"/>
      <c r="AGX866" s="721"/>
      <c r="AGY866" s="721"/>
      <c r="AGZ866" s="721"/>
      <c r="AHA866" s="721"/>
      <c r="AHB866" s="721"/>
      <c r="AHC866" s="721"/>
      <c r="AHD866" s="721"/>
      <c r="AHE866" s="721"/>
      <c r="AHF866" s="721"/>
      <c r="AHG866" s="721"/>
      <c r="AHH866" s="721"/>
      <c r="AHI866" s="721"/>
      <c r="AHJ866" s="721"/>
      <c r="AHK866" s="721"/>
      <c r="AHL866" s="721"/>
      <c r="AHM866" s="721"/>
      <c r="AHN866" s="721"/>
      <c r="AHO866" s="721"/>
      <c r="AHP866" s="721"/>
      <c r="AHQ866" s="721"/>
      <c r="AHR866" s="721"/>
      <c r="AHS866" s="721"/>
      <c r="AHT866" s="721"/>
      <c r="AHU866" s="721"/>
      <c r="AHV866" s="721"/>
      <c r="AHW866" s="721"/>
      <c r="AHX866" s="721"/>
      <c r="AHY866" s="721"/>
      <c r="AHZ866" s="721"/>
      <c r="AIA866" s="721"/>
      <c r="AIB866" s="721"/>
      <c r="AIC866" s="721"/>
      <c r="AID866" s="721"/>
      <c r="AIE866" s="721"/>
      <c r="AIF866" s="721"/>
      <c r="AIG866" s="721"/>
      <c r="AIH866" s="721"/>
      <c r="AII866" s="721"/>
      <c r="AIJ866" s="721"/>
      <c r="AIK866" s="721"/>
      <c r="AIL866" s="721"/>
      <c r="AIM866" s="721"/>
      <c r="AIN866" s="721"/>
      <c r="AIO866" s="721"/>
      <c r="AIP866" s="721"/>
      <c r="AIQ866" s="721"/>
      <c r="AIR866" s="721"/>
      <c r="AIS866" s="721"/>
      <c r="AIT866" s="721"/>
      <c r="AIU866" s="721"/>
      <c r="AIV866" s="721"/>
      <c r="AIW866" s="721"/>
      <c r="AIX866" s="721"/>
      <c r="AIY866" s="721"/>
      <c r="AIZ866" s="721"/>
      <c r="AJA866" s="721"/>
      <c r="AJB866" s="721"/>
      <c r="AJC866" s="721"/>
      <c r="AJD866" s="721"/>
      <c r="AJE866" s="721"/>
      <c r="AJF866" s="721"/>
      <c r="AJG866" s="721"/>
      <c r="AJH866" s="721"/>
      <c r="AJI866" s="721"/>
      <c r="AJJ866" s="721"/>
      <c r="AJK866" s="721"/>
      <c r="AJL866" s="721"/>
      <c r="AJM866" s="721"/>
      <c r="AJN866" s="721"/>
      <c r="AJO866" s="721"/>
      <c r="AJP866" s="721"/>
      <c r="AJQ866" s="721"/>
      <c r="AJR866" s="721"/>
      <c r="AJS866" s="721"/>
      <c r="AJT866" s="721"/>
      <c r="AJU866" s="721"/>
      <c r="AJV866" s="721"/>
      <c r="AJW866" s="721"/>
      <c r="AJX866" s="721"/>
      <c r="AJY866" s="721"/>
      <c r="AJZ866" s="721"/>
      <c r="AKA866" s="721"/>
      <c r="AKB866" s="721"/>
      <c r="AKC866" s="721"/>
      <c r="AKD866" s="721"/>
      <c r="AKE866" s="721"/>
      <c r="AKF866" s="721"/>
      <c r="AKG866" s="721"/>
      <c r="AKH866" s="721"/>
      <c r="AKI866" s="721"/>
      <c r="AKJ866" s="721"/>
      <c r="AKK866" s="721"/>
      <c r="AKL866" s="721"/>
      <c r="AKM866" s="721"/>
      <c r="AKN866" s="721"/>
      <c r="AKO866" s="721"/>
      <c r="AKP866" s="721"/>
      <c r="AKQ866" s="721"/>
      <c r="AKR866" s="721"/>
      <c r="AKS866" s="721"/>
      <c r="AKT866" s="721"/>
      <c r="AKU866" s="721"/>
      <c r="AKV866" s="721"/>
      <c r="AKW866" s="721"/>
      <c r="AKX866" s="721"/>
      <c r="AKY866" s="721"/>
      <c r="AKZ866" s="721"/>
      <c r="ALA866" s="721"/>
      <c r="ALB866" s="721"/>
      <c r="ALC866" s="721"/>
      <c r="ALD866" s="721"/>
      <c r="ALE866" s="721"/>
      <c r="ALF866" s="721"/>
      <c r="ALG866" s="721"/>
      <c r="ALH866" s="721"/>
      <c r="ALI866" s="721"/>
      <c r="ALJ866" s="721"/>
      <c r="ALK866" s="721"/>
      <c r="ALL866" s="721"/>
      <c r="ALM866" s="721"/>
      <c r="ALN866" s="721"/>
      <c r="ALO866" s="721"/>
      <c r="ALP866" s="721"/>
      <c r="ALQ866" s="721"/>
      <c r="ALR866" s="721"/>
      <c r="ALS866" s="721"/>
      <c r="ALT866" s="721"/>
      <c r="ALU866" s="721"/>
      <c r="ALV866" s="721"/>
      <c r="ALW866" s="721"/>
      <c r="ALX866" s="721"/>
      <c r="ALY866" s="721"/>
      <c r="ALZ866" s="721"/>
      <c r="AMA866" s="721"/>
      <c r="AMB866" s="721"/>
      <c r="AMC866" s="721"/>
      <c r="AMD866" s="721"/>
      <c r="AME866" s="721"/>
      <c r="AMF866" s="721"/>
      <c r="AMG866" s="721"/>
      <c r="AMH866" s="721"/>
      <c r="AMI866" s="721"/>
      <c r="AMJ866" s="721"/>
      <c r="AMK866" s="721"/>
      <c r="AML866" s="721"/>
      <c r="AMM866" s="721"/>
      <c r="AMN866" s="721"/>
      <c r="AMO866" s="721"/>
      <c r="AMP866" s="721"/>
      <c r="AMQ866" s="721"/>
      <c r="AMR866" s="721"/>
      <c r="AMS866" s="721"/>
      <c r="AMT866" s="721"/>
      <c r="AMU866" s="721"/>
      <c r="AMV866" s="721"/>
      <c r="AMW866" s="721"/>
      <c r="AMX866" s="721"/>
      <c r="AMY866" s="721"/>
      <c r="AMZ866" s="721"/>
      <c r="ANA866" s="721"/>
      <c r="ANB866" s="721"/>
      <c r="ANC866" s="721"/>
      <c r="AND866" s="721"/>
      <c r="ANE866" s="721"/>
      <c r="ANF866" s="721"/>
      <c r="ANG866" s="721"/>
      <c r="ANH866" s="721"/>
      <c r="ANI866" s="721"/>
      <c r="ANJ866" s="721"/>
      <c r="ANK866" s="721"/>
      <c r="ANL866" s="721"/>
      <c r="ANM866" s="721"/>
      <c r="ANN866" s="721"/>
      <c r="ANO866" s="721"/>
      <c r="ANP866" s="721"/>
      <c r="ANQ866" s="721"/>
      <c r="ANR866" s="721"/>
      <c r="ANS866" s="721"/>
      <c r="ANT866" s="721"/>
      <c r="ANU866" s="721"/>
      <c r="ANV866" s="721"/>
      <c r="ANW866" s="721"/>
      <c r="ANX866" s="721"/>
      <c r="ANY866" s="721"/>
      <c r="ANZ866" s="721"/>
      <c r="AOA866" s="721"/>
      <c r="AOB866" s="721"/>
      <c r="AOC866" s="721"/>
      <c r="AOD866" s="721"/>
      <c r="AOE866" s="721"/>
      <c r="AOF866" s="721"/>
      <c r="AOG866" s="721"/>
      <c r="AOH866" s="721"/>
      <c r="AOI866" s="721"/>
      <c r="AOJ866" s="721"/>
      <c r="AOK866" s="721"/>
      <c r="AOL866" s="721"/>
      <c r="AOM866" s="721"/>
      <c r="AON866" s="721"/>
      <c r="AOO866" s="721"/>
      <c r="AOP866" s="721"/>
      <c r="AOQ866" s="721"/>
      <c r="AOR866" s="721"/>
      <c r="AOS866" s="721"/>
      <c r="AOT866" s="721"/>
      <c r="AOU866" s="721"/>
      <c r="AOV866" s="721"/>
      <c r="AOW866" s="721"/>
      <c r="AOX866" s="721"/>
      <c r="AOY866" s="721"/>
      <c r="AOZ866" s="721"/>
      <c r="APA866" s="721"/>
      <c r="APB866" s="721"/>
      <c r="APC866" s="721"/>
      <c r="APD866" s="721"/>
      <c r="APE866" s="721"/>
      <c r="APF866" s="721"/>
      <c r="APG866" s="721"/>
      <c r="APH866" s="721"/>
      <c r="API866" s="721"/>
      <c r="APJ866" s="721"/>
      <c r="APK866" s="721"/>
      <c r="APL866" s="721"/>
      <c r="APM866" s="721"/>
      <c r="APN866" s="721"/>
      <c r="APO866" s="721"/>
      <c r="APP866" s="721"/>
      <c r="APQ866" s="721"/>
      <c r="APR866" s="721"/>
      <c r="APS866" s="721"/>
      <c r="APT866" s="721"/>
      <c r="APU866" s="721"/>
      <c r="APV866" s="721"/>
      <c r="APW866" s="721"/>
      <c r="APX866" s="721"/>
      <c r="APY866" s="721"/>
      <c r="APZ866" s="721"/>
      <c r="AQA866" s="721"/>
      <c r="AQB866" s="721"/>
      <c r="AQC866" s="721"/>
      <c r="AQD866" s="721"/>
      <c r="AQE866" s="721"/>
      <c r="AQF866" s="721"/>
      <c r="AQG866" s="721"/>
      <c r="AQH866" s="721"/>
      <c r="AQI866" s="721"/>
      <c r="AQJ866" s="721"/>
      <c r="AQK866" s="721"/>
      <c r="AQL866" s="721"/>
      <c r="AQM866" s="721"/>
      <c r="AQN866" s="721"/>
      <c r="AQO866" s="721"/>
      <c r="AQP866" s="721"/>
      <c r="AQQ866" s="721"/>
      <c r="AQR866" s="721"/>
      <c r="AQS866" s="721"/>
      <c r="AQT866" s="721"/>
      <c r="AQU866" s="721"/>
      <c r="AQV866" s="721"/>
      <c r="AQW866" s="721"/>
      <c r="AQX866" s="721"/>
      <c r="AQY866" s="721"/>
      <c r="AQZ866" s="721"/>
      <c r="ARA866" s="721"/>
      <c r="ARB866" s="721"/>
      <c r="ARC866" s="721"/>
      <c r="ARD866" s="721"/>
      <c r="ARE866" s="721"/>
      <c r="ARF866" s="721"/>
      <c r="ARG866" s="721"/>
      <c r="ARH866" s="721"/>
      <c r="ARI866" s="721"/>
      <c r="ARJ866" s="721"/>
      <c r="ARK866" s="721"/>
      <c r="ARL866" s="721"/>
      <c r="ARM866" s="721"/>
      <c r="ARN866" s="721"/>
      <c r="ARO866" s="721"/>
      <c r="ARP866" s="721"/>
      <c r="ARQ866" s="721"/>
      <c r="ARR866" s="721"/>
      <c r="ARS866" s="721"/>
      <c r="ART866" s="721"/>
      <c r="ARU866" s="721"/>
      <c r="ARV866" s="721"/>
      <c r="ARW866" s="721"/>
      <c r="ARX866" s="721"/>
      <c r="ARY866" s="721"/>
      <c r="ARZ866" s="721"/>
      <c r="ASA866" s="721"/>
      <c r="ASB866" s="721"/>
      <c r="ASC866" s="721"/>
      <c r="ASD866" s="721"/>
      <c r="ASE866" s="721"/>
      <c r="ASF866" s="721"/>
      <c r="ASG866" s="721"/>
      <c r="ASH866" s="721"/>
      <c r="ASI866" s="721"/>
      <c r="ASJ866" s="721"/>
      <c r="ASK866" s="721"/>
      <c r="ASL866" s="721"/>
      <c r="ASM866" s="721"/>
      <c r="ASN866" s="721"/>
      <c r="ASO866" s="721"/>
      <c r="ASP866" s="721"/>
      <c r="ASQ866" s="721"/>
      <c r="ASR866" s="721"/>
      <c r="ASS866" s="721"/>
      <c r="AST866" s="721"/>
      <c r="ASU866" s="721"/>
      <c r="ASV866" s="721"/>
      <c r="ASW866" s="721"/>
      <c r="ASX866" s="721"/>
      <c r="ASY866" s="721"/>
      <c r="ASZ866" s="721"/>
      <c r="ATA866" s="721"/>
      <c r="ATB866" s="721"/>
      <c r="ATC866" s="721"/>
      <c r="ATD866" s="721"/>
      <c r="ATE866" s="721"/>
      <c r="ATF866" s="721"/>
      <c r="ATG866" s="721"/>
      <c r="ATH866" s="721"/>
      <c r="ATI866" s="721"/>
      <c r="ATJ866" s="721"/>
      <c r="ATK866" s="721"/>
      <c r="ATL866" s="721"/>
      <c r="ATM866" s="721"/>
      <c r="ATN866" s="721"/>
      <c r="ATO866" s="721"/>
      <c r="ATP866" s="721"/>
      <c r="ATQ866" s="721"/>
      <c r="ATR866" s="721"/>
      <c r="ATS866" s="721"/>
      <c r="ATT866" s="721"/>
      <c r="ATU866" s="721"/>
      <c r="ATV866" s="721"/>
      <c r="ATW866" s="721"/>
      <c r="ATX866" s="721"/>
      <c r="ATY866" s="721"/>
      <c r="ATZ866" s="721"/>
      <c r="AUA866" s="721"/>
      <c r="AUB866" s="721"/>
      <c r="AUC866" s="721"/>
      <c r="AUD866" s="721"/>
      <c r="AUE866" s="721"/>
      <c r="AUF866" s="721"/>
      <c r="AUG866" s="721"/>
      <c r="AUH866" s="721"/>
      <c r="AUI866" s="721"/>
      <c r="AUJ866" s="721"/>
      <c r="AUK866" s="721"/>
      <c r="AUL866" s="721"/>
      <c r="AUM866" s="721"/>
      <c r="AUN866" s="721"/>
      <c r="AUO866" s="721"/>
      <c r="AUP866" s="721"/>
      <c r="AUQ866" s="721"/>
      <c r="AUR866" s="721"/>
      <c r="AUS866" s="721"/>
      <c r="AUT866" s="721"/>
      <c r="AUU866" s="721"/>
      <c r="AUV866" s="721"/>
      <c r="AUW866" s="721"/>
      <c r="AUX866" s="721"/>
      <c r="AUY866" s="721"/>
      <c r="AUZ866" s="721"/>
      <c r="AVA866" s="721"/>
      <c r="AVB866" s="721"/>
      <c r="AVC866" s="721"/>
      <c r="AVD866" s="721"/>
      <c r="AVE866" s="721"/>
      <c r="AVF866" s="721"/>
      <c r="AVG866" s="721"/>
      <c r="AVH866" s="721"/>
      <c r="AVI866" s="721"/>
      <c r="AVJ866" s="721"/>
      <c r="AVK866" s="721"/>
    </row>
    <row r="867" spans="1:1259">
      <c r="A867" s="716"/>
      <c r="B867" s="723">
        <v>44606</v>
      </c>
      <c r="C867" s="723"/>
      <c r="D867" s="714" t="s">
        <v>3247</v>
      </c>
      <c r="E867" s="703" t="s">
        <v>3104</v>
      </c>
      <c r="F867" s="703"/>
      <c r="G867" s="703"/>
      <c r="H867" s="703"/>
      <c r="I867" s="698" t="s">
        <v>1699</v>
      </c>
      <c r="J867" s="704"/>
      <c r="K867" s="705" t="s">
        <v>4923</v>
      </c>
      <c r="L867" s="703" t="s">
        <v>3319</v>
      </c>
      <c r="M867" s="706">
        <v>44603</v>
      </c>
      <c r="N867" s="706">
        <v>44743</v>
      </c>
      <c r="O867" s="706"/>
      <c r="P867" s="704"/>
      <c r="Q867" s="704"/>
      <c r="R867" s="704"/>
      <c r="S867" s="703" t="s">
        <v>3515</v>
      </c>
      <c r="T867" s="703">
        <v>60</v>
      </c>
      <c r="U867" s="703"/>
      <c r="V867" s="703" t="s">
        <v>973</v>
      </c>
      <c r="W867" s="703">
        <v>400</v>
      </c>
      <c r="X867" s="707">
        <v>9216</v>
      </c>
      <c r="Y867" s="539">
        <f t="shared" si="39"/>
        <v>3686400</v>
      </c>
      <c r="Z867" s="680">
        <v>0.55000000000000004</v>
      </c>
      <c r="AA867" s="681">
        <f t="shared" si="40"/>
        <v>2027520.0000000002</v>
      </c>
      <c r="AB867" s="682"/>
      <c r="AC867" s="683">
        <v>0</v>
      </c>
      <c r="AD867" s="692"/>
      <c r="AE867" s="684"/>
      <c r="AF867" s="695">
        <f t="shared" si="41"/>
        <v>2027520.0000000002</v>
      </c>
      <c r="AG867" s="676" t="s">
        <v>1073</v>
      </c>
      <c r="AH867" s="676"/>
      <c r="AI867" s="685">
        <v>60</v>
      </c>
      <c r="AJ867" s="676" t="s">
        <v>3320</v>
      </c>
      <c r="AK867" s="696" t="s">
        <v>1149</v>
      </c>
      <c r="AL867" s="676">
        <v>77494</v>
      </c>
      <c r="AM867" s="676" t="s">
        <v>52</v>
      </c>
      <c r="AN867" s="676"/>
      <c r="AO867" s="676"/>
      <c r="AP867" s="688"/>
      <c r="AQ867" s="688" t="s">
        <v>37</v>
      </c>
      <c r="AR867" s="688"/>
      <c r="AS867" s="715"/>
      <c r="AT867" s="715"/>
      <c r="AU867" s="715"/>
      <c r="AV867" s="680">
        <v>0.46500000000000002</v>
      </c>
      <c r="AW867" s="721"/>
      <c r="AX867" s="721"/>
      <c r="AY867" s="721"/>
      <c r="AZ867" s="721"/>
      <c r="BA867" s="721"/>
      <c r="BB867" s="721"/>
      <c r="BC867" s="721"/>
      <c r="BD867" s="721"/>
      <c r="BE867" s="721"/>
      <c r="BF867" s="721"/>
      <c r="BG867" s="721"/>
      <c r="BH867" s="721"/>
      <c r="BI867" s="721"/>
      <c r="BJ867" s="721"/>
      <c r="BK867" s="721"/>
      <c r="BL867" s="721"/>
      <c r="BM867" s="721"/>
      <c r="BN867" s="721"/>
      <c r="BO867" s="721"/>
      <c r="BP867" s="721"/>
      <c r="BQ867" s="721"/>
      <c r="BR867" s="721"/>
      <c r="BS867" s="721"/>
      <c r="BT867" s="721"/>
      <c r="BU867" s="721"/>
      <c r="BV867" s="721"/>
      <c r="BW867" s="721"/>
      <c r="BX867" s="721"/>
      <c r="BY867" s="721"/>
      <c r="BZ867" s="721"/>
      <c r="CA867" s="721"/>
      <c r="CB867" s="721"/>
      <c r="CC867" s="721"/>
      <c r="CD867" s="721"/>
      <c r="CE867" s="721"/>
      <c r="CF867" s="721"/>
      <c r="CG867" s="721"/>
      <c r="CH867" s="721"/>
      <c r="CI867" s="721"/>
      <c r="CJ867" s="721"/>
      <c r="CK867" s="721"/>
      <c r="CL867" s="721"/>
      <c r="CM867" s="721"/>
      <c r="CN867" s="721"/>
      <c r="CO867" s="721"/>
      <c r="CP867" s="721"/>
      <c r="CQ867" s="721"/>
      <c r="CR867" s="721"/>
      <c r="CS867" s="721"/>
      <c r="CT867" s="721"/>
      <c r="CU867" s="721"/>
      <c r="CV867" s="721"/>
      <c r="CW867" s="721"/>
      <c r="CX867" s="721"/>
      <c r="CY867" s="721"/>
      <c r="CZ867" s="721"/>
      <c r="DA867" s="721"/>
      <c r="DB867" s="721"/>
      <c r="DC867" s="721"/>
      <c r="DD867" s="721"/>
      <c r="DE867" s="721"/>
      <c r="DF867" s="721"/>
      <c r="DG867" s="721"/>
      <c r="DH867" s="721"/>
      <c r="DI867" s="721"/>
      <c r="DJ867" s="721"/>
      <c r="DK867" s="721"/>
      <c r="DL867" s="721"/>
      <c r="DM867" s="721"/>
      <c r="DN867" s="721"/>
      <c r="DO867" s="721"/>
      <c r="DP867" s="721"/>
      <c r="DQ867" s="721"/>
      <c r="DR867" s="721"/>
      <c r="DS867" s="721"/>
      <c r="DT867" s="721"/>
      <c r="DU867" s="721"/>
      <c r="DV867" s="721"/>
      <c r="DW867" s="721"/>
      <c r="DX867" s="721"/>
      <c r="DY867" s="721"/>
      <c r="DZ867" s="721"/>
      <c r="EA867" s="721"/>
      <c r="EB867" s="721"/>
      <c r="EC867" s="721"/>
      <c r="ED867" s="721"/>
      <c r="EE867" s="721"/>
      <c r="EF867" s="721"/>
      <c r="EG867" s="721"/>
      <c r="EH867" s="721"/>
      <c r="EI867" s="721"/>
      <c r="EJ867" s="721"/>
      <c r="EK867" s="721"/>
      <c r="EL867" s="721"/>
      <c r="EM867" s="721"/>
      <c r="EN867" s="721"/>
      <c r="EO867" s="721"/>
      <c r="EP867" s="721"/>
      <c r="EQ867" s="721"/>
      <c r="ER867" s="721"/>
      <c r="ES867" s="721"/>
      <c r="ET867" s="721"/>
      <c r="EU867" s="721"/>
      <c r="EV867" s="721"/>
      <c r="EW867" s="721"/>
      <c r="EX867" s="721"/>
      <c r="EY867" s="721"/>
      <c r="EZ867" s="721"/>
      <c r="FA867" s="721"/>
      <c r="FB867" s="721"/>
      <c r="FC867" s="721"/>
      <c r="FD867" s="721"/>
      <c r="FE867" s="721"/>
      <c r="FF867" s="721"/>
      <c r="FG867" s="721"/>
      <c r="FH867" s="721"/>
      <c r="FI867" s="721"/>
      <c r="FJ867" s="721"/>
      <c r="FK867" s="721"/>
      <c r="FL867" s="721"/>
      <c r="FM867" s="721"/>
      <c r="FN867" s="721"/>
      <c r="FO867" s="721"/>
      <c r="FP867" s="721"/>
      <c r="FQ867" s="721"/>
      <c r="FR867" s="721"/>
      <c r="FS867" s="721"/>
      <c r="FT867" s="721"/>
      <c r="FU867" s="721"/>
      <c r="FV867" s="721"/>
      <c r="FW867" s="721"/>
      <c r="FX867" s="721"/>
      <c r="FY867" s="721"/>
      <c r="FZ867" s="721"/>
      <c r="GA867" s="721"/>
      <c r="GB867" s="721"/>
      <c r="GC867" s="721"/>
      <c r="GD867" s="721"/>
      <c r="GE867" s="721"/>
      <c r="GF867" s="721"/>
      <c r="GG867" s="721"/>
      <c r="GH867" s="721"/>
      <c r="GI867" s="721"/>
      <c r="GJ867" s="721"/>
      <c r="GK867" s="721"/>
      <c r="GL867" s="721"/>
      <c r="GM867" s="721"/>
      <c r="GN867" s="721"/>
      <c r="GO867" s="721"/>
      <c r="GP867" s="721"/>
      <c r="GQ867" s="721"/>
      <c r="GR867" s="721"/>
      <c r="GS867" s="721"/>
      <c r="GT867" s="721"/>
      <c r="GU867" s="721"/>
      <c r="GV867" s="721"/>
      <c r="GW867" s="721"/>
      <c r="GX867" s="721"/>
      <c r="GY867" s="721"/>
      <c r="GZ867" s="721"/>
      <c r="HA867" s="721"/>
      <c r="HB867" s="721"/>
      <c r="HC867" s="721"/>
      <c r="HD867" s="721"/>
      <c r="HE867" s="721"/>
      <c r="HF867" s="721"/>
      <c r="HG867" s="721"/>
      <c r="HH867" s="721"/>
      <c r="HI867" s="721"/>
      <c r="HJ867" s="721"/>
      <c r="HK867" s="721"/>
      <c r="HL867" s="721"/>
      <c r="HM867" s="721"/>
      <c r="HN867" s="721"/>
      <c r="HO867" s="721"/>
      <c r="HP867" s="721"/>
      <c r="HQ867" s="721"/>
      <c r="HR867" s="721"/>
      <c r="HS867" s="721"/>
      <c r="HT867" s="721"/>
      <c r="HU867" s="721"/>
      <c r="HV867" s="721"/>
      <c r="HW867" s="721"/>
      <c r="HX867" s="721"/>
      <c r="HY867" s="721"/>
      <c r="HZ867" s="721"/>
      <c r="IA867" s="721"/>
      <c r="IB867" s="721"/>
      <c r="IC867" s="721"/>
      <c r="ID867" s="721"/>
      <c r="IE867" s="721"/>
      <c r="IF867" s="721"/>
      <c r="IG867" s="721"/>
      <c r="IH867" s="721"/>
      <c r="II867" s="721"/>
      <c r="IJ867" s="721"/>
      <c r="IK867" s="721"/>
      <c r="IL867" s="721"/>
      <c r="IM867" s="721"/>
      <c r="IN867" s="721"/>
      <c r="IO867" s="721"/>
      <c r="IP867" s="721"/>
      <c r="IQ867" s="721"/>
      <c r="IR867" s="721"/>
      <c r="IS867" s="721"/>
      <c r="IT867" s="721"/>
      <c r="IU867" s="721"/>
      <c r="IV867" s="721"/>
      <c r="IW867" s="721"/>
      <c r="IX867" s="721"/>
      <c r="IY867" s="721"/>
      <c r="IZ867" s="721"/>
      <c r="JA867" s="721"/>
      <c r="JB867" s="721"/>
      <c r="JC867" s="721"/>
      <c r="JD867" s="721"/>
      <c r="JE867" s="721"/>
      <c r="JF867" s="721"/>
      <c r="JG867" s="721"/>
      <c r="JH867" s="721"/>
      <c r="JI867" s="721"/>
      <c r="JJ867" s="721"/>
      <c r="JK867" s="721"/>
      <c r="JL867" s="721"/>
      <c r="JM867" s="721"/>
      <c r="JN867" s="721"/>
      <c r="JO867" s="721"/>
      <c r="JP867" s="721"/>
      <c r="JQ867" s="721"/>
      <c r="JR867" s="721"/>
      <c r="JS867" s="721"/>
      <c r="JT867" s="721"/>
      <c r="JU867" s="721"/>
      <c r="JV867" s="721"/>
      <c r="JW867" s="721"/>
      <c r="JX867" s="721"/>
      <c r="JY867" s="721"/>
      <c r="JZ867" s="721"/>
      <c r="KA867" s="721"/>
      <c r="KB867" s="721"/>
      <c r="KC867" s="721"/>
      <c r="KD867" s="721"/>
      <c r="KE867" s="721"/>
      <c r="KF867" s="721"/>
      <c r="KG867" s="721"/>
      <c r="KH867" s="721"/>
      <c r="KI867" s="721"/>
      <c r="KJ867" s="721"/>
      <c r="KK867" s="721"/>
      <c r="KL867" s="721"/>
      <c r="KM867" s="721"/>
      <c r="KN867" s="721"/>
      <c r="KO867" s="721"/>
      <c r="KP867" s="721"/>
      <c r="KQ867" s="721"/>
      <c r="KR867" s="721"/>
      <c r="KS867" s="721"/>
      <c r="KT867" s="721"/>
      <c r="KU867" s="721"/>
      <c r="KV867" s="721"/>
      <c r="KW867" s="721"/>
      <c r="KX867" s="721"/>
      <c r="KY867" s="721"/>
      <c r="KZ867" s="721"/>
      <c r="LA867" s="721"/>
      <c r="LB867" s="721"/>
      <c r="LC867" s="721"/>
      <c r="LD867" s="721"/>
      <c r="LE867" s="721"/>
      <c r="LF867" s="721"/>
      <c r="LG867" s="721"/>
      <c r="LH867" s="721"/>
      <c r="LI867" s="721"/>
      <c r="LJ867" s="721"/>
      <c r="LK867" s="721"/>
      <c r="LL867" s="721"/>
      <c r="LM867" s="721"/>
      <c r="LN867" s="721"/>
      <c r="LO867" s="721"/>
      <c r="LP867" s="721"/>
      <c r="LQ867" s="721"/>
      <c r="LR867" s="721"/>
      <c r="LS867" s="721"/>
      <c r="LT867" s="721"/>
      <c r="LU867" s="721"/>
      <c r="LV867" s="721"/>
      <c r="LW867" s="721"/>
      <c r="LX867" s="721"/>
      <c r="LY867" s="721"/>
      <c r="LZ867" s="721"/>
      <c r="MA867" s="721"/>
      <c r="MB867" s="721"/>
      <c r="MC867" s="721"/>
      <c r="MD867" s="721"/>
      <c r="ME867" s="721"/>
      <c r="MF867" s="721"/>
      <c r="MG867" s="721"/>
      <c r="MH867" s="721"/>
      <c r="MI867" s="721"/>
      <c r="MJ867" s="721"/>
      <c r="MK867" s="721"/>
      <c r="ML867" s="721"/>
      <c r="MM867" s="721"/>
      <c r="MN867" s="721"/>
      <c r="MO867" s="721"/>
      <c r="MP867" s="721"/>
      <c r="MQ867" s="721"/>
      <c r="MR867" s="721"/>
      <c r="MS867" s="721"/>
      <c r="MT867" s="721"/>
      <c r="MU867" s="721"/>
      <c r="MV867" s="721"/>
      <c r="MW867" s="721"/>
      <c r="MX867" s="721"/>
      <c r="MY867" s="721"/>
      <c r="MZ867" s="721"/>
      <c r="NA867" s="721"/>
      <c r="NB867" s="721"/>
      <c r="NC867" s="721"/>
      <c r="ND867" s="721"/>
      <c r="NE867" s="721"/>
      <c r="NF867" s="721"/>
      <c r="NG867" s="721"/>
      <c r="NH867" s="721"/>
      <c r="NI867" s="721"/>
      <c r="NJ867" s="721"/>
      <c r="NK867" s="721"/>
      <c r="NL867" s="721"/>
      <c r="NM867" s="721"/>
      <c r="NN867" s="721"/>
      <c r="NO867" s="721"/>
      <c r="NP867" s="721"/>
      <c r="NQ867" s="721"/>
      <c r="NR867" s="721"/>
      <c r="NS867" s="721"/>
      <c r="NT867" s="721"/>
      <c r="NU867" s="721"/>
      <c r="NV867" s="721"/>
      <c r="NW867" s="721"/>
      <c r="NX867" s="721"/>
      <c r="NY867" s="721"/>
      <c r="NZ867" s="721"/>
      <c r="OA867" s="721"/>
      <c r="OB867" s="721"/>
      <c r="OC867" s="721"/>
      <c r="OD867" s="721"/>
      <c r="OE867" s="721"/>
      <c r="OF867" s="721"/>
      <c r="OG867" s="721"/>
      <c r="OH867" s="721"/>
      <c r="OI867" s="721"/>
      <c r="OJ867" s="721"/>
      <c r="OK867" s="721"/>
      <c r="OL867" s="721"/>
      <c r="OM867" s="721"/>
      <c r="ON867" s="721"/>
      <c r="OO867" s="721"/>
      <c r="OP867" s="721"/>
      <c r="OQ867" s="721"/>
      <c r="OR867" s="721"/>
      <c r="OS867" s="721"/>
      <c r="OT867" s="721"/>
      <c r="OU867" s="721"/>
      <c r="OV867" s="721"/>
      <c r="OW867" s="721"/>
      <c r="OX867" s="721"/>
      <c r="OY867" s="721"/>
      <c r="OZ867" s="721"/>
      <c r="PA867" s="721"/>
      <c r="PB867" s="721"/>
      <c r="PC867" s="721"/>
      <c r="PD867" s="721"/>
      <c r="PE867" s="721"/>
      <c r="PF867" s="721"/>
      <c r="PG867" s="721"/>
      <c r="PH867" s="721"/>
      <c r="PI867" s="721"/>
      <c r="PJ867" s="721"/>
      <c r="PK867" s="721"/>
      <c r="PL867" s="721"/>
      <c r="PM867" s="721"/>
      <c r="PN867" s="721"/>
      <c r="PO867" s="721"/>
      <c r="PP867" s="721"/>
      <c r="PQ867" s="721"/>
      <c r="PR867" s="721"/>
      <c r="PS867" s="721"/>
      <c r="PT867" s="721"/>
      <c r="PU867" s="721"/>
      <c r="PV867" s="721"/>
      <c r="PW867" s="721"/>
      <c r="PX867" s="721"/>
      <c r="PY867" s="721"/>
      <c r="PZ867" s="721"/>
      <c r="QA867" s="721"/>
      <c r="QB867" s="721"/>
      <c r="QC867" s="721"/>
      <c r="QD867" s="721"/>
      <c r="QE867" s="721"/>
      <c r="QF867" s="721"/>
      <c r="QG867" s="721"/>
      <c r="QH867" s="721"/>
      <c r="QI867" s="721"/>
      <c r="QJ867" s="721"/>
      <c r="QK867" s="721"/>
      <c r="QL867" s="721"/>
      <c r="QM867" s="721"/>
      <c r="QN867" s="721"/>
      <c r="QO867" s="721"/>
      <c r="QP867" s="721"/>
      <c r="QQ867" s="721"/>
      <c r="QR867" s="721"/>
      <c r="QS867" s="721"/>
      <c r="QT867" s="721"/>
      <c r="QU867" s="721"/>
      <c r="QV867" s="721"/>
      <c r="QW867" s="721"/>
      <c r="QX867" s="721"/>
      <c r="QY867" s="721"/>
      <c r="QZ867" s="721"/>
      <c r="RA867" s="721"/>
      <c r="RB867" s="721"/>
      <c r="RC867" s="721"/>
      <c r="RD867" s="721"/>
      <c r="RE867" s="721"/>
      <c r="RF867" s="721"/>
      <c r="RG867" s="721"/>
      <c r="RH867" s="721"/>
      <c r="RI867" s="721"/>
      <c r="RJ867" s="721"/>
      <c r="RK867" s="721"/>
      <c r="RL867" s="721"/>
      <c r="RM867" s="721"/>
      <c r="RN867" s="721"/>
      <c r="RO867" s="721"/>
      <c r="RP867" s="721"/>
      <c r="RQ867" s="721"/>
      <c r="RR867" s="721"/>
      <c r="RS867" s="721"/>
      <c r="RT867" s="721"/>
      <c r="RU867" s="721"/>
      <c r="RV867" s="721"/>
      <c r="RW867" s="721"/>
      <c r="RX867" s="721"/>
      <c r="RY867" s="721"/>
      <c r="RZ867" s="721"/>
      <c r="SA867" s="721"/>
      <c r="SB867" s="721"/>
      <c r="SC867" s="721"/>
      <c r="SD867" s="721"/>
      <c r="SE867" s="721"/>
      <c r="SF867" s="721"/>
      <c r="SG867" s="721"/>
      <c r="SH867" s="721"/>
      <c r="SI867" s="721"/>
      <c r="SJ867" s="721"/>
      <c r="SK867" s="721"/>
      <c r="SL867" s="721"/>
      <c r="SM867" s="721"/>
      <c r="SN867" s="721"/>
      <c r="SO867" s="721"/>
      <c r="SP867" s="721"/>
      <c r="SQ867" s="721"/>
      <c r="SR867" s="721"/>
      <c r="SS867" s="721"/>
      <c r="ST867" s="721"/>
      <c r="SU867" s="721"/>
      <c r="SV867" s="721"/>
      <c r="SW867" s="721"/>
      <c r="SX867" s="721"/>
      <c r="SY867" s="721"/>
      <c r="SZ867" s="721"/>
      <c r="TA867" s="721"/>
      <c r="TB867" s="721"/>
      <c r="TC867" s="721"/>
      <c r="TD867" s="721"/>
      <c r="TE867" s="721"/>
      <c r="TF867" s="721"/>
      <c r="TG867" s="721"/>
      <c r="TH867" s="721"/>
      <c r="TI867" s="721"/>
      <c r="TJ867" s="721"/>
      <c r="TK867" s="721"/>
      <c r="TL867" s="721"/>
      <c r="TM867" s="721"/>
      <c r="TN867" s="721"/>
      <c r="TO867" s="721"/>
      <c r="TP867" s="721"/>
      <c r="TQ867" s="721"/>
      <c r="TR867" s="721"/>
      <c r="TS867" s="721"/>
      <c r="TT867" s="721"/>
      <c r="TU867" s="721"/>
      <c r="TV867" s="721"/>
      <c r="TW867" s="721"/>
      <c r="TX867" s="721"/>
      <c r="TY867" s="721"/>
      <c r="TZ867" s="721"/>
      <c r="UA867" s="721"/>
      <c r="UB867" s="721"/>
      <c r="UC867" s="721"/>
      <c r="UD867" s="721"/>
      <c r="UE867" s="721"/>
      <c r="UF867" s="721"/>
      <c r="UG867" s="721"/>
      <c r="UH867" s="721"/>
      <c r="UI867" s="721"/>
      <c r="UJ867" s="721"/>
      <c r="UK867" s="721"/>
      <c r="UL867" s="721"/>
      <c r="UM867" s="721"/>
      <c r="UN867" s="721"/>
      <c r="UO867" s="721"/>
      <c r="UP867" s="721"/>
      <c r="UQ867" s="721"/>
      <c r="UR867" s="721"/>
      <c r="US867" s="721"/>
      <c r="UT867" s="721"/>
      <c r="UU867" s="721"/>
      <c r="UV867" s="721"/>
      <c r="UW867" s="721"/>
      <c r="UX867" s="721"/>
      <c r="UY867" s="721"/>
      <c r="UZ867" s="721"/>
      <c r="VA867" s="721"/>
      <c r="VB867" s="721"/>
      <c r="VC867" s="721"/>
      <c r="VD867" s="721"/>
      <c r="VE867" s="721"/>
      <c r="VF867" s="721"/>
      <c r="VG867" s="721"/>
      <c r="VH867" s="721"/>
      <c r="VI867" s="721"/>
      <c r="VJ867" s="721"/>
      <c r="VK867" s="721"/>
      <c r="VL867" s="721"/>
      <c r="VM867" s="721"/>
      <c r="VN867" s="721"/>
      <c r="VO867" s="721"/>
      <c r="VP867" s="721"/>
      <c r="VQ867" s="721"/>
      <c r="VR867" s="721"/>
      <c r="VS867" s="721"/>
      <c r="VT867" s="721"/>
      <c r="VU867" s="721"/>
      <c r="VV867" s="721"/>
      <c r="VW867" s="721"/>
      <c r="VX867" s="721"/>
      <c r="VY867" s="721"/>
      <c r="VZ867" s="721"/>
      <c r="WA867" s="721"/>
      <c r="WB867" s="721"/>
      <c r="WC867" s="721"/>
      <c r="WD867" s="721"/>
      <c r="WE867" s="721"/>
      <c r="WF867" s="721"/>
      <c r="WG867" s="721"/>
      <c r="WH867" s="721"/>
      <c r="WI867" s="721"/>
      <c r="WJ867" s="721"/>
      <c r="WK867" s="721"/>
      <c r="WL867" s="721"/>
      <c r="WM867" s="721"/>
      <c r="WN867" s="721"/>
      <c r="WO867" s="721"/>
      <c r="WP867" s="721"/>
      <c r="WQ867" s="721"/>
      <c r="WR867" s="721"/>
      <c r="WS867" s="721"/>
      <c r="WT867" s="721"/>
      <c r="WU867" s="721"/>
      <c r="WV867" s="721"/>
      <c r="WW867" s="721"/>
      <c r="WX867" s="721"/>
      <c r="WY867" s="721"/>
      <c r="WZ867" s="721"/>
      <c r="XA867" s="721"/>
      <c r="XB867" s="721"/>
      <c r="XC867" s="721"/>
      <c r="XD867" s="721"/>
      <c r="XE867" s="721"/>
      <c r="XF867" s="721"/>
      <c r="XG867" s="721"/>
      <c r="XH867" s="721"/>
      <c r="XI867" s="721"/>
      <c r="XJ867" s="721"/>
      <c r="XK867" s="721"/>
      <c r="XL867" s="721"/>
      <c r="XM867" s="721"/>
      <c r="XN867" s="721"/>
      <c r="XO867" s="721"/>
      <c r="XP867" s="721"/>
      <c r="XQ867" s="721"/>
      <c r="XR867" s="721"/>
      <c r="XS867" s="721"/>
      <c r="XT867" s="721"/>
      <c r="XU867" s="721"/>
      <c r="XV867" s="721"/>
      <c r="XW867" s="721"/>
      <c r="XX867" s="721"/>
      <c r="XY867" s="721"/>
      <c r="XZ867" s="721"/>
      <c r="YA867" s="721"/>
      <c r="YB867" s="721"/>
      <c r="YC867" s="721"/>
      <c r="YD867" s="721"/>
      <c r="YE867" s="721"/>
      <c r="YF867" s="721"/>
      <c r="YG867" s="721"/>
      <c r="YH867" s="721"/>
      <c r="YI867" s="721"/>
      <c r="YJ867" s="721"/>
      <c r="YK867" s="721"/>
      <c r="YL867" s="721"/>
      <c r="YM867" s="721"/>
      <c r="YN867" s="721"/>
      <c r="YO867" s="721"/>
      <c r="YP867" s="721"/>
      <c r="YQ867" s="721"/>
      <c r="YR867" s="721"/>
      <c r="YS867" s="721"/>
      <c r="YT867" s="721"/>
      <c r="YU867" s="721"/>
      <c r="YV867" s="721"/>
      <c r="YW867" s="721"/>
      <c r="YX867" s="721"/>
      <c r="YY867" s="721"/>
      <c r="YZ867" s="721"/>
      <c r="ZA867" s="721"/>
      <c r="ZB867" s="721"/>
      <c r="ZC867" s="721"/>
      <c r="ZD867" s="721"/>
      <c r="ZE867" s="721"/>
      <c r="ZF867" s="721"/>
      <c r="ZG867" s="721"/>
      <c r="ZH867" s="721"/>
      <c r="ZI867" s="721"/>
      <c r="ZJ867" s="721"/>
      <c r="ZK867" s="721"/>
      <c r="ZL867" s="721"/>
      <c r="ZM867" s="721"/>
      <c r="ZN867" s="721"/>
      <c r="ZO867" s="721"/>
      <c r="ZP867" s="721"/>
      <c r="ZQ867" s="721"/>
      <c r="ZR867" s="721"/>
      <c r="ZS867" s="721"/>
      <c r="ZT867" s="721"/>
      <c r="ZU867" s="721"/>
      <c r="ZV867" s="721"/>
      <c r="ZW867" s="721"/>
      <c r="ZX867" s="721"/>
      <c r="ZY867" s="721"/>
      <c r="ZZ867" s="721"/>
      <c r="AAA867" s="721"/>
      <c r="AAB867" s="721"/>
      <c r="AAC867" s="721"/>
      <c r="AAD867" s="721"/>
      <c r="AAE867" s="721"/>
      <c r="AAF867" s="721"/>
      <c r="AAG867" s="721"/>
      <c r="AAH867" s="721"/>
      <c r="AAI867" s="721"/>
      <c r="AAJ867" s="721"/>
      <c r="AAK867" s="721"/>
      <c r="AAL867" s="721"/>
      <c r="AAM867" s="721"/>
      <c r="AAN867" s="721"/>
      <c r="AAO867" s="721"/>
      <c r="AAP867" s="721"/>
      <c r="AAQ867" s="721"/>
      <c r="AAR867" s="721"/>
      <c r="AAS867" s="721"/>
      <c r="AAT867" s="721"/>
      <c r="AAU867" s="721"/>
      <c r="AAV867" s="721"/>
      <c r="AAW867" s="721"/>
      <c r="AAX867" s="721"/>
      <c r="AAY867" s="721"/>
      <c r="AAZ867" s="721"/>
      <c r="ABA867" s="721"/>
      <c r="ABB867" s="721"/>
      <c r="ABC867" s="721"/>
      <c r="ABD867" s="721"/>
      <c r="ABE867" s="721"/>
      <c r="ABF867" s="721"/>
      <c r="ABG867" s="721"/>
      <c r="ABH867" s="721"/>
      <c r="ABI867" s="721"/>
      <c r="ABJ867" s="721"/>
      <c r="ABK867" s="721"/>
      <c r="ABL867" s="721"/>
      <c r="ABM867" s="721"/>
      <c r="ABN867" s="721"/>
      <c r="ABO867" s="721"/>
      <c r="ABP867" s="721"/>
      <c r="ABQ867" s="721"/>
      <c r="ABR867" s="721"/>
      <c r="ABS867" s="721"/>
      <c r="ABT867" s="721"/>
      <c r="ABU867" s="721"/>
      <c r="ABV867" s="721"/>
      <c r="ABW867" s="721"/>
      <c r="ABX867" s="721"/>
      <c r="ABY867" s="721"/>
      <c r="ABZ867" s="721"/>
      <c r="ACA867" s="721"/>
      <c r="ACB867" s="721"/>
      <c r="ACC867" s="721"/>
      <c r="ACD867" s="721"/>
      <c r="ACE867" s="721"/>
      <c r="ACF867" s="721"/>
      <c r="ACG867" s="721"/>
      <c r="ACH867" s="721"/>
      <c r="ACI867" s="721"/>
      <c r="ACJ867" s="721"/>
      <c r="ACK867" s="721"/>
      <c r="ACL867" s="721"/>
      <c r="ACM867" s="721"/>
      <c r="ACN867" s="721"/>
      <c r="ACO867" s="721"/>
      <c r="ACP867" s="721"/>
      <c r="ACQ867" s="721"/>
      <c r="ACR867" s="721"/>
      <c r="ACS867" s="721"/>
      <c r="ACT867" s="721"/>
      <c r="ACU867" s="721"/>
      <c r="ACV867" s="721"/>
      <c r="ACW867" s="721"/>
      <c r="ACX867" s="721"/>
      <c r="ACY867" s="721"/>
      <c r="ACZ867" s="721"/>
      <c r="ADA867" s="721"/>
      <c r="ADB867" s="721"/>
      <c r="ADC867" s="721"/>
      <c r="ADD867" s="721"/>
      <c r="ADE867" s="721"/>
      <c r="ADF867" s="721"/>
      <c r="ADG867" s="721"/>
      <c r="ADH867" s="721"/>
      <c r="ADI867" s="721"/>
      <c r="ADJ867" s="721"/>
      <c r="ADK867" s="721"/>
      <c r="ADL867" s="721"/>
      <c r="ADM867" s="721"/>
      <c r="ADN867" s="721"/>
      <c r="ADO867" s="721"/>
      <c r="ADP867" s="721"/>
      <c r="ADQ867" s="721"/>
      <c r="ADR867" s="721"/>
      <c r="ADS867" s="721"/>
      <c r="ADT867" s="721"/>
      <c r="ADU867" s="721"/>
      <c r="ADV867" s="721"/>
      <c r="ADW867" s="721"/>
      <c r="ADX867" s="721"/>
      <c r="ADY867" s="721"/>
      <c r="ADZ867" s="721"/>
      <c r="AEA867" s="721"/>
      <c r="AEB867" s="721"/>
      <c r="AEC867" s="721"/>
      <c r="AED867" s="721"/>
      <c r="AEE867" s="721"/>
      <c r="AEF867" s="721"/>
      <c r="AEG867" s="721"/>
      <c r="AEH867" s="721"/>
      <c r="AEI867" s="721"/>
      <c r="AEJ867" s="721"/>
      <c r="AEK867" s="721"/>
      <c r="AEL867" s="721"/>
      <c r="AEM867" s="721"/>
      <c r="AEN867" s="721"/>
      <c r="AEO867" s="721"/>
      <c r="AEP867" s="721"/>
      <c r="AEQ867" s="721"/>
      <c r="AER867" s="721"/>
      <c r="AES867" s="721"/>
      <c r="AET867" s="721"/>
      <c r="AEU867" s="721"/>
      <c r="AEV867" s="721"/>
      <c r="AEW867" s="721"/>
      <c r="AEX867" s="721"/>
      <c r="AEY867" s="721"/>
      <c r="AEZ867" s="721"/>
      <c r="AFA867" s="721"/>
      <c r="AFB867" s="721"/>
      <c r="AFC867" s="721"/>
      <c r="AFD867" s="721"/>
      <c r="AFE867" s="721"/>
      <c r="AFF867" s="721"/>
      <c r="AFG867" s="721"/>
      <c r="AFH867" s="721"/>
      <c r="AFI867" s="721"/>
      <c r="AFJ867" s="721"/>
      <c r="AFK867" s="721"/>
      <c r="AFL867" s="721"/>
      <c r="AFM867" s="721"/>
      <c r="AFN867" s="721"/>
      <c r="AFO867" s="721"/>
      <c r="AFP867" s="721"/>
      <c r="AFQ867" s="721"/>
      <c r="AFR867" s="721"/>
      <c r="AFS867" s="721"/>
      <c r="AFT867" s="721"/>
      <c r="AFU867" s="721"/>
      <c r="AFV867" s="721"/>
      <c r="AFW867" s="721"/>
      <c r="AFX867" s="721"/>
      <c r="AFY867" s="721"/>
      <c r="AFZ867" s="721"/>
      <c r="AGA867" s="721"/>
      <c r="AGB867" s="721"/>
      <c r="AGC867" s="721"/>
      <c r="AGD867" s="721"/>
      <c r="AGE867" s="721"/>
      <c r="AGF867" s="721"/>
      <c r="AGG867" s="721"/>
      <c r="AGH867" s="721"/>
      <c r="AGI867" s="721"/>
      <c r="AGJ867" s="721"/>
      <c r="AGK867" s="721"/>
      <c r="AGL867" s="721"/>
      <c r="AGM867" s="721"/>
      <c r="AGN867" s="721"/>
      <c r="AGO867" s="721"/>
      <c r="AGP867" s="721"/>
      <c r="AGQ867" s="721"/>
      <c r="AGR867" s="721"/>
      <c r="AGS867" s="721"/>
      <c r="AGT867" s="721"/>
      <c r="AGU867" s="721"/>
      <c r="AGV867" s="721"/>
      <c r="AGW867" s="721"/>
      <c r="AGX867" s="721"/>
      <c r="AGY867" s="721"/>
      <c r="AGZ867" s="721"/>
      <c r="AHA867" s="721"/>
      <c r="AHB867" s="721"/>
      <c r="AHC867" s="721"/>
      <c r="AHD867" s="721"/>
      <c r="AHE867" s="721"/>
      <c r="AHF867" s="721"/>
      <c r="AHG867" s="721"/>
      <c r="AHH867" s="721"/>
      <c r="AHI867" s="721"/>
      <c r="AHJ867" s="721"/>
      <c r="AHK867" s="721"/>
      <c r="AHL867" s="721"/>
      <c r="AHM867" s="721"/>
      <c r="AHN867" s="721"/>
      <c r="AHO867" s="721"/>
      <c r="AHP867" s="721"/>
      <c r="AHQ867" s="721"/>
      <c r="AHR867" s="721"/>
      <c r="AHS867" s="721"/>
      <c r="AHT867" s="721"/>
      <c r="AHU867" s="721"/>
      <c r="AHV867" s="721"/>
      <c r="AHW867" s="721"/>
      <c r="AHX867" s="721"/>
      <c r="AHY867" s="721"/>
      <c r="AHZ867" s="721"/>
      <c r="AIA867" s="721"/>
      <c r="AIB867" s="721"/>
      <c r="AIC867" s="721"/>
      <c r="AID867" s="721"/>
      <c r="AIE867" s="721"/>
      <c r="AIF867" s="721"/>
      <c r="AIG867" s="721"/>
      <c r="AIH867" s="721"/>
      <c r="AII867" s="721"/>
      <c r="AIJ867" s="721"/>
      <c r="AIK867" s="721"/>
      <c r="AIL867" s="721"/>
      <c r="AIM867" s="721"/>
      <c r="AIN867" s="721"/>
      <c r="AIO867" s="721"/>
      <c r="AIP867" s="721"/>
      <c r="AIQ867" s="721"/>
      <c r="AIR867" s="721"/>
      <c r="AIS867" s="721"/>
      <c r="AIT867" s="721"/>
      <c r="AIU867" s="721"/>
      <c r="AIV867" s="721"/>
      <c r="AIW867" s="721"/>
      <c r="AIX867" s="721"/>
      <c r="AIY867" s="721"/>
      <c r="AIZ867" s="721"/>
      <c r="AJA867" s="721"/>
      <c r="AJB867" s="721"/>
      <c r="AJC867" s="721"/>
      <c r="AJD867" s="721"/>
      <c r="AJE867" s="721"/>
      <c r="AJF867" s="721"/>
      <c r="AJG867" s="721"/>
      <c r="AJH867" s="721"/>
      <c r="AJI867" s="721"/>
      <c r="AJJ867" s="721"/>
      <c r="AJK867" s="721"/>
      <c r="AJL867" s="721"/>
      <c r="AJM867" s="721"/>
      <c r="AJN867" s="721"/>
      <c r="AJO867" s="721"/>
      <c r="AJP867" s="721"/>
      <c r="AJQ867" s="721"/>
      <c r="AJR867" s="721"/>
      <c r="AJS867" s="721"/>
      <c r="AJT867" s="721"/>
      <c r="AJU867" s="721"/>
      <c r="AJV867" s="721"/>
      <c r="AJW867" s="721"/>
      <c r="AJX867" s="721"/>
      <c r="AJY867" s="721"/>
      <c r="AJZ867" s="721"/>
      <c r="AKA867" s="721"/>
      <c r="AKB867" s="721"/>
      <c r="AKC867" s="721"/>
      <c r="AKD867" s="721"/>
      <c r="AKE867" s="721"/>
      <c r="AKF867" s="721"/>
      <c r="AKG867" s="721"/>
      <c r="AKH867" s="721"/>
      <c r="AKI867" s="721"/>
      <c r="AKJ867" s="721"/>
      <c r="AKK867" s="721"/>
      <c r="AKL867" s="721"/>
      <c r="AKM867" s="721"/>
      <c r="AKN867" s="721"/>
      <c r="AKO867" s="721"/>
      <c r="AKP867" s="721"/>
      <c r="AKQ867" s="721"/>
      <c r="AKR867" s="721"/>
      <c r="AKS867" s="721"/>
      <c r="AKT867" s="721"/>
      <c r="AKU867" s="721"/>
      <c r="AKV867" s="721"/>
      <c r="AKW867" s="721"/>
      <c r="AKX867" s="721"/>
      <c r="AKY867" s="721"/>
      <c r="AKZ867" s="721"/>
      <c r="ALA867" s="721"/>
      <c r="ALB867" s="721"/>
      <c r="ALC867" s="721"/>
      <c r="ALD867" s="721"/>
      <c r="ALE867" s="721"/>
      <c r="ALF867" s="721"/>
      <c r="ALG867" s="721"/>
      <c r="ALH867" s="721"/>
      <c r="ALI867" s="721"/>
      <c r="ALJ867" s="721"/>
      <c r="ALK867" s="721"/>
      <c r="ALL867" s="721"/>
      <c r="ALM867" s="721"/>
      <c r="ALN867" s="721"/>
      <c r="ALO867" s="721"/>
      <c r="ALP867" s="721"/>
      <c r="ALQ867" s="721"/>
      <c r="ALR867" s="721"/>
      <c r="ALS867" s="721"/>
      <c r="ALT867" s="721"/>
      <c r="ALU867" s="721"/>
      <c r="ALV867" s="721"/>
      <c r="ALW867" s="721"/>
      <c r="ALX867" s="721"/>
      <c r="ALY867" s="721"/>
      <c r="ALZ867" s="721"/>
      <c r="AMA867" s="721"/>
      <c r="AMB867" s="721"/>
      <c r="AMC867" s="721"/>
      <c r="AMD867" s="721"/>
      <c r="AME867" s="721"/>
      <c r="AMF867" s="721"/>
      <c r="AMG867" s="721"/>
      <c r="AMH867" s="721"/>
      <c r="AMI867" s="721"/>
      <c r="AMJ867" s="721"/>
      <c r="AMK867" s="721"/>
      <c r="AML867" s="721"/>
      <c r="AMM867" s="721"/>
      <c r="AMN867" s="721"/>
      <c r="AMO867" s="721"/>
      <c r="AMP867" s="721"/>
      <c r="AMQ867" s="721"/>
      <c r="AMR867" s="721"/>
      <c r="AMS867" s="721"/>
      <c r="AMT867" s="721"/>
      <c r="AMU867" s="721"/>
      <c r="AMV867" s="721"/>
      <c r="AMW867" s="721"/>
      <c r="AMX867" s="721"/>
      <c r="AMY867" s="721"/>
      <c r="AMZ867" s="721"/>
      <c r="ANA867" s="721"/>
      <c r="ANB867" s="721"/>
      <c r="ANC867" s="721"/>
      <c r="AND867" s="721"/>
      <c r="ANE867" s="721"/>
      <c r="ANF867" s="721"/>
      <c r="ANG867" s="721"/>
      <c r="ANH867" s="721"/>
      <c r="ANI867" s="721"/>
      <c r="ANJ867" s="721"/>
      <c r="ANK867" s="721"/>
      <c r="ANL867" s="721"/>
      <c r="ANM867" s="721"/>
      <c r="ANN867" s="721"/>
      <c r="ANO867" s="721"/>
      <c r="ANP867" s="721"/>
      <c r="ANQ867" s="721"/>
      <c r="ANR867" s="721"/>
      <c r="ANS867" s="721"/>
      <c r="ANT867" s="721"/>
      <c r="ANU867" s="721"/>
      <c r="ANV867" s="721"/>
      <c r="ANW867" s="721"/>
      <c r="ANX867" s="721"/>
      <c r="ANY867" s="721"/>
      <c r="ANZ867" s="721"/>
      <c r="AOA867" s="721"/>
      <c r="AOB867" s="721"/>
      <c r="AOC867" s="721"/>
      <c r="AOD867" s="721"/>
      <c r="AOE867" s="721"/>
      <c r="AOF867" s="721"/>
      <c r="AOG867" s="721"/>
      <c r="AOH867" s="721"/>
      <c r="AOI867" s="721"/>
      <c r="AOJ867" s="721"/>
      <c r="AOK867" s="721"/>
      <c r="AOL867" s="721"/>
      <c r="AOM867" s="721"/>
      <c r="AON867" s="721"/>
      <c r="AOO867" s="721"/>
      <c r="AOP867" s="721"/>
      <c r="AOQ867" s="721"/>
      <c r="AOR867" s="721"/>
      <c r="AOS867" s="721"/>
      <c r="AOT867" s="721"/>
      <c r="AOU867" s="721"/>
      <c r="AOV867" s="721"/>
      <c r="AOW867" s="721"/>
      <c r="AOX867" s="721"/>
      <c r="AOY867" s="721"/>
      <c r="AOZ867" s="721"/>
      <c r="APA867" s="721"/>
      <c r="APB867" s="721"/>
      <c r="APC867" s="721"/>
      <c r="APD867" s="721"/>
      <c r="APE867" s="721"/>
      <c r="APF867" s="721"/>
      <c r="APG867" s="721"/>
      <c r="APH867" s="721"/>
      <c r="API867" s="721"/>
      <c r="APJ867" s="721"/>
      <c r="APK867" s="721"/>
      <c r="APL867" s="721"/>
      <c r="APM867" s="721"/>
      <c r="APN867" s="721"/>
      <c r="APO867" s="721"/>
      <c r="APP867" s="721"/>
      <c r="APQ867" s="721"/>
      <c r="APR867" s="721"/>
      <c r="APS867" s="721"/>
      <c r="APT867" s="721"/>
      <c r="APU867" s="721"/>
      <c r="APV867" s="721"/>
      <c r="APW867" s="721"/>
      <c r="APX867" s="721"/>
      <c r="APY867" s="721"/>
      <c r="APZ867" s="721"/>
      <c r="AQA867" s="721"/>
      <c r="AQB867" s="721"/>
      <c r="AQC867" s="721"/>
      <c r="AQD867" s="721"/>
      <c r="AQE867" s="721"/>
      <c r="AQF867" s="721"/>
      <c r="AQG867" s="721"/>
      <c r="AQH867" s="721"/>
      <c r="AQI867" s="721"/>
      <c r="AQJ867" s="721"/>
      <c r="AQK867" s="721"/>
      <c r="AQL867" s="721"/>
      <c r="AQM867" s="721"/>
      <c r="AQN867" s="721"/>
      <c r="AQO867" s="721"/>
      <c r="AQP867" s="721"/>
      <c r="AQQ867" s="721"/>
      <c r="AQR867" s="721"/>
      <c r="AQS867" s="721"/>
      <c r="AQT867" s="721"/>
      <c r="AQU867" s="721"/>
      <c r="AQV867" s="721"/>
      <c r="AQW867" s="721"/>
      <c r="AQX867" s="721"/>
      <c r="AQY867" s="721"/>
      <c r="AQZ867" s="721"/>
      <c r="ARA867" s="721"/>
      <c r="ARB867" s="721"/>
      <c r="ARC867" s="721"/>
      <c r="ARD867" s="721"/>
      <c r="ARE867" s="721"/>
      <c r="ARF867" s="721"/>
      <c r="ARG867" s="721"/>
      <c r="ARH867" s="721"/>
      <c r="ARI867" s="721"/>
      <c r="ARJ867" s="721"/>
      <c r="ARK867" s="721"/>
      <c r="ARL867" s="721"/>
      <c r="ARM867" s="721"/>
      <c r="ARN867" s="721"/>
      <c r="ARO867" s="721"/>
      <c r="ARP867" s="721"/>
      <c r="ARQ867" s="721"/>
      <c r="ARR867" s="721"/>
      <c r="ARS867" s="721"/>
      <c r="ART867" s="721"/>
      <c r="ARU867" s="721"/>
      <c r="ARV867" s="721"/>
      <c r="ARW867" s="721"/>
      <c r="ARX867" s="721"/>
      <c r="ARY867" s="721"/>
      <c r="ARZ867" s="721"/>
      <c r="ASA867" s="721"/>
      <c r="ASB867" s="721"/>
      <c r="ASC867" s="721"/>
      <c r="ASD867" s="721"/>
      <c r="ASE867" s="721"/>
      <c r="ASF867" s="721"/>
      <c r="ASG867" s="721"/>
      <c r="ASH867" s="721"/>
      <c r="ASI867" s="721"/>
      <c r="ASJ867" s="721"/>
      <c r="ASK867" s="721"/>
      <c r="ASL867" s="721"/>
      <c r="ASM867" s="721"/>
      <c r="ASN867" s="721"/>
      <c r="ASO867" s="721"/>
      <c r="ASP867" s="721"/>
      <c r="ASQ867" s="721"/>
      <c r="ASR867" s="721"/>
      <c r="ASS867" s="721"/>
      <c r="AST867" s="721"/>
      <c r="ASU867" s="721"/>
      <c r="ASV867" s="721"/>
      <c r="ASW867" s="721"/>
      <c r="ASX867" s="721"/>
      <c r="ASY867" s="721"/>
      <c r="ASZ867" s="721"/>
      <c r="ATA867" s="721"/>
      <c r="ATB867" s="721"/>
      <c r="ATC867" s="721"/>
      <c r="ATD867" s="721"/>
      <c r="ATE867" s="721"/>
      <c r="ATF867" s="721"/>
      <c r="ATG867" s="721"/>
      <c r="ATH867" s="721"/>
      <c r="ATI867" s="721"/>
      <c r="ATJ867" s="721"/>
      <c r="ATK867" s="721"/>
      <c r="ATL867" s="721"/>
      <c r="ATM867" s="721"/>
      <c r="ATN867" s="721"/>
      <c r="ATO867" s="721"/>
      <c r="ATP867" s="721"/>
      <c r="ATQ867" s="721"/>
      <c r="ATR867" s="721"/>
      <c r="ATS867" s="721"/>
      <c r="ATT867" s="721"/>
      <c r="ATU867" s="721"/>
      <c r="ATV867" s="721"/>
      <c r="ATW867" s="721"/>
      <c r="ATX867" s="721"/>
      <c r="ATY867" s="721"/>
      <c r="ATZ867" s="721"/>
      <c r="AUA867" s="721"/>
      <c r="AUB867" s="721"/>
      <c r="AUC867" s="721"/>
      <c r="AUD867" s="721"/>
      <c r="AUE867" s="721"/>
      <c r="AUF867" s="721"/>
      <c r="AUG867" s="721"/>
      <c r="AUH867" s="721"/>
      <c r="AUI867" s="721"/>
      <c r="AUJ867" s="721"/>
      <c r="AUK867" s="721"/>
      <c r="AUL867" s="721"/>
      <c r="AUM867" s="721"/>
      <c r="AUN867" s="721"/>
      <c r="AUO867" s="721"/>
      <c r="AUP867" s="721"/>
      <c r="AUQ867" s="721"/>
      <c r="AUR867" s="721"/>
      <c r="AUS867" s="721"/>
      <c r="AUT867" s="721"/>
      <c r="AUU867" s="721"/>
      <c r="AUV867" s="721"/>
      <c r="AUW867" s="721"/>
      <c r="AUX867" s="721"/>
      <c r="AUY867" s="721"/>
      <c r="AUZ867" s="721"/>
      <c r="AVA867" s="721"/>
      <c r="AVB867" s="721"/>
      <c r="AVC867" s="721"/>
      <c r="AVD867" s="721"/>
      <c r="AVE867" s="721"/>
      <c r="AVF867" s="721"/>
      <c r="AVG867" s="721"/>
      <c r="AVH867" s="721"/>
      <c r="AVI867" s="721"/>
      <c r="AVJ867" s="721"/>
      <c r="AVK867" s="721"/>
    </row>
    <row r="868" spans="1:1259">
      <c r="A868" s="716"/>
      <c r="B868" s="723">
        <v>44606</v>
      </c>
      <c r="C868" s="723"/>
      <c r="D868" s="714" t="s">
        <v>3247</v>
      </c>
      <c r="E868" s="703" t="s">
        <v>3104</v>
      </c>
      <c r="F868" s="703"/>
      <c r="G868" s="703"/>
      <c r="H868" s="703"/>
      <c r="I868" s="698" t="s">
        <v>1699</v>
      </c>
      <c r="J868" s="704"/>
      <c r="K868" s="705" t="s">
        <v>4924</v>
      </c>
      <c r="L868" s="703" t="s">
        <v>3319</v>
      </c>
      <c r="M868" s="706">
        <v>44603</v>
      </c>
      <c r="N868" s="706">
        <v>44774</v>
      </c>
      <c r="O868" s="706"/>
      <c r="P868" s="704"/>
      <c r="Q868" s="704"/>
      <c r="R868" s="704"/>
      <c r="S868" s="703" t="s">
        <v>3515</v>
      </c>
      <c r="T868" s="703">
        <v>60</v>
      </c>
      <c r="U868" s="703"/>
      <c r="V868" s="703" t="s">
        <v>973</v>
      </c>
      <c r="W868" s="703">
        <v>400</v>
      </c>
      <c r="X868" s="707">
        <v>9216</v>
      </c>
      <c r="Y868" s="539">
        <f t="shared" si="39"/>
        <v>3686400</v>
      </c>
      <c r="Z868" s="680">
        <v>0.55000000000000004</v>
      </c>
      <c r="AA868" s="681">
        <f t="shared" si="40"/>
        <v>2027520.0000000002</v>
      </c>
      <c r="AB868" s="682"/>
      <c r="AC868" s="683">
        <v>0</v>
      </c>
      <c r="AD868" s="692"/>
      <c r="AE868" s="684"/>
      <c r="AF868" s="695">
        <f t="shared" si="41"/>
        <v>2027520.0000000002</v>
      </c>
      <c r="AG868" s="676" t="s">
        <v>1073</v>
      </c>
      <c r="AH868" s="676"/>
      <c r="AI868" s="685">
        <v>60</v>
      </c>
      <c r="AJ868" s="676" t="s">
        <v>3320</v>
      </c>
      <c r="AK868" s="696" t="s">
        <v>1149</v>
      </c>
      <c r="AL868" s="676">
        <v>77494</v>
      </c>
      <c r="AM868" s="676" t="s">
        <v>52</v>
      </c>
      <c r="AN868" s="676"/>
      <c r="AO868" s="676"/>
      <c r="AP868" s="688"/>
      <c r="AQ868" s="688" t="s">
        <v>37</v>
      </c>
      <c r="AR868" s="688"/>
      <c r="AS868" s="715"/>
      <c r="AT868" s="715"/>
      <c r="AU868" s="715"/>
      <c r="AV868" s="680">
        <v>0.46500000000000002</v>
      </c>
      <c r="AW868" s="721"/>
      <c r="AX868" s="721"/>
      <c r="AY868" s="721"/>
      <c r="AZ868" s="721"/>
      <c r="BA868" s="721"/>
      <c r="BB868" s="721"/>
      <c r="BC868" s="721"/>
      <c r="BD868" s="721"/>
      <c r="BE868" s="721"/>
      <c r="BF868" s="721"/>
      <c r="BG868" s="721"/>
      <c r="BH868" s="721"/>
      <c r="BI868" s="721"/>
      <c r="BJ868" s="721"/>
      <c r="BK868" s="721"/>
      <c r="BL868" s="721"/>
      <c r="BM868" s="721"/>
      <c r="BN868" s="721"/>
      <c r="BO868" s="721"/>
      <c r="BP868" s="721"/>
      <c r="BQ868" s="721"/>
      <c r="BR868" s="721"/>
      <c r="BS868" s="721"/>
      <c r="BT868" s="721"/>
      <c r="BU868" s="721"/>
      <c r="BV868" s="721"/>
      <c r="BW868" s="721"/>
      <c r="BX868" s="721"/>
      <c r="BY868" s="721"/>
      <c r="BZ868" s="721"/>
      <c r="CA868" s="721"/>
      <c r="CB868" s="721"/>
      <c r="CC868" s="721"/>
      <c r="CD868" s="721"/>
      <c r="CE868" s="721"/>
      <c r="CF868" s="721"/>
      <c r="CG868" s="721"/>
      <c r="CH868" s="721"/>
      <c r="CI868" s="721"/>
      <c r="CJ868" s="721"/>
      <c r="CK868" s="721"/>
      <c r="CL868" s="721"/>
      <c r="CM868" s="721"/>
      <c r="CN868" s="721"/>
      <c r="CO868" s="721"/>
      <c r="CP868" s="721"/>
      <c r="CQ868" s="721"/>
      <c r="CR868" s="721"/>
      <c r="CS868" s="721"/>
      <c r="CT868" s="721"/>
      <c r="CU868" s="721"/>
      <c r="CV868" s="721"/>
      <c r="CW868" s="721"/>
      <c r="CX868" s="721"/>
      <c r="CY868" s="721"/>
      <c r="CZ868" s="721"/>
      <c r="DA868" s="721"/>
      <c r="DB868" s="721"/>
      <c r="DC868" s="721"/>
      <c r="DD868" s="721"/>
      <c r="DE868" s="721"/>
      <c r="DF868" s="721"/>
      <c r="DG868" s="721"/>
      <c r="DH868" s="721"/>
      <c r="DI868" s="721"/>
      <c r="DJ868" s="721"/>
      <c r="DK868" s="721"/>
      <c r="DL868" s="721"/>
      <c r="DM868" s="721"/>
      <c r="DN868" s="721"/>
      <c r="DO868" s="721"/>
      <c r="DP868" s="721"/>
      <c r="DQ868" s="721"/>
      <c r="DR868" s="721"/>
      <c r="DS868" s="721"/>
      <c r="DT868" s="721"/>
      <c r="DU868" s="721"/>
      <c r="DV868" s="721"/>
      <c r="DW868" s="721"/>
      <c r="DX868" s="721"/>
      <c r="DY868" s="721"/>
      <c r="DZ868" s="721"/>
      <c r="EA868" s="721"/>
      <c r="EB868" s="721"/>
      <c r="EC868" s="721"/>
      <c r="ED868" s="721"/>
      <c r="EE868" s="721"/>
      <c r="EF868" s="721"/>
      <c r="EG868" s="721"/>
      <c r="EH868" s="721"/>
      <c r="EI868" s="721"/>
      <c r="EJ868" s="721"/>
      <c r="EK868" s="721"/>
      <c r="EL868" s="721"/>
      <c r="EM868" s="721"/>
      <c r="EN868" s="721"/>
      <c r="EO868" s="721"/>
      <c r="EP868" s="721"/>
      <c r="EQ868" s="721"/>
      <c r="ER868" s="721"/>
      <c r="ES868" s="721"/>
      <c r="ET868" s="721"/>
      <c r="EU868" s="721"/>
      <c r="EV868" s="721"/>
      <c r="EW868" s="721"/>
      <c r="EX868" s="721"/>
      <c r="EY868" s="721"/>
      <c r="EZ868" s="721"/>
      <c r="FA868" s="721"/>
      <c r="FB868" s="721"/>
      <c r="FC868" s="721"/>
      <c r="FD868" s="721"/>
      <c r="FE868" s="721"/>
      <c r="FF868" s="721"/>
      <c r="FG868" s="721"/>
      <c r="FH868" s="721"/>
      <c r="FI868" s="721"/>
      <c r="FJ868" s="721"/>
      <c r="FK868" s="721"/>
      <c r="FL868" s="721"/>
      <c r="FM868" s="721"/>
      <c r="FN868" s="721"/>
      <c r="FO868" s="721"/>
      <c r="FP868" s="721"/>
      <c r="FQ868" s="721"/>
      <c r="FR868" s="721"/>
      <c r="FS868" s="721"/>
      <c r="FT868" s="721"/>
      <c r="FU868" s="721"/>
      <c r="FV868" s="721"/>
      <c r="FW868" s="721"/>
      <c r="FX868" s="721"/>
      <c r="FY868" s="721"/>
      <c r="FZ868" s="721"/>
      <c r="GA868" s="721"/>
      <c r="GB868" s="721"/>
      <c r="GC868" s="721"/>
      <c r="GD868" s="721"/>
      <c r="GE868" s="721"/>
      <c r="GF868" s="721"/>
      <c r="GG868" s="721"/>
      <c r="GH868" s="721"/>
      <c r="GI868" s="721"/>
      <c r="GJ868" s="721"/>
      <c r="GK868" s="721"/>
      <c r="GL868" s="721"/>
      <c r="GM868" s="721"/>
      <c r="GN868" s="721"/>
      <c r="GO868" s="721"/>
      <c r="GP868" s="721"/>
      <c r="GQ868" s="721"/>
      <c r="GR868" s="721"/>
      <c r="GS868" s="721"/>
      <c r="GT868" s="721"/>
      <c r="GU868" s="721"/>
      <c r="GV868" s="721"/>
      <c r="GW868" s="721"/>
      <c r="GX868" s="721"/>
      <c r="GY868" s="721"/>
      <c r="GZ868" s="721"/>
      <c r="HA868" s="721"/>
      <c r="HB868" s="721"/>
      <c r="HC868" s="721"/>
      <c r="HD868" s="721"/>
      <c r="HE868" s="721"/>
      <c r="HF868" s="721"/>
      <c r="HG868" s="721"/>
      <c r="HH868" s="721"/>
      <c r="HI868" s="721"/>
      <c r="HJ868" s="721"/>
      <c r="HK868" s="721"/>
      <c r="HL868" s="721"/>
      <c r="HM868" s="721"/>
      <c r="HN868" s="721"/>
      <c r="HO868" s="721"/>
      <c r="HP868" s="721"/>
      <c r="HQ868" s="721"/>
      <c r="HR868" s="721"/>
      <c r="HS868" s="721"/>
      <c r="HT868" s="721"/>
      <c r="HU868" s="721"/>
      <c r="HV868" s="721"/>
      <c r="HW868" s="721"/>
      <c r="HX868" s="721"/>
      <c r="HY868" s="721"/>
      <c r="HZ868" s="721"/>
      <c r="IA868" s="721"/>
      <c r="IB868" s="721"/>
      <c r="IC868" s="721"/>
      <c r="ID868" s="721"/>
      <c r="IE868" s="721"/>
      <c r="IF868" s="721"/>
      <c r="IG868" s="721"/>
      <c r="IH868" s="721"/>
      <c r="II868" s="721"/>
      <c r="IJ868" s="721"/>
      <c r="IK868" s="721"/>
      <c r="IL868" s="721"/>
      <c r="IM868" s="721"/>
      <c r="IN868" s="721"/>
      <c r="IO868" s="721"/>
      <c r="IP868" s="721"/>
      <c r="IQ868" s="721"/>
      <c r="IR868" s="721"/>
      <c r="IS868" s="721"/>
      <c r="IT868" s="721"/>
      <c r="IU868" s="721"/>
      <c r="IV868" s="721"/>
      <c r="IW868" s="721"/>
      <c r="IX868" s="721"/>
      <c r="IY868" s="721"/>
      <c r="IZ868" s="721"/>
      <c r="JA868" s="721"/>
      <c r="JB868" s="721"/>
      <c r="JC868" s="721"/>
      <c r="JD868" s="721"/>
      <c r="JE868" s="721"/>
      <c r="JF868" s="721"/>
      <c r="JG868" s="721"/>
      <c r="JH868" s="721"/>
      <c r="JI868" s="721"/>
      <c r="JJ868" s="721"/>
      <c r="JK868" s="721"/>
      <c r="JL868" s="721"/>
      <c r="JM868" s="721"/>
      <c r="JN868" s="721"/>
      <c r="JO868" s="721"/>
      <c r="JP868" s="721"/>
      <c r="JQ868" s="721"/>
      <c r="JR868" s="721"/>
      <c r="JS868" s="721"/>
      <c r="JT868" s="721"/>
      <c r="JU868" s="721"/>
      <c r="JV868" s="721"/>
      <c r="JW868" s="721"/>
      <c r="JX868" s="721"/>
      <c r="JY868" s="721"/>
      <c r="JZ868" s="721"/>
      <c r="KA868" s="721"/>
      <c r="KB868" s="721"/>
      <c r="KC868" s="721"/>
      <c r="KD868" s="721"/>
      <c r="KE868" s="721"/>
      <c r="KF868" s="721"/>
      <c r="KG868" s="721"/>
      <c r="KH868" s="721"/>
      <c r="KI868" s="721"/>
      <c r="KJ868" s="721"/>
      <c r="KK868" s="721"/>
      <c r="KL868" s="721"/>
      <c r="KM868" s="721"/>
      <c r="KN868" s="721"/>
      <c r="KO868" s="721"/>
      <c r="KP868" s="721"/>
      <c r="KQ868" s="721"/>
      <c r="KR868" s="721"/>
      <c r="KS868" s="721"/>
      <c r="KT868" s="721"/>
      <c r="KU868" s="721"/>
      <c r="KV868" s="721"/>
      <c r="KW868" s="721"/>
      <c r="KX868" s="721"/>
      <c r="KY868" s="721"/>
      <c r="KZ868" s="721"/>
      <c r="LA868" s="721"/>
      <c r="LB868" s="721"/>
      <c r="LC868" s="721"/>
      <c r="LD868" s="721"/>
      <c r="LE868" s="721"/>
      <c r="LF868" s="721"/>
      <c r="LG868" s="721"/>
      <c r="LH868" s="721"/>
      <c r="LI868" s="721"/>
      <c r="LJ868" s="721"/>
      <c r="LK868" s="721"/>
      <c r="LL868" s="721"/>
      <c r="LM868" s="721"/>
      <c r="LN868" s="721"/>
      <c r="LO868" s="721"/>
      <c r="LP868" s="721"/>
      <c r="LQ868" s="721"/>
      <c r="LR868" s="721"/>
      <c r="LS868" s="721"/>
      <c r="LT868" s="721"/>
      <c r="LU868" s="721"/>
      <c r="LV868" s="721"/>
      <c r="LW868" s="721"/>
      <c r="LX868" s="721"/>
      <c r="LY868" s="721"/>
      <c r="LZ868" s="721"/>
      <c r="MA868" s="721"/>
      <c r="MB868" s="721"/>
      <c r="MC868" s="721"/>
      <c r="MD868" s="721"/>
      <c r="ME868" s="721"/>
      <c r="MF868" s="721"/>
      <c r="MG868" s="721"/>
      <c r="MH868" s="721"/>
      <c r="MI868" s="721"/>
      <c r="MJ868" s="721"/>
      <c r="MK868" s="721"/>
      <c r="ML868" s="721"/>
      <c r="MM868" s="721"/>
      <c r="MN868" s="721"/>
      <c r="MO868" s="721"/>
      <c r="MP868" s="721"/>
      <c r="MQ868" s="721"/>
      <c r="MR868" s="721"/>
      <c r="MS868" s="721"/>
      <c r="MT868" s="721"/>
      <c r="MU868" s="721"/>
      <c r="MV868" s="721"/>
      <c r="MW868" s="721"/>
      <c r="MX868" s="721"/>
      <c r="MY868" s="721"/>
      <c r="MZ868" s="721"/>
      <c r="NA868" s="721"/>
      <c r="NB868" s="721"/>
      <c r="NC868" s="721"/>
      <c r="ND868" s="721"/>
      <c r="NE868" s="721"/>
      <c r="NF868" s="721"/>
      <c r="NG868" s="721"/>
      <c r="NH868" s="721"/>
      <c r="NI868" s="721"/>
      <c r="NJ868" s="721"/>
      <c r="NK868" s="721"/>
      <c r="NL868" s="721"/>
      <c r="NM868" s="721"/>
      <c r="NN868" s="721"/>
      <c r="NO868" s="721"/>
      <c r="NP868" s="721"/>
      <c r="NQ868" s="721"/>
      <c r="NR868" s="721"/>
      <c r="NS868" s="721"/>
      <c r="NT868" s="721"/>
      <c r="NU868" s="721"/>
      <c r="NV868" s="721"/>
      <c r="NW868" s="721"/>
      <c r="NX868" s="721"/>
      <c r="NY868" s="721"/>
      <c r="NZ868" s="721"/>
      <c r="OA868" s="721"/>
      <c r="OB868" s="721"/>
      <c r="OC868" s="721"/>
      <c r="OD868" s="721"/>
      <c r="OE868" s="721"/>
      <c r="OF868" s="721"/>
      <c r="OG868" s="721"/>
      <c r="OH868" s="721"/>
      <c r="OI868" s="721"/>
      <c r="OJ868" s="721"/>
      <c r="OK868" s="721"/>
      <c r="OL868" s="721"/>
      <c r="OM868" s="721"/>
      <c r="ON868" s="721"/>
      <c r="OO868" s="721"/>
      <c r="OP868" s="721"/>
      <c r="OQ868" s="721"/>
      <c r="OR868" s="721"/>
      <c r="OS868" s="721"/>
      <c r="OT868" s="721"/>
      <c r="OU868" s="721"/>
      <c r="OV868" s="721"/>
      <c r="OW868" s="721"/>
      <c r="OX868" s="721"/>
      <c r="OY868" s="721"/>
      <c r="OZ868" s="721"/>
      <c r="PA868" s="721"/>
      <c r="PB868" s="721"/>
      <c r="PC868" s="721"/>
      <c r="PD868" s="721"/>
      <c r="PE868" s="721"/>
      <c r="PF868" s="721"/>
      <c r="PG868" s="721"/>
      <c r="PH868" s="721"/>
      <c r="PI868" s="721"/>
      <c r="PJ868" s="721"/>
      <c r="PK868" s="721"/>
      <c r="PL868" s="721"/>
      <c r="PM868" s="721"/>
      <c r="PN868" s="721"/>
      <c r="PO868" s="721"/>
      <c r="PP868" s="721"/>
      <c r="PQ868" s="721"/>
      <c r="PR868" s="721"/>
      <c r="PS868" s="721"/>
      <c r="PT868" s="721"/>
      <c r="PU868" s="721"/>
      <c r="PV868" s="721"/>
      <c r="PW868" s="721"/>
      <c r="PX868" s="721"/>
      <c r="PY868" s="721"/>
      <c r="PZ868" s="721"/>
      <c r="QA868" s="721"/>
      <c r="QB868" s="721"/>
      <c r="QC868" s="721"/>
      <c r="QD868" s="721"/>
      <c r="QE868" s="721"/>
      <c r="QF868" s="721"/>
      <c r="QG868" s="721"/>
      <c r="QH868" s="721"/>
      <c r="QI868" s="721"/>
      <c r="QJ868" s="721"/>
      <c r="QK868" s="721"/>
      <c r="QL868" s="721"/>
      <c r="QM868" s="721"/>
      <c r="QN868" s="721"/>
      <c r="QO868" s="721"/>
      <c r="QP868" s="721"/>
      <c r="QQ868" s="721"/>
      <c r="QR868" s="721"/>
      <c r="QS868" s="721"/>
      <c r="QT868" s="721"/>
      <c r="QU868" s="721"/>
      <c r="QV868" s="721"/>
      <c r="QW868" s="721"/>
      <c r="QX868" s="721"/>
      <c r="QY868" s="721"/>
      <c r="QZ868" s="721"/>
      <c r="RA868" s="721"/>
      <c r="RB868" s="721"/>
      <c r="RC868" s="721"/>
      <c r="RD868" s="721"/>
      <c r="RE868" s="721"/>
      <c r="RF868" s="721"/>
      <c r="RG868" s="721"/>
      <c r="RH868" s="721"/>
      <c r="RI868" s="721"/>
      <c r="RJ868" s="721"/>
      <c r="RK868" s="721"/>
      <c r="RL868" s="721"/>
      <c r="RM868" s="721"/>
      <c r="RN868" s="721"/>
      <c r="RO868" s="721"/>
      <c r="RP868" s="721"/>
      <c r="RQ868" s="721"/>
      <c r="RR868" s="721"/>
      <c r="RS868" s="721"/>
      <c r="RT868" s="721"/>
      <c r="RU868" s="721"/>
      <c r="RV868" s="721"/>
      <c r="RW868" s="721"/>
      <c r="RX868" s="721"/>
      <c r="RY868" s="721"/>
      <c r="RZ868" s="721"/>
      <c r="SA868" s="721"/>
      <c r="SB868" s="721"/>
      <c r="SC868" s="721"/>
      <c r="SD868" s="721"/>
      <c r="SE868" s="721"/>
      <c r="SF868" s="721"/>
      <c r="SG868" s="721"/>
      <c r="SH868" s="721"/>
      <c r="SI868" s="721"/>
      <c r="SJ868" s="721"/>
      <c r="SK868" s="721"/>
      <c r="SL868" s="721"/>
      <c r="SM868" s="721"/>
      <c r="SN868" s="721"/>
      <c r="SO868" s="721"/>
      <c r="SP868" s="721"/>
      <c r="SQ868" s="721"/>
      <c r="SR868" s="721"/>
      <c r="SS868" s="721"/>
      <c r="ST868" s="721"/>
      <c r="SU868" s="721"/>
      <c r="SV868" s="721"/>
      <c r="SW868" s="721"/>
      <c r="SX868" s="721"/>
      <c r="SY868" s="721"/>
      <c r="SZ868" s="721"/>
      <c r="TA868" s="721"/>
      <c r="TB868" s="721"/>
      <c r="TC868" s="721"/>
      <c r="TD868" s="721"/>
      <c r="TE868" s="721"/>
      <c r="TF868" s="721"/>
      <c r="TG868" s="721"/>
      <c r="TH868" s="721"/>
      <c r="TI868" s="721"/>
      <c r="TJ868" s="721"/>
      <c r="TK868" s="721"/>
      <c r="TL868" s="721"/>
      <c r="TM868" s="721"/>
      <c r="TN868" s="721"/>
      <c r="TO868" s="721"/>
      <c r="TP868" s="721"/>
      <c r="TQ868" s="721"/>
      <c r="TR868" s="721"/>
      <c r="TS868" s="721"/>
      <c r="TT868" s="721"/>
      <c r="TU868" s="721"/>
      <c r="TV868" s="721"/>
      <c r="TW868" s="721"/>
      <c r="TX868" s="721"/>
      <c r="TY868" s="721"/>
      <c r="TZ868" s="721"/>
      <c r="UA868" s="721"/>
      <c r="UB868" s="721"/>
      <c r="UC868" s="721"/>
      <c r="UD868" s="721"/>
      <c r="UE868" s="721"/>
      <c r="UF868" s="721"/>
      <c r="UG868" s="721"/>
      <c r="UH868" s="721"/>
      <c r="UI868" s="721"/>
      <c r="UJ868" s="721"/>
      <c r="UK868" s="721"/>
      <c r="UL868" s="721"/>
      <c r="UM868" s="721"/>
      <c r="UN868" s="721"/>
      <c r="UO868" s="721"/>
      <c r="UP868" s="721"/>
      <c r="UQ868" s="721"/>
      <c r="UR868" s="721"/>
      <c r="US868" s="721"/>
      <c r="UT868" s="721"/>
      <c r="UU868" s="721"/>
      <c r="UV868" s="721"/>
      <c r="UW868" s="721"/>
      <c r="UX868" s="721"/>
      <c r="UY868" s="721"/>
      <c r="UZ868" s="721"/>
      <c r="VA868" s="721"/>
      <c r="VB868" s="721"/>
      <c r="VC868" s="721"/>
      <c r="VD868" s="721"/>
      <c r="VE868" s="721"/>
      <c r="VF868" s="721"/>
      <c r="VG868" s="721"/>
      <c r="VH868" s="721"/>
      <c r="VI868" s="721"/>
      <c r="VJ868" s="721"/>
      <c r="VK868" s="721"/>
      <c r="VL868" s="721"/>
      <c r="VM868" s="721"/>
      <c r="VN868" s="721"/>
      <c r="VO868" s="721"/>
      <c r="VP868" s="721"/>
      <c r="VQ868" s="721"/>
      <c r="VR868" s="721"/>
      <c r="VS868" s="721"/>
      <c r="VT868" s="721"/>
      <c r="VU868" s="721"/>
      <c r="VV868" s="721"/>
      <c r="VW868" s="721"/>
      <c r="VX868" s="721"/>
      <c r="VY868" s="721"/>
      <c r="VZ868" s="721"/>
      <c r="WA868" s="721"/>
      <c r="WB868" s="721"/>
      <c r="WC868" s="721"/>
      <c r="WD868" s="721"/>
      <c r="WE868" s="721"/>
      <c r="WF868" s="721"/>
      <c r="WG868" s="721"/>
      <c r="WH868" s="721"/>
      <c r="WI868" s="721"/>
      <c r="WJ868" s="721"/>
      <c r="WK868" s="721"/>
      <c r="WL868" s="721"/>
      <c r="WM868" s="721"/>
      <c r="WN868" s="721"/>
      <c r="WO868" s="721"/>
      <c r="WP868" s="721"/>
      <c r="WQ868" s="721"/>
      <c r="WR868" s="721"/>
      <c r="WS868" s="721"/>
      <c r="WT868" s="721"/>
      <c r="WU868" s="721"/>
      <c r="WV868" s="721"/>
      <c r="WW868" s="721"/>
      <c r="WX868" s="721"/>
      <c r="WY868" s="721"/>
      <c r="WZ868" s="721"/>
      <c r="XA868" s="721"/>
      <c r="XB868" s="721"/>
      <c r="XC868" s="721"/>
      <c r="XD868" s="721"/>
      <c r="XE868" s="721"/>
      <c r="XF868" s="721"/>
      <c r="XG868" s="721"/>
      <c r="XH868" s="721"/>
      <c r="XI868" s="721"/>
      <c r="XJ868" s="721"/>
      <c r="XK868" s="721"/>
      <c r="XL868" s="721"/>
      <c r="XM868" s="721"/>
      <c r="XN868" s="721"/>
      <c r="XO868" s="721"/>
      <c r="XP868" s="721"/>
      <c r="XQ868" s="721"/>
      <c r="XR868" s="721"/>
      <c r="XS868" s="721"/>
      <c r="XT868" s="721"/>
      <c r="XU868" s="721"/>
      <c r="XV868" s="721"/>
      <c r="XW868" s="721"/>
      <c r="XX868" s="721"/>
      <c r="XY868" s="721"/>
      <c r="XZ868" s="721"/>
      <c r="YA868" s="721"/>
      <c r="YB868" s="721"/>
      <c r="YC868" s="721"/>
      <c r="YD868" s="721"/>
      <c r="YE868" s="721"/>
      <c r="YF868" s="721"/>
      <c r="YG868" s="721"/>
      <c r="YH868" s="721"/>
      <c r="YI868" s="721"/>
      <c r="YJ868" s="721"/>
      <c r="YK868" s="721"/>
      <c r="YL868" s="721"/>
      <c r="YM868" s="721"/>
      <c r="YN868" s="721"/>
      <c r="YO868" s="721"/>
      <c r="YP868" s="721"/>
      <c r="YQ868" s="721"/>
      <c r="YR868" s="721"/>
      <c r="YS868" s="721"/>
      <c r="YT868" s="721"/>
      <c r="YU868" s="721"/>
      <c r="YV868" s="721"/>
      <c r="YW868" s="721"/>
      <c r="YX868" s="721"/>
      <c r="YY868" s="721"/>
      <c r="YZ868" s="721"/>
      <c r="ZA868" s="721"/>
      <c r="ZB868" s="721"/>
      <c r="ZC868" s="721"/>
      <c r="ZD868" s="721"/>
      <c r="ZE868" s="721"/>
      <c r="ZF868" s="721"/>
      <c r="ZG868" s="721"/>
      <c r="ZH868" s="721"/>
      <c r="ZI868" s="721"/>
      <c r="ZJ868" s="721"/>
      <c r="ZK868" s="721"/>
      <c r="ZL868" s="721"/>
      <c r="ZM868" s="721"/>
      <c r="ZN868" s="721"/>
      <c r="ZO868" s="721"/>
      <c r="ZP868" s="721"/>
      <c r="ZQ868" s="721"/>
      <c r="ZR868" s="721"/>
      <c r="ZS868" s="721"/>
      <c r="ZT868" s="721"/>
      <c r="ZU868" s="721"/>
      <c r="ZV868" s="721"/>
      <c r="ZW868" s="721"/>
      <c r="ZX868" s="721"/>
      <c r="ZY868" s="721"/>
      <c r="ZZ868" s="721"/>
      <c r="AAA868" s="721"/>
      <c r="AAB868" s="721"/>
      <c r="AAC868" s="721"/>
      <c r="AAD868" s="721"/>
      <c r="AAE868" s="721"/>
      <c r="AAF868" s="721"/>
      <c r="AAG868" s="721"/>
      <c r="AAH868" s="721"/>
      <c r="AAI868" s="721"/>
      <c r="AAJ868" s="721"/>
      <c r="AAK868" s="721"/>
      <c r="AAL868" s="721"/>
      <c r="AAM868" s="721"/>
      <c r="AAN868" s="721"/>
      <c r="AAO868" s="721"/>
      <c r="AAP868" s="721"/>
      <c r="AAQ868" s="721"/>
      <c r="AAR868" s="721"/>
      <c r="AAS868" s="721"/>
      <c r="AAT868" s="721"/>
      <c r="AAU868" s="721"/>
      <c r="AAV868" s="721"/>
      <c r="AAW868" s="721"/>
      <c r="AAX868" s="721"/>
      <c r="AAY868" s="721"/>
      <c r="AAZ868" s="721"/>
      <c r="ABA868" s="721"/>
      <c r="ABB868" s="721"/>
      <c r="ABC868" s="721"/>
      <c r="ABD868" s="721"/>
      <c r="ABE868" s="721"/>
      <c r="ABF868" s="721"/>
      <c r="ABG868" s="721"/>
      <c r="ABH868" s="721"/>
      <c r="ABI868" s="721"/>
      <c r="ABJ868" s="721"/>
      <c r="ABK868" s="721"/>
      <c r="ABL868" s="721"/>
      <c r="ABM868" s="721"/>
      <c r="ABN868" s="721"/>
      <c r="ABO868" s="721"/>
      <c r="ABP868" s="721"/>
      <c r="ABQ868" s="721"/>
      <c r="ABR868" s="721"/>
      <c r="ABS868" s="721"/>
      <c r="ABT868" s="721"/>
      <c r="ABU868" s="721"/>
      <c r="ABV868" s="721"/>
      <c r="ABW868" s="721"/>
      <c r="ABX868" s="721"/>
      <c r="ABY868" s="721"/>
      <c r="ABZ868" s="721"/>
      <c r="ACA868" s="721"/>
      <c r="ACB868" s="721"/>
      <c r="ACC868" s="721"/>
      <c r="ACD868" s="721"/>
      <c r="ACE868" s="721"/>
      <c r="ACF868" s="721"/>
      <c r="ACG868" s="721"/>
      <c r="ACH868" s="721"/>
      <c r="ACI868" s="721"/>
      <c r="ACJ868" s="721"/>
      <c r="ACK868" s="721"/>
      <c r="ACL868" s="721"/>
      <c r="ACM868" s="721"/>
      <c r="ACN868" s="721"/>
      <c r="ACO868" s="721"/>
      <c r="ACP868" s="721"/>
      <c r="ACQ868" s="721"/>
      <c r="ACR868" s="721"/>
      <c r="ACS868" s="721"/>
      <c r="ACT868" s="721"/>
      <c r="ACU868" s="721"/>
      <c r="ACV868" s="721"/>
      <c r="ACW868" s="721"/>
      <c r="ACX868" s="721"/>
      <c r="ACY868" s="721"/>
      <c r="ACZ868" s="721"/>
      <c r="ADA868" s="721"/>
      <c r="ADB868" s="721"/>
      <c r="ADC868" s="721"/>
      <c r="ADD868" s="721"/>
      <c r="ADE868" s="721"/>
      <c r="ADF868" s="721"/>
      <c r="ADG868" s="721"/>
      <c r="ADH868" s="721"/>
      <c r="ADI868" s="721"/>
      <c r="ADJ868" s="721"/>
      <c r="ADK868" s="721"/>
      <c r="ADL868" s="721"/>
      <c r="ADM868" s="721"/>
      <c r="ADN868" s="721"/>
      <c r="ADO868" s="721"/>
      <c r="ADP868" s="721"/>
      <c r="ADQ868" s="721"/>
      <c r="ADR868" s="721"/>
      <c r="ADS868" s="721"/>
      <c r="ADT868" s="721"/>
      <c r="ADU868" s="721"/>
      <c r="ADV868" s="721"/>
      <c r="ADW868" s="721"/>
      <c r="ADX868" s="721"/>
      <c r="ADY868" s="721"/>
      <c r="ADZ868" s="721"/>
      <c r="AEA868" s="721"/>
      <c r="AEB868" s="721"/>
      <c r="AEC868" s="721"/>
      <c r="AED868" s="721"/>
      <c r="AEE868" s="721"/>
      <c r="AEF868" s="721"/>
      <c r="AEG868" s="721"/>
      <c r="AEH868" s="721"/>
      <c r="AEI868" s="721"/>
      <c r="AEJ868" s="721"/>
      <c r="AEK868" s="721"/>
      <c r="AEL868" s="721"/>
      <c r="AEM868" s="721"/>
      <c r="AEN868" s="721"/>
      <c r="AEO868" s="721"/>
      <c r="AEP868" s="721"/>
      <c r="AEQ868" s="721"/>
      <c r="AER868" s="721"/>
      <c r="AES868" s="721"/>
      <c r="AET868" s="721"/>
      <c r="AEU868" s="721"/>
      <c r="AEV868" s="721"/>
      <c r="AEW868" s="721"/>
      <c r="AEX868" s="721"/>
      <c r="AEY868" s="721"/>
      <c r="AEZ868" s="721"/>
      <c r="AFA868" s="721"/>
      <c r="AFB868" s="721"/>
      <c r="AFC868" s="721"/>
      <c r="AFD868" s="721"/>
      <c r="AFE868" s="721"/>
      <c r="AFF868" s="721"/>
      <c r="AFG868" s="721"/>
      <c r="AFH868" s="721"/>
      <c r="AFI868" s="721"/>
      <c r="AFJ868" s="721"/>
      <c r="AFK868" s="721"/>
      <c r="AFL868" s="721"/>
      <c r="AFM868" s="721"/>
      <c r="AFN868" s="721"/>
      <c r="AFO868" s="721"/>
      <c r="AFP868" s="721"/>
      <c r="AFQ868" s="721"/>
      <c r="AFR868" s="721"/>
      <c r="AFS868" s="721"/>
      <c r="AFT868" s="721"/>
      <c r="AFU868" s="721"/>
      <c r="AFV868" s="721"/>
      <c r="AFW868" s="721"/>
      <c r="AFX868" s="721"/>
      <c r="AFY868" s="721"/>
      <c r="AFZ868" s="721"/>
      <c r="AGA868" s="721"/>
      <c r="AGB868" s="721"/>
      <c r="AGC868" s="721"/>
      <c r="AGD868" s="721"/>
      <c r="AGE868" s="721"/>
      <c r="AGF868" s="721"/>
      <c r="AGG868" s="721"/>
      <c r="AGH868" s="721"/>
      <c r="AGI868" s="721"/>
      <c r="AGJ868" s="721"/>
      <c r="AGK868" s="721"/>
      <c r="AGL868" s="721"/>
      <c r="AGM868" s="721"/>
      <c r="AGN868" s="721"/>
      <c r="AGO868" s="721"/>
      <c r="AGP868" s="721"/>
      <c r="AGQ868" s="721"/>
      <c r="AGR868" s="721"/>
      <c r="AGS868" s="721"/>
      <c r="AGT868" s="721"/>
      <c r="AGU868" s="721"/>
      <c r="AGV868" s="721"/>
      <c r="AGW868" s="721"/>
      <c r="AGX868" s="721"/>
      <c r="AGY868" s="721"/>
      <c r="AGZ868" s="721"/>
      <c r="AHA868" s="721"/>
      <c r="AHB868" s="721"/>
      <c r="AHC868" s="721"/>
      <c r="AHD868" s="721"/>
      <c r="AHE868" s="721"/>
      <c r="AHF868" s="721"/>
      <c r="AHG868" s="721"/>
      <c r="AHH868" s="721"/>
      <c r="AHI868" s="721"/>
      <c r="AHJ868" s="721"/>
      <c r="AHK868" s="721"/>
      <c r="AHL868" s="721"/>
      <c r="AHM868" s="721"/>
      <c r="AHN868" s="721"/>
      <c r="AHO868" s="721"/>
      <c r="AHP868" s="721"/>
      <c r="AHQ868" s="721"/>
      <c r="AHR868" s="721"/>
      <c r="AHS868" s="721"/>
      <c r="AHT868" s="721"/>
      <c r="AHU868" s="721"/>
      <c r="AHV868" s="721"/>
      <c r="AHW868" s="721"/>
      <c r="AHX868" s="721"/>
      <c r="AHY868" s="721"/>
      <c r="AHZ868" s="721"/>
      <c r="AIA868" s="721"/>
      <c r="AIB868" s="721"/>
      <c r="AIC868" s="721"/>
      <c r="AID868" s="721"/>
      <c r="AIE868" s="721"/>
      <c r="AIF868" s="721"/>
      <c r="AIG868" s="721"/>
      <c r="AIH868" s="721"/>
      <c r="AII868" s="721"/>
      <c r="AIJ868" s="721"/>
      <c r="AIK868" s="721"/>
      <c r="AIL868" s="721"/>
      <c r="AIM868" s="721"/>
      <c r="AIN868" s="721"/>
      <c r="AIO868" s="721"/>
      <c r="AIP868" s="721"/>
      <c r="AIQ868" s="721"/>
      <c r="AIR868" s="721"/>
      <c r="AIS868" s="721"/>
      <c r="AIT868" s="721"/>
      <c r="AIU868" s="721"/>
      <c r="AIV868" s="721"/>
      <c r="AIW868" s="721"/>
      <c r="AIX868" s="721"/>
      <c r="AIY868" s="721"/>
      <c r="AIZ868" s="721"/>
      <c r="AJA868" s="721"/>
      <c r="AJB868" s="721"/>
      <c r="AJC868" s="721"/>
      <c r="AJD868" s="721"/>
      <c r="AJE868" s="721"/>
      <c r="AJF868" s="721"/>
      <c r="AJG868" s="721"/>
      <c r="AJH868" s="721"/>
      <c r="AJI868" s="721"/>
      <c r="AJJ868" s="721"/>
      <c r="AJK868" s="721"/>
      <c r="AJL868" s="721"/>
      <c r="AJM868" s="721"/>
      <c r="AJN868" s="721"/>
      <c r="AJO868" s="721"/>
      <c r="AJP868" s="721"/>
      <c r="AJQ868" s="721"/>
      <c r="AJR868" s="721"/>
      <c r="AJS868" s="721"/>
      <c r="AJT868" s="721"/>
      <c r="AJU868" s="721"/>
      <c r="AJV868" s="721"/>
      <c r="AJW868" s="721"/>
      <c r="AJX868" s="721"/>
      <c r="AJY868" s="721"/>
      <c r="AJZ868" s="721"/>
      <c r="AKA868" s="721"/>
      <c r="AKB868" s="721"/>
      <c r="AKC868" s="721"/>
      <c r="AKD868" s="721"/>
      <c r="AKE868" s="721"/>
      <c r="AKF868" s="721"/>
      <c r="AKG868" s="721"/>
      <c r="AKH868" s="721"/>
      <c r="AKI868" s="721"/>
      <c r="AKJ868" s="721"/>
      <c r="AKK868" s="721"/>
      <c r="AKL868" s="721"/>
      <c r="AKM868" s="721"/>
      <c r="AKN868" s="721"/>
      <c r="AKO868" s="721"/>
      <c r="AKP868" s="721"/>
      <c r="AKQ868" s="721"/>
      <c r="AKR868" s="721"/>
      <c r="AKS868" s="721"/>
      <c r="AKT868" s="721"/>
      <c r="AKU868" s="721"/>
      <c r="AKV868" s="721"/>
      <c r="AKW868" s="721"/>
      <c r="AKX868" s="721"/>
      <c r="AKY868" s="721"/>
      <c r="AKZ868" s="721"/>
      <c r="ALA868" s="721"/>
      <c r="ALB868" s="721"/>
      <c r="ALC868" s="721"/>
      <c r="ALD868" s="721"/>
      <c r="ALE868" s="721"/>
      <c r="ALF868" s="721"/>
      <c r="ALG868" s="721"/>
      <c r="ALH868" s="721"/>
      <c r="ALI868" s="721"/>
      <c r="ALJ868" s="721"/>
      <c r="ALK868" s="721"/>
      <c r="ALL868" s="721"/>
      <c r="ALM868" s="721"/>
      <c r="ALN868" s="721"/>
      <c r="ALO868" s="721"/>
      <c r="ALP868" s="721"/>
      <c r="ALQ868" s="721"/>
      <c r="ALR868" s="721"/>
      <c r="ALS868" s="721"/>
      <c r="ALT868" s="721"/>
      <c r="ALU868" s="721"/>
      <c r="ALV868" s="721"/>
      <c r="ALW868" s="721"/>
      <c r="ALX868" s="721"/>
      <c r="ALY868" s="721"/>
      <c r="ALZ868" s="721"/>
      <c r="AMA868" s="721"/>
      <c r="AMB868" s="721"/>
      <c r="AMC868" s="721"/>
      <c r="AMD868" s="721"/>
      <c r="AME868" s="721"/>
      <c r="AMF868" s="721"/>
      <c r="AMG868" s="721"/>
      <c r="AMH868" s="721"/>
      <c r="AMI868" s="721"/>
      <c r="AMJ868" s="721"/>
      <c r="AMK868" s="721"/>
      <c r="AML868" s="721"/>
      <c r="AMM868" s="721"/>
      <c r="AMN868" s="721"/>
      <c r="AMO868" s="721"/>
      <c r="AMP868" s="721"/>
      <c r="AMQ868" s="721"/>
      <c r="AMR868" s="721"/>
      <c r="AMS868" s="721"/>
      <c r="AMT868" s="721"/>
      <c r="AMU868" s="721"/>
      <c r="AMV868" s="721"/>
      <c r="AMW868" s="721"/>
      <c r="AMX868" s="721"/>
      <c r="AMY868" s="721"/>
      <c r="AMZ868" s="721"/>
      <c r="ANA868" s="721"/>
      <c r="ANB868" s="721"/>
      <c r="ANC868" s="721"/>
      <c r="AND868" s="721"/>
      <c r="ANE868" s="721"/>
      <c r="ANF868" s="721"/>
      <c r="ANG868" s="721"/>
      <c r="ANH868" s="721"/>
      <c r="ANI868" s="721"/>
      <c r="ANJ868" s="721"/>
      <c r="ANK868" s="721"/>
      <c r="ANL868" s="721"/>
      <c r="ANM868" s="721"/>
      <c r="ANN868" s="721"/>
      <c r="ANO868" s="721"/>
      <c r="ANP868" s="721"/>
      <c r="ANQ868" s="721"/>
      <c r="ANR868" s="721"/>
      <c r="ANS868" s="721"/>
      <c r="ANT868" s="721"/>
      <c r="ANU868" s="721"/>
      <c r="ANV868" s="721"/>
      <c r="ANW868" s="721"/>
      <c r="ANX868" s="721"/>
      <c r="ANY868" s="721"/>
      <c r="ANZ868" s="721"/>
      <c r="AOA868" s="721"/>
      <c r="AOB868" s="721"/>
      <c r="AOC868" s="721"/>
      <c r="AOD868" s="721"/>
      <c r="AOE868" s="721"/>
      <c r="AOF868" s="721"/>
      <c r="AOG868" s="721"/>
      <c r="AOH868" s="721"/>
      <c r="AOI868" s="721"/>
      <c r="AOJ868" s="721"/>
      <c r="AOK868" s="721"/>
      <c r="AOL868" s="721"/>
      <c r="AOM868" s="721"/>
      <c r="AON868" s="721"/>
      <c r="AOO868" s="721"/>
      <c r="AOP868" s="721"/>
      <c r="AOQ868" s="721"/>
      <c r="AOR868" s="721"/>
      <c r="AOS868" s="721"/>
      <c r="AOT868" s="721"/>
      <c r="AOU868" s="721"/>
      <c r="AOV868" s="721"/>
      <c r="AOW868" s="721"/>
      <c r="AOX868" s="721"/>
      <c r="AOY868" s="721"/>
      <c r="AOZ868" s="721"/>
      <c r="APA868" s="721"/>
      <c r="APB868" s="721"/>
      <c r="APC868" s="721"/>
      <c r="APD868" s="721"/>
      <c r="APE868" s="721"/>
      <c r="APF868" s="721"/>
      <c r="APG868" s="721"/>
      <c r="APH868" s="721"/>
      <c r="API868" s="721"/>
      <c r="APJ868" s="721"/>
      <c r="APK868" s="721"/>
      <c r="APL868" s="721"/>
      <c r="APM868" s="721"/>
      <c r="APN868" s="721"/>
      <c r="APO868" s="721"/>
      <c r="APP868" s="721"/>
      <c r="APQ868" s="721"/>
      <c r="APR868" s="721"/>
      <c r="APS868" s="721"/>
      <c r="APT868" s="721"/>
      <c r="APU868" s="721"/>
      <c r="APV868" s="721"/>
      <c r="APW868" s="721"/>
      <c r="APX868" s="721"/>
      <c r="APY868" s="721"/>
      <c r="APZ868" s="721"/>
      <c r="AQA868" s="721"/>
      <c r="AQB868" s="721"/>
      <c r="AQC868" s="721"/>
      <c r="AQD868" s="721"/>
      <c r="AQE868" s="721"/>
      <c r="AQF868" s="721"/>
      <c r="AQG868" s="721"/>
      <c r="AQH868" s="721"/>
      <c r="AQI868" s="721"/>
      <c r="AQJ868" s="721"/>
      <c r="AQK868" s="721"/>
      <c r="AQL868" s="721"/>
      <c r="AQM868" s="721"/>
      <c r="AQN868" s="721"/>
      <c r="AQO868" s="721"/>
      <c r="AQP868" s="721"/>
      <c r="AQQ868" s="721"/>
      <c r="AQR868" s="721"/>
      <c r="AQS868" s="721"/>
      <c r="AQT868" s="721"/>
      <c r="AQU868" s="721"/>
      <c r="AQV868" s="721"/>
      <c r="AQW868" s="721"/>
      <c r="AQX868" s="721"/>
      <c r="AQY868" s="721"/>
      <c r="AQZ868" s="721"/>
      <c r="ARA868" s="721"/>
      <c r="ARB868" s="721"/>
      <c r="ARC868" s="721"/>
      <c r="ARD868" s="721"/>
      <c r="ARE868" s="721"/>
      <c r="ARF868" s="721"/>
      <c r="ARG868" s="721"/>
      <c r="ARH868" s="721"/>
      <c r="ARI868" s="721"/>
      <c r="ARJ868" s="721"/>
      <c r="ARK868" s="721"/>
      <c r="ARL868" s="721"/>
      <c r="ARM868" s="721"/>
      <c r="ARN868" s="721"/>
      <c r="ARO868" s="721"/>
      <c r="ARP868" s="721"/>
      <c r="ARQ868" s="721"/>
      <c r="ARR868" s="721"/>
      <c r="ARS868" s="721"/>
      <c r="ART868" s="721"/>
      <c r="ARU868" s="721"/>
      <c r="ARV868" s="721"/>
      <c r="ARW868" s="721"/>
      <c r="ARX868" s="721"/>
      <c r="ARY868" s="721"/>
      <c r="ARZ868" s="721"/>
      <c r="ASA868" s="721"/>
      <c r="ASB868" s="721"/>
      <c r="ASC868" s="721"/>
      <c r="ASD868" s="721"/>
      <c r="ASE868" s="721"/>
      <c r="ASF868" s="721"/>
      <c r="ASG868" s="721"/>
      <c r="ASH868" s="721"/>
      <c r="ASI868" s="721"/>
      <c r="ASJ868" s="721"/>
      <c r="ASK868" s="721"/>
      <c r="ASL868" s="721"/>
      <c r="ASM868" s="721"/>
      <c r="ASN868" s="721"/>
      <c r="ASO868" s="721"/>
      <c r="ASP868" s="721"/>
      <c r="ASQ868" s="721"/>
      <c r="ASR868" s="721"/>
      <c r="ASS868" s="721"/>
      <c r="AST868" s="721"/>
      <c r="ASU868" s="721"/>
      <c r="ASV868" s="721"/>
      <c r="ASW868" s="721"/>
      <c r="ASX868" s="721"/>
      <c r="ASY868" s="721"/>
      <c r="ASZ868" s="721"/>
      <c r="ATA868" s="721"/>
      <c r="ATB868" s="721"/>
      <c r="ATC868" s="721"/>
      <c r="ATD868" s="721"/>
      <c r="ATE868" s="721"/>
      <c r="ATF868" s="721"/>
      <c r="ATG868" s="721"/>
      <c r="ATH868" s="721"/>
      <c r="ATI868" s="721"/>
      <c r="ATJ868" s="721"/>
      <c r="ATK868" s="721"/>
      <c r="ATL868" s="721"/>
      <c r="ATM868" s="721"/>
      <c r="ATN868" s="721"/>
      <c r="ATO868" s="721"/>
      <c r="ATP868" s="721"/>
      <c r="ATQ868" s="721"/>
      <c r="ATR868" s="721"/>
      <c r="ATS868" s="721"/>
      <c r="ATT868" s="721"/>
      <c r="ATU868" s="721"/>
      <c r="ATV868" s="721"/>
      <c r="ATW868" s="721"/>
      <c r="ATX868" s="721"/>
      <c r="ATY868" s="721"/>
      <c r="ATZ868" s="721"/>
      <c r="AUA868" s="721"/>
      <c r="AUB868" s="721"/>
      <c r="AUC868" s="721"/>
      <c r="AUD868" s="721"/>
      <c r="AUE868" s="721"/>
      <c r="AUF868" s="721"/>
      <c r="AUG868" s="721"/>
      <c r="AUH868" s="721"/>
      <c r="AUI868" s="721"/>
      <c r="AUJ868" s="721"/>
      <c r="AUK868" s="721"/>
      <c r="AUL868" s="721"/>
      <c r="AUM868" s="721"/>
      <c r="AUN868" s="721"/>
      <c r="AUO868" s="721"/>
      <c r="AUP868" s="721"/>
      <c r="AUQ868" s="721"/>
      <c r="AUR868" s="721"/>
      <c r="AUS868" s="721"/>
      <c r="AUT868" s="721"/>
      <c r="AUU868" s="721"/>
      <c r="AUV868" s="721"/>
      <c r="AUW868" s="721"/>
      <c r="AUX868" s="721"/>
      <c r="AUY868" s="721"/>
      <c r="AUZ868" s="721"/>
      <c r="AVA868" s="721"/>
      <c r="AVB868" s="721"/>
      <c r="AVC868" s="721"/>
      <c r="AVD868" s="721"/>
      <c r="AVE868" s="721"/>
      <c r="AVF868" s="721"/>
      <c r="AVG868" s="721"/>
      <c r="AVH868" s="721"/>
      <c r="AVI868" s="721"/>
      <c r="AVJ868" s="721"/>
      <c r="AVK868" s="721"/>
    </row>
    <row r="869" spans="1:1259">
      <c r="A869" s="716"/>
      <c r="B869" s="723">
        <v>44606</v>
      </c>
      <c r="C869" s="723"/>
      <c r="D869" s="714" t="s">
        <v>3247</v>
      </c>
      <c r="E869" s="703" t="s">
        <v>3104</v>
      </c>
      <c r="F869" s="703"/>
      <c r="G869" s="703"/>
      <c r="H869" s="703"/>
      <c r="I869" s="698" t="s">
        <v>1699</v>
      </c>
      <c r="J869" s="704"/>
      <c r="K869" s="705" t="s">
        <v>4925</v>
      </c>
      <c r="L869" s="703" t="s">
        <v>3319</v>
      </c>
      <c r="M869" s="706">
        <v>44603</v>
      </c>
      <c r="N869" s="706">
        <v>44805</v>
      </c>
      <c r="O869" s="706"/>
      <c r="P869" s="704"/>
      <c r="Q869" s="704"/>
      <c r="R869" s="704"/>
      <c r="S869" s="703" t="s">
        <v>3515</v>
      </c>
      <c r="T869" s="703">
        <v>60</v>
      </c>
      <c r="U869" s="703"/>
      <c r="V869" s="703" t="s">
        <v>973</v>
      </c>
      <c r="W869" s="703">
        <v>400</v>
      </c>
      <c r="X869" s="707">
        <v>9216</v>
      </c>
      <c r="Y869" s="539">
        <f t="shared" si="39"/>
        <v>3686400</v>
      </c>
      <c r="Z869" s="680">
        <v>0.55000000000000004</v>
      </c>
      <c r="AA869" s="681">
        <f t="shared" si="40"/>
        <v>2027520.0000000002</v>
      </c>
      <c r="AB869" s="682"/>
      <c r="AC869" s="683">
        <v>0</v>
      </c>
      <c r="AD869" s="692"/>
      <c r="AE869" s="684"/>
      <c r="AF869" s="695">
        <f t="shared" si="41"/>
        <v>2027520.0000000002</v>
      </c>
      <c r="AG869" s="676" t="s">
        <v>1073</v>
      </c>
      <c r="AH869" s="676"/>
      <c r="AI869" s="685">
        <v>60</v>
      </c>
      <c r="AJ869" s="676" t="s">
        <v>3320</v>
      </c>
      <c r="AK869" s="696" t="s">
        <v>1149</v>
      </c>
      <c r="AL869" s="676">
        <v>77494</v>
      </c>
      <c r="AM869" s="676" t="s">
        <v>52</v>
      </c>
      <c r="AN869" s="676"/>
      <c r="AO869" s="676"/>
      <c r="AP869" s="688"/>
      <c r="AQ869" s="688" t="s">
        <v>37</v>
      </c>
      <c r="AR869" s="688"/>
      <c r="AS869" s="715"/>
      <c r="AT869" s="715"/>
      <c r="AU869" s="715"/>
      <c r="AV869" s="680">
        <v>0.46500000000000002</v>
      </c>
      <c r="AW869" s="721"/>
      <c r="AX869" s="721"/>
      <c r="AY869" s="721"/>
      <c r="AZ869" s="721"/>
      <c r="BA869" s="721"/>
      <c r="BB869" s="721"/>
      <c r="BC869" s="721"/>
      <c r="BD869" s="721"/>
      <c r="BE869" s="721"/>
      <c r="BF869" s="721"/>
      <c r="BG869" s="721"/>
      <c r="BH869" s="721"/>
      <c r="BI869" s="721"/>
      <c r="BJ869" s="721"/>
      <c r="BK869" s="721"/>
      <c r="BL869" s="721"/>
      <c r="BM869" s="721"/>
      <c r="BN869" s="721"/>
      <c r="BO869" s="721"/>
      <c r="BP869" s="721"/>
      <c r="BQ869" s="721"/>
      <c r="BR869" s="721"/>
      <c r="BS869" s="721"/>
      <c r="BT869" s="721"/>
      <c r="BU869" s="721"/>
      <c r="BV869" s="721"/>
      <c r="BW869" s="721"/>
      <c r="BX869" s="721"/>
      <c r="BY869" s="721"/>
      <c r="BZ869" s="721"/>
      <c r="CA869" s="721"/>
      <c r="CB869" s="721"/>
      <c r="CC869" s="721"/>
      <c r="CD869" s="721"/>
      <c r="CE869" s="721"/>
      <c r="CF869" s="721"/>
      <c r="CG869" s="721"/>
      <c r="CH869" s="721"/>
      <c r="CI869" s="721"/>
      <c r="CJ869" s="721"/>
      <c r="CK869" s="721"/>
      <c r="CL869" s="721"/>
      <c r="CM869" s="721"/>
      <c r="CN869" s="721"/>
      <c r="CO869" s="721"/>
      <c r="CP869" s="721"/>
      <c r="CQ869" s="721"/>
      <c r="CR869" s="721"/>
      <c r="CS869" s="721"/>
      <c r="CT869" s="721"/>
      <c r="CU869" s="721"/>
      <c r="CV869" s="721"/>
      <c r="CW869" s="721"/>
      <c r="CX869" s="721"/>
      <c r="CY869" s="721"/>
      <c r="CZ869" s="721"/>
      <c r="DA869" s="721"/>
      <c r="DB869" s="721"/>
      <c r="DC869" s="721"/>
      <c r="DD869" s="721"/>
      <c r="DE869" s="721"/>
      <c r="DF869" s="721"/>
      <c r="DG869" s="721"/>
      <c r="DH869" s="721"/>
      <c r="DI869" s="721"/>
      <c r="DJ869" s="721"/>
      <c r="DK869" s="721"/>
      <c r="DL869" s="721"/>
      <c r="DM869" s="721"/>
      <c r="DN869" s="721"/>
      <c r="DO869" s="721"/>
      <c r="DP869" s="721"/>
      <c r="DQ869" s="721"/>
      <c r="DR869" s="721"/>
      <c r="DS869" s="721"/>
      <c r="DT869" s="721"/>
      <c r="DU869" s="721"/>
      <c r="DV869" s="721"/>
      <c r="DW869" s="721"/>
      <c r="DX869" s="721"/>
      <c r="DY869" s="721"/>
      <c r="DZ869" s="721"/>
      <c r="EA869" s="721"/>
      <c r="EB869" s="721"/>
      <c r="EC869" s="721"/>
      <c r="ED869" s="721"/>
      <c r="EE869" s="721"/>
      <c r="EF869" s="721"/>
      <c r="EG869" s="721"/>
      <c r="EH869" s="721"/>
      <c r="EI869" s="721"/>
      <c r="EJ869" s="721"/>
      <c r="EK869" s="721"/>
      <c r="EL869" s="721"/>
      <c r="EM869" s="721"/>
      <c r="EN869" s="721"/>
      <c r="EO869" s="721"/>
      <c r="EP869" s="721"/>
      <c r="EQ869" s="721"/>
      <c r="ER869" s="721"/>
      <c r="ES869" s="721"/>
      <c r="ET869" s="721"/>
      <c r="EU869" s="721"/>
      <c r="EV869" s="721"/>
      <c r="EW869" s="721"/>
      <c r="EX869" s="721"/>
      <c r="EY869" s="721"/>
      <c r="EZ869" s="721"/>
      <c r="FA869" s="721"/>
      <c r="FB869" s="721"/>
      <c r="FC869" s="721"/>
      <c r="FD869" s="721"/>
      <c r="FE869" s="721"/>
      <c r="FF869" s="721"/>
      <c r="FG869" s="721"/>
      <c r="FH869" s="721"/>
      <c r="FI869" s="721"/>
      <c r="FJ869" s="721"/>
      <c r="FK869" s="721"/>
      <c r="FL869" s="721"/>
      <c r="FM869" s="721"/>
      <c r="FN869" s="721"/>
      <c r="FO869" s="721"/>
      <c r="FP869" s="721"/>
      <c r="FQ869" s="721"/>
      <c r="FR869" s="721"/>
      <c r="FS869" s="721"/>
      <c r="FT869" s="721"/>
      <c r="FU869" s="721"/>
      <c r="FV869" s="721"/>
      <c r="FW869" s="721"/>
      <c r="FX869" s="721"/>
      <c r="FY869" s="721"/>
      <c r="FZ869" s="721"/>
      <c r="GA869" s="721"/>
      <c r="GB869" s="721"/>
      <c r="GC869" s="721"/>
      <c r="GD869" s="721"/>
      <c r="GE869" s="721"/>
      <c r="GF869" s="721"/>
      <c r="GG869" s="721"/>
      <c r="GH869" s="721"/>
      <c r="GI869" s="721"/>
      <c r="GJ869" s="721"/>
      <c r="GK869" s="721"/>
      <c r="GL869" s="721"/>
      <c r="GM869" s="721"/>
      <c r="GN869" s="721"/>
      <c r="GO869" s="721"/>
      <c r="GP869" s="721"/>
      <c r="GQ869" s="721"/>
      <c r="GR869" s="721"/>
      <c r="GS869" s="721"/>
      <c r="GT869" s="721"/>
      <c r="GU869" s="721"/>
      <c r="GV869" s="721"/>
      <c r="GW869" s="721"/>
      <c r="GX869" s="721"/>
      <c r="GY869" s="721"/>
      <c r="GZ869" s="721"/>
      <c r="HA869" s="721"/>
      <c r="HB869" s="721"/>
      <c r="HC869" s="721"/>
      <c r="HD869" s="721"/>
      <c r="HE869" s="721"/>
      <c r="HF869" s="721"/>
      <c r="HG869" s="721"/>
      <c r="HH869" s="721"/>
      <c r="HI869" s="721"/>
      <c r="HJ869" s="721"/>
      <c r="HK869" s="721"/>
      <c r="HL869" s="721"/>
      <c r="HM869" s="721"/>
      <c r="HN869" s="721"/>
      <c r="HO869" s="721"/>
      <c r="HP869" s="721"/>
      <c r="HQ869" s="721"/>
      <c r="HR869" s="721"/>
      <c r="HS869" s="721"/>
      <c r="HT869" s="721"/>
      <c r="HU869" s="721"/>
      <c r="HV869" s="721"/>
      <c r="HW869" s="721"/>
      <c r="HX869" s="721"/>
      <c r="HY869" s="721"/>
      <c r="HZ869" s="721"/>
      <c r="IA869" s="721"/>
      <c r="IB869" s="721"/>
      <c r="IC869" s="721"/>
      <c r="ID869" s="721"/>
      <c r="IE869" s="721"/>
      <c r="IF869" s="721"/>
      <c r="IG869" s="721"/>
      <c r="IH869" s="721"/>
      <c r="II869" s="721"/>
      <c r="IJ869" s="721"/>
      <c r="IK869" s="721"/>
      <c r="IL869" s="721"/>
      <c r="IM869" s="721"/>
      <c r="IN869" s="721"/>
      <c r="IO869" s="721"/>
      <c r="IP869" s="721"/>
      <c r="IQ869" s="721"/>
      <c r="IR869" s="721"/>
      <c r="IS869" s="721"/>
      <c r="IT869" s="721"/>
      <c r="IU869" s="721"/>
      <c r="IV869" s="721"/>
      <c r="IW869" s="721"/>
      <c r="IX869" s="721"/>
      <c r="IY869" s="721"/>
      <c r="IZ869" s="721"/>
      <c r="JA869" s="721"/>
      <c r="JB869" s="721"/>
      <c r="JC869" s="721"/>
      <c r="JD869" s="721"/>
      <c r="JE869" s="721"/>
      <c r="JF869" s="721"/>
      <c r="JG869" s="721"/>
      <c r="JH869" s="721"/>
      <c r="JI869" s="721"/>
      <c r="JJ869" s="721"/>
      <c r="JK869" s="721"/>
      <c r="JL869" s="721"/>
      <c r="JM869" s="721"/>
      <c r="JN869" s="721"/>
      <c r="JO869" s="721"/>
      <c r="JP869" s="721"/>
      <c r="JQ869" s="721"/>
      <c r="JR869" s="721"/>
      <c r="JS869" s="721"/>
      <c r="JT869" s="721"/>
      <c r="JU869" s="721"/>
      <c r="JV869" s="721"/>
      <c r="JW869" s="721"/>
      <c r="JX869" s="721"/>
      <c r="JY869" s="721"/>
      <c r="JZ869" s="721"/>
      <c r="KA869" s="721"/>
      <c r="KB869" s="721"/>
      <c r="KC869" s="721"/>
      <c r="KD869" s="721"/>
      <c r="KE869" s="721"/>
      <c r="KF869" s="721"/>
      <c r="KG869" s="721"/>
      <c r="KH869" s="721"/>
      <c r="KI869" s="721"/>
      <c r="KJ869" s="721"/>
      <c r="KK869" s="721"/>
      <c r="KL869" s="721"/>
      <c r="KM869" s="721"/>
      <c r="KN869" s="721"/>
      <c r="KO869" s="721"/>
      <c r="KP869" s="721"/>
      <c r="KQ869" s="721"/>
      <c r="KR869" s="721"/>
      <c r="KS869" s="721"/>
      <c r="KT869" s="721"/>
      <c r="KU869" s="721"/>
      <c r="KV869" s="721"/>
      <c r="KW869" s="721"/>
      <c r="KX869" s="721"/>
      <c r="KY869" s="721"/>
      <c r="KZ869" s="721"/>
      <c r="LA869" s="721"/>
      <c r="LB869" s="721"/>
      <c r="LC869" s="721"/>
      <c r="LD869" s="721"/>
      <c r="LE869" s="721"/>
      <c r="LF869" s="721"/>
      <c r="LG869" s="721"/>
      <c r="LH869" s="721"/>
      <c r="LI869" s="721"/>
      <c r="LJ869" s="721"/>
      <c r="LK869" s="721"/>
      <c r="LL869" s="721"/>
      <c r="LM869" s="721"/>
      <c r="LN869" s="721"/>
      <c r="LO869" s="721"/>
      <c r="LP869" s="721"/>
      <c r="LQ869" s="721"/>
      <c r="LR869" s="721"/>
      <c r="LS869" s="721"/>
      <c r="LT869" s="721"/>
      <c r="LU869" s="721"/>
      <c r="LV869" s="721"/>
      <c r="LW869" s="721"/>
      <c r="LX869" s="721"/>
      <c r="LY869" s="721"/>
      <c r="LZ869" s="721"/>
      <c r="MA869" s="721"/>
      <c r="MB869" s="721"/>
      <c r="MC869" s="721"/>
      <c r="MD869" s="721"/>
      <c r="ME869" s="721"/>
      <c r="MF869" s="721"/>
      <c r="MG869" s="721"/>
      <c r="MH869" s="721"/>
      <c r="MI869" s="721"/>
      <c r="MJ869" s="721"/>
      <c r="MK869" s="721"/>
      <c r="ML869" s="721"/>
      <c r="MM869" s="721"/>
      <c r="MN869" s="721"/>
      <c r="MO869" s="721"/>
      <c r="MP869" s="721"/>
      <c r="MQ869" s="721"/>
      <c r="MR869" s="721"/>
      <c r="MS869" s="721"/>
      <c r="MT869" s="721"/>
      <c r="MU869" s="721"/>
      <c r="MV869" s="721"/>
      <c r="MW869" s="721"/>
      <c r="MX869" s="721"/>
      <c r="MY869" s="721"/>
      <c r="MZ869" s="721"/>
      <c r="NA869" s="721"/>
      <c r="NB869" s="721"/>
      <c r="NC869" s="721"/>
      <c r="ND869" s="721"/>
      <c r="NE869" s="721"/>
      <c r="NF869" s="721"/>
      <c r="NG869" s="721"/>
      <c r="NH869" s="721"/>
      <c r="NI869" s="721"/>
      <c r="NJ869" s="721"/>
      <c r="NK869" s="721"/>
      <c r="NL869" s="721"/>
      <c r="NM869" s="721"/>
      <c r="NN869" s="721"/>
      <c r="NO869" s="721"/>
      <c r="NP869" s="721"/>
      <c r="NQ869" s="721"/>
      <c r="NR869" s="721"/>
      <c r="NS869" s="721"/>
      <c r="NT869" s="721"/>
      <c r="NU869" s="721"/>
      <c r="NV869" s="721"/>
      <c r="NW869" s="721"/>
      <c r="NX869" s="721"/>
      <c r="NY869" s="721"/>
      <c r="NZ869" s="721"/>
      <c r="OA869" s="721"/>
      <c r="OB869" s="721"/>
      <c r="OC869" s="721"/>
      <c r="OD869" s="721"/>
      <c r="OE869" s="721"/>
      <c r="OF869" s="721"/>
      <c r="OG869" s="721"/>
      <c r="OH869" s="721"/>
      <c r="OI869" s="721"/>
      <c r="OJ869" s="721"/>
      <c r="OK869" s="721"/>
      <c r="OL869" s="721"/>
      <c r="OM869" s="721"/>
      <c r="ON869" s="721"/>
      <c r="OO869" s="721"/>
      <c r="OP869" s="721"/>
      <c r="OQ869" s="721"/>
      <c r="OR869" s="721"/>
      <c r="OS869" s="721"/>
      <c r="OT869" s="721"/>
      <c r="OU869" s="721"/>
      <c r="OV869" s="721"/>
      <c r="OW869" s="721"/>
      <c r="OX869" s="721"/>
      <c r="OY869" s="721"/>
      <c r="OZ869" s="721"/>
      <c r="PA869" s="721"/>
      <c r="PB869" s="721"/>
      <c r="PC869" s="721"/>
      <c r="PD869" s="721"/>
      <c r="PE869" s="721"/>
      <c r="PF869" s="721"/>
      <c r="PG869" s="721"/>
      <c r="PH869" s="721"/>
      <c r="PI869" s="721"/>
      <c r="PJ869" s="721"/>
      <c r="PK869" s="721"/>
      <c r="PL869" s="721"/>
      <c r="PM869" s="721"/>
      <c r="PN869" s="721"/>
      <c r="PO869" s="721"/>
      <c r="PP869" s="721"/>
      <c r="PQ869" s="721"/>
      <c r="PR869" s="721"/>
      <c r="PS869" s="721"/>
      <c r="PT869" s="721"/>
      <c r="PU869" s="721"/>
      <c r="PV869" s="721"/>
      <c r="PW869" s="721"/>
      <c r="PX869" s="721"/>
      <c r="PY869" s="721"/>
      <c r="PZ869" s="721"/>
      <c r="QA869" s="721"/>
      <c r="QB869" s="721"/>
      <c r="QC869" s="721"/>
      <c r="QD869" s="721"/>
      <c r="QE869" s="721"/>
      <c r="QF869" s="721"/>
      <c r="QG869" s="721"/>
      <c r="QH869" s="721"/>
      <c r="QI869" s="721"/>
      <c r="QJ869" s="721"/>
      <c r="QK869" s="721"/>
      <c r="QL869" s="721"/>
      <c r="QM869" s="721"/>
      <c r="QN869" s="721"/>
      <c r="QO869" s="721"/>
      <c r="QP869" s="721"/>
      <c r="QQ869" s="721"/>
      <c r="QR869" s="721"/>
      <c r="QS869" s="721"/>
      <c r="QT869" s="721"/>
      <c r="QU869" s="721"/>
      <c r="QV869" s="721"/>
      <c r="QW869" s="721"/>
      <c r="QX869" s="721"/>
      <c r="QY869" s="721"/>
      <c r="QZ869" s="721"/>
      <c r="RA869" s="721"/>
      <c r="RB869" s="721"/>
      <c r="RC869" s="721"/>
      <c r="RD869" s="721"/>
      <c r="RE869" s="721"/>
      <c r="RF869" s="721"/>
      <c r="RG869" s="721"/>
      <c r="RH869" s="721"/>
      <c r="RI869" s="721"/>
      <c r="RJ869" s="721"/>
      <c r="RK869" s="721"/>
      <c r="RL869" s="721"/>
      <c r="RM869" s="721"/>
      <c r="RN869" s="721"/>
      <c r="RO869" s="721"/>
      <c r="RP869" s="721"/>
      <c r="RQ869" s="721"/>
      <c r="RR869" s="721"/>
      <c r="RS869" s="721"/>
      <c r="RT869" s="721"/>
      <c r="RU869" s="721"/>
      <c r="RV869" s="721"/>
      <c r="RW869" s="721"/>
      <c r="RX869" s="721"/>
      <c r="RY869" s="721"/>
      <c r="RZ869" s="721"/>
      <c r="SA869" s="721"/>
      <c r="SB869" s="721"/>
      <c r="SC869" s="721"/>
      <c r="SD869" s="721"/>
      <c r="SE869" s="721"/>
      <c r="SF869" s="721"/>
      <c r="SG869" s="721"/>
      <c r="SH869" s="721"/>
      <c r="SI869" s="721"/>
      <c r="SJ869" s="721"/>
      <c r="SK869" s="721"/>
      <c r="SL869" s="721"/>
      <c r="SM869" s="721"/>
      <c r="SN869" s="721"/>
      <c r="SO869" s="721"/>
      <c r="SP869" s="721"/>
      <c r="SQ869" s="721"/>
      <c r="SR869" s="721"/>
      <c r="SS869" s="721"/>
      <c r="ST869" s="721"/>
      <c r="SU869" s="721"/>
      <c r="SV869" s="721"/>
      <c r="SW869" s="721"/>
      <c r="SX869" s="721"/>
      <c r="SY869" s="721"/>
      <c r="SZ869" s="721"/>
      <c r="TA869" s="721"/>
      <c r="TB869" s="721"/>
      <c r="TC869" s="721"/>
      <c r="TD869" s="721"/>
      <c r="TE869" s="721"/>
      <c r="TF869" s="721"/>
      <c r="TG869" s="721"/>
      <c r="TH869" s="721"/>
      <c r="TI869" s="721"/>
      <c r="TJ869" s="721"/>
      <c r="TK869" s="721"/>
      <c r="TL869" s="721"/>
      <c r="TM869" s="721"/>
      <c r="TN869" s="721"/>
      <c r="TO869" s="721"/>
      <c r="TP869" s="721"/>
      <c r="TQ869" s="721"/>
      <c r="TR869" s="721"/>
      <c r="TS869" s="721"/>
      <c r="TT869" s="721"/>
      <c r="TU869" s="721"/>
      <c r="TV869" s="721"/>
      <c r="TW869" s="721"/>
      <c r="TX869" s="721"/>
      <c r="TY869" s="721"/>
      <c r="TZ869" s="721"/>
      <c r="UA869" s="721"/>
      <c r="UB869" s="721"/>
      <c r="UC869" s="721"/>
      <c r="UD869" s="721"/>
      <c r="UE869" s="721"/>
      <c r="UF869" s="721"/>
      <c r="UG869" s="721"/>
      <c r="UH869" s="721"/>
      <c r="UI869" s="721"/>
      <c r="UJ869" s="721"/>
      <c r="UK869" s="721"/>
      <c r="UL869" s="721"/>
      <c r="UM869" s="721"/>
      <c r="UN869" s="721"/>
      <c r="UO869" s="721"/>
      <c r="UP869" s="721"/>
      <c r="UQ869" s="721"/>
      <c r="UR869" s="721"/>
      <c r="US869" s="721"/>
      <c r="UT869" s="721"/>
      <c r="UU869" s="721"/>
      <c r="UV869" s="721"/>
      <c r="UW869" s="721"/>
      <c r="UX869" s="721"/>
      <c r="UY869" s="721"/>
      <c r="UZ869" s="721"/>
      <c r="VA869" s="721"/>
      <c r="VB869" s="721"/>
      <c r="VC869" s="721"/>
      <c r="VD869" s="721"/>
      <c r="VE869" s="721"/>
      <c r="VF869" s="721"/>
      <c r="VG869" s="721"/>
      <c r="VH869" s="721"/>
      <c r="VI869" s="721"/>
      <c r="VJ869" s="721"/>
      <c r="VK869" s="721"/>
      <c r="VL869" s="721"/>
      <c r="VM869" s="721"/>
      <c r="VN869" s="721"/>
      <c r="VO869" s="721"/>
      <c r="VP869" s="721"/>
      <c r="VQ869" s="721"/>
      <c r="VR869" s="721"/>
      <c r="VS869" s="721"/>
      <c r="VT869" s="721"/>
      <c r="VU869" s="721"/>
      <c r="VV869" s="721"/>
      <c r="VW869" s="721"/>
      <c r="VX869" s="721"/>
      <c r="VY869" s="721"/>
      <c r="VZ869" s="721"/>
      <c r="WA869" s="721"/>
      <c r="WB869" s="721"/>
      <c r="WC869" s="721"/>
      <c r="WD869" s="721"/>
      <c r="WE869" s="721"/>
      <c r="WF869" s="721"/>
      <c r="WG869" s="721"/>
      <c r="WH869" s="721"/>
      <c r="WI869" s="721"/>
      <c r="WJ869" s="721"/>
      <c r="WK869" s="721"/>
      <c r="WL869" s="721"/>
      <c r="WM869" s="721"/>
      <c r="WN869" s="721"/>
      <c r="WO869" s="721"/>
      <c r="WP869" s="721"/>
      <c r="WQ869" s="721"/>
      <c r="WR869" s="721"/>
      <c r="WS869" s="721"/>
      <c r="WT869" s="721"/>
      <c r="WU869" s="721"/>
      <c r="WV869" s="721"/>
      <c r="WW869" s="721"/>
      <c r="WX869" s="721"/>
      <c r="WY869" s="721"/>
      <c r="WZ869" s="721"/>
      <c r="XA869" s="721"/>
      <c r="XB869" s="721"/>
      <c r="XC869" s="721"/>
      <c r="XD869" s="721"/>
      <c r="XE869" s="721"/>
      <c r="XF869" s="721"/>
      <c r="XG869" s="721"/>
      <c r="XH869" s="721"/>
      <c r="XI869" s="721"/>
      <c r="XJ869" s="721"/>
      <c r="XK869" s="721"/>
      <c r="XL869" s="721"/>
      <c r="XM869" s="721"/>
      <c r="XN869" s="721"/>
      <c r="XO869" s="721"/>
      <c r="XP869" s="721"/>
      <c r="XQ869" s="721"/>
      <c r="XR869" s="721"/>
      <c r="XS869" s="721"/>
      <c r="XT869" s="721"/>
      <c r="XU869" s="721"/>
      <c r="XV869" s="721"/>
      <c r="XW869" s="721"/>
      <c r="XX869" s="721"/>
      <c r="XY869" s="721"/>
      <c r="XZ869" s="721"/>
      <c r="YA869" s="721"/>
      <c r="YB869" s="721"/>
      <c r="YC869" s="721"/>
      <c r="YD869" s="721"/>
      <c r="YE869" s="721"/>
      <c r="YF869" s="721"/>
      <c r="YG869" s="721"/>
      <c r="YH869" s="721"/>
      <c r="YI869" s="721"/>
      <c r="YJ869" s="721"/>
      <c r="YK869" s="721"/>
      <c r="YL869" s="721"/>
      <c r="YM869" s="721"/>
      <c r="YN869" s="721"/>
      <c r="YO869" s="721"/>
      <c r="YP869" s="721"/>
      <c r="YQ869" s="721"/>
      <c r="YR869" s="721"/>
      <c r="YS869" s="721"/>
      <c r="YT869" s="721"/>
      <c r="YU869" s="721"/>
      <c r="YV869" s="721"/>
      <c r="YW869" s="721"/>
      <c r="YX869" s="721"/>
      <c r="YY869" s="721"/>
      <c r="YZ869" s="721"/>
      <c r="ZA869" s="721"/>
      <c r="ZB869" s="721"/>
      <c r="ZC869" s="721"/>
      <c r="ZD869" s="721"/>
      <c r="ZE869" s="721"/>
      <c r="ZF869" s="721"/>
      <c r="ZG869" s="721"/>
      <c r="ZH869" s="721"/>
      <c r="ZI869" s="721"/>
      <c r="ZJ869" s="721"/>
      <c r="ZK869" s="721"/>
      <c r="ZL869" s="721"/>
      <c r="ZM869" s="721"/>
      <c r="ZN869" s="721"/>
      <c r="ZO869" s="721"/>
      <c r="ZP869" s="721"/>
      <c r="ZQ869" s="721"/>
      <c r="ZR869" s="721"/>
      <c r="ZS869" s="721"/>
      <c r="ZT869" s="721"/>
      <c r="ZU869" s="721"/>
      <c r="ZV869" s="721"/>
      <c r="ZW869" s="721"/>
      <c r="ZX869" s="721"/>
      <c r="ZY869" s="721"/>
      <c r="ZZ869" s="721"/>
      <c r="AAA869" s="721"/>
      <c r="AAB869" s="721"/>
      <c r="AAC869" s="721"/>
      <c r="AAD869" s="721"/>
      <c r="AAE869" s="721"/>
      <c r="AAF869" s="721"/>
      <c r="AAG869" s="721"/>
      <c r="AAH869" s="721"/>
      <c r="AAI869" s="721"/>
      <c r="AAJ869" s="721"/>
      <c r="AAK869" s="721"/>
      <c r="AAL869" s="721"/>
      <c r="AAM869" s="721"/>
      <c r="AAN869" s="721"/>
      <c r="AAO869" s="721"/>
      <c r="AAP869" s="721"/>
      <c r="AAQ869" s="721"/>
      <c r="AAR869" s="721"/>
      <c r="AAS869" s="721"/>
      <c r="AAT869" s="721"/>
      <c r="AAU869" s="721"/>
      <c r="AAV869" s="721"/>
      <c r="AAW869" s="721"/>
      <c r="AAX869" s="721"/>
      <c r="AAY869" s="721"/>
      <c r="AAZ869" s="721"/>
      <c r="ABA869" s="721"/>
      <c r="ABB869" s="721"/>
      <c r="ABC869" s="721"/>
      <c r="ABD869" s="721"/>
      <c r="ABE869" s="721"/>
      <c r="ABF869" s="721"/>
      <c r="ABG869" s="721"/>
      <c r="ABH869" s="721"/>
      <c r="ABI869" s="721"/>
      <c r="ABJ869" s="721"/>
      <c r="ABK869" s="721"/>
      <c r="ABL869" s="721"/>
      <c r="ABM869" s="721"/>
      <c r="ABN869" s="721"/>
      <c r="ABO869" s="721"/>
      <c r="ABP869" s="721"/>
      <c r="ABQ869" s="721"/>
      <c r="ABR869" s="721"/>
      <c r="ABS869" s="721"/>
      <c r="ABT869" s="721"/>
      <c r="ABU869" s="721"/>
      <c r="ABV869" s="721"/>
      <c r="ABW869" s="721"/>
      <c r="ABX869" s="721"/>
      <c r="ABY869" s="721"/>
      <c r="ABZ869" s="721"/>
      <c r="ACA869" s="721"/>
      <c r="ACB869" s="721"/>
      <c r="ACC869" s="721"/>
      <c r="ACD869" s="721"/>
      <c r="ACE869" s="721"/>
      <c r="ACF869" s="721"/>
      <c r="ACG869" s="721"/>
      <c r="ACH869" s="721"/>
      <c r="ACI869" s="721"/>
      <c r="ACJ869" s="721"/>
      <c r="ACK869" s="721"/>
      <c r="ACL869" s="721"/>
      <c r="ACM869" s="721"/>
      <c r="ACN869" s="721"/>
      <c r="ACO869" s="721"/>
      <c r="ACP869" s="721"/>
      <c r="ACQ869" s="721"/>
      <c r="ACR869" s="721"/>
      <c r="ACS869" s="721"/>
      <c r="ACT869" s="721"/>
      <c r="ACU869" s="721"/>
      <c r="ACV869" s="721"/>
      <c r="ACW869" s="721"/>
      <c r="ACX869" s="721"/>
      <c r="ACY869" s="721"/>
      <c r="ACZ869" s="721"/>
      <c r="ADA869" s="721"/>
      <c r="ADB869" s="721"/>
      <c r="ADC869" s="721"/>
      <c r="ADD869" s="721"/>
      <c r="ADE869" s="721"/>
      <c r="ADF869" s="721"/>
      <c r="ADG869" s="721"/>
      <c r="ADH869" s="721"/>
      <c r="ADI869" s="721"/>
      <c r="ADJ869" s="721"/>
      <c r="ADK869" s="721"/>
      <c r="ADL869" s="721"/>
      <c r="ADM869" s="721"/>
      <c r="ADN869" s="721"/>
      <c r="ADO869" s="721"/>
      <c r="ADP869" s="721"/>
      <c r="ADQ869" s="721"/>
      <c r="ADR869" s="721"/>
      <c r="ADS869" s="721"/>
      <c r="ADT869" s="721"/>
      <c r="ADU869" s="721"/>
      <c r="ADV869" s="721"/>
      <c r="ADW869" s="721"/>
      <c r="ADX869" s="721"/>
      <c r="ADY869" s="721"/>
      <c r="ADZ869" s="721"/>
      <c r="AEA869" s="721"/>
      <c r="AEB869" s="721"/>
      <c r="AEC869" s="721"/>
      <c r="AED869" s="721"/>
      <c r="AEE869" s="721"/>
      <c r="AEF869" s="721"/>
      <c r="AEG869" s="721"/>
      <c r="AEH869" s="721"/>
      <c r="AEI869" s="721"/>
      <c r="AEJ869" s="721"/>
      <c r="AEK869" s="721"/>
      <c r="AEL869" s="721"/>
      <c r="AEM869" s="721"/>
      <c r="AEN869" s="721"/>
      <c r="AEO869" s="721"/>
      <c r="AEP869" s="721"/>
      <c r="AEQ869" s="721"/>
      <c r="AER869" s="721"/>
      <c r="AES869" s="721"/>
      <c r="AET869" s="721"/>
      <c r="AEU869" s="721"/>
      <c r="AEV869" s="721"/>
      <c r="AEW869" s="721"/>
      <c r="AEX869" s="721"/>
      <c r="AEY869" s="721"/>
      <c r="AEZ869" s="721"/>
      <c r="AFA869" s="721"/>
      <c r="AFB869" s="721"/>
      <c r="AFC869" s="721"/>
      <c r="AFD869" s="721"/>
      <c r="AFE869" s="721"/>
      <c r="AFF869" s="721"/>
      <c r="AFG869" s="721"/>
      <c r="AFH869" s="721"/>
      <c r="AFI869" s="721"/>
      <c r="AFJ869" s="721"/>
      <c r="AFK869" s="721"/>
      <c r="AFL869" s="721"/>
      <c r="AFM869" s="721"/>
      <c r="AFN869" s="721"/>
      <c r="AFO869" s="721"/>
      <c r="AFP869" s="721"/>
      <c r="AFQ869" s="721"/>
      <c r="AFR869" s="721"/>
      <c r="AFS869" s="721"/>
      <c r="AFT869" s="721"/>
      <c r="AFU869" s="721"/>
      <c r="AFV869" s="721"/>
      <c r="AFW869" s="721"/>
      <c r="AFX869" s="721"/>
      <c r="AFY869" s="721"/>
      <c r="AFZ869" s="721"/>
      <c r="AGA869" s="721"/>
      <c r="AGB869" s="721"/>
      <c r="AGC869" s="721"/>
      <c r="AGD869" s="721"/>
      <c r="AGE869" s="721"/>
      <c r="AGF869" s="721"/>
      <c r="AGG869" s="721"/>
      <c r="AGH869" s="721"/>
      <c r="AGI869" s="721"/>
      <c r="AGJ869" s="721"/>
      <c r="AGK869" s="721"/>
      <c r="AGL869" s="721"/>
      <c r="AGM869" s="721"/>
      <c r="AGN869" s="721"/>
      <c r="AGO869" s="721"/>
      <c r="AGP869" s="721"/>
      <c r="AGQ869" s="721"/>
      <c r="AGR869" s="721"/>
      <c r="AGS869" s="721"/>
      <c r="AGT869" s="721"/>
      <c r="AGU869" s="721"/>
      <c r="AGV869" s="721"/>
      <c r="AGW869" s="721"/>
      <c r="AGX869" s="721"/>
      <c r="AGY869" s="721"/>
      <c r="AGZ869" s="721"/>
      <c r="AHA869" s="721"/>
      <c r="AHB869" s="721"/>
      <c r="AHC869" s="721"/>
      <c r="AHD869" s="721"/>
      <c r="AHE869" s="721"/>
      <c r="AHF869" s="721"/>
      <c r="AHG869" s="721"/>
      <c r="AHH869" s="721"/>
      <c r="AHI869" s="721"/>
      <c r="AHJ869" s="721"/>
      <c r="AHK869" s="721"/>
      <c r="AHL869" s="721"/>
      <c r="AHM869" s="721"/>
      <c r="AHN869" s="721"/>
      <c r="AHO869" s="721"/>
      <c r="AHP869" s="721"/>
      <c r="AHQ869" s="721"/>
      <c r="AHR869" s="721"/>
      <c r="AHS869" s="721"/>
      <c r="AHT869" s="721"/>
      <c r="AHU869" s="721"/>
      <c r="AHV869" s="721"/>
      <c r="AHW869" s="721"/>
      <c r="AHX869" s="721"/>
      <c r="AHY869" s="721"/>
      <c r="AHZ869" s="721"/>
      <c r="AIA869" s="721"/>
      <c r="AIB869" s="721"/>
      <c r="AIC869" s="721"/>
      <c r="AID869" s="721"/>
      <c r="AIE869" s="721"/>
      <c r="AIF869" s="721"/>
      <c r="AIG869" s="721"/>
      <c r="AIH869" s="721"/>
      <c r="AII869" s="721"/>
      <c r="AIJ869" s="721"/>
      <c r="AIK869" s="721"/>
      <c r="AIL869" s="721"/>
      <c r="AIM869" s="721"/>
      <c r="AIN869" s="721"/>
      <c r="AIO869" s="721"/>
      <c r="AIP869" s="721"/>
      <c r="AIQ869" s="721"/>
      <c r="AIR869" s="721"/>
      <c r="AIS869" s="721"/>
      <c r="AIT869" s="721"/>
      <c r="AIU869" s="721"/>
      <c r="AIV869" s="721"/>
      <c r="AIW869" s="721"/>
      <c r="AIX869" s="721"/>
      <c r="AIY869" s="721"/>
      <c r="AIZ869" s="721"/>
      <c r="AJA869" s="721"/>
      <c r="AJB869" s="721"/>
      <c r="AJC869" s="721"/>
      <c r="AJD869" s="721"/>
      <c r="AJE869" s="721"/>
      <c r="AJF869" s="721"/>
      <c r="AJG869" s="721"/>
      <c r="AJH869" s="721"/>
      <c r="AJI869" s="721"/>
      <c r="AJJ869" s="721"/>
      <c r="AJK869" s="721"/>
      <c r="AJL869" s="721"/>
      <c r="AJM869" s="721"/>
      <c r="AJN869" s="721"/>
      <c r="AJO869" s="721"/>
      <c r="AJP869" s="721"/>
      <c r="AJQ869" s="721"/>
      <c r="AJR869" s="721"/>
      <c r="AJS869" s="721"/>
      <c r="AJT869" s="721"/>
      <c r="AJU869" s="721"/>
      <c r="AJV869" s="721"/>
      <c r="AJW869" s="721"/>
      <c r="AJX869" s="721"/>
      <c r="AJY869" s="721"/>
      <c r="AJZ869" s="721"/>
      <c r="AKA869" s="721"/>
      <c r="AKB869" s="721"/>
      <c r="AKC869" s="721"/>
      <c r="AKD869" s="721"/>
      <c r="AKE869" s="721"/>
      <c r="AKF869" s="721"/>
      <c r="AKG869" s="721"/>
      <c r="AKH869" s="721"/>
      <c r="AKI869" s="721"/>
      <c r="AKJ869" s="721"/>
      <c r="AKK869" s="721"/>
      <c r="AKL869" s="721"/>
      <c r="AKM869" s="721"/>
      <c r="AKN869" s="721"/>
      <c r="AKO869" s="721"/>
      <c r="AKP869" s="721"/>
      <c r="AKQ869" s="721"/>
      <c r="AKR869" s="721"/>
      <c r="AKS869" s="721"/>
      <c r="AKT869" s="721"/>
      <c r="AKU869" s="721"/>
      <c r="AKV869" s="721"/>
      <c r="AKW869" s="721"/>
      <c r="AKX869" s="721"/>
      <c r="AKY869" s="721"/>
      <c r="AKZ869" s="721"/>
      <c r="ALA869" s="721"/>
      <c r="ALB869" s="721"/>
      <c r="ALC869" s="721"/>
      <c r="ALD869" s="721"/>
      <c r="ALE869" s="721"/>
      <c r="ALF869" s="721"/>
      <c r="ALG869" s="721"/>
      <c r="ALH869" s="721"/>
      <c r="ALI869" s="721"/>
      <c r="ALJ869" s="721"/>
      <c r="ALK869" s="721"/>
      <c r="ALL869" s="721"/>
      <c r="ALM869" s="721"/>
      <c r="ALN869" s="721"/>
      <c r="ALO869" s="721"/>
      <c r="ALP869" s="721"/>
      <c r="ALQ869" s="721"/>
      <c r="ALR869" s="721"/>
      <c r="ALS869" s="721"/>
      <c r="ALT869" s="721"/>
      <c r="ALU869" s="721"/>
      <c r="ALV869" s="721"/>
      <c r="ALW869" s="721"/>
      <c r="ALX869" s="721"/>
      <c r="ALY869" s="721"/>
      <c r="ALZ869" s="721"/>
      <c r="AMA869" s="721"/>
      <c r="AMB869" s="721"/>
      <c r="AMC869" s="721"/>
      <c r="AMD869" s="721"/>
      <c r="AME869" s="721"/>
      <c r="AMF869" s="721"/>
      <c r="AMG869" s="721"/>
      <c r="AMH869" s="721"/>
      <c r="AMI869" s="721"/>
      <c r="AMJ869" s="721"/>
      <c r="AMK869" s="721"/>
      <c r="AML869" s="721"/>
      <c r="AMM869" s="721"/>
      <c r="AMN869" s="721"/>
      <c r="AMO869" s="721"/>
      <c r="AMP869" s="721"/>
      <c r="AMQ869" s="721"/>
      <c r="AMR869" s="721"/>
      <c r="AMS869" s="721"/>
      <c r="AMT869" s="721"/>
      <c r="AMU869" s="721"/>
      <c r="AMV869" s="721"/>
      <c r="AMW869" s="721"/>
      <c r="AMX869" s="721"/>
      <c r="AMY869" s="721"/>
      <c r="AMZ869" s="721"/>
      <c r="ANA869" s="721"/>
      <c r="ANB869" s="721"/>
      <c r="ANC869" s="721"/>
      <c r="AND869" s="721"/>
      <c r="ANE869" s="721"/>
      <c r="ANF869" s="721"/>
      <c r="ANG869" s="721"/>
      <c r="ANH869" s="721"/>
      <c r="ANI869" s="721"/>
      <c r="ANJ869" s="721"/>
      <c r="ANK869" s="721"/>
      <c r="ANL869" s="721"/>
      <c r="ANM869" s="721"/>
      <c r="ANN869" s="721"/>
      <c r="ANO869" s="721"/>
      <c r="ANP869" s="721"/>
      <c r="ANQ869" s="721"/>
      <c r="ANR869" s="721"/>
      <c r="ANS869" s="721"/>
      <c r="ANT869" s="721"/>
      <c r="ANU869" s="721"/>
      <c r="ANV869" s="721"/>
      <c r="ANW869" s="721"/>
      <c r="ANX869" s="721"/>
      <c r="ANY869" s="721"/>
      <c r="ANZ869" s="721"/>
      <c r="AOA869" s="721"/>
      <c r="AOB869" s="721"/>
      <c r="AOC869" s="721"/>
      <c r="AOD869" s="721"/>
      <c r="AOE869" s="721"/>
      <c r="AOF869" s="721"/>
      <c r="AOG869" s="721"/>
      <c r="AOH869" s="721"/>
      <c r="AOI869" s="721"/>
      <c r="AOJ869" s="721"/>
      <c r="AOK869" s="721"/>
      <c r="AOL869" s="721"/>
      <c r="AOM869" s="721"/>
      <c r="AON869" s="721"/>
      <c r="AOO869" s="721"/>
      <c r="AOP869" s="721"/>
      <c r="AOQ869" s="721"/>
      <c r="AOR869" s="721"/>
      <c r="AOS869" s="721"/>
      <c r="AOT869" s="721"/>
      <c r="AOU869" s="721"/>
      <c r="AOV869" s="721"/>
      <c r="AOW869" s="721"/>
      <c r="AOX869" s="721"/>
      <c r="AOY869" s="721"/>
      <c r="AOZ869" s="721"/>
      <c r="APA869" s="721"/>
      <c r="APB869" s="721"/>
      <c r="APC869" s="721"/>
      <c r="APD869" s="721"/>
      <c r="APE869" s="721"/>
      <c r="APF869" s="721"/>
      <c r="APG869" s="721"/>
      <c r="APH869" s="721"/>
      <c r="API869" s="721"/>
      <c r="APJ869" s="721"/>
      <c r="APK869" s="721"/>
      <c r="APL869" s="721"/>
      <c r="APM869" s="721"/>
      <c r="APN869" s="721"/>
      <c r="APO869" s="721"/>
      <c r="APP869" s="721"/>
      <c r="APQ869" s="721"/>
      <c r="APR869" s="721"/>
      <c r="APS869" s="721"/>
      <c r="APT869" s="721"/>
      <c r="APU869" s="721"/>
      <c r="APV869" s="721"/>
      <c r="APW869" s="721"/>
      <c r="APX869" s="721"/>
      <c r="APY869" s="721"/>
      <c r="APZ869" s="721"/>
      <c r="AQA869" s="721"/>
      <c r="AQB869" s="721"/>
      <c r="AQC869" s="721"/>
      <c r="AQD869" s="721"/>
      <c r="AQE869" s="721"/>
      <c r="AQF869" s="721"/>
      <c r="AQG869" s="721"/>
      <c r="AQH869" s="721"/>
      <c r="AQI869" s="721"/>
      <c r="AQJ869" s="721"/>
      <c r="AQK869" s="721"/>
      <c r="AQL869" s="721"/>
      <c r="AQM869" s="721"/>
      <c r="AQN869" s="721"/>
      <c r="AQO869" s="721"/>
      <c r="AQP869" s="721"/>
      <c r="AQQ869" s="721"/>
      <c r="AQR869" s="721"/>
      <c r="AQS869" s="721"/>
      <c r="AQT869" s="721"/>
      <c r="AQU869" s="721"/>
      <c r="AQV869" s="721"/>
      <c r="AQW869" s="721"/>
      <c r="AQX869" s="721"/>
      <c r="AQY869" s="721"/>
      <c r="AQZ869" s="721"/>
      <c r="ARA869" s="721"/>
      <c r="ARB869" s="721"/>
      <c r="ARC869" s="721"/>
      <c r="ARD869" s="721"/>
      <c r="ARE869" s="721"/>
      <c r="ARF869" s="721"/>
      <c r="ARG869" s="721"/>
      <c r="ARH869" s="721"/>
      <c r="ARI869" s="721"/>
      <c r="ARJ869" s="721"/>
      <c r="ARK869" s="721"/>
      <c r="ARL869" s="721"/>
      <c r="ARM869" s="721"/>
      <c r="ARN869" s="721"/>
      <c r="ARO869" s="721"/>
      <c r="ARP869" s="721"/>
      <c r="ARQ869" s="721"/>
      <c r="ARR869" s="721"/>
      <c r="ARS869" s="721"/>
      <c r="ART869" s="721"/>
      <c r="ARU869" s="721"/>
      <c r="ARV869" s="721"/>
      <c r="ARW869" s="721"/>
      <c r="ARX869" s="721"/>
      <c r="ARY869" s="721"/>
      <c r="ARZ869" s="721"/>
      <c r="ASA869" s="721"/>
      <c r="ASB869" s="721"/>
      <c r="ASC869" s="721"/>
      <c r="ASD869" s="721"/>
      <c r="ASE869" s="721"/>
      <c r="ASF869" s="721"/>
      <c r="ASG869" s="721"/>
      <c r="ASH869" s="721"/>
      <c r="ASI869" s="721"/>
      <c r="ASJ869" s="721"/>
      <c r="ASK869" s="721"/>
      <c r="ASL869" s="721"/>
      <c r="ASM869" s="721"/>
      <c r="ASN869" s="721"/>
      <c r="ASO869" s="721"/>
      <c r="ASP869" s="721"/>
      <c r="ASQ869" s="721"/>
      <c r="ASR869" s="721"/>
      <c r="ASS869" s="721"/>
      <c r="AST869" s="721"/>
      <c r="ASU869" s="721"/>
      <c r="ASV869" s="721"/>
      <c r="ASW869" s="721"/>
      <c r="ASX869" s="721"/>
      <c r="ASY869" s="721"/>
      <c r="ASZ869" s="721"/>
      <c r="ATA869" s="721"/>
      <c r="ATB869" s="721"/>
      <c r="ATC869" s="721"/>
      <c r="ATD869" s="721"/>
      <c r="ATE869" s="721"/>
      <c r="ATF869" s="721"/>
      <c r="ATG869" s="721"/>
      <c r="ATH869" s="721"/>
      <c r="ATI869" s="721"/>
      <c r="ATJ869" s="721"/>
      <c r="ATK869" s="721"/>
      <c r="ATL869" s="721"/>
      <c r="ATM869" s="721"/>
      <c r="ATN869" s="721"/>
      <c r="ATO869" s="721"/>
      <c r="ATP869" s="721"/>
      <c r="ATQ869" s="721"/>
      <c r="ATR869" s="721"/>
      <c r="ATS869" s="721"/>
      <c r="ATT869" s="721"/>
      <c r="ATU869" s="721"/>
      <c r="ATV869" s="721"/>
      <c r="ATW869" s="721"/>
      <c r="ATX869" s="721"/>
      <c r="ATY869" s="721"/>
      <c r="ATZ869" s="721"/>
      <c r="AUA869" s="721"/>
      <c r="AUB869" s="721"/>
      <c r="AUC869" s="721"/>
      <c r="AUD869" s="721"/>
      <c r="AUE869" s="721"/>
      <c r="AUF869" s="721"/>
      <c r="AUG869" s="721"/>
      <c r="AUH869" s="721"/>
      <c r="AUI869" s="721"/>
      <c r="AUJ869" s="721"/>
      <c r="AUK869" s="721"/>
      <c r="AUL869" s="721"/>
      <c r="AUM869" s="721"/>
      <c r="AUN869" s="721"/>
      <c r="AUO869" s="721"/>
      <c r="AUP869" s="721"/>
      <c r="AUQ869" s="721"/>
      <c r="AUR869" s="721"/>
      <c r="AUS869" s="721"/>
      <c r="AUT869" s="721"/>
      <c r="AUU869" s="721"/>
      <c r="AUV869" s="721"/>
      <c r="AUW869" s="721"/>
      <c r="AUX869" s="721"/>
      <c r="AUY869" s="721"/>
      <c r="AUZ869" s="721"/>
      <c r="AVA869" s="721"/>
      <c r="AVB869" s="721"/>
      <c r="AVC869" s="721"/>
      <c r="AVD869" s="721"/>
      <c r="AVE869" s="721"/>
      <c r="AVF869" s="721"/>
      <c r="AVG869" s="721"/>
      <c r="AVH869" s="721"/>
      <c r="AVI869" s="721"/>
      <c r="AVJ869" s="721"/>
      <c r="AVK869" s="721"/>
    </row>
    <row r="870" spans="1:1259">
      <c r="A870" s="716"/>
      <c r="B870" s="723">
        <v>44606</v>
      </c>
      <c r="C870" s="723"/>
      <c r="D870" s="714" t="s">
        <v>3247</v>
      </c>
      <c r="E870" s="703" t="s">
        <v>3104</v>
      </c>
      <c r="F870" s="703"/>
      <c r="G870" s="703"/>
      <c r="H870" s="703"/>
      <c r="I870" s="698" t="s">
        <v>1699</v>
      </c>
      <c r="J870" s="704"/>
      <c r="K870" s="705" t="s">
        <v>4926</v>
      </c>
      <c r="L870" s="703" t="s">
        <v>3319</v>
      </c>
      <c r="M870" s="706">
        <v>44603</v>
      </c>
      <c r="N870" s="706">
        <v>44835</v>
      </c>
      <c r="O870" s="706"/>
      <c r="P870" s="704"/>
      <c r="Q870" s="704"/>
      <c r="R870" s="704"/>
      <c r="S870" s="703" t="s">
        <v>3515</v>
      </c>
      <c r="T870" s="703">
        <v>60</v>
      </c>
      <c r="U870" s="703"/>
      <c r="V870" s="703" t="s">
        <v>973</v>
      </c>
      <c r="W870" s="703">
        <v>400</v>
      </c>
      <c r="X870" s="707">
        <v>9216</v>
      </c>
      <c r="Y870" s="539">
        <f t="shared" si="39"/>
        <v>3686400</v>
      </c>
      <c r="Z870" s="680">
        <v>0.55000000000000004</v>
      </c>
      <c r="AA870" s="681">
        <f t="shared" si="40"/>
        <v>2027520.0000000002</v>
      </c>
      <c r="AB870" s="682"/>
      <c r="AC870" s="683">
        <v>0</v>
      </c>
      <c r="AD870" s="692"/>
      <c r="AE870" s="684"/>
      <c r="AF870" s="695">
        <f t="shared" si="41"/>
        <v>2027520.0000000002</v>
      </c>
      <c r="AG870" s="676" t="s">
        <v>1073</v>
      </c>
      <c r="AH870" s="676"/>
      <c r="AI870" s="685">
        <v>60</v>
      </c>
      <c r="AJ870" s="676" t="s">
        <v>3320</v>
      </c>
      <c r="AK870" s="696" t="s">
        <v>1149</v>
      </c>
      <c r="AL870" s="676">
        <v>77494</v>
      </c>
      <c r="AM870" s="676" t="s">
        <v>52</v>
      </c>
      <c r="AN870" s="676"/>
      <c r="AO870" s="676"/>
      <c r="AP870" s="688"/>
      <c r="AQ870" s="688" t="s">
        <v>37</v>
      </c>
      <c r="AR870" s="688"/>
      <c r="AS870" s="715"/>
      <c r="AT870" s="715"/>
      <c r="AU870" s="715"/>
      <c r="AV870" s="680">
        <v>0.46500000000000002</v>
      </c>
      <c r="AW870" s="721"/>
      <c r="AX870" s="721"/>
      <c r="AY870" s="721"/>
      <c r="AZ870" s="721"/>
      <c r="BA870" s="721"/>
      <c r="BB870" s="721"/>
      <c r="BC870" s="721"/>
      <c r="BD870" s="721"/>
      <c r="BE870" s="721"/>
      <c r="BF870" s="721"/>
      <c r="BG870" s="721"/>
      <c r="BH870" s="721"/>
      <c r="BI870" s="721"/>
      <c r="BJ870" s="721"/>
      <c r="BK870" s="721"/>
      <c r="BL870" s="721"/>
      <c r="BM870" s="721"/>
      <c r="BN870" s="721"/>
      <c r="BO870" s="721"/>
      <c r="BP870" s="721"/>
      <c r="BQ870" s="721"/>
      <c r="BR870" s="721"/>
      <c r="BS870" s="721"/>
      <c r="BT870" s="721"/>
      <c r="BU870" s="721"/>
      <c r="BV870" s="721"/>
      <c r="BW870" s="721"/>
      <c r="BX870" s="721"/>
      <c r="BY870" s="721"/>
      <c r="BZ870" s="721"/>
      <c r="CA870" s="721"/>
      <c r="CB870" s="721"/>
      <c r="CC870" s="721"/>
      <c r="CD870" s="721"/>
      <c r="CE870" s="721"/>
      <c r="CF870" s="721"/>
      <c r="CG870" s="721"/>
      <c r="CH870" s="721"/>
      <c r="CI870" s="721"/>
      <c r="CJ870" s="721"/>
      <c r="CK870" s="721"/>
      <c r="CL870" s="721"/>
      <c r="CM870" s="721"/>
      <c r="CN870" s="721"/>
      <c r="CO870" s="721"/>
      <c r="CP870" s="721"/>
      <c r="CQ870" s="721"/>
      <c r="CR870" s="721"/>
      <c r="CS870" s="721"/>
      <c r="CT870" s="721"/>
      <c r="CU870" s="721"/>
      <c r="CV870" s="721"/>
      <c r="CW870" s="721"/>
      <c r="CX870" s="721"/>
      <c r="CY870" s="721"/>
      <c r="CZ870" s="721"/>
      <c r="DA870" s="721"/>
      <c r="DB870" s="721"/>
      <c r="DC870" s="721"/>
      <c r="DD870" s="721"/>
      <c r="DE870" s="721"/>
      <c r="DF870" s="721"/>
      <c r="DG870" s="721"/>
      <c r="DH870" s="721"/>
      <c r="DI870" s="721"/>
      <c r="DJ870" s="721"/>
      <c r="DK870" s="721"/>
      <c r="DL870" s="721"/>
      <c r="DM870" s="721"/>
      <c r="DN870" s="721"/>
      <c r="DO870" s="721"/>
      <c r="DP870" s="721"/>
      <c r="DQ870" s="721"/>
      <c r="DR870" s="721"/>
      <c r="DS870" s="721"/>
      <c r="DT870" s="721"/>
      <c r="DU870" s="721"/>
      <c r="DV870" s="721"/>
      <c r="DW870" s="721"/>
      <c r="DX870" s="721"/>
      <c r="DY870" s="721"/>
      <c r="DZ870" s="721"/>
      <c r="EA870" s="721"/>
      <c r="EB870" s="721"/>
      <c r="EC870" s="721"/>
      <c r="ED870" s="721"/>
      <c r="EE870" s="721"/>
      <c r="EF870" s="721"/>
      <c r="EG870" s="721"/>
      <c r="EH870" s="721"/>
      <c r="EI870" s="721"/>
      <c r="EJ870" s="721"/>
      <c r="EK870" s="721"/>
      <c r="EL870" s="721"/>
      <c r="EM870" s="721"/>
      <c r="EN870" s="721"/>
      <c r="EO870" s="721"/>
      <c r="EP870" s="721"/>
      <c r="EQ870" s="721"/>
      <c r="ER870" s="721"/>
      <c r="ES870" s="721"/>
      <c r="ET870" s="721"/>
      <c r="EU870" s="721"/>
      <c r="EV870" s="721"/>
      <c r="EW870" s="721"/>
      <c r="EX870" s="721"/>
      <c r="EY870" s="721"/>
      <c r="EZ870" s="721"/>
      <c r="FA870" s="721"/>
      <c r="FB870" s="721"/>
      <c r="FC870" s="721"/>
      <c r="FD870" s="721"/>
      <c r="FE870" s="721"/>
      <c r="FF870" s="721"/>
      <c r="FG870" s="721"/>
      <c r="FH870" s="721"/>
      <c r="FI870" s="721"/>
      <c r="FJ870" s="721"/>
      <c r="FK870" s="721"/>
      <c r="FL870" s="721"/>
      <c r="FM870" s="721"/>
      <c r="FN870" s="721"/>
      <c r="FO870" s="721"/>
      <c r="FP870" s="721"/>
      <c r="FQ870" s="721"/>
      <c r="FR870" s="721"/>
      <c r="FS870" s="721"/>
      <c r="FT870" s="721"/>
      <c r="FU870" s="721"/>
      <c r="FV870" s="721"/>
      <c r="FW870" s="721"/>
      <c r="FX870" s="721"/>
      <c r="FY870" s="721"/>
      <c r="FZ870" s="721"/>
      <c r="GA870" s="721"/>
      <c r="GB870" s="721"/>
      <c r="GC870" s="721"/>
      <c r="GD870" s="721"/>
      <c r="GE870" s="721"/>
      <c r="GF870" s="721"/>
      <c r="GG870" s="721"/>
      <c r="GH870" s="721"/>
      <c r="GI870" s="721"/>
      <c r="GJ870" s="721"/>
      <c r="GK870" s="721"/>
      <c r="GL870" s="721"/>
      <c r="GM870" s="721"/>
      <c r="GN870" s="721"/>
      <c r="GO870" s="721"/>
      <c r="GP870" s="721"/>
      <c r="GQ870" s="721"/>
      <c r="GR870" s="721"/>
      <c r="GS870" s="721"/>
      <c r="GT870" s="721"/>
      <c r="GU870" s="721"/>
      <c r="GV870" s="721"/>
      <c r="GW870" s="721"/>
      <c r="GX870" s="721"/>
      <c r="GY870" s="721"/>
      <c r="GZ870" s="721"/>
      <c r="HA870" s="721"/>
      <c r="HB870" s="721"/>
      <c r="HC870" s="721"/>
      <c r="HD870" s="721"/>
      <c r="HE870" s="721"/>
      <c r="HF870" s="721"/>
      <c r="HG870" s="721"/>
      <c r="HH870" s="721"/>
      <c r="HI870" s="721"/>
      <c r="HJ870" s="721"/>
      <c r="HK870" s="721"/>
      <c r="HL870" s="721"/>
      <c r="HM870" s="721"/>
      <c r="HN870" s="721"/>
      <c r="HO870" s="721"/>
      <c r="HP870" s="721"/>
      <c r="HQ870" s="721"/>
      <c r="HR870" s="721"/>
      <c r="HS870" s="721"/>
      <c r="HT870" s="721"/>
      <c r="HU870" s="721"/>
      <c r="HV870" s="721"/>
      <c r="HW870" s="721"/>
      <c r="HX870" s="721"/>
      <c r="HY870" s="721"/>
      <c r="HZ870" s="721"/>
      <c r="IA870" s="721"/>
      <c r="IB870" s="721"/>
      <c r="IC870" s="721"/>
      <c r="ID870" s="721"/>
      <c r="IE870" s="721"/>
      <c r="IF870" s="721"/>
      <c r="IG870" s="721"/>
      <c r="IH870" s="721"/>
      <c r="II870" s="721"/>
      <c r="IJ870" s="721"/>
      <c r="IK870" s="721"/>
      <c r="IL870" s="721"/>
      <c r="IM870" s="721"/>
      <c r="IN870" s="721"/>
      <c r="IO870" s="721"/>
      <c r="IP870" s="721"/>
      <c r="IQ870" s="721"/>
      <c r="IR870" s="721"/>
      <c r="IS870" s="721"/>
      <c r="IT870" s="721"/>
      <c r="IU870" s="721"/>
      <c r="IV870" s="721"/>
      <c r="IW870" s="721"/>
      <c r="IX870" s="721"/>
      <c r="IY870" s="721"/>
      <c r="IZ870" s="721"/>
      <c r="JA870" s="721"/>
      <c r="JB870" s="721"/>
      <c r="JC870" s="721"/>
      <c r="JD870" s="721"/>
      <c r="JE870" s="721"/>
      <c r="JF870" s="721"/>
      <c r="JG870" s="721"/>
      <c r="JH870" s="721"/>
      <c r="JI870" s="721"/>
      <c r="JJ870" s="721"/>
      <c r="JK870" s="721"/>
      <c r="JL870" s="721"/>
      <c r="JM870" s="721"/>
      <c r="JN870" s="721"/>
      <c r="JO870" s="721"/>
      <c r="JP870" s="721"/>
      <c r="JQ870" s="721"/>
      <c r="JR870" s="721"/>
      <c r="JS870" s="721"/>
      <c r="JT870" s="721"/>
      <c r="JU870" s="721"/>
      <c r="JV870" s="721"/>
      <c r="JW870" s="721"/>
      <c r="JX870" s="721"/>
      <c r="JY870" s="721"/>
      <c r="JZ870" s="721"/>
      <c r="KA870" s="721"/>
      <c r="KB870" s="721"/>
      <c r="KC870" s="721"/>
      <c r="KD870" s="721"/>
      <c r="KE870" s="721"/>
      <c r="KF870" s="721"/>
      <c r="KG870" s="721"/>
      <c r="KH870" s="721"/>
      <c r="KI870" s="721"/>
      <c r="KJ870" s="721"/>
      <c r="KK870" s="721"/>
      <c r="KL870" s="721"/>
      <c r="KM870" s="721"/>
      <c r="KN870" s="721"/>
      <c r="KO870" s="721"/>
      <c r="KP870" s="721"/>
      <c r="KQ870" s="721"/>
      <c r="KR870" s="721"/>
      <c r="KS870" s="721"/>
      <c r="KT870" s="721"/>
      <c r="KU870" s="721"/>
      <c r="KV870" s="721"/>
      <c r="KW870" s="721"/>
      <c r="KX870" s="721"/>
      <c r="KY870" s="721"/>
      <c r="KZ870" s="721"/>
      <c r="LA870" s="721"/>
      <c r="LB870" s="721"/>
      <c r="LC870" s="721"/>
      <c r="LD870" s="721"/>
      <c r="LE870" s="721"/>
      <c r="LF870" s="721"/>
      <c r="LG870" s="721"/>
      <c r="LH870" s="721"/>
      <c r="LI870" s="721"/>
      <c r="LJ870" s="721"/>
      <c r="LK870" s="721"/>
      <c r="LL870" s="721"/>
      <c r="LM870" s="721"/>
      <c r="LN870" s="721"/>
      <c r="LO870" s="721"/>
      <c r="LP870" s="721"/>
      <c r="LQ870" s="721"/>
      <c r="LR870" s="721"/>
      <c r="LS870" s="721"/>
      <c r="LT870" s="721"/>
      <c r="LU870" s="721"/>
      <c r="LV870" s="721"/>
      <c r="LW870" s="721"/>
      <c r="LX870" s="721"/>
      <c r="LY870" s="721"/>
      <c r="LZ870" s="721"/>
      <c r="MA870" s="721"/>
      <c r="MB870" s="721"/>
      <c r="MC870" s="721"/>
      <c r="MD870" s="721"/>
      <c r="ME870" s="721"/>
      <c r="MF870" s="721"/>
      <c r="MG870" s="721"/>
      <c r="MH870" s="721"/>
      <c r="MI870" s="721"/>
      <c r="MJ870" s="721"/>
      <c r="MK870" s="721"/>
      <c r="ML870" s="721"/>
      <c r="MM870" s="721"/>
      <c r="MN870" s="721"/>
      <c r="MO870" s="721"/>
      <c r="MP870" s="721"/>
      <c r="MQ870" s="721"/>
      <c r="MR870" s="721"/>
      <c r="MS870" s="721"/>
      <c r="MT870" s="721"/>
      <c r="MU870" s="721"/>
      <c r="MV870" s="721"/>
      <c r="MW870" s="721"/>
      <c r="MX870" s="721"/>
      <c r="MY870" s="721"/>
      <c r="MZ870" s="721"/>
      <c r="NA870" s="721"/>
      <c r="NB870" s="721"/>
      <c r="NC870" s="721"/>
      <c r="ND870" s="721"/>
      <c r="NE870" s="721"/>
      <c r="NF870" s="721"/>
      <c r="NG870" s="721"/>
      <c r="NH870" s="721"/>
      <c r="NI870" s="721"/>
      <c r="NJ870" s="721"/>
      <c r="NK870" s="721"/>
      <c r="NL870" s="721"/>
      <c r="NM870" s="721"/>
      <c r="NN870" s="721"/>
      <c r="NO870" s="721"/>
      <c r="NP870" s="721"/>
      <c r="NQ870" s="721"/>
      <c r="NR870" s="721"/>
      <c r="NS870" s="721"/>
      <c r="NT870" s="721"/>
      <c r="NU870" s="721"/>
      <c r="NV870" s="721"/>
      <c r="NW870" s="721"/>
      <c r="NX870" s="721"/>
      <c r="NY870" s="721"/>
      <c r="NZ870" s="721"/>
      <c r="OA870" s="721"/>
      <c r="OB870" s="721"/>
      <c r="OC870" s="721"/>
      <c r="OD870" s="721"/>
      <c r="OE870" s="721"/>
      <c r="OF870" s="721"/>
      <c r="OG870" s="721"/>
      <c r="OH870" s="721"/>
      <c r="OI870" s="721"/>
      <c r="OJ870" s="721"/>
      <c r="OK870" s="721"/>
      <c r="OL870" s="721"/>
      <c r="OM870" s="721"/>
      <c r="ON870" s="721"/>
      <c r="OO870" s="721"/>
      <c r="OP870" s="721"/>
      <c r="OQ870" s="721"/>
      <c r="OR870" s="721"/>
      <c r="OS870" s="721"/>
      <c r="OT870" s="721"/>
      <c r="OU870" s="721"/>
      <c r="OV870" s="721"/>
      <c r="OW870" s="721"/>
      <c r="OX870" s="721"/>
      <c r="OY870" s="721"/>
      <c r="OZ870" s="721"/>
      <c r="PA870" s="721"/>
      <c r="PB870" s="721"/>
      <c r="PC870" s="721"/>
      <c r="PD870" s="721"/>
      <c r="PE870" s="721"/>
      <c r="PF870" s="721"/>
      <c r="PG870" s="721"/>
      <c r="PH870" s="721"/>
      <c r="PI870" s="721"/>
      <c r="PJ870" s="721"/>
      <c r="PK870" s="721"/>
      <c r="PL870" s="721"/>
      <c r="PM870" s="721"/>
      <c r="PN870" s="721"/>
      <c r="PO870" s="721"/>
      <c r="PP870" s="721"/>
      <c r="PQ870" s="721"/>
      <c r="PR870" s="721"/>
      <c r="PS870" s="721"/>
      <c r="PT870" s="721"/>
      <c r="PU870" s="721"/>
      <c r="PV870" s="721"/>
      <c r="PW870" s="721"/>
      <c r="PX870" s="721"/>
      <c r="PY870" s="721"/>
      <c r="PZ870" s="721"/>
      <c r="QA870" s="721"/>
      <c r="QB870" s="721"/>
      <c r="QC870" s="721"/>
      <c r="QD870" s="721"/>
      <c r="QE870" s="721"/>
      <c r="QF870" s="721"/>
      <c r="QG870" s="721"/>
      <c r="QH870" s="721"/>
      <c r="QI870" s="721"/>
      <c r="QJ870" s="721"/>
      <c r="QK870" s="721"/>
      <c r="QL870" s="721"/>
      <c r="QM870" s="721"/>
      <c r="QN870" s="721"/>
      <c r="QO870" s="721"/>
      <c r="QP870" s="721"/>
      <c r="QQ870" s="721"/>
      <c r="QR870" s="721"/>
      <c r="QS870" s="721"/>
      <c r="QT870" s="721"/>
      <c r="QU870" s="721"/>
      <c r="QV870" s="721"/>
      <c r="QW870" s="721"/>
      <c r="QX870" s="721"/>
      <c r="QY870" s="721"/>
      <c r="QZ870" s="721"/>
      <c r="RA870" s="721"/>
      <c r="RB870" s="721"/>
      <c r="RC870" s="721"/>
      <c r="RD870" s="721"/>
      <c r="RE870" s="721"/>
      <c r="RF870" s="721"/>
      <c r="RG870" s="721"/>
      <c r="RH870" s="721"/>
      <c r="RI870" s="721"/>
      <c r="RJ870" s="721"/>
      <c r="RK870" s="721"/>
      <c r="RL870" s="721"/>
      <c r="RM870" s="721"/>
      <c r="RN870" s="721"/>
      <c r="RO870" s="721"/>
      <c r="RP870" s="721"/>
      <c r="RQ870" s="721"/>
      <c r="RR870" s="721"/>
      <c r="RS870" s="721"/>
      <c r="RT870" s="721"/>
      <c r="RU870" s="721"/>
      <c r="RV870" s="721"/>
      <c r="RW870" s="721"/>
      <c r="RX870" s="721"/>
      <c r="RY870" s="721"/>
      <c r="RZ870" s="721"/>
      <c r="SA870" s="721"/>
      <c r="SB870" s="721"/>
      <c r="SC870" s="721"/>
      <c r="SD870" s="721"/>
      <c r="SE870" s="721"/>
      <c r="SF870" s="721"/>
      <c r="SG870" s="721"/>
      <c r="SH870" s="721"/>
      <c r="SI870" s="721"/>
      <c r="SJ870" s="721"/>
      <c r="SK870" s="721"/>
      <c r="SL870" s="721"/>
      <c r="SM870" s="721"/>
      <c r="SN870" s="721"/>
      <c r="SO870" s="721"/>
      <c r="SP870" s="721"/>
      <c r="SQ870" s="721"/>
      <c r="SR870" s="721"/>
      <c r="SS870" s="721"/>
      <c r="ST870" s="721"/>
      <c r="SU870" s="721"/>
      <c r="SV870" s="721"/>
      <c r="SW870" s="721"/>
      <c r="SX870" s="721"/>
      <c r="SY870" s="721"/>
      <c r="SZ870" s="721"/>
      <c r="TA870" s="721"/>
      <c r="TB870" s="721"/>
      <c r="TC870" s="721"/>
      <c r="TD870" s="721"/>
      <c r="TE870" s="721"/>
      <c r="TF870" s="721"/>
      <c r="TG870" s="721"/>
      <c r="TH870" s="721"/>
      <c r="TI870" s="721"/>
      <c r="TJ870" s="721"/>
      <c r="TK870" s="721"/>
      <c r="TL870" s="721"/>
      <c r="TM870" s="721"/>
      <c r="TN870" s="721"/>
      <c r="TO870" s="721"/>
      <c r="TP870" s="721"/>
      <c r="TQ870" s="721"/>
      <c r="TR870" s="721"/>
      <c r="TS870" s="721"/>
      <c r="TT870" s="721"/>
      <c r="TU870" s="721"/>
      <c r="TV870" s="721"/>
      <c r="TW870" s="721"/>
      <c r="TX870" s="721"/>
      <c r="TY870" s="721"/>
      <c r="TZ870" s="721"/>
      <c r="UA870" s="721"/>
      <c r="UB870" s="721"/>
      <c r="UC870" s="721"/>
      <c r="UD870" s="721"/>
      <c r="UE870" s="721"/>
      <c r="UF870" s="721"/>
      <c r="UG870" s="721"/>
      <c r="UH870" s="721"/>
      <c r="UI870" s="721"/>
      <c r="UJ870" s="721"/>
      <c r="UK870" s="721"/>
      <c r="UL870" s="721"/>
      <c r="UM870" s="721"/>
      <c r="UN870" s="721"/>
      <c r="UO870" s="721"/>
      <c r="UP870" s="721"/>
      <c r="UQ870" s="721"/>
      <c r="UR870" s="721"/>
      <c r="US870" s="721"/>
      <c r="UT870" s="721"/>
      <c r="UU870" s="721"/>
      <c r="UV870" s="721"/>
      <c r="UW870" s="721"/>
      <c r="UX870" s="721"/>
      <c r="UY870" s="721"/>
      <c r="UZ870" s="721"/>
      <c r="VA870" s="721"/>
      <c r="VB870" s="721"/>
      <c r="VC870" s="721"/>
      <c r="VD870" s="721"/>
      <c r="VE870" s="721"/>
      <c r="VF870" s="721"/>
      <c r="VG870" s="721"/>
      <c r="VH870" s="721"/>
      <c r="VI870" s="721"/>
      <c r="VJ870" s="721"/>
      <c r="VK870" s="721"/>
      <c r="VL870" s="721"/>
      <c r="VM870" s="721"/>
      <c r="VN870" s="721"/>
      <c r="VO870" s="721"/>
      <c r="VP870" s="721"/>
      <c r="VQ870" s="721"/>
      <c r="VR870" s="721"/>
      <c r="VS870" s="721"/>
      <c r="VT870" s="721"/>
      <c r="VU870" s="721"/>
      <c r="VV870" s="721"/>
      <c r="VW870" s="721"/>
      <c r="VX870" s="721"/>
      <c r="VY870" s="721"/>
      <c r="VZ870" s="721"/>
      <c r="WA870" s="721"/>
      <c r="WB870" s="721"/>
      <c r="WC870" s="721"/>
      <c r="WD870" s="721"/>
      <c r="WE870" s="721"/>
      <c r="WF870" s="721"/>
      <c r="WG870" s="721"/>
      <c r="WH870" s="721"/>
      <c r="WI870" s="721"/>
      <c r="WJ870" s="721"/>
      <c r="WK870" s="721"/>
      <c r="WL870" s="721"/>
      <c r="WM870" s="721"/>
      <c r="WN870" s="721"/>
      <c r="WO870" s="721"/>
      <c r="WP870" s="721"/>
      <c r="WQ870" s="721"/>
      <c r="WR870" s="721"/>
      <c r="WS870" s="721"/>
      <c r="WT870" s="721"/>
      <c r="WU870" s="721"/>
      <c r="WV870" s="721"/>
      <c r="WW870" s="721"/>
      <c r="WX870" s="721"/>
      <c r="WY870" s="721"/>
      <c r="WZ870" s="721"/>
      <c r="XA870" s="721"/>
      <c r="XB870" s="721"/>
      <c r="XC870" s="721"/>
      <c r="XD870" s="721"/>
      <c r="XE870" s="721"/>
      <c r="XF870" s="721"/>
      <c r="XG870" s="721"/>
      <c r="XH870" s="721"/>
      <c r="XI870" s="721"/>
      <c r="XJ870" s="721"/>
      <c r="XK870" s="721"/>
      <c r="XL870" s="721"/>
      <c r="XM870" s="721"/>
      <c r="XN870" s="721"/>
      <c r="XO870" s="721"/>
      <c r="XP870" s="721"/>
      <c r="XQ870" s="721"/>
      <c r="XR870" s="721"/>
      <c r="XS870" s="721"/>
      <c r="XT870" s="721"/>
      <c r="XU870" s="721"/>
      <c r="XV870" s="721"/>
      <c r="XW870" s="721"/>
      <c r="XX870" s="721"/>
      <c r="XY870" s="721"/>
      <c r="XZ870" s="721"/>
      <c r="YA870" s="721"/>
      <c r="YB870" s="721"/>
      <c r="YC870" s="721"/>
      <c r="YD870" s="721"/>
      <c r="YE870" s="721"/>
      <c r="YF870" s="721"/>
      <c r="YG870" s="721"/>
      <c r="YH870" s="721"/>
      <c r="YI870" s="721"/>
      <c r="YJ870" s="721"/>
      <c r="YK870" s="721"/>
      <c r="YL870" s="721"/>
      <c r="YM870" s="721"/>
      <c r="YN870" s="721"/>
      <c r="YO870" s="721"/>
      <c r="YP870" s="721"/>
      <c r="YQ870" s="721"/>
      <c r="YR870" s="721"/>
      <c r="YS870" s="721"/>
      <c r="YT870" s="721"/>
      <c r="YU870" s="721"/>
      <c r="YV870" s="721"/>
      <c r="YW870" s="721"/>
      <c r="YX870" s="721"/>
      <c r="YY870" s="721"/>
      <c r="YZ870" s="721"/>
      <c r="ZA870" s="721"/>
      <c r="ZB870" s="721"/>
      <c r="ZC870" s="721"/>
      <c r="ZD870" s="721"/>
      <c r="ZE870" s="721"/>
      <c r="ZF870" s="721"/>
      <c r="ZG870" s="721"/>
      <c r="ZH870" s="721"/>
      <c r="ZI870" s="721"/>
      <c r="ZJ870" s="721"/>
      <c r="ZK870" s="721"/>
      <c r="ZL870" s="721"/>
      <c r="ZM870" s="721"/>
      <c r="ZN870" s="721"/>
      <c r="ZO870" s="721"/>
      <c r="ZP870" s="721"/>
      <c r="ZQ870" s="721"/>
      <c r="ZR870" s="721"/>
      <c r="ZS870" s="721"/>
      <c r="ZT870" s="721"/>
      <c r="ZU870" s="721"/>
      <c r="ZV870" s="721"/>
      <c r="ZW870" s="721"/>
      <c r="ZX870" s="721"/>
      <c r="ZY870" s="721"/>
      <c r="ZZ870" s="721"/>
      <c r="AAA870" s="721"/>
      <c r="AAB870" s="721"/>
      <c r="AAC870" s="721"/>
      <c r="AAD870" s="721"/>
      <c r="AAE870" s="721"/>
      <c r="AAF870" s="721"/>
      <c r="AAG870" s="721"/>
      <c r="AAH870" s="721"/>
      <c r="AAI870" s="721"/>
      <c r="AAJ870" s="721"/>
      <c r="AAK870" s="721"/>
      <c r="AAL870" s="721"/>
      <c r="AAM870" s="721"/>
      <c r="AAN870" s="721"/>
      <c r="AAO870" s="721"/>
      <c r="AAP870" s="721"/>
      <c r="AAQ870" s="721"/>
      <c r="AAR870" s="721"/>
      <c r="AAS870" s="721"/>
      <c r="AAT870" s="721"/>
      <c r="AAU870" s="721"/>
      <c r="AAV870" s="721"/>
      <c r="AAW870" s="721"/>
      <c r="AAX870" s="721"/>
      <c r="AAY870" s="721"/>
      <c r="AAZ870" s="721"/>
      <c r="ABA870" s="721"/>
      <c r="ABB870" s="721"/>
      <c r="ABC870" s="721"/>
      <c r="ABD870" s="721"/>
      <c r="ABE870" s="721"/>
      <c r="ABF870" s="721"/>
      <c r="ABG870" s="721"/>
      <c r="ABH870" s="721"/>
      <c r="ABI870" s="721"/>
      <c r="ABJ870" s="721"/>
      <c r="ABK870" s="721"/>
      <c r="ABL870" s="721"/>
      <c r="ABM870" s="721"/>
      <c r="ABN870" s="721"/>
      <c r="ABO870" s="721"/>
      <c r="ABP870" s="721"/>
      <c r="ABQ870" s="721"/>
      <c r="ABR870" s="721"/>
      <c r="ABS870" s="721"/>
      <c r="ABT870" s="721"/>
      <c r="ABU870" s="721"/>
      <c r="ABV870" s="721"/>
      <c r="ABW870" s="721"/>
      <c r="ABX870" s="721"/>
      <c r="ABY870" s="721"/>
      <c r="ABZ870" s="721"/>
      <c r="ACA870" s="721"/>
      <c r="ACB870" s="721"/>
      <c r="ACC870" s="721"/>
      <c r="ACD870" s="721"/>
      <c r="ACE870" s="721"/>
      <c r="ACF870" s="721"/>
      <c r="ACG870" s="721"/>
      <c r="ACH870" s="721"/>
      <c r="ACI870" s="721"/>
      <c r="ACJ870" s="721"/>
      <c r="ACK870" s="721"/>
      <c r="ACL870" s="721"/>
      <c r="ACM870" s="721"/>
      <c r="ACN870" s="721"/>
      <c r="ACO870" s="721"/>
      <c r="ACP870" s="721"/>
      <c r="ACQ870" s="721"/>
      <c r="ACR870" s="721"/>
      <c r="ACS870" s="721"/>
      <c r="ACT870" s="721"/>
      <c r="ACU870" s="721"/>
      <c r="ACV870" s="721"/>
      <c r="ACW870" s="721"/>
      <c r="ACX870" s="721"/>
      <c r="ACY870" s="721"/>
      <c r="ACZ870" s="721"/>
      <c r="ADA870" s="721"/>
      <c r="ADB870" s="721"/>
      <c r="ADC870" s="721"/>
      <c r="ADD870" s="721"/>
      <c r="ADE870" s="721"/>
      <c r="ADF870" s="721"/>
      <c r="ADG870" s="721"/>
      <c r="ADH870" s="721"/>
      <c r="ADI870" s="721"/>
      <c r="ADJ870" s="721"/>
      <c r="ADK870" s="721"/>
      <c r="ADL870" s="721"/>
      <c r="ADM870" s="721"/>
      <c r="ADN870" s="721"/>
      <c r="ADO870" s="721"/>
      <c r="ADP870" s="721"/>
      <c r="ADQ870" s="721"/>
      <c r="ADR870" s="721"/>
      <c r="ADS870" s="721"/>
      <c r="ADT870" s="721"/>
      <c r="ADU870" s="721"/>
      <c r="ADV870" s="721"/>
      <c r="ADW870" s="721"/>
      <c r="ADX870" s="721"/>
      <c r="ADY870" s="721"/>
      <c r="ADZ870" s="721"/>
      <c r="AEA870" s="721"/>
      <c r="AEB870" s="721"/>
      <c r="AEC870" s="721"/>
      <c r="AED870" s="721"/>
      <c r="AEE870" s="721"/>
      <c r="AEF870" s="721"/>
      <c r="AEG870" s="721"/>
      <c r="AEH870" s="721"/>
      <c r="AEI870" s="721"/>
      <c r="AEJ870" s="721"/>
      <c r="AEK870" s="721"/>
      <c r="AEL870" s="721"/>
      <c r="AEM870" s="721"/>
      <c r="AEN870" s="721"/>
      <c r="AEO870" s="721"/>
      <c r="AEP870" s="721"/>
      <c r="AEQ870" s="721"/>
      <c r="AER870" s="721"/>
      <c r="AES870" s="721"/>
      <c r="AET870" s="721"/>
      <c r="AEU870" s="721"/>
      <c r="AEV870" s="721"/>
      <c r="AEW870" s="721"/>
      <c r="AEX870" s="721"/>
      <c r="AEY870" s="721"/>
      <c r="AEZ870" s="721"/>
      <c r="AFA870" s="721"/>
      <c r="AFB870" s="721"/>
      <c r="AFC870" s="721"/>
      <c r="AFD870" s="721"/>
      <c r="AFE870" s="721"/>
      <c r="AFF870" s="721"/>
      <c r="AFG870" s="721"/>
      <c r="AFH870" s="721"/>
      <c r="AFI870" s="721"/>
      <c r="AFJ870" s="721"/>
      <c r="AFK870" s="721"/>
      <c r="AFL870" s="721"/>
      <c r="AFM870" s="721"/>
      <c r="AFN870" s="721"/>
      <c r="AFO870" s="721"/>
      <c r="AFP870" s="721"/>
      <c r="AFQ870" s="721"/>
      <c r="AFR870" s="721"/>
      <c r="AFS870" s="721"/>
      <c r="AFT870" s="721"/>
      <c r="AFU870" s="721"/>
      <c r="AFV870" s="721"/>
      <c r="AFW870" s="721"/>
      <c r="AFX870" s="721"/>
      <c r="AFY870" s="721"/>
      <c r="AFZ870" s="721"/>
      <c r="AGA870" s="721"/>
      <c r="AGB870" s="721"/>
      <c r="AGC870" s="721"/>
      <c r="AGD870" s="721"/>
      <c r="AGE870" s="721"/>
      <c r="AGF870" s="721"/>
      <c r="AGG870" s="721"/>
      <c r="AGH870" s="721"/>
      <c r="AGI870" s="721"/>
      <c r="AGJ870" s="721"/>
      <c r="AGK870" s="721"/>
      <c r="AGL870" s="721"/>
      <c r="AGM870" s="721"/>
      <c r="AGN870" s="721"/>
      <c r="AGO870" s="721"/>
      <c r="AGP870" s="721"/>
      <c r="AGQ870" s="721"/>
      <c r="AGR870" s="721"/>
      <c r="AGS870" s="721"/>
      <c r="AGT870" s="721"/>
      <c r="AGU870" s="721"/>
      <c r="AGV870" s="721"/>
      <c r="AGW870" s="721"/>
      <c r="AGX870" s="721"/>
      <c r="AGY870" s="721"/>
      <c r="AGZ870" s="721"/>
      <c r="AHA870" s="721"/>
      <c r="AHB870" s="721"/>
      <c r="AHC870" s="721"/>
      <c r="AHD870" s="721"/>
      <c r="AHE870" s="721"/>
      <c r="AHF870" s="721"/>
      <c r="AHG870" s="721"/>
      <c r="AHH870" s="721"/>
      <c r="AHI870" s="721"/>
      <c r="AHJ870" s="721"/>
      <c r="AHK870" s="721"/>
      <c r="AHL870" s="721"/>
      <c r="AHM870" s="721"/>
      <c r="AHN870" s="721"/>
      <c r="AHO870" s="721"/>
      <c r="AHP870" s="721"/>
      <c r="AHQ870" s="721"/>
      <c r="AHR870" s="721"/>
      <c r="AHS870" s="721"/>
      <c r="AHT870" s="721"/>
      <c r="AHU870" s="721"/>
      <c r="AHV870" s="721"/>
      <c r="AHW870" s="721"/>
      <c r="AHX870" s="721"/>
      <c r="AHY870" s="721"/>
      <c r="AHZ870" s="721"/>
      <c r="AIA870" s="721"/>
      <c r="AIB870" s="721"/>
      <c r="AIC870" s="721"/>
      <c r="AID870" s="721"/>
      <c r="AIE870" s="721"/>
      <c r="AIF870" s="721"/>
      <c r="AIG870" s="721"/>
      <c r="AIH870" s="721"/>
      <c r="AII870" s="721"/>
      <c r="AIJ870" s="721"/>
      <c r="AIK870" s="721"/>
      <c r="AIL870" s="721"/>
      <c r="AIM870" s="721"/>
      <c r="AIN870" s="721"/>
      <c r="AIO870" s="721"/>
      <c r="AIP870" s="721"/>
      <c r="AIQ870" s="721"/>
      <c r="AIR870" s="721"/>
      <c r="AIS870" s="721"/>
      <c r="AIT870" s="721"/>
      <c r="AIU870" s="721"/>
      <c r="AIV870" s="721"/>
      <c r="AIW870" s="721"/>
      <c r="AIX870" s="721"/>
      <c r="AIY870" s="721"/>
      <c r="AIZ870" s="721"/>
      <c r="AJA870" s="721"/>
      <c r="AJB870" s="721"/>
      <c r="AJC870" s="721"/>
      <c r="AJD870" s="721"/>
      <c r="AJE870" s="721"/>
      <c r="AJF870" s="721"/>
      <c r="AJG870" s="721"/>
      <c r="AJH870" s="721"/>
      <c r="AJI870" s="721"/>
      <c r="AJJ870" s="721"/>
      <c r="AJK870" s="721"/>
      <c r="AJL870" s="721"/>
      <c r="AJM870" s="721"/>
      <c r="AJN870" s="721"/>
      <c r="AJO870" s="721"/>
      <c r="AJP870" s="721"/>
      <c r="AJQ870" s="721"/>
      <c r="AJR870" s="721"/>
      <c r="AJS870" s="721"/>
      <c r="AJT870" s="721"/>
      <c r="AJU870" s="721"/>
      <c r="AJV870" s="721"/>
      <c r="AJW870" s="721"/>
      <c r="AJX870" s="721"/>
      <c r="AJY870" s="721"/>
      <c r="AJZ870" s="721"/>
      <c r="AKA870" s="721"/>
      <c r="AKB870" s="721"/>
      <c r="AKC870" s="721"/>
      <c r="AKD870" s="721"/>
      <c r="AKE870" s="721"/>
      <c r="AKF870" s="721"/>
      <c r="AKG870" s="721"/>
      <c r="AKH870" s="721"/>
      <c r="AKI870" s="721"/>
      <c r="AKJ870" s="721"/>
      <c r="AKK870" s="721"/>
      <c r="AKL870" s="721"/>
      <c r="AKM870" s="721"/>
      <c r="AKN870" s="721"/>
      <c r="AKO870" s="721"/>
      <c r="AKP870" s="721"/>
      <c r="AKQ870" s="721"/>
      <c r="AKR870" s="721"/>
      <c r="AKS870" s="721"/>
      <c r="AKT870" s="721"/>
      <c r="AKU870" s="721"/>
      <c r="AKV870" s="721"/>
      <c r="AKW870" s="721"/>
      <c r="AKX870" s="721"/>
      <c r="AKY870" s="721"/>
      <c r="AKZ870" s="721"/>
      <c r="ALA870" s="721"/>
      <c r="ALB870" s="721"/>
      <c r="ALC870" s="721"/>
      <c r="ALD870" s="721"/>
      <c r="ALE870" s="721"/>
      <c r="ALF870" s="721"/>
      <c r="ALG870" s="721"/>
      <c r="ALH870" s="721"/>
      <c r="ALI870" s="721"/>
      <c r="ALJ870" s="721"/>
      <c r="ALK870" s="721"/>
      <c r="ALL870" s="721"/>
      <c r="ALM870" s="721"/>
      <c r="ALN870" s="721"/>
      <c r="ALO870" s="721"/>
      <c r="ALP870" s="721"/>
      <c r="ALQ870" s="721"/>
      <c r="ALR870" s="721"/>
      <c r="ALS870" s="721"/>
      <c r="ALT870" s="721"/>
      <c r="ALU870" s="721"/>
      <c r="ALV870" s="721"/>
      <c r="ALW870" s="721"/>
      <c r="ALX870" s="721"/>
      <c r="ALY870" s="721"/>
      <c r="ALZ870" s="721"/>
      <c r="AMA870" s="721"/>
      <c r="AMB870" s="721"/>
      <c r="AMC870" s="721"/>
      <c r="AMD870" s="721"/>
      <c r="AME870" s="721"/>
      <c r="AMF870" s="721"/>
      <c r="AMG870" s="721"/>
      <c r="AMH870" s="721"/>
      <c r="AMI870" s="721"/>
      <c r="AMJ870" s="721"/>
      <c r="AMK870" s="721"/>
      <c r="AML870" s="721"/>
      <c r="AMM870" s="721"/>
      <c r="AMN870" s="721"/>
      <c r="AMO870" s="721"/>
      <c r="AMP870" s="721"/>
      <c r="AMQ870" s="721"/>
      <c r="AMR870" s="721"/>
      <c r="AMS870" s="721"/>
      <c r="AMT870" s="721"/>
      <c r="AMU870" s="721"/>
      <c r="AMV870" s="721"/>
      <c r="AMW870" s="721"/>
      <c r="AMX870" s="721"/>
      <c r="AMY870" s="721"/>
      <c r="AMZ870" s="721"/>
      <c r="ANA870" s="721"/>
      <c r="ANB870" s="721"/>
      <c r="ANC870" s="721"/>
      <c r="AND870" s="721"/>
      <c r="ANE870" s="721"/>
      <c r="ANF870" s="721"/>
      <c r="ANG870" s="721"/>
      <c r="ANH870" s="721"/>
      <c r="ANI870" s="721"/>
      <c r="ANJ870" s="721"/>
      <c r="ANK870" s="721"/>
      <c r="ANL870" s="721"/>
      <c r="ANM870" s="721"/>
      <c r="ANN870" s="721"/>
      <c r="ANO870" s="721"/>
      <c r="ANP870" s="721"/>
      <c r="ANQ870" s="721"/>
      <c r="ANR870" s="721"/>
      <c r="ANS870" s="721"/>
      <c r="ANT870" s="721"/>
      <c r="ANU870" s="721"/>
      <c r="ANV870" s="721"/>
      <c r="ANW870" s="721"/>
      <c r="ANX870" s="721"/>
      <c r="ANY870" s="721"/>
      <c r="ANZ870" s="721"/>
      <c r="AOA870" s="721"/>
      <c r="AOB870" s="721"/>
      <c r="AOC870" s="721"/>
      <c r="AOD870" s="721"/>
      <c r="AOE870" s="721"/>
      <c r="AOF870" s="721"/>
      <c r="AOG870" s="721"/>
      <c r="AOH870" s="721"/>
      <c r="AOI870" s="721"/>
      <c r="AOJ870" s="721"/>
      <c r="AOK870" s="721"/>
      <c r="AOL870" s="721"/>
      <c r="AOM870" s="721"/>
      <c r="AON870" s="721"/>
      <c r="AOO870" s="721"/>
      <c r="AOP870" s="721"/>
      <c r="AOQ870" s="721"/>
      <c r="AOR870" s="721"/>
      <c r="AOS870" s="721"/>
      <c r="AOT870" s="721"/>
      <c r="AOU870" s="721"/>
      <c r="AOV870" s="721"/>
      <c r="AOW870" s="721"/>
      <c r="AOX870" s="721"/>
      <c r="AOY870" s="721"/>
      <c r="AOZ870" s="721"/>
      <c r="APA870" s="721"/>
      <c r="APB870" s="721"/>
      <c r="APC870" s="721"/>
      <c r="APD870" s="721"/>
      <c r="APE870" s="721"/>
      <c r="APF870" s="721"/>
      <c r="APG870" s="721"/>
      <c r="APH870" s="721"/>
      <c r="API870" s="721"/>
      <c r="APJ870" s="721"/>
      <c r="APK870" s="721"/>
      <c r="APL870" s="721"/>
      <c r="APM870" s="721"/>
      <c r="APN870" s="721"/>
      <c r="APO870" s="721"/>
      <c r="APP870" s="721"/>
      <c r="APQ870" s="721"/>
      <c r="APR870" s="721"/>
      <c r="APS870" s="721"/>
      <c r="APT870" s="721"/>
      <c r="APU870" s="721"/>
      <c r="APV870" s="721"/>
      <c r="APW870" s="721"/>
      <c r="APX870" s="721"/>
      <c r="APY870" s="721"/>
      <c r="APZ870" s="721"/>
      <c r="AQA870" s="721"/>
      <c r="AQB870" s="721"/>
      <c r="AQC870" s="721"/>
      <c r="AQD870" s="721"/>
      <c r="AQE870" s="721"/>
      <c r="AQF870" s="721"/>
      <c r="AQG870" s="721"/>
      <c r="AQH870" s="721"/>
      <c r="AQI870" s="721"/>
      <c r="AQJ870" s="721"/>
      <c r="AQK870" s="721"/>
      <c r="AQL870" s="721"/>
      <c r="AQM870" s="721"/>
      <c r="AQN870" s="721"/>
      <c r="AQO870" s="721"/>
      <c r="AQP870" s="721"/>
      <c r="AQQ870" s="721"/>
      <c r="AQR870" s="721"/>
      <c r="AQS870" s="721"/>
      <c r="AQT870" s="721"/>
      <c r="AQU870" s="721"/>
      <c r="AQV870" s="721"/>
      <c r="AQW870" s="721"/>
      <c r="AQX870" s="721"/>
      <c r="AQY870" s="721"/>
      <c r="AQZ870" s="721"/>
      <c r="ARA870" s="721"/>
      <c r="ARB870" s="721"/>
      <c r="ARC870" s="721"/>
      <c r="ARD870" s="721"/>
      <c r="ARE870" s="721"/>
      <c r="ARF870" s="721"/>
      <c r="ARG870" s="721"/>
      <c r="ARH870" s="721"/>
      <c r="ARI870" s="721"/>
      <c r="ARJ870" s="721"/>
      <c r="ARK870" s="721"/>
      <c r="ARL870" s="721"/>
      <c r="ARM870" s="721"/>
      <c r="ARN870" s="721"/>
      <c r="ARO870" s="721"/>
      <c r="ARP870" s="721"/>
      <c r="ARQ870" s="721"/>
      <c r="ARR870" s="721"/>
      <c r="ARS870" s="721"/>
      <c r="ART870" s="721"/>
      <c r="ARU870" s="721"/>
      <c r="ARV870" s="721"/>
      <c r="ARW870" s="721"/>
      <c r="ARX870" s="721"/>
      <c r="ARY870" s="721"/>
      <c r="ARZ870" s="721"/>
      <c r="ASA870" s="721"/>
      <c r="ASB870" s="721"/>
      <c r="ASC870" s="721"/>
      <c r="ASD870" s="721"/>
      <c r="ASE870" s="721"/>
      <c r="ASF870" s="721"/>
      <c r="ASG870" s="721"/>
      <c r="ASH870" s="721"/>
      <c r="ASI870" s="721"/>
      <c r="ASJ870" s="721"/>
      <c r="ASK870" s="721"/>
      <c r="ASL870" s="721"/>
      <c r="ASM870" s="721"/>
      <c r="ASN870" s="721"/>
      <c r="ASO870" s="721"/>
      <c r="ASP870" s="721"/>
      <c r="ASQ870" s="721"/>
      <c r="ASR870" s="721"/>
      <c r="ASS870" s="721"/>
      <c r="AST870" s="721"/>
      <c r="ASU870" s="721"/>
      <c r="ASV870" s="721"/>
      <c r="ASW870" s="721"/>
      <c r="ASX870" s="721"/>
      <c r="ASY870" s="721"/>
      <c r="ASZ870" s="721"/>
      <c r="ATA870" s="721"/>
      <c r="ATB870" s="721"/>
      <c r="ATC870" s="721"/>
      <c r="ATD870" s="721"/>
      <c r="ATE870" s="721"/>
      <c r="ATF870" s="721"/>
      <c r="ATG870" s="721"/>
      <c r="ATH870" s="721"/>
      <c r="ATI870" s="721"/>
      <c r="ATJ870" s="721"/>
      <c r="ATK870" s="721"/>
      <c r="ATL870" s="721"/>
      <c r="ATM870" s="721"/>
      <c r="ATN870" s="721"/>
      <c r="ATO870" s="721"/>
      <c r="ATP870" s="721"/>
      <c r="ATQ870" s="721"/>
      <c r="ATR870" s="721"/>
      <c r="ATS870" s="721"/>
      <c r="ATT870" s="721"/>
      <c r="ATU870" s="721"/>
      <c r="ATV870" s="721"/>
      <c r="ATW870" s="721"/>
      <c r="ATX870" s="721"/>
      <c r="ATY870" s="721"/>
      <c r="ATZ870" s="721"/>
      <c r="AUA870" s="721"/>
      <c r="AUB870" s="721"/>
      <c r="AUC870" s="721"/>
      <c r="AUD870" s="721"/>
      <c r="AUE870" s="721"/>
      <c r="AUF870" s="721"/>
      <c r="AUG870" s="721"/>
      <c r="AUH870" s="721"/>
      <c r="AUI870" s="721"/>
      <c r="AUJ870" s="721"/>
      <c r="AUK870" s="721"/>
      <c r="AUL870" s="721"/>
      <c r="AUM870" s="721"/>
      <c r="AUN870" s="721"/>
      <c r="AUO870" s="721"/>
      <c r="AUP870" s="721"/>
      <c r="AUQ870" s="721"/>
      <c r="AUR870" s="721"/>
      <c r="AUS870" s="721"/>
      <c r="AUT870" s="721"/>
      <c r="AUU870" s="721"/>
      <c r="AUV870" s="721"/>
      <c r="AUW870" s="721"/>
      <c r="AUX870" s="721"/>
      <c r="AUY870" s="721"/>
      <c r="AUZ870" s="721"/>
      <c r="AVA870" s="721"/>
      <c r="AVB870" s="721"/>
      <c r="AVC870" s="721"/>
      <c r="AVD870" s="721"/>
      <c r="AVE870" s="721"/>
      <c r="AVF870" s="721"/>
      <c r="AVG870" s="721"/>
      <c r="AVH870" s="721"/>
      <c r="AVI870" s="721"/>
      <c r="AVJ870" s="721"/>
      <c r="AVK870" s="721"/>
    </row>
    <row r="871" spans="1:1259">
      <c r="A871" s="716"/>
      <c r="B871" s="723">
        <v>44606</v>
      </c>
      <c r="C871" s="723"/>
      <c r="D871" s="714" t="s">
        <v>3247</v>
      </c>
      <c r="E871" s="703" t="s">
        <v>3104</v>
      </c>
      <c r="F871" s="703"/>
      <c r="G871" s="703"/>
      <c r="H871" s="703"/>
      <c r="I871" s="698" t="s">
        <v>1699</v>
      </c>
      <c r="J871" s="704"/>
      <c r="K871" s="705" t="s">
        <v>4927</v>
      </c>
      <c r="L871" s="703" t="s">
        <v>3319</v>
      </c>
      <c r="M871" s="706">
        <v>44603</v>
      </c>
      <c r="N871" s="706">
        <v>44866</v>
      </c>
      <c r="O871" s="706"/>
      <c r="P871" s="704"/>
      <c r="Q871" s="704"/>
      <c r="R871" s="704"/>
      <c r="S871" s="703" t="s">
        <v>3515</v>
      </c>
      <c r="T871" s="703">
        <v>60</v>
      </c>
      <c r="U871" s="703"/>
      <c r="V871" s="703" t="s">
        <v>973</v>
      </c>
      <c r="W871" s="703">
        <v>400</v>
      </c>
      <c r="X871" s="707">
        <v>9216</v>
      </c>
      <c r="Y871" s="539">
        <f t="shared" si="39"/>
        <v>3686400</v>
      </c>
      <c r="Z871" s="680">
        <v>0.55000000000000004</v>
      </c>
      <c r="AA871" s="681">
        <f t="shared" si="40"/>
        <v>2027520.0000000002</v>
      </c>
      <c r="AB871" s="682"/>
      <c r="AC871" s="683">
        <v>0</v>
      </c>
      <c r="AD871" s="692"/>
      <c r="AE871" s="684"/>
      <c r="AF871" s="695">
        <f t="shared" si="41"/>
        <v>2027520.0000000002</v>
      </c>
      <c r="AG871" s="676" t="s">
        <v>1073</v>
      </c>
      <c r="AH871" s="676"/>
      <c r="AI871" s="685">
        <v>60</v>
      </c>
      <c r="AJ871" s="676" t="s">
        <v>3320</v>
      </c>
      <c r="AK871" s="696" t="s">
        <v>1149</v>
      </c>
      <c r="AL871" s="676">
        <v>77494</v>
      </c>
      <c r="AM871" s="676" t="s">
        <v>52</v>
      </c>
      <c r="AN871" s="676"/>
      <c r="AO871" s="676"/>
      <c r="AP871" s="688"/>
      <c r="AQ871" s="688" t="s">
        <v>37</v>
      </c>
      <c r="AR871" s="688"/>
      <c r="AS871" s="715"/>
      <c r="AT871" s="715"/>
      <c r="AU871" s="715"/>
      <c r="AV871" s="680">
        <v>0.46500000000000002</v>
      </c>
      <c r="AW871" s="721"/>
      <c r="AX871" s="721"/>
      <c r="AY871" s="721"/>
      <c r="AZ871" s="721"/>
      <c r="BA871" s="721"/>
      <c r="BB871" s="721"/>
      <c r="BC871" s="721"/>
      <c r="BD871" s="721"/>
      <c r="BE871" s="721"/>
      <c r="BF871" s="721"/>
      <c r="BG871" s="721"/>
      <c r="BH871" s="721"/>
      <c r="BI871" s="721"/>
      <c r="BJ871" s="721"/>
      <c r="BK871" s="721"/>
      <c r="BL871" s="721"/>
      <c r="BM871" s="721"/>
      <c r="BN871" s="721"/>
      <c r="BO871" s="721"/>
      <c r="BP871" s="721"/>
      <c r="BQ871" s="721"/>
      <c r="BR871" s="721"/>
      <c r="BS871" s="721"/>
      <c r="BT871" s="721"/>
      <c r="BU871" s="721"/>
      <c r="BV871" s="721"/>
      <c r="BW871" s="721"/>
      <c r="BX871" s="721"/>
      <c r="BY871" s="721"/>
      <c r="BZ871" s="721"/>
      <c r="CA871" s="721"/>
      <c r="CB871" s="721"/>
      <c r="CC871" s="721"/>
      <c r="CD871" s="721"/>
      <c r="CE871" s="721"/>
      <c r="CF871" s="721"/>
      <c r="CG871" s="721"/>
      <c r="CH871" s="721"/>
      <c r="CI871" s="721"/>
      <c r="CJ871" s="721"/>
      <c r="CK871" s="721"/>
      <c r="CL871" s="721"/>
      <c r="CM871" s="721"/>
      <c r="CN871" s="721"/>
      <c r="CO871" s="721"/>
      <c r="CP871" s="721"/>
      <c r="CQ871" s="721"/>
      <c r="CR871" s="721"/>
      <c r="CS871" s="721"/>
      <c r="CT871" s="721"/>
      <c r="CU871" s="721"/>
      <c r="CV871" s="721"/>
      <c r="CW871" s="721"/>
      <c r="CX871" s="721"/>
      <c r="CY871" s="721"/>
      <c r="CZ871" s="721"/>
      <c r="DA871" s="721"/>
      <c r="DB871" s="721"/>
      <c r="DC871" s="721"/>
      <c r="DD871" s="721"/>
      <c r="DE871" s="721"/>
      <c r="DF871" s="721"/>
      <c r="DG871" s="721"/>
      <c r="DH871" s="721"/>
      <c r="DI871" s="721"/>
      <c r="DJ871" s="721"/>
      <c r="DK871" s="721"/>
      <c r="DL871" s="721"/>
      <c r="DM871" s="721"/>
      <c r="DN871" s="721"/>
      <c r="DO871" s="721"/>
      <c r="DP871" s="721"/>
      <c r="DQ871" s="721"/>
      <c r="DR871" s="721"/>
      <c r="DS871" s="721"/>
      <c r="DT871" s="721"/>
      <c r="DU871" s="721"/>
      <c r="DV871" s="721"/>
      <c r="DW871" s="721"/>
      <c r="DX871" s="721"/>
      <c r="DY871" s="721"/>
      <c r="DZ871" s="721"/>
      <c r="EA871" s="721"/>
      <c r="EB871" s="721"/>
      <c r="EC871" s="721"/>
      <c r="ED871" s="721"/>
      <c r="EE871" s="721"/>
      <c r="EF871" s="721"/>
      <c r="EG871" s="721"/>
      <c r="EH871" s="721"/>
      <c r="EI871" s="721"/>
      <c r="EJ871" s="721"/>
      <c r="EK871" s="721"/>
      <c r="EL871" s="721"/>
      <c r="EM871" s="721"/>
      <c r="EN871" s="721"/>
      <c r="EO871" s="721"/>
      <c r="EP871" s="721"/>
      <c r="EQ871" s="721"/>
      <c r="ER871" s="721"/>
      <c r="ES871" s="721"/>
      <c r="ET871" s="721"/>
      <c r="EU871" s="721"/>
      <c r="EV871" s="721"/>
      <c r="EW871" s="721"/>
      <c r="EX871" s="721"/>
      <c r="EY871" s="721"/>
      <c r="EZ871" s="721"/>
      <c r="FA871" s="721"/>
      <c r="FB871" s="721"/>
      <c r="FC871" s="721"/>
      <c r="FD871" s="721"/>
      <c r="FE871" s="721"/>
      <c r="FF871" s="721"/>
      <c r="FG871" s="721"/>
      <c r="FH871" s="721"/>
      <c r="FI871" s="721"/>
      <c r="FJ871" s="721"/>
      <c r="FK871" s="721"/>
      <c r="FL871" s="721"/>
      <c r="FM871" s="721"/>
      <c r="FN871" s="721"/>
      <c r="FO871" s="721"/>
      <c r="FP871" s="721"/>
      <c r="FQ871" s="721"/>
      <c r="FR871" s="721"/>
      <c r="FS871" s="721"/>
      <c r="FT871" s="721"/>
      <c r="FU871" s="721"/>
      <c r="FV871" s="721"/>
      <c r="FW871" s="721"/>
      <c r="FX871" s="721"/>
      <c r="FY871" s="721"/>
      <c r="FZ871" s="721"/>
      <c r="GA871" s="721"/>
      <c r="GB871" s="721"/>
      <c r="GC871" s="721"/>
      <c r="GD871" s="721"/>
      <c r="GE871" s="721"/>
      <c r="GF871" s="721"/>
      <c r="GG871" s="721"/>
      <c r="GH871" s="721"/>
      <c r="GI871" s="721"/>
      <c r="GJ871" s="721"/>
      <c r="GK871" s="721"/>
      <c r="GL871" s="721"/>
      <c r="GM871" s="721"/>
      <c r="GN871" s="721"/>
      <c r="GO871" s="721"/>
      <c r="GP871" s="721"/>
      <c r="GQ871" s="721"/>
      <c r="GR871" s="721"/>
      <c r="GS871" s="721"/>
      <c r="GT871" s="721"/>
      <c r="GU871" s="721"/>
      <c r="GV871" s="721"/>
      <c r="GW871" s="721"/>
      <c r="GX871" s="721"/>
      <c r="GY871" s="721"/>
      <c r="GZ871" s="721"/>
      <c r="HA871" s="721"/>
      <c r="HB871" s="721"/>
      <c r="HC871" s="721"/>
      <c r="HD871" s="721"/>
      <c r="HE871" s="721"/>
      <c r="HF871" s="721"/>
      <c r="HG871" s="721"/>
      <c r="HH871" s="721"/>
      <c r="HI871" s="721"/>
      <c r="HJ871" s="721"/>
      <c r="HK871" s="721"/>
      <c r="HL871" s="721"/>
      <c r="HM871" s="721"/>
      <c r="HN871" s="721"/>
      <c r="HO871" s="721"/>
      <c r="HP871" s="721"/>
      <c r="HQ871" s="721"/>
      <c r="HR871" s="721"/>
      <c r="HS871" s="721"/>
      <c r="HT871" s="721"/>
      <c r="HU871" s="721"/>
      <c r="HV871" s="721"/>
      <c r="HW871" s="721"/>
      <c r="HX871" s="721"/>
      <c r="HY871" s="721"/>
      <c r="HZ871" s="721"/>
      <c r="IA871" s="721"/>
      <c r="IB871" s="721"/>
      <c r="IC871" s="721"/>
      <c r="ID871" s="721"/>
      <c r="IE871" s="721"/>
      <c r="IF871" s="721"/>
      <c r="IG871" s="721"/>
      <c r="IH871" s="721"/>
      <c r="II871" s="721"/>
      <c r="IJ871" s="721"/>
      <c r="IK871" s="721"/>
      <c r="IL871" s="721"/>
      <c r="IM871" s="721"/>
      <c r="IN871" s="721"/>
      <c r="IO871" s="721"/>
      <c r="IP871" s="721"/>
      <c r="IQ871" s="721"/>
      <c r="IR871" s="721"/>
      <c r="IS871" s="721"/>
      <c r="IT871" s="721"/>
      <c r="IU871" s="721"/>
      <c r="IV871" s="721"/>
      <c r="IW871" s="721"/>
      <c r="IX871" s="721"/>
      <c r="IY871" s="721"/>
      <c r="IZ871" s="721"/>
      <c r="JA871" s="721"/>
      <c r="JB871" s="721"/>
      <c r="JC871" s="721"/>
      <c r="JD871" s="721"/>
      <c r="JE871" s="721"/>
      <c r="JF871" s="721"/>
      <c r="JG871" s="721"/>
      <c r="JH871" s="721"/>
      <c r="JI871" s="721"/>
      <c r="JJ871" s="721"/>
      <c r="JK871" s="721"/>
      <c r="JL871" s="721"/>
      <c r="JM871" s="721"/>
      <c r="JN871" s="721"/>
      <c r="JO871" s="721"/>
      <c r="JP871" s="721"/>
      <c r="JQ871" s="721"/>
      <c r="JR871" s="721"/>
      <c r="JS871" s="721"/>
      <c r="JT871" s="721"/>
      <c r="JU871" s="721"/>
      <c r="JV871" s="721"/>
      <c r="JW871" s="721"/>
      <c r="JX871" s="721"/>
      <c r="JY871" s="721"/>
      <c r="JZ871" s="721"/>
      <c r="KA871" s="721"/>
      <c r="KB871" s="721"/>
      <c r="KC871" s="721"/>
      <c r="KD871" s="721"/>
      <c r="KE871" s="721"/>
      <c r="KF871" s="721"/>
      <c r="KG871" s="721"/>
      <c r="KH871" s="721"/>
      <c r="KI871" s="721"/>
      <c r="KJ871" s="721"/>
      <c r="KK871" s="721"/>
      <c r="KL871" s="721"/>
      <c r="KM871" s="721"/>
      <c r="KN871" s="721"/>
      <c r="KO871" s="721"/>
      <c r="KP871" s="721"/>
      <c r="KQ871" s="721"/>
      <c r="KR871" s="721"/>
      <c r="KS871" s="721"/>
      <c r="KT871" s="721"/>
      <c r="KU871" s="721"/>
      <c r="KV871" s="721"/>
      <c r="KW871" s="721"/>
      <c r="KX871" s="721"/>
      <c r="KY871" s="721"/>
      <c r="KZ871" s="721"/>
      <c r="LA871" s="721"/>
      <c r="LB871" s="721"/>
      <c r="LC871" s="721"/>
      <c r="LD871" s="721"/>
      <c r="LE871" s="721"/>
      <c r="LF871" s="721"/>
      <c r="LG871" s="721"/>
      <c r="LH871" s="721"/>
      <c r="LI871" s="721"/>
      <c r="LJ871" s="721"/>
      <c r="LK871" s="721"/>
      <c r="LL871" s="721"/>
      <c r="LM871" s="721"/>
      <c r="LN871" s="721"/>
      <c r="LO871" s="721"/>
      <c r="LP871" s="721"/>
      <c r="LQ871" s="721"/>
      <c r="LR871" s="721"/>
      <c r="LS871" s="721"/>
      <c r="LT871" s="721"/>
      <c r="LU871" s="721"/>
      <c r="LV871" s="721"/>
      <c r="LW871" s="721"/>
      <c r="LX871" s="721"/>
      <c r="LY871" s="721"/>
      <c r="LZ871" s="721"/>
      <c r="MA871" s="721"/>
      <c r="MB871" s="721"/>
      <c r="MC871" s="721"/>
      <c r="MD871" s="721"/>
      <c r="ME871" s="721"/>
      <c r="MF871" s="721"/>
      <c r="MG871" s="721"/>
      <c r="MH871" s="721"/>
      <c r="MI871" s="721"/>
      <c r="MJ871" s="721"/>
      <c r="MK871" s="721"/>
      <c r="ML871" s="721"/>
      <c r="MM871" s="721"/>
      <c r="MN871" s="721"/>
      <c r="MO871" s="721"/>
      <c r="MP871" s="721"/>
      <c r="MQ871" s="721"/>
      <c r="MR871" s="721"/>
      <c r="MS871" s="721"/>
      <c r="MT871" s="721"/>
      <c r="MU871" s="721"/>
      <c r="MV871" s="721"/>
      <c r="MW871" s="721"/>
      <c r="MX871" s="721"/>
      <c r="MY871" s="721"/>
      <c r="MZ871" s="721"/>
      <c r="NA871" s="721"/>
      <c r="NB871" s="721"/>
      <c r="NC871" s="721"/>
      <c r="ND871" s="721"/>
      <c r="NE871" s="721"/>
      <c r="NF871" s="721"/>
      <c r="NG871" s="721"/>
      <c r="NH871" s="721"/>
      <c r="NI871" s="721"/>
      <c r="NJ871" s="721"/>
      <c r="NK871" s="721"/>
      <c r="NL871" s="721"/>
      <c r="NM871" s="721"/>
      <c r="NN871" s="721"/>
      <c r="NO871" s="721"/>
      <c r="NP871" s="721"/>
      <c r="NQ871" s="721"/>
      <c r="NR871" s="721"/>
      <c r="NS871" s="721"/>
      <c r="NT871" s="721"/>
      <c r="NU871" s="721"/>
      <c r="NV871" s="721"/>
      <c r="NW871" s="721"/>
      <c r="NX871" s="721"/>
      <c r="NY871" s="721"/>
      <c r="NZ871" s="721"/>
      <c r="OA871" s="721"/>
      <c r="OB871" s="721"/>
      <c r="OC871" s="721"/>
      <c r="OD871" s="721"/>
      <c r="OE871" s="721"/>
      <c r="OF871" s="721"/>
      <c r="OG871" s="721"/>
      <c r="OH871" s="721"/>
      <c r="OI871" s="721"/>
      <c r="OJ871" s="721"/>
      <c r="OK871" s="721"/>
      <c r="OL871" s="721"/>
      <c r="OM871" s="721"/>
      <c r="ON871" s="721"/>
      <c r="OO871" s="721"/>
      <c r="OP871" s="721"/>
      <c r="OQ871" s="721"/>
      <c r="OR871" s="721"/>
      <c r="OS871" s="721"/>
      <c r="OT871" s="721"/>
      <c r="OU871" s="721"/>
      <c r="OV871" s="721"/>
      <c r="OW871" s="721"/>
      <c r="OX871" s="721"/>
      <c r="OY871" s="721"/>
      <c r="OZ871" s="721"/>
      <c r="PA871" s="721"/>
      <c r="PB871" s="721"/>
      <c r="PC871" s="721"/>
      <c r="PD871" s="721"/>
      <c r="PE871" s="721"/>
      <c r="PF871" s="721"/>
      <c r="PG871" s="721"/>
      <c r="PH871" s="721"/>
      <c r="PI871" s="721"/>
      <c r="PJ871" s="721"/>
      <c r="PK871" s="721"/>
      <c r="PL871" s="721"/>
      <c r="PM871" s="721"/>
      <c r="PN871" s="721"/>
      <c r="PO871" s="721"/>
      <c r="PP871" s="721"/>
      <c r="PQ871" s="721"/>
      <c r="PR871" s="721"/>
      <c r="PS871" s="721"/>
      <c r="PT871" s="721"/>
      <c r="PU871" s="721"/>
      <c r="PV871" s="721"/>
      <c r="PW871" s="721"/>
      <c r="PX871" s="721"/>
      <c r="PY871" s="721"/>
      <c r="PZ871" s="721"/>
      <c r="QA871" s="721"/>
      <c r="QB871" s="721"/>
      <c r="QC871" s="721"/>
      <c r="QD871" s="721"/>
      <c r="QE871" s="721"/>
      <c r="QF871" s="721"/>
      <c r="QG871" s="721"/>
      <c r="QH871" s="721"/>
      <c r="QI871" s="721"/>
      <c r="QJ871" s="721"/>
      <c r="QK871" s="721"/>
      <c r="QL871" s="721"/>
      <c r="QM871" s="721"/>
      <c r="QN871" s="721"/>
      <c r="QO871" s="721"/>
      <c r="QP871" s="721"/>
      <c r="QQ871" s="721"/>
      <c r="QR871" s="721"/>
      <c r="QS871" s="721"/>
      <c r="QT871" s="721"/>
      <c r="QU871" s="721"/>
      <c r="QV871" s="721"/>
      <c r="QW871" s="721"/>
      <c r="QX871" s="721"/>
      <c r="QY871" s="721"/>
      <c r="QZ871" s="721"/>
      <c r="RA871" s="721"/>
      <c r="RB871" s="721"/>
      <c r="RC871" s="721"/>
      <c r="RD871" s="721"/>
      <c r="RE871" s="721"/>
      <c r="RF871" s="721"/>
      <c r="RG871" s="721"/>
      <c r="RH871" s="721"/>
      <c r="RI871" s="721"/>
      <c r="RJ871" s="721"/>
      <c r="RK871" s="721"/>
      <c r="RL871" s="721"/>
      <c r="RM871" s="721"/>
      <c r="RN871" s="721"/>
      <c r="RO871" s="721"/>
      <c r="RP871" s="721"/>
      <c r="RQ871" s="721"/>
      <c r="RR871" s="721"/>
      <c r="RS871" s="721"/>
      <c r="RT871" s="721"/>
      <c r="RU871" s="721"/>
      <c r="RV871" s="721"/>
      <c r="RW871" s="721"/>
      <c r="RX871" s="721"/>
      <c r="RY871" s="721"/>
      <c r="RZ871" s="721"/>
      <c r="SA871" s="721"/>
      <c r="SB871" s="721"/>
      <c r="SC871" s="721"/>
      <c r="SD871" s="721"/>
      <c r="SE871" s="721"/>
      <c r="SF871" s="721"/>
      <c r="SG871" s="721"/>
      <c r="SH871" s="721"/>
      <c r="SI871" s="721"/>
      <c r="SJ871" s="721"/>
      <c r="SK871" s="721"/>
      <c r="SL871" s="721"/>
      <c r="SM871" s="721"/>
      <c r="SN871" s="721"/>
      <c r="SO871" s="721"/>
      <c r="SP871" s="721"/>
      <c r="SQ871" s="721"/>
      <c r="SR871" s="721"/>
      <c r="SS871" s="721"/>
      <c r="ST871" s="721"/>
      <c r="SU871" s="721"/>
      <c r="SV871" s="721"/>
      <c r="SW871" s="721"/>
      <c r="SX871" s="721"/>
      <c r="SY871" s="721"/>
      <c r="SZ871" s="721"/>
      <c r="TA871" s="721"/>
      <c r="TB871" s="721"/>
      <c r="TC871" s="721"/>
      <c r="TD871" s="721"/>
      <c r="TE871" s="721"/>
      <c r="TF871" s="721"/>
      <c r="TG871" s="721"/>
      <c r="TH871" s="721"/>
      <c r="TI871" s="721"/>
      <c r="TJ871" s="721"/>
      <c r="TK871" s="721"/>
      <c r="TL871" s="721"/>
      <c r="TM871" s="721"/>
      <c r="TN871" s="721"/>
      <c r="TO871" s="721"/>
      <c r="TP871" s="721"/>
      <c r="TQ871" s="721"/>
      <c r="TR871" s="721"/>
      <c r="TS871" s="721"/>
      <c r="TT871" s="721"/>
      <c r="TU871" s="721"/>
      <c r="TV871" s="721"/>
      <c r="TW871" s="721"/>
      <c r="TX871" s="721"/>
      <c r="TY871" s="721"/>
      <c r="TZ871" s="721"/>
      <c r="UA871" s="721"/>
      <c r="UB871" s="721"/>
      <c r="UC871" s="721"/>
      <c r="UD871" s="721"/>
      <c r="UE871" s="721"/>
      <c r="UF871" s="721"/>
      <c r="UG871" s="721"/>
      <c r="UH871" s="721"/>
      <c r="UI871" s="721"/>
      <c r="UJ871" s="721"/>
      <c r="UK871" s="721"/>
      <c r="UL871" s="721"/>
      <c r="UM871" s="721"/>
      <c r="UN871" s="721"/>
      <c r="UO871" s="721"/>
      <c r="UP871" s="721"/>
      <c r="UQ871" s="721"/>
      <c r="UR871" s="721"/>
      <c r="US871" s="721"/>
      <c r="UT871" s="721"/>
      <c r="UU871" s="721"/>
      <c r="UV871" s="721"/>
      <c r="UW871" s="721"/>
      <c r="UX871" s="721"/>
      <c r="UY871" s="721"/>
      <c r="UZ871" s="721"/>
      <c r="VA871" s="721"/>
      <c r="VB871" s="721"/>
      <c r="VC871" s="721"/>
      <c r="VD871" s="721"/>
      <c r="VE871" s="721"/>
      <c r="VF871" s="721"/>
      <c r="VG871" s="721"/>
      <c r="VH871" s="721"/>
      <c r="VI871" s="721"/>
      <c r="VJ871" s="721"/>
      <c r="VK871" s="721"/>
      <c r="VL871" s="721"/>
      <c r="VM871" s="721"/>
      <c r="VN871" s="721"/>
      <c r="VO871" s="721"/>
      <c r="VP871" s="721"/>
      <c r="VQ871" s="721"/>
      <c r="VR871" s="721"/>
      <c r="VS871" s="721"/>
      <c r="VT871" s="721"/>
      <c r="VU871" s="721"/>
      <c r="VV871" s="721"/>
      <c r="VW871" s="721"/>
      <c r="VX871" s="721"/>
      <c r="VY871" s="721"/>
      <c r="VZ871" s="721"/>
      <c r="WA871" s="721"/>
      <c r="WB871" s="721"/>
      <c r="WC871" s="721"/>
      <c r="WD871" s="721"/>
      <c r="WE871" s="721"/>
      <c r="WF871" s="721"/>
      <c r="WG871" s="721"/>
      <c r="WH871" s="721"/>
      <c r="WI871" s="721"/>
      <c r="WJ871" s="721"/>
      <c r="WK871" s="721"/>
      <c r="WL871" s="721"/>
      <c r="WM871" s="721"/>
      <c r="WN871" s="721"/>
      <c r="WO871" s="721"/>
      <c r="WP871" s="721"/>
      <c r="WQ871" s="721"/>
      <c r="WR871" s="721"/>
      <c r="WS871" s="721"/>
      <c r="WT871" s="721"/>
      <c r="WU871" s="721"/>
      <c r="WV871" s="721"/>
      <c r="WW871" s="721"/>
      <c r="WX871" s="721"/>
      <c r="WY871" s="721"/>
      <c r="WZ871" s="721"/>
      <c r="XA871" s="721"/>
      <c r="XB871" s="721"/>
      <c r="XC871" s="721"/>
      <c r="XD871" s="721"/>
      <c r="XE871" s="721"/>
      <c r="XF871" s="721"/>
      <c r="XG871" s="721"/>
      <c r="XH871" s="721"/>
      <c r="XI871" s="721"/>
      <c r="XJ871" s="721"/>
      <c r="XK871" s="721"/>
      <c r="XL871" s="721"/>
      <c r="XM871" s="721"/>
      <c r="XN871" s="721"/>
      <c r="XO871" s="721"/>
      <c r="XP871" s="721"/>
      <c r="XQ871" s="721"/>
      <c r="XR871" s="721"/>
      <c r="XS871" s="721"/>
      <c r="XT871" s="721"/>
      <c r="XU871" s="721"/>
      <c r="XV871" s="721"/>
      <c r="XW871" s="721"/>
      <c r="XX871" s="721"/>
      <c r="XY871" s="721"/>
      <c r="XZ871" s="721"/>
      <c r="YA871" s="721"/>
      <c r="YB871" s="721"/>
      <c r="YC871" s="721"/>
      <c r="YD871" s="721"/>
      <c r="YE871" s="721"/>
      <c r="YF871" s="721"/>
      <c r="YG871" s="721"/>
      <c r="YH871" s="721"/>
      <c r="YI871" s="721"/>
      <c r="YJ871" s="721"/>
      <c r="YK871" s="721"/>
      <c r="YL871" s="721"/>
      <c r="YM871" s="721"/>
      <c r="YN871" s="721"/>
      <c r="YO871" s="721"/>
      <c r="YP871" s="721"/>
      <c r="YQ871" s="721"/>
      <c r="YR871" s="721"/>
      <c r="YS871" s="721"/>
      <c r="YT871" s="721"/>
      <c r="YU871" s="721"/>
      <c r="YV871" s="721"/>
      <c r="YW871" s="721"/>
      <c r="YX871" s="721"/>
      <c r="YY871" s="721"/>
      <c r="YZ871" s="721"/>
      <c r="ZA871" s="721"/>
      <c r="ZB871" s="721"/>
      <c r="ZC871" s="721"/>
      <c r="ZD871" s="721"/>
      <c r="ZE871" s="721"/>
      <c r="ZF871" s="721"/>
      <c r="ZG871" s="721"/>
      <c r="ZH871" s="721"/>
      <c r="ZI871" s="721"/>
      <c r="ZJ871" s="721"/>
      <c r="ZK871" s="721"/>
      <c r="ZL871" s="721"/>
      <c r="ZM871" s="721"/>
      <c r="ZN871" s="721"/>
      <c r="ZO871" s="721"/>
      <c r="ZP871" s="721"/>
      <c r="ZQ871" s="721"/>
      <c r="ZR871" s="721"/>
      <c r="ZS871" s="721"/>
      <c r="ZT871" s="721"/>
      <c r="ZU871" s="721"/>
      <c r="ZV871" s="721"/>
      <c r="ZW871" s="721"/>
      <c r="ZX871" s="721"/>
      <c r="ZY871" s="721"/>
      <c r="ZZ871" s="721"/>
      <c r="AAA871" s="721"/>
      <c r="AAB871" s="721"/>
      <c r="AAC871" s="721"/>
      <c r="AAD871" s="721"/>
      <c r="AAE871" s="721"/>
      <c r="AAF871" s="721"/>
      <c r="AAG871" s="721"/>
      <c r="AAH871" s="721"/>
      <c r="AAI871" s="721"/>
      <c r="AAJ871" s="721"/>
      <c r="AAK871" s="721"/>
      <c r="AAL871" s="721"/>
      <c r="AAM871" s="721"/>
      <c r="AAN871" s="721"/>
      <c r="AAO871" s="721"/>
      <c r="AAP871" s="721"/>
      <c r="AAQ871" s="721"/>
      <c r="AAR871" s="721"/>
      <c r="AAS871" s="721"/>
      <c r="AAT871" s="721"/>
      <c r="AAU871" s="721"/>
      <c r="AAV871" s="721"/>
      <c r="AAW871" s="721"/>
      <c r="AAX871" s="721"/>
      <c r="AAY871" s="721"/>
      <c r="AAZ871" s="721"/>
      <c r="ABA871" s="721"/>
      <c r="ABB871" s="721"/>
      <c r="ABC871" s="721"/>
      <c r="ABD871" s="721"/>
      <c r="ABE871" s="721"/>
      <c r="ABF871" s="721"/>
      <c r="ABG871" s="721"/>
      <c r="ABH871" s="721"/>
      <c r="ABI871" s="721"/>
      <c r="ABJ871" s="721"/>
      <c r="ABK871" s="721"/>
      <c r="ABL871" s="721"/>
      <c r="ABM871" s="721"/>
      <c r="ABN871" s="721"/>
      <c r="ABO871" s="721"/>
      <c r="ABP871" s="721"/>
      <c r="ABQ871" s="721"/>
      <c r="ABR871" s="721"/>
      <c r="ABS871" s="721"/>
      <c r="ABT871" s="721"/>
      <c r="ABU871" s="721"/>
      <c r="ABV871" s="721"/>
      <c r="ABW871" s="721"/>
      <c r="ABX871" s="721"/>
      <c r="ABY871" s="721"/>
      <c r="ABZ871" s="721"/>
      <c r="ACA871" s="721"/>
      <c r="ACB871" s="721"/>
      <c r="ACC871" s="721"/>
      <c r="ACD871" s="721"/>
      <c r="ACE871" s="721"/>
      <c r="ACF871" s="721"/>
      <c r="ACG871" s="721"/>
      <c r="ACH871" s="721"/>
      <c r="ACI871" s="721"/>
      <c r="ACJ871" s="721"/>
      <c r="ACK871" s="721"/>
      <c r="ACL871" s="721"/>
      <c r="ACM871" s="721"/>
      <c r="ACN871" s="721"/>
      <c r="ACO871" s="721"/>
      <c r="ACP871" s="721"/>
      <c r="ACQ871" s="721"/>
      <c r="ACR871" s="721"/>
      <c r="ACS871" s="721"/>
      <c r="ACT871" s="721"/>
      <c r="ACU871" s="721"/>
      <c r="ACV871" s="721"/>
      <c r="ACW871" s="721"/>
      <c r="ACX871" s="721"/>
      <c r="ACY871" s="721"/>
      <c r="ACZ871" s="721"/>
      <c r="ADA871" s="721"/>
      <c r="ADB871" s="721"/>
      <c r="ADC871" s="721"/>
      <c r="ADD871" s="721"/>
      <c r="ADE871" s="721"/>
      <c r="ADF871" s="721"/>
      <c r="ADG871" s="721"/>
      <c r="ADH871" s="721"/>
      <c r="ADI871" s="721"/>
      <c r="ADJ871" s="721"/>
      <c r="ADK871" s="721"/>
      <c r="ADL871" s="721"/>
      <c r="ADM871" s="721"/>
      <c r="ADN871" s="721"/>
      <c r="ADO871" s="721"/>
      <c r="ADP871" s="721"/>
      <c r="ADQ871" s="721"/>
      <c r="ADR871" s="721"/>
      <c r="ADS871" s="721"/>
      <c r="ADT871" s="721"/>
      <c r="ADU871" s="721"/>
      <c r="ADV871" s="721"/>
      <c r="ADW871" s="721"/>
      <c r="ADX871" s="721"/>
      <c r="ADY871" s="721"/>
      <c r="ADZ871" s="721"/>
      <c r="AEA871" s="721"/>
      <c r="AEB871" s="721"/>
      <c r="AEC871" s="721"/>
      <c r="AED871" s="721"/>
      <c r="AEE871" s="721"/>
      <c r="AEF871" s="721"/>
      <c r="AEG871" s="721"/>
      <c r="AEH871" s="721"/>
      <c r="AEI871" s="721"/>
      <c r="AEJ871" s="721"/>
      <c r="AEK871" s="721"/>
      <c r="AEL871" s="721"/>
      <c r="AEM871" s="721"/>
      <c r="AEN871" s="721"/>
      <c r="AEO871" s="721"/>
      <c r="AEP871" s="721"/>
      <c r="AEQ871" s="721"/>
      <c r="AER871" s="721"/>
      <c r="AES871" s="721"/>
      <c r="AET871" s="721"/>
      <c r="AEU871" s="721"/>
      <c r="AEV871" s="721"/>
      <c r="AEW871" s="721"/>
      <c r="AEX871" s="721"/>
      <c r="AEY871" s="721"/>
      <c r="AEZ871" s="721"/>
      <c r="AFA871" s="721"/>
      <c r="AFB871" s="721"/>
      <c r="AFC871" s="721"/>
      <c r="AFD871" s="721"/>
      <c r="AFE871" s="721"/>
      <c r="AFF871" s="721"/>
      <c r="AFG871" s="721"/>
      <c r="AFH871" s="721"/>
      <c r="AFI871" s="721"/>
      <c r="AFJ871" s="721"/>
      <c r="AFK871" s="721"/>
      <c r="AFL871" s="721"/>
      <c r="AFM871" s="721"/>
      <c r="AFN871" s="721"/>
      <c r="AFO871" s="721"/>
      <c r="AFP871" s="721"/>
      <c r="AFQ871" s="721"/>
      <c r="AFR871" s="721"/>
      <c r="AFS871" s="721"/>
      <c r="AFT871" s="721"/>
      <c r="AFU871" s="721"/>
      <c r="AFV871" s="721"/>
      <c r="AFW871" s="721"/>
      <c r="AFX871" s="721"/>
      <c r="AFY871" s="721"/>
      <c r="AFZ871" s="721"/>
      <c r="AGA871" s="721"/>
      <c r="AGB871" s="721"/>
      <c r="AGC871" s="721"/>
      <c r="AGD871" s="721"/>
      <c r="AGE871" s="721"/>
      <c r="AGF871" s="721"/>
      <c r="AGG871" s="721"/>
      <c r="AGH871" s="721"/>
      <c r="AGI871" s="721"/>
      <c r="AGJ871" s="721"/>
      <c r="AGK871" s="721"/>
      <c r="AGL871" s="721"/>
      <c r="AGM871" s="721"/>
      <c r="AGN871" s="721"/>
      <c r="AGO871" s="721"/>
      <c r="AGP871" s="721"/>
      <c r="AGQ871" s="721"/>
      <c r="AGR871" s="721"/>
      <c r="AGS871" s="721"/>
      <c r="AGT871" s="721"/>
      <c r="AGU871" s="721"/>
      <c r="AGV871" s="721"/>
      <c r="AGW871" s="721"/>
      <c r="AGX871" s="721"/>
      <c r="AGY871" s="721"/>
      <c r="AGZ871" s="721"/>
      <c r="AHA871" s="721"/>
      <c r="AHB871" s="721"/>
      <c r="AHC871" s="721"/>
      <c r="AHD871" s="721"/>
      <c r="AHE871" s="721"/>
      <c r="AHF871" s="721"/>
      <c r="AHG871" s="721"/>
      <c r="AHH871" s="721"/>
      <c r="AHI871" s="721"/>
      <c r="AHJ871" s="721"/>
      <c r="AHK871" s="721"/>
      <c r="AHL871" s="721"/>
      <c r="AHM871" s="721"/>
      <c r="AHN871" s="721"/>
      <c r="AHO871" s="721"/>
      <c r="AHP871" s="721"/>
      <c r="AHQ871" s="721"/>
      <c r="AHR871" s="721"/>
      <c r="AHS871" s="721"/>
      <c r="AHT871" s="721"/>
      <c r="AHU871" s="721"/>
      <c r="AHV871" s="721"/>
      <c r="AHW871" s="721"/>
      <c r="AHX871" s="721"/>
      <c r="AHY871" s="721"/>
      <c r="AHZ871" s="721"/>
      <c r="AIA871" s="721"/>
      <c r="AIB871" s="721"/>
      <c r="AIC871" s="721"/>
      <c r="AID871" s="721"/>
      <c r="AIE871" s="721"/>
      <c r="AIF871" s="721"/>
      <c r="AIG871" s="721"/>
      <c r="AIH871" s="721"/>
      <c r="AII871" s="721"/>
      <c r="AIJ871" s="721"/>
      <c r="AIK871" s="721"/>
      <c r="AIL871" s="721"/>
      <c r="AIM871" s="721"/>
      <c r="AIN871" s="721"/>
      <c r="AIO871" s="721"/>
      <c r="AIP871" s="721"/>
      <c r="AIQ871" s="721"/>
      <c r="AIR871" s="721"/>
      <c r="AIS871" s="721"/>
      <c r="AIT871" s="721"/>
      <c r="AIU871" s="721"/>
      <c r="AIV871" s="721"/>
      <c r="AIW871" s="721"/>
      <c r="AIX871" s="721"/>
      <c r="AIY871" s="721"/>
      <c r="AIZ871" s="721"/>
      <c r="AJA871" s="721"/>
      <c r="AJB871" s="721"/>
      <c r="AJC871" s="721"/>
      <c r="AJD871" s="721"/>
      <c r="AJE871" s="721"/>
      <c r="AJF871" s="721"/>
      <c r="AJG871" s="721"/>
      <c r="AJH871" s="721"/>
      <c r="AJI871" s="721"/>
      <c r="AJJ871" s="721"/>
      <c r="AJK871" s="721"/>
      <c r="AJL871" s="721"/>
      <c r="AJM871" s="721"/>
      <c r="AJN871" s="721"/>
      <c r="AJO871" s="721"/>
      <c r="AJP871" s="721"/>
      <c r="AJQ871" s="721"/>
      <c r="AJR871" s="721"/>
      <c r="AJS871" s="721"/>
      <c r="AJT871" s="721"/>
      <c r="AJU871" s="721"/>
      <c r="AJV871" s="721"/>
      <c r="AJW871" s="721"/>
      <c r="AJX871" s="721"/>
      <c r="AJY871" s="721"/>
      <c r="AJZ871" s="721"/>
      <c r="AKA871" s="721"/>
      <c r="AKB871" s="721"/>
      <c r="AKC871" s="721"/>
      <c r="AKD871" s="721"/>
      <c r="AKE871" s="721"/>
      <c r="AKF871" s="721"/>
      <c r="AKG871" s="721"/>
      <c r="AKH871" s="721"/>
      <c r="AKI871" s="721"/>
      <c r="AKJ871" s="721"/>
      <c r="AKK871" s="721"/>
      <c r="AKL871" s="721"/>
      <c r="AKM871" s="721"/>
      <c r="AKN871" s="721"/>
      <c r="AKO871" s="721"/>
      <c r="AKP871" s="721"/>
      <c r="AKQ871" s="721"/>
      <c r="AKR871" s="721"/>
      <c r="AKS871" s="721"/>
      <c r="AKT871" s="721"/>
      <c r="AKU871" s="721"/>
      <c r="AKV871" s="721"/>
      <c r="AKW871" s="721"/>
      <c r="AKX871" s="721"/>
      <c r="AKY871" s="721"/>
      <c r="AKZ871" s="721"/>
      <c r="ALA871" s="721"/>
      <c r="ALB871" s="721"/>
      <c r="ALC871" s="721"/>
      <c r="ALD871" s="721"/>
      <c r="ALE871" s="721"/>
      <c r="ALF871" s="721"/>
      <c r="ALG871" s="721"/>
      <c r="ALH871" s="721"/>
      <c r="ALI871" s="721"/>
      <c r="ALJ871" s="721"/>
      <c r="ALK871" s="721"/>
      <c r="ALL871" s="721"/>
      <c r="ALM871" s="721"/>
      <c r="ALN871" s="721"/>
      <c r="ALO871" s="721"/>
      <c r="ALP871" s="721"/>
      <c r="ALQ871" s="721"/>
      <c r="ALR871" s="721"/>
      <c r="ALS871" s="721"/>
      <c r="ALT871" s="721"/>
      <c r="ALU871" s="721"/>
      <c r="ALV871" s="721"/>
      <c r="ALW871" s="721"/>
      <c r="ALX871" s="721"/>
      <c r="ALY871" s="721"/>
      <c r="ALZ871" s="721"/>
      <c r="AMA871" s="721"/>
      <c r="AMB871" s="721"/>
      <c r="AMC871" s="721"/>
      <c r="AMD871" s="721"/>
      <c r="AME871" s="721"/>
      <c r="AMF871" s="721"/>
      <c r="AMG871" s="721"/>
      <c r="AMH871" s="721"/>
      <c r="AMI871" s="721"/>
      <c r="AMJ871" s="721"/>
      <c r="AMK871" s="721"/>
      <c r="AML871" s="721"/>
      <c r="AMM871" s="721"/>
      <c r="AMN871" s="721"/>
      <c r="AMO871" s="721"/>
      <c r="AMP871" s="721"/>
      <c r="AMQ871" s="721"/>
      <c r="AMR871" s="721"/>
      <c r="AMS871" s="721"/>
      <c r="AMT871" s="721"/>
      <c r="AMU871" s="721"/>
      <c r="AMV871" s="721"/>
      <c r="AMW871" s="721"/>
      <c r="AMX871" s="721"/>
      <c r="AMY871" s="721"/>
      <c r="AMZ871" s="721"/>
      <c r="ANA871" s="721"/>
      <c r="ANB871" s="721"/>
      <c r="ANC871" s="721"/>
      <c r="AND871" s="721"/>
      <c r="ANE871" s="721"/>
      <c r="ANF871" s="721"/>
      <c r="ANG871" s="721"/>
      <c r="ANH871" s="721"/>
      <c r="ANI871" s="721"/>
      <c r="ANJ871" s="721"/>
      <c r="ANK871" s="721"/>
      <c r="ANL871" s="721"/>
      <c r="ANM871" s="721"/>
      <c r="ANN871" s="721"/>
      <c r="ANO871" s="721"/>
      <c r="ANP871" s="721"/>
      <c r="ANQ871" s="721"/>
      <c r="ANR871" s="721"/>
      <c r="ANS871" s="721"/>
      <c r="ANT871" s="721"/>
      <c r="ANU871" s="721"/>
      <c r="ANV871" s="721"/>
      <c r="ANW871" s="721"/>
      <c r="ANX871" s="721"/>
      <c r="ANY871" s="721"/>
      <c r="ANZ871" s="721"/>
      <c r="AOA871" s="721"/>
      <c r="AOB871" s="721"/>
      <c r="AOC871" s="721"/>
      <c r="AOD871" s="721"/>
      <c r="AOE871" s="721"/>
      <c r="AOF871" s="721"/>
      <c r="AOG871" s="721"/>
      <c r="AOH871" s="721"/>
      <c r="AOI871" s="721"/>
      <c r="AOJ871" s="721"/>
      <c r="AOK871" s="721"/>
      <c r="AOL871" s="721"/>
      <c r="AOM871" s="721"/>
      <c r="AON871" s="721"/>
      <c r="AOO871" s="721"/>
      <c r="AOP871" s="721"/>
      <c r="AOQ871" s="721"/>
      <c r="AOR871" s="721"/>
      <c r="AOS871" s="721"/>
      <c r="AOT871" s="721"/>
      <c r="AOU871" s="721"/>
      <c r="AOV871" s="721"/>
      <c r="AOW871" s="721"/>
      <c r="AOX871" s="721"/>
      <c r="AOY871" s="721"/>
      <c r="AOZ871" s="721"/>
      <c r="APA871" s="721"/>
      <c r="APB871" s="721"/>
      <c r="APC871" s="721"/>
      <c r="APD871" s="721"/>
      <c r="APE871" s="721"/>
      <c r="APF871" s="721"/>
      <c r="APG871" s="721"/>
      <c r="APH871" s="721"/>
      <c r="API871" s="721"/>
      <c r="APJ871" s="721"/>
      <c r="APK871" s="721"/>
      <c r="APL871" s="721"/>
      <c r="APM871" s="721"/>
      <c r="APN871" s="721"/>
      <c r="APO871" s="721"/>
      <c r="APP871" s="721"/>
      <c r="APQ871" s="721"/>
      <c r="APR871" s="721"/>
      <c r="APS871" s="721"/>
      <c r="APT871" s="721"/>
      <c r="APU871" s="721"/>
      <c r="APV871" s="721"/>
      <c r="APW871" s="721"/>
      <c r="APX871" s="721"/>
      <c r="APY871" s="721"/>
      <c r="APZ871" s="721"/>
      <c r="AQA871" s="721"/>
      <c r="AQB871" s="721"/>
      <c r="AQC871" s="721"/>
      <c r="AQD871" s="721"/>
      <c r="AQE871" s="721"/>
      <c r="AQF871" s="721"/>
      <c r="AQG871" s="721"/>
      <c r="AQH871" s="721"/>
      <c r="AQI871" s="721"/>
      <c r="AQJ871" s="721"/>
      <c r="AQK871" s="721"/>
      <c r="AQL871" s="721"/>
      <c r="AQM871" s="721"/>
      <c r="AQN871" s="721"/>
      <c r="AQO871" s="721"/>
      <c r="AQP871" s="721"/>
      <c r="AQQ871" s="721"/>
      <c r="AQR871" s="721"/>
      <c r="AQS871" s="721"/>
      <c r="AQT871" s="721"/>
      <c r="AQU871" s="721"/>
      <c r="AQV871" s="721"/>
      <c r="AQW871" s="721"/>
      <c r="AQX871" s="721"/>
      <c r="AQY871" s="721"/>
      <c r="AQZ871" s="721"/>
      <c r="ARA871" s="721"/>
      <c r="ARB871" s="721"/>
      <c r="ARC871" s="721"/>
      <c r="ARD871" s="721"/>
      <c r="ARE871" s="721"/>
      <c r="ARF871" s="721"/>
      <c r="ARG871" s="721"/>
      <c r="ARH871" s="721"/>
      <c r="ARI871" s="721"/>
      <c r="ARJ871" s="721"/>
      <c r="ARK871" s="721"/>
      <c r="ARL871" s="721"/>
      <c r="ARM871" s="721"/>
      <c r="ARN871" s="721"/>
      <c r="ARO871" s="721"/>
      <c r="ARP871" s="721"/>
      <c r="ARQ871" s="721"/>
      <c r="ARR871" s="721"/>
      <c r="ARS871" s="721"/>
      <c r="ART871" s="721"/>
      <c r="ARU871" s="721"/>
      <c r="ARV871" s="721"/>
      <c r="ARW871" s="721"/>
      <c r="ARX871" s="721"/>
      <c r="ARY871" s="721"/>
      <c r="ARZ871" s="721"/>
      <c r="ASA871" s="721"/>
      <c r="ASB871" s="721"/>
      <c r="ASC871" s="721"/>
      <c r="ASD871" s="721"/>
      <c r="ASE871" s="721"/>
      <c r="ASF871" s="721"/>
      <c r="ASG871" s="721"/>
      <c r="ASH871" s="721"/>
      <c r="ASI871" s="721"/>
      <c r="ASJ871" s="721"/>
      <c r="ASK871" s="721"/>
      <c r="ASL871" s="721"/>
      <c r="ASM871" s="721"/>
      <c r="ASN871" s="721"/>
      <c r="ASO871" s="721"/>
      <c r="ASP871" s="721"/>
      <c r="ASQ871" s="721"/>
      <c r="ASR871" s="721"/>
      <c r="ASS871" s="721"/>
      <c r="AST871" s="721"/>
      <c r="ASU871" s="721"/>
      <c r="ASV871" s="721"/>
      <c r="ASW871" s="721"/>
      <c r="ASX871" s="721"/>
      <c r="ASY871" s="721"/>
      <c r="ASZ871" s="721"/>
      <c r="ATA871" s="721"/>
      <c r="ATB871" s="721"/>
      <c r="ATC871" s="721"/>
      <c r="ATD871" s="721"/>
      <c r="ATE871" s="721"/>
      <c r="ATF871" s="721"/>
      <c r="ATG871" s="721"/>
      <c r="ATH871" s="721"/>
      <c r="ATI871" s="721"/>
      <c r="ATJ871" s="721"/>
      <c r="ATK871" s="721"/>
      <c r="ATL871" s="721"/>
      <c r="ATM871" s="721"/>
      <c r="ATN871" s="721"/>
      <c r="ATO871" s="721"/>
      <c r="ATP871" s="721"/>
      <c r="ATQ871" s="721"/>
      <c r="ATR871" s="721"/>
      <c r="ATS871" s="721"/>
      <c r="ATT871" s="721"/>
      <c r="ATU871" s="721"/>
      <c r="ATV871" s="721"/>
      <c r="ATW871" s="721"/>
      <c r="ATX871" s="721"/>
      <c r="ATY871" s="721"/>
      <c r="ATZ871" s="721"/>
      <c r="AUA871" s="721"/>
      <c r="AUB871" s="721"/>
      <c r="AUC871" s="721"/>
      <c r="AUD871" s="721"/>
      <c r="AUE871" s="721"/>
      <c r="AUF871" s="721"/>
      <c r="AUG871" s="721"/>
      <c r="AUH871" s="721"/>
      <c r="AUI871" s="721"/>
      <c r="AUJ871" s="721"/>
      <c r="AUK871" s="721"/>
      <c r="AUL871" s="721"/>
      <c r="AUM871" s="721"/>
      <c r="AUN871" s="721"/>
      <c r="AUO871" s="721"/>
      <c r="AUP871" s="721"/>
      <c r="AUQ871" s="721"/>
      <c r="AUR871" s="721"/>
      <c r="AUS871" s="721"/>
      <c r="AUT871" s="721"/>
      <c r="AUU871" s="721"/>
      <c r="AUV871" s="721"/>
      <c r="AUW871" s="721"/>
      <c r="AUX871" s="721"/>
      <c r="AUY871" s="721"/>
      <c r="AUZ871" s="721"/>
      <c r="AVA871" s="721"/>
      <c r="AVB871" s="721"/>
      <c r="AVC871" s="721"/>
      <c r="AVD871" s="721"/>
      <c r="AVE871" s="721"/>
      <c r="AVF871" s="721"/>
      <c r="AVG871" s="721"/>
      <c r="AVH871" s="721"/>
      <c r="AVI871" s="721"/>
      <c r="AVJ871" s="721"/>
      <c r="AVK871" s="721"/>
    </row>
    <row r="872" spans="1:1259">
      <c r="A872" s="716"/>
      <c r="B872" s="723">
        <v>44606</v>
      </c>
      <c r="C872" s="723"/>
      <c r="D872" s="714" t="s">
        <v>3247</v>
      </c>
      <c r="E872" s="703" t="s">
        <v>3104</v>
      </c>
      <c r="F872" s="703"/>
      <c r="G872" s="703"/>
      <c r="H872" s="703"/>
      <c r="I872" s="698" t="s">
        <v>1699</v>
      </c>
      <c r="J872" s="704"/>
      <c r="K872" s="705" t="s">
        <v>4928</v>
      </c>
      <c r="L872" s="703" t="s">
        <v>3319</v>
      </c>
      <c r="M872" s="706">
        <v>44603</v>
      </c>
      <c r="N872" s="706">
        <v>44896</v>
      </c>
      <c r="O872" s="706"/>
      <c r="P872" s="704"/>
      <c r="Q872" s="704"/>
      <c r="R872" s="704"/>
      <c r="S872" s="703" t="s">
        <v>3515</v>
      </c>
      <c r="T872" s="703">
        <v>60</v>
      </c>
      <c r="U872" s="703"/>
      <c r="V872" s="703" t="s">
        <v>973</v>
      </c>
      <c r="W872" s="703">
        <v>400</v>
      </c>
      <c r="X872" s="707">
        <v>9216</v>
      </c>
      <c r="Y872" s="539">
        <f t="shared" si="39"/>
        <v>3686400</v>
      </c>
      <c r="Z872" s="680">
        <v>0.55000000000000004</v>
      </c>
      <c r="AA872" s="681">
        <f t="shared" si="40"/>
        <v>2027520.0000000002</v>
      </c>
      <c r="AB872" s="682"/>
      <c r="AC872" s="683">
        <v>0</v>
      </c>
      <c r="AD872" s="692"/>
      <c r="AE872" s="684"/>
      <c r="AF872" s="695">
        <f t="shared" si="41"/>
        <v>2027520.0000000002</v>
      </c>
      <c r="AG872" s="676" t="s">
        <v>1073</v>
      </c>
      <c r="AH872" s="676"/>
      <c r="AI872" s="685">
        <v>60</v>
      </c>
      <c r="AJ872" s="676" t="s">
        <v>3320</v>
      </c>
      <c r="AK872" s="696" t="s">
        <v>1149</v>
      </c>
      <c r="AL872" s="676">
        <v>77494</v>
      </c>
      <c r="AM872" s="676" t="s">
        <v>52</v>
      </c>
      <c r="AN872" s="676"/>
      <c r="AO872" s="676"/>
      <c r="AP872" s="688"/>
      <c r="AQ872" s="688" t="s">
        <v>37</v>
      </c>
      <c r="AR872" s="688"/>
      <c r="AS872" s="715"/>
      <c r="AT872" s="715"/>
      <c r="AU872" s="715"/>
      <c r="AV872" s="680">
        <v>0.46500000000000002</v>
      </c>
      <c r="AW872" s="721"/>
      <c r="AX872" s="721"/>
      <c r="AY872" s="721"/>
      <c r="AZ872" s="721"/>
      <c r="BA872" s="721"/>
      <c r="BB872" s="721"/>
      <c r="BC872" s="721"/>
      <c r="BD872" s="721"/>
      <c r="BE872" s="721"/>
      <c r="BF872" s="721"/>
      <c r="BG872" s="721"/>
      <c r="BH872" s="721"/>
      <c r="BI872" s="721"/>
      <c r="BJ872" s="721"/>
      <c r="BK872" s="721"/>
      <c r="BL872" s="721"/>
      <c r="BM872" s="721"/>
      <c r="BN872" s="721"/>
      <c r="BO872" s="721"/>
      <c r="BP872" s="721"/>
      <c r="BQ872" s="721"/>
      <c r="BR872" s="721"/>
      <c r="BS872" s="721"/>
      <c r="BT872" s="721"/>
      <c r="BU872" s="721"/>
      <c r="BV872" s="721"/>
      <c r="BW872" s="721"/>
      <c r="BX872" s="721"/>
      <c r="BY872" s="721"/>
      <c r="BZ872" s="721"/>
      <c r="CA872" s="721"/>
      <c r="CB872" s="721"/>
      <c r="CC872" s="721"/>
      <c r="CD872" s="721"/>
      <c r="CE872" s="721"/>
      <c r="CF872" s="721"/>
      <c r="CG872" s="721"/>
      <c r="CH872" s="721"/>
      <c r="CI872" s="721"/>
      <c r="CJ872" s="721"/>
      <c r="CK872" s="721"/>
      <c r="CL872" s="721"/>
      <c r="CM872" s="721"/>
      <c r="CN872" s="721"/>
      <c r="CO872" s="721"/>
      <c r="CP872" s="721"/>
      <c r="CQ872" s="721"/>
      <c r="CR872" s="721"/>
      <c r="CS872" s="721"/>
      <c r="CT872" s="721"/>
      <c r="CU872" s="721"/>
      <c r="CV872" s="721"/>
      <c r="CW872" s="721"/>
      <c r="CX872" s="721"/>
      <c r="CY872" s="721"/>
      <c r="CZ872" s="721"/>
      <c r="DA872" s="721"/>
      <c r="DB872" s="721"/>
      <c r="DC872" s="721"/>
      <c r="DD872" s="721"/>
      <c r="DE872" s="721"/>
      <c r="DF872" s="721"/>
      <c r="DG872" s="721"/>
      <c r="DH872" s="721"/>
      <c r="DI872" s="721"/>
      <c r="DJ872" s="721"/>
      <c r="DK872" s="721"/>
      <c r="DL872" s="721"/>
      <c r="DM872" s="721"/>
      <c r="DN872" s="721"/>
      <c r="DO872" s="721"/>
      <c r="DP872" s="721"/>
      <c r="DQ872" s="721"/>
      <c r="DR872" s="721"/>
      <c r="DS872" s="721"/>
      <c r="DT872" s="721"/>
      <c r="DU872" s="721"/>
      <c r="DV872" s="721"/>
      <c r="DW872" s="721"/>
      <c r="DX872" s="721"/>
      <c r="DY872" s="721"/>
      <c r="DZ872" s="721"/>
      <c r="EA872" s="721"/>
      <c r="EB872" s="721"/>
      <c r="EC872" s="721"/>
      <c r="ED872" s="721"/>
      <c r="EE872" s="721"/>
      <c r="EF872" s="721"/>
      <c r="EG872" s="721"/>
      <c r="EH872" s="721"/>
      <c r="EI872" s="721"/>
      <c r="EJ872" s="721"/>
      <c r="EK872" s="721"/>
      <c r="EL872" s="721"/>
      <c r="EM872" s="721"/>
      <c r="EN872" s="721"/>
      <c r="EO872" s="721"/>
      <c r="EP872" s="721"/>
      <c r="EQ872" s="721"/>
      <c r="ER872" s="721"/>
      <c r="ES872" s="721"/>
      <c r="ET872" s="721"/>
      <c r="EU872" s="721"/>
      <c r="EV872" s="721"/>
      <c r="EW872" s="721"/>
      <c r="EX872" s="721"/>
      <c r="EY872" s="721"/>
      <c r="EZ872" s="721"/>
      <c r="FA872" s="721"/>
      <c r="FB872" s="721"/>
      <c r="FC872" s="721"/>
      <c r="FD872" s="721"/>
      <c r="FE872" s="721"/>
      <c r="FF872" s="721"/>
      <c r="FG872" s="721"/>
      <c r="FH872" s="721"/>
      <c r="FI872" s="721"/>
      <c r="FJ872" s="721"/>
      <c r="FK872" s="721"/>
      <c r="FL872" s="721"/>
      <c r="FM872" s="721"/>
      <c r="FN872" s="721"/>
      <c r="FO872" s="721"/>
      <c r="FP872" s="721"/>
      <c r="FQ872" s="721"/>
      <c r="FR872" s="721"/>
      <c r="FS872" s="721"/>
      <c r="FT872" s="721"/>
      <c r="FU872" s="721"/>
      <c r="FV872" s="721"/>
      <c r="FW872" s="721"/>
      <c r="FX872" s="721"/>
      <c r="FY872" s="721"/>
      <c r="FZ872" s="721"/>
      <c r="GA872" s="721"/>
      <c r="GB872" s="721"/>
      <c r="GC872" s="721"/>
      <c r="GD872" s="721"/>
      <c r="GE872" s="721"/>
      <c r="GF872" s="721"/>
      <c r="GG872" s="721"/>
      <c r="GH872" s="721"/>
      <c r="GI872" s="721"/>
      <c r="GJ872" s="721"/>
      <c r="GK872" s="721"/>
      <c r="GL872" s="721"/>
      <c r="GM872" s="721"/>
      <c r="GN872" s="721"/>
      <c r="GO872" s="721"/>
      <c r="GP872" s="721"/>
      <c r="GQ872" s="721"/>
      <c r="GR872" s="721"/>
      <c r="GS872" s="721"/>
      <c r="GT872" s="721"/>
      <c r="GU872" s="721"/>
      <c r="GV872" s="721"/>
      <c r="GW872" s="721"/>
      <c r="GX872" s="721"/>
      <c r="GY872" s="721"/>
      <c r="GZ872" s="721"/>
      <c r="HA872" s="721"/>
      <c r="HB872" s="721"/>
      <c r="HC872" s="721"/>
      <c r="HD872" s="721"/>
      <c r="HE872" s="721"/>
      <c r="HF872" s="721"/>
      <c r="HG872" s="721"/>
      <c r="HH872" s="721"/>
      <c r="HI872" s="721"/>
      <c r="HJ872" s="721"/>
      <c r="HK872" s="721"/>
      <c r="HL872" s="721"/>
      <c r="HM872" s="721"/>
      <c r="HN872" s="721"/>
      <c r="HO872" s="721"/>
      <c r="HP872" s="721"/>
      <c r="HQ872" s="721"/>
      <c r="HR872" s="721"/>
      <c r="HS872" s="721"/>
      <c r="HT872" s="721"/>
      <c r="HU872" s="721"/>
      <c r="HV872" s="721"/>
      <c r="HW872" s="721"/>
      <c r="HX872" s="721"/>
      <c r="HY872" s="721"/>
      <c r="HZ872" s="721"/>
      <c r="IA872" s="721"/>
      <c r="IB872" s="721"/>
      <c r="IC872" s="721"/>
      <c r="ID872" s="721"/>
      <c r="IE872" s="721"/>
      <c r="IF872" s="721"/>
      <c r="IG872" s="721"/>
      <c r="IH872" s="721"/>
      <c r="II872" s="721"/>
      <c r="IJ872" s="721"/>
      <c r="IK872" s="721"/>
      <c r="IL872" s="721"/>
      <c r="IM872" s="721"/>
      <c r="IN872" s="721"/>
      <c r="IO872" s="721"/>
      <c r="IP872" s="721"/>
      <c r="IQ872" s="721"/>
      <c r="IR872" s="721"/>
      <c r="IS872" s="721"/>
      <c r="IT872" s="721"/>
      <c r="IU872" s="721"/>
      <c r="IV872" s="721"/>
      <c r="IW872" s="721"/>
      <c r="IX872" s="721"/>
      <c r="IY872" s="721"/>
      <c r="IZ872" s="721"/>
      <c r="JA872" s="721"/>
      <c r="JB872" s="721"/>
      <c r="JC872" s="721"/>
      <c r="JD872" s="721"/>
      <c r="JE872" s="721"/>
      <c r="JF872" s="721"/>
      <c r="JG872" s="721"/>
      <c r="JH872" s="721"/>
      <c r="JI872" s="721"/>
      <c r="JJ872" s="721"/>
      <c r="JK872" s="721"/>
      <c r="JL872" s="721"/>
      <c r="JM872" s="721"/>
      <c r="JN872" s="721"/>
      <c r="JO872" s="721"/>
      <c r="JP872" s="721"/>
      <c r="JQ872" s="721"/>
      <c r="JR872" s="721"/>
      <c r="JS872" s="721"/>
      <c r="JT872" s="721"/>
      <c r="JU872" s="721"/>
      <c r="JV872" s="721"/>
      <c r="JW872" s="721"/>
      <c r="JX872" s="721"/>
      <c r="JY872" s="721"/>
      <c r="JZ872" s="721"/>
      <c r="KA872" s="721"/>
      <c r="KB872" s="721"/>
      <c r="KC872" s="721"/>
      <c r="KD872" s="721"/>
      <c r="KE872" s="721"/>
      <c r="KF872" s="721"/>
      <c r="KG872" s="721"/>
      <c r="KH872" s="721"/>
      <c r="KI872" s="721"/>
      <c r="KJ872" s="721"/>
      <c r="KK872" s="721"/>
      <c r="KL872" s="721"/>
      <c r="KM872" s="721"/>
      <c r="KN872" s="721"/>
      <c r="KO872" s="721"/>
      <c r="KP872" s="721"/>
      <c r="KQ872" s="721"/>
      <c r="KR872" s="721"/>
      <c r="KS872" s="721"/>
      <c r="KT872" s="721"/>
      <c r="KU872" s="721"/>
      <c r="KV872" s="721"/>
      <c r="KW872" s="721"/>
      <c r="KX872" s="721"/>
      <c r="KY872" s="721"/>
      <c r="KZ872" s="721"/>
      <c r="LA872" s="721"/>
      <c r="LB872" s="721"/>
      <c r="LC872" s="721"/>
      <c r="LD872" s="721"/>
      <c r="LE872" s="721"/>
      <c r="LF872" s="721"/>
      <c r="LG872" s="721"/>
      <c r="LH872" s="721"/>
      <c r="LI872" s="721"/>
      <c r="LJ872" s="721"/>
      <c r="LK872" s="721"/>
      <c r="LL872" s="721"/>
      <c r="LM872" s="721"/>
      <c r="LN872" s="721"/>
      <c r="LO872" s="721"/>
      <c r="LP872" s="721"/>
      <c r="LQ872" s="721"/>
      <c r="LR872" s="721"/>
      <c r="LS872" s="721"/>
      <c r="LT872" s="721"/>
      <c r="LU872" s="721"/>
      <c r="LV872" s="721"/>
      <c r="LW872" s="721"/>
      <c r="LX872" s="721"/>
      <c r="LY872" s="721"/>
      <c r="LZ872" s="721"/>
      <c r="MA872" s="721"/>
      <c r="MB872" s="721"/>
      <c r="MC872" s="721"/>
      <c r="MD872" s="721"/>
      <c r="ME872" s="721"/>
      <c r="MF872" s="721"/>
      <c r="MG872" s="721"/>
      <c r="MH872" s="721"/>
      <c r="MI872" s="721"/>
      <c r="MJ872" s="721"/>
      <c r="MK872" s="721"/>
      <c r="ML872" s="721"/>
      <c r="MM872" s="721"/>
      <c r="MN872" s="721"/>
      <c r="MO872" s="721"/>
      <c r="MP872" s="721"/>
      <c r="MQ872" s="721"/>
      <c r="MR872" s="721"/>
      <c r="MS872" s="721"/>
      <c r="MT872" s="721"/>
      <c r="MU872" s="721"/>
      <c r="MV872" s="721"/>
      <c r="MW872" s="721"/>
      <c r="MX872" s="721"/>
      <c r="MY872" s="721"/>
      <c r="MZ872" s="721"/>
      <c r="NA872" s="721"/>
      <c r="NB872" s="721"/>
      <c r="NC872" s="721"/>
      <c r="ND872" s="721"/>
      <c r="NE872" s="721"/>
      <c r="NF872" s="721"/>
      <c r="NG872" s="721"/>
      <c r="NH872" s="721"/>
      <c r="NI872" s="721"/>
      <c r="NJ872" s="721"/>
      <c r="NK872" s="721"/>
      <c r="NL872" s="721"/>
      <c r="NM872" s="721"/>
      <c r="NN872" s="721"/>
      <c r="NO872" s="721"/>
      <c r="NP872" s="721"/>
      <c r="NQ872" s="721"/>
      <c r="NR872" s="721"/>
      <c r="NS872" s="721"/>
      <c r="NT872" s="721"/>
      <c r="NU872" s="721"/>
      <c r="NV872" s="721"/>
      <c r="NW872" s="721"/>
      <c r="NX872" s="721"/>
      <c r="NY872" s="721"/>
      <c r="NZ872" s="721"/>
      <c r="OA872" s="721"/>
      <c r="OB872" s="721"/>
      <c r="OC872" s="721"/>
      <c r="OD872" s="721"/>
      <c r="OE872" s="721"/>
      <c r="OF872" s="721"/>
      <c r="OG872" s="721"/>
      <c r="OH872" s="721"/>
      <c r="OI872" s="721"/>
      <c r="OJ872" s="721"/>
      <c r="OK872" s="721"/>
      <c r="OL872" s="721"/>
      <c r="OM872" s="721"/>
      <c r="ON872" s="721"/>
      <c r="OO872" s="721"/>
      <c r="OP872" s="721"/>
      <c r="OQ872" s="721"/>
      <c r="OR872" s="721"/>
      <c r="OS872" s="721"/>
      <c r="OT872" s="721"/>
      <c r="OU872" s="721"/>
      <c r="OV872" s="721"/>
      <c r="OW872" s="721"/>
      <c r="OX872" s="721"/>
      <c r="OY872" s="721"/>
      <c r="OZ872" s="721"/>
      <c r="PA872" s="721"/>
      <c r="PB872" s="721"/>
      <c r="PC872" s="721"/>
      <c r="PD872" s="721"/>
      <c r="PE872" s="721"/>
      <c r="PF872" s="721"/>
      <c r="PG872" s="721"/>
      <c r="PH872" s="721"/>
      <c r="PI872" s="721"/>
      <c r="PJ872" s="721"/>
      <c r="PK872" s="721"/>
      <c r="PL872" s="721"/>
      <c r="PM872" s="721"/>
      <c r="PN872" s="721"/>
      <c r="PO872" s="721"/>
      <c r="PP872" s="721"/>
      <c r="PQ872" s="721"/>
      <c r="PR872" s="721"/>
      <c r="PS872" s="721"/>
      <c r="PT872" s="721"/>
      <c r="PU872" s="721"/>
      <c r="PV872" s="721"/>
      <c r="PW872" s="721"/>
      <c r="PX872" s="721"/>
      <c r="PY872" s="721"/>
      <c r="PZ872" s="721"/>
      <c r="QA872" s="721"/>
      <c r="QB872" s="721"/>
      <c r="QC872" s="721"/>
      <c r="QD872" s="721"/>
      <c r="QE872" s="721"/>
      <c r="QF872" s="721"/>
      <c r="QG872" s="721"/>
      <c r="QH872" s="721"/>
      <c r="QI872" s="721"/>
      <c r="QJ872" s="721"/>
      <c r="QK872" s="721"/>
      <c r="QL872" s="721"/>
      <c r="QM872" s="721"/>
      <c r="QN872" s="721"/>
      <c r="QO872" s="721"/>
      <c r="QP872" s="721"/>
      <c r="QQ872" s="721"/>
      <c r="QR872" s="721"/>
      <c r="QS872" s="721"/>
      <c r="QT872" s="721"/>
      <c r="QU872" s="721"/>
      <c r="QV872" s="721"/>
      <c r="QW872" s="721"/>
      <c r="QX872" s="721"/>
      <c r="QY872" s="721"/>
      <c r="QZ872" s="721"/>
      <c r="RA872" s="721"/>
      <c r="RB872" s="721"/>
      <c r="RC872" s="721"/>
      <c r="RD872" s="721"/>
      <c r="RE872" s="721"/>
      <c r="RF872" s="721"/>
      <c r="RG872" s="721"/>
      <c r="RH872" s="721"/>
      <c r="RI872" s="721"/>
      <c r="RJ872" s="721"/>
      <c r="RK872" s="721"/>
      <c r="RL872" s="721"/>
      <c r="RM872" s="721"/>
      <c r="RN872" s="721"/>
      <c r="RO872" s="721"/>
      <c r="RP872" s="721"/>
      <c r="RQ872" s="721"/>
      <c r="RR872" s="721"/>
      <c r="RS872" s="721"/>
      <c r="RT872" s="721"/>
      <c r="RU872" s="721"/>
      <c r="RV872" s="721"/>
      <c r="RW872" s="721"/>
      <c r="RX872" s="721"/>
      <c r="RY872" s="721"/>
      <c r="RZ872" s="721"/>
      <c r="SA872" s="721"/>
      <c r="SB872" s="721"/>
      <c r="SC872" s="721"/>
      <c r="SD872" s="721"/>
      <c r="SE872" s="721"/>
      <c r="SF872" s="721"/>
      <c r="SG872" s="721"/>
      <c r="SH872" s="721"/>
      <c r="SI872" s="721"/>
      <c r="SJ872" s="721"/>
      <c r="SK872" s="721"/>
      <c r="SL872" s="721"/>
      <c r="SM872" s="721"/>
      <c r="SN872" s="721"/>
      <c r="SO872" s="721"/>
      <c r="SP872" s="721"/>
      <c r="SQ872" s="721"/>
      <c r="SR872" s="721"/>
      <c r="SS872" s="721"/>
      <c r="ST872" s="721"/>
      <c r="SU872" s="721"/>
      <c r="SV872" s="721"/>
      <c r="SW872" s="721"/>
      <c r="SX872" s="721"/>
      <c r="SY872" s="721"/>
      <c r="SZ872" s="721"/>
      <c r="TA872" s="721"/>
      <c r="TB872" s="721"/>
      <c r="TC872" s="721"/>
      <c r="TD872" s="721"/>
      <c r="TE872" s="721"/>
      <c r="TF872" s="721"/>
      <c r="TG872" s="721"/>
      <c r="TH872" s="721"/>
      <c r="TI872" s="721"/>
      <c r="TJ872" s="721"/>
      <c r="TK872" s="721"/>
      <c r="TL872" s="721"/>
      <c r="TM872" s="721"/>
      <c r="TN872" s="721"/>
      <c r="TO872" s="721"/>
      <c r="TP872" s="721"/>
      <c r="TQ872" s="721"/>
      <c r="TR872" s="721"/>
      <c r="TS872" s="721"/>
      <c r="TT872" s="721"/>
      <c r="TU872" s="721"/>
      <c r="TV872" s="721"/>
      <c r="TW872" s="721"/>
      <c r="TX872" s="721"/>
      <c r="TY872" s="721"/>
      <c r="TZ872" s="721"/>
      <c r="UA872" s="721"/>
      <c r="UB872" s="721"/>
      <c r="UC872" s="721"/>
      <c r="UD872" s="721"/>
      <c r="UE872" s="721"/>
      <c r="UF872" s="721"/>
      <c r="UG872" s="721"/>
      <c r="UH872" s="721"/>
      <c r="UI872" s="721"/>
      <c r="UJ872" s="721"/>
      <c r="UK872" s="721"/>
      <c r="UL872" s="721"/>
      <c r="UM872" s="721"/>
      <c r="UN872" s="721"/>
      <c r="UO872" s="721"/>
      <c r="UP872" s="721"/>
      <c r="UQ872" s="721"/>
      <c r="UR872" s="721"/>
      <c r="US872" s="721"/>
      <c r="UT872" s="721"/>
      <c r="UU872" s="721"/>
      <c r="UV872" s="721"/>
      <c r="UW872" s="721"/>
      <c r="UX872" s="721"/>
      <c r="UY872" s="721"/>
      <c r="UZ872" s="721"/>
      <c r="VA872" s="721"/>
      <c r="VB872" s="721"/>
      <c r="VC872" s="721"/>
      <c r="VD872" s="721"/>
      <c r="VE872" s="721"/>
      <c r="VF872" s="721"/>
      <c r="VG872" s="721"/>
      <c r="VH872" s="721"/>
      <c r="VI872" s="721"/>
      <c r="VJ872" s="721"/>
      <c r="VK872" s="721"/>
      <c r="VL872" s="721"/>
      <c r="VM872" s="721"/>
      <c r="VN872" s="721"/>
      <c r="VO872" s="721"/>
      <c r="VP872" s="721"/>
      <c r="VQ872" s="721"/>
      <c r="VR872" s="721"/>
      <c r="VS872" s="721"/>
      <c r="VT872" s="721"/>
      <c r="VU872" s="721"/>
      <c r="VV872" s="721"/>
      <c r="VW872" s="721"/>
      <c r="VX872" s="721"/>
      <c r="VY872" s="721"/>
      <c r="VZ872" s="721"/>
      <c r="WA872" s="721"/>
      <c r="WB872" s="721"/>
      <c r="WC872" s="721"/>
      <c r="WD872" s="721"/>
      <c r="WE872" s="721"/>
      <c r="WF872" s="721"/>
      <c r="WG872" s="721"/>
      <c r="WH872" s="721"/>
      <c r="WI872" s="721"/>
      <c r="WJ872" s="721"/>
      <c r="WK872" s="721"/>
      <c r="WL872" s="721"/>
      <c r="WM872" s="721"/>
      <c r="WN872" s="721"/>
      <c r="WO872" s="721"/>
      <c r="WP872" s="721"/>
      <c r="WQ872" s="721"/>
      <c r="WR872" s="721"/>
      <c r="WS872" s="721"/>
      <c r="WT872" s="721"/>
      <c r="WU872" s="721"/>
      <c r="WV872" s="721"/>
      <c r="WW872" s="721"/>
      <c r="WX872" s="721"/>
      <c r="WY872" s="721"/>
      <c r="WZ872" s="721"/>
      <c r="XA872" s="721"/>
      <c r="XB872" s="721"/>
      <c r="XC872" s="721"/>
      <c r="XD872" s="721"/>
      <c r="XE872" s="721"/>
      <c r="XF872" s="721"/>
      <c r="XG872" s="721"/>
      <c r="XH872" s="721"/>
      <c r="XI872" s="721"/>
      <c r="XJ872" s="721"/>
      <c r="XK872" s="721"/>
      <c r="XL872" s="721"/>
      <c r="XM872" s="721"/>
      <c r="XN872" s="721"/>
      <c r="XO872" s="721"/>
      <c r="XP872" s="721"/>
      <c r="XQ872" s="721"/>
      <c r="XR872" s="721"/>
      <c r="XS872" s="721"/>
      <c r="XT872" s="721"/>
      <c r="XU872" s="721"/>
      <c r="XV872" s="721"/>
      <c r="XW872" s="721"/>
      <c r="XX872" s="721"/>
      <c r="XY872" s="721"/>
      <c r="XZ872" s="721"/>
      <c r="YA872" s="721"/>
      <c r="YB872" s="721"/>
      <c r="YC872" s="721"/>
      <c r="YD872" s="721"/>
      <c r="YE872" s="721"/>
      <c r="YF872" s="721"/>
      <c r="YG872" s="721"/>
      <c r="YH872" s="721"/>
      <c r="YI872" s="721"/>
      <c r="YJ872" s="721"/>
      <c r="YK872" s="721"/>
      <c r="YL872" s="721"/>
      <c r="YM872" s="721"/>
      <c r="YN872" s="721"/>
      <c r="YO872" s="721"/>
      <c r="YP872" s="721"/>
      <c r="YQ872" s="721"/>
      <c r="YR872" s="721"/>
      <c r="YS872" s="721"/>
      <c r="YT872" s="721"/>
      <c r="YU872" s="721"/>
      <c r="YV872" s="721"/>
      <c r="YW872" s="721"/>
      <c r="YX872" s="721"/>
      <c r="YY872" s="721"/>
      <c r="YZ872" s="721"/>
      <c r="ZA872" s="721"/>
      <c r="ZB872" s="721"/>
      <c r="ZC872" s="721"/>
      <c r="ZD872" s="721"/>
      <c r="ZE872" s="721"/>
      <c r="ZF872" s="721"/>
      <c r="ZG872" s="721"/>
      <c r="ZH872" s="721"/>
      <c r="ZI872" s="721"/>
      <c r="ZJ872" s="721"/>
      <c r="ZK872" s="721"/>
      <c r="ZL872" s="721"/>
      <c r="ZM872" s="721"/>
      <c r="ZN872" s="721"/>
      <c r="ZO872" s="721"/>
      <c r="ZP872" s="721"/>
      <c r="ZQ872" s="721"/>
      <c r="ZR872" s="721"/>
      <c r="ZS872" s="721"/>
      <c r="ZT872" s="721"/>
      <c r="ZU872" s="721"/>
      <c r="ZV872" s="721"/>
      <c r="ZW872" s="721"/>
      <c r="ZX872" s="721"/>
      <c r="ZY872" s="721"/>
      <c r="ZZ872" s="721"/>
      <c r="AAA872" s="721"/>
      <c r="AAB872" s="721"/>
      <c r="AAC872" s="721"/>
      <c r="AAD872" s="721"/>
      <c r="AAE872" s="721"/>
      <c r="AAF872" s="721"/>
      <c r="AAG872" s="721"/>
      <c r="AAH872" s="721"/>
      <c r="AAI872" s="721"/>
      <c r="AAJ872" s="721"/>
      <c r="AAK872" s="721"/>
      <c r="AAL872" s="721"/>
      <c r="AAM872" s="721"/>
      <c r="AAN872" s="721"/>
      <c r="AAO872" s="721"/>
      <c r="AAP872" s="721"/>
      <c r="AAQ872" s="721"/>
      <c r="AAR872" s="721"/>
      <c r="AAS872" s="721"/>
      <c r="AAT872" s="721"/>
      <c r="AAU872" s="721"/>
      <c r="AAV872" s="721"/>
      <c r="AAW872" s="721"/>
      <c r="AAX872" s="721"/>
      <c r="AAY872" s="721"/>
      <c r="AAZ872" s="721"/>
      <c r="ABA872" s="721"/>
      <c r="ABB872" s="721"/>
      <c r="ABC872" s="721"/>
      <c r="ABD872" s="721"/>
      <c r="ABE872" s="721"/>
      <c r="ABF872" s="721"/>
      <c r="ABG872" s="721"/>
      <c r="ABH872" s="721"/>
      <c r="ABI872" s="721"/>
      <c r="ABJ872" s="721"/>
      <c r="ABK872" s="721"/>
      <c r="ABL872" s="721"/>
      <c r="ABM872" s="721"/>
      <c r="ABN872" s="721"/>
      <c r="ABO872" s="721"/>
      <c r="ABP872" s="721"/>
      <c r="ABQ872" s="721"/>
      <c r="ABR872" s="721"/>
      <c r="ABS872" s="721"/>
      <c r="ABT872" s="721"/>
      <c r="ABU872" s="721"/>
      <c r="ABV872" s="721"/>
      <c r="ABW872" s="721"/>
      <c r="ABX872" s="721"/>
      <c r="ABY872" s="721"/>
      <c r="ABZ872" s="721"/>
      <c r="ACA872" s="721"/>
      <c r="ACB872" s="721"/>
      <c r="ACC872" s="721"/>
      <c r="ACD872" s="721"/>
      <c r="ACE872" s="721"/>
      <c r="ACF872" s="721"/>
      <c r="ACG872" s="721"/>
      <c r="ACH872" s="721"/>
      <c r="ACI872" s="721"/>
      <c r="ACJ872" s="721"/>
      <c r="ACK872" s="721"/>
      <c r="ACL872" s="721"/>
      <c r="ACM872" s="721"/>
      <c r="ACN872" s="721"/>
      <c r="ACO872" s="721"/>
      <c r="ACP872" s="721"/>
      <c r="ACQ872" s="721"/>
      <c r="ACR872" s="721"/>
      <c r="ACS872" s="721"/>
      <c r="ACT872" s="721"/>
      <c r="ACU872" s="721"/>
      <c r="ACV872" s="721"/>
      <c r="ACW872" s="721"/>
      <c r="ACX872" s="721"/>
      <c r="ACY872" s="721"/>
      <c r="ACZ872" s="721"/>
      <c r="ADA872" s="721"/>
      <c r="ADB872" s="721"/>
      <c r="ADC872" s="721"/>
      <c r="ADD872" s="721"/>
      <c r="ADE872" s="721"/>
      <c r="ADF872" s="721"/>
      <c r="ADG872" s="721"/>
      <c r="ADH872" s="721"/>
      <c r="ADI872" s="721"/>
      <c r="ADJ872" s="721"/>
      <c r="ADK872" s="721"/>
      <c r="ADL872" s="721"/>
      <c r="ADM872" s="721"/>
      <c r="ADN872" s="721"/>
      <c r="ADO872" s="721"/>
      <c r="ADP872" s="721"/>
      <c r="ADQ872" s="721"/>
      <c r="ADR872" s="721"/>
      <c r="ADS872" s="721"/>
      <c r="ADT872" s="721"/>
      <c r="ADU872" s="721"/>
      <c r="ADV872" s="721"/>
      <c r="ADW872" s="721"/>
      <c r="ADX872" s="721"/>
      <c r="ADY872" s="721"/>
      <c r="ADZ872" s="721"/>
      <c r="AEA872" s="721"/>
      <c r="AEB872" s="721"/>
      <c r="AEC872" s="721"/>
      <c r="AED872" s="721"/>
      <c r="AEE872" s="721"/>
      <c r="AEF872" s="721"/>
      <c r="AEG872" s="721"/>
      <c r="AEH872" s="721"/>
      <c r="AEI872" s="721"/>
      <c r="AEJ872" s="721"/>
      <c r="AEK872" s="721"/>
      <c r="AEL872" s="721"/>
      <c r="AEM872" s="721"/>
      <c r="AEN872" s="721"/>
      <c r="AEO872" s="721"/>
      <c r="AEP872" s="721"/>
      <c r="AEQ872" s="721"/>
      <c r="AER872" s="721"/>
      <c r="AES872" s="721"/>
      <c r="AET872" s="721"/>
      <c r="AEU872" s="721"/>
      <c r="AEV872" s="721"/>
      <c r="AEW872" s="721"/>
      <c r="AEX872" s="721"/>
      <c r="AEY872" s="721"/>
      <c r="AEZ872" s="721"/>
      <c r="AFA872" s="721"/>
      <c r="AFB872" s="721"/>
      <c r="AFC872" s="721"/>
      <c r="AFD872" s="721"/>
      <c r="AFE872" s="721"/>
      <c r="AFF872" s="721"/>
      <c r="AFG872" s="721"/>
      <c r="AFH872" s="721"/>
      <c r="AFI872" s="721"/>
      <c r="AFJ872" s="721"/>
      <c r="AFK872" s="721"/>
      <c r="AFL872" s="721"/>
      <c r="AFM872" s="721"/>
      <c r="AFN872" s="721"/>
      <c r="AFO872" s="721"/>
      <c r="AFP872" s="721"/>
      <c r="AFQ872" s="721"/>
      <c r="AFR872" s="721"/>
      <c r="AFS872" s="721"/>
      <c r="AFT872" s="721"/>
      <c r="AFU872" s="721"/>
      <c r="AFV872" s="721"/>
      <c r="AFW872" s="721"/>
      <c r="AFX872" s="721"/>
      <c r="AFY872" s="721"/>
      <c r="AFZ872" s="721"/>
      <c r="AGA872" s="721"/>
      <c r="AGB872" s="721"/>
      <c r="AGC872" s="721"/>
      <c r="AGD872" s="721"/>
      <c r="AGE872" s="721"/>
      <c r="AGF872" s="721"/>
      <c r="AGG872" s="721"/>
      <c r="AGH872" s="721"/>
      <c r="AGI872" s="721"/>
      <c r="AGJ872" s="721"/>
      <c r="AGK872" s="721"/>
      <c r="AGL872" s="721"/>
      <c r="AGM872" s="721"/>
      <c r="AGN872" s="721"/>
      <c r="AGO872" s="721"/>
      <c r="AGP872" s="721"/>
      <c r="AGQ872" s="721"/>
      <c r="AGR872" s="721"/>
      <c r="AGS872" s="721"/>
      <c r="AGT872" s="721"/>
      <c r="AGU872" s="721"/>
      <c r="AGV872" s="721"/>
      <c r="AGW872" s="721"/>
      <c r="AGX872" s="721"/>
      <c r="AGY872" s="721"/>
      <c r="AGZ872" s="721"/>
      <c r="AHA872" s="721"/>
      <c r="AHB872" s="721"/>
      <c r="AHC872" s="721"/>
      <c r="AHD872" s="721"/>
      <c r="AHE872" s="721"/>
      <c r="AHF872" s="721"/>
      <c r="AHG872" s="721"/>
      <c r="AHH872" s="721"/>
      <c r="AHI872" s="721"/>
      <c r="AHJ872" s="721"/>
      <c r="AHK872" s="721"/>
      <c r="AHL872" s="721"/>
      <c r="AHM872" s="721"/>
      <c r="AHN872" s="721"/>
      <c r="AHO872" s="721"/>
      <c r="AHP872" s="721"/>
      <c r="AHQ872" s="721"/>
      <c r="AHR872" s="721"/>
      <c r="AHS872" s="721"/>
      <c r="AHT872" s="721"/>
      <c r="AHU872" s="721"/>
      <c r="AHV872" s="721"/>
      <c r="AHW872" s="721"/>
      <c r="AHX872" s="721"/>
      <c r="AHY872" s="721"/>
      <c r="AHZ872" s="721"/>
      <c r="AIA872" s="721"/>
      <c r="AIB872" s="721"/>
      <c r="AIC872" s="721"/>
      <c r="AID872" s="721"/>
      <c r="AIE872" s="721"/>
      <c r="AIF872" s="721"/>
      <c r="AIG872" s="721"/>
      <c r="AIH872" s="721"/>
      <c r="AII872" s="721"/>
      <c r="AIJ872" s="721"/>
      <c r="AIK872" s="721"/>
      <c r="AIL872" s="721"/>
      <c r="AIM872" s="721"/>
      <c r="AIN872" s="721"/>
      <c r="AIO872" s="721"/>
      <c r="AIP872" s="721"/>
      <c r="AIQ872" s="721"/>
      <c r="AIR872" s="721"/>
      <c r="AIS872" s="721"/>
      <c r="AIT872" s="721"/>
      <c r="AIU872" s="721"/>
      <c r="AIV872" s="721"/>
      <c r="AIW872" s="721"/>
      <c r="AIX872" s="721"/>
      <c r="AIY872" s="721"/>
      <c r="AIZ872" s="721"/>
      <c r="AJA872" s="721"/>
      <c r="AJB872" s="721"/>
      <c r="AJC872" s="721"/>
      <c r="AJD872" s="721"/>
      <c r="AJE872" s="721"/>
      <c r="AJF872" s="721"/>
      <c r="AJG872" s="721"/>
      <c r="AJH872" s="721"/>
      <c r="AJI872" s="721"/>
      <c r="AJJ872" s="721"/>
      <c r="AJK872" s="721"/>
      <c r="AJL872" s="721"/>
      <c r="AJM872" s="721"/>
      <c r="AJN872" s="721"/>
      <c r="AJO872" s="721"/>
      <c r="AJP872" s="721"/>
      <c r="AJQ872" s="721"/>
      <c r="AJR872" s="721"/>
      <c r="AJS872" s="721"/>
      <c r="AJT872" s="721"/>
      <c r="AJU872" s="721"/>
      <c r="AJV872" s="721"/>
      <c r="AJW872" s="721"/>
      <c r="AJX872" s="721"/>
      <c r="AJY872" s="721"/>
      <c r="AJZ872" s="721"/>
      <c r="AKA872" s="721"/>
      <c r="AKB872" s="721"/>
      <c r="AKC872" s="721"/>
      <c r="AKD872" s="721"/>
      <c r="AKE872" s="721"/>
      <c r="AKF872" s="721"/>
      <c r="AKG872" s="721"/>
      <c r="AKH872" s="721"/>
      <c r="AKI872" s="721"/>
      <c r="AKJ872" s="721"/>
      <c r="AKK872" s="721"/>
      <c r="AKL872" s="721"/>
      <c r="AKM872" s="721"/>
      <c r="AKN872" s="721"/>
      <c r="AKO872" s="721"/>
      <c r="AKP872" s="721"/>
      <c r="AKQ872" s="721"/>
      <c r="AKR872" s="721"/>
      <c r="AKS872" s="721"/>
      <c r="AKT872" s="721"/>
      <c r="AKU872" s="721"/>
      <c r="AKV872" s="721"/>
      <c r="AKW872" s="721"/>
      <c r="AKX872" s="721"/>
      <c r="AKY872" s="721"/>
      <c r="AKZ872" s="721"/>
      <c r="ALA872" s="721"/>
      <c r="ALB872" s="721"/>
      <c r="ALC872" s="721"/>
      <c r="ALD872" s="721"/>
      <c r="ALE872" s="721"/>
      <c r="ALF872" s="721"/>
      <c r="ALG872" s="721"/>
      <c r="ALH872" s="721"/>
      <c r="ALI872" s="721"/>
      <c r="ALJ872" s="721"/>
      <c r="ALK872" s="721"/>
      <c r="ALL872" s="721"/>
      <c r="ALM872" s="721"/>
      <c r="ALN872" s="721"/>
      <c r="ALO872" s="721"/>
      <c r="ALP872" s="721"/>
      <c r="ALQ872" s="721"/>
      <c r="ALR872" s="721"/>
      <c r="ALS872" s="721"/>
      <c r="ALT872" s="721"/>
      <c r="ALU872" s="721"/>
      <c r="ALV872" s="721"/>
      <c r="ALW872" s="721"/>
      <c r="ALX872" s="721"/>
      <c r="ALY872" s="721"/>
      <c r="ALZ872" s="721"/>
      <c r="AMA872" s="721"/>
      <c r="AMB872" s="721"/>
      <c r="AMC872" s="721"/>
      <c r="AMD872" s="721"/>
      <c r="AME872" s="721"/>
      <c r="AMF872" s="721"/>
      <c r="AMG872" s="721"/>
      <c r="AMH872" s="721"/>
      <c r="AMI872" s="721"/>
      <c r="AMJ872" s="721"/>
      <c r="AMK872" s="721"/>
      <c r="AML872" s="721"/>
      <c r="AMM872" s="721"/>
      <c r="AMN872" s="721"/>
      <c r="AMO872" s="721"/>
      <c r="AMP872" s="721"/>
      <c r="AMQ872" s="721"/>
      <c r="AMR872" s="721"/>
      <c r="AMS872" s="721"/>
      <c r="AMT872" s="721"/>
      <c r="AMU872" s="721"/>
      <c r="AMV872" s="721"/>
      <c r="AMW872" s="721"/>
      <c r="AMX872" s="721"/>
      <c r="AMY872" s="721"/>
      <c r="AMZ872" s="721"/>
      <c r="ANA872" s="721"/>
      <c r="ANB872" s="721"/>
      <c r="ANC872" s="721"/>
      <c r="AND872" s="721"/>
      <c r="ANE872" s="721"/>
      <c r="ANF872" s="721"/>
      <c r="ANG872" s="721"/>
      <c r="ANH872" s="721"/>
      <c r="ANI872" s="721"/>
      <c r="ANJ872" s="721"/>
      <c r="ANK872" s="721"/>
      <c r="ANL872" s="721"/>
      <c r="ANM872" s="721"/>
      <c r="ANN872" s="721"/>
      <c r="ANO872" s="721"/>
      <c r="ANP872" s="721"/>
      <c r="ANQ872" s="721"/>
      <c r="ANR872" s="721"/>
      <c r="ANS872" s="721"/>
      <c r="ANT872" s="721"/>
      <c r="ANU872" s="721"/>
      <c r="ANV872" s="721"/>
      <c r="ANW872" s="721"/>
      <c r="ANX872" s="721"/>
      <c r="ANY872" s="721"/>
      <c r="ANZ872" s="721"/>
      <c r="AOA872" s="721"/>
      <c r="AOB872" s="721"/>
      <c r="AOC872" s="721"/>
      <c r="AOD872" s="721"/>
      <c r="AOE872" s="721"/>
      <c r="AOF872" s="721"/>
      <c r="AOG872" s="721"/>
      <c r="AOH872" s="721"/>
      <c r="AOI872" s="721"/>
      <c r="AOJ872" s="721"/>
      <c r="AOK872" s="721"/>
      <c r="AOL872" s="721"/>
      <c r="AOM872" s="721"/>
      <c r="AON872" s="721"/>
      <c r="AOO872" s="721"/>
      <c r="AOP872" s="721"/>
      <c r="AOQ872" s="721"/>
      <c r="AOR872" s="721"/>
      <c r="AOS872" s="721"/>
      <c r="AOT872" s="721"/>
      <c r="AOU872" s="721"/>
      <c r="AOV872" s="721"/>
      <c r="AOW872" s="721"/>
      <c r="AOX872" s="721"/>
      <c r="AOY872" s="721"/>
      <c r="AOZ872" s="721"/>
      <c r="APA872" s="721"/>
      <c r="APB872" s="721"/>
      <c r="APC872" s="721"/>
      <c r="APD872" s="721"/>
      <c r="APE872" s="721"/>
      <c r="APF872" s="721"/>
      <c r="APG872" s="721"/>
      <c r="APH872" s="721"/>
      <c r="API872" s="721"/>
      <c r="APJ872" s="721"/>
      <c r="APK872" s="721"/>
      <c r="APL872" s="721"/>
      <c r="APM872" s="721"/>
      <c r="APN872" s="721"/>
      <c r="APO872" s="721"/>
      <c r="APP872" s="721"/>
      <c r="APQ872" s="721"/>
      <c r="APR872" s="721"/>
      <c r="APS872" s="721"/>
      <c r="APT872" s="721"/>
      <c r="APU872" s="721"/>
      <c r="APV872" s="721"/>
      <c r="APW872" s="721"/>
      <c r="APX872" s="721"/>
      <c r="APY872" s="721"/>
      <c r="APZ872" s="721"/>
      <c r="AQA872" s="721"/>
      <c r="AQB872" s="721"/>
      <c r="AQC872" s="721"/>
      <c r="AQD872" s="721"/>
      <c r="AQE872" s="721"/>
      <c r="AQF872" s="721"/>
      <c r="AQG872" s="721"/>
      <c r="AQH872" s="721"/>
      <c r="AQI872" s="721"/>
      <c r="AQJ872" s="721"/>
      <c r="AQK872" s="721"/>
      <c r="AQL872" s="721"/>
      <c r="AQM872" s="721"/>
      <c r="AQN872" s="721"/>
      <c r="AQO872" s="721"/>
      <c r="AQP872" s="721"/>
      <c r="AQQ872" s="721"/>
      <c r="AQR872" s="721"/>
      <c r="AQS872" s="721"/>
      <c r="AQT872" s="721"/>
      <c r="AQU872" s="721"/>
      <c r="AQV872" s="721"/>
      <c r="AQW872" s="721"/>
      <c r="AQX872" s="721"/>
      <c r="AQY872" s="721"/>
      <c r="AQZ872" s="721"/>
      <c r="ARA872" s="721"/>
      <c r="ARB872" s="721"/>
      <c r="ARC872" s="721"/>
      <c r="ARD872" s="721"/>
      <c r="ARE872" s="721"/>
      <c r="ARF872" s="721"/>
      <c r="ARG872" s="721"/>
      <c r="ARH872" s="721"/>
      <c r="ARI872" s="721"/>
      <c r="ARJ872" s="721"/>
      <c r="ARK872" s="721"/>
      <c r="ARL872" s="721"/>
      <c r="ARM872" s="721"/>
      <c r="ARN872" s="721"/>
      <c r="ARO872" s="721"/>
      <c r="ARP872" s="721"/>
      <c r="ARQ872" s="721"/>
      <c r="ARR872" s="721"/>
      <c r="ARS872" s="721"/>
      <c r="ART872" s="721"/>
      <c r="ARU872" s="721"/>
      <c r="ARV872" s="721"/>
      <c r="ARW872" s="721"/>
      <c r="ARX872" s="721"/>
      <c r="ARY872" s="721"/>
      <c r="ARZ872" s="721"/>
      <c r="ASA872" s="721"/>
      <c r="ASB872" s="721"/>
      <c r="ASC872" s="721"/>
      <c r="ASD872" s="721"/>
      <c r="ASE872" s="721"/>
      <c r="ASF872" s="721"/>
      <c r="ASG872" s="721"/>
      <c r="ASH872" s="721"/>
      <c r="ASI872" s="721"/>
      <c r="ASJ872" s="721"/>
      <c r="ASK872" s="721"/>
      <c r="ASL872" s="721"/>
      <c r="ASM872" s="721"/>
      <c r="ASN872" s="721"/>
      <c r="ASO872" s="721"/>
      <c r="ASP872" s="721"/>
      <c r="ASQ872" s="721"/>
      <c r="ASR872" s="721"/>
      <c r="ASS872" s="721"/>
      <c r="AST872" s="721"/>
      <c r="ASU872" s="721"/>
      <c r="ASV872" s="721"/>
      <c r="ASW872" s="721"/>
      <c r="ASX872" s="721"/>
      <c r="ASY872" s="721"/>
      <c r="ASZ872" s="721"/>
      <c r="ATA872" s="721"/>
      <c r="ATB872" s="721"/>
      <c r="ATC872" s="721"/>
      <c r="ATD872" s="721"/>
      <c r="ATE872" s="721"/>
      <c r="ATF872" s="721"/>
      <c r="ATG872" s="721"/>
      <c r="ATH872" s="721"/>
      <c r="ATI872" s="721"/>
      <c r="ATJ872" s="721"/>
      <c r="ATK872" s="721"/>
      <c r="ATL872" s="721"/>
      <c r="ATM872" s="721"/>
      <c r="ATN872" s="721"/>
      <c r="ATO872" s="721"/>
      <c r="ATP872" s="721"/>
      <c r="ATQ872" s="721"/>
      <c r="ATR872" s="721"/>
      <c r="ATS872" s="721"/>
      <c r="ATT872" s="721"/>
      <c r="ATU872" s="721"/>
      <c r="ATV872" s="721"/>
      <c r="ATW872" s="721"/>
      <c r="ATX872" s="721"/>
      <c r="ATY872" s="721"/>
      <c r="ATZ872" s="721"/>
      <c r="AUA872" s="721"/>
      <c r="AUB872" s="721"/>
      <c r="AUC872" s="721"/>
      <c r="AUD872" s="721"/>
      <c r="AUE872" s="721"/>
      <c r="AUF872" s="721"/>
      <c r="AUG872" s="721"/>
      <c r="AUH872" s="721"/>
      <c r="AUI872" s="721"/>
      <c r="AUJ872" s="721"/>
      <c r="AUK872" s="721"/>
      <c r="AUL872" s="721"/>
      <c r="AUM872" s="721"/>
      <c r="AUN872" s="721"/>
      <c r="AUO872" s="721"/>
      <c r="AUP872" s="721"/>
      <c r="AUQ872" s="721"/>
      <c r="AUR872" s="721"/>
      <c r="AUS872" s="721"/>
      <c r="AUT872" s="721"/>
      <c r="AUU872" s="721"/>
      <c r="AUV872" s="721"/>
      <c r="AUW872" s="721"/>
      <c r="AUX872" s="721"/>
      <c r="AUY872" s="721"/>
      <c r="AUZ872" s="721"/>
      <c r="AVA872" s="721"/>
      <c r="AVB872" s="721"/>
      <c r="AVC872" s="721"/>
      <c r="AVD872" s="721"/>
      <c r="AVE872" s="721"/>
      <c r="AVF872" s="721"/>
      <c r="AVG872" s="721"/>
      <c r="AVH872" s="721"/>
      <c r="AVI872" s="721"/>
      <c r="AVJ872" s="721"/>
      <c r="AVK872" s="721"/>
    </row>
    <row r="873" spans="1:1259">
      <c r="A873" s="716"/>
      <c r="B873" s="723">
        <v>44635</v>
      </c>
      <c r="C873" s="723"/>
      <c r="D873" s="714" t="s">
        <v>3247</v>
      </c>
      <c r="E873" s="703" t="s">
        <v>3419</v>
      </c>
      <c r="F873" s="703"/>
      <c r="G873" s="703">
        <v>2022</v>
      </c>
      <c r="H873" s="703"/>
      <c r="I873" s="698" t="s">
        <v>1699</v>
      </c>
      <c r="J873" s="704"/>
      <c r="K873" s="705" t="s">
        <v>4929</v>
      </c>
      <c r="L873" s="703" t="s">
        <v>3319</v>
      </c>
      <c r="M873" s="706">
        <v>44635</v>
      </c>
      <c r="N873" s="706">
        <v>44743</v>
      </c>
      <c r="O873" s="706"/>
      <c r="P873" s="704"/>
      <c r="Q873" s="704"/>
      <c r="R873" s="704"/>
      <c r="S873" s="703" t="s">
        <v>3515</v>
      </c>
      <c r="T873" s="703">
        <v>60</v>
      </c>
      <c r="U873" s="703"/>
      <c r="V873" s="703" t="s">
        <v>973</v>
      </c>
      <c r="W873" s="703">
        <v>400</v>
      </c>
      <c r="X873" s="707">
        <v>768</v>
      </c>
      <c r="Y873" s="539">
        <f t="shared" si="39"/>
        <v>307200</v>
      </c>
      <c r="Z873" s="680">
        <v>0.55000000000000004</v>
      </c>
      <c r="AA873" s="681">
        <f t="shared" si="40"/>
        <v>168960</v>
      </c>
      <c r="AB873" s="682"/>
      <c r="AC873" s="683">
        <v>0</v>
      </c>
      <c r="AD873" s="692"/>
      <c r="AE873" s="684"/>
      <c r="AF873" s="695">
        <f t="shared" si="41"/>
        <v>168960</v>
      </c>
      <c r="AG873" s="676" t="s">
        <v>1073</v>
      </c>
      <c r="AH873" s="676"/>
      <c r="AI873" s="685">
        <v>60</v>
      </c>
      <c r="AJ873" s="676" t="s">
        <v>3320</v>
      </c>
      <c r="AK873" s="696" t="s">
        <v>1149</v>
      </c>
      <c r="AL873" s="676">
        <v>77494</v>
      </c>
      <c r="AM873" s="676" t="s">
        <v>52</v>
      </c>
      <c r="AN873" s="676"/>
      <c r="AO873" s="676"/>
      <c r="AP873" s="688"/>
      <c r="AQ873" s="688" t="s">
        <v>37</v>
      </c>
      <c r="AR873" s="688"/>
      <c r="AS873" s="715"/>
      <c r="AT873" s="715"/>
      <c r="AU873" s="715"/>
      <c r="AV873" s="680">
        <v>0.46500000000000002</v>
      </c>
      <c r="AW873" s="721"/>
      <c r="AX873" s="721"/>
      <c r="AY873" s="721"/>
      <c r="AZ873" s="721"/>
      <c r="BA873" s="721"/>
      <c r="BB873" s="721"/>
      <c r="BC873" s="721"/>
      <c r="BD873" s="721"/>
      <c r="BE873" s="721"/>
      <c r="BF873" s="721"/>
      <c r="BG873" s="721"/>
      <c r="BH873" s="721"/>
      <c r="BI873" s="721"/>
      <c r="BJ873" s="721"/>
      <c r="BK873" s="721"/>
      <c r="BL873" s="721"/>
      <c r="BM873" s="721"/>
      <c r="BN873" s="721"/>
      <c r="BO873" s="721"/>
      <c r="BP873" s="721"/>
      <c r="BQ873" s="721"/>
      <c r="BR873" s="721"/>
      <c r="BS873" s="721"/>
      <c r="BT873" s="721"/>
      <c r="BU873" s="721"/>
      <c r="BV873" s="721"/>
      <c r="BW873" s="721"/>
      <c r="BX873" s="721"/>
      <c r="BY873" s="721"/>
      <c r="BZ873" s="721"/>
      <c r="CA873" s="721"/>
      <c r="CB873" s="721"/>
      <c r="CC873" s="721"/>
      <c r="CD873" s="721"/>
      <c r="CE873" s="721"/>
      <c r="CF873" s="721"/>
      <c r="CG873" s="721"/>
      <c r="CH873" s="721"/>
      <c r="CI873" s="721"/>
      <c r="CJ873" s="721"/>
      <c r="CK873" s="721"/>
      <c r="CL873" s="721"/>
      <c r="CM873" s="721"/>
      <c r="CN873" s="721"/>
      <c r="CO873" s="721"/>
      <c r="CP873" s="721"/>
      <c r="CQ873" s="721"/>
      <c r="CR873" s="721"/>
      <c r="CS873" s="721"/>
      <c r="CT873" s="721"/>
      <c r="CU873" s="721"/>
      <c r="CV873" s="721"/>
      <c r="CW873" s="721"/>
      <c r="CX873" s="721"/>
      <c r="CY873" s="721"/>
      <c r="CZ873" s="721"/>
      <c r="DA873" s="721"/>
      <c r="DB873" s="721"/>
      <c r="DC873" s="721"/>
      <c r="DD873" s="721"/>
      <c r="DE873" s="721"/>
      <c r="DF873" s="721"/>
      <c r="DG873" s="721"/>
      <c r="DH873" s="721"/>
      <c r="DI873" s="721"/>
      <c r="DJ873" s="721"/>
      <c r="DK873" s="721"/>
      <c r="DL873" s="721"/>
      <c r="DM873" s="721"/>
      <c r="DN873" s="721"/>
      <c r="DO873" s="721"/>
      <c r="DP873" s="721"/>
      <c r="DQ873" s="721"/>
      <c r="DR873" s="721"/>
      <c r="DS873" s="721"/>
      <c r="DT873" s="721"/>
      <c r="DU873" s="721"/>
      <c r="DV873" s="721"/>
      <c r="DW873" s="721"/>
      <c r="DX873" s="721"/>
      <c r="DY873" s="721"/>
      <c r="DZ873" s="721"/>
      <c r="EA873" s="721"/>
      <c r="EB873" s="721"/>
      <c r="EC873" s="721"/>
      <c r="ED873" s="721"/>
      <c r="EE873" s="721"/>
      <c r="EF873" s="721"/>
      <c r="EG873" s="721"/>
      <c r="EH873" s="721"/>
      <c r="EI873" s="721"/>
      <c r="EJ873" s="721"/>
      <c r="EK873" s="721"/>
      <c r="EL873" s="721"/>
      <c r="EM873" s="721"/>
      <c r="EN873" s="721"/>
      <c r="EO873" s="721"/>
      <c r="EP873" s="721"/>
      <c r="EQ873" s="721"/>
      <c r="ER873" s="721"/>
      <c r="ES873" s="721"/>
      <c r="ET873" s="721"/>
      <c r="EU873" s="721"/>
      <c r="EV873" s="721"/>
      <c r="EW873" s="721"/>
      <c r="EX873" s="721"/>
      <c r="EY873" s="721"/>
      <c r="EZ873" s="721"/>
      <c r="FA873" s="721"/>
      <c r="FB873" s="721"/>
      <c r="FC873" s="721"/>
      <c r="FD873" s="721"/>
      <c r="FE873" s="721"/>
      <c r="FF873" s="721"/>
      <c r="FG873" s="721"/>
      <c r="FH873" s="721"/>
      <c r="FI873" s="721"/>
      <c r="FJ873" s="721"/>
      <c r="FK873" s="721"/>
      <c r="FL873" s="721"/>
      <c r="FM873" s="721"/>
      <c r="FN873" s="721"/>
      <c r="FO873" s="721"/>
      <c r="FP873" s="721"/>
      <c r="FQ873" s="721"/>
      <c r="FR873" s="721"/>
      <c r="FS873" s="721"/>
      <c r="FT873" s="721"/>
      <c r="FU873" s="721"/>
      <c r="FV873" s="721"/>
      <c r="FW873" s="721"/>
      <c r="FX873" s="721"/>
      <c r="FY873" s="721"/>
      <c r="FZ873" s="721"/>
      <c r="GA873" s="721"/>
      <c r="GB873" s="721"/>
      <c r="GC873" s="721"/>
      <c r="GD873" s="721"/>
      <c r="GE873" s="721"/>
      <c r="GF873" s="721"/>
      <c r="GG873" s="721"/>
      <c r="GH873" s="721"/>
      <c r="GI873" s="721"/>
      <c r="GJ873" s="721"/>
      <c r="GK873" s="721"/>
      <c r="GL873" s="721"/>
      <c r="GM873" s="721"/>
      <c r="GN873" s="721"/>
      <c r="GO873" s="721"/>
      <c r="GP873" s="721"/>
      <c r="GQ873" s="721"/>
      <c r="GR873" s="721"/>
      <c r="GS873" s="721"/>
      <c r="GT873" s="721"/>
      <c r="GU873" s="721"/>
      <c r="GV873" s="721"/>
      <c r="GW873" s="721"/>
      <c r="GX873" s="721"/>
      <c r="GY873" s="721"/>
      <c r="GZ873" s="721"/>
      <c r="HA873" s="721"/>
      <c r="HB873" s="721"/>
      <c r="HC873" s="721"/>
      <c r="HD873" s="721"/>
      <c r="HE873" s="721"/>
      <c r="HF873" s="721"/>
      <c r="HG873" s="721"/>
      <c r="HH873" s="721"/>
      <c r="HI873" s="721"/>
      <c r="HJ873" s="721"/>
      <c r="HK873" s="721"/>
      <c r="HL873" s="721"/>
      <c r="HM873" s="721"/>
      <c r="HN873" s="721"/>
      <c r="HO873" s="721"/>
      <c r="HP873" s="721"/>
      <c r="HQ873" s="721"/>
      <c r="HR873" s="721"/>
      <c r="HS873" s="721"/>
      <c r="HT873" s="721"/>
      <c r="HU873" s="721"/>
      <c r="HV873" s="721"/>
      <c r="HW873" s="721"/>
      <c r="HX873" s="721"/>
      <c r="HY873" s="721"/>
      <c r="HZ873" s="721"/>
      <c r="IA873" s="721"/>
      <c r="IB873" s="721"/>
      <c r="IC873" s="721"/>
      <c r="ID873" s="721"/>
      <c r="IE873" s="721"/>
      <c r="IF873" s="721"/>
      <c r="IG873" s="721"/>
      <c r="IH873" s="721"/>
      <c r="II873" s="721"/>
      <c r="IJ873" s="721"/>
      <c r="IK873" s="721"/>
      <c r="IL873" s="721"/>
      <c r="IM873" s="721"/>
      <c r="IN873" s="721"/>
      <c r="IO873" s="721"/>
      <c r="IP873" s="721"/>
      <c r="IQ873" s="721"/>
      <c r="IR873" s="721"/>
      <c r="IS873" s="721"/>
      <c r="IT873" s="721"/>
      <c r="IU873" s="721"/>
      <c r="IV873" s="721"/>
      <c r="IW873" s="721"/>
      <c r="IX873" s="721"/>
      <c r="IY873" s="721"/>
      <c r="IZ873" s="721"/>
      <c r="JA873" s="721"/>
      <c r="JB873" s="721"/>
      <c r="JC873" s="721"/>
      <c r="JD873" s="721"/>
      <c r="JE873" s="721"/>
      <c r="JF873" s="721"/>
      <c r="JG873" s="721"/>
      <c r="JH873" s="721"/>
      <c r="JI873" s="721"/>
      <c r="JJ873" s="721"/>
      <c r="JK873" s="721"/>
      <c r="JL873" s="721"/>
      <c r="JM873" s="721"/>
      <c r="JN873" s="721"/>
      <c r="JO873" s="721"/>
      <c r="JP873" s="721"/>
      <c r="JQ873" s="721"/>
      <c r="JR873" s="721"/>
      <c r="JS873" s="721"/>
      <c r="JT873" s="721"/>
      <c r="JU873" s="721"/>
      <c r="JV873" s="721"/>
      <c r="JW873" s="721"/>
      <c r="JX873" s="721"/>
      <c r="JY873" s="721"/>
      <c r="JZ873" s="721"/>
      <c r="KA873" s="721"/>
      <c r="KB873" s="721"/>
      <c r="KC873" s="721"/>
      <c r="KD873" s="721"/>
      <c r="KE873" s="721"/>
      <c r="KF873" s="721"/>
      <c r="KG873" s="721"/>
      <c r="KH873" s="721"/>
      <c r="KI873" s="721"/>
      <c r="KJ873" s="721"/>
      <c r="KK873" s="721"/>
      <c r="KL873" s="721"/>
      <c r="KM873" s="721"/>
      <c r="KN873" s="721"/>
      <c r="KO873" s="721"/>
      <c r="KP873" s="721"/>
      <c r="KQ873" s="721"/>
      <c r="KR873" s="721"/>
      <c r="KS873" s="721"/>
      <c r="KT873" s="721"/>
      <c r="KU873" s="721"/>
      <c r="KV873" s="721"/>
      <c r="KW873" s="721"/>
      <c r="KX873" s="721"/>
      <c r="KY873" s="721"/>
      <c r="KZ873" s="721"/>
      <c r="LA873" s="721"/>
      <c r="LB873" s="721"/>
      <c r="LC873" s="721"/>
      <c r="LD873" s="721"/>
      <c r="LE873" s="721"/>
      <c r="LF873" s="721"/>
      <c r="LG873" s="721"/>
      <c r="LH873" s="721"/>
      <c r="LI873" s="721"/>
      <c r="LJ873" s="721"/>
      <c r="LK873" s="721"/>
      <c r="LL873" s="721"/>
      <c r="LM873" s="721"/>
      <c r="LN873" s="721"/>
      <c r="LO873" s="721"/>
      <c r="LP873" s="721"/>
      <c r="LQ873" s="721"/>
      <c r="LR873" s="721"/>
      <c r="LS873" s="721"/>
      <c r="LT873" s="721"/>
      <c r="LU873" s="721"/>
      <c r="LV873" s="721"/>
      <c r="LW873" s="721"/>
      <c r="LX873" s="721"/>
      <c r="LY873" s="721"/>
      <c r="LZ873" s="721"/>
      <c r="MA873" s="721"/>
      <c r="MB873" s="721"/>
      <c r="MC873" s="721"/>
      <c r="MD873" s="721"/>
      <c r="ME873" s="721"/>
      <c r="MF873" s="721"/>
      <c r="MG873" s="721"/>
      <c r="MH873" s="721"/>
      <c r="MI873" s="721"/>
      <c r="MJ873" s="721"/>
      <c r="MK873" s="721"/>
      <c r="ML873" s="721"/>
      <c r="MM873" s="721"/>
      <c r="MN873" s="721"/>
      <c r="MO873" s="721"/>
      <c r="MP873" s="721"/>
      <c r="MQ873" s="721"/>
      <c r="MR873" s="721"/>
      <c r="MS873" s="721"/>
      <c r="MT873" s="721"/>
      <c r="MU873" s="721"/>
      <c r="MV873" s="721"/>
      <c r="MW873" s="721"/>
      <c r="MX873" s="721"/>
      <c r="MY873" s="721"/>
      <c r="MZ873" s="721"/>
      <c r="NA873" s="721"/>
      <c r="NB873" s="721"/>
      <c r="NC873" s="721"/>
      <c r="ND873" s="721"/>
      <c r="NE873" s="721"/>
      <c r="NF873" s="721"/>
      <c r="NG873" s="721"/>
      <c r="NH873" s="721"/>
      <c r="NI873" s="721"/>
      <c r="NJ873" s="721"/>
      <c r="NK873" s="721"/>
      <c r="NL873" s="721"/>
      <c r="NM873" s="721"/>
      <c r="NN873" s="721"/>
      <c r="NO873" s="721"/>
      <c r="NP873" s="721"/>
      <c r="NQ873" s="721"/>
      <c r="NR873" s="721"/>
      <c r="NS873" s="721"/>
      <c r="NT873" s="721"/>
      <c r="NU873" s="721"/>
      <c r="NV873" s="721"/>
      <c r="NW873" s="721"/>
      <c r="NX873" s="721"/>
      <c r="NY873" s="721"/>
      <c r="NZ873" s="721"/>
      <c r="OA873" s="721"/>
      <c r="OB873" s="721"/>
      <c r="OC873" s="721"/>
      <c r="OD873" s="721"/>
      <c r="OE873" s="721"/>
      <c r="OF873" s="721"/>
      <c r="OG873" s="721"/>
      <c r="OH873" s="721"/>
      <c r="OI873" s="721"/>
      <c r="OJ873" s="721"/>
      <c r="OK873" s="721"/>
      <c r="OL873" s="721"/>
      <c r="OM873" s="721"/>
      <c r="ON873" s="721"/>
      <c r="OO873" s="721"/>
      <c r="OP873" s="721"/>
      <c r="OQ873" s="721"/>
      <c r="OR873" s="721"/>
      <c r="OS873" s="721"/>
      <c r="OT873" s="721"/>
      <c r="OU873" s="721"/>
      <c r="OV873" s="721"/>
      <c r="OW873" s="721"/>
      <c r="OX873" s="721"/>
      <c r="OY873" s="721"/>
      <c r="OZ873" s="721"/>
      <c r="PA873" s="721"/>
      <c r="PB873" s="721"/>
      <c r="PC873" s="721"/>
      <c r="PD873" s="721"/>
      <c r="PE873" s="721"/>
      <c r="PF873" s="721"/>
      <c r="PG873" s="721"/>
      <c r="PH873" s="721"/>
      <c r="PI873" s="721"/>
      <c r="PJ873" s="721"/>
      <c r="PK873" s="721"/>
      <c r="PL873" s="721"/>
      <c r="PM873" s="721"/>
      <c r="PN873" s="721"/>
      <c r="PO873" s="721"/>
      <c r="PP873" s="721"/>
      <c r="PQ873" s="721"/>
      <c r="PR873" s="721"/>
      <c r="PS873" s="721"/>
      <c r="PT873" s="721"/>
      <c r="PU873" s="721"/>
      <c r="PV873" s="721"/>
      <c r="PW873" s="721"/>
      <c r="PX873" s="721"/>
      <c r="PY873" s="721"/>
      <c r="PZ873" s="721"/>
      <c r="QA873" s="721"/>
      <c r="QB873" s="721"/>
      <c r="QC873" s="721"/>
      <c r="QD873" s="721"/>
      <c r="QE873" s="721"/>
      <c r="QF873" s="721"/>
      <c r="QG873" s="721"/>
      <c r="QH873" s="721"/>
      <c r="QI873" s="721"/>
      <c r="QJ873" s="721"/>
      <c r="QK873" s="721"/>
      <c r="QL873" s="721"/>
      <c r="QM873" s="721"/>
      <c r="QN873" s="721"/>
      <c r="QO873" s="721"/>
      <c r="QP873" s="721"/>
      <c r="QQ873" s="721"/>
      <c r="QR873" s="721"/>
      <c r="QS873" s="721"/>
      <c r="QT873" s="721"/>
      <c r="QU873" s="721"/>
      <c r="QV873" s="721"/>
      <c r="QW873" s="721"/>
      <c r="QX873" s="721"/>
      <c r="QY873" s="721"/>
      <c r="QZ873" s="721"/>
      <c r="RA873" s="721"/>
      <c r="RB873" s="721"/>
      <c r="RC873" s="721"/>
      <c r="RD873" s="721"/>
      <c r="RE873" s="721"/>
      <c r="RF873" s="721"/>
      <c r="RG873" s="721"/>
      <c r="RH873" s="721"/>
      <c r="RI873" s="721"/>
      <c r="RJ873" s="721"/>
      <c r="RK873" s="721"/>
      <c r="RL873" s="721"/>
      <c r="RM873" s="721"/>
      <c r="RN873" s="721"/>
      <c r="RO873" s="721"/>
      <c r="RP873" s="721"/>
      <c r="RQ873" s="721"/>
      <c r="RR873" s="721"/>
      <c r="RS873" s="721"/>
      <c r="RT873" s="721"/>
      <c r="RU873" s="721"/>
      <c r="RV873" s="721"/>
      <c r="RW873" s="721"/>
      <c r="RX873" s="721"/>
      <c r="RY873" s="721"/>
      <c r="RZ873" s="721"/>
      <c r="SA873" s="721"/>
      <c r="SB873" s="721"/>
      <c r="SC873" s="721"/>
      <c r="SD873" s="721"/>
      <c r="SE873" s="721"/>
      <c r="SF873" s="721"/>
      <c r="SG873" s="721"/>
      <c r="SH873" s="721"/>
      <c r="SI873" s="721"/>
      <c r="SJ873" s="721"/>
      <c r="SK873" s="721"/>
      <c r="SL873" s="721"/>
      <c r="SM873" s="721"/>
      <c r="SN873" s="721"/>
      <c r="SO873" s="721"/>
      <c r="SP873" s="721"/>
      <c r="SQ873" s="721"/>
      <c r="SR873" s="721"/>
      <c r="SS873" s="721"/>
      <c r="ST873" s="721"/>
      <c r="SU873" s="721"/>
      <c r="SV873" s="721"/>
      <c r="SW873" s="721"/>
      <c r="SX873" s="721"/>
      <c r="SY873" s="721"/>
      <c r="SZ873" s="721"/>
      <c r="TA873" s="721"/>
      <c r="TB873" s="721"/>
      <c r="TC873" s="721"/>
      <c r="TD873" s="721"/>
      <c r="TE873" s="721"/>
      <c r="TF873" s="721"/>
      <c r="TG873" s="721"/>
      <c r="TH873" s="721"/>
      <c r="TI873" s="721"/>
      <c r="TJ873" s="721"/>
      <c r="TK873" s="721"/>
      <c r="TL873" s="721"/>
      <c r="TM873" s="721"/>
      <c r="TN873" s="721"/>
      <c r="TO873" s="721"/>
      <c r="TP873" s="721"/>
      <c r="TQ873" s="721"/>
      <c r="TR873" s="721"/>
      <c r="TS873" s="721"/>
      <c r="TT873" s="721"/>
      <c r="TU873" s="721"/>
      <c r="TV873" s="721"/>
      <c r="TW873" s="721"/>
      <c r="TX873" s="721"/>
      <c r="TY873" s="721"/>
      <c r="TZ873" s="721"/>
      <c r="UA873" s="721"/>
      <c r="UB873" s="721"/>
      <c r="UC873" s="721"/>
      <c r="UD873" s="721"/>
      <c r="UE873" s="721"/>
      <c r="UF873" s="721"/>
      <c r="UG873" s="721"/>
      <c r="UH873" s="721"/>
      <c r="UI873" s="721"/>
      <c r="UJ873" s="721"/>
      <c r="UK873" s="721"/>
      <c r="UL873" s="721"/>
      <c r="UM873" s="721"/>
      <c r="UN873" s="721"/>
      <c r="UO873" s="721"/>
      <c r="UP873" s="721"/>
      <c r="UQ873" s="721"/>
      <c r="UR873" s="721"/>
      <c r="US873" s="721"/>
      <c r="UT873" s="721"/>
      <c r="UU873" s="721"/>
      <c r="UV873" s="721"/>
      <c r="UW873" s="721"/>
      <c r="UX873" s="721"/>
      <c r="UY873" s="721"/>
      <c r="UZ873" s="721"/>
      <c r="VA873" s="721"/>
      <c r="VB873" s="721"/>
      <c r="VC873" s="721"/>
      <c r="VD873" s="721"/>
      <c r="VE873" s="721"/>
      <c r="VF873" s="721"/>
      <c r="VG873" s="721"/>
      <c r="VH873" s="721"/>
      <c r="VI873" s="721"/>
      <c r="VJ873" s="721"/>
      <c r="VK873" s="721"/>
      <c r="VL873" s="721"/>
      <c r="VM873" s="721"/>
      <c r="VN873" s="721"/>
      <c r="VO873" s="721"/>
      <c r="VP873" s="721"/>
      <c r="VQ873" s="721"/>
      <c r="VR873" s="721"/>
      <c r="VS873" s="721"/>
      <c r="VT873" s="721"/>
      <c r="VU873" s="721"/>
      <c r="VV873" s="721"/>
      <c r="VW873" s="721"/>
      <c r="VX873" s="721"/>
      <c r="VY873" s="721"/>
      <c r="VZ873" s="721"/>
      <c r="WA873" s="721"/>
      <c r="WB873" s="721"/>
      <c r="WC873" s="721"/>
      <c r="WD873" s="721"/>
      <c r="WE873" s="721"/>
      <c r="WF873" s="721"/>
      <c r="WG873" s="721"/>
      <c r="WH873" s="721"/>
      <c r="WI873" s="721"/>
      <c r="WJ873" s="721"/>
      <c r="WK873" s="721"/>
      <c r="WL873" s="721"/>
      <c r="WM873" s="721"/>
      <c r="WN873" s="721"/>
      <c r="WO873" s="721"/>
      <c r="WP873" s="721"/>
      <c r="WQ873" s="721"/>
      <c r="WR873" s="721"/>
      <c r="WS873" s="721"/>
      <c r="WT873" s="721"/>
      <c r="WU873" s="721"/>
      <c r="WV873" s="721"/>
      <c r="WW873" s="721"/>
      <c r="WX873" s="721"/>
      <c r="WY873" s="721"/>
      <c r="WZ873" s="721"/>
      <c r="XA873" s="721"/>
      <c r="XB873" s="721"/>
      <c r="XC873" s="721"/>
      <c r="XD873" s="721"/>
      <c r="XE873" s="721"/>
      <c r="XF873" s="721"/>
      <c r="XG873" s="721"/>
      <c r="XH873" s="721"/>
      <c r="XI873" s="721"/>
      <c r="XJ873" s="721"/>
      <c r="XK873" s="721"/>
      <c r="XL873" s="721"/>
      <c r="XM873" s="721"/>
      <c r="XN873" s="721"/>
      <c r="XO873" s="721"/>
      <c r="XP873" s="721"/>
      <c r="XQ873" s="721"/>
      <c r="XR873" s="721"/>
      <c r="XS873" s="721"/>
      <c r="XT873" s="721"/>
      <c r="XU873" s="721"/>
      <c r="XV873" s="721"/>
      <c r="XW873" s="721"/>
      <c r="XX873" s="721"/>
      <c r="XY873" s="721"/>
      <c r="XZ873" s="721"/>
      <c r="YA873" s="721"/>
      <c r="YB873" s="721"/>
      <c r="YC873" s="721"/>
      <c r="YD873" s="721"/>
      <c r="YE873" s="721"/>
      <c r="YF873" s="721"/>
      <c r="YG873" s="721"/>
      <c r="YH873" s="721"/>
      <c r="YI873" s="721"/>
      <c r="YJ873" s="721"/>
      <c r="YK873" s="721"/>
      <c r="YL873" s="721"/>
      <c r="YM873" s="721"/>
      <c r="YN873" s="721"/>
      <c r="YO873" s="721"/>
      <c r="YP873" s="721"/>
      <c r="YQ873" s="721"/>
      <c r="YR873" s="721"/>
      <c r="YS873" s="721"/>
      <c r="YT873" s="721"/>
      <c r="YU873" s="721"/>
      <c r="YV873" s="721"/>
      <c r="YW873" s="721"/>
      <c r="YX873" s="721"/>
      <c r="YY873" s="721"/>
      <c r="YZ873" s="721"/>
      <c r="ZA873" s="721"/>
      <c r="ZB873" s="721"/>
      <c r="ZC873" s="721"/>
      <c r="ZD873" s="721"/>
      <c r="ZE873" s="721"/>
      <c r="ZF873" s="721"/>
      <c r="ZG873" s="721"/>
      <c r="ZH873" s="721"/>
      <c r="ZI873" s="721"/>
      <c r="ZJ873" s="721"/>
      <c r="ZK873" s="721"/>
      <c r="ZL873" s="721"/>
      <c r="ZM873" s="721"/>
      <c r="ZN873" s="721"/>
      <c r="ZO873" s="721"/>
      <c r="ZP873" s="721"/>
      <c r="ZQ873" s="721"/>
      <c r="ZR873" s="721"/>
      <c r="ZS873" s="721"/>
      <c r="ZT873" s="721"/>
      <c r="ZU873" s="721"/>
      <c r="ZV873" s="721"/>
      <c r="ZW873" s="721"/>
      <c r="ZX873" s="721"/>
      <c r="ZY873" s="721"/>
      <c r="ZZ873" s="721"/>
      <c r="AAA873" s="721"/>
      <c r="AAB873" s="721"/>
      <c r="AAC873" s="721"/>
      <c r="AAD873" s="721"/>
      <c r="AAE873" s="721"/>
      <c r="AAF873" s="721"/>
      <c r="AAG873" s="721"/>
      <c r="AAH873" s="721"/>
      <c r="AAI873" s="721"/>
      <c r="AAJ873" s="721"/>
      <c r="AAK873" s="721"/>
      <c r="AAL873" s="721"/>
      <c r="AAM873" s="721"/>
      <c r="AAN873" s="721"/>
      <c r="AAO873" s="721"/>
      <c r="AAP873" s="721"/>
      <c r="AAQ873" s="721"/>
      <c r="AAR873" s="721"/>
      <c r="AAS873" s="721"/>
      <c r="AAT873" s="721"/>
      <c r="AAU873" s="721"/>
      <c r="AAV873" s="721"/>
      <c r="AAW873" s="721"/>
      <c r="AAX873" s="721"/>
      <c r="AAY873" s="721"/>
      <c r="AAZ873" s="721"/>
      <c r="ABA873" s="721"/>
      <c r="ABB873" s="721"/>
      <c r="ABC873" s="721"/>
      <c r="ABD873" s="721"/>
      <c r="ABE873" s="721"/>
      <c r="ABF873" s="721"/>
      <c r="ABG873" s="721"/>
      <c r="ABH873" s="721"/>
      <c r="ABI873" s="721"/>
      <c r="ABJ873" s="721"/>
      <c r="ABK873" s="721"/>
      <c r="ABL873" s="721"/>
      <c r="ABM873" s="721"/>
      <c r="ABN873" s="721"/>
      <c r="ABO873" s="721"/>
      <c r="ABP873" s="721"/>
      <c r="ABQ873" s="721"/>
      <c r="ABR873" s="721"/>
      <c r="ABS873" s="721"/>
      <c r="ABT873" s="721"/>
      <c r="ABU873" s="721"/>
      <c r="ABV873" s="721"/>
      <c r="ABW873" s="721"/>
      <c r="ABX873" s="721"/>
      <c r="ABY873" s="721"/>
      <c r="ABZ873" s="721"/>
      <c r="ACA873" s="721"/>
      <c r="ACB873" s="721"/>
      <c r="ACC873" s="721"/>
      <c r="ACD873" s="721"/>
      <c r="ACE873" s="721"/>
      <c r="ACF873" s="721"/>
      <c r="ACG873" s="721"/>
      <c r="ACH873" s="721"/>
      <c r="ACI873" s="721"/>
      <c r="ACJ873" s="721"/>
      <c r="ACK873" s="721"/>
      <c r="ACL873" s="721"/>
      <c r="ACM873" s="721"/>
      <c r="ACN873" s="721"/>
      <c r="ACO873" s="721"/>
      <c r="ACP873" s="721"/>
      <c r="ACQ873" s="721"/>
      <c r="ACR873" s="721"/>
      <c r="ACS873" s="721"/>
      <c r="ACT873" s="721"/>
      <c r="ACU873" s="721"/>
      <c r="ACV873" s="721"/>
      <c r="ACW873" s="721"/>
      <c r="ACX873" s="721"/>
      <c r="ACY873" s="721"/>
      <c r="ACZ873" s="721"/>
      <c r="ADA873" s="721"/>
      <c r="ADB873" s="721"/>
      <c r="ADC873" s="721"/>
      <c r="ADD873" s="721"/>
      <c r="ADE873" s="721"/>
      <c r="ADF873" s="721"/>
      <c r="ADG873" s="721"/>
      <c r="ADH873" s="721"/>
      <c r="ADI873" s="721"/>
      <c r="ADJ873" s="721"/>
      <c r="ADK873" s="721"/>
      <c r="ADL873" s="721"/>
      <c r="ADM873" s="721"/>
      <c r="ADN873" s="721"/>
      <c r="ADO873" s="721"/>
      <c r="ADP873" s="721"/>
      <c r="ADQ873" s="721"/>
      <c r="ADR873" s="721"/>
      <c r="ADS873" s="721"/>
      <c r="ADT873" s="721"/>
      <c r="ADU873" s="721"/>
      <c r="ADV873" s="721"/>
      <c r="ADW873" s="721"/>
      <c r="ADX873" s="721"/>
      <c r="ADY873" s="721"/>
      <c r="ADZ873" s="721"/>
      <c r="AEA873" s="721"/>
      <c r="AEB873" s="721"/>
      <c r="AEC873" s="721"/>
      <c r="AED873" s="721"/>
      <c r="AEE873" s="721"/>
      <c r="AEF873" s="721"/>
      <c r="AEG873" s="721"/>
      <c r="AEH873" s="721"/>
      <c r="AEI873" s="721"/>
      <c r="AEJ873" s="721"/>
      <c r="AEK873" s="721"/>
      <c r="AEL873" s="721"/>
      <c r="AEM873" s="721"/>
      <c r="AEN873" s="721"/>
      <c r="AEO873" s="721"/>
      <c r="AEP873" s="721"/>
      <c r="AEQ873" s="721"/>
      <c r="AER873" s="721"/>
      <c r="AES873" s="721"/>
      <c r="AET873" s="721"/>
      <c r="AEU873" s="721"/>
      <c r="AEV873" s="721"/>
      <c r="AEW873" s="721"/>
      <c r="AEX873" s="721"/>
      <c r="AEY873" s="721"/>
      <c r="AEZ873" s="721"/>
      <c r="AFA873" s="721"/>
      <c r="AFB873" s="721"/>
      <c r="AFC873" s="721"/>
      <c r="AFD873" s="721"/>
      <c r="AFE873" s="721"/>
      <c r="AFF873" s="721"/>
      <c r="AFG873" s="721"/>
      <c r="AFH873" s="721"/>
      <c r="AFI873" s="721"/>
      <c r="AFJ873" s="721"/>
      <c r="AFK873" s="721"/>
      <c r="AFL873" s="721"/>
      <c r="AFM873" s="721"/>
      <c r="AFN873" s="721"/>
      <c r="AFO873" s="721"/>
      <c r="AFP873" s="721"/>
      <c r="AFQ873" s="721"/>
      <c r="AFR873" s="721"/>
      <c r="AFS873" s="721"/>
      <c r="AFT873" s="721"/>
      <c r="AFU873" s="721"/>
      <c r="AFV873" s="721"/>
      <c r="AFW873" s="721"/>
      <c r="AFX873" s="721"/>
      <c r="AFY873" s="721"/>
      <c r="AFZ873" s="721"/>
      <c r="AGA873" s="721"/>
      <c r="AGB873" s="721"/>
      <c r="AGC873" s="721"/>
      <c r="AGD873" s="721"/>
      <c r="AGE873" s="721"/>
      <c r="AGF873" s="721"/>
      <c r="AGG873" s="721"/>
      <c r="AGH873" s="721"/>
      <c r="AGI873" s="721"/>
      <c r="AGJ873" s="721"/>
      <c r="AGK873" s="721"/>
      <c r="AGL873" s="721"/>
      <c r="AGM873" s="721"/>
      <c r="AGN873" s="721"/>
      <c r="AGO873" s="721"/>
      <c r="AGP873" s="721"/>
      <c r="AGQ873" s="721"/>
      <c r="AGR873" s="721"/>
      <c r="AGS873" s="721"/>
      <c r="AGT873" s="721"/>
      <c r="AGU873" s="721"/>
      <c r="AGV873" s="721"/>
      <c r="AGW873" s="721"/>
      <c r="AGX873" s="721"/>
      <c r="AGY873" s="721"/>
      <c r="AGZ873" s="721"/>
      <c r="AHA873" s="721"/>
      <c r="AHB873" s="721"/>
      <c r="AHC873" s="721"/>
      <c r="AHD873" s="721"/>
      <c r="AHE873" s="721"/>
      <c r="AHF873" s="721"/>
      <c r="AHG873" s="721"/>
      <c r="AHH873" s="721"/>
      <c r="AHI873" s="721"/>
      <c r="AHJ873" s="721"/>
      <c r="AHK873" s="721"/>
      <c r="AHL873" s="721"/>
      <c r="AHM873" s="721"/>
      <c r="AHN873" s="721"/>
      <c r="AHO873" s="721"/>
      <c r="AHP873" s="721"/>
      <c r="AHQ873" s="721"/>
      <c r="AHR873" s="721"/>
      <c r="AHS873" s="721"/>
      <c r="AHT873" s="721"/>
      <c r="AHU873" s="721"/>
      <c r="AHV873" s="721"/>
      <c r="AHW873" s="721"/>
      <c r="AHX873" s="721"/>
      <c r="AHY873" s="721"/>
      <c r="AHZ873" s="721"/>
      <c r="AIA873" s="721"/>
      <c r="AIB873" s="721"/>
      <c r="AIC873" s="721"/>
      <c r="AID873" s="721"/>
      <c r="AIE873" s="721"/>
      <c r="AIF873" s="721"/>
      <c r="AIG873" s="721"/>
      <c r="AIH873" s="721"/>
      <c r="AII873" s="721"/>
      <c r="AIJ873" s="721"/>
      <c r="AIK873" s="721"/>
      <c r="AIL873" s="721"/>
      <c r="AIM873" s="721"/>
      <c r="AIN873" s="721"/>
      <c r="AIO873" s="721"/>
      <c r="AIP873" s="721"/>
      <c r="AIQ873" s="721"/>
      <c r="AIR873" s="721"/>
      <c r="AIS873" s="721"/>
      <c r="AIT873" s="721"/>
      <c r="AIU873" s="721"/>
      <c r="AIV873" s="721"/>
      <c r="AIW873" s="721"/>
      <c r="AIX873" s="721"/>
      <c r="AIY873" s="721"/>
      <c r="AIZ873" s="721"/>
      <c r="AJA873" s="721"/>
      <c r="AJB873" s="721"/>
      <c r="AJC873" s="721"/>
      <c r="AJD873" s="721"/>
      <c r="AJE873" s="721"/>
      <c r="AJF873" s="721"/>
      <c r="AJG873" s="721"/>
      <c r="AJH873" s="721"/>
      <c r="AJI873" s="721"/>
      <c r="AJJ873" s="721"/>
      <c r="AJK873" s="721"/>
      <c r="AJL873" s="721"/>
      <c r="AJM873" s="721"/>
      <c r="AJN873" s="721"/>
      <c r="AJO873" s="721"/>
      <c r="AJP873" s="721"/>
      <c r="AJQ873" s="721"/>
      <c r="AJR873" s="721"/>
      <c r="AJS873" s="721"/>
      <c r="AJT873" s="721"/>
      <c r="AJU873" s="721"/>
      <c r="AJV873" s="721"/>
      <c r="AJW873" s="721"/>
      <c r="AJX873" s="721"/>
      <c r="AJY873" s="721"/>
      <c r="AJZ873" s="721"/>
      <c r="AKA873" s="721"/>
      <c r="AKB873" s="721"/>
      <c r="AKC873" s="721"/>
      <c r="AKD873" s="721"/>
      <c r="AKE873" s="721"/>
      <c r="AKF873" s="721"/>
      <c r="AKG873" s="721"/>
      <c r="AKH873" s="721"/>
      <c r="AKI873" s="721"/>
      <c r="AKJ873" s="721"/>
      <c r="AKK873" s="721"/>
      <c r="AKL873" s="721"/>
      <c r="AKM873" s="721"/>
      <c r="AKN873" s="721"/>
      <c r="AKO873" s="721"/>
      <c r="AKP873" s="721"/>
      <c r="AKQ873" s="721"/>
      <c r="AKR873" s="721"/>
      <c r="AKS873" s="721"/>
      <c r="AKT873" s="721"/>
      <c r="AKU873" s="721"/>
      <c r="AKV873" s="721"/>
      <c r="AKW873" s="721"/>
      <c r="AKX873" s="721"/>
      <c r="AKY873" s="721"/>
      <c r="AKZ873" s="721"/>
      <c r="ALA873" s="721"/>
      <c r="ALB873" s="721"/>
      <c r="ALC873" s="721"/>
      <c r="ALD873" s="721"/>
      <c r="ALE873" s="721"/>
      <c r="ALF873" s="721"/>
      <c r="ALG873" s="721"/>
      <c r="ALH873" s="721"/>
      <c r="ALI873" s="721"/>
      <c r="ALJ873" s="721"/>
      <c r="ALK873" s="721"/>
      <c r="ALL873" s="721"/>
      <c r="ALM873" s="721"/>
      <c r="ALN873" s="721"/>
      <c r="ALO873" s="721"/>
      <c r="ALP873" s="721"/>
      <c r="ALQ873" s="721"/>
      <c r="ALR873" s="721"/>
      <c r="ALS873" s="721"/>
      <c r="ALT873" s="721"/>
      <c r="ALU873" s="721"/>
      <c r="ALV873" s="721"/>
      <c r="ALW873" s="721"/>
      <c r="ALX873" s="721"/>
      <c r="ALY873" s="721"/>
      <c r="ALZ873" s="721"/>
      <c r="AMA873" s="721"/>
      <c r="AMB873" s="721"/>
      <c r="AMC873" s="721"/>
      <c r="AMD873" s="721"/>
      <c r="AME873" s="721"/>
      <c r="AMF873" s="721"/>
      <c r="AMG873" s="721"/>
      <c r="AMH873" s="721"/>
      <c r="AMI873" s="721"/>
      <c r="AMJ873" s="721"/>
      <c r="AMK873" s="721"/>
      <c r="AML873" s="721"/>
      <c r="AMM873" s="721"/>
      <c r="AMN873" s="721"/>
      <c r="AMO873" s="721"/>
      <c r="AMP873" s="721"/>
      <c r="AMQ873" s="721"/>
      <c r="AMR873" s="721"/>
      <c r="AMS873" s="721"/>
      <c r="AMT873" s="721"/>
      <c r="AMU873" s="721"/>
      <c r="AMV873" s="721"/>
      <c r="AMW873" s="721"/>
      <c r="AMX873" s="721"/>
      <c r="AMY873" s="721"/>
      <c r="AMZ873" s="721"/>
      <c r="ANA873" s="721"/>
      <c r="ANB873" s="721"/>
      <c r="ANC873" s="721"/>
      <c r="AND873" s="721"/>
      <c r="ANE873" s="721"/>
      <c r="ANF873" s="721"/>
      <c r="ANG873" s="721"/>
      <c r="ANH873" s="721"/>
      <c r="ANI873" s="721"/>
      <c r="ANJ873" s="721"/>
      <c r="ANK873" s="721"/>
      <c r="ANL873" s="721"/>
      <c r="ANM873" s="721"/>
      <c r="ANN873" s="721"/>
      <c r="ANO873" s="721"/>
      <c r="ANP873" s="721"/>
      <c r="ANQ873" s="721"/>
      <c r="ANR873" s="721"/>
      <c r="ANS873" s="721"/>
      <c r="ANT873" s="721"/>
      <c r="ANU873" s="721"/>
      <c r="ANV873" s="721"/>
      <c r="ANW873" s="721"/>
      <c r="ANX873" s="721"/>
      <c r="ANY873" s="721"/>
      <c r="ANZ873" s="721"/>
      <c r="AOA873" s="721"/>
      <c r="AOB873" s="721"/>
      <c r="AOC873" s="721"/>
      <c r="AOD873" s="721"/>
      <c r="AOE873" s="721"/>
      <c r="AOF873" s="721"/>
      <c r="AOG873" s="721"/>
      <c r="AOH873" s="721"/>
      <c r="AOI873" s="721"/>
      <c r="AOJ873" s="721"/>
      <c r="AOK873" s="721"/>
      <c r="AOL873" s="721"/>
      <c r="AOM873" s="721"/>
      <c r="AON873" s="721"/>
      <c r="AOO873" s="721"/>
      <c r="AOP873" s="721"/>
      <c r="AOQ873" s="721"/>
      <c r="AOR873" s="721"/>
      <c r="AOS873" s="721"/>
      <c r="AOT873" s="721"/>
      <c r="AOU873" s="721"/>
      <c r="AOV873" s="721"/>
      <c r="AOW873" s="721"/>
      <c r="AOX873" s="721"/>
      <c r="AOY873" s="721"/>
      <c r="AOZ873" s="721"/>
      <c r="APA873" s="721"/>
      <c r="APB873" s="721"/>
      <c r="APC873" s="721"/>
      <c r="APD873" s="721"/>
      <c r="APE873" s="721"/>
      <c r="APF873" s="721"/>
      <c r="APG873" s="721"/>
      <c r="APH873" s="721"/>
      <c r="API873" s="721"/>
      <c r="APJ873" s="721"/>
      <c r="APK873" s="721"/>
      <c r="APL873" s="721"/>
      <c r="APM873" s="721"/>
      <c r="APN873" s="721"/>
      <c r="APO873" s="721"/>
      <c r="APP873" s="721"/>
      <c r="APQ873" s="721"/>
      <c r="APR873" s="721"/>
      <c r="APS873" s="721"/>
      <c r="APT873" s="721"/>
      <c r="APU873" s="721"/>
      <c r="APV873" s="721"/>
      <c r="APW873" s="721"/>
      <c r="APX873" s="721"/>
      <c r="APY873" s="721"/>
      <c r="APZ873" s="721"/>
      <c r="AQA873" s="721"/>
      <c r="AQB873" s="721"/>
      <c r="AQC873" s="721"/>
      <c r="AQD873" s="721"/>
      <c r="AQE873" s="721"/>
      <c r="AQF873" s="721"/>
      <c r="AQG873" s="721"/>
      <c r="AQH873" s="721"/>
      <c r="AQI873" s="721"/>
      <c r="AQJ873" s="721"/>
      <c r="AQK873" s="721"/>
      <c r="AQL873" s="721"/>
      <c r="AQM873" s="721"/>
      <c r="AQN873" s="721"/>
      <c r="AQO873" s="721"/>
      <c r="AQP873" s="721"/>
      <c r="AQQ873" s="721"/>
      <c r="AQR873" s="721"/>
      <c r="AQS873" s="721"/>
      <c r="AQT873" s="721"/>
      <c r="AQU873" s="721"/>
      <c r="AQV873" s="721"/>
      <c r="AQW873" s="721"/>
      <c r="AQX873" s="721"/>
      <c r="AQY873" s="721"/>
      <c r="AQZ873" s="721"/>
      <c r="ARA873" s="721"/>
      <c r="ARB873" s="721"/>
      <c r="ARC873" s="721"/>
      <c r="ARD873" s="721"/>
      <c r="ARE873" s="721"/>
      <c r="ARF873" s="721"/>
      <c r="ARG873" s="721"/>
      <c r="ARH873" s="721"/>
      <c r="ARI873" s="721"/>
      <c r="ARJ873" s="721"/>
      <c r="ARK873" s="721"/>
      <c r="ARL873" s="721"/>
      <c r="ARM873" s="721"/>
      <c r="ARN873" s="721"/>
      <c r="ARO873" s="721"/>
      <c r="ARP873" s="721"/>
      <c r="ARQ873" s="721"/>
      <c r="ARR873" s="721"/>
      <c r="ARS873" s="721"/>
      <c r="ART873" s="721"/>
      <c r="ARU873" s="721"/>
      <c r="ARV873" s="721"/>
      <c r="ARW873" s="721"/>
      <c r="ARX873" s="721"/>
      <c r="ARY873" s="721"/>
      <c r="ARZ873" s="721"/>
      <c r="ASA873" s="721"/>
      <c r="ASB873" s="721"/>
      <c r="ASC873" s="721"/>
      <c r="ASD873" s="721"/>
      <c r="ASE873" s="721"/>
      <c r="ASF873" s="721"/>
      <c r="ASG873" s="721"/>
      <c r="ASH873" s="721"/>
      <c r="ASI873" s="721"/>
      <c r="ASJ873" s="721"/>
      <c r="ASK873" s="721"/>
      <c r="ASL873" s="721"/>
      <c r="ASM873" s="721"/>
      <c r="ASN873" s="721"/>
      <c r="ASO873" s="721"/>
      <c r="ASP873" s="721"/>
      <c r="ASQ873" s="721"/>
      <c r="ASR873" s="721"/>
      <c r="ASS873" s="721"/>
      <c r="AST873" s="721"/>
      <c r="ASU873" s="721"/>
      <c r="ASV873" s="721"/>
      <c r="ASW873" s="721"/>
      <c r="ASX873" s="721"/>
      <c r="ASY873" s="721"/>
      <c r="ASZ873" s="721"/>
      <c r="ATA873" s="721"/>
      <c r="ATB873" s="721"/>
      <c r="ATC873" s="721"/>
      <c r="ATD873" s="721"/>
      <c r="ATE873" s="721"/>
      <c r="ATF873" s="721"/>
      <c r="ATG873" s="721"/>
      <c r="ATH873" s="721"/>
      <c r="ATI873" s="721"/>
      <c r="ATJ873" s="721"/>
      <c r="ATK873" s="721"/>
      <c r="ATL873" s="721"/>
      <c r="ATM873" s="721"/>
      <c r="ATN873" s="721"/>
      <c r="ATO873" s="721"/>
      <c r="ATP873" s="721"/>
      <c r="ATQ873" s="721"/>
      <c r="ATR873" s="721"/>
      <c r="ATS873" s="721"/>
      <c r="ATT873" s="721"/>
      <c r="ATU873" s="721"/>
      <c r="ATV873" s="721"/>
      <c r="ATW873" s="721"/>
      <c r="ATX873" s="721"/>
      <c r="ATY873" s="721"/>
      <c r="ATZ873" s="721"/>
      <c r="AUA873" s="721"/>
      <c r="AUB873" s="721"/>
      <c r="AUC873" s="721"/>
      <c r="AUD873" s="721"/>
      <c r="AUE873" s="721"/>
      <c r="AUF873" s="721"/>
      <c r="AUG873" s="721"/>
      <c r="AUH873" s="721"/>
      <c r="AUI873" s="721"/>
      <c r="AUJ873" s="721"/>
      <c r="AUK873" s="721"/>
      <c r="AUL873" s="721"/>
      <c r="AUM873" s="721"/>
      <c r="AUN873" s="721"/>
      <c r="AUO873" s="721"/>
      <c r="AUP873" s="721"/>
      <c r="AUQ873" s="721"/>
      <c r="AUR873" s="721"/>
      <c r="AUS873" s="721"/>
      <c r="AUT873" s="721"/>
      <c r="AUU873" s="721"/>
      <c r="AUV873" s="721"/>
      <c r="AUW873" s="721"/>
      <c r="AUX873" s="721"/>
      <c r="AUY873" s="721"/>
      <c r="AUZ873" s="721"/>
      <c r="AVA873" s="721"/>
      <c r="AVB873" s="721"/>
      <c r="AVC873" s="721"/>
      <c r="AVD873" s="721"/>
      <c r="AVE873" s="721"/>
      <c r="AVF873" s="721"/>
      <c r="AVG873" s="721"/>
      <c r="AVH873" s="721"/>
      <c r="AVI873" s="721"/>
      <c r="AVJ873" s="721"/>
      <c r="AVK873" s="721"/>
    </row>
    <row r="874" spans="1:1259">
      <c r="A874" s="716"/>
      <c r="B874" s="723">
        <v>44635</v>
      </c>
      <c r="C874" s="723"/>
      <c r="D874" s="714" t="s">
        <v>3247</v>
      </c>
      <c r="E874" s="703" t="s">
        <v>3419</v>
      </c>
      <c r="F874" s="703"/>
      <c r="G874" s="703">
        <v>2022</v>
      </c>
      <c r="H874" s="703"/>
      <c r="I874" s="698" t="s">
        <v>1699</v>
      </c>
      <c r="J874" s="704"/>
      <c r="K874" s="705" t="s">
        <v>4930</v>
      </c>
      <c r="L874" s="703" t="s">
        <v>3319</v>
      </c>
      <c r="M874" s="706">
        <v>44635</v>
      </c>
      <c r="N874" s="706">
        <v>44835</v>
      </c>
      <c r="O874" s="706"/>
      <c r="P874" s="704"/>
      <c r="Q874" s="704"/>
      <c r="R874" s="704"/>
      <c r="S874" s="703" t="s">
        <v>3515</v>
      </c>
      <c r="T874" s="703">
        <v>60</v>
      </c>
      <c r="U874" s="703"/>
      <c r="V874" s="703" t="s">
        <v>973</v>
      </c>
      <c r="W874" s="703">
        <v>400</v>
      </c>
      <c r="X874" s="707">
        <v>768</v>
      </c>
      <c r="Y874" s="539">
        <f t="shared" si="39"/>
        <v>307200</v>
      </c>
      <c r="Z874" s="680">
        <v>0.55000000000000004</v>
      </c>
      <c r="AA874" s="681">
        <f t="shared" si="40"/>
        <v>168960</v>
      </c>
      <c r="AB874" s="682"/>
      <c r="AC874" s="683">
        <v>0</v>
      </c>
      <c r="AD874" s="692"/>
      <c r="AE874" s="684"/>
      <c r="AF874" s="695">
        <f t="shared" si="41"/>
        <v>168960</v>
      </c>
      <c r="AG874" s="676" t="s">
        <v>1073</v>
      </c>
      <c r="AH874" s="676"/>
      <c r="AI874" s="685">
        <v>60</v>
      </c>
      <c r="AJ874" s="676" t="s">
        <v>3320</v>
      </c>
      <c r="AK874" s="696" t="s">
        <v>1149</v>
      </c>
      <c r="AL874" s="676">
        <v>77494</v>
      </c>
      <c r="AM874" s="676" t="s">
        <v>52</v>
      </c>
      <c r="AN874" s="676"/>
      <c r="AO874" s="676"/>
      <c r="AP874" s="688"/>
      <c r="AQ874" s="688" t="s">
        <v>37</v>
      </c>
      <c r="AR874" s="688"/>
      <c r="AS874" s="715"/>
      <c r="AT874" s="715"/>
      <c r="AU874" s="715"/>
      <c r="AV874" s="680">
        <v>0.46500000000000002</v>
      </c>
      <c r="AW874" s="721"/>
      <c r="AX874" s="721"/>
      <c r="AY874" s="721"/>
      <c r="AZ874" s="721"/>
      <c r="BA874" s="721"/>
      <c r="BB874" s="721"/>
      <c r="BC874" s="721"/>
      <c r="BD874" s="721"/>
      <c r="BE874" s="721"/>
      <c r="BF874" s="721"/>
      <c r="BG874" s="721"/>
      <c r="BH874" s="721"/>
      <c r="BI874" s="721"/>
      <c r="BJ874" s="721"/>
      <c r="BK874" s="721"/>
      <c r="BL874" s="721"/>
      <c r="BM874" s="721"/>
      <c r="BN874" s="721"/>
      <c r="BO874" s="721"/>
      <c r="BP874" s="721"/>
      <c r="BQ874" s="721"/>
      <c r="BR874" s="721"/>
      <c r="BS874" s="721"/>
      <c r="BT874" s="721"/>
      <c r="BU874" s="721"/>
      <c r="BV874" s="721"/>
      <c r="BW874" s="721"/>
      <c r="BX874" s="721"/>
      <c r="BY874" s="721"/>
      <c r="BZ874" s="721"/>
      <c r="CA874" s="721"/>
      <c r="CB874" s="721"/>
      <c r="CC874" s="721"/>
      <c r="CD874" s="721"/>
      <c r="CE874" s="721"/>
      <c r="CF874" s="721"/>
      <c r="CG874" s="721"/>
      <c r="CH874" s="721"/>
      <c r="CI874" s="721"/>
      <c r="CJ874" s="721"/>
      <c r="CK874" s="721"/>
      <c r="CL874" s="721"/>
      <c r="CM874" s="721"/>
      <c r="CN874" s="721"/>
      <c r="CO874" s="721"/>
      <c r="CP874" s="721"/>
      <c r="CQ874" s="721"/>
      <c r="CR874" s="721"/>
      <c r="CS874" s="721"/>
      <c r="CT874" s="721"/>
      <c r="CU874" s="721"/>
      <c r="CV874" s="721"/>
      <c r="CW874" s="721"/>
      <c r="CX874" s="721"/>
      <c r="CY874" s="721"/>
      <c r="CZ874" s="721"/>
      <c r="DA874" s="721"/>
      <c r="DB874" s="721"/>
      <c r="DC874" s="721"/>
      <c r="DD874" s="721"/>
      <c r="DE874" s="721"/>
      <c r="DF874" s="721"/>
      <c r="DG874" s="721"/>
      <c r="DH874" s="721"/>
      <c r="DI874" s="721"/>
      <c r="DJ874" s="721"/>
      <c r="DK874" s="721"/>
      <c r="DL874" s="721"/>
      <c r="DM874" s="721"/>
      <c r="DN874" s="721"/>
      <c r="DO874" s="721"/>
      <c r="DP874" s="721"/>
      <c r="DQ874" s="721"/>
      <c r="DR874" s="721"/>
      <c r="DS874" s="721"/>
      <c r="DT874" s="721"/>
      <c r="DU874" s="721"/>
      <c r="DV874" s="721"/>
      <c r="DW874" s="721"/>
      <c r="DX874" s="721"/>
      <c r="DY874" s="721"/>
      <c r="DZ874" s="721"/>
      <c r="EA874" s="721"/>
      <c r="EB874" s="721"/>
      <c r="EC874" s="721"/>
      <c r="ED874" s="721"/>
      <c r="EE874" s="721"/>
      <c r="EF874" s="721"/>
      <c r="EG874" s="721"/>
      <c r="EH874" s="721"/>
      <c r="EI874" s="721"/>
      <c r="EJ874" s="721"/>
      <c r="EK874" s="721"/>
      <c r="EL874" s="721"/>
      <c r="EM874" s="721"/>
      <c r="EN874" s="721"/>
      <c r="EO874" s="721"/>
      <c r="EP874" s="721"/>
      <c r="EQ874" s="721"/>
      <c r="ER874" s="721"/>
      <c r="ES874" s="721"/>
      <c r="ET874" s="721"/>
      <c r="EU874" s="721"/>
      <c r="EV874" s="721"/>
      <c r="EW874" s="721"/>
      <c r="EX874" s="721"/>
      <c r="EY874" s="721"/>
      <c r="EZ874" s="721"/>
      <c r="FA874" s="721"/>
      <c r="FB874" s="721"/>
      <c r="FC874" s="721"/>
      <c r="FD874" s="721"/>
      <c r="FE874" s="721"/>
      <c r="FF874" s="721"/>
      <c r="FG874" s="721"/>
      <c r="FH874" s="721"/>
      <c r="FI874" s="721"/>
      <c r="FJ874" s="721"/>
      <c r="FK874" s="721"/>
      <c r="FL874" s="721"/>
      <c r="FM874" s="721"/>
      <c r="FN874" s="721"/>
      <c r="FO874" s="721"/>
      <c r="FP874" s="721"/>
      <c r="FQ874" s="721"/>
      <c r="FR874" s="721"/>
      <c r="FS874" s="721"/>
      <c r="FT874" s="721"/>
      <c r="FU874" s="721"/>
      <c r="FV874" s="721"/>
      <c r="FW874" s="721"/>
      <c r="FX874" s="721"/>
      <c r="FY874" s="721"/>
      <c r="FZ874" s="721"/>
      <c r="GA874" s="721"/>
      <c r="GB874" s="721"/>
      <c r="GC874" s="721"/>
      <c r="GD874" s="721"/>
      <c r="GE874" s="721"/>
      <c r="GF874" s="721"/>
      <c r="GG874" s="721"/>
      <c r="GH874" s="721"/>
      <c r="GI874" s="721"/>
      <c r="GJ874" s="721"/>
      <c r="GK874" s="721"/>
      <c r="GL874" s="721"/>
      <c r="GM874" s="721"/>
      <c r="GN874" s="721"/>
      <c r="GO874" s="721"/>
      <c r="GP874" s="721"/>
      <c r="GQ874" s="721"/>
      <c r="GR874" s="721"/>
      <c r="GS874" s="721"/>
      <c r="GT874" s="721"/>
      <c r="GU874" s="721"/>
      <c r="GV874" s="721"/>
      <c r="GW874" s="721"/>
      <c r="GX874" s="721"/>
      <c r="GY874" s="721"/>
      <c r="GZ874" s="721"/>
      <c r="HA874" s="721"/>
      <c r="HB874" s="721"/>
      <c r="HC874" s="721"/>
      <c r="HD874" s="721"/>
      <c r="HE874" s="721"/>
      <c r="HF874" s="721"/>
      <c r="HG874" s="721"/>
      <c r="HH874" s="721"/>
      <c r="HI874" s="721"/>
      <c r="HJ874" s="721"/>
      <c r="HK874" s="721"/>
      <c r="HL874" s="721"/>
      <c r="HM874" s="721"/>
      <c r="HN874" s="721"/>
      <c r="HO874" s="721"/>
      <c r="HP874" s="721"/>
      <c r="HQ874" s="721"/>
      <c r="HR874" s="721"/>
      <c r="HS874" s="721"/>
      <c r="HT874" s="721"/>
      <c r="HU874" s="721"/>
      <c r="HV874" s="721"/>
      <c r="HW874" s="721"/>
      <c r="HX874" s="721"/>
      <c r="HY874" s="721"/>
      <c r="HZ874" s="721"/>
      <c r="IA874" s="721"/>
      <c r="IB874" s="721"/>
      <c r="IC874" s="721"/>
      <c r="ID874" s="721"/>
      <c r="IE874" s="721"/>
      <c r="IF874" s="721"/>
      <c r="IG874" s="721"/>
      <c r="IH874" s="721"/>
      <c r="II874" s="721"/>
      <c r="IJ874" s="721"/>
      <c r="IK874" s="721"/>
      <c r="IL874" s="721"/>
      <c r="IM874" s="721"/>
      <c r="IN874" s="721"/>
      <c r="IO874" s="721"/>
      <c r="IP874" s="721"/>
      <c r="IQ874" s="721"/>
      <c r="IR874" s="721"/>
      <c r="IS874" s="721"/>
      <c r="IT874" s="721"/>
      <c r="IU874" s="721"/>
      <c r="IV874" s="721"/>
      <c r="IW874" s="721"/>
      <c r="IX874" s="721"/>
      <c r="IY874" s="721"/>
      <c r="IZ874" s="721"/>
      <c r="JA874" s="721"/>
      <c r="JB874" s="721"/>
      <c r="JC874" s="721"/>
      <c r="JD874" s="721"/>
      <c r="JE874" s="721"/>
      <c r="JF874" s="721"/>
      <c r="JG874" s="721"/>
      <c r="JH874" s="721"/>
      <c r="JI874" s="721"/>
      <c r="JJ874" s="721"/>
      <c r="JK874" s="721"/>
      <c r="JL874" s="721"/>
      <c r="JM874" s="721"/>
      <c r="JN874" s="721"/>
      <c r="JO874" s="721"/>
      <c r="JP874" s="721"/>
      <c r="JQ874" s="721"/>
      <c r="JR874" s="721"/>
      <c r="JS874" s="721"/>
      <c r="JT874" s="721"/>
      <c r="JU874" s="721"/>
      <c r="JV874" s="721"/>
      <c r="JW874" s="721"/>
      <c r="JX874" s="721"/>
      <c r="JY874" s="721"/>
      <c r="JZ874" s="721"/>
      <c r="KA874" s="721"/>
      <c r="KB874" s="721"/>
      <c r="KC874" s="721"/>
      <c r="KD874" s="721"/>
      <c r="KE874" s="721"/>
      <c r="KF874" s="721"/>
      <c r="KG874" s="721"/>
      <c r="KH874" s="721"/>
      <c r="KI874" s="721"/>
      <c r="KJ874" s="721"/>
      <c r="KK874" s="721"/>
      <c r="KL874" s="721"/>
      <c r="KM874" s="721"/>
      <c r="KN874" s="721"/>
      <c r="KO874" s="721"/>
      <c r="KP874" s="721"/>
      <c r="KQ874" s="721"/>
      <c r="KR874" s="721"/>
      <c r="KS874" s="721"/>
      <c r="KT874" s="721"/>
      <c r="KU874" s="721"/>
      <c r="KV874" s="721"/>
      <c r="KW874" s="721"/>
      <c r="KX874" s="721"/>
      <c r="KY874" s="721"/>
      <c r="KZ874" s="721"/>
      <c r="LA874" s="721"/>
      <c r="LB874" s="721"/>
      <c r="LC874" s="721"/>
      <c r="LD874" s="721"/>
      <c r="LE874" s="721"/>
      <c r="LF874" s="721"/>
      <c r="LG874" s="721"/>
      <c r="LH874" s="721"/>
      <c r="LI874" s="721"/>
      <c r="LJ874" s="721"/>
      <c r="LK874" s="721"/>
      <c r="LL874" s="721"/>
      <c r="LM874" s="721"/>
      <c r="LN874" s="721"/>
      <c r="LO874" s="721"/>
      <c r="LP874" s="721"/>
      <c r="LQ874" s="721"/>
      <c r="LR874" s="721"/>
      <c r="LS874" s="721"/>
      <c r="LT874" s="721"/>
      <c r="LU874" s="721"/>
      <c r="LV874" s="721"/>
      <c r="LW874" s="721"/>
      <c r="LX874" s="721"/>
      <c r="LY874" s="721"/>
      <c r="LZ874" s="721"/>
      <c r="MA874" s="721"/>
      <c r="MB874" s="721"/>
      <c r="MC874" s="721"/>
      <c r="MD874" s="721"/>
      <c r="ME874" s="721"/>
      <c r="MF874" s="721"/>
      <c r="MG874" s="721"/>
      <c r="MH874" s="721"/>
      <c r="MI874" s="721"/>
      <c r="MJ874" s="721"/>
      <c r="MK874" s="721"/>
      <c r="ML874" s="721"/>
      <c r="MM874" s="721"/>
      <c r="MN874" s="721"/>
      <c r="MO874" s="721"/>
      <c r="MP874" s="721"/>
      <c r="MQ874" s="721"/>
      <c r="MR874" s="721"/>
      <c r="MS874" s="721"/>
      <c r="MT874" s="721"/>
      <c r="MU874" s="721"/>
      <c r="MV874" s="721"/>
      <c r="MW874" s="721"/>
      <c r="MX874" s="721"/>
      <c r="MY874" s="721"/>
      <c r="MZ874" s="721"/>
      <c r="NA874" s="721"/>
      <c r="NB874" s="721"/>
      <c r="NC874" s="721"/>
      <c r="ND874" s="721"/>
      <c r="NE874" s="721"/>
      <c r="NF874" s="721"/>
      <c r="NG874" s="721"/>
      <c r="NH874" s="721"/>
      <c r="NI874" s="721"/>
      <c r="NJ874" s="721"/>
      <c r="NK874" s="721"/>
      <c r="NL874" s="721"/>
      <c r="NM874" s="721"/>
      <c r="NN874" s="721"/>
      <c r="NO874" s="721"/>
      <c r="NP874" s="721"/>
      <c r="NQ874" s="721"/>
      <c r="NR874" s="721"/>
      <c r="NS874" s="721"/>
      <c r="NT874" s="721"/>
      <c r="NU874" s="721"/>
      <c r="NV874" s="721"/>
      <c r="NW874" s="721"/>
      <c r="NX874" s="721"/>
      <c r="NY874" s="721"/>
      <c r="NZ874" s="721"/>
      <c r="OA874" s="721"/>
      <c r="OB874" s="721"/>
      <c r="OC874" s="721"/>
      <c r="OD874" s="721"/>
      <c r="OE874" s="721"/>
      <c r="OF874" s="721"/>
      <c r="OG874" s="721"/>
      <c r="OH874" s="721"/>
      <c r="OI874" s="721"/>
      <c r="OJ874" s="721"/>
      <c r="OK874" s="721"/>
      <c r="OL874" s="721"/>
      <c r="OM874" s="721"/>
      <c r="ON874" s="721"/>
      <c r="OO874" s="721"/>
      <c r="OP874" s="721"/>
      <c r="OQ874" s="721"/>
      <c r="OR874" s="721"/>
      <c r="OS874" s="721"/>
      <c r="OT874" s="721"/>
      <c r="OU874" s="721"/>
      <c r="OV874" s="721"/>
      <c r="OW874" s="721"/>
      <c r="OX874" s="721"/>
      <c r="OY874" s="721"/>
      <c r="OZ874" s="721"/>
      <c r="PA874" s="721"/>
      <c r="PB874" s="721"/>
      <c r="PC874" s="721"/>
      <c r="PD874" s="721"/>
      <c r="PE874" s="721"/>
      <c r="PF874" s="721"/>
      <c r="PG874" s="721"/>
      <c r="PH874" s="721"/>
      <c r="PI874" s="721"/>
      <c r="PJ874" s="721"/>
      <c r="PK874" s="721"/>
      <c r="PL874" s="721"/>
      <c r="PM874" s="721"/>
      <c r="PN874" s="721"/>
      <c r="PO874" s="721"/>
      <c r="PP874" s="721"/>
      <c r="PQ874" s="721"/>
      <c r="PR874" s="721"/>
      <c r="PS874" s="721"/>
      <c r="PT874" s="721"/>
      <c r="PU874" s="721"/>
      <c r="PV874" s="721"/>
      <c r="PW874" s="721"/>
      <c r="PX874" s="721"/>
      <c r="PY874" s="721"/>
      <c r="PZ874" s="721"/>
      <c r="QA874" s="721"/>
      <c r="QB874" s="721"/>
      <c r="QC874" s="721"/>
      <c r="QD874" s="721"/>
      <c r="QE874" s="721"/>
      <c r="QF874" s="721"/>
      <c r="QG874" s="721"/>
      <c r="QH874" s="721"/>
      <c r="QI874" s="721"/>
      <c r="QJ874" s="721"/>
      <c r="QK874" s="721"/>
      <c r="QL874" s="721"/>
      <c r="QM874" s="721"/>
      <c r="QN874" s="721"/>
      <c r="QO874" s="721"/>
      <c r="QP874" s="721"/>
      <c r="QQ874" s="721"/>
      <c r="QR874" s="721"/>
      <c r="QS874" s="721"/>
      <c r="QT874" s="721"/>
      <c r="QU874" s="721"/>
      <c r="QV874" s="721"/>
      <c r="QW874" s="721"/>
      <c r="QX874" s="721"/>
      <c r="QY874" s="721"/>
      <c r="QZ874" s="721"/>
      <c r="RA874" s="721"/>
      <c r="RB874" s="721"/>
      <c r="RC874" s="721"/>
      <c r="RD874" s="721"/>
      <c r="RE874" s="721"/>
      <c r="RF874" s="721"/>
      <c r="RG874" s="721"/>
      <c r="RH874" s="721"/>
      <c r="RI874" s="721"/>
      <c r="RJ874" s="721"/>
      <c r="RK874" s="721"/>
      <c r="RL874" s="721"/>
      <c r="RM874" s="721"/>
      <c r="RN874" s="721"/>
      <c r="RO874" s="721"/>
      <c r="RP874" s="721"/>
      <c r="RQ874" s="721"/>
      <c r="RR874" s="721"/>
      <c r="RS874" s="721"/>
      <c r="RT874" s="721"/>
      <c r="RU874" s="721"/>
      <c r="RV874" s="721"/>
      <c r="RW874" s="721"/>
      <c r="RX874" s="721"/>
      <c r="RY874" s="721"/>
      <c r="RZ874" s="721"/>
      <c r="SA874" s="721"/>
      <c r="SB874" s="721"/>
      <c r="SC874" s="721"/>
      <c r="SD874" s="721"/>
      <c r="SE874" s="721"/>
      <c r="SF874" s="721"/>
      <c r="SG874" s="721"/>
      <c r="SH874" s="721"/>
      <c r="SI874" s="721"/>
      <c r="SJ874" s="721"/>
      <c r="SK874" s="721"/>
      <c r="SL874" s="721"/>
      <c r="SM874" s="721"/>
      <c r="SN874" s="721"/>
      <c r="SO874" s="721"/>
      <c r="SP874" s="721"/>
      <c r="SQ874" s="721"/>
      <c r="SR874" s="721"/>
      <c r="SS874" s="721"/>
      <c r="ST874" s="721"/>
      <c r="SU874" s="721"/>
      <c r="SV874" s="721"/>
      <c r="SW874" s="721"/>
      <c r="SX874" s="721"/>
      <c r="SY874" s="721"/>
      <c r="SZ874" s="721"/>
      <c r="TA874" s="721"/>
      <c r="TB874" s="721"/>
      <c r="TC874" s="721"/>
      <c r="TD874" s="721"/>
      <c r="TE874" s="721"/>
      <c r="TF874" s="721"/>
      <c r="TG874" s="721"/>
      <c r="TH874" s="721"/>
      <c r="TI874" s="721"/>
      <c r="TJ874" s="721"/>
      <c r="TK874" s="721"/>
      <c r="TL874" s="721"/>
      <c r="TM874" s="721"/>
      <c r="TN874" s="721"/>
      <c r="TO874" s="721"/>
      <c r="TP874" s="721"/>
      <c r="TQ874" s="721"/>
      <c r="TR874" s="721"/>
      <c r="TS874" s="721"/>
      <c r="TT874" s="721"/>
      <c r="TU874" s="721"/>
      <c r="TV874" s="721"/>
      <c r="TW874" s="721"/>
      <c r="TX874" s="721"/>
      <c r="TY874" s="721"/>
      <c r="TZ874" s="721"/>
      <c r="UA874" s="721"/>
      <c r="UB874" s="721"/>
      <c r="UC874" s="721"/>
      <c r="UD874" s="721"/>
      <c r="UE874" s="721"/>
      <c r="UF874" s="721"/>
      <c r="UG874" s="721"/>
      <c r="UH874" s="721"/>
      <c r="UI874" s="721"/>
      <c r="UJ874" s="721"/>
      <c r="UK874" s="721"/>
      <c r="UL874" s="721"/>
      <c r="UM874" s="721"/>
      <c r="UN874" s="721"/>
      <c r="UO874" s="721"/>
      <c r="UP874" s="721"/>
      <c r="UQ874" s="721"/>
      <c r="UR874" s="721"/>
      <c r="US874" s="721"/>
      <c r="UT874" s="721"/>
      <c r="UU874" s="721"/>
      <c r="UV874" s="721"/>
      <c r="UW874" s="721"/>
      <c r="UX874" s="721"/>
      <c r="UY874" s="721"/>
      <c r="UZ874" s="721"/>
      <c r="VA874" s="721"/>
      <c r="VB874" s="721"/>
      <c r="VC874" s="721"/>
      <c r="VD874" s="721"/>
      <c r="VE874" s="721"/>
      <c r="VF874" s="721"/>
      <c r="VG874" s="721"/>
      <c r="VH874" s="721"/>
      <c r="VI874" s="721"/>
      <c r="VJ874" s="721"/>
      <c r="VK874" s="721"/>
      <c r="VL874" s="721"/>
      <c r="VM874" s="721"/>
      <c r="VN874" s="721"/>
      <c r="VO874" s="721"/>
      <c r="VP874" s="721"/>
      <c r="VQ874" s="721"/>
      <c r="VR874" s="721"/>
      <c r="VS874" s="721"/>
      <c r="VT874" s="721"/>
      <c r="VU874" s="721"/>
      <c r="VV874" s="721"/>
      <c r="VW874" s="721"/>
      <c r="VX874" s="721"/>
      <c r="VY874" s="721"/>
      <c r="VZ874" s="721"/>
      <c r="WA874" s="721"/>
      <c r="WB874" s="721"/>
      <c r="WC874" s="721"/>
      <c r="WD874" s="721"/>
      <c r="WE874" s="721"/>
      <c r="WF874" s="721"/>
      <c r="WG874" s="721"/>
      <c r="WH874" s="721"/>
      <c r="WI874" s="721"/>
      <c r="WJ874" s="721"/>
      <c r="WK874" s="721"/>
      <c r="WL874" s="721"/>
      <c r="WM874" s="721"/>
      <c r="WN874" s="721"/>
      <c r="WO874" s="721"/>
      <c r="WP874" s="721"/>
      <c r="WQ874" s="721"/>
      <c r="WR874" s="721"/>
      <c r="WS874" s="721"/>
      <c r="WT874" s="721"/>
      <c r="WU874" s="721"/>
      <c r="WV874" s="721"/>
      <c r="WW874" s="721"/>
      <c r="WX874" s="721"/>
      <c r="WY874" s="721"/>
      <c r="WZ874" s="721"/>
      <c r="XA874" s="721"/>
      <c r="XB874" s="721"/>
      <c r="XC874" s="721"/>
      <c r="XD874" s="721"/>
      <c r="XE874" s="721"/>
      <c r="XF874" s="721"/>
      <c r="XG874" s="721"/>
      <c r="XH874" s="721"/>
      <c r="XI874" s="721"/>
      <c r="XJ874" s="721"/>
      <c r="XK874" s="721"/>
      <c r="XL874" s="721"/>
      <c r="XM874" s="721"/>
      <c r="XN874" s="721"/>
      <c r="XO874" s="721"/>
      <c r="XP874" s="721"/>
      <c r="XQ874" s="721"/>
      <c r="XR874" s="721"/>
      <c r="XS874" s="721"/>
      <c r="XT874" s="721"/>
      <c r="XU874" s="721"/>
      <c r="XV874" s="721"/>
      <c r="XW874" s="721"/>
      <c r="XX874" s="721"/>
      <c r="XY874" s="721"/>
      <c r="XZ874" s="721"/>
      <c r="YA874" s="721"/>
      <c r="YB874" s="721"/>
      <c r="YC874" s="721"/>
      <c r="YD874" s="721"/>
      <c r="YE874" s="721"/>
      <c r="YF874" s="721"/>
      <c r="YG874" s="721"/>
      <c r="YH874" s="721"/>
      <c r="YI874" s="721"/>
      <c r="YJ874" s="721"/>
      <c r="YK874" s="721"/>
      <c r="YL874" s="721"/>
      <c r="YM874" s="721"/>
      <c r="YN874" s="721"/>
      <c r="YO874" s="721"/>
      <c r="YP874" s="721"/>
      <c r="YQ874" s="721"/>
      <c r="YR874" s="721"/>
      <c r="YS874" s="721"/>
      <c r="YT874" s="721"/>
      <c r="YU874" s="721"/>
      <c r="YV874" s="721"/>
      <c r="YW874" s="721"/>
      <c r="YX874" s="721"/>
      <c r="YY874" s="721"/>
      <c r="YZ874" s="721"/>
      <c r="ZA874" s="721"/>
      <c r="ZB874" s="721"/>
      <c r="ZC874" s="721"/>
      <c r="ZD874" s="721"/>
      <c r="ZE874" s="721"/>
      <c r="ZF874" s="721"/>
      <c r="ZG874" s="721"/>
      <c r="ZH874" s="721"/>
      <c r="ZI874" s="721"/>
      <c r="ZJ874" s="721"/>
      <c r="ZK874" s="721"/>
      <c r="ZL874" s="721"/>
      <c r="ZM874" s="721"/>
      <c r="ZN874" s="721"/>
      <c r="ZO874" s="721"/>
      <c r="ZP874" s="721"/>
      <c r="ZQ874" s="721"/>
      <c r="ZR874" s="721"/>
      <c r="ZS874" s="721"/>
      <c r="ZT874" s="721"/>
      <c r="ZU874" s="721"/>
      <c r="ZV874" s="721"/>
      <c r="ZW874" s="721"/>
      <c r="ZX874" s="721"/>
      <c r="ZY874" s="721"/>
      <c r="ZZ874" s="721"/>
      <c r="AAA874" s="721"/>
      <c r="AAB874" s="721"/>
      <c r="AAC874" s="721"/>
      <c r="AAD874" s="721"/>
      <c r="AAE874" s="721"/>
      <c r="AAF874" s="721"/>
      <c r="AAG874" s="721"/>
      <c r="AAH874" s="721"/>
      <c r="AAI874" s="721"/>
      <c r="AAJ874" s="721"/>
      <c r="AAK874" s="721"/>
      <c r="AAL874" s="721"/>
      <c r="AAM874" s="721"/>
      <c r="AAN874" s="721"/>
      <c r="AAO874" s="721"/>
      <c r="AAP874" s="721"/>
      <c r="AAQ874" s="721"/>
      <c r="AAR874" s="721"/>
      <c r="AAS874" s="721"/>
      <c r="AAT874" s="721"/>
      <c r="AAU874" s="721"/>
      <c r="AAV874" s="721"/>
      <c r="AAW874" s="721"/>
      <c r="AAX874" s="721"/>
      <c r="AAY874" s="721"/>
      <c r="AAZ874" s="721"/>
      <c r="ABA874" s="721"/>
      <c r="ABB874" s="721"/>
      <c r="ABC874" s="721"/>
      <c r="ABD874" s="721"/>
      <c r="ABE874" s="721"/>
      <c r="ABF874" s="721"/>
      <c r="ABG874" s="721"/>
      <c r="ABH874" s="721"/>
      <c r="ABI874" s="721"/>
      <c r="ABJ874" s="721"/>
      <c r="ABK874" s="721"/>
      <c r="ABL874" s="721"/>
      <c r="ABM874" s="721"/>
      <c r="ABN874" s="721"/>
      <c r="ABO874" s="721"/>
      <c r="ABP874" s="721"/>
      <c r="ABQ874" s="721"/>
      <c r="ABR874" s="721"/>
      <c r="ABS874" s="721"/>
      <c r="ABT874" s="721"/>
      <c r="ABU874" s="721"/>
      <c r="ABV874" s="721"/>
      <c r="ABW874" s="721"/>
      <c r="ABX874" s="721"/>
      <c r="ABY874" s="721"/>
      <c r="ABZ874" s="721"/>
      <c r="ACA874" s="721"/>
      <c r="ACB874" s="721"/>
      <c r="ACC874" s="721"/>
      <c r="ACD874" s="721"/>
      <c r="ACE874" s="721"/>
      <c r="ACF874" s="721"/>
      <c r="ACG874" s="721"/>
      <c r="ACH874" s="721"/>
      <c r="ACI874" s="721"/>
      <c r="ACJ874" s="721"/>
      <c r="ACK874" s="721"/>
      <c r="ACL874" s="721"/>
      <c r="ACM874" s="721"/>
      <c r="ACN874" s="721"/>
      <c r="ACO874" s="721"/>
      <c r="ACP874" s="721"/>
      <c r="ACQ874" s="721"/>
      <c r="ACR874" s="721"/>
      <c r="ACS874" s="721"/>
      <c r="ACT874" s="721"/>
      <c r="ACU874" s="721"/>
      <c r="ACV874" s="721"/>
      <c r="ACW874" s="721"/>
      <c r="ACX874" s="721"/>
      <c r="ACY874" s="721"/>
      <c r="ACZ874" s="721"/>
      <c r="ADA874" s="721"/>
      <c r="ADB874" s="721"/>
      <c r="ADC874" s="721"/>
      <c r="ADD874" s="721"/>
      <c r="ADE874" s="721"/>
      <c r="ADF874" s="721"/>
      <c r="ADG874" s="721"/>
      <c r="ADH874" s="721"/>
      <c r="ADI874" s="721"/>
      <c r="ADJ874" s="721"/>
      <c r="ADK874" s="721"/>
      <c r="ADL874" s="721"/>
      <c r="ADM874" s="721"/>
      <c r="ADN874" s="721"/>
      <c r="ADO874" s="721"/>
      <c r="ADP874" s="721"/>
      <c r="ADQ874" s="721"/>
      <c r="ADR874" s="721"/>
      <c r="ADS874" s="721"/>
      <c r="ADT874" s="721"/>
      <c r="ADU874" s="721"/>
      <c r="ADV874" s="721"/>
      <c r="ADW874" s="721"/>
      <c r="ADX874" s="721"/>
      <c r="ADY874" s="721"/>
      <c r="ADZ874" s="721"/>
      <c r="AEA874" s="721"/>
      <c r="AEB874" s="721"/>
      <c r="AEC874" s="721"/>
      <c r="AED874" s="721"/>
      <c r="AEE874" s="721"/>
      <c r="AEF874" s="721"/>
      <c r="AEG874" s="721"/>
      <c r="AEH874" s="721"/>
      <c r="AEI874" s="721"/>
      <c r="AEJ874" s="721"/>
      <c r="AEK874" s="721"/>
      <c r="AEL874" s="721"/>
      <c r="AEM874" s="721"/>
      <c r="AEN874" s="721"/>
      <c r="AEO874" s="721"/>
      <c r="AEP874" s="721"/>
      <c r="AEQ874" s="721"/>
      <c r="AER874" s="721"/>
      <c r="AES874" s="721"/>
      <c r="AET874" s="721"/>
      <c r="AEU874" s="721"/>
      <c r="AEV874" s="721"/>
      <c r="AEW874" s="721"/>
      <c r="AEX874" s="721"/>
      <c r="AEY874" s="721"/>
      <c r="AEZ874" s="721"/>
      <c r="AFA874" s="721"/>
      <c r="AFB874" s="721"/>
      <c r="AFC874" s="721"/>
      <c r="AFD874" s="721"/>
      <c r="AFE874" s="721"/>
      <c r="AFF874" s="721"/>
      <c r="AFG874" s="721"/>
      <c r="AFH874" s="721"/>
      <c r="AFI874" s="721"/>
      <c r="AFJ874" s="721"/>
      <c r="AFK874" s="721"/>
      <c r="AFL874" s="721"/>
      <c r="AFM874" s="721"/>
      <c r="AFN874" s="721"/>
      <c r="AFO874" s="721"/>
      <c r="AFP874" s="721"/>
      <c r="AFQ874" s="721"/>
      <c r="AFR874" s="721"/>
      <c r="AFS874" s="721"/>
      <c r="AFT874" s="721"/>
      <c r="AFU874" s="721"/>
      <c r="AFV874" s="721"/>
      <c r="AFW874" s="721"/>
      <c r="AFX874" s="721"/>
      <c r="AFY874" s="721"/>
      <c r="AFZ874" s="721"/>
      <c r="AGA874" s="721"/>
      <c r="AGB874" s="721"/>
      <c r="AGC874" s="721"/>
      <c r="AGD874" s="721"/>
      <c r="AGE874" s="721"/>
      <c r="AGF874" s="721"/>
      <c r="AGG874" s="721"/>
      <c r="AGH874" s="721"/>
      <c r="AGI874" s="721"/>
      <c r="AGJ874" s="721"/>
      <c r="AGK874" s="721"/>
      <c r="AGL874" s="721"/>
      <c r="AGM874" s="721"/>
      <c r="AGN874" s="721"/>
      <c r="AGO874" s="721"/>
      <c r="AGP874" s="721"/>
      <c r="AGQ874" s="721"/>
      <c r="AGR874" s="721"/>
      <c r="AGS874" s="721"/>
      <c r="AGT874" s="721"/>
      <c r="AGU874" s="721"/>
      <c r="AGV874" s="721"/>
      <c r="AGW874" s="721"/>
      <c r="AGX874" s="721"/>
      <c r="AGY874" s="721"/>
      <c r="AGZ874" s="721"/>
      <c r="AHA874" s="721"/>
      <c r="AHB874" s="721"/>
      <c r="AHC874" s="721"/>
      <c r="AHD874" s="721"/>
      <c r="AHE874" s="721"/>
      <c r="AHF874" s="721"/>
      <c r="AHG874" s="721"/>
      <c r="AHH874" s="721"/>
      <c r="AHI874" s="721"/>
      <c r="AHJ874" s="721"/>
      <c r="AHK874" s="721"/>
      <c r="AHL874" s="721"/>
      <c r="AHM874" s="721"/>
      <c r="AHN874" s="721"/>
      <c r="AHO874" s="721"/>
      <c r="AHP874" s="721"/>
      <c r="AHQ874" s="721"/>
      <c r="AHR874" s="721"/>
      <c r="AHS874" s="721"/>
      <c r="AHT874" s="721"/>
      <c r="AHU874" s="721"/>
      <c r="AHV874" s="721"/>
      <c r="AHW874" s="721"/>
      <c r="AHX874" s="721"/>
      <c r="AHY874" s="721"/>
      <c r="AHZ874" s="721"/>
      <c r="AIA874" s="721"/>
      <c r="AIB874" s="721"/>
      <c r="AIC874" s="721"/>
      <c r="AID874" s="721"/>
      <c r="AIE874" s="721"/>
      <c r="AIF874" s="721"/>
      <c r="AIG874" s="721"/>
      <c r="AIH874" s="721"/>
      <c r="AII874" s="721"/>
      <c r="AIJ874" s="721"/>
      <c r="AIK874" s="721"/>
      <c r="AIL874" s="721"/>
      <c r="AIM874" s="721"/>
      <c r="AIN874" s="721"/>
      <c r="AIO874" s="721"/>
      <c r="AIP874" s="721"/>
      <c r="AIQ874" s="721"/>
      <c r="AIR874" s="721"/>
      <c r="AIS874" s="721"/>
      <c r="AIT874" s="721"/>
      <c r="AIU874" s="721"/>
      <c r="AIV874" s="721"/>
      <c r="AIW874" s="721"/>
      <c r="AIX874" s="721"/>
      <c r="AIY874" s="721"/>
      <c r="AIZ874" s="721"/>
      <c r="AJA874" s="721"/>
      <c r="AJB874" s="721"/>
      <c r="AJC874" s="721"/>
      <c r="AJD874" s="721"/>
      <c r="AJE874" s="721"/>
      <c r="AJF874" s="721"/>
      <c r="AJG874" s="721"/>
      <c r="AJH874" s="721"/>
      <c r="AJI874" s="721"/>
      <c r="AJJ874" s="721"/>
      <c r="AJK874" s="721"/>
      <c r="AJL874" s="721"/>
      <c r="AJM874" s="721"/>
      <c r="AJN874" s="721"/>
      <c r="AJO874" s="721"/>
      <c r="AJP874" s="721"/>
      <c r="AJQ874" s="721"/>
      <c r="AJR874" s="721"/>
      <c r="AJS874" s="721"/>
      <c r="AJT874" s="721"/>
      <c r="AJU874" s="721"/>
      <c r="AJV874" s="721"/>
      <c r="AJW874" s="721"/>
      <c r="AJX874" s="721"/>
      <c r="AJY874" s="721"/>
      <c r="AJZ874" s="721"/>
      <c r="AKA874" s="721"/>
      <c r="AKB874" s="721"/>
      <c r="AKC874" s="721"/>
      <c r="AKD874" s="721"/>
      <c r="AKE874" s="721"/>
      <c r="AKF874" s="721"/>
      <c r="AKG874" s="721"/>
      <c r="AKH874" s="721"/>
      <c r="AKI874" s="721"/>
      <c r="AKJ874" s="721"/>
      <c r="AKK874" s="721"/>
      <c r="AKL874" s="721"/>
      <c r="AKM874" s="721"/>
      <c r="AKN874" s="721"/>
      <c r="AKO874" s="721"/>
      <c r="AKP874" s="721"/>
      <c r="AKQ874" s="721"/>
      <c r="AKR874" s="721"/>
      <c r="AKS874" s="721"/>
      <c r="AKT874" s="721"/>
      <c r="AKU874" s="721"/>
      <c r="AKV874" s="721"/>
      <c r="AKW874" s="721"/>
      <c r="AKX874" s="721"/>
      <c r="AKY874" s="721"/>
      <c r="AKZ874" s="721"/>
      <c r="ALA874" s="721"/>
      <c r="ALB874" s="721"/>
      <c r="ALC874" s="721"/>
      <c r="ALD874" s="721"/>
      <c r="ALE874" s="721"/>
      <c r="ALF874" s="721"/>
      <c r="ALG874" s="721"/>
      <c r="ALH874" s="721"/>
      <c r="ALI874" s="721"/>
      <c r="ALJ874" s="721"/>
      <c r="ALK874" s="721"/>
      <c r="ALL874" s="721"/>
      <c r="ALM874" s="721"/>
      <c r="ALN874" s="721"/>
      <c r="ALO874" s="721"/>
      <c r="ALP874" s="721"/>
      <c r="ALQ874" s="721"/>
      <c r="ALR874" s="721"/>
      <c r="ALS874" s="721"/>
      <c r="ALT874" s="721"/>
      <c r="ALU874" s="721"/>
      <c r="ALV874" s="721"/>
      <c r="ALW874" s="721"/>
      <c r="ALX874" s="721"/>
      <c r="ALY874" s="721"/>
      <c r="ALZ874" s="721"/>
      <c r="AMA874" s="721"/>
      <c r="AMB874" s="721"/>
      <c r="AMC874" s="721"/>
      <c r="AMD874" s="721"/>
      <c r="AME874" s="721"/>
      <c r="AMF874" s="721"/>
      <c r="AMG874" s="721"/>
      <c r="AMH874" s="721"/>
      <c r="AMI874" s="721"/>
      <c r="AMJ874" s="721"/>
      <c r="AMK874" s="721"/>
      <c r="AML874" s="721"/>
      <c r="AMM874" s="721"/>
      <c r="AMN874" s="721"/>
      <c r="AMO874" s="721"/>
      <c r="AMP874" s="721"/>
      <c r="AMQ874" s="721"/>
      <c r="AMR874" s="721"/>
      <c r="AMS874" s="721"/>
      <c r="AMT874" s="721"/>
      <c r="AMU874" s="721"/>
      <c r="AMV874" s="721"/>
      <c r="AMW874" s="721"/>
      <c r="AMX874" s="721"/>
      <c r="AMY874" s="721"/>
      <c r="AMZ874" s="721"/>
      <c r="ANA874" s="721"/>
      <c r="ANB874" s="721"/>
      <c r="ANC874" s="721"/>
      <c r="AND874" s="721"/>
      <c r="ANE874" s="721"/>
      <c r="ANF874" s="721"/>
      <c r="ANG874" s="721"/>
      <c r="ANH874" s="721"/>
      <c r="ANI874" s="721"/>
      <c r="ANJ874" s="721"/>
      <c r="ANK874" s="721"/>
      <c r="ANL874" s="721"/>
      <c r="ANM874" s="721"/>
      <c r="ANN874" s="721"/>
      <c r="ANO874" s="721"/>
      <c r="ANP874" s="721"/>
      <c r="ANQ874" s="721"/>
      <c r="ANR874" s="721"/>
      <c r="ANS874" s="721"/>
      <c r="ANT874" s="721"/>
      <c r="ANU874" s="721"/>
      <c r="ANV874" s="721"/>
      <c r="ANW874" s="721"/>
      <c r="ANX874" s="721"/>
      <c r="ANY874" s="721"/>
      <c r="ANZ874" s="721"/>
      <c r="AOA874" s="721"/>
      <c r="AOB874" s="721"/>
      <c r="AOC874" s="721"/>
      <c r="AOD874" s="721"/>
      <c r="AOE874" s="721"/>
      <c r="AOF874" s="721"/>
      <c r="AOG874" s="721"/>
      <c r="AOH874" s="721"/>
      <c r="AOI874" s="721"/>
      <c r="AOJ874" s="721"/>
      <c r="AOK874" s="721"/>
      <c r="AOL874" s="721"/>
      <c r="AOM874" s="721"/>
      <c r="AON874" s="721"/>
      <c r="AOO874" s="721"/>
      <c r="AOP874" s="721"/>
      <c r="AOQ874" s="721"/>
      <c r="AOR874" s="721"/>
      <c r="AOS874" s="721"/>
      <c r="AOT874" s="721"/>
      <c r="AOU874" s="721"/>
      <c r="AOV874" s="721"/>
      <c r="AOW874" s="721"/>
      <c r="AOX874" s="721"/>
      <c r="AOY874" s="721"/>
      <c r="AOZ874" s="721"/>
      <c r="APA874" s="721"/>
      <c r="APB874" s="721"/>
      <c r="APC874" s="721"/>
      <c r="APD874" s="721"/>
      <c r="APE874" s="721"/>
      <c r="APF874" s="721"/>
      <c r="APG874" s="721"/>
      <c r="APH874" s="721"/>
      <c r="API874" s="721"/>
      <c r="APJ874" s="721"/>
      <c r="APK874" s="721"/>
      <c r="APL874" s="721"/>
      <c r="APM874" s="721"/>
      <c r="APN874" s="721"/>
      <c r="APO874" s="721"/>
      <c r="APP874" s="721"/>
      <c r="APQ874" s="721"/>
      <c r="APR874" s="721"/>
      <c r="APS874" s="721"/>
      <c r="APT874" s="721"/>
      <c r="APU874" s="721"/>
      <c r="APV874" s="721"/>
      <c r="APW874" s="721"/>
      <c r="APX874" s="721"/>
      <c r="APY874" s="721"/>
      <c r="APZ874" s="721"/>
      <c r="AQA874" s="721"/>
      <c r="AQB874" s="721"/>
      <c r="AQC874" s="721"/>
      <c r="AQD874" s="721"/>
      <c r="AQE874" s="721"/>
      <c r="AQF874" s="721"/>
      <c r="AQG874" s="721"/>
      <c r="AQH874" s="721"/>
      <c r="AQI874" s="721"/>
      <c r="AQJ874" s="721"/>
      <c r="AQK874" s="721"/>
      <c r="AQL874" s="721"/>
      <c r="AQM874" s="721"/>
      <c r="AQN874" s="721"/>
      <c r="AQO874" s="721"/>
      <c r="AQP874" s="721"/>
      <c r="AQQ874" s="721"/>
      <c r="AQR874" s="721"/>
      <c r="AQS874" s="721"/>
      <c r="AQT874" s="721"/>
      <c r="AQU874" s="721"/>
      <c r="AQV874" s="721"/>
      <c r="AQW874" s="721"/>
      <c r="AQX874" s="721"/>
      <c r="AQY874" s="721"/>
      <c r="AQZ874" s="721"/>
      <c r="ARA874" s="721"/>
      <c r="ARB874" s="721"/>
      <c r="ARC874" s="721"/>
      <c r="ARD874" s="721"/>
      <c r="ARE874" s="721"/>
      <c r="ARF874" s="721"/>
      <c r="ARG874" s="721"/>
      <c r="ARH874" s="721"/>
      <c r="ARI874" s="721"/>
      <c r="ARJ874" s="721"/>
      <c r="ARK874" s="721"/>
      <c r="ARL874" s="721"/>
      <c r="ARM874" s="721"/>
      <c r="ARN874" s="721"/>
      <c r="ARO874" s="721"/>
      <c r="ARP874" s="721"/>
      <c r="ARQ874" s="721"/>
      <c r="ARR874" s="721"/>
      <c r="ARS874" s="721"/>
      <c r="ART874" s="721"/>
      <c r="ARU874" s="721"/>
      <c r="ARV874" s="721"/>
      <c r="ARW874" s="721"/>
      <c r="ARX874" s="721"/>
      <c r="ARY874" s="721"/>
      <c r="ARZ874" s="721"/>
      <c r="ASA874" s="721"/>
      <c r="ASB874" s="721"/>
      <c r="ASC874" s="721"/>
      <c r="ASD874" s="721"/>
      <c r="ASE874" s="721"/>
      <c r="ASF874" s="721"/>
      <c r="ASG874" s="721"/>
      <c r="ASH874" s="721"/>
      <c r="ASI874" s="721"/>
      <c r="ASJ874" s="721"/>
      <c r="ASK874" s="721"/>
      <c r="ASL874" s="721"/>
      <c r="ASM874" s="721"/>
      <c r="ASN874" s="721"/>
      <c r="ASO874" s="721"/>
      <c r="ASP874" s="721"/>
      <c r="ASQ874" s="721"/>
      <c r="ASR874" s="721"/>
      <c r="ASS874" s="721"/>
      <c r="AST874" s="721"/>
      <c r="ASU874" s="721"/>
      <c r="ASV874" s="721"/>
      <c r="ASW874" s="721"/>
      <c r="ASX874" s="721"/>
      <c r="ASY874" s="721"/>
      <c r="ASZ874" s="721"/>
      <c r="ATA874" s="721"/>
      <c r="ATB874" s="721"/>
      <c r="ATC874" s="721"/>
      <c r="ATD874" s="721"/>
      <c r="ATE874" s="721"/>
      <c r="ATF874" s="721"/>
      <c r="ATG874" s="721"/>
      <c r="ATH874" s="721"/>
      <c r="ATI874" s="721"/>
      <c r="ATJ874" s="721"/>
      <c r="ATK874" s="721"/>
      <c r="ATL874" s="721"/>
      <c r="ATM874" s="721"/>
      <c r="ATN874" s="721"/>
      <c r="ATO874" s="721"/>
      <c r="ATP874" s="721"/>
      <c r="ATQ874" s="721"/>
      <c r="ATR874" s="721"/>
      <c r="ATS874" s="721"/>
      <c r="ATT874" s="721"/>
      <c r="ATU874" s="721"/>
      <c r="ATV874" s="721"/>
      <c r="ATW874" s="721"/>
      <c r="ATX874" s="721"/>
      <c r="ATY874" s="721"/>
      <c r="ATZ874" s="721"/>
      <c r="AUA874" s="721"/>
      <c r="AUB874" s="721"/>
      <c r="AUC874" s="721"/>
      <c r="AUD874" s="721"/>
      <c r="AUE874" s="721"/>
      <c r="AUF874" s="721"/>
      <c r="AUG874" s="721"/>
      <c r="AUH874" s="721"/>
      <c r="AUI874" s="721"/>
      <c r="AUJ874" s="721"/>
      <c r="AUK874" s="721"/>
      <c r="AUL874" s="721"/>
      <c r="AUM874" s="721"/>
      <c r="AUN874" s="721"/>
      <c r="AUO874" s="721"/>
      <c r="AUP874" s="721"/>
      <c r="AUQ874" s="721"/>
      <c r="AUR874" s="721"/>
      <c r="AUS874" s="721"/>
      <c r="AUT874" s="721"/>
      <c r="AUU874" s="721"/>
      <c r="AUV874" s="721"/>
      <c r="AUW874" s="721"/>
      <c r="AUX874" s="721"/>
      <c r="AUY874" s="721"/>
      <c r="AUZ874" s="721"/>
      <c r="AVA874" s="721"/>
      <c r="AVB874" s="721"/>
      <c r="AVC874" s="721"/>
      <c r="AVD874" s="721"/>
      <c r="AVE874" s="721"/>
      <c r="AVF874" s="721"/>
      <c r="AVG874" s="721"/>
      <c r="AVH874" s="721"/>
      <c r="AVI874" s="721"/>
      <c r="AVJ874" s="721"/>
      <c r="AVK874" s="721"/>
    </row>
    <row r="875" spans="1:1259">
      <c r="A875" s="716"/>
      <c r="B875" s="723">
        <v>44635</v>
      </c>
      <c r="C875" s="723"/>
      <c r="D875" s="714" t="s">
        <v>3247</v>
      </c>
      <c r="E875" s="703" t="s">
        <v>3419</v>
      </c>
      <c r="F875" s="703"/>
      <c r="G875" s="703">
        <v>2022</v>
      </c>
      <c r="H875" s="703"/>
      <c r="I875" s="698" t="s">
        <v>1699</v>
      </c>
      <c r="J875" s="704"/>
      <c r="K875" s="705" t="s">
        <v>4931</v>
      </c>
      <c r="L875" s="703" t="s">
        <v>3319</v>
      </c>
      <c r="M875" s="706">
        <v>44635</v>
      </c>
      <c r="N875" s="706">
        <v>44866</v>
      </c>
      <c r="O875" s="706"/>
      <c r="P875" s="704"/>
      <c r="Q875" s="704"/>
      <c r="R875" s="704"/>
      <c r="S875" s="703" t="s">
        <v>3515</v>
      </c>
      <c r="T875" s="703">
        <v>60</v>
      </c>
      <c r="U875" s="703"/>
      <c r="V875" s="703" t="s">
        <v>973</v>
      </c>
      <c r="W875" s="703">
        <v>400</v>
      </c>
      <c r="X875" s="707">
        <v>768</v>
      </c>
      <c r="Y875" s="539">
        <f t="shared" si="39"/>
        <v>307200</v>
      </c>
      <c r="Z875" s="680">
        <v>0.55000000000000004</v>
      </c>
      <c r="AA875" s="681">
        <f t="shared" si="40"/>
        <v>168960</v>
      </c>
      <c r="AB875" s="682"/>
      <c r="AC875" s="683">
        <v>0</v>
      </c>
      <c r="AD875" s="692"/>
      <c r="AE875" s="684"/>
      <c r="AF875" s="695">
        <f t="shared" si="41"/>
        <v>168960</v>
      </c>
      <c r="AG875" s="676" t="s">
        <v>1073</v>
      </c>
      <c r="AH875" s="676"/>
      <c r="AI875" s="685">
        <v>60</v>
      </c>
      <c r="AJ875" s="676" t="s">
        <v>3320</v>
      </c>
      <c r="AK875" s="696" t="s">
        <v>1149</v>
      </c>
      <c r="AL875" s="676">
        <v>77494</v>
      </c>
      <c r="AM875" s="676" t="s">
        <v>52</v>
      </c>
      <c r="AN875" s="676"/>
      <c r="AO875" s="676"/>
      <c r="AP875" s="688"/>
      <c r="AQ875" s="688" t="s">
        <v>37</v>
      </c>
      <c r="AR875" s="688"/>
      <c r="AS875" s="715"/>
      <c r="AT875" s="715"/>
      <c r="AU875" s="715"/>
      <c r="AV875" s="680">
        <v>0.46500000000000002</v>
      </c>
      <c r="AW875" s="721"/>
      <c r="AX875" s="721"/>
      <c r="AY875" s="721"/>
      <c r="AZ875" s="721"/>
      <c r="BA875" s="721"/>
      <c r="BB875" s="721"/>
      <c r="BC875" s="721"/>
      <c r="BD875" s="721"/>
      <c r="BE875" s="721"/>
      <c r="BF875" s="721"/>
      <c r="BG875" s="721"/>
      <c r="BH875" s="721"/>
      <c r="BI875" s="721"/>
      <c r="BJ875" s="721"/>
      <c r="BK875" s="721"/>
      <c r="BL875" s="721"/>
      <c r="BM875" s="721"/>
      <c r="BN875" s="721"/>
      <c r="BO875" s="721"/>
      <c r="BP875" s="721"/>
      <c r="BQ875" s="721"/>
      <c r="BR875" s="721"/>
      <c r="BS875" s="721"/>
      <c r="BT875" s="721"/>
      <c r="BU875" s="721"/>
      <c r="BV875" s="721"/>
      <c r="BW875" s="721"/>
      <c r="BX875" s="721"/>
      <c r="BY875" s="721"/>
      <c r="BZ875" s="721"/>
      <c r="CA875" s="721"/>
      <c r="CB875" s="721"/>
      <c r="CC875" s="721"/>
      <c r="CD875" s="721"/>
      <c r="CE875" s="721"/>
      <c r="CF875" s="721"/>
      <c r="CG875" s="721"/>
      <c r="CH875" s="721"/>
      <c r="CI875" s="721"/>
      <c r="CJ875" s="721"/>
      <c r="CK875" s="721"/>
      <c r="CL875" s="721"/>
      <c r="CM875" s="721"/>
      <c r="CN875" s="721"/>
      <c r="CO875" s="721"/>
      <c r="CP875" s="721"/>
      <c r="CQ875" s="721"/>
      <c r="CR875" s="721"/>
      <c r="CS875" s="721"/>
      <c r="CT875" s="721"/>
      <c r="CU875" s="721"/>
      <c r="CV875" s="721"/>
      <c r="CW875" s="721"/>
      <c r="CX875" s="721"/>
      <c r="CY875" s="721"/>
      <c r="CZ875" s="721"/>
      <c r="DA875" s="721"/>
      <c r="DB875" s="721"/>
      <c r="DC875" s="721"/>
      <c r="DD875" s="721"/>
      <c r="DE875" s="721"/>
      <c r="DF875" s="721"/>
      <c r="DG875" s="721"/>
      <c r="DH875" s="721"/>
      <c r="DI875" s="721"/>
      <c r="DJ875" s="721"/>
      <c r="DK875" s="721"/>
      <c r="DL875" s="721"/>
      <c r="DM875" s="721"/>
      <c r="DN875" s="721"/>
      <c r="DO875" s="721"/>
      <c r="DP875" s="721"/>
      <c r="DQ875" s="721"/>
      <c r="DR875" s="721"/>
      <c r="DS875" s="721"/>
      <c r="DT875" s="721"/>
      <c r="DU875" s="721"/>
      <c r="DV875" s="721"/>
      <c r="DW875" s="721"/>
      <c r="DX875" s="721"/>
      <c r="DY875" s="721"/>
      <c r="DZ875" s="721"/>
      <c r="EA875" s="721"/>
      <c r="EB875" s="721"/>
      <c r="EC875" s="721"/>
      <c r="ED875" s="721"/>
      <c r="EE875" s="721"/>
      <c r="EF875" s="721"/>
      <c r="EG875" s="721"/>
      <c r="EH875" s="721"/>
      <c r="EI875" s="721"/>
      <c r="EJ875" s="721"/>
      <c r="EK875" s="721"/>
      <c r="EL875" s="721"/>
      <c r="EM875" s="721"/>
      <c r="EN875" s="721"/>
      <c r="EO875" s="721"/>
      <c r="EP875" s="721"/>
      <c r="EQ875" s="721"/>
      <c r="ER875" s="721"/>
      <c r="ES875" s="721"/>
      <c r="ET875" s="721"/>
      <c r="EU875" s="721"/>
      <c r="EV875" s="721"/>
      <c r="EW875" s="721"/>
      <c r="EX875" s="721"/>
      <c r="EY875" s="721"/>
      <c r="EZ875" s="721"/>
      <c r="FA875" s="721"/>
      <c r="FB875" s="721"/>
      <c r="FC875" s="721"/>
      <c r="FD875" s="721"/>
      <c r="FE875" s="721"/>
      <c r="FF875" s="721"/>
      <c r="FG875" s="721"/>
      <c r="FH875" s="721"/>
      <c r="FI875" s="721"/>
      <c r="FJ875" s="721"/>
      <c r="FK875" s="721"/>
      <c r="FL875" s="721"/>
      <c r="FM875" s="721"/>
      <c r="FN875" s="721"/>
      <c r="FO875" s="721"/>
      <c r="FP875" s="721"/>
      <c r="FQ875" s="721"/>
      <c r="FR875" s="721"/>
      <c r="FS875" s="721"/>
      <c r="FT875" s="721"/>
      <c r="FU875" s="721"/>
      <c r="FV875" s="721"/>
      <c r="FW875" s="721"/>
      <c r="FX875" s="721"/>
      <c r="FY875" s="721"/>
      <c r="FZ875" s="721"/>
      <c r="GA875" s="721"/>
      <c r="GB875" s="721"/>
      <c r="GC875" s="721"/>
      <c r="GD875" s="721"/>
      <c r="GE875" s="721"/>
      <c r="GF875" s="721"/>
      <c r="GG875" s="721"/>
      <c r="GH875" s="721"/>
      <c r="GI875" s="721"/>
      <c r="GJ875" s="721"/>
      <c r="GK875" s="721"/>
      <c r="GL875" s="721"/>
      <c r="GM875" s="721"/>
      <c r="GN875" s="721"/>
      <c r="GO875" s="721"/>
      <c r="GP875" s="721"/>
      <c r="GQ875" s="721"/>
      <c r="GR875" s="721"/>
      <c r="GS875" s="721"/>
      <c r="GT875" s="721"/>
      <c r="GU875" s="721"/>
      <c r="GV875" s="721"/>
      <c r="GW875" s="721"/>
      <c r="GX875" s="721"/>
      <c r="GY875" s="721"/>
      <c r="GZ875" s="721"/>
      <c r="HA875" s="721"/>
      <c r="HB875" s="721"/>
      <c r="HC875" s="721"/>
      <c r="HD875" s="721"/>
      <c r="HE875" s="721"/>
      <c r="HF875" s="721"/>
      <c r="HG875" s="721"/>
      <c r="HH875" s="721"/>
      <c r="HI875" s="721"/>
      <c r="HJ875" s="721"/>
      <c r="HK875" s="721"/>
      <c r="HL875" s="721"/>
      <c r="HM875" s="721"/>
      <c r="HN875" s="721"/>
      <c r="HO875" s="721"/>
      <c r="HP875" s="721"/>
      <c r="HQ875" s="721"/>
      <c r="HR875" s="721"/>
      <c r="HS875" s="721"/>
      <c r="HT875" s="721"/>
      <c r="HU875" s="721"/>
      <c r="HV875" s="721"/>
      <c r="HW875" s="721"/>
      <c r="HX875" s="721"/>
      <c r="HY875" s="721"/>
      <c r="HZ875" s="721"/>
      <c r="IA875" s="721"/>
      <c r="IB875" s="721"/>
      <c r="IC875" s="721"/>
      <c r="ID875" s="721"/>
      <c r="IE875" s="721"/>
      <c r="IF875" s="721"/>
      <c r="IG875" s="721"/>
      <c r="IH875" s="721"/>
      <c r="II875" s="721"/>
      <c r="IJ875" s="721"/>
      <c r="IK875" s="721"/>
      <c r="IL875" s="721"/>
      <c r="IM875" s="721"/>
      <c r="IN875" s="721"/>
      <c r="IO875" s="721"/>
      <c r="IP875" s="721"/>
      <c r="IQ875" s="721"/>
      <c r="IR875" s="721"/>
      <c r="IS875" s="721"/>
      <c r="IT875" s="721"/>
      <c r="IU875" s="721"/>
      <c r="IV875" s="721"/>
      <c r="IW875" s="721"/>
      <c r="IX875" s="721"/>
      <c r="IY875" s="721"/>
      <c r="IZ875" s="721"/>
      <c r="JA875" s="721"/>
      <c r="JB875" s="721"/>
      <c r="JC875" s="721"/>
      <c r="JD875" s="721"/>
      <c r="JE875" s="721"/>
      <c r="JF875" s="721"/>
      <c r="JG875" s="721"/>
      <c r="JH875" s="721"/>
      <c r="JI875" s="721"/>
      <c r="JJ875" s="721"/>
      <c r="JK875" s="721"/>
      <c r="JL875" s="721"/>
      <c r="JM875" s="721"/>
      <c r="JN875" s="721"/>
      <c r="JO875" s="721"/>
      <c r="JP875" s="721"/>
      <c r="JQ875" s="721"/>
      <c r="JR875" s="721"/>
      <c r="JS875" s="721"/>
      <c r="JT875" s="721"/>
      <c r="JU875" s="721"/>
      <c r="JV875" s="721"/>
      <c r="JW875" s="721"/>
      <c r="JX875" s="721"/>
      <c r="JY875" s="721"/>
      <c r="JZ875" s="721"/>
      <c r="KA875" s="721"/>
      <c r="KB875" s="721"/>
      <c r="KC875" s="721"/>
      <c r="KD875" s="721"/>
      <c r="KE875" s="721"/>
      <c r="KF875" s="721"/>
      <c r="KG875" s="721"/>
      <c r="KH875" s="721"/>
      <c r="KI875" s="721"/>
      <c r="KJ875" s="721"/>
      <c r="KK875" s="721"/>
      <c r="KL875" s="721"/>
      <c r="KM875" s="721"/>
      <c r="KN875" s="721"/>
      <c r="KO875" s="721"/>
      <c r="KP875" s="721"/>
      <c r="KQ875" s="721"/>
      <c r="KR875" s="721"/>
      <c r="KS875" s="721"/>
      <c r="KT875" s="721"/>
      <c r="KU875" s="721"/>
      <c r="KV875" s="721"/>
      <c r="KW875" s="721"/>
      <c r="KX875" s="721"/>
      <c r="KY875" s="721"/>
      <c r="KZ875" s="721"/>
      <c r="LA875" s="721"/>
      <c r="LB875" s="721"/>
      <c r="LC875" s="721"/>
      <c r="LD875" s="721"/>
      <c r="LE875" s="721"/>
      <c r="LF875" s="721"/>
      <c r="LG875" s="721"/>
      <c r="LH875" s="721"/>
      <c r="LI875" s="721"/>
      <c r="LJ875" s="721"/>
      <c r="LK875" s="721"/>
      <c r="LL875" s="721"/>
      <c r="LM875" s="721"/>
      <c r="LN875" s="721"/>
      <c r="LO875" s="721"/>
      <c r="LP875" s="721"/>
      <c r="LQ875" s="721"/>
      <c r="LR875" s="721"/>
      <c r="LS875" s="721"/>
      <c r="LT875" s="721"/>
      <c r="LU875" s="721"/>
      <c r="LV875" s="721"/>
      <c r="LW875" s="721"/>
      <c r="LX875" s="721"/>
      <c r="LY875" s="721"/>
      <c r="LZ875" s="721"/>
      <c r="MA875" s="721"/>
      <c r="MB875" s="721"/>
      <c r="MC875" s="721"/>
      <c r="MD875" s="721"/>
      <c r="ME875" s="721"/>
      <c r="MF875" s="721"/>
      <c r="MG875" s="721"/>
      <c r="MH875" s="721"/>
      <c r="MI875" s="721"/>
      <c r="MJ875" s="721"/>
      <c r="MK875" s="721"/>
      <c r="ML875" s="721"/>
      <c r="MM875" s="721"/>
      <c r="MN875" s="721"/>
      <c r="MO875" s="721"/>
      <c r="MP875" s="721"/>
      <c r="MQ875" s="721"/>
      <c r="MR875" s="721"/>
      <c r="MS875" s="721"/>
      <c r="MT875" s="721"/>
      <c r="MU875" s="721"/>
      <c r="MV875" s="721"/>
      <c r="MW875" s="721"/>
      <c r="MX875" s="721"/>
      <c r="MY875" s="721"/>
      <c r="MZ875" s="721"/>
      <c r="NA875" s="721"/>
      <c r="NB875" s="721"/>
      <c r="NC875" s="721"/>
      <c r="ND875" s="721"/>
      <c r="NE875" s="721"/>
      <c r="NF875" s="721"/>
      <c r="NG875" s="721"/>
      <c r="NH875" s="721"/>
      <c r="NI875" s="721"/>
      <c r="NJ875" s="721"/>
      <c r="NK875" s="721"/>
      <c r="NL875" s="721"/>
      <c r="NM875" s="721"/>
      <c r="NN875" s="721"/>
      <c r="NO875" s="721"/>
      <c r="NP875" s="721"/>
      <c r="NQ875" s="721"/>
      <c r="NR875" s="721"/>
      <c r="NS875" s="721"/>
      <c r="NT875" s="721"/>
      <c r="NU875" s="721"/>
      <c r="NV875" s="721"/>
      <c r="NW875" s="721"/>
      <c r="NX875" s="721"/>
      <c r="NY875" s="721"/>
      <c r="NZ875" s="721"/>
      <c r="OA875" s="721"/>
      <c r="OB875" s="721"/>
      <c r="OC875" s="721"/>
      <c r="OD875" s="721"/>
      <c r="OE875" s="721"/>
      <c r="OF875" s="721"/>
      <c r="OG875" s="721"/>
      <c r="OH875" s="721"/>
      <c r="OI875" s="721"/>
      <c r="OJ875" s="721"/>
      <c r="OK875" s="721"/>
      <c r="OL875" s="721"/>
      <c r="OM875" s="721"/>
      <c r="ON875" s="721"/>
      <c r="OO875" s="721"/>
      <c r="OP875" s="721"/>
      <c r="OQ875" s="721"/>
      <c r="OR875" s="721"/>
      <c r="OS875" s="721"/>
      <c r="OT875" s="721"/>
      <c r="OU875" s="721"/>
      <c r="OV875" s="721"/>
      <c r="OW875" s="721"/>
      <c r="OX875" s="721"/>
      <c r="OY875" s="721"/>
      <c r="OZ875" s="721"/>
      <c r="PA875" s="721"/>
      <c r="PB875" s="721"/>
      <c r="PC875" s="721"/>
      <c r="PD875" s="721"/>
      <c r="PE875" s="721"/>
      <c r="PF875" s="721"/>
      <c r="PG875" s="721"/>
      <c r="PH875" s="721"/>
      <c r="PI875" s="721"/>
      <c r="PJ875" s="721"/>
      <c r="PK875" s="721"/>
      <c r="PL875" s="721"/>
      <c r="PM875" s="721"/>
      <c r="PN875" s="721"/>
      <c r="PO875" s="721"/>
      <c r="PP875" s="721"/>
      <c r="PQ875" s="721"/>
      <c r="PR875" s="721"/>
      <c r="PS875" s="721"/>
      <c r="PT875" s="721"/>
      <c r="PU875" s="721"/>
      <c r="PV875" s="721"/>
      <c r="PW875" s="721"/>
      <c r="PX875" s="721"/>
      <c r="PY875" s="721"/>
      <c r="PZ875" s="721"/>
      <c r="QA875" s="721"/>
      <c r="QB875" s="721"/>
      <c r="QC875" s="721"/>
      <c r="QD875" s="721"/>
      <c r="QE875" s="721"/>
      <c r="QF875" s="721"/>
      <c r="QG875" s="721"/>
      <c r="QH875" s="721"/>
      <c r="QI875" s="721"/>
      <c r="QJ875" s="721"/>
      <c r="QK875" s="721"/>
      <c r="QL875" s="721"/>
      <c r="QM875" s="721"/>
      <c r="QN875" s="721"/>
      <c r="QO875" s="721"/>
      <c r="QP875" s="721"/>
      <c r="QQ875" s="721"/>
      <c r="QR875" s="721"/>
      <c r="QS875" s="721"/>
      <c r="QT875" s="721"/>
      <c r="QU875" s="721"/>
      <c r="QV875" s="721"/>
      <c r="QW875" s="721"/>
      <c r="QX875" s="721"/>
      <c r="QY875" s="721"/>
      <c r="QZ875" s="721"/>
      <c r="RA875" s="721"/>
      <c r="RB875" s="721"/>
      <c r="RC875" s="721"/>
      <c r="RD875" s="721"/>
      <c r="RE875" s="721"/>
      <c r="RF875" s="721"/>
      <c r="RG875" s="721"/>
      <c r="RH875" s="721"/>
      <c r="RI875" s="721"/>
      <c r="RJ875" s="721"/>
      <c r="RK875" s="721"/>
      <c r="RL875" s="721"/>
      <c r="RM875" s="721"/>
      <c r="RN875" s="721"/>
      <c r="RO875" s="721"/>
      <c r="RP875" s="721"/>
      <c r="RQ875" s="721"/>
      <c r="RR875" s="721"/>
      <c r="RS875" s="721"/>
      <c r="RT875" s="721"/>
      <c r="RU875" s="721"/>
      <c r="RV875" s="721"/>
      <c r="RW875" s="721"/>
      <c r="RX875" s="721"/>
      <c r="RY875" s="721"/>
      <c r="RZ875" s="721"/>
      <c r="SA875" s="721"/>
      <c r="SB875" s="721"/>
      <c r="SC875" s="721"/>
      <c r="SD875" s="721"/>
      <c r="SE875" s="721"/>
      <c r="SF875" s="721"/>
      <c r="SG875" s="721"/>
      <c r="SH875" s="721"/>
      <c r="SI875" s="721"/>
      <c r="SJ875" s="721"/>
      <c r="SK875" s="721"/>
      <c r="SL875" s="721"/>
      <c r="SM875" s="721"/>
      <c r="SN875" s="721"/>
      <c r="SO875" s="721"/>
      <c r="SP875" s="721"/>
      <c r="SQ875" s="721"/>
      <c r="SR875" s="721"/>
      <c r="SS875" s="721"/>
      <c r="ST875" s="721"/>
      <c r="SU875" s="721"/>
      <c r="SV875" s="721"/>
      <c r="SW875" s="721"/>
      <c r="SX875" s="721"/>
      <c r="SY875" s="721"/>
      <c r="SZ875" s="721"/>
      <c r="TA875" s="721"/>
      <c r="TB875" s="721"/>
      <c r="TC875" s="721"/>
      <c r="TD875" s="721"/>
      <c r="TE875" s="721"/>
      <c r="TF875" s="721"/>
      <c r="TG875" s="721"/>
      <c r="TH875" s="721"/>
      <c r="TI875" s="721"/>
      <c r="TJ875" s="721"/>
      <c r="TK875" s="721"/>
      <c r="TL875" s="721"/>
      <c r="TM875" s="721"/>
      <c r="TN875" s="721"/>
      <c r="TO875" s="721"/>
      <c r="TP875" s="721"/>
      <c r="TQ875" s="721"/>
      <c r="TR875" s="721"/>
      <c r="TS875" s="721"/>
      <c r="TT875" s="721"/>
      <c r="TU875" s="721"/>
      <c r="TV875" s="721"/>
      <c r="TW875" s="721"/>
      <c r="TX875" s="721"/>
      <c r="TY875" s="721"/>
      <c r="TZ875" s="721"/>
      <c r="UA875" s="721"/>
      <c r="UB875" s="721"/>
      <c r="UC875" s="721"/>
      <c r="UD875" s="721"/>
      <c r="UE875" s="721"/>
      <c r="UF875" s="721"/>
      <c r="UG875" s="721"/>
      <c r="UH875" s="721"/>
      <c r="UI875" s="721"/>
      <c r="UJ875" s="721"/>
      <c r="UK875" s="721"/>
      <c r="UL875" s="721"/>
      <c r="UM875" s="721"/>
      <c r="UN875" s="721"/>
      <c r="UO875" s="721"/>
      <c r="UP875" s="721"/>
      <c r="UQ875" s="721"/>
      <c r="UR875" s="721"/>
      <c r="US875" s="721"/>
      <c r="UT875" s="721"/>
      <c r="UU875" s="721"/>
      <c r="UV875" s="721"/>
      <c r="UW875" s="721"/>
      <c r="UX875" s="721"/>
      <c r="UY875" s="721"/>
      <c r="UZ875" s="721"/>
      <c r="VA875" s="721"/>
      <c r="VB875" s="721"/>
      <c r="VC875" s="721"/>
      <c r="VD875" s="721"/>
      <c r="VE875" s="721"/>
      <c r="VF875" s="721"/>
      <c r="VG875" s="721"/>
      <c r="VH875" s="721"/>
      <c r="VI875" s="721"/>
      <c r="VJ875" s="721"/>
      <c r="VK875" s="721"/>
      <c r="VL875" s="721"/>
      <c r="VM875" s="721"/>
      <c r="VN875" s="721"/>
      <c r="VO875" s="721"/>
      <c r="VP875" s="721"/>
      <c r="VQ875" s="721"/>
      <c r="VR875" s="721"/>
      <c r="VS875" s="721"/>
      <c r="VT875" s="721"/>
      <c r="VU875" s="721"/>
      <c r="VV875" s="721"/>
      <c r="VW875" s="721"/>
      <c r="VX875" s="721"/>
      <c r="VY875" s="721"/>
      <c r="VZ875" s="721"/>
      <c r="WA875" s="721"/>
      <c r="WB875" s="721"/>
      <c r="WC875" s="721"/>
      <c r="WD875" s="721"/>
      <c r="WE875" s="721"/>
      <c r="WF875" s="721"/>
      <c r="WG875" s="721"/>
      <c r="WH875" s="721"/>
      <c r="WI875" s="721"/>
      <c r="WJ875" s="721"/>
      <c r="WK875" s="721"/>
      <c r="WL875" s="721"/>
      <c r="WM875" s="721"/>
      <c r="WN875" s="721"/>
      <c r="WO875" s="721"/>
      <c r="WP875" s="721"/>
      <c r="WQ875" s="721"/>
      <c r="WR875" s="721"/>
      <c r="WS875" s="721"/>
      <c r="WT875" s="721"/>
      <c r="WU875" s="721"/>
      <c r="WV875" s="721"/>
      <c r="WW875" s="721"/>
      <c r="WX875" s="721"/>
      <c r="WY875" s="721"/>
      <c r="WZ875" s="721"/>
      <c r="XA875" s="721"/>
      <c r="XB875" s="721"/>
      <c r="XC875" s="721"/>
      <c r="XD875" s="721"/>
      <c r="XE875" s="721"/>
      <c r="XF875" s="721"/>
      <c r="XG875" s="721"/>
      <c r="XH875" s="721"/>
      <c r="XI875" s="721"/>
      <c r="XJ875" s="721"/>
      <c r="XK875" s="721"/>
      <c r="XL875" s="721"/>
      <c r="XM875" s="721"/>
      <c r="XN875" s="721"/>
      <c r="XO875" s="721"/>
      <c r="XP875" s="721"/>
      <c r="XQ875" s="721"/>
      <c r="XR875" s="721"/>
      <c r="XS875" s="721"/>
      <c r="XT875" s="721"/>
      <c r="XU875" s="721"/>
      <c r="XV875" s="721"/>
      <c r="XW875" s="721"/>
      <c r="XX875" s="721"/>
      <c r="XY875" s="721"/>
      <c r="XZ875" s="721"/>
      <c r="YA875" s="721"/>
      <c r="YB875" s="721"/>
      <c r="YC875" s="721"/>
      <c r="YD875" s="721"/>
      <c r="YE875" s="721"/>
      <c r="YF875" s="721"/>
      <c r="YG875" s="721"/>
      <c r="YH875" s="721"/>
      <c r="YI875" s="721"/>
      <c r="YJ875" s="721"/>
      <c r="YK875" s="721"/>
      <c r="YL875" s="721"/>
      <c r="YM875" s="721"/>
      <c r="YN875" s="721"/>
      <c r="YO875" s="721"/>
      <c r="YP875" s="721"/>
      <c r="YQ875" s="721"/>
      <c r="YR875" s="721"/>
      <c r="YS875" s="721"/>
      <c r="YT875" s="721"/>
      <c r="YU875" s="721"/>
      <c r="YV875" s="721"/>
      <c r="YW875" s="721"/>
      <c r="YX875" s="721"/>
      <c r="YY875" s="721"/>
      <c r="YZ875" s="721"/>
      <c r="ZA875" s="721"/>
      <c r="ZB875" s="721"/>
      <c r="ZC875" s="721"/>
      <c r="ZD875" s="721"/>
      <c r="ZE875" s="721"/>
      <c r="ZF875" s="721"/>
      <c r="ZG875" s="721"/>
      <c r="ZH875" s="721"/>
      <c r="ZI875" s="721"/>
      <c r="ZJ875" s="721"/>
      <c r="ZK875" s="721"/>
      <c r="ZL875" s="721"/>
      <c r="ZM875" s="721"/>
      <c r="ZN875" s="721"/>
      <c r="ZO875" s="721"/>
      <c r="ZP875" s="721"/>
      <c r="ZQ875" s="721"/>
      <c r="ZR875" s="721"/>
      <c r="ZS875" s="721"/>
      <c r="ZT875" s="721"/>
      <c r="ZU875" s="721"/>
      <c r="ZV875" s="721"/>
      <c r="ZW875" s="721"/>
      <c r="ZX875" s="721"/>
      <c r="ZY875" s="721"/>
      <c r="ZZ875" s="721"/>
      <c r="AAA875" s="721"/>
      <c r="AAB875" s="721"/>
      <c r="AAC875" s="721"/>
      <c r="AAD875" s="721"/>
      <c r="AAE875" s="721"/>
      <c r="AAF875" s="721"/>
      <c r="AAG875" s="721"/>
      <c r="AAH875" s="721"/>
      <c r="AAI875" s="721"/>
      <c r="AAJ875" s="721"/>
      <c r="AAK875" s="721"/>
      <c r="AAL875" s="721"/>
      <c r="AAM875" s="721"/>
      <c r="AAN875" s="721"/>
      <c r="AAO875" s="721"/>
      <c r="AAP875" s="721"/>
      <c r="AAQ875" s="721"/>
      <c r="AAR875" s="721"/>
      <c r="AAS875" s="721"/>
      <c r="AAT875" s="721"/>
      <c r="AAU875" s="721"/>
      <c r="AAV875" s="721"/>
      <c r="AAW875" s="721"/>
      <c r="AAX875" s="721"/>
      <c r="AAY875" s="721"/>
      <c r="AAZ875" s="721"/>
      <c r="ABA875" s="721"/>
      <c r="ABB875" s="721"/>
      <c r="ABC875" s="721"/>
      <c r="ABD875" s="721"/>
      <c r="ABE875" s="721"/>
      <c r="ABF875" s="721"/>
      <c r="ABG875" s="721"/>
      <c r="ABH875" s="721"/>
      <c r="ABI875" s="721"/>
      <c r="ABJ875" s="721"/>
      <c r="ABK875" s="721"/>
      <c r="ABL875" s="721"/>
      <c r="ABM875" s="721"/>
      <c r="ABN875" s="721"/>
      <c r="ABO875" s="721"/>
      <c r="ABP875" s="721"/>
      <c r="ABQ875" s="721"/>
      <c r="ABR875" s="721"/>
      <c r="ABS875" s="721"/>
      <c r="ABT875" s="721"/>
      <c r="ABU875" s="721"/>
      <c r="ABV875" s="721"/>
      <c r="ABW875" s="721"/>
      <c r="ABX875" s="721"/>
      <c r="ABY875" s="721"/>
      <c r="ABZ875" s="721"/>
      <c r="ACA875" s="721"/>
      <c r="ACB875" s="721"/>
      <c r="ACC875" s="721"/>
      <c r="ACD875" s="721"/>
      <c r="ACE875" s="721"/>
      <c r="ACF875" s="721"/>
      <c r="ACG875" s="721"/>
      <c r="ACH875" s="721"/>
      <c r="ACI875" s="721"/>
      <c r="ACJ875" s="721"/>
      <c r="ACK875" s="721"/>
      <c r="ACL875" s="721"/>
      <c r="ACM875" s="721"/>
      <c r="ACN875" s="721"/>
      <c r="ACO875" s="721"/>
      <c r="ACP875" s="721"/>
      <c r="ACQ875" s="721"/>
      <c r="ACR875" s="721"/>
      <c r="ACS875" s="721"/>
      <c r="ACT875" s="721"/>
      <c r="ACU875" s="721"/>
      <c r="ACV875" s="721"/>
      <c r="ACW875" s="721"/>
      <c r="ACX875" s="721"/>
      <c r="ACY875" s="721"/>
      <c r="ACZ875" s="721"/>
      <c r="ADA875" s="721"/>
      <c r="ADB875" s="721"/>
      <c r="ADC875" s="721"/>
      <c r="ADD875" s="721"/>
      <c r="ADE875" s="721"/>
      <c r="ADF875" s="721"/>
      <c r="ADG875" s="721"/>
      <c r="ADH875" s="721"/>
      <c r="ADI875" s="721"/>
      <c r="ADJ875" s="721"/>
      <c r="ADK875" s="721"/>
      <c r="ADL875" s="721"/>
      <c r="ADM875" s="721"/>
      <c r="ADN875" s="721"/>
      <c r="ADO875" s="721"/>
      <c r="ADP875" s="721"/>
      <c r="ADQ875" s="721"/>
      <c r="ADR875" s="721"/>
      <c r="ADS875" s="721"/>
      <c r="ADT875" s="721"/>
      <c r="ADU875" s="721"/>
      <c r="ADV875" s="721"/>
      <c r="ADW875" s="721"/>
      <c r="ADX875" s="721"/>
      <c r="ADY875" s="721"/>
      <c r="ADZ875" s="721"/>
      <c r="AEA875" s="721"/>
      <c r="AEB875" s="721"/>
      <c r="AEC875" s="721"/>
      <c r="AED875" s="721"/>
      <c r="AEE875" s="721"/>
      <c r="AEF875" s="721"/>
      <c r="AEG875" s="721"/>
      <c r="AEH875" s="721"/>
      <c r="AEI875" s="721"/>
      <c r="AEJ875" s="721"/>
      <c r="AEK875" s="721"/>
      <c r="AEL875" s="721"/>
      <c r="AEM875" s="721"/>
      <c r="AEN875" s="721"/>
      <c r="AEO875" s="721"/>
      <c r="AEP875" s="721"/>
      <c r="AEQ875" s="721"/>
      <c r="AER875" s="721"/>
      <c r="AES875" s="721"/>
      <c r="AET875" s="721"/>
      <c r="AEU875" s="721"/>
      <c r="AEV875" s="721"/>
      <c r="AEW875" s="721"/>
      <c r="AEX875" s="721"/>
      <c r="AEY875" s="721"/>
      <c r="AEZ875" s="721"/>
      <c r="AFA875" s="721"/>
      <c r="AFB875" s="721"/>
      <c r="AFC875" s="721"/>
      <c r="AFD875" s="721"/>
      <c r="AFE875" s="721"/>
      <c r="AFF875" s="721"/>
      <c r="AFG875" s="721"/>
      <c r="AFH875" s="721"/>
      <c r="AFI875" s="721"/>
      <c r="AFJ875" s="721"/>
      <c r="AFK875" s="721"/>
      <c r="AFL875" s="721"/>
      <c r="AFM875" s="721"/>
      <c r="AFN875" s="721"/>
      <c r="AFO875" s="721"/>
      <c r="AFP875" s="721"/>
      <c r="AFQ875" s="721"/>
      <c r="AFR875" s="721"/>
      <c r="AFS875" s="721"/>
      <c r="AFT875" s="721"/>
      <c r="AFU875" s="721"/>
      <c r="AFV875" s="721"/>
      <c r="AFW875" s="721"/>
      <c r="AFX875" s="721"/>
      <c r="AFY875" s="721"/>
      <c r="AFZ875" s="721"/>
      <c r="AGA875" s="721"/>
      <c r="AGB875" s="721"/>
      <c r="AGC875" s="721"/>
      <c r="AGD875" s="721"/>
      <c r="AGE875" s="721"/>
      <c r="AGF875" s="721"/>
      <c r="AGG875" s="721"/>
      <c r="AGH875" s="721"/>
      <c r="AGI875" s="721"/>
      <c r="AGJ875" s="721"/>
      <c r="AGK875" s="721"/>
      <c r="AGL875" s="721"/>
      <c r="AGM875" s="721"/>
      <c r="AGN875" s="721"/>
      <c r="AGO875" s="721"/>
      <c r="AGP875" s="721"/>
      <c r="AGQ875" s="721"/>
      <c r="AGR875" s="721"/>
      <c r="AGS875" s="721"/>
      <c r="AGT875" s="721"/>
      <c r="AGU875" s="721"/>
      <c r="AGV875" s="721"/>
      <c r="AGW875" s="721"/>
      <c r="AGX875" s="721"/>
      <c r="AGY875" s="721"/>
      <c r="AGZ875" s="721"/>
      <c r="AHA875" s="721"/>
      <c r="AHB875" s="721"/>
      <c r="AHC875" s="721"/>
      <c r="AHD875" s="721"/>
      <c r="AHE875" s="721"/>
      <c r="AHF875" s="721"/>
      <c r="AHG875" s="721"/>
      <c r="AHH875" s="721"/>
      <c r="AHI875" s="721"/>
      <c r="AHJ875" s="721"/>
      <c r="AHK875" s="721"/>
      <c r="AHL875" s="721"/>
      <c r="AHM875" s="721"/>
      <c r="AHN875" s="721"/>
      <c r="AHO875" s="721"/>
      <c r="AHP875" s="721"/>
      <c r="AHQ875" s="721"/>
      <c r="AHR875" s="721"/>
      <c r="AHS875" s="721"/>
      <c r="AHT875" s="721"/>
      <c r="AHU875" s="721"/>
      <c r="AHV875" s="721"/>
      <c r="AHW875" s="721"/>
      <c r="AHX875" s="721"/>
      <c r="AHY875" s="721"/>
      <c r="AHZ875" s="721"/>
      <c r="AIA875" s="721"/>
      <c r="AIB875" s="721"/>
      <c r="AIC875" s="721"/>
      <c r="AID875" s="721"/>
      <c r="AIE875" s="721"/>
      <c r="AIF875" s="721"/>
      <c r="AIG875" s="721"/>
      <c r="AIH875" s="721"/>
      <c r="AII875" s="721"/>
      <c r="AIJ875" s="721"/>
      <c r="AIK875" s="721"/>
      <c r="AIL875" s="721"/>
      <c r="AIM875" s="721"/>
      <c r="AIN875" s="721"/>
      <c r="AIO875" s="721"/>
      <c r="AIP875" s="721"/>
      <c r="AIQ875" s="721"/>
      <c r="AIR875" s="721"/>
      <c r="AIS875" s="721"/>
      <c r="AIT875" s="721"/>
      <c r="AIU875" s="721"/>
      <c r="AIV875" s="721"/>
      <c r="AIW875" s="721"/>
      <c r="AIX875" s="721"/>
      <c r="AIY875" s="721"/>
      <c r="AIZ875" s="721"/>
      <c r="AJA875" s="721"/>
      <c r="AJB875" s="721"/>
      <c r="AJC875" s="721"/>
      <c r="AJD875" s="721"/>
      <c r="AJE875" s="721"/>
      <c r="AJF875" s="721"/>
      <c r="AJG875" s="721"/>
      <c r="AJH875" s="721"/>
      <c r="AJI875" s="721"/>
      <c r="AJJ875" s="721"/>
      <c r="AJK875" s="721"/>
      <c r="AJL875" s="721"/>
      <c r="AJM875" s="721"/>
      <c r="AJN875" s="721"/>
      <c r="AJO875" s="721"/>
      <c r="AJP875" s="721"/>
      <c r="AJQ875" s="721"/>
      <c r="AJR875" s="721"/>
      <c r="AJS875" s="721"/>
      <c r="AJT875" s="721"/>
      <c r="AJU875" s="721"/>
      <c r="AJV875" s="721"/>
      <c r="AJW875" s="721"/>
      <c r="AJX875" s="721"/>
      <c r="AJY875" s="721"/>
      <c r="AJZ875" s="721"/>
      <c r="AKA875" s="721"/>
      <c r="AKB875" s="721"/>
      <c r="AKC875" s="721"/>
      <c r="AKD875" s="721"/>
      <c r="AKE875" s="721"/>
      <c r="AKF875" s="721"/>
      <c r="AKG875" s="721"/>
      <c r="AKH875" s="721"/>
      <c r="AKI875" s="721"/>
      <c r="AKJ875" s="721"/>
      <c r="AKK875" s="721"/>
      <c r="AKL875" s="721"/>
      <c r="AKM875" s="721"/>
      <c r="AKN875" s="721"/>
      <c r="AKO875" s="721"/>
      <c r="AKP875" s="721"/>
      <c r="AKQ875" s="721"/>
      <c r="AKR875" s="721"/>
      <c r="AKS875" s="721"/>
      <c r="AKT875" s="721"/>
      <c r="AKU875" s="721"/>
      <c r="AKV875" s="721"/>
      <c r="AKW875" s="721"/>
      <c r="AKX875" s="721"/>
      <c r="AKY875" s="721"/>
      <c r="AKZ875" s="721"/>
      <c r="ALA875" s="721"/>
      <c r="ALB875" s="721"/>
      <c r="ALC875" s="721"/>
      <c r="ALD875" s="721"/>
      <c r="ALE875" s="721"/>
      <c r="ALF875" s="721"/>
      <c r="ALG875" s="721"/>
      <c r="ALH875" s="721"/>
      <c r="ALI875" s="721"/>
      <c r="ALJ875" s="721"/>
      <c r="ALK875" s="721"/>
      <c r="ALL875" s="721"/>
      <c r="ALM875" s="721"/>
      <c r="ALN875" s="721"/>
      <c r="ALO875" s="721"/>
      <c r="ALP875" s="721"/>
      <c r="ALQ875" s="721"/>
      <c r="ALR875" s="721"/>
      <c r="ALS875" s="721"/>
      <c r="ALT875" s="721"/>
      <c r="ALU875" s="721"/>
      <c r="ALV875" s="721"/>
      <c r="ALW875" s="721"/>
      <c r="ALX875" s="721"/>
      <c r="ALY875" s="721"/>
      <c r="ALZ875" s="721"/>
      <c r="AMA875" s="721"/>
      <c r="AMB875" s="721"/>
      <c r="AMC875" s="721"/>
      <c r="AMD875" s="721"/>
      <c r="AME875" s="721"/>
      <c r="AMF875" s="721"/>
      <c r="AMG875" s="721"/>
      <c r="AMH875" s="721"/>
      <c r="AMI875" s="721"/>
      <c r="AMJ875" s="721"/>
      <c r="AMK875" s="721"/>
      <c r="AML875" s="721"/>
      <c r="AMM875" s="721"/>
      <c r="AMN875" s="721"/>
      <c r="AMO875" s="721"/>
      <c r="AMP875" s="721"/>
      <c r="AMQ875" s="721"/>
      <c r="AMR875" s="721"/>
      <c r="AMS875" s="721"/>
      <c r="AMT875" s="721"/>
      <c r="AMU875" s="721"/>
      <c r="AMV875" s="721"/>
      <c r="AMW875" s="721"/>
      <c r="AMX875" s="721"/>
      <c r="AMY875" s="721"/>
      <c r="AMZ875" s="721"/>
      <c r="ANA875" s="721"/>
      <c r="ANB875" s="721"/>
      <c r="ANC875" s="721"/>
      <c r="AND875" s="721"/>
      <c r="ANE875" s="721"/>
      <c r="ANF875" s="721"/>
      <c r="ANG875" s="721"/>
      <c r="ANH875" s="721"/>
      <c r="ANI875" s="721"/>
      <c r="ANJ875" s="721"/>
      <c r="ANK875" s="721"/>
      <c r="ANL875" s="721"/>
      <c r="ANM875" s="721"/>
      <c r="ANN875" s="721"/>
      <c r="ANO875" s="721"/>
      <c r="ANP875" s="721"/>
      <c r="ANQ875" s="721"/>
      <c r="ANR875" s="721"/>
      <c r="ANS875" s="721"/>
      <c r="ANT875" s="721"/>
      <c r="ANU875" s="721"/>
      <c r="ANV875" s="721"/>
      <c r="ANW875" s="721"/>
      <c r="ANX875" s="721"/>
      <c r="ANY875" s="721"/>
      <c r="ANZ875" s="721"/>
      <c r="AOA875" s="721"/>
      <c r="AOB875" s="721"/>
      <c r="AOC875" s="721"/>
      <c r="AOD875" s="721"/>
      <c r="AOE875" s="721"/>
      <c r="AOF875" s="721"/>
      <c r="AOG875" s="721"/>
      <c r="AOH875" s="721"/>
      <c r="AOI875" s="721"/>
      <c r="AOJ875" s="721"/>
      <c r="AOK875" s="721"/>
      <c r="AOL875" s="721"/>
      <c r="AOM875" s="721"/>
      <c r="AON875" s="721"/>
      <c r="AOO875" s="721"/>
      <c r="AOP875" s="721"/>
      <c r="AOQ875" s="721"/>
      <c r="AOR875" s="721"/>
      <c r="AOS875" s="721"/>
      <c r="AOT875" s="721"/>
      <c r="AOU875" s="721"/>
      <c r="AOV875" s="721"/>
      <c r="AOW875" s="721"/>
      <c r="AOX875" s="721"/>
      <c r="AOY875" s="721"/>
      <c r="AOZ875" s="721"/>
      <c r="APA875" s="721"/>
      <c r="APB875" s="721"/>
      <c r="APC875" s="721"/>
      <c r="APD875" s="721"/>
      <c r="APE875" s="721"/>
      <c r="APF875" s="721"/>
      <c r="APG875" s="721"/>
      <c r="APH875" s="721"/>
      <c r="API875" s="721"/>
      <c r="APJ875" s="721"/>
      <c r="APK875" s="721"/>
      <c r="APL875" s="721"/>
      <c r="APM875" s="721"/>
      <c r="APN875" s="721"/>
      <c r="APO875" s="721"/>
      <c r="APP875" s="721"/>
      <c r="APQ875" s="721"/>
      <c r="APR875" s="721"/>
      <c r="APS875" s="721"/>
      <c r="APT875" s="721"/>
      <c r="APU875" s="721"/>
      <c r="APV875" s="721"/>
      <c r="APW875" s="721"/>
      <c r="APX875" s="721"/>
      <c r="APY875" s="721"/>
      <c r="APZ875" s="721"/>
      <c r="AQA875" s="721"/>
      <c r="AQB875" s="721"/>
      <c r="AQC875" s="721"/>
      <c r="AQD875" s="721"/>
      <c r="AQE875" s="721"/>
      <c r="AQF875" s="721"/>
      <c r="AQG875" s="721"/>
      <c r="AQH875" s="721"/>
      <c r="AQI875" s="721"/>
      <c r="AQJ875" s="721"/>
      <c r="AQK875" s="721"/>
      <c r="AQL875" s="721"/>
      <c r="AQM875" s="721"/>
      <c r="AQN875" s="721"/>
      <c r="AQO875" s="721"/>
      <c r="AQP875" s="721"/>
      <c r="AQQ875" s="721"/>
      <c r="AQR875" s="721"/>
      <c r="AQS875" s="721"/>
      <c r="AQT875" s="721"/>
      <c r="AQU875" s="721"/>
      <c r="AQV875" s="721"/>
      <c r="AQW875" s="721"/>
      <c r="AQX875" s="721"/>
      <c r="AQY875" s="721"/>
      <c r="AQZ875" s="721"/>
      <c r="ARA875" s="721"/>
      <c r="ARB875" s="721"/>
      <c r="ARC875" s="721"/>
      <c r="ARD875" s="721"/>
      <c r="ARE875" s="721"/>
      <c r="ARF875" s="721"/>
      <c r="ARG875" s="721"/>
      <c r="ARH875" s="721"/>
      <c r="ARI875" s="721"/>
      <c r="ARJ875" s="721"/>
      <c r="ARK875" s="721"/>
      <c r="ARL875" s="721"/>
      <c r="ARM875" s="721"/>
      <c r="ARN875" s="721"/>
      <c r="ARO875" s="721"/>
      <c r="ARP875" s="721"/>
      <c r="ARQ875" s="721"/>
      <c r="ARR875" s="721"/>
      <c r="ARS875" s="721"/>
      <c r="ART875" s="721"/>
      <c r="ARU875" s="721"/>
      <c r="ARV875" s="721"/>
      <c r="ARW875" s="721"/>
      <c r="ARX875" s="721"/>
      <c r="ARY875" s="721"/>
      <c r="ARZ875" s="721"/>
      <c r="ASA875" s="721"/>
      <c r="ASB875" s="721"/>
      <c r="ASC875" s="721"/>
      <c r="ASD875" s="721"/>
      <c r="ASE875" s="721"/>
      <c r="ASF875" s="721"/>
      <c r="ASG875" s="721"/>
      <c r="ASH875" s="721"/>
      <c r="ASI875" s="721"/>
      <c r="ASJ875" s="721"/>
      <c r="ASK875" s="721"/>
      <c r="ASL875" s="721"/>
      <c r="ASM875" s="721"/>
      <c r="ASN875" s="721"/>
      <c r="ASO875" s="721"/>
      <c r="ASP875" s="721"/>
      <c r="ASQ875" s="721"/>
      <c r="ASR875" s="721"/>
      <c r="ASS875" s="721"/>
      <c r="AST875" s="721"/>
      <c r="ASU875" s="721"/>
      <c r="ASV875" s="721"/>
      <c r="ASW875" s="721"/>
      <c r="ASX875" s="721"/>
      <c r="ASY875" s="721"/>
      <c r="ASZ875" s="721"/>
      <c r="ATA875" s="721"/>
      <c r="ATB875" s="721"/>
      <c r="ATC875" s="721"/>
      <c r="ATD875" s="721"/>
      <c r="ATE875" s="721"/>
      <c r="ATF875" s="721"/>
      <c r="ATG875" s="721"/>
      <c r="ATH875" s="721"/>
      <c r="ATI875" s="721"/>
      <c r="ATJ875" s="721"/>
      <c r="ATK875" s="721"/>
      <c r="ATL875" s="721"/>
      <c r="ATM875" s="721"/>
      <c r="ATN875" s="721"/>
      <c r="ATO875" s="721"/>
      <c r="ATP875" s="721"/>
      <c r="ATQ875" s="721"/>
      <c r="ATR875" s="721"/>
      <c r="ATS875" s="721"/>
      <c r="ATT875" s="721"/>
      <c r="ATU875" s="721"/>
      <c r="ATV875" s="721"/>
      <c r="ATW875" s="721"/>
      <c r="ATX875" s="721"/>
      <c r="ATY875" s="721"/>
      <c r="ATZ875" s="721"/>
      <c r="AUA875" s="721"/>
      <c r="AUB875" s="721"/>
      <c r="AUC875" s="721"/>
      <c r="AUD875" s="721"/>
      <c r="AUE875" s="721"/>
      <c r="AUF875" s="721"/>
      <c r="AUG875" s="721"/>
      <c r="AUH875" s="721"/>
      <c r="AUI875" s="721"/>
      <c r="AUJ875" s="721"/>
      <c r="AUK875" s="721"/>
      <c r="AUL875" s="721"/>
      <c r="AUM875" s="721"/>
      <c r="AUN875" s="721"/>
      <c r="AUO875" s="721"/>
      <c r="AUP875" s="721"/>
      <c r="AUQ875" s="721"/>
      <c r="AUR875" s="721"/>
      <c r="AUS875" s="721"/>
      <c r="AUT875" s="721"/>
      <c r="AUU875" s="721"/>
      <c r="AUV875" s="721"/>
      <c r="AUW875" s="721"/>
      <c r="AUX875" s="721"/>
      <c r="AUY875" s="721"/>
      <c r="AUZ875" s="721"/>
      <c r="AVA875" s="721"/>
      <c r="AVB875" s="721"/>
      <c r="AVC875" s="721"/>
      <c r="AVD875" s="721"/>
      <c r="AVE875" s="721"/>
      <c r="AVF875" s="721"/>
      <c r="AVG875" s="721"/>
      <c r="AVH875" s="721"/>
      <c r="AVI875" s="721"/>
      <c r="AVJ875" s="721"/>
      <c r="AVK875" s="721"/>
    </row>
    <row r="876" spans="1:1259">
      <c r="A876" s="716"/>
      <c r="B876" s="723">
        <v>44645</v>
      </c>
      <c r="C876" s="723"/>
      <c r="D876" s="714" t="s">
        <v>3247</v>
      </c>
      <c r="E876" s="703" t="s">
        <v>3419</v>
      </c>
      <c r="F876" s="703"/>
      <c r="G876" s="703">
        <v>2022</v>
      </c>
      <c r="H876" s="703"/>
      <c r="I876" s="698" t="s">
        <v>1699</v>
      </c>
      <c r="J876" s="704"/>
      <c r="K876" s="705" t="s">
        <v>4932</v>
      </c>
      <c r="L876" s="703" t="s">
        <v>3319</v>
      </c>
      <c r="M876" s="706">
        <v>44645</v>
      </c>
      <c r="N876" s="706">
        <v>44774</v>
      </c>
      <c r="O876" s="706"/>
      <c r="P876" s="704"/>
      <c r="Q876" s="704"/>
      <c r="R876" s="704"/>
      <c r="S876" s="703" t="s">
        <v>3515</v>
      </c>
      <c r="T876" s="703">
        <v>60</v>
      </c>
      <c r="U876" s="703"/>
      <c r="V876" s="703" t="s">
        <v>973</v>
      </c>
      <c r="W876" s="703">
        <v>400</v>
      </c>
      <c r="X876" s="707">
        <v>768</v>
      </c>
      <c r="Y876" s="539">
        <f t="shared" si="39"/>
        <v>307200</v>
      </c>
      <c r="Z876" s="680">
        <v>0.55000000000000004</v>
      </c>
      <c r="AA876" s="681">
        <f t="shared" si="40"/>
        <v>168960</v>
      </c>
      <c r="AB876" s="682"/>
      <c r="AC876" s="683">
        <v>0</v>
      </c>
      <c r="AD876" s="692"/>
      <c r="AE876" s="684"/>
      <c r="AF876" s="695">
        <f t="shared" si="41"/>
        <v>168960</v>
      </c>
      <c r="AG876" s="676" t="s">
        <v>1073</v>
      </c>
      <c r="AH876" s="676"/>
      <c r="AI876" s="685">
        <v>60</v>
      </c>
      <c r="AJ876" s="676" t="s">
        <v>3320</v>
      </c>
      <c r="AK876" s="696" t="s">
        <v>1149</v>
      </c>
      <c r="AL876" s="676">
        <v>77494</v>
      </c>
      <c r="AM876" s="676" t="s">
        <v>52</v>
      </c>
      <c r="AN876" s="676"/>
      <c r="AO876" s="676"/>
      <c r="AP876" s="688"/>
      <c r="AQ876" s="688" t="s">
        <v>37</v>
      </c>
      <c r="AR876" s="688" t="s">
        <v>3746</v>
      </c>
      <c r="AS876" s="715"/>
      <c r="AT876" s="715"/>
      <c r="AU876" s="715"/>
      <c r="AV876" s="680">
        <v>0.46500000000000002</v>
      </c>
      <c r="AW876" s="721"/>
      <c r="AX876" s="721"/>
      <c r="AY876" s="721"/>
      <c r="AZ876" s="721"/>
      <c r="BA876" s="721"/>
      <c r="BB876" s="721"/>
      <c r="BC876" s="721"/>
      <c r="BD876" s="721"/>
      <c r="BE876" s="721"/>
      <c r="BF876" s="721"/>
      <c r="BG876" s="721"/>
      <c r="BH876" s="721"/>
      <c r="BI876" s="721"/>
      <c r="BJ876" s="721"/>
      <c r="BK876" s="721"/>
      <c r="BL876" s="721"/>
      <c r="BM876" s="721"/>
      <c r="BN876" s="721"/>
      <c r="BO876" s="721"/>
      <c r="BP876" s="721"/>
      <c r="BQ876" s="721"/>
      <c r="BR876" s="721"/>
      <c r="BS876" s="721"/>
      <c r="BT876" s="721"/>
      <c r="BU876" s="721"/>
      <c r="BV876" s="721"/>
      <c r="BW876" s="721"/>
      <c r="BX876" s="721"/>
      <c r="BY876" s="721"/>
      <c r="BZ876" s="721"/>
      <c r="CA876" s="721"/>
      <c r="CB876" s="721"/>
      <c r="CC876" s="721"/>
      <c r="CD876" s="721"/>
      <c r="CE876" s="721"/>
      <c r="CF876" s="721"/>
      <c r="CG876" s="721"/>
      <c r="CH876" s="721"/>
      <c r="CI876" s="721"/>
      <c r="CJ876" s="721"/>
      <c r="CK876" s="721"/>
      <c r="CL876" s="721"/>
      <c r="CM876" s="721"/>
      <c r="CN876" s="721"/>
      <c r="CO876" s="721"/>
      <c r="CP876" s="721"/>
      <c r="CQ876" s="721"/>
      <c r="CR876" s="721"/>
      <c r="CS876" s="721"/>
      <c r="CT876" s="721"/>
      <c r="CU876" s="721"/>
      <c r="CV876" s="721"/>
      <c r="CW876" s="721"/>
      <c r="CX876" s="721"/>
      <c r="CY876" s="721"/>
      <c r="CZ876" s="721"/>
      <c r="DA876" s="721"/>
      <c r="DB876" s="721"/>
      <c r="DC876" s="721"/>
      <c r="DD876" s="721"/>
      <c r="DE876" s="721"/>
      <c r="DF876" s="721"/>
      <c r="DG876" s="721"/>
      <c r="DH876" s="721"/>
      <c r="DI876" s="721"/>
      <c r="DJ876" s="721"/>
      <c r="DK876" s="721"/>
      <c r="DL876" s="721"/>
      <c r="DM876" s="721"/>
      <c r="DN876" s="721"/>
      <c r="DO876" s="721"/>
      <c r="DP876" s="721"/>
      <c r="DQ876" s="721"/>
      <c r="DR876" s="721"/>
      <c r="DS876" s="721"/>
      <c r="DT876" s="721"/>
      <c r="DU876" s="721"/>
      <c r="DV876" s="721"/>
      <c r="DW876" s="721"/>
      <c r="DX876" s="721"/>
      <c r="DY876" s="721"/>
      <c r="DZ876" s="721"/>
      <c r="EA876" s="721"/>
      <c r="EB876" s="721"/>
      <c r="EC876" s="721"/>
      <c r="ED876" s="721"/>
      <c r="EE876" s="721"/>
      <c r="EF876" s="721"/>
      <c r="EG876" s="721"/>
      <c r="EH876" s="721"/>
      <c r="EI876" s="721"/>
      <c r="EJ876" s="721"/>
      <c r="EK876" s="721"/>
      <c r="EL876" s="721"/>
      <c r="EM876" s="721"/>
      <c r="EN876" s="721"/>
      <c r="EO876" s="721"/>
      <c r="EP876" s="721"/>
      <c r="EQ876" s="721"/>
      <c r="ER876" s="721"/>
      <c r="ES876" s="721"/>
      <c r="ET876" s="721"/>
      <c r="EU876" s="721"/>
      <c r="EV876" s="721"/>
      <c r="EW876" s="721"/>
      <c r="EX876" s="721"/>
      <c r="EY876" s="721"/>
      <c r="EZ876" s="721"/>
      <c r="FA876" s="721"/>
      <c r="FB876" s="721"/>
      <c r="FC876" s="721"/>
      <c r="FD876" s="721"/>
      <c r="FE876" s="721"/>
      <c r="FF876" s="721"/>
      <c r="FG876" s="721"/>
      <c r="FH876" s="721"/>
      <c r="FI876" s="721"/>
      <c r="FJ876" s="721"/>
      <c r="FK876" s="721"/>
      <c r="FL876" s="721"/>
      <c r="FM876" s="721"/>
      <c r="FN876" s="721"/>
      <c r="FO876" s="721"/>
      <c r="FP876" s="721"/>
      <c r="FQ876" s="721"/>
      <c r="FR876" s="721"/>
      <c r="FS876" s="721"/>
      <c r="FT876" s="721"/>
      <c r="FU876" s="721"/>
      <c r="FV876" s="721"/>
      <c r="FW876" s="721"/>
      <c r="FX876" s="721"/>
      <c r="FY876" s="721"/>
      <c r="FZ876" s="721"/>
      <c r="GA876" s="721"/>
      <c r="GB876" s="721"/>
      <c r="GC876" s="721"/>
      <c r="GD876" s="721"/>
      <c r="GE876" s="721"/>
      <c r="GF876" s="721"/>
      <c r="GG876" s="721"/>
      <c r="GH876" s="721"/>
      <c r="GI876" s="721"/>
      <c r="GJ876" s="721"/>
      <c r="GK876" s="721"/>
      <c r="GL876" s="721"/>
      <c r="GM876" s="721"/>
      <c r="GN876" s="721"/>
      <c r="GO876" s="721"/>
      <c r="GP876" s="721"/>
      <c r="GQ876" s="721"/>
      <c r="GR876" s="721"/>
      <c r="GS876" s="721"/>
      <c r="GT876" s="721"/>
      <c r="GU876" s="721"/>
      <c r="GV876" s="721"/>
      <c r="GW876" s="721"/>
      <c r="GX876" s="721"/>
      <c r="GY876" s="721"/>
      <c r="GZ876" s="721"/>
      <c r="HA876" s="721"/>
      <c r="HB876" s="721"/>
      <c r="HC876" s="721"/>
      <c r="HD876" s="721"/>
      <c r="HE876" s="721"/>
      <c r="HF876" s="721"/>
      <c r="HG876" s="721"/>
      <c r="HH876" s="721"/>
      <c r="HI876" s="721"/>
      <c r="HJ876" s="721"/>
      <c r="HK876" s="721"/>
      <c r="HL876" s="721"/>
      <c r="HM876" s="721"/>
      <c r="HN876" s="721"/>
      <c r="HO876" s="721"/>
      <c r="HP876" s="721"/>
      <c r="HQ876" s="721"/>
      <c r="HR876" s="721"/>
      <c r="HS876" s="721"/>
      <c r="HT876" s="721"/>
      <c r="HU876" s="721"/>
      <c r="HV876" s="721"/>
      <c r="HW876" s="721"/>
      <c r="HX876" s="721"/>
      <c r="HY876" s="721"/>
      <c r="HZ876" s="721"/>
      <c r="IA876" s="721"/>
      <c r="IB876" s="721"/>
      <c r="IC876" s="721"/>
      <c r="ID876" s="721"/>
      <c r="IE876" s="721"/>
      <c r="IF876" s="721"/>
      <c r="IG876" s="721"/>
      <c r="IH876" s="721"/>
      <c r="II876" s="721"/>
      <c r="IJ876" s="721"/>
      <c r="IK876" s="721"/>
      <c r="IL876" s="721"/>
      <c r="IM876" s="721"/>
      <c r="IN876" s="721"/>
      <c r="IO876" s="721"/>
      <c r="IP876" s="721"/>
      <c r="IQ876" s="721"/>
      <c r="IR876" s="721"/>
      <c r="IS876" s="721"/>
      <c r="IT876" s="721"/>
      <c r="IU876" s="721"/>
      <c r="IV876" s="721"/>
      <c r="IW876" s="721"/>
      <c r="IX876" s="721"/>
      <c r="IY876" s="721"/>
      <c r="IZ876" s="721"/>
      <c r="JA876" s="721"/>
      <c r="JB876" s="721"/>
      <c r="JC876" s="721"/>
      <c r="JD876" s="721"/>
      <c r="JE876" s="721"/>
      <c r="JF876" s="721"/>
      <c r="JG876" s="721"/>
      <c r="JH876" s="721"/>
      <c r="JI876" s="721"/>
      <c r="JJ876" s="721"/>
      <c r="JK876" s="721"/>
      <c r="JL876" s="721"/>
      <c r="JM876" s="721"/>
      <c r="JN876" s="721"/>
      <c r="JO876" s="721"/>
      <c r="JP876" s="721"/>
      <c r="JQ876" s="721"/>
      <c r="JR876" s="721"/>
      <c r="JS876" s="721"/>
      <c r="JT876" s="721"/>
      <c r="JU876" s="721"/>
      <c r="JV876" s="721"/>
      <c r="JW876" s="721"/>
      <c r="JX876" s="721"/>
      <c r="JY876" s="721"/>
      <c r="JZ876" s="721"/>
      <c r="KA876" s="721"/>
      <c r="KB876" s="721"/>
      <c r="KC876" s="721"/>
      <c r="KD876" s="721"/>
      <c r="KE876" s="721"/>
      <c r="KF876" s="721"/>
      <c r="KG876" s="721"/>
      <c r="KH876" s="721"/>
      <c r="KI876" s="721"/>
      <c r="KJ876" s="721"/>
      <c r="KK876" s="721"/>
      <c r="KL876" s="721"/>
      <c r="KM876" s="721"/>
      <c r="KN876" s="721"/>
      <c r="KO876" s="721"/>
      <c r="KP876" s="721"/>
      <c r="KQ876" s="721"/>
      <c r="KR876" s="721"/>
      <c r="KS876" s="721"/>
      <c r="KT876" s="721"/>
      <c r="KU876" s="721"/>
      <c r="KV876" s="721"/>
      <c r="KW876" s="721"/>
      <c r="KX876" s="721"/>
      <c r="KY876" s="721"/>
      <c r="KZ876" s="721"/>
      <c r="LA876" s="721"/>
      <c r="LB876" s="721"/>
      <c r="LC876" s="721"/>
      <c r="LD876" s="721"/>
      <c r="LE876" s="721"/>
      <c r="LF876" s="721"/>
      <c r="LG876" s="721"/>
      <c r="LH876" s="721"/>
      <c r="LI876" s="721"/>
      <c r="LJ876" s="721"/>
      <c r="LK876" s="721"/>
      <c r="LL876" s="721"/>
      <c r="LM876" s="721"/>
      <c r="LN876" s="721"/>
      <c r="LO876" s="721"/>
      <c r="LP876" s="721"/>
      <c r="LQ876" s="721"/>
      <c r="LR876" s="721"/>
      <c r="LS876" s="721"/>
      <c r="LT876" s="721"/>
      <c r="LU876" s="721"/>
      <c r="LV876" s="721"/>
      <c r="LW876" s="721"/>
      <c r="LX876" s="721"/>
      <c r="LY876" s="721"/>
      <c r="LZ876" s="721"/>
      <c r="MA876" s="721"/>
      <c r="MB876" s="721"/>
      <c r="MC876" s="721"/>
      <c r="MD876" s="721"/>
      <c r="ME876" s="721"/>
      <c r="MF876" s="721"/>
      <c r="MG876" s="721"/>
      <c r="MH876" s="721"/>
      <c r="MI876" s="721"/>
      <c r="MJ876" s="721"/>
      <c r="MK876" s="721"/>
      <c r="ML876" s="721"/>
      <c r="MM876" s="721"/>
      <c r="MN876" s="721"/>
      <c r="MO876" s="721"/>
      <c r="MP876" s="721"/>
      <c r="MQ876" s="721"/>
      <c r="MR876" s="721"/>
      <c r="MS876" s="721"/>
      <c r="MT876" s="721"/>
      <c r="MU876" s="721"/>
      <c r="MV876" s="721"/>
      <c r="MW876" s="721"/>
      <c r="MX876" s="721"/>
      <c r="MY876" s="721"/>
      <c r="MZ876" s="721"/>
      <c r="NA876" s="721"/>
      <c r="NB876" s="721"/>
      <c r="NC876" s="721"/>
      <c r="ND876" s="721"/>
      <c r="NE876" s="721"/>
      <c r="NF876" s="721"/>
      <c r="NG876" s="721"/>
      <c r="NH876" s="721"/>
      <c r="NI876" s="721"/>
      <c r="NJ876" s="721"/>
      <c r="NK876" s="721"/>
      <c r="NL876" s="721"/>
      <c r="NM876" s="721"/>
      <c r="NN876" s="721"/>
      <c r="NO876" s="721"/>
      <c r="NP876" s="721"/>
      <c r="NQ876" s="721"/>
      <c r="NR876" s="721"/>
      <c r="NS876" s="721"/>
      <c r="NT876" s="721"/>
      <c r="NU876" s="721"/>
      <c r="NV876" s="721"/>
      <c r="NW876" s="721"/>
      <c r="NX876" s="721"/>
      <c r="NY876" s="721"/>
      <c r="NZ876" s="721"/>
      <c r="OA876" s="721"/>
      <c r="OB876" s="721"/>
      <c r="OC876" s="721"/>
      <c r="OD876" s="721"/>
      <c r="OE876" s="721"/>
      <c r="OF876" s="721"/>
      <c r="OG876" s="721"/>
      <c r="OH876" s="721"/>
      <c r="OI876" s="721"/>
      <c r="OJ876" s="721"/>
      <c r="OK876" s="721"/>
      <c r="OL876" s="721"/>
      <c r="OM876" s="721"/>
      <c r="ON876" s="721"/>
      <c r="OO876" s="721"/>
      <c r="OP876" s="721"/>
      <c r="OQ876" s="721"/>
      <c r="OR876" s="721"/>
      <c r="OS876" s="721"/>
      <c r="OT876" s="721"/>
      <c r="OU876" s="721"/>
      <c r="OV876" s="721"/>
      <c r="OW876" s="721"/>
      <c r="OX876" s="721"/>
      <c r="OY876" s="721"/>
      <c r="OZ876" s="721"/>
      <c r="PA876" s="721"/>
      <c r="PB876" s="721"/>
      <c r="PC876" s="721"/>
      <c r="PD876" s="721"/>
      <c r="PE876" s="721"/>
      <c r="PF876" s="721"/>
      <c r="PG876" s="721"/>
      <c r="PH876" s="721"/>
      <c r="PI876" s="721"/>
      <c r="PJ876" s="721"/>
      <c r="PK876" s="721"/>
      <c r="PL876" s="721"/>
      <c r="PM876" s="721"/>
      <c r="PN876" s="721"/>
      <c r="PO876" s="721"/>
      <c r="PP876" s="721"/>
      <c r="PQ876" s="721"/>
      <c r="PR876" s="721"/>
      <c r="PS876" s="721"/>
      <c r="PT876" s="721"/>
      <c r="PU876" s="721"/>
      <c r="PV876" s="721"/>
      <c r="PW876" s="721"/>
      <c r="PX876" s="721"/>
      <c r="PY876" s="721"/>
      <c r="PZ876" s="721"/>
      <c r="QA876" s="721"/>
      <c r="QB876" s="721"/>
      <c r="QC876" s="721"/>
      <c r="QD876" s="721"/>
      <c r="QE876" s="721"/>
      <c r="QF876" s="721"/>
      <c r="QG876" s="721"/>
      <c r="QH876" s="721"/>
      <c r="QI876" s="721"/>
      <c r="QJ876" s="721"/>
      <c r="QK876" s="721"/>
      <c r="QL876" s="721"/>
      <c r="QM876" s="721"/>
      <c r="QN876" s="721"/>
      <c r="QO876" s="721"/>
      <c r="QP876" s="721"/>
      <c r="QQ876" s="721"/>
      <c r="QR876" s="721"/>
      <c r="QS876" s="721"/>
      <c r="QT876" s="721"/>
      <c r="QU876" s="721"/>
      <c r="QV876" s="721"/>
      <c r="QW876" s="721"/>
      <c r="QX876" s="721"/>
      <c r="QY876" s="721"/>
      <c r="QZ876" s="721"/>
      <c r="RA876" s="721"/>
      <c r="RB876" s="721"/>
      <c r="RC876" s="721"/>
      <c r="RD876" s="721"/>
      <c r="RE876" s="721"/>
      <c r="RF876" s="721"/>
      <c r="RG876" s="721"/>
      <c r="RH876" s="721"/>
      <c r="RI876" s="721"/>
      <c r="RJ876" s="721"/>
      <c r="RK876" s="721"/>
      <c r="RL876" s="721"/>
      <c r="RM876" s="721"/>
      <c r="RN876" s="721"/>
      <c r="RO876" s="721"/>
      <c r="RP876" s="721"/>
      <c r="RQ876" s="721"/>
      <c r="RR876" s="721"/>
      <c r="RS876" s="721"/>
      <c r="RT876" s="721"/>
      <c r="RU876" s="721"/>
      <c r="RV876" s="721"/>
      <c r="RW876" s="721"/>
      <c r="RX876" s="721"/>
      <c r="RY876" s="721"/>
      <c r="RZ876" s="721"/>
      <c r="SA876" s="721"/>
      <c r="SB876" s="721"/>
      <c r="SC876" s="721"/>
      <c r="SD876" s="721"/>
      <c r="SE876" s="721"/>
      <c r="SF876" s="721"/>
      <c r="SG876" s="721"/>
      <c r="SH876" s="721"/>
      <c r="SI876" s="721"/>
      <c r="SJ876" s="721"/>
      <c r="SK876" s="721"/>
      <c r="SL876" s="721"/>
      <c r="SM876" s="721"/>
      <c r="SN876" s="721"/>
      <c r="SO876" s="721"/>
      <c r="SP876" s="721"/>
      <c r="SQ876" s="721"/>
      <c r="SR876" s="721"/>
      <c r="SS876" s="721"/>
      <c r="ST876" s="721"/>
      <c r="SU876" s="721"/>
      <c r="SV876" s="721"/>
      <c r="SW876" s="721"/>
      <c r="SX876" s="721"/>
      <c r="SY876" s="721"/>
      <c r="SZ876" s="721"/>
      <c r="TA876" s="721"/>
      <c r="TB876" s="721"/>
      <c r="TC876" s="721"/>
      <c r="TD876" s="721"/>
      <c r="TE876" s="721"/>
      <c r="TF876" s="721"/>
      <c r="TG876" s="721"/>
      <c r="TH876" s="721"/>
      <c r="TI876" s="721"/>
      <c r="TJ876" s="721"/>
      <c r="TK876" s="721"/>
      <c r="TL876" s="721"/>
      <c r="TM876" s="721"/>
      <c r="TN876" s="721"/>
      <c r="TO876" s="721"/>
      <c r="TP876" s="721"/>
      <c r="TQ876" s="721"/>
      <c r="TR876" s="721"/>
      <c r="TS876" s="721"/>
      <c r="TT876" s="721"/>
      <c r="TU876" s="721"/>
      <c r="TV876" s="721"/>
      <c r="TW876" s="721"/>
      <c r="TX876" s="721"/>
      <c r="TY876" s="721"/>
      <c r="TZ876" s="721"/>
      <c r="UA876" s="721"/>
      <c r="UB876" s="721"/>
      <c r="UC876" s="721"/>
      <c r="UD876" s="721"/>
      <c r="UE876" s="721"/>
      <c r="UF876" s="721"/>
      <c r="UG876" s="721"/>
      <c r="UH876" s="721"/>
      <c r="UI876" s="721"/>
      <c r="UJ876" s="721"/>
      <c r="UK876" s="721"/>
      <c r="UL876" s="721"/>
      <c r="UM876" s="721"/>
      <c r="UN876" s="721"/>
      <c r="UO876" s="721"/>
      <c r="UP876" s="721"/>
      <c r="UQ876" s="721"/>
      <c r="UR876" s="721"/>
      <c r="US876" s="721"/>
      <c r="UT876" s="721"/>
      <c r="UU876" s="721"/>
      <c r="UV876" s="721"/>
      <c r="UW876" s="721"/>
      <c r="UX876" s="721"/>
      <c r="UY876" s="721"/>
      <c r="UZ876" s="721"/>
      <c r="VA876" s="721"/>
      <c r="VB876" s="721"/>
      <c r="VC876" s="721"/>
      <c r="VD876" s="721"/>
      <c r="VE876" s="721"/>
      <c r="VF876" s="721"/>
      <c r="VG876" s="721"/>
      <c r="VH876" s="721"/>
      <c r="VI876" s="721"/>
      <c r="VJ876" s="721"/>
      <c r="VK876" s="721"/>
      <c r="VL876" s="721"/>
      <c r="VM876" s="721"/>
      <c r="VN876" s="721"/>
      <c r="VO876" s="721"/>
      <c r="VP876" s="721"/>
      <c r="VQ876" s="721"/>
      <c r="VR876" s="721"/>
      <c r="VS876" s="721"/>
      <c r="VT876" s="721"/>
      <c r="VU876" s="721"/>
      <c r="VV876" s="721"/>
      <c r="VW876" s="721"/>
      <c r="VX876" s="721"/>
      <c r="VY876" s="721"/>
      <c r="VZ876" s="721"/>
      <c r="WA876" s="721"/>
      <c r="WB876" s="721"/>
      <c r="WC876" s="721"/>
      <c r="WD876" s="721"/>
      <c r="WE876" s="721"/>
      <c r="WF876" s="721"/>
      <c r="WG876" s="721"/>
      <c r="WH876" s="721"/>
      <c r="WI876" s="721"/>
      <c r="WJ876" s="721"/>
      <c r="WK876" s="721"/>
      <c r="WL876" s="721"/>
      <c r="WM876" s="721"/>
      <c r="WN876" s="721"/>
      <c r="WO876" s="721"/>
      <c r="WP876" s="721"/>
      <c r="WQ876" s="721"/>
      <c r="WR876" s="721"/>
      <c r="WS876" s="721"/>
      <c r="WT876" s="721"/>
      <c r="WU876" s="721"/>
      <c r="WV876" s="721"/>
      <c r="WW876" s="721"/>
      <c r="WX876" s="721"/>
      <c r="WY876" s="721"/>
      <c r="WZ876" s="721"/>
      <c r="XA876" s="721"/>
      <c r="XB876" s="721"/>
      <c r="XC876" s="721"/>
      <c r="XD876" s="721"/>
      <c r="XE876" s="721"/>
      <c r="XF876" s="721"/>
      <c r="XG876" s="721"/>
      <c r="XH876" s="721"/>
      <c r="XI876" s="721"/>
      <c r="XJ876" s="721"/>
      <c r="XK876" s="721"/>
      <c r="XL876" s="721"/>
      <c r="XM876" s="721"/>
      <c r="XN876" s="721"/>
      <c r="XO876" s="721"/>
      <c r="XP876" s="721"/>
      <c r="XQ876" s="721"/>
      <c r="XR876" s="721"/>
      <c r="XS876" s="721"/>
      <c r="XT876" s="721"/>
      <c r="XU876" s="721"/>
      <c r="XV876" s="721"/>
      <c r="XW876" s="721"/>
      <c r="XX876" s="721"/>
      <c r="XY876" s="721"/>
      <c r="XZ876" s="721"/>
      <c r="YA876" s="721"/>
      <c r="YB876" s="721"/>
      <c r="YC876" s="721"/>
      <c r="YD876" s="721"/>
      <c r="YE876" s="721"/>
      <c r="YF876" s="721"/>
      <c r="YG876" s="721"/>
      <c r="YH876" s="721"/>
      <c r="YI876" s="721"/>
      <c r="YJ876" s="721"/>
      <c r="YK876" s="721"/>
      <c r="YL876" s="721"/>
      <c r="YM876" s="721"/>
      <c r="YN876" s="721"/>
      <c r="YO876" s="721"/>
      <c r="YP876" s="721"/>
      <c r="YQ876" s="721"/>
      <c r="YR876" s="721"/>
      <c r="YS876" s="721"/>
      <c r="YT876" s="721"/>
      <c r="YU876" s="721"/>
      <c r="YV876" s="721"/>
      <c r="YW876" s="721"/>
      <c r="YX876" s="721"/>
      <c r="YY876" s="721"/>
      <c r="YZ876" s="721"/>
      <c r="ZA876" s="721"/>
      <c r="ZB876" s="721"/>
      <c r="ZC876" s="721"/>
      <c r="ZD876" s="721"/>
      <c r="ZE876" s="721"/>
      <c r="ZF876" s="721"/>
      <c r="ZG876" s="721"/>
      <c r="ZH876" s="721"/>
      <c r="ZI876" s="721"/>
      <c r="ZJ876" s="721"/>
      <c r="ZK876" s="721"/>
      <c r="ZL876" s="721"/>
      <c r="ZM876" s="721"/>
      <c r="ZN876" s="721"/>
      <c r="ZO876" s="721"/>
      <c r="ZP876" s="721"/>
      <c r="ZQ876" s="721"/>
      <c r="ZR876" s="721"/>
      <c r="ZS876" s="721"/>
      <c r="ZT876" s="721"/>
      <c r="ZU876" s="721"/>
      <c r="ZV876" s="721"/>
      <c r="ZW876" s="721"/>
      <c r="ZX876" s="721"/>
      <c r="ZY876" s="721"/>
      <c r="ZZ876" s="721"/>
      <c r="AAA876" s="721"/>
      <c r="AAB876" s="721"/>
      <c r="AAC876" s="721"/>
      <c r="AAD876" s="721"/>
      <c r="AAE876" s="721"/>
      <c r="AAF876" s="721"/>
      <c r="AAG876" s="721"/>
      <c r="AAH876" s="721"/>
      <c r="AAI876" s="721"/>
      <c r="AAJ876" s="721"/>
      <c r="AAK876" s="721"/>
      <c r="AAL876" s="721"/>
      <c r="AAM876" s="721"/>
      <c r="AAN876" s="721"/>
      <c r="AAO876" s="721"/>
      <c r="AAP876" s="721"/>
      <c r="AAQ876" s="721"/>
      <c r="AAR876" s="721"/>
      <c r="AAS876" s="721"/>
      <c r="AAT876" s="721"/>
      <c r="AAU876" s="721"/>
      <c r="AAV876" s="721"/>
      <c r="AAW876" s="721"/>
      <c r="AAX876" s="721"/>
      <c r="AAY876" s="721"/>
      <c r="AAZ876" s="721"/>
      <c r="ABA876" s="721"/>
      <c r="ABB876" s="721"/>
      <c r="ABC876" s="721"/>
      <c r="ABD876" s="721"/>
      <c r="ABE876" s="721"/>
      <c r="ABF876" s="721"/>
      <c r="ABG876" s="721"/>
      <c r="ABH876" s="721"/>
      <c r="ABI876" s="721"/>
      <c r="ABJ876" s="721"/>
      <c r="ABK876" s="721"/>
      <c r="ABL876" s="721"/>
      <c r="ABM876" s="721"/>
      <c r="ABN876" s="721"/>
      <c r="ABO876" s="721"/>
      <c r="ABP876" s="721"/>
      <c r="ABQ876" s="721"/>
      <c r="ABR876" s="721"/>
      <c r="ABS876" s="721"/>
      <c r="ABT876" s="721"/>
      <c r="ABU876" s="721"/>
      <c r="ABV876" s="721"/>
      <c r="ABW876" s="721"/>
      <c r="ABX876" s="721"/>
      <c r="ABY876" s="721"/>
      <c r="ABZ876" s="721"/>
      <c r="ACA876" s="721"/>
      <c r="ACB876" s="721"/>
      <c r="ACC876" s="721"/>
      <c r="ACD876" s="721"/>
      <c r="ACE876" s="721"/>
      <c r="ACF876" s="721"/>
      <c r="ACG876" s="721"/>
      <c r="ACH876" s="721"/>
      <c r="ACI876" s="721"/>
      <c r="ACJ876" s="721"/>
      <c r="ACK876" s="721"/>
      <c r="ACL876" s="721"/>
      <c r="ACM876" s="721"/>
      <c r="ACN876" s="721"/>
      <c r="ACO876" s="721"/>
      <c r="ACP876" s="721"/>
      <c r="ACQ876" s="721"/>
      <c r="ACR876" s="721"/>
      <c r="ACS876" s="721"/>
      <c r="ACT876" s="721"/>
      <c r="ACU876" s="721"/>
      <c r="ACV876" s="721"/>
      <c r="ACW876" s="721"/>
      <c r="ACX876" s="721"/>
      <c r="ACY876" s="721"/>
      <c r="ACZ876" s="721"/>
      <c r="ADA876" s="721"/>
      <c r="ADB876" s="721"/>
      <c r="ADC876" s="721"/>
      <c r="ADD876" s="721"/>
      <c r="ADE876" s="721"/>
      <c r="ADF876" s="721"/>
      <c r="ADG876" s="721"/>
      <c r="ADH876" s="721"/>
      <c r="ADI876" s="721"/>
      <c r="ADJ876" s="721"/>
      <c r="ADK876" s="721"/>
      <c r="ADL876" s="721"/>
      <c r="ADM876" s="721"/>
      <c r="ADN876" s="721"/>
      <c r="ADO876" s="721"/>
      <c r="ADP876" s="721"/>
      <c r="ADQ876" s="721"/>
      <c r="ADR876" s="721"/>
      <c r="ADS876" s="721"/>
      <c r="ADT876" s="721"/>
      <c r="ADU876" s="721"/>
      <c r="ADV876" s="721"/>
      <c r="ADW876" s="721"/>
      <c r="ADX876" s="721"/>
      <c r="ADY876" s="721"/>
      <c r="ADZ876" s="721"/>
      <c r="AEA876" s="721"/>
      <c r="AEB876" s="721"/>
      <c r="AEC876" s="721"/>
      <c r="AED876" s="721"/>
      <c r="AEE876" s="721"/>
      <c r="AEF876" s="721"/>
      <c r="AEG876" s="721"/>
      <c r="AEH876" s="721"/>
      <c r="AEI876" s="721"/>
      <c r="AEJ876" s="721"/>
      <c r="AEK876" s="721"/>
      <c r="AEL876" s="721"/>
      <c r="AEM876" s="721"/>
      <c r="AEN876" s="721"/>
      <c r="AEO876" s="721"/>
      <c r="AEP876" s="721"/>
      <c r="AEQ876" s="721"/>
      <c r="AER876" s="721"/>
      <c r="AES876" s="721"/>
      <c r="AET876" s="721"/>
      <c r="AEU876" s="721"/>
      <c r="AEV876" s="721"/>
      <c r="AEW876" s="721"/>
      <c r="AEX876" s="721"/>
      <c r="AEY876" s="721"/>
      <c r="AEZ876" s="721"/>
      <c r="AFA876" s="721"/>
      <c r="AFB876" s="721"/>
      <c r="AFC876" s="721"/>
      <c r="AFD876" s="721"/>
      <c r="AFE876" s="721"/>
      <c r="AFF876" s="721"/>
      <c r="AFG876" s="721"/>
      <c r="AFH876" s="721"/>
      <c r="AFI876" s="721"/>
      <c r="AFJ876" s="721"/>
      <c r="AFK876" s="721"/>
      <c r="AFL876" s="721"/>
      <c r="AFM876" s="721"/>
      <c r="AFN876" s="721"/>
      <c r="AFO876" s="721"/>
      <c r="AFP876" s="721"/>
      <c r="AFQ876" s="721"/>
      <c r="AFR876" s="721"/>
      <c r="AFS876" s="721"/>
      <c r="AFT876" s="721"/>
      <c r="AFU876" s="721"/>
      <c r="AFV876" s="721"/>
      <c r="AFW876" s="721"/>
      <c r="AFX876" s="721"/>
      <c r="AFY876" s="721"/>
      <c r="AFZ876" s="721"/>
      <c r="AGA876" s="721"/>
      <c r="AGB876" s="721"/>
      <c r="AGC876" s="721"/>
      <c r="AGD876" s="721"/>
      <c r="AGE876" s="721"/>
      <c r="AGF876" s="721"/>
      <c r="AGG876" s="721"/>
      <c r="AGH876" s="721"/>
      <c r="AGI876" s="721"/>
      <c r="AGJ876" s="721"/>
      <c r="AGK876" s="721"/>
      <c r="AGL876" s="721"/>
      <c r="AGM876" s="721"/>
      <c r="AGN876" s="721"/>
      <c r="AGO876" s="721"/>
      <c r="AGP876" s="721"/>
      <c r="AGQ876" s="721"/>
      <c r="AGR876" s="721"/>
      <c r="AGS876" s="721"/>
      <c r="AGT876" s="721"/>
      <c r="AGU876" s="721"/>
      <c r="AGV876" s="721"/>
      <c r="AGW876" s="721"/>
      <c r="AGX876" s="721"/>
      <c r="AGY876" s="721"/>
      <c r="AGZ876" s="721"/>
      <c r="AHA876" s="721"/>
      <c r="AHB876" s="721"/>
      <c r="AHC876" s="721"/>
      <c r="AHD876" s="721"/>
      <c r="AHE876" s="721"/>
      <c r="AHF876" s="721"/>
      <c r="AHG876" s="721"/>
      <c r="AHH876" s="721"/>
      <c r="AHI876" s="721"/>
      <c r="AHJ876" s="721"/>
      <c r="AHK876" s="721"/>
      <c r="AHL876" s="721"/>
      <c r="AHM876" s="721"/>
      <c r="AHN876" s="721"/>
      <c r="AHO876" s="721"/>
      <c r="AHP876" s="721"/>
      <c r="AHQ876" s="721"/>
      <c r="AHR876" s="721"/>
      <c r="AHS876" s="721"/>
      <c r="AHT876" s="721"/>
      <c r="AHU876" s="721"/>
      <c r="AHV876" s="721"/>
      <c r="AHW876" s="721"/>
      <c r="AHX876" s="721"/>
      <c r="AHY876" s="721"/>
      <c r="AHZ876" s="721"/>
      <c r="AIA876" s="721"/>
      <c r="AIB876" s="721"/>
      <c r="AIC876" s="721"/>
      <c r="AID876" s="721"/>
      <c r="AIE876" s="721"/>
      <c r="AIF876" s="721"/>
      <c r="AIG876" s="721"/>
      <c r="AIH876" s="721"/>
      <c r="AII876" s="721"/>
      <c r="AIJ876" s="721"/>
      <c r="AIK876" s="721"/>
      <c r="AIL876" s="721"/>
      <c r="AIM876" s="721"/>
      <c r="AIN876" s="721"/>
      <c r="AIO876" s="721"/>
      <c r="AIP876" s="721"/>
      <c r="AIQ876" s="721"/>
      <c r="AIR876" s="721"/>
      <c r="AIS876" s="721"/>
      <c r="AIT876" s="721"/>
      <c r="AIU876" s="721"/>
      <c r="AIV876" s="721"/>
      <c r="AIW876" s="721"/>
      <c r="AIX876" s="721"/>
      <c r="AIY876" s="721"/>
      <c r="AIZ876" s="721"/>
      <c r="AJA876" s="721"/>
      <c r="AJB876" s="721"/>
      <c r="AJC876" s="721"/>
      <c r="AJD876" s="721"/>
      <c r="AJE876" s="721"/>
      <c r="AJF876" s="721"/>
      <c r="AJG876" s="721"/>
      <c r="AJH876" s="721"/>
      <c r="AJI876" s="721"/>
      <c r="AJJ876" s="721"/>
      <c r="AJK876" s="721"/>
      <c r="AJL876" s="721"/>
      <c r="AJM876" s="721"/>
      <c r="AJN876" s="721"/>
      <c r="AJO876" s="721"/>
      <c r="AJP876" s="721"/>
      <c r="AJQ876" s="721"/>
      <c r="AJR876" s="721"/>
      <c r="AJS876" s="721"/>
      <c r="AJT876" s="721"/>
      <c r="AJU876" s="721"/>
      <c r="AJV876" s="721"/>
      <c r="AJW876" s="721"/>
      <c r="AJX876" s="721"/>
      <c r="AJY876" s="721"/>
      <c r="AJZ876" s="721"/>
      <c r="AKA876" s="721"/>
      <c r="AKB876" s="721"/>
      <c r="AKC876" s="721"/>
      <c r="AKD876" s="721"/>
      <c r="AKE876" s="721"/>
      <c r="AKF876" s="721"/>
      <c r="AKG876" s="721"/>
      <c r="AKH876" s="721"/>
      <c r="AKI876" s="721"/>
      <c r="AKJ876" s="721"/>
      <c r="AKK876" s="721"/>
      <c r="AKL876" s="721"/>
      <c r="AKM876" s="721"/>
      <c r="AKN876" s="721"/>
      <c r="AKO876" s="721"/>
      <c r="AKP876" s="721"/>
      <c r="AKQ876" s="721"/>
      <c r="AKR876" s="721"/>
      <c r="AKS876" s="721"/>
      <c r="AKT876" s="721"/>
      <c r="AKU876" s="721"/>
      <c r="AKV876" s="721"/>
      <c r="AKW876" s="721"/>
      <c r="AKX876" s="721"/>
      <c r="AKY876" s="721"/>
      <c r="AKZ876" s="721"/>
      <c r="ALA876" s="721"/>
      <c r="ALB876" s="721"/>
      <c r="ALC876" s="721"/>
      <c r="ALD876" s="721"/>
      <c r="ALE876" s="721"/>
      <c r="ALF876" s="721"/>
      <c r="ALG876" s="721"/>
      <c r="ALH876" s="721"/>
      <c r="ALI876" s="721"/>
      <c r="ALJ876" s="721"/>
      <c r="ALK876" s="721"/>
      <c r="ALL876" s="721"/>
      <c r="ALM876" s="721"/>
      <c r="ALN876" s="721"/>
      <c r="ALO876" s="721"/>
      <c r="ALP876" s="721"/>
      <c r="ALQ876" s="721"/>
      <c r="ALR876" s="721"/>
      <c r="ALS876" s="721"/>
      <c r="ALT876" s="721"/>
      <c r="ALU876" s="721"/>
      <c r="ALV876" s="721"/>
      <c r="ALW876" s="721"/>
      <c r="ALX876" s="721"/>
      <c r="ALY876" s="721"/>
      <c r="ALZ876" s="721"/>
      <c r="AMA876" s="721"/>
      <c r="AMB876" s="721"/>
      <c r="AMC876" s="721"/>
      <c r="AMD876" s="721"/>
      <c r="AME876" s="721"/>
      <c r="AMF876" s="721"/>
      <c r="AMG876" s="721"/>
      <c r="AMH876" s="721"/>
      <c r="AMI876" s="721"/>
      <c r="AMJ876" s="721"/>
      <c r="AMK876" s="721"/>
      <c r="AML876" s="721"/>
      <c r="AMM876" s="721"/>
      <c r="AMN876" s="721"/>
      <c r="AMO876" s="721"/>
      <c r="AMP876" s="721"/>
      <c r="AMQ876" s="721"/>
      <c r="AMR876" s="721"/>
      <c r="AMS876" s="721"/>
      <c r="AMT876" s="721"/>
      <c r="AMU876" s="721"/>
      <c r="AMV876" s="721"/>
      <c r="AMW876" s="721"/>
      <c r="AMX876" s="721"/>
      <c r="AMY876" s="721"/>
      <c r="AMZ876" s="721"/>
      <c r="ANA876" s="721"/>
      <c r="ANB876" s="721"/>
      <c r="ANC876" s="721"/>
      <c r="AND876" s="721"/>
      <c r="ANE876" s="721"/>
      <c r="ANF876" s="721"/>
      <c r="ANG876" s="721"/>
      <c r="ANH876" s="721"/>
      <c r="ANI876" s="721"/>
      <c r="ANJ876" s="721"/>
      <c r="ANK876" s="721"/>
      <c r="ANL876" s="721"/>
      <c r="ANM876" s="721"/>
      <c r="ANN876" s="721"/>
      <c r="ANO876" s="721"/>
      <c r="ANP876" s="721"/>
      <c r="ANQ876" s="721"/>
      <c r="ANR876" s="721"/>
      <c r="ANS876" s="721"/>
      <c r="ANT876" s="721"/>
      <c r="ANU876" s="721"/>
      <c r="ANV876" s="721"/>
      <c r="ANW876" s="721"/>
      <c r="ANX876" s="721"/>
      <c r="ANY876" s="721"/>
      <c r="ANZ876" s="721"/>
      <c r="AOA876" s="721"/>
      <c r="AOB876" s="721"/>
      <c r="AOC876" s="721"/>
      <c r="AOD876" s="721"/>
      <c r="AOE876" s="721"/>
      <c r="AOF876" s="721"/>
      <c r="AOG876" s="721"/>
      <c r="AOH876" s="721"/>
      <c r="AOI876" s="721"/>
      <c r="AOJ876" s="721"/>
      <c r="AOK876" s="721"/>
      <c r="AOL876" s="721"/>
      <c r="AOM876" s="721"/>
      <c r="AON876" s="721"/>
      <c r="AOO876" s="721"/>
      <c r="AOP876" s="721"/>
      <c r="AOQ876" s="721"/>
      <c r="AOR876" s="721"/>
      <c r="AOS876" s="721"/>
      <c r="AOT876" s="721"/>
      <c r="AOU876" s="721"/>
      <c r="AOV876" s="721"/>
      <c r="AOW876" s="721"/>
      <c r="AOX876" s="721"/>
      <c r="AOY876" s="721"/>
      <c r="AOZ876" s="721"/>
      <c r="APA876" s="721"/>
      <c r="APB876" s="721"/>
      <c r="APC876" s="721"/>
      <c r="APD876" s="721"/>
      <c r="APE876" s="721"/>
      <c r="APF876" s="721"/>
      <c r="APG876" s="721"/>
      <c r="APH876" s="721"/>
      <c r="API876" s="721"/>
      <c r="APJ876" s="721"/>
      <c r="APK876" s="721"/>
      <c r="APL876" s="721"/>
      <c r="APM876" s="721"/>
      <c r="APN876" s="721"/>
      <c r="APO876" s="721"/>
      <c r="APP876" s="721"/>
      <c r="APQ876" s="721"/>
      <c r="APR876" s="721"/>
      <c r="APS876" s="721"/>
      <c r="APT876" s="721"/>
      <c r="APU876" s="721"/>
      <c r="APV876" s="721"/>
      <c r="APW876" s="721"/>
      <c r="APX876" s="721"/>
      <c r="APY876" s="721"/>
      <c r="APZ876" s="721"/>
      <c r="AQA876" s="721"/>
      <c r="AQB876" s="721"/>
      <c r="AQC876" s="721"/>
      <c r="AQD876" s="721"/>
      <c r="AQE876" s="721"/>
      <c r="AQF876" s="721"/>
      <c r="AQG876" s="721"/>
      <c r="AQH876" s="721"/>
      <c r="AQI876" s="721"/>
      <c r="AQJ876" s="721"/>
      <c r="AQK876" s="721"/>
      <c r="AQL876" s="721"/>
      <c r="AQM876" s="721"/>
      <c r="AQN876" s="721"/>
      <c r="AQO876" s="721"/>
      <c r="AQP876" s="721"/>
      <c r="AQQ876" s="721"/>
      <c r="AQR876" s="721"/>
      <c r="AQS876" s="721"/>
      <c r="AQT876" s="721"/>
      <c r="AQU876" s="721"/>
      <c r="AQV876" s="721"/>
      <c r="AQW876" s="721"/>
      <c r="AQX876" s="721"/>
      <c r="AQY876" s="721"/>
      <c r="AQZ876" s="721"/>
      <c r="ARA876" s="721"/>
      <c r="ARB876" s="721"/>
      <c r="ARC876" s="721"/>
      <c r="ARD876" s="721"/>
      <c r="ARE876" s="721"/>
      <c r="ARF876" s="721"/>
      <c r="ARG876" s="721"/>
      <c r="ARH876" s="721"/>
      <c r="ARI876" s="721"/>
      <c r="ARJ876" s="721"/>
      <c r="ARK876" s="721"/>
      <c r="ARL876" s="721"/>
      <c r="ARM876" s="721"/>
      <c r="ARN876" s="721"/>
      <c r="ARO876" s="721"/>
      <c r="ARP876" s="721"/>
      <c r="ARQ876" s="721"/>
      <c r="ARR876" s="721"/>
      <c r="ARS876" s="721"/>
      <c r="ART876" s="721"/>
      <c r="ARU876" s="721"/>
      <c r="ARV876" s="721"/>
      <c r="ARW876" s="721"/>
      <c r="ARX876" s="721"/>
      <c r="ARY876" s="721"/>
      <c r="ARZ876" s="721"/>
      <c r="ASA876" s="721"/>
      <c r="ASB876" s="721"/>
      <c r="ASC876" s="721"/>
      <c r="ASD876" s="721"/>
      <c r="ASE876" s="721"/>
      <c r="ASF876" s="721"/>
      <c r="ASG876" s="721"/>
      <c r="ASH876" s="721"/>
      <c r="ASI876" s="721"/>
      <c r="ASJ876" s="721"/>
      <c r="ASK876" s="721"/>
      <c r="ASL876" s="721"/>
      <c r="ASM876" s="721"/>
      <c r="ASN876" s="721"/>
      <c r="ASO876" s="721"/>
      <c r="ASP876" s="721"/>
      <c r="ASQ876" s="721"/>
      <c r="ASR876" s="721"/>
      <c r="ASS876" s="721"/>
      <c r="AST876" s="721"/>
      <c r="ASU876" s="721"/>
      <c r="ASV876" s="721"/>
      <c r="ASW876" s="721"/>
      <c r="ASX876" s="721"/>
      <c r="ASY876" s="721"/>
      <c r="ASZ876" s="721"/>
      <c r="ATA876" s="721"/>
      <c r="ATB876" s="721"/>
      <c r="ATC876" s="721"/>
      <c r="ATD876" s="721"/>
      <c r="ATE876" s="721"/>
      <c r="ATF876" s="721"/>
      <c r="ATG876" s="721"/>
      <c r="ATH876" s="721"/>
      <c r="ATI876" s="721"/>
      <c r="ATJ876" s="721"/>
      <c r="ATK876" s="721"/>
      <c r="ATL876" s="721"/>
      <c r="ATM876" s="721"/>
      <c r="ATN876" s="721"/>
      <c r="ATO876" s="721"/>
      <c r="ATP876" s="721"/>
      <c r="ATQ876" s="721"/>
      <c r="ATR876" s="721"/>
      <c r="ATS876" s="721"/>
      <c r="ATT876" s="721"/>
      <c r="ATU876" s="721"/>
      <c r="ATV876" s="721"/>
      <c r="ATW876" s="721"/>
      <c r="ATX876" s="721"/>
      <c r="ATY876" s="721"/>
      <c r="ATZ876" s="721"/>
      <c r="AUA876" s="721"/>
      <c r="AUB876" s="721"/>
      <c r="AUC876" s="721"/>
      <c r="AUD876" s="721"/>
      <c r="AUE876" s="721"/>
      <c r="AUF876" s="721"/>
      <c r="AUG876" s="721"/>
      <c r="AUH876" s="721"/>
      <c r="AUI876" s="721"/>
      <c r="AUJ876" s="721"/>
      <c r="AUK876" s="721"/>
      <c r="AUL876" s="721"/>
      <c r="AUM876" s="721"/>
      <c r="AUN876" s="721"/>
      <c r="AUO876" s="721"/>
      <c r="AUP876" s="721"/>
      <c r="AUQ876" s="721"/>
      <c r="AUR876" s="721"/>
      <c r="AUS876" s="721"/>
      <c r="AUT876" s="721"/>
      <c r="AUU876" s="721"/>
      <c r="AUV876" s="721"/>
      <c r="AUW876" s="721"/>
      <c r="AUX876" s="721"/>
      <c r="AUY876" s="721"/>
      <c r="AUZ876" s="721"/>
      <c r="AVA876" s="721"/>
      <c r="AVB876" s="721"/>
      <c r="AVC876" s="721"/>
      <c r="AVD876" s="721"/>
      <c r="AVE876" s="721"/>
      <c r="AVF876" s="721"/>
      <c r="AVG876" s="721"/>
      <c r="AVH876" s="721"/>
      <c r="AVI876" s="721"/>
      <c r="AVJ876" s="721"/>
      <c r="AVK876" s="721"/>
    </row>
    <row r="877" spans="1:1259">
      <c r="A877" s="716"/>
      <c r="B877" s="723">
        <v>44645</v>
      </c>
      <c r="C877" s="723"/>
      <c r="D877" s="714" t="s">
        <v>3247</v>
      </c>
      <c r="E877" s="703" t="s">
        <v>3419</v>
      </c>
      <c r="F877" s="703"/>
      <c r="G877" s="703">
        <v>2022</v>
      </c>
      <c r="H877" s="703"/>
      <c r="I877" s="698" t="s">
        <v>1699</v>
      </c>
      <c r="J877" s="704"/>
      <c r="K877" s="705" t="s">
        <v>4933</v>
      </c>
      <c r="L877" s="703" t="s">
        <v>3319</v>
      </c>
      <c r="M877" s="706">
        <v>44645</v>
      </c>
      <c r="N877" s="706">
        <v>44774</v>
      </c>
      <c r="O877" s="706"/>
      <c r="P877" s="704"/>
      <c r="Q877" s="704"/>
      <c r="R877" s="704"/>
      <c r="S877" s="703" t="s">
        <v>3515</v>
      </c>
      <c r="T877" s="703">
        <v>60</v>
      </c>
      <c r="U877" s="703"/>
      <c r="V877" s="703" t="s">
        <v>973</v>
      </c>
      <c r="W877" s="703">
        <v>400</v>
      </c>
      <c r="X877" s="707">
        <v>768</v>
      </c>
      <c r="Y877" s="539">
        <f t="shared" si="39"/>
        <v>307200</v>
      </c>
      <c r="Z877" s="680">
        <v>0.55000000000000004</v>
      </c>
      <c r="AA877" s="681">
        <f t="shared" si="40"/>
        <v>168960</v>
      </c>
      <c r="AB877" s="682"/>
      <c r="AC877" s="683">
        <v>0</v>
      </c>
      <c r="AD877" s="692"/>
      <c r="AE877" s="684"/>
      <c r="AF877" s="695">
        <f t="shared" si="41"/>
        <v>168960</v>
      </c>
      <c r="AG877" s="676" t="s">
        <v>1073</v>
      </c>
      <c r="AH877" s="676"/>
      <c r="AI877" s="685">
        <v>60</v>
      </c>
      <c r="AJ877" s="676" t="s">
        <v>3320</v>
      </c>
      <c r="AK877" s="696" t="s">
        <v>1149</v>
      </c>
      <c r="AL877" s="676">
        <v>77494</v>
      </c>
      <c r="AM877" s="676" t="s">
        <v>52</v>
      </c>
      <c r="AN877" s="676"/>
      <c r="AO877" s="676"/>
      <c r="AP877" s="688"/>
      <c r="AQ877" s="688" t="s">
        <v>37</v>
      </c>
      <c r="AR877" s="688" t="s">
        <v>3746</v>
      </c>
      <c r="AS877" s="715"/>
      <c r="AT877" s="715"/>
      <c r="AU877" s="715"/>
      <c r="AV877" s="680">
        <v>0.46500000000000002</v>
      </c>
      <c r="AW877" s="721"/>
      <c r="AX877" s="721"/>
      <c r="AY877" s="721"/>
      <c r="AZ877" s="721"/>
      <c r="BA877" s="721"/>
      <c r="BB877" s="721"/>
      <c r="BC877" s="721"/>
      <c r="BD877" s="721"/>
      <c r="BE877" s="721"/>
      <c r="BF877" s="721"/>
      <c r="BG877" s="721"/>
      <c r="BH877" s="721"/>
      <c r="BI877" s="721"/>
      <c r="BJ877" s="721"/>
      <c r="BK877" s="721"/>
      <c r="BL877" s="721"/>
      <c r="BM877" s="721"/>
      <c r="BN877" s="721"/>
      <c r="BO877" s="721"/>
      <c r="BP877" s="721"/>
      <c r="BQ877" s="721"/>
      <c r="BR877" s="721"/>
      <c r="BS877" s="721"/>
      <c r="BT877" s="721"/>
      <c r="BU877" s="721"/>
      <c r="BV877" s="721"/>
      <c r="BW877" s="721"/>
      <c r="BX877" s="721"/>
      <c r="BY877" s="721"/>
      <c r="BZ877" s="721"/>
      <c r="CA877" s="721"/>
      <c r="CB877" s="721"/>
      <c r="CC877" s="721"/>
      <c r="CD877" s="721"/>
      <c r="CE877" s="721"/>
      <c r="CF877" s="721"/>
      <c r="CG877" s="721"/>
      <c r="CH877" s="721"/>
      <c r="CI877" s="721"/>
      <c r="CJ877" s="721"/>
      <c r="CK877" s="721"/>
      <c r="CL877" s="721"/>
      <c r="CM877" s="721"/>
      <c r="CN877" s="721"/>
      <c r="CO877" s="721"/>
      <c r="CP877" s="721"/>
      <c r="CQ877" s="721"/>
      <c r="CR877" s="721"/>
      <c r="CS877" s="721"/>
      <c r="CT877" s="721"/>
      <c r="CU877" s="721"/>
      <c r="CV877" s="721"/>
      <c r="CW877" s="721"/>
      <c r="CX877" s="721"/>
      <c r="CY877" s="721"/>
      <c r="CZ877" s="721"/>
      <c r="DA877" s="721"/>
      <c r="DB877" s="721"/>
      <c r="DC877" s="721"/>
      <c r="DD877" s="721"/>
      <c r="DE877" s="721"/>
      <c r="DF877" s="721"/>
      <c r="DG877" s="721"/>
      <c r="DH877" s="721"/>
      <c r="DI877" s="721"/>
      <c r="DJ877" s="721"/>
      <c r="DK877" s="721"/>
      <c r="DL877" s="721"/>
      <c r="DM877" s="721"/>
      <c r="DN877" s="721"/>
      <c r="DO877" s="721"/>
      <c r="DP877" s="721"/>
      <c r="DQ877" s="721"/>
      <c r="DR877" s="721"/>
      <c r="DS877" s="721"/>
      <c r="DT877" s="721"/>
      <c r="DU877" s="721"/>
      <c r="DV877" s="721"/>
      <c r="DW877" s="721"/>
      <c r="DX877" s="721"/>
      <c r="DY877" s="721"/>
      <c r="DZ877" s="721"/>
      <c r="EA877" s="721"/>
      <c r="EB877" s="721"/>
      <c r="EC877" s="721"/>
      <c r="ED877" s="721"/>
      <c r="EE877" s="721"/>
      <c r="EF877" s="721"/>
      <c r="EG877" s="721"/>
      <c r="EH877" s="721"/>
      <c r="EI877" s="721"/>
      <c r="EJ877" s="721"/>
      <c r="EK877" s="721"/>
      <c r="EL877" s="721"/>
      <c r="EM877" s="721"/>
      <c r="EN877" s="721"/>
      <c r="EO877" s="721"/>
      <c r="EP877" s="721"/>
      <c r="EQ877" s="721"/>
      <c r="ER877" s="721"/>
      <c r="ES877" s="721"/>
      <c r="ET877" s="721"/>
      <c r="EU877" s="721"/>
      <c r="EV877" s="721"/>
      <c r="EW877" s="721"/>
      <c r="EX877" s="721"/>
      <c r="EY877" s="721"/>
      <c r="EZ877" s="721"/>
      <c r="FA877" s="721"/>
      <c r="FB877" s="721"/>
      <c r="FC877" s="721"/>
      <c r="FD877" s="721"/>
      <c r="FE877" s="721"/>
      <c r="FF877" s="721"/>
      <c r="FG877" s="721"/>
      <c r="FH877" s="721"/>
      <c r="FI877" s="721"/>
      <c r="FJ877" s="721"/>
      <c r="FK877" s="721"/>
      <c r="FL877" s="721"/>
      <c r="FM877" s="721"/>
      <c r="FN877" s="721"/>
      <c r="FO877" s="721"/>
      <c r="FP877" s="721"/>
      <c r="FQ877" s="721"/>
      <c r="FR877" s="721"/>
      <c r="FS877" s="721"/>
      <c r="FT877" s="721"/>
      <c r="FU877" s="721"/>
      <c r="FV877" s="721"/>
      <c r="FW877" s="721"/>
      <c r="FX877" s="721"/>
      <c r="FY877" s="721"/>
      <c r="FZ877" s="721"/>
      <c r="GA877" s="721"/>
      <c r="GB877" s="721"/>
      <c r="GC877" s="721"/>
      <c r="GD877" s="721"/>
      <c r="GE877" s="721"/>
      <c r="GF877" s="721"/>
      <c r="GG877" s="721"/>
      <c r="GH877" s="721"/>
      <c r="GI877" s="721"/>
      <c r="GJ877" s="721"/>
      <c r="GK877" s="721"/>
      <c r="GL877" s="721"/>
      <c r="GM877" s="721"/>
      <c r="GN877" s="721"/>
      <c r="GO877" s="721"/>
      <c r="GP877" s="721"/>
      <c r="GQ877" s="721"/>
      <c r="GR877" s="721"/>
      <c r="GS877" s="721"/>
      <c r="GT877" s="721"/>
      <c r="GU877" s="721"/>
      <c r="GV877" s="721"/>
      <c r="GW877" s="721"/>
      <c r="GX877" s="721"/>
      <c r="GY877" s="721"/>
      <c r="GZ877" s="721"/>
      <c r="HA877" s="721"/>
      <c r="HB877" s="721"/>
      <c r="HC877" s="721"/>
      <c r="HD877" s="721"/>
      <c r="HE877" s="721"/>
      <c r="HF877" s="721"/>
      <c r="HG877" s="721"/>
      <c r="HH877" s="721"/>
      <c r="HI877" s="721"/>
      <c r="HJ877" s="721"/>
      <c r="HK877" s="721"/>
      <c r="HL877" s="721"/>
      <c r="HM877" s="721"/>
      <c r="HN877" s="721"/>
      <c r="HO877" s="721"/>
      <c r="HP877" s="721"/>
      <c r="HQ877" s="721"/>
      <c r="HR877" s="721"/>
      <c r="HS877" s="721"/>
      <c r="HT877" s="721"/>
      <c r="HU877" s="721"/>
      <c r="HV877" s="721"/>
      <c r="HW877" s="721"/>
      <c r="HX877" s="721"/>
      <c r="HY877" s="721"/>
      <c r="HZ877" s="721"/>
      <c r="IA877" s="721"/>
      <c r="IB877" s="721"/>
      <c r="IC877" s="721"/>
      <c r="ID877" s="721"/>
      <c r="IE877" s="721"/>
      <c r="IF877" s="721"/>
      <c r="IG877" s="721"/>
      <c r="IH877" s="721"/>
      <c r="II877" s="721"/>
      <c r="IJ877" s="721"/>
      <c r="IK877" s="721"/>
      <c r="IL877" s="721"/>
      <c r="IM877" s="721"/>
      <c r="IN877" s="721"/>
      <c r="IO877" s="721"/>
      <c r="IP877" s="721"/>
      <c r="IQ877" s="721"/>
      <c r="IR877" s="721"/>
      <c r="IS877" s="721"/>
      <c r="IT877" s="721"/>
      <c r="IU877" s="721"/>
      <c r="IV877" s="721"/>
      <c r="IW877" s="721"/>
      <c r="IX877" s="721"/>
      <c r="IY877" s="721"/>
      <c r="IZ877" s="721"/>
      <c r="JA877" s="721"/>
      <c r="JB877" s="721"/>
      <c r="JC877" s="721"/>
      <c r="JD877" s="721"/>
      <c r="JE877" s="721"/>
      <c r="JF877" s="721"/>
      <c r="JG877" s="721"/>
      <c r="JH877" s="721"/>
      <c r="JI877" s="721"/>
      <c r="JJ877" s="721"/>
      <c r="JK877" s="721"/>
      <c r="JL877" s="721"/>
      <c r="JM877" s="721"/>
      <c r="JN877" s="721"/>
      <c r="JO877" s="721"/>
      <c r="JP877" s="721"/>
      <c r="JQ877" s="721"/>
      <c r="JR877" s="721"/>
      <c r="JS877" s="721"/>
      <c r="JT877" s="721"/>
      <c r="JU877" s="721"/>
      <c r="JV877" s="721"/>
      <c r="JW877" s="721"/>
      <c r="JX877" s="721"/>
      <c r="JY877" s="721"/>
      <c r="JZ877" s="721"/>
      <c r="KA877" s="721"/>
      <c r="KB877" s="721"/>
      <c r="KC877" s="721"/>
      <c r="KD877" s="721"/>
      <c r="KE877" s="721"/>
      <c r="KF877" s="721"/>
      <c r="KG877" s="721"/>
      <c r="KH877" s="721"/>
      <c r="KI877" s="721"/>
      <c r="KJ877" s="721"/>
      <c r="KK877" s="721"/>
      <c r="KL877" s="721"/>
      <c r="KM877" s="721"/>
      <c r="KN877" s="721"/>
      <c r="KO877" s="721"/>
      <c r="KP877" s="721"/>
      <c r="KQ877" s="721"/>
      <c r="KR877" s="721"/>
      <c r="KS877" s="721"/>
      <c r="KT877" s="721"/>
      <c r="KU877" s="721"/>
      <c r="KV877" s="721"/>
      <c r="KW877" s="721"/>
      <c r="KX877" s="721"/>
      <c r="KY877" s="721"/>
      <c r="KZ877" s="721"/>
      <c r="LA877" s="721"/>
      <c r="LB877" s="721"/>
      <c r="LC877" s="721"/>
      <c r="LD877" s="721"/>
      <c r="LE877" s="721"/>
      <c r="LF877" s="721"/>
      <c r="LG877" s="721"/>
      <c r="LH877" s="721"/>
      <c r="LI877" s="721"/>
      <c r="LJ877" s="721"/>
      <c r="LK877" s="721"/>
      <c r="LL877" s="721"/>
      <c r="LM877" s="721"/>
      <c r="LN877" s="721"/>
      <c r="LO877" s="721"/>
      <c r="LP877" s="721"/>
      <c r="LQ877" s="721"/>
      <c r="LR877" s="721"/>
      <c r="LS877" s="721"/>
      <c r="LT877" s="721"/>
      <c r="LU877" s="721"/>
      <c r="LV877" s="721"/>
      <c r="LW877" s="721"/>
      <c r="LX877" s="721"/>
      <c r="LY877" s="721"/>
      <c r="LZ877" s="721"/>
      <c r="MA877" s="721"/>
      <c r="MB877" s="721"/>
      <c r="MC877" s="721"/>
      <c r="MD877" s="721"/>
      <c r="ME877" s="721"/>
      <c r="MF877" s="721"/>
      <c r="MG877" s="721"/>
      <c r="MH877" s="721"/>
      <c r="MI877" s="721"/>
      <c r="MJ877" s="721"/>
      <c r="MK877" s="721"/>
      <c r="ML877" s="721"/>
      <c r="MM877" s="721"/>
      <c r="MN877" s="721"/>
      <c r="MO877" s="721"/>
      <c r="MP877" s="721"/>
      <c r="MQ877" s="721"/>
      <c r="MR877" s="721"/>
      <c r="MS877" s="721"/>
      <c r="MT877" s="721"/>
      <c r="MU877" s="721"/>
      <c r="MV877" s="721"/>
      <c r="MW877" s="721"/>
      <c r="MX877" s="721"/>
      <c r="MY877" s="721"/>
      <c r="MZ877" s="721"/>
      <c r="NA877" s="721"/>
      <c r="NB877" s="721"/>
      <c r="NC877" s="721"/>
      <c r="ND877" s="721"/>
      <c r="NE877" s="721"/>
      <c r="NF877" s="721"/>
      <c r="NG877" s="721"/>
      <c r="NH877" s="721"/>
      <c r="NI877" s="721"/>
      <c r="NJ877" s="721"/>
      <c r="NK877" s="721"/>
      <c r="NL877" s="721"/>
      <c r="NM877" s="721"/>
      <c r="NN877" s="721"/>
      <c r="NO877" s="721"/>
      <c r="NP877" s="721"/>
      <c r="NQ877" s="721"/>
      <c r="NR877" s="721"/>
      <c r="NS877" s="721"/>
      <c r="NT877" s="721"/>
      <c r="NU877" s="721"/>
      <c r="NV877" s="721"/>
      <c r="NW877" s="721"/>
      <c r="NX877" s="721"/>
      <c r="NY877" s="721"/>
      <c r="NZ877" s="721"/>
      <c r="OA877" s="721"/>
      <c r="OB877" s="721"/>
      <c r="OC877" s="721"/>
      <c r="OD877" s="721"/>
      <c r="OE877" s="721"/>
      <c r="OF877" s="721"/>
      <c r="OG877" s="721"/>
      <c r="OH877" s="721"/>
      <c r="OI877" s="721"/>
      <c r="OJ877" s="721"/>
      <c r="OK877" s="721"/>
      <c r="OL877" s="721"/>
      <c r="OM877" s="721"/>
      <c r="ON877" s="721"/>
      <c r="OO877" s="721"/>
      <c r="OP877" s="721"/>
      <c r="OQ877" s="721"/>
      <c r="OR877" s="721"/>
      <c r="OS877" s="721"/>
      <c r="OT877" s="721"/>
      <c r="OU877" s="721"/>
      <c r="OV877" s="721"/>
      <c r="OW877" s="721"/>
      <c r="OX877" s="721"/>
      <c r="OY877" s="721"/>
      <c r="OZ877" s="721"/>
      <c r="PA877" s="721"/>
      <c r="PB877" s="721"/>
      <c r="PC877" s="721"/>
      <c r="PD877" s="721"/>
      <c r="PE877" s="721"/>
      <c r="PF877" s="721"/>
      <c r="PG877" s="721"/>
      <c r="PH877" s="721"/>
      <c r="PI877" s="721"/>
      <c r="PJ877" s="721"/>
      <c r="PK877" s="721"/>
      <c r="PL877" s="721"/>
      <c r="PM877" s="721"/>
      <c r="PN877" s="721"/>
      <c r="PO877" s="721"/>
      <c r="PP877" s="721"/>
      <c r="PQ877" s="721"/>
      <c r="PR877" s="721"/>
      <c r="PS877" s="721"/>
      <c r="PT877" s="721"/>
      <c r="PU877" s="721"/>
      <c r="PV877" s="721"/>
      <c r="PW877" s="721"/>
      <c r="PX877" s="721"/>
      <c r="PY877" s="721"/>
      <c r="PZ877" s="721"/>
      <c r="QA877" s="721"/>
      <c r="QB877" s="721"/>
      <c r="QC877" s="721"/>
      <c r="QD877" s="721"/>
      <c r="QE877" s="721"/>
      <c r="QF877" s="721"/>
      <c r="QG877" s="721"/>
      <c r="QH877" s="721"/>
      <c r="QI877" s="721"/>
      <c r="QJ877" s="721"/>
      <c r="QK877" s="721"/>
      <c r="QL877" s="721"/>
      <c r="QM877" s="721"/>
      <c r="QN877" s="721"/>
      <c r="QO877" s="721"/>
      <c r="QP877" s="721"/>
      <c r="QQ877" s="721"/>
      <c r="QR877" s="721"/>
      <c r="QS877" s="721"/>
      <c r="QT877" s="721"/>
      <c r="QU877" s="721"/>
      <c r="QV877" s="721"/>
      <c r="QW877" s="721"/>
      <c r="QX877" s="721"/>
      <c r="QY877" s="721"/>
      <c r="QZ877" s="721"/>
      <c r="RA877" s="721"/>
      <c r="RB877" s="721"/>
      <c r="RC877" s="721"/>
      <c r="RD877" s="721"/>
      <c r="RE877" s="721"/>
      <c r="RF877" s="721"/>
      <c r="RG877" s="721"/>
      <c r="RH877" s="721"/>
      <c r="RI877" s="721"/>
      <c r="RJ877" s="721"/>
      <c r="RK877" s="721"/>
      <c r="RL877" s="721"/>
      <c r="RM877" s="721"/>
      <c r="RN877" s="721"/>
      <c r="RO877" s="721"/>
      <c r="RP877" s="721"/>
      <c r="RQ877" s="721"/>
      <c r="RR877" s="721"/>
      <c r="RS877" s="721"/>
      <c r="RT877" s="721"/>
      <c r="RU877" s="721"/>
      <c r="RV877" s="721"/>
      <c r="RW877" s="721"/>
      <c r="RX877" s="721"/>
      <c r="RY877" s="721"/>
      <c r="RZ877" s="721"/>
      <c r="SA877" s="721"/>
      <c r="SB877" s="721"/>
      <c r="SC877" s="721"/>
      <c r="SD877" s="721"/>
      <c r="SE877" s="721"/>
      <c r="SF877" s="721"/>
      <c r="SG877" s="721"/>
      <c r="SH877" s="721"/>
      <c r="SI877" s="721"/>
      <c r="SJ877" s="721"/>
      <c r="SK877" s="721"/>
      <c r="SL877" s="721"/>
      <c r="SM877" s="721"/>
      <c r="SN877" s="721"/>
      <c r="SO877" s="721"/>
      <c r="SP877" s="721"/>
      <c r="SQ877" s="721"/>
      <c r="SR877" s="721"/>
      <c r="SS877" s="721"/>
      <c r="ST877" s="721"/>
      <c r="SU877" s="721"/>
      <c r="SV877" s="721"/>
      <c r="SW877" s="721"/>
      <c r="SX877" s="721"/>
      <c r="SY877" s="721"/>
      <c r="SZ877" s="721"/>
      <c r="TA877" s="721"/>
      <c r="TB877" s="721"/>
      <c r="TC877" s="721"/>
      <c r="TD877" s="721"/>
      <c r="TE877" s="721"/>
      <c r="TF877" s="721"/>
      <c r="TG877" s="721"/>
      <c r="TH877" s="721"/>
      <c r="TI877" s="721"/>
      <c r="TJ877" s="721"/>
      <c r="TK877" s="721"/>
      <c r="TL877" s="721"/>
      <c r="TM877" s="721"/>
      <c r="TN877" s="721"/>
      <c r="TO877" s="721"/>
      <c r="TP877" s="721"/>
      <c r="TQ877" s="721"/>
      <c r="TR877" s="721"/>
      <c r="TS877" s="721"/>
      <c r="TT877" s="721"/>
      <c r="TU877" s="721"/>
      <c r="TV877" s="721"/>
      <c r="TW877" s="721"/>
      <c r="TX877" s="721"/>
      <c r="TY877" s="721"/>
      <c r="TZ877" s="721"/>
      <c r="UA877" s="721"/>
      <c r="UB877" s="721"/>
      <c r="UC877" s="721"/>
      <c r="UD877" s="721"/>
      <c r="UE877" s="721"/>
      <c r="UF877" s="721"/>
      <c r="UG877" s="721"/>
      <c r="UH877" s="721"/>
      <c r="UI877" s="721"/>
      <c r="UJ877" s="721"/>
      <c r="UK877" s="721"/>
      <c r="UL877" s="721"/>
      <c r="UM877" s="721"/>
      <c r="UN877" s="721"/>
      <c r="UO877" s="721"/>
      <c r="UP877" s="721"/>
      <c r="UQ877" s="721"/>
      <c r="UR877" s="721"/>
      <c r="US877" s="721"/>
      <c r="UT877" s="721"/>
      <c r="UU877" s="721"/>
      <c r="UV877" s="721"/>
      <c r="UW877" s="721"/>
      <c r="UX877" s="721"/>
      <c r="UY877" s="721"/>
      <c r="UZ877" s="721"/>
      <c r="VA877" s="721"/>
      <c r="VB877" s="721"/>
      <c r="VC877" s="721"/>
      <c r="VD877" s="721"/>
      <c r="VE877" s="721"/>
      <c r="VF877" s="721"/>
      <c r="VG877" s="721"/>
      <c r="VH877" s="721"/>
      <c r="VI877" s="721"/>
      <c r="VJ877" s="721"/>
      <c r="VK877" s="721"/>
      <c r="VL877" s="721"/>
      <c r="VM877" s="721"/>
      <c r="VN877" s="721"/>
      <c r="VO877" s="721"/>
      <c r="VP877" s="721"/>
      <c r="VQ877" s="721"/>
      <c r="VR877" s="721"/>
      <c r="VS877" s="721"/>
      <c r="VT877" s="721"/>
      <c r="VU877" s="721"/>
      <c r="VV877" s="721"/>
      <c r="VW877" s="721"/>
      <c r="VX877" s="721"/>
      <c r="VY877" s="721"/>
      <c r="VZ877" s="721"/>
      <c r="WA877" s="721"/>
      <c r="WB877" s="721"/>
      <c r="WC877" s="721"/>
      <c r="WD877" s="721"/>
      <c r="WE877" s="721"/>
      <c r="WF877" s="721"/>
      <c r="WG877" s="721"/>
      <c r="WH877" s="721"/>
      <c r="WI877" s="721"/>
      <c r="WJ877" s="721"/>
      <c r="WK877" s="721"/>
      <c r="WL877" s="721"/>
      <c r="WM877" s="721"/>
      <c r="WN877" s="721"/>
      <c r="WO877" s="721"/>
      <c r="WP877" s="721"/>
      <c r="WQ877" s="721"/>
      <c r="WR877" s="721"/>
      <c r="WS877" s="721"/>
      <c r="WT877" s="721"/>
      <c r="WU877" s="721"/>
      <c r="WV877" s="721"/>
      <c r="WW877" s="721"/>
      <c r="WX877" s="721"/>
      <c r="WY877" s="721"/>
      <c r="WZ877" s="721"/>
      <c r="XA877" s="721"/>
      <c r="XB877" s="721"/>
      <c r="XC877" s="721"/>
      <c r="XD877" s="721"/>
      <c r="XE877" s="721"/>
      <c r="XF877" s="721"/>
      <c r="XG877" s="721"/>
      <c r="XH877" s="721"/>
      <c r="XI877" s="721"/>
      <c r="XJ877" s="721"/>
      <c r="XK877" s="721"/>
      <c r="XL877" s="721"/>
      <c r="XM877" s="721"/>
      <c r="XN877" s="721"/>
      <c r="XO877" s="721"/>
      <c r="XP877" s="721"/>
      <c r="XQ877" s="721"/>
      <c r="XR877" s="721"/>
      <c r="XS877" s="721"/>
      <c r="XT877" s="721"/>
      <c r="XU877" s="721"/>
      <c r="XV877" s="721"/>
      <c r="XW877" s="721"/>
      <c r="XX877" s="721"/>
      <c r="XY877" s="721"/>
      <c r="XZ877" s="721"/>
      <c r="YA877" s="721"/>
      <c r="YB877" s="721"/>
      <c r="YC877" s="721"/>
      <c r="YD877" s="721"/>
      <c r="YE877" s="721"/>
      <c r="YF877" s="721"/>
      <c r="YG877" s="721"/>
      <c r="YH877" s="721"/>
      <c r="YI877" s="721"/>
      <c r="YJ877" s="721"/>
      <c r="YK877" s="721"/>
      <c r="YL877" s="721"/>
      <c r="YM877" s="721"/>
      <c r="YN877" s="721"/>
      <c r="YO877" s="721"/>
      <c r="YP877" s="721"/>
      <c r="YQ877" s="721"/>
      <c r="YR877" s="721"/>
      <c r="YS877" s="721"/>
      <c r="YT877" s="721"/>
      <c r="YU877" s="721"/>
      <c r="YV877" s="721"/>
      <c r="YW877" s="721"/>
      <c r="YX877" s="721"/>
      <c r="YY877" s="721"/>
      <c r="YZ877" s="721"/>
      <c r="ZA877" s="721"/>
      <c r="ZB877" s="721"/>
      <c r="ZC877" s="721"/>
      <c r="ZD877" s="721"/>
      <c r="ZE877" s="721"/>
      <c r="ZF877" s="721"/>
      <c r="ZG877" s="721"/>
      <c r="ZH877" s="721"/>
      <c r="ZI877" s="721"/>
      <c r="ZJ877" s="721"/>
      <c r="ZK877" s="721"/>
      <c r="ZL877" s="721"/>
      <c r="ZM877" s="721"/>
      <c r="ZN877" s="721"/>
      <c r="ZO877" s="721"/>
      <c r="ZP877" s="721"/>
      <c r="ZQ877" s="721"/>
      <c r="ZR877" s="721"/>
      <c r="ZS877" s="721"/>
      <c r="ZT877" s="721"/>
      <c r="ZU877" s="721"/>
      <c r="ZV877" s="721"/>
      <c r="ZW877" s="721"/>
      <c r="ZX877" s="721"/>
      <c r="ZY877" s="721"/>
      <c r="ZZ877" s="721"/>
      <c r="AAA877" s="721"/>
      <c r="AAB877" s="721"/>
      <c r="AAC877" s="721"/>
      <c r="AAD877" s="721"/>
      <c r="AAE877" s="721"/>
      <c r="AAF877" s="721"/>
      <c r="AAG877" s="721"/>
      <c r="AAH877" s="721"/>
      <c r="AAI877" s="721"/>
      <c r="AAJ877" s="721"/>
      <c r="AAK877" s="721"/>
      <c r="AAL877" s="721"/>
      <c r="AAM877" s="721"/>
      <c r="AAN877" s="721"/>
      <c r="AAO877" s="721"/>
      <c r="AAP877" s="721"/>
      <c r="AAQ877" s="721"/>
      <c r="AAR877" s="721"/>
      <c r="AAS877" s="721"/>
      <c r="AAT877" s="721"/>
      <c r="AAU877" s="721"/>
      <c r="AAV877" s="721"/>
      <c r="AAW877" s="721"/>
      <c r="AAX877" s="721"/>
      <c r="AAY877" s="721"/>
      <c r="AAZ877" s="721"/>
      <c r="ABA877" s="721"/>
      <c r="ABB877" s="721"/>
      <c r="ABC877" s="721"/>
      <c r="ABD877" s="721"/>
      <c r="ABE877" s="721"/>
      <c r="ABF877" s="721"/>
      <c r="ABG877" s="721"/>
      <c r="ABH877" s="721"/>
      <c r="ABI877" s="721"/>
      <c r="ABJ877" s="721"/>
      <c r="ABK877" s="721"/>
      <c r="ABL877" s="721"/>
      <c r="ABM877" s="721"/>
      <c r="ABN877" s="721"/>
      <c r="ABO877" s="721"/>
      <c r="ABP877" s="721"/>
      <c r="ABQ877" s="721"/>
      <c r="ABR877" s="721"/>
      <c r="ABS877" s="721"/>
      <c r="ABT877" s="721"/>
      <c r="ABU877" s="721"/>
      <c r="ABV877" s="721"/>
      <c r="ABW877" s="721"/>
      <c r="ABX877" s="721"/>
      <c r="ABY877" s="721"/>
      <c r="ABZ877" s="721"/>
      <c r="ACA877" s="721"/>
      <c r="ACB877" s="721"/>
      <c r="ACC877" s="721"/>
      <c r="ACD877" s="721"/>
      <c r="ACE877" s="721"/>
      <c r="ACF877" s="721"/>
      <c r="ACG877" s="721"/>
      <c r="ACH877" s="721"/>
      <c r="ACI877" s="721"/>
      <c r="ACJ877" s="721"/>
      <c r="ACK877" s="721"/>
      <c r="ACL877" s="721"/>
      <c r="ACM877" s="721"/>
      <c r="ACN877" s="721"/>
      <c r="ACO877" s="721"/>
      <c r="ACP877" s="721"/>
      <c r="ACQ877" s="721"/>
      <c r="ACR877" s="721"/>
      <c r="ACS877" s="721"/>
      <c r="ACT877" s="721"/>
      <c r="ACU877" s="721"/>
      <c r="ACV877" s="721"/>
      <c r="ACW877" s="721"/>
      <c r="ACX877" s="721"/>
      <c r="ACY877" s="721"/>
      <c r="ACZ877" s="721"/>
      <c r="ADA877" s="721"/>
      <c r="ADB877" s="721"/>
      <c r="ADC877" s="721"/>
      <c r="ADD877" s="721"/>
      <c r="ADE877" s="721"/>
      <c r="ADF877" s="721"/>
      <c r="ADG877" s="721"/>
      <c r="ADH877" s="721"/>
      <c r="ADI877" s="721"/>
      <c r="ADJ877" s="721"/>
      <c r="ADK877" s="721"/>
      <c r="ADL877" s="721"/>
      <c r="ADM877" s="721"/>
      <c r="ADN877" s="721"/>
      <c r="ADO877" s="721"/>
      <c r="ADP877" s="721"/>
      <c r="ADQ877" s="721"/>
      <c r="ADR877" s="721"/>
      <c r="ADS877" s="721"/>
      <c r="ADT877" s="721"/>
      <c r="ADU877" s="721"/>
      <c r="ADV877" s="721"/>
      <c r="ADW877" s="721"/>
      <c r="ADX877" s="721"/>
      <c r="ADY877" s="721"/>
      <c r="ADZ877" s="721"/>
      <c r="AEA877" s="721"/>
      <c r="AEB877" s="721"/>
      <c r="AEC877" s="721"/>
      <c r="AED877" s="721"/>
      <c r="AEE877" s="721"/>
      <c r="AEF877" s="721"/>
      <c r="AEG877" s="721"/>
      <c r="AEH877" s="721"/>
      <c r="AEI877" s="721"/>
      <c r="AEJ877" s="721"/>
      <c r="AEK877" s="721"/>
      <c r="AEL877" s="721"/>
      <c r="AEM877" s="721"/>
      <c r="AEN877" s="721"/>
      <c r="AEO877" s="721"/>
      <c r="AEP877" s="721"/>
      <c r="AEQ877" s="721"/>
      <c r="AER877" s="721"/>
      <c r="AES877" s="721"/>
      <c r="AET877" s="721"/>
      <c r="AEU877" s="721"/>
      <c r="AEV877" s="721"/>
      <c r="AEW877" s="721"/>
      <c r="AEX877" s="721"/>
      <c r="AEY877" s="721"/>
      <c r="AEZ877" s="721"/>
      <c r="AFA877" s="721"/>
      <c r="AFB877" s="721"/>
      <c r="AFC877" s="721"/>
      <c r="AFD877" s="721"/>
      <c r="AFE877" s="721"/>
      <c r="AFF877" s="721"/>
      <c r="AFG877" s="721"/>
      <c r="AFH877" s="721"/>
      <c r="AFI877" s="721"/>
      <c r="AFJ877" s="721"/>
      <c r="AFK877" s="721"/>
      <c r="AFL877" s="721"/>
      <c r="AFM877" s="721"/>
      <c r="AFN877" s="721"/>
      <c r="AFO877" s="721"/>
      <c r="AFP877" s="721"/>
      <c r="AFQ877" s="721"/>
      <c r="AFR877" s="721"/>
      <c r="AFS877" s="721"/>
      <c r="AFT877" s="721"/>
      <c r="AFU877" s="721"/>
      <c r="AFV877" s="721"/>
      <c r="AFW877" s="721"/>
      <c r="AFX877" s="721"/>
      <c r="AFY877" s="721"/>
      <c r="AFZ877" s="721"/>
      <c r="AGA877" s="721"/>
      <c r="AGB877" s="721"/>
      <c r="AGC877" s="721"/>
      <c r="AGD877" s="721"/>
      <c r="AGE877" s="721"/>
      <c r="AGF877" s="721"/>
      <c r="AGG877" s="721"/>
      <c r="AGH877" s="721"/>
      <c r="AGI877" s="721"/>
      <c r="AGJ877" s="721"/>
      <c r="AGK877" s="721"/>
      <c r="AGL877" s="721"/>
      <c r="AGM877" s="721"/>
      <c r="AGN877" s="721"/>
      <c r="AGO877" s="721"/>
      <c r="AGP877" s="721"/>
      <c r="AGQ877" s="721"/>
      <c r="AGR877" s="721"/>
      <c r="AGS877" s="721"/>
      <c r="AGT877" s="721"/>
      <c r="AGU877" s="721"/>
      <c r="AGV877" s="721"/>
      <c r="AGW877" s="721"/>
      <c r="AGX877" s="721"/>
      <c r="AGY877" s="721"/>
      <c r="AGZ877" s="721"/>
      <c r="AHA877" s="721"/>
      <c r="AHB877" s="721"/>
      <c r="AHC877" s="721"/>
      <c r="AHD877" s="721"/>
      <c r="AHE877" s="721"/>
      <c r="AHF877" s="721"/>
      <c r="AHG877" s="721"/>
      <c r="AHH877" s="721"/>
      <c r="AHI877" s="721"/>
      <c r="AHJ877" s="721"/>
      <c r="AHK877" s="721"/>
      <c r="AHL877" s="721"/>
      <c r="AHM877" s="721"/>
      <c r="AHN877" s="721"/>
      <c r="AHO877" s="721"/>
      <c r="AHP877" s="721"/>
      <c r="AHQ877" s="721"/>
      <c r="AHR877" s="721"/>
      <c r="AHS877" s="721"/>
      <c r="AHT877" s="721"/>
      <c r="AHU877" s="721"/>
      <c r="AHV877" s="721"/>
      <c r="AHW877" s="721"/>
      <c r="AHX877" s="721"/>
      <c r="AHY877" s="721"/>
      <c r="AHZ877" s="721"/>
      <c r="AIA877" s="721"/>
      <c r="AIB877" s="721"/>
      <c r="AIC877" s="721"/>
      <c r="AID877" s="721"/>
      <c r="AIE877" s="721"/>
      <c r="AIF877" s="721"/>
      <c r="AIG877" s="721"/>
      <c r="AIH877" s="721"/>
      <c r="AII877" s="721"/>
      <c r="AIJ877" s="721"/>
      <c r="AIK877" s="721"/>
      <c r="AIL877" s="721"/>
      <c r="AIM877" s="721"/>
      <c r="AIN877" s="721"/>
      <c r="AIO877" s="721"/>
      <c r="AIP877" s="721"/>
      <c r="AIQ877" s="721"/>
      <c r="AIR877" s="721"/>
      <c r="AIS877" s="721"/>
      <c r="AIT877" s="721"/>
      <c r="AIU877" s="721"/>
      <c r="AIV877" s="721"/>
      <c r="AIW877" s="721"/>
      <c r="AIX877" s="721"/>
      <c r="AIY877" s="721"/>
      <c r="AIZ877" s="721"/>
      <c r="AJA877" s="721"/>
      <c r="AJB877" s="721"/>
      <c r="AJC877" s="721"/>
      <c r="AJD877" s="721"/>
      <c r="AJE877" s="721"/>
      <c r="AJF877" s="721"/>
      <c r="AJG877" s="721"/>
      <c r="AJH877" s="721"/>
      <c r="AJI877" s="721"/>
      <c r="AJJ877" s="721"/>
      <c r="AJK877" s="721"/>
      <c r="AJL877" s="721"/>
      <c r="AJM877" s="721"/>
      <c r="AJN877" s="721"/>
      <c r="AJO877" s="721"/>
      <c r="AJP877" s="721"/>
      <c r="AJQ877" s="721"/>
      <c r="AJR877" s="721"/>
      <c r="AJS877" s="721"/>
      <c r="AJT877" s="721"/>
      <c r="AJU877" s="721"/>
      <c r="AJV877" s="721"/>
      <c r="AJW877" s="721"/>
      <c r="AJX877" s="721"/>
      <c r="AJY877" s="721"/>
      <c r="AJZ877" s="721"/>
      <c r="AKA877" s="721"/>
      <c r="AKB877" s="721"/>
      <c r="AKC877" s="721"/>
      <c r="AKD877" s="721"/>
      <c r="AKE877" s="721"/>
      <c r="AKF877" s="721"/>
      <c r="AKG877" s="721"/>
      <c r="AKH877" s="721"/>
      <c r="AKI877" s="721"/>
      <c r="AKJ877" s="721"/>
      <c r="AKK877" s="721"/>
      <c r="AKL877" s="721"/>
      <c r="AKM877" s="721"/>
      <c r="AKN877" s="721"/>
      <c r="AKO877" s="721"/>
      <c r="AKP877" s="721"/>
      <c r="AKQ877" s="721"/>
      <c r="AKR877" s="721"/>
      <c r="AKS877" s="721"/>
      <c r="AKT877" s="721"/>
      <c r="AKU877" s="721"/>
      <c r="AKV877" s="721"/>
      <c r="AKW877" s="721"/>
      <c r="AKX877" s="721"/>
      <c r="AKY877" s="721"/>
      <c r="AKZ877" s="721"/>
      <c r="ALA877" s="721"/>
      <c r="ALB877" s="721"/>
      <c r="ALC877" s="721"/>
      <c r="ALD877" s="721"/>
      <c r="ALE877" s="721"/>
      <c r="ALF877" s="721"/>
      <c r="ALG877" s="721"/>
      <c r="ALH877" s="721"/>
      <c r="ALI877" s="721"/>
      <c r="ALJ877" s="721"/>
      <c r="ALK877" s="721"/>
      <c r="ALL877" s="721"/>
      <c r="ALM877" s="721"/>
      <c r="ALN877" s="721"/>
      <c r="ALO877" s="721"/>
      <c r="ALP877" s="721"/>
      <c r="ALQ877" s="721"/>
      <c r="ALR877" s="721"/>
      <c r="ALS877" s="721"/>
      <c r="ALT877" s="721"/>
      <c r="ALU877" s="721"/>
      <c r="ALV877" s="721"/>
      <c r="ALW877" s="721"/>
      <c r="ALX877" s="721"/>
      <c r="ALY877" s="721"/>
      <c r="ALZ877" s="721"/>
      <c r="AMA877" s="721"/>
      <c r="AMB877" s="721"/>
      <c r="AMC877" s="721"/>
      <c r="AMD877" s="721"/>
      <c r="AME877" s="721"/>
      <c r="AMF877" s="721"/>
      <c r="AMG877" s="721"/>
      <c r="AMH877" s="721"/>
      <c r="AMI877" s="721"/>
      <c r="AMJ877" s="721"/>
      <c r="AMK877" s="721"/>
      <c r="AML877" s="721"/>
      <c r="AMM877" s="721"/>
      <c r="AMN877" s="721"/>
      <c r="AMO877" s="721"/>
      <c r="AMP877" s="721"/>
      <c r="AMQ877" s="721"/>
      <c r="AMR877" s="721"/>
      <c r="AMS877" s="721"/>
      <c r="AMT877" s="721"/>
      <c r="AMU877" s="721"/>
      <c r="AMV877" s="721"/>
      <c r="AMW877" s="721"/>
      <c r="AMX877" s="721"/>
      <c r="AMY877" s="721"/>
      <c r="AMZ877" s="721"/>
      <c r="ANA877" s="721"/>
      <c r="ANB877" s="721"/>
      <c r="ANC877" s="721"/>
      <c r="AND877" s="721"/>
      <c r="ANE877" s="721"/>
      <c r="ANF877" s="721"/>
      <c r="ANG877" s="721"/>
      <c r="ANH877" s="721"/>
      <c r="ANI877" s="721"/>
      <c r="ANJ877" s="721"/>
      <c r="ANK877" s="721"/>
      <c r="ANL877" s="721"/>
      <c r="ANM877" s="721"/>
      <c r="ANN877" s="721"/>
      <c r="ANO877" s="721"/>
      <c r="ANP877" s="721"/>
      <c r="ANQ877" s="721"/>
      <c r="ANR877" s="721"/>
      <c r="ANS877" s="721"/>
      <c r="ANT877" s="721"/>
      <c r="ANU877" s="721"/>
      <c r="ANV877" s="721"/>
      <c r="ANW877" s="721"/>
      <c r="ANX877" s="721"/>
      <c r="ANY877" s="721"/>
      <c r="ANZ877" s="721"/>
      <c r="AOA877" s="721"/>
      <c r="AOB877" s="721"/>
      <c r="AOC877" s="721"/>
      <c r="AOD877" s="721"/>
      <c r="AOE877" s="721"/>
      <c r="AOF877" s="721"/>
      <c r="AOG877" s="721"/>
      <c r="AOH877" s="721"/>
      <c r="AOI877" s="721"/>
      <c r="AOJ877" s="721"/>
      <c r="AOK877" s="721"/>
      <c r="AOL877" s="721"/>
      <c r="AOM877" s="721"/>
      <c r="AON877" s="721"/>
      <c r="AOO877" s="721"/>
      <c r="AOP877" s="721"/>
      <c r="AOQ877" s="721"/>
      <c r="AOR877" s="721"/>
      <c r="AOS877" s="721"/>
      <c r="AOT877" s="721"/>
      <c r="AOU877" s="721"/>
      <c r="AOV877" s="721"/>
      <c r="AOW877" s="721"/>
      <c r="AOX877" s="721"/>
      <c r="AOY877" s="721"/>
      <c r="AOZ877" s="721"/>
      <c r="APA877" s="721"/>
      <c r="APB877" s="721"/>
      <c r="APC877" s="721"/>
      <c r="APD877" s="721"/>
      <c r="APE877" s="721"/>
      <c r="APF877" s="721"/>
      <c r="APG877" s="721"/>
      <c r="APH877" s="721"/>
      <c r="API877" s="721"/>
      <c r="APJ877" s="721"/>
      <c r="APK877" s="721"/>
      <c r="APL877" s="721"/>
      <c r="APM877" s="721"/>
      <c r="APN877" s="721"/>
      <c r="APO877" s="721"/>
      <c r="APP877" s="721"/>
      <c r="APQ877" s="721"/>
      <c r="APR877" s="721"/>
      <c r="APS877" s="721"/>
      <c r="APT877" s="721"/>
      <c r="APU877" s="721"/>
      <c r="APV877" s="721"/>
      <c r="APW877" s="721"/>
      <c r="APX877" s="721"/>
      <c r="APY877" s="721"/>
      <c r="APZ877" s="721"/>
      <c r="AQA877" s="721"/>
      <c r="AQB877" s="721"/>
      <c r="AQC877" s="721"/>
      <c r="AQD877" s="721"/>
      <c r="AQE877" s="721"/>
      <c r="AQF877" s="721"/>
      <c r="AQG877" s="721"/>
      <c r="AQH877" s="721"/>
      <c r="AQI877" s="721"/>
      <c r="AQJ877" s="721"/>
      <c r="AQK877" s="721"/>
      <c r="AQL877" s="721"/>
      <c r="AQM877" s="721"/>
      <c r="AQN877" s="721"/>
      <c r="AQO877" s="721"/>
      <c r="AQP877" s="721"/>
      <c r="AQQ877" s="721"/>
      <c r="AQR877" s="721"/>
      <c r="AQS877" s="721"/>
      <c r="AQT877" s="721"/>
      <c r="AQU877" s="721"/>
      <c r="AQV877" s="721"/>
      <c r="AQW877" s="721"/>
      <c r="AQX877" s="721"/>
      <c r="AQY877" s="721"/>
      <c r="AQZ877" s="721"/>
      <c r="ARA877" s="721"/>
      <c r="ARB877" s="721"/>
      <c r="ARC877" s="721"/>
      <c r="ARD877" s="721"/>
      <c r="ARE877" s="721"/>
      <c r="ARF877" s="721"/>
      <c r="ARG877" s="721"/>
      <c r="ARH877" s="721"/>
      <c r="ARI877" s="721"/>
      <c r="ARJ877" s="721"/>
      <c r="ARK877" s="721"/>
      <c r="ARL877" s="721"/>
      <c r="ARM877" s="721"/>
      <c r="ARN877" s="721"/>
      <c r="ARO877" s="721"/>
      <c r="ARP877" s="721"/>
      <c r="ARQ877" s="721"/>
      <c r="ARR877" s="721"/>
      <c r="ARS877" s="721"/>
      <c r="ART877" s="721"/>
      <c r="ARU877" s="721"/>
      <c r="ARV877" s="721"/>
      <c r="ARW877" s="721"/>
      <c r="ARX877" s="721"/>
      <c r="ARY877" s="721"/>
      <c r="ARZ877" s="721"/>
      <c r="ASA877" s="721"/>
      <c r="ASB877" s="721"/>
      <c r="ASC877" s="721"/>
      <c r="ASD877" s="721"/>
      <c r="ASE877" s="721"/>
      <c r="ASF877" s="721"/>
      <c r="ASG877" s="721"/>
      <c r="ASH877" s="721"/>
      <c r="ASI877" s="721"/>
      <c r="ASJ877" s="721"/>
      <c r="ASK877" s="721"/>
      <c r="ASL877" s="721"/>
      <c r="ASM877" s="721"/>
      <c r="ASN877" s="721"/>
      <c r="ASO877" s="721"/>
      <c r="ASP877" s="721"/>
      <c r="ASQ877" s="721"/>
      <c r="ASR877" s="721"/>
      <c r="ASS877" s="721"/>
      <c r="AST877" s="721"/>
      <c r="ASU877" s="721"/>
      <c r="ASV877" s="721"/>
      <c r="ASW877" s="721"/>
      <c r="ASX877" s="721"/>
      <c r="ASY877" s="721"/>
      <c r="ASZ877" s="721"/>
      <c r="ATA877" s="721"/>
      <c r="ATB877" s="721"/>
      <c r="ATC877" s="721"/>
      <c r="ATD877" s="721"/>
      <c r="ATE877" s="721"/>
      <c r="ATF877" s="721"/>
      <c r="ATG877" s="721"/>
      <c r="ATH877" s="721"/>
      <c r="ATI877" s="721"/>
      <c r="ATJ877" s="721"/>
      <c r="ATK877" s="721"/>
      <c r="ATL877" s="721"/>
      <c r="ATM877" s="721"/>
      <c r="ATN877" s="721"/>
      <c r="ATO877" s="721"/>
      <c r="ATP877" s="721"/>
      <c r="ATQ877" s="721"/>
      <c r="ATR877" s="721"/>
      <c r="ATS877" s="721"/>
      <c r="ATT877" s="721"/>
      <c r="ATU877" s="721"/>
      <c r="ATV877" s="721"/>
      <c r="ATW877" s="721"/>
      <c r="ATX877" s="721"/>
      <c r="ATY877" s="721"/>
      <c r="ATZ877" s="721"/>
      <c r="AUA877" s="721"/>
      <c r="AUB877" s="721"/>
      <c r="AUC877" s="721"/>
      <c r="AUD877" s="721"/>
      <c r="AUE877" s="721"/>
      <c r="AUF877" s="721"/>
      <c r="AUG877" s="721"/>
      <c r="AUH877" s="721"/>
      <c r="AUI877" s="721"/>
      <c r="AUJ877" s="721"/>
      <c r="AUK877" s="721"/>
      <c r="AUL877" s="721"/>
      <c r="AUM877" s="721"/>
      <c r="AUN877" s="721"/>
      <c r="AUO877" s="721"/>
      <c r="AUP877" s="721"/>
      <c r="AUQ877" s="721"/>
      <c r="AUR877" s="721"/>
      <c r="AUS877" s="721"/>
      <c r="AUT877" s="721"/>
      <c r="AUU877" s="721"/>
      <c r="AUV877" s="721"/>
      <c r="AUW877" s="721"/>
      <c r="AUX877" s="721"/>
      <c r="AUY877" s="721"/>
      <c r="AUZ877" s="721"/>
      <c r="AVA877" s="721"/>
      <c r="AVB877" s="721"/>
      <c r="AVC877" s="721"/>
      <c r="AVD877" s="721"/>
      <c r="AVE877" s="721"/>
      <c r="AVF877" s="721"/>
      <c r="AVG877" s="721"/>
      <c r="AVH877" s="721"/>
      <c r="AVI877" s="721"/>
      <c r="AVJ877" s="721"/>
      <c r="AVK877" s="721"/>
    </row>
    <row r="878" spans="1:1259">
      <c r="A878" s="716"/>
      <c r="B878" s="723">
        <v>44645</v>
      </c>
      <c r="C878" s="723"/>
      <c r="D878" s="714" t="s">
        <v>3247</v>
      </c>
      <c r="E878" s="703" t="s">
        <v>3419</v>
      </c>
      <c r="F878" s="703"/>
      <c r="G878" s="703">
        <v>2022</v>
      </c>
      <c r="H878" s="703"/>
      <c r="I878" s="698" t="s">
        <v>1699</v>
      </c>
      <c r="J878" s="704"/>
      <c r="K878" s="705" t="s">
        <v>4934</v>
      </c>
      <c r="L878" s="703" t="s">
        <v>3319</v>
      </c>
      <c r="M878" s="706">
        <v>44635</v>
      </c>
      <c r="N878" s="706">
        <v>44805</v>
      </c>
      <c r="O878" s="706"/>
      <c r="P878" s="704"/>
      <c r="Q878" s="704"/>
      <c r="R878" s="704"/>
      <c r="S878" s="703" t="s">
        <v>3515</v>
      </c>
      <c r="T878" s="703">
        <v>60</v>
      </c>
      <c r="U878" s="703"/>
      <c r="V878" s="703" t="s">
        <v>973</v>
      </c>
      <c r="W878" s="703">
        <v>400</v>
      </c>
      <c r="X878" s="707">
        <v>768</v>
      </c>
      <c r="Y878" s="539">
        <f t="shared" si="39"/>
        <v>307200</v>
      </c>
      <c r="Z878" s="680">
        <v>0.55000000000000004</v>
      </c>
      <c r="AA878" s="681">
        <f t="shared" si="40"/>
        <v>168960</v>
      </c>
      <c r="AB878" s="682"/>
      <c r="AC878" s="683">
        <v>0</v>
      </c>
      <c r="AD878" s="692"/>
      <c r="AE878" s="684"/>
      <c r="AF878" s="695">
        <f t="shared" si="41"/>
        <v>168960</v>
      </c>
      <c r="AG878" s="676" t="s">
        <v>1073</v>
      </c>
      <c r="AH878" s="676"/>
      <c r="AI878" s="685">
        <v>60</v>
      </c>
      <c r="AJ878" s="676" t="s">
        <v>3320</v>
      </c>
      <c r="AK878" s="696" t="s">
        <v>1149</v>
      </c>
      <c r="AL878" s="676">
        <v>77494</v>
      </c>
      <c r="AM878" s="676" t="s">
        <v>52</v>
      </c>
      <c r="AN878" s="676"/>
      <c r="AO878" s="676"/>
      <c r="AP878" s="688"/>
      <c r="AQ878" s="688" t="s">
        <v>37</v>
      </c>
      <c r="AR878" s="688" t="s">
        <v>3746</v>
      </c>
      <c r="AS878" s="715"/>
      <c r="AT878" s="715"/>
      <c r="AU878" s="715"/>
      <c r="AV878" s="680">
        <v>0.46500000000000002</v>
      </c>
      <c r="AW878" s="721"/>
      <c r="AX878" s="721"/>
      <c r="AY878" s="721"/>
      <c r="AZ878" s="721"/>
      <c r="BA878" s="721"/>
      <c r="BB878" s="721"/>
      <c r="BC878" s="721"/>
      <c r="BD878" s="721"/>
      <c r="BE878" s="721"/>
      <c r="BF878" s="721"/>
      <c r="BG878" s="721"/>
      <c r="BH878" s="721"/>
      <c r="BI878" s="721"/>
      <c r="BJ878" s="721"/>
      <c r="BK878" s="721"/>
      <c r="BL878" s="721"/>
      <c r="BM878" s="721"/>
      <c r="BN878" s="721"/>
      <c r="BO878" s="721"/>
      <c r="BP878" s="721"/>
      <c r="BQ878" s="721"/>
      <c r="BR878" s="721"/>
      <c r="BS878" s="721"/>
      <c r="BT878" s="721"/>
      <c r="BU878" s="721"/>
      <c r="BV878" s="721"/>
      <c r="BW878" s="721"/>
      <c r="BX878" s="721"/>
      <c r="BY878" s="721"/>
      <c r="BZ878" s="721"/>
      <c r="CA878" s="721"/>
      <c r="CB878" s="721"/>
      <c r="CC878" s="721"/>
      <c r="CD878" s="721"/>
      <c r="CE878" s="721"/>
      <c r="CF878" s="721"/>
      <c r="CG878" s="721"/>
      <c r="CH878" s="721"/>
      <c r="CI878" s="721"/>
      <c r="CJ878" s="721"/>
      <c r="CK878" s="721"/>
      <c r="CL878" s="721"/>
      <c r="CM878" s="721"/>
      <c r="CN878" s="721"/>
      <c r="CO878" s="721"/>
      <c r="CP878" s="721"/>
      <c r="CQ878" s="721"/>
      <c r="CR878" s="721"/>
      <c r="CS878" s="721"/>
      <c r="CT878" s="721"/>
      <c r="CU878" s="721"/>
      <c r="CV878" s="721"/>
      <c r="CW878" s="721"/>
      <c r="CX878" s="721"/>
      <c r="CY878" s="721"/>
      <c r="CZ878" s="721"/>
      <c r="DA878" s="721"/>
      <c r="DB878" s="721"/>
      <c r="DC878" s="721"/>
      <c r="DD878" s="721"/>
      <c r="DE878" s="721"/>
      <c r="DF878" s="721"/>
      <c r="DG878" s="721"/>
      <c r="DH878" s="721"/>
      <c r="DI878" s="721"/>
      <c r="DJ878" s="721"/>
      <c r="DK878" s="721"/>
      <c r="DL878" s="721"/>
      <c r="DM878" s="721"/>
      <c r="DN878" s="721"/>
      <c r="DO878" s="721"/>
      <c r="DP878" s="721"/>
      <c r="DQ878" s="721"/>
      <c r="DR878" s="721"/>
      <c r="DS878" s="721"/>
      <c r="DT878" s="721"/>
      <c r="DU878" s="721"/>
      <c r="DV878" s="721"/>
      <c r="DW878" s="721"/>
      <c r="DX878" s="721"/>
      <c r="DY878" s="721"/>
      <c r="DZ878" s="721"/>
      <c r="EA878" s="721"/>
      <c r="EB878" s="721"/>
      <c r="EC878" s="721"/>
      <c r="ED878" s="721"/>
      <c r="EE878" s="721"/>
      <c r="EF878" s="721"/>
      <c r="EG878" s="721"/>
      <c r="EH878" s="721"/>
      <c r="EI878" s="721"/>
      <c r="EJ878" s="721"/>
      <c r="EK878" s="721"/>
      <c r="EL878" s="721"/>
      <c r="EM878" s="721"/>
      <c r="EN878" s="721"/>
      <c r="EO878" s="721"/>
      <c r="EP878" s="721"/>
      <c r="EQ878" s="721"/>
      <c r="ER878" s="721"/>
      <c r="ES878" s="721"/>
      <c r="ET878" s="721"/>
      <c r="EU878" s="721"/>
      <c r="EV878" s="721"/>
      <c r="EW878" s="721"/>
      <c r="EX878" s="721"/>
      <c r="EY878" s="721"/>
      <c r="EZ878" s="721"/>
      <c r="FA878" s="721"/>
      <c r="FB878" s="721"/>
      <c r="FC878" s="721"/>
      <c r="FD878" s="721"/>
      <c r="FE878" s="721"/>
      <c r="FF878" s="721"/>
      <c r="FG878" s="721"/>
      <c r="FH878" s="721"/>
      <c r="FI878" s="721"/>
      <c r="FJ878" s="721"/>
      <c r="FK878" s="721"/>
      <c r="FL878" s="721"/>
      <c r="FM878" s="721"/>
      <c r="FN878" s="721"/>
      <c r="FO878" s="721"/>
      <c r="FP878" s="721"/>
      <c r="FQ878" s="721"/>
      <c r="FR878" s="721"/>
      <c r="FS878" s="721"/>
      <c r="FT878" s="721"/>
      <c r="FU878" s="721"/>
      <c r="FV878" s="721"/>
      <c r="FW878" s="721"/>
      <c r="FX878" s="721"/>
      <c r="FY878" s="721"/>
      <c r="FZ878" s="721"/>
      <c r="GA878" s="721"/>
      <c r="GB878" s="721"/>
      <c r="GC878" s="721"/>
      <c r="GD878" s="721"/>
      <c r="GE878" s="721"/>
      <c r="GF878" s="721"/>
      <c r="GG878" s="721"/>
      <c r="GH878" s="721"/>
      <c r="GI878" s="721"/>
      <c r="GJ878" s="721"/>
      <c r="GK878" s="721"/>
      <c r="GL878" s="721"/>
      <c r="GM878" s="721"/>
      <c r="GN878" s="721"/>
      <c r="GO878" s="721"/>
      <c r="GP878" s="721"/>
      <c r="GQ878" s="721"/>
      <c r="GR878" s="721"/>
      <c r="GS878" s="721"/>
      <c r="GT878" s="721"/>
      <c r="GU878" s="721"/>
      <c r="GV878" s="721"/>
      <c r="GW878" s="721"/>
      <c r="GX878" s="721"/>
      <c r="GY878" s="721"/>
      <c r="GZ878" s="721"/>
      <c r="HA878" s="721"/>
      <c r="HB878" s="721"/>
      <c r="HC878" s="721"/>
      <c r="HD878" s="721"/>
      <c r="HE878" s="721"/>
      <c r="HF878" s="721"/>
      <c r="HG878" s="721"/>
      <c r="HH878" s="721"/>
      <c r="HI878" s="721"/>
      <c r="HJ878" s="721"/>
      <c r="HK878" s="721"/>
      <c r="HL878" s="721"/>
      <c r="HM878" s="721"/>
      <c r="HN878" s="721"/>
      <c r="HO878" s="721"/>
      <c r="HP878" s="721"/>
      <c r="HQ878" s="721"/>
      <c r="HR878" s="721"/>
      <c r="HS878" s="721"/>
      <c r="HT878" s="721"/>
      <c r="HU878" s="721"/>
      <c r="HV878" s="721"/>
      <c r="HW878" s="721"/>
      <c r="HX878" s="721"/>
      <c r="HY878" s="721"/>
      <c r="HZ878" s="721"/>
      <c r="IA878" s="721"/>
      <c r="IB878" s="721"/>
      <c r="IC878" s="721"/>
      <c r="ID878" s="721"/>
      <c r="IE878" s="721"/>
      <c r="IF878" s="721"/>
      <c r="IG878" s="721"/>
      <c r="IH878" s="721"/>
      <c r="II878" s="721"/>
      <c r="IJ878" s="721"/>
      <c r="IK878" s="721"/>
      <c r="IL878" s="721"/>
      <c r="IM878" s="721"/>
      <c r="IN878" s="721"/>
      <c r="IO878" s="721"/>
      <c r="IP878" s="721"/>
      <c r="IQ878" s="721"/>
      <c r="IR878" s="721"/>
      <c r="IS878" s="721"/>
      <c r="IT878" s="721"/>
      <c r="IU878" s="721"/>
      <c r="IV878" s="721"/>
      <c r="IW878" s="721"/>
      <c r="IX878" s="721"/>
      <c r="IY878" s="721"/>
      <c r="IZ878" s="721"/>
      <c r="JA878" s="721"/>
      <c r="JB878" s="721"/>
      <c r="JC878" s="721"/>
      <c r="JD878" s="721"/>
      <c r="JE878" s="721"/>
      <c r="JF878" s="721"/>
      <c r="JG878" s="721"/>
      <c r="JH878" s="721"/>
      <c r="JI878" s="721"/>
      <c r="JJ878" s="721"/>
      <c r="JK878" s="721"/>
      <c r="JL878" s="721"/>
      <c r="JM878" s="721"/>
      <c r="JN878" s="721"/>
      <c r="JO878" s="721"/>
      <c r="JP878" s="721"/>
      <c r="JQ878" s="721"/>
      <c r="JR878" s="721"/>
      <c r="JS878" s="721"/>
      <c r="JT878" s="721"/>
      <c r="JU878" s="721"/>
      <c r="JV878" s="721"/>
      <c r="JW878" s="721"/>
      <c r="JX878" s="721"/>
      <c r="JY878" s="721"/>
      <c r="JZ878" s="721"/>
      <c r="KA878" s="721"/>
      <c r="KB878" s="721"/>
      <c r="KC878" s="721"/>
      <c r="KD878" s="721"/>
      <c r="KE878" s="721"/>
      <c r="KF878" s="721"/>
      <c r="KG878" s="721"/>
      <c r="KH878" s="721"/>
      <c r="KI878" s="721"/>
      <c r="KJ878" s="721"/>
      <c r="KK878" s="721"/>
      <c r="KL878" s="721"/>
      <c r="KM878" s="721"/>
      <c r="KN878" s="721"/>
      <c r="KO878" s="721"/>
      <c r="KP878" s="721"/>
      <c r="KQ878" s="721"/>
      <c r="KR878" s="721"/>
      <c r="KS878" s="721"/>
      <c r="KT878" s="721"/>
      <c r="KU878" s="721"/>
      <c r="KV878" s="721"/>
      <c r="KW878" s="721"/>
      <c r="KX878" s="721"/>
      <c r="KY878" s="721"/>
      <c r="KZ878" s="721"/>
      <c r="LA878" s="721"/>
      <c r="LB878" s="721"/>
      <c r="LC878" s="721"/>
      <c r="LD878" s="721"/>
      <c r="LE878" s="721"/>
      <c r="LF878" s="721"/>
      <c r="LG878" s="721"/>
      <c r="LH878" s="721"/>
      <c r="LI878" s="721"/>
      <c r="LJ878" s="721"/>
      <c r="LK878" s="721"/>
      <c r="LL878" s="721"/>
      <c r="LM878" s="721"/>
      <c r="LN878" s="721"/>
      <c r="LO878" s="721"/>
      <c r="LP878" s="721"/>
      <c r="LQ878" s="721"/>
      <c r="LR878" s="721"/>
      <c r="LS878" s="721"/>
      <c r="LT878" s="721"/>
      <c r="LU878" s="721"/>
      <c r="LV878" s="721"/>
      <c r="LW878" s="721"/>
      <c r="LX878" s="721"/>
      <c r="LY878" s="721"/>
      <c r="LZ878" s="721"/>
      <c r="MA878" s="721"/>
      <c r="MB878" s="721"/>
      <c r="MC878" s="721"/>
      <c r="MD878" s="721"/>
      <c r="ME878" s="721"/>
      <c r="MF878" s="721"/>
      <c r="MG878" s="721"/>
      <c r="MH878" s="721"/>
      <c r="MI878" s="721"/>
      <c r="MJ878" s="721"/>
      <c r="MK878" s="721"/>
      <c r="ML878" s="721"/>
      <c r="MM878" s="721"/>
      <c r="MN878" s="721"/>
      <c r="MO878" s="721"/>
      <c r="MP878" s="721"/>
      <c r="MQ878" s="721"/>
      <c r="MR878" s="721"/>
      <c r="MS878" s="721"/>
      <c r="MT878" s="721"/>
      <c r="MU878" s="721"/>
      <c r="MV878" s="721"/>
      <c r="MW878" s="721"/>
      <c r="MX878" s="721"/>
      <c r="MY878" s="721"/>
      <c r="MZ878" s="721"/>
      <c r="NA878" s="721"/>
      <c r="NB878" s="721"/>
      <c r="NC878" s="721"/>
      <c r="ND878" s="721"/>
      <c r="NE878" s="721"/>
      <c r="NF878" s="721"/>
      <c r="NG878" s="721"/>
      <c r="NH878" s="721"/>
      <c r="NI878" s="721"/>
      <c r="NJ878" s="721"/>
      <c r="NK878" s="721"/>
      <c r="NL878" s="721"/>
      <c r="NM878" s="721"/>
      <c r="NN878" s="721"/>
      <c r="NO878" s="721"/>
      <c r="NP878" s="721"/>
      <c r="NQ878" s="721"/>
      <c r="NR878" s="721"/>
      <c r="NS878" s="721"/>
      <c r="NT878" s="721"/>
      <c r="NU878" s="721"/>
      <c r="NV878" s="721"/>
      <c r="NW878" s="721"/>
      <c r="NX878" s="721"/>
      <c r="NY878" s="721"/>
      <c r="NZ878" s="721"/>
      <c r="OA878" s="721"/>
      <c r="OB878" s="721"/>
      <c r="OC878" s="721"/>
      <c r="OD878" s="721"/>
      <c r="OE878" s="721"/>
      <c r="OF878" s="721"/>
      <c r="OG878" s="721"/>
      <c r="OH878" s="721"/>
      <c r="OI878" s="721"/>
      <c r="OJ878" s="721"/>
      <c r="OK878" s="721"/>
      <c r="OL878" s="721"/>
      <c r="OM878" s="721"/>
      <c r="ON878" s="721"/>
      <c r="OO878" s="721"/>
      <c r="OP878" s="721"/>
      <c r="OQ878" s="721"/>
      <c r="OR878" s="721"/>
      <c r="OS878" s="721"/>
      <c r="OT878" s="721"/>
      <c r="OU878" s="721"/>
      <c r="OV878" s="721"/>
      <c r="OW878" s="721"/>
      <c r="OX878" s="721"/>
      <c r="OY878" s="721"/>
      <c r="OZ878" s="721"/>
      <c r="PA878" s="721"/>
      <c r="PB878" s="721"/>
      <c r="PC878" s="721"/>
      <c r="PD878" s="721"/>
      <c r="PE878" s="721"/>
      <c r="PF878" s="721"/>
      <c r="PG878" s="721"/>
      <c r="PH878" s="721"/>
      <c r="PI878" s="721"/>
      <c r="PJ878" s="721"/>
      <c r="PK878" s="721"/>
      <c r="PL878" s="721"/>
      <c r="PM878" s="721"/>
      <c r="PN878" s="721"/>
      <c r="PO878" s="721"/>
      <c r="PP878" s="721"/>
      <c r="PQ878" s="721"/>
      <c r="PR878" s="721"/>
      <c r="PS878" s="721"/>
      <c r="PT878" s="721"/>
      <c r="PU878" s="721"/>
      <c r="PV878" s="721"/>
      <c r="PW878" s="721"/>
      <c r="PX878" s="721"/>
      <c r="PY878" s="721"/>
      <c r="PZ878" s="721"/>
      <c r="QA878" s="721"/>
      <c r="QB878" s="721"/>
      <c r="QC878" s="721"/>
      <c r="QD878" s="721"/>
      <c r="QE878" s="721"/>
      <c r="QF878" s="721"/>
      <c r="QG878" s="721"/>
      <c r="QH878" s="721"/>
      <c r="QI878" s="721"/>
      <c r="QJ878" s="721"/>
      <c r="QK878" s="721"/>
      <c r="QL878" s="721"/>
      <c r="QM878" s="721"/>
      <c r="QN878" s="721"/>
      <c r="QO878" s="721"/>
      <c r="QP878" s="721"/>
      <c r="QQ878" s="721"/>
      <c r="QR878" s="721"/>
      <c r="QS878" s="721"/>
      <c r="QT878" s="721"/>
      <c r="QU878" s="721"/>
      <c r="QV878" s="721"/>
      <c r="QW878" s="721"/>
      <c r="QX878" s="721"/>
      <c r="QY878" s="721"/>
      <c r="QZ878" s="721"/>
      <c r="RA878" s="721"/>
      <c r="RB878" s="721"/>
      <c r="RC878" s="721"/>
      <c r="RD878" s="721"/>
      <c r="RE878" s="721"/>
      <c r="RF878" s="721"/>
      <c r="RG878" s="721"/>
      <c r="RH878" s="721"/>
      <c r="RI878" s="721"/>
      <c r="RJ878" s="721"/>
      <c r="RK878" s="721"/>
      <c r="RL878" s="721"/>
      <c r="RM878" s="721"/>
      <c r="RN878" s="721"/>
      <c r="RO878" s="721"/>
      <c r="RP878" s="721"/>
      <c r="RQ878" s="721"/>
      <c r="RR878" s="721"/>
      <c r="RS878" s="721"/>
      <c r="RT878" s="721"/>
      <c r="RU878" s="721"/>
      <c r="RV878" s="721"/>
      <c r="RW878" s="721"/>
      <c r="RX878" s="721"/>
      <c r="RY878" s="721"/>
      <c r="RZ878" s="721"/>
      <c r="SA878" s="721"/>
      <c r="SB878" s="721"/>
      <c r="SC878" s="721"/>
      <c r="SD878" s="721"/>
      <c r="SE878" s="721"/>
      <c r="SF878" s="721"/>
      <c r="SG878" s="721"/>
      <c r="SH878" s="721"/>
      <c r="SI878" s="721"/>
      <c r="SJ878" s="721"/>
      <c r="SK878" s="721"/>
      <c r="SL878" s="721"/>
      <c r="SM878" s="721"/>
      <c r="SN878" s="721"/>
      <c r="SO878" s="721"/>
      <c r="SP878" s="721"/>
      <c r="SQ878" s="721"/>
      <c r="SR878" s="721"/>
      <c r="SS878" s="721"/>
      <c r="ST878" s="721"/>
      <c r="SU878" s="721"/>
      <c r="SV878" s="721"/>
      <c r="SW878" s="721"/>
      <c r="SX878" s="721"/>
      <c r="SY878" s="721"/>
      <c r="SZ878" s="721"/>
      <c r="TA878" s="721"/>
      <c r="TB878" s="721"/>
      <c r="TC878" s="721"/>
      <c r="TD878" s="721"/>
      <c r="TE878" s="721"/>
      <c r="TF878" s="721"/>
      <c r="TG878" s="721"/>
      <c r="TH878" s="721"/>
      <c r="TI878" s="721"/>
      <c r="TJ878" s="721"/>
      <c r="TK878" s="721"/>
      <c r="TL878" s="721"/>
      <c r="TM878" s="721"/>
      <c r="TN878" s="721"/>
      <c r="TO878" s="721"/>
      <c r="TP878" s="721"/>
      <c r="TQ878" s="721"/>
      <c r="TR878" s="721"/>
      <c r="TS878" s="721"/>
      <c r="TT878" s="721"/>
      <c r="TU878" s="721"/>
      <c r="TV878" s="721"/>
      <c r="TW878" s="721"/>
      <c r="TX878" s="721"/>
      <c r="TY878" s="721"/>
      <c r="TZ878" s="721"/>
      <c r="UA878" s="721"/>
      <c r="UB878" s="721"/>
      <c r="UC878" s="721"/>
      <c r="UD878" s="721"/>
      <c r="UE878" s="721"/>
      <c r="UF878" s="721"/>
      <c r="UG878" s="721"/>
      <c r="UH878" s="721"/>
      <c r="UI878" s="721"/>
      <c r="UJ878" s="721"/>
      <c r="UK878" s="721"/>
      <c r="UL878" s="721"/>
      <c r="UM878" s="721"/>
      <c r="UN878" s="721"/>
      <c r="UO878" s="721"/>
      <c r="UP878" s="721"/>
      <c r="UQ878" s="721"/>
      <c r="UR878" s="721"/>
      <c r="US878" s="721"/>
      <c r="UT878" s="721"/>
      <c r="UU878" s="721"/>
      <c r="UV878" s="721"/>
      <c r="UW878" s="721"/>
      <c r="UX878" s="721"/>
      <c r="UY878" s="721"/>
      <c r="UZ878" s="721"/>
      <c r="VA878" s="721"/>
      <c r="VB878" s="721"/>
      <c r="VC878" s="721"/>
      <c r="VD878" s="721"/>
      <c r="VE878" s="721"/>
      <c r="VF878" s="721"/>
      <c r="VG878" s="721"/>
      <c r="VH878" s="721"/>
      <c r="VI878" s="721"/>
      <c r="VJ878" s="721"/>
      <c r="VK878" s="721"/>
      <c r="VL878" s="721"/>
      <c r="VM878" s="721"/>
      <c r="VN878" s="721"/>
      <c r="VO878" s="721"/>
      <c r="VP878" s="721"/>
      <c r="VQ878" s="721"/>
      <c r="VR878" s="721"/>
      <c r="VS878" s="721"/>
      <c r="VT878" s="721"/>
      <c r="VU878" s="721"/>
      <c r="VV878" s="721"/>
      <c r="VW878" s="721"/>
      <c r="VX878" s="721"/>
      <c r="VY878" s="721"/>
      <c r="VZ878" s="721"/>
      <c r="WA878" s="721"/>
      <c r="WB878" s="721"/>
      <c r="WC878" s="721"/>
      <c r="WD878" s="721"/>
      <c r="WE878" s="721"/>
      <c r="WF878" s="721"/>
      <c r="WG878" s="721"/>
      <c r="WH878" s="721"/>
      <c r="WI878" s="721"/>
      <c r="WJ878" s="721"/>
      <c r="WK878" s="721"/>
      <c r="WL878" s="721"/>
      <c r="WM878" s="721"/>
      <c r="WN878" s="721"/>
      <c r="WO878" s="721"/>
      <c r="WP878" s="721"/>
      <c r="WQ878" s="721"/>
      <c r="WR878" s="721"/>
      <c r="WS878" s="721"/>
      <c r="WT878" s="721"/>
      <c r="WU878" s="721"/>
      <c r="WV878" s="721"/>
      <c r="WW878" s="721"/>
      <c r="WX878" s="721"/>
      <c r="WY878" s="721"/>
      <c r="WZ878" s="721"/>
      <c r="XA878" s="721"/>
      <c r="XB878" s="721"/>
      <c r="XC878" s="721"/>
      <c r="XD878" s="721"/>
      <c r="XE878" s="721"/>
      <c r="XF878" s="721"/>
      <c r="XG878" s="721"/>
      <c r="XH878" s="721"/>
      <c r="XI878" s="721"/>
      <c r="XJ878" s="721"/>
      <c r="XK878" s="721"/>
      <c r="XL878" s="721"/>
      <c r="XM878" s="721"/>
      <c r="XN878" s="721"/>
      <c r="XO878" s="721"/>
      <c r="XP878" s="721"/>
      <c r="XQ878" s="721"/>
      <c r="XR878" s="721"/>
      <c r="XS878" s="721"/>
      <c r="XT878" s="721"/>
      <c r="XU878" s="721"/>
      <c r="XV878" s="721"/>
      <c r="XW878" s="721"/>
      <c r="XX878" s="721"/>
      <c r="XY878" s="721"/>
      <c r="XZ878" s="721"/>
      <c r="YA878" s="721"/>
      <c r="YB878" s="721"/>
      <c r="YC878" s="721"/>
      <c r="YD878" s="721"/>
      <c r="YE878" s="721"/>
      <c r="YF878" s="721"/>
      <c r="YG878" s="721"/>
      <c r="YH878" s="721"/>
      <c r="YI878" s="721"/>
      <c r="YJ878" s="721"/>
      <c r="YK878" s="721"/>
      <c r="YL878" s="721"/>
      <c r="YM878" s="721"/>
      <c r="YN878" s="721"/>
      <c r="YO878" s="721"/>
      <c r="YP878" s="721"/>
      <c r="YQ878" s="721"/>
      <c r="YR878" s="721"/>
      <c r="YS878" s="721"/>
      <c r="YT878" s="721"/>
      <c r="YU878" s="721"/>
      <c r="YV878" s="721"/>
      <c r="YW878" s="721"/>
      <c r="YX878" s="721"/>
      <c r="YY878" s="721"/>
      <c r="YZ878" s="721"/>
      <c r="ZA878" s="721"/>
      <c r="ZB878" s="721"/>
      <c r="ZC878" s="721"/>
      <c r="ZD878" s="721"/>
      <c r="ZE878" s="721"/>
      <c r="ZF878" s="721"/>
      <c r="ZG878" s="721"/>
      <c r="ZH878" s="721"/>
      <c r="ZI878" s="721"/>
      <c r="ZJ878" s="721"/>
      <c r="ZK878" s="721"/>
      <c r="ZL878" s="721"/>
      <c r="ZM878" s="721"/>
      <c r="ZN878" s="721"/>
      <c r="ZO878" s="721"/>
      <c r="ZP878" s="721"/>
      <c r="ZQ878" s="721"/>
      <c r="ZR878" s="721"/>
      <c r="ZS878" s="721"/>
      <c r="ZT878" s="721"/>
      <c r="ZU878" s="721"/>
      <c r="ZV878" s="721"/>
      <c r="ZW878" s="721"/>
      <c r="ZX878" s="721"/>
      <c r="ZY878" s="721"/>
      <c r="ZZ878" s="721"/>
      <c r="AAA878" s="721"/>
      <c r="AAB878" s="721"/>
      <c r="AAC878" s="721"/>
      <c r="AAD878" s="721"/>
      <c r="AAE878" s="721"/>
      <c r="AAF878" s="721"/>
      <c r="AAG878" s="721"/>
      <c r="AAH878" s="721"/>
      <c r="AAI878" s="721"/>
      <c r="AAJ878" s="721"/>
      <c r="AAK878" s="721"/>
      <c r="AAL878" s="721"/>
      <c r="AAM878" s="721"/>
      <c r="AAN878" s="721"/>
      <c r="AAO878" s="721"/>
      <c r="AAP878" s="721"/>
      <c r="AAQ878" s="721"/>
      <c r="AAR878" s="721"/>
      <c r="AAS878" s="721"/>
      <c r="AAT878" s="721"/>
      <c r="AAU878" s="721"/>
      <c r="AAV878" s="721"/>
      <c r="AAW878" s="721"/>
      <c r="AAX878" s="721"/>
      <c r="AAY878" s="721"/>
      <c r="AAZ878" s="721"/>
      <c r="ABA878" s="721"/>
      <c r="ABB878" s="721"/>
      <c r="ABC878" s="721"/>
      <c r="ABD878" s="721"/>
      <c r="ABE878" s="721"/>
      <c r="ABF878" s="721"/>
      <c r="ABG878" s="721"/>
      <c r="ABH878" s="721"/>
      <c r="ABI878" s="721"/>
      <c r="ABJ878" s="721"/>
      <c r="ABK878" s="721"/>
      <c r="ABL878" s="721"/>
      <c r="ABM878" s="721"/>
      <c r="ABN878" s="721"/>
      <c r="ABO878" s="721"/>
      <c r="ABP878" s="721"/>
      <c r="ABQ878" s="721"/>
      <c r="ABR878" s="721"/>
      <c r="ABS878" s="721"/>
      <c r="ABT878" s="721"/>
      <c r="ABU878" s="721"/>
      <c r="ABV878" s="721"/>
      <c r="ABW878" s="721"/>
      <c r="ABX878" s="721"/>
      <c r="ABY878" s="721"/>
      <c r="ABZ878" s="721"/>
      <c r="ACA878" s="721"/>
      <c r="ACB878" s="721"/>
      <c r="ACC878" s="721"/>
      <c r="ACD878" s="721"/>
      <c r="ACE878" s="721"/>
      <c r="ACF878" s="721"/>
      <c r="ACG878" s="721"/>
      <c r="ACH878" s="721"/>
      <c r="ACI878" s="721"/>
      <c r="ACJ878" s="721"/>
      <c r="ACK878" s="721"/>
      <c r="ACL878" s="721"/>
      <c r="ACM878" s="721"/>
      <c r="ACN878" s="721"/>
      <c r="ACO878" s="721"/>
      <c r="ACP878" s="721"/>
      <c r="ACQ878" s="721"/>
      <c r="ACR878" s="721"/>
      <c r="ACS878" s="721"/>
      <c r="ACT878" s="721"/>
      <c r="ACU878" s="721"/>
      <c r="ACV878" s="721"/>
      <c r="ACW878" s="721"/>
      <c r="ACX878" s="721"/>
      <c r="ACY878" s="721"/>
      <c r="ACZ878" s="721"/>
      <c r="ADA878" s="721"/>
      <c r="ADB878" s="721"/>
      <c r="ADC878" s="721"/>
      <c r="ADD878" s="721"/>
      <c r="ADE878" s="721"/>
      <c r="ADF878" s="721"/>
      <c r="ADG878" s="721"/>
      <c r="ADH878" s="721"/>
      <c r="ADI878" s="721"/>
      <c r="ADJ878" s="721"/>
      <c r="ADK878" s="721"/>
      <c r="ADL878" s="721"/>
      <c r="ADM878" s="721"/>
      <c r="ADN878" s="721"/>
      <c r="ADO878" s="721"/>
      <c r="ADP878" s="721"/>
      <c r="ADQ878" s="721"/>
      <c r="ADR878" s="721"/>
      <c r="ADS878" s="721"/>
      <c r="ADT878" s="721"/>
      <c r="ADU878" s="721"/>
      <c r="ADV878" s="721"/>
      <c r="ADW878" s="721"/>
      <c r="ADX878" s="721"/>
      <c r="ADY878" s="721"/>
      <c r="ADZ878" s="721"/>
      <c r="AEA878" s="721"/>
      <c r="AEB878" s="721"/>
      <c r="AEC878" s="721"/>
      <c r="AED878" s="721"/>
      <c r="AEE878" s="721"/>
      <c r="AEF878" s="721"/>
      <c r="AEG878" s="721"/>
      <c r="AEH878" s="721"/>
      <c r="AEI878" s="721"/>
      <c r="AEJ878" s="721"/>
      <c r="AEK878" s="721"/>
      <c r="AEL878" s="721"/>
      <c r="AEM878" s="721"/>
      <c r="AEN878" s="721"/>
      <c r="AEO878" s="721"/>
      <c r="AEP878" s="721"/>
      <c r="AEQ878" s="721"/>
      <c r="AER878" s="721"/>
      <c r="AES878" s="721"/>
      <c r="AET878" s="721"/>
      <c r="AEU878" s="721"/>
      <c r="AEV878" s="721"/>
      <c r="AEW878" s="721"/>
      <c r="AEX878" s="721"/>
      <c r="AEY878" s="721"/>
      <c r="AEZ878" s="721"/>
      <c r="AFA878" s="721"/>
      <c r="AFB878" s="721"/>
      <c r="AFC878" s="721"/>
      <c r="AFD878" s="721"/>
      <c r="AFE878" s="721"/>
      <c r="AFF878" s="721"/>
      <c r="AFG878" s="721"/>
      <c r="AFH878" s="721"/>
      <c r="AFI878" s="721"/>
      <c r="AFJ878" s="721"/>
      <c r="AFK878" s="721"/>
      <c r="AFL878" s="721"/>
      <c r="AFM878" s="721"/>
      <c r="AFN878" s="721"/>
      <c r="AFO878" s="721"/>
      <c r="AFP878" s="721"/>
      <c r="AFQ878" s="721"/>
      <c r="AFR878" s="721"/>
      <c r="AFS878" s="721"/>
      <c r="AFT878" s="721"/>
      <c r="AFU878" s="721"/>
      <c r="AFV878" s="721"/>
      <c r="AFW878" s="721"/>
      <c r="AFX878" s="721"/>
      <c r="AFY878" s="721"/>
      <c r="AFZ878" s="721"/>
      <c r="AGA878" s="721"/>
      <c r="AGB878" s="721"/>
      <c r="AGC878" s="721"/>
      <c r="AGD878" s="721"/>
      <c r="AGE878" s="721"/>
      <c r="AGF878" s="721"/>
      <c r="AGG878" s="721"/>
      <c r="AGH878" s="721"/>
      <c r="AGI878" s="721"/>
      <c r="AGJ878" s="721"/>
      <c r="AGK878" s="721"/>
      <c r="AGL878" s="721"/>
      <c r="AGM878" s="721"/>
      <c r="AGN878" s="721"/>
      <c r="AGO878" s="721"/>
      <c r="AGP878" s="721"/>
      <c r="AGQ878" s="721"/>
      <c r="AGR878" s="721"/>
      <c r="AGS878" s="721"/>
      <c r="AGT878" s="721"/>
      <c r="AGU878" s="721"/>
      <c r="AGV878" s="721"/>
      <c r="AGW878" s="721"/>
      <c r="AGX878" s="721"/>
      <c r="AGY878" s="721"/>
      <c r="AGZ878" s="721"/>
      <c r="AHA878" s="721"/>
      <c r="AHB878" s="721"/>
      <c r="AHC878" s="721"/>
      <c r="AHD878" s="721"/>
      <c r="AHE878" s="721"/>
      <c r="AHF878" s="721"/>
      <c r="AHG878" s="721"/>
      <c r="AHH878" s="721"/>
      <c r="AHI878" s="721"/>
      <c r="AHJ878" s="721"/>
      <c r="AHK878" s="721"/>
      <c r="AHL878" s="721"/>
      <c r="AHM878" s="721"/>
      <c r="AHN878" s="721"/>
      <c r="AHO878" s="721"/>
      <c r="AHP878" s="721"/>
      <c r="AHQ878" s="721"/>
      <c r="AHR878" s="721"/>
      <c r="AHS878" s="721"/>
      <c r="AHT878" s="721"/>
      <c r="AHU878" s="721"/>
      <c r="AHV878" s="721"/>
      <c r="AHW878" s="721"/>
      <c r="AHX878" s="721"/>
      <c r="AHY878" s="721"/>
      <c r="AHZ878" s="721"/>
      <c r="AIA878" s="721"/>
      <c r="AIB878" s="721"/>
      <c r="AIC878" s="721"/>
      <c r="AID878" s="721"/>
      <c r="AIE878" s="721"/>
      <c r="AIF878" s="721"/>
      <c r="AIG878" s="721"/>
      <c r="AIH878" s="721"/>
      <c r="AII878" s="721"/>
      <c r="AIJ878" s="721"/>
      <c r="AIK878" s="721"/>
      <c r="AIL878" s="721"/>
      <c r="AIM878" s="721"/>
      <c r="AIN878" s="721"/>
      <c r="AIO878" s="721"/>
      <c r="AIP878" s="721"/>
      <c r="AIQ878" s="721"/>
      <c r="AIR878" s="721"/>
      <c r="AIS878" s="721"/>
      <c r="AIT878" s="721"/>
      <c r="AIU878" s="721"/>
      <c r="AIV878" s="721"/>
      <c r="AIW878" s="721"/>
      <c r="AIX878" s="721"/>
      <c r="AIY878" s="721"/>
      <c r="AIZ878" s="721"/>
      <c r="AJA878" s="721"/>
      <c r="AJB878" s="721"/>
      <c r="AJC878" s="721"/>
      <c r="AJD878" s="721"/>
      <c r="AJE878" s="721"/>
      <c r="AJF878" s="721"/>
      <c r="AJG878" s="721"/>
      <c r="AJH878" s="721"/>
      <c r="AJI878" s="721"/>
      <c r="AJJ878" s="721"/>
      <c r="AJK878" s="721"/>
      <c r="AJL878" s="721"/>
      <c r="AJM878" s="721"/>
      <c r="AJN878" s="721"/>
      <c r="AJO878" s="721"/>
      <c r="AJP878" s="721"/>
      <c r="AJQ878" s="721"/>
      <c r="AJR878" s="721"/>
      <c r="AJS878" s="721"/>
      <c r="AJT878" s="721"/>
      <c r="AJU878" s="721"/>
      <c r="AJV878" s="721"/>
      <c r="AJW878" s="721"/>
      <c r="AJX878" s="721"/>
      <c r="AJY878" s="721"/>
      <c r="AJZ878" s="721"/>
      <c r="AKA878" s="721"/>
      <c r="AKB878" s="721"/>
      <c r="AKC878" s="721"/>
      <c r="AKD878" s="721"/>
      <c r="AKE878" s="721"/>
      <c r="AKF878" s="721"/>
      <c r="AKG878" s="721"/>
      <c r="AKH878" s="721"/>
      <c r="AKI878" s="721"/>
      <c r="AKJ878" s="721"/>
      <c r="AKK878" s="721"/>
      <c r="AKL878" s="721"/>
      <c r="AKM878" s="721"/>
      <c r="AKN878" s="721"/>
      <c r="AKO878" s="721"/>
      <c r="AKP878" s="721"/>
      <c r="AKQ878" s="721"/>
      <c r="AKR878" s="721"/>
      <c r="AKS878" s="721"/>
      <c r="AKT878" s="721"/>
      <c r="AKU878" s="721"/>
      <c r="AKV878" s="721"/>
      <c r="AKW878" s="721"/>
      <c r="AKX878" s="721"/>
      <c r="AKY878" s="721"/>
      <c r="AKZ878" s="721"/>
      <c r="ALA878" s="721"/>
      <c r="ALB878" s="721"/>
      <c r="ALC878" s="721"/>
      <c r="ALD878" s="721"/>
      <c r="ALE878" s="721"/>
      <c r="ALF878" s="721"/>
      <c r="ALG878" s="721"/>
      <c r="ALH878" s="721"/>
      <c r="ALI878" s="721"/>
      <c r="ALJ878" s="721"/>
      <c r="ALK878" s="721"/>
      <c r="ALL878" s="721"/>
      <c r="ALM878" s="721"/>
      <c r="ALN878" s="721"/>
      <c r="ALO878" s="721"/>
      <c r="ALP878" s="721"/>
      <c r="ALQ878" s="721"/>
      <c r="ALR878" s="721"/>
      <c r="ALS878" s="721"/>
      <c r="ALT878" s="721"/>
      <c r="ALU878" s="721"/>
      <c r="ALV878" s="721"/>
      <c r="ALW878" s="721"/>
      <c r="ALX878" s="721"/>
      <c r="ALY878" s="721"/>
      <c r="ALZ878" s="721"/>
      <c r="AMA878" s="721"/>
      <c r="AMB878" s="721"/>
      <c r="AMC878" s="721"/>
      <c r="AMD878" s="721"/>
      <c r="AME878" s="721"/>
      <c r="AMF878" s="721"/>
      <c r="AMG878" s="721"/>
      <c r="AMH878" s="721"/>
      <c r="AMI878" s="721"/>
      <c r="AMJ878" s="721"/>
      <c r="AMK878" s="721"/>
      <c r="AML878" s="721"/>
      <c r="AMM878" s="721"/>
      <c r="AMN878" s="721"/>
      <c r="AMO878" s="721"/>
      <c r="AMP878" s="721"/>
      <c r="AMQ878" s="721"/>
      <c r="AMR878" s="721"/>
      <c r="AMS878" s="721"/>
      <c r="AMT878" s="721"/>
      <c r="AMU878" s="721"/>
      <c r="AMV878" s="721"/>
      <c r="AMW878" s="721"/>
      <c r="AMX878" s="721"/>
      <c r="AMY878" s="721"/>
      <c r="AMZ878" s="721"/>
      <c r="ANA878" s="721"/>
      <c r="ANB878" s="721"/>
      <c r="ANC878" s="721"/>
      <c r="AND878" s="721"/>
      <c r="ANE878" s="721"/>
      <c r="ANF878" s="721"/>
      <c r="ANG878" s="721"/>
      <c r="ANH878" s="721"/>
      <c r="ANI878" s="721"/>
      <c r="ANJ878" s="721"/>
      <c r="ANK878" s="721"/>
      <c r="ANL878" s="721"/>
      <c r="ANM878" s="721"/>
      <c r="ANN878" s="721"/>
      <c r="ANO878" s="721"/>
      <c r="ANP878" s="721"/>
      <c r="ANQ878" s="721"/>
      <c r="ANR878" s="721"/>
      <c r="ANS878" s="721"/>
      <c r="ANT878" s="721"/>
      <c r="ANU878" s="721"/>
      <c r="ANV878" s="721"/>
      <c r="ANW878" s="721"/>
      <c r="ANX878" s="721"/>
      <c r="ANY878" s="721"/>
      <c r="ANZ878" s="721"/>
      <c r="AOA878" s="721"/>
      <c r="AOB878" s="721"/>
      <c r="AOC878" s="721"/>
      <c r="AOD878" s="721"/>
      <c r="AOE878" s="721"/>
      <c r="AOF878" s="721"/>
      <c r="AOG878" s="721"/>
      <c r="AOH878" s="721"/>
      <c r="AOI878" s="721"/>
      <c r="AOJ878" s="721"/>
      <c r="AOK878" s="721"/>
      <c r="AOL878" s="721"/>
      <c r="AOM878" s="721"/>
      <c r="AON878" s="721"/>
      <c r="AOO878" s="721"/>
      <c r="AOP878" s="721"/>
      <c r="AOQ878" s="721"/>
      <c r="AOR878" s="721"/>
      <c r="AOS878" s="721"/>
      <c r="AOT878" s="721"/>
      <c r="AOU878" s="721"/>
      <c r="AOV878" s="721"/>
      <c r="AOW878" s="721"/>
      <c r="AOX878" s="721"/>
      <c r="AOY878" s="721"/>
      <c r="AOZ878" s="721"/>
      <c r="APA878" s="721"/>
      <c r="APB878" s="721"/>
      <c r="APC878" s="721"/>
      <c r="APD878" s="721"/>
      <c r="APE878" s="721"/>
      <c r="APF878" s="721"/>
      <c r="APG878" s="721"/>
      <c r="APH878" s="721"/>
      <c r="API878" s="721"/>
      <c r="APJ878" s="721"/>
      <c r="APK878" s="721"/>
      <c r="APL878" s="721"/>
      <c r="APM878" s="721"/>
      <c r="APN878" s="721"/>
      <c r="APO878" s="721"/>
      <c r="APP878" s="721"/>
      <c r="APQ878" s="721"/>
      <c r="APR878" s="721"/>
      <c r="APS878" s="721"/>
      <c r="APT878" s="721"/>
      <c r="APU878" s="721"/>
      <c r="APV878" s="721"/>
      <c r="APW878" s="721"/>
      <c r="APX878" s="721"/>
      <c r="APY878" s="721"/>
      <c r="APZ878" s="721"/>
      <c r="AQA878" s="721"/>
      <c r="AQB878" s="721"/>
      <c r="AQC878" s="721"/>
      <c r="AQD878" s="721"/>
      <c r="AQE878" s="721"/>
      <c r="AQF878" s="721"/>
      <c r="AQG878" s="721"/>
      <c r="AQH878" s="721"/>
      <c r="AQI878" s="721"/>
      <c r="AQJ878" s="721"/>
      <c r="AQK878" s="721"/>
      <c r="AQL878" s="721"/>
      <c r="AQM878" s="721"/>
      <c r="AQN878" s="721"/>
      <c r="AQO878" s="721"/>
      <c r="AQP878" s="721"/>
      <c r="AQQ878" s="721"/>
      <c r="AQR878" s="721"/>
      <c r="AQS878" s="721"/>
      <c r="AQT878" s="721"/>
      <c r="AQU878" s="721"/>
      <c r="AQV878" s="721"/>
      <c r="AQW878" s="721"/>
      <c r="AQX878" s="721"/>
      <c r="AQY878" s="721"/>
      <c r="AQZ878" s="721"/>
      <c r="ARA878" s="721"/>
      <c r="ARB878" s="721"/>
      <c r="ARC878" s="721"/>
      <c r="ARD878" s="721"/>
      <c r="ARE878" s="721"/>
      <c r="ARF878" s="721"/>
      <c r="ARG878" s="721"/>
      <c r="ARH878" s="721"/>
      <c r="ARI878" s="721"/>
      <c r="ARJ878" s="721"/>
      <c r="ARK878" s="721"/>
      <c r="ARL878" s="721"/>
      <c r="ARM878" s="721"/>
      <c r="ARN878" s="721"/>
      <c r="ARO878" s="721"/>
      <c r="ARP878" s="721"/>
      <c r="ARQ878" s="721"/>
      <c r="ARR878" s="721"/>
      <c r="ARS878" s="721"/>
      <c r="ART878" s="721"/>
      <c r="ARU878" s="721"/>
      <c r="ARV878" s="721"/>
      <c r="ARW878" s="721"/>
      <c r="ARX878" s="721"/>
      <c r="ARY878" s="721"/>
      <c r="ARZ878" s="721"/>
      <c r="ASA878" s="721"/>
      <c r="ASB878" s="721"/>
      <c r="ASC878" s="721"/>
      <c r="ASD878" s="721"/>
      <c r="ASE878" s="721"/>
      <c r="ASF878" s="721"/>
      <c r="ASG878" s="721"/>
      <c r="ASH878" s="721"/>
      <c r="ASI878" s="721"/>
      <c r="ASJ878" s="721"/>
      <c r="ASK878" s="721"/>
      <c r="ASL878" s="721"/>
      <c r="ASM878" s="721"/>
      <c r="ASN878" s="721"/>
      <c r="ASO878" s="721"/>
      <c r="ASP878" s="721"/>
      <c r="ASQ878" s="721"/>
      <c r="ASR878" s="721"/>
      <c r="ASS878" s="721"/>
      <c r="AST878" s="721"/>
      <c r="ASU878" s="721"/>
      <c r="ASV878" s="721"/>
      <c r="ASW878" s="721"/>
      <c r="ASX878" s="721"/>
      <c r="ASY878" s="721"/>
      <c r="ASZ878" s="721"/>
      <c r="ATA878" s="721"/>
      <c r="ATB878" s="721"/>
      <c r="ATC878" s="721"/>
      <c r="ATD878" s="721"/>
      <c r="ATE878" s="721"/>
      <c r="ATF878" s="721"/>
      <c r="ATG878" s="721"/>
      <c r="ATH878" s="721"/>
      <c r="ATI878" s="721"/>
      <c r="ATJ878" s="721"/>
      <c r="ATK878" s="721"/>
      <c r="ATL878" s="721"/>
      <c r="ATM878" s="721"/>
      <c r="ATN878" s="721"/>
      <c r="ATO878" s="721"/>
      <c r="ATP878" s="721"/>
      <c r="ATQ878" s="721"/>
      <c r="ATR878" s="721"/>
      <c r="ATS878" s="721"/>
      <c r="ATT878" s="721"/>
      <c r="ATU878" s="721"/>
      <c r="ATV878" s="721"/>
      <c r="ATW878" s="721"/>
      <c r="ATX878" s="721"/>
      <c r="ATY878" s="721"/>
      <c r="ATZ878" s="721"/>
      <c r="AUA878" s="721"/>
      <c r="AUB878" s="721"/>
      <c r="AUC878" s="721"/>
      <c r="AUD878" s="721"/>
      <c r="AUE878" s="721"/>
      <c r="AUF878" s="721"/>
      <c r="AUG878" s="721"/>
      <c r="AUH878" s="721"/>
      <c r="AUI878" s="721"/>
      <c r="AUJ878" s="721"/>
      <c r="AUK878" s="721"/>
      <c r="AUL878" s="721"/>
      <c r="AUM878" s="721"/>
      <c r="AUN878" s="721"/>
      <c r="AUO878" s="721"/>
      <c r="AUP878" s="721"/>
      <c r="AUQ878" s="721"/>
      <c r="AUR878" s="721"/>
      <c r="AUS878" s="721"/>
      <c r="AUT878" s="721"/>
      <c r="AUU878" s="721"/>
      <c r="AUV878" s="721"/>
      <c r="AUW878" s="721"/>
      <c r="AUX878" s="721"/>
      <c r="AUY878" s="721"/>
      <c r="AUZ878" s="721"/>
      <c r="AVA878" s="721"/>
      <c r="AVB878" s="721"/>
      <c r="AVC878" s="721"/>
      <c r="AVD878" s="721"/>
      <c r="AVE878" s="721"/>
      <c r="AVF878" s="721"/>
      <c r="AVG878" s="721"/>
      <c r="AVH878" s="721"/>
      <c r="AVI878" s="721"/>
      <c r="AVJ878" s="721"/>
      <c r="AVK878" s="721"/>
    </row>
    <row r="879" spans="1:1259">
      <c r="A879" s="716"/>
      <c r="B879" s="723">
        <v>44645</v>
      </c>
      <c r="C879" s="723"/>
      <c r="D879" s="714" t="s">
        <v>3247</v>
      </c>
      <c r="E879" s="703" t="s">
        <v>3419</v>
      </c>
      <c r="F879" s="703"/>
      <c r="G879" s="703">
        <v>2022</v>
      </c>
      <c r="H879" s="703"/>
      <c r="I879" s="698" t="s">
        <v>1699</v>
      </c>
      <c r="J879" s="704"/>
      <c r="K879" s="705" t="s">
        <v>4935</v>
      </c>
      <c r="L879" s="703" t="s">
        <v>3319</v>
      </c>
      <c r="M879" s="706">
        <v>44635</v>
      </c>
      <c r="N879" s="706">
        <v>44805</v>
      </c>
      <c r="O879" s="706"/>
      <c r="P879" s="704"/>
      <c r="Q879" s="704"/>
      <c r="R879" s="704"/>
      <c r="S879" s="703" t="s">
        <v>3515</v>
      </c>
      <c r="T879" s="703">
        <v>60</v>
      </c>
      <c r="U879" s="703"/>
      <c r="V879" s="703" t="s">
        <v>973</v>
      </c>
      <c r="W879" s="703">
        <v>400</v>
      </c>
      <c r="X879" s="707">
        <v>768</v>
      </c>
      <c r="Y879" s="539">
        <f t="shared" si="39"/>
        <v>307200</v>
      </c>
      <c r="Z879" s="680">
        <v>0.55000000000000004</v>
      </c>
      <c r="AA879" s="681">
        <f t="shared" si="40"/>
        <v>168960</v>
      </c>
      <c r="AB879" s="682"/>
      <c r="AC879" s="683">
        <v>0</v>
      </c>
      <c r="AD879" s="692"/>
      <c r="AE879" s="684"/>
      <c r="AF879" s="695">
        <f t="shared" si="41"/>
        <v>168960</v>
      </c>
      <c r="AG879" s="676" t="s">
        <v>1073</v>
      </c>
      <c r="AH879" s="676"/>
      <c r="AI879" s="685">
        <v>60</v>
      </c>
      <c r="AJ879" s="676" t="s">
        <v>3320</v>
      </c>
      <c r="AK879" s="696" t="s">
        <v>1149</v>
      </c>
      <c r="AL879" s="676">
        <v>77494</v>
      </c>
      <c r="AM879" s="676" t="s">
        <v>52</v>
      </c>
      <c r="AN879" s="676"/>
      <c r="AO879" s="676"/>
      <c r="AP879" s="688"/>
      <c r="AQ879" s="688" t="s">
        <v>37</v>
      </c>
      <c r="AR879" s="688" t="s">
        <v>3746</v>
      </c>
      <c r="AS879" s="715"/>
      <c r="AT879" s="715"/>
      <c r="AU879" s="715"/>
      <c r="AV879" s="680">
        <v>0.46500000000000002</v>
      </c>
      <c r="AW879" s="721"/>
      <c r="AX879" s="721"/>
      <c r="AY879" s="721"/>
      <c r="AZ879" s="721"/>
      <c r="BA879" s="721"/>
      <c r="BB879" s="721"/>
      <c r="BC879" s="721"/>
      <c r="BD879" s="721"/>
      <c r="BE879" s="721"/>
      <c r="BF879" s="721"/>
      <c r="BG879" s="721"/>
      <c r="BH879" s="721"/>
      <c r="BI879" s="721"/>
      <c r="BJ879" s="721"/>
      <c r="BK879" s="721"/>
      <c r="BL879" s="721"/>
      <c r="BM879" s="721"/>
      <c r="BN879" s="721"/>
      <c r="BO879" s="721"/>
      <c r="BP879" s="721"/>
      <c r="BQ879" s="721"/>
      <c r="BR879" s="721"/>
      <c r="BS879" s="721"/>
      <c r="BT879" s="721"/>
      <c r="BU879" s="721"/>
      <c r="BV879" s="721"/>
      <c r="BW879" s="721"/>
      <c r="BX879" s="721"/>
      <c r="BY879" s="721"/>
      <c r="BZ879" s="721"/>
      <c r="CA879" s="721"/>
      <c r="CB879" s="721"/>
      <c r="CC879" s="721"/>
      <c r="CD879" s="721"/>
      <c r="CE879" s="721"/>
      <c r="CF879" s="721"/>
      <c r="CG879" s="721"/>
      <c r="CH879" s="721"/>
      <c r="CI879" s="721"/>
      <c r="CJ879" s="721"/>
      <c r="CK879" s="721"/>
      <c r="CL879" s="721"/>
      <c r="CM879" s="721"/>
      <c r="CN879" s="721"/>
      <c r="CO879" s="721"/>
      <c r="CP879" s="721"/>
      <c r="CQ879" s="721"/>
      <c r="CR879" s="721"/>
      <c r="CS879" s="721"/>
      <c r="CT879" s="721"/>
      <c r="CU879" s="721"/>
      <c r="CV879" s="721"/>
      <c r="CW879" s="721"/>
      <c r="CX879" s="721"/>
      <c r="CY879" s="721"/>
      <c r="CZ879" s="721"/>
      <c r="DA879" s="721"/>
      <c r="DB879" s="721"/>
      <c r="DC879" s="721"/>
      <c r="DD879" s="721"/>
      <c r="DE879" s="721"/>
      <c r="DF879" s="721"/>
      <c r="DG879" s="721"/>
      <c r="DH879" s="721"/>
      <c r="DI879" s="721"/>
      <c r="DJ879" s="721"/>
      <c r="DK879" s="721"/>
      <c r="DL879" s="721"/>
      <c r="DM879" s="721"/>
      <c r="DN879" s="721"/>
      <c r="DO879" s="721"/>
      <c r="DP879" s="721"/>
      <c r="DQ879" s="721"/>
      <c r="DR879" s="721"/>
      <c r="DS879" s="721"/>
      <c r="DT879" s="721"/>
      <c r="DU879" s="721"/>
      <c r="DV879" s="721"/>
      <c r="DW879" s="721"/>
      <c r="DX879" s="721"/>
      <c r="DY879" s="721"/>
      <c r="DZ879" s="721"/>
      <c r="EA879" s="721"/>
      <c r="EB879" s="721"/>
      <c r="EC879" s="721"/>
      <c r="ED879" s="721"/>
      <c r="EE879" s="721"/>
      <c r="EF879" s="721"/>
      <c r="EG879" s="721"/>
      <c r="EH879" s="721"/>
      <c r="EI879" s="721"/>
      <c r="EJ879" s="721"/>
      <c r="EK879" s="721"/>
      <c r="EL879" s="721"/>
      <c r="EM879" s="721"/>
      <c r="EN879" s="721"/>
      <c r="EO879" s="721"/>
      <c r="EP879" s="721"/>
      <c r="EQ879" s="721"/>
      <c r="ER879" s="721"/>
      <c r="ES879" s="721"/>
      <c r="ET879" s="721"/>
      <c r="EU879" s="721"/>
      <c r="EV879" s="721"/>
      <c r="EW879" s="721"/>
      <c r="EX879" s="721"/>
      <c r="EY879" s="721"/>
      <c r="EZ879" s="721"/>
      <c r="FA879" s="721"/>
      <c r="FB879" s="721"/>
      <c r="FC879" s="721"/>
      <c r="FD879" s="721"/>
      <c r="FE879" s="721"/>
      <c r="FF879" s="721"/>
      <c r="FG879" s="721"/>
      <c r="FH879" s="721"/>
      <c r="FI879" s="721"/>
      <c r="FJ879" s="721"/>
      <c r="FK879" s="721"/>
      <c r="FL879" s="721"/>
      <c r="FM879" s="721"/>
      <c r="FN879" s="721"/>
      <c r="FO879" s="721"/>
      <c r="FP879" s="721"/>
      <c r="FQ879" s="721"/>
      <c r="FR879" s="721"/>
      <c r="FS879" s="721"/>
      <c r="FT879" s="721"/>
      <c r="FU879" s="721"/>
      <c r="FV879" s="721"/>
      <c r="FW879" s="721"/>
      <c r="FX879" s="721"/>
      <c r="FY879" s="721"/>
      <c r="FZ879" s="721"/>
      <c r="GA879" s="721"/>
      <c r="GB879" s="721"/>
      <c r="GC879" s="721"/>
      <c r="GD879" s="721"/>
      <c r="GE879" s="721"/>
      <c r="GF879" s="721"/>
      <c r="GG879" s="721"/>
      <c r="GH879" s="721"/>
      <c r="GI879" s="721"/>
      <c r="GJ879" s="721"/>
      <c r="GK879" s="721"/>
      <c r="GL879" s="721"/>
      <c r="GM879" s="721"/>
      <c r="GN879" s="721"/>
      <c r="GO879" s="721"/>
      <c r="GP879" s="721"/>
      <c r="GQ879" s="721"/>
      <c r="GR879" s="721"/>
      <c r="GS879" s="721"/>
      <c r="GT879" s="721"/>
      <c r="GU879" s="721"/>
      <c r="GV879" s="721"/>
      <c r="GW879" s="721"/>
      <c r="GX879" s="721"/>
      <c r="GY879" s="721"/>
      <c r="GZ879" s="721"/>
      <c r="HA879" s="721"/>
      <c r="HB879" s="721"/>
      <c r="HC879" s="721"/>
      <c r="HD879" s="721"/>
      <c r="HE879" s="721"/>
      <c r="HF879" s="721"/>
      <c r="HG879" s="721"/>
      <c r="HH879" s="721"/>
      <c r="HI879" s="721"/>
      <c r="HJ879" s="721"/>
      <c r="HK879" s="721"/>
      <c r="HL879" s="721"/>
      <c r="HM879" s="721"/>
      <c r="HN879" s="721"/>
      <c r="HO879" s="721"/>
      <c r="HP879" s="721"/>
      <c r="HQ879" s="721"/>
      <c r="HR879" s="721"/>
      <c r="HS879" s="721"/>
      <c r="HT879" s="721"/>
      <c r="HU879" s="721"/>
      <c r="HV879" s="721"/>
      <c r="HW879" s="721"/>
      <c r="HX879" s="721"/>
      <c r="HY879" s="721"/>
      <c r="HZ879" s="721"/>
      <c r="IA879" s="721"/>
      <c r="IB879" s="721"/>
      <c r="IC879" s="721"/>
      <c r="ID879" s="721"/>
      <c r="IE879" s="721"/>
      <c r="IF879" s="721"/>
      <c r="IG879" s="721"/>
      <c r="IH879" s="721"/>
      <c r="II879" s="721"/>
      <c r="IJ879" s="721"/>
      <c r="IK879" s="721"/>
      <c r="IL879" s="721"/>
      <c r="IM879" s="721"/>
      <c r="IN879" s="721"/>
      <c r="IO879" s="721"/>
      <c r="IP879" s="721"/>
      <c r="IQ879" s="721"/>
      <c r="IR879" s="721"/>
      <c r="IS879" s="721"/>
      <c r="IT879" s="721"/>
      <c r="IU879" s="721"/>
      <c r="IV879" s="721"/>
      <c r="IW879" s="721"/>
      <c r="IX879" s="721"/>
      <c r="IY879" s="721"/>
      <c r="IZ879" s="721"/>
      <c r="JA879" s="721"/>
      <c r="JB879" s="721"/>
      <c r="JC879" s="721"/>
      <c r="JD879" s="721"/>
      <c r="JE879" s="721"/>
      <c r="JF879" s="721"/>
      <c r="JG879" s="721"/>
      <c r="JH879" s="721"/>
      <c r="JI879" s="721"/>
      <c r="JJ879" s="721"/>
      <c r="JK879" s="721"/>
      <c r="JL879" s="721"/>
      <c r="JM879" s="721"/>
      <c r="JN879" s="721"/>
      <c r="JO879" s="721"/>
      <c r="JP879" s="721"/>
      <c r="JQ879" s="721"/>
      <c r="JR879" s="721"/>
      <c r="JS879" s="721"/>
      <c r="JT879" s="721"/>
      <c r="JU879" s="721"/>
      <c r="JV879" s="721"/>
      <c r="JW879" s="721"/>
      <c r="JX879" s="721"/>
      <c r="JY879" s="721"/>
      <c r="JZ879" s="721"/>
      <c r="KA879" s="721"/>
      <c r="KB879" s="721"/>
      <c r="KC879" s="721"/>
      <c r="KD879" s="721"/>
      <c r="KE879" s="721"/>
      <c r="KF879" s="721"/>
      <c r="KG879" s="721"/>
      <c r="KH879" s="721"/>
      <c r="KI879" s="721"/>
      <c r="KJ879" s="721"/>
      <c r="KK879" s="721"/>
      <c r="KL879" s="721"/>
      <c r="KM879" s="721"/>
      <c r="KN879" s="721"/>
      <c r="KO879" s="721"/>
      <c r="KP879" s="721"/>
      <c r="KQ879" s="721"/>
      <c r="KR879" s="721"/>
      <c r="KS879" s="721"/>
      <c r="KT879" s="721"/>
      <c r="KU879" s="721"/>
      <c r="KV879" s="721"/>
      <c r="KW879" s="721"/>
      <c r="KX879" s="721"/>
      <c r="KY879" s="721"/>
      <c r="KZ879" s="721"/>
      <c r="LA879" s="721"/>
      <c r="LB879" s="721"/>
      <c r="LC879" s="721"/>
      <c r="LD879" s="721"/>
      <c r="LE879" s="721"/>
      <c r="LF879" s="721"/>
      <c r="LG879" s="721"/>
      <c r="LH879" s="721"/>
      <c r="LI879" s="721"/>
      <c r="LJ879" s="721"/>
      <c r="LK879" s="721"/>
      <c r="LL879" s="721"/>
      <c r="LM879" s="721"/>
      <c r="LN879" s="721"/>
      <c r="LO879" s="721"/>
      <c r="LP879" s="721"/>
      <c r="LQ879" s="721"/>
      <c r="LR879" s="721"/>
      <c r="LS879" s="721"/>
      <c r="LT879" s="721"/>
      <c r="LU879" s="721"/>
      <c r="LV879" s="721"/>
      <c r="LW879" s="721"/>
      <c r="LX879" s="721"/>
      <c r="LY879" s="721"/>
      <c r="LZ879" s="721"/>
      <c r="MA879" s="721"/>
      <c r="MB879" s="721"/>
      <c r="MC879" s="721"/>
      <c r="MD879" s="721"/>
      <c r="ME879" s="721"/>
      <c r="MF879" s="721"/>
      <c r="MG879" s="721"/>
      <c r="MH879" s="721"/>
      <c r="MI879" s="721"/>
      <c r="MJ879" s="721"/>
      <c r="MK879" s="721"/>
      <c r="ML879" s="721"/>
      <c r="MM879" s="721"/>
      <c r="MN879" s="721"/>
      <c r="MO879" s="721"/>
      <c r="MP879" s="721"/>
      <c r="MQ879" s="721"/>
      <c r="MR879" s="721"/>
      <c r="MS879" s="721"/>
      <c r="MT879" s="721"/>
      <c r="MU879" s="721"/>
      <c r="MV879" s="721"/>
      <c r="MW879" s="721"/>
      <c r="MX879" s="721"/>
      <c r="MY879" s="721"/>
      <c r="MZ879" s="721"/>
      <c r="NA879" s="721"/>
      <c r="NB879" s="721"/>
      <c r="NC879" s="721"/>
      <c r="ND879" s="721"/>
      <c r="NE879" s="721"/>
      <c r="NF879" s="721"/>
      <c r="NG879" s="721"/>
      <c r="NH879" s="721"/>
      <c r="NI879" s="721"/>
      <c r="NJ879" s="721"/>
      <c r="NK879" s="721"/>
      <c r="NL879" s="721"/>
      <c r="NM879" s="721"/>
      <c r="NN879" s="721"/>
      <c r="NO879" s="721"/>
      <c r="NP879" s="721"/>
      <c r="NQ879" s="721"/>
      <c r="NR879" s="721"/>
      <c r="NS879" s="721"/>
      <c r="NT879" s="721"/>
      <c r="NU879" s="721"/>
      <c r="NV879" s="721"/>
      <c r="NW879" s="721"/>
      <c r="NX879" s="721"/>
      <c r="NY879" s="721"/>
      <c r="NZ879" s="721"/>
      <c r="OA879" s="721"/>
      <c r="OB879" s="721"/>
      <c r="OC879" s="721"/>
      <c r="OD879" s="721"/>
      <c r="OE879" s="721"/>
      <c r="OF879" s="721"/>
      <c r="OG879" s="721"/>
      <c r="OH879" s="721"/>
      <c r="OI879" s="721"/>
      <c r="OJ879" s="721"/>
      <c r="OK879" s="721"/>
      <c r="OL879" s="721"/>
      <c r="OM879" s="721"/>
      <c r="ON879" s="721"/>
      <c r="OO879" s="721"/>
      <c r="OP879" s="721"/>
      <c r="OQ879" s="721"/>
      <c r="OR879" s="721"/>
      <c r="OS879" s="721"/>
      <c r="OT879" s="721"/>
      <c r="OU879" s="721"/>
      <c r="OV879" s="721"/>
      <c r="OW879" s="721"/>
      <c r="OX879" s="721"/>
      <c r="OY879" s="721"/>
      <c r="OZ879" s="721"/>
      <c r="PA879" s="721"/>
      <c r="PB879" s="721"/>
      <c r="PC879" s="721"/>
      <c r="PD879" s="721"/>
      <c r="PE879" s="721"/>
      <c r="PF879" s="721"/>
      <c r="PG879" s="721"/>
      <c r="PH879" s="721"/>
      <c r="PI879" s="721"/>
      <c r="PJ879" s="721"/>
      <c r="PK879" s="721"/>
      <c r="PL879" s="721"/>
      <c r="PM879" s="721"/>
      <c r="PN879" s="721"/>
      <c r="PO879" s="721"/>
      <c r="PP879" s="721"/>
      <c r="PQ879" s="721"/>
      <c r="PR879" s="721"/>
      <c r="PS879" s="721"/>
      <c r="PT879" s="721"/>
      <c r="PU879" s="721"/>
      <c r="PV879" s="721"/>
      <c r="PW879" s="721"/>
      <c r="PX879" s="721"/>
      <c r="PY879" s="721"/>
      <c r="PZ879" s="721"/>
      <c r="QA879" s="721"/>
      <c r="QB879" s="721"/>
      <c r="QC879" s="721"/>
      <c r="QD879" s="721"/>
      <c r="QE879" s="721"/>
      <c r="QF879" s="721"/>
      <c r="QG879" s="721"/>
      <c r="QH879" s="721"/>
      <c r="QI879" s="721"/>
      <c r="QJ879" s="721"/>
      <c r="QK879" s="721"/>
      <c r="QL879" s="721"/>
      <c r="QM879" s="721"/>
      <c r="QN879" s="721"/>
      <c r="QO879" s="721"/>
      <c r="QP879" s="721"/>
      <c r="QQ879" s="721"/>
      <c r="QR879" s="721"/>
      <c r="QS879" s="721"/>
      <c r="QT879" s="721"/>
      <c r="QU879" s="721"/>
      <c r="QV879" s="721"/>
      <c r="QW879" s="721"/>
      <c r="QX879" s="721"/>
      <c r="QY879" s="721"/>
      <c r="QZ879" s="721"/>
      <c r="RA879" s="721"/>
      <c r="RB879" s="721"/>
      <c r="RC879" s="721"/>
      <c r="RD879" s="721"/>
      <c r="RE879" s="721"/>
      <c r="RF879" s="721"/>
      <c r="RG879" s="721"/>
      <c r="RH879" s="721"/>
      <c r="RI879" s="721"/>
      <c r="RJ879" s="721"/>
      <c r="RK879" s="721"/>
      <c r="RL879" s="721"/>
      <c r="RM879" s="721"/>
      <c r="RN879" s="721"/>
      <c r="RO879" s="721"/>
      <c r="RP879" s="721"/>
      <c r="RQ879" s="721"/>
      <c r="RR879" s="721"/>
      <c r="RS879" s="721"/>
      <c r="RT879" s="721"/>
      <c r="RU879" s="721"/>
      <c r="RV879" s="721"/>
      <c r="RW879" s="721"/>
      <c r="RX879" s="721"/>
      <c r="RY879" s="721"/>
      <c r="RZ879" s="721"/>
      <c r="SA879" s="721"/>
      <c r="SB879" s="721"/>
      <c r="SC879" s="721"/>
      <c r="SD879" s="721"/>
      <c r="SE879" s="721"/>
      <c r="SF879" s="721"/>
      <c r="SG879" s="721"/>
      <c r="SH879" s="721"/>
      <c r="SI879" s="721"/>
      <c r="SJ879" s="721"/>
      <c r="SK879" s="721"/>
      <c r="SL879" s="721"/>
      <c r="SM879" s="721"/>
      <c r="SN879" s="721"/>
      <c r="SO879" s="721"/>
      <c r="SP879" s="721"/>
      <c r="SQ879" s="721"/>
      <c r="SR879" s="721"/>
      <c r="SS879" s="721"/>
      <c r="ST879" s="721"/>
      <c r="SU879" s="721"/>
      <c r="SV879" s="721"/>
      <c r="SW879" s="721"/>
      <c r="SX879" s="721"/>
      <c r="SY879" s="721"/>
      <c r="SZ879" s="721"/>
      <c r="TA879" s="721"/>
      <c r="TB879" s="721"/>
      <c r="TC879" s="721"/>
      <c r="TD879" s="721"/>
      <c r="TE879" s="721"/>
      <c r="TF879" s="721"/>
      <c r="TG879" s="721"/>
      <c r="TH879" s="721"/>
      <c r="TI879" s="721"/>
      <c r="TJ879" s="721"/>
      <c r="TK879" s="721"/>
      <c r="TL879" s="721"/>
      <c r="TM879" s="721"/>
      <c r="TN879" s="721"/>
      <c r="TO879" s="721"/>
      <c r="TP879" s="721"/>
      <c r="TQ879" s="721"/>
      <c r="TR879" s="721"/>
      <c r="TS879" s="721"/>
      <c r="TT879" s="721"/>
      <c r="TU879" s="721"/>
      <c r="TV879" s="721"/>
      <c r="TW879" s="721"/>
      <c r="TX879" s="721"/>
      <c r="TY879" s="721"/>
      <c r="TZ879" s="721"/>
      <c r="UA879" s="721"/>
      <c r="UB879" s="721"/>
      <c r="UC879" s="721"/>
      <c r="UD879" s="721"/>
      <c r="UE879" s="721"/>
      <c r="UF879" s="721"/>
      <c r="UG879" s="721"/>
      <c r="UH879" s="721"/>
      <c r="UI879" s="721"/>
      <c r="UJ879" s="721"/>
      <c r="UK879" s="721"/>
      <c r="UL879" s="721"/>
      <c r="UM879" s="721"/>
      <c r="UN879" s="721"/>
      <c r="UO879" s="721"/>
      <c r="UP879" s="721"/>
      <c r="UQ879" s="721"/>
      <c r="UR879" s="721"/>
      <c r="US879" s="721"/>
      <c r="UT879" s="721"/>
      <c r="UU879" s="721"/>
      <c r="UV879" s="721"/>
      <c r="UW879" s="721"/>
      <c r="UX879" s="721"/>
      <c r="UY879" s="721"/>
      <c r="UZ879" s="721"/>
      <c r="VA879" s="721"/>
      <c r="VB879" s="721"/>
      <c r="VC879" s="721"/>
      <c r="VD879" s="721"/>
      <c r="VE879" s="721"/>
      <c r="VF879" s="721"/>
      <c r="VG879" s="721"/>
      <c r="VH879" s="721"/>
      <c r="VI879" s="721"/>
      <c r="VJ879" s="721"/>
      <c r="VK879" s="721"/>
      <c r="VL879" s="721"/>
      <c r="VM879" s="721"/>
      <c r="VN879" s="721"/>
      <c r="VO879" s="721"/>
      <c r="VP879" s="721"/>
      <c r="VQ879" s="721"/>
      <c r="VR879" s="721"/>
      <c r="VS879" s="721"/>
      <c r="VT879" s="721"/>
      <c r="VU879" s="721"/>
      <c r="VV879" s="721"/>
      <c r="VW879" s="721"/>
      <c r="VX879" s="721"/>
      <c r="VY879" s="721"/>
      <c r="VZ879" s="721"/>
      <c r="WA879" s="721"/>
      <c r="WB879" s="721"/>
      <c r="WC879" s="721"/>
      <c r="WD879" s="721"/>
      <c r="WE879" s="721"/>
      <c r="WF879" s="721"/>
      <c r="WG879" s="721"/>
      <c r="WH879" s="721"/>
      <c r="WI879" s="721"/>
      <c r="WJ879" s="721"/>
      <c r="WK879" s="721"/>
      <c r="WL879" s="721"/>
      <c r="WM879" s="721"/>
      <c r="WN879" s="721"/>
      <c r="WO879" s="721"/>
      <c r="WP879" s="721"/>
      <c r="WQ879" s="721"/>
      <c r="WR879" s="721"/>
      <c r="WS879" s="721"/>
      <c r="WT879" s="721"/>
      <c r="WU879" s="721"/>
      <c r="WV879" s="721"/>
      <c r="WW879" s="721"/>
      <c r="WX879" s="721"/>
      <c r="WY879" s="721"/>
      <c r="WZ879" s="721"/>
      <c r="XA879" s="721"/>
      <c r="XB879" s="721"/>
      <c r="XC879" s="721"/>
      <c r="XD879" s="721"/>
      <c r="XE879" s="721"/>
      <c r="XF879" s="721"/>
      <c r="XG879" s="721"/>
      <c r="XH879" s="721"/>
      <c r="XI879" s="721"/>
      <c r="XJ879" s="721"/>
      <c r="XK879" s="721"/>
      <c r="XL879" s="721"/>
      <c r="XM879" s="721"/>
      <c r="XN879" s="721"/>
      <c r="XO879" s="721"/>
      <c r="XP879" s="721"/>
      <c r="XQ879" s="721"/>
      <c r="XR879" s="721"/>
      <c r="XS879" s="721"/>
      <c r="XT879" s="721"/>
      <c r="XU879" s="721"/>
      <c r="XV879" s="721"/>
      <c r="XW879" s="721"/>
      <c r="XX879" s="721"/>
      <c r="XY879" s="721"/>
      <c r="XZ879" s="721"/>
      <c r="YA879" s="721"/>
      <c r="YB879" s="721"/>
      <c r="YC879" s="721"/>
      <c r="YD879" s="721"/>
      <c r="YE879" s="721"/>
      <c r="YF879" s="721"/>
      <c r="YG879" s="721"/>
      <c r="YH879" s="721"/>
      <c r="YI879" s="721"/>
      <c r="YJ879" s="721"/>
      <c r="YK879" s="721"/>
      <c r="YL879" s="721"/>
      <c r="YM879" s="721"/>
      <c r="YN879" s="721"/>
      <c r="YO879" s="721"/>
      <c r="YP879" s="721"/>
      <c r="YQ879" s="721"/>
      <c r="YR879" s="721"/>
      <c r="YS879" s="721"/>
      <c r="YT879" s="721"/>
      <c r="YU879" s="721"/>
      <c r="YV879" s="721"/>
      <c r="YW879" s="721"/>
      <c r="YX879" s="721"/>
      <c r="YY879" s="721"/>
      <c r="YZ879" s="721"/>
      <c r="ZA879" s="721"/>
      <c r="ZB879" s="721"/>
      <c r="ZC879" s="721"/>
      <c r="ZD879" s="721"/>
      <c r="ZE879" s="721"/>
      <c r="ZF879" s="721"/>
      <c r="ZG879" s="721"/>
      <c r="ZH879" s="721"/>
      <c r="ZI879" s="721"/>
      <c r="ZJ879" s="721"/>
      <c r="ZK879" s="721"/>
      <c r="ZL879" s="721"/>
      <c r="ZM879" s="721"/>
      <c r="ZN879" s="721"/>
      <c r="ZO879" s="721"/>
      <c r="ZP879" s="721"/>
      <c r="ZQ879" s="721"/>
      <c r="ZR879" s="721"/>
      <c r="ZS879" s="721"/>
      <c r="ZT879" s="721"/>
      <c r="ZU879" s="721"/>
      <c r="ZV879" s="721"/>
      <c r="ZW879" s="721"/>
      <c r="ZX879" s="721"/>
      <c r="ZY879" s="721"/>
      <c r="ZZ879" s="721"/>
      <c r="AAA879" s="721"/>
      <c r="AAB879" s="721"/>
      <c r="AAC879" s="721"/>
      <c r="AAD879" s="721"/>
      <c r="AAE879" s="721"/>
      <c r="AAF879" s="721"/>
      <c r="AAG879" s="721"/>
      <c r="AAH879" s="721"/>
      <c r="AAI879" s="721"/>
      <c r="AAJ879" s="721"/>
      <c r="AAK879" s="721"/>
      <c r="AAL879" s="721"/>
      <c r="AAM879" s="721"/>
      <c r="AAN879" s="721"/>
      <c r="AAO879" s="721"/>
      <c r="AAP879" s="721"/>
      <c r="AAQ879" s="721"/>
      <c r="AAR879" s="721"/>
      <c r="AAS879" s="721"/>
      <c r="AAT879" s="721"/>
      <c r="AAU879" s="721"/>
      <c r="AAV879" s="721"/>
      <c r="AAW879" s="721"/>
      <c r="AAX879" s="721"/>
      <c r="AAY879" s="721"/>
      <c r="AAZ879" s="721"/>
      <c r="ABA879" s="721"/>
      <c r="ABB879" s="721"/>
      <c r="ABC879" s="721"/>
      <c r="ABD879" s="721"/>
      <c r="ABE879" s="721"/>
      <c r="ABF879" s="721"/>
      <c r="ABG879" s="721"/>
      <c r="ABH879" s="721"/>
      <c r="ABI879" s="721"/>
      <c r="ABJ879" s="721"/>
      <c r="ABK879" s="721"/>
      <c r="ABL879" s="721"/>
      <c r="ABM879" s="721"/>
      <c r="ABN879" s="721"/>
      <c r="ABO879" s="721"/>
      <c r="ABP879" s="721"/>
      <c r="ABQ879" s="721"/>
      <c r="ABR879" s="721"/>
      <c r="ABS879" s="721"/>
      <c r="ABT879" s="721"/>
      <c r="ABU879" s="721"/>
      <c r="ABV879" s="721"/>
      <c r="ABW879" s="721"/>
      <c r="ABX879" s="721"/>
      <c r="ABY879" s="721"/>
      <c r="ABZ879" s="721"/>
      <c r="ACA879" s="721"/>
      <c r="ACB879" s="721"/>
      <c r="ACC879" s="721"/>
      <c r="ACD879" s="721"/>
      <c r="ACE879" s="721"/>
      <c r="ACF879" s="721"/>
      <c r="ACG879" s="721"/>
      <c r="ACH879" s="721"/>
      <c r="ACI879" s="721"/>
      <c r="ACJ879" s="721"/>
      <c r="ACK879" s="721"/>
      <c r="ACL879" s="721"/>
      <c r="ACM879" s="721"/>
      <c r="ACN879" s="721"/>
      <c r="ACO879" s="721"/>
      <c r="ACP879" s="721"/>
      <c r="ACQ879" s="721"/>
      <c r="ACR879" s="721"/>
      <c r="ACS879" s="721"/>
      <c r="ACT879" s="721"/>
      <c r="ACU879" s="721"/>
      <c r="ACV879" s="721"/>
      <c r="ACW879" s="721"/>
      <c r="ACX879" s="721"/>
      <c r="ACY879" s="721"/>
      <c r="ACZ879" s="721"/>
      <c r="ADA879" s="721"/>
      <c r="ADB879" s="721"/>
      <c r="ADC879" s="721"/>
      <c r="ADD879" s="721"/>
      <c r="ADE879" s="721"/>
      <c r="ADF879" s="721"/>
      <c r="ADG879" s="721"/>
      <c r="ADH879" s="721"/>
      <c r="ADI879" s="721"/>
      <c r="ADJ879" s="721"/>
      <c r="ADK879" s="721"/>
      <c r="ADL879" s="721"/>
      <c r="ADM879" s="721"/>
      <c r="ADN879" s="721"/>
      <c r="ADO879" s="721"/>
      <c r="ADP879" s="721"/>
      <c r="ADQ879" s="721"/>
      <c r="ADR879" s="721"/>
      <c r="ADS879" s="721"/>
      <c r="ADT879" s="721"/>
      <c r="ADU879" s="721"/>
      <c r="ADV879" s="721"/>
      <c r="ADW879" s="721"/>
      <c r="ADX879" s="721"/>
      <c r="ADY879" s="721"/>
      <c r="ADZ879" s="721"/>
      <c r="AEA879" s="721"/>
      <c r="AEB879" s="721"/>
      <c r="AEC879" s="721"/>
      <c r="AED879" s="721"/>
      <c r="AEE879" s="721"/>
      <c r="AEF879" s="721"/>
      <c r="AEG879" s="721"/>
      <c r="AEH879" s="721"/>
      <c r="AEI879" s="721"/>
      <c r="AEJ879" s="721"/>
      <c r="AEK879" s="721"/>
      <c r="AEL879" s="721"/>
      <c r="AEM879" s="721"/>
      <c r="AEN879" s="721"/>
      <c r="AEO879" s="721"/>
      <c r="AEP879" s="721"/>
      <c r="AEQ879" s="721"/>
      <c r="AER879" s="721"/>
      <c r="AES879" s="721"/>
      <c r="AET879" s="721"/>
      <c r="AEU879" s="721"/>
      <c r="AEV879" s="721"/>
      <c r="AEW879" s="721"/>
      <c r="AEX879" s="721"/>
      <c r="AEY879" s="721"/>
      <c r="AEZ879" s="721"/>
      <c r="AFA879" s="721"/>
      <c r="AFB879" s="721"/>
      <c r="AFC879" s="721"/>
      <c r="AFD879" s="721"/>
      <c r="AFE879" s="721"/>
      <c r="AFF879" s="721"/>
      <c r="AFG879" s="721"/>
      <c r="AFH879" s="721"/>
      <c r="AFI879" s="721"/>
      <c r="AFJ879" s="721"/>
      <c r="AFK879" s="721"/>
      <c r="AFL879" s="721"/>
      <c r="AFM879" s="721"/>
      <c r="AFN879" s="721"/>
      <c r="AFO879" s="721"/>
      <c r="AFP879" s="721"/>
      <c r="AFQ879" s="721"/>
      <c r="AFR879" s="721"/>
      <c r="AFS879" s="721"/>
      <c r="AFT879" s="721"/>
      <c r="AFU879" s="721"/>
      <c r="AFV879" s="721"/>
      <c r="AFW879" s="721"/>
      <c r="AFX879" s="721"/>
      <c r="AFY879" s="721"/>
      <c r="AFZ879" s="721"/>
      <c r="AGA879" s="721"/>
      <c r="AGB879" s="721"/>
      <c r="AGC879" s="721"/>
      <c r="AGD879" s="721"/>
      <c r="AGE879" s="721"/>
      <c r="AGF879" s="721"/>
      <c r="AGG879" s="721"/>
      <c r="AGH879" s="721"/>
      <c r="AGI879" s="721"/>
      <c r="AGJ879" s="721"/>
      <c r="AGK879" s="721"/>
      <c r="AGL879" s="721"/>
      <c r="AGM879" s="721"/>
      <c r="AGN879" s="721"/>
      <c r="AGO879" s="721"/>
      <c r="AGP879" s="721"/>
      <c r="AGQ879" s="721"/>
      <c r="AGR879" s="721"/>
      <c r="AGS879" s="721"/>
      <c r="AGT879" s="721"/>
      <c r="AGU879" s="721"/>
      <c r="AGV879" s="721"/>
      <c r="AGW879" s="721"/>
      <c r="AGX879" s="721"/>
      <c r="AGY879" s="721"/>
      <c r="AGZ879" s="721"/>
      <c r="AHA879" s="721"/>
      <c r="AHB879" s="721"/>
      <c r="AHC879" s="721"/>
      <c r="AHD879" s="721"/>
      <c r="AHE879" s="721"/>
      <c r="AHF879" s="721"/>
      <c r="AHG879" s="721"/>
      <c r="AHH879" s="721"/>
      <c r="AHI879" s="721"/>
      <c r="AHJ879" s="721"/>
      <c r="AHK879" s="721"/>
      <c r="AHL879" s="721"/>
      <c r="AHM879" s="721"/>
      <c r="AHN879" s="721"/>
      <c r="AHO879" s="721"/>
      <c r="AHP879" s="721"/>
      <c r="AHQ879" s="721"/>
      <c r="AHR879" s="721"/>
      <c r="AHS879" s="721"/>
      <c r="AHT879" s="721"/>
      <c r="AHU879" s="721"/>
      <c r="AHV879" s="721"/>
      <c r="AHW879" s="721"/>
      <c r="AHX879" s="721"/>
      <c r="AHY879" s="721"/>
      <c r="AHZ879" s="721"/>
      <c r="AIA879" s="721"/>
      <c r="AIB879" s="721"/>
      <c r="AIC879" s="721"/>
      <c r="AID879" s="721"/>
      <c r="AIE879" s="721"/>
      <c r="AIF879" s="721"/>
      <c r="AIG879" s="721"/>
      <c r="AIH879" s="721"/>
      <c r="AII879" s="721"/>
      <c r="AIJ879" s="721"/>
      <c r="AIK879" s="721"/>
      <c r="AIL879" s="721"/>
      <c r="AIM879" s="721"/>
      <c r="AIN879" s="721"/>
      <c r="AIO879" s="721"/>
      <c r="AIP879" s="721"/>
      <c r="AIQ879" s="721"/>
      <c r="AIR879" s="721"/>
      <c r="AIS879" s="721"/>
      <c r="AIT879" s="721"/>
      <c r="AIU879" s="721"/>
      <c r="AIV879" s="721"/>
      <c r="AIW879" s="721"/>
      <c r="AIX879" s="721"/>
      <c r="AIY879" s="721"/>
      <c r="AIZ879" s="721"/>
      <c r="AJA879" s="721"/>
      <c r="AJB879" s="721"/>
      <c r="AJC879" s="721"/>
      <c r="AJD879" s="721"/>
      <c r="AJE879" s="721"/>
      <c r="AJF879" s="721"/>
      <c r="AJG879" s="721"/>
      <c r="AJH879" s="721"/>
      <c r="AJI879" s="721"/>
      <c r="AJJ879" s="721"/>
      <c r="AJK879" s="721"/>
      <c r="AJL879" s="721"/>
      <c r="AJM879" s="721"/>
      <c r="AJN879" s="721"/>
      <c r="AJO879" s="721"/>
      <c r="AJP879" s="721"/>
      <c r="AJQ879" s="721"/>
      <c r="AJR879" s="721"/>
      <c r="AJS879" s="721"/>
      <c r="AJT879" s="721"/>
      <c r="AJU879" s="721"/>
      <c r="AJV879" s="721"/>
      <c r="AJW879" s="721"/>
      <c r="AJX879" s="721"/>
      <c r="AJY879" s="721"/>
      <c r="AJZ879" s="721"/>
      <c r="AKA879" s="721"/>
      <c r="AKB879" s="721"/>
      <c r="AKC879" s="721"/>
      <c r="AKD879" s="721"/>
      <c r="AKE879" s="721"/>
      <c r="AKF879" s="721"/>
      <c r="AKG879" s="721"/>
      <c r="AKH879" s="721"/>
      <c r="AKI879" s="721"/>
      <c r="AKJ879" s="721"/>
      <c r="AKK879" s="721"/>
      <c r="AKL879" s="721"/>
      <c r="AKM879" s="721"/>
      <c r="AKN879" s="721"/>
      <c r="AKO879" s="721"/>
      <c r="AKP879" s="721"/>
      <c r="AKQ879" s="721"/>
      <c r="AKR879" s="721"/>
      <c r="AKS879" s="721"/>
      <c r="AKT879" s="721"/>
      <c r="AKU879" s="721"/>
      <c r="AKV879" s="721"/>
      <c r="AKW879" s="721"/>
      <c r="AKX879" s="721"/>
      <c r="AKY879" s="721"/>
      <c r="AKZ879" s="721"/>
      <c r="ALA879" s="721"/>
      <c r="ALB879" s="721"/>
      <c r="ALC879" s="721"/>
      <c r="ALD879" s="721"/>
      <c r="ALE879" s="721"/>
      <c r="ALF879" s="721"/>
      <c r="ALG879" s="721"/>
      <c r="ALH879" s="721"/>
      <c r="ALI879" s="721"/>
      <c r="ALJ879" s="721"/>
      <c r="ALK879" s="721"/>
      <c r="ALL879" s="721"/>
      <c r="ALM879" s="721"/>
      <c r="ALN879" s="721"/>
      <c r="ALO879" s="721"/>
      <c r="ALP879" s="721"/>
      <c r="ALQ879" s="721"/>
      <c r="ALR879" s="721"/>
      <c r="ALS879" s="721"/>
      <c r="ALT879" s="721"/>
      <c r="ALU879" s="721"/>
      <c r="ALV879" s="721"/>
      <c r="ALW879" s="721"/>
      <c r="ALX879" s="721"/>
      <c r="ALY879" s="721"/>
      <c r="ALZ879" s="721"/>
      <c r="AMA879" s="721"/>
      <c r="AMB879" s="721"/>
      <c r="AMC879" s="721"/>
      <c r="AMD879" s="721"/>
      <c r="AME879" s="721"/>
      <c r="AMF879" s="721"/>
      <c r="AMG879" s="721"/>
      <c r="AMH879" s="721"/>
      <c r="AMI879" s="721"/>
      <c r="AMJ879" s="721"/>
      <c r="AMK879" s="721"/>
      <c r="AML879" s="721"/>
      <c r="AMM879" s="721"/>
      <c r="AMN879" s="721"/>
      <c r="AMO879" s="721"/>
      <c r="AMP879" s="721"/>
      <c r="AMQ879" s="721"/>
      <c r="AMR879" s="721"/>
      <c r="AMS879" s="721"/>
      <c r="AMT879" s="721"/>
      <c r="AMU879" s="721"/>
      <c r="AMV879" s="721"/>
      <c r="AMW879" s="721"/>
      <c r="AMX879" s="721"/>
      <c r="AMY879" s="721"/>
      <c r="AMZ879" s="721"/>
      <c r="ANA879" s="721"/>
      <c r="ANB879" s="721"/>
      <c r="ANC879" s="721"/>
      <c r="AND879" s="721"/>
      <c r="ANE879" s="721"/>
      <c r="ANF879" s="721"/>
      <c r="ANG879" s="721"/>
      <c r="ANH879" s="721"/>
      <c r="ANI879" s="721"/>
      <c r="ANJ879" s="721"/>
      <c r="ANK879" s="721"/>
      <c r="ANL879" s="721"/>
      <c r="ANM879" s="721"/>
      <c r="ANN879" s="721"/>
      <c r="ANO879" s="721"/>
      <c r="ANP879" s="721"/>
      <c r="ANQ879" s="721"/>
      <c r="ANR879" s="721"/>
      <c r="ANS879" s="721"/>
      <c r="ANT879" s="721"/>
      <c r="ANU879" s="721"/>
      <c r="ANV879" s="721"/>
      <c r="ANW879" s="721"/>
      <c r="ANX879" s="721"/>
      <c r="ANY879" s="721"/>
      <c r="ANZ879" s="721"/>
      <c r="AOA879" s="721"/>
      <c r="AOB879" s="721"/>
      <c r="AOC879" s="721"/>
      <c r="AOD879" s="721"/>
      <c r="AOE879" s="721"/>
      <c r="AOF879" s="721"/>
      <c r="AOG879" s="721"/>
      <c r="AOH879" s="721"/>
      <c r="AOI879" s="721"/>
      <c r="AOJ879" s="721"/>
      <c r="AOK879" s="721"/>
      <c r="AOL879" s="721"/>
      <c r="AOM879" s="721"/>
      <c r="AON879" s="721"/>
      <c r="AOO879" s="721"/>
      <c r="AOP879" s="721"/>
      <c r="AOQ879" s="721"/>
      <c r="AOR879" s="721"/>
      <c r="AOS879" s="721"/>
      <c r="AOT879" s="721"/>
      <c r="AOU879" s="721"/>
      <c r="AOV879" s="721"/>
      <c r="AOW879" s="721"/>
      <c r="AOX879" s="721"/>
      <c r="AOY879" s="721"/>
      <c r="AOZ879" s="721"/>
      <c r="APA879" s="721"/>
      <c r="APB879" s="721"/>
      <c r="APC879" s="721"/>
      <c r="APD879" s="721"/>
      <c r="APE879" s="721"/>
      <c r="APF879" s="721"/>
      <c r="APG879" s="721"/>
      <c r="APH879" s="721"/>
      <c r="API879" s="721"/>
      <c r="APJ879" s="721"/>
      <c r="APK879" s="721"/>
      <c r="APL879" s="721"/>
      <c r="APM879" s="721"/>
      <c r="APN879" s="721"/>
      <c r="APO879" s="721"/>
      <c r="APP879" s="721"/>
      <c r="APQ879" s="721"/>
      <c r="APR879" s="721"/>
      <c r="APS879" s="721"/>
      <c r="APT879" s="721"/>
      <c r="APU879" s="721"/>
      <c r="APV879" s="721"/>
      <c r="APW879" s="721"/>
      <c r="APX879" s="721"/>
      <c r="APY879" s="721"/>
      <c r="APZ879" s="721"/>
      <c r="AQA879" s="721"/>
      <c r="AQB879" s="721"/>
      <c r="AQC879" s="721"/>
      <c r="AQD879" s="721"/>
      <c r="AQE879" s="721"/>
      <c r="AQF879" s="721"/>
      <c r="AQG879" s="721"/>
      <c r="AQH879" s="721"/>
      <c r="AQI879" s="721"/>
      <c r="AQJ879" s="721"/>
      <c r="AQK879" s="721"/>
      <c r="AQL879" s="721"/>
      <c r="AQM879" s="721"/>
      <c r="AQN879" s="721"/>
      <c r="AQO879" s="721"/>
      <c r="AQP879" s="721"/>
      <c r="AQQ879" s="721"/>
      <c r="AQR879" s="721"/>
      <c r="AQS879" s="721"/>
      <c r="AQT879" s="721"/>
      <c r="AQU879" s="721"/>
      <c r="AQV879" s="721"/>
      <c r="AQW879" s="721"/>
      <c r="AQX879" s="721"/>
      <c r="AQY879" s="721"/>
      <c r="AQZ879" s="721"/>
      <c r="ARA879" s="721"/>
      <c r="ARB879" s="721"/>
      <c r="ARC879" s="721"/>
      <c r="ARD879" s="721"/>
      <c r="ARE879" s="721"/>
      <c r="ARF879" s="721"/>
      <c r="ARG879" s="721"/>
      <c r="ARH879" s="721"/>
      <c r="ARI879" s="721"/>
      <c r="ARJ879" s="721"/>
      <c r="ARK879" s="721"/>
      <c r="ARL879" s="721"/>
      <c r="ARM879" s="721"/>
      <c r="ARN879" s="721"/>
      <c r="ARO879" s="721"/>
      <c r="ARP879" s="721"/>
      <c r="ARQ879" s="721"/>
      <c r="ARR879" s="721"/>
      <c r="ARS879" s="721"/>
      <c r="ART879" s="721"/>
      <c r="ARU879" s="721"/>
      <c r="ARV879" s="721"/>
      <c r="ARW879" s="721"/>
      <c r="ARX879" s="721"/>
      <c r="ARY879" s="721"/>
      <c r="ARZ879" s="721"/>
      <c r="ASA879" s="721"/>
      <c r="ASB879" s="721"/>
      <c r="ASC879" s="721"/>
      <c r="ASD879" s="721"/>
      <c r="ASE879" s="721"/>
      <c r="ASF879" s="721"/>
      <c r="ASG879" s="721"/>
      <c r="ASH879" s="721"/>
      <c r="ASI879" s="721"/>
      <c r="ASJ879" s="721"/>
      <c r="ASK879" s="721"/>
      <c r="ASL879" s="721"/>
      <c r="ASM879" s="721"/>
      <c r="ASN879" s="721"/>
      <c r="ASO879" s="721"/>
      <c r="ASP879" s="721"/>
      <c r="ASQ879" s="721"/>
      <c r="ASR879" s="721"/>
      <c r="ASS879" s="721"/>
      <c r="AST879" s="721"/>
      <c r="ASU879" s="721"/>
      <c r="ASV879" s="721"/>
      <c r="ASW879" s="721"/>
      <c r="ASX879" s="721"/>
      <c r="ASY879" s="721"/>
      <c r="ASZ879" s="721"/>
      <c r="ATA879" s="721"/>
      <c r="ATB879" s="721"/>
      <c r="ATC879" s="721"/>
      <c r="ATD879" s="721"/>
      <c r="ATE879" s="721"/>
      <c r="ATF879" s="721"/>
      <c r="ATG879" s="721"/>
      <c r="ATH879" s="721"/>
      <c r="ATI879" s="721"/>
      <c r="ATJ879" s="721"/>
      <c r="ATK879" s="721"/>
      <c r="ATL879" s="721"/>
      <c r="ATM879" s="721"/>
      <c r="ATN879" s="721"/>
      <c r="ATO879" s="721"/>
      <c r="ATP879" s="721"/>
      <c r="ATQ879" s="721"/>
      <c r="ATR879" s="721"/>
      <c r="ATS879" s="721"/>
      <c r="ATT879" s="721"/>
      <c r="ATU879" s="721"/>
      <c r="ATV879" s="721"/>
      <c r="ATW879" s="721"/>
      <c r="ATX879" s="721"/>
      <c r="ATY879" s="721"/>
      <c r="ATZ879" s="721"/>
      <c r="AUA879" s="721"/>
      <c r="AUB879" s="721"/>
      <c r="AUC879" s="721"/>
      <c r="AUD879" s="721"/>
      <c r="AUE879" s="721"/>
      <c r="AUF879" s="721"/>
      <c r="AUG879" s="721"/>
      <c r="AUH879" s="721"/>
      <c r="AUI879" s="721"/>
      <c r="AUJ879" s="721"/>
      <c r="AUK879" s="721"/>
      <c r="AUL879" s="721"/>
      <c r="AUM879" s="721"/>
      <c r="AUN879" s="721"/>
      <c r="AUO879" s="721"/>
      <c r="AUP879" s="721"/>
      <c r="AUQ879" s="721"/>
      <c r="AUR879" s="721"/>
      <c r="AUS879" s="721"/>
      <c r="AUT879" s="721"/>
      <c r="AUU879" s="721"/>
      <c r="AUV879" s="721"/>
      <c r="AUW879" s="721"/>
      <c r="AUX879" s="721"/>
      <c r="AUY879" s="721"/>
      <c r="AUZ879" s="721"/>
      <c r="AVA879" s="721"/>
      <c r="AVB879" s="721"/>
      <c r="AVC879" s="721"/>
      <c r="AVD879" s="721"/>
      <c r="AVE879" s="721"/>
      <c r="AVF879" s="721"/>
      <c r="AVG879" s="721"/>
      <c r="AVH879" s="721"/>
      <c r="AVI879" s="721"/>
      <c r="AVJ879" s="721"/>
      <c r="AVK879" s="721"/>
    </row>
    <row r="880" spans="1:1259">
      <c r="A880" s="716"/>
      <c r="B880" s="723">
        <v>44645</v>
      </c>
      <c r="C880" s="723"/>
      <c r="D880" s="714" t="s">
        <v>3247</v>
      </c>
      <c r="E880" s="703" t="s">
        <v>3419</v>
      </c>
      <c r="F880" s="703"/>
      <c r="G880" s="703">
        <v>2022</v>
      </c>
      <c r="H880" s="703"/>
      <c r="I880" s="698" t="s">
        <v>1699</v>
      </c>
      <c r="J880" s="704"/>
      <c r="K880" s="705" t="s">
        <v>4936</v>
      </c>
      <c r="L880" s="703" t="s">
        <v>3319</v>
      </c>
      <c r="M880" s="706">
        <v>44635</v>
      </c>
      <c r="N880" s="706">
        <v>44713</v>
      </c>
      <c r="O880" s="706"/>
      <c r="P880" s="704"/>
      <c r="Q880" s="704"/>
      <c r="R880" s="704"/>
      <c r="S880" s="703" t="s">
        <v>3515</v>
      </c>
      <c r="T880" s="703">
        <v>60</v>
      </c>
      <c r="U880" s="703"/>
      <c r="V880" s="703" t="s">
        <v>973</v>
      </c>
      <c r="W880" s="703">
        <v>400</v>
      </c>
      <c r="X880" s="707">
        <v>768</v>
      </c>
      <c r="Y880" s="539">
        <f t="shared" si="39"/>
        <v>307200</v>
      </c>
      <c r="Z880" s="680">
        <v>0.55000000000000004</v>
      </c>
      <c r="AA880" s="681">
        <f t="shared" si="40"/>
        <v>168960</v>
      </c>
      <c r="AB880" s="682"/>
      <c r="AC880" s="683">
        <v>0</v>
      </c>
      <c r="AD880" s="692"/>
      <c r="AE880" s="684"/>
      <c r="AF880" s="695">
        <f t="shared" si="41"/>
        <v>168960</v>
      </c>
      <c r="AG880" s="676" t="s">
        <v>1073</v>
      </c>
      <c r="AH880" s="676"/>
      <c r="AI880" s="685">
        <v>60</v>
      </c>
      <c r="AJ880" s="676" t="s">
        <v>3320</v>
      </c>
      <c r="AK880" s="696" t="s">
        <v>1149</v>
      </c>
      <c r="AL880" s="676">
        <v>77494</v>
      </c>
      <c r="AM880" s="676" t="s">
        <v>52</v>
      </c>
      <c r="AN880" s="676"/>
      <c r="AO880" s="676"/>
      <c r="AP880" s="688"/>
      <c r="AQ880" s="688" t="s">
        <v>37</v>
      </c>
      <c r="AR880" s="688" t="s">
        <v>3746</v>
      </c>
      <c r="AS880" s="715"/>
      <c r="AT880" s="715"/>
      <c r="AU880" s="715"/>
      <c r="AV880" s="680">
        <v>0.46500000000000002</v>
      </c>
      <c r="AW880" s="721"/>
      <c r="AX880" s="721"/>
      <c r="AY880" s="721"/>
      <c r="AZ880" s="721"/>
      <c r="BA880" s="721"/>
      <c r="BB880" s="721"/>
      <c r="BC880" s="721"/>
      <c r="BD880" s="721"/>
      <c r="BE880" s="721"/>
      <c r="BF880" s="721"/>
      <c r="BG880" s="721"/>
      <c r="BH880" s="721"/>
      <c r="BI880" s="721"/>
      <c r="BJ880" s="721"/>
      <c r="BK880" s="721"/>
      <c r="BL880" s="721"/>
      <c r="BM880" s="721"/>
      <c r="BN880" s="721"/>
      <c r="BO880" s="721"/>
      <c r="BP880" s="721"/>
      <c r="BQ880" s="721"/>
      <c r="BR880" s="721"/>
      <c r="BS880" s="721"/>
      <c r="BT880" s="721"/>
      <c r="BU880" s="721"/>
      <c r="BV880" s="721"/>
      <c r="BW880" s="721"/>
      <c r="BX880" s="721"/>
      <c r="BY880" s="721"/>
      <c r="BZ880" s="721"/>
      <c r="CA880" s="721"/>
      <c r="CB880" s="721"/>
      <c r="CC880" s="721"/>
      <c r="CD880" s="721"/>
      <c r="CE880" s="721"/>
      <c r="CF880" s="721"/>
      <c r="CG880" s="721"/>
      <c r="CH880" s="721"/>
      <c r="CI880" s="721"/>
      <c r="CJ880" s="721"/>
      <c r="CK880" s="721"/>
      <c r="CL880" s="721"/>
      <c r="CM880" s="721"/>
      <c r="CN880" s="721"/>
      <c r="CO880" s="721"/>
      <c r="CP880" s="721"/>
      <c r="CQ880" s="721"/>
      <c r="CR880" s="721"/>
      <c r="CS880" s="721"/>
      <c r="CT880" s="721"/>
      <c r="CU880" s="721"/>
      <c r="CV880" s="721"/>
      <c r="CW880" s="721"/>
      <c r="CX880" s="721"/>
      <c r="CY880" s="721"/>
      <c r="CZ880" s="721"/>
      <c r="DA880" s="721"/>
      <c r="DB880" s="721"/>
      <c r="DC880" s="721"/>
      <c r="DD880" s="721"/>
      <c r="DE880" s="721"/>
      <c r="DF880" s="721"/>
      <c r="DG880" s="721"/>
      <c r="DH880" s="721"/>
      <c r="DI880" s="721"/>
      <c r="DJ880" s="721"/>
      <c r="DK880" s="721"/>
      <c r="DL880" s="721"/>
      <c r="DM880" s="721"/>
      <c r="DN880" s="721"/>
      <c r="DO880" s="721"/>
      <c r="DP880" s="721"/>
      <c r="DQ880" s="721"/>
      <c r="DR880" s="721"/>
      <c r="DS880" s="721"/>
      <c r="DT880" s="721"/>
      <c r="DU880" s="721"/>
      <c r="DV880" s="721"/>
      <c r="DW880" s="721"/>
      <c r="DX880" s="721"/>
      <c r="DY880" s="721"/>
      <c r="DZ880" s="721"/>
      <c r="EA880" s="721"/>
      <c r="EB880" s="721"/>
      <c r="EC880" s="721"/>
      <c r="ED880" s="721"/>
      <c r="EE880" s="721"/>
      <c r="EF880" s="721"/>
      <c r="EG880" s="721"/>
      <c r="EH880" s="721"/>
      <c r="EI880" s="721"/>
      <c r="EJ880" s="721"/>
      <c r="EK880" s="721"/>
      <c r="EL880" s="721"/>
      <c r="EM880" s="721"/>
      <c r="EN880" s="721"/>
      <c r="EO880" s="721"/>
      <c r="EP880" s="721"/>
      <c r="EQ880" s="721"/>
      <c r="ER880" s="721"/>
      <c r="ES880" s="721"/>
      <c r="ET880" s="721"/>
      <c r="EU880" s="721"/>
      <c r="EV880" s="721"/>
      <c r="EW880" s="721"/>
      <c r="EX880" s="721"/>
      <c r="EY880" s="721"/>
      <c r="EZ880" s="721"/>
      <c r="FA880" s="721"/>
      <c r="FB880" s="721"/>
      <c r="FC880" s="721"/>
      <c r="FD880" s="721"/>
      <c r="FE880" s="721"/>
      <c r="FF880" s="721"/>
      <c r="FG880" s="721"/>
      <c r="FH880" s="721"/>
      <c r="FI880" s="721"/>
      <c r="FJ880" s="721"/>
      <c r="FK880" s="721"/>
      <c r="FL880" s="721"/>
      <c r="FM880" s="721"/>
      <c r="FN880" s="721"/>
      <c r="FO880" s="721"/>
      <c r="FP880" s="721"/>
      <c r="FQ880" s="721"/>
      <c r="FR880" s="721"/>
      <c r="FS880" s="721"/>
      <c r="FT880" s="721"/>
      <c r="FU880" s="721"/>
      <c r="FV880" s="721"/>
      <c r="FW880" s="721"/>
      <c r="FX880" s="721"/>
      <c r="FY880" s="721"/>
      <c r="FZ880" s="721"/>
      <c r="GA880" s="721"/>
      <c r="GB880" s="721"/>
      <c r="GC880" s="721"/>
      <c r="GD880" s="721"/>
      <c r="GE880" s="721"/>
      <c r="GF880" s="721"/>
      <c r="GG880" s="721"/>
      <c r="GH880" s="721"/>
      <c r="GI880" s="721"/>
      <c r="GJ880" s="721"/>
      <c r="GK880" s="721"/>
      <c r="GL880" s="721"/>
      <c r="GM880" s="721"/>
      <c r="GN880" s="721"/>
      <c r="GO880" s="721"/>
      <c r="GP880" s="721"/>
      <c r="GQ880" s="721"/>
      <c r="GR880" s="721"/>
      <c r="GS880" s="721"/>
      <c r="GT880" s="721"/>
      <c r="GU880" s="721"/>
      <c r="GV880" s="721"/>
      <c r="GW880" s="721"/>
      <c r="GX880" s="721"/>
      <c r="GY880" s="721"/>
      <c r="GZ880" s="721"/>
      <c r="HA880" s="721"/>
      <c r="HB880" s="721"/>
      <c r="HC880" s="721"/>
      <c r="HD880" s="721"/>
      <c r="HE880" s="721"/>
      <c r="HF880" s="721"/>
      <c r="HG880" s="721"/>
      <c r="HH880" s="721"/>
      <c r="HI880" s="721"/>
      <c r="HJ880" s="721"/>
      <c r="HK880" s="721"/>
      <c r="HL880" s="721"/>
      <c r="HM880" s="721"/>
      <c r="HN880" s="721"/>
      <c r="HO880" s="721"/>
      <c r="HP880" s="721"/>
      <c r="HQ880" s="721"/>
      <c r="HR880" s="721"/>
      <c r="HS880" s="721"/>
      <c r="HT880" s="721"/>
      <c r="HU880" s="721"/>
      <c r="HV880" s="721"/>
      <c r="HW880" s="721"/>
      <c r="HX880" s="721"/>
      <c r="HY880" s="721"/>
      <c r="HZ880" s="721"/>
      <c r="IA880" s="721"/>
      <c r="IB880" s="721"/>
      <c r="IC880" s="721"/>
      <c r="ID880" s="721"/>
      <c r="IE880" s="721"/>
      <c r="IF880" s="721"/>
      <c r="IG880" s="721"/>
      <c r="IH880" s="721"/>
      <c r="II880" s="721"/>
      <c r="IJ880" s="721"/>
      <c r="IK880" s="721"/>
      <c r="IL880" s="721"/>
      <c r="IM880" s="721"/>
      <c r="IN880" s="721"/>
      <c r="IO880" s="721"/>
      <c r="IP880" s="721"/>
      <c r="IQ880" s="721"/>
      <c r="IR880" s="721"/>
      <c r="IS880" s="721"/>
      <c r="IT880" s="721"/>
      <c r="IU880" s="721"/>
      <c r="IV880" s="721"/>
      <c r="IW880" s="721"/>
      <c r="IX880" s="721"/>
      <c r="IY880" s="721"/>
      <c r="IZ880" s="721"/>
      <c r="JA880" s="721"/>
      <c r="JB880" s="721"/>
      <c r="JC880" s="721"/>
      <c r="JD880" s="721"/>
      <c r="JE880" s="721"/>
      <c r="JF880" s="721"/>
      <c r="JG880" s="721"/>
      <c r="JH880" s="721"/>
      <c r="JI880" s="721"/>
      <c r="JJ880" s="721"/>
      <c r="JK880" s="721"/>
      <c r="JL880" s="721"/>
      <c r="JM880" s="721"/>
      <c r="JN880" s="721"/>
      <c r="JO880" s="721"/>
      <c r="JP880" s="721"/>
      <c r="JQ880" s="721"/>
      <c r="JR880" s="721"/>
      <c r="JS880" s="721"/>
      <c r="JT880" s="721"/>
      <c r="JU880" s="721"/>
      <c r="JV880" s="721"/>
      <c r="JW880" s="721"/>
      <c r="JX880" s="721"/>
      <c r="JY880" s="721"/>
      <c r="JZ880" s="721"/>
      <c r="KA880" s="721"/>
      <c r="KB880" s="721"/>
      <c r="KC880" s="721"/>
      <c r="KD880" s="721"/>
      <c r="KE880" s="721"/>
      <c r="KF880" s="721"/>
      <c r="KG880" s="721"/>
      <c r="KH880" s="721"/>
      <c r="KI880" s="721"/>
      <c r="KJ880" s="721"/>
      <c r="KK880" s="721"/>
      <c r="KL880" s="721"/>
      <c r="KM880" s="721"/>
      <c r="KN880" s="721"/>
      <c r="KO880" s="721"/>
      <c r="KP880" s="721"/>
      <c r="KQ880" s="721"/>
      <c r="KR880" s="721"/>
      <c r="KS880" s="721"/>
      <c r="KT880" s="721"/>
      <c r="KU880" s="721"/>
      <c r="KV880" s="721"/>
      <c r="KW880" s="721"/>
      <c r="KX880" s="721"/>
      <c r="KY880" s="721"/>
      <c r="KZ880" s="721"/>
      <c r="LA880" s="721"/>
      <c r="LB880" s="721"/>
      <c r="LC880" s="721"/>
      <c r="LD880" s="721"/>
      <c r="LE880" s="721"/>
      <c r="LF880" s="721"/>
      <c r="LG880" s="721"/>
      <c r="LH880" s="721"/>
      <c r="LI880" s="721"/>
      <c r="LJ880" s="721"/>
      <c r="LK880" s="721"/>
      <c r="LL880" s="721"/>
      <c r="LM880" s="721"/>
      <c r="LN880" s="721"/>
      <c r="LO880" s="721"/>
      <c r="LP880" s="721"/>
      <c r="LQ880" s="721"/>
      <c r="LR880" s="721"/>
      <c r="LS880" s="721"/>
      <c r="LT880" s="721"/>
      <c r="LU880" s="721"/>
      <c r="LV880" s="721"/>
      <c r="LW880" s="721"/>
      <c r="LX880" s="721"/>
      <c r="LY880" s="721"/>
      <c r="LZ880" s="721"/>
      <c r="MA880" s="721"/>
      <c r="MB880" s="721"/>
      <c r="MC880" s="721"/>
      <c r="MD880" s="721"/>
      <c r="ME880" s="721"/>
      <c r="MF880" s="721"/>
      <c r="MG880" s="721"/>
      <c r="MH880" s="721"/>
      <c r="MI880" s="721"/>
      <c r="MJ880" s="721"/>
      <c r="MK880" s="721"/>
      <c r="ML880" s="721"/>
      <c r="MM880" s="721"/>
      <c r="MN880" s="721"/>
      <c r="MO880" s="721"/>
      <c r="MP880" s="721"/>
      <c r="MQ880" s="721"/>
      <c r="MR880" s="721"/>
      <c r="MS880" s="721"/>
      <c r="MT880" s="721"/>
      <c r="MU880" s="721"/>
      <c r="MV880" s="721"/>
      <c r="MW880" s="721"/>
      <c r="MX880" s="721"/>
      <c r="MY880" s="721"/>
      <c r="MZ880" s="721"/>
      <c r="NA880" s="721"/>
      <c r="NB880" s="721"/>
      <c r="NC880" s="721"/>
      <c r="ND880" s="721"/>
      <c r="NE880" s="721"/>
      <c r="NF880" s="721"/>
      <c r="NG880" s="721"/>
      <c r="NH880" s="721"/>
      <c r="NI880" s="721"/>
      <c r="NJ880" s="721"/>
      <c r="NK880" s="721"/>
      <c r="NL880" s="721"/>
      <c r="NM880" s="721"/>
      <c r="NN880" s="721"/>
      <c r="NO880" s="721"/>
      <c r="NP880" s="721"/>
      <c r="NQ880" s="721"/>
      <c r="NR880" s="721"/>
      <c r="NS880" s="721"/>
      <c r="NT880" s="721"/>
      <c r="NU880" s="721"/>
      <c r="NV880" s="721"/>
      <c r="NW880" s="721"/>
      <c r="NX880" s="721"/>
      <c r="NY880" s="721"/>
      <c r="NZ880" s="721"/>
      <c r="OA880" s="721"/>
      <c r="OB880" s="721"/>
      <c r="OC880" s="721"/>
      <c r="OD880" s="721"/>
      <c r="OE880" s="721"/>
      <c r="OF880" s="721"/>
      <c r="OG880" s="721"/>
      <c r="OH880" s="721"/>
      <c r="OI880" s="721"/>
      <c r="OJ880" s="721"/>
      <c r="OK880" s="721"/>
      <c r="OL880" s="721"/>
      <c r="OM880" s="721"/>
      <c r="ON880" s="721"/>
      <c r="OO880" s="721"/>
      <c r="OP880" s="721"/>
      <c r="OQ880" s="721"/>
      <c r="OR880" s="721"/>
      <c r="OS880" s="721"/>
      <c r="OT880" s="721"/>
      <c r="OU880" s="721"/>
      <c r="OV880" s="721"/>
      <c r="OW880" s="721"/>
      <c r="OX880" s="721"/>
      <c r="OY880" s="721"/>
      <c r="OZ880" s="721"/>
      <c r="PA880" s="721"/>
      <c r="PB880" s="721"/>
      <c r="PC880" s="721"/>
      <c r="PD880" s="721"/>
      <c r="PE880" s="721"/>
      <c r="PF880" s="721"/>
      <c r="PG880" s="721"/>
      <c r="PH880" s="721"/>
      <c r="PI880" s="721"/>
      <c r="PJ880" s="721"/>
      <c r="PK880" s="721"/>
      <c r="PL880" s="721"/>
      <c r="PM880" s="721"/>
      <c r="PN880" s="721"/>
      <c r="PO880" s="721"/>
      <c r="PP880" s="721"/>
      <c r="PQ880" s="721"/>
      <c r="PR880" s="721"/>
      <c r="PS880" s="721"/>
      <c r="PT880" s="721"/>
      <c r="PU880" s="721"/>
      <c r="PV880" s="721"/>
      <c r="PW880" s="721"/>
      <c r="PX880" s="721"/>
      <c r="PY880" s="721"/>
      <c r="PZ880" s="721"/>
      <c r="QA880" s="721"/>
      <c r="QB880" s="721"/>
      <c r="QC880" s="721"/>
      <c r="QD880" s="721"/>
      <c r="QE880" s="721"/>
      <c r="QF880" s="721"/>
      <c r="QG880" s="721"/>
      <c r="QH880" s="721"/>
      <c r="QI880" s="721"/>
      <c r="QJ880" s="721"/>
      <c r="QK880" s="721"/>
      <c r="QL880" s="721"/>
      <c r="QM880" s="721"/>
      <c r="QN880" s="721"/>
      <c r="QO880" s="721"/>
      <c r="QP880" s="721"/>
      <c r="QQ880" s="721"/>
      <c r="QR880" s="721"/>
      <c r="QS880" s="721"/>
      <c r="QT880" s="721"/>
      <c r="QU880" s="721"/>
      <c r="QV880" s="721"/>
      <c r="QW880" s="721"/>
      <c r="QX880" s="721"/>
      <c r="QY880" s="721"/>
      <c r="QZ880" s="721"/>
      <c r="RA880" s="721"/>
      <c r="RB880" s="721"/>
      <c r="RC880" s="721"/>
      <c r="RD880" s="721"/>
      <c r="RE880" s="721"/>
      <c r="RF880" s="721"/>
      <c r="RG880" s="721"/>
      <c r="RH880" s="721"/>
      <c r="RI880" s="721"/>
      <c r="RJ880" s="721"/>
      <c r="RK880" s="721"/>
      <c r="RL880" s="721"/>
      <c r="RM880" s="721"/>
      <c r="RN880" s="721"/>
      <c r="RO880" s="721"/>
      <c r="RP880" s="721"/>
      <c r="RQ880" s="721"/>
      <c r="RR880" s="721"/>
      <c r="RS880" s="721"/>
      <c r="RT880" s="721"/>
      <c r="RU880" s="721"/>
      <c r="RV880" s="721"/>
      <c r="RW880" s="721"/>
      <c r="RX880" s="721"/>
      <c r="RY880" s="721"/>
      <c r="RZ880" s="721"/>
      <c r="SA880" s="721"/>
      <c r="SB880" s="721"/>
      <c r="SC880" s="721"/>
      <c r="SD880" s="721"/>
      <c r="SE880" s="721"/>
      <c r="SF880" s="721"/>
      <c r="SG880" s="721"/>
      <c r="SH880" s="721"/>
      <c r="SI880" s="721"/>
      <c r="SJ880" s="721"/>
      <c r="SK880" s="721"/>
      <c r="SL880" s="721"/>
      <c r="SM880" s="721"/>
      <c r="SN880" s="721"/>
      <c r="SO880" s="721"/>
      <c r="SP880" s="721"/>
      <c r="SQ880" s="721"/>
      <c r="SR880" s="721"/>
      <c r="SS880" s="721"/>
      <c r="ST880" s="721"/>
      <c r="SU880" s="721"/>
      <c r="SV880" s="721"/>
      <c r="SW880" s="721"/>
      <c r="SX880" s="721"/>
      <c r="SY880" s="721"/>
      <c r="SZ880" s="721"/>
      <c r="TA880" s="721"/>
      <c r="TB880" s="721"/>
      <c r="TC880" s="721"/>
      <c r="TD880" s="721"/>
      <c r="TE880" s="721"/>
      <c r="TF880" s="721"/>
      <c r="TG880" s="721"/>
      <c r="TH880" s="721"/>
      <c r="TI880" s="721"/>
      <c r="TJ880" s="721"/>
      <c r="TK880" s="721"/>
      <c r="TL880" s="721"/>
      <c r="TM880" s="721"/>
      <c r="TN880" s="721"/>
      <c r="TO880" s="721"/>
      <c r="TP880" s="721"/>
      <c r="TQ880" s="721"/>
      <c r="TR880" s="721"/>
      <c r="TS880" s="721"/>
      <c r="TT880" s="721"/>
      <c r="TU880" s="721"/>
      <c r="TV880" s="721"/>
      <c r="TW880" s="721"/>
      <c r="TX880" s="721"/>
      <c r="TY880" s="721"/>
      <c r="TZ880" s="721"/>
      <c r="UA880" s="721"/>
      <c r="UB880" s="721"/>
      <c r="UC880" s="721"/>
      <c r="UD880" s="721"/>
      <c r="UE880" s="721"/>
      <c r="UF880" s="721"/>
      <c r="UG880" s="721"/>
      <c r="UH880" s="721"/>
      <c r="UI880" s="721"/>
      <c r="UJ880" s="721"/>
      <c r="UK880" s="721"/>
      <c r="UL880" s="721"/>
      <c r="UM880" s="721"/>
      <c r="UN880" s="721"/>
      <c r="UO880" s="721"/>
      <c r="UP880" s="721"/>
      <c r="UQ880" s="721"/>
      <c r="UR880" s="721"/>
      <c r="US880" s="721"/>
      <c r="UT880" s="721"/>
      <c r="UU880" s="721"/>
      <c r="UV880" s="721"/>
      <c r="UW880" s="721"/>
      <c r="UX880" s="721"/>
      <c r="UY880" s="721"/>
      <c r="UZ880" s="721"/>
      <c r="VA880" s="721"/>
      <c r="VB880" s="721"/>
      <c r="VC880" s="721"/>
      <c r="VD880" s="721"/>
      <c r="VE880" s="721"/>
      <c r="VF880" s="721"/>
      <c r="VG880" s="721"/>
      <c r="VH880" s="721"/>
      <c r="VI880" s="721"/>
      <c r="VJ880" s="721"/>
      <c r="VK880" s="721"/>
      <c r="VL880" s="721"/>
      <c r="VM880" s="721"/>
      <c r="VN880" s="721"/>
      <c r="VO880" s="721"/>
      <c r="VP880" s="721"/>
      <c r="VQ880" s="721"/>
      <c r="VR880" s="721"/>
      <c r="VS880" s="721"/>
      <c r="VT880" s="721"/>
      <c r="VU880" s="721"/>
      <c r="VV880" s="721"/>
      <c r="VW880" s="721"/>
      <c r="VX880" s="721"/>
      <c r="VY880" s="721"/>
      <c r="VZ880" s="721"/>
      <c r="WA880" s="721"/>
      <c r="WB880" s="721"/>
      <c r="WC880" s="721"/>
      <c r="WD880" s="721"/>
      <c r="WE880" s="721"/>
      <c r="WF880" s="721"/>
      <c r="WG880" s="721"/>
      <c r="WH880" s="721"/>
      <c r="WI880" s="721"/>
      <c r="WJ880" s="721"/>
      <c r="WK880" s="721"/>
      <c r="WL880" s="721"/>
      <c r="WM880" s="721"/>
      <c r="WN880" s="721"/>
      <c r="WO880" s="721"/>
      <c r="WP880" s="721"/>
      <c r="WQ880" s="721"/>
      <c r="WR880" s="721"/>
      <c r="WS880" s="721"/>
      <c r="WT880" s="721"/>
      <c r="WU880" s="721"/>
      <c r="WV880" s="721"/>
      <c r="WW880" s="721"/>
      <c r="WX880" s="721"/>
      <c r="WY880" s="721"/>
      <c r="WZ880" s="721"/>
      <c r="XA880" s="721"/>
      <c r="XB880" s="721"/>
      <c r="XC880" s="721"/>
      <c r="XD880" s="721"/>
      <c r="XE880" s="721"/>
      <c r="XF880" s="721"/>
      <c r="XG880" s="721"/>
      <c r="XH880" s="721"/>
      <c r="XI880" s="721"/>
      <c r="XJ880" s="721"/>
      <c r="XK880" s="721"/>
      <c r="XL880" s="721"/>
      <c r="XM880" s="721"/>
      <c r="XN880" s="721"/>
      <c r="XO880" s="721"/>
      <c r="XP880" s="721"/>
      <c r="XQ880" s="721"/>
      <c r="XR880" s="721"/>
      <c r="XS880" s="721"/>
      <c r="XT880" s="721"/>
      <c r="XU880" s="721"/>
      <c r="XV880" s="721"/>
      <c r="XW880" s="721"/>
      <c r="XX880" s="721"/>
      <c r="XY880" s="721"/>
      <c r="XZ880" s="721"/>
      <c r="YA880" s="721"/>
      <c r="YB880" s="721"/>
      <c r="YC880" s="721"/>
      <c r="YD880" s="721"/>
      <c r="YE880" s="721"/>
      <c r="YF880" s="721"/>
      <c r="YG880" s="721"/>
      <c r="YH880" s="721"/>
      <c r="YI880" s="721"/>
      <c r="YJ880" s="721"/>
      <c r="YK880" s="721"/>
      <c r="YL880" s="721"/>
      <c r="YM880" s="721"/>
      <c r="YN880" s="721"/>
      <c r="YO880" s="721"/>
      <c r="YP880" s="721"/>
      <c r="YQ880" s="721"/>
      <c r="YR880" s="721"/>
      <c r="YS880" s="721"/>
      <c r="YT880" s="721"/>
      <c r="YU880" s="721"/>
      <c r="YV880" s="721"/>
      <c r="YW880" s="721"/>
      <c r="YX880" s="721"/>
      <c r="YY880" s="721"/>
      <c r="YZ880" s="721"/>
      <c r="ZA880" s="721"/>
      <c r="ZB880" s="721"/>
      <c r="ZC880" s="721"/>
      <c r="ZD880" s="721"/>
      <c r="ZE880" s="721"/>
      <c r="ZF880" s="721"/>
      <c r="ZG880" s="721"/>
      <c r="ZH880" s="721"/>
      <c r="ZI880" s="721"/>
      <c r="ZJ880" s="721"/>
      <c r="ZK880" s="721"/>
      <c r="ZL880" s="721"/>
      <c r="ZM880" s="721"/>
      <c r="ZN880" s="721"/>
      <c r="ZO880" s="721"/>
      <c r="ZP880" s="721"/>
      <c r="ZQ880" s="721"/>
      <c r="ZR880" s="721"/>
      <c r="ZS880" s="721"/>
      <c r="ZT880" s="721"/>
      <c r="ZU880" s="721"/>
      <c r="ZV880" s="721"/>
      <c r="ZW880" s="721"/>
      <c r="ZX880" s="721"/>
      <c r="ZY880" s="721"/>
      <c r="ZZ880" s="721"/>
      <c r="AAA880" s="721"/>
      <c r="AAB880" s="721"/>
      <c r="AAC880" s="721"/>
      <c r="AAD880" s="721"/>
      <c r="AAE880" s="721"/>
      <c r="AAF880" s="721"/>
      <c r="AAG880" s="721"/>
      <c r="AAH880" s="721"/>
      <c r="AAI880" s="721"/>
      <c r="AAJ880" s="721"/>
      <c r="AAK880" s="721"/>
      <c r="AAL880" s="721"/>
      <c r="AAM880" s="721"/>
      <c r="AAN880" s="721"/>
      <c r="AAO880" s="721"/>
      <c r="AAP880" s="721"/>
      <c r="AAQ880" s="721"/>
      <c r="AAR880" s="721"/>
      <c r="AAS880" s="721"/>
      <c r="AAT880" s="721"/>
      <c r="AAU880" s="721"/>
      <c r="AAV880" s="721"/>
      <c r="AAW880" s="721"/>
      <c r="AAX880" s="721"/>
      <c r="AAY880" s="721"/>
      <c r="AAZ880" s="721"/>
      <c r="ABA880" s="721"/>
      <c r="ABB880" s="721"/>
      <c r="ABC880" s="721"/>
      <c r="ABD880" s="721"/>
      <c r="ABE880" s="721"/>
      <c r="ABF880" s="721"/>
      <c r="ABG880" s="721"/>
      <c r="ABH880" s="721"/>
      <c r="ABI880" s="721"/>
      <c r="ABJ880" s="721"/>
      <c r="ABK880" s="721"/>
      <c r="ABL880" s="721"/>
      <c r="ABM880" s="721"/>
      <c r="ABN880" s="721"/>
      <c r="ABO880" s="721"/>
      <c r="ABP880" s="721"/>
      <c r="ABQ880" s="721"/>
      <c r="ABR880" s="721"/>
      <c r="ABS880" s="721"/>
      <c r="ABT880" s="721"/>
      <c r="ABU880" s="721"/>
      <c r="ABV880" s="721"/>
      <c r="ABW880" s="721"/>
      <c r="ABX880" s="721"/>
      <c r="ABY880" s="721"/>
      <c r="ABZ880" s="721"/>
      <c r="ACA880" s="721"/>
      <c r="ACB880" s="721"/>
      <c r="ACC880" s="721"/>
      <c r="ACD880" s="721"/>
      <c r="ACE880" s="721"/>
      <c r="ACF880" s="721"/>
      <c r="ACG880" s="721"/>
      <c r="ACH880" s="721"/>
      <c r="ACI880" s="721"/>
      <c r="ACJ880" s="721"/>
      <c r="ACK880" s="721"/>
      <c r="ACL880" s="721"/>
      <c r="ACM880" s="721"/>
      <c r="ACN880" s="721"/>
      <c r="ACO880" s="721"/>
      <c r="ACP880" s="721"/>
      <c r="ACQ880" s="721"/>
      <c r="ACR880" s="721"/>
      <c r="ACS880" s="721"/>
      <c r="ACT880" s="721"/>
      <c r="ACU880" s="721"/>
      <c r="ACV880" s="721"/>
      <c r="ACW880" s="721"/>
      <c r="ACX880" s="721"/>
      <c r="ACY880" s="721"/>
      <c r="ACZ880" s="721"/>
      <c r="ADA880" s="721"/>
      <c r="ADB880" s="721"/>
      <c r="ADC880" s="721"/>
      <c r="ADD880" s="721"/>
      <c r="ADE880" s="721"/>
      <c r="ADF880" s="721"/>
      <c r="ADG880" s="721"/>
      <c r="ADH880" s="721"/>
      <c r="ADI880" s="721"/>
      <c r="ADJ880" s="721"/>
      <c r="ADK880" s="721"/>
      <c r="ADL880" s="721"/>
      <c r="ADM880" s="721"/>
      <c r="ADN880" s="721"/>
      <c r="ADO880" s="721"/>
      <c r="ADP880" s="721"/>
      <c r="ADQ880" s="721"/>
      <c r="ADR880" s="721"/>
      <c r="ADS880" s="721"/>
      <c r="ADT880" s="721"/>
      <c r="ADU880" s="721"/>
      <c r="ADV880" s="721"/>
      <c r="ADW880" s="721"/>
      <c r="ADX880" s="721"/>
      <c r="ADY880" s="721"/>
      <c r="ADZ880" s="721"/>
      <c r="AEA880" s="721"/>
      <c r="AEB880" s="721"/>
      <c r="AEC880" s="721"/>
      <c r="AED880" s="721"/>
      <c r="AEE880" s="721"/>
      <c r="AEF880" s="721"/>
      <c r="AEG880" s="721"/>
      <c r="AEH880" s="721"/>
      <c r="AEI880" s="721"/>
      <c r="AEJ880" s="721"/>
      <c r="AEK880" s="721"/>
      <c r="AEL880" s="721"/>
      <c r="AEM880" s="721"/>
      <c r="AEN880" s="721"/>
      <c r="AEO880" s="721"/>
      <c r="AEP880" s="721"/>
      <c r="AEQ880" s="721"/>
      <c r="AER880" s="721"/>
      <c r="AES880" s="721"/>
      <c r="AET880" s="721"/>
      <c r="AEU880" s="721"/>
      <c r="AEV880" s="721"/>
      <c r="AEW880" s="721"/>
      <c r="AEX880" s="721"/>
      <c r="AEY880" s="721"/>
      <c r="AEZ880" s="721"/>
      <c r="AFA880" s="721"/>
      <c r="AFB880" s="721"/>
      <c r="AFC880" s="721"/>
      <c r="AFD880" s="721"/>
      <c r="AFE880" s="721"/>
      <c r="AFF880" s="721"/>
      <c r="AFG880" s="721"/>
      <c r="AFH880" s="721"/>
      <c r="AFI880" s="721"/>
      <c r="AFJ880" s="721"/>
      <c r="AFK880" s="721"/>
      <c r="AFL880" s="721"/>
      <c r="AFM880" s="721"/>
      <c r="AFN880" s="721"/>
      <c r="AFO880" s="721"/>
      <c r="AFP880" s="721"/>
      <c r="AFQ880" s="721"/>
      <c r="AFR880" s="721"/>
      <c r="AFS880" s="721"/>
      <c r="AFT880" s="721"/>
      <c r="AFU880" s="721"/>
      <c r="AFV880" s="721"/>
      <c r="AFW880" s="721"/>
      <c r="AFX880" s="721"/>
      <c r="AFY880" s="721"/>
      <c r="AFZ880" s="721"/>
      <c r="AGA880" s="721"/>
      <c r="AGB880" s="721"/>
      <c r="AGC880" s="721"/>
      <c r="AGD880" s="721"/>
      <c r="AGE880" s="721"/>
      <c r="AGF880" s="721"/>
      <c r="AGG880" s="721"/>
      <c r="AGH880" s="721"/>
      <c r="AGI880" s="721"/>
      <c r="AGJ880" s="721"/>
      <c r="AGK880" s="721"/>
      <c r="AGL880" s="721"/>
      <c r="AGM880" s="721"/>
      <c r="AGN880" s="721"/>
      <c r="AGO880" s="721"/>
      <c r="AGP880" s="721"/>
      <c r="AGQ880" s="721"/>
      <c r="AGR880" s="721"/>
      <c r="AGS880" s="721"/>
      <c r="AGT880" s="721"/>
      <c r="AGU880" s="721"/>
      <c r="AGV880" s="721"/>
      <c r="AGW880" s="721"/>
      <c r="AGX880" s="721"/>
      <c r="AGY880" s="721"/>
      <c r="AGZ880" s="721"/>
      <c r="AHA880" s="721"/>
      <c r="AHB880" s="721"/>
      <c r="AHC880" s="721"/>
      <c r="AHD880" s="721"/>
      <c r="AHE880" s="721"/>
      <c r="AHF880" s="721"/>
      <c r="AHG880" s="721"/>
      <c r="AHH880" s="721"/>
      <c r="AHI880" s="721"/>
      <c r="AHJ880" s="721"/>
      <c r="AHK880" s="721"/>
      <c r="AHL880" s="721"/>
      <c r="AHM880" s="721"/>
      <c r="AHN880" s="721"/>
      <c r="AHO880" s="721"/>
      <c r="AHP880" s="721"/>
      <c r="AHQ880" s="721"/>
      <c r="AHR880" s="721"/>
      <c r="AHS880" s="721"/>
      <c r="AHT880" s="721"/>
      <c r="AHU880" s="721"/>
      <c r="AHV880" s="721"/>
      <c r="AHW880" s="721"/>
      <c r="AHX880" s="721"/>
      <c r="AHY880" s="721"/>
      <c r="AHZ880" s="721"/>
      <c r="AIA880" s="721"/>
      <c r="AIB880" s="721"/>
      <c r="AIC880" s="721"/>
      <c r="AID880" s="721"/>
      <c r="AIE880" s="721"/>
      <c r="AIF880" s="721"/>
      <c r="AIG880" s="721"/>
      <c r="AIH880" s="721"/>
      <c r="AII880" s="721"/>
      <c r="AIJ880" s="721"/>
      <c r="AIK880" s="721"/>
      <c r="AIL880" s="721"/>
      <c r="AIM880" s="721"/>
      <c r="AIN880" s="721"/>
      <c r="AIO880" s="721"/>
      <c r="AIP880" s="721"/>
      <c r="AIQ880" s="721"/>
      <c r="AIR880" s="721"/>
      <c r="AIS880" s="721"/>
      <c r="AIT880" s="721"/>
      <c r="AIU880" s="721"/>
      <c r="AIV880" s="721"/>
      <c r="AIW880" s="721"/>
      <c r="AIX880" s="721"/>
      <c r="AIY880" s="721"/>
      <c r="AIZ880" s="721"/>
      <c r="AJA880" s="721"/>
      <c r="AJB880" s="721"/>
      <c r="AJC880" s="721"/>
      <c r="AJD880" s="721"/>
      <c r="AJE880" s="721"/>
      <c r="AJF880" s="721"/>
      <c r="AJG880" s="721"/>
      <c r="AJH880" s="721"/>
      <c r="AJI880" s="721"/>
      <c r="AJJ880" s="721"/>
      <c r="AJK880" s="721"/>
      <c r="AJL880" s="721"/>
      <c r="AJM880" s="721"/>
      <c r="AJN880" s="721"/>
      <c r="AJO880" s="721"/>
      <c r="AJP880" s="721"/>
      <c r="AJQ880" s="721"/>
      <c r="AJR880" s="721"/>
      <c r="AJS880" s="721"/>
      <c r="AJT880" s="721"/>
      <c r="AJU880" s="721"/>
      <c r="AJV880" s="721"/>
      <c r="AJW880" s="721"/>
      <c r="AJX880" s="721"/>
      <c r="AJY880" s="721"/>
      <c r="AJZ880" s="721"/>
      <c r="AKA880" s="721"/>
      <c r="AKB880" s="721"/>
      <c r="AKC880" s="721"/>
      <c r="AKD880" s="721"/>
      <c r="AKE880" s="721"/>
      <c r="AKF880" s="721"/>
      <c r="AKG880" s="721"/>
      <c r="AKH880" s="721"/>
      <c r="AKI880" s="721"/>
      <c r="AKJ880" s="721"/>
      <c r="AKK880" s="721"/>
      <c r="AKL880" s="721"/>
      <c r="AKM880" s="721"/>
      <c r="AKN880" s="721"/>
      <c r="AKO880" s="721"/>
      <c r="AKP880" s="721"/>
      <c r="AKQ880" s="721"/>
      <c r="AKR880" s="721"/>
      <c r="AKS880" s="721"/>
      <c r="AKT880" s="721"/>
      <c r="AKU880" s="721"/>
      <c r="AKV880" s="721"/>
      <c r="AKW880" s="721"/>
      <c r="AKX880" s="721"/>
      <c r="AKY880" s="721"/>
      <c r="AKZ880" s="721"/>
      <c r="ALA880" s="721"/>
      <c r="ALB880" s="721"/>
      <c r="ALC880" s="721"/>
      <c r="ALD880" s="721"/>
      <c r="ALE880" s="721"/>
      <c r="ALF880" s="721"/>
      <c r="ALG880" s="721"/>
      <c r="ALH880" s="721"/>
      <c r="ALI880" s="721"/>
      <c r="ALJ880" s="721"/>
      <c r="ALK880" s="721"/>
      <c r="ALL880" s="721"/>
      <c r="ALM880" s="721"/>
      <c r="ALN880" s="721"/>
      <c r="ALO880" s="721"/>
      <c r="ALP880" s="721"/>
      <c r="ALQ880" s="721"/>
      <c r="ALR880" s="721"/>
      <c r="ALS880" s="721"/>
      <c r="ALT880" s="721"/>
      <c r="ALU880" s="721"/>
      <c r="ALV880" s="721"/>
      <c r="ALW880" s="721"/>
      <c r="ALX880" s="721"/>
      <c r="ALY880" s="721"/>
      <c r="ALZ880" s="721"/>
      <c r="AMA880" s="721"/>
      <c r="AMB880" s="721"/>
      <c r="AMC880" s="721"/>
      <c r="AMD880" s="721"/>
      <c r="AME880" s="721"/>
      <c r="AMF880" s="721"/>
      <c r="AMG880" s="721"/>
      <c r="AMH880" s="721"/>
      <c r="AMI880" s="721"/>
      <c r="AMJ880" s="721"/>
      <c r="AMK880" s="721"/>
      <c r="AML880" s="721"/>
      <c r="AMM880" s="721"/>
      <c r="AMN880" s="721"/>
      <c r="AMO880" s="721"/>
      <c r="AMP880" s="721"/>
      <c r="AMQ880" s="721"/>
      <c r="AMR880" s="721"/>
      <c r="AMS880" s="721"/>
      <c r="AMT880" s="721"/>
      <c r="AMU880" s="721"/>
      <c r="AMV880" s="721"/>
      <c r="AMW880" s="721"/>
      <c r="AMX880" s="721"/>
      <c r="AMY880" s="721"/>
      <c r="AMZ880" s="721"/>
      <c r="ANA880" s="721"/>
      <c r="ANB880" s="721"/>
      <c r="ANC880" s="721"/>
      <c r="AND880" s="721"/>
      <c r="ANE880" s="721"/>
      <c r="ANF880" s="721"/>
      <c r="ANG880" s="721"/>
      <c r="ANH880" s="721"/>
      <c r="ANI880" s="721"/>
      <c r="ANJ880" s="721"/>
      <c r="ANK880" s="721"/>
      <c r="ANL880" s="721"/>
      <c r="ANM880" s="721"/>
      <c r="ANN880" s="721"/>
      <c r="ANO880" s="721"/>
      <c r="ANP880" s="721"/>
      <c r="ANQ880" s="721"/>
      <c r="ANR880" s="721"/>
      <c r="ANS880" s="721"/>
      <c r="ANT880" s="721"/>
      <c r="ANU880" s="721"/>
      <c r="ANV880" s="721"/>
      <c r="ANW880" s="721"/>
      <c r="ANX880" s="721"/>
      <c r="ANY880" s="721"/>
      <c r="ANZ880" s="721"/>
      <c r="AOA880" s="721"/>
      <c r="AOB880" s="721"/>
      <c r="AOC880" s="721"/>
      <c r="AOD880" s="721"/>
      <c r="AOE880" s="721"/>
      <c r="AOF880" s="721"/>
      <c r="AOG880" s="721"/>
      <c r="AOH880" s="721"/>
      <c r="AOI880" s="721"/>
      <c r="AOJ880" s="721"/>
      <c r="AOK880" s="721"/>
      <c r="AOL880" s="721"/>
      <c r="AOM880" s="721"/>
      <c r="AON880" s="721"/>
      <c r="AOO880" s="721"/>
      <c r="AOP880" s="721"/>
      <c r="AOQ880" s="721"/>
      <c r="AOR880" s="721"/>
      <c r="AOS880" s="721"/>
      <c r="AOT880" s="721"/>
      <c r="AOU880" s="721"/>
      <c r="AOV880" s="721"/>
      <c r="AOW880" s="721"/>
      <c r="AOX880" s="721"/>
      <c r="AOY880" s="721"/>
      <c r="AOZ880" s="721"/>
      <c r="APA880" s="721"/>
      <c r="APB880" s="721"/>
      <c r="APC880" s="721"/>
      <c r="APD880" s="721"/>
      <c r="APE880" s="721"/>
      <c r="APF880" s="721"/>
      <c r="APG880" s="721"/>
      <c r="APH880" s="721"/>
      <c r="API880" s="721"/>
      <c r="APJ880" s="721"/>
      <c r="APK880" s="721"/>
      <c r="APL880" s="721"/>
      <c r="APM880" s="721"/>
      <c r="APN880" s="721"/>
      <c r="APO880" s="721"/>
      <c r="APP880" s="721"/>
      <c r="APQ880" s="721"/>
      <c r="APR880" s="721"/>
      <c r="APS880" s="721"/>
      <c r="APT880" s="721"/>
      <c r="APU880" s="721"/>
      <c r="APV880" s="721"/>
      <c r="APW880" s="721"/>
      <c r="APX880" s="721"/>
      <c r="APY880" s="721"/>
      <c r="APZ880" s="721"/>
      <c r="AQA880" s="721"/>
      <c r="AQB880" s="721"/>
      <c r="AQC880" s="721"/>
      <c r="AQD880" s="721"/>
      <c r="AQE880" s="721"/>
      <c r="AQF880" s="721"/>
      <c r="AQG880" s="721"/>
      <c r="AQH880" s="721"/>
      <c r="AQI880" s="721"/>
      <c r="AQJ880" s="721"/>
      <c r="AQK880" s="721"/>
      <c r="AQL880" s="721"/>
      <c r="AQM880" s="721"/>
      <c r="AQN880" s="721"/>
      <c r="AQO880" s="721"/>
      <c r="AQP880" s="721"/>
      <c r="AQQ880" s="721"/>
      <c r="AQR880" s="721"/>
      <c r="AQS880" s="721"/>
      <c r="AQT880" s="721"/>
      <c r="AQU880" s="721"/>
      <c r="AQV880" s="721"/>
      <c r="AQW880" s="721"/>
      <c r="AQX880" s="721"/>
      <c r="AQY880" s="721"/>
      <c r="AQZ880" s="721"/>
      <c r="ARA880" s="721"/>
      <c r="ARB880" s="721"/>
      <c r="ARC880" s="721"/>
      <c r="ARD880" s="721"/>
      <c r="ARE880" s="721"/>
      <c r="ARF880" s="721"/>
      <c r="ARG880" s="721"/>
      <c r="ARH880" s="721"/>
      <c r="ARI880" s="721"/>
      <c r="ARJ880" s="721"/>
      <c r="ARK880" s="721"/>
      <c r="ARL880" s="721"/>
      <c r="ARM880" s="721"/>
      <c r="ARN880" s="721"/>
      <c r="ARO880" s="721"/>
      <c r="ARP880" s="721"/>
      <c r="ARQ880" s="721"/>
      <c r="ARR880" s="721"/>
      <c r="ARS880" s="721"/>
      <c r="ART880" s="721"/>
      <c r="ARU880" s="721"/>
      <c r="ARV880" s="721"/>
      <c r="ARW880" s="721"/>
      <c r="ARX880" s="721"/>
      <c r="ARY880" s="721"/>
      <c r="ARZ880" s="721"/>
      <c r="ASA880" s="721"/>
      <c r="ASB880" s="721"/>
      <c r="ASC880" s="721"/>
      <c r="ASD880" s="721"/>
      <c r="ASE880" s="721"/>
      <c r="ASF880" s="721"/>
      <c r="ASG880" s="721"/>
      <c r="ASH880" s="721"/>
      <c r="ASI880" s="721"/>
      <c r="ASJ880" s="721"/>
      <c r="ASK880" s="721"/>
      <c r="ASL880" s="721"/>
      <c r="ASM880" s="721"/>
      <c r="ASN880" s="721"/>
      <c r="ASO880" s="721"/>
      <c r="ASP880" s="721"/>
      <c r="ASQ880" s="721"/>
      <c r="ASR880" s="721"/>
      <c r="ASS880" s="721"/>
      <c r="AST880" s="721"/>
      <c r="ASU880" s="721"/>
      <c r="ASV880" s="721"/>
      <c r="ASW880" s="721"/>
      <c r="ASX880" s="721"/>
      <c r="ASY880" s="721"/>
      <c r="ASZ880" s="721"/>
      <c r="ATA880" s="721"/>
      <c r="ATB880" s="721"/>
      <c r="ATC880" s="721"/>
      <c r="ATD880" s="721"/>
      <c r="ATE880" s="721"/>
      <c r="ATF880" s="721"/>
      <c r="ATG880" s="721"/>
      <c r="ATH880" s="721"/>
      <c r="ATI880" s="721"/>
      <c r="ATJ880" s="721"/>
      <c r="ATK880" s="721"/>
      <c r="ATL880" s="721"/>
      <c r="ATM880" s="721"/>
      <c r="ATN880" s="721"/>
      <c r="ATO880" s="721"/>
      <c r="ATP880" s="721"/>
      <c r="ATQ880" s="721"/>
      <c r="ATR880" s="721"/>
      <c r="ATS880" s="721"/>
      <c r="ATT880" s="721"/>
      <c r="ATU880" s="721"/>
      <c r="ATV880" s="721"/>
      <c r="ATW880" s="721"/>
      <c r="ATX880" s="721"/>
      <c r="ATY880" s="721"/>
      <c r="ATZ880" s="721"/>
      <c r="AUA880" s="721"/>
      <c r="AUB880" s="721"/>
      <c r="AUC880" s="721"/>
      <c r="AUD880" s="721"/>
      <c r="AUE880" s="721"/>
      <c r="AUF880" s="721"/>
      <c r="AUG880" s="721"/>
      <c r="AUH880" s="721"/>
      <c r="AUI880" s="721"/>
      <c r="AUJ880" s="721"/>
      <c r="AUK880" s="721"/>
      <c r="AUL880" s="721"/>
      <c r="AUM880" s="721"/>
      <c r="AUN880" s="721"/>
      <c r="AUO880" s="721"/>
      <c r="AUP880" s="721"/>
      <c r="AUQ880" s="721"/>
      <c r="AUR880" s="721"/>
      <c r="AUS880" s="721"/>
      <c r="AUT880" s="721"/>
      <c r="AUU880" s="721"/>
      <c r="AUV880" s="721"/>
      <c r="AUW880" s="721"/>
      <c r="AUX880" s="721"/>
      <c r="AUY880" s="721"/>
      <c r="AUZ880" s="721"/>
      <c r="AVA880" s="721"/>
      <c r="AVB880" s="721"/>
      <c r="AVC880" s="721"/>
      <c r="AVD880" s="721"/>
      <c r="AVE880" s="721"/>
      <c r="AVF880" s="721"/>
      <c r="AVG880" s="721"/>
      <c r="AVH880" s="721"/>
      <c r="AVI880" s="721"/>
      <c r="AVJ880" s="721"/>
      <c r="AVK880" s="721"/>
    </row>
    <row r="881" spans="1:1259">
      <c r="A881" s="716"/>
      <c r="B881" s="723">
        <v>44645</v>
      </c>
      <c r="C881" s="723"/>
      <c r="D881" s="714" t="s">
        <v>3247</v>
      </c>
      <c r="E881" s="703" t="s">
        <v>3419</v>
      </c>
      <c r="F881" s="703"/>
      <c r="G881" s="703">
        <v>2022</v>
      </c>
      <c r="H881" s="703"/>
      <c r="I881" s="698" t="s">
        <v>1699</v>
      </c>
      <c r="J881" s="704"/>
      <c r="K881" s="705" t="s">
        <v>4937</v>
      </c>
      <c r="L881" s="703" t="s">
        <v>3319</v>
      </c>
      <c r="M881" s="706">
        <v>44635</v>
      </c>
      <c r="N881" s="706">
        <v>44713</v>
      </c>
      <c r="O881" s="706"/>
      <c r="P881" s="704"/>
      <c r="Q881" s="704"/>
      <c r="R881" s="704"/>
      <c r="S881" s="703" t="s">
        <v>3515</v>
      </c>
      <c r="T881" s="703">
        <v>60</v>
      </c>
      <c r="U881" s="703"/>
      <c r="V881" s="703" t="s">
        <v>973</v>
      </c>
      <c r="W881" s="703">
        <v>400</v>
      </c>
      <c r="X881" s="707">
        <v>768</v>
      </c>
      <c r="Y881" s="539">
        <f t="shared" si="39"/>
        <v>307200</v>
      </c>
      <c r="Z881" s="680">
        <v>0.55000000000000004</v>
      </c>
      <c r="AA881" s="681">
        <f t="shared" si="40"/>
        <v>168960</v>
      </c>
      <c r="AB881" s="682"/>
      <c r="AC881" s="683">
        <v>0</v>
      </c>
      <c r="AD881" s="692"/>
      <c r="AE881" s="684"/>
      <c r="AF881" s="695">
        <f t="shared" si="41"/>
        <v>168960</v>
      </c>
      <c r="AG881" s="676" t="s">
        <v>1073</v>
      </c>
      <c r="AH881" s="676"/>
      <c r="AI881" s="685">
        <v>60</v>
      </c>
      <c r="AJ881" s="676" t="s">
        <v>3320</v>
      </c>
      <c r="AK881" s="696" t="s">
        <v>1149</v>
      </c>
      <c r="AL881" s="676">
        <v>77494</v>
      </c>
      <c r="AM881" s="676" t="s">
        <v>52</v>
      </c>
      <c r="AN881" s="676"/>
      <c r="AO881" s="676"/>
      <c r="AP881" s="688"/>
      <c r="AQ881" s="688" t="s">
        <v>37</v>
      </c>
      <c r="AR881" s="688" t="s">
        <v>3746</v>
      </c>
      <c r="AS881" s="715"/>
      <c r="AT881" s="715"/>
      <c r="AU881" s="715"/>
      <c r="AV881" s="680">
        <v>0.46500000000000002</v>
      </c>
      <c r="AW881" s="721"/>
      <c r="AX881" s="721"/>
      <c r="AY881" s="721"/>
      <c r="AZ881" s="721"/>
      <c r="BA881" s="721"/>
      <c r="BB881" s="721"/>
      <c r="BC881" s="721"/>
      <c r="BD881" s="721"/>
      <c r="BE881" s="721"/>
      <c r="BF881" s="721"/>
      <c r="BG881" s="721"/>
      <c r="BH881" s="721"/>
      <c r="BI881" s="721"/>
      <c r="BJ881" s="721"/>
      <c r="BK881" s="721"/>
      <c r="BL881" s="721"/>
      <c r="BM881" s="721"/>
      <c r="BN881" s="721"/>
      <c r="BO881" s="721"/>
      <c r="BP881" s="721"/>
      <c r="BQ881" s="721"/>
      <c r="BR881" s="721"/>
      <c r="BS881" s="721"/>
      <c r="BT881" s="721"/>
      <c r="BU881" s="721"/>
      <c r="BV881" s="721"/>
      <c r="BW881" s="721"/>
      <c r="BX881" s="721"/>
      <c r="BY881" s="721"/>
      <c r="BZ881" s="721"/>
      <c r="CA881" s="721"/>
      <c r="CB881" s="721"/>
      <c r="CC881" s="721"/>
      <c r="CD881" s="721"/>
      <c r="CE881" s="721"/>
      <c r="CF881" s="721"/>
      <c r="CG881" s="721"/>
      <c r="CH881" s="721"/>
      <c r="CI881" s="721"/>
      <c r="CJ881" s="721"/>
      <c r="CK881" s="721"/>
      <c r="CL881" s="721"/>
      <c r="CM881" s="721"/>
      <c r="CN881" s="721"/>
      <c r="CO881" s="721"/>
      <c r="CP881" s="721"/>
      <c r="CQ881" s="721"/>
      <c r="CR881" s="721"/>
      <c r="CS881" s="721"/>
      <c r="CT881" s="721"/>
      <c r="CU881" s="721"/>
      <c r="CV881" s="721"/>
      <c r="CW881" s="721"/>
      <c r="CX881" s="721"/>
      <c r="CY881" s="721"/>
      <c r="CZ881" s="721"/>
      <c r="DA881" s="721"/>
      <c r="DB881" s="721"/>
      <c r="DC881" s="721"/>
      <c r="DD881" s="721"/>
      <c r="DE881" s="721"/>
      <c r="DF881" s="721"/>
      <c r="DG881" s="721"/>
      <c r="DH881" s="721"/>
      <c r="DI881" s="721"/>
      <c r="DJ881" s="721"/>
      <c r="DK881" s="721"/>
      <c r="DL881" s="721"/>
      <c r="DM881" s="721"/>
      <c r="DN881" s="721"/>
      <c r="DO881" s="721"/>
      <c r="DP881" s="721"/>
      <c r="DQ881" s="721"/>
      <c r="DR881" s="721"/>
      <c r="DS881" s="721"/>
      <c r="DT881" s="721"/>
      <c r="DU881" s="721"/>
      <c r="DV881" s="721"/>
      <c r="DW881" s="721"/>
      <c r="DX881" s="721"/>
      <c r="DY881" s="721"/>
      <c r="DZ881" s="721"/>
      <c r="EA881" s="721"/>
      <c r="EB881" s="721"/>
      <c r="EC881" s="721"/>
      <c r="ED881" s="721"/>
      <c r="EE881" s="721"/>
      <c r="EF881" s="721"/>
      <c r="EG881" s="721"/>
      <c r="EH881" s="721"/>
      <c r="EI881" s="721"/>
      <c r="EJ881" s="721"/>
      <c r="EK881" s="721"/>
      <c r="EL881" s="721"/>
      <c r="EM881" s="721"/>
      <c r="EN881" s="721"/>
      <c r="EO881" s="721"/>
      <c r="EP881" s="721"/>
      <c r="EQ881" s="721"/>
      <c r="ER881" s="721"/>
      <c r="ES881" s="721"/>
      <c r="ET881" s="721"/>
      <c r="EU881" s="721"/>
      <c r="EV881" s="721"/>
      <c r="EW881" s="721"/>
      <c r="EX881" s="721"/>
      <c r="EY881" s="721"/>
      <c r="EZ881" s="721"/>
      <c r="FA881" s="721"/>
      <c r="FB881" s="721"/>
      <c r="FC881" s="721"/>
      <c r="FD881" s="721"/>
      <c r="FE881" s="721"/>
      <c r="FF881" s="721"/>
      <c r="FG881" s="721"/>
      <c r="FH881" s="721"/>
      <c r="FI881" s="721"/>
      <c r="FJ881" s="721"/>
      <c r="FK881" s="721"/>
      <c r="FL881" s="721"/>
      <c r="FM881" s="721"/>
      <c r="FN881" s="721"/>
      <c r="FO881" s="721"/>
      <c r="FP881" s="721"/>
      <c r="FQ881" s="721"/>
      <c r="FR881" s="721"/>
      <c r="FS881" s="721"/>
      <c r="FT881" s="721"/>
      <c r="FU881" s="721"/>
      <c r="FV881" s="721"/>
      <c r="FW881" s="721"/>
      <c r="FX881" s="721"/>
      <c r="FY881" s="721"/>
      <c r="FZ881" s="721"/>
      <c r="GA881" s="721"/>
      <c r="GB881" s="721"/>
      <c r="GC881" s="721"/>
      <c r="GD881" s="721"/>
      <c r="GE881" s="721"/>
      <c r="GF881" s="721"/>
      <c r="GG881" s="721"/>
      <c r="GH881" s="721"/>
      <c r="GI881" s="721"/>
      <c r="GJ881" s="721"/>
      <c r="GK881" s="721"/>
      <c r="GL881" s="721"/>
      <c r="GM881" s="721"/>
      <c r="GN881" s="721"/>
      <c r="GO881" s="721"/>
      <c r="GP881" s="721"/>
      <c r="GQ881" s="721"/>
      <c r="GR881" s="721"/>
      <c r="GS881" s="721"/>
      <c r="GT881" s="721"/>
      <c r="GU881" s="721"/>
      <c r="GV881" s="721"/>
      <c r="GW881" s="721"/>
      <c r="GX881" s="721"/>
      <c r="GY881" s="721"/>
      <c r="GZ881" s="721"/>
      <c r="HA881" s="721"/>
      <c r="HB881" s="721"/>
      <c r="HC881" s="721"/>
      <c r="HD881" s="721"/>
      <c r="HE881" s="721"/>
      <c r="HF881" s="721"/>
      <c r="HG881" s="721"/>
      <c r="HH881" s="721"/>
      <c r="HI881" s="721"/>
      <c r="HJ881" s="721"/>
      <c r="HK881" s="721"/>
      <c r="HL881" s="721"/>
      <c r="HM881" s="721"/>
      <c r="HN881" s="721"/>
      <c r="HO881" s="721"/>
      <c r="HP881" s="721"/>
      <c r="HQ881" s="721"/>
      <c r="HR881" s="721"/>
      <c r="HS881" s="721"/>
      <c r="HT881" s="721"/>
      <c r="HU881" s="721"/>
      <c r="HV881" s="721"/>
      <c r="HW881" s="721"/>
      <c r="HX881" s="721"/>
      <c r="HY881" s="721"/>
      <c r="HZ881" s="721"/>
      <c r="IA881" s="721"/>
      <c r="IB881" s="721"/>
      <c r="IC881" s="721"/>
      <c r="ID881" s="721"/>
      <c r="IE881" s="721"/>
      <c r="IF881" s="721"/>
      <c r="IG881" s="721"/>
      <c r="IH881" s="721"/>
      <c r="II881" s="721"/>
      <c r="IJ881" s="721"/>
      <c r="IK881" s="721"/>
      <c r="IL881" s="721"/>
      <c r="IM881" s="721"/>
      <c r="IN881" s="721"/>
      <c r="IO881" s="721"/>
      <c r="IP881" s="721"/>
      <c r="IQ881" s="721"/>
      <c r="IR881" s="721"/>
      <c r="IS881" s="721"/>
      <c r="IT881" s="721"/>
      <c r="IU881" s="721"/>
      <c r="IV881" s="721"/>
      <c r="IW881" s="721"/>
      <c r="IX881" s="721"/>
      <c r="IY881" s="721"/>
      <c r="IZ881" s="721"/>
      <c r="JA881" s="721"/>
      <c r="JB881" s="721"/>
      <c r="JC881" s="721"/>
      <c r="JD881" s="721"/>
      <c r="JE881" s="721"/>
      <c r="JF881" s="721"/>
      <c r="JG881" s="721"/>
      <c r="JH881" s="721"/>
      <c r="JI881" s="721"/>
      <c r="JJ881" s="721"/>
      <c r="JK881" s="721"/>
      <c r="JL881" s="721"/>
      <c r="JM881" s="721"/>
      <c r="JN881" s="721"/>
      <c r="JO881" s="721"/>
      <c r="JP881" s="721"/>
      <c r="JQ881" s="721"/>
      <c r="JR881" s="721"/>
      <c r="JS881" s="721"/>
      <c r="JT881" s="721"/>
      <c r="JU881" s="721"/>
      <c r="JV881" s="721"/>
      <c r="JW881" s="721"/>
      <c r="JX881" s="721"/>
      <c r="JY881" s="721"/>
      <c r="JZ881" s="721"/>
      <c r="KA881" s="721"/>
      <c r="KB881" s="721"/>
      <c r="KC881" s="721"/>
      <c r="KD881" s="721"/>
      <c r="KE881" s="721"/>
      <c r="KF881" s="721"/>
      <c r="KG881" s="721"/>
      <c r="KH881" s="721"/>
      <c r="KI881" s="721"/>
      <c r="KJ881" s="721"/>
      <c r="KK881" s="721"/>
      <c r="KL881" s="721"/>
      <c r="KM881" s="721"/>
      <c r="KN881" s="721"/>
      <c r="KO881" s="721"/>
      <c r="KP881" s="721"/>
      <c r="KQ881" s="721"/>
      <c r="KR881" s="721"/>
      <c r="KS881" s="721"/>
      <c r="KT881" s="721"/>
      <c r="KU881" s="721"/>
      <c r="KV881" s="721"/>
      <c r="KW881" s="721"/>
      <c r="KX881" s="721"/>
      <c r="KY881" s="721"/>
      <c r="KZ881" s="721"/>
      <c r="LA881" s="721"/>
      <c r="LB881" s="721"/>
      <c r="LC881" s="721"/>
      <c r="LD881" s="721"/>
      <c r="LE881" s="721"/>
      <c r="LF881" s="721"/>
      <c r="LG881" s="721"/>
      <c r="LH881" s="721"/>
      <c r="LI881" s="721"/>
      <c r="LJ881" s="721"/>
      <c r="LK881" s="721"/>
      <c r="LL881" s="721"/>
      <c r="LM881" s="721"/>
      <c r="LN881" s="721"/>
      <c r="LO881" s="721"/>
      <c r="LP881" s="721"/>
      <c r="LQ881" s="721"/>
      <c r="LR881" s="721"/>
      <c r="LS881" s="721"/>
      <c r="LT881" s="721"/>
      <c r="LU881" s="721"/>
      <c r="LV881" s="721"/>
      <c r="LW881" s="721"/>
      <c r="LX881" s="721"/>
      <c r="LY881" s="721"/>
      <c r="LZ881" s="721"/>
      <c r="MA881" s="721"/>
      <c r="MB881" s="721"/>
      <c r="MC881" s="721"/>
      <c r="MD881" s="721"/>
      <c r="ME881" s="721"/>
      <c r="MF881" s="721"/>
      <c r="MG881" s="721"/>
      <c r="MH881" s="721"/>
      <c r="MI881" s="721"/>
      <c r="MJ881" s="721"/>
      <c r="MK881" s="721"/>
      <c r="ML881" s="721"/>
      <c r="MM881" s="721"/>
      <c r="MN881" s="721"/>
      <c r="MO881" s="721"/>
      <c r="MP881" s="721"/>
      <c r="MQ881" s="721"/>
      <c r="MR881" s="721"/>
      <c r="MS881" s="721"/>
      <c r="MT881" s="721"/>
      <c r="MU881" s="721"/>
      <c r="MV881" s="721"/>
      <c r="MW881" s="721"/>
      <c r="MX881" s="721"/>
      <c r="MY881" s="721"/>
      <c r="MZ881" s="721"/>
      <c r="NA881" s="721"/>
      <c r="NB881" s="721"/>
      <c r="NC881" s="721"/>
      <c r="ND881" s="721"/>
      <c r="NE881" s="721"/>
      <c r="NF881" s="721"/>
      <c r="NG881" s="721"/>
      <c r="NH881" s="721"/>
      <c r="NI881" s="721"/>
      <c r="NJ881" s="721"/>
      <c r="NK881" s="721"/>
      <c r="NL881" s="721"/>
      <c r="NM881" s="721"/>
      <c r="NN881" s="721"/>
      <c r="NO881" s="721"/>
      <c r="NP881" s="721"/>
      <c r="NQ881" s="721"/>
      <c r="NR881" s="721"/>
      <c r="NS881" s="721"/>
      <c r="NT881" s="721"/>
      <c r="NU881" s="721"/>
      <c r="NV881" s="721"/>
      <c r="NW881" s="721"/>
      <c r="NX881" s="721"/>
      <c r="NY881" s="721"/>
      <c r="NZ881" s="721"/>
      <c r="OA881" s="721"/>
      <c r="OB881" s="721"/>
      <c r="OC881" s="721"/>
      <c r="OD881" s="721"/>
      <c r="OE881" s="721"/>
      <c r="OF881" s="721"/>
      <c r="OG881" s="721"/>
      <c r="OH881" s="721"/>
      <c r="OI881" s="721"/>
      <c r="OJ881" s="721"/>
      <c r="OK881" s="721"/>
      <c r="OL881" s="721"/>
      <c r="OM881" s="721"/>
      <c r="ON881" s="721"/>
      <c r="OO881" s="721"/>
      <c r="OP881" s="721"/>
      <c r="OQ881" s="721"/>
      <c r="OR881" s="721"/>
      <c r="OS881" s="721"/>
      <c r="OT881" s="721"/>
      <c r="OU881" s="721"/>
      <c r="OV881" s="721"/>
      <c r="OW881" s="721"/>
      <c r="OX881" s="721"/>
      <c r="OY881" s="721"/>
      <c r="OZ881" s="721"/>
      <c r="PA881" s="721"/>
      <c r="PB881" s="721"/>
      <c r="PC881" s="721"/>
      <c r="PD881" s="721"/>
      <c r="PE881" s="721"/>
      <c r="PF881" s="721"/>
      <c r="PG881" s="721"/>
      <c r="PH881" s="721"/>
      <c r="PI881" s="721"/>
      <c r="PJ881" s="721"/>
      <c r="PK881" s="721"/>
      <c r="PL881" s="721"/>
      <c r="PM881" s="721"/>
      <c r="PN881" s="721"/>
      <c r="PO881" s="721"/>
      <c r="PP881" s="721"/>
      <c r="PQ881" s="721"/>
      <c r="PR881" s="721"/>
      <c r="PS881" s="721"/>
      <c r="PT881" s="721"/>
      <c r="PU881" s="721"/>
      <c r="PV881" s="721"/>
      <c r="PW881" s="721"/>
      <c r="PX881" s="721"/>
      <c r="PY881" s="721"/>
      <c r="PZ881" s="721"/>
      <c r="QA881" s="721"/>
      <c r="QB881" s="721"/>
      <c r="QC881" s="721"/>
      <c r="QD881" s="721"/>
      <c r="QE881" s="721"/>
      <c r="QF881" s="721"/>
      <c r="QG881" s="721"/>
      <c r="QH881" s="721"/>
      <c r="QI881" s="721"/>
      <c r="QJ881" s="721"/>
      <c r="QK881" s="721"/>
      <c r="QL881" s="721"/>
      <c r="QM881" s="721"/>
      <c r="QN881" s="721"/>
      <c r="QO881" s="721"/>
      <c r="QP881" s="721"/>
      <c r="QQ881" s="721"/>
      <c r="QR881" s="721"/>
      <c r="QS881" s="721"/>
      <c r="QT881" s="721"/>
      <c r="QU881" s="721"/>
      <c r="QV881" s="721"/>
      <c r="QW881" s="721"/>
      <c r="QX881" s="721"/>
      <c r="QY881" s="721"/>
      <c r="QZ881" s="721"/>
      <c r="RA881" s="721"/>
      <c r="RB881" s="721"/>
      <c r="RC881" s="721"/>
      <c r="RD881" s="721"/>
      <c r="RE881" s="721"/>
      <c r="RF881" s="721"/>
      <c r="RG881" s="721"/>
      <c r="RH881" s="721"/>
      <c r="RI881" s="721"/>
      <c r="RJ881" s="721"/>
      <c r="RK881" s="721"/>
      <c r="RL881" s="721"/>
      <c r="RM881" s="721"/>
      <c r="RN881" s="721"/>
      <c r="RO881" s="721"/>
      <c r="RP881" s="721"/>
      <c r="RQ881" s="721"/>
      <c r="RR881" s="721"/>
      <c r="RS881" s="721"/>
      <c r="RT881" s="721"/>
      <c r="RU881" s="721"/>
      <c r="RV881" s="721"/>
      <c r="RW881" s="721"/>
      <c r="RX881" s="721"/>
      <c r="RY881" s="721"/>
      <c r="RZ881" s="721"/>
      <c r="SA881" s="721"/>
      <c r="SB881" s="721"/>
      <c r="SC881" s="721"/>
      <c r="SD881" s="721"/>
      <c r="SE881" s="721"/>
      <c r="SF881" s="721"/>
      <c r="SG881" s="721"/>
      <c r="SH881" s="721"/>
      <c r="SI881" s="721"/>
      <c r="SJ881" s="721"/>
      <c r="SK881" s="721"/>
      <c r="SL881" s="721"/>
      <c r="SM881" s="721"/>
      <c r="SN881" s="721"/>
      <c r="SO881" s="721"/>
      <c r="SP881" s="721"/>
      <c r="SQ881" s="721"/>
      <c r="SR881" s="721"/>
      <c r="SS881" s="721"/>
      <c r="ST881" s="721"/>
      <c r="SU881" s="721"/>
      <c r="SV881" s="721"/>
      <c r="SW881" s="721"/>
      <c r="SX881" s="721"/>
      <c r="SY881" s="721"/>
      <c r="SZ881" s="721"/>
      <c r="TA881" s="721"/>
      <c r="TB881" s="721"/>
      <c r="TC881" s="721"/>
      <c r="TD881" s="721"/>
      <c r="TE881" s="721"/>
      <c r="TF881" s="721"/>
      <c r="TG881" s="721"/>
      <c r="TH881" s="721"/>
      <c r="TI881" s="721"/>
      <c r="TJ881" s="721"/>
      <c r="TK881" s="721"/>
      <c r="TL881" s="721"/>
      <c r="TM881" s="721"/>
      <c r="TN881" s="721"/>
      <c r="TO881" s="721"/>
      <c r="TP881" s="721"/>
      <c r="TQ881" s="721"/>
      <c r="TR881" s="721"/>
      <c r="TS881" s="721"/>
      <c r="TT881" s="721"/>
      <c r="TU881" s="721"/>
      <c r="TV881" s="721"/>
      <c r="TW881" s="721"/>
      <c r="TX881" s="721"/>
      <c r="TY881" s="721"/>
      <c r="TZ881" s="721"/>
      <c r="UA881" s="721"/>
      <c r="UB881" s="721"/>
      <c r="UC881" s="721"/>
      <c r="UD881" s="721"/>
      <c r="UE881" s="721"/>
      <c r="UF881" s="721"/>
      <c r="UG881" s="721"/>
      <c r="UH881" s="721"/>
      <c r="UI881" s="721"/>
      <c r="UJ881" s="721"/>
      <c r="UK881" s="721"/>
      <c r="UL881" s="721"/>
      <c r="UM881" s="721"/>
      <c r="UN881" s="721"/>
      <c r="UO881" s="721"/>
      <c r="UP881" s="721"/>
      <c r="UQ881" s="721"/>
      <c r="UR881" s="721"/>
      <c r="US881" s="721"/>
      <c r="UT881" s="721"/>
      <c r="UU881" s="721"/>
      <c r="UV881" s="721"/>
      <c r="UW881" s="721"/>
      <c r="UX881" s="721"/>
      <c r="UY881" s="721"/>
      <c r="UZ881" s="721"/>
      <c r="VA881" s="721"/>
      <c r="VB881" s="721"/>
      <c r="VC881" s="721"/>
      <c r="VD881" s="721"/>
      <c r="VE881" s="721"/>
      <c r="VF881" s="721"/>
      <c r="VG881" s="721"/>
      <c r="VH881" s="721"/>
      <c r="VI881" s="721"/>
      <c r="VJ881" s="721"/>
      <c r="VK881" s="721"/>
      <c r="VL881" s="721"/>
      <c r="VM881" s="721"/>
      <c r="VN881" s="721"/>
      <c r="VO881" s="721"/>
      <c r="VP881" s="721"/>
      <c r="VQ881" s="721"/>
      <c r="VR881" s="721"/>
      <c r="VS881" s="721"/>
      <c r="VT881" s="721"/>
      <c r="VU881" s="721"/>
      <c r="VV881" s="721"/>
      <c r="VW881" s="721"/>
      <c r="VX881" s="721"/>
      <c r="VY881" s="721"/>
      <c r="VZ881" s="721"/>
      <c r="WA881" s="721"/>
      <c r="WB881" s="721"/>
      <c r="WC881" s="721"/>
      <c r="WD881" s="721"/>
      <c r="WE881" s="721"/>
      <c r="WF881" s="721"/>
      <c r="WG881" s="721"/>
      <c r="WH881" s="721"/>
      <c r="WI881" s="721"/>
      <c r="WJ881" s="721"/>
      <c r="WK881" s="721"/>
      <c r="WL881" s="721"/>
      <c r="WM881" s="721"/>
      <c r="WN881" s="721"/>
      <c r="WO881" s="721"/>
      <c r="WP881" s="721"/>
      <c r="WQ881" s="721"/>
      <c r="WR881" s="721"/>
      <c r="WS881" s="721"/>
      <c r="WT881" s="721"/>
      <c r="WU881" s="721"/>
      <c r="WV881" s="721"/>
      <c r="WW881" s="721"/>
      <c r="WX881" s="721"/>
      <c r="WY881" s="721"/>
      <c r="WZ881" s="721"/>
      <c r="XA881" s="721"/>
      <c r="XB881" s="721"/>
      <c r="XC881" s="721"/>
      <c r="XD881" s="721"/>
      <c r="XE881" s="721"/>
      <c r="XF881" s="721"/>
      <c r="XG881" s="721"/>
      <c r="XH881" s="721"/>
      <c r="XI881" s="721"/>
      <c r="XJ881" s="721"/>
      <c r="XK881" s="721"/>
      <c r="XL881" s="721"/>
      <c r="XM881" s="721"/>
      <c r="XN881" s="721"/>
      <c r="XO881" s="721"/>
      <c r="XP881" s="721"/>
      <c r="XQ881" s="721"/>
      <c r="XR881" s="721"/>
      <c r="XS881" s="721"/>
      <c r="XT881" s="721"/>
      <c r="XU881" s="721"/>
      <c r="XV881" s="721"/>
      <c r="XW881" s="721"/>
      <c r="XX881" s="721"/>
      <c r="XY881" s="721"/>
      <c r="XZ881" s="721"/>
      <c r="YA881" s="721"/>
      <c r="YB881" s="721"/>
      <c r="YC881" s="721"/>
      <c r="YD881" s="721"/>
      <c r="YE881" s="721"/>
      <c r="YF881" s="721"/>
      <c r="YG881" s="721"/>
      <c r="YH881" s="721"/>
      <c r="YI881" s="721"/>
      <c r="YJ881" s="721"/>
      <c r="YK881" s="721"/>
      <c r="YL881" s="721"/>
      <c r="YM881" s="721"/>
      <c r="YN881" s="721"/>
      <c r="YO881" s="721"/>
      <c r="YP881" s="721"/>
      <c r="YQ881" s="721"/>
      <c r="YR881" s="721"/>
      <c r="YS881" s="721"/>
      <c r="YT881" s="721"/>
      <c r="YU881" s="721"/>
      <c r="YV881" s="721"/>
      <c r="YW881" s="721"/>
      <c r="YX881" s="721"/>
      <c r="YY881" s="721"/>
      <c r="YZ881" s="721"/>
      <c r="ZA881" s="721"/>
      <c r="ZB881" s="721"/>
      <c r="ZC881" s="721"/>
      <c r="ZD881" s="721"/>
      <c r="ZE881" s="721"/>
      <c r="ZF881" s="721"/>
      <c r="ZG881" s="721"/>
      <c r="ZH881" s="721"/>
      <c r="ZI881" s="721"/>
      <c r="ZJ881" s="721"/>
      <c r="ZK881" s="721"/>
      <c r="ZL881" s="721"/>
      <c r="ZM881" s="721"/>
      <c r="ZN881" s="721"/>
      <c r="ZO881" s="721"/>
      <c r="ZP881" s="721"/>
      <c r="ZQ881" s="721"/>
      <c r="ZR881" s="721"/>
      <c r="ZS881" s="721"/>
      <c r="ZT881" s="721"/>
      <c r="ZU881" s="721"/>
      <c r="ZV881" s="721"/>
      <c r="ZW881" s="721"/>
      <c r="ZX881" s="721"/>
      <c r="ZY881" s="721"/>
      <c r="ZZ881" s="721"/>
      <c r="AAA881" s="721"/>
      <c r="AAB881" s="721"/>
      <c r="AAC881" s="721"/>
      <c r="AAD881" s="721"/>
      <c r="AAE881" s="721"/>
      <c r="AAF881" s="721"/>
      <c r="AAG881" s="721"/>
      <c r="AAH881" s="721"/>
      <c r="AAI881" s="721"/>
      <c r="AAJ881" s="721"/>
      <c r="AAK881" s="721"/>
      <c r="AAL881" s="721"/>
      <c r="AAM881" s="721"/>
      <c r="AAN881" s="721"/>
      <c r="AAO881" s="721"/>
      <c r="AAP881" s="721"/>
      <c r="AAQ881" s="721"/>
      <c r="AAR881" s="721"/>
      <c r="AAS881" s="721"/>
      <c r="AAT881" s="721"/>
      <c r="AAU881" s="721"/>
      <c r="AAV881" s="721"/>
      <c r="AAW881" s="721"/>
      <c r="AAX881" s="721"/>
      <c r="AAY881" s="721"/>
      <c r="AAZ881" s="721"/>
      <c r="ABA881" s="721"/>
      <c r="ABB881" s="721"/>
      <c r="ABC881" s="721"/>
      <c r="ABD881" s="721"/>
      <c r="ABE881" s="721"/>
      <c r="ABF881" s="721"/>
      <c r="ABG881" s="721"/>
      <c r="ABH881" s="721"/>
      <c r="ABI881" s="721"/>
      <c r="ABJ881" s="721"/>
      <c r="ABK881" s="721"/>
      <c r="ABL881" s="721"/>
      <c r="ABM881" s="721"/>
      <c r="ABN881" s="721"/>
      <c r="ABO881" s="721"/>
      <c r="ABP881" s="721"/>
      <c r="ABQ881" s="721"/>
      <c r="ABR881" s="721"/>
      <c r="ABS881" s="721"/>
      <c r="ABT881" s="721"/>
      <c r="ABU881" s="721"/>
      <c r="ABV881" s="721"/>
      <c r="ABW881" s="721"/>
      <c r="ABX881" s="721"/>
      <c r="ABY881" s="721"/>
      <c r="ABZ881" s="721"/>
      <c r="ACA881" s="721"/>
      <c r="ACB881" s="721"/>
      <c r="ACC881" s="721"/>
      <c r="ACD881" s="721"/>
      <c r="ACE881" s="721"/>
      <c r="ACF881" s="721"/>
      <c r="ACG881" s="721"/>
      <c r="ACH881" s="721"/>
      <c r="ACI881" s="721"/>
      <c r="ACJ881" s="721"/>
      <c r="ACK881" s="721"/>
      <c r="ACL881" s="721"/>
      <c r="ACM881" s="721"/>
      <c r="ACN881" s="721"/>
      <c r="ACO881" s="721"/>
      <c r="ACP881" s="721"/>
      <c r="ACQ881" s="721"/>
      <c r="ACR881" s="721"/>
      <c r="ACS881" s="721"/>
      <c r="ACT881" s="721"/>
      <c r="ACU881" s="721"/>
      <c r="ACV881" s="721"/>
      <c r="ACW881" s="721"/>
      <c r="ACX881" s="721"/>
      <c r="ACY881" s="721"/>
      <c r="ACZ881" s="721"/>
      <c r="ADA881" s="721"/>
      <c r="ADB881" s="721"/>
      <c r="ADC881" s="721"/>
      <c r="ADD881" s="721"/>
      <c r="ADE881" s="721"/>
      <c r="ADF881" s="721"/>
      <c r="ADG881" s="721"/>
      <c r="ADH881" s="721"/>
      <c r="ADI881" s="721"/>
      <c r="ADJ881" s="721"/>
      <c r="ADK881" s="721"/>
      <c r="ADL881" s="721"/>
      <c r="ADM881" s="721"/>
      <c r="ADN881" s="721"/>
      <c r="ADO881" s="721"/>
      <c r="ADP881" s="721"/>
      <c r="ADQ881" s="721"/>
      <c r="ADR881" s="721"/>
      <c r="ADS881" s="721"/>
      <c r="ADT881" s="721"/>
      <c r="ADU881" s="721"/>
      <c r="ADV881" s="721"/>
      <c r="ADW881" s="721"/>
      <c r="ADX881" s="721"/>
      <c r="ADY881" s="721"/>
      <c r="ADZ881" s="721"/>
      <c r="AEA881" s="721"/>
      <c r="AEB881" s="721"/>
      <c r="AEC881" s="721"/>
      <c r="AED881" s="721"/>
      <c r="AEE881" s="721"/>
      <c r="AEF881" s="721"/>
      <c r="AEG881" s="721"/>
      <c r="AEH881" s="721"/>
      <c r="AEI881" s="721"/>
      <c r="AEJ881" s="721"/>
      <c r="AEK881" s="721"/>
      <c r="AEL881" s="721"/>
      <c r="AEM881" s="721"/>
      <c r="AEN881" s="721"/>
      <c r="AEO881" s="721"/>
      <c r="AEP881" s="721"/>
      <c r="AEQ881" s="721"/>
      <c r="AER881" s="721"/>
      <c r="AES881" s="721"/>
      <c r="AET881" s="721"/>
      <c r="AEU881" s="721"/>
      <c r="AEV881" s="721"/>
      <c r="AEW881" s="721"/>
      <c r="AEX881" s="721"/>
      <c r="AEY881" s="721"/>
      <c r="AEZ881" s="721"/>
      <c r="AFA881" s="721"/>
      <c r="AFB881" s="721"/>
      <c r="AFC881" s="721"/>
      <c r="AFD881" s="721"/>
      <c r="AFE881" s="721"/>
      <c r="AFF881" s="721"/>
      <c r="AFG881" s="721"/>
      <c r="AFH881" s="721"/>
      <c r="AFI881" s="721"/>
      <c r="AFJ881" s="721"/>
      <c r="AFK881" s="721"/>
      <c r="AFL881" s="721"/>
      <c r="AFM881" s="721"/>
      <c r="AFN881" s="721"/>
      <c r="AFO881" s="721"/>
      <c r="AFP881" s="721"/>
      <c r="AFQ881" s="721"/>
      <c r="AFR881" s="721"/>
      <c r="AFS881" s="721"/>
      <c r="AFT881" s="721"/>
      <c r="AFU881" s="721"/>
      <c r="AFV881" s="721"/>
      <c r="AFW881" s="721"/>
      <c r="AFX881" s="721"/>
      <c r="AFY881" s="721"/>
      <c r="AFZ881" s="721"/>
      <c r="AGA881" s="721"/>
      <c r="AGB881" s="721"/>
      <c r="AGC881" s="721"/>
      <c r="AGD881" s="721"/>
      <c r="AGE881" s="721"/>
      <c r="AGF881" s="721"/>
      <c r="AGG881" s="721"/>
      <c r="AGH881" s="721"/>
      <c r="AGI881" s="721"/>
      <c r="AGJ881" s="721"/>
      <c r="AGK881" s="721"/>
      <c r="AGL881" s="721"/>
      <c r="AGM881" s="721"/>
      <c r="AGN881" s="721"/>
      <c r="AGO881" s="721"/>
      <c r="AGP881" s="721"/>
      <c r="AGQ881" s="721"/>
      <c r="AGR881" s="721"/>
      <c r="AGS881" s="721"/>
      <c r="AGT881" s="721"/>
      <c r="AGU881" s="721"/>
      <c r="AGV881" s="721"/>
      <c r="AGW881" s="721"/>
      <c r="AGX881" s="721"/>
      <c r="AGY881" s="721"/>
      <c r="AGZ881" s="721"/>
      <c r="AHA881" s="721"/>
      <c r="AHB881" s="721"/>
      <c r="AHC881" s="721"/>
      <c r="AHD881" s="721"/>
      <c r="AHE881" s="721"/>
      <c r="AHF881" s="721"/>
      <c r="AHG881" s="721"/>
      <c r="AHH881" s="721"/>
      <c r="AHI881" s="721"/>
      <c r="AHJ881" s="721"/>
      <c r="AHK881" s="721"/>
      <c r="AHL881" s="721"/>
      <c r="AHM881" s="721"/>
      <c r="AHN881" s="721"/>
      <c r="AHO881" s="721"/>
      <c r="AHP881" s="721"/>
      <c r="AHQ881" s="721"/>
      <c r="AHR881" s="721"/>
      <c r="AHS881" s="721"/>
      <c r="AHT881" s="721"/>
      <c r="AHU881" s="721"/>
      <c r="AHV881" s="721"/>
      <c r="AHW881" s="721"/>
      <c r="AHX881" s="721"/>
      <c r="AHY881" s="721"/>
      <c r="AHZ881" s="721"/>
      <c r="AIA881" s="721"/>
      <c r="AIB881" s="721"/>
      <c r="AIC881" s="721"/>
      <c r="AID881" s="721"/>
      <c r="AIE881" s="721"/>
      <c r="AIF881" s="721"/>
      <c r="AIG881" s="721"/>
      <c r="AIH881" s="721"/>
      <c r="AII881" s="721"/>
      <c r="AIJ881" s="721"/>
      <c r="AIK881" s="721"/>
      <c r="AIL881" s="721"/>
      <c r="AIM881" s="721"/>
      <c r="AIN881" s="721"/>
      <c r="AIO881" s="721"/>
      <c r="AIP881" s="721"/>
      <c r="AIQ881" s="721"/>
      <c r="AIR881" s="721"/>
      <c r="AIS881" s="721"/>
      <c r="AIT881" s="721"/>
      <c r="AIU881" s="721"/>
      <c r="AIV881" s="721"/>
      <c r="AIW881" s="721"/>
      <c r="AIX881" s="721"/>
      <c r="AIY881" s="721"/>
      <c r="AIZ881" s="721"/>
      <c r="AJA881" s="721"/>
      <c r="AJB881" s="721"/>
      <c r="AJC881" s="721"/>
      <c r="AJD881" s="721"/>
      <c r="AJE881" s="721"/>
      <c r="AJF881" s="721"/>
      <c r="AJG881" s="721"/>
      <c r="AJH881" s="721"/>
      <c r="AJI881" s="721"/>
      <c r="AJJ881" s="721"/>
      <c r="AJK881" s="721"/>
      <c r="AJL881" s="721"/>
      <c r="AJM881" s="721"/>
      <c r="AJN881" s="721"/>
      <c r="AJO881" s="721"/>
      <c r="AJP881" s="721"/>
      <c r="AJQ881" s="721"/>
      <c r="AJR881" s="721"/>
      <c r="AJS881" s="721"/>
      <c r="AJT881" s="721"/>
      <c r="AJU881" s="721"/>
      <c r="AJV881" s="721"/>
      <c r="AJW881" s="721"/>
      <c r="AJX881" s="721"/>
      <c r="AJY881" s="721"/>
      <c r="AJZ881" s="721"/>
      <c r="AKA881" s="721"/>
      <c r="AKB881" s="721"/>
      <c r="AKC881" s="721"/>
      <c r="AKD881" s="721"/>
      <c r="AKE881" s="721"/>
      <c r="AKF881" s="721"/>
      <c r="AKG881" s="721"/>
      <c r="AKH881" s="721"/>
      <c r="AKI881" s="721"/>
      <c r="AKJ881" s="721"/>
      <c r="AKK881" s="721"/>
      <c r="AKL881" s="721"/>
      <c r="AKM881" s="721"/>
      <c r="AKN881" s="721"/>
      <c r="AKO881" s="721"/>
      <c r="AKP881" s="721"/>
      <c r="AKQ881" s="721"/>
      <c r="AKR881" s="721"/>
      <c r="AKS881" s="721"/>
      <c r="AKT881" s="721"/>
      <c r="AKU881" s="721"/>
      <c r="AKV881" s="721"/>
      <c r="AKW881" s="721"/>
      <c r="AKX881" s="721"/>
      <c r="AKY881" s="721"/>
      <c r="AKZ881" s="721"/>
      <c r="ALA881" s="721"/>
      <c r="ALB881" s="721"/>
      <c r="ALC881" s="721"/>
      <c r="ALD881" s="721"/>
      <c r="ALE881" s="721"/>
      <c r="ALF881" s="721"/>
      <c r="ALG881" s="721"/>
      <c r="ALH881" s="721"/>
      <c r="ALI881" s="721"/>
      <c r="ALJ881" s="721"/>
      <c r="ALK881" s="721"/>
      <c r="ALL881" s="721"/>
      <c r="ALM881" s="721"/>
      <c r="ALN881" s="721"/>
      <c r="ALO881" s="721"/>
      <c r="ALP881" s="721"/>
      <c r="ALQ881" s="721"/>
      <c r="ALR881" s="721"/>
      <c r="ALS881" s="721"/>
      <c r="ALT881" s="721"/>
      <c r="ALU881" s="721"/>
      <c r="ALV881" s="721"/>
      <c r="ALW881" s="721"/>
      <c r="ALX881" s="721"/>
      <c r="ALY881" s="721"/>
      <c r="ALZ881" s="721"/>
      <c r="AMA881" s="721"/>
      <c r="AMB881" s="721"/>
      <c r="AMC881" s="721"/>
      <c r="AMD881" s="721"/>
      <c r="AME881" s="721"/>
      <c r="AMF881" s="721"/>
      <c r="AMG881" s="721"/>
      <c r="AMH881" s="721"/>
      <c r="AMI881" s="721"/>
      <c r="AMJ881" s="721"/>
      <c r="AMK881" s="721"/>
      <c r="AML881" s="721"/>
      <c r="AMM881" s="721"/>
      <c r="AMN881" s="721"/>
      <c r="AMO881" s="721"/>
      <c r="AMP881" s="721"/>
      <c r="AMQ881" s="721"/>
      <c r="AMR881" s="721"/>
      <c r="AMS881" s="721"/>
      <c r="AMT881" s="721"/>
      <c r="AMU881" s="721"/>
      <c r="AMV881" s="721"/>
      <c r="AMW881" s="721"/>
      <c r="AMX881" s="721"/>
      <c r="AMY881" s="721"/>
      <c r="AMZ881" s="721"/>
      <c r="ANA881" s="721"/>
      <c r="ANB881" s="721"/>
      <c r="ANC881" s="721"/>
      <c r="AND881" s="721"/>
      <c r="ANE881" s="721"/>
      <c r="ANF881" s="721"/>
      <c r="ANG881" s="721"/>
      <c r="ANH881" s="721"/>
      <c r="ANI881" s="721"/>
      <c r="ANJ881" s="721"/>
      <c r="ANK881" s="721"/>
      <c r="ANL881" s="721"/>
      <c r="ANM881" s="721"/>
      <c r="ANN881" s="721"/>
      <c r="ANO881" s="721"/>
      <c r="ANP881" s="721"/>
      <c r="ANQ881" s="721"/>
      <c r="ANR881" s="721"/>
      <c r="ANS881" s="721"/>
      <c r="ANT881" s="721"/>
      <c r="ANU881" s="721"/>
      <c r="ANV881" s="721"/>
      <c r="ANW881" s="721"/>
      <c r="ANX881" s="721"/>
      <c r="ANY881" s="721"/>
      <c r="ANZ881" s="721"/>
      <c r="AOA881" s="721"/>
      <c r="AOB881" s="721"/>
      <c r="AOC881" s="721"/>
      <c r="AOD881" s="721"/>
      <c r="AOE881" s="721"/>
      <c r="AOF881" s="721"/>
      <c r="AOG881" s="721"/>
      <c r="AOH881" s="721"/>
      <c r="AOI881" s="721"/>
      <c r="AOJ881" s="721"/>
      <c r="AOK881" s="721"/>
      <c r="AOL881" s="721"/>
      <c r="AOM881" s="721"/>
      <c r="AON881" s="721"/>
      <c r="AOO881" s="721"/>
      <c r="AOP881" s="721"/>
      <c r="AOQ881" s="721"/>
      <c r="AOR881" s="721"/>
      <c r="AOS881" s="721"/>
      <c r="AOT881" s="721"/>
      <c r="AOU881" s="721"/>
      <c r="AOV881" s="721"/>
      <c r="AOW881" s="721"/>
      <c r="AOX881" s="721"/>
      <c r="AOY881" s="721"/>
      <c r="AOZ881" s="721"/>
      <c r="APA881" s="721"/>
      <c r="APB881" s="721"/>
      <c r="APC881" s="721"/>
      <c r="APD881" s="721"/>
      <c r="APE881" s="721"/>
      <c r="APF881" s="721"/>
      <c r="APG881" s="721"/>
      <c r="APH881" s="721"/>
      <c r="API881" s="721"/>
      <c r="APJ881" s="721"/>
      <c r="APK881" s="721"/>
      <c r="APL881" s="721"/>
      <c r="APM881" s="721"/>
      <c r="APN881" s="721"/>
      <c r="APO881" s="721"/>
      <c r="APP881" s="721"/>
      <c r="APQ881" s="721"/>
      <c r="APR881" s="721"/>
      <c r="APS881" s="721"/>
      <c r="APT881" s="721"/>
      <c r="APU881" s="721"/>
      <c r="APV881" s="721"/>
      <c r="APW881" s="721"/>
      <c r="APX881" s="721"/>
      <c r="APY881" s="721"/>
      <c r="APZ881" s="721"/>
      <c r="AQA881" s="721"/>
      <c r="AQB881" s="721"/>
      <c r="AQC881" s="721"/>
      <c r="AQD881" s="721"/>
      <c r="AQE881" s="721"/>
      <c r="AQF881" s="721"/>
      <c r="AQG881" s="721"/>
      <c r="AQH881" s="721"/>
      <c r="AQI881" s="721"/>
      <c r="AQJ881" s="721"/>
      <c r="AQK881" s="721"/>
      <c r="AQL881" s="721"/>
      <c r="AQM881" s="721"/>
      <c r="AQN881" s="721"/>
      <c r="AQO881" s="721"/>
      <c r="AQP881" s="721"/>
      <c r="AQQ881" s="721"/>
      <c r="AQR881" s="721"/>
      <c r="AQS881" s="721"/>
      <c r="AQT881" s="721"/>
      <c r="AQU881" s="721"/>
      <c r="AQV881" s="721"/>
      <c r="AQW881" s="721"/>
      <c r="AQX881" s="721"/>
      <c r="AQY881" s="721"/>
      <c r="AQZ881" s="721"/>
      <c r="ARA881" s="721"/>
      <c r="ARB881" s="721"/>
      <c r="ARC881" s="721"/>
      <c r="ARD881" s="721"/>
      <c r="ARE881" s="721"/>
      <c r="ARF881" s="721"/>
      <c r="ARG881" s="721"/>
      <c r="ARH881" s="721"/>
      <c r="ARI881" s="721"/>
      <c r="ARJ881" s="721"/>
      <c r="ARK881" s="721"/>
      <c r="ARL881" s="721"/>
      <c r="ARM881" s="721"/>
      <c r="ARN881" s="721"/>
      <c r="ARO881" s="721"/>
      <c r="ARP881" s="721"/>
      <c r="ARQ881" s="721"/>
      <c r="ARR881" s="721"/>
      <c r="ARS881" s="721"/>
      <c r="ART881" s="721"/>
      <c r="ARU881" s="721"/>
      <c r="ARV881" s="721"/>
      <c r="ARW881" s="721"/>
      <c r="ARX881" s="721"/>
      <c r="ARY881" s="721"/>
      <c r="ARZ881" s="721"/>
      <c r="ASA881" s="721"/>
      <c r="ASB881" s="721"/>
      <c r="ASC881" s="721"/>
      <c r="ASD881" s="721"/>
      <c r="ASE881" s="721"/>
      <c r="ASF881" s="721"/>
      <c r="ASG881" s="721"/>
      <c r="ASH881" s="721"/>
      <c r="ASI881" s="721"/>
      <c r="ASJ881" s="721"/>
      <c r="ASK881" s="721"/>
      <c r="ASL881" s="721"/>
      <c r="ASM881" s="721"/>
      <c r="ASN881" s="721"/>
      <c r="ASO881" s="721"/>
      <c r="ASP881" s="721"/>
      <c r="ASQ881" s="721"/>
      <c r="ASR881" s="721"/>
      <c r="ASS881" s="721"/>
      <c r="AST881" s="721"/>
      <c r="ASU881" s="721"/>
      <c r="ASV881" s="721"/>
      <c r="ASW881" s="721"/>
      <c r="ASX881" s="721"/>
      <c r="ASY881" s="721"/>
      <c r="ASZ881" s="721"/>
      <c r="ATA881" s="721"/>
      <c r="ATB881" s="721"/>
      <c r="ATC881" s="721"/>
      <c r="ATD881" s="721"/>
      <c r="ATE881" s="721"/>
      <c r="ATF881" s="721"/>
      <c r="ATG881" s="721"/>
      <c r="ATH881" s="721"/>
      <c r="ATI881" s="721"/>
      <c r="ATJ881" s="721"/>
      <c r="ATK881" s="721"/>
      <c r="ATL881" s="721"/>
      <c r="ATM881" s="721"/>
      <c r="ATN881" s="721"/>
      <c r="ATO881" s="721"/>
      <c r="ATP881" s="721"/>
      <c r="ATQ881" s="721"/>
      <c r="ATR881" s="721"/>
      <c r="ATS881" s="721"/>
      <c r="ATT881" s="721"/>
      <c r="ATU881" s="721"/>
      <c r="ATV881" s="721"/>
      <c r="ATW881" s="721"/>
      <c r="ATX881" s="721"/>
      <c r="ATY881" s="721"/>
      <c r="ATZ881" s="721"/>
      <c r="AUA881" s="721"/>
      <c r="AUB881" s="721"/>
      <c r="AUC881" s="721"/>
      <c r="AUD881" s="721"/>
      <c r="AUE881" s="721"/>
      <c r="AUF881" s="721"/>
      <c r="AUG881" s="721"/>
      <c r="AUH881" s="721"/>
      <c r="AUI881" s="721"/>
      <c r="AUJ881" s="721"/>
      <c r="AUK881" s="721"/>
      <c r="AUL881" s="721"/>
      <c r="AUM881" s="721"/>
      <c r="AUN881" s="721"/>
      <c r="AUO881" s="721"/>
      <c r="AUP881" s="721"/>
      <c r="AUQ881" s="721"/>
      <c r="AUR881" s="721"/>
      <c r="AUS881" s="721"/>
      <c r="AUT881" s="721"/>
      <c r="AUU881" s="721"/>
      <c r="AUV881" s="721"/>
      <c r="AUW881" s="721"/>
      <c r="AUX881" s="721"/>
      <c r="AUY881" s="721"/>
      <c r="AUZ881" s="721"/>
      <c r="AVA881" s="721"/>
      <c r="AVB881" s="721"/>
      <c r="AVC881" s="721"/>
      <c r="AVD881" s="721"/>
      <c r="AVE881" s="721"/>
      <c r="AVF881" s="721"/>
      <c r="AVG881" s="721"/>
      <c r="AVH881" s="721"/>
      <c r="AVI881" s="721"/>
      <c r="AVJ881" s="721"/>
      <c r="AVK881" s="721"/>
    </row>
    <row r="882" spans="1:1259">
      <c r="A882" s="716"/>
      <c r="B882" s="723">
        <v>44645</v>
      </c>
      <c r="C882" s="723"/>
      <c r="D882" s="714" t="s">
        <v>3247</v>
      </c>
      <c r="E882" s="703" t="s">
        <v>3419</v>
      </c>
      <c r="F882" s="703"/>
      <c r="G882" s="703">
        <v>2022</v>
      </c>
      <c r="H882" s="703"/>
      <c r="I882" s="698" t="s">
        <v>1699</v>
      </c>
      <c r="J882" s="704"/>
      <c r="K882" s="705" t="s">
        <v>4938</v>
      </c>
      <c r="L882" s="703" t="s">
        <v>3319</v>
      </c>
      <c r="M882" s="706">
        <v>44635</v>
      </c>
      <c r="N882" s="706">
        <v>44837</v>
      </c>
      <c r="O882" s="706"/>
      <c r="P882" s="704"/>
      <c r="Q882" s="704"/>
      <c r="R882" s="704"/>
      <c r="S882" s="703" t="s">
        <v>3515</v>
      </c>
      <c r="T882" s="703">
        <v>60</v>
      </c>
      <c r="U882" s="703"/>
      <c r="V882" s="703" t="s">
        <v>973</v>
      </c>
      <c r="W882" s="703">
        <v>400</v>
      </c>
      <c r="X882" s="707">
        <v>768</v>
      </c>
      <c r="Y882" s="539">
        <f t="shared" si="39"/>
        <v>307200</v>
      </c>
      <c r="Z882" s="680">
        <v>0.55000000000000004</v>
      </c>
      <c r="AA882" s="681">
        <f t="shared" si="40"/>
        <v>168960</v>
      </c>
      <c r="AB882" s="682"/>
      <c r="AC882" s="683">
        <v>0</v>
      </c>
      <c r="AD882" s="692"/>
      <c r="AE882" s="684"/>
      <c r="AF882" s="695">
        <f t="shared" si="41"/>
        <v>168960</v>
      </c>
      <c r="AG882" s="676" t="s">
        <v>1073</v>
      </c>
      <c r="AH882" s="676"/>
      <c r="AI882" s="685">
        <v>60</v>
      </c>
      <c r="AJ882" s="676" t="s">
        <v>3320</v>
      </c>
      <c r="AK882" s="696" t="s">
        <v>1149</v>
      </c>
      <c r="AL882" s="676">
        <v>77494</v>
      </c>
      <c r="AM882" s="676" t="s">
        <v>52</v>
      </c>
      <c r="AN882" s="676"/>
      <c r="AO882" s="676"/>
      <c r="AP882" s="688"/>
      <c r="AQ882" s="688" t="s">
        <v>37</v>
      </c>
      <c r="AR882" s="688" t="s">
        <v>3746</v>
      </c>
      <c r="AS882" s="715"/>
      <c r="AT882" s="715"/>
      <c r="AU882" s="715"/>
      <c r="AV882" s="680">
        <v>0.46500000000000002</v>
      </c>
      <c r="AW882" s="721"/>
      <c r="AX882" s="721"/>
      <c r="AY882" s="721"/>
      <c r="AZ882" s="721"/>
      <c r="BA882" s="721"/>
      <c r="BB882" s="721"/>
      <c r="BC882" s="721"/>
      <c r="BD882" s="721"/>
      <c r="BE882" s="721"/>
      <c r="BF882" s="721"/>
      <c r="BG882" s="721"/>
      <c r="BH882" s="721"/>
      <c r="BI882" s="721"/>
      <c r="BJ882" s="721"/>
      <c r="BK882" s="721"/>
      <c r="BL882" s="721"/>
      <c r="BM882" s="721"/>
      <c r="BN882" s="721"/>
      <c r="BO882" s="721"/>
      <c r="BP882" s="721"/>
      <c r="BQ882" s="721"/>
      <c r="BR882" s="721"/>
      <c r="BS882" s="721"/>
      <c r="BT882" s="721"/>
      <c r="BU882" s="721"/>
      <c r="BV882" s="721"/>
      <c r="BW882" s="721"/>
      <c r="BX882" s="721"/>
      <c r="BY882" s="721"/>
      <c r="BZ882" s="721"/>
      <c r="CA882" s="721"/>
      <c r="CB882" s="721"/>
      <c r="CC882" s="721"/>
      <c r="CD882" s="721"/>
      <c r="CE882" s="721"/>
      <c r="CF882" s="721"/>
      <c r="CG882" s="721"/>
      <c r="CH882" s="721"/>
      <c r="CI882" s="721"/>
      <c r="CJ882" s="721"/>
      <c r="CK882" s="721"/>
      <c r="CL882" s="721"/>
      <c r="CM882" s="721"/>
      <c r="CN882" s="721"/>
      <c r="CO882" s="721"/>
      <c r="CP882" s="721"/>
      <c r="CQ882" s="721"/>
      <c r="CR882" s="721"/>
      <c r="CS882" s="721"/>
      <c r="CT882" s="721"/>
      <c r="CU882" s="721"/>
      <c r="CV882" s="721"/>
      <c r="CW882" s="721"/>
      <c r="CX882" s="721"/>
      <c r="CY882" s="721"/>
      <c r="CZ882" s="721"/>
      <c r="DA882" s="721"/>
      <c r="DB882" s="721"/>
      <c r="DC882" s="721"/>
      <c r="DD882" s="721"/>
      <c r="DE882" s="721"/>
      <c r="DF882" s="721"/>
      <c r="DG882" s="721"/>
      <c r="DH882" s="721"/>
      <c r="DI882" s="721"/>
      <c r="DJ882" s="721"/>
      <c r="DK882" s="721"/>
      <c r="DL882" s="721"/>
      <c r="DM882" s="721"/>
      <c r="DN882" s="721"/>
      <c r="DO882" s="721"/>
      <c r="DP882" s="721"/>
      <c r="DQ882" s="721"/>
      <c r="DR882" s="721"/>
      <c r="DS882" s="721"/>
      <c r="DT882" s="721"/>
      <c r="DU882" s="721"/>
      <c r="DV882" s="721"/>
      <c r="DW882" s="721"/>
      <c r="DX882" s="721"/>
      <c r="DY882" s="721"/>
      <c r="DZ882" s="721"/>
      <c r="EA882" s="721"/>
      <c r="EB882" s="721"/>
      <c r="EC882" s="721"/>
      <c r="ED882" s="721"/>
      <c r="EE882" s="721"/>
      <c r="EF882" s="721"/>
      <c r="EG882" s="721"/>
      <c r="EH882" s="721"/>
      <c r="EI882" s="721"/>
      <c r="EJ882" s="721"/>
      <c r="EK882" s="721"/>
      <c r="EL882" s="721"/>
      <c r="EM882" s="721"/>
      <c r="EN882" s="721"/>
      <c r="EO882" s="721"/>
      <c r="EP882" s="721"/>
      <c r="EQ882" s="721"/>
      <c r="ER882" s="721"/>
      <c r="ES882" s="721"/>
      <c r="ET882" s="721"/>
      <c r="EU882" s="721"/>
      <c r="EV882" s="721"/>
      <c r="EW882" s="721"/>
      <c r="EX882" s="721"/>
      <c r="EY882" s="721"/>
      <c r="EZ882" s="721"/>
      <c r="FA882" s="721"/>
      <c r="FB882" s="721"/>
      <c r="FC882" s="721"/>
      <c r="FD882" s="721"/>
      <c r="FE882" s="721"/>
      <c r="FF882" s="721"/>
      <c r="FG882" s="721"/>
      <c r="FH882" s="721"/>
      <c r="FI882" s="721"/>
      <c r="FJ882" s="721"/>
      <c r="FK882" s="721"/>
      <c r="FL882" s="721"/>
      <c r="FM882" s="721"/>
      <c r="FN882" s="721"/>
      <c r="FO882" s="721"/>
      <c r="FP882" s="721"/>
      <c r="FQ882" s="721"/>
      <c r="FR882" s="721"/>
      <c r="FS882" s="721"/>
      <c r="FT882" s="721"/>
      <c r="FU882" s="721"/>
      <c r="FV882" s="721"/>
      <c r="FW882" s="721"/>
      <c r="FX882" s="721"/>
      <c r="FY882" s="721"/>
      <c r="FZ882" s="721"/>
      <c r="GA882" s="721"/>
      <c r="GB882" s="721"/>
      <c r="GC882" s="721"/>
      <c r="GD882" s="721"/>
      <c r="GE882" s="721"/>
      <c r="GF882" s="721"/>
      <c r="GG882" s="721"/>
      <c r="GH882" s="721"/>
      <c r="GI882" s="721"/>
      <c r="GJ882" s="721"/>
      <c r="GK882" s="721"/>
      <c r="GL882" s="721"/>
      <c r="GM882" s="721"/>
      <c r="GN882" s="721"/>
      <c r="GO882" s="721"/>
      <c r="GP882" s="721"/>
      <c r="GQ882" s="721"/>
      <c r="GR882" s="721"/>
      <c r="GS882" s="721"/>
      <c r="GT882" s="721"/>
      <c r="GU882" s="721"/>
      <c r="GV882" s="721"/>
      <c r="GW882" s="721"/>
      <c r="GX882" s="721"/>
      <c r="GY882" s="721"/>
      <c r="GZ882" s="721"/>
      <c r="HA882" s="721"/>
      <c r="HB882" s="721"/>
      <c r="HC882" s="721"/>
      <c r="HD882" s="721"/>
      <c r="HE882" s="721"/>
      <c r="HF882" s="721"/>
      <c r="HG882" s="721"/>
      <c r="HH882" s="721"/>
      <c r="HI882" s="721"/>
      <c r="HJ882" s="721"/>
      <c r="HK882" s="721"/>
      <c r="HL882" s="721"/>
      <c r="HM882" s="721"/>
      <c r="HN882" s="721"/>
      <c r="HO882" s="721"/>
      <c r="HP882" s="721"/>
      <c r="HQ882" s="721"/>
      <c r="HR882" s="721"/>
      <c r="HS882" s="721"/>
      <c r="HT882" s="721"/>
      <c r="HU882" s="721"/>
      <c r="HV882" s="721"/>
      <c r="HW882" s="721"/>
      <c r="HX882" s="721"/>
      <c r="HY882" s="721"/>
      <c r="HZ882" s="721"/>
      <c r="IA882" s="721"/>
      <c r="IB882" s="721"/>
      <c r="IC882" s="721"/>
      <c r="ID882" s="721"/>
      <c r="IE882" s="721"/>
      <c r="IF882" s="721"/>
      <c r="IG882" s="721"/>
      <c r="IH882" s="721"/>
      <c r="II882" s="721"/>
      <c r="IJ882" s="721"/>
      <c r="IK882" s="721"/>
      <c r="IL882" s="721"/>
      <c r="IM882" s="721"/>
      <c r="IN882" s="721"/>
      <c r="IO882" s="721"/>
      <c r="IP882" s="721"/>
      <c r="IQ882" s="721"/>
      <c r="IR882" s="721"/>
      <c r="IS882" s="721"/>
      <c r="IT882" s="721"/>
      <c r="IU882" s="721"/>
      <c r="IV882" s="721"/>
      <c r="IW882" s="721"/>
      <c r="IX882" s="721"/>
      <c r="IY882" s="721"/>
      <c r="IZ882" s="721"/>
      <c r="JA882" s="721"/>
      <c r="JB882" s="721"/>
      <c r="JC882" s="721"/>
      <c r="JD882" s="721"/>
      <c r="JE882" s="721"/>
      <c r="JF882" s="721"/>
      <c r="JG882" s="721"/>
      <c r="JH882" s="721"/>
      <c r="JI882" s="721"/>
      <c r="JJ882" s="721"/>
      <c r="JK882" s="721"/>
      <c r="JL882" s="721"/>
      <c r="JM882" s="721"/>
      <c r="JN882" s="721"/>
      <c r="JO882" s="721"/>
      <c r="JP882" s="721"/>
      <c r="JQ882" s="721"/>
      <c r="JR882" s="721"/>
      <c r="JS882" s="721"/>
      <c r="JT882" s="721"/>
      <c r="JU882" s="721"/>
      <c r="JV882" s="721"/>
      <c r="JW882" s="721"/>
      <c r="JX882" s="721"/>
      <c r="JY882" s="721"/>
      <c r="JZ882" s="721"/>
      <c r="KA882" s="721"/>
      <c r="KB882" s="721"/>
      <c r="KC882" s="721"/>
      <c r="KD882" s="721"/>
      <c r="KE882" s="721"/>
      <c r="KF882" s="721"/>
      <c r="KG882" s="721"/>
      <c r="KH882" s="721"/>
      <c r="KI882" s="721"/>
      <c r="KJ882" s="721"/>
      <c r="KK882" s="721"/>
      <c r="KL882" s="721"/>
      <c r="KM882" s="721"/>
      <c r="KN882" s="721"/>
      <c r="KO882" s="721"/>
      <c r="KP882" s="721"/>
      <c r="KQ882" s="721"/>
      <c r="KR882" s="721"/>
      <c r="KS882" s="721"/>
      <c r="KT882" s="721"/>
      <c r="KU882" s="721"/>
      <c r="KV882" s="721"/>
      <c r="KW882" s="721"/>
      <c r="KX882" s="721"/>
      <c r="KY882" s="721"/>
      <c r="KZ882" s="721"/>
      <c r="LA882" s="721"/>
      <c r="LB882" s="721"/>
      <c r="LC882" s="721"/>
      <c r="LD882" s="721"/>
      <c r="LE882" s="721"/>
      <c r="LF882" s="721"/>
      <c r="LG882" s="721"/>
      <c r="LH882" s="721"/>
      <c r="LI882" s="721"/>
      <c r="LJ882" s="721"/>
      <c r="LK882" s="721"/>
      <c r="LL882" s="721"/>
      <c r="LM882" s="721"/>
      <c r="LN882" s="721"/>
      <c r="LO882" s="721"/>
      <c r="LP882" s="721"/>
      <c r="LQ882" s="721"/>
      <c r="LR882" s="721"/>
      <c r="LS882" s="721"/>
      <c r="LT882" s="721"/>
      <c r="LU882" s="721"/>
      <c r="LV882" s="721"/>
      <c r="LW882" s="721"/>
      <c r="LX882" s="721"/>
      <c r="LY882" s="721"/>
      <c r="LZ882" s="721"/>
      <c r="MA882" s="721"/>
      <c r="MB882" s="721"/>
      <c r="MC882" s="721"/>
      <c r="MD882" s="721"/>
      <c r="ME882" s="721"/>
      <c r="MF882" s="721"/>
      <c r="MG882" s="721"/>
      <c r="MH882" s="721"/>
      <c r="MI882" s="721"/>
      <c r="MJ882" s="721"/>
      <c r="MK882" s="721"/>
      <c r="ML882" s="721"/>
      <c r="MM882" s="721"/>
      <c r="MN882" s="721"/>
      <c r="MO882" s="721"/>
      <c r="MP882" s="721"/>
      <c r="MQ882" s="721"/>
      <c r="MR882" s="721"/>
      <c r="MS882" s="721"/>
      <c r="MT882" s="721"/>
      <c r="MU882" s="721"/>
      <c r="MV882" s="721"/>
      <c r="MW882" s="721"/>
      <c r="MX882" s="721"/>
      <c r="MY882" s="721"/>
      <c r="MZ882" s="721"/>
      <c r="NA882" s="721"/>
      <c r="NB882" s="721"/>
      <c r="NC882" s="721"/>
      <c r="ND882" s="721"/>
      <c r="NE882" s="721"/>
      <c r="NF882" s="721"/>
      <c r="NG882" s="721"/>
      <c r="NH882" s="721"/>
      <c r="NI882" s="721"/>
      <c r="NJ882" s="721"/>
      <c r="NK882" s="721"/>
      <c r="NL882" s="721"/>
      <c r="NM882" s="721"/>
      <c r="NN882" s="721"/>
      <c r="NO882" s="721"/>
      <c r="NP882" s="721"/>
      <c r="NQ882" s="721"/>
      <c r="NR882" s="721"/>
      <c r="NS882" s="721"/>
      <c r="NT882" s="721"/>
      <c r="NU882" s="721"/>
      <c r="NV882" s="721"/>
      <c r="NW882" s="721"/>
      <c r="NX882" s="721"/>
      <c r="NY882" s="721"/>
      <c r="NZ882" s="721"/>
      <c r="OA882" s="721"/>
      <c r="OB882" s="721"/>
      <c r="OC882" s="721"/>
      <c r="OD882" s="721"/>
      <c r="OE882" s="721"/>
      <c r="OF882" s="721"/>
      <c r="OG882" s="721"/>
      <c r="OH882" s="721"/>
      <c r="OI882" s="721"/>
      <c r="OJ882" s="721"/>
      <c r="OK882" s="721"/>
      <c r="OL882" s="721"/>
      <c r="OM882" s="721"/>
      <c r="ON882" s="721"/>
      <c r="OO882" s="721"/>
      <c r="OP882" s="721"/>
      <c r="OQ882" s="721"/>
      <c r="OR882" s="721"/>
      <c r="OS882" s="721"/>
      <c r="OT882" s="721"/>
      <c r="OU882" s="721"/>
      <c r="OV882" s="721"/>
      <c r="OW882" s="721"/>
      <c r="OX882" s="721"/>
      <c r="OY882" s="721"/>
      <c r="OZ882" s="721"/>
      <c r="PA882" s="721"/>
      <c r="PB882" s="721"/>
      <c r="PC882" s="721"/>
      <c r="PD882" s="721"/>
      <c r="PE882" s="721"/>
      <c r="PF882" s="721"/>
      <c r="PG882" s="721"/>
      <c r="PH882" s="721"/>
      <c r="PI882" s="721"/>
      <c r="PJ882" s="721"/>
      <c r="PK882" s="721"/>
      <c r="PL882" s="721"/>
      <c r="PM882" s="721"/>
      <c r="PN882" s="721"/>
      <c r="PO882" s="721"/>
      <c r="PP882" s="721"/>
      <c r="PQ882" s="721"/>
      <c r="PR882" s="721"/>
      <c r="PS882" s="721"/>
      <c r="PT882" s="721"/>
      <c r="PU882" s="721"/>
      <c r="PV882" s="721"/>
      <c r="PW882" s="721"/>
      <c r="PX882" s="721"/>
      <c r="PY882" s="721"/>
      <c r="PZ882" s="721"/>
      <c r="QA882" s="721"/>
      <c r="QB882" s="721"/>
      <c r="QC882" s="721"/>
      <c r="QD882" s="721"/>
      <c r="QE882" s="721"/>
      <c r="QF882" s="721"/>
      <c r="QG882" s="721"/>
      <c r="QH882" s="721"/>
      <c r="QI882" s="721"/>
      <c r="QJ882" s="721"/>
      <c r="QK882" s="721"/>
      <c r="QL882" s="721"/>
      <c r="QM882" s="721"/>
      <c r="QN882" s="721"/>
      <c r="QO882" s="721"/>
      <c r="QP882" s="721"/>
      <c r="QQ882" s="721"/>
      <c r="QR882" s="721"/>
      <c r="QS882" s="721"/>
      <c r="QT882" s="721"/>
      <c r="QU882" s="721"/>
      <c r="QV882" s="721"/>
      <c r="QW882" s="721"/>
      <c r="QX882" s="721"/>
      <c r="QY882" s="721"/>
      <c r="QZ882" s="721"/>
      <c r="RA882" s="721"/>
      <c r="RB882" s="721"/>
      <c r="RC882" s="721"/>
      <c r="RD882" s="721"/>
      <c r="RE882" s="721"/>
      <c r="RF882" s="721"/>
      <c r="RG882" s="721"/>
      <c r="RH882" s="721"/>
      <c r="RI882" s="721"/>
      <c r="RJ882" s="721"/>
      <c r="RK882" s="721"/>
      <c r="RL882" s="721"/>
      <c r="RM882" s="721"/>
      <c r="RN882" s="721"/>
      <c r="RO882" s="721"/>
      <c r="RP882" s="721"/>
      <c r="RQ882" s="721"/>
      <c r="RR882" s="721"/>
      <c r="RS882" s="721"/>
      <c r="RT882" s="721"/>
      <c r="RU882" s="721"/>
      <c r="RV882" s="721"/>
      <c r="RW882" s="721"/>
      <c r="RX882" s="721"/>
      <c r="RY882" s="721"/>
      <c r="RZ882" s="721"/>
      <c r="SA882" s="721"/>
      <c r="SB882" s="721"/>
      <c r="SC882" s="721"/>
      <c r="SD882" s="721"/>
      <c r="SE882" s="721"/>
      <c r="SF882" s="721"/>
      <c r="SG882" s="721"/>
      <c r="SH882" s="721"/>
      <c r="SI882" s="721"/>
      <c r="SJ882" s="721"/>
      <c r="SK882" s="721"/>
      <c r="SL882" s="721"/>
      <c r="SM882" s="721"/>
      <c r="SN882" s="721"/>
      <c r="SO882" s="721"/>
      <c r="SP882" s="721"/>
      <c r="SQ882" s="721"/>
      <c r="SR882" s="721"/>
      <c r="SS882" s="721"/>
      <c r="ST882" s="721"/>
      <c r="SU882" s="721"/>
      <c r="SV882" s="721"/>
      <c r="SW882" s="721"/>
      <c r="SX882" s="721"/>
      <c r="SY882" s="721"/>
      <c r="SZ882" s="721"/>
      <c r="TA882" s="721"/>
      <c r="TB882" s="721"/>
      <c r="TC882" s="721"/>
      <c r="TD882" s="721"/>
      <c r="TE882" s="721"/>
      <c r="TF882" s="721"/>
      <c r="TG882" s="721"/>
      <c r="TH882" s="721"/>
      <c r="TI882" s="721"/>
      <c r="TJ882" s="721"/>
      <c r="TK882" s="721"/>
      <c r="TL882" s="721"/>
      <c r="TM882" s="721"/>
      <c r="TN882" s="721"/>
      <c r="TO882" s="721"/>
      <c r="TP882" s="721"/>
      <c r="TQ882" s="721"/>
      <c r="TR882" s="721"/>
      <c r="TS882" s="721"/>
      <c r="TT882" s="721"/>
      <c r="TU882" s="721"/>
      <c r="TV882" s="721"/>
      <c r="TW882" s="721"/>
      <c r="TX882" s="721"/>
      <c r="TY882" s="721"/>
      <c r="TZ882" s="721"/>
      <c r="UA882" s="721"/>
      <c r="UB882" s="721"/>
      <c r="UC882" s="721"/>
      <c r="UD882" s="721"/>
      <c r="UE882" s="721"/>
      <c r="UF882" s="721"/>
      <c r="UG882" s="721"/>
      <c r="UH882" s="721"/>
      <c r="UI882" s="721"/>
      <c r="UJ882" s="721"/>
      <c r="UK882" s="721"/>
      <c r="UL882" s="721"/>
      <c r="UM882" s="721"/>
      <c r="UN882" s="721"/>
      <c r="UO882" s="721"/>
      <c r="UP882" s="721"/>
      <c r="UQ882" s="721"/>
      <c r="UR882" s="721"/>
      <c r="US882" s="721"/>
      <c r="UT882" s="721"/>
      <c r="UU882" s="721"/>
      <c r="UV882" s="721"/>
      <c r="UW882" s="721"/>
      <c r="UX882" s="721"/>
      <c r="UY882" s="721"/>
      <c r="UZ882" s="721"/>
      <c r="VA882" s="721"/>
      <c r="VB882" s="721"/>
      <c r="VC882" s="721"/>
      <c r="VD882" s="721"/>
      <c r="VE882" s="721"/>
      <c r="VF882" s="721"/>
      <c r="VG882" s="721"/>
      <c r="VH882" s="721"/>
      <c r="VI882" s="721"/>
      <c r="VJ882" s="721"/>
      <c r="VK882" s="721"/>
      <c r="VL882" s="721"/>
      <c r="VM882" s="721"/>
      <c r="VN882" s="721"/>
      <c r="VO882" s="721"/>
      <c r="VP882" s="721"/>
      <c r="VQ882" s="721"/>
      <c r="VR882" s="721"/>
      <c r="VS882" s="721"/>
      <c r="VT882" s="721"/>
      <c r="VU882" s="721"/>
      <c r="VV882" s="721"/>
      <c r="VW882" s="721"/>
      <c r="VX882" s="721"/>
      <c r="VY882" s="721"/>
      <c r="VZ882" s="721"/>
      <c r="WA882" s="721"/>
      <c r="WB882" s="721"/>
      <c r="WC882" s="721"/>
      <c r="WD882" s="721"/>
      <c r="WE882" s="721"/>
      <c r="WF882" s="721"/>
      <c r="WG882" s="721"/>
      <c r="WH882" s="721"/>
      <c r="WI882" s="721"/>
      <c r="WJ882" s="721"/>
      <c r="WK882" s="721"/>
      <c r="WL882" s="721"/>
      <c r="WM882" s="721"/>
      <c r="WN882" s="721"/>
      <c r="WO882" s="721"/>
      <c r="WP882" s="721"/>
      <c r="WQ882" s="721"/>
      <c r="WR882" s="721"/>
      <c r="WS882" s="721"/>
      <c r="WT882" s="721"/>
      <c r="WU882" s="721"/>
      <c r="WV882" s="721"/>
      <c r="WW882" s="721"/>
      <c r="WX882" s="721"/>
      <c r="WY882" s="721"/>
      <c r="WZ882" s="721"/>
      <c r="XA882" s="721"/>
      <c r="XB882" s="721"/>
      <c r="XC882" s="721"/>
      <c r="XD882" s="721"/>
      <c r="XE882" s="721"/>
      <c r="XF882" s="721"/>
      <c r="XG882" s="721"/>
      <c r="XH882" s="721"/>
      <c r="XI882" s="721"/>
      <c r="XJ882" s="721"/>
      <c r="XK882" s="721"/>
      <c r="XL882" s="721"/>
      <c r="XM882" s="721"/>
      <c r="XN882" s="721"/>
      <c r="XO882" s="721"/>
      <c r="XP882" s="721"/>
      <c r="XQ882" s="721"/>
      <c r="XR882" s="721"/>
      <c r="XS882" s="721"/>
      <c r="XT882" s="721"/>
      <c r="XU882" s="721"/>
      <c r="XV882" s="721"/>
      <c r="XW882" s="721"/>
      <c r="XX882" s="721"/>
      <c r="XY882" s="721"/>
      <c r="XZ882" s="721"/>
      <c r="YA882" s="721"/>
      <c r="YB882" s="721"/>
      <c r="YC882" s="721"/>
      <c r="YD882" s="721"/>
      <c r="YE882" s="721"/>
      <c r="YF882" s="721"/>
      <c r="YG882" s="721"/>
      <c r="YH882" s="721"/>
      <c r="YI882" s="721"/>
      <c r="YJ882" s="721"/>
      <c r="YK882" s="721"/>
      <c r="YL882" s="721"/>
      <c r="YM882" s="721"/>
      <c r="YN882" s="721"/>
      <c r="YO882" s="721"/>
      <c r="YP882" s="721"/>
      <c r="YQ882" s="721"/>
      <c r="YR882" s="721"/>
      <c r="YS882" s="721"/>
      <c r="YT882" s="721"/>
      <c r="YU882" s="721"/>
      <c r="YV882" s="721"/>
      <c r="YW882" s="721"/>
      <c r="YX882" s="721"/>
      <c r="YY882" s="721"/>
      <c r="YZ882" s="721"/>
      <c r="ZA882" s="721"/>
      <c r="ZB882" s="721"/>
      <c r="ZC882" s="721"/>
      <c r="ZD882" s="721"/>
      <c r="ZE882" s="721"/>
      <c r="ZF882" s="721"/>
      <c r="ZG882" s="721"/>
      <c r="ZH882" s="721"/>
      <c r="ZI882" s="721"/>
      <c r="ZJ882" s="721"/>
      <c r="ZK882" s="721"/>
      <c r="ZL882" s="721"/>
      <c r="ZM882" s="721"/>
      <c r="ZN882" s="721"/>
      <c r="ZO882" s="721"/>
      <c r="ZP882" s="721"/>
      <c r="ZQ882" s="721"/>
      <c r="ZR882" s="721"/>
      <c r="ZS882" s="721"/>
      <c r="ZT882" s="721"/>
      <c r="ZU882" s="721"/>
      <c r="ZV882" s="721"/>
      <c r="ZW882" s="721"/>
      <c r="ZX882" s="721"/>
      <c r="ZY882" s="721"/>
      <c r="ZZ882" s="721"/>
      <c r="AAA882" s="721"/>
      <c r="AAB882" s="721"/>
      <c r="AAC882" s="721"/>
      <c r="AAD882" s="721"/>
      <c r="AAE882" s="721"/>
      <c r="AAF882" s="721"/>
      <c r="AAG882" s="721"/>
      <c r="AAH882" s="721"/>
      <c r="AAI882" s="721"/>
      <c r="AAJ882" s="721"/>
      <c r="AAK882" s="721"/>
      <c r="AAL882" s="721"/>
      <c r="AAM882" s="721"/>
      <c r="AAN882" s="721"/>
      <c r="AAO882" s="721"/>
      <c r="AAP882" s="721"/>
      <c r="AAQ882" s="721"/>
      <c r="AAR882" s="721"/>
      <c r="AAS882" s="721"/>
      <c r="AAT882" s="721"/>
      <c r="AAU882" s="721"/>
      <c r="AAV882" s="721"/>
      <c r="AAW882" s="721"/>
      <c r="AAX882" s="721"/>
      <c r="AAY882" s="721"/>
      <c r="AAZ882" s="721"/>
      <c r="ABA882" s="721"/>
      <c r="ABB882" s="721"/>
      <c r="ABC882" s="721"/>
      <c r="ABD882" s="721"/>
      <c r="ABE882" s="721"/>
      <c r="ABF882" s="721"/>
      <c r="ABG882" s="721"/>
      <c r="ABH882" s="721"/>
      <c r="ABI882" s="721"/>
      <c r="ABJ882" s="721"/>
      <c r="ABK882" s="721"/>
      <c r="ABL882" s="721"/>
      <c r="ABM882" s="721"/>
      <c r="ABN882" s="721"/>
      <c r="ABO882" s="721"/>
      <c r="ABP882" s="721"/>
      <c r="ABQ882" s="721"/>
      <c r="ABR882" s="721"/>
      <c r="ABS882" s="721"/>
      <c r="ABT882" s="721"/>
      <c r="ABU882" s="721"/>
      <c r="ABV882" s="721"/>
      <c r="ABW882" s="721"/>
      <c r="ABX882" s="721"/>
      <c r="ABY882" s="721"/>
      <c r="ABZ882" s="721"/>
      <c r="ACA882" s="721"/>
      <c r="ACB882" s="721"/>
      <c r="ACC882" s="721"/>
      <c r="ACD882" s="721"/>
      <c r="ACE882" s="721"/>
      <c r="ACF882" s="721"/>
      <c r="ACG882" s="721"/>
      <c r="ACH882" s="721"/>
      <c r="ACI882" s="721"/>
      <c r="ACJ882" s="721"/>
      <c r="ACK882" s="721"/>
      <c r="ACL882" s="721"/>
      <c r="ACM882" s="721"/>
      <c r="ACN882" s="721"/>
      <c r="ACO882" s="721"/>
      <c r="ACP882" s="721"/>
      <c r="ACQ882" s="721"/>
      <c r="ACR882" s="721"/>
      <c r="ACS882" s="721"/>
      <c r="ACT882" s="721"/>
      <c r="ACU882" s="721"/>
      <c r="ACV882" s="721"/>
      <c r="ACW882" s="721"/>
      <c r="ACX882" s="721"/>
      <c r="ACY882" s="721"/>
      <c r="ACZ882" s="721"/>
      <c r="ADA882" s="721"/>
      <c r="ADB882" s="721"/>
      <c r="ADC882" s="721"/>
      <c r="ADD882" s="721"/>
      <c r="ADE882" s="721"/>
      <c r="ADF882" s="721"/>
      <c r="ADG882" s="721"/>
      <c r="ADH882" s="721"/>
      <c r="ADI882" s="721"/>
      <c r="ADJ882" s="721"/>
      <c r="ADK882" s="721"/>
      <c r="ADL882" s="721"/>
      <c r="ADM882" s="721"/>
      <c r="ADN882" s="721"/>
      <c r="ADO882" s="721"/>
      <c r="ADP882" s="721"/>
      <c r="ADQ882" s="721"/>
      <c r="ADR882" s="721"/>
      <c r="ADS882" s="721"/>
      <c r="ADT882" s="721"/>
      <c r="ADU882" s="721"/>
      <c r="ADV882" s="721"/>
      <c r="ADW882" s="721"/>
      <c r="ADX882" s="721"/>
      <c r="ADY882" s="721"/>
      <c r="ADZ882" s="721"/>
      <c r="AEA882" s="721"/>
      <c r="AEB882" s="721"/>
      <c r="AEC882" s="721"/>
      <c r="AED882" s="721"/>
      <c r="AEE882" s="721"/>
      <c r="AEF882" s="721"/>
      <c r="AEG882" s="721"/>
      <c r="AEH882" s="721"/>
      <c r="AEI882" s="721"/>
      <c r="AEJ882" s="721"/>
      <c r="AEK882" s="721"/>
      <c r="AEL882" s="721"/>
      <c r="AEM882" s="721"/>
      <c r="AEN882" s="721"/>
      <c r="AEO882" s="721"/>
      <c r="AEP882" s="721"/>
      <c r="AEQ882" s="721"/>
      <c r="AER882" s="721"/>
      <c r="AES882" s="721"/>
      <c r="AET882" s="721"/>
      <c r="AEU882" s="721"/>
      <c r="AEV882" s="721"/>
      <c r="AEW882" s="721"/>
      <c r="AEX882" s="721"/>
      <c r="AEY882" s="721"/>
      <c r="AEZ882" s="721"/>
      <c r="AFA882" s="721"/>
      <c r="AFB882" s="721"/>
      <c r="AFC882" s="721"/>
      <c r="AFD882" s="721"/>
      <c r="AFE882" s="721"/>
      <c r="AFF882" s="721"/>
      <c r="AFG882" s="721"/>
      <c r="AFH882" s="721"/>
      <c r="AFI882" s="721"/>
      <c r="AFJ882" s="721"/>
      <c r="AFK882" s="721"/>
      <c r="AFL882" s="721"/>
      <c r="AFM882" s="721"/>
      <c r="AFN882" s="721"/>
      <c r="AFO882" s="721"/>
      <c r="AFP882" s="721"/>
      <c r="AFQ882" s="721"/>
      <c r="AFR882" s="721"/>
      <c r="AFS882" s="721"/>
      <c r="AFT882" s="721"/>
      <c r="AFU882" s="721"/>
      <c r="AFV882" s="721"/>
      <c r="AFW882" s="721"/>
      <c r="AFX882" s="721"/>
      <c r="AFY882" s="721"/>
      <c r="AFZ882" s="721"/>
      <c r="AGA882" s="721"/>
      <c r="AGB882" s="721"/>
      <c r="AGC882" s="721"/>
      <c r="AGD882" s="721"/>
      <c r="AGE882" s="721"/>
      <c r="AGF882" s="721"/>
      <c r="AGG882" s="721"/>
      <c r="AGH882" s="721"/>
      <c r="AGI882" s="721"/>
      <c r="AGJ882" s="721"/>
      <c r="AGK882" s="721"/>
      <c r="AGL882" s="721"/>
      <c r="AGM882" s="721"/>
      <c r="AGN882" s="721"/>
      <c r="AGO882" s="721"/>
      <c r="AGP882" s="721"/>
      <c r="AGQ882" s="721"/>
      <c r="AGR882" s="721"/>
      <c r="AGS882" s="721"/>
      <c r="AGT882" s="721"/>
      <c r="AGU882" s="721"/>
      <c r="AGV882" s="721"/>
      <c r="AGW882" s="721"/>
      <c r="AGX882" s="721"/>
      <c r="AGY882" s="721"/>
      <c r="AGZ882" s="721"/>
      <c r="AHA882" s="721"/>
      <c r="AHB882" s="721"/>
      <c r="AHC882" s="721"/>
      <c r="AHD882" s="721"/>
      <c r="AHE882" s="721"/>
      <c r="AHF882" s="721"/>
      <c r="AHG882" s="721"/>
      <c r="AHH882" s="721"/>
      <c r="AHI882" s="721"/>
      <c r="AHJ882" s="721"/>
      <c r="AHK882" s="721"/>
      <c r="AHL882" s="721"/>
      <c r="AHM882" s="721"/>
      <c r="AHN882" s="721"/>
      <c r="AHO882" s="721"/>
      <c r="AHP882" s="721"/>
      <c r="AHQ882" s="721"/>
      <c r="AHR882" s="721"/>
      <c r="AHS882" s="721"/>
      <c r="AHT882" s="721"/>
      <c r="AHU882" s="721"/>
      <c r="AHV882" s="721"/>
      <c r="AHW882" s="721"/>
      <c r="AHX882" s="721"/>
      <c r="AHY882" s="721"/>
      <c r="AHZ882" s="721"/>
      <c r="AIA882" s="721"/>
      <c r="AIB882" s="721"/>
      <c r="AIC882" s="721"/>
      <c r="AID882" s="721"/>
      <c r="AIE882" s="721"/>
      <c r="AIF882" s="721"/>
      <c r="AIG882" s="721"/>
      <c r="AIH882" s="721"/>
      <c r="AII882" s="721"/>
      <c r="AIJ882" s="721"/>
      <c r="AIK882" s="721"/>
      <c r="AIL882" s="721"/>
      <c r="AIM882" s="721"/>
      <c r="AIN882" s="721"/>
      <c r="AIO882" s="721"/>
      <c r="AIP882" s="721"/>
      <c r="AIQ882" s="721"/>
      <c r="AIR882" s="721"/>
      <c r="AIS882" s="721"/>
      <c r="AIT882" s="721"/>
      <c r="AIU882" s="721"/>
      <c r="AIV882" s="721"/>
      <c r="AIW882" s="721"/>
      <c r="AIX882" s="721"/>
      <c r="AIY882" s="721"/>
      <c r="AIZ882" s="721"/>
      <c r="AJA882" s="721"/>
      <c r="AJB882" s="721"/>
      <c r="AJC882" s="721"/>
      <c r="AJD882" s="721"/>
      <c r="AJE882" s="721"/>
      <c r="AJF882" s="721"/>
      <c r="AJG882" s="721"/>
      <c r="AJH882" s="721"/>
      <c r="AJI882" s="721"/>
      <c r="AJJ882" s="721"/>
      <c r="AJK882" s="721"/>
      <c r="AJL882" s="721"/>
      <c r="AJM882" s="721"/>
      <c r="AJN882" s="721"/>
      <c r="AJO882" s="721"/>
      <c r="AJP882" s="721"/>
      <c r="AJQ882" s="721"/>
      <c r="AJR882" s="721"/>
      <c r="AJS882" s="721"/>
      <c r="AJT882" s="721"/>
      <c r="AJU882" s="721"/>
      <c r="AJV882" s="721"/>
      <c r="AJW882" s="721"/>
      <c r="AJX882" s="721"/>
      <c r="AJY882" s="721"/>
      <c r="AJZ882" s="721"/>
      <c r="AKA882" s="721"/>
      <c r="AKB882" s="721"/>
      <c r="AKC882" s="721"/>
      <c r="AKD882" s="721"/>
      <c r="AKE882" s="721"/>
      <c r="AKF882" s="721"/>
      <c r="AKG882" s="721"/>
      <c r="AKH882" s="721"/>
      <c r="AKI882" s="721"/>
      <c r="AKJ882" s="721"/>
      <c r="AKK882" s="721"/>
      <c r="AKL882" s="721"/>
      <c r="AKM882" s="721"/>
      <c r="AKN882" s="721"/>
      <c r="AKO882" s="721"/>
      <c r="AKP882" s="721"/>
      <c r="AKQ882" s="721"/>
      <c r="AKR882" s="721"/>
      <c r="AKS882" s="721"/>
      <c r="AKT882" s="721"/>
      <c r="AKU882" s="721"/>
      <c r="AKV882" s="721"/>
      <c r="AKW882" s="721"/>
      <c r="AKX882" s="721"/>
      <c r="AKY882" s="721"/>
      <c r="AKZ882" s="721"/>
      <c r="ALA882" s="721"/>
      <c r="ALB882" s="721"/>
      <c r="ALC882" s="721"/>
      <c r="ALD882" s="721"/>
      <c r="ALE882" s="721"/>
      <c r="ALF882" s="721"/>
      <c r="ALG882" s="721"/>
      <c r="ALH882" s="721"/>
      <c r="ALI882" s="721"/>
      <c r="ALJ882" s="721"/>
      <c r="ALK882" s="721"/>
      <c r="ALL882" s="721"/>
      <c r="ALM882" s="721"/>
      <c r="ALN882" s="721"/>
      <c r="ALO882" s="721"/>
      <c r="ALP882" s="721"/>
      <c r="ALQ882" s="721"/>
      <c r="ALR882" s="721"/>
      <c r="ALS882" s="721"/>
      <c r="ALT882" s="721"/>
      <c r="ALU882" s="721"/>
      <c r="ALV882" s="721"/>
      <c r="ALW882" s="721"/>
      <c r="ALX882" s="721"/>
      <c r="ALY882" s="721"/>
      <c r="ALZ882" s="721"/>
      <c r="AMA882" s="721"/>
      <c r="AMB882" s="721"/>
      <c r="AMC882" s="721"/>
      <c r="AMD882" s="721"/>
      <c r="AME882" s="721"/>
      <c r="AMF882" s="721"/>
      <c r="AMG882" s="721"/>
      <c r="AMH882" s="721"/>
      <c r="AMI882" s="721"/>
      <c r="AMJ882" s="721"/>
      <c r="AMK882" s="721"/>
      <c r="AML882" s="721"/>
      <c r="AMM882" s="721"/>
      <c r="AMN882" s="721"/>
      <c r="AMO882" s="721"/>
      <c r="AMP882" s="721"/>
      <c r="AMQ882" s="721"/>
      <c r="AMR882" s="721"/>
      <c r="AMS882" s="721"/>
      <c r="AMT882" s="721"/>
      <c r="AMU882" s="721"/>
      <c r="AMV882" s="721"/>
      <c r="AMW882" s="721"/>
      <c r="AMX882" s="721"/>
      <c r="AMY882" s="721"/>
      <c r="AMZ882" s="721"/>
      <c r="ANA882" s="721"/>
      <c r="ANB882" s="721"/>
      <c r="ANC882" s="721"/>
      <c r="AND882" s="721"/>
      <c r="ANE882" s="721"/>
      <c r="ANF882" s="721"/>
      <c r="ANG882" s="721"/>
      <c r="ANH882" s="721"/>
      <c r="ANI882" s="721"/>
      <c r="ANJ882" s="721"/>
      <c r="ANK882" s="721"/>
      <c r="ANL882" s="721"/>
      <c r="ANM882" s="721"/>
      <c r="ANN882" s="721"/>
      <c r="ANO882" s="721"/>
      <c r="ANP882" s="721"/>
      <c r="ANQ882" s="721"/>
      <c r="ANR882" s="721"/>
      <c r="ANS882" s="721"/>
      <c r="ANT882" s="721"/>
      <c r="ANU882" s="721"/>
      <c r="ANV882" s="721"/>
      <c r="ANW882" s="721"/>
      <c r="ANX882" s="721"/>
      <c r="ANY882" s="721"/>
      <c r="ANZ882" s="721"/>
      <c r="AOA882" s="721"/>
      <c r="AOB882" s="721"/>
      <c r="AOC882" s="721"/>
      <c r="AOD882" s="721"/>
      <c r="AOE882" s="721"/>
      <c r="AOF882" s="721"/>
      <c r="AOG882" s="721"/>
      <c r="AOH882" s="721"/>
      <c r="AOI882" s="721"/>
      <c r="AOJ882" s="721"/>
      <c r="AOK882" s="721"/>
      <c r="AOL882" s="721"/>
      <c r="AOM882" s="721"/>
      <c r="AON882" s="721"/>
      <c r="AOO882" s="721"/>
      <c r="AOP882" s="721"/>
      <c r="AOQ882" s="721"/>
      <c r="AOR882" s="721"/>
      <c r="AOS882" s="721"/>
      <c r="AOT882" s="721"/>
      <c r="AOU882" s="721"/>
      <c r="AOV882" s="721"/>
      <c r="AOW882" s="721"/>
      <c r="AOX882" s="721"/>
      <c r="AOY882" s="721"/>
      <c r="AOZ882" s="721"/>
      <c r="APA882" s="721"/>
      <c r="APB882" s="721"/>
      <c r="APC882" s="721"/>
      <c r="APD882" s="721"/>
      <c r="APE882" s="721"/>
      <c r="APF882" s="721"/>
      <c r="APG882" s="721"/>
      <c r="APH882" s="721"/>
      <c r="API882" s="721"/>
      <c r="APJ882" s="721"/>
      <c r="APK882" s="721"/>
      <c r="APL882" s="721"/>
      <c r="APM882" s="721"/>
      <c r="APN882" s="721"/>
      <c r="APO882" s="721"/>
      <c r="APP882" s="721"/>
      <c r="APQ882" s="721"/>
      <c r="APR882" s="721"/>
      <c r="APS882" s="721"/>
      <c r="APT882" s="721"/>
      <c r="APU882" s="721"/>
      <c r="APV882" s="721"/>
      <c r="APW882" s="721"/>
      <c r="APX882" s="721"/>
      <c r="APY882" s="721"/>
      <c r="APZ882" s="721"/>
      <c r="AQA882" s="721"/>
      <c r="AQB882" s="721"/>
      <c r="AQC882" s="721"/>
      <c r="AQD882" s="721"/>
      <c r="AQE882" s="721"/>
      <c r="AQF882" s="721"/>
      <c r="AQG882" s="721"/>
      <c r="AQH882" s="721"/>
      <c r="AQI882" s="721"/>
      <c r="AQJ882" s="721"/>
      <c r="AQK882" s="721"/>
      <c r="AQL882" s="721"/>
      <c r="AQM882" s="721"/>
      <c r="AQN882" s="721"/>
      <c r="AQO882" s="721"/>
      <c r="AQP882" s="721"/>
      <c r="AQQ882" s="721"/>
      <c r="AQR882" s="721"/>
      <c r="AQS882" s="721"/>
      <c r="AQT882" s="721"/>
      <c r="AQU882" s="721"/>
      <c r="AQV882" s="721"/>
      <c r="AQW882" s="721"/>
      <c r="AQX882" s="721"/>
      <c r="AQY882" s="721"/>
      <c r="AQZ882" s="721"/>
      <c r="ARA882" s="721"/>
      <c r="ARB882" s="721"/>
      <c r="ARC882" s="721"/>
      <c r="ARD882" s="721"/>
      <c r="ARE882" s="721"/>
      <c r="ARF882" s="721"/>
      <c r="ARG882" s="721"/>
      <c r="ARH882" s="721"/>
      <c r="ARI882" s="721"/>
      <c r="ARJ882" s="721"/>
      <c r="ARK882" s="721"/>
      <c r="ARL882" s="721"/>
      <c r="ARM882" s="721"/>
      <c r="ARN882" s="721"/>
      <c r="ARO882" s="721"/>
      <c r="ARP882" s="721"/>
      <c r="ARQ882" s="721"/>
      <c r="ARR882" s="721"/>
      <c r="ARS882" s="721"/>
      <c r="ART882" s="721"/>
      <c r="ARU882" s="721"/>
      <c r="ARV882" s="721"/>
      <c r="ARW882" s="721"/>
      <c r="ARX882" s="721"/>
      <c r="ARY882" s="721"/>
      <c r="ARZ882" s="721"/>
      <c r="ASA882" s="721"/>
      <c r="ASB882" s="721"/>
      <c r="ASC882" s="721"/>
      <c r="ASD882" s="721"/>
      <c r="ASE882" s="721"/>
      <c r="ASF882" s="721"/>
      <c r="ASG882" s="721"/>
      <c r="ASH882" s="721"/>
      <c r="ASI882" s="721"/>
      <c r="ASJ882" s="721"/>
      <c r="ASK882" s="721"/>
      <c r="ASL882" s="721"/>
      <c r="ASM882" s="721"/>
      <c r="ASN882" s="721"/>
      <c r="ASO882" s="721"/>
      <c r="ASP882" s="721"/>
      <c r="ASQ882" s="721"/>
      <c r="ASR882" s="721"/>
      <c r="ASS882" s="721"/>
      <c r="AST882" s="721"/>
      <c r="ASU882" s="721"/>
      <c r="ASV882" s="721"/>
      <c r="ASW882" s="721"/>
      <c r="ASX882" s="721"/>
      <c r="ASY882" s="721"/>
      <c r="ASZ882" s="721"/>
      <c r="ATA882" s="721"/>
      <c r="ATB882" s="721"/>
      <c r="ATC882" s="721"/>
      <c r="ATD882" s="721"/>
      <c r="ATE882" s="721"/>
      <c r="ATF882" s="721"/>
      <c r="ATG882" s="721"/>
      <c r="ATH882" s="721"/>
      <c r="ATI882" s="721"/>
      <c r="ATJ882" s="721"/>
      <c r="ATK882" s="721"/>
      <c r="ATL882" s="721"/>
      <c r="ATM882" s="721"/>
      <c r="ATN882" s="721"/>
      <c r="ATO882" s="721"/>
      <c r="ATP882" s="721"/>
      <c r="ATQ882" s="721"/>
      <c r="ATR882" s="721"/>
      <c r="ATS882" s="721"/>
      <c r="ATT882" s="721"/>
      <c r="ATU882" s="721"/>
      <c r="ATV882" s="721"/>
      <c r="ATW882" s="721"/>
      <c r="ATX882" s="721"/>
      <c r="ATY882" s="721"/>
      <c r="ATZ882" s="721"/>
      <c r="AUA882" s="721"/>
      <c r="AUB882" s="721"/>
      <c r="AUC882" s="721"/>
      <c r="AUD882" s="721"/>
      <c r="AUE882" s="721"/>
      <c r="AUF882" s="721"/>
      <c r="AUG882" s="721"/>
      <c r="AUH882" s="721"/>
      <c r="AUI882" s="721"/>
      <c r="AUJ882" s="721"/>
      <c r="AUK882" s="721"/>
      <c r="AUL882" s="721"/>
      <c r="AUM882" s="721"/>
      <c r="AUN882" s="721"/>
      <c r="AUO882" s="721"/>
      <c r="AUP882" s="721"/>
      <c r="AUQ882" s="721"/>
      <c r="AUR882" s="721"/>
      <c r="AUS882" s="721"/>
      <c r="AUT882" s="721"/>
      <c r="AUU882" s="721"/>
      <c r="AUV882" s="721"/>
      <c r="AUW882" s="721"/>
      <c r="AUX882" s="721"/>
      <c r="AUY882" s="721"/>
      <c r="AUZ882" s="721"/>
      <c r="AVA882" s="721"/>
      <c r="AVB882" s="721"/>
      <c r="AVC882" s="721"/>
      <c r="AVD882" s="721"/>
      <c r="AVE882" s="721"/>
      <c r="AVF882" s="721"/>
      <c r="AVG882" s="721"/>
      <c r="AVH882" s="721"/>
      <c r="AVI882" s="721"/>
      <c r="AVJ882" s="721"/>
      <c r="AVK882" s="721"/>
    </row>
    <row r="883" spans="1:1259">
      <c r="A883" s="716"/>
      <c r="B883" s="723">
        <v>44645</v>
      </c>
      <c r="C883" s="723"/>
      <c r="D883" s="714" t="s">
        <v>3247</v>
      </c>
      <c r="E883" s="703" t="s">
        <v>3419</v>
      </c>
      <c r="F883" s="703"/>
      <c r="G883" s="703">
        <v>2022</v>
      </c>
      <c r="H883" s="703"/>
      <c r="I883" s="698" t="s">
        <v>1699</v>
      </c>
      <c r="J883" s="704"/>
      <c r="K883" s="705" t="s">
        <v>4939</v>
      </c>
      <c r="L883" s="703" t="s">
        <v>3319</v>
      </c>
      <c r="M883" s="706">
        <v>44635</v>
      </c>
      <c r="N883" s="706">
        <v>44837</v>
      </c>
      <c r="O883" s="706"/>
      <c r="P883" s="704"/>
      <c r="Q883" s="704"/>
      <c r="R883" s="704"/>
      <c r="S883" s="703" t="s">
        <v>3515</v>
      </c>
      <c r="T883" s="703">
        <v>60</v>
      </c>
      <c r="U883" s="703"/>
      <c r="V883" s="703" t="s">
        <v>973</v>
      </c>
      <c r="W883" s="703">
        <v>400</v>
      </c>
      <c r="X883" s="707">
        <v>768</v>
      </c>
      <c r="Y883" s="539">
        <f t="shared" si="39"/>
        <v>307200</v>
      </c>
      <c r="Z883" s="680">
        <v>0.55000000000000004</v>
      </c>
      <c r="AA883" s="681">
        <f t="shared" si="40"/>
        <v>168960</v>
      </c>
      <c r="AB883" s="682"/>
      <c r="AC883" s="683">
        <v>0</v>
      </c>
      <c r="AD883" s="692"/>
      <c r="AE883" s="684"/>
      <c r="AF883" s="695">
        <f t="shared" si="41"/>
        <v>168960</v>
      </c>
      <c r="AG883" s="676" t="s">
        <v>1073</v>
      </c>
      <c r="AH883" s="676"/>
      <c r="AI883" s="685">
        <v>60</v>
      </c>
      <c r="AJ883" s="676" t="s">
        <v>3320</v>
      </c>
      <c r="AK883" s="696" t="s">
        <v>1149</v>
      </c>
      <c r="AL883" s="676">
        <v>77494</v>
      </c>
      <c r="AM883" s="676" t="s">
        <v>52</v>
      </c>
      <c r="AN883" s="676"/>
      <c r="AO883" s="676"/>
      <c r="AP883" s="688"/>
      <c r="AQ883" s="688" t="s">
        <v>37</v>
      </c>
      <c r="AR883" s="688" t="s">
        <v>3746</v>
      </c>
      <c r="AS883" s="715"/>
      <c r="AT883" s="715"/>
      <c r="AU883" s="715"/>
      <c r="AV883" s="680">
        <v>0.46500000000000002</v>
      </c>
      <c r="AW883" s="721"/>
      <c r="AX883" s="721"/>
      <c r="AY883" s="721"/>
      <c r="AZ883" s="721"/>
      <c r="BA883" s="721"/>
      <c r="BB883" s="721"/>
      <c r="BC883" s="721"/>
      <c r="BD883" s="721"/>
      <c r="BE883" s="721"/>
      <c r="BF883" s="721"/>
      <c r="BG883" s="721"/>
      <c r="BH883" s="721"/>
      <c r="BI883" s="721"/>
      <c r="BJ883" s="721"/>
      <c r="BK883" s="721"/>
      <c r="BL883" s="721"/>
      <c r="BM883" s="721"/>
      <c r="BN883" s="721"/>
      <c r="BO883" s="721"/>
      <c r="BP883" s="721"/>
      <c r="BQ883" s="721"/>
      <c r="BR883" s="721"/>
      <c r="BS883" s="721"/>
      <c r="BT883" s="721"/>
      <c r="BU883" s="721"/>
      <c r="BV883" s="721"/>
      <c r="BW883" s="721"/>
      <c r="BX883" s="721"/>
      <c r="BY883" s="721"/>
      <c r="BZ883" s="721"/>
      <c r="CA883" s="721"/>
      <c r="CB883" s="721"/>
      <c r="CC883" s="721"/>
      <c r="CD883" s="721"/>
      <c r="CE883" s="721"/>
      <c r="CF883" s="721"/>
      <c r="CG883" s="721"/>
      <c r="CH883" s="721"/>
      <c r="CI883" s="721"/>
      <c r="CJ883" s="721"/>
      <c r="CK883" s="721"/>
      <c r="CL883" s="721"/>
      <c r="CM883" s="721"/>
      <c r="CN883" s="721"/>
      <c r="CO883" s="721"/>
      <c r="CP883" s="721"/>
      <c r="CQ883" s="721"/>
      <c r="CR883" s="721"/>
      <c r="CS883" s="721"/>
      <c r="CT883" s="721"/>
      <c r="CU883" s="721"/>
      <c r="CV883" s="721"/>
      <c r="CW883" s="721"/>
      <c r="CX883" s="721"/>
      <c r="CY883" s="721"/>
      <c r="CZ883" s="721"/>
      <c r="DA883" s="721"/>
      <c r="DB883" s="721"/>
      <c r="DC883" s="721"/>
      <c r="DD883" s="721"/>
      <c r="DE883" s="721"/>
      <c r="DF883" s="721"/>
      <c r="DG883" s="721"/>
      <c r="DH883" s="721"/>
      <c r="DI883" s="721"/>
      <c r="DJ883" s="721"/>
      <c r="DK883" s="721"/>
      <c r="DL883" s="721"/>
      <c r="DM883" s="721"/>
      <c r="DN883" s="721"/>
      <c r="DO883" s="721"/>
      <c r="DP883" s="721"/>
      <c r="DQ883" s="721"/>
      <c r="DR883" s="721"/>
      <c r="DS883" s="721"/>
      <c r="DT883" s="721"/>
      <c r="DU883" s="721"/>
      <c r="DV883" s="721"/>
      <c r="DW883" s="721"/>
      <c r="DX883" s="721"/>
      <c r="DY883" s="721"/>
      <c r="DZ883" s="721"/>
      <c r="EA883" s="721"/>
      <c r="EB883" s="721"/>
      <c r="EC883" s="721"/>
      <c r="ED883" s="721"/>
      <c r="EE883" s="721"/>
      <c r="EF883" s="721"/>
      <c r="EG883" s="721"/>
      <c r="EH883" s="721"/>
      <c r="EI883" s="721"/>
      <c r="EJ883" s="721"/>
      <c r="EK883" s="721"/>
      <c r="EL883" s="721"/>
      <c r="EM883" s="721"/>
      <c r="EN883" s="721"/>
      <c r="EO883" s="721"/>
      <c r="EP883" s="721"/>
      <c r="EQ883" s="721"/>
      <c r="ER883" s="721"/>
      <c r="ES883" s="721"/>
      <c r="ET883" s="721"/>
      <c r="EU883" s="721"/>
      <c r="EV883" s="721"/>
      <c r="EW883" s="721"/>
      <c r="EX883" s="721"/>
      <c r="EY883" s="721"/>
      <c r="EZ883" s="721"/>
      <c r="FA883" s="721"/>
      <c r="FB883" s="721"/>
      <c r="FC883" s="721"/>
      <c r="FD883" s="721"/>
      <c r="FE883" s="721"/>
      <c r="FF883" s="721"/>
      <c r="FG883" s="721"/>
      <c r="FH883" s="721"/>
      <c r="FI883" s="721"/>
      <c r="FJ883" s="721"/>
      <c r="FK883" s="721"/>
      <c r="FL883" s="721"/>
      <c r="FM883" s="721"/>
      <c r="FN883" s="721"/>
      <c r="FO883" s="721"/>
      <c r="FP883" s="721"/>
      <c r="FQ883" s="721"/>
      <c r="FR883" s="721"/>
      <c r="FS883" s="721"/>
      <c r="FT883" s="721"/>
      <c r="FU883" s="721"/>
      <c r="FV883" s="721"/>
      <c r="FW883" s="721"/>
      <c r="FX883" s="721"/>
      <c r="FY883" s="721"/>
      <c r="FZ883" s="721"/>
      <c r="GA883" s="721"/>
      <c r="GB883" s="721"/>
      <c r="GC883" s="721"/>
      <c r="GD883" s="721"/>
      <c r="GE883" s="721"/>
      <c r="GF883" s="721"/>
      <c r="GG883" s="721"/>
      <c r="GH883" s="721"/>
      <c r="GI883" s="721"/>
      <c r="GJ883" s="721"/>
      <c r="GK883" s="721"/>
      <c r="GL883" s="721"/>
      <c r="GM883" s="721"/>
      <c r="GN883" s="721"/>
      <c r="GO883" s="721"/>
      <c r="GP883" s="721"/>
      <c r="GQ883" s="721"/>
      <c r="GR883" s="721"/>
      <c r="GS883" s="721"/>
      <c r="GT883" s="721"/>
      <c r="GU883" s="721"/>
      <c r="GV883" s="721"/>
      <c r="GW883" s="721"/>
      <c r="GX883" s="721"/>
      <c r="GY883" s="721"/>
      <c r="GZ883" s="721"/>
      <c r="HA883" s="721"/>
      <c r="HB883" s="721"/>
      <c r="HC883" s="721"/>
      <c r="HD883" s="721"/>
      <c r="HE883" s="721"/>
      <c r="HF883" s="721"/>
      <c r="HG883" s="721"/>
      <c r="HH883" s="721"/>
      <c r="HI883" s="721"/>
      <c r="HJ883" s="721"/>
      <c r="HK883" s="721"/>
      <c r="HL883" s="721"/>
      <c r="HM883" s="721"/>
      <c r="HN883" s="721"/>
      <c r="HO883" s="721"/>
      <c r="HP883" s="721"/>
      <c r="HQ883" s="721"/>
      <c r="HR883" s="721"/>
      <c r="HS883" s="721"/>
      <c r="HT883" s="721"/>
      <c r="HU883" s="721"/>
      <c r="HV883" s="721"/>
      <c r="HW883" s="721"/>
      <c r="HX883" s="721"/>
      <c r="HY883" s="721"/>
      <c r="HZ883" s="721"/>
      <c r="IA883" s="721"/>
      <c r="IB883" s="721"/>
      <c r="IC883" s="721"/>
      <c r="ID883" s="721"/>
      <c r="IE883" s="721"/>
      <c r="IF883" s="721"/>
      <c r="IG883" s="721"/>
      <c r="IH883" s="721"/>
      <c r="II883" s="721"/>
      <c r="IJ883" s="721"/>
      <c r="IK883" s="721"/>
      <c r="IL883" s="721"/>
      <c r="IM883" s="721"/>
      <c r="IN883" s="721"/>
      <c r="IO883" s="721"/>
      <c r="IP883" s="721"/>
      <c r="IQ883" s="721"/>
      <c r="IR883" s="721"/>
      <c r="IS883" s="721"/>
      <c r="IT883" s="721"/>
      <c r="IU883" s="721"/>
      <c r="IV883" s="721"/>
      <c r="IW883" s="721"/>
      <c r="IX883" s="721"/>
      <c r="IY883" s="721"/>
      <c r="IZ883" s="721"/>
      <c r="JA883" s="721"/>
      <c r="JB883" s="721"/>
      <c r="JC883" s="721"/>
      <c r="JD883" s="721"/>
      <c r="JE883" s="721"/>
      <c r="JF883" s="721"/>
      <c r="JG883" s="721"/>
      <c r="JH883" s="721"/>
      <c r="JI883" s="721"/>
      <c r="JJ883" s="721"/>
      <c r="JK883" s="721"/>
      <c r="JL883" s="721"/>
      <c r="JM883" s="721"/>
      <c r="JN883" s="721"/>
      <c r="JO883" s="721"/>
      <c r="JP883" s="721"/>
      <c r="JQ883" s="721"/>
      <c r="JR883" s="721"/>
      <c r="JS883" s="721"/>
      <c r="JT883" s="721"/>
      <c r="JU883" s="721"/>
      <c r="JV883" s="721"/>
      <c r="JW883" s="721"/>
      <c r="JX883" s="721"/>
      <c r="JY883" s="721"/>
      <c r="JZ883" s="721"/>
      <c r="KA883" s="721"/>
      <c r="KB883" s="721"/>
      <c r="KC883" s="721"/>
      <c r="KD883" s="721"/>
      <c r="KE883" s="721"/>
      <c r="KF883" s="721"/>
      <c r="KG883" s="721"/>
      <c r="KH883" s="721"/>
      <c r="KI883" s="721"/>
      <c r="KJ883" s="721"/>
      <c r="KK883" s="721"/>
      <c r="KL883" s="721"/>
      <c r="KM883" s="721"/>
      <c r="KN883" s="721"/>
      <c r="KO883" s="721"/>
      <c r="KP883" s="721"/>
      <c r="KQ883" s="721"/>
      <c r="KR883" s="721"/>
      <c r="KS883" s="721"/>
      <c r="KT883" s="721"/>
      <c r="KU883" s="721"/>
      <c r="KV883" s="721"/>
      <c r="KW883" s="721"/>
      <c r="KX883" s="721"/>
      <c r="KY883" s="721"/>
      <c r="KZ883" s="721"/>
      <c r="LA883" s="721"/>
      <c r="LB883" s="721"/>
      <c r="LC883" s="721"/>
      <c r="LD883" s="721"/>
      <c r="LE883" s="721"/>
      <c r="LF883" s="721"/>
      <c r="LG883" s="721"/>
      <c r="LH883" s="721"/>
      <c r="LI883" s="721"/>
      <c r="LJ883" s="721"/>
      <c r="LK883" s="721"/>
      <c r="LL883" s="721"/>
      <c r="LM883" s="721"/>
      <c r="LN883" s="721"/>
      <c r="LO883" s="721"/>
      <c r="LP883" s="721"/>
      <c r="LQ883" s="721"/>
      <c r="LR883" s="721"/>
      <c r="LS883" s="721"/>
      <c r="LT883" s="721"/>
      <c r="LU883" s="721"/>
      <c r="LV883" s="721"/>
      <c r="LW883" s="721"/>
      <c r="LX883" s="721"/>
      <c r="LY883" s="721"/>
      <c r="LZ883" s="721"/>
      <c r="MA883" s="721"/>
      <c r="MB883" s="721"/>
      <c r="MC883" s="721"/>
      <c r="MD883" s="721"/>
      <c r="ME883" s="721"/>
      <c r="MF883" s="721"/>
      <c r="MG883" s="721"/>
      <c r="MH883" s="721"/>
      <c r="MI883" s="721"/>
      <c r="MJ883" s="721"/>
      <c r="MK883" s="721"/>
      <c r="ML883" s="721"/>
      <c r="MM883" s="721"/>
      <c r="MN883" s="721"/>
      <c r="MO883" s="721"/>
      <c r="MP883" s="721"/>
      <c r="MQ883" s="721"/>
      <c r="MR883" s="721"/>
      <c r="MS883" s="721"/>
      <c r="MT883" s="721"/>
      <c r="MU883" s="721"/>
      <c r="MV883" s="721"/>
      <c r="MW883" s="721"/>
      <c r="MX883" s="721"/>
      <c r="MY883" s="721"/>
      <c r="MZ883" s="721"/>
      <c r="NA883" s="721"/>
      <c r="NB883" s="721"/>
      <c r="NC883" s="721"/>
      <c r="ND883" s="721"/>
      <c r="NE883" s="721"/>
      <c r="NF883" s="721"/>
      <c r="NG883" s="721"/>
      <c r="NH883" s="721"/>
      <c r="NI883" s="721"/>
      <c r="NJ883" s="721"/>
      <c r="NK883" s="721"/>
      <c r="NL883" s="721"/>
      <c r="NM883" s="721"/>
      <c r="NN883" s="721"/>
      <c r="NO883" s="721"/>
      <c r="NP883" s="721"/>
      <c r="NQ883" s="721"/>
      <c r="NR883" s="721"/>
      <c r="NS883" s="721"/>
      <c r="NT883" s="721"/>
      <c r="NU883" s="721"/>
      <c r="NV883" s="721"/>
      <c r="NW883" s="721"/>
      <c r="NX883" s="721"/>
      <c r="NY883" s="721"/>
      <c r="NZ883" s="721"/>
      <c r="OA883" s="721"/>
      <c r="OB883" s="721"/>
      <c r="OC883" s="721"/>
      <c r="OD883" s="721"/>
      <c r="OE883" s="721"/>
      <c r="OF883" s="721"/>
      <c r="OG883" s="721"/>
      <c r="OH883" s="721"/>
      <c r="OI883" s="721"/>
      <c r="OJ883" s="721"/>
      <c r="OK883" s="721"/>
      <c r="OL883" s="721"/>
      <c r="OM883" s="721"/>
      <c r="ON883" s="721"/>
      <c r="OO883" s="721"/>
      <c r="OP883" s="721"/>
      <c r="OQ883" s="721"/>
      <c r="OR883" s="721"/>
      <c r="OS883" s="721"/>
      <c r="OT883" s="721"/>
      <c r="OU883" s="721"/>
      <c r="OV883" s="721"/>
      <c r="OW883" s="721"/>
      <c r="OX883" s="721"/>
      <c r="OY883" s="721"/>
      <c r="OZ883" s="721"/>
      <c r="PA883" s="721"/>
      <c r="PB883" s="721"/>
      <c r="PC883" s="721"/>
      <c r="PD883" s="721"/>
      <c r="PE883" s="721"/>
      <c r="PF883" s="721"/>
      <c r="PG883" s="721"/>
      <c r="PH883" s="721"/>
      <c r="PI883" s="721"/>
      <c r="PJ883" s="721"/>
      <c r="PK883" s="721"/>
      <c r="PL883" s="721"/>
      <c r="PM883" s="721"/>
      <c r="PN883" s="721"/>
      <c r="PO883" s="721"/>
      <c r="PP883" s="721"/>
      <c r="PQ883" s="721"/>
      <c r="PR883" s="721"/>
      <c r="PS883" s="721"/>
      <c r="PT883" s="721"/>
      <c r="PU883" s="721"/>
      <c r="PV883" s="721"/>
      <c r="PW883" s="721"/>
      <c r="PX883" s="721"/>
      <c r="PY883" s="721"/>
      <c r="PZ883" s="721"/>
      <c r="QA883" s="721"/>
      <c r="QB883" s="721"/>
      <c r="QC883" s="721"/>
      <c r="QD883" s="721"/>
      <c r="QE883" s="721"/>
      <c r="QF883" s="721"/>
      <c r="QG883" s="721"/>
      <c r="QH883" s="721"/>
      <c r="QI883" s="721"/>
      <c r="QJ883" s="721"/>
      <c r="QK883" s="721"/>
      <c r="QL883" s="721"/>
      <c r="QM883" s="721"/>
      <c r="QN883" s="721"/>
      <c r="QO883" s="721"/>
      <c r="QP883" s="721"/>
      <c r="QQ883" s="721"/>
      <c r="QR883" s="721"/>
      <c r="QS883" s="721"/>
      <c r="QT883" s="721"/>
      <c r="QU883" s="721"/>
      <c r="QV883" s="721"/>
      <c r="QW883" s="721"/>
      <c r="QX883" s="721"/>
      <c r="QY883" s="721"/>
      <c r="QZ883" s="721"/>
      <c r="RA883" s="721"/>
      <c r="RB883" s="721"/>
      <c r="RC883" s="721"/>
      <c r="RD883" s="721"/>
      <c r="RE883" s="721"/>
      <c r="RF883" s="721"/>
      <c r="RG883" s="721"/>
      <c r="RH883" s="721"/>
      <c r="RI883" s="721"/>
      <c r="RJ883" s="721"/>
      <c r="RK883" s="721"/>
      <c r="RL883" s="721"/>
      <c r="RM883" s="721"/>
      <c r="RN883" s="721"/>
      <c r="RO883" s="721"/>
      <c r="RP883" s="721"/>
      <c r="RQ883" s="721"/>
      <c r="RR883" s="721"/>
      <c r="RS883" s="721"/>
      <c r="RT883" s="721"/>
      <c r="RU883" s="721"/>
      <c r="RV883" s="721"/>
      <c r="RW883" s="721"/>
      <c r="RX883" s="721"/>
      <c r="RY883" s="721"/>
      <c r="RZ883" s="721"/>
      <c r="SA883" s="721"/>
      <c r="SB883" s="721"/>
      <c r="SC883" s="721"/>
      <c r="SD883" s="721"/>
      <c r="SE883" s="721"/>
      <c r="SF883" s="721"/>
      <c r="SG883" s="721"/>
      <c r="SH883" s="721"/>
      <c r="SI883" s="721"/>
      <c r="SJ883" s="721"/>
      <c r="SK883" s="721"/>
      <c r="SL883" s="721"/>
      <c r="SM883" s="721"/>
      <c r="SN883" s="721"/>
      <c r="SO883" s="721"/>
      <c r="SP883" s="721"/>
      <c r="SQ883" s="721"/>
      <c r="SR883" s="721"/>
      <c r="SS883" s="721"/>
      <c r="ST883" s="721"/>
      <c r="SU883" s="721"/>
      <c r="SV883" s="721"/>
      <c r="SW883" s="721"/>
      <c r="SX883" s="721"/>
      <c r="SY883" s="721"/>
      <c r="SZ883" s="721"/>
      <c r="TA883" s="721"/>
      <c r="TB883" s="721"/>
      <c r="TC883" s="721"/>
      <c r="TD883" s="721"/>
      <c r="TE883" s="721"/>
      <c r="TF883" s="721"/>
      <c r="TG883" s="721"/>
      <c r="TH883" s="721"/>
      <c r="TI883" s="721"/>
      <c r="TJ883" s="721"/>
      <c r="TK883" s="721"/>
      <c r="TL883" s="721"/>
      <c r="TM883" s="721"/>
      <c r="TN883" s="721"/>
      <c r="TO883" s="721"/>
      <c r="TP883" s="721"/>
      <c r="TQ883" s="721"/>
      <c r="TR883" s="721"/>
      <c r="TS883" s="721"/>
      <c r="TT883" s="721"/>
      <c r="TU883" s="721"/>
      <c r="TV883" s="721"/>
      <c r="TW883" s="721"/>
      <c r="TX883" s="721"/>
      <c r="TY883" s="721"/>
      <c r="TZ883" s="721"/>
      <c r="UA883" s="721"/>
      <c r="UB883" s="721"/>
      <c r="UC883" s="721"/>
      <c r="UD883" s="721"/>
      <c r="UE883" s="721"/>
      <c r="UF883" s="721"/>
      <c r="UG883" s="721"/>
      <c r="UH883" s="721"/>
      <c r="UI883" s="721"/>
      <c r="UJ883" s="721"/>
      <c r="UK883" s="721"/>
      <c r="UL883" s="721"/>
      <c r="UM883" s="721"/>
      <c r="UN883" s="721"/>
      <c r="UO883" s="721"/>
      <c r="UP883" s="721"/>
      <c r="UQ883" s="721"/>
      <c r="UR883" s="721"/>
      <c r="US883" s="721"/>
      <c r="UT883" s="721"/>
      <c r="UU883" s="721"/>
      <c r="UV883" s="721"/>
      <c r="UW883" s="721"/>
      <c r="UX883" s="721"/>
      <c r="UY883" s="721"/>
      <c r="UZ883" s="721"/>
      <c r="VA883" s="721"/>
      <c r="VB883" s="721"/>
      <c r="VC883" s="721"/>
      <c r="VD883" s="721"/>
      <c r="VE883" s="721"/>
      <c r="VF883" s="721"/>
      <c r="VG883" s="721"/>
      <c r="VH883" s="721"/>
      <c r="VI883" s="721"/>
      <c r="VJ883" s="721"/>
      <c r="VK883" s="721"/>
      <c r="VL883" s="721"/>
      <c r="VM883" s="721"/>
      <c r="VN883" s="721"/>
      <c r="VO883" s="721"/>
      <c r="VP883" s="721"/>
      <c r="VQ883" s="721"/>
      <c r="VR883" s="721"/>
      <c r="VS883" s="721"/>
      <c r="VT883" s="721"/>
      <c r="VU883" s="721"/>
      <c r="VV883" s="721"/>
      <c r="VW883" s="721"/>
      <c r="VX883" s="721"/>
      <c r="VY883" s="721"/>
      <c r="VZ883" s="721"/>
      <c r="WA883" s="721"/>
      <c r="WB883" s="721"/>
      <c r="WC883" s="721"/>
      <c r="WD883" s="721"/>
      <c r="WE883" s="721"/>
      <c r="WF883" s="721"/>
      <c r="WG883" s="721"/>
      <c r="WH883" s="721"/>
      <c r="WI883" s="721"/>
      <c r="WJ883" s="721"/>
      <c r="WK883" s="721"/>
      <c r="WL883" s="721"/>
      <c r="WM883" s="721"/>
      <c r="WN883" s="721"/>
      <c r="WO883" s="721"/>
      <c r="WP883" s="721"/>
      <c r="WQ883" s="721"/>
      <c r="WR883" s="721"/>
      <c r="WS883" s="721"/>
      <c r="WT883" s="721"/>
      <c r="WU883" s="721"/>
      <c r="WV883" s="721"/>
      <c r="WW883" s="721"/>
      <c r="WX883" s="721"/>
      <c r="WY883" s="721"/>
      <c r="WZ883" s="721"/>
      <c r="XA883" s="721"/>
      <c r="XB883" s="721"/>
      <c r="XC883" s="721"/>
      <c r="XD883" s="721"/>
      <c r="XE883" s="721"/>
      <c r="XF883" s="721"/>
      <c r="XG883" s="721"/>
      <c r="XH883" s="721"/>
      <c r="XI883" s="721"/>
      <c r="XJ883" s="721"/>
      <c r="XK883" s="721"/>
      <c r="XL883" s="721"/>
      <c r="XM883" s="721"/>
      <c r="XN883" s="721"/>
      <c r="XO883" s="721"/>
      <c r="XP883" s="721"/>
      <c r="XQ883" s="721"/>
      <c r="XR883" s="721"/>
      <c r="XS883" s="721"/>
      <c r="XT883" s="721"/>
      <c r="XU883" s="721"/>
      <c r="XV883" s="721"/>
      <c r="XW883" s="721"/>
      <c r="XX883" s="721"/>
      <c r="XY883" s="721"/>
      <c r="XZ883" s="721"/>
      <c r="YA883" s="721"/>
      <c r="YB883" s="721"/>
      <c r="YC883" s="721"/>
      <c r="YD883" s="721"/>
      <c r="YE883" s="721"/>
      <c r="YF883" s="721"/>
      <c r="YG883" s="721"/>
      <c r="YH883" s="721"/>
      <c r="YI883" s="721"/>
      <c r="YJ883" s="721"/>
      <c r="YK883" s="721"/>
      <c r="YL883" s="721"/>
      <c r="YM883" s="721"/>
      <c r="YN883" s="721"/>
      <c r="YO883" s="721"/>
      <c r="YP883" s="721"/>
      <c r="YQ883" s="721"/>
      <c r="YR883" s="721"/>
      <c r="YS883" s="721"/>
      <c r="YT883" s="721"/>
      <c r="YU883" s="721"/>
      <c r="YV883" s="721"/>
      <c r="YW883" s="721"/>
      <c r="YX883" s="721"/>
      <c r="YY883" s="721"/>
      <c r="YZ883" s="721"/>
      <c r="ZA883" s="721"/>
      <c r="ZB883" s="721"/>
      <c r="ZC883" s="721"/>
      <c r="ZD883" s="721"/>
      <c r="ZE883" s="721"/>
      <c r="ZF883" s="721"/>
      <c r="ZG883" s="721"/>
      <c r="ZH883" s="721"/>
      <c r="ZI883" s="721"/>
      <c r="ZJ883" s="721"/>
      <c r="ZK883" s="721"/>
      <c r="ZL883" s="721"/>
      <c r="ZM883" s="721"/>
      <c r="ZN883" s="721"/>
      <c r="ZO883" s="721"/>
      <c r="ZP883" s="721"/>
      <c r="ZQ883" s="721"/>
      <c r="ZR883" s="721"/>
      <c r="ZS883" s="721"/>
      <c r="ZT883" s="721"/>
      <c r="ZU883" s="721"/>
      <c r="ZV883" s="721"/>
      <c r="ZW883" s="721"/>
      <c r="ZX883" s="721"/>
      <c r="ZY883" s="721"/>
      <c r="ZZ883" s="721"/>
      <c r="AAA883" s="721"/>
      <c r="AAB883" s="721"/>
      <c r="AAC883" s="721"/>
      <c r="AAD883" s="721"/>
      <c r="AAE883" s="721"/>
      <c r="AAF883" s="721"/>
      <c r="AAG883" s="721"/>
      <c r="AAH883" s="721"/>
      <c r="AAI883" s="721"/>
      <c r="AAJ883" s="721"/>
      <c r="AAK883" s="721"/>
      <c r="AAL883" s="721"/>
      <c r="AAM883" s="721"/>
      <c r="AAN883" s="721"/>
      <c r="AAO883" s="721"/>
      <c r="AAP883" s="721"/>
      <c r="AAQ883" s="721"/>
      <c r="AAR883" s="721"/>
      <c r="AAS883" s="721"/>
      <c r="AAT883" s="721"/>
      <c r="AAU883" s="721"/>
      <c r="AAV883" s="721"/>
      <c r="AAW883" s="721"/>
      <c r="AAX883" s="721"/>
      <c r="AAY883" s="721"/>
      <c r="AAZ883" s="721"/>
      <c r="ABA883" s="721"/>
      <c r="ABB883" s="721"/>
      <c r="ABC883" s="721"/>
      <c r="ABD883" s="721"/>
      <c r="ABE883" s="721"/>
      <c r="ABF883" s="721"/>
      <c r="ABG883" s="721"/>
      <c r="ABH883" s="721"/>
      <c r="ABI883" s="721"/>
      <c r="ABJ883" s="721"/>
      <c r="ABK883" s="721"/>
      <c r="ABL883" s="721"/>
      <c r="ABM883" s="721"/>
      <c r="ABN883" s="721"/>
      <c r="ABO883" s="721"/>
      <c r="ABP883" s="721"/>
      <c r="ABQ883" s="721"/>
      <c r="ABR883" s="721"/>
      <c r="ABS883" s="721"/>
      <c r="ABT883" s="721"/>
      <c r="ABU883" s="721"/>
      <c r="ABV883" s="721"/>
      <c r="ABW883" s="721"/>
      <c r="ABX883" s="721"/>
      <c r="ABY883" s="721"/>
      <c r="ABZ883" s="721"/>
      <c r="ACA883" s="721"/>
      <c r="ACB883" s="721"/>
      <c r="ACC883" s="721"/>
      <c r="ACD883" s="721"/>
      <c r="ACE883" s="721"/>
      <c r="ACF883" s="721"/>
      <c r="ACG883" s="721"/>
      <c r="ACH883" s="721"/>
      <c r="ACI883" s="721"/>
      <c r="ACJ883" s="721"/>
      <c r="ACK883" s="721"/>
      <c r="ACL883" s="721"/>
      <c r="ACM883" s="721"/>
      <c r="ACN883" s="721"/>
      <c r="ACO883" s="721"/>
      <c r="ACP883" s="721"/>
      <c r="ACQ883" s="721"/>
      <c r="ACR883" s="721"/>
      <c r="ACS883" s="721"/>
      <c r="ACT883" s="721"/>
      <c r="ACU883" s="721"/>
      <c r="ACV883" s="721"/>
      <c r="ACW883" s="721"/>
      <c r="ACX883" s="721"/>
      <c r="ACY883" s="721"/>
      <c r="ACZ883" s="721"/>
      <c r="ADA883" s="721"/>
      <c r="ADB883" s="721"/>
      <c r="ADC883" s="721"/>
      <c r="ADD883" s="721"/>
      <c r="ADE883" s="721"/>
      <c r="ADF883" s="721"/>
      <c r="ADG883" s="721"/>
      <c r="ADH883" s="721"/>
      <c r="ADI883" s="721"/>
      <c r="ADJ883" s="721"/>
      <c r="ADK883" s="721"/>
      <c r="ADL883" s="721"/>
      <c r="ADM883" s="721"/>
      <c r="ADN883" s="721"/>
      <c r="ADO883" s="721"/>
      <c r="ADP883" s="721"/>
      <c r="ADQ883" s="721"/>
      <c r="ADR883" s="721"/>
      <c r="ADS883" s="721"/>
      <c r="ADT883" s="721"/>
      <c r="ADU883" s="721"/>
      <c r="ADV883" s="721"/>
      <c r="ADW883" s="721"/>
      <c r="ADX883" s="721"/>
      <c r="ADY883" s="721"/>
      <c r="ADZ883" s="721"/>
      <c r="AEA883" s="721"/>
      <c r="AEB883" s="721"/>
      <c r="AEC883" s="721"/>
      <c r="AED883" s="721"/>
      <c r="AEE883" s="721"/>
      <c r="AEF883" s="721"/>
      <c r="AEG883" s="721"/>
      <c r="AEH883" s="721"/>
      <c r="AEI883" s="721"/>
      <c r="AEJ883" s="721"/>
      <c r="AEK883" s="721"/>
      <c r="AEL883" s="721"/>
      <c r="AEM883" s="721"/>
      <c r="AEN883" s="721"/>
      <c r="AEO883" s="721"/>
      <c r="AEP883" s="721"/>
      <c r="AEQ883" s="721"/>
      <c r="AER883" s="721"/>
      <c r="AES883" s="721"/>
      <c r="AET883" s="721"/>
      <c r="AEU883" s="721"/>
      <c r="AEV883" s="721"/>
      <c r="AEW883" s="721"/>
      <c r="AEX883" s="721"/>
      <c r="AEY883" s="721"/>
      <c r="AEZ883" s="721"/>
      <c r="AFA883" s="721"/>
      <c r="AFB883" s="721"/>
      <c r="AFC883" s="721"/>
      <c r="AFD883" s="721"/>
      <c r="AFE883" s="721"/>
      <c r="AFF883" s="721"/>
      <c r="AFG883" s="721"/>
      <c r="AFH883" s="721"/>
      <c r="AFI883" s="721"/>
      <c r="AFJ883" s="721"/>
      <c r="AFK883" s="721"/>
      <c r="AFL883" s="721"/>
      <c r="AFM883" s="721"/>
      <c r="AFN883" s="721"/>
      <c r="AFO883" s="721"/>
      <c r="AFP883" s="721"/>
      <c r="AFQ883" s="721"/>
      <c r="AFR883" s="721"/>
      <c r="AFS883" s="721"/>
      <c r="AFT883" s="721"/>
      <c r="AFU883" s="721"/>
      <c r="AFV883" s="721"/>
      <c r="AFW883" s="721"/>
      <c r="AFX883" s="721"/>
      <c r="AFY883" s="721"/>
      <c r="AFZ883" s="721"/>
      <c r="AGA883" s="721"/>
      <c r="AGB883" s="721"/>
      <c r="AGC883" s="721"/>
      <c r="AGD883" s="721"/>
      <c r="AGE883" s="721"/>
      <c r="AGF883" s="721"/>
      <c r="AGG883" s="721"/>
      <c r="AGH883" s="721"/>
      <c r="AGI883" s="721"/>
      <c r="AGJ883" s="721"/>
      <c r="AGK883" s="721"/>
      <c r="AGL883" s="721"/>
      <c r="AGM883" s="721"/>
      <c r="AGN883" s="721"/>
      <c r="AGO883" s="721"/>
      <c r="AGP883" s="721"/>
      <c r="AGQ883" s="721"/>
      <c r="AGR883" s="721"/>
      <c r="AGS883" s="721"/>
      <c r="AGT883" s="721"/>
      <c r="AGU883" s="721"/>
      <c r="AGV883" s="721"/>
      <c r="AGW883" s="721"/>
      <c r="AGX883" s="721"/>
      <c r="AGY883" s="721"/>
      <c r="AGZ883" s="721"/>
      <c r="AHA883" s="721"/>
      <c r="AHB883" s="721"/>
      <c r="AHC883" s="721"/>
      <c r="AHD883" s="721"/>
      <c r="AHE883" s="721"/>
      <c r="AHF883" s="721"/>
      <c r="AHG883" s="721"/>
      <c r="AHH883" s="721"/>
      <c r="AHI883" s="721"/>
      <c r="AHJ883" s="721"/>
      <c r="AHK883" s="721"/>
      <c r="AHL883" s="721"/>
      <c r="AHM883" s="721"/>
      <c r="AHN883" s="721"/>
      <c r="AHO883" s="721"/>
      <c r="AHP883" s="721"/>
      <c r="AHQ883" s="721"/>
      <c r="AHR883" s="721"/>
      <c r="AHS883" s="721"/>
      <c r="AHT883" s="721"/>
      <c r="AHU883" s="721"/>
      <c r="AHV883" s="721"/>
      <c r="AHW883" s="721"/>
      <c r="AHX883" s="721"/>
      <c r="AHY883" s="721"/>
      <c r="AHZ883" s="721"/>
      <c r="AIA883" s="721"/>
      <c r="AIB883" s="721"/>
      <c r="AIC883" s="721"/>
      <c r="AID883" s="721"/>
      <c r="AIE883" s="721"/>
      <c r="AIF883" s="721"/>
      <c r="AIG883" s="721"/>
      <c r="AIH883" s="721"/>
      <c r="AII883" s="721"/>
      <c r="AIJ883" s="721"/>
      <c r="AIK883" s="721"/>
      <c r="AIL883" s="721"/>
      <c r="AIM883" s="721"/>
      <c r="AIN883" s="721"/>
      <c r="AIO883" s="721"/>
      <c r="AIP883" s="721"/>
      <c r="AIQ883" s="721"/>
      <c r="AIR883" s="721"/>
      <c r="AIS883" s="721"/>
      <c r="AIT883" s="721"/>
      <c r="AIU883" s="721"/>
      <c r="AIV883" s="721"/>
      <c r="AIW883" s="721"/>
      <c r="AIX883" s="721"/>
      <c r="AIY883" s="721"/>
      <c r="AIZ883" s="721"/>
      <c r="AJA883" s="721"/>
      <c r="AJB883" s="721"/>
      <c r="AJC883" s="721"/>
      <c r="AJD883" s="721"/>
      <c r="AJE883" s="721"/>
      <c r="AJF883" s="721"/>
      <c r="AJG883" s="721"/>
      <c r="AJH883" s="721"/>
      <c r="AJI883" s="721"/>
      <c r="AJJ883" s="721"/>
      <c r="AJK883" s="721"/>
      <c r="AJL883" s="721"/>
      <c r="AJM883" s="721"/>
      <c r="AJN883" s="721"/>
      <c r="AJO883" s="721"/>
      <c r="AJP883" s="721"/>
      <c r="AJQ883" s="721"/>
      <c r="AJR883" s="721"/>
      <c r="AJS883" s="721"/>
      <c r="AJT883" s="721"/>
      <c r="AJU883" s="721"/>
      <c r="AJV883" s="721"/>
      <c r="AJW883" s="721"/>
      <c r="AJX883" s="721"/>
      <c r="AJY883" s="721"/>
      <c r="AJZ883" s="721"/>
      <c r="AKA883" s="721"/>
      <c r="AKB883" s="721"/>
      <c r="AKC883" s="721"/>
      <c r="AKD883" s="721"/>
      <c r="AKE883" s="721"/>
      <c r="AKF883" s="721"/>
      <c r="AKG883" s="721"/>
      <c r="AKH883" s="721"/>
      <c r="AKI883" s="721"/>
      <c r="AKJ883" s="721"/>
      <c r="AKK883" s="721"/>
      <c r="AKL883" s="721"/>
      <c r="AKM883" s="721"/>
      <c r="AKN883" s="721"/>
      <c r="AKO883" s="721"/>
      <c r="AKP883" s="721"/>
      <c r="AKQ883" s="721"/>
      <c r="AKR883" s="721"/>
      <c r="AKS883" s="721"/>
      <c r="AKT883" s="721"/>
      <c r="AKU883" s="721"/>
      <c r="AKV883" s="721"/>
      <c r="AKW883" s="721"/>
      <c r="AKX883" s="721"/>
      <c r="AKY883" s="721"/>
      <c r="AKZ883" s="721"/>
      <c r="ALA883" s="721"/>
      <c r="ALB883" s="721"/>
      <c r="ALC883" s="721"/>
      <c r="ALD883" s="721"/>
      <c r="ALE883" s="721"/>
      <c r="ALF883" s="721"/>
      <c r="ALG883" s="721"/>
      <c r="ALH883" s="721"/>
      <c r="ALI883" s="721"/>
      <c r="ALJ883" s="721"/>
      <c r="ALK883" s="721"/>
      <c r="ALL883" s="721"/>
      <c r="ALM883" s="721"/>
      <c r="ALN883" s="721"/>
      <c r="ALO883" s="721"/>
      <c r="ALP883" s="721"/>
      <c r="ALQ883" s="721"/>
      <c r="ALR883" s="721"/>
      <c r="ALS883" s="721"/>
      <c r="ALT883" s="721"/>
      <c r="ALU883" s="721"/>
      <c r="ALV883" s="721"/>
      <c r="ALW883" s="721"/>
      <c r="ALX883" s="721"/>
      <c r="ALY883" s="721"/>
      <c r="ALZ883" s="721"/>
      <c r="AMA883" s="721"/>
      <c r="AMB883" s="721"/>
      <c r="AMC883" s="721"/>
      <c r="AMD883" s="721"/>
      <c r="AME883" s="721"/>
      <c r="AMF883" s="721"/>
      <c r="AMG883" s="721"/>
      <c r="AMH883" s="721"/>
      <c r="AMI883" s="721"/>
      <c r="AMJ883" s="721"/>
      <c r="AMK883" s="721"/>
      <c r="AML883" s="721"/>
      <c r="AMM883" s="721"/>
      <c r="AMN883" s="721"/>
      <c r="AMO883" s="721"/>
      <c r="AMP883" s="721"/>
      <c r="AMQ883" s="721"/>
      <c r="AMR883" s="721"/>
      <c r="AMS883" s="721"/>
      <c r="AMT883" s="721"/>
      <c r="AMU883" s="721"/>
      <c r="AMV883" s="721"/>
      <c r="AMW883" s="721"/>
      <c r="AMX883" s="721"/>
      <c r="AMY883" s="721"/>
      <c r="AMZ883" s="721"/>
      <c r="ANA883" s="721"/>
      <c r="ANB883" s="721"/>
      <c r="ANC883" s="721"/>
      <c r="AND883" s="721"/>
      <c r="ANE883" s="721"/>
      <c r="ANF883" s="721"/>
      <c r="ANG883" s="721"/>
      <c r="ANH883" s="721"/>
      <c r="ANI883" s="721"/>
      <c r="ANJ883" s="721"/>
      <c r="ANK883" s="721"/>
      <c r="ANL883" s="721"/>
      <c r="ANM883" s="721"/>
      <c r="ANN883" s="721"/>
      <c r="ANO883" s="721"/>
      <c r="ANP883" s="721"/>
      <c r="ANQ883" s="721"/>
      <c r="ANR883" s="721"/>
      <c r="ANS883" s="721"/>
      <c r="ANT883" s="721"/>
      <c r="ANU883" s="721"/>
      <c r="ANV883" s="721"/>
      <c r="ANW883" s="721"/>
      <c r="ANX883" s="721"/>
      <c r="ANY883" s="721"/>
      <c r="ANZ883" s="721"/>
      <c r="AOA883" s="721"/>
      <c r="AOB883" s="721"/>
      <c r="AOC883" s="721"/>
      <c r="AOD883" s="721"/>
      <c r="AOE883" s="721"/>
      <c r="AOF883" s="721"/>
      <c r="AOG883" s="721"/>
      <c r="AOH883" s="721"/>
      <c r="AOI883" s="721"/>
      <c r="AOJ883" s="721"/>
      <c r="AOK883" s="721"/>
      <c r="AOL883" s="721"/>
      <c r="AOM883" s="721"/>
      <c r="AON883" s="721"/>
      <c r="AOO883" s="721"/>
      <c r="AOP883" s="721"/>
      <c r="AOQ883" s="721"/>
      <c r="AOR883" s="721"/>
      <c r="AOS883" s="721"/>
      <c r="AOT883" s="721"/>
      <c r="AOU883" s="721"/>
      <c r="AOV883" s="721"/>
      <c r="AOW883" s="721"/>
      <c r="AOX883" s="721"/>
      <c r="AOY883" s="721"/>
      <c r="AOZ883" s="721"/>
      <c r="APA883" s="721"/>
      <c r="APB883" s="721"/>
      <c r="APC883" s="721"/>
      <c r="APD883" s="721"/>
      <c r="APE883" s="721"/>
      <c r="APF883" s="721"/>
      <c r="APG883" s="721"/>
      <c r="APH883" s="721"/>
      <c r="API883" s="721"/>
      <c r="APJ883" s="721"/>
      <c r="APK883" s="721"/>
      <c r="APL883" s="721"/>
      <c r="APM883" s="721"/>
      <c r="APN883" s="721"/>
      <c r="APO883" s="721"/>
      <c r="APP883" s="721"/>
      <c r="APQ883" s="721"/>
      <c r="APR883" s="721"/>
      <c r="APS883" s="721"/>
      <c r="APT883" s="721"/>
      <c r="APU883" s="721"/>
      <c r="APV883" s="721"/>
      <c r="APW883" s="721"/>
      <c r="APX883" s="721"/>
      <c r="APY883" s="721"/>
      <c r="APZ883" s="721"/>
      <c r="AQA883" s="721"/>
      <c r="AQB883" s="721"/>
      <c r="AQC883" s="721"/>
      <c r="AQD883" s="721"/>
      <c r="AQE883" s="721"/>
      <c r="AQF883" s="721"/>
      <c r="AQG883" s="721"/>
      <c r="AQH883" s="721"/>
      <c r="AQI883" s="721"/>
      <c r="AQJ883" s="721"/>
      <c r="AQK883" s="721"/>
      <c r="AQL883" s="721"/>
      <c r="AQM883" s="721"/>
      <c r="AQN883" s="721"/>
      <c r="AQO883" s="721"/>
      <c r="AQP883" s="721"/>
      <c r="AQQ883" s="721"/>
      <c r="AQR883" s="721"/>
      <c r="AQS883" s="721"/>
      <c r="AQT883" s="721"/>
      <c r="AQU883" s="721"/>
      <c r="AQV883" s="721"/>
      <c r="AQW883" s="721"/>
      <c r="AQX883" s="721"/>
      <c r="AQY883" s="721"/>
      <c r="AQZ883" s="721"/>
      <c r="ARA883" s="721"/>
      <c r="ARB883" s="721"/>
      <c r="ARC883" s="721"/>
      <c r="ARD883" s="721"/>
      <c r="ARE883" s="721"/>
      <c r="ARF883" s="721"/>
      <c r="ARG883" s="721"/>
      <c r="ARH883" s="721"/>
      <c r="ARI883" s="721"/>
      <c r="ARJ883" s="721"/>
      <c r="ARK883" s="721"/>
      <c r="ARL883" s="721"/>
      <c r="ARM883" s="721"/>
      <c r="ARN883" s="721"/>
      <c r="ARO883" s="721"/>
      <c r="ARP883" s="721"/>
      <c r="ARQ883" s="721"/>
      <c r="ARR883" s="721"/>
      <c r="ARS883" s="721"/>
      <c r="ART883" s="721"/>
      <c r="ARU883" s="721"/>
      <c r="ARV883" s="721"/>
      <c r="ARW883" s="721"/>
      <c r="ARX883" s="721"/>
      <c r="ARY883" s="721"/>
      <c r="ARZ883" s="721"/>
      <c r="ASA883" s="721"/>
      <c r="ASB883" s="721"/>
      <c r="ASC883" s="721"/>
      <c r="ASD883" s="721"/>
      <c r="ASE883" s="721"/>
      <c r="ASF883" s="721"/>
      <c r="ASG883" s="721"/>
      <c r="ASH883" s="721"/>
      <c r="ASI883" s="721"/>
      <c r="ASJ883" s="721"/>
      <c r="ASK883" s="721"/>
      <c r="ASL883" s="721"/>
      <c r="ASM883" s="721"/>
      <c r="ASN883" s="721"/>
      <c r="ASO883" s="721"/>
      <c r="ASP883" s="721"/>
      <c r="ASQ883" s="721"/>
      <c r="ASR883" s="721"/>
      <c r="ASS883" s="721"/>
      <c r="AST883" s="721"/>
      <c r="ASU883" s="721"/>
      <c r="ASV883" s="721"/>
      <c r="ASW883" s="721"/>
      <c r="ASX883" s="721"/>
      <c r="ASY883" s="721"/>
      <c r="ASZ883" s="721"/>
      <c r="ATA883" s="721"/>
      <c r="ATB883" s="721"/>
      <c r="ATC883" s="721"/>
      <c r="ATD883" s="721"/>
      <c r="ATE883" s="721"/>
      <c r="ATF883" s="721"/>
      <c r="ATG883" s="721"/>
      <c r="ATH883" s="721"/>
      <c r="ATI883" s="721"/>
      <c r="ATJ883" s="721"/>
      <c r="ATK883" s="721"/>
      <c r="ATL883" s="721"/>
      <c r="ATM883" s="721"/>
      <c r="ATN883" s="721"/>
      <c r="ATO883" s="721"/>
      <c r="ATP883" s="721"/>
      <c r="ATQ883" s="721"/>
      <c r="ATR883" s="721"/>
      <c r="ATS883" s="721"/>
      <c r="ATT883" s="721"/>
      <c r="ATU883" s="721"/>
      <c r="ATV883" s="721"/>
      <c r="ATW883" s="721"/>
      <c r="ATX883" s="721"/>
      <c r="ATY883" s="721"/>
      <c r="ATZ883" s="721"/>
      <c r="AUA883" s="721"/>
      <c r="AUB883" s="721"/>
      <c r="AUC883" s="721"/>
      <c r="AUD883" s="721"/>
      <c r="AUE883" s="721"/>
      <c r="AUF883" s="721"/>
      <c r="AUG883" s="721"/>
      <c r="AUH883" s="721"/>
      <c r="AUI883" s="721"/>
      <c r="AUJ883" s="721"/>
      <c r="AUK883" s="721"/>
      <c r="AUL883" s="721"/>
      <c r="AUM883" s="721"/>
      <c r="AUN883" s="721"/>
      <c r="AUO883" s="721"/>
      <c r="AUP883" s="721"/>
      <c r="AUQ883" s="721"/>
      <c r="AUR883" s="721"/>
      <c r="AUS883" s="721"/>
      <c r="AUT883" s="721"/>
      <c r="AUU883" s="721"/>
      <c r="AUV883" s="721"/>
      <c r="AUW883" s="721"/>
      <c r="AUX883" s="721"/>
      <c r="AUY883" s="721"/>
      <c r="AUZ883" s="721"/>
      <c r="AVA883" s="721"/>
      <c r="AVB883" s="721"/>
      <c r="AVC883" s="721"/>
      <c r="AVD883" s="721"/>
      <c r="AVE883" s="721"/>
      <c r="AVF883" s="721"/>
      <c r="AVG883" s="721"/>
      <c r="AVH883" s="721"/>
      <c r="AVI883" s="721"/>
      <c r="AVJ883" s="721"/>
      <c r="AVK883" s="721"/>
    </row>
    <row r="884" spans="1:1259">
      <c r="A884" s="716"/>
      <c r="B884" s="716"/>
      <c r="C884" s="716"/>
      <c r="D884" s="714" t="s">
        <v>3247</v>
      </c>
      <c r="E884" s="703" t="s">
        <v>4940</v>
      </c>
      <c r="F884" s="703"/>
      <c r="G884" s="703"/>
      <c r="H884" s="703"/>
      <c r="I884" s="698" t="s">
        <v>1699</v>
      </c>
      <c r="J884" s="704"/>
      <c r="K884" s="705" t="s">
        <v>4941</v>
      </c>
      <c r="L884" s="703" t="s">
        <v>3305</v>
      </c>
      <c r="M884" s="706">
        <v>44538</v>
      </c>
      <c r="N884" s="706">
        <v>44652</v>
      </c>
      <c r="O884" s="706"/>
      <c r="P884" s="704"/>
      <c r="Q884" s="704"/>
      <c r="R884" s="704"/>
      <c r="S884" s="703" t="s">
        <v>2425</v>
      </c>
      <c r="T884" s="703">
        <v>60</v>
      </c>
      <c r="U884" s="703"/>
      <c r="V884" s="703" t="s">
        <v>985</v>
      </c>
      <c r="W884" s="703">
        <v>400</v>
      </c>
      <c r="X884" s="707">
        <v>1536</v>
      </c>
      <c r="Y884" s="539">
        <f t="shared" si="39"/>
        <v>614400</v>
      </c>
      <c r="Z884" s="680">
        <v>0.52</v>
      </c>
      <c r="AA884" s="681">
        <f t="shared" si="40"/>
        <v>319488</v>
      </c>
      <c r="AB884" s="682"/>
      <c r="AC884" s="683">
        <v>0</v>
      </c>
      <c r="AD884" s="692"/>
      <c r="AE884" s="684"/>
      <c r="AF884" s="695">
        <f t="shared" si="41"/>
        <v>319488</v>
      </c>
      <c r="AG884" s="676" t="s">
        <v>1073</v>
      </c>
      <c r="AH884" s="676"/>
      <c r="AI884" s="685" t="s">
        <v>2488</v>
      </c>
      <c r="AJ884" s="676" t="s">
        <v>3306</v>
      </c>
      <c r="AK884" s="696" t="s">
        <v>2408</v>
      </c>
      <c r="AL884" s="676">
        <v>81006</v>
      </c>
      <c r="AM884" s="676" t="s">
        <v>52</v>
      </c>
      <c r="AN884" s="676"/>
      <c r="AO884" s="676"/>
      <c r="AP884" s="688"/>
      <c r="AQ884" s="688" t="s">
        <v>37</v>
      </c>
      <c r="AR884" s="688"/>
      <c r="AS884" s="715"/>
      <c r="AT884" s="715"/>
      <c r="AU884" s="715"/>
      <c r="AV884" s="680">
        <v>0.52</v>
      </c>
      <c r="AW884" s="721"/>
      <c r="AX884" s="721"/>
      <c r="AY884" s="721"/>
      <c r="AZ884" s="721"/>
      <c r="BA884" s="721"/>
      <c r="BB884" s="721"/>
      <c r="BC884" s="721"/>
      <c r="BD884" s="721"/>
      <c r="BE884" s="721"/>
      <c r="BF884" s="721"/>
      <c r="BG884" s="721"/>
      <c r="BH884" s="721"/>
      <c r="BI884" s="721"/>
      <c r="BJ884" s="721"/>
      <c r="BK884" s="721"/>
      <c r="BL884" s="721"/>
      <c r="BM884" s="721"/>
      <c r="BN884" s="721"/>
      <c r="BO884" s="721"/>
      <c r="BP884" s="721"/>
      <c r="BQ884" s="721"/>
      <c r="BR884" s="721"/>
      <c r="BS884" s="721"/>
      <c r="BT884" s="721"/>
      <c r="BU884" s="721"/>
      <c r="BV884" s="721"/>
      <c r="BW884" s="721"/>
      <c r="BX884" s="721"/>
      <c r="BY884" s="721"/>
      <c r="BZ884" s="721"/>
      <c r="CA884" s="721"/>
      <c r="CB884" s="721"/>
      <c r="CC884" s="721"/>
      <c r="CD884" s="721"/>
      <c r="CE884" s="721"/>
      <c r="CF884" s="721"/>
      <c r="CG884" s="721"/>
      <c r="CH884" s="721"/>
      <c r="CI884" s="721"/>
      <c r="CJ884" s="721"/>
      <c r="CK884" s="721"/>
      <c r="CL884" s="721"/>
      <c r="CM884" s="721"/>
      <c r="CN884" s="721"/>
      <c r="CO884" s="721"/>
      <c r="CP884" s="721"/>
      <c r="CQ884" s="721"/>
      <c r="CR884" s="721"/>
      <c r="CS884" s="721"/>
      <c r="CT884" s="721"/>
      <c r="CU884" s="721"/>
      <c r="CV884" s="721"/>
      <c r="CW884" s="721"/>
      <c r="CX884" s="721"/>
      <c r="CY884" s="721"/>
      <c r="CZ884" s="721"/>
      <c r="DA884" s="721"/>
      <c r="DB884" s="721"/>
      <c r="DC884" s="721"/>
      <c r="DD884" s="721"/>
      <c r="DE884" s="721"/>
      <c r="DF884" s="721"/>
      <c r="DG884" s="721"/>
      <c r="DH884" s="721"/>
      <c r="DI884" s="721"/>
      <c r="DJ884" s="721"/>
      <c r="DK884" s="721"/>
      <c r="DL884" s="721"/>
      <c r="DM884" s="721"/>
      <c r="DN884" s="721"/>
      <c r="DO884" s="721"/>
      <c r="DP884" s="721"/>
      <c r="DQ884" s="721"/>
      <c r="DR884" s="721"/>
      <c r="DS884" s="721"/>
      <c r="DT884" s="721"/>
      <c r="DU884" s="721"/>
      <c r="DV884" s="721"/>
      <c r="DW884" s="721"/>
      <c r="DX884" s="721"/>
      <c r="DY884" s="721"/>
      <c r="DZ884" s="721"/>
      <c r="EA884" s="721"/>
      <c r="EB884" s="721"/>
      <c r="EC884" s="721"/>
      <c r="ED884" s="721"/>
      <c r="EE884" s="721"/>
      <c r="EF884" s="721"/>
      <c r="EG884" s="721"/>
      <c r="EH884" s="721"/>
      <c r="EI884" s="721"/>
      <c r="EJ884" s="721"/>
      <c r="EK884" s="721"/>
      <c r="EL884" s="721"/>
      <c r="EM884" s="721"/>
      <c r="EN884" s="721"/>
      <c r="EO884" s="721"/>
      <c r="EP884" s="721"/>
      <c r="EQ884" s="721"/>
      <c r="ER884" s="721"/>
      <c r="ES884" s="721"/>
      <c r="ET884" s="721"/>
      <c r="EU884" s="721"/>
      <c r="EV884" s="721"/>
      <c r="EW884" s="721"/>
      <c r="EX884" s="721"/>
      <c r="EY884" s="721"/>
      <c r="EZ884" s="721"/>
      <c r="FA884" s="721"/>
      <c r="FB884" s="721"/>
      <c r="FC884" s="721"/>
      <c r="FD884" s="721"/>
      <c r="FE884" s="721"/>
      <c r="FF884" s="721"/>
      <c r="FG884" s="721"/>
      <c r="FH884" s="721"/>
      <c r="FI884" s="721"/>
      <c r="FJ884" s="721"/>
      <c r="FK884" s="721"/>
      <c r="FL884" s="721"/>
      <c r="FM884" s="721"/>
      <c r="FN884" s="721"/>
      <c r="FO884" s="721"/>
      <c r="FP884" s="721"/>
      <c r="FQ884" s="721"/>
      <c r="FR884" s="721"/>
      <c r="FS884" s="721"/>
      <c r="FT884" s="721"/>
      <c r="FU884" s="721"/>
      <c r="FV884" s="721"/>
      <c r="FW884" s="721"/>
      <c r="FX884" s="721"/>
      <c r="FY884" s="721"/>
      <c r="FZ884" s="721"/>
      <c r="GA884" s="721"/>
      <c r="GB884" s="721"/>
      <c r="GC884" s="721"/>
      <c r="GD884" s="721"/>
      <c r="GE884" s="721"/>
      <c r="GF884" s="721"/>
      <c r="GG884" s="721"/>
      <c r="GH884" s="721"/>
      <c r="GI884" s="721"/>
      <c r="GJ884" s="721"/>
      <c r="GK884" s="721"/>
      <c r="GL884" s="721"/>
      <c r="GM884" s="721"/>
      <c r="GN884" s="721"/>
      <c r="GO884" s="721"/>
      <c r="GP884" s="721"/>
      <c r="GQ884" s="721"/>
      <c r="GR884" s="721"/>
      <c r="GS884" s="721"/>
      <c r="GT884" s="721"/>
      <c r="GU884" s="721"/>
      <c r="GV884" s="721"/>
      <c r="GW884" s="721"/>
      <c r="GX884" s="721"/>
      <c r="GY884" s="721"/>
      <c r="GZ884" s="721"/>
      <c r="HA884" s="721"/>
      <c r="HB884" s="721"/>
      <c r="HC884" s="721"/>
      <c r="HD884" s="721"/>
      <c r="HE884" s="721"/>
      <c r="HF884" s="721"/>
      <c r="HG884" s="721"/>
      <c r="HH884" s="721"/>
      <c r="HI884" s="721"/>
      <c r="HJ884" s="721"/>
      <c r="HK884" s="721"/>
      <c r="HL884" s="721"/>
      <c r="HM884" s="721"/>
      <c r="HN884" s="721"/>
      <c r="HO884" s="721"/>
      <c r="HP884" s="721"/>
      <c r="HQ884" s="721"/>
      <c r="HR884" s="721"/>
      <c r="HS884" s="721"/>
      <c r="HT884" s="721"/>
      <c r="HU884" s="721"/>
      <c r="HV884" s="721"/>
      <c r="HW884" s="721"/>
      <c r="HX884" s="721"/>
      <c r="HY884" s="721"/>
      <c r="HZ884" s="721"/>
      <c r="IA884" s="721"/>
      <c r="IB884" s="721"/>
      <c r="IC884" s="721"/>
      <c r="ID884" s="721"/>
      <c r="IE884" s="721"/>
      <c r="IF884" s="721"/>
      <c r="IG884" s="721"/>
      <c r="IH884" s="721"/>
      <c r="II884" s="721"/>
      <c r="IJ884" s="721"/>
      <c r="IK884" s="721"/>
      <c r="IL884" s="721"/>
      <c r="IM884" s="721"/>
      <c r="IN884" s="721"/>
      <c r="IO884" s="721"/>
      <c r="IP884" s="721"/>
      <c r="IQ884" s="721"/>
      <c r="IR884" s="721"/>
      <c r="IS884" s="721"/>
      <c r="IT884" s="721"/>
      <c r="IU884" s="721"/>
      <c r="IV884" s="721"/>
      <c r="IW884" s="721"/>
      <c r="IX884" s="721"/>
      <c r="IY884" s="721"/>
      <c r="IZ884" s="721"/>
      <c r="JA884" s="721"/>
      <c r="JB884" s="721"/>
      <c r="JC884" s="721"/>
      <c r="JD884" s="721"/>
      <c r="JE884" s="721"/>
      <c r="JF884" s="721"/>
      <c r="JG884" s="721"/>
      <c r="JH884" s="721"/>
      <c r="JI884" s="721"/>
      <c r="JJ884" s="721"/>
      <c r="JK884" s="721"/>
      <c r="JL884" s="721"/>
      <c r="JM884" s="721"/>
      <c r="JN884" s="721"/>
      <c r="JO884" s="721"/>
      <c r="JP884" s="721"/>
      <c r="JQ884" s="721"/>
      <c r="JR884" s="721"/>
      <c r="JS884" s="721"/>
      <c r="JT884" s="721"/>
      <c r="JU884" s="721"/>
      <c r="JV884" s="721"/>
      <c r="JW884" s="721"/>
      <c r="JX884" s="721"/>
      <c r="JY884" s="721"/>
      <c r="JZ884" s="721"/>
      <c r="KA884" s="721"/>
      <c r="KB884" s="721"/>
      <c r="KC884" s="721"/>
      <c r="KD884" s="721"/>
      <c r="KE884" s="721"/>
      <c r="KF884" s="721"/>
      <c r="KG884" s="721"/>
      <c r="KH884" s="721"/>
      <c r="KI884" s="721"/>
      <c r="KJ884" s="721"/>
      <c r="KK884" s="721"/>
      <c r="KL884" s="721"/>
      <c r="KM884" s="721"/>
      <c r="KN884" s="721"/>
      <c r="KO884" s="721"/>
      <c r="KP884" s="721"/>
      <c r="KQ884" s="721"/>
      <c r="KR884" s="721"/>
      <c r="KS884" s="721"/>
      <c r="KT884" s="721"/>
      <c r="KU884" s="721"/>
      <c r="KV884" s="721"/>
      <c r="KW884" s="721"/>
      <c r="KX884" s="721"/>
      <c r="KY884" s="721"/>
      <c r="KZ884" s="721"/>
      <c r="LA884" s="721"/>
      <c r="LB884" s="721"/>
      <c r="LC884" s="721"/>
      <c r="LD884" s="721"/>
      <c r="LE884" s="721"/>
      <c r="LF884" s="721"/>
      <c r="LG884" s="721"/>
      <c r="LH884" s="721"/>
      <c r="LI884" s="721"/>
      <c r="LJ884" s="721"/>
      <c r="LK884" s="721"/>
      <c r="LL884" s="721"/>
      <c r="LM884" s="721"/>
      <c r="LN884" s="721"/>
      <c r="LO884" s="721"/>
      <c r="LP884" s="721"/>
      <c r="LQ884" s="721"/>
      <c r="LR884" s="721"/>
      <c r="LS884" s="721"/>
      <c r="LT884" s="721"/>
      <c r="LU884" s="721"/>
      <c r="LV884" s="721"/>
      <c r="LW884" s="721"/>
      <c r="LX884" s="721"/>
      <c r="LY884" s="721"/>
      <c r="LZ884" s="721"/>
      <c r="MA884" s="721"/>
      <c r="MB884" s="721"/>
      <c r="MC884" s="721"/>
      <c r="MD884" s="721"/>
      <c r="ME884" s="721"/>
      <c r="MF884" s="721"/>
      <c r="MG884" s="721"/>
      <c r="MH884" s="721"/>
      <c r="MI884" s="721"/>
      <c r="MJ884" s="721"/>
      <c r="MK884" s="721"/>
      <c r="ML884" s="721"/>
      <c r="MM884" s="721"/>
      <c r="MN884" s="721"/>
      <c r="MO884" s="721"/>
      <c r="MP884" s="721"/>
      <c r="MQ884" s="721"/>
      <c r="MR884" s="721"/>
      <c r="MS884" s="721"/>
      <c r="MT884" s="721"/>
      <c r="MU884" s="721"/>
      <c r="MV884" s="721"/>
      <c r="MW884" s="721"/>
      <c r="MX884" s="721"/>
      <c r="MY884" s="721"/>
      <c r="MZ884" s="721"/>
      <c r="NA884" s="721"/>
      <c r="NB884" s="721"/>
      <c r="NC884" s="721"/>
      <c r="ND884" s="721"/>
      <c r="NE884" s="721"/>
      <c r="NF884" s="721"/>
      <c r="NG884" s="721"/>
      <c r="NH884" s="721"/>
      <c r="NI884" s="721"/>
      <c r="NJ884" s="721"/>
      <c r="NK884" s="721"/>
      <c r="NL884" s="721"/>
      <c r="NM884" s="721"/>
      <c r="NN884" s="721"/>
      <c r="NO884" s="721"/>
      <c r="NP884" s="721"/>
      <c r="NQ884" s="721"/>
      <c r="NR884" s="721"/>
      <c r="NS884" s="721"/>
      <c r="NT884" s="721"/>
      <c r="NU884" s="721"/>
      <c r="NV884" s="721"/>
      <c r="NW884" s="721"/>
      <c r="NX884" s="721"/>
      <c r="NY884" s="721"/>
      <c r="NZ884" s="721"/>
      <c r="OA884" s="721"/>
      <c r="OB884" s="721"/>
      <c r="OC884" s="721"/>
      <c r="OD884" s="721"/>
      <c r="OE884" s="721"/>
      <c r="OF884" s="721"/>
      <c r="OG884" s="721"/>
      <c r="OH884" s="721"/>
      <c r="OI884" s="721"/>
      <c r="OJ884" s="721"/>
      <c r="OK884" s="721"/>
      <c r="OL884" s="721"/>
      <c r="OM884" s="721"/>
      <c r="ON884" s="721"/>
      <c r="OO884" s="721"/>
      <c r="OP884" s="721"/>
      <c r="OQ884" s="721"/>
      <c r="OR884" s="721"/>
      <c r="OS884" s="721"/>
      <c r="OT884" s="721"/>
      <c r="OU884" s="721"/>
      <c r="OV884" s="721"/>
      <c r="OW884" s="721"/>
      <c r="OX884" s="721"/>
      <c r="OY884" s="721"/>
      <c r="OZ884" s="721"/>
      <c r="PA884" s="721"/>
      <c r="PB884" s="721"/>
      <c r="PC884" s="721"/>
      <c r="PD884" s="721"/>
      <c r="PE884" s="721"/>
      <c r="PF884" s="721"/>
      <c r="PG884" s="721"/>
      <c r="PH884" s="721"/>
      <c r="PI884" s="721"/>
      <c r="PJ884" s="721"/>
      <c r="PK884" s="721"/>
      <c r="PL884" s="721"/>
      <c r="PM884" s="721"/>
      <c r="PN884" s="721"/>
      <c r="PO884" s="721"/>
      <c r="PP884" s="721"/>
      <c r="PQ884" s="721"/>
      <c r="PR884" s="721"/>
      <c r="PS884" s="721"/>
      <c r="PT884" s="721"/>
      <c r="PU884" s="721"/>
      <c r="PV884" s="721"/>
      <c r="PW884" s="721"/>
      <c r="PX884" s="721"/>
      <c r="PY884" s="721"/>
      <c r="PZ884" s="721"/>
      <c r="QA884" s="721"/>
      <c r="QB884" s="721"/>
      <c r="QC884" s="721"/>
      <c r="QD884" s="721"/>
      <c r="QE884" s="721"/>
      <c r="QF884" s="721"/>
      <c r="QG884" s="721"/>
      <c r="QH884" s="721"/>
      <c r="QI884" s="721"/>
      <c r="QJ884" s="721"/>
      <c r="QK884" s="721"/>
      <c r="QL884" s="721"/>
      <c r="QM884" s="721"/>
      <c r="QN884" s="721"/>
      <c r="QO884" s="721"/>
      <c r="QP884" s="721"/>
      <c r="QQ884" s="721"/>
      <c r="QR884" s="721"/>
      <c r="QS884" s="721"/>
      <c r="QT884" s="721"/>
      <c r="QU884" s="721"/>
      <c r="QV884" s="721"/>
      <c r="QW884" s="721"/>
      <c r="QX884" s="721"/>
      <c r="QY884" s="721"/>
      <c r="QZ884" s="721"/>
      <c r="RA884" s="721"/>
      <c r="RB884" s="721"/>
      <c r="RC884" s="721"/>
      <c r="RD884" s="721"/>
      <c r="RE884" s="721"/>
      <c r="RF884" s="721"/>
      <c r="RG884" s="721"/>
      <c r="RH884" s="721"/>
      <c r="RI884" s="721"/>
      <c r="RJ884" s="721"/>
      <c r="RK884" s="721"/>
      <c r="RL884" s="721"/>
      <c r="RM884" s="721"/>
      <c r="RN884" s="721"/>
      <c r="RO884" s="721"/>
      <c r="RP884" s="721"/>
      <c r="RQ884" s="721"/>
      <c r="RR884" s="721"/>
      <c r="RS884" s="721"/>
      <c r="RT884" s="721"/>
      <c r="RU884" s="721"/>
      <c r="RV884" s="721"/>
      <c r="RW884" s="721"/>
      <c r="RX884" s="721"/>
      <c r="RY884" s="721"/>
      <c r="RZ884" s="721"/>
      <c r="SA884" s="721"/>
      <c r="SB884" s="721"/>
      <c r="SC884" s="721"/>
      <c r="SD884" s="721"/>
      <c r="SE884" s="721"/>
      <c r="SF884" s="721"/>
      <c r="SG884" s="721"/>
      <c r="SH884" s="721"/>
      <c r="SI884" s="721"/>
      <c r="SJ884" s="721"/>
      <c r="SK884" s="721"/>
      <c r="SL884" s="721"/>
      <c r="SM884" s="721"/>
      <c r="SN884" s="721"/>
      <c r="SO884" s="721"/>
      <c r="SP884" s="721"/>
      <c r="SQ884" s="721"/>
      <c r="SR884" s="721"/>
      <c r="SS884" s="721"/>
      <c r="ST884" s="721"/>
      <c r="SU884" s="721"/>
      <c r="SV884" s="721"/>
      <c r="SW884" s="721"/>
      <c r="SX884" s="721"/>
      <c r="SY884" s="721"/>
      <c r="SZ884" s="721"/>
      <c r="TA884" s="721"/>
      <c r="TB884" s="721"/>
      <c r="TC884" s="721"/>
      <c r="TD884" s="721"/>
      <c r="TE884" s="721"/>
      <c r="TF884" s="721"/>
      <c r="TG884" s="721"/>
      <c r="TH884" s="721"/>
      <c r="TI884" s="721"/>
      <c r="TJ884" s="721"/>
      <c r="TK884" s="721"/>
      <c r="TL884" s="721"/>
      <c r="TM884" s="721"/>
      <c r="TN884" s="721"/>
      <c r="TO884" s="721"/>
      <c r="TP884" s="721"/>
      <c r="TQ884" s="721"/>
      <c r="TR884" s="721"/>
      <c r="TS884" s="721"/>
      <c r="TT884" s="721"/>
      <c r="TU884" s="721"/>
      <c r="TV884" s="721"/>
      <c r="TW884" s="721"/>
      <c r="TX884" s="721"/>
      <c r="TY884" s="721"/>
      <c r="TZ884" s="721"/>
      <c r="UA884" s="721"/>
      <c r="UB884" s="721"/>
      <c r="UC884" s="721"/>
      <c r="UD884" s="721"/>
      <c r="UE884" s="721"/>
      <c r="UF884" s="721"/>
      <c r="UG884" s="721"/>
      <c r="UH884" s="721"/>
      <c r="UI884" s="721"/>
      <c r="UJ884" s="721"/>
      <c r="UK884" s="721"/>
      <c r="UL884" s="721"/>
      <c r="UM884" s="721"/>
      <c r="UN884" s="721"/>
      <c r="UO884" s="721"/>
      <c r="UP884" s="721"/>
      <c r="UQ884" s="721"/>
      <c r="UR884" s="721"/>
      <c r="US884" s="721"/>
      <c r="UT884" s="721"/>
      <c r="UU884" s="721"/>
      <c r="UV884" s="721"/>
      <c r="UW884" s="721"/>
      <c r="UX884" s="721"/>
      <c r="UY884" s="721"/>
      <c r="UZ884" s="721"/>
      <c r="VA884" s="721"/>
      <c r="VB884" s="721"/>
      <c r="VC884" s="721"/>
      <c r="VD884" s="721"/>
      <c r="VE884" s="721"/>
      <c r="VF884" s="721"/>
      <c r="VG884" s="721"/>
      <c r="VH884" s="721"/>
      <c r="VI884" s="721"/>
      <c r="VJ884" s="721"/>
      <c r="VK884" s="721"/>
      <c r="VL884" s="721"/>
      <c r="VM884" s="721"/>
      <c r="VN884" s="721"/>
      <c r="VO884" s="721"/>
      <c r="VP884" s="721"/>
      <c r="VQ884" s="721"/>
      <c r="VR884" s="721"/>
      <c r="VS884" s="721"/>
      <c r="VT884" s="721"/>
      <c r="VU884" s="721"/>
      <c r="VV884" s="721"/>
      <c r="VW884" s="721"/>
      <c r="VX884" s="721"/>
      <c r="VY884" s="721"/>
      <c r="VZ884" s="721"/>
      <c r="WA884" s="721"/>
      <c r="WB884" s="721"/>
      <c r="WC884" s="721"/>
      <c r="WD884" s="721"/>
      <c r="WE884" s="721"/>
      <c r="WF884" s="721"/>
      <c r="WG884" s="721"/>
      <c r="WH884" s="721"/>
      <c r="WI884" s="721"/>
      <c r="WJ884" s="721"/>
      <c r="WK884" s="721"/>
      <c r="WL884" s="721"/>
      <c r="WM884" s="721"/>
      <c r="WN884" s="721"/>
      <c r="WO884" s="721"/>
      <c r="WP884" s="721"/>
      <c r="WQ884" s="721"/>
      <c r="WR884" s="721"/>
      <c r="WS884" s="721"/>
      <c r="WT884" s="721"/>
      <c r="WU884" s="721"/>
      <c r="WV884" s="721"/>
      <c r="WW884" s="721"/>
      <c r="WX884" s="721"/>
      <c r="WY884" s="721"/>
      <c r="WZ884" s="721"/>
      <c r="XA884" s="721"/>
      <c r="XB884" s="721"/>
      <c r="XC884" s="721"/>
      <c r="XD884" s="721"/>
      <c r="XE884" s="721"/>
      <c r="XF884" s="721"/>
      <c r="XG884" s="721"/>
      <c r="XH884" s="721"/>
      <c r="XI884" s="721"/>
      <c r="XJ884" s="721"/>
      <c r="XK884" s="721"/>
      <c r="XL884" s="721"/>
      <c r="XM884" s="721"/>
      <c r="XN884" s="721"/>
      <c r="XO884" s="721"/>
      <c r="XP884" s="721"/>
      <c r="XQ884" s="721"/>
      <c r="XR884" s="721"/>
      <c r="XS884" s="721"/>
      <c r="XT884" s="721"/>
      <c r="XU884" s="721"/>
      <c r="XV884" s="721"/>
      <c r="XW884" s="721"/>
      <c r="XX884" s="721"/>
      <c r="XY884" s="721"/>
      <c r="XZ884" s="721"/>
      <c r="YA884" s="721"/>
      <c r="YB884" s="721"/>
      <c r="YC884" s="721"/>
      <c r="YD884" s="721"/>
      <c r="YE884" s="721"/>
      <c r="YF884" s="721"/>
      <c r="YG884" s="721"/>
      <c r="YH884" s="721"/>
      <c r="YI884" s="721"/>
      <c r="YJ884" s="721"/>
      <c r="YK884" s="721"/>
      <c r="YL884" s="721"/>
      <c r="YM884" s="721"/>
      <c r="YN884" s="721"/>
      <c r="YO884" s="721"/>
      <c r="YP884" s="721"/>
      <c r="YQ884" s="721"/>
      <c r="YR884" s="721"/>
      <c r="YS884" s="721"/>
      <c r="YT884" s="721"/>
      <c r="YU884" s="721"/>
      <c r="YV884" s="721"/>
      <c r="YW884" s="721"/>
      <c r="YX884" s="721"/>
      <c r="YY884" s="721"/>
      <c r="YZ884" s="721"/>
      <c r="ZA884" s="721"/>
      <c r="ZB884" s="721"/>
      <c r="ZC884" s="721"/>
      <c r="ZD884" s="721"/>
      <c r="ZE884" s="721"/>
      <c r="ZF884" s="721"/>
      <c r="ZG884" s="721"/>
      <c r="ZH884" s="721"/>
      <c r="ZI884" s="721"/>
      <c r="ZJ884" s="721"/>
      <c r="ZK884" s="721"/>
      <c r="ZL884" s="721"/>
      <c r="ZM884" s="721"/>
      <c r="ZN884" s="721"/>
      <c r="ZO884" s="721"/>
      <c r="ZP884" s="721"/>
      <c r="ZQ884" s="721"/>
      <c r="ZR884" s="721"/>
      <c r="ZS884" s="721"/>
      <c r="ZT884" s="721"/>
      <c r="ZU884" s="721"/>
      <c r="ZV884" s="721"/>
      <c r="ZW884" s="721"/>
      <c r="ZX884" s="721"/>
      <c r="ZY884" s="721"/>
      <c r="ZZ884" s="721"/>
      <c r="AAA884" s="721"/>
      <c r="AAB884" s="721"/>
      <c r="AAC884" s="721"/>
      <c r="AAD884" s="721"/>
      <c r="AAE884" s="721"/>
      <c r="AAF884" s="721"/>
      <c r="AAG884" s="721"/>
      <c r="AAH884" s="721"/>
      <c r="AAI884" s="721"/>
      <c r="AAJ884" s="721"/>
      <c r="AAK884" s="721"/>
      <c r="AAL884" s="721"/>
      <c r="AAM884" s="721"/>
      <c r="AAN884" s="721"/>
      <c r="AAO884" s="721"/>
      <c r="AAP884" s="721"/>
      <c r="AAQ884" s="721"/>
      <c r="AAR884" s="721"/>
      <c r="AAS884" s="721"/>
      <c r="AAT884" s="721"/>
      <c r="AAU884" s="721"/>
      <c r="AAV884" s="721"/>
      <c r="AAW884" s="721"/>
      <c r="AAX884" s="721"/>
      <c r="AAY884" s="721"/>
      <c r="AAZ884" s="721"/>
      <c r="ABA884" s="721"/>
      <c r="ABB884" s="721"/>
      <c r="ABC884" s="721"/>
      <c r="ABD884" s="721"/>
      <c r="ABE884" s="721"/>
      <c r="ABF884" s="721"/>
      <c r="ABG884" s="721"/>
      <c r="ABH884" s="721"/>
      <c r="ABI884" s="721"/>
      <c r="ABJ884" s="721"/>
      <c r="ABK884" s="721"/>
      <c r="ABL884" s="721"/>
      <c r="ABM884" s="721"/>
      <c r="ABN884" s="721"/>
      <c r="ABO884" s="721"/>
      <c r="ABP884" s="721"/>
      <c r="ABQ884" s="721"/>
      <c r="ABR884" s="721"/>
      <c r="ABS884" s="721"/>
      <c r="ABT884" s="721"/>
      <c r="ABU884" s="721"/>
      <c r="ABV884" s="721"/>
      <c r="ABW884" s="721"/>
      <c r="ABX884" s="721"/>
      <c r="ABY884" s="721"/>
      <c r="ABZ884" s="721"/>
      <c r="ACA884" s="721"/>
      <c r="ACB884" s="721"/>
      <c r="ACC884" s="721"/>
      <c r="ACD884" s="721"/>
      <c r="ACE884" s="721"/>
      <c r="ACF884" s="721"/>
      <c r="ACG884" s="721"/>
      <c r="ACH884" s="721"/>
      <c r="ACI884" s="721"/>
      <c r="ACJ884" s="721"/>
      <c r="ACK884" s="721"/>
      <c r="ACL884" s="721"/>
      <c r="ACM884" s="721"/>
      <c r="ACN884" s="721"/>
      <c r="ACO884" s="721"/>
      <c r="ACP884" s="721"/>
      <c r="ACQ884" s="721"/>
      <c r="ACR884" s="721"/>
      <c r="ACS884" s="721"/>
      <c r="ACT884" s="721"/>
      <c r="ACU884" s="721"/>
      <c r="ACV884" s="721"/>
      <c r="ACW884" s="721"/>
      <c r="ACX884" s="721"/>
      <c r="ACY884" s="721"/>
      <c r="ACZ884" s="721"/>
      <c r="ADA884" s="721"/>
      <c r="ADB884" s="721"/>
      <c r="ADC884" s="721"/>
      <c r="ADD884" s="721"/>
      <c r="ADE884" s="721"/>
      <c r="ADF884" s="721"/>
      <c r="ADG884" s="721"/>
      <c r="ADH884" s="721"/>
      <c r="ADI884" s="721"/>
      <c r="ADJ884" s="721"/>
      <c r="ADK884" s="721"/>
      <c r="ADL884" s="721"/>
      <c r="ADM884" s="721"/>
      <c r="ADN884" s="721"/>
      <c r="ADO884" s="721"/>
      <c r="ADP884" s="721"/>
      <c r="ADQ884" s="721"/>
      <c r="ADR884" s="721"/>
      <c r="ADS884" s="721"/>
      <c r="ADT884" s="721"/>
      <c r="ADU884" s="721"/>
      <c r="ADV884" s="721"/>
      <c r="ADW884" s="721"/>
      <c r="ADX884" s="721"/>
      <c r="ADY884" s="721"/>
      <c r="ADZ884" s="721"/>
      <c r="AEA884" s="721"/>
      <c r="AEB884" s="721"/>
      <c r="AEC884" s="721"/>
      <c r="AED884" s="721"/>
      <c r="AEE884" s="721"/>
      <c r="AEF884" s="721"/>
      <c r="AEG884" s="721"/>
      <c r="AEH884" s="721"/>
      <c r="AEI884" s="721"/>
      <c r="AEJ884" s="721"/>
      <c r="AEK884" s="721"/>
      <c r="AEL884" s="721"/>
      <c r="AEM884" s="721"/>
      <c r="AEN884" s="721"/>
      <c r="AEO884" s="721"/>
      <c r="AEP884" s="721"/>
      <c r="AEQ884" s="721"/>
      <c r="AER884" s="721"/>
      <c r="AES884" s="721"/>
      <c r="AET884" s="721"/>
      <c r="AEU884" s="721"/>
      <c r="AEV884" s="721"/>
      <c r="AEW884" s="721"/>
      <c r="AEX884" s="721"/>
      <c r="AEY884" s="721"/>
      <c r="AEZ884" s="721"/>
      <c r="AFA884" s="721"/>
      <c r="AFB884" s="721"/>
      <c r="AFC884" s="721"/>
      <c r="AFD884" s="721"/>
      <c r="AFE884" s="721"/>
      <c r="AFF884" s="721"/>
      <c r="AFG884" s="721"/>
      <c r="AFH884" s="721"/>
      <c r="AFI884" s="721"/>
      <c r="AFJ884" s="721"/>
      <c r="AFK884" s="721"/>
      <c r="AFL884" s="721"/>
      <c r="AFM884" s="721"/>
      <c r="AFN884" s="721"/>
      <c r="AFO884" s="721"/>
      <c r="AFP884" s="721"/>
      <c r="AFQ884" s="721"/>
      <c r="AFR884" s="721"/>
      <c r="AFS884" s="721"/>
      <c r="AFT884" s="721"/>
      <c r="AFU884" s="721"/>
      <c r="AFV884" s="721"/>
      <c r="AFW884" s="721"/>
      <c r="AFX884" s="721"/>
      <c r="AFY884" s="721"/>
      <c r="AFZ884" s="721"/>
      <c r="AGA884" s="721"/>
      <c r="AGB884" s="721"/>
      <c r="AGC884" s="721"/>
      <c r="AGD884" s="721"/>
      <c r="AGE884" s="721"/>
      <c r="AGF884" s="721"/>
      <c r="AGG884" s="721"/>
      <c r="AGH884" s="721"/>
      <c r="AGI884" s="721"/>
      <c r="AGJ884" s="721"/>
      <c r="AGK884" s="721"/>
      <c r="AGL884" s="721"/>
      <c r="AGM884" s="721"/>
      <c r="AGN884" s="721"/>
      <c r="AGO884" s="721"/>
      <c r="AGP884" s="721"/>
      <c r="AGQ884" s="721"/>
      <c r="AGR884" s="721"/>
      <c r="AGS884" s="721"/>
      <c r="AGT884" s="721"/>
      <c r="AGU884" s="721"/>
      <c r="AGV884" s="721"/>
      <c r="AGW884" s="721"/>
      <c r="AGX884" s="721"/>
      <c r="AGY884" s="721"/>
      <c r="AGZ884" s="721"/>
      <c r="AHA884" s="721"/>
      <c r="AHB884" s="721"/>
      <c r="AHC884" s="721"/>
      <c r="AHD884" s="721"/>
      <c r="AHE884" s="721"/>
      <c r="AHF884" s="721"/>
      <c r="AHG884" s="721"/>
      <c r="AHH884" s="721"/>
      <c r="AHI884" s="721"/>
      <c r="AHJ884" s="721"/>
      <c r="AHK884" s="721"/>
      <c r="AHL884" s="721"/>
      <c r="AHM884" s="721"/>
      <c r="AHN884" s="721"/>
      <c r="AHO884" s="721"/>
      <c r="AHP884" s="721"/>
      <c r="AHQ884" s="721"/>
      <c r="AHR884" s="721"/>
      <c r="AHS884" s="721"/>
      <c r="AHT884" s="721"/>
      <c r="AHU884" s="721"/>
      <c r="AHV884" s="721"/>
      <c r="AHW884" s="721"/>
      <c r="AHX884" s="721"/>
      <c r="AHY884" s="721"/>
      <c r="AHZ884" s="721"/>
      <c r="AIA884" s="721"/>
      <c r="AIB884" s="721"/>
      <c r="AIC884" s="721"/>
      <c r="AID884" s="721"/>
      <c r="AIE884" s="721"/>
      <c r="AIF884" s="721"/>
      <c r="AIG884" s="721"/>
      <c r="AIH884" s="721"/>
      <c r="AII884" s="721"/>
      <c r="AIJ884" s="721"/>
      <c r="AIK884" s="721"/>
      <c r="AIL884" s="721"/>
      <c r="AIM884" s="721"/>
      <c r="AIN884" s="721"/>
      <c r="AIO884" s="721"/>
      <c r="AIP884" s="721"/>
      <c r="AIQ884" s="721"/>
      <c r="AIR884" s="721"/>
      <c r="AIS884" s="721"/>
      <c r="AIT884" s="721"/>
      <c r="AIU884" s="721"/>
      <c r="AIV884" s="721"/>
      <c r="AIW884" s="721"/>
      <c r="AIX884" s="721"/>
      <c r="AIY884" s="721"/>
      <c r="AIZ884" s="721"/>
      <c r="AJA884" s="721"/>
      <c r="AJB884" s="721"/>
      <c r="AJC884" s="721"/>
      <c r="AJD884" s="721"/>
      <c r="AJE884" s="721"/>
      <c r="AJF884" s="721"/>
      <c r="AJG884" s="721"/>
      <c r="AJH884" s="721"/>
      <c r="AJI884" s="721"/>
      <c r="AJJ884" s="721"/>
      <c r="AJK884" s="721"/>
      <c r="AJL884" s="721"/>
      <c r="AJM884" s="721"/>
      <c r="AJN884" s="721"/>
      <c r="AJO884" s="721"/>
      <c r="AJP884" s="721"/>
      <c r="AJQ884" s="721"/>
      <c r="AJR884" s="721"/>
      <c r="AJS884" s="721"/>
      <c r="AJT884" s="721"/>
      <c r="AJU884" s="721"/>
      <c r="AJV884" s="721"/>
      <c r="AJW884" s="721"/>
      <c r="AJX884" s="721"/>
      <c r="AJY884" s="721"/>
      <c r="AJZ884" s="721"/>
      <c r="AKA884" s="721"/>
      <c r="AKB884" s="721"/>
      <c r="AKC884" s="721"/>
      <c r="AKD884" s="721"/>
      <c r="AKE884" s="721"/>
      <c r="AKF884" s="721"/>
      <c r="AKG884" s="721"/>
      <c r="AKH884" s="721"/>
      <c r="AKI884" s="721"/>
      <c r="AKJ884" s="721"/>
      <c r="AKK884" s="721"/>
      <c r="AKL884" s="721"/>
      <c r="AKM884" s="721"/>
      <c r="AKN884" s="721"/>
      <c r="AKO884" s="721"/>
      <c r="AKP884" s="721"/>
      <c r="AKQ884" s="721"/>
      <c r="AKR884" s="721"/>
      <c r="AKS884" s="721"/>
      <c r="AKT884" s="721"/>
      <c r="AKU884" s="721"/>
      <c r="AKV884" s="721"/>
      <c r="AKW884" s="721"/>
      <c r="AKX884" s="721"/>
      <c r="AKY884" s="721"/>
      <c r="AKZ884" s="721"/>
      <c r="ALA884" s="721"/>
      <c r="ALB884" s="721"/>
      <c r="ALC884" s="721"/>
      <c r="ALD884" s="721"/>
      <c r="ALE884" s="721"/>
      <c r="ALF884" s="721"/>
      <c r="ALG884" s="721"/>
      <c r="ALH884" s="721"/>
      <c r="ALI884" s="721"/>
      <c r="ALJ884" s="721"/>
      <c r="ALK884" s="721"/>
      <c r="ALL884" s="721"/>
      <c r="ALM884" s="721"/>
      <c r="ALN884" s="721"/>
      <c r="ALO884" s="721"/>
      <c r="ALP884" s="721"/>
      <c r="ALQ884" s="721"/>
      <c r="ALR884" s="721"/>
      <c r="ALS884" s="721"/>
      <c r="ALT884" s="721"/>
      <c r="ALU884" s="721"/>
      <c r="ALV884" s="721"/>
      <c r="ALW884" s="721"/>
      <c r="ALX884" s="721"/>
      <c r="ALY884" s="721"/>
      <c r="ALZ884" s="721"/>
      <c r="AMA884" s="721"/>
      <c r="AMB884" s="721"/>
      <c r="AMC884" s="721"/>
      <c r="AMD884" s="721"/>
      <c r="AME884" s="721"/>
      <c r="AMF884" s="721"/>
      <c r="AMG884" s="721"/>
      <c r="AMH884" s="721"/>
      <c r="AMI884" s="721"/>
      <c r="AMJ884" s="721"/>
      <c r="AMK884" s="721"/>
      <c r="AML884" s="721"/>
      <c r="AMM884" s="721"/>
      <c r="AMN884" s="721"/>
      <c r="AMO884" s="721"/>
      <c r="AMP884" s="721"/>
      <c r="AMQ884" s="721"/>
      <c r="AMR884" s="721"/>
      <c r="AMS884" s="721"/>
      <c r="AMT884" s="721"/>
      <c r="AMU884" s="721"/>
      <c r="AMV884" s="721"/>
      <c r="AMW884" s="721"/>
      <c r="AMX884" s="721"/>
      <c r="AMY884" s="721"/>
      <c r="AMZ884" s="721"/>
      <c r="ANA884" s="721"/>
      <c r="ANB884" s="721"/>
      <c r="ANC884" s="721"/>
      <c r="AND884" s="721"/>
      <c r="ANE884" s="721"/>
      <c r="ANF884" s="721"/>
      <c r="ANG884" s="721"/>
      <c r="ANH884" s="721"/>
      <c r="ANI884" s="721"/>
      <c r="ANJ884" s="721"/>
      <c r="ANK884" s="721"/>
      <c r="ANL884" s="721"/>
      <c r="ANM884" s="721"/>
      <c r="ANN884" s="721"/>
      <c r="ANO884" s="721"/>
      <c r="ANP884" s="721"/>
      <c r="ANQ884" s="721"/>
      <c r="ANR884" s="721"/>
      <c r="ANS884" s="721"/>
      <c r="ANT884" s="721"/>
      <c r="ANU884" s="721"/>
      <c r="ANV884" s="721"/>
      <c r="ANW884" s="721"/>
      <c r="ANX884" s="721"/>
      <c r="ANY884" s="721"/>
      <c r="ANZ884" s="721"/>
      <c r="AOA884" s="721"/>
      <c r="AOB884" s="721"/>
      <c r="AOC884" s="721"/>
      <c r="AOD884" s="721"/>
      <c r="AOE884" s="721"/>
      <c r="AOF884" s="721"/>
      <c r="AOG884" s="721"/>
      <c r="AOH884" s="721"/>
      <c r="AOI884" s="721"/>
      <c r="AOJ884" s="721"/>
      <c r="AOK884" s="721"/>
      <c r="AOL884" s="721"/>
      <c r="AOM884" s="721"/>
      <c r="AON884" s="721"/>
      <c r="AOO884" s="721"/>
      <c r="AOP884" s="721"/>
      <c r="AOQ884" s="721"/>
      <c r="AOR884" s="721"/>
      <c r="AOS884" s="721"/>
      <c r="AOT884" s="721"/>
      <c r="AOU884" s="721"/>
      <c r="AOV884" s="721"/>
      <c r="AOW884" s="721"/>
      <c r="AOX884" s="721"/>
      <c r="AOY884" s="721"/>
      <c r="AOZ884" s="721"/>
      <c r="APA884" s="721"/>
      <c r="APB884" s="721"/>
      <c r="APC884" s="721"/>
      <c r="APD884" s="721"/>
      <c r="APE884" s="721"/>
      <c r="APF884" s="721"/>
      <c r="APG884" s="721"/>
      <c r="APH884" s="721"/>
      <c r="API884" s="721"/>
      <c r="APJ884" s="721"/>
      <c r="APK884" s="721"/>
      <c r="APL884" s="721"/>
      <c r="APM884" s="721"/>
      <c r="APN884" s="721"/>
      <c r="APO884" s="721"/>
      <c r="APP884" s="721"/>
      <c r="APQ884" s="721"/>
      <c r="APR884" s="721"/>
      <c r="APS884" s="721"/>
      <c r="APT884" s="721"/>
      <c r="APU884" s="721"/>
      <c r="APV884" s="721"/>
      <c r="APW884" s="721"/>
      <c r="APX884" s="721"/>
      <c r="APY884" s="721"/>
      <c r="APZ884" s="721"/>
      <c r="AQA884" s="721"/>
      <c r="AQB884" s="721"/>
      <c r="AQC884" s="721"/>
      <c r="AQD884" s="721"/>
      <c r="AQE884" s="721"/>
      <c r="AQF884" s="721"/>
      <c r="AQG884" s="721"/>
      <c r="AQH884" s="721"/>
      <c r="AQI884" s="721"/>
      <c r="AQJ884" s="721"/>
      <c r="AQK884" s="721"/>
      <c r="AQL884" s="721"/>
      <c r="AQM884" s="721"/>
      <c r="AQN884" s="721"/>
      <c r="AQO884" s="721"/>
      <c r="AQP884" s="721"/>
      <c r="AQQ884" s="721"/>
      <c r="AQR884" s="721"/>
      <c r="AQS884" s="721"/>
      <c r="AQT884" s="721"/>
      <c r="AQU884" s="721"/>
      <c r="AQV884" s="721"/>
      <c r="AQW884" s="721"/>
      <c r="AQX884" s="721"/>
      <c r="AQY884" s="721"/>
      <c r="AQZ884" s="721"/>
      <c r="ARA884" s="721"/>
      <c r="ARB884" s="721"/>
      <c r="ARC884" s="721"/>
      <c r="ARD884" s="721"/>
      <c r="ARE884" s="721"/>
      <c r="ARF884" s="721"/>
      <c r="ARG884" s="721"/>
      <c r="ARH884" s="721"/>
      <c r="ARI884" s="721"/>
      <c r="ARJ884" s="721"/>
      <c r="ARK884" s="721"/>
      <c r="ARL884" s="721"/>
      <c r="ARM884" s="721"/>
      <c r="ARN884" s="721"/>
      <c r="ARO884" s="721"/>
      <c r="ARP884" s="721"/>
      <c r="ARQ884" s="721"/>
      <c r="ARR884" s="721"/>
      <c r="ARS884" s="721"/>
      <c r="ART884" s="721"/>
      <c r="ARU884" s="721"/>
      <c r="ARV884" s="721"/>
      <c r="ARW884" s="721"/>
      <c r="ARX884" s="721"/>
      <c r="ARY884" s="721"/>
      <c r="ARZ884" s="721"/>
      <c r="ASA884" s="721"/>
      <c r="ASB884" s="721"/>
      <c r="ASC884" s="721"/>
      <c r="ASD884" s="721"/>
      <c r="ASE884" s="721"/>
      <c r="ASF884" s="721"/>
      <c r="ASG884" s="721"/>
      <c r="ASH884" s="721"/>
      <c r="ASI884" s="721"/>
      <c r="ASJ884" s="721"/>
      <c r="ASK884" s="721"/>
      <c r="ASL884" s="721"/>
      <c r="ASM884" s="721"/>
      <c r="ASN884" s="721"/>
      <c r="ASO884" s="721"/>
      <c r="ASP884" s="721"/>
      <c r="ASQ884" s="721"/>
      <c r="ASR884" s="721"/>
      <c r="ASS884" s="721"/>
      <c r="AST884" s="721"/>
      <c r="ASU884" s="721"/>
      <c r="ASV884" s="721"/>
      <c r="ASW884" s="721"/>
      <c r="ASX884" s="721"/>
      <c r="ASY884" s="721"/>
      <c r="ASZ884" s="721"/>
      <c r="ATA884" s="721"/>
      <c r="ATB884" s="721"/>
      <c r="ATC884" s="721"/>
      <c r="ATD884" s="721"/>
      <c r="ATE884" s="721"/>
      <c r="ATF884" s="721"/>
      <c r="ATG884" s="721"/>
      <c r="ATH884" s="721"/>
      <c r="ATI884" s="721"/>
      <c r="ATJ884" s="721"/>
      <c r="ATK884" s="721"/>
      <c r="ATL884" s="721"/>
      <c r="ATM884" s="721"/>
      <c r="ATN884" s="721"/>
      <c r="ATO884" s="721"/>
      <c r="ATP884" s="721"/>
      <c r="ATQ884" s="721"/>
      <c r="ATR884" s="721"/>
      <c r="ATS884" s="721"/>
      <c r="ATT884" s="721"/>
      <c r="ATU884" s="721"/>
      <c r="ATV884" s="721"/>
      <c r="ATW884" s="721"/>
      <c r="ATX884" s="721"/>
      <c r="ATY884" s="721"/>
      <c r="ATZ884" s="721"/>
      <c r="AUA884" s="721"/>
      <c r="AUB884" s="721"/>
      <c r="AUC884" s="721"/>
      <c r="AUD884" s="721"/>
      <c r="AUE884" s="721"/>
      <c r="AUF884" s="721"/>
      <c r="AUG884" s="721"/>
      <c r="AUH884" s="721"/>
      <c r="AUI884" s="721"/>
      <c r="AUJ884" s="721"/>
      <c r="AUK884" s="721"/>
      <c r="AUL884" s="721"/>
      <c r="AUM884" s="721"/>
      <c r="AUN884" s="721"/>
      <c r="AUO884" s="721"/>
      <c r="AUP884" s="721"/>
      <c r="AUQ884" s="721"/>
      <c r="AUR884" s="721"/>
      <c r="AUS884" s="721"/>
      <c r="AUT884" s="721"/>
      <c r="AUU884" s="721"/>
      <c r="AUV884" s="721"/>
      <c r="AUW884" s="721"/>
      <c r="AUX884" s="721"/>
      <c r="AUY884" s="721"/>
      <c r="AUZ884" s="721"/>
      <c r="AVA884" s="721"/>
      <c r="AVB884" s="721"/>
      <c r="AVC884" s="721"/>
      <c r="AVD884" s="721"/>
      <c r="AVE884" s="721"/>
      <c r="AVF884" s="721"/>
      <c r="AVG884" s="721"/>
      <c r="AVH884" s="721"/>
      <c r="AVI884" s="721"/>
      <c r="AVJ884" s="721"/>
      <c r="AVK884" s="721"/>
    </row>
    <row r="885" spans="1:1259">
      <c r="A885" s="716"/>
      <c r="B885" s="716"/>
      <c r="C885" s="716"/>
      <c r="D885" s="714" t="s">
        <v>3247</v>
      </c>
      <c r="E885" s="703" t="s">
        <v>4940</v>
      </c>
      <c r="F885" s="703"/>
      <c r="G885" s="703"/>
      <c r="H885" s="703"/>
      <c r="I885" s="698" t="s">
        <v>1699</v>
      </c>
      <c r="J885" s="704"/>
      <c r="K885" s="705" t="s">
        <v>4942</v>
      </c>
      <c r="L885" s="703" t="s">
        <v>3305</v>
      </c>
      <c r="M885" s="706">
        <v>44538</v>
      </c>
      <c r="N885" s="706">
        <v>44682</v>
      </c>
      <c r="O885" s="706"/>
      <c r="P885" s="704"/>
      <c r="Q885" s="704"/>
      <c r="R885" s="704"/>
      <c r="S885" s="703" t="s">
        <v>2425</v>
      </c>
      <c r="T885" s="703">
        <v>60</v>
      </c>
      <c r="U885" s="703"/>
      <c r="V885" s="703" t="s">
        <v>985</v>
      </c>
      <c r="W885" s="703">
        <v>400</v>
      </c>
      <c r="X885" s="707">
        <v>1536</v>
      </c>
      <c r="Y885" s="539">
        <f t="shared" si="39"/>
        <v>614400</v>
      </c>
      <c r="Z885" s="680">
        <v>0.52</v>
      </c>
      <c r="AA885" s="681">
        <f t="shared" si="40"/>
        <v>319488</v>
      </c>
      <c r="AB885" s="682"/>
      <c r="AC885" s="683">
        <v>0</v>
      </c>
      <c r="AD885" s="692"/>
      <c r="AE885" s="684"/>
      <c r="AF885" s="695">
        <f t="shared" si="41"/>
        <v>319488</v>
      </c>
      <c r="AG885" s="676" t="s">
        <v>1073</v>
      </c>
      <c r="AH885" s="676"/>
      <c r="AI885" s="685" t="s">
        <v>2488</v>
      </c>
      <c r="AJ885" s="676" t="s">
        <v>3306</v>
      </c>
      <c r="AK885" s="696" t="s">
        <v>2408</v>
      </c>
      <c r="AL885" s="676">
        <v>81006</v>
      </c>
      <c r="AM885" s="676" t="s">
        <v>52</v>
      </c>
      <c r="AN885" s="676"/>
      <c r="AO885" s="676"/>
      <c r="AP885" s="688"/>
      <c r="AQ885" s="688" t="s">
        <v>37</v>
      </c>
      <c r="AR885" s="688"/>
      <c r="AS885" s="715"/>
      <c r="AT885" s="715"/>
      <c r="AU885" s="715"/>
      <c r="AV885" s="680">
        <v>0.52</v>
      </c>
      <c r="AW885" s="721"/>
      <c r="AX885" s="721"/>
      <c r="AY885" s="721"/>
      <c r="AZ885" s="721"/>
      <c r="BA885" s="721"/>
      <c r="BB885" s="721"/>
      <c r="BC885" s="721"/>
      <c r="BD885" s="721"/>
      <c r="BE885" s="721"/>
      <c r="BF885" s="721"/>
      <c r="BG885" s="721"/>
      <c r="BH885" s="721"/>
      <c r="BI885" s="721"/>
      <c r="BJ885" s="721"/>
      <c r="BK885" s="721"/>
      <c r="BL885" s="721"/>
      <c r="BM885" s="721"/>
      <c r="BN885" s="721"/>
      <c r="BO885" s="721"/>
      <c r="BP885" s="721"/>
      <c r="BQ885" s="721"/>
      <c r="BR885" s="721"/>
      <c r="BS885" s="721"/>
      <c r="BT885" s="721"/>
      <c r="BU885" s="721"/>
      <c r="BV885" s="721"/>
      <c r="BW885" s="721"/>
      <c r="BX885" s="721"/>
      <c r="BY885" s="721"/>
      <c r="BZ885" s="721"/>
      <c r="CA885" s="721"/>
      <c r="CB885" s="721"/>
      <c r="CC885" s="721"/>
      <c r="CD885" s="721"/>
      <c r="CE885" s="721"/>
      <c r="CF885" s="721"/>
      <c r="CG885" s="721"/>
      <c r="CH885" s="721"/>
      <c r="CI885" s="721"/>
      <c r="CJ885" s="721"/>
      <c r="CK885" s="721"/>
      <c r="CL885" s="721"/>
      <c r="CM885" s="721"/>
      <c r="CN885" s="721"/>
      <c r="CO885" s="721"/>
      <c r="CP885" s="721"/>
      <c r="CQ885" s="721"/>
      <c r="CR885" s="721"/>
      <c r="CS885" s="721"/>
      <c r="CT885" s="721"/>
      <c r="CU885" s="721"/>
      <c r="CV885" s="721"/>
      <c r="CW885" s="721"/>
      <c r="CX885" s="721"/>
      <c r="CY885" s="721"/>
      <c r="CZ885" s="721"/>
      <c r="DA885" s="721"/>
      <c r="DB885" s="721"/>
      <c r="DC885" s="721"/>
      <c r="DD885" s="721"/>
      <c r="DE885" s="721"/>
      <c r="DF885" s="721"/>
      <c r="DG885" s="721"/>
      <c r="DH885" s="721"/>
      <c r="DI885" s="721"/>
      <c r="DJ885" s="721"/>
      <c r="DK885" s="721"/>
      <c r="DL885" s="721"/>
      <c r="DM885" s="721"/>
      <c r="DN885" s="721"/>
      <c r="DO885" s="721"/>
      <c r="DP885" s="721"/>
      <c r="DQ885" s="721"/>
      <c r="DR885" s="721"/>
      <c r="DS885" s="721"/>
      <c r="DT885" s="721"/>
      <c r="DU885" s="721"/>
      <c r="DV885" s="721"/>
      <c r="DW885" s="721"/>
      <c r="DX885" s="721"/>
      <c r="DY885" s="721"/>
      <c r="DZ885" s="721"/>
      <c r="EA885" s="721"/>
      <c r="EB885" s="721"/>
      <c r="EC885" s="721"/>
      <c r="ED885" s="721"/>
      <c r="EE885" s="721"/>
      <c r="EF885" s="721"/>
      <c r="EG885" s="721"/>
      <c r="EH885" s="721"/>
      <c r="EI885" s="721"/>
      <c r="EJ885" s="721"/>
      <c r="EK885" s="721"/>
      <c r="EL885" s="721"/>
      <c r="EM885" s="721"/>
      <c r="EN885" s="721"/>
      <c r="EO885" s="721"/>
      <c r="EP885" s="721"/>
      <c r="EQ885" s="721"/>
      <c r="ER885" s="721"/>
      <c r="ES885" s="721"/>
      <c r="ET885" s="721"/>
      <c r="EU885" s="721"/>
      <c r="EV885" s="721"/>
      <c r="EW885" s="721"/>
      <c r="EX885" s="721"/>
      <c r="EY885" s="721"/>
      <c r="EZ885" s="721"/>
      <c r="FA885" s="721"/>
      <c r="FB885" s="721"/>
      <c r="FC885" s="721"/>
      <c r="FD885" s="721"/>
      <c r="FE885" s="721"/>
      <c r="FF885" s="721"/>
      <c r="FG885" s="721"/>
      <c r="FH885" s="721"/>
      <c r="FI885" s="721"/>
      <c r="FJ885" s="721"/>
      <c r="FK885" s="721"/>
      <c r="FL885" s="721"/>
      <c r="FM885" s="721"/>
      <c r="FN885" s="721"/>
      <c r="FO885" s="721"/>
      <c r="FP885" s="721"/>
      <c r="FQ885" s="721"/>
      <c r="FR885" s="721"/>
      <c r="FS885" s="721"/>
      <c r="FT885" s="721"/>
      <c r="FU885" s="721"/>
      <c r="FV885" s="721"/>
      <c r="FW885" s="721"/>
      <c r="FX885" s="721"/>
      <c r="FY885" s="721"/>
      <c r="FZ885" s="721"/>
      <c r="GA885" s="721"/>
      <c r="GB885" s="721"/>
      <c r="GC885" s="721"/>
      <c r="GD885" s="721"/>
      <c r="GE885" s="721"/>
      <c r="GF885" s="721"/>
      <c r="GG885" s="721"/>
      <c r="GH885" s="721"/>
      <c r="GI885" s="721"/>
      <c r="GJ885" s="721"/>
      <c r="GK885" s="721"/>
      <c r="GL885" s="721"/>
      <c r="GM885" s="721"/>
      <c r="GN885" s="721"/>
      <c r="GO885" s="721"/>
      <c r="GP885" s="721"/>
      <c r="GQ885" s="721"/>
      <c r="GR885" s="721"/>
      <c r="GS885" s="721"/>
      <c r="GT885" s="721"/>
      <c r="GU885" s="721"/>
      <c r="GV885" s="721"/>
      <c r="GW885" s="721"/>
      <c r="GX885" s="721"/>
      <c r="GY885" s="721"/>
      <c r="GZ885" s="721"/>
      <c r="HA885" s="721"/>
      <c r="HB885" s="721"/>
      <c r="HC885" s="721"/>
      <c r="HD885" s="721"/>
      <c r="HE885" s="721"/>
      <c r="HF885" s="721"/>
      <c r="HG885" s="721"/>
      <c r="HH885" s="721"/>
      <c r="HI885" s="721"/>
      <c r="HJ885" s="721"/>
      <c r="HK885" s="721"/>
      <c r="HL885" s="721"/>
      <c r="HM885" s="721"/>
      <c r="HN885" s="721"/>
      <c r="HO885" s="721"/>
      <c r="HP885" s="721"/>
      <c r="HQ885" s="721"/>
      <c r="HR885" s="721"/>
      <c r="HS885" s="721"/>
      <c r="HT885" s="721"/>
      <c r="HU885" s="721"/>
      <c r="HV885" s="721"/>
      <c r="HW885" s="721"/>
      <c r="HX885" s="721"/>
      <c r="HY885" s="721"/>
      <c r="HZ885" s="721"/>
      <c r="IA885" s="721"/>
      <c r="IB885" s="721"/>
      <c r="IC885" s="721"/>
      <c r="ID885" s="721"/>
      <c r="IE885" s="721"/>
      <c r="IF885" s="721"/>
      <c r="IG885" s="721"/>
      <c r="IH885" s="721"/>
      <c r="II885" s="721"/>
      <c r="IJ885" s="721"/>
      <c r="IK885" s="721"/>
      <c r="IL885" s="721"/>
      <c r="IM885" s="721"/>
      <c r="IN885" s="721"/>
      <c r="IO885" s="721"/>
      <c r="IP885" s="721"/>
      <c r="IQ885" s="721"/>
      <c r="IR885" s="721"/>
      <c r="IS885" s="721"/>
      <c r="IT885" s="721"/>
      <c r="IU885" s="721"/>
      <c r="IV885" s="721"/>
      <c r="IW885" s="721"/>
      <c r="IX885" s="721"/>
      <c r="IY885" s="721"/>
      <c r="IZ885" s="721"/>
      <c r="JA885" s="721"/>
      <c r="JB885" s="721"/>
      <c r="JC885" s="721"/>
      <c r="JD885" s="721"/>
      <c r="JE885" s="721"/>
      <c r="JF885" s="721"/>
      <c r="JG885" s="721"/>
      <c r="JH885" s="721"/>
      <c r="JI885" s="721"/>
      <c r="JJ885" s="721"/>
      <c r="JK885" s="721"/>
      <c r="JL885" s="721"/>
      <c r="JM885" s="721"/>
      <c r="JN885" s="721"/>
      <c r="JO885" s="721"/>
      <c r="JP885" s="721"/>
      <c r="JQ885" s="721"/>
      <c r="JR885" s="721"/>
      <c r="JS885" s="721"/>
      <c r="JT885" s="721"/>
      <c r="JU885" s="721"/>
      <c r="JV885" s="721"/>
      <c r="JW885" s="721"/>
      <c r="JX885" s="721"/>
      <c r="JY885" s="721"/>
      <c r="JZ885" s="721"/>
      <c r="KA885" s="721"/>
      <c r="KB885" s="721"/>
      <c r="KC885" s="721"/>
      <c r="KD885" s="721"/>
      <c r="KE885" s="721"/>
      <c r="KF885" s="721"/>
      <c r="KG885" s="721"/>
      <c r="KH885" s="721"/>
      <c r="KI885" s="721"/>
      <c r="KJ885" s="721"/>
      <c r="KK885" s="721"/>
      <c r="KL885" s="721"/>
      <c r="KM885" s="721"/>
      <c r="KN885" s="721"/>
      <c r="KO885" s="721"/>
      <c r="KP885" s="721"/>
      <c r="KQ885" s="721"/>
      <c r="KR885" s="721"/>
      <c r="KS885" s="721"/>
      <c r="KT885" s="721"/>
      <c r="KU885" s="721"/>
      <c r="KV885" s="721"/>
      <c r="KW885" s="721"/>
      <c r="KX885" s="721"/>
      <c r="KY885" s="721"/>
      <c r="KZ885" s="721"/>
      <c r="LA885" s="721"/>
      <c r="LB885" s="721"/>
      <c r="LC885" s="721"/>
      <c r="LD885" s="721"/>
      <c r="LE885" s="721"/>
      <c r="LF885" s="721"/>
      <c r="LG885" s="721"/>
      <c r="LH885" s="721"/>
      <c r="LI885" s="721"/>
      <c r="LJ885" s="721"/>
      <c r="LK885" s="721"/>
      <c r="LL885" s="721"/>
      <c r="LM885" s="721"/>
      <c r="LN885" s="721"/>
      <c r="LO885" s="721"/>
      <c r="LP885" s="721"/>
      <c r="LQ885" s="721"/>
      <c r="LR885" s="721"/>
      <c r="LS885" s="721"/>
      <c r="LT885" s="721"/>
      <c r="LU885" s="721"/>
      <c r="LV885" s="721"/>
      <c r="LW885" s="721"/>
      <c r="LX885" s="721"/>
      <c r="LY885" s="721"/>
      <c r="LZ885" s="721"/>
      <c r="MA885" s="721"/>
      <c r="MB885" s="721"/>
      <c r="MC885" s="721"/>
      <c r="MD885" s="721"/>
      <c r="ME885" s="721"/>
      <c r="MF885" s="721"/>
      <c r="MG885" s="721"/>
      <c r="MH885" s="721"/>
      <c r="MI885" s="721"/>
      <c r="MJ885" s="721"/>
      <c r="MK885" s="721"/>
      <c r="ML885" s="721"/>
      <c r="MM885" s="721"/>
      <c r="MN885" s="721"/>
      <c r="MO885" s="721"/>
      <c r="MP885" s="721"/>
      <c r="MQ885" s="721"/>
      <c r="MR885" s="721"/>
      <c r="MS885" s="721"/>
      <c r="MT885" s="721"/>
      <c r="MU885" s="721"/>
      <c r="MV885" s="721"/>
      <c r="MW885" s="721"/>
      <c r="MX885" s="721"/>
      <c r="MY885" s="721"/>
      <c r="MZ885" s="721"/>
      <c r="NA885" s="721"/>
      <c r="NB885" s="721"/>
      <c r="NC885" s="721"/>
      <c r="ND885" s="721"/>
      <c r="NE885" s="721"/>
      <c r="NF885" s="721"/>
      <c r="NG885" s="721"/>
      <c r="NH885" s="721"/>
      <c r="NI885" s="721"/>
      <c r="NJ885" s="721"/>
      <c r="NK885" s="721"/>
      <c r="NL885" s="721"/>
      <c r="NM885" s="721"/>
      <c r="NN885" s="721"/>
      <c r="NO885" s="721"/>
      <c r="NP885" s="721"/>
      <c r="NQ885" s="721"/>
      <c r="NR885" s="721"/>
      <c r="NS885" s="721"/>
      <c r="NT885" s="721"/>
      <c r="NU885" s="721"/>
      <c r="NV885" s="721"/>
      <c r="NW885" s="721"/>
      <c r="NX885" s="721"/>
      <c r="NY885" s="721"/>
      <c r="NZ885" s="721"/>
      <c r="OA885" s="721"/>
      <c r="OB885" s="721"/>
      <c r="OC885" s="721"/>
      <c r="OD885" s="721"/>
      <c r="OE885" s="721"/>
      <c r="OF885" s="721"/>
      <c r="OG885" s="721"/>
      <c r="OH885" s="721"/>
      <c r="OI885" s="721"/>
      <c r="OJ885" s="721"/>
      <c r="OK885" s="721"/>
      <c r="OL885" s="721"/>
      <c r="OM885" s="721"/>
      <c r="ON885" s="721"/>
      <c r="OO885" s="721"/>
      <c r="OP885" s="721"/>
      <c r="OQ885" s="721"/>
      <c r="OR885" s="721"/>
      <c r="OS885" s="721"/>
      <c r="OT885" s="721"/>
      <c r="OU885" s="721"/>
      <c r="OV885" s="721"/>
      <c r="OW885" s="721"/>
      <c r="OX885" s="721"/>
      <c r="OY885" s="721"/>
      <c r="OZ885" s="721"/>
      <c r="PA885" s="721"/>
      <c r="PB885" s="721"/>
      <c r="PC885" s="721"/>
      <c r="PD885" s="721"/>
      <c r="PE885" s="721"/>
      <c r="PF885" s="721"/>
      <c r="PG885" s="721"/>
      <c r="PH885" s="721"/>
      <c r="PI885" s="721"/>
      <c r="PJ885" s="721"/>
      <c r="PK885" s="721"/>
      <c r="PL885" s="721"/>
      <c r="PM885" s="721"/>
      <c r="PN885" s="721"/>
      <c r="PO885" s="721"/>
      <c r="PP885" s="721"/>
      <c r="PQ885" s="721"/>
      <c r="PR885" s="721"/>
      <c r="PS885" s="721"/>
      <c r="PT885" s="721"/>
      <c r="PU885" s="721"/>
      <c r="PV885" s="721"/>
      <c r="PW885" s="721"/>
      <c r="PX885" s="721"/>
      <c r="PY885" s="721"/>
      <c r="PZ885" s="721"/>
      <c r="QA885" s="721"/>
      <c r="QB885" s="721"/>
      <c r="QC885" s="721"/>
      <c r="QD885" s="721"/>
      <c r="QE885" s="721"/>
      <c r="QF885" s="721"/>
      <c r="QG885" s="721"/>
      <c r="QH885" s="721"/>
      <c r="QI885" s="721"/>
      <c r="QJ885" s="721"/>
      <c r="QK885" s="721"/>
      <c r="QL885" s="721"/>
      <c r="QM885" s="721"/>
      <c r="QN885" s="721"/>
      <c r="QO885" s="721"/>
      <c r="QP885" s="721"/>
      <c r="QQ885" s="721"/>
      <c r="QR885" s="721"/>
      <c r="QS885" s="721"/>
      <c r="QT885" s="721"/>
      <c r="QU885" s="721"/>
      <c r="QV885" s="721"/>
      <c r="QW885" s="721"/>
      <c r="QX885" s="721"/>
      <c r="QY885" s="721"/>
      <c r="QZ885" s="721"/>
      <c r="RA885" s="721"/>
      <c r="RB885" s="721"/>
      <c r="RC885" s="721"/>
      <c r="RD885" s="721"/>
      <c r="RE885" s="721"/>
      <c r="RF885" s="721"/>
      <c r="RG885" s="721"/>
      <c r="RH885" s="721"/>
      <c r="RI885" s="721"/>
      <c r="RJ885" s="721"/>
      <c r="RK885" s="721"/>
      <c r="RL885" s="721"/>
      <c r="RM885" s="721"/>
      <c r="RN885" s="721"/>
      <c r="RO885" s="721"/>
      <c r="RP885" s="721"/>
      <c r="RQ885" s="721"/>
      <c r="RR885" s="721"/>
      <c r="RS885" s="721"/>
      <c r="RT885" s="721"/>
      <c r="RU885" s="721"/>
      <c r="RV885" s="721"/>
      <c r="RW885" s="721"/>
      <c r="RX885" s="721"/>
      <c r="RY885" s="721"/>
      <c r="RZ885" s="721"/>
      <c r="SA885" s="721"/>
      <c r="SB885" s="721"/>
      <c r="SC885" s="721"/>
      <c r="SD885" s="721"/>
      <c r="SE885" s="721"/>
      <c r="SF885" s="721"/>
      <c r="SG885" s="721"/>
      <c r="SH885" s="721"/>
      <c r="SI885" s="721"/>
      <c r="SJ885" s="721"/>
      <c r="SK885" s="721"/>
      <c r="SL885" s="721"/>
      <c r="SM885" s="721"/>
      <c r="SN885" s="721"/>
      <c r="SO885" s="721"/>
      <c r="SP885" s="721"/>
      <c r="SQ885" s="721"/>
      <c r="SR885" s="721"/>
      <c r="SS885" s="721"/>
      <c r="ST885" s="721"/>
      <c r="SU885" s="721"/>
      <c r="SV885" s="721"/>
      <c r="SW885" s="721"/>
      <c r="SX885" s="721"/>
      <c r="SY885" s="721"/>
      <c r="SZ885" s="721"/>
      <c r="TA885" s="721"/>
      <c r="TB885" s="721"/>
      <c r="TC885" s="721"/>
      <c r="TD885" s="721"/>
      <c r="TE885" s="721"/>
      <c r="TF885" s="721"/>
      <c r="TG885" s="721"/>
      <c r="TH885" s="721"/>
      <c r="TI885" s="721"/>
      <c r="TJ885" s="721"/>
      <c r="TK885" s="721"/>
      <c r="TL885" s="721"/>
      <c r="TM885" s="721"/>
      <c r="TN885" s="721"/>
      <c r="TO885" s="721"/>
      <c r="TP885" s="721"/>
      <c r="TQ885" s="721"/>
      <c r="TR885" s="721"/>
      <c r="TS885" s="721"/>
      <c r="TT885" s="721"/>
      <c r="TU885" s="721"/>
      <c r="TV885" s="721"/>
      <c r="TW885" s="721"/>
      <c r="TX885" s="721"/>
      <c r="TY885" s="721"/>
      <c r="TZ885" s="721"/>
      <c r="UA885" s="721"/>
      <c r="UB885" s="721"/>
      <c r="UC885" s="721"/>
      <c r="UD885" s="721"/>
      <c r="UE885" s="721"/>
      <c r="UF885" s="721"/>
      <c r="UG885" s="721"/>
      <c r="UH885" s="721"/>
      <c r="UI885" s="721"/>
      <c r="UJ885" s="721"/>
      <c r="UK885" s="721"/>
      <c r="UL885" s="721"/>
      <c r="UM885" s="721"/>
      <c r="UN885" s="721"/>
      <c r="UO885" s="721"/>
      <c r="UP885" s="721"/>
      <c r="UQ885" s="721"/>
      <c r="UR885" s="721"/>
      <c r="US885" s="721"/>
      <c r="UT885" s="721"/>
      <c r="UU885" s="721"/>
      <c r="UV885" s="721"/>
      <c r="UW885" s="721"/>
      <c r="UX885" s="721"/>
      <c r="UY885" s="721"/>
      <c r="UZ885" s="721"/>
      <c r="VA885" s="721"/>
      <c r="VB885" s="721"/>
      <c r="VC885" s="721"/>
      <c r="VD885" s="721"/>
      <c r="VE885" s="721"/>
      <c r="VF885" s="721"/>
      <c r="VG885" s="721"/>
      <c r="VH885" s="721"/>
      <c r="VI885" s="721"/>
      <c r="VJ885" s="721"/>
      <c r="VK885" s="721"/>
      <c r="VL885" s="721"/>
      <c r="VM885" s="721"/>
      <c r="VN885" s="721"/>
      <c r="VO885" s="721"/>
      <c r="VP885" s="721"/>
      <c r="VQ885" s="721"/>
      <c r="VR885" s="721"/>
      <c r="VS885" s="721"/>
      <c r="VT885" s="721"/>
      <c r="VU885" s="721"/>
      <c r="VV885" s="721"/>
      <c r="VW885" s="721"/>
      <c r="VX885" s="721"/>
      <c r="VY885" s="721"/>
      <c r="VZ885" s="721"/>
      <c r="WA885" s="721"/>
      <c r="WB885" s="721"/>
      <c r="WC885" s="721"/>
      <c r="WD885" s="721"/>
      <c r="WE885" s="721"/>
      <c r="WF885" s="721"/>
      <c r="WG885" s="721"/>
      <c r="WH885" s="721"/>
      <c r="WI885" s="721"/>
      <c r="WJ885" s="721"/>
      <c r="WK885" s="721"/>
      <c r="WL885" s="721"/>
      <c r="WM885" s="721"/>
      <c r="WN885" s="721"/>
      <c r="WO885" s="721"/>
      <c r="WP885" s="721"/>
      <c r="WQ885" s="721"/>
      <c r="WR885" s="721"/>
      <c r="WS885" s="721"/>
      <c r="WT885" s="721"/>
      <c r="WU885" s="721"/>
      <c r="WV885" s="721"/>
      <c r="WW885" s="721"/>
      <c r="WX885" s="721"/>
      <c r="WY885" s="721"/>
      <c r="WZ885" s="721"/>
      <c r="XA885" s="721"/>
      <c r="XB885" s="721"/>
      <c r="XC885" s="721"/>
      <c r="XD885" s="721"/>
      <c r="XE885" s="721"/>
      <c r="XF885" s="721"/>
      <c r="XG885" s="721"/>
      <c r="XH885" s="721"/>
      <c r="XI885" s="721"/>
      <c r="XJ885" s="721"/>
      <c r="XK885" s="721"/>
      <c r="XL885" s="721"/>
      <c r="XM885" s="721"/>
      <c r="XN885" s="721"/>
      <c r="XO885" s="721"/>
      <c r="XP885" s="721"/>
      <c r="XQ885" s="721"/>
      <c r="XR885" s="721"/>
      <c r="XS885" s="721"/>
      <c r="XT885" s="721"/>
      <c r="XU885" s="721"/>
      <c r="XV885" s="721"/>
      <c r="XW885" s="721"/>
      <c r="XX885" s="721"/>
      <c r="XY885" s="721"/>
      <c r="XZ885" s="721"/>
      <c r="YA885" s="721"/>
      <c r="YB885" s="721"/>
      <c r="YC885" s="721"/>
      <c r="YD885" s="721"/>
      <c r="YE885" s="721"/>
      <c r="YF885" s="721"/>
      <c r="YG885" s="721"/>
      <c r="YH885" s="721"/>
      <c r="YI885" s="721"/>
      <c r="YJ885" s="721"/>
      <c r="YK885" s="721"/>
      <c r="YL885" s="721"/>
      <c r="YM885" s="721"/>
      <c r="YN885" s="721"/>
      <c r="YO885" s="721"/>
      <c r="YP885" s="721"/>
      <c r="YQ885" s="721"/>
      <c r="YR885" s="721"/>
      <c r="YS885" s="721"/>
      <c r="YT885" s="721"/>
      <c r="YU885" s="721"/>
      <c r="YV885" s="721"/>
      <c r="YW885" s="721"/>
      <c r="YX885" s="721"/>
      <c r="YY885" s="721"/>
      <c r="YZ885" s="721"/>
      <c r="ZA885" s="721"/>
      <c r="ZB885" s="721"/>
      <c r="ZC885" s="721"/>
      <c r="ZD885" s="721"/>
      <c r="ZE885" s="721"/>
      <c r="ZF885" s="721"/>
      <c r="ZG885" s="721"/>
      <c r="ZH885" s="721"/>
      <c r="ZI885" s="721"/>
      <c r="ZJ885" s="721"/>
      <c r="ZK885" s="721"/>
      <c r="ZL885" s="721"/>
      <c r="ZM885" s="721"/>
      <c r="ZN885" s="721"/>
      <c r="ZO885" s="721"/>
      <c r="ZP885" s="721"/>
      <c r="ZQ885" s="721"/>
      <c r="ZR885" s="721"/>
      <c r="ZS885" s="721"/>
      <c r="ZT885" s="721"/>
      <c r="ZU885" s="721"/>
      <c r="ZV885" s="721"/>
      <c r="ZW885" s="721"/>
      <c r="ZX885" s="721"/>
      <c r="ZY885" s="721"/>
      <c r="ZZ885" s="721"/>
      <c r="AAA885" s="721"/>
      <c r="AAB885" s="721"/>
      <c r="AAC885" s="721"/>
      <c r="AAD885" s="721"/>
      <c r="AAE885" s="721"/>
      <c r="AAF885" s="721"/>
      <c r="AAG885" s="721"/>
      <c r="AAH885" s="721"/>
      <c r="AAI885" s="721"/>
      <c r="AAJ885" s="721"/>
      <c r="AAK885" s="721"/>
      <c r="AAL885" s="721"/>
      <c r="AAM885" s="721"/>
      <c r="AAN885" s="721"/>
      <c r="AAO885" s="721"/>
      <c r="AAP885" s="721"/>
      <c r="AAQ885" s="721"/>
      <c r="AAR885" s="721"/>
      <c r="AAS885" s="721"/>
      <c r="AAT885" s="721"/>
      <c r="AAU885" s="721"/>
      <c r="AAV885" s="721"/>
      <c r="AAW885" s="721"/>
      <c r="AAX885" s="721"/>
      <c r="AAY885" s="721"/>
      <c r="AAZ885" s="721"/>
      <c r="ABA885" s="721"/>
      <c r="ABB885" s="721"/>
      <c r="ABC885" s="721"/>
      <c r="ABD885" s="721"/>
      <c r="ABE885" s="721"/>
      <c r="ABF885" s="721"/>
      <c r="ABG885" s="721"/>
      <c r="ABH885" s="721"/>
      <c r="ABI885" s="721"/>
      <c r="ABJ885" s="721"/>
      <c r="ABK885" s="721"/>
      <c r="ABL885" s="721"/>
      <c r="ABM885" s="721"/>
      <c r="ABN885" s="721"/>
      <c r="ABO885" s="721"/>
      <c r="ABP885" s="721"/>
      <c r="ABQ885" s="721"/>
      <c r="ABR885" s="721"/>
      <c r="ABS885" s="721"/>
      <c r="ABT885" s="721"/>
      <c r="ABU885" s="721"/>
      <c r="ABV885" s="721"/>
      <c r="ABW885" s="721"/>
      <c r="ABX885" s="721"/>
      <c r="ABY885" s="721"/>
      <c r="ABZ885" s="721"/>
      <c r="ACA885" s="721"/>
      <c r="ACB885" s="721"/>
      <c r="ACC885" s="721"/>
      <c r="ACD885" s="721"/>
      <c r="ACE885" s="721"/>
      <c r="ACF885" s="721"/>
      <c r="ACG885" s="721"/>
      <c r="ACH885" s="721"/>
      <c r="ACI885" s="721"/>
      <c r="ACJ885" s="721"/>
      <c r="ACK885" s="721"/>
      <c r="ACL885" s="721"/>
      <c r="ACM885" s="721"/>
      <c r="ACN885" s="721"/>
      <c r="ACO885" s="721"/>
      <c r="ACP885" s="721"/>
      <c r="ACQ885" s="721"/>
      <c r="ACR885" s="721"/>
      <c r="ACS885" s="721"/>
      <c r="ACT885" s="721"/>
      <c r="ACU885" s="721"/>
      <c r="ACV885" s="721"/>
      <c r="ACW885" s="721"/>
      <c r="ACX885" s="721"/>
      <c r="ACY885" s="721"/>
      <c r="ACZ885" s="721"/>
      <c r="ADA885" s="721"/>
      <c r="ADB885" s="721"/>
      <c r="ADC885" s="721"/>
      <c r="ADD885" s="721"/>
      <c r="ADE885" s="721"/>
      <c r="ADF885" s="721"/>
      <c r="ADG885" s="721"/>
      <c r="ADH885" s="721"/>
      <c r="ADI885" s="721"/>
      <c r="ADJ885" s="721"/>
      <c r="ADK885" s="721"/>
      <c r="ADL885" s="721"/>
      <c r="ADM885" s="721"/>
      <c r="ADN885" s="721"/>
      <c r="ADO885" s="721"/>
      <c r="ADP885" s="721"/>
      <c r="ADQ885" s="721"/>
      <c r="ADR885" s="721"/>
      <c r="ADS885" s="721"/>
      <c r="ADT885" s="721"/>
      <c r="ADU885" s="721"/>
      <c r="ADV885" s="721"/>
      <c r="ADW885" s="721"/>
      <c r="ADX885" s="721"/>
      <c r="ADY885" s="721"/>
      <c r="ADZ885" s="721"/>
      <c r="AEA885" s="721"/>
      <c r="AEB885" s="721"/>
      <c r="AEC885" s="721"/>
      <c r="AED885" s="721"/>
      <c r="AEE885" s="721"/>
      <c r="AEF885" s="721"/>
      <c r="AEG885" s="721"/>
      <c r="AEH885" s="721"/>
      <c r="AEI885" s="721"/>
      <c r="AEJ885" s="721"/>
      <c r="AEK885" s="721"/>
      <c r="AEL885" s="721"/>
      <c r="AEM885" s="721"/>
      <c r="AEN885" s="721"/>
      <c r="AEO885" s="721"/>
      <c r="AEP885" s="721"/>
      <c r="AEQ885" s="721"/>
      <c r="AER885" s="721"/>
      <c r="AES885" s="721"/>
      <c r="AET885" s="721"/>
      <c r="AEU885" s="721"/>
      <c r="AEV885" s="721"/>
      <c r="AEW885" s="721"/>
      <c r="AEX885" s="721"/>
      <c r="AEY885" s="721"/>
      <c r="AEZ885" s="721"/>
      <c r="AFA885" s="721"/>
      <c r="AFB885" s="721"/>
      <c r="AFC885" s="721"/>
      <c r="AFD885" s="721"/>
      <c r="AFE885" s="721"/>
      <c r="AFF885" s="721"/>
      <c r="AFG885" s="721"/>
      <c r="AFH885" s="721"/>
      <c r="AFI885" s="721"/>
      <c r="AFJ885" s="721"/>
      <c r="AFK885" s="721"/>
      <c r="AFL885" s="721"/>
      <c r="AFM885" s="721"/>
      <c r="AFN885" s="721"/>
      <c r="AFO885" s="721"/>
      <c r="AFP885" s="721"/>
      <c r="AFQ885" s="721"/>
      <c r="AFR885" s="721"/>
      <c r="AFS885" s="721"/>
      <c r="AFT885" s="721"/>
      <c r="AFU885" s="721"/>
      <c r="AFV885" s="721"/>
      <c r="AFW885" s="721"/>
      <c r="AFX885" s="721"/>
      <c r="AFY885" s="721"/>
      <c r="AFZ885" s="721"/>
      <c r="AGA885" s="721"/>
      <c r="AGB885" s="721"/>
      <c r="AGC885" s="721"/>
      <c r="AGD885" s="721"/>
      <c r="AGE885" s="721"/>
      <c r="AGF885" s="721"/>
      <c r="AGG885" s="721"/>
      <c r="AGH885" s="721"/>
      <c r="AGI885" s="721"/>
      <c r="AGJ885" s="721"/>
      <c r="AGK885" s="721"/>
      <c r="AGL885" s="721"/>
      <c r="AGM885" s="721"/>
      <c r="AGN885" s="721"/>
      <c r="AGO885" s="721"/>
      <c r="AGP885" s="721"/>
      <c r="AGQ885" s="721"/>
      <c r="AGR885" s="721"/>
      <c r="AGS885" s="721"/>
      <c r="AGT885" s="721"/>
      <c r="AGU885" s="721"/>
      <c r="AGV885" s="721"/>
      <c r="AGW885" s="721"/>
      <c r="AGX885" s="721"/>
      <c r="AGY885" s="721"/>
      <c r="AGZ885" s="721"/>
      <c r="AHA885" s="721"/>
      <c r="AHB885" s="721"/>
      <c r="AHC885" s="721"/>
      <c r="AHD885" s="721"/>
      <c r="AHE885" s="721"/>
      <c r="AHF885" s="721"/>
      <c r="AHG885" s="721"/>
      <c r="AHH885" s="721"/>
      <c r="AHI885" s="721"/>
      <c r="AHJ885" s="721"/>
      <c r="AHK885" s="721"/>
      <c r="AHL885" s="721"/>
      <c r="AHM885" s="721"/>
      <c r="AHN885" s="721"/>
      <c r="AHO885" s="721"/>
      <c r="AHP885" s="721"/>
      <c r="AHQ885" s="721"/>
      <c r="AHR885" s="721"/>
      <c r="AHS885" s="721"/>
      <c r="AHT885" s="721"/>
      <c r="AHU885" s="721"/>
      <c r="AHV885" s="721"/>
      <c r="AHW885" s="721"/>
      <c r="AHX885" s="721"/>
      <c r="AHY885" s="721"/>
      <c r="AHZ885" s="721"/>
      <c r="AIA885" s="721"/>
      <c r="AIB885" s="721"/>
      <c r="AIC885" s="721"/>
      <c r="AID885" s="721"/>
      <c r="AIE885" s="721"/>
      <c r="AIF885" s="721"/>
      <c r="AIG885" s="721"/>
      <c r="AIH885" s="721"/>
      <c r="AII885" s="721"/>
      <c r="AIJ885" s="721"/>
      <c r="AIK885" s="721"/>
      <c r="AIL885" s="721"/>
      <c r="AIM885" s="721"/>
      <c r="AIN885" s="721"/>
      <c r="AIO885" s="721"/>
      <c r="AIP885" s="721"/>
      <c r="AIQ885" s="721"/>
      <c r="AIR885" s="721"/>
      <c r="AIS885" s="721"/>
      <c r="AIT885" s="721"/>
      <c r="AIU885" s="721"/>
      <c r="AIV885" s="721"/>
      <c r="AIW885" s="721"/>
      <c r="AIX885" s="721"/>
      <c r="AIY885" s="721"/>
      <c r="AIZ885" s="721"/>
      <c r="AJA885" s="721"/>
      <c r="AJB885" s="721"/>
      <c r="AJC885" s="721"/>
      <c r="AJD885" s="721"/>
      <c r="AJE885" s="721"/>
      <c r="AJF885" s="721"/>
      <c r="AJG885" s="721"/>
      <c r="AJH885" s="721"/>
      <c r="AJI885" s="721"/>
      <c r="AJJ885" s="721"/>
      <c r="AJK885" s="721"/>
      <c r="AJL885" s="721"/>
      <c r="AJM885" s="721"/>
      <c r="AJN885" s="721"/>
      <c r="AJO885" s="721"/>
      <c r="AJP885" s="721"/>
      <c r="AJQ885" s="721"/>
      <c r="AJR885" s="721"/>
      <c r="AJS885" s="721"/>
      <c r="AJT885" s="721"/>
      <c r="AJU885" s="721"/>
      <c r="AJV885" s="721"/>
      <c r="AJW885" s="721"/>
      <c r="AJX885" s="721"/>
      <c r="AJY885" s="721"/>
      <c r="AJZ885" s="721"/>
      <c r="AKA885" s="721"/>
      <c r="AKB885" s="721"/>
      <c r="AKC885" s="721"/>
      <c r="AKD885" s="721"/>
      <c r="AKE885" s="721"/>
      <c r="AKF885" s="721"/>
      <c r="AKG885" s="721"/>
      <c r="AKH885" s="721"/>
      <c r="AKI885" s="721"/>
      <c r="AKJ885" s="721"/>
      <c r="AKK885" s="721"/>
      <c r="AKL885" s="721"/>
      <c r="AKM885" s="721"/>
      <c r="AKN885" s="721"/>
      <c r="AKO885" s="721"/>
      <c r="AKP885" s="721"/>
      <c r="AKQ885" s="721"/>
      <c r="AKR885" s="721"/>
      <c r="AKS885" s="721"/>
      <c r="AKT885" s="721"/>
      <c r="AKU885" s="721"/>
      <c r="AKV885" s="721"/>
      <c r="AKW885" s="721"/>
      <c r="AKX885" s="721"/>
      <c r="AKY885" s="721"/>
      <c r="AKZ885" s="721"/>
      <c r="ALA885" s="721"/>
      <c r="ALB885" s="721"/>
      <c r="ALC885" s="721"/>
      <c r="ALD885" s="721"/>
      <c r="ALE885" s="721"/>
      <c r="ALF885" s="721"/>
      <c r="ALG885" s="721"/>
      <c r="ALH885" s="721"/>
      <c r="ALI885" s="721"/>
      <c r="ALJ885" s="721"/>
      <c r="ALK885" s="721"/>
      <c r="ALL885" s="721"/>
      <c r="ALM885" s="721"/>
      <c r="ALN885" s="721"/>
      <c r="ALO885" s="721"/>
      <c r="ALP885" s="721"/>
      <c r="ALQ885" s="721"/>
      <c r="ALR885" s="721"/>
      <c r="ALS885" s="721"/>
      <c r="ALT885" s="721"/>
      <c r="ALU885" s="721"/>
      <c r="ALV885" s="721"/>
      <c r="ALW885" s="721"/>
      <c r="ALX885" s="721"/>
      <c r="ALY885" s="721"/>
      <c r="ALZ885" s="721"/>
      <c r="AMA885" s="721"/>
      <c r="AMB885" s="721"/>
      <c r="AMC885" s="721"/>
      <c r="AMD885" s="721"/>
      <c r="AME885" s="721"/>
      <c r="AMF885" s="721"/>
      <c r="AMG885" s="721"/>
      <c r="AMH885" s="721"/>
      <c r="AMI885" s="721"/>
      <c r="AMJ885" s="721"/>
      <c r="AMK885" s="721"/>
      <c r="AML885" s="721"/>
      <c r="AMM885" s="721"/>
      <c r="AMN885" s="721"/>
      <c r="AMO885" s="721"/>
      <c r="AMP885" s="721"/>
      <c r="AMQ885" s="721"/>
      <c r="AMR885" s="721"/>
      <c r="AMS885" s="721"/>
      <c r="AMT885" s="721"/>
      <c r="AMU885" s="721"/>
      <c r="AMV885" s="721"/>
      <c r="AMW885" s="721"/>
      <c r="AMX885" s="721"/>
      <c r="AMY885" s="721"/>
      <c r="AMZ885" s="721"/>
      <c r="ANA885" s="721"/>
      <c r="ANB885" s="721"/>
      <c r="ANC885" s="721"/>
      <c r="AND885" s="721"/>
      <c r="ANE885" s="721"/>
      <c r="ANF885" s="721"/>
      <c r="ANG885" s="721"/>
      <c r="ANH885" s="721"/>
      <c r="ANI885" s="721"/>
      <c r="ANJ885" s="721"/>
      <c r="ANK885" s="721"/>
      <c r="ANL885" s="721"/>
      <c r="ANM885" s="721"/>
      <c r="ANN885" s="721"/>
      <c r="ANO885" s="721"/>
      <c r="ANP885" s="721"/>
      <c r="ANQ885" s="721"/>
      <c r="ANR885" s="721"/>
      <c r="ANS885" s="721"/>
      <c r="ANT885" s="721"/>
      <c r="ANU885" s="721"/>
      <c r="ANV885" s="721"/>
      <c r="ANW885" s="721"/>
      <c r="ANX885" s="721"/>
      <c r="ANY885" s="721"/>
      <c r="ANZ885" s="721"/>
      <c r="AOA885" s="721"/>
      <c r="AOB885" s="721"/>
      <c r="AOC885" s="721"/>
      <c r="AOD885" s="721"/>
      <c r="AOE885" s="721"/>
      <c r="AOF885" s="721"/>
      <c r="AOG885" s="721"/>
      <c r="AOH885" s="721"/>
      <c r="AOI885" s="721"/>
      <c r="AOJ885" s="721"/>
      <c r="AOK885" s="721"/>
      <c r="AOL885" s="721"/>
      <c r="AOM885" s="721"/>
      <c r="AON885" s="721"/>
      <c r="AOO885" s="721"/>
      <c r="AOP885" s="721"/>
      <c r="AOQ885" s="721"/>
      <c r="AOR885" s="721"/>
      <c r="AOS885" s="721"/>
      <c r="AOT885" s="721"/>
      <c r="AOU885" s="721"/>
      <c r="AOV885" s="721"/>
      <c r="AOW885" s="721"/>
      <c r="AOX885" s="721"/>
      <c r="AOY885" s="721"/>
      <c r="AOZ885" s="721"/>
      <c r="APA885" s="721"/>
      <c r="APB885" s="721"/>
      <c r="APC885" s="721"/>
      <c r="APD885" s="721"/>
      <c r="APE885" s="721"/>
      <c r="APF885" s="721"/>
      <c r="APG885" s="721"/>
      <c r="APH885" s="721"/>
      <c r="API885" s="721"/>
      <c r="APJ885" s="721"/>
      <c r="APK885" s="721"/>
      <c r="APL885" s="721"/>
      <c r="APM885" s="721"/>
      <c r="APN885" s="721"/>
      <c r="APO885" s="721"/>
      <c r="APP885" s="721"/>
      <c r="APQ885" s="721"/>
      <c r="APR885" s="721"/>
      <c r="APS885" s="721"/>
      <c r="APT885" s="721"/>
      <c r="APU885" s="721"/>
      <c r="APV885" s="721"/>
      <c r="APW885" s="721"/>
      <c r="APX885" s="721"/>
      <c r="APY885" s="721"/>
      <c r="APZ885" s="721"/>
      <c r="AQA885" s="721"/>
      <c r="AQB885" s="721"/>
      <c r="AQC885" s="721"/>
      <c r="AQD885" s="721"/>
      <c r="AQE885" s="721"/>
      <c r="AQF885" s="721"/>
      <c r="AQG885" s="721"/>
      <c r="AQH885" s="721"/>
      <c r="AQI885" s="721"/>
      <c r="AQJ885" s="721"/>
      <c r="AQK885" s="721"/>
      <c r="AQL885" s="721"/>
      <c r="AQM885" s="721"/>
      <c r="AQN885" s="721"/>
      <c r="AQO885" s="721"/>
      <c r="AQP885" s="721"/>
      <c r="AQQ885" s="721"/>
      <c r="AQR885" s="721"/>
      <c r="AQS885" s="721"/>
      <c r="AQT885" s="721"/>
      <c r="AQU885" s="721"/>
      <c r="AQV885" s="721"/>
      <c r="AQW885" s="721"/>
      <c r="AQX885" s="721"/>
      <c r="AQY885" s="721"/>
      <c r="AQZ885" s="721"/>
      <c r="ARA885" s="721"/>
      <c r="ARB885" s="721"/>
      <c r="ARC885" s="721"/>
      <c r="ARD885" s="721"/>
      <c r="ARE885" s="721"/>
      <c r="ARF885" s="721"/>
      <c r="ARG885" s="721"/>
      <c r="ARH885" s="721"/>
      <c r="ARI885" s="721"/>
      <c r="ARJ885" s="721"/>
      <c r="ARK885" s="721"/>
      <c r="ARL885" s="721"/>
      <c r="ARM885" s="721"/>
      <c r="ARN885" s="721"/>
      <c r="ARO885" s="721"/>
      <c r="ARP885" s="721"/>
      <c r="ARQ885" s="721"/>
      <c r="ARR885" s="721"/>
      <c r="ARS885" s="721"/>
      <c r="ART885" s="721"/>
      <c r="ARU885" s="721"/>
      <c r="ARV885" s="721"/>
      <c r="ARW885" s="721"/>
      <c r="ARX885" s="721"/>
      <c r="ARY885" s="721"/>
      <c r="ARZ885" s="721"/>
      <c r="ASA885" s="721"/>
      <c r="ASB885" s="721"/>
      <c r="ASC885" s="721"/>
      <c r="ASD885" s="721"/>
      <c r="ASE885" s="721"/>
      <c r="ASF885" s="721"/>
      <c r="ASG885" s="721"/>
      <c r="ASH885" s="721"/>
      <c r="ASI885" s="721"/>
      <c r="ASJ885" s="721"/>
      <c r="ASK885" s="721"/>
      <c r="ASL885" s="721"/>
      <c r="ASM885" s="721"/>
      <c r="ASN885" s="721"/>
      <c r="ASO885" s="721"/>
      <c r="ASP885" s="721"/>
      <c r="ASQ885" s="721"/>
      <c r="ASR885" s="721"/>
      <c r="ASS885" s="721"/>
      <c r="AST885" s="721"/>
      <c r="ASU885" s="721"/>
      <c r="ASV885" s="721"/>
      <c r="ASW885" s="721"/>
      <c r="ASX885" s="721"/>
      <c r="ASY885" s="721"/>
      <c r="ASZ885" s="721"/>
      <c r="ATA885" s="721"/>
      <c r="ATB885" s="721"/>
      <c r="ATC885" s="721"/>
      <c r="ATD885" s="721"/>
      <c r="ATE885" s="721"/>
      <c r="ATF885" s="721"/>
      <c r="ATG885" s="721"/>
      <c r="ATH885" s="721"/>
      <c r="ATI885" s="721"/>
      <c r="ATJ885" s="721"/>
      <c r="ATK885" s="721"/>
      <c r="ATL885" s="721"/>
      <c r="ATM885" s="721"/>
      <c r="ATN885" s="721"/>
      <c r="ATO885" s="721"/>
      <c r="ATP885" s="721"/>
      <c r="ATQ885" s="721"/>
      <c r="ATR885" s="721"/>
      <c r="ATS885" s="721"/>
      <c r="ATT885" s="721"/>
      <c r="ATU885" s="721"/>
      <c r="ATV885" s="721"/>
      <c r="ATW885" s="721"/>
      <c r="ATX885" s="721"/>
      <c r="ATY885" s="721"/>
      <c r="ATZ885" s="721"/>
      <c r="AUA885" s="721"/>
      <c r="AUB885" s="721"/>
      <c r="AUC885" s="721"/>
      <c r="AUD885" s="721"/>
      <c r="AUE885" s="721"/>
      <c r="AUF885" s="721"/>
      <c r="AUG885" s="721"/>
      <c r="AUH885" s="721"/>
      <c r="AUI885" s="721"/>
      <c r="AUJ885" s="721"/>
      <c r="AUK885" s="721"/>
      <c r="AUL885" s="721"/>
      <c r="AUM885" s="721"/>
      <c r="AUN885" s="721"/>
      <c r="AUO885" s="721"/>
      <c r="AUP885" s="721"/>
      <c r="AUQ885" s="721"/>
      <c r="AUR885" s="721"/>
      <c r="AUS885" s="721"/>
      <c r="AUT885" s="721"/>
      <c r="AUU885" s="721"/>
      <c r="AUV885" s="721"/>
      <c r="AUW885" s="721"/>
      <c r="AUX885" s="721"/>
      <c r="AUY885" s="721"/>
      <c r="AUZ885" s="721"/>
      <c r="AVA885" s="721"/>
      <c r="AVB885" s="721"/>
      <c r="AVC885" s="721"/>
      <c r="AVD885" s="721"/>
      <c r="AVE885" s="721"/>
      <c r="AVF885" s="721"/>
      <c r="AVG885" s="721"/>
      <c r="AVH885" s="721"/>
      <c r="AVI885" s="721"/>
      <c r="AVJ885" s="721"/>
      <c r="AVK885" s="721"/>
    </row>
    <row r="886" spans="1:1259">
      <c r="A886" s="716"/>
      <c r="B886" s="716"/>
      <c r="C886" s="716"/>
      <c r="D886" s="714" t="s">
        <v>3247</v>
      </c>
      <c r="E886" s="703" t="s">
        <v>4940</v>
      </c>
      <c r="F886" s="703"/>
      <c r="G886" s="703"/>
      <c r="H886" s="703"/>
      <c r="I886" s="698" t="s">
        <v>1699</v>
      </c>
      <c r="J886" s="704"/>
      <c r="K886" s="705" t="s">
        <v>4943</v>
      </c>
      <c r="L886" s="703" t="s">
        <v>3305</v>
      </c>
      <c r="M886" s="706">
        <v>44538</v>
      </c>
      <c r="N886" s="706">
        <v>44713</v>
      </c>
      <c r="O886" s="706"/>
      <c r="P886" s="704"/>
      <c r="Q886" s="704"/>
      <c r="R886" s="704"/>
      <c r="S886" s="703" t="s">
        <v>2425</v>
      </c>
      <c r="T886" s="703">
        <v>60</v>
      </c>
      <c r="U886" s="703"/>
      <c r="V886" s="703" t="s">
        <v>985</v>
      </c>
      <c r="W886" s="703">
        <v>400</v>
      </c>
      <c r="X886" s="707">
        <v>1536</v>
      </c>
      <c r="Y886" s="539">
        <f t="shared" si="39"/>
        <v>614400</v>
      </c>
      <c r="Z886" s="680">
        <v>0.52</v>
      </c>
      <c r="AA886" s="681">
        <f t="shared" si="40"/>
        <v>319488</v>
      </c>
      <c r="AB886" s="682"/>
      <c r="AC886" s="683">
        <v>0</v>
      </c>
      <c r="AD886" s="692"/>
      <c r="AE886" s="684"/>
      <c r="AF886" s="695">
        <f t="shared" si="41"/>
        <v>319488</v>
      </c>
      <c r="AG886" s="676" t="s">
        <v>1073</v>
      </c>
      <c r="AH886" s="676"/>
      <c r="AI886" s="685" t="s">
        <v>2488</v>
      </c>
      <c r="AJ886" s="676" t="s">
        <v>3306</v>
      </c>
      <c r="AK886" s="696" t="s">
        <v>2408</v>
      </c>
      <c r="AL886" s="676">
        <v>81006</v>
      </c>
      <c r="AM886" s="676" t="s">
        <v>52</v>
      </c>
      <c r="AN886" s="676"/>
      <c r="AO886" s="676"/>
      <c r="AP886" s="688"/>
      <c r="AQ886" s="688" t="s">
        <v>37</v>
      </c>
      <c r="AR886" s="688"/>
      <c r="AS886" s="715"/>
      <c r="AT886" s="715"/>
      <c r="AU886" s="715"/>
      <c r="AV886" s="680">
        <v>0.52</v>
      </c>
      <c r="AW886" s="721"/>
      <c r="AX886" s="721"/>
      <c r="AY886" s="721"/>
      <c r="AZ886" s="721"/>
      <c r="BA886" s="721"/>
      <c r="BB886" s="721"/>
      <c r="BC886" s="721"/>
      <c r="BD886" s="721"/>
      <c r="BE886" s="721"/>
      <c r="BF886" s="721"/>
      <c r="BG886" s="721"/>
      <c r="BH886" s="721"/>
      <c r="BI886" s="721"/>
      <c r="BJ886" s="721"/>
      <c r="BK886" s="721"/>
      <c r="BL886" s="721"/>
      <c r="BM886" s="721"/>
      <c r="BN886" s="721"/>
      <c r="BO886" s="721"/>
      <c r="BP886" s="721"/>
      <c r="BQ886" s="721"/>
      <c r="BR886" s="721"/>
      <c r="BS886" s="721"/>
      <c r="BT886" s="721"/>
      <c r="BU886" s="721"/>
      <c r="BV886" s="721"/>
      <c r="BW886" s="721"/>
      <c r="BX886" s="721"/>
      <c r="BY886" s="721"/>
      <c r="BZ886" s="721"/>
      <c r="CA886" s="721"/>
      <c r="CB886" s="721"/>
      <c r="CC886" s="721"/>
      <c r="CD886" s="721"/>
      <c r="CE886" s="721"/>
      <c r="CF886" s="721"/>
      <c r="CG886" s="721"/>
      <c r="CH886" s="721"/>
      <c r="CI886" s="721"/>
      <c r="CJ886" s="721"/>
      <c r="CK886" s="721"/>
      <c r="CL886" s="721"/>
      <c r="CM886" s="721"/>
      <c r="CN886" s="721"/>
      <c r="CO886" s="721"/>
      <c r="CP886" s="721"/>
      <c r="CQ886" s="721"/>
      <c r="CR886" s="721"/>
      <c r="CS886" s="721"/>
      <c r="CT886" s="721"/>
      <c r="CU886" s="721"/>
      <c r="CV886" s="721"/>
      <c r="CW886" s="721"/>
      <c r="CX886" s="721"/>
      <c r="CY886" s="721"/>
      <c r="CZ886" s="721"/>
      <c r="DA886" s="721"/>
      <c r="DB886" s="721"/>
      <c r="DC886" s="721"/>
      <c r="DD886" s="721"/>
      <c r="DE886" s="721"/>
      <c r="DF886" s="721"/>
      <c r="DG886" s="721"/>
      <c r="DH886" s="721"/>
      <c r="DI886" s="721"/>
      <c r="DJ886" s="721"/>
      <c r="DK886" s="721"/>
      <c r="DL886" s="721"/>
      <c r="DM886" s="721"/>
      <c r="DN886" s="721"/>
      <c r="DO886" s="721"/>
      <c r="DP886" s="721"/>
      <c r="DQ886" s="721"/>
      <c r="DR886" s="721"/>
      <c r="DS886" s="721"/>
      <c r="DT886" s="721"/>
      <c r="DU886" s="721"/>
      <c r="DV886" s="721"/>
      <c r="DW886" s="721"/>
      <c r="DX886" s="721"/>
      <c r="DY886" s="721"/>
      <c r="DZ886" s="721"/>
      <c r="EA886" s="721"/>
      <c r="EB886" s="721"/>
      <c r="EC886" s="721"/>
      <c r="ED886" s="721"/>
      <c r="EE886" s="721"/>
      <c r="EF886" s="721"/>
      <c r="EG886" s="721"/>
      <c r="EH886" s="721"/>
      <c r="EI886" s="721"/>
      <c r="EJ886" s="721"/>
      <c r="EK886" s="721"/>
      <c r="EL886" s="721"/>
      <c r="EM886" s="721"/>
      <c r="EN886" s="721"/>
      <c r="EO886" s="721"/>
      <c r="EP886" s="721"/>
      <c r="EQ886" s="721"/>
      <c r="ER886" s="721"/>
      <c r="ES886" s="721"/>
      <c r="ET886" s="721"/>
      <c r="EU886" s="721"/>
      <c r="EV886" s="721"/>
      <c r="EW886" s="721"/>
      <c r="EX886" s="721"/>
      <c r="EY886" s="721"/>
      <c r="EZ886" s="721"/>
      <c r="FA886" s="721"/>
      <c r="FB886" s="721"/>
      <c r="FC886" s="721"/>
      <c r="FD886" s="721"/>
      <c r="FE886" s="721"/>
      <c r="FF886" s="721"/>
      <c r="FG886" s="721"/>
      <c r="FH886" s="721"/>
      <c r="FI886" s="721"/>
      <c r="FJ886" s="721"/>
      <c r="FK886" s="721"/>
      <c r="FL886" s="721"/>
      <c r="FM886" s="721"/>
      <c r="FN886" s="721"/>
      <c r="FO886" s="721"/>
      <c r="FP886" s="721"/>
      <c r="FQ886" s="721"/>
      <c r="FR886" s="721"/>
      <c r="FS886" s="721"/>
      <c r="FT886" s="721"/>
      <c r="FU886" s="721"/>
      <c r="FV886" s="721"/>
      <c r="FW886" s="721"/>
      <c r="FX886" s="721"/>
      <c r="FY886" s="721"/>
      <c r="FZ886" s="721"/>
      <c r="GA886" s="721"/>
      <c r="GB886" s="721"/>
      <c r="GC886" s="721"/>
      <c r="GD886" s="721"/>
      <c r="GE886" s="721"/>
      <c r="GF886" s="721"/>
      <c r="GG886" s="721"/>
      <c r="GH886" s="721"/>
      <c r="GI886" s="721"/>
      <c r="GJ886" s="721"/>
      <c r="GK886" s="721"/>
      <c r="GL886" s="721"/>
      <c r="GM886" s="721"/>
      <c r="GN886" s="721"/>
      <c r="GO886" s="721"/>
      <c r="GP886" s="721"/>
      <c r="GQ886" s="721"/>
      <c r="GR886" s="721"/>
      <c r="GS886" s="721"/>
      <c r="GT886" s="721"/>
      <c r="GU886" s="721"/>
      <c r="GV886" s="721"/>
      <c r="GW886" s="721"/>
      <c r="GX886" s="721"/>
      <c r="GY886" s="721"/>
      <c r="GZ886" s="721"/>
      <c r="HA886" s="721"/>
      <c r="HB886" s="721"/>
      <c r="HC886" s="721"/>
      <c r="HD886" s="721"/>
      <c r="HE886" s="721"/>
      <c r="HF886" s="721"/>
      <c r="HG886" s="721"/>
      <c r="HH886" s="721"/>
      <c r="HI886" s="721"/>
      <c r="HJ886" s="721"/>
      <c r="HK886" s="721"/>
      <c r="HL886" s="721"/>
      <c r="HM886" s="721"/>
      <c r="HN886" s="721"/>
      <c r="HO886" s="721"/>
      <c r="HP886" s="721"/>
      <c r="HQ886" s="721"/>
      <c r="HR886" s="721"/>
      <c r="HS886" s="721"/>
      <c r="HT886" s="721"/>
      <c r="HU886" s="721"/>
      <c r="HV886" s="721"/>
      <c r="HW886" s="721"/>
      <c r="HX886" s="721"/>
      <c r="HY886" s="721"/>
      <c r="HZ886" s="721"/>
      <c r="IA886" s="721"/>
      <c r="IB886" s="721"/>
      <c r="IC886" s="721"/>
      <c r="ID886" s="721"/>
      <c r="IE886" s="721"/>
      <c r="IF886" s="721"/>
      <c r="IG886" s="721"/>
      <c r="IH886" s="721"/>
      <c r="II886" s="721"/>
      <c r="IJ886" s="721"/>
      <c r="IK886" s="721"/>
      <c r="IL886" s="721"/>
      <c r="IM886" s="721"/>
      <c r="IN886" s="721"/>
      <c r="IO886" s="721"/>
      <c r="IP886" s="721"/>
      <c r="IQ886" s="721"/>
      <c r="IR886" s="721"/>
      <c r="IS886" s="721"/>
      <c r="IT886" s="721"/>
      <c r="IU886" s="721"/>
      <c r="IV886" s="721"/>
      <c r="IW886" s="721"/>
      <c r="IX886" s="721"/>
      <c r="IY886" s="721"/>
      <c r="IZ886" s="721"/>
      <c r="JA886" s="721"/>
      <c r="JB886" s="721"/>
      <c r="JC886" s="721"/>
      <c r="JD886" s="721"/>
      <c r="JE886" s="721"/>
      <c r="JF886" s="721"/>
      <c r="JG886" s="721"/>
      <c r="JH886" s="721"/>
      <c r="JI886" s="721"/>
      <c r="JJ886" s="721"/>
      <c r="JK886" s="721"/>
      <c r="JL886" s="721"/>
      <c r="JM886" s="721"/>
      <c r="JN886" s="721"/>
      <c r="JO886" s="721"/>
      <c r="JP886" s="721"/>
      <c r="JQ886" s="721"/>
      <c r="JR886" s="721"/>
      <c r="JS886" s="721"/>
      <c r="JT886" s="721"/>
      <c r="JU886" s="721"/>
      <c r="JV886" s="721"/>
      <c r="JW886" s="721"/>
      <c r="JX886" s="721"/>
      <c r="JY886" s="721"/>
      <c r="JZ886" s="721"/>
      <c r="KA886" s="721"/>
      <c r="KB886" s="721"/>
      <c r="KC886" s="721"/>
      <c r="KD886" s="721"/>
      <c r="KE886" s="721"/>
      <c r="KF886" s="721"/>
      <c r="KG886" s="721"/>
      <c r="KH886" s="721"/>
      <c r="KI886" s="721"/>
      <c r="KJ886" s="721"/>
      <c r="KK886" s="721"/>
      <c r="KL886" s="721"/>
      <c r="KM886" s="721"/>
      <c r="KN886" s="721"/>
      <c r="KO886" s="721"/>
      <c r="KP886" s="721"/>
      <c r="KQ886" s="721"/>
      <c r="KR886" s="721"/>
      <c r="KS886" s="721"/>
      <c r="KT886" s="721"/>
      <c r="KU886" s="721"/>
      <c r="KV886" s="721"/>
      <c r="KW886" s="721"/>
      <c r="KX886" s="721"/>
      <c r="KY886" s="721"/>
      <c r="KZ886" s="721"/>
      <c r="LA886" s="721"/>
      <c r="LB886" s="721"/>
      <c r="LC886" s="721"/>
      <c r="LD886" s="721"/>
      <c r="LE886" s="721"/>
      <c r="LF886" s="721"/>
      <c r="LG886" s="721"/>
      <c r="LH886" s="721"/>
      <c r="LI886" s="721"/>
      <c r="LJ886" s="721"/>
      <c r="LK886" s="721"/>
      <c r="LL886" s="721"/>
      <c r="LM886" s="721"/>
      <c r="LN886" s="721"/>
      <c r="LO886" s="721"/>
      <c r="LP886" s="721"/>
      <c r="LQ886" s="721"/>
      <c r="LR886" s="721"/>
      <c r="LS886" s="721"/>
      <c r="LT886" s="721"/>
      <c r="LU886" s="721"/>
      <c r="LV886" s="721"/>
      <c r="LW886" s="721"/>
      <c r="LX886" s="721"/>
      <c r="LY886" s="721"/>
      <c r="LZ886" s="721"/>
      <c r="MA886" s="721"/>
      <c r="MB886" s="721"/>
      <c r="MC886" s="721"/>
      <c r="MD886" s="721"/>
      <c r="ME886" s="721"/>
      <c r="MF886" s="721"/>
      <c r="MG886" s="721"/>
      <c r="MH886" s="721"/>
      <c r="MI886" s="721"/>
      <c r="MJ886" s="721"/>
      <c r="MK886" s="721"/>
      <c r="ML886" s="721"/>
      <c r="MM886" s="721"/>
      <c r="MN886" s="721"/>
      <c r="MO886" s="721"/>
      <c r="MP886" s="721"/>
      <c r="MQ886" s="721"/>
      <c r="MR886" s="721"/>
      <c r="MS886" s="721"/>
      <c r="MT886" s="721"/>
      <c r="MU886" s="721"/>
      <c r="MV886" s="721"/>
      <c r="MW886" s="721"/>
      <c r="MX886" s="721"/>
      <c r="MY886" s="721"/>
      <c r="MZ886" s="721"/>
      <c r="NA886" s="721"/>
      <c r="NB886" s="721"/>
      <c r="NC886" s="721"/>
      <c r="ND886" s="721"/>
      <c r="NE886" s="721"/>
      <c r="NF886" s="721"/>
      <c r="NG886" s="721"/>
      <c r="NH886" s="721"/>
      <c r="NI886" s="721"/>
      <c r="NJ886" s="721"/>
      <c r="NK886" s="721"/>
      <c r="NL886" s="721"/>
      <c r="NM886" s="721"/>
      <c r="NN886" s="721"/>
      <c r="NO886" s="721"/>
      <c r="NP886" s="721"/>
      <c r="NQ886" s="721"/>
      <c r="NR886" s="721"/>
      <c r="NS886" s="721"/>
      <c r="NT886" s="721"/>
      <c r="NU886" s="721"/>
      <c r="NV886" s="721"/>
      <c r="NW886" s="721"/>
      <c r="NX886" s="721"/>
      <c r="NY886" s="721"/>
      <c r="NZ886" s="721"/>
      <c r="OA886" s="721"/>
      <c r="OB886" s="721"/>
      <c r="OC886" s="721"/>
      <c r="OD886" s="721"/>
      <c r="OE886" s="721"/>
      <c r="OF886" s="721"/>
      <c r="OG886" s="721"/>
      <c r="OH886" s="721"/>
      <c r="OI886" s="721"/>
      <c r="OJ886" s="721"/>
      <c r="OK886" s="721"/>
      <c r="OL886" s="721"/>
      <c r="OM886" s="721"/>
      <c r="ON886" s="721"/>
      <c r="OO886" s="721"/>
      <c r="OP886" s="721"/>
      <c r="OQ886" s="721"/>
      <c r="OR886" s="721"/>
      <c r="OS886" s="721"/>
      <c r="OT886" s="721"/>
      <c r="OU886" s="721"/>
      <c r="OV886" s="721"/>
      <c r="OW886" s="721"/>
      <c r="OX886" s="721"/>
      <c r="OY886" s="721"/>
      <c r="OZ886" s="721"/>
      <c r="PA886" s="721"/>
      <c r="PB886" s="721"/>
      <c r="PC886" s="721"/>
      <c r="PD886" s="721"/>
      <c r="PE886" s="721"/>
      <c r="PF886" s="721"/>
      <c r="PG886" s="721"/>
      <c r="PH886" s="721"/>
      <c r="PI886" s="721"/>
      <c r="PJ886" s="721"/>
      <c r="PK886" s="721"/>
      <c r="PL886" s="721"/>
      <c r="PM886" s="721"/>
      <c r="PN886" s="721"/>
      <c r="PO886" s="721"/>
      <c r="PP886" s="721"/>
      <c r="PQ886" s="721"/>
      <c r="PR886" s="721"/>
      <c r="PS886" s="721"/>
      <c r="PT886" s="721"/>
      <c r="PU886" s="721"/>
      <c r="PV886" s="721"/>
      <c r="PW886" s="721"/>
      <c r="PX886" s="721"/>
      <c r="PY886" s="721"/>
      <c r="PZ886" s="721"/>
      <c r="QA886" s="721"/>
      <c r="QB886" s="721"/>
      <c r="QC886" s="721"/>
      <c r="QD886" s="721"/>
      <c r="QE886" s="721"/>
      <c r="QF886" s="721"/>
      <c r="QG886" s="721"/>
      <c r="QH886" s="721"/>
      <c r="QI886" s="721"/>
      <c r="QJ886" s="721"/>
      <c r="QK886" s="721"/>
      <c r="QL886" s="721"/>
      <c r="QM886" s="721"/>
      <c r="QN886" s="721"/>
      <c r="QO886" s="721"/>
      <c r="QP886" s="721"/>
      <c r="QQ886" s="721"/>
      <c r="QR886" s="721"/>
      <c r="QS886" s="721"/>
      <c r="QT886" s="721"/>
      <c r="QU886" s="721"/>
      <c r="QV886" s="721"/>
      <c r="QW886" s="721"/>
      <c r="QX886" s="721"/>
      <c r="QY886" s="721"/>
      <c r="QZ886" s="721"/>
      <c r="RA886" s="721"/>
      <c r="RB886" s="721"/>
      <c r="RC886" s="721"/>
      <c r="RD886" s="721"/>
      <c r="RE886" s="721"/>
      <c r="RF886" s="721"/>
      <c r="RG886" s="721"/>
      <c r="RH886" s="721"/>
      <c r="RI886" s="721"/>
      <c r="RJ886" s="721"/>
      <c r="RK886" s="721"/>
      <c r="RL886" s="721"/>
      <c r="RM886" s="721"/>
      <c r="RN886" s="721"/>
      <c r="RO886" s="721"/>
      <c r="RP886" s="721"/>
      <c r="RQ886" s="721"/>
      <c r="RR886" s="721"/>
      <c r="RS886" s="721"/>
      <c r="RT886" s="721"/>
      <c r="RU886" s="721"/>
      <c r="RV886" s="721"/>
      <c r="RW886" s="721"/>
      <c r="RX886" s="721"/>
      <c r="RY886" s="721"/>
      <c r="RZ886" s="721"/>
      <c r="SA886" s="721"/>
      <c r="SB886" s="721"/>
      <c r="SC886" s="721"/>
      <c r="SD886" s="721"/>
      <c r="SE886" s="721"/>
      <c r="SF886" s="721"/>
      <c r="SG886" s="721"/>
      <c r="SH886" s="721"/>
      <c r="SI886" s="721"/>
      <c r="SJ886" s="721"/>
      <c r="SK886" s="721"/>
      <c r="SL886" s="721"/>
      <c r="SM886" s="721"/>
      <c r="SN886" s="721"/>
      <c r="SO886" s="721"/>
      <c r="SP886" s="721"/>
      <c r="SQ886" s="721"/>
      <c r="SR886" s="721"/>
      <c r="SS886" s="721"/>
      <c r="ST886" s="721"/>
      <c r="SU886" s="721"/>
      <c r="SV886" s="721"/>
      <c r="SW886" s="721"/>
      <c r="SX886" s="721"/>
      <c r="SY886" s="721"/>
      <c r="SZ886" s="721"/>
      <c r="TA886" s="721"/>
      <c r="TB886" s="721"/>
      <c r="TC886" s="721"/>
      <c r="TD886" s="721"/>
      <c r="TE886" s="721"/>
      <c r="TF886" s="721"/>
      <c r="TG886" s="721"/>
      <c r="TH886" s="721"/>
      <c r="TI886" s="721"/>
      <c r="TJ886" s="721"/>
      <c r="TK886" s="721"/>
      <c r="TL886" s="721"/>
      <c r="TM886" s="721"/>
      <c r="TN886" s="721"/>
      <c r="TO886" s="721"/>
      <c r="TP886" s="721"/>
      <c r="TQ886" s="721"/>
      <c r="TR886" s="721"/>
      <c r="TS886" s="721"/>
      <c r="TT886" s="721"/>
      <c r="TU886" s="721"/>
      <c r="TV886" s="721"/>
      <c r="TW886" s="721"/>
      <c r="TX886" s="721"/>
      <c r="TY886" s="721"/>
      <c r="TZ886" s="721"/>
      <c r="UA886" s="721"/>
      <c r="UB886" s="721"/>
      <c r="UC886" s="721"/>
      <c r="UD886" s="721"/>
      <c r="UE886" s="721"/>
      <c r="UF886" s="721"/>
      <c r="UG886" s="721"/>
      <c r="UH886" s="721"/>
      <c r="UI886" s="721"/>
      <c r="UJ886" s="721"/>
      <c r="UK886" s="721"/>
      <c r="UL886" s="721"/>
      <c r="UM886" s="721"/>
      <c r="UN886" s="721"/>
      <c r="UO886" s="721"/>
      <c r="UP886" s="721"/>
      <c r="UQ886" s="721"/>
      <c r="UR886" s="721"/>
      <c r="US886" s="721"/>
      <c r="UT886" s="721"/>
      <c r="UU886" s="721"/>
      <c r="UV886" s="721"/>
      <c r="UW886" s="721"/>
      <c r="UX886" s="721"/>
      <c r="UY886" s="721"/>
      <c r="UZ886" s="721"/>
      <c r="VA886" s="721"/>
      <c r="VB886" s="721"/>
      <c r="VC886" s="721"/>
      <c r="VD886" s="721"/>
      <c r="VE886" s="721"/>
      <c r="VF886" s="721"/>
      <c r="VG886" s="721"/>
      <c r="VH886" s="721"/>
      <c r="VI886" s="721"/>
      <c r="VJ886" s="721"/>
      <c r="VK886" s="721"/>
      <c r="VL886" s="721"/>
      <c r="VM886" s="721"/>
      <c r="VN886" s="721"/>
      <c r="VO886" s="721"/>
      <c r="VP886" s="721"/>
      <c r="VQ886" s="721"/>
      <c r="VR886" s="721"/>
      <c r="VS886" s="721"/>
      <c r="VT886" s="721"/>
      <c r="VU886" s="721"/>
      <c r="VV886" s="721"/>
      <c r="VW886" s="721"/>
      <c r="VX886" s="721"/>
      <c r="VY886" s="721"/>
      <c r="VZ886" s="721"/>
      <c r="WA886" s="721"/>
      <c r="WB886" s="721"/>
      <c r="WC886" s="721"/>
      <c r="WD886" s="721"/>
      <c r="WE886" s="721"/>
      <c r="WF886" s="721"/>
      <c r="WG886" s="721"/>
      <c r="WH886" s="721"/>
      <c r="WI886" s="721"/>
      <c r="WJ886" s="721"/>
      <c r="WK886" s="721"/>
      <c r="WL886" s="721"/>
      <c r="WM886" s="721"/>
      <c r="WN886" s="721"/>
      <c r="WO886" s="721"/>
      <c r="WP886" s="721"/>
      <c r="WQ886" s="721"/>
      <c r="WR886" s="721"/>
      <c r="WS886" s="721"/>
      <c r="WT886" s="721"/>
      <c r="WU886" s="721"/>
      <c r="WV886" s="721"/>
      <c r="WW886" s="721"/>
      <c r="WX886" s="721"/>
      <c r="WY886" s="721"/>
      <c r="WZ886" s="721"/>
      <c r="XA886" s="721"/>
      <c r="XB886" s="721"/>
      <c r="XC886" s="721"/>
      <c r="XD886" s="721"/>
      <c r="XE886" s="721"/>
      <c r="XF886" s="721"/>
      <c r="XG886" s="721"/>
      <c r="XH886" s="721"/>
      <c r="XI886" s="721"/>
      <c r="XJ886" s="721"/>
      <c r="XK886" s="721"/>
      <c r="XL886" s="721"/>
      <c r="XM886" s="721"/>
      <c r="XN886" s="721"/>
      <c r="XO886" s="721"/>
      <c r="XP886" s="721"/>
      <c r="XQ886" s="721"/>
      <c r="XR886" s="721"/>
      <c r="XS886" s="721"/>
      <c r="XT886" s="721"/>
      <c r="XU886" s="721"/>
      <c r="XV886" s="721"/>
      <c r="XW886" s="721"/>
      <c r="XX886" s="721"/>
      <c r="XY886" s="721"/>
      <c r="XZ886" s="721"/>
      <c r="YA886" s="721"/>
      <c r="YB886" s="721"/>
      <c r="YC886" s="721"/>
      <c r="YD886" s="721"/>
      <c r="YE886" s="721"/>
      <c r="YF886" s="721"/>
      <c r="YG886" s="721"/>
      <c r="YH886" s="721"/>
      <c r="YI886" s="721"/>
      <c r="YJ886" s="721"/>
      <c r="YK886" s="721"/>
      <c r="YL886" s="721"/>
      <c r="YM886" s="721"/>
      <c r="YN886" s="721"/>
      <c r="YO886" s="721"/>
      <c r="YP886" s="721"/>
      <c r="YQ886" s="721"/>
      <c r="YR886" s="721"/>
      <c r="YS886" s="721"/>
      <c r="YT886" s="721"/>
      <c r="YU886" s="721"/>
      <c r="YV886" s="721"/>
      <c r="YW886" s="721"/>
      <c r="YX886" s="721"/>
      <c r="YY886" s="721"/>
      <c r="YZ886" s="721"/>
      <c r="ZA886" s="721"/>
      <c r="ZB886" s="721"/>
      <c r="ZC886" s="721"/>
      <c r="ZD886" s="721"/>
      <c r="ZE886" s="721"/>
      <c r="ZF886" s="721"/>
      <c r="ZG886" s="721"/>
      <c r="ZH886" s="721"/>
      <c r="ZI886" s="721"/>
      <c r="ZJ886" s="721"/>
      <c r="ZK886" s="721"/>
      <c r="ZL886" s="721"/>
      <c r="ZM886" s="721"/>
      <c r="ZN886" s="721"/>
      <c r="ZO886" s="721"/>
      <c r="ZP886" s="721"/>
      <c r="ZQ886" s="721"/>
      <c r="ZR886" s="721"/>
      <c r="ZS886" s="721"/>
      <c r="ZT886" s="721"/>
      <c r="ZU886" s="721"/>
      <c r="ZV886" s="721"/>
      <c r="ZW886" s="721"/>
      <c r="ZX886" s="721"/>
      <c r="ZY886" s="721"/>
      <c r="ZZ886" s="721"/>
      <c r="AAA886" s="721"/>
      <c r="AAB886" s="721"/>
      <c r="AAC886" s="721"/>
      <c r="AAD886" s="721"/>
      <c r="AAE886" s="721"/>
      <c r="AAF886" s="721"/>
      <c r="AAG886" s="721"/>
      <c r="AAH886" s="721"/>
      <c r="AAI886" s="721"/>
      <c r="AAJ886" s="721"/>
      <c r="AAK886" s="721"/>
      <c r="AAL886" s="721"/>
      <c r="AAM886" s="721"/>
      <c r="AAN886" s="721"/>
      <c r="AAO886" s="721"/>
      <c r="AAP886" s="721"/>
      <c r="AAQ886" s="721"/>
      <c r="AAR886" s="721"/>
      <c r="AAS886" s="721"/>
      <c r="AAT886" s="721"/>
      <c r="AAU886" s="721"/>
      <c r="AAV886" s="721"/>
      <c r="AAW886" s="721"/>
      <c r="AAX886" s="721"/>
      <c r="AAY886" s="721"/>
      <c r="AAZ886" s="721"/>
      <c r="ABA886" s="721"/>
      <c r="ABB886" s="721"/>
      <c r="ABC886" s="721"/>
      <c r="ABD886" s="721"/>
      <c r="ABE886" s="721"/>
      <c r="ABF886" s="721"/>
      <c r="ABG886" s="721"/>
      <c r="ABH886" s="721"/>
      <c r="ABI886" s="721"/>
      <c r="ABJ886" s="721"/>
      <c r="ABK886" s="721"/>
      <c r="ABL886" s="721"/>
      <c r="ABM886" s="721"/>
      <c r="ABN886" s="721"/>
      <c r="ABO886" s="721"/>
      <c r="ABP886" s="721"/>
      <c r="ABQ886" s="721"/>
      <c r="ABR886" s="721"/>
      <c r="ABS886" s="721"/>
      <c r="ABT886" s="721"/>
      <c r="ABU886" s="721"/>
      <c r="ABV886" s="721"/>
      <c r="ABW886" s="721"/>
      <c r="ABX886" s="721"/>
      <c r="ABY886" s="721"/>
      <c r="ABZ886" s="721"/>
      <c r="ACA886" s="721"/>
      <c r="ACB886" s="721"/>
      <c r="ACC886" s="721"/>
      <c r="ACD886" s="721"/>
      <c r="ACE886" s="721"/>
      <c r="ACF886" s="721"/>
      <c r="ACG886" s="721"/>
      <c r="ACH886" s="721"/>
      <c r="ACI886" s="721"/>
      <c r="ACJ886" s="721"/>
      <c r="ACK886" s="721"/>
      <c r="ACL886" s="721"/>
      <c r="ACM886" s="721"/>
      <c r="ACN886" s="721"/>
      <c r="ACO886" s="721"/>
      <c r="ACP886" s="721"/>
      <c r="ACQ886" s="721"/>
      <c r="ACR886" s="721"/>
      <c r="ACS886" s="721"/>
      <c r="ACT886" s="721"/>
      <c r="ACU886" s="721"/>
      <c r="ACV886" s="721"/>
      <c r="ACW886" s="721"/>
      <c r="ACX886" s="721"/>
      <c r="ACY886" s="721"/>
      <c r="ACZ886" s="721"/>
      <c r="ADA886" s="721"/>
      <c r="ADB886" s="721"/>
      <c r="ADC886" s="721"/>
      <c r="ADD886" s="721"/>
      <c r="ADE886" s="721"/>
      <c r="ADF886" s="721"/>
      <c r="ADG886" s="721"/>
      <c r="ADH886" s="721"/>
      <c r="ADI886" s="721"/>
      <c r="ADJ886" s="721"/>
      <c r="ADK886" s="721"/>
      <c r="ADL886" s="721"/>
      <c r="ADM886" s="721"/>
      <c r="ADN886" s="721"/>
      <c r="ADO886" s="721"/>
      <c r="ADP886" s="721"/>
      <c r="ADQ886" s="721"/>
      <c r="ADR886" s="721"/>
      <c r="ADS886" s="721"/>
      <c r="ADT886" s="721"/>
      <c r="ADU886" s="721"/>
      <c r="ADV886" s="721"/>
      <c r="ADW886" s="721"/>
      <c r="ADX886" s="721"/>
      <c r="ADY886" s="721"/>
      <c r="ADZ886" s="721"/>
      <c r="AEA886" s="721"/>
      <c r="AEB886" s="721"/>
      <c r="AEC886" s="721"/>
      <c r="AED886" s="721"/>
      <c r="AEE886" s="721"/>
      <c r="AEF886" s="721"/>
      <c r="AEG886" s="721"/>
      <c r="AEH886" s="721"/>
      <c r="AEI886" s="721"/>
      <c r="AEJ886" s="721"/>
      <c r="AEK886" s="721"/>
      <c r="AEL886" s="721"/>
      <c r="AEM886" s="721"/>
      <c r="AEN886" s="721"/>
      <c r="AEO886" s="721"/>
      <c r="AEP886" s="721"/>
      <c r="AEQ886" s="721"/>
      <c r="AER886" s="721"/>
      <c r="AES886" s="721"/>
      <c r="AET886" s="721"/>
      <c r="AEU886" s="721"/>
      <c r="AEV886" s="721"/>
      <c r="AEW886" s="721"/>
      <c r="AEX886" s="721"/>
      <c r="AEY886" s="721"/>
      <c r="AEZ886" s="721"/>
      <c r="AFA886" s="721"/>
      <c r="AFB886" s="721"/>
      <c r="AFC886" s="721"/>
      <c r="AFD886" s="721"/>
      <c r="AFE886" s="721"/>
      <c r="AFF886" s="721"/>
      <c r="AFG886" s="721"/>
      <c r="AFH886" s="721"/>
      <c r="AFI886" s="721"/>
      <c r="AFJ886" s="721"/>
      <c r="AFK886" s="721"/>
      <c r="AFL886" s="721"/>
      <c r="AFM886" s="721"/>
      <c r="AFN886" s="721"/>
      <c r="AFO886" s="721"/>
      <c r="AFP886" s="721"/>
      <c r="AFQ886" s="721"/>
      <c r="AFR886" s="721"/>
      <c r="AFS886" s="721"/>
      <c r="AFT886" s="721"/>
      <c r="AFU886" s="721"/>
      <c r="AFV886" s="721"/>
      <c r="AFW886" s="721"/>
      <c r="AFX886" s="721"/>
      <c r="AFY886" s="721"/>
      <c r="AFZ886" s="721"/>
      <c r="AGA886" s="721"/>
      <c r="AGB886" s="721"/>
      <c r="AGC886" s="721"/>
      <c r="AGD886" s="721"/>
      <c r="AGE886" s="721"/>
      <c r="AGF886" s="721"/>
      <c r="AGG886" s="721"/>
      <c r="AGH886" s="721"/>
      <c r="AGI886" s="721"/>
      <c r="AGJ886" s="721"/>
      <c r="AGK886" s="721"/>
      <c r="AGL886" s="721"/>
      <c r="AGM886" s="721"/>
      <c r="AGN886" s="721"/>
      <c r="AGO886" s="721"/>
      <c r="AGP886" s="721"/>
      <c r="AGQ886" s="721"/>
      <c r="AGR886" s="721"/>
      <c r="AGS886" s="721"/>
      <c r="AGT886" s="721"/>
      <c r="AGU886" s="721"/>
      <c r="AGV886" s="721"/>
      <c r="AGW886" s="721"/>
      <c r="AGX886" s="721"/>
      <c r="AGY886" s="721"/>
      <c r="AGZ886" s="721"/>
      <c r="AHA886" s="721"/>
      <c r="AHB886" s="721"/>
      <c r="AHC886" s="721"/>
      <c r="AHD886" s="721"/>
      <c r="AHE886" s="721"/>
      <c r="AHF886" s="721"/>
      <c r="AHG886" s="721"/>
      <c r="AHH886" s="721"/>
      <c r="AHI886" s="721"/>
      <c r="AHJ886" s="721"/>
      <c r="AHK886" s="721"/>
      <c r="AHL886" s="721"/>
      <c r="AHM886" s="721"/>
      <c r="AHN886" s="721"/>
      <c r="AHO886" s="721"/>
      <c r="AHP886" s="721"/>
      <c r="AHQ886" s="721"/>
      <c r="AHR886" s="721"/>
      <c r="AHS886" s="721"/>
      <c r="AHT886" s="721"/>
      <c r="AHU886" s="721"/>
      <c r="AHV886" s="721"/>
      <c r="AHW886" s="721"/>
      <c r="AHX886" s="721"/>
      <c r="AHY886" s="721"/>
      <c r="AHZ886" s="721"/>
      <c r="AIA886" s="721"/>
      <c r="AIB886" s="721"/>
      <c r="AIC886" s="721"/>
      <c r="AID886" s="721"/>
      <c r="AIE886" s="721"/>
      <c r="AIF886" s="721"/>
      <c r="AIG886" s="721"/>
      <c r="AIH886" s="721"/>
      <c r="AII886" s="721"/>
      <c r="AIJ886" s="721"/>
      <c r="AIK886" s="721"/>
      <c r="AIL886" s="721"/>
      <c r="AIM886" s="721"/>
      <c r="AIN886" s="721"/>
      <c r="AIO886" s="721"/>
      <c r="AIP886" s="721"/>
      <c r="AIQ886" s="721"/>
      <c r="AIR886" s="721"/>
      <c r="AIS886" s="721"/>
      <c r="AIT886" s="721"/>
      <c r="AIU886" s="721"/>
      <c r="AIV886" s="721"/>
      <c r="AIW886" s="721"/>
      <c r="AIX886" s="721"/>
      <c r="AIY886" s="721"/>
      <c r="AIZ886" s="721"/>
      <c r="AJA886" s="721"/>
      <c r="AJB886" s="721"/>
      <c r="AJC886" s="721"/>
      <c r="AJD886" s="721"/>
      <c r="AJE886" s="721"/>
      <c r="AJF886" s="721"/>
      <c r="AJG886" s="721"/>
      <c r="AJH886" s="721"/>
      <c r="AJI886" s="721"/>
      <c r="AJJ886" s="721"/>
      <c r="AJK886" s="721"/>
      <c r="AJL886" s="721"/>
      <c r="AJM886" s="721"/>
      <c r="AJN886" s="721"/>
      <c r="AJO886" s="721"/>
      <c r="AJP886" s="721"/>
      <c r="AJQ886" s="721"/>
      <c r="AJR886" s="721"/>
      <c r="AJS886" s="721"/>
      <c r="AJT886" s="721"/>
      <c r="AJU886" s="721"/>
      <c r="AJV886" s="721"/>
      <c r="AJW886" s="721"/>
      <c r="AJX886" s="721"/>
      <c r="AJY886" s="721"/>
      <c r="AJZ886" s="721"/>
      <c r="AKA886" s="721"/>
      <c r="AKB886" s="721"/>
      <c r="AKC886" s="721"/>
      <c r="AKD886" s="721"/>
      <c r="AKE886" s="721"/>
      <c r="AKF886" s="721"/>
      <c r="AKG886" s="721"/>
      <c r="AKH886" s="721"/>
      <c r="AKI886" s="721"/>
      <c r="AKJ886" s="721"/>
      <c r="AKK886" s="721"/>
      <c r="AKL886" s="721"/>
      <c r="AKM886" s="721"/>
      <c r="AKN886" s="721"/>
      <c r="AKO886" s="721"/>
      <c r="AKP886" s="721"/>
      <c r="AKQ886" s="721"/>
      <c r="AKR886" s="721"/>
      <c r="AKS886" s="721"/>
      <c r="AKT886" s="721"/>
      <c r="AKU886" s="721"/>
      <c r="AKV886" s="721"/>
      <c r="AKW886" s="721"/>
      <c r="AKX886" s="721"/>
      <c r="AKY886" s="721"/>
      <c r="AKZ886" s="721"/>
      <c r="ALA886" s="721"/>
      <c r="ALB886" s="721"/>
      <c r="ALC886" s="721"/>
      <c r="ALD886" s="721"/>
      <c r="ALE886" s="721"/>
      <c r="ALF886" s="721"/>
      <c r="ALG886" s="721"/>
      <c r="ALH886" s="721"/>
      <c r="ALI886" s="721"/>
      <c r="ALJ886" s="721"/>
      <c r="ALK886" s="721"/>
      <c r="ALL886" s="721"/>
      <c r="ALM886" s="721"/>
      <c r="ALN886" s="721"/>
      <c r="ALO886" s="721"/>
      <c r="ALP886" s="721"/>
      <c r="ALQ886" s="721"/>
      <c r="ALR886" s="721"/>
      <c r="ALS886" s="721"/>
      <c r="ALT886" s="721"/>
      <c r="ALU886" s="721"/>
      <c r="ALV886" s="721"/>
      <c r="ALW886" s="721"/>
      <c r="ALX886" s="721"/>
      <c r="ALY886" s="721"/>
      <c r="ALZ886" s="721"/>
      <c r="AMA886" s="721"/>
      <c r="AMB886" s="721"/>
      <c r="AMC886" s="721"/>
      <c r="AMD886" s="721"/>
      <c r="AME886" s="721"/>
      <c r="AMF886" s="721"/>
      <c r="AMG886" s="721"/>
      <c r="AMH886" s="721"/>
      <c r="AMI886" s="721"/>
      <c r="AMJ886" s="721"/>
      <c r="AMK886" s="721"/>
      <c r="AML886" s="721"/>
      <c r="AMM886" s="721"/>
      <c r="AMN886" s="721"/>
      <c r="AMO886" s="721"/>
      <c r="AMP886" s="721"/>
      <c r="AMQ886" s="721"/>
      <c r="AMR886" s="721"/>
      <c r="AMS886" s="721"/>
      <c r="AMT886" s="721"/>
      <c r="AMU886" s="721"/>
      <c r="AMV886" s="721"/>
      <c r="AMW886" s="721"/>
      <c r="AMX886" s="721"/>
      <c r="AMY886" s="721"/>
      <c r="AMZ886" s="721"/>
      <c r="ANA886" s="721"/>
      <c r="ANB886" s="721"/>
      <c r="ANC886" s="721"/>
      <c r="AND886" s="721"/>
      <c r="ANE886" s="721"/>
      <c r="ANF886" s="721"/>
      <c r="ANG886" s="721"/>
      <c r="ANH886" s="721"/>
      <c r="ANI886" s="721"/>
      <c r="ANJ886" s="721"/>
      <c r="ANK886" s="721"/>
      <c r="ANL886" s="721"/>
      <c r="ANM886" s="721"/>
      <c r="ANN886" s="721"/>
      <c r="ANO886" s="721"/>
      <c r="ANP886" s="721"/>
      <c r="ANQ886" s="721"/>
      <c r="ANR886" s="721"/>
      <c r="ANS886" s="721"/>
      <c r="ANT886" s="721"/>
      <c r="ANU886" s="721"/>
      <c r="ANV886" s="721"/>
      <c r="ANW886" s="721"/>
      <c r="ANX886" s="721"/>
      <c r="ANY886" s="721"/>
      <c r="ANZ886" s="721"/>
      <c r="AOA886" s="721"/>
      <c r="AOB886" s="721"/>
      <c r="AOC886" s="721"/>
      <c r="AOD886" s="721"/>
      <c r="AOE886" s="721"/>
      <c r="AOF886" s="721"/>
      <c r="AOG886" s="721"/>
      <c r="AOH886" s="721"/>
      <c r="AOI886" s="721"/>
      <c r="AOJ886" s="721"/>
      <c r="AOK886" s="721"/>
      <c r="AOL886" s="721"/>
      <c r="AOM886" s="721"/>
      <c r="AON886" s="721"/>
      <c r="AOO886" s="721"/>
      <c r="AOP886" s="721"/>
      <c r="AOQ886" s="721"/>
      <c r="AOR886" s="721"/>
      <c r="AOS886" s="721"/>
      <c r="AOT886" s="721"/>
      <c r="AOU886" s="721"/>
      <c r="AOV886" s="721"/>
      <c r="AOW886" s="721"/>
      <c r="AOX886" s="721"/>
      <c r="AOY886" s="721"/>
      <c r="AOZ886" s="721"/>
      <c r="APA886" s="721"/>
      <c r="APB886" s="721"/>
      <c r="APC886" s="721"/>
      <c r="APD886" s="721"/>
      <c r="APE886" s="721"/>
      <c r="APF886" s="721"/>
      <c r="APG886" s="721"/>
      <c r="APH886" s="721"/>
      <c r="API886" s="721"/>
      <c r="APJ886" s="721"/>
      <c r="APK886" s="721"/>
      <c r="APL886" s="721"/>
      <c r="APM886" s="721"/>
      <c r="APN886" s="721"/>
      <c r="APO886" s="721"/>
      <c r="APP886" s="721"/>
      <c r="APQ886" s="721"/>
      <c r="APR886" s="721"/>
      <c r="APS886" s="721"/>
      <c r="APT886" s="721"/>
      <c r="APU886" s="721"/>
      <c r="APV886" s="721"/>
      <c r="APW886" s="721"/>
      <c r="APX886" s="721"/>
      <c r="APY886" s="721"/>
      <c r="APZ886" s="721"/>
      <c r="AQA886" s="721"/>
      <c r="AQB886" s="721"/>
      <c r="AQC886" s="721"/>
      <c r="AQD886" s="721"/>
      <c r="AQE886" s="721"/>
      <c r="AQF886" s="721"/>
      <c r="AQG886" s="721"/>
      <c r="AQH886" s="721"/>
      <c r="AQI886" s="721"/>
      <c r="AQJ886" s="721"/>
      <c r="AQK886" s="721"/>
      <c r="AQL886" s="721"/>
      <c r="AQM886" s="721"/>
      <c r="AQN886" s="721"/>
      <c r="AQO886" s="721"/>
      <c r="AQP886" s="721"/>
      <c r="AQQ886" s="721"/>
      <c r="AQR886" s="721"/>
      <c r="AQS886" s="721"/>
      <c r="AQT886" s="721"/>
      <c r="AQU886" s="721"/>
      <c r="AQV886" s="721"/>
      <c r="AQW886" s="721"/>
      <c r="AQX886" s="721"/>
      <c r="AQY886" s="721"/>
      <c r="AQZ886" s="721"/>
      <c r="ARA886" s="721"/>
      <c r="ARB886" s="721"/>
      <c r="ARC886" s="721"/>
      <c r="ARD886" s="721"/>
      <c r="ARE886" s="721"/>
      <c r="ARF886" s="721"/>
      <c r="ARG886" s="721"/>
      <c r="ARH886" s="721"/>
      <c r="ARI886" s="721"/>
      <c r="ARJ886" s="721"/>
      <c r="ARK886" s="721"/>
      <c r="ARL886" s="721"/>
      <c r="ARM886" s="721"/>
      <c r="ARN886" s="721"/>
      <c r="ARO886" s="721"/>
      <c r="ARP886" s="721"/>
      <c r="ARQ886" s="721"/>
      <c r="ARR886" s="721"/>
      <c r="ARS886" s="721"/>
      <c r="ART886" s="721"/>
      <c r="ARU886" s="721"/>
      <c r="ARV886" s="721"/>
      <c r="ARW886" s="721"/>
      <c r="ARX886" s="721"/>
      <c r="ARY886" s="721"/>
      <c r="ARZ886" s="721"/>
      <c r="ASA886" s="721"/>
      <c r="ASB886" s="721"/>
      <c r="ASC886" s="721"/>
      <c r="ASD886" s="721"/>
      <c r="ASE886" s="721"/>
      <c r="ASF886" s="721"/>
      <c r="ASG886" s="721"/>
      <c r="ASH886" s="721"/>
      <c r="ASI886" s="721"/>
      <c r="ASJ886" s="721"/>
      <c r="ASK886" s="721"/>
      <c r="ASL886" s="721"/>
      <c r="ASM886" s="721"/>
      <c r="ASN886" s="721"/>
      <c r="ASO886" s="721"/>
      <c r="ASP886" s="721"/>
      <c r="ASQ886" s="721"/>
      <c r="ASR886" s="721"/>
      <c r="ASS886" s="721"/>
      <c r="AST886" s="721"/>
      <c r="ASU886" s="721"/>
      <c r="ASV886" s="721"/>
      <c r="ASW886" s="721"/>
      <c r="ASX886" s="721"/>
      <c r="ASY886" s="721"/>
      <c r="ASZ886" s="721"/>
      <c r="ATA886" s="721"/>
      <c r="ATB886" s="721"/>
      <c r="ATC886" s="721"/>
      <c r="ATD886" s="721"/>
      <c r="ATE886" s="721"/>
      <c r="ATF886" s="721"/>
      <c r="ATG886" s="721"/>
      <c r="ATH886" s="721"/>
      <c r="ATI886" s="721"/>
      <c r="ATJ886" s="721"/>
      <c r="ATK886" s="721"/>
      <c r="ATL886" s="721"/>
      <c r="ATM886" s="721"/>
      <c r="ATN886" s="721"/>
      <c r="ATO886" s="721"/>
      <c r="ATP886" s="721"/>
      <c r="ATQ886" s="721"/>
      <c r="ATR886" s="721"/>
      <c r="ATS886" s="721"/>
      <c r="ATT886" s="721"/>
      <c r="ATU886" s="721"/>
      <c r="ATV886" s="721"/>
      <c r="ATW886" s="721"/>
      <c r="ATX886" s="721"/>
      <c r="ATY886" s="721"/>
      <c r="ATZ886" s="721"/>
      <c r="AUA886" s="721"/>
      <c r="AUB886" s="721"/>
      <c r="AUC886" s="721"/>
      <c r="AUD886" s="721"/>
      <c r="AUE886" s="721"/>
      <c r="AUF886" s="721"/>
      <c r="AUG886" s="721"/>
      <c r="AUH886" s="721"/>
      <c r="AUI886" s="721"/>
      <c r="AUJ886" s="721"/>
      <c r="AUK886" s="721"/>
      <c r="AUL886" s="721"/>
      <c r="AUM886" s="721"/>
      <c r="AUN886" s="721"/>
      <c r="AUO886" s="721"/>
      <c r="AUP886" s="721"/>
      <c r="AUQ886" s="721"/>
      <c r="AUR886" s="721"/>
      <c r="AUS886" s="721"/>
      <c r="AUT886" s="721"/>
      <c r="AUU886" s="721"/>
      <c r="AUV886" s="721"/>
      <c r="AUW886" s="721"/>
      <c r="AUX886" s="721"/>
      <c r="AUY886" s="721"/>
      <c r="AUZ886" s="721"/>
      <c r="AVA886" s="721"/>
      <c r="AVB886" s="721"/>
      <c r="AVC886" s="721"/>
      <c r="AVD886" s="721"/>
      <c r="AVE886" s="721"/>
      <c r="AVF886" s="721"/>
      <c r="AVG886" s="721"/>
      <c r="AVH886" s="721"/>
      <c r="AVI886" s="721"/>
      <c r="AVJ886" s="721"/>
      <c r="AVK886" s="721"/>
    </row>
    <row r="887" spans="1:1259">
      <c r="A887" s="716"/>
      <c r="B887" s="716"/>
      <c r="C887" s="716"/>
      <c r="D887" s="714" t="s">
        <v>3247</v>
      </c>
      <c r="E887" s="703" t="s">
        <v>4940</v>
      </c>
      <c r="F887" s="703"/>
      <c r="G887" s="703"/>
      <c r="H887" s="703"/>
      <c r="I887" s="698" t="s">
        <v>1699</v>
      </c>
      <c r="J887" s="704"/>
      <c r="K887" s="705" t="s">
        <v>4944</v>
      </c>
      <c r="L887" s="703" t="s">
        <v>3305</v>
      </c>
      <c r="M887" s="706">
        <v>44538</v>
      </c>
      <c r="N887" s="706">
        <v>44743</v>
      </c>
      <c r="O887" s="706"/>
      <c r="P887" s="704"/>
      <c r="Q887" s="704"/>
      <c r="R887" s="704"/>
      <c r="S887" s="703" t="s">
        <v>2425</v>
      </c>
      <c r="T887" s="703">
        <v>60</v>
      </c>
      <c r="U887" s="703"/>
      <c r="V887" s="703" t="s">
        <v>985</v>
      </c>
      <c r="W887" s="703">
        <v>400</v>
      </c>
      <c r="X887" s="707">
        <v>1536</v>
      </c>
      <c r="Y887" s="539">
        <f t="shared" si="39"/>
        <v>614400</v>
      </c>
      <c r="Z887" s="680">
        <v>0.52</v>
      </c>
      <c r="AA887" s="681">
        <f t="shared" si="40"/>
        <v>319488</v>
      </c>
      <c r="AB887" s="682"/>
      <c r="AC887" s="683">
        <v>0</v>
      </c>
      <c r="AD887" s="692"/>
      <c r="AE887" s="684"/>
      <c r="AF887" s="695">
        <f t="shared" si="41"/>
        <v>319488</v>
      </c>
      <c r="AG887" s="676" t="s">
        <v>1073</v>
      </c>
      <c r="AH887" s="676"/>
      <c r="AI887" s="685" t="s">
        <v>2488</v>
      </c>
      <c r="AJ887" s="676" t="s">
        <v>3306</v>
      </c>
      <c r="AK887" s="696" t="s">
        <v>2408</v>
      </c>
      <c r="AL887" s="676">
        <v>81006</v>
      </c>
      <c r="AM887" s="676" t="s">
        <v>52</v>
      </c>
      <c r="AN887" s="676"/>
      <c r="AO887" s="676"/>
      <c r="AP887" s="688"/>
      <c r="AQ887" s="688" t="s">
        <v>37</v>
      </c>
      <c r="AR887" s="688"/>
      <c r="AS887" s="715"/>
      <c r="AT887" s="715"/>
      <c r="AU887" s="715"/>
      <c r="AV887" s="680">
        <v>0.52</v>
      </c>
      <c r="AW887" s="721"/>
      <c r="AX887" s="721"/>
      <c r="AY887" s="721"/>
      <c r="AZ887" s="721"/>
      <c r="BA887" s="721"/>
      <c r="BB887" s="721"/>
      <c r="BC887" s="721"/>
      <c r="BD887" s="721"/>
      <c r="BE887" s="721"/>
      <c r="BF887" s="721"/>
      <c r="BG887" s="721"/>
      <c r="BH887" s="721"/>
      <c r="BI887" s="721"/>
      <c r="BJ887" s="721"/>
      <c r="BK887" s="721"/>
      <c r="BL887" s="721"/>
      <c r="BM887" s="721"/>
      <c r="BN887" s="721"/>
      <c r="BO887" s="721"/>
      <c r="BP887" s="721"/>
      <c r="BQ887" s="721"/>
      <c r="BR887" s="721"/>
      <c r="BS887" s="721"/>
      <c r="BT887" s="721"/>
      <c r="BU887" s="721"/>
      <c r="BV887" s="721"/>
      <c r="BW887" s="721"/>
      <c r="BX887" s="721"/>
      <c r="BY887" s="721"/>
      <c r="BZ887" s="721"/>
      <c r="CA887" s="721"/>
      <c r="CB887" s="721"/>
      <c r="CC887" s="721"/>
      <c r="CD887" s="721"/>
      <c r="CE887" s="721"/>
      <c r="CF887" s="721"/>
      <c r="CG887" s="721"/>
      <c r="CH887" s="721"/>
      <c r="CI887" s="721"/>
      <c r="CJ887" s="721"/>
      <c r="CK887" s="721"/>
      <c r="CL887" s="721"/>
      <c r="CM887" s="721"/>
      <c r="CN887" s="721"/>
      <c r="CO887" s="721"/>
      <c r="CP887" s="721"/>
      <c r="CQ887" s="721"/>
      <c r="CR887" s="721"/>
      <c r="CS887" s="721"/>
      <c r="CT887" s="721"/>
      <c r="CU887" s="721"/>
      <c r="CV887" s="721"/>
      <c r="CW887" s="721"/>
      <c r="CX887" s="721"/>
      <c r="CY887" s="721"/>
      <c r="CZ887" s="721"/>
      <c r="DA887" s="721"/>
      <c r="DB887" s="721"/>
      <c r="DC887" s="721"/>
      <c r="DD887" s="721"/>
      <c r="DE887" s="721"/>
      <c r="DF887" s="721"/>
      <c r="DG887" s="721"/>
      <c r="DH887" s="721"/>
      <c r="DI887" s="721"/>
      <c r="DJ887" s="721"/>
      <c r="DK887" s="721"/>
      <c r="DL887" s="721"/>
      <c r="DM887" s="721"/>
      <c r="DN887" s="721"/>
      <c r="DO887" s="721"/>
      <c r="DP887" s="721"/>
      <c r="DQ887" s="721"/>
      <c r="DR887" s="721"/>
      <c r="DS887" s="721"/>
      <c r="DT887" s="721"/>
      <c r="DU887" s="721"/>
      <c r="DV887" s="721"/>
      <c r="DW887" s="721"/>
      <c r="DX887" s="721"/>
      <c r="DY887" s="721"/>
      <c r="DZ887" s="721"/>
      <c r="EA887" s="721"/>
      <c r="EB887" s="721"/>
      <c r="EC887" s="721"/>
      <c r="ED887" s="721"/>
      <c r="EE887" s="721"/>
      <c r="EF887" s="721"/>
      <c r="EG887" s="721"/>
      <c r="EH887" s="721"/>
      <c r="EI887" s="721"/>
      <c r="EJ887" s="721"/>
      <c r="EK887" s="721"/>
      <c r="EL887" s="721"/>
      <c r="EM887" s="721"/>
      <c r="EN887" s="721"/>
      <c r="EO887" s="721"/>
      <c r="EP887" s="721"/>
      <c r="EQ887" s="721"/>
      <c r="ER887" s="721"/>
      <c r="ES887" s="721"/>
      <c r="ET887" s="721"/>
      <c r="EU887" s="721"/>
      <c r="EV887" s="721"/>
      <c r="EW887" s="721"/>
      <c r="EX887" s="721"/>
      <c r="EY887" s="721"/>
      <c r="EZ887" s="721"/>
      <c r="FA887" s="721"/>
      <c r="FB887" s="721"/>
      <c r="FC887" s="721"/>
      <c r="FD887" s="721"/>
      <c r="FE887" s="721"/>
      <c r="FF887" s="721"/>
      <c r="FG887" s="721"/>
      <c r="FH887" s="721"/>
      <c r="FI887" s="721"/>
      <c r="FJ887" s="721"/>
      <c r="FK887" s="721"/>
      <c r="FL887" s="721"/>
      <c r="FM887" s="721"/>
      <c r="FN887" s="721"/>
      <c r="FO887" s="721"/>
      <c r="FP887" s="721"/>
      <c r="FQ887" s="721"/>
      <c r="FR887" s="721"/>
      <c r="FS887" s="721"/>
      <c r="FT887" s="721"/>
      <c r="FU887" s="721"/>
      <c r="FV887" s="721"/>
      <c r="FW887" s="721"/>
      <c r="FX887" s="721"/>
      <c r="FY887" s="721"/>
      <c r="FZ887" s="721"/>
      <c r="GA887" s="721"/>
      <c r="GB887" s="721"/>
      <c r="GC887" s="721"/>
      <c r="GD887" s="721"/>
      <c r="GE887" s="721"/>
      <c r="GF887" s="721"/>
      <c r="GG887" s="721"/>
      <c r="GH887" s="721"/>
      <c r="GI887" s="721"/>
      <c r="GJ887" s="721"/>
      <c r="GK887" s="721"/>
      <c r="GL887" s="721"/>
      <c r="GM887" s="721"/>
      <c r="GN887" s="721"/>
      <c r="GO887" s="721"/>
      <c r="GP887" s="721"/>
      <c r="GQ887" s="721"/>
      <c r="GR887" s="721"/>
      <c r="GS887" s="721"/>
      <c r="GT887" s="721"/>
      <c r="GU887" s="721"/>
      <c r="GV887" s="721"/>
      <c r="GW887" s="721"/>
      <c r="GX887" s="721"/>
      <c r="GY887" s="721"/>
      <c r="GZ887" s="721"/>
      <c r="HA887" s="721"/>
      <c r="HB887" s="721"/>
      <c r="HC887" s="721"/>
      <c r="HD887" s="721"/>
      <c r="HE887" s="721"/>
      <c r="HF887" s="721"/>
      <c r="HG887" s="721"/>
      <c r="HH887" s="721"/>
      <c r="HI887" s="721"/>
      <c r="HJ887" s="721"/>
      <c r="HK887" s="721"/>
      <c r="HL887" s="721"/>
      <c r="HM887" s="721"/>
      <c r="HN887" s="721"/>
      <c r="HO887" s="721"/>
      <c r="HP887" s="721"/>
      <c r="HQ887" s="721"/>
      <c r="HR887" s="721"/>
      <c r="HS887" s="721"/>
      <c r="HT887" s="721"/>
      <c r="HU887" s="721"/>
      <c r="HV887" s="721"/>
      <c r="HW887" s="721"/>
      <c r="HX887" s="721"/>
      <c r="HY887" s="721"/>
      <c r="HZ887" s="721"/>
      <c r="IA887" s="721"/>
      <c r="IB887" s="721"/>
      <c r="IC887" s="721"/>
      <c r="ID887" s="721"/>
      <c r="IE887" s="721"/>
      <c r="IF887" s="721"/>
      <c r="IG887" s="721"/>
      <c r="IH887" s="721"/>
      <c r="II887" s="721"/>
      <c r="IJ887" s="721"/>
      <c r="IK887" s="721"/>
      <c r="IL887" s="721"/>
      <c r="IM887" s="721"/>
      <c r="IN887" s="721"/>
      <c r="IO887" s="721"/>
      <c r="IP887" s="721"/>
      <c r="IQ887" s="721"/>
      <c r="IR887" s="721"/>
      <c r="IS887" s="721"/>
      <c r="IT887" s="721"/>
      <c r="IU887" s="721"/>
      <c r="IV887" s="721"/>
      <c r="IW887" s="721"/>
      <c r="IX887" s="721"/>
      <c r="IY887" s="721"/>
      <c r="IZ887" s="721"/>
      <c r="JA887" s="721"/>
      <c r="JB887" s="721"/>
      <c r="JC887" s="721"/>
      <c r="JD887" s="721"/>
      <c r="JE887" s="721"/>
      <c r="JF887" s="721"/>
      <c r="JG887" s="721"/>
      <c r="JH887" s="721"/>
      <c r="JI887" s="721"/>
      <c r="JJ887" s="721"/>
      <c r="JK887" s="721"/>
      <c r="JL887" s="721"/>
      <c r="JM887" s="721"/>
      <c r="JN887" s="721"/>
      <c r="JO887" s="721"/>
      <c r="JP887" s="721"/>
      <c r="JQ887" s="721"/>
      <c r="JR887" s="721"/>
      <c r="JS887" s="721"/>
      <c r="JT887" s="721"/>
      <c r="JU887" s="721"/>
      <c r="JV887" s="721"/>
      <c r="JW887" s="721"/>
      <c r="JX887" s="721"/>
      <c r="JY887" s="721"/>
      <c r="JZ887" s="721"/>
      <c r="KA887" s="721"/>
      <c r="KB887" s="721"/>
      <c r="KC887" s="721"/>
      <c r="KD887" s="721"/>
      <c r="KE887" s="721"/>
      <c r="KF887" s="721"/>
      <c r="KG887" s="721"/>
      <c r="KH887" s="721"/>
      <c r="KI887" s="721"/>
      <c r="KJ887" s="721"/>
      <c r="KK887" s="721"/>
      <c r="KL887" s="721"/>
      <c r="KM887" s="721"/>
      <c r="KN887" s="721"/>
      <c r="KO887" s="721"/>
      <c r="KP887" s="721"/>
      <c r="KQ887" s="721"/>
      <c r="KR887" s="721"/>
      <c r="KS887" s="721"/>
      <c r="KT887" s="721"/>
      <c r="KU887" s="721"/>
      <c r="KV887" s="721"/>
      <c r="KW887" s="721"/>
      <c r="KX887" s="721"/>
      <c r="KY887" s="721"/>
      <c r="KZ887" s="721"/>
      <c r="LA887" s="721"/>
      <c r="LB887" s="721"/>
      <c r="LC887" s="721"/>
      <c r="LD887" s="721"/>
      <c r="LE887" s="721"/>
      <c r="LF887" s="721"/>
      <c r="LG887" s="721"/>
      <c r="LH887" s="721"/>
      <c r="LI887" s="721"/>
      <c r="LJ887" s="721"/>
      <c r="LK887" s="721"/>
      <c r="LL887" s="721"/>
      <c r="LM887" s="721"/>
      <c r="LN887" s="721"/>
      <c r="LO887" s="721"/>
      <c r="LP887" s="721"/>
      <c r="LQ887" s="721"/>
      <c r="LR887" s="721"/>
      <c r="LS887" s="721"/>
      <c r="LT887" s="721"/>
      <c r="LU887" s="721"/>
      <c r="LV887" s="721"/>
      <c r="LW887" s="721"/>
      <c r="LX887" s="721"/>
      <c r="LY887" s="721"/>
      <c r="LZ887" s="721"/>
      <c r="MA887" s="721"/>
      <c r="MB887" s="721"/>
      <c r="MC887" s="721"/>
      <c r="MD887" s="721"/>
      <c r="ME887" s="721"/>
      <c r="MF887" s="721"/>
      <c r="MG887" s="721"/>
      <c r="MH887" s="721"/>
      <c r="MI887" s="721"/>
      <c r="MJ887" s="721"/>
      <c r="MK887" s="721"/>
      <c r="ML887" s="721"/>
      <c r="MM887" s="721"/>
      <c r="MN887" s="721"/>
      <c r="MO887" s="721"/>
      <c r="MP887" s="721"/>
      <c r="MQ887" s="721"/>
      <c r="MR887" s="721"/>
      <c r="MS887" s="721"/>
      <c r="MT887" s="721"/>
      <c r="MU887" s="721"/>
      <c r="MV887" s="721"/>
      <c r="MW887" s="721"/>
      <c r="MX887" s="721"/>
      <c r="MY887" s="721"/>
      <c r="MZ887" s="721"/>
      <c r="NA887" s="721"/>
      <c r="NB887" s="721"/>
      <c r="NC887" s="721"/>
      <c r="ND887" s="721"/>
      <c r="NE887" s="721"/>
      <c r="NF887" s="721"/>
      <c r="NG887" s="721"/>
      <c r="NH887" s="721"/>
      <c r="NI887" s="721"/>
      <c r="NJ887" s="721"/>
      <c r="NK887" s="721"/>
      <c r="NL887" s="721"/>
      <c r="NM887" s="721"/>
      <c r="NN887" s="721"/>
      <c r="NO887" s="721"/>
      <c r="NP887" s="721"/>
      <c r="NQ887" s="721"/>
      <c r="NR887" s="721"/>
      <c r="NS887" s="721"/>
      <c r="NT887" s="721"/>
      <c r="NU887" s="721"/>
      <c r="NV887" s="721"/>
      <c r="NW887" s="721"/>
      <c r="NX887" s="721"/>
      <c r="NY887" s="721"/>
      <c r="NZ887" s="721"/>
      <c r="OA887" s="721"/>
      <c r="OB887" s="721"/>
      <c r="OC887" s="721"/>
      <c r="OD887" s="721"/>
      <c r="OE887" s="721"/>
      <c r="OF887" s="721"/>
      <c r="OG887" s="721"/>
      <c r="OH887" s="721"/>
      <c r="OI887" s="721"/>
      <c r="OJ887" s="721"/>
      <c r="OK887" s="721"/>
      <c r="OL887" s="721"/>
      <c r="OM887" s="721"/>
      <c r="ON887" s="721"/>
      <c r="OO887" s="721"/>
      <c r="OP887" s="721"/>
      <c r="OQ887" s="721"/>
      <c r="OR887" s="721"/>
      <c r="OS887" s="721"/>
      <c r="OT887" s="721"/>
      <c r="OU887" s="721"/>
      <c r="OV887" s="721"/>
      <c r="OW887" s="721"/>
      <c r="OX887" s="721"/>
      <c r="OY887" s="721"/>
      <c r="OZ887" s="721"/>
      <c r="PA887" s="721"/>
      <c r="PB887" s="721"/>
      <c r="PC887" s="721"/>
      <c r="PD887" s="721"/>
      <c r="PE887" s="721"/>
      <c r="PF887" s="721"/>
      <c r="PG887" s="721"/>
      <c r="PH887" s="721"/>
      <c r="PI887" s="721"/>
      <c r="PJ887" s="721"/>
      <c r="PK887" s="721"/>
      <c r="PL887" s="721"/>
      <c r="PM887" s="721"/>
      <c r="PN887" s="721"/>
      <c r="PO887" s="721"/>
      <c r="PP887" s="721"/>
      <c r="PQ887" s="721"/>
      <c r="PR887" s="721"/>
      <c r="PS887" s="721"/>
      <c r="PT887" s="721"/>
      <c r="PU887" s="721"/>
      <c r="PV887" s="721"/>
      <c r="PW887" s="721"/>
      <c r="PX887" s="721"/>
      <c r="PY887" s="721"/>
      <c r="PZ887" s="721"/>
      <c r="QA887" s="721"/>
      <c r="QB887" s="721"/>
      <c r="QC887" s="721"/>
      <c r="QD887" s="721"/>
      <c r="QE887" s="721"/>
      <c r="QF887" s="721"/>
      <c r="QG887" s="721"/>
      <c r="QH887" s="721"/>
      <c r="QI887" s="721"/>
      <c r="QJ887" s="721"/>
      <c r="QK887" s="721"/>
      <c r="QL887" s="721"/>
      <c r="QM887" s="721"/>
      <c r="QN887" s="721"/>
      <c r="QO887" s="721"/>
      <c r="QP887" s="721"/>
      <c r="QQ887" s="721"/>
      <c r="QR887" s="721"/>
      <c r="QS887" s="721"/>
      <c r="QT887" s="721"/>
      <c r="QU887" s="721"/>
      <c r="QV887" s="721"/>
      <c r="QW887" s="721"/>
      <c r="QX887" s="721"/>
      <c r="QY887" s="721"/>
      <c r="QZ887" s="721"/>
      <c r="RA887" s="721"/>
      <c r="RB887" s="721"/>
      <c r="RC887" s="721"/>
      <c r="RD887" s="721"/>
      <c r="RE887" s="721"/>
      <c r="RF887" s="721"/>
      <c r="RG887" s="721"/>
      <c r="RH887" s="721"/>
      <c r="RI887" s="721"/>
      <c r="RJ887" s="721"/>
      <c r="RK887" s="721"/>
      <c r="RL887" s="721"/>
      <c r="RM887" s="721"/>
      <c r="RN887" s="721"/>
      <c r="RO887" s="721"/>
      <c r="RP887" s="721"/>
      <c r="RQ887" s="721"/>
      <c r="RR887" s="721"/>
      <c r="RS887" s="721"/>
      <c r="RT887" s="721"/>
      <c r="RU887" s="721"/>
      <c r="RV887" s="721"/>
      <c r="RW887" s="721"/>
      <c r="RX887" s="721"/>
      <c r="RY887" s="721"/>
      <c r="RZ887" s="721"/>
      <c r="SA887" s="721"/>
      <c r="SB887" s="721"/>
      <c r="SC887" s="721"/>
      <c r="SD887" s="721"/>
      <c r="SE887" s="721"/>
      <c r="SF887" s="721"/>
      <c r="SG887" s="721"/>
      <c r="SH887" s="721"/>
      <c r="SI887" s="721"/>
      <c r="SJ887" s="721"/>
      <c r="SK887" s="721"/>
      <c r="SL887" s="721"/>
      <c r="SM887" s="721"/>
      <c r="SN887" s="721"/>
      <c r="SO887" s="721"/>
      <c r="SP887" s="721"/>
      <c r="SQ887" s="721"/>
      <c r="SR887" s="721"/>
      <c r="SS887" s="721"/>
      <c r="ST887" s="721"/>
      <c r="SU887" s="721"/>
      <c r="SV887" s="721"/>
      <c r="SW887" s="721"/>
      <c r="SX887" s="721"/>
      <c r="SY887" s="721"/>
      <c r="SZ887" s="721"/>
      <c r="TA887" s="721"/>
      <c r="TB887" s="721"/>
      <c r="TC887" s="721"/>
      <c r="TD887" s="721"/>
      <c r="TE887" s="721"/>
      <c r="TF887" s="721"/>
      <c r="TG887" s="721"/>
      <c r="TH887" s="721"/>
      <c r="TI887" s="721"/>
      <c r="TJ887" s="721"/>
      <c r="TK887" s="721"/>
      <c r="TL887" s="721"/>
      <c r="TM887" s="721"/>
      <c r="TN887" s="721"/>
      <c r="TO887" s="721"/>
      <c r="TP887" s="721"/>
      <c r="TQ887" s="721"/>
      <c r="TR887" s="721"/>
      <c r="TS887" s="721"/>
      <c r="TT887" s="721"/>
      <c r="TU887" s="721"/>
      <c r="TV887" s="721"/>
      <c r="TW887" s="721"/>
      <c r="TX887" s="721"/>
      <c r="TY887" s="721"/>
      <c r="TZ887" s="721"/>
      <c r="UA887" s="721"/>
      <c r="UB887" s="721"/>
      <c r="UC887" s="721"/>
      <c r="UD887" s="721"/>
      <c r="UE887" s="721"/>
      <c r="UF887" s="721"/>
      <c r="UG887" s="721"/>
      <c r="UH887" s="721"/>
      <c r="UI887" s="721"/>
      <c r="UJ887" s="721"/>
      <c r="UK887" s="721"/>
      <c r="UL887" s="721"/>
      <c r="UM887" s="721"/>
      <c r="UN887" s="721"/>
      <c r="UO887" s="721"/>
      <c r="UP887" s="721"/>
      <c r="UQ887" s="721"/>
      <c r="UR887" s="721"/>
      <c r="US887" s="721"/>
      <c r="UT887" s="721"/>
      <c r="UU887" s="721"/>
      <c r="UV887" s="721"/>
      <c r="UW887" s="721"/>
      <c r="UX887" s="721"/>
      <c r="UY887" s="721"/>
      <c r="UZ887" s="721"/>
      <c r="VA887" s="721"/>
      <c r="VB887" s="721"/>
      <c r="VC887" s="721"/>
      <c r="VD887" s="721"/>
      <c r="VE887" s="721"/>
      <c r="VF887" s="721"/>
      <c r="VG887" s="721"/>
      <c r="VH887" s="721"/>
      <c r="VI887" s="721"/>
      <c r="VJ887" s="721"/>
      <c r="VK887" s="721"/>
      <c r="VL887" s="721"/>
      <c r="VM887" s="721"/>
      <c r="VN887" s="721"/>
      <c r="VO887" s="721"/>
      <c r="VP887" s="721"/>
      <c r="VQ887" s="721"/>
      <c r="VR887" s="721"/>
      <c r="VS887" s="721"/>
      <c r="VT887" s="721"/>
      <c r="VU887" s="721"/>
      <c r="VV887" s="721"/>
      <c r="VW887" s="721"/>
      <c r="VX887" s="721"/>
      <c r="VY887" s="721"/>
      <c r="VZ887" s="721"/>
      <c r="WA887" s="721"/>
      <c r="WB887" s="721"/>
      <c r="WC887" s="721"/>
      <c r="WD887" s="721"/>
      <c r="WE887" s="721"/>
      <c r="WF887" s="721"/>
      <c r="WG887" s="721"/>
      <c r="WH887" s="721"/>
      <c r="WI887" s="721"/>
      <c r="WJ887" s="721"/>
      <c r="WK887" s="721"/>
      <c r="WL887" s="721"/>
      <c r="WM887" s="721"/>
      <c r="WN887" s="721"/>
      <c r="WO887" s="721"/>
      <c r="WP887" s="721"/>
      <c r="WQ887" s="721"/>
      <c r="WR887" s="721"/>
      <c r="WS887" s="721"/>
      <c r="WT887" s="721"/>
      <c r="WU887" s="721"/>
      <c r="WV887" s="721"/>
      <c r="WW887" s="721"/>
      <c r="WX887" s="721"/>
      <c r="WY887" s="721"/>
      <c r="WZ887" s="721"/>
      <c r="XA887" s="721"/>
      <c r="XB887" s="721"/>
      <c r="XC887" s="721"/>
      <c r="XD887" s="721"/>
      <c r="XE887" s="721"/>
      <c r="XF887" s="721"/>
      <c r="XG887" s="721"/>
      <c r="XH887" s="721"/>
      <c r="XI887" s="721"/>
      <c r="XJ887" s="721"/>
      <c r="XK887" s="721"/>
      <c r="XL887" s="721"/>
      <c r="XM887" s="721"/>
      <c r="XN887" s="721"/>
      <c r="XO887" s="721"/>
      <c r="XP887" s="721"/>
      <c r="XQ887" s="721"/>
      <c r="XR887" s="721"/>
      <c r="XS887" s="721"/>
      <c r="XT887" s="721"/>
      <c r="XU887" s="721"/>
      <c r="XV887" s="721"/>
      <c r="XW887" s="721"/>
      <c r="XX887" s="721"/>
      <c r="XY887" s="721"/>
      <c r="XZ887" s="721"/>
      <c r="YA887" s="721"/>
      <c r="YB887" s="721"/>
      <c r="YC887" s="721"/>
      <c r="YD887" s="721"/>
      <c r="YE887" s="721"/>
      <c r="YF887" s="721"/>
      <c r="YG887" s="721"/>
      <c r="YH887" s="721"/>
      <c r="YI887" s="721"/>
      <c r="YJ887" s="721"/>
      <c r="YK887" s="721"/>
      <c r="YL887" s="721"/>
      <c r="YM887" s="721"/>
      <c r="YN887" s="721"/>
      <c r="YO887" s="721"/>
      <c r="YP887" s="721"/>
      <c r="YQ887" s="721"/>
      <c r="YR887" s="721"/>
      <c r="YS887" s="721"/>
      <c r="YT887" s="721"/>
      <c r="YU887" s="721"/>
      <c r="YV887" s="721"/>
      <c r="YW887" s="721"/>
      <c r="YX887" s="721"/>
      <c r="YY887" s="721"/>
      <c r="YZ887" s="721"/>
      <c r="ZA887" s="721"/>
      <c r="ZB887" s="721"/>
      <c r="ZC887" s="721"/>
      <c r="ZD887" s="721"/>
      <c r="ZE887" s="721"/>
      <c r="ZF887" s="721"/>
      <c r="ZG887" s="721"/>
      <c r="ZH887" s="721"/>
      <c r="ZI887" s="721"/>
      <c r="ZJ887" s="721"/>
      <c r="ZK887" s="721"/>
      <c r="ZL887" s="721"/>
      <c r="ZM887" s="721"/>
      <c r="ZN887" s="721"/>
      <c r="ZO887" s="721"/>
      <c r="ZP887" s="721"/>
      <c r="ZQ887" s="721"/>
      <c r="ZR887" s="721"/>
      <c r="ZS887" s="721"/>
      <c r="ZT887" s="721"/>
      <c r="ZU887" s="721"/>
      <c r="ZV887" s="721"/>
      <c r="ZW887" s="721"/>
      <c r="ZX887" s="721"/>
      <c r="ZY887" s="721"/>
      <c r="ZZ887" s="721"/>
      <c r="AAA887" s="721"/>
      <c r="AAB887" s="721"/>
      <c r="AAC887" s="721"/>
      <c r="AAD887" s="721"/>
      <c r="AAE887" s="721"/>
      <c r="AAF887" s="721"/>
      <c r="AAG887" s="721"/>
      <c r="AAH887" s="721"/>
      <c r="AAI887" s="721"/>
      <c r="AAJ887" s="721"/>
      <c r="AAK887" s="721"/>
      <c r="AAL887" s="721"/>
      <c r="AAM887" s="721"/>
      <c r="AAN887" s="721"/>
      <c r="AAO887" s="721"/>
      <c r="AAP887" s="721"/>
      <c r="AAQ887" s="721"/>
      <c r="AAR887" s="721"/>
      <c r="AAS887" s="721"/>
      <c r="AAT887" s="721"/>
      <c r="AAU887" s="721"/>
      <c r="AAV887" s="721"/>
      <c r="AAW887" s="721"/>
      <c r="AAX887" s="721"/>
      <c r="AAY887" s="721"/>
      <c r="AAZ887" s="721"/>
      <c r="ABA887" s="721"/>
      <c r="ABB887" s="721"/>
      <c r="ABC887" s="721"/>
      <c r="ABD887" s="721"/>
      <c r="ABE887" s="721"/>
      <c r="ABF887" s="721"/>
      <c r="ABG887" s="721"/>
      <c r="ABH887" s="721"/>
      <c r="ABI887" s="721"/>
      <c r="ABJ887" s="721"/>
      <c r="ABK887" s="721"/>
      <c r="ABL887" s="721"/>
      <c r="ABM887" s="721"/>
      <c r="ABN887" s="721"/>
      <c r="ABO887" s="721"/>
      <c r="ABP887" s="721"/>
      <c r="ABQ887" s="721"/>
      <c r="ABR887" s="721"/>
      <c r="ABS887" s="721"/>
      <c r="ABT887" s="721"/>
      <c r="ABU887" s="721"/>
      <c r="ABV887" s="721"/>
      <c r="ABW887" s="721"/>
      <c r="ABX887" s="721"/>
      <c r="ABY887" s="721"/>
      <c r="ABZ887" s="721"/>
      <c r="ACA887" s="721"/>
      <c r="ACB887" s="721"/>
      <c r="ACC887" s="721"/>
      <c r="ACD887" s="721"/>
      <c r="ACE887" s="721"/>
      <c r="ACF887" s="721"/>
      <c r="ACG887" s="721"/>
      <c r="ACH887" s="721"/>
      <c r="ACI887" s="721"/>
      <c r="ACJ887" s="721"/>
      <c r="ACK887" s="721"/>
      <c r="ACL887" s="721"/>
      <c r="ACM887" s="721"/>
      <c r="ACN887" s="721"/>
      <c r="ACO887" s="721"/>
      <c r="ACP887" s="721"/>
      <c r="ACQ887" s="721"/>
      <c r="ACR887" s="721"/>
      <c r="ACS887" s="721"/>
      <c r="ACT887" s="721"/>
      <c r="ACU887" s="721"/>
      <c r="ACV887" s="721"/>
      <c r="ACW887" s="721"/>
      <c r="ACX887" s="721"/>
      <c r="ACY887" s="721"/>
      <c r="ACZ887" s="721"/>
      <c r="ADA887" s="721"/>
      <c r="ADB887" s="721"/>
      <c r="ADC887" s="721"/>
      <c r="ADD887" s="721"/>
      <c r="ADE887" s="721"/>
      <c r="ADF887" s="721"/>
      <c r="ADG887" s="721"/>
      <c r="ADH887" s="721"/>
      <c r="ADI887" s="721"/>
      <c r="ADJ887" s="721"/>
      <c r="ADK887" s="721"/>
      <c r="ADL887" s="721"/>
      <c r="ADM887" s="721"/>
      <c r="ADN887" s="721"/>
      <c r="ADO887" s="721"/>
      <c r="ADP887" s="721"/>
      <c r="ADQ887" s="721"/>
      <c r="ADR887" s="721"/>
      <c r="ADS887" s="721"/>
      <c r="ADT887" s="721"/>
      <c r="ADU887" s="721"/>
      <c r="ADV887" s="721"/>
      <c r="ADW887" s="721"/>
      <c r="ADX887" s="721"/>
      <c r="ADY887" s="721"/>
      <c r="ADZ887" s="721"/>
      <c r="AEA887" s="721"/>
      <c r="AEB887" s="721"/>
      <c r="AEC887" s="721"/>
      <c r="AED887" s="721"/>
      <c r="AEE887" s="721"/>
      <c r="AEF887" s="721"/>
      <c r="AEG887" s="721"/>
      <c r="AEH887" s="721"/>
      <c r="AEI887" s="721"/>
      <c r="AEJ887" s="721"/>
      <c r="AEK887" s="721"/>
      <c r="AEL887" s="721"/>
      <c r="AEM887" s="721"/>
      <c r="AEN887" s="721"/>
      <c r="AEO887" s="721"/>
      <c r="AEP887" s="721"/>
      <c r="AEQ887" s="721"/>
      <c r="AER887" s="721"/>
      <c r="AES887" s="721"/>
      <c r="AET887" s="721"/>
      <c r="AEU887" s="721"/>
      <c r="AEV887" s="721"/>
      <c r="AEW887" s="721"/>
      <c r="AEX887" s="721"/>
      <c r="AEY887" s="721"/>
      <c r="AEZ887" s="721"/>
      <c r="AFA887" s="721"/>
      <c r="AFB887" s="721"/>
      <c r="AFC887" s="721"/>
      <c r="AFD887" s="721"/>
      <c r="AFE887" s="721"/>
      <c r="AFF887" s="721"/>
      <c r="AFG887" s="721"/>
      <c r="AFH887" s="721"/>
      <c r="AFI887" s="721"/>
      <c r="AFJ887" s="721"/>
      <c r="AFK887" s="721"/>
      <c r="AFL887" s="721"/>
      <c r="AFM887" s="721"/>
      <c r="AFN887" s="721"/>
      <c r="AFO887" s="721"/>
      <c r="AFP887" s="721"/>
      <c r="AFQ887" s="721"/>
      <c r="AFR887" s="721"/>
      <c r="AFS887" s="721"/>
      <c r="AFT887" s="721"/>
      <c r="AFU887" s="721"/>
      <c r="AFV887" s="721"/>
      <c r="AFW887" s="721"/>
      <c r="AFX887" s="721"/>
      <c r="AFY887" s="721"/>
      <c r="AFZ887" s="721"/>
      <c r="AGA887" s="721"/>
      <c r="AGB887" s="721"/>
      <c r="AGC887" s="721"/>
      <c r="AGD887" s="721"/>
      <c r="AGE887" s="721"/>
      <c r="AGF887" s="721"/>
      <c r="AGG887" s="721"/>
      <c r="AGH887" s="721"/>
      <c r="AGI887" s="721"/>
      <c r="AGJ887" s="721"/>
      <c r="AGK887" s="721"/>
      <c r="AGL887" s="721"/>
      <c r="AGM887" s="721"/>
      <c r="AGN887" s="721"/>
      <c r="AGO887" s="721"/>
      <c r="AGP887" s="721"/>
      <c r="AGQ887" s="721"/>
      <c r="AGR887" s="721"/>
      <c r="AGS887" s="721"/>
      <c r="AGT887" s="721"/>
      <c r="AGU887" s="721"/>
      <c r="AGV887" s="721"/>
      <c r="AGW887" s="721"/>
      <c r="AGX887" s="721"/>
      <c r="AGY887" s="721"/>
      <c r="AGZ887" s="721"/>
      <c r="AHA887" s="721"/>
      <c r="AHB887" s="721"/>
      <c r="AHC887" s="721"/>
      <c r="AHD887" s="721"/>
      <c r="AHE887" s="721"/>
      <c r="AHF887" s="721"/>
      <c r="AHG887" s="721"/>
      <c r="AHH887" s="721"/>
      <c r="AHI887" s="721"/>
      <c r="AHJ887" s="721"/>
      <c r="AHK887" s="721"/>
      <c r="AHL887" s="721"/>
      <c r="AHM887" s="721"/>
      <c r="AHN887" s="721"/>
      <c r="AHO887" s="721"/>
      <c r="AHP887" s="721"/>
      <c r="AHQ887" s="721"/>
      <c r="AHR887" s="721"/>
      <c r="AHS887" s="721"/>
      <c r="AHT887" s="721"/>
      <c r="AHU887" s="721"/>
      <c r="AHV887" s="721"/>
      <c r="AHW887" s="721"/>
      <c r="AHX887" s="721"/>
      <c r="AHY887" s="721"/>
      <c r="AHZ887" s="721"/>
      <c r="AIA887" s="721"/>
      <c r="AIB887" s="721"/>
      <c r="AIC887" s="721"/>
      <c r="AID887" s="721"/>
      <c r="AIE887" s="721"/>
      <c r="AIF887" s="721"/>
      <c r="AIG887" s="721"/>
      <c r="AIH887" s="721"/>
      <c r="AII887" s="721"/>
      <c r="AIJ887" s="721"/>
      <c r="AIK887" s="721"/>
      <c r="AIL887" s="721"/>
      <c r="AIM887" s="721"/>
      <c r="AIN887" s="721"/>
      <c r="AIO887" s="721"/>
      <c r="AIP887" s="721"/>
      <c r="AIQ887" s="721"/>
      <c r="AIR887" s="721"/>
      <c r="AIS887" s="721"/>
      <c r="AIT887" s="721"/>
      <c r="AIU887" s="721"/>
      <c r="AIV887" s="721"/>
      <c r="AIW887" s="721"/>
      <c r="AIX887" s="721"/>
      <c r="AIY887" s="721"/>
      <c r="AIZ887" s="721"/>
      <c r="AJA887" s="721"/>
      <c r="AJB887" s="721"/>
      <c r="AJC887" s="721"/>
      <c r="AJD887" s="721"/>
      <c r="AJE887" s="721"/>
      <c r="AJF887" s="721"/>
      <c r="AJG887" s="721"/>
      <c r="AJH887" s="721"/>
      <c r="AJI887" s="721"/>
      <c r="AJJ887" s="721"/>
      <c r="AJK887" s="721"/>
      <c r="AJL887" s="721"/>
      <c r="AJM887" s="721"/>
      <c r="AJN887" s="721"/>
      <c r="AJO887" s="721"/>
      <c r="AJP887" s="721"/>
      <c r="AJQ887" s="721"/>
      <c r="AJR887" s="721"/>
      <c r="AJS887" s="721"/>
      <c r="AJT887" s="721"/>
      <c r="AJU887" s="721"/>
      <c r="AJV887" s="721"/>
      <c r="AJW887" s="721"/>
      <c r="AJX887" s="721"/>
      <c r="AJY887" s="721"/>
      <c r="AJZ887" s="721"/>
      <c r="AKA887" s="721"/>
      <c r="AKB887" s="721"/>
      <c r="AKC887" s="721"/>
      <c r="AKD887" s="721"/>
      <c r="AKE887" s="721"/>
      <c r="AKF887" s="721"/>
      <c r="AKG887" s="721"/>
      <c r="AKH887" s="721"/>
      <c r="AKI887" s="721"/>
      <c r="AKJ887" s="721"/>
      <c r="AKK887" s="721"/>
      <c r="AKL887" s="721"/>
      <c r="AKM887" s="721"/>
      <c r="AKN887" s="721"/>
      <c r="AKO887" s="721"/>
      <c r="AKP887" s="721"/>
      <c r="AKQ887" s="721"/>
      <c r="AKR887" s="721"/>
      <c r="AKS887" s="721"/>
      <c r="AKT887" s="721"/>
      <c r="AKU887" s="721"/>
      <c r="AKV887" s="721"/>
      <c r="AKW887" s="721"/>
      <c r="AKX887" s="721"/>
      <c r="AKY887" s="721"/>
      <c r="AKZ887" s="721"/>
      <c r="ALA887" s="721"/>
      <c r="ALB887" s="721"/>
      <c r="ALC887" s="721"/>
      <c r="ALD887" s="721"/>
      <c r="ALE887" s="721"/>
      <c r="ALF887" s="721"/>
      <c r="ALG887" s="721"/>
      <c r="ALH887" s="721"/>
      <c r="ALI887" s="721"/>
      <c r="ALJ887" s="721"/>
      <c r="ALK887" s="721"/>
      <c r="ALL887" s="721"/>
      <c r="ALM887" s="721"/>
      <c r="ALN887" s="721"/>
      <c r="ALO887" s="721"/>
      <c r="ALP887" s="721"/>
      <c r="ALQ887" s="721"/>
      <c r="ALR887" s="721"/>
      <c r="ALS887" s="721"/>
      <c r="ALT887" s="721"/>
      <c r="ALU887" s="721"/>
      <c r="ALV887" s="721"/>
      <c r="ALW887" s="721"/>
      <c r="ALX887" s="721"/>
      <c r="ALY887" s="721"/>
      <c r="ALZ887" s="721"/>
      <c r="AMA887" s="721"/>
      <c r="AMB887" s="721"/>
      <c r="AMC887" s="721"/>
      <c r="AMD887" s="721"/>
      <c r="AME887" s="721"/>
      <c r="AMF887" s="721"/>
      <c r="AMG887" s="721"/>
      <c r="AMH887" s="721"/>
      <c r="AMI887" s="721"/>
      <c r="AMJ887" s="721"/>
      <c r="AMK887" s="721"/>
      <c r="AML887" s="721"/>
      <c r="AMM887" s="721"/>
      <c r="AMN887" s="721"/>
      <c r="AMO887" s="721"/>
      <c r="AMP887" s="721"/>
      <c r="AMQ887" s="721"/>
      <c r="AMR887" s="721"/>
      <c r="AMS887" s="721"/>
      <c r="AMT887" s="721"/>
      <c r="AMU887" s="721"/>
      <c r="AMV887" s="721"/>
      <c r="AMW887" s="721"/>
      <c r="AMX887" s="721"/>
      <c r="AMY887" s="721"/>
      <c r="AMZ887" s="721"/>
      <c r="ANA887" s="721"/>
      <c r="ANB887" s="721"/>
      <c r="ANC887" s="721"/>
      <c r="AND887" s="721"/>
      <c r="ANE887" s="721"/>
      <c r="ANF887" s="721"/>
      <c r="ANG887" s="721"/>
      <c r="ANH887" s="721"/>
      <c r="ANI887" s="721"/>
      <c r="ANJ887" s="721"/>
      <c r="ANK887" s="721"/>
      <c r="ANL887" s="721"/>
      <c r="ANM887" s="721"/>
      <c r="ANN887" s="721"/>
      <c r="ANO887" s="721"/>
      <c r="ANP887" s="721"/>
      <c r="ANQ887" s="721"/>
      <c r="ANR887" s="721"/>
      <c r="ANS887" s="721"/>
      <c r="ANT887" s="721"/>
      <c r="ANU887" s="721"/>
      <c r="ANV887" s="721"/>
      <c r="ANW887" s="721"/>
      <c r="ANX887" s="721"/>
      <c r="ANY887" s="721"/>
      <c r="ANZ887" s="721"/>
      <c r="AOA887" s="721"/>
      <c r="AOB887" s="721"/>
      <c r="AOC887" s="721"/>
      <c r="AOD887" s="721"/>
      <c r="AOE887" s="721"/>
      <c r="AOF887" s="721"/>
      <c r="AOG887" s="721"/>
      <c r="AOH887" s="721"/>
      <c r="AOI887" s="721"/>
      <c r="AOJ887" s="721"/>
      <c r="AOK887" s="721"/>
      <c r="AOL887" s="721"/>
      <c r="AOM887" s="721"/>
      <c r="AON887" s="721"/>
      <c r="AOO887" s="721"/>
      <c r="AOP887" s="721"/>
      <c r="AOQ887" s="721"/>
      <c r="AOR887" s="721"/>
      <c r="AOS887" s="721"/>
      <c r="AOT887" s="721"/>
      <c r="AOU887" s="721"/>
      <c r="AOV887" s="721"/>
      <c r="AOW887" s="721"/>
      <c r="AOX887" s="721"/>
      <c r="AOY887" s="721"/>
      <c r="AOZ887" s="721"/>
      <c r="APA887" s="721"/>
      <c r="APB887" s="721"/>
      <c r="APC887" s="721"/>
      <c r="APD887" s="721"/>
      <c r="APE887" s="721"/>
      <c r="APF887" s="721"/>
      <c r="APG887" s="721"/>
      <c r="APH887" s="721"/>
      <c r="API887" s="721"/>
      <c r="APJ887" s="721"/>
      <c r="APK887" s="721"/>
      <c r="APL887" s="721"/>
      <c r="APM887" s="721"/>
      <c r="APN887" s="721"/>
      <c r="APO887" s="721"/>
      <c r="APP887" s="721"/>
      <c r="APQ887" s="721"/>
      <c r="APR887" s="721"/>
      <c r="APS887" s="721"/>
      <c r="APT887" s="721"/>
      <c r="APU887" s="721"/>
      <c r="APV887" s="721"/>
      <c r="APW887" s="721"/>
      <c r="APX887" s="721"/>
      <c r="APY887" s="721"/>
      <c r="APZ887" s="721"/>
      <c r="AQA887" s="721"/>
      <c r="AQB887" s="721"/>
      <c r="AQC887" s="721"/>
      <c r="AQD887" s="721"/>
      <c r="AQE887" s="721"/>
      <c r="AQF887" s="721"/>
      <c r="AQG887" s="721"/>
      <c r="AQH887" s="721"/>
      <c r="AQI887" s="721"/>
      <c r="AQJ887" s="721"/>
      <c r="AQK887" s="721"/>
      <c r="AQL887" s="721"/>
      <c r="AQM887" s="721"/>
      <c r="AQN887" s="721"/>
      <c r="AQO887" s="721"/>
      <c r="AQP887" s="721"/>
      <c r="AQQ887" s="721"/>
      <c r="AQR887" s="721"/>
      <c r="AQS887" s="721"/>
      <c r="AQT887" s="721"/>
      <c r="AQU887" s="721"/>
      <c r="AQV887" s="721"/>
      <c r="AQW887" s="721"/>
      <c r="AQX887" s="721"/>
      <c r="AQY887" s="721"/>
      <c r="AQZ887" s="721"/>
      <c r="ARA887" s="721"/>
      <c r="ARB887" s="721"/>
      <c r="ARC887" s="721"/>
      <c r="ARD887" s="721"/>
      <c r="ARE887" s="721"/>
      <c r="ARF887" s="721"/>
      <c r="ARG887" s="721"/>
      <c r="ARH887" s="721"/>
      <c r="ARI887" s="721"/>
      <c r="ARJ887" s="721"/>
      <c r="ARK887" s="721"/>
      <c r="ARL887" s="721"/>
      <c r="ARM887" s="721"/>
      <c r="ARN887" s="721"/>
      <c r="ARO887" s="721"/>
      <c r="ARP887" s="721"/>
      <c r="ARQ887" s="721"/>
      <c r="ARR887" s="721"/>
      <c r="ARS887" s="721"/>
      <c r="ART887" s="721"/>
      <c r="ARU887" s="721"/>
      <c r="ARV887" s="721"/>
      <c r="ARW887" s="721"/>
      <c r="ARX887" s="721"/>
      <c r="ARY887" s="721"/>
      <c r="ARZ887" s="721"/>
      <c r="ASA887" s="721"/>
      <c r="ASB887" s="721"/>
      <c r="ASC887" s="721"/>
      <c r="ASD887" s="721"/>
      <c r="ASE887" s="721"/>
      <c r="ASF887" s="721"/>
      <c r="ASG887" s="721"/>
      <c r="ASH887" s="721"/>
      <c r="ASI887" s="721"/>
      <c r="ASJ887" s="721"/>
      <c r="ASK887" s="721"/>
      <c r="ASL887" s="721"/>
      <c r="ASM887" s="721"/>
      <c r="ASN887" s="721"/>
      <c r="ASO887" s="721"/>
      <c r="ASP887" s="721"/>
      <c r="ASQ887" s="721"/>
      <c r="ASR887" s="721"/>
      <c r="ASS887" s="721"/>
      <c r="AST887" s="721"/>
      <c r="ASU887" s="721"/>
      <c r="ASV887" s="721"/>
      <c r="ASW887" s="721"/>
      <c r="ASX887" s="721"/>
      <c r="ASY887" s="721"/>
      <c r="ASZ887" s="721"/>
      <c r="ATA887" s="721"/>
      <c r="ATB887" s="721"/>
      <c r="ATC887" s="721"/>
      <c r="ATD887" s="721"/>
      <c r="ATE887" s="721"/>
      <c r="ATF887" s="721"/>
      <c r="ATG887" s="721"/>
      <c r="ATH887" s="721"/>
      <c r="ATI887" s="721"/>
      <c r="ATJ887" s="721"/>
      <c r="ATK887" s="721"/>
      <c r="ATL887" s="721"/>
      <c r="ATM887" s="721"/>
      <c r="ATN887" s="721"/>
      <c r="ATO887" s="721"/>
      <c r="ATP887" s="721"/>
      <c r="ATQ887" s="721"/>
      <c r="ATR887" s="721"/>
      <c r="ATS887" s="721"/>
      <c r="ATT887" s="721"/>
      <c r="ATU887" s="721"/>
      <c r="ATV887" s="721"/>
      <c r="ATW887" s="721"/>
      <c r="ATX887" s="721"/>
      <c r="ATY887" s="721"/>
      <c r="ATZ887" s="721"/>
      <c r="AUA887" s="721"/>
      <c r="AUB887" s="721"/>
      <c r="AUC887" s="721"/>
      <c r="AUD887" s="721"/>
      <c r="AUE887" s="721"/>
      <c r="AUF887" s="721"/>
      <c r="AUG887" s="721"/>
      <c r="AUH887" s="721"/>
      <c r="AUI887" s="721"/>
      <c r="AUJ887" s="721"/>
      <c r="AUK887" s="721"/>
      <c r="AUL887" s="721"/>
      <c r="AUM887" s="721"/>
      <c r="AUN887" s="721"/>
      <c r="AUO887" s="721"/>
      <c r="AUP887" s="721"/>
      <c r="AUQ887" s="721"/>
      <c r="AUR887" s="721"/>
      <c r="AUS887" s="721"/>
      <c r="AUT887" s="721"/>
      <c r="AUU887" s="721"/>
      <c r="AUV887" s="721"/>
      <c r="AUW887" s="721"/>
      <c r="AUX887" s="721"/>
      <c r="AUY887" s="721"/>
      <c r="AUZ887" s="721"/>
      <c r="AVA887" s="721"/>
      <c r="AVB887" s="721"/>
      <c r="AVC887" s="721"/>
      <c r="AVD887" s="721"/>
      <c r="AVE887" s="721"/>
      <c r="AVF887" s="721"/>
      <c r="AVG887" s="721"/>
      <c r="AVH887" s="721"/>
      <c r="AVI887" s="721"/>
      <c r="AVJ887" s="721"/>
      <c r="AVK887" s="721"/>
    </row>
    <row r="888" spans="1:1259">
      <c r="A888" s="716"/>
      <c r="B888" s="716"/>
      <c r="C888" s="716"/>
      <c r="D888" s="714" t="s">
        <v>3247</v>
      </c>
      <c r="E888" s="676" t="s">
        <v>3276</v>
      </c>
      <c r="F888" s="703"/>
      <c r="G888" s="703"/>
      <c r="H888" s="703"/>
      <c r="I888" s="698" t="s">
        <v>1699</v>
      </c>
      <c r="J888" s="704"/>
      <c r="K888" s="705" t="s">
        <v>4945</v>
      </c>
      <c r="L888" s="703" t="s">
        <v>3394</v>
      </c>
      <c r="M888" s="706">
        <v>44565</v>
      </c>
      <c r="N888" s="706">
        <v>44565</v>
      </c>
      <c r="O888" s="706"/>
      <c r="P888" s="704"/>
      <c r="Q888" s="704"/>
      <c r="R888" s="704"/>
      <c r="S888" s="703" t="s">
        <v>2425</v>
      </c>
      <c r="T888" s="703">
        <v>60</v>
      </c>
      <c r="U888" s="703"/>
      <c r="V888" s="703" t="s">
        <v>985</v>
      </c>
      <c r="W888" s="703">
        <v>400</v>
      </c>
      <c r="X888" s="707">
        <v>2304</v>
      </c>
      <c r="Y888" s="539">
        <f t="shared" si="39"/>
        <v>921600</v>
      </c>
      <c r="Z888" s="708">
        <v>0.45500000000000002</v>
      </c>
      <c r="AA888" s="681">
        <f t="shared" si="40"/>
        <v>419328</v>
      </c>
      <c r="AB888" s="682"/>
      <c r="AC888" s="683">
        <v>0</v>
      </c>
      <c r="AD888" s="710"/>
      <c r="AE888" s="709"/>
      <c r="AF888" s="695">
        <f t="shared" si="41"/>
        <v>419328</v>
      </c>
      <c r="AG888" s="703" t="s">
        <v>1073</v>
      </c>
      <c r="AH888" s="703"/>
      <c r="AI888" s="705" t="s">
        <v>2488</v>
      </c>
      <c r="AJ888" s="703" t="s">
        <v>3395</v>
      </c>
      <c r="AK888" s="711" t="s">
        <v>1149</v>
      </c>
      <c r="AL888" s="703">
        <v>79423</v>
      </c>
      <c r="AM888" s="703" t="s">
        <v>52</v>
      </c>
      <c r="AN888" s="703"/>
      <c r="AO888" s="703"/>
      <c r="AP888" s="712"/>
      <c r="AQ888" s="712" t="s">
        <v>37</v>
      </c>
      <c r="AR888" s="712" t="s">
        <v>1700</v>
      </c>
      <c r="AS888" s="715"/>
      <c r="AT888" s="715"/>
      <c r="AU888" s="715"/>
      <c r="AV888" s="708">
        <v>0.45500000000000002</v>
      </c>
      <c r="AW888" s="721"/>
      <c r="AX888" s="721"/>
      <c r="AY888" s="721"/>
      <c r="AZ888" s="721"/>
      <c r="BA888" s="721"/>
      <c r="BB888" s="721"/>
      <c r="BC888" s="721"/>
      <c r="BD888" s="721"/>
      <c r="BE888" s="721"/>
      <c r="BF888" s="721"/>
      <c r="BG888" s="721"/>
      <c r="BH888" s="721"/>
      <c r="BI888" s="721"/>
      <c r="BJ888" s="721"/>
      <c r="BK888" s="721"/>
      <c r="BL888" s="721"/>
      <c r="BM888" s="721"/>
      <c r="BN888" s="721"/>
      <c r="BO888" s="721"/>
      <c r="BP888" s="721"/>
      <c r="BQ888" s="721"/>
      <c r="BR888" s="721"/>
      <c r="BS888" s="721"/>
      <c r="BT888" s="721"/>
      <c r="BU888" s="721"/>
      <c r="BV888" s="721"/>
      <c r="BW888" s="721"/>
      <c r="BX888" s="721"/>
      <c r="BY888" s="721"/>
      <c r="BZ888" s="721"/>
      <c r="CA888" s="721"/>
      <c r="CB888" s="721"/>
      <c r="CC888" s="721"/>
      <c r="CD888" s="721"/>
      <c r="CE888" s="721"/>
      <c r="CF888" s="721"/>
      <c r="CG888" s="721"/>
      <c r="CH888" s="721"/>
      <c r="CI888" s="721"/>
      <c r="CJ888" s="721"/>
      <c r="CK888" s="721"/>
      <c r="CL888" s="721"/>
      <c r="CM888" s="721"/>
      <c r="CN888" s="721"/>
      <c r="CO888" s="721"/>
      <c r="CP888" s="721"/>
      <c r="CQ888" s="721"/>
      <c r="CR888" s="721"/>
      <c r="CS888" s="721"/>
      <c r="CT888" s="721"/>
      <c r="CU888" s="721"/>
      <c r="CV888" s="721"/>
      <c r="CW888" s="721"/>
      <c r="CX888" s="721"/>
      <c r="CY888" s="721"/>
      <c r="CZ888" s="721"/>
      <c r="DA888" s="721"/>
      <c r="DB888" s="721"/>
      <c r="DC888" s="721"/>
      <c r="DD888" s="721"/>
      <c r="DE888" s="721"/>
      <c r="DF888" s="721"/>
      <c r="DG888" s="721"/>
      <c r="DH888" s="721"/>
      <c r="DI888" s="721"/>
      <c r="DJ888" s="721"/>
      <c r="DK888" s="721"/>
      <c r="DL888" s="721"/>
      <c r="DM888" s="721"/>
      <c r="DN888" s="721"/>
      <c r="DO888" s="721"/>
      <c r="DP888" s="721"/>
      <c r="DQ888" s="721"/>
      <c r="DR888" s="721"/>
      <c r="DS888" s="721"/>
      <c r="DT888" s="721"/>
      <c r="DU888" s="721"/>
      <c r="DV888" s="721"/>
      <c r="DW888" s="721"/>
      <c r="DX888" s="721"/>
      <c r="DY888" s="721"/>
      <c r="DZ888" s="721"/>
      <c r="EA888" s="721"/>
      <c r="EB888" s="721"/>
      <c r="EC888" s="721"/>
      <c r="ED888" s="721"/>
      <c r="EE888" s="721"/>
      <c r="EF888" s="721"/>
      <c r="EG888" s="721"/>
      <c r="EH888" s="721"/>
      <c r="EI888" s="721"/>
      <c r="EJ888" s="721"/>
      <c r="EK888" s="721"/>
      <c r="EL888" s="721"/>
      <c r="EM888" s="721"/>
      <c r="EN888" s="721"/>
      <c r="EO888" s="721"/>
      <c r="EP888" s="721"/>
      <c r="EQ888" s="721"/>
      <c r="ER888" s="721"/>
      <c r="ES888" s="721"/>
      <c r="ET888" s="721"/>
      <c r="EU888" s="721"/>
      <c r="EV888" s="721"/>
      <c r="EW888" s="721"/>
      <c r="EX888" s="721"/>
      <c r="EY888" s="721"/>
      <c r="EZ888" s="721"/>
      <c r="FA888" s="721"/>
      <c r="FB888" s="721"/>
      <c r="FC888" s="721"/>
      <c r="FD888" s="721"/>
      <c r="FE888" s="721"/>
      <c r="FF888" s="721"/>
      <c r="FG888" s="721"/>
      <c r="FH888" s="721"/>
      <c r="FI888" s="721"/>
      <c r="FJ888" s="721"/>
      <c r="FK888" s="721"/>
      <c r="FL888" s="721"/>
      <c r="FM888" s="721"/>
      <c r="FN888" s="721"/>
      <c r="FO888" s="721"/>
      <c r="FP888" s="721"/>
      <c r="FQ888" s="721"/>
      <c r="FR888" s="721"/>
      <c r="FS888" s="721"/>
      <c r="FT888" s="721"/>
      <c r="FU888" s="721"/>
      <c r="FV888" s="721"/>
      <c r="FW888" s="721"/>
      <c r="FX888" s="721"/>
      <c r="FY888" s="721"/>
      <c r="FZ888" s="721"/>
      <c r="GA888" s="721"/>
      <c r="GB888" s="721"/>
      <c r="GC888" s="721"/>
      <c r="GD888" s="721"/>
      <c r="GE888" s="721"/>
      <c r="GF888" s="721"/>
      <c r="GG888" s="721"/>
      <c r="GH888" s="721"/>
      <c r="GI888" s="721"/>
      <c r="GJ888" s="721"/>
      <c r="GK888" s="721"/>
      <c r="GL888" s="721"/>
      <c r="GM888" s="721"/>
      <c r="GN888" s="721"/>
      <c r="GO888" s="721"/>
      <c r="GP888" s="721"/>
      <c r="GQ888" s="721"/>
      <c r="GR888" s="721"/>
      <c r="GS888" s="721"/>
      <c r="GT888" s="721"/>
      <c r="GU888" s="721"/>
      <c r="GV888" s="721"/>
      <c r="GW888" s="721"/>
      <c r="GX888" s="721"/>
      <c r="GY888" s="721"/>
      <c r="GZ888" s="721"/>
      <c r="HA888" s="721"/>
      <c r="HB888" s="721"/>
      <c r="HC888" s="721"/>
      <c r="HD888" s="721"/>
      <c r="HE888" s="721"/>
      <c r="HF888" s="721"/>
      <c r="HG888" s="721"/>
      <c r="HH888" s="721"/>
      <c r="HI888" s="721"/>
      <c r="HJ888" s="721"/>
      <c r="HK888" s="721"/>
      <c r="HL888" s="721"/>
      <c r="HM888" s="721"/>
      <c r="HN888" s="721"/>
      <c r="HO888" s="721"/>
      <c r="HP888" s="721"/>
      <c r="HQ888" s="721"/>
      <c r="HR888" s="721"/>
      <c r="HS888" s="721"/>
      <c r="HT888" s="721"/>
      <c r="HU888" s="721"/>
      <c r="HV888" s="721"/>
      <c r="HW888" s="721"/>
      <c r="HX888" s="721"/>
      <c r="HY888" s="721"/>
      <c r="HZ888" s="721"/>
      <c r="IA888" s="721"/>
      <c r="IB888" s="721"/>
      <c r="IC888" s="721"/>
      <c r="ID888" s="721"/>
      <c r="IE888" s="721"/>
      <c r="IF888" s="721"/>
      <c r="IG888" s="721"/>
      <c r="IH888" s="721"/>
      <c r="II888" s="721"/>
      <c r="IJ888" s="721"/>
      <c r="IK888" s="721"/>
      <c r="IL888" s="721"/>
      <c r="IM888" s="721"/>
      <c r="IN888" s="721"/>
      <c r="IO888" s="721"/>
      <c r="IP888" s="721"/>
      <c r="IQ888" s="721"/>
      <c r="IR888" s="721"/>
      <c r="IS888" s="721"/>
      <c r="IT888" s="721"/>
      <c r="IU888" s="721"/>
      <c r="IV888" s="721"/>
      <c r="IW888" s="721"/>
      <c r="IX888" s="721"/>
      <c r="IY888" s="721"/>
      <c r="IZ888" s="721"/>
      <c r="JA888" s="721"/>
      <c r="JB888" s="721"/>
      <c r="JC888" s="721"/>
      <c r="JD888" s="721"/>
      <c r="JE888" s="721"/>
      <c r="JF888" s="721"/>
      <c r="JG888" s="721"/>
      <c r="JH888" s="721"/>
      <c r="JI888" s="721"/>
      <c r="JJ888" s="721"/>
      <c r="JK888" s="721"/>
      <c r="JL888" s="721"/>
      <c r="JM888" s="721"/>
      <c r="JN888" s="721"/>
      <c r="JO888" s="721"/>
      <c r="JP888" s="721"/>
      <c r="JQ888" s="721"/>
      <c r="JR888" s="721"/>
      <c r="JS888" s="721"/>
      <c r="JT888" s="721"/>
      <c r="JU888" s="721"/>
      <c r="JV888" s="721"/>
      <c r="JW888" s="721"/>
      <c r="JX888" s="721"/>
      <c r="JY888" s="721"/>
      <c r="JZ888" s="721"/>
      <c r="KA888" s="721"/>
      <c r="KB888" s="721"/>
      <c r="KC888" s="721"/>
      <c r="KD888" s="721"/>
      <c r="KE888" s="721"/>
      <c r="KF888" s="721"/>
      <c r="KG888" s="721"/>
      <c r="KH888" s="721"/>
      <c r="KI888" s="721"/>
      <c r="KJ888" s="721"/>
      <c r="KK888" s="721"/>
      <c r="KL888" s="721"/>
      <c r="KM888" s="721"/>
      <c r="KN888" s="721"/>
      <c r="KO888" s="721"/>
      <c r="KP888" s="721"/>
      <c r="KQ888" s="721"/>
      <c r="KR888" s="721"/>
      <c r="KS888" s="721"/>
      <c r="KT888" s="721"/>
      <c r="KU888" s="721"/>
      <c r="KV888" s="721"/>
      <c r="KW888" s="721"/>
      <c r="KX888" s="721"/>
      <c r="KY888" s="721"/>
      <c r="KZ888" s="721"/>
      <c r="LA888" s="721"/>
      <c r="LB888" s="721"/>
      <c r="LC888" s="721"/>
      <c r="LD888" s="721"/>
      <c r="LE888" s="721"/>
      <c r="LF888" s="721"/>
      <c r="LG888" s="721"/>
      <c r="LH888" s="721"/>
      <c r="LI888" s="721"/>
      <c r="LJ888" s="721"/>
      <c r="LK888" s="721"/>
      <c r="LL888" s="721"/>
      <c r="LM888" s="721"/>
      <c r="LN888" s="721"/>
      <c r="LO888" s="721"/>
      <c r="LP888" s="721"/>
      <c r="LQ888" s="721"/>
      <c r="LR888" s="721"/>
      <c r="LS888" s="721"/>
      <c r="LT888" s="721"/>
      <c r="LU888" s="721"/>
      <c r="LV888" s="721"/>
      <c r="LW888" s="721"/>
      <c r="LX888" s="721"/>
      <c r="LY888" s="721"/>
      <c r="LZ888" s="721"/>
      <c r="MA888" s="721"/>
      <c r="MB888" s="721"/>
      <c r="MC888" s="721"/>
      <c r="MD888" s="721"/>
      <c r="ME888" s="721"/>
      <c r="MF888" s="721"/>
      <c r="MG888" s="721"/>
      <c r="MH888" s="721"/>
      <c r="MI888" s="721"/>
      <c r="MJ888" s="721"/>
      <c r="MK888" s="721"/>
      <c r="ML888" s="721"/>
      <c r="MM888" s="721"/>
      <c r="MN888" s="721"/>
      <c r="MO888" s="721"/>
      <c r="MP888" s="721"/>
      <c r="MQ888" s="721"/>
      <c r="MR888" s="721"/>
      <c r="MS888" s="721"/>
      <c r="MT888" s="721"/>
      <c r="MU888" s="721"/>
      <c r="MV888" s="721"/>
      <c r="MW888" s="721"/>
      <c r="MX888" s="721"/>
      <c r="MY888" s="721"/>
      <c r="MZ888" s="721"/>
      <c r="NA888" s="721"/>
      <c r="NB888" s="721"/>
      <c r="NC888" s="721"/>
      <c r="ND888" s="721"/>
      <c r="NE888" s="721"/>
      <c r="NF888" s="721"/>
      <c r="NG888" s="721"/>
      <c r="NH888" s="721"/>
      <c r="NI888" s="721"/>
      <c r="NJ888" s="721"/>
      <c r="NK888" s="721"/>
      <c r="NL888" s="721"/>
      <c r="NM888" s="721"/>
      <c r="NN888" s="721"/>
      <c r="NO888" s="721"/>
      <c r="NP888" s="721"/>
      <c r="NQ888" s="721"/>
      <c r="NR888" s="721"/>
      <c r="NS888" s="721"/>
      <c r="NT888" s="721"/>
      <c r="NU888" s="721"/>
      <c r="NV888" s="721"/>
      <c r="NW888" s="721"/>
      <c r="NX888" s="721"/>
      <c r="NY888" s="721"/>
      <c r="NZ888" s="721"/>
      <c r="OA888" s="721"/>
      <c r="OB888" s="721"/>
      <c r="OC888" s="721"/>
      <c r="OD888" s="721"/>
      <c r="OE888" s="721"/>
      <c r="OF888" s="721"/>
      <c r="OG888" s="721"/>
      <c r="OH888" s="721"/>
      <c r="OI888" s="721"/>
      <c r="OJ888" s="721"/>
      <c r="OK888" s="721"/>
      <c r="OL888" s="721"/>
      <c r="OM888" s="721"/>
      <c r="ON888" s="721"/>
      <c r="OO888" s="721"/>
      <c r="OP888" s="721"/>
      <c r="OQ888" s="721"/>
      <c r="OR888" s="721"/>
      <c r="OS888" s="721"/>
      <c r="OT888" s="721"/>
      <c r="OU888" s="721"/>
      <c r="OV888" s="721"/>
      <c r="OW888" s="721"/>
      <c r="OX888" s="721"/>
      <c r="OY888" s="721"/>
      <c r="OZ888" s="721"/>
      <c r="PA888" s="721"/>
      <c r="PB888" s="721"/>
      <c r="PC888" s="721"/>
      <c r="PD888" s="721"/>
      <c r="PE888" s="721"/>
      <c r="PF888" s="721"/>
      <c r="PG888" s="721"/>
      <c r="PH888" s="721"/>
      <c r="PI888" s="721"/>
      <c r="PJ888" s="721"/>
      <c r="PK888" s="721"/>
      <c r="PL888" s="721"/>
      <c r="PM888" s="721"/>
      <c r="PN888" s="721"/>
      <c r="PO888" s="721"/>
      <c r="PP888" s="721"/>
      <c r="PQ888" s="721"/>
      <c r="PR888" s="721"/>
      <c r="PS888" s="721"/>
      <c r="PT888" s="721"/>
      <c r="PU888" s="721"/>
      <c r="PV888" s="721"/>
      <c r="PW888" s="721"/>
      <c r="PX888" s="721"/>
      <c r="PY888" s="721"/>
      <c r="PZ888" s="721"/>
      <c r="QA888" s="721"/>
      <c r="QB888" s="721"/>
      <c r="QC888" s="721"/>
      <c r="QD888" s="721"/>
      <c r="QE888" s="721"/>
      <c r="QF888" s="721"/>
      <c r="QG888" s="721"/>
      <c r="QH888" s="721"/>
      <c r="QI888" s="721"/>
      <c r="QJ888" s="721"/>
      <c r="QK888" s="721"/>
      <c r="QL888" s="721"/>
      <c r="QM888" s="721"/>
      <c r="QN888" s="721"/>
      <c r="QO888" s="721"/>
      <c r="QP888" s="721"/>
      <c r="QQ888" s="721"/>
      <c r="QR888" s="721"/>
      <c r="QS888" s="721"/>
      <c r="QT888" s="721"/>
      <c r="QU888" s="721"/>
      <c r="QV888" s="721"/>
      <c r="QW888" s="721"/>
      <c r="QX888" s="721"/>
      <c r="QY888" s="721"/>
      <c r="QZ888" s="721"/>
      <c r="RA888" s="721"/>
      <c r="RB888" s="721"/>
      <c r="RC888" s="721"/>
      <c r="RD888" s="721"/>
      <c r="RE888" s="721"/>
      <c r="RF888" s="721"/>
      <c r="RG888" s="721"/>
      <c r="RH888" s="721"/>
      <c r="RI888" s="721"/>
      <c r="RJ888" s="721"/>
      <c r="RK888" s="721"/>
      <c r="RL888" s="721"/>
      <c r="RM888" s="721"/>
      <c r="RN888" s="721"/>
      <c r="RO888" s="721"/>
      <c r="RP888" s="721"/>
      <c r="RQ888" s="721"/>
      <c r="RR888" s="721"/>
      <c r="RS888" s="721"/>
      <c r="RT888" s="721"/>
      <c r="RU888" s="721"/>
      <c r="RV888" s="721"/>
      <c r="RW888" s="721"/>
      <c r="RX888" s="721"/>
      <c r="RY888" s="721"/>
      <c r="RZ888" s="721"/>
      <c r="SA888" s="721"/>
      <c r="SB888" s="721"/>
      <c r="SC888" s="721"/>
      <c r="SD888" s="721"/>
      <c r="SE888" s="721"/>
      <c r="SF888" s="721"/>
      <c r="SG888" s="721"/>
      <c r="SH888" s="721"/>
      <c r="SI888" s="721"/>
      <c r="SJ888" s="721"/>
      <c r="SK888" s="721"/>
      <c r="SL888" s="721"/>
      <c r="SM888" s="721"/>
      <c r="SN888" s="721"/>
      <c r="SO888" s="721"/>
      <c r="SP888" s="721"/>
      <c r="SQ888" s="721"/>
      <c r="SR888" s="721"/>
      <c r="SS888" s="721"/>
      <c r="ST888" s="721"/>
      <c r="SU888" s="721"/>
      <c r="SV888" s="721"/>
      <c r="SW888" s="721"/>
      <c r="SX888" s="721"/>
      <c r="SY888" s="721"/>
      <c r="SZ888" s="721"/>
      <c r="TA888" s="721"/>
      <c r="TB888" s="721"/>
      <c r="TC888" s="721"/>
      <c r="TD888" s="721"/>
      <c r="TE888" s="721"/>
      <c r="TF888" s="721"/>
      <c r="TG888" s="721"/>
      <c r="TH888" s="721"/>
      <c r="TI888" s="721"/>
      <c r="TJ888" s="721"/>
      <c r="TK888" s="721"/>
      <c r="TL888" s="721"/>
      <c r="TM888" s="721"/>
      <c r="TN888" s="721"/>
      <c r="TO888" s="721"/>
      <c r="TP888" s="721"/>
      <c r="TQ888" s="721"/>
      <c r="TR888" s="721"/>
      <c r="TS888" s="721"/>
      <c r="TT888" s="721"/>
      <c r="TU888" s="721"/>
      <c r="TV888" s="721"/>
      <c r="TW888" s="721"/>
      <c r="TX888" s="721"/>
      <c r="TY888" s="721"/>
      <c r="TZ888" s="721"/>
      <c r="UA888" s="721"/>
      <c r="UB888" s="721"/>
      <c r="UC888" s="721"/>
      <c r="UD888" s="721"/>
      <c r="UE888" s="721"/>
      <c r="UF888" s="721"/>
      <c r="UG888" s="721"/>
      <c r="UH888" s="721"/>
      <c r="UI888" s="721"/>
      <c r="UJ888" s="721"/>
      <c r="UK888" s="721"/>
      <c r="UL888" s="721"/>
      <c r="UM888" s="721"/>
      <c r="UN888" s="721"/>
      <c r="UO888" s="721"/>
      <c r="UP888" s="721"/>
      <c r="UQ888" s="721"/>
      <c r="UR888" s="721"/>
      <c r="US888" s="721"/>
      <c r="UT888" s="721"/>
      <c r="UU888" s="721"/>
      <c r="UV888" s="721"/>
      <c r="UW888" s="721"/>
      <c r="UX888" s="721"/>
      <c r="UY888" s="721"/>
      <c r="UZ888" s="721"/>
      <c r="VA888" s="721"/>
      <c r="VB888" s="721"/>
      <c r="VC888" s="721"/>
      <c r="VD888" s="721"/>
      <c r="VE888" s="721"/>
      <c r="VF888" s="721"/>
      <c r="VG888" s="721"/>
      <c r="VH888" s="721"/>
      <c r="VI888" s="721"/>
      <c r="VJ888" s="721"/>
      <c r="VK888" s="721"/>
      <c r="VL888" s="721"/>
      <c r="VM888" s="721"/>
      <c r="VN888" s="721"/>
      <c r="VO888" s="721"/>
      <c r="VP888" s="721"/>
      <c r="VQ888" s="721"/>
      <c r="VR888" s="721"/>
      <c r="VS888" s="721"/>
      <c r="VT888" s="721"/>
      <c r="VU888" s="721"/>
      <c r="VV888" s="721"/>
      <c r="VW888" s="721"/>
      <c r="VX888" s="721"/>
      <c r="VY888" s="721"/>
      <c r="VZ888" s="721"/>
      <c r="WA888" s="721"/>
      <c r="WB888" s="721"/>
      <c r="WC888" s="721"/>
      <c r="WD888" s="721"/>
      <c r="WE888" s="721"/>
      <c r="WF888" s="721"/>
      <c r="WG888" s="721"/>
      <c r="WH888" s="721"/>
      <c r="WI888" s="721"/>
      <c r="WJ888" s="721"/>
      <c r="WK888" s="721"/>
      <c r="WL888" s="721"/>
      <c r="WM888" s="721"/>
      <c r="WN888" s="721"/>
      <c r="WO888" s="721"/>
      <c r="WP888" s="721"/>
      <c r="WQ888" s="721"/>
      <c r="WR888" s="721"/>
      <c r="WS888" s="721"/>
      <c r="WT888" s="721"/>
      <c r="WU888" s="721"/>
      <c r="WV888" s="721"/>
      <c r="WW888" s="721"/>
      <c r="WX888" s="721"/>
      <c r="WY888" s="721"/>
      <c r="WZ888" s="721"/>
      <c r="XA888" s="721"/>
      <c r="XB888" s="721"/>
      <c r="XC888" s="721"/>
      <c r="XD888" s="721"/>
      <c r="XE888" s="721"/>
      <c r="XF888" s="721"/>
      <c r="XG888" s="721"/>
      <c r="XH888" s="721"/>
      <c r="XI888" s="721"/>
      <c r="XJ888" s="721"/>
      <c r="XK888" s="721"/>
      <c r="XL888" s="721"/>
      <c r="XM888" s="721"/>
      <c r="XN888" s="721"/>
      <c r="XO888" s="721"/>
      <c r="XP888" s="721"/>
      <c r="XQ888" s="721"/>
      <c r="XR888" s="721"/>
      <c r="XS888" s="721"/>
      <c r="XT888" s="721"/>
      <c r="XU888" s="721"/>
      <c r="XV888" s="721"/>
      <c r="XW888" s="721"/>
      <c r="XX888" s="721"/>
      <c r="XY888" s="721"/>
      <c r="XZ888" s="721"/>
      <c r="YA888" s="721"/>
      <c r="YB888" s="721"/>
      <c r="YC888" s="721"/>
      <c r="YD888" s="721"/>
      <c r="YE888" s="721"/>
      <c r="YF888" s="721"/>
      <c r="YG888" s="721"/>
      <c r="YH888" s="721"/>
      <c r="YI888" s="721"/>
      <c r="YJ888" s="721"/>
      <c r="YK888" s="721"/>
      <c r="YL888" s="721"/>
      <c r="YM888" s="721"/>
      <c r="YN888" s="721"/>
      <c r="YO888" s="721"/>
      <c r="YP888" s="721"/>
      <c r="YQ888" s="721"/>
      <c r="YR888" s="721"/>
      <c r="YS888" s="721"/>
      <c r="YT888" s="721"/>
      <c r="YU888" s="721"/>
      <c r="YV888" s="721"/>
      <c r="YW888" s="721"/>
      <c r="YX888" s="721"/>
      <c r="YY888" s="721"/>
      <c r="YZ888" s="721"/>
      <c r="ZA888" s="721"/>
      <c r="ZB888" s="721"/>
      <c r="ZC888" s="721"/>
      <c r="ZD888" s="721"/>
      <c r="ZE888" s="721"/>
      <c r="ZF888" s="721"/>
      <c r="ZG888" s="721"/>
      <c r="ZH888" s="721"/>
      <c r="ZI888" s="721"/>
      <c r="ZJ888" s="721"/>
      <c r="ZK888" s="721"/>
      <c r="ZL888" s="721"/>
      <c r="ZM888" s="721"/>
      <c r="ZN888" s="721"/>
      <c r="ZO888" s="721"/>
      <c r="ZP888" s="721"/>
      <c r="ZQ888" s="721"/>
      <c r="ZR888" s="721"/>
      <c r="ZS888" s="721"/>
      <c r="ZT888" s="721"/>
      <c r="ZU888" s="721"/>
      <c r="ZV888" s="721"/>
      <c r="ZW888" s="721"/>
      <c r="ZX888" s="721"/>
      <c r="ZY888" s="721"/>
      <c r="ZZ888" s="721"/>
      <c r="AAA888" s="721"/>
      <c r="AAB888" s="721"/>
      <c r="AAC888" s="721"/>
      <c r="AAD888" s="721"/>
      <c r="AAE888" s="721"/>
      <c r="AAF888" s="721"/>
      <c r="AAG888" s="721"/>
      <c r="AAH888" s="721"/>
      <c r="AAI888" s="721"/>
      <c r="AAJ888" s="721"/>
      <c r="AAK888" s="721"/>
      <c r="AAL888" s="721"/>
      <c r="AAM888" s="721"/>
      <c r="AAN888" s="721"/>
      <c r="AAO888" s="721"/>
      <c r="AAP888" s="721"/>
      <c r="AAQ888" s="721"/>
      <c r="AAR888" s="721"/>
      <c r="AAS888" s="721"/>
      <c r="AAT888" s="721"/>
      <c r="AAU888" s="721"/>
      <c r="AAV888" s="721"/>
      <c r="AAW888" s="721"/>
      <c r="AAX888" s="721"/>
      <c r="AAY888" s="721"/>
      <c r="AAZ888" s="721"/>
      <c r="ABA888" s="721"/>
      <c r="ABB888" s="721"/>
      <c r="ABC888" s="721"/>
      <c r="ABD888" s="721"/>
      <c r="ABE888" s="721"/>
      <c r="ABF888" s="721"/>
      <c r="ABG888" s="721"/>
      <c r="ABH888" s="721"/>
      <c r="ABI888" s="721"/>
      <c r="ABJ888" s="721"/>
      <c r="ABK888" s="721"/>
      <c r="ABL888" s="721"/>
      <c r="ABM888" s="721"/>
      <c r="ABN888" s="721"/>
      <c r="ABO888" s="721"/>
      <c r="ABP888" s="721"/>
      <c r="ABQ888" s="721"/>
      <c r="ABR888" s="721"/>
      <c r="ABS888" s="721"/>
      <c r="ABT888" s="721"/>
      <c r="ABU888" s="721"/>
      <c r="ABV888" s="721"/>
      <c r="ABW888" s="721"/>
      <c r="ABX888" s="721"/>
      <c r="ABY888" s="721"/>
      <c r="ABZ888" s="721"/>
      <c r="ACA888" s="721"/>
      <c r="ACB888" s="721"/>
      <c r="ACC888" s="721"/>
      <c r="ACD888" s="721"/>
      <c r="ACE888" s="721"/>
      <c r="ACF888" s="721"/>
      <c r="ACG888" s="721"/>
      <c r="ACH888" s="721"/>
      <c r="ACI888" s="721"/>
      <c r="ACJ888" s="721"/>
      <c r="ACK888" s="721"/>
      <c r="ACL888" s="721"/>
      <c r="ACM888" s="721"/>
      <c r="ACN888" s="721"/>
      <c r="ACO888" s="721"/>
      <c r="ACP888" s="721"/>
      <c r="ACQ888" s="721"/>
      <c r="ACR888" s="721"/>
      <c r="ACS888" s="721"/>
      <c r="ACT888" s="721"/>
      <c r="ACU888" s="721"/>
      <c r="ACV888" s="721"/>
      <c r="ACW888" s="721"/>
      <c r="ACX888" s="721"/>
      <c r="ACY888" s="721"/>
      <c r="ACZ888" s="721"/>
      <c r="ADA888" s="721"/>
      <c r="ADB888" s="721"/>
      <c r="ADC888" s="721"/>
      <c r="ADD888" s="721"/>
      <c r="ADE888" s="721"/>
      <c r="ADF888" s="721"/>
      <c r="ADG888" s="721"/>
      <c r="ADH888" s="721"/>
      <c r="ADI888" s="721"/>
      <c r="ADJ888" s="721"/>
      <c r="ADK888" s="721"/>
      <c r="ADL888" s="721"/>
      <c r="ADM888" s="721"/>
      <c r="ADN888" s="721"/>
      <c r="ADO888" s="721"/>
      <c r="ADP888" s="721"/>
      <c r="ADQ888" s="721"/>
      <c r="ADR888" s="721"/>
      <c r="ADS888" s="721"/>
      <c r="ADT888" s="721"/>
      <c r="ADU888" s="721"/>
      <c r="ADV888" s="721"/>
      <c r="ADW888" s="721"/>
      <c r="ADX888" s="721"/>
      <c r="ADY888" s="721"/>
      <c r="ADZ888" s="721"/>
      <c r="AEA888" s="721"/>
      <c r="AEB888" s="721"/>
      <c r="AEC888" s="721"/>
      <c r="AED888" s="721"/>
      <c r="AEE888" s="721"/>
      <c r="AEF888" s="721"/>
      <c r="AEG888" s="721"/>
      <c r="AEH888" s="721"/>
      <c r="AEI888" s="721"/>
      <c r="AEJ888" s="721"/>
      <c r="AEK888" s="721"/>
      <c r="AEL888" s="721"/>
      <c r="AEM888" s="721"/>
      <c r="AEN888" s="721"/>
      <c r="AEO888" s="721"/>
      <c r="AEP888" s="721"/>
      <c r="AEQ888" s="721"/>
      <c r="AER888" s="721"/>
      <c r="AES888" s="721"/>
      <c r="AET888" s="721"/>
      <c r="AEU888" s="721"/>
      <c r="AEV888" s="721"/>
      <c r="AEW888" s="721"/>
      <c r="AEX888" s="721"/>
      <c r="AEY888" s="721"/>
      <c r="AEZ888" s="721"/>
      <c r="AFA888" s="721"/>
      <c r="AFB888" s="721"/>
      <c r="AFC888" s="721"/>
      <c r="AFD888" s="721"/>
      <c r="AFE888" s="721"/>
      <c r="AFF888" s="721"/>
      <c r="AFG888" s="721"/>
      <c r="AFH888" s="721"/>
      <c r="AFI888" s="721"/>
      <c r="AFJ888" s="721"/>
      <c r="AFK888" s="721"/>
      <c r="AFL888" s="721"/>
      <c r="AFM888" s="721"/>
      <c r="AFN888" s="721"/>
      <c r="AFO888" s="721"/>
      <c r="AFP888" s="721"/>
      <c r="AFQ888" s="721"/>
      <c r="AFR888" s="721"/>
      <c r="AFS888" s="721"/>
      <c r="AFT888" s="721"/>
      <c r="AFU888" s="721"/>
      <c r="AFV888" s="721"/>
      <c r="AFW888" s="721"/>
      <c r="AFX888" s="721"/>
      <c r="AFY888" s="721"/>
      <c r="AFZ888" s="721"/>
      <c r="AGA888" s="721"/>
      <c r="AGB888" s="721"/>
      <c r="AGC888" s="721"/>
      <c r="AGD888" s="721"/>
      <c r="AGE888" s="721"/>
      <c r="AGF888" s="721"/>
      <c r="AGG888" s="721"/>
      <c r="AGH888" s="721"/>
      <c r="AGI888" s="721"/>
      <c r="AGJ888" s="721"/>
      <c r="AGK888" s="721"/>
      <c r="AGL888" s="721"/>
      <c r="AGM888" s="721"/>
      <c r="AGN888" s="721"/>
      <c r="AGO888" s="721"/>
      <c r="AGP888" s="721"/>
      <c r="AGQ888" s="721"/>
      <c r="AGR888" s="721"/>
      <c r="AGS888" s="721"/>
      <c r="AGT888" s="721"/>
      <c r="AGU888" s="721"/>
      <c r="AGV888" s="721"/>
      <c r="AGW888" s="721"/>
      <c r="AGX888" s="721"/>
      <c r="AGY888" s="721"/>
      <c r="AGZ888" s="721"/>
      <c r="AHA888" s="721"/>
      <c r="AHB888" s="721"/>
      <c r="AHC888" s="721"/>
      <c r="AHD888" s="721"/>
      <c r="AHE888" s="721"/>
      <c r="AHF888" s="721"/>
      <c r="AHG888" s="721"/>
      <c r="AHH888" s="721"/>
      <c r="AHI888" s="721"/>
      <c r="AHJ888" s="721"/>
      <c r="AHK888" s="721"/>
      <c r="AHL888" s="721"/>
      <c r="AHM888" s="721"/>
      <c r="AHN888" s="721"/>
      <c r="AHO888" s="721"/>
      <c r="AHP888" s="721"/>
      <c r="AHQ888" s="721"/>
      <c r="AHR888" s="721"/>
      <c r="AHS888" s="721"/>
      <c r="AHT888" s="721"/>
      <c r="AHU888" s="721"/>
      <c r="AHV888" s="721"/>
      <c r="AHW888" s="721"/>
      <c r="AHX888" s="721"/>
      <c r="AHY888" s="721"/>
      <c r="AHZ888" s="721"/>
      <c r="AIA888" s="721"/>
      <c r="AIB888" s="721"/>
      <c r="AIC888" s="721"/>
      <c r="AID888" s="721"/>
      <c r="AIE888" s="721"/>
      <c r="AIF888" s="721"/>
      <c r="AIG888" s="721"/>
      <c r="AIH888" s="721"/>
      <c r="AII888" s="721"/>
      <c r="AIJ888" s="721"/>
      <c r="AIK888" s="721"/>
      <c r="AIL888" s="721"/>
      <c r="AIM888" s="721"/>
      <c r="AIN888" s="721"/>
      <c r="AIO888" s="721"/>
      <c r="AIP888" s="721"/>
      <c r="AIQ888" s="721"/>
      <c r="AIR888" s="721"/>
      <c r="AIS888" s="721"/>
      <c r="AIT888" s="721"/>
      <c r="AIU888" s="721"/>
      <c r="AIV888" s="721"/>
      <c r="AIW888" s="721"/>
      <c r="AIX888" s="721"/>
      <c r="AIY888" s="721"/>
      <c r="AIZ888" s="721"/>
      <c r="AJA888" s="721"/>
      <c r="AJB888" s="721"/>
      <c r="AJC888" s="721"/>
      <c r="AJD888" s="721"/>
      <c r="AJE888" s="721"/>
      <c r="AJF888" s="721"/>
      <c r="AJG888" s="721"/>
      <c r="AJH888" s="721"/>
      <c r="AJI888" s="721"/>
      <c r="AJJ888" s="721"/>
      <c r="AJK888" s="721"/>
      <c r="AJL888" s="721"/>
      <c r="AJM888" s="721"/>
      <c r="AJN888" s="721"/>
      <c r="AJO888" s="721"/>
      <c r="AJP888" s="721"/>
      <c r="AJQ888" s="721"/>
      <c r="AJR888" s="721"/>
      <c r="AJS888" s="721"/>
      <c r="AJT888" s="721"/>
      <c r="AJU888" s="721"/>
      <c r="AJV888" s="721"/>
      <c r="AJW888" s="721"/>
      <c r="AJX888" s="721"/>
      <c r="AJY888" s="721"/>
      <c r="AJZ888" s="721"/>
      <c r="AKA888" s="721"/>
      <c r="AKB888" s="721"/>
      <c r="AKC888" s="721"/>
      <c r="AKD888" s="721"/>
      <c r="AKE888" s="721"/>
      <c r="AKF888" s="721"/>
      <c r="AKG888" s="721"/>
      <c r="AKH888" s="721"/>
      <c r="AKI888" s="721"/>
      <c r="AKJ888" s="721"/>
      <c r="AKK888" s="721"/>
      <c r="AKL888" s="721"/>
      <c r="AKM888" s="721"/>
      <c r="AKN888" s="721"/>
      <c r="AKO888" s="721"/>
      <c r="AKP888" s="721"/>
      <c r="AKQ888" s="721"/>
      <c r="AKR888" s="721"/>
      <c r="AKS888" s="721"/>
      <c r="AKT888" s="721"/>
      <c r="AKU888" s="721"/>
      <c r="AKV888" s="721"/>
      <c r="AKW888" s="721"/>
      <c r="AKX888" s="721"/>
      <c r="AKY888" s="721"/>
      <c r="AKZ888" s="721"/>
      <c r="ALA888" s="721"/>
      <c r="ALB888" s="721"/>
      <c r="ALC888" s="721"/>
      <c r="ALD888" s="721"/>
      <c r="ALE888" s="721"/>
      <c r="ALF888" s="721"/>
      <c r="ALG888" s="721"/>
      <c r="ALH888" s="721"/>
      <c r="ALI888" s="721"/>
      <c r="ALJ888" s="721"/>
      <c r="ALK888" s="721"/>
      <c r="ALL888" s="721"/>
      <c r="ALM888" s="721"/>
      <c r="ALN888" s="721"/>
      <c r="ALO888" s="721"/>
      <c r="ALP888" s="721"/>
      <c r="ALQ888" s="721"/>
      <c r="ALR888" s="721"/>
      <c r="ALS888" s="721"/>
      <c r="ALT888" s="721"/>
      <c r="ALU888" s="721"/>
      <c r="ALV888" s="721"/>
      <c r="ALW888" s="721"/>
      <c r="ALX888" s="721"/>
      <c r="ALY888" s="721"/>
      <c r="ALZ888" s="721"/>
      <c r="AMA888" s="721"/>
      <c r="AMB888" s="721"/>
      <c r="AMC888" s="721"/>
      <c r="AMD888" s="721"/>
      <c r="AME888" s="721"/>
      <c r="AMF888" s="721"/>
      <c r="AMG888" s="721"/>
      <c r="AMH888" s="721"/>
      <c r="AMI888" s="721"/>
      <c r="AMJ888" s="721"/>
      <c r="AMK888" s="721"/>
      <c r="AML888" s="721"/>
      <c r="AMM888" s="721"/>
      <c r="AMN888" s="721"/>
      <c r="AMO888" s="721"/>
      <c r="AMP888" s="721"/>
      <c r="AMQ888" s="721"/>
      <c r="AMR888" s="721"/>
      <c r="AMS888" s="721"/>
      <c r="AMT888" s="721"/>
      <c r="AMU888" s="721"/>
      <c r="AMV888" s="721"/>
      <c r="AMW888" s="721"/>
      <c r="AMX888" s="721"/>
      <c r="AMY888" s="721"/>
      <c r="AMZ888" s="721"/>
      <c r="ANA888" s="721"/>
      <c r="ANB888" s="721"/>
      <c r="ANC888" s="721"/>
      <c r="AND888" s="721"/>
      <c r="ANE888" s="721"/>
      <c r="ANF888" s="721"/>
      <c r="ANG888" s="721"/>
      <c r="ANH888" s="721"/>
      <c r="ANI888" s="721"/>
      <c r="ANJ888" s="721"/>
      <c r="ANK888" s="721"/>
      <c r="ANL888" s="721"/>
      <c r="ANM888" s="721"/>
      <c r="ANN888" s="721"/>
      <c r="ANO888" s="721"/>
      <c r="ANP888" s="721"/>
      <c r="ANQ888" s="721"/>
      <c r="ANR888" s="721"/>
      <c r="ANS888" s="721"/>
      <c r="ANT888" s="721"/>
      <c r="ANU888" s="721"/>
      <c r="ANV888" s="721"/>
      <c r="ANW888" s="721"/>
      <c r="ANX888" s="721"/>
      <c r="ANY888" s="721"/>
      <c r="ANZ888" s="721"/>
      <c r="AOA888" s="721"/>
      <c r="AOB888" s="721"/>
      <c r="AOC888" s="721"/>
      <c r="AOD888" s="721"/>
      <c r="AOE888" s="721"/>
      <c r="AOF888" s="721"/>
      <c r="AOG888" s="721"/>
      <c r="AOH888" s="721"/>
      <c r="AOI888" s="721"/>
      <c r="AOJ888" s="721"/>
      <c r="AOK888" s="721"/>
      <c r="AOL888" s="721"/>
      <c r="AOM888" s="721"/>
      <c r="AON888" s="721"/>
      <c r="AOO888" s="721"/>
      <c r="AOP888" s="721"/>
      <c r="AOQ888" s="721"/>
      <c r="AOR888" s="721"/>
      <c r="AOS888" s="721"/>
      <c r="AOT888" s="721"/>
      <c r="AOU888" s="721"/>
      <c r="AOV888" s="721"/>
      <c r="AOW888" s="721"/>
      <c r="AOX888" s="721"/>
      <c r="AOY888" s="721"/>
      <c r="AOZ888" s="721"/>
      <c r="APA888" s="721"/>
      <c r="APB888" s="721"/>
      <c r="APC888" s="721"/>
      <c r="APD888" s="721"/>
      <c r="APE888" s="721"/>
      <c r="APF888" s="721"/>
      <c r="APG888" s="721"/>
      <c r="APH888" s="721"/>
      <c r="API888" s="721"/>
      <c r="APJ888" s="721"/>
      <c r="APK888" s="721"/>
      <c r="APL888" s="721"/>
      <c r="APM888" s="721"/>
      <c r="APN888" s="721"/>
      <c r="APO888" s="721"/>
      <c r="APP888" s="721"/>
      <c r="APQ888" s="721"/>
      <c r="APR888" s="721"/>
      <c r="APS888" s="721"/>
      <c r="APT888" s="721"/>
      <c r="APU888" s="721"/>
      <c r="APV888" s="721"/>
      <c r="APW888" s="721"/>
      <c r="APX888" s="721"/>
      <c r="APY888" s="721"/>
      <c r="APZ888" s="721"/>
      <c r="AQA888" s="721"/>
      <c r="AQB888" s="721"/>
      <c r="AQC888" s="721"/>
      <c r="AQD888" s="721"/>
      <c r="AQE888" s="721"/>
      <c r="AQF888" s="721"/>
      <c r="AQG888" s="721"/>
      <c r="AQH888" s="721"/>
      <c r="AQI888" s="721"/>
      <c r="AQJ888" s="721"/>
      <c r="AQK888" s="721"/>
      <c r="AQL888" s="721"/>
      <c r="AQM888" s="721"/>
      <c r="AQN888" s="721"/>
      <c r="AQO888" s="721"/>
      <c r="AQP888" s="721"/>
      <c r="AQQ888" s="721"/>
      <c r="AQR888" s="721"/>
      <c r="AQS888" s="721"/>
      <c r="AQT888" s="721"/>
      <c r="AQU888" s="721"/>
      <c r="AQV888" s="721"/>
      <c r="AQW888" s="721"/>
      <c r="AQX888" s="721"/>
      <c r="AQY888" s="721"/>
      <c r="AQZ888" s="721"/>
      <c r="ARA888" s="721"/>
      <c r="ARB888" s="721"/>
      <c r="ARC888" s="721"/>
      <c r="ARD888" s="721"/>
      <c r="ARE888" s="721"/>
      <c r="ARF888" s="721"/>
      <c r="ARG888" s="721"/>
      <c r="ARH888" s="721"/>
      <c r="ARI888" s="721"/>
      <c r="ARJ888" s="721"/>
      <c r="ARK888" s="721"/>
      <c r="ARL888" s="721"/>
      <c r="ARM888" s="721"/>
      <c r="ARN888" s="721"/>
      <c r="ARO888" s="721"/>
      <c r="ARP888" s="721"/>
      <c r="ARQ888" s="721"/>
      <c r="ARR888" s="721"/>
      <c r="ARS888" s="721"/>
      <c r="ART888" s="721"/>
      <c r="ARU888" s="721"/>
      <c r="ARV888" s="721"/>
      <c r="ARW888" s="721"/>
      <c r="ARX888" s="721"/>
      <c r="ARY888" s="721"/>
      <c r="ARZ888" s="721"/>
      <c r="ASA888" s="721"/>
      <c r="ASB888" s="721"/>
      <c r="ASC888" s="721"/>
      <c r="ASD888" s="721"/>
      <c r="ASE888" s="721"/>
      <c r="ASF888" s="721"/>
      <c r="ASG888" s="721"/>
      <c r="ASH888" s="721"/>
      <c r="ASI888" s="721"/>
      <c r="ASJ888" s="721"/>
      <c r="ASK888" s="721"/>
      <c r="ASL888" s="721"/>
      <c r="ASM888" s="721"/>
      <c r="ASN888" s="721"/>
      <c r="ASO888" s="721"/>
      <c r="ASP888" s="721"/>
      <c r="ASQ888" s="721"/>
      <c r="ASR888" s="721"/>
      <c r="ASS888" s="721"/>
      <c r="AST888" s="721"/>
      <c r="ASU888" s="721"/>
      <c r="ASV888" s="721"/>
      <c r="ASW888" s="721"/>
      <c r="ASX888" s="721"/>
      <c r="ASY888" s="721"/>
      <c r="ASZ888" s="721"/>
      <c r="ATA888" s="721"/>
      <c r="ATB888" s="721"/>
      <c r="ATC888" s="721"/>
      <c r="ATD888" s="721"/>
      <c r="ATE888" s="721"/>
      <c r="ATF888" s="721"/>
      <c r="ATG888" s="721"/>
      <c r="ATH888" s="721"/>
      <c r="ATI888" s="721"/>
      <c r="ATJ888" s="721"/>
      <c r="ATK888" s="721"/>
      <c r="ATL888" s="721"/>
      <c r="ATM888" s="721"/>
      <c r="ATN888" s="721"/>
      <c r="ATO888" s="721"/>
      <c r="ATP888" s="721"/>
      <c r="ATQ888" s="721"/>
      <c r="ATR888" s="721"/>
      <c r="ATS888" s="721"/>
      <c r="ATT888" s="721"/>
      <c r="ATU888" s="721"/>
      <c r="ATV888" s="721"/>
      <c r="ATW888" s="721"/>
      <c r="ATX888" s="721"/>
      <c r="ATY888" s="721"/>
      <c r="ATZ888" s="721"/>
      <c r="AUA888" s="721"/>
      <c r="AUB888" s="721"/>
      <c r="AUC888" s="721"/>
      <c r="AUD888" s="721"/>
      <c r="AUE888" s="721"/>
      <c r="AUF888" s="721"/>
      <c r="AUG888" s="721"/>
      <c r="AUH888" s="721"/>
      <c r="AUI888" s="721"/>
      <c r="AUJ888" s="721"/>
      <c r="AUK888" s="721"/>
      <c r="AUL888" s="721"/>
      <c r="AUM888" s="721"/>
      <c r="AUN888" s="721"/>
      <c r="AUO888" s="721"/>
      <c r="AUP888" s="721"/>
      <c r="AUQ888" s="721"/>
      <c r="AUR888" s="721"/>
      <c r="AUS888" s="721"/>
      <c r="AUT888" s="721"/>
      <c r="AUU888" s="721"/>
      <c r="AUV888" s="721"/>
      <c r="AUW888" s="721"/>
      <c r="AUX888" s="721"/>
      <c r="AUY888" s="721"/>
      <c r="AUZ888" s="721"/>
      <c r="AVA888" s="721"/>
      <c r="AVB888" s="721"/>
      <c r="AVC888" s="721"/>
      <c r="AVD888" s="721"/>
      <c r="AVE888" s="721"/>
      <c r="AVF888" s="721"/>
      <c r="AVG888" s="721"/>
      <c r="AVH888" s="721"/>
      <c r="AVI888" s="721"/>
      <c r="AVJ888" s="721"/>
      <c r="AVK888" s="721"/>
    </row>
    <row r="889" spans="1:1259">
      <c r="A889" s="716"/>
      <c r="B889" s="716"/>
      <c r="C889" s="716"/>
      <c r="D889" s="714" t="s">
        <v>3247</v>
      </c>
      <c r="E889" s="676" t="s">
        <v>3276</v>
      </c>
      <c r="F889" s="703"/>
      <c r="G889" s="703"/>
      <c r="H889" s="703"/>
      <c r="I889" s="698" t="s">
        <v>1699</v>
      </c>
      <c r="J889" s="704"/>
      <c r="K889" s="705" t="s">
        <v>4946</v>
      </c>
      <c r="L889" s="703" t="s">
        <v>3394</v>
      </c>
      <c r="M889" s="706">
        <v>44565</v>
      </c>
      <c r="N889" s="706">
        <v>44571</v>
      </c>
      <c r="O889" s="706"/>
      <c r="P889" s="704"/>
      <c r="Q889" s="704"/>
      <c r="R889" s="704"/>
      <c r="S889" s="703" t="s">
        <v>2425</v>
      </c>
      <c r="T889" s="703">
        <v>60</v>
      </c>
      <c r="U889" s="703"/>
      <c r="V889" s="703" t="s">
        <v>985</v>
      </c>
      <c r="W889" s="703">
        <v>400</v>
      </c>
      <c r="X889" s="707">
        <v>1536</v>
      </c>
      <c r="Y889" s="539">
        <f t="shared" si="39"/>
        <v>614400</v>
      </c>
      <c r="Z889" s="708">
        <v>0.45500000000000002</v>
      </c>
      <c r="AA889" s="681">
        <f t="shared" si="40"/>
        <v>279552</v>
      </c>
      <c r="AB889" s="682"/>
      <c r="AC889" s="683">
        <v>0</v>
      </c>
      <c r="AD889" s="710"/>
      <c r="AE889" s="709"/>
      <c r="AF889" s="695">
        <f t="shared" si="41"/>
        <v>279552</v>
      </c>
      <c r="AG889" s="703" t="s">
        <v>1073</v>
      </c>
      <c r="AH889" s="703"/>
      <c r="AI889" s="705" t="s">
        <v>2488</v>
      </c>
      <c r="AJ889" s="703" t="s">
        <v>3395</v>
      </c>
      <c r="AK889" s="711" t="s">
        <v>1149</v>
      </c>
      <c r="AL889" s="703">
        <v>79423</v>
      </c>
      <c r="AM889" s="703" t="s">
        <v>52</v>
      </c>
      <c r="AN889" s="703"/>
      <c r="AO889" s="703"/>
      <c r="AP889" s="712"/>
      <c r="AQ889" s="712" t="s">
        <v>37</v>
      </c>
      <c r="AR889" s="712" t="s">
        <v>1700</v>
      </c>
      <c r="AS889" s="715"/>
      <c r="AT889" s="715"/>
      <c r="AU889" s="715"/>
      <c r="AV889" s="708">
        <v>0.45500000000000002</v>
      </c>
      <c r="AW889" s="721"/>
      <c r="AX889" s="721"/>
      <c r="AY889" s="721"/>
      <c r="AZ889" s="721"/>
      <c r="BA889" s="721"/>
      <c r="BB889" s="721"/>
      <c r="BC889" s="721"/>
      <c r="BD889" s="721"/>
      <c r="BE889" s="721"/>
      <c r="BF889" s="721"/>
      <c r="BG889" s="721"/>
      <c r="BH889" s="721"/>
      <c r="BI889" s="721"/>
      <c r="BJ889" s="721"/>
      <c r="BK889" s="721"/>
      <c r="BL889" s="721"/>
      <c r="BM889" s="721"/>
      <c r="BN889" s="721"/>
      <c r="BO889" s="721"/>
      <c r="BP889" s="721"/>
      <c r="BQ889" s="721"/>
      <c r="BR889" s="721"/>
      <c r="BS889" s="721"/>
      <c r="BT889" s="721"/>
      <c r="BU889" s="721"/>
      <c r="BV889" s="721"/>
      <c r="BW889" s="721"/>
      <c r="BX889" s="721"/>
      <c r="BY889" s="721"/>
      <c r="BZ889" s="721"/>
      <c r="CA889" s="721"/>
      <c r="CB889" s="721"/>
      <c r="CC889" s="721"/>
      <c r="CD889" s="721"/>
      <c r="CE889" s="721"/>
      <c r="CF889" s="721"/>
      <c r="CG889" s="721"/>
      <c r="CH889" s="721"/>
      <c r="CI889" s="721"/>
      <c r="CJ889" s="721"/>
      <c r="CK889" s="721"/>
      <c r="CL889" s="721"/>
      <c r="CM889" s="721"/>
      <c r="CN889" s="721"/>
      <c r="CO889" s="721"/>
      <c r="CP889" s="721"/>
      <c r="CQ889" s="721"/>
      <c r="CR889" s="721"/>
      <c r="CS889" s="721"/>
      <c r="CT889" s="721"/>
      <c r="CU889" s="721"/>
      <c r="CV889" s="721"/>
      <c r="CW889" s="721"/>
      <c r="CX889" s="721"/>
      <c r="CY889" s="721"/>
      <c r="CZ889" s="721"/>
      <c r="DA889" s="721"/>
      <c r="DB889" s="721"/>
      <c r="DC889" s="721"/>
      <c r="DD889" s="721"/>
      <c r="DE889" s="721"/>
      <c r="DF889" s="721"/>
      <c r="DG889" s="721"/>
      <c r="DH889" s="721"/>
      <c r="DI889" s="721"/>
      <c r="DJ889" s="721"/>
      <c r="DK889" s="721"/>
      <c r="DL889" s="721"/>
      <c r="DM889" s="721"/>
      <c r="DN889" s="721"/>
      <c r="DO889" s="721"/>
      <c r="DP889" s="721"/>
      <c r="DQ889" s="721"/>
      <c r="DR889" s="721"/>
      <c r="DS889" s="721"/>
      <c r="DT889" s="721"/>
      <c r="DU889" s="721"/>
      <c r="DV889" s="721"/>
      <c r="DW889" s="721"/>
      <c r="DX889" s="721"/>
      <c r="DY889" s="721"/>
      <c r="DZ889" s="721"/>
      <c r="EA889" s="721"/>
      <c r="EB889" s="721"/>
      <c r="EC889" s="721"/>
      <c r="ED889" s="721"/>
      <c r="EE889" s="721"/>
      <c r="EF889" s="721"/>
      <c r="EG889" s="721"/>
      <c r="EH889" s="721"/>
      <c r="EI889" s="721"/>
      <c r="EJ889" s="721"/>
      <c r="EK889" s="721"/>
      <c r="EL889" s="721"/>
      <c r="EM889" s="721"/>
      <c r="EN889" s="721"/>
      <c r="EO889" s="721"/>
      <c r="EP889" s="721"/>
      <c r="EQ889" s="721"/>
      <c r="ER889" s="721"/>
      <c r="ES889" s="721"/>
      <c r="ET889" s="721"/>
      <c r="EU889" s="721"/>
      <c r="EV889" s="721"/>
      <c r="EW889" s="721"/>
      <c r="EX889" s="721"/>
      <c r="EY889" s="721"/>
      <c r="EZ889" s="721"/>
      <c r="FA889" s="721"/>
      <c r="FB889" s="721"/>
      <c r="FC889" s="721"/>
      <c r="FD889" s="721"/>
      <c r="FE889" s="721"/>
      <c r="FF889" s="721"/>
      <c r="FG889" s="721"/>
      <c r="FH889" s="721"/>
      <c r="FI889" s="721"/>
      <c r="FJ889" s="721"/>
      <c r="FK889" s="721"/>
      <c r="FL889" s="721"/>
      <c r="FM889" s="721"/>
      <c r="FN889" s="721"/>
      <c r="FO889" s="721"/>
      <c r="FP889" s="721"/>
      <c r="FQ889" s="721"/>
      <c r="FR889" s="721"/>
      <c r="FS889" s="721"/>
      <c r="FT889" s="721"/>
      <c r="FU889" s="721"/>
      <c r="FV889" s="721"/>
      <c r="FW889" s="721"/>
      <c r="FX889" s="721"/>
      <c r="FY889" s="721"/>
      <c r="FZ889" s="721"/>
      <c r="GA889" s="721"/>
      <c r="GB889" s="721"/>
      <c r="GC889" s="721"/>
      <c r="GD889" s="721"/>
      <c r="GE889" s="721"/>
      <c r="GF889" s="721"/>
      <c r="GG889" s="721"/>
      <c r="GH889" s="721"/>
      <c r="GI889" s="721"/>
      <c r="GJ889" s="721"/>
      <c r="GK889" s="721"/>
      <c r="GL889" s="721"/>
      <c r="GM889" s="721"/>
      <c r="GN889" s="721"/>
      <c r="GO889" s="721"/>
      <c r="GP889" s="721"/>
      <c r="GQ889" s="721"/>
      <c r="GR889" s="721"/>
      <c r="GS889" s="721"/>
      <c r="GT889" s="721"/>
      <c r="GU889" s="721"/>
      <c r="GV889" s="721"/>
      <c r="GW889" s="721"/>
      <c r="GX889" s="721"/>
      <c r="GY889" s="721"/>
      <c r="GZ889" s="721"/>
      <c r="HA889" s="721"/>
      <c r="HB889" s="721"/>
      <c r="HC889" s="721"/>
      <c r="HD889" s="721"/>
      <c r="HE889" s="721"/>
      <c r="HF889" s="721"/>
      <c r="HG889" s="721"/>
      <c r="HH889" s="721"/>
      <c r="HI889" s="721"/>
      <c r="HJ889" s="721"/>
      <c r="HK889" s="721"/>
      <c r="HL889" s="721"/>
      <c r="HM889" s="721"/>
      <c r="HN889" s="721"/>
      <c r="HO889" s="721"/>
      <c r="HP889" s="721"/>
      <c r="HQ889" s="721"/>
      <c r="HR889" s="721"/>
      <c r="HS889" s="721"/>
      <c r="HT889" s="721"/>
      <c r="HU889" s="721"/>
      <c r="HV889" s="721"/>
      <c r="HW889" s="721"/>
      <c r="HX889" s="721"/>
      <c r="HY889" s="721"/>
      <c r="HZ889" s="721"/>
      <c r="IA889" s="721"/>
      <c r="IB889" s="721"/>
      <c r="IC889" s="721"/>
      <c r="ID889" s="721"/>
      <c r="IE889" s="721"/>
      <c r="IF889" s="721"/>
      <c r="IG889" s="721"/>
      <c r="IH889" s="721"/>
      <c r="II889" s="721"/>
      <c r="IJ889" s="721"/>
      <c r="IK889" s="721"/>
      <c r="IL889" s="721"/>
      <c r="IM889" s="721"/>
      <c r="IN889" s="721"/>
      <c r="IO889" s="721"/>
      <c r="IP889" s="721"/>
      <c r="IQ889" s="721"/>
      <c r="IR889" s="721"/>
      <c r="IS889" s="721"/>
      <c r="IT889" s="721"/>
      <c r="IU889" s="721"/>
      <c r="IV889" s="721"/>
      <c r="IW889" s="721"/>
      <c r="IX889" s="721"/>
      <c r="IY889" s="721"/>
      <c r="IZ889" s="721"/>
      <c r="JA889" s="721"/>
      <c r="JB889" s="721"/>
      <c r="JC889" s="721"/>
      <c r="JD889" s="721"/>
      <c r="JE889" s="721"/>
      <c r="JF889" s="721"/>
      <c r="JG889" s="721"/>
      <c r="JH889" s="721"/>
      <c r="JI889" s="721"/>
      <c r="JJ889" s="721"/>
      <c r="JK889" s="721"/>
      <c r="JL889" s="721"/>
      <c r="JM889" s="721"/>
      <c r="JN889" s="721"/>
      <c r="JO889" s="721"/>
      <c r="JP889" s="721"/>
      <c r="JQ889" s="721"/>
      <c r="JR889" s="721"/>
      <c r="JS889" s="721"/>
      <c r="JT889" s="721"/>
      <c r="JU889" s="721"/>
      <c r="JV889" s="721"/>
      <c r="JW889" s="721"/>
      <c r="JX889" s="721"/>
      <c r="JY889" s="721"/>
      <c r="JZ889" s="721"/>
      <c r="KA889" s="721"/>
      <c r="KB889" s="721"/>
      <c r="KC889" s="721"/>
      <c r="KD889" s="721"/>
      <c r="KE889" s="721"/>
      <c r="KF889" s="721"/>
      <c r="KG889" s="721"/>
      <c r="KH889" s="721"/>
      <c r="KI889" s="721"/>
      <c r="KJ889" s="721"/>
      <c r="KK889" s="721"/>
      <c r="KL889" s="721"/>
      <c r="KM889" s="721"/>
      <c r="KN889" s="721"/>
      <c r="KO889" s="721"/>
      <c r="KP889" s="721"/>
      <c r="KQ889" s="721"/>
      <c r="KR889" s="721"/>
      <c r="KS889" s="721"/>
      <c r="KT889" s="721"/>
      <c r="KU889" s="721"/>
      <c r="KV889" s="721"/>
      <c r="KW889" s="721"/>
      <c r="KX889" s="721"/>
      <c r="KY889" s="721"/>
      <c r="KZ889" s="721"/>
      <c r="LA889" s="721"/>
      <c r="LB889" s="721"/>
      <c r="LC889" s="721"/>
      <c r="LD889" s="721"/>
      <c r="LE889" s="721"/>
      <c r="LF889" s="721"/>
      <c r="LG889" s="721"/>
      <c r="LH889" s="721"/>
      <c r="LI889" s="721"/>
      <c r="LJ889" s="721"/>
      <c r="LK889" s="721"/>
      <c r="LL889" s="721"/>
      <c r="LM889" s="721"/>
      <c r="LN889" s="721"/>
      <c r="LO889" s="721"/>
      <c r="LP889" s="721"/>
      <c r="LQ889" s="721"/>
      <c r="LR889" s="721"/>
      <c r="LS889" s="721"/>
      <c r="LT889" s="721"/>
      <c r="LU889" s="721"/>
      <c r="LV889" s="721"/>
      <c r="LW889" s="721"/>
      <c r="LX889" s="721"/>
      <c r="LY889" s="721"/>
      <c r="LZ889" s="721"/>
      <c r="MA889" s="721"/>
      <c r="MB889" s="721"/>
      <c r="MC889" s="721"/>
      <c r="MD889" s="721"/>
      <c r="ME889" s="721"/>
      <c r="MF889" s="721"/>
      <c r="MG889" s="721"/>
      <c r="MH889" s="721"/>
      <c r="MI889" s="721"/>
      <c r="MJ889" s="721"/>
      <c r="MK889" s="721"/>
      <c r="ML889" s="721"/>
      <c r="MM889" s="721"/>
      <c r="MN889" s="721"/>
      <c r="MO889" s="721"/>
      <c r="MP889" s="721"/>
      <c r="MQ889" s="721"/>
      <c r="MR889" s="721"/>
      <c r="MS889" s="721"/>
      <c r="MT889" s="721"/>
      <c r="MU889" s="721"/>
      <c r="MV889" s="721"/>
      <c r="MW889" s="721"/>
      <c r="MX889" s="721"/>
      <c r="MY889" s="721"/>
      <c r="MZ889" s="721"/>
      <c r="NA889" s="721"/>
      <c r="NB889" s="721"/>
      <c r="NC889" s="721"/>
      <c r="ND889" s="721"/>
      <c r="NE889" s="721"/>
      <c r="NF889" s="721"/>
      <c r="NG889" s="721"/>
      <c r="NH889" s="721"/>
      <c r="NI889" s="721"/>
      <c r="NJ889" s="721"/>
      <c r="NK889" s="721"/>
      <c r="NL889" s="721"/>
      <c r="NM889" s="721"/>
      <c r="NN889" s="721"/>
      <c r="NO889" s="721"/>
      <c r="NP889" s="721"/>
      <c r="NQ889" s="721"/>
      <c r="NR889" s="721"/>
      <c r="NS889" s="721"/>
      <c r="NT889" s="721"/>
      <c r="NU889" s="721"/>
      <c r="NV889" s="721"/>
      <c r="NW889" s="721"/>
      <c r="NX889" s="721"/>
      <c r="NY889" s="721"/>
      <c r="NZ889" s="721"/>
      <c r="OA889" s="721"/>
      <c r="OB889" s="721"/>
      <c r="OC889" s="721"/>
      <c r="OD889" s="721"/>
      <c r="OE889" s="721"/>
      <c r="OF889" s="721"/>
      <c r="OG889" s="721"/>
      <c r="OH889" s="721"/>
      <c r="OI889" s="721"/>
      <c r="OJ889" s="721"/>
      <c r="OK889" s="721"/>
      <c r="OL889" s="721"/>
      <c r="OM889" s="721"/>
      <c r="ON889" s="721"/>
      <c r="OO889" s="721"/>
      <c r="OP889" s="721"/>
      <c r="OQ889" s="721"/>
      <c r="OR889" s="721"/>
      <c r="OS889" s="721"/>
      <c r="OT889" s="721"/>
      <c r="OU889" s="721"/>
      <c r="OV889" s="721"/>
      <c r="OW889" s="721"/>
      <c r="OX889" s="721"/>
      <c r="OY889" s="721"/>
      <c r="OZ889" s="721"/>
      <c r="PA889" s="721"/>
      <c r="PB889" s="721"/>
      <c r="PC889" s="721"/>
      <c r="PD889" s="721"/>
      <c r="PE889" s="721"/>
      <c r="PF889" s="721"/>
      <c r="PG889" s="721"/>
      <c r="PH889" s="721"/>
      <c r="PI889" s="721"/>
      <c r="PJ889" s="721"/>
      <c r="PK889" s="721"/>
      <c r="PL889" s="721"/>
      <c r="PM889" s="721"/>
      <c r="PN889" s="721"/>
      <c r="PO889" s="721"/>
      <c r="PP889" s="721"/>
      <c r="PQ889" s="721"/>
      <c r="PR889" s="721"/>
      <c r="PS889" s="721"/>
      <c r="PT889" s="721"/>
      <c r="PU889" s="721"/>
      <c r="PV889" s="721"/>
      <c r="PW889" s="721"/>
      <c r="PX889" s="721"/>
      <c r="PY889" s="721"/>
      <c r="PZ889" s="721"/>
      <c r="QA889" s="721"/>
      <c r="QB889" s="721"/>
      <c r="QC889" s="721"/>
      <c r="QD889" s="721"/>
      <c r="QE889" s="721"/>
      <c r="QF889" s="721"/>
      <c r="QG889" s="721"/>
      <c r="QH889" s="721"/>
      <c r="QI889" s="721"/>
      <c r="QJ889" s="721"/>
      <c r="QK889" s="721"/>
      <c r="QL889" s="721"/>
      <c r="QM889" s="721"/>
      <c r="QN889" s="721"/>
      <c r="QO889" s="721"/>
      <c r="QP889" s="721"/>
      <c r="QQ889" s="721"/>
      <c r="QR889" s="721"/>
      <c r="QS889" s="721"/>
      <c r="QT889" s="721"/>
      <c r="QU889" s="721"/>
      <c r="QV889" s="721"/>
      <c r="QW889" s="721"/>
      <c r="QX889" s="721"/>
      <c r="QY889" s="721"/>
      <c r="QZ889" s="721"/>
      <c r="RA889" s="721"/>
      <c r="RB889" s="721"/>
      <c r="RC889" s="721"/>
      <c r="RD889" s="721"/>
      <c r="RE889" s="721"/>
      <c r="RF889" s="721"/>
      <c r="RG889" s="721"/>
      <c r="RH889" s="721"/>
      <c r="RI889" s="721"/>
      <c r="RJ889" s="721"/>
      <c r="RK889" s="721"/>
      <c r="RL889" s="721"/>
      <c r="RM889" s="721"/>
      <c r="RN889" s="721"/>
      <c r="RO889" s="721"/>
      <c r="RP889" s="721"/>
      <c r="RQ889" s="721"/>
      <c r="RR889" s="721"/>
      <c r="RS889" s="721"/>
      <c r="RT889" s="721"/>
      <c r="RU889" s="721"/>
      <c r="RV889" s="721"/>
      <c r="RW889" s="721"/>
      <c r="RX889" s="721"/>
      <c r="RY889" s="721"/>
      <c r="RZ889" s="721"/>
      <c r="SA889" s="721"/>
      <c r="SB889" s="721"/>
      <c r="SC889" s="721"/>
      <c r="SD889" s="721"/>
      <c r="SE889" s="721"/>
      <c r="SF889" s="721"/>
      <c r="SG889" s="721"/>
      <c r="SH889" s="721"/>
      <c r="SI889" s="721"/>
      <c r="SJ889" s="721"/>
      <c r="SK889" s="721"/>
      <c r="SL889" s="721"/>
      <c r="SM889" s="721"/>
      <c r="SN889" s="721"/>
      <c r="SO889" s="721"/>
      <c r="SP889" s="721"/>
      <c r="SQ889" s="721"/>
      <c r="SR889" s="721"/>
      <c r="SS889" s="721"/>
      <c r="ST889" s="721"/>
      <c r="SU889" s="721"/>
      <c r="SV889" s="721"/>
      <c r="SW889" s="721"/>
      <c r="SX889" s="721"/>
      <c r="SY889" s="721"/>
      <c r="SZ889" s="721"/>
      <c r="TA889" s="721"/>
      <c r="TB889" s="721"/>
      <c r="TC889" s="721"/>
      <c r="TD889" s="721"/>
      <c r="TE889" s="721"/>
      <c r="TF889" s="721"/>
      <c r="TG889" s="721"/>
      <c r="TH889" s="721"/>
      <c r="TI889" s="721"/>
      <c r="TJ889" s="721"/>
      <c r="TK889" s="721"/>
      <c r="TL889" s="721"/>
      <c r="TM889" s="721"/>
      <c r="TN889" s="721"/>
      <c r="TO889" s="721"/>
      <c r="TP889" s="721"/>
      <c r="TQ889" s="721"/>
      <c r="TR889" s="721"/>
      <c r="TS889" s="721"/>
      <c r="TT889" s="721"/>
      <c r="TU889" s="721"/>
      <c r="TV889" s="721"/>
      <c r="TW889" s="721"/>
      <c r="TX889" s="721"/>
      <c r="TY889" s="721"/>
      <c r="TZ889" s="721"/>
      <c r="UA889" s="721"/>
      <c r="UB889" s="721"/>
      <c r="UC889" s="721"/>
      <c r="UD889" s="721"/>
      <c r="UE889" s="721"/>
      <c r="UF889" s="721"/>
      <c r="UG889" s="721"/>
      <c r="UH889" s="721"/>
      <c r="UI889" s="721"/>
      <c r="UJ889" s="721"/>
      <c r="UK889" s="721"/>
      <c r="UL889" s="721"/>
      <c r="UM889" s="721"/>
      <c r="UN889" s="721"/>
      <c r="UO889" s="721"/>
      <c r="UP889" s="721"/>
      <c r="UQ889" s="721"/>
      <c r="UR889" s="721"/>
      <c r="US889" s="721"/>
      <c r="UT889" s="721"/>
      <c r="UU889" s="721"/>
      <c r="UV889" s="721"/>
      <c r="UW889" s="721"/>
      <c r="UX889" s="721"/>
      <c r="UY889" s="721"/>
      <c r="UZ889" s="721"/>
      <c r="VA889" s="721"/>
      <c r="VB889" s="721"/>
      <c r="VC889" s="721"/>
      <c r="VD889" s="721"/>
      <c r="VE889" s="721"/>
      <c r="VF889" s="721"/>
      <c r="VG889" s="721"/>
      <c r="VH889" s="721"/>
      <c r="VI889" s="721"/>
      <c r="VJ889" s="721"/>
      <c r="VK889" s="721"/>
      <c r="VL889" s="721"/>
      <c r="VM889" s="721"/>
      <c r="VN889" s="721"/>
      <c r="VO889" s="721"/>
      <c r="VP889" s="721"/>
      <c r="VQ889" s="721"/>
      <c r="VR889" s="721"/>
      <c r="VS889" s="721"/>
      <c r="VT889" s="721"/>
      <c r="VU889" s="721"/>
      <c r="VV889" s="721"/>
      <c r="VW889" s="721"/>
      <c r="VX889" s="721"/>
      <c r="VY889" s="721"/>
      <c r="VZ889" s="721"/>
      <c r="WA889" s="721"/>
      <c r="WB889" s="721"/>
      <c r="WC889" s="721"/>
      <c r="WD889" s="721"/>
      <c r="WE889" s="721"/>
      <c r="WF889" s="721"/>
      <c r="WG889" s="721"/>
      <c r="WH889" s="721"/>
      <c r="WI889" s="721"/>
      <c r="WJ889" s="721"/>
      <c r="WK889" s="721"/>
      <c r="WL889" s="721"/>
      <c r="WM889" s="721"/>
      <c r="WN889" s="721"/>
      <c r="WO889" s="721"/>
      <c r="WP889" s="721"/>
      <c r="WQ889" s="721"/>
      <c r="WR889" s="721"/>
      <c r="WS889" s="721"/>
      <c r="WT889" s="721"/>
      <c r="WU889" s="721"/>
      <c r="WV889" s="721"/>
      <c r="WW889" s="721"/>
      <c r="WX889" s="721"/>
      <c r="WY889" s="721"/>
      <c r="WZ889" s="721"/>
      <c r="XA889" s="721"/>
      <c r="XB889" s="721"/>
      <c r="XC889" s="721"/>
      <c r="XD889" s="721"/>
      <c r="XE889" s="721"/>
      <c r="XF889" s="721"/>
      <c r="XG889" s="721"/>
      <c r="XH889" s="721"/>
      <c r="XI889" s="721"/>
      <c r="XJ889" s="721"/>
      <c r="XK889" s="721"/>
      <c r="XL889" s="721"/>
      <c r="XM889" s="721"/>
      <c r="XN889" s="721"/>
      <c r="XO889" s="721"/>
      <c r="XP889" s="721"/>
      <c r="XQ889" s="721"/>
      <c r="XR889" s="721"/>
      <c r="XS889" s="721"/>
      <c r="XT889" s="721"/>
      <c r="XU889" s="721"/>
      <c r="XV889" s="721"/>
      <c r="XW889" s="721"/>
      <c r="XX889" s="721"/>
      <c r="XY889" s="721"/>
      <c r="XZ889" s="721"/>
      <c r="YA889" s="721"/>
      <c r="YB889" s="721"/>
      <c r="YC889" s="721"/>
      <c r="YD889" s="721"/>
      <c r="YE889" s="721"/>
      <c r="YF889" s="721"/>
      <c r="YG889" s="721"/>
      <c r="YH889" s="721"/>
      <c r="YI889" s="721"/>
      <c r="YJ889" s="721"/>
      <c r="YK889" s="721"/>
      <c r="YL889" s="721"/>
      <c r="YM889" s="721"/>
      <c r="YN889" s="721"/>
      <c r="YO889" s="721"/>
      <c r="YP889" s="721"/>
      <c r="YQ889" s="721"/>
      <c r="YR889" s="721"/>
      <c r="YS889" s="721"/>
      <c r="YT889" s="721"/>
      <c r="YU889" s="721"/>
      <c r="YV889" s="721"/>
      <c r="YW889" s="721"/>
      <c r="YX889" s="721"/>
      <c r="YY889" s="721"/>
      <c r="YZ889" s="721"/>
      <c r="ZA889" s="721"/>
      <c r="ZB889" s="721"/>
      <c r="ZC889" s="721"/>
      <c r="ZD889" s="721"/>
      <c r="ZE889" s="721"/>
      <c r="ZF889" s="721"/>
      <c r="ZG889" s="721"/>
      <c r="ZH889" s="721"/>
      <c r="ZI889" s="721"/>
      <c r="ZJ889" s="721"/>
      <c r="ZK889" s="721"/>
      <c r="ZL889" s="721"/>
      <c r="ZM889" s="721"/>
      <c r="ZN889" s="721"/>
      <c r="ZO889" s="721"/>
      <c r="ZP889" s="721"/>
      <c r="ZQ889" s="721"/>
      <c r="ZR889" s="721"/>
      <c r="ZS889" s="721"/>
      <c r="ZT889" s="721"/>
      <c r="ZU889" s="721"/>
      <c r="ZV889" s="721"/>
      <c r="ZW889" s="721"/>
      <c r="ZX889" s="721"/>
      <c r="ZY889" s="721"/>
      <c r="ZZ889" s="721"/>
      <c r="AAA889" s="721"/>
      <c r="AAB889" s="721"/>
      <c r="AAC889" s="721"/>
      <c r="AAD889" s="721"/>
      <c r="AAE889" s="721"/>
      <c r="AAF889" s="721"/>
      <c r="AAG889" s="721"/>
      <c r="AAH889" s="721"/>
      <c r="AAI889" s="721"/>
      <c r="AAJ889" s="721"/>
      <c r="AAK889" s="721"/>
      <c r="AAL889" s="721"/>
      <c r="AAM889" s="721"/>
      <c r="AAN889" s="721"/>
      <c r="AAO889" s="721"/>
      <c r="AAP889" s="721"/>
      <c r="AAQ889" s="721"/>
      <c r="AAR889" s="721"/>
      <c r="AAS889" s="721"/>
      <c r="AAT889" s="721"/>
      <c r="AAU889" s="721"/>
      <c r="AAV889" s="721"/>
      <c r="AAW889" s="721"/>
      <c r="AAX889" s="721"/>
      <c r="AAY889" s="721"/>
      <c r="AAZ889" s="721"/>
      <c r="ABA889" s="721"/>
      <c r="ABB889" s="721"/>
      <c r="ABC889" s="721"/>
      <c r="ABD889" s="721"/>
      <c r="ABE889" s="721"/>
      <c r="ABF889" s="721"/>
      <c r="ABG889" s="721"/>
      <c r="ABH889" s="721"/>
      <c r="ABI889" s="721"/>
      <c r="ABJ889" s="721"/>
      <c r="ABK889" s="721"/>
      <c r="ABL889" s="721"/>
      <c r="ABM889" s="721"/>
      <c r="ABN889" s="721"/>
      <c r="ABO889" s="721"/>
      <c r="ABP889" s="721"/>
      <c r="ABQ889" s="721"/>
      <c r="ABR889" s="721"/>
      <c r="ABS889" s="721"/>
      <c r="ABT889" s="721"/>
      <c r="ABU889" s="721"/>
      <c r="ABV889" s="721"/>
      <c r="ABW889" s="721"/>
      <c r="ABX889" s="721"/>
      <c r="ABY889" s="721"/>
      <c r="ABZ889" s="721"/>
      <c r="ACA889" s="721"/>
      <c r="ACB889" s="721"/>
      <c r="ACC889" s="721"/>
      <c r="ACD889" s="721"/>
      <c r="ACE889" s="721"/>
      <c r="ACF889" s="721"/>
      <c r="ACG889" s="721"/>
      <c r="ACH889" s="721"/>
      <c r="ACI889" s="721"/>
      <c r="ACJ889" s="721"/>
      <c r="ACK889" s="721"/>
      <c r="ACL889" s="721"/>
      <c r="ACM889" s="721"/>
      <c r="ACN889" s="721"/>
      <c r="ACO889" s="721"/>
      <c r="ACP889" s="721"/>
      <c r="ACQ889" s="721"/>
      <c r="ACR889" s="721"/>
      <c r="ACS889" s="721"/>
      <c r="ACT889" s="721"/>
      <c r="ACU889" s="721"/>
      <c r="ACV889" s="721"/>
      <c r="ACW889" s="721"/>
      <c r="ACX889" s="721"/>
      <c r="ACY889" s="721"/>
      <c r="ACZ889" s="721"/>
      <c r="ADA889" s="721"/>
      <c r="ADB889" s="721"/>
      <c r="ADC889" s="721"/>
      <c r="ADD889" s="721"/>
      <c r="ADE889" s="721"/>
      <c r="ADF889" s="721"/>
      <c r="ADG889" s="721"/>
      <c r="ADH889" s="721"/>
      <c r="ADI889" s="721"/>
      <c r="ADJ889" s="721"/>
      <c r="ADK889" s="721"/>
      <c r="ADL889" s="721"/>
      <c r="ADM889" s="721"/>
      <c r="ADN889" s="721"/>
      <c r="ADO889" s="721"/>
      <c r="ADP889" s="721"/>
      <c r="ADQ889" s="721"/>
      <c r="ADR889" s="721"/>
      <c r="ADS889" s="721"/>
      <c r="ADT889" s="721"/>
      <c r="ADU889" s="721"/>
      <c r="ADV889" s="721"/>
      <c r="ADW889" s="721"/>
      <c r="ADX889" s="721"/>
      <c r="ADY889" s="721"/>
      <c r="ADZ889" s="721"/>
      <c r="AEA889" s="721"/>
      <c r="AEB889" s="721"/>
      <c r="AEC889" s="721"/>
      <c r="AED889" s="721"/>
      <c r="AEE889" s="721"/>
      <c r="AEF889" s="721"/>
      <c r="AEG889" s="721"/>
      <c r="AEH889" s="721"/>
      <c r="AEI889" s="721"/>
      <c r="AEJ889" s="721"/>
      <c r="AEK889" s="721"/>
      <c r="AEL889" s="721"/>
      <c r="AEM889" s="721"/>
      <c r="AEN889" s="721"/>
      <c r="AEO889" s="721"/>
      <c r="AEP889" s="721"/>
      <c r="AEQ889" s="721"/>
      <c r="AER889" s="721"/>
      <c r="AES889" s="721"/>
      <c r="AET889" s="721"/>
      <c r="AEU889" s="721"/>
      <c r="AEV889" s="721"/>
      <c r="AEW889" s="721"/>
      <c r="AEX889" s="721"/>
      <c r="AEY889" s="721"/>
      <c r="AEZ889" s="721"/>
      <c r="AFA889" s="721"/>
      <c r="AFB889" s="721"/>
      <c r="AFC889" s="721"/>
      <c r="AFD889" s="721"/>
      <c r="AFE889" s="721"/>
      <c r="AFF889" s="721"/>
      <c r="AFG889" s="721"/>
      <c r="AFH889" s="721"/>
      <c r="AFI889" s="721"/>
      <c r="AFJ889" s="721"/>
      <c r="AFK889" s="721"/>
      <c r="AFL889" s="721"/>
      <c r="AFM889" s="721"/>
      <c r="AFN889" s="721"/>
      <c r="AFO889" s="721"/>
      <c r="AFP889" s="721"/>
      <c r="AFQ889" s="721"/>
      <c r="AFR889" s="721"/>
      <c r="AFS889" s="721"/>
      <c r="AFT889" s="721"/>
      <c r="AFU889" s="721"/>
      <c r="AFV889" s="721"/>
      <c r="AFW889" s="721"/>
      <c r="AFX889" s="721"/>
      <c r="AFY889" s="721"/>
      <c r="AFZ889" s="721"/>
      <c r="AGA889" s="721"/>
      <c r="AGB889" s="721"/>
      <c r="AGC889" s="721"/>
      <c r="AGD889" s="721"/>
      <c r="AGE889" s="721"/>
      <c r="AGF889" s="721"/>
      <c r="AGG889" s="721"/>
      <c r="AGH889" s="721"/>
      <c r="AGI889" s="721"/>
      <c r="AGJ889" s="721"/>
      <c r="AGK889" s="721"/>
      <c r="AGL889" s="721"/>
      <c r="AGM889" s="721"/>
      <c r="AGN889" s="721"/>
      <c r="AGO889" s="721"/>
      <c r="AGP889" s="721"/>
      <c r="AGQ889" s="721"/>
      <c r="AGR889" s="721"/>
      <c r="AGS889" s="721"/>
      <c r="AGT889" s="721"/>
      <c r="AGU889" s="721"/>
      <c r="AGV889" s="721"/>
      <c r="AGW889" s="721"/>
      <c r="AGX889" s="721"/>
      <c r="AGY889" s="721"/>
      <c r="AGZ889" s="721"/>
      <c r="AHA889" s="721"/>
      <c r="AHB889" s="721"/>
      <c r="AHC889" s="721"/>
      <c r="AHD889" s="721"/>
      <c r="AHE889" s="721"/>
      <c r="AHF889" s="721"/>
      <c r="AHG889" s="721"/>
      <c r="AHH889" s="721"/>
      <c r="AHI889" s="721"/>
      <c r="AHJ889" s="721"/>
      <c r="AHK889" s="721"/>
      <c r="AHL889" s="721"/>
      <c r="AHM889" s="721"/>
      <c r="AHN889" s="721"/>
      <c r="AHO889" s="721"/>
      <c r="AHP889" s="721"/>
      <c r="AHQ889" s="721"/>
      <c r="AHR889" s="721"/>
      <c r="AHS889" s="721"/>
      <c r="AHT889" s="721"/>
      <c r="AHU889" s="721"/>
      <c r="AHV889" s="721"/>
      <c r="AHW889" s="721"/>
      <c r="AHX889" s="721"/>
      <c r="AHY889" s="721"/>
      <c r="AHZ889" s="721"/>
      <c r="AIA889" s="721"/>
      <c r="AIB889" s="721"/>
      <c r="AIC889" s="721"/>
      <c r="AID889" s="721"/>
      <c r="AIE889" s="721"/>
      <c r="AIF889" s="721"/>
      <c r="AIG889" s="721"/>
      <c r="AIH889" s="721"/>
      <c r="AII889" s="721"/>
      <c r="AIJ889" s="721"/>
      <c r="AIK889" s="721"/>
      <c r="AIL889" s="721"/>
      <c r="AIM889" s="721"/>
      <c r="AIN889" s="721"/>
      <c r="AIO889" s="721"/>
      <c r="AIP889" s="721"/>
      <c r="AIQ889" s="721"/>
      <c r="AIR889" s="721"/>
      <c r="AIS889" s="721"/>
      <c r="AIT889" s="721"/>
      <c r="AIU889" s="721"/>
      <c r="AIV889" s="721"/>
      <c r="AIW889" s="721"/>
      <c r="AIX889" s="721"/>
      <c r="AIY889" s="721"/>
      <c r="AIZ889" s="721"/>
      <c r="AJA889" s="721"/>
      <c r="AJB889" s="721"/>
      <c r="AJC889" s="721"/>
      <c r="AJD889" s="721"/>
      <c r="AJE889" s="721"/>
      <c r="AJF889" s="721"/>
      <c r="AJG889" s="721"/>
      <c r="AJH889" s="721"/>
      <c r="AJI889" s="721"/>
      <c r="AJJ889" s="721"/>
      <c r="AJK889" s="721"/>
      <c r="AJL889" s="721"/>
      <c r="AJM889" s="721"/>
      <c r="AJN889" s="721"/>
      <c r="AJO889" s="721"/>
      <c r="AJP889" s="721"/>
      <c r="AJQ889" s="721"/>
      <c r="AJR889" s="721"/>
      <c r="AJS889" s="721"/>
      <c r="AJT889" s="721"/>
      <c r="AJU889" s="721"/>
      <c r="AJV889" s="721"/>
      <c r="AJW889" s="721"/>
      <c r="AJX889" s="721"/>
      <c r="AJY889" s="721"/>
      <c r="AJZ889" s="721"/>
      <c r="AKA889" s="721"/>
      <c r="AKB889" s="721"/>
      <c r="AKC889" s="721"/>
      <c r="AKD889" s="721"/>
      <c r="AKE889" s="721"/>
      <c r="AKF889" s="721"/>
      <c r="AKG889" s="721"/>
      <c r="AKH889" s="721"/>
      <c r="AKI889" s="721"/>
      <c r="AKJ889" s="721"/>
      <c r="AKK889" s="721"/>
      <c r="AKL889" s="721"/>
      <c r="AKM889" s="721"/>
      <c r="AKN889" s="721"/>
      <c r="AKO889" s="721"/>
      <c r="AKP889" s="721"/>
      <c r="AKQ889" s="721"/>
      <c r="AKR889" s="721"/>
      <c r="AKS889" s="721"/>
      <c r="AKT889" s="721"/>
      <c r="AKU889" s="721"/>
      <c r="AKV889" s="721"/>
      <c r="AKW889" s="721"/>
      <c r="AKX889" s="721"/>
      <c r="AKY889" s="721"/>
      <c r="AKZ889" s="721"/>
      <c r="ALA889" s="721"/>
      <c r="ALB889" s="721"/>
      <c r="ALC889" s="721"/>
      <c r="ALD889" s="721"/>
      <c r="ALE889" s="721"/>
      <c r="ALF889" s="721"/>
      <c r="ALG889" s="721"/>
      <c r="ALH889" s="721"/>
      <c r="ALI889" s="721"/>
      <c r="ALJ889" s="721"/>
      <c r="ALK889" s="721"/>
      <c r="ALL889" s="721"/>
      <c r="ALM889" s="721"/>
      <c r="ALN889" s="721"/>
      <c r="ALO889" s="721"/>
      <c r="ALP889" s="721"/>
      <c r="ALQ889" s="721"/>
      <c r="ALR889" s="721"/>
      <c r="ALS889" s="721"/>
      <c r="ALT889" s="721"/>
      <c r="ALU889" s="721"/>
      <c r="ALV889" s="721"/>
      <c r="ALW889" s="721"/>
      <c r="ALX889" s="721"/>
      <c r="ALY889" s="721"/>
      <c r="ALZ889" s="721"/>
      <c r="AMA889" s="721"/>
      <c r="AMB889" s="721"/>
      <c r="AMC889" s="721"/>
      <c r="AMD889" s="721"/>
      <c r="AME889" s="721"/>
      <c r="AMF889" s="721"/>
      <c r="AMG889" s="721"/>
      <c r="AMH889" s="721"/>
      <c r="AMI889" s="721"/>
      <c r="AMJ889" s="721"/>
      <c r="AMK889" s="721"/>
      <c r="AML889" s="721"/>
      <c r="AMM889" s="721"/>
      <c r="AMN889" s="721"/>
      <c r="AMO889" s="721"/>
      <c r="AMP889" s="721"/>
      <c r="AMQ889" s="721"/>
      <c r="AMR889" s="721"/>
      <c r="AMS889" s="721"/>
      <c r="AMT889" s="721"/>
      <c r="AMU889" s="721"/>
      <c r="AMV889" s="721"/>
      <c r="AMW889" s="721"/>
      <c r="AMX889" s="721"/>
      <c r="AMY889" s="721"/>
      <c r="AMZ889" s="721"/>
      <c r="ANA889" s="721"/>
      <c r="ANB889" s="721"/>
      <c r="ANC889" s="721"/>
      <c r="AND889" s="721"/>
      <c r="ANE889" s="721"/>
      <c r="ANF889" s="721"/>
      <c r="ANG889" s="721"/>
      <c r="ANH889" s="721"/>
      <c r="ANI889" s="721"/>
      <c r="ANJ889" s="721"/>
      <c r="ANK889" s="721"/>
      <c r="ANL889" s="721"/>
      <c r="ANM889" s="721"/>
      <c r="ANN889" s="721"/>
      <c r="ANO889" s="721"/>
      <c r="ANP889" s="721"/>
      <c r="ANQ889" s="721"/>
      <c r="ANR889" s="721"/>
      <c r="ANS889" s="721"/>
      <c r="ANT889" s="721"/>
      <c r="ANU889" s="721"/>
      <c r="ANV889" s="721"/>
      <c r="ANW889" s="721"/>
      <c r="ANX889" s="721"/>
      <c r="ANY889" s="721"/>
      <c r="ANZ889" s="721"/>
      <c r="AOA889" s="721"/>
      <c r="AOB889" s="721"/>
      <c r="AOC889" s="721"/>
      <c r="AOD889" s="721"/>
      <c r="AOE889" s="721"/>
      <c r="AOF889" s="721"/>
      <c r="AOG889" s="721"/>
      <c r="AOH889" s="721"/>
      <c r="AOI889" s="721"/>
      <c r="AOJ889" s="721"/>
      <c r="AOK889" s="721"/>
      <c r="AOL889" s="721"/>
      <c r="AOM889" s="721"/>
      <c r="AON889" s="721"/>
      <c r="AOO889" s="721"/>
      <c r="AOP889" s="721"/>
      <c r="AOQ889" s="721"/>
      <c r="AOR889" s="721"/>
      <c r="AOS889" s="721"/>
      <c r="AOT889" s="721"/>
      <c r="AOU889" s="721"/>
      <c r="AOV889" s="721"/>
      <c r="AOW889" s="721"/>
      <c r="AOX889" s="721"/>
      <c r="AOY889" s="721"/>
      <c r="AOZ889" s="721"/>
      <c r="APA889" s="721"/>
      <c r="APB889" s="721"/>
      <c r="APC889" s="721"/>
      <c r="APD889" s="721"/>
      <c r="APE889" s="721"/>
      <c r="APF889" s="721"/>
      <c r="APG889" s="721"/>
      <c r="APH889" s="721"/>
      <c r="API889" s="721"/>
      <c r="APJ889" s="721"/>
      <c r="APK889" s="721"/>
      <c r="APL889" s="721"/>
      <c r="APM889" s="721"/>
      <c r="APN889" s="721"/>
      <c r="APO889" s="721"/>
      <c r="APP889" s="721"/>
      <c r="APQ889" s="721"/>
      <c r="APR889" s="721"/>
      <c r="APS889" s="721"/>
      <c r="APT889" s="721"/>
      <c r="APU889" s="721"/>
      <c r="APV889" s="721"/>
      <c r="APW889" s="721"/>
      <c r="APX889" s="721"/>
      <c r="APY889" s="721"/>
      <c r="APZ889" s="721"/>
      <c r="AQA889" s="721"/>
      <c r="AQB889" s="721"/>
      <c r="AQC889" s="721"/>
      <c r="AQD889" s="721"/>
      <c r="AQE889" s="721"/>
      <c r="AQF889" s="721"/>
      <c r="AQG889" s="721"/>
      <c r="AQH889" s="721"/>
      <c r="AQI889" s="721"/>
      <c r="AQJ889" s="721"/>
      <c r="AQK889" s="721"/>
      <c r="AQL889" s="721"/>
      <c r="AQM889" s="721"/>
      <c r="AQN889" s="721"/>
      <c r="AQO889" s="721"/>
      <c r="AQP889" s="721"/>
      <c r="AQQ889" s="721"/>
      <c r="AQR889" s="721"/>
      <c r="AQS889" s="721"/>
      <c r="AQT889" s="721"/>
      <c r="AQU889" s="721"/>
      <c r="AQV889" s="721"/>
      <c r="AQW889" s="721"/>
      <c r="AQX889" s="721"/>
      <c r="AQY889" s="721"/>
      <c r="AQZ889" s="721"/>
      <c r="ARA889" s="721"/>
      <c r="ARB889" s="721"/>
      <c r="ARC889" s="721"/>
      <c r="ARD889" s="721"/>
      <c r="ARE889" s="721"/>
      <c r="ARF889" s="721"/>
      <c r="ARG889" s="721"/>
      <c r="ARH889" s="721"/>
      <c r="ARI889" s="721"/>
      <c r="ARJ889" s="721"/>
      <c r="ARK889" s="721"/>
      <c r="ARL889" s="721"/>
      <c r="ARM889" s="721"/>
      <c r="ARN889" s="721"/>
      <c r="ARO889" s="721"/>
      <c r="ARP889" s="721"/>
      <c r="ARQ889" s="721"/>
      <c r="ARR889" s="721"/>
      <c r="ARS889" s="721"/>
      <c r="ART889" s="721"/>
      <c r="ARU889" s="721"/>
      <c r="ARV889" s="721"/>
      <c r="ARW889" s="721"/>
      <c r="ARX889" s="721"/>
      <c r="ARY889" s="721"/>
      <c r="ARZ889" s="721"/>
      <c r="ASA889" s="721"/>
      <c r="ASB889" s="721"/>
      <c r="ASC889" s="721"/>
      <c r="ASD889" s="721"/>
      <c r="ASE889" s="721"/>
      <c r="ASF889" s="721"/>
      <c r="ASG889" s="721"/>
      <c r="ASH889" s="721"/>
      <c r="ASI889" s="721"/>
      <c r="ASJ889" s="721"/>
      <c r="ASK889" s="721"/>
      <c r="ASL889" s="721"/>
      <c r="ASM889" s="721"/>
      <c r="ASN889" s="721"/>
      <c r="ASO889" s="721"/>
      <c r="ASP889" s="721"/>
      <c r="ASQ889" s="721"/>
      <c r="ASR889" s="721"/>
      <c r="ASS889" s="721"/>
      <c r="AST889" s="721"/>
      <c r="ASU889" s="721"/>
      <c r="ASV889" s="721"/>
      <c r="ASW889" s="721"/>
      <c r="ASX889" s="721"/>
      <c r="ASY889" s="721"/>
      <c r="ASZ889" s="721"/>
      <c r="ATA889" s="721"/>
      <c r="ATB889" s="721"/>
      <c r="ATC889" s="721"/>
      <c r="ATD889" s="721"/>
      <c r="ATE889" s="721"/>
      <c r="ATF889" s="721"/>
      <c r="ATG889" s="721"/>
      <c r="ATH889" s="721"/>
      <c r="ATI889" s="721"/>
      <c r="ATJ889" s="721"/>
      <c r="ATK889" s="721"/>
      <c r="ATL889" s="721"/>
      <c r="ATM889" s="721"/>
      <c r="ATN889" s="721"/>
      <c r="ATO889" s="721"/>
      <c r="ATP889" s="721"/>
      <c r="ATQ889" s="721"/>
      <c r="ATR889" s="721"/>
      <c r="ATS889" s="721"/>
      <c r="ATT889" s="721"/>
      <c r="ATU889" s="721"/>
      <c r="ATV889" s="721"/>
      <c r="ATW889" s="721"/>
      <c r="ATX889" s="721"/>
      <c r="ATY889" s="721"/>
      <c r="ATZ889" s="721"/>
      <c r="AUA889" s="721"/>
      <c r="AUB889" s="721"/>
      <c r="AUC889" s="721"/>
      <c r="AUD889" s="721"/>
      <c r="AUE889" s="721"/>
      <c r="AUF889" s="721"/>
      <c r="AUG889" s="721"/>
      <c r="AUH889" s="721"/>
      <c r="AUI889" s="721"/>
      <c r="AUJ889" s="721"/>
      <c r="AUK889" s="721"/>
      <c r="AUL889" s="721"/>
      <c r="AUM889" s="721"/>
      <c r="AUN889" s="721"/>
      <c r="AUO889" s="721"/>
      <c r="AUP889" s="721"/>
      <c r="AUQ889" s="721"/>
      <c r="AUR889" s="721"/>
      <c r="AUS889" s="721"/>
      <c r="AUT889" s="721"/>
      <c r="AUU889" s="721"/>
      <c r="AUV889" s="721"/>
      <c r="AUW889" s="721"/>
      <c r="AUX889" s="721"/>
      <c r="AUY889" s="721"/>
      <c r="AUZ889" s="721"/>
      <c r="AVA889" s="721"/>
      <c r="AVB889" s="721"/>
      <c r="AVC889" s="721"/>
      <c r="AVD889" s="721"/>
      <c r="AVE889" s="721"/>
      <c r="AVF889" s="721"/>
      <c r="AVG889" s="721"/>
      <c r="AVH889" s="721"/>
      <c r="AVI889" s="721"/>
      <c r="AVJ889" s="721"/>
      <c r="AVK889" s="721"/>
    </row>
    <row r="890" spans="1:1259">
      <c r="A890" s="716"/>
      <c r="B890" s="716"/>
      <c r="C890" s="716"/>
      <c r="D890" s="714" t="s">
        <v>3247</v>
      </c>
      <c r="E890" s="676" t="s">
        <v>3276</v>
      </c>
      <c r="F890" s="703"/>
      <c r="G890" s="703"/>
      <c r="H890" s="703"/>
      <c r="I890" s="698" t="s">
        <v>1699</v>
      </c>
      <c r="J890" s="704"/>
      <c r="K890" s="705" t="s">
        <v>4947</v>
      </c>
      <c r="L890" s="703" t="s">
        <v>3394</v>
      </c>
      <c r="M890" s="706">
        <v>44565</v>
      </c>
      <c r="N890" s="706">
        <v>44578</v>
      </c>
      <c r="O890" s="706"/>
      <c r="P890" s="704"/>
      <c r="Q890" s="704"/>
      <c r="R890" s="704"/>
      <c r="S890" s="703" t="s">
        <v>2425</v>
      </c>
      <c r="T890" s="703">
        <v>60</v>
      </c>
      <c r="U890" s="703"/>
      <c r="V890" s="703" t="s">
        <v>985</v>
      </c>
      <c r="W890" s="703">
        <v>400</v>
      </c>
      <c r="X890" s="707">
        <v>1536</v>
      </c>
      <c r="Y890" s="539">
        <f t="shared" si="39"/>
        <v>614400</v>
      </c>
      <c r="Z890" s="708">
        <v>0.45500000000000002</v>
      </c>
      <c r="AA890" s="681">
        <f t="shared" si="40"/>
        <v>279552</v>
      </c>
      <c r="AB890" s="682"/>
      <c r="AC890" s="683">
        <v>0</v>
      </c>
      <c r="AD890" s="710"/>
      <c r="AE890" s="709"/>
      <c r="AF890" s="695">
        <f t="shared" si="41"/>
        <v>279552</v>
      </c>
      <c r="AG890" s="703" t="s">
        <v>1073</v>
      </c>
      <c r="AH890" s="703"/>
      <c r="AI890" s="705" t="s">
        <v>2488</v>
      </c>
      <c r="AJ890" s="703" t="s">
        <v>3395</v>
      </c>
      <c r="AK890" s="711" t="s">
        <v>1149</v>
      </c>
      <c r="AL890" s="703">
        <v>79423</v>
      </c>
      <c r="AM890" s="703" t="s">
        <v>52</v>
      </c>
      <c r="AN890" s="703"/>
      <c r="AO890" s="703"/>
      <c r="AP890" s="712"/>
      <c r="AQ890" s="712" t="s">
        <v>37</v>
      </c>
      <c r="AR890" s="712" t="s">
        <v>1700</v>
      </c>
      <c r="AS890" s="715"/>
      <c r="AT890" s="715"/>
      <c r="AU890" s="715"/>
      <c r="AV890" s="708">
        <v>0.45500000000000002</v>
      </c>
      <c r="AW890" s="721"/>
      <c r="AX890" s="721"/>
      <c r="AY890" s="721"/>
      <c r="AZ890" s="721"/>
      <c r="BA890" s="721"/>
      <c r="BB890" s="721"/>
      <c r="BC890" s="721"/>
      <c r="BD890" s="721"/>
      <c r="BE890" s="721"/>
      <c r="BF890" s="721"/>
      <c r="BG890" s="721"/>
      <c r="BH890" s="721"/>
      <c r="BI890" s="721"/>
      <c r="BJ890" s="721"/>
      <c r="BK890" s="721"/>
      <c r="BL890" s="721"/>
      <c r="BM890" s="721"/>
      <c r="BN890" s="721"/>
      <c r="BO890" s="721"/>
      <c r="BP890" s="721"/>
      <c r="BQ890" s="721"/>
      <c r="BR890" s="721"/>
      <c r="BS890" s="721"/>
      <c r="BT890" s="721"/>
      <c r="BU890" s="721"/>
      <c r="BV890" s="721"/>
      <c r="BW890" s="721"/>
      <c r="BX890" s="721"/>
      <c r="BY890" s="721"/>
      <c r="BZ890" s="721"/>
      <c r="CA890" s="721"/>
      <c r="CB890" s="721"/>
      <c r="CC890" s="721"/>
      <c r="CD890" s="721"/>
      <c r="CE890" s="721"/>
      <c r="CF890" s="721"/>
      <c r="CG890" s="721"/>
      <c r="CH890" s="721"/>
      <c r="CI890" s="721"/>
      <c r="CJ890" s="721"/>
      <c r="CK890" s="721"/>
      <c r="CL890" s="721"/>
      <c r="CM890" s="721"/>
      <c r="CN890" s="721"/>
      <c r="CO890" s="721"/>
      <c r="CP890" s="721"/>
      <c r="CQ890" s="721"/>
      <c r="CR890" s="721"/>
      <c r="CS890" s="721"/>
      <c r="CT890" s="721"/>
      <c r="CU890" s="721"/>
      <c r="CV890" s="721"/>
      <c r="CW890" s="721"/>
      <c r="CX890" s="721"/>
      <c r="CY890" s="721"/>
      <c r="CZ890" s="721"/>
      <c r="DA890" s="721"/>
      <c r="DB890" s="721"/>
      <c r="DC890" s="721"/>
      <c r="DD890" s="721"/>
      <c r="DE890" s="721"/>
      <c r="DF890" s="721"/>
      <c r="DG890" s="721"/>
      <c r="DH890" s="721"/>
      <c r="DI890" s="721"/>
      <c r="DJ890" s="721"/>
      <c r="DK890" s="721"/>
      <c r="DL890" s="721"/>
      <c r="DM890" s="721"/>
      <c r="DN890" s="721"/>
      <c r="DO890" s="721"/>
      <c r="DP890" s="721"/>
      <c r="DQ890" s="721"/>
      <c r="DR890" s="721"/>
      <c r="DS890" s="721"/>
      <c r="DT890" s="721"/>
      <c r="DU890" s="721"/>
      <c r="DV890" s="721"/>
      <c r="DW890" s="721"/>
      <c r="DX890" s="721"/>
      <c r="DY890" s="721"/>
      <c r="DZ890" s="721"/>
      <c r="EA890" s="721"/>
      <c r="EB890" s="721"/>
      <c r="EC890" s="721"/>
      <c r="ED890" s="721"/>
      <c r="EE890" s="721"/>
      <c r="EF890" s="721"/>
      <c r="EG890" s="721"/>
      <c r="EH890" s="721"/>
      <c r="EI890" s="721"/>
      <c r="EJ890" s="721"/>
      <c r="EK890" s="721"/>
      <c r="EL890" s="721"/>
      <c r="EM890" s="721"/>
      <c r="EN890" s="721"/>
      <c r="EO890" s="721"/>
      <c r="EP890" s="721"/>
      <c r="EQ890" s="721"/>
      <c r="ER890" s="721"/>
      <c r="ES890" s="721"/>
      <c r="ET890" s="721"/>
      <c r="EU890" s="721"/>
      <c r="EV890" s="721"/>
      <c r="EW890" s="721"/>
      <c r="EX890" s="721"/>
      <c r="EY890" s="721"/>
      <c r="EZ890" s="721"/>
      <c r="FA890" s="721"/>
      <c r="FB890" s="721"/>
      <c r="FC890" s="721"/>
      <c r="FD890" s="721"/>
      <c r="FE890" s="721"/>
      <c r="FF890" s="721"/>
      <c r="FG890" s="721"/>
      <c r="FH890" s="721"/>
      <c r="FI890" s="721"/>
      <c r="FJ890" s="721"/>
      <c r="FK890" s="721"/>
      <c r="FL890" s="721"/>
      <c r="FM890" s="721"/>
      <c r="FN890" s="721"/>
      <c r="FO890" s="721"/>
      <c r="FP890" s="721"/>
      <c r="FQ890" s="721"/>
      <c r="FR890" s="721"/>
      <c r="FS890" s="721"/>
      <c r="FT890" s="721"/>
      <c r="FU890" s="721"/>
      <c r="FV890" s="721"/>
      <c r="FW890" s="721"/>
      <c r="FX890" s="721"/>
      <c r="FY890" s="721"/>
      <c r="FZ890" s="721"/>
      <c r="GA890" s="721"/>
      <c r="GB890" s="721"/>
      <c r="GC890" s="721"/>
      <c r="GD890" s="721"/>
      <c r="GE890" s="721"/>
      <c r="GF890" s="721"/>
      <c r="GG890" s="721"/>
      <c r="GH890" s="721"/>
      <c r="GI890" s="721"/>
      <c r="GJ890" s="721"/>
      <c r="GK890" s="721"/>
      <c r="GL890" s="721"/>
      <c r="GM890" s="721"/>
      <c r="GN890" s="721"/>
      <c r="GO890" s="721"/>
      <c r="GP890" s="721"/>
      <c r="GQ890" s="721"/>
      <c r="GR890" s="721"/>
      <c r="GS890" s="721"/>
      <c r="GT890" s="721"/>
      <c r="GU890" s="721"/>
      <c r="GV890" s="721"/>
      <c r="GW890" s="721"/>
      <c r="GX890" s="721"/>
      <c r="GY890" s="721"/>
      <c r="GZ890" s="721"/>
      <c r="HA890" s="721"/>
      <c r="HB890" s="721"/>
      <c r="HC890" s="721"/>
      <c r="HD890" s="721"/>
      <c r="HE890" s="721"/>
      <c r="HF890" s="721"/>
      <c r="HG890" s="721"/>
      <c r="HH890" s="721"/>
      <c r="HI890" s="721"/>
      <c r="HJ890" s="721"/>
      <c r="HK890" s="721"/>
      <c r="HL890" s="721"/>
      <c r="HM890" s="721"/>
      <c r="HN890" s="721"/>
      <c r="HO890" s="721"/>
      <c r="HP890" s="721"/>
      <c r="HQ890" s="721"/>
      <c r="HR890" s="721"/>
      <c r="HS890" s="721"/>
      <c r="HT890" s="721"/>
      <c r="HU890" s="721"/>
      <c r="HV890" s="721"/>
      <c r="HW890" s="721"/>
      <c r="HX890" s="721"/>
      <c r="HY890" s="721"/>
      <c r="HZ890" s="721"/>
      <c r="IA890" s="721"/>
      <c r="IB890" s="721"/>
      <c r="IC890" s="721"/>
      <c r="ID890" s="721"/>
      <c r="IE890" s="721"/>
      <c r="IF890" s="721"/>
      <c r="IG890" s="721"/>
      <c r="IH890" s="721"/>
      <c r="II890" s="721"/>
      <c r="IJ890" s="721"/>
      <c r="IK890" s="721"/>
      <c r="IL890" s="721"/>
      <c r="IM890" s="721"/>
      <c r="IN890" s="721"/>
      <c r="IO890" s="721"/>
      <c r="IP890" s="721"/>
      <c r="IQ890" s="721"/>
      <c r="IR890" s="721"/>
      <c r="IS890" s="721"/>
      <c r="IT890" s="721"/>
      <c r="IU890" s="721"/>
      <c r="IV890" s="721"/>
      <c r="IW890" s="721"/>
      <c r="IX890" s="721"/>
      <c r="IY890" s="721"/>
      <c r="IZ890" s="721"/>
      <c r="JA890" s="721"/>
      <c r="JB890" s="721"/>
      <c r="JC890" s="721"/>
      <c r="JD890" s="721"/>
      <c r="JE890" s="721"/>
      <c r="JF890" s="721"/>
      <c r="JG890" s="721"/>
      <c r="JH890" s="721"/>
      <c r="JI890" s="721"/>
      <c r="JJ890" s="721"/>
      <c r="JK890" s="721"/>
      <c r="JL890" s="721"/>
      <c r="JM890" s="721"/>
      <c r="JN890" s="721"/>
      <c r="JO890" s="721"/>
      <c r="JP890" s="721"/>
      <c r="JQ890" s="721"/>
      <c r="JR890" s="721"/>
      <c r="JS890" s="721"/>
      <c r="JT890" s="721"/>
      <c r="JU890" s="721"/>
      <c r="JV890" s="721"/>
      <c r="JW890" s="721"/>
      <c r="JX890" s="721"/>
      <c r="JY890" s="721"/>
      <c r="JZ890" s="721"/>
      <c r="KA890" s="721"/>
      <c r="KB890" s="721"/>
      <c r="KC890" s="721"/>
      <c r="KD890" s="721"/>
      <c r="KE890" s="721"/>
      <c r="KF890" s="721"/>
      <c r="KG890" s="721"/>
      <c r="KH890" s="721"/>
      <c r="KI890" s="721"/>
      <c r="KJ890" s="721"/>
      <c r="KK890" s="721"/>
      <c r="KL890" s="721"/>
      <c r="KM890" s="721"/>
      <c r="KN890" s="721"/>
      <c r="KO890" s="721"/>
      <c r="KP890" s="721"/>
      <c r="KQ890" s="721"/>
      <c r="KR890" s="721"/>
      <c r="KS890" s="721"/>
      <c r="KT890" s="721"/>
      <c r="KU890" s="721"/>
      <c r="KV890" s="721"/>
      <c r="KW890" s="721"/>
      <c r="KX890" s="721"/>
      <c r="KY890" s="721"/>
      <c r="KZ890" s="721"/>
      <c r="LA890" s="721"/>
      <c r="LB890" s="721"/>
      <c r="LC890" s="721"/>
      <c r="LD890" s="721"/>
      <c r="LE890" s="721"/>
      <c r="LF890" s="721"/>
      <c r="LG890" s="721"/>
      <c r="LH890" s="721"/>
      <c r="LI890" s="721"/>
      <c r="LJ890" s="721"/>
      <c r="LK890" s="721"/>
      <c r="LL890" s="721"/>
      <c r="LM890" s="721"/>
      <c r="LN890" s="721"/>
      <c r="LO890" s="721"/>
      <c r="LP890" s="721"/>
      <c r="LQ890" s="721"/>
      <c r="LR890" s="721"/>
      <c r="LS890" s="721"/>
      <c r="LT890" s="721"/>
      <c r="LU890" s="721"/>
      <c r="LV890" s="721"/>
      <c r="LW890" s="721"/>
      <c r="LX890" s="721"/>
      <c r="LY890" s="721"/>
      <c r="LZ890" s="721"/>
      <c r="MA890" s="721"/>
      <c r="MB890" s="721"/>
      <c r="MC890" s="721"/>
      <c r="MD890" s="721"/>
      <c r="ME890" s="721"/>
      <c r="MF890" s="721"/>
      <c r="MG890" s="721"/>
      <c r="MH890" s="721"/>
      <c r="MI890" s="721"/>
      <c r="MJ890" s="721"/>
      <c r="MK890" s="721"/>
      <c r="ML890" s="721"/>
      <c r="MM890" s="721"/>
      <c r="MN890" s="721"/>
      <c r="MO890" s="721"/>
      <c r="MP890" s="721"/>
      <c r="MQ890" s="721"/>
      <c r="MR890" s="721"/>
      <c r="MS890" s="721"/>
      <c r="MT890" s="721"/>
      <c r="MU890" s="721"/>
      <c r="MV890" s="721"/>
      <c r="MW890" s="721"/>
      <c r="MX890" s="721"/>
      <c r="MY890" s="721"/>
      <c r="MZ890" s="721"/>
      <c r="NA890" s="721"/>
      <c r="NB890" s="721"/>
      <c r="NC890" s="721"/>
      <c r="ND890" s="721"/>
      <c r="NE890" s="721"/>
      <c r="NF890" s="721"/>
      <c r="NG890" s="721"/>
      <c r="NH890" s="721"/>
      <c r="NI890" s="721"/>
      <c r="NJ890" s="721"/>
      <c r="NK890" s="721"/>
      <c r="NL890" s="721"/>
      <c r="NM890" s="721"/>
      <c r="NN890" s="721"/>
      <c r="NO890" s="721"/>
      <c r="NP890" s="721"/>
      <c r="NQ890" s="721"/>
      <c r="NR890" s="721"/>
      <c r="NS890" s="721"/>
      <c r="NT890" s="721"/>
      <c r="NU890" s="721"/>
      <c r="NV890" s="721"/>
      <c r="NW890" s="721"/>
      <c r="NX890" s="721"/>
      <c r="NY890" s="721"/>
      <c r="NZ890" s="721"/>
      <c r="OA890" s="721"/>
      <c r="OB890" s="721"/>
      <c r="OC890" s="721"/>
      <c r="OD890" s="721"/>
      <c r="OE890" s="721"/>
      <c r="OF890" s="721"/>
      <c r="OG890" s="721"/>
      <c r="OH890" s="721"/>
      <c r="OI890" s="721"/>
      <c r="OJ890" s="721"/>
      <c r="OK890" s="721"/>
      <c r="OL890" s="721"/>
      <c r="OM890" s="721"/>
      <c r="ON890" s="721"/>
      <c r="OO890" s="721"/>
      <c r="OP890" s="721"/>
      <c r="OQ890" s="721"/>
      <c r="OR890" s="721"/>
      <c r="OS890" s="721"/>
      <c r="OT890" s="721"/>
      <c r="OU890" s="721"/>
      <c r="OV890" s="721"/>
      <c r="OW890" s="721"/>
      <c r="OX890" s="721"/>
      <c r="OY890" s="721"/>
      <c r="OZ890" s="721"/>
      <c r="PA890" s="721"/>
      <c r="PB890" s="721"/>
      <c r="PC890" s="721"/>
      <c r="PD890" s="721"/>
      <c r="PE890" s="721"/>
      <c r="PF890" s="721"/>
      <c r="PG890" s="721"/>
      <c r="PH890" s="721"/>
      <c r="PI890" s="721"/>
      <c r="PJ890" s="721"/>
      <c r="PK890" s="721"/>
      <c r="PL890" s="721"/>
      <c r="PM890" s="721"/>
      <c r="PN890" s="721"/>
      <c r="PO890" s="721"/>
      <c r="PP890" s="721"/>
      <c r="PQ890" s="721"/>
      <c r="PR890" s="721"/>
      <c r="PS890" s="721"/>
      <c r="PT890" s="721"/>
      <c r="PU890" s="721"/>
      <c r="PV890" s="721"/>
      <c r="PW890" s="721"/>
      <c r="PX890" s="721"/>
      <c r="PY890" s="721"/>
      <c r="PZ890" s="721"/>
      <c r="QA890" s="721"/>
      <c r="QB890" s="721"/>
      <c r="QC890" s="721"/>
      <c r="QD890" s="721"/>
      <c r="QE890" s="721"/>
      <c r="QF890" s="721"/>
      <c r="QG890" s="721"/>
      <c r="QH890" s="721"/>
      <c r="QI890" s="721"/>
      <c r="QJ890" s="721"/>
      <c r="QK890" s="721"/>
      <c r="QL890" s="721"/>
      <c r="QM890" s="721"/>
      <c r="QN890" s="721"/>
      <c r="QO890" s="721"/>
      <c r="QP890" s="721"/>
      <c r="QQ890" s="721"/>
      <c r="QR890" s="721"/>
      <c r="QS890" s="721"/>
      <c r="QT890" s="721"/>
      <c r="QU890" s="721"/>
      <c r="QV890" s="721"/>
      <c r="QW890" s="721"/>
      <c r="QX890" s="721"/>
      <c r="QY890" s="721"/>
      <c r="QZ890" s="721"/>
      <c r="RA890" s="721"/>
      <c r="RB890" s="721"/>
      <c r="RC890" s="721"/>
      <c r="RD890" s="721"/>
      <c r="RE890" s="721"/>
      <c r="RF890" s="721"/>
      <c r="RG890" s="721"/>
      <c r="RH890" s="721"/>
      <c r="RI890" s="721"/>
      <c r="RJ890" s="721"/>
      <c r="RK890" s="721"/>
      <c r="RL890" s="721"/>
      <c r="RM890" s="721"/>
      <c r="RN890" s="721"/>
      <c r="RO890" s="721"/>
      <c r="RP890" s="721"/>
      <c r="RQ890" s="721"/>
      <c r="RR890" s="721"/>
      <c r="RS890" s="721"/>
      <c r="RT890" s="721"/>
      <c r="RU890" s="721"/>
      <c r="RV890" s="721"/>
      <c r="RW890" s="721"/>
      <c r="RX890" s="721"/>
      <c r="RY890" s="721"/>
      <c r="RZ890" s="721"/>
      <c r="SA890" s="721"/>
      <c r="SB890" s="721"/>
      <c r="SC890" s="721"/>
      <c r="SD890" s="721"/>
      <c r="SE890" s="721"/>
      <c r="SF890" s="721"/>
      <c r="SG890" s="721"/>
      <c r="SH890" s="721"/>
      <c r="SI890" s="721"/>
      <c r="SJ890" s="721"/>
      <c r="SK890" s="721"/>
      <c r="SL890" s="721"/>
      <c r="SM890" s="721"/>
      <c r="SN890" s="721"/>
      <c r="SO890" s="721"/>
      <c r="SP890" s="721"/>
      <c r="SQ890" s="721"/>
      <c r="SR890" s="721"/>
      <c r="SS890" s="721"/>
      <c r="ST890" s="721"/>
      <c r="SU890" s="721"/>
      <c r="SV890" s="721"/>
      <c r="SW890" s="721"/>
      <c r="SX890" s="721"/>
      <c r="SY890" s="721"/>
      <c r="SZ890" s="721"/>
      <c r="TA890" s="721"/>
      <c r="TB890" s="721"/>
      <c r="TC890" s="721"/>
      <c r="TD890" s="721"/>
      <c r="TE890" s="721"/>
      <c r="TF890" s="721"/>
      <c r="TG890" s="721"/>
      <c r="TH890" s="721"/>
      <c r="TI890" s="721"/>
      <c r="TJ890" s="721"/>
      <c r="TK890" s="721"/>
      <c r="TL890" s="721"/>
      <c r="TM890" s="721"/>
      <c r="TN890" s="721"/>
      <c r="TO890" s="721"/>
      <c r="TP890" s="721"/>
      <c r="TQ890" s="721"/>
      <c r="TR890" s="721"/>
      <c r="TS890" s="721"/>
      <c r="TT890" s="721"/>
      <c r="TU890" s="721"/>
      <c r="TV890" s="721"/>
      <c r="TW890" s="721"/>
      <c r="TX890" s="721"/>
      <c r="TY890" s="721"/>
      <c r="TZ890" s="721"/>
      <c r="UA890" s="721"/>
      <c r="UB890" s="721"/>
      <c r="UC890" s="721"/>
      <c r="UD890" s="721"/>
      <c r="UE890" s="721"/>
      <c r="UF890" s="721"/>
      <c r="UG890" s="721"/>
      <c r="UH890" s="721"/>
      <c r="UI890" s="721"/>
      <c r="UJ890" s="721"/>
      <c r="UK890" s="721"/>
      <c r="UL890" s="721"/>
      <c r="UM890" s="721"/>
      <c r="UN890" s="721"/>
      <c r="UO890" s="721"/>
      <c r="UP890" s="721"/>
      <c r="UQ890" s="721"/>
      <c r="UR890" s="721"/>
      <c r="US890" s="721"/>
      <c r="UT890" s="721"/>
      <c r="UU890" s="721"/>
      <c r="UV890" s="721"/>
      <c r="UW890" s="721"/>
      <c r="UX890" s="721"/>
      <c r="UY890" s="721"/>
      <c r="UZ890" s="721"/>
      <c r="VA890" s="721"/>
      <c r="VB890" s="721"/>
      <c r="VC890" s="721"/>
      <c r="VD890" s="721"/>
      <c r="VE890" s="721"/>
      <c r="VF890" s="721"/>
      <c r="VG890" s="721"/>
      <c r="VH890" s="721"/>
      <c r="VI890" s="721"/>
      <c r="VJ890" s="721"/>
      <c r="VK890" s="721"/>
      <c r="VL890" s="721"/>
      <c r="VM890" s="721"/>
      <c r="VN890" s="721"/>
      <c r="VO890" s="721"/>
      <c r="VP890" s="721"/>
      <c r="VQ890" s="721"/>
      <c r="VR890" s="721"/>
      <c r="VS890" s="721"/>
      <c r="VT890" s="721"/>
      <c r="VU890" s="721"/>
      <c r="VV890" s="721"/>
      <c r="VW890" s="721"/>
      <c r="VX890" s="721"/>
      <c r="VY890" s="721"/>
      <c r="VZ890" s="721"/>
      <c r="WA890" s="721"/>
      <c r="WB890" s="721"/>
      <c r="WC890" s="721"/>
      <c r="WD890" s="721"/>
      <c r="WE890" s="721"/>
      <c r="WF890" s="721"/>
      <c r="WG890" s="721"/>
      <c r="WH890" s="721"/>
      <c r="WI890" s="721"/>
      <c r="WJ890" s="721"/>
      <c r="WK890" s="721"/>
      <c r="WL890" s="721"/>
      <c r="WM890" s="721"/>
      <c r="WN890" s="721"/>
      <c r="WO890" s="721"/>
      <c r="WP890" s="721"/>
      <c r="WQ890" s="721"/>
      <c r="WR890" s="721"/>
      <c r="WS890" s="721"/>
      <c r="WT890" s="721"/>
      <c r="WU890" s="721"/>
      <c r="WV890" s="721"/>
      <c r="WW890" s="721"/>
      <c r="WX890" s="721"/>
      <c r="WY890" s="721"/>
      <c r="WZ890" s="721"/>
      <c r="XA890" s="721"/>
      <c r="XB890" s="721"/>
      <c r="XC890" s="721"/>
      <c r="XD890" s="721"/>
      <c r="XE890" s="721"/>
      <c r="XF890" s="721"/>
      <c r="XG890" s="721"/>
      <c r="XH890" s="721"/>
      <c r="XI890" s="721"/>
      <c r="XJ890" s="721"/>
      <c r="XK890" s="721"/>
      <c r="XL890" s="721"/>
      <c r="XM890" s="721"/>
      <c r="XN890" s="721"/>
      <c r="XO890" s="721"/>
      <c r="XP890" s="721"/>
      <c r="XQ890" s="721"/>
      <c r="XR890" s="721"/>
      <c r="XS890" s="721"/>
      <c r="XT890" s="721"/>
      <c r="XU890" s="721"/>
      <c r="XV890" s="721"/>
      <c r="XW890" s="721"/>
      <c r="XX890" s="721"/>
      <c r="XY890" s="721"/>
      <c r="XZ890" s="721"/>
      <c r="YA890" s="721"/>
      <c r="YB890" s="721"/>
      <c r="YC890" s="721"/>
      <c r="YD890" s="721"/>
      <c r="YE890" s="721"/>
      <c r="YF890" s="721"/>
      <c r="YG890" s="721"/>
      <c r="YH890" s="721"/>
      <c r="YI890" s="721"/>
      <c r="YJ890" s="721"/>
      <c r="YK890" s="721"/>
      <c r="YL890" s="721"/>
      <c r="YM890" s="721"/>
      <c r="YN890" s="721"/>
      <c r="YO890" s="721"/>
      <c r="YP890" s="721"/>
      <c r="YQ890" s="721"/>
      <c r="YR890" s="721"/>
      <c r="YS890" s="721"/>
      <c r="YT890" s="721"/>
      <c r="YU890" s="721"/>
      <c r="YV890" s="721"/>
      <c r="YW890" s="721"/>
      <c r="YX890" s="721"/>
      <c r="YY890" s="721"/>
      <c r="YZ890" s="721"/>
      <c r="ZA890" s="721"/>
      <c r="ZB890" s="721"/>
      <c r="ZC890" s="721"/>
      <c r="ZD890" s="721"/>
      <c r="ZE890" s="721"/>
      <c r="ZF890" s="721"/>
      <c r="ZG890" s="721"/>
      <c r="ZH890" s="721"/>
      <c r="ZI890" s="721"/>
      <c r="ZJ890" s="721"/>
      <c r="ZK890" s="721"/>
      <c r="ZL890" s="721"/>
      <c r="ZM890" s="721"/>
      <c r="ZN890" s="721"/>
      <c r="ZO890" s="721"/>
      <c r="ZP890" s="721"/>
      <c r="ZQ890" s="721"/>
      <c r="ZR890" s="721"/>
      <c r="ZS890" s="721"/>
      <c r="ZT890" s="721"/>
      <c r="ZU890" s="721"/>
      <c r="ZV890" s="721"/>
      <c r="ZW890" s="721"/>
      <c r="ZX890" s="721"/>
      <c r="ZY890" s="721"/>
      <c r="ZZ890" s="721"/>
      <c r="AAA890" s="721"/>
      <c r="AAB890" s="721"/>
      <c r="AAC890" s="721"/>
      <c r="AAD890" s="721"/>
      <c r="AAE890" s="721"/>
      <c r="AAF890" s="721"/>
      <c r="AAG890" s="721"/>
      <c r="AAH890" s="721"/>
      <c r="AAI890" s="721"/>
      <c r="AAJ890" s="721"/>
      <c r="AAK890" s="721"/>
      <c r="AAL890" s="721"/>
      <c r="AAM890" s="721"/>
      <c r="AAN890" s="721"/>
      <c r="AAO890" s="721"/>
      <c r="AAP890" s="721"/>
      <c r="AAQ890" s="721"/>
      <c r="AAR890" s="721"/>
      <c r="AAS890" s="721"/>
      <c r="AAT890" s="721"/>
      <c r="AAU890" s="721"/>
      <c r="AAV890" s="721"/>
      <c r="AAW890" s="721"/>
      <c r="AAX890" s="721"/>
      <c r="AAY890" s="721"/>
      <c r="AAZ890" s="721"/>
      <c r="ABA890" s="721"/>
      <c r="ABB890" s="721"/>
      <c r="ABC890" s="721"/>
      <c r="ABD890" s="721"/>
      <c r="ABE890" s="721"/>
      <c r="ABF890" s="721"/>
      <c r="ABG890" s="721"/>
      <c r="ABH890" s="721"/>
      <c r="ABI890" s="721"/>
      <c r="ABJ890" s="721"/>
      <c r="ABK890" s="721"/>
      <c r="ABL890" s="721"/>
      <c r="ABM890" s="721"/>
      <c r="ABN890" s="721"/>
      <c r="ABO890" s="721"/>
      <c r="ABP890" s="721"/>
      <c r="ABQ890" s="721"/>
      <c r="ABR890" s="721"/>
      <c r="ABS890" s="721"/>
      <c r="ABT890" s="721"/>
      <c r="ABU890" s="721"/>
      <c r="ABV890" s="721"/>
      <c r="ABW890" s="721"/>
      <c r="ABX890" s="721"/>
      <c r="ABY890" s="721"/>
      <c r="ABZ890" s="721"/>
      <c r="ACA890" s="721"/>
      <c r="ACB890" s="721"/>
      <c r="ACC890" s="721"/>
      <c r="ACD890" s="721"/>
      <c r="ACE890" s="721"/>
      <c r="ACF890" s="721"/>
      <c r="ACG890" s="721"/>
      <c r="ACH890" s="721"/>
      <c r="ACI890" s="721"/>
      <c r="ACJ890" s="721"/>
      <c r="ACK890" s="721"/>
      <c r="ACL890" s="721"/>
      <c r="ACM890" s="721"/>
      <c r="ACN890" s="721"/>
      <c r="ACO890" s="721"/>
      <c r="ACP890" s="721"/>
      <c r="ACQ890" s="721"/>
      <c r="ACR890" s="721"/>
      <c r="ACS890" s="721"/>
      <c r="ACT890" s="721"/>
      <c r="ACU890" s="721"/>
      <c r="ACV890" s="721"/>
      <c r="ACW890" s="721"/>
      <c r="ACX890" s="721"/>
      <c r="ACY890" s="721"/>
      <c r="ACZ890" s="721"/>
      <c r="ADA890" s="721"/>
      <c r="ADB890" s="721"/>
      <c r="ADC890" s="721"/>
      <c r="ADD890" s="721"/>
      <c r="ADE890" s="721"/>
      <c r="ADF890" s="721"/>
      <c r="ADG890" s="721"/>
      <c r="ADH890" s="721"/>
      <c r="ADI890" s="721"/>
      <c r="ADJ890" s="721"/>
      <c r="ADK890" s="721"/>
      <c r="ADL890" s="721"/>
      <c r="ADM890" s="721"/>
      <c r="ADN890" s="721"/>
      <c r="ADO890" s="721"/>
      <c r="ADP890" s="721"/>
      <c r="ADQ890" s="721"/>
      <c r="ADR890" s="721"/>
      <c r="ADS890" s="721"/>
      <c r="ADT890" s="721"/>
      <c r="ADU890" s="721"/>
      <c r="ADV890" s="721"/>
      <c r="ADW890" s="721"/>
      <c r="ADX890" s="721"/>
      <c r="ADY890" s="721"/>
      <c r="ADZ890" s="721"/>
      <c r="AEA890" s="721"/>
      <c r="AEB890" s="721"/>
      <c r="AEC890" s="721"/>
      <c r="AED890" s="721"/>
      <c r="AEE890" s="721"/>
      <c r="AEF890" s="721"/>
      <c r="AEG890" s="721"/>
      <c r="AEH890" s="721"/>
      <c r="AEI890" s="721"/>
      <c r="AEJ890" s="721"/>
      <c r="AEK890" s="721"/>
      <c r="AEL890" s="721"/>
      <c r="AEM890" s="721"/>
      <c r="AEN890" s="721"/>
      <c r="AEO890" s="721"/>
      <c r="AEP890" s="721"/>
      <c r="AEQ890" s="721"/>
      <c r="AER890" s="721"/>
      <c r="AES890" s="721"/>
      <c r="AET890" s="721"/>
      <c r="AEU890" s="721"/>
      <c r="AEV890" s="721"/>
      <c r="AEW890" s="721"/>
      <c r="AEX890" s="721"/>
      <c r="AEY890" s="721"/>
      <c r="AEZ890" s="721"/>
      <c r="AFA890" s="721"/>
      <c r="AFB890" s="721"/>
      <c r="AFC890" s="721"/>
      <c r="AFD890" s="721"/>
      <c r="AFE890" s="721"/>
      <c r="AFF890" s="721"/>
      <c r="AFG890" s="721"/>
      <c r="AFH890" s="721"/>
      <c r="AFI890" s="721"/>
      <c r="AFJ890" s="721"/>
      <c r="AFK890" s="721"/>
      <c r="AFL890" s="721"/>
      <c r="AFM890" s="721"/>
      <c r="AFN890" s="721"/>
      <c r="AFO890" s="721"/>
      <c r="AFP890" s="721"/>
      <c r="AFQ890" s="721"/>
      <c r="AFR890" s="721"/>
      <c r="AFS890" s="721"/>
      <c r="AFT890" s="721"/>
      <c r="AFU890" s="721"/>
      <c r="AFV890" s="721"/>
      <c r="AFW890" s="721"/>
      <c r="AFX890" s="721"/>
      <c r="AFY890" s="721"/>
      <c r="AFZ890" s="721"/>
      <c r="AGA890" s="721"/>
      <c r="AGB890" s="721"/>
      <c r="AGC890" s="721"/>
      <c r="AGD890" s="721"/>
      <c r="AGE890" s="721"/>
      <c r="AGF890" s="721"/>
      <c r="AGG890" s="721"/>
      <c r="AGH890" s="721"/>
      <c r="AGI890" s="721"/>
      <c r="AGJ890" s="721"/>
      <c r="AGK890" s="721"/>
      <c r="AGL890" s="721"/>
      <c r="AGM890" s="721"/>
      <c r="AGN890" s="721"/>
      <c r="AGO890" s="721"/>
      <c r="AGP890" s="721"/>
      <c r="AGQ890" s="721"/>
      <c r="AGR890" s="721"/>
      <c r="AGS890" s="721"/>
      <c r="AGT890" s="721"/>
      <c r="AGU890" s="721"/>
      <c r="AGV890" s="721"/>
      <c r="AGW890" s="721"/>
      <c r="AGX890" s="721"/>
      <c r="AGY890" s="721"/>
      <c r="AGZ890" s="721"/>
      <c r="AHA890" s="721"/>
      <c r="AHB890" s="721"/>
      <c r="AHC890" s="721"/>
      <c r="AHD890" s="721"/>
      <c r="AHE890" s="721"/>
      <c r="AHF890" s="721"/>
      <c r="AHG890" s="721"/>
      <c r="AHH890" s="721"/>
      <c r="AHI890" s="721"/>
      <c r="AHJ890" s="721"/>
      <c r="AHK890" s="721"/>
      <c r="AHL890" s="721"/>
      <c r="AHM890" s="721"/>
      <c r="AHN890" s="721"/>
      <c r="AHO890" s="721"/>
      <c r="AHP890" s="721"/>
      <c r="AHQ890" s="721"/>
      <c r="AHR890" s="721"/>
      <c r="AHS890" s="721"/>
      <c r="AHT890" s="721"/>
      <c r="AHU890" s="721"/>
      <c r="AHV890" s="721"/>
      <c r="AHW890" s="721"/>
      <c r="AHX890" s="721"/>
      <c r="AHY890" s="721"/>
      <c r="AHZ890" s="721"/>
      <c r="AIA890" s="721"/>
      <c r="AIB890" s="721"/>
      <c r="AIC890" s="721"/>
      <c r="AID890" s="721"/>
      <c r="AIE890" s="721"/>
      <c r="AIF890" s="721"/>
      <c r="AIG890" s="721"/>
      <c r="AIH890" s="721"/>
      <c r="AII890" s="721"/>
      <c r="AIJ890" s="721"/>
      <c r="AIK890" s="721"/>
      <c r="AIL890" s="721"/>
      <c r="AIM890" s="721"/>
      <c r="AIN890" s="721"/>
      <c r="AIO890" s="721"/>
      <c r="AIP890" s="721"/>
      <c r="AIQ890" s="721"/>
      <c r="AIR890" s="721"/>
      <c r="AIS890" s="721"/>
      <c r="AIT890" s="721"/>
      <c r="AIU890" s="721"/>
      <c r="AIV890" s="721"/>
      <c r="AIW890" s="721"/>
      <c r="AIX890" s="721"/>
      <c r="AIY890" s="721"/>
      <c r="AIZ890" s="721"/>
      <c r="AJA890" s="721"/>
      <c r="AJB890" s="721"/>
      <c r="AJC890" s="721"/>
      <c r="AJD890" s="721"/>
      <c r="AJE890" s="721"/>
      <c r="AJF890" s="721"/>
      <c r="AJG890" s="721"/>
      <c r="AJH890" s="721"/>
      <c r="AJI890" s="721"/>
      <c r="AJJ890" s="721"/>
      <c r="AJK890" s="721"/>
      <c r="AJL890" s="721"/>
      <c r="AJM890" s="721"/>
      <c r="AJN890" s="721"/>
      <c r="AJO890" s="721"/>
      <c r="AJP890" s="721"/>
      <c r="AJQ890" s="721"/>
      <c r="AJR890" s="721"/>
      <c r="AJS890" s="721"/>
      <c r="AJT890" s="721"/>
      <c r="AJU890" s="721"/>
      <c r="AJV890" s="721"/>
      <c r="AJW890" s="721"/>
      <c r="AJX890" s="721"/>
      <c r="AJY890" s="721"/>
      <c r="AJZ890" s="721"/>
      <c r="AKA890" s="721"/>
      <c r="AKB890" s="721"/>
      <c r="AKC890" s="721"/>
      <c r="AKD890" s="721"/>
      <c r="AKE890" s="721"/>
      <c r="AKF890" s="721"/>
      <c r="AKG890" s="721"/>
      <c r="AKH890" s="721"/>
      <c r="AKI890" s="721"/>
      <c r="AKJ890" s="721"/>
      <c r="AKK890" s="721"/>
      <c r="AKL890" s="721"/>
      <c r="AKM890" s="721"/>
      <c r="AKN890" s="721"/>
      <c r="AKO890" s="721"/>
      <c r="AKP890" s="721"/>
      <c r="AKQ890" s="721"/>
      <c r="AKR890" s="721"/>
      <c r="AKS890" s="721"/>
      <c r="AKT890" s="721"/>
      <c r="AKU890" s="721"/>
      <c r="AKV890" s="721"/>
      <c r="AKW890" s="721"/>
      <c r="AKX890" s="721"/>
      <c r="AKY890" s="721"/>
      <c r="AKZ890" s="721"/>
      <c r="ALA890" s="721"/>
      <c r="ALB890" s="721"/>
      <c r="ALC890" s="721"/>
      <c r="ALD890" s="721"/>
      <c r="ALE890" s="721"/>
      <c r="ALF890" s="721"/>
      <c r="ALG890" s="721"/>
      <c r="ALH890" s="721"/>
      <c r="ALI890" s="721"/>
      <c r="ALJ890" s="721"/>
      <c r="ALK890" s="721"/>
      <c r="ALL890" s="721"/>
      <c r="ALM890" s="721"/>
      <c r="ALN890" s="721"/>
      <c r="ALO890" s="721"/>
      <c r="ALP890" s="721"/>
      <c r="ALQ890" s="721"/>
      <c r="ALR890" s="721"/>
      <c r="ALS890" s="721"/>
      <c r="ALT890" s="721"/>
      <c r="ALU890" s="721"/>
      <c r="ALV890" s="721"/>
      <c r="ALW890" s="721"/>
      <c r="ALX890" s="721"/>
      <c r="ALY890" s="721"/>
      <c r="ALZ890" s="721"/>
      <c r="AMA890" s="721"/>
      <c r="AMB890" s="721"/>
      <c r="AMC890" s="721"/>
      <c r="AMD890" s="721"/>
      <c r="AME890" s="721"/>
      <c r="AMF890" s="721"/>
      <c r="AMG890" s="721"/>
      <c r="AMH890" s="721"/>
      <c r="AMI890" s="721"/>
      <c r="AMJ890" s="721"/>
      <c r="AMK890" s="721"/>
      <c r="AML890" s="721"/>
      <c r="AMM890" s="721"/>
      <c r="AMN890" s="721"/>
      <c r="AMO890" s="721"/>
      <c r="AMP890" s="721"/>
      <c r="AMQ890" s="721"/>
      <c r="AMR890" s="721"/>
      <c r="AMS890" s="721"/>
      <c r="AMT890" s="721"/>
      <c r="AMU890" s="721"/>
      <c r="AMV890" s="721"/>
      <c r="AMW890" s="721"/>
      <c r="AMX890" s="721"/>
      <c r="AMY890" s="721"/>
      <c r="AMZ890" s="721"/>
      <c r="ANA890" s="721"/>
      <c r="ANB890" s="721"/>
      <c r="ANC890" s="721"/>
      <c r="AND890" s="721"/>
      <c r="ANE890" s="721"/>
      <c r="ANF890" s="721"/>
      <c r="ANG890" s="721"/>
      <c r="ANH890" s="721"/>
      <c r="ANI890" s="721"/>
      <c r="ANJ890" s="721"/>
      <c r="ANK890" s="721"/>
      <c r="ANL890" s="721"/>
      <c r="ANM890" s="721"/>
      <c r="ANN890" s="721"/>
      <c r="ANO890" s="721"/>
      <c r="ANP890" s="721"/>
      <c r="ANQ890" s="721"/>
      <c r="ANR890" s="721"/>
      <c r="ANS890" s="721"/>
      <c r="ANT890" s="721"/>
      <c r="ANU890" s="721"/>
      <c r="ANV890" s="721"/>
      <c r="ANW890" s="721"/>
      <c r="ANX890" s="721"/>
      <c r="ANY890" s="721"/>
      <c r="ANZ890" s="721"/>
      <c r="AOA890" s="721"/>
      <c r="AOB890" s="721"/>
      <c r="AOC890" s="721"/>
      <c r="AOD890" s="721"/>
      <c r="AOE890" s="721"/>
      <c r="AOF890" s="721"/>
      <c r="AOG890" s="721"/>
      <c r="AOH890" s="721"/>
      <c r="AOI890" s="721"/>
      <c r="AOJ890" s="721"/>
      <c r="AOK890" s="721"/>
      <c r="AOL890" s="721"/>
      <c r="AOM890" s="721"/>
      <c r="AON890" s="721"/>
      <c r="AOO890" s="721"/>
      <c r="AOP890" s="721"/>
      <c r="AOQ890" s="721"/>
      <c r="AOR890" s="721"/>
      <c r="AOS890" s="721"/>
      <c r="AOT890" s="721"/>
      <c r="AOU890" s="721"/>
      <c r="AOV890" s="721"/>
      <c r="AOW890" s="721"/>
      <c r="AOX890" s="721"/>
      <c r="AOY890" s="721"/>
      <c r="AOZ890" s="721"/>
      <c r="APA890" s="721"/>
      <c r="APB890" s="721"/>
      <c r="APC890" s="721"/>
      <c r="APD890" s="721"/>
      <c r="APE890" s="721"/>
      <c r="APF890" s="721"/>
      <c r="APG890" s="721"/>
      <c r="APH890" s="721"/>
      <c r="API890" s="721"/>
      <c r="APJ890" s="721"/>
      <c r="APK890" s="721"/>
      <c r="APL890" s="721"/>
      <c r="APM890" s="721"/>
      <c r="APN890" s="721"/>
      <c r="APO890" s="721"/>
      <c r="APP890" s="721"/>
      <c r="APQ890" s="721"/>
      <c r="APR890" s="721"/>
      <c r="APS890" s="721"/>
      <c r="APT890" s="721"/>
      <c r="APU890" s="721"/>
      <c r="APV890" s="721"/>
      <c r="APW890" s="721"/>
      <c r="APX890" s="721"/>
      <c r="APY890" s="721"/>
      <c r="APZ890" s="721"/>
      <c r="AQA890" s="721"/>
      <c r="AQB890" s="721"/>
      <c r="AQC890" s="721"/>
      <c r="AQD890" s="721"/>
      <c r="AQE890" s="721"/>
      <c r="AQF890" s="721"/>
      <c r="AQG890" s="721"/>
      <c r="AQH890" s="721"/>
      <c r="AQI890" s="721"/>
      <c r="AQJ890" s="721"/>
      <c r="AQK890" s="721"/>
      <c r="AQL890" s="721"/>
      <c r="AQM890" s="721"/>
      <c r="AQN890" s="721"/>
      <c r="AQO890" s="721"/>
      <c r="AQP890" s="721"/>
      <c r="AQQ890" s="721"/>
      <c r="AQR890" s="721"/>
      <c r="AQS890" s="721"/>
      <c r="AQT890" s="721"/>
      <c r="AQU890" s="721"/>
      <c r="AQV890" s="721"/>
      <c r="AQW890" s="721"/>
      <c r="AQX890" s="721"/>
      <c r="AQY890" s="721"/>
      <c r="AQZ890" s="721"/>
      <c r="ARA890" s="721"/>
      <c r="ARB890" s="721"/>
      <c r="ARC890" s="721"/>
      <c r="ARD890" s="721"/>
      <c r="ARE890" s="721"/>
      <c r="ARF890" s="721"/>
      <c r="ARG890" s="721"/>
      <c r="ARH890" s="721"/>
      <c r="ARI890" s="721"/>
      <c r="ARJ890" s="721"/>
      <c r="ARK890" s="721"/>
      <c r="ARL890" s="721"/>
      <c r="ARM890" s="721"/>
      <c r="ARN890" s="721"/>
      <c r="ARO890" s="721"/>
      <c r="ARP890" s="721"/>
      <c r="ARQ890" s="721"/>
      <c r="ARR890" s="721"/>
      <c r="ARS890" s="721"/>
      <c r="ART890" s="721"/>
      <c r="ARU890" s="721"/>
      <c r="ARV890" s="721"/>
      <c r="ARW890" s="721"/>
      <c r="ARX890" s="721"/>
      <c r="ARY890" s="721"/>
      <c r="ARZ890" s="721"/>
      <c r="ASA890" s="721"/>
      <c r="ASB890" s="721"/>
      <c r="ASC890" s="721"/>
      <c r="ASD890" s="721"/>
      <c r="ASE890" s="721"/>
      <c r="ASF890" s="721"/>
      <c r="ASG890" s="721"/>
      <c r="ASH890" s="721"/>
      <c r="ASI890" s="721"/>
      <c r="ASJ890" s="721"/>
      <c r="ASK890" s="721"/>
      <c r="ASL890" s="721"/>
      <c r="ASM890" s="721"/>
      <c r="ASN890" s="721"/>
      <c r="ASO890" s="721"/>
      <c r="ASP890" s="721"/>
      <c r="ASQ890" s="721"/>
      <c r="ASR890" s="721"/>
      <c r="ASS890" s="721"/>
      <c r="AST890" s="721"/>
      <c r="ASU890" s="721"/>
      <c r="ASV890" s="721"/>
      <c r="ASW890" s="721"/>
      <c r="ASX890" s="721"/>
      <c r="ASY890" s="721"/>
      <c r="ASZ890" s="721"/>
      <c r="ATA890" s="721"/>
      <c r="ATB890" s="721"/>
      <c r="ATC890" s="721"/>
      <c r="ATD890" s="721"/>
      <c r="ATE890" s="721"/>
      <c r="ATF890" s="721"/>
      <c r="ATG890" s="721"/>
      <c r="ATH890" s="721"/>
      <c r="ATI890" s="721"/>
      <c r="ATJ890" s="721"/>
      <c r="ATK890" s="721"/>
      <c r="ATL890" s="721"/>
      <c r="ATM890" s="721"/>
      <c r="ATN890" s="721"/>
      <c r="ATO890" s="721"/>
      <c r="ATP890" s="721"/>
      <c r="ATQ890" s="721"/>
      <c r="ATR890" s="721"/>
      <c r="ATS890" s="721"/>
      <c r="ATT890" s="721"/>
      <c r="ATU890" s="721"/>
      <c r="ATV890" s="721"/>
      <c r="ATW890" s="721"/>
      <c r="ATX890" s="721"/>
      <c r="ATY890" s="721"/>
      <c r="ATZ890" s="721"/>
      <c r="AUA890" s="721"/>
      <c r="AUB890" s="721"/>
      <c r="AUC890" s="721"/>
      <c r="AUD890" s="721"/>
      <c r="AUE890" s="721"/>
      <c r="AUF890" s="721"/>
      <c r="AUG890" s="721"/>
      <c r="AUH890" s="721"/>
      <c r="AUI890" s="721"/>
      <c r="AUJ890" s="721"/>
      <c r="AUK890" s="721"/>
      <c r="AUL890" s="721"/>
      <c r="AUM890" s="721"/>
      <c r="AUN890" s="721"/>
      <c r="AUO890" s="721"/>
      <c r="AUP890" s="721"/>
      <c r="AUQ890" s="721"/>
      <c r="AUR890" s="721"/>
      <c r="AUS890" s="721"/>
      <c r="AUT890" s="721"/>
      <c r="AUU890" s="721"/>
      <c r="AUV890" s="721"/>
      <c r="AUW890" s="721"/>
      <c r="AUX890" s="721"/>
      <c r="AUY890" s="721"/>
      <c r="AUZ890" s="721"/>
      <c r="AVA890" s="721"/>
      <c r="AVB890" s="721"/>
      <c r="AVC890" s="721"/>
      <c r="AVD890" s="721"/>
      <c r="AVE890" s="721"/>
      <c r="AVF890" s="721"/>
      <c r="AVG890" s="721"/>
      <c r="AVH890" s="721"/>
      <c r="AVI890" s="721"/>
      <c r="AVJ890" s="721"/>
      <c r="AVK890" s="721"/>
    </row>
    <row r="891" spans="1:1259">
      <c r="A891" s="716"/>
      <c r="B891" s="716"/>
      <c r="C891" s="716"/>
      <c r="D891" s="714" t="s">
        <v>3247</v>
      </c>
      <c r="E891" s="676" t="s">
        <v>3276</v>
      </c>
      <c r="F891" s="703"/>
      <c r="G891" s="703"/>
      <c r="H891" s="703"/>
      <c r="I891" s="698" t="s">
        <v>1699</v>
      </c>
      <c r="J891" s="704"/>
      <c r="K891" s="705" t="s">
        <v>4948</v>
      </c>
      <c r="L891" s="703" t="s">
        <v>3394</v>
      </c>
      <c r="M891" s="706">
        <v>44565</v>
      </c>
      <c r="N891" s="706">
        <v>44585</v>
      </c>
      <c r="O891" s="706"/>
      <c r="P891" s="704"/>
      <c r="Q891" s="704"/>
      <c r="R891" s="704"/>
      <c r="S891" s="703" t="s">
        <v>2425</v>
      </c>
      <c r="T891" s="703">
        <v>60</v>
      </c>
      <c r="U891" s="703"/>
      <c r="V891" s="703" t="s">
        <v>985</v>
      </c>
      <c r="W891" s="703">
        <v>400</v>
      </c>
      <c r="X891" s="707">
        <v>768</v>
      </c>
      <c r="Y891" s="539">
        <f t="shared" si="39"/>
        <v>307200</v>
      </c>
      <c r="Z891" s="708">
        <v>0.45500000000000002</v>
      </c>
      <c r="AA891" s="681">
        <f t="shared" si="40"/>
        <v>139776</v>
      </c>
      <c r="AB891" s="682"/>
      <c r="AC891" s="683">
        <v>0</v>
      </c>
      <c r="AD891" s="710"/>
      <c r="AE891" s="709"/>
      <c r="AF891" s="695">
        <f t="shared" si="41"/>
        <v>139776</v>
      </c>
      <c r="AG891" s="703" t="s">
        <v>1073</v>
      </c>
      <c r="AH891" s="703"/>
      <c r="AI891" s="705" t="s">
        <v>2488</v>
      </c>
      <c r="AJ891" s="703" t="s">
        <v>3395</v>
      </c>
      <c r="AK891" s="711" t="s">
        <v>1149</v>
      </c>
      <c r="AL891" s="703">
        <v>79423</v>
      </c>
      <c r="AM891" s="703" t="s">
        <v>52</v>
      </c>
      <c r="AN891" s="703"/>
      <c r="AO891" s="703"/>
      <c r="AP891" s="712"/>
      <c r="AQ891" s="712" t="s">
        <v>37</v>
      </c>
      <c r="AR891" s="712" t="s">
        <v>1700</v>
      </c>
      <c r="AS891" s="715"/>
      <c r="AT891" s="715"/>
      <c r="AU891" s="715"/>
      <c r="AV891" s="708">
        <v>0.45500000000000002</v>
      </c>
      <c r="AW891" s="721"/>
      <c r="AX891" s="721"/>
      <c r="AY891" s="721"/>
      <c r="AZ891" s="721"/>
      <c r="BA891" s="721"/>
      <c r="BB891" s="721"/>
      <c r="BC891" s="721"/>
      <c r="BD891" s="721"/>
      <c r="BE891" s="721"/>
      <c r="BF891" s="721"/>
      <c r="BG891" s="721"/>
      <c r="BH891" s="721"/>
      <c r="BI891" s="721"/>
      <c r="BJ891" s="721"/>
      <c r="BK891" s="721"/>
      <c r="BL891" s="721"/>
      <c r="BM891" s="721"/>
      <c r="BN891" s="721"/>
      <c r="BO891" s="721"/>
      <c r="BP891" s="721"/>
      <c r="BQ891" s="721"/>
      <c r="BR891" s="721"/>
      <c r="BS891" s="721"/>
      <c r="BT891" s="721"/>
      <c r="BU891" s="721"/>
      <c r="BV891" s="721"/>
      <c r="BW891" s="721"/>
      <c r="BX891" s="721"/>
      <c r="BY891" s="721"/>
      <c r="BZ891" s="721"/>
      <c r="CA891" s="721"/>
      <c r="CB891" s="721"/>
      <c r="CC891" s="721"/>
      <c r="CD891" s="721"/>
      <c r="CE891" s="721"/>
      <c r="CF891" s="721"/>
      <c r="CG891" s="721"/>
      <c r="CH891" s="721"/>
      <c r="CI891" s="721"/>
      <c r="CJ891" s="721"/>
      <c r="CK891" s="721"/>
      <c r="CL891" s="721"/>
      <c r="CM891" s="721"/>
      <c r="CN891" s="721"/>
      <c r="CO891" s="721"/>
      <c r="CP891" s="721"/>
      <c r="CQ891" s="721"/>
      <c r="CR891" s="721"/>
      <c r="CS891" s="721"/>
      <c r="CT891" s="721"/>
      <c r="CU891" s="721"/>
      <c r="CV891" s="721"/>
      <c r="CW891" s="721"/>
      <c r="CX891" s="721"/>
      <c r="CY891" s="721"/>
      <c r="CZ891" s="721"/>
      <c r="DA891" s="721"/>
      <c r="DB891" s="721"/>
      <c r="DC891" s="721"/>
      <c r="DD891" s="721"/>
      <c r="DE891" s="721"/>
      <c r="DF891" s="721"/>
      <c r="DG891" s="721"/>
      <c r="DH891" s="721"/>
      <c r="DI891" s="721"/>
      <c r="DJ891" s="721"/>
      <c r="DK891" s="721"/>
      <c r="DL891" s="721"/>
      <c r="DM891" s="721"/>
      <c r="DN891" s="721"/>
      <c r="DO891" s="721"/>
      <c r="DP891" s="721"/>
      <c r="DQ891" s="721"/>
      <c r="DR891" s="721"/>
      <c r="DS891" s="721"/>
      <c r="DT891" s="721"/>
      <c r="DU891" s="721"/>
      <c r="DV891" s="721"/>
      <c r="DW891" s="721"/>
      <c r="DX891" s="721"/>
      <c r="DY891" s="721"/>
      <c r="DZ891" s="721"/>
      <c r="EA891" s="721"/>
      <c r="EB891" s="721"/>
      <c r="EC891" s="721"/>
      <c r="ED891" s="721"/>
      <c r="EE891" s="721"/>
      <c r="EF891" s="721"/>
      <c r="EG891" s="721"/>
      <c r="EH891" s="721"/>
      <c r="EI891" s="721"/>
      <c r="EJ891" s="721"/>
      <c r="EK891" s="721"/>
      <c r="EL891" s="721"/>
      <c r="EM891" s="721"/>
      <c r="EN891" s="721"/>
      <c r="EO891" s="721"/>
      <c r="EP891" s="721"/>
      <c r="EQ891" s="721"/>
      <c r="ER891" s="721"/>
      <c r="ES891" s="721"/>
      <c r="ET891" s="721"/>
      <c r="EU891" s="721"/>
      <c r="EV891" s="721"/>
      <c r="EW891" s="721"/>
      <c r="EX891" s="721"/>
      <c r="EY891" s="721"/>
      <c r="EZ891" s="721"/>
      <c r="FA891" s="721"/>
      <c r="FB891" s="721"/>
      <c r="FC891" s="721"/>
      <c r="FD891" s="721"/>
      <c r="FE891" s="721"/>
      <c r="FF891" s="721"/>
      <c r="FG891" s="721"/>
      <c r="FH891" s="721"/>
      <c r="FI891" s="721"/>
      <c r="FJ891" s="721"/>
      <c r="FK891" s="721"/>
      <c r="FL891" s="721"/>
      <c r="FM891" s="721"/>
      <c r="FN891" s="721"/>
      <c r="FO891" s="721"/>
      <c r="FP891" s="721"/>
      <c r="FQ891" s="721"/>
      <c r="FR891" s="721"/>
      <c r="FS891" s="721"/>
      <c r="FT891" s="721"/>
      <c r="FU891" s="721"/>
      <c r="FV891" s="721"/>
      <c r="FW891" s="721"/>
      <c r="FX891" s="721"/>
      <c r="FY891" s="721"/>
      <c r="FZ891" s="721"/>
      <c r="GA891" s="721"/>
      <c r="GB891" s="721"/>
      <c r="GC891" s="721"/>
      <c r="GD891" s="721"/>
      <c r="GE891" s="721"/>
      <c r="GF891" s="721"/>
      <c r="GG891" s="721"/>
      <c r="GH891" s="721"/>
      <c r="GI891" s="721"/>
      <c r="GJ891" s="721"/>
      <c r="GK891" s="721"/>
      <c r="GL891" s="721"/>
      <c r="GM891" s="721"/>
      <c r="GN891" s="721"/>
      <c r="GO891" s="721"/>
      <c r="GP891" s="721"/>
      <c r="GQ891" s="721"/>
      <c r="GR891" s="721"/>
      <c r="GS891" s="721"/>
      <c r="GT891" s="721"/>
      <c r="GU891" s="721"/>
      <c r="GV891" s="721"/>
      <c r="GW891" s="721"/>
      <c r="GX891" s="721"/>
      <c r="GY891" s="721"/>
      <c r="GZ891" s="721"/>
      <c r="HA891" s="721"/>
      <c r="HB891" s="721"/>
      <c r="HC891" s="721"/>
      <c r="HD891" s="721"/>
      <c r="HE891" s="721"/>
      <c r="HF891" s="721"/>
      <c r="HG891" s="721"/>
      <c r="HH891" s="721"/>
      <c r="HI891" s="721"/>
      <c r="HJ891" s="721"/>
      <c r="HK891" s="721"/>
      <c r="HL891" s="721"/>
      <c r="HM891" s="721"/>
      <c r="HN891" s="721"/>
      <c r="HO891" s="721"/>
      <c r="HP891" s="721"/>
      <c r="HQ891" s="721"/>
      <c r="HR891" s="721"/>
      <c r="HS891" s="721"/>
      <c r="HT891" s="721"/>
      <c r="HU891" s="721"/>
      <c r="HV891" s="721"/>
      <c r="HW891" s="721"/>
      <c r="HX891" s="721"/>
      <c r="HY891" s="721"/>
      <c r="HZ891" s="721"/>
      <c r="IA891" s="721"/>
      <c r="IB891" s="721"/>
      <c r="IC891" s="721"/>
      <c r="ID891" s="721"/>
      <c r="IE891" s="721"/>
      <c r="IF891" s="721"/>
      <c r="IG891" s="721"/>
      <c r="IH891" s="721"/>
      <c r="II891" s="721"/>
      <c r="IJ891" s="721"/>
      <c r="IK891" s="721"/>
      <c r="IL891" s="721"/>
      <c r="IM891" s="721"/>
      <c r="IN891" s="721"/>
      <c r="IO891" s="721"/>
      <c r="IP891" s="721"/>
      <c r="IQ891" s="721"/>
      <c r="IR891" s="721"/>
      <c r="IS891" s="721"/>
      <c r="IT891" s="721"/>
      <c r="IU891" s="721"/>
      <c r="IV891" s="721"/>
      <c r="IW891" s="721"/>
      <c r="IX891" s="721"/>
      <c r="IY891" s="721"/>
      <c r="IZ891" s="721"/>
      <c r="JA891" s="721"/>
      <c r="JB891" s="721"/>
      <c r="JC891" s="721"/>
      <c r="JD891" s="721"/>
      <c r="JE891" s="721"/>
      <c r="JF891" s="721"/>
      <c r="JG891" s="721"/>
      <c r="JH891" s="721"/>
      <c r="JI891" s="721"/>
      <c r="JJ891" s="721"/>
      <c r="JK891" s="721"/>
      <c r="JL891" s="721"/>
      <c r="JM891" s="721"/>
      <c r="JN891" s="721"/>
      <c r="JO891" s="721"/>
      <c r="JP891" s="721"/>
      <c r="JQ891" s="721"/>
      <c r="JR891" s="721"/>
      <c r="JS891" s="721"/>
      <c r="JT891" s="721"/>
      <c r="JU891" s="721"/>
      <c r="JV891" s="721"/>
      <c r="JW891" s="721"/>
      <c r="JX891" s="721"/>
      <c r="JY891" s="721"/>
      <c r="JZ891" s="721"/>
      <c r="KA891" s="721"/>
      <c r="KB891" s="721"/>
      <c r="KC891" s="721"/>
      <c r="KD891" s="721"/>
      <c r="KE891" s="721"/>
      <c r="KF891" s="721"/>
      <c r="KG891" s="721"/>
      <c r="KH891" s="721"/>
      <c r="KI891" s="721"/>
      <c r="KJ891" s="721"/>
      <c r="KK891" s="721"/>
      <c r="KL891" s="721"/>
      <c r="KM891" s="721"/>
      <c r="KN891" s="721"/>
      <c r="KO891" s="721"/>
      <c r="KP891" s="721"/>
      <c r="KQ891" s="721"/>
      <c r="KR891" s="721"/>
      <c r="KS891" s="721"/>
      <c r="KT891" s="721"/>
      <c r="KU891" s="721"/>
      <c r="KV891" s="721"/>
      <c r="KW891" s="721"/>
      <c r="KX891" s="721"/>
      <c r="KY891" s="721"/>
      <c r="KZ891" s="721"/>
      <c r="LA891" s="721"/>
      <c r="LB891" s="721"/>
      <c r="LC891" s="721"/>
      <c r="LD891" s="721"/>
      <c r="LE891" s="721"/>
      <c r="LF891" s="721"/>
      <c r="LG891" s="721"/>
      <c r="LH891" s="721"/>
      <c r="LI891" s="721"/>
      <c r="LJ891" s="721"/>
      <c r="LK891" s="721"/>
      <c r="LL891" s="721"/>
      <c r="LM891" s="721"/>
      <c r="LN891" s="721"/>
      <c r="LO891" s="721"/>
      <c r="LP891" s="721"/>
      <c r="LQ891" s="721"/>
      <c r="LR891" s="721"/>
      <c r="LS891" s="721"/>
      <c r="LT891" s="721"/>
      <c r="LU891" s="721"/>
      <c r="LV891" s="721"/>
      <c r="LW891" s="721"/>
      <c r="LX891" s="721"/>
      <c r="LY891" s="721"/>
      <c r="LZ891" s="721"/>
      <c r="MA891" s="721"/>
      <c r="MB891" s="721"/>
      <c r="MC891" s="721"/>
      <c r="MD891" s="721"/>
      <c r="ME891" s="721"/>
      <c r="MF891" s="721"/>
      <c r="MG891" s="721"/>
      <c r="MH891" s="721"/>
      <c r="MI891" s="721"/>
      <c r="MJ891" s="721"/>
      <c r="MK891" s="721"/>
      <c r="ML891" s="721"/>
      <c r="MM891" s="721"/>
      <c r="MN891" s="721"/>
      <c r="MO891" s="721"/>
      <c r="MP891" s="721"/>
      <c r="MQ891" s="721"/>
      <c r="MR891" s="721"/>
      <c r="MS891" s="721"/>
      <c r="MT891" s="721"/>
      <c r="MU891" s="721"/>
      <c r="MV891" s="721"/>
      <c r="MW891" s="721"/>
      <c r="MX891" s="721"/>
      <c r="MY891" s="721"/>
      <c r="MZ891" s="721"/>
      <c r="NA891" s="721"/>
      <c r="NB891" s="721"/>
      <c r="NC891" s="721"/>
      <c r="ND891" s="721"/>
      <c r="NE891" s="721"/>
      <c r="NF891" s="721"/>
      <c r="NG891" s="721"/>
      <c r="NH891" s="721"/>
      <c r="NI891" s="721"/>
      <c r="NJ891" s="721"/>
      <c r="NK891" s="721"/>
      <c r="NL891" s="721"/>
      <c r="NM891" s="721"/>
      <c r="NN891" s="721"/>
      <c r="NO891" s="721"/>
      <c r="NP891" s="721"/>
      <c r="NQ891" s="721"/>
      <c r="NR891" s="721"/>
      <c r="NS891" s="721"/>
      <c r="NT891" s="721"/>
      <c r="NU891" s="721"/>
      <c r="NV891" s="721"/>
      <c r="NW891" s="721"/>
      <c r="NX891" s="721"/>
      <c r="NY891" s="721"/>
      <c r="NZ891" s="721"/>
      <c r="OA891" s="721"/>
      <c r="OB891" s="721"/>
      <c r="OC891" s="721"/>
      <c r="OD891" s="721"/>
      <c r="OE891" s="721"/>
      <c r="OF891" s="721"/>
      <c r="OG891" s="721"/>
      <c r="OH891" s="721"/>
      <c r="OI891" s="721"/>
      <c r="OJ891" s="721"/>
      <c r="OK891" s="721"/>
      <c r="OL891" s="721"/>
      <c r="OM891" s="721"/>
      <c r="ON891" s="721"/>
      <c r="OO891" s="721"/>
      <c r="OP891" s="721"/>
      <c r="OQ891" s="721"/>
      <c r="OR891" s="721"/>
      <c r="OS891" s="721"/>
      <c r="OT891" s="721"/>
      <c r="OU891" s="721"/>
      <c r="OV891" s="721"/>
      <c r="OW891" s="721"/>
      <c r="OX891" s="721"/>
      <c r="OY891" s="721"/>
      <c r="OZ891" s="721"/>
      <c r="PA891" s="721"/>
      <c r="PB891" s="721"/>
      <c r="PC891" s="721"/>
      <c r="PD891" s="721"/>
      <c r="PE891" s="721"/>
      <c r="PF891" s="721"/>
      <c r="PG891" s="721"/>
      <c r="PH891" s="721"/>
      <c r="PI891" s="721"/>
      <c r="PJ891" s="721"/>
      <c r="PK891" s="721"/>
      <c r="PL891" s="721"/>
      <c r="PM891" s="721"/>
      <c r="PN891" s="721"/>
      <c r="PO891" s="721"/>
      <c r="PP891" s="721"/>
      <c r="PQ891" s="721"/>
      <c r="PR891" s="721"/>
      <c r="PS891" s="721"/>
      <c r="PT891" s="721"/>
      <c r="PU891" s="721"/>
      <c r="PV891" s="721"/>
      <c r="PW891" s="721"/>
      <c r="PX891" s="721"/>
      <c r="PY891" s="721"/>
      <c r="PZ891" s="721"/>
      <c r="QA891" s="721"/>
      <c r="QB891" s="721"/>
      <c r="QC891" s="721"/>
      <c r="QD891" s="721"/>
      <c r="QE891" s="721"/>
      <c r="QF891" s="721"/>
      <c r="QG891" s="721"/>
      <c r="QH891" s="721"/>
      <c r="QI891" s="721"/>
      <c r="QJ891" s="721"/>
      <c r="QK891" s="721"/>
      <c r="QL891" s="721"/>
      <c r="QM891" s="721"/>
      <c r="QN891" s="721"/>
      <c r="QO891" s="721"/>
      <c r="QP891" s="721"/>
      <c r="QQ891" s="721"/>
      <c r="QR891" s="721"/>
      <c r="QS891" s="721"/>
      <c r="QT891" s="721"/>
      <c r="QU891" s="721"/>
      <c r="QV891" s="721"/>
      <c r="QW891" s="721"/>
      <c r="QX891" s="721"/>
      <c r="QY891" s="721"/>
      <c r="QZ891" s="721"/>
      <c r="RA891" s="721"/>
      <c r="RB891" s="721"/>
      <c r="RC891" s="721"/>
      <c r="RD891" s="721"/>
      <c r="RE891" s="721"/>
      <c r="RF891" s="721"/>
      <c r="RG891" s="721"/>
      <c r="RH891" s="721"/>
      <c r="RI891" s="721"/>
      <c r="RJ891" s="721"/>
      <c r="RK891" s="721"/>
      <c r="RL891" s="721"/>
      <c r="RM891" s="721"/>
      <c r="RN891" s="721"/>
      <c r="RO891" s="721"/>
      <c r="RP891" s="721"/>
      <c r="RQ891" s="721"/>
      <c r="RR891" s="721"/>
      <c r="RS891" s="721"/>
      <c r="RT891" s="721"/>
      <c r="RU891" s="721"/>
      <c r="RV891" s="721"/>
      <c r="RW891" s="721"/>
      <c r="RX891" s="721"/>
      <c r="RY891" s="721"/>
      <c r="RZ891" s="721"/>
      <c r="SA891" s="721"/>
      <c r="SB891" s="721"/>
      <c r="SC891" s="721"/>
      <c r="SD891" s="721"/>
      <c r="SE891" s="721"/>
      <c r="SF891" s="721"/>
      <c r="SG891" s="721"/>
      <c r="SH891" s="721"/>
      <c r="SI891" s="721"/>
      <c r="SJ891" s="721"/>
      <c r="SK891" s="721"/>
      <c r="SL891" s="721"/>
      <c r="SM891" s="721"/>
      <c r="SN891" s="721"/>
      <c r="SO891" s="721"/>
      <c r="SP891" s="721"/>
      <c r="SQ891" s="721"/>
      <c r="SR891" s="721"/>
      <c r="SS891" s="721"/>
      <c r="ST891" s="721"/>
      <c r="SU891" s="721"/>
      <c r="SV891" s="721"/>
      <c r="SW891" s="721"/>
      <c r="SX891" s="721"/>
      <c r="SY891" s="721"/>
      <c r="SZ891" s="721"/>
      <c r="TA891" s="721"/>
      <c r="TB891" s="721"/>
      <c r="TC891" s="721"/>
      <c r="TD891" s="721"/>
      <c r="TE891" s="721"/>
      <c r="TF891" s="721"/>
      <c r="TG891" s="721"/>
      <c r="TH891" s="721"/>
      <c r="TI891" s="721"/>
      <c r="TJ891" s="721"/>
      <c r="TK891" s="721"/>
      <c r="TL891" s="721"/>
      <c r="TM891" s="721"/>
      <c r="TN891" s="721"/>
      <c r="TO891" s="721"/>
      <c r="TP891" s="721"/>
      <c r="TQ891" s="721"/>
      <c r="TR891" s="721"/>
      <c r="TS891" s="721"/>
      <c r="TT891" s="721"/>
      <c r="TU891" s="721"/>
      <c r="TV891" s="721"/>
      <c r="TW891" s="721"/>
      <c r="TX891" s="721"/>
      <c r="TY891" s="721"/>
      <c r="TZ891" s="721"/>
      <c r="UA891" s="721"/>
      <c r="UB891" s="721"/>
      <c r="UC891" s="721"/>
      <c r="UD891" s="721"/>
      <c r="UE891" s="721"/>
      <c r="UF891" s="721"/>
      <c r="UG891" s="721"/>
      <c r="UH891" s="721"/>
      <c r="UI891" s="721"/>
      <c r="UJ891" s="721"/>
      <c r="UK891" s="721"/>
      <c r="UL891" s="721"/>
      <c r="UM891" s="721"/>
      <c r="UN891" s="721"/>
      <c r="UO891" s="721"/>
      <c r="UP891" s="721"/>
      <c r="UQ891" s="721"/>
      <c r="UR891" s="721"/>
      <c r="US891" s="721"/>
      <c r="UT891" s="721"/>
      <c r="UU891" s="721"/>
      <c r="UV891" s="721"/>
      <c r="UW891" s="721"/>
      <c r="UX891" s="721"/>
      <c r="UY891" s="721"/>
      <c r="UZ891" s="721"/>
      <c r="VA891" s="721"/>
      <c r="VB891" s="721"/>
      <c r="VC891" s="721"/>
      <c r="VD891" s="721"/>
      <c r="VE891" s="721"/>
      <c r="VF891" s="721"/>
      <c r="VG891" s="721"/>
      <c r="VH891" s="721"/>
      <c r="VI891" s="721"/>
      <c r="VJ891" s="721"/>
      <c r="VK891" s="721"/>
      <c r="VL891" s="721"/>
      <c r="VM891" s="721"/>
      <c r="VN891" s="721"/>
      <c r="VO891" s="721"/>
      <c r="VP891" s="721"/>
      <c r="VQ891" s="721"/>
      <c r="VR891" s="721"/>
      <c r="VS891" s="721"/>
      <c r="VT891" s="721"/>
      <c r="VU891" s="721"/>
      <c r="VV891" s="721"/>
      <c r="VW891" s="721"/>
      <c r="VX891" s="721"/>
      <c r="VY891" s="721"/>
      <c r="VZ891" s="721"/>
      <c r="WA891" s="721"/>
      <c r="WB891" s="721"/>
      <c r="WC891" s="721"/>
      <c r="WD891" s="721"/>
      <c r="WE891" s="721"/>
      <c r="WF891" s="721"/>
      <c r="WG891" s="721"/>
      <c r="WH891" s="721"/>
      <c r="WI891" s="721"/>
      <c r="WJ891" s="721"/>
      <c r="WK891" s="721"/>
      <c r="WL891" s="721"/>
      <c r="WM891" s="721"/>
      <c r="WN891" s="721"/>
      <c r="WO891" s="721"/>
      <c r="WP891" s="721"/>
      <c r="WQ891" s="721"/>
      <c r="WR891" s="721"/>
      <c r="WS891" s="721"/>
      <c r="WT891" s="721"/>
      <c r="WU891" s="721"/>
      <c r="WV891" s="721"/>
      <c r="WW891" s="721"/>
      <c r="WX891" s="721"/>
      <c r="WY891" s="721"/>
      <c r="WZ891" s="721"/>
      <c r="XA891" s="721"/>
      <c r="XB891" s="721"/>
      <c r="XC891" s="721"/>
      <c r="XD891" s="721"/>
      <c r="XE891" s="721"/>
      <c r="XF891" s="721"/>
      <c r="XG891" s="721"/>
      <c r="XH891" s="721"/>
      <c r="XI891" s="721"/>
      <c r="XJ891" s="721"/>
      <c r="XK891" s="721"/>
      <c r="XL891" s="721"/>
      <c r="XM891" s="721"/>
      <c r="XN891" s="721"/>
      <c r="XO891" s="721"/>
      <c r="XP891" s="721"/>
      <c r="XQ891" s="721"/>
      <c r="XR891" s="721"/>
      <c r="XS891" s="721"/>
      <c r="XT891" s="721"/>
      <c r="XU891" s="721"/>
      <c r="XV891" s="721"/>
      <c r="XW891" s="721"/>
      <c r="XX891" s="721"/>
      <c r="XY891" s="721"/>
      <c r="XZ891" s="721"/>
      <c r="YA891" s="721"/>
      <c r="YB891" s="721"/>
      <c r="YC891" s="721"/>
      <c r="YD891" s="721"/>
      <c r="YE891" s="721"/>
      <c r="YF891" s="721"/>
      <c r="YG891" s="721"/>
      <c r="YH891" s="721"/>
      <c r="YI891" s="721"/>
      <c r="YJ891" s="721"/>
      <c r="YK891" s="721"/>
      <c r="YL891" s="721"/>
      <c r="YM891" s="721"/>
      <c r="YN891" s="721"/>
      <c r="YO891" s="721"/>
      <c r="YP891" s="721"/>
      <c r="YQ891" s="721"/>
      <c r="YR891" s="721"/>
      <c r="YS891" s="721"/>
      <c r="YT891" s="721"/>
      <c r="YU891" s="721"/>
      <c r="YV891" s="721"/>
      <c r="YW891" s="721"/>
      <c r="YX891" s="721"/>
      <c r="YY891" s="721"/>
      <c r="YZ891" s="721"/>
      <c r="ZA891" s="721"/>
      <c r="ZB891" s="721"/>
      <c r="ZC891" s="721"/>
      <c r="ZD891" s="721"/>
      <c r="ZE891" s="721"/>
      <c r="ZF891" s="721"/>
      <c r="ZG891" s="721"/>
      <c r="ZH891" s="721"/>
      <c r="ZI891" s="721"/>
      <c r="ZJ891" s="721"/>
      <c r="ZK891" s="721"/>
      <c r="ZL891" s="721"/>
      <c r="ZM891" s="721"/>
      <c r="ZN891" s="721"/>
      <c r="ZO891" s="721"/>
      <c r="ZP891" s="721"/>
      <c r="ZQ891" s="721"/>
      <c r="ZR891" s="721"/>
      <c r="ZS891" s="721"/>
      <c r="ZT891" s="721"/>
      <c r="ZU891" s="721"/>
      <c r="ZV891" s="721"/>
      <c r="ZW891" s="721"/>
      <c r="ZX891" s="721"/>
      <c r="ZY891" s="721"/>
      <c r="ZZ891" s="721"/>
      <c r="AAA891" s="721"/>
      <c r="AAB891" s="721"/>
      <c r="AAC891" s="721"/>
      <c r="AAD891" s="721"/>
      <c r="AAE891" s="721"/>
      <c r="AAF891" s="721"/>
      <c r="AAG891" s="721"/>
      <c r="AAH891" s="721"/>
      <c r="AAI891" s="721"/>
      <c r="AAJ891" s="721"/>
      <c r="AAK891" s="721"/>
      <c r="AAL891" s="721"/>
      <c r="AAM891" s="721"/>
      <c r="AAN891" s="721"/>
      <c r="AAO891" s="721"/>
      <c r="AAP891" s="721"/>
      <c r="AAQ891" s="721"/>
      <c r="AAR891" s="721"/>
      <c r="AAS891" s="721"/>
      <c r="AAT891" s="721"/>
      <c r="AAU891" s="721"/>
      <c r="AAV891" s="721"/>
      <c r="AAW891" s="721"/>
      <c r="AAX891" s="721"/>
      <c r="AAY891" s="721"/>
      <c r="AAZ891" s="721"/>
      <c r="ABA891" s="721"/>
      <c r="ABB891" s="721"/>
      <c r="ABC891" s="721"/>
      <c r="ABD891" s="721"/>
      <c r="ABE891" s="721"/>
      <c r="ABF891" s="721"/>
      <c r="ABG891" s="721"/>
      <c r="ABH891" s="721"/>
      <c r="ABI891" s="721"/>
      <c r="ABJ891" s="721"/>
      <c r="ABK891" s="721"/>
      <c r="ABL891" s="721"/>
      <c r="ABM891" s="721"/>
      <c r="ABN891" s="721"/>
      <c r="ABO891" s="721"/>
      <c r="ABP891" s="721"/>
      <c r="ABQ891" s="721"/>
      <c r="ABR891" s="721"/>
      <c r="ABS891" s="721"/>
      <c r="ABT891" s="721"/>
      <c r="ABU891" s="721"/>
      <c r="ABV891" s="721"/>
      <c r="ABW891" s="721"/>
      <c r="ABX891" s="721"/>
      <c r="ABY891" s="721"/>
      <c r="ABZ891" s="721"/>
      <c r="ACA891" s="721"/>
      <c r="ACB891" s="721"/>
      <c r="ACC891" s="721"/>
      <c r="ACD891" s="721"/>
      <c r="ACE891" s="721"/>
      <c r="ACF891" s="721"/>
      <c r="ACG891" s="721"/>
      <c r="ACH891" s="721"/>
      <c r="ACI891" s="721"/>
      <c r="ACJ891" s="721"/>
      <c r="ACK891" s="721"/>
      <c r="ACL891" s="721"/>
      <c r="ACM891" s="721"/>
      <c r="ACN891" s="721"/>
      <c r="ACO891" s="721"/>
      <c r="ACP891" s="721"/>
      <c r="ACQ891" s="721"/>
      <c r="ACR891" s="721"/>
      <c r="ACS891" s="721"/>
      <c r="ACT891" s="721"/>
      <c r="ACU891" s="721"/>
      <c r="ACV891" s="721"/>
      <c r="ACW891" s="721"/>
      <c r="ACX891" s="721"/>
      <c r="ACY891" s="721"/>
      <c r="ACZ891" s="721"/>
      <c r="ADA891" s="721"/>
      <c r="ADB891" s="721"/>
      <c r="ADC891" s="721"/>
      <c r="ADD891" s="721"/>
      <c r="ADE891" s="721"/>
      <c r="ADF891" s="721"/>
      <c r="ADG891" s="721"/>
      <c r="ADH891" s="721"/>
      <c r="ADI891" s="721"/>
      <c r="ADJ891" s="721"/>
      <c r="ADK891" s="721"/>
      <c r="ADL891" s="721"/>
      <c r="ADM891" s="721"/>
      <c r="ADN891" s="721"/>
      <c r="ADO891" s="721"/>
      <c r="ADP891" s="721"/>
      <c r="ADQ891" s="721"/>
      <c r="ADR891" s="721"/>
      <c r="ADS891" s="721"/>
      <c r="ADT891" s="721"/>
      <c r="ADU891" s="721"/>
      <c r="ADV891" s="721"/>
      <c r="ADW891" s="721"/>
      <c r="ADX891" s="721"/>
      <c r="ADY891" s="721"/>
      <c r="ADZ891" s="721"/>
      <c r="AEA891" s="721"/>
      <c r="AEB891" s="721"/>
      <c r="AEC891" s="721"/>
      <c r="AED891" s="721"/>
      <c r="AEE891" s="721"/>
      <c r="AEF891" s="721"/>
      <c r="AEG891" s="721"/>
      <c r="AEH891" s="721"/>
      <c r="AEI891" s="721"/>
      <c r="AEJ891" s="721"/>
      <c r="AEK891" s="721"/>
      <c r="AEL891" s="721"/>
      <c r="AEM891" s="721"/>
      <c r="AEN891" s="721"/>
      <c r="AEO891" s="721"/>
      <c r="AEP891" s="721"/>
      <c r="AEQ891" s="721"/>
      <c r="AER891" s="721"/>
      <c r="AES891" s="721"/>
      <c r="AET891" s="721"/>
      <c r="AEU891" s="721"/>
      <c r="AEV891" s="721"/>
      <c r="AEW891" s="721"/>
      <c r="AEX891" s="721"/>
      <c r="AEY891" s="721"/>
      <c r="AEZ891" s="721"/>
      <c r="AFA891" s="721"/>
      <c r="AFB891" s="721"/>
      <c r="AFC891" s="721"/>
      <c r="AFD891" s="721"/>
      <c r="AFE891" s="721"/>
      <c r="AFF891" s="721"/>
      <c r="AFG891" s="721"/>
      <c r="AFH891" s="721"/>
      <c r="AFI891" s="721"/>
      <c r="AFJ891" s="721"/>
      <c r="AFK891" s="721"/>
      <c r="AFL891" s="721"/>
      <c r="AFM891" s="721"/>
      <c r="AFN891" s="721"/>
      <c r="AFO891" s="721"/>
      <c r="AFP891" s="721"/>
      <c r="AFQ891" s="721"/>
      <c r="AFR891" s="721"/>
      <c r="AFS891" s="721"/>
      <c r="AFT891" s="721"/>
      <c r="AFU891" s="721"/>
      <c r="AFV891" s="721"/>
      <c r="AFW891" s="721"/>
      <c r="AFX891" s="721"/>
      <c r="AFY891" s="721"/>
      <c r="AFZ891" s="721"/>
      <c r="AGA891" s="721"/>
      <c r="AGB891" s="721"/>
      <c r="AGC891" s="721"/>
      <c r="AGD891" s="721"/>
      <c r="AGE891" s="721"/>
      <c r="AGF891" s="721"/>
      <c r="AGG891" s="721"/>
      <c r="AGH891" s="721"/>
      <c r="AGI891" s="721"/>
      <c r="AGJ891" s="721"/>
      <c r="AGK891" s="721"/>
      <c r="AGL891" s="721"/>
      <c r="AGM891" s="721"/>
      <c r="AGN891" s="721"/>
      <c r="AGO891" s="721"/>
      <c r="AGP891" s="721"/>
      <c r="AGQ891" s="721"/>
      <c r="AGR891" s="721"/>
      <c r="AGS891" s="721"/>
      <c r="AGT891" s="721"/>
      <c r="AGU891" s="721"/>
      <c r="AGV891" s="721"/>
      <c r="AGW891" s="721"/>
      <c r="AGX891" s="721"/>
      <c r="AGY891" s="721"/>
      <c r="AGZ891" s="721"/>
      <c r="AHA891" s="721"/>
      <c r="AHB891" s="721"/>
      <c r="AHC891" s="721"/>
      <c r="AHD891" s="721"/>
      <c r="AHE891" s="721"/>
      <c r="AHF891" s="721"/>
      <c r="AHG891" s="721"/>
      <c r="AHH891" s="721"/>
      <c r="AHI891" s="721"/>
      <c r="AHJ891" s="721"/>
      <c r="AHK891" s="721"/>
      <c r="AHL891" s="721"/>
      <c r="AHM891" s="721"/>
      <c r="AHN891" s="721"/>
      <c r="AHO891" s="721"/>
      <c r="AHP891" s="721"/>
      <c r="AHQ891" s="721"/>
      <c r="AHR891" s="721"/>
      <c r="AHS891" s="721"/>
      <c r="AHT891" s="721"/>
      <c r="AHU891" s="721"/>
      <c r="AHV891" s="721"/>
      <c r="AHW891" s="721"/>
      <c r="AHX891" s="721"/>
      <c r="AHY891" s="721"/>
      <c r="AHZ891" s="721"/>
      <c r="AIA891" s="721"/>
      <c r="AIB891" s="721"/>
      <c r="AIC891" s="721"/>
      <c r="AID891" s="721"/>
      <c r="AIE891" s="721"/>
      <c r="AIF891" s="721"/>
      <c r="AIG891" s="721"/>
      <c r="AIH891" s="721"/>
      <c r="AII891" s="721"/>
      <c r="AIJ891" s="721"/>
      <c r="AIK891" s="721"/>
      <c r="AIL891" s="721"/>
      <c r="AIM891" s="721"/>
      <c r="AIN891" s="721"/>
      <c r="AIO891" s="721"/>
      <c r="AIP891" s="721"/>
      <c r="AIQ891" s="721"/>
      <c r="AIR891" s="721"/>
      <c r="AIS891" s="721"/>
      <c r="AIT891" s="721"/>
      <c r="AIU891" s="721"/>
      <c r="AIV891" s="721"/>
      <c r="AIW891" s="721"/>
      <c r="AIX891" s="721"/>
      <c r="AIY891" s="721"/>
      <c r="AIZ891" s="721"/>
      <c r="AJA891" s="721"/>
      <c r="AJB891" s="721"/>
      <c r="AJC891" s="721"/>
      <c r="AJD891" s="721"/>
      <c r="AJE891" s="721"/>
      <c r="AJF891" s="721"/>
      <c r="AJG891" s="721"/>
      <c r="AJH891" s="721"/>
      <c r="AJI891" s="721"/>
      <c r="AJJ891" s="721"/>
      <c r="AJK891" s="721"/>
      <c r="AJL891" s="721"/>
      <c r="AJM891" s="721"/>
      <c r="AJN891" s="721"/>
      <c r="AJO891" s="721"/>
      <c r="AJP891" s="721"/>
      <c r="AJQ891" s="721"/>
      <c r="AJR891" s="721"/>
      <c r="AJS891" s="721"/>
      <c r="AJT891" s="721"/>
      <c r="AJU891" s="721"/>
      <c r="AJV891" s="721"/>
      <c r="AJW891" s="721"/>
      <c r="AJX891" s="721"/>
      <c r="AJY891" s="721"/>
      <c r="AJZ891" s="721"/>
      <c r="AKA891" s="721"/>
      <c r="AKB891" s="721"/>
      <c r="AKC891" s="721"/>
      <c r="AKD891" s="721"/>
      <c r="AKE891" s="721"/>
      <c r="AKF891" s="721"/>
      <c r="AKG891" s="721"/>
      <c r="AKH891" s="721"/>
      <c r="AKI891" s="721"/>
      <c r="AKJ891" s="721"/>
      <c r="AKK891" s="721"/>
      <c r="AKL891" s="721"/>
      <c r="AKM891" s="721"/>
      <c r="AKN891" s="721"/>
      <c r="AKO891" s="721"/>
      <c r="AKP891" s="721"/>
      <c r="AKQ891" s="721"/>
      <c r="AKR891" s="721"/>
      <c r="AKS891" s="721"/>
      <c r="AKT891" s="721"/>
      <c r="AKU891" s="721"/>
      <c r="AKV891" s="721"/>
      <c r="AKW891" s="721"/>
      <c r="AKX891" s="721"/>
      <c r="AKY891" s="721"/>
      <c r="AKZ891" s="721"/>
      <c r="ALA891" s="721"/>
      <c r="ALB891" s="721"/>
      <c r="ALC891" s="721"/>
      <c r="ALD891" s="721"/>
      <c r="ALE891" s="721"/>
      <c r="ALF891" s="721"/>
      <c r="ALG891" s="721"/>
      <c r="ALH891" s="721"/>
      <c r="ALI891" s="721"/>
      <c r="ALJ891" s="721"/>
      <c r="ALK891" s="721"/>
      <c r="ALL891" s="721"/>
      <c r="ALM891" s="721"/>
      <c r="ALN891" s="721"/>
      <c r="ALO891" s="721"/>
      <c r="ALP891" s="721"/>
      <c r="ALQ891" s="721"/>
      <c r="ALR891" s="721"/>
      <c r="ALS891" s="721"/>
      <c r="ALT891" s="721"/>
      <c r="ALU891" s="721"/>
      <c r="ALV891" s="721"/>
      <c r="ALW891" s="721"/>
      <c r="ALX891" s="721"/>
      <c r="ALY891" s="721"/>
      <c r="ALZ891" s="721"/>
      <c r="AMA891" s="721"/>
      <c r="AMB891" s="721"/>
      <c r="AMC891" s="721"/>
      <c r="AMD891" s="721"/>
      <c r="AME891" s="721"/>
      <c r="AMF891" s="721"/>
      <c r="AMG891" s="721"/>
      <c r="AMH891" s="721"/>
      <c r="AMI891" s="721"/>
      <c r="AMJ891" s="721"/>
      <c r="AMK891" s="721"/>
      <c r="AML891" s="721"/>
      <c r="AMM891" s="721"/>
      <c r="AMN891" s="721"/>
      <c r="AMO891" s="721"/>
      <c r="AMP891" s="721"/>
      <c r="AMQ891" s="721"/>
      <c r="AMR891" s="721"/>
      <c r="AMS891" s="721"/>
      <c r="AMT891" s="721"/>
      <c r="AMU891" s="721"/>
      <c r="AMV891" s="721"/>
      <c r="AMW891" s="721"/>
      <c r="AMX891" s="721"/>
      <c r="AMY891" s="721"/>
      <c r="AMZ891" s="721"/>
      <c r="ANA891" s="721"/>
      <c r="ANB891" s="721"/>
      <c r="ANC891" s="721"/>
      <c r="AND891" s="721"/>
      <c r="ANE891" s="721"/>
      <c r="ANF891" s="721"/>
      <c r="ANG891" s="721"/>
      <c r="ANH891" s="721"/>
      <c r="ANI891" s="721"/>
      <c r="ANJ891" s="721"/>
      <c r="ANK891" s="721"/>
      <c r="ANL891" s="721"/>
      <c r="ANM891" s="721"/>
      <c r="ANN891" s="721"/>
      <c r="ANO891" s="721"/>
      <c r="ANP891" s="721"/>
      <c r="ANQ891" s="721"/>
      <c r="ANR891" s="721"/>
      <c r="ANS891" s="721"/>
      <c r="ANT891" s="721"/>
      <c r="ANU891" s="721"/>
      <c r="ANV891" s="721"/>
      <c r="ANW891" s="721"/>
      <c r="ANX891" s="721"/>
      <c r="ANY891" s="721"/>
      <c r="ANZ891" s="721"/>
      <c r="AOA891" s="721"/>
      <c r="AOB891" s="721"/>
      <c r="AOC891" s="721"/>
      <c r="AOD891" s="721"/>
      <c r="AOE891" s="721"/>
      <c r="AOF891" s="721"/>
      <c r="AOG891" s="721"/>
      <c r="AOH891" s="721"/>
      <c r="AOI891" s="721"/>
      <c r="AOJ891" s="721"/>
      <c r="AOK891" s="721"/>
      <c r="AOL891" s="721"/>
      <c r="AOM891" s="721"/>
      <c r="AON891" s="721"/>
      <c r="AOO891" s="721"/>
      <c r="AOP891" s="721"/>
      <c r="AOQ891" s="721"/>
      <c r="AOR891" s="721"/>
      <c r="AOS891" s="721"/>
      <c r="AOT891" s="721"/>
      <c r="AOU891" s="721"/>
      <c r="AOV891" s="721"/>
      <c r="AOW891" s="721"/>
      <c r="AOX891" s="721"/>
      <c r="AOY891" s="721"/>
      <c r="AOZ891" s="721"/>
      <c r="APA891" s="721"/>
      <c r="APB891" s="721"/>
      <c r="APC891" s="721"/>
      <c r="APD891" s="721"/>
      <c r="APE891" s="721"/>
      <c r="APF891" s="721"/>
      <c r="APG891" s="721"/>
      <c r="APH891" s="721"/>
      <c r="API891" s="721"/>
      <c r="APJ891" s="721"/>
      <c r="APK891" s="721"/>
      <c r="APL891" s="721"/>
      <c r="APM891" s="721"/>
      <c r="APN891" s="721"/>
      <c r="APO891" s="721"/>
      <c r="APP891" s="721"/>
      <c r="APQ891" s="721"/>
      <c r="APR891" s="721"/>
      <c r="APS891" s="721"/>
      <c r="APT891" s="721"/>
      <c r="APU891" s="721"/>
      <c r="APV891" s="721"/>
      <c r="APW891" s="721"/>
      <c r="APX891" s="721"/>
      <c r="APY891" s="721"/>
      <c r="APZ891" s="721"/>
      <c r="AQA891" s="721"/>
      <c r="AQB891" s="721"/>
      <c r="AQC891" s="721"/>
      <c r="AQD891" s="721"/>
      <c r="AQE891" s="721"/>
      <c r="AQF891" s="721"/>
      <c r="AQG891" s="721"/>
      <c r="AQH891" s="721"/>
      <c r="AQI891" s="721"/>
      <c r="AQJ891" s="721"/>
      <c r="AQK891" s="721"/>
      <c r="AQL891" s="721"/>
      <c r="AQM891" s="721"/>
      <c r="AQN891" s="721"/>
      <c r="AQO891" s="721"/>
      <c r="AQP891" s="721"/>
      <c r="AQQ891" s="721"/>
      <c r="AQR891" s="721"/>
      <c r="AQS891" s="721"/>
      <c r="AQT891" s="721"/>
      <c r="AQU891" s="721"/>
      <c r="AQV891" s="721"/>
      <c r="AQW891" s="721"/>
      <c r="AQX891" s="721"/>
      <c r="AQY891" s="721"/>
      <c r="AQZ891" s="721"/>
      <c r="ARA891" s="721"/>
      <c r="ARB891" s="721"/>
      <c r="ARC891" s="721"/>
      <c r="ARD891" s="721"/>
      <c r="ARE891" s="721"/>
      <c r="ARF891" s="721"/>
      <c r="ARG891" s="721"/>
      <c r="ARH891" s="721"/>
      <c r="ARI891" s="721"/>
      <c r="ARJ891" s="721"/>
      <c r="ARK891" s="721"/>
      <c r="ARL891" s="721"/>
      <c r="ARM891" s="721"/>
      <c r="ARN891" s="721"/>
      <c r="ARO891" s="721"/>
      <c r="ARP891" s="721"/>
      <c r="ARQ891" s="721"/>
      <c r="ARR891" s="721"/>
      <c r="ARS891" s="721"/>
      <c r="ART891" s="721"/>
      <c r="ARU891" s="721"/>
      <c r="ARV891" s="721"/>
      <c r="ARW891" s="721"/>
      <c r="ARX891" s="721"/>
      <c r="ARY891" s="721"/>
      <c r="ARZ891" s="721"/>
      <c r="ASA891" s="721"/>
      <c r="ASB891" s="721"/>
      <c r="ASC891" s="721"/>
      <c r="ASD891" s="721"/>
      <c r="ASE891" s="721"/>
      <c r="ASF891" s="721"/>
      <c r="ASG891" s="721"/>
      <c r="ASH891" s="721"/>
      <c r="ASI891" s="721"/>
      <c r="ASJ891" s="721"/>
      <c r="ASK891" s="721"/>
      <c r="ASL891" s="721"/>
      <c r="ASM891" s="721"/>
      <c r="ASN891" s="721"/>
      <c r="ASO891" s="721"/>
      <c r="ASP891" s="721"/>
      <c r="ASQ891" s="721"/>
      <c r="ASR891" s="721"/>
      <c r="ASS891" s="721"/>
      <c r="AST891" s="721"/>
      <c r="ASU891" s="721"/>
      <c r="ASV891" s="721"/>
      <c r="ASW891" s="721"/>
      <c r="ASX891" s="721"/>
      <c r="ASY891" s="721"/>
      <c r="ASZ891" s="721"/>
      <c r="ATA891" s="721"/>
      <c r="ATB891" s="721"/>
      <c r="ATC891" s="721"/>
      <c r="ATD891" s="721"/>
      <c r="ATE891" s="721"/>
      <c r="ATF891" s="721"/>
      <c r="ATG891" s="721"/>
      <c r="ATH891" s="721"/>
      <c r="ATI891" s="721"/>
      <c r="ATJ891" s="721"/>
      <c r="ATK891" s="721"/>
      <c r="ATL891" s="721"/>
      <c r="ATM891" s="721"/>
      <c r="ATN891" s="721"/>
      <c r="ATO891" s="721"/>
      <c r="ATP891" s="721"/>
      <c r="ATQ891" s="721"/>
      <c r="ATR891" s="721"/>
      <c r="ATS891" s="721"/>
      <c r="ATT891" s="721"/>
      <c r="ATU891" s="721"/>
      <c r="ATV891" s="721"/>
      <c r="ATW891" s="721"/>
      <c r="ATX891" s="721"/>
      <c r="ATY891" s="721"/>
      <c r="ATZ891" s="721"/>
      <c r="AUA891" s="721"/>
      <c r="AUB891" s="721"/>
      <c r="AUC891" s="721"/>
      <c r="AUD891" s="721"/>
      <c r="AUE891" s="721"/>
      <c r="AUF891" s="721"/>
      <c r="AUG891" s="721"/>
      <c r="AUH891" s="721"/>
      <c r="AUI891" s="721"/>
      <c r="AUJ891" s="721"/>
      <c r="AUK891" s="721"/>
      <c r="AUL891" s="721"/>
      <c r="AUM891" s="721"/>
      <c r="AUN891" s="721"/>
      <c r="AUO891" s="721"/>
      <c r="AUP891" s="721"/>
      <c r="AUQ891" s="721"/>
      <c r="AUR891" s="721"/>
      <c r="AUS891" s="721"/>
      <c r="AUT891" s="721"/>
      <c r="AUU891" s="721"/>
      <c r="AUV891" s="721"/>
      <c r="AUW891" s="721"/>
      <c r="AUX891" s="721"/>
      <c r="AUY891" s="721"/>
      <c r="AUZ891" s="721"/>
      <c r="AVA891" s="721"/>
      <c r="AVB891" s="721"/>
      <c r="AVC891" s="721"/>
      <c r="AVD891" s="721"/>
      <c r="AVE891" s="721"/>
      <c r="AVF891" s="721"/>
      <c r="AVG891" s="721"/>
      <c r="AVH891" s="721"/>
      <c r="AVI891" s="721"/>
      <c r="AVJ891" s="721"/>
      <c r="AVK891" s="721"/>
    </row>
    <row r="892" spans="1:1259">
      <c r="A892" s="716"/>
      <c r="B892" s="716"/>
      <c r="C892" s="716"/>
      <c r="D892" s="714" t="s">
        <v>3247</v>
      </c>
      <c r="E892" s="676" t="s">
        <v>3276</v>
      </c>
      <c r="F892" s="703"/>
      <c r="G892" s="703"/>
      <c r="H892" s="703"/>
      <c r="I892" s="698" t="s">
        <v>1699</v>
      </c>
      <c r="J892" s="704"/>
      <c r="K892" s="705" t="s">
        <v>4949</v>
      </c>
      <c r="L892" s="703" t="s">
        <v>3394</v>
      </c>
      <c r="M892" s="706">
        <v>44565</v>
      </c>
      <c r="N892" s="706">
        <v>44599</v>
      </c>
      <c r="O892" s="706"/>
      <c r="P892" s="704"/>
      <c r="Q892" s="704"/>
      <c r="R892" s="704"/>
      <c r="S892" s="703" t="s">
        <v>2425</v>
      </c>
      <c r="T892" s="703">
        <v>60</v>
      </c>
      <c r="U892" s="703"/>
      <c r="V892" s="703" t="s">
        <v>985</v>
      </c>
      <c r="W892" s="703">
        <v>400</v>
      </c>
      <c r="X892" s="707">
        <v>2304</v>
      </c>
      <c r="Y892" s="539">
        <f t="shared" si="39"/>
        <v>921600</v>
      </c>
      <c r="Z892" s="708">
        <v>0.45500000000000002</v>
      </c>
      <c r="AA892" s="681">
        <f t="shared" si="40"/>
        <v>419328</v>
      </c>
      <c r="AB892" s="682"/>
      <c r="AC892" s="683">
        <v>0</v>
      </c>
      <c r="AD892" s="710"/>
      <c r="AE892" s="709"/>
      <c r="AF892" s="695">
        <f t="shared" si="41"/>
        <v>419328</v>
      </c>
      <c r="AG892" s="703" t="s">
        <v>1073</v>
      </c>
      <c r="AH892" s="703"/>
      <c r="AI892" s="705" t="s">
        <v>2488</v>
      </c>
      <c r="AJ892" s="703" t="s">
        <v>3395</v>
      </c>
      <c r="AK892" s="711" t="s">
        <v>1149</v>
      </c>
      <c r="AL892" s="703">
        <v>79423</v>
      </c>
      <c r="AM892" s="703" t="s">
        <v>52</v>
      </c>
      <c r="AN892" s="703"/>
      <c r="AO892" s="703"/>
      <c r="AP892" s="712"/>
      <c r="AQ892" s="712" t="s">
        <v>37</v>
      </c>
      <c r="AR892" s="712" t="s">
        <v>1700</v>
      </c>
      <c r="AS892" s="715"/>
      <c r="AT892" s="715"/>
      <c r="AU892" s="715"/>
      <c r="AV892" s="708">
        <v>0.45500000000000002</v>
      </c>
      <c r="AW892" s="721"/>
      <c r="AX892" s="721"/>
      <c r="AY892" s="721"/>
      <c r="AZ892" s="721"/>
      <c r="BA892" s="721"/>
      <c r="BB892" s="721"/>
      <c r="BC892" s="721"/>
      <c r="BD892" s="721"/>
      <c r="BE892" s="721"/>
      <c r="BF892" s="721"/>
      <c r="BG892" s="721"/>
      <c r="BH892" s="721"/>
      <c r="BI892" s="721"/>
      <c r="BJ892" s="721"/>
      <c r="BK892" s="721"/>
      <c r="BL892" s="721"/>
      <c r="BM892" s="721"/>
      <c r="BN892" s="721"/>
      <c r="BO892" s="721"/>
      <c r="BP892" s="721"/>
      <c r="BQ892" s="721"/>
      <c r="BR892" s="721"/>
      <c r="BS892" s="721"/>
      <c r="BT892" s="721"/>
      <c r="BU892" s="721"/>
      <c r="BV892" s="721"/>
      <c r="BW892" s="721"/>
      <c r="BX892" s="721"/>
      <c r="BY892" s="721"/>
      <c r="BZ892" s="721"/>
      <c r="CA892" s="721"/>
      <c r="CB892" s="721"/>
      <c r="CC892" s="721"/>
      <c r="CD892" s="721"/>
      <c r="CE892" s="721"/>
      <c r="CF892" s="721"/>
      <c r="CG892" s="721"/>
      <c r="CH892" s="721"/>
      <c r="CI892" s="721"/>
      <c r="CJ892" s="721"/>
      <c r="CK892" s="721"/>
      <c r="CL892" s="721"/>
      <c r="CM892" s="721"/>
      <c r="CN892" s="721"/>
      <c r="CO892" s="721"/>
      <c r="CP892" s="721"/>
      <c r="CQ892" s="721"/>
      <c r="CR892" s="721"/>
      <c r="CS892" s="721"/>
      <c r="CT892" s="721"/>
      <c r="CU892" s="721"/>
      <c r="CV892" s="721"/>
      <c r="CW892" s="721"/>
      <c r="CX892" s="721"/>
      <c r="CY892" s="721"/>
      <c r="CZ892" s="721"/>
      <c r="DA892" s="721"/>
      <c r="DB892" s="721"/>
      <c r="DC892" s="721"/>
      <c r="DD892" s="721"/>
      <c r="DE892" s="721"/>
      <c r="DF892" s="721"/>
      <c r="DG892" s="721"/>
      <c r="DH892" s="721"/>
      <c r="DI892" s="721"/>
      <c r="DJ892" s="721"/>
      <c r="DK892" s="721"/>
      <c r="DL892" s="721"/>
      <c r="DM892" s="721"/>
      <c r="DN892" s="721"/>
      <c r="DO892" s="721"/>
      <c r="DP892" s="721"/>
      <c r="DQ892" s="721"/>
      <c r="DR892" s="721"/>
      <c r="DS892" s="721"/>
      <c r="DT892" s="721"/>
      <c r="DU892" s="721"/>
      <c r="DV892" s="721"/>
      <c r="DW892" s="721"/>
      <c r="DX892" s="721"/>
      <c r="DY892" s="721"/>
      <c r="DZ892" s="721"/>
      <c r="EA892" s="721"/>
      <c r="EB892" s="721"/>
      <c r="EC892" s="721"/>
      <c r="ED892" s="721"/>
      <c r="EE892" s="721"/>
      <c r="EF892" s="721"/>
      <c r="EG892" s="721"/>
      <c r="EH892" s="721"/>
      <c r="EI892" s="721"/>
      <c r="EJ892" s="721"/>
      <c r="EK892" s="721"/>
      <c r="EL892" s="721"/>
      <c r="EM892" s="721"/>
      <c r="EN892" s="721"/>
      <c r="EO892" s="721"/>
      <c r="EP892" s="721"/>
      <c r="EQ892" s="721"/>
      <c r="ER892" s="721"/>
      <c r="ES892" s="721"/>
      <c r="ET892" s="721"/>
      <c r="EU892" s="721"/>
      <c r="EV892" s="721"/>
      <c r="EW892" s="721"/>
      <c r="EX892" s="721"/>
      <c r="EY892" s="721"/>
      <c r="EZ892" s="721"/>
      <c r="FA892" s="721"/>
      <c r="FB892" s="721"/>
      <c r="FC892" s="721"/>
      <c r="FD892" s="721"/>
      <c r="FE892" s="721"/>
      <c r="FF892" s="721"/>
      <c r="FG892" s="721"/>
      <c r="FH892" s="721"/>
      <c r="FI892" s="721"/>
      <c r="FJ892" s="721"/>
      <c r="FK892" s="721"/>
      <c r="FL892" s="721"/>
      <c r="FM892" s="721"/>
      <c r="FN892" s="721"/>
      <c r="FO892" s="721"/>
      <c r="FP892" s="721"/>
      <c r="FQ892" s="721"/>
      <c r="FR892" s="721"/>
      <c r="FS892" s="721"/>
      <c r="FT892" s="721"/>
      <c r="FU892" s="721"/>
      <c r="FV892" s="721"/>
      <c r="FW892" s="721"/>
      <c r="FX892" s="721"/>
      <c r="FY892" s="721"/>
      <c r="FZ892" s="721"/>
      <c r="GA892" s="721"/>
      <c r="GB892" s="721"/>
      <c r="GC892" s="721"/>
      <c r="GD892" s="721"/>
      <c r="GE892" s="721"/>
      <c r="GF892" s="721"/>
      <c r="GG892" s="721"/>
      <c r="GH892" s="721"/>
      <c r="GI892" s="721"/>
      <c r="GJ892" s="721"/>
      <c r="GK892" s="721"/>
      <c r="GL892" s="721"/>
      <c r="GM892" s="721"/>
      <c r="GN892" s="721"/>
      <c r="GO892" s="721"/>
      <c r="GP892" s="721"/>
      <c r="GQ892" s="721"/>
      <c r="GR892" s="721"/>
      <c r="GS892" s="721"/>
      <c r="GT892" s="721"/>
      <c r="GU892" s="721"/>
      <c r="GV892" s="721"/>
      <c r="GW892" s="721"/>
      <c r="GX892" s="721"/>
      <c r="GY892" s="721"/>
      <c r="GZ892" s="721"/>
      <c r="HA892" s="721"/>
      <c r="HB892" s="721"/>
      <c r="HC892" s="721"/>
      <c r="HD892" s="721"/>
      <c r="HE892" s="721"/>
      <c r="HF892" s="721"/>
      <c r="HG892" s="721"/>
      <c r="HH892" s="721"/>
      <c r="HI892" s="721"/>
      <c r="HJ892" s="721"/>
      <c r="HK892" s="721"/>
      <c r="HL892" s="721"/>
      <c r="HM892" s="721"/>
      <c r="HN892" s="721"/>
      <c r="HO892" s="721"/>
      <c r="HP892" s="721"/>
      <c r="HQ892" s="721"/>
      <c r="HR892" s="721"/>
      <c r="HS892" s="721"/>
      <c r="HT892" s="721"/>
      <c r="HU892" s="721"/>
      <c r="HV892" s="721"/>
      <c r="HW892" s="721"/>
      <c r="HX892" s="721"/>
      <c r="HY892" s="721"/>
      <c r="HZ892" s="721"/>
      <c r="IA892" s="721"/>
      <c r="IB892" s="721"/>
      <c r="IC892" s="721"/>
      <c r="ID892" s="721"/>
      <c r="IE892" s="721"/>
      <c r="IF892" s="721"/>
      <c r="IG892" s="721"/>
      <c r="IH892" s="721"/>
      <c r="II892" s="721"/>
      <c r="IJ892" s="721"/>
      <c r="IK892" s="721"/>
      <c r="IL892" s="721"/>
      <c r="IM892" s="721"/>
      <c r="IN892" s="721"/>
      <c r="IO892" s="721"/>
      <c r="IP892" s="721"/>
      <c r="IQ892" s="721"/>
      <c r="IR892" s="721"/>
      <c r="IS892" s="721"/>
      <c r="IT892" s="721"/>
      <c r="IU892" s="721"/>
      <c r="IV892" s="721"/>
      <c r="IW892" s="721"/>
      <c r="IX892" s="721"/>
      <c r="IY892" s="721"/>
      <c r="IZ892" s="721"/>
      <c r="JA892" s="721"/>
      <c r="JB892" s="721"/>
      <c r="JC892" s="721"/>
      <c r="JD892" s="721"/>
      <c r="JE892" s="721"/>
      <c r="JF892" s="721"/>
      <c r="JG892" s="721"/>
      <c r="JH892" s="721"/>
      <c r="JI892" s="721"/>
      <c r="JJ892" s="721"/>
      <c r="JK892" s="721"/>
      <c r="JL892" s="721"/>
      <c r="JM892" s="721"/>
      <c r="JN892" s="721"/>
      <c r="JO892" s="721"/>
      <c r="JP892" s="721"/>
      <c r="JQ892" s="721"/>
      <c r="JR892" s="721"/>
      <c r="JS892" s="721"/>
      <c r="JT892" s="721"/>
      <c r="JU892" s="721"/>
      <c r="JV892" s="721"/>
      <c r="JW892" s="721"/>
      <c r="JX892" s="721"/>
      <c r="JY892" s="721"/>
      <c r="JZ892" s="721"/>
      <c r="KA892" s="721"/>
      <c r="KB892" s="721"/>
      <c r="KC892" s="721"/>
      <c r="KD892" s="721"/>
      <c r="KE892" s="721"/>
      <c r="KF892" s="721"/>
      <c r="KG892" s="721"/>
      <c r="KH892" s="721"/>
      <c r="KI892" s="721"/>
      <c r="KJ892" s="721"/>
      <c r="KK892" s="721"/>
      <c r="KL892" s="721"/>
      <c r="KM892" s="721"/>
      <c r="KN892" s="721"/>
      <c r="KO892" s="721"/>
      <c r="KP892" s="721"/>
      <c r="KQ892" s="721"/>
      <c r="KR892" s="721"/>
      <c r="KS892" s="721"/>
      <c r="KT892" s="721"/>
      <c r="KU892" s="721"/>
      <c r="KV892" s="721"/>
      <c r="KW892" s="721"/>
      <c r="KX892" s="721"/>
      <c r="KY892" s="721"/>
      <c r="KZ892" s="721"/>
      <c r="LA892" s="721"/>
      <c r="LB892" s="721"/>
      <c r="LC892" s="721"/>
      <c r="LD892" s="721"/>
      <c r="LE892" s="721"/>
      <c r="LF892" s="721"/>
      <c r="LG892" s="721"/>
      <c r="LH892" s="721"/>
      <c r="LI892" s="721"/>
      <c r="LJ892" s="721"/>
      <c r="LK892" s="721"/>
      <c r="LL892" s="721"/>
      <c r="LM892" s="721"/>
      <c r="LN892" s="721"/>
      <c r="LO892" s="721"/>
      <c r="LP892" s="721"/>
      <c r="LQ892" s="721"/>
      <c r="LR892" s="721"/>
      <c r="LS892" s="721"/>
      <c r="LT892" s="721"/>
      <c r="LU892" s="721"/>
      <c r="LV892" s="721"/>
      <c r="LW892" s="721"/>
      <c r="LX892" s="721"/>
      <c r="LY892" s="721"/>
      <c r="LZ892" s="721"/>
      <c r="MA892" s="721"/>
      <c r="MB892" s="721"/>
      <c r="MC892" s="721"/>
      <c r="MD892" s="721"/>
      <c r="ME892" s="721"/>
      <c r="MF892" s="721"/>
      <c r="MG892" s="721"/>
      <c r="MH892" s="721"/>
      <c r="MI892" s="721"/>
      <c r="MJ892" s="721"/>
      <c r="MK892" s="721"/>
      <c r="ML892" s="721"/>
      <c r="MM892" s="721"/>
      <c r="MN892" s="721"/>
      <c r="MO892" s="721"/>
      <c r="MP892" s="721"/>
      <c r="MQ892" s="721"/>
      <c r="MR892" s="721"/>
      <c r="MS892" s="721"/>
      <c r="MT892" s="721"/>
      <c r="MU892" s="721"/>
      <c r="MV892" s="721"/>
      <c r="MW892" s="721"/>
      <c r="MX892" s="721"/>
      <c r="MY892" s="721"/>
      <c r="MZ892" s="721"/>
      <c r="NA892" s="721"/>
      <c r="NB892" s="721"/>
      <c r="NC892" s="721"/>
      <c r="ND892" s="721"/>
      <c r="NE892" s="721"/>
      <c r="NF892" s="721"/>
      <c r="NG892" s="721"/>
      <c r="NH892" s="721"/>
      <c r="NI892" s="721"/>
      <c r="NJ892" s="721"/>
      <c r="NK892" s="721"/>
      <c r="NL892" s="721"/>
      <c r="NM892" s="721"/>
      <c r="NN892" s="721"/>
      <c r="NO892" s="721"/>
      <c r="NP892" s="721"/>
      <c r="NQ892" s="721"/>
      <c r="NR892" s="721"/>
      <c r="NS892" s="721"/>
      <c r="NT892" s="721"/>
      <c r="NU892" s="721"/>
      <c r="NV892" s="721"/>
      <c r="NW892" s="721"/>
      <c r="NX892" s="721"/>
      <c r="NY892" s="721"/>
      <c r="NZ892" s="721"/>
      <c r="OA892" s="721"/>
      <c r="OB892" s="721"/>
      <c r="OC892" s="721"/>
      <c r="OD892" s="721"/>
      <c r="OE892" s="721"/>
      <c r="OF892" s="721"/>
      <c r="OG892" s="721"/>
      <c r="OH892" s="721"/>
      <c r="OI892" s="721"/>
      <c r="OJ892" s="721"/>
      <c r="OK892" s="721"/>
      <c r="OL892" s="721"/>
      <c r="OM892" s="721"/>
      <c r="ON892" s="721"/>
      <c r="OO892" s="721"/>
      <c r="OP892" s="721"/>
      <c r="OQ892" s="721"/>
      <c r="OR892" s="721"/>
      <c r="OS892" s="721"/>
      <c r="OT892" s="721"/>
      <c r="OU892" s="721"/>
      <c r="OV892" s="721"/>
      <c r="OW892" s="721"/>
      <c r="OX892" s="721"/>
      <c r="OY892" s="721"/>
      <c r="OZ892" s="721"/>
      <c r="PA892" s="721"/>
      <c r="PB892" s="721"/>
      <c r="PC892" s="721"/>
      <c r="PD892" s="721"/>
      <c r="PE892" s="721"/>
      <c r="PF892" s="721"/>
      <c r="PG892" s="721"/>
      <c r="PH892" s="721"/>
      <c r="PI892" s="721"/>
      <c r="PJ892" s="721"/>
      <c r="PK892" s="721"/>
      <c r="PL892" s="721"/>
      <c r="PM892" s="721"/>
      <c r="PN892" s="721"/>
      <c r="PO892" s="721"/>
      <c r="PP892" s="721"/>
      <c r="PQ892" s="721"/>
      <c r="PR892" s="721"/>
      <c r="PS892" s="721"/>
      <c r="PT892" s="721"/>
      <c r="PU892" s="721"/>
      <c r="PV892" s="721"/>
      <c r="PW892" s="721"/>
      <c r="PX892" s="721"/>
      <c r="PY892" s="721"/>
      <c r="PZ892" s="721"/>
      <c r="QA892" s="721"/>
      <c r="QB892" s="721"/>
      <c r="QC892" s="721"/>
      <c r="QD892" s="721"/>
      <c r="QE892" s="721"/>
      <c r="QF892" s="721"/>
      <c r="QG892" s="721"/>
      <c r="QH892" s="721"/>
      <c r="QI892" s="721"/>
      <c r="QJ892" s="721"/>
      <c r="QK892" s="721"/>
      <c r="QL892" s="721"/>
      <c r="QM892" s="721"/>
      <c r="QN892" s="721"/>
      <c r="QO892" s="721"/>
      <c r="QP892" s="721"/>
      <c r="QQ892" s="721"/>
      <c r="QR892" s="721"/>
      <c r="QS892" s="721"/>
      <c r="QT892" s="721"/>
      <c r="QU892" s="721"/>
      <c r="QV892" s="721"/>
      <c r="QW892" s="721"/>
      <c r="QX892" s="721"/>
      <c r="QY892" s="721"/>
      <c r="QZ892" s="721"/>
      <c r="RA892" s="721"/>
      <c r="RB892" s="721"/>
      <c r="RC892" s="721"/>
      <c r="RD892" s="721"/>
      <c r="RE892" s="721"/>
      <c r="RF892" s="721"/>
      <c r="RG892" s="721"/>
      <c r="RH892" s="721"/>
      <c r="RI892" s="721"/>
      <c r="RJ892" s="721"/>
      <c r="RK892" s="721"/>
      <c r="RL892" s="721"/>
      <c r="RM892" s="721"/>
      <c r="RN892" s="721"/>
      <c r="RO892" s="721"/>
      <c r="RP892" s="721"/>
      <c r="RQ892" s="721"/>
      <c r="RR892" s="721"/>
      <c r="RS892" s="721"/>
      <c r="RT892" s="721"/>
      <c r="RU892" s="721"/>
      <c r="RV892" s="721"/>
      <c r="RW892" s="721"/>
      <c r="RX892" s="721"/>
      <c r="RY892" s="721"/>
      <c r="RZ892" s="721"/>
      <c r="SA892" s="721"/>
      <c r="SB892" s="721"/>
      <c r="SC892" s="721"/>
      <c r="SD892" s="721"/>
      <c r="SE892" s="721"/>
      <c r="SF892" s="721"/>
      <c r="SG892" s="721"/>
      <c r="SH892" s="721"/>
      <c r="SI892" s="721"/>
      <c r="SJ892" s="721"/>
      <c r="SK892" s="721"/>
      <c r="SL892" s="721"/>
      <c r="SM892" s="721"/>
      <c r="SN892" s="721"/>
      <c r="SO892" s="721"/>
      <c r="SP892" s="721"/>
      <c r="SQ892" s="721"/>
      <c r="SR892" s="721"/>
      <c r="SS892" s="721"/>
      <c r="ST892" s="721"/>
      <c r="SU892" s="721"/>
      <c r="SV892" s="721"/>
      <c r="SW892" s="721"/>
      <c r="SX892" s="721"/>
      <c r="SY892" s="721"/>
      <c r="SZ892" s="721"/>
      <c r="TA892" s="721"/>
      <c r="TB892" s="721"/>
      <c r="TC892" s="721"/>
      <c r="TD892" s="721"/>
      <c r="TE892" s="721"/>
      <c r="TF892" s="721"/>
      <c r="TG892" s="721"/>
      <c r="TH892" s="721"/>
      <c r="TI892" s="721"/>
      <c r="TJ892" s="721"/>
      <c r="TK892" s="721"/>
      <c r="TL892" s="721"/>
      <c r="TM892" s="721"/>
      <c r="TN892" s="721"/>
      <c r="TO892" s="721"/>
      <c r="TP892" s="721"/>
      <c r="TQ892" s="721"/>
      <c r="TR892" s="721"/>
      <c r="TS892" s="721"/>
      <c r="TT892" s="721"/>
      <c r="TU892" s="721"/>
      <c r="TV892" s="721"/>
      <c r="TW892" s="721"/>
      <c r="TX892" s="721"/>
      <c r="TY892" s="721"/>
      <c r="TZ892" s="721"/>
      <c r="UA892" s="721"/>
      <c r="UB892" s="721"/>
      <c r="UC892" s="721"/>
      <c r="UD892" s="721"/>
      <c r="UE892" s="721"/>
      <c r="UF892" s="721"/>
      <c r="UG892" s="721"/>
      <c r="UH892" s="721"/>
      <c r="UI892" s="721"/>
      <c r="UJ892" s="721"/>
      <c r="UK892" s="721"/>
      <c r="UL892" s="721"/>
      <c r="UM892" s="721"/>
      <c r="UN892" s="721"/>
      <c r="UO892" s="721"/>
      <c r="UP892" s="721"/>
      <c r="UQ892" s="721"/>
      <c r="UR892" s="721"/>
      <c r="US892" s="721"/>
      <c r="UT892" s="721"/>
      <c r="UU892" s="721"/>
      <c r="UV892" s="721"/>
      <c r="UW892" s="721"/>
      <c r="UX892" s="721"/>
      <c r="UY892" s="721"/>
      <c r="UZ892" s="721"/>
      <c r="VA892" s="721"/>
      <c r="VB892" s="721"/>
      <c r="VC892" s="721"/>
      <c r="VD892" s="721"/>
      <c r="VE892" s="721"/>
      <c r="VF892" s="721"/>
      <c r="VG892" s="721"/>
      <c r="VH892" s="721"/>
      <c r="VI892" s="721"/>
      <c r="VJ892" s="721"/>
      <c r="VK892" s="721"/>
      <c r="VL892" s="721"/>
      <c r="VM892" s="721"/>
      <c r="VN892" s="721"/>
      <c r="VO892" s="721"/>
      <c r="VP892" s="721"/>
      <c r="VQ892" s="721"/>
      <c r="VR892" s="721"/>
      <c r="VS892" s="721"/>
      <c r="VT892" s="721"/>
      <c r="VU892" s="721"/>
      <c r="VV892" s="721"/>
      <c r="VW892" s="721"/>
      <c r="VX892" s="721"/>
      <c r="VY892" s="721"/>
      <c r="VZ892" s="721"/>
      <c r="WA892" s="721"/>
      <c r="WB892" s="721"/>
      <c r="WC892" s="721"/>
      <c r="WD892" s="721"/>
      <c r="WE892" s="721"/>
      <c r="WF892" s="721"/>
      <c r="WG892" s="721"/>
      <c r="WH892" s="721"/>
      <c r="WI892" s="721"/>
      <c r="WJ892" s="721"/>
      <c r="WK892" s="721"/>
      <c r="WL892" s="721"/>
      <c r="WM892" s="721"/>
      <c r="WN892" s="721"/>
      <c r="WO892" s="721"/>
      <c r="WP892" s="721"/>
      <c r="WQ892" s="721"/>
      <c r="WR892" s="721"/>
      <c r="WS892" s="721"/>
      <c r="WT892" s="721"/>
      <c r="WU892" s="721"/>
      <c r="WV892" s="721"/>
      <c r="WW892" s="721"/>
      <c r="WX892" s="721"/>
      <c r="WY892" s="721"/>
      <c r="WZ892" s="721"/>
      <c r="XA892" s="721"/>
      <c r="XB892" s="721"/>
      <c r="XC892" s="721"/>
      <c r="XD892" s="721"/>
      <c r="XE892" s="721"/>
      <c r="XF892" s="721"/>
      <c r="XG892" s="721"/>
      <c r="XH892" s="721"/>
      <c r="XI892" s="721"/>
      <c r="XJ892" s="721"/>
      <c r="XK892" s="721"/>
      <c r="XL892" s="721"/>
      <c r="XM892" s="721"/>
      <c r="XN892" s="721"/>
      <c r="XO892" s="721"/>
      <c r="XP892" s="721"/>
      <c r="XQ892" s="721"/>
      <c r="XR892" s="721"/>
      <c r="XS892" s="721"/>
      <c r="XT892" s="721"/>
      <c r="XU892" s="721"/>
      <c r="XV892" s="721"/>
      <c r="XW892" s="721"/>
      <c r="XX892" s="721"/>
      <c r="XY892" s="721"/>
      <c r="XZ892" s="721"/>
      <c r="YA892" s="721"/>
      <c r="YB892" s="721"/>
      <c r="YC892" s="721"/>
      <c r="YD892" s="721"/>
      <c r="YE892" s="721"/>
      <c r="YF892" s="721"/>
      <c r="YG892" s="721"/>
      <c r="YH892" s="721"/>
      <c r="YI892" s="721"/>
      <c r="YJ892" s="721"/>
      <c r="YK892" s="721"/>
      <c r="YL892" s="721"/>
      <c r="YM892" s="721"/>
      <c r="YN892" s="721"/>
      <c r="YO892" s="721"/>
      <c r="YP892" s="721"/>
      <c r="YQ892" s="721"/>
      <c r="YR892" s="721"/>
      <c r="YS892" s="721"/>
      <c r="YT892" s="721"/>
      <c r="YU892" s="721"/>
      <c r="YV892" s="721"/>
      <c r="YW892" s="721"/>
      <c r="YX892" s="721"/>
      <c r="YY892" s="721"/>
      <c r="YZ892" s="721"/>
      <c r="ZA892" s="721"/>
      <c r="ZB892" s="721"/>
      <c r="ZC892" s="721"/>
      <c r="ZD892" s="721"/>
      <c r="ZE892" s="721"/>
      <c r="ZF892" s="721"/>
      <c r="ZG892" s="721"/>
      <c r="ZH892" s="721"/>
      <c r="ZI892" s="721"/>
      <c r="ZJ892" s="721"/>
      <c r="ZK892" s="721"/>
      <c r="ZL892" s="721"/>
      <c r="ZM892" s="721"/>
      <c r="ZN892" s="721"/>
      <c r="ZO892" s="721"/>
      <c r="ZP892" s="721"/>
      <c r="ZQ892" s="721"/>
      <c r="ZR892" s="721"/>
      <c r="ZS892" s="721"/>
      <c r="ZT892" s="721"/>
      <c r="ZU892" s="721"/>
      <c r="ZV892" s="721"/>
      <c r="ZW892" s="721"/>
      <c r="ZX892" s="721"/>
      <c r="ZY892" s="721"/>
      <c r="ZZ892" s="721"/>
      <c r="AAA892" s="721"/>
      <c r="AAB892" s="721"/>
      <c r="AAC892" s="721"/>
      <c r="AAD892" s="721"/>
      <c r="AAE892" s="721"/>
      <c r="AAF892" s="721"/>
      <c r="AAG892" s="721"/>
      <c r="AAH892" s="721"/>
      <c r="AAI892" s="721"/>
      <c r="AAJ892" s="721"/>
      <c r="AAK892" s="721"/>
      <c r="AAL892" s="721"/>
      <c r="AAM892" s="721"/>
      <c r="AAN892" s="721"/>
      <c r="AAO892" s="721"/>
      <c r="AAP892" s="721"/>
      <c r="AAQ892" s="721"/>
      <c r="AAR892" s="721"/>
      <c r="AAS892" s="721"/>
      <c r="AAT892" s="721"/>
      <c r="AAU892" s="721"/>
      <c r="AAV892" s="721"/>
      <c r="AAW892" s="721"/>
      <c r="AAX892" s="721"/>
      <c r="AAY892" s="721"/>
      <c r="AAZ892" s="721"/>
      <c r="ABA892" s="721"/>
      <c r="ABB892" s="721"/>
      <c r="ABC892" s="721"/>
      <c r="ABD892" s="721"/>
      <c r="ABE892" s="721"/>
      <c r="ABF892" s="721"/>
      <c r="ABG892" s="721"/>
      <c r="ABH892" s="721"/>
      <c r="ABI892" s="721"/>
      <c r="ABJ892" s="721"/>
      <c r="ABK892" s="721"/>
      <c r="ABL892" s="721"/>
      <c r="ABM892" s="721"/>
      <c r="ABN892" s="721"/>
      <c r="ABO892" s="721"/>
      <c r="ABP892" s="721"/>
      <c r="ABQ892" s="721"/>
      <c r="ABR892" s="721"/>
      <c r="ABS892" s="721"/>
      <c r="ABT892" s="721"/>
      <c r="ABU892" s="721"/>
      <c r="ABV892" s="721"/>
      <c r="ABW892" s="721"/>
      <c r="ABX892" s="721"/>
      <c r="ABY892" s="721"/>
      <c r="ABZ892" s="721"/>
      <c r="ACA892" s="721"/>
      <c r="ACB892" s="721"/>
      <c r="ACC892" s="721"/>
      <c r="ACD892" s="721"/>
      <c r="ACE892" s="721"/>
      <c r="ACF892" s="721"/>
      <c r="ACG892" s="721"/>
      <c r="ACH892" s="721"/>
      <c r="ACI892" s="721"/>
      <c r="ACJ892" s="721"/>
      <c r="ACK892" s="721"/>
      <c r="ACL892" s="721"/>
      <c r="ACM892" s="721"/>
      <c r="ACN892" s="721"/>
      <c r="ACO892" s="721"/>
      <c r="ACP892" s="721"/>
      <c r="ACQ892" s="721"/>
      <c r="ACR892" s="721"/>
      <c r="ACS892" s="721"/>
      <c r="ACT892" s="721"/>
      <c r="ACU892" s="721"/>
      <c r="ACV892" s="721"/>
      <c r="ACW892" s="721"/>
      <c r="ACX892" s="721"/>
      <c r="ACY892" s="721"/>
      <c r="ACZ892" s="721"/>
      <c r="ADA892" s="721"/>
      <c r="ADB892" s="721"/>
      <c r="ADC892" s="721"/>
      <c r="ADD892" s="721"/>
      <c r="ADE892" s="721"/>
      <c r="ADF892" s="721"/>
      <c r="ADG892" s="721"/>
      <c r="ADH892" s="721"/>
      <c r="ADI892" s="721"/>
      <c r="ADJ892" s="721"/>
      <c r="ADK892" s="721"/>
      <c r="ADL892" s="721"/>
      <c r="ADM892" s="721"/>
      <c r="ADN892" s="721"/>
      <c r="ADO892" s="721"/>
      <c r="ADP892" s="721"/>
      <c r="ADQ892" s="721"/>
      <c r="ADR892" s="721"/>
      <c r="ADS892" s="721"/>
      <c r="ADT892" s="721"/>
      <c r="ADU892" s="721"/>
      <c r="ADV892" s="721"/>
      <c r="ADW892" s="721"/>
      <c r="ADX892" s="721"/>
      <c r="ADY892" s="721"/>
      <c r="ADZ892" s="721"/>
      <c r="AEA892" s="721"/>
      <c r="AEB892" s="721"/>
      <c r="AEC892" s="721"/>
      <c r="AED892" s="721"/>
      <c r="AEE892" s="721"/>
      <c r="AEF892" s="721"/>
      <c r="AEG892" s="721"/>
      <c r="AEH892" s="721"/>
      <c r="AEI892" s="721"/>
      <c r="AEJ892" s="721"/>
      <c r="AEK892" s="721"/>
      <c r="AEL892" s="721"/>
      <c r="AEM892" s="721"/>
      <c r="AEN892" s="721"/>
      <c r="AEO892" s="721"/>
      <c r="AEP892" s="721"/>
      <c r="AEQ892" s="721"/>
      <c r="AER892" s="721"/>
      <c r="AES892" s="721"/>
      <c r="AET892" s="721"/>
      <c r="AEU892" s="721"/>
      <c r="AEV892" s="721"/>
      <c r="AEW892" s="721"/>
      <c r="AEX892" s="721"/>
      <c r="AEY892" s="721"/>
      <c r="AEZ892" s="721"/>
      <c r="AFA892" s="721"/>
      <c r="AFB892" s="721"/>
      <c r="AFC892" s="721"/>
      <c r="AFD892" s="721"/>
      <c r="AFE892" s="721"/>
      <c r="AFF892" s="721"/>
      <c r="AFG892" s="721"/>
      <c r="AFH892" s="721"/>
      <c r="AFI892" s="721"/>
      <c r="AFJ892" s="721"/>
      <c r="AFK892" s="721"/>
      <c r="AFL892" s="721"/>
      <c r="AFM892" s="721"/>
      <c r="AFN892" s="721"/>
      <c r="AFO892" s="721"/>
      <c r="AFP892" s="721"/>
      <c r="AFQ892" s="721"/>
      <c r="AFR892" s="721"/>
      <c r="AFS892" s="721"/>
      <c r="AFT892" s="721"/>
      <c r="AFU892" s="721"/>
      <c r="AFV892" s="721"/>
      <c r="AFW892" s="721"/>
      <c r="AFX892" s="721"/>
      <c r="AFY892" s="721"/>
      <c r="AFZ892" s="721"/>
      <c r="AGA892" s="721"/>
      <c r="AGB892" s="721"/>
      <c r="AGC892" s="721"/>
      <c r="AGD892" s="721"/>
      <c r="AGE892" s="721"/>
      <c r="AGF892" s="721"/>
      <c r="AGG892" s="721"/>
      <c r="AGH892" s="721"/>
      <c r="AGI892" s="721"/>
      <c r="AGJ892" s="721"/>
      <c r="AGK892" s="721"/>
      <c r="AGL892" s="721"/>
      <c r="AGM892" s="721"/>
      <c r="AGN892" s="721"/>
      <c r="AGO892" s="721"/>
      <c r="AGP892" s="721"/>
      <c r="AGQ892" s="721"/>
      <c r="AGR892" s="721"/>
      <c r="AGS892" s="721"/>
      <c r="AGT892" s="721"/>
      <c r="AGU892" s="721"/>
      <c r="AGV892" s="721"/>
      <c r="AGW892" s="721"/>
      <c r="AGX892" s="721"/>
      <c r="AGY892" s="721"/>
      <c r="AGZ892" s="721"/>
      <c r="AHA892" s="721"/>
      <c r="AHB892" s="721"/>
      <c r="AHC892" s="721"/>
      <c r="AHD892" s="721"/>
      <c r="AHE892" s="721"/>
      <c r="AHF892" s="721"/>
      <c r="AHG892" s="721"/>
      <c r="AHH892" s="721"/>
      <c r="AHI892" s="721"/>
      <c r="AHJ892" s="721"/>
      <c r="AHK892" s="721"/>
      <c r="AHL892" s="721"/>
      <c r="AHM892" s="721"/>
      <c r="AHN892" s="721"/>
      <c r="AHO892" s="721"/>
      <c r="AHP892" s="721"/>
      <c r="AHQ892" s="721"/>
      <c r="AHR892" s="721"/>
      <c r="AHS892" s="721"/>
      <c r="AHT892" s="721"/>
      <c r="AHU892" s="721"/>
      <c r="AHV892" s="721"/>
      <c r="AHW892" s="721"/>
      <c r="AHX892" s="721"/>
      <c r="AHY892" s="721"/>
      <c r="AHZ892" s="721"/>
      <c r="AIA892" s="721"/>
      <c r="AIB892" s="721"/>
      <c r="AIC892" s="721"/>
      <c r="AID892" s="721"/>
      <c r="AIE892" s="721"/>
      <c r="AIF892" s="721"/>
      <c r="AIG892" s="721"/>
      <c r="AIH892" s="721"/>
      <c r="AII892" s="721"/>
      <c r="AIJ892" s="721"/>
      <c r="AIK892" s="721"/>
      <c r="AIL892" s="721"/>
      <c r="AIM892" s="721"/>
      <c r="AIN892" s="721"/>
      <c r="AIO892" s="721"/>
      <c r="AIP892" s="721"/>
      <c r="AIQ892" s="721"/>
      <c r="AIR892" s="721"/>
      <c r="AIS892" s="721"/>
      <c r="AIT892" s="721"/>
      <c r="AIU892" s="721"/>
      <c r="AIV892" s="721"/>
      <c r="AIW892" s="721"/>
      <c r="AIX892" s="721"/>
      <c r="AIY892" s="721"/>
      <c r="AIZ892" s="721"/>
      <c r="AJA892" s="721"/>
      <c r="AJB892" s="721"/>
      <c r="AJC892" s="721"/>
      <c r="AJD892" s="721"/>
      <c r="AJE892" s="721"/>
      <c r="AJF892" s="721"/>
      <c r="AJG892" s="721"/>
      <c r="AJH892" s="721"/>
      <c r="AJI892" s="721"/>
      <c r="AJJ892" s="721"/>
      <c r="AJK892" s="721"/>
      <c r="AJL892" s="721"/>
      <c r="AJM892" s="721"/>
      <c r="AJN892" s="721"/>
      <c r="AJO892" s="721"/>
      <c r="AJP892" s="721"/>
      <c r="AJQ892" s="721"/>
      <c r="AJR892" s="721"/>
      <c r="AJS892" s="721"/>
      <c r="AJT892" s="721"/>
      <c r="AJU892" s="721"/>
      <c r="AJV892" s="721"/>
      <c r="AJW892" s="721"/>
      <c r="AJX892" s="721"/>
      <c r="AJY892" s="721"/>
      <c r="AJZ892" s="721"/>
      <c r="AKA892" s="721"/>
      <c r="AKB892" s="721"/>
      <c r="AKC892" s="721"/>
      <c r="AKD892" s="721"/>
      <c r="AKE892" s="721"/>
      <c r="AKF892" s="721"/>
      <c r="AKG892" s="721"/>
      <c r="AKH892" s="721"/>
      <c r="AKI892" s="721"/>
      <c r="AKJ892" s="721"/>
      <c r="AKK892" s="721"/>
      <c r="AKL892" s="721"/>
      <c r="AKM892" s="721"/>
      <c r="AKN892" s="721"/>
      <c r="AKO892" s="721"/>
      <c r="AKP892" s="721"/>
      <c r="AKQ892" s="721"/>
      <c r="AKR892" s="721"/>
      <c r="AKS892" s="721"/>
      <c r="AKT892" s="721"/>
      <c r="AKU892" s="721"/>
      <c r="AKV892" s="721"/>
      <c r="AKW892" s="721"/>
      <c r="AKX892" s="721"/>
      <c r="AKY892" s="721"/>
      <c r="AKZ892" s="721"/>
      <c r="ALA892" s="721"/>
      <c r="ALB892" s="721"/>
      <c r="ALC892" s="721"/>
      <c r="ALD892" s="721"/>
      <c r="ALE892" s="721"/>
      <c r="ALF892" s="721"/>
      <c r="ALG892" s="721"/>
      <c r="ALH892" s="721"/>
      <c r="ALI892" s="721"/>
      <c r="ALJ892" s="721"/>
      <c r="ALK892" s="721"/>
      <c r="ALL892" s="721"/>
      <c r="ALM892" s="721"/>
      <c r="ALN892" s="721"/>
      <c r="ALO892" s="721"/>
      <c r="ALP892" s="721"/>
      <c r="ALQ892" s="721"/>
      <c r="ALR892" s="721"/>
      <c r="ALS892" s="721"/>
      <c r="ALT892" s="721"/>
      <c r="ALU892" s="721"/>
      <c r="ALV892" s="721"/>
      <c r="ALW892" s="721"/>
      <c r="ALX892" s="721"/>
      <c r="ALY892" s="721"/>
      <c r="ALZ892" s="721"/>
      <c r="AMA892" s="721"/>
      <c r="AMB892" s="721"/>
      <c r="AMC892" s="721"/>
      <c r="AMD892" s="721"/>
      <c r="AME892" s="721"/>
      <c r="AMF892" s="721"/>
      <c r="AMG892" s="721"/>
      <c r="AMH892" s="721"/>
      <c r="AMI892" s="721"/>
      <c r="AMJ892" s="721"/>
      <c r="AMK892" s="721"/>
      <c r="AML892" s="721"/>
      <c r="AMM892" s="721"/>
      <c r="AMN892" s="721"/>
      <c r="AMO892" s="721"/>
      <c r="AMP892" s="721"/>
      <c r="AMQ892" s="721"/>
      <c r="AMR892" s="721"/>
      <c r="AMS892" s="721"/>
      <c r="AMT892" s="721"/>
      <c r="AMU892" s="721"/>
      <c r="AMV892" s="721"/>
      <c r="AMW892" s="721"/>
      <c r="AMX892" s="721"/>
      <c r="AMY892" s="721"/>
      <c r="AMZ892" s="721"/>
      <c r="ANA892" s="721"/>
      <c r="ANB892" s="721"/>
      <c r="ANC892" s="721"/>
      <c r="AND892" s="721"/>
      <c r="ANE892" s="721"/>
      <c r="ANF892" s="721"/>
      <c r="ANG892" s="721"/>
      <c r="ANH892" s="721"/>
      <c r="ANI892" s="721"/>
      <c r="ANJ892" s="721"/>
      <c r="ANK892" s="721"/>
      <c r="ANL892" s="721"/>
      <c r="ANM892" s="721"/>
      <c r="ANN892" s="721"/>
      <c r="ANO892" s="721"/>
      <c r="ANP892" s="721"/>
      <c r="ANQ892" s="721"/>
      <c r="ANR892" s="721"/>
      <c r="ANS892" s="721"/>
      <c r="ANT892" s="721"/>
      <c r="ANU892" s="721"/>
      <c r="ANV892" s="721"/>
      <c r="ANW892" s="721"/>
      <c r="ANX892" s="721"/>
      <c r="ANY892" s="721"/>
      <c r="ANZ892" s="721"/>
      <c r="AOA892" s="721"/>
      <c r="AOB892" s="721"/>
      <c r="AOC892" s="721"/>
      <c r="AOD892" s="721"/>
      <c r="AOE892" s="721"/>
      <c r="AOF892" s="721"/>
      <c r="AOG892" s="721"/>
      <c r="AOH892" s="721"/>
      <c r="AOI892" s="721"/>
      <c r="AOJ892" s="721"/>
      <c r="AOK892" s="721"/>
      <c r="AOL892" s="721"/>
      <c r="AOM892" s="721"/>
      <c r="AON892" s="721"/>
      <c r="AOO892" s="721"/>
      <c r="AOP892" s="721"/>
      <c r="AOQ892" s="721"/>
      <c r="AOR892" s="721"/>
      <c r="AOS892" s="721"/>
      <c r="AOT892" s="721"/>
      <c r="AOU892" s="721"/>
      <c r="AOV892" s="721"/>
      <c r="AOW892" s="721"/>
      <c r="AOX892" s="721"/>
      <c r="AOY892" s="721"/>
      <c r="AOZ892" s="721"/>
      <c r="APA892" s="721"/>
      <c r="APB892" s="721"/>
      <c r="APC892" s="721"/>
      <c r="APD892" s="721"/>
      <c r="APE892" s="721"/>
      <c r="APF892" s="721"/>
      <c r="APG892" s="721"/>
      <c r="APH892" s="721"/>
      <c r="API892" s="721"/>
      <c r="APJ892" s="721"/>
      <c r="APK892" s="721"/>
      <c r="APL892" s="721"/>
      <c r="APM892" s="721"/>
      <c r="APN892" s="721"/>
      <c r="APO892" s="721"/>
      <c r="APP892" s="721"/>
      <c r="APQ892" s="721"/>
      <c r="APR892" s="721"/>
      <c r="APS892" s="721"/>
      <c r="APT892" s="721"/>
      <c r="APU892" s="721"/>
      <c r="APV892" s="721"/>
      <c r="APW892" s="721"/>
      <c r="APX892" s="721"/>
      <c r="APY892" s="721"/>
      <c r="APZ892" s="721"/>
      <c r="AQA892" s="721"/>
      <c r="AQB892" s="721"/>
      <c r="AQC892" s="721"/>
      <c r="AQD892" s="721"/>
      <c r="AQE892" s="721"/>
      <c r="AQF892" s="721"/>
      <c r="AQG892" s="721"/>
      <c r="AQH892" s="721"/>
      <c r="AQI892" s="721"/>
      <c r="AQJ892" s="721"/>
      <c r="AQK892" s="721"/>
      <c r="AQL892" s="721"/>
      <c r="AQM892" s="721"/>
      <c r="AQN892" s="721"/>
      <c r="AQO892" s="721"/>
      <c r="AQP892" s="721"/>
      <c r="AQQ892" s="721"/>
      <c r="AQR892" s="721"/>
      <c r="AQS892" s="721"/>
      <c r="AQT892" s="721"/>
      <c r="AQU892" s="721"/>
      <c r="AQV892" s="721"/>
      <c r="AQW892" s="721"/>
      <c r="AQX892" s="721"/>
      <c r="AQY892" s="721"/>
      <c r="AQZ892" s="721"/>
      <c r="ARA892" s="721"/>
      <c r="ARB892" s="721"/>
      <c r="ARC892" s="721"/>
      <c r="ARD892" s="721"/>
      <c r="ARE892" s="721"/>
      <c r="ARF892" s="721"/>
      <c r="ARG892" s="721"/>
      <c r="ARH892" s="721"/>
      <c r="ARI892" s="721"/>
      <c r="ARJ892" s="721"/>
      <c r="ARK892" s="721"/>
      <c r="ARL892" s="721"/>
      <c r="ARM892" s="721"/>
      <c r="ARN892" s="721"/>
      <c r="ARO892" s="721"/>
      <c r="ARP892" s="721"/>
      <c r="ARQ892" s="721"/>
      <c r="ARR892" s="721"/>
      <c r="ARS892" s="721"/>
      <c r="ART892" s="721"/>
      <c r="ARU892" s="721"/>
      <c r="ARV892" s="721"/>
      <c r="ARW892" s="721"/>
      <c r="ARX892" s="721"/>
      <c r="ARY892" s="721"/>
      <c r="ARZ892" s="721"/>
      <c r="ASA892" s="721"/>
      <c r="ASB892" s="721"/>
      <c r="ASC892" s="721"/>
      <c r="ASD892" s="721"/>
      <c r="ASE892" s="721"/>
      <c r="ASF892" s="721"/>
      <c r="ASG892" s="721"/>
      <c r="ASH892" s="721"/>
      <c r="ASI892" s="721"/>
      <c r="ASJ892" s="721"/>
      <c r="ASK892" s="721"/>
      <c r="ASL892" s="721"/>
      <c r="ASM892" s="721"/>
      <c r="ASN892" s="721"/>
      <c r="ASO892" s="721"/>
      <c r="ASP892" s="721"/>
      <c r="ASQ892" s="721"/>
      <c r="ASR892" s="721"/>
      <c r="ASS892" s="721"/>
      <c r="AST892" s="721"/>
      <c r="ASU892" s="721"/>
      <c r="ASV892" s="721"/>
      <c r="ASW892" s="721"/>
      <c r="ASX892" s="721"/>
      <c r="ASY892" s="721"/>
      <c r="ASZ892" s="721"/>
      <c r="ATA892" s="721"/>
      <c r="ATB892" s="721"/>
      <c r="ATC892" s="721"/>
      <c r="ATD892" s="721"/>
      <c r="ATE892" s="721"/>
      <c r="ATF892" s="721"/>
      <c r="ATG892" s="721"/>
      <c r="ATH892" s="721"/>
      <c r="ATI892" s="721"/>
      <c r="ATJ892" s="721"/>
      <c r="ATK892" s="721"/>
      <c r="ATL892" s="721"/>
      <c r="ATM892" s="721"/>
      <c r="ATN892" s="721"/>
      <c r="ATO892" s="721"/>
      <c r="ATP892" s="721"/>
      <c r="ATQ892" s="721"/>
      <c r="ATR892" s="721"/>
      <c r="ATS892" s="721"/>
      <c r="ATT892" s="721"/>
      <c r="ATU892" s="721"/>
      <c r="ATV892" s="721"/>
      <c r="ATW892" s="721"/>
      <c r="ATX892" s="721"/>
      <c r="ATY892" s="721"/>
      <c r="ATZ892" s="721"/>
      <c r="AUA892" s="721"/>
      <c r="AUB892" s="721"/>
      <c r="AUC892" s="721"/>
      <c r="AUD892" s="721"/>
      <c r="AUE892" s="721"/>
      <c r="AUF892" s="721"/>
      <c r="AUG892" s="721"/>
      <c r="AUH892" s="721"/>
      <c r="AUI892" s="721"/>
      <c r="AUJ892" s="721"/>
      <c r="AUK892" s="721"/>
      <c r="AUL892" s="721"/>
      <c r="AUM892" s="721"/>
      <c r="AUN892" s="721"/>
      <c r="AUO892" s="721"/>
      <c r="AUP892" s="721"/>
      <c r="AUQ892" s="721"/>
      <c r="AUR892" s="721"/>
      <c r="AUS892" s="721"/>
      <c r="AUT892" s="721"/>
      <c r="AUU892" s="721"/>
      <c r="AUV892" s="721"/>
      <c r="AUW892" s="721"/>
      <c r="AUX892" s="721"/>
      <c r="AUY892" s="721"/>
      <c r="AUZ892" s="721"/>
      <c r="AVA892" s="721"/>
      <c r="AVB892" s="721"/>
      <c r="AVC892" s="721"/>
      <c r="AVD892" s="721"/>
      <c r="AVE892" s="721"/>
      <c r="AVF892" s="721"/>
      <c r="AVG892" s="721"/>
      <c r="AVH892" s="721"/>
      <c r="AVI892" s="721"/>
      <c r="AVJ892" s="721"/>
      <c r="AVK892" s="721"/>
    </row>
    <row r="893" spans="1:1259">
      <c r="A893" s="716"/>
      <c r="B893" s="716"/>
      <c r="C893" s="716"/>
      <c r="D893" s="714" t="s">
        <v>3247</v>
      </c>
      <c r="E893" s="676" t="s">
        <v>3276</v>
      </c>
      <c r="F893" s="703"/>
      <c r="G893" s="703"/>
      <c r="H893" s="703"/>
      <c r="I893" s="698" t="s">
        <v>1699</v>
      </c>
      <c r="J893" s="704"/>
      <c r="K893" s="705" t="s">
        <v>4950</v>
      </c>
      <c r="L893" s="703" t="s">
        <v>3394</v>
      </c>
      <c r="M893" s="706">
        <v>44565</v>
      </c>
      <c r="N893" s="706">
        <v>44606</v>
      </c>
      <c r="O893" s="706"/>
      <c r="P893" s="704"/>
      <c r="Q893" s="704"/>
      <c r="R893" s="704"/>
      <c r="S893" s="703" t="s">
        <v>2425</v>
      </c>
      <c r="T893" s="703">
        <v>60</v>
      </c>
      <c r="U893" s="703"/>
      <c r="V893" s="703" t="s">
        <v>985</v>
      </c>
      <c r="W893" s="703">
        <v>400</v>
      </c>
      <c r="X893" s="707">
        <v>1536</v>
      </c>
      <c r="Y893" s="539">
        <f t="shared" si="39"/>
        <v>614400</v>
      </c>
      <c r="Z893" s="708">
        <v>0.45500000000000002</v>
      </c>
      <c r="AA893" s="681">
        <f t="shared" si="40"/>
        <v>279552</v>
      </c>
      <c r="AB893" s="682"/>
      <c r="AC893" s="683">
        <v>0</v>
      </c>
      <c r="AD893" s="710"/>
      <c r="AE893" s="709"/>
      <c r="AF893" s="695">
        <f t="shared" si="41"/>
        <v>279552</v>
      </c>
      <c r="AG893" s="703" t="s">
        <v>1073</v>
      </c>
      <c r="AH893" s="703"/>
      <c r="AI893" s="705" t="s">
        <v>2488</v>
      </c>
      <c r="AJ893" s="703" t="s">
        <v>3395</v>
      </c>
      <c r="AK893" s="711" t="s">
        <v>1149</v>
      </c>
      <c r="AL893" s="703">
        <v>79423</v>
      </c>
      <c r="AM893" s="703" t="s">
        <v>52</v>
      </c>
      <c r="AN893" s="703"/>
      <c r="AO893" s="703"/>
      <c r="AP893" s="712"/>
      <c r="AQ893" s="712" t="s">
        <v>37</v>
      </c>
      <c r="AR893" s="712" t="s">
        <v>1700</v>
      </c>
      <c r="AS893" s="715"/>
      <c r="AT893" s="715"/>
      <c r="AU893" s="715"/>
      <c r="AV893" s="708">
        <v>0.45500000000000002</v>
      </c>
      <c r="AW893" s="721"/>
      <c r="AX893" s="721"/>
      <c r="AY893" s="721"/>
      <c r="AZ893" s="721"/>
      <c r="BA893" s="721"/>
      <c r="BB893" s="721"/>
      <c r="BC893" s="721"/>
      <c r="BD893" s="721"/>
      <c r="BE893" s="721"/>
      <c r="BF893" s="721"/>
      <c r="BG893" s="721"/>
      <c r="BH893" s="721"/>
      <c r="BI893" s="721"/>
      <c r="BJ893" s="721"/>
      <c r="BK893" s="721"/>
      <c r="BL893" s="721"/>
      <c r="BM893" s="721"/>
      <c r="BN893" s="721"/>
      <c r="BO893" s="721"/>
      <c r="BP893" s="721"/>
      <c r="BQ893" s="721"/>
      <c r="BR893" s="721"/>
      <c r="BS893" s="721"/>
      <c r="BT893" s="721"/>
      <c r="BU893" s="721"/>
      <c r="BV893" s="721"/>
      <c r="BW893" s="721"/>
      <c r="BX893" s="721"/>
      <c r="BY893" s="721"/>
      <c r="BZ893" s="721"/>
      <c r="CA893" s="721"/>
      <c r="CB893" s="721"/>
      <c r="CC893" s="721"/>
      <c r="CD893" s="721"/>
      <c r="CE893" s="721"/>
      <c r="CF893" s="721"/>
      <c r="CG893" s="721"/>
      <c r="CH893" s="721"/>
      <c r="CI893" s="721"/>
      <c r="CJ893" s="721"/>
      <c r="CK893" s="721"/>
      <c r="CL893" s="721"/>
      <c r="CM893" s="721"/>
      <c r="CN893" s="721"/>
      <c r="CO893" s="721"/>
      <c r="CP893" s="721"/>
      <c r="CQ893" s="721"/>
      <c r="CR893" s="721"/>
      <c r="CS893" s="721"/>
      <c r="CT893" s="721"/>
      <c r="CU893" s="721"/>
      <c r="CV893" s="721"/>
      <c r="CW893" s="721"/>
      <c r="CX893" s="721"/>
      <c r="CY893" s="721"/>
      <c r="CZ893" s="721"/>
      <c r="DA893" s="721"/>
      <c r="DB893" s="721"/>
      <c r="DC893" s="721"/>
      <c r="DD893" s="721"/>
      <c r="DE893" s="721"/>
      <c r="DF893" s="721"/>
      <c r="DG893" s="721"/>
      <c r="DH893" s="721"/>
      <c r="DI893" s="721"/>
      <c r="DJ893" s="721"/>
      <c r="DK893" s="721"/>
      <c r="DL893" s="721"/>
      <c r="DM893" s="721"/>
      <c r="DN893" s="721"/>
      <c r="DO893" s="721"/>
      <c r="DP893" s="721"/>
      <c r="DQ893" s="721"/>
      <c r="DR893" s="721"/>
      <c r="DS893" s="721"/>
      <c r="DT893" s="721"/>
      <c r="DU893" s="721"/>
      <c r="DV893" s="721"/>
      <c r="DW893" s="721"/>
      <c r="DX893" s="721"/>
      <c r="DY893" s="721"/>
      <c r="DZ893" s="721"/>
      <c r="EA893" s="721"/>
      <c r="EB893" s="721"/>
      <c r="EC893" s="721"/>
      <c r="ED893" s="721"/>
      <c r="EE893" s="721"/>
      <c r="EF893" s="721"/>
      <c r="EG893" s="721"/>
      <c r="EH893" s="721"/>
      <c r="EI893" s="721"/>
      <c r="EJ893" s="721"/>
      <c r="EK893" s="721"/>
      <c r="EL893" s="721"/>
      <c r="EM893" s="721"/>
      <c r="EN893" s="721"/>
      <c r="EO893" s="721"/>
      <c r="EP893" s="721"/>
      <c r="EQ893" s="721"/>
      <c r="ER893" s="721"/>
      <c r="ES893" s="721"/>
      <c r="ET893" s="721"/>
      <c r="EU893" s="721"/>
      <c r="EV893" s="721"/>
      <c r="EW893" s="721"/>
      <c r="EX893" s="721"/>
      <c r="EY893" s="721"/>
      <c r="EZ893" s="721"/>
      <c r="FA893" s="721"/>
      <c r="FB893" s="721"/>
      <c r="FC893" s="721"/>
      <c r="FD893" s="721"/>
      <c r="FE893" s="721"/>
      <c r="FF893" s="721"/>
      <c r="FG893" s="721"/>
      <c r="FH893" s="721"/>
      <c r="FI893" s="721"/>
      <c r="FJ893" s="721"/>
      <c r="FK893" s="721"/>
      <c r="FL893" s="721"/>
      <c r="FM893" s="721"/>
      <c r="FN893" s="721"/>
      <c r="FO893" s="721"/>
      <c r="FP893" s="721"/>
      <c r="FQ893" s="721"/>
      <c r="FR893" s="721"/>
      <c r="FS893" s="721"/>
      <c r="FT893" s="721"/>
      <c r="FU893" s="721"/>
      <c r="FV893" s="721"/>
      <c r="FW893" s="721"/>
      <c r="FX893" s="721"/>
      <c r="FY893" s="721"/>
      <c r="FZ893" s="721"/>
      <c r="GA893" s="721"/>
      <c r="GB893" s="721"/>
      <c r="GC893" s="721"/>
      <c r="GD893" s="721"/>
      <c r="GE893" s="721"/>
      <c r="GF893" s="721"/>
      <c r="GG893" s="721"/>
      <c r="GH893" s="721"/>
      <c r="GI893" s="721"/>
      <c r="GJ893" s="721"/>
      <c r="GK893" s="721"/>
      <c r="GL893" s="721"/>
      <c r="GM893" s="721"/>
      <c r="GN893" s="721"/>
      <c r="GO893" s="721"/>
      <c r="GP893" s="721"/>
      <c r="GQ893" s="721"/>
      <c r="GR893" s="721"/>
      <c r="GS893" s="721"/>
      <c r="GT893" s="721"/>
      <c r="GU893" s="721"/>
      <c r="GV893" s="721"/>
      <c r="GW893" s="721"/>
      <c r="GX893" s="721"/>
      <c r="GY893" s="721"/>
      <c r="GZ893" s="721"/>
      <c r="HA893" s="721"/>
      <c r="HB893" s="721"/>
      <c r="HC893" s="721"/>
      <c r="HD893" s="721"/>
      <c r="HE893" s="721"/>
      <c r="HF893" s="721"/>
      <c r="HG893" s="721"/>
      <c r="HH893" s="721"/>
      <c r="HI893" s="721"/>
      <c r="HJ893" s="721"/>
      <c r="HK893" s="721"/>
      <c r="HL893" s="721"/>
      <c r="HM893" s="721"/>
      <c r="HN893" s="721"/>
      <c r="HO893" s="721"/>
      <c r="HP893" s="721"/>
      <c r="HQ893" s="721"/>
      <c r="HR893" s="721"/>
      <c r="HS893" s="721"/>
      <c r="HT893" s="721"/>
      <c r="HU893" s="721"/>
      <c r="HV893" s="721"/>
      <c r="HW893" s="721"/>
      <c r="HX893" s="721"/>
      <c r="HY893" s="721"/>
      <c r="HZ893" s="721"/>
      <c r="IA893" s="721"/>
      <c r="IB893" s="721"/>
      <c r="IC893" s="721"/>
      <c r="ID893" s="721"/>
      <c r="IE893" s="721"/>
      <c r="IF893" s="721"/>
      <c r="IG893" s="721"/>
      <c r="IH893" s="721"/>
      <c r="II893" s="721"/>
      <c r="IJ893" s="721"/>
      <c r="IK893" s="721"/>
      <c r="IL893" s="721"/>
      <c r="IM893" s="721"/>
      <c r="IN893" s="721"/>
      <c r="IO893" s="721"/>
      <c r="IP893" s="721"/>
      <c r="IQ893" s="721"/>
      <c r="IR893" s="721"/>
      <c r="IS893" s="721"/>
      <c r="IT893" s="721"/>
      <c r="IU893" s="721"/>
      <c r="IV893" s="721"/>
      <c r="IW893" s="721"/>
      <c r="IX893" s="721"/>
      <c r="IY893" s="721"/>
      <c r="IZ893" s="721"/>
      <c r="JA893" s="721"/>
      <c r="JB893" s="721"/>
      <c r="JC893" s="721"/>
      <c r="JD893" s="721"/>
      <c r="JE893" s="721"/>
      <c r="JF893" s="721"/>
      <c r="JG893" s="721"/>
      <c r="JH893" s="721"/>
      <c r="JI893" s="721"/>
      <c r="JJ893" s="721"/>
      <c r="JK893" s="721"/>
      <c r="JL893" s="721"/>
      <c r="JM893" s="721"/>
      <c r="JN893" s="721"/>
      <c r="JO893" s="721"/>
      <c r="JP893" s="721"/>
      <c r="JQ893" s="721"/>
      <c r="JR893" s="721"/>
      <c r="JS893" s="721"/>
      <c r="JT893" s="721"/>
      <c r="JU893" s="721"/>
      <c r="JV893" s="721"/>
      <c r="JW893" s="721"/>
      <c r="JX893" s="721"/>
      <c r="JY893" s="721"/>
      <c r="JZ893" s="721"/>
      <c r="KA893" s="721"/>
      <c r="KB893" s="721"/>
      <c r="KC893" s="721"/>
      <c r="KD893" s="721"/>
      <c r="KE893" s="721"/>
      <c r="KF893" s="721"/>
      <c r="KG893" s="721"/>
      <c r="KH893" s="721"/>
      <c r="KI893" s="721"/>
      <c r="KJ893" s="721"/>
      <c r="KK893" s="721"/>
      <c r="KL893" s="721"/>
      <c r="KM893" s="721"/>
      <c r="KN893" s="721"/>
      <c r="KO893" s="721"/>
      <c r="KP893" s="721"/>
      <c r="KQ893" s="721"/>
      <c r="KR893" s="721"/>
      <c r="KS893" s="721"/>
      <c r="KT893" s="721"/>
      <c r="KU893" s="721"/>
      <c r="KV893" s="721"/>
      <c r="KW893" s="721"/>
      <c r="KX893" s="721"/>
      <c r="KY893" s="721"/>
      <c r="KZ893" s="721"/>
      <c r="LA893" s="721"/>
      <c r="LB893" s="721"/>
      <c r="LC893" s="721"/>
      <c r="LD893" s="721"/>
      <c r="LE893" s="721"/>
      <c r="LF893" s="721"/>
      <c r="LG893" s="721"/>
      <c r="LH893" s="721"/>
      <c r="LI893" s="721"/>
      <c r="LJ893" s="721"/>
      <c r="LK893" s="721"/>
      <c r="LL893" s="721"/>
      <c r="LM893" s="721"/>
      <c r="LN893" s="721"/>
      <c r="LO893" s="721"/>
      <c r="LP893" s="721"/>
      <c r="LQ893" s="721"/>
      <c r="LR893" s="721"/>
      <c r="LS893" s="721"/>
      <c r="LT893" s="721"/>
      <c r="LU893" s="721"/>
      <c r="LV893" s="721"/>
      <c r="LW893" s="721"/>
      <c r="LX893" s="721"/>
      <c r="LY893" s="721"/>
      <c r="LZ893" s="721"/>
      <c r="MA893" s="721"/>
      <c r="MB893" s="721"/>
      <c r="MC893" s="721"/>
      <c r="MD893" s="721"/>
      <c r="ME893" s="721"/>
      <c r="MF893" s="721"/>
      <c r="MG893" s="721"/>
      <c r="MH893" s="721"/>
      <c r="MI893" s="721"/>
      <c r="MJ893" s="721"/>
      <c r="MK893" s="721"/>
      <c r="ML893" s="721"/>
      <c r="MM893" s="721"/>
      <c r="MN893" s="721"/>
      <c r="MO893" s="721"/>
      <c r="MP893" s="721"/>
      <c r="MQ893" s="721"/>
      <c r="MR893" s="721"/>
      <c r="MS893" s="721"/>
      <c r="MT893" s="721"/>
      <c r="MU893" s="721"/>
      <c r="MV893" s="721"/>
      <c r="MW893" s="721"/>
      <c r="MX893" s="721"/>
      <c r="MY893" s="721"/>
      <c r="MZ893" s="721"/>
      <c r="NA893" s="721"/>
      <c r="NB893" s="721"/>
      <c r="NC893" s="721"/>
      <c r="ND893" s="721"/>
      <c r="NE893" s="721"/>
      <c r="NF893" s="721"/>
      <c r="NG893" s="721"/>
      <c r="NH893" s="721"/>
      <c r="NI893" s="721"/>
      <c r="NJ893" s="721"/>
      <c r="NK893" s="721"/>
      <c r="NL893" s="721"/>
      <c r="NM893" s="721"/>
      <c r="NN893" s="721"/>
      <c r="NO893" s="721"/>
      <c r="NP893" s="721"/>
      <c r="NQ893" s="721"/>
      <c r="NR893" s="721"/>
      <c r="NS893" s="721"/>
      <c r="NT893" s="721"/>
      <c r="NU893" s="721"/>
      <c r="NV893" s="721"/>
      <c r="NW893" s="721"/>
      <c r="NX893" s="721"/>
      <c r="NY893" s="721"/>
      <c r="NZ893" s="721"/>
      <c r="OA893" s="721"/>
      <c r="OB893" s="721"/>
      <c r="OC893" s="721"/>
      <c r="OD893" s="721"/>
      <c r="OE893" s="721"/>
      <c r="OF893" s="721"/>
      <c r="OG893" s="721"/>
      <c r="OH893" s="721"/>
      <c r="OI893" s="721"/>
      <c r="OJ893" s="721"/>
      <c r="OK893" s="721"/>
      <c r="OL893" s="721"/>
      <c r="OM893" s="721"/>
      <c r="ON893" s="721"/>
      <c r="OO893" s="721"/>
      <c r="OP893" s="721"/>
      <c r="OQ893" s="721"/>
      <c r="OR893" s="721"/>
      <c r="OS893" s="721"/>
      <c r="OT893" s="721"/>
      <c r="OU893" s="721"/>
      <c r="OV893" s="721"/>
      <c r="OW893" s="721"/>
      <c r="OX893" s="721"/>
      <c r="OY893" s="721"/>
      <c r="OZ893" s="721"/>
      <c r="PA893" s="721"/>
      <c r="PB893" s="721"/>
      <c r="PC893" s="721"/>
      <c r="PD893" s="721"/>
      <c r="PE893" s="721"/>
      <c r="PF893" s="721"/>
      <c r="PG893" s="721"/>
      <c r="PH893" s="721"/>
      <c r="PI893" s="721"/>
      <c r="PJ893" s="721"/>
      <c r="PK893" s="721"/>
      <c r="PL893" s="721"/>
      <c r="PM893" s="721"/>
      <c r="PN893" s="721"/>
      <c r="PO893" s="721"/>
      <c r="PP893" s="721"/>
      <c r="PQ893" s="721"/>
      <c r="PR893" s="721"/>
      <c r="PS893" s="721"/>
      <c r="PT893" s="721"/>
      <c r="PU893" s="721"/>
      <c r="PV893" s="721"/>
      <c r="PW893" s="721"/>
      <c r="PX893" s="721"/>
      <c r="PY893" s="721"/>
      <c r="PZ893" s="721"/>
      <c r="QA893" s="721"/>
      <c r="QB893" s="721"/>
      <c r="QC893" s="721"/>
      <c r="QD893" s="721"/>
      <c r="QE893" s="721"/>
      <c r="QF893" s="721"/>
      <c r="QG893" s="721"/>
      <c r="QH893" s="721"/>
      <c r="QI893" s="721"/>
      <c r="QJ893" s="721"/>
      <c r="QK893" s="721"/>
      <c r="QL893" s="721"/>
      <c r="QM893" s="721"/>
      <c r="QN893" s="721"/>
      <c r="QO893" s="721"/>
      <c r="QP893" s="721"/>
      <c r="QQ893" s="721"/>
      <c r="QR893" s="721"/>
      <c r="QS893" s="721"/>
      <c r="QT893" s="721"/>
      <c r="QU893" s="721"/>
      <c r="QV893" s="721"/>
      <c r="QW893" s="721"/>
      <c r="QX893" s="721"/>
      <c r="QY893" s="721"/>
      <c r="QZ893" s="721"/>
      <c r="RA893" s="721"/>
      <c r="RB893" s="721"/>
      <c r="RC893" s="721"/>
      <c r="RD893" s="721"/>
      <c r="RE893" s="721"/>
      <c r="RF893" s="721"/>
      <c r="RG893" s="721"/>
      <c r="RH893" s="721"/>
      <c r="RI893" s="721"/>
      <c r="RJ893" s="721"/>
      <c r="RK893" s="721"/>
      <c r="RL893" s="721"/>
      <c r="RM893" s="721"/>
      <c r="RN893" s="721"/>
      <c r="RO893" s="721"/>
      <c r="RP893" s="721"/>
      <c r="RQ893" s="721"/>
      <c r="RR893" s="721"/>
      <c r="RS893" s="721"/>
      <c r="RT893" s="721"/>
      <c r="RU893" s="721"/>
      <c r="RV893" s="721"/>
      <c r="RW893" s="721"/>
      <c r="RX893" s="721"/>
      <c r="RY893" s="721"/>
      <c r="RZ893" s="721"/>
      <c r="SA893" s="721"/>
      <c r="SB893" s="721"/>
      <c r="SC893" s="721"/>
      <c r="SD893" s="721"/>
      <c r="SE893" s="721"/>
      <c r="SF893" s="721"/>
      <c r="SG893" s="721"/>
      <c r="SH893" s="721"/>
      <c r="SI893" s="721"/>
      <c r="SJ893" s="721"/>
      <c r="SK893" s="721"/>
      <c r="SL893" s="721"/>
      <c r="SM893" s="721"/>
      <c r="SN893" s="721"/>
      <c r="SO893" s="721"/>
      <c r="SP893" s="721"/>
      <c r="SQ893" s="721"/>
      <c r="SR893" s="721"/>
      <c r="SS893" s="721"/>
      <c r="ST893" s="721"/>
      <c r="SU893" s="721"/>
      <c r="SV893" s="721"/>
      <c r="SW893" s="721"/>
      <c r="SX893" s="721"/>
      <c r="SY893" s="721"/>
      <c r="SZ893" s="721"/>
      <c r="TA893" s="721"/>
      <c r="TB893" s="721"/>
      <c r="TC893" s="721"/>
      <c r="TD893" s="721"/>
      <c r="TE893" s="721"/>
      <c r="TF893" s="721"/>
      <c r="TG893" s="721"/>
      <c r="TH893" s="721"/>
      <c r="TI893" s="721"/>
      <c r="TJ893" s="721"/>
      <c r="TK893" s="721"/>
      <c r="TL893" s="721"/>
      <c r="TM893" s="721"/>
      <c r="TN893" s="721"/>
      <c r="TO893" s="721"/>
      <c r="TP893" s="721"/>
      <c r="TQ893" s="721"/>
      <c r="TR893" s="721"/>
      <c r="TS893" s="721"/>
      <c r="TT893" s="721"/>
      <c r="TU893" s="721"/>
      <c r="TV893" s="721"/>
      <c r="TW893" s="721"/>
      <c r="TX893" s="721"/>
      <c r="TY893" s="721"/>
      <c r="TZ893" s="721"/>
      <c r="UA893" s="721"/>
      <c r="UB893" s="721"/>
      <c r="UC893" s="721"/>
      <c r="UD893" s="721"/>
      <c r="UE893" s="721"/>
      <c r="UF893" s="721"/>
      <c r="UG893" s="721"/>
      <c r="UH893" s="721"/>
      <c r="UI893" s="721"/>
      <c r="UJ893" s="721"/>
      <c r="UK893" s="721"/>
      <c r="UL893" s="721"/>
      <c r="UM893" s="721"/>
      <c r="UN893" s="721"/>
      <c r="UO893" s="721"/>
      <c r="UP893" s="721"/>
      <c r="UQ893" s="721"/>
      <c r="UR893" s="721"/>
      <c r="US893" s="721"/>
      <c r="UT893" s="721"/>
      <c r="UU893" s="721"/>
      <c r="UV893" s="721"/>
      <c r="UW893" s="721"/>
      <c r="UX893" s="721"/>
      <c r="UY893" s="721"/>
      <c r="UZ893" s="721"/>
      <c r="VA893" s="721"/>
      <c r="VB893" s="721"/>
      <c r="VC893" s="721"/>
      <c r="VD893" s="721"/>
      <c r="VE893" s="721"/>
      <c r="VF893" s="721"/>
      <c r="VG893" s="721"/>
      <c r="VH893" s="721"/>
      <c r="VI893" s="721"/>
      <c r="VJ893" s="721"/>
      <c r="VK893" s="721"/>
      <c r="VL893" s="721"/>
      <c r="VM893" s="721"/>
      <c r="VN893" s="721"/>
      <c r="VO893" s="721"/>
      <c r="VP893" s="721"/>
      <c r="VQ893" s="721"/>
      <c r="VR893" s="721"/>
      <c r="VS893" s="721"/>
      <c r="VT893" s="721"/>
      <c r="VU893" s="721"/>
      <c r="VV893" s="721"/>
      <c r="VW893" s="721"/>
      <c r="VX893" s="721"/>
      <c r="VY893" s="721"/>
      <c r="VZ893" s="721"/>
      <c r="WA893" s="721"/>
      <c r="WB893" s="721"/>
      <c r="WC893" s="721"/>
      <c r="WD893" s="721"/>
      <c r="WE893" s="721"/>
      <c r="WF893" s="721"/>
      <c r="WG893" s="721"/>
      <c r="WH893" s="721"/>
      <c r="WI893" s="721"/>
      <c r="WJ893" s="721"/>
      <c r="WK893" s="721"/>
      <c r="WL893" s="721"/>
      <c r="WM893" s="721"/>
      <c r="WN893" s="721"/>
      <c r="WO893" s="721"/>
      <c r="WP893" s="721"/>
      <c r="WQ893" s="721"/>
      <c r="WR893" s="721"/>
      <c r="WS893" s="721"/>
      <c r="WT893" s="721"/>
      <c r="WU893" s="721"/>
      <c r="WV893" s="721"/>
      <c r="WW893" s="721"/>
      <c r="WX893" s="721"/>
      <c r="WY893" s="721"/>
      <c r="WZ893" s="721"/>
      <c r="XA893" s="721"/>
      <c r="XB893" s="721"/>
      <c r="XC893" s="721"/>
      <c r="XD893" s="721"/>
      <c r="XE893" s="721"/>
      <c r="XF893" s="721"/>
      <c r="XG893" s="721"/>
      <c r="XH893" s="721"/>
      <c r="XI893" s="721"/>
      <c r="XJ893" s="721"/>
      <c r="XK893" s="721"/>
      <c r="XL893" s="721"/>
      <c r="XM893" s="721"/>
      <c r="XN893" s="721"/>
      <c r="XO893" s="721"/>
      <c r="XP893" s="721"/>
      <c r="XQ893" s="721"/>
      <c r="XR893" s="721"/>
      <c r="XS893" s="721"/>
      <c r="XT893" s="721"/>
      <c r="XU893" s="721"/>
      <c r="XV893" s="721"/>
      <c r="XW893" s="721"/>
      <c r="XX893" s="721"/>
      <c r="XY893" s="721"/>
      <c r="XZ893" s="721"/>
      <c r="YA893" s="721"/>
      <c r="YB893" s="721"/>
      <c r="YC893" s="721"/>
      <c r="YD893" s="721"/>
      <c r="YE893" s="721"/>
      <c r="YF893" s="721"/>
      <c r="YG893" s="721"/>
      <c r="YH893" s="721"/>
      <c r="YI893" s="721"/>
      <c r="YJ893" s="721"/>
      <c r="YK893" s="721"/>
      <c r="YL893" s="721"/>
      <c r="YM893" s="721"/>
      <c r="YN893" s="721"/>
      <c r="YO893" s="721"/>
      <c r="YP893" s="721"/>
      <c r="YQ893" s="721"/>
      <c r="YR893" s="721"/>
      <c r="YS893" s="721"/>
      <c r="YT893" s="721"/>
      <c r="YU893" s="721"/>
      <c r="YV893" s="721"/>
      <c r="YW893" s="721"/>
      <c r="YX893" s="721"/>
      <c r="YY893" s="721"/>
      <c r="YZ893" s="721"/>
      <c r="ZA893" s="721"/>
      <c r="ZB893" s="721"/>
      <c r="ZC893" s="721"/>
      <c r="ZD893" s="721"/>
      <c r="ZE893" s="721"/>
      <c r="ZF893" s="721"/>
      <c r="ZG893" s="721"/>
      <c r="ZH893" s="721"/>
      <c r="ZI893" s="721"/>
      <c r="ZJ893" s="721"/>
      <c r="ZK893" s="721"/>
      <c r="ZL893" s="721"/>
      <c r="ZM893" s="721"/>
      <c r="ZN893" s="721"/>
      <c r="ZO893" s="721"/>
      <c r="ZP893" s="721"/>
      <c r="ZQ893" s="721"/>
      <c r="ZR893" s="721"/>
      <c r="ZS893" s="721"/>
      <c r="ZT893" s="721"/>
      <c r="ZU893" s="721"/>
      <c r="ZV893" s="721"/>
      <c r="ZW893" s="721"/>
      <c r="ZX893" s="721"/>
      <c r="ZY893" s="721"/>
      <c r="ZZ893" s="721"/>
      <c r="AAA893" s="721"/>
      <c r="AAB893" s="721"/>
      <c r="AAC893" s="721"/>
      <c r="AAD893" s="721"/>
      <c r="AAE893" s="721"/>
      <c r="AAF893" s="721"/>
      <c r="AAG893" s="721"/>
      <c r="AAH893" s="721"/>
      <c r="AAI893" s="721"/>
      <c r="AAJ893" s="721"/>
      <c r="AAK893" s="721"/>
      <c r="AAL893" s="721"/>
      <c r="AAM893" s="721"/>
      <c r="AAN893" s="721"/>
      <c r="AAO893" s="721"/>
      <c r="AAP893" s="721"/>
      <c r="AAQ893" s="721"/>
      <c r="AAR893" s="721"/>
      <c r="AAS893" s="721"/>
      <c r="AAT893" s="721"/>
      <c r="AAU893" s="721"/>
      <c r="AAV893" s="721"/>
      <c r="AAW893" s="721"/>
      <c r="AAX893" s="721"/>
      <c r="AAY893" s="721"/>
      <c r="AAZ893" s="721"/>
      <c r="ABA893" s="721"/>
      <c r="ABB893" s="721"/>
      <c r="ABC893" s="721"/>
      <c r="ABD893" s="721"/>
      <c r="ABE893" s="721"/>
      <c r="ABF893" s="721"/>
      <c r="ABG893" s="721"/>
      <c r="ABH893" s="721"/>
      <c r="ABI893" s="721"/>
      <c r="ABJ893" s="721"/>
      <c r="ABK893" s="721"/>
      <c r="ABL893" s="721"/>
      <c r="ABM893" s="721"/>
      <c r="ABN893" s="721"/>
      <c r="ABO893" s="721"/>
      <c r="ABP893" s="721"/>
      <c r="ABQ893" s="721"/>
      <c r="ABR893" s="721"/>
      <c r="ABS893" s="721"/>
      <c r="ABT893" s="721"/>
      <c r="ABU893" s="721"/>
      <c r="ABV893" s="721"/>
      <c r="ABW893" s="721"/>
      <c r="ABX893" s="721"/>
      <c r="ABY893" s="721"/>
      <c r="ABZ893" s="721"/>
      <c r="ACA893" s="721"/>
      <c r="ACB893" s="721"/>
      <c r="ACC893" s="721"/>
      <c r="ACD893" s="721"/>
      <c r="ACE893" s="721"/>
      <c r="ACF893" s="721"/>
      <c r="ACG893" s="721"/>
      <c r="ACH893" s="721"/>
      <c r="ACI893" s="721"/>
      <c r="ACJ893" s="721"/>
      <c r="ACK893" s="721"/>
      <c r="ACL893" s="721"/>
      <c r="ACM893" s="721"/>
      <c r="ACN893" s="721"/>
      <c r="ACO893" s="721"/>
      <c r="ACP893" s="721"/>
      <c r="ACQ893" s="721"/>
      <c r="ACR893" s="721"/>
      <c r="ACS893" s="721"/>
      <c r="ACT893" s="721"/>
      <c r="ACU893" s="721"/>
      <c r="ACV893" s="721"/>
      <c r="ACW893" s="721"/>
      <c r="ACX893" s="721"/>
      <c r="ACY893" s="721"/>
      <c r="ACZ893" s="721"/>
      <c r="ADA893" s="721"/>
      <c r="ADB893" s="721"/>
      <c r="ADC893" s="721"/>
      <c r="ADD893" s="721"/>
      <c r="ADE893" s="721"/>
      <c r="ADF893" s="721"/>
      <c r="ADG893" s="721"/>
      <c r="ADH893" s="721"/>
      <c r="ADI893" s="721"/>
      <c r="ADJ893" s="721"/>
      <c r="ADK893" s="721"/>
      <c r="ADL893" s="721"/>
      <c r="ADM893" s="721"/>
      <c r="ADN893" s="721"/>
      <c r="ADO893" s="721"/>
      <c r="ADP893" s="721"/>
      <c r="ADQ893" s="721"/>
      <c r="ADR893" s="721"/>
      <c r="ADS893" s="721"/>
      <c r="ADT893" s="721"/>
      <c r="ADU893" s="721"/>
      <c r="ADV893" s="721"/>
      <c r="ADW893" s="721"/>
      <c r="ADX893" s="721"/>
      <c r="ADY893" s="721"/>
      <c r="ADZ893" s="721"/>
      <c r="AEA893" s="721"/>
      <c r="AEB893" s="721"/>
      <c r="AEC893" s="721"/>
      <c r="AED893" s="721"/>
      <c r="AEE893" s="721"/>
      <c r="AEF893" s="721"/>
      <c r="AEG893" s="721"/>
      <c r="AEH893" s="721"/>
      <c r="AEI893" s="721"/>
      <c r="AEJ893" s="721"/>
      <c r="AEK893" s="721"/>
      <c r="AEL893" s="721"/>
      <c r="AEM893" s="721"/>
      <c r="AEN893" s="721"/>
      <c r="AEO893" s="721"/>
      <c r="AEP893" s="721"/>
      <c r="AEQ893" s="721"/>
      <c r="AER893" s="721"/>
      <c r="AES893" s="721"/>
      <c r="AET893" s="721"/>
      <c r="AEU893" s="721"/>
      <c r="AEV893" s="721"/>
      <c r="AEW893" s="721"/>
      <c r="AEX893" s="721"/>
      <c r="AEY893" s="721"/>
      <c r="AEZ893" s="721"/>
      <c r="AFA893" s="721"/>
      <c r="AFB893" s="721"/>
      <c r="AFC893" s="721"/>
      <c r="AFD893" s="721"/>
      <c r="AFE893" s="721"/>
      <c r="AFF893" s="721"/>
      <c r="AFG893" s="721"/>
      <c r="AFH893" s="721"/>
      <c r="AFI893" s="721"/>
      <c r="AFJ893" s="721"/>
      <c r="AFK893" s="721"/>
      <c r="AFL893" s="721"/>
      <c r="AFM893" s="721"/>
      <c r="AFN893" s="721"/>
      <c r="AFO893" s="721"/>
      <c r="AFP893" s="721"/>
      <c r="AFQ893" s="721"/>
      <c r="AFR893" s="721"/>
      <c r="AFS893" s="721"/>
      <c r="AFT893" s="721"/>
      <c r="AFU893" s="721"/>
      <c r="AFV893" s="721"/>
      <c r="AFW893" s="721"/>
      <c r="AFX893" s="721"/>
      <c r="AFY893" s="721"/>
      <c r="AFZ893" s="721"/>
      <c r="AGA893" s="721"/>
      <c r="AGB893" s="721"/>
      <c r="AGC893" s="721"/>
      <c r="AGD893" s="721"/>
      <c r="AGE893" s="721"/>
      <c r="AGF893" s="721"/>
      <c r="AGG893" s="721"/>
      <c r="AGH893" s="721"/>
      <c r="AGI893" s="721"/>
      <c r="AGJ893" s="721"/>
      <c r="AGK893" s="721"/>
      <c r="AGL893" s="721"/>
      <c r="AGM893" s="721"/>
      <c r="AGN893" s="721"/>
      <c r="AGO893" s="721"/>
      <c r="AGP893" s="721"/>
      <c r="AGQ893" s="721"/>
      <c r="AGR893" s="721"/>
      <c r="AGS893" s="721"/>
      <c r="AGT893" s="721"/>
      <c r="AGU893" s="721"/>
      <c r="AGV893" s="721"/>
      <c r="AGW893" s="721"/>
      <c r="AGX893" s="721"/>
      <c r="AGY893" s="721"/>
      <c r="AGZ893" s="721"/>
      <c r="AHA893" s="721"/>
      <c r="AHB893" s="721"/>
      <c r="AHC893" s="721"/>
      <c r="AHD893" s="721"/>
      <c r="AHE893" s="721"/>
      <c r="AHF893" s="721"/>
      <c r="AHG893" s="721"/>
      <c r="AHH893" s="721"/>
      <c r="AHI893" s="721"/>
      <c r="AHJ893" s="721"/>
      <c r="AHK893" s="721"/>
      <c r="AHL893" s="721"/>
      <c r="AHM893" s="721"/>
      <c r="AHN893" s="721"/>
      <c r="AHO893" s="721"/>
      <c r="AHP893" s="721"/>
      <c r="AHQ893" s="721"/>
      <c r="AHR893" s="721"/>
      <c r="AHS893" s="721"/>
      <c r="AHT893" s="721"/>
      <c r="AHU893" s="721"/>
      <c r="AHV893" s="721"/>
      <c r="AHW893" s="721"/>
      <c r="AHX893" s="721"/>
      <c r="AHY893" s="721"/>
      <c r="AHZ893" s="721"/>
      <c r="AIA893" s="721"/>
      <c r="AIB893" s="721"/>
      <c r="AIC893" s="721"/>
      <c r="AID893" s="721"/>
      <c r="AIE893" s="721"/>
      <c r="AIF893" s="721"/>
      <c r="AIG893" s="721"/>
      <c r="AIH893" s="721"/>
      <c r="AII893" s="721"/>
      <c r="AIJ893" s="721"/>
      <c r="AIK893" s="721"/>
      <c r="AIL893" s="721"/>
      <c r="AIM893" s="721"/>
      <c r="AIN893" s="721"/>
      <c r="AIO893" s="721"/>
      <c r="AIP893" s="721"/>
      <c r="AIQ893" s="721"/>
      <c r="AIR893" s="721"/>
      <c r="AIS893" s="721"/>
      <c r="AIT893" s="721"/>
      <c r="AIU893" s="721"/>
      <c r="AIV893" s="721"/>
      <c r="AIW893" s="721"/>
      <c r="AIX893" s="721"/>
      <c r="AIY893" s="721"/>
      <c r="AIZ893" s="721"/>
      <c r="AJA893" s="721"/>
      <c r="AJB893" s="721"/>
      <c r="AJC893" s="721"/>
      <c r="AJD893" s="721"/>
      <c r="AJE893" s="721"/>
      <c r="AJF893" s="721"/>
      <c r="AJG893" s="721"/>
      <c r="AJH893" s="721"/>
      <c r="AJI893" s="721"/>
      <c r="AJJ893" s="721"/>
      <c r="AJK893" s="721"/>
      <c r="AJL893" s="721"/>
      <c r="AJM893" s="721"/>
      <c r="AJN893" s="721"/>
      <c r="AJO893" s="721"/>
      <c r="AJP893" s="721"/>
      <c r="AJQ893" s="721"/>
      <c r="AJR893" s="721"/>
      <c r="AJS893" s="721"/>
      <c r="AJT893" s="721"/>
      <c r="AJU893" s="721"/>
      <c r="AJV893" s="721"/>
      <c r="AJW893" s="721"/>
      <c r="AJX893" s="721"/>
      <c r="AJY893" s="721"/>
      <c r="AJZ893" s="721"/>
      <c r="AKA893" s="721"/>
      <c r="AKB893" s="721"/>
      <c r="AKC893" s="721"/>
      <c r="AKD893" s="721"/>
      <c r="AKE893" s="721"/>
      <c r="AKF893" s="721"/>
      <c r="AKG893" s="721"/>
      <c r="AKH893" s="721"/>
      <c r="AKI893" s="721"/>
      <c r="AKJ893" s="721"/>
      <c r="AKK893" s="721"/>
      <c r="AKL893" s="721"/>
      <c r="AKM893" s="721"/>
      <c r="AKN893" s="721"/>
      <c r="AKO893" s="721"/>
      <c r="AKP893" s="721"/>
      <c r="AKQ893" s="721"/>
      <c r="AKR893" s="721"/>
      <c r="AKS893" s="721"/>
      <c r="AKT893" s="721"/>
      <c r="AKU893" s="721"/>
      <c r="AKV893" s="721"/>
      <c r="AKW893" s="721"/>
      <c r="AKX893" s="721"/>
      <c r="AKY893" s="721"/>
      <c r="AKZ893" s="721"/>
      <c r="ALA893" s="721"/>
      <c r="ALB893" s="721"/>
      <c r="ALC893" s="721"/>
      <c r="ALD893" s="721"/>
      <c r="ALE893" s="721"/>
      <c r="ALF893" s="721"/>
      <c r="ALG893" s="721"/>
      <c r="ALH893" s="721"/>
      <c r="ALI893" s="721"/>
      <c r="ALJ893" s="721"/>
      <c r="ALK893" s="721"/>
      <c r="ALL893" s="721"/>
      <c r="ALM893" s="721"/>
      <c r="ALN893" s="721"/>
      <c r="ALO893" s="721"/>
      <c r="ALP893" s="721"/>
      <c r="ALQ893" s="721"/>
      <c r="ALR893" s="721"/>
      <c r="ALS893" s="721"/>
      <c r="ALT893" s="721"/>
      <c r="ALU893" s="721"/>
      <c r="ALV893" s="721"/>
      <c r="ALW893" s="721"/>
      <c r="ALX893" s="721"/>
      <c r="ALY893" s="721"/>
      <c r="ALZ893" s="721"/>
      <c r="AMA893" s="721"/>
      <c r="AMB893" s="721"/>
      <c r="AMC893" s="721"/>
      <c r="AMD893" s="721"/>
      <c r="AME893" s="721"/>
      <c r="AMF893" s="721"/>
      <c r="AMG893" s="721"/>
      <c r="AMH893" s="721"/>
      <c r="AMI893" s="721"/>
      <c r="AMJ893" s="721"/>
      <c r="AMK893" s="721"/>
      <c r="AML893" s="721"/>
      <c r="AMM893" s="721"/>
      <c r="AMN893" s="721"/>
      <c r="AMO893" s="721"/>
      <c r="AMP893" s="721"/>
      <c r="AMQ893" s="721"/>
      <c r="AMR893" s="721"/>
      <c r="AMS893" s="721"/>
      <c r="AMT893" s="721"/>
      <c r="AMU893" s="721"/>
      <c r="AMV893" s="721"/>
      <c r="AMW893" s="721"/>
      <c r="AMX893" s="721"/>
      <c r="AMY893" s="721"/>
      <c r="AMZ893" s="721"/>
      <c r="ANA893" s="721"/>
      <c r="ANB893" s="721"/>
      <c r="ANC893" s="721"/>
      <c r="AND893" s="721"/>
      <c r="ANE893" s="721"/>
      <c r="ANF893" s="721"/>
      <c r="ANG893" s="721"/>
      <c r="ANH893" s="721"/>
      <c r="ANI893" s="721"/>
      <c r="ANJ893" s="721"/>
      <c r="ANK893" s="721"/>
      <c r="ANL893" s="721"/>
      <c r="ANM893" s="721"/>
      <c r="ANN893" s="721"/>
      <c r="ANO893" s="721"/>
      <c r="ANP893" s="721"/>
      <c r="ANQ893" s="721"/>
      <c r="ANR893" s="721"/>
      <c r="ANS893" s="721"/>
      <c r="ANT893" s="721"/>
      <c r="ANU893" s="721"/>
      <c r="ANV893" s="721"/>
      <c r="ANW893" s="721"/>
      <c r="ANX893" s="721"/>
      <c r="ANY893" s="721"/>
      <c r="ANZ893" s="721"/>
      <c r="AOA893" s="721"/>
      <c r="AOB893" s="721"/>
      <c r="AOC893" s="721"/>
      <c r="AOD893" s="721"/>
      <c r="AOE893" s="721"/>
      <c r="AOF893" s="721"/>
      <c r="AOG893" s="721"/>
      <c r="AOH893" s="721"/>
      <c r="AOI893" s="721"/>
      <c r="AOJ893" s="721"/>
      <c r="AOK893" s="721"/>
      <c r="AOL893" s="721"/>
      <c r="AOM893" s="721"/>
      <c r="AON893" s="721"/>
      <c r="AOO893" s="721"/>
      <c r="AOP893" s="721"/>
      <c r="AOQ893" s="721"/>
      <c r="AOR893" s="721"/>
      <c r="AOS893" s="721"/>
      <c r="AOT893" s="721"/>
      <c r="AOU893" s="721"/>
      <c r="AOV893" s="721"/>
      <c r="AOW893" s="721"/>
      <c r="AOX893" s="721"/>
      <c r="AOY893" s="721"/>
      <c r="AOZ893" s="721"/>
      <c r="APA893" s="721"/>
      <c r="APB893" s="721"/>
      <c r="APC893" s="721"/>
      <c r="APD893" s="721"/>
      <c r="APE893" s="721"/>
      <c r="APF893" s="721"/>
      <c r="APG893" s="721"/>
      <c r="APH893" s="721"/>
      <c r="API893" s="721"/>
      <c r="APJ893" s="721"/>
      <c r="APK893" s="721"/>
      <c r="APL893" s="721"/>
      <c r="APM893" s="721"/>
      <c r="APN893" s="721"/>
      <c r="APO893" s="721"/>
      <c r="APP893" s="721"/>
      <c r="APQ893" s="721"/>
      <c r="APR893" s="721"/>
      <c r="APS893" s="721"/>
      <c r="APT893" s="721"/>
      <c r="APU893" s="721"/>
      <c r="APV893" s="721"/>
      <c r="APW893" s="721"/>
      <c r="APX893" s="721"/>
      <c r="APY893" s="721"/>
      <c r="APZ893" s="721"/>
      <c r="AQA893" s="721"/>
      <c r="AQB893" s="721"/>
      <c r="AQC893" s="721"/>
      <c r="AQD893" s="721"/>
      <c r="AQE893" s="721"/>
      <c r="AQF893" s="721"/>
      <c r="AQG893" s="721"/>
      <c r="AQH893" s="721"/>
      <c r="AQI893" s="721"/>
      <c r="AQJ893" s="721"/>
      <c r="AQK893" s="721"/>
      <c r="AQL893" s="721"/>
      <c r="AQM893" s="721"/>
      <c r="AQN893" s="721"/>
      <c r="AQO893" s="721"/>
      <c r="AQP893" s="721"/>
      <c r="AQQ893" s="721"/>
      <c r="AQR893" s="721"/>
      <c r="AQS893" s="721"/>
      <c r="AQT893" s="721"/>
      <c r="AQU893" s="721"/>
      <c r="AQV893" s="721"/>
      <c r="AQW893" s="721"/>
      <c r="AQX893" s="721"/>
      <c r="AQY893" s="721"/>
      <c r="AQZ893" s="721"/>
      <c r="ARA893" s="721"/>
      <c r="ARB893" s="721"/>
      <c r="ARC893" s="721"/>
      <c r="ARD893" s="721"/>
      <c r="ARE893" s="721"/>
      <c r="ARF893" s="721"/>
      <c r="ARG893" s="721"/>
      <c r="ARH893" s="721"/>
      <c r="ARI893" s="721"/>
      <c r="ARJ893" s="721"/>
      <c r="ARK893" s="721"/>
      <c r="ARL893" s="721"/>
      <c r="ARM893" s="721"/>
      <c r="ARN893" s="721"/>
      <c r="ARO893" s="721"/>
      <c r="ARP893" s="721"/>
      <c r="ARQ893" s="721"/>
      <c r="ARR893" s="721"/>
      <c r="ARS893" s="721"/>
      <c r="ART893" s="721"/>
      <c r="ARU893" s="721"/>
      <c r="ARV893" s="721"/>
      <c r="ARW893" s="721"/>
      <c r="ARX893" s="721"/>
      <c r="ARY893" s="721"/>
      <c r="ARZ893" s="721"/>
      <c r="ASA893" s="721"/>
      <c r="ASB893" s="721"/>
      <c r="ASC893" s="721"/>
      <c r="ASD893" s="721"/>
      <c r="ASE893" s="721"/>
      <c r="ASF893" s="721"/>
      <c r="ASG893" s="721"/>
      <c r="ASH893" s="721"/>
      <c r="ASI893" s="721"/>
      <c r="ASJ893" s="721"/>
      <c r="ASK893" s="721"/>
      <c r="ASL893" s="721"/>
      <c r="ASM893" s="721"/>
      <c r="ASN893" s="721"/>
      <c r="ASO893" s="721"/>
      <c r="ASP893" s="721"/>
      <c r="ASQ893" s="721"/>
      <c r="ASR893" s="721"/>
      <c r="ASS893" s="721"/>
      <c r="AST893" s="721"/>
      <c r="ASU893" s="721"/>
      <c r="ASV893" s="721"/>
      <c r="ASW893" s="721"/>
      <c r="ASX893" s="721"/>
      <c r="ASY893" s="721"/>
      <c r="ASZ893" s="721"/>
      <c r="ATA893" s="721"/>
      <c r="ATB893" s="721"/>
      <c r="ATC893" s="721"/>
      <c r="ATD893" s="721"/>
      <c r="ATE893" s="721"/>
      <c r="ATF893" s="721"/>
      <c r="ATG893" s="721"/>
      <c r="ATH893" s="721"/>
      <c r="ATI893" s="721"/>
      <c r="ATJ893" s="721"/>
      <c r="ATK893" s="721"/>
      <c r="ATL893" s="721"/>
      <c r="ATM893" s="721"/>
      <c r="ATN893" s="721"/>
      <c r="ATO893" s="721"/>
      <c r="ATP893" s="721"/>
      <c r="ATQ893" s="721"/>
      <c r="ATR893" s="721"/>
      <c r="ATS893" s="721"/>
      <c r="ATT893" s="721"/>
      <c r="ATU893" s="721"/>
      <c r="ATV893" s="721"/>
      <c r="ATW893" s="721"/>
      <c r="ATX893" s="721"/>
      <c r="ATY893" s="721"/>
      <c r="ATZ893" s="721"/>
      <c r="AUA893" s="721"/>
      <c r="AUB893" s="721"/>
      <c r="AUC893" s="721"/>
      <c r="AUD893" s="721"/>
      <c r="AUE893" s="721"/>
      <c r="AUF893" s="721"/>
      <c r="AUG893" s="721"/>
      <c r="AUH893" s="721"/>
      <c r="AUI893" s="721"/>
      <c r="AUJ893" s="721"/>
      <c r="AUK893" s="721"/>
      <c r="AUL893" s="721"/>
      <c r="AUM893" s="721"/>
      <c r="AUN893" s="721"/>
      <c r="AUO893" s="721"/>
      <c r="AUP893" s="721"/>
      <c r="AUQ893" s="721"/>
      <c r="AUR893" s="721"/>
      <c r="AUS893" s="721"/>
      <c r="AUT893" s="721"/>
      <c r="AUU893" s="721"/>
      <c r="AUV893" s="721"/>
      <c r="AUW893" s="721"/>
      <c r="AUX893" s="721"/>
      <c r="AUY893" s="721"/>
      <c r="AUZ893" s="721"/>
      <c r="AVA893" s="721"/>
      <c r="AVB893" s="721"/>
      <c r="AVC893" s="721"/>
      <c r="AVD893" s="721"/>
      <c r="AVE893" s="721"/>
      <c r="AVF893" s="721"/>
      <c r="AVG893" s="721"/>
      <c r="AVH893" s="721"/>
      <c r="AVI893" s="721"/>
      <c r="AVJ893" s="721"/>
      <c r="AVK893" s="721"/>
    </row>
    <row r="894" spans="1:1259">
      <c r="A894" s="716"/>
      <c r="B894" s="716"/>
      <c r="C894" s="716"/>
      <c r="D894" s="714" t="s">
        <v>3247</v>
      </c>
      <c r="E894" s="676" t="s">
        <v>3276</v>
      </c>
      <c r="F894" s="703"/>
      <c r="G894" s="703"/>
      <c r="H894" s="703"/>
      <c r="I894" s="698" t="s">
        <v>1699</v>
      </c>
      <c r="J894" s="704"/>
      <c r="K894" s="705" t="s">
        <v>4951</v>
      </c>
      <c r="L894" s="703" t="s">
        <v>3394</v>
      </c>
      <c r="M894" s="706">
        <v>44565</v>
      </c>
      <c r="N894" s="706">
        <v>44613</v>
      </c>
      <c r="O894" s="706"/>
      <c r="P894" s="704"/>
      <c r="Q894" s="704"/>
      <c r="R894" s="704"/>
      <c r="S894" s="703" t="s">
        <v>2425</v>
      </c>
      <c r="T894" s="703">
        <v>60</v>
      </c>
      <c r="U894" s="703"/>
      <c r="V894" s="703" t="s">
        <v>985</v>
      </c>
      <c r="W894" s="703">
        <v>400</v>
      </c>
      <c r="X894" s="707">
        <v>1536</v>
      </c>
      <c r="Y894" s="539">
        <f t="shared" si="39"/>
        <v>614400</v>
      </c>
      <c r="Z894" s="708">
        <v>0.45500000000000002</v>
      </c>
      <c r="AA894" s="681">
        <f t="shared" si="40"/>
        <v>279552</v>
      </c>
      <c r="AB894" s="682"/>
      <c r="AC894" s="683">
        <v>0</v>
      </c>
      <c r="AD894" s="710"/>
      <c r="AE894" s="709"/>
      <c r="AF894" s="695">
        <f t="shared" si="41"/>
        <v>279552</v>
      </c>
      <c r="AG894" s="703" t="s">
        <v>1073</v>
      </c>
      <c r="AH894" s="703"/>
      <c r="AI894" s="705" t="s">
        <v>2488</v>
      </c>
      <c r="AJ894" s="703" t="s">
        <v>3395</v>
      </c>
      <c r="AK894" s="711" t="s">
        <v>1149</v>
      </c>
      <c r="AL894" s="703">
        <v>79423</v>
      </c>
      <c r="AM894" s="703" t="s">
        <v>52</v>
      </c>
      <c r="AN894" s="703"/>
      <c r="AO894" s="703"/>
      <c r="AP894" s="712"/>
      <c r="AQ894" s="712" t="s">
        <v>37</v>
      </c>
      <c r="AR894" s="712" t="s">
        <v>1700</v>
      </c>
      <c r="AS894" s="715"/>
      <c r="AT894" s="715"/>
      <c r="AU894" s="715"/>
      <c r="AV894" s="708">
        <v>0.45500000000000002</v>
      </c>
      <c r="AW894" s="721"/>
      <c r="AX894" s="721"/>
      <c r="AY894" s="721"/>
      <c r="AZ894" s="721"/>
      <c r="BA894" s="721"/>
      <c r="BB894" s="721"/>
      <c r="BC894" s="721"/>
      <c r="BD894" s="721"/>
      <c r="BE894" s="721"/>
      <c r="BF894" s="721"/>
      <c r="BG894" s="721"/>
      <c r="BH894" s="721"/>
      <c r="BI894" s="721"/>
      <c r="BJ894" s="721"/>
      <c r="BK894" s="721"/>
      <c r="BL894" s="721"/>
      <c r="BM894" s="721"/>
      <c r="BN894" s="721"/>
      <c r="BO894" s="721"/>
      <c r="BP894" s="721"/>
      <c r="BQ894" s="721"/>
      <c r="BR894" s="721"/>
      <c r="BS894" s="721"/>
      <c r="BT894" s="721"/>
      <c r="BU894" s="721"/>
      <c r="BV894" s="721"/>
      <c r="BW894" s="721"/>
      <c r="BX894" s="721"/>
      <c r="BY894" s="721"/>
      <c r="BZ894" s="721"/>
      <c r="CA894" s="721"/>
      <c r="CB894" s="721"/>
      <c r="CC894" s="721"/>
      <c r="CD894" s="721"/>
      <c r="CE894" s="721"/>
      <c r="CF894" s="721"/>
      <c r="CG894" s="721"/>
      <c r="CH894" s="721"/>
      <c r="CI894" s="721"/>
      <c r="CJ894" s="721"/>
      <c r="CK894" s="721"/>
      <c r="CL894" s="721"/>
      <c r="CM894" s="721"/>
      <c r="CN894" s="721"/>
      <c r="CO894" s="721"/>
      <c r="CP894" s="721"/>
      <c r="CQ894" s="721"/>
      <c r="CR894" s="721"/>
      <c r="CS894" s="721"/>
      <c r="CT894" s="721"/>
      <c r="CU894" s="721"/>
      <c r="CV894" s="721"/>
      <c r="CW894" s="721"/>
      <c r="CX894" s="721"/>
      <c r="CY894" s="721"/>
      <c r="CZ894" s="721"/>
      <c r="DA894" s="721"/>
      <c r="DB894" s="721"/>
      <c r="DC894" s="721"/>
      <c r="DD894" s="721"/>
      <c r="DE894" s="721"/>
      <c r="DF894" s="721"/>
      <c r="DG894" s="721"/>
      <c r="DH894" s="721"/>
      <c r="DI894" s="721"/>
      <c r="DJ894" s="721"/>
      <c r="DK894" s="721"/>
      <c r="DL894" s="721"/>
      <c r="DM894" s="721"/>
      <c r="DN894" s="721"/>
      <c r="DO894" s="721"/>
      <c r="DP894" s="721"/>
      <c r="DQ894" s="721"/>
      <c r="DR894" s="721"/>
      <c r="DS894" s="721"/>
      <c r="DT894" s="721"/>
      <c r="DU894" s="721"/>
      <c r="DV894" s="721"/>
      <c r="DW894" s="721"/>
      <c r="DX894" s="721"/>
      <c r="DY894" s="721"/>
      <c r="DZ894" s="721"/>
      <c r="EA894" s="721"/>
      <c r="EB894" s="721"/>
      <c r="EC894" s="721"/>
      <c r="ED894" s="721"/>
      <c r="EE894" s="721"/>
      <c r="EF894" s="721"/>
      <c r="EG894" s="721"/>
      <c r="EH894" s="721"/>
      <c r="EI894" s="721"/>
      <c r="EJ894" s="721"/>
      <c r="EK894" s="721"/>
      <c r="EL894" s="721"/>
      <c r="EM894" s="721"/>
      <c r="EN894" s="721"/>
      <c r="EO894" s="721"/>
      <c r="EP894" s="721"/>
      <c r="EQ894" s="721"/>
      <c r="ER894" s="721"/>
      <c r="ES894" s="721"/>
      <c r="ET894" s="721"/>
      <c r="EU894" s="721"/>
      <c r="EV894" s="721"/>
      <c r="EW894" s="721"/>
      <c r="EX894" s="721"/>
      <c r="EY894" s="721"/>
      <c r="EZ894" s="721"/>
      <c r="FA894" s="721"/>
      <c r="FB894" s="721"/>
      <c r="FC894" s="721"/>
      <c r="FD894" s="721"/>
      <c r="FE894" s="721"/>
      <c r="FF894" s="721"/>
      <c r="FG894" s="721"/>
      <c r="FH894" s="721"/>
      <c r="FI894" s="721"/>
      <c r="FJ894" s="721"/>
      <c r="FK894" s="721"/>
      <c r="FL894" s="721"/>
      <c r="FM894" s="721"/>
      <c r="FN894" s="721"/>
      <c r="FO894" s="721"/>
      <c r="FP894" s="721"/>
      <c r="FQ894" s="721"/>
      <c r="FR894" s="721"/>
      <c r="FS894" s="721"/>
      <c r="FT894" s="721"/>
      <c r="FU894" s="721"/>
      <c r="FV894" s="721"/>
      <c r="FW894" s="721"/>
      <c r="FX894" s="721"/>
      <c r="FY894" s="721"/>
      <c r="FZ894" s="721"/>
      <c r="GA894" s="721"/>
      <c r="GB894" s="721"/>
      <c r="GC894" s="721"/>
      <c r="GD894" s="721"/>
      <c r="GE894" s="721"/>
      <c r="GF894" s="721"/>
      <c r="GG894" s="721"/>
      <c r="GH894" s="721"/>
      <c r="GI894" s="721"/>
      <c r="GJ894" s="721"/>
      <c r="GK894" s="721"/>
      <c r="GL894" s="721"/>
      <c r="GM894" s="721"/>
      <c r="GN894" s="721"/>
      <c r="GO894" s="721"/>
      <c r="GP894" s="721"/>
      <c r="GQ894" s="721"/>
      <c r="GR894" s="721"/>
      <c r="GS894" s="721"/>
      <c r="GT894" s="721"/>
      <c r="GU894" s="721"/>
      <c r="GV894" s="721"/>
      <c r="GW894" s="721"/>
      <c r="GX894" s="721"/>
      <c r="GY894" s="721"/>
      <c r="GZ894" s="721"/>
      <c r="HA894" s="721"/>
      <c r="HB894" s="721"/>
      <c r="HC894" s="721"/>
      <c r="HD894" s="721"/>
      <c r="HE894" s="721"/>
      <c r="HF894" s="721"/>
      <c r="HG894" s="721"/>
      <c r="HH894" s="721"/>
      <c r="HI894" s="721"/>
      <c r="HJ894" s="721"/>
      <c r="HK894" s="721"/>
      <c r="HL894" s="721"/>
      <c r="HM894" s="721"/>
      <c r="HN894" s="721"/>
      <c r="HO894" s="721"/>
      <c r="HP894" s="721"/>
      <c r="HQ894" s="721"/>
      <c r="HR894" s="721"/>
      <c r="HS894" s="721"/>
      <c r="HT894" s="721"/>
      <c r="HU894" s="721"/>
      <c r="HV894" s="721"/>
      <c r="HW894" s="721"/>
      <c r="HX894" s="721"/>
      <c r="HY894" s="721"/>
      <c r="HZ894" s="721"/>
      <c r="IA894" s="721"/>
      <c r="IB894" s="721"/>
      <c r="IC894" s="721"/>
      <c r="ID894" s="721"/>
      <c r="IE894" s="721"/>
      <c r="IF894" s="721"/>
      <c r="IG894" s="721"/>
      <c r="IH894" s="721"/>
      <c r="II894" s="721"/>
      <c r="IJ894" s="721"/>
      <c r="IK894" s="721"/>
      <c r="IL894" s="721"/>
      <c r="IM894" s="721"/>
      <c r="IN894" s="721"/>
      <c r="IO894" s="721"/>
      <c r="IP894" s="721"/>
      <c r="IQ894" s="721"/>
      <c r="IR894" s="721"/>
      <c r="IS894" s="721"/>
      <c r="IT894" s="721"/>
      <c r="IU894" s="721"/>
      <c r="IV894" s="721"/>
      <c r="IW894" s="721"/>
      <c r="IX894" s="721"/>
      <c r="IY894" s="721"/>
      <c r="IZ894" s="721"/>
      <c r="JA894" s="721"/>
      <c r="JB894" s="721"/>
      <c r="JC894" s="721"/>
      <c r="JD894" s="721"/>
      <c r="JE894" s="721"/>
      <c r="JF894" s="721"/>
      <c r="JG894" s="721"/>
      <c r="JH894" s="721"/>
      <c r="JI894" s="721"/>
      <c r="JJ894" s="721"/>
      <c r="JK894" s="721"/>
      <c r="JL894" s="721"/>
      <c r="JM894" s="721"/>
      <c r="JN894" s="721"/>
      <c r="JO894" s="721"/>
      <c r="JP894" s="721"/>
      <c r="JQ894" s="721"/>
      <c r="JR894" s="721"/>
      <c r="JS894" s="721"/>
      <c r="JT894" s="721"/>
      <c r="JU894" s="721"/>
      <c r="JV894" s="721"/>
      <c r="JW894" s="721"/>
      <c r="JX894" s="721"/>
      <c r="JY894" s="721"/>
      <c r="JZ894" s="721"/>
      <c r="KA894" s="721"/>
      <c r="KB894" s="721"/>
      <c r="KC894" s="721"/>
      <c r="KD894" s="721"/>
      <c r="KE894" s="721"/>
      <c r="KF894" s="721"/>
      <c r="KG894" s="721"/>
      <c r="KH894" s="721"/>
      <c r="KI894" s="721"/>
      <c r="KJ894" s="721"/>
      <c r="KK894" s="721"/>
      <c r="KL894" s="721"/>
      <c r="KM894" s="721"/>
      <c r="KN894" s="721"/>
      <c r="KO894" s="721"/>
      <c r="KP894" s="721"/>
      <c r="KQ894" s="721"/>
      <c r="KR894" s="721"/>
      <c r="KS894" s="721"/>
      <c r="KT894" s="721"/>
      <c r="KU894" s="721"/>
      <c r="KV894" s="721"/>
      <c r="KW894" s="721"/>
      <c r="KX894" s="721"/>
      <c r="KY894" s="721"/>
      <c r="KZ894" s="721"/>
      <c r="LA894" s="721"/>
      <c r="LB894" s="721"/>
      <c r="LC894" s="721"/>
      <c r="LD894" s="721"/>
      <c r="LE894" s="721"/>
      <c r="LF894" s="721"/>
      <c r="LG894" s="721"/>
      <c r="LH894" s="721"/>
      <c r="LI894" s="721"/>
      <c r="LJ894" s="721"/>
      <c r="LK894" s="721"/>
      <c r="LL894" s="721"/>
      <c r="LM894" s="721"/>
      <c r="LN894" s="721"/>
      <c r="LO894" s="721"/>
      <c r="LP894" s="721"/>
      <c r="LQ894" s="721"/>
      <c r="LR894" s="721"/>
      <c r="LS894" s="721"/>
      <c r="LT894" s="721"/>
      <c r="LU894" s="721"/>
      <c r="LV894" s="721"/>
      <c r="LW894" s="721"/>
      <c r="LX894" s="721"/>
      <c r="LY894" s="721"/>
      <c r="LZ894" s="721"/>
      <c r="MA894" s="721"/>
      <c r="MB894" s="721"/>
      <c r="MC894" s="721"/>
      <c r="MD894" s="721"/>
      <c r="ME894" s="721"/>
      <c r="MF894" s="721"/>
      <c r="MG894" s="721"/>
      <c r="MH894" s="721"/>
      <c r="MI894" s="721"/>
      <c r="MJ894" s="721"/>
      <c r="MK894" s="721"/>
      <c r="ML894" s="721"/>
      <c r="MM894" s="721"/>
      <c r="MN894" s="721"/>
      <c r="MO894" s="721"/>
      <c r="MP894" s="721"/>
      <c r="MQ894" s="721"/>
      <c r="MR894" s="721"/>
      <c r="MS894" s="721"/>
      <c r="MT894" s="721"/>
      <c r="MU894" s="721"/>
      <c r="MV894" s="721"/>
      <c r="MW894" s="721"/>
      <c r="MX894" s="721"/>
      <c r="MY894" s="721"/>
      <c r="MZ894" s="721"/>
      <c r="NA894" s="721"/>
      <c r="NB894" s="721"/>
      <c r="NC894" s="721"/>
      <c r="ND894" s="721"/>
      <c r="NE894" s="721"/>
      <c r="NF894" s="721"/>
      <c r="NG894" s="721"/>
      <c r="NH894" s="721"/>
      <c r="NI894" s="721"/>
      <c r="NJ894" s="721"/>
      <c r="NK894" s="721"/>
      <c r="NL894" s="721"/>
      <c r="NM894" s="721"/>
      <c r="NN894" s="721"/>
      <c r="NO894" s="721"/>
      <c r="NP894" s="721"/>
      <c r="NQ894" s="721"/>
      <c r="NR894" s="721"/>
      <c r="NS894" s="721"/>
      <c r="NT894" s="721"/>
      <c r="NU894" s="721"/>
      <c r="NV894" s="721"/>
      <c r="NW894" s="721"/>
      <c r="NX894" s="721"/>
      <c r="NY894" s="721"/>
      <c r="NZ894" s="721"/>
      <c r="OA894" s="721"/>
      <c r="OB894" s="721"/>
      <c r="OC894" s="721"/>
      <c r="OD894" s="721"/>
      <c r="OE894" s="721"/>
      <c r="OF894" s="721"/>
      <c r="OG894" s="721"/>
      <c r="OH894" s="721"/>
      <c r="OI894" s="721"/>
      <c r="OJ894" s="721"/>
      <c r="OK894" s="721"/>
      <c r="OL894" s="721"/>
      <c r="OM894" s="721"/>
      <c r="ON894" s="721"/>
      <c r="OO894" s="721"/>
      <c r="OP894" s="721"/>
      <c r="OQ894" s="721"/>
      <c r="OR894" s="721"/>
      <c r="OS894" s="721"/>
      <c r="OT894" s="721"/>
      <c r="OU894" s="721"/>
      <c r="OV894" s="721"/>
      <c r="OW894" s="721"/>
      <c r="OX894" s="721"/>
      <c r="OY894" s="721"/>
      <c r="OZ894" s="721"/>
      <c r="PA894" s="721"/>
      <c r="PB894" s="721"/>
      <c r="PC894" s="721"/>
      <c r="PD894" s="721"/>
      <c r="PE894" s="721"/>
      <c r="PF894" s="721"/>
      <c r="PG894" s="721"/>
      <c r="PH894" s="721"/>
      <c r="PI894" s="721"/>
      <c r="PJ894" s="721"/>
      <c r="PK894" s="721"/>
      <c r="PL894" s="721"/>
      <c r="PM894" s="721"/>
      <c r="PN894" s="721"/>
      <c r="PO894" s="721"/>
      <c r="PP894" s="721"/>
      <c r="PQ894" s="721"/>
      <c r="PR894" s="721"/>
      <c r="PS894" s="721"/>
      <c r="PT894" s="721"/>
      <c r="PU894" s="721"/>
      <c r="PV894" s="721"/>
      <c r="PW894" s="721"/>
      <c r="PX894" s="721"/>
      <c r="PY894" s="721"/>
      <c r="PZ894" s="721"/>
      <c r="QA894" s="721"/>
      <c r="QB894" s="721"/>
      <c r="QC894" s="721"/>
      <c r="QD894" s="721"/>
      <c r="QE894" s="721"/>
      <c r="QF894" s="721"/>
      <c r="QG894" s="721"/>
      <c r="QH894" s="721"/>
      <c r="QI894" s="721"/>
      <c r="QJ894" s="721"/>
      <c r="QK894" s="721"/>
      <c r="QL894" s="721"/>
      <c r="QM894" s="721"/>
      <c r="QN894" s="721"/>
      <c r="QO894" s="721"/>
      <c r="QP894" s="721"/>
      <c r="QQ894" s="721"/>
      <c r="QR894" s="721"/>
      <c r="QS894" s="721"/>
      <c r="QT894" s="721"/>
      <c r="QU894" s="721"/>
      <c r="QV894" s="721"/>
      <c r="QW894" s="721"/>
      <c r="QX894" s="721"/>
      <c r="QY894" s="721"/>
      <c r="QZ894" s="721"/>
      <c r="RA894" s="721"/>
      <c r="RB894" s="721"/>
      <c r="RC894" s="721"/>
      <c r="RD894" s="721"/>
      <c r="RE894" s="721"/>
      <c r="RF894" s="721"/>
      <c r="RG894" s="721"/>
      <c r="RH894" s="721"/>
      <c r="RI894" s="721"/>
      <c r="RJ894" s="721"/>
      <c r="RK894" s="721"/>
      <c r="RL894" s="721"/>
      <c r="RM894" s="721"/>
      <c r="RN894" s="721"/>
      <c r="RO894" s="721"/>
      <c r="RP894" s="721"/>
      <c r="RQ894" s="721"/>
      <c r="RR894" s="721"/>
      <c r="RS894" s="721"/>
      <c r="RT894" s="721"/>
      <c r="RU894" s="721"/>
      <c r="RV894" s="721"/>
      <c r="RW894" s="721"/>
      <c r="RX894" s="721"/>
      <c r="RY894" s="721"/>
      <c r="RZ894" s="721"/>
      <c r="SA894" s="721"/>
      <c r="SB894" s="721"/>
      <c r="SC894" s="721"/>
      <c r="SD894" s="721"/>
      <c r="SE894" s="721"/>
      <c r="SF894" s="721"/>
      <c r="SG894" s="721"/>
      <c r="SH894" s="721"/>
      <c r="SI894" s="721"/>
      <c r="SJ894" s="721"/>
      <c r="SK894" s="721"/>
      <c r="SL894" s="721"/>
      <c r="SM894" s="721"/>
      <c r="SN894" s="721"/>
      <c r="SO894" s="721"/>
      <c r="SP894" s="721"/>
      <c r="SQ894" s="721"/>
      <c r="SR894" s="721"/>
      <c r="SS894" s="721"/>
      <c r="ST894" s="721"/>
      <c r="SU894" s="721"/>
      <c r="SV894" s="721"/>
      <c r="SW894" s="721"/>
      <c r="SX894" s="721"/>
      <c r="SY894" s="721"/>
      <c r="SZ894" s="721"/>
      <c r="TA894" s="721"/>
      <c r="TB894" s="721"/>
      <c r="TC894" s="721"/>
      <c r="TD894" s="721"/>
      <c r="TE894" s="721"/>
      <c r="TF894" s="721"/>
      <c r="TG894" s="721"/>
      <c r="TH894" s="721"/>
      <c r="TI894" s="721"/>
      <c r="TJ894" s="721"/>
      <c r="TK894" s="721"/>
      <c r="TL894" s="721"/>
      <c r="TM894" s="721"/>
      <c r="TN894" s="721"/>
      <c r="TO894" s="721"/>
      <c r="TP894" s="721"/>
      <c r="TQ894" s="721"/>
      <c r="TR894" s="721"/>
      <c r="TS894" s="721"/>
      <c r="TT894" s="721"/>
      <c r="TU894" s="721"/>
      <c r="TV894" s="721"/>
      <c r="TW894" s="721"/>
      <c r="TX894" s="721"/>
      <c r="TY894" s="721"/>
      <c r="TZ894" s="721"/>
      <c r="UA894" s="721"/>
      <c r="UB894" s="721"/>
      <c r="UC894" s="721"/>
      <c r="UD894" s="721"/>
      <c r="UE894" s="721"/>
      <c r="UF894" s="721"/>
      <c r="UG894" s="721"/>
      <c r="UH894" s="721"/>
      <c r="UI894" s="721"/>
      <c r="UJ894" s="721"/>
      <c r="UK894" s="721"/>
      <c r="UL894" s="721"/>
      <c r="UM894" s="721"/>
      <c r="UN894" s="721"/>
      <c r="UO894" s="721"/>
      <c r="UP894" s="721"/>
      <c r="UQ894" s="721"/>
      <c r="UR894" s="721"/>
      <c r="US894" s="721"/>
      <c r="UT894" s="721"/>
      <c r="UU894" s="721"/>
      <c r="UV894" s="721"/>
      <c r="UW894" s="721"/>
      <c r="UX894" s="721"/>
      <c r="UY894" s="721"/>
      <c r="UZ894" s="721"/>
      <c r="VA894" s="721"/>
      <c r="VB894" s="721"/>
      <c r="VC894" s="721"/>
      <c r="VD894" s="721"/>
      <c r="VE894" s="721"/>
      <c r="VF894" s="721"/>
      <c r="VG894" s="721"/>
      <c r="VH894" s="721"/>
      <c r="VI894" s="721"/>
      <c r="VJ894" s="721"/>
      <c r="VK894" s="721"/>
      <c r="VL894" s="721"/>
      <c r="VM894" s="721"/>
      <c r="VN894" s="721"/>
      <c r="VO894" s="721"/>
      <c r="VP894" s="721"/>
      <c r="VQ894" s="721"/>
      <c r="VR894" s="721"/>
      <c r="VS894" s="721"/>
      <c r="VT894" s="721"/>
      <c r="VU894" s="721"/>
      <c r="VV894" s="721"/>
      <c r="VW894" s="721"/>
      <c r="VX894" s="721"/>
      <c r="VY894" s="721"/>
      <c r="VZ894" s="721"/>
      <c r="WA894" s="721"/>
      <c r="WB894" s="721"/>
      <c r="WC894" s="721"/>
      <c r="WD894" s="721"/>
      <c r="WE894" s="721"/>
      <c r="WF894" s="721"/>
      <c r="WG894" s="721"/>
      <c r="WH894" s="721"/>
      <c r="WI894" s="721"/>
      <c r="WJ894" s="721"/>
      <c r="WK894" s="721"/>
      <c r="WL894" s="721"/>
      <c r="WM894" s="721"/>
      <c r="WN894" s="721"/>
      <c r="WO894" s="721"/>
      <c r="WP894" s="721"/>
      <c r="WQ894" s="721"/>
      <c r="WR894" s="721"/>
      <c r="WS894" s="721"/>
      <c r="WT894" s="721"/>
      <c r="WU894" s="721"/>
      <c r="WV894" s="721"/>
      <c r="WW894" s="721"/>
      <c r="WX894" s="721"/>
      <c r="WY894" s="721"/>
      <c r="WZ894" s="721"/>
      <c r="XA894" s="721"/>
      <c r="XB894" s="721"/>
      <c r="XC894" s="721"/>
      <c r="XD894" s="721"/>
      <c r="XE894" s="721"/>
      <c r="XF894" s="721"/>
      <c r="XG894" s="721"/>
      <c r="XH894" s="721"/>
      <c r="XI894" s="721"/>
      <c r="XJ894" s="721"/>
      <c r="XK894" s="721"/>
      <c r="XL894" s="721"/>
      <c r="XM894" s="721"/>
      <c r="XN894" s="721"/>
      <c r="XO894" s="721"/>
      <c r="XP894" s="721"/>
      <c r="XQ894" s="721"/>
      <c r="XR894" s="721"/>
      <c r="XS894" s="721"/>
      <c r="XT894" s="721"/>
      <c r="XU894" s="721"/>
      <c r="XV894" s="721"/>
      <c r="XW894" s="721"/>
      <c r="XX894" s="721"/>
      <c r="XY894" s="721"/>
      <c r="XZ894" s="721"/>
      <c r="YA894" s="721"/>
      <c r="YB894" s="721"/>
      <c r="YC894" s="721"/>
      <c r="YD894" s="721"/>
      <c r="YE894" s="721"/>
      <c r="YF894" s="721"/>
      <c r="YG894" s="721"/>
      <c r="YH894" s="721"/>
      <c r="YI894" s="721"/>
      <c r="YJ894" s="721"/>
      <c r="YK894" s="721"/>
      <c r="YL894" s="721"/>
      <c r="YM894" s="721"/>
      <c r="YN894" s="721"/>
      <c r="YO894" s="721"/>
      <c r="YP894" s="721"/>
      <c r="YQ894" s="721"/>
      <c r="YR894" s="721"/>
      <c r="YS894" s="721"/>
      <c r="YT894" s="721"/>
      <c r="YU894" s="721"/>
      <c r="YV894" s="721"/>
      <c r="YW894" s="721"/>
      <c r="YX894" s="721"/>
      <c r="YY894" s="721"/>
      <c r="YZ894" s="721"/>
      <c r="ZA894" s="721"/>
      <c r="ZB894" s="721"/>
      <c r="ZC894" s="721"/>
      <c r="ZD894" s="721"/>
      <c r="ZE894" s="721"/>
      <c r="ZF894" s="721"/>
      <c r="ZG894" s="721"/>
      <c r="ZH894" s="721"/>
      <c r="ZI894" s="721"/>
      <c r="ZJ894" s="721"/>
      <c r="ZK894" s="721"/>
      <c r="ZL894" s="721"/>
      <c r="ZM894" s="721"/>
      <c r="ZN894" s="721"/>
      <c r="ZO894" s="721"/>
      <c r="ZP894" s="721"/>
      <c r="ZQ894" s="721"/>
      <c r="ZR894" s="721"/>
      <c r="ZS894" s="721"/>
      <c r="ZT894" s="721"/>
      <c r="ZU894" s="721"/>
      <c r="ZV894" s="721"/>
      <c r="ZW894" s="721"/>
      <c r="ZX894" s="721"/>
      <c r="ZY894" s="721"/>
      <c r="ZZ894" s="721"/>
      <c r="AAA894" s="721"/>
      <c r="AAB894" s="721"/>
      <c r="AAC894" s="721"/>
      <c r="AAD894" s="721"/>
      <c r="AAE894" s="721"/>
      <c r="AAF894" s="721"/>
      <c r="AAG894" s="721"/>
      <c r="AAH894" s="721"/>
      <c r="AAI894" s="721"/>
      <c r="AAJ894" s="721"/>
      <c r="AAK894" s="721"/>
      <c r="AAL894" s="721"/>
      <c r="AAM894" s="721"/>
      <c r="AAN894" s="721"/>
      <c r="AAO894" s="721"/>
      <c r="AAP894" s="721"/>
      <c r="AAQ894" s="721"/>
      <c r="AAR894" s="721"/>
      <c r="AAS894" s="721"/>
      <c r="AAT894" s="721"/>
      <c r="AAU894" s="721"/>
      <c r="AAV894" s="721"/>
      <c r="AAW894" s="721"/>
      <c r="AAX894" s="721"/>
      <c r="AAY894" s="721"/>
      <c r="AAZ894" s="721"/>
      <c r="ABA894" s="721"/>
      <c r="ABB894" s="721"/>
      <c r="ABC894" s="721"/>
      <c r="ABD894" s="721"/>
      <c r="ABE894" s="721"/>
      <c r="ABF894" s="721"/>
      <c r="ABG894" s="721"/>
      <c r="ABH894" s="721"/>
      <c r="ABI894" s="721"/>
      <c r="ABJ894" s="721"/>
      <c r="ABK894" s="721"/>
      <c r="ABL894" s="721"/>
      <c r="ABM894" s="721"/>
      <c r="ABN894" s="721"/>
      <c r="ABO894" s="721"/>
      <c r="ABP894" s="721"/>
      <c r="ABQ894" s="721"/>
      <c r="ABR894" s="721"/>
      <c r="ABS894" s="721"/>
      <c r="ABT894" s="721"/>
      <c r="ABU894" s="721"/>
      <c r="ABV894" s="721"/>
      <c r="ABW894" s="721"/>
      <c r="ABX894" s="721"/>
      <c r="ABY894" s="721"/>
      <c r="ABZ894" s="721"/>
      <c r="ACA894" s="721"/>
      <c r="ACB894" s="721"/>
      <c r="ACC894" s="721"/>
      <c r="ACD894" s="721"/>
      <c r="ACE894" s="721"/>
      <c r="ACF894" s="721"/>
      <c r="ACG894" s="721"/>
      <c r="ACH894" s="721"/>
      <c r="ACI894" s="721"/>
      <c r="ACJ894" s="721"/>
      <c r="ACK894" s="721"/>
      <c r="ACL894" s="721"/>
      <c r="ACM894" s="721"/>
      <c r="ACN894" s="721"/>
      <c r="ACO894" s="721"/>
      <c r="ACP894" s="721"/>
      <c r="ACQ894" s="721"/>
      <c r="ACR894" s="721"/>
      <c r="ACS894" s="721"/>
      <c r="ACT894" s="721"/>
      <c r="ACU894" s="721"/>
      <c r="ACV894" s="721"/>
      <c r="ACW894" s="721"/>
      <c r="ACX894" s="721"/>
      <c r="ACY894" s="721"/>
      <c r="ACZ894" s="721"/>
      <c r="ADA894" s="721"/>
      <c r="ADB894" s="721"/>
      <c r="ADC894" s="721"/>
      <c r="ADD894" s="721"/>
      <c r="ADE894" s="721"/>
      <c r="ADF894" s="721"/>
      <c r="ADG894" s="721"/>
      <c r="ADH894" s="721"/>
      <c r="ADI894" s="721"/>
      <c r="ADJ894" s="721"/>
      <c r="ADK894" s="721"/>
      <c r="ADL894" s="721"/>
      <c r="ADM894" s="721"/>
      <c r="ADN894" s="721"/>
      <c r="ADO894" s="721"/>
      <c r="ADP894" s="721"/>
      <c r="ADQ894" s="721"/>
      <c r="ADR894" s="721"/>
      <c r="ADS894" s="721"/>
      <c r="ADT894" s="721"/>
      <c r="ADU894" s="721"/>
      <c r="ADV894" s="721"/>
      <c r="ADW894" s="721"/>
      <c r="ADX894" s="721"/>
      <c r="ADY894" s="721"/>
      <c r="ADZ894" s="721"/>
      <c r="AEA894" s="721"/>
      <c r="AEB894" s="721"/>
      <c r="AEC894" s="721"/>
      <c r="AED894" s="721"/>
      <c r="AEE894" s="721"/>
      <c r="AEF894" s="721"/>
      <c r="AEG894" s="721"/>
      <c r="AEH894" s="721"/>
      <c r="AEI894" s="721"/>
      <c r="AEJ894" s="721"/>
      <c r="AEK894" s="721"/>
      <c r="AEL894" s="721"/>
      <c r="AEM894" s="721"/>
      <c r="AEN894" s="721"/>
      <c r="AEO894" s="721"/>
      <c r="AEP894" s="721"/>
      <c r="AEQ894" s="721"/>
      <c r="AER894" s="721"/>
      <c r="AES894" s="721"/>
      <c r="AET894" s="721"/>
      <c r="AEU894" s="721"/>
      <c r="AEV894" s="721"/>
      <c r="AEW894" s="721"/>
      <c r="AEX894" s="721"/>
      <c r="AEY894" s="721"/>
      <c r="AEZ894" s="721"/>
      <c r="AFA894" s="721"/>
      <c r="AFB894" s="721"/>
      <c r="AFC894" s="721"/>
      <c r="AFD894" s="721"/>
      <c r="AFE894" s="721"/>
      <c r="AFF894" s="721"/>
      <c r="AFG894" s="721"/>
      <c r="AFH894" s="721"/>
      <c r="AFI894" s="721"/>
      <c r="AFJ894" s="721"/>
      <c r="AFK894" s="721"/>
      <c r="AFL894" s="721"/>
      <c r="AFM894" s="721"/>
      <c r="AFN894" s="721"/>
      <c r="AFO894" s="721"/>
      <c r="AFP894" s="721"/>
      <c r="AFQ894" s="721"/>
      <c r="AFR894" s="721"/>
      <c r="AFS894" s="721"/>
      <c r="AFT894" s="721"/>
      <c r="AFU894" s="721"/>
      <c r="AFV894" s="721"/>
      <c r="AFW894" s="721"/>
      <c r="AFX894" s="721"/>
      <c r="AFY894" s="721"/>
      <c r="AFZ894" s="721"/>
      <c r="AGA894" s="721"/>
      <c r="AGB894" s="721"/>
      <c r="AGC894" s="721"/>
      <c r="AGD894" s="721"/>
      <c r="AGE894" s="721"/>
      <c r="AGF894" s="721"/>
      <c r="AGG894" s="721"/>
      <c r="AGH894" s="721"/>
      <c r="AGI894" s="721"/>
      <c r="AGJ894" s="721"/>
      <c r="AGK894" s="721"/>
      <c r="AGL894" s="721"/>
      <c r="AGM894" s="721"/>
      <c r="AGN894" s="721"/>
      <c r="AGO894" s="721"/>
      <c r="AGP894" s="721"/>
      <c r="AGQ894" s="721"/>
      <c r="AGR894" s="721"/>
      <c r="AGS894" s="721"/>
      <c r="AGT894" s="721"/>
      <c r="AGU894" s="721"/>
      <c r="AGV894" s="721"/>
      <c r="AGW894" s="721"/>
      <c r="AGX894" s="721"/>
      <c r="AGY894" s="721"/>
      <c r="AGZ894" s="721"/>
      <c r="AHA894" s="721"/>
      <c r="AHB894" s="721"/>
      <c r="AHC894" s="721"/>
      <c r="AHD894" s="721"/>
      <c r="AHE894" s="721"/>
      <c r="AHF894" s="721"/>
      <c r="AHG894" s="721"/>
      <c r="AHH894" s="721"/>
      <c r="AHI894" s="721"/>
      <c r="AHJ894" s="721"/>
      <c r="AHK894" s="721"/>
      <c r="AHL894" s="721"/>
      <c r="AHM894" s="721"/>
      <c r="AHN894" s="721"/>
      <c r="AHO894" s="721"/>
      <c r="AHP894" s="721"/>
      <c r="AHQ894" s="721"/>
      <c r="AHR894" s="721"/>
      <c r="AHS894" s="721"/>
      <c r="AHT894" s="721"/>
      <c r="AHU894" s="721"/>
      <c r="AHV894" s="721"/>
      <c r="AHW894" s="721"/>
      <c r="AHX894" s="721"/>
      <c r="AHY894" s="721"/>
      <c r="AHZ894" s="721"/>
      <c r="AIA894" s="721"/>
      <c r="AIB894" s="721"/>
      <c r="AIC894" s="721"/>
      <c r="AID894" s="721"/>
      <c r="AIE894" s="721"/>
      <c r="AIF894" s="721"/>
      <c r="AIG894" s="721"/>
      <c r="AIH894" s="721"/>
      <c r="AII894" s="721"/>
      <c r="AIJ894" s="721"/>
      <c r="AIK894" s="721"/>
      <c r="AIL894" s="721"/>
      <c r="AIM894" s="721"/>
      <c r="AIN894" s="721"/>
      <c r="AIO894" s="721"/>
      <c r="AIP894" s="721"/>
      <c r="AIQ894" s="721"/>
      <c r="AIR894" s="721"/>
      <c r="AIS894" s="721"/>
      <c r="AIT894" s="721"/>
      <c r="AIU894" s="721"/>
      <c r="AIV894" s="721"/>
      <c r="AIW894" s="721"/>
      <c r="AIX894" s="721"/>
      <c r="AIY894" s="721"/>
      <c r="AIZ894" s="721"/>
      <c r="AJA894" s="721"/>
      <c r="AJB894" s="721"/>
      <c r="AJC894" s="721"/>
      <c r="AJD894" s="721"/>
      <c r="AJE894" s="721"/>
      <c r="AJF894" s="721"/>
      <c r="AJG894" s="721"/>
      <c r="AJH894" s="721"/>
      <c r="AJI894" s="721"/>
      <c r="AJJ894" s="721"/>
      <c r="AJK894" s="721"/>
      <c r="AJL894" s="721"/>
      <c r="AJM894" s="721"/>
      <c r="AJN894" s="721"/>
      <c r="AJO894" s="721"/>
      <c r="AJP894" s="721"/>
      <c r="AJQ894" s="721"/>
      <c r="AJR894" s="721"/>
      <c r="AJS894" s="721"/>
      <c r="AJT894" s="721"/>
      <c r="AJU894" s="721"/>
      <c r="AJV894" s="721"/>
      <c r="AJW894" s="721"/>
      <c r="AJX894" s="721"/>
      <c r="AJY894" s="721"/>
      <c r="AJZ894" s="721"/>
      <c r="AKA894" s="721"/>
      <c r="AKB894" s="721"/>
      <c r="AKC894" s="721"/>
      <c r="AKD894" s="721"/>
      <c r="AKE894" s="721"/>
      <c r="AKF894" s="721"/>
      <c r="AKG894" s="721"/>
      <c r="AKH894" s="721"/>
      <c r="AKI894" s="721"/>
      <c r="AKJ894" s="721"/>
      <c r="AKK894" s="721"/>
      <c r="AKL894" s="721"/>
      <c r="AKM894" s="721"/>
      <c r="AKN894" s="721"/>
      <c r="AKO894" s="721"/>
      <c r="AKP894" s="721"/>
      <c r="AKQ894" s="721"/>
      <c r="AKR894" s="721"/>
      <c r="AKS894" s="721"/>
      <c r="AKT894" s="721"/>
      <c r="AKU894" s="721"/>
      <c r="AKV894" s="721"/>
      <c r="AKW894" s="721"/>
      <c r="AKX894" s="721"/>
      <c r="AKY894" s="721"/>
      <c r="AKZ894" s="721"/>
      <c r="ALA894" s="721"/>
      <c r="ALB894" s="721"/>
      <c r="ALC894" s="721"/>
      <c r="ALD894" s="721"/>
      <c r="ALE894" s="721"/>
      <c r="ALF894" s="721"/>
      <c r="ALG894" s="721"/>
      <c r="ALH894" s="721"/>
      <c r="ALI894" s="721"/>
      <c r="ALJ894" s="721"/>
      <c r="ALK894" s="721"/>
      <c r="ALL894" s="721"/>
      <c r="ALM894" s="721"/>
      <c r="ALN894" s="721"/>
      <c r="ALO894" s="721"/>
      <c r="ALP894" s="721"/>
      <c r="ALQ894" s="721"/>
      <c r="ALR894" s="721"/>
      <c r="ALS894" s="721"/>
      <c r="ALT894" s="721"/>
      <c r="ALU894" s="721"/>
      <c r="ALV894" s="721"/>
      <c r="ALW894" s="721"/>
      <c r="ALX894" s="721"/>
      <c r="ALY894" s="721"/>
      <c r="ALZ894" s="721"/>
      <c r="AMA894" s="721"/>
      <c r="AMB894" s="721"/>
      <c r="AMC894" s="721"/>
      <c r="AMD894" s="721"/>
      <c r="AME894" s="721"/>
      <c r="AMF894" s="721"/>
      <c r="AMG894" s="721"/>
      <c r="AMH894" s="721"/>
      <c r="AMI894" s="721"/>
      <c r="AMJ894" s="721"/>
      <c r="AMK894" s="721"/>
      <c r="AML894" s="721"/>
      <c r="AMM894" s="721"/>
      <c r="AMN894" s="721"/>
      <c r="AMO894" s="721"/>
      <c r="AMP894" s="721"/>
      <c r="AMQ894" s="721"/>
      <c r="AMR894" s="721"/>
      <c r="AMS894" s="721"/>
      <c r="AMT894" s="721"/>
      <c r="AMU894" s="721"/>
      <c r="AMV894" s="721"/>
      <c r="AMW894" s="721"/>
      <c r="AMX894" s="721"/>
      <c r="AMY894" s="721"/>
      <c r="AMZ894" s="721"/>
      <c r="ANA894" s="721"/>
      <c r="ANB894" s="721"/>
      <c r="ANC894" s="721"/>
      <c r="AND894" s="721"/>
      <c r="ANE894" s="721"/>
      <c r="ANF894" s="721"/>
      <c r="ANG894" s="721"/>
      <c r="ANH894" s="721"/>
      <c r="ANI894" s="721"/>
      <c r="ANJ894" s="721"/>
      <c r="ANK894" s="721"/>
      <c r="ANL894" s="721"/>
      <c r="ANM894" s="721"/>
      <c r="ANN894" s="721"/>
      <c r="ANO894" s="721"/>
      <c r="ANP894" s="721"/>
      <c r="ANQ894" s="721"/>
      <c r="ANR894" s="721"/>
      <c r="ANS894" s="721"/>
      <c r="ANT894" s="721"/>
      <c r="ANU894" s="721"/>
      <c r="ANV894" s="721"/>
      <c r="ANW894" s="721"/>
      <c r="ANX894" s="721"/>
      <c r="ANY894" s="721"/>
      <c r="ANZ894" s="721"/>
      <c r="AOA894" s="721"/>
      <c r="AOB894" s="721"/>
      <c r="AOC894" s="721"/>
      <c r="AOD894" s="721"/>
      <c r="AOE894" s="721"/>
      <c r="AOF894" s="721"/>
      <c r="AOG894" s="721"/>
      <c r="AOH894" s="721"/>
      <c r="AOI894" s="721"/>
      <c r="AOJ894" s="721"/>
      <c r="AOK894" s="721"/>
      <c r="AOL894" s="721"/>
      <c r="AOM894" s="721"/>
      <c r="AON894" s="721"/>
      <c r="AOO894" s="721"/>
      <c r="AOP894" s="721"/>
      <c r="AOQ894" s="721"/>
      <c r="AOR894" s="721"/>
      <c r="AOS894" s="721"/>
      <c r="AOT894" s="721"/>
      <c r="AOU894" s="721"/>
      <c r="AOV894" s="721"/>
      <c r="AOW894" s="721"/>
      <c r="AOX894" s="721"/>
      <c r="AOY894" s="721"/>
      <c r="AOZ894" s="721"/>
      <c r="APA894" s="721"/>
      <c r="APB894" s="721"/>
      <c r="APC894" s="721"/>
      <c r="APD894" s="721"/>
      <c r="APE894" s="721"/>
      <c r="APF894" s="721"/>
      <c r="APG894" s="721"/>
      <c r="APH894" s="721"/>
      <c r="API894" s="721"/>
      <c r="APJ894" s="721"/>
      <c r="APK894" s="721"/>
      <c r="APL894" s="721"/>
      <c r="APM894" s="721"/>
      <c r="APN894" s="721"/>
      <c r="APO894" s="721"/>
      <c r="APP894" s="721"/>
      <c r="APQ894" s="721"/>
      <c r="APR894" s="721"/>
      <c r="APS894" s="721"/>
      <c r="APT894" s="721"/>
      <c r="APU894" s="721"/>
      <c r="APV894" s="721"/>
      <c r="APW894" s="721"/>
      <c r="APX894" s="721"/>
      <c r="APY894" s="721"/>
      <c r="APZ894" s="721"/>
      <c r="AQA894" s="721"/>
      <c r="AQB894" s="721"/>
      <c r="AQC894" s="721"/>
      <c r="AQD894" s="721"/>
      <c r="AQE894" s="721"/>
      <c r="AQF894" s="721"/>
      <c r="AQG894" s="721"/>
      <c r="AQH894" s="721"/>
      <c r="AQI894" s="721"/>
      <c r="AQJ894" s="721"/>
      <c r="AQK894" s="721"/>
      <c r="AQL894" s="721"/>
      <c r="AQM894" s="721"/>
      <c r="AQN894" s="721"/>
      <c r="AQO894" s="721"/>
      <c r="AQP894" s="721"/>
      <c r="AQQ894" s="721"/>
      <c r="AQR894" s="721"/>
      <c r="AQS894" s="721"/>
      <c r="AQT894" s="721"/>
      <c r="AQU894" s="721"/>
      <c r="AQV894" s="721"/>
      <c r="AQW894" s="721"/>
      <c r="AQX894" s="721"/>
      <c r="AQY894" s="721"/>
      <c r="AQZ894" s="721"/>
      <c r="ARA894" s="721"/>
      <c r="ARB894" s="721"/>
      <c r="ARC894" s="721"/>
      <c r="ARD894" s="721"/>
      <c r="ARE894" s="721"/>
      <c r="ARF894" s="721"/>
      <c r="ARG894" s="721"/>
      <c r="ARH894" s="721"/>
      <c r="ARI894" s="721"/>
      <c r="ARJ894" s="721"/>
      <c r="ARK894" s="721"/>
      <c r="ARL894" s="721"/>
      <c r="ARM894" s="721"/>
      <c r="ARN894" s="721"/>
      <c r="ARO894" s="721"/>
      <c r="ARP894" s="721"/>
      <c r="ARQ894" s="721"/>
      <c r="ARR894" s="721"/>
      <c r="ARS894" s="721"/>
      <c r="ART894" s="721"/>
      <c r="ARU894" s="721"/>
      <c r="ARV894" s="721"/>
      <c r="ARW894" s="721"/>
      <c r="ARX894" s="721"/>
      <c r="ARY894" s="721"/>
      <c r="ARZ894" s="721"/>
      <c r="ASA894" s="721"/>
      <c r="ASB894" s="721"/>
      <c r="ASC894" s="721"/>
      <c r="ASD894" s="721"/>
      <c r="ASE894" s="721"/>
      <c r="ASF894" s="721"/>
      <c r="ASG894" s="721"/>
      <c r="ASH894" s="721"/>
      <c r="ASI894" s="721"/>
      <c r="ASJ894" s="721"/>
      <c r="ASK894" s="721"/>
      <c r="ASL894" s="721"/>
      <c r="ASM894" s="721"/>
      <c r="ASN894" s="721"/>
      <c r="ASO894" s="721"/>
      <c r="ASP894" s="721"/>
      <c r="ASQ894" s="721"/>
      <c r="ASR894" s="721"/>
      <c r="ASS894" s="721"/>
      <c r="AST894" s="721"/>
      <c r="ASU894" s="721"/>
      <c r="ASV894" s="721"/>
      <c r="ASW894" s="721"/>
      <c r="ASX894" s="721"/>
      <c r="ASY894" s="721"/>
      <c r="ASZ894" s="721"/>
      <c r="ATA894" s="721"/>
      <c r="ATB894" s="721"/>
      <c r="ATC894" s="721"/>
      <c r="ATD894" s="721"/>
      <c r="ATE894" s="721"/>
      <c r="ATF894" s="721"/>
      <c r="ATG894" s="721"/>
      <c r="ATH894" s="721"/>
      <c r="ATI894" s="721"/>
      <c r="ATJ894" s="721"/>
      <c r="ATK894" s="721"/>
      <c r="ATL894" s="721"/>
      <c r="ATM894" s="721"/>
      <c r="ATN894" s="721"/>
      <c r="ATO894" s="721"/>
      <c r="ATP894" s="721"/>
      <c r="ATQ894" s="721"/>
      <c r="ATR894" s="721"/>
      <c r="ATS894" s="721"/>
      <c r="ATT894" s="721"/>
      <c r="ATU894" s="721"/>
      <c r="ATV894" s="721"/>
      <c r="ATW894" s="721"/>
      <c r="ATX894" s="721"/>
      <c r="ATY894" s="721"/>
      <c r="ATZ894" s="721"/>
      <c r="AUA894" s="721"/>
      <c r="AUB894" s="721"/>
      <c r="AUC894" s="721"/>
      <c r="AUD894" s="721"/>
      <c r="AUE894" s="721"/>
      <c r="AUF894" s="721"/>
      <c r="AUG894" s="721"/>
      <c r="AUH894" s="721"/>
      <c r="AUI894" s="721"/>
      <c r="AUJ894" s="721"/>
      <c r="AUK894" s="721"/>
      <c r="AUL894" s="721"/>
      <c r="AUM894" s="721"/>
      <c r="AUN894" s="721"/>
      <c r="AUO894" s="721"/>
      <c r="AUP894" s="721"/>
      <c r="AUQ894" s="721"/>
      <c r="AUR894" s="721"/>
      <c r="AUS894" s="721"/>
      <c r="AUT894" s="721"/>
      <c r="AUU894" s="721"/>
      <c r="AUV894" s="721"/>
      <c r="AUW894" s="721"/>
      <c r="AUX894" s="721"/>
      <c r="AUY894" s="721"/>
      <c r="AUZ894" s="721"/>
      <c r="AVA894" s="721"/>
      <c r="AVB894" s="721"/>
      <c r="AVC894" s="721"/>
      <c r="AVD894" s="721"/>
      <c r="AVE894" s="721"/>
      <c r="AVF894" s="721"/>
      <c r="AVG894" s="721"/>
      <c r="AVH894" s="721"/>
      <c r="AVI894" s="721"/>
      <c r="AVJ894" s="721"/>
      <c r="AVK894" s="721"/>
    </row>
    <row r="895" spans="1:1259">
      <c r="A895" s="716"/>
      <c r="B895" s="716"/>
      <c r="C895" s="716"/>
      <c r="D895" s="714" t="s">
        <v>3247</v>
      </c>
      <c r="E895" s="676" t="s">
        <v>3276</v>
      </c>
      <c r="F895" s="703"/>
      <c r="G895" s="703"/>
      <c r="H895" s="703"/>
      <c r="I895" s="698" t="s">
        <v>1699</v>
      </c>
      <c r="J895" s="704"/>
      <c r="K895" s="705" t="s">
        <v>4952</v>
      </c>
      <c r="L895" s="703" t="s">
        <v>3394</v>
      </c>
      <c r="M895" s="706">
        <v>44565</v>
      </c>
      <c r="N895" s="706">
        <v>44620</v>
      </c>
      <c r="O895" s="706"/>
      <c r="P895" s="704"/>
      <c r="Q895" s="704"/>
      <c r="R895" s="704"/>
      <c r="S895" s="703" t="s">
        <v>2425</v>
      </c>
      <c r="T895" s="703">
        <v>60</v>
      </c>
      <c r="U895" s="703"/>
      <c r="V895" s="703" t="s">
        <v>985</v>
      </c>
      <c r="W895" s="703">
        <v>400</v>
      </c>
      <c r="X895" s="707">
        <v>768</v>
      </c>
      <c r="Y895" s="539">
        <f t="shared" si="39"/>
        <v>307200</v>
      </c>
      <c r="Z895" s="708">
        <v>0.45500000000000002</v>
      </c>
      <c r="AA895" s="681">
        <f t="shared" si="40"/>
        <v>139776</v>
      </c>
      <c r="AB895" s="682"/>
      <c r="AC895" s="683">
        <v>0</v>
      </c>
      <c r="AD895" s="710"/>
      <c r="AE895" s="709"/>
      <c r="AF895" s="695">
        <f t="shared" si="41"/>
        <v>139776</v>
      </c>
      <c r="AG895" s="703" t="s">
        <v>1073</v>
      </c>
      <c r="AH895" s="703"/>
      <c r="AI895" s="705" t="s">
        <v>2488</v>
      </c>
      <c r="AJ895" s="703" t="s">
        <v>3395</v>
      </c>
      <c r="AK895" s="711" t="s">
        <v>1149</v>
      </c>
      <c r="AL895" s="703">
        <v>79423</v>
      </c>
      <c r="AM895" s="703" t="s">
        <v>52</v>
      </c>
      <c r="AN895" s="703"/>
      <c r="AO895" s="703"/>
      <c r="AP895" s="712"/>
      <c r="AQ895" s="712" t="s">
        <v>37</v>
      </c>
      <c r="AR895" s="712" t="s">
        <v>1700</v>
      </c>
      <c r="AS895" s="715"/>
      <c r="AT895" s="715"/>
      <c r="AU895" s="715"/>
      <c r="AV895" s="708">
        <v>0.45500000000000002</v>
      </c>
      <c r="AW895" s="721"/>
      <c r="AX895" s="721"/>
      <c r="AY895" s="721"/>
      <c r="AZ895" s="721"/>
      <c r="BA895" s="721"/>
      <c r="BB895" s="721"/>
      <c r="BC895" s="721"/>
      <c r="BD895" s="721"/>
      <c r="BE895" s="721"/>
      <c r="BF895" s="721"/>
      <c r="BG895" s="721"/>
      <c r="BH895" s="721"/>
      <c r="BI895" s="721"/>
      <c r="BJ895" s="721"/>
      <c r="BK895" s="721"/>
      <c r="BL895" s="721"/>
      <c r="BM895" s="721"/>
      <c r="BN895" s="721"/>
      <c r="BO895" s="721"/>
      <c r="BP895" s="721"/>
      <c r="BQ895" s="721"/>
      <c r="BR895" s="721"/>
      <c r="BS895" s="721"/>
      <c r="BT895" s="721"/>
      <c r="BU895" s="721"/>
      <c r="BV895" s="721"/>
      <c r="BW895" s="721"/>
      <c r="BX895" s="721"/>
      <c r="BY895" s="721"/>
      <c r="BZ895" s="721"/>
      <c r="CA895" s="721"/>
      <c r="CB895" s="721"/>
      <c r="CC895" s="721"/>
      <c r="CD895" s="721"/>
      <c r="CE895" s="721"/>
      <c r="CF895" s="721"/>
      <c r="CG895" s="721"/>
      <c r="CH895" s="721"/>
      <c r="CI895" s="721"/>
      <c r="CJ895" s="721"/>
      <c r="CK895" s="721"/>
      <c r="CL895" s="721"/>
      <c r="CM895" s="721"/>
      <c r="CN895" s="721"/>
      <c r="CO895" s="721"/>
      <c r="CP895" s="721"/>
      <c r="CQ895" s="721"/>
      <c r="CR895" s="721"/>
      <c r="CS895" s="721"/>
      <c r="CT895" s="721"/>
      <c r="CU895" s="721"/>
      <c r="CV895" s="721"/>
      <c r="CW895" s="721"/>
      <c r="CX895" s="721"/>
      <c r="CY895" s="721"/>
      <c r="CZ895" s="721"/>
      <c r="DA895" s="721"/>
      <c r="DB895" s="721"/>
      <c r="DC895" s="721"/>
      <c r="DD895" s="721"/>
      <c r="DE895" s="721"/>
      <c r="DF895" s="721"/>
      <c r="DG895" s="721"/>
      <c r="DH895" s="721"/>
      <c r="DI895" s="721"/>
      <c r="DJ895" s="721"/>
      <c r="DK895" s="721"/>
      <c r="DL895" s="721"/>
      <c r="DM895" s="721"/>
      <c r="DN895" s="721"/>
      <c r="DO895" s="721"/>
      <c r="DP895" s="721"/>
      <c r="DQ895" s="721"/>
      <c r="DR895" s="721"/>
      <c r="DS895" s="721"/>
      <c r="DT895" s="721"/>
      <c r="DU895" s="721"/>
      <c r="DV895" s="721"/>
      <c r="DW895" s="721"/>
      <c r="DX895" s="721"/>
      <c r="DY895" s="721"/>
      <c r="DZ895" s="721"/>
      <c r="EA895" s="721"/>
      <c r="EB895" s="721"/>
      <c r="EC895" s="721"/>
      <c r="ED895" s="721"/>
      <c r="EE895" s="721"/>
      <c r="EF895" s="721"/>
      <c r="EG895" s="721"/>
      <c r="EH895" s="721"/>
      <c r="EI895" s="721"/>
      <c r="EJ895" s="721"/>
      <c r="EK895" s="721"/>
      <c r="EL895" s="721"/>
      <c r="EM895" s="721"/>
      <c r="EN895" s="721"/>
      <c r="EO895" s="721"/>
      <c r="EP895" s="721"/>
      <c r="EQ895" s="721"/>
      <c r="ER895" s="721"/>
      <c r="ES895" s="721"/>
      <c r="ET895" s="721"/>
      <c r="EU895" s="721"/>
      <c r="EV895" s="721"/>
      <c r="EW895" s="721"/>
      <c r="EX895" s="721"/>
      <c r="EY895" s="721"/>
      <c r="EZ895" s="721"/>
      <c r="FA895" s="721"/>
      <c r="FB895" s="721"/>
      <c r="FC895" s="721"/>
      <c r="FD895" s="721"/>
      <c r="FE895" s="721"/>
      <c r="FF895" s="721"/>
      <c r="FG895" s="721"/>
      <c r="FH895" s="721"/>
      <c r="FI895" s="721"/>
      <c r="FJ895" s="721"/>
      <c r="FK895" s="721"/>
      <c r="FL895" s="721"/>
      <c r="FM895" s="721"/>
      <c r="FN895" s="721"/>
      <c r="FO895" s="721"/>
      <c r="FP895" s="721"/>
      <c r="FQ895" s="721"/>
      <c r="FR895" s="721"/>
      <c r="FS895" s="721"/>
      <c r="FT895" s="721"/>
      <c r="FU895" s="721"/>
      <c r="FV895" s="721"/>
      <c r="FW895" s="721"/>
      <c r="FX895" s="721"/>
      <c r="FY895" s="721"/>
      <c r="FZ895" s="721"/>
      <c r="GA895" s="721"/>
      <c r="GB895" s="721"/>
      <c r="GC895" s="721"/>
      <c r="GD895" s="721"/>
      <c r="GE895" s="721"/>
      <c r="GF895" s="721"/>
      <c r="GG895" s="721"/>
      <c r="GH895" s="721"/>
      <c r="GI895" s="721"/>
      <c r="GJ895" s="721"/>
      <c r="GK895" s="721"/>
      <c r="GL895" s="721"/>
      <c r="GM895" s="721"/>
      <c r="GN895" s="721"/>
      <c r="GO895" s="721"/>
      <c r="GP895" s="721"/>
      <c r="GQ895" s="721"/>
      <c r="GR895" s="721"/>
      <c r="GS895" s="721"/>
      <c r="GT895" s="721"/>
      <c r="GU895" s="721"/>
      <c r="GV895" s="721"/>
      <c r="GW895" s="721"/>
      <c r="GX895" s="721"/>
      <c r="GY895" s="721"/>
      <c r="GZ895" s="721"/>
      <c r="HA895" s="721"/>
      <c r="HB895" s="721"/>
      <c r="HC895" s="721"/>
      <c r="HD895" s="721"/>
      <c r="HE895" s="721"/>
      <c r="HF895" s="721"/>
      <c r="HG895" s="721"/>
      <c r="HH895" s="721"/>
      <c r="HI895" s="721"/>
      <c r="HJ895" s="721"/>
      <c r="HK895" s="721"/>
      <c r="HL895" s="721"/>
      <c r="HM895" s="721"/>
      <c r="HN895" s="721"/>
      <c r="HO895" s="721"/>
      <c r="HP895" s="721"/>
      <c r="HQ895" s="721"/>
      <c r="HR895" s="721"/>
      <c r="HS895" s="721"/>
      <c r="HT895" s="721"/>
      <c r="HU895" s="721"/>
      <c r="HV895" s="721"/>
      <c r="HW895" s="721"/>
      <c r="HX895" s="721"/>
      <c r="HY895" s="721"/>
      <c r="HZ895" s="721"/>
      <c r="IA895" s="721"/>
      <c r="IB895" s="721"/>
      <c r="IC895" s="721"/>
      <c r="ID895" s="721"/>
      <c r="IE895" s="721"/>
      <c r="IF895" s="721"/>
      <c r="IG895" s="721"/>
      <c r="IH895" s="721"/>
      <c r="II895" s="721"/>
      <c r="IJ895" s="721"/>
      <c r="IK895" s="721"/>
      <c r="IL895" s="721"/>
      <c r="IM895" s="721"/>
      <c r="IN895" s="721"/>
      <c r="IO895" s="721"/>
      <c r="IP895" s="721"/>
      <c r="IQ895" s="721"/>
      <c r="IR895" s="721"/>
      <c r="IS895" s="721"/>
      <c r="IT895" s="721"/>
      <c r="IU895" s="721"/>
      <c r="IV895" s="721"/>
      <c r="IW895" s="721"/>
      <c r="IX895" s="721"/>
      <c r="IY895" s="721"/>
      <c r="IZ895" s="721"/>
      <c r="JA895" s="721"/>
      <c r="JB895" s="721"/>
      <c r="JC895" s="721"/>
      <c r="JD895" s="721"/>
      <c r="JE895" s="721"/>
      <c r="JF895" s="721"/>
      <c r="JG895" s="721"/>
      <c r="JH895" s="721"/>
      <c r="JI895" s="721"/>
      <c r="JJ895" s="721"/>
      <c r="JK895" s="721"/>
      <c r="JL895" s="721"/>
      <c r="JM895" s="721"/>
      <c r="JN895" s="721"/>
      <c r="JO895" s="721"/>
      <c r="JP895" s="721"/>
      <c r="JQ895" s="721"/>
      <c r="JR895" s="721"/>
      <c r="JS895" s="721"/>
      <c r="JT895" s="721"/>
      <c r="JU895" s="721"/>
      <c r="JV895" s="721"/>
      <c r="JW895" s="721"/>
      <c r="JX895" s="721"/>
      <c r="JY895" s="721"/>
      <c r="JZ895" s="721"/>
      <c r="KA895" s="721"/>
      <c r="KB895" s="721"/>
      <c r="KC895" s="721"/>
      <c r="KD895" s="721"/>
      <c r="KE895" s="721"/>
      <c r="KF895" s="721"/>
      <c r="KG895" s="721"/>
      <c r="KH895" s="721"/>
      <c r="KI895" s="721"/>
      <c r="KJ895" s="721"/>
      <c r="KK895" s="721"/>
      <c r="KL895" s="721"/>
      <c r="KM895" s="721"/>
      <c r="KN895" s="721"/>
      <c r="KO895" s="721"/>
      <c r="KP895" s="721"/>
      <c r="KQ895" s="721"/>
      <c r="KR895" s="721"/>
      <c r="KS895" s="721"/>
      <c r="KT895" s="721"/>
      <c r="KU895" s="721"/>
      <c r="KV895" s="721"/>
      <c r="KW895" s="721"/>
      <c r="KX895" s="721"/>
      <c r="KY895" s="721"/>
      <c r="KZ895" s="721"/>
      <c r="LA895" s="721"/>
      <c r="LB895" s="721"/>
      <c r="LC895" s="721"/>
      <c r="LD895" s="721"/>
      <c r="LE895" s="721"/>
      <c r="LF895" s="721"/>
      <c r="LG895" s="721"/>
      <c r="LH895" s="721"/>
      <c r="LI895" s="721"/>
      <c r="LJ895" s="721"/>
      <c r="LK895" s="721"/>
      <c r="LL895" s="721"/>
      <c r="LM895" s="721"/>
      <c r="LN895" s="721"/>
      <c r="LO895" s="721"/>
      <c r="LP895" s="721"/>
      <c r="LQ895" s="721"/>
      <c r="LR895" s="721"/>
      <c r="LS895" s="721"/>
      <c r="LT895" s="721"/>
      <c r="LU895" s="721"/>
      <c r="LV895" s="721"/>
      <c r="LW895" s="721"/>
      <c r="LX895" s="721"/>
      <c r="LY895" s="721"/>
      <c r="LZ895" s="721"/>
      <c r="MA895" s="721"/>
      <c r="MB895" s="721"/>
      <c r="MC895" s="721"/>
      <c r="MD895" s="721"/>
      <c r="ME895" s="721"/>
      <c r="MF895" s="721"/>
      <c r="MG895" s="721"/>
      <c r="MH895" s="721"/>
      <c r="MI895" s="721"/>
      <c r="MJ895" s="721"/>
      <c r="MK895" s="721"/>
      <c r="ML895" s="721"/>
      <c r="MM895" s="721"/>
      <c r="MN895" s="721"/>
      <c r="MO895" s="721"/>
      <c r="MP895" s="721"/>
      <c r="MQ895" s="721"/>
      <c r="MR895" s="721"/>
      <c r="MS895" s="721"/>
      <c r="MT895" s="721"/>
      <c r="MU895" s="721"/>
      <c r="MV895" s="721"/>
      <c r="MW895" s="721"/>
      <c r="MX895" s="721"/>
      <c r="MY895" s="721"/>
      <c r="MZ895" s="721"/>
      <c r="NA895" s="721"/>
      <c r="NB895" s="721"/>
      <c r="NC895" s="721"/>
      <c r="ND895" s="721"/>
      <c r="NE895" s="721"/>
      <c r="NF895" s="721"/>
      <c r="NG895" s="721"/>
      <c r="NH895" s="721"/>
      <c r="NI895" s="721"/>
      <c r="NJ895" s="721"/>
      <c r="NK895" s="721"/>
      <c r="NL895" s="721"/>
      <c r="NM895" s="721"/>
      <c r="NN895" s="721"/>
      <c r="NO895" s="721"/>
      <c r="NP895" s="721"/>
      <c r="NQ895" s="721"/>
      <c r="NR895" s="721"/>
      <c r="NS895" s="721"/>
      <c r="NT895" s="721"/>
      <c r="NU895" s="721"/>
      <c r="NV895" s="721"/>
      <c r="NW895" s="721"/>
      <c r="NX895" s="721"/>
      <c r="NY895" s="721"/>
      <c r="NZ895" s="721"/>
      <c r="OA895" s="721"/>
      <c r="OB895" s="721"/>
      <c r="OC895" s="721"/>
      <c r="OD895" s="721"/>
      <c r="OE895" s="721"/>
      <c r="OF895" s="721"/>
      <c r="OG895" s="721"/>
      <c r="OH895" s="721"/>
      <c r="OI895" s="721"/>
      <c r="OJ895" s="721"/>
      <c r="OK895" s="721"/>
      <c r="OL895" s="721"/>
      <c r="OM895" s="721"/>
      <c r="ON895" s="721"/>
      <c r="OO895" s="721"/>
      <c r="OP895" s="721"/>
      <c r="OQ895" s="721"/>
      <c r="OR895" s="721"/>
      <c r="OS895" s="721"/>
      <c r="OT895" s="721"/>
      <c r="OU895" s="721"/>
      <c r="OV895" s="721"/>
      <c r="OW895" s="721"/>
      <c r="OX895" s="721"/>
      <c r="OY895" s="721"/>
      <c r="OZ895" s="721"/>
      <c r="PA895" s="721"/>
      <c r="PB895" s="721"/>
      <c r="PC895" s="721"/>
      <c r="PD895" s="721"/>
      <c r="PE895" s="721"/>
      <c r="PF895" s="721"/>
      <c r="PG895" s="721"/>
      <c r="PH895" s="721"/>
      <c r="PI895" s="721"/>
      <c r="PJ895" s="721"/>
      <c r="PK895" s="721"/>
      <c r="PL895" s="721"/>
      <c r="PM895" s="721"/>
      <c r="PN895" s="721"/>
      <c r="PO895" s="721"/>
      <c r="PP895" s="721"/>
      <c r="PQ895" s="721"/>
      <c r="PR895" s="721"/>
      <c r="PS895" s="721"/>
      <c r="PT895" s="721"/>
      <c r="PU895" s="721"/>
      <c r="PV895" s="721"/>
      <c r="PW895" s="721"/>
      <c r="PX895" s="721"/>
      <c r="PY895" s="721"/>
      <c r="PZ895" s="721"/>
      <c r="QA895" s="721"/>
      <c r="QB895" s="721"/>
      <c r="QC895" s="721"/>
      <c r="QD895" s="721"/>
      <c r="QE895" s="721"/>
      <c r="QF895" s="721"/>
      <c r="QG895" s="721"/>
      <c r="QH895" s="721"/>
      <c r="QI895" s="721"/>
      <c r="QJ895" s="721"/>
      <c r="QK895" s="721"/>
      <c r="QL895" s="721"/>
      <c r="QM895" s="721"/>
      <c r="QN895" s="721"/>
      <c r="QO895" s="721"/>
      <c r="QP895" s="721"/>
      <c r="QQ895" s="721"/>
      <c r="QR895" s="721"/>
      <c r="QS895" s="721"/>
      <c r="QT895" s="721"/>
      <c r="QU895" s="721"/>
      <c r="QV895" s="721"/>
      <c r="QW895" s="721"/>
      <c r="QX895" s="721"/>
      <c r="QY895" s="721"/>
      <c r="QZ895" s="721"/>
      <c r="RA895" s="721"/>
      <c r="RB895" s="721"/>
      <c r="RC895" s="721"/>
      <c r="RD895" s="721"/>
      <c r="RE895" s="721"/>
      <c r="RF895" s="721"/>
      <c r="RG895" s="721"/>
      <c r="RH895" s="721"/>
      <c r="RI895" s="721"/>
      <c r="RJ895" s="721"/>
      <c r="RK895" s="721"/>
      <c r="RL895" s="721"/>
      <c r="RM895" s="721"/>
      <c r="RN895" s="721"/>
      <c r="RO895" s="721"/>
      <c r="RP895" s="721"/>
      <c r="RQ895" s="721"/>
      <c r="RR895" s="721"/>
      <c r="RS895" s="721"/>
      <c r="RT895" s="721"/>
      <c r="RU895" s="721"/>
      <c r="RV895" s="721"/>
      <c r="RW895" s="721"/>
      <c r="RX895" s="721"/>
      <c r="RY895" s="721"/>
      <c r="RZ895" s="721"/>
      <c r="SA895" s="721"/>
      <c r="SB895" s="721"/>
      <c r="SC895" s="721"/>
      <c r="SD895" s="721"/>
      <c r="SE895" s="721"/>
      <c r="SF895" s="721"/>
      <c r="SG895" s="721"/>
      <c r="SH895" s="721"/>
      <c r="SI895" s="721"/>
      <c r="SJ895" s="721"/>
      <c r="SK895" s="721"/>
      <c r="SL895" s="721"/>
      <c r="SM895" s="721"/>
      <c r="SN895" s="721"/>
      <c r="SO895" s="721"/>
      <c r="SP895" s="721"/>
      <c r="SQ895" s="721"/>
      <c r="SR895" s="721"/>
      <c r="SS895" s="721"/>
      <c r="ST895" s="721"/>
      <c r="SU895" s="721"/>
      <c r="SV895" s="721"/>
      <c r="SW895" s="721"/>
      <c r="SX895" s="721"/>
      <c r="SY895" s="721"/>
      <c r="SZ895" s="721"/>
      <c r="TA895" s="721"/>
      <c r="TB895" s="721"/>
      <c r="TC895" s="721"/>
      <c r="TD895" s="721"/>
      <c r="TE895" s="721"/>
      <c r="TF895" s="721"/>
      <c r="TG895" s="721"/>
      <c r="TH895" s="721"/>
      <c r="TI895" s="721"/>
      <c r="TJ895" s="721"/>
      <c r="TK895" s="721"/>
      <c r="TL895" s="721"/>
      <c r="TM895" s="721"/>
      <c r="TN895" s="721"/>
      <c r="TO895" s="721"/>
      <c r="TP895" s="721"/>
      <c r="TQ895" s="721"/>
      <c r="TR895" s="721"/>
      <c r="TS895" s="721"/>
      <c r="TT895" s="721"/>
      <c r="TU895" s="721"/>
      <c r="TV895" s="721"/>
      <c r="TW895" s="721"/>
      <c r="TX895" s="721"/>
      <c r="TY895" s="721"/>
      <c r="TZ895" s="721"/>
      <c r="UA895" s="721"/>
      <c r="UB895" s="721"/>
      <c r="UC895" s="721"/>
      <c r="UD895" s="721"/>
      <c r="UE895" s="721"/>
      <c r="UF895" s="721"/>
      <c r="UG895" s="721"/>
      <c r="UH895" s="721"/>
      <c r="UI895" s="721"/>
      <c r="UJ895" s="721"/>
      <c r="UK895" s="721"/>
      <c r="UL895" s="721"/>
      <c r="UM895" s="721"/>
      <c r="UN895" s="721"/>
      <c r="UO895" s="721"/>
      <c r="UP895" s="721"/>
      <c r="UQ895" s="721"/>
      <c r="UR895" s="721"/>
      <c r="US895" s="721"/>
      <c r="UT895" s="721"/>
      <c r="UU895" s="721"/>
      <c r="UV895" s="721"/>
      <c r="UW895" s="721"/>
      <c r="UX895" s="721"/>
      <c r="UY895" s="721"/>
      <c r="UZ895" s="721"/>
      <c r="VA895" s="721"/>
      <c r="VB895" s="721"/>
      <c r="VC895" s="721"/>
      <c r="VD895" s="721"/>
      <c r="VE895" s="721"/>
      <c r="VF895" s="721"/>
      <c r="VG895" s="721"/>
      <c r="VH895" s="721"/>
      <c r="VI895" s="721"/>
      <c r="VJ895" s="721"/>
      <c r="VK895" s="721"/>
      <c r="VL895" s="721"/>
      <c r="VM895" s="721"/>
      <c r="VN895" s="721"/>
      <c r="VO895" s="721"/>
      <c r="VP895" s="721"/>
      <c r="VQ895" s="721"/>
      <c r="VR895" s="721"/>
      <c r="VS895" s="721"/>
      <c r="VT895" s="721"/>
      <c r="VU895" s="721"/>
      <c r="VV895" s="721"/>
      <c r="VW895" s="721"/>
      <c r="VX895" s="721"/>
      <c r="VY895" s="721"/>
      <c r="VZ895" s="721"/>
      <c r="WA895" s="721"/>
      <c r="WB895" s="721"/>
      <c r="WC895" s="721"/>
      <c r="WD895" s="721"/>
      <c r="WE895" s="721"/>
      <c r="WF895" s="721"/>
      <c r="WG895" s="721"/>
      <c r="WH895" s="721"/>
      <c r="WI895" s="721"/>
      <c r="WJ895" s="721"/>
      <c r="WK895" s="721"/>
      <c r="WL895" s="721"/>
      <c r="WM895" s="721"/>
      <c r="WN895" s="721"/>
      <c r="WO895" s="721"/>
      <c r="WP895" s="721"/>
      <c r="WQ895" s="721"/>
      <c r="WR895" s="721"/>
      <c r="WS895" s="721"/>
      <c r="WT895" s="721"/>
      <c r="WU895" s="721"/>
      <c r="WV895" s="721"/>
      <c r="WW895" s="721"/>
      <c r="WX895" s="721"/>
      <c r="WY895" s="721"/>
      <c r="WZ895" s="721"/>
      <c r="XA895" s="721"/>
      <c r="XB895" s="721"/>
      <c r="XC895" s="721"/>
      <c r="XD895" s="721"/>
      <c r="XE895" s="721"/>
      <c r="XF895" s="721"/>
      <c r="XG895" s="721"/>
      <c r="XH895" s="721"/>
      <c r="XI895" s="721"/>
      <c r="XJ895" s="721"/>
      <c r="XK895" s="721"/>
      <c r="XL895" s="721"/>
      <c r="XM895" s="721"/>
      <c r="XN895" s="721"/>
      <c r="XO895" s="721"/>
      <c r="XP895" s="721"/>
      <c r="XQ895" s="721"/>
      <c r="XR895" s="721"/>
      <c r="XS895" s="721"/>
      <c r="XT895" s="721"/>
      <c r="XU895" s="721"/>
      <c r="XV895" s="721"/>
      <c r="XW895" s="721"/>
      <c r="XX895" s="721"/>
      <c r="XY895" s="721"/>
      <c r="XZ895" s="721"/>
      <c r="YA895" s="721"/>
      <c r="YB895" s="721"/>
      <c r="YC895" s="721"/>
      <c r="YD895" s="721"/>
      <c r="YE895" s="721"/>
      <c r="YF895" s="721"/>
      <c r="YG895" s="721"/>
      <c r="YH895" s="721"/>
      <c r="YI895" s="721"/>
      <c r="YJ895" s="721"/>
      <c r="YK895" s="721"/>
      <c r="YL895" s="721"/>
      <c r="YM895" s="721"/>
      <c r="YN895" s="721"/>
      <c r="YO895" s="721"/>
      <c r="YP895" s="721"/>
      <c r="YQ895" s="721"/>
      <c r="YR895" s="721"/>
      <c r="YS895" s="721"/>
      <c r="YT895" s="721"/>
      <c r="YU895" s="721"/>
      <c r="YV895" s="721"/>
      <c r="YW895" s="721"/>
      <c r="YX895" s="721"/>
      <c r="YY895" s="721"/>
      <c r="YZ895" s="721"/>
      <c r="ZA895" s="721"/>
      <c r="ZB895" s="721"/>
      <c r="ZC895" s="721"/>
      <c r="ZD895" s="721"/>
      <c r="ZE895" s="721"/>
      <c r="ZF895" s="721"/>
      <c r="ZG895" s="721"/>
      <c r="ZH895" s="721"/>
      <c r="ZI895" s="721"/>
      <c r="ZJ895" s="721"/>
      <c r="ZK895" s="721"/>
      <c r="ZL895" s="721"/>
      <c r="ZM895" s="721"/>
      <c r="ZN895" s="721"/>
      <c r="ZO895" s="721"/>
      <c r="ZP895" s="721"/>
      <c r="ZQ895" s="721"/>
      <c r="ZR895" s="721"/>
      <c r="ZS895" s="721"/>
      <c r="ZT895" s="721"/>
      <c r="ZU895" s="721"/>
      <c r="ZV895" s="721"/>
      <c r="ZW895" s="721"/>
      <c r="ZX895" s="721"/>
      <c r="ZY895" s="721"/>
      <c r="ZZ895" s="721"/>
      <c r="AAA895" s="721"/>
      <c r="AAB895" s="721"/>
      <c r="AAC895" s="721"/>
      <c r="AAD895" s="721"/>
      <c r="AAE895" s="721"/>
      <c r="AAF895" s="721"/>
      <c r="AAG895" s="721"/>
      <c r="AAH895" s="721"/>
      <c r="AAI895" s="721"/>
      <c r="AAJ895" s="721"/>
      <c r="AAK895" s="721"/>
      <c r="AAL895" s="721"/>
      <c r="AAM895" s="721"/>
      <c r="AAN895" s="721"/>
      <c r="AAO895" s="721"/>
      <c r="AAP895" s="721"/>
      <c r="AAQ895" s="721"/>
      <c r="AAR895" s="721"/>
      <c r="AAS895" s="721"/>
      <c r="AAT895" s="721"/>
      <c r="AAU895" s="721"/>
      <c r="AAV895" s="721"/>
      <c r="AAW895" s="721"/>
      <c r="AAX895" s="721"/>
      <c r="AAY895" s="721"/>
      <c r="AAZ895" s="721"/>
      <c r="ABA895" s="721"/>
      <c r="ABB895" s="721"/>
      <c r="ABC895" s="721"/>
      <c r="ABD895" s="721"/>
      <c r="ABE895" s="721"/>
      <c r="ABF895" s="721"/>
      <c r="ABG895" s="721"/>
      <c r="ABH895" s="721"/>
      <c r="ABI895" s="721"/>
      <c r="ABJ895" s="721"/>
      <c r="ABK895" s="721"/>
      <c r="ABL895" s="721"/>
      <c r="ABM895" s="721"/>
      <c r="ABN895" s="721"/>
      <c r="ABO895" s="721"/>
      <c r="ABP895" s="721"/>
      <c r="ABQ895" s="721"/>
      <c r="ABR895" s="721"/>
      <c r="ABS895" s="721"/>
      <c r="ABT895" s="721"/>
      <c r="ABU895" s="721"/>
      <c r="ABV895" s="721"/>
      <c r="ABW895" s="721"/>
      <c r="ABX895" s="721"/>
      <c r="ABY895" s="721"/>
      <c r="ABZ895" s="721"/>
      <c r="ACA895" s="721"/>
      <c r="ACB895" s="721"/>
      <c r="ACC895" s="721"/>
      <c r="ACD895" s="721"/>
      <c r="ACE895" s="721"/>
      <c r="ACF895" s="721"/>
      <c r="ACG895" s="721"/>
      <c r="ACH895" s="721"/>
      <c r="ACI895" s="721"/>
      <c r="ACJ895" s="721"/>
      <c r="ACK895" s="721"/>
      <c r="ACL895" s="721"/>
      <c r="ACM895" s="721"/>
      <c r="ACN895" s="721"/>
      <c r="ACO895" s="721"/>
      <c r="ACP895" s="721"/>
      <c r="ACQ895" s="721"/>
      <c r="ACR895" s="721"/>
      <c r="ACS895" s="721"/>
      <c r="ACT895" s="721"/>
      <c r="ACU895" s="721"/>
      <c r="ACV895" s="721"/>
      <c r="ACW895" s="721"/>
      <c r="ACX895" s="721"/>
      <c r="ACY895" s="721"/>
      <c r="ACZ895" s="721"/>
      <c r="ADA895" s="721"/>
      <c r="ADB895" s="721"/>
      <c r="ADC895" s="721"/>
      <c r="ADD895" s="721"/>
      <c r="ADE895" s="721"/>
      <c r="ADF895" s="721"/>
      <c r="ADG895" s="721"/>
      <c r="ADH895" s="721"/>
      <c r="ADI895" s="721"/>
      <c r="ADJ895" s="721"/>
      <c r="ADK895" s="721"/>
      <c r="ADL895" s="721"/>
      <c r="ADM895" s="721"/>
      <c r="ADN895" s="721"/>
      <c r="ADO895" s="721"/>
      <c r="ADP895" s="721"/>
      <c r="ADQ895" s="721"/>
      <c r="ADR895" s="721"/>
      <c r="ADS895" s="721"/>
      <c r="ADT895" s="721"/>
      <c r="ADU895" s="721"/>
      <c r="ADV895" s="721"/>
      <c r="ADW895" s="721"/>
      <c r="ADX895" s="721"/>
      <c r="ADY895" s="721"/>
      <c r="ADZ895" s="721"/>
      <c r="AEA895" s="721"/>
      <c r="AEB895" s="721"/>
      <c r="AEC895" s="721"/>
      <c r="AED895" s="721"/>
      <c r="AEE895" s="721"/>
      <c r="AEF895" s="721"/>
      <c r="AEG895" s="721"/>
      <c r="AEH895" s="721"/>
      <c r="AEI895" s="721"/>
      <c r="AEJ895" s="721"/>
      <c r="AEK895" s="721"/>
      <c r="AEL895" s="721"/>
      <c r="AEM895" s="721"/>
      <c r="AEN895" s="721"/>
      <c r="AEO895" s="721"/>
      <c r="AEP895" s="721"/>
      <c r="AEQ895" s="721"/>
      <c r="AER895" s="721"/>
      <c r="AES895" s="721"/>
      <c r="AET895" s="721"/>
      <c r="AEU895" s="721"/>
      <c r="AEV895" s="721"/>
      <c r="AEW895" s="721"/>
      <c r="AEX895" s="721"/>
      <c r="AEY895" s="721"/>
      <c r="AEZ895" s="721"/>
      <c r="AFA895" s="721"/>
      <c r="AFB895" s="721"/>
      <c r="AFC895" s="721"/>
      <c r="AFD895" s="721"/>
      <c r="AFE895" s="721"/>
      <c r="AFF895" s="721"/>
      <c r="AFG895" s="721"/>
      <c r="AFH895" s="721"/>
      <c r="AFI895" s="721"/>
      <c r="AFJ895" s="721"/>
      <c r="AFK895" s="721"/>
      <c r="AFL895" s="721"/>
      <c r="AFM895" s="721"/>
      <c r="AFN895" s="721"/>
      <c r="AFO895" s="721"/>
      <c r="AFP895" s="721"/>
      <c r="AFQ895" s="721"/>
      <c r="AFR895" s="721"/>
      <c r="AFS895" s="721"/>
      <c r="AFT895" s="721"/>
      <c r="AFU895" s="721"/>
      <c r="AFV895" s="721"/>
      <c r="AFW895" s="721"/>
      <c r="AFX895" s="721"/>
      <c r="AFY895" s="721"/>
      <c r="AFZ895" s="721"/>
      <c r="AGA895" s="721"/>
      <c r="AGB895" s="721"/>
      <c r="AGC895" s="721"/>
      <c r="AGD895" s="721"/>
      <c r="AGE895" s="721"/>
      <c r="AGF895" s="721"/>
      <c r="AGG895" s="721"/>
      <c r="AGH895" s="721"/>
      <c r="AGI895" s="721"/>
      <c r="AGJ895" s="721"/>
      <c r="AGK895" s="721"/>
      <c r="AGL895" s="721"/>
      <c r="AGM895" s="721"/>
      <c r="AGN895" s="721"/>
      <c r="AGO895" s="721"/>
      <c r="AGP895" s="721"/>
      <c r="AGQ895" s="721"/>
      <c r="AGR895" s="721"/>
      <c r="AGS895" s="721"/>
      <c r="AGT895" s="721"/>
      <c r="AGU895" s="721"/>
      <c r="AGV895" s="721"/>
      <c r="AGW895" s="721"/>
      <c r="AGX895" s="721"/>
      <c r="AGY895" s="721"/>
      <c r="AGZ895" s="721"/>
      <c r="AHA895" s="721"/>
      <c r="AHB895" s="721"/>
      <c r="AHC895" s="721"/>
      <c r="AHD895" s="721"/>
      <c r="AHE895" s="721"/>
      <c r="AHF895" s="721"/>
      <c r="AHG895" s="721"/>
      <c r="AHH895" s="721"/>
      <c r="AHI895" s="721"/>
      <c r="AHJ895" s="721"/>
      <c r="AHK895" s="721"/>
      <c r="AHL895" s="721"/>
      <c r="AHM895" s="721"/>
      <c r="AHN895" s="721"/>
      <c r="AHO895" s="721"/>
      <c r="AHP895" s="721"/>
      <c r="AHQ895" s="721"/>
      <c r="AHR895" s="721"/>
      <c r="AHS895" s="721"/>
      <c r="AHT895" s="721"/>
      <c r="AHU895" s="721"/>
      <c r="AHV895" s="721"/>
      <c r="AHW895" s="721"/>
      <c r="AHX895" s="721"/>
      <c r="AHY895" s="721"/>
      <c r="AHZ895" s="721"/>
      <c r="AIA895" s="721"/>
      <c r="AIB895" s="721"/>
      <c r="AIC895" s="721"/>
      <c r="AID895" s="721"/>
      <c r="AIE895" s="721"/>
      <c r="AIF895" s="721"/>
      <c r="AIG895" s="721"/>
      <c r="AIH895" s="721"/>
      <c r="AII895" s="721"/>
      <c r="AIJ895" s="721"/>
      <c r="AIK895" s="721"/>
      <c r="AIL895" s="721"/>
      <c r="AIM895" s="721"/>
      <c r="AIN895" s="721"/>
      <c r="AIO895" s="721"/>
      <c r="AIP895" s="721"/>
      <c r="AIQ895" s="721"/>
      <c r="AIR895" s="721"/>
      <c r="AIS895" s="721"/>
      <c r="AIT895" s="721"/>
      <c r="AIU895" s="721"/>
      <c r="AIV895" s="721"/>
      <c r="AIW895" s="721"/>
      <c r="AIX895" s="721"/>
      <c r="AIY895" s="721"/>
      <c r="AIZ895" s="721"/>
      <c r="AJA895" s="721"/>
      <c r="AJB895" s="721"/>
      <c r="AJC895" s="721"/>
      <c r="AJD895" s="721"/>
      <c r="AJE895" s="721"/>
      <c r="AJF895" s="721"/>
      <c r="AJG895" s="721"/>
      <c r="AJH895" s="721"/>
      <c r="AJI895" s="721"/>
      <c r="AJJ895" s="721"/>
      <c r="AJK895" s="721"/>
      <c r="AJL895" s="721"/>
      <c r="AJM895" s="721"/>
      <c r="AJN895" s="721"/>
      <c r="AJO895" s="721"/>
      <c r="AJP895" s="721"/>
      <c r="AJQ895" s="721"/>
      <c r="AJR895" s="721"/>
      <c r="AJS895" s="721"/>
      <c r="AJT895" s="721"/>
      <c r="AJU895" s="721"/>
      <c r="AJV895" s="721"/>
      <c r="AJW895" s="721"/>
      <c r="AJX895" s="721"/>
      <c r="AJY895" s="721"/>
      <c r="AJZ895" s="721"/>
      <c r="AKA895" s="721"/>
      <c r="AKB895" s="721"/>
      <c r="AKC895" s="721"/>
      <c r="AKD895" s="721"/>
      <c r="AKE895" s="721"/>
      <c r="AKF895" s="721"/>
      <c r="AKG895" s="721"/>
      <c r="AKH895" s="721"/>
      <c r="AKI895" s="721"/>
      <c r="AKJ895" s="721"/>
      <c r="AKK895" s="721"/>
      <c r="AKL895" s="721"/>
      <c r="AKM895" s="721"/>
      <c r="AKN895" s="721"/>
      <c r="AKO895" s="721"/>
      <c r="AKP895" s="721"/>
      <c r="AKQ895" s="721"/>
      <c r="AKR895" s="721"/>
      <c r="AKS895" s="721"/>
      <c r="AKT895" s="721"/>
      <c r="AKU895" s="721"/>
      <c r="AKV895" s="721"/>
      <c r="AKW895" s="721"/>
      <c r="AKX895" s="721"/>
      <c r="AKY895" s="721"/>
      <c r="AKZ895" s="721"/>
      <c r="ALA895" s="721"/>
      <c r="ALB895" s="721"/>
      <c r="ALC895" s="721"/>
      <c r="ALD895" s="721"/>
      <c r="ALE895" s="721"/>
      <c r="ALF895" s="721"/>
      <c r="ALG895" s="721"/>
      <c r="ALH895" s="721"/>
      <c r="ALI895" s="721"/>
      <c r="ALJ895" s="721"/>
      <c r="ALK895" s="721"/>
      <c r="ALL895" s="721"/>
      <c r="ALM895" s="721"/>
      <c r="ALN895" s="721"/>
      <c r="ALO895" s="721"/>
      <c r="ALP895" s="721"/>
      <c r="ALQ895" s="721"/>
      <c r="ALR895" s="721"/>
      <c r="ALS895" s="721"/>
      <c r="ALT895" s="721"/>
      <c r="ALU895" s="721"/>
      <c r="ALV895" s="721"/>
      <c r="ALW895" s="721"/>
      <c r="ALX895" s="721"/>
      <c r="ALY895" s="721"/>
      <c r="ALZ895" s="721"/>
      <c r="AMA895" s="721"/>
      <c r="AMB895" s="721"/>
      <c r="AMC895" s="721"/>
      <c r="AMD895" s="721"/>
      <c r="AME895" s="721"/>
      <c r="AMF895" s="721"/>
      <c r="AMG895" s="721"/>
      <c r="AMH895" s="721"/>
      <c r="AMI895" s="721"/>
      <c r="AMJ895" s="721"/>
      <c r="AMK895" s="721"/>
      <c r="AML895" s="721"/>
      <c r="AMM895" s="721"/>
      <c r="AMN895" s="721"/>
      <c r="AMO895" s="721"/>
      <c r="AMP895" s="721"/>
      <c r="AMQ895" s="721"/>
      <c r="AMR895" s="721"/>
      <c r="AMS895" s="721"/>
      <c r="AMT895" s="721"/>
      <c r="AMU895" s="721"/>
      <c r="AMV895" s="721"/>
      <c r="AMW895" s="721"/>
      <c r="AMX895" s="721"/>
      <c r="AMY895" s="721"/>
      <c r="AMZ895" s="721"/>
      <c r="ANA895" s="721"/>
      <c r="ANB895" s="721"/>
      <c r="ANC895" s="721"/>
      <c r="AND895" s="721"/>
      <c r="ANE895" s="721"/>
      <c r="ANF895" s="721"/>
      <c r="ANG895" s="721"/>
      <c r="ANH895" s="721"/>
      <c r="ANI895" s="721"/>
      <c r="ANJ895" s="721"/>
      <c r="ANK895" s="721"/>
      <c r="ANL895" s="721"/>
      <c r="ANM895" s="721"/>
      <c r="ANN895" s="721"/>
      <c r="ANO895" s="721"/>
      <c r="ANP895" s="721"/>
      <c r="ANQ895" s="721"/>
      <c r="ANR895" s="721"/>
      <c r="ANS895" s="721"/>
      <c r="ANT895" s="721"/>
      <c r="ANU895" s="721"/>
      <c r="ANV895" s="721"/>
      <c r="ANW895" s="721"/>
      <c r="ANX895" s="721"/>
      <c r="ANY895" s="721"/>
      <c r="ANZ895" s="721"/>
      <c r="AOA895" s="721"/>
      <c r="AOB895" s="721"/>
      <c r="AOC895" s="721"/>
      <c r="AOD895" s="721"/>
      <c r="AOE895" s="721"/>
      <c r="AOF895" s="721"/>
      <c r="AOG895" s="721"/>
      <c r="AOH895" s="721"/>
      <c r="AOI895" s="721"/>
      <c r="AOJ895" s="721"/>
      <c r="AOK895" s="721"/>
      <c r="AOL895" s="721"/>
      <c r="AOM895" s="721"/>
      <c r="AON895" s="721"/>
      <c r="AOO895" s="721"/>
      <c r="AOP895" s="721"/>
      <c r="AOQ895" s="721"/>
      <c r="AOR895" s="721"/>
      <c r="AOS895" s="721"/>
      <c r="AOT895" s="721"/>
      <c r="AOU895" s="721"/>
      <c r="AOV895" s="721"/>
      <c r="AOW895" s="721"/>
      <c r="AOX895" s="721"/>
      <c r="AOY895" s="721"/>
      <c r="AOZ895" s="721"/>
      <c r="APA895" s="721"/>
      <c r="APB895" s="721"/>
      <c r="APC895" s="721"/>
      <c r="APD895" s="721"/>
      <c r="APE895" s="721"/>
      <c r="APF895" s="721"/>
      <c r="APG895" s="721"/>
      <c r="APH895" s="721"/>
      <c r="API895" s="721"/>
      <c r="APJ895" s="721"/>
      <c r="APK895" s="721"/>
      <c r="APL895" s="721"/>
      <c r="APM895" s="721"/>
      <c r="APN895" s="721"/>
      <c r="APO895" s="721"/>
      <c r="APP895" s="721"/>
      <c r="APQ895" s="721"/>
      <c r="APR895" s="721"/>
      <c r="APS895" s="721"/>
      <c r="APT895" s="721"/>
      <c r="APU895" s="721"/>
      <c r="APV895" s="721"/>
      <c r="APW895" s="721"/>
      <c r="APX895" s="721"/>
      <c r="APY895" s="721"/>
      <c r="APZ895" s="721"/>
      <c r="AQA895" s="721"/>
      <c r="AQB895" s="721"/>
      <c r="AQC895" s="721"/>
      <c r="AQD895" s="721"/>
      <c r="AQE895" s="721"/>
      <c r="AQF895" s="721"/>
      <c r="AQG895" s="721"/>
      <c r="AQH895" s="721"/>
      <c r="AQI895" s="721"/>
      <c r="AQJ895" s="721"/>
      <c r="AQK895" s="721"/>
      <c r="AQL895" s="721"/>
      <c r="AQM895" s="721"/>
      <c r="AQN895" s="721"/>
      <c r="AQO895" s="721"/>
      <c r="AQP895" s="721"/>
      <c r="AQQ895" s="721"/>
      <c r="AQR895" s="721"/>
      <c r="AQS895" s="721"/>
      <c r="AQT895" s="721"/>
      <c r="AQU895" s="721"/>
      <c r="AQV895" s="721"/>
      <c r="AQW895" s="721"/>
      <c r="AQX895" s="721"/>
      <c r="AQY895" s="721"/>
      <c r="AQZ895" s="721"/>
      <c r="ARA895" s="721"/>
      <c r="ARB895" s="721"/>
      <c r="ARC895" s="721"/>
      <c r="ARD895" s="721"/>
      <c r="ARE895" s="721"/>
      <c r="ARF895" s="721"/>
      <c r="ARG895" s="721"/>
      <c r="ARH895" s="721"/>
      <c r="ARI895" s="721"/>
      <c r="ARJ895" s="721"/>
      <c r="ARK895" s="721"/>
      <c r="ARL895" s="721"/>
      <c r="ARM895" s="721"/>
      <c r="ARN895" s="721"/>
      <c r="ARO895" s="721"/>
      <c r="ARP895" s="721"/>
      <c r="ARQ895" s="721"/>
      <c r="ARR895" s="721"/>
      <c r="ARS895" s="721"/>
      <c r="ART895" s="721"/>
      <c r="ARU895" s="721"/>
      <c r="ARV895" s="721"/>
      <c r="ARW895" s="721"/>
      <c r="ARX895" s="721"/>
      <c r="ARY895" s="721"/>
      <c r="ARZ895" s="721"/>
      <c r="ASA895" s="721"/>
      <c r="ASB895" s="721"/>
      <c r="ASC895" s="721"/>
      <c r="ASD895" s="721"/>
      <c r="ASE895" s="721"/>
      <c r="ASF895" s="721"/>
      <c r="ASG895" s="721"/>
      <c r="ASH895" s="721"/>
      <c r="ASI895" s="721"/>
      <c r="ASJ895" s="721"/>
      <c r="ASK895" s="721"/>
      <c r="ASL895" s="721"/>
      <c r="ASM895" s="721"/>
      <c r="ASN895" s="721"/>
      <c r="ASO895" s="721"/>
      <c r="ASP895" s="721"/>
      <c r="ASQ895" s="721"/>
      <c r="ASR895" s="721"/>
      <c r="ASS895" s="721"/>
      <c r="AST895" s="721"/>
      <c r="ASU895" s="721"/>
      <c r="ASV895" s="721"/>
      <c r="ASW895" s="721"/>
      <c r="ASX895" s="721"/>
      <c r="ASY895" s="721"/>
      <c r="ASZ895" s="721"/>
      <c r="ATA895" s="721"/>
      <c r="ATB895" s="721"/>
      <c r="ATC895" s="721"/>
      <c r="ATD895" s="721"/>
      <c r="ATE895" s="721"/>
      <c r="ATF895" s="721"/>
      <c r="ATG895" s="721"/>
      <c r="ATH895" s="721"/>
      <c r="ATI895" s="721"/>
      <c r="ATJ895" s="721"/>
      <c r="ATK895" s="721"/>
      <c r="ATL895" s="721"/>
      <c r="ATM895" s="721"/>
      <c r="ATN895" s="721"/>
      <c r="ATO895" s="721"/>
      <c r="ATP895" s="721"/>
      <c r="ATQ895" s="721"/>
      <c r="ATR895" s="721"/>
      <c r="ATS895" s="721"/>
      <c r="ATT895" s="721"/>
      <c r="ATU895" s="721"/>
      <c r="ATV895" s="721"/>
      <c r="ATW895" s="721"/>
      <c r="ATX895" s="721"/>
      <c r="ATY895" s="721"/>
      <c r="ATZ895" s="721"/>
      <c r="AUA895" s="721"/>
      <c r="AUB895" s="721"/>
      <c r="AUC895" s="721"/>
      <c r="AUD895" s="721"/>
      <c r="AUE895" s="721"/>
      <c r="AUF895" s="721"/>
      <c r="AUG895" s="721"/>
      <c r="AUH895" s="721"/>
      <c r="AUI895" s="721"/>
      <c r="AUJ895" s="721"/>
      <c r="AUK895" s="721"/>
      <c r="AUL895" s="721"/>
      <c r="AUM895" s="721"/>
      <c r="AUN895" s="721"/>
      <c r="AUO895" s="721"/>
      <c r="AUP895" s="721"/>
      <c r="AUQ895" s="721"/>
      <c r="AUR895" s="721"/>
      <c r="AUS895" s="721"/>
      <c r="AUT895" s="721"/>
      <c r="AUU895" s="721"/>
      <c r="AUV895" s="721"/>
      <c r="AUW895" s="721"/>
      <c r="AUX895" s="721"/>
      <c r="AUY895" s="721"/>
      <c r="AUZ895" s="721"/>
      <c r="AVA895" s="721"/>
      <c r="AVB895" s="721"/>
      <c r="AVC895" s="721"/>
      <c r="AVD895" s="721"/>
      <c r="AVE895" s="721"/>
      <c r="AVF895" s="721"/>
      <c r="AVG895" s="721"/>
      <c r="AVH895" s="721"/>
      <c r="AVI895" s="721"/>
      <c r="AVJ895" s="721"/>
      <c r="AVK895" s="721"/>
    </row>
    <row r="896" spans="1:1259">
      <c r="A896" s="716"/>
      <c r="B896" s="716"/>
      <c r="C896" s="716"/>
      <c r="D896" s="714" t="s">
        <v>3247</v>
      </c>
      <c r="E896" s="676" t="s">
        <v>3276</v>
      </c>
      <c r="F896" s="703"/>
      <c r="G896" s="703"/>
      <c r="H896" s="703"/>
      <c r="I896" s="698" t="s">
        <v>1699</v>
      </c>
      <c r="J896" s="704"/>
      <c r="K896" s="705" t="s">
        <v>4953</v>
      </c>
      <c r="L896" s="703" t="s">
        <v>3394</v>
      </c>
      <c r="M896" s="706">
        <v>44565</v>
      </c>
      <c r="N896" s="706">
        <v>44627</v>
      </c>
      <c r="O896" s="706"/>
      <c r="P896" s="704"/>
      <c r="Q896" s="704"/>
      <c r="R896" s="704"/>
      <c r="S896" s="703" t="s">
        <v>2425</v>
      </c>
      <c r="T896" s="703">
        <v>60</v>
      </c>
      <c r="U896" s="703"/>
      <c r="V896" s="703" t="s">
        <v>985</v>
      </c>
      <c r="W896" s="703">
        <v>400</v>
      </c>
      <c r="X896" s="707">
        <v>2304</v>
      </c>
      <c r="Y896" s="539">
        <f t="shared" si="39"/>
        <v>921600</v>
      </c>
      <c r="Z896" s="708">
        <v>0.45500000000000002</v>
      </c>
      <c r="AA896" s="681">
        <f t="shared" si="40"/>
        <v>419328</v>
      </c>
      <c r="AB896" s="682"/>
      <c r="AC896" s="683">
        <v>0</v>
      </c>
      <c r="AD896" s="710"/>
      <c r="AE896" s="709"/>
      <c r="AF896" s="695">
        <f t="shared" si="41"/>
        <v>419328</v>
      </c>
      <c r="AG896" s="703" t="s">
        <v>1073</v>
      </c>
      <c r="AH896" s="703"/>
      <c r="AI896" s="705" t="s">
        <v>2488</v>
      </c>
      <c r="AJ896" s="703" t="s">
        <v>3395</v>
      </c>
      <c r="AK896" s="711" t="s">
        <v>1149</v>
      </c>
      <c r="AL896" s="703">
        <v>79423</v>
      </c>
      <c r="AM896" s="703" t="s">
        <v>52</v>
      </c>
      <c r="AN896" s="703"/>
      <c r="AO896" s="703"/>
      <c r="AP896" s="712"/>
      <c r="AQ896" s="712" t="s">
        <v>37</v>
      </c>
      <c r="AR896" s="712" t="s">
        <v>1700</v>
      </c>
      <c r="AS896" s="715"/>
      <c r="AT896" s="715"/>
      <c r="AU896" s="715"/>
      <c r="AV896" s="708">
        <v>0.45500000000000002</v>
      </c>
      <c r="AW896" s="721"/>
      <c r="AX896" s="721"/>
      <c r="AY896" s="721"/>
      <c r="AZ896" s="721"/>
      <c r="BA896" s="721"/>
      <c r="BB896" s="721"/>
      <c r="BC896" s="721"/>
      <c r="BD896" s="721"/>
      <c r="BE896" s="721"/>
      <c r="BF896" s="721"/>
      <c r="BG896" s="721"/>
      <c r="BH896" s="721"/>
      <c r="BI896" s="721"/>
      <c r="BJ896" s="721"/>
      <c r="BK896" s="721"/>
      <c r="BL896" s="721"/>
      <c r="BM896" s="721"/>
      <c r="BN896" s="721"/>
      <c r="BO896" s="721"/>
      <c r="BP896" s="721"/>
      <c r="BQ896" s="721"/>
      <c r="BR896" s="721"/>
      <c r="BS896" s="721"/>
      <c r="BT896" s="721"/>
      <c r="BU896" s="721"/>
      <c r="BV896" s="721"/>
      <c r="BW896" s="721"/>
      <c r="BX896" s="721"/>
      <c r="BY896" s="721"/>
      <c r="BZ896" s="721"/>
      <c r="CA896" s="721"/>
      <c r="CB896" s="721"/>
      <c r="CC896" s="721"/>
      <c r="CD896" s="721"/>
      <c r="CE896" s="721"/>
      <c r="CF896" s="721"/>
      <c r="CG896" s="721"/>
      <c r="CH896" s="721"/>
      <c r="CI896" s="721"/>
      <c r="CJ896" s="721"/>
      <c r="CK896" s="721"/>
      <c r="CL896" s="721"/>
      <c r="CM896" s="721"/>
      <c r="CN896" s="721"/>
      <c r="CO896" s="721"/>
      <c r="CP896" s="721"/>
      <c r="CQ896" s="721"/>
      <c r="CR896" s="721"/>
      <c r="CS896" s="721"/>
      <c r="CT896" s="721"/>
      <c r="CU896" s="721"/>
      <c r="CV896" s="721"/>
      <c r="CW896" s="721"/>
      <c r="CX896" s="721"/>
      <c r="CY896" s="721"/>
      <c r="CZ896" s="721"/>
      <c r="DA896" s="721"/>
      <c r="DB896" s="721"/>
      <c r="DC896" s="721"/>
      <c r="DD896" s="721"/>
      <c r="DE896" s="721"/>
      <c r="DF896" s="721"/>
      <c r="DG896" s="721"/>
      <c r="DH896" s="721"/>
      <c r="DI896" s="721"/>
      <c r="DJ896" s="721"/>
      <c r="DK896" s="721"/>
      <c r="DL896" s="721"/>
      <c r="DM896" s="721"/>
      <c r="DN896" s="721"/>
      <c r="DO896" s="721"/>
      <c r="DP896" s="721"/>
      <c r="DQ896" s="721"/>
      <c r="DR896" s="721"/>
      <c r="DS896" s="721"/>
      <c r="DT896" s="721"/>
      <c r="DU896" s="721"/>
      <c r="DV896" s="721"/>
      <c r="DW896" s="721"/>
      <c r="DX896" s="721"/>
      <c r="DY896" s="721"/>
      <c r="DZ896" s="721"/>
      <c r="EA896" s="721"/>
      <c r="EB896" s="721"/>
      <c r="EC896" s="721"/>
      <c r="ED896" s="721"/>
      <c r="EE896" s="721"/>
      <c r="EF896" s="721"/>
      <c r="EG896" s="721"/>
      <c r="EH896" s="721"/>
      <c r="EI896" s="721"/>
      <c r="EJ896" s="721"/>
      <c r="EK896" s="721"/>
      <c r="EL896" s="721"/>
      <c r="EM896" s="721"/>
      <c r="EN896" s="721"/>
      <c r="EO896" s="721"/>
      <c r="EP896" s="721"/>
      <c r="EQ896" s="721"/>
      <c r="ER896" s="721"/>
      <c r="ES896" s="721"/>
      <c r="ET896" s="721"/>
      <c r="EU896" s="721"/>
      <c r="EV896" s="721"/>
      <c r="EW896" s="721"/>
      <c r="EX896" s="721"/>
      <c r="EY896" s="721"/>
      <c r="EZ896" s="721"/>
      <c r="FA896" s="721"/>
      <c r="FB896" s="721"/>
      <c r="FC896" s="721"/>
      <c r="FD896" s="721"/>
      <c r="FE896" s="721"/>
      <c r="FF896" s="721"/>
      <c r="FG896" s="721"/>
      <c r="FH896" s="721"/>
      <c r="FI896" s="721"/>
      <c r="FJ896" s="721"/>
      <c r="FK896" s="721"/>
      <c r="FL896" s="721"/>
      <c r="FM896" s="721"/>
      <c r="FN896" s="721"/>
      <c r="FO896" s="721"/>
      <c r="FP896" s="721"/>
      <c r="FQ896" s="721"/>
      <c r="FR896" s="721"/>
      <c r="FS896" s="721"/>
      <c r="FT896" s="721"/>
      <c r="FU896" s="721"/>
      <c r="FV896" s="721"/>
      <c r="FW896" s="721"/>
      <c r="FX896" s="721"/>
      <c r="FY896" s="721"/>
      <c r="FZ896" s="721"/>
      <c r="GA896" s="721"/>
      <c r="GB896" s="721"/>
      <c r="GC896" s="721"/>
      <c r="GD896" s="721"/>
      <c r="GE896" s="721"/>
      <c r="GF896" s="721"/>
      <c r="GG896" s="721"/>
      <c r="GH896" s="721"/>
      <c r="GI896" s="721"/>
      <c r="GJ896" s="721"/>
      <c r="GK896" s="721"/>
      <c r="GL896" s="721"/>
      <c r="GM896" s="721"/>
      <c r="GN896" s="721"/>
      <c r="GO896" s="721"/>
      <c r="GP896" s="721"/>
      <c r="GQ896" s="721"/>
      <c r="GR896" s="721"/>
      <c r="GS896" s="721"/>
      <c r="GT896" s="721"/>
      <c r="GU896" s="721"/>
      <c r="GV896" s="721"/>
      <c r="GW896" s="721"/>
      <c r="GX896" s="721"/>
      <c r="GY896" s="721"/>
      <c r="GZ896" s="721"/>
      <c r="HA896" s="721"/>
      <c r="HB896" s="721"/>
      <c r="HC896" s="721"/>
      <c r="HD896" s="721"/>
      <c r="HE896" s="721"/>
      <c r="HF896" s="721"/>
      <c r="HG896" s="721"/>
      <c r="HH896" s="721"/>
      <c r="HI896" s="721"/>
      <c r="HJ896" s="721"/>
      <c r="HK896" s="721"/>
      <c r="HL896" s="721"/>
      <c r="HM896" s="721"/>
      <c r="HN896" s="721"/>
      <c r="HO896" s="721"/>
      <c r="HP896" s="721"/>
      <c r="HQ896" s="721"/>
      <c r="HR896" s="721"/>
      <c r="HS896" s="721"/>
      <c r="HT896" s="721"/>
      <c r="HU896" s="721"/>
      <c r="HV896" s="721"/>
      <c r="HW896" s="721"/>
      <c r="HX896" s="721"/>
      <c r="HY896" s="721"/>
      <c r="HZ896" s="721"/>
      <c r="IA896" s="721"/>
      <c r="IB896" s="721"/>
      <c r="IC896" s="721"/>
      <c r="ID896" s="721"/>
      <c r="IE896" s="721"/>
      <c r="IF896" s="721"/>
      <c r="IG896" s="721"/>
      <c r="IH896" s="721"/>
      <c r="II896" s="721"/>
      <c r="IJ896" s="721"/>
      <c r="IK896" s="721"/>
      <c r="IL896" s="721"/>
      <c r="IM896" s="721"/>
      <c r="IN896" s="721"/>
      <c r="IO896" s="721"/>
      <c r="IP896" s="721"/>
      <c r="IQ896" s="721"/>
      <c r="IR896" s="721"/>
      <c r="IS896" s="721"/>
      <c r="IT896" s="721"/>
      <c r="IU896" s="721"/>
      <c r="IV896" s="721"/>
      <c r="IW896" s="721"/>
      <c r="IX896" s="721"/>
      <c r="IY896" s="721"/>
      <c r="IZ896" s="721"/>
      <c r="JA896" s="721"/>
      <c r="JB896" s="721"/>
      <c r="JC896" s="721"/>
      <c r="JD896" s="721"/>
      <c r="JE896" s="721"/>
      <c r="JF896" s="721"/>
      <c r="JG896" s="721"/>
      <c r="JH896" s="721"/>
      <c r="JI896" s="721"/>
      <c r="JJ896" s="721"/>
      <c r="JK896" s="721"/>
      <c r="JL896" s="721"/>
      <c r="JM896" s="721"/>
      <c r="JN896" s="721"/>
      <c r="JO896" s="721"/>
      <c r="JP896" s="721"/>
      <c r="JQ896" s="721"/>
      <c r="JR896" s="721"/>
      <c r="JS896" s="721"/>
      <c r="JT896" s="721"/>
      <c r="JU896" s="721"/>
      <c r="JV896" s="721"/>
      <c r="JW896" s="721"/>
      <c r="JX896" s="721"/>
      <c r="JY896" s="721"/>
      <c r="JZ896" s="721"/>
      <c r="KA896" s="721"/>
      <c r="KB896" s="721"/>
      <c r="KC896" s="721"/>
      <c r="KD896" s="721"/>
      <c r="KE896" s="721"/>
      <c r="KF896" s="721"/>
      <c r="KG896" s="721"/>
      <c r="KH896" s="721"/>
      <c r="KI896" s="721"/>
      <c r="KJ896" s="721"/>
      <c r="KK896" s="721"/>
      <c r="KL896" s="721"/>
      <c r="KM896" s="721"/>
      <c r="KN896" s="721"/>
      <c r="KO896" s="721"/>
      <c r="KP896" s="721"/>
      <c r="KQ896" s="721"/>
      <c r="KR896" s="721"/>
      <c r="KS896" s="721"/>
      <c r="KT896" s="721"/>
      <c r="KU896" s="721"/>
      <c r="KV896" s="721"/>
      <c r="KW896" s="721"/>
      <c r="KX896" s="721"/>
      <c r="KY896" s="721"/>
      <c r="KZ896" s="721"/>
      <c r="LA896" s="721"/>
      <c r="LB896" s="721"/>
      <c r="LC896" s="721"/>
      <c r="LD896" s="721"/>
      <c r="LE896" s="721"/>
      <c r="LF896" s="721"/>
      <c r="LG896" s="721"/>
      <c r="LH896" s="721"/>
      <c r="LI896" s="721"/>
      <c r="LJ896" s="721"/>
      <c r="LK896" s="721"/>
      <c r="LL896" s="721"/>
      <c r="LM896" s="721"/>
      <c r="LN896" s="721"/>
      <c r="LO896" s="721"/>
      <c r="LP896" s="721"/>
      <c r="LQ896" s="721"/>
      <c r="LR896" s="721"/>
      <c r="LS896" s="721"/>
      <c r="LT896" s="721"/>
      <c r="LU896" s="721"/>
      <c r="LV896" s="721"/>
      <c r="LW896" s="721"/>
      <c r="LX896" s="721"/>
      <c r="LY896" s="721"/>
      <c r="LZ896" s="721"/>
      <c r="MA896" s="721"/>
      <c r="MB896" s="721"/>
      <c r="MC896" s="721"/>
      <c r="MD896" s="721"/>
      <c r="ME896" s="721"/>
      <c r="MF896" s="721"/>
      <c r="MG896" s="721"/>
      <c r="MH896" s="721"/>
      <c r="MI896" s="721"/>
      <c r="MJ896" s="721"/>
      <c r="MK896" s="721"/>
      <c r="ML896" s="721"/>
      <c r="MM896" s="721"/>
      <c r="MN896" s="721"/>
      <c r="MO896" s="721"/>
      <c r="MP896" s="721"/>
      <c r="MQ896" s="721"/>
      <c r="MR896" s="721"/>
      <c r="MS896" s="721"/>
      <c r="MT896" s="721"/>
      <c r="MU896" s="721"/>
      <c r="MV896" s="721"/>
      <c r="MW896" s="721"/>
      <c r="MX896" s="721"/>
      <c r="MY896" s="721"/>
      <c r="MZ896" s="721"/>
      <c r="NA896" s="721"/>
      <c r="NB896" s="721"/>
      <c r="NC896" s="721"/>
      <c r="ND896" s="721"/>
      <c r="NE896" s="721"/>
      <c r="NF896" s="721"/>
      <c r="NG896" s="721"/>
      <c r="NH896" s="721"/>
      <c r="NI896" s="721"/>
      <c r="NJ896" s="721"/>
      <c r="NK896" s="721"/>
      <c r="NL896" s="721"/>
      <c r="NM896" s="721"/>
      <c r="NN896" s="721"/>
      <c r="NO896" s="721"/>
      <c r="NP896" s="721"/>
      <c r="NQ896" s="721"/>
      <c r="NR896" s="721"/>
      <c r="NS896" s="721"/>
      <c r="NT896" s="721"/>
      <c r="NU896" s="721"/>
      <c r="NV896" s="721"/>
      <c r="NW896" s="721"/>
      <c r="NX896" s="721"/>
      <c r="NY896" s="721"/>
      <c r="NZ896" s="721"/>
      <c r="OA896" s="721"/>
      <c r="OB896" s="721"/>
      <c r="OC896" s="721"/>
      <c r="OD896" s="721"/>
      <c r="OE896" s="721"/>
      <c r="OF896" s="721"/>
      <c r="OG896" s="721"/>
      <c r="OH896" s="721"/>
      <c r="OI896" s="721"/>
      <c r="OJ896" s="721"/>
      <c r="OK896" s="721"/>
      <c r="OL896" s="721"/>
      <c r="OM896" s="721"/>
      <c r="ON896" s="721"/>
      <c r="OO896" s="721"/>
      <c r="OP896" s="721"/>
      <c r="OQ896" s="721"/>
      <c r="OR896" s="721"/>
      <c r="OS896" s="721"/>
      <c r="OT896" s="721"/>
      <c r="OU896" s="721"/>
      <c r="OV896" s="721"/>
      <c r="OW896" s="721"/>
      <c r="OX896" s="721"/>
      <c r="OY896" s="721"/>
      <c r="OZ896" s="721"/>
      <c r="PA896" s="721"/>
      <c r="PB896" s="721"/>
      <c r="PC896" s="721"/>
      <c r="PD896" s="721"/>
      <c r="PE896" s="721"/>
      <c r="PF896" s="721"/>
      <c r="PG896" s="721"/>
      <c r="PH896" s="721"/>
      <c r="PI896" s="721"/>
      <c r="PJ896" s="721"/>
      <c r="PK896" s="721"/>
      <c r="PL896" s="721"/>
      <c r="PM896" s="721"/>
      <c r="PN896" s="721"/>
      <c r="PO896" s="721"/>
      <c r="PP896" s="721"/>
      <c r="PQ896" s="721"/>
      <c r="PR896" s="721"/>
      <c r="PS896" s="721"/>
      <c r="PT896" s="721"/>
      <c r="PU896" s="721"/>
      <c r="PV896" s="721"/>
      <c r="PW896" s="721"/>
      <c r="PX896" s="721"/>
      <c r="PY896" s="721"/>
      <c r="PZ896" s="721"/>
      <c r="QA896" s="721"/>
      <c r="QB896" s="721"/>
      <c r="QC896" s="721"/>
      <c r="QD896" s="721"/>
      <c r="QE896" s="721"/>
      <c r="QF896" s="721"/>
      <c r="QG896" s="721"/>
      <c r="QH896" s="721"/>
      <c r="QI896" s="721"/>
      <c r="QJ896" s="721"/>
      <c r="QK896" s="721"/>
      <c r="QL896" s="721"/>
      <c r="QM896" s="721"/>
      <c r="QN896" s="721"/>
      <c r="QO896" s="721"/>
      <c r="QP896" s="721"/>
      <c r="QQ896" s="721"/>
      <c r="QR896" s="721"/>
      <c r="QS896" s="721"/>
      <c r="QT896" s="721"/>
      <c r="QU896" s="721"/>
      <c r="QV896" s="721"/>
      <c r="QW896" s="721"/>
      <c r="QX896" s="721"/>
      <c r="QY896" s="721"/>
      <c r="QZ896" s="721"/>
      <c r="RA896" s="721"/>
      <c r="RB896" s="721"/>
      <c r="RC896" s="721"/>
      <c r="RD896" s="721"/>
      <c r="RE896" s="721"/>
      <c r="RF896" s="721"/>
      <c r="RG896" s="721"/>
      <c r="RH896" s="721"/>
      <c r="RI896" s="721"/>
      <c r="RJ896" s="721"/>
      <c r="RK896" s="721"/>
      <c r="RL896" s="721"/>
      <c r="RM896" s="721"/>
      <c r="RN896" s="721"/>
      <c r="RO896" s="721"/>
      <c r="RP896" s="721"/>
      <c r="RQ896" s="721"/>
      <c r="RR896" s="721"/>
      <c r="RS896" s="721"/>
      <c r="RT896" s="721"/>
      <c r="RU896" s="721"/>
      <c r="RV896" s="721"/>
      <c r="RW896" s="721"/>
      <c r="RX896" s="721"/>
      <c r="RY896" s="721"/>
      <c r="RZ896" s="721"/>
      <c r="SA896" s="721"/>
      <c r="SB896" s="721"/>
      <c r="SC896" s="721"/>
      <c r="SD896" s="721"/>
      <c r="SE896" s="721"/>
      <c r="SF896" s="721"/>
      <c r="SG896" s="721"/>
      <c r="SH896" s="721"/>
      <c r="SI896" s="721"/>
      <c r="SJ896" s="721"/>
      <c r="SK896" s="721"/>
      <c r="SL896" s="721"/>
      <c r="SM896" s="721"/>
      <c r="SN896" s="721"/>
      <c r="SO896" s="721"/>
      <c r="SP896" s="721"/>
      <c r="SQ896" s="721"/>
      <c r="SR896" s="721"/>
      <c r="SS896" s="721"/>
      <c r="ST896" s="721"/>
      <c r="SU896" s="721"/>
      <c r="SV896" s="721"/>
      <c r="SW896" s="721"/>
      <c r="SX896" s="721"/>
      <c r="SY896" s="721"/>
      <c r="SZ896" s="721"/>
      <c r="TA896" s="721"/>
      <c r="TB896" s="721"/>
      <c r="TC896" s="721"/>
      <c r="TD896" s="721"/>
      <c r="TE896" s="721"/>
      <c r="TF896" s="721"/>
      <c r="TG896" s="721"/>
      <c r="TH896" s="721"/>
      <c r="TI896" s="721"/>
      <c r="TJ896" s="721"/>
      <c r="TK896" s="721"/>
      <c r="TL896" s="721"/>
      <c r="TM896" s="721"/>
      <c r="TN896" s="721"/>
      <c r="TO896" s="721"/>
      <c r="TP896" s="721"/>
      <c r="TQ896" s="721"/>
      <c r="TR896" s="721"/>
      <c r="TS896" s="721"/>
      <c r="TT896" s="721"/>
      <c r="TU896" s="721"/>
      <c r="TV896" s="721"/>
      <c r="TW896" s="721"/>
      <c r="TX896" s="721"/>
      <c r="TY896" s="721"/>
      <c r="TZ896" s="721"/>
      <c r="UA896" s="721"/>
      <c r="UB896" s="721"/>
      <c r="UC896" s="721"/>
      <c r="UD896" s="721"/>
      <c r="UE896" s="721"/>
      <c r="UF896" s="721"/>
      <c r="UG896" s="721"/>
      <c r="UH896" s="721"/>
      <c r="UI896" s="721"/>
      <c r="UJ896" s="721"/>
      <c r="UK896" s="721"/>
      <c r="UL896" s="721"/>
      <c r="UM896" s="721"/>
      <c r="UN896" s="721"/>
      <c r="UO896" s="721"/>
      <c r="UP896" s="721"/>
      <c r="UQ896" s="721"/>
      <c r="UR896" s="721"/>
      <c r="US896" s="721"/>
      <c r="UT896" s="721"/>
      <c r="UU896" s="721"/>
      <c r="UV896" s="721"/>
      <c r="UW896" s="721"/>
      <c r="UX896" s="721"/>
      <c r="UY896" s="721"/>
      <c r="UZ896" s="721"/>
      <c r="VA896" s="721"/>
      <c r="VB896" s="721"/>
      <c r="VC896" s="721"/>
      <c r="VD896" s="721"/>
      <c r="VE896" s="721"/>
      <c r="VF896" s="721"/>
      <c r="VG896" s="721"/>
      <c r="VH896" s="721"/>
      <c r="VI896" s="721"/>
      <c r="VJ896" s="721"/>
      <c r="VK896" s="721"/>
      <c r="VL896" s="721"/>
      <c r="VM896" s="721"/>
      <c r="VN896" s="721"/>
      <c r="VO896" s="721"/>
      <c r="VP896" s="721"/>
      <c r="VQ896" s="721"/>
      <c r="VR896" s="721"/>
      <c r="VS896" s="721"/>
      <c r="VT896" s="721"/>
      <c r="VU896" s="721"/>
      <c r="VV896" s="721"/>
      <c r="VW896" s="721"/>
      <c r="VX896" s="721"/>
      <c r="VY896" s="721"/>
      <c r="VZ896" s="721"/>
      <c r="WA896" s="721"/>
      <c r="WB896" s="721"/>
      <c r="WC896" s="721"/>
      <c r="WD896" s="721"/>
      <c r="WE896" s="721"/>
      <c r="WF896" s="721"/>
      <c r="WG896" s="721"/>
      <c r="WH896" s="721"/>
      <c r="WI896" s="721"/>
      <c r="WJ896" s="721"/>
      <c r="WK896" s="721"/>
      <c r="WL896" s="721"/>
      <c r="WM896" s="721"/>
      <c r="WN896" s="721"/>
      <c r="WO896" s="721"/>
      <c r="WP896" s="721"/>
      <c r="WQ896" s="721"/>
      <c r="WR896" s="721"/>
      <c r="WS896" s="721"/>
      <c r="WT896" s="721"/>
      <c r="WU896" s="721"/>
      <c r="WV896" s="721"/>
      <c r="WW896" s="721"/>
      <c r="WX896" s="721"/>
      <c r="WY896" s="721"/>
      <c r="WZ896" s="721"/>
      <c r="XA896" s="721"/>
      <c r="XB896" s="721"/>
      <c r="XC896" s="721"/>
      <c r="XD896" s="721"/>
      <c r="XE896" s="721"/>
      <c r="XF896" s="721"/>
      <c r="XG896" s="721"/>
      <c r="XH896" s="721"/>
      <c r="XI896" s="721"/>
      <c r="XJ896" s="721"/>
      <c r="XK896" s="721"/>
      <c r="XL896" s="721"/>
      <c r="XM896" s="721"/>
      <c r="XN896" s="721"/>
      <c r="XO896" s="721"/>
      <c r="XP896" s="721"/>
      <c r="XQ896" s="721"/>
      <c r="XR896" s="721"/>
      <c r="XS896" s="721"/>
      <c r="XT896" s="721"/>
      <c r="XU896" s="721"/>
      <c r="XV896" s="721"/>
      <c r="XW896" s="721"/>
      <c r="XX896" s="721"/>
      <c r="XY896" s="721"/>
      <c r="XZ896" s="721"/>
      <c r="YA896" s="721"/>
      <c r="YB896" s="721"/>
      <c r="YC896" s="721"/>
      <c r="YD896" s="721"/>
      <c r="YE896" s="721"/>
      <c r="YF896" s="721"/>
      <c r="YG896" s="721"/>
      <c r="YH896" s="721"/>
      <c r="YI896" s="721"/>
      <c r="YJ896" s="721"/>
      <c r="YK896" s="721"/>
      <c r="YL896" s="721"/>
      <c r="YM896" s="721"/>
      <c r="YN896" s="721"/>
      <c r="YO896" s="721"/>
      <c r="YP896" s="721"/>
      <c r="YQ896" s="721"/>
      <c r="YR896" s="721"/>
      <c r="YS896" s="721"/>
      <c r="YT896" s="721"/>
      <c r="YU896" s="721"/>
      <c r="YV896" s="721"/>
      <c r="YW896" s="721"/>
      <c r="YX896" s="721"/>
      <c r="YY896" s="721"/>
      <c r="YZ896" s="721"/>
      <c r="ZA896" s="721"/>
      <c r="ZB896" s="721"/>
      <c r="ZC896" s="721"/>
      <c r="ZD896" s="721"/>
      <c r="ZE896" s="721"/>
      <c r="ZF896" s="721"/>
      <c r="ZG896" s="721"/>
      <c r="ZH896" s="721"/>
      <c r="ZI896" s="721"/>
      <c r="ZJ896" s="721"/>
      <c r="ZK896" s="721"/>
      <c r="ZL896" s="721"/>
      <c r="ZM896" s="721"/>
      <c r="ZN896" s="721"/>
      <c r="ZO896" s="721"/>
      <c r="ZP896" s="721"/>
      <c r="ZQ896" s="721"/>
      <c r="ZR896" s="721"/>
      <c r="ZS896" s="721"/>
      <c r="ZT896" s="721"/>
      <c r="ZU896" s="721"/>
      <c r="ZV896" s="721"/>
      <c r="ZW896" s="721"/>
      <c r="ZX896" s="721"/>
      <c r="ZY896" s="721"/>
      <c r="ZZ896" s="721"/>
      <c r="AAA896" s="721"/>
      <c r="AAB896" s="721"/>
      <c r="AAC896" s="721"/>
      <c r="AAD896" s="721"/>
      <c r="AAE896" s="721"/>
      <c r="AAF896" s="721"/>
      <c r="AAG896" s="721"/>
      <c r="AAH896" s="721"/>
      <c r="AAI896" s="721"/>
      <c r="AAJ896" s="721"/>
      <c r="AAK896" s="721"/>
      <c r="AAL896" s="721"/>
      <c r="AAM896" s="721"/>
      <c r="AAN896" s="721"/>
      <c r="AAO896" s="721"/>
      <c r="AAP896" s="721"/>
      <c r="AAQ896" s="721"/>
      <c r="AAR896" s="721"/>
      <c r="AAS896" s="721"/>
      <c r="AAT896" s="721"/>
      <c r="AAU896" s="721"/>
      <c r="AAV896" s="721"/>
      <c r="AAW896" s="721"/>
      <c r="AAX896" s="721"/>
      <c r="AAY896" s="721"/>
      <c r="AAZ896" s="721"/>
      <c r="ABA896" s="721"/>
      <c r="ABB896" s="721"/>
      <c r="ABC896" s="721"/>
      <c r="ABD896" s="721"/>
      <c r="ABE896" s="721"/>
      <c r="ABF896" s="721"/>
      <c r="ABG896" s="721"/>
      <c r="ABH896" s="721"/>
      <c r="ABI896" s="721"/>
      <c r="ABJ896" s="721"/>
      <c r="ABK896" s="721"/>
      <c r="ABL896" s="721"/>
      <c r="ABM896" s="721"/>
      <c r="ABN896" s="721"/>
      <c r="ABO896" s="721"/>
      <c r="ABP896" s="721"/>
      <c r="ABQ896" s="721"/>
      <c r="ABR896" s="721"/>
      <c r="ABS896" s="721"/>
      <c r="ABT896" s="721"/>
      <c r="ABU896" s="721"/>
      <c r="ABV896" s="721"/>
      <c r="ABW896" s="721"/>
      <c r="ABX896" s="721"/>
      <c r="ABY896" s="721"/>
      <c r="ABZ896" s="721"/>
      <c r="ACA896" s="721"/>
      <c r="ACB896" s="721"/>
      <c r="ACC896" s="721"/>
      <c r="ACD896" s="721"/>
      <c r="ACE896" s="721"/>
      <c r="ACF896" s="721"/>
      <c r="ACG896" s="721"/>
      <c r="ACH896" s="721"/>
      <c r="ACI896" s="721"/>
      <c r="ACJ896" s="721"/>
      <c r="ACK896" s="721"/>
      <c r="ACL896" s="721"/>
      <c r="ACM896" s="721"/>
      <c r="ACN896" s="721"/>
      <c r="ACO896" s="721"/>
      <c r="ACP896" s="721"/>
      <c r="ACQ896" s="721"/>
      <c r="ACR896" s="721"/>
      <c r="ACS896" s="721"/>
      <c r="ACT896" s="721"/>
      <c r="ACU896" s="721"/>
      <c r="ACV896" s="721"/>
      <c r="ACW896" s="721"/>
      <c r="ACX896" s="721"/>
      <c r="ACY896" s="721"/>
      <c r="ACZ896" s="721"/>
      <c r="ADA896" s="721"/>
      <c r="ADB896" s="721"/>
      <c r="ADC896" s="721"/>
      <c r="ADD896" s="721"/>
      <c r="ADE896" s="721"/>
      <c r="ADF896" s="721"/>
      <c r="ADG896" s="721"/>
      <c r="ADH896" s="721"/>
      <c r="ADI896" s="721"/>
      <c r="ADJ896" s="721"/>
      <c r="ADK896" s="721"/>
      <c r="ADL896" s="721"/>
      <c r="ADM896" s="721"/>
      <c r="ADN896" s="721"/>
      <c r="ADO896" s="721"/>
      <c r="ADP896" s="721"/>
      <c r="ADQ896" s="721"/>
      <c r="ADR896" s="721"/>
      <c r="ADS896" s="721"/>
      <c r="ADT896" s="721"/>
      <c r="ADU896" s="721"/>
      <c r="ADV896" s="721"/>
      <c r="ADW896" s="721"/>
      <c r="ADX896" s="721"/>
      <c r="ADY896" s="721"/>
      <c r="ADZ896" s="721"/>
      <c r="AEA896" s="721"/>
      <c r="AEB896" s="721"/>
      <c r="AEC896" s="721"/>
      <c r="AED896" s="721"/>
      <c r="AEE896" s="721"/>
      <c r="AEF896" s="721"/>
      <c r="AEG896" s="721"/>
      <c r="AEH896" s="721"/>
      <c r="AEI896" s="721"/>
      <c r="AEJ896" s="721"/>
      <c r="AEK896" s="721"/>
      <c r="AEL896" s="721"/>
      <c r="AEM896" s="721"/>
      <c r="AEN896" s="721"/>
      <c r="AEO896" s="721"/>
      <c r="AEP896" s="721"/>
      <c r="AEQ896" s="721"/>
      <c r="AER896" s="721"/>
      <c r="AES896" s="721"/>
      <c r="AET896" s="721"/>
      <c r="AEU896" s="721"/>
      <c r="AEV896" s="721"/>
      <c r="AEW896" s="721"/>
      <c r="AEX896" s="721"/>
      <c r="AEY896" s="721"/>
      <c r="AEZ896" s="721"/>
      <c r="AFA896" s="721"/>
      <c r="AFB896" s="721"/>
      <c r="AFC896" s="721"/>
      <c r="AFD896" s="721"/>
      <c r="AFE896" s="721"/>
      <c r="AFF896" s="721"/>
      <c r="AFG896" s="721"/>
      <c r="AFH896" s="721"/>
      <c r="AFI896" s="721"/>
      <c r="AFJ896" s="721"/>
      <c r="AFK896" s="721"/>
      <c r="AFL896" s="721"/>
      <c r="AFM896" s="721"/>
      <c r="AFN896" s="721"/>
      <c r="AFO896" s="721"/>
      <c r="AFP896" s="721"/>
      <c r="AFQ896" s="721"/>
      <c r="AFR896" s="721"/>
      <c r="AFS896" s="721"/>
      <c r="AFT896" s="721"/>
      <c r="AFU896" s="721"/>
      <c r="AFV896" s="721"/>
      <c r="AFW896" s="721"/>
      <c r="AFX896" s="721"/>
      <c r="AFY896" s="721"/>
      <c r="AFZ896" s="721"/>
      <c r="AGA896" s="721"/>
      <c r="AGB896" s="721"/>
      <c r="AGC896" s="721"/>
      <c r="AGD896" s="721"/>
      <c r="AGE896" s="721"/>
      <c r="AGF896" s="721"/>
      <c r="AGG896" s="721"/>
      <c r="AGH896" s="721"/>
      <c r="AGI896" s="721"/>
      <c r="AGJ896" s="721"/>
      <c r="AGK896" s="721"/>
      <c r="AGL896" s="721"/>
      <c r="AGM896" s="721"/>
      <c r="AGN896" s="721"/>
      <c r="AGO896" s="721"/>
      <c r="AGP896" s="721"/>
      <c r="AGQ896" s="721"/>
      <c r="AGR896" s="721"/>
      <c r="AGS896" s="721"/>
      <c r="AGT896" s="721"/>
      <c r="AGU896" s="721"/>
      <c r="AGV896" s="721"/>
      <c r="AGW896" s="721"/>
      <c r="AGX896" s="721"/>
      <c r="AGY896" s="721"/>
      <c r="AGZ896" s="721"/>
      <c r="AHA896" s="721"/>
      <c r="AHB896" s="721"/>
      <c r="AHC896" s="721"/>
      <c r="AHD896" s="721"/>
      <c r="AHE896" s="721"/>
      <c r="AHF896" s="721"/>
      <c r="AHG896" s="721"/>
      <c r="AHH896" s="721"/>
      <c r="AHI896" s="721"/>
      <c r="AHJ896" s="721"/>
      <c r="AHK896" s="721"/>
      <c r="AHL896" s="721"/>
      <c r="AHM896" s="721"/>
      <c r="AHN896" s="721"/>
      <c r="AHO896" s="721"/>
      <c r="AHP896" s="721"/>
      <c r="AHQ896" s="721"/>
      <c r="AHR896" s="721"/>
      <c r="AHS896" s="721"/>
      <c r="AHT896" s="721"/>
      <c r="AHU896" s="721"/>
      <c r="AHV896" s="721"/>
      <c r="AHW896" s="721"/>
      <c r="AHX896" s="721"/>
      <c r="AHY896" s="721"/>
      <c r="AHZ896" s="721"/>
      <c r="AIA896" s="721"/>
      <c r="AIB896" s="721"/>
      <c r="AIC896" s="721"/>
      <c r="AID896" s="721"/>
      <c r="AIE896" s="721"/>
      <c r="AIF896" s="721"/>
      <c r="AIG896" s="721"/>
      <c r="AIH896" s="721"/>
      <c r="AII896" s="721"/>
      <c r="AIJ896" s="721"/>
      <c r="AIK896" s="721"/>
      <c r="AIL896" s="721"/>
      <c r="AIM896" s="721"/>
      <c r="AIN896" s="721"/>
      <c r="AIO896" s="721"/>
      <c r="AIP896" s="721"/>
      <c r="AIQ896" s="721"/>
      <c r="AIR896" s="721"/>
      <c r="AIS896" s="721"/>
      <c r="AIT896" s="721"/>
      <c r="AIU896" s="721"/>
      <c r="AIV896" s="721"/>
      <c r="AIW896" s="721"/>
      <c r="AIX896" s="721"/>
      <c r="AIY896" s="721"/>
      <c r="AIZ896" s="721"/>
      <c r="AJA896" s="721"/>
      <c r="AJB896" s="721"/>
      <c r="AJC896" s="721"/>
      <c r="AJD896" s="721"/>
      <c r="AJE896" s="721"/>
      <c r="AJF896" s="721"/>
      <c r="AJG896" s="721"/>
      <c r="AJH896" s="721"/>
      <c r="AJI896" s="721"/>
      <c r="AJJ896" s="721"/>
      <c r="AJK896" s="721"/>
      <c r="AJL896" s="721"/>
      <c r="AJM896" s="721"/>
      <c r="AJN896" s="721"/>
      <c r="AJO896" s="721"/>
      <c r="AJP896" s="721"/>
      <c r="AJQ896" s="721"/>
      <c r="AJR896" s="721"/>
      <c r="AJS896" s="721"/>
      <c r="AJT896" s="721"/>
      <c r="AJU896" s="721"/>
      <c r="AJV896" s="721"/>
      <c r="AJW896" s="721"/>
      <c r="AJX896" s="721"/>
      <c r="AJY896" s="721"/>
      <c r="AJZ896" s="721"/>
      <c r="AKA896" s="721"/>
      <c r="AKB896" s="721"/>
      <c r="AKC896" s="721"/>
      <c r="AKD896" s="721"/>
      <c r="AKE896" s="721"/>
      <c r="AKF896" s="721"/>
      <c r="AKG896" s="721"/>
      <c r="AKH896" s="721"/>
      <c r="AKI896" s="721"/>
      <c r="AKJ896" s="721"/>
      <c r="AKK896" s="721"/>
      <c r="AKL896" s="721"/>
      <c r="AKM896" s="721"/>
      <c r="AKN896" s="721"/>
      <c r="AKO896" s="721"/>
      <c r="AKP896" s="721"/>
      <c r="AKQ896" s="721"/>
      <c r="AKR896" s="721"/>
      <c r="AKS896" s="721"/>
      <c r="AKT896" s="721"/>
      <c r="AKU896" s="721"/>
      <c r="AKV896" s="721"/>
      <c r="AKW896" s="721"/>
      <c r="AKX896" s="721"/>
      <c r="AKY896" s="721"/>
      <c r="AKZ896" s="721"/>
      <c r="ALA896" s="721"/>
      <c r="ALB896" s="721"/>
      <c r="ALC896" s="721"/>
      <c r="ALD896" s="721"/>
      <c r="ALE896" s="721"/>
      <c r="ALF896" s="721"/>
      <c r="ALG896" s="721"/>
      <c r="ALH896" s="721"/>
      <c r="ALI896" s="721"/>
      <c r="ALJ896" s="721"/>
      <c r="ALK896" s="721"/>
      <c r="ALL896" s="721"/>
      <c r="ALM896" s="721"/>
      <c r="ALN896" s="721"/>
      <c r="ALO896" s="721"/>
      <c r="ALP896" s="721"/>
      <c r="ALQ896" s="721"/>
      <c r="ALR896" s="721"/>
      <c r="ALS896" s="721"/>
      <c r="ALT896" s="721"/>
      <c r="ALU896" s="721"/>
      <c r="ALV896" s="721"/>
      <c r="ALW896" s="721"/>
      <c r="ALX896" s="721"/>
      <c r="ALY896" s="721"/>
      <c r="ALZ896" s="721"/>
      <c r="AMA896" s="721"/>
      <c r="AMB896" s="721"/>
      <c r="AMC896" s="721"/>
      <c r="AMD896" s="721"/>
      <c r="AME896" s="721"/>
      <c r="AMF896" s="721"/>
      <c r="AMG896" s="721"/>
      <c r="AMH896" s="721"/>
      <c r="AMI896" s="721"/>
      <c r="AMJ896" s="721"/>
      <c r="AMK896" s="721"/>
      <c r="AML896" s="721"/>
      <c r="AMM896" s="721"/>
      <c r="AMN896" s="721"/>
      <c r="AMO896" s="721"/>
      <c r="AMP896" s="721"/>
      <c r="AMQ896" s="721"/>
      <c r="AMR896" s="721"/>
      <c r="AMS896" s="721"/>
      <c r="AMT896" s="721"/>
      <c r="AMU896" s="721"/>
      <c r="AMV896" s="721"/>
      <c r="AMW896" s="721"/>
      <c r="AMX896" s="721"/>
      <c r="AMY896" s="721"/>
      <c r="AMZ896" s="721"/>
      <c r="ANA896" s="721"/>
      <c r="ANB896" s="721"/>
      <c r="ANC896" s="721"/>
      <c r="AND896" s="721"/>
      <c r="ANE896" s="721"/>
      <c r="ANF896" s="721"/>
      <c r="ANG896" s="721"/>
      <c r="ANH896" s="721"/>
      <c r="ANI896" s="721"/>
      <c r="ANJ896" s="721"/>
      <c r="ANK896" s="721"/>
      <c r="ANL896" s="721"/>
      <c r="ANM896" s="721"/>
      <c r="ANN896" s="721"/>
      <c r="ANO896" s="721"/>
      <c r="ANP896" s="721"/>
      <c r="ANQ896" s="721"/>
      <c r="ANR896" s="721"/>
      <c r="ANS896" s="721"/>
      <c r="ANT896" s="721"/>
      <c r="ANU896" s="721"/>
      <c r="ANV896" s="721"/>
      <c r="ANW896" s="721"/>
      <c r="ANX896" s="721"/>
      <c r="ANY896" s="721"/>
      <c r="ANZ896" s="721"/>
      <c r="AOA896" s="721"/>
      <c r="AOB896" s="721"/>
      <c r="AOC896" s="721"/>
      <c r="AOD896" s="721"/>
      <c r="AOE896" s="721"/>
      <c r="AOF896" s="721"/>
      <c r="AOG896" s="721"/>
      <c r="AOH896" s="721"/>
      <c r="AOI896" s="721"/>
      <c r="AOJ896" s="721"/>
      <c r="AOK896" s="721"/>
      <c r="AOL896" s="721"/>
      <c r="AOM896" s="721"/>
      <c r="AON896" s="721"/>
      <c r="AOO896" s="721"/>
      <c r="AOP896" s="721"/>
      <c r="AOQ896" s="721"/>
      <c r="AOR896" s="721"/>
      <c r="AOS896" s="721"/>
      <c r="AOT896" s="721"/>
      <c r="AOU896" s="721"/>
      <c r="AOV896" s="721"/>
      <c r="AOW896" s="721"/>
      <c r="AOX896" s="721"/>
      <c r="AOY896" s="721"/>
      <c r="AOZ896" s="721"/>
      <c r="APA896" s="721"/>
      <c r="APB896" s="721"/>
      <c r="APC896" s="721"/>
      <c r="APD896" s="721"/>
      <c r="APE896" s="721"/>
      <c r="APF896" s="721"/>
      <c r="APG896" s="721"/>
      <c r="APH896" s="721"/>
      <c r="API896" s="721"/>
      <c r="APJ896" s="721"/>
      <c r="APK896" s="721"/>
      <c r="APL896" s="721"/>
      <c r="APM896" s="721"/>
      <c r="APN896" s="721"/>
      <c r="APO896" s="721"/>
      <c r="APP896" s="721"/>
      <c r="APQ896" s="721"/>
      <c r="APR896" s="721"/>
      <c r="APS896" s="721"/>
      <c r="APT896" s="721"/>
      <c r="APU896" s="721"/>
      <c r="APV896" s="721"/>
      <c r="APW896" s="721"/>
      <c r="APX896" s="721"/>
      <c r="APY896" s="721"/>
      <c r="APZ896" s="721"/>
      <c r="AQA896" s="721"/>
      <c r="AQB896" s="721"/>
      <c r="AQC896" s="721"/>
      <c r="AQD896" s="721"/>
      <c r="AQE896" s="721"/>
      <c r="AQF896" s="721"/>
      <c r="AQG896" s="721"/>
      <c r="AQH896" s="721"/>
      <c r="AQI896" s="721"/>
      <c r="AQJ896" s="721"/>
      <c r="AQK896" s="721"/>
      <c r="AQL896" s="721"/>
      <c r="AQM896" s="721"/>
      <c r="AQN896" s="721"/>
      <c r="AQO896" s="721"/>
      <c r="AQP896" s="721"/>
      <c r="AQQ896" s="721"/>
      <c r="AQR896" s="721"/>
      <c r="AQS896" s="721"/>
      <c r="AQT896" s="721"/>
      <c r="AQU896" s="721"/>
      <c r="AQV896" s="721"/>
      <c r="AQW896" s="721"/>
      <c r="AQX896" s="721"/>
      <c r="AQY896" s="721"/>
      <c r="AQZ896" s="721"/>
      <c r="ARA896" s="721"/>
      <c r="ARB896" s="721"/>
      <c r="ARC896" s="721"/>
      <c r="ARD896" s="721"/>
      <c r="ARE896" s="721"/>
      <c r="ARF896" s="721"/>
      <c r="ARG896" s="721"/>
      <c r="ARH896" s="721"/>
      <c r="ARI896" s="721"/>
      <c r="ARJ896" s="721"/>
      <c r="ARK896" s="721"/>
      <c r="ARL896" s="721"/>
      <c r="ARM896" s="721"/>
      <c r="ARN896" s="721"/>
      <c r="ARO896" s="721"/>
      <c r="ARP896" s="721"/>
      <c r="ARQ896" s="721"/>
      <c r="ARR896" s="721"/>
      <c r="ARS896" s="721"/>
      <c r="ART896" s="721"/>
      <c r="ARU896" s="721"/>
      <c r="ARV896" s="721"/>
      <c r="ARW896" s="721"/>
      <c r="ARX896" s="721"/>
      <c r="ARY896" s="721"/>
      <c r="ARZ896" s="721"/>
      <c r="ASA896" s="721"/>
      <c r="ASB896" s="721"/>
      <c r="ASC896" s="721"/>
      <c r="ASD896" s="721"/>
      <c r="ASE896" s="721"/>
      <c r="ASF896" s="721"/>
      <c r="ASG896" s="721"/>
      <c r="ASH896" s="721"/>
      <c r="ASI896" s="721"/>
      <c r="ASJ896" s="721"/>
      <c r="ASK896" s="721"/>
      <c r="ASL896" s="721"/>
      <c r="ASM896" s="721"/>
      <c r="ASN896" s="721"/>
      <c r="ASO896" s="721"/>
      <c r="ASP896" s="721"/>
      <c r="ASQ896" s="721"/>
      <c r="ASR896" s="721"/>
      <c r="ASS896" s="721"/>
      <c r="AST896" s="721"/>
      <c r="ASU896" s="721"/>
      <c r="ASV896" s="721"/>
      <c r="ASW896" s="721"/>
      <c r="ASX896" s="721"/>
      <c r="ASY896" s="721"/>
      <c r="ASZ896" s="721"/>
      <c r="ATA896" s="721"/>
      <c r="ATB896" s="721"/>
      <c r="ATC896" s="721"/>
      <c r="ATD896" s="721"/>
      <c r="ATE896" s="721"/>
      <c r="ATF896" s="721"/>
      <c r="ATG896" s="721"/>
      <c r="ATH896" s="721"/>
      <c r="ATI896" s="721"/>
      <c r="ATJ896" s="721"/>
      <c r="ATK896" s="721"/>
      <c r="ATL896" s="721"/>
      <c r="ATM896" s="721"/>
      <c r="ATN896" s="721"/>
      <c r="ATO896" s="721"/>
      <c r="ATP896" s="721"/>
      <c r="ATQ896" s="721"/>
      <c r="ATR896" s="721"/>
      <c r="ATS896" s="721"/>
      <c r="ATT896" s="721"/>
      <c r="ATU896" s="721"/>
      <c r="ATV896" s="721"/>
      <c r="ATW896" s="721"/>
      <c r="ATX896" s="721"/>
      <c r="ATY896" s="721"/>
      <c r="ATZ896" s="721"/>
      <c r="AUA896" s="721"/>
      <c r="AUB896" s="721"/>
      <c r="AUC896" s="721"/>
      <c r="AUD896" s="721"/>
      <c r="AUE896" s="721"/>
      <c r="AUF896" s="721"/>
      <c r="AUG896" s="721"/>
      <c r="AUH896" s="721"/>
      <c r="AUI896" s="721"/>
      <c r="AUJ896" s="721"/>
      <c r="AUK896" s="721"/>
      <c r="AUL896" s="721"/>
      <c r="AUM896" s="721"/>
      <c r="AUN896" s="721"/>
      <c r="AUO896" s="721"/>
      <c r="AUP896" s="721"/>
      <c r="AUQ896" s="721"/>
      <c r="AUR896" s="721"/>
      <c r="AUS896" s="721"/>
      <c r="AUT896" s="721"/>
      <c r="AUU896" s="721"/>
      <c r="AUV896" s="721"/>
      <c r="AUW896" s="721"/>
      <c r="AUX896" s="721"/>
      <c r="AUY896" s="721"/>
      <c r="AUZ896" s="721"/>
      <c r="AVA896" s="721"/>
      <c r="AVB896" s="721"/>
      <c r="AVC896" s="721"/>
      <c r="AVD896" s="721"/>
      <c r="AVE896" s="721"/>
      <c r="AVF896" s="721"/>
      <c r="AVG896" s="721"/>
      <c r="AVH896" s="721"/>
      <c r="AVI896" s="721"/>
      <c r="AVJ896" s="721"/>
      <c r="AVK896" s="721"/>
    </row>
    <row r="897" spans="1:1259">
      <c r="A897" s="716"/>
      <c r="B897" s="716"/>
      <c r="C897" s="716"/>
      <c r="D897" s="714" t="s">
        <v>3247</v>
      </c>
      <c r="E897" s="676" t="s">
        <v>3276</v>
      </c>
      <c r="F897" s="703"/>
      <c r="G897" s="703"/>
      <c r="H897" s="703"/>
      <c r="I897" s="698" t="s">
        <v>1699</v>
      </c>
      <c r="J897" s="704"/>
      <c r="K897" s="705" t="s">
        <v>4954</v>
      </c>
      <c r="L897" s="703" t="s">
        <v>3394</v>
      </c>
      <c r="M897" s="706">
        <v>44565</v>
      </c>
      <c r="N897" s="706">
        <v>44634</v>
      </c>
      <c r="O897" s="706"/>
      <c r="P897" s="704"/>
      <c r="Q897" s="704"/>
      <c r="R897" s="704"/>
      <c r="S897" s="703" t="s">
        <v>2425</v>
      </c>
      <c r="T897" s="703">
        <v>60</v>
      </c>
      <c r="U897" s="703"/>
      <c r="V897" s="703" t="s">
        <v>985</v>
      </c>
      <c r="W897" s="703">
        <v>400</v>
      </c>
      <c r="X897" s="707">
        <v>1536</v>
      </c>
      <c r="Y897" s="539">
        <f t="shared" si="39"/>
        <v>614400</v>
      </c>
      <c r="Z897" s="708">
        <v>0.45500000000000002</v>
      </c>
      <c r="AA897" s="681">
        <f t="shared" si="40"/>
        <v>279552</v>
      </c>
      <c r="AB897" s="682"/>
      <c r="AC897" s="683">
        <v>0</v>
      </c>
      <c r="AD897" s="710"/>
      <c r="AE897" s="709"/>
      <c r="AF897" s="695">
        <f t="shared" si="41"/>
        <v>279552</v>
      </c>
      <c r="AG897" s="703" t="s">
        <v>1073</v>
      </c>
      <c r="AH897" s="703"/>
      <c r="AI897" s="705" t="s">
        <v>2488</v>
      </c>
      <c r="AJ897" s="703" t="s">
        <v>3395</v>
      </c>
      <c r="AK897" s="711" t="s">
        <v>1149</v>
      </c>
      <c r="AL897" s="703">
        <v>79423</v>
      </c>
      <c r="AM897" s="703" t="s">
        <v>52</v>
      </c>
      <c r="AN897" s="703"/>
      <c r="AO897" s="703"/>
      <c r="AP897" s="712"/>
      <c r="AQ897" s="712" t="s">
        <v>37</v>
      </c>
      <c r="AR897" s="712" t="s">
        <v>1700</v>
      </c>
      <c r="AS897" s="715"/>
      <c r="AT897" s="715"/>
      <c r="AU897" s="715"/>
      <c r="AV897" s="708">
        <v>0.45500000000000002</v>
      </c>
      <c r="AW897" s="721"/>
      <c r="AX897" s="721"/>
      <c r="AY897" s="721"/>
      <c r="AZ897" s="721"/>
      <c r="BA897" s="721"/>
      <c r="BB897" s="721"/>
      <c r="BC897" s="721"/>
      <c r="BD897" s="721"/>
      <c r="BE897" s="721"/>
      <c r="BF897" s="721"/>
      <c r="BG897" s="721"/>
      <c r="BH897" s="721"/>
      <c r="BI897" s="721"/>
      <c r="BJ897" s="721"/>
      <c r="BK897" s="721"/>
      <c r="BL897" s="721"/>
      <c r="BM897" s="721"/>
      <c r="BN897" s="721"/>
      <c r="BO897" s="721"/>
      <c r="BP897" s="721"/>
      <c r="BQ897" s="721"/>
      <c r="BR897" s="721"/>
      <c r="BS897" s="721"/>
      <c r="BT897" s="721"/>
      <c r="BU897" s="721"/>
      <c r="BV897" s="721"/>
      <c r="BW897" s="721"/>
      <c r="BX897" s="721"/>
      <c r="BY897" s="721"/>
      <c r="BZ897" s="721"/>
      <c r="CA897" s="721"/>
      <c r="CB897" s="721"/>
      <c r="CC897" s="721"/>
      <c r="CD897" s="721"/>
      <c r="CE897" s="721"/>
      <c r="CF897" s="721"/>
      <c r="CG897" s="721"/>
      <c r="CH897" s="721"/>
      <c r="CI897" s="721"/>
      <c r="CJ897" s="721"/>
      <c r="CK897" s="721"/>
      <c r="CL897" s="721"/>
      <c r="CM897" s="721"/>
      <c r="CN897" s="721"/>
      <c r="CO897" s="721"/>
      <c r="CP897" s="721"/>
      <c r="CQ897" s="721"/>
      <c r="CR897" s="721"/>
      <c r="CS897" s="721"/>
      <c r="CT897" s="721"/>
      <c r="CU897" s="721"/>
      <c r="CV897" s="721"/>
      <c r="CW897" s="721"/>
      <c r="CX897" s="721"/>
      <c r="CY897" s="721"/>
      <c r="CZ897" s="721"/>
      <c r="DA897" s="721"/>
      <c r="DB897" s="721"/>
      <c r="DC897" s="721"/>
      <c r="DD897" s="721"/>
      <c r="DE897" s="721"/>
      <c r="DF897" s="721"/>
      <c r="DG897" s="721"/>
      <c r="DH897" s="721"/>
      <c r="DI897" s="721"/>
      <c r="DJ897" s="721"/>
      <c r="DK897" s="721"/>
      <c r="DL897" s="721"/>
      <c r="DM897" s="721"/>
      <c r="DN897" s="721"/>
      <c r="DO897" s="721"/>
      <c r="DP897" s="721"/>
      <c r="DQ897" s="721"/>
      <c r="DR897" s="721"/>
      <c r="DS897" s="721"/>
      <c r="DT897" s="721"/>
      <c r="DU897" s="721"/>
      <c r="DV897" s="721"/>
      <c r="DW897" s="721"/>
      <c r="DX897" s="721"/>
      <c r="DY897" s="721"/>
      <c r="DZ897" s="721"/>
      <c r="EA897" s="721"/>
      <c r="EB897" s="721"/>
      <c r="EC897" s="721"/>
      <c r="ED897" s="721"/>
      <c r="EE897" s="721"/>
      <c r="EF897" s="721"/>
      <c r="EG897" s="721"/>
      <c r="EH897" s="721"/>
      <c r="EI897" s="721"/>
      <c r="EJ897" s="721"/>
      <c r="EK897" s="721"/>
      <c r="EL897" s="721"/>
      <c r="EM897" s="721"/>
      <c r="EN897" s="721"/>
      <c r="EO897" s="721"/>
      <c r="EP897" s="721"/>
      <c r="EQ897" s="721"/>
      <c r="ER897" s="721"/>
      <c r="ES897" s="721"/>
      <c r="ET897" s="721"/>
      <c r="EU897" s="721"/>
      <c r="EV897" s="721"/>
      <c r="EW897" s="721"/>
      <c r="EX897" s="721"/>
      <c r="EY897" s="721"/>
      <c r="EZ897" s="721"/>
      <c r="FA897" s="721"/>
      <c r="FB897" s="721"/>
      <c r="FC897" s="721"/>
      <c r="FD897" s="721"/>
      <c r="FE897" s="721"/>
      <c r="FF897" s="721"/>
      <c r="FG897" s="721"/>
      <c r="FH897" s="721"/>
      <c r="FI897" s="721"/>
      <c r="FJ897" s="721"/>
      <c r="FK897" s="721"/>
      <c r="FL897" s="721"/>
      <c r="FM897" s="721"/>
      <c r="FN897" s="721"/>
      <c r="FO897" s="721"/>
      <c r="FP897" s="721"/>
      <c r="FQ897" s="721"/>
      <c r="FR897" s="721"/>
      <c r="FS897" s="721"/>
      <c r="FT897" s="721"/>
      <c r="FU897" s="721"/>
      <c r="FV897" s="721"/>
      <c r="FW897" s="721"/>
      <c r="FX897" s="721"/>
      <c r="FY897" s="721"/>
      <c r="FZ897" s="721"/>
      <c r="GA897" s="721"/>
      <c r="GB897" s="721"/>
      <c r="GC897" s="721"/>
      <c r="GD897" s="721"/>
      <c r="GE897" s="721"/>
      <c r="GF897" s="721"/>
      <c r="GG897" s="721"/>
      <c r="GH897" s="721"/>
      <c r="GI897" s="721"/>
      <c r="GJ897" s="721"/>
      <c r="GK897" s="721"/>
      <c r="GL897" s="721"/>
      <c r="GM897" s="721"/>
      <c r="GN897" s="721"/>
      <c r="GO897" s="721"/>
      <c r="GP897" s="721"/>
      <c r="GQ897" s="721"/>
      <c r="GR897" s="721"/>
      <c r="GS897" s="721"/>
      <c r="GT897" s="721"/>
      <c r="GU897" s="721"/>
      <c r="GV897" s="721"/>
      <c r="GW897" s="721"/>
      <c r="GX897" s="721"/>
      <c r="GY897" s="721"/>
      <c r="GZ897" s="721"/>
      <c r="HA897" s="721"/>
      <c r="HB897" s="721"/>
      <c r="HC897" s="721"/>
      <c r="HD897" s="721"/>
      <c r="HE897" s="721"/>
      <c r="HF897" s="721"/>
      <c r="HG897" s="721"/>
      <c r="HH897" s="721"/>
      <c r="HI897" s="721"/>
      <c r="HJ897" s="721"/>
      <c r="HK897" s="721"/>
      <c r="HL897" s="721"/>
      <c r="HM897" s="721"/>
      <c r="HN897" s="721"/>
      <c r="HO897" s="721"/>
      <c r="HP897" s="721"/>
      <c r="HQ897" s="721"/>
      <c r="HR897" s="721"/>
      <c r="HS897" s="721"/>
      <c r="HT897" s="721"/>
      <c r="HU897" s="721"/>
      <c r="HV897" s="721"/>
      <c r="HW897" s="721"/>
      <c r="HX897" s="721"/>
      <c r="HY897" s="721"/>
      <c r="HZ897" s="721"/>
      <c r="IA897" s="721"/>
      <c r="IB897" s="721"/>
      <c r="IC897" s="721"/>
      <c r="ID897" s="721"/>
      <c r="IE897" s="721"/>
      <c r="IF897" s="721"/>
      <c r="IG897" s="721"/>
      <c r="IH897" s="721"/>
      <c r="II897" s="721"/>
      <c r="IJ897" s="721"/>
      <c r="IK897" s="721"/>
      <c r="IL897" s="721"/>
      <c r="IM897" s="721"/>
      <c r="IN897" s="721"/>
      <c r="IO897" s="721"/>
      <c r="IP897" s="721"/>
      <c r="IQ897" s="721"/>
      <c r="IR897" s="721"/>
      <c r="IS897" s="721"/>
      <c r="IT897" s="721"/>
      <c r="IU897" s="721"/>
      <c r="IV897" s="721"/>
      <c r="IW897" s="721"/>
      <c r="IX897" s="721"/>
      <c r="IY897" s="721"/>
      <c r="IZ897" s="721"/>
      <c r="JA897" s="721"/>
      <c r="JB897" s="721"/>
      <c r="JC897" s="721"/>
      <c r="JD897" s="721"/>
      <c r="JE897" s="721"/>
      <c r="JF897" s="721"/>
      <c r="JG897" s="721"/>
      <c r="JH897" s="721"/>
      <c r="JI897" s="721"/>
      <c r="JJ897" s="721"/>
      <c r="JK897" s="721"/>
      <c r="JL897" s="721"/>
      <c r="JM897" s="721"/>
      <c r="JN897" s="721"/>
      <c r="JO897" s="721"/>
      <c r="JP897" s="721"/>
      <c r="JQ897" s="721"/>
      <c r="JR897" s="721"/>
      <c r="JS897" s="721"/>
      <c r="JT897" s="721"/>
      <c r="JU897" s="721"/>
      <c r="JV897" s="721"/>
      <c r="JW897" s="721"/>
      <c r="JX897" s="721"/>
      <c r="JY897" s="721"/>
      <c r="JZ897" s="721"/>
      <c r="KA897" s="721"/>
      <c r="KB897" s="721"/>
      <c r="KC897" s="721"/>
      <c r="KD897" s="721"/>
      <c r="KE897" s="721"/>
      <c r="KF897" s="721"/>
      <c r="KG897" s="721"/>
      <c r="KH897" s="721"/>
      <c r="KI897" s="721"/>
      <c r="KJ897" s="721"/>
      <c r="KK897" s="721"/>
      <c r="KL897" s="721"/>
      <c r="KM897" s="721"/>
      <c r="KN897" s="721"/>
      <c r="KO897" s="721"/>
      <c r="KP897" s="721"/>
      <c r="KQ897" s="721"/>
      <c r="KR897" s="721"/>
      <c r="KS897" s="721"/>
      <c r="KT897" s="721"/>
      <c r="KU897" s="721"/>
      <c r="KV897" s="721"/>
      <c r="KW897" s="721"/>
      <c r="KX897" s="721"/>
      <c r="KY897" s="721"/>
      <c r="KZ897" s="721"/>
      <c r="LA897" s="721"/>
      <c r="LB897" s="721"/>
      <c r="LC897" s="721"/>
      <c r="LD897" s="721"/>
      <c r="LE897" s="721"/>
      <c r="LF897" s="721"/>
      <c r="LG897" s="721"/>
      <c r="LH897" s="721"/>
      <c r="LI897" s="721"/>
      <c r="LJ897" s="721"/>
      <c r="LK897" s="721"/>
      <c r="LL897" s="721"/>
      <c r="LM897" s="721"/>
      <c r="LN897" s="721"/>
      <c r="LO897" s="721"/>
      <c r="LP897" s="721"/>
      <c r="LQ897" s="721"/>
      <c r="LR897" s="721"/>
      <c r="LS897" s="721"/>
      <c r="LT897" s="721"/>
      <c r="LU897" s="721"/>
      <c r="LV897" s="721"/>
      <c r="LW897" s="721"/>
      <c r="LX897" s="721"/>
      <c r="LY897" s="721"/>
      <c r="LZ897" s="721"/>
      <c r="MA897" s="721"/>
      <c r="MB897" s="721"/>
      <c r="MC897" s="721"/>
      <c r="MD897" s="721"/>
      <c r="ME897" s="721"/>
      <c r="MF897" s="721"/>
      <c r="MG897" s="721"/>
      <c r="MH897" s="721"/>
      <c r="MI897" s="721"/>
      <c r="MJ897" s="721"/>
      <c r="MK897" s="721"/>
      <c r="ML897" s="721"/>
      <c r="MM897" s="721"/>
      <c r="MN897" s="721"/>
      <c r="MO897" s="721"/>
      <c r="MP897" s="721"/>
      <c r="MQ897" s="721"/>
      <c r="MR897" s="721"/>
      <c r="MS897" s="721"/>
      <c r="MT897" s="721"/>
      <c r="MU897" s="721"/>
      <c r="MV897" s="721"/>
      <c r="MW897" s="721"/>
      <c r="MX897" s="721"/>
      <c r="MY897" s="721"/>
      <c r="MZ897" s="721"/>
      <c r="NA897" s="721"/>
      <c r="NB897" s="721"/>
      <c r="NC897" s="721"/>
      <c r="ND897" s="721"/>
      <c r="NE897" s="721"/>
      <c r="NF897" s="721"/>
      <c r="NG897" s="721"/>
      <c r="NH897" s="721"/>
      <c r="NI897" s="721"/>
      <c r="NJ897" s="721"/>
      <c r="NK897" s="721"/>
      <c r="NL897" s="721"/>
      <c r="NM897" s="721"/>
      <c r="NN897" s="721"/>
      <c r="NO897" s="721"/>
      <c r="NP897" s="721"/>
      <c r="NQ897" s="721"/>
      <c r="NR897" s="721"/>
      <c r="NS897" s="721"/>
      <c r="NT897" s="721"/>
      <c r="NU897" s="721"/>
      <c r="NV897" s="721"/>
      <c r="NW897" s="721"/>
      <c r="NX897" s="721"/>
      <c r="NY897" s="721"/>
      <c r="NZ897" s="721"/>
      <c r="OA897" s="721"/>
      <c r="OB897" s="721"/>
      <c r="OC897" s="721"/>
      <c r="OD897" s="721"/>
      <c r="OE897" s="721"/>
      <c r="OF897" s="721"/>
      <c r="OG897" s="721"/>
      <c r="OH897" s="721"/>
      <c r="OI897" s="721"/>
      <c r="OJ897" s="721"/>
      <c r="OK897" s="721"/>
      <c r="OL897" s="721"/>
      <c r="OM897" s="721"/>
      <c r="ON897" s="721"/>
      <c r="OO897" s="721"/>
      <c r="OP897" s="721"/>
      <c r="OQ897" s="721"/>
      <c r="OR897" s="721"/>
      <c r="OS897" s="721"/>
      <c r="OT897" s="721"/>
      <c r="OU897" s="721"/>
      <c r="OV897" s="721"/>
      <c r="OW897" s="721"/>
      <c r="OX897" s="721"/>
      <c r="OY897" s="721"/>
      <c r="OZ897" s="721"/>
      <c r="PA897" s="721"/>
      <c r="PB897" s="721"/>
      <c r="PC897" s="721"/>
      <c r="PD897" s="721"/>
      <c r="PE897" s="721"/>
      <c r="PF897" s="721"/>
      <c r="PG897" s="721"/>
      <c r="PH897" s="721"/>
      <c r="PI897" s="721"/>
      <c r="PJ897" s="721"/>
      <c r="PK897" s="721"/>
      <c r="PL897" s="721"/>
      <c r="PM897" s="721"/>
      <c r="PN897" s="721"/>
      <c r="PO897" s="721"/>
      <c r="PP897" s="721"/>
      <c r="PQ897" s="721"/>
      <c r="PR897" s="721"/>
      <c r="PS897" s="721"/>
      <c r="PT897" s="721"/>
      <c r="PU897" s="721"/>
      <c r="PV897" s="721"/>
      <c r="PW897" s="721"/>
      <c r="PX897" s="721"/>
      <c r="PY897" s="721"/>
      <c r="PZ897" s="721"/>
      <c r="QA897" s="721"/>
      <c r="QB897" s="721"/>
      <c r="QC897" s="721"/>
      <c r="QD897" s="721"/>
      <c r="QE897" s="721"/>
      <c r="QF897" s="721"/>
      <c r="QG897" s="721"/>
      <c r="QH897" s="721"/>
      <c r="QI897" s="721"/>
      <c r="QJ897" s="721"/>
      <c r="QK897" s="721"/>
      <c r="QL897" s="721"/>
      <c r="QM897" s="721"/>
      <c r="QN897" s="721"/>
      <c r="QO897" s="721"/>
      <c r="QP897" s="721"/>
      <c r="QQ897" s="721"/>
      <c r="QR897" s="721"/>
      <c r="QS897" s="721"/>
      <c r="QT897" s="721"/>
      <c r="QU897" s="721"/>
      <c r="QV897" s="721"/>
      <c r="QW897" s="721"/>
      <c r="QX897" s="721"/>
      <c r="QY897" s="721"/>
      <c r="QZ897" s="721"/>
      <c r="RA897" s="721"/>
      <c r="RB897" s="721"/>
      <c r="RC897" s="721"/>
      <c r="RD897" s="721"/>
      <c r="RE897" s="721"/>
      <c r="RF897" s="721"/>
      <c r="RG897" s="721"/>
      <c r="RH897" s="721"/>
      <c r="RI897" s="721"/>
      <c r="RJ897" s="721"/>
      <c r="RK897" s="721"/>
      <c r="RL897" s="721"/>
      <c r="RM897" s="721"/>
      <c r="RN897" s="721"/>
      <c r="RO897" s="721"/>
      <c r="RP897" s="721"/>
      <c r="RQ897" s="721"/>
      <c r="RR897" s="721"/>
      <c r="RS897" s="721"/>
      <c r="RT897" s="721"/>
      <c r="RU897" s="721"/>
      <c r="RV897" s="721"/>
      <c r="RW897" s="721"/>
      <c r="RX897" s="721"/>
      <c r="RY897" s="721"/>
      <c r="RZ897" s="721"/>
      <c r="SA897" s="721"/>
      <c r="SB897" s="721"/>
      <c r="SC897" s="721"/>
      <c r="SD897" s="721"/>
      <c r="SE897" s="721"/>
      <c r="SF897" s="721"/>
      <c r="SG897" s="721"/>
      <c r="SH897" s="721"/>
      <c r="SI897" s="721"/>
      <c r="SJ897" s="721"/>
      <c r="SK897" s="721"/>
      <c r="SL897" s="721"/>
      <c r="SM897" s="721"/>
      <c r="SN897" s="721"/>
      <c r="SO897" s="721"/>
      <c r="SP897" s="721"/>
      <c r="SQ897" s="721"/>
      <c r="SR897" s="721"/>
      <c r="SS897" s="721"/>
      <c r="ST897" s="721"/>
      <c r="SU897" s="721"/>
      <c r="SV897" s="721"/>
      <c r="SW897" s="721"/>
      <c r="SX897" s="721"/>
      <c r="SY897" s="721"/>
      <c r="SZ897" s="721"/>
      <c r="TA897" s="721"/>
      <c r="TB897" s="721"/>
      <c r="TC897" s="721"/>
      <c r="TD897" s="721"/>
      <c r="TE897" s="721"/>
      <c r="TF897" s="721"/>
      <c r="TG897" s="721"/>
      <c r="TH897" s="721"/>
      <c r="TI897" s="721"/>
      <c r="TJ897" s="721"/>
      <c r="TK897" s="721"/>
      <c r="TL897" s="721"/>
      <c r="TM897" s="721"/>
      <c r="TN897" s="721"/>
      <c r="TO897" s="721"/>
      <c r="TP897" s="721"/>
      <c r="TQ897" s="721"/>
      <c r="TR897" s="721"/>
      <c r="TS897" s="721"/>
      <c r="TT897" s="721"/>
      <c r="TU897" s="721"/>
      <c r="TV897" s="721"/>
      <c r="TW897" s="721"/>
      <c r="TX897" s="721"/>
      <c r="TY897" s="721"/>
      <c r="TZ897" s="721"/>
      <c r="UA897" s="721"/>
      <c r="UB897" s="721"/>
      <c r="UC897" s="721"/>
      <c r="UD897" s="721"/>
      <c r="UE897" s="721"/>
      <c r="UF897" s="721"/>
      <c r="UG897" s="721"/>
      <c r="UH897" s="721"/>
      <c r="UI897" s="721"/>
      <c r="UJ897" s="721"/>
      <c r="UK897" s="721"/>
      <c r="UL897" s="721"/>
      <c r="UM897" s="721"/>
      <c r="UN897" s="721"/>
      <c r="UO897" s="721"/>
      <c r="UP897" s="721"/>
      <c r="UQ897" s="721"/>
      <c r="UR897" s="721"/>
      <c r="US897" s="721"/>
      <c r="UT897" s="721"/>
      <c r="UU897" s="721"/>
      <c r="UV897" s="721"/>
      <c r="UW897" s="721"/>
      <c r="UX897" s="721"/>
      <c r="UY897" s="721"/>
      <c r="UZ897" s="721"/>
      <c r="VA897" s="721"/>
      <c r="VB897" s="721"/>
      <c r="VC897" s="721"/>
      <c r="VD897" s="721"/>
      <c r="VE897" s="721"/>
      <c r="VF897" s="721"/>
      <c r="VG897" s="721"/>
      <c r="VH897" s="721"/>
      <c r="VI897" s="721"/>
      <c r="VJ897" s="721"/>
      <c r="VK897" s="721"/>
      <c r="VL897" s="721"/>
      <c r="VM897" s="721"/>
      <c r="VN897" s="721"/>
      <c r="VO897" s="721"/>
      <c r="VP897" s="721"/>
      <c r="VQ897" s="721"/>
      <c r="VR897" s="721"/>
      <c r="VS897" s="721"/>
      <c r="VT897" s="721"/>
      <c r="VU897" s="721"/>
      <c r="VV897" s="721"/>
      <c r="VW897" s="721"/>
      <c r="VX897" s="721"/>
      <c r="VY897" s="721"/>
      <c r="VZ897" s="721"/>
      <c r="WA897" s="721"/>
      <c r="WB897" s="721"/>
      <c r="WC897" s="721"/>
      <c r="WD897" s="721"/>
      <c r="WE897" s="721"/>
      <c r="WF897" s="721"/>
      <c r="WG897" s="721"/>
      <c r="WH897" s="721"/>
      <c r="WI897" s="721"/>
      <c r="WJ897" s="721"/>
      <c r="WK897" s="721"/>
      <c r="WL897" s="721"/>
      <c r="WM897" s="721"/>
      <c r="WN897" s="721"/>
      <c r="WO897" s="721"/>
      <c r="WP897" s="721"/>
      <c r="WQ897" s="721"/>
      <c r="WR897" s="721"/>
      <c r="WS897" s="721"/>
      <c r="WT897" s="721"/>
      <c r="WU897" s="721"/>
      <c r="WV897" s="721"/>
      <c r="WW897" s="721"/>
      <c r="WX897" s="721"/>
      <c r="WY897" s="721"/>
      <c r="WZ897" s="721"/>
      <c r="XA897" s="721"/>
      <c r="XB897" s="721"/>
      <c r="XC897" s="721"/>
      <c r="XD897" s="721"/>
      <c r="XE897" s="721"/>
      <c r="XF897" s="721"/>
      <c r="XG897" s="721"/>
      <c r="XH897" s="721"/>
      <c r="XI897" s="721"/>
      <c r="XJ897" s="721"/>
      <c r="XK897" s="721"/>
      <c r="XL897" s="721"/>
      <c r="XM897" s="721"/>
      <c r="XN897" s="721"/>
      <c r="XO897" s="721"/>
      <c r="XP897" s="721"/>
      <c r="XQ897" s="721"/>
      <c r="XR897" s="721"/>
      <c r="XS897" s="721"/>
      <c r="XT897" s="721"/>
      <c r="XU897" s="721"/>
      <c r="XV897" s="721"/>
      <c r="XW897" s="721"/>
      <c r="XX897" s="721"/>
      <c r="XY897" s="721"/>
      <c r="XZ897" s="721"/>
      <c r="YA897" s="721"/>
      <c r="YB897" s="721"/>
      <c r="YC897" s="721"/>
      <c r="YD897" s="721"/>
      <c r="YE897" s="721"/>
      <c r="YF897" s="721"/>
      <c r="YG897" s="721"/>
      <c r="YH897" s="721"/>
      <c r="YI897" s="721"/>
      <c r="YJ897" s="721"/>
      <c r="YK897" s="721"/>
      <c r="YL897" s="721"/>
      <c r="YM897" s="721"/>
      <c r="YN897" s="721"/>
      <c r="YO897" s="721"/>
      <c r="YP897" s="721"/>
      <c r="YQ897" s="721"/>
      <c r="YR897" s="721"/>
      <c r="YS897" s="721"/>
      <c r="YT897" s="721"/>
      <c r="YU897" s="721"/>
      <c r="YV897" s="721"/>
      <c r="YW897" s="721"/>
      <c r="YX897" s="721"/>
      <c r="YY897" s="721"/>
      <c r="YZ897" s="721"/>
      <c r="ZA897" s="721"/>
      <c r="ZB897" s="721"/>
      <c r="ZC897" s="721"/>
      <c r="ZD897" s="721"/>
      <c r="ZE897" s="721"/>
      <c r="ZF897" s="721"/>
      <c r="ZG897" s="721"/>
      <c r="ZH897" s="721"/>
      <c r="ZI897" s="721"/>
      <c r="ZJ897" s="721"/>
      <c r="ZK897" s="721"/>
      <c r="ZL897" s="721"/>
      <c r="ZM897" s="721"/>
      <c r="ZN897" s="721"/>
      <c r="ZO897" s="721"/>
      <c r="ZP897" s="721"/>
      <c r="ZQ897" s="721"/>
      <c r="ZR897" s="721"/>
      <c r="ZS897" s="721"/>
      <c r="ZT897" s="721"/>
      <c r="ZU897" s="721"/>
      <c r="ZV897" s="721"/>
      <c r="ZW897" s="721"/>
      <c r="ZX897" s="721"/>
      <c r="ZY897" s="721"/>
      <c r="ZZ897" s="721"/>
      <c r="AAA897" s="721"/>
      <c r="AAB897" s="721"/>
      <c r="AAC897" s="721"/>
      <c r="AAD897" s="721"/>
      <c r="AAE897" s="721"/>
      <c r="AAF897" s="721"/>
      <c r="AAG897" s="721"/>
      <c r="AAH897" s="721"/>
      <c r="AAI897" s="721"/>
      <c r="AAJ897" s="721"/>
      <c r="AAK897" s="721"/>
      <c r="AAL897" s="721"/>
      <c r="AAM897" s="721"/>
      <c r="AAN897" s="721"/>
      <c r="AAO897" s="721"/>
      <c r="AAP897" s="721"/>
      <c r="AAQ897" s="721"/>
      <c r="AAR897" s="721"/>
      <c r="AAS897" s="721"/>
      <c r="AAT897" s="721"/>
      <c r="AAU897" s="721"/>
      <c r="AAV897" s="721"/>
      <c r="AAW897" s="721"/>
      <c r="AAX897" s="721"/>
      <c r="AAY897" s="721"/>
      <c r="AAZ897" s="721"/>
      <c r="ABA897" s="721"/>
      <c r="ABB897" s="721"/>
      <c r="ABC897" s="721"/>
      <c r="ABD897" s="721"/>
      <c r="ABE897" s="721"/>
      <c r="ABF897" s="721"/>
      <c r="ABG897" s="721"/>
      <c r="ABH897" s="721"/>
      <c r="ABI897" s="721"/>
      <c r="ABJ897" s="721"/>
      <c r="ABK897" s="721"/>
      <c r="ABL897" s="721"/>
      <c r="ABM897" s="721"/>
      <c r="ABN897" s="721"/>
      <c r="ABO897" s="721"/>
      <c r="ABP897" s="721"/>
      <c r="ABQ897" s="721"/>
      <c r="ABR897" s="721"/>
      <c r="ABS897" s="721"/>
      <c r="ABT897" s="721"/>
      <c r="ABU897" s="721"/>
      <c r="ABV897" s="721"/>
      <c r="ABW897" s="721"/>
      <c r="ABX897" s="721"/>
      <c r="ABY897" s="721"/>
      <c r="ABZ897" s="721"/>
      <c r="ACA897" s="721"/>
      <c r="ACB897" s="721"/>
      <c r="ACC897" s="721"/>
      <c r="ACD897" s="721"/>
      <c r="ACE897" s="721"/>
      <c r="ACF897" s="721"/>
      <c r="ACG897" s="721"/>
      <c r="ACH897" s="721"/>
      <c r="ACI897" s="721"/>
      <c r="ACJ897" s="721"/>
      <c r="ACK897" s="721"/>
      <c r="ACL897" s="721"/>
      <c r="ACM897" s="721"/>
      <c r="ACN897" s="721"/>
      <c r="ACO897" s="721"/>
      <c r="ACP897" s="721"/>
      <c r="ACQ897" s="721"/>
      <c r="ACR897" s="721"/>
      <c r="ACS897" s="721"/>
      <c r="ACT897" s="721"/>
      <c r="ACU897" s="721"/>
      <c r="ACV897" s="721"/>
      <c r="ACW897" s="721"/>
      <c r="ACX897" s="721"/>
      <c r="ACY897" s="721"/>
      <c r="ACZ897" s="721"/>
      <c r="ADA897" s="721"/>
      <c r="ADB897" s="721"/>
      <c r="ADC897" s="721"/>
      <c r="ADD897" s="721"/>
      <c r="ADE897" s="721"/>
      <c r="ADF897" s="721"/>
      <c r="ADG897" s="721"/>
      <c r="ADH897" s="721"/>
      <c r="ADI897" s="721"/>
      <c r="ADJ897" s="721"/>
      <c r="ADK897" s="721"/>
      <c r="ADL897" s="721"/>
      <c r="ADM897" s="721"/>
      <c r="ADN897" s="721"/>
      <c r="ADO897" s="721"/>
      <c r="ADP897" s="721"/>
      <c r="ADQ897" s="721"/>
      <c r="ADR897" s="721"/>
      <c r="ADS897" s="721"/>
      <c r="ADT897" s="721"/>
      <c r="ADU897" s="721"/>
      <c r="ADV897" s="721"/>
      <c r="ADW897" s="721"/>
      <c r="ADX897" s="721"/>
      <c r="ADY897" s="721"/>
      <c r="ADZ897" s="721"/>
      <c r="AEA897" s="721"/>
      <c r="AEB897" s="721"/>
      <c r="AEC897" s="721"/>
      <c r="AED897" s="721"/>
      <c r="AEE897" s="721"/>
      <c r="AEF897" s="721"/>
      <c r="AEG897" s="721"/>
      <c r="AEH897" s="721"/>
      <c r="AEI897" s="721"/>
      <c r="AEJ897" s="721"/>
      <c r="AEK897" s="721"/>
      <c r="AEL897" s="721"/>
      <c r="AEM897" s="721"/>
      <c r="AEN897" s="721"/>
      <c r="AEO897" s="721"/>
      <c r="AEP897" s="721"/>
      <c r="AEQ897" s="721"/>
      <c r="AER897" s="721"/>
      <c r="AES897" s="721"/>
      <c r="AET897" s="721"/>
      <c r="AEU897" s="721"/>
      <c r="AEV897" s="721"/>
      <c r="AEW897" s="721"/>
      <c r="AEX897" s="721"/>
      <c r="AEY897" s="721"/>
      <c r="AEZ897" s="721"/>
      <c r="AFA897" s="721"/>
      <c r="AFB897" s="721"/>
      <c r="AFC897" s="721"/>
      <c r="AFD897" s="721"/>
      <c r="AFE897" s="721"/>
      <c r="AFF897" s="721"/>
      <c r="AFG897" s="721"/>
      <c r="AFH897" s="721"/>
      <c r="AFI897" s="721"/>
      <c r="AFJ897" s="721"/>
      <c r="AFK897" s="721"/>
      <c r="AFL897" s="721"/>
      <c r="AFM897" s="721"/>
      <c r="AFN897" s="721"/>
      <c r="AFO897" s="721"/>
      <c r="AFP897" s="721"/>
      <c r="AFQ897" s="721"/>
      <c r="AFR897" s="721"/>
      <c r="AFS897" s="721"/>
      <c r="AFT897" s="721"/>
      <c r="AFU897" s="721"/>
      <c r="AFV897" s="721"/>
      <c r="AFW897" s="721"/>
      <c r="AFX897" s="721"/>
      <c r="AFY897" s="721"/>
      <c r="AFZ897" s="721"/>
      <c r="AGA897" s="721"/>
      <c r="AGB897" s="721"/>
      <c r="AGC897" s="721"/>
      <c r="AGD897" s="721"/>
      <c r="AGE897" s="721"/>
      <c r="AGF897" s="721"/>
      <c r="AGG897" s="721"/>
      <c r="AGH897" s="721"/>
      <c r="AGI897" s="721"/>
      <c r="AGJ897" s="721"/>
      <c r="AGK897" s="721"/>
      <c r="AGL897" s="721"/>
      <c r="AGM897" s="721"/>
      <c r="AGN897" s="721"/>
      <c r="AGO897" s="721"/>
      <c r="AGP897" s="721"/>
      <c r="AGQ897" s="721"/>
      <c r="AGR897" s="721"/>
      <c r="AGS897" s="721"/>
      <c r="AGT897" s="721"/>
      <c r="AGU897" s="721"/>
      <c r="AGV897" s="721"/>
      <c r="AGW897" s="721"/>
      <c r="AGX897" s="721"/>
      <c r="AGY897" s="721"/>
      <c r="AGZ897" s="721"/>
      <c r="AHA897" s="721"/>
      <c r="AHB897" s="721"/>
      <c r="AHC897" s="721"/>
      <c r="AHD897" s="721"/>
      <c r="AHE897" s="721"/>
      <c r="AHF897" s="721"/>
      <c r="AHG897" s="721"/>
      <c r="AHH897" s="721"/>
      <c r="AHI897" s="721"/>
      <c r="AHJ897" s="721"/>
      <c r="AHK897" s="721"/>
      <c r="AHL897" s="721"/>
      <c r="AHM897" s="721"/>
      <c r="AHN897" s="721"/>
      <c r="AHO897" s="721"/>
      <c r="AHP897" s="721"/>
      <c r="AHQ897" s="721"/>
      <c r="AHR897" s="721"/>
      <c r="AHS897" s="721"/>
      <c r="AHT897" s="721"/>
      <c r="AHU897" s="721"/>
      <c r="AHV897" s="721"/>
      <c r="AHW897" s="721"/>
      <c r="AHX897" s="721"/>
      <c r="AHY897" s="721"/>
      <c r="AHZ897" s="721"/>
      <c r="AIA897" s="721"/>
      <c r="AIB897" s="721"/>
      <c r="AIC897" s="721"/>
      <c r="AID897" s="721"/>
      <c r="AIE897" s="721"/>
      <c r="AIF897" s="721"/>
      <c r="AIG897" s="721"/>
      <c r="AIH897" s="721"/>
      <c r="AII897" s="721"/>
      <c r="AIJ897" s="721"/>
      <c r="AIK897" s="721"/>
      <c r="AIL897" s="721"/>
      <c r="AIM897" s="721"/>
      <c r="AIN897" s="721"/>
      <c r="AIO897" s="721"/>
      <c r="AIP897" s="721"/>
      <c r="AIQ897" s="721"/>
      <c r="AIR897" s="721"/>
      <c r="AIS897" s="721"/>
      <c r="AIT897" s="721"/>
      <c r="AIU897" s="721"/>
      <c r="AIV897" s="721"/>
      <c r="AIW897" s="721"/>
      <c r="AIX897" s="721"/>
      <c r="AIY897" s="721"/>
      <c r="AIZ897" s="721"/>
      <c r="AJA897" s="721"/>
      <c r="AJB897" s="721"/>
      <c r="AJC897" s="721"/>
      <c r="AJD897" s="721"/>
      <c r="AJE897" s="721"/>
      <c r="AJF897" s="721"/>
      <c r="AJG897" s="721"/>
      <c r="AJH897" s="721"/>
      <c r="AJI897" s="721"/>
      <c r="AJJ897" s="721"/>
      <c r="AJK897" s="721"/>
      <c r="AJL897" s="721"/>
      <c r="AJM897" s="721"/>
      <c r="AJN897" s="721"/>
      <c r="AJO897" s="721"/>
      <c r="AJP897" s="721"/>
      <c r="AJQ897" s="721"/>
      <c r="AJR897" s="721"/>
      <c r="AJS897" s="721"/>
      <c r="AJT897" s="721"/>
      <c r="AJU897" s="721"/>
      <c r="AJV897" s="721"/>
      <c r="AJW897" s="721"/>
      <c r="AJX897" s="721"/>
      <c r="AJY897" s="721"/>
      <c r="AJZ897" s="721"/>
      <c r="AKA897" s="721"/>
      <c r="AKB897" s="721"/>
      <c r="AKC897" s="721"/>
      <c r="AKD897" s="721"/>
      <c r="AKE897" s="721"/>
      <c r="AKF897" s="721"/>
      <c r="AKG897" s="721"/>
      <c r="AKH897" s="721"/>
      <c r="AKI897" s="721"/>
      <c r="AKJ897" s="721"/>
      <c r="AKK897" s="721"/>
      <c r="AKL897" s="721"/>
      <c r="AKM897" s="721"/>
      <c r="AKN897" s="721"/>
      <c r="AKO897" s="721"/>
      <c r="AKP897" s="721"/>
      <c r="AKQ897" s="721"/>
      <c r="AKR897" s="721"/>
      <c r="AKS897" s="721"/>
      <c r="AKT897" s="721"/>
      <c r="AKU897" s="721"/>
      <c r="AKV897" s="721"/>
      <c r="AKW897" s="721"/>
      <c r="AKX897" s="721"/>
      <c r="AKY897" s="721"/>
      <c r="AKZ897" s="721"/>
      <c r="ALA897" s="721"/>
      <c r="ALB897" s="721"/>
      <c r="ALC897" s="721"/>
      <c r="ALD897" s="721"/>
      <c r="ALE897" s="721"/>
      <c r="ALF897" s="721"/>
      <c r="ALG897" s="721"/>
      <c r="ALH897" s="721"/>
      <c r="ALI897" s="721"/>
      <c r="ALJ897" s="721"/>
      <c r="ALK897" s="721"/>
      <c r="ALL897" s="721"/>
      <c r="ALM897" s="721"/>
      <c r="ALN897" s="721"/>
      <c r="ALO897" s="721"/>
      <c r="ALP897" s="721"/>
      <c r="ALQ897" s="721"/>
      <c r="ALR897" s="721"/>
      <c r="ALS897" s="721"/>
      <c r="ALT897" s="721"/>
      <c r="ALU897" s="721"/>
      <c r="ALV897" s="721"/>
      <c r="ALW897" s="721"/>
      <c r="ALX897" s="721"/>
      <c r="ALY897" s="721"/>
      <c r="ALZ897" s="721"/>
      <c r="AMA897" s="721"/>
      <c r="AMB897" s="721"/>
      <c r="AMC897" s="721"/>
      <c r="AMD897" s="721"/>
      <c r="AME897" s="721"/>
      <c r="AMF897" s="721"/>
      <c r="AMG897" s="721"/>
      <c r="AMH897" s="721"/>
      <c r="AMI897" s="721"/>
      <c r="AMJ897" s="721"/>
      <c r="AMK897" s="721"/>
      <c r="AML897" s="721"/>
      <c r="AMM897" s="721"/>
      <c r="AMN897" s="721"/>
      <c r="AMO897" s="721"/>
      <c r="AMP897" s="721"/>
      <c r="AMQ897" s="721"/>
      <c r="AMR897" s="721"/>
      <c r="AMS897" s="721"/>
      <c r="AMT897" s="721"/>
      <c r="AMU897" s="721"/>
      <c r="AMV897" s="721"/>
      <c r="AMW897" s="721"/>
      <c r="AMX897" s="721"/>
      <c r="AMY897" s="721"/>
      <c r="AMZ897" s="721"/>
      <c r="ANA897" s="721"/>
      <c r="ANB897" s="721"/>
      <c r="ANC897" s="721"/>
      <c r="AND897" s="721"/>
      <c r="ANE897" s="721"/>
      <c r="ANF897" s="721"/>
      <c r="ANG897" s="721"/>
      <c r="ANH897" s="721"/>
      <c r="ANI897" s="721"/>
      <c r="ANJ897" s="721"/>
      <c r="ANK897" s="721"/>
      <c r="ANL897" s="721"/>
      <c r="ANM897" s="721"/>
      <c r="ANN897" s="721"/>
      <c r="ANO897" s="721"/>
      <c r="ANP897" s="721"/>
      <c r="ANQ897" s="721"/>
      <c r="ANR897" s="721"/>
      <c r="ANS897" s="721"/>
      <c r="ANT897" s="721"/>
      <c r="ANU897" s="721"/>
      <c r="ANV897" s="721"/>
      <c r="ANW897" s="721"/>
      <c r="ANX897" s="721"/>
      <c r="ANY897" s="721"/>
      <c r="ANZ897" s="721"/>
      <c r="AOA897" s="721"/>
      <c r="AOB897" s="721"/>
      <c r="AOC897" s="721"/>
      <c r="AOD897" s="721"/>
      <c r="AOE897" s="721"/>
      <c r="AOF897" s="721"/>
      <c r="AOG897" s="721"/>
      <c r="AOH897" s="721"/>
      <c r="AOI897" s="721"/>
      <c r="AOJ897" s="721"/>
      <c r="AOK897" s="721"/>
      <c r="AOL897" s="721"/>
      <c r="AOM897" s="721"/>
      <c r="AON897" s="721"/>
      <c r="AOO897" s="721"/>
      <c r="AOP897" s="721"/>
      <c r="AOQ897" s="721"/>
      <c r="AOR897" s="721"/>
      <c r="AOS897" s="721"/>
      <c r="AOT897" s="721"/>
      <c r="AOU897" s="721"/>
      <c r="AOV897" s="721"/>
      <c r="AOW897" s="721"/>
      <c r="AOX897" s="721"/>
      <c r="AOY897" s="721"/>
      <c r="AOZ897" s="721"/>
      <c r="APA897" s="721"/>
      <c r="APB897" s="721"/>
      <c r="APC897" s="721"/>
      <c r="APD897" s="721"/>
      <c r="APE897" s="721"/>
      <c r="APF897" s="721"/>
      <c r="APG897" s="721"/>
      <c r="APH897" s="721"/>
      <c r="API897" s="721"/>
      <c r="APJ897" s="721"/>
      <c r="APK897" s="721"/>
      <c r="APL897" s="721"/>
      <c r="APM897" s="721"/>
      <c r="APN897" s="721"/>
      <c r="APO897" s="721"/>
      <c r="APP897" s="721"/>
      <c r="APQ897" s="721"/>
      <c r="APR897" s="721"/>
      <c r="APS897" s="721"/>
      <c r="APT897" s="721"/>
      <c r="APU897" s="721"/>
      <c r="APV897" s="721"/>
      <c r="APW897" s="721"/>
      <c r="APX897" s="721"/>
      <c r="APY897" s="721"/>
      <c r="APZ897" s="721"/>
      <c r="AQA897" s="721"/>
      <c r="AQB897" s="721"/>
      <c r="AQC897" s="721"/>
      <c r="AQD897" s="721"/>
      <c r="AQE897" s="721"/>
      <c r="AQF897" s="721"/>
      <c r="AQG897" s="721"/>
      <c r="AQH897" s="721"/>
      <c r="AQI897" s="721"/>
      <c r="AQJ897" s="721"/>
      <c r="AQK897" s="721"/>
      <c r="AQL897" s="721"/>
      <c r="AQM897" s="721"/>
      <c r="AQN897" s="721"/>
      <c r="AQO897" s="721"/>
      <c r="AQP897" s="721"/>
      <c r="AQQ897" s="721"/>
      <c r="AQR897" s="721"/>
      <c r="AQS897" s="721"/>
      <c r="AQT897" s="721"/>
      <c r="AQU897" s="721"/>
      <c r="AQV897" s="721"/>
      <c r="AQW897" s="721"/>
      <c r="AQX897" s="721"/>
      <c r="AQY897" s="721"/>
      <c r="AQZ897" s="721"/>
      <c r="ARA897" s="721"/>
      <c r="ARB897" s="721"/>
      <c r="ARC897" s="721"/>
      <c r="ARD897" s="721"/>
      <c r="ARE897" s="721"/>
      <c r="ARF897" s="721"/>
      <c r="ARG897" s="721"/>
      <c r="ARH897" s="721"/>
      <c r="ARI897" s="721"/>
      <c r="ARJ897" s="721"/>
      <c r="ARK897" s="721"/>
      <c r="ARL897" s="721"/>
      <c r="ARM897" s="721"/>
      <c r="ARN897" s="721"/>
      <c r="ARO897" s="721"/>
      <c r="ARP897" s="721"/>
      <c r="ARQ897" s="721"/>
      <c r="ARR897" s="721"/>
      <c r="ARS897" s="721"/>
      <c r="ART897" s="721"/>
      <c r="ARU897" s="721"/>
      <c r="ARV897" s="721"/>
      <c r="ARW897" s="721"/>
      <c r="ARX897" s="721"/>
      <c r="ARY897" s="721"/>
      <c r="ARZ897" s="721"/>
      <c r="ASA897" s="721"/>
      <c r="ASB897" s="721"/>
      <c r="ASC897" s="721"/>
      <c r="ASD897" s="721"/>
      <c r="ASE897" s="721"/>
      <c r="ASF897" s="721"/>
      <c r="ASG897" s="721"/>
      <c r="ASH897" s="721"/>
      <c r="ASI897" s="721"/>
      <c r="ASJ897" s="721"/>
      <c r="ASK897" s="721"/>
      <c r="ASL897" s="721"/>
      <c r="ASM897" s="721"/>
      <c r="ASN897" s="721"/>
      <c r="ASO897" s="721"/>
      <c r="ASP897" s="721"/>
      <c r="ASQ897" s="721"/>
      <c r="ASR897" s="721"/>
      <c r="ASS897" s="721"/>
      <c r="AST897" s="721"/>
      <c r="ASU897" s="721"/>
      <c r="ASV897" s="721"/>
      <c r="ASW897" s="721"/>
      <c r="ASX897" s="721"/>
      <c r="ASY897" s="721"/>
      <c r="ASZ897" s="721"/>
      <c r="ATA897" s="721"/>
      <c r="ATB897" s="721"/>
      <c r="ATC897" s="721"/>
      <c r="ATD897" s="721"/>
      <c r="ATE897" s="721"/>
      <c r="ATF897" s="721"/>
      <c r="ATG897" s="721"/>
      <c r="ATH897" s="721"/>
      <c r="ATI897" s="721"/>
      <c r="ATJ897" s="721"/>
      <c r="ATK897" s="721"/>
      <c r="ATL897" s="721"/>
      <c r="ATM897" s="721"/>
      <c r="ATN897" s="721"/>
      <c r="ATO897" s="721"/>
      <c r="ATP897" s="721"/>
      <c r="ATQ897" s="721"/>
      <c r="ATR897" s="721"/>
      <c r="ATS897" s="721"/>
      <c r="ATT897" s="721"/>
      <c r="ATU897" s="721"/>
      <c r="ATV897" s="721"/>
      <c r="ATW897" s="721"/>
      <c r="ATX897" s="721"/>
      <c r="ATY897" s="721"/>
      <c r="ATZ897" s="721"/>
      <c r="AUA897" s="721"/>
      <c r="AUB897" s="721"/>
      <c r="AUC897" s="721"/>
      <c r="AUD897" s="721"/>
      <c r="AUE897" s="721"/>
      <c r="AUF897" s="721"/>
      <c r="AUG897" s="721"/>
      <c r="AUH897" s="721"/>
      <c r="AUI897" s="721"/>
      <c r="AUJ897" s="721"/>
      <c r="AUK897" s="721"/>
      <c r="AUL897" s="721"/>
      <c r="AUM897" s="721"/>
      <c r="AUN897" s="721"/>
      <c r="AUO897" s="721"/>
      <c r="AUP897" s="721"/>
      <c r="AUQ897" s="721"/>
      <c r="AUR897" s="721"/>
      <c r="AUS897" s="721"/>
      <c r="AUT897" s="721"/>
      <c r="AUU897" s="721"/>
      <c r="AUV897" s="721"/>
      <c r="AUW897" s="721"/>
      <c r="AUX897" s="721"/>
      <c r="AUY897" s="721"/>
      <c r="AUZ897" s="721"/>
      <c r="AVA897" s="721"/>
      <c r="AVB897" s="721"/>
      <c r="AVC897" s="721"/>
      <c r="AVD897" s="721"/>
      <c r="AVE897" s="721"/>
      <c r="AVF897" s="721"/>
      <c r="AVG897" s="721"/>
      <c r="AVH897" s="721"/>
      <c r="AVI897" s="721"/>
      <c r="AVJ897" s="721"/>
      <c r="AVK897" s="721"/>
    </row>
    <row r="898" spans="1:1259">
      <c r="A898" s="716"/>
      <c r="B898" s="716"/>
      <c r="C898" s="716"/>
      <c r="D898" s="714" t="s">
        <v>3247</v>
      </c>
      <c r="E898" s="676" t="s">
        <v>3276</v>
      </c>
      <c r="F898" s="703"/>
      <c r="G898" s="703"/>
      <c r="H898" s="703"/>
      <c r="I898" s="698" t="s">
        <v>1699</v>
      </c>
      <c r="J898" s="704"/>
      <c r="K898" s="705" t="s">
        <v>4955</v>
      </c>
      <c r="L898" s="703" t="s">
        <v>3394</v>
      </c>
      <c r="M898" s="706">
        <v>44565</v>
      </c>
      <c r="N898" s="706">
        <v>44641</v>
      </c>
      <c r="O898" s="706"/>
      <c r="P898" s="704"/>
      <c r="Q898" s="704"/>
      <c r="R898" s="704"/>
      <c r="S898" s="703" t="s">
        <v>2425</v>
      </c>
      <c r="T898" s="703">
        <v>60</v>
      </c>
      <c r="U898" s="703"/>
      <c r="V898" s="703" t="s">
        <v>985</v>
      </c>
      <c r="W898" s="703">
        <v>400</v>
      </c>
      <c r="X898" s="707">
        <v>1536</v>
      </c>
      <c r="Y898" s="539">
        <f t="shared" si="39"/>
        <v>614400</v>
      </c>
      <c r="Z898" s="708">
        <v>0.45500000000000002</v>
      </c>
      <c r="AA898" s="681">
        <f t="shared" si="40"/>
        <v>279552</v>
      </c>
      <c r="AB898" s="682"/>
      <c r="AC898" s="683">
        <v>0</v>
      </c>
      <c r="AD898" s="710"/>
      <c r="AE898" s="709"/>
      <c r="AF898" s="695">
        <f t="shared" si="41"/>
        <v>279552</v>
      </c>
      <c r="AG898" s="703" t="s">
        <v>1073</v>
      </c>
      <c r="AH898" s="703"/>
      <c r="AI898" s="705" t="s">
        <v>2488</v>
      </c>
      <c r="AJ898" s="703" t="s">
        <v>3395</v>
      </c>
      <c r="AK898" s="711" t="s">
        <v>1149</v>
      </c>
      <c r="AL898" s="703">
        <v>79423</v>
      </c>
      <c r="AM898" s="703" t="s">
        <v>52</v>
      </c>
      <c r="AN898" s="703"/>
      <c r="AO898" s="703"/>
      <c r="AP898" s="712"/>
      <c r="AQ898" s="712" t="s">
        <v>37</v>
      </c>
      <c r="AR898" s="712" t="s">
        <v>1700</v>
      </c>
      <c r="AS898" s="715"/>
      <c r="AT898" s="715"/>
      <c r="AU898" s="715"/>
      <c r="AV898" s="708">
        <v>0.45500000000000002</v>
      </c>
      <c r="AW898" s="721"/>
      <c r="AX898" s="721"/>
      <c r="AY898" s="721"/>
      <c r="AZ898" s="721"/>
      <c r="BA898" s="721"/>
      <c r="BB898" s="721"/>
      <c r="BC898" s="721"/>
      <c r="BD898" s="721"/>
      <c r="BE898" s="721"/>
      <c r="BF898" s="721"/>
      <c r="BG898" s="721"/>
      <c r="BH898" s="721"/>
      <c r="BI898" s="721"/>
      <c r="BJ898" s="721"/>
      <c r="BK898" s="721"/>
      <c r="BL898" s="721"/>
      <c r="BM898" s="721"/>
      <c r="BN898" s="721"/>
      <c r="BO898" s="721"/>
      <c r="BP898" s="721"/>
      <c r="BQ898" s="721"/>
      <c r="BR898" s="721"/>
      <c r="BS898" s="721"/>
      <c r="BT898" s="721"/>
      <c r="BU898" s="721"/>
      <c r="BV898" s="721"/>
      <c r="BW898" s="721"/>
      <c r="BX898" s="721"/>
      <c r="BY898" s="721"/>
      <c r="BZ898" s="721"/>
      <c r="CA898" s="721"/>
      <c r="CB898" s="721"/>
      <c r="CC898" s="721"/>
      <c r="CD898" s="721"/>
      <c r="CE898" s="721"/>
      <c r="CF898" s="721"/>
      <c r="CG898" s="721"/>
      <c r="CH898" s="721"/>
      <c r="CI898" s="721"/>
      <c r="CJ898" s="721"/>
      <c r="CK898" s="721"/>
      <c r="CL898" s="721"/>
      <c r="CM898" s="721"/>
      <c r="CN898" s="721"/>
      <c r="CO898" s="721"/>
      <c r="CP898" s="721"/>
      <c r="CQ898" s="721"/>
      <c r="CR898" s="721"/>
      <c r="CS898" s="721"/>
      <c r="CT898" s="721"/>
      <c r="CU898" s="721"/>
      <c r="CV898" s="721"/>
      <c r="CW898" s="721"/>
      <c r="CX898" s="721"/>
      <c r="CY898" s="721"/>
      <c r="CZ898" s="721"/>
      <c r="DA898" s="721"/>
      <c r="DB898" s="721"/>
      <c r="DC898" s="721"/>
      <c r="DD898" s="721"/>
      <c r="DE898" s="721"/>
      <c r="DF898" s="721"/>
      <c r="DG898" s="721"/>
      <c r="DH898" s="721"/>
      <c r="DI898" s="721"/>
      <c r="DJ898" s="721"/>
      <c r="DK898" s="721"/>
      <c r="DL898" s="721"/>
      <c r="DM898" s="721"/>
      <c r="DN898" s="721"/>
      <c r="DO898" s="721"/>
      <c r="DP898" s="721"/>
      <c r="DQ898" s="721"/>
      <c r="DR898" s="721"/>
      <c r="DS898" s="721"/>
      <c r="DT898" s="721"/>
      <c r="DU898" s="721"/>
      <c r="DV898" s="721"/>
      <c r="DW898" s="721"/>
      <c r="DX898" s="721"/>
      <c r="DY898" s="721"/>
      <c r="DZ898" s="721"/>
      <c r="EA898" s="721"/>
      <c r="EB898" s="721"/>
      <c r="EC898" s="721"/>
      <c r="ED898" s="721"/>
      <c r="EE898" s="721"/>
      <c r="EF898" s="721"/>
      <c r="EG898" s="721"/>
      <c r="EH898" s="721"/>
      <c r="EI898" s="721"/>
      <c r="EJ898" s="721"/>
      <c r="EK898" s="721"/>
      <c r="EL898" s="721"/>
      <c r="EM898" s="721"/>
      <c r="EN898" s="721"/>
      <c r="EO898" s="721"/>
      <c r="EP898" s="721"/>
      <c r="EQ898" s="721"/>
      <c r="ER898" s="721"/>
      <c r="ES898" s="721"/>
      <c r="ET898" s="721"/>
      <c r="EU898" s="721"/>
      <c r="EV898" s="721"/>
      <c r="EW898" s="721"/>
      <c r="EX898" s="721"/>
      <c r="EY898" s="721"/>
      <c r="EZ898" s="721"/>
      <c r="FA898" s="721"/>
      <c r="FB898" s="721"/>
      <c r="FC898" s="721"/>
      <c r="FD898" s="721"/>
      <c r="FE898" s="721"/>
      <c r="FF898" s="721"/>
      <c r="FG898" s="721"/>
      <c r="FH898" s="721"/>
      <c r="FI898" s="721"/>
      <c r="FJ898" s="721"/>
      <c r="FK898" s="721"/>
      <c r="FL898" s="721"/>
      <c r="FM898" s="721"/>
      <c r="FN898" s="721"/>
      <c r="FO898" s="721"/>
      <c r="FP898" s="721"/>
      <c r="FQ898" s="721"/>
      <c r="FR898" s="721"/>
      <c r="FS898" s="721"/>
      <c r="FT898" s="721"/>
      <c r="FU898" s="721"/>
      <c r="FV898" s="721"/>
      <c r="FW898" s="721"/>
      <c r="FX898" s="721"/>
      <c r="FY898" s="721"/>
      <c r="FZ898" s="721"/>
      <c r="GA898" s="721"/>
      <c r="GB898" s="721"/>
      <c r="GC898" s="721"/>
      <c r="GD898" s="721"/>
      <c r="GE898" s="721"/>
      <c r="GF898" s="721"/>
      <c r="GG898" s="721"/>
      <c r="GH898" s="721"/>
      <c r="GI898" s="721"/>
      <c r="GJ898" s="721"/>
      <c r="GK898" s="721"/>
      <c r="GL898" s="721"/>
      <c r="GM898" s="721"/>
      <c r="GN898" s="721"/>
      <c r="GO898" s="721"/>
      <c r="GP898" s="721"/>
      <c r="GQ898" s="721"/>
      <c r="GR898" s="721"/>
      <c r="GS898" s="721"/>
      <c r="GT898" s="721"/>
      <c r="GU898" s="721"/>
      <c r="GV898" s="721"/>
      <c r="GW898" s="721"/>
      <c r="GX898" s="721"/>
      <c r="GY898" s="721"/>
      <c r="GZ898" s="721"/>
      <c r="HA898" s="721"/>
      <c r="HB898" s="721"/>
      <c r="HC898" s="721"/>
      <c r="HD898" s="721"/>
      <c r="HE898" s="721"/>
      <c r="HF898" s="721"/>
      <c r="HG898" s="721"/>
      <c r="HH898" s="721"/>
      <c r="HI898" s="721"/>
      <c r="HJ898" s="721"/>
      <c r="HK898" s="721"/>
      <c r="HL898" s="721"/>
      <c r="HM898" s="721"/>
      <c r="HN898" s="721"/>
      <c r="HO898" s="721"/>
      <c r="HP898" s="721"/>
      <c r="HQ898" s="721"/>
      <c r="HR898" s="721"/>
      <c r="HS898" s="721"/>
      <c r="HT898" s="721"/>
      <c r="HU898" s="721"/>
      <c r="HV898" s="721"/>
      <c r="HW898" s="721"/>
      <c r="HX898" s="721"/>
      <c r="HY898" s="721"/>
      <c r="HZ898" s="721"/>
      <c r="IA898" s="721"/>
      <c r="IB898" s="721"/>
      <c r="IC898" s="721"/>
      <c r="ID898" s="721"/>
      <c r="IE898" s="721"/>
      <c r="IF898" s="721"/>
      <c r="IG898" s="721"/>
      <c r="IH898" s="721"/>
      <c r="II898" s="721"/>
      <c r="IJ898" s="721"/>
      <c r="IK898" s="721"/>
      <c r="IL898" s="721"/>
      <c r="IM898" s="721"/>
      <c r="IN898" s="721"/>
      <c r="IO898" s="721"/>
      <c r="IP898" s="721"/>
      <c r="IQ898" s="721"/>
      <c r="IR898" s="721"/>
      <c r="IS898" s="721"/>
      <c r="IT898" s="721"/>
      <c r="IU898" s="721"/>
      <c r="IV898" s="721"/>
      <c r="IW898" s="721"/>
      <c r="IX898" s="721"/>
      <c r="IY898" s="721"/>
      <c r="IZ898" s="721"/>
      <c r="JA898" s="721"/>
      <c r="JB898" s="721"/>
      <c r="JC898" s="721"/>
      <c r="JD898" s="721"/>
      <c r="JE898" s="721"/>
      <c r="JF898" s="721"/>
      <c r="JG898" s="721"/>
      <c r="JH898" s="721"/>
      <c r="JI898" s="721"/>
      <c r="JJ898" s="721"/>
      <c r="JK898" s="721"/>
      <c r="JL898" s="721"/>
      <c r="JM898" s="721"/>
      <c r="JN898" s="721"/>
      <c r="JO898" s="721"/>
      <c r="JP898" s="721"/>
      <c r="JQ898" s="721"/>
      <c r="JR898" s="721"/>
      <c r="JS898" s="721"/>
      <c r="JT898" s="721"/>
      <c r="JU898" s="721"/>
      <c r="JV898" s="721"/>
      <c r="JW898" s="721"/>
      <c r="JX898" s="721"/>
      <c r="JY898" s="721"/>
      <c r="JZ898" s="721"/>
      <c r="KA898" s="721"/>
      <c r="KB898" s="721"/>
      <c r="KC898" s="721"/>
      <c r="KD898" s="721"/>
      <c r="KE898" s="721"/>
      <c r="KF898" s="721"/>
      <c r="KG898" s="721"/>
      <c r="KH898" s="721"/>
      <c r="KI898" s="721"/>
      <c r="KJ898" s="721"/>
      <c r="KK898" s="721"/>
      <c r="KL898" s="721"/>
      <c r="KM898" s="721"/>
      <c r="KN898" s="721"/>
      <c r="KO898" s="721"/>
      <c r="KP898" s="721"/>
      <c r="KQ898" s="721"/>
      <c r="KR898" s="721"/>
      <c r="KS898" s="721"/>
      <c r="KT898" s="721"/>
      <c r="KU898" s="721"/>
      <c r="KV898" s="721"/>
      <c r="KW898" s="721"/>
      <c r="KX898" s="721"/>
      <c r="KY898" s="721"/>
      <c r="KZ898" s="721"/>
      <c r="LA898" s="721"/>
      <c r="LB898" s="721"/>
      <c r="LC898" s="721"/>
      <c r="LD898" s="721"/>
      <c r="LE898" s="721"/>
      <c r="LF898" s="721"/>
      <c r="LG898" s="721"/>
      <c r="LH898" s="721"/>
      <c r="LI898" s="721"/>
      <c r="LJ898" s="721"/>
      <c r="LK898" s="721"/>
      <c r="LL898" s="721"/>
      <c r="LM898" s="721"/>
      <c r="LN898" s="721"/>
      <c r="LO898" s="721"/>
      <c r="LP898" s="721"/>
      <c r="LQ898" s="721"/>
      <c r="LR898" s="721"/>
      <c r="LS898" s="721"/>
      <c r="LT898" s="721"/>
      <c r="LU898" s="721"/>
      <c r="LV898" s="721"/>
      <c r="LW898" s="721"/>
      <c r="LX898" s="721"/>
      <c r="LY898" s="721"/>
      <c r="LZ898" s="721"/>
      <c r="MA898" s="721"/>
      <c r="MB898" s="721"/>
      <c r="MC898" s="721"/>
      <c r="MD898" s="721"/>
      <c r="ME898" s="721"/>
      <c r="MF898" s="721"/>
      <c r="MG898" s="721"/>
      <c r="MH898" s="721"/>
      <c r="MI898" s="721"/>
      <c r="MJ898" s="721"/>
      <c r="MK898" s="721"/>
      <c r="ML898" s="721"/>
      <c r="MM898" s="721"/>
      <c r="MN898" s="721"/>
      <c r="MO898" s="721"/>
      <c r="MP898" s="721"/>
      <c r="MQ898" s="721"/>
      <c r="MR898" s="721"/>
      <c r="MS898" s="721"/>
      <c r="MT898" s="721"/>
      <c r="MU898" s="721"/>
      <c r="MV898" s="721"/>
      <c r="MW898" s="721"/>
      <c r="MX898" s="721"/>
      <c r="MY898" s="721"/>
      <c r="MZ898" s="721"/>
      <c r="NA898" s="721"/>
      <c r="NB898" s="721"/>
      <c r="NC898" s="721"/>
      <c r="ND898" s="721"/>
      <c r="NE898" s="721"/>
      <c r="NF898" s="721"/>
      <c r="NG898" s="721"/>
      <c r="NH898" s="721"/>
      <c r="NI898" s="721"/>
      <c r="NJ898" s="721"/>
      <c r="NK898" s="721"/>
      <c r="NL898" s="721"/>
      <c r="NM898" s="721"/>
      <c r="NN898" s="721"/>
      <c r="NO898" s="721"/>
      <c r="NP898" s="721"/>
      <c r="NQ898" s="721"/>
      <c r="NR898" s="721"/>
      <c r="NS898" s="721"/>
      <c r="NT898" s="721"/>
      <c r="NU898" s="721"/>
      <c r="NV898" s="721"/>
      <c r="NW898" s="721"/>
      <c r="NX898" s="721"/>
      <c r="NY898" s="721"/>
      <c r="NZ898" s="721"/>
      <c r="OA898" s="721"/>
      <c r="OB898" s="721"/>
      <c r="OC898" s="721"/>
      <c r="OD898" s="721"/>
      <c r="OE898" s="721"/>
      <c r="OF898" s="721"/>
      <c r="OG898" s="721"/>
      <c r="OH898" s="721"/>
      <c r="OI898" s="721"/>
      <c r="OJ898" s="721"/>
      <c r="OK898" s="721"/>
      <c r="OL898" s="721"/>
      <c r="OM898" s="721"/>
      <c r="ON898" s="721"/>
      <c r="OO898" s="721"/>
      <c r="OP898" s="721"/>
      <c r="OQ898" s="721"/>
      <c r="OR898" s="721"/>
      <c r="OS898" s="721"/>
      <c r="OT898" s="721"/>
      <c r="OU898" s="721"/>
      <c r="OV898" s="721"/>
      <c r="OW898" s="721"/>
      <c r="OX898" s="721"/>
      <c r="OY898" s="721"/>
      <c r="OZ898" s="721"/>
      <c r="PA898" s="721"/>
      <c r="PB898" s="721"/>
      <c r="PC898" s="721"/>
      <c r="PD898" s="721"/>
      <c r="PE898" s="721"/>
      <c r="PF898" s="721"/>
      <c r="PG898" s="721"/>
      <c r="PH898" s="721"/>
      <c r="PI898" s="721"/>
      <c r="PJ898" s="721"/>
      <c r="PK898" s="721"/>
      <c r="PL898" s="721"/>
      <c r="PM898" s="721"/>
      <c r="PN898" s="721"/>
      <c r="PO898" s="721"/>
      <c r="PP898" s="721"/>
      <c r="PQ898" s="721"/>
      <c r="PR898" s="721"/>
      <c r="PS898" s="721"/>
      <c r="PT898" s="721"/>
      <c r="PU898" s="721"/>
      <c r="PV898" s="721"/>
      <c r="PW898" s="721"/>
      <c r="PX898" s="721"/>
      <c r="PY898" s="721"/>
      <c r="PZ898" s="721"/>
      <c r="QA898" s="721"/>
      <c r="QB898" s="721"/>
      <c r="QC898" s="721"/>
      <c r="QD898" s="721"/>
      <c r="QE898" s="721"/>
      <c r="QF898" s="721"/>
      <c r="QG898" s="721"/>
      <c r="QH898" s="721"/>
      <c r="QI898" s="721"/>
      <c r="QJ898" s="721"/>
      <c r="QK898" s="721"/>
      <c r="QL898" s="721"/>
      <c r="QM898" s="721"/>
      <c r="QN898" s="721"/>
      <c r="QO898" s="721"/>
      <c r="QP898" s="721"/>
      <c r="QQ898" s="721"/>
      <c r="QR898" s="721"/>
      <c r="QS898" s="721"/>
      <c r="QT898" s="721"/>
      <c r="QU898" s="721"/>
      <c r="QV898" s="721"/>
      <c r="QW898" s="721"/>
      <c r="QX898" s="721"/>
      <c r="QY898" s="721"/>
      <c r="QZ898" s="721"/>
      <c r="RA898" s="721"/>
      <c r="RB898" s="721"/>
      <c r="RC898" s="721"/>
      <c r="RD898" s="721"/>
      <c r="RE898" s="721"/>
      <c r="RF898" s="721"/>
      <c r="RG898" s="721"/>
      <c r="RH898" s="721"/>
      <c r="RI898" s="721"/>
      <c r="RJ898" s="721"/>
      <c r="RK898" s="721"/>
      <c r="RL898" s="721"/>
      <c r="RM898" s="721"/>
      <c r="RN898" s="721"/>
      <c r="RO898" s="721"/>
      <c r="RP898" s="721"/>
      <c r="RQ898" s="721"/>
      <c r="RR898" s="721"/>
      <c r="RS898" s="721"/>
      <c r="RT898" s="721"/>
      <c r="RU898" s="721"/>
      <c r="RV898" s="721"/>
      <c r="RW898" s="721"/>
      <c r="RX898" s="721"/>
      <c r="RY898" s="721"/>
      <c r="RZ898" s="721"/>
      <c r="SA898" s="721"/>
      <c r="SB898" s="721"/>
      <c r="SC898" s="721"/>
      <c r="SD898" s="721"/>
      <c r="SE898" s="721"/>
      <c r="SF898" s="721"/>
      <c r="SG898" s="721"/>
      <c r="SH898" s="721"/>
      <c r="SI898" s="721"/>
      <c r="SJ898" s="721"/>
      <c r="SK898" s="721"/>
      <c r="SL898" s="721"/>
      <c r="SM898" s="721"/>
      <c r="SN898" s="721"/>
      <c r="SO898" s="721"/>
      <c r="SP898" s="721"/>
      <c r="SQ898" s="721"/>
      <c r="SR898" s="721"/>
      <c r="SS898" s="721"/>
      <c r="ST898" s="721"/>
      <c r="SU898" s="721"/>
      <c r="SV898" s="721"/>
      <c r="SW898" s="721"/>
      <c r="SX898" s="721"/>
      <c r="SY898" s="721"/>
      <c r="SZ898" s="721"/>
      <c r="TA898" s="721"/>
      <c r="TB898" s="721"/>
      <c r="TC898" s="721"/>
      <c r="TD898" s="721"/>
      <c r="TE898" s="721"/>
      <c r="TF898" s="721"/>
      <c r="TG898" s="721"/>
      <c r="TH898" s="721"/>
      <c r="TI898" s="721"/>
      <c r="TJ898" s="721"/>
      <c r="TK898" s="721"/>
      <c r="TL898" s="721"/>
      <c r="TM898" s="721"/>
      <c r="TN898" s="721"/>
      <c r="TO898" s="721"/>
      <c r="TP898" s="721"/>
      <c r="TQ898" s="721"/>
      <c r="TR898" s="721"/>
      <c r="TS898" s="721"/>
      <c r="TT898" s="721"/>
      <c r="TU898" s="721"/>
      <c r="TV898" s="721"/>
      <c r="TW898" s="721"/>
      <c r="TX898" s="721"/>
      <c r="TY898" s="721"/>
      <c r="TZ898" s="721"/>
      <c r="UA898" s="721"/>
      <c r="UB898" s="721"/>
      <c r="UC898" s="721"/>
      <c r="UD898" s="721"/>
      <c r="UE898" s="721"/>
      <c r="UF898" s="721"/>
      <c r="UG898" s="721"/>
      <c r="UH898" s="721"/>
      <c r="UI898" s="721"/>
      <c r="UJ898" s="721"/>
      <c r="UK898" s="721"/>
      <c r="UL898" s="721"/>
      <c r="UM898" s="721"/>
      <c r="UN898" s="721"/>
      <c r="UO898" s="721"/>
      <c r="UP898" s="721"/>
      <c r="UQ898" s="721"/>
      <c r="UR898" s="721"/>
      <c r="US898" s="721"/>
      <c r="UT898" s="721"/>
      <c r="UU898" s="721"/>
      <c r="UV898" s="721"/>
      <c r="UW898" s="721"/>
      <c r="UX898" s="721"/>
      <c r="UY898" s="721"/>
      <c r="UZ898" s="721"/>
      <c r="VA898" s="721"/>
      <c r="VB898" s="721"/>
      <c r="VC898" s="721"/>
      <c r="VD898" s="721"/>
      <c r="VE898" s="721"/>
      <c r="VF898" s="721"/>
      <c r="VG898" s="721"/>
      <c r="VH898" s="721"/>
      <c r="VI898" s="721"/>
      <c r="VJ898" s="721"/>
      <c r="VK898" s="721"/>
      <c r="VL898" s="721"/>
      <c r="VM898" s="721"/>
      <c r="VN898" s="721"/>
      <c r="VO898" s="721"/>
      <c r="VP898" s="721"/>
      <c r="VQ898" s="721"/>
      <c r="VR898" s="721"/>
      <c r="VS898" s="721"/>
      <c r="VT898" s="721"/>
      <c r="VU898" s="721"/>
      <c r="VV898" s="721"/>
      <c r="VW898" s="721"/>
      <c r="VX898" s="721"/>
      <c r="VY898" s="721"/>
      <c r="VZ898" s="721"/>
      <c r="WA898" s="721"/>
      <c r="WB898" s="721"/>
      <c r="WC898" s="721"/>
      <c r="WD898" s="721"/>
      <c r="WE898" s="721"/>
      <c r="WF898" s="721"/>
      <c r="WG898" s="721"/>
      <c r="WH898" s="721"/>
      <c r="WI898" s="721"/>
      <c r="WJ898" s="721"/>
      <c r="WK898" s="721"/>
      <c r="WL898" s="721"/>
      <c r="WM898" s="721"/>
      <c r="WN898" s="721"/>
      <c r="WO898" s="721"/>
      <c r="WP898" s="721"/>
      <c r="WQ898" s="721"/>
      <c r="WR898" s="721"/>
      <c r="WS898" s="721"/>
      <c r="WT898" s="721"/>
      <c r="WU898" s="721"/>
      <c r="WV898" s="721"/>
      <c r="WW898" s="721"/>
      <c r="WX898" s="721"/>
      <c r="WY898" s="721"/>
      <c r="WZ898" s="721"/>
      <c r="XA898" s="721"/>
      <c r="XB898" s="721"/>
      <c r="XC898" s="721"/>
      <c r="XD898" s="721"/>
      <c r="XE898" s="721"/>
      <c r="XF898" s="721"/>
      <c r="XG898" s="721"/>
      <c r="XH898" s="721"/>
      <c r="XI898" s="721"/>
      <c r="XJ898" s="721"/>
      <c r="XK898" s="721"/>
      <c r="XL898" s="721"/>
      <c r="XM898" s="721"/>
      <c r="XN898" s="721"/>
      <c r="XO898" s="721"/>
      <c r="XP898" s="721"/>
      <c r="XQ898" s="721"/>
      <c r="XR898" s="721"/>
      <c r="XS898" s="721"/>
      <c r="XT898" s="721"/>
      <c r="XU898" s="721"/>
      <c r="XV898" s="721"/>
      <c r="XW898" s="721"/>
      <c r="XX898" s="721"/>
      <c r="XY898" s="721"/>
      <c r="XZ898" s="721"/>
      <c r="YA898" s="721"/>
      <c r="YB898" s="721"/>
      <c r="YC898" s="721"/>
      <c r="YD898" s="721"/>
      <c r="YE898" s="721"/>
      <c r="YF898" s="721"/>
      <c r="YG898" s="721"/>
      <c r="YH898" s="721"/>
      <c r="YI898" s="721"/>
      <c r="YJ898" s="721"/>
      <c r="YK898" s="721"/>
      <c r="YL898" s="721"/>
      <c r="YM898" s="721"/>
      <c r="YN898" s="721"/>
      <c r="YO898" s="721"/>
      <c r="YP898" s="721"/>
      <c r="YQ898" s="721"/>
      <c r="YR898" s="721"/>
      <c r="YS898" s="721"/>
      <c r="YT898" s="721"/>
      <c r="YU898" s="721"/>
      <c r="YV898" s="721"/>
      <c r="YW898" s="721"/>
      <c r="YX898" s="721"/>
      <c r="YY898" s="721"/>
      <c r="YZ898" s="721"/>
      <c r="ZA898" s="721"/>
      <c r="ZB898" s="721"/>
      <c r="ZC898" s="721"/>
      <c r="ZD898" s="721"/>
      <c r="ZE898" s="721"/>
      <c r="ZF898" s="721"/>
      <c r="ZG898" s="721"/>
      <c r="ZH898" s="721"/>
      <c r="ZI898" s="721"/>
      <c r="ZJ898" s="721"/>
      <c r="ZK898" s="721"/>
      <c r="ZL898" s="721"/>
      <c r="ZM898" s="721"/>
      <c r="ZN898" s="721"/>
      <c r="ZO898" s="721"/>
      <c r="ZP898" s="721"/>
      <c r="ZQ898" s="721"/>
      <c r="ZR898" s="721"/>
      <c r="ZS898" s="721"/>
      <c r="ZT898" s="721"/>
      <c r="ZU898" s="721"/>
      <c r="ZV898" s="721"/>
      <c r="ZW898" s="721"/>
      <c r="ZX898" s="721"/>
      <c r="ZY898" s="721"/>
      <c r="ZZ898" s="721"/>
      <c r="AAA898" s="721"/>
      <c r="AAB898" s="721"/>
      <c r="AAC898" s="721"/>
      <c r="AAD898" s="721"/>
      <c r="AAE898" s="721"/>
      <c r="AAF898" s="721"/>
      <c r="AAG898" s="721"/>
      <c r="AAH898" s="721"/>
      <c r="AAI898" s="721"/>
      <c r="AAJ898" s="721"/>
      <c r="AAK898" s="721"/>
      <c r="AAL898" s="721"/>
      <c r="AAM898" s="721"/>
      <c r="AAN898" s="721"/>
      <c r="AAO898" s="721"/>
      <c r="AAP898" s="721"/>
      <c r="AAQ898" s="721"/>
      <c r="AAR898" s="721"/>
      <c r="AAS898" s="721"/>
      <c r="AAT898" s="721"/>
      <c r="AAU898" s="721"/>
      <c r="AAV898" s="721"/>
      <c r="AAW898" s="721"/>
      <c r="AAX898" s="721"/>
      <c r="AAY898" s="721"/>
      <c r="AAZ898" s="721"/>
      <c r="ABA898" s="721"/>
      <c r="ABB898" s="721"/>
      <c r="ABC898" s="721"/>
      <c r="ABD898" s="721"/>
      <c r="ABE898" s="721"/>
      <c r="ABF898" s="721"/>
      <c r="ABG898" s="721"/>
      <c r="ABH898" s="721"/>
      <c r="ABI898" s="721"/>
      <c r="ABJ898" s="721"/>
      <c r="ABK898" s="721"/>
      <c r="ABL898" s="721"/>
      <c r="ABM898" s="721"/>
      <c r="ABN898" s="721"/>
      <c r="ABO898" s="721"/>
      <c r="ABP898" s="721"/>
      <c r="ABQ898" s="721"/>
      <c r="ABR898" s="721"/>
      <c r="ABS898" s="721"/>
      <c r="ABT898" s="721"/>
      <c r="ABU898" s="721"/>
      <c r="ABV898" s="721"/>
      <c r="ABW898" s="721"/>
      <c r="ABX898" s="721"/>
      <c r="ABY898" s="721"/>
      <c r="ABZ898" s="721"/>
      <c r="ACA898" s="721"/>
      <c r="ACB898" s="721"/>
      <c r="ACC898" s="721"/>
      <c r="ACD898" s="721"/>
      <c r="ACE898" s="721"/>
      <c r="ACF898" s="721"/>
      <c r="ACG898" s="721"/>
      <c r="ACH898" s="721"/>
      <c r="ACI898" s="721"/>
      <c r="ACJ898" s="721"/>
      <c r="ACK898" s="721"/>
      <c r="ACL898" s="721"/>
      <c r="ACM898" s="721"/>
      <c r="ACN898" s="721"/>
      <c r="ACO898" s="721"/>
      <c r="ACP898" s="721"/>
      <c r="ACQ898" s="721"/>
      <c r="ACR898" s="721"/>
      <c r="ACS898" s="721"/>
      <c r="ACT898" s="721"/>
      <c r="ACU898" s="721"/>
      <c r="ACV898" s="721"/>
      <c r="ACW898" s="721"/>
      <c r="ACX898" s="721"/>
      <c r="ACY898" s="721"/>
      <c r="ACZ898" s="721"/>
      <c r="ADA898" s="721"/>
      <c r="ADB898" s="721"/>
      <c r="ADC898" s="721"/>
      <c r="ADD898" s="721"/>
      <c r="ADE898" s="721"/>
      <c r="ADF898" s="721"/>
      <c r="ADG898" s="721"/>
      <c r="ADH898" s="721"/>
      <c r="ADI898" s="721"/>
      <c r="ADJ898" s="721"/>
      <c r="ADK898" s="721"/>
      <c r="ADL898" s="721"/>
      <c r="ADM898" s="721"/>
      <c r="ADN898" s="721"/>
      <c r="ADO898" s="721"/>
      <c r="ADP898" s="721"/>
      <c r="ADQ898" s="721"/>
      <c r="ADR898" s="721"/>
      <c r="ADS898" s="721"/>
      <c r="ADT898" s="721"/>
      <c r="ADU898" s="721"/>
      <c r="ADV898" s="721"/>
      <c r="ADW898" s="721"/>
      <c r="ADX898" s="721"/>
      <c r="ADY898" s="721"/>
      <c r="ADZ898" s="721"/>
      <c r="AEA898" s="721"/>
      <c r="AEB898" s="721"/>
      <c r="AEC898" s="721"/>
      <c r="AED898" s="721"/>
      <c r="AEE898" s="721"/>
      <c r="AEF898" s="721"/>
      <c r="AEG898" s="721"/>
      <c r="AEH898" s="721"/>
      <c r="AEI898" s="721"/>
      <c r="AEJ898" s="721"/>
      <c r="AEK898" s="721"/>
      <c r="AEL898" s="721"/>
      <c r="AEM898" s="721"/>
      <c r="AEN898" s="721"/>
      <c r="AEO898" s="721"/>
      <c r="AEP898" s="721"/>
      <c r="AEQ898" s="721"/>
      <c r="AER898" s="721"/>
      <c r="AES898" s="721"/>
      <c r="AET898" s="721"/>
      <c r="AEU898" s="721"/>
      <c r="AEV898" s="721"/>
      <c r="AEW898" s="721"/>
      <c r="AEX898" s="721"/>
      <c r="AEY898" s="721"/>
      <c r="AEZ898" s="721"/>
      <c r="AFA898" s="721"/>
      <c r="AFB898" s="721"/>
      <c r="AFC898" s="721"/>
      <c r="AFD898" s="721"/>
      <c r="AFE898" s="721"/>
      <c r="AFF898" s="721"/>
      <c r="AFG898" s="721"/>
      <c r="AFH898" s="721"/>
      <c r="AFI898" s="721"/>
      <c r="AFJ898" s="721"/>
      <c r="AFK898" s="721"/>
      <c r="AFL898" s="721"/>
      <c r="AFM898" s="721"/>
      <c r="AFN898" s="721"/>
      <c r="AFO898" s="721"/>
      <c r="AFP898" s="721"/>
      <c r="AFQ898" s="721"/>
      <c r="AFR898" s="721"/>
      <c r="AFS898" s="721"/>
      <c r="AFT898" s="721"/>
      <c r="AFU898" s="721"/>
      <c r="AFV898" s="721"/>
      <c r="AFW898" s="721"/>
      <c r="AFX898" s="721"/>
      <c r="AFY898" s="721"/>
      <c r="AFZ898" s="721"/>
      <c r="AGA898" s="721"/>
      <c r="AGB898" s="721"/>
      <c r="AGC898" s="721"/>
      <c r="AGD898" s="721"/>
      <c r="AGE898" s="721"/>
      <c r="AGF898" s="721"/>
      <c r="AGG898" s="721"/>
      <c r="AGH898" s="721"/>
      <c r="AGI898" s="721"/>
      <c r="AGJ898" s="721"/>
      <c r="AGK898" s="721"/>
      <c r="AGL898" s="721"/>
      <c r="AGM898" s="721"/>
      <c r="AGN898" s="721"/>
      <c r="AGO898" s="721"/>
      <c r="AGP898" s="721"/>
      <c r="AGQ898" s="721"/>
      <c r="AGR898" s="721"/>
      <c r="AGS898" s="721"/>
      <c r="AGT898" s="721"/>
      <c r="AGU898" s="721"/>
      <c r="AGV898" s="721"/>
      <c r="AGW898" s="721"/>
      <c r="AGX898" s="721"/>
      <c r="AGY898" s="721"/>
      <c r="AGZ898" s="721"/>
      <c r="AHA898" s="721"/>
      <c r="AHB898" s="721"/>
      <c r="AHC898" s="721"/>
      <c r="AHD898" s="721"/>
      <c r="AHE898" s="721"/>
      <c r="AHF898" s="721"/>
      <c r="AHG898" s="721"/>
      <c r="AHH898" s="721"/>
      <c r="AHI898" s="721"/>
      <c r="AHJ898" s="721"/>
      <c r="AHK898" s="721"/>
      <c r="AHL898" s="721"/>
      <c r="AHM898" s="721"/>
      <c r="AHN898" s="721"/>
      <c r="AHO898" s="721"/>
      <c r="AHP898" s="721"/>
      <c r="AHQ898" s="721"/>
      <c r="AHR898" s="721"/>
      <c r="AHS898" s="721"/>
      <c r="AHT898" s="721"/>
      <c r="AHU898" s="721"/>
      <c r="AHV898" s="721"/>
      <c r="AHW898" s="721"/>
      <c r="AHX898" s="721"/>
      <c r="AHY898" s="721"/>
      <c r="AHZ898" s="721"/>
      <c r="AIA898" s="721"/>
      <c r="AIB898" s="721"/>
      <c r="AIC898" s="721"/>
      <c r="AID898" s="721"/>
      <c r="AIE898" s="721"/>
      <c r="AIF898" s="721"/>
      <c r="AIG898" s="721"/>
      <c r="AIH898" s="721"/>
      <c r="AII898" s="721"/>
      <c r="AIJ898" s="721"/>
      <c r="AIK898" s="721"/>
      <c r="AIL898" s="721"/>
      <c r="AIM898" s="721"/>
      <c r="AIN898" s="721"/>
      <c r="AIO898" s="721"/>
      <c r="AIP898" s="721"/>
      <c r="AIQ898" s="721"/>
      <c r="AIR898" s="721"/>
      <c r="AIS898" s="721"/>
      <c r="AIT898" s="721"/>
      <c r="AIU898" s="721"/>
      <c r="AIV898" s="721"/>
      <c r="AIW898" s="721"/>
      <c r="AIX898" s="721"/>
      <c r="AIY898" s="721"/>
      <c r="AIZ898" s="721"/>
      <c r="AJA898" s="721"/>
      <c r="AJB898" s="721"/>
      <c r="AJC898" s="721"/>
      <c r="AJD898" s="721"/>
      <c r="AJE898" s="721"/>
      <c r="AJF898" s="721"/>
      <c r="AJG898" s="721"/>
      <c r="AJH898" s="721"/>
      <c r="AJI898" s="721"/>
      <c r="AJJ898" s="721"/>
      <c r="AJK898" s="721"/>
      <c r="AJL898" s="721"/>
      <c r="AJM898" s="721"/>
      <c r="AJN898" s="721"/>
      <c r="AJO898" s="721"/>
      <c r="AJP898" s="721"/>
      <c r="AJQ898" s="721"/>
      <c r="AJR898" s="721"/>
      <c r="AJS898" s="721"/>
      <c r="AJT898" s="721"/>
      <c r="AJU898" s="721"/>
      <c r="AJV898" s="721"/>
      <c r="AJW898" s="721"/>
      <c r="AJX898" s="721"/>
      <c r="AJY898" s="721"/>
      <c r="AJZ898" s="721"/>
      <c r="AKA898" s="721"/>
      <c r="AKB898" s="721"/>
      <c r="AKC898" s="721"/>
      <c r="AKD898" s="721"/>
      <c r="AKE898" s="721"/>
      <c r="AKF898" s="721"/>
      <c r="AKG898" s="721"/>
      <c r="AKH898" s="721"/>
      <c r="AKI898" s="721"/>
      <c r="AKJ898" s="721"/>
      <c r="AKK898" s="721"/>
      <c r="AKL898" s="721"/>
      <c r="AKM898" s="721"/>
      <c r="AKN898" s="721"/>
      <c r="AKO898" s="721"/>
      <c r="AKP898" s="721"/>
      <c r="AKQ898" s="721"/>
      <c r="AKR898" s="721"/>
      <c r="AKS898" s="721"/>
      <c r="AKT898" s="721"/>
      <c r="AKU898" s="721"/>
      <c r="AKV898" s="721"/>
      <c r="AKW898" s="721"/>
      <c r="AKX898" s="721"/>
      <c r="AKY898" s="721"/>
      <c r="AKZ898" s="721"/>
      <c r="ALA898" s="721"/>
      <c r="ALB898" s="721"/>
      <c r="ALC898" s="721"/>
      <c r="ALD898" s="721"/>
      <c r="ALE898" s="721"/>
      <c r="ALF898" s="721"/>
      <c r="ALG898" s="721"/>
      <c r="ALH898" s="721"/>
      <c r="ALI898" s="721"/>
      <c r="ALJ898" s="721"/>
      <c r="ALK898" s="721"/>
      <c r="ALL898" s="721"/>
      <c r="ALM898" s="721"/>
      <c r="ALN898" s="721"/>
      <c r="ALO898" s="721"/>
      <c r="ALP898" s="721"/>
      <c r="ALQ898" s="721"/>
      <c r="ALR898" s="721"/>
      <c r="ALS898" s="721"/>
      <c r="ALT898" s="721"/>
      <c r="ALU898" s="721"/>
      <c r="ALV898" s="721"/>
      <c r="ALW898" s="721"/>
      <c r="ALX898" s="721"/>
      <c r="ALY898" s="721"/>
      <c r="ALZ898" s="721"/>
      <c r="AMA898" s="721"/>
      <c r="AMB898" s="721"/>
      <c r="AMC898" s="721"/>
      <c r="AMD898" s="721"/>
      <c r="AME898" s="721"/>
      <c r="AMF898" s="721"/>
      <c r="AMG898" s="721"/>
      <c r="AMH898" s="721"/>
      <c r="AMI898" s="721"/>
      <c r="AMJ898" s="721"/>
      <c r="AMK898" s="721"/>
      <c r="AML898" s="721"/>
      <c r="AMM898" s="721"/>
      <c r="AMN898" s="721"/>
      <c r="AMO898" s="721"/>
      <c r="AMP898" s="721"/>
      <c r="AMQ898" s="721"/>
      <c r="AMR898" s="721"/>
      <c r="AMS898" s="721"/>
      <c r="AMT898" s="721"/>
      <c r="AMU898" s="721"/>
      <c r="AMV898" s="721"/>
      <c r="AMW898" s="721"/>
      <c r="AMX898" s="721"/>
      <c r="AMY898" s="721"/>
      <c r="AMZ898" s="721"/>
      <c r="ANA898" s="721"/>
      <c r="ANB898" s="721"/>
      <c r="ANC898" s="721"/>
      <c r="AND898" s="721"/>
      <c r="ANE898" s="721"/>
      <c r="ANF898" s="721"/>
      <c r="ANG898" s="721"/>
      <c r="ANH898" s="721"/>
      <c r="ANI898" s="721"/>
      <c r="ANJ898" s="721"/>
      <c r="ANK898" s="721"/>
      <c r="ANL898" s="721"/>
      <c r="ANM898" s="721"/>
      <c r="ANN898" s="721"/>
      <c r="ANO898" s="721"/>
      <c r="ANP898" s="721"/>
      <c r="ANQ898" s="721"/>
      <c r="ANR898" s="721"/>
      <c r="ANS898" s="721"/>
      <c r="ANT898" s="721"/>
      <c r="ANU898" s="721"/>
      <c r="ANV898" s="721"/>
      <c r="ANW898" s="721"/>
      <c r="ANX898" s="721"/>
      <c r="ANY898" s="721"/>
      <c r="ANZ898" s="721"/>
      <c r="AOA898" s="721"/>
      <c r="AOB898" s="721"/>
      <c r="AOC898" s="721"/>
      <c r="AOD898" s="721"/>
      <c r="AOE898" s="721"/>
      <c r="AOF898" s="721"/>
      <c r="AOG898" s="721"/>
      <c r="AOH898" s="721"/>
      <c r="AOI898" s="721"/>
      <c r="AOJ898" s="721"/>
      <c r="AOK898" s="721"/>
      <c r="AOL898" s="721"/>
      <c r="AOM898" s="721"/>
      <c r="AON898" s="721"/>
      <c r="AOO898" s="721"/>
      <c r="AOP898" s="721"/>
      <c r="AOQ898" s="721"/>
      <c r="AOR898" s="721"/>
      <c r="AOS898" s="721"/>
      <c r="AOT898" s="721"/>
      <c r="AOU898" s="721"/>
      <c r="AOV898" s="721"/>
      <c r="AOW898" s="721"/>
      <c r="AOX898" s="721"/>
      <c r="AOY898" s="721"/>
      <c r="AOZ898" s="721"/>
      <c r="APA898" s="721"/>
      <c r="APB898" s="721"/>
      <c r="APC898" s="721"/>
      <c r="APD898" s="721"/>
      <c r="APE898" s="721"/>
      <c r="APF898" s="721"/>
      <c r="APG898" s="721"/>
      <c r="APH898" s="721"/>
      <c r="API898" s="721"/>
      <c r="APJ898" s="721"/>
      <c r="APK898" s="721"/>
      <c r="APL898" s="721"/>
      <c r="APM898" s="721"/>
      <c r="APN898" s="721"/>
      <c r="APO898" s="721"/>
      <c r="APP898" s="721"/>
      <c r="APQ898" s="721"/>
      <c r="APR898" s="721"/>
      <c r="APS898" s="721"/>
      <c r="APT898" s="721"/>
      <c r="APU898" s="721"/>
      <c r="APV898" s="721"/>
      <c r="APW898" s="721"/>
      <c r="APX898" s="721"/>
      <c r="APY898" s="721"/>
      <c r="APZ898" s="721"/>
      <c r="AQA898" s="721"/>
      <c r="AQB898" s="721"/>
      <c r="AQC898" s="721"/>
      <c r="AQD898" s="721"/>
      <c r="AQE898" s="721"/>
      <c r="AQF898" s="721"/>
      <c r="AQG898" s="721"/>
      <c r="AQH898" s="721"/>
      <c r="AQI898" s="721"/>
      <c r="AQJ898" s="721"/>
      <c r="AQK898" s="721"/>
      <c r="AQL898" s="721"/>
      <c r="AQM898" s="721"/>
      <c r="AQN898" s="721"/>
      <c r="AQO898" s="721"/>
      <c r="AQP898" s="721"/>
      <c r="AQQ898" s="721"/>
      <c r="AQR898" s="721"/>
      <c r="AQS898" s="721"/>
      <c r="AQT898" s="721"/>
      <c r="AQU898" s="721"/>
      <c r="AQV898" s="721"/>
      <c r="AQW898" s="721"/>
      <c r="AQX898" s="721"/>
      <c r="AQY898" s="721"/>
      <c r="AQZ898" s="721"/>
      <c r="ARA898" s="721"/>
      <c r="ARB898" s="721"/>
      <c r="ARC898" s="721"/>
      <c r="ARD898" s="721"/>
      <c r="ARE898" s="721"/>
      <c r="ARF898" s="721"/>
      <c r="ARG898" s="721"/>
      <c r="ARH898" s="721"/>
      <c r="ARI898" s="721"/>
      <c r="ARJ898" s="721"/>
      <c r="ARK898" s="721"/>
      <c r="ARL898" s="721"/>
      <c r="ARM898" s="721"/>
      <c r="ARN898" s="721"/>
      <c r="ARO898" s="721"/>
      <c r="ARP898" s="721"/>
      <c r="ARQ898" s="721"/>
      <c r="ARR898" s="721"/>
      <c r="ARS898" s="721"/>
      <c r="ART898" s="721"/>
      <c r="ARU898" s="721"/>
      <c r="ARV898" s="721"/>
      <c r="ARW898" s="721"/>
      <c r="ARX898" s="721"/>
      <c r="ARY898" s="721"/>
      <c r="ARZ898" s="721"/>
      <c r="ASA898" s="721"/>
      <c r="ASB898" s="721"/>
      <c r="ASC898" s="721"/>
      <c r="ASD898" s="721"/>
      <c r="ASE898" s="721"/>
      <c r="ASF898" s="721"/>
      <c r="ASG898" s="721"/>
      <c r="ASH898" s="721"/>
      <c r="ASI898" s="721"/>
      <c r="ASJ898" s="721"/>
      <c r="ASK898" s="721"/>
      <c r="ASL898" s="721"/>
      <c r="ASM898" s="721"/>
      <c r="ASN898" s="721"/>
      <c r="ASO898" s="721"/>
      <c r="ASP898" s="721"/>
      <c r="ASQ898" s="721"/>
      <c r="ASR898" s="721"/>
      <c r="ASS898" s="721"/>
      <c r="AST898" s="721"/>
      <c r="ASU898" s="721"/>
      <c r="ASV898" s="721"/>
      <c r="ASW898" s="721"/>
      <c r="ASX898" s="721"/>
      <c r="ASY898" s="721"/>
      <c r="ASZ898" s="721"/>
      <c r="ATA898" s="721"/>
      <c r="ATB898" s="721"/>
      <c r="ATC898" s="721"/>
      <c r="ATD898" s="721"/>
      <c r="ATE898" s="721"/>
      <c r="ATF898" s="721"/>
      <c r="ATG898" s="721"/>
      <c r="ATH898" s="721"/>
      <c r="ATI898" s="721"/>
      <c r="ATJ898" s="721"/>
      <c r="ATK898" s="721"/>
      <c r="ATL898" s="721"/>
      <c r="ATM898" s="721"/>
      <c r="ATN898" s="721"/>
      <c r="ATO898" s="721"/>
      <c r="ATP898" s="721"/>
      <c r="ATQ898" s="721"/>
      <c r="ATR898" s="721"/>
      <c r="ATS898" s="721"/>
      <c r="ATT898" s="721"/>
      <c r="ATU898" s="721"/>
      <c r="ATV898" s="721"/>
      <c r="ATW898" s="721"/>
      <c r="ATX898" s="721"/>
      <c r="ATY898" s="721"/>
      <c r="ATZ898" s="721"/>
      <c r="AUA898" s="721"/>
      <c r="AUB898" s="721"/>
      <c r="AUC898" s="721"/>
      <c r="AUD898" s="721"/>
      <c r="AUE898" s="721"/>
      <c r="AUF898" s="721"/>
      <c r="AUG898" s="721"/>
      <c r="AUH898" s="721"/>
      <c r="AUI898" s="721"/>
      <c r="AUJ898" s="721"/>
      <c r="AUK898" s="721"/>
      <c r="AUL898" s="721"/>
      <c r="AUM898" s="721"/>
      <c r="AUN898" s="721"/>
      <c r="AUO898" s="721"/>
      <c r="AUP898" s="721"/>
      <c r="AUQ898" s="721"/>
      <c r="AUR898" s="721"/>
      <c r="AUS898" s="721"/>
      <c r="AUT898" s="721"/>
      <c r="AUU898" s="721"/>
      <c r="AUV898" s="721"/>
      <c r="AUW898" s="721"/>
      <c r="AUX898" s="721"/>
      <c r="AUY898" s="721"/>
      <c r="AUZ898" s="721"/>
      <c r="AVA898" s="721"/>
      <c r="AVB898" s="721"/>
      <c r="AVC898" s="721"/>
      <c r="AVD898" s="721"/>
      <c r="AVE898" s="721"/>
      <c r="AVF898" s="721"/>
      <c r="AVG898" s="721"/>
      <c r="AVH898" s="721"/>
      <c r="AVI898" s="721"/>
      <c r="AVJ898" s="721"/>
      <c r="AVK898" s="721"/>
    </row>
    <row r="899" spans="1:1259">
      <c r="A899" s="716"/>
      <c r="B899" s="716"/>
      <c r="C899" s="716"/>
      <c r="D899" s="714" t="s">
        <v>3247</v>
      </c>
      <c r="E899" s="676" t="s">
        <v>3276</v>
      </c>
      <c r="F899" s="703"/>
      <c r="G899" s="703"/>
      <c r="H899" s="703"/>
      <c r="I899" s="698" t="s">
        <v>1699</v>
      </c>
      <c r="J899" s="704"/>
      <c r="K899" s="705" t="s">
        <v>4956</v>
      </c>
      <c r="L899" s="703" t="s">
        <v>3394</v>
      </c>
      <c r="M899" s="706">
        <v>44565</v>
      </c>
      <c r="N899" s="706">
        <v>44648</v>
      </c>
      <c r="O899" s="706"/>
      <c r="P899" s="704"/>
      <c r="Q899" s="704"/>
      <c r="R899" s="704"/>
      <c r="S899" s="703" t="s">
        <v>2425</v>
      </c>
      <c r="T899" s="703">
        <v>60</v>
      </c>
      <c r="U899" s="703"/>
      <c r="V899" s="703" t="s">
        <v>985</v>
      </c>
      <c r="W899" s="703">
        <v>400</v>
      </c>
      <c r="X899" s="707">
        <v>768</v>
      </c>
      <c r="Y899" s="539">
        <f t="shared" si="39"/>
        <v>307200</v>
      </c>
      <c r="Z899" s="708">
        <v>0.45500000000000002</v>
      </c>
      <c r="AA899" s="681">
        <f t="shared" si="40"/>
        <v>139776</v>
      </c>
      <c r="AB899" s="682"/>
      <c r="AC899" s="683">
        <v>0</v>
      </c>
      <c r="AD899" s="710"/>
      <c r="AE899" s="709"/>
      <c r="AF899" s="695">
        <f t="shared" si="41"/>
        <v>139776</v>
      </c>
      <c r="AG899" s="703" t="s">
        <v>1073</v>
      </c>
      <c r="AH899" s="703"/>
      <c r="AI899" s="705" t="s">
        <v>2488</v>
      </c>
      <c r="AJ899" s="703" t="s">
        <v>3395</v>
      </c>
      <c r="AK899" s="711" t="s">
        <v>1149</v>
      </c>
      <c r="AL899" s="703">
        <v>79423</v>
      </c>
      <c r="AM899" s="703" t="s">
        <v>52</v>
      </c>
      <c r="AN899" s="703"/>
      <c r="AO899" s="703"/>
      <c r="AP899" s="712"/>
      <c r="AQ899" s="712" t="s">
        <v>37</v>
      </c>
      <c r="AR899" s="712" t="s">
        <v>1700</v>
      </c>
      <c r="AS899" s="715"/>
      <c r="AT899" s="715"/>
      <c r="AU899" s="715"/>
      <c r="AV899" s="708">
        <v>0.45500000000000002</v>
      </c>
      <c r="AW899" s="721"/>
      <c r="AX899" s="721"/>
      <c r="AY899" s="721"/>
      <c r="AZ899" s="721"/>
      <c r="BA899" s="721"/>
      <c r="BB899" s="721"/>
      <c r="BC899" s="721"/>
      <c r="BD899" s="721"/>
      <c r="BE899" s="721"/>
      <c r="BF899" s="721"/>
      <c r="BG899" s="721"/>
      <c r="BH899" s="721"/>
      <c r="BI899" s="721"/>
      <c r="BJ899" s="721"/>
      <c r="BK899" s="721"/>
      <c r="BL899" s="721"/>
      <c r="BM899" s="721"/>
      <c r="BN899" s="721"/>
      <c r="BO899" s="721"/>
      <c r="BP899" s="721"/>
      <c r="BQ899" s="721"/>
      <c r="BR899" s="721"/>
      <c r="BS899" s="721"/>
      <c r="BT899" s="721"/>
      <c r="BU899" s="721"/>
      <c r="BV899" s="721"/>
      <c r="BW899" s="721"/>
      <c r="BX899" s="721"/>
      <c r="BY899" s="721"/>
      <c r="BZ899" s="721"/>
      <c r="CA899" s="721"/>
      <c r="CB899" s="721"/>
      <c r="CC899" s="721"/>
      <c r="CD899" s="721"/>
      <c r="CE899" s="721"/>
      <c r="CF899" s="721"/>
      <c r="CG899" s="721"/>
      <c r="CH899" s="721"/>
      <c r="CI899" s="721"/>
      <c r="CJ899" s="721"/>
      <c r="CK899" s="721"/>
      <c r="CL899" s="721"/>
      <c r="CM899" s="721"/>
      <c r="CN899" s="721"/>
      <c r="CO899" s="721"/>
      <c r="CP899" s="721"/>
      <c r="CQ899" s="721"/>
      <c r="CR899" s="721"/>
      <c r="CS899" s="721"/>
      <c r="CT899" s="721"/>
      <c r="CU899" s="721"/>
      <c r="CV899" s="721"/>
      <c r="CW899" s="721"/>
      <c r="CX899" s="721"/>
      <c r="CY899" s="721"/>
      <c r="CZ899" s="721"/>
      <c r="DA899" s="721"/>
      <c r="DB899" s="721"/>
      <c r="DC899" s="721"/>
      <c r="DD899" s="721"/>
      <c r="DE899" s="721"/>
      <c r="DF899" s="721"/>
      <c r="DG899" s="721"/>
      <c r="DH899" s="721"/>
      <c r="DI899" s="721"/>
      <c r="DJ899" s="721"/>
      <c r="DK899" s="721"/>
      <c r="DL899" s="721"/>
      <c r="DM899" s="721"/>
      <c r="DN899" s="721"/>
      <c r="DO899" s="721"/>
      <c r="DP899" s="721"/>
      <c r="DQ899" s="721"/>
      <c r="DR899" s="721"/>
      <c r="DS899" s="721"/>
      <c r="DT899" s="721"/>
      <c r="DU899" s="721"/>
      <c r="DV899" s="721"/>
      <c r="DW899" s="721"/>
      <c r="DX899" s="721"/>
      <c r="DY899" s="721"/>
      <c r="DZ899" s="721"/>
      <c r="EA899" s="721"/>
      <c r="EB899" s="721"/>
      <c r="EC899" s="721"/>
      <c r="ED899" s="721"/>
      <c r="EE899" s="721"/>
      <c r="EF899" s="721"/>
      <c r="EG899" s="721"/>
      <c r="EH899" s="721"/>
      <c r="EI899" s="721"/>
      <c r="EJ899" s="721"/>
      <c r="EK899" s="721"/>
      <c r="EL899" s="721"/>
      <c r="EM899" s="721"/>
      <c r="EN899" s="721"/>
      <c r="EO899" s="721"/>
      <c r="EP899" s="721"/>
      <c r="EQ899" s="721"/>
      <c r="ER899" s="721"/>
      <c r="ES899" s="721"/>
      <c r="ET899" s="721"/>
      <c r="EU899" s="721"/>
      <c r="EV899" s="721"/>
      <c r="EW899" s="721"/>
      <c r="EX899" s="721"/>
      <c r="EY899" s="721"/>
      <c r="EZ899" s="721"/>
      <c r="FA899" s="721"/>
      <c r="FB899" s="721"/>
      <c r="FC899" s="721"/>
      <c r="FD899" s="721"/>
      <c r="FE899" s="721"/>
      <c r="FF899" s="721"/>
      <c r="FG899" s="721"/>
      <c r="FH899" s="721"/>
      <c r="FI899" s="721"/>
      <c r="FJ899" s="721"/>
      <c r="FK899" s="721"/>
      <c r="FL899" s="721"/>
      <c r="FM899" s="721"/>
      <c r="FN899" s="721"/>
      <c r="FO899" s="721"/>
      <c r="FP899" s="721"/>
      <c r="FQ899" s="721"/>
      <c r="FR899" s="721"/>
      <c r="FS899" s="721"/>
      <c r="FT899" s="721"/>
      <c r="FU899" s="721"/>
      <c r="FV899" s="721"/>
      <c r="FW899" s="721"/>
      <c r="FX899" s="721"/>
      <c r="FY899" s="721"/>
      <c r="FZ899" s="721"/>
      <c r="GA899" s="721"/>
      <c r="GB899" s="721"/>
      <c r="GC899" s="721"/>
      <c r="GD899" s="721"/>
      <c r="GE899" s="721"/>
      <c r="GF899" s="721"/>
      <c r="GG899" s="721"/>
      <c r="GH899" s="721"/>
      <c r="GI899" s="721"/>
      <c r="GJ899" s="721"/>
      <c r="GK899" s="721"/>
      <c r="GL899" s="721"/>
      <c r="GM899" s="721"/>
      <c r="GN899" s="721"/>
      <c r="GO899" s="721"/>
      <c r="GP899" s="721"/>
      <c r="GQ899" s="721"/>
      <c r="GR899" s="721"/>
      <c r="GS899" s="721"/>
      <c r="GT899" s="721"/>
      <c r="GU899" s="721"/>
      <c r="GV899" s="721"/>
      <c r="GW899" s="721"/>
      <c r="GX899" s="721"/>
      <c r="GY899" s="721"/>
      <c r="GZ899" s="721"/>
      <c r="HA899" s="721"/>
      <c r="HB899" s="721"/>
      <c r="HC899" s="721"/>
      <c r="HD899" s="721"/>
      <c r="HE899" s="721"/>
      <c r="HF899" s="721"/>
      <c r="HG899" s="721"/>
      <c r="HH899" s="721"/>
      <c r="HI899" s="721"/>
      <c r="HJ899" s="721"/>
      <c r="HK899" s="721"/>
      <c r="HL899" s="721"/>
      <c r="HM899" s="721"/>
      <c r="HN899" s="721"/>
      <c r="HO899" s="721"/>
      <c r="HP899" s="721"/>
      <c r="HQ899" s="721"/>
      <c r="HR899" s="721"/>
      <c r="HS899" s="721"/>
      <c r="HT899" s="721"/>
      <c r="HU899" s="721"/>
      <c r="HV899" s="721"/>
      <c r="HW899" s="721"/>
      <c r="HX899" s="721"/>
      <c r="HY899" s="721"/>
      <c r="HZ899" s="721"/>
      <c r="IA899" s="721"/>
      <c r="IB899" s="721"/>
      <c r="IC899" s="721"/>
      <c r="ID899" s="721"/>
      <c r="IE899" s="721"/>
      <c r="IF899" s="721"/>
      <c r="IG899" s="721"/>
      <c r="IH899" s="721"/>
      <c r="II899" s="721"/>
      <c r="IJ899" s="721"/>
      <c r="IK899" s="721"/>
      <c r="IL899" s="721"/>
      <c r="IM899" s="721"/>
      <c r="IN899" s="721"/>
      <c r="IO899" s="721"/>
      <c r="IP899" s="721"/>
      <c r="IQ899" s="721"/>
      <c r="IR899" s="721"/>
      <c r="IS899" s="721"/>
      <c r="IT899" s="721"/>
      <c r="IU899" s="721"/>
      <c r="IV899" s="721"/>
      <c r="IW899" s="721"/>
      <c r="IX899" s="721"/>
      <c r="IY899" s="721"/>
      <c r="IZ899" s="721"/>
      <c r="JA899" s="721"/>
      <c r="JB899" s="721"/>
      <c r="JC899" s="721"/>
      <c r="JD899" s="721"/>
      <c r="JE899" s="721"/>
      <c r="JF899" s="721"/>
      <c r="JG899" s="721"/>
      <c r="JH899" s="721"/>
      <c r="JI899" s="721"/>
      <c r="JJ899" s="721"/>
      <c r="JK899" s="721"/>
      <c r="JL899" s="721"/>
      <c r="JM899" s="721"/>
      <c r="JN899" s="721"/>
      <c r="JO899" s="721"/>
      <c r="JP899" s="721"/>
      <c r="JQ899" s="721"/>
      <c r="JR899" s="721"/>
      <c r="JS899" s="721"/>
      <c r="JT899" s="721"/>
      <c r="JU899" s="721"/>
      <c r="JV899" s="721"/>
      <c r="JW899" s="721"/>
      <c r="JX899" s="721"/>
      <c r="JY899" s="721"/>
      <c r="JZ899" s="721"/>
      <c r="KA899" s="721"/>
      <c r="KB899" s="721"/>
      <c r="KC899" s="721"/>
      <c r="KD899" s="721"/>
      <c r="KE899" s="721"/>
      <c r="KF899" s="721"/>
      <c r="KG899" s="721"/>
      <c r="KH899" s="721"/>
      <c r="KI899" s="721"/>
      <c r="KJ899" s="721"/>
      <c r="KK899" s="721"/>
      <c r="KL899" s="721"/>
      <c r="KM899" s="721"/>
      <c r="KN899" s="721"/>
      <c r="KO899" s="721"/>
      <c r="KP899" s="721"/>
      <c r="KQ899" s="721"/>
      <c r="KR899" s="721"/>
      <c r="KS899" s="721"/>
      <c r="KT899" s="721"/>
      <c r="KU899" s="721"/>
      <c r="KV899" s="721"/>
      <c r="KW899" s="721"/>
      <c r="KX899" s="721"/>
      <c r="KY899" s="721"/>
      <c r="KZ899" s="721"/>
      <c r="LA899" s="721"/>
      <c r="LB899" s="721"/>
      <c r="LC899" s="721"/>
      <c r="LD899" s="721"/>
      <c r="LE899" s="721"/>
      <c r="LF899" s="721"/>
      <c r="LG899" s="721"/>
      <c r="LH899" s="721"/>
      <c r="LI899" s="721"/>
      <c r="LJ899" s="721"/>
      <c r="LK899" s="721"/>
      <c r="LL899" s="721"/>
      <c r="LM899" s="721"/>
      <c r="LN899" s="721"/>
      <c r="LO899" s="721"/>
      <c r="LP899" s="721"/>
      <c r="LQ899" s="721"/>
      <c r="LR899" s="721"/>
      <c r="LS899" s="721"/>
      <c r="LT899" s="721"/>
      <c r="LU899" s="721"/>
      <c r="LV899" s="721"/>
      <c r="LW899" s="721"/>
      <c r="LX899" s="721"/>
      <c r="LY899" s="721"/>
      <c r="LZ899" s="721"/>
      <c r="MA899" s="721"/>
      <c r="MB899" s="721"/>
      <c r="MC899" s="721"/>
      <c r="MD899" s="721"/>
      <c r="ME899" s="721"/>
      <c r="MF899" s="721"/>
      <c r="MG899" s="721"/>
      <c r="MH899" s="721"/>
      <c r="MI899" s="721"/>
      <c r="MJ899" s="721"/>
      <c r="MK899" s="721"/>
      <c r="ML899" s="721"/>
      <c r="MM899" s="721"/>
      <c r="MN899" s="721"/>
      <c r="MO899" s="721"/>
      <c r="MP899" s="721"/>
      <c r="MQ899" s="721"/>
      <c r="MR899" s="721"/>
      <c r="MS899" s="721"/>
      <c r="MT899" s="721"/>
      <c r="MU899" s="721"/>
      <c r="MV899" s="721"/>
      <c r="MW899" s="721"/>
      <c r="MX899" s="721"/>
      <c r="MY899" s="721"/>
      <c r="MZ899" s="721"/>
      <c r="NA899" s="721"/>
      <c r="NB899" s="721"/>
      <c r="NC899" s="721"/>
      <c r="ND899" s="721"/>
      <c r="NE899" s="721"/>
      <c r="NF899" s="721"/>
      <c r="NG899" s="721"/>
      <c r="NH899" s="721"/>
      <c r="NI899" s="721"/>
      <c r="NJ899" s="721"/>
      <c r="NK899" s="721"/>
      <c r="NL899" s="721"/>
      <c r="NM899" s="721"/>
      <c r="NN899" s="721"/>
      <c r="NO899" s="721"/>
      <c r="NP899" s="721"/>
      <c r="NQ899" s="721"/>
      <c r="NR899" s="721"/>
      <c r="NS899" s="721"/>
      <c r="NT899" s="721"/>
      <c r="NU899" s="721"/>
      <c r="NV899" s="721"/>
      <c r="NW899" s="721"/>
      <c r="NX899" s="721"/>
      <c r="NY899" s="721"/>
      <c r="NZ899" s="721"/>
      <c r="OA899" s="721"/>
      <c r="OB899" s="721"/>
      <c r="OC899" s="721"/>
      <c r="OD899" s="721"/>
      <c r="OE899" s="721"/>
      <c r="OF899" s="721"/>
      <c r="OG899" s="721"/>
      <c r="OH899" s="721"/>
      <c r="OI899" s="721"/>
      <c r="OJ899" s="721"/>
      <c r="OK899" s="721"/>
      <c r="OL899" s="721"/>
      <c r="OM899" s="721"/>
      <c r="ON899" s="721"/>
      <c r="OO899" s="721"/>
      <c r="OP899" s="721"/>
      <c r="OQ899" s="721"/>
      <c r="OR899" s="721"/>
      <c r="OS899" s="721"/>
      <c r="OT899" s="721"/>
      <c r="OU899" s="721"/>
      <c r="OV899" s="721"/>
      <c r="OW899" s="721"/>
      <c r="OX899" s="721"/>
      <c r="OY899" s="721"/>
      <c r="OZ899" s="721"/>
      <c r="PA899" s="721"/>
      <c r="PB899" s="721"/>
      <c r="PC899" s="721"/>
      <c r="PD899" s="721"/>
      <c r="PE899" s="721"/>
      <c r="PF899" s="721"/>
      <c r="PG899" s="721"/>
      <c r="PH899" s="721"/>
      <c r="PI899" s="721"/>
      <c r="PJ899" s="721"/>
      <c r="PK899" s="721"/>
      <c r="PL899" s="721"/>
      <c r="PM899" s="721"/>
      <c r="PN899" s="721"/>
      <c r="PO899" s="721"/>
      <c r="PP899" s="721"/>
      <c r="PQ899" s="721"/>
      <c r="PR899" s="721"/>
      <c r="PS899" s="721"/>
      <c r="PT899" s="721"/>
      <c r="PU899" s="721"/>
      <c r="PV899" s="721"/>
      <c r="PW899" s="721"/>
      <c r="PX899" s="721"/>
      <c r="PY899" s="721"/>
      <c r="PZ899" s="721"/>
      <c r="QA899" s="721"/>
      <c r="QB899" s="721"/>
      <c r="QC899" s="721"/>
      <c r="QD899" s="721"/>
      <c r="QE899" s="721"/>
      <c r="QF899" s="721"/>
      <c r="QG899" s="721"/>
      <c r="QH899" s="721"/>
      <c r="QI899" s="721"/>
      <c r="QJ899" s="721"/>
      <c r="QK899" s="721"/>
      <c r="QL899" s="721"/>
      <c r="QM899" s="721"/>
      <c r="QN899" s="721"/>
      <c r="QO899" s="721"/>
      <c r="QP899" s="721"/>
      <c r="QQ899" s="721"/>
      <c r="QR899" s="721"/>
      <c r="QS899" s="721"/>
      <c r="QT899" s="721"/>
      <c r="QU899" s="721"/>
      <c r="QV899" s="721"/>
      <c r="QW899" s="721"/>
      <c r="QX899" s="721"/>
      <c r="QY899" s="721"/>
      <c r="QZ899" s="721"/>
      <c r="RA899" s="721"/>
      <c r="RB899" s="721"/>
      <c r="RC899" s="721"/>
      <c r="RD899" s="721"/>
      <c r="RE899" s="721"/>
      <c r="RF899" s="721"/>
      <c r="RG899" s="721"/>
      <c r="RH899" s="721"/>
      <c r="RI899" s="721"/>
      <c r="RJ899" s="721"/>
      <c r="RK899" s="721"/>
      <c r="RL899" s="721"/>
      <c r="RM899" s="721"/>
      <c r="RN899" s="721"/>
      <c r="RO899" s="721"/>
      <c r="RP899" s="721"/>
      <c r="RQ899" s="721"/>
      <c r="RR899" s="721"/>
      <c r="RS899" s="721"/>
      <c r="RT899" s="721"/>
      <c r="RU899" s="721"/>
      <c r="RV899" s="721"/>
      <c r="RW899" s="721"/>
      <c r="RX899" s="721"/>
      <c r="RY899" s="721"/>
      <c r="RZ899" s="721"/>
      <c r="SA899" s="721"/>
      <c r="SB899" s="721"/>
      <c r="SC899" s="721"/>
      <c r="SD899" s="721"/>
      <c r="SE899" s="721"/>
      <c r="SF899" s="721"/>
      <c r="SG899" s="721"/>
      <c r="SH899" s="721"/>
      <c r="SI899" s="721"/>
      <c r="SJ899" s="721"/>
      <c r="SK899" s="721"/>
      <c r="SL899" s="721"/>
      <c r="SM899" s="721"/>
      <c r="SN899" s="721"/>
      <c r="SO899" s="721"/>
      <c r="SP899" s="721"/>
      <c r="SQ899" s="721"/>
      <c r="SR899" s="721"/>
      <c r="SS899" s="721"/>
      <c r="ST899" s="721"/>
      <c r="SU899" s="721"/>
      <c r="SV899" s="721"/>
      <c r="SW899" s="721"/>
      <c r="SX899" s="721"/>
      <c r="SY899" s="721"/>
      <c r="SZ899" s="721"/>
      <c r="TA899" s="721"/>
      <c r="TB899" s="721"/>
      <c r="TC899" s="721"/>
      <c r="TD899" s="721"/>
      <c r="TE899" s="721"/>
      <c r="TF899" s="721"/>
      <c r="TG899" s="721"/>
      <c r="TH899" s="721"/>
      <c r="TI899" s="721"/>
      <c r="TJ899" s="721"/>
      <c r="TK899" s="721"/>
      <c r="TL899" s="721"/>
      <c r="TM899" s="721"/>
      <c r="TN899" s="721"/>
      <c r="TO899" s="721"/>
      <c r="TP899" s="721"/>
      <c r="TQ899" s="721"/>
      <c r="TR899" s="721"/>
      <c r="TS899" s="721"/>
      <c r="TT899" s="721"/>
      <c r="TU899" s="721"/>
      <c r="TV899" s="721"/>
      <c r="TW899" s="721"/>
      <c r="TX899" s="721"/>
      <c r="TY899" s="721"/>
      <c r="TZ899" s="721"/>
      <c r="UA899" s="721"/>
      <c r="UB899" s="721"/>
      <c r="UC899" s="721"/>
      <c r="UD899" s="721"/>
      <c r="UE899" s="721"/>
      <c r="UF899" s="721"/>
      <c r="UG899" s="721"/>
      <c r="UH899" s="721"/>
      <c r="UI899" s="721"/>
      <c r="UJ899" s="721"/>
      <c r="UK899" s="721"/>
      <c r="UL899" s="721"/>
      <c r="UM899" s="721"/>
      <c r="UN899" s="721"/>
      <c r="UO899" s="721"/>
      <c r="UP899" s="721"/>
      <c r="UQ899" s="721"/>
      <c r="UR899" s="721"/>
      <c r="US899" s="721"/>
      <c r="UT899" s="721"/>
      <c r="UU899" s="721"/>
      <c r="UV899" s="721"/>
      <c r="UW899" s="721"/>
      <c r="UX899" s="721"/>
      <c r="UY899" s="721"/>
      <c r="UZ899" s="721"/>
      <c r="VA899" s="721"/>
      <c r="VB899" s="721"/>
      <c r="VC899" s="721"/>
      <c r="VD899" s="721"/>
      <c r="VE899" s="721"/>
      <c r="VF899" s="721"/>
      <c r="VG899" s="721"/>
      <c r="VH899" s="721"/>
      <c r="VI899" s="721"/>
      <c r="VJ899" s="721"/>
      <c r="VK899" s="721"/>
      <c r="VL899" s="721"/>
      <c r="VM899" s="721"/>
      <c r="VN899" s="721"/>
      <c r="VO899" s="721"/>
      <c r="VP899" s="721"/>
      <c r="VQ899" s="721"/>
      <c r="VR899" s="721"/>
      <c r="VS899" s="721"/>
      <c r="VT899" s="721"/>
      <c r="VU899" s="721"/>
      <c r="VV899" s="721"/>
      <c r="VW899" s="721"/>
      <c r="VX899" s="721"/>
      <c r="VY899" s="721"/>
      <c r="VZ899" s="721"/>
      <c r="WA899" s="721"/>
      <c r="WB899" s="721"/>
      <c r="WC899" s="721"/>
      <c r="WD899" s="721"/>
      <c r="WE899" s="721"/>
      <c r="WF899" s="721"/>
      <c r="WG899" s="721"/>
      <c r="WH899" s="721"/>
      <c r="WI899" s="721"/>
      <c r="WJ899" s="721"/>
      <c r="WK899" s="721"/>
      <c r="WL899" s="721"/>
      <c r="WM899" s="721"/>
      <c r="WN899" s="721"/>
      <c r="WO899" s="721"/>
      <c r="WP899" s="721"/>
      <c r="WQ899" s="721"/>
      <c r="WR899" s="721"/>
      <c r="WS899" s="721"/>
      <c r="WT899" s="721"/>
      <c r="WU899" s="721"/>
      <c r="WV899" s="721"/>
      <c r="WW899" s="721"/>
      <c r="WX899" s="721"/>
      <c r="WY899" s="721"/>
      <c r="WZ899" s="721"/>
      <c r="XA899" s="721"/>
      <c r="XB899" s="721"/>
      <c r="XC899" s="721"/>
      <c r="XD899" s="721"/>
      <c r="XE899" s="721"/>
      <c r="XF899" s="721"/>
      <c r="XG899" s="721"/>
      <c r="XH899" s="721"/>
      <c r="XI899" s="721"/>
      <c r="XJ899" s="721"/>
      <c r="XK899" s="721"/>
      <c r="XL899" s="721"/>
      <c r="XM899" s="721"/>
      <c r="XN899" s="721"/>
      <c r="XO899" s="721"/>
      <c r="XP899" s="721"/>
      <c r="XQ899" s="721"/>
      <c r="XR899" s="721"/>
      <c r="XS899" s="721"/>
      <c r="XT899" s="721"/>
      <c r="XU899" s="721"/>
      <c r="XV899" s="721"/>
      <c r="XW899" s="721"/>
      <c r="XX899" s="721"/>
      <c r="XY899" s="721"/>
      <c r="XZ899" s="721"/>
      <c r="YA899" s="721"/>
      <c r="YB899" s="721"/>
      <c r="YC899" s="721"/>
      <c r="YD899" s="721"/>
      <c r="YE899" s="721"/>
      <c r="YF899" s="721"/>
      <c r="YG899" s="721"/>
      <c r="YH899" s="721"/>
      <c r="YI899" s="721"/>
      <c r="YJ899" s="721"/>
      <c r="YK899" s="721"/>
      <c r="YL899" s="721"/>
      <c r="YM899" s="721"/>
      <c r="YN899" s="721"/>
      <c r="YO899" s="721"/>
      <c r="YP899" s="721"/>
      <c r="YQ899" s="721"/>
      <c r="YR899" s="721"/>
      <c r="YS899" s="721"/>
      <c r="YT899" s="721"/>
      <c r="YU899" s="721"/>
      <c r="YV899" s="721"/>
      <c r="YW899" s="721"/>
      <c r="YX899" s="721"/>
      <c r="YY899" s="721"/>
      <c r="YZ899" s="721"/>
      <c r="ZA899" s="721"/>
      <c r="ZB899" s="721"/>
      <c r="ZC899" s="721"/>
      <c r="ZD899" s="721"/>
      <c r="ZE899" s="721"/>
      <c r="ZF899" s="721"/>
      <c r="ZG899" s="721"/>
      <c r="ZH899" s="721"/>
      <c r="ZI899" s="721"/>
      <c r="ZJ899" s="721"/>
      <c r="ZK899" s="721"/>
      <c r="ZL899" s="721"/>
      <c r="ZM899" s="721"/>
      <c r="ZN899" s="721"/>
      <c r="ZO899" s="721"/>
      <c r="ZP899" s="721"/>
      <c r="ZQ899" s="721"/>
      <c r="ZR899" s="721"/>
      <c r="ZS899" s="721"/>
      <c r="ZT899" s="721"/>
      <c r="ZU899" s="721"/>
      <c r="ZV899" s="721"/>
      <c r="ZW899" s="721"/>
      <c r="ZX899" s="721"/>
      <c r="ZY899" s="721"/>
      <c r="ZZ899" s="721"/>
      <c r="AAA899" s="721"/>
      <c r="AAB899" s="721"/>
      <c r="AAC899" s="721"/>
      <c r="AAD899" s="721"/>
      <c r="AAE899" s="721"/>
      <c r="AAF899" s="721"/>
      <c r="AAG899" s="721"/>
      <c r="AAH899" s="721"/>
      <c r="AAI899" s="721"/>
      <c r="AAJ899" s="721"/>
      <c r="AAK899" s="721"/>
      <c r="AAL899" s="721"/>
      <c r="AAM899" s="721"/>
      <c r="AAN899" s="721"/>
      <c r="AAO899" s="721"/>
      <c r="AAP899" s="721"/>
      <c r="AAQ899" s="721"/>
      <c r="AAR899" s="721"/>
      <c r="AAS899" s="721"/>
      <c r="AAT899" s="721"/>
      <c r="AAU899" s="721"/>
      <c r="AAV899" s="721"/>
      <c r="AAW899" s="721"/>
      <c r="AAX899" s="721"/>
      <c r="AAY899" s="721"/>
      <c r="AAZ899" s="721"/>
      <c r="ABA899" s="721"/>
      <c r="ABB899" s="721"/>
      <c r="ABC899" s="721"/>
      <c r="ABD899" s="721"/>
      <c r="ABE899" s="721"/>
      <c r="ABF899" s="721"/>
      <c r="ABG899" s="721"/>
      <c r="ABH899" s="721"/>
      <c r="ABI899" s="721"/>
      <c r="ABJ899" s="721"/>
      <c r="ABK899" s="721"/>
      <c r="ABL899" s="721"/>
      <c r="ABM899" s="721"/>
      <c r="ABN899" s="721"/>
      <c r="ABO899" s="721"/>
      <c r="ABP899" s="721"/>
      <c r="ABQ899" s="721"/>
      <c r="ABR899" s="721"/>
      <c r="ABS899" s="721"/>
      <c r="ABT899" s="721"/>
      <c r="ABU899" s="721"/>
      <c r="ABV899" s="721"/>
      <c r="ABW899" s="721"/>
      <c r="ABX899" s="721"/>
      <c r="ABY899" s="721"/>
      <c r="ABZ899" s="721"/>
      <c r="ACA899" s="721"/>
      <c r="ACB899" s="721"/>
      <c r="ACC899" s="721"/>
      <c r="ACD899" s="721"/>
      <c r="ACE899" s="721"/>
      <c r="ACF899" s="721"/>
      <c r="ACG899" s="721"/>
      <c r="ACH899" s="721"/>
      <c r="ACI899" s="721"/>
      <c r="ACJ899" s="721"/>
      <c r="ACK899" s="721"/>
      <c r="ACL899" s="721"/>
      <c r="ACM899" s="721"/>
      <c r="ACN899" s="721"/>
      <c r="ACO899" s="721"/>
      <c r="ACP899" s="721"/>
      <c r="ACQ899" s="721"/>
      <c r="ACR899" s="721"/>
      <c r="ACS899" s="721"/>
      <c r="ACT899" s="721"/>
      <c r="ACU899" s="721"/>
      <c r="ACV899" s="721"/>
      <c r="ACW899" s="721"/>
      <c r="ACX899" s="721"/>
      <c r="ACY899" s="721"/>
      <c r="ACZ899" s="721"/>
      <c r="ADA899" s="721"/>
      <c r="ADB899" s="721"/>
      <c r="ADC899" s="721"/>
      <c r="ADD899" s="721"/>
      <c r="ADE899" s="721"/>
      <c r="ADF899" s="721"/>
      <c r="ADG899" s="721"/>
      <c r="ADH899" s="721"/>
      <c r="ADI899" s="721"/>
      <c r="ADJ899" s="721"/>
      <c r="ADK899" s="721"/>
      <c r="ADL899" s="721"/>
      <c r="ADM899" s="721"/>
      <c r="ADN899" s="721"/>
      <c r="ADO899" s="721"/>
      <c r="ADP899" s="721"/>
      <c r="ADQ899" s="721"/>
      <c r="ADR899" s="721"/>
      <c r="ADS899" s="721"/>
      <c r="ADT899" s="721"/>
      <c r="ADU899" s="721"/>
      <c r="ADV899" s="721"/>
      <c r="ADW899" s="721"/>
      <c r="ADX899" s="721"/>
      <c r="ADY899" s="721"/>
      <c r="ADZ899" s="721"/>
      <c r="AEA899" s="721"/>
      <c r="AEB899" s="721"/>
      <c r="AEC899" s="721"/>
      <c r="AED899" s="721"/>
      <c r="AEE899" s="721"/>
      <c r="AEF899" s="721"/>
      <c r="AEG899" s="721"/>
      <c r="AEH899" s="721"/>
      <c r="AEI899" s="721"/>
      <c r="AEJ899" s="721"/>
      <c r="AEK899" s="721"/>
      <c r="AEL899" s="721"/>
      <c r="AEM899" s="721"/>
      <c r="AEN899" s="721"/>
      <c r="AEO899" s="721"/>
      <c r="AEP899" s="721"/>
      <c r="AEQ899" s="721"/>
      <c r="AER899" s="721"/>
      <c r="AES899" s="721"/>
      <c r="AET899" s="721"/>
      <c r="AEU899" s="721"/>
      <c r="AEV899" s="721"/>
      <c r="AEW899" s="721"/>
      <c r="AEX899" s="721"/>
      <c r="AEY899" s="721"/>
      <c r="AEZ899" s="721"/>
      <c r="AFA899" s="721"/>
      <c r="AFB899" s="721"/>
      <c r="AFC899" s="721"/>
      <c r="AFD899" s="721"/>
      <c r="AFE899" s="721"/>
      <c r="AFF899" s="721"/>
      <c r="AFG899" s="721"/>
      <c r="AFH899" s="721"/>
      <c r="AFI899" s="721"/>
      <c r="AFJ899" s="721"/>
      <c r="AFK899" s="721"/>
      <c r="AFL899" s="721"/>
      <c r="AFM899" s="721"/>
      <c r="AFN899" s="721"/>
      <c r="AFO899" s="721"/>
      <c r="AFP899" s="721"/>
      <c r="AFQ899" s="721"/>
      <c r="AFR899" s="721"/>
      <c r="AFS899" s="721"/>
      <c r="AFT899" s="721"/>
      <c r="AFU899" s="721"/>
      <c r="AFV899" s="721"/>
      <c r="AFW899" s="721"/>
      <c r="AFX899" s="721"/>
      <c r="AFY899" s="721"/>
      <c r="AFZ899" s="721"/>
      <c r="AGA899" s="721"/>
      <c r="AGB899" s="721"/>
      <c r="AGC899" s="721"/>
      <c r="AGD899" s="721"/>
      <c r="AGE899" s="721"/>
      <c r="AGF899" s="721"/>
      <c r="AGG899" s="721"/>
      <c r="AGH899" s="721"/>
      <c r="AGI899" s="721"/>
      <c r="AGJ899" s="721"/>
      <c r="AGK899" s="721"/>
      <c r="AGL899" s="721"/>
      <c r="AGM899" s="721"/>
      <c r="AGN899" s="721"/>
      <c r="AGO899" s="721"/>
      <c r="AGP899" s="721"/>
      <c r="AGQ899" s="721"/>
      <c r="AGR899" s="721"/>
      <c r="AGS899" s="721"/>
      <c r="AGT899" s="721"/>
      <c r="AGU899" s="721"/>
      <c r="AGV899" s="721"/>
      <c r="AGW899" s="721"/>
      <c r="AGX899" s="721"/>
      <c r="AGY899" s="721"/>
      <c r="AGZ899" s="721"/>
      <c r="AHA899" s="721"/>
      <c r="AHB899" s="721"/>
      <c r="AHC899" s="721"/>
      <c r="AHD899" s="721"/>
      <c r="AHE899" s="721"/>
      <c r="AHF899" s="721"/>
      <c r="AHG899" s="721"/>
      <c r="AHH899" s="721"/>
      <c r="AHI899" s="721"/>
      <c r="AHJ899" s="721"/>
      <c r="AHK899" s="721"/>
      <c r="AHL899" s="721"/>
      <c r="AHM899" s="721"/>
      <c r="AHN899" s="721"/>
      <c r="AHO899" s="721"/>
      <c r="AHP899" s="721"/>
      <c r="AHQ899" s="721"/>
      <c r="AHR899" s="721"/>
      <c r="AHS899" s="721"/>
      <c r="AHT899" s="721"/>
      <c r="AHU899" s="721"/>
      <c r="AHV899" s="721"/>
      <c r="AHW899" s="721"/>
      <c r="AHX899" s="721"/>
      <c r="AHY899" s="721"/>
      <c r="AHZ899" s="721"/>
      <c r="AIA899" s="721"/>
      <c r="AIB899" s="721"/>
      <c r="AIC899" s="721"/>
      <c r="AID899" s="721"/>
      <c r="AIE899" s="721"/>
      <c r="AIF899" s="721"/>
      <c r="AIG899" s="721"/>
      <c r="AIH899" s="721"/>
      <c r="AII899" s="721"/>
      <c r="AIJ899" s="721"/>
      <c r="AIK899" s="721"/>
      <c r="AIL899" s="721"/>
      <c r="AIM899" s="721"/>
      <c r="AIN899" s="721"/>
      <c r="AIO899" s="721"/>
      <c r="AIP899" s="721"/>
      <c r="AIQ899" s="721"/>
      <c r="AIR899" s="721"/>
      <c r="AIS899" s="721"/>
      <c r="AIT899" s="721"/>
      <c r="AIU899" s="721"/>
      <c r="AIV899" s="721"/>
      <c r="AIW899" s="721"/>
      <c r="AIX899" s="721"/>
      <c r="AIY899" s="721"/>
      <c r="AIZ899" s="721"/>
      <c r="AJA899" s="721"/>
      <c r="AJB899" s="721"/>
      <c r="AJC899" s="721"/>
      <c r="AJD899" s="721"/>
      <c r="AJE899" s="721"/>
      <c r="AJF899" s="721"/>
      <c r="AJG899" s="721"/>
      <c r="AJH899" s="721"/>
      <c r="AJI899" s="721"/>
      <c r="AJJ899" s="721"/>
      <c r="AJK899" s="721"/>
      <c r="AJL899" s="721"/>
      <c r="AJM899" s="721"/>
      <c r="AJN899" s="721"/>
      <c r="AJO899" s="721"/>
      <c r="AJP899" s="721"/>
      <c r="AJQ899" s="721"/>
      <c r="AJR899" s="721"/>
      <c r="AJS899" s="721"/>
      <c r="AJT899" s="721"/>
      <c r="AJU899" s="721"/>
      <c r="AJV899" s="721"/>
      <c r="AJW899" s="721"/>
      <c r="AJX899" s="721"/>
      <c r="AJY899" s="721"/>
      <c r="AJZ899" s="721"/>
      <c r="AKA899" s="721"/>
      <c r="AKB899" s="721"/>
      <c r="AKC899" s="721"/>
      <c r="AKD899" s="721"/>
      <c r="AKE899" s="721"/>
      <c r="AKF899" s="721"/>
      <c r="AKG899" s="721"/>
      <c r="AKH899" s="721"/>
      <c r="AKI899" s="721"/>
      <c r="AKJ899" s="721"/>
      <c r="AKK899" s="721"/>
      <c r="AKL899" s="721"/>
      <c r="AKM899" s="721"/>
      <c r="AKN899" s="721"/>
      <c r="AKO899" s="721"/>
      <c r="AKP899" s="721"/>
      <c r="AKQ899" s="721"/>
      <c r="AKR899" s="721"/>
      <c r="AKS899" s="721"/>
      <c r="AKT899" s="721"/>
      <c r="AKU899" s="721"/>
      <c r="AKV899" s="721"/>
      <c r="AKW899" s="721"/>
      <c r="AKX899" s="721"/>
      <c r="AKY899" s="721"/>
      <c r="AKZ899" s="721"/>
      <c r="ALA899" s="721"/>
      <c r="ALB899" s="721"/>
      <c r="ALC899" s="721"/>
      <c r="ALD899" s="721"/>
      <c r="ALE899" s="721"/>
      <c r="ALF899" s="721"/>
      <c r="ALG899" s="721"/>
      <c r="ALH899" s="721"/>
      <c r="ALI899" s="721"/>
      <c r="ALJ899" s="721"/>
      <c r="ALK899" s="721"/>
      <c r="ALL899" s="721"/>
      <c r="ALM899" s="721"/>
      <c r="ALN899" s="721"/>
      <c r="ALO899" s="721"/>
      <c r="ALP899" s="721"/>
      <c r="ALQ899" s="721"/>
      <c r="ALR899" s="721"/>
      <c r="ALS899" s="721"/>
      <c r="ALT899" s="721"/>
      <c r="ALU899" s="721"/>
      <c r="ALV899" s="721"/>
      <c r="ALW899" s="721"/>
      <c r="ALX899" s="721"/>
      <c r="ALY899" s="721"/>
      <c r="ALZ899" s="721"/>
      <c r="AMA899" s="721"/>
      <c r="AMB899" s="721"/>
      <c r="AMC899" s="721"/>
      <c r="AMD899" s="721"/>
      <c r="AME899" s="721"/>
      <c r="AMF899" s="721"/>
      <c r="AMG899" s="721"/>
      <c r="AMH899" s="721"/>
      <c r="AMI899" s="721"/>
      <c r="AMJ899" s="721"/>
      <c r="AMK899" s="721"/>
      <c r="AML899" s="721"/>
      <c r="AMM899" s="721"/>
      <c r="AMN899" s="721"/>
      <c r="AMO899" s="721"/>
      <c r="AMP899" s="721"/>
      <c r="AMQ899" s="721"/>
      <c r="AMR899" s="721"/>
      <c r="AMS899" s="721"/>
      <c r="AMT899" s="721"/>
      <c r="AMU899" s="721"/>
      <c r="AMV899" s="721"/>
      <c r="AMW899" s="721"/>
      <c r="AMX899" s="721"/>
      <c r="AMY899" s="721"/>
      <c r="AMZ899" s="721"/>
      <c r="ANA899" s="721"/>
      <c r="ANB899" s="721"/>
      <c r="ANC899" s="721"/>
      <c r="AND899" s="721"/>
      <c r="ANE899" s="721"/>
      <c r="ANF899" s="721"/>
      <c r="ANG899" s="721"/>
      <c r="ANH899" s="721"/>
      <c r="ANI899" s="721"/>
      <c r="ANJ899" s="721"/>
      <c r="ANK899" s="721"/>
      <c r="ANL899" s="721"/>
      <c r="ANM899" s="721"/>
      <c r="ANN899" s="721"/>
      <c r="ANO899" s="721"/>
      <c r="ANP899" s="721"/>
      <c r="ANQ899" s="721"/>
      <c r="ANR899" s="721"/>
      <c r="ANS899" s="721"/>
      <c r="ANT899" s="721"/>
      <c r="ANU899" s="721"/>
      <c r="ANV899" s="721"/>
      <c r="ANW899" s="721"/>
      <c r="ANX899" s="721"/>
      <c r="ANY899" s="721"/>
      <c r="ANZ899" s="721"/>
      <c r="AOA899" s="721"/>
      <c r="AOB899" s="721"/>
      <c r="AOC899" s="721"/>
      <c r="AOD899" s="721"/>
      <c r="AOE899" s="721"/>
      <c r="AOF899" s="721"/>
      <c r="AOG899" s="721"/>
      <c r="AOH899" s="721"/>
      <c r="AOI899" s="721"/>
      <c r="AOJ899" s="721"/>
      <c r="AOK899" s="721"/>
      <c r="AOL899" s="721"/>
      <c r="AOM899" s="721"/>
      <c r="AON899" s="721"/>
      <c r="AOO899" s="721"/>
      <c r="AOP899" s="721"/>
      <c r="AOQ899" s="721"/>
      <c r="AOR899" s="721"/>
      <c r="AOS899" s="721"/>
      <c r="AOT899" s="721"/>
      <c r="AOU899" s="721"/>
      <c r="AOV899" s="721"/>
      <c r="AOW899" s="721"/>
      <c r="AOX899" s="721"/>
      <c r="AOY899" s="721"/>
      <c r="AOZ899" s="721"/>
      <c r="APA899" s="721"/>
      <c r="APB899" s="721"/>
      <c r="APC899" s="721"/>
      <c r="APD899" s="721"/>
      <c r="APE899" s="721"/>
      <c r="APF899" s="721"/>
      <c r="APG899" s="721"/>
      <c r="APH899" s="721"/>
      <c r="API899" s="721"/>
      <c r="APJ899" s="721"/>
      <c r="APK899" s="721"/>
      <c r="APL899" s="721"/>
      <c r="APM899" s="721"/>
      <c r="APN899" s="721"/>
      <c r="APO899" s="721"/>
      <c r="APP899" s="721"/>
      <c r="APQ899" s="721"/>
      <c r="APR899" s="721"/>
      <c r="APS899" s="721"/>
      <c r="APT899" s="721"/>
      <c r="APU899" s="721"/>
      <c r="APV899" s="721"/>
      <c r="APW899" s="721"/>
      <c r="APX899" s="721"/>
      <c r="APY899" s="721"/>
      <c r="APZ899" s="721"/>
      <c r="AQA899" s="721"/>
      <c r="AQB899" s="721"/>
      <c r="AQC899" s="721"/>
      <c r="AQD899" s="721"/>
      <c r="AQE899" s="721"/>
      <c r="AQF899" s="721"/>
      <c r="AQG899" s="721"/>
      <c r="AQH899" s="721"/>
      <c r="AQI899" s="721"/>
      <c r="AQJ899" s="721"/>
      <c r="AQK899" s="721"/>
      <c r="AQL899" s="721"/>
      <c r="AQM899" s="721"/>
      <c r="AQN899" s="721"/>
      <c r="AQO899" s="721"/>
      <c r="AQP899" s="721"/>
      <c r="AQQ899" s="721"/>
      <c r="AQR899" s="721"/>
      <c r="AQS899" s="721"/>
      <c r="AQT899" s="721"/>
      <c r="AQU899" s="721"/>
      <c r="AQV899" s="721"/>
      <c r="AQW899" s="721"/>
      <c r="AQX899" s="721"/>
      <c r="AQY899" s="721"/>
      <c r="AQZ899" s="721"/>
      <c r="ARA899" s="721"/>
      <c r="ARB899" s="721"/>
      <c r="ARC899" s="721"/>
      <c r="ARD899" s="721"/>
      <c r="ARE899" s="721"/>
      <c r="ARF899" s="721"/>
      <c r="ARG899" s="721"/>
      <c r="ARH899" s="721"/>
      <c r="ARI899" s="721"/>
      <c r="ARJ899" s="721"/>
      <c r="ARK899" s="721"/>
      <c r="ARL899" s="721"/>
      <c r="ARM899" s="721"/>
      <c r="ARN899" s="721"/>
      <c r="ARO899" s="721"/>
      <c r="ARP899" s="721"/>
      <c r="ARQ899" s="721"/>
      <c r="ARR899" s="721"/>
      <c r="ARS899" s="721"/>
      <c r="ART899" s="721"/>
      <c r="ARU899" s="721"/>
      <c r="ARV899" s="721"/>
      <c r="ARW899" s="721"/>
      <c r="ARX899" s="721"/>
      <c r="ARY899" s="721"/>
      <c r="ARZ899" s="721"/>
      <c r="ASA899" s="721"/>
      <c r="ASB899" s="721"/>
      <c r="ASC899" s="721"/>
      <c r="ASD899" s="721"/>
      <c r="ASE899" s="721"/>
      <c r="ASF899" s="721"/>
      <c r="ASG899" s="721"/>
      <c r="ASH899" s="721"/>
      <c r="ASI899" s="721"/>
      <c r="ASJ899" s="721"/>
      <c r="ASK899" s="721"/>
      <c r="ASL899" s="721"/>
      <c r="ASM899" s="721"/>
      <c r="ASN899" s="721"/>
      <c r="ASO899" s="721"/>
      <c r="ASP899" s="721"/>
      <c r="ASQ899" s="721"/>
      <c r="ASR899" s="721"/>
      <c r="ASS899" s="721"/>
      <c r="AST899" s="721"/>
      <c r="ASU899" s="721"/>
      <c r="ASV899" s="721"/>
      <c r="ASW899" s="721"/>
      <c r="ASX899" s="721"/>
      <c r="ASY899" s="721"/>
      <c r="ASZ899" s="721"/>
      <c r="ATA899" s="721"/>
      <c r="ATB899" s="721"/>
      <c r="ATC899" s="721"/>
      <c r="ATD899" s="721"/>
      <c r="ATE899" s="721"/>
      <c r="ATF899" s="721"/>
      <c r="ATG899" s="721"/>
      <c r="ATH899" s="721"/>
      <c r="ATI899" s="721"/>
      <c r="ATJ899" s="721"/>
      <c r="ATK899" s="721"/>
      <c r="ATL899" s="721"/>
      <c r="ATM899" s="721"/>
      <c r="ATN899" s="721"/>
      <c r="ATO899" s="721"/>
      <c r="ATP899" s="721"/>
      <c r="ATQ899" s="721"/>
      <c r="ATR899" s="721"/>
      <c r="ATS899" s="721"/>
      <c r="ATT899" s="721"/>
      <c r="ATU899" s="721"/>
      <c r="ATV899" s="721"/>
      <c r="ATW899" s="721"/>
      <c r="ATX899" s="721"/>
      <c r="ATY899" s="721"/>
      <c r="ATZ899" s="721"/>
      <c r="AUA899" s="721"/>
      <c r="AUB899" s="721"/>
      <c r="AUC899" s="721"/>
      <c r="AUD899" s="721"/>
      <c r="AUE899" s="721"/>
      <c r="AUF899" s="721"/>
      <c r="AUG899" s="721"/>
      <c r="AUH899" s="721"/>
      <c r="AUI899" s="721"/>
      <c r="AUJ899" s="721"/>
      <c r="AUK899" s="721"/>
      <c r="AUL899" s="721"/>
      <c r="AUM899" s="721"/>
      <c r="AUN899" s="721"/>
      <c r="AUO899" s="721"/>
      <c r="AUP899" s="721"/>
      <c r="AUQ899" s="721"/>
      <c r="AUR899" s="721"/>
      <c r="AUS899" s="721"/>
      <c r="AUT899" s="721"/>
      <c r="AUU899" s="721"/>
      <c r="AUV899" s="721"/>
      <c r="AUW899" s="721"/>
      <c r="AUX899" s="721"/>
      <c r="AUY899" s="721"/>
      <c r="AUZ899" s="721"/>
      <c r="AVA899" s="721"/>
      <c r="AVB899" s="721"/>
      <c r="AVC899" s="721"/>
      <c r="AVD899" s="721"/>
      <c r="AVE899" s="721"/>
      <c r="AVF899" s="721"/>
      <c r="AVG899" s="721"/>
      <c r="AVH899" s="721"/>
      <c r="AVI899" s="721"/>
      <c r="AVJ899" s="721"/>
      <c r="AVK899" s="721"/>
    </row>
    <row r="900" spans="1:1259">
      <c r="A900" s="716"/>
      <c r="B900" s="723">
        <v>44648</v>
      </c>
      <c r="C900" s="716"/>
      <c r="D900" s="714" t="s">
        <v>3247</v>
      </c>
      <c r="E900" s="703" t="s">
        <v>3104</v>
      </c>
      <c r="F900" s="703"/>
      <c r="G900" s="703">
        <v>2022</v>
      </c>
      <c r="H900" s="703"/>
      <c r="I900" s="698" t="s">
        <v>1699</v>
      </c>
      <c r="J900" s="704"/>
      <c r="K900" s="705" t="s">
        <v>4957</v>
      </c>
      <c r="L900" s="703" t="s">
        <v>3394</v>
      </c>
      <c r="M900" s="706">
        <v>44648</v>
      </c>
      <c r="N900" s="706">
        <v>44648</v>
      </c>
      <c r="O900" s="706">
        <v>44713</v>
      </c>
      <c r="P900" s="704"/>
      <c r="Q900" s="704"/>
      <c r="R900" s="704"/>
      <c r="S900" s="703" t="s">
        <v>2425</v>
      </c>
      <c r="T900" s="703">
        <v>60</v>
      </c>
      <c r="U900" s="703"/>
      <c r="V900" s="703" t="s">
        <v>973</v>
      </c>
      <c r="W900" s="703">
        <v>400</v>
      </c>
      <c r="X900" s="707">
        <v>7680</v>
      </c>
      <c r="Y900" s="539">
        <f t="shared" ref="Y900:Y963" si="42">W900*X900</f>
        <v>3072000</v>
      </c>
      <c r="Z900" s="708">
        <v>0.55000000000000004</v>
      </c>
      <c r="AA900" s="681">
        <f t="shared" ref="AA900:AA963" si="43">Y900*Z900</f>
        <v>1689600.0000000002</v>
      </c>
      <c r="AB900" s="682"/>
      <c r="AC900" s="683">
        <v>0</v>
      </c>
      <c r="AD900" s="710"/>
      <c r="AE900" s="709"/>
      <c r="AF900" s="695">
        <f t="shared" ref="AF900:AF963" si="44">AA900+AD900+AE900</f>
        <v>1689600.0000000002</v>
      </c>
      <c r="AG900" s="703" t="s">
        <v>1073</v>
      </c>
      <c r="AH900" s="703"/>
      <c r="AI900" s="705" t="s">
        <v>2488</v>
      </c>
      <c r="AJ900" s="703" t="s">
        <v>3395</v>
      </c>
      <c r="AK900" s="711" t="s">
        <v>1149</v>
      </c>
      <c r="AL900" s="703">
        <v>79423</v>
      </c>
      <c r="AM900" s="703" t="s">
        <v>52</v>
      </c>
      <c r="AN900" s="703"/>
      <c r="AO900" s="703"/>
      <c r="AP900" s="712"/>
      <c r="AQ900" s="712" t="s">
        <v>37</v>
      </c>
      <c r="AR900" s="712"/>
      <c r="AS900" s="715"/>
      <c r="AT900" s="715"/>
      <c r="AU900" s="715"/>
      <c r="AV900" s="708">
        <v>0.45500000000000002</v>
      </c>
      <c r="AW900" s="721"/>
      <c r="AX900" s="721"/>
      <c r="AY900" s="721"/>
      <c r="AZ900" s="721"/>
      <c r="BA900" s="721"/>
      <c r="BB900" s="721"/>
      <c r="BC900" s="721"/>
      <c r="BD900" s="721"/>
      <c r="BE900" s="721"/>
      <c r="BF900" s="721"/>
      <c r="BG900" s="721"/>
      <c r="BH900" s="721"/>
      <c r="BI900" s="721"/>
      <c r="BJ900" s="721"/>
      <c r="BK900" s="721"/>
      <c r="BL900" s="721"/>
      <c r="BM900" s="721"/>
      <c r="BN900" s="721"/>
      <c r="BO900" s="721"/>
      <c r="BP900" s="721"/>
      <c r="BQ900" s="721"/>
      <c r="BR900" s="721"/>
      <c r="BS900" s="721"/>
      <c r="BT900" s="721"/>
      <c r="BU900" s="721"/>
      <c r="BV900" s="721"/>
      <c r="BW900" s="721"/>
      <c r="BX900" s="721"/>
      <c r="BY900" s="721"/>
      <c r="BZ900" s="721"/>
      <c r="CA900" s="721"/>
      <c r="CB900" s="721"/>
      <c r="CC900" s="721"/>
      <c r="CD900" s="721"/>
      <c r="CE900" s="721"/>
      <c r="CF900" s="721"/>
      <c r="CG900" s="721"/>
      <c r="CH900" s="721"/>
      <c r="CI900" s="721"/>
      <c r="CJ900" s="721"/>
      <c r="CK900" s="721"/>
      <c r="CL900" s="721"/>
      <c r="CM900" s="721"/>
      <c r="CN900" s="721"/>
      <c r="CO900" s="721"/>
      <c r="CP900" s="721"/>
      <c r="CQ900" s="721"/>
      <c r="CR900" s="721"/>
      <c r="CS900" s="721"/>
      <c r="CT900" s="721"/>
      <c r="CU900" s="721"/>
      <c r="CV900" s="721"/>
      <c r="CW900" s="721"/>
      <c r="CX900" s="721"/>
      <c r="CY900" s="721"/>
      <c r="CZ900" s="721"/>
      <c r="DA900" s="721"/>
      <c r="DB900" s="721"/>
      <c r="DC900" s="721"/>
      <c r="DD900" s="721"/>
      <c r="DE900" s="721"/>
      <c r="DF900" s="721"/>
      <c r="DG900" s="721"/>
      <c r="DH900" s="721"/>
      <c r="DI900" s="721"/>
      <c r="DJ900" s="721"/>
      <c r="DK900" s="721"/>
      <c r="DL900" s="721"/>
      <c r="DM900" s="721"/>
      <c r="DN900" s="721"/>
      <c r="DO900" s="721"/>
      <c r="DP900" s="721"/>
      <c r="DQ900" s="721"/>
      <c r="DR900" s="721"/>
      <c r="DS900" s="721"/>
      <c r="DT900" s="721"/>
      <c r="DU900" s="721"/>
      <c r="DV900" s="721"/>
      <c r="DW900" s="721"/>
      <c r="DX900" s="721"/>
      <c r="DY900" s="721"/>
      <c r="DZ900" s="721"/>
      <c r="EA900" s="721"/>
      <c r="EB900" s="721"/>
      <c r="EC900" s="721"/>
      <c r="ED900" s="721"/>
      <c r="EE900" s="721"/>
      <c r="EF900" s="721"/>
      <c r="EG900" s="721"/>
      <c r="EH900" s="721"/>
      <c r="EI900" s="721"/>
      <c r="EJ900" s="721"/>
      <c r="EK900" s="721"/>
      <c r="EL900" s="721"/>
      <c r="EM900" s="721"/>
      <c r="EN900" s="721"/>
      <c r="EO900" s="721"/>
      <c r="EP900" s="721"/>
      <c r="EQ900" s="721"/>
      <c r="ER900" s="721"/>
      <c r="ES900" s="721"/>
      <c r="ET900" s="721"/>
      <c r="EU900" s="721"/>
      <c r="EV900" s="721"/>
      <c r="EW900" s="721"/>
      <c r="EX900" s="721"/>
      <c r="EY900" s="721"/>
      <c r="EZ900" s="721"/>
      <c r="FA900" s="721"/>
      <c r="FB900" s="721"/>
      <c r="FC900" s="721"/>
      <c r="FD900" s="721"/>
      <c r="FE900" s="721"/>
      <c r="FF900" s="721"/>
      <c r="FG900" s="721"/>
      <c r="FH900" s="721"/>
      <c r="FI900" s="721"/>
      <c r="FJ900" s="721"/>
      <c r="FK900" s="721"/>
      <c r="FL900" s="721"/>
      <c r="FM900" s="721"/>
      <c r="FN900" s="721"/>
      <c r="FO900" s="721"/>
      <c r="FP900" s="721"/>
      <c r="FQ900" s="721"/>
      <c r="FR900" s="721"/>
      <c r="FS900" s="721"/>
      <c r="FT900" s="721"/>
      <c r="FU900" s="721"/>
      <c r="FV900" s="721"/>
      <c r="FW900" s="721"/>
      <c r="FX900" s="721"/>
      <c r="FY900" s="721"/>
      <c r="FZ900" s="721"/>
      <c r="GA900" s="721"/>
      <c r="GB900" s="721"/>
      <c r="GC900" s="721"/>
      <c r="GD900" s="721"/>
      <c r="GE900" s="721"/>
      <c r="GF900" s="721"/>
      <c r="GG900" s="721"/>
      <c r="GH900" s="721"/>
      <c r="GI900" s="721"/>
      <c r="GJ900" s="721"/>
      <c r="GK900" s="721"/>
      <c r="GL900" s="721"/>
      <c r="GM900" s="721"/>
      <c r="GN900" s="721"/>
      <c r="GO900" s="721"/>
      <c r="GP900" s="721"/>
      <c r="GQ900" s="721"/>
      <c r="GR900" s="721"/>
      <c r="GS900" s="721"/>
      <c r="GT900" s="721"/>
      <c r="GU900" s="721"/>
      <c r="GV900" s="721"/>
      <c r="GW900" s="721"/>
      <c r="GX900" s="721"/>
      <c r="GY900" s="721"/>
      <c r="GZ900" s="721"/>
      <c r="HA900" s="721"/>
      <c r="HB900" s="721"/>
      <c r="HC900" s="721"/>
      <c r="HD900" s="721"/>
      <c r="HE900" s="721"/>
      <c r="HF900" s="721"/>
      <c r="HG900" s="721"/>
      <c r="HH900" s="721"/>
      <c r="HI900" s="721"/>
      <c r="HJ900" s="721"/>
      <c r="HK900" s="721"/>
      <c r="HL900" s="721"/>
      <c r="HM900" s="721"/>
      <c r="HN900" s="721"/>
      <c r="HO900" s="721"/>
      <c r="HP900" s="721"/>
      <c r="HQ900" s="721"/>
      <c r="HR900" s="721"/>
      <c r="HS900" s="721"/>
      <c r="HT900" s="721"/>
      <c r="HU900" s="721"/>
      <c r="HV900" s="721"/>
      <c r="HW900" s="721"/>
      <c r="HX900" s="721"/>
      <c r="HY900" s="721"/>
      <c r="HZ900" s="721"/>
      <c r="IA900" s="721"/>
      <c r="IB900" s="721"/>
      <c r="IC900" s="721"/>
      <c r="ID900" s="721"/>
      <c r="IE900" s="721"/>
      <c r="IF900" s="721"/>
      <c r="IG900" s="721"/>
      <c r="IH900" s="721"/>
      <c r="II900" s="721"/>
      <c r="IJ900" s="721"/>
      <c r="IK900" s="721"/>
      <c r="IL900" s="721"/>
      <c r="IM900" s="721"/>
      <c r="IN900" s="721"/>
      <c r="IO900" s="721"/>
      <c r="IP900" s="721"/>
      <c r="IQ900" s="721"/>
      <c r="IR900" s="721"/>
      <c r="IS900" s="721"/>
      <c r="IT900" s="721"/>
      <c r="IU900" s="721"/>
      <c r="IV900" s="721"/>
      <c r="IW900" s="721"/>
      <c r="IX900" s="721"/>
      <c r="IY900" s="721"/>
      <c r="IZ900" s="721"/>
      <c r="JA900" s="721"/>
      <c r="JB900" s="721"/>
      <c r="JC900" s="721"/>
      <c r="JD900" s="721"/>
      <c r="JE900" s="721"/>
      <c r="JF900" s="721"/>
      <c r="JG900" s="721"/>
      <c r="JH900" s="721"/>
      <c r="JI900" s="721"/>
      <c r="JJ900" s="721"/>
      <c r="JK900" s="721"/>
      <c r="JL900" s="721"/>
      <c r="JM900" s="721"/>
      <c r="JN900" s="721"/>
      <c r="JO900" s="721"/>
      <c r="JP900" s="721"/>
      <c r="JQ900" s="721"/>
      <c r="JR900" s="721"/>
      <c r="JS900" s="721"/>
      <c r="JT900" s="721"/>
      <c r="JU900" s="721"/>
      <c r="JV900" s="721"/>
      <c r="JW900" s="721"/>
      <c r="JX900" s="721"/>
      <c r="JY900" s="721"/>
      <c r="JZ900" s="721"/>
      <c r="KA900" s="721"/>
      <c r="KB900" s="721"/>
      <c r="KC900" s="721"/>
      <c r="KD900" s="721"/>
      <c r="KE900" s="721"/>
      <c r="KF900" s="721"/>
      <c r="KG900" s="721"/>
      <c r="KH900" s="721"/>
      <c r="KI900" s="721"/>
      <c r="KJ900" s="721"/>
      <c r="KK900" s="721"/>
      <c r="KL900" s="721"/>
      <c r="KM900" s="721"/>
      <c r="KN900" s="721"/>
      <c r="KO900" s="721"/>
      <c r="KP900" s="721"/>
      <c r="KQ900" s="721"/>
      <c r="KR900" s="721"/>
      <c r="KS900" s="721"/>
      <c r="KT900" s="721"/>
      <c r="KU900" s="721"/>
      <c r="KV900" s="721"/>
      <c r="KW900" s="721"/>
      <c r="KX900" s="721"/>
      <c r="KY900" s="721"/>
      <c r="KZ900" s="721"/>
      <c r="LA900" s="721"/>
      <c r="LB900" s="721"/>
      <c r="LC900" s="721"/>
      <c r="LD900" s="721"/>
      <c r="LE900" s="721"/>
      <c r="LF900" s="721"/>
      <c r="LG900" s="721"/>
      <c r="LH900" s="721"/>
      <c r="LI900" s="721"/>
      <c r="LJ900" s="721"/>
      <c r="LK900" s="721"/>
      <c r="LL900" s="721"/>
      <c r="LM900" s="721"/>
      <c r="LN900" s="721"/>
      <c r="LO900" s="721"/>
      <c r="LP900" s="721"/>
      <c r="LQ900" s="721"/>
      <c r="LR900" s="721"/>
      <c r="LS900" s="721"/>
      <c r="LT900" s="721"/>
      <c r="LU900" s="721"/>
      <c r="LV900" s="721"/>
      <c r="LW900" s="721"/>
      <c r="LX900" s="721"/>
      <c r="LY900" s="721"/>
      <c r="LZ900" s="721"/>
      <c r="MA900" s="721"/>
      <c r="MB900" s="721"/>
      <c r="MC900" s="721"/>
      <c r="MD900" s="721"/>
      <c r="ME900" s="721"/>
      <c r="MF900" s="721"/>
      <c r="MG900" s="721"/>
      <c r="MH900" s="721"/>
      <c r="MI900" s="721"/>
      <c r="MJ900" s="721"/>
      <c r="MK900" s="721"/>
      <c r="ML900" s="721"/>
      <c r="MM900" s="721"/>
      <c r="MN900" s="721"/>
      <c r="MO900" s="721"/>
      <c r="MP900" s="721"/>
      <c r="MQ900" s="721"/>
      <c r="MR900" s="721"/>
      <c r="MS900" s="721"/>
      <c r="MT900" s="721"/>
      <c r="MU900" s="721"/>
      <c r="MV900" s="721"/>
      <c r="MW900" s="721"/>
      <c r="MX900" s="721"/>
      <c r="MY900" s="721"/>
      <c r="MZ900" s="721"/>
      <c r="NA900" s="721"/>
      <c r="NB900" s="721"/>
      <c r="NC900" s="721"/>
      <c r="ND900" s="721"/>
      <c r="NE900" s="721"/>
      <c r="NF900" s="721"/>
      <c r="NG900" s="721"/>
      <c r="NH900" s="721"/>
      <c r="NI900" s="721"/>
      <c r="NJ900" s="721"/>
      <c r="NK900" s="721"/>
      <c r="NL900" s="721"/>
      <c r="NM900" s="721"/>
      <c r="NN900" s="721"/>
      <c r="NO900" s="721"/>
      <c r="NP900" s="721"/>
      <c r="NQ900" s="721"/>
      <c r="NR900" s="721"/>
      <c r="NS900" s="721"/>
      <c r="NT900" s="721"/>
      <c r="NU900" s="721"/>
      <c r="NV900" s="721"/>
      <c r="NW900" s="721"/>
      <c r="NX900" s="721"/>
      <c r="NY900" s="721"/>
      <c r="NZ900" s="721"/>
      <c r="OA900" s="721"/>
      <c r="OB900" s="721"/>
      <c r="OC900" s="721"/>
      <c r="OD900" s="721"/>
      <c r="OE900" s="721"/>
      <c r="OF900" s="721"/>
      <c r="OG900" s="721"/>
      <c r="OH900" s="721"/>
      <c r="OI900" s="721"/>
      <c r="OJ900" s="721"/>
      <c r="OK900" s="721"/>
      <c r="OL900" s="721"/>
      <c r="OM900" s="721"/>
      <c r="ON900" s="721"/>
      <c r="OO900" s="721"/>
      <c r="OP900" s="721"/>
      <c r="OQ900" s="721"/>
      <c r="OR900" s="721"/>
      <c r="OS900" s="721"/>
      <c r="OT900" s="721"/>
      <c r="OU900" s="721"/>
      <c r="OV900" s="721"/>
      <c r="OW900" s="721"/>
      <c r="OX900" s="721"/>
      <c r="OY900" s="721"/>
      <c r="OZ900" s="721"/>
      <c r="PA900" s="721"/>
      <c r="PB900" s="721"/>
      <c r="PC900" s="721"/>
      <c r="PD900" s="721"/>
      <c r="PE900" s="721"/>
      <c r="PF900" s="721"/>
      <c r="PG900" s="721"/>
      <c r="PH900" s="721"/>
      <c r="PI900" s="721"/>
      <c r="PJ900" s="721"/>
      <c r="PK900" s="721"/>
      <c r="PL900" s="721"/>
      <c r="PM900" s="721"/>
      <c r="PN900" s="721"/>
      <c r="PO900" s="721"/>
      <c r="PP900" s="721"/>
      <c r="PQ900" s="721"/>
      <c r="PR900" s="721"/>
      <c r="PS900" s="721"/>
      <c r="PT900" s="721"/>
      <c r="PU900" s="721"/>
      <c r="PV900" s="721"/>
      <c r="PW900" s="721"/>
      <c r="PX900" s="721"/>
      <c r="PY900" s="721"/>
      <c r="PZ900" s="721"/>
      <c r="QA900" s="721"/>
      <c r="QB900" s="721"/>
      <c r="QC900" s="721"/>
      <c r="QD900" s="721"/>
      <c r="QE900" s="721"/>
      <c r="QF900" s="721"/>
      <c r="QG900" s="721"/>
      <c r="QH900" s="721"/>
      <c r="QI900" s="721"/>
      <c r="QJ900" s="721"/>
      <c r="QK900" s="721"/>
      <c r="QL900" s="721"/>
      <c r="QM900" s="721"/>
      <c r="QN900" s="721"/>
      <c r="QO900" s="721"/>
      <c r="QP900" s="721"/>
      <c r="QQ900" s="721"/>
      <c r="QR900" s="721"/>
      <c r="QS900" s="721"/>
      <c r="QT900" s="721"/>
      <c r="QU900" s="721"/>
      <c r="QV900" s="721"/>
      <c r="QW900" s="721"/>
      <c r="QX900" s="721"/>
      <c r="QY900" s="721"/>
      <c r="QZ900" s="721"/>
      <c r="RA900" s="721"/>
      <c r="RB900" s="721"/>
      <c r="RC900" s="721"/>
      <c r="RD900" s="721"/>
      <c r="RE900" s="721"/>
      <c r="RF900" s="721"/>
      <c r="RG900" s="721"/>
      <c r="RH900" s="721"/>
      <c r="RI900" s="721"/>
      <c r="RJ900" s="721"/>
      <c r="RK900" s="721"/>
      <c r="RL900" s="721"/>
      <c r="RM900" s="721"/>
      <c r="RN900" s="721"/>
      <c r="RO900" s="721"/>
      <c r="RP900" s="721"/>
      <c r="RQ900" s="721"/>
      <c r="RR900" s="721"/>
      <c r="RS900" s="721"/>
      <c r="RT900" s="721"/>
      <c r="RU900" s="721"/>
      <c r="RV900" s="721"/>
      <c r="RW900" s="721"/>
      <c r="RX900" s="721"/>
      <c r="RY900" s="721"/>
      <c r="RZ900" s="721"/>
      <c r="SA900" s="721"/>
      <c r="SB900" s="721"/>
      <c r="SC900" s="721"/>
      <c r="SD900" s="721"/>
      <c r="SE900" s="721"/>
      <c r="SF900" s="721"/>
      <c r="SG900" s="721"/>
      <c r="SH900" s="721"/>
      <c r="SI900" s="721"/>
      <c r="SJ900" s="721"/>
      <c r="SK900" s="721"/>
      <c r="SL900" s="721"/>
      <c r="SM900" s="721"/>
      <c r="SN900" s="721"/>
      <c r="SO900" s="721"/>
      <c r="SP900" s="721"/>
      <c r="SQ900" s="721"/>
      <c r="SR900" s="721"/>
      <c r="SS900" s="721"/>
      <c r="ST900" s="721"/>
      <c r="SU900" s="721"/>
      <c r="SV900" s="721"/>
      <c r="SW900" s="721"/>
      <c r="SX900" s="721"/>
      <c r="SY900" s="721"/>
      <c r="SZ900" s="721"/>
      <c r="TA900" s="721"/>
      <c r="TB900" s="721"/>
      <c r="TC900" s="721"/>
      <c r="TD900" s="721"/>
      <c r="TE900" s="721"/>
      <c r="TF900" s="721"/>
      <c r="TG900" s="721"/>
      <c r="TH900" s="721"/>
      <c r="TI900" s="721"/>
      <c r="TJ900" s="721"/>
      <c r="TK900" s="721"/>
      <c r="TL900" s="721"/>
      <c r="TM900" s="721"/>
      <c r="TN900" s="721"/>
      <c r="TO900" s="721"/>
      <c r="TP900" s="721"/>
      <c r="TQ900" s="721"/>
      <c r="TR900" s="721"/>
      <c r="TS900" s="721"/>
      <c r="TT900" s="721"/>
      <c r="TU900" s="721"/>
      <c r="TV900" s="721"/>
      <c r="TW900" s="721"/>
      <c r="TX900" s="721"/>
      <c r="TY900" s="721"/>
      <c r="TZ900" s="721"/>
      <c r="UA900" s="721"/>
      <c r="UB900" s="721"/>
      <c r="UC900" s="721"/>
      <c r="UD900" s="721"/>
      <c r="UE900" s="721"/>
      <c r="UF900" s="721"/>
      <c r="UG900" s="721"/>
      <c r="UH900" s="721"/>
      <c r="UI900" s="721"/>
      <c r="UJ900" s="721"/>
      <c r="UK900" s="721"/>
      <c r="UL900" s="721"/>
      <c r="UM900" s="721"/>
      <c r="UN900" s="721"/>
      <c r="UO900" s="721"/>
      <c r="UP900" s="721"/>
      <c r="UQ900" s="721"/>
      <c r="UR900" s="721"/>
      <c r="US900" s="721"/>
      <c r="UT900" s="721"/>
      <c r="UU900" s="721"/>
      <c r="UV900" s="721"/>
      <c r="UW900" s="721"/>
      <c r="UX900" s="721"/>
      <c r="UY900" s="721"/>
      <c r="UZ900" s="721"/>
      <c r="VA900" s="721"/>
      <c r="VB900" s="721"/>
      <c r="VC900" s="721"/>
      <c r="VD900" s="721"/>
      <c r="VE900" s="721"/>
      <c r="VF900" s="721"/>
      <c r="VG900" s="721"/>
      <c r="VH900" s="721"/>
      <c r="VI900" s="721"/>
      <c r="VJ900" s="721"/>
      <c r="VK900" s="721"/>
      <c r="VL900" s="721"/>
      <c r="VM900" s="721"/>
      <c r="VN900" s="721"/>
      <c r="VO900" s="721"/>
      <c r="VP900" s="721"/>
      <c r="VQ900" s="721"/>
      <c r="VR900" s="721"/>
      <c r="VS900" s="721"/>
      <c r="VT900" s="721"/>
      <c r="VU900" s="721"/>
      <c r="VV900" s="721"/>
      <c r="VW900" s="721"/>
      <c r="VX900" s="721"/>
      <c r="VY900" s="721"/>
      <c r="VZ900" s="721"/>
      <c r="WA900" s="721"/>
      <c r="WB900" s="721"/>
      <c r="WC900" s="721"/>
      <c r="WD900" s="721"/>
      <c r="WE900" s="721"/>
      <c r="WF900" s="721"/>
      <c r="WG900" s="721"/>
      <c r="WH900" s="721"/>
      <c r="WI900" s="721"/>
      <c r="WJ900" s="721"/>
      <c r="WK900" s="721"/>
      <c r="WL900" s="721"/>
      <c r="WM900" s="721"/>
      <c r="WN900" s="721"/>
      <c r="WO900" s="721"/>
      <c r="WP900" s="721"/>
      <c r="WQ900" s="721"/>
      <c r="WR900" s="721"/>
      <c r="WS900" s="721"/>
      <c r="WT900" s="721"/>
      <c r="WU900" s="721"/>
      <c r="WV900" s="721"/>
      <c r="WW900" s="721"/>
      <c r="WX900" s="721"/>
      <c r="WY900" s="721"/>
      <c r="WZ900" s="721"/>
      <c r="XA900" s="721"/>
      <c r="XB900" s="721"/>
      <c r="XC900" s="721"/>
      <c r="XD900" s="721"/>
      <c r="XE900" s="721"/>
      <c r="XF900" s="721"/>
      <c r="XG900" s="721"/>
      <c r="XH900" s="721"/>
      <c r="XI900" s="721"/>
      <c r="XJ900" s="721"/>
      <c r="XK900" s="721"/>
      <c r="XL900" s="721"/>
      <c r="XM900" s="721"/>
      <c r="XN900" s="721"/>
      <c r="XO900" s="721"/>
      <c r="XP900" s="721"/>
      <c r="XQ900" s="721"/>
      <c r="XR900" s="721"/>
      <c r="XS900" s="721"/>
      <c r="XT900" s="721"/>
      <c r="XU900" s="721"/>
      <c r="XV900" s="721"/>
      <c r="XW900" s="721"/>
      <c r="XX900" s="721"/>
      <c r="XY900" s="721"/>
      <c r="XZ900" s="721"/>
      <c r="YA900" s="721"/>
      <c r="YB900" s="721"/>
      <c r="YC900" s="721"/>
      <c r="YD900" s="721"/>
      <c r="YE900" s="721"/>
      <c r="YF900" s="721"/>
      <c r="YG900" s="721"/>
      <c r="YH900" s="721"/>
      <c r="YI900" s="721"/>
      <c r="YJ900" s="721"/>
      <c r="YK900" s="721"/>
      <c r="YL900" s="721"/>
      <c r="YM900" s="721"/>
      <c r="YN900" s="721"/>
      <c r="YO900" s="721"/>
      <c r="YP900" s="721"/>
      <c r="YQ900" s="721"/>
      <c r="YR900" s="721"/>
      <c r="YS900" s="721"/>
      <c r="YT900" s="721"/>
      <c r="YU900" s="721"/>
      <c r="YV900" s="721"/>
      <c r="YW900" s="721"/>
      <c r="YX900" s="721"/>
      <c r="YY900" s="721"/>
      <c r="YZ900" s="721"/>
      <c r="ZA900" s="721"/>
      <c r="ZB900" s="721"/>
      <c r="ZC900" s="721"/>
      <c r="ZD900" s="721"/>
      <c r="ZE900" s="721"/>
      <c r="ZF900" s="721"/>
      <c r="ZG900" s="721"/>
      <c r="ZH900" s="721"/>
      <c r="ZI900" s="721"/>
      <c r="ZJ900" s="721"/>
      <c r="ZK900" s="721"/>
      <c r="ZL900" s="721"/>
      <c r="ZM900" s="721"/>
      <c r="ZN900" s="721"/>
      <c r="ZO900" s="721"/>
      <c r="ZP900" s="721"/>
      <c r="ZQ900" s="721"/>
      <c r="ZR900" s="721"/>
      <c r="ZS900" s="721"/>
      <c r="ZT900" s="721"/>
      <c r="ZU900" s="721"/>
      <c r="ZV900" s="721"/>
      <c r="ZW900" s="721"/>
      <c r="ZX900" s="721"/>
      <c r="ZY900" s="721"/>
      <c r="ZZ900" s="721"/>
      <c r="AAA900" s="721"/>
      <c r="AAB900" s="721"/>
      <c r="AAC900" s="721"/>
      <c r="AAD900" s="721"/>
      <c r="AAE900" s="721"/>
      <c r="AAF900" s="721"/>
      <c r="AAG900" s="721"/>
      <c r="AAH900" s="721"/>
      <c r="AAI900" s="721"/>
      <c r="AAJ900" s="721"/>
      <c r="AAK900" s="721"/>
      <c r="AAL900" s="721"/>
      <c r="AAM900" s="721"/>
      <c r="AAN900" s="721"/>
      <c r="AAO900" s="721"/>
      <c r="AAP900" s="721"/>
      <c r="AAQ900" s="721"/>
      <c r="AAR900" s="721"/>
      <c r="AAS900" s="721"/>
      <c r="AAT900" s="721"/>
      <c r="AAU900" s="721"/>
      <c r="AAV900" s="721"/>
      <c r="AAW900" s="721"/>
      <c r="AAX900" s="721"/>
      <c r="AAY900" s="721"/>
      <c r="AAZ900" s="721"/>
      <c r="ABA900" s="721"/>
      <c r="ABB900" s="721"/>
      <c r="ABC900" s="721"/>
      <c r="ABD900" s="721"/>
      <c r="ABE900" s="721"/>
      <c r="ABF900" s="721"/>
      <c r="ABG900" s="721"/>
      <c r="ABH900" s="721"/>
      <c r="ABI900" s="721"/>
      <c r="ABJ900" s="721"/>
      <c r="ABK900" s="721"/>
      <c r="ABL900" s="721"/>
      <c r="ABM900" s="721"/>
      <c r="ABN900" s="721"/>
      <c r="ABO900" s="721"/>
      <c r="ABP900" s="721"/>
      <c r="ABQ900" s="721"/>
      <c r="ABR900" s="721"/>
      <c r="ABS900" s="721"/>
      <c r="ABT900" s="721"/>
      <c r="ABU900" s="721"/>
      <c r="ABV900" s="721"/>
      <c r="ABW900" s="721"/>
      <c r="ABX900" s="721"/>
      <c r="ABY900" s="721"/>
      <c r="ABZ900" s="721"/>
      <c r="ACA900" s="721"/>
      <c r="ACB900" s="721"/>
      <c r="ACC900" s="721"/>
      <c r="ACD900" s="721"/>
      <c r="ACE900" s="721"/>
      <c r="ACF900" s="721"/>
      <c r="ACG900" s="721"/>
      <c r="ACH900" s="721"/>
      <c r="ACI900" s="721"/>
      <c r="ACJ900" s="721"/>
      <c r="ACK900" s="721"/>
      <c r="ACL900" s="721"/>
      <c r="ACM900" s="721"/>
      <c r="ACN900" s="721"/>
      <c r="ACO900" s="721"/>
      <c r="ACP900" s="721"/>
      <c r="ACQ900" s="721"/>
      <c r="ACR900" s="721"/>
      <c r="ACS900" s="721"/>
      <c r="ACT900" s="721"/>
      <c r="ACU900" s="721"/>
      <c r="ACV900" s="721"/>
      <c r="ACW900" s="721"/>
      <c r="ACX900" s="721"/>
      <c r="ACY900" s="721"/>
      <c r="ACZ900" s="721"/>
      <c r="ADA900" s="721"/>
      <c r="ADB900" s="721"/>
      <c r="ADC900" s="721"/>
      <c r="ADD900" s="721"/>
      <c r="ADE900" s="721"/>
      <c r="ADF900" s="721"/>
      <c r="ADG900" s="721"/>
      <c r="ADH900" s="721"/>
      <c r="ADI900" s="721"/>
      <c r="ADJ900" s="721"/>
      <c r="ADK900" s="721"/>
      <c r="ADL900" s="721"/>
      <c r="ADM900" s="721"/>
      <c r="ADN900" s="721"/>
      <c r="ADO900" s="721"/>
      <c r="ADP900" s="721"/>
      <c r="ADQ900" s="721"/>
      <c r="ADR900" s="721"/>
      <c r="ADS900" s="721"/>
      <c r="ADT900" s="721"/>
      <c r="ADU900" s="721"/>
      <c r="ADV900" s="721"/>
      <c r="ADW900" s="721"/>
      <c r="ADX900" s="721"/>
      <c r="ADY900" s="721"/>
      <c r="ADZ900" s="721"/>
      <c r="AEA900" s="721"/>
      <c r="AEB900" s="721"/>
      <c r="AEC900" s="721"/>
      <c r="AED900" s="721"/>
      <c r="AEE900" s="721"/>
      <c r="AEF900" s="721"/>
      <c r="AEG900" s="721"/>
      <c r="AEH900" s="721"/>
      <c r="AEI900" s="721"/>
      <c r="AEJ900" s="721"/>
      <c r="AEK900" s="721"/>
      <c r="AEL900" s="721"/>
      <c r="AEM900" s="721"/>
      <c r="AEN900" s="721"/>
      <c r="AEO900" s="721"/>
      <c r="AEP900" s="721"/>
      <c r="AEQ900" s="721"/>
      <c r="AER900" s="721"/>
      <c r="AES900" s="721"/>
      <c r="AET900" s="721"/>
      <c r="AEU900" s="721"/>
      <c r="AEV900" s="721"/>
      <c r="AEW900" s="721"/>
      <c r="AEX900" s="721"/>
      <c r="AEY900" s="721"/>
      <c r="AEZ900" s="721"/>
      <c r="AFA900" s="721"/>
      <c r="AFB900" s="721"/>
      <c r="AFC900" s="721"/>
      <c r="AFD900" s="721"/>
      <c r="AFE900" s="721"/>
      <c r="AFF900" s="721"/>
      <c r="AFG900" s="721"/>
      <c r="AFH900" s="721"/>
      <c r="AFI900" s="721"/>
      <c r="AFJ900" s="721"/>
      <c r="AFK900" s="721"/>
      <c r="AFL900" s="721"/>
      <c r="AFM900" s="721"/>
      <c r="AFN900" s="721"/>
      <c r="AFO900" s="721"/>
      <c r="AFP900" s="721"/>
      <c r="AFQ900" s="721"/>
      <c r="AFR900" s="721"/>
      <c r="AFS900" s="721"/>
      <c r="AFT900" s="721"/>
      <c r="AFU900" s="721"/>
      <c r="AFV900" s="721"/>
      <c r="AFW900" s="721"/>
      <c r="AFX900" s="721"/>
      <c r="AFY900" s="721"/>
      <c r="AFZ900" s="721"/>
      <c r="AGA900" s="721"/>
      <c r="AGB900" s="721"/>
      <c r="AGC900" s="721"/>
      <c r="AGD900" s="721"/>
      <c r="AGE900" s="721"/>
      <c r="AGF900" s="721"/>
      <c r="AGG900" s="721"/>
      <c r="AGH900" s="721"/>
      <c r="AGI900" s="721"/>
      <c r="AGJ900" s="721"/>
      <c r="AGK900" s="721"/>
      <c r="AGL900" s="721"/>
      <c r="AGM900" s="721"/>
      <c r="AGN900" s="721"/>
      <c r="AGO900" s="721"/>
      <c r="AGP900" s="721"/>
      <c r="AGQ900" s="721"/>
      <c r="AGR900" s="721"/>
      <c r="AGS900" s="721"/>
      <c r="AGT900" s="721"/>
      <c r="AGU900" s="721"/>
      <c r="AGV900" s="721"/>
      <c r="AGW900" s="721"/>
      <c r="AGX900" s="721"/>
      <c r="AGY900" s="721"/>
      <c r="AGZ900" s="721"/>
      <c r="AHA900" s="721"/>
      <c r="AHB900" s="721"/>
      <c r="AHC900" s="721"/>
      <c r="AHD900" s="721"/>
      <c r="AHE900" s="721"/>
      <c r="AHF900" s="721"/>
      <c r="AHG900" s="721"/>
      <c r="AHH900" s="721"/>
      <c r="AHI900" s="721"/>
      <c r="AHJ900" s="721"/>
      <c r="AHK900" s="721"/>
      <c r="AHL900" s="721"/>
      <c r="AHM900" s="721"/>
      <c r="AHN900" s="721"/>
      <c r="AHO900" s="721"/>
      <c r="AHP900" s="721"/>
      <c r="AHQ900" s="721"/>
      <c r="AHR900" s="721"/>
      <c r="AHS900" s="721"/>
      <c r="AHT900" s="721"/>
      <c r="AHU900" s="721"/>
      <c r="AHV900" s="721"/>
      <c r="AHW900" s="721"/>
      <c r="AHX900" s="721"/>
      <c r="AHY900" s="721"/>
      <c r="AHZ900" s="721"/>
      <c r="AIA900" s="721"/>
      <c r="AIB900" s="721"/>
      <c r="AIC900" s="721"/>
      <c r="AID900" s="721"/>
      <c r="AIE900" s="721"/>
      <c r="AIF900" s="721"/>
      <c r="AIG900" s="721"/>
      <c r="AIH900" s="721"/>
      <c r="AII900" s="721"/>
      <c r="AIJ900" s="721"/>
      <c r="AIK900" s="721"/>
      <c r="AIL900" s="721"/>
      <c r="AIM900" s="721"/>
      <c r="AIN900" s="721"/>
      <c r="AIO900" s="721"/>
      <c r="AIP900" s="721"/>
      <c r="AIQ900" s="721"/>
      <c r="AIR900" s="721"/>
      <c r="AIS900" s="721"/>
      <c r="AIT900" s="721"/>
      <c r="AIU900" s="721"/>
      <c r="AIV900" s="721"/>
      <c r="AIW900" s="721"/>
      <c r="AIX900" s="721"/>
      <c r="AIY900" s="721"/>
      <c r="AIZ900" s="721"/>
      <c r="AJA900" s="721"/>
      <c r="AJB900" s="721"/>
      <c r="AJC900" s="721"/>
      <c r="AJD900" s="721"/>
      <c r="AJE900" s="721"/>
      <c r="AJF900" s="721"/>
      <c r="AJG900" s="721"/>
      <c r="AJH900" s="721"/>
      <c r="AJI900" s="721"/>
      <c r="AJJ900" s="721"/>
      <c r="AJK900" s="721"/>
      <c r="AJL900" s="721"/>
      <c r="AJM900" s="721"/>
      <c r="AJN900" s="721"/>
      <c r="AJO900" s="721"/>
      <c r="AJP900" s="721"/>
      <c r="AJQ900" s="721"/>
      <c r="AJR900" s="721"/>
      <c r="AJS900" s="721"/>
      <c r="AJT900" s="721"/>
      <c r="AJU900" s="721"/>
      <c r="AJV900" s="721"/>
      <c r="AJW900" s="721"/>
      <c r="AJX900" s="721"/>
      <c r="AJY900" s="721"/>
      <c r="AJZ900" s="721"/>
      <c r="AKA900" s="721"/>
      <c r="AKB900" s="721"/>
      <c r="AKC900" s="721"/>
      <c r="AKD900" s="721"/>
      <c r="AKE900" s="721"/>
      <c r="AKF900" s="721"/>
      <c r="AKG900" s="721"/>
      <c r="AKH900" s="721"/>
      <c r="AKI900" s="721"/>
      <c r="AKJ900" s="721"/>
      <c r="AKK900" s="721"/>
      <c r="AKL900" s="721"/>
      <c r="AKM900" s="721"/>
      <c r="AKN900" s="721"/>
      <c r="AKO900" s="721"/>
      <c r="AKP900" s="721"/>
      <c r="AKQ900" s="721"/>
      <c r="AKR900" s="721"/>
      <c r="AKS900" s="721"/>
      <c r="AKT900" s="721"/>
      <c r="AKU900" s="721"/>
      <c r="AKV900" s="721"/>
      <c r="AKW900" s="721"/>
      <c r="AKX900" s="721"/>
      <c r="AKY900" s="721"/>
      <c r="AKZ900" s="721"/>
      <c r="ALA900" s="721"/>
      <c r="ALB900" s="721"/>
      <c r="ALC900" s="721"/>
      <c r="ALD900" s="721"/>
      <c r="ALE900" s="721"/>
      <c r="ALF900" s="721"/>
      <c r="ALG900" s="721"/>
      <c r="ALH900" s="721"/>
      <c r="ALI900" s="721"/>
      <c r="ALJ900" s="721"/>
      <c r="ALK900" s="721"/>
      <c r="ALL900" s="721"/>
      <c r="ALM900" s="721"/>
      <c r="ALN900" s="721"/>
      <c r="ALO900" s="721"/>
      <c r="ALP900" s="721"/>
      <c r="ALQ900" s="721"/>
      <c r="ALR900" s="721"/>
      <c r="ALS900" s="721"/>
      <c r="ALT900" s="721"/>
      <c r="ALU900" s="721"/>
      <c r="ALV900" s="721"/>
      <c r="ALW900" s="721"/>
      <c r="ALX900" s="721"/>
      <c r="ALY900" s="721"/>
      <c r="ALZ900" s="721"/>
      <c r="AMA900" s="721"/>
      <c r="AMB900" s="721"/>
      <c r="AMC900" s="721"/>
      <c r="AMD900" s="721"/>
      <c r="AME900" s="721"/>
      <c r="AMF900" s="721"/>
      <c r="AMG900" s="721"/>
      <c r="AMH900" s="721"/>
      <c r="AMI900" s="721"/>
      <c r="AMJ900" s="721"/>
      <c r="AMK900" s="721"/>
      <c r="AML900" s="721"/>
      <c r="AMM900" s="721"/>
      <c r="AMN900" s="721"/>
      <c r="AMO900" s="721"/>
      <c r="AMP900" s="721"/>
      <c r="AMQ900" s="721"/>
      <c r="AMR900" s="721"/>
      <c r="AMS900" s="721"/>
      <c r="AMT900" s="721"/>
      <c r="AMU900" s="721"/>
      <c r="AMV900" s="721"/>
      <c r="AMW900" s="721"/>
      <c r="AMX900" s="721"/>
      <c r="AMY900" s="721"/>
      <c r="AMZ900" s="721"/>
      <c r="ANA900" s="721"/>
      <c r="ANB900" s="721"/>
      <c r="ANC900" s="721"/>
      <c r="AND900" s="721"/>
      <c r="ANE900" s="721"/>
      <c r="ANF900" s="721"/>
      <c r="ANG900" s="721"/>
      <c r="ANH900" s="721"/>
      <c r="ANI900" s="721"/>
      <c r="ANJ900" s="721"/>
      <c r="ANK900" s="721"/>
      <c r="ANL900" s="721"/>
      <c r="ANM900" s="721"/>
      <c r="ANN900" s="721"/>
      <c r="ANO900" s="721"/>
      <c r="ANP900" s="721"/>
      <c r="ANQ900" s="721"/>
      <c r="ANR900" s="721"/>
      <c r="ANS900" s="721"/>
      <c r="ANT900" s="721"/>
      <c r="ANU900" s="721"/>
      <c r="ANV900" s="721"/>
      <c r="ANW900" s="721"/>
      <c r="ANX900" s="721"/>
      <c r="ANY900" s="721"/>
      <c r="ANZ900" s="721"/>
      <c r="AOA900" s="721"/>
      <c r="AOB900" s="721"/>
      <c r="AOC900" s="721"/>
      <c r="AOD900" s="721"/>
      <c r="AOE900" s="721"/>
      <c r="AOF900" s="721"/>
      <c r="AOG900" s="721"/>
      <c r="AOH900" s="721"/>
      <c r="AOI900" s="721"/>
      <c r="AOJ900" s="721"/>
      <c r="AOK900" s="721"/>
      <c r="AOL900" s="721"/>
      <c r="AOM900" s="721"/>
      <c r="AON900" s="721"/>
      <c r="AOO900" s="721"/>
      <c r="AOP900" s="721"/>
      <c r="AOQ900" s="721"/>
      <c r="AOR900" s="721"/>
      <c r="AOS900" s="721"/>
      <c r="AOT900" s="721"/>
      <c r="AOU900" s="721"/>
      <c r="AOV900" s="721"/>
      <c r="AOW900" s="721"/>
      <c r="AOX900" s="721"/>
      <c r="AOY900" s="721"/>
      <c r="AOZ900" s="721"/>
      <c r="APA900" s="721"/>
      <c r="APB900" s="721"/>
      <c r="APC900" s="721"/>
      <c r="APD900" s="721"/>
      <c r="APE900" s="721"/>
      <c r="APF900" s="721"/>
      <c r="APG900" s="721"/>
      <c r="APH900" s="721"/>
      <c r="API900" s="721"/>
      <c r="APJ900" s="721"/>
      <c r="APK900" s="721"/>
      <c r="APL900" s="721"/>
      <c r="APM900" s="721"/>
      <c r="APN900" s="721"/>
      <c r="APO900" s="721"/>
      <c r="APP900" s="721"/>
      <c r="APQ900" s="721"/>
      <c r="APR900" s="721"/>
      <c r="APS900" s="721"/>
      <c r="APT900" s="721"/>
      <c r="APU900" s="721"/>
      <c r="APV900" s="721"/>
      <c r="APW900" s="721"/>
      <c r="APX900" s="721"/>
      <c r="APY900" s="721"/>
      <c r="APZ900" s="721"/>
      <c r="AQA900" s="721"/>
      <c r="AQB900" s="721"/>
      <c r="AQC900" s="721"/>
      <c r="AQD900" s="721"/>
      <c r="AQE900" s="721"/>
      <c r="AQF900" s="721"/>
      <c r="AQG900" s="721"/>
      <c r="AQH900" s="721"/>
      <c r="AQI900" s="721"/>
      <c r="AQJ900" s="721"/>
      <c r="AQK900" s="721"/>
      <c r="AQL900" s="721"/>
      <c r="AQM900" s="721"/>
      <c r="AQN900" s="721"/>
      <c r="AQO900" s="721"/>
      <c r="AQP900" s="721"/>
      <c r="AQQ900" s="721"/>
      <c r="AQR900" s="721"/>
      <c r="AQS900" s="721"/>
      <c r="AQT900" s="721"/>
      <c r="AQU900" s="721"/>
      <c r="AQV900" s="721"/>
      <c r="AQW900" s="721"/>
      <c r="AQX900" s="721"/>
      <c r="AQY900" s="721"/>
      <c r="AQZ900" s="721"/>
      <c r="ARA900" s="721"/>
      <c r="ARB900" s="721"/>
      <c r="ARC900" s="721"/>
      <c r="ARD900" s="721"/>
      <c r="ARE900" s="721"/>
      <c r="ARF900" s="721"/>
      <c r="ARG900" s="721"/>
      <c r="ARH900" s="721"/>
      <c r="ARI900" s="721"/>
      <c r="ARJ900" s="721"/>
      <c r="ARK900" s="721"/>
      <c r="ARL900" s="721"/>
      <c r="ARM900" s="721"/>
      <c r="ARN900" s="721"/>
      <c r="ARO900" s="721"/>
      <c r="ARP900" s="721"/>
      <c r="ARQ900" s="721"/>
      <c r="ARR900" s="721"/>
      <c r="ARS900" s="721"/>
      <c r="ART900" s="721"/>
      <c r="ARU900" s="721"/>
      <c r="ARV900" s="721"/>
      <c r="ARW900" s="721"/>
      <c r="ARX900" s="721"/>
      <c r="ARY900" s="721"/>
      <c r="ARZ900" s="721"/>
      <c r="ASA900" s="721"/>
      <c r="ASB900" s="721"/>
      <c r="ASC900" s="721"/>
      <c r="ASD900" s="721"/>
      <c r="ASE900" s="721"/>
      <c r="ASF900" s="721"/>
      <c r="ASG900" s="721"/>
      <c r="ASH900" s="721"/>
      <c r="ASI900" s="721"/>
      <c r="ASJ900" s="721"/>
      <c r="ASK900" s="721"/>
      <c r="ASL900" s="721"/>
      <c r="ASM900" s="721"/>
      <c r="ASN900" s="721"/>
      <c r="ASO900" s="721"/>
      <c r="ASP900" s="721"/>
      <c r="ASQ900" s="721"/>
      <c r="ASR900" s="721"/>
      <c r="ASS900" s="721"/>
      <c r="AST900" s="721"/>
      <c r="ASU900" s="721"/>
      <c r="ASV900" s="721"/>
      <c r="ASW900" s="721"/>
      <c r="ASX900" s="721"/>
      <c r="ASY900" s="721"/>
      <c r="ASZ900" s="721"/>
      <c r="ATA900" s="721"/>
      <c r="ATB900" s="721"/>
      <c r="ATC900" s="721"/>
      <c r="ATD900" s="721"/>
      <c r="ATE900" s="721"/>
      <c r="ATF900" s="721"/>
      <c r="ATG900" s="721"/>
      <c r="ATH900" s="721"/>
      <c r="ATI900" s="721"/>
      <c r="ATJ900" s="721"/>
      <c r="ATK900" s="721"/>
      <c r="ATL900" s="721"/>
      <c r="ATM900" s="721"/>
      <c r="ATN900" s="721"/>
      <c r="ATO900" s="721"/>
      <c r="ATP900" s="721"/>
      <c r="ATQ900" s="721"/>
      <c r="ATR900" s="721"/>
      <c r="ATS900" s="721"/>
      <c r="ATT900" s="721"/>
      <c r="ATU900" s="721"/>
      <c r="ATV900" s="721"/>
      <c r="ATW900" s="721"/>
      <c r="ATX900" s="721"/>
      <c r="ATY900" s="721"/>
      <c r="ATZ900" s="721"/>
      <c r="AUA900" s="721"/>
      <c r="AUB900" s="721"/>
      <c r="AUC900" s="721"/>
      <c r="AUD900" s="721"/>
      <c r="AUE900" s="721"/>
      <c r="AUF900" s="721"/>
      <c r="AUG900" s="721"/>
      <c r="AUH900" s="721"/>
      <c r="AUI900" s="721"/>
      <c r="AUJ900" s="721"/>
      <c r="AUK900" s="721"/>
      <c r="AUL900" s="721"/>
      <c r="AUM900" s="721"/>
      <c r="AUN900" s="721"/>
      <c r="AUO900" s="721"/>
      <c r="AUP900" s="721"/>
      <c r="AUQ900" s="721"/>
      <c r="AUR900" s="721"/>
      <c r="AUS900" s="721"/>
      <c r="AUT900" s="721"/>
      <c r="AUU900" s="721"/>
      <c r="AUV900" s="721"/>
      <c r="AUW900" s="721"/>
      <c r="AUX900" s="721"/>
      <c r="AUY900" s="721"/>
      <c r="AUZ900" s="721"/>
      <c r="AVA900" s="721"/>
      <c r="AVB900" s="721"/>
      <c r="AVC900" s="721"/>
      <c r="AVD900" s="721"/>
      <c r="AVE900" s="721"/>
      <c r="AVF900" s="721"/>
      <c r="AVG900" s="721"/>
      <c r="AVH900" s="721"/>
      <c r="AVI900" s="721"/>
      <c r="AVJ900" s="721"/>
      <c r="AVK900" s="721"/>
    </row>
    <row r="901" spans="1:1259">
      <c r="A901" s="716"/>
      <c r="B901" s="723">
        <v>44648</v>
      </c>
      <c r="C901" s="716"/>
      <c r="D901" s="714" t="s">
        <v>3247</v>
      </c>
      <c r="E901" s="703" t="s">
        <v>3104</v>
      </c>
      <c r="F901" s="703"/>
      <c r="G901" s="703">
        <v>2022</v>
      </c>
      <c r="H901" s="703"/>
      <c r="I901" s="698" t="s">
        <v>1699</v>
      </c>
      <c r="J901" s="704"/>
      <c r="K901" s="705" t="s">
        <v>4958</v>
      </c>
      <c r="L901" s="703" t="s">
        <v>3394</v>
      </c>
      <c r="M901" s="706">
        <v>44648</v>
      </c>
      <c r="N901" s="706">
        <v>44648</v>
      </c>
      <c r="O901" s="706">
        <v>44743</v>
      </c>
      <c r="P901" s="704"/>
      <c r="Q901" s="704"/>
      <c r="R901" s="704"/>
      <c r="S901" s="703" t="s">
        <v>2425</v>
      </c>
      <c r="T901" s="703">
        <v>60</v>
      </c>
      <c r="U901" s="703"/>
      <c r="V901" s="703" t="s">
        <v>973</v>
      </c>
      <c r="W901" s="703">
        <v>400</v>
      </c>
      <c r="X901" s="707">
        <v>7680</v>
      </c>
      <c r="Y901" s="539">
        <f t="shared" si="42"/>
        <v>3072000</v>
      </c>
      <c r="Z901" s="708">
        <v>0.55000000000000004</v>
      </c>
      <c r="AA901" s="681">
        <f t="shared" si="43"/>
        <v>1689600.0000000002</v>
      </c>
      <c r="AB901" s="682"/>
      <c r="AC901" s="683">
        <v>0</v>
      </c>
      <c r="AD901" s="710"/>
      <c r="AE901" s="709"/>
      <c r="AF901" s="695">
        <f t="shared" si="44"/>
        <v>1689600.0000000002</v>
      </c>
      <c r="AG901" s="703" t="s">
        <v>1073</v>
      </c>
      <c r="AH901" s="703"/>
      <c r="AI901" s="705" t="s">
        <v>2488</v>
      </c>
      <c r="AJ901" s="703" t="s">
        <v>3395</v>
      </c>
      <c r="AK901" s="711" t="s">
        <v>1149</v>
      </c>
      <c r="AL901" s="703">
        <v>79423</v>
      </c>
      <c r="AM901" s="703" t="s">
        <v>52</v>
      </c>
      <c r="AN901" s="703"/>
      <c r="AO901" s="703"/>
      <c r="AP901" s="712"/>
      <c r="AQ901" s="712" t="s">
        <v>37</v>
      </c>
      <c r="AR901" s="712"/>
      <c r="AS901" s="715"/>
      <c r="AT901" s="715"/>
      <c r="AU901" s="715"/>
      <c r="AV901" s="708">
        <v>0.45500000000000002</v>
      </c>
      <c r="AW901" s="721"/>
      <c r="AX901" s="721"/>
      <c r="AY901" s="721"/>
      <c r="AZ901" s="721"/>
      <c r="BA901" s="721"/>
      <c r="BB901" s="721"/>
      <c r="BC901" s="721"/>
      <c r="BD901" s="721"/>
      <c r="BE901" s="721"/>
      <c r="BF901" s="721"/>
      <c r="BG901" s="721"/>
      <c r="BH901" s="721"/>
      <c r="BI901" s="721"/>
      <c r="BJ901" s="721"/>
      <c r="BK901" s="721"/>
      <c r="BL901" s="721"/>
      <c r="BM901" s="721"/>
      <c r="BN901" s="721"/>
      <c r="BO901" s="721"/>
      <c r="BP901" s="721"/>
      <c r="BQ901" s="721"/>
      <c r="BR901" s="721"/>
      <c r="BS901" s="721"/>
      <c r="BT901" s="721"/>
      <c r="BU901" s="721"/>
      <c r="BV901" s="721"/>
      <c r="BW901" s="721"/>
      <c r="BX901" s="721"/>
      <c r="BY901" s="721"/>
      <c r="BZ901" s="721"/>
      <c r="CA901" s="721"/>
      <c r="CB901" s="721"/>
      <c r="CC901" s="721"/>
      <c r="CD901" s="721"/>
      <c r="CE901" s="721"/>
      <c r="CF901" s="721"/>
      <c r="CG901" s="721"/>
      <c r="CH901" s="721"/>
      <c r="CI901" s="721"/>
      <c r="CJ901" s="721"/>
      <c r="CK901" s="721"/>
      <c r="CL901" s="721"/>
      <c r="CM901" s="721"/>
      <c r="CN901" s="721"/>
      <c r="CO901" s="721"/>
      <c r="CP901" s="721"/>
      <c r="CQ901" s="721"/>
      <c r="CR901" s="721"/>
      <c r="CS901" s="721"/>
      <c r="CT901" s="721"/>
      <c r="CU901" s="721"/>
      <c r="CV901" s="721"/>
      <c r="CW901" s="721"/>
      <c r="CX901" s="721"/>
      <c r="CY901" s="721"/>
      <c r="CZ901" s="721"/>
      <c r="DA901" s="721"/>
      <c r="DB901" s="721"/>
      <c r="DC901" s="721"/>
      <c r="DD901" s="721"/>
      <c r="DE901" s="721"/>
      <c r="DF901" s="721"/>
      <c r="DG901" s="721"/>
      <c r="DH901" s="721"/>
      <c r="DI901" s="721"/>
      <c r="DJ901" s="721"/>
      <c r="DK901" s="721"/>
      <c r="DL901" s="721"/>
      <c r="DM901" s="721"/>
      <c r="DN901" s="721"/>
      <c r="DO901" s="721"/>
      <c r="DP901" s="721"/>
      <c r="DQ901" s="721"/>
      <c r="DR901" s="721"/>
      <c r="DS901" s="721"/>
      <c r="DT901" s="721"/>
      <c r="DU901" s="721"/>
      <c r="DV901" s="721"/>
      <c r="DW901" s="721"/>
      <c r="DX901" s="721"/>
      <c r="DY901" s="721"/>
      <c r="DZ901" s="721"/>
      <c r="EA901" s="721"/>
      <c r="EB901" s="721"/>
      <c r="EC901" s="721"/>
      <c r="ED901" s="721"/>
      <c r="EE901" s="721"/>
      <c r="EF901" s="721"/>
      <c r="EG901" s="721"/>
      <c r="EH901" s="721"/>
      <c r="EI901" s="721"/>
      <c r="EJ901" s="721"/>
      <c r="EK901" s="721"/>
      <c r="EL901" s="721"/>
      <c r="EM901" s="721"/>
      <c r="EN901" s="721"/>
      <c r="EO901" s="721"/>
      <c r="EP901" s="721"/>
      <c r="EQ901" s="721"/>
      <c r="ER901" s="721"/>
      <c r="ES901" s="721"/>
      <c r="ET901" s="721"/>
      <c r="EU901" s="721"/>
      <c r="EV901" s="721"/>
      <c r="EW901" s="721"/>
      <c r="EX901" s="721"/>
      <c r="EY901" s="721"/>
      <c r="EZ901" s="721"/>
      <c r="FA901" s="721"/>
      <c r="FB901" s="721"/>
      <c r="FC901" s="721"/>
      <c r="FD901" s="721"/>
      <c r="FE901" s="721"/>
      <c r="FF901" s="721"/>
      <c r="FG901" s="721"/>
      <c r="FH901" s="721"/>
      <c r="FI901" s="721"/>
      <c r="FJ901" s="721"/>
      <c r="FK901" s="721"/>
      <c r="FL901" s="721"/>
      <c r="FM901" s="721"/>
      <c r="FN901" s="721"/>
      <c r="FO901" s="721"/>
      <c r="FP901" s="721"/>
      <c r="FQ901" s="721"/>
      <c r="FR901" s="721"/>
      <c r="FS901" s="721"/>
      <c r="FT901" s="721"/>
      <c r="FU901" s="721"/>
      <c r="FV901" s="721"/>
      <c r="FW901" s="721"/>
      <c r="FX901" s="721"/>
      <c r="FY901" s="721"/>
      <c r="FZ901" s="721"/>
      <c r="GA901" s="721"/>
      <c r="GB901" s="721"/>
      <c r="GC901" s="721"/>
      <c r="GD901" s="721"/>
      <c r="GE901" s="721"/>
      <c r="GF901" s="721"/>
      <c r="GG901" s="721"/>
      <c r="GH901" s="721"/>
      <c r="GI901" s="721"/>
      <c r="GJ901" s="721"/>
      <c r="GK901" s="721"/>
      <c r="GL901" s="721"/>
      <c r="GM901" s="721"/>
      <c r="GN901" s="721"/>
      <c r="GO901" s="721"/>
      <c r="GP901" s="721"/>
      <c r="GQ901" s="721"/>
      <c r="GR901" s="721"/>
      <c r="GS901" s="721"/>
      <c r="GT901" s="721"/>
      <c r="GU901" s="721"/>
      <c r="GV901" s="721"/>
      <c r="GW901" s="721"/>
      <c r="GX901" s="721"/>
      <c r="GY901" s="721"/>
      <c r="GZ901" s="721"/>
      <c r="HA901" s="721"/>
      <c r="HB901" s="721"/>
      <c r="HC901" s="721"/>
      <c r="HD901" s="721"/>
      <c r="HE901" s="721"/>
      <c r="HF901" s="721"/>
      <c r="HG901" s="721"/>
      <c r="HH901" s="721"/>
      <c r="HI901" s="721"/>
      <c r="HJ901" s="721"/>
      <c r="HK901" s="721"/>
      <c r="HL901" s="721"/>
      <c r="HM901" s="721"/>
      <c r="HN901" s="721"/>
      <c r="HO901" s="721"/>
      <c r="HP901" s="721"/>
      <c r="HQ901" s="721"/>
      <c r="HR901" s="721"/>
      <c r="HS901" s="721"/>
      <c r="HT901" s="721"/>
      <c r="HU901" s="721"/>
      <c r="HV901" s="721"/>
      <c r="HW901" s="721"/>
      <c r="HX901" s="721"/>
      <c r="HY901" s="721"/>
      <c r="HZ901" s="721"/>
      <c r="IA901" s="721"/>
      <c r="IB901" s="721"/>
      <c r="IC901" s="721"/>
      <c r="ID901" s="721"/>
      <c r="IE901" s="721"/>
      <c r="IF901" s="721"/>
      <c r="IG901" s="721"/>
      <c r="IH901" s="721"/>
      <c r="II901" s="721"/>
      <c r="IJ901" s="721"/>
      <c r="IK901" s="721"/>
      <c r="IL901" s="721"/>
      <c r="IM901" s="721"/>
      <c r="IN901" s="721"/>
      <c r="IO901" s="721"/>
      <c r="IP901" s="721"/>
      <c r="IQ901" s="721"/>
      <c r="IR901" s="721"/>
      <c r="IS901" s="721"/>
      <c r="IT901" s="721"/>
      <c r="IU901" s="721"/>
      <c r="IV901" s="721"/>
      <c r="IW901" s="721"/>
      <c r="IX901" s="721"/>
      <c r="IY901" s="721"/>
      <c r="IZ901" s="721"/>
      <c r="JA901" s="721"/>
      <c r="JB901" s="721"/>
      <c r="JC901" s="721"/>
      <c r="JD901" s="721"/>
      <c r="JE901" s="721"/>
      <c r="JF901" s="721"/>
      <c r="JG901" s="721"/>
      <c r="JH901" s="721"/>
      <c r="JI901" s="721"/>
      <c r="JJ901" s="721"/>
      <c r="JK901" s="721"/>
      <c r="JL901" s="721"/>
      <c r="JM901" s="721"/>
      <c r="JN901" s="721"/>
      <c r="JO901" s="721"/>
      <c r="JP901" s="721"/>
      <c r="JQ901" s="721"/>
      <c r="JR901" s="721"/>
      <c r="JS901" s="721"/>
      <c r="JT901" s="721"/>
      <c r="JU901" s="721"/>
      <c r="JV901" s="721"/>
      <c r="JW901" s="721"/>
      <c r="JX901" s="721"/>
      <c r="JY901" s="721"/>
      <c r="JZ901" s="721"/>
      <c r="KA901" s="721"/>
      <c r="KB901" s="721"/>
      <c r="KC901" s="721"/>
      <c r="KD901" s="721"/>
      <c r="KE901" s="721"/>
      <c r="KF901" s="721"/>
      <c r="KG901" s="721"/>
      <c r="KH901" s="721"/>
      <c r="KI901" s="721"/>
      <c r="KJ901" s="721"/>
      <c r="KK901" s="721"/>
      <c r="KL901" s="721"/>
      <c r="KM901" s="721"/>
      <c r="KN901" s="721"/>
      <c r="KO901" s="721"/>
      <c r="KP901" s="721"/>
      <c r="KQ901" s="721"/>
      <c r="KR901" s="721"/>
      <c r="KS901" s="721"/>
      <c r="KT901" s="721"/>
      <c r="KU901" s="721"/>
      <c r="KV901" s="721"/>
      <c r="KW901" s="721"/>
      <c r="KX901" s="721"/>
      <c r="KY901" s="721"/>
      <c r="KZ901" s="721"/>
      <c r="LA901" s="721"/>
      <c r="LB901" s="721"/>
      <c r="LC901" s="721"/>
      <c r="LD901" s="721"/>
      <c r="LE901" s="721"/>
      <c r="LF901" s="721"/>
      <c r="LG901" s="721"/>
      <c r="LH901" s="721"/>
      <c r="LI901" s="721"/>
      <c r="LJ901" s="721"/>
      <c r="LK901" s="721"/>
      <c r="LL901" s="721"/>
      <c r="LM901" s="721"/>
      <c r="LN901" s="721"/>
      <c r="LO901" s="721"/>
      <c r="LP901" s="721"/>
      <c r="LQ901" s="721"/>
      <c r="LR901" s="721"/>
      <c r="LS901" s="721"/>
      <c r="LT901" s="721"/>
      <c r="LU901" s="721"/>
      <c r="LV901" s="721"/>
      <c r="LW901" s="721"/>
      <c r="LX901" s="721"/>
      <c r="LY901" s="721"/>
      <c r="LZ901" s="721"/>
      <c r="MA901" s="721"/>
      <c r="MB901" s="721"/>
      <c r="MC901" s="721"/>
      <c r="MD901" s="721"/>
      <c r="ME901" s="721"/>
      <c r="MF901" s="721"/>
      <c r="MG901" s="721"/>
      <c r="MH901" s="721"/>
      <c r="MI901" s="721"/>
      <c r="MJ901" s="721"/>
      <c r="MK901" s="721"/>
      <c r="ML901" s="721"/>
      <c r="MM901" s="721"/>
      <c r="MN901" s="721"/>
      <c r="MO901" s="721"/>
      <c r="MP901" s="721"/>
      <c r="MQ901" s="721"/>
      <c r="MR901" s="721"/>
      <c r="MS901" s="721"/>
      <c r="MT901" s="721"/>
      <c r="MU901" s="721"/>
      <c r="MV901" s="721"/>
      <c r="MW901" s="721"/>
      <c r="MX901" s="721"/>
      <c r="MY901" s="721"/>
      <c r="MZ901" s="721"/>
      <c r="NA901" s="721"/>
      <c r="NB901" s="721"/>
      <c r="NC901" s="721"/>
      <c r="ND901" s="721"/>
      <c r="NE901" s="721"/>
      <c r="NF901" s="721"/>
      <c r="NG901" s="721"/>
      <c r="NH901" s="721"/>
      <c r="NI901" s="721"/>
      <c r="NJ901" s="721"/>
      <c r="NK901" s="721"/>
      <c r="NL901" s="721"/>
      <c r="NM901" s="721"/>
      <c r="NN901" s="721"/>
      <c r="NO901" s="721"/>
      <c r="NP901" s="721"/>
      <c r="NQ901" s="721"/>
      <c r="NR901" s="721"/>
      <c r="NS901" s="721"/>
      <c r="NT901" s="721"/>
      <c r="NU901" s="721"/>
      <c r="NV901" s="721"/>
      <c r="NW901" s="721"/>
      <c r="NX901" s="721"/>
      <c r="NY901" s="721"/>
      <c r="NZ901" s="721"/>
      <c r="OA901" s="721"/>
      <c r="OB901" s="721"/>
      <c r="OC901" s="721"/>
      <c r="OD901" s="721"/>
      <c r="OE901" s="721"/>
      <c r="OF901" s="721"/>
      <c r="OG901" s="721"/>
      <c r="OH901" s="721"/>
      <c r="OI901" s="721"/>
      <c r="OJ901" s="721"/>
      <c r="OK901" s="721"/>
      <c r="OL901" s="721"/>
      <c r="OM901" s="721"/>
      <c r="ON901" s="721"/>
      <c r="OO901" s="721"/>
      <c r="OP901" s="721"/>
      <c r="OQ901" s="721"/>
      <c r="OR901" s="721"/>
      <c r="OS901" s="721"/>
      <c r="OT901" s="721"/>
      <c r="OU901" s="721"/>
      <c r="OV901" s="721"/>
      <c r="OW901" s="721"/>
      <c r="OX901" s="721"/>
      <c r="OY901" s="721"/>
      <c r="OZ901" s="721"/>
      <c r="PA901" s="721"/>
      <c r="PB901" s="721"/>
      <c r="PC901" s="721"/>
      <c r="PD901" s="721"/>
      <c r="PE901" s="721"/>
      <c r="PF901" s="721"/>
      <c r="PG901" s="721"/>
      <c r="PH901" s="721"/>
      <c r="PI901" s="721"/>
      <c r="PJ901" s="721"/>
      <c r="PK901" s="721"/>
      <c r="PL901" s="721"/>
      <c r="PM901" s="721"/>
      <c r="PN901" s="721"/>
      <c r="PO901" s="721"/>
      <c r="PP901" s="721"/>
      <c r="PQ901" s="721"/>
      <c r="PR901" s="721"/>
      <c r="PS901" s="721"/>
      <c r="PT901" s="721"/>
      <c r="PU901" s="721"/>
      <c r="PV901" s="721"/>
      <c r="PW901" s="721"/>
      <c r="PX901" s="721"/>
      <c r="PY901" s="721"/>
      <c r="PZ901" s="721"/>
      <c r="QA901" s="721"/>
      <c r="QB901" s="721"/>
      <c r="QC901" s="721"/>
      <c r="QD901" s="721"/>
      <c r="QE901" s="721"/>
      <c r="QF901" s="721"/>
      <c r="QG901" s="721"/>
      <c r="QH901" s="721"/>
      <c r="QI901" s="721"/>
      <c r="QJ901" s="721"/>
      <c r="QK901" s="721"/>
      <c r="QL901" s="721"/>
      <c r="QM901" s="721"/>
      <c r="QN901" s="721"/>
      <c r="QO901" s="721"/>
      <c r="QP901" s="721"/>
      <c r="QQ901" s="721"/>
      <c r="QR901" s="721"/>
      <c r="QS901" s="721"/>
      <c r="QT901" s="721"/>
      <c r="QU901" s="721"/>
      <c r="QV901" s="721"/>
      <c r="QW901" s="721"/>
      <c r="QX901" s="721"/>
      <c r="QY901" s="721"/>
      <c r="QZ901" s="721"/>
      <c r="RA901" s="721"/>
      <c r="RB901" s="721"/>
      <c r="RC901" s="721"/>
      <c r="RD901" s="721"/>
      <c r="RE901" s="721"/>
      <c r="RF901" s="721"/>
      <c r="RG901" s="721"/>
      <c r="RH901" s="721"/>
      <c r="RI901" s="721"/>
      <c r="RJ901" s="721"/>
      <c r="RK901" s="721"/>
      <c r="RL901" s="721"/>
      <c r="RM901" s="721"/>
      <c r="RN901" s="721"/>
      <c r="RO901" s="721"/>
      <c r="RP901" s="721"/>
      <c r="RQ901" s="721"/>
      <c r="RR901" s="721"/>
      <c r="RS901" s="721"/>
      <c r="RT901" s="721"/>
      <c r="RU901" s="721"/>
      <c r="RV901" s="721"/>
      <c r="RW901" s="721"/>
      <c r="RX901" s="721"/>
      <c r="RY901" s="721"/>
      <c r="RZ901" s="721"/>
      <c r="SA901" s="721"/>
      <c r="SB901" s="721"/>
      <c r="SC901" s="721"/>
      <c r="SD901" s="721"/>
      <c r="SE901" s="721"/>
      <c r="SF901" s="721"/>
      <c r="SG901" s="721"/>
      <c r="SH901" s="721"/>
      <c r="SI901" s="721"/>
      <c r="SJ901" s="721"/>
      <c r="SK901" s="721"/>
      <c r="SL901" s="721"/>
      <c r="SM901" s="721"/>
      <c r="SN901" s="721"/>
      <c r="SO901" s="721"/>
      <c r="SP901" s="721"/>
      <c r="SQ901" s="721"/>
      <c r="SR901" s="721"/>
      <c r="SS901" s="721"/>
      <c r="ST901" s="721"/>
      <c r="SU901" s="721"/>
      <c r="SV901" s="721"/>
      <c r="SW901" s="721"/>
      <c r="SX901" s="721"/>
      <c r="SY901" s="721"/>
      <c r="SZ901" s="721"/>
      <c r="TA901" s="721"/>
      <c r="TB901" s="721"/>
      <c r="TC901" s="721"/>
      <c r="TD901" s="721"/>
      <c r="TE901" s="721"/>
      <c r="TF901" s="721"/>
      <c r="TG901" s="721"/>
      <c r="TH901" s="721"/>
      <c r="TI901" s="721"/>
      <c r="TJ901" s="721"/>
      <c r="TK901" s="721"/>
      <c r="TL901" s="721"/>
      <c r="TM901" s="721"/>
      <c r="TN901" s="721"/>
      <c r="TO901" s="721"/>
      <c r="TP901" s="721"/>
      <c r="TQ901" s="721"/>
      <c r="TR901" s="721"/>
      <c r="TS901" s="721"/>
      <c r="TT901" s="721"/>
      <c r="TU901" s="721"/>
      <c r="TV901" s="721"/>
      <c r="TW901" s="721"/>
      <c r="TX901" s="721"/>
      <c r="TY901" s="721"/>
      <c r="TZ901" s="721"/>
      <c r="UA901" s="721"/>
      <c r="UB901" s="721"/>
      <c r="UC901" s="721"/>
      <c r="UD901" s="721"/>
      <c r="UE901" s="721"/>
      <c r="UF901" s="721"/>
      <c r="UG901" s="721"/>
      <c r="UH901" s="721"/>
      <c r="UI901" s="721"/>
      <c r="UJ901" s="721"/>
      <c r="UK901" s="721"/>
      <c r="UL901" s="721"/>
      <c r="UM901" s="721"/>
      <c r="UN901" s="721"/>
      <c r="UO901" s="721"/>
      <c r="UP901" s="721"/>
      <c r="UQ901" s="721"/>
      <c r="UR901" s="721"/>
      <c r="US901" s="721"/>
      <c r="UT901" s="721"/>
      <c r="UU901" s="721"/>
      <c r="UV901" s="721"/>
      <c r="UW901" s="721"/>
      <c r="UX901" s="721"/>
      <c r="UY901" s="721"/>
      <c r="UZ901" s="721"/>
      <c r="VA901" s="721"/>
      <c r="VB901" s="721"/>
      <c r="VC901" s="721"/>
      <c r="VD901" s="721"/>
      <c r="VE901" s="721"/>
      <c r="VF901" s="721"/>
      <c r="VG901" s="721"/>
      <c r="VH901" s="721"/>
      <c r="VI901" s="721"/>
      <c r="VJ901" s="721"/>
      <c r="VK901" s="721"/>
      <c r="VL901" s="721"/>
      <c r="VM901" s="721"/>
      <c r="VN901" s="721"/>
      <c r="VO901" s="721"/>
      <c r="VP901" s="721"/>
      <c r="VQ901" s="721"/>
      <c r="VR901" s="721"/>
      <c r="VS901" s="721"/>
      <c r="VT901" s="721"/>
      <c r="VU901" s="721"/>
      <c r="VV901" s="721"/>
      <c r="VW901" s="721"/>
      <c r="VX901" s="721"/>
      <c r="VY901" s="721"/>
      <c r="VZ901" s="721"/>
      <c r="WA901" s="721"/>
      <c r="WB901" s="721"/>
      <c r="WC901" s="721"/>
      <c r="WD901" s="721"/>
      <c r="WE901" s="721"/>
      <c r="WF901" s="721"/>
      <c r="WG901" s="721"/>
      <c r="WH901" s="721"/>
      <c r="WI901" s="721"/>
      <c r="WJ901" s="721"/>
      <c r="WK901" s="721"/>
      <c r="WL901" s="721"/>
      <c r="WM901" s="721"/>
      <c r="WN901" s="721"/>
      <c r="WO901" s="721"/>
      <c r="WP901" s="721"/>
      <c r="WQ901" s="721"/>
      <c r="WR901" s="721"/>
      <c r="WS901" s="721"/>
      <c r="WT901" s="721"/>
      <c r="WU901" s="721"/>
      <c r="WV901" s="721"/>
      <c r="WW901" s="721"/>
      <c r="WX901" s="721"/>
      <c r="WY901" s="721"/>
      <c r="WZ901" s="721"/>
      <c r="XA901" s="721"/>
      <c r="XB901" s="721"/>
      <c r="XC901" s="721"/>
      <c r="XD901" s="721"/>
      <c r="XE901" s="721"/>
      <c r="XF901" s="721"/>
      <c r="XG901" s="721"/>
      <c r="XH901" s="721"/>
      <c r="XI901" s="721"/>
      <c r="XJ901" s="721"/>
      <c r="XK901" s="721"/>
      <c r="XL901" s="721"/>
      <c r="XM901" s="721"/>
      <c r="XN901" s="721"/>
      <c r="XO901" s="721"/>
      <c r="XP901" s="721"/>
      <c r="XQ901" s="721"/>
      <c r="XR901" s="721"/>
      <c r="XS901" s="721"/>
      <c r="XT901" s="721"/>
      <c r="XU901" s="721"/>
      <c r="XV901" s="721"/>
      <c r="XW901" s="721"/>
      <c r="XX901" s="721"/>
      <c r="XY901" s="721"/>
      <c r="XZ901" s="721"/>
      <c r="YA901" s="721"/>
      <c r="YB901" s="721"/>
      <c r="YC901" s="721"/>
      <c r="YD901" s="721"/>
      <c r="YE901" s="721"/>
      <c r="YF901" s="721"/>
      <c r="YG901" s="721"/>
      <c r="YH901" s="721"/>
      <c r="YI901" s="721"/>
      <c r="YJ901" s="721"/>
      <c r="YK901" s="721"/>
      <c r="YL901" s="721"/>
      <c r="YM901" s="721"/>
      <c r="YN901" s="721"/>
      <c r="YO901" s="721"/>
      <c r="YP901" s="721"/>
      <c r="YQ901" s="721"/>
      <c r="YR901" s="721"/>
      <c r="YS901" s="721"/>
      <c r="YT901" s="721"/>
      <c r="YU901" s="721"/>
      <c r="YV901" s="721"/>
      <c r="YW901" s="721"/>
      <c r="YX901" s="721"/>
      <c r="YY901" s="721"/>
      <c r="YZ901" s="721"/>
      <c r="ZA901" s="721"/>
      <c r="ZB901" s="721"/>
      <c r="ZC901" s="721"/>
      <c r="ZD901" s="721"/>
      <c r="ZE901" s="721"/>
      <c r="ZF901" s="721"/>
      <c r="ZG901" s="721"/>
      <c r="ZH901" s="721"/>
      <c r="ZI901" s="721"/>
      <c r="ZJ901" s="721"/>
      <c r="ZK901" s="721"/>
      <c r="ZL901" s="721"/>
      <c r="ZM901" s="721"/>
      <c r="ZN901" s="721"/>
      <c r="ZO901" s="721"/>
      <c r="ZP901" s="721"/>
      <c r="ZQ901" s="721"/>
      <c r="ZR901" s="721"/>
      <c r="ZS901" s="721"/>
      <c r="ZT901" s="721"/>
      <c r="ZU901" s="721"/>
      <c r="ZV901" s="721"/>
      <c r="ZW901" s="721"/>
      <c r="ZX901" s="721"/>
      <c r="ZY901" s="721"/>
      <c r="ZZ901" s="721"/>
      <c r="AAA901" s="721"/>
      <c r="AAB901" s="721"/>
      <c r="AAC901" s="721"/>
      <c r="AAD901" s="721"/>
      <c r="AAE901" s="721"/>
      <c r="AAF901" s="721"/>
      <c r="AAG901" s="721"/>
      <c r="AAH901" s="721"/>
      <c r="AAI901" s="721"/>
      <c r="AAJ901" s="721"/>
      <c r="AAK901" s="721"/>
      <c r="AAL901" s="721"/>
      <c r="AAM901" s="721"/>
      <c r="AAN901" s="721"/>
      <c r="AAO901" s="721"/>
      <c r="AAP901" s="721"/>
      <c r="AAQ901" s="721"/>
      <c r="AAR901" s="721"/>
      <c r="AAS901" s="721"/>
      <c r="AAT901" s="721"/>
      <c r="AAU901" s="721"/>
      <c r="AAV901" s="721"/>
      <c r="AAW901" s="721"/>
      <c r="AAX901" s="721"/>
      <c r="AAY901" s="721"/>
      <c r="AAZ901" s="721"/>
      <c r="ABA901" s="721"/>
      <c r="ABB901" s="721"/>
      <c r="ABC901" s="721"/>
      <c r="ABD901" s="721"/>
      <c r="ABE901" s="721"/>
      <c r="ABF901" s="721"/>
      <c r="ABG901" s="721"/>
      <c r="ABH901" s="721"/>
      <c r="ABI901" s="721"/>
      <c r="ABJ901" s="721"/>
      <c r="ABK901" s="721"/>
      <c r="ABL901" s="721"/>
      <c r="ABM901" s="721"/>
      <c r="ABN901" s="721"/>
      <c r="ABO901" s="721"/>
      <c r="ABP901" s="721"/>
      <c r="ABQ901" s="721"/>
      <c r="ABR901" s="721"/>
      <c r="ABS901" s="721"/>
      <c r="ABT901" s="721"/>
      <c r="ABU901" s="721"/>
      <c r="ABV901" s="721"/>
      <c r="ABW901" s="721"/>
      <c r="ABX901" s="721"/>
      <c r="ABY901" s="721"/>
      <c r="ABZ901" s="721"/>
      <c r="ACA901" s="721"/>
      <c r="ACB901" s="721"/>
      <c r="ACC901" s="721"/>
      <c r="ACD901" s="721"/>
      <c r="ACE901" s="721"/>
      <c r="ACF901" s="721"/>
      <c r="ACG901" s="721"/>
      <c r="ACH901" s="721"/>
      <c r="ACI901" s="721"/>
      <c r="ACJ901" s="721"/>
      <c r="ACK901" s="721"/>
      <c r="ACL901" s="721"/>
      <c r="ACM901" s="721"/>
      <c r="ACN901" s="721"/>
      <c r="ACO901" s="721"/>
      <c r="ACP901" s="721"/>
      <c r="ACQ901" s="721"/>
      <c r="ACR901" s="721"/>
      <c r="ACS901" s="721"/>
      <c r="ACT901" s="721"/>
      <c r="ACU901" s="721"/>
      <c r="ACV901" s="721"/>
      <c r="ACW901" s="721"/>
      <c r="ACX901" s="721"/>
      <c r="ACY901" s="721"/>
      <c r="ACZ901" s="721"/>
      <c r="ADA901" s="721"/>
      <c r="ADB901" s="721"/>
      <c r="ADC901" s="721"/>
      <c r="ADD901" s="721"/>
      <c r="ADE901" s="721"/>
      <c r="ADF901" s="721"/>
      <c r="ADG901" s="721"/>
      <c r="ADH901" s="721"/>
      <c r="ADI901" s="721"/>
      <c r="ADJ901" s="721"/>
      <c r="ADK901" s="721"/>
      <c r="ADL901" s="721"/>
      <c r="ADM901" s="721"/>
      <c r="ADN901" s="721"/>
      <c r="ADO901" s="721"/>
      <c r="ADP901" s="721"/>
      <c r="ADQ901" s="721"/>
      <c r="ADR901" s="721"/>
      <c r="ADS901" s="721"/>
      <c r="ADT901" s="721"/>
      <c r="ADU901" s="721"/>
      <c r="ADV901" s="721"/>
      <c r="ADW901" s="721"/>
      <c r="ADX901" s="721"/>
      <c r="ADY901" s="721"/>
      <c r="ADZ901" s="721"/>
      <c r="AEA901" s="721"/>
      <c r="AEB901" s="721"/>
      <c r="AEC901" s="721"/>
      <c r="AED901" s="721"/>
      <c r="AEE901" s="721"/>
      <c r="AEF901" s="721"/>
      <c r="AEG901" s="721"/>
      <c r="AEH901" s="721"/>
      <c r="AEI901" s="721"/>
      <c r="AEJ901" s="721"/>
      <c r="AEK901" s="721"/>
      <c r="AEL901" s="721"/>
      <c r="AEM901" s="721"/>
      <c r="AEN901" s="721"/>
      <c r="AEO901" s="721"/>
      <c r="AEP901" s="721"/>
      <c r="AEQ901" s="721"/>
      <c r="AER901" s="721"/>
      <c r="AES901" s="721"/>
      <c r="AET901" s="721"/>
      <c r="AEU901" s="721"/>
      <c r="AEV901" s="721"/>
      <c r="AEW901" s="721"/>
      <c r="AEX901" s="721"/>
      <c r="AEY901" s="721"/>
      <c r="AEZ901" s="721"/>
      <c r="AFA901" s="721"/>
      <c r="AFB901" s="721"/>
      <c r="AFC901" s="721"/>
      <c r="AFD901" s="721"/>
      <c r="AFE901" s="721"/>
      <c r="AFF901" s="721"/>
      <c r="AFG901" s="721"/>
      <c r="AFH901" s="721"/>
      <c r="AFI901" s="721"/>
      <c r="AFJ901" s="721"/>
      <c r="AFK901" s="721"/>
      <c r="AFL901" s="721"/>
      <c r="AFM901" s="721"/>
      <c r="AFN901" s="721"/>
      <c r="AFO901" s="721"/>
      <c r="AFP901" s="721"/>
      <c r="AFQ901" s="721"/>
      <c r="AFR901" s="721"/>
      <c r="AFS901" s="721"/>
      <c r="AFT901" s="721"/>
      <c r="AFU901" s="721"/>
      <c r="AFV901" s="721"/>
      <c r="AFW901" s="721"/>
      <c r="AFX901" s="721"/>
      <c r="AFY901" s="721"/>
      <c r="AFZ901" s="721"/>
      <c r="AGA901" s="721"/>
      <c r="AGB901" s="721"/>
      <c r="AGC901" s="721"/>
      <c r="AGD901" s="721"/>
      <c r="AGE901" s="721"/>
      <c r="AGF901" s="721"/>
      <c r="AGG901" s="721"/>
      <c r="AGH901" s="721"/>
      <c r="AGI901" s="721"/>
      <c r="AGJ901" s="721"/>
      <c r="AGK901" s="721"/>
      <c r="AGL901" s="721"/>
      <c r="AGM901" s="721"/>
      <c r="AGN901" s="721"/>
      <c r="AGO901" s="721"/>
      <c r="AGP901" s="721"/>
      <c r="AGQ901" s="721"/>
      <c r="AGR901" s="721"/>
      <c r="AGS901" s="721"/>
      <c r="AGT901" s="721"/>
      <c r="AGU901" s="721"/>
      <c r="AGV901" s="721"/>
      <c r="AGW901" s="721"/>
      <c r="AGX901" s="721"/>
      <c r="AGY901" s="721"/>
      <c r="AGZ901" s="721"/>
      <c r="AHA901" s="721"/>
      <c r="AHB901" s="721"/>
      <c r="AHC901" s="721"/>
      <c r="AHD901" s="721"/>
      <c r="AHE901" s="721"/>
      <c r="AHF901" s="721"/>
      <c r="AHG901" s="721"/>
      <c r="AHH901" s="721"/>
      <c r="AHI901" s="721"/>
      <c r="AHJ901" s="721"/>
      <c r="AHK901" s="721"/>
      <c r="AHL901" s="721"/>
      <c r="AHM901" s="721"/>
      <c r="AHN901" s="721"/>
      <c r="AHO901" s="721"/>
      <c r="AHP901" s="721"/>
      <c r="AHQ901" s="721"/>
      <c r="AHR901" s="721"/>
      <c r="AHS901" s="721"/>
      <c r="AHT901" s="721"/>
      <c r="AHU901" s="721"/>
      <c r="AHV901" s="721"/>
      <c r="AHW901" s="721"/>
      <c r="AHX901" s="721"/>
      <c r="AHY901" s="721"/>
      <c r="AHZ901" s="721"/>
      <c r="AIA901" s="721"/>
      <c r="AIB901" s="721"/>
      <c r="AIC901" s="721"/>
      <c r="AID901" s="721"/>
      <c r="AIE901" s="721"/>
      <c r="AIF901" s="721"/>
      <c r="AIG901" s="721"/>
      <c r="AIH901" s="721"/>
      <c r="AII901" s="721"/>
      <c r="AIJ901" s="721"/>
      <c r="AIK901" s="721"/>
      <c r="AIL901" s="721"/>
      <c r="AIM901" s="721"/>
      <c r="AIN901" s="721"/>
      <c r="AIO901" s="721"/>
      <c r="AIP901" s="721"/>
      <c r="AIQ901" s="721"/>
      <c r="AIR901" s="721"/>
      <c r="AIS901" s="721"/>
      <c r="AIT901" s="721"/>
      <c r="AIU901" s="721"/>
      <c r="AIV901" s="721"/>
      <c r="AIW901" s="721"/>
      <c r="AIX901" s="721"/>
      <c r="AIY901" s="721"/>
      <c r="AIZ901" s="721"/>
      <c r="AJA901" s="721"/>
      <c r="AJB901" s="721"/>
      <c r="AJC901" s="721"/>
      <c r="AJD901" s="721"/>
      <c r="AJE901" s="721"/>
      <c r="AJF901" s="721"/>
      <c r="AJG901" s="721"/>
      <c r="AJH901" s="721"/>
      <c r="AJI901" s="721"/>
      <c r="AJJ901" s="721"/>
      <c r="AJK901" s="721"/>
      <c r="AJL901" s="721"/>
      <c r="AJM901" s="721"/>
      <c r="AJN901" s="721"/>
      <c r="AJO901" s="721"/>
      <c r="AJP901" s="721"/>
      <c r="AJQ901" s="721"/>
      <c r="AJR901" s="721"/>
      <c r="AJS901" s="721"/>
      <c r="AJT901" s="721"/>
      <c r="AJU901" s="721"/>
      <c r="AJV901" s="721"/>
      <c r="AJW901" s="721"/>
      <c r="AJX901" s="721"/>
      <c r="AJY901" s="721"/>
      <c r="AJZ901" s="721"/>
      <c r="AKA901" s="721"/>
      <c r="AKB901" s="721"/>
      <c r="AKC901" s="721"/>
      <c r="AKD901" s="721"/>
      <c r="AKE901" s="721"/>
      <c r="AKF901" s="721"/>
      <c r="AKG901" s="721"/>
      <c r="AKH901" s="721"/>
      <c r="AKI901" s="721"/>
      <c r="AKJ901" s="721"/>
      <c r="AKK901" s="721"/>
      <c r="AKL901" s="721"/>
      <c r="AKM901" s="721"/>
      <c r="AKN901" s="721"/>
      <c r="AKO901" s="721"/>
      <c r="AKP901" s="721"/>
      <c r="AKQ901" s="721"/>
      <c r="AKR901" s="721"/>
      <c r="AKS901" s="721"/>
      <c r="AKT901" s="721"/>
      <c r="AKU901" s="721"/>
      <c r="AKV901" s="721"/>
      <c r="AKW901" s="721"/>
      <c r="AKX901" s="721"/>
      <c r="AKY901" s="721"/>
      <c r="AKZ901" s="721"/>
      <c r="ALA901" s="721"/>
      <c r="ALB901" s="721"/>
      <c r="ALC901" s="721"/>
      <c r="ALD901" s="721"/>
      <c r="ALE901" s="721"/>
      <c r="ALF901" s="721"/>
      <c r="ALG901" s="721"/>
      <c r="ALH901" s="721"/>
      <c r="ALI901" s="721"/>
      <c r="ALJ901" s="721"/>
      <c r="ALK901" s="721"/>
      <c r="ALL901" s="721"/>
      <c r="ALM901" s="721"/>
      <c r="ALN901" s="721"/>
      <c r="ALO901" s="721"/>
      <c r="ALP901" s="721"/>
      <c r="ALQ901" s="721"/>
      <c r="ALR901" s="721"/>
      <c r="ALS901" s="721"/>
      <c r="ALT901" s="721"/>
      <c r="ALU901" s="721"/>
      <c r="ALV901" s="721"/>
      <c r="ALW901" s="721"/>
      <c r="ALX901" s="721"/>
      <c r="ALY901" s="721"/>
      <c r="ALZ901" s="721"/>
      <c r="AMA901" s="721"/>
      <c r="AMB901" s="721"/>
      <c r="AMC901" s="721"/>
      <c r="AMD901" s="721"/>
      <c r="AME901" s="721"/>
      <c r="AMF901" s="721"/>
      <c r="AMG901" s="721"/>
      <c r="AMH901" s="721"/>
      <c r="AMI901" s="721"/>
      <c r="AMJ901" s="721"/>
      <c r="AMK901" s="721"/>
      <c r="AML901" s="721"/>
      <c r="AMM901" s="721"/>
      <c r="AMN901" s="721"/>
      <c r="AMO901" s="721"/>
      <c r="AMP901" s="721"/>
      <c r="AMQ901" s="721"/>
      <c r="AMR901" s="721"/>
      <c r="AMS901" s="721"/>
      <c r="AMT901" s="721"/>
      <c r="AMU901" s="721"/>
      <c r="AMV901" s="721"/>
      <c r="AMW901" s="721"/>
      <c r="AMX901" s="721"/>
      <c r="AMY901" s="721"/>
      <c r="AMZ901" s="721"/>
      <c r="ANA901" s="721"/>
      <c r="ANB901" s="721"/>
      <c r="ANC901" s="721"/>
      <c r="AND901" s="721"/>
      <c r="ANE901" s="721"/>
      <c r="ANF901" s="721"/>
      <c r="ANG901" s="721"/>
      <c r="ANH901" s="721"/>
      <c r="ANI901" s="721"/>
      <c r="ANJ901" s="721"/>
      <c r="ANK901" s="721"/>
      <c r="ANL901" s="721"/>
      <c r="ANM901" s="721"/>
      <c r="ANN901" s="721"/>
      <c r="ANO901" s="721"/>
      <c r="ANP901" s="721"/>
      <c r="ANQ901" s="721"/>
      <c r="ANR901" s="721"/>
      <c r="ANS901" s="721"/>
      <c r="ANT901" s="721"/>
      <c r="ANU901" s="721"/>
      <c r="ANV901" s="721"/>
      <c r="ANW901" s="721"/>
      <c r="ANX901" s="721"/>
      <c r="ANY901" s="721"/>
      <c r="ANZ901" s="721"/>
      <c r="AOA901" s="721"/>
      <c r="AOB901" s="721"/>
      <c r="AOC901" s="721"/>
      <c r="AOD901" s="721"/>
      <c r="AOE901" s="721"/>
      <c r="AOF901" s="721"/>
      <c r="AOG901" s="721"/>
      <c r="AOH901" s="721"/>
      <c r="AOI901" s="721"/>
      <c r="AOJ901" s="721"/>
      <c r="AOK901" s="721"/>
      <c r="AOL901" s="721"/>
      <c r="AOM901" s="721"/>
      <c r="AON901" s="721"/>
      <c r="AOO901" s="721"/>
      <c r="AOP901" s="721"/>
      <c r="AOQ901" s="721"/>
      <c r="AOR901" s="721"/>
      <c r="AOS901" s="721"/>
      <c r="AOT901" s="721"/>
      <c r="AOU901" s="721"/>
      <c r="AOV901" s="721"/>
      <c r="AOW901" s="721"/>
      <c r="AOX901" s="721"/>
      <c r="AOY901" s="721"/>
      <c r="AOZ901" s="721"/>
      <c r="APA901" s="721"/>
      <c r="APB901" s="721"/>
      <c r="APC901" s="721"/>
      <c r="APD901" s="721"/>
      <c r="APE901" s="721"/>
      <c r="APF901" s="721"/>
      <c r="APG901" s="721"/>
      <c r="APH901" s="721"/>
      <c r="API901" s="721"/>
      <c r="APJ901" s="721"/>
      <c r="APK901" s="721"/>
      <c r="APL901" s="721"/>
      <c r="APM901" s="721"/>
      <c r="APN901" s="721"/>
      <c r="APO901" s="721"/>
      <c r="APP901" s="721"/>
      <c r="APQ901" s="721"/>
      <c r="APR901" s="721"/>
      <c r="APS901" s="721"/>
      <c r="APT901" s="721"/>
      <c r="APU901" s="721"/>
      <c r="APV901" s="721"/>
      <c r="APW901" s="721"/>
      <c r="APX901" s="721"/>
      <c r="APY901" s="721"/>
      <c r="APZ901" s="721"/>
      <c r="AQA901" s="721"/>
      <c r="AQB901" s="721"/>
      <c r="AQC901" s="721"/>
      <c r="AQD901" s="721"/>
      <c r="AQE901" s="721"/>
      <c r="AQF901" s="721"/>
      <c r="AQG901" s="721"/>
      <c r="AQH901" s="721"/>
      <c r="AQI901" s="721"/>
      <c r="AQJ901" s="721"/>
      <c r="AQK901" s="721"/>
      <c r="AQL901" s="721"/>
      <c r="AQM901" s="721"/>
      <c r="AQN901" s="721"/>
      <c r="AQO901" s="721"/>
      <c r="AQP901" s="721"/>
      <c r="AQQ901" s="721"/>
      <c r="AQR901" s="721"/>
      <c r="AQS901" s="721"/>
      <c r="AQT901" s="721"/>
      <c r="AQU901" s="721"/>
      <c r="AQV901" s="721"/>
      <c r="AQW901" s="721"/>
      <c r="AQX901" s="721"/>
      <c r="AQY901" s="721"/>
      <c r="AQZ901" s="721"/>
      <c r="ARA901" s="721"/>
      <c r="ARB901" s="721"/>
      <c r="ARC901" s="721"/>
      <c r="ARD901" s="721"/>
      <c r="ARE901" s="721"/>
      <c r="ARF901" s="721"/>
      <c r="ARG901" s="721"/>
      <c r="ARH901" s="721"/>
      <c r="ARI901" s="721"/>
      <c r="ARJ901" s="721"/>
      <c r="ARK901" s="721"/>
      <c r="ARL901" s="721"/>
      <c r="ARM901" s="721"/>
      <c r="ARN901" s="721"/>
      <c r="ARO901" s="721"/>
      <c r="ARP901" s="721"/>
      <c r="ARQ901" s="721"/>
      <c r="ARR901" s="721"/>
      <c r="ARS901" s="721"/>
      <c r="ART901" s="721"/>
      <c r="ARU901" s="721"/>
      <c r="ARV901" s="721"/>
      <c r="ARW901" s="721"/>
      <c r="ARX901" s="721"/>
      <c r="ARY901" s="721"/>
      <c r="ARZ901" s="721"/>
      <c r="ASA901" s="721"/>
      <c r="ASB901" s="721"/>
      <c r="ASC901" s="721"/>
      <c r="ASD901" s="721"/>
      <c r="ASE901" s="721"/>
      <c r="ASF901" s="721"/>
      <c r="ASG901" s="721"/>
      <c r="ASH901" s="721"/>
      <c r="ASI901" s="721"/>
      <c r="ASJ901" s="721"/>
      <c r="ASK901" s="721"/>
      <c r="ASL901" s="721"/>
      <c r="ASM901" s="721"/>
      <c r="ASN901" s="721"/>
      <c r="ASO901" s="721"/>
      <c r="ASP901" s="721"/>
      <c r="ASQ901" s="721"/>
      <c r="ASR901" s="721"/>
      <c r="ASS901" s="721"/>
      <c r="AST901" s="721"/>
      <c r="ASU901" s="721"/>
      <c r="ASV901" s="721"/>
      <c r="ASW901" s="721"/>
      <c r="ASX901" s="721"/>
      <c r="ASY901" s="721"/>
      <c r="ASZ901" s="721"/>
      <c r="ATA901" s="721"/>
      <c r="ATB901" s="721"/>
      <c r="ATC901" s="721"/>
      <c r="ATD901" s="721"/>
      <c r="ATE901" s="721"/>
      <c r="ATF901" s="721"/>
      <c r="ATG901" s="721"/>
      <c r="ATH901" s="721"/>
      <c r="ATI901" s="721"/>
      <c r="ATJ901" s="721"/>
      <c r="ATK901" s="721"/>
      <c r="ATL901" s="721"/>
      <c r="ATM901" s="721"/>
      <c r="ATN901" s="721"/>
      <c r="ATO901" s="721"/>
      <c r="ATP901" s="721"/>
      <c r="ATQ901" s="721"/>
      <c r="ATR901" s="721"/>
      <c r="ATS901" s="721"/>
      <c r="ATT901" s="721"/>
      <c r="ATU901" s="721"/>
      <c r="ATV901" s="721"/>
      <c r="ATW901" s="721"/>
      <c r="ATX901" s="721"/>
      <c r="ATY901" s="721"/>
      <c r="ATZ901" s="721"/>
      <c r="AUA901" s="721"/>
      <c r="AUB901" s="721"/>
      <c r="AUC901" s="721"/>
      <c r="AUD901" s="721"/>
      <c r="AUE901" s="721"/>
      <c r="AUF901" s="721"/>
      <c r="AUG901" s="721"/>
      <c r="AUH901" s="721"/>
      <c r="AUI901" s="721"/>
      <c r="AUJ901" s="721"/>
      <c r="AUK901" s="721"/>
      <c r="AUL901" s="721"/>
      <c r="AUM901" s="721"/>
      <c r="AUN901" s="721"/>
      <c r="AUO901" s="721"/>
      <c r="AUP901" s="721"/>
      <c r="AUQ901" s="721"/>
      <c r="AUR901" s="721"/>
      <c r="AUS901" s="721"/>
      <c r="AUT901" s="721"/>
      <c r="AUU901" s="721"/>
      <c r="AUV901" s="721"/>
      <c r="AUW901" s="721"/>
      <c r="AUX901" s="721"/>
      <c r="AUY901" s="721"/>
      <c r="AUZ901" s="721"/>
      <c r="AVA901" s="721"/>
      <c r="AVB901" s="721"/>
      <c r="AVC901" s="721"/>
      <c r="AVD901" s="721"/>
      <c r="AVE901" s="721"/>
      <c r="AVF901" s="721"/>
      <c r="AVG901" s="721"/>
      <c r="AVH901" s="721"/>
      <c r="AVI901" s="721"/>
      <c r="AVJ901" s="721"/>
      <c r="AVK901" s="721"/>
    </row>
    <row r="902" spans="1:1259">
      <c r="A902" s="716"/>
      <c r="B902" s="723">
        <v>44648</v>
      </c>
      <c r="C902" s="716"/>
      <c r="D902" s="714" t="s">
        <v>3247</v>
      </c>
      <c r="E902" s="703" t="s">
        <v>3104</v>
      </c>
      <c r="F902" s="703"/>
      <c r="G902" s="703">
        <v>2022</v>
      </c>
      <c r="H902" s="703"/>
      <c r="I902" s="698" t="s">
        <v>1699</v>
      </c>
      <c r="J902" s="704"/>
      <c r="K902" s="705" t="s">
        <v>4959</v>
      </c>
      <c r="L902" s="703" t="s">
        <v>3394</v>
      </c>
      <c r="M902" s="706">
        <v>44648</v>
      </c>
      <c r="N902" s="706">
        <v>44648</v>
      </c>
      <c r="O902" s="706">
        <v>44774</v>
      </c>
      <c r="P902" s="704"/>
      <c r="Q902" s="704"/>
      <c r="R902" s="704"/>
      <c r="S902" s="703" t="s">
        <v>2425</v>
      </c>
      <c r="T902" s="703">
        <v>60</v>
      </c>
      <c r="U902" s="703"/>
      <c r="V902" s="703" t="s">
        <v>973</v>
      </c>
      <c r="W902" s="703">
        <v>400</v>
      </c>
      <c r="X902" s="707">
        <v>7680</v>
      </c>
      <c r="Y902" s="539">
        <f t="shared" si="42"/>
        <v>3072000</v>
      </c>
      <c r="Z902" s="708">
        <v>0.55000000000000004</v>
      </c>
      <c r="AA902" s="681">
        <f t="shared" si="43"/>
        <v>1689600.0000000002</v>
      </c>
      <c r="AB902" s="682"/>
      <c r="AC902" s="683">
        <v>0</v>
      </c>
      <c r="AD902" s="710"/>
      <c r="AE902" s="709"/>
      <c r="AF902" s="695">
        <f t="shared" si="44"/>
        <v>1689600.0000000002</v>
      </c>
      <c r="AG902" s="703" t="s">
        <v>1073</v>
      </c>
      <c r="AH902" s="703"/>
      <c r="AI902" s="705" t="s">
        <v>2488</v>
      </c>
      <c r="AJ902" s="703" t="s">
        <v>3395</v>
      </c>
      <c r="AK902" s="711" t="s">
        <v>1149</v>
      </c>
      <c r="AL902" s="703">
        <v>79423</v>
      </c>
      <c r="AM902" s="703" t="s">
        <v>52</v>
      </c>
      <c r="AN902" s="703"/>
      <c r="AO902" s="703"/>
      <c r="AP902" s="712"/>
      <c r="AQ902" s="712" t="s">
        <v>37</v>
      </c>
      <c r="AR902" s="712"/>
      <c r="AS902" s="715"/>
      <c r="AT902" s="715"/>
      <c r="AU902" s="715"/>
      <c r="AV902" s="708">
        <v>0.45500000000000002</v>
      </c>
      <c r="AW902" s="721"/>
      <c r="AX902" s="721"/>
      <c r="AY902" s="721"/>
      <c r="AZ902" s="721"/>
      <c r="BA902" s="721"/>
      <c r="BB902" s="721"/>
      <c r="BC902" s="721"/>
      <c r="BD902" s="721"/>
      <c r="BE902" s="721"/>
      <c r="BF902" s="721"/>
      <c r="BG902" s="721"/>
      <c r="BH902" s="721"/>
      <c r="BI902" s="721"/>
      <c r="BJ902" s="721"/>
      <c r="BK902" s="721"/>
      <c r="BL902" s="721"/>
      <c r="BM902" s="721"/>
      <c r="BN902" s="721"/>
      <c r="BO902" s="721"/>
      <c r="BP902" s="721"/>
      <c r="BQ902" s="721"/>
      <c r="BR902" s="721"/>
      <c r="BS902" s="721"/>
      <c r="BT902" s="721"/>
      <c r="BU902" s="721"/>
      <c r="BV902" s="721"/>
      <c r="BW902" s="721"/>
      <c r="BX902" s="721"/>
      <c r="BY902" s="721"/>
      <c r="BZ902" s="721"/>
      <c r="CA902" s="721"/>
      <c r="CB902" s="721"/>
      <c r="CC902" s="721"/>
      <c r="CD902" s="721"/>
      <c r="CE902" s="721"/>
      <c r="CF902" s="721"/>
      <c r="CG902" s="721"/>
      <c r="CH902" s="721"/>
      <c r="CI902" s="721"/>
      <c r="CJ902" s="721"/>
      <c r="CK902" s="721"/>
      <c r="CL902" s="721"/>
      <c r="CM902" s="721"/>
      <c r="CN902" s="721"/>
      <c r="CO902" s="721"/>
      <c r="CP902" s="721"/>
      <c r="CQ902" s="721"/>
      <c r="CR902" s="721"/>
      <c r="CS902" s="721"/>
      <c r="CT902" s="721"/>
      <c r="CU902" s="721"/>
      <c r="CV902" s="721"/>
      <c r="CW902" s="721"/>
      <c r="CX902" s="721"/>
      <c r="CY902" s="721"/>
      <c r="CZ902" s="721"/>
      <c r="DA902" s="721"/>
      <c r="DB902" s="721"/>
      <c r="DC902" s="721"/>
      <c r="DD902" s="721"/>
      <c r="DE902" s="721"/>
      <c r="DF902" s="721"/>
      <c r="DG902" s="721"/>
      <c r="DH902" s="721"/>
      <c r="DI902" s="721"/>
      <c r="DJ902" s="721"/>
      <c r="DK902" s="721"/>
      <c r="DL902" s="721"/>
      <c r="DM902" s="721"/>
      <c r="DN902" s="721"/>
      <c r="DO902" s="721"/>
      <c r="DP902" s="721"/>
      <c r="DQ902" s="721"/>
      <c r="DR902" s="721"/>
      <c r="DS902" s="721"/>
      <c r="DT902" s="721"/>
      <c r="DU902" s="721"/>
      <c r="DV902" s="721"/>
      <c r="DW902" s="721"/>
      <c r="DX902" s="721"/>
      <c r="DY902" s="721"/>
      <c r="DZ902" s="721"/>
      <c r="EA902" s="721"/>
      <c r="EB902" s="721"/>
      <c r="EC902" s="721"/>
      <c r="ED902" s="721"/>
      <c r="EE902" s="721"/>
      <c r="EF902" s="721"/>
      <c r="EG902" s="721"/>
      <c r="EH902" s="721"/>
      <c r="EI902" s="721"/>
      <c r="EJ902" s="721"/>
      <c r="EK902" s="721"/>
      <c r="EL902" s="721"/>
      <c r="EM902" s="721"/>
      <c r="EN902" s="721"/>
      <c r="EO902" s="721"/>
      <c r="EP902" s="721"/>
      <c r="EQ902" s="721"/>
      <c r="ER902" s="721"/>
      <c r="ES902" s="721"/>
      <c r="ET902" s="721"/>
      <c r="EU902" s="721"/>
      <c r="EV902" s="721"/>
      <c r="EW902" s="721"/>
      <c r="EX902" s="721"/>
      <c r="EY902" s="721"/>
      <c r="EZ902" s="721"/>
      <c r="FA902" s="721"/>
      <c r="FB902" s="721"/>
      <c r="FC902" s="721"/>
      <c r="FD902" s="721"/>
      <c r="FE902" s="721"/>
      <c r="FF902" s="721"/>
      <c r="FG902" s="721"/>
      <c r="FH902" s="721"/>
      <c r="FI902" s="721"/>
      <c r="FJ902" s="721"/>
      <c r="FK902" s="721"/>
      <c r="FL902" s="721"/>
      <c r="FM902" s="721"/>
      <c r="FN902" s="721"/>
      <c r="FO902" s="721"/>
      <c r="FP902" s="721"/>
      <c r="FQ902" s="721"/>
      <c r="FR902" s="721"/>
      <c r="FS902" s="721"/>
      <c r="FT902" s="721"/>
      <c r="FU902" s="721"/>
      <c r="FV902" s="721"/>
      <c r="FW902" s="721"/>
      <c r="FX902" s="721"/>
      <c r="FY902" s="721"/>
      <c r="FZ902" s="721"/>
      <c r="GA902" s="721"/>
      <c r="GB902" s="721"/>
      <c r="GC902" s="721"/>
      <c r="GD902" s="721"/>
      <c r="GE902" s="721"/>
      <c r="GF902" s="721"/>
      <c r="GG902" s="721"/>
      <c r="GH902" s="721"/>
      <c r="GI902" s="721"/>
      <c r="GJ902" s="721"/>
      <c r="GK902" s="721"/>
      <c r="GL902" s="721"/>
      <c r="GM902" s="721"/>
      <c r="GN902" s="721"/>
      <c r="GO902" s="721"/>
      <c r="GP902" s="721"/>
      <c r="GQ902" s="721"/>
      <c r="GR902" s="721"/>
      <c r="GS902" s="721"/>
      <c r="GT902" s="721"/>
      <c r="GU902" s="721"/>
      <c r="GV902" s="721"/>
      <c r="GW902" s="721"/>
      <c r="GX902" s="721"/>
      <c r="GY902" s="721"/>
      <c r="GZ902" s="721"/>
      <c r="HA902" s="721"/>
      <c r="HB902" s="721"/>
      <c r="HC902" s="721"/>
      <c r="HD902" s="721"/>
      <c r="HE902" s="721"/>
      <c r="HF902" s="721"/>
      <c r="HG902" s="721"/>
      <c r="HH902" s="721"/>
      <c r="HI902" s="721"/>
      <c r="HJ902" s="721"/>
      <c r="HK902" s="721"/>
      <c r="HL902" s="721"/>
      <c r="HM902" s="721"/>
      <c r="HN902" s="721"/>
      <c r="HO902" s="721"/>
      <c r="HP902" s="721"/>
      <c r="HQ902" s="721"/>
      <c r="HR902" s="721"/>
      <c r="HS902" s="721"/>
      <c r="HT902" s="721"/>
      <c r="HU902" s="721"/>
      <c r="HV902" s="721"/>
      <c r="HW902" s="721"/>
      <c r="HX902" s="721"/>
      <c r="HY902" s="721"/>
      <c r="HZ902" s="721"/>
      <c r="IA902" s="721"/>
      <c r="IB902" s="721"/>
      <c r="IC902" s="721"/>
      <c r="ID902" s="721"/>
      <c r="IE902" s="721"/>
      <c r="IF902" s="721"/>
      <c r="IG902" s="721"/>
      <c r="IH902" s="721"/>
      <c r="II902" s="721"/>
      <c r="IJ902" s="721"/>
      <c r="IK902" s="721"/>
      <c r="IL902" s="721"/>
      <c r="IM902" s="721"/>
      <c r="IN902" s="721"/>
      <c r="IO902" s="721"/>
      <c r="IP902" s="721"/>
      <c r="IQ902" s="721"/>
      <c r="IR902" s="721"/>
      <c r="IS902" s="721"/>
      <c r="IT902" s="721"/>
      <c r="IU902" s="721"/>
      <c r="IV902" s="721"/>
      <c r="IW902" s="721"/>
      <c r="IX902" s="721"/>
      <c r="IY902" s="721"/>
      <c r="IZ902" s="721"/>
      <c r="JA902" s="721"/>
      <c r="JB902" s="721"/>
      <c r="JC902" s="721"/>
      <c r="JD902" s="721"/>
      <c r="JE902" s="721"/>
      <c r="JF902" s="721"/>
      <c r="JG902" s="721"/>
      <c r="JH902" s="721"/>
      <c r="JI902" s="721"/>
      <c r="JJ902" s="721"/>
      <c r="JK902" s="721"/>
      <c r="JL902" s="721"/>
      <c r="JM902" s="721"/>
      <c r="JN902" s="721"/>
      <c r="JO902" s="721"/>
      <c r="JP902" s="721"/>
      <c r="JQ902" s="721"/>
      <c r="JR902" s="721"/>
      <c r="JS902" s="721"/>
      <c r="JT902" s="721"/>
      <c r="JU902" s="721"/>
      <c r="JV902" s="721"/>
      <c r="JW902" s="721"/>
      <c r="JX902" s="721"/>
      <c r="JY902" s="721"/>
      <c r="JZ902" s="721"/>
      <c r="KA902" s="721"/>
      <c r="KB902" s="721"/>
      <c r="KC902" s="721"/>
      <c r="KD902" s="721"/>
      <c r="KE902" s="721"/>
      <c r="KF902" s="721"/>
      <c r="KG902" s="721"/>
      <c r="KH902" s="721"/>
      <c r="KI902" s="721"/>
      <c r="KJ902" s="721"/>
      <c r="KK902" s="721"/>
      <c r="KL902" s="721"/>
      <c r="KM902" s="721"/>
      <c r="KN902" s="721"/>
      <c r="KO902" s="721"/>
      <c r="KP902" s="721"/>
      <c r="KQ902" s="721"/>
      <c r="KR902" s="721"/>
      <c r="KS902" s="721"/>
      <c r="KT902" s="721"/>
      <c r="KU902" s="721"/>
      <c r="KV902" s="721"/>
      <c r="KW902" s="721"/>
      <c r="KX902" s="721"/>
      <c r="KY902" s="721"/>
      <c r="KZ902" s="721"/>
      <c r="LA902" s="721"/>
      <c r="LB902" s="721"/>
      <c r="LC902" s="721"/>
      <c r="LD902" s="721"/>
      <c r="LE902" s="721"/>
      <c r="LF902" s="721"/>
      <c r="LG902" s="721"/>
      <c r="LH902" s="721"/>
      <c r="LI902" s="721"/>
      <c r="LJ902" s="721"/>
      <c r="LK902" s="721"/>
      <c r="LL902" s="721"/>
      <c r="LM902" s="721"/>
      <c r="LN902" s="721"/>
      <c r="LO902" s="721"/>
      <c r="LP902" s="721"/>
      <c r="LQ902" s="721"/>
      <c r="LR902" s="721"/>
      <c r="LS902" s="721"/>
      <c r="LT902" s="721"/>
      <c r="LU902" s="721"/>
      <c r="LV902" s="721"/>
      <c r="LW902" s="721"/>
      <c r="LX902" s="721"/>
      <c r="LY902" s="721"/>
      <c r="LZ902" s="721"/>
      <c r="MA902" s="721"/>
      <c r="MB902" s="721"/>
      <c r="MC902" s="721"/>
      <c r="MD902" s="721"/>
      <c r="ME902" s="721"/>
      <c r="MF902" s="721"/>
      <c r="MG902" s="721"/>
      <c r="MH902" s="721"/>
      <c r="MI902" s="721"/>
      <c r="MJ902" s="721"/>
      <c r="MK902" s="721"/>
      <c r="ML902" s="721"/>
      <c r="MM902" s="721"/>
      <c r="MN902" s="721"/>
      <c r="MO902" s="721"/>
      <c r="MP902" s="721"/>
      <c r="MQ902" s="721"/>
      <c r="MR902" s="721"/>
      <c r="MS902" s="721"/>
      <c r="MT902" s="721"/>
      <c r="MU902" s="721"/>
      <c r="MV902" s="721"/>
      <c r="MW902" s="721"/>
      <c r="MX902" s="721"/>
      <c r="MY902" s="721"/>
      <c r="MZ902" s="721"/>
      <c r="NA902" s="721"/>
      <c r="NB902" s="721"/>
      <c r="NC902" s="721"/>
      <c r="ND902" s="721"/>
      <c r="NE902" s="721"/>
      <c r="NF902" s="721"/>
      <c r="NG902" s="721"/>
      <c r="NH902" s="721"/>
      <c r="NI902" s="721"/>
      <c r="NJ902" s="721"/>
      <c r="NK902" s="721"/>
      <c r="NL902" s="721"/>
      <c r="NM902" s="721"/>
      <c r="NN902" s="721"/>
      <c r="NO902" s="721"/>
      <c r="NP902" s="721"/>
      <c r="NQ902" s="721"/>
      <c r="NR902" s="721"/>
      <c r="NS902" s="721"/>
      <c r="NT902" s="721"/>
      <c r="NU902" s="721"/>
      <c r="NV902" s="721"/>
      <c r="NW902" s="721"/>
      <c r="NX902" s="721"/>
      <c r="NY902" s="721"/>
      <c r="NZ902" s="721"/>
      <c r="OA902" s="721"/>
      <c r="OB902" s="721"/>
      <c r="OC902" s="721"/>
      <c r="OD902" s="721"/>
      <c r="OE902" s="721"/>
      <c r="OF902" s="721"/>
      <c r="OG902" s="721"/>
      <c r="OH902" s="721"/>
      <c r="OI902" s="721"/>
      <c r="OJ902" s="721"/>
      <c r="OK902" s="721"/>
      <c r="OL902" s="721"/>
      <c r="OM902" s="721"/>
      <c r="ON902" s="721"/>
      <c r="OO902" s="721"/>
      <c r="OP902" s="721"/>
      <c r="OQ902" s="721"/>
      <c r="OR902" s="721"/>
      <c r="OS902" s="721"/>
      <c r="OT902" s="721"/>
      <c r="OU902" s="721"/>
      <c r="OV902" s="721"/>
      <c r="OW902" s="721"/>
      <c r="OX902" s="721"/>
      <c r="OY902" s="721"/>
      <c r="OZ902" s="721"/>
      <c r="PA902" s="721"/>
      <c r="PB902" s="721"/>
      <c r="PC902" s="721"/>
      <c r="PD902" s="721"/>
      <c r="PE902" s="721"/>
      <c r="PF902" s="721"/>
      <c r="PG902" s="721"/>
      <c r="PH902" s="721"/>
      <c r="PI902" s="721"/>
      <c r="PJ902" s="721"/>
      <c r="PK902" s="721"/>
      <c r="PL902" s="721"/>
      <c r="PM902" s="721"/>
      <c r="PN902" s="721"/>
      <c r="PO902" s="721"/>
      <c r="PP902" s="721"/>
      <c r="PQ902" s="721"/>
      <c r="PR902" s="721"/>
      <c r="PS902" s="721"/>
      <c r="PT902" s="721"/>
      <c r="PU902" s="721"/>
      <c r="PV902" s="721"/>
      <c r="PW902" s="721"/>
      <c r="PX902" s="721"/>
      <c r="PY902" s="721"/>
      <c r="PZ902" s="721"/>
      <c r="QA902" s="721"/>
      <c r="QB902" s="721"/>
      <c r="QC902" s="721"/>
      <c r="QD902" s="721"/>
      <c r="QE902" s="721"/>
      <c r="QF902" s="721"/>
      <c r="QG902" s="721"/>
      <c r="QH902" s="721"/>
      <c r="QI902" s="721"/>
      <c r="QJ902" s="721"/>
      <c r="QK902" s="721"/>
      <c r="QL902" s="721"/>
      <c r="QM902" s="721"/>
      <c r="QN902" s="721"/>
      <c r="QO902" s="721"/>
      <c r="QP902" s="721"/>
      <c r="QQ902" s="721"/>
      <c r="QR902" s="721"/>
      <c r="QS902" s="721"/>
      <c r="QT902" s="721"/>
      <c r="QU902" s="721"/>
      <c r="QV902" s="721"/>
      <c r="QW902" s="721"/>
      <c r="QX902" s="721"/>
      <c r="QY902" s="721"/>
      <c r="QZ902" s="721"/>
      <c r="RA902" s="721"/>
      <c r="RB902" s="721"/>
      <c r="RC902" s="721"/>
      <c r="RD902" s="721"/>
      <c r="RE902" s="721"/>
      <c r="RF902" s="721"/>
      <c r="RG902" s="721"/>
      <c r="RH902" s="721"/>
      <c r="RI902" s="721"/>
      <c r="RJ902" s="721"/>
      <c r="RK902" s="721"/>
      <c r="RL902" s="721"/>
      <c r="RM902" s="721"/>
      <c r="RN902" s="721"/>
      <c r="RO902" s="721"/>
      <c r="RP902" s="721"/>
      <c r="RQ902" s="721"/>
      <c r="RR902" s="721"/>
      <c r="RS902" s="721"/>
      <c r="RT902" s="721"/>
      <c r="RU902" s="721"/>
      <c r="RV902" s="721"/>
      <c r="RW902" s="721"/>
      <c r="RX902" s="721"/>
      <c r="RY902" s="721"/>
      <c r="RZ902" s="721"/>
      <c r="SA902" s="721"/>
      <c r="SB902" s="721"/>
      <c r="SC902" s="721"/>
      <c r="SD902" s="721"/>
      <c r="SE902" s="721"/>
      <c r="SF902" s="721"/>
      <c r="SG902" s="721"/>
      <c r="SH902" s="721"/>
      <c r="SI902" s="721"/>
      <c r="SJ902" s="721"/>
      <c r="SK902" s="721"/>
      <c r="SL902" s="721"/>
      <c r="SM902" s="721"/>
      <c r="SN902" s="721"/>
      <c r="SO902" s="721"/>
      <c r="SP902" s="721"/>
      <c r="SQ902" s="721"/>
      <c r="SR902" s="721"/>
      <c r="SS902" s="721"/>
      <c r="ST902" s="721"/>
      <c r="SU902" s="721"/>
      <c r="SV902" s="721"/>
      <c r="SW902" s="721"/>
      <c r="SX902" s="721"/>
      <c r="SY902" s="721"/>
      <c r="SZ902" s="721"/>
      <c r="TA902" s="721"/>
      <c r="TB902" s="721"/>
      <c r="TC902" s="721"/>
      <c r="TD902" s="721"/>
      <c r="TE902" s="721"/>
      <c r="TF902" s="721"/>
      <c r="TG902" s="721"/>
      <c r="TH902" s="721"/>
      <c r="TI902" s="721"/>
      <c r="TJ902" s="721"/>
      <c r="TK902" s="721"/>
      <c r="TL902" s="721"/>
      <c r="TM902" s="721"/>
      <c r="TN902" s="721"/>
      <c r="TO902" s="721"/>
      <c r="TP902" s="721"/>
      <c r="TQ902" s="721"/>
      <c r="TR902" s="721"/>
      <c r="TS902" s="721"/>
      <c r="TT902" s="721"/>
      <c r="TU902" s="721"/>
      <c r="TV902" s="721"/>
      <c r="TW902" s="721"/>
      <c r="TX902" s="721"/>
      <c r="TY902" s="721"/>
      <c r="TZ902" s="721"/>
      <c r="UA902" s="721"/>
      <c r="UB902" s="721"/>
      <c r="UC902" s="721"/>
      <c r="UD902" s="721"/>
      <c r="UE902" s="721"/>
      <c r="UF902" s="721"/>
      <c r="UG902" s="721"/>
      <c r="UH902" s="721"/>
      <c r="UI902" s="721"/>
      <c r="UJ902" s="721"/>
      <c r="UK902" s="721"/>
      <c r="UL902" s="721"/>
      <c r="UM902" s="721"/>
      <c r="UN902" s="721"/>
      <c r="UO902" s="721"/>
      <c r="UP902" s="721"/>
      <c r="UQ902" s="721"/>
      <c r="UR902" s="721"/>
      <c r="US902" s="721"/>
      <c r="UT902" s="721"/>
      <c r="UU902" s="721"/>
      <c r="UV902" s="721"/>
      <c r="UW902" s="721"/>
      <c r="UX902" s="721"/>
      <c r="UY902" s="721"/>
      <c r="UZ902" s="721"/>
      <c r="VA902" s="721"/>
      <c r="VB902" s="721"/>
      <c r="VC902" s="721"/>
      <c r="VD902" s="721"/>
      <c r="VE902" s="721"/>
      <c r="VF902" s="721"/>
      <c r="VG902" s="721"/>
      <c r="VH902" s="721"/>
      <c r="VI902" s="721"/>
      <c r="VJ902" s="721"/>
      <c r="VK902" s="721"/>
      <c r="VL902" s="721"/>
      <c r="VM902" s="721"/>
      <c r="VN902" s="721"/>
      <c r="VO902" s="721"/>
      <c r="VP902" s="721"/>
      <c r="VQ902" s="721"/>
      <c r="VR902" s="721"/>
      <c r="VS902" s="721"/>
      <c r="VT902" s="721"/>
      <c r="VU902" s="721"/>
      <c r="VV902" s="721"/>
      <c r="VW902" s="721"/>
      <c r="VX902" s="721"/>
      <c r="VY902" s="721"/>
      <c r="VZ902" s="721"/>
      <c r="WA902" s="721"/>
      <c r="WB902" s="721"/>
      <c r="WC902" s="721"/>
      <c r="WD902" s="721"/>
      <c r="WE902" s="721"/>
      <c r="WF902" s="721"/>
      <c r="WG902" s="721"/>
      <c r="WH902" s="721"/>
      <c r="WI902" s="721"/>
      <c r="WJ902" s="721"/>
      <c r="WK902" s="721"/>
      <c r="WL902" s="721"/>
      <c r="WM902" s="721"/>
      <c r="WN902" s="721"/>
      <c r="WO902" s="721"/>
      <c r="WP902" s="721"/>
      <c r="WQ902" s="721"/>
      <c r="WR902" s="721"/>
      <c r="WS902" s="721"/>
      <c r="WT902" s="721"/>
      <c r="WU902" s="721"/>
      <c r="WV902" s="721"/>
      <c r="WW902" s="721"/>
      <c r="WX902" s="721"/>
      <c r="WY902" s="721"/>
      <c r="WZ902" s="721"/>
      <c r="XA902" s="721"/>
      <c r="XB902" s="721"/>
      <c r="XC902" s="721"/>
      <c r="XD902" s="721"/>
      <c r="XE902" s="721"/>
      <c r="XF902" s="721"/>
      <c r="XG902" s="721"/>
      <c r="XH902" s="721"/>
      <c r="XI902" s="721"/>
      <c r="XJ902" s="721"/>
      <c r="XK902" s="721"/>
      <c r="XL902" s="721"/>
      <c r="XM902" s="721"/>
      <c r="XN902" s="721"/>
      <c r="XO902" s="721"/>
      <c r="XP902" s="721"/>
      <c r="XQ902" s="721"/>
      <c r="XR902" s="721"/>
      <c r="XS902" s="721"/>
      <c r="XT902" s="721"/>
      <c r="XU902" s="721"/>
      <c r="XV902" s="721"/>
      <c r="XW902" s="721"/>
      <c r="XX902" s="721"/>
      <c r="XY902" s="721"/>
      <c r="XZ902" s="721"/>
      <c r="YA902" s="721"/>
      <c r="YB902" s="721"/>
      <c r="YC902" s="721"/>
      <c r="YD902" s="721"/>
      <c r="YE902" s="721"/>
      <c r="YF902" s="721"/>
      <c r="YG902" s="721"/>
      <c r="YH902" s="721"/>
      <c r="YI902" s="721"/>
      <c r="YJ902" s="721"/>
      <c r="YK902" s="721"/>
      <c r="YL902" s="721"/>
      <c r="YM902" s="721"/>
      <c r="YN902" s="721"/>
      <c r="YO902" s="721"/>
      <c r="YP902" s="721"/>
      <c r="YQ902" s="721"/>
      <c r="YR902" s="721"/>
      <c r="YS902" s="721"/>
      <c r="YT902" s="721"/>
      <c r="YU902" s="721"/>
      <c r="YV902" s="721"/>
      <c r="YW902" s="721"/>
      <c r="YX902" s="721"/>
      <c r="YY902" s="721"/>
      <c r="YZ902" s="721"/>
      <c r="ZA902" s="721"/>
      <c r="ZB902" s="721"/>
      <c r="ZC902" s="721"/>
      <c r="ZD902" s="721"/>
      <c r="ZE902" s="721"/>
      <c r="ZF902" s="721"/>
      <c r="ZG902" s="721"/>
      <c r="ZH902" s="721"/>
      <c r="ZI902" s="721"/>
      <c r="ZJ902" s="721"/>
      <c r="ZK902" s="721"/>
      <c r="ZL902" s="721"/>
      <c r="ZM902" s="721"/>
      <c r="ZN902" s="721"/>
      <c r="ZO902" s="721"/>
      <c r="ZP902" s="721"/>
      <c r="ZQ902" s="721"/>
      <c r="ZR902" s="721"/>
      <c r="ZS902" s="721"/>
      <c r="ZT902" s="721"/>
      <c r="ZU902" s="721"/>
      <c r="ZV902" s="721"/>
      <c r="ZW902" s="721"/>
      <c r="ZX902" s="721"/>
      <c r="ZY902" s="721"/>
      <c r="ZZ902" s="721"/>
      <c r="AAA902" s="721"/>
      <c r="AAB902" s="721"/>
      <c r="AAC902" s="721"/>
      <c r="AAD902" s="721"/>
      <c r="AAE902" s="721"/>
      <c r="AAF902" s="721"/>
      <c r="AAG902" s="721"/>
      <c r="AAH902" s="721"/>
      <c r="AAI902" s="721"/>
      <c r="AAJ902" s="721"/>
      <c r="AAK902" s="721"/>
      <c r="AAL902" s="721"/>
      <c r="AAM902" s="721"/>
      <c r="AAN902" s="721"/>
      <c r="AAO902" s="721"/>
      <c r="AAP902" s="721"/>
      <c r="AAQ902" s="721"/>
      <c r="AAR902" s="721"/>
      <c r="AAS902" s="721"/>
      <c r="AAT902" s="721"/>
      <c r="AAU902" s="721"/>
      <c r="AAV902" s="721"/>
      <c r="AAW902" s="721"/>
      <c r="AAX902" s="721"/>
      <c r="AAY902" s="721"/>
      <c r="AAZ902" s="721"/>
      <c r="ABA902" s="721"/>
      <c r="ABB902" s="721"/>
      <c r="ABC902" s="721"/>
      <c r="ABD902" s="721"/>
      <c r="ABE902" s="721"/>
      <c r="ABF902" s="721"/>
      <c r="ABG902" s="721"/>
      <c r="ABH902" s="721"/>
      <c r="ABI902" s="721"/>
      <c r="ABJ902" s="721"/>
      <c r="ABK902" s="721"/>
      <c r="ABL902" s="721"/>
      <c r="ABM902" s="721"/>
      <c r="ABN902" s="721"/>
      <c r="ABO902" s="721"/>
      <c r="ABP902" s="721"/>
      <c r="ABQ902" s="721"/>
      <c r="ABR902" s="721"/>
      <c r="ABS902" s="721"/>
      <c r="ABT902" s="721"/>
      <c r="ABU902" s="721"/>
      <c r="ABV902" s="721"/>
      <c r="ABW902" s="721"/>
      <c r="ABX902" s="721"/>
      <c r="ABY902" s="721"/>
      <c r="ABZ902" s="721"/>
      <c r="ACA902" s="721"/>
      <c r="ACB902" s="721"/>
      <c r="ACC902" s="721"/>
      <c r="ACD902" s="721"/>
      <c r="ACE902" s="721"/>
      <c r="ACF902" s="721"/>
      <c r="ACG902" s="721"/>
      <c r="ACH902" s="721"/>
      <c r="ACI902" s="721"/>
      <c r="ACJ902" s="721"/>
      <c r="ACK902" s="721"/>
      <c r="ACL902" s="721"/>
      <c r="ACM902" s="721"/>
      <c r="ACN902" s="721"/>
      <c r="ACO902" s="721"/>
      <c r="ACP902" s="721"/>
      <c r="ACQ902" s="721"/>
      <c r="ACR902" s="721"/>
      <c r="ACS902" s="721"/>
      <c r="ACT902" s="721"/>
      <c r="ACU902" s="721"/>
      <c r="ACV902" s="721"/>
      <c r="ACW902" s="721"/>
      <c r="ACX902" s="721"/>
      <c r="ACY902" s="721"/>
      <c r="ACZ902" s="721"/>
      <c r="ADA902" s="721"/>
      <c r="ADB902" s="721"/>
      <c r="ADC902" s="721"/>
      <c r="ADD902" s="721"/>
      <c r="ADE902" s="721"/>
      <c r="ADF902" s="721"/>
      <c r="ADG902" s="721"/>
      <c r="ADH902" s="721"/>
      <c r="ADI902" s="721"/>
      <c r="ADJ902" s="721"/>
      <c r="ADK902" s="721"/>
      <c r="ADL902" s="721"/>
      <c r="ADM902" s="721"/>
      <c r="ADN902" s="721"/>
      <c r="ADO902" s="721"/>
      <c r="ADP902" s="721"/>
      <c r="ADQ902" s="721"/>
      <c r="ADR902" s="721"/>
      <c r="ADS902" s="721"/>
      <c r="ADT902" s="721"/>
      <c r="ADU902" s="721"/>
      <c r="ADV902" s="721"/>
      <c r="ADW902" s="721"/>
      <c r="ADX902" s="721"/>
      <c r="ADY902" s="721"/>
      <c r="ADZ902" s="721"/>
      <c r="AEA902" s="721"/>
      <c r="AEB902" s="721"/>
      <c r="AEC902" s="721"/>
      <c r="AED902" s="721"/>
      <c r="AEE902" s="721"/>
      <c r="AEF902" s="721"/>
      <c r="AEG902" s="721"/>
      <c r="AEH902" s="721"/>
      <c r="AEI902" s="721"/>
      <c r="AEJ902" s="721"/>
      <c r="AEK902" s="721"/>
      <c r="AEL902" s="721"/>
      <c r="AEM902" s="721"/>
      <c r="AEN902" s="721"/>
      <c r="AEO902" s="721"/>
      <c r="AEP902" s="721"/>
      <c r="AEQ902" s="721"/>
      <c r="AER902" s="721"/>
      <c r="AES902" s="721"/>
      <c r="AET902" s="721"/>
      <c r="AEU902" s="721"/>
      <c r="AEV902" s="721"/>
      <c r="AEW902" s="721"/>
      <c r="AEX902" s="721"/>
      <c r="AEY902" s="721"/>
      <c r="AEZ902" s="721"/>
      <c r="AFA902" s="721"/>
      <c r="AFB902" s="721"/>
      <c r="AFC902" s="721"/>
      <c r="AFD902" s="721"/>
      <c r="AFE902" s="721"/>
      <c r="AFF902" s="721"/>
      <c r="AFG902" s="721"/>
      <c r="AFH902" s="721"/>
      <c r="AFI902" s="721"/>
      <c r="AFJ902" s="721"/>
      <c r="AFK902" s="721"/>
      <c r="AFL902" s="721"/>
      <c r="AFM902" s="721"/>
      <c r="AFN902" s="721"/>
      <c r="AFO902" s="721"/>
      <c r="AFP902" s="721"/>
      <c r="AFQ902" s="721"/>
      <c r="AFR902" s="721"/>
      <c r="AFS902" s="721"/>
      <c r="AFT902" s="721"/>
      <c r="AFU902" s="721"/>
      <c r="AFV902" s="721"/>
      <c r="AFW902" s="721"/>
      <c r="AFX902" s="721"/>
      <c r="AFY902" s="721"/>
      <c r="AFZ902" s="721"/>
      <c r="AGA902" s="721"/>
      <c r="AGB902" s="721"/>
      <c r="AGC902" s="721"/>
      <c r="AGD902" s="721"/>
      <c r="AGE902" s="721"/>
      <c r="AGF902" s="721"/>
      <c r="AGG902" s="721"/>
      <c r="AGH902" s="721"/>
      <c r="AGI902" s="721"/>
      <c r="AGJ902" s="721"/>
      <c r="AGK902" s="721"/>
      <c r="AGL902" s="721"/>
      <c r="AGM902" s="721"/>
      <c r="AGN902" s="721"/>
      <c r="AGO902" s="721"/>
      <c r="AGP902" s="721"/>
      <c r="AGQ902" s="721"/>
      <c r="AGR902" s="721"/>
      <c r="AGS902" s="721"/>
      <c r="AGT902" s="721"/>
      <c r="AGU902" s="721"/>
      <c r="AGV902" s="721"/>
      <c r="AGW902" s="721"/>
      <c r="AGX902" s="721"/>
      <c r="AGY902" s="721"/>
      <c r="AGZ902" s="721"/>
      <c r="AHA902" s="721"/>
      <c r="AHB902" s="721"/>
      <c r="AHC902" s="721"/>
      <c r="AHD902" s="721"/>
      <c r="AHE902" s="721"/>
      <c r="AHF902" s="721"/>
      <c r="AHG902" s="721"/>
      <c r="AHH902" s="721"/>
      <c r="AHI902" s="721"/>
      <c r="AHJ902" s="721"/>
      <c r="AHK902" s="721"/>
      <c r="AHL902" s="721"/>
      <c r="AHM902" s="721"/>
      <c r="AHN902" s="721"/>
      <c r="AHO902" s="721"/>
      <c r="AHP902" s="721"/>
      <c r="AHQ902" s="721"/>
      <c r="AHR902" s="721"/>
      <c r="AHS902" s="721"/>
      <c r="AHT902" s="721"/>
      <c r="AHU902" s="721"/>
      <c r="AHV902" s="721"/>
      <c r="AHW902" s="721"/>
      <c r="AHX902" s="721"/>
      <c r="AHY902" s="721"/>
      <c r="AHZ902" s="721"/>
      <c r="AIA902" s="721"/>
      <c r="AIB902" s="721"/>
      <c r="AIC902" s="721"/>
      <c r="AID902" s="721"/>
      <c r="AIE902" s="721"/>
      <c r="AIF902" s="721"/>
      <c r="AIG902" s="721"/>
      <c r="AIH902" s="721"/>
      <c r="AII902" s="721"/>
      <c r="AIJ902" s="721"/>
      <c r="AIK902" s="721"/>
      <c r="AIL902" s="721"/>
      <c r="AIM902" s="721"/>
      <c r="AIN902" s="721"/>
      <c r="AIO902" s="721"/>
      <c r="AIP902" s="721"/>
      <c r="AIQ902" s="721"/>
      <c r="AIR902" s="721"/>
      <c r="AIS902" s="721"/>
      <c r="AIT902" s="721"/>
      <c r="AIU902" s="721"/>
      <c r="AIV902" s="721"/>
      <c r="AIW902" s="721"/>
      <c r="AIX902" s="721"/>
      <c r="AIY902" s="721"/>
      <c r="AIZ902" s="721"/>
      <c r="AJA902" s="721"/>
      <c r="AJB902" s="721"/>
      <c r="AJC902" s="721"/>
      <c r="AJD902" s="721"/>
      <c r="AJE902" s="721"/>
      <c r="AJF902" s="721"/>
      <c r="AJG902" s="721"/>
      <c r="AJH902" s="721"/>
      <c r="AJI902" s="721"/>
      <c r="AJJ902" s="721"/>
      <c r="AJK902" s="721"/>
      <c r="AJL902" s="721"/>
      <c r="AJM902" s="721"/>
      <c r="AJN902" s="721"/>
      <c r="AJO902" s="721"/>
      <c r="AJP902" s="721"/>
      <c r="AJQ902" s="721"/>
      <c r="AJR902" s="721"/>
      <c r="AJS902" s="721"/>
      <c r="AJT902" s="721"/>
      <c r="AJU902" s="721"/>
      <c r="AJV902" s="721"/>
      <c r="AJW902" s="721"/>
      <c r="AJX902" s="721"/>
      <c r="AJY902" s="721"/>
      <c r="AJZ902" s="721"/>
      <c r="AKA902" s="721"/>
      <c r="AKB902" s="721"/>
      <c r="AKC902" s="721"/>
      <c r="AKD902" s="721"/>
      <c r="AKE902" s="721"/>
      <c r="AKF902" s="721"/>
      <c r="AKG902" s="721"/>
      <c r="AKH902" s="721"/>
      <c r="AKI902" s="721"/>
      <c r="AKJ902" s="721"/>
      <c r="AKK902" s="721"/>
      <c r="AKL902" s="721"/>
      <c r="AKM902" s="721"/>
      <c r="AKN902" s="721"/>
      <c r="AKO902" s="721"/>
      <c r="AKP902" s="721"/>
      <c r="AKQ902" s="721"/>
      <c r="AKR902" s="721"/>
      <c r="AKS902" s="721"/>
      <c r="AKT902" s="721"/>
      <c r="AKU902" s="721"/>
      <c r="AKV902" s="721"/>
      <c r="AKW902" s="721"/>
      <c r="AKX902" s="721"/>
      <c r="AKY902" s="721"/>
      <c r="AKZ902" s="721"/>
      <c r="ALA902" s="721"/>
      <c r="ALB902" s="721"/>
      <c r="ALC902" s="721"/>
      <c r="ALD902" s="721"/>
      <c r="ALE902" s="721"/>
      <c r="ALF902" s="721"/>
      <c r="ALG902" s="721"/>
      <c r="ALH902" s="721"/>
      <c r="ALI902" s="721"/>
      <c r="ALJ902" s="721"/>
      <c r="ALK902" s="721"/>
      <c r="ALL902" s="721"/>
      <c r="ALM902" s="721"/>
      <c r="ALN902" s="721"/>
      <c r="ALO902" s="721"/>
      <c r="ALP902" s="721"/>
      <c r="ALQ902" s="721"/>
      <c r="ALR902" s="721"/>
      <c r="ALS902" s="721"/>
      <c r="ALT902" s="721"/>
      <c r="ALU902" s="721"/>
      <c r="ALV902" s="721"/>
      <c r="ALW902" s="721"/>
      <c r="ALX902" s="721"/>
      <c r="ALY902" s="721"/>
      <c r="ALZ902" s="721"/>
      <c r="AMA902" s="721"/>
      <c r="AMB902" s="721"/>
      <c r="AMC902" s="721"/>
      <c r="AMD902" s="721"/>
      <c r="AME902" s="721"/>
      <c r="AMF902" s="721"/>
      <c r="AMG902" s="721"/>
      <c r="AMH902" s="721"/>
      <c r="AMI902" s="721"/>
      <c r="AMJ902" s="721"/>
      <c r="AMK902" s="721"/>
      <c r="AML902" s="721"/>
      <c r="AMM902" s="721"/>
      <c r="AMN902" s="721"/>
      <c r="AMO902" s="721"/>
      <c r="AMP902" s="721"/>
      <c r="AMQ902" s="721"/>
      <c r="AMR902" s="721"/>
      <c r="AMS902" s="721"/>
      <c r="AMT902" s="721"/>
      <c r="AMU902" s="721"/>
      <c r="AMV902" s="721"/>
      <c r="AMW902" s="721"/>
      <c r="AMX902" s="721"/>
      <c r="AMY902" s="721"/>
      <c r="AMZ902" s="721"/>
      <c r="ANA902" s="721"/>
      <c r="ANB902" s="721"/>
      <c r="ANC902" s="721"/>
      <c r="AND902" s="721"/>
      <c r="ANE902" s="721"/>
      <c r="ANF902" s="721"/>
      <c r="ANG902" s="721"/>
      <c r="ANH902" s="721"/>
      <c r="ANI902" s="721"/>
      <c r="ANJ902" s="721"/>
      <c r="ANK902" s="721"/>
      <c r="ANL902" s="721"/>
      <c r="ANM902" s="721"/>
      <c r="ANN902" s="721"/>
      <c r="ANO902" s="721"/>
      <c r="ANP902" s="721"/>
      <c r="ANQ902" s="721"/>
      <c r="ANR902" s="721"/>
      <c r="ANS902" s="721"/>
      <c r="ANT902" s="721"/>
      <c r="ANU902" s="721"/>
      <c r="ANV902" s="721"/>
      <c r="ANW902" s="721"/>
      <c r="ANX902" s="721"/>
      <c r="ANY902" s="721"/>
      <c r="ANZ902" s="721"/>
      <c r="AOA902" s="721"/>
      <c r="AOB902" s="721"/>
      <c r="AOC902" s="721"/>
      <c r="AOD902" s="721"/>
      <c r="AOE902" s="721"/>
      <c r="AOF902" s="721"/>
      <c r="AOG902" s="721"/>
      <c r="AOH902" s="721"/>
      <c r="AOI902" s="721"/>
      <c r="AOJ902" s="721"/>
      <c r="AOK902" s="721"/>
      <c r="AOL902" s="721"/>
      <c r="AOM902" s="721"/>
      <c r="AON902" s="721"/>
      <c r="AOO902" s="721"/>
      <c r="AOP902" s="721"/>
      <c r="AOQ902" s="721"/>
      <c r="AOR902" s="721"/>
      <c r="AOS902" s="721"/>
      <c r="AOT902" s="721"/>
      <c r="AOU902" s="721"/>
      <c r="AOV902" s="721"/>
      <c r="AOW902" s="721"/>
      <c r="AOX902" s="721"/>
      <c r="AOY902" s="721"/>
      <c r="AOZ902" s="721"/>
      <c r="APA902" s="721"/>
      <c r="APB902" s="721"/>
      <c r="APC902" s="721"/>
      <c r="APD902" s="721"/>
      <c r="APE902" s="721"/>
      <c r="APF902" s="721"/>
      <c r="APG902" s="721"/>
      <c r="APH902" s="721"/>
      <c r="API902" s="721"/>
      <c r="APJ902" s="721"/>
      <c r="APK902" s="721"/>
      <c r="APL902" s="721"/>
      <c r="APM902" s="721"/>
      <c r="APN902" s="721"/>
      <c r="APO902" s="721"/>
      <c r="APP902" s="721"/>
      <c r="APQ902" s="721"/>
      <c r="APR902" s="721"/>
      <c r="APS902" s="721"/>
      <c r="APT902" s="721"/>
      <c r="APU902" s="721"/>
      <c r="APV902" s="721"/>
      <c r="APW902" s="721"/>
      <c r="APX902" s="721"/>
      <c r="APY902" s="721"/>
      <c r="APZ902" s="721"/>
      <c r="AQA902" s="721"/>
      <c r="AQB902" s="721"/>
      <c r="AQC902" s="721"/>
      <c r="AQD902" s="721"/>
      <c r="AQE902" s="721"/>
      <c r="AQF902" s="721"/>
      <c r="AQG902" s="721"/>
      <c r="AQH902" s="721"/>
      <c r="AQI902" s="721"/>
      <c r="AQJ902" s="721"/>
      <c r="AQK902" s="721"/>
      <c r="AQL902" s="721"/>
      <c r="AQM902" s="721"/>
      <c r="AQN902" s="721"/>
      <c r="AQO902" s="721"/>
      <c r="AQP902" s="721"/>
      <c r="AQQ902" s="721"/>
      <c r="AQR902" s="721"/>
      <c r="AQS902" s="721"/>
      <c r="AQT902" s="721"/>
      <c r="AQU902" s="721"/>
      <c r="AQV902" s="721"/>
      <c r="AQW902" s="721"/>
      <c r="AQX902" s="721"/>
      <c r="AQY902" s="721"/>
      <c r="AQZ902" s="721"/>
      <c r="ARA902" s="721"/>
      <c r="ARB902" s="721"/>
      <c r="ARC902" s="721"/>
      <c r="ARD902" s="721"/>
      <c r="ARE902" s="721"/>
      <c r="ARF902" s="721"/>
      <c r="ARG902" s="721"/>
      <c r="ARH902" s="721"/>
      <c r="ARI902" s="721"/>
      <c r="ARJ902" s="721"/>
      <c r="ARK902" s="721"/>
      <c r="ARL902" s="721"/>
      <c r="ARM902" s="721"/>
      <c r="ARN902" s="721"/>
      <c r="ARO902" s="721"/>
      <c r="ARP902" s="721"/>
      <c r="ARQ902" s="721"/>
      <c r="ARR902" s="721"/>
      <c r="ARS902" s="721"/>
      <c r="ART902" s="721"/>
      <c r="ARU902" s="721"/>
      <c r="ARV902" s="721"/>
      <c r="ARW902" s="721"/>
      <c r="ARX902" s="721"/>
      <c r="ARY902" s="721"/>
      <c r="ARZ902" s="721"/>
      <c r="ASA902" s="721"/>
      <c r="ASB902" s="721"/>
      <c r="ASC902" s="721"/>
      <c r="ASD902" s="721"/>
      <c r="ASE902" s="721"/>
      <c r="ASF902" s="721"/>
      <c r="ASG902" s="721"/>
      <c r="ASH902" s="721"/>
      <c r="ASI902" s="721"/>
      <c r="ASJ902" s="721"/>
      <c r="ASK902" s="721"/>
      <c r="ASL902" s="721"/>
      <c r="ASM902" s="721"/>
      <c r="ASN902" s="721"/>
      <c r="ASO902" s="721"/>
      <c r="ASP902" s="721"/>
      <c r="ASQ902" s="721"/>
      <c r="ASR902" s="721"/>
      <c r="ASS902" s="721"/>
      <c r="AST902" s="721"/>
      <c r="ASU902" s="721"/>
      <c r="ASV902" s="721"/>
      <c r="ASW902" s="721"/>
      <c r="ASX902" s="721"/>
      <c r="ASY902" s="721"/>
      <c r="ASZ902" s="721"/>
      <c r="ATA902" s="721"/>
      <c r="ATB902" s="721"/>
      <c r="ATC902" s="721"/>
      <c r="ATD902" s="721"/>
      <c r="ATE902" s="721"/>
      <c r="ATF902" s="721"/>
      <c r="ATG902" s="721"/>
      <c r="ATH902" s="721"/>
      <c r="ATI902" s="721"/>
      <c r="ATJ902" s="721"/>
      <c r="ATK902" s="721"/>
      <c r="ATL902" s="721"/>
      <c r="ATM902" s="721"/>
      <c r="ATN902" s="721"/>
      <c r="ATO902" s="721"/>
      <c r="ATP902" s="721"/>
      <c r="ATQ902" s="721"/>
      <c r="ATR902" s="721"/>
      <c r="ATS902" s="721"/>
      <c r="ATT902" s="721"/>
      <c r="ATU902" s="721"/>
      <c r="ATV902" s="721"/>
      <c r="ATW902" s="721"/>
      <c r="ATX902" s="721"/>
      <c r="ATY902" s="721"/>
      <c r="ATZ902" s="721"/>
      <c r="AUA902" s="721"/>
      <c r="AUB902" s="721"/>
      <c r="AUC902" s="721"/>
      <c r="AUD902" s="721"/>
      <c r="AUE902" s="721"/>
      <c r="AUF902" s="721"/>
      <c r="AUG902" s="721"/>
      <c r="AUH902" s="721"/>
      <c r="AUI902" s="721"/>
      <c r="AUJ902" s="721"/>
      <c r="AUK902" s="721"/>
      <c r="AUL902" s="721"/>
      <c r="AUM902" s="721"/>
      <c r="AUN902" s="721"/>
      <c r="AUO902" s="721"/>
      <c r="AUP902" s="721"/>
      <c r="AUQ902" s="721"/>
      <c r="AUR902" s="721"/>
      <c r="AUS902" s="721"/>
      <c r="AUT902" s="721"/>
      <c r="AUU902" s="721"/>
      <c r="AUV902" s="721"/>
      <c r="AUW902" s="721"/>
      <c r="AUX902" s="721"/>
      <c r="AUY902" s="721"/>
      <c r="AUZ902" s="721"/>
      <c r="AVA902" s="721"/>
      <c r="AVB902" s="721"/>
      <c r="AVC902" s="721"/>
      <c r="AVD902" s="721"/>
      <c r="AVE902" s="721"/>
      <c r="AVF902" s="721"/>
      <c r="AVG902" s="721"/>
      <c r="AVH902" s="721"/>
      <c r="AVI902" s="721"/>
      <c r="AVJ902" s="721"/>
      <c r="AVK902" s="721"/>
    </row>
    <row r="903" spans="1:1259">
      <c r="A903" s="716"/>
      <c r="B903" s="723">
        <v>44651</v>
      </c>
      <c r="C903" s="716"/>
      <c r="D903" s="714" t="s">
        <v>3247</v>
      </c>
      <c r="E903" s="703" t="s">
        <v>4960</v>
      </c>
      <c r="F903" s="703"/>
      <c r="G903" s="703">
        <v>2022</v>
      </c>
      <c r="H903" s="703"/>
      <c r="I903" s="698" t="s">
        <v>1699</v>
      </c>
      <c r="J903" s="704"/>
      <c r="K903" s="705" t="s">
        <v>4961</v>
      </c>
      <c r="L903" s="703" t="s">
        <v>3394</v>
      </c>
      <c r="M903" s="706">
        <v>44651</v>
      </c>
      <c r="N903" s="706">
        <v>44835</v>
      </c>
      <c r="O903" s="706"/>
      <c r="P903" s="704"/>
      <c r="Q903" s="704"/>
      <c r="R903" s="704"/>
      <c r="S903" s="703" t="s">
        <v>2425</v>
      </c>
      <c r="T903" s="703">
        <v>60</v>
      </c>
      <c r="U903" s="703"/>
      <c r="V903" s="703" t="s">
        <v>973</v>
      </c>
      <c r="W903" s="703">
        <v>400</v>
      </c>
      <c r="X903" s="707">
        <v>6144</v>
      </c>
      <c r="Y903" s="539">
        <f t="shared" si="42"/>
        <v>2457600</v>
      </c>
      <c r="Z903" s="708">
        <v>0.55000000000000004</v>
      </c>
      <c r="AA903" s="681">
        <f t="shared" si="43"/>
        <v>1351680</v>
      </c>
      <c r="AB903" s="682"/>
      <c r="AC903" s="683">
        <v>0</v>
      </c>
      <c r="AD903" s="710"/>
      <c r="AE903" s="709"/>
      <c r="AF903" s="695">
        <f t="shared" si="44"/>
        <v>1351680</v>
      </c>
      <c r="AG903" s="703" t="s">
        <v>1073</v>
      </c>
      <c r="AH903" s="703"/>
      <c r="AI903" s="705" t="s">
        <v>2488</v>
      </c>
      <c r="AJ903" s="703" t="s">
        <v>3395</v>
      </c>
      <c r="AK903" s="711" t="s">
        <v>1149</v>
      </c>
      <c r="AL903" s="703">
        <v>79423</v>
      </c>
      <c r="AM903" s="703" t="s">
        <v>52</v>
      </c>
      <c r="AN903" s="703"/>
      <c r="AO903" s="703"/>
      <c r="AP903" s="712"/>
      <c r="AQ903" s="712" t="s">
        <v>37</v>
      </c>
      <c r="AR903" s="712"/>
      <c r="AS903" s="715"/>
      <c r="AT903" s="715"/>
      <c r="AU903" s="715"/>
      <c r="AV903" s="708">
        <v>0.45500000000000002</v>
      </c>
      <c r="AW903" s="721"/>
      <c r="AX903" s="721"/>
      <c r="AY903" s="721"/>
      <c r="AZ903" s="721"/>
      <c r="BA903" s="721"/>
      <c r="BB903" s="721"/>
      <c r="BC903" s="721"/>
      <c r="BD903" s="721"/>
      <c r="BE903" s="721"/>
      <c r="BF903" s="721"/>
      <c r="BG903" s="721"/>
      <c r="BH903" s="721"/>
      <c r="BI903" s="721"/>
      <c r="BJ903" s="721"/>
      <c r="BK903" s="721"/>
      <c r="BL903" s="721"/>
      <c r="BM903" s="721"/>
      <c r="BN903" s="721"/>
      <c r="BO903" s="721"/>
      <c r="BP903" s="721"/>
      <c r="BQ903" s="721"/>
      <c r="BR903" s="721"/>
      <c r="BS903" s="721"/>
      <c r="BT903" s="721"/>
      <c r="BU903" s="721"/>
      <c r="BV903" s="721"/>
      <c r="BW903" s="721"/>
      <c r="BX903" s="721"/>
      <c r="BY903" s="721"/>
      <c r="BZ903" s="721"/>
      <c r="CA903" s="721"/>
      <c r="CB903" s="721"/>
      <c r="CC903" s="721"/>
      <c r="CD903" s="721"/>
      <c r="CE903" s="721"/>
      <c r="CF903" s="721"/>
      <c r="CG903" s="721"/>
      <c r="CH903" s="721"/>
      <c r="CI903" s="721"/>
      <c r="CJ903" s="721"/>
      <c r="CK903" s="721"/>
      <c r="CL903" s="721"/>
      <c r="CM903" s="721"/>
      <c r="CN903" s="721"/>
      <c r="CO903" s="721"/>
      <c r="CP903" s="721"/>
      <c r="CQ903" s="721"/>
      <c r="CR903" s="721"/>
      <c r="CS903" s="721"/>
      <c r="CT903" s="721"/>
      <c r="CU903" s="721"/>
      <c r="CV903" s="721"/>
      <c r="CW903" s="721"/>
      <c r="CX903" s="721"/>
      <c r="CY903" s="721"/>
      <c r="CZ903" s="721"/>
      <c r="DA903" s="721"/>
      <c r="DB903" s="721"/>
      <c r="DC903" s="721"/>
      <c r="DD903" s="721"/>
      <c r="DE903" s="721"/>
      <c r="DF903" s="721"/>
      <c r="DG903" s="721"/>
      <c r="DH903" s="721"/>
      <c r="DI903" s="721"/>
      <c r="DJ903" s="721"/>
      <c r="DK903" s="721"/>
      <c r="DL903" s="721"/>
      <c r="DM903" s="721"/>
      <c r="DN903" s="721"/>
      <c r="DO903" s="721"/>
      <c r="DP903" s="721"/>
      <c r="DQ903" s="721"/>
      <c r="DR903" s="721"/>
      <c r="DS903" s="721"/>
      <c r="DT903" s="721"/>
      <c r="DU903" s="721"/>
      <c r="DV903" s="721"/>
      <c r="DW903" s="721"/>
      <c r="DX903" s="721"/>
      <c r="DY903" s="721"/>
      <c r="DZ903" s="721"/>
      <c r="EA903" s="721"/>
      <c r="EB903" s="721"/>
      <c r="EC903" s="721"/>
      <c r="ED903" s="721"/>
      <c r="EE903" s="721"/>
      <c r="EF903" s="721"/>
      <c r="EG903" s="721"/>
      <c r="EH903" s="721"/>
      <c r="EI903" s="721"/>
      <c r="EJ903" s="721"/>
      <c r="EK903" s="721"/>
      <c r="EL903" s="721"/>
      <c r="EM903" s="721"/>
      <c r="EN903" s="721"/>
      <c r="EO903" s="721"/>
      <c r="EP903" s="721"/>
      <c r="EQ903" s="721"/>
      <c r="ER903" s="721"/>
      <c r="ES903" s="721"/>
      <c r="ET903" s="721"/>
      <c r="EU903" s="721"/>
      <c r="EV903" s="721"/>
      <c r="EW903" s="721"/>
      <c r="EX903" s="721"/>
      <c r="EY903" s="721"/>
      <c r="EZ903" s="721"/>
      <c r="FA903" s="721"/>
      <c r="FB903" s="721"/>
      <c r="FC903" s="721"/>
      <c r="FD903" s="721"/>
      <c r="FE903" s="721"/>
      <c r="FF903" s="721"/>
      <c r="FG903" s="721"/>
      <c r="FH903" s="721"/>
      <c r="FI903" s="721"/>
      <c r="FJ903" s="721"/>
      <c r="FK903" s="721"/>
      <c r="FL903" s="721"/>
      <c r="FM903" s="721"/>
      <c r="FN903" s="721"/>
      <c r="FO903" s="721"/>
      <c r="FP903" s="721"/>
      <c r="FQ903" s="721"/>
      <c r="FR903" s="721"/>
      <c r="FS903" s="721"/>
      <c r="FT903" s="721"/>
      <c r="FU903" s="721"/>
      <c r="FV903" s="721"/>
      <c r="FW903" s="721"/>
      <c r="FX903" s="721"/>
      <c r="FY903" s="721"/>
      <c r="FZ903" s="721"/>
      <c r="GA903" s="721"/>
      <c r="GB903" s="721"/>
      <c r="GC903" s="721"/>
      <c r="GD903" s="721"/>
      <c r="GE903" s="721"/>
      <c r="GF903" s="721"/>
      <c r="GG903" s="721"/>
      <c r="GH903" s="721"/>
      <c r="GI903" s="721"/>
      <c r="GJ903" s="721"/>
      <c r="GK903" s="721"/>
      <c r="GL903" s="721"/>
      <c r="GM903" s="721"/>
      <c r="GN903" s="721"/>
      <c r="GO903" s="721"/>
      <c r="GP903" s="721"/>
      <c r="GQ903" s="721"/>
      <c r="GR903" s="721"/>
      <c r="GS903" s="721"/>
      <c r="GT903" s="721"/>
      <c r="GU903" s="721"/>
      <c r="GV903" s="721"/>
      <c r="GW903" s="721"/>
      <c r="GX903" s="721"/>
      <c r="GY903" s="721"/>
      <c r="GZ903" s="721"/>
      <c r="HA903" s="721"/>
      <c r="HB903" s="721"/>
      <c r="HC903" s="721"/>
      <c r="HD903" s="721"/>
      <c r="HE903" s="721"/>
      <c r="HF903" s="721"/>
      <c r="HG903" s="721"/>
      <c r="HH903" s="721"/>
      <c r="HI903" s="721"/>
      <c r="HJ903" s="721"/>
      <c r="HK903" s="721"/>
      <c r="HL903" s="721"/>
      <c r="HM903" s="721"/>
      <c r="HN903" s="721"/>
      <c r="HO903" s="721"/>
      <c r="HP903" s="721"/>
      <c r="HQ903" s="721"/>
      <c r="HR903" s="721"/>
      <c r="HS903" s="721"/>
      <c r="HT903" s="721"/>
      <c r="HU903" s="721"/>
      <c r="HV903" s="721"/>
      <c r="HW903" s="721"/>
      <c r="HX903" s="721"/>
      <c r="HY903" s="721"/>
      <c r="HZ903" s="721"/>
      <c r="IA903" s="721"/>
      <c r="IB903" s="721"/>
      <c r="IC903" s="721"/>
      <c r="ID903" s="721"/>
      <c r="IE903" s="721"/>
      <c r="IF903" s="721"/>
      <c r="IG903" s="721"/>
      <c r="IH903" s="721"/>
      <c r="II903" s="721"/>
      <c r="IJ903" s="721"/>
      <c r="IK903" s="721"/>
      <c r="IL903" s="721"/>
      <c r="IM903" s="721"/>
      <c r="IN903" s="721"/>
      <c r="IO903" s="721"/>
      <c r="IP903" s="721"/>
      <c r="IQ903" s="721"/>
      <c r="IR903" s="721"/>
      <c r="IS903" s="721"/>
      <c r="IT903" s="721"/>
      <c r="IU903" s="721"/>
      <c r="IV903" s="721"/>
      <c r="IW903" s="721"/>
      <c r="IX903" s="721"/>
      <c r="IY903" s="721"/>
      <c r="IZ903" s="721"/>
      <c r="JA903" s="721"/>
      <c r="JB903" s="721"/>
      <c r="JC903" s="721"/>
      <c r="JD903" s="721"/>
      <c r="JE903" s="721"/>
      <c r="JF903" s="721"/>
      <c r="JG903" s="721"/>
      <c r="JH903" s="721"/>
      <c r="JI903" s="721"/>
      <c r="JJ903" s="721"/>
      <c r="JK903" s="721"/>
      <c r="JL903" s="721"/>
      <c r="JM903" s="721"/>
      <c r="JN903" s="721"/>
      <c r="JO903" s="721"/>
      <c r="JP903" s="721"/>
      <c r="JQ903" s="721"/>
      <c r="JR903" s="721"/>
      <c r="JS903" s="721"/>
      <c r="JT903" s="721"/>
      <c r="JU903" s="721"/>
      <c r="JV903" s="721"/>
      <c r="JW903" s="721"/>
      <c r="JX903" s="721"/>
      <c r="JY903" s="721"/>
      <c r="JZ903" s="721"/>
      <c r="KA903" s="721"/>
      <c r="KB903" s="721"/>
      <c r="KC903" s="721"/>
      <c r="KD903" s="721"/>
      <c r="KE903" s="721"/>
      <c r="KF903" s="721"/>
      <c r="KG903" s="721"/>
      <c r="KH903" s="721"/>
      <c r="KI903" s="721"/>
      <c r="KJ903" s="721"/>
      <c r="KK903" s="721"/>
      <c r="KL903" s="721"/>
      <c r="KM903" s="721"/>
      <c r="KN903" s="721"/>
      <c r="KO903" s="721"/>
      <c r="KP903" s="721"/>
      <c r="KQ903" s="721"/>
      <c r="KR903" s="721"/>
      <c r="KS903" s="721"/>
      <c r="KT903" s="721"/>
      <c r="KU903" s="721"/>
      <c r="KV903" s="721"/>
      <c r="KW903" s="721"/>
      <c r="KX903" s="721"/>
      <c r="KY903" s="721"/>
      <c r="KZ903" s="721"/>
      <c r="LA903" s="721"/>
      <c r="LB903" s="721"/>
      <c r="LC903" s="721"/>
      <c r="LD903" s="721"/>
      <c r="LE903" s="721"/>
      <c r="LF903" s="721"/>
      <c r="LG903" s="721"/>
      <c r="LH903" s="721"/>
      <c r="LI903" s="721"/>
      <c r="LJ903" s="721"/>
      <c r="LK903" s="721"/>
      <c r="LL903" s="721"/>
      <c r="LM903" s="721"/>
      <c r="LN903" s="721"/>
      <c r="LO903" s="721"/>
      <c r="LP903" s="721"/>
      <c r="LQ903" s="721"/>
      <c r="LR903" s="721"/>
      <c r="LS903" s="721"/>
      <c r="LT903" s="721"/>
      <c r="LU903" s="721"/>
      <c r="LV903" s="721"/>
      <c r="LW903" s="721"/>
      <c r="LX903" s="721"/>
      <c r="LY903" s="721"/>
      <c r="LZ903" s="721"/>
      <c r="MA903" s="721"/>
      <c r="MB903" s="721"/>
      <c r="MC903" s="721"/>
      <c r="MD903" s="721"/>
      <c r="ME903" s="721"/>
      <c r="MF903" s="721"/>
      <c r="MG903" s="721"/>
      <c r="MH903" s="721"/>
      <c r="MI903" s="721"/>
      <c r="MJ903" s="721"/>
      <c r="MK903" s="721"/>
      <c r="ML903" s="721"/>
      <c r="MM903" s="721"/>
      <c r="MN903" s="721"/>
      <c r="MO903" s="721"/>
      <c r="MP903" s="721"/>
      <c r="MQ903" s="721"/>
      <c r="MR903" s="721"/>
      <c r="MS903" s="721"/>
      <c r="MT903" s="721"/>
      <c r="MU903" s="721"/>
      <c r="MV903" s="721"/>
      <c r="MW903" s="721"/>
      <c r="MX903" s="721"/>
      <c r="MY903" s="721"/>
      <c r="MZ903" s="721"/>
      <c r="NA903" s="721"/>
      <c r="NB903" s="721"/>
      <c r="NC903" s="721"/>
      <c r="ND903" s="721"/>
      <c r="NE903" s="721"/>
      <c r="NF903" s="721"/>
      <c r="NG903" s="721"/>
      <c r="NH903" s="721"/>
      <c r="NI903" s="721"/>
      <c r="NJ903" s="721"/>
      <c r="NK903" s="721"/>
      <c r="NL903" s="721"/>
      <c r="NM903" s="721"/>
      <c r="NN903" s="721"/>
      <c r="NO903" s="721"/>
      <c r="NP903" s="721"/>
      <c r="NQ903" s="721"/>
      <c r="NR903" s="721"/>
      <c r="NS903" s="721"/>
      <c r="NT903" s="721"/>
      <c r="NU903" s="721"/>
      <c r="NV903" s="721"/>
      <c r="NW903" s="721"/>
      <c r="NX903" s="721"/>
      <c r="NY903" s="721"/>
      <c r="NZ903" s="721"/>
      <c r="OA903" s="721"/>
      <c r="OB903" s="721"/>
      <c r="OC903" s="721"/>
      <c r="OD903" s="721"/>
      <c r="OE903" s="721"/>
      <c r="OF903" s="721"/>
      <c r="OG903" s="721"/>
      <c r="OH903" s="721"/>
      <c r="OI903" s="721"/>
      <c r="OJ903" s="721"/>
      <c r="OK903" s="721"/>
      <c r="OL903" s="721"/>
      <c r="OM903" s="721"/>
      <c r="ON903" s="721"/>
      <c r="OO903" s="721"/>
      <c r="OP903" s="721"/>
      <c r="OQ903" s="721"/>
      <c r="OR903" s="721"/>
      <c r="OS903" s="721"/>
      <c r="OT903" s="721"/>
      <c r="OU903" s="721"/>
      <c r="OV903" s="721"/>
      <c r="OW903" s="721"/>
      <c r="OX903" s="721"/>
      <c r="OY903" s="721"/>
      <c r="OZ903" s="721"/>
      <c r="PA903" s="721"/>
      <c r="PB903" s="721"/>
      <c r="PC903" s="721"/>
      <c r="PD903" s="721"/>
      <c r="PE903" s="721"/>
      <c r="PF903" s="721"/>
      <c r="PG903" s="721"/>
      <c r="PH903" s="721"/>
      <c r="PI903" s="721"/>
      <c r="PJ903" s="721"/>
      <c r="PK903" s="721"/>
      <c r="PL903" s="721"/>
      <c r="PM903" s="721"/>
      <c r="PN903" s="721"/>
      <c r="PO903" s="721"/>
      <c r="PP903" s="721"/>
      <c r="PQ903" s="721"/>
      <c r="PR903" s="721"/>
      <c r="PS903" s="721"/>
      <c r="PT903" s="721"/>
      <c r="PU903" s="721"/>
      <c r="PV903" s="721"/>
      <c r="PW903" s="721"/>
      <c r="PX903" s="721"/>
      <c r="PY903" s="721"/>
      <c r="PZ903" s="721"/>
      <c r="QA903" s="721"/>
      <c r="QB903" s="721"/>
      <c r="QC903" s="721"/>
      <c r="QD903" s="721"/>
      <c r="QE903" s="721"/>
      <c r="QF903" s="721"/>
      <c r="QG903" s="721"/>
      <c r="QH903" s="721"/>
      <c r="QI903" s="721"/>
      <c r="QJ903" s="721"/>
      <c r="QK903" s="721"/>
      <c r="QL903" s="721"/>
      <c r="QM903" s="721"/>
      <c r="QN903" s="721"/>
      <c r="QO903" s="721"/>
      <c r="QP903" s="721"/>
      <c r="QQ903" s="721"/>
      <c r="QR903" s="721"/>
      <c r="QS903" s="721"/>
      <c r="QT903" s="721"/>
      <c r="QU903" s="721"/>
      <c r="QV903" s="721"/>
      <c r="QW903" s="721"/>
      <c r="QX903" s="721"/>
      <c r="QY903" s="721"/>
      <c r="QZ903" s="721"/>
      <c r="RA903" s="721"/>
      <c r="RB903" s="721"/>
      <c r="RC903" s="721"/>
      <c r="RD903" s="721"/>
      <c r="RE903" s="721"/>
      <c r="RF903" s="721"/>
      <c r="RG903" s="721"/>
      <c r="RH903" s="721"/>
      <c r="RI903" s="721"/>
      <c r="RJ903" s="721"/>
      <c r="RK903" s="721"/>
      <c r="RL903" s="721"/>
      <c r="RM903" s="721"/>
      <c r="RN903" s="721"/>
      <c r="RO903" s="721"/>
      <c r="RP903" s="721"/>
      <c r="RQ903" s="721"/>
      <c r="RR903" s="721"/>
      <c r="RS903" s="721"/>
      <c r="RT903" s="721"/>
      <c r="RU903" s="721"/>
      <c r="RV903" s="721"/>
      <c r="RW903" s="721"/>
      <c r="RX903" s="721"/>
      <c r="RY903" s="721"/>
      <c r="RZ903" s="721"/>
      <c r="SA903" s="721"/>
      <c r="SB903" s="721"/>
      <c r="SC903" s="721"/>
      <c r="SD903" s="721"/>
      <c r="SE903" s="721"/>
      <c r="SF903" s="721"/>
      <c r="SG903" s="721"/>
      <c r="SH903" s="721"/>
      <c r="SI903" s="721"/>
      <c r="SJ903" s="721"/>
      <c r="SK903" s="721"/>
      <c r="SL903" s="721"/>
      <c r="SM903" s="721"/>
      <c r="SN903" s="721"/>
      <c r="SO903" s="721"/>
      <c r="SP903" s="721"/>
      <c r="SQ903" s="721"/>
      <c r="SR903" s="721"/>
      <c r="SS903" s="721"/>
      <c r="ST903" s="721"/>
      <c r="SU903" s="721"/>
      <c r="SV903" s="721"/>
      <c r="SW903" s="721"/>
      <c r="SX903" s="721"/>
      <c r="SY903" s="721"/>
      <c r="SZ903" s="721"/>
      <c r="TA903" s="721"/>
      <c r="TB903" s="721"/>
      <c r="TC903" s="721"/>
      <c r="TD903" s="721"/>
      <c r="TE903" s="721"/>
      <c r="TF903" s="721"/>
      <c r="TG903" s="721"/>
      <c r="TH903" s="721"/>
      <c r="TI903" s="721"/>
      <c r="TJ903" s="721"/>
      <c r="TK903" s="721"/>
      <c r="TL903" s="721"/>
      <c r="TM903" s="721"/>
      <c r="TN903" s="721"/>
      <c r="TO903" s="721"/>
      <c r="TP903" s="721"/>
      <c r="TQ903" s="721"/>
      <c r="TR903" s="721"/>
      <c r="TS903" s="721"/>
      <c r="TT903" s="721"/>
      <c r="TU903" s="721"/>
      <c r="TV903" s="721"/>
      <c r="TW903" s="721"/>
      <c r="TX903" s="721"/>
      <c r="TY903" s="721"/>
      <c r="TZ903" s="721"/>
      <c r="UA903" s="721"/>
      <c r="UB903" s="721"/>
      <c r="UC903" s="721"/>
      <c r="UD903" s="721"/>
      <c r="UE903" s="721"/>
      <c r="UF903" s="721"/>
      <c r="UG903" s="721"/>
      <c r="UH903" s="721"/>
      <c r="UI903" s="721"/>
      <c r="UJ903" s="721"/>
      <c r="UK903" s="721"/>
      <c r="UL903" s="721"/>
      <c r="UM903" s="721"/>
      <c r="UN903" s="721"/>
      <c r="UO903" s="721"/>
      <c r="UP903" s="721"/>
      <c r="UQ903" s="721"/>
      <c r="UR903" s="721"/>
      <c r="US903" s="721"/>
      <c r="UT903" s="721"/>
      <c r="UU903" s="721"/>
      <c r="UV903" s="721"/>
      <c r="UW903" s="721"/>
      <c r="UX903" s="721"/>
      <c r="UY903" s="721"/>
      <c r="UZ903" s="721"/>
      <c r="VA903" s="721"/>
      <c r="VB903" s="721"/>
      <c r="VC903" s="721"/>
      <c r="VD903" s="721"/>
      <c r="VE903" s="721"/>
      <c r="VF903" s="721"/>
      <c r="VG903" s="721"/>
      <c r="VH903" s="721"/>
      <c r="VI903" s="721"/>
      <c r="VJ903" s="721"/>
      <c r="VK903" s="721"/>
      <c r="VL903" s="721"/>
      <c r="VM903" s="721"/>
      <c r="VN903" s="721"/>
      <c r="VO903" s="721"/>
      <c r="VP903" s="721"/>
      <c r="VQ903" s="721"/>
      <c r="VR903" s="721"/>
      <c r="VS903" s="721"/>
      <c r="VT903" s="721"/>
      <c r="VU903" s="721"/>
      <c r="VV903" s="721"/>
      <c r="VW903" s="721"/>
      <c r="VX903" s="721"/>
      <c r="VY903" s="721"/>
      <c r="VZ903" s="721"/>
      <c r="WA903" s="721"/>
      <c r="WB903" s="721"/>
      <c r="WC903" s="721"/>
      <c r="WD903" s="721"/>
      <c r="WE903" s="721"/>
      <c r="WF903" s="721"/>
      <c r="WG903" s="721"/>
      <c r="WH903" s="721"/>
      <c r="WI903" s="721"/>
      <c r="WJ903" s="721"/>
      <c r="WK903" s="721"/>
      <c r="WL903" s="721"/>
      <c r="WM903" s="721"/>
      <c r="WN903" s="721"/>
      <c r="WO903" s="721"/>
      <c r="WP903" s="721"/>
      <c r="WQ903" s="721"/>
      <c r="WR903" s="721"/>
      <c r="WS903" s="721"/>
      <c r="WT903" s="721"/>
      <c r="WU903" s="721"/>
      <c r="WV903" s="721"/>
      <c r="WW903" s="721"/>
      <c r="WX903" s="721"/>
      <c r="WY903" s="721"/>
      <c r="WZ903" s="721"/>
      <c r="XA903" s="721"/>
      <c r="XB903" s="721"/>
      <c r="XC903" s="721"/>
      <c r="XD903" s="721"/>
      <c r="XE903" s="721"/>
      <c r="XF903" s="721"/>
      <c r="XG903" s="721"/>
      <c r="XH903" s="721"/>
      <c r="XI903" s="721"/>
      <c r="XJ903" s="721"/>
      <c r="XK903" s="721"/>
      <c r="XL903" s="721"/>
      <c r="XM903" s="721"/>
      <c r="XN903" s="721"/>
      <c r="XO903" s="721"/>
      <c r="XP903" s="721"/>
      <c r="XQ903" s="721"/>
      <c r="XR903" s="721"/>
      <c r="XS903" s="721"/>
      <c r="XT903" s="721"/>
      <c r="XU903" s="721"/>
      <c r="XV903" s="721"/>
      <c r="XW903" s="721"/>
      <c r="XX903" s="721"/>
      <c r="XY903" s="721"/>
      <c r="XZ903" s="721"/>
      <c r="YA903" s="721"/>
      <c r="YB903" s="721"/>
      <c r="YC903" s="721"/>
      <c r="YD903" s="721"/>
      <c r="YE903" s="721"/>
      <c r="YF903" s="721"/>
      <c r="YG903" s="721"/>
      <c r="YH903" s="721"/>
      <c r="YI903" s="721"/>
      <c r="YJ903" s="721"/>
      <c r="YK903" s="721"/>
      <c r="YL903" s="721"/>
      <c r="YM903" s="721"/>
      <c r="YN903" s="721"/>
      <c r="YO903" s="721"/>
      <c r="YP903" s="721"/>
      <c r="YQ903" s="721"/>
      <c r="YR903" s="721"/>
      <c r="YS903" s="721"/>
      <c r="YT903" s="721"/>
      <c r="YU903" s="721"/>
      <c r="YV903" s="721"/>
      <c r="YW903" s="721"/>
      <c r="YX903" s="721"/>
      <c r="YY903" s="721"/>
      <c r="YZ903" s="721"/>
      <c r="ZA903" s="721"/>
      <c r="ZB903" s="721"/>
      <c r="ZC903" s="721"/>
      <c r="ZD903" s="721"/>
      <c r="ZE903" s="721"/>
      <c r="ZF903" s="721"/>
      <c r="ZG903" s="721"/>
      <c r="ZH903" s="721"/>
      <c r="ZI903" s="721"/>
      <c r="ZJ903" s="721"/>
      <c r="ZK903" s="721"/>
      <c r="ZL903" s="721"/>
      <c r="ZM903" s="721"/>
      <c r="ZN903" s="721"/>
      <c r="ZO903" s="721"/>
      <c r="ZP903" s="721"/>
      <c r="ZQ903" s="721"/>
      <c r="ZR903" s="721"/>
      <c r="ZS903" s="721"/>
      <c r="ZT903" s="721"/>
      <c r="ZU903" s="721"/>
      <c r="ZV903" s="721"/>
      <c r="ZW903" s="721"/>
      <c r="ZX903" s="721"/>
      <c r="ZY903" s="721"/>
      <c r="ZZ903" s="721"/>
      <c r="AAA903" s="721"/>
      <c r="AAB903" s="721"/>
      <c r="AAC903" s="721"/>
      <c r="AAD903" s="721"/>
      <c r="AAE903" s="721"/>
      <c r="AAF903" s="721"/>
      <c r="AAG903" s="721"/>
      <c r="AAH903" s="721"/>
      <c r="AAI903" s="721"/>
      <c r="AAJ903" s="721"/>
      <c r="AAK903" s="721"/>
      <c r="AAL903" s="721"/>
      <c r="AAM903" s="721"/>
      <c r="AAN903" s="721"/>
      <c r="AAO903" s="721"/>
      <c r="AAP903" s="721"/>
      <c r="AAQ903" s="721"/>
      <c r="AAR903" s="721"/>
      <c r="AAS903" s="721"/>
      <c r="AAT903" s="721"/>
      <c r="AAU903" s="721"/>
      <c r="AAV903" s="721"/>
      <c r="AAW903" s="721"/>
      <c r="AAX903" s="721"/>
      <c r="AAY903" s="721"/>
      <c r="AAZ903" s="721"/>
      <c r="ABA903" s="721"/>
      <c r="ABB903" s="721"/>
      <c r="ABC903" s="721"/>
      <c r="ABD903" s="721"/>
      <c r="ABE903" s="721"/>
      <c r="ABF903" s="721"/>
      <c r="ABG903" s="721"/>
      <c r="ABH903" s="721"/>
      <c r="ABI903" s="721"/>
      <c r="ABJ903" s="721"/>
      <c r="ABK903" s="721"/>
      <c r="ABL903" s="721"/>
      <c r="ABM903" s="721"/>
      <c r="ABN903" s="721"/>
      <c r="ABO903" s="721"/>
      <c r="ABP903" s="721"/>
      <c r="ABQ903" s="721"/>
      <c r="ABR903" s="721"/>
      <c r="ABS903" s="721"/>
      <c r="ABT903" s="721"/>
      <c r="ABU903" s="721"/>
      <c r="ABV903" s="721"/>
      <c r="ABW903" s="721"/>
      <c r="ABX903" s="721"/>
      <c r="ABY903" s="721"/>
      <c r="ABZ903" s="721"/>
      <c r="ACA903" s="721"/>
      <c r="ACB903" s="721"/>
      <c r="ACC903" s="721"/>
      <c r="ACD903" s="721"/>
      <c r="ACE903" s="721"/>
      <c r="ACF903" s="721"/>
      <c r="ACG903" s="721"/>
      <c r="ACH903" s="721"/>
      <c r="ACI903" s="721"/>
      <c r="ACJ903" s="721"/>
      <c r="ACK903" s="721"/>
      <c r="ACL903" s="721"/>
      <c r="ACM903" s="721"/>
      <c r="ACN903" s="721"/>
      <c r="ACO903" s="721"/>
      <c r="ACP903" s="721"/>
      <c r="ACQ903" s="721"/>
      <c r="ACR903" s="721"/>
      <c r="ACS903" s="721"/>
      <c r="ACT903" s="721"/>
      <c r="ACU903" s="721"/>
      <c r="ACV903" s="721"/>
      <c r="ACW903" s="721"/>
      <c r="ACX903" s="721"/>
      <c r="ACY903" s="721"/>
      <c r="ACZ903" s="721"/>
      <c r="ADA903" s="721"/>
      <c r="ADB903" s="721"/>
      <c r="ADC903" s="721"/>
      <c r="ADD903" s="721"/>
      <c r="ADE903" s="721"/>
      <c r="ADF903" s="721"/>
      <c r="ADG903" s="721"/>
      <c r="ADH903" s="721"/>
      <c r="ADI903" s="721"/>
      <c r="ADJ903" s="721"/>
      <c r="ADK903" s="721"/>
      <c r="ADL903" s="721"/>
      <c r="ADM903" s="721"/>
      <c r="ADN903" s="721"/>
      <c r="ADO903" s="721"/>
      <c r="ADP903" s="721"/>
      <c r="ADQ903" s="721"/>
      <c r="ADR903" s="721"/>
      <c r="ADS903" s="721"/>
      <c r="ADT903" s="721"/>
      <c r="ADU903" s="721"/>
      <c r="ADV903" s="721"/>
      <c r="ADW903" s="721"/>
      <c r="ADX903" s="721"/>
      <c r="ADY903" s="721"/>
      <c r="ADZ903" s="721"/>
      <c r="AEA903" s="721"/>
      <c r="AEB903" s="721"/>
      <c r="AEC903" s="721"/>
      <c r="AED903" s="721"/>
      <c r="AEE903" s="721"/>
      <c r="AEF903" s="721"/>
      <c r="AEG903" s="721"/>
      <c r="AEH903" s="721"/>
      <c r="AEI903" s="721"/>
      <c r="AEJ903" s="721"/>
      <c r="AEK903" s="721"/>
      <c r="AEL903" s="721"/>
      <c r="AEM903" s="721"/>
      <c r="AEN903" s="721"/>
      <c r="AEO903" s="721"/>
      <c r="AEP903" s="721"/>
      <c r="AEQ903" s="721"/>
      <c r="AER903" s="721"/>
      <c r="AES903" s="721"/>
      <c r="AET903" s="721"/>
      <c r="AEU903" s="721"/>
      <c r="AEV903" s="721"/>
      <c r="AEW903" s="721"/>
      <c r="AEX903" s="721"/>
      <c r="AEY903" s="721"/>
      <c r="AEZ903" s="721"/>
      <c r="AFA903" s="721"/>
      <c r="AFB903" s="721"/>
      <c r="AFC903" s="721"/>
      <c r="AFD903" s="721"/>
      <c r="AFE903" s="721"/>
      <c r="AFF903" s="721"/>
      <c r="AFG903" s="721"/>
      <c r="AFH903" s="721"/>
      <c r="AFI903" s="721"/>
      <c r="AFJ903" s="721"/>
      <c r="AFK903" s="721"/>
      <c r="AFL903" s="721"/>
      <c r="AFM903" s="721"/>
      <c r="AFN903" s="721"/>
      <c r="AFO903" s="721"/>
      <c r="AFP903" s="721"/>
      <c r="AFQ903" s="721"/>
      <c r="AFR903" s="721"/>
      <c r="AFS903" s="721"/>
      <c r="AFT903" s="721"/>
      <c r="AFU903" s="721"/>
      <c r="AFV903" s="721"/>
      <c r="AFW903" s="721"/>
      <c r="AFX903" s="721"/>
      <c r="AFY903" s="721"/>
      <c r="AFZ903" s="721"/>
      <c r="AGA903" s="721"/>
      <c r="AGB903" s="721"/>
      <c r="AGC903" s="721"/>
      <c r="AGD903" s="721"/>
      <c r="AGE903" s="721"/>
      <c r="AGF903" s="721"/>
      <c r="AGG903" s="721"/>
      <c r="AGH903" s="721"/>
      <c r="AGI903" s="721"/>
      <c r="AGJ903" s="721"/>
      <c r="AGK903" s="721"/>
      <c r="AGL903" s="721"/>
      <c r="AGM903" s="721"/>
      <c r="AGN903" s="721"/>
      <c r="AGO903" s="721"/>
      <c r="AGP903" s="721"/>
      <c r="AGQ903" s="721"/>
      <c r="AGR903" s="721"/>
      <c r="AGS903" s="721"/>
      <c r="AGT903" s="721"/>
      <c r="AGU903" s="721"/>
      <c r="AGV903" s="721"/>
      <c r="AGW903" s="721"/>
      <c r="AGX903" s="721"/>
      <c r="AGY903" s="721"/>
      <c r="AGZ903" s="721"/>
      <c r="AHA903" s="721"/>
      <c r="AHB903" s="721"/>
      <c r="AHC903" s="721"/>
      <c r="AHD903" s="721"/>
      <c r="AHE903" s="721"/>
      <c r="AHF903" s="721"/>
      <c r="AHG903" s="721"/>
      <c r="AHH903" s="721"/>
      <c r="AHI903" s="721"/>
      <c r="AHJ903" s="721"/>
      <c r="AHK903" s="721"/>
      <c r="AHL903" s="721"/>
      <c r="AHM903" s="721"/>
      <c r="AHN903" s="721"/>
      <c r="AHO903" s="721"/>
      <c r="AHP903" s="721"/>
      <c r="AHQ903" s="721"/>
      <c r="AHR903" s="721"/>
      <c r="AHS903" s="721"/>
      <c r="AHT903" s="721"/>
      <c r="AHU903" s="721"/>
      <c r="AHV903" s="721"/>
      <c r="AHW903" s="721"/>
      <c r="AHX903" s="721"/>
      <c r="AHY903" s="721"/>
      <c r="AHZ903" s="721"/>
      <c r="AIA903" s="721"/>
      <c r="AIB903" s="721"/>
      <c r="AIC903" s="721"/>
      <c r="AID903" s="721"/>
      <c r="AIE903" s="721"/>
      <c r="AIF903" s="721"/>
      <c r="AIG903" s="721"/>
      <c r="AIH903" s="721"/>
      <c r="AII903" s="721"/>
      <c r="AIJ903" s="721"/>
      <c r="AIK903" s="721"/>
      <c r="AIL903" s="721"/>
      <c r="AIM903" s="721"/>
      <c r="AIN903" s="721"/>
      <c r="AIO903" s="721"/>
      <c r="AIP903" s="721"/>
      <c r="AIQ903" s="721"/>
      <c r="AIR903" s="721"/>
      <c r="AIS903" s="721"/>
      <c r="AIT903" s="721"/>
      <c r="AIU903" s="721"/>
      <c r="AIV903" s="721"/>
      <c r="AIW903" s="721"/>
      <c r="AIX903" s="721"/>
      <c r="AIY903" s="721"/>
      <c r="AIZ903" s="721"/>
      <c r="AJA903" s="721"/>
      <c r="AJB903" s="721"/>
      <c r="AJC903" s="721"/>
      <c r="AJD903" s="721"/>
      <c r="AJE903" s="721"/>
      <c r="AJF903" s="721"/>
      <c r="AJG903" s="721"/>
      <c r="AJH903" s="721"/>
      <c r="AJI903" s="721"/>
      <c r="AJJ903" s="721"/>
      <c r="AJK903" s="721"/>
      <c r="AJL903" s="721"/>
      <c r="AJM903" s="721"/>
      <c r="AJN903" s="721"/>
      <c r="AJO903" s="721"/>
      <c r="AJP903" s="721"/>
      <c r="AJQ903" s="721"/>
      <c r="AJR903" s="721"/>
      <c r="AJS903" s="721"/>
      <c r="AJT903" s="721"/>
      <c r="AJU903" s="721"/>
      <c r="AJV903" s="721"/>
      <c r="AJW903" s="721"/>
      <c r="AJX903" s="721"/>
      <c r="AJY903" s="721"/>
      <c r="AJZ903" s="721"/>
      <c r="AKA903" s="721"/>
      <c r="AKB903" s="721"/>
      <c r="AKC903" s="721"/>
      <c r="AKD903" s="721"/>
      <c r="AKE903" s="721"/>
      <c r="AKF903" s="721"/>
      <c r="AKG903" s="721"/>
      <c r="AKH903" s="721"/>
      <c r="AKI903" s="721"/>
      <c r="AKJ903" s="721"/>
      <c r="AKK903" s="721"/>
      <c r="AKL903" s="721"/>
      <c r="AKM903" s="721"/>
      <c r="AKN903" s="721"/>
      <c r="AKO903" s="721"/>
      <c r="AKP903" s="721"/>
      <c r="AKQ903" s="721"/>
      <c r="AKR903" s="721"/>
      <c r="AKS903" s="721"/>
      <c r="AKT903" s="721"/>
      <c r="AKU903" s="721"/>
      <c r="AKV903" s="721"/>
      <c r="AKW903" s="721"/>
      <c r="AKX903" s="721"/>
      <c r="AKY903" s="721"/>
      <c r="AKZ903" s="721"/>
      <c r="ALA903" s="721"/>
      <c r="ALB903" s="721"/>
      <c r="ALC903" s="721"/>
      <c r="ALD903" s="721"/>
      <c r="ALE903" s="721"/>
      <c r="ALF903" s="721"/>
      <c r="ALG903" s="721"/>
      <c r="ALH903" s="721"/>
      <c r="ALI903" s="721"/>
      <c r="ALJ903" s="721"/>
      <c r="ALK903" s="721"/>
      <c r="ALL903" s="721"/>
      <c r="ALM903" s="721"/>
      <c r="ALN903" s="721"/>
      <c r="ALO903" s="721"/>
      <c r="ALP903" s="721"/>
      <c r="ALQ903" s="721"/>
      <c r="ALR903" s="721"/>
      <c r="ALS903" s="721"/>
      <c r="ALT903" s="721"/>
      <c r="ALU903" s="721"/>
      <c r="ALV903" s="721"/>
      <c r="ALW903" s="721"/>
      <c r="ALX903" s="721"/>
      <c r="ALY903" s="721"/>
      <c r="ALZ903" s="721"/>
      <c r="AMA903" s="721"/>
      <c r="AMB903" s="721"/>
      <c r="AMC903" s="721"/>
      <c r="AMD903" s="721"/>
      <c r="AME903" s="721"/>
      <c r="AMF903" s="721"/>
      <c r="AMG903" s="721"/>
      <c r="AMH903" s="721"/>
      <c r="AMI903" s="721"/>
      <c r="AMJ903" s="721"/>
      <c r="AMK903" s="721"/>
      <c r="AML903" s="721"/>
      <c r="AMM903" s="721"/>
      <c r="AMN903" s="721"/>
      <c r="AMO903" s="721"/>
      <c r="AMP903" s="721"/>
      <c r="AMQ903" s="721"/>
      <c r="AMR903" s="721"/>
      <c r="AMS903" s="721"/>
      <c r="AMT903" s="721"/>
      <c r="AMU903" s="721"/>
      <c r="AMV903" s="721"/>
      <c r="AMW903" s="721"/>
      <c r="AMX903" s="721"/>
      <c r="AMY903" s="721"/>
      <c r="AMZ903" s="721"/>
      <c r="ANA903" s="721"/>
      <c r="ANB903" s="721"/>
      <c r="ANC903" s="721"/>
      <c r="AND903" s="721"/>
      <c r="ANE903" s="721"/>
      <c r="ANF903" s="721"/>
      <c r="ANG903" s="721"/>
      <c r="ANH903" s="721"/>
      <c r="ANI903" s="721"/>
      <c r="ANJ903" s="721"/>
      <c r="ANK903" s="721"/>
      <c r="ANL903" s="721"/>
      <c r="ANM903" s="721"/>
      <c r="ANN903" s="721"/>
      <c r="ANO903" s="721"/>
      <c r="ANP903" s="721"/>
      <c r="ANQ903" s="721"/>
      <c r="ANR903" s="721"/>
      <c r="ANS903" s="721"/>
      <c r="ANT903" s="721"/>
      <c r="ANU903" s="721"/>
      <c r="ANV903" s="721"/>
      <c r="ANW903" s="721"/>
      <c r="ANX903" s="721"/>
      <c r="ANY903" s="721"/>
      <c r="ANZ903" s="721"/>
      <c r="AOA903" s="721"/>
      <c r="AOB903" s="721"/>
      <c r="AOC903" s="721"/>
      <c r="AOD903" s="721"/>
      <c r="AOE903" s="721"/>
      <c r="AOF903" s="721"/>
      <c r="AOG903" s="721"/>
      <c r="AOH903" s="721"/>
      <c r="AOI903" s="721"/>
      <c r="AOJ903" s="721"/>
      <c r="AOK903" s="721"/>
      <c r="AOL903" s="721"/>
      <c r="AOM903" s="721"/>
      <c r="AON903" s="721"/>
      <c r="AOO903" s="721"/>
      <c r="AOP903" s="721"/>
      <c r="AOQ903" s="721"/>
      <c r="AOR903" s="721"/>
      <c r="AOS903" s="721"/>
      <c r="AOT903" s="721"/>
      <c r="AOU903" s="721"/>
      <c r="AOV903" s="721"/>
      <c r="AOW903" s="721"/>
      <c r="AOX903" s="721"/>
      <c r="AOY903" s="721"/>
      <c r="AOZ903" s="721"/>
      <c r="APA903" s="721"/>
      <c r="APB903" s="721"/>
      <c r="APC903" s="721"/>
      <c r="APD903" s="721"/>
      <c r="APE903" s="721"/>
      <c r="APF903" s="721"/>
      <c r="APG903" s="721"/>
      <c r="APH903" s="721"/>
      <c r="API903" s="721"/>
      <c r="APJ903" s="721"/>
      <c r="APK903" s="721"/>
      <c r="APL903" s="721"/>
      <c r="APM903" s="721"/>
      <c r="APN903" s="721"/>
      <c r="APO903" s="721"/>
      <c r="APP903" s="721"/>
      <c r="APQ903" s="721"/>
      <c r="APR903" s="721"/>
      <c r="APS903" s="721"/>
      <c r="APT903" s="721"/>
      <c r="APU903" s="721"/>
      <c r="APV903" s="721"/>
      <c r="APW903" s="721"/>
      <c r="APX903" s="721"/>
      <c r="APY903" s="721"/>
      <c r="APZ903" s="721"/>
      <c r="AQA903" s="721"/>
      <c r="AQB903" s="721"/>
      <c r="AQC903" s="721"/>
      <c r="AQD903" s="721"/>
      <c r="AQE903" s="721"/>
      <c r="AQF903" s="721"/>
      <c r="AQG903" s="721"/>
      <c r="AQH903" s="721"/>
      <c r="AQI903" s="721"/>
      <c r="AQJ903" s="721"/>
      <c r="AQK903" s="721"/>
      <c r="AQL903" s="721"/>
      <c r="AQM903" s="721"/>
      <c r="AQN903" s="721"/>
      <c r="AQO903" s="721"/>
      <c r="AQP903" s="721"/>
      <c r="AQQ903" s="721"/>
      <c r="AQR903" s="721"/>
      <c r="AQS903" s="721"/>
      <c r="AQT903" s="721"/>
      <c r="AQU903" s="721"/>
      <c r="AQV903" s="721"/>
      <c r="AQW903" s="721"/>
      <c r="AQX903" s="721"/>
      <c r="AQY903" s="721"/>
      <c r="AQZ903" s="721"/>
      <c r="ARA903" s="721"/>
      <c r="ARB903" s="721"/>
      <c r="ARC903" s="721"/>
      <c r="ARD903" s="721"/>
      <c r="ARE903" s="721"/>
      <c r="ARF903" s="721"/>
      <c r="ARG903" s="721"/>
      <c r="ARH903" s="721"/>
      <c r="ARI903" s="721"/>
      <c r="ARJ903" s="721"/>
      <c r="ARK903" s="721"/>
      <c r="ARL903" s="721"/>
      <c r="ARM903" s="721"/>
      <c r="ARN903" s="721"/>
      <c r="ARO903" s="721"/>
      <c r="ARP903" s="721"/>
      <c r="ARQ903" s="721"/>
      <c r="ARR903" s="721"/>
      <c r="ARS903" s="721"/>
      <c r="ART903" s="721"/>
      <c r="ARU903" s="721"/>
      <c r="ARV903" s="721"/>
      <c r="ARW903" s="721"/>
      <c r="ARX903" s="721"/>
      <c r="ARY903" s="721"/>
      <c r="ARZ903" s="721"/>
      <c r="ASA903" s="721"/>
      <c r="ASB903" s="721"/>
      <c r="ASC903" s="721"/>
      <c r="ASD903" s="721"/>
      <c r="ASE903" s="721"/>
      <c r="ASF903" s="721"/>
      <c r="ASG903" s="721"/>
      <c r="ASH903" s="721"/>
      <c r="ASI903" s="721"/>
      <c r="ASJ903" s="721"/>
      <c r="ASK903" s="721"/>
      <c r="ASL903" s="721"/>
      <c r="ASM903" s="721"/>
      <c r="ASN903" s="721"/>
      <c r="ASO903" s="721"/>
      <c r="ASP903" s="721"/>
      <c r="ASQ903" s="721"/>
      <c r="ASR903" s="721"/>
      <c r="ASS903" s="721"/>
      <c r="AST903" s="721"/>
      <c r="ASU903" s="721"/>
      <c r="ASV903" s="721"/>
      <c r="ASW903" s="721"/>
      <c r="ASX903" s="721"/>
      <c r="ASY903" s="721"/>
      <c r="ASZ903" s="721"/>
      <c r="ATA903" s="721"/>
      <c r="ATB903" s="721"/>
      <c r="ATC903" s="721"/>
      <c r="ATD903" s="721"/>
      <c r="ATE903" s="721"/>
      <c r="ATF903" s="721"/>
      <c r="ATG903" s="721"/>
      <c r="ATH903" s="721"/>
      <c r="ATI903" s="721"/>
      <c r="ATJ903" s="721"/>
      <c r="ATK903" s="721"/>
      <c r="ATL903" s="721"/>
      <c r="ATM903" s="721"/>
      <c r="ATN903" s="721"/>
      <c r="ATO903" s="721"/>
      <c r="ATP903" s="721"/>
      <c r="ATQ903" s="721"/>
      <c r="ATR903" s="721"/>
      <c r="ATS903" s="721"/>
      <c r="ATT903" s="721"/>
      <c r="ATU903" s="721"/>
      <c r="ATV903" s="721"/>
      <c r="ATW903" s="721"/>
      <c r="ATX903" s="721"/>
      <c r="ATY903" s="721"/>
      <c r="ATZ903" s="721"/>
      <c r="AUA903" s="721"/>
      <c r="AUB903" s="721"/>
      <c r="AUC903" s="721"/>
      <c r="AUD903" s="721"/>
      <c r="AUE903" s="721"/>
      <c r="AUF903" s="721"/>
      <c r="AUG903" s="721"/>
      <c r="AUH903" s="721"/>
      <c r="AUI903" s="721"/>
      <c r="AUJ903" s="721"/>
      <c r="AUK903" s="721"/>
      <c r="AUL903" s="721"/>
      <c r="AUM903" s="721"/>
      <c r="AUN903" s="721"/>
      <c r="AUO903" s="721"/>
      <c r="AUP903" s="721"/>
      <c r="AUQ903" s="721"/>
      <c r="AUR903" s="721"/>
      <c r="AUS903" s="721"/>
      <c r="AUT903" s="721"/>
      <c r="AUU903" s="721"/>
      <c r="AUV903" s="721"/>
      <c r="AUW903" s="721"/>
      <c r="AUX903" s="721"/>
      <c r="AUY903" s="721"/>
      <c r="AUZ903" s="721"/>
      <c r="AVA903" s="721"/>
      <c r="AVB903" s="721"/>
      <c r="AVC903" s="721"/>
      <c r="AVD903" s="721"/>
      <c r="AVE903" s="721"/>
      <c r="AVF903" s="721"/>
      <c r="AVG903" s="721"/>
      <c r="AVH903" s="721"/>
      <c r="AVI903" s="721"/>
      <c r="AVJ903" s="721"/>
      <c r="AVK903" s="721"/>
    </row>
    <row r="904" spans="1:1259">
      <c r="A904" s="716"/>
      <c r="B904" s="723">
        <v>44651</v>
      </c>
      <c r="C904" s="716"/>
      <c r="D904" s="714" t="s">
        <v>3247</v>
      </c>
      <c r="E904" s="703" t="s">
        <v>4960</v>
      </c>
      <c r="F904" s="703"/>
      <c r="G904" s="703">
        <v>2022</v>
      </c>
      <c r="H904" s="703"/>
      <c r="I904" s="698" t="s">
        <v>1699</v>
      </c>
      <c r="J904" s="704"/>
      <c r="K904" s="705" t="s">
        <v>4962</v>
      </c>
      <c r="L904" s="703" t="s">
        <v>3394</v>
      </c>
      <c r="M904" s="706">
        <v>44651</v>
      </c>
      <c r="N904" s="706">
        <v>44866</v>
      </c>
      <c r="O904" s="706"/>
      <c r="P904" s="704"/>
      <c r="Q904" s="704"/>
      <c r="R904" s="704"/>
      <c r="S904" s="703" t="s">
        <v>2425</v>
      </c>
      <c r="T904" s="703">
        <v>60</v>
      </c>
      <c r="U904" s="703"/>
      <c r="V904" s="703" t="s">
        <v>973</v>
      </c>
      <c r="W904" s="703">
        <v>400</v>
      </c>
      <c r="X904" s="707">
        <v>6144</v>
      </c>
      <c r="Y904" s="539">
        <f t="shared" si="42"/>
        <v>2457600</v>
      </c>
      <c r="Z904" s="708">
        <v>0.55000000000000004</v>
      </c>
      <c r="AA904" s="681">
        <f t="shared" si="43"/>
        <v>1351680</v>
      </c>
      <c r="AB904" s="682"/>
      <c r="AC904" s="683">
        <v>0</v>
      </c>
      <c r="AD904" s="710"/>
      <c r="AE904" s="709"/>
      <c r="AF904" s="695">
        <f t="shared" si="44"/>
        <v>1351680</v>
      </c>
      <c r="AG904" s="703" t="s">
        <v>1073</v>
      </c>
      <c r="AH904" s="703"/>
      <c r="AI904" s="705" t="s">
        <v>2488</v>
      </c>
      <c r="AJ904" s="703" t="s">
        <v>3395</v>
      </c>
      <c r="AK904" s="711" t="s">
        <v>1149</v>
      </c>
      <c r="AL904" s="703">
        <v>79423</v>
      </c>
      <c r="AM904" s="703" t="s">
        <v>52</v>
      </c>
      <c r="AN904" s="703"/>
      <c r="AO904" s="703"/>
      <c r="AP904" s="712"/>
      <c r="AQ904" s="712" t="s">
        <v>37</v>
      </c>
      <c r="AR904" s="712"/>
      <c r="AS904" s="715"/>
      <c r="AT904" s="715"/>
      <c r="AU904" s="715"/>
      <c r="AV904" s="708">
        <v>0.45500000000000002</v>
      </c>
      <c r="AW904" s="721"/>
      <c r="AX904" s="721"/>
      <c r="AY904" s="721"/>
      <c r="AZ904" s="721"/>
      <c r="BA904" s="721"/>
      <c r="BB904" s="721"/>
      <c r="BC904" s="721"/>
      <c r="BD904" s="721"/>
      <c r="BE904" s="721"/>
      <c r="BF904" s="721"/>
      <c r="BG904" s="721"/>
      <c r="BH904" s="721"/>
      <c r="BI904" s="721"/>
      <c r="BJ904" s="721"/>
      <c r="BK904" s="721"/>
      <c r="BL904" s="721"/>
      <c r="BM904" s="721"/>
      <c r="BN904" s="721"/>
      <c r="BO904" s="721"/>
      <c r="BP904" s="721"/>
      <c r="BQ904" s="721"/>
      <c r="BR904" s="721"/>
      <c r="BS904" s="721"/>
      <c r="BT904" s="721"/>
      <c r="BU904" s="721"/>
      <c r="BV904" s="721"/>
      <c r="BW904" s="721"/>
      <c r="BX904" s="721"/>
      <c r="BY904" s="721"/>
      <c r="BZ904" s="721"/>
      <c r="CA904" s="721"/>
      <c r="CB904" s="721"/>
      <c r="CC904" s="721"/>
      <c r="CD904" s="721"/>
      <c r="CE904" s="721"/>
      <c r="CF904" s="721"/>
      <c r="CG904" s="721"/>
      <c r="CH904" s="721"/>
      <c r="CI904" s="721"/>
      <c r="CJ904" s="721"/>
      <c r="CK904" s="721"/>
      <c r="CL904" s="721"/>
      <c r="CM904" s="721"/>
      <c r="CN904" s="721"/>
      <c r="CO904" s="721"/>
      <c r="CP904" s="721"/>
      <c r="CQ904" s="721"/>
      <c r="CR904" s="721"/>
      <c r="CS904" s="721"/>
      <c r="CT904" s="721"/>
      <c r="CU904" s="721"/>
      <c r="CV904" s="721"/>
      <c r="CW904" s="721"/>
      <c r="CX904" s="721"/>
      <c r="CY904" s="721"/>
      <c r="CZ904" s="721"/>
      <c r="DA904" s="721"/>
      <c r="DB904" s="721"/>
      <c r="DC904" s="721"/>
      <c r="DD904" s="721"/>
      <c r="DE904" s="721"/>
      <c r="DF904" s="721"/>
      <c r="DG904" s="721"/>
      <c r="DH904" s="721"/>
      <c r="DI904" s="721"/>
      <c r="DJ904" s="721"/>
      <c r="DK904" s="721"/>
      <c r="DL904" s="721"/>
      <c r="DM904" s="721"/>
      <c r="DN904" s="721"/>
      <c r="DO904" s="721"/>
      <c r="DP904" s="721"/>
      <c r="DQ904" s="721"/>
      <c r="DR904" s="721"/>
      <c r="DS904" s="721"/>
      <c r="DT904" s="721"/>
      <c r="DU904" s="721"/>
      <c r="DV904" s="721"/>
      <c r="DW904" s="721"/>
      <c r="DX904" s="721"/>
      <c r="DY904" s="721"/>
      <c r="DZ904" s="721"/>
      <c r="EA904" s="721"/>
      <c r="EB904" s="721"/>
      <c r="EC904" s="721"/>
      <c r="ED904" s="721"/>
      <c r="EE904" s="721"/>
      <c r="EF904" s="721"/>
      <c r="EG904" s="721"/>
      <c r="EH904" s="721"/>
      <c r="EI904" s="721"/>
      <c r="EJ904" s="721"/>
      <c r="EK904" s="721"/>
      <c r="EL904" s="721"/>
      <c r="EM904" s="721"/>
      <c r="EN904" s="721"/>
      <c r="EO904" s="721"/>
      <c r="EP904" s="721"/>
      <c r="EQ904" s="721"/>
      <c r="ER904" s="721"/>
      <c r="ES904" s="721"/>
      <c r="ET904" s="721"/>
      <c r="EU904" s="721"/>
      <c r="EV904" s="721"/>
      <c r="EW904" s="721"/>
      <c r="EX904" s="721"/>
      <c r="EY904" s="721"/>
      <c r="EZ904" s="721"/>
      <c r="FA904" s="721"/>
      <c r="FB904" s="721"/>
      <c r="FC904" s="721"/>
      <c r="FD904" s="721"/>
      <c r="FE904" s="721"/>
      <c r="FF904" s="721"/>
      <c r="FG904" s="721"/>
      <c r="FH904" s="721"/>
      <c r="FI904" s="721"/>
      <c r="FJ904" s="721"/>
      <c r="FK904" s="721"/>
      <c r="FL904" s="721"/>
      <c r="FM904" s="721"/>
      <c r="FN904" s="721"/>
      <c r="FO904" s="721"/>
      <c r="FP904" s="721"/>
      <c r="FQ904" s="721"/>
      <c r="FR904" s="721"/>
      <c r="FS904" s="721"/>
      <c r="FT904" s="721"/>
      <c r="FU904" s="721"/>
      <c r="FV904" s="721"/>
      <c r="FW904" s="721"/>
      <c r="FX904" s="721"/>
      <c r="FY904" s="721"/>
      <c r="FZ904" s="721"/>
      <c r="GA904" s="721"/>
      <c r="GB904" s="721"/>
      <c r="GC904" s="721"/>
      <c r="GD904" s="721"/>
      <c r="GE904" s="721"/>
      <c r="GF904" s="721"/>
      <c r="GG904" s="721"/>
      <c r="GH904" s="721"/>
      <c r="GI904" s="721"/>
      <c r="GJ904" s="721"/>
      <c r="GK904" s="721"/>
      <c r="GL904" s="721"/>
      <c r="GM904" s="721"/>
      <c r="GN904" s="721"/>
      <c r="GO904" s="721"/>
      <c r="GP904" s="721"/>
      <c r="GQ904" s="721"/>
      <c r="GR904" s="721"/>
      <c r="GS904" s="721"/>
      <c r="GT904" s="721"/>
      <c r="GU904" s="721"/>
      <c r="GV904" s="721"/>
      <c r="GW904" s="721"/>
      <c r="GX904" s="721"/>
      <c r="GY904" s="721"/>
      <c r="GZ904" s="721"/>
      <c r="HA904" s="721"/>
      <c r="HB904" s="721"/>
      <c r="HC904" s="721"/>
      <c r="HD904" s="721"/>
      <c r="HE904" s="721"/>
      <c r="HF904" s="721"/>
      <c r="HG904" s="721"/>
      <c r="HH904" s="721"/>
      <c r="HI904" s="721"/>
      <c r="HJ904" s="721"/>
      <c r="HK904" s="721"/>
      <c r="HL904" s="721"/>
      <c r="HM904" s="721"/>
      <c r="HN904" s="721"/>
      <c r="HO904" s="721"/>
      <c r="HP904" s="721"/>
      <c r="HQ904" s="721"/>
      <c r="HR904" s="721"/>
      <c r="HS904" s="721"/>
      <c r="HT904" s="721"/>
      <c r="HU904" s="721"/>
      <c r="HV904" s="721"/>
      <c r="HW904" s="721"/>
      <c r="HX904" s="721"/>
      <c r="HY904" s="721"/>
      <c r="HZ904" s="721"/>
      <c r="IA904" s="721"/>
      <c r="IB904" s="721"/>
      <c r="IC904" s="721"/>
      <c r="ID904" s="721"/>
      <c r="IE904" s="721"/>
      <c r="IF904" s="721"/>
      <c r="IG904" s="721"/>
      <c r="IH904" s="721"/>
      <c r="II904" s="721"/>
      <c r="IJ904" s="721"/>
      <c r="IK904" s="721"/>
      <c r="IL904" s="721"/>
      <c r="IM904" s="721"/>
      <c r="IN904" s="721"/>
      <c r="IO904" s="721"/>
      <c r="IP904" s="721"/>
      <c r="IQ904" s="721"/>
      <c r="IR904" s="721"/>
      <c r="IS904" s="721"/>
      <c r="IT904" s="721"/>
      <c r="IU904" s="721"/>
      <c r="IV904" s="721"/>
      <c r="IW904" s="721"/>
      <c r="IX904" s="721"/>
      <c r="IY904" s="721"/>
      <c r="IZ904" s="721"/>
      <c r="JA904" s="721"/>
      <c r="JB904" s="721"/>
      <c r="JC904" s="721"/>
      <c r="JD904" s="721"/>
      <c r="JE904" s="721"/>
      <c r="JF904" s="721"/>
      <c r="JG904" s="721"/>
      <c r="JH904" s="721"/>
      <c r="JI904" s="721"/>
      <c r="JJ904" s="721"/>
      <c r="JK904" s="721"/>
      <c r="JL904" s="721"/>
      <c r="JM904" s="721"/>
      <c r="JN904" s="721"/>
      <c r="JO904" s="721"/>
      <c r="JP904" s="721"/>
      <c r="JQ904" s="721"/>
      <c r="JR904" s="721"/>
      <c r="JS904" s="721"/>
      <c r="JT904" s="721"/>
      <c r="JU904" s="721"/>
      <c r="JV904" s="721"/>
      <c r="JW904" s="721"/>
      <c r="JX904" s="721"/>
      <c r="JY904" s="721"/>
      <c r="JZ904" s="721"/>
      <c r="KA904" s="721"/>
      <c r="KB904" s="721"/>
      <c r="KC904" s="721"/>
      <c r="KD904" s="721"/>
      <c r="KE904" s="721"/>
      <c r="KF904" s="721"/>
      <c r="KG904" s="721"/>
      <c r="KH904" s="721"/>
      <c r="KI904" s="721"/>
      <c r="KJ904" s="721"/>
      <c r="KK904" s="721"/>
      <c r="KL904" s="721"/>
      <c r="KM904" s="721"/>
      <c r="KN904" s="721"/>
      <c r="KO904" s="721"/>
      <c r="KP904" s="721"/>
      <c r="KQ904" s="721"/>
      <c r="KR904" s="721"/>
      <c r="KS904" s="721"/>
      <c r="KT904" s="721"/>
      <c r="KU904" s="721"/>
      <c r="KV904" s="721"/>
      <c r="KW904" s="721"/>
      <c r="KX904" s="721"/>
      <c r="KY904" s="721"/>
      <c r="KZ904" s="721"/>
      <c r="LA904" s="721"/>
      <c r="LB904" s="721"/>
      <c r="LC904" s="721"/>
      <c r="LD904" s="721"/>
      <c r="LE904" s="721"/>
      <c r="LF904" s="721"/>
      <c r="LG904" s="721"/>
      <c r="LH904" s="721"/>
      <c r="LI904" s="721"/>
      <c r="LJ904" s="721"/>
      <c r="LK904" s="721"/>
      <c r="LL904" s="721"/>
      <c r="LM904" s="721"/>
      <c r="LN904" s="721"/>
      <c r="LO904" s="721"/>
      <c r="LP904" s="721"/>
      <c r="LQ904" s="721"/>
      <c r="LR904" s="721"/>
      <c r="LS904" s="721"/>
      <c r="LT904" s="721"/>
      <c r="LU904" s="721"/>
      <c r="LV904" s="721"/>
      <c r="LW904" s="721"/>
      <c r="LX904" s="721"/>
      <c r="LY904" s="721"/>
      <c r="LZ904" s="721"/>
      <c r="MA904" s="721"/>
      <c r="MB904" s="721"/>
      <c r="MC904" s="721"/>
      <c r="MD904" s="721"/>
      <c r="ME904" s="721"/>
      <c r="MF904" s="721"/>
      <c r="MG904" s="721"/>
      <c r="MH904" s="721"/>
      <c r="MI904" s="721"/>
      <c r="MJ904" s="721"/>
      <c r="MK904" s="721"/>
      <c r="ML904" s="721"/>
      <c r="MM904" s="721"/>
      <c r="MN904" s="721"/>
      <c r="MO904" s="721"/>
      <c r="MP904" s="721"/>
      <c r="MQ904" s="721"/>
      <c r="MR904" s="721"/>
      <c r="MS904" s="721"/>
      <c r="MT904" s="721"/>
      <c r="MU904" s="721"/>
      <c r="MV904" s="721"/>
      <c r="MW904" s="721"/>
      <c r="MX904" s="721"/>
      <c r="MY904" s="721"/>
      <c r="MZ904" s="721"/>
      <c r="NA904" s="721"/>
      <c r="NB904" s="721"/>
      <c r="NC904" s="721"/>
      <c r="ND904" s="721"/>
      <c r="NE904" s="721"/>
      <c r="NF904" s="721"/>
      <c r="NG904" s="721"/>
      <c r="NH904" s="721"/>
      <c r="NI904" s="721"/>
      <c r="NJ904" s="721"/>
      <c r="NK904" s="721"/>
      <c r="NL904" s="721"/>
      <c r="NM904" s="721"/>
      <c r="NN904" s="721"/>
      <c r="NO904" s="721"/>
      <c r="NP904" s="721"/>
      <c r="NQ904" s="721"/>
      <c r="NR904" s="721"/>
      <c r="NS904" s="721"/>
      <c r="NT904" s="721"/>
      <c r="NU904" s="721"/>
      <c r="NV904" s="721"/>
      <c r="NW904" s="721"/>
      <c r="NX904" s="721"/>
      <c r="NY904" s="721"/>
      <c r="NZ904" s="721"/>
      <c r="OA904" s="721"/>
      <c r="OB904" s="721"/>
      <c r="OC904" s="721"/>
      <c r="OD904" s="721"/>
      <c r="OE904" s="721"/>
      <c r="OF904" s="721"/>
      <c r="OG904" s="721"/>
      <c r="OH904" s="721"/>
      <c r="OI904" s="721"/>
      <c r="OJ904" s="721"/>
      <c r="OK904" s="721"/>
      <c r="OL904" s="721"/>
      <c r="OM904" s="721"/>
      <c r="ON904" s="721"/>
      <c r="OO904" s="721"/>
      <c r="OP904" s="721"/>
      <c r="OQ904" s="721"/>
      <c r="OR904" s="721"/>
      <c r="OS904" s="721"/>
      <c r="OT904" s="721"/>
      <c r="OU904" s="721"/>
      <c r="OV904" s="721"/>
      <c r="OW904" s="721"/>
      <c r="OX904" s="721"/>
      <c r="OY904" s="721"/>
      <c r="OZ904" s="721"/>
      <c r="PA904" s="721"/>
      <c r="PB904" s="721"/>
      <c r="PC904" s="721"/>
      <c r="PD904" s="721"/>
      <c r="PE904" s="721"/>
      <c r="PF904" s="721"/>
      <c r="PG904" s="721"/>
      <c r="PH904" s="721"/>
      <c r="PI904" s="721"/>
      <c r="PJ904" s="721"/>
      <c r="PK904" s="721"/>
      <c r="PL904" s="721"/>
      <c r="PM904" s="721"/>
      <c r="PN904" s="721"/>
      <c r="PO904" s="721"/>
      <c r="PP904" s="721"/>
      <c r="PQ904" s="721"/>
      <c r="PR904" s="721"/>
      <c r="PS904" s="721"/>
      <c r="PT904" s="721"/>
      <c r="PU904" s="721"/>
      <c r="PV904" s="721"/>
      <c r="PW904" s="721"/>
      <c r="PX904" s="721"/>
      <c r="PY904" s="721"/>
      <c r="PZ904" s="721"/>
      <c r="QA904" s="721"/>
      <c r="QB904" s="721"/>
      <c r="QC904" s="721"/>
      <c r="QD904" s="721"/>
      <c r="QE904" s="721"/>
      <c r="QF904" s="721"/>
      <c r="QG904" s="721"/>
      <c r="QH904" s="721"/>
      <c r="QI904" s="721"/>
      <c r="QJ904" s="721"/>
      <c r="QK904" s="721"/>
      <c r="QL904" s="721"/>
      <c r="QM904" s="721"/>
      <c r="QN904" s="721"/>
      <c r="QO904" s="721"/>
      <c r="QP904" s="721"/>
      <c r="QQ904" s="721"/>
      <c r="QR904" s="721"/>
      <c r="QS904" s="721"/>
      <c r="QT904" s="721"/>
      <c r="QU904" s="721"/>
      <c r="QV904" s="721"/>
      <c r="QW904" s="721"/>
      <c r="QX904" s="721"/>
      <c r="QY904" s="721"/>
      <c r="QZ904" s="721"/>
      <c r="RA904" s="721"/>
      <c r="RB904" s="721"/>
      <c r="RC904" s="721"/>
      <c r="RD904" s="721"/>
      <c r="RE904" s="721"/>
      <c r="RF904" s="721"/>
      <c r="RG904" s="721"/>
      <c r="RH904" s="721"/>
      <c r="RI904" s="721"/>
      <c r="RJ904" s="721"/>
      <c r="RK904" s="721"/>
      <c r="RL904" s="721"/>
      <c r="RM904" s="721"/>
      <c r="RN904" s="721"/>
      <c r="RO904" s="721"/>
      <c r="RP904" s="721"/>
      <c r="RQ904" s="721"/>
      <c r="RR904" s="721"/>
      <c r="RS904" s="721"/>
      <c r="RT904" s="721"/>
      <c r="RU904" s="721"/>
      <c r="RV904" s="721"/>
      <c r="RW904" s="721"/>
      <c r="RX904" s="721"/>
      <c r="RY904" s="721"/>
      <c r="RZ904" s="721"/>
      <c r="SA904" s="721"/>
      <c r="SB904" s="721"/>
      <c r="SC904" s="721"/>
      <c r="SD904" s="721"/>
      <c r="SE904" s="721"/>
      <c r="SF904" s="721"/>
      <c r="SG904" s="721"/>
      <c r="SH904" s="721"/>
      <c r="SI904" s="721"/>
      <c r="SJ904" s="721"/>
      <c r="SK904" s="721"/>
      <c r="SL904" s="721"/>
      <c r="SM904" s="721"/>
      <c r="SN904" s="721"/>
      <c r="SO904" s="721"/>
      <c r="SP904" s="721"/>
      <c r="SQ904" s="721"/>
      <c r="SR904" s="721"/>
      <c r="SS904" s="721"/>
      <c r="ST904" s="721"/>
      <c r="SU904" s="721"/>
      <c r="SV904" s="721"/>
      <c r="SW904" s="721"/>
      <c r="SX904" s="721"/>
      <c r="SY904" s="721"/>
      <c r="SZ904" s="721"/>
      <c r="TA904" s="721"/>
      <c r="TB904" s="721"/>
      <c r="TC904" s="721"/>
      <c r="TD904" s="721"/>
      <c r="TE904" s="721"/>
      <c r="TF904" s="721"/>
      <c r="TG904" s="721"/>
      <c r="TH904" s="721"/>
      <c r="TI904" s="721"/>
      <c r="TJ904" s="721"/>
      <c r="TK904" s="721"/>
      <c r="TL904" s="721"/>
      <c r="TM904" s="721"/>
      <c r="TN904" s="721"/>
      <c r="TO904" s="721"/>
      <c r="TP904" s="721"/>
      <c r="TQ904" s="721"/>
      <c r="TR904" s="721"/>
      <c r="TS904" s="721"/>
      <c r="TT904" s="721"/>
      <c r="TU904" s="721"/>
      <c r="TV904" s="721"/>
      <c r="TW904" s="721"/>
      <c r="TX904" s="721"/>
      <c r="TY904" s="721"/>
      <c r="TZ904" s="721"/>
      <c r="UA904" s="721"/>
      <c r="UB904" s="721"/>
      <c r="UC904" s="721"/>
      <c r="UD904" s="721"/>
      <c r="UE904" s="721"/>
      <c r="UF904" s="721"/>
      <c r="UG904" s="721"/>
      <c r="UH904" s="721"/>
      <c r="UI904" s="721"/>
      <c r="UJ904" s="721"/>
      <c r="UK904" s="721"/>
      <c r="UL904" s="721"/>
      <c r="UM904" s="721"/>
      <c r="UN904" s="721"/>
      <c r="UO904" s="721"/>
      <c r="UP904" s="721"/>
      <c r="UQ904" s="721"/>
      <c r="UR904" s="721"/>
      <c r="US904" s="721"/>
      <c r="UT904" s="721"/>
      <c r="UU904" s="721"/>
      <c r="UV904" s="721"/>
      <c r="UW904" s="721"/>
      <c r="UX904" s="721"/>
      <c r="UY904" s="721"/>
      <c r="UZ904" s="721"/>
      <c r="VA904" s="721"/>
      <c r="VB904" s="721"/>
      <c r="VC904" s="721"/>
      <c r="VD904" s="721"/>
      <c r="VE904" s="721"/>
      <c r="VF904" s="721"/>
      <c r="VG904" s="721"/>
      <c r="VH904" s="721"/>
      <c r="VI904" s="721"/>
      <c r="VJ904" s="721"/>
      <c r="VK904" s="721"/>
      <c r="VL904" s="721"/>
      <c r="VM904" s="721"/>
      <c r="VN904" s="721"/>
      <c r="VO904" s="721"/>
      <c r="VP904" s="721"/>
      <c r="VQ904" s="721"/>
      <c r="VR904" s="721"/>
      <c r="VS904" s="721"/>
      <c r="VT904" s="721"/>
      <c r="VU904" s="721"/>
      <c r="VV904" s="721"/>
      <c r="VW904" s="721"/>
      <c r="VX904" s="721"/>
      <c r="VY904" s="721"/>
      <c r="VZ904" s="721"/>
      <c r="WA904" s="721"/>
      <c r="WB904" s="721"/>
      <c r="WC904" s="721"/>
      <c r="WD904" s="721"/>
      <c r="WE904" s="721"/>
      <c r="WF904" s="721"/>
      <c r="WG904" s="721"/>
      <c r="WH904" s="721"/>
      <c r="WI904" s="721"/>
      <c r="WJ904" s="721"/>
      <c r="WK904" s="721"/>
      <c r="WL904" s="721"/>
      <c r="WM904" s="721"/>
      <c r="WN904" s="721"/>
      <c r="WO904" s="721"/>
      <c r="WP904" s="721"/>
      <c r="WQ904" s="721"/>
      <c r="WR904" s="721"/>
      <c r="WS904" s="721"/>
      <c r="WT904" s="721"/>
      <c r="WU904" s="721"/>
      <c r="WV904" s="721"/>
      <c r="WW904" s="721"/>
      <c r="WX904" s="721"/>
      <c r="WY904" s="721"/>
      <c r="WZ904" s="721"/>
      <c r="XA904" s="721"/>
      <c r="XB904" s="721"/>
      <c r="XC904" s="721"/>
      <c r="XD904" s="721"/>
      <c r="XE904" s="721"/>
      <c r="XF904" s="721"/>
      <c r="XG904" s="721"/>
      <c r="XH904" s="721"/>
      <c r="XI904" s="721"/>
      <c r="XJ904" s="721"/>
      <c r="XK904" s="721"/>
      <c r="XL904" s="721"/>
      <c r="XM904" s="721"/>
      <c r="XN904" s="721"/>
      <c r="XO904" s="721"/>
      <c r="XP904" s="721"/>
      <c r="XQ904" s="721"/>
      <c r="XR904" s="721"/>
      <c r="XS904" s="721"/>
      <c r="XT904" s="721"/>
      <c r="XU904" s="721"/>
      <c r="XV904" s="721"/>
      <c r="XW904" s="721"/>
      <c r="XX904" s="721"/>
      <c r="XY904" s="721"/>
      <c r="XZ904" s="721"/>
      <c r="YA904" s="721"/>
      <c r="YB904" s="721"/>
      <c r="YC904" s="721"/>
      <c r="YD904" s="721"/>
      <c r="YE904" s="721"/>
      <c r="YF904" s="721"/>
      <c r="YG904" s="721"/>
      <c r="YH904" s="721"/>
      <c r="YI904" s="721"/>
      <c r="YJ904" s="721"/>
      <c r="YK904" s="721"/>
      <c r="YL904" s="721"/>
      <c r="YM904" s="721"/>
      <c r="YN904" s="721"/>
      <c r="YO904" s="721"/>
      <c r="YP904" s="721"/>
      <c r="YQ904" s="721"/>
      <c r="YR904" s="721"/>
      <c r="YS904" s="721"/>
      <c r="YT904" s="721"/>
      <c r="YU904" s="721"/>
      <c r="YV904" s="721"/>
      <c r="YW904" s="721"/>
      <c r="YX904" s="721"/>
      <c r="YY904" s="721"/>
      <c r="YZ904" s="721"/>
      <c r="ZA904" s="721"/>
      <c r="ZB904" s="721"/>
      <c r="ZC904" s="721"/>
      <c r="ZD904" s="721"/>
      <c r="ZE904" s="721"/>
      <c r="ZF904" s="721"/>
      <c r="ZG904" s="721"/>
      <c r="ZH904" s="721"/>
      <c r="ZI904" s="721"/>
      <c r="ZJ904" s="721"/>
      <c r="ZK904" s="721"/>
      <c r="ZL904" s="721"/>
      <c r="ZM904" s="721"/>
      <c r="ZN904" s="721"/>
      <c r="ZO904" s="721"/>
      <c r="ZP904" s="721"/>
      <c r="ZQ904" s="721"/>
      <c r="ZR904" s="721"/>
      <c r="ZS904" s="721"/>
      <c r="ZT904" s="721"/>
      <c r="ZU904" s="721"/>
      <c r="ZV904" s="721"/>
      <c r="ZW904" s="721"/>
      <c r="ZX904" s="721"/>
      <c r="ZY904" s="721"/>
      <c r="ZZ904" s="721"/>
      <c r="AAA904" s="721"/>
      <c r="AAB904" s="721"/>
      <c r="AAC904" s="721"/>
      <c r="AAD904" s="721"/>
      <c r="AAE904" s="721"/>
      <c r="AAF904" s="721"/>
      <c r="AAG904" s="721"/>
      <c r="AAH904" s="721"/>
      <c r="AAI904" s="721"/>
      <c r="AAJ904" s="721"/>
      <c r="AAK904" s="721"/>
      <c r="AAL904" s="721"/>
      <c r="AAM904" s="721"/>
      <c r="AAN904" s="721"/>
      <c r="AAO904" s="721"/>
      <c r="AAP904" s="721"/>
      <c r="AAQ904" s="721"/>
      <c r="AAR904" s="721"/>
      <c r="AAS904" s="721"/>
      <c r="AAT904" s="721"/>
      <c r="AAU904" s="721"/>
      <c r="AAV904" s="721"/>
      <c r="AAW904" s="721"/>
      <c r="AAX904" s="721"/>
      <c r="AAY904" s="721"/>
      <c r="AAZ904" s="721"/>
      <c r="ABA904" s="721"/>
      <c r="ABB904" s="721"/>
      <c r="ABC904" s="721"/>
      <c r="ABD904" s="721"/>
      <c r="ABE904" s="721"/>
      <c r="ABF904" s="721"/>
      <c r="ABG904" s="721"/>
      <c r="ABH904" s="721"/>
      <c r="ABI904" s="721"/>
      <c r="ABJ904" s="721"/>
      <c r="ABK904" s="721"/>
      <c r="ABL904" s="721"/>
      <c r="ABM904" s="721"/>
      <c r="ABN904" s="721"/>
      <c r="ABO904" s="721"/>
      <c r="ABP904" s="721"/>
      <c r="ABQ904" s="721"/>
      <c r="ABR904" s="721"/>
      <c r="ABS904" s="721"/>
      <c r="ABT904" s="721"/>
      <c r="ABU904" s="721"/>
      <c r="ABV904" s="721"/>
      <c r="ABW904" s="721"/>
      <c r="ABX904" s="721"/>
      <c r="ABY904" s="721"/>
      <c r="ABZ904" s="721"/>
      <c r="ACA904" s="721"/>
      <c r="ACB904" s="721"/>
      <c r="ACC904" s="721"/>
      <c r="ACD904" s="721"/>
      <c r="ACE904" s="721"/>
      <c r="ACF904" s="721"/>
      <c r="ACG904" s="721"/>
      <c r="ACH904" s="721"/>
      <c r="ACI904" s="721"/>
      <c r="ACJ904" s="721"/>
      <c r="ACK904" s="721"/>
      <c r="ACL904" s="721"/>
      <c r="ACM904" s="721"/>
      <c r="ACN904" s="721"/>
      <c r="ACO904" s="721"/>
      <c r="ACP904" s="721"/>
      <c r="ACQ904" s="721"/>
      <c r="ACR904" s="721"/>
      <c r="ACS904" s="721"/>
      <c r="ACT904" s="721"/>
      <c r="ACU904" s="721"/>
      <c r="ACV904" s="721"/>
      <c r="ACW904" s="721"/>
      <c r="ACX904" s="721"/>
      <c r="ACY904" s="721"/>
      <c r="ACZ904" s="721"/>
      <c r="ADA904" s="721"/>
      <c r="ADB904" s="721"/>
      <c r="ADC904" s="721"/>
      <c r="ADD904" s="721"/>
      <c r="ADE904" s="721"/>
      <c r="ADF904" s="721"/>
      <c r="ADG904" s="721"/>
      <c r="ADH904" s="721"/>
      <c r="ADI904" s="721"/>
      <c r="ADJ904" s="721"/>
      <c r="ADK904" s="721"/>
      <c r="ADL904" s="721"/>
      <c r="ADM904" s="721"/>
      <c r="ADN904" s="721"/>
      <c r="ADO904" s="721"/>
      <c r="ADP904" s="721"/>
      <c r="ADQ904" s="721"/>
      <c r="ADR904" s="721"/>
      <c r="ADS904" s="721"/>
      <c r="ADT904" s="721"/>
      <c r="ADU904" s="721"/>
      <c r="ADV904" s="721"/>
      <c r="ADW904" s="721"/>
      <c r="ADX904" s="721"/>
      <c r="ADY904" s="721"/>
      <c r="ADZ904" s="721"/>
      <c r="AEA904" s="721"/>
      <c r="AEB904" s="721"/>
      <c r="AEC904" s="721"/>
      <c r="AED904" s="721"/>
      <c r="AEE904" s="721"/>
      <c r="AEF904" s="721"/>
      <c r="AEG904" s="721"/>
      <c r="AEH904" s="721"/>
      <c r="AEI904" s="721"/>
      <c r="AEJ904" s="721"/>
      <c r="AEK904" s="721"/>
      <c r="AEL904" s="721"/>
      <c r="AEM904" s="721"/>
      <c r="AEN904" s="721"/>
      <c r="AEO904" s="721"/>
      <c r="AEP904" s="721"/>
      <c r="AEQ904" s="721"/>
      <c r="AER904" s="721"/>
      <c r="AES904" s="721"/>
      <c r="AET904" s="721"/>
      <c r="AEU904" s="721"/>
      <c r="AEV904" s="721"/>
      <c r="AEW904" s="721"/>
      <c r="AEX904" s="721"/>
      <c r="AEY904" s="721"/>
      <c r="AEZ904" s="721"/>
      <c r="AFA904" s="721"/>
      <c r="AFB904" s="721"/>
      <c r="AFC904" s="721"/>
      <c r="AFD904" s="721"/>
      <c r="AFE904" s="721"/>
      <c r="AFF904" s="721"/>
      <c r="AFG904" s="721"/>
      <c r="AFH904" s="721"/>
      <c r="AFI904" s="721"/>
      <c r="AFJ904" s="721"/>
      <c r="AFK904" s="721"/>
      <c r="AFL904" s="721"/>
      <c r="AFM904" s="721"/>
      <c r="AFN904" s="721"/>
      <c r="AFO904" s="721"/>
      <c r="AFP904" s="721"/>
      <c r="AFQ904" s="721"/>
      <c r="AFR904" s="721"/>
      <c r="AFS904" s="721"/>
      <c r="AFT904" s="721"/>
      <c r="AFU904" s="721"/>
      <c r="AFV904" s="721"/>
      <c r="AFW904" s="721"/>
      <c r="AFX904" s="721"/>
      <c r="AFY904" s="721"/>
      <c r="AFZ904" s="721"/>
      <c r="AGA904" s="721"/>
      <c r="AGB904" s="721"/>
      <c r="AGC904" s="721"/>
      <c r="AGD904" s="721"/>
      <c r="AGE904" s="721"/>
      <c r="AGF904" s="721"/>
      <c r="AGG904" s="721"/>
      <c r="AGH904" s="721"/>
      <c r="AGI904" s="721"/>
      <c r="AGJ904" s="721"/>
      <c r="AGK904" s="721"/>
      <c r="AGL904" s="721"/>
      <c r="AGM904" s="721"/>
      <c r="AGN904" s="721"/>
      <c r="AGO904" s="721"/>
      <c r="AGP904" s="721"/>
      <c r="AGQ904" s="721"/>
      <c r="AGR904" s="721"/>
      <c r="AGS904" s="721"/>
      <c r="AGT904" s="721"/>
      <c r="AGU904" s="721"/>
      <c r="AGV904" s="721"/>
      <c r="AGW904" s="721"/>
      <c r="AGX904" s="721"/>
      <c r="AGY904" s="721"/>
      <c r="AGZ904" s="721"/>
      <c r="AHA904" s="721"/>
      <c r="AHB904" s="721"/>
      <c r="AHC904" s="721"/>
      <c r="AHD904" s="721"/>
      <c r="AHE904" s="721"/>
      <c r="AHF904" s="721"/>
      <c r="AHG904" s="721"/>
      <c r="AHH904" s="721"/>
      <c r="AHI904" s="721"/>
      <c r="AHJ904" s="721"/>
      <c r="AHK904" s="721"/>
      <c r="AHL904" s="721"/>
      <c r="AHM904" s="721"/>
      <c r="AHN904" s="721"/>
      <c r="AHO904" s="721"/>
      <c r="AHP904" s="721"/>
      <c r="AHQ904" s="721"/>
      <c r="AHR904" s="721"/>
      <c r="AHS904" s="721"/>
      <c r="AHT904" s="721"/>
      <c r="AHU904" s="721"/>
      <c r="AHV904" s="721"/>
      <c r="AHW904" s="721"/>
      <c r="AHX904" s="721"/>
      <c r="AHY904" s="721"/>
      <c r="AHZ904" s="721"/>
      <c r="AIA904" s="721"/>
      <c r="AIB904" s="721"/>
      <c r="AIC904" s="721"/>
      <c r="AID904" s="721"/>
      <c r="AIE904" s="721"/>
      <c r="AIF904" s="721"/>
      <c r="AIG904" s="721"/>
      <c r="AIH904" s="721"/>
      <c r="AII904" s="721"/>
      <c r="AIJ904" s="721"/>
      <c r="AIK904" s="721"/>
      <c r="AIL904" s="721"/>
      <c r="AIM904" s="721"/>
      <c r="AIN904" s="721"/>
      <c r="AIO904" s="721"/>
      <c r="AIP904" s="721"/>
      <c r="AIQ904" s="721"/>
      <c r="AIR904" s="721"/>
      <c r="AIS904" s="721"/>
      <c r="AIT904" s="721"/>
      <c r="AIU904" s="721"/>
      <c r="AIV904" s="721"/>
      <c r="AIW904" s="721"/>
      <c r="AIX904" s="721"/>
      <c r="AIY904" s="721"/>
      <c r="AIZ904" s="721"/>
      <c r="AJA904" s="721"/>
      <c r="AJB904" s="721"/>
      <c r="AJC904" s="721"/>
      <c r="AJD904" s="721"/>
      <c r="AJE904" s="721"/>
      <c r="AJF904" s="721"/>
      <c r="AJG904" s="721"/>
      <c r="AJH904" s="721"/>
      <c r="AJI904" s="721"/>
      <c r="AJJ904" s="721"/>
      <c r="AJK904" s="721"/>
      <c r="AJL904" s="721"/>
      <c r="AJM904" s="721"/>
      <c r="AJN904" s="721"/>
      <c r="AJO904" s="721"/>
      <c r="AJP904" s="721"/>
      <c r="AJQ904" s="721"/>
      <c r="AJR904" s="721"/>
      <c r="AJS904" s="721"/>
      <c r="AJT904" s="721"/>
      <c r="AJU904" s="721"/>
      <c r="AJV904" s="721"/>
      <c r="AJW904" s="721"/>
      <c r="AJX904" s="721"/>
      <c r="AJY904" s="721"/>
      <c r="AJZ904" s="721"/>
      <c r="AKA904" s="721"/>
      <c r="AKB904" s="721"/>
      <c r="AKC904" s="721"/>
      <c r="AKD904" s="721"/>
      <c r="AKE904" s="721"/>
      <c r="AKF904" s="721"/>
      <c r="AKG904" s="721"/>
      <c r="AKH904" s="721"/>
      <c r="AKI904" s="721"/>
      <c r="AKJ904" s="721"/>
      <c r="AKK904" s="721"/>
      <c r="AKL904" s="721"/>
      <c r="AKM904" s="721"/>
      <c r="AKN904" s="721"/>
      <c r="AKO904" s="721"/>
      <c r="AKP904" s="721"/>
      <c r="AKQ904" s="721"/>
      <c r="AKR904" s="721"/>
      <c r="AKS904" s="721"/>
      <c r="AKT904" s="721"/>
      <c r="AKU904" s="721"/>
      <c r="AKV904" s="721"/>
      <c r="AKW904" s="721"/>
      <c r="AKX904" s="721"/>
      <c r="AKY904" s="721"/>
      <c r="AKZ904" s="721"/>
      <c r="ALA904" s="721"/>
      <c r="ALB904" s="721"/>
      <c r="ALC904" s="721"/>
      <c r="ALD904" s="721"/>
      <c r="ALE904" s="721"/>
      <c r="ALF904" s="721"/>
      <c r="ALG904" s="721"/>
      <c r="ALH904" s="721"/>
      <c r="ALI904" s="721"/>
      <c r="ALJ904" s="721"/>
      <c r="ALK904" s="721"/>
      <c r="ALL904" s="721"/>
      <c r="ALM904" s="721"/>
      <c r="ALN904" s="721"/>
      <c r="ALO904" s="721"/>
      <c r="ALP904" s="721"/>
      <c r="ALQ904" s="721"/>
      <c r="ALR904" s="721"/>
      <c r="ALS904" s="721"/>
      <c r="ALT904" s="721"/>
      <c r="ALU904" s="721"/>
      <c r="ALV904" s="721"/>
      <c r="ALW904" s="721"/>
      <c r="ALX904" s="721"/>
      <c r="ALY904" s="721"/>
      <c r="ALZ904" s="721"/>
      <c r="AMA904" s="721"/>
      <c r="AMB904" s="721"/>
      <c r="AMC904" s="721"/>
      <c r="AMD904" s="721"/>
      <c r="AME904" s="721"/>
      <c r="AMF904" s="721"/>
      <c r="AMG904" s="721"/>
      <c r="AMH904" s="721"/>
      <c r="AMI904" s="721"/>
      <c r="AMJ904" s="721"/>
      <c r="AMK904" s="721"/>
      <c r="AML904" s="721"/>
      <c r="AMM904" s="721"/>
      <c r="AMN904" s="721"/>
      <c r="AMO904" s="721"/>
      <c r="AMP904" s="721"/>
      <c r="AMQ904" s="721"/>
      <c r="AMR904" s="721"/>
      <c r="AMS904" s="721"/>
      <c r="AMT904" s="721"/>
      <c r="AMU904" s="721"/>
      <c r="AMV904" s="721"/>
      <c r="AMW904" s="721"/>
      <c r="AMX904" s="721"/>
      <c r="AMY904" s="721"/>
      <c r="AMZ904" s="721"/>
      <c r="ANA904" s="721"/>
      <c r="ANB904" s="721"/>
      <c r="ANC904" s="721"/>
      <c r="AND904" s="721"/>
      <c r="ANE904" s="721"/>
      <c r="ANF904" s="721"/>
      <c r="ANG904" s="721"/>
      <c r="ANH904" s="721"/>
      <c r="ANI904" s="721"/>
      <c r="ANJ904" s="721"/>
      <c r="ANK904" s="721"/>
      <c r="ANL904" s="721"/>
      <c r="ANM904" s="721"/>
      <c r="ANN904" s="721"/>
      <c r="ANO904" s="721"/>
      <c r="ANP904" s="721"/>
      <c r="ANQ904" s="721"/>
      <c r="ANR904" s="721"/>
      <c r="ANS904" s="721"/>
      <c r="ANT904" s="721"/>
      <c r="ANU904" s="721"/>
      <c r="ANV904" s="721"/>
      <c r="ANW904" s="721"/>
      <c r="ANX904" s="721"/>
      <c r="ANY904" s="721"/>
      <c r="ANZ904" s="721"/>
      <c r="AOA904" s="721"/>
      <c r="AOB904" s="721"/>
      <c r="AOC904" s="721"/>
      <c r="AOD904" s="721"/>
      <c r="AOE904" s="721"/>
      <c r="AOF904" s="721"/>
      <c r="AOG904" s="721"/>
      <c r="AOH904" s="721"/>
      <c r="AOI904" s="721"/>
      <c r="AOJ904" s="721"/>
      <c r="AOK904" s="721"/>
      <c r="AOL904" s="721"/>
      <c r="AOM904" s="721"/>
      <c r="AON904" s="721"/>
      <c r="AOO904" s="721"/>
      <c r="AOP904" s="721"/>
      <c r="AOQ904" s="721"/>
      <c r="AOR904" s="721"/>
      <c r="AOS904" s="721"/>
      <c r="AOT904" s="721"/>
      <c r="AOU904" s="721"/>
      <c r="AOV904" s="721"/>
      <c r="AOW904" s="721"/>
      <c r="AOX904" s="721"/>
      <c r="AOY904" s="721"/>
      <c r="AOZ904" s="721"/>
      <c r="APA904" s="721"/>
      <c r="APB904" s="721"/>
      <c r="APC904" s="721"/>
      <c r="APD904" s="721"/>
      <c r="APE904" s="721"/>
      <c r="APF904" s="721"/>
      <c r="APG904" s="721"/>
      <c r="APH904" s="721"/>
      <c r="API904" s="721"/>
      <c r="APJ904" s="721"/>
      <c r="APK904" s="721"/>
      <c r="APL904" s="721"/>
      <c r="APM904" s="721"/>
      <c r="APN904" s="721"/>
      <c r="APO904" s="721"/>
      <c r="APP904" s="721"/>
      <c r="APQ904" s="721"/>
      <c r="APR904" s="721"/>
      <c r="APS904" s="721"/>
      <c r="APT904" s="721"/>
      <c r="APU904" s="721"/>
      <c r="APV904" s="721"/>
      <c r="APW904" s="721"/>
      <c r="APX904" s="721"/>
      <c r="APY904" s="721"/>
      <c r="APZ904" s="721"/>
      <c r="AQA904" s="721"/>
      <c r="AQB904" s="721"/>
      <c r="AQC904" s="721"/>
      <c r="AQD904" s="721"/>
      <c r="AQE904" s="721"/>
      <c r="AQF904" s="721"/>
      <c r="AQG904" s="721"/>
      <c r="AQH904" s="721"/>
      <c r="AQI904" s="721"/>
      <c r="AQJ904" s="721"/>
      <c r="AQK904" s="721"/>
      <c r="AQL904" s="721"/>
      <c r="AQM904" s="721"/>
      <c r="AQN904" s="721"/>
      <c r="AQO904" s="721"/>
      <c r="AQP904" s="721"/>
      <c r="AQQ904" s="721"/>
      <c r="AQR904" s="721"/>
      <c r="AQS904" s="721"/>
      <c r="AQT904" s="721"/>
      <c r="AQU904" s="721"/>
      <c r="AQV904" s="721"/>
      <c r="AQW904" s="721"/>
      <c r="AQX904" s="721"/>
      <c r="AQY904" s="721"/>
      <c r="AQZ904" s="721"/>
      <c r="ARA904" s="721"/>
      <c r="ARB904" s="721"/>
      <c r="ARC904" s="721"/>
      <c r="ARD904" s="721"/>
      <c r="ARE904" s="721"/>
      <c r="ARF904" s="721"/>
      <c r="ARG904" s="721"/>
      <c r="ARH904" s="721"/>
      <c r="ARI904" s="721"/>
      <c r="ARJ904" s="721"/>
      <c r="ARK904" s="721"/>
      <c r="ARL904" s="721"/>
      <c r="ARM904" s="721"/>
      <c r="ARN904" s="721"/>
      <c r="ARO904" s="721"/>
      <c r="ARP904" s="721"/>
      <c r="ARQ904" s="721"/>
      <c r="ARR904" s="721"/>
      <c r="ARS904" s="721"/>
      <c r="ART904" s="721"/>
      <c r="ARU904" s="721"/>
      <c r="ARV904" s="721"/>
      <c r="ARW904" s="721"/>
      <c r="ARX904" s="721"/>
      <c r="ARY904" s="721"/>
      <c r="ARZ904" s="721"/>
      <c r="ASA904" s="721"/>
      <c r="ASB904" s="721"/>
      <c r="ASC904" s="721"/>
      <c r="ASD904" s="721"/>
      <c r="ASE904" s="721"/>
      <c r="ASF904" s="721"/>
      <c r="ASG904" s="721"/>
      <c r="ASH904" s="721"/>
      <c r="ASI904" s="721"/>
      <c r="ASJ904" s="721"/>
      <c r="ASK904" s="721"/>
      <c r="ASL904" s="721"/>
      <c r="ASM904" s="721"/>
      <c r="ASN904" s="721"/>
      <c r="ASO904" s="721"/>
      <c r="ASP904" s="721"/>
      <c r="ASQ904" s="721"/>
      <c r="ASR904" s="721"/>
      <c r="ASS904" s="721"/>
      <c r="AST904" s="721"/>
      <c r="ASU904" s="721"/>
      <c r="ASV904" s="721"/>
      <c r="ASW904" s="721"/>
      <c r="ASX904" s="721"/>
      <c r="ASY904" s="721"/>
      <c r="ASZ904" s="721"/>
      <c r="ATA904" s="721"/>
      <c r="ATB904" s="721"/>
      <c r="ATC904" s="721"/>
      <c r="ATD904" s="721"/>
      <c r="ATE904" s="721"/>
      <c r="ATF904" s="721"/>
      <c r="ATG904" s="721"/>
      <c r="ATH904" s="721"/>
      <c r="ATI904" s="721"/>
      <c r="ATJ904" s="721"/>
      <c r="ATK904" s="721"/>
      <c r="ATL904" s="721"/>
      <c r="ATM904" s="721"/>
      <c r="ATN904" s="721"/>
      <c r="ATO904" s="721"/>
      <c r="ATP904" s="721"/>
      <c r="ATQ904" s="721"/>
      <c r="ATR904" s="721"/>
      <c r="ATS904" s="721"/>
      <c r="ATT904" s="721"/>
      <c r="ATU904" s="721"/>
      <c r="ATV904" s="721"/>
      <c r="ATW904" s="721"/>
      <c r="ATX904" s="721"/>
      <c r="ATY904" s="721"/>
      <c r="ATZ904" s="721"/>
      <c r="AUA904" s="721"/>
      <c r="AUB904" s="721"/>
      <c r="AUC904" s="721"/>
      <c r="AUD904" s="721"/>
      <c r="AUE904" s="721"/>
      <c r="AUF904" s="721"/>
      <c r="AUG904" s="721"/>
      <c r="AUH904" s="721"/>
      <c r="AUI904" s="721"/>
      <c r="AUJ904" s="721"/>
      <c r="AUK904" s="721"/>
      <c r="AUL904" s="721"/>
      <c r="AUM904" s="721"/>
      <c r="AUN904" s="721"/>
      <c r="AUO904" s="721"/>
      <c r="AUP904" s="721"/>
      <c r="AUQ904" s="721"/>
      <c r="AUR904" s="721"/>
      <c r="AUS904" s="721"/>
      <c r="AUT904" s="721"/>
      <c r="AUU904" s="721"/>
      <c r="AUV904" s="721"/>
      <c r="AUW904" s="721"/>
      <c r="AUX904" s="721"/>
      <c r="AUY904" s="721"/>
      <c r="AUZ904" s="721"/>
      <c r="AVA904" s="721"/>
      <c r="AVB904" s="721"/>
      <c r="AVC904" s="721"/>
      <c r="AVD904" s="721"/>
      <c r="AVE904" s="721"/>
      <c r="AVF904" s="721"/>
      <c r="AVG904" s="721"/>
      <c r="AVH904" s="721"/>
      <c r="AVI904" s="721"/>
      <c r="AVJ904" s="721"/>
      <c r="AVK904" s="721"/>
    </row>
    <row r="905" spans="1:1259">
      <c r="A905" s="716"/>
      <c r="B905" s="723">
        <v>44651</v>
      </c>
      <c r="C905" s="716"/>
      <c r="D905" s="714" t="s">
        <v>3247</v>
      </c>
      <c r="E905" s="703" t="s">
        <v>4960</v>
      </c>
      <c r="F905" s="703"/>
      <c r="G905" s="703">
        <v>2022</v>
      </c>
      <c r="H905" s="703"/>
      <c r="I905" s="698" t="s">
        <v>1699</v>
      </c>
      <c r="J905" s="704"/>
      <c r="K905" s="705" t="s">
        <v>4963</v>
      </c>
      <c r="L905" s="703" t="s">
        <v>3394</v>
      </c>
      <c r="M905" s="706">
        <v>44651</v>
      </c>
      <c r="N905" s="706">
        <v>44896</v>
      </c>
      <c r="O905" s="706"/>
      <c r="P905" s="704"/>
      <c r="Q905" s="704"/>
      <c r="R905" s="704"/>
      <c r="S905" s="703" t="s">
        <v>2425</v>
      </c>
      <c r="T905" s="703">
        <v>60</v>
      </c>
      <c r="U905" s="703"/>
      <c r="V905" s="703" t="s">
        <v>973</v>
      </c>
      <c r="W905" s="703">
        <v>400</v>
      </c>
      <c r="X905" s="707">
        <v>6144</v>
      </c>
      <c r="Y905" s="539">
        <f t="shared" si="42"/>
        <v>2457600</v>
      </c>
      <c r="Z905" s="708">
        <v>0.55000000000000004</v>
      </c>
      <c r="AA905" s="681">
        <f t="shared" si="43"/>
        <v>1351680</v>
      </c>
      <c r="AB905" s="682"/>
      <c r="AC905" s="683">
        <v>0</v>
      </c>
      <c r="AD905" s="710"/>
      <c r="AE905" s="709"/>
      <c r="AF905" s="695">
        <f t="shared" si="44"/>
        <v>1351680</v>
      </c>
      <c r="AG905" s="703" t="s">
        <v>1073</v>
      </c>
      <c r="AH905" s="703"/>
      <c r="AI905" s="705" t="s">
        <v>2488</v>
      </c>
      <c r="AJ905" s="703" t="s">
        <v>3395</v>
      </c>
      <c r="AK905" s="711" t="s">
        <v>1149</v>
      </c>
      <c r="AL905" s="703">
        <v>79423</v>
      </c>
      <c r="AM905" s="703" t="s">
        <v>52</v>
      </c>
      <c r="AN905" s="703"/>
      <c r="AO905" s="703"/>
      <c r="AP905" s="712"/>
      <c r="AQ905" s="712" t="s">
        <v>37</v>
      </c>
      <c r="AR905" s="712"/>
      <c r="AS905" s="715"/>
      <c r="AT905" s="715"/>
      <c r="AU905" s="715"/>
      <c r="AV905" s="708">
        <v>0.45500000000000002</v>
      </c>
      <c r="AW905" s="721"/>
      <c r="AX905" s="721"/>
      <c r="AY905" s="721"/>
      <c r="AZ905" s="721"/>
      <c r="BA905" s="721"/>
      <c r="BB905" s="721"/>
      <c r="BC905" s="721"/>
      <c r="BD905" s="721"/>
      <c r="BE905" s="721"/>
      <c r="BF905" s="721"/>
      <c r="BG905" s="721"/>
      <c r="BH905" s="721"/>
      <c r="BI905" s="721"/>
      <c r="BJ905" s="721"/>
      <c r="BK905" s="721"/>
      <c r="BL905" s="721"/>
      <c r="BM905" s="721"/>
      <c r="BN905" s="721"/>
      <c r="BO905" s="721"/>
      <c r="BP905" s="721"/>
      <c r="BQ905" s="721"/>
      <c r="BR905" s="721"/>
      <c r="BS905" s="721"/>
      <c r="BT905" s="721"/>
      <c r="BU905" s="721"/>
      <c r="BV905" s="721"/>
      <c r="BW905" s="721"/>
      <c r="BX905" s="721"/>
      <c r="BY905" s="721"/>
      <c r="BZ905" s="721"/>
      <c r="CA905" s="721"/>
      <c r="CB905" s="721"/>
      <c r="CC905" s="721"/>
      <c r="CD905" s="721"/>
      <c r="CE905" s="721"/>
      <c r="CF905" s="721"/>
      <c r="CG905" s="721"/>
      <c r="CH905" s="721"/>
      <c r="CI905" s="721"/>
      <c r="CJ905" s="721"/>
      <c r="CK905" s="721"/>
      <c r="CL905" s="721"/>
      <c r="CM905" s="721"/>
      <c r="CN905" s="721"/>
      <c r="CO905" s="721"/>
      <c r="CP905" s="721"/>
      <c r="CQ905" s="721"/>
      <c r="CR905" s="721"/>
      <c r="CS905" s="721"/>
      <c r="CT905" s="721"/>
      <c r="CU905" s="721"/>
      <c r="CV905" s="721"/>
      <c r="CW905" s="721"/>
      <c r="CX905" s="721"/>
      <c r="CY905" s="721"/>
      <c r="CZ905" s="721"/>
      <c r="DA905" s="721"/>
      <c r="DB905" s="721"/>
      <c r="DC905" s="721"/>
      <c r="DD905" s="721"/>
      <c r="DE905" s="721"/>
      <c r="DF905" s="721"/>
      <c r="DG905" s="721"/>
      <c r="DH905" s="721"/>
      <c r="DI905" s="721"/>
      <c r="DJ905" s="721"/>
      <c r="DK905" s="721"/>
      <c r="DL905" s="721"/>
      <c r="DM905" s="721"/>
      <c r="DN905" s="721"/>
      <c r="DO905" s="721"/>
      <c r="DP905" s="721"/>
      <c r="DQ905" s="721"/>
      <c r="DR905" s="721"/>
      <c r="DS905" s="721"/>
      <c r="DT905" s="721"/>
      <c r="DU905" s="721"/>
      <c r="DV905" s="721"/>
      <c r="DW905" s="721"/>
      <c r="DX905" s="721"/>
      <c r="DY905" s="721"/>
      <c r="DZ905" s="721"/>
      <c r="EA905" s="721"/>
      <c r="EB905" s="721"/>
      <c r="EC905" s="721"/>
      <c r="ED905" s="721"/>
      <c r="EE905" s="721"/>
      <c r="EF905" s="721"/>
      <c r="EG905" s="721"/>
      <c r="EH905" s="721"/>
      <c r="EI905" s="721"/>
      <c r="EJ905" s="721"/>
      <c r="EK905" s="721"/>
      <c r="EL905" s="721"/>
      <c r="EM905" s="721"/>
      <c r="EN905" s="721"/>
      <c r="EO905" s="721"/>
      <c r="EP905" s="721"/>
      <c r="EQ905" s="721"/>
      <c r="ER905" s="721"/>
      <c r="ES905" s="721"/>
      <c r="ET905" s="721"/>
      <c r="EU905" s="721"/>
      <c r="EV905" s="721"/>
      <c r="EW905" s="721"/>
      <c r="EX905" s="721"/>
      <c r="EY905" s="721"/>
      <c r="EZ905" s="721"/>
      <c r="FA905" s="721"/>
      <c r="FB905" s="721"/>
      <c r="FC905" s="721"/>
      <c r="FD905" s="721"/>
      <c r="FE905" s="721"/>
      <c r="FF905" s="721"/>
      <c r="FG905" s="721"/>
      <c r="FH905" s="721"/>
      <c r="FI905" s="721"/>
      <c r="FJ905" s="721"/>
      <c r="FK905" s="721"/>
      <c r="FL905" s="721"/>
      <c r="FM905" s="721"/>
      <c r="FN905" s="721"/>
      <c r="FO905" s="721"/>
      <c r="FP905" s="721"/>
      <c r="FQ905" s="721"/>
      <c r="FR905" s="721"/>
      <c r="FS905" s="721"/>
      <c r="FT905" s="721"/>
      <c r="FU905" s="721"/>
      <c r="FV905" s="721"/>
      <c r="FW905" s="721"/>
      <c r="FX905" s="721"/>
      <c r="FY905" s="721"/>
      <c r="FZ905" s="721"/>
      <c r="GA905" s="721"/>
      <c r="GB905" s="721"/>
      <c r="GC905" s="721"/>
      <c r="GD905" s="721"/>
      <c r="GE905" s="721"/>
      <c r="GF905" s="721"/>
      <c r="GG905" s="721"/>
      <c r="GH905" s="721"/>
      <c r="GI905" s="721"/>
      <c r="GJ905" s="721"/>
      <c r="GK905" s="721"/>
      <c r="GL905" s="721"/>
      <c r="GM905" s="721"/>
      <c r="GN905" s="721"/>
      <c r="GO905" s="721"/>
      <c r="GP905" s="721"/>
      <c r="GQ905" s="721"/>
      <c r="GR905" s="721"/>
      <c r="GS905" s="721"/>
      <c r="GT905" s="721"/>
      <c r="GU905" s="721"/>
      <c r="GV905" s="721"/>
      <c r="GW905" s="721"/>
      <c r="GX905" s="721"/>
      <c r="GY905" s="721"/>
      <c r="GZ905" s="721"/>
      <c r="HA905" s="721"/>
      <c r="HB905" s="721"/>
      <c r="HC905" s="721"/>
      <c r="HD905" s="721"/>
      <c r="HE905" s="721"/>
      <c r="HF905" s="721"/>
      <c r="HG905" s="721"/>
      <c r="HH905" s="721"/>
      <c r="HI905" s="721"/>
      <c r="HJ905" s="721"/>
      <c r="HK905" s="721"/>
      <c r="HL905" s="721"/>
      <c r="HM905" s="721"/>
      <c r="HN905" s="721"/>
      <c r="HO905" s="721"/>
      <c r="HP905" s="721"/>
      <c r="HQ905" s="721"/>
      <c r="HR905" s="721"/>
      <c r="HS905" s="721"/>
      <c r="HT905" s="721"/>
      <c r="HU905" s="721"/>
      <c r="HV905" s="721"/>
      <c r="HW905" s="721"/>
      <c r="HX905" s="721"/>
      <c r="HY905" s="721"/>
      <c r="HZ905" s="721"/>
      <c r="IA905" s="721"/>
      <c r="IB905" s="721"/>
      <c r="IC905" s="721"/>
      <c r="ID905" s="721"/>
      <c r="IE905" s="721"/>
      <c r="IF905" s="721"/>
      <c r="IG905" s="721"/>
      <c r="IH905" s="721"/>
      <c r="II905" s="721"/>
      <c r="IJ905" s="721"/>
      <c r="IK905" s="721"/>
      <c r="IL905" s="721"/>
      <c r="IM905" s="721"/>
      <c r="IN905" s="721"/>
      <c r="IO905" s="721"/>
      <c r="IP905" s="721"/>
      <c r="IQ905" s="721"/>
      <c r="IR905" s="721"/>
      <c r="IS905" s="721"/>
      <c r="IT905" s="721"/>
      <c r="IU905" s="721"/>
      <c r="IV905" s="721"/>
      <c r="IW905" s="721"/>
      <c r="IX905" s="721"/>
      <c r="IY905" s="721"/>
      <c r="IZ905" s="721"/>
      <c r="JA905" s="721"/>
      <c r="JB905" s="721"/>
      <c r="JC905" s="721"/>
      <c r="JD905" s="721"/>
      <c r="JE905" s="721"/>
      <c r="JF905" s="721"/>
      <c r="JG905" s="721"/>
      <c r="JH905" s="721"/>
      <c r="JI905" s="721"/>
      <c r="JJ905" s="721"/>
      <c r="JK905" s="721"/>
      <c r="JL905" s="721"/>
      <c r="JM905" s="721"/>
      <c r="JN905" s="721"/>
      <c r="JO905" s="721"/>
      <c r="JP905" s="721"/>
      <c r="JQ905" s="721"/>
      <c r="JR905" s="721"/>
      <c r="JS905" s="721"/>
      <c r="JT905" s="721"/>
      <c r="JU905" s="721"/>
      <c r="JV905" s="721"/>
      <c r="JW905" s="721"/>
      <c r="JX905" s="721"/>
      <c r="JY905" s="721"/>
      <c r="JZ905" s="721"/>
      <c r="KA905" s="721"/>
      <c r="KB905" s="721"/>
      <c r="KC905" s="721"/>
      <c r="KD905" s="721"/>
      <c r="KE905" s="721"/>
      <c r="KF905" s="721"/>
      <c r="KG905" s="721"/>
      <c r="KH905" s="721"/>
      <c r="KI905" s="721"/>
      <c r="KJ905" s="721"/>
      <c r="KK905" s="721"/>
      <c r="KL905" s="721"/>
      <c r="KM905" s="721"/>
      <c r="KN905" s="721"/>
      <c r="KO905" s="721"/>
      <c r="KP905" s="721"/>
      <c r="KQ905" s="721"/>
      <c r="KR905" s="721"/>
      <c r="KS905" s="721"/>
      <c r="KT905" s="721"/>
      <c r="KU905" s="721"/>
      <c r="KV905" s="721"/>
      <c r="KW905" s="721"/>
      <c r="KX905" s="721"/>
      <c r="KY905" s="721"/>
      <c r="KZ905" s="721"/>
      <c r="LA905" s="721"/>
      <c r="LB905" s="721"/>
      <c r="LC905" s="721"/>
      <c r="LD905" s="721"/>
      <c r="LE905" s="721"/>
      <c r="LF905" s="721"/>
      <c r="LG905" s="721"/>
      <c r="LH905" s="721"/>
      <c r="LI905" s="721"/>
      <c r="LJ905" s="721"/>
      <c r="LK905" s="721"/>
      <c r="LL905" s="721"/>
      <c r="LM905" s="721"/>
      <c r="LN905" s="721"/>
      <c r="LO905" s="721"/>
      <c r="LP905" s="721"/>
      <c r="LQ905" s="721"/>
      <c r="LR905" s="721"/>
      <c r="LS905" s="721"/>
      <c r="LT905" s="721"/>
      <c r="LU905" s="721"/>
      <c r="LV905" s="721"/>
      <c r="LW905" s="721"/>
      <c r="LX905" s="721"/>
      <c r="LY905" s="721"/>
      <c r="LZ905" s="721"/>
      <c r="MA905" s="721"/>
      <c r="MB905" s="721"/>
      <c r="MC905" s="721"/>
      <c r="MD905" s="721"/>
      <c r="ME905" s="721"/>
      <c r="MF905" s="721"/>
      <c r="MG905" s="721"/>
      <c r="MH905" s="721"/>
      <c r="MI905" s="721"/>
      <c r="MJ905" s="721"/>
      <c r="MK905" s="721"/>
      <c r="ML905" s="721"/>
      <c r="MM905" s="721"/>
      <c r="MN905" s="721"/>
      <c r="MO905" s="721"/>
      <c r="MP905" s="721"/>
      <c r="MQ905" s="721"/>
      <c r="MR905" s="721"/>
      <c r="MS905" s="721"/>
      <c r="MT905" s="721"/>
      <c r="MU905" s="721"/>
      <c r="MV905" s="721"/>
      <c r="MW905" s="721"/>
      <c r="MX905" s="721"/>
      <c r="MY905" s="721"/>
      <c r="MZ905" s="721"/>
      <c r="NA905" s="721"/>
      <c r="NB905" s="721"/>
      <c r="NC905" s="721"/>
      <c r="ND905" s="721"/>
      <c r="NE905" s="721"/>
      <c r="NF905" s="721"/>
      <c r="NG905" s="721"/>
      <c r="NH905" s="721"/>
      <c r="NI905" s="721"/>
      <c r="NJ905" s="721"/>
      <c r="NK905" s="721"/>
      <c r="NL905" s="721"/>
      <c r="NM905" s="721"/>
      <c r="NN905" s="721"/>
      <c r="NO905" s="721"/>
      <c r="NP905" s="721"/>
      <c r="NQ905" s="721"/>
      <c r="NR905" s="721"/>
      <c r="NS905" s="721"/>
      <c r="NT905" s="721"/>
      <c r="NU905" s="721"/>
      <c r="NV905" s="721"/>
      <c r="NW905" s="721"/>
      <c r="NX905" s="721"/>
      <c r="NY905" s="721"/>
      <c r="NZ905" s="721"/>
      <c r="OA905" s="721"/>
      <c r="OB905" s="721"/>
      <c r="OC905" s="721"/>
      <c r="OD905" s="721"/>
      <c r="OE905" s="721"/>
      <c r="OF905" s="721"/>
      <c r="OG905" s="721"/>
      <c r="OH905" s="721"/>
      <c r="OI905" s="721"/>
      <c r="OJ905" s="721"/>
      <c r="OK905" s="721"/>
      <c r="OL905" s="721"/>
      <c r="OM905" s="721"/>
      <c r="ON905" s="721"/>
      <c r="OO905" s="721"/>
      <c r="OP905" s="721"/>
      <c r="OQ905" s="721"/>
      <c r="OR905" s="721"/>
      <c r="OS905" s="721"/>
      <c r="OT905" s="721"/>
      <c r="OU905" s="721"/>
      <c r="OV905" s="721"/>
      <c r="OW905" s="721"/>
      <c r="OX905" s="721"/>
      <c r="OY905" s="721"/>
      <c r="OZ905" s="721"/>
      <c r="PA905" s="721"/>
      <c r="PB905" s="721"/>
      <c r="PC905" s="721"/>
      <c r="PD905" s="721"/>
      <c r="PE905" s="721"/>
      <c r="PF905" s="721"/>
      <c r="PG905" s="721"/>
      <c r="PH905" s="721"/>
      <c r="PI905" s="721"/>
      <c r="PJ905" s="721"/>
      <c r="PK905" s="721"/>
      <c r="PL905" s="721"/>
      <c r="PM905" s="721"/>
      <c r="PN905" s="721"/>
      <c r="PO905" s="721"/>
      <c r="PP905" s="721"/>
      <c r="PQ905" s="721"/>
      <c r="PR905" s="721"/>
      <c r="PS905" s="721"/>
      <c r="PT905" s="721"/>
      <c r="PU905" s="721"/>
      <c r="PV905" s="721"/>
      <c r="PW905" s="721"/>
      <c r="PX905" s="721"/>
      <c r="PY905" s="721"/>
      <c r="PZ905" s="721"/>
      <c r="QA905" s="721"/>
      <c r="QB905" s="721"/>
      <c r="QC905" s="721"/>
      <c r="QD905" s="721"/>
      <c r="QE905" s="721"/>
      <c r="QF905" s="721"/>
      <c r="QG905" s="721"/>
      <c r="QH905" s="721"/>
      <c r="QI905" s="721"/>
      <c r="QJ905" s="721"/>
      <c r="QK905" s="721"/>
      <c r="QL905" s="721"/>
      <c r="QM905" s="721"/>
      <c r="QN905" s="721"/>
      <c r="QO905" s="721"/>
      <c r="QP905" s="721"/>
      <c r="QQ905" s="721"/>
      <c r="QR905" s="721"/>
      <c r="QS905" s="721"/>
      <c r="QT905" s="721"/>
      <c r="QU905" s="721"/>
      <c r="QV905" s="721"/>
      <c r="QW905" s="721"/>
      <c r="QX905" s="721"/>
      <c r="QY905" s="721"/>
      <c r="QZ905" s="721"/>
      <c r="RA905" s="721"/>
      <c r="RB905" s="721"/>
      <c r="RC905" s="721"/>
      <c r="RD905" s="721"/>
      <c r="RE905" s="721"/>
      <c r="RF905" s="721"/>
      <c r="RG905" s="721"/>
      <c r="RH905" s="721"/>
      <c r="RI905" s="721"/>
      <c r="RJ905" s="721"/>
      <c r="RK905" s="721"/>
      <c r="RL905" s="721"/>
      <c r="RM905" s="721"/>
      <c r="RN905" s="721"/>
      <c r="RO905" s="721"/>
      <c r="RP905" s="721"/>
      <c r="RQ905" s="721"/>
      <c r="RR905" s="721"/>
      <c r="RS905" s="721"/>
      <c r="RT905" s="721"/>
      <c r="RU905" s="721"/>
      <c r="RV905" s="721"/>
      <c r="RW905" s="721"/>
      <c r="RX905" s="721"/>
      <c r="RY905" s="721"/>
      <c r="RZ905" s="721"/>
      <c r="SA905" s="721"/>
      <c r="SB905" s="721"/>
      <c r="SC905" s="721"/>
      <c r="SD905" s="721"/>
      <c r="SE905" s="721"/>
      <c r="SF905" s="721"/>
      <c r="SG905" s="721"/>
      <c r="SH905" s="721"/>
      <c r="SI905" s="721"/>
      <c r="SJ905" s="721"/>
      <c r="SK905" s="721"/>
      <c r="SL905" s="721"/>
      <c r="SM905" s="721"/>
      <c r="SN905" s="721"/>
      <c r="SO905" s="721"/>
      <c r="SP905" s="721"/>
      <c r="SQ905" s="721"/>
      <c r="SR905" s="721"/>
      <c r="SS905" s="721"/>
      <c r="ST905" s="721"/>
      <c r="SU905" s="721"/>
      <c r="SV905" s="721"/>
      <c r="SW905" s="721"/>
      <c r="SX905" s="721"/>
      <c r="SY905" s="721"/>
      <c r="SZ905" s="721"/>
      <c r="TA905" s="721"/>
      <c r="TB905" s="721"/>
      <c r="TC905" s="721"/>
      <c r="TD905" s="721"/>
      <c r="TE905" s="721"/>
      <c r="TF905" s="721"/>
      <c r="TG905" s="721"/>
      <c r="TH905" s="721"/>
      <c r="TI905" s="721"/>
      <c r="TJ905" s="721"/>
      <c r="TK905" s="721"/>
      <c r="TL905" s="721"/>
      <c r="TM905" s="721"/>
      <c r="TN905" s="721"/>
      <c r="TO905" s="721"/>
      <c r="TP905" s="721"/>
      <c r="TQ905" s="721"/>
      <c r="TR905" s="721"/>
      <c r="TS905" s="721"/>
      <c r="TT905" s="721"/>
      <c r="TU905" s="721"/>
      <c r="TV905" s="721"/>
      <c r="TW905" s="721"/>
      <c r="TX905" s="721"/>
      <c r="TY905" s="721"/>
      <c r="TZ905" s="721"/>
      <c r="UA905" s="721"/>
      <c r="UB905" s="721"/>
      <c r="UC905" s="721"/>
      <c r="UD905" s="721"/>
      <c r="UE905" s="721"/>
      <c r="UF905" s="721"/>
      <c r="UG905" s="721"/>
      <c r="UH905" s="721"/>
      <c r="UI905" s="721"/>
      <c r="UJ905" s="721"/>
      <c r="UK905" s="721"/>
      <c r="UL905" s="721"/>
      <c r="UM905" s="721"/>
      <c r="UN905" s="721"/>
      <c r="UO905" s="721"/>
      <c r="UP905" s="721"/>
      <c r="UQ905" s="721"/>
      <c r="UR905" s="721"/>
      <c r="US905" s="721"/>
      <c r="UT905" s="721"/>
      <c r="UU905" s="721"/>
      <c r="UV905" s="721"/>
      <c r="UW905" s="721"/>
      <c r="UX905" s="721"/>
      <c r="UY905" s="721"/>
      <c r="UZ905" s="721"/>
      <c r="VA905" s="721"/>
      <c r="VB905" s="721"/>
      <c r="VC905" s="721"/>
      <c r="VD905" s="721"/>
      <c r="VE905" s="721"/>
      <c r="VF905" s="721"/>
      <c r="VG905" s="721"/>
      <c r="VH905" s="721"/>
      <c r="VI905" s="721"/>
      <c r="VJ905" s="721"/>
      <c r="VK905" s="721"/>
      <c r="VL905" s="721"/>
      <c r="VM905" s="721"/>
      <c r="VN905" s="721"/>
      <c r="VO905" s="721"/>
      <c r="VP905" s="721"/>
      <c r="VQ905" s="721"/>
      <c r="VR905" s="721"/>
      <c r="VS905" s="721"/>
      <c r="VT905" s="721"/>
      <c r="VU905" s="721"/>
      <c r="VV905" s="721"/>
      <c r="VW905" s="721"/>
      <c r="VX905" s="721"/>
      <c r="VY905" s="721"/>
      <c r="VZ905" s="721"/>
      <c r="WA905" s="721"/>
      <c r="WB905" s="721"/>
      <c r="WC905" s="721"/>
      <c r="WD905" s="721"/>
      <c r="WE905" s="721"/>
      <c r="WF905" s="721"/>
      <c r="WG905" s="721"/>
      <c r="WH905" s="721"/>
      <c r="WI905" s="721"/>
      <c r="WJ905" s="721"/>
      <c r="WK905" s="721"/>
      <c r="WL905" s="721"/>
      <c r="WM905" s="721"/>
      <c r="WN905" s="721"/>
      <c r="WO905" s="721"/>
      <c r="WP905" s="721"/>
      <c r="WQ905" s="721"/>
      <c r="WR905" s="721"/>
      <c r="WS905" s="721"/>
      <c r="WT905" s="721"/>
      <c r="WU905" s="721"/>
      <c r="WV905" s="721"/>
      <c r="WW905" s="721"/>
      <c r="WX905" s="721"/>
      <c r="WY905" s="721"/>
      <c r="WZ905" s="721"/>
      <c r="XA905" s="721"/>
      <c r="XB905" s="721"/>
      <c r="XC905" s="721"/>
      <c r="XD905" s="721"/>
      <c r="XE905" s="721"/>
      <c r="XF905" s="721"/>
      <c r="XG905" s="721"/>
      <c r="XH905" s="721"/>
      <c r="XI905" s="721"/>
      <c r="XJ905" s="721"/>
      <c r="XK905" s="721"/>
      <c r="XL905" s="721"/>
      <c r="XM905" s="721"/>
      <c r="XN905" s="721"/>
      <c r="XO905" s="721"/>
      <c r="XP905" s="721"/>
      <c r="XQ905" s="721"/>
      <c r="XR905" s="721"/>
      <c r="XS905" s="721"/>
      <c r="XT905" s="721"/>
      <c r="XU905" s="721"/>
      <c r="XV905" s="721"/>
      <c r="XW905" s="721"/>
      <c r="XX905" s="721"/>
      <c r="XY905" s="721"/>
      <c r="XZ905" s="721"/>
      <c r="YA905" s="721"/>
      <c r="YB905" s="721"/>
      <c r="YC905" s="721"/>
      <c r="YD905" s="721"/>
      <c r="YE905" s="721"/>
      <c r="YF905" s="721"/>
      <c r="YG905" s="721"/>
      <c r="YH905" s="721"/>
      <c r="YI905" s="721"/>
      <c r="YJ905" s="721"/>
      <c r="YK905" s="721"/>
      <c r="YL905" s="721"/>
      <c r="YM905" s="721"/>
      <c r="YN905" s="721"/>
      <c r="YO905" s="721"/>
      <c r="YP905" s="721"/>
      <c r="YQ905" s="721"/>
      <c r="YR905" s="721"/>
      <c r="YS905" s="721"/>
      <c r="YT905" s="721"/>
      <c r="YU905" s="721"/>
      <c r="YV905" s="721"/>
      <c r="YW905" s="721"/>
      <c r="YX905" s="721"/>
      <c r="YY905" s="721"/>
      <c r="YZ905" s="721"/>
      <c r="ZA905" s="721"/>
      <c r="ZB905" s="721"/>
      <c r="ZC905" s="721"/>
      <c r="ZD905" s="721"/>
      <c r="ZE905" s="721"/>
      <c r="ZF905" s="721"/>
      <c r="ZG905" s="721"/>
      <c r="ZH905" s="721"/>
      <c r="ZI905" s="721"/>
      <c r="ZJ905" s="721"/>
      <c r="ZK905" s="721"/>
      <c r="ZL905" s="721"/>
      <c r="ZM905" s="721"/>
      <c r="ZN905" s="721"/>
      <c r="ZO905" s="721"/>
      <c r="ZP905" s="721"/>
      <c r="ZQ905" s="721"/>
      <c r="ZR905" s="721"/>
      <c r="ZS905" s="721"/>
      <c r="ZT905" s="721"/>
      <c r="ZU905" s="721"/>
      <c r="ZV905" s="721"/>
      <c r="ZW905" s="721"/>
      <c r="ZX905" s="721"/>
      <c r="ZY905" s="721"/>
      <c r="ZZ905" s="721"/>
      <c r="AAA905" s="721"/>
      <c r="AAB905" s="721"/>
      <c r="AAC905" s="721"/>
      <c r="AAD905" s="721"/>
      <c r="AAE905" s="721"/>
      <c r="AAF905" s="721"/>
      <c r="AAG905" s="721"/>
      <c r="AAH905" s="721"/>
      <c r="AAI905" s="721"/>
      <c r="AAJ905" s="721"/>
      <c r="AAK905" s="721"/>
      <c r="AAL905" s="721"/>
      <c r="AAM905" s="721"/>
      <c r="AAN905" s="721"/>
      <c r="AAO905" s="721"/>
      <c r="AAP905" s="721"/>
      <c r="AAQ905" s="721"/>
      <c r="AAR905" s="721"/>
      <c r="AAS905" s="721"/>
      <c r="AAT905" s="721"/>
      <c r="AAU905" s="721"/>
      <c r="AAV905" s="721"/>
      <c r="AAW905" s="721"/>
      <c r="AAX905" s="721"/>
      <c r="AAY905" s="721"/>
      <c r="AAZ905" s="721"/>
      <c r="ABA905" s="721"/>
      <c r="ABB905" s="721"/>
      <c r="ABC905" s="721"/>
      <c r="ABD905" s="721"/>
      <c r="ABE905" s="721"/>
      <c r="ABF905" s="721"/>
      <c r="ABG905" s="721"/>
      <c r="ABH905" s="721"/>
      <c r="ABI905" s="721"/>
      <c r="ABJ905" s="721"/>
      <c r="ABK905" s="721"/>
      <c r="ABL905" s="721"/>
      <c r="ABM905" s="721"/>
      <c r="ABN905" s="721"/>
      <c r="ABO905" s="721"/>
      <c r="ABP905" s="721"/>
      <c r="ABQ905" s="721"/>
      <c r="ABR905" s="721"/>
      <c r="ABS905" s="721"/>
      <c r="ABT905" s="721"/>
      <c r="ABU905" s="721"/>
      <c r="ABV905" s="721"/>
      <c r="ABW905" s="721"/>
      <c r="ABX905" s="721"/>
      <c r="ABY905" s="721"/>
      <c r="ABZ905" s="721"/>
      <c r="ACA905" s="721"/>
      <c r="ACB905" s="721"/>
      <c r="ACC905" s="721"/>
      <c r="ACD905" s="721"/>
      <c r="ACE905" s="721"/>
      <c r="ACF905" s="721"/>
      <c r="ACG905" s="721"/>
      <c r="ACH905" s="721"/>
      <c r="ACI905" s="721"/>
      <c r="ACJ905" s="721"/>
      <c r="ACK905" s="721"/>
      <c r="ACL905" s="721"/>
      <c r="ACM905" s="721"/>
      <c r="ACN905" s="721"/>
      <c r="ACO905" s="721"/>
      <c r="ACP905" s="721"/>
      <c r="ACQ905" s="721"/>
      <c r="ACR905" s="721"/>
      <c r="ACS905" s="721"/>
      <c r="ACT905" s="721"/>
      <c r="ACU905" s="721"/>
      <c r="ACV905" s="721"/>
      <c r="ACW905" s="721"/>
      <c r="ACX905" s="721"/>
      <c r="ACY905" s="721"/>
      <c r="ACZ905" s="721"/>
      <c r="ADA905" s="721"/>
      <c r="ADB905" s="721"/>
      <c r="ADC905" s="721"/>
      <c r="ADD905" s="721"/>
      <c r="ADE905" s="721"/>
      <c r="ADF905" s="721"/>
      <c r="ADG905" s="721"/>
      <c r="ADH905" s="721"/>
      <c r="ADI905" s="721"/>
      <c r="ADJ905" s="721"/>
      <c r="ADK905" s="721"/>
      <c r="ADL905" s="721"/>
      <c r="ADM905" s="721"/>
      <c r="ADN905" s="721"/>
      <c r="ADO905" s="721"/>
      <c r="ADP905" s="721"/>
      <c r="ADQ905" s="721"/>
      <c r="ADR905" s="721"/>
      <c r="ADS905" s="721"/>
      <c r="ADT905" s="721"/>
      <c r="ADU905" s="721"/>
      <c r="ADV905" s="721"/>
      <c r="ADW905" s="721"/>
      <c r="ADX905" s="721"/>
      <c r="ADY905" s="721"/>
      <c r="ADZ905" s="721"/>
      <c r="AEA905" s="721"/>
      <c r="AEB905" s="721"/>
      <c r="AEC905" s="721"/>
      <c r="AED905" s="721"/>
      <c r="AEE905" s="721"/>
      <c r="AEF905" s="721"/>
      <c r="AEG905" s="721"/>
      <c r="AEH905" s="721"/>
      <c r="AEI905" s="721"/>
      <c r="AEJ905" s="721"/>
      <c r="AEK905" s="721"/>
      <c r="AEL905" s="721"/>
      <c r="AEM905" s="721"/>
      <c r="AEN905" s="721"/>
      <c r="AEO905" s="721"/>
      <c r="AEP905" s="721"/>
      <c r="AEQ905" s="721"/>
      <c r="AER905" s="721"/>
      <c r="AES905" s="721"/>
      <c r="AET905" s="721"/>
      <c r="AEU905" s="721"/>
      <c r="AEV905" s="721"/>
      <c r="AEW905" s="721"/>
      <c r="AEX905" s="721"/>
      <c r="AEY905" s="721"/>
      <c r="AEZ905" s="721"/>
      <c r="AFA905" s="721"/>
      <c r="AFB905" s="721"/>
      <c r="AFC905" s="721"/>
      <c r="AFD905" s="721"/>
      <c r="AFE905" s="721"/>
      <c r="AFF905" s="721"/>
      <c r="AFG905" s="721"/>
      <c r="AFH905" s="721"/>
      <c r="AFI905" s="721"/>
      <c r="AFJ905" s="721"/>
      <c r="AFK905" s="721"/>
      <c r="AFL905" s="721"/>
      <c r="AFM905" s="721"/>
      <c r="AFN905" s="721"/>
      <c r="AFO905" s="721"/>
      <c r="AFP905" s="721"/>
      <c r="AFQ905" s="721"/>
      <c r="AFR905" s="721"/>
      <c r="AFS905" s="721"/>
      <c r="AFT905" s="721"/>
      <c r="AFU905" s="721"/>
      <c r="AFV905" s="721"/>
      <c r="AFW905" s="721"/>
      <c r="AFX905" s="721"/>
      <c r="AFY905" s="721"/>
      <c r="AFZ905" s="721"/>
      <c r="AGA905" s="721"/>
      <c r="AGB905" s="721"/>
      <c r="AGC905" s="721"/>
      <c r="AGD905" s="721"/>
      <c r="AGE905" s="721"/>
      <c r="AGF905" s="721"/>
      <c r="AGG905" s="721"/>
      <c r="AGH905" s="721"/>
      <c r="AGI905" s="721"/>
      <c r="AGJ905" s="721"/>
      <c r="AGK905" s="721"/>
      <c r="AGL905" s="721"/>
      <c r="AGM905" s="721"/>
      <c r="AGN905" s="721"/>
      <c r="AGO905" s="721"/>
      <c r="AGP905" s="721"/>
      <c r="AGQ905" s="721"/>
      <c r="AGR905" s="721"/>
      <c r="AGS905" s="721"/>
      <c r="AGT905" s="721"/>
      <c r="AGU905" s="721"/>
      <c r="AGV905" s="721"/>
      <c r="AGW905" s="721"/>
      <c r="AGX905" s="721"/>
      <c r="AGY905" s="721"/>
      <c r="AGZ905" s="721"/>
      <c r="AHA905" s="721"/>
      <c r="AHB905" s="721"/>
      <c r="AHC905" s="721"/>
      <c r="AHD905" s="721"/>
      <c r="AHE905" s="721"/>
      <c r="AHF905" s="721"/>
      <c r="AHG905" s="721"/>
      <c r="AHH905" s="721"/>
      <c r="AHI905" s="721"/>
      <c r="AHJ905" s="721"/>
      <c r="AHK905" s="721"/>
      <c r="AHL905" s="721"/>
      <c r="AHM905" s="721"/>
      <c r="AHN905" s="721"/>
      <c r="AHO905" s="721"/>
      <c r="AHP905" s="721"/>
      <c r="AHQ905" s="721"/>
      <c r="AHR905" s="721"/>
      <c r="AHS905" s="721"/>
      <c r="AHT905" s="721"/>
      <c r="AHU905" s="721"/>
      <c r="AHV905" s="721"/>
      <c r="AHW905" s="721"/>
      <c r="AHX905" s="721"/>
      <c r="AHY905" s="721"/>
      <c r="AHZ905" s="721"/>
      <c r="AIA905" s="721"/>
      <c r="AIB905" s="721"/>
      <c r="AIC905" s="721"/>
      <c r="AID905" s="721"/>
      <c r="AIE905" s="721"/>
      <c r="AIF905" s="721"/>
      <c r="AIG905" s="721"/>
      <c r="AIH905" s="721"/>
      <c r="AII905" s="721"/>
      <c r="AIJ905" s="721"/>
      <c r="AIK905" s="721"/>
      <c r="AIL905" s="721"/>
      <c r="AIM905" s="721"/>
      <c r="AIN905" s="721"/>
      <c r="AIO905" s="721"/>
      <c r="AIP905" s="721"/>
      <c r="AIQ905" s="721"/>
      <c r="AIR905" s="721"/>
      <c r="AIS905" s="721"/>
      <c r="AIT905" s="721"/>
      <c r="AIU905" s="721"/>
      <c r="AIV905" s="721"/>
      <c r="AIW905" s="721"/>
      <c r="AIX905" s="721"/>
      <c r="AIY905" s="721"/>
      <c r="AIZ905" s="721"/>
      <c r="AJA905" s="721"/>
      <c r="AJB905" s="721"/>
      <c r="AJC905" s="721"/>
      <c r="AJD905" s="721"/>
      <c r="AJE905" s="721"/>
      <c r="AJF905" s="721"/>
      <c r="AJG905" s="721"/>
      <c r="AJH905" s="721"/>
      <c r="AJI905" s="721"/>
      <c r="AJJ905" s="721"/>
      <c r="AJK905" s="721"/>
      <c r="AJL905" s="721"/>
      <c r="AJM905" s="721"/>
      <c r="AJN905" s="721"/>
      <c r="AJO905" s="721"/>
      <c r="AJP905" s="721"/>
      <c r="AJQ905" s="721"/>
      <c r="AJR905" s="721"/>
      <c r="AJS905" s="721"/>
      <c r="AJT905" s="721"/>
      <c r="AJU905" s="721"/>
      <c r="AJV905" s="721"/>
      <c r="AJW905" s="721"/>
      <c r="AJX905" s="721"/>
      <c r="AJY905" s="721"/>
      <c r="AJZ905" s="721"/>
      <c r="AKA905" s="721"/>
      <c r="AKB905" s="721"/>
      <c r="AKC905" s="721"/>
      <c r="AKD905" s="721"/>
      <c r="AKE905" s="721"/>
      <c r="AKF905" s="721"/>
      <c r="AKG905" s="721"/>
      <c r="AKH905" s="721"/>
      <c r="AKI905" s="721"/>
      <c r="AKJ905" s="721"/>
      <c r="AKK905" s="721"/>
      <c r="AKL905" s="721"/>
      <c r="AKM905" s="721"/>
      <c r="AKN905" s="721"/>
      <c r="AKO905" s="721"/>
      <c r="AKP905" s="721"/>
      <c r="AKQ905" s="721"/>
      <c r="AKR905" s="721"/>
      <c r="AKS905" s="721"/>
      <c r="AKT905" s="721"/>
      <c r="AKU905" s="721"/>
      <c r="AKV905" s="721"/>
      <c r="AKW905" s="721"/>
      <c r="AKX905" s="721"/>
      <c r="AKY905" s="721"/>
      <c r="AKZ905" s="721"/>
      <c r="ALA905" s="721"/>
      <c r="ALB905" s="721"/>
      <c r="ALC905" s="721"/>
      <c r="ALD905" s="721"/>
      <c r="ALE905" s="721"/>
      <c r="ALF905" s="721"/>
      <c r="ALG905" s="721"/>
      <c r="ALH905" s="721"/>
      <c r="ALI905" s="721"/>
      <c r="ALJ905" s="721"/>
      <c r="ALK905" s="721"/>
      <c r="ALL905" s="721"/>
      <c r="ALM905" s="721"/>
      <c r="ALN905" s="721"/>
      <c r="ALO905" s="721"/>
      <c r="ALP905" s="721"/>
      <c r="ALQ905" s="721"/>
      <c r="ALR905" s="721"/>
      <c r="ALS905" s="721"/>
      <c r="ALT905" s="721"/>
      <c r="ALU905" s="721"/>
      <c r="ALV905" s="721"/>
      <c r="ALW905" s="721"/>
      <c r="ALX905" s="721"/>
      <c r="ALY905" s="721"/>
      <c r="ALZ905" s="721"/>
      <c r="AMA905" s="721"/>
      <c r="AMB905" s="721"/>
      <c r="AMC905" s="721"/>
      <c r="AMD905" s="721"/>
      <c r="AME905" s="721"/>
      <c r="AMF905" s="721"/>
      <c r="AMG905" s="721"/>
      <c r="AMH905" s="721"/>
      <c r="AMI905" s="721"/>
      <c r="AMJ905" s="721"/>
      <c r="AMK905" s="721"/>
      <c r="AML905" s="721"/>
      <c r="AMM905" s="721"/>
      <c r="AMN905" s="721"/>
      <c r="AMO905" s="721"/>
      <c r="AMP905" s="721"/>
      <c r="AMQ905" s="721"/>
      <c r="AMR905" s="721"/>
      <c r="AMS905" s="721"/>
      <c r="AMT905" s="721"/>
      <c r="AMU905" s="721"/>
      <c r="AMV905" s="721"/>
      <c r="AMW905" s="721"/>
      <c r="AMX905" s="721"/>
      <c r="AMY905" s="721"/>
      <c r="AMZ905" s="721"/>
      <c r="ANA905" s="721"/>
      <c r="ANB905" s="721"/>
      <c r="ANC905" s="721"/>
      <c r="AND905" s="721"/>
      <c r="ANE905" s="721"/>
      <c r="ANF905" s="721"/>
      <c r="ANG905" s="721"/>
      <c r="ANH905" s="721"/>
      <c r="ANI905" s="721"/>
      <c r="ANJ905" s="721"/>
      <c r="ANK905" s="721"/>
      <c r="ANL905" s="721"/>
      <c r="ANM905" s="721"/>
      <c r="ANN905" s="721"/>
      <c r="ANO905" s="721"/>
      <c r="ANP905" s="721"/>
      <c r="ANQ905" s="721"/>
      <c r="ANR905" s="721"/>
      <c r="ANS905" s="721"/>
      <c r="ANT905" s="721"/>
      <c r="ANU905" s="721"/>
      <c r="ANV905" s="721"/>
      <c r="ANW905" s="721"/>
      <c r="ANX905" s="721"/>
      <c r="ANY905" s="721"/>
      <c r="ANZ905" s="721"/>
      <c r="AOA905" s="721"/>
      <c r="AOB905" s="721"/>
      <c r="AOC905" s="721"/>
      <c r="AOD905" s="721"/>
      <c r="AOE905" s="721"/>
      <c r="AOF905" s="721"/>
      <c r="AOG905" s="721"/>
      <c r="AOH905" s="721"/>
      <c r="AOI905" s="721"/>
      <c r="AOJ905" s="721"/>
      <c r="AOK905" s="721"/>
      <c r="AOL905" s="721"/>
      <c r="AOM905" s="721"/>
      <c r="AON905" s="721"/>
      <c r="AOO905" s="721"/>
      <c r="AOP905" s="721"/>
      <c r="AOQ905" s="721"/>
      <c r="AOR905" s="721"/>
      <c r="AOS905" s="721"/>
      <c r="AOT905" s="721"/>
      <c r="AOU905" s="721"/>
      <c r="AOV905" s="721"/>
      <c r="AOW905" s="721"/>
      <c r="AOX905" s="721"/>
      <c r="AOY905" s="721"/>
      <c r="AOZ905" s="721"/>
      <c r="APA905" s="721"/>
      <c r="APB905" s="721"/>
      <c r="APC905" s="721"/>
      <c r="APD905" s="721"/>
      <c r="APE905" s="721"/>
      <c r="APF905" s="721"/>
      <c r="APG905" s="721"/>
      <c r="APH905" s="721"/>
      <c r="API905" s="721"/>
      <c r="APJ905" s="721"/>
      <c r="APK905" s="721"/>
      <c r="APL905" s="721"/>
      <c r="APM905" s="721"/>
      <c r="APN905" s="721"/>
      <c r="APO905" s="721"/>
      <c r="APP905" s="721"/>
      <c r="APQ905" s="721"/>
      <c r="APR905" s="721"/>
      <c r="APS905" s="721"/>
      <c r="APT905" s="721"/>
      <c r="APU905" s="721"/>
      <c r="APV905" s="721"/>
      <c r="APW905" s="721"/>
      <c r="APX905" s="721"/>
      <c r="APY905" s="721"/>
      <c r="APZ905" s="721"/>
      <c r="AQA905" s="721"/>
      <c r="AQB905" s="721"/>
      <c r="AQC905" s="721"/>
      <c r="AQD905" s="721"/>
      <c r="AQE905" s="721"/>
      <c r="AQF905" s="721"/>
      <c r="AQG905" s="721"/>
      <c r="AQH905" s="721"/>
      <c r="AQI905" s="721"/>
      <c r="AQJ905" s="721"/>
      <c r="AQK905" s="721"/>
      <c r="AQL905" s="721"/>
      <c r="AQM905" s="721"/>
      <c r="AQN905" s="721"/>
      <c r="AQO905" s="721"/>
      <c r="AQP905" s="721"/>
      <c r="AQQ905" s="721"/>
      <c r="AQR905" s="721"/>
      <c r="AQS905" s="721"/>
      <c r="AQT905" s="721"/>
      <c r="AQU905" s="721"/>
      <c r="AQV905" s="721"/>
      <c r="AQW905" s="721"/>
      <c r="AQX905" s="721"/>
      <c r="AQY905" s="721"/>
      <c r="AQZ905" s="721"/>
      <c r="ARA905" s="721"/>
      <c r="ARB905" s="721"/>
      <c r="ARC905" s="721"/>
      <c r="ARD905" s="721"/>
      <c r="ARE905" s="721"/>
      <c r="ARF905" s="721"/>
      <c r="ARG905" s="721"/>
      <c r="ARH905" s="721"/>
      <c r="ARI905" s="721"/>
      <c r="ARJ905" s="721"/>
      <c r="ARK905" s="721"/>
      <c r="ARL905" s="721"/>
      <c r="ARM905" s="721"/>
      <c r="ARN905" s="721"/>
      <c r="ARO905" s="721"/>
      <c r="ARP905" s="721"/>
      <c r="ARQ905" s="721"/>
      <c r="ARR905" s="721"/>
      <c r="ARS905" s="721"/>
      <c r="ART905" s="721"/>
      <c r="ARU905" s="721"/>
      <c r="ARV905" s="721"/>
      <c r="ARW905" s="721"/>
      <c r="ARX905" s="721"/>
      <c r="ARY905" s="721"/>
      <c r="ARZ905" s="721"/>
      <c r="ASA905" s="721"/>
      <c r="ASB905" s="721"/>
      <c r="ASC905" s="721"/>
      <c r="ASD905" s="721"/>
      <c r="ASE905" s="721"/>
      <c r="ASF905" s="721"/>
      <c r="ASG905" s="721"/>
      <c r="ASH905" s="721"/>
      <c r="ASI905" s="721"/>
      <c r="ASJ905" s="721"/>
      <c r="ASK905" s="721"/>
      <c r="ASL905" s="721"/>
      <c r="ASM905" s="721"/>
      <c r="ASN905" s="721"/>
      <c r="ASO905" s="721"/>
      <c r="ASP905" s="721"/>
      <c r="ASQ905" s="721"/>
      <c r="ASR905" s="721"/>
      <c r="ASS905" s="721"/>
      <c r="AST905" s="721"/>
      <c r="ASU905" s="721"/>
      <c r="ASV905" s="721"/>
      <c r="ASW905" s="721"/>
      <c r="ASX905" s="721"/>
      <c r="ASY905" s="721"/>
      <c r="ASZ905" s="721"/>
      <c r="ATA905" s="721"/>
      <c r="ATB905" s="721"/>
      <c r="ATC905" s="721"/>
      <c r="ATD905" s="721"/>
      <c r="ATE905" s="721"/>
      <c r="ATF905" s="721"/>
      <c r="ATG905" s="721"/>
      <c r="ATH905" s="721"/>
      <c r="ATI905" s="721"/>
      <c r="ATJ905" s="721"/>
      <c r="ATK905" s="721"/>
      <c r="ATL905" s="721"/>
      <c r="ATM905" s="721"/>
      <c r="ATN905" s="721"/>
      <c r="ATO905" s="721"/>
      <c r="ATP905" s="721"/>
      <c r="ATQ905" s="721"/>
      <c r="ATR905" s="721"/>
      <c r="ATS905" s="721"/>
      <c r="ATT905" s="721"/>
      <c r="ATU905" s="721"/>
      <c r="ATV905" s="721"/>
      <c r="ATW905" s="721"/>
      <c r="ATX905" s="721"/>
      <c r="ATY905" s="721"/>
      <c r="ATZ905" s="721"/>
      <c r="AUA905" s="721"/>
      <c r="AUB905" s="721"/>
      <c r="AUC905" s="721"/>
      <c r="AUD905" s="721"/>
      <c r="AUE905" s="721"/>
      <c r="AUF905" s="721"/>
      <c r="AUG905" s="721"/>
      <c r="AUH905" s="721"/>
      <c r="AUI905" s="721"/>
      <c r="AUJ905" s="721"/>
      <c r="AUK905" s="721"/>
      <c r="AUL905" s="721"/>
      <c r="AUM905" s="721"/>
      <c r="AUN905" s="721"/>
      <c r="AUO905" s="721"/>
      <c r="AUP905" s="721"/>
      <c r="AUQ905" s="721"/>
      <c r="AUR905" s="721"/>
      <c r="AUS905" s="721"/>
      <c r="AUT905" s="721"/>
      <c r="AUU905" s="721"/>
      <c r="AUV905" s="721"/>
      <c r="AUW905" s="721"/>
      <c r="AUX905" s="721"/>
      <c r="AUY905" s="721"/>
      <c r="AUZ905" s="721"/>
      <c r="AVA905" s="721"/>
      <c r="AVB905" s="721"/>
      <c r="AVC905" s="721"/>
      <c r="AVD905" s="721"/>
      <c r="AVE905" s="721"/>
      <c r="AVF905" s="721"/>
      <c r="AVG905" s="721"/>
      <c r="AVH905" s="721"/>
      <c r="AVI905" s="721"/>
      <c r="AVJ905" s="721"/>
      <c r="AVK905" s="721"/>
    </row>
    <row r="906" spans="1:1259">
      <c r="A906" s="716"/>
      <c r="B906" s="723">
        <v>44651</v>
      </c>
      <c r="C906" s="716"/>
      <c r="D906" s="714" t="s">
        <v>3247</v>
      </c>
      <c r="E906" s="703" t="s">
        <v>4960</v>
      </c>
      <c r="F906" s="703"/>
      <c r="G906" s="703">
        <v>2023</v>
      </c>
      <c r="H906" s="703"/>
      <c r="I906" s="698" t="s">
        <v>1699</v>
      </c>
      <c r="J906" s="704"/>
      <c r="K906" s="705" t="s">
        <v>4964</v>
      </c>
      <c r="L906" s="703" t="s">
        <v>3394</v>
      </c>
      <c r="M906" s="706">
        <v>44651</v>
      </c>
      <c r="N906" s="706">
        <v>44562</v>
      </c>
      <c r="O906" s="706"/>
      <c r="P906" s="704"/>
      <c r="Q906" s="704"/>
      <c r="R906" s="704"/>
      <c r="S906" s="703" t="s">
        <v>2425</v>
      </c>
      <c r="T906" s="703">
        <v>60</v>
      </c>
      <c r="U906" s="703"/>
      <c r="V906" s="703" t="s">
        <v>973</v>
      </c>
      <c r="W906" s="703">
        <v>400</v>
      </c>
      <c r="X906" s="707">
        <v>6144</v>
      </c>
      <c r="Y906" s="539">
        <f t="shared" si="42"/>
        <v>2457600</v>
      </c>
      <c r="Z906" s="708">
        <v>0.55000000000000004</v>
      </c>
      <c r="AA906" s="681">
        <f t="shared" si="43"/>
        <v>1351680</v>
      </c>
      <c r="AB906" s="682"/>
      <c r="AC906" s="683">
        <v>0</v>
      </c>
      <c r="AD906" s="710"/>
      <c r="AE906" s="709"/>
      <c r="AF906" s="695">
        <f t="shared" si="44"/>
        <v>1351680</v>
      </c>
      <c r="AG906" s="703" t="s">
        <v>1073</v>
      </c>
      <c r="AH906" s="703"/>
      <c r="AI906" s="705" t="s">
        <v>2488</v>
      </c>
      <c r="AJ906" s="703" t="s">
        <v>3395</v>
      </c>
      <c r="AK906" s="711" t="s">
        <v>1149</v>
      </c>
      <c r="AL906" s="703">
        <v>79423</v>
      </c>
      <c r="AM906" s="703" t="s">
        <v>52</v>
      </c>
      <c r="AN906" s="703"/>
      <c r="AO906" s="703"/>
      <c r="AP906" s="712"/>
      <c r="AQ906" s="712" t="s">
        <v>37</v>
      </c>
      <c r="AR906" s="712"/>
      <c r="AS906" s="715"/>
      <c r="AT906" s="715"/>
      <c r="AU906" s="715"/>
      <c r="AV906" s="708">
        <v>0.45500000000000002</v>
      </c>
      <c r="AW906" s="721"/>
      <c r="AX906" s="721"/>
      <c r="AY906" s="721"/>
      <c r="AZ906" s="721"/>
      <c r="BA906" s="721"/>
      <c r="BB906" s="721"/>
      <c r="BC906" s="721"/>
      <c r="BD906" s="721"/>
      <c r="BE906" s="721"/>
      <c r="BF906" s="721"/>
      <c r="BG906" s="721"/>
      <c r="BH906" s="721"/>
      <c r="BI906" s="721"/>
      <c r="BJ906" s="721"/>
      <c r="BK906" s="721"/>
      <c r="BL906" s="721"/>
      <c r="BM906" s="721"/>
      <c r="BN906" s="721"/>
      <c r="BO906" s="721"/>
      <c r="BP906" s="721"/>
      <c r="BQ906" s="721"/>
      <c r="BR906" s="721"/>
      <c r="BS906" s="721"/>
      <c r="BT906" s="721"/>
      <c r="BU906" s="721"/>
      <c r="BV906" s="721"/>
      <c r="BW906" s="721"/>
      <c r="BX906" s="721"/>
      <c r="BY906" s="721"/>
      <c r="BZ906" s="721"/>
      <c r="CA906" s="721"/>
      <c r="CB906" s="721"/>
      <c r="CC906" s="721"/>
      <c r="CD906" s="721"/>
      <c r="CE906" s="721"/>
      <c r="CF906" s="721"/>
      <c r="CG906" s="721"/>
      <c r="CH906" s="721"/>
      <c r="CI906" s="721"/>
      <c r="CJ906" s="721"/>
      <c r="CK906" s="721"/>
      <c r="CL906" s="721"/>
      <c r="CM906" s="721"/>
      <c r="CN906" s="721"/>
      <c r="CO906" s="721"/>
      <c r="CP906" s="721"/>
      <c r="CQ906" s="721"/>
      <c r="CR906" s="721"/>
      <c r="CS906" s="721"/>
      <c r="CT906" s="721"/>
      <c r="CU906" s="721"/>
      <c r="CV906" s="721"/>
      <c r="CW906" s="721"/>
      <c r="CX906" s="721"/>
      <c r="CY906" s="721"/>
      <c r="CZ906" s="721"/>
      <c r="DA906" s="721"/>
      <c r="DB906" s="721"/>
      <c r="DC906" s="721"/>
      <c r="DD906" s="721"/>
      <c r="DE906" s="721"/>
      <c r="DF906" s="721"/>
      <c r="DG906" s="721"/>
      <c r="DH906" s="721"/>
      <c r="DI906" s="721"/>
      <c r="DJ906" s="721"/>
      <c r="DK906" s="721"/>
      <c r="DL906" s="721"/>
      <c r="DM906" s="721"/>
      <c r="DN906" s="721"/>
      <c r="DO906" s="721"/>
      <c r="DP906" s="721"/>
      <c r="DQ906" s="721"/>
      <c r="DR906" s="721"/>
      <c r="DS906" s="721"/>
      <c r="DT906" s="721"/>
      <c r="DU906" s="721"/>
      <c r="DV906" s="721"/>
      <c r="DW906" s="721"/>
      <c r="DX906" s="721"/>
      <c r="DY906" s="721"/>
      <c r="DZ906" s="721"/>
      <c r="EA906" s="721"/>
      <c r="EB906" s="721"/>
      <c r="EC906" s="721"/>
      <c r="ED906" s="721"/>
      <c r="EE906" s="721"/>
      <c r="EF906" s="721"/>
      <c r="EG906" s="721"/>
      <c r="EH906" s="721"/>
      <c r="EI906" s="721"/>
      <c r="EJ906" s="721"/>
      <c r="EK906" s="721"/>
      <c r="EL906" s="721"/>
      <c r="EM906" s="721"/>
      <c r="EN906" s="721"/>
      <c r="EO906" s="721"/>
      <c r="EP906" s="721"/>
      <c r="EQ906" s="721"/>
      <c r="ER906" s="721"/>
      <c r="ES906" s="721"/>
      <c r="ET906" s="721"/>
      <c r="EU906" s="721"/>
      <c r="EV906" s="721"/>
      <c r="EW906" s="721"/>
      <c r="EX906" s="721"/>
      <c r="EY906" s="721"/>
      <c r="EZ906" s="721"/>
      <c r="FA906" s="721"/>
      <c r="FB906" s="721"/>
      <c r="FC906" s="721"/>
      <c r="FD906" s="721"/>
      <c r="FE906" s="721"/>
      <c r="FF906" s="721"/>
      <c r="FG906" s="721"/>
      <c r="FH906" s="721"/>
      <c r="FI906" s="721"/>
      <c r="FJ906" s="721"/>
      <c r="FK906" s="721"/>
      <c r="FL906" s="721"/>
      <c r="FM906" s="721"/>
      <c r="FN906" s="721"/>
      <c r="FO906" s="721"/>
      <c r="FP906" s="721"/>
      <c r="FQ906" s="721"/>
      <c r="FR906" s="721"/>
      <c r="FS906" s="721"/>
      <c r="FT906" s="721"/>
      <c r="FU906" s="721"/>
      <c r="FV906" s="721"/>
      <c r="FW906" s="721"/>
      <c r="FX906" s="721"/>
      <c r="FY906" s="721"/>
      <c r="FZ906" s="721"/>
      <c r="GA906" s="721"/>
      <c r="GB906" s="721"/>
      <c r="GC906" s="721"/>
      <c r="GD906" s="721"/>
      <c r="GE906" s="721"/>
      <c r="GF906" s="721"/>
      <c r="GG906" s="721"/>
      <c r="GH906" s="721"/>
      <c r="GI906" s="721"/>
      <c r="GJ906" s="721"/>
      <c r="GK906" s="721"/>
      <c r="GL906" s="721"/>
      <c r="GM906" s="721"/>
      <c r="GN906" s="721"/>
      <c r="GO906" s="721"/>
      <c r="GP906" s="721"/>
      <c r="GQ906" s="721"/>
      <c r="GR906" s="721"/>
      <c r="GS906" s="721"/>
      <c r="GT906" s="721"/>
      <c r="GU906" s="721"/>
      <c r="GV906" s="721"/>
      <c r="GW906" s="721"/>
      <c r="GX906" s="721"/>
      <c r="GY906" s="721"/>
      <c r="GZ906" s="721"/>
      <c r="HA906" s="721"/>
      <c r="HB906" s="721"/>
      <c r="HC906" s="721"/>
      <c r="HD906" s="721"/>
      <c r="HE906" s="721"/>
      <c r="HF906" s="721"/>
      <c r="HG906" s="721"/>
      <c r="HH906" s="721"/>
      <c r="HI906" s="721"/>
      <c r="HJ906" s="721"/>
      <c r="HK906" s="721"/>
      <c r="HL906" s="721"/>
      <c r="HM906" s="721"/>
      <c r="HN906" s="721"/>
      <c r="HO906" s="721"/>
      <c r="HP906" s="721"/>
      <c r="HQ906" s="721"/>
      <c r="HR906" s="721"/>
      <c r="HS906" s="721"/>
      <c r="HT906" s="721"/>
      <c r="HU906" s="721"/>
      <c r="HV906" s="721"/>
      <c r="HW906" s="721"/>
      <c r="HX906" s="721"/>
      <c r="HY906" s="721"/>
      <c r="HZ906" s="721"/>
      <c r="IA906" s="721"/>
      <c r="IB906" s="721"/>
      <c r="IC906" s="721"/>
      <c r="ID906" s="721"/>
      <c r="IE906" s="721"/>
      <c r="IF906" s="721"/>
      <c r="IG906" s="721"/>
      <c r="IH906" s="721"/>
      <c r="II906" s="721"/>
      <c r="IJ906" s="721"/>
      <c r="IK906" s="721"/>
      <c r="IL906" s="721"/>
      <c r="IM906" s="721"/>
      <c r="IN906" s="721"/>
      <c r="IO906" s="721"/>
      <c r="IP906" s="721"/>
      <c r="IQ906" s="721"/>
      <c r="IR906" s="721"/>
      <c r="IS906" s="721"/>
      <c r="IT906" s="721"/>
      <c r="IU906" s="721"/>
      <c r="IV906" s="721"/>
      <c r="IW906" s="721"/>
      <c r="IX906" s="721"/>
      <c r="IY906" s="721"/>
      <c r="IZ906" s="721"/>
      <c r="JA906" s="721"/>
      <c r="JB906" s="721"/>
      <c r="JC906" s="721"/>
      <c r="JD906" s="721"/>
      <c r="JE906" s="721"/>
      <c r="JF906" s="721"/>
      <c r="JG906" s="721"/>
      <c r="JH906" s="721"/>
      <c r="JI906" s="721"/>
      <c r="JJ906" s="721"/>
      <c r="JK906" s="721"/>
      <c r="JL906" s="721"/>
      <c r="JM906" s="721"/>
      <c r="JN906" s="721"/>
      <c r="JO906" s="721"/>
      <c r="JP906" s="721"/>
      <c r="JQ906" s="721"/>
      <c r="JR906" s="721"/>
      <c r="JS906" s="721"/>
      <c r="JT906" s="721"/>
      <c r="JU906" s="721"/>
      <c r="JV906" s="721"/>
      <c r="JW906" s="721"/>
      <c r="JX906" s="721"/>
      <c r="JY906" s="721"/>
      <c r="JZ906" s="721"/>
      <c r="KA906" s="721"/>
      <c r="KB906" s="721"/>
      <c r="KC906" s="721"/>
      <c r="KD906" s="721"/>
      <c r="KE906" s="721"/>
      <c r="KF906" s="721"/>
      <c r="KG906" s="721"/>
      <c r="KH906" s="721"/>
      <c r="KI906" s="721"/>
      <c r="KJ906" s="721"/>
      <c r="KK906" s="721"/>
      <c r="KL906" s="721"/>
      <c r="KM906" s="721"/>
      <c r="KN906" s="721"/>
      <c r="KO906" s="721"/>
      <c r="KP906" s="721"/>
      <c r="KQ906" s="721"/>
      <c r="KR906" s="721"/>
      <c r="KS906" s="721"/>
      <c r="KT906" s="721"/>
      <c r="KU906" s="721"/>
      <c r="KV906" s="721"/>
      <c r="KW906" s="721"/>
      <c r="KX906" s="721"/>
      <c r="KY906" s="721"/>
      <c r="KZ906" s="721"/>
      <c r="LA906" s="721"/>
      <c r="LB906" s="721"/>
      <c r="LC906" s="721"/>
      <c r="LD906" s="721"/>
      <c r="LE906" s="721"/>
      <c r="LF906" s="721"/>
      <c r="LG906" s="721"/>
      <c r="LH906" s="721"/>
      <c r="LI906" s="721"/>
      <c r="LJ906" s="721"/>
      <c r="LK906" s="721"/>
      <c r="LL906" s="721"/>
      <c r="LM906" s="721"/>
      <c r="LN906" s="721"/>
      <c r="LO906" s="721"/>
      <c r="LP906" s="721"/>
      <c r="LQ906" s="721"/>
      <c r="LR906" s="721"/>
      <c r="LS906" s="721"/>
      <c r="LT906" s="721"/>
      <c r="LU906" s="721"/>
      <c r="LV906" s="721"/>
      <c r="LW906" s="721"/>
      <c r="LX906" s="721"/>
      <c r="LY906" s="721"/>
      <c r="LZ906" s="721"/>
      <c r="MA906" s="721"/>
      <c r="MB906" s="721"/>
      <c r="MC906" s="721"/>
      <c r="MD906" s="721"/>
      <c r="ME906" s="721"/>
      <c r="MF906" s="721"/>
      <c r="MG906" s="721"/>
      <c r="MH906" s="721"/>
      <c r="MI906" s="721"/>
      <c r="MJ906" s="721"/>
      <c r="MK906" s="721"/>
      <c r="ML906" s="721"/>
      <c r="MM906" s="721"/>
      <c r="MN906" s="721"/>
      <c r="MO906" s="721"/>
      <c r="MP906" s="721"/>
      <c r="MQ906" s="721"/>
      <c r="MR906" s="721"/>
      <c r="MS906" s="721"/>
      <c r="MT906" s="721"/>
      <c r="MU906" s="721"/>
      <c r="MV906" s="721"/>
      <c r="MW906" s="721"/>
      <c r="MX906" s="721"/>
      <c r="MY906" s="721"/>
      <c r="MZ906" s="721"/>
      <c r="NA906" s="721"/>
      <c r="NB906" s="721"/>
      <c r="NC906" s="721"/>
      <c r="ND906" s="721"/>
      <c r="NE906" s="721"/>
      <c r="NF906" s="721"/>
      <c r="NG906" s="721"/>
      <c r="NH906" s="721"/>
      <c r="NI906" s="721"/>
      <c r="NJ906" s="721"/>
      <c r="NK906" s="721"/>
      <c r="NL906" s="721"/>
      <c r="NM906" s="721"/>
      <c r="NN906" s="721"/>
      <c r="NO906" s="721"/>
      <c r="NP906" s="721"/>
      <c r="NQ906" s="721"/>
      <c r="NR906" s="721"/>
      <c r="NS906" s="721"/>
      <c r="NT906" s="721"/>
      <c r="NU906" s="721"/>
      <c r="NV906" s="721"/>
      <c r="NW906" s="721"/>
      <c r="NX906" s="721"/>
      <c r="NY906" s="721"/>
      <c r="NZ906" s="721"/>
      <c r="OA906" s="721"/>
      <c r="OB906" s="721"/>
      <c r="OC906" s="721"/>
      <c r="OD906" s="721"/>
      <c r="OE906" s="721"/>
      <c r="OF906" s="721"/>
      <c r="OG906" s="721"/>
      <c r="OH906" s="721"/>
      <c r="OI906" s="721"/>
      <c r="OJ906" s="721"/>
      <c r="OK906" s="721"/>
      <c r="OL906" s="721"/>
      <c r="OM906" s="721"/>
      <c r="ON906" s="721"/>
      <c r="OO906" s="721"/>
      <c r="OP906" s="721"/>
      <c r="OQ906" s="721"/>
      <c r="OR906" s="721"/>
      <c r="OS906" s="721"/>
      <c r="OT906" s="721"/>
      <c r="OU906" s="721"/>
      <c r="OV906" s="721"/>
      <c r="OW906" s="721"/>
      <c r="OX906" s="721"/>
      <c r="OY906" s="721"/>
      <c r="OZ906" s="721"/>
      <c r="PA906" s="721"/>
      <c r="PB906" s="721"/>
      <c r="PC906" s="721"/>
      <c r="PD906" s="721"/>
      <c r="PE906" s="721"/>
      <c r="PF906" s="721"/>
      <c r="PG906" s="721"/>
      <c r="PH906" s="721"/>
      <c r="PI906" s="721"/>
      <c r="PJ906" s="721"/>
      <c r="PK906" s="721"/>
      <c r="PL906" s="721"/>
      <c r="PM906" s="721"/>
      <c r="PN906" s="721"/>
      <c r="PO906" s="721"/>
      <c r="PP906" s="721"/>
      <c r="PQ906" s="721"/>
      <c r="PR906" s="721"/>
      <c r="PS906" s="721"/>
      <c r="PT906" s="721"/>
      <c r="PU906" s="721"/>
      <c r="PV906" s="721"/>
      <c r="PW906" s="721"/>
      <c r="PX906" s="721"/>
      <c r="PY906" s="721"/>
      <c r="PZ906" s="721"/>
      <c r="QA906" s="721"/>
      <c r="QB906" s="721"/>
      <c r="QC906" s="721"/>
      <c r="QD906" s="721"/>
      <c r="QE906" s="721"/>
      <c r="QF906" s="721"/>
      <c r="QG906" s="721"/>
      <c r="QH906" s="721"/>
      <c r="QI906" s="721"/>
      <c r="QJ906" s="721"/>
      <c r="QK906" s="721"/>
      <c r="QL906" s="721"/>
      <c r="QM906" s="721"/>
      <c r="QN906" s="721"/>
      <c r="QO906" s="721"/>
      <c r="QP906" s="721"/>
      <c r="QQ906" s="721"/>
      <c r="QR906" s="721"/>
      <c r="QS906" s="721"/>
      <c r="QT906" s="721"/>
      <c r="QU906" s="721"/>
      <c r="QV906" s="721"/>
      <c r="QW906" s="721"/>
      <c r="QX906" s="721"/>
      <c r="QY906" s="721"/>
      <c r="QZ906" s="721"/>
      <c r="RA906" s="721"/>
      <c r="RB906" s="721"/>
      <c r="RC906" s="721"/>
      <c r="RD906" s="721"/>
      <c r="RE906" s="721"/>
      <c r="RF906" s="721"/>
      <c r="RG906" s="721"/>
      <c r="RH906" s="721"/>
      <c r="RI906" s="721"/>
      <c r="RJ906" s="721"/>
      <c r="RK906" s="721"/>
      <c r="RL906" s="721"/>
      <c r="RM906" s="721"/>
      <c r="RN906" s="721"/>
      <c r="RO906" s="721"/>
      <c r="RP906" s="721"/>
      <c r="RQ906" s="721"/>
      <c r="RR906" s="721"/>
      <c r="RS906" s="721"/>
      <c r="RT906" s="721"/>
      <c r="RU906" s="721"/>
      <c r="RV906" s="721"/>
      <c r="RW906" s="721"/>
      <c r="RX906" s="721"/>
      <c r="RY906" s="721"/>
      <c r="RZ906" s="721"/>
      <c r="SA906" s="721"/>
      <c r="SB906" s="721"/>
      <c r="SC906" s="721"/>
      <c r="SD906" s="721"/>
      <c r="SE906" s="721"/>
      <c r="SF906" s="721"/>
      <c r="SG906" s="721"/>
      <c r="SH906" s="721"/>
      <c r="SI906" s="721"/>
      <c r="SJ906" s="721"/>
      <c r="SK906" s="721"/>
      <c r="SL906" s="721"/>
      <c r="SM906" s="721"/>
      <c r="SN906" s="721"/>
      <c r="SO906" s="721"/>
      <c r="SP906" s="721"/>
      <c r="SQ906" s="721"/>
      <c r="SR906" s="721"/>
      <c r="SS906" s="721"/>
      <c r="ST906" s="721"/>
      <c r="SU906" s="721"/>
      <c r="SV906" s="721"/>
      <c r="SW906" s="721"/>
      <c r="SX906" s="721"/>
      <c r="SY906" s="721"/>
      <c r="SZ906" s="721"/>
      <c r="TA906" s="721"/>
      <c r="TB906" s="721"/>
      <c r="TC906" s="721"/>
      <c r="TD906" s="721"/>
      <c r="TE906" s="721"/>
      <c r="TF906" s="721"/>
      <c r="TG906" s="721"/>
      <c r="TH906" s="721"/>
      <c r="TI906" s="721"/>
      <c r="TJ906" s="721"/>
      <c r="TK906" s="721"/>
      <c r="TL906" s="721"/>
      <c r="TM906" s="721"/>
      <c r="TN906" s="721"/>
      <c r="TO906" s="721"/>
      <c r="TP906" s="721"/>
      <c r="TQ906" s="721"/>
      <c r="TR906" s="721"/>
      <c r="TS906" s="721"/>
      <c r="TT906" s="721"/>
      <c r="TU906" s="721"/>
      <c r="TV906" s="721"/>
      <c r="TW906" s="721"/>
      <c r="TX906" s="721"/>
      <c r="TY906" s="721"/>
      <c r="TZ906" s="721"/>
      <c r="UA906" s="721"/>
      <c r="UB906" s="721"/>
      <c r="UC906" s="721"/>
      <c r="UD906" s="721"/>
      <c r="UE906" s="721"/>
      <c r="UF906" s="721"/>
      <c r="UG906" s="721"/>
      <c r="UH906" s="721"/>
      <c r="UI906" s="721"/>
      <c r="UJ906" s="721"/>
      <c r="UK906" s="721"/>
      <c r="UL906" s="721"/>
      <c r="UM906" s="721"/>
      <c r="UN906" s="721"/>
      <c r="UO906" s="721"/>
      <c r="UP906" s="721"/>
      <c r="UQ906" s="721"/>
      <c r="UR906" s="721"/>
      <c r="US906" s="721"/>
      <c r="UT906" s="721"/>
      <c r="UU906" s="721"/>
      <c r="UV906" s="721"/>
      <c r="UW906" s="721"/>
      <c r="UX906" s="721"/>
      <c r="UY906" s="721"/>
      <c r="UZ906" s="721"/>
      <c r="VA906" s="721"/>
      <c r="VB906" s="721"/>
      <c r="VC906" s="721"/>
      <c r="VD906" s="721"/>
      <c r="VE906" s="721"/>
      <c r="VF906" s="721"/>
      <c r="VG906" s="721"/>
      <c r="VH906" s="721"/>
      <c r="VI906" s="721"/>
      <c r="VJ906" s="721"/>
      <c r="VK906" s="721"/>
      <c r="VL906" s="721"/>
      <c r="VM906" s="721"/>
      <c r="VN906" s="721"/>
      <c r="VO906" s="721"/>
      <c r="VP906" s="721"/>
      <c r="VQ906" s="721"/>
      <c r="VR906" s="721"/>
      <c r="VS906" s="721"/>
      <c r="VT906" s="721"/>
      <c r="VU906" s="721"/>
      <c r="VV906" s="721"/>
      <c r="VW906" s="721"/>
      <c r="VX906" s="721"/>
      <c r="VY906" s="721"/>
      <c r="VZ906" s="721"/>
      <c r="WA906" s="721"/>
      <c r="WB906" s="721"/>
      <c r="WC906" s="721"/>
      <c r="WD906" s="721"/>
      <c r="WE906" s="721"/>
      <c r="WF906" s="721"/>
      <c r="WG906" s="721"/>
      <c r="WH906" s="721"/>
      <c r="WI906" s="721"/>
      <c r="WJ906" s="721"/>
      <c r="WK906" s="721"/>
      <c r="WL906" s="721"/>
      <c r="WM906" s="721"/>
      <c r="WN906" s="721"/>
      <c r="WO906" s="721"/>
      <c r="WP906" s="721"/>
      <c r="WQ906" s="721"/>
      <c r="WR906" s="721"/>
      <c r="WS906" s="721"/>
      <c r="WT906" s="721"/>
      <c r="WU906" s="721"/>
      <c r="WV906" s="721"/>
      <c r="WW906" s="721"/>
      <c r="WX906" s="721"/>
      <c r="WY906" s="721"/>
      <c r="WZ906" s="721"/>
      <c r="XA906" s="721"/>
      <c r="XB906" s="721"/>
      <c r="XC906" s="721"/>
      <c r="XD906" s="721"/>
      <c r="XE906" s="721"/>
      <c r="XF906" s="721"/>
      <c r="XG906" s="721"/>
      <c r="XH906" s="721"/>
      <c r="XI906" s="721"/>
      <c r="XJ906" s="721"/>
      <c r="XK906" s="721"/>
      <c r="XL906" s="721"/>
      <c r="XM906" s="721"/>
      <c r="XN906" s="721"/>
      <c r="XO906" s="721"/>
      <c r="XP906" s="721"/>
      <c r="XQ906" s="721"/>
      <c r="XR906" s="721"/>
      <c r="XS906" s="721"/>
      <c r="XT906" s="721"/>
      <c r="XU906" s="721"/>
      <c r="XV906" s="721"/>
      <c r="XW906" s="721"/>
      <c r="XX906" s="721"/>
      <c r="XY906" s="721"/>
      <c r="XZ906" s="721"/>
      <c r="YA906" s="721"/>
      <c r="YB906" s="721"/>
      <c r="YC906" s="721"/>
      <c r="YD906" s="721"/>
      <c r="YE906" s="721"/>
      <c r="YF906" s="721"/>
      <c r="YG906" s="721"/>
      <c r="YH906" s="721"/>
      <c r="YI906" s="721"/>
      <c r="YJ906" s="721"/>
      <c r="YK906" s="721"/>
      <c r="YL906" s="721"/>
      <c r="YM906" s="721"/>
      <c r="YN906" s="721"/>
      <c r="YO906" s="721"/>
      <c r="YP906" s="721"/>
      <c r="YQ906" s="721"/>
      <c r="YR906" s="721"/>
      <c r="YS906" s="721"/>
      <c r="YT906" s="721"/>
      <c r="YU906" s="721"/>
      <c r="YV906" s="721"/>
      <c r="YW906" s="721"/>
      <c r="YX906" s="721"/>
      <c r="YY906" s="721"/>
      <c r="YZ906" s="721"/>
      <c r="ZA906" s="721"/>
      <c r="ZB906" s="721"/>
      <c r="ZC906" s="721"/>
      <c r="ZD906" s="721"/>
      <c r="ZE906" s="721"/>
      <c r="ZF906" s="721"/>
      <c r="ZG906" s="721"/>
      <c r="ZH906" s="721"/>
      <c r="ZI906" s="721"/>
      <c r="ZJ906" s="721"/>
      <c r="ZK906" s="721"/>
      <c r="ZL906" s="721"/>
      <c r="ZM906" s="721"/>
      <c r="ZN906" s="721"/>
      <c r="ZO906" s="721"/>
      <c r="ZP906" s="721"/>
      <c r="ZQ906" s="721"/>
      <c r="ZR906" s="721"/>
      <c r="ZS906" s="721"/>
      <c r="ZT906" s="721"/>
      <c r="ZU906" s="721"/>
      <c r="ZV906" s="721"/>
      <c r="ZW906" s="721"/>
      <c r="ZX906" s="721"/>
      <c r="ZY906" s="721"/>
      <c r="ZZ906" s="721"/>
      <c r="AAA906" s="721"/>
      <c r="AAB906" s="721"/>
      <c r="AAC906" s="721"/>
      <c r="AAD906" s="721"/>
      <c r="AAE906" s="721"/>
      <c r="AAF906" s="721"/>
      <c r="AAG906" s="721"/>
      <c r="AAH906" s="721"/>
      <c r="AAI906" s="721"/>
      <c r="AAJ906" s="721"/>
      <c r="AAK906" s="721"/>
      <c r="AAL906" s="721"/>
      <c r="AAM906" s="721"/>
      <c r="AAN906" s="721"/>
      <c r="AAO906" s="721"/>
      <c r="AAP906" s="721"/>
      <c r="AAQ906" s="721"/>
      <c r="AAR906" s="721"/>
      <c r="AAS906" s="721"/>
      <c r="AAT906" s="721"/>
      <c r="AAU906" s="721"/>
      <c r="AAV906" s="721"/>
      <c r="AAW906" s="721"/>
      <c r="AAX906" s="721"/>
      <c r="AAY906" s="721"/>
      <c r="AAZ906" s="721"/>
      <c r="ABA906" s="721"/>
      <c r="ABB906" s="721"/>
      <c r="ABC906" s="721"/>
      <c r="ABD906" s="721"/>
      <c r="ABE906" s="721"/>
      <c r="ABF906" s="721"/>
      <c r="ABG906" s="721"/>
      <c r="ABH906" s="721"/>
      <c r="ABI906" s="721"/>
      <c r="ABJ906" s="721"/>
      <c r="ABK906" s="721"/>
      <c r="ABL906" s="721"/>
      <c r="ABM906" s="721"/>
      <c r="ABN906" s="721"/>
      <c r="ABO906" s="721"/>
      <c r="ABP906" s="721"/>
      <c r="ABQ906" s="721"/>
      <c r="ABR906" s="721"/>
      <c r="ABS906" s="721"/>
      <c r="ABT906" s="721"/>
      <c r="ABU906" s="721"/>
      <c r="ABV906" s="721"/>
      <c r="ABW906" s="721"/>
      <c r="ABX906" s="721"/>
      <c r="ABY906" s="721"/>
      <c r="ABZ906" s="721"/>
      <c r="ACA906" s="721"/>
      <c r="ACB906" s="721"/>
      <c r="ACC906" s="721"/>
      <c r="ACD906" s="721"/>
      <c r="ACE906" s="721"/>
      <c r="ACF906" s="721"/>
      <c r="ACG906" s="721"/>
      <c r="ACH906" s="721"/>
      <c r="ACI906" s="721"/>
      <c r="ACJ906" s="721"/>
      <c r="ACK906" s="721"/>
      <c r="ACL906" s="721"/>
      <c r="ACM906" s="721"/>
      <c r="ACN906" s="721"/>
      <c r="ACO906" s="721"/>
      <c r="ACP906" s="721"/>
      <c r="ACQ906" s="721"/>
      <c r="ACR906" s="721"/>
      <c r="ACS906" s="721"/>
      <c r="ACT906" s="721"/>
      <c r="ACU906" s="721"/>
      <c r="ACV906" s="721"/>
      <c r="ACW906" s="721"/>
      <c r="ACX906" s="721"/>
      <c r="ACY906" s="721"/>
      <c r="ACZ906" s="721"/>
      <c r="ADA906" s="721"/>
      <c r="ADB906" s="721"/>
      <c r="ADC906" s="721"/>
      <c r="ADD906" s="721"/>
      <c r="ADE906" s="721"/>
      <c r="ADF906" s="721"/>
      <c r="ADG906" s="721"/>
      <c r="ADH906" s="721"/>
      <c r="ADI906" s="721"/>
      <c r="ADJ906" s="721"/>
      <c r="ADK906" s="721"/>
      <c r="ADL906" s="721"/>
      <c r="ADM906" s="721"/>
      <c r="ADN906" s="721"/>
      <c r="ADO906" s="721"/>
      <c r="ADP906" s="721"/>
      <c r="ADQ906" s="721"/>
      <c r="ADR906" s="721"/>
      <c r="ADS906" s="721"/>
      <c r="ADT906" s="721"/>
      <c r="ADU906" s="721"/>
      <c r="ADV906" s="721"/>
      <c r="ADW906" s="721"/>
      <c r="ADX906" s="721"/>
      <c r="ADY906" s="721"/>
      <c r="ADZ906" s="721"/>
      <c r="AEA906" s="721"/>
      <c r="AEB906" s="721"/>
      <c r="AEC906" s="721"/>
      <c r="AED906" s="721"/>
      <c r="AEE906" s="721"/>
      <c r="AEF906" s="721"/>
      <c r="AEG906" s="721"/>
      <c r="AEH906" s="721"/>
      <c r="AEI906" s="721"/>
      <c r="AEJ906" s="721"/>
      <c r="AEK906" s="721"/>
      <c r="AEL906" s="721"/>
      <c r="AEM906" s="721"/>
      <c r="AEN906" s="721"/>
      <c r="AEO906" s="721"/>
      <c r="AEP906" s="721"/>
      <c r="AEQ906" s="721"/>
      <c r="AER906" s="721"/>
      <c r="AES906" s="721"/>
      <c r="AET906" s="721"/>
      <c r="AEU906" s="721"/>
      <c r="AEV906" s="721"/>
      <c r="AEW906" s="721"/>
      <c r="AEX906" s="721"/>
      <c r="AEY906" s="721"/>
      <c r="AEZ906" s="721"/>
      <c r="AFA906" s="721"/>
      <c r="AFB906" s="721"/>
      <c r="AFC906" s="721"/>
      <c r="AFD906" s="721"/>
      <c r="AFE906" s="721"/>
      <c r="AFF906" s="721"/>
      <c r="AFG906" s="721"/>
      <c r="AFH906" s="721"/>
      <c r="AFI906" s="721"/>
      <c r="AFJ906" s="721"/>
      <c r="AFK906" s="721"/>
      <c r="AFL906" s="721"/>
      <c r="AFM906" s="721"/>
      <c r="AFN906" s="721"/>
      <c r="AFO906" s="721"/>
      <c r="AFP906" s="721"/>
      <c r="AFQ906" s="721"/>
      <c r="AFR906" s="721"/>
      <c r="AFS906" s="721"/>
      <c r="AFT906" s="721"/>
      <c r="AFU906" s="721"/>
      <c r="AFV906" s="721"/>
      <c r="AFW906" s="721"/>
      <c r="AFX906" s="721"/>
      <c r="AFY906" s="721"/>
      <c r="AFZ906" s="721"/>
      <c r="AGA906" s="721"/>
      <c r="AGB906" s="721"/>
      <c r="AGC906" s="721"/>
      <c r="AGD906" s="721"/>
      <c r="AGE906" s="721"/>
      <c r="AGF906" s="721"/>
      <c r="AGG906" s="721"/>
      <c r="AGH906" s="721"/>
      <c r="AGI906" s="721"/>
      <c r="AGJ906" s="721"/>
      <c r="AGK906" s="721"/>
      <c r="AGL906" s="721"/>
      <c r="AGM906" s="721"/>
      <c r="AGN906" s="721"/>
      <c r="AGO906" s="721"/>
      <c r="AGP906" s="721"/>
      <c r="AGQ906" s="721"/>
      <c r="AGR906" s="721"/>
      <c r="AGS906" s="721"/>
      <c r="AGT906" s="721"/>
      <c r="AGU906" s="721"/>
      <c r="AGV906" s="721"/>
      <c r="AGW906" s="721"/>
      <c r="AGX906" s="721"/>
      <c r="AGY906" s="721"/>
      <c r="AGZ906" s="721"/>
      <c r="AHA906" s="721"/>
      <c r="AHB906" s="721"/>
      <c r="AHC906" s="721"/>
      <c r="AHD906" s="721"/>
      <c r="AHE906" s="721"/>
      <c r="AHF906" s="721"/>
      <c r="AHG906" s="721"/>
      <c r="AHH906" s="721"/>
      <c r="AHI906" s="721"/>
      <c r="AHJ906" s="721"/>
      <c r="AHK906" s="721"/>
      <c r="AHL906" s="721"/>
      <c r="AHM906" s="721"/>
      <c r="AHN906" s="721"/>
      <c r="AHO906" s="721"/>
      <c r="AHP906" s="721"/>
      <c r="AHQ906" s="721"/>
      <c r="AHR906" s="721"/>
      <c r="AHS906" s="721"/>
      <c r="AHT906" s="721"/>
      <c r="AHU906" s="721"/>
      <c r="AHV906" s="721"/>
      <c r="AHW906" s="721"/>
      <c r="AHX906" s="721"/>
      <c r="AHY906" s="721"/>
      <c r="AHZ906" s="721"/>
      <c r="AIA906" s="721"/>
      <c r="AIB906" s="721"/>
      <c r="AIC906" s="721"/>
      <c r="AID906" s="721"/>
      <c r="AIE906" s="721"/>
      <c r="AIF906" s="721"/>
      <c r="AIG906" s="721"/>
      <c r="AIH906" s="721"/>
      <c r="AII906" s="721"/>
      <c r="AIJ906" s="721"/>
      <c r="AIK906" s="721"/>
      <c r="AIL906" s="721"/>
      <c r="AIM906" s="721"/>
      <c r="AIN906" s="721"/>
      <c r="AIO906" s="721"/>
      <c r="AIP906" s="721"/>
      <c r="AIQ906" s="721"/>
      <c r="AIR906" s="721"/>
      <c r="AIS906" s="721"/>
      <c r="AIT906" s="721"/>
      <c r="AIU906" s="721"/>
      <c r="AIV906" s="721"/>
      <c r="AIW906" s="721"/>
      <c r="AIX906" s="721"/>
      <c r="AIY906" s="721"/>
      <c r="AIZ906" s="721"/>
      <c r="AJA906" s="721"/>
      <c r="AJB906" s="721"/>
      <c r="AJC906" s="721"/>
      <c r="AJD906" s="721"/>
      <c r="AJE906" s="721"/>
      <c r="AJF906" s="721"/>
      <c r="AJG906" s="721"/>
      <c r="AJH906" s="721"/>
      <c r="AJI906" s="721"/>
      <c r="AJJ906" s="721"/>
      <c r="AJK906" s="721"/>
      <c r="AJL906" s="721"/>
      <c r="AJM906" s="721"/>
      <c r="AJN906" s="721"/>
      <c r="AJO906" s="721"/>
      <c r="AJP906" s="721"/>
      <c r="AJQ906" s="721"/>
      <c r="AJR906" s="721"/>
      <c r="AJS906" s="721"/>
      <c r="AJT906" s="721"/>
      <c r="AJU906" s="721"/>
      <c r="AJV906" s="721"/>
      <c r="AJW906" s="721"/>
      <c r="AJX906" s="721"/>
      <c r="AJY906" s="721"/>
      <c r="AJZ906" s="721"/>
      <c r="AKA906" s="721"/>
      <c r="AKB906" s="721"/>
      <c r="AKC906" s="721"/>
      <c r="AKD906" s="721"/>
      <c r="AKE906" s="721"/>
      <c r="AKF906" s="721"/>
      <c r="AKG906" s="721"/>
      <c r="AKH906" s="721"/>
      <c r="AKI906" s="721"/>
      <c r="AKJ906" s="721"/>
      <c r="AKK906" s="721"/>
      <c r="AKL906" s="721"/>
      <c r="AKM906" s="721"/>
      <c r="AKN906" s="721"/>
      <c r="AKO906" s="721"/>
      <c r="AKP906" s="721"/>
      <c r="AKQ906" s="721"/>
      <c r="AKR906" s="721"/>
      <c r="AKS906" s="721"/>
      <c r="AKT906" s="721"/>
      <c r="AKU906" s="721"/>
      <c r="AKV906" s="721"/>
      <c r="AKW906" s="721"/>
      <c r="AKX906" s="721"/>
      <c r="AKY906" s="721"/>
      <c r="AKZ906" s="721"/>
      <c r="ALA906" s="721"/>
      <c r="ALB906" s="721"/>
      <c r="ALC906" s="721"/>
      <c r="ALD906" s="721"/>
      <c r="ALE906" s="721"/>
      <c r="ALF906" s="721"/>
      <c r="ALG906" s="721"/>
      <c r="ALH906" s="721"/>
      <c r="ALI906" s="721"/>
      <c r="ALJ906" s="721"/>
      <c r="ALK906" s="721"/>
      <c r="ALL906" s="721"/>
      <c r="ALM906" s="721"/>
      <c r="ALN906" s="721"/>
      <c r="ALO906" s="721"/>
      <c r="ALP906" s="721"/>
      <c r="ALQ906" s="721"/>
      <c r="ALR906" s="721"/>
      <c r="ALS906" s="721"/>
      <c r="ALT906" s="721"/>
      <c r="ALU906" s="721"/>
      <c r="ALV906" s="721"/>
      <c r="ALW906" s="721"/>
      <c r="ALX906" s="721"/>
      <c r="ALY906" s="721"/>
      <c r="ALZ906" s="721"/>
      <c r="AMA906" s="721"/>
      <c r="AMB906" s="721"/>
      <c r="AMC906" s="721"/>
      <c r="AMD906" s="721"/>
      <c r="AME906" s="721"/>
      <c r="AMF906" s="721"/>
      <c r="AMG906" s="721"/>
      <c r="AMH906" s="721"/>
      <c r="AMI906" s="721"/>
      <c r="AMJ906" s="721"/>
      <c r="AMK906" s="721"/>
      <c r="AML906" s="721"/>
      <c r="AMM906" s="721"/>
      <c r="AMN906" s="721"/>
      <c r="AMO906" s="721"/>
      <c r="AMP906" s="721"/>
      <c r="AMQ906" s="721"/>
      <c r="AMR906" s="721"/>
      <c r="AMS906" s="721"/>
      <c r="AMT906" s="721"/>
      <c r="AMU906" s="721"/>
      <c r="AMV906" s="721"/>
      <c r="AMW906" s="721"/>
      <c r="AMX906" s="721"/>
      <c r="AMY906" s="721"/>
      <c r="AMZ906" s="721"/>
      <c r="ANA906" s="721"/>
      <c r="ANB906" s="721"/>
      <c r="ANC906" s="721"/>
      <c r="AND906" s="721"/>
      <c r="ANE906" s="721"/>
      <c r="ANF906" s="721"/>
      <c r="ANG906" s="721"/>
      <c r="ANH906" s="721"/>
      <c r="ANI906" s="721"/>
      <c r="ANJ906" s="721"/>
      <c r="ANK906" s="721"/>
      <c r="ANL906" s="721"/>
      <c r="ANM906" s="721"/>
      <c r="ANN906" s="721"/>
      <c r="ANO906" s="721"/>
      <c r="ANP906" s="721"/>
      <c r="ANQ906" s="721"/>
      <c r="ANR906" s="721"/>
      <c r="ANS906" s="721"/>
      <c r="ANT906" s="721"/>
      <c r="ANU906" s="721"/>
      <c r="ANV906" s="721"/>
      <c r="ANW906" s="721"/>
      <c r="ANX906" s="721"/>
      <c r="ANY906" s="721"/>
      <c r="ANZ906" s="721"/>
      <c r="AOA906" s="721"/>
      <c r="AOB906" s="721"/>
      <c r="AOC906" s="721"/>
      <c r="AOD906" s="721"/>
      <c r="AOE906" s="721"/>
      <c r="AOF906" s="721"/>
      <c r="AOG906" s="721"/>
      <c r="AOH906" s="721"/>
      <c r="AOI906" s="721"/>
      <c r="AOJ906" s="721"/>
      <c r="AOK906" s="721"/>
      <c r="AOL906" s="721"/>
      <c r="AOM906" s="721"/>
      <c r="AON906" s="721"/>
      <c r="AOO906" s="721"/>
      <c r="AOP906" s="721"/>
      <c r="AOQ906" s="721"/>
      <c r="AOR906" s="721"/>
      <c r="AOS906" s="721"/>
      <c r="AOT906" s="721"/>
      <c r="AOU906" s="721"/>
      <c r="AOV906" s="721"/>
      <c r="AOW906" s="721"/>
      <c r="AOX906" s="721"/>
      <c r="AOY906" s="721"/>
      <c r="AOZ906" s="721"/>
      <c r="APA906" s="721"/>
      <c r="APB906" s="721"/>
      <c r="APC906" s="721"/>
      <c r="APD906" s="721"/>
      <c r="APE906" s="721"/>
      <c r="APF906" s="721"/>
      <c r="APG906" s="721"/>
      <c r="APH906" s="721"/>
      <c r="API906" s="721"/>
      <c r="APJ906" s="721"/>
      <c r="APK906" s="721"/>
      <c r="APL906" s="721"/>
      <c r="APM906" s="721"/>
      <c r="APN906" s="721"/>
      <c r="APO906" s="721"/>
      <c r="APP906" s="721"/>
      <c r="APQ906" s="721"/>
      <c r="APR906" s="721"/>
      <c r="APS906" s="721"/>
      <c r="APT906" s="721"/>
      <c r="APU906" s="721"/>
      <c r="APV906" s="721"/>
      <c r="APW906" s="721"/>
      <c r="APX906" s="721"/>
      <c r="APY906" s="721"/>
      <c r="APZ906" s="721"/>
      <c r="AQA906" s="721"/>
      <c r="AQB906" s="721"/>
      <c r="AQC906" s="721"/>
      <c r="AQD906" s="721"/>
      <c r="AQE906" s="721"/>
      <c r="AQF906" s="721"/>
      <c r="AQG906" s="721"/>
      <c r="AQH906" s="721"/>
      <c r="AQI906" s="721"/>
      <c r="AQJ906" s="721"/>
      <c r="AQK906" s="721"/>
      <c r="AQL906" s="721"/>
      <c r="AQM906" s="721"/>
      <c r="AQN906" s="721"/>
      <c r="AQO906" s="721"/>
      <c r="AQP906" s="721"/>
      <c r="AQQ906" s="721"/>
      <c r="AQR906" s="721"/>
      <c r="AQS906" s="721"/>
      <c r="AQT906" s="721"/>
      <c r="AQU906" s="721"/>
      <c r="AQV906" s="721"/>
      <c r="AQW906" s="721"/>
      <c r="AQX906" s="721"/>
      <c r="AQY906" s="721"/>
      <c r="AQZ906" s="721"/>
      <c r="ARA906" s="721"/>
      <c r="ARB906" s="721"/>
      <c r="ARC906" s="721"/>
      <c r="ARD906" s="721"/>
      <c r="ARE906" s="721"/>
      <c r="ARF906" s="721"/>
      <c r="ARG906" s="721"/>
      <c r="ARH906" s="721"/>
      <c r="ARI906" s="721"/>
      <c r="ARJ906" s="721"/>
      <c r="ARK906" s="721"/>
      <c r="ARL906" s="721"/>
      <c r="ARM906" s="721"/>
      <c r="ARN906" s="721"/>
      <c r="ARO906" s="721"/>
      <c r="ARP906" s="721"/>
      <c r="ARQ906" s="721"/>
      <c r="ARR906" s="721"/>
      <c r="ARS906" s="721"/>
      <c r="ART906" s="721"/>
      <c r="ARU906" s="721"/>
      <c r="ARV906" s="721"/>
      <c r="ARW906" s="721"/>
      <c r="ARX906" s="721"/>
      <c r="ARY906" s="721"/>
      <c r="ARZ906" s="721"/>
      <c r="ASA906" s="721"/>
      <c r="ASB906" s="721"/>
      <c r="ASC906" s="721"/>
      <c r="ASD906" s="721"/>
      <c r="ASE906" s="721"/>
      <c r="ASF906" s="721"/>
      <c r="ASG906" s="721"/>
      <c r="ASH906" s="721"/>
      <c r="ASI906" s="721"/>
      <c r="ASJ906" s="721"/>
      <c r="ASK906" s="721"/>
      <c r="ASL906" s="721"/>
      <c r="ASM906" s="721"/>
      <c r="ASN906" s="721"/>
      <c r="ASO906" s="721"/>
      <c r="ASP906" s="721"/>
      <c r="ASQ906" s="721"/>
      <c r="ASR906" s="721"/>
      <c r="ASS906" s="721"/>
      <c r="AST906" s="721"/>
      <c r="ASU906" s="721"/>
      <c r="ASV906" s="721"/>
      <c r="ASW906" s="721"/>
      <c r="ASX906" s="721"/>
      <c r="ASY906" s="721"/>
      <c r="ASZ906" s="721"/>
      <c r="ATA906" s="721"/>
      <c r="ATB906" s="721"/>
      <c r="ATC906" s="721"/>
      <c r="ATD906" s="721"/>
      <c r="ATE906" s="721"/>
      <c r="ATF906" s="721"/>
      <c r="ATG906" s="721"/>
      <c r="ATH906" s="721"/>
      <c r="ATI906" s="721"/>
      <c r="ATJ906" s="721"/>
      <c r="ATK906" s="721"/>
      <c r="ATL906" s="721"/>
      <c r="ATM906" s="721"/>
      <c r="ATN906" s="721"/>
      <c r="ATO906" s="721"/>
      <c r="ATP906" s="721"/>
      <c r="ATQ906" s="721"/>
      <c r="ATR906" s="721"/>
      <c r="ATS906" s="721"/>
      <c r="ATT906" s="721"/>
      <c r="ATU906" s="721"/>
      <c r="ATV906" s="721"/>
      <c r="ATW906" s="721"/>
      <c r="ATX906" s="721"/>
      <c r="ATY906" s="721"/>
      <c r="ATZ906" s="721"/>
      <c r="AUA906" s="721"/>
      <c r="AUB906" s="721"/>
      <c r="AUC906" s="721"/>
      <c r="AUD906" s="721"/>
      <c r="AUE906" s="721"/>
      <c r="AUF906" s="721"/>
      <c r="AUG906" s="721"/>
      <c r="AUH906" s="721"/>
      <c r="AUI906" s="721"/>
      <c r="AUJ906" s="721"/>
      <c r="AUK906" s="721"/>
      <c r="AUL906" s="721"/>
      <c r="AUM906" s="721"/>
      <c r="AUN906" s="721"/>
      <c r="AUO906" s="721"/>
      <c r="AUP906" s="721"/>
      <c r="AUQ906" s="721"/>
      <c r="AUR906" s="721"/>
      <c r="AUS906" s="721"/>
      <c r="AUT906" s="721"/>
      <c r="AUU906" s="721"/>
      <c r="AUV906" s="721"/>
      <c r="AUW906" s="721"/>
      <c r="AUX906" s="721"/>
      <c r="AUY906" s="721"/>
      <c r="AUZ906" s="721"/>
      <c r="AVA906" s="721"/>
      <c r="AVB906" s="721"/>
      <c r="AVC906" s="721"/>
      <c r="AVD906" s="721"/>
      <c r="AVE906" s="721"/>
      <c r="AVF906" s="721"/>
      <c r="AVG906" s="721"/>
      <c r="AVH906" s="721"/>
      <c r="AVI906" s="721"/>
      <c r="AVJ906" s="721"/>
      <c r="AVK906" s="721"/>
    </row>
    <row r="907" spans="1:1259">
      <c r="A907" s="716"/>
      <c r="B907" s="723">
        <v>44651</v>
      </c>
      <c r="C907" s="716"/>
      <c r="D907" s="714" t="s">
        <v>3247</v>
      </c>
      <c r="E907" s="703" t="s">
        <v>3104</v>
      </c>
      <c r="F907" s="703"/>
      <c r="G907" s="703">
        <v>2022</v>
      </c>
      <c r="H907" s="703"/>
      <c r="I907" s="698" t="s">
        <v>1699</v>
      </c>
      <c r="J907" s="704"/>
      <c r="K907" s="705" t="s">
        <v>4965</v>
      </c>
      <c r="L907" s="703" t="s">
        <v>2410</v>
      </c>
      <c r="M907" s="706">
        <v>44650</v>
      </c>
      <c r="N907" s="706">
        <v>44743</v>
      </c>
      <c r="O907" s="706"/>
      <c r="P907" s="704"/>
      <c r="Q907" s="704"/>
      <c r="R907" s="704"/>
      <c r="S907" s="703" t="s">
        <v>2425</v>
      </c>
      <c r="T907" s="703">
        <v>60</v>
      </c>
      <c r="U907" s="703"/>
      <c r="V907" s="703" t="s">
        <v>973</v>
      </c>
      <c r="W907" s="703">
        <v>400</v>
      </c>
      <c r="X907" s="707">
        <v>4992</v>
      </c>
      <c r="Y907" s="539">
        <f t="shared" si="42"/>
        <v>1996800</v>
      </c>
      <c r="Z907" s="708">
        <v>0.55000000000000004</v>
      </c>
      <c r="AA907" s="681">
        <f t="shared" si="43"/>
        <v>1098240</v>
      </c>
      <c r="AB907" s="682"/>
      <c r="AC907" s="683">
        <v>0</v>
      </c>
      <c r="AD907" s="710"/>
      <c r="AE907" s="709"/>
      <c r="AF907" s="695">
        <f t="shared" si="44"/>
        <v>1098240</v>
      </c>
      <c r="AG907" s="703" t="s">
        <v>1073</v>
      </c>
      <c r="AH907" s="703"/>
      <c r="AI907" s="705" t="s">
        <v>2488</v>
      </c>
      <c r="AJ907" s="703" t="s">
        <v>2412</v>
      </c>
      <c r="AK907" s="711" t="s">
        <v>1408</v>
      </c>
      <c r="AL907" s="703">
        <v>89118</v>
      </c>
      <c r="AM907" s="703" t="s">
        <v>52</v>
      </c>
      <c r="AN907" s="703"/>
      <c r="AO907" s="703"/>
      <c r="AP907" s="712"/>
      <c r="AQ907" s="712" t="s">
        <v>37</v>
      </c>
      <c r="AR907" s="712"/>
      <c r="AS907" s="715"/>
      <c r="AT907" s="715"/>
      <c r="AU907" s="715"/>
      <c r="AV907" s="708">
        <v>0.45500000000000002</v>
      </c>
      <c r="AW907" s="721"/>
      <c r="AX907" s="721"/>
      <c r="AY907" s="721"/>
      <c r="AZ907" s="721"/>
      <c r="BA907" s="721"/>
      <c r="BB907" s="721"/>
      <c r="BC907" s="721"/>
      <c r="BD907" s="721"/>
      <c r="BE907" s="721"/>
      <c r="BF907" s="721"/>
      <c r="BG907" s="721"/>
      <c r="BH907" s="721"/>
      <c r="BI907" s="721"/>
      <c r="BJ907" s="721"/>
      <c r="BK907" s="721"/>
      <c r="BL907" s="721"/>
      <c r="BM907" s="721"/>
      <c r="BN907" s="721"/>
      <c r="BO907" s="721"/>
      <c r="BP907" s="721"/>
      <c r="BQ907" s="721"/>
      <c r="BR907" s="721"/>
      <c r="BS907" s="721"/>
      <c r="BT907" s="721"/>
      <c r="BU907" s="721"/>
      <c r="BV907" s="721"/>
      <c r="BW907" s="721"/>
      <c r="BX907" s="721"/>
      <c r="BY907" s="721"/>
      <c r="BZ907" s="721"/>
      <c r="CA907" s="721"/>
      <c r="CB907" s="721"/>
      <c r="CC907" s="721"/>
      <c r="CD907" s="721"/>
      <c r="CE907" s="721"/>
      <c r="CF907" s="721"/>
      <c r="CG907" s="721"/>
      <c r="CH907" s="721"/>
      <c r="CI907" s="721"/>
      <c r="CJ907" s="721"/>
      <c r="CK907" s="721"/>
      <c r="CL907" s="721"/>
      <c r="CM907" s="721"/>
      <c r="CN907" s="721"/>
      <c r="CO907" s="721"/>
      <c r="CP907" s="721"/>
      <c r="CQ907" s="721"/>
      <c r="CR907" s="721"/>
      <c r="CS907" s="721"/>
      <c r="CT907" s="721"/>
      <c r="CU907" s="721"/>
      <c r="CV907" s="721"/>
      <c r="CW907" s="721"/>
      <c r="CX907" s="721"/>
      <c r="CY907" s="721"/>
      <c r="CZ907" s="721"/>
      <c r="DA907" s="721"/>
      <c r="DB907" s="721"/>
      <c r="DC907" s="721"/>
      <c r="DD907" s="721"/>
      <c r="DE907" s="721"/>
      <c r="DF907" s="721"/>
      <c r="DG907" s="721"/>
      <c r="DH907" s="721"/>
      <c r="DI907" s="721"/>
      <c r="DJ907" s="721"/>
      <c r="DK907" s="721"/>
      <c r="DL907" s="721"/>
      <c r="DM907" s="721"/>
      <c r="DN907" s="721"/>
      <c r="DO907" s="721"/>
      <c r="DP907" s="721"/>
      <c r="DQ907" s="721"/>
      <c r="DR907" s="721"/>
      <c r="DS907" s="721"/>
      <c r="DT907" s="721"/>
      <c r="DU907" s="721"/>
      <c r="DV907" s="721"/>
      <c r="DW907" s="721"/>
      <c r="DX907" s="721"/>
      <c r="DY907" s="721"/>
      <c r="DZ907" s="721"/>
      <c r="EA907" s="721"/>
      <c r="EB907" s="721"/>
      <c r="EC907" s="721"/>
      <c r="ED907" s="721"/>
      <c r="EE907" s="721"/>
      <c r="EF907" s="721"/>
      <c r="EG907" s="721"/>
      <c r="EH907" s="721"/>
      <c r="EI907" s="721"/>
      <c r="EJ907" s="721"/>
      <c r="EK907" s="721"/>
      <c r="EL907" s="721"/>
      <c r="EM907" s="721"/>
      <c r="EN907" s="721"/>
      <c r="EO907" s="721"/>
      <c r="EP907" s="721"/>
      <c r="EQ907" s="721"/>
      <c r="ER907" s="721"/>
      <c r="ES907" s="721"/>
      <c r="ET907" s="721"/>
      <c r="EU907" s="721"/>
      <c r="EV907" s="721"/>
      <c r="EW907" s="721"/>
      <c r="EX907" s="721"/>
      <c r="EY907" s="721"/>
      <c r="EZ907" s="721"/>
      <c r="FA907" s="721"/>
      <c r="FB907" s="721"/>
      <c r="FC907" s="721"/>
      <c r="FD907" s="721"/>
      <c r="FE907" s="721"/>
      <c r="FF907" s="721"/>
      <c r="FG907" s="721"/>
      <c r="FH907" s="721"/>
      <c r="FI907" s="721"/>
      <c r="FJ907" s="721"/>
      <c r="FK907" s="721"/>
      <c r="FL907" s="721"/>
      <c r="FM907" s="721"/>
      <c r="FN907" s="721"/>
      <c r="FO907" s="721"/>
      <c r="FP907" s="721"/>
      <c r="FQ907" s="721"/>
      <c r="FR907" s="721"/>
      <c r="FS907" s="721"/>
      <c r="FT907" s="721"/>
      <c r="FU907" s="721"/>
      <c r="FV907" s="721"/>
      <c r="FW907" s="721"/>
      <c r="FX907" s="721"/>
      <c r="FY907" s="721"/>
      <c r="FZ907" s="721"/>
      <c r="GA907" s="721"/>
      <c r="GB907" s="721"/>
      <c r="GC907" s="721"/>
      <c r="GD907" s="721"/>
      <c r="GE907" s="721"/>
      <c r="GF907" s="721"/>
      <c r="GG907" s="721"/>
      <c r="GH907" s="721"/>
      <c r="GI907" s="721"/>
      <c r="GJ907" s="721"/>
      <c r="GK907" s="721"/>
      <c r="GL907" s="721"/>
      <c r="GM907" s="721"/>
      <c r="GN907" s="721"/>
      <c r="GO907" s="721"/>
      <c r="GP907" s="721"/>
      <c r="GQ907" s="721"/>
      <c r="GR907" s="721"/>
      <c r="GS907" s="721"/>
      <c r="GT907" s="721"/>
      <c r="GU907" s="721"/>
      <c r="GV907" s="721"/>
      <c r="GW907" s="721"/>
      <c r="GX907" s="721"/>
      <c r="GY907" s="721"/>
      <c r="GZ907" s="721"/>
      <c r="HA907" s="721"/>
      <c r="HB907" s="721"/>
      <c r="HC907" s="721"/>
      <c r="HD907" s="721"/>
      <c r="HE907" s="721"/>
      <c r="HF907" s="721"/>
      <c r="HG907" s="721"/>
      <c r="HH907" s="721"/>
      <c r="HI907" s="721"/>
      <c r="HJ907" s="721"/>
      <c r="HK907" s="721"/>
      <c r="HL907" s="721"/>
      <c r="HM907" s="721"/>
      <c r="HN907" s="721"/>
      <c r="HO907" s="721"/>
      <c r="HP907" s="721"/>
      <c r="HQ907" s="721"/>
      <c r="HR907" s="721"/>
      <c r="HS907" s="721"/>
      <c r="HT907" s="721"/>
      <c r="HU907" s="721"/>
      <c r="HV907" s="721"/>
      <c r="HW907" s="721"/>
      <c r="HX907" s="721"/>
      <c r="HY907" s="721"/>
      <c r="HZ907" s="721"/>
      <c r="IA907" s="721"/>
      <c r="IB907" s="721"/>
      <c r="IC907" s="721"/>
      <c r="ID907" s="721"/>
      <c r="IE907" s="721"/>
      <c r="IF907" s="721"/>
      <c r="IG907" s="721"/>
      <c r="IH907" s="721"/>
      <c r="II907" s="721"/>
      <c r="IJ907" s="721"/>
      <c r="IK907" s="721"/>
      <c r="IL907" s="721"/>
      <c r="IM907" s="721"/>
      <c r="IN907" s="721"/>
      <c r="IO907" s="721"/>
      <c r="IP907" s="721"/>
      <c r="IQ907" s="721"/>
      <c r="IR907" s="721"/>
      <c r="IS907" s="721"/>
      <c r="IT907" s="721"/>
      <c r="IU907" s="721"/>
      <c r="IV907" s="721"/>
      <c r="IW907" s="721"/>
      <c r="IX907" s="721"/>
      <c r="IY907" s="721"/>
      <c r="IZ907" s="721"/>
      <c r="JA907" s="721"/>
      <c r="JB907" s="721"/>
      <c r="JC907" s="721"/>
      <c r="JD907" s="721"/>
      <c r="JE907" s="721"/>
      <c r="JF907" s="721"/>
      <c r="JG907" s="721"/>
      <c r="JH907" s="721"/>
      <c r="JI907" s="721"/>
      <c r="JJ907" s="721"/>
      <c r="JK907" s="721"/>
      <c r="JL907" s="721"/>
      <c r="JM907" s="721"/>
      <c r="JN907" s="721"/>
      <c r="JO907" s="721"/>
      <c r="JP907" s="721"/>
      <c r="JQ907" s="721"/>
      <c r="JR907" s="721"/>
      <c r="JS907" s="721"/>
      <c r="JT907" s="721"/>
      <c r="JU907" s="721"/>
      <c r="JV907" s="721"/>
      <c r="JW907" s="721"/>
      <c r="JX907" s="721"/>
      <c r="JY907" s="721"/>
      <c r="JZ907" s="721"/>
      <c r="KA907" s="721"/>
      <c r="KB907" s="721"/>
      <c r="KC907" s="721"/>
      <c r="KD907" s="721"/>
      <c r="KE907" s="721"/>
      <c r="KF907" s="721"/>
      <c r="KG907" s="721"/>
      <c r="KH907" s="721"/>
      <c r="KI907" s="721"/>
      <c r="KJ907" s="721"/>
      <c r="KK907" s="721"/>
      <c r="KL907" s="721"/>
      <c r="KM907" s="721"/>
      <c r="KN907" s="721"/>
      <c r="KO907" s="721"/>
      <c r="KP907" s="721"/>
      <c r="KQ907" s="721"/>
      <c r="KR907" s="721"/>
      <c r="KS907" s="721"/>
      <c r="KT907" s="721"/>
      <c r="KU907" s="721"/>
      <c r="KV907" s="721"/>
      <c r="KW907" s="721"/>
      <c r="KX907" s="721"/>
      <c r="KY907" s="721"/>
      <c r="KZ907" s="721"/>
      <c r="LA907" s="721"/>
      <c r="LB907" s="721"/>
      <c r="LC907" s="721"/>
      <c r="LD907" s="721"/>
      <c r="LE907" s="721"/>
      <c r="LF907" s="721"/>
      <c r="LG907" s="721"/>
      <c r="LH907" s="721"/>
      <c r="LI907" s="721"/>
      <c r="LJ907" s="721"/>
      <c r="LK907" s="721"/>
      <c r="LL907" s="721"/>
      <c r="LM907" s="721"/>
      <c r="LN907" s="721"/>
      <c r="LO907" s="721"/>
      <c r="LP907" s="721"/>
      <c r="LQ907" s="721"/>
      <c r="LR907" s="721"/>
      <c r="LS907" s="721"/>
      <c r="LT907" s="721"/>
      <c r="LU907" s="721"/>
      <c r="LV907" s="721"/>
      <c r="LW907" s="721"/>
      <c r="LX907" s="721"/>
      <c r="LY907" s="721"/>
      <c r="LZ907" s="721"/>
      <c r="MA907" s="721"/>
      <c r="MB907" s="721"/>
      <c r="MC907" s="721"/>
      <c r="MD907" s="721"/>
      <c r="ME907" s="721"/>
      <c r="MF907" s="721"/>
      <c r="MG907" s="721"/>
      <c r="MH907" s="721"/>
      <c r="MI907" s="721"/>
      <c r="MJ907" s="721"/>
      <c r="MK907" s="721"/>
      <c r="ML907" s="721"/>
      <c r="MM907" s="721"/>
      <c r="MN907" s="721"/>
      <c r="MO907" s="721"/>
      <c r="MP907" s="721"/>
      <c r="MQ907" s="721"/>
      <c r="MR907" s="721"/>
      <c r="MS907" s="721"/>
      <c r="MT907" s="721"/>
      <c r="MU907" s="721"/>
      <c r="MV907" s="721"/>
      <c r="MW907" s="721"/>
      <c r="MX907" s="721"/>
      <c r="MY907" s="721"/>
      <c r="MZ907" s="721"/>
      <c r="NA907" s="721"/>
      <c r="NB907" s="721"/>
      <c r="NC907" s="721"/>
      <c r="ND907" s="721"/>
      <c r="NE907" s="721"/>
      <c r="NF907" s="721"/>
      <c r="NG907" s="721"/>
      <c r="NH907" s="721"/>
      <c r="NI907" s="721"/>
      <c r="NJ907" s="721"/>
      <c r="NK907" s="721"/>
      <c r="NL907" s="721"/>
      <c r="NM907" s="721"/>
      <c r="NN907" s="721"/>
      <c r="NO907" s="721"/>
      <c r="NP907" s="721"/>
      <c r="NQ907" s="721"/>
      <c r="NR907" s="721"/>
      <c r="NS907" s="721"/>
      <c r="NT907" s="721"/>
      <c r="NU907" s="721"/>
      <c r="NV907" s="721"/>
      <c r="NW907" s="721"/>
      <c r="NX907" s="721"/>
      <c r="NY907" s="721"/>
      <c r="NZ907" s="721"/>
      <c r="OA907" s="721"/>
      <c r="OB907" s="721"/>
      <c r="OC907" s="721"/>
      <c r="OD907" s="721"/>
      <c r="OE907" s="721"/>
      <c r="OF907" s="721"/>
      <c r="OG907" s="721"/>
      <c r="OH907" s="721"/>
      <c r="OI907" s="721"/>
      <c r="OJ907" s="721"/>
      <c r="OK907" s="721"/>
      <c r="OL907" s="721"/>
      <c r="OM907" s="721"/>
      <c r="ON907" s="721"/>
      <c r="OO907" s="721"/>
      <c r="OP907" s="721"/>
      <c r="OQ907" s="721"/>
      <c r="OR907" s="721"/>
      <c r="OS907" s="721"/>
      <c r="OT907" s="721"/>
      <c r="OU907" s="721"/>
      <c r="OV907" s="721"/>
      <c r="OW907" s="721"/>
      <c r="OX907" s="721"/>
      <c r="OY907" s="721"/>
      <c r="OZ907" s="721"/>
      <c r="PA907" s="721"/>
      <c r="PB907" s="721"/>
      <c r="PC907" s="721"/>
      <c r="PD907" s="721"/>
      <c r="PE907" s="721"/>
      <c r="PF907" s="721"/>
      <c r="PG907" s="721"/>
      <c r="PH907" s="721"/>
      <c r="PI907" s="721"/>
      <c r="PJ907" s="721"/>
      <c r="PK907" s="721"/>
      <c r="PL907" s="721"/>
      <c r="PM907" s="721"/>
      <c r="PN907" s="721"/>
      <c r="PO907" s="721"/>
      <c r="PP907" s="721"/>
      <c r="PQ907" s="721"/>
      <c r="PR907" s="721"/>
      <c r="PS907" s="721"/>
      <c r="PT907" s="721"/>
      <c r="PU907" s="721"/>
      <c r="PV907" s="721"/>
      <c r="PW907" s="721"/>
      <c r="PX907" s="721"/>
      <c r="PY907" s="721"/>
      <c r="PZ907" s="721"/>
      <c r="QA907" s="721"/>
      <c r="QB907" s="721"/>
      <c r="QC907" s="721"/>
      <c r="QD907" s="721"/>
      <c r="QE907" s="721"/>
      <c r="QF907" s="721"/>
      <c r="QG907" s="721"/>
      <c r="QH907" s="721"/>
      <c r="QI907" s="721"/>
      <c r="QJ907" s="721"/>
      <c r="QK907" s="721"/>
      <c r="QL907" s="721"/>
      <c r="QM907" s="721"/>
      <c r="QN907" s="721"/>
      <c r="QO907" s="721"/>
      <c r="QP907" s="721"/>
      <c r="QQ907" s="721"/>
      <c r="QR907" s="721"/>
      <c r="QS907" s="721"/>
      <c r="QT907" s="721"/>
      <c r="QU907" s="721"/>
      <c r="QV907" s="721"/>
      <c r="QW907" s="721"/>
      <c r="QX907" s="721"/>
      <c r="QY907" s="721"/>
      <c r="QZ907" s="721"/>
      <c r="RA907" s="721"/>
      <c r="RB907" s="721"/>
      <c r="RC907" s="721"/>
      <c r="RD907" s="721"/>
      <c r="RE907" s="721"/>
      <c r="RF907" s="721"/>
      <c r="RG907" s="721"/>
      <c r="RH907" s="721"/>
      <c r="RI907" s="721"/>
      <c r="RJ907" s="721"/>
      <c r="RK907" s="721"/>
      <c r="RL907" s="721"/>
      <c r="RM907" s="721"/>
      <c r="RN907" s="721"/>
      <c r="RO907" s="721"/>
      <c r="RP907" s="721"/>
      <c r="RQ907" s="721"/>
      <c r="RR907" s="721"/>
      <c r="RS907" s="721"/>
      <c r="RT907" s="721"/>
      <c r="RU907" s="721"/>
      <c r="RV907" s="721"/>
      <c r="RW907" s="721"/>
      <c r="RX907" s="721"/>
      <c r="RY907" s="721"/>
      <c r="RZ907" s="721"/>
      <c r="SA907" s="721"/>
      <c r="SB907" s="721"/>
      <c r="SC907" s="721"/>
      <c r="SD907" s="721"/>
      <c r="SE907" s="721"/>
      <c r="SF907" s="721"/>
      <c r="SG907" s="721"/>
      <c r="SH907" s="721"/>
      <c r="SI907" s="721"/>
      <c r="SJ907" s="721"/>
      <c r="SK907" s="721"/>
      <c r="SL907" s="721"/>
      <c r="SM907" s="721"/>
      <c r="SN907" s="721"/>
      <c r="SO907" s="721"/>
      <c r="SP907" s="721"/>
      <c r="SQ907" s="721"/>
      <c r="SR907" s="721"/>
      <c r="SS907" s="721"/>
      <c r="ST907" s="721"/>
      <c r="SU907" s="721"/>
      <c r="SV907" s="721"/>
      <c r="SW907" s="721"/>
      <c r="SX907" s="721"/>
      <c r="SY907" s="721"/>
      <c r="SZ907" s="721"/>
      <c r="TA907" s="721"/>
      <c r="TB907" s="721"/>
      <c r="TC907" s="721"/>
      <c r="TD907" s="721"/>
      <c r="TE907" s="721"/>
      <c r="TF907" s="721"/>
      <c r="TG907" s="721"/>
      <c r="TH907" s="721"/>
      <c r="TI907" s="721"/>
      <c r="TJ907" s="721"/>
      <c r="TK907" s="721"/>
      <c r="TL907" s="721"/>
      <c r="TM907" s="721"/>
      <c r="TN907" s="721"/>
      <c r="TO907" s="721"/>
      <c r="TP907" s="721"/>
      <c r="TQ907" s="721"/>
      <c r="TR907" s="721"/>
      <c r="TS907" s="721"/>
      <c r="TT907" s="721"/>
      <c r="TU907" s="721"/>
      <c r="TV907" s="721"/>
      <c r="TW907" s="721"/>
      <c r="TX907" s="721"/>
      <c r="TY907" s="721"/>
      <c r="TZ907" s="721"/>
      <c r="UA907" s="721"/>
      <c r="UB907" s="721"/>
      <c r="UC907" s="721"/>
      <c r="UD907" s="721"/>
      <c r="UE907" s="721"/>
      <c r="UF907" s="721"/>
      <c r="UG907" s="721"/>
      <c r="UH907" s="721"/>
      <c r="UI907" s="721"/>
      <c r="UJ907" s="721"/>
      <c r="UK907" s="721"/>
      <c r="UL907" s="721"/>
      <c r="UM907" s="721"/>
      <c r="UN907" s="721"/>
      <c r="UO907" s="721"/>
      <c r="UP907" s="721"/>
      <c r="UQ907" s="721"/>
      <c r="UR907" s="721"/>
      <c r="US907" s="721"/>
      <c r="UT907" s="721"/>
      <c r="UU907" s="721"/>
      <c r="UV907" s="721"/>
      <c r="UW907" s="721"/>
      <c r="UX907" s="721"/>
      <c r="UY907" s="721"/>
      <c r="UZ907" s="721"/>
      <c r="VA907" s="721"/>
      <c r="VB907" s="721"/>
      <c r="VC907" s="721"/>
      <c r="VD907" s="721"/>
      <c r="VE907" s="721"/>
      <c r="VF907" s="721"/>
      <c r="VG907" s="721"/>
      <c r="VH907" s="721"/>
      <c r="VI907" s="721"/>
      <c r="VJ907" s="721"/>
      <c r="VK907" s="721"/>
      <c r="VL907" s="721"/>
      <c r="VM907" s="721"/>
      <c r="VN907" s="721"/>
      <c r="VO907" s="721"/>
      <c r="VP907" s="721"/>
      <c r="VQ907" s="721"/>
      <c r="VR907" s="721"/>
      <c r="VS907" s="721"/>
      <c r="VT907" s="721"/>
      <c r="VU907" s="721"/>
      <c r="VV907" s="721"/>
      <c r="VW907" s="721"/>
      <c r="VX907" s="721"/>
      <c r="VY907" s="721"/>
      <c r="VZ907" s="721"/>
      <c r="WA907" s="721"/>
      <c r="WB907" s="721"/>
      <c r="WC907" s="721"/>
      <c r="WD907" s="721"/>
      <c r="WE907" s="721"/>
      <c r="WF907" s="721"/>
      <c r="WG907" s="721"/>
      <c r="WH907" s="721"/>
      <c r="WI907" s="721"/>
      <c r="WJ907" s="721"/>
      <c r="WK907" s="721"/>
      <c r="WL907" s="721"/>
      <c r="WM907" s="721"/>
      <c r="WN907" s="721"/>
      <c r="WO907" s="721"/>
      <c r="WP907" s="721"/>
      <c r="WQ907" s="721"/>
      <c r="WR907" s="721"/>
      <c r="WS907" s="721"/>
      <c r="WT907" s="721"/>
      <c r="WU907" s="721"/>
      <c r="WV907" s="721"/>
      <c r="WW907" s="721"/>
      <c r="WX907" s="721"/>
      <c r="WY907" s="721"/>
      <c r="WZ907" s="721"/>
      <c r="XA907" s="721"/>
      <c r="XB907" s="721"/>
      <c r="XC907" s="721"/>
      <c r="XD907" s="721"/>
      <c r="XE907" s="721"/>
      <c r="XF907" s="721"/>
      <c r="XG907" s="721"/>
      <c r="XH907" s="721"/>
      <c r="XI907" s="721"/>
      <c r="XJ907" s="721"/>
      <c r="XK907" s="721"/>
      <c r="XL907" s="721"/>
      <c r="XM907" s="721"/>
      <c r="XN907" s="721"/>
      <c r="XO907" s="721"/>
      <c r="XP907" s="721"/>
      <c r="XQ907" s="721"/>
      <c r="XR907" s="721"/>
      <c r="XS907" s="721"/>
      <c r="XT907" s="721"/>
      <c r="XU907" s="721"/>
      <c r="XV907" s="721"/>
      <c r="XW907" s="721"/>
      <c r="XX907" s="721"/>
      <c r="XY907" s="721"/>
      <c r="XZ907" s="721"/>
      <c r="YA907" s="721"/>
      <c r="YB907" s="721"/>
      <c r="YC907" s="721"/>
      <c r="YD907" s="721"/>
      <c r="YE907" s="721"/>
      <c r="YF907" s="721"/>
      <c r="YG907" s="721"/>
      <c r="YH907" s="721"/>
      <c r="YI907" s="721"/>
      <c r="YJ907" s="721"/>
      <c r="YK907" s="721"/>
      <c r="YL907" s="721"/>
      <c r="YM907" s="721"/>
      <c r="YN907" s="721"/>
      <c r="YO907" s="721"/>
      <c r="YP907" s="721"/>
      <c r="YQ907" s="721"/>
      <c r="YR907" s="721"/>
      <c r="YS907" s="721"/>
      <c r="YT907" s="721"/>
      <c r="YU907" s="721"/>
      <c r="YV907" s="721"/>
      <c r="YW907" s="721"/>
      <c r="YX907" s="721"/>
      <c r="YY907" s="721"/>
      <c r="YZ907" s="721"/>
      <c r="ZA907" s="721"/>
      <c r="ZB907" s="721"/>
      <c r="ZC907" s="721"/>
      <c r="ZD907" s="721"/>
      <c r="ZE907" s="721"/>
      <c r="ZF907" s="721"/>
      <c r="ZG907" s="721"/>
      <c r="ZH907" s="721"/>
      <c r="ZI907" s="721"/>
      <c r="ZJ907" s="721"/>
      <c r="ZK907" s="721"/>
      <c r="ZL907" s="721"/>
      <c r="ZM907" s="721"/>
      <c r="ZN907" s="721"/>
      <c r="ZO907" s="721"/>
      <c r="ZP907" s="721"/>
      <c r="ZQ907" s="721"/>
      <c r="ZR907" s="721"/>
      <c r="ZS907" s="721"/>
      <c r="ZT907" s="721"/>
      <c r="ZU907" s="721"/>
      <c r="ZV907" s="721"/>
      <c r="ZW907" s="721"/>
      <c r="ZX907" s="721"/>
      <c r="ZY907" s="721"/>
      <c r="ZZ907" s="721"/>
      <c r="AAA907" s="721"/>
      <c r="AAB907" s="721"/>
      <c r="AAC907" s="721"/>
      <c r="AAD907" s="721"/>
      <c r="AAE907" s="721"/>
      <c r="AAF907" s="721"/>
      <c r="AAG907" s="721"/>
      <c r="AAH907" s="721"/>
      <c r="AAI907" s="721"/>
      <c r="AAJ907" s="721"/>
      <c r="AAK907" s="721"/>
      <c r="AAL907" s="721"/>
      <c r="AAM907" s="721"/>
      <c r="AAN907" s="721"/>
      <c r="AAO907" s="721"/>
      <c r="AAP907" s="721"/>
      <c r="AAQ907" s="721"/>
      <c r="AAR907" s="721"/>
      <c r="AAS907" s="721"/>
      <c r="AAT907" s="721"/>
      <c r="AAU907" s="721"/>
      <c r="AAV907" s="721"/>
      <c r="AAW907" s="721"/>
      <c r="AAX907" s="721"/>
      <c r="AAY907" s="721"/>
      <c r="AAZ907" s="721"/>
      <c r="ABA907" s="721"/>
      <c r="ABB907" s="721"/>
      <c r="ABC907" s="721"/>
      <c r="ABD907" s="721"/>
      <c r="ABE907" s="721"/>
      <c r="ABF907" s="721"/>
      <c r="ABG907" s="721"/>
      <c r="ABH907" s="721"/>
      <c r="ABI907" s="721"/>
      <c r="ABJ907" s="721"/>
      <c r="ABK907" s="721"/>
      <c r="ABL907" s="721"/>
      <c r="ABM907" s="721"/>
      <c r="ABN907" s="721"/>
      <c r="ABO907" s="721"/>
      <c r="ABP907" s="721"/>
      <c r="ABQ907" s="721"/>
      <c r="ABR907" s="721"/>
      <c r="ABS907" s="721"/>
      <c r="ABT907" s="721"/>
      <c r="ABU907" s="721"/>
      <c r="ABV907" s="721"/>
      <c r="ABW907" s="721"/>
      <c r="ABX907" s="721"/>
      <c r="ABY907" s="721"/>
      <c r="ABZ907" s="721"/>
      <c r="ACA907" s="721"/>
      <c r="ACB907" s="721"/>
      <c r="ACC907" s="721"/>
      <c r="ACD907" s="721"/>
      <c r="ACE907" s="721"/>
      <c r="ACF907" s="721"/>
      <c r="ACG907" s="721"/>
      <c r="ACH907" s="721"/>
      <c r="ACI907" s="721"/>
      <c r="ACJ907" s="721"/>
      <c r="ACK907" s="721"/>
      <c r="ACL907" s="721"/>
      <c r="ACM907" s="721"/>
      <c r="ACN907" s="721"/>
      <c r="ACO907" s="721"/>
      <c r="ACP907" s="721"/>
      <c r="ACQ907" s="721"/>
      <c r="ACR907" s="721"/>
      <c r="ACS907" s="721"/>
      <c r="ACT907" s="721"/>
      <c r="ACU907" s="721"/>
      <c r="ACV907" s="721"/>
      <c r="ACW907" s="721"/>
      <c r="ACX907" s="721"/>
      <c r="ACY907" s="721"/>
      <c r="ACZ907" s="721"/>
      <c r="ADA907" s="721"/>
      <c r="ADB907" s="721"/>
      <c r="ADC907" s="721"/>
      <c r="ADD907" s="721"/>
      <c r="ADE907" s="721"/>
      <c r="ADF907" s="721"/>
      <c r="ADG907" s="721"/>
      <c r="ADH907" s="721"/>
      <c r="ADI907" s="721"/>
      <c r="ADJ907" s="721"/>
      <c r="ADK907" s="721"/>
      <c r="ADL907" s="721"/>
      <c r="ADM907" s="721"/>
      <c r="ADN907" s="721"/>
      <c r="ADO907" s="721"/>
      <c r="ADP907" s="721"/>
      <c r="ADQ907" s="721"/>
      <c r="ADR907" s="721"/>
      <c r="ADS907" s="721"/>
      <c r="ADT907" s="721"/>
      <c r="ADU907" s="721"/>
      <c r="ADV907" s="721"/>
      <c r="ADW907" s="721"/>
      <c r="ADX907" s="721"/>
      <c r="ADY907" s="721"/>
      <c r="ADZ907" s="721"/>
      <c r="AEA907" s="721"/>
      <c r="AEB907" s="721"/>
      <c r="AEC907" s="721"/>
      <c r="AED907" s="721"/>
      <c r="AEE907" s="721"/>
      <c r="AEF907" s="721"/>
      <c r="AEG907" s="721"/>
      <c r="AEH907" s="721"/>
      <c r="AEI907" s="721"/>
      <c r="AEJ907" s="721"/>
      <c r="AEK907" s="721"/>
      <c r="AEL907" s="721"/>
      <c r="AEM907" s="721"/>
      <c r="AEN907" s="721"/>
      <c r="AEO907" s="721"/>
      <c r="AEP907" s="721"/>
      <c r="AEQ907" s="721"/>
      <c r="AER907" s="721"/>
      <c r="AES907" s="721"/>
      <c r="AET907" s="721"/>
      <c r="AEU907" s="721"/>
      <c r="AEV907" s="721"/>
      <c r="AEW907" s="721"/>
      <c r="AEX907" s="721"/>
      <c r="AEY907" s="721"/>
      <c r="AEZ907" s="721"/>
      <c r="AFA907" s="721"/>
      <c r="AFB907" s="721"/>
      <c r="AFC907" s="721"/>
      <c r="AFD907" s="721"/>
      <c r="AFE907" s="721"/>
      <c r="AFF907" s="721"/>
      <c r="AFG907" s="721"/>
      <c r="AFH907" s="721"/>
      <c r="AFI907" s="721"/>
      <c r="AFJ907" s="721"/>
      <c r="AFK907" s="721"/>
      <c r="AFL907" s="721"/>
      <c r="AFM907" s="721"/>
      <c r="AFN907" s="721"/>
      <c r="AFO907" s="721"/>
      <c r="AFP907" s="721"/>
      <c r="AFQ907" s="721"/>
      <c r="AFR907" s="721"/>
      <c r="AFS907" s="721"/>
      <c r="AFT907" s="721"/>
      <c r="AFU907" s="721"/>
      <c r="AFV907" s="721"/>
      <c r="AFW907" s="721"/>
      <c r="AFX907" s="721"/>
      <c r="AFY907" s="721"/>
      <c r="AFZ907" s="721"/>
      <c r="AGA907" s="721"/>
      <c r="AGB907" s="721"/>
      <c r="AGC907" s="721"/>
      <c r="AGD907" s="721"/>
      <c r="AGE907" s="721"/>
      <c r="AGF907" s="721"/>
      <c r="AGG907" s="721"/>
      <c r="AGH907" s="721"/>
      <c r="AGI907" s="721"/>
      <c r="AGJ907" s="721"/>
      <c r="AGK907" s="721"/>
      <c r="AGL907" s="721"/>
      <c r="AGM907" s="721"/>
      <c r="AGN907" s="721"/>
      <c r="AGO907" s="721"/>
      <c r="AGP907" s="721"/>
      <c r="AGQ907" s="721"/>
      <c r="AGR907" s="721"/>
      <c r="AGS907" s="721"/>
      <c r="AGT907" s="721"/>
      <c r="AGU907" s="721"/>
      <c r="AGV907" s="721"/>
      <c r="AGW907" s="721"/>
      <c r="AGX907" s="721"/>
      <c r="AGY907" s="721"/>
      <c r="AGZ907" s="721"/>
      <c r="AHA907" s="721"/>
      <c r="AHB907" s="721"/>
      <c r="AHC907" s="721"/>
      <c r="AHD907" s="721"/>
      <c r="AHE907" s="721"/>
      <c r="AHF907" s="721"/>
      <c r="AHG907" s="721"/>
      <c r="AHH907" s="721"/>
      <c r="AHI907" s="721"/>
      <c r="AHJ907" s="721"/>
      <c r="AHK907" s="721"/>
      <c r="AHL907" s="721"/>
      <c r="AHM907" s="721"/>
      <c r="AHN907" s="721"/>
      <c r="AHO907" s="721"/>
      <c r="AHP907" s="721"/>
      <c r="AHQ907" s="721"/>
      <c r="AHR907" s="721"/>
      <c r="AHS907" s="721"/>
      <c r="AHT907" s="721"/>
      <c r="AHU907" s="721"/>
      <c r="AHV907" s="721"/>
      <c r="AHW907" s="721"/>
      <c r="AHX907" s="721"/>
      <c r="AHY907" s="721"/>
      <c r="AHZ907" s="721"/>
      <c r="AIA907" s="721"/>
      <c r="AIB907" s="721"/>
      <c r="AIC907" s="721"/>
      <c r="AID907" s="721"/>
      <c r="AIE907" s="721"/>
      <c r="AIF907" s="721"/>
      <c r="AIG907" s="721"/>
      <c r="AIH907" s="721"/>
      <c r="AII907" s="721"/>
      <c r="AIJ907" s="721"/>
      <c r="AIK907" s="721"/>
      <c r="AIL907" s="721"/>
      <c r="AIM907" s="721"/>
      <c r="AIN907" s="721"/>
      <c r="AIO907" s="721"/>
      <c r="AIP907" s="721"/>
      <c r="AIQ907" s="721"/>
      <c r="AIR907" s="721"/>
      <c r="AIS907" s="721"/>
      <c r="AIT907" s="721"/>
      <c r="AIU907" s="721"/>
      <c r="AIV907" s="721"/>
      <c r="AIW907" s="721"/>
      <c r="AIX907" s="721"/>
      <c r="AIY907" s="721"/>
      <c r="AIZ907" s="721"/>
      <c r="AJA907" s="721"/>
      <c r="AJB907" s="721"/>
      <c r="AJC907" s="721"/>
      <c r="AJD907" s="721"/>
      <c r="AJE907" s="721"/>
      <c r="AJF907" s="721"/>
      <c r="AJG907" s="721"/>
      <c r="AJH907" s="721"/>
      <c r="AJI907" s="721"/>
      <c r="AJJ907" s="721"/>
      <c r="AJK907" s="721"/>
      <c r="AJL907" s="721"/>
      <c r="AJM907" s="721"/>
      <c r="AJN907" s="721"/>
      <c r="AJO907" s="721"/>
      <c r="AJP907" s="721"/>
      <c r="AJQ907" s="721"/>
      <c r="AJR907" s="721"/>
      <c r="AJS907" s="721"/>
      <c r="AJT907" s="721"/>
      <c r="AJU907" s="721"/>
      <c r="AJV907" s="721"/>
      <c r="AJW907" s="721"/>
      <c r="AJX907" s="721"/>
      <c r="AJY907" s="721"/>
      <c r="AJZ907" s="721"/>
      <c r="AKA907" s="721"/>
      <c r="AKB907" s="721"/>
      <c r="AKC907" s="721"/>
      <c r="AKD907" s="721"/>
      <c r="AKE907" s="721"/>
      <c r="AKF907" s="721"/>
      <c r="AKG907" s="721"/>
      <c r="AKH907" s="721"/>
      <c r="AKI907" s="721"/>
      <c r="AKJ907" s="721"/>
      <c r="AKK907" s="721"/>
      <c r="AKL907" s="721"/>
      <c r="AKM907" s="721"/>
      <c r="AKN907" s="721"/>
      <c r="AKO907" s="721"/>
      <c r="AKP907" s="721"/>
      <c r="AKQ907" s="721"/>
      <c r="AKR907" s="721"/>
      <c r="AKS907" s="721"/>
      <c r="AKT907" s="721"/>
      <c r="AKU907" s="721"/>
      <c r="AKV907" s="721"/>
      <c r="AKW907" s="721"/>
      <c r="AKX907" s="721"/>
      <c r="AKY907" s="721"/>
      <c r="AKZ907" s="721"/>
      <c r="ALA907" s="721"/>
      <c r="ALB907" s="721"/>
      <c r="ALC907" s="721"/>
      <c r="ALD907" s="721"/>
      <c r="ALE907" s="721"/>
      <c r="ALF907" s="721"/>
      <c r="ALG907" s="721"/>
      <c r="ALH907" s="721"/>
      <c r="ALI907" s="721"/>
      <c r="ALJ907" s="721"/>
      <c r="ALK907" s="721"/>
      <c r="ALL907" s="721"/>
      <c r="ALM907" s="721"/>
      <c r="ALN907" s="721"/>
      <c r="ALO907" s="721"/>
      <c r="ALP907" s="721"/>
      <c r="ALQ907" s="721"/>
      <c r="ALR907" s="721"/>
      <c r="ALS907" s="721"/>
      <c r="ALT907" s="721"/>
      <c r="ALU907" s="721"/>
      <c r="ALV907" s="721"/>
      <c r="ALW907" s="721"/>
      <c r="ALX907" s="721"/>
      <c r="ALY907" s="721"/>
      <c r="ALZ907" s="721"/>
      <c r="AMA907" s="721"/>
      <c r="AMB907" s="721"/>
      <c r="AMC907" s="721"/>
      <c r="AMD907" s="721"/>
      <c r="AME907" s="721"/>
      <c r="AMF907" s="721"/>
      <c r="AMG907" s="721"/>
      <c r="AMH907" s="721"/>
      <c r="AMI907" s="721"/>
      <c r="AMJ907" s="721"/>
      <c r="AMK907" s="721"/>
      <c r="AML907" s="721"/>
      <c r="AMM907" s="721"/>
      <c r="AMN907" s="721"/>
      <c r="AMO907" s="721"/>
      <c r="AMP907" s="721"/>
      <c r="AMQ907" s="721"/>
      <c r="AMR907" s="721"/>
      <c r="AMS907" s="721"/>
      <c r="AMT907" s="721"/>
      <c r="AMU907" s="721"/>
      <c r="AMV907" s="721"/>
      <c r="AMW907" s="721"/>
      <c r="AMX907" s="721"/>
      <c r="AMY907" s="721"/>
      <c r="AMZ907" s="721"/>
      <c r="ANA907" s="721"/>
      <c r="ANB907" s="721"/>
      <c r="ANC907" s="721"/>
      <c r="AND907" s="721"/>
      <c r="ANE907" s="721"/>
      <c r="ANF907" s="721"/>
      <c r="ANG907" s="721"/>
      <c r="ANH907" s="721"/>
      <c r="ANI907" s="721"/>
      <c r="ANJ907" s="721"/>
      <c r="ANK907" s="721"/>
      <c r="ANL907" s="721"/>
      <c r="ANM907" s="721"/>
      <c r="ANN907" s="721"/>
      <c r="ANO907" s="721"/>
      <c r="ANP907" s="721"/>
      <c r="ANQ907" s="721"/>
      <c r="ANR907" s="721"/>
      <c r="ANS907" s="721"/>
      <c r="ANT907" s="721"/>
      <c r="ANU907" s="721"/>
      <c r="ANV907" s="721"/>
      <c r="ANW907" s="721"/>
      <c r="ANX907" s="721"/>
      <c r="ANY907" s="721"/>
      <c r="ANZ907" s="721"/>
      <c r="AOA907" s="721"/>
      <c r="AOB907" s="721"/>
      <c r="AOC907" s="721"/>
      <c r="AOD907" s="721"/>
      <c r="AOE907" s="721"/>
      <c r="AOF907" s="721"/>
      <c r="AOG907" s="721"/>
      <c r="AOH907" s="721"/>
      <c r="AOI907" s="721"/>
      <c r="AOJ907" s="721"/>
      <c r="AOK907" s="721"/>
      <c r="AOL907" s="721"/>
      <c r="AOM907" s="721"/>
      <c r="AON907" s="721"/>
      <c r="AOO907" s="721"/>
      <c r="AOP907" s="721"/>
      <c r="AOQ907" s="721"/>
      <c r="AOR907" s="721"/>
      <c r="AOS907" s="721"/>
      <c r="AOT907" s="721"/>
      <c r="AOU907" s="721"/>
      <c r="AOV907" s="721"/>
      <c r="AOW907" s="721"/>
      <c r="AOX907" s="721"/>
      <c r="AOY907" s="721"/>
      <c r="AOZ907" s="721"/>
      <c r="APA907" s="721"/>
      <c r="APB907" s="721"/>
      <c r="APC907" s="721"/>
      <c r="APD907" s="721"/>
      <c r="APE907" s="721"/>
      <c r="APF907" s="721"/>
      <c r="APG907" s="721"/>
      <c r="APH907" s="721"/>
      <c r="API907" s="721"/>
      <c r="APJ907" s="721"/>
      <c r="APK907" s="721"/>
      <c r="APL907" s="721"/>
      <c r="APM907" s="721"/>
      <c r="APN907" s="721"/>
      <c r="APO907" s="721"/>
      <c r="APP907" s="721"/>
      <c r="APQ907" s="721"/>
      <c r="APR907" s="721"/>
      <c r="APS907" s="721"/>
      <c r="APT907" s="721"/>
      <c r="APU907" s="721"/>
      <c r="APV907" s="721"/>
      <c r="APW907" s="721"/>
      <c r="APX907" s="721"/>
      <c r="APY907" s="721"/>
      <c r="APZ907" s="721"/>
      <c r="AQA907" s="721"/>
      <c r="AQB907" s="721"/>
      <c r="AQC907" s="721"/>
      <c r="AQD907" s="721"/>
      <c r="AQE907" s="721"/>
      <c r="AQF907" s="721"/>
      <c r="AQG907" s="721"/>
      <c r="AQH907" s="721"/>
      <c r="AQI907" s="721"/>
      <c r="AQJ907" s="721"/>
      <c r="AQK907" s="721"/>
      <c r="AQL907" s="721"/>
      <c r="AQM907" s="721"/>
      <c r="AQN907" s="721"/>
      <c r="AQO907" s="721"/>
      <c r="AQP907" s="721"/>
      <c r="AQQ907" s="721"/>
      <c r="AQR907" s="721"/>
      <c r="AQS907" s="721"/>
      <c r="AQT907" s="721"/>
      <c r="AQU907" s="721"/>
      <c r="AQV907" s="721"/>
      <c r="AQW907" s="721"/>
      <c r="AQX907" s="721"/>
      <c r="AQY907" s="721"/>
      <c r="AQZ907" s="721"/>
      <c r="ARA907" s="721"/>
      <c r="ARB907" s="721"/>
      <c r="ARC907" s="721"/>
      <c r="ARD907" s="721"/>
      <c r="ARE907" s="721"/>
      <c r="ARF907" s="721"/>
      <c r="ARG907" s="721"/>
      <c r="ARH907" s="721"/>
      <c r="ARI907" s="721"/>
      <c r="ARJ907" s="721"/>
      <c r="ARK907" s="721"/>
      <c r="ARL907" s="721"/>
      <c r="ARM907" s="721"/>
      <c r="ARN907" s="721"/>
      <c r="ARO907" s="721"/>
      <c r="ARP907" s="721"/>
      <c r="ARQ907" s="721"/>
      <c r="ARR907" s="721"/>
      <c r="ARS907" s="721"/>
      <c r="ART907" s="721"/>
      <c r="ARU907" s="721"/>
      <c r="ARV907" s="721"/>
      <c r="ARW907" s="721"/>
      <c r="ARX907" s="721"/>
      <c r="ARY907" s="721"/>
      <c r="ARZ907" s="721"/>
      <c r="ASA907" s="721"/>
      <c r="ASB907" s="721"/>
      <c r="ASC907" s="721"/>
      <c r="ASD907" s="721"/>
      <c r="ASE907" s="721"/>
      <c r="ASF907" s="721"/>
      <c r="ASG907" s="721"/>
      <c r="ASH907" s="721"/>
      <c r="ASI907" s="721"/>
      <c r="ASJ907" s="721"/>
      <c r="ASK907" s="721"/>
      <c r="ASL907" s="721"/>
      <c r="ASM907" s="721"/>
      <c r="ASN907" s="721"/>
      <c r="ASO907" s="721"/>
      <c r="ASP907" s="721"/>
      <c r="ASQ907" s="721"/>
      <c r="ASR907" s="721"/>
      <c r="ASS907" s="721"/>
      <c r="AST907" s="721"/>
      <c r="ASU907" s="721"/>
      <c r="ASV907" s="721"/>
      <c r="ASW907" s="721"/>
      <c r="ASX907" s="721"/>
      <c r="ASY907" s="721"/>
      <c r="ASZ907" s="721"/>
      <c r="ATA907" s="721"/>
      <c r="ATB907" s="721"/>
      <c r="ATC907" s="721"/>
      <c r="ATD907" s="721"/>
      <c r="ATE907" s="721"/>
      <c r="ATF907" s="721"/>
      <c r="ATG907" s="721"/>
      <c r="ATH907" s="721"/>
      <c r="ATI907" s="721"/>
      <c r="ATJ907" s="721"/>
      <c r="ATK907" s="721"/>
      <c r="ATL907" s="721"/>
      <c r="ATM907" s="721"/>
      <c r="ATN907" s="721"/>
      <c r="ATO907" s="721"/>
      <c r="ATP907" s="721"/>
      <c r="ATQ907" s="721"/>
      <c r="ATR907" s="721"/>
      <c r="ATS907" s="721"/>
      <c r="ATT907" s="721"/>
      <c r="ATU907" s="721"/>
      <c r="ATV907" s="721"/>
      <c r="ATW907" s="721"/>
      <c r="ATX907" s="721"/>
      <c r="ATY907" s="721"/>
      <c r="ATZ907" s="721"/>
      <c r="AUA907" s="721"/>
      <c r="AUB907" s="721"/>
      <c r="AUC907" s="721"/>
      <c r="AUD907" s="721"/>
      <c r="AUE907" s="721"/>
      <c r="AUF907" s="721"/>
      <c r="AUG907" s="721"/>
      <c r="AUH907" s="721"/>
      <c r="AUI907" s="721"/>
      <c r="AUJ907" s="721"/>
      <c r="AUK907" s="721"/>
      <c r="AUL907" s="721"/>
      <c r="AUM907" s="721"/>
      <c r="AUN907" s="721"/>
      <c r="AUO907" s="721"/>
      <c r="AUP907" s="721"/>
      <c r="AUQ907" s="721"/>
      <c r="AUR907" s="721"/>
      <c r="AUS907" s="721"/>
      <c r="AUT907" s="721"/>
      <c r="AUU907" s="721"/>
      <c r="AUV907" s="721"/>
      <c r="AUW907" s="721"/>
      <c r="AUX907" s="721"/>
      <c r="AUY907" s="721"/>
      <c r="AUZ907" s="721"/>
      <c r="AVA907" s="721"/>
      <c r="AVB907" s="721"/>
      <c r="AVC907" s="721"/>
      <c r="AVD907" s="721"/>
      <c r="AVE907" s="721"/>
      <c r="AVF907" s="721"/>
      <c r="AVG907" s="721"/>
      <c r="AVH907" s="721"/>
      <c r="AVI907" s="721"/>
      <c r="AVJ907" s="721"/>
      <c r="AVK907" s="721"/>
    </row>
    <row r="908" spans="1:1259">
      <c r="A908" s="716"/>
      <c r="B908" s="723">
        <v>44651</v>
      </c>
      <c r="C908" s="716"/>
      <c r="D908" s="714" t="s">
        <v>3247</v>
      </c>
      <c r="E908" s="703" t="s">
        <v>3104</v>
      </c>
      <c r="F908" s="703"/>
      <c r="G908" s="703">
        <v>2022</v>
      </c>
      <c r="H908" s="703"/>
      <c r="I908" s="698" t="s">
        <v>1699</v>
      </c>
      <c r="J908" s="704"/>
      <c r="K908" s="705" t="s">
        <v>4966</v>
      </c>
      <c r="L908" s="703" t="s">
        <v>2410</v>
      </c>
      <c r="M908" s="706">
        <v>44650</v>
      </c>
      <c r="N908" s="706">
        <v>44774</v>
      </c>
      <c r="O908" s="706"/>
      <c r="P908" s="704"/>
      <c r="Q908" s="704"/>
      <c r="R908" s="704"/>
      <c r="S908" s="703" t="s">
        <v>2425</v>
      </c>
      <c r="T908" s="703">
        <v>60</v>
      </c>
      <c r="U908" s="703"/>
      <c r="V908" s="703" t="s">
        <v>973</v>
      </c>
      <c r="W908" s="703">
        <v>400</v>
      </c>
      <c r="X908" s="707">
        <v>4992</v>
      </c>
      <c r="Y908" s="539">
        <f t="shared" si="42"/>
        <v>1996800</v>
      </c>
      <c r="Z908" s="708">
        <v>0.55000000000000004</v>
      </c>
      <c r="AA908" s="681">
        <f t="shared" si="43"/>
        <v>1098240</v>
      </c>
      <c r="AB908" s="682"/>
      <c r="AC908" s="683">
        <v>0</v>
      </c>
      <c r="AD908" s="710"/>
      <c r="AE908" s="709"/>
      <c r="AF908" s="695">
        <f t="shared" si="44"/>
        <v>1098240</v>
      </c>
      <c r="AG908" s="703" t="s">
        <v>1073</v>
      </c>
      <c r="AH908" s="703"/>
      <c r="AI908" s="705" t="s">
        <v>2488</v>
      </c>
      <c r="AJ908" s="703" t="s">
        <v>2412</v>
      </c>
      <c r="AK908" s="711" t="s">
        <v>1408</v>
      </c>
      <c r="AL908" s="703">
        <v>89118</v>
      </c>
      <c r="AM908" s="703" t="s">
        <v>52</v>
      </c>
      <c r="AN908" s="703"/>
      <c r="AO908" s="703"/>
      <c r="AP908" s="712"/>
      <c r="AQ908" s="712" t="s">
        <v>37</v>
      </c>
      <c r="AR908" s="712"/>
      <c r="AS908" s="715"/>
      <c r="AT908" s="715"/>
      <c r="AU908" s="715"/>
      <c r="AV908" s="708">
        <v>0.45500000000000002</v>
      </c>
      <c r="AW908" s="721"/>
      <c r="AX908" s="721"/>
      <c r="AY908" s="721"/>
      <c r="AZ908" s="721"/>
      <c r="BA908" s="721"/>
      <c r="BB908" s="721"/>
      <c r="BC908" s="721"/>
      <c r="BD908" s="721"/>
      <c r="BE908" s="721"/>
      <c r="BF908" s="721"/>
      <c r="BG908" s="721"/>
      <c r="BH908" s="721"/>
      <c r="BI908" s="721"/>
      <c r="BJ908" s="721"/>
      <c r="BK908" s="721"/>
      <c r="BL908" s="721"/>
      <c r="BM908" s="721"/>
      <c r="BN908" s="721"/>
      <c r="BO908" s="721"/>
      <c r="BP908" s="721"/>
      <c r="BQ908" s="721"/>
      <c r="BR908" s="721"/>
      <c r="BS908" s="721"/>
      <c r="BT908" s="721"/>
      <c r="BU908" s="721"/>
      <c r="BV908" s="721"/>
      <c r="BW908" s="721"/>
      <c r="BX908" s="721"/>
      <c r="BY908" s="721"/>
      <c r="BZ908" s="721"/>
      <c r="CA908" s="721"/>
      <c r="CB908" s="721"/>
      <c r="CC908" s="721"/>
      <c r="CD908" s="721"/>
      <c r="CE908" s="721"/>
      <c r="CF908" s="721"/>
      <c r="CG908" s="721"/>
      <c r="CH908" s="721"/>
      <c r="CI908" s="721"/>
      <c r="CJ908" s="721"/>
      <c r="CK908" s="721"/>
      <c r="CL908" s="721"/>
      <c r="CM908" s="721"/>
      <c r="CN908" s="721"/>
      <c r="CO908" s="721"/>
      <c r="CP908" s="721"/>
      <c r="CQ908" s="721"/>
      <c r="CR908" s="721"/>
      <c r="CS908" s="721"/>
      <c r="CT908" s="721"/>
      <c r="CU908" s="721"/>
      <c r="CV908" s="721"/>
      <c r="CW908" s="721"/>
      <c r="CX908" s="721"/>
      <c r="CY908" s="721"/>
      <c r="CZ908" s="721"/>
      <c r="DA908" s="721"/>
      <c r="DB908" s="721"/>
      <c r="DC908" s="721"/>
      <c r="DD908" s="721"/>
      <c r="DE908" s="721"/>
      <c r="DF908" s="721"/>
      <c r="DG908" s="721"/>
      <c r="DH908" s="721"/>
      <c r="DI908" s="721"/>
      <c r="DJ908" s="721"/>
      <c r="DK908" s="721"/>
      <c r="DL908" s="721"/>
      <c r="DM908" s="721"/>
      <c r="DN908" s="721"/>
      <c r="DO908" s="721"/>
      <c r="DP908" s="721"/>
      <c r="DQ908" s="721"/>
      <c r="DR908" s="721"/>
      <c r="DS908" s="721"/>
      <c r="DT908" s="721"/>
      <c r="DU908" s="721"/>
      <c r="DV908" s="721"/>
      <c r="DW908" s="721"/>
      <c r="DX908" s="721"/>
      <c r="DY908" s="721"/>
      <c r="DZ908" s="721"/>
      <c r="EA908" s="721"/>
      <c r="EB908" s="721"/>
      <c r="EC908" s="721"/>
      <c r="ED908" s="721"/>
      <c r="EE908" s="721"/>
      <c r="EF908" s="721"/>
      <c r="EG908" s="721"/>
      <c r="EH908" s="721"/>
      <c r="EI908" s="721"/>
      <c r="EJ908" s="721"/>
      <c r="EK908" s="721"/>
      <c r="EL908" s="721"/>
      <c r="EM908" s="721"/>
      <c r="EN908" s="721"/>
      <c r="EO908" s="721"/>
      <c r="EP908" s="721"/>
      <c r="EQ908" s="721"/>
      <c r="ER908" s="721"/>
      <c r="ES908" s="721"/>
      <c r="ET908" s="721"/>
      <c r="EU908" s="721"/>
      <c r="EV908" s="721"/>
      <c r="EW908" s="721"/>
      <c r="EX908" s="721"/>
      <c r="EY908" s="721"/>
      <c r="EZ908" s="721"/>
      <c r="FA908" s="721"/>
      <c r="FB908" s="721"/>
      <c r="FC908" s="721"/>
      <c r="FD908" s="721"/>
      <c r="FE908" s="721"/>
      <c r="FF908" s="721"/>
      <c r="FG908" s="721"/>
      <c r="FH908" s="721"/>
      <c r="FI908" s="721"/>
      <c r="FJ908" s="721"/>
      <c r="FK908" s="721"/>
      <c r="FL908" s="721"/>
      <c r="FM908" s="721"/>
      <c r="FN908" s="721"/>
      <c r="FO908" s="721"/>
      <c r="FP908" s="721"/>
      <c r="FQ908" s="721"/>
      <c r="FR908" s="721"/>
      <c r="FS908" s="721"/>
      <c r="FT908" s="721"/>
      <c r="FU908" s="721"/>
      <c r="FV908" s="721"/>
      <c r="FW908" s="721"/>
      <c r="FX908" s="721"/>
      <c r="FY908" s="721"/>
      <c r="FZ908" s="721"/>
      <c r="GA908" s="721"/>
      <c r="GB908" s="721"/>
      <c r="GC908" s="721"/>
      <c r="GD908" s="721"/>
      <c r="GE908" s="721"/>
      <c r="GF908" s="721"/>
      <c r="GG908" s="721"/>
      <c r="GH908" s="721"/>
      <c r="GI908" s="721"/>
      <c r="GJ908" s="721"/>
      <c r="GK908" s="721"/>
      <c r="GL908" s="721"/>
      <c r="GM908" s="721"/>
      <c r="GN908" s="721"/>
      <c r="GO908" s="721"/>
      <c r="GP908" s="721"/>
      <c r="GQ908" s="721"/>
      <c r="GR908" s="721"/>
      <c r="GS908" s="721"/>
      <c r="GT908" s="721"/>
      <c r="GU908" s="721"/>
      <c r="GV908" s="721"/>
      <c r="GW908" s="721"/>
      <c r="GX908" s="721"/>
      <c r="GY908" s="721"/>
      <c r="GZ908" s="721"/>
      <c r="HA908" s="721"/>
      <c r="HB908" s="721"/>
      <c r="HC908" s="721"/>
      <c r="HD908" s="721"/>
      <c r="HE908" s="721"/>
      <c r="HF908" s="721"/>
      <c r="HG908" s="721"/>
      <c r="HH908" s="721"/>
      <c r="HI908" s="721"/>
      <c r="HJ908" s="721"/>
      <c r="HK908" s="721"/>
      <c r="HL908" s="721"/>
      <c r="HM908" s="721"/>
      <c r="HN908" s="721"/>
      <c r="HO908" s="721"/>
      <c r="HP908" s="721"/>
      <c r="HQ908" s="721"/>
      <c r="HR908" s="721"/>
      <c r="HS908" s="721"/>
      <c r="HT908" s="721"/>
      <c r="HU908" s="721"/>
      <c r="HV908" s="721"/>
      <c r="HW908" s="721"/>
      <c r="HX908" s="721"/>
      <c r="HY908" s="721"/>
      <c r="HZ908" s="721"/>
      <c r="IA908" s="721"/>
      <c r="IB908" s="721"/>
      <c r="IC908" s="721"/>
      <c r="ID908" s="721"/>
      <c r="IE908" s="721"/>
      <c r="IF908" s="721"/>
      <c r="IG908" s="721"/>
      <c r="IH908" s="721"/>
      <c r="II908" s="721"/>
      <c r="IJ908" s="721"/>
      <c r="IK908" s="721"/>
      <c r="IL908" s="721"/>
      <c r="IM908" s="721"/>
      <c r="IN908" s="721"/>
      <c r="IO908" s="721"/>
      <c r="IP908" s="721"/>
      <c r="IQ908" s="721"/>
      <c r="IR908" s="721"/>
      <c r="IS908" s="721"/>
      <c r="IT908" s="721"/>
      <c r="IU908" s="721"/>
      <c r="IV908" s="721"/>
      <c r="IW908" s="721"/>
      <c r="IX908" s="721"/>
      <c r="IY908" s="721"/>
      <c r="IZ908" s="721"/>
      <c r="JA908" s="721"/>
      <c r="JB908" s="721"/>
      <c r="JC908" s="721"/>
      <c r="JD908" s="721"/>
      <c r="JE908" s="721"/>
      <c r="JF908" s="721"/>
      <c r="JG908" s="721"/>
      <c r="JH908" s="721"/>
      <c r="JI908" s="721"/>
      <c r="JJ908" s="721"/>
      <c r="JK908" s="721"/>
      <c r="JL908" s="721"/>
      <c r="JM908" s="721"/>
      <c r="JN908" s="721"/>
      <c r="JO908" s="721"/>
      <c r="JP908" s="721"/>
      <c r="JQ908" s="721"/>
      <c r="JR908" s="721"/>
      <c r="JS908" s="721"/>
      <c r="JT908" s="721"/>
      <c r="JU908" s="721"/>
      <c r="JV908" s="721"/>
      <c r="JW908" s="721"/>
      <c r="JX908" s="721"/>
      <c r="JY908" s="721"/>
      <c r="JZ908" s="721"/>
      <c r="KA908" s="721"/>
      <c r="KB908" s="721"/>
      <c r="KC908" s="721"/>
      <c r="KD908" s="721"/>
      <c r="KE908" s="721"/>
      <c r="KF908" s="721"/>
      <c r="KG908" s="721"/>
      <c r="KH908" s="721"/>
      <c r="KI908" s="721"/>
      <c r="KJ908" s="721"/>
      <c r="KK908" s="721"/>
      <c r="KL908" s="721"/>
      <c r="KM908" s="721"/>
      <c r="KN908" s="721"/>
      <c r="KO908" s="721"/>
      <c r="KP908" s="721"/>
      <c r="KQ908" s="721"/>
      <c r="KR908" s="721"/>
      <c r="KS908" s="721"/>
      <c r="KT908" s="721"/>
      <c r="KU908" s="721"/>
      <c r="KV908" s="721"/>
      <c r="KW908" s="721"/>
      <c r="KX908" s="721"/>
      <c r="KY908" s="721"/>
      <c r="KZ908" s="721"/>
      <c r="LA908" s="721"/>
      <c r="LB908" s="721"/>
      <c r="LC908" s="721"/>
      <c r="LD908" s="721"/>
      <c r="LE908" s="721"/>
      <c r="LF908" s="721"/>
      <c r="LG908" s="721"/>
      <c r="LH908" s="721"/>
      <c r="LI908" s="721"/>
      <c r="LJ908" s="721"/>
      <c r="LK908" s="721"/>
      <c r="LL908" s="721"/>
      <c r="LM908" s="721"/>
      <c r="LN908" s="721"/>
      <c r="LO908" s="721"/>
      <c r="LP908" s="721"/>
      <c r="LQ908" s="721"/>
      <c r="LR908" s="721"/>
      <c r="LS908" s="721"/>
      <c r="LT908" s="721"/>
      <c r="LU908" s="721"/>
      <c r="LV908" s="721"/>
      <c r="LW908" s="721"/>
      <c r="LX908" s="721"/>
      <c r="LY908" s="721"/>
      <c r="LZ908" s="721"/>
      <c r="MA908" s="721"/>
      <c r="MB908" s="721"/>
      <c r="MC908" s="721"/>
      <c r="MD908" s="721"/>
      <c r="ME908" s="721"/>
      <c r="MF908" s="721"/>
      <c r="MG908" s="721"/>
      <c r="MH908" s="721"/>
      <c r="MI908" s="721"/>
      <c r="MJ908" s="721"/>
      <c r="MK908" s="721"/>
      <c r="ML908" s="721"/>
      <c r="MM908" s="721"/>
      <c r="MN908" s="721"/>
      <c r="MO908" s="721"/>
      <c r="MP908" s="721"/>
      <c r="MQ908" s="721"/>
      <c r="MR908" s="721"/>
      <c r="MS908" s="721"/>
      <c r="MT908" s="721"/>
      <c r="MU908" s="721"/>
      <c r="MV908" s="721"/>
      <c r="MW908" s="721"/>
      <c r="MX908" s="721"/>
      <c r="MY908" s="721"/>
      <c r="MZ908" s="721"/>
      <c r="NA908" s="721"/>
      <c r="NB908" s="721"/>
      <c r="NC908" s="721"/>
      <c r="ND908" s="721"/>
      <c r="NE908" s="721"/>
      <c r="NF908" s="721"/>
      <c r="NG908" s="721"/>
      <c r="NH908" s="721"/>
      <c r="NI908" s="721"/>
      <c r="NJ908" s="721"/>
      <c r="NK908" s="721"/>
      <c r="NL908" s="721"/>
      <c r="NM908" s="721"/>
      <c r="NN908" s="721"/>
      <c r="NO908" s="721"/>
      <c r="NP908" s="721"/>
      <c r="NQ908" s="721"/>
      <c r="NR908" s="721"/>
      <c r="NS908" s="721"/>
      <c r="NT908" s="721"/>
      <c r="NU908" s="721"/>
      <c r="NV908" s="721"/>
      <c r="NW908" s="721"/>
      <c r="NX908" s="721"/>
      <c r="NY908" s="721"/>
      <c r="NZ908" s="721"/>
      <c r="OA908" s="721"/>
      <c r="OB908" s="721"/>
      <c r="OC908" s="721"/>
      <c r="OD908" s="721"/>
      <c r="OE908" s="721"/>
      <c r="OF908" s="721"/>
      <c r="OG908" s="721"/>
      <c r="OH908" s="721"/>
      <c r="OI908" s="721"/>
      <c r="OJ908" s="721"/>
      <c r="OK908" s="721"/>
      <c r="OL908" s="721"/>
      <c r="OM908" s="721"/>
      <c r="ON908" s="721"/>
      <c r="OO908" s="721"/>
      <c r="OP908" s="721"/>
      <c r="OQ908" s="721"/>
      <c r="OR908" s="721"/>
      <c r="OS908" s="721"/>
      <c r="OT908" s="721"/>
      <c r="OU908" s="721"/>
      <c r="OV908" s="721"/>
      <c r="OW908" s="721"/>
      <c r="OX908" s="721"/>
      <c r="OY908" s="721"/>
      <c r="OZ908" s="721"/>
      <c r="PA908" s="721"/>
      <c r="PB908" s="721"/>
      <c r="PC908" s="721"/>
      <c r="PD908" s="721"/>
      <c r="PE908" s="721"/>
      <c r="PF908" s="721"/>
      <c r="PG908" s="721"/>
      <c r="PH908" s="721"/>
      <c r="PI908" s="721"/>
      <c r="PJ908" s="721"/>
      <c r="PK908" s="721"/>
      <c r="PL908" s="721"/>
      <c r="PM908" s="721"/>
      <c r="PN908" s="721"/>
      <c r="PO908" s="721"/>
      <c r="PP908" s="721"/>
      <c r="PQ908" s="721"/>
      <c r="PR908" s="721"/>
      <c r="PS908" s="721"/>
      <c r="PT908" s="721"/>
      <c r="PU908" s="721"/>
      <c r="PV908" s="721"/>
      <c r="PW908" s="721"/>
      <c r="PX908" s="721"/>
      <c r="PY908" s="721"/>
      <c r="PZ908" s="721"/>
      <c r="QA908" s="721"/>
      <c r="QB908" s="721"/>
      <c r="QC908" s="721"/>
      <c r="QD908" s="721"/>
      <c r="QE908" s="721"/>
      <c r="QF908" s="721"/>
      <c r="QG908" s="721"/>
      <c r="QH908" s="721"/>
      <c r="QI908" s="721"/>
      <c r="QJ908" s="721"/>
      <c r="QK908" s="721"/>
      <c r="QL908" s="721"/>
      <c r="QM908" s="721"/>
      <c r="QN908" s="721"/>
      <c r="QO908" s="721"/>
      <c r="QP908" s="721"/>
      <c r="QQ908" s="721"/>
      <c r="QR908" s="721"/>
      <c r="QS908" s="721"/>
      <c r="QT908" s="721"/>
      <c r="QU908" s="721"/>
      <c r="QV908" s="721"/>
      <c r="QW908" s="721"/>
      <c r="QX908" s="721"/>
      <c r="QY908" s="721"/>
      <c r="QZ908" s="721"/>
      <c r="RA908" s="721"/>
      <c r="RB908" s="721"/>
      <c r="RC908" s="721"/>
      <c r="RD908" s="721"/>
      <c r="RE908" s="721"/>
      <c r="RF908" s="721"/>
      <c r="RG908" s="721"/>
      <c r="RH908" s="721"/>
      <c r="RI908" s="721"/>
      <c r="RJ908" s="721"/>
      <c r="RK908" s="721"/>
      <c r="RL908" s="721"/>
      <c r="RM908" s="721"/>
      <c r="RN908" s="721"/>
      <c r="RO908" s="721"/>
      <c r="RP908" s="721"/>
      <c r="RQ908" s="721"/>
      <c r="RR908" s="721"/>
      <c r="RS908" s="721"/>
      <c r="RT908" s="721"/>
      <c r="RU908" s="721"/>
      <c r="RV908" s="721"/>
      <c r="RW908" s="721"/>
      <c r="RX908" s="721"/>
      <c r="RY908" s="721"/>
      <c r="RZ908" s="721"/>
      <c r="SA908" s="721"/>
      <c r="SB908" s="721"/>
      <c r="SC908" s="721"/>
      <c r="SD908" s="721"/>
      <c r="SE908" s="721"/>
      <c r="SF908" s="721"/>
      <c r="SG908" s="721"/>
      <c r="SH908" s="721"/>
      <c r="SI908" s="721"/>
      <c r="SJ908" s="721"/>
      <c r="SK908" s="721"/>
      <c r="SL908" s="721"/>
      <c r="SM908" s="721"/>
      <c r="SN908" s="721"/>
      <c r="SO908" s="721"/>
      <c r="SP908" s="721"/>
      <c r="SQ908" s="721"/>
      <c r="SR908" s="721"/>
      <c r="SS908" s="721"/>
      <c r="ST908" s="721"/>
      <c r="SU908" s="721"/>
      <c r="SV908" s="721"/>
      <c r="SW908" s="721"/>
      <c r="SX908" s="721"/>
      <c r="SY908" s="721"/>
      <c r="SZ908" s="721"/>
      <c r="TA908" s="721"/>
      <c r="TB908" s="721"/>
      <c r="TC908" s="721"/>
      <c r="TD908" s="721"/>
      <c r="TE908" s="721"/>
      <c r="TF908" s="721"/>
      <c r="TG908" s="721"/>
      <c r="TH908" s="721"/>
      <c r="TI908" s="721"/>
      <c r="TJ908" s="721"/>
      <c r="TK908" s="721"/>
      <c r="TL908" s="721"/>
      <c r="TM908" s="721"/>
      <c r="TN908" s="721"/>
      <c r="TO908" s="721"/>
      <c r="TP908" s="721"/>
      <c r="TQ908" s="721"/>
      <c r="TR908" s="721"/>
      <c r="TS908" s="721"/>
      <c r="TT908" s="721"/>
      <c r="TU908" s="721"/>
      <c r="TV908" s="721"/>
      <c r="TW908" s="721"/>
      <c r="TX908" s="721"/>
      <c r="TY908" s="721"/>
      <c r="TZ908" s="721"/>
      <c r="UA908" s="721"/>
      <c r="UB908" s="721"/>
      <c r="UC908" s="721"/>
      <c r="UD908" s="721"/>
      <c r="UE908" s="721"/>
      <c r="UF908" s="721"/>
      <c r="UG908" s="721"/>
      <c r="UH908" s="721"/>
      <c r="UI908" s="721"/>
      <c r="UJ908" s="721"/>
      <c r="UK908" s="721"/>
      <c r="UL908" s="721"/>
      <c r="UM908" s="721"/>
      <c r="UN908" s="721"/>
      <c r="UO908" s="721"/>
      <c r="UP908" s="721"/>
      <c r="UQ908" s="721"/>
      <c r="UR908" s="721"/>
      <c r="US908" s="721"/>
      <c r="UT908" s="721"/>
      <c r="UU908" s="721"/>
      <c r="UV908" s="721"/>
      <c r="UW908" s="721"/>
      <c r="UX908" s="721"/>
      <c r="UY908" s="721"/>
      <c r="UZ908" s="721"/>
      <c r="VA908" s="721"/>
      <c r="VB908" s="721"/>
      <c r="VC908" s="721"/>
      <c r="VD908" s="721"/>
      <c r="VE908" s="721"/>
      <c r="VF908" s="721"/>
      <c r="VG908" s="721"/>
      <c r="VH908" s="721"/>
      <c r="VI908" s="721"/>
      <c r="VJ908" s="721"/>
      <c r="VK908" s="721"/>
      <c r="VL908" s="721"/>
      <c r="VM908" s="721"/>
      <c r="VN908" s="721"/>
      <c r="VO908" s="721"/>
      <c r="VP908" s="721"/>
      <c r="VQ908" s="721"/>
      <c r="VR908" s="721"/>
      <c r="VS908" s="721"/>
      <c r="VT908" s="721"/>
      <c r="VU908" s="721"/>
      <c r="VV908" s="721"/>
      <c r="VW908" s="721"/>
      <c r="VX908" s="721"/>
      <c r="VY908" s="721"/>
      <c r="VZ908" s="721"/>
      <c r="WA908" s="721"/>
      <c r="WB908" s="721"/>
      <c r="WC908" s="721"/>
      <c r="WD908" s="721"/>
      <c r="WE908" s="721"/>
      <c r="WF908" s="721"/>
      <c r="WG908" s="721"/>
      <c r="WH908" s="721"/>
      <c r="WI908" s="721"/>
      <c r="WJ908" s="721"/>
      <c r="WK908" s="721"/>
      <c r="WL908" s="721"/>
      <c r="WM908" s="721"/>
      <c r="WN908" s="721"/>
      <c r="WO908" s="721"/>
      <c r="WP908" s="721"/>
      <c r="WQ908" s="721"/>
      <c r="WR908" s="721"/>
      <c r="WS908" s="721"/>
      <c r="WT908" s="721"/>
      <c r="WU908" s="721"/>
      <c r="WV908" s="721"/>
      <c r="WW908" s="721"/>
      <c r="WX908" s="721"/>
      <c r="WY908" s="721"/>
      <c r="WZ908" s="721"/>
      <c r="XA908" s="721"/>
      <c r="XB908" s="721"/>
      <c r="XC908" s="721"/>
      <c r="XD908" s="721"/>
      <c r="XE908" s="721"/>
      <c r="XF908" s="721"/>
      <c r="XG908" s="721"/>
      <c r="XH908" s="721"/>
      <c r="XI908" s="721"/>
      <c r="XJ908" s="721"/>
      <c r="XK908" s="721"/>
      <c r="XL908" s="721"/>
      <c r="XM908" s="721"/>
      <c r="XN908" s="721"/>
      <c r="XO908" s="721"/>
      <c r="XP908" s="721"/>
      <c r="XQ908" s="721"/>
      <c r="XR908" s="721"/>
      <c r="XS908" s="721"/>
      <c r="XT908" s="721"/>
      <c r="XU908" s="721"/>
      <c r="XV908" s="721"/>
      <c r="XW908" s="721"/>
      <c r="XX908" s="721"/>
      <c r="XY908" s="721"/>
      <c r="XZ908" s="721"/>
      <c r="YA908" s="721"/>
      <c r="YB908" s="721"/>
      <c r="YC908" s="721"/>
      <c r="YD908" s="721"/>
      <c r="YE908" s="721"/>
      <c r="YF908" s="721"/>
      <c r="YG908" s="721"/>
      <c r="YH908" s="721"/>
      <c r="YI908" s="721"/>
      <c r="YJ908" s="721"/>
      <c r="YK908" s="721"/>
      <c r="YL908" s="721"/>
      <c r="YM908" s="721"/>
      <c r="YN908" s="721"/>
      <c r="YO908" s="721"/>
      <c r="YP908" s="721"/>
      <c r="YQ908" s="721"/>
      <c r="YR908" s="721"/>
      <c r="YS908" s="721"/>
      <c r="YT908" s="721"/>
      <c r="YU908" s="721"/>
      <c r="YV908" s="721"/>
      <c r="YW908" s="721"/>
      <c r="YX908" s="721"/>
      <c r="YY908" s="721"/>
      <c r="YZ908" s="721"/>
      <c r="ZA908" s="721"/>
      <c r="ZB908" s="721"/>
      <c r="ZC908" s="721"/>
      <c r="ZD908" s="721"/>
      <c r="ZE908" s="721"/>
      <c r="ZF908" s="721"/>
      <c r="ZG908" s="721"/>
      <c r="ZH908" s="721"/>
      <c r="ZI908" s="721"/>
      <c r="ZJ908" s="721"/>
      <c r="ZK908" s="721"/>
      <c r="ZL908" s="721"/>
      <c r="ZM908" s="721"/>
      <c r="ZN908" s="721"/>
      <c r="ZO908" s="721"/>
      <c r="ZP908" s="721"/>
      <c r="ZQ908" s="721"/>
      <c r="ZR908" s="721"/>
      <c r="ZS908" s="721"/>
      <c r="ZT908" s="721"/>
      <c r="ZU908" s="721"/>
      <c r="ZV908" s="721"/>
      <c r="ZW908" s="721"/>
      <c r="ZX908" s="721"/>
      <c r="ZY908" s="721"/>
      <c r="ZZ908" s="721"/>
      <c r="AAA908" s="721"/>
      <c r="AAB908" s="721"/>
      <c r="AAC908" s="721"/>
      <c r="AAD908" s="721"/>
      <c r="AAE908" s="721"/>
      <c r="AAF908" s="721"/>
      <c r="AAG908" s="721"/>
      <c r="AAH908" s="721"/>
      <c r="AAI908" s="721"/>
      <c r="AAJ908" s="721"/>
      <c r="AAK908" s="721"/>
      <c r="AAL908" s="721"/>
      <c r="AAM908" s="721"/>
      <c r="AAN908" s="721"/>
      <c r="AAO908" s="721"/>
      <c r="AAP908" s="721"/>
      <c r="AAQ908" s="721"/>
      <c r="AAR908" s="721"/>
      <c r="AAS908" s="721"/>
      <c r="AAT908" s="721"/>
      <c r="AAU908" s="721"/>
      <c r="AAV908" s="721"/>
      <c r="AAW908" s="721"/>
      <c r="AAX908" s="721"/>
      <c r="AAY908" s="721"/>
      <c r="AAZ908" s="721"/>
      <c r="ABA908" s="721"/>
      <c r="ABB908" s="721"/>
      <c r="ABC908" s="721"/>
      <c r="ABD908" s="721"/>
      <c r="ABE908" s="721"/>
      <c r="ABF908" s="721"/>
      <c r="ABG908" s="721"/>
      <c r="ABH908" s="721"/>
      <c r="ABI908" s="721"/>
      <c r="ABJ908" s="721"/>
      <c r="ABK908" s="721"/>
      <c r="ABL908" s="721"/>
      <c r="ABM908" s="721"/>
      <c r="ABN908" s="721"/>
      <c r="ABO908" s="721"/>
      <c r="ABP908" s="721"/>
      <c r="ABQ908" s="721"/>
      <c r="ABR908" s="721"/>
      <c r="ABS908" s="721"/>
      <c r="ABT908" s="721"/>
      <c r="ABU908" s="721"/>
      <c r="ABV908" s="721"/>
      <c r="ABW908" s="721"/>
      <c r="ABX908" s="721"/>
      <c r="ABY908" s="721"/>
      <c r="ABZ908" s="721"/>
      <c r="ACA908" s="721"/>
      <c r="ACB908" s="721"/>
      <c r="ACC908" s="721"/>
      <c r="ACD908" s="721"/>
      <c r="ACE908" s="721"/>
      <c r="ACF908" s="721"/>
      <c r="ACG908" s="721"/>
      <c r="ACH908" s="721"/>
      <c r="ACI908" s="721"/>
      <c r="ACJ908" s="721"/>
      <c r="ACK908" s="721"/>
      <c r="ACL908" s="721"/>
      <c r="ACM908" s="721"/>
      <c r="ACN908" s="721"/>
      <c r="ACO908" s="721"/>
      <c r="ACP908" s="721"/>
      <c r="ACQ908" s="721"/>
      <c r="ACR908" s="721"/>
      <c r="ACS908" s="721"/>
      <c r="ACT908" s="721"/>
      <c r="ACU908" s="721"/>
      <c r="ACV908" s="721"/>
      <c r="ACW908" s="721"/>
      <c r="ACX908" s="721"/>
      <c r="ACY908" s="721"/>
      <c r="ACZ908" s="721"/>
      <c r="ADA908" s="721"/>
      <c r="ADB908" s="721"/>
      <c r="ADC908" s="721"/>
      <c r="ADD908" s="721"/>
      <c r="ADE908" s="721"/>
      <c r="ADF908" s="721"/>
      <c r="ADG908" s="721"/>
      <c r="ADH908" s="721"/>
      <c r="ADI908" s="721"/>
      <c r="ADJ908" s="721"/>
      <c r="ADK908" s="721"/>
      <c r="ADL908" s="721"/>
      <c r="ADM908" s="721"/>
      <c r="ADN908" s="721"/>
      <c r="ADO908" s="721"/>
      <c r="ADP908" s="721"/>
      <c r="ADQ908" s="721"/>
      <c r="ADR908" s="721"/>
      <c r="ADS908" s="721"/>
      <c r="ADT908" s="721"/>
      <c r="ADU908" s="721"/>
      <c r="ADV908" s="721"/>
      <c r="ADW908" s="721"/>
      <c r="ADX908" s="721"/>
      <c r="ADY908" s="721"/>
      <c r="ADZ908" s="721"/>
      <c r="AEA908" s="721"/>
      <c r="AEB908" s="721"/>
      <c r="AEC908" s="721"/>
      <c r="AED908" s="721"/>
      <c r="AEE908" s="721"/>
      <c r="AEF908" s="721"/>
      <c r="AEG908" s="721"/>
      <c r="AEH908" s="721"/>
      <c r="AEI908" s="721"/>
      <c r="AEJ908" s="721"/>
      <c r="AEK908" s="721"/>
      <c r="AEL908" s="721"/>
      <c r="AEM908" s="721"/>
      <c r="AEN908" s="721"/>
      <c r="AEO908" s="721"/>
      <c r="AEP908" s="721"/>
      <c r="AEQ908" s="721"/>
      <c r="AER908" s="721"/>
      <c r="AES908" s="721"/>
      <c r="AET908" s="721"/>
      <c r="AEU908" s="721"/>
      <c r="AEV908" s="721"/>
      <c r="AEW908" s="721"/>
      <c r="AEX908" s="721"/>
      <c r="AEY908" s="721"/>
      <c r="AEZ908" s="721"/>
      <c r="AFA908" s="721"/>
      <c r="AFB908" s="721"/>
      <c r="AFC908" s="721"/>
      <c r="AFD908" s="721"/>
      <c r="AFE908" s="721"/>
      <c r="AFF908" s="721"/>
      <c r="AFG908" s="721"/>
      <c r="AFH908" s="721"/>
      <c r="AFI908" s="721"/>
      <c r="AFJ908" s="721"/>
      <c r="AFK908" s="721"/>
      <c r="AFL908" s="721"/>
      <c r="AFM908" s="721"/>
      <c r="AFN908" s="721"/>
      <c r="AFO908" s="721"/>
      <c r="AFP908" s="721"/>
      <c r="AFQ908" s="721"/>
      <c r="AFR908" s="721"/>
      <c r="AFS908" s="721"/>
      <c r="AFT908" s="721"/>
      <c r="AFU908" s="721"/>
      <c r="AFV908" s="721"/>
      <c r="AFW908" s="721"/>
      <c r="AFX908" s="721"/>
      <c r="AFY908" s="721"/>
      <c r="AFZ908" s="721"/>
      <c r="AGA908" s="721"/>
      <c r="AGB908" s="721"/>
      <c r="AGC908" s="721"/>
      <c r="AGD908" s="721"/>
      <c r="AGE908" s="721"/>
      <c r="AGF908" s="721"/>
      <c r="AGG908" s="721"/>
      <c r="AGH908" s="721"/>
      <c r="AGI908" s="721"/>
      <c r="AGJ908" s="721"/>
      <c r="AGK908" s="721"/>
      <c r="AGL908" s="721"/>
      <c r="AGM908" s="721"/>
      <c r="AGN908" s="721"/>
      <c r="AGO908" s="721"/>
      <c r="AGP908" s="721"/>
      <c r="AGQ908" s="721"/>
      <c r="AGR908" s="721"/>
      <c r="AGS908" s="721"/>
      <c r="AGT908" s="721"/>
      <c r="AGU908" s="721"/>
      <c r="AGV908" s="721"/>
      <c r="AGW908" s="721"/>
      <c r="AGX908" s="721"/>
      <c r="AGY908" s="721"/>
      <c r="AGZ908" s="721"/>
      <c r="AHA908" s="721"/>
      <c r="AHB908" s="721"/>
      <c r="AHC908" s="721"/>
      <c r="AHD908" s="721"/>
      <c r="AHE908" s="721"/>
      <c r="AHF908" s="721"/>
      <c r="AHG908" s="721"/>
      <c r="AHH908" s="721"/>
      <c r="AHI908" s="721"/>
      <c r="AHJ908" s="721"/>
      <c r="AHK908" s="721"/>
      <c r="AHL908" s="721"/>
      <c r="AHM908" s="721"/>
      <c r="AHN908" s="721"/>
      <c r="AHO908" s="721"/>
      <c r="AHP908" s="721"/>
      <c r="AHQ908" s="721"/>
      <c r="AHR908" s="721"/>
      <c r="AHS908" s="721"/>
      <c r="AHT908" s="721"/>
      <c r="AHU908" s="721"/>
      <c r="AHV908" s="721"/>
      <c r="AHW908" s="721"/>
      <c r="AHX908" s="721"/>
      <c r="AHY908" s="721"/>
      <c r="AHZ908" s="721"/>
      <c r="AIA908" s="721"/>
      <c r="AIB908" s="721"/>
      <c r="AIC908" s="721"/>
      <c r="AID908" s="721"/>
      <c r="AIE908" s="721"/>
      <c r="AIF908" s="721"/>
      <c r="AIG908" s="721"/>
      <c r="AIH908" s="721"/>
      <c r="AII908" s="721"/>
      <c r="AIJ908" s="721"/>
      <c r="AIK908" s="721"/>
      <c r="AIL908" s="721"/>
      <c r="AIM908" s="721"/>
      <c r="AIN908" s="721"/>
      <c r="AIO908" s="721"/>
      <c r="AIP908" s="721"/>
      <c r="AIQ908" s="721"/>
      <c r="AIR908" s="721"/>
      <c r="AIS908" s="721"/>
      <c r="AIT908" s="721"/>
      <c r="AIU908" s="721"/>
      <c r="AIV908" s="721"/>
      <c r="AIW908" s="721"/>
      <c r="AIX908" s="721"/>
      <c r="AIY908" s="721"/>
      <c r="AIZ908" s="721"/>
      <c r="AJA908" s="721"/>
      <c r="AJB908" s="721"/>
      <c r="AJC908" s="721"/>
      <c r="AJD908" s="721"/>
      <c r="AJE908" s="721"/>
      <c r="AJF908" s="721"/>
      <c r="AJG908" s="721"/>
      <c r="AJH908" s="721"/>
      <c r="AJI908" s="721"/>
      <c r="AJJ908" s="721"/>
      <c r="AJK908" s="721"/>
      <c r="AJL908" s="721"/>
      <c r="AJM908" s="721"/>
      <c r="AJN908" s="721"/>
      <c r="AJO908" s="721"/>
      <c r="AJP908" s="721"/>
      <c r="AJQ908" s="721"/>
      <c r="AJR908" s="721"/>
      <c r="AJS908" s="721"/>
      <c r="AJT908" s="721"/>
      <c r="AJU908" s="721"/>
      <c r="AJV908" s="721"/>
      <c r="AJW908" s="721"/>
      <c r="AJX908" s="721"/>
      <c r="AJY908" s="721"/>
      <c r="AJZ908" s="721"/>
      <c r="AKA908" s="721"/>
      <c r="AKB908" s="721"/>
      <c r="AKC908" s="721"/>
      <c r="AKD908" s="721"/>
      <c r="AKE908" s="721"/>
      <c r="AKF908" s="721"/>
      <c r="AKG908" s="721"/>
      <c r="AKH908" s="721"/>
      <c r="AKI908" s="721"/>
      <c r="AKJ908" s="721"/>
      <c r="AKK908" s="721"/>
      <c r="AKL908" s="721"/>
      <c r="AKM908" s="721"/>
      <c r="AKN908" s="721"/>
      <c r="AKO908" s="721"/>
      <c r="AKP908" s="721"/>
      <c r="AKQ908" s="721"/>
      <c r="AKR908" s="721"/>
      <c r="AKS908" s="721"/>
      <c r="AKT908" s="721"/>
      <c r="AKU908" s="721"/>
      <c r="AKV908" s="721"/>
      <c r="AKW908" s="721"/>
      <c r="AKX908" s="721"/>
      <c r="AKY908" s="721"/>
      <c r="AKZ908" s="721"/>
      <c r="ALA908" s="721"/>
      <c r="ALB908" s="721"/>
      <c r="ALC908" s="721"/>
      <c r="ALD908" s="721"/>
      <c r="ALE908" s="721"/>
      <c r="ALF908" s="721"/>
      <c r="ALG908" s="721"/>
      <c r="ALH908" s="721"/>
      <c r="ALI908" s="721"/>
      <c r="ALJ908" s="721"/>
      <c r="ALK908" s="721"/>
      <c r="ALL908" s="721"/>
      <c r="ALM908" s="721"/>
      <c r="ALN908" s="721"/>
      <c r="ALO908" s="721"/>
      <c r="ALP908" s="721"/>
      <c r="ALQ908" s="721"/>
      <c r="ALR908" s="721"/>
      <c r="ALS908" s="721"/>
      <c r="ALT908" s="721"/>
      <c r="ALU908" s="721"/>
      <c r="ALV908" s="721"/>
      <c r="ALW908" s="721"/>
      <c r="ALX908" s="721"/>
      <c r="ALY908" s="721"/>
      <c r="ALZ908" s="721"/>
      <c r="AMA908" s="721"/>
      <c r="AMB908" s="721"/>
      <c r="AMC908" s="721"/>
      <c r="AMD908" s="721"/>
      <c r="AME908" s="721"/>
      <c r="AMF908" s="721"/>
      <c r="AMG908" s="721"/>
      <c r="AMH908" s="721"/>
      <c r="AMI908" s="721"/>
      <c r="AMJ908" s="721"/>
      <c r="AMK908" s="721"/>
      <c r="AML908" s="721"/>
      <c r="AMM908" s="721"/>
      <c r="AMN908" s="721"/>
      <c r="AMO908" s="721"/>
      <c r="AMP908" s="721"/>
      <c r="AMQ908" s="721"/>
      <c r="AMR908" s="721"/>
      <c r="AMS908" s="721"/>
      <c r="AMT908" s="721"/>
      <c r="AMU908" s="721"/>
      <c r="AMV908" s="721"/>
      <c r="AMW908" s="721"/>
      <c r="AMX908" s="721"/>
      <c r="AMY908" s="721"/>
      <c r="AMZ908" s="721"/>
      <c r="ANA908" s="721"/>
      <c r="ANB908" s="721"/>
      <c r="ANC908" s="721"/>
      <c r="AND908" s="721"/>
      <c r="ANE908" s="721"/>
      <c r="ANF908" s="721"/>
      <c r="ANG908" s="721"/>
      <c r="ANH908" s="721"/>
      <c r="ANI908" s="721"/>
      <c r="ANJ908" s="721"/>
      <c r="ANK908" s="721"/>
      <c r="ANL908" s="721"/>
      <c r="ANM908" s="721"/>
      <c r="ANN908" s="721"/>
      <c r="ANO908" s="721"/>
      <c r="ANP908" s="721"/>
      <c r="ANQ908" s="721"/>
      <c r="ANR908" s="721"/>
      <c r="ANS908" s="721"/>
      <c r="ANT908" s="721"/>
      <c r="ANU908" s="721"/>
      <c r="ANV908" s="721"/>
      <c r="ANW908" s="721"/>
      <c r="ANX908" s="721"/>
      <c r="ANY908" s="721"/>
      <c r="ANZ908" s="721"/>
      <c r="AOA908" s="721"/>
      <c r="AOB908" s="721"/>
      <c r="AOC908" s="721"/>
      <c r="AOD908" s="721"/>
      <c r="AOE908" s="721"/>
      <c r="AOF908" s="721"/>
      <c r="AOG908" s="721"/>
      <c r="AOH908" s="721"/>
      <c r="AOI908" s="721"/>
      <c r="AOJ908" s="721"/>
      <c r="AOK908" s="721"/>
      <c r="AOL908" s="721"/>
      <c r="AOM908" s="721"/>
      <c r="AON908" s="721"/>
      <c r="AOO908" s="721"/>
      <c r="AOP908" s="721"/>
      <c r="AOQ908" s="721"/>
      <c r="AOR908" s="721"/>
      <c r="AOS908" s="721"/>
      <c r="AOT908" s="721"/>
      <c r="AOU908" s="721"/>
      <c r="AOV908" s="721"/>
      <c r="AOW908" s="721"/>
      <c r="AOX908" s="721"/>
      <c r="AOY908" s="721"/>
      <c r="AOZ908" s="721"/>
      <c r="APA908" s="721"/>
      <c r="APB908" s="721"/>
      <c r="APC908" s="721"/>
      <c r="APD908" s="721"/>
      <c r="APE908" s="721"/>
      <c r="APF908" s="721"/>
      <c r="APG908" s="721"/>
      <c r="APH908" s="721"/>
      <c r="API908" s="721"/>
      <c r="APJ908" s="721"/>
      <c r="APK908" s="721"/>
      <c r="APL908" s="721"/>
      <c r="APM908" s="721"/>
      <c r="APN908" s="721"/>
      <c r="APO908" s="721"/>
      <c r="APP908" s="721"/>
      <c r="APQ908" s="721"/>
      <c r="APR908" s="721"/>
      <c r="APS908" s="721"/>
      <c r="APT908" s="721"/>
      <c r="APU908" s="721"/>
      <c r="APV908" s="721"/>
      <c r="APW908" s="721"/>
      <c r="APX908" s="721"/>
      <c r="APY908" s="721"/>
      <c r="APZ908" s="721"/>
      <c r="AQA908" s="721"/>
      <c r="AQB908" s="721"/>
      <c r="AQC908" s="721"/>
      <c r="AQD908" s="721"/>
      <c r="AQE908" s="721"/>
      <c r="AQF908" s="721"/>
      <c r="AQG908" s="721"/>
      <c r="AQH908" s="721"/>
      <c r="AQI908" s="721"/>
      <c r="AQJ908" s="721"/>
      <c r="AQK908" s="721"/>
      <c r="AQL908" s="721"/>
      <c r="AQM908" s="721"/>
      <c r="AQN908" s="721"/>
      <c r="AQO908" s="721"/>
      <c r="AQP908" s="721"/>
      <c r="AQQ908" s="721"/>
      <c r="AQR908" s="721"/>
      <c r="AQS908" s="721"/>
      <c r="AQT908" s="721"/>
      <c r="AQU908" s="721"/>
      <c r="AQV908" s="721"/>
      <c r="AQW908" s="721"/>
      <c r="AQX908" s="721"/>
      <c r="AQY908" s="721"/>
      <c r="AQZ908" s="721"/>
      <c r="ARA908" s="721"/>
      <c r="ARB908" s="721"/>
      <c r="ARC908" s="721"/>
      <c r="ARD908" s="721"/>
      <c r="ARE908" s="721"/>
      <c r="ARF908" s="721"/>
      <c r="ARG908" s="721"/>
      <c r="ARH908" s="721"/>
      <c r="ARI908" s="721"/>
      <c r="ARJ908" s="721"/>
      <c r="ARK908" s="721"/>
      <c r="ARL908" s="721"/>
      <c r="ARM908" s="721"/>
      <c r="ARN908" s="721"/>
      <c r="ARO908" s="721"/>
      <c r="ARP908" s="721"/>
      <c r="ARQ908" s="721"/>
      <c r="ARR908" s="721"/>
      <c r="ARS908" s="721"/>
      <c r="ART908" s="721"/>
      <c r="ARU908" s="721"/>
      <c r="ARV908" s="721"/>
      <c r="ARW908" s="721"/>
      <c r="ARX908" s="721"/>
      <c r="ARY908" s="721"/>
      <c r="ARZ908" s="721"/>
      <c r="ASA908" s="721"/>
      <c r="ASB908" s="721"/>
      <c r="ASC908" s="721"/>
      <c r="ASD908" s="721"/>
      <c r="ASE908" s="721"/>
      <c r="ASF908" s="721"/>
      <c r="ASG908" s="721"/>
      <c r="ASH908" s="721"/>
      <c r="ASI908" s="721"/>
      <c r="ASJ908" s="721"/>
      <c r="ASK908" s="721"/>
      <c r="ASL908" s="721"/>
      <c r="ASM908" s="721"/>
      <c r="ASN908" s="721"/>
      <c r="ASO908" s="721"/>
      <c r="ASP908" s="721"/>
      <c r="ASQ908" s="721"/>
      <c r="ASR908" s="721"/>
      <c r="ASS908" s="721"/>
      <c r="AST908" s="721"/>
      <c r="ASU908" s="721"/>
      <c r="ASV908" s="721"/>
      <c r="ASW908" s="721"/>
      <c r="ASX908" s="721"/>
      <c r="ASY908" s="721"/>
      <c r="ASZ908" s="721"/>
      <c r="ATA908" s="721"/>
      <c r="ATB908" s="721"/>
      <c r="ATC908" s="721"/>
      <c r="ATD908" s="721"/>
      <c r="ATE908" s="721"/>
      <c r="ATF908" s="721"/>
      <c r="ATG908" s="721"/>
      <c r="ATH908" s="721"/>
      <c r="ATI908" s="721"/>
      <c r="ATJ908" s="721"/>
      <c r="ATK908" s="721"/>
      <c r="ATL908" s="721"/>
      <c r="ATM908" s="721"/>
      <c r="ATN908" s="721"/>
      <c r="ATO908" s="721"/>
      <c r="ATP908" s="721"/>
      <c r="ATQ908" s="721"/>
      <c r="ATR908" s="721"/>
      <c r="ATS908" s="721"/>
      <c r="ATT908" s="721"/>
      <c r="ATU908" s="721"/>
      <c r="ATV908" s="721"/>
      <c r="ATW908" s="721"/>
      <c r="ATX908" s="721"/>
      <c r="ATY908" s="721"/>
      <c r="ATZ908" s="721"/>
      <c r="AUA908" s="721"/>
      <c r="AUB908" s="721"/>
      <c r="AUC908" s="721"/>
      <c r="AUD908" s="721"/>
      <c r="AUE908" s="721"/>
      <c r="AUF908" s="721"/>
      <c r="AUG908" s="721"/>
      <c r="AUH908" s="721"/>
      <c r="AUI908" s="721"/>
      <c r="AUJ908" s="721"/>
      <c r="AUK908" s="721"/>
      <c r="AUL908" s="721"/>
      <c r="AUM908" s="721"/>
      <c r="AUN908" s="721"/>
      <c r="AUO908" s="721"/>
      <c r="AUP908" s="721"/>
      <c r="AUQ908" s="721"/>
      <c r="AUR908" s="721"/>
      <c r="AUS908" s="721"/>
      <c r="AUT908" s="721"/>
      <c r="AUU908" s="721"/>
      <c r="AUV908" s="721"/>
      <c r="AUW908" s="721"/>
      <c r="AUX908" s="721"/>
      <c r="AUY908" s="721"/>
      <c r="AUZ908" s="721"/>
      <c r="AVA908" s="721"/>
      <c r="AVB908" s="721"/>
      <c r="AVC908" s="721"/>
      <c r="AVD908" s="721"/>
      <c r="AVE908" s="721"/>
      <c r="AVF908" s="721"/>
      <c r="AVG908" s="721"/>
      <c r="AVH908" s="721"/>
      <c r="AVI908" s="721"/>
      <c r="AVJ908" s="721"/>
      <c r="AVK908" s="721"/>
    </row>
    <row r="909" spans="1:1259">
      <c r="A909" s="716"/>
      <c r="B909" s="723">
        <v>44651</v>
      </c>
      <c r="C909" s="716"/>
      <c r="D909" s="714" t="s">
        <v>3247</v>
      </c>
      <c r="E909" s="703" t="s">
        <v>3104</v>
      </c>
      <c r="F909" s="703"/>
      <c r="G909" s="703">
        <v>2022</v>
      </c>
      <c r="H909" s="703"/>
      <c r="I909" s="698" t="s">
        <v>1699</v>
      </c>
      <c r="J909" s="704"/>
      <c r="K909" s="705" t="s">
        <v>4967</v>
      </c>
      <c r="L909" s="703" t="s">
        <v>2410</v>
      </c>
      <c r="M909" s="706">
        <v>44650</v>
      </c>
      <c r="N909" s="706">
        <v>44805</v>
      </c>
      <c r="O909" s="706"/>
      <c r="P909" s="704"/>
      <c r="Q909" s="704"/>
      <c r="R909" s="704"/>
      <c r="S909" s="703" t="s">
        <v>2425</v>
      </c>
      <c r="T909" s="703">
        <v>60</v>
      </c>
      <c r="U909" s="703"/>
      <c r="V909" s="703" t="s">
        <v>973</v>
      </c>
      <c r="W909" s="703">
        <v>400</v>
      </c>
      <c r="X909" s="707">
        <v>4992</v>
      </c>
      <c r="Y909" s="539">
        <f t="shared" si="42"/>
        <v>1996800</v>
      </c>
      <c r="Z909" s="708">
        <v>0.55000000000000004</v>
      </c>
      <c r="AA909" s="681">
        <f t="shared" si="43"/>
        <v>1098240</v>
      </c>
      <c r="AB909" s="682"/>
      <c r="AC909" s="683">
        <v>0</v>
      </c>
      <c r="AD909" s="710"/>
      <c r="AE909" s="709"/>
      <c r="AF909" s="695">
        <f t="shared" si="44"/>
        <v>1098240</v>
      </c>
      <c r="AG909" s="703" t="s">
        <v>1073</v>
      </c>
      <c r="AH909" s="703"/>
      <c r="AI909" s="705" t="s">
        <v>2488</v>
      </c>
      <c r="AJ909" s="703" t="s">
        <v>2412</v>
      </c>
      <c r="AK909" s="711" t="s">
        <v>1408</v>
      </c>
      <c r="AL909" s="703">
        <v>89118</v>
      </c>
      <c r="AM909" s="703" t="s">
        <v>52</v>
      </c>
      <c r="AN909" s="703"/>
      <c r="AO909" s="703"/>
      <c r="AP909" s="712"/>
      <c r="AQ909" s="712" t="s">
        <v>37</v>
      </c>
      <c r="AR909" s="712"/>
      <c r="AS909" s="715"/>
      <c r="AT909" s="715"/>
      <c r="AU909" s="715"/>
      <c r="AV909" s="708">
        <v>0.45500000000000002</v>
      </c>
      <c r="AW909" s="721"/>
      <c r="AX909" s="721"/>
      <c r="AY909" s="721"/>
      <c r="AZ909" s="721"/>
      <c r="BA909" s="721"/>
      <c r="BB909" s="721"/>
      <c r="BC909" s="721"/>
      <c r="BD909" s="721"/>
      <c r="BE909" s="721"/>
      <c r="BF909" s="721"/>
      <c r="BG909" s="721"/>
      <c r="BH909" s="721"/>
      <c r="BI909" s="721"/>
      <c r="BJ909" s="721"/>
      <c r="BK909" s="721"/>
      <c r="BL909" s="721"/>
      <c r="BM909" s="721"/>
      <c r="BN909" s="721"/>
      <c r="BO909" s="721"/>
      <c r="BP909" s="721"/>
      <c r="BQ909" s="721"/>
      <c r="BR909" s="721"/>
      <c r="BS909" s="721"/>
      <c r="BT909" s="721"/>
      <c r="BU909" s="721"/>
      <c r="BV909" s="721"/>
      <c r="BW909" s="721"/>
      <c r="BX909" s="721"/>
      <c r="BY909" s="721"/>
      <c r="BZ909" s="721"/>
      <c r="CA909" s="721"/>
      <c r="CB909" s="721"/>
      <c r="CC909" s="721"/>
      <c r="CD909" s="721"/>
      <c r="CE909" s="721"/>
      <c r="CF909" s="721"/>
      <c r="CG909" s="721"/>
      <c r="CH909" s="721"/>
      <c r="CI909" s="721"/>
      <c r="CJ909" s="721"/>
      <c r="CK909" s="721"/>
      <c r="CL909" s="721"/>
      <c r="CM909" s="721"/>
      <c r="CN909" s="721"/>
      <c r="CO909" s="721"/>
      <c r="CP909" s="721"/>
      <c r="CQ909" s="721"/>
      <c r="CR909" s="721"/>
      <c r="CS909" s="721"/>
      <c r="CT909" s="721"/>
      <c r="CU909" s="721"/>
      <c r="CV909" s="721"/>
      <c r="CW909" s="721"/>
      <c r="CX909" s="721"/>
      <c r="CY909" s="721"/>
      <c r="CZ909" s="721"/>
      <c r="DA909" s="721"/>
      <c r="DB909" s="721"/>
      <c r="DC909" s="721"/>
      <c r="DD909" s="721"/>
      <c r="DE909" s="721"/>
      <c r="DF909" s="721"/>
      <c r="DG909" s="721"/>
      <c r="DH909" s="721"/>
      <c r="DI909" s="721"/>
      <c r="DJ909" s="721"/>
      <c r="DK909" s="721"/>
      <c r="DL909" s="721"/>
      <c r="DM909" s="721"/>
      <c r="DN909" s="721"/>
      <c r="DO909" s="721"/>
      <c r="DP909" s="721"/>
      <c r="DQ909" s="721"/>
      <c r="DR909" s="721"/>
      <c r="DS909" s="721"/>
      <c r="DT909" s="721"/>
      <c r="DU909" s="721"/>
      <c r="DV909" s="721"/>
      <c r="DW909" s="721"/>
      <c r="DX909" s="721"/>
      <c r="DY909" s="721"/>
      <c r="DZ909" s="721"/>
      <c r="EA909" s="721"/>
      <c r="EB909" s="721"/>
      <c r="EC909" s="721"/>
      <c r="ED909" s="721"/>
      <c r="EE909" s="721"/>
      <c r="EF909" s="721"/>
      <c r="EG909" s="721"/>
      <c r="EH909" s="721"/>
      <c r="EI909" s="721"/>
      <c r="EJ909" s="721"/>
      <c r="EK909" s="721"/>
      <c r="EL909" s="721"/>
      <c r="EM909" s="721"/>
      <c r="EN909" s="721"/>
      <c r="EO909" s="721"/>
      <c r="EP909" s="721"/>
      <c r="EQ909" s="721"/>
      <c r="ER909" s="721"/>
      <c r="ES909" s="721"/>
      <c r="ET909" s="721"/>
      <c r="EU909" s="721"/>
      <c r="EV909" s="721"/>
      <c r="EW909" s="721"/>
      <c r="EX909" s="721"/>
      <c r="EY909" s="721"/>
      <c r="EZ909" s="721"/>
      <c r="FA909" s="721"/>
      <c r="FB909" s="721"/>
      <c r="FC909" s="721"/>
      <c r="FD909" s="721"/>
      <c r="FE909" s="721"/>
      <c r="FF909" s="721"/>
      <c r="FG909" s="721"/>
      <c r="FH909" s="721"/>
      <c r="FI909" s="721"/>
      <c r="FJ909" s="721"/>
      <c r="FK909" s="721"/>
      <c r="FL909" s="721"/>
      <c r="FM909" s="721"/>
      <c r="FN909" s="721"/>
      <c r="FO909" s="721"/>
      <c r="FP909" s="721"/>
      <c r="FQ909" s="721"/>
      <c r="FR909" s="721"/>
      <c r="FS909" s="721"/>
      <c r="FT909" s="721"/>
      <c r="FU909" s="721"/>
      <c r="FV909" s="721"/>
      <c r="FW909" s="721"/>
      <c r="FX909" s="721"/>
      <c r="FY909" s="721"/>
      <c r="FZ909" s="721"/>
      <c r="GA909" s="721"/>
      <c r="GB909" s="721"/>
      <c r="GC909" s="721"/>
      <c r="GD909" s="721"/>
      <c r="GE909" s="721"/>
      <c r="GF909" s="721"/>
      <c r="GG909" s="721"/>
      <c r="GH909" s="721"/>
      <c r="GI909" s="721"/>
      <c r="GJ909" s="721"/>
      <c r="GK909" s="721"/>
      <c r="GL909" s="721"/>
      <c r="GM909" s="721"/>
      <c r="GN909" s="721"/>
      <c r="GO909" s="721"/>
      <c r="GP909" s="721"/>
      <c r="GQ909" s="721"/>
      <c r="GR909" s="721"/>
      <c r="GS909" s="721"/>
      <c r="GT909" s="721"/>
      <c r="GU909" s="721"/>
      <c r="GV909" s="721"/>
      <c r="GW909" s="721"/>
      <c r="GX909" s="721"/>
      <c r="GY909" s="721"/>
      <c r="GZ909" s="721"/>
      <c r="HA909" s="721"/>
      <c r="HB909" s="721"/>
      <c r="HC909" s="721"/>
      <c r="HD909" s="721"/>
      <c r="HE909" s="721"/>
      <c r="HF909" s="721"/>
      <c r="HG909" s="721"/>
      <c r="HH909" s="721"/>
      <c r="HI909" s="721"/>
      <c r="HJ909" s="721"/>
      <c r="HK909" s="721"/>
      <c r="HL909" s="721"/>
      <c r="HM909" s="721"/>
      <c r="HN909" s="721"/>
      <c r="HO909" s="721"/>
      <c r="HP909" s="721"/>
      <c r="HQ909" s="721"/>
      <c r="HR909" s="721"/>
      <c r="HS909" s="721"/>
      <c r="HT909" s="721"/>
      <c r="HU909" s="721"/>
      <c r="HV909" s="721"/>
      <c r="HW909" s="721"/>
      <c r="HX909" s="721"/>
      <c r="HY909" s="721"/>
      <c r="HZ909" s="721"/>
      <c r="IA909" s="721"/>
      <c r="IB909" s="721"/>
      <c r="IC909" s="721"/>
      <c r="ID909" s="721"/>
      <c r="IE909" s="721"/>
      <c r="IF909" s="721"/>
      <c r="IG909" s="721"/>
      <c r="IH909" s="721"/>
      <c r="II909" s="721"/>
      <c r="IJ909" s="721"/>
      <c r="IK909" s="721"/>
      <c r="IL909" s="721"/>
      <c r="IM909" s="721"/>
      <c r="IN909" s="721"/>
      <c r="IO909" s="721"/>
      <c r="IP909" s="721"/>
      <c r="IQ909" s="721"/>
      <c r="IR909" s="721"/>
      <c r="IS909" s="721"/>
      <c r="IT909" s="721"/>
      <c r="IU909" s="721"/>
      <c r="IV909" s="721"/>
      <c r="IW909" s="721"/>
      <c r="IX909" s="721"/>
      <c r="IY909" s="721"/>
      <c r="IZ909" s="721"/>
      <c r="JA909" s="721"/>
      <c r="JB909" s="721"/>
      <c r="JC909" s="721"/>
      <c r="JD909" s="721"/>
      <c r="JE909" s="721"/>
      <c r="JF909" s="721"/>
      <c r="JG909" s="721"/>
      <c r="JH909" s="721"/>
      <c r="JI909" s="721"/>
      <c r="JJ909" s="721"/>
      <c r="JK909" s="721"/>
      <c r="JL909" s="721"/>
      <c r="JM909" s="721"/>
      <c r="JN909" s="721"/>
      <c r="JO909" s="721"/>
      <c r="JP909" s="721"/>
      <c r="JQ909" s="721"/>
      <c r="JR909" s="721"/>
      <c r="JS909" s="721"/>
      <c r="JT909" s="721"/>
      <c r="JU909" s="721"/>
      <c r="JV909" s="721"/>
      <c r="JW909" s="721"/>
      <c r="JX909" s="721"/>
      <c r="JY909" s="721"/>
      <c r="JZ909" s="721"/>
      <c r="KA909" s="721"/>
      <c r="KB909" s="721"/>
      <c r="KC909" s="721"/>
      <c r="KD909" s="721"/>
      <c r="KE909" s="721"/>
      <c r="KF909" s="721"/>
      <c r="KG909" s="721"/>
      <c r="KH909" s="721"/>
      <c r="KI909" s="721"/>
      <c r="KJ909" s="721"/>
      <c r="KK909" s="721"/>
      <c r="KL909" s="721"/>
      <c r="KM909" s="721"/>
      <c r="KN909" s="721"/>
      <c r="KO909" s="721"/>
      <c r="KP909" s="721"/>
      <c r="KQ909" s="721"/>
      <c r="KR909" s="721"/>
      <c r="KS909" s="721"/>
      <c r="KT909" s="721"/>
      <c r="KU909" s="721"/>
      <c r="KV909" s="721"/>
      <c r="KW909" s="721"/>
      <c r="KX909" s="721"/>
      <c r="KY909" s="721"/>
      <c r="KZ909" s="721"/>
      <c r="LA909" s="721"/>
      <c r="LB909" s="721"/>
      <c r="LC909" s="721"/>
      <c r="LD909" s="721"/>
      <c r="LE909" s="721"/>
      <c r="LF909" s="721"/>
      <c r="LG909" s="721"/>
      <c r="LH909" s="721"/>
      <c r="LI909" s="721"/>
      <c r="LJ909" s="721"/>
      <c r="LK909" s="721"/>
      <c r="LL909" s="721"/>
      <c r="LM909" s="721"/>
      <c r="LN909" s="721"/>
      <c r="LO909" s="721"/>
      <c r="LP909" s="721"/>
      <c r="LQ909" s="721"/>
      <c r="LR909" s="721"/>
      <c r="LS909" s="721"/>
      <c r="LT909" s="721"/>
      <c r="LU909" s="721"/>
      <c r="LV909" s="721"/>
      <c r="LW909" s="721"/>
      <c r="LX909" s="721"/>
      <c r="LY909" s="721"/>
      <c r="LZ909" s="721"/>
      <c r="MA909" s="721"/>
      <c r="MB909" s="721"/>
      <c r="MC909" s="721"/>
      <c r="MD909" s="721"/>
      <c r="ME909" s="721"/>
      <c r="MF909" s="721"/>
      <c r="MG909" s="721"/>
      <c r="MH909" s="721"/>
      <c r="MI909" s="721"/>
      <c r="MJ909" s="721"/>
      <c r="MK909" s="721"/>
      <c r="ML909" s="721"/>
      <c r="MM909" s="721"/>
      <c r="MN909" s="721"/>
      <c r="MO909" s="721"/>
      <c r="MP909" s="721"/>
      <c r="MQ909" s="721"/>
      <c r="MR909" s="721"/>
      <c r="MS909" s="721"/>
      <c r="MT909" s="721"/>
      <c r="MU909" s="721"/>
      <c r="MV909" s="721"/>
      <c r="MW909" s="721"/>
      <c r="MX909" s="721"/>
      <c r="MY909" s="721"/>
      <c r="MZ909" s="721"/>
      <c r="NA909" s="721"/>
      <c r="NB909" s="721"/>
      <c r="NC909" s="721"/>
      <c r="ND909" s="721"/>
      <c r="NE909" s="721"/>
      <c r="NF909" s="721"/>
      <c r="NG909" s="721"/>
      <c r="NH909" s="721"/>
      <c r="NI909" s="721"/>
      <c r="NJ909" s="721"/>
      <c r="NK909" s="721"/>
      <c r="NL909" s="721"/>
      <c r="NM909" s="721"/>
      <c r="NN909" s="721"/>
      <c r="NO909" s="721"/>
      <c r="NP909" s="721"/>
      <c r="NQ909" s="721"/>
      <c r="NR909" s="721"/>
      <c r="NS909" s="721"/>
      <c r="NT909" s="721"/>
      <c r="NU909" s="721"/>
      <c r="NV909" s="721"/>
      <c r="NW909" s="721"/>
      <c r="NX909" s="721"/>
      <c r="NY909" s="721"/>
      <c r="NZ909" s="721"/>
      <c r="OA909" s="721"/>
      <c r="OB909" s="721"/>
      <c r="OC909" s="721"/>
      <c r="OD909" s="721"/>
      <c r="OE909" s="721"/>
      <c r="OF909" s="721"/>
      <c r="OG909" s="721"/>
      <c r="OH909" s="721"/>
      <c r="OI909" s="721"/>
      <c r="OJ909" s="721"/>
      <c r="OK909" s="721"/>
      <c r="OL909" s="721"/>
      <c r="OM909" s="721"/>
      <c r="ON909" s="721"/>
      <c r="OO909" s="721"/>
      <c r="OP909" s="721"/>
      <c r="OQ909" s="721"/>
      <c r="OR909" s="721"/>
      <c r="OS909" s="721"/>
      <c r="OT909" s="721"/>
      <c r="OU909" s="721"/>
      <c r="OV909" s="721"/>
      <c r="OW909" s="721"/>
      <c r="OX909" s="721"/>
      <c r="OY909" s="721"/>
      <c r="OZ909" s="721"/>
      <c r="PA909" s="721"/>
      <c r="PB909" s="721"/>
      <c r="PC909" s="721"/>
      <c r="PD909" s="721"/>
      <c r="PE909" s="721"/>
      <c r="PF909" s="721"/>
      <c r="PG909" s="721"/>
      <c r="PH909" s="721"/>
      <c r="PI909" s="721"/>
      <c r="PJ909" s="721"/>
      <c r="PK909" s="721"/>
      <c r="PL909" s="721"/>
      <c r="PM909" s="721"/>
      <c r="PN909" s="721"/>
      <c r="PO909" s="721"/>
      <c r="PP909" s="721"/>
      <c r="PQ909" s="721"/>
      <c r="PR909" s="721"/>
      <c r="PS909" s="721"/>
      <c r="PT909" s="721"/>
      <c r="PU909" s="721"/>
      <c r="PV909" s="721"/>
      <c r="PW909" s="721"/>
      <c r="PX909" s="721"/>
      <c r="PY909" s="721"/>
      <c r="PZ909" s="721"/>
      <c r="QA909" s="721"/>
      <c r="QB909" s="721"/>
      <c r="QC909" s="721"/>
      <c r="QD909" s="721"/>
      <c r="QE909" s="721"/>
      <c r="QF909" s="721"/>
      <c r="QG909" s="721"/>
      <c r="QH909" s="721"/>
      <c r="QI909" s="721"/>
      <c r="QJ909" s="721"/>
      <c r="QK909" s="721"/>
      <c r="QL909" s="721"/>
      <c r="QM909" s="721"/>
      <c r="QN909" s="721"/>
      <c r="QO909" s="721"/>
      <c r="QP909" s="721"/>
      <c r="QQ909" s="721"/>
      <c r="QR909" s="721"/>
      <c r="QS909" s="721"/>
      <c r="QT909" s="721"/>
      <c r="QU909" s="721"/>
      <c r="QV909" s="721"/>
      <c r="QW909" s="721"/>
      <c r="QX909" s="721"/>
      <c r="QY909" s="721"/>
      <c r="QZ909" s="721"/>
      <c r="RA909" s="721"/>
      <c r="RB909" s="721"/>
      <c r="RC909" s="721"/>
      <c r="RD909" s="721"/>
      <c r="RE909" s="721"/>
      <c r="RF909" s="721"/>
      <c r="RG909" s="721"/>
      <c r="RH909" s="721"/>
      <c r="RI909" s="721"/>
      <c r="RJ909" s="721"/>
      <c r="RK909" s="721"/>
      <c r="RL909" s="721"/>
      <c r="RM909" s="721"/>
      <c r="RN909" s="721"/>
      <c r="RO909" s="721"/>
      <c r="RP909" s="721"/>
      <c r="RQ909" s="721"/>
      <c r="RR909" s="721"/>
      <c r="RS909" s="721"/>
      <c r="RT909" s="721"/>
      <c r="RU909" s="721"/>
      <c r="RV909" s="721"/>
      <c r="RW909" s="721"/>
      <c r="RX909" s="721"/>
      <c r="RY909" s="721"/>
      <c r="RZ909" s="721"/>
      <c r="SA909" s="721"/>
      <c r="SB909" s="721"/>
      <c r="SC909" s="721"/>
      <c r="SD909" s="721"/>
      <c r="SE909" s="721"/>
      <c r="SF909" s="721"/>
      <c r="SG909" s="721"/>
      <c r="SH909" s="721"/>
      <c r="SI909" s="721"/>
      <c r="SJ909" s="721"/>
      <c r="SK909" s="721"/>
      <c r="SL909" s="721"/>
      <c r="SM909" s="721"/>
      <c r="SN909" s="721"/>
      <c r="SO909" s="721"/>
      <c r="SP909" s="721"/>
      <c r="SQ909" s="721"/>
      <c r="SR909" s="721"/>
      <c r="SS909" s="721"/>
      <c r="ST909" s="721"/>
      <c r="SU909" s="721"/>
      <c r="SV909" s="721"/>
      <c r="SW909" s="721"/>
      <c r="SX909" s="721"/>
      <c r="SY909" s="721"/>
      <c r="SZ909" s="721"/>
      <c r="TA909" s="721"/>
      <c r="TB909" s="721"/>
      <c r="TC909" s="721"/>
      <c r="TD909" s="721"/>
      <c r="TE909" s="721"/>
      <c r="TF909" s="721"/>
      <c r="TG909" s="721"/>
      <c r="TH909" s="721"/>
      <c r="TI909" s="721"/>
      <c r="TJ909" s="721"/>
      <c r="TK909" s="721"/>
      <c r="TL909" s="721"/>
      <c r="TM909" s="721"/>
      <c r="TN909" s="721"/>
      <c r="TO909" s="721"/>
      <c r="TP909" s="721"/>
      <c r="TQ909" s="721"/>
      <c r="TR909" s="721"/>
      <c r="TS909" s="721"/>
      <c r="TT909" s="721"/>
      <c r="TU909" s="721"/>
      <c r="TV909" s="721"/>
      <c r="TW909" s="721"/>
      <c r="TX909" s="721"/>
      <c r="TY909" s="721"/>
      <c r="TZ909" s="721"/>
      <c r="UA909" s="721"/>
      <c r="UB909" s="721"/>
      <c r="UC909" s="721"/>
      <c r="UD909" s="721"/>
      <c r="UE909" s="721"/>
      <c r="UF909" s="721"/>
      <c r="UG909" s="721"/>
      <c r="UH909" s="721"/>
      <c r="UI909" s="721"/>
      <c r="UJ909" s="721"/>
      <c r="UK909" s="721"/>
      <c r="UL909" s="721"/>
      <c r="UM909" s="721"/>
      <c r="UN909" s="721"/>
      <c r="UO909" s="721"/>
      <c r="UP909" s="721"/>
      <c r="UQ909" s="721"/>
      <c r="UR909" s="721"/>
      <c r="US909" s="721"/>
      <c r="UT909" s="721"/>
      <c r="UU909" s="721"/>
      <c r="UV909" s="721"/>
      <c r="UW909" s="721"/>
      <c r="UX909" s="721"/>
      <c r="UY909" s="721"/>
      <c r="UZ909" s="721"/>
      <c r="VA909" s="721"/>
      <c r="VB909" s="721"/>
      <c r="VC909" s="721"/>
      <c r="VD909" s="721"/>
      <c r="VE909" s="721"/>
      <c r="VF909" s="721"/>
      <c r="VG909" s="721"/>
      <c r="VH909" s="721"/>
      <c r="VI909" s="721"/>
      <c r="VJ909" s="721"/>
      <c r="VK909" s="721"/>
      <c r="VL909" s="721"/>
      <c r="VM909" s="721"/>
      <c r="VN909" s="721"/>
      <c r="VO909" s="721"/>
      <c r="VP909" s="721"/>
      <c r="VQ909" s="721"/>
      <c r="VR909" s="721"/>
      <c r="VS909" s="721"/>
      <c r="VT909" s="721"/>
      <c r="VU909" s="721"/>
      <c r="VV909" s="721"/>
      <c r="VW909" s="721"/>
      <c r="VX909" s="721"/>
      <c r="VY909" s="721"/>
      <c r="VZ909" s="721"/>
      <c r="WA909" s="721"/>
      <c r="WB909" s="721"/>
      <c r="WC909" s="721"/>
      <c r="WD909" s="721"/>
      <c r="WE909" s="721"/>
      <c r="WF909" s="721"/>
      <c r="WG909" s="721"/>
      <c r="WH909" s="721"/>
      <c r="WI909" s="721"/>
      <c r="WJ909" s="721"/>
      <c r="WK909" s="721"/>
      <c r="WL909" s="721"/>
      <c r="WM909" s="721"/>
      <c r="WN909" s="721"/>
      <c r="WO909" s="721"/>
      <c r="WP909" s="721"/>
      <c r="WQ909" s="721"/>
      <c r="WR909" s="721"/>
      <c r="WS909" s="721"/>
      <c r="WT909" s="721"/>
      <c r="WU909" s="721"/>
      <c r="WV909" s="721"/>
      <c r="WW909" s="721"/>
      <c r="WX909" s="721"/>
      <c r="WY909" s="721"/>
      <c r="WZ909" s="721"/>
      <c r="XA909" s="721"/>
      <c r="XB909" s="721"/>
      <c r="XC909" s="721"/>
      <c r="XD909" s="721"/>
      <c r="XE909" s="721"/>
      <c r="XF909" s="721"/>
      <c r="XG909" s="721"/>
      <c r="XH909" s="721"/>
      <c r="XI909" s="721"/>
      <c r="XJ909" s="721"/>
      <c r="XK909" s="721"/>
      <c r="XL909" s="721"/>
      <c r="XM909" s="721"/>
      <c r="XN909" s="721"/>
      <c r="XO909" s="721"/>
      <c r="XP909" s="721"/>
      <c r="XQ909" s="721"/>
      <c r="XR909" s="721"/>
      <c r="XS909" s="721"/>
      <c r="XT909" s="721"/>
      <c r="XU909" s="721"/>
      <c r="XV909" s="721"/>
      <c r="XW909" s="721"/>
      <c r="XX909" s="721"/>
      <c r="XY909" s="721"/>
      <c r="XZ909" s="721"/>
      <c r="YA909" s="721"/>
      <c r="YB909" s="721"/>
      <c r="YC909" s="721"/>
      <c r="YD909" s="721"/>
      <c r="YE909" s="721"/>
      <c r="YF909" s="721"/>
      <c r="YG909" s="721"/>
      <c r="YH909" s="721"/>
      <c r="YI909" s="721"/>
      <c r="YJ909" s="721"/>
      <c r="YK909" s="721"/>
      <c r="YL909" s="721"/>
      <c r="YM909" s="721"/>
      <c r="YN909" s="721"/>
      <c r="YO909" s="721"/>
      <c r="YP909" s="721"/>
      <c r="YQ909" s="721"/>
      <c r="YR909" s="721"/>
      <c r="YS909" s="721"/>
      <c r="YT909" s="721"/>
      <c r="YU909" s="721"/>
      <c r="YV909" s="721"/>
      <c r="YW909" s="721"/>
      <c r="YX909" s="721"/>
      <c r="YY909" s="721"/>
      <c r="YZ909" s="721"/>
      <c r="ZA909" s="721"/>
      <c r="ZB909" s="721"/>
      <c r="ZC909" s="721"/>
      <c r="ZD909" s="721"/>
      <c r="ZE909" s="721"/>
      <c r="ZF909" s="721"/>
      <c r="ZG909" s="721"/>
      <c r="ZH909" s="721"/>
      <c r="ZI909" s="721"/>
      <c r="ZJ909" s="721"/>
      <c r="ZK909" s="721"/>
      <c r="ZL909" s="721"/>
      <c r="ZM909" s="721"/>
      <c r="ZN909" s="721"/>
      <c r="ZO909" s="721"/>
      <c r="ZP909" s="721"/>
      <c r="ZQ909" s="721"/>
      <c r="ZR909" s="721"/>
      <c r="ZS909" s="721"/>
      <c r="ZT909" s="721"/>
      <c r="ZU909" s="721"/>
      <c r="ZV909" s="721"/>
      <c r="ZW909" s="721"/>
      <c r="ZX909" s="721"/>
      <c r="ZY909" s="721"/>
      <c r="ZZ909" s="721"/>
      <c r="AAA909" s="721"/>
      <c r="AAB909" s="721"/>
      <c r="AAC909" s="721"/>
      <c r="AAD909" s="721"/>
      <c r="AAE909" s="721"/>
      <c r="AAF909" s="721"/>
      <c r="AAG909" s="721"/>
      <c r="AAH909" s="721"/>
      <c r="AAI909" s="721"/>
      <c r="AAJ909" s="721"/>
      <c r="AAK909" s="721"/>
      <c r="AAL909" s="721"/>
      <c r="AAM909" s="721"/>
      <c r="AAN909" s="721"/>
      <c r="AAO909" s="721"/>
      <c r="AAP909" s="721"/>
      <c r="AAQ909" s="721"/>
      <c r="AAR909" s="721"/>
      <c r="AAS909" s="721"/>
      <c r="AAT909" s="721"/>
      <c r="AAU909" s="721"/>
      <c r="AAV909" s="721"/>
      <c r="AAW909" s="721"/>
      <c r="AAX909" s="721"/>
      <c r="AAY909" s="721"/>
      <c r="AAZ909" s="721"/>
      <c r="ABA909" s="721"/>
      <c r="ABB909" s="721"/>
      <c r="ABC909" s="721"/>
      <c r="ABD909" s="721"/>
      <c r="ABE909" s="721"/>
      <c r="ABF909" s="721"/>
      <c r="ABG909" s="721"/>
      <c r="ABH909" s="721"/>
      <c r="ABI909" s="721"/>
      <c r="ABJ909" s="721"/>
      <c r="ABK909" s="721"/>
      <c r="ABL909" s="721"/>
      <c r="ABM909" s="721"/>
      <c r="ABN909" s="721"/>
      <c r="ABO909" s="721"/>
      <c r="ABP909" s="721"/>
      <c r="ABQ909" s="721"/>
      <c r="ABR909" s="721"/>
      <c r="ABS909" s="721"/>
      <c r="ABT909" s="721"/>
      <c r="ABU909" s="721"/>
      <c r="ABV909" s="721"/>
      <c r="ABW909" s="721"/>
      <c r="ABX909" s="721"/>
      <c r="ABY909" s="721"/>
      <c r="ABZ909" s="721"/>
      <c r="ACA909" s="721"/>
      <c r="ACB909" s="721"/>
      <c r="ACC909" s="721"/>
      <c r="ACD909" s="721"/>
      <c r="ACE909" s="721"/>
      <c r="ACF909" s="721"/>
      <c r="ACG909" s="721"/>
      <c r="ACH909" s="721"/>
      <c r="ACI909" s="721"/>
      <c r="ACJ909" s="721"/>
      <c r="ACK909" s="721"/>
      <c r="ACL909" s="721"/>
      <c r="ACM909" s="721"/>
      <c r="ACN909" s="721"/>
      <c r="ACO909" s="721"/>
      <c r="ACP909" s="721"/>
      <c r="ACQ909" s="721"/>
      <c r="ACR909" s="721"/>
      <c r="ACS909" s="721"/>
      <c r="ACT909" s="721"/>
      <c r="ACU909" s="721"/>
      <c r="ACV909" s="721"/>
      <c r="ACW909" s="721"/>
      <c r="ACX909" s="721"/>
      <c r="ACY909" s="721"/>
      <c r="ACZ909" s="721"/>
      <c r="ADA909" s="721"/>
      <c r="ADB909" s="721"/>
      <c r="ADC909" s="721"/>
      <c r="ADD909" s="721"/>
      <c r="ADE909" s="721"/>
      <c r="ADF909" s="721"/>
      <c r="ADG909" s="721"/>
      <c r="ADH909" s="721"/>
      <c r="ADI909" s="721"/>
      <c r="ADJ909" s="721"/>
      <c r="ADK909" s="721"/>
      <c r="ADL909" s="721"/>
      <c r="ADM909" s="721"/>
      <c r="ADN909" s="721"/>
      <c r="ADO909" s="721"/>
      <c r="ADP909" s="721"/>
      <c r="ADQ909" s="721"/>
      <c r="ADR909" s="721"/>
      <c r="ADS909" s="721"/>
      <c r="ADT909" s="721"/>
      <c r="ADU909" s="721"/>
      <c r="ADV909" s="721"/>
      <c r="ADW909" s="721"/>
      <c r="ADX909" s="721"/>
      <c r="ADY909" s="721"/>
      <c r="ADZ909" s="721"/>
      <c r="AEA909" s="721"/>
      <c r="AEB909" s="721"/>
      <c r="AEC909" s="721"/>
      <c r="AED909" s="721"/>
      <c r="AEE909" s="721"/>
      <c r="AEF909" s="721"/>
      <c r="AEG909" s="721"/>
      <c r="AEH909" s="721"/>
      <c r="AEI909" s="721"/>
      <c r="AEJ909" s="721"/>
      <c r="AEK909" s="721"/>
      <c r="AEL909" s="721"/>
      <c r="AEM909" s="721"/>
      <c r="AEN909" s="721"/>
      <c r="AEO909" s="721"/>
      <c r="AEP909" s="721"/>
      <c r="AEQ909" s="721"/>
      <c r="AER909" s="721"/>
      <c r="AES909" s="721"/>
      <c r="AET909" s="721"/>
      <c r="AEU909" s="721"/>
      <c r="AEV909" s="721"/>
      <c r="AEW909" s="721"/>
      <c r="AEX909" s="721"/>
      <c r="AEY909" s="721"/>
      <c r="AEZ909" s="721"/>
      <c r="AFA909" s="721"/>
      <c r="AFB909" s="721"/>
      <c r="AFC909" s="721"/>
      <c r="AFD909" s="721"/>
      <c r="AFE909" s="721"/>
      <c r="AFF909" s="721"/>
      <c r="AFG909" s="721"/>
      <c r="AFH909" s="721"/>
      <c r="AFI909" s="721"/>
      <c r="AFJ909" s="721"/>
      <c r="AFK909" s="721"/>
      <c r="AFL909" s="721"/>
      <c r="AFM909" s="721"/>
      <c r="AFN909" s="721"/>
      <c r="AFO909" s="721"/>
      <c r="AFP909" s="721"/>
      <c r="AFQ909" s="721"/>
      <c r="AFR909" s="721"/>
      <c r="AFS909" s="721"/>
      <c r="AFT909" s="721"/>
      <c r="AFU909" s="721"/>
      <c r="AFV909" s="721"/>
      <c r="AFW909" s="721"/>
      <c r="AFX909" s="721"/>
      <c r="AFY909" s="721"/>
      <c r="AFZ909" s="721"/>
      <c r="AGA909" s="721"/>
      <c r="AGB909" s="721"/>
      <c r="AGC909" s="721"/>
      <c r="AGD909" s="721"/>
      <c r="AGE909" s="721"/>
      <c r="AGF909" s="721"/>
      <c r="AGG909" s="721"/>
      <c r="AGH909" s="721"/>
      <c r="AGI909" s="721"/>
      <c r="AGJ909" s="721"/>
      <c r="AGK909" s="721"/>
      <c r="AGL909" s="721"/>
      <c r="AGM909" s="721"/>
      <c r="AGN909" s="721"/>
      <c r="AGO909" s="721"/>
      <c r="AGP909" s="721"/>
      <c r="AGQ909" s="721"/>
      <c r="AGR909" s="721"/>
      <c r="AGS909" s="721"/>
      <c r="AGT909" s="721"/>
      <c r="AGU909" s="721"/>
      <c r="AGV909" s="721"/>
      <c r="AGW909" s="721"/>
      <c r="AGX909" s="721"/>
      <c r="AGY909" s="721"/>
      <c r="AGZ909" s="721"/>
      <c r="AHA909" s="721"/>
      <c r="AHB909" s="721"/>
      <c r="AHC909" s="721"/>
      <c r="AHD909" s="721"/>
      <c r="AHE909" s="721"/>
      <c r="AHF909" s="721"/>
      <c r="AHG909" s="721"/>
      <c r="AHH909" s="721"/>
      <c r="AHI909" s="721"/>
      <c r="AHJ909" s="721"/>
      <c r="AHK909" s="721"/>
      <c r="AHL909" s="721"/>
      <c r="AHM909" s="721"/>
      <c r="AHN909" s="721"/>
      <c r="AHO909" s="721"/>
      <c r="AHP909" s="721"/>
      <c r="AHQ909" s="721"/>
      <c r="AHR909" s="721"/>
      <c r="AHS909" s="721"/>
      <c r="AHT909" s="721"/>
      <c r="AHU909" s="721"/>
      <c r="AHV909" s="721"/>
      <c r="AHW909" s="721"/>
      <c r="AHX909" s="721"/>
      <c r="AHY909" s="721"/>
      <c r="AHZ909" s="721"/>
      <c r="AIA909" s="721"/>
      <c r="AIB909" s="721"/>
      <c r="AIC909" s="721"/>
      <c r="AID909" s="721"/>
      <c r="AIE909" s="721"/>
      <c r="AIF909" s="721"/>
      <c r="AIG909" s="721"/>
      <c r="AIH909" s="721"/>
      <c r="AII909" s="721"/>
      <c r="AIJ909" s="721"/>
      <c r="AIK909" s="721"/>
      <c r="AIL909" s="721"/>
      <c r="AIM909" s="721"/>
      <c r="AIN909" s="721"/>
      <c r="AIO909" s="721"/>
      <c r="AIP909" s="721"/>
      <c r="AIQ909" s="721"/>
      <c r="AIR909" s="721"/>
      <c r="AIS909" s="721"/>
      <c r="AIT909" s="721"/>
      <c r="AIU909" s="721"/>
      <c r="AIV909" s="721"/>
      <c r="AIW909" s="721"/>
      <c r="AIX909" s="721"/>
      <c r="AIY909" s="721"/>
      <c r="AIZ909" s="721"/>
      <c r="AJA909" s="721"/>
      <c r="AJB909" s="721"/>
      <c r="AJC909" s="721"/>
      <c r="AJD909" s="721"/>
      <c r="AJE909" s="721"/>
      <c r="AJF909" s="721"/>
      <c r="AJG909" s="721"/>
      <c r="AJH909" s="721"/>
      <c r="AJI909" s="721"/>
      <c r="AJJ909" s="721"/>
      <c r="AJK909" s="721"/>
      <c r="AJL909" s="721"/>
      <c r="AJM909" s="721"/>
      <c r="AJN909" s="721"/>
      <c r="AJO909" s="721"/>
      <c r="AJP909" s="721"/>
      <c r="AJQ909" s="721"/>
      <c r="AJR909" s="721"/>
      <c r="AJS909" s="721"/>
      <c r="AJT909" s="721"/>
      <c r="AJU909" s="721"/>
      <c r="AJV909" s="721"/>
      <c r="AJW909" s="721"/>
      <c r="AJX909" s="721"/>
      <c r="AJY909" s="721"/>
      <c r="AJZ909" s="721"/>
      <c r="AKA909" s="721"/>
      <c r="AKB909" s="721"/>
      <c r="AKC909" s="721"/>
      <c r="AKD909" s="721"/>
      <c r="AKE909" s="721"/>
      <c r="AKF909" s="721"/>
      <c r="AKG909" s="721"/>
      <c r="AKH909" s="721"/>
      <c r="AKI909" s="721"/>
      <c r="AKJ909" s="721"/>
      <c r="AKK909" s="721"/>
      <c r="AKL909" s="721"/>
      <c r="AKM909" s="721"/>
      <c r="AKN909" s="721"/>
      <c r="AKO909" s="721"/>
      <c r="AKP909" s="721"/>
      <c r="AKQ909" s="721"/>
      <c r="AKR909" s="721"/>
      <c r="AKS909" s="721"/>
      <c r="AKT909" s="721"/>
      <c r="AKU909" s="721"/>
      <c r="AKV909" s="721"/>
      <c r="AKW909" s="721"/>
      <c r="AKX909" s="721"/>
      <c r="AKY909" s="721"/>
      <c r="AKZ909" s="721"/>
      <c r="ALA909" s="721"/>
      <c r="ALB909" s="721"/>
      <c r="ALC909" s="721"/>
      <c r="ALD909" s="721"/>
      <c r="ALE909" s="721"/>
      <c r="ALF909" s="721"/>
      <c r="ALG909" s="721"/>
      <c r="ALH909" s="721"/>
      <c r="ALI909" s="721"/>
      <c r="ALJ909" s="721"/>
      <c r="ALK909" s="721"/>
      <c r="ALL909" s="721"/>
      <c r="ALM909" s="721"/>
      <c r="ALN909" s="721"/>
      <c r="ALO909" s="721"/>
      <c r="ALP909" s="721"/>
      <c r="ALQ909" s="721"/>
      <c r="ALR909" s="721"/>
      <c r="ALS909" s="721"/>
      <c r="ALT909" s="721"/>
      <c r="ALU909" s="721"/>
      <c r="ALV909" s="721"/>
      <c r="ALW909" s="721"/>
      <c r="ALX909" s="721"/>
      <c r="ALY909" s="721"/>
      <c r="ALZ909" s="721"/>
      <c r="AMA909" s="721"/>
      <c r="AMB909" s="721"/>
      <c r="AMC909" s="721"/>
      <c r="AMD909" s="721"/>
      <c r="AME909" s="721"/>
      <c r="AMF909" s="721"/>
      <c r="AMG909" s="721"/>
      <c r="AMH909" s="721"/>
      <c r="AMI909" s="721"/>
      <c r="AMJ909" s="721"/>
      <c r="AMK909" s="721"/>
      <c r="AML909" s="721"/>
      <c r="AMM909" s="721"/>
      <c r="AMN909" s="721"/>
      <c r="AMO909" s="721"/>
      <c r="AMP909" s="721"/>
      <c r="AMQ909" s="721"/>
      <c r="AMR909" s="721"/>
      <c r="AMS909" s="721"/>
      <c r="AMT909" s="721"/>
      <c r="AMU909" s="721"/>
      <c r="AMV909" s="721"/>
      <c r="AMW909" s="721"/>
      <c r="AMX909" s="721"/>
      <c r="AMY909" s="721"/>
      <c r="AMZ909" s="721"/>
      <c r="ANA909" s="721"/>
      <c r="ANB909" s="721"/>
      <c r="ANC909" s="721"/>
      <c r="AND909" s="721"/>
      <c r="ANE909" s="721"/>
      <c r="ANF909" s="721"/>
      <c r="ANG909" s="721"/>
      <c r="ANH909" s="721"/>
      <c r="ANI909" s="721"/>
      <c r="ANJ909" s="721"/>
      <c r="ANK909" s="721"/>
      <c r="ANL909" s="721"/>
      <c r="ANM909" s="721"/>
      <c r="ANN909" s="721"/>
      <c r="ANO909" s="721"/>
      <c r="ANP909" s="721"/>
      <c r="ANQ909" s="721"/>
      <c r="ANR909" s="721"/>
      <c r="ANS909" s="721"/>
      <c r="ANT909" s="721"/>
      <c r="ANU909" s="721"/>
      <c r="ANV909" s="721"/>
      <c r="ANW909" s="721"/>
      <c r="ANX909" s="721"/>
      <c r="ANY909" s="721"/>
      <c r="ANZ909" s="721"/>
      <c r="AOA909" s="721"/>
      <c r="AOB909" s="721"/>
      <c r="AOC909" s="721"/>
      <c r="AOD909" s="721"/>
      <c r="AOE909" s="721"/>
      <c r="AOF909" s="721"/>
      <c r="AOG909" s="721"/>
      <c r="AOH909" s="721"/>
      <c r="AOI909" s="721"/>
      <c r="AOJ909" s="721"/>
      <c r="AOK909" s="721"/>
      <c r="AOL909" s="721"/>
      <c r="AOM909" s="721"/>
      <c r="AON909" s="721"/>
      <c r="AOO909" s="721"/>
      <c r="AOP909" s="721"/>
      <c r="AOQ909" s="721"/>
      <c r="AOR909" s="721"/>
      <c r="AOS909" s="721"/>
      <c r="AOT909" s="721"/>
      <c r="AOU909" s="721"/>
      <c r="AOV909" s="721"/>
      <c r="AOW909" s="721"/>
      <c r="AOX909" s="721"/>
      <c r="AOY909" s="721"/>
      <c r="AOZ909" s="721"/>
      <c r="APA909" s="721"/>
      <c r="APB909" s="721"/>
      <c r="APC909" s="721"/>
      <c r="APD909" s="721"/>
      <c r="APE909" s="721"/>
      <c r="APF909" s="721"/>
      <c r="APG909" s="721"/>
      <c r="APH909" s="721"/>
      <c r="API909" s="721"/>
      <c r="APJ909" s="721"/>
      <c r="APK909" s="721"/>
      <c r="APL909" s="721"/>
      <c r="APM909" s="721"/>
      <c r="APN909" s="721"/>
      <c r="APO909" s="721"/>
      <c r="APP909" s="721"/>
      <c r="APQ909" s="721"/>
      <c r="APR909" s="721"/>
      <c r="APS909" s="721"/>
      <c r="APT909" s="721"/>
      <c r="APU909" s="721"/>
      <c r="APV909" s="721"/>
      <c r="APW909" s="721"/>
      <c r="APX909" s="721"/>
      <c r="APY909" s="721"/>
      <c r="APZ909" s="721"/>
      <c r="AQA909" s="721"/>
      <c r="AQB909" s="721"/>
      <c r="AQC909" s="721"/>
      <c r="AQD909" s="721"/>
      <c r="AQE909" s="721"/>
      <c r="AQF909" s="721"/>
      <c r="AQG909" s="721"/>
      <c r="AQH909" s="721"/>
      <c r="AQI909" s="721"/>
      <c r="AQJ909" s="721"/>
      <c r="AQK909" s="721"/>
      <c r="AQL909" s="721"/>
      <c r="AQM909" s="721"/>
      <c r="AQN909" s="721"/>
      <c r="AQO909" s="721"/>
      <c r="AQP909" s="721"/>
      <c r="AQQ909" s="721"/>
      <c r="AQR909" s="721"/>
      <c r="AQS909" s="721"/>
      <c r="AQT909" s="721"/>
      <c r="AQU909" s="721"/>
      <c r="AQV909" s="721"/>
      <c r="AQW909" s="721"/>
      <c r="AQX909" s="721"/>
      <c r="AQY909" s="721"/>
      <c r="AQZ909" s="721"/>
      <c r="ARA909" s="721"/>
      <c r="ARB909" s="721"/>
      <c r="ARC909" s="721"/>
      <c r="ARD909" s="721"/>
      <c r="ARE909" s="721"/>
      <c r="ARF909" s="721"/>
      <c r="ARG909" s="721"/>
      <c r="ARH909" s="721"/>
      <c r="ARI909" s="721"/>
      <c r="ARJ909" s="721"/>
      <c r="ARK909" s="721"/>
      <c r="ARL909" s="721"/>
      <c r="ARM909" s="721"/>
      <c r="ARN909" s="721"/>
      <c r="ARO909" s="721"/>
      <c r="ARP909" s="721"/>
      <c r="ARQ909" s="721"/>
      <c r="ARR909" s="721"/>
      <c r="ARS909" s="721"/>
      <c r="ART909" s="721"/>
      <c r="ARU909" s="721"/>
      <c r="ARV909" s="721"/>
      <c r="ARW909" s="721"/>
      <c r="ARX909" s="721"/>
      <c r="ARY909" s="721"/>
      <c r="ARZ909" s="721"/>
      <c r="ASA909" s="721"/>
      <c r="ASB909" s="721"/>
      <c r="ASC909" s="721"/>
      <c r="ASD909" s="721"/>
      <c r="ASE909" s="721"/>
      <c r="ASF909" s="721"/>
      <c r="ASG909" s="721"/>
      <c r="ASH909" s="721"/>
      <c r="ASI909" s="721"/>
      <c r="ASJ909" s="721"/>
      <c r="ASK909" s="721"/>
      <c r="ASL909" s="721"/>
      <c r="ASM909" s="721"/>
      <c r="ASN909" s="721"/>
      <c r="ASO909" s="721"/>
      <c r="ASP909" s="721"/>
      <c r="ASQ909" s="721"/>
      <c r="ASR909" s="721"/>
      <c r="ASS909" s="721"/>
      <c r="AST909" s="721"/>
      <c r="ASU909" s="721"/>
      <c r="ASV909" s="721"/>
      <c r="ASW909" s="721"/>
      <c r="ASX909" s="721"/>
      <c r="ASY909" s="721"/>
      <c r="ASZ909" s="721"/>
      <c r="ATA909" s="721"/>
      <c r="ATB909" s="721"/>
      <c r="ATC909" s="721"/>
      <c r="ATD909" s="721"/>
      <c r="ATE909" s="721"/>
      <c r="ATF909" s="721"/>
      <c r="ATG909" s="721"/>
      <c r="ATH909" s="721"/>
      <c r="ATI909" s="721"/>
      <c r="ATJ909" s="721"/>
      <c r="ATK909" s="721"/>
      <c r="ATL909" s="721"/>
      <c r="ATM909" s="721"/>
      <c r="ATN909" s="721"/>
      <c r="ATO909" s="721"/>
      <c r="ATP909" s="721"/>
      <c r="ATQ909" s="721"/>
      <c r="ATR909" s="721"/>
      <c r="ATS909" s="721"/>
      <c r="ATT909" s="721"/>
      <c r="ATU909" s="721"/>
      <c r="ATV909" s="721"/>
      <c r="ATW909" s="721"/>
      <c r="ATX909" s="721"/>
      <c r="ATY909" s="721"/>
      <c r="ATZ909" s="721"/>
      <c r="AUA909" s="721"/>
      <c r="AUB909" s="721"/>
      <c r="AUC909" s="721"/>
      <c r="AUD909" s="721"/>
      <c r="AUE909" s="721"/>
      <c r="AUF909" s="721"/>
      <c r="AUG909" s="721"/>
      <c r="AUH909" s="721"/>
      <c r="AUI909" s="721"/>
      <c r="AUJ909" s="721"/>
      <c r="AUK909" s="721"/>
      <c r="AUL909" s="721"/>
      <c r="AUM909" s="721"/>
      <c r="AUN909" s="721"/>
      <c r="AUO909" s="721"/>
      <c r="AUP909" s="721"/>
      <c r="AUQ909" s="721"/>
      <c r="AUR909" s="721"/>
      <c r="AUS909" s="721"/>
      <c r="AUT909" s="721"/>
      <c r="AUU909" s="721"/>
      <c r="AUV909" s="721"/>
      <c r="AUW909" s="721"/>
      <c r="AUX909" s="721"/>
      <c r="AUY909" s="721"/>
      <c r="AUZ909" s="721"/>
      <c r="AVA909" s="721"/>
      <c r="AVB909" s="721"/>
      <c r="AVC909" s="721"/>
      <c r="AVD909" s="721"/>
      <c r="AVE909" s="721"/>
      <c r="AVF909" s="721"/>
      <c r="AVG909" s="721"/>
      <c r="AVH909" s="721"/>
      <c r="AVI909" s="721"/>
      <c r="AVJ909" s="721"/>
      <c r="AVK909" s="721"/>
    </row>
    <row r="910" spans="1:1259">
      <c r="A910" s="716"/>
      <c r="B910" s="723">
        <v>44651</v>
      </c>
      <c r="C910" s="716"/>
      <c r="D910" s="714" t="s">
        <v>3247</v>
      </c>
      <c r="E910" s="703" t="s">
        <v>3104</v>
      </c>
      <c r="F910" s="703"/>
      <c r="G910" s="703">
        <v>2022</v>
      </c>
      <c r="H910" s="703"/>
      <c r="I910" s="698" t="s">
        <v>1699</v>
      </c>
      <c r="J910" s="704"/>
      <c r="K910" s="705" t="s">
        <v>4968</v>
      </c>
      <c r="L910" s="703" t="s">
        <v>2410</v>
      </c>
      <c r="M910" s="706">
        <v>44650</v>
      </c>
      <c r="N910" s="706">
        <v>44837</v>
      </c>
      <c r="O910" s="706"/>
      <c r="P910" s="704"/>
      <c r="Q910" s="704"/>
      <c r="R910" s="704"/>
      <c r="S910" s="703" t="s">
        <v>2425</v>
      </c>
      <c r="T910" s="703">
        <v>60</v>
      </c>
      <c r="U910" s="703"/>
      <c r="V910" s="703" t="s">
        <v>973</v>
      </c>
      <c r="W910" s="703">
        <v>400</v>
      </c>
      <c r="X910" s="707">
        <v>5824</v>
      </c>
      <c r="Y910" s="539">
        <f t="shared" si="42"/>
        <v>2329600</v>
      </c>
      <c r="Z910" s="708">
        <v>0.55000000000000004</v>
      </c>
      <c r="AA910" s="681">
        <f t="shared" si="43"/>
        <v>1281280</v>
      </c>
      <c r="AB910" s="682"/>
      <c r="AC910" s="683">
        <v>0</v>
      </c>
      <c r="AD910" s="710"/>
      <c r="AE910" s="709"/>
      <c r="AF910" s="695">
        <f t="shared" si="44"/>
        <v>1281280</v>
      </c>
      <c r="AG910" s="703" t="s">
        <v>1073</v>
      </c>
      <c r="AH910" s="703"/>
      <c r="AI910" s="705" t="s">
        <v>2488</v>
      </c>
      <c r="AJ910" s="703" t="s">
        <v>2412</v>
      </c>
      <c r="AK910" s="711" t="s">
        <v>1408</v>
      </c>
      <c r="AL910" s="703">
        <v>89118</v>
      </c>
      <c r="AM910" s="703" t="s">
        <v>52</v>
      </c>
      <c r="AN910" s="703"/>
      <c r="AO910" s="703"/>
      <c r="AP910" s="712"/>
      <c r="AQ910" s="712" t="s">
        <v>37</v>
      </c>
      <c r="AR910" s="712"/>
      <c r="AS910" s="715"/>
      <c r="AT910" s="715"/>
      <c r="AU910" s="715"/>
      <c r="AV910" s="708">
        <v>0.45500000000000002</v>
      </c>
      <c r="AW910" s="721"/>
      <c r="AX910" s="721"/>
      <c r="AY910" s="721"/>
      <c r="AZ910" s="721"/>
      <c r="BA910" s="721"/>
      <c r="BB910" s="721"/>
      <c r="BC910" s="721"/>
      <c r="BD910" s="721"/>
      <c r="BE910" s="721"/>
      <c r="BF910" s="721"/>
      <c r="BG910" s="721"/>
      <c r="BH910" s="721"/>
      <c r="BI910" s="721"/>
      <c r="BJ910" s="721"/>
      <c r="BK910" s="721"/>
      <c r="BL910" s="721"/>
      <c r="BM910" s="721"/>
      <c r="BN910" s="721"/>
      <c r="BO910" s="721"/>
      <c r="BP910" s="721"/>
      <c r="BQ910" s="721"/>
      <c r="BR910" s="721"/>
      <c r="BS910" s="721"/>
      <c r="BT910" s="721"/>
      <c r="BU910" s="721"/>
      <c r="BV910" s="721"/>
      <c r="BW910" s="721"/>
      <c r="BX910" s="721"/>
      <c r="BY910" s="721"/>
      <c r="BZ910" s="721"/>
      <c r="CA910" s="721"/>
      <c r="CB910" s="721"/>
      <c r="CC910" s="721"/>
      <c r="CD910" s="721"/>
      <c r="CE910" s="721"/>
      <c r="CF910" s="721"/>
      <c r="CG910" s="721"/>
      <c r="CH910" s="721"/>
      <c r="CI910" s="721"/>
      <c r="CJ910" s="721"/>
      <c r="CK910" s="721"/>
      <c r="CL910" s="721"/>
      <c r="CM910" s="721"/>
      <c r="CN910" s="721"/>
      <c r="CO910" s="721"/>
      <c r="CP910" s="721"/>
      <c r="CQ910" s="721"/>
      <c r="CR910" s="721"/>
      <c r="CS910" s="721"/>
      <c r="CT910" s="721"/>
      <c r="CU910" s="721"/>
      <c r="CV910" s="721"/>
      <c r="CW910" s="721"/>
      <c r="CX910" s="721"/>
      <c r="CY910" s="721"/>
      <c r="CZ910" s="721"/>
      <c r="DA910" s="721"/>
      <c r="DB910" s="721"/>
      <c r="DC910" s="721"/>
      <c r="DD910" s="721"/>
      <c r="DE910" s="721"/>
      <c r="DF910" s="721"/>
      <c r="DG910" s="721"/>
      <c r="DH910" s="721"/>
      <c r="DI910" s="721"/>
      <c r="DJ910" s="721"/>
      <c r="DK910" s="721"/>
      <c r="DL910" s="721"/>
      <c r="DM910" s="721"/>
      <c r="DN910" s="721"/>
      <c r="DO910" s="721"/>
      <c r="DP910" s="721"/>
      <c r="DQ910" s="721"/>
      <c r="DR910" s="721"/>
      <c r="DS910" s="721"/>
      <c r="DT910" s="721"/>
      <c r="DU910" s="721"/>
      <c r="DV910" s="721"/>
      <c r="DW910" s="721"/>
      <c r="DX910" s="721"/>
      <c r="DY910" s="721"/>
      <c r="DZ910" s="721"/>
      <c r="EA910" s="721"/>
      <c r="EB910" s="721"/>
      <c r="EC910" s="721"/>
      <c r="ED910" s="721"/>
      <c r="EE910" s="721"/>
      <c r="EF910" s="721"/>
      <c r="EG910" s="721"/>
      <c r="EH910" s="721"/>
      <c r="EI910" s="721"/>
      <c r="EJ910" s="721"/>
      <c r="EK910" s="721"/>
      <c r="EL910" s="721"/>
      <c r="EM910" s="721"/>
      <c r="EN910" s="721"/>
      <c r="EO910" s="721"/>
      <c r="EP910" s="721"/>
      <c r="EQ910" s="721"/>
      <c r="ER910" s="721"/>
      <c r="ES910" s="721"/>
      <c r="ET910" s="721"/>
      <c r="EU910" s="721"/>
      <c r="EV910" s="721"/>
      <c r="EW910" s="721"/>
      <c r="EX910" s="721"/>
      <c r="EY910" s="721"/>
      <c r="EZ910" s="721"/>
      <c r="FA910" s="721"/>
      <c r="FB910" s="721"/>
      <c r="FC910" s="721"/>
      <c r="FD910" s="721"/>
      <c r="FE910" s="721"/>
      <c r="FF910" s="721"/>
      <c r="FG910" s="721"/>
      <c r="FH910" s="721"/>
      <c r="FI910" s="721"/>
      <c r="FJ910" s="721"/>
      <c r="FK910" s="721"/>
      <c r="FL910" s="721"/>
      <c r="FM910" s="721"/>
      <c r="FN910" s="721"/>
      <c r="FO910" s="721"/>
      <c r="FP910" s="721"/>
      <c r="FQ910" s="721"/>
      <c r="FR910" s="721"/>
      <c r="FS910" s="721"/>
      <c r="FT910" s="721"/>
      <c r="FU910" s="721"/>
      <c r="FV910" s="721"/>
      <c r="FW910" s="721"/>
      <c r="FX910" s="721"/>
      <c r="FY910" s="721"/>
      <c r="FZ910" s="721"/>
      <c r="GA910" s="721"/>
      <c r="GB910" s="721"/>
      <c r="GC910" s="721"/>
      <c r="GD910" s="721"/>
      <c r="GE910" s="721"/>
      <c r="GF910" s="721"/>
      <c r="GG910" s="721"/>
      <c r="GH910" s="721"/>
      <c r="GI910" s="721"/>
      <c r="GJ910" s="721"/>
      <c r="GK910" s="721"/>
      <c r="GL910" s="721"/>
      <c r="GM910" s="721"/>
      <c r="GN910" s="721"/>
      <c r="GO910" s="721"/>
      <c r="GP910" s="721"/>
      <c r="GQ910" s="721"/>
      <c r="GR910" s="721"/>
      <c r="GS910" s="721"/>
      <c r="GT910" s="721"/>
      <c r="GU910" s="721"/>
      <c r="GV910" s="721"/>
      <c r="GW910" s="721"/>
      <c r="GX910" s="721"/>
      <c r="GY910" s="721"/>
      <c r="GZ910" s="721"/>
      <c r="HA910" s="721"/>
      <c r="HB910" s="721"/>
      <c r="HC910" s="721"/>
      <c r="HD910" s="721"/>
      <c r="HE910" s="721"/>
      <c r="HF910" s="721"/>
      <c r="HG910" s="721"/>
      <c r="HH910" s="721"/>
      <c r="HI910" s="721"/>
      <c r="HJ910" s="721"/>
      <c r="HK910" s="721"/>
      <c r="HL910" s="721"/>
      <c r="HM910" s="721"/>
      <c r="HN910" s="721"/>
      <c r="HO910" s="721"/>
      <c r="HP910" s="721"/>
      <c r="HQ910" s="721"/>
      <c r="HR910" s="721"/>
      <c r="HS910" s="721"/>
      <c r="HT910" s="721"/>
      <c r="HU910" s="721"/>
      <c r="HV910" s="721"/>
      <c r="HW910" s="721"/>
      <c r="HX910" s="721"/>
      <c r="HY910" s="721"/>
      <c r="HZ910" s="721"/>
      <c r="IA910" s="721"/>
      <c r="IB910" s="721"/>
      <c r="IC910" s="721"/>
      <c r="ID910" s="721"/>
      <c r="IE910" s="721"/>
      <c r="IF910" s="721"/>
      <c r="IG910" s="721"/>
      <c r="IH910" s="721"/>
      <c r="II910" s="721"/>
      <c r="IJ910" s="721"/>
      <c r="IK910" s="721"/>
      <c r="IL910" s="721"/>
      <c r="IM910" s="721"/>
      <c r="IN910" s="721"/>
      <c r="IO910" s="721"/>
      <c r="IP910" s="721"/>
      <c r="IQ910" s="721"/>
      <c r="IR910" s="721"/>
      <c r="IS910" s="721"/>
      <c r="IT910" s="721"/>
      <c r="IU910" s="721"/>
      <c r="IV910" s="721"/>
      <c r="IW910" s="721"/>
      <c r="IX910" s="721"/>
      <c r="IY910" s="721"/>
      <c r="IZ910" s="721"/>
      <c r="JA910" s="721"/>
      <c r="JB910" s="721"/>
      <c r="JC910" s="721"/>
      <c r="JD910" s="721"/>
      <c r="JE910" s="721"/>
      <c r="JF910" s="721"/>
      <c r="JG910" s="721"/>
      <c r="JH910" s="721"/>
      <c r="JI910" s="721"/>
      <c r="JJ910" s="721"/>
      <c r="JK910" s="721"/>
      <c r="JL910" s="721"/>
      <c r="JM910" s="721"/>
      <c r="JN910" s="721"/>
      <c r="JO910" s="721"/>
      <c r="JP910" s="721"/>
      <c r="JQ910" s="721"/>
      <c r="JR910" s="721"/>
      <c r="JS910" s="721"/>
      <c r="JT910" s="721"/>
      <c r="JU910" s="721"/>
      <c r="JV910" s="721"/>
      <c r="JW910" s="721"/>
      <c r="JX910" s="721"/>
      <c r="JY910" s="721"/>
      <c r="JZ910" s="721"/>
      <c r="KA910" s="721"/>
      <c r="KB910" s="721"/>
      <c r="KC910" s="721"/>
      <c r="KD910" s="721"/>
      <c r="KE910" s="721"/>
      <c r="KF910" s="721"/>
      <c r="KG910" s="721"/>
      <c r="KH910" s="721"/>
      <c r="KI910" s="721"/>
      <c r="KJ910" s="721"/>
      <c r="KK910" s="721"/>
      <c r="KL910" s="721"/>
      <c r="KM910" s="721"/>
      <c r="KN910" s="721"/>
      <c r="KO910" s="721"/>
      <c r="KP910" s="721"/>
      <c r="KQ910" s="721"/>
      <c r="KR910" s="721"/>
      <c r="KS910" s="721"/>
      <c r="KT910" s="721"/>
      <c r="KU910" s="721"/>
      <c r="KV910" s="721"/>
      <c r="KW910" s="721"/>
      <c r="KX910" s="721"/>
      <c r="KY910" s="721"/>
      <c r="KZ910" s="721"/>
      <c r="LA910" s="721"/>
      <c r="LB910" s="721"/>
      <c r="LC910" s="721"/>
      <c r="LD910" s="721"/>
      <c r="LE910" s="721"/>
      <c r="LF910" s="721"/>
      <c r="LG910" s="721"/>
      <c r="LH910" s="721"/>
      <c r="LI910" s="721"/>
      <c r="LJ910" s="721"/>
      <c r="LK910" s="721"/>
      <c r="LL910" s="721"/>
      <c r="LM910" s="721"/>
      <c r="LN910" s="721"/>
      <c r="LO910" s="721"/>
      <c r="LP910" s="721"/>
      <c r="LQ910" s="721"/>
      <c r="LR910" s="721"/>
      <c r="LS910" s="721"/>
      <c r="LT910" s="721"/>
      <c r="LU910" s="721"/>
      <c r="LV910" s="721"/>
      <c r="LW910" s="721"/>
      <c r="LX910" s="721"/>
      <c r="LY910" s="721"/>
      <c r="LZ910" s="721"/>
      <c r="MA910" s="721"/>
      <c r="MB910" s="721"/>
      <c r="MC910" s="721"/>
      <c r="MD910" s="721"/>
      <c r="ME910" s="721"/>
      <c r="MF910" s="721"/>
      <c r="MG910" s="721"/>
      <c r="MH910" s="721"/>
      <c r="MI910" s="721"/>
      <c r="MJ910" s="721"/>
      <c r="MK910" s="721"/>
      <c r="ML910" s="721"/>
      <c r="MM910" s="721"/>
      <c r="MN910" s="721"/>
      <c r="MO910" s="721"/>
      <c r="MP910" s="721"/>
      <c r="MQ910" s="721"/>
      <c r="MR910" s="721"/>
      <c r="MS910" s="721"/>
      <c r="MT910" s="721"/>
      <c r="MU910" s="721"/>
      <c r="MV910" s="721"/>
      <c r="MW910" s="721"/>
      <c r="MX910" s="721"/>
      <c r="MY910" s="721"/>
      <c r="MZ910" s="721"/>
      <c r="NA910" s="721"/>
      <c r="NB910" s="721"/>
      <c r="NC910" s="721"/>
      <c r="ND910" s="721"/>
      <c r="NE910" s="721"/>
      <c r="NF910" s="721"/>
      <c r="NG910" s="721"/>
      <c r="NH910" s="721"/>
      <c r="NI910" s="721"/>
      <c r="NJ910" s="721"/>
      <c r="NK910" s="721"/>
      <c r="NL910" s="721"/>
      <c r="NM910" s="721"/>
      <c r="NN910" s="721"/>
      <c r="NO910" s="721"/>
      <c r="NP910" s="721"/>
      <c r="NQ910" s="721"/>
      <c r="NR910" s="721"/>
      <c r="NS910" s="721"/>
      <c r="NT910" s="721"/>
      <c r="NU910" s="721"/>
      <c r="NV910" s="721"/>
      <c r="NW910" s="721"/>
      <c r="NX910" s="721"/>
      <c r="NY910" s="721"/>
      <c r="NZ910" s="721"/>
      <c r="OA910" s="721"/>
      <c r="OB910" s="721"/>
      <c r="OC910" s="721"/>
      <c r="OD910" s="721"/>
      <c r="OE910" s="721"/>
      <c r="OF910" s="721"/>
      <c r="OG910" s="721"/>
      <c r="OH910" s="721"/>
      <c r="OI910" s="721"/>
      <c r="OJ910" s="721"/>
      <c r="OK910" s="721"/>
      <c r="OL910" s="721"/>
      <c r="OM910" s="721"/>
      <c r="ON910" s="721"/>
      <c r="OO910" s="721"/>
      <c r="OP910" s="721"/>
      <c r="OQ910" s="721"/>
      <c r="OR910" s="721"/>
      <c r="OS910" s="721"/>
      <c r="OT910" s="721"/>
      <c r="OU910" s="721"/>
      <c r="OV910" s="721"/>
      <c r="OW910" s="721"/>
      <c r="OX910" s="721"/>
      <c r="OY910" s="721"/>
      <c r="OZ910" s="721"/>
      <c r="PA910" s="721"/>
      <c r="PB910" s="721"/>
      <c r="PC910" s="721"/>
      <c r="PD910" s="721"/>
      <c r="PE910" s="721"/>
      <c r="PF910" s="721"/>
      <c r="PG910" s="721"/>
      <c r="PH910" s="721"/>
      <c r="PI910" s="721"/>
      <c r="PJ910" s="721"/>
      <c r="PK910" s="721"/>
      <c r="PL910" s="721"/>
      <c r="PM910" s="721"/>
      <c r="PN910" s="721"/>
      <c r="PO910" s="721"/>
      <c r="PP910" s="721"/>
      <c r="PQ910" s="721"/>
      <c r="PR910" s="721"/>
      <c r="PS910" s="721"/>
      <c r="PT910" s="721"/>
      <c r="PU910" s="721"/>
      <c r="PV910" s="721"/>
      <c r="PW910" s="721"/>
      <c r="PX910" s="721"/>
      <c r="PY910" s="721"/>
      <c r="PZ910" s="721"/>
      <c r="QA910" s="721"/>
      <c r="QB910" s="721"/>
      <c r="QC910" s="721"/>
      <c r="QD910" s="721"/>
      <c r="QE910" s="721"/>
      <c r="QF910" s="721"/>
      <c r="QG910" s="721"/>
      <c r="QH910" s="721"/>
      <c r="QI910" s="721"/>
      <c r="QJ910" s="721"/>
      <c r="QK910" s="721"/>
      <c r="QL910" s="721"/>
      <c r="QM910" s="721"/>
      <c r="QN910" s="721"/>
      <c r="QO910" s="721"/>
      <c r="QP910" s="721"/>
      <c r="QQ910" s="721"/>
      <c r="QR910" s="721"/>
      <c r="QS910" s="721"/>
      <c r="QT910" s="721"/>
      <c r="QU910" s="721"/>
      <c r="QV910" s="721"/>
      <c r="QW910" s="721"/>
      <c r="QX910" s="721"/>
      <c r="QY910" s="721"/>
      <c r="QZ910" s="721"/>
      <c r="RA910" s="721"/>
      <c r="RB910" s="721"/>
      <c r="RC910" s="721"/>
      <c r="RD910" s="721"/>
      <c r="RE910" s="721"/>
      <c r="RF910" s="721"/>
      <c r="RG910" s="721"/>
      <c r="RH910" s="721"/>
      <c r="RI910" s="721"/>
      <c r="RJ910" s="721"/>
      <c r="RK910" s="721"/>
      <c r="RL910" s="721"/>
      <c r="RM910" s="721"/>
      <c r="RN910" s="721"/>
      <c r="RO910" s="721"/>
      <c r="RP910" s="721"/>
      <c r="RQ910" s="721"/>
      <c r="RR910" s="721"/>
      <c r="RS910" s="721"/>
      <c r="RT910" s="721"/>
      <c r="RU910" s="721"/>
      <c r="RV910" s="721"/>
      <c r="RW910" s="721"/>
      <c r="RX910" s="721"/>
      <c r="RY910" s="721"/>
      <c r="RZ910" s="721"/>
      <c r="SA910" s="721"/>
      <c r="SB910" s="721"/>
      <c r="SC910" s="721"/>
      <c r="SD910" s="721"/>
      <c r="SE910" s="721"/>
      <c r="SF910" s="721"/>
      <c r="SG910" s="721"/>
      <c r="SH910" s="721"/>
      <c r="SI910" s="721"/>
      <c r="SJ910" s="721"/>
      <c r="SK910" s="721"/>
      <c r="SL910" s="721"/>
      <c r="SM910" s="721"/>
      <c r="SN910" s="721"/>
      <c r="SO910" s="721"/>
      <c r="SP910" s="721"/>
      <c r="SQ910" s="721"/>
      <c r="SR910" s="721"/>
      <c r="SS910" s="721"/>
      <c r="ST910" s="721"/>
      <c r="SU910" s="721"/>
      <c r="SV910" s="721"/>
      <c r="SW910" s="721"/>
      <c r="SX910" s="721"/>
      <c r="SY910" s="721"/>
      <c r="SZ910" s="721"/>
      <c r="TA910" s="721"/>
      <c r="TB910" s="721"/>
      <c r="TC910" s="721"/>
      <c r="TD910" s="721"/>
      <c r="TE910" s="721"/>
      <c r="TF910" s="721"/>
      <c r="TG910" s="721"/>
      <c r="TH910" s="721"/>
      <c r="TI910" s="721"/>
      <c r="TJ910" s="721"/>
      <c r="TK910" s="721"/>
      <c r="TL910" s="721"/>
      <c r="TM910" s="721"/>
      <c r="TN910" s="721"/>
      <c r="TO910" s="721"/>
      <c r="TP910" s="721"/>
      <c r="TQ910" s="721"/>
      <c r="TR910" s="721"/>
      <c r="TS910" s="721"/>
      <c r="TT910" s="721"/>
      <c r="TU910" s="721"/>
      <c r="TV910" s="721"/>
      <c r="TW910" s="721"/>
      <c r="TX910" s="721"/>
      <c r="TY910" s="721"/>
      <c r="TZ910" s="721"/>
      <c r="UA910" s="721"/>
      <c r="UB910" s="721"/>
      <c r="UC910" s="721"/>
      <c r="UD910" s="721"/>
      <c r="UE910" s="721"/>
      <c r="UF910" s="721"/>
      <c r="UG910" s="721"/>
      <c r="UH910" s="721"/>
      <c r="UI910" s="721"/>
      <c r="UJ910" s="721"/>
      <c r="UK910" s="721"/>
      <c r="UL910" s="721"/>
      <c r="UM910" s="721"/>
      <c r="UN910" s="721"/>
      <c r="UO910" s="721"/>
      <c r="UP910" s="721"/>
      <c r="UQ910" s="721"/>
      <c r="UR910" s="721"/>
      <c r="US910" s="721"/>
      <c r="UT910" s="721"/>
      <c r="UU910" s="721"/>
      <c r="UV910" s="721"/>
      <c r="UW910" s="721"/>
      <c r="UX910" s="721"/>
      <c r="UY910" s="721"/>
      <c r="UZ910" s="721"/>
      <c r="VA910" s="721"/>
      <c r="VB910" s="721"/>
      <c r="VC910" s="721"/>
      <c r="VD910" s="721"/>
      <c r="VE910" s="721"/>
      <c r="VF910" s="721"/>
      <c r="VG910" s="721"/>
      <c r="VH910" s="721"/>
      <c r="VI910" s="721"/>
      <c r="VJ910" s="721"/>
      <c r="VK910" s="721"/>
      <c r="VL910" s="721"/>
      <c r="VM910" s="721"/>
      <c r="VN910" s="721"/>
      <c r="VO910" s="721"/>
      <c r="VP910" s="721"/>
      <c r="VQ910" s="721"/>
      <c r="VR910" s="721"/>
      <c r="VS910" s="721"/>
      <c r="VT910" s="721"/>
      <c r="VU910" s="721"/>
      <c r="VV910" s="721"/>
      <c r="VW910" s="721"/>
      <c r="VX910" s="721"/>
      <c r="VY910" s="721"/>
      <c r="VZ910" s="721"/>
      <c r="WA910" s="721"/>
      <c r="WB910" s="721"/>
      <c r="WC910" s="721"/>
      <c r="WD910" s="721"/>
      <c r="WE910" s="721"/>
      <c r="WF910" s="721"/>
      <c r="WG910" s="721"/>
      <c r="WH910" s="721"/>
      <c r="WI910" s="721"/>
      <c r="WJ910" s="721"/>
      <c r="WK910" s="721"/>
      <c r="WL910" s="721"/>
      <c r="WM910" s="721"/>
      <c r="WN910" s="721"/>
      <c r="WO910" s="721"/>
      <c r="WP910" s="721"/>
      <c r="WQ910" s="721"/>
      <c r="WR910" s="721"/>
      <c r="WS910" s="721"/>
      <c r="WT910" s="721"/>
      <c r="WU910" s="721"/>
      <c r="WV910" s="721"/>
      <c r="WW910" s="721"/>
      <c r="WX910" s="721"/>
      <c r="WY910" s="721"/>
      <c r="WZ910" s="721"/>
      <c r="XA910" s="721"/>
      <c r="XB910" s="721"/>
      <c r="XC910" s="721"/>
      <c r="XD910" s="721"/>
      <c r="XE910" s="721"/>
      <c r="XF910" s="721"/>
      <c r="XG910" s="721"/>
      <c r="XH910" s="721"/>
      <c r="XI910" s="721"/>
      <c r="XJ910" s="721"/>
      <c r="XK910" s="721"/>
      <c r="XL910" s="721"/>
      <c r="XM910" s="721"/>
      <c r="XN910" s="721"/>
      <c r="XO910" s="721"/>
      <c r="XP910" s="721"/>
      <c r="XQ910" s="721"/>
      <c r="XR910" s="721"/>
      <c r="XS910" s="721"/>
      <c r="XT910" s="721"/>
      <c r="XU910" s="721"/>
      <c r="XV910" s="721"/>
      <c r="XW910" s="721"/>
      <c r="XX910" s="721"/>
      <c r="XY910" s="721"/>
      <c r="XZ910" s="721"/>
      <c r="YA910" s="721"/>
      <c r="YB910" s="721"/>
      <c r="YC910" s="721"/>
      <c r="YD910" s="721"/>
      <c r="YE910" s="721"/>
      <c r="YF910" s="721"/>
      <c r="YG910" s="721"/>
      <c r="YH910" s="721"/>
      <c r="YI910" s="721"/>
      <c r="YJ910" s="721"/>
      <c r="YK910" s="721"/>
      <c r="YL910" s="721"/>
      <c r="YM910" s="721"/>
      <c r="YN910" s="721"/>
      <c r="YO910" s="721"/>
      <c r="YP910" s="721"/>
      <c r="YQ910" s="721"/>
      <c r="YR910" s="721"/>
      <c r="YS910" s="721"/>
      <c r="YT910" s="721"/>
      <c r="YU910" s="721"/>
      <c r="YV910" s="721"/>
      <c r="YW910" s="721"/>
      <c r="YX910" s="721"/>
      <c r="YY910" s="721"/>
      <c r="YZ910" s="721"/>
      <c r="ZA910" s="721"/>
      <c r="ZB910" s="721"/>
      <c r="ZC910" s="721"/>
      <c r="ZD910" s="721"/>
      <c r="ZE910" s="721"/>
      <c r="ZF910" s="721"/>
      <c r="ZG910" s="721"/>
      <c r="ZH910" s="721"/>
      <c r="ZI910" s="721"/>
      <c r="ZJ910" s="721"/>
      <c r="ZK910" s="721"/>
      <c r="ZL910" s="721"/>
      <c r="ZM910" s="721"/>
      <c r="ZN910" s="721"/>
      <c r="ZO910" s="721"/>
      <c r="ZP910" s="721"/>
      <c r="ZQ910" s="721"/>
      <c r="ZR910" s="721"/>
      <c r="ZS910" s="721"/>
      <c r="ZT910" s="721"/>
      <c r="ZU910" s="721"/>
      <c r="ZV910" s="721"/>
      <c r="ZW910" s="721"/>
      <c r="ZX910" s="721"/>
      <c r="ZY910" s="721"/>
      <c r="ZZ910" s="721"/>
      <c r="AAA910" s="721"/>
      <c r="AAB910" s="721"/>
      <c r="AAC910" s="721"/>
      <c r="AAD910" s="721"/>
      <c r="AAE910" s="721"/>
      <c r="AAF910" s="721"/>
      <c r="AAG910" s="721"/>
      <c r="AAH910" s="721"/>
      <c r="AAI910" s="721"/>
      <c r="AAJ910" s="721"/>
      <c r="AAK910" s="721"/>
      <c r="AAL910" s="721"/>
      <c r="AAM910" s="721"/>
      <c r="AAN910" s="721"/>
      <c r="AAO910" s="721"/>
      <c r="AAP910" s="721"/>
      <c r="AAQ910" s="721"/>
      <c r="AAR910" s="721"/>
      <c r="AAS910" s="721"/>
      <c r="AAT910" s="721"/>
      <c r="AAU910" s="721"/>
      <c r="AAV910" s="721"/>
      <c r="AAW910" s="721"/>
      <c r="AAX910" s="721"/>
      <c r="AAY910" s="721"/>
      <c r="AAZ910" s="721"/>
      <c r="ABA910" s="721"/>
      <c r="ABB910" s="721"/>
      <c r="ABC910" s="721"/>
      <c r="ABD910" s="721"/>
      <c r="ABE910" s="721"/>
      <c r="ABF910" s="721"/>
      <c r="ABG910" s="721"/>
      <c r="ABH910" s="721"/>
      <c r="ABI910" s="721"/>
      <c r="ABJ910" s="721"/>
      <c r="ABK910" s="721"/>
      <c r="ABL910" s="721"/>
      <c r="ABM910" s="721"/>
      <c r="ABN910" s="721"/>
      <c r="ABO910" s="721"/>
      <c r="ABP910" s="721"/>
      <c r="ABQ910" s="721"/>
      <c r="ABR910" s="721"/>
      <c r="ABS910" s="721"/>
      <c r="ABT910" s="721"/>
      <c r="ABU910" s="721"/>
      <c r="ABV910" s="721"/>
      <c r="ABW910" s="721"/>
      <c r="ABX910" s="721"/>
      <c r="ABY910" s="721"/>
      <c r="ABZ910" s="721"/>
      <c r="ACA910" s="721"/>
      <c r="ACB910" s="721"/>
      <c r="ACC910" s="721"/>
      <c r="ACD910" s="721"/>
      <c r="ACE910" s="721"/>
      <c r="ACF910" s="721"/>
      <c r="ACG910" s="721"/>
      <c r="ACH910" s="721"/>
      <c r="ACI910" s="721"/>
      <c r="ACJ910" s="721"/>
      <c r="ACK910" s="721"/>
      <c r="ACL910" s="721"/>
      <c r="ACM910" s="721"/>
      <c r="ACN910" s="721"/>
      <c r="ACO910" s="721"/>
      <c r="ACP910" s="721"/>
      <c r="ACQ910" s="721"/>
      <c r="ACR910" s="721"/>
      <c r="ACS910" s="721"/>
      <c r="ACT910" s="721"/>
      <c r="ACU910" s="721"/>
      <c r="ACV910" s="721"/>
      <c r="ACW910" s="721"/>
      <c r="ACX910" s="721"/>
      <c r="ACY910" s="721"/>
      <c r="ACZ910" s="721"/>
      <c r="ADA910" s="721"/>
      <c r="ADB910" s="721"/>
      <c r="ADC910" s="721"/>
      <c r="ADD910" s="721"/>
      <c r="ADE910" s="721"/>
      <c r="ADF910" s="721"/>
      <c r="ADG910" s="721"/>
      <c r="ADH910" s="721"/>
      <c r="ADI910" s="721"/>
      <c r="ADJ910" s="721"/>
      <c r="ADK910" s="721"/>
      <c r="ADL910" s="721"/>
      <c r="ADM910" s="721"/>
      <c r="ADN910" s="721"/>
      <c r="ADO910" s="721"/>
      <c r="ADP910" s="721"/>
      <c r="ADQ910" s="721"/>
      <c r="ADR910" s="721"/>
      <c r="ADS910" s="721"/>
      <c r="ADT910" s="721"/>
      <c r="ADU910" s="721"/>
      <c r="ADV910" s="721"/>
      <c r="ADW910" s="721"/>
      <c r="ADX910" s="721"/>
      <c r="ADY910" s="721"/>
      <c r="ADZ910" s="721"/>
      <c r="AEA910" s="721"/>
      <c r="AEB910" s="721"/>
      <c r="AEC910" s="721"/>
      <c r="AED910" s="721"/>
      <c r="AEE910" s="721"/>
      <c r="AEF910" s="721"/>
      <c r="AEG910" s="721"/>
      <c r="AEH910" s="721"/>
      <c r="AEI910" s="721"/>
      <c r="AEJ910" s="721"/>
      <c r="AEK910" s="721"/>
      <c r="AEL910" s="721"/>
      <c r="AEM910" s="721"/>
      <c r="AEN910" s="721"/>
      <c r="AEO910" s="721"/>
      <c r="AEP910" s="721"/>
      <c r="AEQ910" s="721"/>
      <c r="AER910" s="721"/>
      <c r="AES910" s="721"/>
      <c r="AET910" s="721"/>
      <c r="AEU910" s="721"/>
      <c r="AEV910" s="721"/>
      <c r="AEW910" s="721"/>
      <c r="AEX910" s="721"/>
      <c r="AEY910" s="721"/>
      <c r="AEZ910" s="721"/>
      <c r="AFA910" s="721"/>
      <c r="AFB910" s="721"/>
      <c r="AFC910" s="721"/>
      <c r="AFD910" s="721"/>
      <c r="AFE910" s="721"/>
      <c r="AFF910" s="721"/>
      <c r="AFG910" s="721"/>
      <c r="AFH910" s="721"/>
      <c r="AFI910" s="721"/>
      <c r="AFJ910" s="721"/>
      <c r="AFK910" s="721"/>
      <c r="AFL910" s="721"/>
      <c r="AFM910" s="721"/>
      <c r="AFN910" s="721"/>
      <c r="AFO910" s="721"/>
      <c r="AFP910" s="721"/>
      <c r="AFQ910" s="721"/>
      <c r="AFR910" s="721"/>
      <c r="AFS910" s="721"/>
      <c r="AFT910" s="721"/>
      <c r="AFU910" s="721"/>
      <c r="AFV910" s="721"/>
      <c r="AFW910" s="721"/>
      <c r="AFX910" s="721"/>
      <c r="AFY910" s="721"/>
      <c r="AFZ910" s="721"/>
      <c r="AGA910" s="721"/>
      <c r="AGB910" s="721"/>
      <c r="AGC910" s="721"/>
      <c r="AGD910" s="721"/>
      <c r="AGE910" s="721"/>
      <c r="AGF910" s="721"/>
      <c r="AGG910" s="721"/>
      <c r="AGH910" s="721"/>
      <c r="AGI910" s="721"/>
      <c r="AGJ910" s="721"/>
      <c r="AGK910" s="721"/>
      <c r="AGL910" s="721"/>
      <c r="AGM910" s="721"/>
      <c r="AGN910" s="721"/>
      <c r="AGO910" s="721"/>
      <c r="AGP910" s="721"/>
      <c r="AGQ910" s="721"/>
      <c r="AGR910" s="721"/>
      <c r="AGS910" s="721"/>
      <c r="AGT910" s="721"/>
      <c r="AGU910" s="721"/>
      <c r="AGV910" s="721"/>
      <c r="AGW910" s="721"/>
      <c r="AGX910" s="721"/>
      <c r="AGY910" s="721"/>
      <c r="AGZ910" s="721"/>
      <c r="AHA910" s="721"/>
      <c r="AHB910" s="721"/>
      <c r="AHC910" s="721"/>
      <c r="AHD910" s="721"/>
      <c r="AHE910" s="721"/>
      <c r="AHF910" s="721"/>
      <c r="AHG910" s="721"/>
      <c r="AHH910" s="721"/>
      <c r="AHI910" s="721"/>
      <c r="AHJ910" s="721"/>
      <c r="AHK910" s="721"/>
      <c r="AHL910" s="721"/>
      <c r="AHM910" s="721"/>
      <c r="AHN910" s="721"/>
      <c r="AHO910" s="721"/>
      <c r="AHP910" s="721"/>
      <c r="AHQ910" s="721"/>
      <c r="AHR910" s="721"/>
      <c r="AHS910" s="721"/>
      <c r="AHT910" s="721"/>
      <c r="AHU910" s="721"/>
      <c r="AHV910" s="721"/>
      <c r="AHW910" s="721"/>
      <c r="AHX910" s="721"/>
      <c r="AHY910" s="721"/>
      <c r="AHZ910" s="721"/>
      <c r="AIA910" s="721"/>
      <c r="AIB910" s="721"/>
      <c r="AIC910" s="721"/>
      <c r="AID910" s="721"/>
      <c r="AIE910" s="721"/>
      <c r="AIF910" s="721"/>
      <c r="AIG910" s="721"/>
      <c r="AIH910" s="721"/>
      <c r="AII910" s="721"/>
      <c r="AIJ910" s="721"/>
      <c r="AIK910" s="721"/>
      <c r="AIL910" s="721"/>
      <c r="AIM910" s="721"/>
      <c r="AIN910" s="721"/>
      <c r="AIO910" s="721"/>
      <c r="AIP910" s="721"/>
      <c r="AIQ910" s="721"/>
      <c r="AIR910" s="721"/>
      <c r="AIS910" s="721"/>
      <c r="AIT910" s="721"/>
      <c r="AIU910" s="721"/>
      <c r="AIV910" s="721"/>
      <c r="AIW910" s="721"/>
      <c r="AIX910" s="721"/>
      <c r="AIY910" s="721"/>
      <c r="AIZ910" s="721"/>
      <c r="AJA910" s="721"/>
      <c r="AJB910" s="721"/>
      <c r="AJC910" s="721"/>
      <c r="AJD910" s="721"/>
      <c r="AJE910" s="721"/>
      <c r="AJF910" s="721"/>
      <c r="AJG910" s="721"/>
      <c r="AJH910" s="721"/>
      <c r="AJI910" s="721"/>
      <c r="AJJ910" s="721"/>
      <c r="AJK910" s="721"/>
      <c r="AJL910" s="721"/>
      <c r="AJM910" s="721"/>
      <c r="AJN910" s="721"/>
      <c r="AJO910" s="721"/>
      <c r="AJP910" s="721"/>
      <c r="AJQ910" s="721"/>
      <c r="AJR910" s="721"/>
      <c r="AJS910" s="721"/>
      <c r="AJT910" s="721"/>
      <c r="AJU910" s="721"/>
      <c r="AJV910" s="721"/>
      <c r="AJW910" s="721"/>
      <c r="AJX910" s="721"/>
      <c r="AJY910" s="721"/>
      <c r="AJZ910" s="721"/>
      <c r="AKA910" s="721"/>
      <c r="AKB910" s="721"/>
      <c r="AKC910" s="721"/>
      <c r="AKD910" s="721"/>
      <c r="AKE910" s="721"/>
      <c r="AKF910" s="721"/>
      <c r="AKG910" s="721"/>
      <c r="AKH910" s="721"/>
      <c r="AKI910" s="721"/>
      <c r="AKJ910" s="721"/>
      <c r="AKK910" s="721"/>
      <c r="AKL910" s="721"/>
      <c r="AKM910" s="721"/>
      <c r="AKN910" s="721"/>
      <c r="AKO910" s="721"/>
      <c r="AKP910" s="721"/>
      <c r="AKQ910" s="721"/>
      <c r="AKR910" s="721"/>
      <c r="AKS910" s="721"/>
      <c r="AKT910" s="721"/>
      <c r="AKU910" s="721"/>
      <c r="AKV910" s="721"/>
      <c r="AKW910" s="721"/>
      <c r="AKX910" s="721"/>
      <c r="AKY910" s="721"/>
      <c r="AKZ910" s="721"/>
      <c r="ALA910" s="721"/>
      <c r="ALB910" s="721"/>
      <c r="ALC910" s="721"/>
      <c r="ALD910" s="721"/>
      <c r="ALE910" s="721"/>
      <c r="ALF910" s="721"/>
      <c r="ALG910" s="721"/>
      <c r="ALH910" s="721"/>
      <c r="ALI910" s="721"/>
      <c r="ALJ910" s="721"/>
      <c r="ALK910" s="721"/>
      <c r="ALL910" s="721"/>
      <c r="ALM910" s="721"/>
      <c r="ALN910" s="721"/>
      <c r="ALO910" s="721"/>
      <c r="ALP910" s="721"/>
      <c r="ALQ910" s="721"/>
      <c r="ALR910" s="721"/>
      <c r="ALS910" s="721"/>
      <c r="ALT910" s="721"/>
      <c r="ALU910" s="721"/>
      <c r="ALV910" s="721"/>
      <c r="ALW910" s="721"/>
      <c r="ALX910" s="721"/>
      <c r="ALY910" s="721"/>
      <c r="ALZ910" s="721"/>
      <c r="AMA910" s="721"/>
      <c r="AMB910" s="721"/>
      <c r="AMC910" s="721"/>
      <c r="AMD910" s="721"/>
      <c r="AME910" s="721"/>
      <c r="AMF910" s="721"/>
      <c r="AMG910" s="721"/>
      <c r="AMH910" s="721"/>
      <c r="AMI910" s="721"/>
      <c r="AMJ910" s="721"/>
      <c r="AMK910" s="721"/>
      <c r="AML910" s="721"/>
      <c r="AMM910" s="721"/>
      <c r="AMN910" s="721"/>
      <c r="AMO910" s="721"/>
      <c r="AMP910" s="721"/>
      <c r="AMQ910" s="721"/>
      <c r="AMR910" s="721"/>
      <c r="AMS910" s="721"/>
      <c r="AMT910" s="721"/>
      <c r="AMU910" s="721"/>
      <c r="AMV910" s="721"/>
      <c r="AMW910" s="721"/>
      <c r="AMX910" s="721"/>
      <c r="AMY910" s="721"/>
      <c r="AMZ910" s="721"/>
      <c r="ANA910" s="721"/>
      <c r="ANB910" s="721"/>
      <c r="ANC910" s="721"/>
      <c r="AND910" s="721"/>
      <c r="ANE910" s="721"/>
      <c r="ANF910" s="721"/>
      <c r="ANG910" s="721"/>
      <c r="ANH910" s="721"/>
      <c r="ANI910" s="721"/>
      <c r="ANJ910" s="721"/>
      <c r="ANK910" s="721"/>
      <c r="ANL910" s="721"/>
      <c r="ANM910" s="721"/>
      <c r="ANN910" s="721"/>
      <c r="ANO910" s="721"/>
      <c r="ANP910" s="721"/>
      <c r="ANQ910" s="721"/>
      <c r="ANR910" s="721"/>
      <c r="ANS910" s="721"/>
      <c r="ANT910" s="721"/>
      <c r="ANU910" s="721"/>
      <c r="ANV910" s="721"/>
      <c r="ANW910" s="721"/>
      <c r="ANX910" s="721"/>
      <c r="ANY910" s="721"/>
      <c r="ANZ910" s="721"/>
      <c r="AOA910" s="721"/>
      <c r="AOB910" s="721"/>
      <c r="AOC910" s="721"/>
      <c r="AOD910" s="721"/>
      <c r="AOE910" s="721"/>
      <c r="AOF910" s="721"/>
      <c r="AOG910" s="721"/>
      <c r="AOH910" s="721"/>
      <c r="AOI910" s="721"/>
      <c r="AOJ910" s="721"/>
      <c r="AOK910" s="721"/>
      <c r="AOL910" s="721"/>
      <c r="AOM910" s="721"/>
      <c r="AON910" s="721"/>
      <c r="AOO910" s="721"/>
      <c r="AOP910" s="721"/>
      <c r="AOQ910" s="721"/>
      <c r="AOR910" s="721"/>
      <c r="AOS910" s="721"/>
      <c r="AOT910" s="721"/>
      <c r="AOU910" s="721"/>
      <c r="AOV910" s="721"/>
      <c r="AOW910" s="721"/>
      <c r="AOX910" s="721"/>
      <c r="AOY910" s="721"/>
      <c r="AOZ910" s="721"/>
      <c r="APA910" s="721"/>
      <c r="APB910" s="721"/>
      <c r="APC910" s="721"/>
      <c r="APD910" s="721"/>
      <c r="APE910" s="721"/>
      <c r="APF910" s="721"/>
      <c r="APG910" s="721"/>
      <c r="APH910" s="721"/>
      <c r="API910" s="721"/>
      <c r="APJ910" s="721"/>
      <c r="APK910" s="721"/>
      <c r="APL910" s="721"/>
      <c r="APM910" s="721"/>
      <c r="APN910" s="721"/>
      <c r="APO910" s="721"/>
      <c r="APP910" s="721"/>
      <c r="APQ910" s="721"/>
      <c r="APR910" s="721"/>
      <c r="APS910" s="721"/>
      <c r="APT910" s="721"/>
      <c r="APU910" s="721"/>
      <c r="APV910" s="721"/>
      <c r="APW910" s="721"/>
      <c r="APX910" s="721"/>
      <c r="APY910" s="721"/>
      <c r="APZ910" s="721"/>
      <c r="AQA910" s="721"/>
      <c r="AQB910" s="721"/>
      <c r="AQC910" s="721"/>
      <c r="AQD910" s="721"/>
      <c r="AQE910" s="721"/>
      <c r="AQF910" s="721"/>
      <c r="AQG910" s="721"/>
      <c r="AQH910" s="721"/>
      <c r="AQI910" s="721"/>
      <c r="AQJ910" s="721"/>
      <c r="AQK910" s="721"/>
      <c r="AQL910" s="721"/>
      <c r="AQM910" s="721"/>
      <c r="AQN910" s="721"/>
      <c r="AQO910" s="721"/>
      <c r="AQP910" s="721"/>
      <c r="AQQ910" s="721"/>
      <c r="AQR910" s="721"/>
      <c r="AQS910" s="721"/>
      <c r="AQT910" s="721"/>
      <c r="AQU910" s="721"/>
      <c r="AQV910" s="721"/>
      <c r="AQW910" s="721"/>
      <c r="AQX910" s="721"/>
      <c r="AQY910" s="721"/>
      <c r="AQZ910" s="721"/>
      <c r="ARA910" s="721"/>
      <c r="ARB910" s="721"/>
      <c r="ARC910" s="721"/>
      <c r="ARD910" s="721"/>
      <c r="ARE910" s="721"/>
      <c r="ARF910" s="721"/>
      <c r="ARG910" s="721"/>
      <c r="ARH910" s="721"/>
      <c r="ARI910" s="721"/>
      <c r="ARJ910" s="721"/>
      <c r="ARK910" s="721"/>
      <c r="ARL910" s="721"/>
      <c r="ARM910" s="721"/>
      <c r="ARN910" s="721"/>
      <c r="ARO910" s="721"/>
      <c r="ARP910" s="721"/>
      <c r="ARQ910" s="721"/>
      <c r="ARR910" s="721"/>
      <c r="ARS910" s="721"/>
      <c r="ART910" s="721"/>
      <c r="ARU910" s="721"/>
      <c r="ARV910" s="721"/>
      <c r="ARW910" s="721"/>
      <c r="ARX910" s="721"/>
      <c r="ARY910" s="721"/>
      <c r="ARZ910" s="721"/>
      <c r="ASA910" s="721"/>
      <c r="ASB910" s="721"/>
      <c r="ASC910" s="721"/>
      <c r="ASD910" s="721"/>
      <c r="ASE910" s="721"/>
      <c r="ASF910" s="721"/>
      <c r="ASG910" s="721"/>
      <c r="ASH910" s="721"/>
      <c r="ASI910" s="721"/>
      <c r="ASJ910" s="721"/>
      <c r="ASK910" s="721"/>
      <c r="ASL910" s="721"/>
      <c r="ASM910" s="721"/>
      <c r="ASN910" s="721"/>
      <c r="ASO910" s="721"/>
      <c r="ASP910" s="721"/>
      <c r="ASQ910" s="721"/>
      <c r="ASR910" s="721"/>
      <c r="ASS910" s="721"/>
      <c r="AST910" s="721"/>
      <c r="ASU910" s="721"/>
      <c r="ASV910" s="721"/>
      <c r="ASW910" s="721"/>
      <c r="ASX910" s="721"/>
      <c r="ASY910" s="721"/>
      <c r="ASZ910" s="721"/>
      <c r="ATA910" s="721"/>
      <c r="ATB910" s="721"/>
      <c r="ATC910" s="721"/>
      <c r="ATD910" s="721"/>
      <c r="ATE910" s="721"/>
      <c r="ATF910" s="721"/>
      <c r="ATG910" s="721"/>
      <c r="ATH910" s="721"/>
      <c r="ATI910" s="721"/>
      <c r="ATJ910" s="721"/>
      <c r="ATK910" s="721"/>
      <c r="ATL910" s="721"/>
      <c r="ATM910" s="721"/>
      <c r="ATN910" s="721"/>
      <c r="ATO910" s="721"/>
      <c r="ATP910" s="721"/>
      <c r="ATQ910" s="721"/>
      <c r="ATR910" s="721"/>
      <c r="ATS910" s="721"/>
      <c r="ATT910" s="721"/>
      <c r="ATU910" s="721"/>
      <c r="ATV910" s="721"/>
      <c r="ATW910" s="721"/>
      <c r="ATX910" s="721"/>
      <c r="ATY910" s="721"/>
      <c r="ATZ910" s="721"/>
      <c r="AUA910" s="721"/>
      <c r="AUB910" s="721"/>
      <c r="AUC910" s="721"/>
      <c r="AUD910" s="721"/>
      <c r="AUE910" s="721"/>
      <c r="AUF910" s="721"/>
      <c r="AUG910" s="721"/>
      <c r="AUH910" s="721"/>
      <c r="AUI910" s="721"/>
      <c r="AUJ910" s="721"/>
      <c r="AUK910" s="721"/>
      <c r="AUL910" s="721"/>
      <c r="AUM910" s="721"/>
      <c r="AUN910" s="721"/>
      <c r="AUO910" s="721"/>
      <c r="AUP910" s="721"/>
      <c r="AUQ910" s="721"/>
      <c r="AUR910" s="721"/>
      <c r="AUS910" s="721"/>
      <c r="AUT910" s="721"/>
      <c r="AUU910" s="721"/>
      <c r="AUV910" s="721"/>
      <c r="AUW910" s="721"/>
      <c r="AUX910" s="721"/>
      <c r="AUY910" s="721"/>
      <c r="AUZ910" s="721"/>
      <c r="AVA910" s="721"/>
      <c r="AVB910" s="721"/>
      <c r="AVC910" s="721"/>
      <c r="AVD910" s="721"/>
      <c r="AVE910" s="721"/>
      <c r="AVF910" s="721"/>
      <c r="AVG910" s="721"/>
      <c r="AVH910" s="721"/>
      <c r="AVI910" s="721"/>
      <c r="AVJ910" s="721"/>
      <c r="AVK910" s="721"/>
    </row>
    <row r="911" spans="1:1259">
      <c r="A911" s="716"/>
      <c r="B911" s="723">
        <v>44651</v>
      </c>
      <c r="C911" s="716"/>
      <c r="D911" s="714" t="s">
        <v>3247</v>
      </c>
      <c r="E911" s="703" t="s">
        <v>3104</v>
      </c>
      <c r="F911" s="703"/>
      <c r="G911" s="703">
        <v>2022</v>
      </c>
      <c r="H911" s="703"/>
      <c r="I911" s="698" t="s">
        <v>1699</v>
      </c>
      <c r="J911" s="704"/>
      <c r="K911" s="705" t="s">
        <v>4969</v>
      </c>
      <c r="L911" s="703" t="s">
        <v>2410</v>
      </c>
      <c r="M911" s="706">
        <v>44650</v>
      </c>
      <c r="N911" s="706">
        <v>44866</v>
      </c>
      <c r="O911" s="706"/>
      <c r="P911" s="704"/>
      <c r="Q911" s="704"/>
      <c r="R911" s="704"/>
      <c r="S911" s="703" t="s">
        <v>2425</v>
      </c>
      <c r="T911" s="703">
        <v>60</v>
      </c>
      <c r="U911" s="703"/>
      <c r="V911" s="703" t="s">
        <v>973</v>
      </c>
      <c r="W911" s="703">
        <v>400</v>
      </c>
      <c r="X911" s="707">
        <v>5824</v>
      </c>
      <c r="Y911" s="539">
        <f t="shared" si="42"/>
        <v>2329600</v>
      </c>
      <c r="Z911" s="708">
        <v>0.55000000000000004</v>
      </c>
      <c r="AA911" s="681">
        <f t="shared" si="43"/>
        <v>1281280</v>
      </c>
      <c r="AB911" s="682"/>
      <c r="AC911" s="683">
        <v>0</v>
      </c>
      <c r="AD911" s="710"/>
      <c r="AE911" s="709"/>
      <c r="AF911" s="695">
        <f t="shared" si="44"/>
        <v>1281280</v>
      </c>
      <c r="AG911" s="703" t="s">
        <v>1073</v>
      </c>
      <c r="AH911" s="703"/>
      <c r="AI911" s="705" t="s">
        <v>2488</v>
      </c>
      <c r="AJ911" s="703" t="s">
        <v>2412</v>
      </c>
      <c r="AK911" s="711" t="s">
        <v>1408</v>
      </c>
      <c r="AL911" s="703">
        <v>89118</v>
      </c>
      <c r="AM911" s="703" t="s">
        <v>52</v>
      </c>
      <c r="AN911" s="703"/>
      <c r="AO911" s="703"/>
      <c r="AP911" s="712"/>
      <c r="AQ911" s="712" t="s">
        <v>37</v>
      </c>
      <c r="AR911" s="712"/>
      <c r="AS911" s="715"/>
      <c r="AT911" s="715"/>
      <c r="AU911" s="715"/>
      <c r="AV911" s="708">
        <v>0.45500000000000002</v>
      </c>
      <c r="AW911" s="721"/>
      <c r="AX911" s="721"/>
      <c r="AY911" s="721"/>
      <c r="AZ911" s="721"/>
      <c r="BA911" s="721"/>
      <c r="BB911" s="721"/>
      <c r="BC911" s="721"/>
      <c r="BD911" s="721"/>
      <c r="BE911" s="721"/>
      <c r="BF911" s="721"/>
      <c r="BG911" s="721"/>
      <c r="BH911" s="721"/>
      <c r="BI911" s="721"/>
      <c r="BJ911" s="721"/>
      <c r="BK911" s="721"/>
      <c r="BL911" s="721"/>
      <c r="BM911" s="721"/>
      <c r="BN911" s="721"/>
      <c r="BO911" s="721"/>
      <c r="BP911" s="721"/>
      <c r="BQ911" s="721"/>
      <c r="BR911" s="721"/>
      <c r="BS911" s="721"/>
      <c r="BT911" s="721"/>
      <c r="BU911" s="721"/>
      <c r="BV911" s="721"/>
      <c r="BW911" s="721"/>
      <c r="BX911" s="721"/>
      <c r="BY911" s="721"/>
      <c r="BZ911" s="721"/>
      <c r="CA911" s="721"/>
      <c r="CB911" s="721"/>
      <c r="CC911" s="721"/>
      <c r="CD911" s="721"/>
      <c r="CE911" s="721"/>
      <c r="CF911" s="721"/>
      <c r="CG911" s="721"/>
      <c r="CH911" s="721"/>
      <c r="CI911" s="721"/>
      <c r="CJ911" s="721"/>
      <c r="CK911" s="721"/>
      <c r="CL911" s="721"/>
      <c r="CM911" s="721"/>
      <c r="CN911" s="721"/>
      <c r="CO911" s="721"/>
      <c r="CP911" s="721"/>
      <c r="CQ911" s="721"/>
      <c r="CR911" s="721"/>
      <c r="CS911" s="721"/>
      <c r="CT911" s="721"/>
      <c r="CU911" s="721"/>
      <c r="CV911" s="721"/>
      <c r="CW911" s="721"/>
      <c r="CX911" s="721"/>
      <c r="CY911" s="721"/>
      <c r="CZ911" s="721"/>
      <c r="DA911" s="721"/>
      <c r="DB911" s="721"/>
      <c r="DC911" s="721"/>
      <c r="DD911" s="721"/>
      <c r="DE911" s="721"/>
      <c r="DF911" s="721"/>
      <c r="DG911" s="721"/>
      <c r="DH911" s="721"/>
      <c r="DI911" s="721"/>
      <c r="DJ911" s="721"/>
      <c r="DK911" s="721"/>
      <c r="DL911" s="721"/>
      <c r="DM911" s="721"/>
      <c r="DN911" s="721"/>
      <c r="DO911" s="721"/>
      <c r="DP911" s="721"/>
      <c r="DQ911" s="721"/>
      <c r="DR911" s="721"/>
      <c r="DS911" s="721"/>
      <c r="DT911" s="721"/>
      <c r="DU911" s="721"/>
      <c r="DV911" s="721"/>
      <c r="DW911" s="721"/>
      <c r="DX911" s="721"/>
      <c r="DY911" s="721"/>
      <c r="DZ911" s="721"/>
      <c r="EA911" s="721"/>
      <c r="EB911" s="721"/>
      <c r="EC911" s="721"/>
      <c r="ED911" s="721"/>
      <c r="EE911" s="721"/>
      <c r="EF911" s="721"/>
      <c r="EG911" s="721"/>
      <c r="EH911" s="721"/>
      <c r="EI911" s="721"/>
      <c r="EJ911" s="721"/>
      <c r="EK911" s="721"/>
      <c r="EL911" s="721"/>
      <c r="EM911" s="721"/>
      <c r="EN911" s="721"/>
      <c r="EO911" s="721"/>
      <c r="EP911" s="721"/>
      <c r="EQ911" s="721"/>
      <c r="ER911" s="721"/>
      <c r="ES911" s="721"/>
      <c r="ET911" s="721"/>
      <c r="EU911" s="721"/>
      <c r="EV911" s="721"/>
      <c r="EW911" s="721"/>
      <c r="EX911" s="721"/>
      <c r="EY911" s="721"/>
      <c r="EZ911" s="721"/>
      <c r="FA911" s="721"/>
      <c r="FB911" s="721"/>
      <c r="FC911" s="721"/>
      <c r="FD911" s="721"/>
      <c r="FE911" s="721"/>
      <c r="FF911" s="721"/>
      <c r="FG911" s="721"/>
      <c r="FH911" s="721"/>
      <c r="FI911" s="721"/>
      <c r="FJ911" s="721"/>
      <c r="FK911" s="721"/>
      <c r="FL911" s="721"/>
      <c r="FM911" s="721"/>
      <c r="FN911" s="721"/>
      <c r="FO911" s="721"/>
      <c r="FP911" s="721"/>
      <c r="FQ911" s="721"/>
      <c r="FR911" s="721"/>
      <c r="FS911" s="721"/>
      <c r="FT911" s="721"/>
      <c r="FU911" s="721"/>
      <c r="FV911" s="721"/>
      <c r="FW911" s="721"/>
      <c r="FX911" s="721"/>
      <c r="FY911" s="721"/>
      <c r="FZ911" s="721"/>
      <c r="GA911" s="721"/>
      <c r="GB911" s="721"/>
      <c r="GC911" s="721"/>
      <c r="GD911" s="721"/>
      <c r="GE911" s="721"/>
      <c r="GF911" s="721"/>
      <c r="GG911" s="721"/>
      <c r="GH911" s="721"/>
      <c r="GI911" s="721"/>
      <c r="GJ911" s="721"/>
      <c r="GK911" s="721"/>
      <c r="GL911" s="721"/>
      <c r="GM911" s="721"/>
      <c r="GN911" s="721"/>
      <c r="GO911" s="721"/>
      <c r="GP911" s="721"/>
      <c r="GQ911" s="721"/>
      <c r="GR911" s="721"/>
      <c r="GS911" s="721"/>
      <c r="GT911" s="721"/>
      <c r="GU911" s="721"/>
      <c r="GV911" s="721"/>
      <c r="GW911" s="721"/>
      <c r="GX911" s="721"/>
      <c r="GY911" s="721"/>
      <c r="GZ911" s="721"/>
      <c r="HA911" s="721"/>
      <c r="HB911" s="721"/>
      <c r="HC911" s="721"/>
      <c r="HD911" s="721"/>
      <c r="HE911" s="721"/>
      <c r="HF911" s="721"/>
      <c r="HG911" s="721"/>
      <c r="HH911" s="721"/>
      <c r="HI911" s="721"/>
      <c r="HJ911" s="721"/>
      <c r="HK911" s="721"/>
      <c r="HL911" s="721"/>
      <c r="HM911" s="721"/>
      <c r="HN911" s="721"/>
      <c r="HO911" s="721"/>
      <c r="HP911" s="721"/>
      <c r="HQ911" s="721"/>
      <c r="HR911" s="721"/>
      <c r="HS911" s="721"/>
      <c r="HT911" s="721"/>
      <c r="HU911" s="721"/>
      <c r="HV911" s="721"/>
      <c r="HW911" s="721"/>
      <c r="HX911" s="721"/>
      <c r="HY911" s="721"/>
      <c r="HZ911" s="721"/>
      <c r="IA911" s="721"/>
      <c r="IB911" s="721"/>
      <c r="IC911" s="721"/>
      <c r="ID911" s="721"/>
      <c r="IE911" s="721"/>
      <c r="IF911" s="721"/>
      <c r="IG911" s="721"/>
      <c r="IH911" s="721"/>
      <c r="II911" s="721"/>
      <c r="IJ911" s="721"/>
      <c r="IK911" s="721"/>
      <c r="IL911" s="721"/>
      <c r="IM911" s="721"/>
      <c r="IN911" s="721"/>
      <c r="IO911" s="721"/>
      <c r="IP911" s="721"/>
      <c r="IQ911" s="721"/>
      <c r="IR911" s="721"/>
      <c r="IS911" s="721"/>
      <c r="IT911" s="721"/>
      <c r="IU911" s="721"/>
      <c r="IV911" s="721"/>
      <c r="IW911" s="721"/>
      <c r="IX911" s="721"/>
      <c r="IY911" s="721"/>
      <c r="IZ911" s="721"/>
      <c r="JA911" s="721"/>
      <c r="JB911" s="721"/>
      <c r="JC911" s="721"/>
      <c r="JD911" s="721"/>
      <c r="JE911" s="721"/>
      <c r="JF911" s="721"/>
      <c r="JG911" s="721"/>
      <c r="JH911" s="721"/>
      <c r="JI911" s="721"/>
      <c r="JJ911" s="721"/>
      <c r="JK911" s="721"/>
      <c r="JL911" s="721"/>
      <c r="JM911" s="721"/>
      <c r="JN911" s="721"/>
      <c r="JO911" s="721"/>
      <c r="JP911" s="721"/>
      <c r="JQ911" s="721"/>
      <c r="JR911" s="721"/>
      <c r="JS911" s="721"/>
      <c r="JT911" s="721"/>
      <c r="JU911" s="721"/>
      <c r="JV911" s="721"/>
      <c r="JW911" s="721"/>
      <c r="JX911" s="721"/>
      <c r="JY911" s="721"/>
      <c r="JZ911" s="721"/>
      <c r="KA911" s="721"/>
      <c r="KB911" s="721"/>
      <c r="KC911" s="721"/>
      <c r="KD911" s="721"/>
      <c r="KE911" s="721"/>
      <c r="KF911" s="721"/>
      <c r="KG911" s="721"/>
      <c r="KH911" s="721"/>
      <c r="KI911" s="721"/>
      <c r="KJ911" s="721"/>
      <c r="KK911" s="721"/>
      <c r="KL911" s="721"/>
      <c r="KM911" s="721"/>
      <c r="KN911" s="721"/>
      <c r="KO911" s="721"/>
      <c r="KP911" s="721"/>
      <c r="KQ911" s="721"/>
      <c r="KR911" s="721"/>
      <c r="KS911" s="721"/>
      <c r="KT911" s="721"/>
      <c r="KU911" s="721"/>
      <c r="KV911" s="721"/>
      <c r="KW911" s="721"/>
      <c r="KX911" s="721"/>
      <c r="KY911" s="721"/>
      <c r="KZ911" s="721"/>
      <c r="LA911" s="721"/>
      <c r="LB911" s="721"/>
      <c r="LC911" s="721"/>
      <c r="LD911" s="721"/>
      <c r="LE911" s="721"/>
      <c r="LF911" s="721"/>
      <c r="LG911" s="721"/>
      <c r="LH911" s="721"/>
      <c r="LI911" s="721"/>
      <c r="LJ911" s="721"/>
      <c r="LK911" s="721"/>
      <c r="LL911" s="721"/>
      <c r="LM911" s="721"/>
      <c r="LN911" s="721"/>
      <c r="LO911" s="721"/>
      <c r="LP911" s="721"/>
      <c r="LQ911" s="721"/>
      <c r="LR911" s="721"/>
      <c r="LS911" s="721"/>
      <c r="LT911" s="721"/>
      <c r="LU911" s="721"/>
      <c r="LV911" s="721"/>
      <c r="LW911" s="721"/>
      <c r="LX911" s="721"/>
      <c r="LY911" s="721"/>
      <c r="LZ911" s="721"/>
      <c r="MA911" s="721"/>
      <c r="MB911" s="721"/>
      <c r="MC911" s="721"/>
      <c r="MD911" s="721"/>
      <c r="ME911" s="721"/>
      <c r="MF911" s="721"/>
      <c r="MG911" s="721"/>
      <c r="MH911" s="721"/>
      <c r="MI911" s="721"/>
      <c r="MJ911" s="721"/>
      <c r="MK911" s="721"/>
      <c r="ML911" s="721"/>
      <c r="MM911" s="721"/>
      <c r="MN911" s="721"/>
      <c r="MO911" s="721"/>
      <c r="MP911" s="721"/>
      <c r="MQ911" s="721"/>
      <c r="MR911" s="721"/>
      <c r="MS911" s="721"/>
      <c r="MT911" s="721"/>
      <c r="MU911" s="721"/>
      <c r="MV911" s="721"/>
      <c r="MW911" s="721"/>
      <c r="MX911" s="721"/>
      <c r="MY911" s="721"/>
      <c r="MZ911" s="721"/>
      <c r="NA911" s="721"/>
      <c r="NB911" s="721"/>
      <c r="NC911" s="721"/>
      <c r="ND911" s="721"/>
      <c r="NE911" s="721"/>
      <c r="NF911" s="721"/>
      <c r="NG911" s="721"/>
      <c r="NH911" s="721"/>
      <c r="NI911" s="721"/>
      <c r="NJ911" s="721"/>
      <c r="NK911" s="721"/>
      <c r="NL911" s="721"/>
      <c r="NM911" s="721"/>
      <c r="NN911" s="721"/>
      <c r="NO911" s="721"/>
      <c r="NP911" s="721"/>
      <c r="NQ911" s="721"/>
      <c r="NR911" s="721"/>
      <c r="NS911" s="721"/>
      <c r="NT911" s="721"/>
      <c r="NU911" s="721"/>
      <c r="NV911" s="721"/>
      <c r="NW911" s="721"/>
      <c r="NX911" s="721"/>
      <c r="NY911" s="721"/>
      <c r="NZ911" s="721"/>
      <c r="OA911" s="721"/>
      <c r="OB911" s="721"/>
      <c r="OC911" s="721"/>
      <c r="OD911" s="721"/>
      <c r="OE911" s="721"/>
      <c r="OF911" s="721"/>
      <c r="OG911" s="721"/>
      <c r="OH911" s="721"/>
      <c r="OI911" s="721"/>
      <c r="OJ911" s="721"/>
      <c r="OK911" s="721"/>
      <c r="OL911" s="721"/>
      <c r="OM911" s="721"/>
      <c r="ON911" s="721"/>
      <c r="OO911" s="721"/>
      <c r="OP911" s="721"/>
      <c r="OQ911" s="721"/>
      <c r="OR911" s="721"/>
      <c r="OS911" s="721"/>
      <c r="OT911" s="721"/>
      <c r="OU911" s="721"/>
      <c r="OV911" s="721"/>
      <c r="OW911" s="721"/>
      <c r="OX911" s="721"/>
      <c r="OY911" s="721"/>
      <c r="OZ911" s="721"/>
      <c r="PA911" s="721"/>
      <c r="PB911" s="721"/>
      <c r="PC911" s="721"/>
      <c r="PD911" s="721"/>
      <c r="PE911" s="721"/>
      <c r="PF911" s="721"/>
      <c r="PG911" s="721"/>
      <c r="PH911" s="721"/>
      <c r="PI911" s="721"/>
      <c r="PJ911" s="721"/>
      <c r="PK911" s="721"/>
      <c r="PL911" s="721"/>
      <c r="PM911" s="721"/>
      <c r="PN911" s="721"/>
      <c r="PO911" s="721"/>
      <c r="PP911" s="721"/>
      <c r="PQ911" s="721"/>
      <c r="PR911" s="721"/>
      <c r="PS911" s="721"/>
      <c r="PT911" s="721"/>
      <c r="PU911" s="721"/>
      <c r="PV911" s="721"/>
      <c r="PW911" s="721"/>
      <c r="PX911" s="721"/>
      <c r="PY911" s="721"/>
      <c r="PZ911" s="721"/>
      <c r="QA911" s="721"/>
      <c r="QB911" s="721"/>
      <c r="QC911" s="721"/>
      <c r="QD911" s="721"/>
      <c r="QE911" s="721"/>
      <c r="QF911" s="721"/>
      <c r="QG911" s="721"/>
      <c r="QH911" s="721"/>
      <c r="QI911" s="721"/>
      <c r="QJ911" s="721"/>
      <c r="QK911" s="721"/>
      <c r="QL911" s="721"/>
      <c r="QM911" s="721"/>
      <c r="QN911" s="721"/>
      <c r="QO911" s="721"/>
      <c r="QP911" s="721"/>
      <c r="QQ911" s="721"/>
      <c r="QR911" s="721"/>
      <c r="QS911" s="721"/>
      <c r="QT911" s="721"/>
      <c r="QU911" s="721"/>
      <c r="QV911" s="721"/>
      <c r="QW911" s="721"/>
      <c r="QX911" s="721"/>
      <c r="QY911" s="721"/>
      <c r="QZ911" s="721"/>
      <c r="RA911" s="721"/>
      <c r="RB911" s="721"/>
      <c r="RC911" s="721"/>
      <c r="RD911" s="721"/>
      <c r="RE911" s="721"/>
      <c r="RF911" s="721"/>
      <c r="RG911" s="721"/>
      <c r="RH911" s="721"/>
      <c r="RI911" s="721"/>
      <c r="RJ911" s="721"/>
      <c r="RK911" s="721"/>
      <c r="RL911" s="721"/>
      <c r="RM911" s="721"/>
      <c r="RN911" s="721"/>
      <c r="RO911" s="721"/>
      <c r="RP911" s="721"/>
      <c r="RQ911" s="721"/>
      <c r="RR911" s="721"/>
      <c r="RS911" s="721"/>
      <c r="RT911" s="721"/>
      <c r="RU911" s="721"/>
      <c r="RV911" s="721"/>
      <c r="RW911" s="721"/>
      <c r="RX911" s="721"/>
      <c r="RY911" s="721"/>
      <c r="RZ911" s="721"/>
      <c r="SA911" s="721"/>
      <c r="SB911" s="721"/>
      <c r="SC911" s="721"/>
      <c r="SD911" s="721"/>
      <c r="SE911" s="721"/>
      <c r="SF911" s="721"/>
      <c r="SG911" s="721"/>
      <c r="SH911" s="721"/>
      <c r="SI911" s="721"/>
      <c r="SJ911" s="721"/>
      <c r="SK911" s="721"/>
      <c r="SL911" s="721"/>
      <c r="SM911" s="721"/>
      <c r="SN911" s="721"/>
      <c r="SO911" s="721"/>
      <c r="SP911" s="721"/>
      <c r="SQ911" s="721"/>
      <c r="SR911" s="721"/>
      <c r="SS911" s="721"/>
      <c r="ST911" s="721"/>
      <c r="SU911" s="721"/>
      <c r="SV911" s="721"/>
      <c r="SW911" s="721"/>
      <c r="SX911" s="721"/>
      <c r="SY911" s="721"/>
      <c r="SZ911" s="721"/>
      <c r="TA911" s="721"/>
      <c r="TB911" s="721"/>
      <c r="TC911" s="721"/>
      <c r="TD911" s="721"/>
      <c r="TE911" s="721"/>
      <c r="TF911" s="721"/>
      <c r="TG911" s="721"/>
      <c r="TH911" s="721"/>
      <c r="TI911" s="721"/>
      <c r="TJ911" s="721"/>
      <c r="TK911" s="721"/>
      <c r="TL911" s="721"/>
      <c r="TM911" s="721"/>
      <c r="TN911" s="721"/>
      <c r="TO911" s="721"/>
      <c r="TP911" s="721"/>
      <c r="TQ911" s="721"/>
      <c r="TR911" s="721"/>
      <c r="TS911" s="721"/>
      <c r="TT911" s="721"/>
      <c r="TU911" s="721"/>
      <c r="TV911" s="721"/>
      <c r="TW911" s="721"/>
      <c r="TX911" s="721"/>
      <c r="TY911" s="721"/>
      <c r="TZ911" s="721"/>
      <c r="UA911" s="721"/>
      <c r="UB911" s="721"/>
      <c r="UC911" s="721"/>
      <c r="UD911" s="721"/>
      <c r="UE911" s="721"/>
      <c r="UF911" s="721"/>
      <c r="UG911" s="721"/>
      <c r="UH911" s="721"/>
      <c r="UI911" s="721"/>
      <c r="UJ911" s="721"/>
      <c r="UK911" s="721"/>
      <c r="UL911" s="721"/>
      <c r="UM911" s="721"/>
      <c r="UN911" s="721"/>
      <c r="UO911" s="721"/>
      <c r="UP911" s="721"/>
      <c r="UQ911" s="721"/>
      <c r="UR911" s="721"/>
      <c r="US911" s="721"/>
      <c r="UT911" s="721"/>
      <c r="UU911" s="721"/>
      <c r="UV911" s="721"/>
      <c r="UW911" s="721"/>
      <c r="UX911" s="721"/>
      <c r="UY911" s="721"/>
      <c r="UZ911" s="721"/>
      <c r="VA911" s="721"/>
      <c r="VB911" s="721"/>
      <c r="VC911" s="721"/>
      <c r="VD911" s="721"/>
      <c r="VE911" s="721"/>
      <c r="VF911" s="721"/>
      <c r="VG911" s="721"/>
      <c r="VH911" s="721"/>
      <c r="VI911" s="721"/>
      <c r="VJ911" s="721"/>
      <c r="VK911" s="721"/>
      <c r="VL911" s="721"/>
      <c r="VM911" s="721"/>
      <c r="VN911" s="721"/>
      <c r="VO911" s="721"/>
      <c r="VP911" s="721"/>
      <c r="VQ911" s="721"/>
      <c r="VR911" s="721"/>
      <c r="VS911" s="721"/>
      <c r="VT911" s="721"/>
      <c r="VU911" s="721"/>
      <c r="VV911" s="721"/>
      <c r="VW911" s="721"/>
      <c r="VX911" s="721"/>
      <c r="VY911" s="721"/>
      <c r="VZ911" s="721"/>
      <c r="WA911" s="721"/>
      <c r="WB911" s="721"/>
      <c r="WC911" s="721"/>
      <c r="WD911" s="721"/>
      <c r="WE911" s="721"/>
      <c r="WF911" s="721"/>
      <c r="WG911" s="721"/>
      <c r="WH911" s="721"/>
      <c r="WI911" s="721"/>
      <c r="WJ911" s="721"/>
      <c r="WK911" s="721"/>
      <c r="WL911" s="721"/>
      <c r="WM911" s="721"/>
      <c r="WN911" s="721"/>
      <c r="WO911" s="721"/>
      <c r="WP911" s="721"/>
      <c r="WQ911" s="721"/>
      <c r="WR911" s="721"/>
      <c r="WS911" s="721"/>
      <c r="WT911" s="721"/>
      <c r="WU911" s="721"/>
      <c r="WV911" s="721"/>
      <c r="WW911" s="721"/>
      <c r="WX911" s="721"/>
      <c r="WY911" s="721"/>
      <c r="WZ911" s="721"/>
      <c r="XA911" s="721"/>
      <c r="XB911" s="721"/>
      <c r="XC911" s="721"/>
      <c r="XD911" s="721"/>
      <c r="XE911" s="721"/>
      <c r="XF911" s="721"/>
      <c r="XG911" s="721"/>
      <c r="XH911" s="721"/>
      <c r="XI911" s="721"/>
      <c r="XJ911" s="721"/>
      <c r="XK911" s="721"/>
      <c r="XL911" s="721"/>
      <c r="XM911" s="721"/>
      <c r="XN911" s="721"/>
      <c r="XO911" s="721"/>
      <c r="XP911" s="721"/>
      <c r="XQ911" s="721"/>
      <c r="XR911" s="721"/>
      <c r="XS911" s="721"/>
      <c r="XT911" s="721"/>
      <c r="XU911" s="721"/>
      <c r="XV911" s="721"/>
      <c r="XW911" s="721"/>
      <c r="XX911" s="721"/>
      <c r="XY911" s="721"/>
      <c r="XZ911" s="721"/>
      <c r="YA911" s="721"/>
      <c r="YB911" s="721"/>
      <c r="YC911" s="721"/>
      <c r="YD911" s="721"/>
      <c r="YE911" s="721"/>
      <c r="YF911" s="721"/>
      <c r="YG911" s="721"/>
      <c r="YH911" s="721"/>
      <c r="YI911" s="721"/>
      <c r="YJ911" s="721"/>
      <c r="YK911" s="721"/>
      <c r="YL911" s="721"/>
      <c r="YM911" s="721"/>
      <c r="YN911" s="721"/>
      <c r="YO911" s="721"/>
      <c r="YP911" s="721"/>
      <c r="YQ911" s="721"/>
      <c r="YR911" s="721"/>
      <c r="YS911" s="721"/>
      <c r="YT911" s="721"/>
      <c r="YU911" s="721"/>
      <c r="YV911" s="721"/>
      <c r="YW911" s="721"/>
      <c r="YX911" s="721"/>
      <c r="YY911" s="721"/>
      <c r="YZ911" s="721"/>
      <c r="ZA911" s="721"/>
      <c r="ZB911" s="721"/>
      <c r="ZC911" s="721"/>
      <c r="ZD911" s="721"/>
      <c r="ZE911" s="721"/>
      <c r="ZF911" s="721"/>
      <c r="ZG911" s="721"/>
      <c r="ZH911" s="721"/>
      <c r="ZI911" s="721"/>
      <c r="ZJ911" s="721"/>
      <c r="ZK911" s="721"/>
      <c r="ZL911" s="721"/>
      <c r="ZM911" s="721"/>
      <c r="ZN911" s="721"/>
      <c r="ZO911" s="721"/>
      <c r="ZP911" s="721"/>
      <c r="ZQ911" s="721"/>
      <c r="ZR911" s="721"/>
      <c r="ZS911" s="721"/>
      <c r="ZT911" s="721"/>
      <c r="ZU911" s="721"/>
      <c r="ZV911" s="721"/>
      <c r="ZW911" s="721"/>
      <c r="ZX911" s="721"/>
      <c r="ZY911" s="721"/>
      <c r="ZZ911" s="721"/>
      <c r="AAA911" s="721"/>
      <c r="AAB911" s="721"/>
      <c r="AAC911" s="721"/>
      <c r="AAD911" s="721"/>
      <c r="AAE911" s="721"/>
      <c r="AAF911" s="721"/>
      <c r="AAG911" s="721"/>
      <c r="AAH911" s="721"/>
      <c r="AAI911" s="721"/>
      <c r="AAJ911" s="721"/>
      <c r="AAK911" s="721"/>
      <c r="AAL911" s="721"/>
      <c r="AAM911" s="721"/>
      <c r="AAN911" s="721"/>
      <c r="AAO911" s="721"/>
      <c r="AAP911" s="721"/>
      <c r="AAQ911" s="721"/>
      <c r="AAR911" s="721"/>
      <c r="AAS911" s="721"/>
      <c r="AAT911" s="721"/>
      <c r="AAU911" s="721"/>
      <c r="AAV911" s="721"/>
      <c r="AAW911" s="721"/>
      <c r="AAX911" s="721"/>
      <c r="AAY911" s="721"/>
      <c r="AAZ911" s="721"/>
      <c r="ABA911" s="721"/>
      <c r="ABB911" s="721"/>
      <c r="ABC911" s="721"/>
      <c r="ABD911" s="721"/>
      <c r="ABE911" s="721"/>
      <c r="ABF911" s="721"/>
      <c r="ABG911" s="721"/>
      <c r="ABH911" s="721"/>
      <c r="ABI911" s="721"/>
      <c r="ABJ911" s="721"/>
      <c r="ABK911" s="721"/>
      <c r="ABL911" s="721"/>
      <c r="ABM911" s="721"/>
      <c r="ABN911" s="721"/>
      <c r="ABO911" s="721"/>
      <c r="ABP911" s="721"/>
      <c r="ABQ911" s="721"/>
      <c r="ABR911" s="721"/>
      <c r="ABS911" s="721"/>
      <c r="ABT911" s="721"/>
      <c r="ABU911" s="721"/>
      <c r="ABV911" s="721"/>
      <c r="ABW911" s="721"/>
      <c r="ABX911" s="721"/>
      <c r="ABY911" s="721"/>
      <c r="ABZ911" s="721"/>
      <c r="ACA911" s="721"/>
      <c r="ACB911" s="721"/>
      <c r="ACC911" s="721"/>
      <c r="ACD911" s="721"/>
      <c r="ACE911" s="721"/>
      <c r="ACF911" s="721"/>
      <c r="ACG911" s="721"/>
      <c r="ACH911" s="721"/>
      <c r="ACI911" s="721"/>
      <c r="ACJ911" s="721"/>
      <c r="ACK911" s="721"/>
      <c r="ACL911" s="721"/>
      <c r="ACM911" s="721"/>
      <c r="ACN911" s="721"/>
      <c r="ACO911" s="721"/>
      <c r="ACP911" s="721"/>
      <c r="ACQ911" s="721"/>
      <c r="ACR911" s="721"/>
      <c r="ACS911" s="721"/>
      <c r="ACT911" s="721"/>
      <c r="ACU911" s="721"/>
      <c r="ACV911" s="721"/>
      <c r="ACW911" s="721"/>
      <c r="ACX911" s="721"/>
      <c r="ACY911" s="721"/>
      <c r="ACZ911" s="721"/>
      <c r="ADA911" s="721"/>
      <c r="ADB911" s="721"/>
      <c r="ADC911" s="721"/>
      <c r="ADD911" s="721"/>
      <c r="ADE911" s="721"/>
      <c r="ADF911" s="721"/>
      <c r="ADG911" s="721"/>
      <c r="ADH911" s="721"/>
      <c r="ADI911" s="721"/>
      <c r="ADJ911" s="721"/>
      <c r="ADK911" s="721"/>
      <c r="ADL911" s="721"/>
      <c r="ADM911" s="721"/>
      <c r="ADN911" s="721"/>
      <c r="ADO911" s="721"/>
      <c r="ADP911" s="721"/>
      <c r="ADQ911" s="721"/>
      <c r="ADR911" s="721"/>
      <c r="ADS911" s="721"/>
      <c r="ADT911" s="721"/>
      <c r="ADU911" s="721"/>
      <c r="ADV911" s="721"/>
      <c r="ADW911" s="721"/>
      <c r="ADX911" s="721"/>
      <c r="ADY911" s="721"/>
      <c r="ADZ911" s="721"/>
      <c r="AEA911" s="721"/>
      <c r="AEB911" s="721"/>
      <c r="AEC911" s="721"/>
      <c r="AED911" s="721"/>
      <c r="AEE911" s="721"/>
      <c r="AEF911" s="721"/>
      <c r="AEG911" s="721"/>
      <c r="AEH911" s="721"/>
      <c r="AEI911" s="721"/>
      <c r="AEJ911" s="721"/>
      <c r="AEK911" s="721"/>
      <c r="AEL911" s="721"/>
      <c r="AEM911" s="721"/>
      <c r="AEN911" s="721"/>
      <c r="AEO911" s="721"/>
      <c r="AEP911" s="721"/>
      <c r="AEQ911" s="721"/>
      <c r="AER911" s="721"/>
      <c r="AES911" s="721"/>
      <c r="AET911" s="721"/>
      <c r="AEU911" s="721"/>
      <c r="AEV911" s="721"/>
      <c r="AEW911" s="721"/>
      <c r="AEX911" s="721"/>
      <c r="AEY911" s="721"/>
      <c r="AEZ911" s="721"/>
      <c r="AFA911" s="721"/>
      <c r="AFB911" s="721"/>
      <c r="AFC911" s="721"/>
      <c r="AFD911" s="721"/>
      <c r="AFE911" s="721"/>
      <c r="AFF911" s="721"/>
      <c r="AFG911" s="721"/>
      <c r="AFH911" s="721"/>
      <c r="AFI911" s="721"/>
      <c r="AFJ911" s="721"/>
      <c r="AFK911" s="721"/>
      <c r="AFL911" s="721"/>
      <c r="AFM911" s="721"/>
      <c r="AFN911" s="721"/>
      <c r="AFO911" s="721"/>
      <c r="AFP911" s="721"/>
      <c r="AFQ911" s="721"/>
      <c r="AFR911" s="721"/>
      <c r="AFS911" s="721"/>
      <c r="AFT911" s="721"/>
      <c r="AFU911" s="721"/>
      <c r="AFV911" s="721"/>
      <c r="AFW911" s="721"/>
      <c r="AFX911" s="721"/>
      <c r="AFY911" s="721"/>
      <c r="AFZ911" s="721"/>
      <c r="AGA911" s="721"/>
      <c r="AGB911" s="721"/>
      <c r="AGC911" s="721"/>
      <c r="AGD911" s="721"/>
      <c r="AGE911" s="721"/>
      <c r="AGF911" s="721"/>
      <c r="AGG911" s="721"/>
      <c r="AGH911" s="721"/>
      <c r="AGI911" s="721"/>
      <c r="AGJ911" s="721"/>
      <c r="AGK911" s="721"/>
      <c r="AGL911" s="721"/>
      <c r="AGM911" s="721"/>
      <c r="AGN911" s="721"/>
      <c r="AGO911" s="721"/>
      <c r="AGP911" s="721"/>
      <c r="AGQ911" s="721"/>
      <c r="AGR911" s="721"/>
      <c r="AGS911" s="721"/>
      <c r="AGT911" s="721"/>
      <c r="AGU911" s="721"/>
      <c r="AGV911" s="721"/>
      <c r="AGW911" s="721"/>
      <c r="AGX911" s="721"/>
      <c r="AGY911" s="721"/>
      <c r="AGZ911" s="721"/>
      <c r="AHA911" s="721"/>
      <c r="AHB911" s="721"/>
      <c r="AHC911" s="721"/>
      <c r="AHD911" s="721"/>
      <c r="AHE911" s="721"/>
      <c r="AHF911" s="721"/>
      <c r="AHG911" s="721"/>
      <c r="AHH911" s="721"/>
      <c r="AHI911" s="721"/>
      <c r="AHJ911" s="721"/>
      <c r="AHK911" s="721"/>
      <c r="AHL911" s="721"/>
      <c r="AHM911" s="721"/>
      <c r="AHN911" s="721"/>
      <c r="AHO911" s="721"/>
      <c r="AHP911" s="721"/>
      <c r="AHQ911" s="721"/>
      <c r="AHR911" s="721"/>
      <c r="AHS911" s="721"/>
      <c r="AHT911" s="721"/>
      <c r="AHU911" s="721"/>
      <c r="AHV911" s="721"/>
      <c r="AHW911" s="721"/>
      <c r="AHX911" s="721"/>
      <c r="AHY911" s="721"/>
      <c r="AHZ911" s="721"/>
      <c r="AIA911" s="721"/>
      <c r="AIB911" s="721"/>
      <c r="AIC911" s="721"/>
      <c r="AID911" s="721"/>
      <c r="AIE911" s="721"/>
      <c r="AIF911" s="721"/>
      <c r="AIG911" s="721"/>
      <c r="AIH911" s="721"/>
      <c r="AII911" s="721"/>
      <c r="AIJ911" s="721"/>
      <c r="AIK911" s="721"/>
      <c r="AIL911" s="721"/>
      <c r="AIM911" s="721"/>
      <c r="AIN911" s="721"/>
      <c r="AIO911" s="721"/>
      <c r="AIP911" s="721"/>
      <c r="AIQ911" s="721"/>
      <c r="AIR911" s="721"/>
      <c r="AIS911" s="721"/>
      <c r="AIT911" s="721"/>
      <c r="AIU911" s="721"/>
      <c r="AIV911" s="721"/>
      <c r="AIW911" s="721"/>
      <c r="AIX911" s="721"/>
      <c r="AIY911" s="721"/>
      <c r="AIZ911" s="721"/>
      <c r="AJA911" s="721"/>
      <c r="AJB911" s="721"/>
      <c r="AJC911" s="721"/>
      <c r="AJD911" s="721"/>
      <c r="AJE911" s="721"/>
      <c r="AJF911" s="721"/>
      <c r="AJG911" s="721"/>
      <c r="AJH911" s="721"/>
      <c r="AJI911" s="721"/>
      <c r="AJJ911" s="721"/>
      <c r="AJK911" s="721"/>
      <c r="AJL911" s="721"/>
      <c r="AJM911" s="721"/>
      <c r="AJN911" s="721"/>
      <c r="AJO911" s="721"/>
      <c r="AJP911" s="721"/>
      <c r="AJQ911" s="721"/>
      <c r="AJR911" s="721"/>
      <c r="AJS911" s="721"/>
      <c r="AJT911" s="721"/>
      <c r="AJU911" s="721"/>
      <c r="AJV911" s="721"/>
      <c r="AJW911" s="721"/>
      <c r="AJX911" s="721"/>
      <c r="AJY911" s="721"/>
      <c r="AJZ911" s="721"/>
      <c r="AKA911" s="721"/>
      <c r="AKB911" s="721"/>
      <c r="AKC911" s="721"/>
      <c r="AKD911" s="721"/>
      <c r="AKE911" s="721"/>
      <c r="AKF911" s="721"/>
      <c r="AKG911" s="721"/>
      <c r="AKH911" s="721"/>
      <c r="AKI911" s="721"/>
      <c r="AKJ911" s="721"/>
      <c r="AKK911" s="721"/>
      <c r="AKL911" s="721"/>
      <c r="AKM911" s="721"/>
      <c r="AKN911" s="721"/>
      <c r="AKO911" s="721"/>
      <c r="AKP911" s="721"/>
      <c r="AKQ911" s="721"/>
      <c r="AKR911" s="721"/>
      <c r="AKS911" s="721"/>
      <c r="AKT911" s="721"/>
      <c r="AKU911" s="721"/>
      <c r="AKV911" s="721"/>
      <c r="AKW911" s="721"/>
      <c r="AKX911" s="721"/>
      <c r="AKY911" s="721"/>
      <c r="AKZ911" s="721"/>
      <c r="ALA911" s="721"/>
      <c r="ALB911" s="721"/>
      <c r="ALC911" s="721"/>
      <c r="ALD911" s="721"/>
      <c r="ALE911" s="721"/>
      <c r="ALF911" s="721"/>
      <c r="ALG911" s="721"/>
      <c r="ALH911" s="721"/>
      <c r="ALI911" s="721"/>
      <c r="ALJ911" s="721"/>
      <c r="ALK911" s="721"/>
      <c r="ALL911" s="721"/>
      <c r="ALM911" s="721"/>
      <c r="ALN911" s="721"/>
      <c r="ALO911" s="721"/>
      <c r="ALP911" s="721"/>
      <c r="ALQ911" s="721"/>
      <c r="ALR911" s="721"/>
      <c r="ALS911" s="721"/>
      <c r="ALT911" s="721"/>
      <c r="ALU911" s="721"/>
      <c r="ALV911" s="721"/>
      <c r="ALW911" s="721"/>
      <c r="ALX911" s="721"/>
      <c r="ALY911" s="721"/>
      <c r="ALZ911" s="721"/>
      <c r="AMA911" s="721"/>
      <c r="AMB911" s="721"/>
      <c r="AMC911" s="721"/>
      <c r="AMD911" s="721"/>
      <c r="AME911" s="721"/>
      <c r="AMF911" s="721"/>
      <c r="AMG911" s="721"/>
      <c r="AMH911" s="721"/>
      <c r="AMI911" s="721"/>
      <c r="AMJ911" s="721"/>
      <c r="AMK911" s="721"/>
      <c r="AML911" s="721"/>
      <c r="AMM911" s="721"/>
      <c r="AMN911" s="721"/>
      <c r="AMO911" s="721"/>
      <c r="AMP911" s="721"/>
      <c r="AMQ911" s="721"/>
      <c r="AMR911" s="721"/>
      <c r="AMS911" s="721"/>
      <c r="AMT911" s="721"/>
      <c r="AMU911" s="721"/>
      <c r="AMV911" s="721"/>
      <c r="AMW911" s="721"/>
      <c r="AMX911" s="721"/>
      <c r="AMY911" s="721"/>
      <c r="AMZ911" s="721"/>
      <c r="ANA911" s="721"/>
      <c r="ANB911" s="721"/>
      <c r="ANC911" s="721"/>
      <c r="AND911" s="721"/>
      <c r="ANE911" s="721"/>
      <c r="ANF911" s="721"/>
      <c r="ANG911" s="721"/>
      <c r="ANH911" s="721"/>
      <c r="ANI911" s="721"/>
      <c r="ANJ911" s="721"/>
      <c r="ANK911" s="721"/>
      <c r="ANL911" s="721"/>
      <c r="ANM911" s="721"/>
      <c r="ANN911" s="721"/>
      <c r="ANO911" s="721"/>
      <c r="ANP911" s="721"/>
      <c r="ANQ911" s="721"/>
      <c r="ANR911" s="721"/>
      <c r="ANS911" s="721"/>
      <c r="ANT911" s="721"/>
      <c r="ANU911" s="721"/>
      <c r="ANV911" s="721"/>
      <c r="ANW911" s="721"/>
      <c r="ANX911" s="721"/>
      <c r="ANY911" s="721"/>
      <c r="ANZ911" s="721"/>
      <c r="AOA911" s="721"/>
      <c r="AOB911" s="721"/>
      <c r="AOC911" s="721"/>
      <c r="AOD911" s="721"/>
      <c r="AOE911" s="721"/>
      <c r="AOF911" s="721"/>
      <c r="AOG911" s="721"/>
      <c r="AOH911" s="721"/>
      <c r="AOI911" s="721"/>
      <c r="AOJ911" s="721"/>
      <c r="AOK911" s="721"/>
      <c r="AOL911" s="721"/>
      <c r="AOM911" s="721"/>
      <c r="AON911" s="721"/>
      <c r="AOO911" s="721"/>
      <c r="AOP911" s="721"/>
      <c r="AOQ911" s="721"/>
      <c r="AOR911" s="721"/>
      <c r="AOS911" s="721"/>
      <c r="AOT911" s="721"/>
      <c r="AOU911" s="721"/>
      <c r="AOV911" s="721"/>
      <c r="AOW911" s="721"/>
      <c r="AOX911" s="721"/>
      <c r="AOY911" s="721"/>
      <c r="AOZ911" s="721"/>
      <c r="APA911" s="721"/>
      <c r="APB911" s="721"/>
      <c r="APC911" s="721"/>
      <c r="APD911" s="721"/>
      <c r="APE911" s="721"/>
      <c r="APF911" s="721"/>
      <c r="APG911" s="721"/>
      <c r="APH911" s="721"/>
      <c r="API911" s="721"/>
      <c r="APJ911" s="721"/>
      <c r="APK911" s="721"/>
      <c r="APL911" s="721"/>
      <c r="APM911" s="721"/>
      <c r="APN911" s="721"/>
      <c r="APO911" s="721"/>
      <c r="APP911" s="721"/>
      <c r="APQ911" s="721"/>
      <c r="APR911" s="721"/>
      <c r="APS911" s="721"/>
      <c r="APT911" s="721"/>
      <c r="APU911" s="721"/>
      <c r="APV911" s="721"/>
      <c r="APW911" s="721"/>
      <c r="APX911" s="721"/>
      <c r="APY911" s="721"/>
      <c r="APZ911" s="721"/>
      <c r="AQA911" s="721"/>
      <c r="AQB911" s="721"/>
      <c r="AQC911" s="721"/>
      <c r="AQD911" s="721"/>
      <c r="AQE911" s="721"/>
      <c r="AQF911" s="721"/>
      <c r="AQG911" s="721"/>
      <c r="AQH911" s="721"/>
      <c r="AQI911" s="721"/>
      <c r="AQJ911" s="721"/>
      <c r="AQK911" s="721"/>
      <c r="AQL911" s="721"/>
      <c r="AQM911" s="721"/>
      <c r="AQN911" s="721"/>
      <c r="AQO911" s="721"/>
      <c r="AQP911" s="721"/>
      <c r="AQQ911" s="721"/>
      <c r="AQR911" s="721"/>
      <c r="AQS911" s="721"/>
      <c r="AQT911" s="721"/>
      <c r="AQU911" s="721"/>
      <c r="AQV911" s="721"/>
      <c r="AQW911" s="721"/>
      <c r="AQX911" s="721"/>
      <c r="AQY911" s="721"/>
      <c r="AQZ911" s="721"/>
      <c r="ARA911" s="721"/>
      <c r="ARB911" s="721"/>
      <c r="ARC911" s="721"/>
      <c r="ARD911" s="721"/>
      <c r="ARE911" s="721"/>
      <c r="ARF911" s="721"/>
      <c r="ARG911" s="721"/>
      <c r="ARH911" s="721"/>
      <c r="ARI911" s="721"/>
      <c r="ARJ911" s="721"/>
      <c r="ARK911" s="721"/>
      <c r="ARL911" s="721"/>
      <c r="ARM911" s="721"/>
      <c r="ARN911" s="721"/>
      <c r="ARO911" s="721"/>
      <c r="ARP911" s="721"/>
      <c r="ARQ911" s="721"/>
      <c r="ARR911" s="721"/>
      <c r="ARS911" s="721"/>
      <c r="ART911" s="721"/>
      <c r="ARU911" s="721"/>
      <c r="ARV911" s="721"/>
      <c r="ARW911" s="721"/>
      <c r="ARX911" s="721"/>
      <c r="ARY911" s="721"/>
      <c r="ARZ911" s="721"/>
      <c r="ASA911" s="721"/>
      <c r="ASB911" s="721"/>
      <c r="ASC911" s="721"/>
      <c r="ASD911" s="721"/>
      <c r="ASE911" s="721"/>
      <c r="ASF911" s="721"/>
      <c r="ASG911" s="721"/>
      <c r="ASH911" s="721"/>
      <c r="ASI911" s="721"/>
      <c r="ASJ911" s="721"/>
      <c r="ASK911" s="721"/>
      <c r="ASL911" s="721"/>
      <c r="ASM911" s="721"/>
      <c r="ASN911" s="721"/>
      <c r="ASO911" s="721"/>
      <c r="ASP911" s="721"/>
      <c r="ASQ911" s="721"/>
      <c r="ASR911" s="721"/>
      <c r="ASS911" s="721"/>
      <c r="AST911" s="721"/>
      <c r="ASU911" s="721"/>
      <c r="ASV911" s="721"/>
      <c r="ASW911" s="721"/>
      <c r="ASX911" s="721"/>
      <c r="ASY911" s="721"/>
      <c r="ASZ911" s="721"/>
      <c r="ATA911" s="721"/>
      <c r="ATB911" s="721"/>
      <c r="ATC911" s="721"/>
      <c r="ATD911" s="721"/>
      <c r="ATE911" s="721"/>
      <c r="ATF911" s="721"/>
      <c r="ATG911" s="721"/>
      <c r="ATH911" s="721"/>
      <c r="ATI911" s="721"/>
      <c r="ATJ911" s="721"/>
      <c r="ATK911" s="721"/>
      <c r="ATL911" s="721"/>
      <c r="ATM911" s="721"/>
      <c r="ATN911" s="721"/>
      <c r="ATO911" s="721"/>
      <c r="ATP911" s="721"/>
      <c r="ATQ911" s="721"/>
      <c r="ATR911" s="721"/>
      <c r="ATS911" s="721"/>
      <c r="ATT911" s="721"/>
      <c r="ATU911" s="721"/>
      <c r="ATV911" s="721"/>
      <c r="ATW911" s="721"/>
      <c r="ATX911" s="721"/>
      <c r="ATY911" s="721"/>
      <c r="ATZ911" s="721"/>
      <c r="AUA911" s="721"/>
      <c r="AUB911" s="721"/>
      <c r="AUC911" s="721"/>
      <c r="AUD911" s="721"/>
      <c r="AUE911" s="721"/>
      <c r="AUF911" s="721"/>
      <c r="AUG911" s="721"/>
      <c r="AUH911" s="721"/>
      <c r="AUI911" s="721"/>
      <c r="AUJ911" s="721"/>
      <c r="AUK911" s="721"/>
      <c r="AUL911" s="721"/>
      <c r="AUM911" s="721"/>
      <c r="AUN911" s="721"/>
      <c r="AUO911" s="721"/>
      <c r="AUP911" s="721"/>
      <c r="AUQ911" s="721"/>
      <c r="AUR911" s="721"/>
      <c r="AUS911" s="721"/>
      <c r="AUT911" s="721"/>
      <c r="AUU911" s="721"/>
      <c r="AUV911" s="721"/>
      <c r="AUW911" s="721"/>
      <c r="AUX911" s="721"/>
      <c r="AUY911" s="721"/>
      <c r="AUZ911" s="721"/>
      <c r="AVA911" s="721"/>
      <c r="AVB911" s="721"/>
      <c r="AVC911" s="721"/>
      <c r="AVD911" s="721"/>
      <c r="AVE911" s="721"/>
      <c r="AVF911" s="721"/>
      <c r="AVG911" s="721"/>
      <c r="AVH911" s="721"/>
      <c r="AVI911" s="721"/>
      <c r="AVJ911" s="721"/>
      <c r="AVK911" s="721"/>
    </row>
    <row r="912" spans="1:1259">
      <c r="A912" s="716"/>
      <c r="B912" s="723">
        <v>44651</v>
      </c>
      <c r="C912" s="716"/>
      <c r="D912" s="714" t="s">
        <v>3247</v>
      </c>
      <c r="E912" s="703" t="s">
        <v>3104</v>
      </c>
      <c r="F912" s="703"/>
      <c r="G912" s="703">
        <v>2022</v>
      </c>
      <c r="H912" s="703"/>
      <c r="I912" s="698" t="s">
        <v>1699</v>
      </c>
      <c r="J912" s="704"/>
      <c r="K912" s="705" t="s">
        <v>4970</v>
      </c>
      <c r="L912" s="703" t="s">
        <v>2410</v>
      </c>
      <c r="M912" s="706">
        <v>44650</v>
      </c>
      <c r="N912" s="706">
        <v>44896</v>
      </c>
      <c r="O912" s="706"/>
      <c r="P912" s="704"/>
      <c r="Q912" s="704"/>
      <c r="R912" s="704"/>
      <c r="S912" s="703" t="s">
        <v>2425</v>
      </c>
      <c r="T912" s="703">
        <v>60</v>
      </c>
      <c r="U912" s="703"/>
      <c r="V912" s="703" t="s">
        <v>973</v>
      </c>
      <c r="W912" s="703">
        <v>400</v>
      </c>
      <c r="X912" s="707">
        <v>5824</v>
      </c>
      <c r="Y912" s="539">
        <f t="shared" si="42"/>
        <v>2329600</v>
      </c>
      <c r="Z912" s="708">
        <v>0.55000000000000004</v>
      </c>
      <c r="AA912" s="681">
        <f t="shared" si="43"/>
        <v>1281280</v>
      </c>
      <c r="AB912" s="682"/>
      <c r="AC912" s="683">
        <v>0</v>
      </c>
      <c r="AD912" s="710"/>
      <c r="AE912" s="709"/>
      <c r="AF912" s="695">
        <f t="shared" si="44"/>
        <v>1281280</v>
      </c>
      <c r="AG912" s="703" t="s">
        <v>1073</v>
      </c>
      <c r="AH912" s="703"/>
      <c r="AI912" s="705" t="s">
        <v>2488</v>
      </c>
      <c r="AJ912" s="703" t="s">
        <v>2412</v>
      </c>
      <c r="AK912" s="711" t="s">
        <v>1408</v>
      </c>
      <c r="AL912" s="703">
        <v>89118</v>
      </c>
      <c r="AM912" s="703" t="s">
        <v>52</v>
      </c>
      <c r="AN912" s="703"/>
      <c r="AO912" s="703"/>
      <c r="AP912" s="712"/>
      <c r="AQ912" s="712" t="s">
        <v>37</v>
      </c>
      <c r="AR912" s="712"/>
      <c r="AS912" s="715"/>
      <c r="AT912" s="715"/>
      <c r="AU912" s="715"/>
      <c r="AV912" s="708">
        <v>0.45500000000000002</v>
      </c>
      <c r="AW912" s="721"/>
      <c r="AX912" s="721"/>
      <c r="AY912" s="721"/>
      <c r="AZ912" s="721"/>
      <c r="BA912" s="721"/>
      <c r="BB912" s="721"/>
      <c r="BC912" s="721"/>
      <c r="BD912" s="721"/>
      <c r="BE912" s="721"/>
      <c r="BF912" s="721"/>
      <c r="BG912" s="721"/>
      <c r="BH912" s="721"/>
      <c r="BI912" s="721"/>
      <c r="BJ912" s="721"/>
      <c r="BK912" s="721"/>
      <c r="BL912" s="721"/>
      <c r="BM912" s="721"/>
      <c r="BN912" s="721"/>
      <c r="BO912" s="721"/>
      <c r="BP912" s="721"/>
      <c r="BQ912" s="721"/>
      <c r="BR912" s="721"/>
      <c r="BS912" s="721"/>
      <c r="BT912" s="721"/>
      <c r="BU912" s="721"/>
      <c r="BV912" s="721"/>
      <c r="BW912" s="721"/>
      <c r="BX912" s="721"/>
      <c r="BY912" s="721"/>
      <c r="BZ912" s="721"/>
      <c r="CA912" s="721"/>
      <c r="CB912" s="721"/>
      <c r="CC912" s="721"/>
      <c r="CD912" s="721"/>
      <c r="CE912" s="721"/>
      <c r="CF912" s="721"/>
      <c r="CG912" s="721"/>
      <c r="CH912" s="721"/>
      <c r="CI912" s="721"/>
      <c r="CJ912" s="721"/>
      <c r="CK912" s="721"/>
      <c r="CL912" s="721"/>
      <c r="CM912" s="721"/>
      <c r="CN912" s="721"/>
      <c r="CO912" s="721"/>
      <c r="CP912" s="721"/>
      <c r="CQ912" s="721"/>
      <c r="CR912" s="721"/>
      <c r="CS912" s="721"/>
      <c r="CT912" s="721"/>
      <c r="CU912" s="721"/>
      <c r="CV912" s="721"/>
      <c r="CW912" s="721"/>
      <c r="CX912" s="721"/>
      <c r="CY912" s="721"/>
      <c r="CZ912" s="721"/>
      <c r="DA912" s="721"/>
      <c r="DB912" s="721"/>
      <c r="DC912" s="721"/>
      <c r="DD912" s="721"/>
      <c r="DE912" s="721"/>
      <c r="DF912" s="721"/>
      <c r="DG912" s="721"/>
      <c r="DH912" s="721"/>
      <c r="DI912" s="721"/>
      <c r="DJ912" s="721"/>
      <c r="DK912" s="721"/>
      <c r="DL912" s="721"/>
      <c r="DM912" s="721"/>
      <c r="DN912" s="721"/>
      <c r="DO912" s="721"/>
      <c r="DP912" s="721"/>
      <c r="DQ912" s="721"/>
      <c r="DR912" s="721"/>
      <c r="DS912" s="721"/>
      <c r="DT912" s="721"/>
      <c r="DU912" s="721"/>
      <c r="DV912" s="721"/>
      <c r="DW912" s="721"/>
      <c r="DX912" s="721"/>
      <c r="DY912" s="721"/>
      <c r="DZ912" s="721"/>
      <c r="EA912" s="721"/>
      <c r="EB912" s="721"/>
      <c r="EC912" s="721"/>
      <c r="ED912" s="721"/>
      <c r="EE912" s="721"/>
      <c r="EF912" s="721"/>
      <c r="EG912" s="721"/>
      <c r="EH912" s="721"/>
      <c r="EI912" s="721"/>
      <c r="EJ912" s="721"/>
      <c r="EK912" s="721"/>
      <c r="EL912" s="721"/>
      <c r="EM912" s="721"/>
      <c r="EN912" s="721"/>
      <c r="EO912" s="721"/>
      <c r="EP912" s="721"/>
      <c r="EQ912" s="721"/>
      <c r="ER912" s="721"/>
      <c r="ES912" s="721"/>
      <c r="ET912" s="721"/>
      <c r="EU912" s="721"/>
      <c r="EV912" s="721"/>
      <c r="EW912" s="721"/>
      <c r="EX912" s="721"/>
      <c r="EY912" s="721"/>
      <c r="EZ912" s="721"/>
      <c r="FA912" s="721"/>
      <c r="FB912" s="721"/>
      <c r="FC912" s="721"/>
      <c r="FD912" s="721"/>
      <c r="FE912" s="721"/>
      <c r="FF912" s="721"/>
      <c r="FG912" s="721"/>
      <c r="FH912" s="721"/>
      <c r="FI912" s="721"/>
      <c r="FJ912" s="721"/>
      <c r="FK912" s="721"/>
      <c r="FL912" s="721"/>
      <c r="FM912" s="721"/>
      <c r="FN912" s="721"/>
      <c r="FO912" s="721"/>
      <c r="FP912" s="721"/>
      <c r="FQ912" s="721"/>
      <c r="FR912" s="721"/>
      <c r="FS912" s="721"/>
      <c r="FT912" s="721"/>
      <c r="FU912" s="721"/>
      <c r="FV912" s="721"/>
      <c r="FW912" s="721"/>
      <c r="FX912" s="721"/>
      <c r="FY912" s="721"/>
      <c r="FZ912" s="721"/>
      <c r="GA912" s="721"/>
      <c r="GB912" s="721"/>
      <c r="GC912" s="721"/>
      <c r="GD912" s="721"/>
      <c r="GE912" s="721"/>
      <c r="GF912" s="721"/>
      <c r="GG912" s="721"/>
      <c r="GH912" s="721"/>
      <c r="GI912" s="721"/>
      <c r="GJ912" s="721"/>
      <c r="GK912" s="721"/>
      <c r="GL912" s="721"/>
      <c r="GM912" s="721"/>
      <c r="GN912" s="721"/>
      <c r="GO912" s="721"/>
      <c r="GP912" s="721"/>
      <c r="GQ912" s="721"/>
      <c r="GR912" s="721"/>
      <c r="GS912" s="721"/>
      <c r="GT912" s="721"/>
      <c r="GU912" s="721"/>
      <c r="GV912" s="721"/>
      <c r="GW912" s="721"/>
      <c r="GX912" s="721"/>
      <c r="GY912" s="721"/>
      <c r="GZ912" s="721"/>
      <c r="HA912" s="721"/>
      <c r="HB912" s="721"/>
      <c r="HC912" s="721"/>
      <c r="HD912" s="721"/>
      <c r="HE912" s="721"/>
      <c r="HF912" s="721"/>
      <c r="HG912" s="721"/>
      <c r="HH912" s="721"/>
      <c r="HI912" s="721"/>
      <c r="HJ912" s="721"/>
      <c r="HK912" s="721"/>
      <c r="HL912" s="721"/>
      <c r="HM912" s="721"/>
      <c r="HN912" s="721"/>
      <c r="HO912" s="721"/>
      <c r="HP912" s="721"/>
      <c r="HQ912" s="721"/>
      <c r="HR912" s="721"/>
      <c r="HS912" s="721"/>
      <c r="HT912" s="721"/>
      <c r="HU912" s="721"/>
      <c r="HV912" s="721"/>
      <c r="HW912" s="721"/>
      <c r="HX912" s="721"/>
      <c r="HY912" s="721"/>
      <c r="HZ912" s="721"/>
      <c r="IA912" s="721"/>
      <c r="IB912" s="721"/>
      <c r="IC912" s="721"/>
      <c r="ID912" s="721"/>
      <c r="IE912" s="721"/>
      <c r="IF912" s="721"/>
      <c r="IG912" s="721"/>
      <c r="IH912" s="721"/>
      <c r="II912" s="721"/>
      <c r="IJ912" s="721"/>
      <c r="IK912" s="721"/>
      <c r="IL912" s="721"/>
      <c r="IM912" s="721"/>
      <c r="IN912" s="721"/>
      <c r="IO912" s="721"/>
      <c r="IP912" s="721"/>
      <c r="IQ912" s="721"/>
      <c r="IR912" s="721"/>
      <c r="IS912" s="721"/>
      <c r="IT912" s="721"/>
      <c r="IU912" s="721"/>
      <c r="IV912" s="721"/>
      <c r="IW912" s="721"/>
      <c r="IX912" s="721"/>
      <c r="IY912" s="721"/>
      <c r="IZ912" s="721"/>
      <c r="JA912" s="721"/>
      <c r="JB912" s="721"/>
      <c r="JC912" s="721"/>
      <c r="JD912" s="721"/>
      <c r="JE912" s="721"/>
      <c r="JF912" s="721"/>
      <c r="JG912" s="721"/>
      <c r="JH912" s="721"/>
      <c r="JI912" s="721"/>
      <c r="JJ912" s="721"/>
      <c r="JK912" s="721"/>
      <c r="JL912" s="721"/>
      <c r="JM912" s="721"/>
      <c r="JN912" s="721"/>
      <c r="JO912" s="721"/>
      <c r="JP912" s="721"/>
      <c r="JQ912" s="721"/>
      <c r="JR912" s="721"/>
      <c r="JS912" s="721"/>
      <c r="JT912" s="721"/>
      <c r="JU912" s="721"/>
      <c r="JV912" s="721"/>
      <c r="JW912" s="721"/>
      <c r="JX912" s="721"/>
      <c r="JY912" s="721"/>
      <c r="JZ912" s="721"/>
      <c r="KA912" s="721"/>
      <c r="KB912" s="721"/>
      <c r="KC912" s="721"/>
      <c r="KD912" s="721"/>
      <c r="KE912" s="721"/>
      <c r="KF912" s="721"/>
      <c r="KG912" s="721"/>
      <c r="KH912" s="721"/>
      <c r="KI912" s="721"/>
      <c r="KJ912" s="721"/>
      <c r="KK912" s="721"/>
      <c r="KL912" s="721"/>
      <c r="KM912" s="721"/>
      <c r="KN912" s="721"/>
      <c r="KO912" s="721"/>
      <c r="KP912" s="721"/>
      <c r="KQ912" s="721"/>
      <c r="KR912" s="721"/>
      <c r="KS912" s="721"/>
      <c r="KT912" s="721"/>
      <c r="KU912" s="721"/>
      <c r="KV912" s="721"/>
      <c r="KW912" s="721"/>
      <c r="KX912" s="721"/>
      <c r="KY912" s="721"/>
      <c r="KZ912" s="721"/>
      <c r="LA912" s="721"/>
      <c r="LB912" s="721"/>
      <c r="LC912" s="721"/>
      <c r="LD912" s="721"/>
      <c r="LE912" s="721"/>
      <c r="LF912" s="721"/>
      <c r="LG912" s="721"/>
      <c r="LH912" s="721"/>
      <c r="LI912" s="721"/>
      <c r="LJ912" s="721"/>
      <c r="LK912" s="721"/>
      <c r="LL912" s="721"/>
      <c r="LM912" s="721"/>
      <c r="LN912" s="721"/>
      <c r="LO912" s="721"/>
      <c r="LP912" s="721"/>
      <c r="LQ912" s="721"/>
      <c r="LR912" s="721"/>
      <c r="LS912" s="721"/>
      <c r="LT912" s="721"/>
      <c r="LU912" s="721"/>
      <c r="LV912" s="721"/>
      <c r="LW912" s="721"/>
      <c r="LX912" s="721"/>
      <c r="LY912" s="721"/>
      <c r="LZ912" s="721"/>
      <c r="MA912" s="721"/>
      <c r="MB912" s="721"/>
      <c r="MC912" s="721"/>
      <c r="MD912" s="721"/>
      <c r="ME912" s="721"/>
      <c r="MF912" s="721"/>
      <c r="MG912" s="721"/>
      <c r="MH912" s="721"/>
      <c r="MI912" s="721"/>
      <c r="MJ912" s="721"/>
      <c r="MK912" s="721"/>
      <c r="ML912" s="721"/>
      <c r="MM912" s="721"/>
      <c r="MN912" s="721"/>
      <c r="MO912" s="721"/>
      <c r="MP912" s="721"/>
      <c r="MQ912" s="721"/>
      <c r="MR912" s="721"/>
      <c r="MS912" s="721"/>
      <c r="MT912" s="721"/>
      <c r="MU912" s="721"/>
      <c r="MV912" s="721"/>
      <c r="MW912" s="721"/>
      <c r="MX912" s="721"/>
      <c r="MY912" s="721"/>
      <c r="MZ912" s="721"/>
      <c r="NA912" s="721"/>
      <c r="NB912" s="721"/>
      <c r="NC912" s="721"/>
      <c r="ND912" s="721"/>
      <c r="NE912" s="721"/>
      <c r="NF912" s="721"/>
      <c r="NG912" s="721"/>
      <c r="NH912" s="721"/>
      <c r="NI912" s="721"/>
      <c r="NJ912" s="721"/>
      <c r="NK912" s="721"/>
      <c r="NL912" s="721"/>
      <c r="NM912" s="721"/>
      <c r="NN912" s="721"/>
      <c r="NO912" s="721"/>
      <c r="NP912" s="721"/>
      <c r="NQ912" s="721"/>
      <c r="NR912" s="721"/>
      <c r="NS912" s="721"/>
      <c r="NT912" s="721"/>
      <c r="NU912" s="721"/>
      <c r="NV912" s="721"/>
      <c r="NW912" s="721"/>
      <c r="NX912" s="721"/>
      <c r="NY912" s="721"/>
      <c r="NZ912" s="721"/>
      <c r="OA912" s="721"/>
      <c r="OB912" s="721"/>
      <c r="OC912" s="721"/>
      <c r="OD912" s="721"/>
      <c r="OE912" s="721"/>
      <c r="OF912" s="721"/>
      <c r="OG912" s="721"/>
      <c r="OH912" s="721"/>
      <c r="OI912" s="721"/>
      <c r="OJ912" s="721"/>
      <c r="OK912" s="721"/>
      <c r="OL912" s="721"/>
      <c r="OM912" s="721"/>
      <c r="ON912" s="721"/>
      <c r="OO912" s="721"/>
      <c r="OP912" s="721"/>
      <c r="OQ912" s="721"/>
      <c r="OR912" s="721"/>
      <c r="OS912" s="721"/>
      <c r="OT912" s="721"/>
      <c r="OU912" s="721"/>
      <c r="OV912" s="721"/>
      <c r="OW912" s="721"/>
      <c r="OX912" s="721"/>
      <c r="OY912" s="721"/>
      <c r="OZ912" s="721"/>
      <c r="PA912" s="721"/>
      <c r="PB912" s="721"/>
      <c r="PC912" s="721"/>
      <c r="PD912" s="721"/>
      <c r="PE912" s="721"/>
      <c r="PF912" s="721"/>
      <c r="PG912" s="721"/>
      <c r="PH912" s="721"/>
      <c r="PI912" s="721"/>
      <c r="PJ912" s="721"/>
      <c r="PK912" s="721"/>
      <c r="PL912" s="721"/>
      <c r="PM912" s="721"/>
      <c r="PN912" s="721"/>
      <c r="PO912" s="721"/>
      <c r="PP912" s="721"/>
      <c r="PQ912" s="721"/>
      <c r="PR912" s="721"/>
      <c r="PS912" s="721"/>
      <c r="PT912" s="721"/>
      <c r="PU912" s="721"/>
      <c r="PV912" s="721"/>
      <c r="PW912" s="721"/>
      <c r="PX912" s="721"/>
      <c r="PY912" s="721"/>
      <c r="PZ912" s="721"/>
      <c r="QA912" s="721"/>
      <c r="QB912" s="721"/>
      <c r="QC912" s="721"/>
      <c r="QD912" s="721"/>
      <c r="QE912" s="721"/>
      <c r="QF912" s="721"/>
      <c r="QG912" s="721"/>
      <c r="QH912" s="721"/>
      <c r="QI912" s="721"/>
      <c r="QJ912" s="721"/>
      <c r="QK912" s="721"/>
      <c r="QL912" s="721"/>
      <c r="QM912" s="721"/>
      <c r="QN912" s="721"/>
      <c r="QO912" s="721"/>
      <c r="QP912" s="721"/>
      <c r="QQ912" s="721"/>
      <c r="QR912" s="721"/>
      <c r="QS912" s="721"/>
      <c r="QT912" s="721"/>
      <c r="QU912" s="721"/>
      <c r="QV912" s="721"/>
      <c r="QW912" s="721"/>
      <c r="QX912" s="721"/>
      <c r="QY912" s="721"/>
      <c r="QZ912" s="721"/>
      <c r="RA912" s="721"/>
      <c r="RB912" s="721"/>
      <c r="RC912" s="721"/>
      <c r="RD912" s="721"/>
      <c r="RE912" s="721"/>
      <c r="RF912" s="721"/>
      <c r="RG912" s="721"/>
      <c r="RH912" s="721"/>
      <c r="RI912" s="721"/>
      <c r="RJ912" s="721"/>
      <c r="RK912" s="721"/>
      <c r="RL912" s="721"/>
      <c r="RM912" s="721"/>
      <c r="RN912" s="721"/>
      <c r="RO912" s="721"/>
      <c r="RP912" s="721"/>
      <c r="RQ912" s="721"/>
      <c r="RR912" s="721"/>
      <c r="RS912" s="721"/>
      <c r="RT912" s="721"/>
      <c r="RU912" s="721"/>
      <c r="RV912" s="721"/>
      <c r="RW912" s="721"/>
      <c r="RX912" s="721"/>
      <c r="RY912" s="721"/>
      <c r="RZ912" s="721"/>
      <c r="SA912" s="721"/>
      <c r="SB912" s="721"/>
      <c r="SC912" s="721"/>
      <c r="SD912" s="721"/>
      <c r="SE912" s="721"/>
      <c r="SF912" s="721"/>
      <c r="SG912" s="721"/>
      <c r="SH912" s="721"/>
      <c r="SI912" s="721"/>
      <c r="SJ912" s="721"/>
      <c r="SK912" s="721"/>
      <c r="SL912" s="721"/>
      <c r="SM912" s="721"/>
      <c r="SN912" s="721"/>
      <c r="SO912" s="721"/>
      <c r="SP912" s="721"/>
      <c r="SQ912" s="721"/>
      <c r="SR912" s="721"/>
      <c r="SS912" s="721"/>
      <c r="ST912" s="721"/>
      <c r="SU912" s="721"/>
      <c r="SV912" s="721"/>
      <c r="SW912" s="721"/>
      <c r="SX912" s="721"/>
      <c r="SY912" s="721"/>
      <c r="SZ912" s="721"/>
      <c r="TA912" s="721"/>
      <c r="TB912" s="721"/>
      <c r="TC912" s="721"/>
      <c r="TD912" s="721"/>
      <c r="TE912" s="721"/>
      <c r="TF912" s="721"/>
      <c r="TG912" s="721"/>
      <c r="TH912" s="721"/>
      <c r="TI912" s="721"/>
      <c r="TJ912" s="721"/>
      <c r="TK912" s="721"/>
      <c r="TL912" s="721"/>
      <c r="TM912" s="721"/>
      <c r="TN912" s="721"/>
      <c r="TO912" s="721"/>
      <c r="TP912" s="721"/>
      <c r="TQ912" s="721"/>
      <c r="TR912" s="721"/>
      <c r="TS912" s="721"/>
      <c r="TT912" s="721"/>
      <c r="TU912" s="721"/>
      <c r="TV912" s="721"/>
      <c r="TW912" s="721"/>
      <c r="TX912" s="721"/>
      <c r="TY912" s="721"/>
      <c r="TZ912" s="721"/>
      <c r="UA912" s="721"/>
      <c r="UB912" s="721"/>
      <c r="UC912" s="721"/>
      <c r="UD912" s="721"/>
      <c r="UE912" s="721"/>
      <c r="UF912" s="721"/>
      <c r="UG912" s="721"/>
      <c r="UH912" s="721"/>
      <c r="UI912" s="721"/>
      <c r="UJ912" s="721"/>
      <c r="UK912" s="721"/>
      <c r="UL912" s="721"/>
      <c r="UM912" s="721"/>
      <c r="UN912" s="721"/>
      <c r="UO912" s="721"/>
      <c r="UP912" s="721"/>
      <c r="UQ912" s="721"/>
      <c r="UR912" s="721"/>
      <c r="US912" s="721"/>
      <c r="UT912" s="721"/>
      <c r="UU912" s="721"/>
      <c r="UV912" s="721"/>
      <c r="UW912" s="721"/>
      <c r="UX912" s="721"/>
      <c r="UY912" s="721"/>
      <c r="UZ912" s="721"/>
      <c r="VA912" s="721"/>
      <c r="VB912" s="721"/>
      <c r="VC912" s="721"/>
      <c r="VD912" s="721"/>
      <c r="VE912" s="721"/>
      <c r="VF912" s="721"/>
      <c r="VG912" s="721"/>
      <c r="VH912" s="721"/>
      <c r="VI912" s="721"/>
      <c r="VJ912" s="721"/>
      <c r="VK912" s="721"/>
      <c r="VL912" s="721"/>
      <c r="VM912" s="721"/>
      <c r="VN912" s="721"/>
      <c r="VO912" s="721"/>
      <c r="VP912" s="721"/>
      <c r="VQ912" s="721"/>
      <c r="VR912" s="721"/>
      <c r="VS912" s="721"/>
      <c r="VT912" s="721"/>
      <c r="VU912" s="721"/>
      <c r="VV912" s="721"/>
      <c r="VW912" s="721"/>
      <c r="VX912" s="721"/>
      <c r="VY912" s="721"/>
      <c r="VZ912" s="721"/>
      <c r="WA912" s="721"/>
      <c r="WB912" s="721"/>
      <c r="WC912" s="721"/>
      <c r="WD912" s="721"/>
      <c r="WE912" s="721"/>
      <c r="WF912" s="721"/>
      <c r="WG912" s="721"/>
      <c r="WH912" s="721"/>
      <c r="WI912" s="721"/>
      <c r="WJ912" s="721"/>
      <c r="WK912" s="721"/>
      <c r="WL912" s="721"/>
      <c r="WM912" s="721"/>
      <c r="WN912" s="721"/>
      <c r="WO912" s="721"/>
      <c r="WP912" s="721"/>
      <c r="WQ912" s="721"/>
      <c r="WR912" s="721"/>
      <c r="WS912" s="721"/>
      <c r="WT912" s="721"/>
      <c r="WU912" s="721"/>
      <c r="WV912" s="721"/>
      <c r="WW912" s="721"/>
      <c r="WX912" s="721"/>
      <c r="WY912" s="721"/>
      <c r="WZ912" s="721"/>
      <c r="XA912" s="721"/>
      <c r="XB912" s="721"/>
      <c r="XC912" s="721"/>
      <c r="XD912" s="721"/>
      <c r="XE912" s="721"/>
      <c r="XF912" s="721"/>
      <c r="XG912" s="721"/>
      <c r="XH912" s="721"/>
      <c r="XI912" s="721"/>
      <c r="XJ912" s="721"/>
      <c r="XK912" s="721"/>
      <c r="XL912" s="721"/>
      <c r="XM912" s="721"/>
      <c r="XN912" s="721"/>
      <c r="XO912" s="721"/>
      <c r="XP912" s="721"/>
      <c r="XQ912" s="721"/>
      <c r="XR912" s="721"/>
      <c r="XS912" s="721"/>
      <c r="XT912" s="721"/>
      <c r="XU912" s="721"/>
      <c r="XV912" s="721"/>
      <c r="XW912" s="721"/>
      <c r="XX912" s="721"/>
      <c r="XY912" s="721"/>
      <c r="XZ912" s="721"/>
      <c r="YA912" s="721"/>
      <c r="YB912" s="721"/>
      <c r="YC912" s="721"/>
      <c r="YD912" s="721"/>
      <c r="YE912" s="721"/>
      <c r="YF912" s="721"/>
      <c r="YG912" s="721"/>
      <c r="YH912" s="721"/>
      <c r="YI912" s="721"/>
      <c r="YJ912" s="721"/>
      <c r="YK912" s="721"/>
      <c r="YL912" s="721"/>
      <c r="YM912" s="721"/>
      <c r="YN912" s="721"/>
      <c r="YO912" s="721"/>
      <c r="YP912" s="721"/>
      <c r="YQ912" s="721"/>
      <c r="YR912" s="721"/>
      <c r="YS912" s="721"/>
      <c r="YT912" s="721"/>
      <c r="YU912" s="721"/>
      <c r="YV912" s="721"/>
      <c r="YW912" s="721"/>
      <c r="YX912" s="721"/>
      <c r="YY912" s="721"/>
      <c r="YZ912" s="721"/>
      <c r="ZA912" s="721"/>
      <c r="ZB912" s="721"/>
      <c r="ZC912" s="721"/>
      <c r="ZD912" s="721"/>
      <c r="ZE912" s="721"/>
      <c r="ZF912" s="721"/>
      <c r="ZG912" s="721"/>
      <c r="ZH912" s="721"/>
      <c r="ZI912" s="721"/>
      <c r="ZJ912" s="721"/>
      <c r="ZK912" s="721"/>
      <c r="ZL912" s="721"/>
      <c r="ZM912" s="721"/>
      <c r="ZN912" s="721"/>
      <c r="ZO912" s="721"/>
      <c r="ZP912" s="721"/>
      <c r="ZQ912" s="721"/>
      <c r="ZR912" s="721"/>
      <c r="ZS912" s="721"/>
      <c r="ZT912" s="721"/>
      <c r="ZU912" s="721"/>
      <c r="ZV912" s="721"/>
      <c r="ZW912" s="721"/>
      <c r="ZX912" s="721"/>
      <c r="ZY912" s="721"/>
      <c r="ZZ912" s="721"/>
      <c r="AAA912" s="721"/>
      <c r="AAB912" s="721"/>
      <c r="AAC912" s="721"/>
      <c r="AAD912" s="721"/>
      <c r="AAE912" s="721"/>
      <c r="AAF912" s="721"/>
      <c r="AAG912" s="721"/>
      <c r="AAH912" s="721"/>
      <c r="AAI912" s="721"/>
      <c r="AAJ912" s="721"/>
      <c r="AAK912" s="721"/>
      <c r="AAL912" s="721"/>
      <c r="AAM912" s="721"/>
      <c r="AAN912" s="721"/>
      <c r="AAO912" s="721"/>
      <c r="AAP912" s="721"/>
      <c r="AAQ912" s="721"/>
      <c r="AAR912" s="721"/>
      <c r="AAS912" s="721"/>
      <c r="AAT912" s="721"/>
      <c r="AAU912" s="721"/>
      <c r="AAV912" s="721"/>
      <c r="AAW912" s="721"/>
      <c r="AAX912" s="721"/>
      <c r="AAY912" s="721"/>
      <c r="AAZ912" s="721"/>
      <c r="ABA912" s="721"/>
      <c r="ABB912" s="721"/>
      <c r="ABC912" s="721"/>
      <c r="ABD912" s="721"/>
      <c r="ABE912" s="721"/>
      <c r="ABF912" s="721"/>
      <c r="ABG912" s="721"/>
      <c r="ABH912" s="721"/>
      <c r="ABI912" s="721"/>
      <c r="ABJ912" s="721"/>
      <c r="ABK912" s="721"/>
      <c r="ABL912" s="721"/>
      <c r="ABM912" s="721"/>
      <c r="ABN912" s="721"/>
      <c r="ABO912" s="721"/>
      <c r="ABP912" s="721"/>
      <c r="ABQ912" s="721"/>
      <c r="ABR912" s="721"/>
      <c r="ABS912" s="721"/>
      <c r="ABT912" s="721"/>
      <c r="ABU912" s="721"/>
      <c r="ABV912" s="721"/>
      <c r="ABW912" s="721"/>
      <c r="ABX912" s="721"/>
      <c r="ABY912" s="721"/>
      <c r="ABZ912" s="721"/>
      <c r="ACA912" s="721"/>
      <c r="ACB912" s="721"/>
      <c r="ACC912" s="721"/>
      <c r="ACD912" s="721"/>
      <c r="ACE912" s="721"/>
      <c r="ACF912" s="721"/>
      <c r="ACG912" s="721"/>
      <c r="ACH912" s="721"/>
      <c r="ACI912" s="721"/>
      <c r="ACJ912" s="721"/>
      <c r="ACK912" s="721"/>
      <c r="ACL912" s="721"/>
      <c r="ACM912" s="721"/>
      <c r="ACN912" s="721"/>
      <c r="ACO912" s="721"/>
      <c r="ACP912" s="721"/>
      <c r="ACQ912" s="721"/>
      <c r="ACR912" s="721"/>
      <c r="ACS912" s="721"/>
      <c r="ACT912" s="721"/>
      <c r="ACU912" s="721"/>
      <c r="ACV912" s="721"/>
      <c r="ACW912" s="721"/>
      <c r="ACX912" s="721"/>
      <c r="ACY912" s="721"/>
      <c r="ACZ912" s="721"/>
      <c r="ADA912" s="721"/>
      <c r="ADB912" s="721"/>
      <c r="ADC912" s="721"/>
      <c r="ADD912" s="721"/>
      <c r="ADE912" s="721"/>
      <c r="ADF912" s="721"/>
      <c r="ADG912" s="721"/>
      <c r="ADH912" s="721"/>
      <c r="ADI912" s="721"/>
      <c r="ADJ912" s="721"/>
      <c r="ADK912" s="721"/>
      <c r="ADL912" s="721"/>
      <c r="ADM912" s="721"/>
      <c r="ADN912" s="721"/>
      <c r="ADO912" s="721"/>
      <c r="ADP912" s="721"/>
      <c r="ADQ912" s="721"/>
      <c r="ADR912" s="721"/>
      <c r="ADS912" s="721"/>
      <c r="ADT912" s="721"/>
      <c r="ADU912" s="721"/>
      <c r="ADV912" s="721"/>
      <c r="ADW912" s="721"/>
      <c r="ADX912" s="721"/>
      <c r="ADY912" s="721"/>
      <c r="ADZ912" s="721"/>
      <c r="AEA912" s="721"/>
      <c r="AEB912" s="721"/>
      <c r="AEC912" s="721"/>
      <c r="AED912" s="721"/>
      <c r="AEE912" s="721"/>
      <c r="AEF912" s="721"/>
      <c r="AEG912" s="721"/>
      <c r="AEH912" s="721"/>
      <c r="AEI912" s="721"/>
      <c r="AEJ912" s="721"/>
      <c r="AEK912" s="721"/>
      <c r="AEL912" s="721"/>
      <c r="AEM912" s="721"/>
      <c r="AEN912" s="721"/>
      <c r="AEO912" s="721"/>
      <c r="AEP912" s="721"/>
      <c r="AEQ912" s="721"/>
      <c r="AER912" s="721"/>
      <c r="AES912" s="721"/>
      <c r="AET912" s="721"/>
      <c r="AEU912" s="721"/>
      <c r="AEV912" s="721"/>
      <c r="AEW912" s="721"/>
      <c r="AEX912" s="721"/>
      <c r="AEY912" s="721"/>
      <c r="AEZ912" s="721"/>
      <c r="AFA912" s="721"/>
      <c r="AFB912" s="721"/>
      <c r="AFC912" s="721"/>
      <c r="AFD912" s="721"/>
      <c r="AFE912" s="721"/>
      <c r="AFF912" s="721"/>
      <c r="AFG912" s="721"/>
      <c r="AFH912" s="721"/>
      <c r="AFI912" s="721"/>
      <c r="AFJ912" s="721"/>
      <c r="AFK912" s="721"/>
      <c r="AFL912" s="721"/>
      <c r="AFM912" s="721"/>
      <c r="AFN912" s="721"/>
      <c r="AFO912" s="721"/>
      <c r="AFP912" s="721"/>
      <c r="AFQ912" s="721"/>
      <c r="AFR912" s="721"/>
      <c r="AFS912" s="721"/>
      <c r="AFT912" s="721"/>
      <c r="AFU912" s="721"/>
      <c r="AFV912" s="721"/>
      <c r="AFW912" s="721"/>
      <c r="AFX912" s="721"/>
      <c r="AFY912" s="721"/>
      <c r="AFZ912" s="721"/>
      <c r="AGA912" s="721"/>
      <c r="AGB912" s="721"/>
      <c r="AGC912" s="721"/>
      <c r="AGD912" s="721"/>
      <c r="AGE912" s="721"/>
      <c r="AGF912" s="721"/>
      <c r="AGG912" s="721"/>
      <c r="AGH912" s="721"/>
      <c r="AGI912" s="721"/>
      <c r="AGJ912" s="721"/>
      <c r="AGK912" s="721"/>
      <c r="AGL912" s="721"/>
      <c r="AGM912" s="721"/>
      <c r="AGN912" s="721"/>
      <c r="AGO912" s="721"/>
      <c r="AGP912" s="721"/>
      <c r="AGQ912" s="721"/>
      <c r="AGR912" s="721"/>
      <c r="AGS912" s="721"/>
      <c r="AGT912" s="721"/>
      <c r="AGU912" s="721"/>
      <c r="AGV912" s="721"/>
      <c r="AGW912" s="721"/>
      <c r="AGX912" s="721"/>
      <c r="AGY912" s="721"/>
      <c r="AGZ912" s="721"/>
      <c r="AHA912" s="721"/>
      <c r="AHB912" s="721"/>
      <c r="AHC912" s="721"/>
      <c r="AHD912" s="721"/>
      <c r="AHE912" s="721"/>
      <c r="AHF912" s="721"/>
      <c r="AHG912" s="721"/>
      <c r="AHH912" s="721"/>
      <c r="AHI912" s="721"/>
      <c r="AHJ912" s="721"/>
      <c r="AHK912" s="721"/>
      <c r="AHL912" s="721"/>
      <c r="AHM912" s="721"/>
      <c r="AHN912" s="721"/>
      <c r="AHO912" s="721"/>
      <c r="AHP912" s="721"/>
      <c r="AHQ912" s="721"/>
      <c r="AHR912" s="721"/>
      <c r="AHS912" s="721"/>
      <c r="AHT912" s="721"/>
      <c r="AHU912" s="721"/>
      <c r="AHV912" s="721"/>
      <c r="AHW912" s="721"/>
      <c r="AHX912" s="721"/>
      <c r="AHY912" s="721"/>
      <c r="AHZ912" s="721"/>
      <c r="AIA912" s="721"/>
      <c r="AIB912" s="721"/>
      <c r="AIC912" s="721"/>
      <c r="AID912" s="721"/>
      <c r="AIE912" s="721"/>
      <c r="AIF912" s="721"/>
      <c r="AIG912" s="721"/>
      <c r="AIH912" s="721"/>
      <c r="AII912" s="721"/>
      <c r="AIJ912" s="721"/>
      <c r="AIK912" s="721"/>
      <c r="AIL912" s="721"/>
      <c r="AIM912" s="721"/>
      <c r="AIN912" s="721"/>
      <c r="AIO912" s="721"/>
      <c r="AIP912" s="721"/>
      <c r="AIQ912" s="721"/>
      <c r="AIR912" s="721"/>
      <c r="AIS912" s="721"/>
      <c r="AIT912" s="721"/>
      <c r="AIU912" s="721"/>
      <c r="AIV912" s="721"/>
      <c r="AIW912" s="721"/>
      <c r="AIX912" s="721"/>
      <c r="AIY912" s="721"/>
      <c r="AIZ912" s="721"/>
      <c r="AJA912" s="721"/>
      <c r="AJB912" s="721"/>
      <c r="AJC912" s="721"/>
      <c r="AJD912" s="721"/>
      <c r="AJE912" s="721"/>
      <c r="AJF912" s="721"/>
      <c r="AJG912" s="721"/>
      <c r="AJH912" s="721"/>
      <c r="AJI912" s="721"/>
      <c r="AJJ912" s="721"/>
      <c r="AJK912" s="721"/>
      <c r="AJL912" s="721"/>
      <c r="AJM912" s="721"/>
      <c r="AJN912" s="721"/>
      <c r="AJO912" s="721"/>
      <c r="AJP912" s="721"/>
      <c r="AJQ912" s="721"/>
      <c r="AJR912" s="721"/>
      <c r="AJS912" s="721"/>
      <c r="AJT912" s="721"/>
      <c r="AJU912" s="721"/>
      <c r="AJV912" s="721"/>
      <c r="AJW912" s="721"/>
      <c r="AJX912" s="721"/>
      <c r="AJY912" s="721"/>
      <c r="AJZ912" s="721"/>
      <c r="AKA912" s="721"/>
      <c r="AKB912" s="721"/>
      <c r="AKC912" s="721"/>
      <c r="AKD912" s="721"/>
      <c r="AKE912" s="721"/>
      <c r="AKF912" s="721"/>
      <c r="AKG912" s="721"/>
      <c r="AKH912" s="721"/>
      <c r="AKI912" s="721"/>
      <c r="AKJ912" s="721"/>
      <c r="AKK912" s="721"/>
      <c r="AKL912" s="721"/>
      <c r="AKM912" s="721"/>
      <c r="AKN912" s="721"/>
      <c r="AKO912" s="721"/>
      <c r="AKP912" s="721"/>
      <c r="AKQ912" s="721"/>
      <c r="AKR912" s="721"/>
      <c r="AKS912" s="721"/>
      <c r="AKT912" s="721"/>
      <c r="AKU912" s="721"/>
      <c r="AKV912" s="721"/>
      <c r="AKW912" s="721"/>
      <c r="AKX912" s="721"/>
      <c r="AKY912" s="721"/>
      <c r="AKZ912" s="721"/>
      <c r="ALA912" s="721"/>
      <c r="ALB912" s="721"/>
      <c r="ALC912" s="721"/>
      <c r="ALD912" s="721"/>
      <c r="ALE912" s="721"/>
      <c r="ALF912" s="721"/>
      <c r="ALG912" s="721"/>
      <c r="ALH912" s="721"/>
      <c r="ALI912" s="721"/>
      <c r="ALJ912" s="721"/>
      <c r="ALK912" s="721"/>
      <c r="ALL912" s="721"/>
      <c r="ALM912" s="721"/>
      <c r="ALN912" s="721"/>
      <c r="ALO912" s="721"/>
      <c r="ALP912" s="721"/>
      <c r="ALQ912" s="721"/>
      <c r="ALR912" s="721"/>
      <c r="ALS912" s="721"/>
      <c r="ALT912" s="721"/>
      <c r="ALU912" s="721"/>
      <c r="ALV912" s="721"/>
      <c r="ALW912" s="721"/>
      <c r="ALX912" s="721"/>
      <c r="ALY912" s="721"/>
      <c r="ALZ912" s="721"/>
      <c r="AMA912" s="721"/>
      <c r="AMB912" s="721"/>
      <c r="AMC912" s="721"/>
      <c r="AMD912" s="721"/>
      <c r="AME912" s="721"/>
      <c r="AMF912" s="721"/>
      <c r="AMG912" s="721"/>
      <c r="AMH912" s="721"/>
      <c r="AMI912" s="721"/>
      <c r="AMJ912" s="721"/>
      <c r="AMK912" s="721"/>
      <c r="AML912" s="721"/>
      <c r="AMM912" s="721"/>
      <c r="AMN912" s="721"/>
      <c r="AMO912" s="721"/>
      <c r="AMP912" s="721"/>
      <c r="AMQ912" s="721"/>
      <c r="AMR912" s="721"/>
      <c r="AMS912" s="721"/>
      <c r="AMT912" s="721"/>
      <c r="AMU912" s="721"/>
      <c r="AMV912" s="721"/>
      <c r="AMW912" s="721"/>
      <c r="AMX912" s="721"/>
      <c r="AMY912" s="721"/>
      <c r="AMZ912" s="721"/>
      <c r="ANA912" s="721"/>
      <c r="ANB912" s="721"/>
      <c r="ANC912" s="721"/>
      <c r="AND912" s="721"/>
      <c r="ANE912" s="721"/>
      <c r="ANF912" s="721"/>
      <c r="ANG912" s="721"/>
      <c r="ANH912" s="721"/>
      <c r="ANI912" s="721"/>
      <c r="ANJ912" s="721"/>
      <c r="ANK912" s="721"/>
      <c r="ANL912" s="721"/>
      <c r="ANM912" s="721"/>
      <c r="ANN912" s="721"/>
      <c r="ANO912" s="721"/>
      <c r="ANP912" s="721"/>
      <c r="ANQ912" s="721"/>
      <c r="ANR912" s="721"/>
      <c r="ANS912" s="721"/>
      <c r="ANT912" s="721"/>
      <c r="ANU912" s="721"/>
      <c r="ANV912" s="721"/>
      <c r="ANW912" s="721"/>
      <c r="ANX912" s="721"/>
      <c r="ANY912" s="721"/>
      <c r="ANZ912" s="721"/>
      <c r="AOA912" s="721"/>
      <c r="AOB912" s="721"/>
      <c r="AOC912" s="721"/>
      <c r="AOD912" s="721"/>
      <c r="AOE912" s="721"/>
      <c r="AOF912" s="721"/>
      <c r="AOG912" s="721"/>
      <c r="AOH912" s="721"/>
      <c r="AOI912" s="721"/>
      <c r="AOJ912" s="721"/>
      <c r="AOK912" s="721"/>
      <c r="AOL912" s="721"/>
      <c r="AOM912" s="721"/>
      <c r="AON912" s="721"/>
      <c r="AOO912" s="721"/>
      <c r="AOP912" s="721"/>
      <c r="AOQ912" s="721"/>
      <c r="AOR912" s="721"/>
      <c r="AOS912" s="721"/>
      <c r="AOT912" s="721"/>
      <c r="AOU912" s="721"/>
      <c r="AOV912" s="721"/>
      <c r="AOW912" s="721"/>
      <c r="AOX912" s="721"/>
      <c r="AOY912" s="721"/>
      <c r="AOZ912" s="721"/>
      <c r="APA912" s="721"/>
      <c r="APB912" s="721"/>
      <c r="APC912" s="721"/>
      <c r="APD912" s="721"/>
      <c r="APE912" s="721"/>
      <c r="APF912" s="721"/>
      <c r="APG912" s="721"/>
      <c r="APH912" s="721"/>
      <c r="API912" s="721"/>
      <c r="APJ912" s="721"/>
      <c r="APK912" s="721"/>
      <c r="APL912" s="721"/>
      <c r="APM912" s="721"/>
      <c r="APN912" s="721"/>
      <c r="APO912" s="721"/>
      <c r="APP912" s="721"/>
      <c r="APQ912" s="721"/>
      <c r="APR912" s="721"/>
      <c r="APS912" s="721"/>
      <c r="APT912" s="721"/>
      <c r="APU912" s="721"/>
      <c r="APV912" s="721"/>
      <c r="APW912" s="721"/>
      <c r="APX912" s="721"/>
      <c r="APY912" s="721"/>
      <c r="APZ912" s="721"/>
      <c r="AQA912" s="721"/>
      <c r="AQB912" s="721"/>
      <c r="AQC912" s="721"/>
      <c r="AQD912" s="721"/>
      <c r="AQE912" s="721"/>
      <c r="AQF912" s="721"/>
      <c r="AQG912" s="721"/>
      <c r="AQH912" s="721"/>
      <c r="AQI912" s="721"/>
      <c r="AQJ912" s="721"/>
      <c r="AQK912" s="721"/>
      <c r="AQL912" s="721"/>
      <c r="AQM912" s="721"/>
      <c r="AQN912" s="721"/>
      <c r="AQO912" s="721"/>
      <c r="AQP912" s="721"/>
      <c r="AQQ912" s="721"/>
      <c r="AQR912" s="721"/>
      <c r="AQS912" s="721"/>
      <c r="AQT912" s="721"/>
      <c r="AQU912" s="721"/>
      <c r="AQV912" s="721"/>
      <c r="AQW912" s="721"/>
      <c r="AQX912" s="721"/>
      <c r="AQY912" s="721"/>
      <c r="AQZ912" s="721"/>
      <c r="ARA912" s="721"/>
      <c r="ARB912" s="721"/>
      <c r="ARC912" s="721"/>
      <c r="ARD912" s="721"/>
      <c r="ARE912" s="721"/>
      <c r="ARF912" s="721"/>
      <c r="ARG912" s="721"/>
      <c r="ARH912" s="721"/>
      <c r="ARI912" s="721"/>
      <c r="ARJ912" s="721"/>
      <c r="ARK912" s="721"/>
      <c r="ARL912" s="721"/>
      <c r="ARM912" s="721"/>
      <c r="ARN912" s="721"/>
      <c r="ARO912" s="721"/>
      <c r="ARP912" s="721"/>
      <c r="ARQ912" s="721"/>
      <c r="ARR912" s="721"/>
      <c r="ARS912" s="721"/>
      <c r="ART912" s="721"/>
      <c r="ARU912" s="721"/>
      <c r="ARV912" s="721"/>
      <c r="ARW912" s="721"/>
      <c r="ARX912" s="721"/>
      <c r="ARY912" s="721"/>
      <c r="ARZ912" s="721"/>
      <c r="ASA912" s="721"/>
      <c r="ASB912" s="721"/>
      <c r="ASC912" s="721"/>
      <c r="ASD912" s="721"/>
      <c r="ASE912" s="721"/>
      <c r="ASF912" s="721"/>
      <c r="ASG912" s="721"/>
      <c r="ASH912" s="721"/>
      <c r="ASI912" s="721"/>
      <c r="ASJ912" s="721"/>
      <c r="ASK912" s="721"/>
      <c r="ASL912" s="721"/>
      <c r="ASM912" s="721"/>
      <c r="ASN912" s="721"/>
      <c r="ASO912" s="721"/>
      <c r="ASP912" s="721"/>
      <c r="ASQ912" s="721"/>
      <c r="ASR912" s="721"/>
      <c r="ASS912" s="721"/>
      <c r="AST912" s="721"/>
      <c r="ASU912" s="721"/>
      <c r="ASV912" s="721"/>
      <c r="ASW912" s="721"/>
      <c r="ASX912" s="721"/>
      <c r="ASY912" s="721"/>
      <c r="ASZ912" s="721"/>
      <c r="ATA912" s="721"/>
      <c r="ATB912" s="721"/>
      <c r="ATC912" s="721"/>
      <c r="ATD912" s="721"/>
      <c r="ATE912" s="721"/>
      <c r="ATF912" s="721"/>
      <c r="ATG912" s="721"/>
      <c r="ATH912" s="721"/>
      <c r="ATI912" s="721"/>
      <c r="ATJ912" s="721"/>
      <c r="ATK912" s="721"/>
      <c r="ATL912" s="721"/>
      <c r="ATM912" s="721"/>
      <c r="ATN912" s="721"/>
      <c r="ATO912" s="721"/>
      <c r="ATP912" s="721"/>
      <c r="ATQ912" s="721"/>
      <c r="ATR912" s="721"/>
      <c r="ATS912" s="721"/>
      <c r="ATT912" s="721"/>
      <c r="ATU912" s="721"/>
      <c r="ATV912" s="721"/>
      <c r="ATW912" s="721"/>
      <c r="ATX912" s="721"/>
      <c r="ATY912" s="721"/>
      <c r="ATZ912" s="721"/>
      <c r="AUA912" s="721"/>
      <c r="AUB912" s="721"/>
      <c r="AUC912" s="721"/>
      <c r="AUD912" s="721"/>
      <c r="AUE912" s="721"/>
      <c r="AUF912" s="721"/>
      <c r="AUG912" s="721"/>
      <c r="AUH912" s="721"/>
      <c r="AUI912" s="721"/>
      <c r="AUJ912" s="721"/>
      <c r="AUK912" s="721"/>
      <c r="AUL912" s="721"/>
      <c r="AUM912" s="721"/>
      <c r="AUN912" s="721"/>
      <c r="AUO912" s="721"/>
      <c r="AUP912" s="721"/>
      <c r="AUQ912" s="721"/>
      <c r="AUR912" s="721"/>
      <c r="AUS912" s="721"/>
      <c r="AUT912" s="721"/>
      <c r="AUU912" s="721"/>
      <c r="AUV912" s="721"/>
      <c r="AUW912" s="721"/>
      <c r="AUX912" s="721"/>
      <c r="AUY912" s="721"/>
      <c r="AUZ912" s="721"/>
      <c r="AVA912" s="721"/>
      <c r="AVB912" s="721"/>
      <c r="AVC912" s="721"/>
      <c r="AVD912" s="721"/>
      <c r="AVE912" s="721"/>
      <c r="AVF912" s="721"/>
      <c r="AVG912" s="721"/>
      <c r="AVH912" s="721"/>
      <c r="AVI912" s="721"/>
      <c r="AVJ912" s="721"/>
      <c r="AVK912" s="721"/>
    </row>
    <row r="913" spans="1:1259">
      <c r="A913" s="716"/>
      <c r="B913" s="723">
        <v>44638</v>
      </c>
      <c r="C913" s="723"/>
      <c r="D913" s="714" t="s">
        <v>3247</v>
      </c>
      <c r="E913" s="703"/>
      <c r="F913" s="703"/>
      <c r="G913" s="703">
        <v>2022</v>
      </c>
      <c r="H913" s="703"/>
      <c r="I913" s="698" t="s">
        <v>1699</v>
      </c>
      <c r="J913" s="704"/>
      <c r="K913" s="705" t="s">
        <v>4971</v>
      </c>
      <c r="L913" s="703" t="s">
        <v>3386</v>
      </c>
      <c r="M913" s="706">
        <v>44637</v>
      </c>
      <c r="N913" s="706">
        <v>44743</v>
      </c>
      <c r="O913" s="706"/>
      <c r="P913" s="704"/>
      <c r="Q913" s="704"/>
      <c r="R913" s="704"/>
      <c r="S913" s="703" t="s">
        <v>2425</v>
      </c>
      <c r="T913" s="703">
        <v>60</v>
      </c>
      <c r="U913" s="703"/>
      <c r="V913" s="703" t="s">
        <v>973</v>
      </c>
      <c r="W913" s="703">
        <v>400</v>
      </c>
      <c r="X913" s="707">
        <v>768</v>
      </c>
      <c r="Y913" s="539">
        <f t="shared" si="42"/>
        <v>307200</v>
      </c>
      <c r="Z913" s="708">
        <v>0.55000000000000004</v>
      </c>
      <c r="AA913" s="681">
        <f t="shared" si="43"/>
        <v>168960</v>
      </c>
      <c r="AB913" s="682"/>
      <c r="AC913" s="683">
        <v>0</v>
      </c>
      <c r="AD913" s="710"/>
      <c r="AE913" s="709"/>
      <c r="AF913" s="695">
        <f t="shared" si="44"/>
        <v>168960</v>
      </c>
      <c r="AG913" s="703" t="s">
        <v>1073</v>
      </c>
      <c r="AH913" s="703"/>
      <c r="AI913" s="705" t="s">
        <v>2488</v>
      </c>
      <c r="AJ913" s="703" t="s">
        <v>2426</v>
      </c>
      <c r="AK913" s="711" t="s">
        <v>2427</v>
      </c>
      <c r="AL913" s="703">
        <v>87107</v>
      </c>
      <c r="AM913" s="703" t="s">
        <v>52</v>
      </c>
      <c r="AN913" s="703"/>
      <c r="AO913" s="703"/>
      <c r="AP913" s="712"/>
      <c r="AQ913" s="712" t="s">
        <v>37</v>
      </c>
      <c r="AR913" s="712"/>
      <c r="AS913" s="715"/>
      <c r="AT913" s="715"/>
      <c r="AU913" s="715"/>
      <c r="AV913" s="708">
        <v>0.45500000000000002</v>
      </c>
      <c r="AW913" s="721"/>
      <c r="AX913" s="721"/>
      <c r="AY913" s="721"/>
      <c r="AZ913" s="721"/>
      <c r="BA913" s="721"/>
      <c r="BB913" s="721"/>
      <c r="BC913" s="721"/>
      <c r="BD913" s="721"/>
      <c r="BE913" s="721"/>
      <c r="BF913" s="721"/>
      <c r="BG913" s="721"/>
      <c r="BH913" s="721"/>
      <c r="BI913" s="721"/>
      <c r="BJ913" s="721"/>
      <c r="BK913" s="721"/>
      <c r="BL913" s="721"/>
      <c r="BM913" s="721"/>
      <c r="BN913" s="721"/>
      <c r="BO913" s="721"/>
      <c r="BP913" s="721"/>
      <c r="BQ913" s="721"/>
      <c r="BR913" s="721"/>
      <c r="BS913" s="721"/>
      <c r="BT913" s="721"/>
      <c r="BU913" s="721"/>
      <c r="BV913" s="721"/>
      <c r="BW913" s="721"/>
      <c r="BX913" s="721"/>
      <c r="BY913" s="721"/>
      <c r="BZ913" s="721"/>
      <c r="CA913" s="721"/>
      <c r="CB913" s="721"/>
      <c r="CC913" s="721"/>
      <c r="CD913" s="721"/>
      <c r="CE913" s="721"/>
      <c r="CF913" s="721"/>
      <c r="CG913" s="721"/>
      <c r="CH913" s="721"/>
      <c r="CI913" s="721"/>
      <c r="CJ913" s="721"/>
      <c r="CK913" s="721"/>
      <c r="CL913" s="721"/>
      <c r="CM913" s="721"/>
      <c r="CN913" s="721"/>
      <c r="CO913" s="721"/>
      <c r="CP913" s="721"/>
      <c r="CQ913" s="721"/>
      <c r="CR913" s="721"/>
      <c r="CS913" s="721"/>
      <c r="CT913" s="721"/>
      <c r="CU913" s="721"/>
      <c r="CV913" s="721"/>
      <c r="CW913" s="721"/>
      <c r="CX913" s="721"/>
      <c r="CY913" s="721"/>
      <c r="CZ913" s="721"/>
      <c r="DA913" s="721"/>
      <c r="DB913" s="721"/>
      <c r="DC913" s="721"/>
      <c r="DD913" s="721"/>
      <c r="DE913" s="721"/>
      <c r="DF913" s="721"/>
      <c r="DG913" s="721"/>
      <c r="DH913" s="721"/>
      <c r="DI913" s="721"/>
      <c r="DJ913" s="721"/>
      <c r="DK913" s="721"/>
      <c r="DL913" s="721"/>
      <c r="DM913" s="721"/>
      <c r="DN913" s="721"/>
      <c r="DO913" s="721"/>
      <c r="DP913" s="721"/>
      <c r="DQ913" s="721"/>
      <c r="DR913" s="721"/>
      <c r="DS913" s="721"/>
      <c r="DT913" s="721"/>
      <c r="DU913" s="721"/>
      <c r="DV913" s="721"/>
      <c r="DW913" s="721"/>
      <c r="DX913" s="721"/>
      <c r="DY913" s="721"/>
      <c r="DZ913" s="721"/>
      <c r="EA913" s="721"/>
      <c r="EB913" s="721"/>
      <c r="EC913" s="721"/>
      <c r="ED913" s="721"/>
      <c r="EE913" s="721"/>
      <c r="EF913" s="721"/>
      <c r="EG913" s="721"/>
      <c r="EH913" s="721"/>
      <c r="EI913" s="721"/>
      <c r="EJ913" s="721"/>
      <c r="EK913" s="721"/>
      <c r="EL913" s="721"/>
      <c r="EM913" s="721"/>
      <c r="EN913" s="721"/>
      <c r="EO913" s="721"/>
      <c r="EP913" s="721"/>
      <c r="EQ913" s="721"/>
      <c r="ER913" s="721"/>
      <c r="ES913" s="721"/>
      <c r="ET913" s="721"/>
      <c r="EU913" s="721"/>
      <c r="EV913" s="721"/>
      <c r="EW913" s="721"/>
      <c r="EX913" s="721"/>
      <c r="EY913" s="721"/>
      <c r="EZ913" s="721"/>
      <c r="FA913" s="721"/>
      <c r="FB913" s="721"/>
      <c r="FC913" s="721"/>
      <c r="FD913" s="721"/>
      <c r="FE913" s="721"/>
      <c r="FF913" s="721"/>
      <c r="FG913" s="721"/>
      <c r="FH913" s="721"/>
      <c r="FI913" s="721"/>
      <c r="FJ913" s="721"/>
      <c r="FK913" s="721"/>
      <c r="FL913" s="721"/>
      <c r="FM913" s="721"/>
      <c r="FN913" s="721"/>
      <c r="FO913" s="721"/>
      <c r="FP913" s="721"/>
      <c r="FQ913" s="721"/>
      <c r="FR913" s="721"/>
      <c r="FS913" s="721"/>
      <c r="FT913" s="721"/>
      <c r="FU913" s="721"/>
      <c r="FV913" s="721"/>
      <c r="FW913" s="721"/>
      <c r="FX913" s="721"/>
      <c r="FY913" s="721"/>
      <c r="FZ913" s="721"/>
      <c r="GA913" s="721"/>
      <c r="GB913" s="721"/>
      <c r="GC913" s="721"/>
      <c r="GD913" s="721"/>
      <c r="GE913" s="721"/>
      <c r="GF913" s="721"/>
      <c r="GG913" s="721"/>
      <c r="GH913" s="721"/>
      <c r="GI913" s="721"/>
      <c r="GJ913" s="721"/>
      <c r="GK913" s="721"/>
      <c r="GL913" s="721"/>
      <c r="GM913" s="721"/>
      <c r="GN913" s="721"/>
      <c r="GO913" s="721"/>
      <c r="GP913" s="721"/>
      <c r="GQ913" s="721"/>
      <c r="GR913" s="721"/>
      <c r="GS913" s="721"/>
      <c r="GT913" s="721"/>
      <c r="GU913" s="721"/>
      <c r="GV913" s="721"/>
      <c r="GW913" s="721"/>
      <c r="GX913" s="721"/>
      <c r="GY913" s="721"/>
      <c r="GZ913" s="721"/>
      <c r="HA913" s="721"/>
      <c r="HB913" s="721"/>
      <c r="HC913" s="721"/>
      <c r="HD913" s="721"/>
      <c r="HE913" s="721"/>
      <c r="HF913" s="721"/>
      <c r="HG913" s="721"/>
      <c r="HH913" s="721"/>
      <c r="HI913" s="721"/>
      <c r="HJ913" s="721"/>
      <c r="HK913" s="721"/>
      <c r="HL913" s="721"/>
      <c r="HM913" s="721"/>
      <c r="HN913" s="721"/>
      <c r="HO913" s="721"/>
      <c r="HP913" s="721"/>
      <c r="HQ913" s="721"/>
      <c r="HR913" s="721"/>
      <c r="HS913" s="721"/>
      <c r="HT913" s="721"/>
      <c r="HU913" s="721"/>
      <c r="HV913" s="721"/>
      <c r="HW913" s="721"/>
      <c r="HX913" s="721"/>
      <c r="HY913" s="721"/>
      <c r="HZ913" s="721"/>
      <c r="IA913" s="721"/>
      <c r="IB913" s="721"/>
      <c r="IC913" s="721"/>
      <c r="ID913" s="721"/>
      <c r="IE913" s="721"/>
      <c r="IF913" s="721"/>
      <c r="IG913" s="721"/>
      <c r="IH913" s="721"/>
      <c r="II913" s="721"/>
      <c r="IJ913" s="721"/>
      <c r="IK913" s="721"/>
      <c r="IL913" s="721"/>
      <c r="IM913" s="721"/>
      <c r="IN913" s="721"/>
      <c r="IO913" s="721"/>
      <c r="IP913" s="721"/>
      <c r="IQ913" s="721"/>
      <c r="IR913" s="721"/>
      <c r="IS913" s="721"/>
      <c r="IT913" s="721"/>
      <c r="IU913" s="721"/>
      <c r="IV913" s="721"/>
      <c r="IW913" s="721"/>
      <c r="IX913" s="721"/>
      <c r="IY913" s="721"/>
      <c r="IZ913" s="721"/>
      <c r="JA913" s="721"/>
      <c r="JB913" s="721"/>
      <c r="JC913" s="721"/>
      <c r="JD913" s="721"/>
      <c r="JE913" s="721"/>
      <c r="JF913" s="721"/>
      <c r="JG913" s="721"/>
      <c r="JH913" s="721"/>
      <c r="JI913" s="721"/>
      <c r="JJ913" s="721"/>
      <c r="JK913" s="721"/>
      <c r="JL913" s="721"/>
      <c r="JM913" s="721"/>
      <c r="JN913" s="721"/>
      <c r="JO913" s="721"/>
      <c r="JP913" s="721"/>
      <c r="JQ913" s="721"/>
      <c r="JR913" s="721"/>
      <c r="JS913" s="721"/>
      <c r="JT913" s="721"/>
      <c r="JU913" s="721"/>
      <c r="JV913" s="721"/>
      <c r="JW913" s="721"/>
      <c r="JX913" s="721"/>
      <c r="JY913" s="721"/>
      <c r="JZ913" s="721"/>
      <c r="KA913" s="721"/>
      <c r="KB913" s="721"/>
      <c r="KC913" s="721"/>
      <c r="KD913" s="721"/>
      <c r="KE913" s="721"/>
      <c r="KF913" s="721"/>
      <c r="KG913" s="721"/>
      <c r="KH913" s="721"/>
      <c r="KI913" s="721"/>
      <c r="KJ913" s="721"/>
      <c r="KK913" s="721"/>
      <c r="KL913" s="721"/>
      <c r="KM913" s="721"/>
      <c r="KN913" s="721"/>
      <c r="KO913" s="721"/>
      <c r="KP913" s="721"/>
      <c r="KQ913" s="721"/>
      <c r="KR913" s="721"/>
      <c r="KS913" s="721"/>
      <c r="KT913" s="721"/>
      <c r="KU913" s="721"/>
      <c r="KV913" s="721"/>
      <c r="KW913" s="721"/>
      <c r="KX913" s="721"/>
      <c r="KY913" s="721"/>
      <c r="KZ913" s="721"/>
      <c r="LA913" s="721"/>
      <c r="LB913" s="721"/>
      <c r="LC913" s="721"/>
      <c r="LD913" s="721"/>
      <c r="LE913" s="721"/>
      <c r="LF913" s="721"/>
      <c r="LG913" s="721"/>
      <c r="LH913" s="721"/>
      <c r="LI913" s="721"/>
      <c r="LJ913" s="721"/>
      <c r="LK913" s="721"/>
      <c r="LL913" s="721"/>
      <c r="LM913" s="721"/>
      <c r="LN913" s="721"/>
      <c r="LO913" s="721"/>
      <c r="LP913" s="721"/>
      <c r="LQ913" s="721"/>
      <c r="LR913" s="721"/>
      <c r="LS913" s="721"/>
      <c r="LT913" s="721"/>
      <c r="LU913" s="721"/>
      <c r="LV913" s="721"/>
      <c r="LW913" s="721"/>
      <c r="LX913" s="721"/>
      <c r="LY913" s="721"/>
      <c r="LZ913" s="721"/>
      <c r="MA913" s="721"/>
      <c r="MB913" s="721"/>
      <c r="MC913" s="721"/>
      <c r="MD913" s="721"/>
      <c r="ME913" s="721"/>
      <c r="MF913" s="721"/>
      <c r="MG913" s="721"/>
      <c r="MH913" s="721"/>
      <c r="MI913" s="721"/>
      <c r="MJ913" s="721"/>
      <c r="MK913" s="721"/>
      <c r="ML913" s="721"/>
      <c r="MM913" s="721"/>
      <c r="MN913" s="721"/>
      <c r="MO913" s="721"/>
      <c r="MP913" s="721"/>
      <c r="MQ913" s="721"/>
      <c r="MR913" s="721"/>
      <c r="MS913" s="721"/>
      <c r="MT913" s="721"/>
      <c r="MU913" s="721"/>
      <c r="MV913" s="721"/>
      <c r="MW913" s="721"/>
      <c r="MX913" s="721"/>
      <c r="MY913" s="721"/>
      <c r="MZ913" s="721"/>
      <c r="NA913" s="721"/>
      <c r="NB913" s="721"/>
      <c r="NC913" s="721"/>
      <c r="ND913" s="721"/>
      <c r="NE913" s="721"/>
      <c r="NF913" s="721"/>
      <c r="NG913" s="721"/>
      <c r="NH913" s="721"/>
      <c r="NI913" s="721"/>
      <c r="NJ913" s="721"/>
      <c r="NK913" s="721"/>
      <c r="NL913" s="721"/>
      <c r="NM913" s="721"/>
      <c r="NN913" s="721"/>
      <c r="NO913" s="721"/>
      <c r="NP913" s="721"/>
      <c r="NQ913" s="721"/>
      <c r="NR913" s="721"/>
      <c r="NS913" s="721"/>
      <c r="NT913" s="721"/>
      <c r="NU913" s="721"/>
      <c r="NV913" s="721"/>
      <c r="NW913" s="721"/>
      <c r="NX913" s="721"/>
      <c r="NY913" s="721"/>
      <c r="NZ913" s="721"/>
      <c r="OA913" s="721"/>
      <c r="OB913" s="721"/>
      <c r="OC913" s="721"/>
      <c r="OD913" s="721"/>
      <c r="OE913" s="721"/>
      <c r="OF913" s="721"/>
      <c r="OG913" s="721"/>
      <c r="OH913" s="721"/>
      <c r="OI913" s="721"/>
      <c r="OJ913" s="721"/>
      <c r="OK913" s="721"/>
      <c r="OL913" s="721"/>
      <c r="OM913" s="721"/>
      <c r="ON913" s="721"/>
      <c r="OO913" s="721"/>
      <c r="OP913" s="721"/>
      <c r="OQ913" s="721"/>
      <c r="OR913" s="721"/>
      <c r="OS913" s="721"/>
      <c r="OT913" s="721"/>
      <c r="OU913" s="721"/>
      <c r="OV913" s="721"/>
      <c r="OW913" s="721"/>
      <c r="OX913" s="721"/>
      <c r="OY913" s="721"/>
      <c r="OZ913" s="721"/>
      <c r="PA913" s="721"/>
      <c r="PB913" s="721"/>
      <c r="PC913" s="721"/>
      <c r="PD913" s="721"/>
      <c r="PE913" s="721"/>
      <c r="PF913" s="721"/>
      <c r="PG913" s="721"/>
      <c r="PH913" s="721"/>
      <c r="PI913" s="721"/>
      <c r="PJ913" s="721"/>
      <c r="PK913" s="721"/>
      <c r="PL913" s="721"/>
      <c r="PM913" s="721"/>
      <c r="PN913" s="721"/>
      <c r="PO913" s="721"/>
      <c r="PP913" s="721"/>
      <c r="PQ913" s="721"/>
      <c r="PR913" s="721"/>
      <c r="PS913" s="721"/>
      <c r="PT913" s="721"/>
      <c r="PU913" s="721"/>
      <c r="PV913" s="721"/>
      <c r="PW913" s="721"/>
      <c r="PX913" s="721"/>
      <c r="PY913" s="721"/>
      <c r="PZ913" s="721"/>
      <c r="QA913" s="721"/>
      <c r="QB913" s="721"/>
      <c r="QC913" s="721"/>
      <c r="QD913" s="721"/>
      <c r="QE913" s="721"/>
      <c r="QF913" s="721"/>
      <c r="QG913" s="721"/>
      <c r="QH913" s="721"/>
      <c r="QI913" s="721"/>
      <c r="QJ913" s="721"/>
      <c r="QK913" s="721"/>
      <c r="QL913" s="721"/>
      <c r="QM913" s="721"/>
      <c r="QN913" s="721"/>
      <c r="QO913" s="721"/>
      <c r="QP913" s="721"/>
      <c r="QQ913" s="721"/>
      <c r="QR913" s="721"/>
      <c r="QS913" s="721"/>
      <c r="QT913" s="721"/>
      <c r="QU913" s="721"/>
      <c r="QV913" s="721"/>
      <c r="QW913" s="721"/>
      <c r="QX913" s="721"/>
      <c r="QY913" s="721"/>
      <c r="QZ913" s="721"/>
      <c r="RA913" s="721"/>
      <c r="RB913" s="721"/>
      <c r="RC913" s="721"/>
      <c r="RD913" s="721"/>
      <c r="RE913" s="721"/>
      <c r="RF913" s="721"/>
      <c r="RG913" s="721"/>
      <c r="RH913" s="721"/>
      <c r="RI913" s="721"/>
      <c r="RJ913" s="721"/>
      <c r="RK913" s="721"/>
      <c r="RL913" s="721"/>
      <c r="RM913" s="721"/>
      <c r="RN913" s="721"/>
      <c r="RO913" s="721"/>
      <c r="RP913" s="721"/>
      <c r="RQ913" s="721"/>
      <c r="RR913" s="721"/>
      <c r="RS913" s="721"/>
      <c r="RT913" s="721"/>
      <c r="RU913" s="721"/>
      <c r="RV913" s="721"/>
      <c r="RW913" s="721"/>
      <c r="RX913" s="721"/>
      <c r="RY913" s="721"/>
      <c r="RZ913" s="721"/>
      <c r="SA913" s="721"/>
      <c r="SB913" s="721"/>
      <c r="SC913" s="721"/>
      <c r="SD913" s="721"/>
      <c r="SE913" s="721"/>
      <c r="SF913" s="721"/>
      <c r="SG913" s="721"/>
      <c r="SH913" s="721"/>
      <c r="SI913" s="721"/>
      <c r="SJ913" s="721"/>
      <c r="SK913" s="721"/>
      <c r="SL913" s="721"/>
      <c r="SM913" s="721"/>
      <c r="SN913" s="721"/>
      <c r="SO913" s="721"/>
      <c r="SP913" s="721"/>
      <c r="SQ913" s="721"/>
      <c r="SR913" s="721"/>
      <c r="SS913" s="721"/>
      <c r="ST913" s="721"/>
      <c r="SU913" s="721"/>
      <c r="SV913" s="721"/>
      <c r="SW913" s="721"/>
      <c r="SX913" s="721"/>
      <c r="SY913" s="721"/>
      <c r="SZ913" s="721"/>
      <c r="TA913" s="721"/>
      <c r="TB913" s="721"/>
      <c r="TC913" s="721"/>
      <c r="TD913" s="721"/>
      <c r="TE913" s="721"/>
      <c r="TF913" s="721"/>
      <c r="TG913" s="721"/>
      <c r="TH913" s="721"/>
      <c r="TI913" s="721"/>
      <c r="TJ913" s="721"/>
      <c r="TK913" s="721"/>
      <c r="TL913" s="721"/>
      <c r="TM913" s="721"/>
      <c r="TN913" s="721"/>
      <c r="TO913" s="721"/>
      <c r="TP913" s="721"/>
      <c r="TQ913" s="721"/>
      <c r="TR913" s="721"/>
      <c r="TS913" s="721"/>
      <c r="TT913" s="721"/>
      <c r="TU913" s="721"/>
      <c r="TV913" s="721"/>
      <c r="TW913" s="721"/>
      <c r="TX913" s="721"/>
      <c r="TY913" s="721"/>
      <c r="TZ913" s="721"/>
      <c r="UA913" s="721"/>
      <c r="UB913" s="721"/>
      <c r="UC913" s="721"/>
      <c r="UD913" s="721"/>
      <c r="UE913" s="721"/>
      <c r="UF913" s="721"/>
      <c r="UG913" s="721"/>
      <c r="UH913" s="721"/>
      <c r="UI913" s="721"/>
      <c r="UJ913" s="721"/>
      <c r="UK913" s="721"/>
      <c r="UL913" s="721"/>
      <c r="UM913" s="721"/>
      <c r="UN913" s="721"/>
      <c r="UO913" s="721"/>
      <c r="UP913" s="721"/>
      <c r="UQ913" s="721"/>
      <c r="UR913" s="721"/>
      <c r="US913" s="721"/>
      <c r="UT913" s="721"/>
      <c r="UU913" s="721"/>
      <c r="UV913" s="721"/>
      <c r="UW913" s="721"/>
      <c r="UX913" s="721"/>
      <c r="UY913" s="721"/>
      <c r="UZ913" s="721"/>
      <c r="VA913" s="721"/>
      <c r="VB913" s="721"/>
      <c r="VC913" s="721"/>
      <c r="VD913" s="721"/>
      <c r="VE913" s="721"/>
      <c r="VF913" s="721"/>
      <c r="VG913" s="721"/>
      <c r="VH913" s="721"/>
      <c r="VI913" s="721"/>
      <c r="VJ913" s="721"/>
      <c r="VK913" s="721"/>
      <c r="VL913" s="721"/>
      <c r="VM913" s="721"/>
      <c r="VN913" s="721"/>
      <c r="VO913" s="721"/>
      <c r="VP913" s="721"/>
      <c r="VQ913" s="721"/>
      <c r="VR913" s="721"/>
      <c r="VS913" s="721"/>
      <c r="VT913" s="721"/>
      <c r="VU913" s="721"/>
      <c r="VV913" s="721"/>
      <c r="VW913" s="721"/>
      <c r="VX913" s="721"/>
      <c r="VY913" s="721"/>
      <c r="VZ913" s="721"/>
      <c r="WA913" s="721"/>
      <c r="WB913" s="721"/>
      <c r="WC913" s="721"/>
      <c r="WD913" s="721"/>
      <c r="WE913" s="721"/>
      <c r="WF913" s="721"/>
      <c r="WG913" s="721"/>
      <c r="WH913" s="721"/>
      <c r="WI913" s="721"/>
      <c r="WJ913" s="721"/>
      <c r="WK913" s="721"/>
      <c r="WL913" s="721"/>
      <c r="WM913" s="721"/>
      <c r="WN913" s="721"/>
      <c r="WO913" s="721"/>
      <c r="WP913" s="721"/>
      <c r="WQ913" s="721"/>
      <c r="WR913" s="721"/>
      <c r="WS913" s="721"/>
      <c r="WT913" s="721"/>
      <c r="WU913" s="721"/>
      <c r="WV913" s="721"/>
      <c r="WW913" s="721"/>
      <c r="WX913" s="721"/>
      <c r="WY913" s="721"/>
      <c r="WZ913" s="721"/>
      <c r="XA913" s="721"/>
      <c r="XB913" s="721"/>
      <c r="XC913" s="721"/>
      <c r="XD913" s="721"/>
      <c r="XE913" s="721"/>
      <c r="XF913" s="721"/>
      <c r="XG913" s="721"/>
      <c r="XH913" s="721"/>
      <c r="XI913" s="721"/>
      <c r="XJ913" s="721"/>
      <c r="XK913" s="721"/>
      <c r="XL913" s="721"/>
      <c r="XM913" s="721"/>
      <c r="XN913" s="721"/>
      <c r="XO913" s="721"/>
      <c r="XP913" s="721"/>
      <c r="XQ913" s="721"/>
      <c r="XR913" s="721"/>
      <c r="XS913" s="721"/>
      <c r="XT913" s="721"/>
      <c r="XU913" s="721"/>
      <c r="XV913" s="721"/>
      <c r="XW913" s="721"/>
      <c r="XX913" s="721"/>
      <c r="XY913" s="721"/>
      <c r="XZ913" s="721"/>
      <c r="YA913" s="721"/>
      <c r="YB913" s="721"/>
      <c r="YC913" s="721"/>
      <c r="YD913" s="721"/>
      <c r="YE913" s="721"/>
      <c r="YF913" s="721"/>
      <c r="YG913" s="721"/>
      <c r="YH913" s="721"/>
      <c r="YI913" s="721"/>
      <c r="YJ913" s="721"/>
      <c r="YK913" s="721"/>
      <c r="YL913" s="721"/>
      <c r="YM913" s="721"/>
      <c r="YN913" s="721"/>
      <c r="YO913" s="721"/>
      <c r="YP913" s="721"/>
      <c r="YQ913" s="721"/>
      <c r="YR913" s="721"/>
      <c r="YS913" s="721"/>
      <c r="YT913" s="721"/>
      <c r="YU913" s="721"/>
      <c r="YV913" s="721"/>
      <c r="YW913" s="721"/>
      <c r="YX913" s="721"/>
      <c r="YY913" s="721"/>
      <c r="YZ913" s="721"/>
      <c r="ZA913" s="721"/>
      <c r="ZB913" s="721"/>
      <c r="ZC913" s="721"/>
      <c r="ZD913" s="721"/>
      <c r="ZE913" s="721"/>
      <c r="ZF913" s="721"/>
      <c r="ZG913" s="721"/>
      <c r="ZH913" s="721"/>
      <c r="ZI913" s="721"/>
      <c r="ZJ913" s="721"/>
      <c r="ZK913" s="721"/>
      <c r="ZL913" s="721"/>
      <c r="ZM913" s="721"/>
      <c r="ZN913" s="721"/>
      <c r="ZO913" s="721"/>
      <c r="ZP913" s="721"/>
      <c r="ZQ913" s="721"/>
      <c r="ZR913" s="721"/>
      <c r="ZS913" s="721"/>
      <c r="ZT913" s="721"/>
      <c r="ZU913" s="721"/>
      <c r="ZV913" s="721"/>
      <c r="ZW913" s="721"/>
      <c r="ZX913" s="721"/>
      <c r="ZY913" s="721"/>
      <c r="ZZ913" s="721"/>
      <c r="AAA913" s="721"/>
      <c r="AAB913" s="721"/>
      <c r="AAC913" s="721"/>
      <c r="AAD913" s="721"/>
      <c r="AAE913" s="721"/>
      <c r="AAF913" s="721"/>
      <c r="AAG913" s="721"/>
      <c r="AAH913" s="721"/>
      <c r="AAI913" s="721"/>
      <c r="AAJ913" s="721"/>
      <c r="AAK913" s="721"/>
      <c r="AAL913" s="721"/>
      <c r="AAM913" s="721"/>
      <c r="AAN913" s="721"/>
      <c r="AAO913" s="721"/>
      <c r="AAP913" s="721"/>
      <c r="AAQ913" s="721"/>
      <c r="AAR913" s="721"/>
      <c r="AAS913" s="721"/>
      <c r="AAT913" s="721"/>
      <c r="AAU913" s="721"/>
      <c r="AAV913" s="721"/>
      <c r="AAW913" s="721"/>
      <c r="AAX913" s="721"/>
      <c r="AAY913" s="721"/>
      <c r="AAZ913" s="721"/>
      <c r="ABA913" s="721"/>
      <c r="ABB913" s="721"/>
      <c r="ABC913" s="721"/>
      <c r="ABD913" s="721"/>
      <c r="ABE913" s="721"/>
      <c r="ABF913" s="721"/>
      <c r="ABG913" s="721"/>
      <c r="ABH913" s="721"/>
      <c r="ABI913" s="721"/>
      <c r="ABJ913" s="721"/>
      <c r="ABK913" s="721"/>
      <c r="ABL913" s="721"/>
      <c r="ABM913" s="721"/>
      <c r="ABN913" s="721"/>
      <c r="ABO913" s="721"/>
      <c r="ABP913" s="721"/>
      <c r="ABQ913" s="721"/>
      <c r="ABR913" s="721"/>
      <c r="ABS913" s="721"/>
      <c r="ABT913" s="721"/>
      <c r="ABU913" s="721"/>
      <c r="ABV913" s="721"/>
      <c r="ABW913" s="721"/>
      <c r="ABX913" s="721"/>
      <c r="ABY913" s="721"/>
      <c r="ABZ913" s="721"/>
      <c r="ACA913" s="721"/>
      <c r="ACB913" s="721"/>
      <c r="ACC913" s="721"/>
      <c r="ACD913" s="721"/>
      <c r="ACE913" s="721"/>
      <c r="ACF913" s="721"/>
      <c r="ACG913" s="721"/>
      <c r="ACH913" s="721"/>
      <c r="ACI913" s="721"/>
      <c r="ACJ913" s="721"/>
      <c r="ACK913" s="721"/>
      <c r="ACL913" s="721"/>
      <c r="ACM913" s="721"/>
      <c r="ACN913" s="721"/>
      <c r="ACO913" s="721"/>
      <c r="ACP913" s="721"/>
      <c r="ACQ913" s="721"/>
      <c r="ACR913" s="721"/>
      <c r="ACS913" s="721"/>
      <c r="ACT913" s="721"/>
      <c r="ACU913" s="721"/>
      <c r="ACV913" s="721"/>
      <c r="ACW913" s="721"/>
      <c r="ACX913" s="721"/>
      <c r="ACY913" s="721"/>
      <c r="ACZ913" s="721"/>
      <c r="ADA913" s="721"/>
      <c r="ADB913" s="721"/>
      <c r="ADC913" s="721"/>
      <c r="ADD913" s="721"/>
      <c r="ADE913" s="721"/>
      <c r="ADF913" s="721"/>
      <c r="ADG913" s="721"/>
      <c r="ADH913" s="721"/>
      <c r="ADI913" s="721"/>
      <c r="ADJ913" s="721"/>
      <c r="ADK913" s="721"/>
      <c r="ADL913" s="721"/>
      <c r="ADM913" s="721"/>
      <c r="ADN913" s="721"/>
      <c r="ADO913" s="721"/>
      <c r="ADP913" s="721"/>
      <c r="ADQ913" s="721"/>
      <c r="ADR913" s="721"/>
      <c r="ADS913" s="721"/>
      <c r="ADT913" s="721"/>
      <c r="ADU913" s="721"/>
      <c r="ADV913" s="721"/>
      <c r="ADW913" s="721"/>
      <c r="ADX913" s="721"/>
      <c r="ADY913" s="721"/>
      <c r="ADZ913" s="721"/>
      <c r="AEA913" s="721"/>
      <c r="AEB913" s="721"/>
      <c r="AEC913" s="721"/>
      <c r="AED913" s="721"/>
      <c r="AEE913" s="721"/>
      <c r="AEF913" s="721"/>
      <c r="AEG913" s="721"/>
      <c r="AEH913" s="721"/>
      <c r="AEI913" s="721"/>
      <c r="AEJ913" s="721"/>
      <c r="AEK913" s="721"/>
      <c r="AEL913" s="721"/>
      <c r="AEM913" s="721"/>
      <c r="AEN913" s="721"/>
      <c r="AEO913" s="721"/>
      <c r="AEP913" s="721"/>
      <c r="AEQ913" s="721"/>
      <c r="AER913" s="721"/>
      <c r="AES913" s="721"/>
      <c r="AET913" s="721"/>
      <c r="AEU913" s="721"/>
      <c r="AEV913" s="721"/>
      <c r="AEW913" s="721"/>
      <c r="AEX913" s="721"/>
      <c r="AEY913" s="721"/>
      <c r="AEZ913" s="721"/>
      <c r="AFA913" s="721"/>
      <c r="AFB913" s="721"/>
      <c r="AFC913" s="721"/>
      <c r="AFD913" s="721"/>
      <c r="AFE913" s="721"/>
      <c r="AFF913" s="721"/>
      <c r="AFG913" s="721"/>
      <c r="AFH913" s="721"/>
      <c r="AFI913" s="721"/>
      <c r="AFJ913" s="721"/>
      <c r="AFK913" s="721"/>
      <c r="AFL913" s="721"/>
      <c r="AFM913" s="721"/>
      <c r="AFN913" s="721"/>
      <c r="AFO913" s="721"/>
      <c r="AFP913" s="721"/>
      <c r="AFQ913" s="721"/>
      <c r="AFR913" s="721"/>
      <c r="AFS913" s="721"/>
      <c r="AFT913" s="721"/>
      <c r="AFU913" s="721"/>
      <c r="AFV913" s="721"/>
      <c r="AFW913" s="721"/>
      <c r="AFX913" s="721"/>
      <c r="AFY913" s="721"/>
      <c r="AFZ913" s="721"/>
      <c r="AGA913" s="721"/>
      <c r="AGB913" s="721"/>
      <c r="AGC913" s="721"/>
      <c r="AGD913" s="721"/>
      <c r="AGE913" s="721"/>
      <c r="AGF913" s="721"/>
      <c r="AGG913" s="721"/>
      <c r="AGH913" s="721"/>
      <c r="AGI913" s="721"/>
      <c r="AGJ913" s="721"/>
      <c r="AGK913" s="721"/>
      <c r="AGL913" s="721"/>
      <c r="AGM913" s="721"/>
      <c r="AGN913" s="721"/>
      <c r="AGO913" s="721"/>
      <c r="AGP913" s="721"/>
      <c r="AGQ913" s="721"/>
      <c r="AGR913" s="721"/>
      <c r="AGS913" s="721"/>
      <c r="AGT913" s="721"/>
      <c r="AGU913" s="721"/>
      <c r="AGV913" s="721"/>
      <c r="AGW913" s="721"/>
      <c r="AGX913" s="721"/>
      <c r="AGY913" s="721"/>
      <c r="AGZ913" s="721"/>
      <c r="AHA913" s="721"/>
      <c r="AHB913" s="721"/>
      <c r="AHC913" s="721"/>
      <c r="AHD913" s="721"/>
      <c r="AHE913" s="721"/>
      <c r="AHF913" s="721"/>
      <c r="AHG913" s="721"/>
      <c r="AHH913" s="721"/>
      <c r="AHI913" s="721"/>
      <c r="AHJ913" s="721"/>
      <c r="AHK913" s="721"/>
      <c r="AHL913" s="721"/>
      <c r="AHM913" s="721"/>
      <c r="AHN913" s="721"/>
      <c r="AHO913" s="721"/>
      <c r="AHP913" s="721"/>
      <c r="AHQ913" s="721"/>
      <c r="AHR913" s="721"/>
      <c r="AHS913" s="721"/>
      <c r="AHT913" s="721"/>
      <c r="AHU913" s="721"/>
      <c r="AHV913" s="721"/>
      <c r="AHW913" s="721"/>
      <c r="AHX913" s="721"/>
      <c r="AHY913" s="721"/>
      <c r="AHZ913" s="721"/>
      <c r="AIA913" s="721"/>
      <c r="AIB913" s="721"/>
      <c r="AIC913" s="721"/>
      <c r="AID913" s="721"/>
      <c r="AIE913" s="721"/>
      <c r="AIF913" s="721"/>
      <c r="AIG913" s="721"/>
      <c r="AIH913" s="721"/>
      <c r="AII913" s="721"/>
      <c r="AIJ913" s="721"/>
      <c r="AIK913" s="721"/>
      <c r="AIL913" s="721"/>
      <c r="AIM913" s="721"/>
      <c r="AIN913" s="721"/>
      <c r="AIO913" s="721"/>
      <c r="AIP913" s="721"/>
      <c r="AIQ913" s="721"/>
      <c r="AIR913" s="721"/>
      <c r="AIS913" s="721"/>
      <c r="AIT913" s="721"/>
      <c r="AIU913" s="721"/>
      <c r="AIV913" s="721"/>
      <c r="AIW913" s="721"/>
      <c r="AIX913" s="721"/>
      <c r="AIY913" s="721"/>
      <c r="AIZ913" s="721"/>
      <c r="AJA913" s="721"/>
      <c r="AJB913" s="721"/>
      <c r="AJC913" s="721"/>
      <c r="AJD913" s="721"/>
      <c r="AJE913" s="721"/>
      <c r="AJF913" s="721"/>
      <c r="AJG913" s="721"/>
      <c r="AJH913" s="721"/>
      <c r="AJI913" s="721"/>
      <c r="AJJ913" s="721"/>
      <c r="AJK913" s="721"/>
      <c r="AJL913" s="721"/>
      <c r="AJM913" s="721"/>
      <c r="AJN913" s="721"/>
      <c r="AJO913" s="721"/>
      <c r="AJP913" s="721"/>
      <c r="AJQ913" s="721"/>
      <c r="AJR913" s="721"/>
      <c r="AJS913" s="721"/>
      <c r="AJT913" s="721"/>
      <c r="AJU913" s="721"/>
      <c r="AJV913" s="721"/>
      <c r="AJW913" s="721"/>
      <c r="AJX913" s="721"/>
      <c r="AJY913" s="721"/>
      <c r="AJZ913" s="721"/>
      <c r="AKA913" s="721"/>
      <c r="AKB913" s="721"/>
      <c r="AKC913" s="721"/>
      <c r="AKD913" s="721"/>
      <c r="AKE913" s="721"/>
      <c r="AKF913" s="721"/>
      <c r="AKG913" s="721"/>
      <c r="AKH913" s="721"/>
      <c r="AKI913" s="721"/>
      <c r="AKJ913" s="721"/>
      <c r="AKK913" s="721"/>
      <c r="AKL913" s="721"/>
      <c r="AKM913" s="721"/>
      <c r="AKN913" s="721"/>
      <c r="AKO913" s="721"/>
      <c r="AKP913" s="721"/>
      <c r="AKQ913" s="721"/>
      <c r="AKR913" s="721"/>
      <c r="AKS913" s="721"/>
      <c r="AKT913" s="721"/>
      <c r="AKU913" s="721"/>
      <c r="AKV913" s="721"/>
      <c r="AKW913" s="721"/>
      <c r="AKX913" s="721"/>
      <c r="AKY913" s="721"/>
      <c r="AKZ913" s="721"/>
      <c r="ALA913" s="721"/>
      <c r="ALB913" s="721"/>
      <c r="ALC913" s="721"/>
      <c r="ALD913" s="721"/>
      <c r="ALE913" s="721"/>
      <c r="ALF913" s="721"/>
      <c r="ALG913" s="721"/>
      <c r="ALH913" s="721"/>
      <c r="ALI913" s="721"/>
      <c r="ALJ913" s="721"/>
      <c r="ALK913" s="721"/>
      <c r="ALL913" s="721"/>
      <c r="ALM913" s="721"/>
      <c r="ALN913" s="721"/>
      <c r="ALO913" s="721"/>
      <c r="ALP913" s="721"/>
      <c r="ALQ913" s="721"/>
      <c r="ALR913" s="721"/>
      <c r="ALS913" s="721"/>
      <c r="ALT913" s="721"/>
      <c r="ALU913" s="721"/>
      <c r="ALV913" s="721"/>
      <c r="ALW913" s="721"/>
      <c r="ALX913" s="721"/>
      <c r="ALY913" s="721"/>
      <c r="ALZ913" s="721"/>
      <c r="AMA913" s="721"/>
      <c r="AMB913" s="721"/>
      <c r="AMC913" s="721"/>
      <c r="AMD913" s="721"/>
      <c r="AME913" s="721"/>
      <c r="AMF913" s="721"/>
      <c r="AMG913" s="721"/>
      <c r="AMH913" s="721"/>
      <c r="AMI913" s="721"/>
      <c r="AMJ913" s="721"/>
      <c r="AMK913" s="721"/>
      <c r="AML913" s="721"/>
      <c r="AMM913" s="721"/>
      <c r="AMN913" s="721"/>
      <c r="AMO913" s="721"/>
      <c r="AMP913" s="721"/>
      <c r="AMQ913" s="721"/>
      <c r="AMR913" s="721"/>
      <c r="AMS913" s="721"/>
      <c r="AMT913" s="721"/>
      <c r="AMU913" s="721"/>
      <c r="AMV913" s="721"/>
      <c r="AMW913" s="721"/>
      <c r="AMX913" s="721"/>
      <c r="AMY913" s="721"/>
      <c r="AMZ913" s="721"/>
      <c r="ANA913" s="721"/>
      <c r="ANB913" s="721"/>
      <c r="ANC913" s="721"/>
      <c r="AND913" s="721"/>
      <c r="ANE913" s="721"/>
      <c r="ANF913" s="721"/>
      <c r="ANG913" s="721"/>
      <c r="ANH913" s="721"/>
      <c r="ANI913" s="721"/>
      <c r="ANJ913" s="721"/>
      <c r="ANK913" s="721"/>
      <c r="ANL913" s="721"/>
      <c r="ANM913" s="721"/>
      <c r="ANN913" s="721"/>
      <c r="ANO913" s="721"/>
      <c r="ANP913" s="721"/>
      <c r="ANQ913" s="721"/>
      <c r="ANR913" s="721"/>
      <c r="ANS913" s="721"/>
      <c r="ANT913" s="721"/>
      <c r="ANU913" s="721"/>
      <c r="ANV913" s="721"/>
      <c r="ANW913" s="721"/>
      <c r="ANX913" s="721"/>
      <c r="ANY913" s="721"/>
      <c r="ANZ913" s="721"/>
      <c r="AOA913" s="721"/>
      <c r="AOB913" s="721"/>
      <c r="AOC913" s="721"/>
      <c r="AOD913" s="721"/>
      <c r="AOE913" s="721"/>
      <c r="AOF913" s="721"/>
      <c r="AOG913" s="721"/>
      <c r="AOH913" s="721"/>
      <c r="AOI913" s="721"/>
      <c r="AOJ913" s="721"/>
      <c r="AOK913" s="721"/>
      <c r="AOL913" s="721"/>
      <c r="AOM913" s="721"/>
      <c r="AON913" s="721"/>
      <c r="AOO913" s="721"/>
      <c r="AOP913" s="721"/>
      <c r="AOQ913" s="721"/>
      <c r="AOR913" s="721"/>
      <c r="AOS913" s="721"/>
      <c r="AOT913" s="721"/>
      <c r="AOU913" s="721"/>
      <c r="AOV913" s="721"/>
      <c r="AOW913" s="721"/>
      <c r="AOX913" s="721"/>
      <c r="AOY913" s="721"/>
      <c r="AOZ913" s="721"/>
      <c r="APA913" s="721"/>
      <c r="APB913" s="721"/>
      <c r="APC913" s="721"/>
      <c r="APD913" s="721"/>
      <c r="APE913" s="721"/>
      <c r="APF913" s="721"/>
      <c r="APG913" s="721"/>
      <c r="APH913" s="721"/>
      <c r="API913" s="721"/>
      <c r="APJ913" s="721"/>
      <c r="APK913" s="721"/>
      <c r="APL913" s="721"/>
      <c r="APM913" s="721"/>
      <c r="APN913" s="721"/>
      <c r="APO913" s="721"/>
      <c r="APP913" s="721"/>
      <c r="APQ913" s="721"/>
      <c r="APR913" s="721"/>
      <c r="APS913" s="721"/>
      <c r="APT913" s="721"/>
      <c r="APU913" s="721"/>
      <c r="APV913" s="721"/>
      <c r="APW913" s="721"/>
      <c r="APX913" s="721"/>
      <c r="APY913" s="721"/>
      <c r="APZ913" s="721"/>
      <c r="AQA913" s="721"/>
      <c r="AQB913" s="721"/>
      <c r="AQC913" s="721"/>
      <c r="AQD913" s="721"/>
      <c r="AQE913" s="721"/>
      <c r="AQF913" s="721"/>
      <c r="AQG913" s="721"/>
      <c r="AQH913" s="721"/>
      <c r="AQI913" s="721"/>
      <c r="AQJ913" s="721"/>
      <c r="AQK913" s="721"/>
      <c r="AQL913" s="721"/>
      <c r="AQM913" s="721"/>
      <c r="AQN913" s="721"/>
      <c r="AQO913" s="721"/>
      <c r="AQP913" s="721"/>
      <c r="AQQ913" s="721"/>
      <c r="AQR913" s="721"/>
      <c r="AQS913" s="721"/>
      <c r="AQT913" s="721"/>
      <c r="AQU913" s="721"/>
      <c r="AQV913" s="721"/>
      <c r="AQW913" s="721"/>
      <c r="AQX913" s="721"/>
      <c r="AQY913" s="721"/>
      <c r="AQZ913" s="721"/>
      <c r="ARA913" s="721"/>
      <c r="ARB913" s="721"/>
      <c r="ARC913" s="721"/>
      <c r="ARD913" s="721"/>
      <c r="ARE913" s="721"/>
      <c r="ARF913" s="721"/>
      <c r="ARG913" s="721"/>
      <c r="ARH913" s="721"/>
      <c r="ARI913" s="721"/>
      <c r="ARJ913" s="721"/>
      <c r="ARK913" s="721"/>
      <c r="ARL913" s="721"/>
      <c r="ARM913" s="721"/>
      <c r="ARN913" s="721"/>
      <c r="ARO913" s="721"/>
      <c r="ARP913" s="721"/>
      <c r="ARQ913" s="721"/>
      <c r="ARR913" s="721"/>
      <c r="ARS913" s="721"/>
      <c r="ART913" s="721"/>
      <c r="ARU913" s="721"/>
      <c r="ARV913" s="721"/>
      <c r="ARW913" s="721"/>
      <c r="ARX913" s="721"/>
      <c r="ARY913" s="721"/>
      <c r="ARZ913" s="721"/>
      <c r="ASA913" s="721"/>
      <c r="ASB913" s="721"/>
      <c r="ASC913" s="721"/>
      <c r="ASD913" s="721"/>
      <c r="ASE913" s="721"/>
      <c r="ASF913" s="721"/>
      <c r="ASG913" s="721"/>
      <c r="ASH913" s="721"/>
      <c r="ASI913" s="721"/>
      <c r="ASJ913" s="721"/>
      <c r="ASK913" s="721"/>
      <c r="ASL913" s="721"/>
      <c r="ASM913" s="721"/>
      <c r="ASN913" s="721"/>
      <c r="ASO913" s="721"/>
      <c r="ASP913" s="721"/>
      <c r="ASQ913" s="721"/>
      <c r="ASR913" s="721"/>
      <c r="ASS913" s="721"/>
      <c r="AST913" s="721"/>
      <c r="ASU913" s="721"/>
      <c r="ASV913" s="721"/>
      <c r="ASW913" s="721"/>
      <c r="ASX913" s="721"/>
      <c r="ASY913" s="721"/>
      <c r="ASZ913" s="721"/>
      <c r="ATA913" s="721"/>
      <c r="ATB913" s="721"/>
      <c r="ATC913" s="721"/>
      <c r="ATD913" s="721"/>
      <c r="ATE913" s="721"/>
      <c r="ATF913" s="721"/>
      <c r="ATG913" s="721"/>
      <c r="ATH913" s="721"/>
      <c r="ATI913" s="721"/>
      <c r="ATJ913" s="721"/>
      <c r="ATK913" s="721"/>
      <c r="ATL913" s="721"/>
      <c r="ATM913" s="721"/>
      <c r="ATN913" s="721"/>
      <c r="ATO913" s="721"/>
      <c r="ATP913" s="721"/>
      <c r="ATQ913" s="721"/>
      <c r="ATR913" s="721"/>
      <c r="ATS913" s="721"/>
      <c r="ATT913" s="721"/>
      <c r="ATU913" s="721"/>
      <c r="ATV913" s="721"/>
      <c r="ATW913" s="721"/>
      <c r="ATX913" s="721"/>
      <c r="ATY913" s="721"/>
      <c r="ATZ913" s="721"/>
      <c r="AUA913" s="721"/>
      <c r="AUB913" s="721"/>
      <c r="AUC913" s="721"/>
      <c r="AUD913" s="721"/>
      <c r="AUE913" s="721"/>
      <c r="AUF913" s="721"/>
      <c r="AUG913" s="721"/>
      <c r="AUH913" s="721"/>
      <c r="AUI913" s="721"/>
      <c r="AUJ913" s="721"/>
      <c r="AUK913" s="721"/>
      <c r="AUL913" s="721"/>
      <c r="AUM913" s="721"/>
      <c r="AUN913" s="721"/>
      <c r="AUO913" s="721"/>
      <c r="AUP913" s="721"/>
      <c r="AUQ913" s="721"/>
      <c r="AUR913" s="721"/>
      <c r="AUS913" s="721"/>
      <c r="AUT913" s="721"/>
      <c r="AUU913" s="721"/>
      <c r="AUV913" s="721"/>
      <c r="AUW913" s="721"/>
      <c r="AUX913" s="721"/>
      <c r="AUY913" s="721"/>
      <c r="AUZ913" s="721"/>
      <c r="AVA913" s="721"/>
      <c r="AVB913" s="721"/>
      <c r="AVC913" s="721"/>
      <c r="AVD913" s="721"/>
      <c r="AVE913" s="721"/>
      <c r="AVF913" s="721"/>
      <c r="AVG913" s="721"/>
      <c r="AVH913" s="721"/>
      <c r="AVI913" s="721"/>
      <c r="AVJ913" s="721"/>
      <c r="AVK913" s="721"/>
    </row>
    <row r="914" spans="1:1259">
      <c r="A914" s="716"/>
      <c r="B914" s="723">
        <v>44638</v>
      </c>
      <c r="C914" s="723"/>
      <c r="D914" s="714" t="s">
        <v>3247</v>
      </c>
      <c r="E914" s="703"/>
      <c r="F914" s="703"/>
      <c r="G914" s="703">
        <v>2022</v>
      </c>
      <c r="H914" s="703"/>
      <c r="I914" s="698" t="s">
        <v>1699</v>
      </c>
      <c r="J914" s="704"/>
      <c r="K914" s="705" t="s">
        <v>4972</v>
      </c>
      <c r="L914" s="703" t="s">
        <v>3386</v>
      </c>
      <c r="M914" s="706">
        <v>44637</v>
      </c>
      <c r="N914" s="706">
        <v>44774</v>
      </c>
      <c r="O914" s="706"/>
      <c r="P914" s="704"/>
      <c r="Q914" s="704"/>
      <c r="R914" s="704"/>
      <c r="S914" s="703" t="s">
        <v>2425</v>
      </c>
      <c r="T914" s="703">
        <v>60</v>
      </c>
      <c r="U914" s="703"/>
      <c r="V914" s="703" t="s">
        <v>973</v>
      </c>
      <c r="W914" s="703">
        <v>400</v>
      </c>
      <c r="X914" s="707">
        <v>1536</v>
      </c>
      <c r="Y914" s="539">
        <f t="shared" si="42"/>
        <v>614400</v>
      </c>
      <c r="Z914" s="708">
        <v>0.55000000000000004</v>
      </c>
      <c r="AA914" s="681">
        <f t="shared" si="43"/>
        <v>337920</v>
      </c>
      <c r="AB914" s="682"/>
      <c r="AC914" s="683">
        <v>0</v>
      </c>
      <c r="AD914" s="710"/>
      <c r="AE914" s="709"/>
      <c r="AF914" s="695">
        <f t="shared" si="44"/>
        <v>337920</v>
      </c>
      <c r="AG914" s="703" t="s">
        <v>1073</v>
      </c>
      <c r="AH914" s="703"/>
      <c r="AI914" s="705" t="s">
        <v>2488</v>
      </c>
      <c r="AJ914" s="703" t="s">
        <v>2426</v>
      </c>
      <c r="AK914" s="711" t="s">
        <v>2427</v>
      </c>
      <c r="AL914" s="703">
        <v>87107</v>
      </c>
      <c r="AM914" s="703" t="s">
        <v>52</v>
      </c>
      <c r="AN914" s="703"/>
      <c r="AO914" s="703"/>
      <c r="AP914" s="712"/>
      <c r="AQ914" s="712" t="s">
        <v>37</v>
      </c>
      <c r="AR914" s="712"/>
      <c r="AS914" s="715"/>
      <c r="AT914" s="715"/>
      <c r="AU914" s="715"/>
      <c r="AV914" s="708">
        <v>0.45500000000000002</v>
      </c>
      <c r="AW914" s="721"/>
      <c r="AX914" s="721"/>
      <c r="AY914" s="721"/>
      <c r="AZ914" s="721"/>
      <c r="BA914" s="721"/>
      <c r="BB914" s="721"/>
      <c r="BC914" s="721"/>
      <c r="BD914" s="721"/>
      <c r="BE914" s="721"/>
      <c r="BF914" s="721"/>
      <c r="BG914" s="721"/>
      <c r="BH914" s="721"/>
      <c r="BI914" s="721"/>
      <c r="BJ914" s="721"/>
      <c r="BK914" s="721"/>
      <c r="BL914" s="721"/>
      <c r="BM914" s="721"/>
      <c r="BN914" s="721"/>
      <c r="BO914" s="721"/>
      <c r="BP914" s="721"/>
      <c r="BQ914" s="721"/>
      <c r="BR914" s="721"/>
      <c r="BS914" s="721"/>
      <c r="BT914" s="721"/>
      <c r="BU914" s="721"/>
      <c r="BV914" s="721"/>
      <c r="BW914" s="721"/>
      <c r="BX914" s="721"/>
      <c r="BY914" s="721"/>
      <c r="BZ914" s="721"/>
      <c r="CA914" s="721"/>
      <c r="CB914" s="721"/>
      <c r="CC914" s="721"/>
      <c r="CD914" s="721"/>
      <c r="CE914" s="721"/>
      <c r="CF914" s="721"/>
      <c r="CG914" s="721"/>
      <c r="CH914" s="721"/>
      <c r="CI914" s="721"/>
      <c r="CJ914" s="721"/>
      <c r="CK914" s="721"/>
      <c r="CL914" s="721"/>
      <c r="CM914" s="721"/>
      <c r="CN914" s="721"/>
      <c r="CO914" s="721"/>
      <c r="CP914" s="721"/>
      <c r="CQ914" s="721"/>
      <c r="CR914" s="721"/>
      <c r="CS914" s="721"/>
      <c r="CT914" s="721"/>
      <c r="CU914" s="721"/>
      <c r="CV914" s="721"/>
      <c r="CW914" s="721"/>
      <c r="CX914" s="721"/>
      <c r="CY914" s="721"/>
      <c r="CZ914" s="721"/>
      <c r="DA914" s="721"/>
      <c r="DB914" s="721"/>
      <c r="DC914" s="721"/>
      <c r="DD914" s="721"/>
      <c r="DE914" s="721"/>
      <c r="DF914" s="721"/>
      <c r="DG914" s="721"/>
      <c r="DH914" s="721"/>
      <c r="DI914" s="721"/>
      <c r="DJ914" s="721"/>
      <c r="DK914" s="721"/>
      <c r="DL914" s="721"/>
      <c r="DM914" s="721"/>
      <c r="DN914" s="721"/>
      <c r="DO914" s="721"/>
      <c r="DP914" s="721"/>
      <c r="DQ914" s="721"/>
      <c r="DR914" s="721"/>
      <c r="DS914" s="721"/>
      <c r="DT914" s="721"/>
      <c r="DU914" s="721"/>
      <c r="DV914" s="721"/>
      <c r="DW914" s="721"/>
      <c r="DX914" s="721"/>
      <c r="DY914" s="721"/>
      <c r="DZ914" s="721"/>
      <c r="EA914" s="721"/>
      <c r="EB914" s="721"/>
      <c r="EC914" s="721"/>
      <c r="ED914" s="721"/>
      <c r="EE914" s="721"/>
      <c r="EF914" s="721"/>
      <c r="EG914" s="721"/>
      <c r="EH914" s="721"/>
      <c r="EI914" s="721"/>
      <c r="EJ914" s="721"/>
      <c r="EK914" s="721"/>
      <c r="EL914" s="721"/>
      <c r="EM914" s="721"/>
      <c r="EN914" s="721"/>
      <c r="EO914" s="721"/>
      <c r="EP914" s="721"/>
      <c r="EQ914" s="721"/>
      <c r="ER914" s="721"/>
      <c r="ES914" s="721"/>
      <c r="ET914" s="721"/>
      <c r="EU914" s="721"/>
      <c r="EV914" s="721"/>
      <c r="EW914" s="721"/>
      <c r="EX914" s="721"/>
      <c r="EY914" s="721"/>
      <c r="EZ914" s="721"/>
      <c r="FA914" s="721"/>
      <c r="FB914" s="721"/>
      <c r="FC914" s="721"/>
      <c r="FD914" s="721"/>
      <c r="FE914" s="721"/>
      <c r="FF914" s="721"/>
      <c r="FG914" s="721"/>
      <c r="FH914" s="721"/>
      <c r="FI914" s="721"/>
      <c r="FJ914" s="721"/>
      <c r="FK914" s="721"/>
      <c r="FL914" s="721"/>
      <c r="FM914" s="721"/>
      <c r="FN914" s="721"/>
      <c r="FO914" s="721"/>
      <c r="FP914" s="721"/>
      <c r="FQ914" s="721"/>
      <c r="FR914" s="721"/>
      <c r="FS914" s="721"/>
      <c r="FT914" s="721"/>
      <c r="FU914" s="721"/>
      <c r="FV914" s="721"/>
      <c r="FW914" s="721"/>
      <c r="FX914" s="721"/>
      <c r="FY914" s="721"/>
      <c r="FZ914" s="721"/>
      <c r="GA914" s="721"/>
      <c r="GB914" s="721"/>
      <c r="GC914" s="721"/>
      <c r="GD914" s="721"/>
      <c r="GE914" s="721"/>
      <c r="GF914" s="721"/>
      <c r="GG914" s="721"/>
      <c r="GH914" s="721"/>
      <c r="GI914" s="721"/>
      <c r="GJ914" s="721"/>
      <c r="GK914" s="721"/>
      <c r="GL914" s="721"/>
      <c r="GM914" s="721"/>
      <c r="GN914" s="721"/>
      <c r="GO914" s="721"/>
      <c r="GP914" s="721"/>
      <c r="GQ914" s="721"/>
      <c r="GR914" s="721"/>
      <c r="GS914" s="721"/>
      <c r="GT914" s="721"/>
      <c r="GU914" s="721"/>
      <c r="GV914" s="721"/>
      <c r="GW914" s="721"/>
      <c r="GX914" s="721"/>
      <c r="GY914" s="721"/>
      <c r="GZ914" s="721"/>
      <c r="HA914" s="721"/>
      <c r="HB914" s="721"/>
      <c r="HC914" s="721"/>
      <c r="HD914" s="721"/>
      <c r="HE914" s="721"/>
      <c r="HF914" s="721"/>
      <c r="HG914" s="721"/>
      <c r="HH914" s="721"/>
      <c r="HI914" s="721"/>
      <c r="HJ914" s="721"/>
      <c r="HK914" s="721"/>
      <c r="HL914" s="721"/>
      <c r="HM914" s="721"/>
      <c r="HN914" s="721"/>
      <c r="HO914" s="721"/>
      <c r="HP914" s="721"/>
      <c r="HQ914" s="721"/>
      <c r="HR914" s="721"/>
      <c r="HS914" s="721"/>
      <c r="HT914" s="721"/>
      <c r="HU914" s="721"/>
      <c r="HV914" s="721"/>
      <c r="HW914" s="721"/>
      <c r="HX914" s="721"/>
      <c r="HY914" s="721"/>
      <c r="HZ914" s="721"/>
      <c r="IA914" s="721"/>
      <c r="IB914" s="721"/>
      <c r="IC914" s="721"/>
      <c r="ID914" s="721"/>
      <c r="IE914" s="721"/>
      <c r="IF914" s="721"/>
      <c r="IG914" s="721"/>
      <c r="IH914" s="721"/>
      <c r="II914" s="721"/>
      <c r="IJ914" s="721"/>
      <c r="IK914" s="721"/>
      <c r="IL914" s="721"/>
      <c r="IM914" s="721"/>
      <c r="IN914" s="721"/>
      <c r="IO914" s="721"/>
      <c r="IP914" s="721"/>
      <c r="IQ914" s="721"/>
      <c r="IR914" s="721"/>
      <c r="IS914" s="721"/>
      <c r="IT914" s="721"/>
      <c r="IU914" s="721"/>
      <c r="IV914" s="721"/>
      <c r="IW914" s="721"/>
      <c r="IX914" s="721"/>
      <c r="IY914" s="721"/>
      <c r="IZ914" s="721"/>
      <c r="JA914" s="721"/>
      <c r="JB914" s="721"/>
      <c r="JC914" s="721"/>
      <c r="JD914" s="721"/>
      <c r="JE914" s="721"/>
      <c r="JF914" s="721"/>
      <c r="JG914" s="721"/>
      <c r="JH914" s="721"/>
      <c r="JI914" s="721"/>
      <c r="JJ914" s="721"/>
      <c r="JK914" s="721"/>
      <c r="JL914" s="721"/>
      <c r="JM914" s="721"/>
      <c r="JN914" s="721"/>
      <c r="JO914" s="721"/>
      <c r="JP914" s="721"/>
      <c r="JQ914" s="721"/>
      <c r="JR914" s="721"/>
      <c r="JS914" s="721"/>
      <c r="JT914" s="721"/>
      <c r="JU914" s="721"/>
      <c r="JV914" s="721"/>
      <c r="JW914" s="721"/>
      <c r="JX914" s="721"/>
      <c r="JY914" s="721"/>
      <c r="JZ914" s="721"/>
      <c r="KA914" s="721"/>
      <c r="KB914" s="721"/>
      <c r="KC914" s="721"/>
      <c r="KD914" s="721"/>
      <c r="KE914" s="721"/>
      <c r="KF914" s="721"/>
      <c r="KG914" s="721"/>
      <c r="KH914" s="721"/>
      <c r="KI914" s="721"/>
      <c r="KJ914" s="721"/>
      <c r="KK914" s="721"/>
      <c r="KL914" s="721"/>
      <c r="KM914" s="721"/>
      <c r="KN914" s="721"/>
      <c r="KO914" s="721"/>
      <c r="KP914" s="721"/>
      <c r="KQ914" s="721"/>
      <c r="KR914" s="721"/>
      <c r="KS914" s="721"/>
      <c r="KT914" s="721"/>
      <c r="KU914" s="721"/>
      <c r="KV914" s="721"/>
      <c r="KW914" s="721"/>
      <c r="KX914" s="721"/>
      <c r="KY914" s="721"/>
      <c r="KZ914" s="721"/>
      <c r="LA914" s="721"/>
      <c r="LB914" s="721"/>
      <c r="LC914" s="721"/>
      <c r="LD914" s="721"/>
      <c r="LE914" s="721"/>
      <c r="LF914" s="721"/>
      <c r="LG914" s="721"/>
      <c r="LH914" s="721"/>
      <c r="LI914" s="721"/>
      <c r="LJ914" s="721"/>
      <c r="LK914" s="721"/>
      <c r="LL914" s="721"/>
      <c r="LM914" s="721"/>
      <c r="LN914" s="721"/>
      <c r="LO914" s="721"/>
      <c r="LP914" s="721"/>
      <c r="LQ914" s="721"/>
      <c r="LR914" s="721"/>
      <c r="LS914" s="721"/>
      <c r="LT914" s="721"/>
      <c r="LU914" s="721"/>
      <c r="LV914" s="721"/>
      <c r="LW914" s="721"/>
      <c r="LX914" s="721"/>
      <c r="LY914" s="721"/>
      <c r="LZ914" s="721"/>
      <c r="MA914" s="721"/>
      <c r="MB914" s="721"/>
      <c r="MC914" s="721"/>
      <c r="MD914" s="721"/>
      <c r="ME914" s="721"/>
      <c r="MF914" s="721"/>
      <c r="MG914" s="721"/>
      <c r="MH914" s="721"/>
      <c r="MI914" s="721"/>
      <c r="MJ914" s="721"/>
      <c r="MK914" s="721"/>
      <c r="ML914" s="721"/>
      <c r="MM914" s="721"/>
      <c r="MN914" s="721"/>
      <c r="MO914" s="721"/>
      <c r="MP914" s="721"/>
      <c r="MQ914" s="721"/>
      <c r="MR914" s="721"/>
      <c r="MS914" s="721"/>
      <c r="MT914" s="721"/>
      <c r="MU914" s="721"/>
      <c r="MV914" s="721"/>
      <c r="MW914" s="721"/>
      <c r="MX914" s="721"/>
      <c r="MY914" s="721"/>
      <c r="MZ914" s="721"/>
      <c r="NA914" s="721"/>
      <c r="NB914" s="721"/>
      <c r="NC914" s="721"/>
      <c r="ND914" s="721"/>
      <c r="NE914" s="721"/>
      <c r="NF914" s="721"/>
      <c r="NG914" s="721"/>
      <c r="NH914" s="721"/>
      <c r="NI914" s="721"/>
      <c r="NJ914" s="721"/>
      <c r="NK914" s="721"/>
      <c r="NL914" s="721"/>
      <c r="NM914" s="721"/>
      <c r="NN914" s="721"/>
      <c r="NO914" s="721"/>
      <c r="NP914" s="721"/>
      <c r="NQ914" s="721"/>
      <c r="NR914" s="721"/>
      <c r="NS914" s="721"/>
      <c r="NT914" s="721"/>
      <c r="NU914" s="721"/>
      <c r="NV914" s="721"/>
      <c r="NW914" s="721"/>
      <c r="NX914" s="721"/>
      <c r="NY914" s="721"/>
      <c r="NZ914" s="721"/>
      <c r="OA914" s="721"/>
      <c r="OB914" s="721"/>
      <c r="OC914" s="721"/>
      <c r="OD914" s="721"/>
      <c r="OE914" s="721"/>
      <c r="OF914" s="721"/>
      <c r="OG914" s="721"/>
      <c r="OH914" s="721"/>
      <c r="OI914" s="721"/>
      <c r="OJ914" s="721"/>
      <c r="OK914" s="721"/>
      <c r="OL914" s="721"/>
      <c r="OM914" s="721"/>
      <c r="ON914" s="721"/>
      <c r="OO914" s="721"/>
      <c r="OP914" s="721"/>
      <c r="OQ914" s="721"/>
      <c r="OR914" s="721"/>
      <c r="OS914" s="721"/>
      <c r="OT914" s="721"/>
      <c r="OU914" s="721"/>
      <c r="OV914" s="721"/>
      <c r="OW914" s="721"/>
      <c r="OX914" s="721"/>
      <c r="OY914" s="721"/>
      <c r="OZ914" s="721"/>
      <c r="PA914" s="721"/>
      <c r="PB914" s="721"/>
      <c r="PC914" s="721"/>
      <c r="PD914" s="721"/>
      <c r="PE914" s="721"/>
      <c r="PF914" s="721"/>
      <c r="PG914" s="721"/>
      <c r="PH914" s="721"/>
      <c r="PI914" s="721"/>
      <c r="PJ914" s="721"/>
      <c r="PK914" s="721"/>
      <c r="PL914" s="721"/>
      <c r="PM914" s="721"/>
      <c r="PN914" s="721"/>
      <c r="PO914" s="721"/>
      <c r="PP914" s="721"/>
      <c r="PQ914" s="721"/>
      <c r="PR914" s="721"/>
      <c r="PS914" s="721"/>
      <c r="PT914" s="721"/>
      <c r="PU914" s="721"/>
      <c r="PV914" s="721"/>
      <c r="PW914" s="721"/>
      <c r="PX914" s="721"/>
      <c r="PY914" s="721"/>
      <c r="PZ914" s="721"/>
      <c r="QA914" s="721"/>
      <c r="QB914" s="721"/>
      <c r="QC914" s="721"/>
      <c r="QD914" s="721"/>
      <c r="QE914" s="721"/>
      <c r="QF914" s="721"/>
      <c r="QG914" s="721"/>
      <c r="QH914" s="721"/>
      <c r="QI914" s="721"/>
      <c r="QJ914" s="721"/>
      <c r="QK914" s="721"/>
      <c r="QL914" s="721"/>
      <c r="QM914" s="721"/>
      <c r="QN914" s="721"/>
      <c r="QO914" s="721"/>
      <c r="QP914" s="721"/>
      <c r="QQ914" s="721"/>
      <c r="QR914" s="721"/>
      <c r="QS914" s="721"/>
      <c r="QT914" s="721"/>
      <c r="QU914" s="721"/>
      <c r="QV914" s="721"/>
      <c r="QW914" s="721"/>
      <c r="QX914" s="721"/>
      <c r="QY914" s="721"/>
      <c r="QZ914" s="721"/>
      <c r="RA914" s="721"/>
      <c r="RB914" s="721"/>
      <c r="RC914" s="721"/>
      <c r="RD914" s="721"/>
      <c r="RE914" s="721"/>
      <c r="RF914" s="721"/>
      <c r="RG914" s="721"/>
      <c r="RH914" s="721"/>
      <c r="RI914" s="721"/>
      <c r="RJ914" s="721"/>
      <c r="RK914" s="721"/>
      <c r="RL914" s="721"/>
      <c r="RM914" s="721"/>
      <c r="RN914" s="721"/>
      <c r="RO914" s="721"/>
      <c r="RP914" s="721"/>
      <c r="RQ914" s="721"/>
      <c r="RR914" s="721"/>
      <c r="RS914" s="721"/>
      <c r="RT914" s="721"/>
      <c r="RU914" s="721"/>
      <c r="RV914" s="721"/>
      <c r="RW914" s="721"/>
      <c r="RX914" s="721"/>
      <c r="RY914" s="721"/>
      <c r="RZ914" s="721"/>
      <c r="SA914" s="721"/>
      <c r="SB914" s="721"/>
      <c r="SC914" s="721"/>
      <c r="SD914" s="721"/>
      <c r="SE914" s="721"/>
      <c r="SF914" s="721"/>
      <c r="SG914" s="721"/>
      <c r="SH914" s="721"/>
      <c r="SI914" s="721"/>
      <c r="SJ914" s="721"/>
      <c r="SK914" s="721"/>
      <c r="SL914" s="721"/>
      <c r="SM914" s="721"/>
      <c r="SN914" s="721"/>
      <c r="SO914" s="721"/>
      <c r="SP914" s="721"/>
      <c r="SQ914" s="721"/>
      <c r="SR914" s="721"/>
      <c r="SS914" s="721"/>
      <c r="ST914" s="721"/>
      <c r="SU914" s="721"/>
      <c r="SV914" s="721"/>
      <c r="SW914" s="721"/>
      <c r="SX914" s="721"/>
      <c r="SY914" s="721"/>
      <c r="SZ914" s="721"/>
      <c r="TA914" s="721"/>
      <c r="TB914" s="721"/>
      <c r="TC914" s="721"/>
      <c r="TD914" s="721"/>
      <c r="TE914" s="721"/>
      <c r="TF914" s="721"/>
      <c r="TG914" s="721"/>
      <c r="TH914" s="721"/>
      <c r="TI914" s="721"/>
      <c r="TJ914" s="721"/>
      <c r="TK914" s="721"/>
      <c r="TL914" s="721"/>
      <c r="TM914" s="721"/>
      <c r="TN914" s="721"/>
      <c r="TO914" s="721"/>
      <c r="TP914" s="721"/>
      <c r="TQ914" s="721"/>
      <c r="TR914" s="721"/>
      <c r="TS914" s="721"/>
      <c r="TT914" s="721"/>
      <c r="TU914" s="721"/>
      <c r="TV914" s="721"/>
      <c r="TW914" s="721"/>
      <c r="TX914" s="721"/>
      <c r="TY914" s="721"/>
      <c r="TZ914" s="721"/>
      <c r="UA914" s="721"/>
      <c r="UB914" s="721"/>
      <c r="UC914" s="721"/>
      <c r="UD914" s="721"/>
      <c r="UE914" s="721"/>
      <c r="UF914" s="721"/>
      <c r="UG914" s="721"/>
      <c r="UH914" s="721"/>
      <c r="UI914" s="721"/>
      <c r="UJ914" s="721"/>
      <c r="UK914" s="721"/>
      <c r="UL914" s="721"/>
      <c r="UM914" s="721"/>
      <c r="UN914" s="721"/>
      <c r="UO914" s="721"/>
      <c r="UP914" s="721"/>
      <c r="UQ914" s="721"/>
      <c r="UR914" s="721"/>
      <c r="US914" s="721"/>
      <c r="UT914" s="721"/>
      <c r="UU914" s="721"/>
      <c r="UV914" s="721"/>
      <c r="UW914" s="721"/>
      <c r="UX914" s="721"/>
      <c r="UY914" s="721"/>
      <c r="UZ914" s="721"/>
      <c r="VA914" s="721"/>
      <c r="VB914" s="721"/>
      <c r="VC914" s="721"/>
      <c r="VD914" s="721"/>
      <c r="VE914" s="721"/>
      <c r="VF914" s="721"/>
      <c r="VG914" s="721"/>
      <c r="VH914" s="721"/>
      <c r="VI914" s="721"/>
      <c r="VJ914" s="721"/>
      <c r="VK914" s="721"/>
      <c r="VL914" s="721"/>
      <c r="VM914" s="721"/>
      <c r="VN914" s="721"/>
      <c r="VO914" s="721"/>
      <c r="VP914" s="721"/>
      <c r="VQ914" s="721"/>
      <c r="VR914" s="721"/>
      <c r="VS914" s="721"/>
      <c r="VT914" s="721"/>
      <c r="VU914" s="721"/>
      <c r="VV914" s="721"/>
      <c r="VW914" s="721"/>
      <c r="VX914" s="721"/>
      <c r="VY914" s="721"/>
      <c r="VZ914" s="721"/>
      <c r="WA914" s="721"/>
      <c r="WB914" s="721"/>
      <c r="WC914" s="721"/>
      <c r="WD914" s="721"/>
      <c r="WE914" s="721"/>
      <c r="WF914" s="721"/>
      <c r="WG914" s="721"/>
      <c r="WH914" s="721"/>
      <c r="WI914" s="721"/>
      <c r="WJ914" s="721"/>
      <c r="WK914" s="721"/>
      <c r="WL914" s="721"/>
      <c r="WM914" s="721"/>
      <c r="WN914" s="721"/>
      <c r="WO914" s="721"/>
      <c r="WP914" s="721"/>
      <c r="WQ914" s="721"/>
      <c r="WR914" s="721"/>
      <c r="WS914" s="721"/>
      <c r="WT914" s="721"/>
      <c r="WU914" s="721"/>
      <c r="WV914" s="721"/>
      <c r="WW914" s="721"/>
      <c r="WX914" s="721"/>
      <c r="WY914" s="721"/>
      <c r="WZ914" s="721"/>
      <c r="XA914" s="721"/>
      <c r="XB914" s="721"/>
      <c r="XC914" s="721"/>
      <c r="XD914" s="721"/>
      <c r="XE914" s="721"/>
      <c r="XF914" s="721"/>
      <c r="XG914" s="721"/>
      <c r="XH914" s="721"/>
      <c r="XI914" s="721"/>
      <c r="XJ914" s="721"/>
      <c r="XK914" s="721"/>
      <c r="XL914" s="721"/>
      <c r="XM914" s="721"/>
      <c r="XN914" s="721"/>
      <c r="XO914" s="721"/>
      <c r="XP914" s="721"/>
      <c r="XQ914" s="721"/>
      <c r="XR914" s="721"/>
      <c r="XS914" s="721"/>
      <c r="XT914" s="721"/>
      <c r="XU914" s="721"/>
      <c r="XV914" s="721"/>
      <c r="XW914" s="721"/>
      <c r="XX914" s="721"/>
      <c r="XY914" s="721"/>
      <c r="XZ914" s="721"/>
      <c r="YA914" s="721"/>
      <c r="YB914" s="721"/>
      <c r="YC914" s="721"/>
      <c r="YD914" s="721"/>
      <c r="YE914" s="721"/>
      <c r="YF914" s="721"/>
      <c r="YG914" s="721"/>
      <c r="YH914" s="721"/>
      <c r="YI914" s="721"/>
      <c r="YJ914" s="721"/>
      <c r="YK914" s="721"/>
      <c r="YL914" s="721"/>
      <c r="YM914" s="721"/>
      <c r="YN914" s="721"/>
      <c r="YO914" s="721"/>
      <c r="YP914" s="721"/>
      <c r="YQ914" s="721"/>
      <c r="YR914" s="721"/>
      <c r="YS914" s="721"/>
      <c r="YT914" s="721"/>
      <c r="YU914" s="721"/>
      <c r="YV914" s="721"/>
      <c r="YW914" s="721"/>
      <c r="YX914" s="721"/>
      <c r="YY914" s="721"/>
      <c r="YZ914" s="721"/>
      <c r="ZA914" s="721"/>
      <c r="ZB914" s="721"/>
      <c r="ZC914" s="721"/>
      <c r="ZD914" s="721"/>
      <c r="ZE914" s="721"/>
      <c r="ZF914" s="721"/>
      <c r="ZG914" s="721"/>
      <c r="ZH914" s="721"/>
      <c r="ZI914" s="721"/>
      <c r="ZJ914" s="721"/>
      <c r="ZK914" s="721"/>
      <c r="ZL914" s="721"/>
      <c r="ZM914" s="721"/>
      <c r="ZN914" s="721"/>
      <c r="ZO914" s="721"/>
      <c r="ZP914" s="721"/>
      <c r="ZQ914" s="721"/>
      <c r="ZR914" s="721"/>
      <c r="ZS914" s="721"/>
      <c r="ZT914" s="721"/>
      <c r="ZU914" s="721"/>
      <c r="ZV914" s="721"/>
      <c r="ZW914" s="721"/>
      <c r="ZX914" s="721"/>
      <c r="ZY914" s="721"/>
      <c r="ZZ914" s="721"/>
      <c r="AAA914" s="721"/>
      <c r="AAB914" s="721"/>
      <c r="AAC914" s="721"/>
      <c r="AAD914" s="721"/>
      <c r="AAE914" s="721"/>
      <c r="AAF914" s="721"/>
      <c r="AAG914" s="721"/>
      <c r="AAH914" s="721"/>
      <c r="AAI914" s="721"/>
      <c r="AAJ914" s="721"/>
      <c r="AAK914" s="721"/>
      <c r="AAL914" s="721"/>
      <c r="AAM914" s="721"/>
      <c r="AAN914" s="721"/>
      <c r="AAO914" s="721"/>
      <c r="AAP914" s="721"/>
      <c r="AAQ914" s="721"/>
      <c r="AAR914" s="721"/>
      <c r="AAS914" s="721"/>
      <c r="AAT914" s="721"/>
      <c r="AAU914" s="721"/>
      <c r="AAV914" s="721"/>
      <c r="AAW914" s="721"/>
      <c r="AAX914" s="721"/>
      <c r="AAY914" s="721"/>
      <c r="AAZ914" s="721"/>
      <c r="ABA914" s="721"/>
      <c r="ABB914" s="721"/>
      <c r="ABC914" s="721"/>
      <c r="ABD914" s="721"/>
      <c r="ABE914" s="721"/>
      <c r="ABF914" s="721"/>
      <c r="ABG914" s="721"/>
      <c r="ABH914" s="721"/>
      <c r="ABI914" s="721"/>
      <c r="ABJ914" s="721"/>
      <c r="ABK914" s="721"/>
      <c r="ABL914" s="721"/>
      <c r="ABM914" s="721"/>
      <c r="ABN914" s="721"/>
      <c r="ABO914" s="721"/>
      <c r="ABP914" s="721"/>
      <c r="ABQ914" s="721"/>
      <c r="ABR914" s="721"/>
      <c r="ABS914" s="721"/>
      <c r="ABT914" s="721"/>
      <c r="ABU914" s="721"/>
      <c r="ABV914" s="721"/>
      <c r="ABW914" s="721"/>
      <c r="ABX914" s="721"/>
      <c r="ABY914" s="721"/>
      <c r="ABZ914" s="721"/>
      <c r="ACA914" s="721"/>
      <c r="ACB914" s="721"/>
      <c r="ACC914" s="721"/>
      <c r="ACD914" s="721"/>
      <c r="ACE914" s="721"/>
      <c r="ACF914" s="721"/>
      <c r="ACG914" s="721"/>
      <c r="ACH914" s="721"/>
      <c r="ACI914" s="721"/>
      <c r="ACJ914" s="721"/>
      <c r="ACK914" s="721"/>
      <c r="ACL914" s="721"/>
      <c r="ACM914" s="721"/>
      <c r="ACN914" s="721"/>
      <c r="ACO914" s="721"/>
      <c r="ACP914" s="721"/>
      <c r="ACQ914" s="721"/>
      <c r="ACR914" s="721"/>
      <c r="ACS914" s="721"/>
      <c r="ACT914" s="721"/>
      <c r="ACU914" s="721"/>
      <c r="ACV914" s="721"/>
      <c r="ACW914" s="721"/>
      <c r="ACX914" s="721"/>
      <c r="ACY914" s="721"/>
      <c r="ACZ914" s="721"/>
      <c r="ADA914" s="721"/>
      <c r="ADB914" s="721"/>
      <c r="ADC914" s="721"/>
      <c r="ADD914" s="721"/>
      <c r="ADE914" s="721"/>
      <c r="ADF914" s="721"/>
      <c r="ADG914" s="721"/>
      <c r="ADH914" s="721"/>
      <c r="ADI914" s="721"/>
      <c r="ADJ914" s="721"/>
      <c r="ADK914" s="721"/>
      <c r="ADL914" s="721"/>
      <c r="ADM914" s="721"/>
      <c r="ADN914" s="721"/>
      <c r="ADO914" s="721"/>
      <c r="ADP914" s="721"/>
      <c r="ADQ914" s="721"/>
      <c r="ADR914" s="721"/>
      <c r="ADS914" s="721"/>
      <c r="ADT914" s="721"/>
      <c r="ADU914" s="721"/>
      <c r="ADV914" s="721"/>
      <c r="ADW914" s="721"/>
      <c r="ADX914" s="721"/>
      <c r="ADY914" s="721"/>
      <c r="ADZ914" s="721"/>
      <c r="AEA914" s="721"/>
      <c r="AEB914" s="721"/>
      <c r="AEC914" s="721"/>
      <c r="AED914" s="721"/>
      <c r="AEE914" s="721"/>
      <c r="AEF914" s="721"/>
      <c r="AEG914" s="721"/>
      <c r="AEH914" s="721"/>
      <c r="AEI914" s="721"/>
      <c r="AEJ914" s="721"/>
      <c r="AEK914" s="721"/>
      <c r="AEL914" s="721"/>
      <c r="AEM914" s="721"/>
      <c r="AEN914" s="721"/>
      <c r="AEO914" s="721"/>
      <c r="AEP914" s="721"/>
      <c r="AEQ914" s="721"/>
      <c r="AER914" s="721"/>
      <c r="AES914" s="721"/>
      <c r="AET914" s="721"/>
      <c r="AEU914" s="721"/>
      <c r="AEV914" s="721"/>
      <c r="AEW914" s="721"/>
      <c r="AEX914" s="721"/>
      <c r="AEY914" s="721"/>
      <c r="AEZ914" s="721"/>
      <c r="AFA914" s="721"/>
      <c r="AFB914" s="721"/>
      <c r="AFC914" s="721"/>
      <c r="AFD914" s="721"/>
      <c r="AFE914" s="721"/>
      <c r="AFF914" s="721"/>
      <c r="AFG914" s="721"/>
      <c r="AFH914" s="721"/>
      <c r="AFI914" s="721"/>
      <c r="AFJ914" s="721"/>
      <c r="AFK914" s="721"/>
      <c r="AFL914" s="721"/>
      <c r="AFM914" s="721"/>
      <c r="AFN914" s="721"/>
      <c r="AFO914" s="721"/>
      <c r="AFP914" s="721"/>
      <c r="AFQ914" s="721"/>
      <c r="AFR914" s="721"/>
      <c r="AFS914" s="721"/>
      <c r="AFT914" s="721"/>
      <c r="AFU914" s="721"/>
      <c r="AFV914" s="721"/>
      <c r="AFW914" s="721"/>
      <c r="AFX914" s="721"/>
      <c r="AFY914" s="721"/>
      <c r="AFZ914" s="721"/>
      <c r="AGA914" s="721"/>
      <c r="AGB914" s="721"/>
      <c r="AGC914" s="721"/>
      <c r="AGD914" s="721"/>
      <c r="AGE914" s="721"/>
      <c r="AGF914" s="721"/>
      <c r="AGG914" s="721"/>
      <c r="AGH914" s="721"/>
      <c r="AGI914" s="721"/>
      <c r="AGJ914" s="721"/>
      <c r="AGK914" s="721"/>
      <c r="AGL914" s="721"/>
      <c r="AGM914" s="721"/>
      <c r="AGN914" s="721"/>
      <c r="AGO914" s="721"/>
      <c r="AGP914" s="721"/>
      <c r="AGQ914" s="721"/>
      <c r="AGR914" s="721"/>
      <c r="AGS914" s="721"/>
      <c r="AGT914" s="721"/>
      <c r="AGU914" s="721"/>
      <c r="AGV914" s="721"/>
      <c r="AGW914" s="721"/>
      <c r="AGX914" s="721"/>
      <c r="AGY914" s="721"/>
      <c r="AGZ914" s="721"/>
      <c r="AHA914" s="721"/>
      <c r="AHB914" s="721"/>
      <c r="AHC914" s="721"/>
      <c r="AHD914" s="721"/>
      <c r="AHE914" s="721"/>
      <c r="AHF914" s="721"/>
      <c r="AHG914" s="721"/>
      <c r="AHH914" s="721"/>
      <c r="AHI914" s="721"/>
      <c r="AHJ914" s="721"/>
      <c r="AHK914" s="721"/>
      <c r="AHL914" s="721"/>
      <c r="AHM914" s="721"/>
      <c r="AHN914" s="721"/>
      <c r="AHO914" s="721"/>
      <c r="AHP914" s="721"/>
      <c r="AHQ914" s="721"/>
      <c r="AHR914" s="721"/>
      <c r="AHS914" s="721"/>
      <c r="AHT914" s="721"/>
      <c r="AHU914" s="721"/>
      <c r="AHV914" s="721"/>
      <c r="AHW914" s="721"/>
      <c r="AHX914" s="721"/>
      <c r="AHY914" s="721"/>
      <c r="AHZ914" s="721"/>
      <c r="AIA914" s="721"/>
      <c r="AIB914" s="721"/>
      <c r="AIC914" s="721"/>
      <c r="AID914" s="721"/>
      <c r="AIE914" s="721"/>
      <c r="AIF914" s="721"/>
      <c r="AIG914" s="721"/>
      <c r="AIH914" s="721"/>
      <c r="AII914" s="721"/>
      <c r="AIJ914" s="721"/>
      <c r="AIK914" s="721"/>
      <c r="AIL914" s="721"/>
      <c r="AIM914" s="721"/>
      <c r="AIN914" s="721"/>
      <c r="AIO914" s="721"/>
      <c r="AIP914" s="721"/>
      <c r="AIQ914" s="721"/>
      <c r="AIR914" s="721"/>
      <c r="AIS914" s="721"/>
      <c r="AIT914" s="721"/>
      <c r="AIU914" s="721"/>
      <c r="AIV914" s="721"/>
      <c r="AIW914" s="721"/>
      <c r="AIX914" s="721"/>
      <c r="AIY914" s="721"/>
      <c r="AIZ914" s="721"/>
      <c r="AJA914" s="721"/>
      <c r="AJB914" s="721"/>
      <c r="AJC914" s="721"/>
      <c r="AJD914" s="721"/>
      <c r="AJE914" s="721"/>
      <c r="AJF914" s="721"/>
      <c r="AJG914" s="721"/>
      <c r="AJH914" s="721"/>
      <c r="AJI914" s="721"/>
      <c r="AJJ914" s="721"/>
      <c r="AJK914" s="721"/>
      <c r="AJL914" s="721"/>
      <c r="AJM914" s="721"/>
      <c r="AJN914" s="721"/>
      <c r="AJO914" s="721"/>
      <c r="AJP914" s="721"/>
      <c r="AJQ914" s="721"/>
      <c r="AJR914" s="721"/>
      <c r="AJS914" s="721"/>
      <c r="AJT914" s="721"/>
      <c r="AJU914" s="721"/>
      <c r="AJV914" s="721"/>
      <c r="AJW914" s="721"/>
      <c r="AJX914" s="721"/>
      <c r="AJY914" s="721"/>
      <c r="AJZ914" s="721"/>
      <c r="AKA914" s="721"/>
      <c r="AKB914" s="721"/>
      <c r="AKC914" s="721"/>
      <c r="AKD914" s="721"/>
      <c r="AKE914" s="721"/>
      <c r="AKF914" s="721"/>
      <c r="AKG914" s="721"/>
      <c r="AKH914" s="721"/>
      <c r="AKI914" s="721"/>
      <c r="AKJ914" s="721"/>
      <c r="AKK914" s="721"/>
      <c r="AKL914" s="721"/>
      <c r="AKM914" s="721"/>
      <c r="AKN914" s="721"/>
      <c r="AKO914" s="721"/>
      <c r="AKP914" s="721"/>
      <c r="AKQ914" s="721"/>
      <c r="AKR914" s="721"/>
      <c r="AKS914" s="721"/>
      <c r="AKT914" s="721"/>
      <c r="AKU914" s="721"/>
      <c r="AKV914" s="721"/>
      <c r="AKW914" s="721"/>
      <c r="AKX914" s="721"/>
      <c r="AKY914" s="721"/>
      <c r="AKZ914" s="721"/>
      <c r="ALA914" s="721"/>
      <c r="ALB914" s="721"/>
      <c r="ALC914" s="721"/>
      <c r="ALD914" s="721"/>
      <c r="ALE914" s="721"/>
      <c r="ALF914" s="721"/>
      <c r="ALG914" s="721"/>
      <c r="ALH914" s="721"/>
      <c r="ALI914" s="721"/>
      <c r="ALJ914" s="721"/>
      <c r="ALK914" s="721"/>
      <c r="ALL914" s="721"/>
      <c r="ALM914" s="721"/>
      <c r="ALN914" s="721"/>
      <c r="ALO914" s="721"/>
      <c r="ALP914" s="721"/>
      <c r="ALQ914" s="721"/>
      <c r="ALR914" s="721"/>
      <c r="ALS914" s="721"/>
      <c r="ALT914" s="721"/>
      <c r="ALU914" s="721"/>
      <c r="ALV914" s="721"/>
      <c r="ALW914" s="721"/>
      <c r="ALX914" s="721"/>
      <c r="ALY914" s="721"/>
      <c r="ALZ914" s="721"/>
      <c r="AMA914" s="721"/>
      <c r="AMB914" s="721"/>
      <c r="AMC914" s="721"/>
      <c r="AMD914" s="721"/>
      <c r="AME914" s="721"/>
      <c r="AMF914" s="721"/>
      <c r="AMG914" s="721"/>
      <c r="AMH914" s="721"/>
      <c r="AMI914" s="721"/>
      <c r="AMJ914" s="721"/>
      <c r="AMK914" s="721"/>
      <c r="AML914" s="721"/>
      <c r="AMM914" s="721"/>
      <c r="AMN914" s="721"/>
      <c r="AMO914" s="721"/>
      <c r="AMP914" s="721"/>
      <c r="AMQ914" s="721"/>
      <c r="AMR914" s="721"/>
      <c r="AMS914" s="721"/>
      <c r="AMT914" s="721"/>
      <c r="AMU914" s="721"/>
      <c r="AMV914" s="721"/>
      <c r="AMW914" s="721"/>
      <c r="AMX914" s="721"/>
      <c r="AMY914" s="721"/>
      <c r="AMZ914" s="721"/>
      <c r="ANA914" s="721"/>
      <c r="ANB914" s="721"/>
      <c r="ANC914" s="721"/>
      <c r="AND914" s="721"/>
      <c r="ANE914" s="721"/>
      <c r="ANF914" s="721"/>
      <c r="ANG914" s="721"/>
      <c r="ANH914" s="721"/>
      <c r="ANI914" s="721"/>
      <c r="ANJ914" s="721"/>
      <c r="ANK914" s="721"/>
      <c r="ANL914" s="721"/>
      <c r="ANM914" s="721"/>
      <c r="ANN914" s="721"/>
      <c r="ANO914" s="721"/>
      <c r="ANP914" s="721"/>
      <c r="ANQ914" s="721"/>
      <c r="ANR914" s="721"/>
      <c r="ANS914" s="721"/>
      <c r="ANT914" s="721"/>
      <c r="ANU914" s="721"/>
      <c r="ANV914" s="721"/>
      <c r="ANW914" s="721"/>
      <c r="ANX914" s="721"/>
      <c r="ANY914" s="721"/>
      <c r="ANZ914" s="721"/>
      <c r="AOA914" s="721"/>
      <c r="AOB914" s="721"/>
      <c r="AOC914" s="721"/>
      <c r="AOD914" s="721"/>
      <c r="AOE914" s="721"/>
      <c r="AOF914" s="721"/>
      <c r="AOG914" s="721"/>
      <c r="AOH914" s="721"/>
      <c r="AOI914" s="721"/>
      <c r="AOJ914" s="721"/>
      <c r="AOK914" s="721"/>
      <c r="AOL914" s="721"/>
      <c r="AOM914" s="721"/>
      <c r="AON914" s="721"/>
      <c r="AOO914" s="721"/>
      <c r="AOP914" s="721"/>
      <c r="AOQ914" s="721"/>
      <c r="AOR914" s="721"/>
      <c r="AOS914" s="721"/>
      <c r="AOT914" s="721"/>
      <c r="AOU914" s="721"/>
      <c r="AOV914" s="721"/>
      <c r="AOW914" s="721"/>
      <c r="AOX914" s="721"/>
      <c r="AOY914" s="721"/>
      <c r="AOZ914" s="721"/>
      <c r="APA914" s="721"/>
      <c r="APB914" s="721"/>
      <c r="APC914" s="721"/>
      <c r="APD914" s="721"/>
      <c r="APE914" s="721"/>
      <c r="APF914" s="721"/>
      <c r="APG914" s="721"/>
      <c r="APH914" s="721"/>
      <c r="API914" s="721"/>
      <c r="APJ914" s="721"/>
      <c r="APK914" s="721"/>
      <c r="APL914" s="721"/>
      <c r="APM914" s="721"/>
      <c r="APN914" s="721"/>
      <c r="APO914" s="721"/>
      <c r="APP914" s="721"/>
      <c r="APQ914" s="721"/>
      <c r="APR914" s="721"/>
      <c r="APS914" s="721"/>
      <c r="APT914" s="721"/>
      <c r="APU914" s="721"/>
      <c r="APV914" s="721"/>
      <c r="APW914" s="721"/>
      <c r="APX914" s="721"/>
      <c r="APY914" s="721"/>
      <c r="APZ914" s="721"/>
      <c r="AQA914" s="721"/>
      <c r="AQB914" s="721"/>
      <c r="AQC914" s="721"/>
      <c r="AQD914" s="721"/>
      <c r="AQE914" s="721"/>
      <c r="AQF914" s="721"/>
      <c r="AQG914" s="721"/>
      <c r="AQH914" s="721"/>
      <c r="AQI914" s="721"/>
      <c r="AQJ914" s="721"/>
      <c r="AQK914" s="721"/>
      <c r="AQL914" s="721"/>
      <c r="AQM914" s="721"/>
      <c r="AQN914" s="721"/>
      <c r="AQO914" s="721"/>
      <c r="AQP914" s="721"/>
      <c r="AQQ914" s="721"/>
      <c r="AQR914" s="721"/>
      <c r="AQS914" s="721"/>
      <c r="AQT914" s="721"/>
      <c r="AQU914" s="721"/>
      <c r="AQV914" s="721"/>
      <c r="AQW914" s="721"/>
      <c r="AQX914" s="721"/>
      <c r="AQY914" s="721"/>
      <c r="AQZ914" s="721"/>
      <c r="ARA914" s="721"/>
      <c r="ARB914" s="721"/>
      <c r="ARC914" s="721"/>
      <c r="ARD914" s="721"/>
      <c r="ARE914" s="721"/>
      <c r="ARF914" s="721"/>
      <c r="ARG914" s="721"/>
      <c r="ARH914" s="721"/>
      <c r="ARI914" s="721"/>
      <c r="ARJ914" s="721"/>
      <c r="ARK914" s="721"/>
      <c r="ARL914" s="721"/>
      <c r="ARM914" s="721"/>
      <c r="ARN914" s="721"/>
      <c r="ARO914" s="721"/>
      <c r="ARP914" s="721"/>
      <c r="ARQ914" s="721"/>
      <c r="ARR914" s="721"/>
      <c r="ARS914" s="721"/>
      <c r="ART914" s="721"/>
      <c r="ARU914" s="721"/>
      <c r="ARV914" s="721"/>
      <c r="ARW914" s="721"/>
      <c r="ARX914" s="721"/>
      <c r="ARY914" s="721"/>
      <c r="ARZ914" s="721"/>
      <c r="ASA914" s="721"/>
      <c r="ASB914" s="721"/>
      <c r="ASC914" s="721"/>
      <c r="ASD914" s="721"/>
      <c r="ASE914" s="721"/>
      <c r="ASF914" s="721"/>
      <c r="ASG914" s="721"/>
      <c r="ASH914" s="721"/>
      <c r="ASI914" s="721"/>
      <c r="ASJ914" s="721"/>
      <c r="ASK914" s="721"/>
      <c r="ASL914" s="721"/>
      <c r="ASM914" s="721"/>
      <c r="ASN914" s="721"/>
      <c r="ASO914" s="721"/>
      <c r="ASP914" s="721"/>
      <c r="ASQ914" s="721"/>
      <c r="ASR914" s="721"/>
      <c r="ASS914" s="721"/>
      <c r="AST914" s="721"/>
      <c r="ASU914" s="721"/>
      <c r="ASV914" s="721"/>
      <c r="ASW914" s="721"/>
      <c r="ASX914" s="721"/>
      <c r="ASY914" s="721"/>
      <c r="ASZ914" s="721"/>
      <c r="ATA914" s="721"/>
      <c r="ATB914" s="721"/>
      <c r="ATC914" s="721"/>
      <c r="ATD914" s="721"/>
      <c r="ATE914" s="721"/>
      <c r="ATF914" s="721"/>
      <c r="ATG914" s="721"/>
      <c r="ATH914" s="721"/>
      <c r="ATI914" s="721"/>
      <c r="ATJ914" s="721"/>
      <c r="ATK914" s="721"/>
      <c r="ATL914" s="721"/>
      <c r="ATM914" s="721"/>
      <c r="ATN914" s="721"/>
      <c r="ATO914" s="721"/>
      <c r="ATP914" s="721"/>
      <c r="ATQ914" s="721"/>
      <c r="ATR914" s="721"/>
      <c r="ATS914" s="721"/>
      <c r="ATT914" s="721"/>
      <c r="ATU914" s="721"/>
      <c r="ATV914" s="721"/>
      <c r="ATW914" s="721"/>
      <c r="ATX914" s="721"/>
      <c r="ATY914" s="721"/>
      <c r="ATZ914" s="721"/>
      <c r="AUA914" s="721"/>
      <c r="AUB914" s="721"/>
      <c r="AUC914" s="721"/>
      <c r="AUD914" s="721"/>
      <c r="AUE914" s="721"/>
      <c r="AUF914" s="721"/>
      <c r="AUG914" s="721"/>
      <c r="AUH914" s="721"/>
      <c r="AUI914" s="721"/>
      <c r="AUJ914" s="721"/>
      <c r="AUK914" s="721"/>
      <c r="AUL914" s="721"/>
      <c r="AUM914" s="721"/>
      <c r="AUN914" s="721"/>
      <c r="AUO914" s="721"/>
      <c r="AUP914" s="721"/>
      <c r="AUQ914" s="721"/>
      <c r="AUR914" s="721"/>
      <c r="AUS914" s="721"/>
      <c r="AUT914" s="721"/>
      <c r="AUU914" s="721"/>
      <c r="AUV914" s="721"/>
      <c r="AUW914" s="721"/>
      <c r="AUX914" s="721"/>
      <c r="AUY914" s="721"/>
      <c r="AUZ914" s="721"/>
      <c r="AVA914" s="721"/>
      <c r="AVB914" s="721"/>
      <c r="AVC914" s="721"/>
      <c r="AVD914" s="721"/>
      <c r="AVE914" s="721"/>
      <c r="AVF914" s="721"/>
      <c r="AVG914" s="721"/>
      <c r="AVH914" s="721"/>
      <c r="AVI914" s="721"/>
      <c r="AVJ914" s="721"/>
      <c r="AVK914" s="721"/>
    </row>
    <row r="915" spans="1:1259">
      <c r="A915" s="716"/>
      <c r="B915" s="723">
        <v>44638</v>
      </c>
      <c r="C915" s="723"/>
      <c r="D915" s="714" t="s">
        <v>3247</v>
      </c>
      <c r="E915" s="703"/>
      <c r="F915" s="703"/>
      <c r="G915" s="703">
        <v>2022</v>
      </c>
      <c r="H915" s="703"/>
      <c r="I915" s="698" t="s">
        <v>1699</v>
      </c>
      <c r="J915" s="704"/>
      <c r="K915" s="705" t="s">
        <v>4973</v>
      </c>
      <c r="L915" s="703" t="s">
        <v>3386</v>
      </c>
      <c r="M915" s="706">
        <v>44637</v>
      </c>
      <c r="N915" s="706">
        <v>44805</v>
      </c>
      <c r="O915" s="706"/>
      <c r="P915" s="704"/>
      <c r="Q915" s="704"/>
      <c r="R915" s="704"/>
      <c r="S915" s="703" t="s">
        <v>2425</v>
      </c>
      <c r="T915" s="703">
        <v>60</v>
      </c>
      <c r="U915" s="703"/>
      <c r="V915" s="703" t="s">
        <v>973</v>
      </c>
      <c r="W915" s="703">
        <v>400</v>
      </c>
      <c r="X915" s="707">
        <v>768</v>
      </c>
      <c r="Y915" s="539">
        <f t="shared" si="42"/>
        <v>307200</v>
      </c>
      <c r="Z915" s="708">
        <v>0.55000000000000004</v>
      </c>
      <c r="AA915" s="681">
        <f t="shared" si="43"/>
        <v>168960</v>
      </c>
      <c r="AB915" s="682"/>
      <c r="AC915" s="683">
        <v>0</v>
      </c>
      <c r="AD915" s="710"/>
      <c r="AE915" s="709"/>
      <c r="AF915" s="695">
        <f t="shared" si="44"/>
        <v>168960</v>
      </c>
      <c r="AG915" s="703" t="s">
        <v>1073</v>
      </c>
      <c r="AH915" s="703"/>
      <c r="AI915" s="705" t="s">
        <v>2488</v>
      </c>
      <c r="AJ915" s="703" t="s">
        <v>2426</v>
      </c>
      <c r="AK915" s="711" t="s">
        <v>2427</v>
      </c>
      <c r="AL915" s="703">
        <v>87107</v>
      </c>
      <c r="AM915" s="703" t="s">
        <v>52</v>
      </c>
      <c r="AN915" s="703"/>
      <c r="AO915" s="703"/>
      <c r="AP915" s="712"/>
      <c r="AQ915" s="712" t="s">
        <v>37</v>
      </c>
      <c r="AR915" s="712"/>
      <c r="AS915" s="715"/>
      <c r="AT915" s="715"/>
      <c r="AU915" s="715"/>
      <c r="AV915" s="708">
        <v>0.45500000000000002</v>
      </c>
      <c r="AW915" s="721"/>
      <c r="AX915" s="721"/>
      <c r="AY915" s="721"/>
      <c r="AZ915" s="721"/>
      <c r="BA915" s="721"/>
      <c r="BB915" s="721"/>
      <c r="BC915" s="721"/>
      <c r="BD915" s="721"/>
      <c r="BE915" s="721"/>
      <c r="BF915" s="721"/>
      <c r="BG915" s="721"/>
      <c r="BH915" s="721"/>
      <c r="BI915" s="721"/>
      <c r="BJ915" s="721"/>
      <c r="BK915" s="721"/>
      <c r="BL915" s="721"/>
      <c r="BM915" s="721"/>
      <c r="BN915" s="721"/>
      <c r="BO915" s="721"/>
      <c r="BP915" s="721"/>
      <c r="BQ915" s="721"/>
      <c r="BR915" s="721"/>
      <c r="BS915" s="721"/>
      <c r="BT915" s="721"/>
      <c r="BU915" s="721"/>
      <c r="BV915" s="721"/>
      <c r="BW915" s="721"/>
      <c r="BX915" s="721"/>
      <c r="BY915" s="721"/>
      <c r="BZ915" s="721"/>
      <c r="CA915" s="721"/>
      <c r="CB915" s="721"/>
      <c r="CC915" s="721"/>
      <c r="CD915" s="721"/>
      <c r="CE915" s="721"/>
      <c r="CF915" s="721"/>
      <c r="CG915" s="721"/>
      <c r="CH915" s="721"/>
      <c r="CI915" s="721"/>
      <c r="CJ915" s="721"/>
      <c r="CK915" s="721"/>
      <c r="CL915" s="721"/>
      <c r="CM915" s="721"/>
      <c r="CN915" s="721"/>
      <c r="CO915" s="721"/>
      <c r="CP915" s="721"/>
      <c r="CQ915" s="721"/>
      <c r="CR915" s="721"/>
      <c r="CS915" s="721"/>
      <c r="CT915" s="721"/>
      <c r="CU915" s="721"/>
      <c r="CV915" s="721"/>
      <c r="CW915" s="721"/>
      <c r="CX915" s="721"/>
      <c r="CY915" s="721"/>
      <c r="CZ915" s="721"/>
      <c r="DA915" s="721"/>
      <c r="DB915" s="721"/>
      <c r="DC915" s="721"/>
      <c r="DD915" s="721"/>
      <c r="DE915" s="721"/>
      <c r="DF915" s="721"/>
      <c r="DG915" s="721"/>
      <c r="DH915" s="721"/>
      <c r="DI915" s="721"/>
      <c r="DJ915" s="721"/>
      <c r="DK915" s="721"/>
      <c r="DL915" s="721"/>
      <c r="DM915" s="721"/>
      <c r="DN915" s="721"/>
      <c r="DO915" s="721"/>
      <c r="DP915" s="721"/>
      <c r="DQ915" s="721"/>
      <c r="DR915" s="721"/>
      <c r="DS915" s="721"/>
      <c r="DT915" s="721"/>
      <c r="DU915" s="721"/>
      <c r="DV915" s="721"/>
      <c r="DW915" s="721"/>
      <c r="DX915" s="721"/>
      <c r="DY915" s="721"/>
      <c r="DZ915" s="721"/>
      <c r="EA915" s="721"/>
      <c r="EB915" s="721"/>
      <c r="EC915" s="721"/>
      <c r="ED915" s="721"/>
      <c r="EE915" s="721"/>
      <c r="EF915" s="721"/>
      <c r="EG915" s="721"/>
      <c r="EH915" s="721"/>
      <c r="EI915" s="721"/>
      <c r="EJ915" s="721"/>
      <c r="EK915" s="721"/>
      <c r="EL915" s="721"/>
      <c r="EM915" s="721"/>
      <c r="EN915" s="721"/>
      <c r="EO915" s="721"/>
      <c r="EP915" s="721"/>
      <c r="EQ915" s="721"/>
      <c r="ER915" s="721"/>
      <c r="ES915" s="721"/>
      <c r="ET915" s="721"/>
      <c r="EU915" s="721"/>
      <c r="EV915" s="721"/>
      <c r="EW915" s="721"/>
      <c r="EX915" s="721"/>
      <c r="EY915" s="721"/>
      <c r="EZ915" s="721"/>
      <c r="FA915" s="721"/>
      <c r="FB915" s="721"/>
      <c r="FC915" s="721"/>
      <c r="FD915" s="721"/>
      <c r="FE915" s="721"/>
      <c r="FF915" s="721"/>
      <c r="FG915" s="721"/>
      <c r="FH915" s="721"/>
      <c r="FI915" s="721"/>
      <c r="FJ915" s="721"/>
      <c r="FK915" s="721"/>
      <c r="FL915" s="721"/>
      <c r="FM915" s="721"/>
      <c r="FN915" s="721"/>
      <c r="FO915" s="721"/>
      <c r="FP915" s="721"/>
      <c r="FQ915" s="721"/>
      <c r="FR915" s="721"/>
      <c r="FS915" s="721"/>
      <c r="FT915" s="721"/>
      <c r="FU915" s="721"/>
      <c r="FV915" s="721"/>
      <c r="FW915" s="721"/>
      <c r="FX915" s="721"/>
      <c r="FY915" s="721"/>
      <c r="FZ915" s="721"/>
      <c r="GA915" s="721"/>
      <c r="GB915" s="721"/>
      <c r="GC915" s="721"/>
      <c r="GD915" s="721"/>
      <c r="GE915" s="721"/>
      <c r="GF915" s="721"/>
      <c r="GG915" s="721"/>
      <c r="GH915" s="721"/>
      <c r="GI915" s="721"/>
      <c r="GJ915" s="721"/>
      <c r="GK915" s="721"/>
      <c r="GL915" s="721"/>
      <c r="GM915" s="721"/>
      <c r="GN915" s="721"/>
      <c r="GO915" s="721"/>
      <c r="GP915" s="721"/>
      <c r="GQ915" s="721"/>
      <c r="GR915" s="721"/>
      <c r="GS915" s="721"/>
      <c r="GT915" s="721"/>
      <c r="GU915" s="721"/>
      <c r="GV915" s="721"/>
      <c r="GW915" s="721"/>
      <c r="GX915" s="721"/>
      <c r="GY915" s="721"/>
      <c r="GZ915" s="721"/>
      <c r="HA915" s="721"/>
      <c r="HB915" s="721"/>
      <c r="HC915" s="721"/>
      <c r="HD915" s="721"/>
      <c r="HE915" s="721"/>
      <c r="HF915" s="721"/>
      <c r="HG915" s="721"/>
      <c r="HH915" s="721"/>
      <c r="HI915" s="721"/>
      <c r="HJ915" s="721"/>
      <c r="HK915" s="721"/>
      <c r="HL915" s="721"/>
      <c r="HM915" s="721"/>
      <c r="HN915" s="721"/>
      <c r="HO915" s="721"/>
      <c r="HP915" s="721"/>
      <c r="HQ915" s="721"/>
      <c r="HR915" s="721"/>
      <c r="HS915" s="721"/>
      <c r="HT915" s="721"/>
      <c r="HU915" s="721"/>
      <c r="HV915" s="721"/>
      <c r="HW915" s="721"/>
      <c r="HX915" s="721"/>
      <c r="HY915" s="721"/>
      <c r="HZ915" s="721"/>
      <c r="IA915" s="721"/>
      <c r="IB915" s="721"/>
      <c r="IC915" s="721"/>
      <c r="ID915" s="721"/>
      <c r="IE915" s="721"/>
      <c r="IF915" s="721"/>
      <c r="IG915" s="721"/>
      <c r="IH915" s="721"/>
      <c r="II915" s="721"/>
      <c r="IJ915" s="721"/>
      <c r="IK915" s="721"/>
      <c r="IL915" s="721"/>
      <c r="IM915" s="721"/>
      <c r="IN915" s="721"/>
      <c r="IO915" s="721"/>
      <c r="IP915" s="721"/>
      <c r="IQ915" s="721"/>
      <c r="IR915" s="721"/>
      <c r="IS915" s="721"/>
      <c r="IT915" s="721"/>
      <c r="IU915" s="721"/>
      <c r="IV915" s="721"/>
      <c r="IW915" s="721"/>
      <c r="IX915" s="721"/>
      <c r="IY915" s="721"/>
      <c r="IZ915" s="721"/>
      <c r="JA915" s="721"/>
      <c r="JB915" s="721"/>
      <c r="JC915" s="721"/>
      <c r="JD915" s="721"/>
      <c r="JE915" s="721"/>
      <c r="JF915" s="721"/>
      <c r="JG915" s="721"/>
      <c r="JH915" s="721"/>
      <c r="JI915" s="721"/>
      <c r="JJ915" s="721"/>
      <c r="JK915" s="721"/>
      <c r="JL915" s="721"/>
      <c r="JM915" s="721"/>
      <c r="JN915" s="721"/>
      <c r="JO915" s="721"/>
      <c r="JP915" s="721"/>
      <c r="JQ915" s="721"/>
      <c r="JR915" s="721"/>
      <c r="JS915" s="721"/>
      <c r="JT915" s="721"/>
      <c r="JU915" s="721"/>
      <c r="JV915" s="721"/>
      <c r="JW915" s="721"/>
      <c r="JX915" s="721"/>
      <c r="JY915" s="721"/>
      <c r="JZ915" s="721"/>
      <c r="KA915" s="721"/>
      <c r="KB915" s="721"/>
      <c r="KC915" s="721"/>
      <c r="KD915" s="721"/>
      <c r="KE915" s="721"/>
      <c r="KF915" s="721"/>
      <c r="KG915" s="721"/>
      <c r="KH915" s="721"/>
      <c r="KI915" s="721"/>
      <c r="KJ915" s="721"/>
      <c r="KK915" s="721"/>
      <c r="KL915" s="721"/>
      <c r="KM915" s="721"/>
      <c r="KN915" s="721"/>
      <c r="KO915" s="721"/>
      <c r="KP915" s="721"/>
      <c r="KQ915" s="721"/>
      <c r="KR915" s="721"/>
      <c r="KS915" s="721"/>
      <c r="KT915" s="721"/>
      <c r="KU915" s="721"/>
      <c r="KV915" s="721"/>
      <c r="KW915" s="721"/>
      <c r="KX915" s="721"/>
      <c r="KY915" s="721"/>
      <c r="KZ915" s="721"/>
      <c r="LA915" s="721"/>
      <c r="LB915" s="721"/>
      <c r="LC915" s="721"/>
      <c r="LD915" s="721"/>
      <c r="LE915" s="721"/>
      <c r="LF915" s="721"/>
      <c r="LG915" s="721"/>
      <c r="LH915" s="721"/>
      <c r="LI915" s="721"/>
      <c r="LJ915" s="721"/>
      <c r="LK915" s="721"/>
      <c r="LL915" s="721"/>
      <c r="LM915" s="721"/>
      <c r="LN915" s="721"/>
      <c r="LO915" s="721"/>
      <c r="LP915" s="721"/>
      <c r="LQ915" s="721"/>
      <c r="LR915" s="721"/>
      <c r="LS915" s="721"/>
      <c r="LT915" s="721"/>
      <c r="LU915" s="721"/>
      <c r="LV915" s="721"/>
      <c r="LW915" s="721"/>
      <c r="LX915" s="721"/>
      <c r="LY915" s="721"/>
      <c r="LZ915" s="721"/>
      <c r="MA915" s="721"/>
      <c r="MB915" s="721"/>
      <c r="MC915" s="721"/>
      <c r="MD915" s="721"/>
      <c r="ME915" s="721"/>
      <c r="MF915" s="721"/>
      <c r="MG915" s="721"/>
      <c r="MH915" s="721"/>
      <c r="MI915" s="721"/>
      <c r="MJ915" s="721"/>
      <c r="MK915" s="721"/>
      <c r="ML915" s="721"/>
      <c r="MM915" s="721"/>
      <c r="MN915" s="721"/>
      <c r="MO915" s="721"/>
      <c r="MP915" s="721"/>
      <c r="MQ915" s="721"/>
      <c r="MR915" s="721"/>
      <c r="MS915" s="721"/>
      <c r="MT915" s="721"/>
      <c r="MU915" s="721"/>
      <c r="MV915" s="721"/>
      <c r="MW915" s="721"/>
      <c r="MX915" s="721"/>
      <c r="MY915" s="721"/>
      <c r="MZ915" s="721"/>
      <c r="NA915" s="721"/>
      <c r="NB915" s="721"/>
      <c r="NC915" s="721"/>
      <c r="ND915" s="721"/>
      <c r="NE915" s="721"/>
      <c r="NF915" s="721"/>
      <c r="NG915" s="721"/>
      <c r="NH915" s="721"/>
      <c r="NI915" s="721"/>
      <c r="NJ915" s="721"/>
      <c r="NK915" s="721"/>
      <c r="NL915" s="721"/>
      <c r="NM915" s="721"/>
      <c r="NN915" s="721"/>
      <c r="NO915" s="721"/>
      <c r="NP915" s="721"/>
      <c r="NQ915" s="721"/>
      <c r="NR915" s="721"/>
      <c r="NS915" s="721"/>
      <c r="NT915" s="721"/>
      <c r="NU915" s="721"/>
      <c r="NV915" s="721"/>
      <c r="NW915" s="721"/>
      <c r="NX915" s="721"/>
      <c r="NY915" s="721"/>
      <c r="NZ915" s="721"/>
      <c r="OA915" s="721"/>
      <c r="OB915" s="721"/>
      <c r="OC915" s="721"/>
      <c r="OD915" s="721"/>
      <c r="OE915" s="721"/>
      <c r="OF915" s="721"/>
      <c r="OG915" s="721"/>
      <c r="OH915" s="721"/>
      <c r="OI915" s="721"/>
      <c r="OJ915" s="721"/>
      <c r="OK915" s="721"/>
      <c r="OL915" s="721"/>
      <c r="OM915" s="721"/>
      <c r="ON915" s="721"/>
      <c r="OO915" s="721"/>
      <c r="OP915" s="721"/>
      <c r="OQ915" s="721"/>
      <c r="OR915" s="721"/>
      <c r="OS915" s="721"/>
      <c r="OT915" s="721"/>
      <c r="OU915" s="721"/>
      <c r="OV915" s="721"/>
      <c r="OW915" s="721"/>
      <c r="OX915" s="721"/>
      <c r="OY915" s="721"/>
      <c r="OZ915" s="721"/>
      <c r="PA915" s="721"/>
      <c r="PB915" s="721"/>
      <c r="PC915" s="721"/>
      <c r="PD915" s="721"/>
      <c r="PE915" s="721"/>
      <c r="PF915" s="721"/>
      <c r="PG915" s="721"/>
      <c r="PH915" s="721"/>
      <c r="PI915" s="721"/>
      <c r="PJ915" s="721"/>
      <c r="PK915" s="721"/>
      <c r="PL915" s="721"/>
      <c r="PM915" s="721"/>
      <c r="PN915" s="721"/>
      <c r="PO915" s="721"/>
      <c r="PP915" s="721"/>
      <c r="PQ915" s="721"/>
      <c r="PR915" s="721"/>
      <c r="PS915" s="721"/>
      <c r="PT915" s="721"/>
      <c r="PU915" s="721"/>
      <c r="PV915" s="721"/>
      <c r="PW915" s="721"/>
      <c r="PX915" s="721"/>
      <c r="PY915" s="721"/>
      <c r="PZ915" s="721"/>
      <c r="QA915" s="721"/>
      <c r="QB915" s="721"/>
      <c r="QC915" s="721"/>
      <c r="QD915" s="721"/>
      <c r="QE915" s="721"/>
      <c r="QF915" s="721"/>
      <c r="QG915" s="721"/>
      <c r="QH915" s="721"/>
      <c r="QI915" s="721"/>
      <c r="QJ915" s="721"/>
      <c r="QK915" s="721"/>
      <c r="QL915" s="721"/>
      <c r="QM915" s="721"/>
      <c r="QN915" s="721"/>
      <c r="QO915" s="721"/>
      <c r="QP915" s="721"/>
      <c r="QQ915" s="721"/>
      <c r="QR915" s="721"/>
      <c r="QS915" s="721"/>
      <c r="QT915" s="721"/>
      <c r="QU915" s="721"/>
      <c r="QV915" s="721"/>
      <c r="QW915" s="721"/>
      <c r="QX915" s="721"/>
      <c r="QY915" s="721"/>
      <c r="QZ915" s="721"/>
      <c r="RA915" s="721"/>
      <c r="RB915" s="721"/>
      <c r="RC915" s="721"/>
      <c r="RD915" s="721"/>
      <c r="RE915" s="721"/>
      <c r="RF915" s="721"/>
      <c r="RG915" s="721"/>
      <c r="RH915" s="721"/>
      <c r="RI915" s="721"/>
      <c r="RJ915" s="721"/>
      <c r="RK915" s="721"/>
      <c r="RL915" s="721"/>
      <c r="RM915" s="721"/>
      <c r="RN915" s="721"/>
      <c r="RO915" s="721"/>
      <c r="RP915" s="721"/>
      <c r="RQ915" s="721"/>
      <c r="RR915" s="721"/>
      <c r="RS915" s="721"/>
      <c r="RT915" s="721"/>
      <c r="RU915" s="721"/>
      <c r="RV915" s="721"/>
      <c r="RW915" s="721"/>
      <c r="RX915" s="721"/>
      <c r="RY915" s="721"/>
      <c r="RZ915" s="721"/>
      <c r="SA915" s="721"/>
      <c r="SB915" s="721"/>
      <c r="SC915" s="721"/>
      <c r="SD915" s="721"/>
      <c r="SE915" s="721"/>
      <c r="SF915" s="721"/>
      <c r="SG915" s="721"/>
      <c r="SH915" s="721"/>
      <c r="SI915" s="721"/>
      <c r="SJ915" s="721"/>
      <c r="SK915" s="721"/>
      <c r="SL915" s="721"/>
      <c r="SM915" s="721"/>
      <c r="SN915" s="721"/>
      <c r="SO915" s="721"/>
      <c r="SP915" s="721"/>
      <c r="SQ915" s="721"/>
      <c r="SR915" s="721"/>
      <c r="SS915" s="721"/>
      <c r="ST915" s="721"/>
      <c r="SU915" s="721"/>
      <c r="SV915" s="721"/>
      <c r="SW915" s="721"/>
      <c r="SX915" s="721"/>
      <c r="SY915" s="721"/>
      <c r="SZ915" s="721"/>
      <c r="TA915" s="721"/>
      <c r="TB915" s="721"/>
      <c r="TC915" s="721"/>
      <c r="TD915" s="721"/>
      <c r="TE915" s="721"/>
      <c r="TF915" s="721"/>
      <c r="TG915" s="721"/>
      <c r="TH915" s="721"/>
      <c r="TI915" s="721"/>
      <c r="TJ915" s="721"/>
      <c r="TK915" s="721"/>
      <c r="TL915" s="721"/>
      <c r="TM915" s="721"/>
      <c r="TN915" s="721"/>
      <c r="TO915" s="721"/>
      <c r="TP915" s="721"/>
      <c r="TQ915" s="721"/>
      <c r="TR915" s="721"/>
      <c r="TS915" s="721"/>
      <c r="TT915" s="721"/>
      <c r="TU915" s="721"/>
      <c r="TV915" s="721"/>
      <c r="TW915" s="721"/>
      <c r="TX915" s="721"/>
      <c r="TY915" s="721"/>
      <c r="TZ915" s="721"/>
      <c r="UA915" s="721"/>
      <c r="UB915" s="721"/>
      <c r="UC915" s="721"/>
      <c r="UD915" s="721"/>
      <c r="UE915" s="721"/>
      <c r="UF915" s="721"/>
      <c r="UG915" s="721"/>
      <c r="UH915" s="721"/>
      <c r="UI915" s="721"/>
      <c r="UJ915" s="721"/>
      <c r="UK915" s="721"/>
      <c r="UL915" s="721"/>
      <c r="UM915" s="721"/>
      <c r="UN915" s="721"/>
      <c r="UO915" s="721"/>
      <c r="UP915" s="721"/>
      <c r="UQ915" s="721"/>
      <c r="UR915" s="721"/>
      <c r="US915" s="721"/>
      <c r="UT915" s="721"/>
      <c r="UU915" s="721"/>
      <c r="UV915" s="721"/>
      <c r="UW915" s="721"/>
      <c r="UX915" s="721"/>
      <c r="UY915" s="721"/>
      <c r="UZ915" s="721"/>
      <c r="VA915" s="721"/>
      <c r="VB915" s="721"/>
      <c r="VC915" s="721"/>
      <c r="VD915" s="721"/>
      <c r="VE915" s="721"/>
      <c r="VF915" s="721"/>
      <c r="VG915" s="721"/>
      <c r="VH915" s="721"/>
      <c r="VI915" s="721"/>
      <c r="VJ915" s="721"/>
      <c r="VK915" s="721"/>
      <c r="VL915" s="721"/>
      <c r="VM915" s="721"/>
      <c r="VN915" s="721"/>
      <c r="VO915" s="721"/>
      <c r="VP915" s="721"/>
      <c r="VQ915" s="721"/>
      <c r="VR915" s="721"/>
      <c r="VS915" s="721"/>
      <c r="VT915" s="721"/>
      <c r="VU915" s="721"/>
      <c r="VV915" s="721"/>
      <c r="VW915" s="721"/>
      <c r="VX915" s="721"/>
      <c r="VY915" s="721"/>
      <c r="VZ915" s="721"/>
      <c r="WA915" s="721"/>
      <c r="WB915" s="721"/>
      <c r="WC915" s="721"/>
      <c r="WD915" s="721"/>
      <c r="WE915" s="721"/>
      <c r="WF915" s="721"/>
      <c r="WG915" s="721"/>
      <c r="WH915" s="721"/>
      <c r="WI915" s="721"/>
      <c r="WJ915" s="721"/>
      <c r="WK915" s="721"/>
      <c r="WL915" s="721"/>
      <c r="WM915" s="721"/>
      <c r="WN915" s="721"/>
      <c r="WO915" s="721"/>
      <c r="WP915" s="721"/>
      <c r="WQ915" s="721"/>
      <c r="WR915" s="721"/>
      <c r="WS915" s="721"/>
      <c r="WT915" s="721"/>
      <c r="WU915" s="721"/>
      <c r="WV915" s="721"/>
      <c r="WW915" s="721"/>
      <c r="WX915" s="721"/>
      <c r="WY915" s="721"/>
      <c r="WZ915" s="721"/>
      <c r="XA915" s="721"/>
      <c r="XB915" s="721"/>
      <c r="XC915" s="721"/>
      <c r="XD915" s="721"/>
      <c r="XE915" s="721"/>
      <c r="XF915" s="721"/>
      <c r="XG915" s="721"/>
      <c r="XH915" s="721"/>
      <c r="XI915" s="721"/>
      <c r="XJ915" s="721"/>
      <c r="XK915" s="721"/>
      <c r="XL915" s="721"/>
      <c r="XM915" s="721"/>
      <c r="XN915" s="721"/>
      <c r="XO915" s="721"/>
      <c r="XP915" s="721"/>
      <c r="XQ915" s="721"/>
      <c r="XR915" s="721"/>
      <c r="XS915" s="721"/>
      <c r="XT915" s="721"/>
      <c r="XU915" s="721"/>
      <c r="XV915" s="721"/>
      <c r="XW915" s="721"/>
      <c r="XX915" s="721"/>
      <c r="XY915" s="721"/>
      <c r="XZ915" s="721"/>
      <c r="YA915" s="721"/>
      <c r="YB915" s="721"/>
      <c r="YC915" s="721"/>
      <c r="YD915" s="721"/>
      <c r="YE915" s="721"/>
      <c r="YF915" s="721"/>
      <c r="YG915" s="721"/>
      <c r="YH915" s="721"/>
      <c r="YI915" s="721"/>
      <c r="YJ915" s="721"/>
      <c r="YK915" s="721"/>
      <c r="YL915" s="721"/>
      <c r="YM915" s="721"/>
      <c r="YN915" s="721"/>
      <c r="YO915" s="721"/>
      <c r="YP915" s="721"/>
      <c r="YQ915" s="721"/>
      <c r="YR915" s="721"/>
      <c r="YS915" s="721"/>
      <c r="YT915" s="721"/>
      <c r="YU915" s="721"/>
      <c r="YV915" s="721"/>
      <c r="YW915" s="721"/>
      <c r="YX915" s="721"/>
      <c r="YY915" s="721"/>
      <c r="YZ915" s="721"/>
      <c r="ZA915" s="721"/>
      <c r="ZB915" s="721"/>
      <c r="ZC915" s="721"/>
      <c r="ZD915" s="721"/>
      <c r="ZE915" s="721"/>
      <c r="ZF915" s="721"/>
      <c r="ZG915" s="721"/>
      <c r="ZH915" s="721"/>
      <c r="ZI915" s="721"/>
      <c r="ZJ915" s="721"/>
      <c r="ZK915" s="721"/>
      <c r="ZL915" s="721"/>
      <c r="ZM915" s="721"/>
      <c r="ZN915" s="721"/>
      <c r="ZO915" s="721"/>
      <c r="ZP915" s="721"/>
      <c r="ZQ915" s="721"/>
      <c r="ZR915" s="721"/>
      <c r="ZS915" s="721"/>
      <c r="ZT915" s="721"/>
      <c r="ZU915" s="721"/>
      <c r="ZV915" s="721"/>
      <c r="ZW915" s="721"/>
      <c r="ZX915" s="721"/>
      <c r="ZY915" s="721"/>
      <c r="ZZ915" s="721"/>
      <c r="AAA915" s="721"/>
      <c r="AAB915" s="721"/>
      <c r="AAC915" s="721"/>
      <c r="AAD915" s="721"/>
      <c r="AAE915" s="721"/>
      <c r="AAF915" s="721"/>
      <c r="AAG915" s="721"/>
      <c r="AAH915" s="721"/>
      <c r="AAI915" s="721"/>
      <c r="AAJ915" s="721"/>
      <c r="AAK915" s="721"/>
      <c r="AAL915" s="721"/>
      <c r="AAM915" s="721"/>
      <c r="AAN915" s="721"/>
      <c r="AAO915" s="721"/>
      <c r="AAP915" s="721"/>
      <c r="AAQ915" s="721"/>
      <c r="AAR915" s="721"/>
      <c r="AAS915" s="721"/>
      <c r="AAT915" s="721"/>
      <c r="AAU915" s="721"/>
      <c r="AAV915" s="721"/>
      <c r="AAW915" s="721"/>
      <c r="AAX915" s="721"/>
      <c r="AAY915" s="721"/>
      <c r="AAZ915" s="721"/>
      <c r="ABA915" s="721"/>
      <c r="ABB915" s="721"/>
      <c r="ABC915" s="721"/>
      <c r="ABD915" s="721"/>
      <c r="ABE915" s="721"/>
      <c r="ABF915" s="721"/>
      <c r="ABG915" s="721"/>
      <c r="ABH915" s="721"/>
      <c r="ABI915" s="721"/>
      <c r="ABJ915" s="721"/>
      <c r="ABK915" s="721"/>
      <c r="ABL915" s="721"/>
      <c r="ABM915" s="721"/>
      <c r="ABN915" s="721"/>
      <c r="ABO915" s="721"/>
      <c r="ABP915" s="721"/>
      <c r="ABQ915" s="721"/>
      <c r="ABR915" s="721"/>
      <c r="ABS915" s="721"/>
      <c r="ABT915" s="721"/>
      <c r="ABU915" s="721"/>
      <c r="ABV915" s="721"/>
      <c r="ABW915" s="721"/>
      <c r="ABX915" s="721"/>
      <c r="ABY915" s="721"/>
      <c r="ABZ915" s="721"/>
      <c r="ACA915" s="721"/>
      <c r="ACB915" s="721"/>
      <c r="ACC915" s="721"/>
      <c r="ACD915" s="721"/>
      <c r="ACE915" s="721"/>
      <c r="ACF915" s="721"/>
      <c r="ACG915" s="721"/>
      <c r="ACH915" s="721"/>
      <c r="ACI915" s="721"/>
      <c r="ACJ915" s="721"/>
      <c r="ACK915" s="721"/>
      <c r="ACL915" s="721"/>
      <c r="ACM915" s="721"/>
      <c r="ACN915" s="721"/>
      <c r="ACO915" s="721"/>
      <c r="ACP915" s="721"/>
      <c r="ACQ915" s="721"/>
      <c r="ACR915" s="721"/>
      <c r="ACS915" s="721"/>
      <c r="ACT915" s="721"/>
      <c r="ACU915" s="721"/>
      <c r="ACV915" s="721"/>
      <c r="ACW915" s="721"/>
      <c r="ACX915" s="721"/>
      <c r="ACY915" s="721"/>
      <c r="ACZ915" s="721"/>
      <c r="ADA915" s="721"/>
      <c r="ADB915" s="721"/>
      <c r="ADC915" s="721"/>
      <c r="ADD915" s="721"/>
      <c r="ADE915" s="721"/>
      <c r="ADF915" s="721"/>
      <c r="ADG915" s="721"/>
      <c r="ADH915" s="721"/>
      <c r="ADI915" s="721"/>
      <c r="ADJ915" s="721"/>
      <c r="ADK915" s="721"/>
      <c r="ADL915" s="721"/>
      <c r="ADM915" s="721"/>
      <c r="ADN915" s="721"/>
      <c r="ADO915" s="721"/>
      <c r="ADP915" s="721"/>
      <c r="ADQ915" s="721"/>
      <c r="ADR915" s="721"/>
      <c r="ADS915" s="721"/>
      <c r="ADT915" s="721"/>
      <c r="ADU915" s="721"/>
      <c r="ADV915" s="721"/>
      <c r="ADW915" s="721"/>
      <c r="ADX915" s="721"/>
      <c r="ADY915" s="721"/>
      <c r="ADZ915" s="721"/>
      <c r="AEA915" s="721"/>
      <c r="AEB915" s="721"/>
      <c r="AEC915" s="721"/>
      <c r="AED915" s="721"/>
      <c r="AEE915" s="721"/>
      <c r="AEF915" s="721"/>
      <c r="AEG915" s="721"/>
      <c r="AEH915" s="721"/>
      <c r="AEI915" s="721"/>
      <c r="AEJ915" s="721"/>
      <c r="AEK915" s="721"/>
      <c r="AEL915" s="721"/>
      <c r="AEM915" s="721"/>
      <c r="AEN915" s="721"/>
      <c r="AEO915" s="721"/>
      <c r="AEP915" s="721"/>
      <c r="AEQ915" s="721"/>
      <c r="AER915" s="721"/>
      <c r="AES915" s="721"/>
      <c r="AET915" s="721"/>
      <c r="AEU915" s="721"/>
      <c r="AEV915" s="721"/>
      <c r="AEW915" s="721"/>
      <c r="AEX915" s="721"/>
      <c r="AEY915" s="721"/>
      <c r="AEZ915" s="721"/>
      <c r="AFA915" s="721"/>
      <c r="AFB915" s="721"/>
      <c r="AFC915" s="721"/>
      <c r="AFD915" s="721"/>
      <c r="AFE915" s="721"/>
      <c r="AFF915" s="721"/>
      <c r="AFG915" s="721"/>
      <c r="AFH915" s="721"/>
      <c r="AFI915" s="721"/>
      <c r="AFJ915" s="721"/>
      <c r="AFK915" s="721"/>
      <c r="AFL915" s="721"/>
      <c r="AFM915" s="721"/>
      <c r="AFN915" s="721"/>
      <c r="AFO915" s="721"/>
      <c r="AFP915" s="721"/>
      <c r="AFQ915" s="721"/>
      <c r="AFR915" s="721"/>
      <c r="AFS915" s="721"/>
      <c r="AFT915" s="721"/>
      <c r="AFU915" s="721"/>
      <c r="AFV915" s="721"/>
      <c r="AFW915" s="721"/>
      <c r="AFX915" s="721"/>
      <c r="AFY915" s="721"/>
      <c r="AFZ915" s="721"/>
      <c r="AGA915" s="721"/>
      <c r="AGB915" s="721"/>
      <c r="AGC915" s="721"/>
      <c r="AGD915" s="721"/>
      <c r="AGE915" s="721"/>
      <c r="AGF915" s="721"/>
      <c r="AGG915" s="721"/>
      <c r="AGH915" s="721"/>
      <c r="AGI915" s="721"/>
      <c r="AGJ915" s="721"/>
      <c r="AGK915" s="721"/>
      <c r="AGL915" s="721"/>
      <c r="AGM915" s="721"/>
      <c r="AGN915" s="721"/>
      <c r="AGO915" s="721"/>
      <c r="AGP915" s="721"/>
      <c r="AGQ915" s="721"/>
      <c r="AGR915" s="721"/>
      <c r="AGS915" s="721"/>
      <c r="AGT915" s="721"/>
      <c r="AGU915" s="721"/>
      <c r="AGV915" s="721"/>
      <c r="AGW915" s="721"/>
      <c r="AGX915" s="721"/>
      <c r="AGY915" s="721"/>
      <c r="AGZ915" s="721"/>
      <c r="AHA915" s="721"/>
      <c r="AHB915" s="721"/>
      <c r="AHC915" s="721"/>
      <c r="AHD915" s="721"/>
      <c r="AHE915" s="721"/>
      <c r="AHF915" s="721"/>
      <c r="AHG915" s="721"/>
      <c r="AHH915" s="721"/>
      <c r="AHI915" s="721"/>
      <c r="AHJ915" s="721"/>
      <c r="AHK915" s="721"/>
      <c r="AHL915" s="721"/>
      <c r="AHM915" s="721"/>
      <c r="AHN915" s="721"/>
      <c r="AHO915" s="721"/>
      <c r="AHP915" s="721"/>
      <c r="AHQ915" s="721"/>
      <c r="AHR915" s="721"/>
      <c r="AHS915" s="721"/>
      <c r="AHT915" s="721"/>
      <c r="AHU915" s="721"/>
      <c r="AHV915" s="721"/>
      <c r="AHW915" s="721"/>
      <c r="AHX915" s="721"/>
      <c r="AHY915" s="721"/>
      <c r="AHZ915" s="721"/>
      <c r="AIA915" s="721"/>
      <c r="AIB915" s="721"/>
      <c r="AIC915" s="721"/>
      <c r="AID915" s="721"/>
      <c r="AIE915" s="721"/>
      <c r="AIF915" s="721"/>
      <c r="AIG915" s="721"/>
      <c r="AIH915" s="721"/>
      <c r="AII915" s="721"/>
      <c r="AIJ915" s="721"/>
      <c r="AIK915" s="721"/>
      <c r="AIL915" s="721"/>
      <c r="AIM915" s="721"/>
      <c r="AIN915" s="721"/>
      <c r="AIO915" s="721"/>
      <c r="AIP915" s="721"/>
      <c r="AIQ915" s="721"/>
      <c r="AIR915" s="721"/>
      <c r="AIS915" s="721"/>
      <c r="AIT915" s="721"/>
      <c r="AIU915" s="721"/>
      <c r="AIV915" s="721"/>
      <c r="AIW915" s="721"/>
      <c r="AIX915" s="721"/>
      <c r="AIY915" s="721"/>
      <c r="AIZ915" s="721"/>
      <c r="AJA915" s="721"/>
      <c r="AJB915" s="721"/>
      <c r="AJC915" s="721"/>
      <c r="AJD915" s="721"/>
      <c r="AJE915" s="721"/>
      <c r="AJF915" s="721"/>
      <c r="AJG915" s="721"/>
      <c r="AJH915" s="721"/>
      <c r="AJI915" s="721"/>
      <c r="AJJ915" s="721"/>
      <c r="AJK915" s="721"/>
      <c r="AJL915" s="721"/>
      <c r="AJM915" s="721"/>
      <c r="AJN915" s="721"/>
      <c r="AJO915" s="721"/>
      <c r="AJP915" s="721"/>
      <c r="AJQ915" s="721"/>
      <c r="AJR915" s="721"/>
      <c r="AJS915" s="721"/>
      <c r="AJT915" s="721"/>
      <c r="AJU915" s="721"/>
      <c r="AJV915" s="721"/>
      <c r="AJW915" s="721"/>
      <c r="AJX915" s="721"/>
      <c r="AJY915" s="721"/>
      <c r="AJZ915" s="721"/>
      <c r="AKA915" s="721"/>
      <c r="AKB915" s="721"/>
      <c r="AKC915" s="721"/>
      <c r="AKD915" s="721"/>
      <c r="AKE915" s="721"/>
      <c r="AKF915" s="721"/>
      <c r="AKG915" s="721"/>
      <c r="AKH915" s="721"/>
      <c r="AKI915" s="721"/>
      <c r="AKJ915" s="721"/>
      <c r="AKK915" s="721"/>
      <c r="AKL915" s="721"/>
      <c r="AKM915" s="721"/>
      <c r="AKN915" s="721"/>
      <c r="AKO915" s="721"/>
      <c r="AKP915" s="721"/>
      <c r="AKQ915" s="721"/>
      <c r="AKR915" s="721"/>
      <c r="AKS915" s="721"/>
      <c r="AKT915" s="721"/>
      <c r="AKU915" s="721"/>
      <c r="AKV915" s="721"/>
      <c r="AKW915" s="721"/>
      <c r="AKX915" s="721"/>
      <c r="AKY915" s="721"/>
      <c r="AKZ915" s="721"/>
      <c r="ALA915" s="721"/>
      <c r="ALB915" s="721"/>
      <c r="ALC915" s="721"/>
      <c r="ALD915" s="721"/>
      <c r="ALE915" s="721"/>
      <c r="ALF915" s="721"/>
      <c r="ALG915" s="721"/>
      <c r="ALH915" s="721"/>
      <c r="ALI915" s="721"/>
      <c r="ALJ915" s="721"/>
      <c r="ALK915" s="721"/>
      <c r="ALL915" s="721"/>
      <c r="ALM915" s="721"/>
      <c r="ALN915" s="721"/>
      <c r="ALO915" s="721"/>
      <c r="ALP915" s="721"/>
      <c r="ALQ915" s="721"/>
      <c r="ALR915" s="721"/>
      <c r="ALS915" s="721"/>
      <c r="ALT915" s="721"/>
      <c r="ALU915" s="721"/>
      <c r="ALV915" s="721"/>
      <c r="ALW915" s="721"/>
      <c r="ALX915" s="721"/>
      <c r="ALY915" s="721"/>
      <c r="ALZ915" s="721"/>
      <c r="AMA915" s="721"/>
      <c r="AMB915" s="721"/>
      <c r="AMC915" s="721"/>
      <c r="AMD915" s="721"/>
      <c r="AME915" s="721"/>
      <c r="AMF915" s="721"/>
      <c r="AMG915" s="721"/>
      <c r="AMH915" s="721"/>
      <c r="AMI915" s="721"/>
      <c r="AMJ915" s="721"/>
      <c r="AMK915" s="721"/>
      <c r="AML915" s="721"/>
      <c r="AMM915" s="721"/>
      <c r="AMN915" s="721"/>
      <c r="AMO915" s="721"/>
      <c r="AMP915" s="721"/>
      <c r="AMQ915" s="721"/>
      <c r="AMR915" s="721"/>
      <c r="AMS915" s="721"/>
      <c r="AMT915" s="721"/>
      <c r="AMU915" s="721"/>
      <c r="AMV915" s="721"/>
      <c r="AMW915" s="721"/>
      <c r="AMX915" s="721"/>
      <c r="AMY915" s="721"/>
      <c r="AMZ915" s="721"/>
      <c r="ANA915" s="721"/>
      <c r="ANB915" s="721"/>
      <c r="ANC915" s="721"/>
      <c r="AND915" s="721"/>
      <c r="ANE915" s="721"/>
      <c r="ANF915" s="721"/>
      <c r="ANG915" s="721"/>
      <c r="ANH915" s="721"/>
      <c r="ANI915" s="721"/>
      <c r="ANJ915" s="721"/>
      <c r="ANK915" s="721"/>
      <c r="ANL915" s="721"/>
      <c r="ANM915" s="721"/>
      <c r="ANN915" s="721"/>
      <c r="ANO915" s="721"/>
      <c r="ANP915" s="721"/>
      <c r="ANQ915" s="721"/>
      <c r="ANR915" s="721"/>
      <c r="ANS915" s="721"/>
      <c r="ANT915" s="721"/>
      <c r="ANU915" s="721"/>
      <c r="ANV915" s="721"/>
      <c r="ANW915" s="721"/>
      <c r="ANX915" s="721"/>
      <c r="ANY915" s="721"/>
      <c r="ANZ915" s="721"/>
      <c r="AOA915" s="721"/>
      <c r="AOB915" s="721"/>
      <c r="AOC915" s="721"/>
      <c r="AOD915" s="721"/>
      <c r="AOE915" s="721"/>
      <c r="AOF915" s="721"/>
      <c r="AOG915" s="721"/>
      <c r="AOH915" s="721"/>
      <c r="AOI915" s="721"/>
      <c r="AOJ915" s="721"/>
      <c r="AOK915" s="721"/>
      <c r="AOL915" s="721"/>
      <c r="AOM915" s="721"/>
      <c r="AON915" s="721"/>
      <c r="AOO915" s="721"/>
      <c r="AOP915" s="721"/>
      <c r="AOQ915" s="721"/>
      <c r="AOR915" s="721"/>
      <c r="AOS915" s="721"/>
      <c r="AOT915" s="721"/>
      <c r="AOU915" s="721"/>
      <c r="AOV915" s="721"/>
      <c r="AOW915" s="721"/>
      <c r="AOX915" s="721"/>
      <c r="AOY915" s="721"/>
      <c r="AOZ915" s="721"/>
      <c r="APA915" s="721"/>
      <c r="APB915" s="721"/>
      <c r="APC915" s="721"/>
      <c r="APD915" s="721"/>
      <c r="APE915" s="721"/>
      <c r="APF915" s="721"/>
      <c r="APG915" s="721"/>
      <c r="APH915" s="721"/>
      <c r="API915" s="721"/>
      <c r="APJ915" s="721"/>
      <c r="APK915" s="721"/>
      <c r="APL915" s="721"/>
      <c r="APM915" s="721"/>
      <c r="APN915" s="721"/>
      <c r="APO915" s="721"/>
      <c r="APP915" s="721"/>
      <c r="APQ915" s="721"/>
      <c r="APR915" s="721"/>
      <c r="APS915" s="721"/>
      <c r="APT915" s="721"/>
      <c r="APU915" s="721"/>
      <c r="APV915" s="721"/>
      <c r="APW915" s="721"/>
      <c r="APX915" s="721"/>
      <c r="APY915" s="721"/>
      <c r="APZ915" s="721"/>
      <c r="AQA915" s="721"/>
      <c r="AQB915" s="721"/>
      <c r="AQC915" s="721"/>
      <c r="AQD915" s="721"/>
      <c r="AQE915" s="721"/>
      <c r="AQF915" s="721"/>
      <c r="AQG915" s="721"/>
      <c r="AQH915" s="721"/>
      <c r="AQI915" s="721"/>
      <c r="AQJ915" s="721"/>
      <c r="AQK915" s="721"/>
      <c r="AQL915" s="721"/>
      <c r="AQM915" s="721"/>
      <c r="AQN915" s="721"/>
      <c r="AQO915" s="721"/>
      <c r="AQP915" s="721"/>
      <c r="AQQ915" s="721"/>
      <c r="AQR915" s="721"/>
      <c r="AQS915" s="721"/>
      <c r="AQT915" s="721"/>
      <c r="AQU915" s="721"/>
      <c r="AQV915" s="721"/>
      <c r="AQW915" s="721"/>
      <c r="AQX915" s="721"/>
      <c r="AQY915" s="721"/>
      <c r="AQZ915" s="721"/>
      <c r="ARA915" s="721"/>
      <c r="ARB915" s="721"/>
      <c r="ARC915" s="721"/>
      <c r="ARD915" s="721"/>
      <c r="ARE915" s="721"/>
      <c r="ARF915" s="721"/>
      <c r="ARG915" s="721"/>
      <c r="ARH915" s="721"/>
      <c r="ARI915" s="721"/>
      <c r="ARJ915" s="721"/>
      <c r="ARK915" s="721"/>
      <c r="ARL915" s="721"/>
      <c r="ARM915" s="721"/>
      <c r="ARN915" s="721"/>
      <c r="ARO915" s="721"/>
      <c r="ARP915" s="721"/>
      <c r="ARQ915" s="721"/>
      <c r="ARR915" s="721"/>
      <c r="ARS915" s="721"/>
      <c r="ART915" s="721"/>
      <c r="ARU915" s="721"/>
      <c r="ARV915" s="721"/>
      <c r="ARW915" s="721"/>
      <c r="ARX915" s="721"/>
      <c r="ARY915" s="721"/>
      <c r="ARZ915" s="721"/>
      <c r="ASA915" s="721"/>
      <c r="ASB915" s="721"/>
      <c r="ASC915" s="721"/>
      <c r="ASD915" s="721"/>
      <c r="ASE915" s="721"/>
      <c r="ASF915" s="721"/>
      <c r="ASG915" s="721"/>
      <c r="ASH915" s="721"/>
      <c r="ASI915" s="721"/>
      <c r="ASJ915" s="721"/>
      <c r="ASK915" s="721"/>
      <c r="ASL915" s="721"/>
      <c r="ASM915" s="721"/>
      <c r="ASN915" s="721"/>
      <c r="ASO915" s="721"/>
      <c r="ASP915" s="721"/>
      <c r="ASQ915" s="721"/>
      <c r="ASR915" s="721"/>
      <c r="ASS915" s="721"/>
      <c r="AST915" s="721"/>
      <c r="ASU915" s="721"/>
      <c r="ASV915" s="721"/>
      <c r="ASW915" s="721"/>
      <c r="ASX915" s="721"/>
      <c r="ASY915" s="721"/>
      <c r="ASZ915" s="721"/>
      <c r="ATA915" s="721"/>
      <c r="ATB915" s="721"/>
      <c r="ATC915" s="721"/>
      <c r="ATD915" s="721"/>
      <c r="ATE915" s="721"/>
      <c r="ATF915" s="721"/>
      <c r="ATG915" s="721"/>
      <c r="ATH915" s="721"/>
      <c r="ATI915" s="721"/>
      <c r="ATJ915" s="721"/>
      <c r="ATK915" s="721"/>
      <c r="ATL915" s="721"/>
      <c r="ATM915" s="721"/>
      <c r="ATN915" s="721"/>
      <c r="ATO915" s="721"/>
      <c r="ATP915" s="721"/>
      <c r="ATQ915" s="721"/>
      <c r="ATR915" s="721"/>
      <c r="ATS915" s="721"/>
      <c r="ATT915" s="721"/>
      <c r="ATU915" s="721"/>
      <c r="ATV915" s="721"/>
      <c r="ATW915" s="721"/>
      <c r="ATX915" s="721"/>
      <c r="ATY915" s="721"/>
      <c r="ATZ915" s="721"/>
      <c r="AUA915" s="721"/>
      <c r="AUB915" s="721"/>
      <c r="AUC915" s="721"/>
      <c r="AUD915" s="721"/>
      <c r="AUE915" s="721"/>
      <c r="AUF915" s="721"/>
      <c r="AUG915" s="721"/>
      <c r="AUH915" s="721"/>
      <c r="AUI915" s="721"/>
      <c r="AUJ915" s="721"/>
      <c r="AUK915" s="721"/>
      <c r="AUL915" s="721"/>
      <c r="AUM915" s="721"/>
      <c r="AUN915" s="721"/>
      <c r="AUO915" s="721"/>
      <c r="AUP915" s="721"/>
      <c r="AUQ915" s="721"/>
      <c r="AUR915" s="721"/>
      <c r="AUS915" s="721"/>
      <c r="AUT915" s="721"/>
      <c r="AUU915" s="721"/>
      <c r="AUV915" s="721"/>
      <c r="AUW915" s="721"/>
      <c r="AUX915" s="721"/>
      <c r="AUY915" s="721"/>
      <c r="AUZ915" s="721"/>
      <c r="AVA915" s="721"/>
      <c r="AVB915" s="721"/>
      <c r="AVC915" s="721"/>
      <c r="AVD915" s="721"/>
      <c r="AVE915" s="721"/>
      <c r="AVF915" s="721"/>
      <c r="AVG915" s="721"/>
      <c r="AVH915" s="721"/>
      <c r="AVI915" s="721"/>
      <c r="AVJ915" s="721"/>
      <c r="AVK915" s="721"/>
    </row>
    <row r="916" spans="1:1259">
      <c r="A916" s="716"/>
      <c r="B916" s="716"/>
      <c r="C916" s="716"/>
      <c r="D916" s="714" t="s">
        <v>3247</v>
      </c>
      <c r="E916" s="703" t="s">
        <v>4940</v>
      </c>
      <c r="F916" s="703"/>
      <c r="G916" s="703"/>
      <c r="H916" s="703"/>
      <c r="I916" s="698" t="s">
        <v>1699</v>
      </c>
      <c r="J916" s="704"/>
      <c r="K916" s="705" t="s">
        <v>4974</v>
      </c>
      <c r="L916" s="703" t="s">
        <v>3305</v>
      </c>
      <c r="M916" s="706">
        <v>44538</v>
      </c>
      <c r="N916" s="706">
        <v>44774</v>
      </c>
      <c r="O916" s="706"/>
      <c r="P916" s="704"/>
      <c r="Q916" s="704"/>
      <c r="R916" s="704"/>
      <c r="S916" s="703" t="s">
        <v>2425</v>
      </c>
      <c r="T916" s="703">
        <v>60</v>
      </c>
      <c r="U916" s="703"/>
      <c r="V916" s="703" t="s">
        <v>985</v>
      </c>
      <c r="W916" s="703">
        <v>400</v>
      </c>
      <c r="X916" s="707">
        <v>1536</v>
      </c>
      <c r="Y916" s="539">
        <f t="shared" si="42"/>
        <v>614400</v>
      </c>
      <c r="Z916" s="680">
        <v>0.52</v>
      </c>
      <c r="AA916" s="681">
        <f t="shared" si="43"/>
        <v>319488</v>
      </c>
      <c r="AB916" s="682"/>
      <c r="AC916" s="683">
        <v>0</v>
      </c>
      <c r="AD916" s="692"/>
      <c r="AE916" s="684"/>
      <c r="AF916" s="695">
        <f t="shared" si="44"/>
        <v>319488</v>
      </c>
      <c r="AG916" s="676" t="s">
        <v>1073</v>
      </c>
      <c r="AH916" s="676"/>
      <c r="AI916" s="685" t="s">
        <v>2488</v>
      </c>
      <c r="AJ916" s="676" t="s">
        <v>3306</v>
      </c>
      <c r="AK916" s="696" t="s">
        <v>2408</v>
      </c>
      <c r="AL916" s="676">
        <v>81006</v>
      </c>
      <c r="AM916" s="676" t="s">
        <v>52</v>
      </c>
      <c r="AN916" s="676"/>
      <c r="AO916" s="676"/>
      <c r="AP916" s="688"/>
      <c r="AQ916" s="688" t="s">
        <v>37</v>
      </c>
      <c r="AR916" s="688"/>
      <c r="AS916" s="715"/>
      <c r="AT916" s="715"/>
      <c r="AU916" s="715"/>
      <c r="AV916" s="680">
        <v>0.52</v>
      </c>
      <c r="AW916" s="721"/>
      <c r="AX916" s="721"/>
      <c r="AY916" s="721"/>
      <c r="AZ916" s="721"/>
      <c r="BA916" s="721"/>
      <c r="BB916" s="721"/>
      <c r="BC916" s="721"/>
      <c r="BD916" s="721"/>
      <c r="BE916" s="721"/>
      <c r="BF916" s="721"/>
      <c r="BG916" s="721"/>
      <c r="BH916" s="721"/>
      <c r="BI916" s="721"/>
      <c r="BJ916" s="721"/>
      <c r="BK916" s="721"/>
      <c r="BL916" s="721"/>
      <c r="BM916" s="721"/>
      <c r="BN916" s="721"/>
      <c r="BO916" s="721"/>
      <c r="BP916" s="721"/>
      <c r="BQ916" s="721"/>
      <c r="BR916" s="721"/>
      <c r="BS916" s="721"/>
      <c r="BT916" s="721"/>
      <c r="BU916" s="721"/>
      <c r="BV916" s="721"/>
      <c r="BW916" s="721"/>
      <c r="BX916" s="721"/>
      <c r="BY916" s="721"/>
      <c r="BZ916" s="721"/>
      <c r="CA916" s="721"/>
      <c r="CB916" s="721"/>
      <c r="CC916" s="721"/>
      <c r="CD916" s="721"/>
      <c r="CE916" s="721"/>
      <c r="CF916" s="721"/>
      <c r="CG916" s="721"/>
      <c r="CH916" s="721"/>
      <c r="CI916" s="721"/>
      <c r="CJ916" s="721"/>
      <c r="CK916" s="721"/>
      <c r="CL916" s="721"/>
      <c r="CM916" s="721"/>
      <c r="CN916" s="721"/>
      <c r="CO916" s="721"/>
      <c r="CP916" s="721"/>
      <c r="CQ916" s="721"/>
      <c r="CR916" s="721"/>
      <c r="CS916" s="721"/>
      <c r="CT916" s="721"/>
      <c r="CU916" s="721"/>
      <c r="CV916" s="721"/>
      <c r="CW916" s="721"/>
      <c r="CX916" s="721"/>
      <c r="CY916" s="721"/>
      <c r="CZ916" s="721"/>
      <c r="DA916" s="721"/>
      <c r="DB916" s="721"/>
      <c r="DC916" s="721"/>
      <c r="DD916" s="721"/>
      <c r="DE916" s="721"/>
      <c r="DF916" s="721"/>
      <c r="DG916" s="721"/>
      <c r="DH916" s="721"/>
      <c r="DI916" s="721"/>
      <c r="DJ916" s="721"/>
      <c r="DK916" s="721"/>
      <c r="DL916" s="721"/>
      <c r="DM916" s="721"/>
      <c r="DN916" s="721"/>
      <c r="DO916" s="721"/>
      <c r="DP916" s="721"/>
      <c r="DQ916" s="721"/>
      <c r="DR916" s="721"/>
      <c r="DS916" s="721"/>
      <c r="DT916" s="721"/>
      <c r="DU916" s="721"/>
      <c r="DV916" s="721"/>
      <c r="DW916" s="721"/>
      <c r="DX916" s="721"/>
      <c r="DY916" s="721"/>
      <c r="DZ916" s="721"/>
      <c r="EA916" s="721"/>
      <c r="EB916" s="721"/>
      <c r="EC916" s="721"/>
      <c r="ED916" s="721"/>
      <c r="EE916" s="721"/>
      <c r="EF916" s="721"/>
      <c r="EG916" s="721"/>
      <c r="EH916" s="721"/>
      <c r="EI916" s="721"/>
      <c r="EJ916" s="721"/>
      <c r="EK916" s="721"/>
      <c r="EL916" s="721"/>
      <c r="EM916" s="721"/>
      <c r="EN916" s="721"/>
      <c r="EO916" s="721"/>
      <c r="EP916" s="721"/>
      <c r="EQ916" s="721"/>
      <c r="ER916" s="721"/>
      <c r="ES916" s="721"/>
      <c r="ET916" s="721"/>
      <c r="EU916" s="721"/>
      <c r="EV916" s="721"/>
      <c r="EW916" s="721"/>
      <c r="EX916" s="721"/>
      <c r="EY916" s="721"/>
      <c r="EZ916" s="721"/>
      <c r="FA916" s="721"/>
      <c r="FB916" s="721"/>
      <c r="FC916" s="721"/>
      <c r="FD916" s="721"/>
      <c r="FE916" s="721"/>
      <c r="FF916" s="721"/>
      <c r="FG916" s="721"/>
      <c r="FH916" s="721"/>
      <c r="FI916" s="721"/>
      <c r="FJ916" s="721"/>
      <c r="FK916" s="721"/>
      <c r="FL916" s="721"/>
      <c r="FM916" s="721"/>
      <c r="FN916" s="721"/>
      <c r="FO916" s="721"/>
      <c r="FP916" s="721"/>
      <c r="FQ916" s="721"/>
      <c r="FR916" s="721"/>
      <c r="FS916" s="721"/>
      <c r="FT916" s="721"/>
      <c r="FU916" s="721"/>
      <c r="FV916" s="721"/>
      <c r="FW916" s="721"/>
      <c r="FX916" s="721"/>
      <c r="FY916" s="721"/>
      <c r="FZ916" s="721"/>
      <c r="GA916" s="721"/>
      <c r="GB916" s="721"/>
      <c r="GC916" s="721"/>
      <c r="GD916" s="721"/>
      <c r="GE916" s="721"/>
      <c r="GF916" s="721"/>
      <c r="GG916" s="721"/>
      <c r="GH916" s="721"/>
      <c r="GI916" s="721"/>
      <c r="GJ916" s="721"/>
      <c r="GK916" s="721"/>
      <c r="GL916" s="721"/>
      <c r="GM916" s="721"/>
      <c r="GN916" s="721"/>
      <c r="GO916" s="721"/>
      <c r="GP916" s="721"/>
      <c r="GQ916" s="721"/>
      <c r="GR916" s="721"/>
      <c r="GS916" s="721"/>
      <c r="GT916" s="721"/>
      <c r="GU916" s="721"/>
      <c r="GV916" s="721"/>
      <c r="GW916" s="721"/>
      <c r="GX916" s="721"/>
      <c r="GY916" s="721"/>
      <c r="GZ916" s="721"/>
      <c r="HA916" s="721"/>
      <c r="HB916" s="721"/>
      <c r="HC916" s="721"/>
      <c r="HD916" s="721"/>
      <c r="HE916" s="721"/>
      <c r="HF916" s="721"/>
      <c r="HG916" s="721"/>
      <c r="HH916" s="721"/>
      <c r="HI916" s="721"/>
      <c r="HJ916" s="721"/>
      <c r="HK916" s="721"/>
      <c r="HL916" s="721"/>
      <c r="HM916" s="721"/>
      <c r="HN916" s="721"/>
      <c r="HO916" s="721"/>
      <c r="HP916" s="721"/>
      <c r="HQ916" s="721"/>
      <c r="HR916" s="721"/>
      <c r="HS916" s="721"/>
      <c r="HT916" s="721"/>
      <c r="HU916" s="721"/>
      <c r="HV916" s="721"/>
      <c r="HW916" s="721"/>
      <c r="HX916" s="721"/>
      <c r="HY916" s="721"/>
      <c r="HZ916" s="721"/>
      <c r="IA916" s="721"/>
      <c r="IB916" s="721"/>
      <c r="IC916" s="721"/>
      <c r="ID916" s="721"/>
      <c r="IE916" s="721"/>
      <c r="IF916" s="721"/>
      <c r="IG916" s="721"/>
      <c r="IH916" s="721"/>
      <c r="II916" s="721"/>
      <c r="IJ916" s="721"/>
      <c r="IK916" s="721"/>
      <c r="IL916" s="721"/>
      <c r="IM916" s="721"/>
      <c r="IN916" s="721"/>
      <c r="IO916" s="721"/>
      <c r="IP916" s="721"/>
      <c r="IQ916" s="721"/>
      <c r="IR916" s="721"/>
      <c r="IS916" s="721"/>
      <c r="IT916" s="721"/>
      <c r="IU916" s="721"/>
      <c r="IV916" s="721"/>
      <c r="IW916" s="721"/>
      <c r="IX916" s="721"/>
      <c r="IY916" s="721"/>
      <c r="IZ916" s="721"/>
      <c r="JA916" s="721"/>
      <c r="JB916" s="721"/>
      <c r="JC916" s="721"/>
      <c r="JD916" s="721"/>
      <c r="JE916" s="721"/>
      <c r="JF916" s="721"/>
      <c r="JG916" s="721"/>
      <c r="JH916" s="721"/>
      <c r="JI916" s="721"/>
      <c r="JJ916" s="721"/>
      <c r="JK916" s="721"/>
      <c r="JL916" s="721"/>
      <c r="JM916" s="721"/>
      <c r="JN916" s="721"/>
      <c r="JO916" s="721"/>
      <c r="JP916" s="721"/>
      <c r="JQ916" s="721"/>
      <c r="JR916" s="721"/>
      <c r="JS916" s="721"/>
      <c r="JT916" s="721"/>
      <c r="JU916" s="721"/>
      <c r="JV916" s="721"/>
      <c r="JW916" s="721"/>
      <c r="JX916" s="721"/>
      <c r="JY916" s="721"/>
      <c r="JZ916" s="721"/>
      <c r="KA916" s="721"/>
      <c r="KB916" s="721"/>
      <c r="KC916" s="721"/>
      <c r="KD916" s="721"/>
      <c r="KE916" s="721"/>
      <c r="KF916" s="721"/>
      <c r="KG916" s="721"/>
      <c r="KH916" s="721"/>
      <c r="KI916" s="721"/>
      <c r="KJ916" s="721"/>
      <c r="KK916" s="721"/>
      <c r="KL916" s="721"/>
      <c r="KM916" s="721"/>
      <c r="KN916" s="721"/>
      <c r="KO916" s="721"/>
      <c r="KP916" s="721"/>
      <c r="KQ916" s="721"/>
      <c r="KR916" s="721"/>
      <c r="KS916" s="721"/>
      <c r="KT916" s="721"/>
      <c r="KU916" s="721"/>
      <c r="KV916" s="721"/>
      <c r="KW916" s="721"/>
      <c r="KX916" s="721"/>
      <c r="KY916" s="721"/>
      <c r="KZ916" s="721"/>
      <c r="LA916" s="721"/>
      <c r="LB916" s="721"/>
      <c r="LC916" s="721"/>
      <c r="LD916" s="721"/>
      <c r="LE916" s="721"/>
      <c r="LF916" s="721"/>
      <c r="LG916" s="721"/>
      <c r="LH916" s="721"/>
      <c r="LI916" s="721"/>
      <c r="LJ916" s="721"/>
      <c r="LK916" s="721"/>
      <c r="LL916" s="721"/>
      <c r="LM916" s="721"/>
      <c r="LN916" s="721"/>
      <c r="LO916" s="721"/>
      <c r="LP916" s="721"/>
      <c r="LQ916" s="721"/>
      <c r="LR916" s="721"/>
      <c r="LS916" s="721"/>
      <c r="LT916" s="721"/>
      <c r="LU916" s="721"/>
      <c r="LV916" s="721"/>
      <c r="LW916" s="721"/>
      <c r="LX916" s="721"/>
      <c r="LY916" s="721"/>
      <c r="LZ916" s="721"/>
      <c r="MA916" s="721"/>
      <c r="MB916" s="721"/>
      <c r="MC916" s="721"/>
      <c r="MD916" s="721"/>
      <c r="ME916" s="721"/>
      <c r="MF916" s="721"/>
      <c r="MG916" s="721"/>
      <c r="MH916" s="721"/>
      <c r="MI916" s="721"/>
      <c r="MJ916" s="721"/>
      <c r="MK916" s="721"/>
      <c r="ML916" s="721"/>
      <c r="MM916" s="721"/>
      <c r="MN916" s="721"/>
      <c r="MO916" s="721"/>
      <c r="MP916" s="721"/>
      <c r="MQ916" s="721"/>
      <c r="MR916" s="721"/>
      <c r="MS916" s="721"/>
      <c r="MT916" s="721"/>
      <c r="MU916" s="721"/>
      <c r="MV916" s="721"/>
      <c r="MW916" s="721"/>
      <c r="MX916" s="721"/>
      <c r="MY916" s="721"/>
      <c r="MZ916" s="721"/>
      <c r="NA916" s="721"/>
      <c r="NB916" s="721"/>
      <c r="NC916" s="721"/>
      <c r="ND916" s="721"/>
      <c r="NE916" s="721"/>
      <c r="NF916" s="721"/>
      <c r="NG916" s="721"/>
      <c r="NH916" s="721"/>
      <c r="NI916" s="721"/>
      <c r="NJ916" s="721"/>
      <c r="NK916" s="721"/>
      <c r="NL916" s="721"/>
      <c r="NM916" s="721"/>
      <c r="NN916" s="721"/>
      <c r="NO916" s="721"/>
      <c r="NP916" s="721"/>
      <c r="NQ916" s="721"/>
      <c r="NR916" s="721"/>
      <c r="NS916" s="721"/>
      <c r="NT916" s="721"/>
      <c r="NU916" s="721"/>
      <c r="NV916" s="721"/>
      <c r="NW916" s="721"/>
      <c r="NX916" s="721"/>
      <c r="NY916" s="721"/>
      <c r="NZ916" s="721"/>
      <c r="OA916" s="721"/>
      <c r="OB916" s="721"/>
      <c r="OC916" s="721"/>
      <c r="OD916" s="721"/>
      <c r="OE916" s="721"/>
      <c r="OF916" s="721"/>
      <c r="OG916" s="721"/>
      <c r="OH916" s="721"/>
      <c r="OI916" s="721"/>
      <c r="OJ916" s="721"/>
      <c r="OK916" s="721"/>
      <c r="OL916" s="721"/>
      <c r="OM916" s="721"/>
      <c r="ON916" s="721"/>
      <c r="OO916" s="721"/>
      <c r="OP916" s="721"/>
      <c r="OQ916" s="721"/>
      <c r="OR916" s="721"/>
      <c r="OS916" s="721"/>
      <c r="OT916" s="721"/>
      <c r="OU916" s="721"/>
      <c r="OV916" s="721"/>
      <c r="OW916" s="721"/>
      <c r="OX916" s="721"/>
      <c r="OY916" s="721"/>
      <c r="OZ916" s="721"/>
      <c r="PA916" s="721"/>
      <c r="PB916" s="721"/>
      <c r="PC916" s="721"/>
      <c r="PD916" s="721"/>
      <c r="PE916" s="721"/>
      <c r="PF916" s="721"/>
      <c r="PG916" s="721"/>
      <c r="PH916" s="721"/>
      <c r="PI916" s="721"/>
      <c r="PJ916" s="721"/>
      <c r="PK916" s="721"/>
      <c r="PL916" s="721"/>
      <c r="PM916" s="721"/>
      <c r="PN916" s="721"/>
      <c r="PO916" s="721"/>
      <c r="PP916" s="721"/>
      <c r="PQ916" s="721"/>
      <c r="PR916" s="721"/>
      <c r="PS916" s="721"/>
      <c r="PT916" s="721"/>
      <c r="PU916" s="721"/>
      <c r="PV916" s="721"/>
      <c r="PW916" s="721"/>
      <c r="PX916" s="721"/>
      <c r="PY916" s="721"/>
      <c r="PZ916" s="721"/>
      <c r="QA916" s="721"/>
      <c r="QB916" s="721"/>
      <c r="QC916" s="721"/>
      <c r="QD916" s="721"/>
      <c r="QE916" s="721"/>
      <c r="QF916" s="721"/>
      <c r="QG916" s="721"/>
      <c r="QH916" s="721"/>
      <c r="QI916" s="721"/>
      <c r="QJ916" s="721"/>
      <c r="QK916" s="721"/>
      <c r="QL916" s="721"/>
      <c r="QM916" s="721"/>
      <c r="QN916" s="721"/>
      <c r="QO916" s="721"/>
      <c r="QP916" s="721"/>
      <c r="QQ916" s="721"/>
      <c r="QR916" s="721"/>
      <c r="QS916" s="721"/>
      <c r="QT916" s="721"/>
      <c r="QU916" s="721"/>
      <c r="QV916" s="721"/>
      <c r="QW916" s="721"/>
      <c r="QX916" s="721"/>
      <c r="QY916" s="721"/>
      <c r="QZ916" s="721"/>
      <c r="RA916" s="721"/>
      <c r="RB916" s="721"/>
      <c r="RC916" s="721"/>
      <c r="RD916" s="721"/>
      <c r="RE916" s="721"/>
      <c r="RF916" s="721"/>
      <c r="RG916" s="721"/>
      <c r="RH916" s="721"/>
      <c r="RI916" s="721"/>
      <c r="RJ916" s="721"/>
      <c r="RK916" s="721"/>
      <c r="RL916" s="721"/>
      <c r="RM916" s="721"/>
      <c r="RN916" s="721"/>
      <c r="RO916" s="721"/>
      <c r="RP916" s="721"/>
      <c r="RQ916" s="721"/>
      <c r="RR916" s="721"/>
      <c r="RS916" s="721"/>
      <c r="RT916" s="721"/>
      <c r="RU916" s="721"/>
      <c r="RV916" s="721"/>
      <c r="RW916" s="721"/>
      <c r="RX916" s="721"/>
      <c r="RY916" s="721"/>
      <c r="RZ916" s="721"/>
      <c r="SA916" s="721"/>
      <c r="SB916" s="721"/>
      <c r="SC916" s="721"/>
      <c r="SD916" s="721"/>
      <c r="SE916" s="721"/>
      <c r="SF916" s="721"/>
      <c r="SG916" s="721"/>
      <c r="SH916" s="721"/>
      <c r="SI916" s="721"/>
      <c r="SJ916" s="721"/>
      <c r="SK916" s="721"/>
      <c r="SL916" s="721"/>
      <c r="SM916" s="721"/>
      <c r="SN916" s="721"/>
      <c r="SO916" s="721"/>
      <c r="SP916" s="721"/>
      <c r="SQ916" s="721"/>
      <c r="SR916" s="721"/>
      <c r="SS916" s="721"/>
      <c r="ST916" s="721"/>
      <c r="SU916" s="721"/>
      <c r="SV916" s="721"/>
      <c r="SW916" s="721"/>
      <c r="SX916" s="721"/>
      <c r="SY916" s="721"/>
      <c r="SZ916" s="721"/>
      <c r="TA916" s="721"/>
      <c r="TB916" s="721"/>
      <c r="TC916" s="721"/>
      <c r="TD916" s="721"/>
      <c r="TE916" s="721"/>
      <c r="TF916" s="721"/>
      <c r="TG916" s="721"/>
      <c r="TH916" s="721"/>
      <c r="TI916" s="721"/>
      <c r="TJ916" s="721"/>
      <c r="TK916" s="721"/>
      <c r="TL916" s="721"/>
      <c r="TM916" s="721"/>
      <c r="TN916" s="721"/>
      <c r="TO916" s="721"/>
      <c r="TP916" s="721"/>
      <c r="TQ916" s="721"/>
      <c r="TR916" s="721"/>
      <c r="TS916" s="721"/>
      <c r="TT916" s="721"/>
      <c r="TU916" s="721"/>
      <c r="TV916" s="721"/>
      <c r="TW916" s="721"/>
      <c r="TX916" s="721"/>
      <c r="TY916" s="721"/>
      <c r="TZ916" s="721"/>
      <c r="UA916" s="721"/>
      <c r="UB916" s="721"/>
      <c r="UC916" s="721"/>
      <c r="UD916" s="721"/>
      <c r="UE916" s="721"/>
      <c r="UF916" s="721"/>
      <c r="UG916" s="721"/>
      <c r="UH916" s="721"/>
      <c r="UI916" s="721"/>
      <c r="UJ916" s="721"/>
      <c r="UK916" s="721"/>
      <c r="UL916" s="721"/>
      <c r="UM916" s="721"/>
      <c r="UN916" s="721"/>
      <c r="UO916" s="721"/>
      <c r="UP916" s="721"/>
      <c r="UQ916" s="721"/>
      <c r="UR916" s="721"/>
      <c r="US916" s="721"/>
      <c r="UT916" s="721"/>
      <c r="UU916" s="721"/>
      <c r="UV916" s="721"/>
      <c r="UW916" s="721"/>
      <c r="UX916" s="721"/>
      <c r="UY916" s="721"/>
      <c r="UZ916" s="721"/>
      <c r="VA916" s="721"/>
      <c r="VB916" s="721"/>
      <c r="VC916" s="721"/>
      <c r="VD916" s="721"/>
      <c r="VE916" s="721"/>
      <c r="VF916" s="721"/>
      <c r="VG916" s="721"/>
      <c r="VH916" s="721"/>
      <c r="VI916" s="721"/>
      <c r="VJ916" s="721"/>
      <c r="VK916" s="721"/>
      <c r="VL916" s="721"/>
      <c r="VM916" s="721"/>
      <c r="VN916" s="721"/>
      <c r="VO916" s="721"/>
      <c r="VP916" s="721"/>
      <c r="VQ916" s="721"/>
      <c r="VR916" s="721"/>
      <c r="VS916" s="721"/>
      <c r="VT916" s="721"/>
      <c r="VU916" s="721"/>
      <c r="VV916" s="721"/>
      <c r="VW916" s="721"/>
      <c r="VX916" s="721"/>
      <c r="VY916" s="721"/>
      <c r="VZ916" s="721"/>
      <c r="WA916" s="721"/>
      <c r="WB916" s="721"/>
      <c r="WC916" s="721"/>
      <c r="WD916" s="721"/>
      <c r="WE916" s="721"/>
      <c r="WF916" s="721"/>
      <c r="WG916" s="721"/>
      <c r="WH916" s="721"/>
      <c r="WI916" s="721"/>
      <c r="WJ916" s="721"/>
      <c r="WK916" s="721"/>
      <c r="WL916" s="721"/>
      <c r="WM916" s="721"/>
      <c r="WN916" s="721"/>
      <c r="WO916" s="721"/>
      <c r="WP916" s="721"/>
      <c r="WQ916" s="721"/>
      <c r="WR916" s="721"/>
      <c r="WS916" s="721"/>
      <c r="WT916" s="721"/>
      <c r="WU916" s="721"/>
      <c r="WV916" s="721"/>
      <c r="WW916" s="721"/>
      <c r="WX916" s="721"/>
      <c r="WY916" s="721"/>
      <c r="WZ916" s="721"/>
      <c r="XA916" s="721"/>
      <c r="XB916" s="721"/>
      <c r="XC916" s="721"/>
      <c r="XD916" s="721"/>
      <c r="XE916" s="721"/>
      <c r="XF916" s="721"/>
      <c r="XG916" s="721"/>
      <c r="XH916" s="721"/>
      <c r="XI916" s="721"/>
      <c r="XJ916" s="721"/>
      <c r="XK916" s="721"/>
      <c r="XL916" s="721"/>
      <c r="XM916" s="721"/>
      <c r="XN916" s="721"/>
      <c r="XO916" s="721"/>
      <c r="XP916" s="721"/>
      <c r="XQ916" s="721"/>
      <c r="XR916" s="721"/>
      <c r="XS916" s="721"/>
      <c r="XT916" s="721"/>
      <c r="XU916" s="721"/>
      <c r="XV916" s="721"/>
      <c r="XW916" s="721"/>
      <c r="XX916" s="721"/>
      <c r="XY916" s="721"/>
      <c r="XZ916" s="721"/>
      <c r="YA916" s="721"/>
      <c r="YB916" s="721"/>
      <c r="YC916" s="721"/>
      <c r="YD916" s="721"/>
      <c r="YE916" s="721"/>
      <c r="YF916" s="721"/>
      <c r="YG916" s="721"/>
      <c r="YH916" s="721"/>
      <c r="YI916" s="721"/>
      <c r="YJ916" s="721"/>
      <c r="YK916" s="721"/>
      <c r="YL916" s="721"/>
      <c r="YM916" s="721"/>
      <c r="YN916" s="721"/>
      <c r="YO916" s="721"/>
      <c r="YP916" s="721"/>
      <c r="YQ916" s="721"/>
      <c r="YR916" s="721"/>
      <c r="YS916" s="721"/>
      <c r="YT916" s="721"/>
      <c r="YU916" s="721"/>
      <c r="YV916" s="721"/>
      <c r="YW916" s="721"/>
      <c r="YX916" s="721"/>
      <c r="YY916" s="721"/>
      <c r="YZ916" s="721"/>
      <c r="ZA916" s="721"/>
      <c r="ZB916" s="721"/>
      <c r="ZC916" s="721"/>
      <c r="ZD916" s="721"/>
      <c r="ZE916" s="721"/>
      <c r="ZF916" s="721"/>
      <c r="ZG916" s="721"/>
      <c r="ZH916" s="721"/>
      <c r="ZI916" s="721"/>
      <c r="ZJ916" s="721"/>
      <c r="ZK916" s="721"/>
      <c r="ZL916" s="721"/>
      <c r="ZM916" s="721"/>
      <c r="ZN916" s="721"/>
      <c r="ZO916" s="721"/>
      <c r="ZP916" s="721"/>
      <c r="ZQ916" s="721"/>
      <c r="ZR916" s="721"/>
      <c r="ZS916" s="721"/>
      <c r="ZT916" s="721"/>
      <c r="ZU916" s="721"/>
      <c r="ZV916" s="721"/>
      <c r="ZW916" s="721"/>
      <c r="ZX916" s="721"/>
      <c r="ZY916" s="721"/>
      <c r="ZZ916" s="721"/>
      <c r="AAA916" s="721"/>
      <c r="AAB916" s="721"/>
      <c r="AAC916" s="721"/>
      <c r="AAD916" s="721"/>
      <c r="AAE916" s="721"/>
      <c r="AAF916" s="721"/>
      <c r="AAG916" s="721"/>
      <c r="AAH916" s="721"/>
      <c r="AAI916" s="721"/>
      <c r="AAJ916" s="721"/>
      <c r="AAK916" s="721"/>
      <c r="AAL916" s="721"/>
      <c r="AAM916" s="721"/>
      <c r="AAN916" s="721"/>
      <c r="AAO916" s="721"/>
      <c r="AAP916" s="721"/>
      <c r="AAQ916" s="721"/>
      <c r="AAR916" s="721"/>
      <c r="AAS916" s="721"/>
      <c r="AAT916" s="721"/>
      <c r="AAU916" s="721"/>
      <c r="AAV916" s="721"/>
      <c r="AAW916" s="721"/>
      <c r="AAX916" s="721"/>
      <c r="AAY916" s="721"/>
      <c r="AAZ916" s="721"/>
      <c r="ABA916" s="721"/>
      <c r="ABB916" s="721"/>
      <c r="ABC916" s="721"/>
      <c r="ABD916" s="721"/>
      <c r="ABE916" s="721"/>
      <c r="ABF916" s="721"/>
      <c r="ABG916" s="721"/>
      <c r="ABH916" s="721"/>
      <c r="ABI916" s="721"/>
      <c r="ABJ916" s="721"/>
      <c r="ABK916" s="721"/>
      <c r="ABL916" s="721"/>
      <c r="ABM916" s="721"/>
      <c r="ABN916" s="721"/>
      <c r="ABO916" s="721"/>
      <c r="ABP916" s="721"/>
      <c r="ABQ916" s="721"/>
      <c r="ABR916" s="721"/>
      <c r="ABS916" s="721"/>
      <c r="ABT916" s="721"/>
      <c r="ABU916" s="721"/>
      <c r="ABV916" s="721"/>
      <c r="ABW916" s="721"/>
      <c r="ABX916" s="721"/>
      <c r="ABY916" s="721"/>
      <c r="ABZ916" s="721"/>
      <c r="ACA916" s="721"/>
      <c r="ACB916" s="721"/>
      <c r="ACC916" s="721"/>
      <c r="ACD916" s="721"/>
      <c r="ACE916" s="721"/>
      <c r="ACF916" s="721"/>
      <c r="ACG916" s="721"/>
      <c r="ACH916" s="721"/>
      <c r="ACI916" s="721"/>
      <c r="ACJ916" s="721"/>
      <c r="ACK916" s="721"/>
      <c r="ACL916" s="721"/>
      <c r="ACM916" s="721"/>
      <c r="ACN916" s="721"/>
      <c r="ACO916" s="721"/>
      <c r="ACP916" s="721"/>
      <c r="ACQ916" s="721"/>
      <c r="ACR916" s="721"/>
      <c r="ACS916" s="721"/>
      <c r="ACT916" s="721"/>
      <c r="ACU916" s="721"/>
      <c r="ACV916" s="721"/>
      <c r="ACW916" s="721"/>
      <c r="ACX916" s="721"/>
      <c r="ACY916" s="721"/>
      <c r="ACZ916" s="721"/>
      <c r="ADA916" s="721"/>
      <c r="ADB916" s="721"/>
      <c r="ADC916" s="721"/>
      <c r="ADD916" s="721"/>
      <c r="ADE916" s="721"/>
      <c r="ADF916" s="721"/>
      <c r="ADG916" s="721"/>
      <c r="ADH916" s="721"/>
      <c r="ADI916" s="721"/>
      <c r="ADJ916" s="721"/>
      <c r="ADK916" s="721"/>
      <c r="ADL916" s="721"/>
      <c r="ADM916" s="721"/>
      <c r="ADN916" s="721"/>
      <c r="ADO916" s="721"/>
      <c r="ADP916" s="721"/>
      <c r="ADQ916" s="721"/>
      <c r="ADR916" s="721"/>
      <c r="ADS916" s="721"/>
      <c r="ADT916" s="721"/>
      <c r="ADU916" s="721"/>
      <c r="ADV916" s="721"/>
      <c r="ADW916" s="721"/>
      <c r="ADX916" s="721"/>
      <c r="ADY916" s="721"/>
      <c r="ADZ916" s="721"/>
      <c r="AEA916" s="721"/>
      <c r="AEB916" s="721"/>
      <c r="AEC916" s="721"/>
      <c r="AED916" s="721"/>
      <c r="AEE916" s="721"/>
      <c r="AEF916" s="721"/>
      <c r="AEG916" s="721"/>
      <c r="AEH916" s="721"/>
      <c r="AEI916" s="721"/>
      <c r="AEJ916" s="721"/>
      <c r="AEK916" s="721"/>
      <c r="AEL916" s="721"/>
      <c r="AEM916" s="721"/>
      <c r="AEN916" s="721"/>
      <c r="AEO916" s="721"/>
      <c r="AEP916" s="721"/>
      <c r="AEQ916" s="721"/>
      <c r="AER916" s="721"/>
      <c r="AES916" s="721"/>
      <c r="AET916" s="721"/>
      <c r="AEU916" s="721"/>
      <c r="AEV916" s="721"/>
      <c r="AEW916" s="721"/>
      <c r="AEX916" s="721"/>
      <c r="AEY916" s="721"/>
      <c r="AEZ916" s="721"/>
      <c r="AFA916" s="721"/>
      <c r="AFB916" s="721"/>
      <c r="AFC916" s="721"/>
      <c r="AFD916" s="721"/>
      <c r="AFE916" s="721"/>
      <c r="AFF916" s="721"/>
      <c r="AFG916" s="721"/>
      <c r="AFH916" s="721"/>
      <c r="AFI916" s="721"/>
      <c r="AFJ916" s="721"/>
      <c r="AFK916" s="721"/>
      <c r="AFL916" s="721"/>
      <c r="AFM916" s="721"/>
      <c r="AFN916" s="721"/>
      <c r="AFO916" s="721"/>
      <c r="AFP916" s="721"/>
      <c r="AFQ916" s="721"/>
      <c r="AFR916" s="721"/>
      <c r="AFS916" s="721"/>
      <c r="AFT916" s="721"/>
      <c r="AFU916" s="721"/>
      <c r="AFV916" s="721"/>
      <c r="AFW916" s="721"/>
      <c r="AFX916" s="721"/>
      <c r="AFY916" s="721"/>
      <c r="AFZ916" s="721"/>
      <c r="AGA916" s="721"/>
      <c r="AGB916" s="721"/>
      <c r="AGC916" s="721"/>
      <c r="AGD916" s="721"/>
      <c r="AGE916" s="721"/>
      <c r="AGF916" s="721"/>
      <c r="AGG916" s="721"/>
      <c r="AGH916" s="721"/>
      <c r="AGI916" s="721"/>
      <c r="AGJ916" s="721"/>
      <c r="AGK916" s="721"/>
      <c r="AGL916" s="721"/>
      <c r="AGM916" s="721"/>
      <c r="AGN916" s="721"/>
      <c r="AGO916" s="721"/>
      <c r="AGP916" s="721"/>
      <c r="AGQ916" s="721"/>
      <c r="AGR916" s="721"/>
      <c r="AGS916" s="721"/>
      <c r="AGT916" s="721"/>
      <c r="AGU916" s="721"/>
      <c r="AGV916" s="721"/>
      <c r="AGW916" s="721"/>
      <c r="AGX916" s="721"/>
      <c r="AGY916" s="721"/>
      <c r="AGZ916" s="721"/>
      <c r="AHA916" s="721"/>
      <c r="AHB916" s="721"/>
      <c r="AHC916" s="721"/>
      <c r="AHD916" s="721"/>
      <c r="AHE916" s="721"/>
      <c r="AHF916" s="721"/>
      <c r="AHG916" s="721"/>
      <c r="AHH916" s="721"/>
      <c r="AHI916" s="721"/>
      <c r="AHJ916" s="721"/>
      <c r="AHK916" s="721"/>
      <c r="AHL916" s="721"/>
      <c r="AHM916" s="721"/>
      <c r="AHN916" s="721"/>
      <c r="AHO916" s="721"/>
      <c r="AHP916" s="721"/>
      <c r="AHQ916" s="721"/>
      <c r="AHR916" s="721"/>
      <c r="AHS916" s="721"/>
      <c r="AHT916" s="721"/>
      <c r="AHU916" s="721"/>
      <c r="AHV916" s="721"/>
      <c r="AHW916" s="721"/>
      <c r="AHX916" s="721"/>
      <c r="AHY916" s="721"/>
      <c r="AHZ916" s="721"/>
      <c r="AIA916" s="721"/>
      <c r="AIB916" s="721"/>
      <c r="AIC916" s="721"/>
      <c r="AID916" s="721"/>
      <c r="AIE916" s="721"/>
      <c r="AIF916" s="721"/>
      <c r="AIG916" s="721"/>
      <c r="AIH916" s="721"/>
      <c r="AII916" s="721"/>
      <c r="AIJ916" s="721"/>
      <c r="AIK916" s="721"/>
      <c r="AIL916" s="721"/>
      <c r="AIM916" s="721"/>
      <c r="AIN916" s="721"/>
      <c r="AIO916" s="721"/>
      <c r="AIP916" s="721"/>
      <c r="AIQ916" s="721"/>
      <c r="AIR916" s="721"/>
      <c r="AIS916" s="721"/>
      <c r="AIT916" s="721"/>
      <c r="AIU916" s="721"/>
      <c r="AIV916" s="721"/>
      <c r="AIW916" s="721"/>
      <c r="AIX916" s="721"/>
      <c r="AIY916" s="721"/>
      <c r="AIZ916" s="721"/>
      <c r="AJA916" s="721"/>
      <c r="AJB916" s="721"/>
      <c r="AJC916" s="721"/>
      <c r="AJD916" s="721"/>
      <c r="AJE916" s="721"/>
      <c r="AJF916" s="721"/>
      <c r="AJG916" s="721"/>
      <c r="AJH916" s="721"/>
      <c r="AJI916" s="721"/>
      <c r="AJJ916" s="721"/>
      <c r="AJK916" s="721"/>
      <c r="AJL916" s="721"/>
      <c r="AJM916" s="721"/>
      <c r="AJN916" s="721"/>
      <c r="AJO916" s="721"/>
      <c r="AJP916" s="721"/>
      <c r="AJQ916" s="721"/>
      <c r="AJR916" s="721"/>
      <c r="AJS916" s="721"/>
      <c r="AJT916" s="721"/>
      <c r="AJU916" s="721"/>
      <c r="AJV916" s="721"/>
      <c r="AJW916" s="721"/>
      <c r="AJX916" s="721"/>
      <c r="AJY916" s="721"/>
      <c r="AJZ916" s="721"/>
      <c r="AKA916" s="721"/>
      <c r="AKB916" s="721"/>
      <c r="AKC916" s="721"/>
      <c r="AKD916" s="721"/>
      <c r="AKE916" s="721"/>
      <c r="AKF916" s="721"/>
      <c r="AKG916" s="721"/>
      <c r="AKH916" s="721"/>
      <c r="AKI916" s="721"/>
      <c r="AKJ916" s="721"/>
      <c r="AKK916" s="721"/>
      <c r="AKL916" s="721"/>
      <c r="AKM916" s="721"/>
      <c r="AKN916" s="721"/>
      <c r="AKO916" s="721"/>
      <c r="AKP916" s="721"/>
      <c r="AKQ916" s="721"/>
      <c r="AKR916" s="721"/>
      <c r="AKS916" s="721"/>
      <c r="AKT916" s="721"/>
      <c r="AKU916" s="721"/>
      <c r="AKV916" s="721"/>
      <c r="AKW916" s="721"/>
      <c r="AKX916" s="721"/>
      <c r="AKY916" s="721"/>
      <c r="AKZ916" s="721"/>
      <c r="ALA916" s="721"/>
      <c r="ALB916" s="721"/>
      <c r="ALC916" s="721"/>
      <c r="ALD916" s="721"/>
      <c r="ALE916" s="721"/>
      <c r="ALF916" s="721"/>
      <c r="ALG916" s="721"/>
      <c r="ALH916" s="721"/>
      <c r="ALI916" s="721"/>
      <c r="ALJ916" s="721"/>
      <c r="ALK916" s="721"/>
      <c r="ALL916" s="721"/>
      <c r="ALM916" s="721"/>
      <c r="ALN916" s="721"/>
      <c r="ALO916" s="721"/>
      <c r="ALP916" s="721"/>
      <c r="ALQ916" s="721"/>
      <c r="ALR916" s="721"/>
      <c r="ALS916" s="721"/>
      <c r="ALT916" s="721"/>
      <c r="ALU916" s="721"/>
      <c r="ALV916" s="721"/>
      <c r="ALW916" s="721"/>
      <c r="ALX916" s="721"/>
      <c r="ALY916" s="721"/>
      <c r="ALZ916" s="721"/>
      <c r="AMA916" s="721"/>
      <c r="AMB916" s="721"/>
      <c r="AMC916" s="721"/>
      <c r="AMD916" s="721"/>
      <c r="AME916" s="721"/>
      <c r="AMF916" s="721"/>
      <c r="AMG916" s="721"/>
      <c r="AMH916" s="721"/>
      <c r="AMI916" s="721"/>
      <c r="AMJ916" s="721"/>
      <c r="AMK916" s="721"/>
      <c r="AML916" s="721"/>
      <c r="AMM916" s="721"/>
      <c r="AMN916" s="721"/>
      <c r="AMO916" s="721"/>
      <c r="AMP916" s="721"/>
      <c r="AMQ916" s="721"/>
      <c r="AMR916" s="721"/>
      <c r="AMS916" s="721"/>
      <c r="AMT916" s="721"/>
      <c r="AMU916" s="721"/>
      <c r="AMV916" s="721"/>
      <c r="AMW916" s="721"/>
      <c r="AMX916" s="721"/>
      <c r="AMY916" s="721"/>
      <c r="AMZ916" s="721"/>
      <c r="ANA916" s="721"/>
      <c r="ANB916" s="721"/>
      <c r="ANC916" s="721"/>
      <c r="AND916" s="721"/>
      <c r="ANE916" s="721"/>
      <c r="ANF916" s="721"/>
      <c r="ANG916" s="721"/>
      <c r="ANH916" s="721"/>
      <c r="ANI916" s="721"/>
      <c r="ANJ916" s="721"/>
      <c r="ANK916" s="721"/>
      <c r="ANL916" s="721"/>
      <c r="ANM916" s="721"/>
      <c r="ANN916" s="721"/>
      <c r="ANO916" s="721"/>
      <c r="ANP916" s="721"/>
      <c r="ANQ916" s="721"/>
      <c r="ANR916" s="721"/>
      <c r="ANS916" s="721"/>
      <c r="ANT916" s="721"/>
      <c r="ANU916" s="721"/>
      <c r="ANV916" s="721"/>
      <c r="ANW916" s="721"/>
      <c r="ANX916" s="721"/>
      <c r="ANY916" s="721"/>
      <c r="ANZ916" s="721"/>
      <c r="AOA916" s="721"/>
      <c r="AOB916" s="721"/>
      <c r="AOC916" s="721"/>
      <c r="AOD916" s="721"/>
      <c r="AOE916" s="721"/>
      <c r="AOF916" s="721"/>
      <c r="AOG916" s="721"/>
      <c r="AOH916" s="721"/>
      <c r="AOI916" s="721"/>
      <c r="AOJ916" s="721"/>
      <c r="AOK916" s="721"/>
      <c r="AOL916" s="721"/>
      <c r="AOM916" s="721"/>
      <c r="AON916" s="721"/>
      <c r="AOO916" s="721"/>
      <c r="AOP916" s="721"/>
      <c r="AOQ916" s="721"/>
      <c r="AOR916" s="721"/>
      <c r="AOS916" s="721"/>
      <c r="AOT916" s="721"/>
      <c r="AOU916" s="721"/>
      <c r="AOV916" s="721"/>
      <c r="AOW916" s="721"/>
      <c r="AOX916" s="721"/>
      <c r="AOY916" s="721"/>
      <c r="AOZ916" s="721"/>
      <c r="APA916" s="721"/>
      <c r="APB916" s="721"/>
      <c r="APC916" s="721"/>
      <c r="APD916" s="721"/>
      <c r="APE916" s="721"/>
      <c r="APF916" s="721"/>
      <c r="APG916" s="721"/>
      <c r="APH916" s="721"/>
      <c r="API916" s="721"/>
      <c r="APJ916" s="721"/>
      <c r="APK916" s="721"/>
      <c r="APL916" s="721"/>
      <c r="APM916" s="721"/>
      <c r="APN916" s="721"/>
      <c r="APO916" s="721"/>
      <c r="APP916" s="721"/>
      <c r="APQ916" s="721"/>
      <c r="APR916" s="721"/>
      <c r="APS916" s="721"/>
      <c r="APT916" s="721"/>
      <c r="APU916" s="721"/>
      <c r="APV916" s="721"/>
      <c r="APW916" s="721"/>
      <c r="APX916" s="721"/>
      <c r="APY916" s="721"/>
      <c r="APZ916" s="721"/>
      <c r="AQA916" s="721"/>
      <c r="AQB916" s="721"/>
      <c r="AQC916" s="721"/>
      <c r="AQD916" s="721"/>
      <c r="AQE916" s="721"/>
      <c r="AQF916" s="721"/>
      <c r="AQG916" s="721"/>
      <c r="AQH916" s="721"/>
      <c r="AQI916" s="721"/>
      <c r="AQJ916" s="721"/>
      <c r="AQK916" s="721"/>
      <c r="AQL916" s="721"/>
      <c r="AQM916" s="721"/>
      <c r="AQN916" s="721"/>
      <c r="AQO916" s="721"/>
      <c r="AQP916" s="721"/>
      <c r="AQQ916" s="721"/>
      <c r="AQR916" s="721"/>
      <c r="AQS916" s="721"/>
      <c r="AQT916" s="721"/>
      <c r="AQU916" s="721"/>
      <c r="AQV916" s="721"/>
      <c r="AQW916" s="721"/>
      <c r="AQX916" s="721"/>
      <c r="AQY916" s="721"/>
      <c r="AQZ916" s="721"/>
      <c r="ARA916" s="721"/>
      <c r="ARB916" s="721"/>
      <c r="ARC916" s="721"/>
      <c r="ARD916" s="721"/>
      <c r="ARE916" s="721"/>
      <c r="ARF916" s="721"/>
      <c r="ARG916" s="721"/>
      <c r="ARH916" s="721"/>
      <c r="ARI916" s="721"/>
      <c r="ARJ916" s="721"/>
      <c r="ARK916" s="721"/>
      <c r="ARL916" s="721"/>
      <c r="ARM916" s="721"/>
      <c r="ARN916" s="721"/>
      <c r="ARO916" s="721"/>
      <c r="ARP916" s="721"/>
      <c r="ARQ916" s="721"/>
      <c r="ARR916" s="721"/>
      <c r="ARS916" s="721"/>
      <c r="ART916" s="721"/>
      <c r="ARU916" s="721"/>
      <c r="ARV916" s="721"/>
      <c r="ARW916" s="721"/>
      <c r="ARX916" s="721"/>
      <c r="ARY916" s="721"/>
      <c r="ARZ916" s="721"/>
      <c r="ASA916" s="721"/>
      <c r="ASB916" s="721"/>
      <c r="ASC916" s="721"/>
      <c r="ASD916" s="721"/>
      <c r="ASE916" s="721"/>
      <c r="ASF916" s="721"/>
      <c r="ASG916" s="721"/>
      <c r="ASH916" s="721"/>
      <c r="ASI916" s="721"/>
      <c r="ASJ916" s="721"/>
      <c r="ASK916" s="721"/>
      <c r="ASL916" s="721"/>
      <c r="ASM916" s="721"/>
      <c r="ASN916" s="721"/>
      <c r="ASO916" s="721"/>
      <c r="ASP916" s="721"/>
      <c r="ASQ916" s="721"/>
      <c r="ASR916" s="721"/>
      <c r="ASS916" s="721"/>
      <c r="AST916" s="721"/>
      <c r="ASU916" s="721"/>
      <c r="ASV916" s="721"/>
      <c r="ASW916" s="721"/>
      <c r="ASX916" s="721"/>
      <c r="ASY916" s="721"/>
      <c r="ASZ916" s="721"/>
      <c r="ATA916" s="721"/>
      <c r="ATB916" s="721"/>
      <c r="ATC916" s="721"/>
      <c r="ATD916" s="721"/>
      <c r="ATE916" s="721"/>
      <c r="ATF916" s="721"/>
      <c r="ATG916" s="721"/>
      <c r="ATH916" s="721"/>
      <c r="ATI916" s="721"/>
      <c r="ATJ916" s="721"/>
      <c r="ATK916" s="721"/>
      <c r="ATL916" s="721"/>
      <c r="ATM916" s="721"/>
      <c r="ATN916" s="721"/>
      <c r="ATO916" s="721"/>
      <c r="ATP916" s="721"/>
      <c r="ATQ916" s="721"/>
      <c r="ATR916" s="721"/>
      <c r="ATS916" s="721"/>
      <c r="ATT916" s="721"/>
      <c r="ATU916" s="721"/>
      <c r="ATV916" s="721"/>
      <c r="ATW916" s="721"/>
      <c r="ATX916" s="721"/>
      <c r="ATY916" s="721"/>
      <c r="ATZ916" s="721"/>
      <c r="AUA916" s="721"/>
      <c r="AUB916" s="721"/>
      <c r="AUC916" s="721"/>
      <c r="AUD916" s="721"/>
      <c r="AUE916" s="721"/>
      <c r="AUF916" s="721"/>
      <c r="AUG916" s="721"/>
      <c r="AUH916" s="721"/>
      <c r="AUI916" s="721"/>
      <c r="AUJ916" s="721"/>
      <c r="AUK916" s="721"/>
      <c r="AUL916" s="721"/>
      <c r="AUM916" s="721"/>
      <c r="AUN916" s="721"/>
      <c r="AUO916" s="721"/>
      <c r="AUP916" s="721"/>
      <c r="AUQ916" s="721"/>
      <c r="AUR916" s="721"/>
      <c r="AUS916" s="721"/>
      <c r="AUT916" s="721"/>
      <c r="AUU916" s="721"/>
      <c r="AUV916" s="721"/>
      <c r="AUW916" s="721"/>
      <c r="AUX916" s="721"/>
      <c r="AUY916" s="721"/>
      <c r="AUZ916" s="721"/>
      <c r="AVA916" s="721"/>
      <c r="AVB916" s="721"/>
      <c r="AVC916" s="721"/>
      <c r="AVD916" s="721"/>
      <c r="AVE916" s="721"/>
      <c r="AVF916" s="721"/>
      <c r="AVG916" s="721"/>
      <c r="AVH916" s="721"/>
      <c r="AVI916" s="721"/>
      <c r="AVJ916" s="721"/>
      <c r="AVK916" s="721"/>
    </row>
    <row r="917" spans="1:1259">
      <c r="A917" s="716"/>
      <c r="B917" s="716"/>
      <c r="C917" s="716"/>
      <c r="D917" s="714" t="s">
        <v>3247</v>
      </c>
      <c r="E917" s="703" t="s">
        <v>4940</v>
      </c>
      <c r="F917" s="703"/>
      <c r="G917" s="703"/>
      <c r="H917" s="703"/>
      <c r="I917" s="698" t="s">
        <v>1699</v>
      </c>
      <c r="J917" s="704"/>
      <c r="K917" s="705" t="s">
        <v>4975</v>
      </c>
      <c r="L917" s="703" t="s">
        <v>3305</v>
      </c>
      <c r="M917" s="706">
        <v>44538</v>
      </c>
      <c r="N917" s="706">
        <v>44805</v>
      </c>
      <c r="O917" s="706"/>
      <c r="P917" s="704"/>
      <c r="Q917" s="704"/>
      <c r="R917" s="704"/>
      <c r="S917" s="703" t="s">
        <v>2425</v>
      </c>
      <c r="T917" s="703">
        <v>60</v>
      </c>
      <c r="U917" s="703"/>
      <c r="V917" s="703" t="s">
        <v>985</v>
      </c>
      <c r="W917" s="703">
        <v>400</v>
      </c>
      <c r="X917" s="707">
        <v>1536</v>
      </c>
      <c r="Y917" s="539">
        <f t="shared" si="42"/>
        <v>614400</v>
      </c>
      <c r="Z917" s="680">
        <v>0.52</v>
      </c>
      <c r="AA917" s="681">
        <f t="shared" si="43"/>
        <v>319488</v>
      </c>
      <c r="AB917" s="682"/>
      <c r="AC917" s="683">
        <v>0</v>
      </c>
      <c r="AD917" s="692"/>
      <c r="AE917" s="684"/>
      <c r="AF917" s="695">
        <f t="shared" si="44"/>
        <v>319488</v>
      </c>
      <c r="AG917" s="676" t="s">
        <v>1073</v>
      </c>
      <c r="AH917" s="676"/>
      <c r="AI917" s="685" t="s">
        <v>2488</v>
      </c>
      <c r="AJ917" s="676" t="s">
        <v>3306</v>
      </c>
      <c r="AK917" s="696" t="s">
        <v>2408</v>
      </c>
      <c r="AL917" s="676">
        <v>81006</v>
      </c>
      <c r="AM917" s="676" t="s">
        <v>52</v>
      </c>
      <c r="AN917" s="676"/>
      <c r="AO917" s="676"/>
      <c r="AP917" s="688"/>
      <c r="AQ917" s="688" t="s">
        <v>37</v>
      </c>
      <c r="AR917" s="688"/>
      <c r="AS917" s="715"/>
      <c r="AT917" s="715"/>
      <c r="AU917" s="715"/>
      <c r="AV917" s="680">
        <v>0.52</v>
      </c>
      <c r="AW917" s="721"/>
      <c r="AX917" s="721"/>
      <c r="AY917" s="721"/>
      <c r="AZ917" s="721"/>
      <c r="BA917" s="721"/>
      <c r="BB917" s="721"/>
      <c r="BC917" s="721"/>
      <c r="BD917" s="721"/>
      <c r="BE917" s="721"/>
      <c r="BF917" s="721"/>
      <c r="BG917" s="721"/>
      <c r="BH917" s="721"/>
      <c r="BI917" s="721"/>
      <c r="BJ917" s="721"/>
      <c r="BK917" s="721"/>
      <c r="BL917" s="721"/>
      <c r="BM917" s="721"/>
      <c r="BN917" s="721"/>
      <c r="BO917" s="721"/>
      <c r="BP917" s="721"/>
      <c r="BQ917" s="721"/>
      <c r="BR917" s="721"/>
      <c r="BS917" s="721"/>
      <c r="BT917" s="721"/>
      <c r="BU917" s="721"/>
      <c r="BV917" s="721"/>
      <c r="BW917" s="721"/>
      <c r="BX917" s="721"/>
      <c r="BY917" s="721"/>
      <c r="BZ917" s="721"/>
      <c r="CA917" s="721"/>
      <c r="CB917" s="721"/>
      <c r="CC917" s="721"/>
      <c r="CD917" s="721"/>
      <c r="CE917" s="721"/>
      <c r="CF917" s="721"/>
      <c r="CG917" s="721"/>
      <c r="CH917" s="721"/>
      <c r="CI917" s="721"/>
      <c r="CJ917" s="721"/>
      <c r="CK917" s="721"/>
      <c r="CL917" s="721"/>
      <c r="CM917" s="721"/>
      <c r="CN917" s="721"/>
      <c r="CO917" s="721"/>
      <c r="CP917" s="721"/>
      <c r="CQ917" s="721"/>
      <c r="CR917" s="721"/>
      <c r="CS917" s="721"/>
      <c r="CT917" s="721"/>
      <c r="CU917" s="721"/>
      <c r="CV917" s="721"/>
      <c r="CW917" s="721"/>
      <c r="CX917" s="721"/>
      <c r="CY917" s="721"/>
      <c r="CZ917" s="721"/>
      <c r="DA917" s="721"/>
      <c r="DB917" s="721"/>
      <c r="DC917" s="721"/>
      <c r="DD917" s="721"/>
      <c r="DE917" s="721"/>
      <c r="DF917" s="721"/>
      <c r="DG917" s="721"/>
      <c r="DH917" s="721"/>
      <c r="DI917" s="721"/>
      <c r="DJ917" s="721"/>
      <c r="DK917" s="721"/>
      <c r="DL917" s="721"/>
      <c r="DM917" s="721"/>
      <c r="DN917" s="721"/>
      <c r="DO917" s="721"/>
      <c r="DP917" s="721"/>
      <c r="DQ917" s="721"/>
      <c r="DR917" s="721"/>
      <c r="DS917" s="721"/>
      <c r="DT917" s="721"/>
      <c r="DU917" s="721"/>
      <c r="DV917" s="721"/>
      <c r="DW917" s="721"/>
      <c r="DX917" s="721"/>
      <c r="DY917" s="721"/>
      <c r="DZ917" s="721"/>
      <c r="EA917" s="721"/>
      <c r="EB917" s="721"/>
      <c r="EC917" s="721"/>
      <c r="ED917" s="721"/>
      <c r="EE917" s="721"/>
      <c r="EF917" s="721"/>
      <c r="EG917" s="721"/>
      <c r="EH917" s="721"/>
      <c r="EI917" s="721"/>
      <c r="EJ917" s="721"/>
      <c r="EK917" s="721"/>
      <c r="EL917" s="721"/>
      <c r="EM917" s="721"/>
      <c r="EN917" s="721"/>
      <c r="EO917" s="721"/>
      <c r="EP917" s="721"/>
      <c r="EQ917" s="721"/>
      <c r="ER917" s="721"/>
      <c r="ES917" s="721"/>
      <c r="ET917" s="721"/>
      <c r="EU917" s="721"/>
      <c r="EV917" s="721"/>
      <c r="EW917" s="721"/>
      <c r="EX917" s="721"/>
      <c r="EY917" s="721"/>
      <c r="EZ917" s="721"/>
      <c r="FA917" s="721"/>
      <c r="FB917" s="721"/>
      <c r="FC917" s="721"/>
      <c r="FD917" s="721"/>
      <c r="FE917" s="721"/>
      <c r="FF917" s="721"/>
      <c r="FG917" s="721"/>
      <c r="FH917" s="721"/>
      <c r="FI917" s="721"/>
      <c r="FJ917" s="721"/>
      <c r="FK917" s="721"/>
      <c r="FL917" s="721"/>
      <c r="FM917" s="721"/>
      <c r="FN917" s="721"/>
      <c r="FO917" s="721"/>
      <c r="FP917" s="721"/>
      <c r="FQ917" s="721"/>
      <c r="FR917" s="721"/>
      <c r="FS917" s="721"/>
      <c r="FT917" s="721"/>
      <c r="FU917" s="721"/>
      <c r="FV917" s="721"/>
      <c r="FW917" s="721"/>
      <c r="FX917" s="721"/>
      <c r="FY917" s="721"/>
      <c r="FZ917" s="721"/>
      <c r="GA917" s="721"/>
      <c r="GB917" s="721"/>
      <c r="GC917" s="721"/>
      <c r="GD917" s="721"/>
      <c r="GE917" s="721"/>
      <c r="GF917" s="721"/>
      <c r="GG917" s="721"/>
      <c r="GH917" s="721"/>
      <c r="GI917" s="721"/>
      <c r="GJ917" s="721"/>
      <c r="GK917" s="721"/>
      <c r="GL917" s="721"/>
      <c r="GM917" s="721"/>
      <c r="GN917" s="721"/>
      <c r="GO917" s="721"/>
      <c r="GP917" s="721"/>
      <c r="GQ917" s="721"/>
      <c r="GR917" s="721"/>
      <c r="GS917" s="721"/>
      <c r="GT917" s="721"/>
      <c r="GU917" s="721"/>
      <c r="GV917" s="721"/>
      <c r="GW917" s="721"/>
      <c r="GX917" s="721"/>
      <c r="GY917" s="721"/>
      <c r="GZ917" s="721"/>
      <c r="HA917" s="721"/>
      <c r="HB917" s="721"/>
      <c r="HC917" s="721"/>
      <c r="HD917" s="721"/>
      <c r="HE917" s="721"/>
      <c r="HF917" s="721"/>
      <c r="HG917" s="721"/>
      <c r="HH917" s="721"/>
      <c r="HI917" s="721"/>
      <c r="HJ917" s="721"/>
      <c r="HK917" s="721"/>
      <c r="HL917" s="721"/>
      <c r="HM917" s="721"/>
      <c r="HN917" s="721"/>
      <c r="HO917" s="721"/>
      <c r="HP917" s="721"/>
      <c r="HQ917" s="721"/>
      <c r="HR917" s="721"/>
      <c r="HS917" s="721"/>
      <c r="HT917" s="721"/>
      <c r="HU917" s="721"/>
      <c r="HV917" s="721"/>
      <c r="HW917" s="721"/>
      <c r="HX917" s="721"/>
      <c r="HY917" s="721"/>
      <c r="HZ917" s="721"/>
      <c r="IA917" s="721"/>
      <c r="IB917" s="721"/>
      <c r="IC917" s="721"/>
      <c r="ID917" s="721"/>
      <c r="IE917" s="721"/>
      <c r="IF917" s="721"/>
      <c r="IG917" s="721"/>
      <c r="IH917" s="721"/>
      <c r="II917" s="721"/>
      <c r="IJ917" s="721"/>
      <c r="IK917" s="721"/>
      <c r="IL917" s="721"/>
      <c r="IM917" s="721"/>
      <c r="IN917" s="721"/>
      <c r="IO917" s="721"/>
      <c r="IP917" s="721"/>
      <c r="IQ917" s="721"/>
      <c r="IR917" s="721"/>
      <c r="IS917" s="721"/>
      <c r="IT917" s="721"/>
      <c r="IU917" s="721"/>
      <c r="IV917" s="721"/>
      <c r="IW917" s="721"/>
      <c r="IX917" s="721"/>
      <c r="IY917" s="721"/>
      <c r="IZ917" s="721"/>
      <c r="JA917" s="721"/>
      <c r="JB917" s="721"/>
      <c r="JC917" s="721"/>
      <c r="JD917" s="721"/>
      <c r="JE917" s="721"/>
      <c r="JF917" s="721"/>
      <c r="JG917" s="721"/>
      <c r="JH917" s="721"/>
      <c r="JI917" s="721"/>
      <c r="JJ917" s="721"/>
      <c r="JK917" s="721"/>
      <c r="JL917" s="721"/>
      <c r="JM917" s="721"/>
      <c r="JN917" s="721"/>
      <c r="JO917" s="721"/>
      <c r="JP917" s="721"/>
      <c r="JQ917" s="721"/>
      <c r="JR917" s="721"/>
      <c r="JS917" s="721"/>
      <c r="JT917" s="721"/>
      <c r="JU917" s="721"/>
      <c r="JV917" s="721"/>
      <c r="JW917" s="721"/>
      <c r="JX917" s="721"/>
      <c r="JY917" s="721"/>
      <c r="JZ917" s="721"/>
      <c r="KA917" s="721"/>
      <c r="KB917" s="721"/>
      <c r="KC917" s="721"/>
      <c r="KD917" s="721"/>
      <c r="KE917" s="721"/>
      <c r="KF917" s="721"/>
      <c r="KG917" s="721"/>
      <c r="KH917" s="721"/>
      <c r="KI917" s="721"/>
      <c r="KJ917" s="721"/>
      <c r="KK917" s="721"/>
      <c r="KL917" s="721"/>
      <c r="KM917" s="721"/>
      <c r="KN917" s="721"/>
      <c r="KO917" s="721"/>
      <c r="KP917" s="721"/>
      <c r="KQ917" s="721"/>
      <c r="KR917" s="721"/>
      <c r="KS917" s="721"/>
      <c r="KT917" s="721"/>
      <c r="KU917" s="721"/>
      <c r="KV917" s="721"/>
      <c r="KW917" s="721"/>
      <c r="KX917" s="721"/>
      <c r="KY917" s="721"/>
      <c r="KZ917" s="721"/>
      <c r="LA917" s="721"/>
      <c r="LB917" s="721"/>
      <c r="LC917" s="721"/>
      <c r="LD917" s="721"/>
      <c r="LE917" s="721"/>
      <c r="LF917" s="721"/>
      <c r="LG917" s="721"/>
      <c r="LH917" s="721"/>
      <c r="LI917" s="721"/>
      <c r="LJ917" s="721"/>
      <c r="LK917" s="721"/>
      <c r="LL917" s="721"/>
      <c r="LM917" s="721"/>
      <c r="LN917" s="721"/>
      <c r="LO917" s="721"/>
      <c r="LP917" s="721"/>
      <c r="LQ917" s="721"/>
      <c r="LR917" s="721"/>
      <c r="LS917" s="721"/>
      <c r="LT917" s="721"/>
      <c r="LU917" s="721"/>
      <c r="LV917" s="721"/>
      <c r="LW917" s="721"/>
      <c r="LX917" s="721"/>
      <c r="LY917" s="721"/>
      <c r="LZ917" s="721"/>
      <c r="MA917" s="721"/>
      <c r="MB917" s="721"/>
      <c r="MC917" s="721"/>
      <c r="MD917" s="721"/>
      <c r="ME917" s="721"/>
      <c r="MF917" s="721"/>
      <c r="MG917" s="721"/>
      <c r="MH917" s="721"/>
      <c r="MI917" s="721"/>
      <c r="MJ917" s="721"/>
      <c r="MK917" s="721"/>
      <c r="ML917" s="721"/>
      <c r="MM917" s="721"/>
      <c r="MN917" s="721"/>
      <c r="MO917" s="721"/>
      <c r="MP917" s="721"/>
      <c r="MQ917" s="721"/>
      <c r="MR917" s="721"/>
      <c r="MS917" s="721"/>
      <c r="MT917" s="721"/>
      <c r="MU917" s="721"/>
      <c r="MV917" s="721"/>
      <c r="MW917" s="721"/>
      <c r="MX917" s="721"/>
      <c r="MY917" s="721"/>
      <c r="MZ917" s="721"/>
      <c r="NA917" s="721"/>
      <c r="NB917" s="721"/>
      <c r="NC917" s="721"/>
      <c r="ND917" s="721"/>
      <c r="NE917" s="721"/>
      <c r="NF917" s="721"/>
      <c r="NG917" s="721"/>
      <c r="NH917" s="721"/>
      <c r="NI917" s="721"/>
      <c r="NJ917" s="721"/>
      <c r="NK917" s="721"/>
      <c r="NL917" s="721"/>
      <c r="NM917" s="721"/>
      <c r="NN917" s="721"/>
      <c r="NO917" s="721"/>
      <c r="NP917" s="721"/>
      <c r="NQ917" s="721"/>
      <c r="NR917" s="721"/>
      <c r="NS917" s="721"/>
      <c r="NT917" s="721"/>
      <c r="NU917" s="721"/>
      <c r="NV917" s="721"/>
      <c r="NW917" s="721"/>
      <c r="NX917" s="721"/>
      <c r="NY917" s="721"/>
      <c r="NZ917" s="721"/>
      <c r="OA917" s="721"/>
      <c r="OB917" s="721"/>
      <c r="OC917" s="721"/>
      <c r="OD917" s="721"/>
      <c r="OE917" s="721"/>
      <c r="OF917" s="721"/>
      <c r="OG917" s="721"/>
      <c r="OH917" s="721"/>
      <c r="OI917" s="721"/>
      <c r="OJ917" s="721"/>
      <c r="OK917" s="721"/>
      <c r="OL917" s="721"/>
      <c r="OM917" s="721"/>
      <c r="ON917" s="721"/>
      <c r="OO917" s="721"/>
      <c r="OP917" s="721"/>
      <c r="OQ917" s="721"/>
      <c r="OR917" s="721"/>
      <c r="OS917" s="721"/>
      <c r="OT917" s="721"/>
      <c r="OU917" s="721"/>
      <c r="OV917" s="721"/>
      <c r="OW917" s="721"/>
      <c r="OX917" s="721"/>
      <c r="OY917" s="721"/>
      <c r="OZ917" s="721"/>
      <c r="PA917" s="721"/>
      <c r="PB917" s="721"/>
      <c r="PC917" s="721"/>
      <c r="PD917" s="721"/>
      <c r="PE917" s="721"/>
      <c r="PF917" s="721"/>
      <c r="PG917" s="721"/>
      <c r="PH917" s="721"/>
      <c r="PI917" s="721"/>
      <c r="PJ917" s="721"/>
      <c r="PK917" s="721"/>
      <c r="PL917" s="721"/>
      <c r="PM917" s="721"/>
      <c r="PN917" s="721"/>
      <c r="PO917" s="721"/>
      <c r="PP917" s="721"/>
      <c r="PQ917" s="721"/>
      <c r="PR917" s="721"/>
      <c r="PS917" s="721"/>
      <c r="PT917" s="721"/>
      <c r="PU917" s="721"/>
      <c r="PV917" s="721"/>
      <c r="PW917" s="721"/>
      <c r="PX917" s="721"/>
      <c r="PY917" s="721"/>
      <c r="PZ917" s="721"/>
      <c r="QA917" s="721"/>
      <c r="QB917" s="721"/>
      <c r="QC917" s="721"/>
      <c r="QD917" s="721"/>
      <c r="QE917" s="721"/>
      <c r="QF917" s="721"/>
      <c r="QG917" s="721"/>
      <c r="QH917" s="721"/>
      <c r="QI917" s="721"/>
      <c r="QJ917" s="721"/>
      <c r="QK917" s="721"/>
      <c r="QL917" s="721"/>
      <c r="QM917" s="721"/>
      <c r="QN917" s="721"/>
      <c r="QO917" s="721"/>
      <c r="QP917" s="721"/>
      <c r="QQ917" s="721"/>
      <c r="QR917" s="721"/>
      <c r="QS917" s="721"/>
      <c r="QT917" s="721"/>
      <c r="QU917" s="721"/>
      <c r="QV917" s="721"/>
      <c r="QW917" s="721"/>
      <c r="QX917" s="721"/>
      <c r="QY917" s="721"/>
      <c r="QZ917" s="721"/>
      <c r="RA917" s="721"/>
      <c r="RB917" s="721"/>
      <c r="RC917" s="721"/>
      <c r="RD917" s="721"/>
      <c r="RE917" s="721"/>
      <c r="RF917" s="721"/>
      <c r="RG917" s="721"/>
      <c r="RH917" s="721"/>
      <c r="RI917" s="721"/>
      <c r="RJ917" s="721"/>
      <c r="RK917" s="721"/>
      <c r="RL917" s="721"/>
      <c r="RM917" s="721"/>
      <c r="RN917" s="721"/>
      <c r="RO917" s="721"/>
      <c r="RP917" s="721"/>
      <c r="RQ917" s="721"/>
      <c r="RR917" s="721"/>
      <c r="RS917" s="721"/>
      <c r="RT917" s="721"/>
      <c r="RU917" s="721"/>
      <c r="RV917" s="721"/>
      <c r="RW917" s="721"/>
      <c r="RX917" s="721"/>
      <c r="RY917" s="721"/>
      <c r="RZ917" s="721"/>
      <c r="SA917" s="721"/>
      <c r="SB917" s="721"/>
      <c r="SC917" s="721"/>
      <c r="SD917" s="721"/>
      <c r="SE917" s="721"/>
      <c r="SF917" s="721"/>
      <c r="SG917" s="721"/>
      <c r="SH917" s="721"/>
      <c r="SI917" s="721"/>
      <c r="SJ917" s="721"/>
      <c r="SK917" s="721"/>
      <c r="SL917" s="721"/>
      <c r="SM917" s="721"/>
      <c r="SN917" s="721"/>
      <c r="SO917" s="721"/>
      <c r="SP917" s="721"/>
      <c r="SQ917" s="721"/>
      <c r="SR917" s="721"/>
      <c r="SS917" s="721"/>
      <c r="ST917" s="721"/>
      <c r="SU917" s="721"/>
      <c r="SV917" s="721"/>
      <c r="SW917" s="721"/>
      <c r="SX917" s="721"/>
      <c r="SY917" s="721"/>
      <c r="SZ917" s="721"/>
      <c r="TA917" s="721"/>
      <c r="TB917" s="721"/>
      <c r="TC917" s="721"/>
      <c r="TD917" s="721"/>
      <c r="TE917" s="721"/>
      <c r="TF917" s="721"/>
      <c r="TG917" s="721"/>
      <c r="TH917" s="721"/>
      <c r="TI917" s="721"/>
      <c r="TJ917" s="721"/>
      <c r="TK917" s="721"/>
      <c r="TL917" s="721"/>
      <c r="TM917" s="721"/>
      <c r="TN917" s="721"/>
      <c r="TO917" s="721"/>
      <c r="TP917" s="721"/>
      <c r="TQ917" s="721"/>
      <c r="TR917" s="721"/>
      <c r="TS917" s="721"/>
      <c r="TT917" s="721"/>
      <c r="TU917" s="721"/>
      <c r="TV917" s="721"/>
      <c r="TW917" s="721"/>
      <c r="TX917" s="721"/>
      <c r="TY917" s="721"/>
      <c r="TZ917" s="721"/>
      <c r="UA917" s="721"/>
      <c r="UB917" s="721"/>
      <c r="UC917" s="721"/>
      <c r="UD917" s="721"/>
      <c r="UE917" s="721"/>
      <c r="UF917" s="721"/>
      <c r="UG917" s="721"/>
      <c r="UH917" s="721"/>
      <c r="UI917" s="721"/>
      <c r="UJ917" s="721"/>
      <c r="UK917" s="721"/>
      <c r="UL917" s="721"/>
      <c r="UM917" s="721"/>
      <c r="UN917" s="721"/>
      <c r="UO917" s="721"/>
      <c r="UP917" s="721"/>
      <c r="UQ917" s="721"/>
      <c r="UR917" s="721"/>
      <c r="US917" s="721"/>
      <c r="UT917" s="721"/>
      <c r="UU917" s="721"/>
      <c r="UV917" s="721"/>
      <c r="UW917" s="721"/>
      <c r="UX917" s="721"/>
      <c r="UY917" s="721"/>
      <c r="UZ917" s="721"/>
      <c r="VA917" s="721"/>
      <c r="VB917" s="721"/>
      <c r="VC917" s="721"/>
      <c r="VD917" s="721"/>
      <c r="VE917" s="721"/>
      <c r="VF917" s="721"/>
      <c r="VG917" s="721"/>
      <c r="VH917" s="721"/>
      <c r="VI917" s="721"/>
      <c r="VJ917" s="721"/>
      <c r="VK917" s="721"/>
      <c r="VL917" s="721"/>
      <c r="VM917" s="721"/>
      <c r="VN917" s="721"/>
      <c r="VO917" s="721"/>
      <c r="VP917" s="721"/>
      <c r="VQ917" s="721"/>
      <c r="VR917" s="721"/>
      <c r="VS917" s="721"/>
      <c r="VT917" s="721"/>
      <c r="VU917" s="721"/>
      <c r="VV917" s="721"/>
      <c r="VW917" s="721"/>
      <c r="VX917" s="721"/>
      <c r="VY917" s="721"/>
      <c r="VZ917" s="721"/>
      <c r="WA917" s="721"/>
      <c r="WB917" s="721"/>
      <c r="WC917" s="721"/>
      <c r="WD917" s="721"/>
      <c r="WE917" s="721"/>
      <c r="WF917" s="721"/>
      <c r="WG917" s="721"/>
      <c r="WH917" s="721"/>
      <c r="WI917" s="721"/>
      <c r="WJ917" s="721"/>
      <c r="WK917" s="721"/>
      <c r="WL917" s="721"/>
      <c r="WM917" s="721"/>
      <c r="WN917" s="721"/>
      <c r="WO917" s="721"/>
      <c r="WP917" s="721"/>
      <c r="WQ917" s="721"/>
      <c r="WR917" s="721"/>
      <c r="WS917" s="721"/>
      <c r="WT917" s="721"/>
      <c r="WU917" s="721"/>
      <c r="WV917" s="721"/>
      <c r="WW917" s="721"/>
      <c r="WX917" s="721"/>
      <c r="WY917" s="721"/>
      <c r="WZ917" s="721"/>
      <c r="XA917" s="721"/>
      <c r="XB917" s="721"/>
      <c r="XC917" s="721"/>
      <c r="XD917" s="721"/>
      <c r="XE917" s="721"/>
      <c r="XF917" s="721"/>
      <c r="XG917" s="721"/>
      <c r="XH917" s="721"/>
      <c r="XI917" s="721"/>
      <c r="XJ917" s="721"/>
      <c r="XK917" s="721"/>
      <c r="XL917" s="721"/>
      <c r="XM917" s="721"/>
      <c r="XN917" s="721"/>
      <c r="XO917" s="721"/>
      <c r="XP917" s="721"/>
      <c r="XQ917" s="721"/>
      <c r="XR917" s="721"/>
      <c r="XS917" s="721"/>
      <c r="XT917" s="721"/>
      <c r="XU917" s="721"/>
      <c r="XV917" s="721"/>
      <c r="XW917" s="721"/>
      <c r="XX917" s="721"/>
      <c r="XY917" s="721"/>
      <c r="XZ917" s="721"/>
      <c r="YA917" s="721"/>
      <c r="YB917" s="721"/>
      <c r="YC917" s="721"/>
      <c r="YD917" s="721"/>
      <c r="YE917" s="721"/>
      <c r="YF917" s="721"/>
      <c r="YG917" s="721"/>
      <c r="YH917" s="721"/>
      <c r="YI917" s="721"/>
      <c r="YJ917" s="721"/>
      <c r="YK917" s="721"/>
      <c r="YL917" s="721"/>
      <c r="YM917" s="721"/>
      <c r="YN917" s="721"/>
      <c r="YO917" s="721"/>
      <c r="YP917" s="721"/>
      <c r="YQ917" s="721"/>
      <c r="YR917" s="721"/>
      <c r="YS917" s="721"/>
      <c r="YT917" s="721"/>
      <c r="YU917" s="721"/>
      <c r="YV917" s="721"/>
      <c r="YW917" s="721"/>
      <c r="YX917" s="721"/>
      <c r="YY917" s="721"/>
      <c r="YZ917" s="721"/>
      <c r="ZA917" s="721"/>
      <c r="ZB917" s="721"/>
      <c r="ZC917" s="721"/>
      <c r="ZD917" s="721"/>
      <c r="ZE917" s="721"/>
      <c r="ZF917" s="721"/>
      <c r="ZG917" s="721"/>
      <c r="ZH917" s="721"/>
      <c r="ZI917" s="721"/>
      <c r="ZJ917" s="721"/>
      <c r="ZK917" s="721"/>
      <c r="ZL917" s="721"/>
      <c r="ZM917" s="721"/>
      <c r="ZN917" s="721"/>
      <c r="ZO917" s="721"/>
      <c r="ZP917" s="721"/>
      <c r="ZQ917" s="721"/>
      <c r="ZR917" s="721"/>
      <c r="ZS917" s="721"/>
      <c r="ZT917" s="721"/>
      <c r="ZU917" s="721"/>
      <c r="ZV917" s="721"/>
      <c r="ZW917" s="721"/>
      <c r="ZX917" s="721"/>
      <c r="ZY917" s="721"/>
      <c r="ZZ917" s="721"/>
      <c r="AAA917" s="721"/>
      <c r="AAB917" s="721"/>
      <c r="AAC917" s="721"/>
      <c r="AAD917" s="721"/>
      <c r="AAE917" s="721"/>
      <c r="AAF917" s="721"/>
      <c r="AAG917" s="721"/>
      <c r="AAH917" s="721"/>
      <c r="AAI917" s="721"/>
      <c r="AAJ917" s="721"/>
      <c r="AAK917" s="721"/>
      <c r="AAL917" s="721"/>
      <c r="AAM917" s="721"/>
      <c r="AAN917" s="721"/>
      <c r="AAO917" s="721"/>
      <c r="AAP917" s="721"/>
      <c r="AAQ917" s="721"/>
      <c r="AAR917" s="721"/>
      <c r="AAS917" s="721"/>
      <c r="AAT917" s="721"/>
      <c r="AAU917" s="721"/>
      <c r="AAV917" s="721"/>
      <c r="AAW917" s="721"/>
      <c r="AAX917" s="721"/>
      <c r="AAY917" s="721"/>
      <c r="AAZ917" s="721"/>
      <c r="ABA917" s="721"/>
      <c r="ABB917" s="721"/>
      <c r="ABC917" s="721"/>
      <c r="ABD917" s="721"/>
      <c r="ABE917" s="721"/>
      <c r="ABF917" s="721"/>
      <c r="ABG917" s="721"/>
      <c r="ABH917" s="721"/>
      <c r="ABI917" s="721"/>
      <c r="ABJ917" s="721"/>
      <c r="ABK917" s="721"/>
      <c r="ABL917" s="721"/>
      <c r="ABM917" s="721"/>
      <c r="ABN917" s="721"/>
      <c r="ABO917" s="721"/>
      <c r="ABP917" s="721"/>
      <c r="ABQ917" s="721"/>
      <c r="ABR917" s="721"/>
      <c r="ABS917" s="721"/>
      <c r="ABT917" s="721"/>
      <c r="ABU917" s="721"/>
      <c r="ABV917" s="721"/>
      <c r="ABW917" s="721"/>
      <c r="ABX917" s="721"/>
      <c r="ABY917" s="721"/>
      <c r="ABZ917" s="721"/>
      <c r="ACA917" s="721"/>
      <c r="ACB917" s="721"/>
      <c r="ACC917" s="721"/>
      <c r="ACD917" s="721"/>
      <c r="ACE917" s="721"/>
      <c r="ACF917" s="721"/>
      <c r="ACG917" s="721"/>
      <c r="ACH917" s="721"/>
      <c r="ACI917" s="721"/>
      <c r="ACJ917" s="721"/>
      <c r="ACK917" s="721"/>
      <c r="ACL917" s="721"/>
      <c r="ACM917" s="721"/>
      <c r="ACN917" s="721"/>
      <c r="ACO917" s="721"/>
      <c r="ACP917" s="721"/>
      <c r="ACQ917" s="721"/>
      <c r="ACR917" s="721"/>
      <c r="ACS917" s="721"/>
      <c r="ACT917" s="721"/>
      <c r="ACU917" s="721"/>
      <c r="ACV917" s="721"/>
      <c r="ACW917" s="721"/>
      <c r="ACX917" s="721"/>
      <c r="ACY917" s="721"/>
      <c r="ACZ917" s="721"/>
      <c r="ADA917" s="721"/>
      <c r="ADB917" s="721"/>
      <c r="ADC917" s="721"/>
      <c r="ADD917" s="721"/>
      <c r="ADE917" s="721"/>
      <c r="ADF917" s="721"/>
      <c r="ADG917" s="721"/>
      <c r="ADH917" s="721"/>
      <c r="ADI917" s="721"/>
      <c r="ADJ917" s="721"/>
      <c r="ADK917" s="721"/>
      <c r="ADL917" s="721"/>
      <c r="ADM917" s="721"/>
      <c r="ADN917" s="721"/>
      <c r="ADO917" s="721"/>
      <c r="ADP917" s="721"/>
      <c r="ADQ917" s="721"/>
      <c r="ADR917" s="721"/>
      <c r="ADS917" s="721"/>
      <c r="ADT917" s="721"/>
      <c r="ADU917" s="721"/>
      <c r="ADV917" s="721"/>
      <c r="ADW917" s="721"/>
      <c r="ADX917" s="721"/>
      <c r="ADY917" s="721"/>
      <c r="ADZ917" s="721"/>
      <c r="AEA917" s="721"/>
      <c r="AEB917" s="721"/>
      <c r="AEC917" s="721"/>
      <c r="AED917" s="721"/>
      <c r="AEE917" s="721"/>
      <c r="AEF917" s="721"/>
      <c r="AEG917" s="721"/>
      <c r="AEH917" s="721"/>
      <c r="AEI917" s="721"/>
      <c r="AEJ917" s="721"/>
      <c r="AEK917" s="721"/>
      <c r="AEL917" s="721"/>
      <c r="AEM917" s="721"/>
      <c r="AEN917" s="721"/>
      <c r="AEO917" s="721"/>
      <c r="AEP917" s="721"/>
      <c r="AEQ917" s="721"/>
      <c r="AER917" s="721"/>
      <c r="AES917" s="721"/>
      <c r="AET917" s="721"/>
      <c r="AEU917" s="721"/>
      <c r="AEV917" s="721"/>
      <c r="AEW917" s="721"/>
      <c r="AEX917" s="721"/>
      <c r="AEY917" s="721"/>
      <c r="AEZ917" s="721"/>
      <c r="AFA917" s="721"/>
      <c r="AFB917" s="721"/>
      <c r="AFC917" s="721"/>
      <c r="AFD917" s="721"/>
      <c r="AFE917" s="721"/>
      <c r="AFF917" s="721"/>
      <c r="AFG917" s="721"/>
      <c r="AFH917" s="721"/>
      <c r="AFI917" s="721"/>
      <c r="AFJ917" s="721"/>
      <c r="AFK917" s="721"/>
      <c r="AFL917" s="721"/>
      <c r="AFM917" s="721"/>
      <c r="AFN917" s="721"/>
      <c r="AFO917" s="721"/>
      <c r="AFP917" s="721"/>
      <c r="AFQ917" s="721"/>
      <c r="AFR917" s="721"/>
      <c r="AFS917" s="721"/>
      <c r="AFT917" s="721"/>
      <c r="AFU917" s="721"/>
      <c r="AFV917" s="721"/>
      <c r="AFW917" s="721"/>
      <c r="AFX917" s="721"/>
      <c r="AFY917" s="721"/>
      <c r="AFZ917" s="721"/>
      <c r="AGA917" s="721"/>
      <c r="AGB917" s="721"/>
      <c r="AGC917" s="721"/>
      <c r="AGD917" s="721"/>
      <c r="AGE917" s="721"/>
      <c r="AGF917" s="721"/>
      <c r="AGG917" s="721"/>
      <c r="AGH917" s="721"/>
      <c r="AGI917" s="721"/>
      <c r="AGJ917" s="721"/>
      <c r="AGK917" s="721"/>
      <c r="AGL917" s="721"/>
      <c r="AGM917" s="721"/>
      <c r="AGN917" s="721"/>
      <c r="AGO917" s="721"/>
      <c r="AGP917" s="721"/>
      <c r="AGQ917" s="721"/>
      <c r="AGR917" s="721"/>
      <c r="AGS917" s="721"/>
      <c r="AGT917" s="721"/>
      <c r="AGU917" s="721"/>
      <c r="AGV917" s="721"/>
      <c r="AGW917" s="721"/>
      <c r="AGX917" s="721"/>
      <c r="AGY917" s="721"/>
      <c r="AGZ917" s="721"/>
      <c r="AHA917" s="721"/>
      <c r="AHB917" s="721"/>
      <c r="AHC917" s="721"/>
      <c r="AHD917" s="721"/>
      <c r="AHE917" s="721"/>
      <c r="AHF917" s="721"/>
      <c r="AHG917" s="721"/>
      <c r="AHH917" s="721"/>
      <c r="AHI917" s="721"/>
      <c r="AHJ917" s="721"/>
      <c r="AHK917" s="721"/>
      <c r="AHL917" s="721"/>
      <c r="AHM917" s="721"/>
      <c r="AHN917" s="721"/>
      <c r="AHO917" s="721"/>
      <c r="AHP917" s="721"/>
      <c r="AHQ917" s="721"/>
      <c r="AHR917" s="721"/>
      <c r="AHS917" s="721"/>
      <c r="AHT917" s="721"/>
      <c r="AHU917" s="721"/>
      <c r="AHV917" s="721"/>
      <c r="AHW917" s="721"/>
      <c r="AHX917" s="721"/>
      <c r="AHY917" s="721"/>
      <c r="AHZ917" s="721"/>
      <c r="AIA917" s="721"/>
      <c r="AIB917" s="721"/>
      <c r="AIC917" s="721"/>
      <c r="AID917" s="721"/>
      <c r="AIE917" s="721"/>
      <c r="AIF917" s="721"/>
      <c r="AIG917" s="721"/>
      <c r="AIH917" s="721"/>
      <c r="AII917" s="721"/>
      <c r="AIJ917" s="721"/>
      <c r="AIK917" s="721"/>
      <c r="AIL917" s="721"/>
      <c r="AIM917" s="721"/>
      <c r="AIN917" s="721"/>
      <c r="AIO917" s="721"/>
      <c r="AIP917" s="721"/>
      <c r="AIQ917" s="721"/>
      <c r="AIR917" s="721"/>
      <c r="AIS917" s="721"/>
      <c r="AIT917" s="721"/>
      <c r="AIU917" s="721"/>
      <c r="AIV917" s="721"/>
      <c r="AIW917" s="721"/>
      <c r="AIX917" s="721"/>
      <c r="AIY917" s="721"/>
      <c r="AIZ917" s="721"/>
      <c r="AJA917" s="721"/>
      <c r="AJB917" s="721"/>
      <c r="AJC917" s="721"/>
      <c r="AJD917" s="721"/>
      <c r="AJE917" s="721"/>
      <c r="AJF917" s="721"/>
      <c r="AJG917" s="721"/>
      <c r="AJH917" s="721"/>
      <c r="AJI917" s="721"/>
      <c r="AJJ917" s="721"/>
      <c r="AJK917" s="721"/>
      <c r="AJL917" s="721"/>
      <c r="AJM917" s="721"/>
      <c r="AJN917" s="721"/>
      <c r="AJO917" s="721"/>
      <c r="AJP917" s="721"/>
      <c r="AJQ917" s="721"/>
      <c r="AJR917" s="721"/>
      <c r="AJS917" s="721"/>
      <c r="AJT917" s="721"/>
      <c r="AJU917" s="721"/>
      <c r="AJV917" s="721"/>
      <c r="AJW917" s="721"/>
      <c r="AJX917" s="721"/>
      <c r="AJY917" s="721"/>
      <c r="AJZ917" s="721"/>
      <c r="AKA917" s="721"/>
      <c r="AKB917" s="721"/>
      <c r="AKC917" s="721"/>
      <c r="AKD917" s="721"/>
      <c r="AKE917" s="721"/>
      <c r="AKF917" s="721"/>
      <c r="AKG917" s="721"/>
      <c r="AKH917" s="721"/>
      <c r="AKI917" s="721"/>
      <c r="AKJ917" s="721"/>
      <c r="AKK917" s="721"/>
      <c r="AKL917" s="721"/>
      <c r="AKM917" s="721"/>
      <c r="AKN917" s="721"/>
      <c r="AKO917" s="721"/>
      <c r="AKP917" s="721"/>
      <c r="AKQ917" s="721"/>
      <c r="AKR917" s="721"/>
      <c r="AKS917" s="721"/>
      <c r="AKT917" s="721"/>
      <c r="AKU917" s="721"/>
      <c r="AKV917" s="721"/>
      <c r="AKW917" s="721"/>
      <c r="AKX917" s="721"/>
      <c r="AKY917" s="721"/>
      <c r="AKZ917" s="721"/>
      <c r="ALA917" s="721"/>
      <c r="ALB917" s="721"/>
      <c r="ALC917" s="721"/>
      <c r="ALD917" s="721"/>
      <c r="ALE917" s="721"/>
      <c r="ALF917" s="721"/>
      <c r="ALG917" s="721"/>
      <c r="ALH917" s="721"/>
      <c r="ALI917" s="721"/>
      <c r="ALJ917" s="721"/>
      <c r="ALK917" s="721"/>
      <c r="ALL917" s="721"/>
      <c r="ALM917" s="721"/>
      <c r="ALN917" s="721"/>
      <c r="ALO917" s="721"/>
      <c r="ALP917" s="721"/>
      <c r="ALQ917" s="721"/>
      <c r="ALR917" s="721"/>
      <c r="ALS917" s="721"/>
      <c r="ALT917" s="721"/>
      <c r="ALU917" s="721"/>
      <c r="ALV917" s="721"/>
      <c r="ALW917" s="721"/>
      <c r="ALX917" s="721"/>
      <c r="ALY917" s="721"/>
      <c r="ALZ917" s="721"/>
      <c r="AMA917" s="721"/>
      <c r="AMB917" s="721"/>
      <c r="AMC917" s="721"/>
      <c r="AMD917" s="721"/>
      <c r="AME917" s="721"/>
      <c r="AMF917" s="721"/>
      <c r="AMG917" s="721"/>
      <c r="AMH917" s="721"/>
      <c r="AMI917" s="721"/>
      <c r="AMJ917" s="721"/>
      <c r="AMK917" s="721"/>
      <c r="AML917" s="721"/>
      <c r="AMM917" s="721"/>
      <c r="AMN917" s="721"/>
      <c r="AMO917" s="721"/>
      <c r="AMP917" s="721"/>
      <c r="AMQ917" s="721"/>
      <c r="AMR917" s="721"/>
      <c r="AMS917" s="721"/>
      <c r="AMT917" s="721"/>
      <c r="AMU917" s="721"/>
      <c r="AMV917" s="721"/>
      <c r="AMW917" s="721"/>
      <c r="AMX917" s="721"/>
      <c r="AMY917" s="721"/>
      <c r="AMZ917" s="721"/>
      <c r="ANA917" s="721"/>
      <c r="ANB917" s="721"/>
      <c r="ANC917" s="721"/>
      <c r="AND917" s="721"/>
      <c r="ANE917" s="721"/>
      <c r="ANF917" s="721"/>
      <c r="ANG917" s="721"/>
      <c r="ANH917" s="721"/>
      <c r="ANI917" s="721"/>
      <c r="ANJ917" s="721"/>
      <c r="ANK917" s="721"/>
      <c r="ANL917" s="721"/>
      <c r="ANM917" s="721"/>
      <c r="ANN917" s="721"/>
      <c r="ANO917" s="721"/>
      <c r="ANP917" s="721"/>
      <c r="ANQ917" s="721"/>
      <c r="ANR917" s="721"/>
      <c r="ANS917" s="721"/>
      <c r="ANT917" s="721"/>
      <c r="ANU917" s="721"/>
      <c r="ANV917" s="721"/>
      <c r="ANW917" s="721"/>
      <c r="ANX917" s="721"/>
      <c r="ANY917" s="721"/>
      <c r="ANZ917" s="721"/>
      <c r="AOA917" s="721"/>
      <c r="AOB917" s="721"/>
      <c r="AOC917" s="721"/>
      <c r="AOD917" s="721"/>
      <c r="AOE917" s="721"/>
      <c r="AOF917" s="721"/>
      <c r="AOG917" s="721"/>
      <c r="AOH917" s="721"/>
      <c r="AOI917" s="721"/>
      <c r="AOJ917" s="721"/>
      <c r="AOK917" s="721"/>
      <c r="AOL917" s="721"/>
      <c r="AOM917" s="721"/>
      <c r="AON917" s="721"/>
      <c r="AOO917" s="721"/>
      <c r="AOP917" s="721"/>
      <c r="AOQ917" s="721"/>
      <c r="AOR917" s="721"/>
      <c r="AOS917" s="721"/>
      <c r="AOT917" s="721"/>
      <c r="AOU917" s="721"/>
      <c r="AOV917" s="721"/>
      <c r="AOW917" s="721"/>
      <c r="AOX917" s="721"/>
      <c r="AOY917" s="721"/>
      <c r="AOZ917" s="721"/>
      <c r="APA917" s="721"/>
      <c r="APB917" s="721"/>
      <c r="APC917" s="721"/>
      <c r="APD917" s="721"/>
      <c r="APE917" s="721"/>
      <c r="APF917" s="721"/>
      <c r="APG917" s="721"/>
      <c r="APH917" s="721"/>
      <c r="API917" s="721"/>
      <c r="APJ917" s="721"/>
      <c r="APK917" s="721"/>
      <c r="APL917" s="721"/>
      <c r="APM917" s="721"/>
      <c r="APN917" s="721"/>
      <c r="APO917" s="721"/>
      <c r="APP917" s="721"/>
      <c r="APQ917" s="721"/>
      <c r="APR917" s="721"/>
      <c r="APS917" s="721"/>
      <c r="APT917" s="721"/>
      <c r="APU917" s="721"/>
      <c r="APV917" s="721"/>
      <c r="APW917" s="721"/>
      <c r="APX917" s="721"/>
      <c r="APY917" s="721"/>
      <c r="APZ917" s="721"/>
      <c r="AQA917" s="721"/>
      <c r="AQB917" s="721"/>
      <c r="AQC917" s="721"/>
      <c r="AQD917" s="721"/>
      <c r="AQE917" s="721"/>
      <c r="AQF917" s="721"/>
      <c r="AQG917" s="721"/>
      <c r="AQH917" s="721"/>
      <c r="AQI917" s="721"/>
      <c r="AQJ917" s="721"/>
      <c r="AQK917" s="721"/>
      <c r="AQL917" s="721"/>
      <c r="AQM917" s="721"/>
      <c r="AQN917" s="721"/>
      <c r="AQO917" s="721"/>
      <c r="AQP917" s="721"/>
      <c r="AQQ917" s="721"/>
      <c r="AQR917" s="721"/>
      <c r="AQS917" s="721"/>
      <c r="AQT917" s="721"/>
      <c r="AQU917" s="721"/>
      <c r="AQV917" s="721"/>
      <c r="AQW917" s="721"/>
      <c r="AQX917" s="721"/>
      <c r="AQY917" s="721"/>
      <c r="AQZ917" s="721"/>
      <c r="ARA917" s="721"/>
      <c r="ARB917" s="721"/>
      <c r="ARC917" s="721"/>
      <c r="ARD917" s="721"/>
      <c r="ARE917" s="721"/>
      <c r="ARF917" s="721"/>
      <c r="ARG917" s="721"/>
      <c r="ARH917" s="721"/>
      <c r="ARI917" s="721"/>
      <c r="ARJ917" s="721"/>
      <c r="ARK917" s="721"/>
      <c r="ARL917" s="721"/>
      <c r="ARM917" s="721"/>
      <c r="ARN917" s="721"/>
      <c r="ARO917" s="721"/>
      <c r="ARP917" s="721"/>
      <c r="ARQ917" s="721"/>
      <c r="ARR917" s="721"/>
      <c r="ARS917" s="721"/>
      <c r="ART917" s="721"/>
      <c r="ARU917" s="721"/>
      <c r="ARV917" s="721"/>
      <c r="ARW917" s="721"/>
      <c r="ARX917" s="721"/>
      <c r="ARY917" s="721"/>
      <c r="ARZ917" s="721"/>
      <c r="ASA917" s="721"/>
      <c r="ASB917" s="721"/>
      <c r="ASC917" s="721"/>
      <c r="ASD917" s="721"/>
      <c r="ASE917" s="721"/>
      <c r="ASF917" s="721"/>
      <c r="ASG917" s="721"/>
      <c r="ASH917" s="721"/>
      <c r="ASI917" s="721"/>
      <c r="ASJ917" s="721"/>
      <c r="ASK917" s="721"/>
      <c r="ASL917" s="721"/>
      <c r="ASM917" s="721"/>
      <c r="ASN917" s="721"/>
      <c r="ASO917" s="721"/>
      <c r="ASP917" s="721"/>
      <c r="ASQ917" s="721"/>
      <c r="ASR917" s="721"/>
      <c r="ASS917" s="721"/>
      <c r="AST917" s="721"/>
      <c r="ASU917" s="721"/>
      <c r="ASV917" s="721"/>
      <c r="ASW917" s="721"/>
      <c r="ASX917" s="721"/>
      <c r="ASY917" s="721"/>
      <c r="ASZ917" s="721"/>
      <c r="ATA917" s="721"/>
      <c r="ATB917" s="721"/>
      <c r="ATC917" s="721"/>
      <c r="ATD917" s="721"/>
      <c r="ATE917" s="721"/>
      <c r="ATF917" s="721"/>
      <c r="ATG917" s="721"/>
      <c r="ATH917" s="721"/>
      <c r="ATI917" s="721"/>
      <c r="ATJ917" s="721"/>
      <c r="ATK917" s="721"/>
      <c r="ATL917" s="721"/>
      <c r="ATM917" s="721"/>
      <c r="ATN917" s="721"/>
      <c r="ATO917" s="721"/>
      <c r="ATP917" s="721"/>
      <c r="ATQ917" s="721"/>
      <c r="ATR917" s="721"/>
      <c r="ATS917" s="721"/>
      <c r="ATT917" s="721"/>
      <c r="ATU917" s="721"/>
      <c r="ATV917" s="721"/>
      <c r="ATW917" s="721"/>
      <c r="ATX917" s="721"/>
      <c r="ATY917" s="721"/>
      <c r="ATZ917" s="721"/>
      <c r="AUA917" s="721"/>
      <c r="AUB917" s="721"/>
      <c r="AUC917" s="721"/>
      <c r="AUD917" s="721"/>
      <c r="AUE917" s="721"/>
      <c r="AUF917" s="721"/>
      <c r="AUG917" s="721"/>
      <c r="AUH917" s="721"/>
      <c r="AUI917" s="721"/>
      <c r="AUJ917" s="721"/>
      <c r="AUK917" s="721"/>
      <c r="AUL917" s="721"/>
      <c r="AUM917" s="721"/>
      <c r="AUN917" s="721"/>
      <c r="AUO917" s="721"/>
      <c r="AUP917" s="721"/>
      <c r="AUQ917" s="721"/>
      <c r="AUR917" s="721"/>
      <c r="AUS917" s="721"/>
      <c r="AUT917" s="721"/>
      <c r="AUU917" s="721"/>
      <c r="AUV917" s="721"/>
      <c r="AUW917" s="721"/>
      <c r="AUX917" s="721"/>
      <c r="AUY917" s="721"/>
      <c r="AUZ917" s="721"/>
      <c r="AVA917" s="721"/>
      <c r="AVB917" s="721"/>
      <c r="AVC917" s="721"/>
      <c r="AVD917" s="721"/>
      <c r="AVE917" s="721"/>
      <c r="AVF917" s="721"/>
      <c r="AVG917" s="721"/>
      <c r="AVH917" s="721"/>
      <c r="AVI917" s="721"/>
      <c r="AVJ917" s="721"/>
      <c r="AVK917" s="721"/>
    </row>
    <row r="918" spans="1:1259">
      <c r="A918" s="716"/>
      <c r="B918" s="716"/>
      <c r="C918" s="716"/>
      <c r="D918" s="714" t="s">
        <v>3247</v>
      </c>
      <c r="E918" s="703" t="s">
        <v>4940</v>
      </c>
      <c r="F918" s="703"/>
      <c r="G918" s="703"/>
      <c r="H918" s="703"/>
      <c r="I918" s="698" t="s">
        <v>1699</v>
      </c>
      <c r="J918" s="704"/>
      <c r="K918" s="705" t="s">
        <v>4976</v>
      </c>
      <c r="L918" s="703" t="s">
        <v>3305</v>
      </c>
      <c r="M918" s="706">
        <v>44538</v>
      </c>
      <c r="N918" s="706">
        <v>44835</v>
      </c>
      <c r="O918" s="706"/>
      <c r="P918" s="704"/>
      <c r="Q918" s="704"/>
      <c r="R918" s="704"/>
      <c r="S918" s="703" t="s">
        <v>2425</v>
      </c>
      <c r="T918" s="703">
        <v>60</v>
      </c>
      <c r="U918" s="703"/>
      <c r="V918" s="703" t="s">
        <v>985</v>
      </c>
      <c r="W918" s="703">
        <v>400</v>
      </c>
      <c r="X918" s="707">
        <v>2304</v>
      </c>
      <c r="Y918" s="539">
        <f t="shared" si="42"/>
        <v>921600</v>
      </c>
      <c r="Z918" s="680">
        <v>0.52</v>
      </c>
      <c r="AA918" s="681">
        <f t="shared" si="43"/>
        <v>479232</v>
      </c>
      <c r="AB918" s="682"/>
      <c r="AC918" s="683">
        <v>0</v>
      </c>
      <c r="AD918" s="692"/>
      <c r="AE918" s="684"/>
      <c r="AF918" s="695">
        <f t="shared" si="44"/>
        <v>479232</v>
      </c>
      <c r="AG918" s="676" t="s">
        <v>1073</v>
      </c>
      <c r="AH918" s="676"/>
      <c r="AI918" s="685" t="s">
        <v>2488</v>
      </c>
      <c r="AJ918" s="676" t="s">
        <v>3306</v>
      </c>
      <c r="AK918" s="696" t="s">
        <v>2408</v>
      </c>
      <c r="AL918" s="676">
        <v>81006</v>
      </c>
      <c r="AM918" s="676" t="s">
        <v>52</v>
      </c>
      <c r="AN918" s="676"/>
      <c r="AO918" s="676"/>
      <c r="AP918" s="688"/>
      <c r="AQ918" s="688" t="s">
        <v>37</v>
      </c>
      <c r="AR918" s="688"/>
      <c r="AS918" s="715"/>
      <c r="AT918" s="715"/>
      <c r="AU918" s="715"/>
      <c r="AV918" s="680">
        <v>0.52</v>
      </c>
      <c r="AW918" s="721"/>
      <c r="AX918" s="721"/>
      <c r="AY918" s="721"/>
      <c r="AZ918" s="721"/>
      <c r="BA918" s="721"/>
      <c r="BB918" s="721"/>
      <c r="BC918" s="721"/>
      <c r="BD918" s="721"/>
      <c r="BE918" s="721"/>
      <c r="BF918" s="721"/>
      <c r="BG918" s="721"/>
      <c r="BH918" s="721"/>
      <c r="BI918" s="721"/>
      <c r="BJ918" s="721"/>
      <c r="BK918" s="721"/>
      <c r="BL918" s="721"/>
      <c r="BM918" s="721"/>
      <c r="BN918" s="721"/>
      <c r="BO918" s="721"/>
      <c r="BP918" s="721"/>
      <c r="BQ918" s="721"/>
      <c r="BR918" s="721"/>
      <c r="BS918" s="721"/>
      <c r="BT918" s="721"/>
      <c r="BU918" s="721"/>
      <c r="BV918" s="721"/>
      <c r="BW918" s="721"/>
      <c r="BX918" s="721"/>
      <c r="BY918" s="721"/>
      <c r="BZ918" s="721"/>
      <c r="CA918" s="721"/>
      <c r="CB918" s="721"/>
      <c r="CC918" s="721"/>
      <c r="CD918" s="721"/>
      <c r="CE918" s="721"/>
      <c r="CF918" s="721"/>
      <c r="CG918" s="721"/>
      <c r="CH918" s="721"/>
      <c r="CI918" s="721"/>
      <c r="CJ918" s="721"/>
      <c r="CK918" s="721"/>
      <c r="CL918" s="721"/>
      <c r="CM918" s="721"/>
      <c r="CN918" s="721"/>
      <c r="CO918" s="721"/>
      <c r="CP918" s="721"/>
      <c r="CQ918" s="721"/>
      <c r="CR918" s="721"/>
      <c r="CS918" s="721"/>
      <c r="CT918" s="721"/>
      <c r="CU918" s="721"/>
      <c r="CV918" s="721"/>
      <c r="CW918" s="721"/>
      <c r="CX918" s="721"/>
      <c r="CY918" s="721"/>
      <c r="CZ918" s="721"/>
      <c r="DA918" s="721"/>
      <c r="DB918" s="721"/>
      <c r="DC918" s="721"/>
      <c r="DD918" s="721"/>
      <c r="DE918" s="721"/>
      <c r="DF918" s="721"/>
      <c r="DG918" s="721"/>
      <c r="DH918" s="721"/>
      <c r="DI918" s="721"/>
      <c r="DJ918" s="721"/>
      <c r="DK918" s="721"/>
      <c r="DL918" s="721"/>
      <c r="DM918" s="721"/>
      <c r="DN918" s="721"/>
      <c r="DO918" s="721"/>
      <c r="DP918" s="721"/>
      <c r="DQ918" s="721"/>
      <c r="DR918" s="721"/>
      <c r="DS918" s="721"/>
      <c r="DT918" s="721"/>
      <c r="DU918" s="721"/>
      <c r="DV918" s="721"/>
      <c r="DW918" s="721"/>
      <c r="DX918" s="721"/>
      <c r="DY918" s="721"/>
      <c r="DZ918" s="721"/>
      <c r="EA918" s="721"/>
      <c r="EB918" s="721"/>
      <c r="EC918" s="721"/>
      <c r="ED918" s="721"/>
      <c r="EE918" s="721"/>
      <c r="EF918" s="721"/>
      <c r="EG918" s="721"/>
      <c r="EH918" s="721"/>
      <c r="EI918" s="721"/>
      <c r="EJ918" s="721"/>
      <c r="EK918" s="721"/>
      <c r="EL918" s="721"/>
      <c r="EM918" s="721"/>
      <c r="EN918" s="721"/>
      <c r="EO918" s="721"/>
      <c r="EP918" s="721"/>
      <c r="EQ918" s="721"/>
      <c r="ER918" s="721"/>
      <c r="ES918" s="721"/>
      <c r="ET918" s="721"/>
      <c r="EU918" s="721"/>
      <c r="EV918" s="721"/>
      <c r="EW918" s="721"/>
      <c r="EX918" s="721"/>
      <c r="EY918" s="721"/>
      <c r="EZ918" s="721"/>
      <c r="FA918" s="721"/>
      <c r="FB918" s="721"/>
      <c r="FC918" s="721"/>
      <c r="FD918" s="721"/>
      <c r="FE918" s="721"/>
      <c r="FF918" s="721"/>
      <c r="FG918" s="721"/>
      <c r="FH918" s="721"/>
      <c r="FI918" s="721"/>
      <c r="FJ918" s="721"/>
      <c r="FK918" s="721"/>
      <c r="FL918" s="721"/>
      <c r="FM918" s="721"/>
      <c r="FN918" s="721"/>
      <c r="FO918" s="721"/>
      <c r="FP918" s="721"/>
      <c r="FQ918" s="721"/>
      <c r="FR918" s="721"/>
      <c r="FS918" s="721"/>
      <c r="FT918" s="721"/>
      <c r="FU918" s="721"/>
      <c r="FV918" s="721"/>
      <c r="FW918" s="721"/>
      <c r="FX918" s="721"/>
      <c r="FY918" s="721"/>
      <c r="FZ918" s="721"/>
      <c r="GA918" s="721"/>
      <c r="GB918" s="721"/>
      <c r="GC918" s="721"/>
      <c r="GD918" s="721"/>
      <c r="GE918" s="721"/>
      <c r="GF918" s="721"/>
      <c r="GG918" s="721"/>
      <c r="GH918" s="721"/>
      <c r="GI918" s="721"/>
      <c r="GJ918" s="721"/>
      <c r="GK918" s="721"/>
      <c r="GL918" s="721"/>
      <c r="GM918" s="721"/>
      <c r="GN918" s="721"/>
      <c r="GO918" s="721"/>
      <c r="GP918" s="721"/>
      <c r="GQ918" s="721"/>
      <c r="GR918" s="721"/>
      <c r="GS918" s="721"/>
      <c r="GT918" s="721"/>
      <c r="GU918" s="721"/>
      <c r="GV918" s="721"/>
      <c r="GW918" s="721"/>
      <c r="GX918" s="721"/>
      <c r="GY918" s="721"/>
      <c r="GZ918" s="721"/>
      <c r="HA918" s="721"/>
      <c r="HB918" s="721"/>
      <c r="HC918" s="721"/>
      <c r="HD918" s="721"/>
      <c r="HE918" s="721"/>
      <c r="HF918" s="721"/>
      <c r="HG918" s="721"/>
      <c r="HH918" s="721"/>
      <c r="HI918" s="721"/>
      <c r="HJ918" s="721"/>
      <c r="HK918" s="721"/>
      <c r="HL918" s="721"/>
      <c r="HM918" s="721"/>
      <c r="HN918" s="721"/>
      <c r="HO918" s="721"/>
      <c r="HP918" s="721"/>
      <c r="HQ918" s="721"/>
      <c r="HR918" s="721"/>
      <c r="HS918" s="721"/>
      <c r="HT918" s="721"/>
      <c r="HU918" s="721"/>
      <c r="HV918" s="721"/>
      <c r="HW918" s="721"/>
      <c r="HX918" s="721"/>
      <c r="HY918" s="721"/>
      <c r="HZ918" s="721"/>
      <c r="IA918" s="721"/>
      <c r="IB918" s="721"/>
      <c r="IC918" s="721"/>
      <c r="ID918" s="721"/>
      <c r="IE918" s="721"/>
      <c r="IF918" s="721"/>
      <c r="IG918" s="721"/>
      <c r="IH918" s="721"/>
      <c r="II918" s="721"/>
      <c r="IJ918" s="721"/>
      <c r="IK918" s="721"/>
      <c r="IL918" s="721"/>
      <c r="IM918" s="721"/>
      <c r="IN918" s="721"/>
      <c r="IO918" s="721"/>
      <c r="IP918" s="721"/>
      <c r="IQ918" s="721"/>
      <c r="IR918" s="721"/>
      <c r="IS918" s="721"/>
      <c r="IT918" s="721"/>
      <c r="IU918" s="721"/>
      <c r="IV918" s="721"/>
      <c r="IW918" s="721"/>
      <c r="IX918" s="721"/>
      <c r="IY918" s="721"/>
      <c r="IZ918" s="721"/>
      <c r="JA918" s="721"/>
      <c r="JB918" s="721"/>
      <c r="JC918" s="721"/>
      <c r="JD918" s="721"/>
      <c r="JE918" s="721"/>
      <c r="JF918" s="721"/>
      <c r="JG918" s="721"/>
      <c r="JH918" s="721"/>
      <c r="JI918" s="721"/>
      <c r="JJ918" s="721"/>
      <c r="JK918" s="721"/>
      <c r="JL918" s="721"/>
      <c r="JM918" s="721"/>
      <c r="JN918" s="721"/>
      <c r="JO918" s="721"/>
      <c r="JP918" s="721"/>
      <c r="JQ918" s="721"/>
      <c r="JR918" s="721"/>
      <c r="JS918" s="721"/>
      <c r="JT918" s="721"/>
      <c r="JU918" s="721"/>
      <c r="JV918" s="721"/>
      <c r="JW918" s="721"/>
      <c r="JX918" s="721"/>
      <c r="JY918" s="721"/>
      <c r="JZ918" s="721"/>
      <c r="KA918" s="721"/>
      <c r="KB918" s="721"/>
      <c r="KC918" s="721"/>
      <c r="KD918" s="721"/>
      <c r="KE918" s="721"/>
      <c r="KF918" s="721"/>
      <c r="KG918" s="721"/>
      <c r="KH918" s="721"/>
      <c r="KI918" s="721"/>
      <c r="KJ918" s="721"/>
      <c r="KK918" s="721"/>
      <c r="KL918" s="721"/>
      <c r="KM918" s="721"/>
      <c r="KN918" s="721"/>
      <c r="KO918" s="721"/>
      <c r="KP918" s="721"/>
      <c r="KQ918" s="721"/>
      <c r="KR918" s="721"/>
      <c r="KS918" s="721"/>
      <c r="KT918" s="721"/>
      <c r="KU918" s="721"/>
      <c r="KV918" s="721"/>
      <c r="KW918" s="721"/>
      <c r="KX918" s="721"/>
      <c r="KY918" s="721"/>
      <c r="KZ918" s="721"/>
      <c r="LA918" s="721"/>
      <c r="LB918" s="721"/>
      <c r="LC918" s="721"/>
      <c r="LD918" s="721"/>
      <c r="LE918" s="721"/>
      <c r="LF918" s="721"/>
      <c r="LG918" s="721"/>
      <c r="LH918" s="721"/>
      <c r="LI918" s="721"/>
      <c r="LJ918" s="721"/>
      <c r="LK918" s="721"/>
      <c r="LL918" s="721"/>
      <c r="LM918" s="721"/>
      <c r="LN918" s="721"/>
      <c r="LO918" s="721"/>
      <c r="LP918" s="721"/>
      <c r="LQ918" s="721"/>
      <c r="LR918" s="721"/>
      <c r="LS918" s="721"/>
      <c r="LT918" s="721"/>
      <c r="LU918" s="721"/>
      <c r="LV918" s="721"/>
      <c r="LW918" s="721"/>
      <c r="LX918" s="721"/>
      <c r="LY918" s="721"/>
      <c r="LZ918" s="721"/>
      <c r="MA918" s="721"/>
      <c r="MB918" s="721"/>
      <c r="MC918" s="721"/>
      <c r="MD918" s="721"/>
      <c r="ME918" s="721"/>
      <c r="MF918" s="721"/>
      <c r="MG918" s="721"/>
      <c r="MH918" s="721"/>
      <c r="MI918" s="721"/>
      <c r="MJ918" s="721"/>
      <c r="MK918" s="721"/>
      <c r="ML918" s="721"/>
      <c r="MM918" s="721"/>
      <c r="MN918" s="721"/>
      <c r="MO918" s="721"/>
      <c r="MP918" s="721"/>
      <c r="MQ918" s="721"/>
      <c r="MR918" s="721"/>
      <c r="MS918" s="721"/>
      <c r="MT918" s="721"/>
      <c r="MU918" s="721"/>
      <c r="MV918" s="721"/>
      <c r="MW918" s="721"/>
      <c r="MX918" s="721"/>
      <c r="MY918" s="721"/>
      <c r="MZ918" s="721"/>
      <c r="NA918" s="721"/>
      <c r="NB918" s="721"/>
      <c r="NC918" s="721"/>
      <c r="ND918" s="721"/>
      <c r="NE918" s="721"/>
      <c r="NF918" s="721"/>
      <c r="NG918" s="721"/>
      <c r="NH918" s="721"/>
      <c r="NI918" s="721"/>
      <c r="NJ918" s="721"/>
      <c r="NK918" s="721"/>
      <c r="NL918" s="721"/>
      <c r="NM918" s="721"/>
      <c r="NN918" s="721"/>
      <c r="NO918" s="721"/>
      <c r="NP918" s="721"/>
      <c r="NQ918" s="721"/>
      <c r="NR918" s="721"/>
      <c r="NS918" s="721"/>
      <c r="NT918" s="721"/>
      <c r="NU918" s="721"/>
      <c r="NV918" s="721"/>
      <c r="NW918" s="721"/>
      <c r="NX918" s="721"/>
      <c r="NY918" s="721"/>
      <c r="NZ918" s="721"/>
      <c r="OA918" s="721"/>
      <c r="OB918" s="721"/>
      <c r="OC918" s="721"/>
      <c r="OD918" s="721"/>
      <c r="OE918" s="721"/>
      <c r="OF918" s="721"/>
      <c r="OG918" s="721"/>
      <c r="OH918" s="721"/>
      <c r="OI918" s="721"/>
      <c r="OJ918" s="721"/>
      <c r="OK918" s="721"/>
      <c r="OL918" s="721"/>
      <c r="OM918" s="721"/>
      <c r="ON918" s="721"/>
      <c r="OO918" s="721"/>
      <c r="OP918" s="721"/>
      <c r="OQ918" s="721"/>
      <c r="OR918" s="721"/>
      <c r="OS918" s="721"/>
      <c r="OT918" s="721"/>
      <c r="OU918" s="721"/>
      <c r="OV918" s="721"/>
      <c r="OW918" s="721"/>
      <c r="OX918" s="721"/>
      <c r="OY918" s="721"/>
      <c r="OZ918" s="721"/>
      <c r="PA918" s="721"/>
      <c r="PB918" s="721"/>
      <c r="PC918" s="721"/>
      <c r="PD918" s="721"/>
      <c r="PE918" s="721"/>
      <c r="PF918" s="721"/>
      <c r="PG918" s="721"/>
      <c r="PH918" s="721"/>
      <c r="PI918" s="721"/>
      <c r="PJ918" s="721"/>
      <c r="PK918" s="721"/>
      <c r="PL918" s="721"/>
      <c r="PM918" s="721"/>
      <c r="PN918" s="721"/>
      <c r="PO918" s="721"/>
      <c r="PP918" s="721"/>
      <c r="PQ918" s="721"/>
      <c r="PR918" s="721"/>
      <c r="PS918" s="721"/>
      <c r="PT918" s="721"/>
      <c r="PU918" s="721"/>
      <c r="PV918" s="721"/>
      <c r="PW918" s="721"/>
      <c r="PX918" s="721"/>
      <c r="PY918" s="721"/>
      <c r="PZ918" s="721"/>
      <c r="QA918" s="721"/>
      <c r="QB918" s="721"/>
      <c r="QC918" s="721"/>
      <c r="QD918" s="721"/>
      <c r="QE918" s="721"/>
      <c r="QF918" s="721"/>
      <c r="QG918" s="721"/>
      <c r="QH918" s="721"/>
      <c r="QI918" s="721"/>
      <c r="QJ918" s="721"/>
      <c r="QK918" s="721"/>
      <c r="QL918" s="721"/>
      <c r="QM918" s="721"/>
      <c r="QN918" s="721"/>
      <c r="QO918" s="721"/>
      <c r="QP918" s="721"/>
      <c r="QQ918" s="721"/>
      <c r="QR918" s="721"/>
      <c r="QS918" s="721"/>
      <c r="QT918" s="721"/>
      <c r="QU918" s="721"/>
      <c r="QV918" s="721"/>
      <c r="QW918" s="721"/>
      <c r="QX918" s="721"/>
      <c r="QY918" s="721"/>
      <c r="QZ918" s="721"/>
      <c r="RA918" s="721"/>
      <c r="RB918" s="721"/>
      <c r="RC918" s="721"/>
      <c r="RD918" s="721"/>
      <c r="RE918" s="721"/>
      <c r="RF918" s="721"/>
      <c r="RG918" s="721"/>
      <c r="RH918" s="721"/>
      <c r="RI918" s="721"/>
      <c r="RJ918" s="721"/>
      <c r="RK918" s="721"/>
      <c r="RL918" s="721"/>
      <c r="RM918" s="721"/>
      <c r="RN918" s="721"/>
      <c r="RO918" s="721"/>
      <c r="RP918" s="721"/>
      <c r="RQ918" s="721"/>
      <c r="RR918" s="721"/>
      <c r="RS918" s="721"/>
      <c r="RT918" s="721"/>
      <c r="RU918" s="721"/>
      <c r="RV918" s="721"/>
      <c r="RW918" s="721"/>
      <c r="RX918" s="721"/>
      <c r="RY918" s="721"/>
      <c r="RZ918" s="721"/>
      <c r="SA918" s="721"/>
      <c r="SB918" s="721"/>
      <c r="SC918" s="721"/>
      <c r="SD918" s="721"/>
      <c r="SE918" s="721"/>
      <c r="SF918" s="721"/>
      <c r="SG918" s="721"/>
      <c r="SH918" s="721"/>
      <c r="SI918" s="721"/>
      <c r="SJ918" s="721"/>
      <c r="SK918" s="721"/>
      <c r="SL918" s="721"/>
      <c r="SM918" s="721"/>
      <c r="SN918" s="721"/>
      <c r="SO918" s="721"/>
      <c r="SP918" s="721"/>
      <c r="SQ918" s="721"/>
      <c r="SR918" s="721"/>
      <c r="SS918" s="721"/>
      <c r="ST918" s="721"/>
      <c r="SU918" s="721"/>
      <c r="SV918" s="721"/>
      <c r="SW918" s="721"/>
      <c r="SX918" s="721"/>
      <c r="SY918" s="721"/>
      <c r="SZ918" s="721"/>
      <c r="TA918" s="721"/>
      <c r="TB918" s="721"/>
      <c r="TC918" s="721"/>
      <c r="TD918" s="721"/>
      <c r="TE918" s="721"/>
      <c r="TF918" s="721"/>
      <c r="TG918" s="721"/>
      <c r="TH918" s="721"/>
      <c r="TI918" s="721"/>
      <c r="TJ918" s="721"/>
      <c r="TK918" s="721"/>
      <c r="TL918" s="721"/>
      <c r="TM918" s="721"/>
      <c r="TN918" s="721"/>
      <c r="TO918" s="721"/>
      <c r="TP918" s="721"/>
      <c r="TQ918" s="721"/>
      <c r="TR918" s="721"/>
      <c r="TS918" s="721"/>
      <c r="TT918" s="721"/>
      <c r="TU918" s="721"/>
      <c r="TV918" s="721"/>
      <c r="TW918" s="721"/>
      <c r="TX918" s="721"/>
      <c r="TY918" s="721"/>
      <c r="TZ918" s="721"/>
      <c r="UA918" s="721"/>
      <c r="UB918" s="721"/>
      <c r="UC918" s="721"/>
      <c r="UD918" s="721"/>
      <c r="UE918" s="721"/>
      <c r="UF918" s="721"/>
      <c r="UG918" s="721"/>
      <c r="UH918" s="721"/>
      <c r="UI918" s="721"/>
      <c r="UJ918" s="721"/>
      <c r="UK918" s="721"/>
      <c r="UL918" s="721"/>
      <c r="UM918" s="721"/>
      <c r="UN918" s="721"/>
      <c r="UO918" s="721"/>
      <c r="UP918" s="721"/>
      <c r="UQ918" s="721"/>
      <c r="UR918" s="721"/>
      <c r="US918" s="721"/>
      <c r="UT918" s="721"/>
      <c r="UU918" s="721"/>
      <c r="UV918" s="721"/>
      <c r="UW918" s="721"/>
      <c r="UX918" s="721"/>
      <c r="UY918" s="721"/>
      <c r="UZ918" s="721"/>
      <c r="VA918" s="721"/>
      <c r="VB918" s="721"/>
      <c r="VC918" s="721"/>
      <c r="VD918" s="721"/>
      <c r="VE918" s="721"/>
      <c r="VF918" s="721"/>
      <c r="VG918" s="721"/>
      <c r="VH918" s="721"/>
      <c r="VI918" s="721"/>
      <c r="VJ918" s="721"/>
      <c r="VK918" s="721"/>
      <c r="VL918" s="721"/>
      <c r="VM918" s="721"/>
      <c r="VN918" s="721"/>
      <c r="VO918" s="721"/>
      <c r="VP918" s="721"/>
      <c r="VQ918" s="721"/>
      <c r="VR918" s="721"/>
      <c r="VS918" s="721"/>
      <c r="VT918" s="721"/>
      <c r="VU918" s="721"/>
      <c r="VV918" s="721"/>
      <c r="VW918" s="721"/>
      <c r="VX918" s="721"/>
      <c r="VY918" s="721"/>
      <c r="VZ918" s="721"/>
      <c r="WA918" s="721"/>
      <c r="WB918" s="721"/>
      <c r="WC918" s="721"/>
      <c r="WD918" s="721"/>
      <c r="WE918" s="721"/>
      <c r="WF918" s="721"/>
      <c r="WG918" s="721"/>
      <c r="WH918" s="721"/>
      <c r="WI918" s="721"/>
      <c r="WJ918" s="721"/>
      <c r="WK918" s="721"/>
      <c r="WL918" s="721"/>
      <c r="WM918" s="721"/>
      <c r="WN918" s="721"/>
      <c r="WO918" s="721"/>
      <c r="WP918" s="721"/>
      <c r="WQ918" s="721"/>
      <c r="WR918" s="721"/>
      <c r="WS918" s="721"/>
      <c r="WT918" s="721"/>
      <c r="WU918" s="721"/>
      <c r="WV918" s="721"/>
      <c r="WW918" s="721"/>
      <c r="WX918" s="721"/>
      <c r="WY918" s="721"/>
      <c r="WZ918" s="721"/>
      <c r="XA918" s="721"/>
      <c r="XB918" s="721"/>
      <c r="XC918" s="721"/>
      <c r="XD918" s="721"/>
      <c r="XE918" s="721"/>
      <c r="XF918" s="721"/>
      <c r="XG918" s="721"/>
      <c r="XH918" s="721"/>
      <c r="XI918" s="721"/>
      <c r="XJ918" s="721"/>
      <c r="XK918" s="721"/>
      <c r="XL918" s="721"/>
      <c r="XM918" s="721"/>
      <c r="XN918" s="721"/>
      <c r="XO918" s="721"/>
      <c r="XP918" s="721"/>
      <c r="XQ918" s="721"/>
      <c r="XR918" s="721"/>
      <c r="XS918" s="721"/>
      <c r="XT918" s="721"/>
      <c r="XU918" s="721"/>
      <c r="XV918" s="721"/>
      <c r="XW918" s="721"/>
      <c r="XX918" s="721"/>
      <c r="XY918" s="721"/>
      <c r="XZ918" s="721"/>
      <c r="YA918" s="721"/>
      <c r="YB918" s="721"/>
      <c r="YC918" s="721"/>
      <c r="YD918" s="721"/>
      <c r="YE918" s="721"/>
      <c r="YF918" s="721"/>
      <c r="YG918" s="721"/>
      <c r="YH918" s="721"/>
      <c r="YI918" s="721"/>
      <c r="YJ918" s="721"/>
      <c r="YK918" s="721"/>
      <c r="YL918" s="721"/>
      <c r="YM918" s="721"/>
      <c r="YN918" s="721"/>
      <c r="YO918" s="721"/>
      <c r="YP918" s="721"/>
      <c r="YQ918" s="721"/>
      <c r="YR918" s="721"/>
      <c r="YS918" s="721"/>
      <c r="YT918" s="721"/>
      <c r="YU918" s="721"/>
      <c r="YV918" s="721"/>
      <c r="YW918" s="721"/>
      <c r="YX918" s="721"/>
      <c r="YY918" s="721"/>
      <c r="YZ918" s="721"/>
      <c r="ZA918" s="721"/>
      <c r="ZB918" s="721"/>
      <c r="ZC918" s="721"/>
      <c r="ZD918" s="721"/>
      <c r="ZE918" s="721"/>
      <c r="ZF918" s="721"/>
      <c r="ZG918" s="721"/>
      <c r="ZH918" s="721"/>
      <c r="ZI918" s="721"/>
      <c r="ZJ918" s="721"/>
      <c r="ZK918" s="721"/>
      <c r="ZL918" s="721"/>
      <c r="ZM918" s="721"/>
      <c r="ZN918" s="721"/>
      <c r="ZO918" s="721"/>
      <c r="ZP918" s="721"/>
      <c r="ZQ918" s="721"/>
      <c r="ZR918" s="721"/>
      <c r="ZS918" s="721"/>
      <c r="ZT918" s="721"/>
      <c r="ZU918" s="721"/>
      <c r="ZV918" s="721"/>
      <c r="ZW918" s="721"/>
      <c r="ZX918" s="721"/>
      <c r="ZY918" s="721"/>
      <c r="ZZ918" s="721"/>
      <c r="AAA918" s="721"/>
      <c r="AAB918" s="721"/>
      <c r="AAC918" s="721"/>
      <c r="AAD918" s="721"/>
      <c r="AAE918" s="721"/>
      <c r="AAF918" s="721"/>
      <c r="AAG918" s="721"/>
      <c r="AAH918" s="721"/>
      <c r="AAI918" s="721"/>
      <c r="AAJ918" s="721"/>
      <c r="AAK918" s="721"/>
      <c r="AAL918" s="721"/>
      <c r="AAM918" s="721"/>
      <c r="AAN918" s="721"/>
      <c r="AAO918" s="721"/>
      <c r="AAP918" s="721"/>
      <c r="AAQ918" s="721"/>
      <c r="AAR918" s="721"/>
      <c r="AAS918" s="721"/>
      <c r="AAT918" s="721"/>
      <c r="AAU918" s="721"/>
      <c r="AAV918" s="721"/>
      <c r="AAW918" s="721"/>
      <c r="AAX918" s="721"/>
      <c r="AAY918" s="721"/>
      <c r="AAZ918" s="721"/>
      <c r="ABA918" s="721"/>
      <c r="ABB918" s="721"/>
      <c r="ABC918" s="721"/>
      <c r="ABD918" s="721"/>
      <c r="ABE918" s="721"/>
      <c r="ABF918" s="721"/>
      <c r="ABG918" s="721"/>
      <c r="ABH918" s="721"/>
      <c r="ABI918" s="721"/>
      <c r="ABJ918" s="721"/>
      <c r="ABK918" s="721"/>
      <c r="ABL918" s="721"/>
      <c r="ABM918" s="721"/>
      <c r="ABN918" s="721"/>
      <c r="ABO918" s="721"/>
      <c r="ABP918" s="721"/>
      <c r="ABQ918" s="721"/>
      <c r="ABR918" s="721"/>
      <c r="ABS918" s="721"/>
      <c r="ABT918" s="721"/>
      <c r="ABU918" s="721"/>
      <c r="ABV918" s="721"/>
      <c r="ABW918" s="721"/>
      <c r="ABX918" s="721"/>
      <c r="ABY918" s="721"/>
      <c r="ABZ918" s="721"/>
      <c r="ACA918" s="721"/>
      <c r="ACB918" s="721"/>
      <c r="ACC918" s="721"/>
      <c r="ACD918" s="721"/>
      <c r="ACE918" s="721"/>
      <c r="ACF918" s="721"/>
      <c r="ACG918" s="721"/>
      <c r="ACH918" s="721"/>
      <c r="ACI918" s="721"/>
      <c r="ACJ918" s="721"/>
      <c r="ACK918" s="721"/>
      <c r="ACL918" s="721"/>
      <c r="ACM918" s="721"/>
      <c r="ACN918" s="721"/>
      <c r="ACO918" s="721"/>
      <c r="ACP918" s="721"/>
      <c r="ACQ918" s="721"/>
      <c r="ACR918" s="721"/>
      <c r="ACS918" s="721"/>
      <c r="ACT918" s="721"/>
      <c r="ACU918" s="721"/>
      <c r="ACV918" s="721"/>
      <c r="ACW918" s="721"/>
      <c r="ACX918" s="721"/>
      <c r="ACY918" s="721"/>
      <c r="ACZ918" s="721"/>
      <c r="ADA918" s="721"/>
      <c r="ADB918" s="721"/>
      <c r="ADC918" s="721"/>
      <c r="ADD918" s="721"/>
      <c r="ADE918" s="721"/>
      <c r="ADF918" s="721"/>
      <c r="ADG918" s="721"/>
      <c r="ADH918" s="721"/>
      <c r="ADI918" s="721"/>
      <c r="ADJ918" s="721"/>
      <c r="ADK918" s="721"/>
      <c r="ADL918" s="721"/>
      <c r="ADM918" s="721"/>
      <c r="ADN918" s="721"/>
      <c r="ADO918" s="721"/>
      <c r="ADP918" s="721"/>
      <c r="ADQ918" s="721"/>
      <c r="ADR918" s="721"/>
      <c r="ADS918" s="721"/>
      <c r="ADT918" s="721"/>
      <c r="ADU918" s="721"/>
      <c r="ADV918" s="721"/>
      <c r="ADW918" s="721"/>
      <c r="ADX918" s="721"/>
      <c r="ADY918" s="721"/>
      <c r="ADZ918" s="721"/>
      <c r="AEA918" s="721"/>
      <c r="AEB918" s="721"/>
      <c r="AEC918" s="721"/>
      <c r="AED918" s="721"/>
      <c r="AEE918" s="721"/>
      <c r="AEF918" s="721"/>
      <c r="AEG918" s="721"/>
      <c r="AEH918" s="721"/>
      <c r="AEI918" s="721"/>
      <c r="AEJ918" s="721"/>
      <c r="AEK918" s="721"/>
      <c r="AEL918" s="721"/>
      <c r="AEM918" s="721"/>
      <c r="AEN918" s="721"/>
      <c r="AEO918" s="721"/>
      <c r="AEP918" s="721"/>
      <c r="AEQ918" s="721"/>
      <c r="AER918" s="721"/>
      <c r="AES918" s="721"/>
      <c r="AET918" s="721"/>
      <c r="AEU918" s="721"/>
      <c r="AEV918" s="721"/>
      <c r="AEW918" s="721"/>
      <c r="AEX918" s="721"/>
      <c r="AEY918" s="721"/>
      <c r="AEZ918" s="721"/>
      <c r="AFA918" s="721"/>
      <c r="AFB918" s="721"/>
      <c r="AFC918" s="721"/>
      <c r="AFD918" s="721"/>
      <c r="AFE918" s="721"/>
      <c r="AFF918" s="721"/>
      <c r="AFG918" s="721"/>
      <c r="AFH918" s="721"/>
      <c r="AFI918" s="721"/>
      <c r="AFJ918" s="721"/>
      <c r="AFK918" s="721"/>
      <c r="AFL918" s="721"/>
      <c r="AFM918" s="721"/>
      <c r="AFN918" s="721"/>
      <c r="AFO918" s="721"/>
      <c r="AFP918" s="721"/>
      <c r="AFQ918" s="721"/>
      <c r="AFR918" s="721"/>
      <c r="AFS918" s="721"/>
      <c r="AFT918" s="721"/>
      <c r="AFU918" s="721"/>
      <c r="AFV918" s="721"/>
      <c r="AFW918" s="721"/>
      <c r="AFX918" s="721"/>
      <c r="AFY918" s="721"/>
      <c r="AFZ918" s="721"/>
      <c r="AGA918" s="721"/>
      <c r="AGB918" s="721"/>
      <c r="AGC918" s="721"/>
      <c r="AGD918" s="721"/>
      <c r="AGE918" s="721"/>
      <c r="AGF918" s="721"/>
      <c r="AGG918" s="721"/>
      <c r="AGH918" s="721"/>
      <c r="AGI918" s="721"/>
      <c r="AGJ918" s="721"/>
      <c r="AGK918" s="721"/>
      <c r="AGL918" s="721"/>
      <c r="AGM918" s="721"/>
      <c r="AGN918" s="721"/>
      <c r="AGO918" s="721"/>
      <c r="AGP918" s="721"/>
      <c r="AGQ918" s="721"/>
      <c r="AGR918" s="721"/>
      <c r="AGS918" s="721"/>
      <c r="AGT918" s="721"/>
      <c r="AGU918" s="721"/>
      <c r="AGV918" s="721"/>
      <c r="AGW918" s="721"/>
      <c r="AGX918" s="721"/>
      <c r="AGY918" s="721"/>
      <c r="AGZ918" s="721"/>
      <c r="AHA918" s="721"/>
      <c r="AHB918" s="721"/>
      <c r="AHC918" s="721"/>
      <c r="AHD918" s="721"/>
      <c r="AHE918" s="721"/>
      <c r="AHF918" s="721"/>
      <c r="AHG918" s="721"/>
      <c r="AHH918" s="721"/>
      <c r="AHI918" s="721"/>
      <c r="AHJ918" s="721"/>
      <c r="AHK918" s="721"/>
      <c r="AHL918" s="721"/>
      <c r="AHM918" s="721"/>
      <c r="AHN918" s="721"/>
      <c r="AHO918" s="721"/>
      <c r="AHP918" s="721"/>
      <c r="AHQ918" s="721"/>
      <c r="AHR918" s="721"/>
      <c r="AHS918" s="721"/>
      <c r="AHT918" s="721"/>
      <c r="AHU918" s="721"/>
      <c r="AHV918" s="721"/>
      <c r="AHW918" s="721"/>
      <c r="AHX918" s="721"/>
      <c r="AHY918" s="721"/>
      <c r="AHZ918" s="721"/>
      <c r="AIA918" s="721"/>
      <c r="AIB918" s="721"/>
      <c r="AIC918" s="721"/>
      <c r="AID918" s="721"/>
      <c r="AIE918" s="721"/>
      <c r="AIF918" s="721"/>
      <c r="AIG918" s="721"/>
      <c r="AIH918" s="721"/>
      <c r="AII918" s="721"/>
      <c r="AIJ918" s="721"/>
      <c r="AIK918" s="721"/>
      <c r="AIL918" s="721"/>
      <c r="AIM918" s="721"/>
      <c r="AIN918" s="721"/>
      <c r="AIO918" s="721"/>
      <c r="AIP918" s="721"/>
      <c r="AIQ918" s="721"/>
      <c r="AIR918" s="721"/>
      <c r="AIS918" s="721"/>
      <c r="AIT918" s="721"/>
      <c r="AIU918" s="721"/>
      <c r="AIV918" s="721"/>
      <c r="AIW918" s="721"/>
      <c r="AIX918" s="721"/>
      <c r="AIY918" s="721"/>
      <c r="AIZ918" s="721"/>
      <c r="AJA918" s="721"/>
      <c r="AJB918" s="721"/>
      <c r="AJC918" s="721"/>
      <c r="AJD918" s="721"/>
      <c r="AJE918" s="721"/>
      <c r="AJF918" s="721"/>
      <c r="AJG918" s="721"/>
      <c r="AJH918" s="721"/>
      <c r="AJI918" s="721"/>
      <c r="AJJ918" s="721"/>
      <c r="AJK918" s="721"/>
      <c r="AJL918" s="721"/>
      <c r="AJM918" s="721"/>
      <c r="AJN918" s="721"/>
      <c r="AJO918" s="721"/>
      <c r="AJP918" s="721"/>
      <c r="AJQ918" s="721"/>
      <c r="AJR918" s="721"/>
      <c r="AJS918" s="721"/>
      <c r="AJT918" s="721"/>
      <c r="AJU918" s="721"/>
      <c r="AJV918" s="721"/>
      <c r="AJW918" s="721"/>
      <c r="AJX918" s="721"/>
      <c r="AJY918" s="721"/>
      <c r="AJZ918" s="721"/>
      <c r="AKA918" s="721"/>
      <c r="AKB918" s="721"/>
      <c r="AKC918" s="721"/>
      <c r="AKD918" s="721"/>
      <c r="AKE918" s="721"/>
      <c r="AKF918" s="721"/>
      <c r="AKG918" s="721"/>
      <c r="AKH918" s="721"/>
      <c r="AKI918" s="721"/>
      <c r="AKJ918" s="721"/>
      <c r="AKK918" s="721"/>
      <c r="AKL918" s="721"/>
      <c r="AKM918" s="721"/>
      <c r="AKN918" s="721"/>
      <c r="AKO918" s="721"/>
      <c r="AKP918" s="721"/>
      <c r="AKQ918" s="721"/>
      <c r="AKR918" s="721"/>
      <c r="AKS918" s="721"/>
      <c r="AKT918" s="721"/>
      <c r="AKU918" s="721"/>
      <c r="AKV918" s="721"/>
      <c r="AKW918" s="721"/>
      <c r="AKX918" s="721"/>
      <c r="AKY918" s="721"/>
      <c r="AKZ918" s="721"/>
      <c r="ALA918" s="721"/>
      <c r="ALB918" s="721"/>
      <c r="ALC918" s="721"/>
      <c r="ALD918" s="721"/>
      <c r="ALE918" s="721"/>
      <c r="ALF918" s="721"/>
      <c r="ALG918" s="721"/>
      <c r="ALH918" s="721"/>
      <c r="ALI918" s="721"/>
      <c r="ALJ918" s="721"/>
      <c r="ALK918" s="721"/>
      <c r="ALL918" s="721"/>
      <c r="ALM918" s="721"/>
      <c r="ALN918" s="721"/>
      <c r="ALO918" s="721"/>
      <c r="ALP918" s="721"/>
      <c r="ALQ918" s="721"/>
      <c r="ALR918" s="721"/>
      <c r="ALS918" s="721"/>
      <c r="ALT918" s="721"/>
      <c r="ALU918" s="721"/>
      <c r="ALV918" s="721"/>
      <c r="ALW918" s="721"/>
      <c r="ALX918" s="721"/>
      <c r="ALY918" s="721"/>
      <c r="ALZ918" s="721"/>
      <c r="AMA918" s="721"/>
      <c r="AMB918" s="721"/>
      <c r="AMC918" s="721"/>
      <c r="AMD918" s="721"/>
      <c r="AME918" s="721"/>
      <c r="AMF918" s="721"/>
      <c r="AMG918" s="721"/>
      <c r="AMH918" s="721"/>
      <c r="AMI918" s="721"/>
      <c r="AMJ918" s="721"/>
      <c r="AMK918" s="721"/>
      <c r="AML918" s="721"/>
      <c r="AMM918" s="721"/>
      <c r="AMN918" s="721"/>
      <c r="AMO918" s="721"/>
      <c r="AMP918" s="721"/>
      <c r="AMQ918" s="721"/>
      <c r="AMR918" s="721"/>
      <c r="AMS918" s="721"/>
      <c r="AMT918" s="721"/>
      <c r="AMU918" s="721"/>
      <c r="AMV918" s="721"/>
      <c r="AMW918" s="721"/>
      <c r="AMX918" s="721"/>
      <c r="AMY918" s="721"/>
      <c r="AMZ918" s="721"/>
      <c r="ANA918" s="721"/>
      <c r="ANB918" s="721"/>
      <c r="ANC918" s="721"/>
      <c r="AND918" s="721"/>
      <c r="ANE918" s="721"/>
      <c r="ANF918" s="721"/>
      <c r="ANG918" s="721"/>
      <c r="ANH918" s="721"/>
      <c r="ANI918" s="721"/>
      <c r="ANJ918" s="721"/>
      <c r="ANK918" s="721"/>
      <c r="ANL918" s="721"/>
      <c r="ANM918" s="721"/>
      <c r="ANN918" s="721"/>
      <c r="ANO918" s="721"/>
      <c r="ANP918" s="721"/>
      <c r="ANQ918" s="721"/>
      <c r="ANR918" s="721"/>
      <c r="ANS918" s="721"/>
      <c r="ANT918" s="721"/>
      <c r="ANU918" s="721"/>
      <c r="ANV918" s="721"/>
      <c r="ANW918" s="721"/>
      <c r="ANX918" s="721"/>
      <c r="ANY918" s="721"/>
      <c r="ANZ918" s="721"/>
      <c r="AOA918" s="721"/>
      <c r="AOB918" s="721"/>
      <c r="AOC918" s="721"/>
      <c r="AOD918" s="721"/>
      <c r="AOE918" s="721"/>
      <c r="AOF918" s="721"/>
      <c r="AOG918" s="721"/>
      <c r="AOH918" s="721"/>
      <c r="AOI918" s="721"/>
      <c r="AOJ918" s="721"/>
      <c r="AOK918" s="721"/>
      <c r="AOL918" s="721"/>
      <c r="AOM918" s="721"/>
      <c r="AON918" s="721"/>
      <c r="AOO918" s="721"/>
      <c r="AOP918" s="721"/>
      <c r="AOQ918" s="721"/>
      <c r="AOR918" s="721"/>
      <c r="AOS918" s="721"/>
      <c r="AOT918" s="721"/>
      <c r="AOU918" s="721"/>
      <c r="AOV918" s="721"/>
      <c r="AOW918" s="721"/>
      <c r="AOX918" s="721"/>
      <c r="AOY918" s="721"/>
      <c r="AOZ918" s="721"/>
      <c r="APA918" s="721"/>
      <c r="APB918" s="721"/>
      <c r="APC918" s="721"/>
      <c r="APD918" s="721"/>
      <c r="APE918" s="721"/>
      <c r="APF918" s="721"/>
      <c r="APG918" s="721"/>
      <c r="APH918" s="721"/>
      <c r="API918" s="721"/>
      <c r="APJ918" s="721"/>
      <c r="APK918" s="721"/>
      <c r="APL918" s="721"/>
      <c r="APM918" s="721"/>
      <c r="APN918" s="721"/>
      <c r="APO918" s="721"/>
      <c r="APP918" s="721"/>
      <c r="APQ918" s="721"/>
      <c r="APR918" s="721"/>
      <c r="APS918" s="721"/>
      <c r="APT918" s="721"/>
      <c r="APU918" s="721"/>
      <c r="APV918" s="721"/>
      <c r="APW918" s="721"/>
      <c r="APX918" s="721"/>
      <c r="APY918" s="721"/>
      <c r="APZ918" s="721"/>
      <c r="AQA918" s="721"/>
      <c r="AQB918" s="721"/>
      <c r="AQC918" s="721"/>
      <c r="AQD918" s="721"/>
      <c r="AQE918" s="721"/>
      <c r="AQF918" s="721"/>
      <c r="AQG918" s="721"/>
      <c r="AQH918" s="721"/>
      <c r="AQI918" s="721"/>
      <c r="AQJ918" s="721"/>
      <c r="AQK918" s="721"/>
      <c r="AQL918" s="721"/>
      <c r="AQM918" s="721"/>
      <c r="AQN918" s="721"/>
      <c r="AQO918" s="721"/>
      <c r="AQP918" s="721"/>
      <c r="AQQ918" s="721"/>
      <c r="AQR918" s="721"/>
      <c r="AQS918" s="721"/>
      <c r="AQT918" s="721"/>
      <c r="AQU918" s="721"/>
      <c r="AQV918" s="721"/>
      <c r="AQW918" s="721"/>
      <c r="AQX918" s="721"/>
      <c r="AQY918" s="721"/>
      <c r="AQZ918" s="721"/>
      <c r="ARA918" s="721"/>
      <c r="ARB918" s="721"/>
      <c r="ARC918" s="721"/>
      <c r="ARD918" s="721"/>
      <c r="ARE918" s="721"/>
      <c r="ARF918" s="721"/>
      <c r="ARG918" s="721"/>
      <c r="ARH918" s="721"/>
      <c r="ARI918" s="721"/>
      <c r="ARJ918" s="721"/>
      <c r="ARK918" s="721"/>
      <c r="ARL918" s="721"/>
      <c r="ARM918" s="721"/>
      <c r="ARN918" s="721"/>
      <c r="ARO918" s="721"/>
      <c r="ARP918" s="721"/>
      <c r="ARQ918" s="721"/>
      <c r="ARR918" s="721"/>
      <c r="ARS918" s="721"/>
      <c r="ART918" s="721"/>
      <c r="ARU918" s="721"/>
      <c r="ARV918" s="721"/>
      <c r="ARW918" s="721"/>
      <c r="ARX918" s="721"/>
      <c r="ARY918" s="721"/>
      <c r="ARZ918" s="721"/>
      <c r="ASA918" s="721"/>
      <c r="ASB918" s="721"/>
      <c r="ASC918" s="721"/>
      <c r="ASD918" s="721"/>
      <c r="ASE918" s="721"/>
      <c r="ASF918" s="721"/>
      <c r="ASG918" s="721"/>
      <c r="ASH918" s="721"/>
      <c r="ASI918" s="721"/>
      <c r="ASJ918" s="721"/>
      <c r="ASK918" s="721"/>
      <c r="ASL918" s="721"/>
      <c r="ASM918" s="721"/>
      <c r="ASN918" s="721"/>
      <c r="ASO918" s="721"/>
      <c r="ASP918" s="721"/>
      <c r="ASQ918" s="721"/>
      <c r="ASR918" s="721"/>
      <c r="ASS918" s="721"/>
      <c r="AST918" s="721"/>
      <c r="ASU918" s="721"/>
      <c r="ASV918" s="721"/>
      <c r="ASW918" s="721"/>
      <c r="ASX918" s="721"/>
      <c r="ASY918" s="721"/>
      <c r="ASZ918" s="721"/>
      <c r="ATA918" s="721"/>
      <c r="ATB918" s="721"/>
      <c r="ATC918" s="721"/>
      <c r="ATD918" s="721"/>
      <c r="ATE918" s="721"/>
      <c r="ATF918" s="721"/>
      <c r="ATG918" s="721"/>
      <c r="ATH918" s="721"/>
      <c r="ATI918" s="721"/>
      <c r="ATJ918" s="721"/>
      <c r="ATK918" s="721"/>
      <c r="ATL918" s="721"/>
      <c r="ATM918" s="721"/>
      <c r="ATN918" s="721"/>
      <c r="ATO918" s="721"/>
      <c r="ATP918" s="721"/>
      <c r="ATQ918" s="721"/>
      <c r="ATR918" s="721"/>
      <c r="ATS918" s="721"/>
      <c r="ATT918" s="721"/>
      <c r="ATU918" s="721"/>
      <c r="ATV918" s="721"/>
      <c r="ATW918" s="721"/>
      <c r="ATX918" s="721"/>
      <c r="ATY918" s="721"/>
      <c r="ATZ918" s="721"/>
      <c r="AUA918" s="721"/>
      <c r="AUB918" s="721"/>
      <c r="AUC918" s="721"/>
      <c r="AUD918" s="721"/>
      <c r="AUE918" s="721"/>
      <c r="AUF918" s="721"/>
      <c r="AUG918" s="721"/>
      <c r="AUH918" s="721"/>
      <c r="AUI918" s="721"/>
      <c r="AUJ918" s="721"/>
      <c r="AUK918" s="721"/>
      <c r="AUL918" s="721"/>
      <c r="AUM918" s="721"/>
      <c r="AUN918" s="721"/>
      <c r="AUO918" s="721"/>
      <c r="AUP918" s="721"/>
      <c r="AUQ918" s="721"/>
      <c r="AUR918" s="721"/>
      <c r="AUS918" s="721"/>
      <c r="AUT918" s="721"/>
      <c r="AUU918" s="721"/>
      <c r="AUV918" s="721"/>
      <c r="AUW918" s="721"/>
      <c r="AUX918" s="721"/>
      <c r="AUY918" s="721"/>
      <c r="AUZ918" s="721"/>
      <c r="AVA918" s="721"/>
      <c r="AVB918" s="721"/>
      <c r="AVC918" s="721"/>
      <c r="AVD918" s="721"/>
      <c r="AVE918" s="721"/>
      <c r="AVF918" s="721"/>
      <c r="AVG918" s="721"/>
      <c r="AVH918" s="721"/>
      <c r="AVI918" s="721"/>
      <c r="AVJ918" s="721"/>
      <c r="AVK918" s="721"/>
    </row>
    <row r="919" spans="1:1259">
      <c r="A919" s="716"/>
      <c r="B919" s="716"/>
      <c r="C919" s="716"/>
      <c r="D919" s="714" t="s">
        <v>3247</v>
      </c>
      <c r="E919" s="703" t="s">
        <v>4940</v>
      </c>
      <c r="F919" s="703"/>
      <c r="G919" s="703"/>
      <c r="H919" s="703"/>
      <c r="I919" s="698" t="s">
        <v>1699</v>
      </c>
      <c r="J919" s="704"/>
      <c r="K919" s="705" t="s">
        <v>4977</v>
      </c>
      <c r="L919" s="703" t="s">
        <v>3305</v>
      </c>
      <c r="M919" s="706">
        <v>44538</v>
      </c>
      <c r="N919" s="706">
        <v>44866</v>
      </c>
      <c r="O919" s="706"/>
      <c r="P919" s="704"/>
      <c r="Q919" s="704"/>
      <c r="R919" s="704"/>
      <c r="S919" s="703" t="s">
        <v>2425</v>
      </c>
      <c r="T919" s="703">
        <v>60</v>
      </c>
      <c r="U919" s="703"/>
      <c r="V919" s="703" t="s">
        <v>985</v>
      </c>
      <c r="W919" s="703">
        <v>400</v>
      </c>
      <c r="X919" s="707">
        <v>1536</v>
      </c>
      <c r="Y919" s="539">
        <f t="shared" si="42"/>
        <v>614400</v>
      </c>
      <c r="Z919" s="680">
        <v>0.52</v>
      </c>
      <c r="AA919" s="681">
        <f t="shared" si="43"/>
        <v>319488</v>
      </c>
      <c r="AB919" s="682"/>
      <c r="AC919" s="683">
        <v>0</v>
      </c>
      <c r="AD919" s="692"/>
      <c r="AE919" s="684"/>
      <c r="AF919" s="695">
        <f t="shared" si="44"/>
        <v>319488</v>
      </c>
      <c r="AG919" s="676" t="s">
        <v>1073</v>
      </c>
      <c r="AH919" s="676"/>
      <c r="AI919" s="685" t="s">
        <v>2488</v>
      </c>
      <c r="AJ919" s="676" t="s">
        <v>3306</v>
      </c>
      <c r="AK919" s="696" t="s">
        <v>2408</v>
      </c>
      <c r="AL919" s="676">
        <v>81006</v>
      </c>
      <c r="AM919" s="676" t="s">
        <v>52</v>
      </c>
      <c r="AN919" s="676"/>
      <c r="AO919" s="676"/>
      <c r="AP919" s="688"/>
      <c r="AQ919" s="688" t="s">
        <v>37</v>
      </c>
      <c r="AR919" s="688"/>
      <c r="AS919" s="715"/>
      <c r="AT919" s="715"/>
      <c r="AU919" s="715"/>
      <c r="AV919" s="680">
        <v>0.52</v>
      </c>
      <c r="AW919" s="721"/>
      <c r="AX919" s="721"/>
      <c r="AY919" s="721"/>
      <c r="AZ919" s="721"/>
      <c r="BA919" s="721"/>
      <c r="BB919" s="721"/>
      <c r="BC919" s="721"/>
      <c r="BD919" s="721"/>
      <c r="BE919" s="721"/>
      <c r="BF919" s="721"/>
      <c r="BG919" s="721"/>
      <c r="BH919" s="721"/>
      <c r="BI919" s="721"/>
      <c r="BJ919" s="721"/>
      <c r="BK919" s="721"/>
      <c r="BL919" s="721"/>
      <c r="BM919" s="721"/>
      <c r="BN919" s="721"/>
      <c r="BO919" s="721"/>
      <c r="BP919" s="721"/>
      <c r="BQ919" s="721"/>
      <c r="BR919" s="721"/>
      <c r="BS919" s="721"/>
      <c r="BT919" s="721"/>
      <c r="BU919" s="721"/>
      <c r="BV919" s="721"/>
      <c r="BW919" s="721"/>
      <c r="BX919" s="721"/>
      <c r="BY919" s="721"/>
      <c r="BZ919" s="721"/>
      <c r="CA919" s="721"/>
      <c r="CB919" s="721"/>
      <c r="CC919" s="721"/>
      <c r="CD919" s="721"/>
      <c r="CE919" s="721"/>
      <c r="CF919" s="721"/>
      <c r="CG919" s="721"/>
      <c r="CH919" s="721"/>
      <c r="CI919" s="721"/>
      <c r="CJ919" s="721"/>
      <c r="CK919" s="721"/>
      <c r="CL919" s="721"/>
      <c r="CM919" s="721"/>
      <c r="CN919" s="721"/>
      <c r="CO919" s="721"/>
      <c r="CP919" s="721"/>
      <c r="CQ919" s="721"/>
      <c r="CR919" s="721"/>
      <c r="CS919" s="721"/>
      <c r="CT919" s="721"/>
      <c r="CU919" s="721"/>
      <c r="CV919" s="721"/>
      <c r="CW919" s="721"/>
      <c r="CX919" s="721"/>
      <c r="CY919" s="721"/>
      <c r="CZ919" s="721"/>
      <c r="DA919" s="721"/>
      <c r="DB919" s="721"/>
      <c r="DC919" s="721"/>
      <c r="DD919" s="721"/>
      <c r="DE919" s="721"/>
      <c r="DF919" s="721"/>
      <c r="DG919" s="721"/>
      <c r="DH919" s="721"/>
      <c r="DI919" s="721"/>
      <c r="DJ919" s="721"/>
      <c r="DK919" s="721"/>
      <c r="DL919" s="721"/>
      <c r="DM919" s="721"/>
      <c r="DN919" s="721"/>
      <c r="DO919" s="721"/>
      <c r="DP919" s="721"/>
      <c r="DQ919" s="721"/>
      <c r="DR919" s="721"/>
      <c r="DS919" s="721"/>
      <c r="DT919" s="721"/>
      <c r="DU919" s="721"/>
      <c r="DV919" s="721"/>
      <c r="DW919" s="721"/>
      <c r="DX919" s="721"/>
      <c r="DY919" s="721"/>
      <c r="DZ919" s="721"/>
      <c r="EA919" s="721"/>
      <c r="EB919" s="721"/>
      <c r="EC919" s="721"/>
      <c r="ED919" s="721"/>
      <c r="EE919" s="721"/>
      <c r="EF919" s="721"/>
      <c r="EG919" s="721"/>
      <c r="EH919" s="721"/>
      <c r="EI919" s="721"/>
      <c r="EJ919" s="721"/>
      <c r="EK919" s="721"/>
      <c r="EL919" s="721"/>
      <c r="EM919" s="721"/>
      <c r="EN919" s="721"/>
      <c r="EO919" s="721"/>
      <c r="EP919" s="721"/>
      <c r="EQ919" s="721"/>
      <c r="ER919" s="721"/>
      <c r="ES919" s="721"/>
      <c r="ET919" s="721"/>
      <c r="EU919" s="721"/>
      <c r="EV919" s="721"/>
      <c r="EW919" s="721"/>
      <c r="EX919" s="721"/>
      <c r="EY919" s="721"/>
      <c r="EZ919" s="721"/>
      <c r="FA919" s="721"/>
      <c r="FB919" s="721"/>
      <c r="FC919" s="721"/>
      <c r="FD919" s="721"/>
      <c r="FE919" s="721"/>
      <c r="FF919" s="721"/>
      <c r="FG919" s="721"/>
      <c r="FH919" s="721"/>
      <c r="FI919" s="721"/>
      <c r="FJ919" s="721"/>
      <c r="FK919" s="721"/>
      <c r="FL919" s="721"/>
      <c r="FM919" s="721"/>
      <c r="FN919" s="721"/>
      <c r="FO919" s="721"/>
      <c r="FP919" s="721"/>
      <c r="FQ919" s="721"/>
      <c r="FR919" s="721"/>
      <c r="FS919" s="721"/>
      <c r="FT919" s="721"/>
      <c r="FU919" s="721"/>
      <c r="FV919" s="721"/>
      <c r="FW919" s="721"/>
      <c r="FX919" s="721"/>
      <c r="FY919" s="721"/>
      <c r="FZ919" s="721"/>
      <c r="GA919" s="721"/>
      <c r="GB919" s="721"/>
      <c r="GC919" s="721"/>
      <c r="GD919" s="721"/>
      <c r="GE919" s="721"/>
      <c r="GF919" s="721"/>
      <c r="GG919" s="721"/>
      <c r="GH919" s="721"/>
      <c r="GI919" s="721"/>
      <c r="GJ919" s="721"/>
      <c r="GK919" s="721"/>
      <c r="GL919" s="721"/>
      <c r="GM919" s="721"/>
      <c r="GN919" s="721"/>
      <c r="GO919" s="721"/>
      <c r="GP919" s="721"/>
      <c r="GQ919" s="721"/>
      <c r="GR919" s="721"/>
      <c r="GS919" s="721"/>
      <c r="GT919" s="721"/>
      <c r="GU919" s="721"/>
      <c r="GV919" s="721"/>
      <c r="GW919" s="721"/>
      <c r="GX919" s="721"/>
      <c r="GY919" s="721"/>
      <c r="GZ919" s="721"/>
      <c r="HA919" s="721"/>
      <c r="HB919" s="721"/>
      <c r="HC919" s="721"/>
      <c r="HD919" s="721"/>
      <c r="HE919" s="721"/>
      <c r="HF919" s="721"/>
      <c r="HG919" s="721"/>
      <c r="HH919" s="721"/>
      <c r="HI919" s="721"/>
      <c r="HJ919" s="721"/>
      <c r="HK919" s="721"/>
      <c r="HL919" s="721"/>
      <c r="HM919" s="721"/>
      <c r="HN919" s="721"/>
      <c r="HO919" s="721"/>
      <c r="HP919" s="721"/>
      <c r="HQ919" s="721"/>
      <c r="HR919" s="721"/>
      <c r="HS919" s="721"/>
      <c r="HT919" s="721"/>
      <c r="HU919" s="721"/>
      <c r="HV919" s="721"/>
      <c r="HW919" s="721"/>
      <c r="HX919" s="721"/>
      <c r="HY919" s="721"/>
      <c r="HZ919" s="721"/>
      <c r="IA919" s="721"/>
      <c r="IB919" s="721"/>
      <c r="IC919" s="721"/>
      <c r="ID919" s="721"/>
      <c r="IE919" s="721"/>
      <c r="IF919" s="721"/>
      <c r="IG919" s="721"/>
      <c r="IH919" s="721"/>
      <c r="II919" s="721"/>
      <c r="IJ919" s="721"/>
      <c r="IK919" s="721"/>
      <c r="IL919" s="721"/>
      <c r="IM919" s="721"/>
      <c r="IN919" s="721"/>
      <c r="IO919" s="721"/>
      <c r="IP919" s="721"/>
      <c r="IQ919" s="721"/>
      <c r="IR919" s="721"/>
      <c r="IS919" s="721"/>
      <c r="IT919" s="721"/>
      <c r="IU919" s="721"/>
      <c r="IV919" s="721"/>
      <c r="IW919" s="721"/>
      <c r="IX919" s="721"/>
      <c r="IY919" s="721"/>
      <c r="IZ919" s="721"/>
      <c r="JA919" s="721"/>
      <c r="JB919" s="721"/>
      <c r="JC919" s="721"/>
      <c r="JD919" s="721"/>
      <c r="JE919" s="721"/>
      <c r="JF919" s="721"/>
      <c r="JG919" s="721"/>
      <c r="JH919" s="721"/>
      <c r="JI919" s="721"/>
      <c r="JJ919" s="721"/>
      <c r="JK919" s="721"/>
      <c r="JL919" s="721"/>
      <c r="JM919" s="721"/>
      <c r="JN919" s="721"/>
      <c r="JO919" s="721"/>
      <c r="JP919" s="721"/>
      <c r="JQ919" s="721"/>
      <c r="JR919" s="721"/>
      <c r="JS919" s="721"/>
      <c r="JT919" s="721"/>
      <c r="JU919" s="721"/>
      <c r="JV919" s="721"/>
      <c r="JW919" s="721"/>
      <c r="JX919" s="721"/>
      <c r="JY919" s="721"/>
      <c r="JZ919" s="721"/>
      <c r="KA919" s="721"/>
      <c r="KB919" s="721"/>
      <c r="KC919" s="721"/>
      <c r="KD919" s="721"/>
      <c r="KE919" s="721"/>
      <c r="KF919" s="721"/>
      <c r="KG919" s="721"/>
      <c r="KH919" s="721"/>
      <c r="KI919" s="721"/>
      <c r="KJ919" s="721"/>
      <c r="KK919" s="721"/>
      <c r="KL919" s="721"/>
      <c r="KM919" s="721"/>
      <c r="KN919" s="721"/>
      <c r="KO919" s="721"/>
      <c r="KP919" s="721"/>
      <c r="KQ919" s="721"/>
      <c r="KR919" s="721"/>
      <c r="KS919" s="721"/>
      <c r="KT919" s="721"/>
      <c r="KU919" s="721"/>
      <c r="KV919" s="721"/>
      <c r="KW919" s="721"/>
      <c r="KX919" s="721"/>
      <c r="KY919" s="721"/>
      <c r="KZ919" s="721"/>
      <c r="LA919" s="721"/>
      <c r="LB919" s="721"/>
      <c r="LC919" s="721"/>
      <c r="LD919" s="721"/>
      <c r="LE919" s="721"/>
      <c r="LF919" s="721"/>
      <c r="LG919" s="721"/>
      <c r="LH919" s="721"/>
      <c r="LI919" s="721"/>
      <c r="LJ919" s="721"/>
      <c r="LK919" s="721"/>
      <c r="LL919" s="721"/>
      <c r="LM919" s="721"/>
      <c r="LN919" s="721"/>
      <c r="LO919" s="721"/>
      <c r="LP919" s="721"/>
      <c r="LQ919" s="721"/>
      <c r="LR919" s="721"/>
      <c r="LS919" s="721"/>
      <c r="LT919" s="721"/>
      <c r="LU919" s="721"/>
      <c r="LV919" s="721"/>
      <c r="LW919" s="721"/>
      <c r="LX919" s="721"/>
      <c r="LY919" s="721"/>
      <c r="LZ919" s="721"/>
      <c r="MA919" s="721"/>
      <c r="MB919" s="721"/>
      <c r="MC919" s="721"/>
      <c r="MD919" s="721"/>
      <c r="ME919" s="721"/>
      <c r="MF919" s="721"/>
      <c r="MG919" s="721"/>
      <c r="MH919" s="721"/>
      <c r="MI919" s="721"/>
      <c r="MJ919" s="721"/>
      <c r="MK919" s="721"/>
      <c r="ML919" s="721"/>
      <c r="MM919" s="721"/>
      <c r="MN919" s="721"/>
      <c r="MO919" s="721"/>
      <c r="MP919" s="721"/>
      <c r="MQ919" s="721"/>
      <c r="MR919" s="721"/>
      <c r="MS919" s="721"/>
      <c r="MT919" s="721"/>
      <c r="MU919" s="721"/>
      <c r="MV919" s="721"/>
      <c r="MW919" s="721"/>
      <c r="MX919" s="721"/>
      <c r="MY919" s="721"/>
      <c r="MZ919" s="721"/>
      <c r="NA919" s="721"/>
      <c r="NB919" s="721"/>
      <c r="NC919" s="721"/>
      <c r="ND919" s="721"/>
      <c r="NE919" s="721"/>
      <c r="NF919" s="721"/>
      <c r="NG919" s="721"/>
      <c r="NH919" s="721"/>
      <c r="NI919" s="721"/>
      <c r="NJ919" s="721"/>
      <c r="NK919" s="721"/>
      <c r="NL919" s="721"/>
      <c r="NM919" s="721"/>
      <c r="NN919" s="721"/>
      <c r="NO919" s="721"/>
      <c r="NP919" s="721"/>
      <c r="NQ919" s="721"/>
      <c r="NR919" s="721"/>
      <c r="NS919" s="721"/>
      <c r="NT919" s="721"/>
      <c r="NU919" s="721"/>
      <c r="NV919" s="721"/>
      <c r="NW919" s="721"/>
      <c r="NX919" s="721"/>
      <c r="NY919" s="721"/>
      <c r="NZ919" s="721"/>
      <c r="OA919" s="721"/>
      <c r="OB919" s="721"/>
      <c r="OC919" s="721"/>
      <c r="OD919" s="721"/>
      <c r="OE919" s="721"/>
      <c r="OF919" s="721"/>
      <c r="OG919" s="721"/>
      <c r="OH919" s="721"/>
      <c r="OI919" s="721"/>
      <c r="OJ919" s="721"/>
      <c r="OK919" s="721"/>
      <c r="OL919" s="721"/>
      <c r="OM919" s="721"/>
      <c r="ON919" s="721"/>
      <c r="OO919" s="721"/>
      <c r="OP919" s="721"/>
      <c r="OQ919" s="721"/>
      <c r="OR919" s="721"/>
      <c r="OS919" s="721"/>
      <c r="OT919" s="721"/>
      <c r="OU919" s="721"/>
      <c r="OV919" s="721"/>
      <c r="OW919" s="721"/>
      <c r="OX919" s="721"/>
      <c r="OY919" s="721"/>
      <c r="OZ919" s="721"/>
      <c r="PA919" s="721"/>
      <c r="PB919" s="721"/>
      <c r="PC919" s="721"/>
      <c r="PD919" s="721"/>
      <c r="PE919" s="721"/>
      <c r="PF919" s="721"/>
      <c r="PG919" s="721"/>
      <c r="PH919" s="721"/>
      <c r="PI919" s="721"/>
      <c r="PJ919" s="721"/>
      <c r="PK919" s="721"/>
      <c r="PL919" s="721"/>
      <c r="PM919" s="721"/>
      <c r="PN919" s="721"/>
      <c r="PO919" s="721"/>
      <c r="PP919" s="721"/>
      <c r="PQ919" s="721"/>
      <c r="PR919" s="721"/>
      <c r="PS919" s="721"/>
      <c r="PT919" s="721"/>
      <c r="PU919" s="721"/>
      <c r="PV919" s="721"/>
      <c r="PW919" s="721"/>
      <c r="PX919" s="721"/>
      <c r="PY919" s="721"/>
      <c r="PZ919" s="721"/>
      <c r="QA919" s="721"/>
      <c r="QB919" s="721"/>
      <c r="QC919" s="721"/>
      <c r="QD919" s="721"/>
      <c r="QE919" s="721"/>
      <c r="QF919" s="721"/>
      <c r="QG919" s="721"/>
      <c r="QH919" s="721"/>
      <c r="QI919" s="721"/>
      <c r="QJ919" s="721"/>
      <c r="QK919" s="721"/>
      <c r="QL919" s="721"/>
      <c r="QM919" s="721"/>
      <c r="QN919" s="721"/>
      <c r="QO919" s="721"/>
      <c r="QP919" s="721"/>
      <c r="QQ919" s="721"/>
      <c r="QR919" s="721"/>
      <c r="QS919" s="721"/>
      <c r="QT919" s="721"/>
      <c r="QU919" s="721"/>
      <c r="QV919" s="721"/>
      <c r="QW919" s="721"/>
      <c r="QX919" s="721"/>
      <c r="QY919" s="721"/>
      <c r="QZ919" s="721"/>
      <c r="RA919" s="721"/>
      <c r="RB919" s="721"/>
      <c r="RC919" s="721"/>
      <c r="RD919" s="721"/>
      <c r="RE919" s="721"/>
      <c r="RF919" s="721"/>
      <c r="RG919" s="721"/>
      <c r="RH919" s="721"/>
      <c r="RI919" s="721"/>
      <c r="RJ919" s="721"/>
      <c r="RK919" s="721"/>
      <c r="RL919" s="721"/>
      <c r="RM919" s="721"/>
      <c r="RN919" s="721"/>
      <c r="RO919" s="721"/>
      <c r="RP919" s="721"/>
      <c r="RQ919" s="721"/>
      <c r="RR919" s="721"/>
      <c r="RS919" s="721"/>
      <c r="RT919" s="721"/>
      <c r="RU919" s="721"/>
      <c r="RV919" s="721"/>
      <c r="RW919" s="721"/>
      <c r="RX919" s="721"/>
      <c r="RY919" s="721"/>
      <c r="RZ919" s="721"/>
      <c r="SA919" s="721"/>
      <c r="SB919" s="721"/>
      <c r="SC919" s="721"/>
      <c r="SD919" s="721"/>
      <c r="SE919" s="721"/>
      <c r="SF919" s="721"/>
      <c r="SG919" s="721"/>
      <c r="SH919" s="721"/>
      <c r="SI919" s="721"/>
      <c r="SJ919" s="721"/>
      <c r="SK919" s="721"/>
      <c r="SL919" s="721"/>
      <c r="SM919" s="721"/>
      <c r="SN919" s="721"/>
      <c r="SO919" s="721"/>
      <c r="SP919" s="721"/>
      <c r="SQ919" s="721"/>
      <c r="SR919" s="721"/>
      <c r="SS919" s="721"/>
      <c r="ST919" s="721"/>
      <c r="SU919" s="721"/>
      <c r="SV919" s="721"/>
      <c r="SW919" s="721"/>
      <c r="SX919" s="721"/>
      <c r="SY919" s="721"/>
      <c r="SZ919" s="721"/>
      <c r="TA919" s="721"/>
      <c r="TB919" s="721"/>
      <c r="TC919" s="721"/>
      <c r="TD919" s="721"/>
      <c r="TE919" s="721"/>
      <c r="TF919" s="721"/>
      <c r="TG919" s="721"/>
      <c r="TH919" s="721"/>
      <c r="TI919" s="721"/>
      <c r="TJ919" s="721"/>
      <c r="TK919" s="721"/>
      <c r="TL919" s="721"/>
      <c r="TM919" s="721"/>
      <c r="TN919" s="721"/>
      <c r="TO919" s="721"/>
      <c r="TP919" s="721"/>
      <c r="TQ919" s="721"/>
      <c r="TR919" s="721"/>
      <c r="TS919" s="721"/>
      <c r="TT919" s="721"/>
      <c r="TU919" s="721"/>
      <c r="TV919" s="721"/>
      <c r="TW919" s="721"/>
      <c r="TX919" s="721"/>
      <c r="TY919" s="721"/>
      <c r="TZ919" s="721"/>
      <c r="UA919" s="721"/>
      <c r="UB919" s="721"/>
      <c r="UC919" s="721"/>
      <c r="UD919" s="721"/>
      <c r="UE919" s="721"/>
      <c r="UF919" s="721"/>
      <c r="UG919" s="721"/>
      <c r="UH919" s="721"/>
      <c r="UI919" s="721"/>
      <c r="UJ919" s="721"/>
      <c r="UK919" s="721"/>
      <c r="UL919" s="721"/>
      <c r="UM919" s="721"/>
      <c r="UN919" s="721"/>
      <c r="UO919" s="721"/>
      <c r="UP919" s="721"/>
      <c r="UQ919" s="721"/>
      <c r="UR919" s="721"/>
      <c r="US919" s="721"/>
      <c r="UT919" s="721"/>
      <c r="UU919" s="721"/>
      <c r="UV919" s="721"/>
      <c r="UW919" s="721"/>
      <c r="UX919" s="721"/>
      <c r="UY919" s="721"/>
      <c r="UZ919" s="721"/>
      <c r="VA919" s="721"/>
      <c r="VB919" s="721"/>
      <c r="VC919" s="721"/>
      <c r="VD919" s="721"/>
      <c r="VE919" s="721"/>
      <c r="VF919" s="721"/>
      <c r="VG919" s="721"/>
      <c r="VH919" s="721"/>
      <c r="VI919" s="721"/>
      <c r="VJ919" s="721"/>
      <c r="VK919" s="721"/>
      <c r="VL919" s="721"/>
      <c r="VM919" s="721"/>
      <c r="VN919" s="721"/>
      <c r="VO919" s="721"/>
      <c r="VP919" s="721"/>
      <c r="VQ919" s="721"/>
      <c r="VR919" s="721"/>
      <c r="VS919" s="721"/>
      <c r="VT919" s="721"/>
      <c r="VU919" s="721"/>
      <c r="VV919" s="721"/>
      <c r="VW919" s="721"/>
      <c r="VX919" s="721"/>
      <c r="VY919" s="721"/>
      <c r="VZ919" s="721"/>
      <c r="WA919" s="721"/>
      <c r="WB919" s="721"/>
      <c r="WC919" s="721"/>
      <c r="WD919" s="721"/>
      <c r="WE919" s="721"/>
      <c r="WF919" s="721"/>
      <c r="WG919" s="721"/>
      <c r="WH919" s="721"/>
      <c r="WI919" s="721"/>
      <c r="WJ919" s="721"/>
      <c r="WK919" s="721"/>
      <c r="WL919" s="721"/>
      <c r="WM919" s="721"/>
      <c r="WN919" s="721"/>
      <c r="WO919" s="721"/>
      <c r="WP919" s="721"/>
      <c r="WQ919" s="721"/>
      <c r="WR919" s="721"/>
      <c r="WS919" s="721"/>
      <c r="WT919" s="721"/>
      <c r="WU919" s="721"/>
      <c r="WV919" s="721"/>
      <c r="WW919" s="721"/>
      <c r="WX919" s="721"/>
      <c r="WY919" s="721"/>
      <c r="WZ919" s="721"/>
      <c r="XA919" s="721"/>
      <c r="XB919" s="721"/>
      <c r="XC919" s="721"/>
      <c r="XD919" s="721"/>
      <c r="XE919" s="721"/>
      <c r="XF919" s="721"/>
      <c r="XG919" s="721"/>
      <c r="XH919" s="721"/>
      <c r="XI919" s="721"/>
      <c r="XJ919" s="721"/>
      <c r="XK919" s="721"/>
      <c r="XL919" s="721"/>
      <c r="XM919" s="721"/>
      <c r="XN919" s="721"/>
      <c r="XO919" s="721"/>
      <c r="XP919" s="721"/>
      <c r="XQ919" s="721"/>
      <c r="XR919" s="721"/>
      <c r="XS919" s="721"/>
      <c r="XT919" s="721"/>
      <c r="XU919" s="721"/>
      <c r="XV919" s="721"/>
      <c r="XW919" s="721"/>
      <c r="XX919" s="721"/>
      <c r="XY919" s="721"/>
      <c r="XZ919" s="721"/>
      <c r="YA919" s="721"/>
      <c r="YB919" s="721"/>
      <c r="YC919" s="721"/>
      <c r="YD919" s="721"/>
      <c r="YE919" s="721"/>
      <c r="YF919" s="721"/>
      <c r="YG919" s="721"/>
      <c r="YH919" s="721"/>
      <c r="YI919" s="721"/>
      <c r="YJ919" s="721"/>
      <c r="YK919" s="721"/>
      <c r="YL919" s="721"/>
      <c r="YM919" s="721"/>
      <c r="YN919" s="721"/>
      <c r="YO919" s="721"/>
      <c r="YP919" s="721"/>
      <c r="YQ919" s="721"/>
      <c r="YR919" s="721"/>
      <c r="YS919" s="721"/>
      <c r="YT919" s="721"/>
      <c r="YU919" s="721"/>
      <c r="YV919" s="721"/>
      <c r="YW919" s="721"/>
      <c r="YX919" s="721"/>
      <c r="YY919" s="721"/>
      <c r="YZ919" s="721"/>
      <c r="ZA919" s="721"/>
      <c r="ZB919" s="721"/>
      <c r="ZC919" s="721"/>
      <c r="ZD919" s="721"/>
      <c r="ZE919" s="721"/>
      <c r="ZF919" s="721"/>
      <c r="ZG919" s="721"/>
      <c r="ZH919" s="721"/>
      <c r="ZI919" s="721"/>
      <c r="ZJ919" s="721"/>
      <c r="ZK919" s="721"/>
      <c r="ZL919" s="721"/>
      <c r="ZM919" s="721"/>
      <c r="ZN919" s="721"/>
      <c r="ZO919" s="721"/>
      <c r="ZP919" s="721"/>
      <c r="ZQ919" s="721"/>
      <c r="ZR919" s="721"/>
      <c r="ZS919" s="721"/>
      <c r="ZT919" s="721"/>
      <c r="ZU919" s="721"/>
      <c r="ZV919" s="721"/>
      <c r="ZW919" s="721"/>
      <c r="ZX919" s="721"/>
      <c r="ZY919" s="721"/>
      <c r="ZZ919" s="721"/>
      <c r="AAA919" s="721"/>
      <c r="AAB919" s="721"/>
      <c r="AAC919" s="721"/>
      <c r="AAD919" s="721"/>
      <c r="AAE919" s="721"/>
      <c r="AAF919" s="721"/>
      <c r="AAG919" s="721"/>
      <c r="AAH919" s="721"/>
      <c r="AAI919" s="721"/>
      <c r="AAJ919" s="721"/>
      <c r="AAK919" s="721"/>
      <c r="AAL919" s="721"/>
      <c r="AAM919" s="721"/>
      <c r="AAN919" s="721"/>
      <c r="AAO919" s="721"/>
      <c r="AAP919" s="721"/>
      <c r="AAQ919" s="721"/>
      <c r="AAR919" s="721"/>
      <c r="AAS919" s="721"/>
      <c r="AAT919" s="721"/>
      <c r="AAU919" s="721"/>
      <c r="AAV919" s="721"/>
      <c r="AAW919" s="721"/>
      <c r="AAX919" s="721"/>
      <c r="AAY919" s="721"/>
      <c r="AAZ919" s="721"/>
      <c r="ABA919" s="721"/>
      <c r="ABB919" s="721"/>
      <c r="ABC919" s="721"/>
      <c r="ABD919" s="721"/>
      <c r="ABE919" s="721"/>
      <c r="ABF919" s="721"/>
      <c r="ABG919" s="721"/>
      <c r="ABH919" s="721"/>
      <c r="ABI919" s="721"/>
      <c r="ABJ919" s="721"/>
      <c r="ABK919" s="721"/>
      <c r="ABL919" s="721"/>
      <c r="ABM919" s="721"/>
      <c r="ABN919" s="721"/>
      <c r="ABO919" s="721"/>
      <c r="ABP919" s="721"/>
      <c r="ABQ919" s="721"/>
      <c r="ABR919" s="721"/>
      <c r="ABS919" s="721"/>
      <c r="ABT919" s="721"/>
      <c r="ABU919" s="721"/>
      <c r="ABV919" s="721"/>
      <c r="ABW919" s="721"/>
      <c r="ABX919" s="721"/>
      <c r="ABY919" s="721"/>
      <c r="ABZ919" s="721"/>
      <c r="ACA919" s="721"/>
      <c r="ACB919" s="721"/>
      <c r="ACC919" s="721"/>
      <c r="ACD919" s="721"/>
      <c r="ACE919" s="721"/>
      <c r="ACF919" s="721"/>
      <c r="ACG919" s="721"/>
      <c r="ACH919" s="721"/>
      <c r="ACI919" s="721"/>
      <c r="ACJ919" s="721"/>
      <c r="ACK919" s="721"/>
      <c r="ACL919" s="721"/>
      <c r="ACM919" s="721"/>
      <c r="ACN919" s="721"/>
      <c r="ACO919" s="721"/>
      <c r="ACP919" s="721"/>
      <c r="ACQ919" s="721"/>
      <c r="ACR919" s="721"/>
      <c r="ACS919" s="721"/>
      <c r="ACT919" s="721"/>
      <c r="ACU919" s="721"/>
      <c r="ACV919" s="721"/>
      <c r="ACW919" s="721"/>
      <c r="ACX919" s="721"/>
      <c r="ACY919" s="721"/>
      <c r="ACZ919" s="721"/>
      <c r="ADA919" s="721"/>
      <c r="ADB919" s="721"/>
      <c r="ADC919" s="721"/>
      <c r="ADD919" s="721"/>
      <c r="ADE919" s="721"/>
      <c r="ADF919" s="721"/>
      <c r="ADG919" s="721"/>
      <c r="ADH919" s="721"/>
      <c r="ADI919" s="721"/>
      <c r="ADJ919" s="721"/>
      <c r="ADK919" s="721"/>
      <c r="ADL919" s="721"/>
      <c r="ADM919" s="721"/>
      <c r="ADN919" s="721"/>
      <c r="ADO919" s="721"/>
      <c r="ADP919" s="721"/>
      <c r="ADQ919" s="721"/>
      <c r="ADR919" s="721"/>
      <c r="ADS919" s="721"/>
      <c r="ADT919" s="721"/>
      <c r="ADU919" s="721"/>
      <c r="ADV919" s="721"/>
      <c r="ADW919" s="721"/>
      <c r="ADX919" s="721"/>
      <c r="ADY919" s="721"/>
      <c r="ADZ919" s="721"/>
      <c r="AEA919" s="721"/>
      <c r="AEB919" s="721"/>
      <c r="AEC919" s="721"/>
      <c r="AED919" s="721"/>
      <c r="AEE919" s="721"/>
      <c r="AEF919" s="721"/>
      <c r="AEG919" s="721"/>
      <c r="AEH919" s="721"/>
      <c r="AEI919" s="721"/>
      <c r="AEJ919" s="721"/>
      <c r="AEK919" s="721"/>
      <c r="AEL919" s="721"/>
      <c r="AEM919" s="721"/>
      <c r="AEN919" s="721"/>
      <c r="AEO919" s="721"/>
      <c r="AEP919" s="721"/>
      <c r="AEQ919" s="721"/>
      <c r="AER919" s="721"/>
      <c r="AES919" s="721"/>
      <c r="AET919" s="721"/>
      <c r="AEU919" s="721"/>
      <c r="AEV919" s="721"/>
      <c r="AEW919" s="721"/>
      <c r="AEX919" s="721"/>
      <c r="AEY919" s="721"/>
      <c r="AEZ919" s="721"/>
      <c r="AFA919" s="721"/>
      <c r="AFB919" s="721"/>
      <c r="AFC919" s="721"/>
      <c r="AFD919" s="721"/>
      <c r="AFE919" s="721"/>
      <c r="AFF919" s="721"/>
      <c r="AFG919" s="721"/>
      <c r="AFH919" s="721"/>
      <c r="AFI919" s="721"/>
      <c r="AFJ919" s="721"/>
      <c r="AFK919" s="721"/>
      <c r="AFL919" s="721"/>
      <c r="AFM919" s="721"/>
      <c r="AFN919" s="721"/>
      <c r="AFO919" s="721"/>
      <c r="AFP919" s="721"/>
      <c r="AFQ919" s="721"/>
      <c r="AFR919" s="721"/>
      <c r="AFS919" s="721"/>
      <c r="AFT919" s="721"/>
      <c r="AFU919" s="721"/>
      <c r="AFV919" s="721"/>
      <c r="AFW919" s="721"/>
      <c r="AFX919" s="721"/>
      <c r="AFY919" s="721"/>
      <c r="AFZ919" s="721"/>
      <c r="AGA919" s="721"/>
      <c r="AGB919" s="721"/>
      <c r="AGC919" s="721"/>
      <c r="AGD919" s="721"/>
      <c r="AGE919" s="721"/>
      <c r="AGF919" s="721"/>
      <c r="AGG919" s="721"/>
      <c r="AGH919" s="721"/>
      <c r="AGI919" s="721"/>
      <c r="AGJ919" s="721"/>
      <c r="AGK919" s="721"/>
      <c r="AGL919" s="721"/>
      <c r="AGM919" s="721"/>
      <c r="AGN919" s="721"/>
      <c r="AGO919" s="721"/>
      <c r="AGP919" s="721"/>
      <c r="AGQ919" s="721"/>
      <c r="AGR919" s="721"/>
      <c r="AGS919" s="721"/>
      <c r="AGT919" s="721"/>
      <c r="AGU919" s="721"/>
      <c r="AGV919" s="721"/>
      <c r="AGW919" s="721"/>
      <c r="AGX919" s="721"/>
      <c r="AGY919" s="721"/>
      <c r="AGZ919" s="721"/>
      <c r="AHA919" s="721"/>
      <c r="AHB919" s="721"/>
      <c r="AHC919" s="721"/>
      <c r="AHD919" s="721"/>
      <c r="AHE919" s="721"/>
      <c r="AHF919" s="721"/>
      <c r="AHG919" s="721"/>
      <c r="AHH919" s="721"/>
      <c r="AHI919" s="721"/>
      <c r="AHJ919" s="721"/>
      <c r="AHK919" s="721"/>
      <c r="AHL919" s="721"/>
      <c r="AHM919" s="721"/>
      <c r="AHN919" s="721"/>
      <c r="AHO919" s="721"/>
      <c r="AHP919" s="721"/>
      <c r="AHQ919" s="721"/>
      <c r="AHR919" s="721"/>
      <c r="AHS919" s="721"/>
      <c r="AHT919" s="721"/>
      <c r="AHU919" s="721"/>
      <c r="AHV919" s="721"/>
      <c r="AHW919" s="721"/>
      <c r="AHX919" s="721"/>
      <c r="AHY919" s="721"/>
      <c r="AHZ919" s="721"/>
      <c r="AIA919" s="721"/>
      <c r="AIB919" s="721"/>
      <c r="AIC919" s="721"/>
      <c r="AID919" s="721"/>
      <c r="AIE919" s="721"/>
      <c r="AIF919" s="721"/>
      <c r="AIG919" s="721"/>
      <c r="AIH919" s="721"/>
      <c r="AII919" s="721"/>
      <c r="AIJ919" s="721"/>
      <c r="AIK919" s="721"/>
      <c r="AIL919" s="721"/>
      <c r="AIM919" s="721"/>
      <c r="AIN919" s="721"/>
      <c r="AIO919" s="721"/>
      <c r="AIP919" s="721"/>
      <c r="AIQ919" s="721"/>
      <c r="AIR919" s="721"/>
      <c r="AIS919" s="721"/>
      <c r="AIT919" s="721"/>
      <c r="AIU919" s="721"/>
      <c r="AIV919" s="721"/>
      <c r="AIW919" s="721"/>
      <c r="AIX919" s="721"/>
      <c r="AIY919" s="721"/>
      <c r="AIZ919" s="721"/>
      <c r="AJA919" s="721"/>
      <c r="AJB919" s="721"/>
      <c r="AJC919" s="721"/>
      <c r="AJD919" s="721"/>
      <c r="AJE919" s="721"/>
      <c r="AJF919" s="721"/>
      <c r="AJG919" s="721"/>
      <c r="AJH919" s="721"/>
      <c r="AJI919" s="721"/>
      <c r="AJJ919" s="721"/>
      <c r="AJK919" s="721"/>
      <c r="AJL919" s="721"/>
      <c r="AJM919" s="721"/>
      <c r="AJN919" s="721"/>
      <c r="AJO919" s="721"/>
      <c r="AJP919" s="721"/>
      <c r="AJQ919" s="721"/>
      <c r="AJR919" s="721"/>
      <c r="AJS919" s="721"/>
      <c r="AJT919" s="721"/>
      <c r="AJU919" s="721"/>
      <c r="AJV919" s="721"/>
      <c r="AJW919" s="721"/>
      <c r="AJX919" s="721"/>
      <c r="AJY919" s="721"/>
      <c r="AJZ919" s="721"/>
      <c r="AKA919" s="721"/>
      <c r="AKB919" s="721"/>
      <c r="AKC919" s="721"/>
      <c r="AKD919" s="721"/>
      <c r="AKE919" s="721"/>
      <c r="AKF919" s="721"/>
      <c r="AKG919" s="721"/>
      <c r="AKH919" s="721"/>
      <c r="AKI919" s="721"/>
      <c r="AKJ919" s="721"/>
      <c r="AKK919" s="721"/>
      <c r="AKL919" s="721"/>
      <c r="AKM919" s="721"/>
      <c r="AKN919" s="721"/>
      <c r="AKO919" s="721"/>
      <c r="AKP919" s="721"/>
      <c r="AKQ919" s="721"/>
      <c r="AKR919" s="721"/>
      <c r="AKS919" s="721"/>
      <c r="AKT919" s="721"/>
      <c r="AKU919" s="721"/>
      <c r="AKV919" s="721"/>
      <c r="AKW919" s="721"/>
      <c r="AKX919" s="721"/>
      <c r="AKY919" s="721"/>
      <c r="AKZ919" s="721"/>
      <c r="ALA919" s="721"/>
      <c r="ALB919" s="721"/>
      <c r="ALC919" s="721"/>
      <c r="ALD919" s="721"/>
      <c r="ALE919" s="721"/>
      <c r="ALF919" s="721"/>
      <c r="ALG919" s="721"/>
      <c r="ALH919" s="721"/>
      <c r="ALI919" s="721"/>
      <c r="ALJ919" s="721"/>
      <c r="ALK919" s="721"/>
      <c r="ALL919" s="721"/>
      <c r="ALM919" s="721"/>
      <c r="ALN919" s="721"/>
      <c r="ALO919" s="721"/>
      <c r="ALP919" s="721"/>
      <c r="ALQ919" s="721"/>
      <c r="ALR919" s="721"/>
      <c r="ALS919" s="721"/>
      <c r="ALT919" s="721"/>
      <c r="ALU919" s="721"/>
      <c r="ALV919" s="721"/>
      <c r="ALW919" s="721"/>
      <c r="ALX919" s="721"/>
      <c r="ALY919" s="721"/>
      <c r="ALZ919" s="721"/>
      <c r="AMA919" s="721"/>
      <c r="AMB919" s="721"/>
      <c r="AMC919" s="721"/>
      <c r="AMD919" s="721"/>
      <c r="AME919" s="721"/>
      <c r="AMF919" s="721"/>
      <c r="AMG919" s="721"/>
      <c r="AMH919" s="721"/>
      <c r="AMI919" s="721"/>
      <c r="AMJ919" s="721"/>
      <c r="AMK919" s="721"/>
      <c r="AML919" s="721"/>
      <c r="AMM919" s="721"/>
      <c r="AMN919" s="721"/>
      <c r="AMO919" s="721"/>
      <c r="AMP919" s="721"/>
      <c r="AMQ919" s="721"/>
      <c r="AMR919" s="721"/>
      <c r="AMS919" s="721"/>
      <c r="AMT919" s="721"/>
      <c r="AMU919" s="721"/>
      <c r="AMV919" s="721"/>
      <c r="AMW919" s="721"/>
      <c r="AMX919" s="721"/>
      <c r="AMY919" s="721"/>
      <c r="AMZ919" s="721"/>
      <c r="ANA919" s="721"/>
      <c r="ANB919" s="721"/>
      <c r="ANC919" s="721"/>
      <c r="AND919" s="721"/>
      <c r="ANE919" s="721"/>
      <c r="ANF919" s="721"/>
      <c r="ANG919" s="721"/>
      <c r="ANH919" s="721"/>
      <c r="ANI919" s="721"/>
      <c r="ANJ919" s="721"/>
      <c r="ANK919" s="721"/>
      <c r="ANL919" s="721"/>
      <c r="ANM919" s="721"/>
      <c r="ANN919" s="721"/>
      <c r="ANO919" s="721"/>
      <c r="ANP919" s="721"/>
      <c r="ANQ919" s="721"/>
      <c r="ANR919" s="721"/>
      <c r="ANS919" s="721"/>
      <c r="ANT919" s="721"/>
      <c r="ANU919" s="721"/>
      <c r="ANV919" s="721"/>
      <c r="ANW919" s="721"/>
      <c r="ANX919" s="721"/>
      <c r="ANY919" s="721"/>
      <c r="ANZ919" s="721"/>
      <c r="AOA919" s="721"/>
      <c r="AOB919" s="721"/>
      <c r="AOC919" s="721"/>
      <c r="AOD919" s="721"/>
      <c r="AOE919" s="721"/>
      <c r="AOF919" s="721"/>
      <c r="AOG919" s="721"/>
      <c r="AOH919" s="721"/>
      <c r="AOI919" s="721"/>
      <c r="AOJ919" s="721"/>
      <c r="AOK919" s="721"/>
      <c r="AOL919" s="721"/>
      <c r="AOM919" s="721"/>
      <c r="AON919" s="721"/>
      <c r="AOO919" s="721"/>
      <c r="AOP919" s="721"/>
      <c r="AOQ919" s="721"/>
      <c r="AOR919" s="721"/>
      <c r="AOS919" s="721"/>
      <c r="AOT919" s="721"/>
      <c r="AOU919" s="721"/>
      <c r="AOV919" s="721"/>
      <c r="AOW919" s="721"/>
      <c r="AOX919" s="721"/>
      <c r="AOY919" s="721"/>
      <c r="AOZ919" s="721"/>
      <c r="APA919" s="721"/>
      <c r="APB919" s="721"/>
      <c r="APC919" s="721"/>
      <c r="APD919" s="721"/>
      <c r="APE919" s="721"/>
      <c r="APF919" s="721"/>
      <c r="APG919" s="721"/>
      <c r="APH919" s="721"/>
      <c r="API919" s="721"/>
      <c r="APJ919" s="721"/>
      <c r="APK919" s="721"/>
      <c r="APL919" s="721"/>
      <c r="APM919" s="721"/>
      <c r="APN919" s="721"/>
      <c r="APO919" s="721"/>
      <c r="APP919" s="721"/>
      <c r="APQ919" s="721"/>
      <c r="APR919" s="721"/>
      <c r="APS919" s="721"/>
      <c r="APT919" s="721"/>
      <c r="APU919" s="721"/>
      <c r="APV919" s="721"/>
      <c r="APW919" s="721"/>
      <c r="APX919" s="721"/>
      <c r="APY919" s="721"/>
      <c r="APZ919" s="721"/>
      <c r="AQA919" s="721"/>
      <c r="AQB919" s="721"/>
      <c r="AQC919" s="721"/>
      <c r="AQD919" s="721"/>
      <c r="AQE919" s="721"/>
      <c r="AQF919" s="721"/>
      <c r="AQG919" s="721"/>
      <c r="AQH919" s="721"/>
      <c r="AQI919" s="721"/>
      <c r="AQJ919" s="721"/>
      <c r="AQK919" s="721"/>
      <c r="AQL919" s="721"/>
      <c r="AQM919" s="721"/>
      <c r="AQN919" s="721"/>
      <c r="AQO919" s="721"/>
      <c r="AQP919" s="721"/>
      <c r="AQQ919" s="721"/>
      <c r="AQR919" s="721"/>
      <c r="AQS919" s="721"/>
      <c r="AQT919" s="721"/>
      <c r="AQU919" s="721"/>
      <c r="AQV919" s="721"/>
      <c r="AQW919" s="721"/>
      <c r="AQX919" s="721"/>
      <c r="AQY919" s="721"/>
      <c r="AQZ919" s="721"/>
      <c r="ARA919" s="721"/>
      <c r="ARB919" s="721"/>
      <c r="ARC919" s="721"/>
      <c r="ARD919" s="721"/>
      <c r="ARE919" s="721"/>
      <c r="ARF919" s="721"/>
      <c r="ARG919" s="721"/>
      <c r="ARH919" s="721"/>
      <c r="ARI919" s="721"/>
      <c r="ARJ919" s="721"/>
      <c r="ARK919" s="721"/>
      <c r="ARL919" s="721"/>
      <c r="ARM919" s="721"/>
      <c r="ARN919" s="721"/>
      <c r="ARO919" s="721"/>
      <c r="ARP919" s="721"/>
      <c r="ARQ919" s="721"/>
      <c r="ARR919" s="721"/>
      <c r="ARS919" s="721"/>
      <c r="ART919" s="721"/>
      <c r="ARU919" s="721"/>
      <c r="ARV919" s="721"/>
      <c r="ARW919" s="721"/>
      <c r="ARX919" s="721"/>
      <c r="ARY919" s="721"/>
      <c r="ARZ919" s="721"/>
      <c r="ASA919" s="721"/>
      <c r="ASB919" s="721"/>
      <c r="ASC919" s="721"/>
      <c r="ASD919" s="721"/>
      <c r="ASE919" s="721"/>
      <c r="ASF919" s="721"/>
      <c r="ASG919" s="721"/>
      <c r="ASH919" s="721"/>
      <c r="ASI919" s="721"/>
      <c r="ASJ919" s="721"/>
      <c r="ASK919" s="721"/>
      <c r="ASL919" s="721"/>
      <c r="ASM919" s="721"/>
      <c r="ASN919" s="721"/>
      <c r="ASO919" s="721"/>
      <c r="ASP919" s="721"/>
      <c r="ASQ919" s="721"/>
      <c r="ASR919" s="721"/>
      <c r="ASS919" s="721"/>
      <c r="AST919" s="721"/>
      <c r="ASU919" s="721"/>
      <c r="ASV919" s="721"/>
      <c r="ASW919" s="721"/>
      <c r="ASX919" s="721"/>
      <c r="ASY919" s="721"/>
      <c r="ASZ919" s="721"/>
      <c r="ATA919" s="721"/>
      <c r="ATB919" s="721"/>
      <c r="ATC919" s="721"/>
      <c r="ATD919" s="721"/>
      <c r="ATE919" s="721"/>
      <c r="ATF919" s="721"/>
      <c r="ATG919" s="721"/>
      <c r="ATH919" s="721"/>
      <c r="ATI919" s="721"/>
      <c r="ATJ919" s="721"/>
      <c r="ATK919" s="721"/>
      <c r="ATL919" s="721"/>
      <c r="ATM919" s="721"/>
      <c r="ATN919" s="721"/>
      <c r="ATO919" s="721"/>
      <c r="ATP919" s="721"/>
      <c r="ATQ919" s="721"/>
      <c r="ATR919" s="721"/>
      <c r="ATS919" s="721"/>
      <c r="ATT919" s="721"/>
      <c r="ATU919" s="721"/>
      <c r="ATV919" s="721"/>
      <c r="ATW919" s="721"/>
      <c r="ATX919" s="721"/>
      <c r="ATY919" s="721"/>
      <c r="ATZ919" s="721"/>
      <c r="AUA919" s="721"/>
      <c r="AUB919" s="721"/>
      <c r="AUC919" s="721"/>
      <c r="AUD919" s="721"/>
      <c r="AUE919" s="721"/>
      <c r="AUF919" s="721"/>
      <c r="AUG919" s="721"/>
      <c r="AUH919" s="721"/>
      <c r="AUI919" s="721"/>
      <c r="AUJ919" s="721"/>
      <c r="AUK919" s="721"/>
      <c r="AUL919" s="721"/>
      <c r="AUM919" s="721"/>
      <c r="AUN919" s="721"/>
      <c r="AUO919" s="721"/>
      <c r="AUP919" s="721"/>
      <c r="AUQ919" s="721"/>
      <c r="AUR919" s="721"/>
      <c r="AUS919" s="721"/>
      <c r="AUT919" s="721"/>
      <c r="AUU919" s="721"/>
      <c r="AUV919" s="721"/>
      <c r="AUW919" s="721"/>
      <c r="AUX919" s="721"/>
      <c r="AUY919" s="721"/>
      <c r="AUZ919" s="721"/>
      <c r="AVA919" s="721"/>
      <c r="AVB919" s="721"/>
      <c r="AVC919" s="721"/>
      <c r="AVD919" s="721"/>
      <c r="AVE919" s="721"/>
      <c r="AVF919" s="721"/>
      <c r="AVG919" s="721"/>
      <c r="AVH919" s="721"/>
      <c r="AVI919" s="721"/>
      <c r="AVJ919" s="721"/>
      <c r="AVK919" s="721"/>
    </row>
    <row r="920" spans="1:1259">
      <c r="A920" s="716"/>
      <c r="B920" s="716"/>
      <c r="C920" s="716"/>
      <c r="D920" s="714" t="s">
        <v>3247</v>
      </c>
      <c r="E920" s="703" t="s">
        <v>4940</v>
      </c>
      <c r="F920" s="703"/>
      <c r="G920" s="703"/>
      <c r="H920" s="703"/>
      <c r="I920" s="698" t="s">
        <v>1699</v>
      </c>
      <c r="J920" s="704"/>
      <c r="K920" s="705" t="s">
        <v>4978</v>
      </c>
      <c r="L920" s="703" t="s">
        <v>3305</v>
      </c>
      <c r="M920" s="706">
        <v>44538</v>
      </c>
      <c r="N920" s="706">
        <v>44896</v>
      </c>
      <c r="O920" s="706"/>
      <c r="P920" s="704"/>
      <c r="Q920" s="704"/>
      <c r="R920" s="704"/>
      <c r="S920" s="703" t="s">
        <v>2425</v>
      </c>
      <c r="T920" s="703">
        <v>60</v>
      </c>
      <c r="U920" s="703"/>
      <c r="V920" s="703" t="s">
        <v>985</v>
      </c>
      <c r="W920" s="703">
        <v>400</v>
      </c>
      <c r="X920" s="707">
        <v>2304</v>
      </c>
      <c r="Y920" s="539">
        <f t="shared" si="42"/>
        <v>921600</v>
      </c>
      <c r="Z920" s="680">
        <v>0.52</v>
      </c>
      <c r="AA920" s="681">
        <f t="shared" si="43"/>
        <v>479232</v>
      </c>
      <c r="AB920" s="682"/>
      <c r="AC920" s="683">
        <v>0</v>
      </c>
      <c r="AD920" s="692"/>
      <c r="AE920" s="684"/>
      <c r="AF920" s="695">
        <f t="shared" si="44"/>
        <v>479232</v>
      </c>
      <c r="AG920" s="676" t="s">
        <v>1073</v>
      </c>
      <c r="AH920" s="676"/>
      <c r="AI920" s="685" t="s">
        <v>2488</v>
      </c>
      <c r="AJ920" s="676" t="s">
        <v>3306</v>
      </c>
      <c r="AK920" s="696" t="s">
        <v>2408</v>
      </c>
      <c r="AL920" s="676">
        <v>81006</v>
      </c>
      <c r="AM920" s="676" t="s">
        <v>52</v>
      </c>
      <c r="AN920" s="676"/>
      <c r="AO920" s="676"/>
      <c r="AP920" s="688"/>
      <c r="AQ920" s="688" t="s">
        <v>37</v>
      </c>
      <c r="AR920" s="688"/>
      <c r="AS920" s="715"/>
      <c r="AT920" s="715"/>
      <c r="AU920" s="715"/>
      <c r="AV920" s="680">
        <v>0.52</v>
      </c>
      <c r="AW920" s="721"/>
      <c r="AX920" s="721"/>
      <c r="AY920" s="721"/>
      <c r="AZ920" s="721"/>
      <c r="BA920" s="721"/>
      <c r="BB920" s="721"/>
      <c r="BC920" s="721"/>
      <c r="BD920" s="721"/>
      <c r="BE920" s="721"/>
      <c r="BF920" s="721"/>
      <c r="BG920" s="721"/>
      <c r="BH920" s="721"/>
      <c r="BI920" s="721"/>
      <c r="BJ920" s="721"/>
      <c r="BK920" s="721"/>
      <c r="BL920" s="721"/>
      <c r="BM920" s="721"/>
      <c r="BN920" s="721"/>
      <c r="BO920" s="721"/>
      <c r="BP920" s="721"/>
      <c r="BQ920" s="721"/>
      <c r="BR920" s="721"/>
      <c r="BS920" s="721"/>
      <c r="BT920" s="721"/>
      <c r="BU920" s="721"/>
      <c r="BV920" s="721"/>
      <c r="BW920" s="721"/>
      <c r="BX920" s="721"/>
      <c r="BY920" s="721"/>
      <c r="BZ920" s="721"/>
      <c r="CA920" s="721"/>
      <c r="CB920" s="721"/>
      <c r="CC920" s="721"/>
      <c r="CD920" s="721"/>
      <c r="CE920" s="721"/>
      <c r="CF920" s="721"/>
      <c r="CG920" s="721"/>
      <c r="CH920" s="721"/>
      <c r="CI920" s="721"/>
      <c r="CJ920" s="721"/>
      <c r="CK920" s="721"/>
      <c r="CL920" s="721"/>
      <c r="CM920" s="721"/>
      <c r="CN920" s="721"/>
      <c r="CO920" s="721"/>
      <c r="CP920" s="721"/>
      <c r="CQ920" s="721"/>
      <c r="CR920" s="721"/>
      <c r="CS920" s="721"/>
      <c r="CT920" s="721"/>
      <c r="CU920" s="721"/>
      <c r="CV920" s="721"/>
      <c r="CW920" s="721"/>
      <c r="CX920" s="721"/>
      <c r="CY920" s="721"/>
      <c r="CZ920" s="721"/>
      <c r="DA920" s="721"/>
      <c r="DB920" s="721"/>
      <c r="DC920" s="721"/>
      <c r="DD920" s="721"/>
      <c r="DE920" s="721"/>
      <c r="DF920" s="721"/>
      <c r="DG920" s="721"/>
      <c r="DH920" s="721"/>
      <c r="DI920" s="721"/>
      <c r="DJ920" s="721"/>
      <c r="DK920" s="721"/>
      <c r="DL920" s="721"/>
      <c r="DM920" s="721"/>
      <c r="DN920" s="721"/>
      <c r="DO920" s="721"/>
      <c r="DP920" s="721"/>
      <c r="DQ920" s="721"/>
      <c r="DR920" s="721"/>
      <c r="DS920" s="721"/>
      <c r="DT920" s="721"/>
      <c r="DU920" s="721"/>
      <c r="DV920" s="721"/>
      <c r="DW920" s="721"/>
      <c r="DX920" s="721"/>
      <c r="DY920" s="721"/>
      <c r="DZ920" s="721"/>
      <c r="EA920" s="721"/>
      <c r="EB920" s="721"/>
      <c r="EC920" s="721"/>
      <c r="ED920" s="721"/>
      <c r="EE920" s="721"/>
      <c r="EF920" s="721"/>
      <c r="EG920" s="721"/>
      <c r="EH920" s="721"/>
      <c r="EI920" s="721"/>
      <c r="EJ920" s="721"/>
      <c r="EK920" s="721"/>
      <c r="EL920" s="721"/>
      <c r="EM920" s="721"/>
      <c r="EN920" s="721"/>
      <c r="EO920" s="721"/>
      <c r="EP920" s="721"/>
      <c r="EQ920" s="721"/>
      <c r="ER920" s="721"/>
      <c r="ES920" s="721"/>
      <c r="ET920" s="721"/>
      <c r="EU920" s="721"/>
      <c r="EV920" s="721"/>
      <c r="EW920" s="721"/>
      <c r="EX920" s="721"/>
      <c r="EY920" s="721"/>
      <c r="EZ920" s="721"/>
      <c r="FA920" s="721"/>
      <c r="FB920" s="721"/>
      <c r="FC920" s="721"/>
      <c r="FD920" s="721"/>
      <c r="FE920" s="721"/>
      <c r="FF920" s="721"/>
      <c r="FG920" s="721"/>
      <c r="FH920" s="721"/>
      <c r="FI920" s="721"/>
      <c r="FJ920" s="721"/>
      <c r="FK920" s="721"/>
      <c r="FL920" s="721"/>
      <c r="FM920" s="721"/>
      <c r="FN920" s="721"/>
      <c r="FO920" s="721"/>
      <c r="FP920" s="721"/>
      <c r="FQ920" s="721"/>
      <c r="FR920" s="721"/>
      <c r="FS920" s="721"/>
      <c r="FT920" s="721"/>
      <c r="FU920" s="721"/>
      <c r="FV920" s="721"/>
      <c r="FW920" s="721"/>
      <c r="FX920" s="721"/>
      <c r="FY920" s="721"/>
      <c r="FZ920" s="721"/>
      <c r="GA920" s="721"/>
      <c r="GB920" s="721"/>
      <c r="GC920" s="721"/>
      <c r="GD920" s="721"/>
      <c r="GE920" s="721"/>
      <c r="GF920" s="721"/>
      <c r="GG920" s="721"/>
      <c r="GH920" s="721"/>
      <c r="GI920" s="721"/>
      <c r="GJ920" s="721"/>
      <c r="GK920" s="721"/>
      <c r="GL920" s="721"/>
      <c r="GM920" s="721"/>
      <c r="GN920" s="721"/>
      <c r="GO920" s="721"/>
      <c r="GP920" s="721"/>
      <c r="GQ920" s="721"/>
      <c r="GR920" s="721"/>
      <c r="GS920" s="721"/>
      <c r="GT920" s="721"/>
      <c r="GU920" s="721"/>
      <c r="GV920" s="721"/>
      <c r="GW920" s="721"/>
      <c r="GX920" s="721"/>
      <c r="GY920" s="721"/>
      <c r="GZ920" s="721"/>
      <c r="HA920" s="721"/>
      <c r="HB920" s="721"/>
      <c r="HC920" s="721"/>
      <c r="HD920" s="721"/>
      <c r="HE920" s="721"/>
      <c r="HF920" s="721"/>
      <c r="HG920" s="721"/>
      <c r="HH920" s="721"/>
      <c r="HI920" s="721"/>
      <c r="HJ920" s="721"/>
      <c r="HK920" s="721"/>
      <c r="HL920" s="721"/>
      <c r="HM920" s="721"/>
      <c r="HN920" s="721"/>
      <c r="HO920" s="721"/>
      <c r="HP920" s="721"/>
      <c r="HQ920" s="721"/>
      <c r="HR920" s="721"/>
      <c r="HS920" s="721"/>
      <c r="HT920" s="721"/>
      <c r="HU920" s="721"/>
      <c r="HV920" s="721"/>
      <c r="HW920" s="721"/>
      <c r="HX920" s="721"/>
      <c r="HY920" s="721"/>
      <c r="HZ920" s="721"/>
      <c r="IA920" s="721"/>
      <c r="IB920" s="721"/>
      <c r="IC920" s="721"/>
      <c r="ID920" s="721"/>
      <c r="IE920" s="721"/>
      <c r="IF920" s="721"/>
      <c r="IG920" s="721"/>
      <c r="IH920" s="721"/>
      <c r="II920" s="721"/>
      <c r="IJ920" s="721"/>
      <c r="IK920" s="721"/>
      <c r="IL920" s="721"/>
      <c r="IM920" s="721"/>
      <c r="IN920" s="721"/>
      <c r="IO920" s="721"/>
      <c r="IP920" s="721"/>
      <c r="IQ920" s="721"/>
      <c r="IR920" s="721"/>
      <c r="IS920" s="721"/>
      <c r="IT920" s="721"/>
      <c r="IU920" s="721"/>
      <c r="IV920" s="721"/>
      <c r="IW920" s="721"/>
      <c r="IX920" s="721"/>
      <c r="IY920" s="721"/>
      <c r="IZ920" s="721"/>
      <c r="JA920" s="721"/>
      <c r="JB920" s="721"/>
      <c r="JC920" s="721"/>
      <c r="JD920" s="721"/>
      <c r="JE920" s="721"/>
      <c r="JF920" s="721"/>
      <c r="JG920" s="721"/>
      <c r="JH920" s="721"/>
      <c r="JI920" s="721"/>
      <c r="JJ920" s="721"/>
      <c r="JK920" s="721"/>
      <c r="JL920" s="721"/>
      <c r="JM920" s="721"/>
      <c r="JN920" s="721"/>
      <c r="JO920" s="721"/>
      <c r="JP920" s="721"/>
      <c r="JQ920" s="721"/>
      <c r="JR920" s="721"/>
      <c r="JS920" s="721"/>
      <c r="JT920" s="721"/>
      <c r="JU920" s="721"/>
      <c r="JV920" s="721"/>
      <c r="JW920" s="721"/>
      <c r="JX920" s="721"/>
      <c r="JY920" s="721"/>
      <c r="JZ920" s="721"/>
      <c r="KA920" s="721"/>
      <c r="KB920" s="721"/>
      <c r="KC920" s="721"/>
      <c r="KD920" s="721"/>
      <c r="KE920" s="721"/>
      <c r="KF920" s="721"/>
      <c r="KG920" s="721"/>
      <c r="KH920" s="721"/>
      <c r="KI920" s="721"/>
      <c r="KJ920" s="721"/>
      <c r="KK920" s="721"/>
      <c r="KL920" s="721"/>
      <c r="KM920" s="721"/>
      <c r="KN920" s="721"/>
      <c r="KO920" s="721"/>
      <c r="KP920" s="721"/>
      <c r="KQ920" s="721"/>
      <c r="KR920" s="721"/>
      <c r="KS920" s="721"/>
      <c r="KT920" s="721"/>
      <c r="KU920" s="721"/>
      <c r="KV920" s="721"/>
      <c r="KW920" s="721"/>
      <c r="KX920" s="721"/>
      <c r="KY920" s="721"/>
      <c r="KZ920" s="721"/>
      <c r="LA920" s="721"/>
      <c r="LB920" s="721"/>
      <c r="LC920" s="721"/>
      <c r="LD920" s="721"/>
      <c r="LE920" s="721"/>
      <c r="LF920" s="721"/>
      <c r="LG920" s="721"/>
      <c r="LH920" s="721"/>
      <c r="LI920" s="721"/>
      <c r="LJ920" s="721"/>
      <c r="LK920" s="721"/>
      <c r="LL920" s="721"/>
      <c r="LM920" s="721"/>
      <c r="LN920" s="721"/>
      <c r="LO920" s="721"/>
      <c r="LP920" s="721"/>
      <c r="LQ920" s="721"/>
      <c r="LR920" s="721"/>
      <c r="LS920" s="721"/>
      <c r="LT920" s="721"/>
      <c r="LU920" s="721"/>
      <c r="LV920" s="721"/>
      <c r="LW920" s="721"/>
      <c r="LX920" s="721"/>
      <c r="LY920" s="721"/>
      <c r="LZ920" s="721"/>
      <c r="MA920" s="721"/>
      <c r="MB920" s="721"/>
      <c r="MC920" s="721"/>
      <c r="MD920" s="721"/>
      <c r="ME920" s="721"/>
      <c r="MF920" s="721"/>
      <c r="MG920" s="721"/>
      <c r="MH920" s="721"/>
      <c r="MI920" s="721"/>
      <c r="MJ920" s="721"/>
      <c r="MK920" s="721"/>
      <c r="ML920" s="721"/>
      <c r="MM920" s="721"/>
      <c r="MN920" s="721"/>
      <c r="MO920" s="721"/>
      <c r="MP920" s="721"/>
      <c r="MQ920" s="721"/>
      <c r="MR920" s="721"/>
      <c r="MS920" s="721"/>
      <c r="MT920" s="721"/>
      <c r="MU920" s="721"/>
      <c r="MV920" s="721"/>
      <c r="MW920" s="721"/>
      <c r="MX920" s="721"/>
      <c r="MY920" s="721"/>
      <c r="MZ920" s="721"/>
      <c r="NA920" s="721"/>
      <c r="NB920" s="721"/>
      <c r="NC920" s="721"/>
      <c r="ND920" s="721"/>
      <c r="NE920" s="721"/>
      <c r="NF920" s="721"/>
      <c r="NG920" s="721"/>
      <c r="NH920" s="721"/>
      <c r="NI920" s="721"/>
      <c r="NJ920" s="721"/>
      <c r="NK920" s="721"/>
      <c r="NL920" s="721"/>
      <c r="NM920" s="721"/>
      <c r="NN920" s="721"/>
      <c r="NO920" s="721"/>
      <c r="NP920" s="721"/>
      <c r="NQ920" s="721"/>
      <c r="NR920" s="721"/>
      <c r="NS920" s="721"/>
      <c r="NT920" s="721"/>
      <c r="NU920" s="721"/>
      <c r="NV920" s="721"/>
      <c r="NW920" s="721"/>
      <c r="NX920" s="721"/>
      <c r="NY920" s="721"/>
      <c r="NZ920" s="721"/>
      <c r="OA920" s="721"/>
      <c r="OB920" s="721"/>
      <c r="OC920" s="721"/>
      <c r="OD920" s="721"/>
      <c r="OE920" s="721"/>
      <c r="OF920" s="721"/>
      <c r="OG920" s="721"/>
      <c r="OH920" s="721"/>
      <c r="OI920" s="721"/>
      <c r="OJ920" s="721"/>
      <c r="OK920" s="721"/>
      <c r="OL920" s="721"/>
      <c r="OM920" s="721"/>
      <c r="ON920" s="721"/>
      <c r="OO920" s="721"/>
      <c r="OP920" s="721"/>
      <c r="OQ920" s="721"/>
      <c r="OR920" s="721"/>
      <c r="OS920" s="721"/>
      <c r="OT920" s="721"/>
      <c r="OU920" s="721"/>
      <c r="OV920" s="721"/>
      <c r="OW920" s="721"/>
      <c r="OX920" s="721"/>
      <c r="OY920" s="721"/>
      <c r="OZ920" s="721"/>
      <c r="PA920" s="721"/>
      <c r="PB920" s="721"/>
      <c r="PC920" s="721"/>
      <c r="PD920" s="721"/>
      <c r="PE920" s="721"/>
      <c r="PF920" s="721"/>
      <c r="PG920" s="721"/>
      <c r="PH920" s="721"/>
      <c r="PI920" s="721"/>
      <c r="PJ920" s="721"/>
      <c r="PK920" s="721"/>
      <c r="PL920" s="721"/>
      <c r="PM920" s="721"/>
      <c r="PN920" s="721"/>
      <c r="PO920" s="721"/>
      <c r="PP920" s="721"/>
      <c r="PQ920" s="721"/>
      <c r="PR920" s="721"/>
      <c r="PS920" s="721"/>
      <c r="PT920" s="721"/>
      <c r="PU920" s="721"/>
      <c r="PV920" s="721"/>
      <c r="PW920" s="721"/>
      <c r="PX920" s="721"/>
      <c r="PY920" s="721"/>
      <c r="PZ920" s="721"/>
      <c r="QA920" s="721"/>
      <c r="QB920" s="721"/>
      <c r="QC920" s="721"/>
      <c r="QD920" s="721"/>
      <c r="QE920" s="721"/>
      <c r="QF920" s="721"/>
      <c r="QG920" s="721"/>
      <c r="QH920" s="721"/>
      <c r="QI920" s="721"/>
      <c r="QJ920" s="721"/>
      <c r="QK920" s="721"/>
      <c r="QL920" s="721"/>
      <c r="QM920" s="721"/>
      <c r="QN920" s="721"/>
      <c r="QO920" s="721"/>
      <c r="QP920" s="721"/>
      <c r="QQ920" s="721"/>
      <c r="QR920" s="721"/>
      <c r="QS920" s="721"/>
      <c r="QT920" s="721"/>
      <c r="QU920" s="721"/>
      <c r="QV920" s="721"/>
      <c r="QW920" s="721"/>
      <c r="QX920" s="721"/>
      <c r="QY920" s="721"/>
      <c r="QZ920" s="721"/>
      <c r="RA920" s="721"/>
      <c r="RB920" s="721"/>
      <c r="RC920" s="721"/>
      <c r="RD920" s="721"/>
      <c r="RE920" s="721"/>
      <c r="RF920" s="721"/>
      <c r="RG920" s="721"/>
      <c r="RH920" s="721"/>
      <c r="RI920" s="721"/>
      <c r="RJ920" s="721"/>
      <c r="RK920" s="721"/>
      <c r="RL920" s="721"/>
      <c r="RM920" s="721"/>
      <c r="RN920" s="721"/>
      <c r="RO920" s="721"/>
      <c r="RP920" s="721"/>
      <c r="RQ920" s="721"/>
      <c r="RR920" s="721"/>
      <c r="RS920" s="721"/>
      <c r="RT920" s="721"/>
      <c r="RU920" s="721"/>
      <c r="RV920" s="721"/>
      <c r="RW920" s="721"/>
      <c r="RX920" s="721"/>
      <c r="RY920" s="721"/>
      <c r="RZ920" s="721"/>
      <c r="SA920" s="721"/>
      <c r="SB920" s="721"/>
      <c r="SC920" s="721"/>
      <c r="SD920" s="721"/>
      <c r="SE920" s="721"/>
      <c r="SF920" s="721"/>
      <c r="SG920" s="721"/>
      <c r="SH920" s="721"/>
      <c r="SI920" s="721"/>
      <c r="SJ920" s="721"/>
      <c r="SK920" s="721"/>
      <c r="SL920" s="721"/>
      <c r="SM920" s="721"/>
      <c r="SN920" s="721"/>
      <c r="SO920" s="721"/>
      <c r="SP920" s="721"/>
      <c r="SQ920" s="721"/>
      <c r="SR920" s="721"/>
      <c r="SS920" s="721"/>
      <c r="ST920" s="721"/>
      <c r="SU920" s="721"/>
      <c r="SV920" s="721"/>
      <c r="SW920" s="721"/>
      <c r="SX920" s="721"/>
      <c r="SY920" s="721"/>
      <c r="SZ920" s="721"/>
      <c r="TA920" s="721"/>
      <c r="TB920" s="721"/>
      <c r="TC920" s="721"/>
      <c r="TD920" s="721"/>
      <c r="TE920" s="721"/>
      <c r="TF920" s="721"/>
      <c r="TG920" s="721"/>
      <c r="TH920" s="721"/>
      <c r="TI920" s="721"/>
      <c r="TJ920" s="721"/>
      <c r="TK920" s="721"/>
      <c r="TL920" s="721"/>
      <c r="TM920" s="721"/>
      <c r="TN920" s="721"/>
      <c r="TO920" s="721"/>
      <c r="TP920" s="721"/>
      <c r="TQ920" s="721"/>
      <c r="TR920" s="721"/>
      <c r="TS920" s="721"/>
      <c r="TT920" s="721"/>
      <c r="TU920" s="721"/>
      <c r="TV920" s="721"/>
      <c r="TW920" s="721"/>
      <c r="TX920" s="721"/>
      <c r="TY920" s="721"/>
      <c r="TZ920" s="721"/>
      <c r="UA920" s="721"/>
      <c r="UB920" s="721"/>
      <c r="UC920" s="721"/>
      <c r="UD920" s="721"/>
      <c r="UE920" s="721"/>
      <c r="UF920" s="721"/>
      <c r="UG920" s="721"/>
      <c r="UH920" s="721"/>
      <c r="UI920" s="721"/>
      <c r="UJ920" s="721"/>
      <c r="UK920" s="721"/>
      <c r="UL920" s="721"/>
      <c r="UM920" s="721"/>
      <c r="UN920" s="721"/>
      <c r="UO920" s="721"/>
      <c r="UP920" s="721"/>
      <c r="UQ920" s="721"/>
      <c r="UR920" s="721"/>
      <c r="US920" s="721"/>
      <c r="UT920" s="721"/>
      <c r="UU920" s="721"/>
      <c r="UV920" s="721"/>
      <c r="UW920" s="721"/>
      <c r="UX920" s="721"/>
      <c r="UY920" s="721"/>
      <c r="UZ920" s="721"/>
      <c r="VA920" s="721"/>
      <c r="VB920" s="721"/>
      <c r="VC920" s="721"/>
      <c r="VD920" s="721"/>
      <c r="VE920" s="721"/>
      <c r="VF920" s="721"/>
      <c r="VG920" s="721"/>
      <c r="VH920" s="721"/>
      <c r="VI920" s="721"/>
      <c r="VJ920" s="721"/>
      <c r="VK920" s="721"/>
      <c r="VL920" s="721"/>
      <c r="VM920" s="721"/>
      <c r="VN920" s="721"/>
      <c r="VO920" s="721"/>
      <c r="VP920" s="721"/>
      <c r="VQ920" s="721"/>
      <c r="VR920" s="721"/>
      <c r="VS920" s="721"/>
      <c r="VT920" s="721"/>
      <c r="VU920" s="721"/>
      <c r="VV920" s="721"/>
      <c r="VW920" s="721"/>
      <c r="VX920" s="721"/>
      <c r="VY920" s="721"/>
      <c r="VZ920" s="721"/>
      <c r="WA920" s="721"/>
      <c r="WB920" s="721"/>
      <c r="WC920" s="721"/>
      <c r="WD920" s="721"/>
      <c r="WE920" s="721"/>
      <c r="WF920" s="721"/>
      <c r="WG920" s="721"/>
      <c r="WH920" s="721"/>
      <c r="WI920" s="721"/>
      <c r="WJ920" s="721"/>
      <c r="WK920" s="721"/>
      <c r="WL920" s="721"/>
      <c r="WM920" s="721"/>
      <c r="WN920" s="721"/>
      <c r="WO920" s="721"/>
      <c r="WP920" s="721"/>
      <c r="WQ920" s="721"/>
      <c r="WR920" s="721"/>
      <c r="WS920" s="721"/>
      <c r="WT920" s="721"/>
      <c r="WU920" s="721"/>
      <c r="WV920" s="721"/>
      <c r="WW920" s="721"/>
      <c r="WX920" s="721"/>
      <c r="WY920" s="721"/>
      <c r="WZ920" s="721"/>
      <c r="XA920" s="721"/>
      <c r="XB920" s="721"/>
      <c r="XC920" s="721"/>
      <c r="XD920" s="721"/>
      <c r="XE920" s="721"/>
      <c r="XF920" s="721"/>
      <c r="XG920" s="721"/>
      <c r="XH920" s="721"/>
      <c r="XI920" s="721"/>
      <c r="XJ920" s="721"/>
      <c r="XK920" s="721"/>
      <c r="XL920" s="721"/>
      <c r="XM920" s="721"/>
      <c r="XN920" s="721"/>
      <c r="XO920" s="721"/>
      <c r="XP920" s="721"/>
      <c r="XQ920" s="721"/>
      <c r="XR920" s="721"/>
      <c r="XS920" s="721"/>
      <c r="XT920" s="721"/>
      <c r="XU920" s="721"/>
      <c r="XV920" s="721"/>
      <c r="XW920" s="721"/>
      <c r="XX920" s="721"/>
      <c r="XY920" s="721"/>
      <c r="XZ920" s="721"/>
      <c r="YA920" s="721"/>
      <c r="YB920" s="721"/>
      <c r="YC920" s="721"/>
      <c r="YD920" s="721"/>
      <c r="YE920" s="721"/>
      <c r="YF920" s="721"/>
      <c r="YG920" s="721"/>
      <c r="YH920" s="721"/>
      <c r="YI920" s="721"/>
      <c r="YJ920" s="721"/>
      <c r="YK920" s="721"/>
      <c r="YL920" s="721"/>
      <c r="YM920" s="721"/>
      <c r="YN920" s="721"/>
      <c r="YO920" s="721"/>
      <c r="YP920" s="721"/>
      <c r="YQ920" s="721"/>
      <c r="YR920" s="721"/>
      <c r="YS920" s="721"/>
      <c r="YT920" s="721"/>
      <c r="YU920" s="721"/>
      <c r="YV920" s="721"/>
      <c r="YW920" s="721"/>
      <c r="YX920" s="721"/>
      <c r="YY920" s="721"/>
      <c r="YZ920" s="721"/>
      <c r="ZA920" s="721"/>
      <c r="ZB920" s="721"/>
      <c r="ZC920" s="721"/>
      <c r="ZD920" s="721"/>
      <c r="ZE920" s="721"/>
      <c r="ZF920" s="721"/>
      <c r="ZG920" s="721"/>
      <c r="ZH920" s="721"/>
      <c r="ZI920" s="721"/>
      <c r="ZJ920" s="721"/>
      <c r="ZK920" s="721"/>
      <c r="ZL920" s="721"/>
      <c r="ZM920" s="721"/>
      <c r="ZN920" s="721"/>
      <c r="ZO920" s="721"/>
      <c r="ZP920" s="721"/>
      <c r="ZQ920" s="721"/>
      <c r="ZR920" s="721"/>
      <c r="ZS920" s="721"/>
      <c r="ZT920" s="721"/>
      <c r="ZU920" s="721"/>
      <c r="ZV920" s="721"/>
      <c r="ZW920" s="721"/>
      <c r="ZX920" s="721"/>
      <c r="ZY920" s="721"/>
      <c r="ZZ920" s="721"/>
      <c r="AAA920" s="721"/>
      <c r="AAB920" s="721"/>
      <c r="AAC920" s="721"/>
      <c r="AAD920" s="721"/>
      <c r="AAE920" s="721"/>
      <c r="AAF920" s="721"/>
      <c r="AAG920" s="721"/>
      <c r="AAH920" s="721"/>
      <c r="AAI920" s="721"/>
      <c r="AAJ920" s="721"/>
      <c r="AAK920" s="721"/>
      <c r="AAL920" s="721"/>
      <c r="AAM920" s="721"/>
      <c r="AAN920" s="721"/>
      <c r="AAO920" s="721"/>
      <c r="AAP920" s="721"/>
      <c r="AAQ920" s="721"/>
      <c r="AAR920" s="721"/>
      <c r="AAS920" s="721"/>
      <c r="AAT920" s="721"/>
      <c r="AAU920" s="721"/>
      <c r="AAV920" s="721"/>
      <c r="AAW920" s="721"/>
      <c r="AAX920" s="721"/>
      <c r="AAY920" s="721"/>
      <c r="AAZ920" s="721"/>
      <c r="ABA920" s="721"/>
      <c r="ABB920" s="721"/>
      <c r="ABC920" s="721"/>
      <c r="ABD920" s="721"/>
      <c r="ABE920" s="721"/>
      <c r="ABF920" s="721"/>
      <c r="ABG920" s="721"/>
      <c r="ABH920" s="721"/>
      <c r="ABI920" s="721"/>
      <c r="ABJ920" s="721"/>
      <c r="ABK920" s="721"/>
      <c r="ABL920" s="721"/>
      <c r="ABM920" s="721"/>
      <c r="ABN920" s="721"/>
      <c r="ABO920" s="721"/>
      <c r="ABP920" s="721"/>
      <c r="ABQ920" s="721"/>
      <c r="ABR920" s="721"/>
      <c r="ABS920" s="721"/>
      <c r="ABT920" s="721"/>
      <c r="ABU920" s="721"/>
      <c r="ABV920" s="721"/>
      <c r="ABW920" s="721"/>
      <c r="ABX920" s="721"/>
      <c r="ABY920" s="721"/>
      <c r="ABZ920" s="721"/>
      <c r="ACA920" s="721"/>
      <c r="ACB920" s="721"/>
      <c r="ACC920" s="721"/>
      <c r="ACD920" s="721"/>
      <c r="ACE920" s="721"/>
      <c r="ACF920" s="721"/>
      <c r="ACG920" s="721"/>
      <c r="ACH920" s="721"/>
      <c r="ACI920" s="721"/>
      <c r="ACJ920" s="721"/>
      <c r="ACK920" s="721"/>
      <c r="ACL920" s="721"/>
      <c r="ACM920" s="721"/>
      <c r="ACN920" s="721"/>
      <c r="ACO920" s="721"/>
      <c r="ACP920" s="721"/>
      <c r="ACQ920" s="721"/>
      <c r="ACR920" s="721"/>
      <c r="ACS920" s="721"/>
      <c r="ACT920" s="721"/>
      <c r="ACU920" s="721"/>
      <c r="ACV920" s="721"/>
      <c r="ACW920" s="721"/>
      <c r="ACX920" s="721"/>
      <c r="ACY920" s="721"/>
      <c r="ACZ920" s="721"/>
      <c r="ADA920" s="721"/>
      <c r="ADB920" s="721"/>
      <c r="ADC920" s="721"/>
      <c r="ADD920" s="721"/>
      <c r="ADE920" s="721"/>
      <c r="ADF920" s="721"/>
      <c r="ADG920" s="721"/>
      <c r="ADH920" s="721"/>
      <c r="ADI920" s="721"/>
      <c r="ADJ920" s="721"/>
      <c r="ADK920" s="721"/>
      <c r="ADL920" s="721"/>
      <c r="ADM920" s="721"/>
      <c r="ADN920" s="721"/>
      <c r="ADO920" s="721"/>
      <c r="ADP920" s="721"/>
      <c r="ADQ920" s="721"/>
      <c r="ADR920" s="721"/>
      <c r="ADS920" s="721"/>
      <c r="ADT920" s="721"/>
      <c r="ADU920" s="721"/>
      <c r="ADV920" s="721"/>
      <c r="ADW920" s="721"/>
      <c r="ADX920" s="721"/>
      <c r="ADY920" s="721"/>
      <c r="ADZ920" s="721"/>
      <c r="AEA920" s="721"/>
      <c r="AEB920" s="721"/>
      <c r="AEC920" s="721"/>
      <c r="AED920" s="721"/>
      <c r="AEE920" s="721"/>
      <c r="AEF920" s="721"/>
      <c r="AEG920" s="721"/>
      <c r="AEH920" s="721"/>
      <c r="AEI920" s="721"/>
      <c r="AEJ920" s="721"/>
      <c r="AEK920" s="721"/>
      <c r="AEL920" s="721"/>
      <c r="AEM920" s="721"/>
      <c r="AEN920" s="721"/>
      <c r="AEO920" s="721"/>
      <c r="AEP920" s="721"/>
      <c r="AEQ920" s="721"/>
      <c r="AER920" s="721"/>
      <c r="AES920" s="721"/>
      <c r="AET920" s="721"/>
      <c r="AEU920" s="721"/>
      <c r="AEV920" s="721"/>
      <c r="AEW920" s="721"/>
      <c r="AEX920" s="721"/>
      <c r="AEY920" s="721"/>
      <c r="AEZ920" s="721"/>
      <c r="AFA920" s="721"/>
      <c r="AFB920" s="721"/>
      <c r="AFC920" s="721"/>
      <c r="AFD920" s="721"/>
      <c r="AFE920" s="721"/>
      <c r="AFF920" s="721"/>
      <c r="AFG920" s="721"/>
      <c r="AFH920" s="721"/>
      <c r="AFI920" s="721"/>
      <c r="AFJ920" s="721"/>
      <c r="AFK920" s="721"/>
      <c r="AFL920" s="721"/>
      <c r="AFM920" s="721"/>
      <c r="AFN920" s="721"/>
      <c r="AFO920" s="721"/>
      <c r="AFP920" s="721"/>
      <c r="AFQ920" s="721"/>
      <c r="AFR920" s="721"/>
      <c r="AFS920" s="721"/>
      <c r="AFT920" s="721"/>
      <c r="AFU920" s="721"/>
      <c r="AFV920" s="721"/>
      <c r="AFW920" s="721"/>
      <c r="AFX920" s="721"/>
      <c r="AFY920" s="721"/>
      <c r="AFZ920" s="721"/>
      <c r="AGA920" s="721"/>
      <c r="AGB920" s="721"/>
      <c r="AGC920" s="721"/>
      <c r="AGD920" s="721"/>
      <c r="AGE920" s="721"/>
      <c r="AGF920" s="721"/>
      <c r="AGG920" s="721"/>
      <c r="AGH920" s="721"/>
      <c r="AGI920" s="721"/>
      <c r="AGJ920" s="721"/>
      <c r="AGK920" s="721"/>
      <c r="AGL920" s="721"/>
      <c r="AGM920" s="721"/>
      <c r="AGN920" s="721"/>
      <c r="AGO920" s="721"/>
      <c r="AGP920" s="721"/>
      <c r="AGQ920" s="721"/>
      <c r="AGR920" s="721"/>
      <c r="AGS920" s="721"/>
      <c r="AGT920" s="721"/>
      <c r="AGU920" s="721"/>
      <c r="AGV920" s="721"/>
      <c r="AGW920" s="721"/>
      <c r="AGX920" s="721"/>
      <c r="AGY920" s="721"/>
      <c r="AGZ920" s="721"/>
      <c r="AHA920" s="721"/>
      <c r="AHB920" s="721"/>
      <c r="AHC920" s="721"/>
      <c r="AHD920" s="721"/>
      <c r="AHE920" s="721"/>
      <c r="AHF920" s="721"/>
      <c r="AHG920" s="721"/>
      <c r="AHH920" s="721"/>
      <c r="AHI920" s="721"/>
      <c r="AHJ920" s="721"/>
      <c r="AHK920" s="721"/>
      <c r="AHL920" s="721"/>
      <c r="AHM920" s="721"/>
      <c r="AHN920" s="721"/>
      <c r="AHO920" s="721"/>
      <c r="AHP920" s="721"/>
      <c r="AHQ920" s="721"/>
      <c r="AHR920" s="721"/>
      <c r="AHS920" s="721"/>
      <c r="AHT920" s="721"/>
      <c r="AHU920" s="721"/>
      <c r="AHV920" s="721"/>
      <c r="AHW920" s="721"/>
      <c r="AHX920" s="721"/>
      <c r="AHY920" s="721"/>
      <c r="AHZ920" s="721"/>
      <c r="AIA920" s="721"/>
      <c r="AIB920" s="721"/>
      <c r="AIC920" s="721"/>
      <c r="AID920" s="721"/>
      <c r="AIE920" s="721"/>
      <c r="AIF920" s="721"/>
      <c r="AIG920" s="721"/>
      <c r="AIH920" s="721"/>
      <c r="AII920" s="721"/>
      <c r="AIJ920" s="721"/>
      <c r="AIK920" s="721"/>
      <c r="AIL920" s="721"/>
      <c r="AIM920" s="721"/>
      <c r="AIN920" s="721"/>
      <c r="AIO920" s="721"/>
      <c r="AIP920" s="721"/>
      <c r="AIQ920" s="721"/>
      <c r="AIR920" s="721"/>
      <c r="AIS920" s="721"/>
      <c r="AIT920" s="721"/>
      <c r="AIU920" s="721"/>
      <c r="AIV920" s="721"/>
      <c r="AIW920" s="721"/>
      <c r="AIX920" s="721"/>
      <c r="AIY920" s="721"/>
      <c r="AIZ920" s="721"/>
      <c r="AJA920" s="721"/>
      <c r="AJB920" s="721"/>
      <c r="AJC920" s="721"/>
      <c r="AJD920" s="721"/>
      <c r="AJE920" s="721"/>
      <c r="AJF920" s="721"/>
      <c r="AJG920" s="721"/>
      <c r="AJH920" s="721"/>
      <c r="AJI920" s="721"/>
      <c r="AJJ920" s="721"/>
      <c r="AJK920" s="721"/>
      <c r="AJL920" s="721"/>
      <c r="AJM920" s="721"/>
      <c r="AJN920" s="721"/>
      <c r="AJO920" s="721"/>
      <c r="AJP920" s="721"/>
      <c r="AJQ920" s="721"/>
      <c r="AJR920" s="721"/>
      <c r="AJS920" s="721"/>
      <c r="AJT920" s="721"/>
      <c r="AJU920" s="721"/>
      <c r="AJV920" s="721"/>
      <c r="AJW920" s="721"/>
      <c r="AJX920" s="721"/>
      <c r="AJY920" s="721"/>
      <c r="AJZ920" s="721"/>
      <c r="AKA920" s="721"/>
      <c r="AKB920" s="721"/>
      <c r="AKC920" s="721"/>
      <c r="AKD920" s="721"/>
      <c r="AKE920" s="721"/>
      <c r="AKF920" s="721"/>
      <c r="AKG920" s="721"/>
      <c r="AKH920" s="721"/>
      <c r="AKI920" s="721"/>
      <c r="AKJ920" s="721"/>
      <c r="AKK920" s="721"/>
      <c r="AKL920" s="721"/>
      <c r="AKM920" s="721"/>
      <c r="AKN920" s="721"/>
      <c r="AKO920" s="721"/>
      <c r="AKP920" s="721"/>
      <c r="AKQ920" s="721"/>
      <c r="AKR920" s="721"/>
      <c r="AKS920" s="721"/>
      <c r="AKT920" s="721"/>
      <c r="AKU920" s="721"/>
      <c r="AKV920" s="721"/>
      <c r="AKW920" s="721"/>
      <c r="AKX920" s="721"/>
      <c r="AKY920" s="721"/>
      <c r="AKZ920" s="721"/>
      <c r="ALA920" s="721"/>
      <c r="ALB920" s="721"/>
      <c r="ALC920" s="721"/>
      <c r="ALD920" s="721"/>
      <c r="ALE920" s="721"/>
      <c r="ALF920" s="721"/>
      <c r="ALG920" s="721"/>
      <c r="ALH920" s="721"/>
      <c r="ALI920" s="721"/>
      <c r="ALJ920" s="721"/>
      <c r="ALK920" s="721"/>
      <c r="ALL920" s="721"/>
      <c r="ALM920" s="721"/>
      <c r="ALN920" s="721"/>
      <c r="ALO920" s="721"/>
      <c r="ALP920" s="721"/>
      <c r="ALQ920" s="721"/>
      <c r="ALR920" s="721"/>
      <c r="ALS920" s="721"/>
      <c r="ALT920" s="721"/>
      <c r="ALU920" s="721"/>
      <c r="ALV920" s="721"/>
      <c r="ALW920" s="721"/>
      <c r="ALX920" s="721"/>
      <c r="ALY920" s="721"/>
      <c r="ALZ920" s="721"/>
      <c r="AMA920" s="721"/>
      <c r="AMB920" s="721"/>
      <c r="AMC920" s="721"/>
      <c r="AMD920" s="721"/>
      <c r="AME920" s="721"/>
      <c r="AMF920" s="721"/>
      <c r="AMG920" s="721"/>
      <c r="AMH920" s="721"/>
      <c r="AMI920" s="721"/>
      <c r="AMJ920" s="721"/>
      <c r="AMK920" s="721"/>
      <c r="AML920" s="721"/>
      <c r="AMM920" s="721"/>
      <c r="AMN920" s="721"/>
      <c r="AMO920" s="721"/>
      <c r="AMP920" s="721"/>
      <c r="AMQ920" s="721"/>
      <c r="AMR920" s="721"/>
      <c r="AMS920" s="721"/>
      <c r="AMT920" s="721"/>
      <c r="AMU920" s="721"/>
      <c r="AMV920" s="721"/>
      <c r="AMW920" s="721"/>
      <c r="AMX920" s="721"/>
      <c r="AMY920" s="721"/>
      <c r="AMZ920" s="721"/>
      <c r="ANA920" s="721"/>
      <c r="ANB920" s="721"/>
      <c r="ANC920" s="721"/>
      <c r="AND920" s="721"/>
      <c r="ANE920" s="721"/>
      <c r="ANF920" s="721"/>
      <c r="ANG920" s="721"/>
      <c r="ANH920" s="721"/>
      <c r="ANI920" s="721"/>
      <c r="ANJ920" s="721"/>
      <c r="ANK920" s="721"/>
      <c r="ANL920" s="721"/>
      <c r="ANM920" s="721"/>
      <c r="ANN920" s="721"/>
      <c r="ANO920" s="721"/>
      <c r="ANP920" s="721"/>
      <c r="ANQ920" s="721"/>
      <c r="ANR920" s="721"/>
      <c r="ANS920" s="721"/>
      <c r="ANT920" s="721"/>
      <c r="ANU920" s="721"/>
      <c r="ANV920" s="721"/>
      <c r="ANW920" s="721"/>
      <c r="ANX920" s="721"/>
      <c r="ANY920" s="721"/>
      <c r="ANZ920" s="721"/>
      <c r="AOA920" s="721"/>
      <c r="AOB920" s="721"/>
      <c r="AOC920" s="721"/>
      <c r="AOD920" s="721"/>
      <c r="AOE920" s="721"/>
      <c r="AOF920" s="721"/>
      <c r="AOG920" s="721"/>
      <c r="AOH920" s="721"/>
      <c r="AOI920" s="721"/>
      <c r="AOJ920" s="721"/>
      <c r="AOK920" s="721"/>
      <c r="AOL920" s="721"/>
      <c r="AOM920" s="721"/>
      <c r="AON920" s="721"/>
      <c r="AOO920" s="721"/>
      <c r="AOP920" s="721"/>
      <c r="AOQ920" s="721"/>
      <c r="AOR920" s="721"/>
      <c r="AOS920" s="721"/>
      <c r="AOT920" s="721"/>
      <c r="AOU920" s="721"/>
      <c r="AOV920" s="721"/>
      <c r="AOW920" s="721"/>
      <c r="AOX920" s="721"/>
      <c r="AOY920" s="721"/>
      <c r="AOZ920" s="721"/>
      <c r="APA920" s="721"/>
      <c r="APB920" s="721"/>
      <c r="APC920" s="721"/>
      <c r="APD920" s="721"/>
      <c r="APE920" s="721"/>
      <c r="APF920" s="721"/>
      <c r="APG920" s="721"/>
      <c r="APH920" s="721"/>
      <c r="API920" s="721"/>
      <c r="APJ920" s="721"/>
      <c r="APK920" s="721"/>
      <c r="APL920" s="721"/>
      <c r="APM920" s="721"/>
      <c r="APN920" s="721"/>
      <c r="APO920" s="721"/>
      <c r="APP920" s="721"/>
      <c r="APQ920" s="721"/>
      <c r="APR920" s="721"/>
      <c r="APS920" s="721"/>
      <c r="APT920" s="721"/>
      <c r="APU920" s="721"/>
      <c r="APV920" s="721"/>
      <c r="APW920" s="721"/>
      <c r="APX920" s="721"/>
      <c r="APY920" s="721"/>
      <c r="APZ920" s="721"/>
      <c r="AQA920" s="721"/>
      <c r="AQB920" s="721"/>
      <c r="AQC920" s="721"/>
      <c r="AQD920" s="721"/>
      <c r="AQE920" s="721"/>
      <c r="AQF920" s="721"/>
      <c r="AQG920" s="721"/>
      <c r="AQH920" s="721"/>
      <c r="AQI920" s="721"/>
      <c r="AQJ920" s="721"/>
      <c r="AQK920" s="721"/>
      <c r="AQL920" s="721"/>
      <c r="AQM920" s="721"/>
      <c r="AQN920" s="721"/>
      <c r="AQO920" s="721"/>
      <c r="AQP920" s="721"/>
      <c r="AQQ920" s="721"/>
      <c r="AQR920" s="721"/>
      <c r="AQS920" s="721"/>
      <c r="AQT920" s="721"/>
      <c r="AQU920" s="721"/>
      <c r="AQV920" s="721"/>
      <c r="AQW920" s="721"/>
      <c r="AQX920" s="721"/>
      <c r="AQY920" s="721"/>
      <c r="AQZ920" s="721"/>
      <c r="ARA920" s="721"/>
      <c r="ARB920" s="721"/>
      <c r="ARC920" s="721"/>
      <c r="ARD920" s="721"/>
      <c r="ARE920" s="721"/>
      <c r="ARF920" s="721"/>
      <c r="ARG920" s="721"/>
      <c r="ARH920" s="721"/>
      <c r="ARI920" s="721"/>
      <c r="ARJ920" s="721"/>
      <c r="ARK920" s="721"/>
      <c r="ARL920" s="721"/>
      <c r="ARM920" s="721"/>
      <c r="ARN920" s="721"/>
      <c r="ARO920" s="721"/>
      <c r="ARP920" s="721"/>
      <c r="ARQ920" s="721"/>
      <c r="ARR920" s="721"/>
      <c r="ARS920" s="721"/>
      <c r="ART920" s="721"/>
      <c r="ARU920" s="721"/>
      <c r="ARV920" s="721"/>
      <c r="ARW920" s="721"/>
      <c r="ARX920" s="721"/>
      <c r="ARY920" s="721"/>
      <c r="ARZ920" s="721"/>
      <c r="ASA920" s="721"/>
      <c r="ASB920" s="721"/>
      <c r="ASC920" s="721"/>
      <c r="ASD920" s="721"/>
      <c r="ASE920" s="721"/>
      <c r="ASF920" s="721"/>
      <c r="ASG920" s="721"/>
      <c r="ASH920" s="721"/>
      <c r="ASI920" s="721"/>
      <c r="ASJ920" s="721"/>
      <c r="ASK920" s="721"/>
      <c r="ASL920" s="721"/>
      <c r="ASM920" s="721"/>
      <c r="ASN920" s="721"/>
      <c r="ASO920" s="721"/>
      <c r="ASP920" s="721"/>
      <c r="ASQ920" s="721"/>
      <c r="ASR920" s="721"/>
      <c r="ASS920" s="721"/>
      <c r="AST920" s="721"/>
      <c r="ASU920" s="721"/>
      <c r="ASV920" s="721"/>
      <c r="ASW920" s="721"/>
      <c r="ASX920" s="721"/>
      <c r="ASY920" s="721"/>
      <c r="ASZ920" s="721"/>
      <c r="ATA920" s="721"/>
      <c r="ATB920" s="721"/>
      <c r="ATC920" s="721"/>
      <c r="ATD920" s="721"/>
      <c r="ATE920" s="721"/>
      <c r="ATF920" s="721"/>
      <c r="ATG920" s="721"/>
      <c r="ATH920" s="721"/>
      <c r="ATI920" s="721"/>
      <c r="ATJ920" s="721"/>
      <c r="ATK920" s="721"/>
      <c r="ATL920" s="721"/>
      <c r="ATM920" s="721"/>
      <c r="ATN920" s="721"/>
      <c r="ATO920" s="721"/>
      <c r="ATP920" s="721"/>
      <c r="ATQ920" s="721"/>
      <c r="ATR920" s="721"/>
      <c r="ATS920" s="721"/>
      <c r="ATT920" s="721"/>
      <c r="ATU920" s="721"/>
      <c r="ATV920" s="721"/>
      <c r="ATW920" s="721"/>
      <c r="ATX920" s="721"/>
      <c r="ATY920" s="721"/>
      <c r="ATZ920" s="721"/>
      <c r="AUA920" s="721"/>
      <c r="AUB920" s="721"/>
      <c r="AUC920" s="721"/>
      <c r="AUD920" s="721"/>
      <c r="AUE920" s="721"/>
      <c r="AUF920" s="721"/>
      <c r="AUG920" s="721"/>
      <c r="AUH920" s="721"/>
      <c r="AUI920" s="721"/>
      <c r="AUJ920" s="721"/>
      <c r="AUK920" s="721"/>
      <c r="AUL920" s="721"/>
      <c r="AUM920" s="721"/>
      <c r="AUN920" s="721"/>
      <c r="AUO920" s="721"/>
      <c r="AUP920" s="721"/>
      <c r="AUQ920" s="721"/>
      <c r="AUR920" s="721"/>
      <c r="AUS920" s="721"/>
      <c r="AUT920" s="721"/>
      <c r="AUU920" s="721"/>
      <c r="AUV920" s="721"/>
      <c r="AUW920" s="721"/>
      <c r="AUX920" s="721"/>
      <c r="AUY920" s="721"/>
      <c r="AUZ920" s="721"/>
      <c r="AVA920" s="721"/>
      <c r="AVB920" s="721"/>
      <c r="AVC920" s="721"/>
      <c r="AVD920" s="721"/>
      <c r="AVE920" s="721"/>
      <c r="AVF920" s="721"/>
      <c r="AVG920" s="721"/>
      <c r="AVH920" s="721"/>
      <c r="AVI920" s="721"/>
      <c r="AVJ920" s="721"/>
      <c r="AVK920" s="721"/>
    </row>
    <row r="921" spans="1:1259">
      <c r="A921" s="716"/>
      <c r="B921" s="716"/>
      <c r="C921" s="716"/>
      <c r="D921" s="714" t="s">
        <v>3247</v>
      </c>
      <c r="E921" s="703" t="s">
        <v>4979</v>
      </c>
      <c r="F921" s="703"/>
      <c r="G921" s="703">
        <v>2022</v>
      </c>
      <c r="H921" s="703"/>
      <c r="I921" s="698" t="s">
        <v>1699</v>
      </c>
      <c r="J921" s="704"/>
      <c r="K921" s="705" t="s">
        <v>4980</v>
      </c>
      <c r="L921" s="703" t="s">
        <v>3309</v>
      </c>
      <c r="M921" s="706">
        <v>44650</v>
      </c>
      <c r="N921" s="706">
        <v>44650</v>
      </c>
      <c r="O921" s="706"/>
      <c r="P921" s="704"/>
      <c r="Q921" s="704"/>
      <c r="R921" s="704"/>
      <c r="S921" s="703" t="s">
        <v>2425</v>
      </c>
      <c r="T921" s="703">
        <v>60</v>
      </c>
      <c r="U921" s="703"/>
      <c r="V921" s="703" t="s">
        <v>4981</v>
      </c>
      <c r="W921" s="703">
        <v>405</v>
      </c>
      <c r="X921" s="707">
        <v>4992</v>
      </c>
      <c r="Y921" s="539">
        <f t="shared" si="42"/>
        <v>2021760</v>
      </c>
      <c r="Z921" s="708">
        <v>0.51</v>
      </c>
      <c r="AA921" s="681">
        <f t="shared" si="43"/>
        <v>1031097.6</v>
      </c>
      <c r="AB921" s="682"/>
      <c r="AC921" s="683">
        <v>0</v>
      </c>
      <c r="AD921" s="710"/>
      <c r="AE921" s="709"/>
      <c r="AF921" s="695">
        <f t="shared" si="44"/>
        <v>1031097.6</v>
      </c>
      <c r="AG921" s="703" t="s">
        <v>1073</v>
      </c>
      <c r="AH921" s="703"/>
      <c r="AI921" s="705" t="s">
        <v>2488</v>
      </c>
      <c r="AJ921" s="703" t="s">
        <v>3310</v>
      </c>
      <c r="AK921" s="711" t="s">
        <v>1149</v>
      </c>
      <c r="AL921" s="703">
        <v>78503</v>
      </c>
      <c r="AM921" s="703" t="s">
        <v>52</v>
      </c>
      <c r="AN921" s="703"/>
      <c r="AO921" s="703"/>
      <c r="AP921" s="712"/>
      <c r="AQ921" s="712" t="s">
        <v>37</v>
      </c>
      <c r="AR921" s="712"/>
      <c r="AS921" s="715"/>
      <c r="AT921" s="715"/>
      <c r="AU921" s="715"/>
      <c r="AV921" s="680">
        <v>0.52</v>
      </c>
      <c r="AW921" s="721"/>
      <c r="AX921" s="721"/>
      <c r="AY921" s="721"/>
      <c r="AZ921" s="721"/>
      <c r="BA921" s="721"/>
      <c r="BB921" s="721"/>
      <c r="BC921" s="721"/>
      <c r="BD921" s="721"/>
      <c r="BE921" s="721"/>
      <c r="BF921" s="721"/>
      <c r="BG921" s="721"/>
      <c r="BH921" s="721"/>
      <c r="BI921" s="721"/>
      <c r="BJ921" s="721"/>
      <c r="BK921" s="721"/>
      <c r="BL921" s="721"/>
      <c r="BM921" s="721"/>
      <c r="BN921" s="721"/>
      <c r="BO921" s="721"/>
      <c r="BP921" s="721"/>
      <c r="BQ921" s="721"/>
      <c r="BR921" s="721"/>
      <c r="BS921" s="721"/>
      <c r="BT921" s="721"/>
      <c r="BU921" s="721"/>
      <c r="BV921" s="721"/>
      <c r="BW921" s="721"/>
      <c r="BX921" s="721"/>
      <c r="BY921" s="721"/>
      <c r="BZ921" s="721"/>
      <c r="CA921" s="721"/>
      <c r="CB921" s="721"/>
      <c r="CC921" s="721"/>
      <c r="CD921" s="721"/>
      <c r="CE921" s="721"/>
      <c r="CF921" s="721"/>
      <c r="CG921" s="721"/>
      <c r="CH921" s="721"/>
      <c r="CI921" s="721"/>
      <c r="CJ921" s="721"/>
      <c r="CK921" s="721"/>
      <c r="CL921" s="721"/>
      <c r="CM921" s="721"/>
      <c r="CN921" s="721"/>
      <c r="CO921" s="721"/>
      <c r="CP921" s="721"/>
      <c r="CQ921" s="721"/>
      <c r="CR921" s="721"/>
      <c r="CS921" s="721"/>
      <c r="CT921" s="721"/>
      <c r="CU921" s="721"/>
      <c r="CV921" s="721"/>
      <c r="CW921" s="721"/>
      <c r="CX921" s="721"/>
      <c r="CY921" s="721"/>
      <c r="CZ921" s="721"/>
      <c r="DA921" s="721"/>
      <c r="DB921" s="721"/>
      <c r="DC921" s="721"/>
      <c r="DD921" s="721"/>
      <c r="DE921" s="721"/>
      <c r="DF921" s="721"/>
      <c r="DG921" s="721"/>
      <c r="DH921" s="721"/>
      <c r="DI921" s="721"/>
      <c r="DJ921" s="721"/>
      <c r="DK921" s="721"/>
      <c r="DL921" s="721"/>
      <c r="DM921" s="721"/>
      <c r="DN921" s="721"/>
      <c r="DO921" s="721"/>
      <c r="DP921" s="721"/>
      <c r="DQ921" s="721"/>
      <c r="DR921" s="721"/>
      <c r="DS921" s="721"/>
      <c r="DT921" s="721"/>
      <c r="DU921" s="721"/>
      <c r="DV921" s="721"/>
      <c r="DW921" s="721"/>
      <c r="DX921" s="721"/>
      <c r="DY921" s="721"/>
      <c r="DZ921" s="721"/>
      <c r="EA921" s="721"/>
      <c r="EB921" s="721"/>
      <c r="EC921" s="721"/>
      <c r="ED921" s="721"/>
      <c r="EE921" s="721"/>
      <c r="EF921" s="721"/>
      <c r="EG921" s="721"/>
      <c r="EH921" s="721"/>
      <c r="EI921" s="721"/>
      <c r="EJ921" s="721"/>
      <c r="EK921" s="721"/>
      <c r="EL921" s="721"/>
      <c r="EM921" s="721"/>
      <c r="EN921" s="721"/>
      <c r="EO921" s="721"/>
      <c r="EP921" s="721"/>
      <c r="EQ921" s="721"/>
      <c r="ER921" s="721"/>
      <c r="ES921" s="721"/>
      <c r="ET921" s="721"/>
      <c r="EU921" s="721"/>
      <c r="EV921" s="721"/>
      <c r="EW921" s="721"/>
      <c r="EX921" s="721"/>
      <c r="EY921" s="721"/>
      <c r="EZ921" s="721"/>
      <c r="FA921" s="721"/>
      <c r="FB921" s="721"/>
      <c r="FC921" s="721"/>
      <c r="FD921" s="721"/>
      <c r="FE921" s="721"/>
      <c r="FF921" s="721"/>
      <c r="FG921" s="721"/>
      <c r="FH921" s="721"/>
      <c r="FI921" s="721"/>
      <c r="FJ921" s="721"/>
      <c r="FK921" s="721"/>
      <c r="FL921" s="721"/>
      <c r="FM921" s="721"/>
      <c r="FN921" s="721"/>
      <c r="FO921" s="721"/>
      <c r="FP921" s="721"/>
      <c r="FQ921" s="721"/>
      <c r="FR921" s="721"/>
      <c r="FS921" s="721"/>
      <c r="FT921" s="721"/>
      <c r="FU921" s="721"/>
      <c r="FV921" s="721"/>
      <c r="FW921" s="721"/>
      <c r="FX921" s="721"/>
      <c r="FY921" s="721"/>
      <c r="FZ921" s="721"/>
      <c r="GA921" s="721"/>
      <c r="GB921" s="721"/>
      <c r="GC921" s="721"/>
      <c r="GD921" s="721"/>
      <c r="GE921" s="721"/>
      <c r="GF921" s="721"/>
      <c r="GG921" s="721"/>
      <c r="GH921" s="721"/>
      <c r="GI921" s="721"/>
      <c r="GJ921" s="721"/>
      <c r="GK921" s="721"/>
      <c r="GL921" s="721"/>
      <c r="GM921" s="721"/>
      <c r="GN921" s="721"/>
      <c r="GO921" s="721"/>
      <c r="GP921" s="721"/>
      <c r="GQ921" s="721"/>
      <c r="GR921" s="721"/>
      <c r="GS921" s="721"/>
      <c r="GT921" s="721"/>
      <c r="GU921" s="721"/>
      <c r="GV921" s="721"/>
      <c r="GW921" s="721"/>
      <c r="GX921" s="721"/>
      <c r="GY921" s="721"/>
      <c r="GZ921" s="721"/>
      <c r="HA921" s="721"/>
      <c r="HB921" s="721"/>
      <c r="HC921" s="721"/>
      <c r="HD921" s="721"/>
      <c r="HE921" s="721"/>
      <c r="HF921" s="721"/>
      <c r="HG921" s="721"/>
      <c r="HH921" s="721"/>
      <c r="HI921" s="721"/>
      <c r="HJ921" s="721"/>
      <c r="HK921" s="721"/>
      <c r="HL921" s="721"/>
      <c r="HM921" s="721"/>
      <c r="HN921" s="721"/>
      <c r="HO921" s="721"/>
      <c r="HP921" s="721"/>
      <c r="HQ921" s="721"/>
      <c r="HR921" s="721"/>
      <c r="HS921" s="721"/>
      <c r="HT921" s="721"/>
      <c r="HU921" s="721"/>
      <c r="HV921" s="721"/>
      <c r="HW921" s="721"/>
      <c r="HX921" s="721"/>
      <c r="HY921" s="721"/>
      <c r="HZ921" s="721"/>
      <c r="IA921" s="721"/>
      <c r="IB921" s="721"/>
      <c r="IC921" s="721"/>
      <c r="ID921" s="721"/>
      <c r="IE921" s="721"/>
      <c r="IF921" s="721"/>
      <c r="IG921" s="721"/>
      <c r="IH921" s="721"/>
      <c r="II921" s="721"/>
      <c r="IJ921" s="721"/>
      <c r="IK921" s="721"/>
      <c r="IL921" s="721"/>
      <c r="IM921" s="721"/>
      <c r="IN921" s="721"/>
      <c r="IO921" s="721"/>
      <c r="IP921" s="721"/>
      <c r="IQ921" s="721"/>
      <c r="IR921" s="721"/>
      <c r="IS921" s="721"/>
      <c r="IT921" s="721"/>
      <c r="IU921" s="721"/>
      <c r="IV921" s="721"/>
      <c r="IW921" s="721"/>
      <c r="IX921" s="721"/>
      <c r="IY921" s="721"/>
      <c r="IZ921" s="721"/>
      <c r="JA921" s="721"/>
      <c r="JB921" s="721"/>
      <c r="JC921" s="721"/>
      <c r="JD921" s="721"/>
      <c r="JE921" s="721"/>
      <c r="JF921" s="721"/>
      <c r="JG921" s="721"/>
      <c r="JH921" s="721"/>
      <c r="JI921" s="721"/>
      <c r="JJ921" s="721"/>
      <c r="JK921" s="721"/>
      <c r="JL921" s="721"/>
      <c r="JM921" s="721"/>
      <c r="JN921" s="721"/>
      <c r="JO921" s="721"/>
      <c r="JP921" s="721"/>
      <c r="JQ921" s="721"/>
      <c r="JR921" s="721"/>
      <c r="JS921" s="721"/>
      <c r="JT921" s="721"/>
      <c r="JU921" s="721"/>
      <c r="JV921" s="721"/>
      <c r="JW921" s="721"/>
      <c r="JX921" s="721"/>
      <c r="JY921" s="721"/>
      <c r="JZ921" s="721"/>
      <c r="KA921" s="721"/>
      <c r="KB921" s="721"/>
      <c r="KC921" s="721"/>
      <c r="KD921" s="721"/>
      <c r="KE921" s="721"/>
      <c r="KF921" s="721"/>
      <c r="KG921" s="721"/>
      <c r="KH921" s="721"/>
      <c r="KI921" s="721"/>
      <c r="KJ921" s="721"/>
      <c r="KK921" s="721"/>
      <c r="KL921" s="721"/>
      <c r="KM921" s="721"/>
      <c r="KN921" s="721"/>
      <c r="KO921" s="721"/>
      <c r="KP921" s="721"/>
      <c r="KQ921" s="721"/>
      <c r="KR921" s="721"/>
      <c r="KS921" s="721"/>
      <c r="KT921" s="721"/>
      <c r="KU921" s="721"/>
      <c r="KV921" s="721"/>
      <c r="KW921" s="721"/>
      <c r="KX921" s="721"/>
      <c r="KY921" s="721"/>
      <c r="KZ921" s="721"/>
      <c r="LA921" s="721"/>
      <c r="LB921" s="721"/>
      <c r="LC921" s="721"/>
      <c r="LD921" s="721"/>
      <c r="LE921" s="721"/>
      <c r="LF921" s="721"/>
      <c r="LG921" s="721"/>
      <c r="LH921" s="721"/>
      <c r="LI921" s="721"/>
      <c r="LJ921" s="721"/>
      <c r="LK921" s="721"/>
      <c r="LL921" s="721"/>
      <c r="LM921" s="721"/>
      <c r="LN921" s="721"/>
      <c r="LO921" s="721"/>
      <c r="LP921" s="721"/>
      <c r="LQ921" s="721"/>
      <c r="LR921" s="721"/>
      <c r="LS921" s="721"/>
      <c r="LT921" s="721"/>
      <c r="LU921" s="721"/>
      <c r="LV921" s="721"/>
      <c r="LW921" s="721"/>
      <c r="LX921" s="721"/>
      <c r="LY921" s="721"/>
      <c r="LZ921" s="721"/>
      <c r="MA921" s="721"/>
      <c r="MB921" s="721"/>
      <c r="MC921" s="721"/>
      <c r="MD921" s="721"/>
      <c r="ME921" s="721"/>
      <c r="MF921" s="721"/>
      <c r="MG921" s="721"/>
      <c r="MH921" s="721"/>
      <c r="MI921" s="721"/>
      <c r="MJ921" s="721"/>
      <c r="MK921" s="721"/>
      <c r="ML921" s="721"/>
      <c r="MM921" s="721"/>
      <c r="MN921" s="721"/>
      <c r="MO921" s="721"/>
      <c r="MP921" s="721"/>
      <c r="MQ921" s="721"/>
      <c r="MR921" s="721"/>
      <c r="MS921" s="721"/>
      <c r="MT921" s="721"/>
      <c r="MU921" s="721"/>
      <c r="MV921" s="721"/>
      <c r="MW921" s="721"/>
      <c r="MX921" s="721"/>
      <c r="MY921" s="721"/>
      <c r="MZ921" s="721"/>
      <c r="NA921" s="721"/>
      <c r="NB921" s="721"/>
      <c r="NC921" s="721"/>
      <c r="ND921" s="721"/>
      <c r="NE921" s="721"/>
      <c r="NF921" s="721"/>
      <c r="NG921" s="721"/>
      <c r="NH921" s="721"/>
      <c r="NI921" s="721"/>
      <c r="NJ921" s="721"/>
      <c r="NK921" s="721"/>
      <c r="NL921" s="721"/>
      <c r="NM921" s="721"/>
      <c r="NN921" s="721"/>
      <c r="NO921" s="721"/>
      <c r="NP921" s="721"/>
      <c r="NQ921" s="721"/>
      <c r="NR921" s="721"/>
      <c r="NS921" s="721"/>
      <c r="NT921" s="721"/>
      <c r="NU921" s="721"/>
      <c r="NV921" s="721"/>
      <c r="NW921" s="721"/>
      <c r="NX921" s="721"/>
      <c r="NY921" s="721"/>
      <c r="NZ921" s="721"/>
      <c r="OA921" s="721"/>
      <c r="OB921" s="721"/>
      <c r="OC921" s="721"/>
      <c r="OD921" s="721"/>
      <c r="OE921" s="721"/>
      <c r="OF921" s="721"/>
      <c r="OG921" s="721"/>
      <c r="OH921" s="721"/>
      <c r="OI921" s="721"/>
      <c r="OJ921" s="721"/>
      <c r="OK921" s="721"/>
      <c r="OL921" s="721"/>
      <c r="OM921" s="721"/>
      <c r="ON921" s="721"/>
      <c r="OO921" s="721"/>
      <c r="OP921" s="721"/>
      <c r="OQ921" s="721"/>
      <c r="OR921" s="721"/>
      <c r="OS921" s="721"/>
      <c r="OT921" s="721"/>
      <c r="OU921" s="721"/>
      <c r="OV921" s="721"/>
      <c r="OW921" s="721"/>
      <c r="OX921" s="721"/>
      <c r="OY921" s="721"/>
      <c r="OZ921" s="721"/>
      <c r="PA921" s="721"/>
      <c r="PB921" s="721"/>
      <c r="PC921" s="721"/>
      <c r="PD921" s="721"/>
      <c r="PE921" s="721"/>
      <c r="PF921" s="721"/>
      <c r="PG921" s="721"/>
      <c r="PH921" s="721"/>
      <c r="PI921" s="721"/>
      <c r="PJ921" s="721"/>
      <c r="PK921" s="721"/>
      <c r="PL921" s="721"/>
      <c r="PM921" s="721"/>
      <c r="PN921" s="721"/>
      <c r="PO921" s="721"/>
      <c r="PP921" s="721"/>
      <c r="PQ921" s="721"/>
      <c r="PR921" s="721"/>
      <c r="PS921" s="721"/>
      <c r="PT921" s="721"/>
      <c r="PU921" s="721"/>
      <c r="PV921" s="721"/>
      <c r="PW921" s="721"/>
      <c r="PX921" s="721"/>
      <c r="PY921" s="721"/>
      <c r="PZ921" s="721"/>
      <c r="QA921" s="721"/>
      <c r="QB921" s="721"/>
      <c r="QC921" s="721"/>
      <c r="QD921" s="721"/>
      <c r="QE921" s="721"/>
      <c r="QF921" s="721"/>
      <c r="QG921" s="721"/>
      <c r="QH921" s="721"/>
      <c r="QI921" s="721"/>
      <c r="QJ921" s="721"/>
      <c r="QK921" s="721"/>
      <c r="QL921" s="721"/>
      <c r="QM921" s="721"/>
      <c r="QN921" s="721"/>
      <c r="QO921" s="721"/>
      <c r="QP921" s="721"/>
      <c r="QQ921" s="721"/>
      <c r="QR921" s="721"/>
      <c r="QS921" s="721"/>
      <c r="QT921" s="721"/>
      <c r="QU921" s="721"/>
      <c r="QV921" s="721"/>
      <c r="QW921" s="721"/>
      <c r="QX921" s="721"/>
      <c r="QY921" s="721"/>
      <c r="QZ921" s="721"/>
      <c r="RA921" s="721"/>
      <c r="RB921" s="721"/>
      <c r="RC921" s="721"/>
      <c r="RD921" s="721"/>
      <c r="RE921" s="721"/>
      <c r="RF921" s="721"/>
      <c r="RG921" s="721"/>
      <c r="RH921" s="721"/>
      <c r="RI921" s="721"/>
      <c r="RJ921" s="721"/>
      <c r="RK921" s="721"/>
      <c r="RL921" s="721"/>
      <c r="RM921" s="721"/>
      <c r="RN921" s="721"/>
      <c r="RO921" s="721"/>
      <c r="RP921" s="721"/>
      <c r="RQ921" s="721"/>
      <c r="RR921" s="721"/>
      <c r="RS921" s="721"/>
      <c r="RT921" s="721"/>
      <c r="RU921" s="721"/>
      <c r="RV921" s="721"/>
      <c r="RW921" s="721"/>
      <c r="RX921" s="721"/>
      <c r="RY921" s="721"/>
      <c r="RZ921" s="721"/>
      <c r="SA921" s="721"/>
      <c r="SB921" s="721"/>
      <c r="SC921" s="721"/>
      <c r="SD921" s="721"/>
      <c r="SE921" s="721"/>
      <c r="SF921" s="721"/>
      <c r="SG921" s="721"/>
      <c r="SH921" s="721"/>
      <c r="SI921" s="721"/>
      <c r="SJ921" s="721"/>
      <c r="SK921" s="721"/>
      <c r="SL921" s="721"/>
      <c r="SM921" s="721"/>
      <c r="SN921" s="721"/>
      <c r="SO921" s="721"/>
      <c r="SP921" s="721"/>
      <c r="SQ921" s="721"/>
      <c r="SR921" s="721"/>
      <c r="SS921" s="721"/>
      <c r="ST921" s="721"/>
      <c r="SU921" s="721"/>
      <c r="SV921" s="721"/>
      <c r="SW921" s="721"/>
      <c r="SX921" s="721"/>
      <c r="SY921" s="721"/>
      <c r="SZ921" s="721"/>
      <c r="TA921" s="721"/>
      <c r="TB921" s="721"/>
      <c r="TC921" s="721"/>
      <c r="TD921" s="721"/>
      <c r="TE921" s="721"/>
      <c r="TF921" s="721"/>
      <c r="TG921" s="721"/>
      <c r="TH921" s="721"/>
      <c r="TI921" s="721"/>
      <c r="TJ921" s="721"/>
      <c r="TK921" s="721"/>
      <c r="TL921" s="721"/>
      <c r="TM921" s="721"/>
      <c r="TN921" s="721"/>
      <c r="TO921" s="721"/>
      <c r="TP921" s="721"/>
      <c r="TQ921" s="721"/>
      <c r="TR921" s="721"/>
      <c r="TS921" s="721"/>
      <c r="TT921" s="721"/>
      <c r="TU921" s="721"/>
      <c r="TV921" s="721"/>
      <c r="TW921" s="721"/>
      <c r="TX921" s="721"/>
      <c r="TY921" s="721"/>
      <c r="TZ921" s="721"/>
      <c r="UA921" s="721"/>
      <c r="UB921" s="721"/>
      <c r="UC921" s="721"/>
      <c r="UD921" s="721"/>
      <c r="UE921" s="721"/>
      <c r="UF921" s="721"/>
      <c r="UG921" s="721"/>
      <c r="UH921" s="721"/>
      <c r="UI921" s="721"/>
      <c r="UJ921" s="721"/>
      <c r="UK921" s="721"/>
      <c r="UL921" s="721"/>
      <c r="UM921" s="721"/>
      <c r="UN921" s="721"/>
      <c r="UO921" s="721"/>
      <c r="UP921" s="721"/>
      <c r="UQ921" s="721"/>
      <c r="UR921" s="721"/>
      <c r="US921" s="721"/>
      <c r="UT921" s="721"/>
      <c r="UU921" s="721"/>
      <c r="UV921" s="721"/>
      <c r="UW921" s="721"/>
      <c r="UX921" s="721"/>
      <c r="UY921" s="721"/>
      <c r="UZ921" s="721"/>
      <c r="VA921" s="721"/>
      <c r="VB921" s="721"/>
      <c r="VC921" s="721"/>
      <c r="VD921" s="721"/>
      <c r="VE921" s="721"/>
      <c r="VF921" s="721"/>
      <c r="VG921" s="721"/>
      <c r="VH921" s="721"/>
      <c r="VI921" s="721"/>
      <c r="VJ921" s="721"/>
      <c r="VK921" s="721"/>
      <c r="VL921" s="721"/>
      <c r="VM921" s="721"/>
      <c r="VN921" s="721"/>
      <c r="VO921" s="721"/>
      <c r="VP921" s="721"/>
      <c r="VQ921" s="721"/>
      <c r="VR921" s="721"/>
      <c r="VS921" s="721"/>
      <c r="VT921" s="721"/>
      <c r="VU921" s="721"/>
      <c r="VV921" s="721"/>
      <c r="VW921" s="721"/>
      <c r="VX921" s="721"/>
      <c r="VY921" s="721"/>
      <c r="VZ921" s="721"/>
      <c r="WA921" s="721"/>
      <c r="WB921" s="721"/>
      <c r="WC921" s="721"/>
      <c r="WD921" s="721"/>
      <c r="WE921" s="721"/>
      <c r="WF921" s="721"/>
      <c r="WG921" s="721"/>
      <c r="WH921" s="721"/>
      <c r="WI921" s="721"/>
      <c r="WJ921" s="721"/>
      <c r="WK921" s="721"/>
      <c r="WL921" s="721"/>
      <c r="WM921" s="721"/>
      <c r="WN921" s="721"/>
      <c r="WO921" s="721"/>
      <c r="WP921" s="721"/>
      <c r="WQ921" s="721"/>
      <c r="WR921" s="721"/>
      <c r="WS921" s="721"/>
      <c r="WT921" s="721"/>
      <c r="WU921" s="721"/>
      <c r="WV921" s="721"/>
      <c r="WW921" s="721"/>
      <c r="WX921" s="721"/>
      <c r="WY921" s="721"/>
      <c r="WZ921" s="721"/>
      <c r="XA921" s="721"/>
      <c r="XB921" s="721"/>
      <c r="XC921" s="721"/>
      <c r="XD921" s="721"/>
      <c r="XE921" s="721"/>
      <c r="XF921" s="721"/>
      <c r="XG921" s="721"/>
      <c r="XH921" s="721"/>
      <c r="XI921" s="721"/>
      <c r="XJ921" s="721"/>
      <c r="XK921" s="721"/>
      <c r="XL921" s="721"/>
      <c r="XM921" s="721"/>
      <c r="XN921" s="721"/>
      <c r="XO921" s="721"/>
      <c r="XP921" s="721"/>
      <c r="XQ921" s="721"/>
      <c r="XR921" s="721"/>
      <c r="XS921" s="721"/>
      <c r="XT921" s="721"/>
      <c r="XU921" s="721"/>
      <c r="XV921" s="721"/>
      <c r="XW921" s="721"/>
      <c r="XX921" s="721"/>
      <c r="XY921" s="721"/>
      <c r="XZ921" s="721"/>
      <c r="YA921" s="721"/>
      <c r="YB921" s="721"/>
      <c r="YC921" s="721"/>
      <c r="YD921" s="721"/>
      <c r="YE921" s="721"/>
      <c r="YF921" s="721"/>
      <c r="YG921" s="721"/>
      <c r="YH921" s="721"/>
      <c r="YI921" s="721"/>
      <c r="YJ921" s="721"/>
      <c r="YK921" s="721"/>
      <c r="YL921" s="721"/>
      <c r="YM921" s="721"/>
      <c r="YN921" s="721"/>
      <c r="YO921" s="721"/>
      <c r="YP921" s="721"/>
      <c r="YQ921" s="721"/>
      <c r="YR921" s="721"/>
      <c r="YS921" s="721"/>
      <c r="YT921" s="721"/>
      <c r="YU921" s="721"/>
      <c r="YV921" s="721"/>
      <c r="YW921" s="721"/>
      <c r="YX921" s="721"/>
      <c r="YY921" s="721"/>
      <c r="YZ921" s="721"/>
      <c r="ZA921" s="721"/>
      <c r="ZB921" s="721"/>
      <c r="ZC921" s="721"/>
      <c r="ZD921" s="721"/>
      <c r="ZE921" s="721"/>
      <c r="ZF921" s="721"/>
      <c r="ZG921" s="721"/>
      <c r="ZH921" s="721"/>
      <c r="ZI921" s="721"/>
      <c r="ZJ921" s="721"/>
      <c r="ZK921" s="721"/>
      <c r="ZL921" s="721"/>
      <c r="ZM921" s="721"/>
      <c r="ZN921" s="721"/>
      <c r="ZO921" s="721"/>
      <c r="ZP921" s="721"/>
      <c r="ZQ921" s="721"/>
      <c r="ZR921" s="721"/>
      <c r="ZS921" s="721"/>
      <c r="ZT921" s="721"/>
      <c r="ZU921" s="721"/>
      <c r="ZV921" s="721"/>
      <c r="ZW921" s="721"/>
      <c r="ZX921" s="721"/>
      <c r="ZY921" s="721"/>
      <c r="ZZ921" s="721"/>
      <c r="AAA921" s="721"/>
      <c r="AAB921" s="721"/>
      <c r="AAC921" s="721"/>
      <c r="AAD921" s="721"/>
      <c r="AAE921" s="721"/>
      <c r="AAF921" s="721"/>
      <c r="AAG921" s="721"/>
      <c r="AAH921" s="721"/>
      <c r="AAI921" s="721"/>
      <c r="AAJ921" s="721"/>
      <c r="AAK921" s="721"/>
      <c r="AAL921" s="721"/>
      <c r="AAM921" s="721"/>
      <c r="AAN921" s="721"/>
      <c r="AAO921" s="721"/>
      <c r="AAP921" s="721"/>
      <c r="AAQ921" s="721"/>
      <c r="AAR921" s="721"/>
      <c r="AAS921" s="721"/>
      <c r="AAT921" s="721"/>
      <c r="AAU921" s="721"/>
      <c r="AAV921" s="721"/>
      <c r="AAW921" s="721"/>
      <c r="AAX921" s="721"/>
      <c r="AAY921" s="721"/>
      <c r="AAZ921" s="721"/>
      <c r="ABA921" s="721"/>
      <c r="ABB921" s="721"/>
      <c r="ABC921" s="721"/>
      <c r="ABD921" s="721"/>
      <c r="ABE921" s="721"/>
      <c r="ABF921" s="721"/>
      <c r="ABG921" s="721"/>
      <c r="ABH921" s="721"/>
      <c r="ABI921" s="721"/>
      <c r="ABJ921" s="721"/>
      <c r="ABK921" s="721"/>
      <c r="ABL921" s="721"/>
      <c r="ABM921" s="721"/>
      <c r="ABN921" s="721"/>
      <c r="ABO921" s="721"/>
      <c r="ABP921" s="721"/>
      <c r="ABQ921" s="721"/>
      <c r="ABR921" s="721"/>
      <c r="ABS921" s="721"/>
      <c r="ABT921" s="721"/>
      <c r="ABU921" s="721"/>
      <c r="ABV921" s="721"/>
      <c r="ABW921" s="721"/>
      <c r="ABX921" s="721"/>
      <c r="ABY921" s="721"/>
      <c r="ABZ921" s="721"/>
      <c r="ACA921" s="721"/>
      <c r="ACB921" s="721"/>
      <c r="ACC921" s="721"/>
      <c r="ACD921" s="721"/>
      <c r="ACE921" s="721"/>
      <c r="ACF921" s="721"/>
      <c r="ACG921" s="721"/>
      <c r="ACH921" s="721"/>
      <c r="ACI921" s="721"/>
      <c r="ACJ921" s="721"/>
      <c r="ACK921" s="721"/>
      <c r="ACL921" s="721"/>
      <c r="ACM921" s="721"/>
      <c r="ACN921" s="721"/>
      <c r="ACO921" s="721"/>
      <c r="ACP921" s="721"/>
      <c r="ACQ921" s="721"/>
      <c r="ACR921" s="721"/>
      <c r="ACS921" s="721"/>
      <c r="ACT921" s="721"/>
      <c r="ACU921" s="721"/>
      <c r="ACV921" s="721"/>
      <c r="ACW921" s="721"/>
      <c r="ACX921" s="721"/>
      <c r="ACY921" s="721"/>
      <c r="ACZ921" s="721"/>
      <c r="ADA921" s="721"/>
      <c r="ADB921" s="721"/>
      <c r="ADC921" s="721"/>
      <c r="ADD921" s="721"/>
      <c r="ADE921" s="721"/>
      <c r="ADF921" s="721"/>
      <c r="ADG921" s="721"/>
      <c r="ADH921" s="721"/>
      <c r="ADI921" s="721"/>
      <c r="ADJ921" s="721"/>
      <c r="ADK921" s="721"/>
      <c r="ADL921" s="721"/>
      <c r="ADM921" s="721"/>
      <c r="ADN921" s="721"/>
      <c r="ADO921" s="721"/>
      <c r="ADP921" s="721"/>
      <c r="ADQ921" s="721"/>
      <c r="ADR921" s="721"/>
      <c r="ADS921" s="721"/>
      <c r="ADT921" s="721"/>
      <c r="ADU921" s="721"/>
      <c r="ADV921" s="721"/>
      <c r="ADW921" s="721"/>
      <c r="ADX921" s="721"/>
      <c r="ADY921" s="721"/>
      <c r="ADZ921" s="721"/>
      <c r="AEA921" s="721"/>
      <c r="AEB921" s="721"/>
      <c r="AEC921" s="721"/>
      <c r="AED921" s="721"/>
      <c r="AEE921" s="721"/>
      <c r="AEF921" s="721"/>
      <c r="AEG921" s="721"/>
      <c r="AEH921" s="721"/>
      <c r="AEI921" s="721"/>
      <c r="AEJ921" s="721"/>
      <c r="AEK921" s="721"/>
      <c r="AEL921" s="721"/>
      <c r="AEM921" s="721"/>
      <c r="AEN921" s="721"/>
      <c r="AEO921" s="721"/>
      <c r="AEP921" s="721"/>
      <c r="AEQ921" s="721"/>
      <c r="AER921" s="721"/>
      <c r="AES921" s="721"/>
      <c r="AET921" s="721"/>
      <c r="AEU921" s="721"/>
      <c r="AEV921" s="721"/>
      <c r="AEW921" s="721"/>
      <c r="AEX921" s="721"/>
      <c r="AEY921" s="721"/>
      <c r="AEZ921" s="721"/>
      <c r="AFA921" s="721"/>
      <c r="AFB921" s="721"/>
      <c r="AFC921" s="721"/>
      <c r="AFD921" s="721"/>
      <c r="AFE921" s="721"/>
      <c r="AFF921" s="721"/>
      <c r="AFG921" s="721"/>
      <c r="AFH921" s="721"/>
      <c r="AFI921" s="721"/>
      <c r="AFJ921" s="721"/>
      <c r="AFK921" s="721"/>
      <c r="AFL921" s="721"/>
      <c r="AFM921" s="721"/>
      <c r="AFN921" s="721"/>
      <c r="AFO921" s="721"/>
      <c r="AFP921" s="721"/>
      <c r="AFQ921" s="721"/>
      <c r="AFR921" s="721"/>
      <c r="AFS921" s="721"/>
      <c r="AFT921" s="721"/>
      <c r="AFU921" s="721"/>
      <c r="AFV921" s="721"/>
      <c r="AFW921" s="721"/>
      <c r="AFX921" s="721"/>
      <c r="AFY921" s="721"/>
      <c r="AFZ921" s="721"/>
      <c r="AGA921" s="721"/>
      <c r="AGB921" s="721"/>
      <c r="AGC921" s="721"/>
      <c r="AGD921" s="721"/>
      <c r="AGE921" s="721"/>
      <c r="AGF921" s="721"/>
      <c r="AGG921" s="721"/>
      <c r="AGH921" s="721"/>
      <c r="AGI921" s="721"/>
      <c r="AGJ921" s="721"/>
      <c r="AGK921" s="721"/>
      <c r="AGL921" s="721"/>
      <c r="AGM921" s="721"/>
      <c r="AGN921" s="721"/>
      <c r="AGO921" s="721"/>
      <c r="AGP921" s="721"/>
      <c r="AGQ921" s="721"/>
      <c r="AGR921" s="721"/>
      <c r="AGS921" s="721"/>
      <c r="AGT921" s="721"/>
      <c r="AGU921" s="721"/>
      <c r="AGV921" s="721"/>
      <c r="AGW921" s="721"/>
      <c r="AGX921" s="721"/>
      <c r="AGY921" s="721"/>
      <c r="AGZ921" s="721"/>
      <c r="AHA921" s="721"/>
      <c r="AHB921" s="721"/>
      <c r="AHC921" s="721"/>
      <c r="AHD921" s="721"/>
      <c r="AHE921" s="721"/>
      <c r="AHF921" s="721"/>
      <c r="AHG921" s="721"/>
      <c r="AHH921" s="721"/>
      <c r="AHI921" s="721"/>
      <c r="AHJ921" s="721"/>
      <c r="AHK921" s="721"/>
      <c r="AHL921" s="721"/>
      <c r="AHM921" s="721"/>
      <c r="AHN921" s="721"/>
      <c r="AHO921" s="721"/>
      <c r="AHP921" s="721"/>
      <c r="AHQ921" s="721"/>
      <c r="AHR921" s="721"/>
      <c r="AHS921" s="721"/>
      <c r="AHT921" s="721"/>
      <c r="AHU921" s="721"/>
      <c r="AHV921" s="721"/>
      <c r="AHW921" s="721"/>
      <c r="AHX921" s="721"/>
      <c r="AHY921" s="721"/>
      <c r="AHZ921" s="721"/>
      <c r="AIA921" s="721"/>
      <c r="AIB921" s="721"/>
      <c r="AIC921" s="721"/>
      <c r="AID921" s="721"/>
      <c r="AIE921" s="721"/>
      <c r="AIF921" s="721"/>
      <c r="AIG921" s="721"/>
      <c r="AIH921" s="721"/>
      <c r="AII921" s="721"/>
      <c r="AIJ921" s="721"/>
      <c r="AIK921" s="721"/>
      <c r="AIL921" s="721"/>
      <c r="AIM921" s="721"/>
      <c r="AIN921" s="721"/>
      <c r="AIO921" s="721"/>
      <c r="AIP921" s="721"/>
      <c r="AIQ921" s="721"/>
      <c r="AIR921" s="721"/>
      <c r="AIS921" s="721"/>
      <c r="AIT921" s="721"/>
      <c r="AIU921" s="721"/>
      <c r="AIV921" s="721"/>
      <c r="AIW921" s="721"/>
      <c r="AIX921" s="721"/>
      <c r="AIY921" s="721"/>
      <c r="AIZ921" s="721"/>
      <c r="AJA921" s="721"/>
      <c r="AJB921" s="721"/>
      <c r="AJC921" s="721"/>
      <c r="AJD921" s="721"/>
      <c r="AJE921" s="721"/>
      <c r="AJF921" s="721"/>
      <c r="AJG921" s="721"/>
      <c r="AJH921" s="721"/>
      <c r="AJI921" s="721"/>
      <c r="AJJ921" s="721"/>
      <c r="AJK921" s="721"/>
      <c r="AJL921" s="721"/>
      <c r="AJM921" s="721"/>
      <c r="AJN921" s="721"/>
      <c r="AJO921" s="721"/>
      <c r="AJP921" s="721"/>
      <c r="AJQ921" s="721"/>
      <c r="AJR921" s="721"/>
      <c r="AJS921" s="721"/>
      <c r="AJT921" s="721"/>
      <c r="AJU921" s="721"/>
      <c r="AJV921" s="721"/>
      <c r="AJW921" s="721"/>
      <c r="AJX921" s="721"/>
      <c r="AJY921" s="721"/>
      <c r="AJZ921" s="721"/>
      <c r="AKA921" s="721"/>
      <c r="AKB921" s="721"/>
      <c r="AKC921" s="721"/>
      <c r="AKD921" s="721"/>
      <c r="AKE921" s="721"/>
      <c r="AKF921" s="721"/>
      <c r="AKG921" s="721"/>
      <c r="AKH921" s="721"/>
      <c r="AKI921" s="721"/>
      <c r="AKJ921" s="721"/>
      <c r="AKK921" s="721"/>
      <c r="AKL921" s="721"/>
      <c r="AKM921" s="721"/>
      <c r="AKN921" s="721"/>
      <c r="AKO921" s="721"/>
      <c r="AKP921" s="721"/>
      <c r="AKQ921" s="721"/>
      <c r="AKR921" s="721"/>
      <c r="AKS921" s="721"/>
      <c r="AKT921" s="721"/>
      <c r="AKU921" s="721"/>
      <c r="AKV921" s="721"/>
      <c r="AKW921" s="721"/>
      <c r="AKX921" s="721"/>
      <c r="AKY921" s="721"/>
      <c r="AKZ921" s="721"/>
      <c r="ALA921" s="721"/>
      <c r="ALB921" s="721"/>
      <c r="ALC921" s="721"/>
      <c r="ALD921" s="721"/>
      <c r="ALE921" s="721"/>
      <c r="ALF921" s="721"/>
      <c r="ALG921" s="721"/>
      <c r="ALH921" s="721"/>
      <c r="ALI921" s="721"/>
      <c r="ALJ921" s="721"/>
      <c r="ALK921" s="721"/>
      <c r="ALL921" s="721"/>
      <c r="ALM921" s="721"/>
      <c r="ALN921" s="721"/>
      <c r="ALO921" s="721"/>
      <c r="ALP921" s="721"/>
      <c r="ALQ921" s="721"/>
      <c r="ALR921" s="721"/>
      <c r="ALS921" s="721"/>
      <c r="ALT921" s="721"/>
      <c r="ALU921" s="721"/>
      <c r="ALV921" s="721"/>
      <c r="ALW921" s="721"/>
      <c r="ALX921" s="721"/>
      <c r="ALY921" s="721"/>
      <c r="ALZ921" s="721"/>
      <c r="AMA921" s="721"/>
      <c r="AMB921" s="721"/>
      <c r="AMC921" s="721"/>
      <c r="AMD921" s="721"/>
      <c r="AME921" s="721"/>
      <c r="AMF921" s="721"/>
      <c r="AMG921" s="721"/>
      <c r="AMH921" s="721"/>
      <c r="AMI921" s="721"/>
      <c r="AMJ921" s="721"/>
      <c r="AMK921" s="721"/>
      <c r="AML921" s="721"/>
      <c r="AMM921" s="721"/>
      <c r="AMN921" s="721"/>
      <c r="AMO921" s="721"/>
      <c r="AMP921" s="721"/>
      <c r="AMQ921" s="721"/>
      <c r="AMR921" s="721"/>
      <c r="AMS921" s="721"/>
      <c r="AMT921" s="721"/>
      <c r="AMU921" s="721"/>
      <c r="AMV921" s="721"/>
      <c r="AMW921" s="721"/>
      <c r="AMX921" s="721"/>
      <c r="AMY921" s="721"/>
      <c r="AMZ921" s="721"/>
      <c r="ANA921" s="721"/>
      <c r="ANB921" s="721"/>
      <c r="ANC921" s="721"/>
      <c r="AND921" s="721"/>
      <c r="ANE921" s="721"/>
      <c r="ANF921" s="721"/>
      <c r="ANG921" s="721"/>
      <c r="ANH921" s="721"/>
      <c r="ANI921" s="721"/>
      <c r="ANJ921" s="721"/>
      <c r="ANK921" s="721"/>
      <c r="ANL921" s="721"/>
      <c r="ANM921" s="721"/>
      <c r="ANN921" s="721"/>
      <c r="ANO921" s="721"/>
      <c r="ANP921" s="721"/>
      <c r="ANQ921" s="721"/>
      <c r="ANR921" s="721"/>
      <c r="ANS921" s="721"/>
      <c r="ANT921" s="721"/>
      <c r="ANU921" s="721"/>
      <c r="ANV921" s="721"/>
      <c r="ANW921" s="721"/>
      <c r="ANX921" s="721"/>
      <c r="ANY921" s="721"/>
      <c r="ANZ921" s="721"/>
      <c r="AOA921" s="721"/>
      <c r="AOB921" s="721"/>
      <c r="AOC921" s="721"/>
      <c r="AOD921" s="721"/>
      <c r="AOE921" s="721"/>
      <c r="AOF921" s="721"/>
      <c r="AOG921" s="721"/>
      <c r="AOH921" s="721"/>
      <c r="AOI921" s="721"/>
      <c r="AOJ921" s="721"/>
      <c r="AOK921" s="721"/>
      <c r="AOL921" s="721"/>
      <c r="AOM921" s="721"/>
      <c r="AON921" s="721"/>
      <c r="AOO921" s="721"/>
      <c r="AOP921" s="721"/>
      <c r="AOQ921" s="721"/>
      <c r="AOR921" s="721"/>
      <c r="AOS921" s="721"/>
      <c r="AOT921" s="721"/>
      <c r="AOU921" s="721"/>
      <c r="AOV921" s="721"/>
      <c r="AOW921" s="721"/>
      <c r="AOX921" s="721"/>
      <c r="AOY921" s="721"/>
      <c r="AOZ921" s="721"/>
      <c r="APA921" s="721"/>
      <c r="APB921" s="721"/>
      <c r="APC921" s="721"/>
      <c r="APD921" s="721"/>
      <c r="APE921" s="721"/>
      <c r="APF921" s="721"/>
      <c r="APG921" s="721"/>
      <c r="APH921" s="721"/>
      <c r="API921" s="721"/>
      <c r="APJ921" s="721"/>
      <c r="APK921" s="721"/>
      <c r="APL921" s="721"/>
      <c r="APM921" s="721"/>
      <c r="APN921" s="721"/>
      <c r="APO921" s="721"/>
      <c r="APP921" s="721"/>
      <c r="APQ921" s="721"/>
      <c r="APR921" s="721"/>
      <c r="APS921" s="721"/>
      <c r="APT921" s="721"/>
      <c r="APU921" s="721"/>
      <c r="APV921" s="721"/>
      <c r="APW921" s="721"/>
      <c r="APX921" s="721"/>
      <c r="APY921" s="721"/>
      <c r="APZ921" s="721"/>
      <c r="AQA921" s="721"/>
      <c r="AQB921" s="721"/>
      <c r="AQC921" s="721"/>
      <c r="AQD921" s="721"/>
      <c r="AQE921" s="721"/>
      <c r="AQF921" s="721"/>
      <c r="AQG921" s="721"/>
      <c r="AQH921" s="721"/>
      <c r="AQI921" s="721"/>
      <c r="AQJ921" s="721"/>
      <c r="AQK921" s="721"/>
      <c r="AQL921" s="721"/>
      <c r="AQM921" s="721"/>
      <c r="AQN921" s="721"/>
      <c r="AQO921" s="721"/>
      <c r="AQP921" s="721"/>
      <c r="AQQ921" s="721"/>
      <c r="AQR921" s="721"/>
      <c r="AQS921" s="721"/>
      <c r="AQT921" s="721"/>
      <c r="AQU921" s="721"/>
      <c r="AQV921" s="721"/>
      <c r="AQW921" s="721"/>
      <c r="AQX921" s="721"/>
      <c r="AQY921" s="721"/>
      <c r="AQZ921" s="721"/>
      <c r="ARA921" s="721"/>
      <c r="ARB921" s="721"/>
      <c r="ARC921" s="721"/>
      <c r="ARD921" s="721"/>
      <c r="ARE921" s="721"/>
      <c r="ARF921" s="721"/>
      <c r="ARG921" s="721"/>
      <c r="ARH921" s="721"/>
      <c r="ARI921" s="721"/>
      <c r="ARJ921" s="721"/>
      <c r="ARK921" s="721"/>
      <c r="ARL921" s="721"/>
      <c r="ARM921" s="721"/>
      <c r="ARN921" s="721"/>
      <c r="ARO921" s="721"/>
      <c r="ARP921" s="721"/>
      <c r="ARQ921" s="721"/>
      <c r="ARR921" s="721"/>
      <c r="ARS921" s="721"/>
      <c r="ART921" s="721"/>
      <c r="ARU921" s="721"/>
      <c r="ARV921" s="721"/>
      <c r="ARW921" s="721"/>
      <c r="ARX921" s="721"/>
      <c r="ARY921" s="721"/>
      <c r="ARZ921" s="721"/>
      <c r="ASA921" s="721"/>
      <c r="ASB921" s="721"/>
      <c r="ASC921" s="721"/>
      <c r="ASD921" s="721"/>
      <c r="ASE921" s="721"/>
      <c r="ASF921" s="721"/>
      <c r="ASG921" s="721"/>
      <c r="ASH921" s="721"/>
      <c r="ASI921" s="721"/>
      <c r="ASJ921" s="721"/>
      <c r="ASK921" s="721"/>
      <c r="ASL921" s="721"/>
      <c r="ASM921" s="721"/>
      <c r="ASN921" s="721"/>
      <c r="ASO921" s="721"/>
      <c r="ASP921" s="721"/>
      <c r="ASQ921" s="721"/>
      <c r="ASR921" s="721"/>
      <c r="ASS921" s="721"/>
      <c r="AST921" s="721"/>
      <c r="ASU921" s="721"/>
      <c r="ASV921" s="721"/>
      <c r="ASW921" s="721"/>
      <c r="ASX921" s="721"/>
      <c r="ASY921" s="721"/>
      <c r="ASZ921" s="721"/>
      <c r="ATA921" s="721"/>
      <c r="ATB921" s="721"/>
      <c r="ATC921" s="721"/>
      <c r="ATD921" s="721"/>
      <c r="ATE921" s="721"/>
      <c r="ATF921" s="721"/>
      <c r="ATG921" s="721"/>
      <c r="ATH921" s="721"/>
      <c r="ATI921" s="721"/>
      <c r="ATJ921" s="721"/>
      <c r="ATK921" s="721"/>
      <c r="ATL921" s="721"/>
      <c r="ATM921" s="721"/>
      <c r="ATN921" s="721"/>
      <c r="ATO921" s="721"/>
      <c r="ATP921" s="721"/>
      <c r="ATQ921" s="721"/>
      <c r="ATR921" s="721"/>
      <c r="ATS921" s="721"/>
      <c r="ATT921" s="721"/>
      <c r="ATU921" s="721"/>
      <c r="ATV921" s="721"/>
      <c r="ATW921" s="721"/>
      <c r="ATX921" s="721"/>
      <c r="ATY921" s="721"/>
      <c r="ATZ921" s="721"/>
      <c r="AUA921" s="721"/>
      <c r="AUB921" s="721"/>
      <c r="AUC921" s="721"/>
      <c r="AUD921" s="721"/>
      <c r="AUE921" s="721"/>
      <c r="AUF921" s="721"/>
      <c r="AUG921" s="721"/>
      <c r="AUH921" s="721"/>
      <c r="AUI921" s="721"/>
      <c r="AUJ921" s="721"/>
      <c r="AUK921" s="721"/>
      <c r="AUL921" s="721"/>
      <c r="AUM921" s="721"/>
      <c r="AUN921" s="721"/>
      <c r="AUO921" s="721"/>
      <c r="AUP921" s="721"/>
      <c r="AUQ921" s="721"/>
      <c r="AUR921" s="721"/>
      <c r="AUS921" s="721"/>
      <c r="AUT921" s="721"/>
      <c r="AUU921" s="721"/>
      <c r="AUV921" s="721"/>
      <c r="AUW921" s="721"/>
      <c r="AUX921" s="721"/>
      <c r="AUY921" s="721"/>
      <c r="AUZ921" s="721"/>
      <c r="AVA921" s="721"/>
      <c r="AVB921" s="721"/>
      <c r="AVC921" s="721"/>
      <c r="AVD921" s="721"/>
      <c r="AVE921" s="721"/>
      <c r="AVF921" s="721"/>
      <c r="AVG921" s="721"/>
      <c r="AVH921" s="721"/>
      <c r="AVI921" s="721"/>
      <c r="AVJ921" s="721"/>
      <c r="AVK921" s="721"/>
    </row>
    <row r="922" spans="1:1259">
      <c r="A922" s="674"/>
      <c r="B922" s="674"/>
      <c r="C922" s="674"/>
      <c r="D922" s="714" t="s">
        <v>3247</v>
      </c>
      <c r="E922" s="676" t="s">
        <v>3276</v>
      </c>
      <c r="F922" s="703"/>
      <c r="G922" s="703"/>
      <c r="H922" s="703"/>
      <c r="I922" s="698" t="s">
        <v>1699</v>
      </c>
      <c r="J922" s="704"/>
      <c r="K922" s="705" t="s">
        <v>4982</v>
      </c>
      <c r="L922" s="703" t="s">
        <v>3390</v>
      </c>
      <c r="M922" s="706">
        <v>44557</v>
      </c>
      <c r="N922" s="706">
        <v>44562</v>
      </c>
      <c r="O922" s="706"/>
      <c r="P922" s="704"/>
      <c r="Q922" s="704"/>
      <c r="R922" s="704"/>
      <c r="S922" s="703" t="s">
        <v>4891</v>
      </c>
      <c r="T922" s="703">
        <v>60</v>
      </c>
      <c r="U922" s="703"/>
      <c r="V922" s="703" t="s">
        <v>973</v>
      </c>
      <c r="W922" s="703">
        <v>400</v>
      </c>
      <c r="X922" s="707">
        <v>4608</v>
      </c>
      <c r="Y922" s="539">
        <f t="shared" si="42"/>
        <v>1843200</v>
      </c>
      <c r="Z922" s="680">
        <v>0.52</v>
      </c>
      <c r="AA922" s="681">
        <f t="shared" si="43"/>
        <v>958464</v>
      </c>
      <c r="AB922" s="682"/>
      <c r="AC922" s="683">
        <v>0</v>
      </c>
      <c r="AD922" s="692"/>
      <c r="AE922" s="684"/>
      <c r="AF922" s="695">
        <f t="shared" si="44"/>
        <v>958464</v>
      </c>
      <c r="AG922" s="676" t="s">
        <v>1073</v>
      </c>
      <c r="AH922" s="676"/>
      <c r="AI922" s="685">
        <v>60</v>
      </c>
      <c r="AJ922" s="676" t="s">
        <v>2674</v>
      </c>
      <c r="AK922" s="696" t="s">
        <v>1149</v>
      </c>
      <c r="AL922" s="676">
        <v>78218</v>
      </c>
      <c r="AM922" s="676" t="s">
        <v>52</v>
      </c>
      <c r="AN922" s="676"/>
      <c r="AO922" s="676"/>
      <c r="AP922" s="688"/>
      <c r="AQ922" s="688" t="s">
        <v>37</v>
      </c>
      <c r="AR922" s="688" t="s">
        <v>1700</v>
      </c>
      <c r="AS922" s="715"/>
      <c r="AT922" s="715"/>
      <c r="AU922" s="715"/>
      <c r="AV922" s="680">
        <v>0.52</v>
      </c>
      <c r="AW922" s="673"/>
      <c r="AX922" s="673"/>
      <c r="AY922" s="673"/>
      <c r="AZ922" s="673"/>
      <c r="BA922" s="673"/>
      <c r="BB922" s="673"/>
      <c r="BC922" s="673"/>
      <c r="BD922" s="673"/>
      <c r="BE922" s="673"/>
      <c r="BF922" s="673"/>
      <c r="BG922" s="673"/>
      <c r="BH922" s="673"/>
      <c r="BI922" s="673"/>
      <c r="BJ922" s="673"/>
      <c r="BK922" s="673"/>
      <c r="BL922" s="673"/>
      <c r="BM922" s="673"/>
      <c r="BN922" s="673"/>
      <c r="BO922" s="673"/>
      <c r="BP922" s="673"/>
      <c r="BQ922" s="673"/>
      <c r="BR922" s="673"/>
      <c r="BS922" s="673"/>
      <c r="BT922" s="673"/>
      <c r="BU922" s="673"/>
      <c r="BV922" s="673"/>
      <c r="BW922" s="673"/>
      <c r="BX922" s="673"/>
      <c r="BY922" s="673"/>
      <c r="BZ922" s="673"/>
      <c r="CA922" s="673"/>
      <c r="CB922" s="673"/>
      <c r="CC922" s="673"/>
      <c r="CD922" s="673"/>
      <c r="CE922" s="673"/>
      <c r="CF922" s="673"/>
      <c r="CG922" s="673"/>
      <c r="CH922" s="673"/>
      <c r="CI922" s="673"/>
      <c r="CJ922" s="673"/>
      <c r="CK922" s="673"/>
      <c r="CL922" s="673"/>
      <c r="CM922" s="673"/>
      <c r="CN922" s="673"/>
      <c r="CO922" s="673"/>
      <c r="CP922" s="673"/>
      <c r="CQ922" s="673"/>
      <c r="CR922" s="673"/>
      <c r="CS922" s="673"/>
      <c r="CT922" s="673"/>
      <c r="CU922" s="673"/>
      <c r="CV922" s="673"/>
      <c r="CW922" s="673"/>
      <c r="CX922" s="673"/>
      <c r="CY922" s="673"/>
      <c r="CZ922" s="673"/>
      <c r="DA922" s="673"/>
      <c r="DB922" s="673"/>
      <c r="DC922" s="673"/>
      <c r="DD922" s="673"/>
      <c r="DE922" s="673"/>
      <c r="DF922" s="673"/>
      <c r="DG922" s="673"/>
      <c r="DH922" s="673"/>
      <c r="DI922" s="673"/>
      <c r="DJ922" s="673"/>
      <c r="DK922" s="673"/>
      <c r="DL922" s="673"/>
      <c r="DM922" s="673"/>
      <c r="DN922" s="673"/>
      <c r="DO922" s="673"/>
      <c r="DP922" s="673"/>
      <c r="DQ922" s="673"/>
      <c r="DR922" s="673"/>
      <c r="DS922" s="673"/>
      <c r="DT922" s="673"/>
      <c r="DU922" s="673"/>
      <c r="DV922" s="673"/>
      <c r="DW922" s="673"/>
      <c r="DX922" s="673"/>
      <c r="DY922" s="673"/>
      <c r="DZ922" s="673"/>
      <c r="EA922" s="673"/>
      <c r="EB922" s="673"/>
      <c r="EC922" s="673"/>
      <c r="ED922" s="673"/>
      <c r="EE922" s="673"/>
      <c r="EF922" s="673"/>
      <c r="EG922" s="673"/>
      <c r="EH922" s="673"/>
      <c r="EI922" s="673"/>
      <c r="EJ922" s="673"/>
      <c r="EK922" s="673"/>
      <c r="EL922" s="673"/>
      <c r="EM922" s="673"/>
      <c r="EN922" s="673"/>
      <c r="EO922" s="673"/>
      <c r="EP922" s="673"/>
      <c r="EQ922" s="673"/>
      <c r="ER922" s="673"/>
      <c r="ES922" s="673"/>
      <c r="ET922" s="673"/>
      <c r="EU922" s="673"/>
      <c r="EV922" s="673"/>
      <c r="EW922" s="673"/>
      <c r="EX922" s="673"/>
      <c r="EY922" s="673"/>
      <c r="EZ922" s="673"/>
      <c r="FA922" s="673"/>
      <c r="FB922" s="673"/>
      <c r="FC922" s="673"/>
      <c r="FD922" s="673"/>
      <c r="FE922" s="673"/>
      <c r="FF922" s="673"/>
      <c r="FG922" s="673"/>
      <c r="FH922" s="673"/>
      <c r="FI922" s="673"/>
      <c r="FJ922" s="673"/>
      <c r="FK922" s="673"/>
      <c r="FL922" s="673"/>
      <c r="FM922" s="673"/>
      <c r="FN922" s="673"/>
      <c r="FO922" s="673"/>
      <c r="FP922" s="673"/>
      <c r="FQ922" s="673"/>
      <c r="FR922" s="673"/>
      <c r="FS922" s="673"/>
      <c r="FT922" s="673"/>
      <c r="FU922" s="673"/>
      <c r="FV922" s="673"/>
      <c r="FW922" s="673"/>
      <c r="FX922" s="673"/>
      <c r="FY922" s="673"/>
      <c r="FZ922" s="673"/>
      <c r="GA922" s="673"/>
      <c r="GB922" s="673"/>
      <c r="GC922" s="673"/>
      <c r="GD922" s="673"/>
      <c r="GE922" s="673"/>
      <c r="GF922" s="673"/>
      <c r="GG922" s="673"/>
      <c r="GH922" s="673"/>
      <c r="GI922" s="673"/>
      <c r="GJ922" s="673"/>
      <c r="GK922" s="673"/>
      <c r="GL922" s="673"/>
      <c r="GM922" s="673"/>
      <c r="GN922" s="673"/>
      <c r="GO922" s="673"/>
      <c r="GP922" s="673"/>
      <c r="GQ922" s="673"/>
      <c r="GR922" s="673"/>
      <c r="GS922" s="673"/>
      <c r="GT922" s="673"/>
      <c r="GU922" s="673"/>
      <c r="GV922" s="673"/>
      <c r="GW922" s="673"/>
      <c r="GX922" s="673"/>
      <c r="GY922" s="673"/>
      <c r="GZ922" s="673"/>
      <c r="HA922" s="673"/>
      <c r="HB922" s="673"/>
      <c r="HC922" s="673"/>
      <c r="HD922" s="673"/>
      <c r="HE922" s="673"/>
      <c r="HF922" s="673"/>
      <c r="HG922" s="673"/>
      <c r="HH922" s="673"/>
      <c r="HI922" s="673"/>
      <c r="HJ922" s="673"/>
      <c r="HK922" s="673"/>
      <c r="HL922" s="673"/>
      <c r="HM922" s="673"/>
      <c r="HN922" s="673"/>
      <c r="HO922" s="673"/>
      <c r="HP922" s="673"/>
      <c r="HQ922" s="673"/>
      <c r="HR922" s="673"/>
      <c r="HS922" s="673"/>
      <c r="HT922" s="673"/>
      <c r="HU922" s="673"/>
      <c r="HV922" s="673"/>
      <c r="HW922" s="673"/>
      <c r="HX922" s="673"/>
      <c r="HY922" s="673"/>
      <c r="HZ922" s="673"/>
      <c r="IA922" s="673"/>
      <c r="IB922" s="673"/>
      <c r="IC922" s="673"/>
      <c r="ID922" s="673"/>
      <c r="IE922" s="673"/>
      <c r="IF922" s="673"/>
      <c r="IG922" s="673"/>
      <c r="IH922" s="673"/>
      <c r="II922" s="673"/>
      <c r="IJ922" s="673"/>
      <c r="IK922" s="673"/>
      <c r="IL922" s="673"/>
      <c r="IM922" s="673"/>
      <c r="IN922" s="673"/>
      <c r="IO922" s="673"/>
      <c r="IP922" s="673"/>
      <c r="IQ922" s="673"/>
      <c r="IR922" s="673"/>
      <c r="IS922" s="673"/>
      <c r="IT922" s="673"/>
      <c r="IU922" s="673"/>
      <c r="IV922" s="673"/>
      <c r="IW922" s="673"/>
      <c r="IX922" s="673"/>
      <c r="IY922" s="673"/>
      <c r="IZ922" s="673"/>
      <c r="JA922" s="673"/>
      <c r="JB922" s="673"/>
      <c r="JC922" s="673"/>
      <c r="JD922" s="673"/>
      <c r="JE922" s="673"/>
      <c r="JF922" s="673"/>
      <c r="JG922" s="673"/>
      <c r="JH922" s="673"/>
      <c r="JI922" s="673"/>
      <c r="JJ922" s="673"/>
      <c r="JK922" s="673"/>
      <c r="JL922" s="673"/>
      <c r="JM922" s="673"/>
      <c r="JN922" s="673"/>
      <c r="JO922" s="673"/>
      <c r="JP922" s="673"/>
      <c r="JQ922" s="673"/>
      <c r="JR922" s="673"/>
      <c r="JS922" s="673"/>
      <c r="JT922" s="673"/>
      <c r="JU922" s="673"/>
      <c r="JV922" s="673"/>
      <c r="JW922" s="673"/>
      <c r="JX922" s="673"/>
      <c r="JY922" s="673"/>
      <c r="JZ922" s="673"/>
      <c r="KA922" s="673"/>
      <c r="KB922" s="673"/>
      <c r="KC922" s="673"/>
      <c r="KD922" s="673"/>
      <c r="KE922" s="673"/>
      <c r="KF922" s="673"/>
      <c r="KG922" s="673"/>
      <c r="KH922" s="673"/>
      <c r="KI922" s="673"/>
      <c r="KJ922" s="673"/>
      <c r="KK922" s="673"/>
      <c r="KL922" s="673"/>
      <c r="KM922" s="673"/>
      <c r="KN922" s="673"/>
      <c r="KO922" s="673"/>
      <c r="KP922" s="673"/>
      <c r="KQ922" s="673"/>
      <c r="KR922" s="673"/>
      <c r="KS922" s="673"/>
      <c r="KT922" s="673"/>
      <c r="KU922" s="673"/>
      <c r="KV922" s="673"/>
      <c r="KW922" s="673"/>
      <c r="KX922" s="673"/>
      <c r="KY922" s="673"/>
      <c r="KZ922" s="673"/>
      <c r="LA922" s="673"/>
      <c r="LB922" s="673"/>
      <c r="LC922" s="673"/>
      <c r="LD922" s="673"/>
      <c r="LE922" s="673"/>
      <c r="LF922" s="673"/>
      <c r="LG922" s="673"/>
      <c r="LH922" s="673"/>
      <c r="LI922" s="673"/>
      <c r="LJ922" s="673"/>
      <c r="LK922" s="673"/>
      <c r="LL922" s="673"/>
      <c r="LM922" s="673"/>
      <c r="LN922" s="673"/>
      <c r="LO922" s="673"/>
      <c r="LP922" s="673"/>
      <c r="LQ922" s="673"/>
      <c r="LR922" s="673"/>
      <c r="LS922" s="673"/>
      <c r="LT922" s="673"/>
      <c r="LU922" s="673"/>
      <c r="LV922" s="673"/>
      <c r="LW922" s="673"/>
      <c r="LX922" s="673"/>
      <c r="LY922" s="673"/>
      <c r="LZ922" s="673"/>
      <c r="MA922" s="673"/>
      <c r="MB922" s="673"/>
      <c r="MC922" s="673"/>
      <c r="MD922" s="673"/>
      <c r="ME922" s="673"/>
      <c r="MF922" s="673"/>
      <c r="MG922" s="673"/>
      <c r="MH922" s="673"/>
      <c r="MI922" s="673"/>
      <c r="MJ922" s="673"/>
      <c r="MK922" s="673"/>
      <c r="ML922" s="673"/>
      <c r="MM922" s="673"/>
      <c r="MN922" s="673"/>
      <c r="MO922" s="673"/>
      <c r="MP922" s="673"/>
      <c r="MQ922" s="673"/>
      <c r="MR922" s="673"/>
      <c r="MS922" s="673"/>
      <c r="MT922" s="673"/>
      <c r="MU922" s="673"/>
      <c r="MV922" s="673"/>
      <c r="MW922" s="673"/>
      <c r="MX922" s="673"/>
      <c r="MY922" s="673"/>
      <c r="MZ922" s="673"/>
      <c r="NA922" s="673"/>
      <c r="NB922" s="673"/>
      <c r="NC922" s="673"/>
      <c r="ND922" s="673"/>
      <c r="NE922" s="673"/>
      <c r="NF922" s="673"/>
      <c r="NG922" s="673"/>
      <c r="NH922" s="673"/>
      <c r="NI922" s="673"/>
      <c r="NJ922" s="673"/>
      <c r="NK922" s="673"/>
      <c r="NL922" s="673"/>
      <c r="NM922" s="673"/>
      <c r="NN922" s="673"/>
      <c r="NO922" s="673"/>
      <c r="NP922" s="673"/>
      <c r="NQ922" s="673"/>
      <c r="NR922" s="673"/>
      <c r="NS922" s="673"/>
      <c r="NT922" s="673"/>
      <c r="NU922" s="673"/>
      <c r="NV922" s="673"/>
      <c r="NW922" s="673"/>
      <c r="NX922" s="673"/>
      <c r="NY922" s="673"/>
      <c r="NZ922" s="673"/>
      <c r="OA922" s="673"/>
      <c r="OB922" s="673"/>
      <c r="OC922" s="673"/>
      <c r="OD922" s="673"/>
      <c r="OE922" s="673"/>
      <c r="OF922" s="673"/>
      <c r="OG922" s="673"/>
      <c r="OH922" s="673"/>
      <c r="OI922" s="673"/>
      <c r="OJ922" s="673"/>
      <c r="OK922" s="673"/>
      <c r="OL922" s="673"/>
      <c r="OM922" s="673"/>
      <c r="ON922" s="673"/>
      <c r="OO922" s="673"/>
      <c r="OP922" s="673"/>
      <c r="OQ922" s="673"/>
      <c r="OR922" s="673"/>
      <c r="OS922" s="673"/>
      <c r="OT922" s="673"/>
      <c r="OU922" s="673"/>
      <c r="OV922" s="673"/>
      <c r="OW922" s="673"/>
      <c r="OX922" s="673"/>
      <c r="OY922" s="673"/>
      <c r="OZ922" s="673"/>
      <c r="PA922" s="673"/>
      <c r="PB922" s="673"/>
      <c r="PC922" s="673"/>
      <c r="PD922" s="673"/>
      <c r="PE922" s="673"/>
      <c r="PF922" s="673"/>
      <c r="PG922" s="673"/>
      <c r="PH922" s="673"/>
      <c r="PI922" s="673"/>
      <c r="PJ922" s="673"/>
      <c r="PK922" s="673"/>
      <c r="PL922" s="673"/>
      <c r="PM922" s="673"/>
      <c r="PN922" s="673"/>
      <c r="PO922" s="673"/>
      <c r="PP922" s="673"/>
      <c r="PQ922" s="673"/>
      <c r="PR922" s="673"/>
      <c r="PS922" s="673"/>
      <c r="PT922" s="673"/>
      <c r="PU922" s="673"/>
      <c r="PV922" s="673"/>
      <c r="PW922" s="673"/>
      <c r="PX922" s="673"/>
      <c r="PY922" s="673"/>
      <c r="PZ922" s="673"/>
      <c r="QA922" s="673"/>
      <c r="QB922" s="673"/>
      <c r="QC922" s="673"/>
      <c r="QD922" s="673"/>
      <c r="QE922" s="673"/>
      <c r="QF922" s="673"/>
      <c r="QG922" s="673"/>
      <c r="QH922" s="673"/>
      <c r="QI922" s="673"/>
      <c r="QJ922" s="673"/>
      <c r="QK922" s="673"/>
      <c r="QL922" s="673"/>
      <c r="QM922" s="673"/>
      <c r="QN922" s="673"/>
      <c r="QO922" s="673"/>
      <c r="QP922" s="673"/>
      <c r="QQ922" s="673"/>
      <c r="QR922" s="673"/>
      <c r="QS922" s="673"/>
      <c r="QT922" s="673"/>
      <c r="QU922" s="673"/>
      <c r="QV922" s="673"/>
      <c r="QW922" s="673"/>
      <c r="QX922" s="673"/>
      <c r="QY922" s="673"/>
      <c r="QZ922" s="673"/>
      <c r="RA922" s="673"/>
      <c r="RB922" s="673"/>
      <c r="RC922" s="673"/>
      <c r="RD922" s="673"/>
      <c r="RE922" s="673"/>
      <c r="RF922" s="673"/>
      <c r="RG922" s="673"/>
      <c r="RH922" s="673"/>
      <c r="RI922" s="673"/>
      <c r="RJ922" s="673"/>
      <c r="RK922" s="673"/>
      <c r="RL922" s="673"/>
      <c r="RM922" s="673"/>
      <c r="RN922" s="673"/>
      <c r="RO922" s="673"/>
      <c r="RP922" s="673"/>
      <c r="RQ922" s="673"/>
      <c r="RR922" s="673"/>
      <c r="RS922" s="673"/>
      <c r="RT922" s="673"/>
      <c r="RU922" s="673"/>
      <c r="RV922" s="673"/>
      <c r="RW922" s="673"/>
      <c r="RX922" s="673"/>
      <c r="RY922" s="673"/>
      <c r="RZ922" s="673"/>
      <c r="SA922" s="673"/>
      <c r="SB922" s="673"/>
      <c r="SC922" s="673"/>
      <c r="SD922" s="673"/>
      <c r="SE922" s="673"/>
      <c r="SF922" s="673"/>
      <c r="SG922" s="673"/>
      <c r="SH922" s="673"/>
      <c r="SI922" s="673"/>
      <c r="SJ922" s="673"/>
      <c r="SK922" s="673"/>
      <c r="SL922" s="673"/>
      <c r="SM922" s="673"/>
      <c r="SN922" s="673"/>
      <c r="SO922" s="673"/>
      <c r="SP922" s="673"/>
      <c r="SQ922" s="673"/>
      <c r="SR922" s="673"/>
      <c r="SS922" s="673"/>
      <c r="ST922" s="673"/>
      <c r="SU922" s="673"/>
      <c r="SV922" s="673"/>
      <c r="SW922" s="673"/>
      <c r="SX922" s="673"/>
      <c r="SY922" s="673"/>
      <c r="SZ922" s="673"/>
      <c r="TA922" s="673"/>
      <c r="TB922" s="673"/>
      <c r="TC922" s="673"/>
      <c r="TD922" s="673"/>
      <c r="TE922" s="673"/>
      <c r="TF922" s="673"/>
      <c r="TG922" s="673"/>
      <c r="TH922" s="673"/>
      <c r="TI922" s="673"/>
      <c r="TJ922" s="673"/>
      <c r="TK922" s="673"/>
      <c r="TL922" s="673"/>
      <c r="TM922" s="673"/>
      <c r="TN922" s="673"/>
      <c r="TO922" s="673"/>
      <c r="TP922" s="673"/>
      <c r="TQ922" s="673"/>
      <c r="TR922" s="673"/>
      <c r="TS922" s="673"/>
      <c r="TT922" s="673"/>
      <c r="TU922" s="673"/>
      <c r="TV922" s="673"/>
      <c r="TW922" s="673"/>
      <c r="TX922" s="673"/>
      <c r="TY922" s="673"/>
      <c r="TZ922" s="673"/>
      <c r="UA922" s="673"/>
      <c r="UB922" s="673"/>
      <c r="UC922" s="673"/>
      <c r="UD922" s="673"/>
      <c r="UE922" s="673"/>
      <c r="UF922" s="673"/>
      <c r="UG922" s="673"/>
      <c r="UH922" s="673"/>
      <c r="UI922" s="673"/>
      <c r="UJ922" s="673"/>
      <c r="UK922" s="673"/>
      <c r="UL922" s="673"/>
      <c r="UM922" s="673"/>
      <c r="UN922" s="673"/>
      <c r="UO922" s="673"/>
      <c r="UP922" s="673"/>
      <c r="UQ922" s="673"/>
      <c r="UR922" s="673"/>
      <c r="US922" s="673"/>
      <c r="UT922" s="673"/>
      <c r="UU922" s="673"/>
      <c r="UV922" s="673"/>
      <c r="UW922" s="673"/>
      <c r="UX922" s="673"/>
      <c r="UY922" s="673"/>
      <c r="UZ922" s="673"/>
      <c r="VA922" s="673"/>
      <c r="VB922" s="673"/>
      <c r="VC922" s="673"/>
      <c r="VD922" s="673"/>
      <c r="VE922" s="673"/>
      <c r="VF922" s="673"/>
      <c r="VG922" s="673"/>
      <c r="VH922" s="673"/>
      <c r="VI922" s="673"/>
      <c r="VJ922" s="673"/>
      <c r="VK922" s="673"/>
      <c r="VL922" s="673"/>
      <c r="VM922" s="673"/>
      <c r="VN922" s="673"/>
      <c r="VO922" s="673"/>
      <c r="VP922" s="673"/>
      <c r="VQ922" s="673"/>
      <c r="VR922" s="673"/>
      <c r="VS922" s="673"/>
      <c r="VT922" s="673"/>
      <c r="VU922" s="673"/>
      <c r="VV922" s="673"/>
      <c r="VW922" s="673"/>
      <c r="VX922" s="673"/>
      <c r="VY922" s="673"/>
      <c r="VZ922" s="673"/>
      <c r="WA922" s="673"/>
      <c r="WB922" s="673"/>
      <c r="WC922" s="673"/>
      <c r="WD922" s="673"/>
      <c r="WE922" s="673"/>
      <c r="WF922" s="673"/>
      <c r="WG922" s="673"/>
      <c r="WH922" s="673"/>
      <c r="WI922" s="673"/>
      <c r="WJ922" s="673"/>
      <c r="WK922" s="673"/>
      <c r="WL922" s="673"/>
      <c r="WM922" s="673"/>
      <c r="WN922" s="673"/>
      <c r="WO922" s="673"/>
      <c r="WP922" s="673"/>
      <c r="WQ922" s="673"/>
      <c r="WR922" s="673"/>
      <c r="WS922" s="673"/>
      <c r="WT922" s="673"/>
      <c r="WU922" s="673"/>
      <c r="WV922" s="673"/>
      <c r="WW922" s="673"/>
      <c r="WX922" s="673"/>
      <c r="WY922" s="673"/>
      <c r="WZ922" s="673"/>
      <c r="XA922" s="673"/>
      <c r="XB922" s="673"/>
      <c r="XC922" s="673"/>
      <c r="XD922" s="673"/>
      <c r="XE922" s="673"/>
      <c r="XF922" s="673"/>
      <c r="XG922" s="673"/>
      <c r="XH922" s="673"/>
      <c r="XI922" s="673"/>
      <c r="XJ922" s="673"/>
      <c r="XK922" s="673"/>
      <c r="XL922" s="673"/>
      <c r="XM922" s="673"/>
      <c r="XN922" s="673"/>
      <c r="XO922" s="673"/>
      <c r="XP922" s="673"/>
      <c r="XQ922" s="673"/>
      <c r="XR922" s="673"/>
      <c r="XS922" s="673"/>
      <c r="XT922" s="673"/>
      <c r="XU922" s="673"/>
      <c r="XV922" s="673"/>
      <c r="XW922" s="673"/>
      <c r="XX922" s="673"/>
      <c r="XY922" s="673"/>
      <c r="XZ922" s="673"/>
      <c r="YA922" s="673"/>
      <c r="YB922" s="673"/>
      <c r="YC922" s="673"/>
      <c r="YD922" s="673"/>
      <c r="YE922" s="673"/>
      <c r="YF922" s="673"/>
      <c r="YG922" s="673"/>
      <c r="YH922" s="673"/>
      <c r="YI922" s="673"/>
      <c r="YJ922" s="673"/>
      <c r="YK922" s="673"/>
      <c r="YL922" s="673"/>
      <c r="YM922" s="673"/>
      <c r="YN922" s="673"/>
      <c r="YO922" s="673"/>
      <c r="YP922" s="673"/>
      <c r="YQ922" s="673"/>
      <c r="YR922" s="673"/>
      <c r="YS922" s="673"/>
      <c r="YT922" s="673"/>
      <c r="YU922" s="673"/>
      <c r="YV922" s="673"/>
      <c r="YW922" s="673"/>
      <c r="YX922" s="673"/>
      <c r="YY922" s="673"/>
      <c r="YZ922" s="673"/>
      <c r="ZA922" s="673"/>
      <c r="ZB922" s="673"/>
      <c r="ZC922" s="673"/>
      <c r="ZD922" s="673"/>
      <c r="ZE922" s="673"/>
      <c r="ZF922" s="673"/>
      <c r="ZG922" s="673"/>
      <c r="ZH922" s="673"/>
      <c r="ZI922" s="673"/>
      <c r="ZJ922" s="673"/>
      <c r="ZK922" s="673"/>
      <c r="ZL922" s="673"/>
      <c r="ZM922" s="673"/>
      <c r="ZN922" s="673"/>
      <c r="ZO922" s="673"/>
      <c r="ZP922" s="673"/>
      <c r="ZQ922" s="673"/>
      <c r="ZR922" s="673"/>
      <c r="ZS922" s="673"/>
      <c r="ZT922" s="673"/>
      <c r="ZU922" s="673"/>
      <c r="ZV922" s="673"/>
      <c r="ZW922" s="673"/>
      <c r="ZX922" s="673"/>
      <c r="ZY922" s="673"/>
      <c r="ZZ922" s="673"/>
      <c r="AAA922" s="673"/>
      <c r="AAB922" s="673"/>
      <c r="AAC922" s="673"/>
      <c r="AAD922" s="673"/>
      <c r="AAE922" s="673"/>
      <c r="AAF922" s="673"/>
      <c r="AAG922" s="673"/>
      <c r="AAH922" s="673"/>
      <c r="AAI922" s="673"/>
      <c r="AAJ922" s="673"/>
      <c r="AAK922" s="673"/>
      <c r="AAL922" s="673"/>
      <c r="AAM922" s="673"/>
      <c r="AAN922" s="673"/>
      <c r="AAO922" s="673"/>
      <c r="AAP922" s="673"/>
      <c r="AAQ922" s="673"/>
      <c r="AAR922" s="673"/>
      <c r="AAS922" s="673"/>
      <c r="AAT922" s="673"/>
      <c r="AAU922" s="673"/>
      <c r="AAV922" s="673"/>
      <c r="AAW922" s="673"/>
      <c r="AAX922" s="673"/>
      <c r="AAY922" s="673"/>
      <c r="AAZ922" s="673"/>
      <c r="ABA922" s="673"/>
      <c r="ABB922" s="673"/>
      <c r="ABC922" s="673"/>
      <c r="ABD922" s="673"/>
      <c r="ABE922" s="673"/>
      <c r="ABF922" s="673"/>
      <c r="ABG922" s="673"/>
      <c r="ABH922" s="673"/>
      <c r="ABI922" s="673"/>
      <c r="ABJ922" s="673"/>
      <c r="ABK922" s="673"/>
      <c r="ABL922" s="673"/>
      <c r="ABM922" s="673"/>
      <c r="ABN922" s="673"/>
      <c r="ABO922" s="673"/>
      <c r="ABP922" s="673"/>
      <c r="ABQ922" s="673"/>
      <c r="ABR922" s="673"/>
      <c r="ABS922" s="673"/>
      <c r="ABT922" s="673"/>
      <c r="ABU922" s="673"/>
      <c r="ABV922" s="673"/>
      <c r="ABW922" s="673"/>
      <c r="ABX922" s="673"/>
      <c r="ABY922" s="673"/>
      <c r="ABZ922" s="673"/>
      <c r="ACA922" s="673"/>
      <c r="ACB922" s="673"/>
      <c r="ACC922" s="673"/>
      <c r="ACD922" s="673"/>
      <c r="ACE922" s="673"/>
      <c r="ACF922" s="673"/>
      <c r="ACG922" s="673"/>
      <c r="ACH922" s="673"/>
      <c r="ACI922" s="673"/>
      <c r="ACJ922" s="673"/>
      <c r="ACK922" s="673"/>
      <c r="ACL922" s="673"/>
      <c r="ACM922" s="673"/>
      <c r="ACN922" s="673"/>
      <c r="ACO922" s="673"/>
      <c r="ACP922" s="673"/>
      <c r="ACQ922" s="673"/>
      <c r="ACR922" s="673"/>
      <c r="ACS922" s="673"/>
      <c r="ACT922" s="673"/>
      <c r="ACU922" s="673"/>
      <c r="ACV922" s="673"/>
      <c r="ACW922" s="673"/>
      <c r="ACX922" s="673"/>
      <c r="ACY922" s="673"/>
      <c r="ACZ922" s="673"/>
      <c r="ADA922" s="673"/>
      <c r="ADB922" s="673"/>
      <c r="ADC922" s="673"/>
      <c r="ADD922" s="673"/>
      <c r="ADE922" s="673"/>
      <c r="ADF922" s="673"/>
      <c r="ADG922" s="673"/>
      <c r="ADH922" s="673"/>
      <c r="ADI922" s="673"/>
      <c r="ADJ922" s="673"/>
      <c r="ADK922" s="673"/>
      <c r="ADL922" s="673"/>
      <c r="ADM922" s="673"/>
      <c r="ADN922" s="673"/>
      <c r="ADO922" s="673"/>
      <c r="ADP922" s="673"/>
      <c r="ADQ922" s="673"/>
      <c r="ADR922" s="673"/>
      <c r="ADS922" s="673"/>
      <c r="ADT922" s="673"/>
      <c r="ADU922" s="673"/>
      <c r="ADV922" s="673"/>
      <c r="ADW922" s="673"/>
      <c r="ADX922" s="673"/>
      <c r="ADY922" s="673"/>
      <c r="ADZ922" s="673"/>
      <c r="AEA922" s="673"/>
      <c r="AEB922" s="673"/>
      <c r="AEC922" s="673"/>
      <c r="AED922" s="673"/>
      <c r="AEE922" s="673"/>
      <c r="AEF922" s="673"/>
      <c r="AEG922" s="673"/>
      <c r="AEH922" s="673"/>
      <c r="AEI922" s="673"/>
      <c r="AEJ922" s="673"/>
      <c r="AEK922" s="673"/>
      <c r="AEL922" s="673"/>
      <c r="AEM922" s="673"/>
      <c r="AEN922" s="673"/>
      <c r="AEO922" s="673"/>
      <c r="AEP922" s="673"/>
      <c r="AEQ922" s="673"/>
      <c r="AER922" s="673"/>
      <c r="AES922" s="673"/>
      <c r="AET922" s="673"/>
      <c r="AEU922" s="673"/>
      <c r="AEV922" s="673"/>
      <c r="AEW922" s="673"/>
      <c r="AEX922" s="673"/>
      <c r="AEY922" s="673"/>
      <c r="AEZ922" s="673"/>
      <c r="AFA922" s="673"/>
      <c r="AFB922" s="673"/>
      <c r="AFC922" s="673"/>
      <c r="AFD922" s="673"/>
      <c r="AFE922" s="673"/>
      <c r="AFF922" s="673"/>
      <c r="AFG922" s="673"/>
      <c r="AFH922" s="673"/>
      <c r="AFI922" s="673"/>
      <c r="AFJ922" s="673"/>
      <c r="AFK922" s="673"/>
      <c r="AFL922" s="673"/>
      <c r="AFM922" s="673"/>
      <c r="AFN922" s="673"/>
      <c r="AFO922" s="673"/>
      <c r="AFP922" s="673"/>
      <c r="AFQ922" s="673"/>
      <c r="AFR922" s="673"/>
      <c r="AFS922" s="673"/>
      <c r="AFT922" s="673"/>
      <c r="AFU922" s="673"/>
      <c r="AFV922" s="673"/>
      <c r="AFW922" s="673"/>
      <c r="AFX922" s="673"/>
      <c r="AFY922" s="673"/>
      <c r="AFZ922" s="673"/>
      <c r="AGA922" s="673"/>
      <c r="AGB922" s="673"/>
      <c r="AGC922" s="673"/>
      <c r="AGD922" s="673"/>
      <c r="AGE922" s="673"/>
      <c r="AGF922" s="673"/>
      <c r="AGG922" s="673"/>
      <c r="AGH922" s="673"/>
      <c r="AGI922" s="673"/>
      <c r="AGJ922" s="673"/>
      <c r="AGK922" s="673"/>
      <c r="AGL922" s="673"/>
      <c r="AGM922" s="673"/>
      <c r="AGN922" s="673"/>
      <c r="AGO922" s="673"/>
      <c r="AGP922" s="673"/>
      <c r="AGQ922" s="673"/>
      <c r="AGR922" s="673"/>
      <c r="AGS922" s="673"/>
      <c r="AGT922" s="673"/>
      <c r="AGU922" s="673"/>
      <c r="AGV922" s="673"/>
      <c r="AGW922" s="673"/>
      <c r="AGX922" s="673"/>
      <c r="AGY922" s="673"/>
      <c r="AGZ922" s="673"/>
      <c r="AHA922" s="673"/>
      <c r="AHB922" s="673"/>
      <c r="AHC922" s="673"/>
      <c r="AHD922" s="673"/>
      <c r="AHE922" s="673"/>
      <c r="AHF922" s="673"/>
      <c r="AHG922" s="673"/>
      <c r="AHH922" s="673"/>
      <c r="AHI922" s="673"/>
      <c r="AHJ922" s="673"/>
      <c r="AHK922" s="673"/>
      <c r="AHL922" s="673"/>
      <c r="AHM922" s="673"/>
      <c r="AHN922" s="673"/>
      <c r="AHO922" s="673"/>
      <c r="AHP922" s="673"/>
      <c r="AHQ922" s="673"/>
      <c r="AHR922" s="673"/>
      <c r="AHS922" s="673"/>
      <c r="AHT922" s="673"/>
      <c r="AHU922" s="673"/>
      <c r="AHV922" s="673"/>
      <c r="AHW922" s="673"/>
      <c r="AHX922" s="673"/>
      <c r="AHY922" s="673"/>
      <c r="AHZ922" s="673"/>
      <c r="AIA922" s="673"/>
      <c r="AIB922" s="673"/>
      <c r="AIC922" s="673"/>
      <c r="AID922" s="673"/>
      <c r="AIE922" s="673"/>
      <c r="AIF922" s="673"/>
      <c r="AIG922" s="673"/>
      <c r="AIH922" s="673"/>
      <c r="AII922" s="673"/>
      <c r="AIJ922" s="673"/>
      <c r="AIK922" s="673"/>
      <c r="AIL922" s="673"/>
      <c r="AIM922" s="673"/>
      <c r="AIN922" s="673"/>
      <c r="AIO922" s="673"/>
      <c r="AIP922" s="673"/>
      <c r="AIQ922" s="673"/>
      <c r="AIR922" s="673"/>
      <c r="AIS922" s="673"/>
      <c r="AIT922" s="673"/>
      <c r="AIU922" s="673"/>
      <c r="AIV922" s="673"/>
      <c r="AIW922" s="673"/>
      <c r="AIX922" s="673"/>
      <c r="AIY922" s="673"/>
      <c r="AIZ922" s="673"/>
      <c r="AJA922" s="673"/>
      <c r="AJB922" s="673"/>
      <c r="AJC922" s="673"/>
      <c r="AJD922" s="673"/>
      <c r="AJE922" s="673"/>
      <c r="AJF922" s="673"/>
      <c r="AJG922" s="673"/>
      <c r="AJH922" s="673"/>
      <c r="AJI922" s="673"/>
      <c r="AJJ922" s="673"/>
      <c r="AJK922" s="673"/>
      <c r="AJL922" s="673"/>
      <c r="AJM922" s="673"/>
      <c r="AJN922" s="673"/>
      <c r="AJO922" s="673"/>
      <c r="AJP922" s="673"/>
      <c r="AJQ922" s="673"/>
      <c r="AJR922" s="673"/>
      <c r="AJS922" s="673"/>
      <c r="AJT922" s="673"/>
      <c r="AJU922" s="673"/>
      <c r="AJV922" s="673"/>
      <c r="AJW922" s="673"/>
      <c r="AJX922" s="673"/>
      <c r="AJY922" s="673"/>
      <c r="AJZ922" s="673"/>
      <c r="AKA922" s="673"/>
      <c r="AKB922" s="673"/>
      <c r="AKC922" s="673"/>
      <c r="AKD922" s="673"/>
      <c r="AKE922" s="673"/>
      <c r="AKF922" s="673"/>
      <c r="AKG922" s="673"/>
      <c r="AKH922" s="673"/>
      <c r="AKI922" s="673"/>
      <c r="AKJ922" s="673"/>
      <c r="AKK922" s="673"/>
      <c r="AKL922" s="673"/>
      <c r="AKM922" s="673"/>
      <c r="AKN922" s="673"/>
      <c r="AKO922" s="673"/>
      <c r="AKP922" s="673"/>
      <c r="AKQ922" s="673"/>
      <c r="AKR922" s="673"/>
      <c r="AKS922" s="673"/>
      <c r="AKT922" s="673"/>
      <c r="AKU922" s="673"/>
      <c r="AKV922" s="673"/>
      <c r="AKW922" s="673"/>
      <c r="AKX922" s="673"/>
      <c r="AKY922" s="673"/>
      <c r="AKZ922" s="673"/>
      <c r="ALA922" s="673"/>
      <c r="ALB922" s="673"/>
      <c r="ALC922" s="673"/>
      <c r="ALD922" s="673"/>
      <c r="ALE922" s="673"/>
      <c r="ALF922" s="673"/>
      <c r="ALG922" s="673"/>
      <c r="ALH922" s="673"/>
      <c r="ALI922" s="673"/>
      <c r="ALJ922" s="673"/>
      <c r="ALK922" s="673"/>
      <c r="ALL922" s="673"/>
      <c r="ALM922" s="673"/>
      <c r="ALN922" s="673"/>
      <c r="ALO922" s="673"/>
      <c r="ALP922" s="673"/>
      <c r="ALQ922" s="673"/>
      <c r="ALR922" s="673"/>
      <c r="ALS922" s="673"/>
      <c r="ALT922" s="673"/>
      <c r="ALU922" s="673"/>
      <c r="ALV922" s="673"/>
      <c r="ALW922" s="673"/>
      <c r="ALX922" s="673"/>
      <c r="ALY922" s="673"/>
      <c r="ALZ922" s="673"/>
      <c r="AMA922" s="673"/>
      <c r="AMB922" s="673"/>
      <c r="AMC922" s="673"/>
      <c r="AMD922" s="673"/>
      <c r="AME922" s="673"/>
      <c r="AMF922" s="673"/>
      <c r="AMG922" s="673"/>
      <c r="AMH922" s="673"/>
      <c r="AMI922" s="673"/>
      <c r="AMJ922" s="673"/>
      <c r="AMK922" s="673"/>
      <c r="AML922" s="673"/>
      <c r="AMM922" s="673"/>
      <c r="AMN922" s="673"/>
      <c r="AMO922" s="673"/>
      <c r="AMP922" s="673"/>
      <c r="AMQ922" s="673"/>
      <c r="AMR922" s="673"/>
      <c r="AMS922" s="673"/>
      <c r="AMT922" s="673"/>
      <c r="AMU922" s="673"/>
      <c r="AMV922" s="673"/>
      <c r="AMW922" s="673"/>
      <c r="AMX922" s="673"/>
      <c r="AMY922" s="673"/>
      <c r="AMZ922" s="673"/>
      <c r="ANA922" s="673"/>
      <c r="ANB922" s="673"/>
      <c r="ANC922" s="673"/>
      <c r="AND922" s="673"/>
      <c r="ANE922" s="673"/>
      <c r="ANF922" s="673"/>
      <c r="ANG922" s="673"/>
      <c r="ANH922" s="673"/>
      <c r="ANI922" s="673"/>
      <c r="ANJ922" s="673"/>
      <c r="ANK922" s="673"/>
      <c r="ANL922" s="673"/>
      <c r="ANM922" s="673"/>
      <c r="ANN922" s="673"/>
      <c r="ANO922" s="673"/>
      <c r="ANP922" s="673"/>
      <c r="ANQ922" s="673"/>
      <c r="ANR922" s="673"/>
      <c r="ANS922" s="673"/>
      <c r="ANT922" s="673"/>
      <c r="ANU922" s="673"/>
      <c r="ANV922" s="673"/>
      <c r="ANW922" s="673"/>
      <c r="ANX922" s="673"/>
      <c r="ANY922" s="673"/>
      <c r="ANZ922" s="673"/>
      <c r="AOA922" s="673"/>
      <c r="AOB922" s="673"/>
      <c r="AOC922" s="673"/>
      <c r="AOD922" s="673"/>
      <c r="AOE922" s="673"/>
      <c r="AOF922" s="673"/>
      <c r="AOG922" s="673"/>
      <c r="AOH922" s="673"/>
      <c r="AOI922" s="673"/>
      <c r="AOJ922" s="673"/>
      <c r="AOK922" s="673"/>
      <c r="AOL922" s="673"/>
      <c r="AOM922" s="673"/>
      <c r="AON922" s="673"/>
      <c r="AOO922" s="673"/>
      <c r="AOP922" s="673"/>
      <c r="AOQ922" s="673"/>
      <c r="AOR922" s="673"/>
      <c r="AOS922" s="673"/>
      <c r="AOT922" s="673"/>
      <c r="AOU922" s="673"/>
      <c r="AOV922" s="673"/>
      <c r="AOW922" s="673"/>
      <c r="AOX922" s="673"/>
      <c r="AOY922" s="673"/>
      <c r="AOZ922" s="673"/>
      <c r="APA922" s="673"/>
      <c r="APB922" s="673"/>
      <c r="APC922" s="673"/>
      <c r="APD922" s="673"/>
      <c r="APE922" s="673"/>
      <c r="APF922" s="673"/>
      <c r="APG922" s="673"/>
      <c r="APH922" s="673"/>
      <c r="API922" s="673"/>
      <c r="APJ922" s="673"/>
      <c r="APK922" s="673"/>
      <c r="APL922" s="673"/>
      <c r="APM922" s="673"/>
      <c r="APN922" s="673"/>
      <c r="APO922" s="673"/>
      <c r="APP922" s="673"/>
      <c r="APQ922" s="673"/>
      <c r="APR922" s="673"/>
      <c r="APS922" s="673"/>
      <c r="APT922" s="673"/>
      <c r="APU922" s="673"/>
      <c r="APV922" s="673"/>
      <c r="APW922" s="673"/>
      <c r="APX922" s="673"/>
      <c r="APY922" s="673"/>
      <c r="APZ922" s="673"/>
      <c r="AQA922" s="673"/>
      <c r="AQB922" s="673"/>
      <c r="AQC922" s="673"/>
      <c r="AQD922" s="673"/>
      <c r="AQE922" s="673"/>
      <c r="AQF922" s="673"/>
      <c r="AQG922" s="673"/>
      <c r="AQH922" s="673"/>
      <c r="AQI922" s="673"/>
      <c r="AQJ922" s="673"/>
      <c r="AQK922" s="673"/>
      <c r="AQL922" s="673"/>
      <c r="AQM922" s="673"/>
      <c r="AQN922" s="673"/>
      <c r="AQO922" s="673"/>
      <c r="AQP922" s="673"/>
      <c r="AQQ922" s="673"/>
      <c r="AQR922" s="673"/>
      <c r="AQS922" s="673"/>
      <c r="AQT922" s="673"/>
      <c r="AQU922" s="673"/>
      <c r="AQV922" s="673"/>
      <c r="AQW922" s="673"/>
      <c r="AQX922" s="673"/>
      <c r="AQY922" s="673"/>
      <c r="AQZ922" s="673"/>
      <c r="ARA922" s="673"/>
      <c r="ARB922" s="673"/>
      <c r="ARC922" s="673"/>
      <c r="ARD922" s="673"/>
      <c r="ARE922" s="673"/>
      <c r="ARF922" s="673"/>
      <c r="ARG922" s="673"/>
      <c r="ARH922" s="673"/>
      <c r="ARI922" s="673"/>
      <c r="ARJ922" s="673"/>
      <c r="ARK922" s="673"/>
      <c r="ARL922" s="673"/>
      <c r="ARM922" s="673"/>
      <c r="ARN922" s="673"/>
      <c r="ARO922" s="673"/>
      <c r="ARP922" s="673"/>
      <c r="ARQ922" s="673"/>
      <c r="ARR922" s="673"/>
      <c r="ARS922" s="673"/>
      <c r="ART922" s="673"/>
      <c r="ARU922" s="673"/>
      <c r="ARV922" s="673"/>
      <c r="ARW922" s="673"/>
      <c r="ARX922" s="673"/>
      <c r="ARY922" s="673"/>
      <c r="ARZ922" s="673"/>
      <c r="ASA922" s="673"/>
      <c r="ASB922" s="673"/>
      <c r="ASC922" s="673"/>
      <c r="ASD922" s="673"/>
      <c r="ASE922" s="673"/>
      <c r="ASF922" s="673"/>
      <c r="ASG922" s="673"/>
      <c r="ASH922" s="673"/>
      <c r="ASI922" s="673"/>
      <c r="ASJ922" s="673"/>
      <c r="ASK922" s="673"/>
      <c r="ASL922" s="673"/>
      <c r="ASM922" s="673"/>
      <c r="ASN922" s="673"/>
      <c r="ASO922" s="673"/>
      <c r="ASP922" s="673"/>
      <c r="ASQ922" s="673"/>
      <c r="ASR922" s="673"/>
      <c r="ASS922" s="673"/>
      <c r="AST922" s="673"/>
      <c r="ASU922" s="673"/>
      <c r="ASV922" s="673"/>
      <c r="ASW922" s="673"/>
      <c r="ASX922" s="673"/>
      <c r="ASY922" s="673"/>
      <c r="ASZ922" s="673"/>
      <c r="ATA922" s="673"/>
      <c r="ATB922" s="673"/>
      <c r="ATC922" s="673"/>
      <c r="ATD922" s="673"/>
      <c r="ATE922" s="673"/>
      <c r="ATF922" s="673"/>
      <c r="ATG922" s="673"/>
      <c r="ATH922" s="673"/>
      <c r="ATI922" s="673"/>
      <c r="ATJ922" s="673"/>
      <c r="ATK922" s="673"/>
      <c r="ATL922" s="673"/>
      <c r="ATM922" s="673"/>
      <c r="ATN922" s="673"/>
      <c r="ATO922" s="673"/>
      <c r="ATP922" s="673"/>
      <c r="ATQ922" s="673"/>
      <c r="ATR922" s="673"/>
      <c r="ATS922" s="673"/>
      <c r="ATT922" s="673"/>
      <c r="ATU922" s="673"/>
      <c r="ATV922" s="673"/>
      <c r="ATW922" s="673"/>
      <c r="ATX922" s="673"/>
      <c r="ATY922" s="673"/>
      <c r="ATZ922" s="673"/>
      <c r="AUA922" s="673"/>
      <c r="AUB922" s="673"/>
      <c r="AUC922" s="673"/>
      <c r="AUD922" s="673"/>
      <c r="AUE922" s="673"/>
      <c r="AUF922" s="673"/>
      <c r="AUG922" s="673"/>
      <c r="AUH922" s="673"/>
      <c r="AUI922" s="673"/>
      <c r="AUJ922" s="673"/>
      <c r="AUK922" s="673"/>
      <c r="AUL922" s="673"/>
      <c r="AUM922" s="673"/>
      <c r="AUN922" s="673"/>
      <c r="AUO922" s="673"/>
      <c r="AUP922" s="673"/>
      <c r="AUQ922" s="673"/>
      <c r="AUR922" s="673"/>
      <c r="AUS922" s="673"/>
      <c r="AUT922" s="673"/>
      <c r="AUU922" s="673"/>
      <c r="AUV922" s="673"/>
      <c r="AUW922" s="673"/>
      <c r="AUX922" s="673"/>
      <c r="AUY922" s="673"/>
      <c r="AUZ922" s="673"/>
      <c r="AVA922" s="673"/>
      <c r="AVB922" s="673"/>
      <c r="AVC922" s="673"/>
      <c r="AVD922" s="673"/>
      <c r="AVE922" s="673"/>
      <c r="AVF922" s="673"/>
      <c r="AVG922" s="673"/>
      <c r="AVH922" s="673"/>
      <c r="AVI922" s="673"/>
      <c r="AVJ922" s="673"/>
      <c r="AVK922" s="673"/>
    </row>
    <row r="923" spans="1:1259">
      <c r="A923" s="716"/>
      <c r="B923" s="716"/>
      <c r="C923" s="716"/>
      <c r="D923" s="714" t="s">
        <v>3247</v>
      </c>
      <c r="E923" s="676" t="s">
        <v>3276</v>
      </c>
      <c r="F923" s="703"/>
      <c r="G923" s="703"/>
      <c r="H923" s="703"/>
      <c r="I923" s="698" t="s">
        <v>1699</v>
      </c>
      <c r="J923" s="704"/>
      <c r="K923" s="705" t="s">
        <v>4983</v>
      </c>
      <c r="L923" s="703" t="s">
        <v>3390</v>
      </c>
      <c r="M923" s="706">
        <v>44557</v>
      </c>
      <c r="N923" s="706">
        <v>44593</v>
      </c>
      <c r="O923" s="706"/>
      <c r="P923" s="704"/>
      <c r="Q923" s="704"/>
      <c r="R923" s="704"/>
      <c r="S923" s="703" t="s">
        <v>4891</v>
      </c>
      <c r="T923" s="703">
        <v>60</v>
      </c>
      <c r="U923" s="703"/>
      <c r="V923" s="703" t="s">
        <v>973</v>
      </c>
      <c r="W923" s="703">
        <v>400</v>
      </c>
      <c r="X923" s="707">
        <v>3840</v>
      </c>
      <c r="Y923" s="539">
        <f t="shared" si="42"/>
        <v>1536000</v>
      </c>
      <c r="Z923" s="680">
        <v>0.52</v>
      </c>
      <c r="AA923" s="681">
        <f t="shared" si="43"/>
        <v>798720</v>
      </c>
      <c r="AB923" s="682"/>
      <c r="AC923" s="683">
        <v>0</v>
      </c>
      <c r="AD923" s="692"/>
      <c r="AE923" s="684"/>
      <c r="AF923" s="695">
        <f t="shared" si="44"/>
        <v>798720</v>
      </c>
      <c r="AG923" s="676" t="s">
        <v>1073</v>
      </c>
      <c r="AH923" s="676"/>
      <c r="AI923" s="685">
        <v>60</v>
      </c>
      <c r="AJ923" s="676" t="s">
        <v>2674</v>
      </c>
      <c r="AK923" s="696" t="s">
        <v>1149</v>
      </c>
      <c r="AL923" s="676">
        <v>78218</v>
      </c>
      <c r="AM923" s="676" t="s">
        <v>52</v>
      </c>
      <c r="AN923" s="676"/>
      <c r="AO923" s="676"/>
      <c r="AP923" s="688"/>
      <c r="AQ923" s="688" t="s">
        <v>37</v>
      </c>
      <c r="AR923" s="688" t="s">
        <v>1700</v>
      </c>
      <c r="AS923" s="715"/>
      <c r="AT923" s="715"/>
      <c r="AU923" s="715"/>
      <c r="AV923" s="680">
        <v>0.52</v>
      </c>
      <c r="AW923" s="673"/>
      <c r="AX923" s="673"/>
      <c r="AY923" s="673"/>
      <c r="AZ923" s="673"/>
      <c r="BA923" s="673"/>
      <c r="BB923" s="673"/>
      <c r="BC923" s="673"/>
      <c r="BD923" s="673"/>
      <c r="BE923" s="673"/>
      <c r="BF923" s="673"/>
      <c r="BG923" s="673"/>
      <c r="BH923" s="673"/>
      <c r="BI923" s="673"/>
      <c r="BJ923" s="673"/>
      <c r="BK923" s="673"/>
      <c r="BL923" s="673"/>
      <c r="BM923" s="673"/>
      <c r="BN923" s="673"/>
      <c r="BO923" s="673"/>
      <c r="BP923" s="673"/>
      <c r="BQ923" s="673"/>
      <c r="BR923" s="673"/>
      <c r="BS923" s="673"/>
      <c r="BT923" s="673"/>
      <c r="BU923" s="673"/>
      <c r="BV923" s="673"/>
      <c r="BW923" s="673"/>
      <c r="BX923" s="673"/>
      <c r="BY923" s="673"/>
      <c r="BZ923" s="673"/>
      <c r="CA923" s="673"/>
      <c r="CB923" s="673"/>
      <c r="CC923" s="673"/>
      <c r="CD923" s="673"/>
      <c r="CE923" s="673"/>
      <c r="CF923" s="673"/>
      <c r="CG923" s="673"/>
      <c r="CH923" s="673"/>
      <c r="CI923" s="673"/>
      <c r="CJ923" s="673"/>
      <c r="CK923" s="673"/>
      <c r="CL923" s="673"/>
      <c r="CM923" s="673"/>
      <c r="CN923" s="673"/>
      <c r="CO923" s="673"/>
      <c r="CP923" s="673"/>
      <c r="CQ923" s="673"/>
      <c r="CR923" s="673"/>
      <c r="CS923" s="673"/>
      <c r="CT923" s="673"/>
      <c r="CU923" s="673"/>
      <c r="CV923" s="673"/>
      <c r="CW923" s="673"/>
      <c r="CX923" s="673"/>
      <c r="CY923" s="673"/>
      <c r="CZ923" s="673"/>
      <c r="DA923" s="673"/>
      <c r="DB923" s="673"/>
      <c r="DC923" s="673"/>
      <c r="DD923" s="673"/>
      <c r="DE923" s="673"/>
      <c r="DF923" s="673"/>
      <c r="DG923" s="673"/>
      <c r="DH923" s="673"/>
      <c r="DI923" s="673"/>
      <c r="DJ923" s="673"/>
      <c r="DK923" s="673"/>
      <c r="DL923" s="673"/>
      <c r="DM923" s="673"/>
      <c r="DN923" s="673"/>
      <c r="DO923" s="673"/>
      <c r="DP923" s="673"/>
      <c r="DQ923" s="673"/>
      <c r="DR923" s="673"/>
      <c r="DS923" s="673"/>
      <c r="DT923" s="673"/>
      <c r="DU923" s="673"/>
      <c r="DV923" s="673"/>
      <c r="DW923" s="673"/>
      <c r="DX923" s="673"/>
      <c r="DY923" s="673"/>
      <c r="DZ923" s="673"/>
      <c r="EA923" s="673"/>
      <c r="EB923" s="673"/>
      <c r="EC923" s="673"/>
      <c r="ED923" s="673"/>
      <c r="EE923" s="673"/>
      <c r="EF923" s="673"/>
      <c r="EG923" s="673"/>
      <c r="EH923" s="673"/>
      <c r="EI923" s="673"/>
      <c r="EJ923" s="673"/>
      <c r="EK923" s="673"/>
      <c r="EL923" s="673"/>
      <c r="EM923" s="673"/>
      <c r="EN923" s="673"/>
      <c r="EO923" s="673"/>
      <c r="EP923" s="673"/>
      <c r="EQ923" s="673"/>
      <c r="ER923" s="673"/>
      <c r="ES923" s="673"/>
      <c r="ET923" s="673"/>
      <c r="EU923" s="673"/>
      <c r="EV923" s="673"/>
      <c r="EW923" s="673"/>
      <c r="EX923" s="673"/>
      <c r="EY923" s="673"/>
      <c r="EZ923" s="673"/>
      <c r="FA923" s="673"/>
      <c r="FB923" s="673"/>
      <c r="FC923" s="673"/>
      <c r="FD923" s="673"/>
      <c r="FE923" s="673"/>
      <c r="FF923" s="673"/>
      <c r="FG923" s="673"/>
      <c r="FH923" s="673"/>
      <c r="FI923" s="673"/>
      <c r="FJ923" s="673"/>
      <c r="FK923" s="673"/>
      <c r="FL923" s="673"/>
      <c r="FM923" s="673"/>
      <c r="FN923" s="673"/>
      <c r="FO923" s="673"/>
      <c r="FP923" s="673"/>
      <c r="FQ923" s="673"/>
      <c r="FR923" s="673"/>
      <c r="FS923" s="673"/>
      <c r="FT923" s="673"/>
      <c r="FU923" s="673"/>
      <c r="FV923" s="673"/>
      <c r="FW923" s="673"/>
      <c r="FX923" s="673"/>
      <c r="FY923" s="673"/>
      <c r="FZ923" s="673"/>
      <c r="GA923" s="673"/>
      <c r="GB923" s="673"/>
      <c r="GC923" s="673"/>
      <c r="GD923" s="673"/>
      <c r="GE923" s="673"/>
      <c r="GF923" s="673"/>
      <c r="GG923" s="673"/>
      <c r="GH923" s="673"/>
      <c r="GI923" s="673"/>
      <c r="GJ923" s="673"/>
      <c r="GK923" s="673"/>
      <c r="GL923" s="673"/>
      <c r="GM923" s="673"/>
      <c r="GN923" s="673"/>
      <c r="GO923" s="673"/>
      <c r="GP923" s="673"/>
      <c r="GQ923" s="673"/>
      <c r="GR923" s="673"/>
      <c r="GS923" s="673"/>
      <c r="GT923" s="673"/>
      <c r="GU923" s="673"/>
      <c r="GV923" s="673"/>
      <c r="GW923" s="673"/>
      <c r="GX923" s="673"/>
      <c r="GY923" s="673"/>
      <c r="GZ923" s="673"/>
      <c r="HA923" s="673"/>
      <c r="HB923" s="673"/>
      <c r="HC923" s="673"/>
      <c r="HD923" s="673"/>
      <c r="HE923" s="673"/>
      <c r="HF923" s="673"/>
      <c r="HG923" s="673"/>
      <c r="HH923" s="673"/>
      <c r="HI923" s="673"/>
      <c r="HJ923" s="673"/>
      <c r="HK923" s="673"/>
      <c r="HL923" s="673"/>
      <c r="HM923" s="673"/>
      <c r="HN923" s="673"/>
      <c r="HO923" s="673"/>
      <c r="HP923" s="673"/>
      <c r="HQ923" s="673"/>
      <c r="HR923" s="673"/>
      <c r="HS923" s="673"/>
      <c r="HT923" s="673"/>
      <c r="HU923" s="673"/>
      <c r="HV923" s="673"/>
      <c r="HW923" s="673"/>
      <c r="HX923" s="673"/>
      <c r="HY923" s="673"/>
      <c r="HZ923" s="673"/>
      <c r="IA923" s="673"/>
      <c r="IB923" s="673"/>
      <c r="IC923" s="673"/>
      <c r="ID923" s="673"/>
      <c r="IE923" s="673"/>
      <c r="IF923" s="673"/>
      <c r="IG923" s="673"/>
      <c r="IH923" s="673"/>
      <c r="II923" s="673"/>
      <c r="IJ923" s="673"/>
      <c r="IK923" s="673"/>
      <c r="IL923" s="673"/>
      <c r="IM923" s="673"/>
      <c r="IN923" s="673"/>
      <c r="IO923" s="673"/>
      <c r="IP923" s="673"/>
      <c r="IQ923" s="673"/>
      <c r="IR923" s="673"/>
      <c r="IS923" s="673"/>
      <c r="IT923" s="673"/>
      <c r="IU923" s="673"/>
      <c r="IV923" s="673"/>
      <c r="IW923" s="673"/>
      <c r="IX923" s="673"/>
      <c r="IY923" s="673"/>
      <c r="IZ923" s="673"/>
      <c r="JA923" s="673"/>
      <c r="JB923" s="673"/>
      <c r="JC923" s="673"/>
      <c r="JD923" s="673"/>
      <c r="JE923" s="673"/>
      <c r="JF923" s="673"/>
      <c r="JG923" s="673"/>
      <c r="JH923" s="673"/>
      <c r="JI923" s="673"/>
      <c r="JJ923" s="673"/>
      <c r="JK923" s="673"/>
      <c r="JL923" s="673"/>
      <c r="JM923" s="673"/>
      <c r="JN923" s="673"/>
      <c r="JO923" s="673"/>
      <c r="JP923" s="673"/>
      <c r="JQ923" s="673"/>
      <c r="JR923" s="673"/>
      <c r="JS923" s="673"/>
      <c r="JT923" s="673"/>
      <c r="JU923" s="673"/>
      <c r="JV923" s="673"/>
      <c r="JW923" s="673"/>
      <c r="JX923" s="673"/>
      <c r="JY923" s="673"/>
      <c r="JZ923" s="673"/>
      <c r="KA923" s="673"/>
      <c r="KB923" s="673"/>
      <c r="KC923" s="673"/>
      <c r="KD923" s="673"/>
      <c r="KE923" s="673"/>
      <c r="KF923" s="673"/>
      <c r="KG923" s="673"/>
      <c r="KH923" s="673"/>
      <c r="KI923" s="673"/>
      <c r="KJ923" s="673"/>
      <c r="KK923" s="673"/>
      <c r="KL923" s="673"/>
      <c r="KM923" s="673"/>
      <c r="KN923" s="673"/>
      <c r="KO923" s="673"/>
      <c r="KP923" s="673"/>
      <c r="KQ923" s="673"/>
      <c r="KR923" s="673"/>
      <c r="KS923" s="673"/>
      <c r="KT923" s="673"/>
      <c r="KU923" s="673"/>
      <c r="KV923" s="673"/>
      <c r="KW923" s="673"/>
      <c r="KX923" s="673"/>
      <c r="KY923" s="673"/>
      <c r="KZ923" s="673"/>
      <c r="LA923" s="673"/>
      <c r="LB923" s="673"/>
      <c r="LC923" s="673"/>
      <c r="LD923" s="673"/>
      <c r="LE923" s="673"/>
      <c r="LF923" s="673"/>
      <c r="LG923" s="673"/>
      <c r="LH923" s="673"/>
      <c r="LI923" s="673"/>
      <c r="LJ923" s="673"/>
      <c r="LK923" s="673"/>
      <c r="LL923" s="673"/>
      <c r="LM923" s="673"/>
      <c r="LN923" s="673"/>
      <c r="LO923" s="673"/>
      <c r="LP923" s="673"/>
      <c r="LQ923" s="673"/>
      <c r="LR923" s="673"/>
      <c r="LS923" s="673"/>
      <c r="LT923" s="673"/>
      <c r="LU923" s="673"/>
      <c r="LV923" s="673"/>
      <c r="LW923" s="673"/>
      <c r="LX923" s="673"/>
      <c r="LY923" s="673"/>
      <c r="LZ923" s="673"/>
      <c r="MA923" s="673"/>
      <c r="MB923" s="673"/>
      <c r="MC923" s="673"/>
      <c r="MD923" s="673"/>
      <c r="ME923" s="673"/>
      <c r="MF923" s="673"/>
      <c r="MG923" s="673"/>
      <c r="MH923" s="673"/>
      <c r="MI923" s="673"/>
      <c r="MJ923" s="673"/>
      <c r="MK923" s="673"/>
      <c r="ML923" s="673"/>
      <c r="MM923" s="673"/>
      <c r="MN923" s="673"/>
      <c r="MO923" s="673"/>
      <c r="MP923" s="673"/>
      <c r="MQ923" s="673"/>
      <c r="MR923" s="673"/>
      <c r="MS923" s="673"/>
      <c r="MT923" s="673"/>
      <c r="MU923" s="673"/>
      <c r="MV923" s="673"/>
      <c r="MW923" s="673"/>
      <c r="MX923" s="673"/>
      <c r="MY923" s="673"/>
      <c r="MZ923" s="673"/>
      <c r="NA923" s="673"/>
      <c r="NB923" s="673"/>
      <c r="NC923" s="673"/>
      <c r="ND923" s="673"/>
      <c r="NE923" s="673"/>
      <c r="NF923" s="673"/>
      <c r="NG923" s="673"/>
      <c r="NH923" s="673"/>
      <c r="NI923" s="673"/>
      <c r="NJ923" s="673"/>
      <c r="NK923" s="673"/>
      <c r="NL923" s="673"/>
      <c r="NM923" s="673"/>
      <c r="NN923" s="673"/>
      <c r="NO923" s="673"/>
      <c r="NP923" s="673"/>
      <c r="NQ923" s="673"/>
      <c r="NR923" s="673"/>
      <c r="NS923" s="673"/>
      <c r="NT923" s="673"/>
      <c r="NU923" s="673"/>
      <c r="NV923" s="673"/>
      <c r="NW923" s="673"/>
      <c r="NX923" s="673"/>
      <c r="NY923" s="673"/>
      <c r="NZ923" s="673"/>
      <c r="OA923" s="673"/>
      <c r="OB923" s="673"/>
      <c r="OC923" s="673"/>
      <c r="OD923" s="673"/>
      <c r="OE923" s="673"/>
      <c r="OF923" s="673"/>
      <c r="OG923" s="673"/>
      <c r="OH923" s="673"/>
      <c r="OI923" s="673"/>
      <c r="OJ923" s="673"/>
      <c r="OK923" s="673"/>
      <c r="OL923" s="673"/>
      <c r="OM923" s="673"/>
      <c r="ON923" s="673"/>
      <c r="OO923" s="673"/>
      <c r="OP923" s="673"/>
      <c r="OQ923" s="673"/>
      <c r="OR923" s="673"/>
      <c r="OS923" s="673"/>
      <c r="OT923" s="673"/>
      <c r="OU923" s="673"/>
      <c r="OV923" s="673"/>
      <c r="OW923" s="673"/>
      <c r="OX923" s="673"/>
      <c r="OY923" s="673"/>
      <c r="OZ923" s="673"/>
      <c r="PA923" s="673"/>
      <c r="PB923" s="673"/>
      <c r="PC923" s="673"/>
      <c r="PD923" s="673"/>
      <c r="PE923" s="673"/>
      <c r="PF923" s="673"/>
      <c r="PG923" s="673"/>
      <c r="PH923" s="673"/>
      <c r="PI923" s="673"/>
      <c r="PJ923" s="673"/>
      <c r="PK923" s="673"/>
      <c r="PL923" s="673"/>
      <c r="PM923" s="673"/>
      <c r="PN923" s="673"/>
      <c r="PO923" s="673"/>
      <c r="PP923" s="673"/>
      <c r="PQ923" s="673"/>
      <c r="PR923" s="673"/>
      <c r="PS923" s="673"/>
      <c r="PT923" s="673"/>
      <c r="PU923" s="673"/>
      <c r="PV923" s="673"/>
      <c r="PW923" s="673"/>
      <c r="PX923" s="673"/>
      <c r="PY923" s="673"/>
      <c r="PZ923" s="673"/>
      <c r="QA923" s="673"/>
      <c r="QB923" s="673"/>
      <c r="QC923" s="673"/>
      <c r="QD923" s="673"/>
      <c r="QE923" s="673"/>
      <c r="QF923" s="673"/>
      <c r="QG923" s="673"/>
      <c r="QH923" s="673"/>
      <c r="QI923" s="673"/>
      <c r="QJ923" s="673"/>
      <c r="QK923" s="673"/>
      <c r="QL923" s="673"/>
      <c r="QM923" s="673"/>
      <c r="QN923" s="673"/>
      <c r="QO923" s="673"/>
      <c r="QP923" s="673"/>
      <c r="QQ923" s="673"/>
      <c r="QR923" s="673"/>
      <c r="QS923" s="673"/>
      <c r="QT923" s="673"/>
      <c r="QU923" s="673"/>
      <c r="QV923" s="673"/>
      <c r="QW923" s="673"/>
      <c r="QX923" s="673"/>
      <c r="QY923" s="673"/>
      <c r="QZ923" s="673"/>
      <c r="RA923" s="673"/>
      <c r="RB923" s="673"/>
      <c r="RC923" s="673"/>
      <c r="RD923" s="673"/>
      <c r="RE923" s="673"/>
      <c r="RF923" s="673"/>
      <c r="RG923" s="673"/>
      <c r="RH923" s="673"/>
      <c r="RI923" s="673"/>
      <c r="RJ923" s="673"/>
      <c r="RK923" s="673"/>
      <c r="RL923" s="673"/>
      <c r="RM923" s="673"/>
      <c r="RN923" s="673"/>
      <c r="RO923" s="673"/>
      <c r="RP923" s="673"/>
      <c r="RQ923" s="673"/>
      <c r="RR923" s="673"/>
      <c r="RS923" s="673"/>
      <c r="RT923" s="673"/>
      <c r="RU923" s="673"/>
      <c r="RV923" s="673"/>
      <c r="RW923" s="673"/>
      <c r="RX923" s="673"/>
      <c r="RY923" s="673"/>
      <c r="RZ923" s="673"/>
      <c r="SA923" s="673"/>
      <c r="SB923" s="673"/>
      <c r="SC923" s="673"/>
      <c r="SD923" s="673"/>
      <c r="SE923" s="673"/>
      <c r="SF923" s="673"/>
      <c r="SG923" s="673"/>
      <c r="SH923" s="673"/>
      <c r="SI923" s="673"/>
      <c r="SJ923" s="673"/>
      <c r="SK923" s="673"/>
      <c r="SL923" s="673"/>
      <c r="SM923" s="673"/>
      <c r="SN923" s="673"/>
      <c r="SO923" s="673"/>
      <c r="SP923" s="673"/>
      <c r="SQ923" s="673"/>
      <c r="SR923" s="673"/>
      <c r="SS923" s="673"/>
      <c r="ST923" s="673"/>
      <c r="SU923" s="673"/>
      <c r="SV923" s="673"/>
      <c r="SW923" s="673"/>
      <c r="SX923" s="673"/>
      <c r="SY923" s="673"/>
      <c r="SZ923" s="673"/>
      <c r="TA923" s="673"/>
      <c r="TB923" s="673"/>
      <c r="TC923" s="673"/>
      <c r="TD923" s="673"/>
      <c r="TE923" s="673"/>
      <c r="TF923" s="673"/>
      <c r="TG923" s="673"/>
      <c r="TH923" s="673"/>
      <c r="TI923" s="673"/>
      <c r="TJ923" s="673"/>
      <c r="TK923" s="673"/>
      <c r="TL923" s="673"/>
      <c r="TM923" s="673"/>
      <c r="TN923" s="673"/>
      <c r="TO923" s="673"/>
      <c r="TP923" s="673"/>
      <c r="TQ923" s="673"/>
      <c r="TR923" s="673"/>
      <c r="TS923" s="673"/>
      <c r="TT923" s="673"/>
      <c r="TU923" s="673"/>
      <c r="TV923" s="673"/>
      <c r="TW923" s="673"/>
      <c r="TX923" s="673"/>
      <c r="TY923" s="673"/>
      <c r="TZ923" s="673"/>
      <c r="UA923" s="673"/>
      <c r="UB923" s="673"/>
      <c r="UC923" s="673"/>
      <c r="UD923" s="673"/>
      <c r="UE923" s="673"/>
      <c r="UF923" s="673"/>
      <c r="UG923" s="673"/>
      <c r="UH923" s="673"/>
      <c r="UI923" s="673"/>
      <c r="UJ923" s="673"/>
      <c r="UK923" s="673"/>
      <c r="UL923" s="673"/>
      <c r="UM923" s="673"/>
      <c r="UN923" s="673"/>
      <c r="UO923" s="673"/>
      <c r="UP923" s="673"/>
      <c r="UQ923" s="673"/>
      <c r="UR923" s="673"/>
      <c r="US923" s="673"/>
      <c r="UT923" s="673"/>
      <c r="UU923" s="673"/>
      <c r="UV923" s="673"/>
      <c r="UW923" s="673"/>
      <c r="UX923" s="673"/>
      <c r="UY923" s="673"/>
      <c r="UZ923" s="673"/>
      <c r="VA923" s="673"/>
      <c r="VB923" s="673"/>
      <c r="VC923" s="673"/>
      <c r="VD923" s="673"/>
      <c r="VE923" s="673"/>
      <c r="VF923" s="673"/>
      <c r="VG923" s="673"/>
      <c r="VH923" s="673"/>
      <c r="VI923" s="673"/>
      <c r="VJ923" s="673"/>
      <c r="VK923" s="673"/>
      <c r="VL923" s="673"/>
      <c r="VM923" s="673"/>
      <c r="VN923" s="673"/>
      <c r="VO923" s="673"/>
      <c r="VP923" s="673"/>
      <c r="VQ923" s="673"/>
      <c r="VR923" s="673"/>
      <c r="VS923" s="673"/>
      <c r="VT923" s="673"/>
      <c r="VU923" s="673"/>
      <c r="VV923" s="673"/>
      <c r="VW923" s="673"/>
      <c r="VX923" s="673"/>
      <c r="VY923" s="673"/>
      <c r="VZ923" s="673"/>
      <c r="WA923" s="673"/>
      <c r="WB923" s="673"/>
      <c r="WC923" s="673"/>
      <c r="WD923" s="673"/>
      <c r="WE923" s="673"/>
      <c r="WF923" s="673"/>
      <c r="WG923" s="673"/>
      <c r="WH923" s="673"/>
      <c r="WI923" s="673"/>
      <c r="WJ923" s="673"/>
      <c r="WK923" s="673"/>
      <c r="WL923" s="673"/>
      <c r="WM923" s="673"/>
      <c r="WN923" s="673"/>
      <c r="WO923" s="673"/>
      <c r="WP923" s="673"/>
      <c r="WQ923" s="673"/>
      <c r="WR923" s="673"/>
      <c r="WS923" s="673"/>
      <c r="WT923" s="673"/>
      <c r="WU923" s="673"/>
      <c r="WV923" s="673"/>
      <c r="WW923" s="673"/>
      <c r="WX923" s="673"/>
      <c r="WY923" s="673"/>
      <c r="WZ923" s="673"/>
      <c r="XA923" s="673"/>
      <c r="XB923" s="673"/>
      <c r="XC923" s="673"/>
      <c r="XD923" s="673"/>
      <c r="XE923" s="673"/>
      <c r="XF923" s="673"/>
      <c r="XG923" s="673"/>
      <c r="XH923" s="673"/>
      <c r="XI923" s="673"/>
      <c r="XJ923" s="673"/>
      <c r="XK923" s="673"/>
      <c r="XL923" s="673"/>
      <c r="XM923" s="673"/>
      <c r="XN923" s="673"/>
      <c r="XO923" s="673"/>
      <c r="XP923" s="673"/>
      <c r="XQ923" s="673"/>
      <c r="XR923" s="673"/>
      <c r="XS923" s="673"/>
      <c r="XT923" s="673"/>
      <c r="XU923" s="673"/>
      <c r="XV923" s="673"/>
      <c r="XW923" s="673"/>
      <c r="XX923" s="673"/>
      <c r="XY923" s="673"/>
      <c r="XZ923" s="673"/>
      <c r="YA923" s="673"/>
      <c r="YB923" s="673"/>
      <c r="YC923" s="673"/>
      <c r="YD923" s="673"/>
      <c r="YE923" s="673"/>
      <c r="YF923" s="673"/>
      <c r="YG923" s="673"/>
      <c r="YH923" s="673"/>
      <c r="YI923" s="673"/>
      <c r="YJ923" s="673"/>
      <c r="YK923" s="673"/>
      <c r="YL923" s="673"/>
      <c r="YM923" s="673"/>
      <c r="YN923" s="673"/>
      <c r="YO923" s="673"/>
      <c r="YP923" s="673"/>
      <c r="YQ923" s="673"/>
      <c r="YR923" s="673"/>
      <c r="YS923" s="673"/>
      <c r="YT923" s="673"/>
      <c r="YU923" s="673"/>
      <c r="YV923" s="673"/>
      <c r="YW923" s="673"/>
      <c r="YX923" s="673"/>
      <c r="YY923" s="673"/>
      <c r="YZ923" s="673"/>
      <c r="ZA923" s="673"/>
      <c r="ZB923" s="673"/>
      <c r="ZC923" s="673"/>
      <c r="ZD923" s="673"/>
      <c r="ZE923" s="673"/>
      <c r="ZF923" s="673"/>
      <c r="ZG923" s="673"/>
      <c r="ZH923" s="673"/>
      <c r="ZI923" s="673"/>
      <c r="ZJ923" s="673"/>
      <c r="ZK923" s="673"/>
      <c r="ZL923" s="673"/>
      <c r="ZM923" s="673"/>
      <c r="ZN923" s="673"/>
      <c r="ZO923" s="673"/>
      <c r="ZP923" s="673"/>
      <c r="ZQ923" s="673"/>
      <c r="ZR923" s="673"/>
      <c r="ZS923" s="673"/>
      <c r="ZT923" s="673"/>
      <c r="ZU923" s="673"/>
      <c r="ZV923" s="673"/>
      <c r="ZW923" s="673"/>
      <c r="ZX923" s="673"/>
      <c r="ZY923" s="673"/>
      <c r="ZZ923" s="673"/>
      <c r="AAA923" s="673"/>
      <c r="AAB923" s="673"/>
      <c r="AAC923" s="673"/>
      <c r="AAD923" s="673"/>
      <c r="AAE923" s="673"/>
      <c r="AAF923" s="673"/>
      <c r="AAG923" s="673"/>
      <c r="AAH923" s="673"/>
      <c r="AAI923" s="673"/>
      <c r="AAJ923" s="673"/>
      <c r="AAK923" s="673"/>
      <c r="AAL923" s="673"/>
      <c r="AAM923" s="673"/>
      <c r="AAN923" s="673"/>
      <c r="AAO923" s="673"/>
      <c r="AAP923" s="673"/>
      <c r="AAQ923" s="673"/>
      <c r="AAR923" s="673"/>
      <c r="AAS923" s="673"/>
      <c r="AAT923" s="673"/>
      <c r="AAU923" s="673"/>
      <c r="AAV923" s="673"/>
      <c r="AAW923" s="673"/>
      <c r="AAX923" s="673"/>
      <c r="AAY923" s="673"/>
      <c r="AAZ923" s="673"/>
      <c r="ABA923" s="673"/>
      <c r="ABB923" s="673"/>
      <c r="ABC923" s="673"/>
      <c r="ABD923" s="673"/>
      <c r="ABE923" s="673"/>
      <c r="ABF923" s="673"/>
      <c r="ABG923" s="673"/>
      <c r="ABH923" s="673"/>
      <c r="ABI923" s="673"/>
      <c r="ABJ923" s="673"/>
      <c r="ABK923" s="673"/>
      <c r="ABL923" s="673"/>
      <c r="ABM923" s="673"/>
      <c r="ABN923" s="673"/>
      <c r="ABO923" s="673"/>
      <c r="ABP923" s="673"/>
      <c r="ABQ923" s="673"/>
      <c r="ABR923" s="673"/>
      <c r="ABS923" s="673"/>
      <c r="ABT923" s="673"/>
      <c r="ABU923" s="673"/>
      <c r="ABV923" s="673"/>
      <c r="ABW923" s="673"/>
      <c r="ABX923" s="673"/>
      <c r="ABY923" s="673"/>
      <c r="ABZ923" s="673"/>
      <c r="ACA923" s="673"/>
      <c r="ACB923" s="673"/>
      <c r="ACC923" s="673"/>
      <c r="ACD923" s="673"/>
      <c r="ACE923" s="673"/>
      <c r="ACF923" s="673"/>
      <c r="ACG923" s="673"/>
      <c r="ACH923" s="673"/>
      <c r="ACI923" s="673"/>
      <c r="ACJ923" s="673"/>
      <c r="ACK923" s="673"/>
      <c r="ACL923" s="673"/>
      <c r="ACM923" s="673"/>
      <c r="ACN923" s="673"/>
      <c r="ACO923" s="673"/>
      <c r="ACP923" s="673"/>
      <c r="ACQ923" s="673"/>
      <c r="ACR923" s="673"/>
      <c r="ACS923" s="673"/>
      <c r="ACT923" s="673"/>
      <c r="ACU923" s="673"/>
      <c r="ACV923" s="673"/>
      <c r="ACW923" s="673"/>
      <c r="ACX923" s="673"/>
      <c r="ACY923" s="673"/>
      <c r="ACZ923" s="673"/>
      <c r="ADA923" s="673"/>
      <c r="ADB923" s="673"/>
      <c r="ADC923" s="673"/>
      <c r="ADD923" s="673"/>
      <c r="ADE923" s="673"/>
      <c r="ADF923" s="673"/>
      <c r="ADG923" s="673"/>
      <c r="ADH923" s="673"/>
      <c r="ADI923" s="673"/>
      <c r="ADJ923" s="673"/>
      <c r="ADK923" s="673"/>
      <c r="ADL923" s="673"/>
      <c r="ADM923" s="673"/>
      <c r="ADN923" s="673"/>
      <c r="ADO923" s="673"/>
      <c r="ADP923" s="673"/>
      <c r="ADQ923" s="673"/>
      <c r="ADR923" s="673"/>
      <c r="ADS923" s="673"/>
      <c r="ADT923" s="673"/>
      <c r="ADU923" s="673"/>
      <c r="ADV923" s="673"/>
      <c r="ADW923" s="673"/>
      <c r="ADX923" s="673"/>
      <c r="ADY923" s="673"/>
      <c r="ADZ923" s="673"/>
      <c r="AEA923" s="673"/>
      <c r="AEB923" s="673"/>
      <c r="AEC923" s="673"/>
      <c r="AED923" s="673"/>
      <c r="AEE923" s="673"/>
      <c r="AEF923" s="673"/>
      <c r="AEG923" s="673"/>
      <c r="AEH923" s="673"/>
      <c r="AEI923" s="673"/>
      <c r="AEJ923" s="673"/>
      <c r="AEK923" s="673"/>
      <c r="AEL923" s="673"/>
      <c r="AEM923" s="673"/>
      <c r="AEN923" s="673"/>
      <c r="AEO923" s="673"/>
      <c r="AEP923" s="673"/>
      <c r="AEQ923" s="673"/>
      <c r="AER923" s="673"/>
      <c r="AES923" s="673"/>
      <c r="AET923" s="673"/>
      <c r="AEU923" s="673"/>
      <c r="AEV923" s="673"/>
      <c r="AEW923" s="673"/>
      <c r="AEX923" s="673"/>
      <c r="AEY923" s="673"/>
      <c r="AEZ923" s="673"/>
      <c r="AFA923" s="673"/>
      <c r="AFB923" s="673"/>
      <c r="AFC923" s="673"/>
      <c r="AFD923" s="673"/>
      <c r="AFE923" s="673"/>
      <c r="AFF923" s="673"/>
      <c r="AFG923" s="673"/>
      <c r="AFH923" s="673"/>
      <c r="AFI923" s="673"/>
      <c r="AFJ923" s="673"/>
      <c r="AFK923" s="673"/>
      <c r="AFL923" s="673"/>
      <c r="AFM923" s="673"/>
      <c r="AFN923" s="673"/>
      <c r="AFO923" s="673"/>
      <c r="AFP923" s="673"/>
      <c r="AFQ923" s="673"/>
      <c r="AFR923" s="673"/>
      <c r="AFS923" s="673"/>
      <c r="AFT923" s="673"/>
      <c r="AFU923" s="673"/>
      <c r="AFV923" s="673"/>
      <c r="AFW923" s="673"/>
      <c r="AFX923" s="673"/>
      <c r="AFY923" s="673"/>
      <c r="AFZ923" s="673"/>
      <c r="AGA923" s="673"/>
      <c r="AGB923" s="673"/>
      <c r="AGC923" s="673"/>
      <c r="AGD923" s="673"/>
      <c r="AGE923" s="673"/>
      <c r="AGF923" s="673"/>
      <c r="AGG923" s="673"/>
      <c r="AGH923" s="673"/>
      <c r="AGI923" s="673"/>
      <c r="AGJ923" s="673"/>
      <c r="AGK923" s="673"/>
      <c r="AGL923" s="673"/>
      <c r="AGM923" s="673"/>
      <c r="AGN923" s="673"/>
      <c r="AGO923" s="673"/>
      <c r="AGP923" s="673"/>
      <c r="AGQ923" s="673"/>
      <c r="AGR923" s="673"/>
      <c r="AGS923" s="673"/>
      <c r="AGT923" s="673"/>
      <c r="AGU923" s="673"/>
      <c r="AGV923" s="673"/>
      <c r="AGW923" s="673"/>
      <c r="AGX923" s="673"/>
      <c r="AGY923" s="673"/>
      <c r="AGZ923" s="673"/>
      <c r="AHA923" s="673"/>
      <c r="AHB923" s="673"/>
      <c r="AHC923" s="673"/>
      <c r="AHD923" s="673"/>
      <c r="AHE923" s="673"/>
      <c r="AHF923" s="673"/>
      <c r="AHG923" s="673"/>
      <c r="AHH923" s="673"/>
      <c r="AHI923" s="673"/>
      <c r="AHJ923" s="673"/>
      <c r="AHK923" s="673"/>
      <c r="AHL923" s="673"/>
      <c r="AHM923" s="673"/>
      <c r="AHN923" s="673"/>
      <c r="AHO923" s="673"/>
      <c r="AHP923" s="673"/>
      <c r="AHQ923" s="673"/>
      <c r="AHR923" s="673"/>
      <c r="AHS923" s="673"/>
      <c r="AHT923" s="673"/>
      <c r="AHU923" s="673"/>
      <c r="AHV923" s="673"/>
      <c r="AHW923" s="673"/>
      <c r="AHX923" s="673"/>
      <c r="AHY923" s="673"/>
      <c r="AHZ923" s="673"/>
      <c r="AIA923" s="673"/>
      <c r="AIB923" s="673"/>
      <c r="AIC923" s="673"/>
      <c r="AID923" s="673"/>
      <c r="AIE923" s="673"/>
      <c r="AIF923" s="673"/>
      <c r="AIG923" s="673"/>
      <c r="AIH923" s="673"/>
      <c r="AII923" s="673"/>
      <c r="AIJ923" s="673"/>
      <c r="AIK923" s="673"/>
      <c r="AIL923" s="673"/>
      <c r="AIM923" s="673"/>
      <c r="AIN923" s="673"/>
      <c r="AIO923" s="673"/>
      <c r="AIP923" s="673"/>
      <c r="AIQ923" s="673"/>
      <c r="AIR923" s="673"/>
      <c r="AIS923" s="673"/>
      <c r="AIT923" s="673"/>
      <c r="AIU923" s="673"/>
      <c r="AIV923" s="673"/>
      <c r="AIW923" s="673"/>
      <c r="AIX923" s="673"/>
      <c r="AIY923" s="673"/>
      <c r="AIZ923" s="673"/>
      <c r="AJA923" s="673"/>
      <c r="AJB923" s="673"/>
      <c r="AJC923" s="673"/>
      <c r="AJD923" s="673"/>
      <c r="AJE923" s="673"/>
      <c r="AJF923" s="673"/>
      <c r="AJG923" s="673"/>
      <c r="AJH923" s="673"/>
      <c r="AJI923" s="673"/>
      <c r="AJJ923" s="673"/>
      <c r="AJK923" s="673"/>
      <c r="AJL923" s="673"/>
      <c r="AJM923" s="673"/>
      <c r="AJN923" s="673"/>
      <c r="AJO923" s="673"/>
      <c r="AJP923" s="673"/>
      <c r="AJQ923" s="673"/>
      <c r="AJR923" s="673"/>
      <c r="AJS923" s="673"/>
      <c r="AJT923" s="673"/>
      <c r="AJU923" s="673"/>
      <c r="AJV923" s="673"/>
      <c r="AJW923" s="673"/>
      <c r="AJX923" s="673"/>
      <c r="AJY923" s="673"/>
      <c r="AJZ923" s="673"/>
      <c r="AKA923" s="673"/>
      <c r="AKB923" s="673"/>
      <c r="AKC923" s="673"/>
      <c r="AKD923" s="673"/>
      <c r="AKE923" s="673"/>
      <c r="AKF923" s="673"/>
      <c r="AKG923" s="673"/>
      <c r="AKH923" s="673"/>
      <c r="AKI923" s="673"/>
      <c r="AKJ923" s="673"/>
      <c r="AKK923" s="673"/>
      <c r="AKL923" s="673"/>
      <c r="AKM923" s="673"/>
      <c r="AKN923" s="673"/>
      <c r="AKO923" s="673"/>
      <c r="AKP923" s="673"/>
      <c r="AKQ923" s="673"/>
      <c r="AKR923" s="673"/>
      <c r="AKS923" s="673"/>
      <c r="AKT923" s="673"/>
      <c r="AKU923" s="673"/>
      <c r="AKV923" s="673"/>
      <c r="AKW923" s="673"/>
      <c r="AKX923" s="673"/>
      <c r="AKY923" s="673"/>
      <c r="AKZ923" s="673"/>
      <c r="ALA923" s="673"/>
      <c r="ALB923" s="673"/>
      <c r="ALC923" s="673"/>
      <c r="ALD923" s="673"/>
      <c r="ALE923" s="673"/>
      <c r="ALF923" s="673"/>
      <c r="ALG923" s="673"/>
      <c r="ALH923" s="673"/>
      <c r="ALI923" s="673"/>
      <c r="ALJ923" s="673"/>
      <c r="ALK923" s="673"/>
      <c r="ALL923" s="673"/>
      <c r="ALM923" s="673"/>
      <c r="ALN923" s="673"/>
      <c r="ALO923" s="673"/>
      <c r="ALP923" s="673"/>
      <c r="ALQ923" s="673"/>
      <c r="ALR923" s="673"/>
      <c r="ALS923" s="673"/>
      <c r="ALT923" s="673"/>
      <c r="ALU923" s="673"/>
      <c r="ALV923" s="673"/>
      <c r="ALW923" s="673"/>
      <c r="ALX923" s="673"/>
      <c r="ALY923" s="673"/>
      <c r="ALZ923" s="673"/>
      <c r="AMA923" s="673"/>
      <c r="AMB923" s="673"/>
      <c r="AMC923" s="673"/>
      <c r="AMD923" s="673"/>
      <c r="AME923" s="673"/>
      <c r="AMF923" s="673"/>
      <c r="AMG923" s="673"/>
      <c r="AMH923" s="673"/>
      <c r="AMI923" s="673"/>
      <c r="AMJ923" s="673"/>
      <c r="AMK923" s="673"/>
      <c r="AML923" s="673"/>
      <c r="AMM923" s="673"/>
      <c r="AMN923" s="673"/>
      <c r="AMO923" s="673"/>
      <c r="AMP923" s="673"/>
      <c r="AMQ923" s="673"/>
      <c r="AMR923" s="673"/>
      <c r="AMS923" s="673"/>
      <c r="AMT923" s="673"/>
      <c r="AMU923" s="673"/>
      <c r="AMV923" s="673"/>
      <c r="AMW923" s="673"/>
      <c r="AMX923" s="673"/>
      <c r="AMY923" s="673"/>
      <c r="AMZ923" s="673"/>
      <c r="ANA923" s="673"/>
      <c r="ANB923" s="673"/>
      <c r="ANC923" s="673"/>
      <c r="AND923" s="673"/>
      <c r="ANE923" s="673"/>
      <c r="ANF923" s="673"/>
      <c r="ANG923" s="673"/>
      <c r="ANH923" s="673"/>
      <c r="ANI923" s="673"/>
      <c r="ANJ923" s="673"/>
      <c r="ANK923" s="673"/>
      <c r="ANL923" s="673"/>
      <c r="ANM923" s="673"/>
      <c r="ANN923" s="673"/>
      <c r="ANO923" s="673"/>
      <c r="ANP923" s="673"/>
      <c r="ANQ923" s="673"/>
      <c r="ANR923" s="673"/>
      <c r="ANS923" s="673"/>
      <c r="ANT923" s="673"/>
      <c r="ANU923" s="673"/>
      <c r="ANV923" s="673"/>
      <c r="ANW923" s="673"/>
      <c r="ANX923" s="673"/>
      <c r="ANY923" s="673"/>
      <c r="ANZ923" s="673"/>
      <c r="AOA923" s="673"/>
      <c r="AOB923" s="673"/>
      <c r="AOC923" s="673"/>
      <c r="AOD923" s="673"/>
      <c r="AOE923" s="673"/>
      <c r="AOF923" s="673"/>
      <c r="AOG923" s="673"/>
      <c r="AOH923" s="673"/>
      <c r="AOI923" s="673"/>
      <c r="AOJ923" s="673"/>
      <c r="AOK923" s="673"/>
      <c r="AOL923" s="673"/>
      <c r="AOM923" s="673"/>
      <c r="AON923" s="673"/>
      <c r="AOO923" s="673"/>
      <c r="AOP923" s="673"/>
      <c r="AOQ923" s="673"/>
      <c r="AOR923" s="673"/>
      <c r="AOS923" s="673"/>
      <c r="AOT923" s="673"/>
      <c r="AOU923" s="673"/>
      <c r="AOV923" s="673"/>
      <c r="AOW923" s="673"/>
      <c r="AOX923" s="673"/>
      <c r="AOY923" s="673"/>
      <c r="AOZ923" s="673"/>
      <c r="APA923" s="673"/>
      <c r="APB923" s="673"/>
      <c r="APC923" s="673"/>
      <c r="APD923" s="673"/>
      <c r="APE923" s="673"/>
      <c r="APF923" s="673"/>
      <c r="APG923" s="673"/>
      <c r="APH923" s="673"/>
      <c r="API923" s="673"/>
      <c r="APJ923" s="673"/>
      <c r="APK923" s="673"/>
      <c r="APL923" s="673"/>
      <c r="APM923" s="673"/>
      <c r="APN923" s="673"/>
      <c r="APO923" s="673"/>
      <c r="APP923" s="673"/>
      <c r="APQ923" s="673"/>
      <c r="APR923" s="673"/>
      <c r="APS923" s="673"/>
      <c r="APT923" s="673"/>
      <c r="APU923" s="673"/>
      <c r="APV923" s="673"/>
      <c r="APW923" s="673"/>
      <c r="APX923" s="673"/>
      <c r="APY923" s="673"/>
      <c r="APZ923" s="673"/>
      <c r="AQA923" s="673"/>
      <c r="AQB923" s="673"/>
      <c r="AQC923" s="673"/>
      <c r="AQD923" s="673"/>
      <c r="AQE923" s="673"/>
      <c r="AQF923" s="673"/>
      <c r="AQG923" s="673"/>
      <c r="AQH923" s="673"/>
      <c r="AQI923" s="673"/>
      <c r="AQJ923" s="673"/>
      <c r="AQK923" s="673"/>
      <c r="AQL923" s="673"/>
      <c r="AQM923" s="673"/>
      <c r="AQN923" s="673"/>
      <c r="AQO923" s="673"/>
      <c r="AQP923" s="673"/>
      <c r="AQQ923" s="673"/>
      <c r="AQR923" s="673"/>
      <c r="AQS923" s="673"/>
      <c r="AQT923" s="673"/>
      <c r="AQU923" s="673"/>
      <c r="AQV923" s="673"/>
      <c r="AQW923" s="673"/>
      <c r="AQX923" s="673"/>
      <c r="AQY923" s="673"/>
      <c r="AQZ923" s="673"/>
      <c r="ARA923" s="673"/>
      <c r="ARB923" s="673"/>
      <c r="ARC923" s="673"/>
      <c r="ARD923" s="673"/>
      <c r="ARE923" s="673"/>
      <c r="ARF923" s="673"/>
      <c r="ARG923" s="673"/>
      <c r="ARH923" s="673"/>
      <c r="ARI923" s="673"/>
      <c r="ARJ923" s="673"/>
      <c r="ARK923" s="673"/>
      <c r="ARL923" s="673"/>
      <c r="ARM923" s="673"/>
      <c r="ARN923" s="673"/>
      <c r="ARO923" s="673"/>
      <c r="ARP923" s="673"/>
      <c r="ARQ923" s="673"/>
      <c r="ARR923" s="673"/>
      <c r="ARS923" s="673"/>
      <c r="ART923" s="673"/>
      <c r="ARU923" s="673"/>
      <c r="ARV923" s="673"/>
      <c r="ARW923" s="673"/>
      <c r="ARX923" s="673"/>
      <c r="ARY923" s="673"/>
      <c r="ARZ923" s="673"/>
      <c r="ASA923" s="673"/>
      <c r="ASB923" s="673"/>
      <c r="ASC923" s="673"/>
      <c r="ASD923" s="673"/>
      <c r="ASE923" s="673"/>
      <c r="ASF923" s="673"/>
      <c r="ASG923" s="673"/>
      <c r="ASH923" s="673"/>
      <c r="ASI923" s="673"/>
      <c r="ASJ923" s="673"/>
      <c r="ASK923" s="673"/>
      <c r="ASL923" s="673"/>
      <c r="ASM923" s="673"/>
      <c r="ASN923" s="673"/>
      <c r="ASO923" s="673"/>
      <c r="ASP923" s="673"/>
      <c r="ASQ923" s="673"/>
      <c r="ASR923" s="673"/>
      <c r="ASS923" s="673"/>
      <c r="AST923" s="673"/>
      <c r="ASU923" s="673"/>
      <c r="ASV923" s="673"/>
      <c r="ASW923" s="673"/>
      <c r="ASX923" s="673"/>
      <c r="ASY923" s="673"/>
      <c r="ASZ923" s="673"/>
      <c r="ATA923" s="673"/>
      <c r="ATB923" s="673"/>
      <c r="ATC923" s="673"/>
      <c r="ATD923" s="673"/>
      <c r="ATE923" s="673"/>
      <c r="ATF923" s="673"/>
      <c r="ATG923" s="673"/>
      <c r="ATH923" s="673"/>
      <c r="ATI923" s="673"/>
      <c r="ATJ923" s="673"/>
      <c r="ATK923" s="673"/>
      <c r="ATL923" s="673"/>
      <c r="ATM923" s="673"/>
      <c r="ATN923" s="673"/>
      <c r="ATO923" s="673"/>
      <c r="ATP923" s="673"/>
      <c r="ATQ923" s="673"/>
      <c r="ATR923" s="673"/>
      <c r="ATS923" s="673"/>
      <c r="ATT923" s="673"/>
      <c r="ATU923" s="673"/>
      <c r="ATV923" s="673"/>
      <c r="ATW923" s="673"/>
      <c r="ATX923" s="673"/>
      <c r="ATY923" s="673"/>
      <c r="ATZ923" s="673"/>
      <c r="AUA923" s="673"/>
      <c r="AUB923" s="673"/>
      <c r="AUC923" s="673"/>
      <c r="AUD923" s="673"/>
      <c r="AUE923" s="673"/>
      <c r="AUF923" s="673"/>
      <c r="AUG923" s="673"/>
      <c r="AUH923" s="673"/>
      <c r="AUI923" s="673"/>
      <c r="AUJ923" s="673"/>
      <c r="AUK923" s="673"/>
      <c r="AUL923" s="673"/>
      <c r="AUM923" s="673"/>
      <c r="AUN923" s="673"/>
      <c r="AUO923" s="673"/>
      <c r="AUP923" s="673"/>
      <c r="AUQ923" s="673"/>
      <c r="AUR923" s="673"/>
      <c r="AUS923" s="673"/>
      <c r="AUT923" s="673"/>
      <c r="AUU923" s="673"/>
      <c r="AUV923" s="673"/>
      <c r="AUW923" s="673"/>
      <c r="AUX923" s="673"/>
      <c r="AUY923" s="673"/>
      <c r="AUZ923" s="673"/>
      <c r="AVA923" s="673"/>
      <c r="AVB923" s="673"/>
      <c r="AVC923" s="673"/>
      <c r="AVD923" s="673"/>
      <c r="AVE923" s="673"/>
      <c r="AVF923" s="673"/>
      <c r="AVG923" s="673"/>
      <c r="AVH923" s="673"/>
      <c r="AVI923" s="673"/>
      <c r="AVJ923" s="673"/>
      <c r="AVK923" s="673"/>
    </row>
    <row r="924" spans="1:1259">
      <c r="A924" s="716"/>
      <c r="B924" s="716"/>
      <c r="C924" s="716"/>
      <c r="D924" s="714" t="s">
        <v>3247</v>
      </c>
      <c r="E924" s="676" t="s">
        <v>3276</v>
      </c>
      <c r="F924" s="703"/>
      <c r="G924" s="703"/>
      <c r="H924" s="703"/>
      <c r="I924" s="698" t="s">
        <v>1699</v>
      </c>
      <c r="J924" s="704"/>
      <c r="K924" s="705" t="s">
        <v>4984</v>
      </c>
      <c r="L924" s="703" t="s">
        <v>3390</v>
      </c>
      <c r="M924" s="706">
        <v>44557</v>
      </c>
      <c r="N924" s="706">
        <v>44621</v>
      </c>
      <c r="O924" s="706"/>
      <c r="P924" s="704"/>
      <c r="Q924" s="704"/>
      <c r="R924" s="704"/>
      <c r="S924" s="703" t="s">
        <v>4891</v>
      </c>
      <c r="T924" s="703">
        <v>60</v>
      </c>
      <c r="U924" s="703"/>
      <c r="V924" s="703" t="s">
        <v>973</v>
      </c>
      <c r="W924" s="703">
        <v>400</v>
      </c>
      <c r="X924" s="707">
        <v>3840</v>
      </c>
      <c r="Y924" s="539">
        <f t="shared" si="42"/>
        <v>1536000</v>
      </c>
      <c r="Z924" s="680">
        <v>0.52</v>
      </c>
      <c r="AA924" s="681">
        <f t="shared" si="43"/>
        <v>798720</v>
      </c>
      <c r="AB924" s="682"/>
      <c r="AC924" s="683">
        <v>0</v>
      </c>
      <c r="AD924" s="692"/>
      <c r="AE924" s="684"/>
      <c r="AF924" s="695">
        <f t="shared" si="44"/>
        <v>798720</v>
      </c>
      <c r="AG924" s="676" t="s">
        <v>1073</v>
      </c>
      <c r="AH924" s="676"/>
      <c r="AI924" s="685">
        <v>60</v>
      </c>
      <c r="AJ924" s="676" t="s">
        <v>2674</v>
      </c>
      <c r="AK924" s="696" t="s">
        <v>1149</v>
      </c>
      <c r="AL924" s="676">
        <v>78218</v>
      </c>
      <c r="AM924" s="676" t="s">
        <v>52</v>
      </c>
      <c r="AN924" s="676"/>
      <c r="AO924" s="676"/>
      <c r="AP924" s="688"/>
      <c r="AQ924" s="688" t="s">
        <v>37</v>
      </c>
      <c r="AR924" s="688" t="s">
        <v>1700</v>
      </c>
      <c r="AS924" s="715"/>
      <c r="AT924" s="715"/>
      <c r="AU924" s="715"/>
      <c r="AV924" s="680">
        <v>0.52</v>
      </c>
      <c r="AW924" s="673"/>
      <c r="AX924" s="673"/>
      <c r="AY924" s="673"/>
      <c r="AZ924" s="673"/>
      <c r="BA924" s="673"/>
      <c r="BB924" s="673"/>
      <c r="BC924" s="673"/>
      <c r="BD924" s="673"/>
      <c r="BE924" s="673"/>
      <c r="BF924" s="673"/>
      <c r="BG924" s="673"/>
      <c r="BH924" s="673"/>
      <c r="BI924" s="673"/>
      <c r="BJ924" s="673"/>
      <c r="BK924" s="673"/>
      <c r="BL924" s="673"/>
      <c r="BM924" s="673"/>
      <c r="BN924" s="673"/>
      <c r="BO924" s="673"/>
      <c r="BP924" s="673"/>
      <c r="BQ924" s="673"/>
      <c r="BR924" s="673"/>
      <c r="BS924" s="673"/>
      <c r="BT924" s="673"/>
      <c r="BU924" s="673"/>
      <c r="BV924" s="673"/>
      <c r="BW924" s="673"/>
      <c r="BX924" s="673"/>
      <c r="BY924" s="673"/>
      <c r="BZ924" s="673"/>
      <c r="CA924" s="673"/>
      <c r="CB924" s="673"/>
      <c r="CC924" s="673"/>
      <c r="CD924" s="673"/>
      <c r="CE924" s="673"/>
      <c r="CF924" s="673"/>
      <c r="CG924" s="673"/>
      <c r="CH924" s="673"/>
      <c r="CI924" s="673"/>
      <c r="CJ924" s="673"/>
      <c r="CK924" s="673"/>
      <c r="CL924" s="673"/>
      <c r="CM924" s="673"/>
      <c r="CN924" s="673"/>
      <c r="CO924" s="673"/>
      <c r="CP924" s="673"/>
      <c r="CQ924" s="673"/>
      <c r="CR924" s="673"/>
      <c r="CS924" s="673"/>
      <c r="CT924" s="673"/>
      <c r="CU924" s="673"/>
      <c r="CV924" s="673"/>
      <c r="CW924" s="673"/>
      <c r="CX924" s="673"/>
      <c r="CY924" s="673"/>
      <c r="CZ924" s="673"/>
      <c r="DA924" s="673"/>
      <c r="DB924" s="673"/>
      <c r="DC924" s="673"/>
      <c r="DD924" s="673"/>
      <c r="DE924" s="673"/>
      <c r="DF924" s="673"/>
      <c r="DG924" s="673"/>
      <c r="DH924" s="673"/>
      <c r="DI924" s="673"/>
      <c r="DJ924" s="673"/>
      <c r="DK924" s="673"/>
      <c r="DL924" s="673"/>
      <c r="DM924" s="673"/>
      <c r="DN924" s="673"/>
      <c r="DO924" s="673"/>
      <c r="DP924" s="673"/>
      <c r="DQ924" s="673"/>
      <c r="DR924" s="673"/>
      <c r="DS924" s="673"/>
      <c r="DT924" s="673"/>
      <c r="DU924" s="673"/>
      <c r="DV924" s="673"/>
      <c r="DW924" s="673"/>
      <c r="DX924" s="673"/>
      <c r="DY924" s="673"/>
      <c r="DZ924" s="673"/>
      <c r="EA924" s="673"/>
      <c r="EB924" s="673"/>
      <c r="EC924" s="673"/>
      <c r="ED924" s="673"/>
      <c r="EE924" s="673"/>
      <c r="EF924" s="673"/>
      <c r="EG924" s="673"/>
      <c r="EH924" s="673"/>
      <c r="EI924" s="673"/>
      <c r="EJ924" s="673"/>
      <c r="EK924" s="673"/>
      <c r="EL924" s="673"/>
      <c r="EM924" s="673"/>
      <c r="EN924" s="673"/>
      <c r="EO924" s="673"/>
      <c r="EP924" s="673"/>
      <c r="EQ924" s="673"/>
      <c r="ER924" s="673"/>
      <c r="ES924" s="673"/>
      <c r="ET924" s="673"/>
      <c r="EU924" s="673"/>
      <c r="EV924" s="673"/>
      <c r="EW924" s="673"/>
      <c r="EX924" s="673"/>
      <c r="EY924" s="673"/>
      <c r="EZ924" s="673"/>
      <c r="FA924" s="673"/>
      <c r="FB924" s="673"/>
      <c r="FC924" s="673"/>
      <c r="FD924" s="673"/>
      <c r="FE924" s="673"/>
      <c r="FF924" s="673"/>
      <c r="FG924" s="673"/>
      <c r="FH924" s="673"/>
      <c r="FI924" s="673"/>
      <c r="FJ924" s="673"/>
      <c r="FK924" s="673"/>
      <c r="FL924" s="673"/>
      <c r="FM924" s="673"/>
      <c r="FN924" s="673"/>
      <c r="FO924" s="673"/>
      <c r="FP924" s="673"/>
      <c r="FQ924" s="673"/>
      <c r="FR924" s="673"/>
      <c r="FS924" s="673"/>
      <c r="FT924" s="673"/>
      <c r="FU924" s="673"/>
      <c r="FV924" s="673"/>
      <c r="FW924" s="673"/>
      <c r="FX924" s="673"/>
      <c r="FY924" s="673"/>
      <c r="FZ924" s="673"/>
      <c r="GA924" s="673"/>
      <c r="GB924" s="673"/>
      <c r="GC924" s="673"/>
      <c r="GD924" s="673"/>
      <c r="GE924" s="673"/>
      <c r="GF924" s="673"/>
      <c r="GG924" s="673"/>
      <c r="GH924" s="673"/>
      <c r="GI924" s="673"/>
      <c r="GJ924" s="673"/>
      <c r="GK924" s="673"/>
      <c r="GL924" s="673"/>
      <c r="GM924" s="673"/>
      <c r="GN924" s="673"/>
      <c r="GO924" s="673"/>
      <c r="GP924" s="673"/>
      <c r="GQ924" s="673"/>
      <c r="GR924" s="673"/>
      <c r="GS924" s="673"/>
      <c r="GT924" s="673"/>
      <c r="GU924" s="673"/>
      <c r="GV924" s="673"/>
      <c r="GW924" s="673"/>
      <c r="GX924" s="673"/>
      <c r="GY924" s="673"/>
      <c r="GZ924" s="673"/>
      <c r="HA924" s="673"/>
      <c r="HB924" s="673"/>
      <c r="HC924" s="673"/>
      <c r="HD924" s="673"/>
      <c r="HE924" s="673"/>
      <c r="HF924" s="673"/>
      <c r="HG924" s="673"/>
      <c r="HH924" s="673"/>
      <c r="HI924" s="673"/>
      <c r="HJ924" s="673"/>
      <c r="HK924" s="673"/>
      <c r="HL924" s="673"/>
      <c r="HM924" s="673"/>
      <c r="HN924" s="673"/>
      <c r="HO924" s="673"/>
      <c r="HP924" s="673"/>
      <c r="HQ924" s="673"/>
      <c r="HR924" s="673"/>
      <c r="HS924" s="673"/>
      <c r="HT924" s="673"/>
      <c r="HU924" s="673"/>
      <c r="HV924" s="673"/>
      <c r="HW924" s="673"/>
      <c r="HX924" s="673"/>
      <c r="HY924" s="673"/>
      <c r="HZ924" s="673"/>
      <c r="IA924" s="673"/>
      <c r="IB924" s="673"/>
      <c r="IC924" s="673"/>
      <c r="ID924" s="673"/>
      <c r="IE924" s="673"/>
      <c r="IF924" s="673"/>
      <c r="IG924" s="673"/>
      <c r="IH924" s="673"/>
      <c r="II924" s="673"/>
      <c r="IJ924" s="673"/>
      <c r="IK924" s="673"/>
      <c r="IL924" s="673"/>
      <c r="IM924" s="673"/>
      <c r="IN924" s="673"/>
      <c r="IO924" s="673"/>
      <c r="IP924" s="673"/>
      <c r="IQ924" s="673"/>
      <c r="IR924" s="673"/>
      <c r="IS924" s="673"/>
      <c r="IT924" s="673"/>
      <c r="IU924" s="673"/>
      <c r="IV924" s="673"/>
      <c r="IW924" s="673"/>
      <c r="IX924" s="673"/>
      <c r="IY924" s="673"/>
      <c r="IZ924" s="673"/>
      <c r="JA924" s="673"/>
      <c r="JB924" s="673"/>
      <c r="JC924" s="673"/>
      <c r="JD924" s="673"/>
      <c r="JE924" s="673"/>
      <c r="JF924" s="673"/>
      <c r="JG924" s="673"/>
      <c r="JH924" s="673"/>
      <c r="JI924" s="673"/>
      <c r="JJ924" s="673"/>
      <c r="JK924" s="673"/>
      <c r="JL924" s="673"/>
      <c r="JM924" s="673"/>
      <c r="JN924" s="673"/>
      <c r="JO924" s="673"/>
      <c r="JP924" s="673"/>
      <c r="JQ924" s="673"/>
      <c r="JR924" s="673"/>
      <c r="JS924" s="673"/>
      <c r="JT924" s="673"/>
      <c r="JU924" s="673"/>
      <c r="JV924" s="673"/>
      <c r="JW924" s="673"/>
      <c r="JX924" s="673"/>
      <c r="JY924" s="673"/>
      <c r="JZ924" s="673"/>
      <c r="KA924" s="673"/>
      <c r="KB924" s="673"/>
      <c r="KC924" s="673"/>
      <c r="KD924" s="673"/>
      <c r="KE924" s="673"/>
      <c r="KF924" s="673"/>
      <c r="KG924" s="673"/>
      <c r="KH924" s="673"/>
      <c r="KI924" s="673"/>
      <c r="KJ924" s="673"/>
      <c r="KK924" s="673"/>
      <c r="KL924" s="673"/>
      <c r="KM924" s="673"/>
      <c r="KN924" s="673"/>
      <c r="KO924" s="673"/>
      <c r="KP924" s="673"/>
      <c r="KQ924" s="673"/>
      <c r="KR924" s="673"/>
      <c r="KS924" s="673"/>
      <c r="KT924" s="673"/>
      <c r="KU924" s="673"/>
      <c r="KV924" s="673"/>
      <c r="KW924" s="673"/>
      <c r="KX924" s="673"/>
      <c r="KY924" s="673"/>
      <c r="KZ924" s="673"/>
      <c r="LA924" s="673"/>
      <c r="LB924" s="673"/>
      <c r="LC924" s="673"/>
      <c r="LD924" s="673"/>
      <c r="LE924" s="673"/>
      <c r="LF924" s="673"/>
      <c r="LG924" s="673"/>
      <c r="LH924" s="673"/>
      <c r="LI924" s="673"/>
      <c r="LJ924" s="673"/>
      <c r="LK924" s="673"/>
      <c r="LL924" s="673"/>
      <c r="LM924" s="673"/>
      <c r="LN924" s="673"/>
      <c r="LO924" s="673"/>
      <c r="LP924" s="673"/>
      <c r="LQ924" s="673"/>
      <c r="LR924" s="673"/>
      <c r="LS924" s="673"/>
      <c r="LT924" s="673"/>
      <c r="LU924" s="673"/>
      <c r="LV924" s="673"/>
      <c r="LW924" s="673"/>
      <c r="LX924" s="673"/>
      <c r="LY924" s="673"/>
      <c r="LZ924" s="673"/>
      <c r="MA924" s="673"/>
      <c r="MB924" s="673"/>
      <c r="MC924" s="673"/>
      <c r="MD924" s="673"/>
      <c r="ME924" s="673"/>
      <c r="MF924" s="673"/>
      <c r="MG924" s="673"/>
      <c r="MH924" s="673"/>
      <c r="MI924" s="673"/>
      <c r="MJ924" s="673"/>
      <c r="MK924" s="673"/>
      <c r="ML924" s="673"/>
      <c r="MM924" s="673"/>
      <c r="MN924" s="673"/>
      <c r="MO924" s="673"/>
      <c r="MP924" s="673"/>
      <c r="MQ924" s="673"/>
      <c r="MR924" s="673"/>
      <c r="MS924" s="673"/>
      <c r="MT924" s="673"/>
      <c r="MU924" s="673"/>
      <c r="MV924" s="673"/>
      <c r="MW924" s="673"/>
      <c r="MX924" s="673"/>
      <c r="MY924" s="673"/>
      <c r="MZ924" s="673"/>
      <c r="NA924" s="673"/>
      <c r="NB924" s="673"/>
      <c r="NC924" s="673"/>
      <c r="ND924" s="673"/>
      <c r="NE924" s="673"/>
      <c r="NF924" s="673"/>
      <c r="NG924" s="673"/>
      <c r="NH924" s="673"/>
      <c r="NI924" s="673"/>
      <c r="NJ924" s="673"/>
      <c r="NK924" s="673"/>
      <c r="NL924" s="673"/>
      <c r="NM924" s="673"/>
      <c r="NN924" s="673"/>
      <c r="NO924" s="673"/>
      <c r="NP924" s="673"/>
      <c r="NQ924" s="673"/>
      <c r="NR924" s="673"/>
      <c r="NS924" s="673"/>
      <c r="NT924" s="673"/>
      <c r="NU924" s="673"/>
      <c r="NV924" s="673"/>
      <c r="NW924" s="673"/>
      <c r="NX924" s="673"/>
      <c r="NY924" s="673"/>
      <c r="NZ924" s="673"/>
      <c r="OA924" s="673"/>
      <c r="OB924" s="673"/>
      <c r="OC924" s="673"/>
      <c r="OD924" s="673"/>
      <c r="OE924" s="673"/>
      <c r="OF924" s="673"/>
      <c r="OG924" s="673"/>
      <c r="OH924" s="673"/>
      <c r="OI924" s="673"/>
      <c r="OJ924" s="673"/>
      <c r="OK924" s="673"/>
      <c r="OL924" s="673"/>
      <c r="OM924" s="673"/>
      <c r="ON924" s="673"/>
      <c r="OO924" s="673"/>
      <c r="OP924" s="673"/>
      <c r="OQ924" s="673"/>
      <c r="OR924" s="673"/>
      <c r="OS924" s="673"/>
      <c r="OT924" s="673"/>
      <c r="OU924" s="673"/>
      <c r="OV924" s="673"/>
      <c r="OW924" s="673"/>
      <c r="OX924" s="673"/>
      <c r="OY924" s="673"/>
      <c r="OZ924" s="673"/>
      <c r="PA924" s="673"/>
      <c r="PB924" s="673"/>
      <c r="PC924" s="673"/>
      <c r="PD924" s="673"/>
      <c r="PE924" s="673"/>
      <c r="PF924" s="673"/>
      <c r="PG924" s="673"/>
      <c r="PH924" s="673"/>
      <c r="PI924" s="673"/>
      <c r="PJ924" s="673"/>
      <c r="PK924" s="673"/>
      <c r="PL924" s="673"/>
      <c r="PM924" s="673"/>
      <c r="PN924" s="673"/>
      <c r="PO924" s="673"/>
      <c r="PP924" s="673"/>
      <c r="PQ924" s="673"/>
      <c r="PR924" s="673"/>
      <c r="PS924" s="673"/>
      <c r="PT924" s="673"/>
      <c r="PU924" s="673"/>
      <c r="PV924" s="673"/>
      <c r="PW924" s="673"/>
      <c r="PX924" s="673"/>
      <c r="PY924" s="673"/>
      <c r="PZ924" s="673"/>
      <c r="QA924" s="673"/>
      <c r="QB924" s="673"/>
      <c r="QC924" s="673"/>
      <c r="QD924" s="673"/>
      <c r="QE924" s="673"/>
      <c r="QF924" s="673"/>
      <c r="QG924" s="673"/>
      <c r="QH924" s="673"/>
      <c r="QI924" s="673"/>
      <c r="QJ924" s="673"/>
      <c r="QK924" s="673"/>
      <c r="QL924" s="673"/>
      <c r="QM924" s="673"/>
      <c r="QN924" s="673"/>
      <c r="QO924" s="673"/>
      <c r="QP924" s="673"/>
      <c r="QQ924" s="673"/>
      <c r="QR924" s="673"/>
      <c r="QS924" s="673"/>
      <c r="QT924" s="673"/>
      <c r="QU924" s="673"/>
      <c r="QV924" s="673"/>
      <c r="QW924" s="673"/>
      <c r="QX924" s="673"/>
      <c r="QY924" s="673"/>
      <c r="QZ924" s="673"/>
      <c r="RA924" s="673"/>
      <c r="RB924" s="673"/>
      <c r="RC924" s="673"/>
      <c r="RD924" s="673"/>
      <c r="RE924" s="673"/>
      <c r="RF924" s="673"/>
      <c r="RG924" s="673"/>
      <c r="RH924" s="673"/>
      <c r="RI924" s="673"/>
      <c r="RJ924" s="673"/>
      <c r="RK924" s="673"/>
      <c r="RL924" s="673"/>
      <c r="RM924" s="673"/>
      <c r="RN924" s="673"/>
      <c r="RO924" s="673"/>
      <c r="RP924" s="673"/>
      <c r="RQ924" s="673"/>
      <c r="RR924" s="673"/>
      <c r="RS924" s="673"/>
      <c r="RT924" s="673"/>
      <c r="RU924" s="673"/>
      <c r="RV924" s="673"/>
      <c r="RW924" s="673"/>
      <c r="RX924" s="673"/>
      <c r="RY924" s="673"/>
      <c r="RZ924" s="673"/>
      <c r="SA924" s="673"/>
      <c r="SB924" s="673"/>
      <c r="SC924" s="673"/>
      <c r="SD924" s="673"/>
      <c r="SE924" s="673"/>
      <c r="SF924" s="673"/>
      <c r="SG924" s="673"/>
      <c r="SH924" s="673"/>
      <c r="SI924" s="673"/>
      <c r="SJ924" s="673"/>
      <c r="SK924" s="673"/>
      <c r="SL924" s="673"/>
      <c r="SM924" s="673"/>
      <c r="SN924" s="673"/>
      <c r="SO924" s="673"/>
      <c r="SP924" s="673"/>
      <c r="SQ924" s="673"/>
      <c r="SR924" s="673"/>
      <c r="SS924" s="673"/>
      <c r="ST924" s="673"/>
      <c r="SU924" s="673"/>
      <c r="SV924" s="673"/>
      <c r="SW924" s="673"/>
      <c r="SX924" s="673"/>
      <c r="SY924" s="673"/>
      <c r="SZ924" s="673"/>
      <c r="TA924" s="673"/>
      <c r="TB924" s="673"/>
      <c r="TC924" s="673"/>
      <c r="TD924" s="673"/>
      <c r="TE924" s="673"/>
      <c r="TF924" s="673"/>
      <c r="TG924" s="673"/>
      <c r="TH924" s="673"/>
      <c r="TI924" s="673"/>
      <c r="TJ924" s="673"/>
      <c r="TK924" s="673"/>
      <c r="TL924" s="673"/>
      <c r="TM924" s="673"/>
      <c r="TN924" s="673"/>
      <c r="TO924" s="673"/>
      <c r="TP924" s="673"/>
      <c r="TQ924" s="673"/>
      <c r="TR924" s="673"/>
      <c r="TS924" s="673"/>
      <c r="TT924" s="673"/>
      <c r="TU924" s="673"/>
      <c r="TV924" s="673"/>
      <c r="TW924" s="673"/>
      <c r="TX924" s="673"/>
      <c r="TY924" s="673"/>
      <c r="TZ924" s="673"/>
      <c r="UA924" s="673"/>
      <c r="UB924" s="673"/>
      <c r="UC924" s="673"/>
      <c r="UD924" s="673"/>
      <c r="UE924" s="673"/>
      <c r="UF924" s="673"/>
      <c r="UG924" s="673"/>
      <c r="UH924" s="673"/>
      <c r="UI924" s="673"/>
      <c r="UJ924" s="673"/>
      <c r="UK924" s="673"/>
      <c r="UL924" s="673"/>
      <c r="UM924" s="673"/>
      <c r="UN924" s="673"/>
      <c r="UO924" s="673"/>
      <c r="UP924" s="673"/>
      <c r="UQ924" s="673"/>
      <c r="UR924" s="673"/>
      <c r="US924" s="673"/>
      <c r="UT924" s="673"/>
      <c r="UU924" s="673"/>
      <c r="UV924" s="673"/>
      <c r="UW924" s="673"/>
      <c r="UX924" s="673"/>
      <c r="UY924" s="673"/>
      <c r="UZ924" s="673"/>
      <c r="VA924" s="673"/>
      <c r="VB924" s="673"/>
      <c r="VC924" s="673"/>
      <c r="VD924" s="673"/>
      <c r="VE924" s="673"/>
      <c r="VF924" s="673"/>
      <c r="VG924" s="673"/>
      <c r="VH924" s="673"/>
      <c r="VI924" s="673"/>
      <c r="VJ924" s="673"/>
      <c r="VK924" s="673"/>
      <c r="VL924" s="673"/>
      <c r="VM924" s="673"/>
      <c r="VN924" s="673"/>
      <c r="VO924" s="673"/>
      <c r="VP924" s="673"/>
      <c r="VQ924" s="673"/>
      <c r="VR924" s="673"/>
      <c r="VS924" s="673"/>
      <c r="VT924" s="673"/>
      <c r="VU924" s="673"/>
      <c r="VV924" s="673"/>
      <c r="VW924" s="673"/>
      <c r="VX924" s="673"/>
      <c r="VY924" s="673"/>
      <c r="VZ924" s="673"/>
      <c r="WA924" s="673"/>
      <c r="WB924" s="673"/>
      <c r="WC924" s="673"/>
      <c r="WD924" s="673"/>
      <c r="WE924" s="673"/>
      <c r="WF924" s="673"/>
      <c r="WG924" s="673"/>
      <c r="WH924" s="673"/>
      <c r="WI924" s="673"/>
      <c r="WJ924" s="673"/>
      <c r="WK924" s="673"/>
      <c r="WL924" s="673"/>
      <c r="WM924" s="673"/>
      <c r="WN924" s="673"/>
      <c r="WO924" s="673"/>
      <c r="WP924" s="673"/>
      <c r="WQ924" s="673"/>
      <c r="WR924" s="673"/>
      <c r="WS924" s="673"/>
      <c r="WT924" s="673"/>
      <c r="WU924" s="673"/>
      <c r="WV924" s="673"/>
      <c r="WW924" s="673"/>
      <c r="WX924" s="673"/>
      <c r="WY924" s="673"/>
      <c r="WZ924" s="673"/>
      <c r="XA924" s="673"/>
      <c r="XB924" s="673"/>
      <c r="XC924" s="673"/>
      <c r="XD924" s="673"/>
      <c r="XE924" s="673"/>
      <c r="XF924" s="673"/>
      <c r="XG924" s="673"/>
      <c r="XH924" s="673"/>
      <c r="XI924" s="673"/>
      <c r="XJ924" s="673"/>
      <c r="XK924" s="673"/>
      <c r="XL924" s="673"/>
      <c r="XM924" s="673"/>
      <c r="XN924" s="673"/>
      <c r="XO924" s="673"/>
      <c r="XP924" s="673"/>
      <c r="XQ924" s="673"/>
      <c r="XR924" s="673"/>
      <c r="XS924" s="673"/>
      <c r="XT924" s="673"/>
      <c r="XU924" s="673"/>
      <c r="XV924" s="673"/>
      <c r="XW924" s="673"/>
      <c r="XX924" s="673"/>
      <c r="XY924" s="673"/>
      <c r="XZ924" s="673"/>
      <c r="YA924" s="673"/>
      <c r="YB924" s="673"/>
      <c r="YC924" s="673"/>
      <c r="YD924" s="673"/>
      <c r="YE924" s="673"/>
      <c r="YF924" s="673"/>
      <c r="YG924" s="673"/>
      <c r="YH924" s="673"/>
      <c r="YI924" s="673"/>
      <c r="YJ924" s="673"/>
      <c r="YK924" s="673"/>
      <c r="YL924" s="673"/>
      <c r="YM924" s="673"/>
      <c r="YN924" s="673"/>
      <c r="YO924" s="673"/>
      <c r="YP924" s="673"/>
      <c r="YQ924" s="673"/>
      <c r="YR924" s="673"/>
      <c r="YS924" s="673"/>
      <c r="YT924" s="673"/>
      <c r="YU924" s="673"/>
      <c r="YV924" s="673"/>
      <c r="YW924" s="673"/>
      <c r="YX924" s="673"/>
      <c r="YY924" s="673"/>
      <c r="YZ924" s="673"/>
      <c r="ZA924" s="673"/>
      <c r="ZB924" s="673"/>
      <c r="ZC924" s="673"/>
      <c r="ZD924" s="673"/>
      <c r="ZE924" s="673"/>
      <c r="ZF924" s="673"/>
      <c r="ZG924" s="673"/>
      <c r="ZH924" s="673"/>
      <c r="ZI924" s="673"/>
      <c r="ZJ924" s="673"/>
      <c r="ZK924" s="673"/>
      <c r="ZL924" s="673"/>
      <c r="ZM924" s="673"/>
      <c r="ZN924" s="673"/>
      <c r="ZO924" s="673"/>
      <c r="ZP924" s="673"/>
      <c r="ZQ924" s="673"/>
      <c r="ZR924" s="673"/>
      <c r="ZS924" s="673"/>
      <c r="ZT924" s="673"/>
      <c r="ZU924" s="673"/>
      <c r="ZV924" s="673"/>
      <c r="ZW924" s="673"/>
      <c r="ZX924" s="673"/>
      <c r="ZY924" s="673"/>
      <c r="ZZ924" s="673"/>
      <c r="AAA924" s="673"/>
      <c r="AAB924" s="673"/>
      <c r="AAC924" s="673"/>
      <c r="AAD924" s="673"/>
      <c r="AAE924" s="673"/>
      <c r="AAF924" s="673"/>
      <c r="AAG924" s="673"/>
      <c r="AAH924" s="673"/>
      <c r="AAI924" s="673"/>
      <c r="AAJ924" s="673"/>
      <c r="AAK924" s="673"/>
      <c r="AAL924" s="673"/>
      <c r="AAM924" s="673"/>
      <c r="AAN924" s="673"/>
      <c r="AAO924" s="673"/>
      <c r="AAP924" s="673"/>
      <c r="AAQ924" s="673"/>
      <c r="AAR924" s="673"/>
      <c r="AAS924" s="673"/>
      <c r="AAT924" s="673"/>
      <c r="AAU924" s="673"/>
      <c r="AAV924" s="673"/>
      <c r="AAW924" s="673"/>
      <c r="AAX924" s="673"/>
      <c r="AAY924" s="673"/>
      <c r="AAZ924" s="673"/>
      <c r="ABA924" s="673"/>
      <c r="ABB924" s="673"/>
      <c r="ABC924" s="673"/>
      <c r="ABD924" s="673"/>
      <c r="ABE924" s="673"/>
      <c r="ABF924" s="673"/>
      <c r="ABG924" s="673"/>
      <c r="ABH924" s="673"/>
      <c r="ABI924" s="673"/>
      <c r="ABJ924" s="673"/>
      <c r="ABK924" s="673"/>
      <c r="ABL924" s="673"/>
      <c r="ABM924" s="673"/>
      <c r="ABN924" s="673"/>
      <c r="ABO924" s="673"/>
      <c r="ABP924" s="673"/>
      <c r="ABQ924" s="673"/>
      <c r="ABR924" s="673"/>
      <c r="ABS924" s="673"/>
      <c r="ABT924" s="673"/>
      <c r="ABU924" s="673"/>
      <c r="ABV924" s="673"/>
      <c r="ABW924" s="673"/>
      <c r="ABX924" s="673"/>
      <c r="ABY924" s="673"/>
      <c r="ABZ924" s="673"/>
      <c r="ACA924" s="673"/>
      <c r="ACB924" s="673"/>
      <c r="ACC924" s="673"/>
      <c r="ACD924" s="673"/>
      <c r="ACE924" s="673"/>
      <c r="ACF924" s="673"/>
      <c r="ACG924" s="673"/>
      <c r="ACH924" s="673"/>
      <c r="ACI924" s="673"/>
      <c r="ACJ924" s="673"/>
      <c r="ACK924" s="673"/>
      <c r="ACL924" s="673"/>
      <c r="ACM924" s="673"/>
      <c r="ACN924" s="673"/>
      <c r="ACO924" s="673"/>
      <c r="ACP924" s="673"/>
      <c r="ACQ924" s="673"/>
      <c r="ACR924" s="673"/>
      <c r="ACS924" s="673"/>
      <c r="ACT924" s="673"/>
      <c r="ACU924" s="673"/>
      <c r="ACV924" s="673"/>
      <c r="ACW924" s="673"/>
      <c r="ACX924" s="673"/>
      <c r="ACY924" s="673"/>
      <c r="ACZ924" s="673"/>
      <c r="ADA924" s="673"/>
      <c r="ADB924" s="673"/>
      <c r="ADC924" s="673"/>
      <c r="ADD924" s="673"/>
      <c r="ADE924" s="673"/>
      <c r="ADF924" s="673"/>
      <c r="ADG924" s="673"/>
      <c r="ADH924" s="673"/>
      <c r="ADI924" s="673"/>
      <c r="ADJ924" s="673"/>
      <c r="ADK924" s="673"/>
      <c r="ADL924" s="673"/>
      <c r="ADM924" s="673"/>
      <c r="ADN924" s="673"/>
      <c r="ADO924" s="673"/>
      <c r="ADP924" s="673"/>
      <c r="ADQ924" s="673"/>
      <c r="ADR924" s="673"/>
      <c r="ADS924" s="673"/>
      <c r="ADT924" s="673"/>
      <c r="ADU924" s="673"/>
      <c r="ADV924" s="673"/>
      <c r="ADW924" s="673"/>
      <c r="ADX924" s="673"/>
      <c r="ADY924" s="673"/>
      <c r="ADZ924" s="673"/>
      <c r="AEA924" s="673"/>
      <c r="AEB924" s="673"/>
      <c r="AEC924" s="673"/>
      <c r="AED924" s="673"/>
      <c r="AEE924" s="673"/>
      <c r="AEF924" s="673"/>
      <c r="AEG924" s="673"/>
      <c r="AEH924" s="673"/>
      <c r="AEI924" s="673"/>
      <c r="AEJ924" s="673"/>
      <c r="AEK924" s="673"/>
      <c r="AEL924" s="673"/>
      <c r="AEM924" s="673"/>
      <c r="AEN924" s="673"/>
      <c r="AEO924" s="673"/>
      <c r="AEP924" s="673"/>
      <c r="AEQ924" s="673"/>
      <c r="AER924" s="673"/>
      <c r="AES924" s="673"/>
      <c r="AET924" s="673"/>
      <c r="AEU924" s="673"/>
      <c r="AEV924" s="673"/>
      <c r="AEW924" s="673"/>
      <c r="AEX924" s="673"/>
      <c r="AEY924" s="673"/>
      <c r="AEZ924" s="673"/>
      <c r="AFA924" s="673"/>
      <c r="AFB924" s="673"/>
      <c r="AFC924" s="673"/>
      <c r="AFD924" s="673"/>
      <c r="AFE924" s="673"/>
      <c r="AFF924" s="673"/>
      <c r="AFG924" s="673"/>
      <c r="AFH924" s="673"/>
      <c r="AFI924" s="673"/>
      <c r="AFJ924" s="673"/>
      <c r="AFK924" s="673"/>
      <c r="AFL924" s="673"/>
      <c r="AFM924" s="673"/>
      <c r="AFN924" s="673"/>
      <c r="AFO924" s="673"/>
      <c r="AFP924" s="673"/>
      <c r="AFQ924" s="673"/>
      <c r="AFR924" s="673"/>
      <c r="AFS924" s="673"/>
      <c r="AFT924" s="673"/>
      <c r="AFU924" s="673"/>
      <c r="AFV924" s="673"/>
      <c r="AFW924" s="673"/>
      <c r="AFX924" s="673"/>
      <c r="AFY924" s="673"/>
      <c r="AFZ924" s="673"/>
      <c r="AGA924" s="673"/>
      <c r="AGB924" s="673"/>
      <c r="AGC924" s="673"/>
      <c r="AGD924" s="673"/>
      <c r="AGE924" s="673"/>
      <c r="AGF924" s="673"/>
      <c r="AGG924" s="673"/>
      <c r="AGH924" s="673"/>
      <c r="AGI924" s="673"/>
      <c r="AGJ924" s="673"/>
      <c r="AGK924" s="673"/>
      <c r="AGL924" s="673"/>
      <c r="AGM924" s="673"/>
      <c r="AGN924" s="673"/>
      <c r="AGO924" s="673"/>
      <c r="AGP924" s="673"/>
      <c r="AGQ924" s="673"/>
      <c r="AGR924" s="673"/>
      <c r="AGS924" s="673"/>
      <c r="AGT924" s="673"/>
      <c r="AGU924" s="673"/>
      <c r="AGV924" s="673"/>
      <c r="AGW924" s="673"/>
      <c r="AGX924" s="673"/>
      <c r="AGY924" s="673"/>
      <c r="AGZ924" s="673"/>
      <c r="AHA924" s="673"/>
      <c r="AHB924" s="673"/>
      <c r="AHC924" s="673"/>
      <c r="AHD924" s="673"/>
      <c r="AHE924" s="673"/>
      <c r="AHF924" s="673"/>
      <c r="AHG924" s="673"/>
      <c r="AHH924" s="673"/>
      <c r="AHI924" s="673"/>
      <c r="AHJ924" s="673"/>
      <c r="AHK924" s="673"/>
      <c r="AHL924" s="673"/>
      <c r="AHM924" s="673"/>
      <c r="AHN924" s="673"/>
      <c r="AHO924" s="673"/>
      <c r="AHP924" s="673"/>
      <c r="AHQ924" s="673"/>
      <c r="AHR924" s="673"/>
      <c r="AHS924" s="673"/>
      <c r="AHT924" s="673"/>
      <c r="AHU924" s="673"/>
      <c r="AHV924" s="673"/>
      <c r="AHW924" s="673"/>
      <c r="AHX924" s="673"/>
      <c r="AHY924" s="673"/>
      <c r="AHZ924" s="673"/>
      <c r="AIA924" s="673"/>
      <c r="AIB924" s="673"/>
      <c r="AIC924" s="673"/>
      <c r="AID924" s="673"/>
      <c r="AIE924" s="673"/>
      <c r="AIF924" s="673"/>
      <c r="AIG924" s="673"/>
      <c r="AIH924" s="673"/>
      <c r="AII924" s="673"/>
      <c r="AIJ924" s="673"/>
      <c r="AIK924" s="673"/>
      <c r="AIL924" s="673"/>
      <c r="AIM924" s="673"/>
      <c r="AIN924" s="673"/>
      <c r="AIO924" s="673"/>
      <c r="AIP924" s="673"/>
      <c r="AIQ924" s="673"/>
      <c r="AIR924" s="673"/>
      <c r="AIS924" s="673"/>
      <c r="AIT924" s="673"/>
      <c r="AIU924" s="673"/>
      <c r="AIV924" s="673"/>
      <c r="AIW924" s="673"/>
      <c r="AIX924" s="673"/>
      <c r="AIY924" s="673"/>
      <c r="AIZ924" s="673"/>
      <c r="AJA924" s="673"/>
      <c r="AJB924" s="673"/>
      <c r="AJC924" s="673"/>
      <c r="AJD924" s="673"/>
      <c r="AJE924" s="673"/>
      <c r="AJF924" s="673"/>
      <c r="AJG924" s="673"/>
      <c r="AJH924" s="673"/>
      <c r="AJI924" s="673"/>
      <c r="AJJ924" s="673"/>
      <c r="AJK924" s="673"/>
      <c r="AJL924" s="673"/>
      <c r="AJM924" s="673"/>
      <c r="AJN924" s="673"/>
      <c r="AJO924" s="673"/>
      <c r="AJP924" s="673"/>
      <c r="AJQ924" s="673"/>
      <c r="AJR924" s="673"/>
      <c r="AJS924" s="673"/>
      <c r="AJT924" s="673"/>
      <c r="AJU924" s="673"/>
      <c r="AJV924" s="673"/>
      <c r="AJW924" s="673"/>
      <c r="AJX924" s="673"/>
      <c r="AJY924" s="673"/>
      <c r="AJZ924" s="673"/>
      <c r="AKA924" s="673"/>
      <c r="AKB924" s="673"/>
      <c r="AKC924" s="673"/>
      <c r="AKD924" s="673"/>
      <c r="AKE924" s="673"/>
      <c r="AKF924" s="673"/>
      <c r="AKG924" s="673"/>
      <c r="AKH924" s="673"/>
      <c r="AKI924" s="673"/>
      <c r="AKJ924" s="673"/>
      <c r="AKK924" s="673"/>
      <c r="AKL924" s="673"/>
      <c r="AKM924" s="673"/>
      <c r="AKN924" s="673"/>
      <c r="AKO924" s="673"/>
      <c r="AKP924" s="673"/>
      <c r="AKQ924" s="673"/>
      <c r="AKR924" s="673"/>
      <c r="AKS924" s="673"/>
      <c r="AKT924" s="673"/>
      <c r="AKU924" s="673"/>
      <c r="AKV924" s="673"/>
      <c r="AKW924" s="673"/>
      <c r="AKX924" s="673"/>
      <c r="AKY924" s="673"/>
      <c r="AKZ924" s="673"/>
      <c r="ALA924" s="673"/>
      <c r="ALB924" s="673"/>
      <c r="ALC924" s="673"/>
      <c r="ALD924" s="673"/>
      <c r="ALE924" s="673"/>
      <c r="ALF924" s="673"/>
      <c r="ALG924" s="673"/>
      <c r="ALH924" s="673"/>
      <c r="ALI924" s="673"/>
      <c r="ALJ924" s="673"/>
      <c r="ALK924" s="673"/>
      <c r="ALL924" s="673"/>
      <c r="ALM924" s="673"/>
      <c r="ALN924" s="673"/>
      <c r="ALO924" s="673"/>
      <c r="ALP924" s="673"/>
      <c r="ALQ924" s="673"/>
      <c r="ALR924" s="673"/>
      <c r="ALS924" s="673"/>
      <c r="ALT924" s="673"/>
      <c r="ALU924" s="673"/>
      <c r="ALV924" s="673"/>
      <c r="ALW924" s="673"/>
      <c r="ALX924" s="673"/>
      <c r="ALY924" s="673"/>
      <c r="ALZ924" s="673"/>
      <c r="AMA924" s="673"/>
      <c r="AMB924" s="673"/>
      <c r="AMC924" s="673"/>
      <c r="AMD924" s="673"/>
      <c r="AME924" s="673"/>
      <c r="AMF924" s="673"/>
      <c r="AMG924" s="673"/>
      <c r="AMH924" s="673"/>
      <c r="AMI924" s="673"/>
      <c r="AMJ924" s="673"/>
      <c r="AMK924" s="673"/>
      <c r="AML924" s="673"/>
      <c r="AMM924" s="673"/>
      <c r="AMN924" s="673"/>
      <c r="AMO924" s="673"/>
      <c r="AMP924" s="673"/>
      <c r="AMQ924" s="673"/>
      <c r="AMR924" s="673"/>
      <c r="AMS924" s="673"/>
      <c r="AMT924" s="673"/>
      <c r="AMU924" s="673"/>
      <c r="AMV924" s="673"/>
      <c r="AMW924" s="673"/>
      <c r="AMX924" s="673"/>
      <c r="AMY924" s="673"/>
      <c r="AMZ924" s="673"/>
      <c r="ANA924" s="673"/>
      <c r="ANB924" s="673"/>
      <c r="ANC924" s="673"/>
      <c r="AND924" s="673"/>
      <c r="ANE924" s="673"/>
      <c r="ANF924" s="673"/>
      <c r="ANG924" s="673"/>
      <c r="ANH924" s="673"/>
      <c r="ANI924" s="673"/>
      <c r="ANJ924" s="673"/>
      <c r="ANK924" s="673"/>
      <c r="ANL924" s="673"/>
      <c r="ANM924" s="673"/>
      <c r="ANN924" s="673"/>
      <c r="ANO924" s="673"/>
      <c r="ANP924" s="673"/>
      <c r="ANQ924" s="673"/>
      <c r="ANR924" s="673"/>
      <c r="ANS924" s="673"/>
      <c r="ANT924" s="673"/>
      <c r="ANU924" s="673"/>
      <c r="ANV924" s="673"/>
      <c r="ANW924" s="673"/>
      <c r="ANX924" s="673"/>
      <c r="ANY924" s="673"/>
      <c r="ANZ924" s="673"/>
      <c r="AOA924" s="673"/>
      <c r="AOB924" s="673"/>
      <c r="AOC924" s="673"/>
      <c r="AOD924" s="673"/>
      <c r="AOE924" s="673"/>
      <c r="AOF924" s="673"/>
      <c r="AOG924" s="673"/>
      <c r="AOH924" s="673"/>
      <c r="AOI924" s="673"/>
      <c r="AOJ924" s="673"/>
      <c r="AOK924" s="673"/>
      <c r="AOL924" s="673"/>
      <c r="AOM924" s="673"/>
      <c r="AON924" s="673"/>
      <c r="AOO924" s="673"/>
      <c r="AOP924" s="673"/>
      <c r="AOQ924" s="673"/>
      <c r="AOR924" s="673"/>
      <c r="AOS924" s="673"/>
      <c r="AOT924" s="673"/>
      <c r="AOU924" s="673"/>
      <c r="AOV924" s="673"/>
      <c r="AOW924" s="673"/>
      <c r="AOX924" s="673"/>
      <c r="AOY924" s="673"/>
      <c r="AOZ924" s="673"/>
      <c r="APA924" s="673"/>
      <c r="APB924" s="673"/>
      <c r="APC924" s="673"/>
      <c r="APD924" s="673"/>
      <c r="APE924" s="673"/>
      <c r="APF924" s="673"/>
      <c r="APG924" s="673"/>
      <c r="APH924" s="673"/>
      <c r="API924" s="673"/>
      <c r="APJ924" s="673"/>
      <c r="APK924" s="673"/>
      <c r="APL924" s="673"/>
      <c r="APM924" s="673"/>
      <c r="APN924" s="673"/>
      <c r="APO924" s="673"/>
      <c r="APP924" s="673"/>
      <c r="APQ924" s="673"/>
      <c r="APR924" s="673"/>
      <c r="APS924" s="673"/>
      <c r="APT924" s="673"/>
      <c r="APU924" s="673"/>
      <c r="APV924" s="673"/>
      <c r="APW924" s="673"/>
      <c r="APX924" s="673"/>
      <c r="APY924" s="673"/>
      <c r="APZ924" s="673"/>
      <c r="AQA924" s="673"/>
      <c r="AQB924" s="673"/>
      <c r="AQC924" s="673"/>
      <c r="AQD924" s="673"/>
      <c r="AQE924" s="673"/>
      <c r="AQF924" s="673"/>
      <c r="AQG924" s="673"/>
      <c r="AQH924" s="673"/>
      <c r="AQI924" s="673"/>
      <c r="AQJ924" s="673"/>
      <c r="AQK924" s="673"/>
      <c r="AQL924" s="673"/>
      <c r="AQM924" s="673"/>
      <c r="AQN924" s="673"/>
      <c r="AQO924" s="673"/>
      <c r="AQP924" s="673"/>
      <c r="AQQ924" s="673"/>
      <c r="AQR924" s="673"/>
      <c r="AQS924" s="673"/>
      <c r="AQT924" s="673"/>
      <c r="AQU924" s="673"/>
      <c r="AQV924" s="673"/>
      <c r="AQW924" s="673"/>
      <c r="AQX924" s="673"/>
      <c r="AQY924" s="673"/>
      <c r="AQZ924" s="673"/>
      <c r="ARA924" s="673"/>
      <c r="ARB924" s="673"/>
      <c r="ARC924" s="673"/>
      <c r="ARD924" s="673"/>
      <c r="ARE924" s="673"/>
      <c r="ARF924" s="673"/>
      <c r="ARG924" s="673"/>
      <c r="ARH924" s="673"/>
      <c r="ARI924" s="673"/>
      <c r="ARJ924" s="673"/>
      <c r="ARK924" s="673"/>
      <c r="ARL924" s="673"/>
      <c r="ARM924" s="673"/>
      <c r="ARN924" s="673"/>
      <c r="ARO924" s="673"/>
      <c r="ARP924" s="673"/>
      <c r="ARQ924" s="673"/>
      <c r="ARR924" s="673"/>
      <c r="ARS924" s="673"/>
      <c r="ART924" s="673"/>
      <c r="ARU924" s="673"/>
      <c r="ARV924" s="673"/>
      <c r="ARW924" s="673"/>
      <c r="ARX924" s="673"/>
      <c r="ARY924" s="673"/>
      <c r="ARZ924" s="673"/>
      <c r="ASA924" s="673"/>
      <c r="ASB924" s="673"/>
      <c r="ASC924" s="673"/>
      <c r="ASD924" s="673"/>
      <c r="ASE924" s="673"/>
      <c r="ASF924" s="673"/>
      <c r="ASG924" s="673"/>
      <c r="ASH924" s="673"/>
      <c r="ASI924" s="673"/>
      <c r="ASJ924" s="673"/>
      <c r="ASK924" s="673"/>
      <c r="ASL924" s="673"/>
      <c r="ASM924" s="673"/>
      <c r="ASN924" s="673"/>
      <c r="ASO924" s="673"/>
      <c r="ASP924" s="673"/>
      <c r="ASQ924" s="673"/>
      <c r="ASR924" s="673"/>
      <c r="ASS924" s="673"/>
      <c r="AST924" s="673"/>
      <c r="ASU924" s="673"/>
      <c r="ASV924" s="673"/>
      <c r="ASW924" s="673"/>
      <c r="ASX924" s="673"/>
      <c r="ASY924" s="673"/>
      <c r="ASZ924" s="673"/>
      <c r="ATA924" s="673"/>
      <c r="ATB924" s="673"/>
      <c r="ATC924" s="673"/>
      <c r="ATD924" s="673"/>
      <c r="ATE924" s="673"/>
      <c r="ATF924" s="673"/>
      <c r="ATG924" s="673"/>
      <c r="ATH924" s="673"/>
      <c r="ATI924" s="673"/>
      <c r="ATJ924" s="673"/>
      <c r="ATK924" s="673"/>
      <c r="ATL924" s="673"/>
      <c r="ATM924" s="673"/>
      <c r="ATN924" s="673"/>
      <c r="ATO924" s="673"/>
      <c r="ATP924" s="673"/>
      <c r="ATQ924" s="673"/>
      <c r="ATR924" s="673"/>
      <c r="ATS924" s="673"/>
      <c r="ATT924" s="673"/>
      <c r="ATU924" s="673"/>
      <c r="ATV924" s="673"/>
      <c r="ATW924" s="673"/>
      <c r="ATX924" s="673"/>
      <c r="ATY924" s="673"/>
      <c r="ATZ924" s="673"/>
      <c r="AUA924" s="673"/>
      <c r="AUB924" s="673"/>
      <c r="AUC924" s="673"/>
      <c r="AUD924" s="673"/>
      <c r="AUE924" s="673"/>
      <c r="AUF924" s="673"/>
      <c r="AUG924" s="673"/>
      <c r="AUH924" s="673"/>
      <c r="AUI924" s="673"/>
      <c r="AUJ924" s="673"/>
      <c r="AUK924" s="673"/>
      <c r="AUL924" s="673"/>
      <c r="AUM924" s="673"/>
      <c r="AUN924" s="673"/>
      <c r="AUO924" s="673"/>
      <c r="AUP924" s="673"/>
      <c r="AUQ924" s="673"/>
      <c r="AUR924" s="673"/>
      <c r="AUS924" s="673"/>
      <c r="AUT924" s="673"/>
      <c r="AUU924" s="673"/>
      <c r="AUV924" s="673"/>
      <c r="AUW924" s="673"/>
      <c r="AUX924" s="673"/>
      <c r="AUY924" s="673"/>
      <c r="AUZ924" s="673"/>
      <c r="AVA924" s="673"/>
      <c r="AVB924" s="673"/>
      <c r="AVC924" s="673"/>
      <c r="AVD924" s="673"/>
      <c r="AVE924" s="673"/>
      <c r="AVF924" s="673"/>
      <c r="AVG924" s="673"/>
      <c r="AVH924" s="673"/>
      <c r="AVI924" s="673"/>
      <c r="AVJ924" s="673"/>
      <c r="AVK924" s="673"/>
    </row>
    <row r="925" spans="1:1259">
      <c r="A925" s="716"/>
      <c r="B925" s="723">
        <v>44610</v>
      </c>
      <c r="C925" s="716"/>
      <c r="D925" s="687" t="s">
        <v>3247</v>
      </c>
      <c r="E925" s="676" t="s">
        <v>4985</v>
      </c>
      <c r="F925" s="698"/>
      <c r="G925" s="703">
        <v>2022</v>
      </c>
      <c r="H925" s="703"/>
      <c r="I925" s="698" t="s">
        <v>1699</v>
      </c>
      <c r="J925" s="699"/>
      <c r="K925" s="700" t="s">
        <v>4986</v>
      </c>
      <c r="L925" s="698" t="s">
        <v>4987</v>
      </c>
      <c r="M925" s="701">
        <v>44602</v>
      </c>
      <c r="N925" s="701">
        <v>44743</v>
      </c>
      <c r="O925" s="701"/>
      <c r="P925" s="699"/>
      <c r="Q925" s="699"/>
      <c r="R925" s="699"/>
      <c r="S925" s="698" t="s">
        <v>2425</v>
      </c>
      <c r="T925" s="698">
        <v>60</v>
      </c>
      <c r="U925" s="698"/>
      <c r="V925" s="698" t="s">
        <v>973</v>
      </c>
      <c r="W925" s="698">
        <v>400</v>
      </c>
      <c r="X925" s="702">
        <v>896</v>
      </c>
      <c r="Y925" s="539">
        <f t="shared" si="42"/>
        <v>358400</v>
      </c>
      <c r="Z925" s="680">
        <v>0.55000000000000004</v>
      </c>
      <c r="AA925" s="681">
        <f t="shared" si="43"/>
        <v>197120.00000000003</v>
      </c>
      <c r="AB925" s="682"/>
      <c r="AC925" s="683">
        <v>0</v>
      </c>
      <c r="AD925" s="692"/>
      <c r="AE925" s="684"/>
      <c r="AF925" s="695">
        <f t="shared" si="44"/>
        <v>197120.00000000003</v>
      </c>
      <c r="AG925" s="676" t="s">
        <v>1073</v>
      </c>
      <c r="AH925" s="676"/>
      <c r="AI925" s="685" t="s">
        <v>2488</v>
      </c>
      <c r="AJ925" s="676" t="s">
        <v>4988</v>
      </c>
      <c r="AK925" s="696" t="s">
        <v>3325</v>
      </c>
      <c r="AL925" s="676">
        <v>84120</v>
      </c>
      <c r="AM925" s="676" t="s">
        <v>52</v>
      </c>
      <c r="AN925" s="676"/>
      <c r="AO925" s="676"/>
      <c r="AP925" s="688"/>
      <c r="AQ925" s="688" t="s">
        <v>37</v>
      </c>
      <c r="AR925" s="688"/>
      <c r="AS925" s="715"/>
      <c r="AT925" s="715"/>
      <c r="AU925" s="715"/>
      <c r="AV925" s="680">
        <v>0.51</v>
      </c>
      <c r="AW925" s="721"/>
      <c r="AX925" s="721"/>
      <c r="AY925" s="721"/>
      <c r="AZ925" s="721"/>
      <c r="BA925" s="721"/>
      <c r="BB925" s="721"/>
      <c r="BC925" s="721"/>
      <c r="BD925" s="721"/>
      <c r="BE925" s="721"/>
      <c r="BF925" s="721"/>
      <c r="BG925" s="721"/>
      <c r="BH925" s="721"/>
      <c r="BI925" s="721"/>
      <c r="BJ925" s="721"/>
      <c r="BK925" s="721"/>
      <c r="BL925" s="721"/>
      <c r="BM925" s="721"/>
      <c r="BN925" s="721"/>
      <c r="BO925" s="721"/>
      <c r="BP925" s="721"/>
      <c r="BQ925" s="721"/>
      <c r="BR925" s="721"/>
      <c r="BS925" s="721"/>
      <c r="BT925" s="721"/>
      <c r="BU925" s="721"/>
      <c r="BV925" s="721"/>
      <c r="BW925" s="721"/>
      <c r="BX925" s="721"/>
      <c r="BY925" s="721"/>
      <c r="BZ925" s="721"/>
      <c r="CA925" s="721"/>
      <c r="CB925" s="721"/>
      <c r="CC925" s="721"/>
      <c r="CD925" s="721"/>
      <c r="CE925" s="721"/>
      <c r="CF925" s="721"/>
      <c r="CG925" s="721"/>
      <c r="CH925" s="721"/>
      <c r="CI925" s="721"/>
      <c r="CJ925" s="721"/>
      <c r="CK925" s="721"/>
      <c r="CL925" s="721"/>
      <c r="CM925" s="721"/>
      <c r="CN925" s="721"/>
      <c r="CO925" s="721"/>
      <c r="CP925" s="721"/>
      <c r="CQ925" s="721"/>
      <c r="CR925" s="721"/>
      <c r="CS925" s="721"/>
      <c r="CT925" s="721"/>
      <c r="CU925" s="721"/>
      <c r="CV925" s="721"/>
      <c r="CW925" s="721"/>
      <c r="CX925" s="721"/>
      <c r="CY925" s="721"/>
      <c r="CZ925" s="721"/>
      <c r="DA925" s="721"/>
      <c r="DB925" s="721"/>
      <c r="DC925" s="721"/>
      <c r="DD925" s="721"/>
      <c r="DE925" s="721"/>
      <c r="DF925" s="721"/>
      <c r="DG925" s="721"/>
      <c r="DH925" s="721"/>
      <c r="DI925" s="721"/>
      <c r="DJ925" s="721"/>
      <c r="DK925" s="721"/>
      <c r="DL925" s="721"/>
      <c r="DM925" s="721"/>
      <c r="DN925" s="721"/>
      <c r="DO925" s="721"/>
      <c r="DP925" s="721"/>
      <c r="DQ925" s="721"/>
      <c r="DR925" s="721"/>
      <c r="DS925" s="721"/>
      <c r="DT925" s="721"/>
      <c r="DU925" s="721"/>
      <c r="DV925" s="721"/>
      <c r="DW925" s="721"/>
      <c r="DX925" s="721"/>
      <c r="DY925" s="721"/>
      <c r="DZ925" s="721"/>
      <c r="EA925" s="721"/>
      <c r="EB925" s="721"/>
      <c r="EC925" s="721"/>
      <c r="ED925" s="721"/>
      <c r="EE925" s="721"/>
      <c r="EF925" s="721"/>
      <c r="EG925" s="721"/>
      <c r="EH925" s="721"/>
      <c r="EI925" s="721"/>
      <c r="EJ925" s="721"/>
      <c r="EK925" s="721"/>
      <c r="EL925" s="721"/>
      <c r="EM925" s="721"/>
      <c r="EN925" s="721"/>
      <c r="EO925" s="721"/>
      <c r="EP925" s="721"/>
      <c r="EQ925" s="721"/>
      <c r="ER925" s="721"/>
      <c r="ES925" s="721"/>
      <c r="ET925" s="721"/>
      <c r="EU925" s="721"/>
      <c r="EV925" s="721"/>
      <c r="EW925" s="721"/>
      <c r="EX925" s="721"/>
      <c r="EY925" s="721"/>
      <c r="EZ925" s="721"/>
      <c r="FA925" s="721"/>
      <c r="FB925" s="721"/>
      <c r="FC925" s="721"/>
      <c r="FD925" s="721"/>
      <c r="FE925" s="721"/>
      <c r="FF925" s="721"/>
      <c r="FG925" s="721"/>
      <c r="FH925" s="721"/>
      <c r="FI925" s="721"/>
      <c r="FJ925" s="721"/>
      <c r="FK925" s="721"/>
      <c r="FL925" s="721"/>
      <c r="FM925" s="721"/>
      <c r="FN925" s="721"/>
      <c r="FO925" s="721"/>
      <c r="FP925" s="721"/>
      <c r="FQ925" s="721"/>
      <c r="FR925" s="721"/>
      <c r="FS925" s="721"/>
      <c r="FT925" s="721"/>
      <c r="FU925" s="721"/>
      <c r="FV925" s="721"/>
      <c r="FW925" s="721"/>
      <c r="FX925" s="721"/>
      <c r="FY925" s="721"/>
      <c r="FZ925" s="721"/>
      <c r="GA925" s="721"/>
      <c r="GB925" s="721"/>
      <c r="GC925" s="721"/>
      <c r="GD925" s="721"/>
      <c r="GE925" s="721"/>
      <c r="GF925" s="721"/>
      <c r="GG925" s="721"/>
      <c r="GH925" s="721"/>
      <c r="GI925" s="721"/>
      <c r="GJ925" s="721"/>
      <c r="GK925" s="721"/>
      <c r="GL925" s="721"/>
      <c r="GM925" s="721"/>
      <c r="GN925" s="721"/>
      <c r="GO925" s="721"/>
      <c r="GP925" s="721"/>
      <c r="GQ925" s="721"/>
      <c r="GR925" s="721"/>
      <c r="GS925" s="721"/>
      <c r="GT925" s="721"/>
      <c r="GU925" s="721"/>
      <c r="GV925" s="721"/>
      <c r="GW925" s="721"/>
      <c r="GX925" s="721"/>
      <c r="GY925" s="721"/>
      <c r="GZ925" s="721"/>
      <c r="HA925" s="721"/>
      <c r="HB925" s="721"/>
      <c r="HC925" s="721"/>
      <c r="HD925" s="721"/>
      <c r="HE925" s="721"/>
      <c r="HF925" s="721"/>
      <c r="HG925" s="721"/>
      <c r="HH925" s="721"/>
      <c r="HI925" s="721"/>
      <c r="HJ925" s="721"/>
      <c r="HK925" s="721"/>
      <c r="HL925" s="721"/>
      <c r="HM925" s="721"/>
      <c r="HN925" s="721"/>
      <c r="HO925" s="721"/>
      <c r="HP925" s="721"/>
      <c r="HQ925" s="721"/>
      <c r="HR925" s="721"/>
      <c r="HS925" s="721"/>
      <c r="HT925" s="721"/>
      <c r="HU925" s="721"/>
      <c r="HV925" s="721"/>
      <c r="HW925" s="721"/>
      <c r="HX925" s="721"/>
      <c r="HY925" s="721"/>
      <c r="HZ925" s="721"/>
      <c r="IA925" s="721"/>
      <c r="IB925" s="721"/>
      <c r="IC925" s="721"/>
      <c r="ID925" s="721"/>
      <c r="IE925" s="721"/>
      <c r="IF925" s="721"/>
      <c r="IG925" s="721"/>
      <c r="IH925" s="721"/>
      <c r="II925" s="721"/>
      <c r="IJ925" s="721"/>
      <c r="IK925" s="721"/>
      <c r="IL925" s="721"/>
      <c r="IM925" s="721"/>
      <c r="IN925" s="721"/>
      <c r="IO925" s="721"/>
      <c r="IP925" s="721"/>
      <c r="IQ925" s="721"/>
      <c r="IR925" s="721"/>
      <c r="IS925" s="721"/>
      <c r="IT925" s="721"/>
      <c r="IU925" s="721"/>
      <c r="IV925" s="721"/>
      <c r="IW925" s="721"/>
      <c r="IX925" s="721"/>
      <c r="IY925" s="721"/>
      <c r="IZ925" s="721"/>
      <c r="JA925" s="721"/>
      <c r="JB925" s="721"/>
      <c r="JC925" s="721"/>
      <c r="JD925" s="721"/>
      <c r="JE925" s="721"/>
      <c r="JF925" s="721"/>
      <c r="JG925" s="721"/>
      <c r="JH925" s="721"/>
      <c r="JI925" s="721"/>
      <c r="JJ925" s="721"/>
      <c r="JK925" s="721"/>
      <c r="JL925" s="721"/>
      <c r="JM925" s="721"/>
      <c r="JN925" s="721"/>
      <c r="JO925" s="721"/>
      <c r="JP925" s="721"/>
      <c r="JQ925" s="721"/>
      <c r="JR925" s="721"/>
      <c r="JS925" s="721"/>
      <c r="JT925" s="721"/>
      <c r="JU925" s="721"/>
      <c r="JV925" s="721"/>
      <c r="JW925" s="721"/>
      <c r="JX925" s="721"/>
      <c r="JY925" s="721"/>
      <c r="JZ925" s="721"/>
      <c r="KA925" s="721"/>
      <c r="KB925" s="721"/>
      <c r="KC925" s="721"/>
      <c r="KD925" s="721"/>
      <c r="KE925" s="721"/>
      <c r="KF925" s="721"/>
      <c r="KG925" s="721"/>
      <c r="KH925" s="721"/>
      <c r="KI925" s="721"/>
      <c r="KJ925" s="721"/>
      <c r="KK925" s="721"/>
      <c r="KL925" s="721"/>
      <c r="KM925" s="721"/>
      <c r="KN925" s="721"/>
      <c r="KO925" s="721"/>
      <c r="KP925" s="721"/>
      <c r="KQ925" s="721"/>
      <c r="KR925" s="721"/>
      <c r="KS925" s="721"/>
      <c r="KT925" s="721"/>
      <c r="KU925" s="721"/>
      <c r="KV925" s="721"/>
      <c r="KW925" s="721"/>
      <c r="KX925" s="721"/>
      <c r="KY925" s="721"/>
      <c r="KZ925" s="721"/>
      <c r="LA925" s="721"/>
      <c r="LB925" s="721"/>
      <c r="LC925" s="721"/>
      <c r="LD925" s="721"/>
      <c r="LE925" s="721"/>
      <c r="LF925" s="721"/>
      <c r="LG925" s="721"/>
      <c r="LH925" s="721"/>
      <c r="LI925" s="721"/>
      <c r="LJ925" s="721"/>
      <c r="LK925" s="721"/>
      <c r="LL925" s="721"/>
      <c r="LM925" s="721"/>
      <c r="LN925" s="721"/>
      <c r="LO925" s="721"/>
      <c r="LP925" s="721"/>
      <c r="LQ925" s="721"/>
      <c r="LR925" s="721"/>
      <c r="LS925" s="721"/>
      <c r="LT925" s="721"/>
      <c r="LU925" s="721"/>
      <c r="LV925" s="721"/>
      <c r="LW925" s="721"/>
      <c r="LX925" s="721"/>
      <c r="LY925" s="721"/>
      <c r="LZ925" s="721"/>
      <c r="MA925" s="721"/>
      <c r="MB925" s="721"/>
      <c r="MC925" s="721"/>
      <c r="MD925" s="721"/>
      <c r="ME925" s="721"/>
      <c r="MF925" s="721"/>
      <c r="MG925" s="721"/>
      <c r="MH925" s="721"/>
      <c r="MI925" s="721"/>
      <c r="MJ925" s="721"/>
      <c r="MK925" s="721"/>
      <c r="ML925" s="721"/>
      <c r="MM925" s="721"/>
      <c r="MN925" s="721"/>
      <c r="MO925" s="721"/>
      <c r="MP925" s="721"/>
      <c r="MQ925" s="721"/>
      <c r="MR925" s="721"/>
      <c r="MS925" s="721"/>
      <c r="MT925" s="721"/>
      <c r="MU925" s="721"/>
      <c r="MV925" s="721"/>
      <c r="MW925" s="721"/>
      <c r="MX925" s="721"/>
      <c r="MY925" s="721"/>
      <c r="MZ925" s="721"/>
      <c r="NA925" s="721"/>
      <c r="NB925" s="721"/>
      <c r="NC925" s="721"/>
      <c r="ND925" s="721"/>
      <c r="NE925" s="721"/>
      <c r="NF925" s="721"/>
      <c r="NG925" s="721"/>
      <c r="NH925" s="721"/>
      <c r="NI925" s="721"/>
      <c r="NJ925" s="721"/>
      <c r="NK925" s="721"/>
      <c r="NL925" s="721"/>
      <c r="NM925" s="721"/>
      <c r="NN925" s="721"/>
      <c r="NO925" s="721"/>
      <c r="NP925" s="721"/>
      <c r="NQ925" s="721"/>
      <c r="NR925" s="721"/>
      <c r="NS925" s="721"/>
      <c r="NT925" s="721"/>
      <c r="NU925" s="721"/>
      <c r="NV925" s="721"/>
      <c r="NW925" s="721"/>
      <c r="NX925" s="721"/>
      <c r="NY925" s="721"/>
      <c r="NZ925" s="721"/>
      <c r="OA925" s="721"/>
      <c r="OB925" s="721"/>
      <c r="OC925" s="721"/>
      <c r="OD925" s="721"/>
      <c r="OE925" s="721"/>
      <c r="OF925" s="721"/>
      <c r="OG925" s="721"/>
      <c r="OH925" s="721"/>
      <c r="OI925" s="721"/>
      <c r="OJ925" s="721"/>
      <c r="OK925" s="721"/>
      <c r="OL925" s="721"/>
      <c r="OM925" s="721"/>
      <c r="ON925" s="721"/>
      <c r="OO925" s="721"/>
      <c r="OP925" s="721"/>
      <c r="OQ925" s="721"/>
      <c r="OR925" s="721"/>
      <c r="OS925" s="721"/>
      <c r="OT925" s="721"/>
      <c r="OU925" s="721"/>
      <c r="OV925" s="721"/>
      <c r="OW925" s="721"/>
      <c r="OX925" s="721"/>
      <c r="OY925" s="721"/>
      <c r="OZ925" s="721"/>
      <c r="PA925" s="721"/>
      <c r="PB925" s="721"/>
      <c r="PC925" s="721"/>
      <c r="PD925" s="721"/>
      <c r="PE925" s="721"/>
      <c r="PF925" s="721"/>
      <c r="PG925" s="721"/>
      <c r="PH925" s="721"/>
      <c r="PI925" s="721"/>
      <c r="PJ925" s="721"/>
      <c r="PK925" s="721"/>
      <c r="PL925" s="721"/>
      <c r="PM925" s="721"/>
      <c r="PN925" s="721"/>
      <c r="PO925" s="721"/>
      <c r="PP925" s="721"/>
      <c r="PQ925" s="721"/>
      <c r="PR925" s="721"/>
      <c r="PS925" s="721"/>
      <c r="PT925" s="721"/>
      <c r="PU925" s="721"/>
      <c r="PV925" s="721"/>
      <c r="PW925" s="721"/>
      <c r="PX925" s="721"/>
      <c r="PY925" s="721"/>
      <c r="PZ925" s="721"/>
      <c r="QA925" s="721"/>
      <c r="QB925" s="721"/>
      <c r="QC925" s="721"/>
      <c r="QD925" s="721"/>
      <c r="QE925" s="721"/>
      <c r="QF925" s="721"/>
      <c r="QG925" s="721"/>
      <c r="QH925" s="721"/>
      <c r="QI925" s="721"/>
      <c r="QJ925" s="721"/>
      <c r="QK925" s="721"/>
      <c r="QL925" s="721"/>
      <c r="QM925" s="721"/>
      <c r="QN925" s="721"/>
      <c r="QO925" s="721"/>
      <c r="QP925" s="721"/>
      <c r="QQ925" s="721"/>
      <c r="QR925" s="721"/>
      <c r="QS925" s="721"/>
      <c r="QT925" s="721"/>
      <c r="QU925" s="721"/>
      <c r="QV925" s="721"/>
      <c r="QW925" s="721"/>
      <c r="QX925" s="721"/>
      <c r="QY925" s="721"/>
      <c r="QZ925" s="721"/>
      <c r="RA925" s="721"/>
      <c r="RB925" s="721"/>
      <c r="RC925" s="721"/>
      <c r="RD925" s="721"/>
      <c r="RE925" s="721"/>
      <c r="RF925" s="721"/>
      <c r="RG925" s="721"/>
      <c r="RH925" s="721"/>
      <c r="RI925" s="721"/>
      <c r="RJ925" s="721"/>
      <c r="RK925" s="721"/>
      <c r="RL925" s="721"/>
      <c r="RM925" s="721"/>
      <c r="RN925" s="721"/>
      <c r="RO925" s="721"/>
      <c r="RP925" s="721"/>
      <c r="RQ925" s="721"/>
      <c r="RR925" s="721"/>
      <c r="RS925" s="721"/>
      <c r="RT925" s="721"/>
      <c r="RU925" s="721"/>
      <c r="RV925" s="721"/>
      <c r="RW925" s="721"/>
      <c r="RX925" s="721"/>
      <c r="RY925" s="721"/>
      <c r="RZ925" s="721"/>
      <c r="SA925" s="721"/>
      <c r="SB925" s="721"/>
      <c r="SC925" s="721"/>
      <c r="SD925" s="721"/>
      <c r="SE925" s="721"/>
      <c r="SF925" s="721"/>
      <c r="SG925" s="721"/>
      <c r="SH925" s="721"/>
      <c r="SI925" s="721"/>
      <c r="SJ925" s="721"/>
      <c r="SK925" s="721"/>
      <c r="SL925" s="721"/>
      <c r="SM925" s="721"/>
      <c r="SN925" s="721"/>
      <c r="SO925" s="721"/>
      <c r="SP925" s="721"/>
      <c r="SQ925" s="721"/>
      <c r="SR925" s="721"/>
      <c r="SS925" s="721"/>
      <c r="ST925" s="721"/>
      <c r="SU925" s="721"/>
      <c r="SV925" s="721"/>
      <c r="SW925" s="721"/>
      <c r="SX925" s="721"/>
      <c r="SY925" s="721"/>
      <c r="SZ925" s="721"/>
      <c r="TA925" s="721"/>
      <c r="TB925" s="721"/>
      <c r="TC925" s="721"/>
      <c r="TD925" s="721"/>
      <c r="TE925" s="721"/>
      <c r="TF925" s="721"/>
      <c r="TG925" s="721"/>
      <c r="TH925" s="721"/>
      <c r="TI925" s="721"/>
      <c r="TJ925" s="721"/>
      <c r="TK925" s="721"/>
      <c r="TL925" s="721"/>
      <c r="TM925" s="721"/>
      <c r="TN925" s="721"/>
      <c r="TO925" s="721"/>
      <c r="TP925" s="721"/>
      <c r="TQ925" s="721"/>
      <c r="TR925" s="721"/>
      <c r="TS925" s="721"/>
      <c r="TT925" s="721"/>
      <c r="TU925" s="721"/>
      <c r="TV925" s="721"/>
      <c r="TW925" s="721"/>
      <c r="TX925" s="721"/>
      <c r="TY925" s="721"/>
      <c r="TZ925" s="721"/>
      <c r="UA925" s="721"/>
      <c r="UB925" s="721"/>
      <c r="UC925" s="721"/>
      <c r="UD925" s="721"/>
      <c r="UE925" s="721"/>
      <c r="UF925" s="721"/>
      <c r="UG925" s="721"/>
      <c r="UH925" s="721"/>
      <c r="UI925" s="721"/>
      <c r="UJ925" s="721"/>
      <c r="UK925" s="721"/>
      <c r="UL925" s="721"/>
      <c r="UM925" s="721"/>
      <c r="UN925" s="721"/>
      <c r="UO925" s="721"/>
      <c r="UP925" s="721"/>
      <c r="UQ925" s="721"/>
      <c r="UR925" s="721"/>
      <c r="US925" s="721"/>
      <c r="UT925" s="721"/>
      <c r="UU925" s="721"/>
      <c r="UV925" s="721"/>
      <c r="UW925" s="721"/>
      <c r="UX925" s="721"/>
      <c r="UY925" s="721"/>
      <c r="UZ925" s="721"/>
      <c r="VA925" s="721"/>
      <c r="VB925" s="721"/>
      <c r="VC925" s="721"/>
      <c r="VD925" s="721"/>
      <c r="VE925" s="721"/>
      <c r="VF925" s="721"/>
      <c r="VG925" s="721"/>
      <c r="VH925" s="721"/>
      <c r="VI925" s="721"/>
      <c r="VJ925" s="721"/>
      <c r="VK925" s="721"/>
      <c r="VL925" s="721"/>
      <c r="VM925" s="721"/>
      <c r="VN925" s="721"/>
      <c r="VO925" s="721"/>
      <c r="VP925" s="721"/>
      <c r="VQ925" s="721"/>
      <c r="VR925" s="721"/>
      <c r="VS925" s="721"/>
      <c r="VT925" s="721"/>
      <c r="VU925" s="721"/>
      <c r="VV925" s="721"/>
      <c r="VW925" s="721"/>
      <c r="VX925" s="721"/>
      <c r="VY925" s="721"/>
      <c r="VZ925" s="721"/>
      <c r="WA925" s="721"/>
      <c r="WB925" s="721"/>
      <c r="WC925" s="721"/>
      <c r="WD925" s="721"/>
      <c r="WE925" s="721"/>
      <c r="WF925" s="721"/>
      <c r="WG925" s="721"/>
      <c r="WH925" s="721"/>
      <c r="WI925" s="721"/>
      <c r="WJ925" s="721"/>
      <c r="WK925" s="721"/>
      <c r="WL925" s="721"/>
      <c r="WM925" s="721"/>
      <c r="WN925" s="721"/>
      <c r="WO925" s="721"/>
      <c r="WP925" s="721"/>
      <c r="WQ925" s="721"/>
      <c r="WR925" s="721"/>
      <c r="WS925" s="721"/>
      <c r="WT925" s="721"/>
      <c r="WU925" s="721"/>
      <c r="WV925" s="721"/>
      <c r="WW925" s="721"/>
      <c r="WX925" s="721"/>
      <c r="WY925" s="721"/>
      <c r="WZ925" s="721"/>
      <c r="XA925" s="721"/>
      <c r="XB925" s="721"/>
      <c r="XC925" s="721"/>
      <c r="XD925" s="721"/>
      <c r="XE925" s="721"/>
      <c r="XF925" s="721"/>
      <c r="XG925" s="721"/>
      <c r="XH925" s="721"/>
      <c r="XI925" s="721"/>
      <c r="XJ925" s="721"/>
      <c r="XK925" s="721"/>
      <c r="XL925" s="721"/>
      <c r="XM925" s="721"/>
      <c r="XN925" s="721"/>
      <c r="XO925" s="721"/>
      <c r="XP925" s="721"/>
      <c r="XQ925" s="721"/>
      <c r="XR925" s="721"/>
      <c r="XS925" s="721"/>
      <c r="XT925" s="721"/>
      <c r="XU925" s="721"/>
      <c r="XV925" s="721"/>
      <c r="XW925" s="721"/>
      <c r="XX925" s="721"/>
      <c r="XY925" s="721"/>
      <c r="XZ925" s="721"/>
      <c r="YA925" s="721"/>
      <c r="YB925" s="721"/>
      <c r="YC925" s="721"/>
      <c r="YD925" s="721"/>
      <c r="YE925" s="721"/>
      <c r="YF925" s="721"/>
      <c r="YG925" s="721"/>
      <c r="YH925" s="721"/>
      <c r="YI925" s="721"/>
      <c r="YJ925" s="721"/>
      <c r="YK925" s="721"/>
      <c r="YL925" s="721"/>
      <c r="YM925" s="721"/>
      <c r="YN925" s="721"/>
      <c r="YO925" s="721"/>
      <c r="YP925" s="721"/>
      <c r="YQ925" s="721"/>
      <c r="YR925" s="721"/>
      <c r="YS925" s="721"/>
      <c r="YT925" s="721"/>
      <c r="YU925" s="721"/>
      <c r="YV925" s="721"/>
      <c r="YW925" s="721"/>
      <c r="YX925" s="721"/>
      <c r="YY925" s="721"/>
      <c r="YZ925" s="721"/>
      <c r="ZA925" s="721"/>
      <c r="ZB925" s="721"/>
      <c r="ZC925" s="721"/>
      <c r="ZD925" s="721"/>
      <c r="ZE925" s="721"/>
      <c r="ZF925" s="721"/>
      <c r="ZG925" s="721"/>
      <c r="ZH925" s="721"/>
      <c r="ZI925" s="721"/>
      <c r="ZJ925" s="721"/>
      <c r="ZK925" s="721"/>
      <c r="ZL925" s="721"/>
      <c r="ZM925" s="721"/>
      <c r="ZN925" s="721"/>
      <c r="ZO925" s="721"/>
      <c r="ZP925" s="721"/>
      <c r="ZQ925" s="721"/>
      <c r="ZR925" s="721"/>
      <c r="ZS925" s="721"/>
      <c r="ZT925" s="721"/>
      <c r="ZU925" s="721"/>
      <c r="ZV925" s="721"/>
      <c r="ZW925" s="721"/>
      <c r="ZX925" s="721"/>
      <c r="ZY925" s="721"/>
      <c r="ZZ925" s="721"/>
      <c r="AAA925" s="721"/>
      <c r="AAB925" s="721"/>
      <c r="AAC925" s="721"/>
      <c r="AAD925" s="721"/>
      <c r="AAE925" s="721"/>
      <c r="AAF925" s="721"/>
      <c r="AAG925" s="721"/>
      <c r="AAH925" s="721"/>
      <c r="AAI925" s="721"/>
      <c r="AAJ925" s="721"/>
      <c r="AAK925" s="721"/>
      <c r="AAL925" s="721"/>
      <c r="AAM925" s="721"/>
      <c r="AAN925" s="721"/>
      <c r="AAO925" s="721"/>
      <c r="AAP925" s="721"/>
      <c r="AAQ925" s="721"/>
      <c r="AAR925" s="721"/>
      <c r="AAS925" s="721"/>
      <c r="AAT925" s="721"/>
      <c r="AAU925" s="721"/>
      <c r="AAV925" s="721"/>
      <c r="AAW925" s="721"/>
      <c r="AAX925" s="721"/>
      <c r="AAY925" s="721"/>
      <c r="AAZ925" s="721"/>
      <c r="ABA925" s="721"/>
      <c r="ABB925" s="721"/>
      <c r="ABC925" s="721"/>
      <c r="ABD925" s="721"/>
      <c r="ABE925" s="721"/>
      <c r="ABF925" s="721"/>
      <c r="ABG925" s="721"/>
      <c r="ABH925" s="721"/>
      <c r="ABI925" s="721"/>
      <c r="ABJ925" s="721"/>
      <c r="ABK925" s="721"/>
      <c r="ABL925" s="721"/>
      <c r="ABM925" s="721"/>
      <c r="ABN925" s="721"/>
      <c r="ABO925" s="721"/>
      <c r="ABP925" s="721"/>
      <c r="ABQ925" s="721"/>
      <c r="ABR925" s="721"/>
      <c r="ABS925" s="721"/>
      <c r="ABT925" s="721"/>
      <c r="ABU925" s="721"/>
      <c r="ABV925" s="721"/>
      <c r="ABW925" s="721"/>
      <c r="ABX925" s="721"/>
      <c r="ABY925" s="721"/>
      <c r="ABZ925" s="721"/>
      <c r="ACA925" s="721"/>
      <c r="ACB925" s="721"/>
      <c r="ACC925" s="721"/>
      <c r="ACD925" s="721"/>
      <c r="ACE925" s="721"/>
      <c r="ACF925" s="721"/>
      <c r="ACG925" s="721"/>
      <c r="ACH925" s="721"/>
      <c r="ACI925" s="721"/>
      <c r="ACJ925" s="721"/>
      <c r="ACK925" s="721"/>
      <c r="ACL925" s="721"/>
      <c r="ACM925" s="721"/>
      <c r="ACN925" s="721"/>
      <c r="ACO925" s="721"/>
      <c r="ACP925" s="721"/>
      <c r="ACQ925" s="721"/>
      <c r="ACR925" s="721"/>
      <c r="ACS925" s="721"/>
      <c r="ACT925" s="721"/>
      <c r="ACU925" s="721"/>
      <c r="ACV925" s="721"/>
      <c r="ACW925" s="721"/>
      <c r="ACX925" s="721"/>
      <c r="ACY925" s="721"/>
      <c r="ACZ925" s="721"/>
      <c r="ADA925" s="721"/>
      <c r="ADB925" s="721"/>
      <c r="ADC925" s="721"/>
      <c r="ADD925" s="721"/>
      <c r="ADE925" s="721"/>
      <c r="ADF925" s="721"/>
      <c r="ADG925" s="721"/>
      <c r="ADH925" s="721"/>
      <c r="ADI925" s="721"/>
      <c r="ADJ925" s="721"/>
      <c r="ADK925" s="721"/>
      <c r="ADL925" s="721"/>
      <c r="ADM925" s="721"/>
      <c r="ADN925" s="721"/>
      <c r="ADO925" s="721"/>
      <c r="ADP925" s="721"/>
      <c r="ADQ925" s="721"/>
      <c r="ADR925" s="721"/>
      <c r="ADS925" s="721"/>
      <c r="ADT925" s="721"/>
      <c r="ADU925" s="721"/>
      <c r="ADV925" s="721"/>
      <c r="ADW925" s="721"/>
      <c r="ADX925" s="721"/>
      <c r="ADY925" s="721"/>
      <c r="ADZ925" s="721"/>
      <c r="AEA925" s="721"/>
      <c r="AEB925" s="721"/>
      <c r="AEC925" s="721"/>
      <c r="AED925" s="721"/>
      <c r="AEE925" s="721"/>
      <c r="AEF925" s="721"/>
      <c r="AEG925" s="721"/>
      <c r="AEH925" s="721"/>
      <c r="AEI925" s="721"/>
      <c r="AEJ925" s="721"/>
      <c r="AEK925" s="721"/>
      <c r="AEL925" s="721"/>
      <c r="AEM925" s="721"/>
      <c r="AEN925" s="721"/>
      <c r="AEO925" s="721"/>
      <c r="AEP925" s="721"/>
      <c r="AEQ925" s="721"/>
      <c r="AER925" s="721"/>
      <c r="AES925" s="721"/>
      <c r="AET925" s="721"/>
      <c r="AEU925" s="721"/>
      <c r="AEV925" s="721"/>
      <c r="AEW925" s="721"/>
      <c r="AEX925" s="721"/>
      <c r="AEY925" s="721"/>
      <c r="AEZ925" s="721"/>
      <c r="AFA925" s="721"/>
      <c r="AFB925" s="721"/>
      <c r="AFC925" s="721"/>
      <c r="AFD925" s="721"/>
      <c r="AFE925" s="721"/>
      <c r="AFF925" s="721"/>
      <c r="AFG925" s="721"/>
      <c r="AFH925" s="721"/>
      <c r="AFI925" s="721"/>
      <c r="AFJ925" s="721"/>
      <c r="AFK925" s="721"/>
      <c r="AFL925" s="721"/>
      <c r="AFM925" s="721"/>
      <c r="AFN925" s="721"/>
      <c r="AFO925" s="721"/>
      <c r="AFP925" s="721"/>
      <c r="AFQ925" s="721"/>
      <c r="AFR925" s="721"/>
      <c r="AFS925" s="721"/>
      <c r="AFT925" s="721"/>
      <c r="AFU925" s="721"/>
      <c r="AFV925" s="721"/>
      <c r="AFW925" s="721"/>
      <c r="AFX925" s="721"/>
      <c r="AFY925" s="721"/>
      <c r="AFZ925" s="721"/>
      <c r="AGA925" s="721"/>
      <c r="AGB925" s="721"/>
      <c r="AGC925" s="721"/>
      <c r="AGD925" s="721"/>
      <c r="AGE925" s="721"/>
      <c r="AGF925" s="721"/>
      <c r="AGG925" s="721"/>
      <c r="AGH925" s="721"/>
      <c r="AGI925" s="721"/>
      <c r="AGJ925" s="721"/>
      <c r="AGK925" s="721"/>
      <c r="AGL925" s="721"/>
      <c r="AGM925" s="721"/>
      <c r="AGN925" s="721"/>
      <c r="AGO925" s="721"/>
      <c r="AGP925" s="721"/>
      <c r="AGQ925" s="721"/>
      <c r="AGR925" s="721"/>
      <c r="AGS925" s="721"/>
      <c r="AGT925" s="721"/>
      <c r="AGU925" s="721"/>
      <c r="AGV925" s="721"/>
      <c r="AGW925" s="721"/>
      <c r="AGX925" s="721"/>
      <c r="AGY925" s="721"/>
      <c r="AGZ925" s="721"/>
      <c r="AHA925" s="721"/>
      <c r="AHB925" s="721"/>
      <c r="AHC925" s="721"/>
      <c r="AHD925" s="721"/>
      <c r="AHE925" s="721"/>
      <c r="AHF925" s="721"/>
      <c r="AHG925" s="721"/>
      <c r="AHH925" s="721"/>
      <c r="AHI925" s="721"/>
      <c r="AHJ925" s="721"/>
      <c r="AHK925" s="721"/>
      <c r="AHL925" s="721"/>
      <c r="AHM925" s="721"/>
      <c r="AHN925" s="721"/>
      <c r="AHO925" s="721"/>
      <c r="AHP925" s="721"/>
      <c r="AHQ925" s="721"/>
      <c r="AHR925" s="721"/>
      <c r="AHS925" s="721"/>
      <c r="AHT925" s="721"/>
      <c r="AHU925" s="721"/>
      <c r="AHV925" s="721"/>
      <c r="AHW925" s="721"/>
      <c r="AHX925" s="721"/>
      <c r="AHY925" s="721"/>
      <c r="AHZ925" s="721"/>
      <c r="AIA925" s="721"/>
      <c r="AIB925" s="721"/>
      <c r="AIC925" s="721"/>
      <c r="AID925" s="721"/>
      <c r="AIE925" s="721"/>
      <c r="AIF925" s="721"/>
      <c r="AIG925" s="721"/>
      <c r="AIH925" s="721"/>
      <c r="AII925" s="721"/>
      <c r="AIJ925" s="721"/>
      <c r="AIK925" s="721"/>
      <c r="AIL925" s="721"/>
      <c r="AIM925" s="721"/>
      <c r="AIN925" s="721"/>
      <c r="AIO925" s="721"/>
      <c r="AIP925" s="721"/>
      <c r="AIQ925" s="721"/>
      <c r="AIR925" s="721"/>
      <c r="AIS925" s="721"/>
      <c r="AIT925" s="721"/>
      <c r="AIU925" s="721"/>
      <c r="AIV925" s="721"/>
      <c r="AIW925" s="721"/>
      <c r="AIX925" s="721"/>
      <c r="AIY925" s="721"/>
      <c r="AIZ925" s="721"/>
      <c r="AJA925" s="721"/>
      <c r="AJB925" s="721"/>
      <c r="AJC925" s="721"/>
      <c r="AJD925" s="721"/>
      <c r="AJE925" s="721"/>
      <c r="AJF925" s="721"/>
      <c r="AJG925" s="721"/>
      <c r="AJH925" s="721"/>
      <c r="AJI925" s="721"/>
      <c r="AJJ925" s="721"/>
      <c r="AJK925" s="721"/>
      <c r="AJL925" s="721"/>
      <c r="AJM925" s="721"/>
      <c r="AJN925" s="721"/>
      <c r="AJO925" s="721"/>
      <c r="AJP925" s="721"/>
      <c r="AJQ925" s="721"/>
      <c r="AJR925" s="721"/>
      <c r="AJS925" s="721"/>
      <c r="AJT925" s="721"/>
      <c r="AJU925" s="721"/>
      <c r="AJV925" s="721"/>
      <c r="AJW925" s="721"/>
      <c r="AJX925" s="721"/>
      <c r="AJY925" s="721"/>
      <c r="AJZ925" s="721"/>
      <c r="AKA925" s="721"/>
      <c r="AKB925" s="721"/>
      <c r="AKC925" s="721"/>
      <c r="AKD925" s="721"/>
      <c r="AKE925" s="721"/>
      <c r="AKF925" s="721"/>
      <c r="AKG925" s="721"/>
      <c r="AKH925" s="721"/>
      <c r="AKI925" s="721"/>
      <c r="AKJ925" s="721"/>
      <c r="AKK925" s="721"/>
      <c r="AKL925" s="721"/>
      <c r="AKM925" s="721"/>
      <c r="AKN925" s="721"/>
      <c r="AKO925" s="721"/>
      <c r="AKP925" s="721"/>
      <c r="AKQ925" s="721"/>
      <c r="AKR925" s="721"/>
      <c r="AKS925" s="721"/>
      <c r="AKT925" s="721"/>
      <c r="AKU925" s="721"/>
      <c r="AKV925" s="721"/>
      <c r="AKW925" s="721"/>
      <c r="AKX925" s="721"/>
      <c r="AKY925" s="721"/>
      <c r="AKZ925" s="721"/>
      <c r="ALA925" s="721"/>
      <c r="ALB925" s="721"/>
      <c r="ALC925" s="721"/>
      <c r="ALD925" s="721"/>
      <c r="ALE925" s="721"/>
      <c r="ALF925" s="721"/>
      <c r="ALG925" s="721"/>
      <c r="ALH925" s="721"/>
      <c r="ALI925" s="721"/>
      <c r="ALJ925" s="721"/>
      <c r="ALK925" s="721"/>
      <c r="ALL925" s="721"/>
      <c r="ALM925" s="721"/>
      <c r="ALN925" s="721"/>
      <c r="ALO925" s="721"/>
      <c r="ALP925" s="721"/>
      <c r="ALQ925" s="721"/>
      <c r="ALR925" s="721"/>
      <c r="ALS925" s="721"/>
      <c r="ALT925" s="721"/>
      <c r="ALU925" s="721"/>
      <c r="ALV925" s="721"/>
      <c r="ALW925" s="721"/>
      <c r="ALX925" s="721"/>
      <c r="ALY925" s="721"/>
      <c r="ALZ925" s="721"/>
      <c r="AMA925" s="721"/>
      <c r="AMB925" s="721"/>
      <c r="AMC925" s="721"/>
      <c r="AMD925" s="721"/>
      <c r="AME925" s="721"/>
      <c r="AMF925" s="721"/>
      <c r="AMG925" s="721"/>
      <c r="AMH925" s="721"/>
      <c r="AMI925" s="721"/>
      <c r="AMJ925" s="721"/>
      <c r="AMK925" s="721"/>
      <c r="AML925" s="721"/>
      <c r="AMM925" s="721"/>
      <c r="AMN925" s="721"/>
      <c r="AMO925" s="721"/>
      <c r="AMP925" s="721"/>
      <c r="AMQ925" s="721"/>
      <c r="AMR925" s="721"/>
      <c r="AMS925" s="721"/>
      <c r="AMT925" s="721"/>
      <c r="AMU925" s="721"/>
      <c r="AMV925" s="721"/>
      <c r="AMW925" s="721"/>
      <c r="AMX925" s="721"/>
      <c r="AMY925" s="721"/>
      <c r="AMZ925" s="721"/>
      <c r="ANA925" s="721"/>
      <c r="ANB925" s="721"/>
      <c r="ANC925" s="721"/>
      <c r="AND925" s="721"/>
      <c r="ANE925" s="721"/>
      <c r="ANF925" s="721"/>
      <c r="ANG925" s="721"/>
      <c r="ANH925" s="721"/>
      <c r="ANI925" s="721"/>
      <c r="ANJ925" s="721"/>
      <c r="ANK925" s="721"/>
      <c r="ANL925" s="721"/>
      <c r="ANM925" s="721"/>
      <c r="ANN925" s="721"/>
      <c r="ANO925" s="721"/>
      <c r="ANP925" s="721"/>
      <c r="ANQ925" s="721"/>
      <c r="ANR925" s="721"/>
      <c r="ANS925" s="721"/>
      <c r="ANT925" s="721"/>
      <c r="ANU925" s="721"/>
      <c r="ANV925" s="721"/>
      <c r="ANW925" s="721"/>
      <c r="ANX925" s="721"/>
      <c r="ANY925" s="721"/>
      <c r="ANZ925" s="721"/>
      <c r="AOA925" s="721"/>
      <c r="AOB925" s="721"/>
      <c r="AOC925" s="721"/>
      <c r="AOD925" s="721"/>
      <c r="AOE925" s="721"/>
      <c r="AOF925" s="721"/>
      <c r="AOG925" s="721"/>
      <c r="AOH925" s="721"/>
      <c r="AOI925" s="721"/>
      <c r="AOJ925" s="721"/>
      <c r="AOK925" s="721"/>
      <c r="AOL925" s="721"/>
      <c r="AOM925" s="721"/>
      <c r="AON925" s="721"/>
      <c r="AOO925" s="721"/>
      <c r="AOP925" s="721"/>
      <c r="AOQ925" s="721"/>
      <c r="AOR925" s="721"/>
      <c r="AOS925" s="721"/>
      <c r="AOT925" s="721"/>
      <c r="AOU925" s="721"/>
      <c r="AOV925" s="721"/>
      <c r="AOW925" s="721"/>
      <c r="AOX925" s="721"/>
      <c r="AOY925" s="721"/>
      <c r="AOZ925" s="721"/>
      <c r="APA925" s="721"/>
      <c r="APB925" s="721"/>
      <c r="APC925" s="721"/>
      <c r="APD925" s="721"/>
      <c r="APE925" s="721"/>
      <c r="APF925" s="721"/>
      <c r="APG925" s="721"/>
      <c r="APH925" s="721"/>
      <c r="API925" s="721"/>
      <c r="APJ925" s="721"/>
      <c r="APK925" s="721"/>
      <c r="APL925" s="721"/>
      <c r="APM925" s="721"/>
      <c r="APN925" s="721"/>
      <c r="APO925" s="721"/>
      <c r="APP925" s="721"/>
      <c r="APQ925" s="721"/>
      <c r="APR925" s="721"/>
      <c r="APS925" s="721"/>
      <c r="APT925" s="721"/>
      <c r="APU925" s="721"/>
      <c r="APV925" s="721"/>
      <c r="APW925" s="721"/>
      <c r="APX925" s="721"/>
      <c r="APY925" s="721"/>
      <c r="APZ925" s="721"/>
      <c r="AQA925" s="721"/>
      <c r="AQB925" s="721"/>
      <c r="AQC925" s="721"/>
      <c r="AQD925" s="721"/>
      <c r="AQE925" s="721"/>
      <c r="AQF925" s="721"/>
      <c r="AQG925" s="721"/>
      <c r="AQH925" s="721"/>
      <c r="AQI925" s="721"/>
      <c r="AQJ925" s="721"/>
      <c r="AQK925" s="721"/>
      <c r="AQL925" s="721"/>
      <c r="AQM925" s="721"/>
      <c r="AQN925" s="721"/>
      <c r="AQO925" s="721"/>
      <c r="AQP925" s="721"/>
      <c r="AQQ925" s="721"/>
      <c r="AQR925" s="721"/>
      <c r="AQS925" s="721"/>
      <c r="AQT925" s="721"/>
      <c r="AQU925" s="721"/>
      <c r="AQV925" s="721"/>
      <c r="AQW925" s="721"/>
      <c r="AQX925" s="721"/>
      <c r="AQY925" s="721"/>
      <c r="AQZ925" s="721"/>
      <c r="ARA925" s="721"/>
      <c r="ARB925" s="721"/>
      <c r="ARC925" s="721"/>
      <c r="ARD925" s="721"/>
      <c r="ARE925" s="721"/>
      <c r="ARF925" s="721"/>
      <c r="ARG925" s="721"/>
      <c r="ARH925" s="721"/>
      <c r="ARI925" s="721"/>
      <c r="ARJ925" s="721"/>
      <c r="ARK925" s="721"/>
      <c r="ARL925" s="721"/>
      <c r="ARM925" s="721"/>
      <c r="ARN925" s="721"/>
      <c r="ARO925" s="721"/>
      <c r="ARP925" s="721"/>
      <c r="ARQ925" s="721"/>
      <c r="ARR925" s="721"/>
      <c r="ARS925" s="721"/>
      <c r="ART925" s="721"/>
      <c r="ARU925" s="721"/>
      <c r="ARV925" s="721"/>
      <c r="ARW925" s="721"/>
      <c r="ARX925" s="721"/>
      <c r="ARY925" s="721"/>
      <c r="ARZ925" s="721"/>
      <c r="ASA925" s="721"/>
      <c r="ASB925" s="721"/>
      <c r="ASC925" s="721"/>
      <c r="ASD925" s="721"/>
      <c r="ASE925" s="721"/>
      <c r="ASF925" s="721"/>
      <c r="ASG925" s="721"/>
      <c r="ASH925" s="721"/>
      <c r="ASI925" s="721"/>
      <c r="ASJ925" s="721"/>
      <c r="ASK925" s="721"/>
      <c r="ASL925" s="721"/>
      <c r="ASM925" s="721"/>
      <c r="ASN925" s="721"/>
      <c r="ASO925" s="721"/>
      <c r="ASP925" s="721"/>
      <c r="ASQ925" s="721"/>
      <c r="ASR925" s="721"/>
      <c r="ASS925" s="721"/>
      <c r="AST925" s="721"/>
      <c r="ASU925" s="721"/>
      <c r="ASV925" s="721"/>
      <c r="ASW925" s="721"/>
      <c r="ASX925" s="721"/>
      <c r="ASY925" s="721"/>
      <c r="ASZ925" s="721"/>
      <c r="ATA925" s="721"/>
      <c r="ATB925" s="721"/>
      <c r="ATC925" s="721"/>
      <c r="ATD925" s="721"/>
      <c r="ATE925" s="721"/>
      <c r="ATF925" s="721"/>
      <c r="ATG925" s="721"/>
      <c r="ATH925" s="721"/>
      <c r="ATI925" s="721"/>
      <c r="ATJ925" s="721"/>
      <c r="ATK925" s="721"/>
      <c r="ATL925" s="721"/>
      <c r="ATM925" s="721"/>
      <c r="ATN925" s="721"/>
      <c r="ATO925" s="721"/>
      <c r="ATP925" s="721"/>
      <c r="ATQ925" s="721"/>
      <c r="ATR925" s="721"/>
      <c r="ATS925" s="721"/>
      <c r="ATT925" s="721"/>
      <c r="ATU925" s="721"/>
      <c r="ATV925" s="721"/>
      <c r="ATW925" s="721"/>
      <c r="ATX925" s="721"/>
      <c r="ATY925" s="721"/>
      <c r="ATZ925" s="721"/>
      <c r="AUA925" s="721"/>
      <c r="AUB925" s="721"/>
      <c r="AUC925" s="721"/>
      <c r="AUD925" s="721"/>
      <c r="AUE925" s="721"/>
      <c r="AUF925" s="721"/>
      <c r="AUG925" s="721"/>
      <c r="AUH925" s="721"/>
      <c r="AUI925" s="721"/>
      <c r="AUJ925" s="721"/>
      <c r="AUK925" s="721"/>
      <c r="AUL925" s="721"/>
      <c r="AUM925" s="721"/>
      <c r="AUN925" s="721"/>
      <c r="AUO925" s="721"/>
      <c r="AUP925" s="721"/>
      <c r="AUQ925" s="721"/>
      <c r="AUR925" s="721"/>
      <c r="AUS925" s="721"/>
      <c r="AUT925" s="721"/>
      <c r="AUU925" s="721"/>
      <c r="AUV925" s="721"/>
      <c r="AUW925" s="721"/>
      <c r="AUX925" s="721"/>
      <c r="AUY925" s="721"/>
      <c r="AUZ925" s="721"/>
      <c r="AVA925" s="721"/>
      <c r="AVB925" s="721"/>
      <c r="AVC925" s="721"/>
      <c r="AVD925" s="721"/>
      <c r="AVE925" s="721"/>
      <c r="AVF925" s="721"/>
      <c r="AVG925" s="721"/>
      <c r="AVH925" s="721"/>
      <c r="AVI925" s="721"/>
      <c r="AVJ925" s="721"/>
      <c r="AVK925" s="721"/>
    </row>
    <row r="926" spans="1:1259">
      <c r="A926" s="716"/>
      <c r="B926" s="723">
        <v>44610</v>
      </c>
      <c r="C926" s="716"/>
      <c r="D926" s="687" t="s">
        <v>3247</v>
      </c>
      <c r="E926" s="676" t="s">
        <v>4985</v>
      </c>
      <c r="F926" s="698"/>
      <c r="G926" s="703">
        <v>2022</v>
      </c>
      <c r="H926" s="703"/>
      <c r="I926" s="698" t="s">
        <v>1699</v>
      </c>
      <c r="J926" s="699"/>
      <c r="K926" s="700" t="s">
        <v>4989</v>
      </c>
      <c r="L926" s="698" t="s">
        <v>4987</v>
      </c>
      <c r="M926" s="701">
        <v>44602</v>
      </c>
      <c r="N926" s="701">
        <v>44743</v>
      </c>
      <c r="O926" s="701"/>
      <c r="P926" s="699"/>
      <c r="Q926" s="699"/>
      <c r="R926" s="699"/>
      <c r="S926" s="698" t="s">
        <v>2425</v>
      </c>
      <c r="T926" s="698">
        <v>60</v>
      </c>
      <c r="U926" s="698"/>
      <c r="V926" s="698" t="s">
        <v>973</v>
      </c>
      <c r="W926" s="698">
        <v>400</v>
      </c>
      <c r="X926" s="702">
        <v>896</v>
      </c>
      <c r="Y926" s="539">
        <f t="shared" si="42"/>
        <v>358400</v>
      </c>
      <c r="Z926" s="680">
        <v>0.55000000000000004</v>
      </c>
      <c r="AA926" s="681">
        <f t="shared" si="43"/>
        <v>197120.00000000003</v>
      </c>
      <c r="AB926" s="682"/>
      <c r="AC926" s="683">
        <v>0</v>
      </c>
      <c r="AD926" s="692"/>
      <c r="AE926" s="684"/>
      <c r="AF926" s="695">
        <f t="shared" si="44"/>
        <v>197120.00000000003</v>
      </c>
      <c r="AG926" s="676" t="s">
        <v>1073</v>
      </c>
      <c r="AH926" s="676"/>
      <c r="AI926" s="685" t="s">
        <v>2488</v>
      </c>
      <c r="AJ926" s="676" t="s">
        <v>4988</v>
      </c>
      <c r="AK926" s="696" t="s">
        <v>3325</v>
      </c>
      <c r="AL926" s="676">
        <v>84120</v>
      </c>
      <c r="AM926" s="676" t="s">
        <v>52</v>
      </c>
      <c r="AN926" s="676"/>
      <c r="AO926" s="676"/>
      <c r="AP926" s="688"/>
      <c r="AQ926" s="688" t="s">
        <v>37</v>
      </c>
      <c r="AR926" s="688"/>
      <c r="AS926" s="715"/>
      <c r="AT926" s="715"/>
      <c r="AU926" s="715"/>
      <c r="AV926" s="680">
        <v>0.51</v>
      </c>
      <c r="AW926" s="721"/>
      <c r="AX926" s="721"/>
      <c r="AY926" s="721"/>
      <c r="AZ926" s="721"/>
      <c r="BA926" s="721"/>
      <c r="BB926" s="721"/>
      <c r="BC926" s="721"/>
      <c r="BD926" s="721"/>
      <c r="BE926" s="721"/>
      <c r="BF926" s="721"/>
      <c r="BG926" s="721"/>
      <c r="BH926" s="721"/>
      <c r="BI926" s="721"/>
      <c r="BJ926" s="721"/>
      <c r="BK926" s="721"/>
      <c r="BL926" s="721"/>
      <c r="BM926" s="721"/>
      <c r="BN926" s="721"/>
      <c r="BO926" s="721"/>
      <c r="BP926" s="721"/>
      <c r="BQ926" s="721"/>
      <c r="BR926" s="721"/>
      <c r="BS926" s="721"/>
      <c r="BT926" s="721"/>
      <c r="BU926" s="721"/>
      <c r="BV926" s="721"/>
      <c r="BW926" s="721"/>
      <c r="BX926" s="721"/>
      <c r="BY926" s="721"/>
      <c r="BZ926" s="721"/>
      <c r="CA926" s="721"/>
      <c r="CB926" s="721"/>
      <c r="CC926" s="721"/>
      <c r="CD926" s="721"/>
      <c r="CE926" s="721"/>
      <c r="CF926" s="721"/>
      <c r="CG926" s="721"/>
      <c r="CH926" s="721"/>
      <c r="CI926" s="721"/>
      <c r="CJ926" s="721"/>
      <c r="CK926" s="721"/>
      <c r="CL926" s="721"/>
      <c r="CM926" s="721"/>
      <c r="CN926" s="721"/>
      <c r="CO926" s="721"/>
      <c r="CP926" s="721"/>
      <c r="CQ926" s="721"/>
      <c r="CR926" s="721"/>
      <c r="CS926" s="721"/>
      <c r="CT926" s="721"/>
      <c r="CU926" s="721"/>
      <c r="CV926" s="721"/>
      <c r="CW926" s="721"/>
      <c r="CX926" s="721"/>
      <c r="CY926" s="721"/>
      <c r="CZ926" s="721"/>
      <c r="DA926" s="721"/>
      <c r="DB926" s="721"/>
      <c r="DC926" s="721"/>
      <c r="DD926" s="721"/>
      <c r="DE926" s="721"/>
      <c r="DF926" s="721"/>
      <c r="DG926" s="721"/>
      <c r="DH926" s="721"/>
      <c r="DI926" s="721"/>
      <c r="DJ926" s="721"/>
      <c r="DK926" s="721"/>
      <c r="DL926" s="721"/>
      <c r="DM926" s="721"/>
      <c r="DN926" s="721"/>
      <c r="DO926" s="721"/>
      <c r="DP926" s="721"/>
      <c r="DQ926" s="721"/>
      <c r="DR926" s="721"/>
      <c r="DS926" s="721"/>
      <c r="DT926" s="721"/>
      <c r="DU926" s="721"/>
      <c r="DV926" s="721"/>
      <c r="DW926" s="721"/>
      <c r="DX926" s="721"/>
      <c r="DY926" s="721"/>
      <c r="DZ926" s="721"/>
      <c r="EA926" s="721"/>
      <c r="EB926" s="721"/>
      <c r="EC926" s="721"/>
      <c r="ED926" s="721"/>
      <c r="EE926" s="721"/>
      <c r="EF926" s="721"/>
      <c r="EG926" s="721"/>
      <c r="EH926" s="721"/>
      <c r="EI926" s="721"/>
      <c r="EJ926" s="721"/>
      <c r="EK926" s="721"/>
      <c r="EL926" s="721"/>
      <c r="EM926" s="721"/>
      <c r="EN926" s="721"/>
      <c r="EO926" s="721"/>
      <c r="EP926" s="721"/>
      <c r="EQ926" s="721"/>
      <c r="ER926" s="721"/>
      <c r="ES926" s="721"/>
      <c r="ET926" s="721"/>
      <c r="EU926" s="721"/>
      <c r="EV926" s="721"/>
      <c r="EW926" s="721"/>
      <c r="EX926" s="721"/>
      <c r="EY926" s="721"/>
      <c r="EZ926" s="721"/>
      <c r="FA926" s="721"/>
      <c r="FB926" s="721"/>
      <c r="FC926" s="721"/>
      <c r="FD926" s="721"/>
      <c r="FE926" s="721"/>
      <c r="FF926" s="721"/>
      <c r="FG926" s="721"/>
      <c r="FH926" s="721"/>
      <c r="FI926" s="721"/>
      <c r="FJ926" s="721"/>
      <c r="FK926" s="721"/>
      <c r="FL926" s="721"/>
      <c r="FM926" s="721"/>
      <c r="FN926" s="721"/>
      <c r="FO926" s="721"/>
      <c r="FP926" s="721"/>
      <c r="FQ926" s="721"/>
      <c r="FR926" s="721"/>
      <c r="FS926" s="721"/>
      <c r="FT926" s="721"/>
      <c r="FU926" s="721"/>
      <c r="FV926" s="721"/>
      <c r="FW926" s="721"/>
      <c r="FX926" s="721"/>
      <c r="FY926" s="721"/>
      <c r="FZ926" s="721"/>
      <c r="GA926" s="721"/>
      <c r="GB926" s="721"/>
      <c r="GC926" s="721"/>
      <c r="GD926" s="721"/>
      <c r="GE926" s="721"/>
      <c r="GF926" s="721"/>
      <c r="GG926" s="721"/>
      <c r="GH926" s="721"/>
      <c r="GI926" s="721"/>
      <c r="GJ926" s="721"/>
      <c r="GK926" s="721"/>
      <c r="GL926" s="721"/>
      <c r="GM926" s="721"/>
      <c r="GN926" s="721"/>
      <c r="GO926" s="721"/>
      <c r="GP926" s="721"/>
      <c r="GQ926" s="721"/>
      <c r="GR926" s="721"/>
      <c r="GS926" s="721"/>
      <c r="GT926" s="721"/>
      <c r="GU926" s="721"/>
      <c r="GV926" s="721"/>
      <c r="GW926" s="721"/>
      <c r="GX926" s="721"/>
      <c r="GY926" s="721"/>
      <c r="GZ926" s="721"/>
      <c r="HA926" s="721"/>
      <c r="HB926" s="721"/>
      <c r="HC926" s="721"/>
      <c r="HD926" s="721"/>
      <c r="HE926" s="721"/>
      <c r="HF926" s="721"/>
      <c r="HG926" s="721"/>
      <c r="HH926" s="721"/>
      <c r="HI926" s="721"/>
      <c r="HJ926" s="721"/>
      <c r="HK926" s="721"/>
      <c r="HL926" s="721"/>
      <c r="HM926" s="721"/>
      <c r="HN926" s="721"/>
      <c r="HO926" s="721"/>
      <c r="HP926" s="721"/>
      <c r="HQ926" s="721"/>
      <c r="HR926" s="721"/>
      <c r="HS926" s="721"/>
      <c r="HT926" s="721"/>
      <c r="HU926" s="721"/>
      <c r="HV926" s="721"/>
      <c r="HW926" s="721"/>
      <c r="HX926" s="721"/>
      <c r="HY926" s="721"/>
      <c r="HZ926" s="721"/>
      <c r="IA926" s="721"/>
      <c r="IB926" s="721"/>
      <c r="IC926" s="721"/>
      <c r="ID926" s="721"/>
      <c r="IE926" s="721"/>
      <c r="IF926" s="721"/>
      <c r="IG926" s="721"/>
      <c r="IH926" s="721"/>
      <c r="II926" s="721"/>
      <c r="IJ926" s="721"/>
      <c r="IK926" s="721"/>
      <c r="IL926" s="721"/>
      <c r="IM926" s="721"/>
      <c r="IN926" s="721"/>
      <c r="IO926" s="721"/>
      <c r="IP926" s="721"/>
      <c r="IQ926" s="721"/>
      <c r="IR926" s="721"/>
      <c r="IS926" s="721"/>
      <c r="IT926" s="721"/>
      <c r="IU926" s="721"/>
      <c r="IV926" s="721"/>
      <c r="IW926" s="721"/>
      <c r="IX926" s="721"/>
      <c r="IY926" s="721"/>
      <c r="IZ926" s="721"/>
      <c r="JA926" s="721"/>
      <c r="JB926" s="721"/>
      <c r="JC926" s="721"/>
      <c r="JD926" s="721"/>
      <c r="JE926" s="721"/>
      <c r="JF926" s="721"/>
      <c r="JG926" s="721"/>
      <c r="JH926" s="721"/>
      <c r="JI926" s="721"/>
      <c r="JJ926" s="721"/>
      <c r="JK926" s="721"/>
      <c r="JL926" s="721"/>
      <c r="JM926" s="721"/>
      <c r="JN926" s="721"/>
      <c r="JO926" s="721"/>
      <c r="JP926" s="721"/>
      <c r="JQ926" s="721"/>
      <c r="JR926" s="721"/>
      <c r="JS926" s="721"/>
      <c r="JT926" s="721"/>
      <c r="JU926" s="721"/>
      <c r="JV926" s="721"/>
      <c r="JW926" s="721"/>
      <c r="JX926" s="721"/>
      <c r="JY926" s="721"/>
      <c r="JZ926" s="721"/>
      <c r="KA926" s="721"/>
      <c r="KB926" s="721"/>
      <c r="KC926" s="721"/>
      <c r="KD926" s="721"/>
      <c r="KE926" s="721"/>
      <c r="KF926" s="721"/>
      <c r="KG926" s="721"/>
      <c r="KH926" s="721"/>
      <c r="KI926" s="721"/>
      <c r="KJ926" s="721"/>
      <c r="KK926" s="721"/>
      <c r="KL926" s="721"/>
      <c r="KM926" s="721"/>
      <c r="KN926" s="721"/>
      <c r="KO926" s="721"/>
      <c r="KP926" s="721"/>
      <c r="KQ926" s="721"/>
      <c r="KR926" s="721"/>
      <c r="KS926" s="721"/>
      <c r="KT926" s="721"/>
      <c r="KU926" s="721"/>
      <c r="KV926" s="721"/>
      <c r="KW926" s="721"/>
      <c r="KX926" s="721"/>
      <c r="KY926" s="721"/>
      <c r="KZ926" s="721"/>
      <c r="LA926" s="721"/>
      <c r="LB926" s="721"/>
      <c r="LC926" s="721"/>
      <c r="LD926" s="721"/>
      <c r="LE926" s="721"/>
      <c r="LF926" s="721"/>
      <c r="LG926" s="721"/>
      <c r="LH926" s="721"/>
      <c r="LI926" s="721"/>
      <c r="LJ926" s="721"/>
      <c r="LK926" s="721"/>
      <c r="LL926" s="721"/>
      <c r="LM926" s="721"/>
      <c r="LN926" s="721"/>
      <c r="LO926" s="721"/>
      <c r="LP926" s="721"/>
      <c r="LQ926" s="721"/>
      <c r="LR926" s="721"/>
      <c r="LS926" s="721"/>
      <c r="LT926" s="721"/>
      <c r="LU926" s="721"/>
      <c r="LV926" s="721"/>
      <c r="LW926" s="721"/>
      <c r="LX926" s="721"/>
      <c r="LY926" s="721"/>
      <c r="LZ926" s="721"/>
      <c r="MA926" s="721"/>
      <c r="MB926" s="721"/>
      <c r="MC926" s="721"/>
      <c r="MD926" s="721"/>
      <c r="ME926" s="721"/>
      <c r="MF926" s="721"/>
      <c r="MG926" s="721"/>
      <c r="MH926" s="721"/>
      <c r="MI926" s="721"/>
      <c r="MJ926" s="721"/>
      <c r="MK926" s="721"/>
      <c r="ML926" s="721"/>
      <c r="MM926" s="721"/>
      <c r="MN926" s="721"/>
      <c r="MO926" s="721"/>
      <c r="MP926" s="721"/>
      <c r="MQ926" s="721"/>
      <c r="MR926" s="721"/>
      <c r="MS926" s="721"/>
      <c r="MT926" s="721"/>
      <c r="MU926" s="721"/>
      <c r="MV926" s="721"/>
      <c r="MW926" s="721"/>
      <c r="MX926" s="721"/>
      <c r="MY926" s="721"/>
      <c r="MZ926" s="721"/>
      <c r="NA926" s="721"/>
      <c r="NB926" s="721"/>
      <c r="NC926" s="721"/>
      <c r="ND926" s="721"/>
      <c r="NE926" s="721"/>
      <c r="NF926" s="721"/>
      <c r="NG926" s="721"/>
      <c r="NH926" s="721"/>
      <c r="NI926" s="721"/>
      <c r="NJ926" s="721"/>
      <c r="NK926" s="721"/>
      <c r="NL926" s="721"/>
      <c r="NM926" s="721"/>
      <c r="NN926" s="721"/>
      <c r="NO926" s="721"/>
      <c r="NP926" s="721"/>
      <c r="NQ926" s="721"/>
      <c r="NR926" s="721"/>
      <c r="NS926" s="721"/>
      <c r="NT926" s="721"/>
      <c r="NU926" s="721"/>
      <c r="NV926" s="721"/>
      <c r="NW926" s="721"/>
      <c r="NX926" s="721"/>
      <c r="NY926" s="721"/>
      <c r="NZ926" s="721"/>
      <c r="OA926" s="721"/>
      <c r="OB926" s="721"/>
      <c r="OC926" s="721"/>
      <c r="OD926" s="721"/>
      <c r="OE926" s="721"/>
      <c r="OF926" s="721"/>
      <c r="OG926" s="721"/>
      <c r="OH926" s="721"/>
      <c r="OI926" s="721"/>
      <c r="OJ926" s="721"/>
      <c r="OK926" s="721"/>
      <c r="OL926" s="721"/>
      <c r="OM926" s="721"/>
      <c r="ON926" s="721"/>
      <c r="OO926" s="721"/>
      <c r="OP926" s="721"/>
      <c r="OQ926" s="721"/>
      <c r="OR926" s="721"/>
      <c r="OS926" s="721"/>
      <c r="OT926" s="721"/>
      <c r="OU926" s="721"/>
      <c r="OV926" s="721"/>
      <c r="OW926" s="721"/>
      <c r="OX926" s="721"/>
      <c r="OY926" s="721"/>
      <c r="OZ926" s="721"/>
      <c r="PA926" s="721"/>
      <c r="PB926" s="721"/>
      <c r="PC926" s="721"/>
      <c r="PD926" s="721"/>
      <c r="PE926" s="721"/>
      <c r="PF926" s="721"/>
      <c r="PG926" s="721"/>
      <c r="PH926" s="721"/>
      <c r="PI926" s="721"/>
      <c r="PJ926" s="721"/>
      <c r="PK926" s="721"/>
      <c r="PL926" s="721"/>
      <c r="PM926" s="721"/>
      <c r="PN926" s="721"/>
      <c r="PO926" s="721"/>
      <c r="PP926" s="721"/>
      <c r="PQ926" s="721"/>
      <c r="PR926" s="721"/>
      <c r="PS926" s="721"/>
      <c r="PT926" s="721"/>
      <c r="PU926" s="721"/>
      <c r="PV926" s="721"/>
      <c r="PW926" s="721"/>
      <c r="PX926" s="721"/>
      <c r="PY926" s="721"/>
      <c r="PZ926" s="721"/>
      <c r="QA926" s="721"/>
      <c r="QB926" s="721"/>
      <c r="QC926" s="721"/>
      <c r="QD926" s="721"/>
      <c r="QE926" s="721"/>
      <c r="QF926" s="721"/>
      <c r="QG926" s="721"/>
      <c r="QH926" s="721"/>
      <c r="QI926" s="721"/>
      <c r="QJ926" s="721"/>
      <c r="QK926" s="721"/>
      <c r="QL926" s="721"/>
      <c r="QM926" s="721"/>
      <c r="QN926" s="721"/>
      <c r="QO926" s="721"/>
      <c r="QP926" s="721"/>
      <c r="QQ926" s="721"/>
      <c r="QR926" s="721"/>
      <c r="QS926" s="721"/>
      <c r="QT926" s="721"/>
      <c r="QU926" s="721"/>
      <c r="QV926" s="721"/>
      <c r="QW926" s="721"/>
      <c r="QX926" s="721"/>
      <c r="QY926" s="721"/>
      <c r="QZ926" s="721"/>
      <c r="RA926" s="721"/>
      <c r="RB926" s="721"/>
      <c r="RC926" s="721"/>
      <c r="RD926" s="721"/>
      <c r="RE926" s="721"/>
      <c r="RF926" s="721"/>
      <c r="RG926" s="721"/>
      <c r="RH926" s="721"/>
      <c r="RI926" s="721"/>
      <c r="RJ926" s="721"/>
      <c r="RK926" s="721"/>
      <c r="RL926" s="721"/>
      <c r="RM926" s="721"/>
      <c r="RN926" s="721"/>
      <c r="RO926" s="721"/>
      <c r="RP926" s="721"/>
      <c r="RQ926" s="721"/>
      <c r="RR926" s="721"/>
      <c r="RS926" s="721"/>
      <c r="RT926" s="721"/>
      <c r="RU926" s="721"/>
      <c r="RV926" s="721"/>
      <c r="RW926" s="721"/>
      <c r="RX926" s="721"/>
      <c r="RY926" s="721"/>
      <c r="RZ926" s="721"/>
      <c r="SA926" s="721"/>
      <c r="SB926" s="721"/>
      <c r="SC926" s="721"/>
      <c r="SD926" s="721"/>
      <c r="SE926" s="721"/>
      <c r="SF926" s="721"/>
      <c r="SG926" s="721"/>
      <c r="SH926" s="721"/>
      <c r="SI926" s="721"/>
      <c r="SJ926" s="721"/>
      <c r="SK926" s="721"/>
      <c r="SL926" s="721"/>
      <c r="SM926" s="721"/>
      <c r="SN926" s="721"/>
      <c r="SO926" s="721"/>
      <c r="SP926" s="721"/>
      <c r="SQ926" s="721"/>
      <c r="SR926" s="721"/>
      <c r="SS926" s="721"/>
      <c r="ST926" s="721"/>
      <c r="SU926" s="721"/>
      <c r="SV926" s="721"/>
      <c r="SW926" s="721"/>
      <c r="SX926" s="721"/>
      <c r="SY926" s="721"/>
      <c r="SZ926" s="721"/>
      <c r="TA926" s="721"/>
      <c r="TB926" s="721"/>
      <c r="TC926" s="721"/>
      <c r="TD926" s="721"/>
      <c r="TE926" s="721"/>
      <c r="TF926" s="721"/>
      <c r="TG926" s="721"/>
      <c r="TH926" s="721"/>
      <c r="TI926" s="721"/>
      <c r="TJ926" s="721"/>
      <c r="TK926" s="721"/>
      <c r="TL926" s="721"/>
      <c r="TM926" s="721"/>
      <c r="TN926" s="721"/>
      <c r="TO926" s="721"/>
      <c r="TP926" s="721"/>
      <c r="TQ926" s="721"/>
      <c r="TR926" s="721"/>
      <c r="TS926" s="721"/>
      <c r="TT926" s="721"/>
      <c r="TU926" s="721"/>
      <c r="TV926" s="721"/>
      <c r="TW926" s="721"/>
      <c r="TX926" s="721"/>
      <c r="TY926" s="721"/>
      <c r="TZ926" s="721"/>
      <c r="UA926" s="721"/>
      <c r="UB926" s="721"/>
      <c r="UC926" s="721"/>
      <c r="UD926" s="721"/>
      <c r="UE926" s="721"/>
      <c r="UF926" s="721"/>
      <c r="UG926" s="721"/>
      <c r="UH926" s="721"/>
      <c r="UI926" s="721"/>
      <c r="UJ926" s="721"/>
      <c r="UK926" s="721"/>
      <c r="UL926" s="721"/>
      <c r="UM926" s="721"/>
      <c r="UN926" s="721"/>
      <c r="UO926" s="721"/>
      <c r="UP926" s="721"/>
      <c r="UQ926" s="721"/>
      <c r="UR926" s="721"/>
      <c r="US926" s="721"/>
      <c r="UT926" s="721"/>
      <c r="UU926" s="721"/>
      <c r="UV926" s="721"/>
      <c r="UW926" s="721"/>
      <c r="UX926" s="721"/>
      <c r="UY926" s="721"/>
      <c r="UZ926" s="721"/>
      <c r="VA926" s="721"/>
      <c r="VB926" s="721"/>
      <c r="VC926" s="721"/>
      <c r="VD926" s="721"/>
      <c r="VE926" s="721"/>
      <c r="VF926" s="721"/>
      <c r="VG926" s="721"/>
      <c r="VH926" s="721"/>
      <c r="VI926" s="721"/>
      <c r="VJ926" s="721"/>
      <c r="VK926" s="721"/>
      <c r="VL926" s="721"/>
      <c r="VM926" s="721"/>
      <c r="VN926" s="721"/>
      <c r="VO926" s="721"/>
      <c r="VP926" s="721"/>
      <c r="VQ926" s="721"/>
      <c r="VR926" s="721"/>
      <c r="VS926" s="721"/>
      <c r="VT926" s="721"/>
      <c r="VU926" s="721"/>
      <c r="VV926" s="721"/>
      <c r="VW926" s="721"/>
      <c r="VX926" s="721"/>
      <c r="VY926" s="721"/>
      <c r="VZ926" s="721"/>
      <c r="WA926" s="721"/>
      <c r="WB926" s="721"/>
      <c r="WC926" s="721"/>
      <c r="WD926" s="721"/>
      <c r="WE926" s="721"/>
      <c r="WF926" s="721"/>
      <c r="WG926" s="721"/>
      <c r="WH926" s="721"/>
      <c r="WI926" s="721"/>
      <c r="WJ926" s="721"/>
      <c r="WK926" s="721"/>
      <c r="WL926" s="721"/>
      <c r="WM926" s="721"/>
      <c r="WN926" s="721"/>
      <c r="WO926" s="721"/>
      <c r="WP926" s="721"/>
      <c r="WQ926" s="721"/>
      <c r="WR926" s="721"/>
      <c r="WS926" s="721"/>
      <c r="WT926" s="721"/>
      <c r="WU926" s="721"/>
      <c r="WV926" s="721"/>
      <c r="WW926" s="721"/>
      <c r="WX926" s="721"/>
      <c r="WY926" s="721"/>
      <c r="WZ926" s="721"/>
      <c r="XA926" s="721"/>
      <c r="XB926" s="721"/>
      <c r="XC926" s="721"/>
      <c r="XD926" s="721"/>
      <c r="XE926" s="721"/>
      <c r="XF926" s="721"/>
      <c r="XG926" s="721"/>
      <c r="XH926" s="721"/>
      <c r="XI926" s="721"/>
      <c r="XJ926" s="721"/>
      <c r="XK926" s="721"/>
      <c r="XL926" s="721"/>
      <c r="XM926" s="721"/>
      <c r="XN926" s="721"/>
      <c r="XO926" s="721"/>
      <c r="XP926" s="721"/>
      <c r="XQ926" s="721"/>
      <c r="XR926" s="721"/>
      <c r="XS926" s="721"/>
      <c r="XT926" s="721"/>
      <c r="XU926" s="721"/>
      <c r="XV926" s="721"/>
      <c r="XW926" s="721"/>
      <c r="XX926" s="721"/>
      <c r="XY926" s="721"/>
      <c r="XZ926" s="721"/>
      <c r="YA926" s="721"/>
      <c r="YB926" s="721"/>
      <c r="YC926" s="721"/>
      <c r="YD926" s="721"/>
      <c r="YE926" s="721"/>
      <c r="YF926" s="721"/>
      <c r="YG926" s="721"/>
      <c r="YH926" s="721"/>
      <c r="YI926" s="721"/>
      <c r="YJ926" s="721"/>
      <c r="YK926" s="721"/>
      <c r="YL926" s="721"/>
      <c r="YM926" s="721"/>
      <c r="YN926" s="721"/>
      <c r="YO926" s="721"/>
      <c r="YP926" s="721"/>
      <c r="YQ926" s="721"/>
      <c r="YR926" s="721"/>
      <c r="YS926" s="721"/>
      <c r="YT926" s="721"/>
      <c r="YU926" s="721"/>
      <c r="YV926" s="721"/>
      <c r="YW926" s="721"/>
      <c r="YX926" s="721"/>
      <c r="YY926" s="721"/>
      <c r="YZ926" s="721"/>
      <c r="ZA926" s="721"/>
      <c r="ZB926" s="721"/>
      <c r="ZC926" s="721"/>
      <c r="ZD926" s="721"/>
      <c r="ZE926" s="721"/>
      <c r="ZF926" s="721"/>
      <c r="ZG926" s="721"/>
      <c r="ZH926" s="721"/>
      <c r="ZI926" s="721"/>
      <c r="ZJ926" s="721"/>
      <c r="ZK926" s="721"/>
      <c r="ZL926" s="721"/>
      <c r="ZM926" s="721"/>
      <c r="ZN926" s="721"/>
      <c r="ZO926" s="721"/>
      <c r="ZP926" s="721"/>
      <c r="ZQ926" s="721"/>
      <c r="ZR926" s="721"/>
      <c r="ZS926" s="721"/>
      <c r="ZT926" s="721"/>
      <c r="ZU926" s="721"/>
      <c r="ZV926" s="721"/>
      <c r="ZW926" s="721"/>
      <c r="ZX926" s="721"/>
      <c r="ZY926" s="721"/>
      <c r="ZZ926" s="721"/>
      <c r="AAA926" s="721"/>
      <c r="AAB926" s="721"/>
      <c r="AAC926" s="721"/>
      <c r="AAD926" s="721"/>
      <c r="AAE926" s="721"/>
      <c r="AAF926" s="721"/>
      <c r="AAG926" s="721"/>
      <c r="AAH926" s="721"/>
      <c r="AAI926" s="721"/>
      <c r="AAJ926" s="721"/>
      <c r="AAK926" s="721"/>
      <c r="AAL926" s="721"/>
      <c r="AAM926" s="721"/>
      <c r="AAN926" s="721"/>
      <c r="AAO926" s="721"/>
      <c r="AAP926" s="721"/>
      <c r="AAQ926" s="721"/>
      <c r="AAR926" s="721"/>
      <c r="AAS926" s="721"/>
      <c r="AAT926" s="721"/>
      <c r="AAU926" s="721"/>
      <c r="AAV926" s="721"/>
      <c r="AAW926" s="721"/>
      <c r="AAX926" s="721"/>
      <c r="AAY926" s="721"/>
      <c r="AAZ926" s="721"/>
      <c r="ABA926" s="721"/>
      <c r="ABB926" s="721"/>
      <c r="ABC926" s="721"/>
      <c r="ABD926" s="721"/>
      <c r="ABE926" s="721"/>
      <c r="ABF926" s="721"/>
      <c r="ABG926" s="721"/>
      <c r="ABH926" s="721"/>
      <c r="ABI926" s="721"/>
      <c r="ABJ926" s="721"/>
      <c r="ABK926" s="721"/>
      <c r="ABL926" s="721"/>
      <c r="ABM926" s="721"/>
      <c r="ABN926" s="721"/>
      <c r="ABO926" s="721"/>
      <c r="ABP926" s="721"/>
      <c r="ABQ926" s="721"/>
      <c r="ABR926" s="721"/>
      <c r="ABS926" s="721"/>
      <c r="ABT926" s="721"/>
      <c r="ABU926" s="721"/>
      <c r="ABV926" s="721"/>
      <c r="ABW926" s="721"/>
      <c r="ABX926" s="721"/>
      <c r="ABY926" s="721"/>
      <c r="ABZ926" s="721"/>
      <c r="ACA926" s="721"/>
      <c r="ACB926" s="721"/>
      <c r="ACC926" s="721"/>
      <c r="ACD926" s="721"/>
      <c r="ACE926" s="721"/>
      <c r="ACF926" s="721"/>
      <c r="ACG926" s="721"/>
      <c r="ACH926" s="721"/>
      <c r="ACI926" s="721"/>
      <c r="ACJ926" s="721"/>
      <c r="ACK926" s="721"/>
      <c r="ACL926" s="721"/>
      <c r="ACM926" s="721"/>
      <c r="ACN926" s="721"/>
      <c r="ACO926" s="721"/>
      <c r="ACP926" s="721"/>
      <c r="ACQ926" s="721"/>
      <c r="ACR926" s="721"/>
      <c r="ACS926" s="721"/>
      <c r="ACT926" s="721"/>
      <c r="ACU926" s="721"/>
      <c r="ACV926" s="721"/>
      <c r="ACW926" s="721"/>
      <c r="ACX926" s="721"/>
      <c r="ACY926" s="721"/>
      <c r="ACZ926" s="721"/>
      <c r="ADA926" s="721"/>
      <c r="ADB926" s="721"/>
      <c r="ADC926" s="721"/>
      <c r="ADD926" s="721"/>
      <c r="ADE926" s="721"/>
      <c r="ADF926" s="721"/>
      <c r="ADG926" s="721"/>
      <c r="ADH926" s="721"/>
      <c r="ADI926" s="721"/>
      <c r="ADJ926" s="721"/>
      <c r="ADK926" s="721"/>
      <c r="ADL926" s="721"/>
      <c r="ADM926" s="721"/>
      <c r="ADN926" s="721"/>
      <c r="ADO926" s="721"/>
      <c r="ADP926" s="721"/>
      <c r="ADQ926" s="721"/>
      <c r="ADR926" s="721"/>
      <c r="ADS926" s="721"/>
      <c r="ADT926" s="721"/>
      <c r="ADU926" s="721"/>
      <c r="ADV926" s="721"/>
      <c r="ADW926" s="721"/>
      <c r="ADX926" s="721"/>
      <c r="ADY926" s="721"/>
      <c r="ADZ926" s="721"/>
      <c r="AEA926" s="721"/>
      <c r="AEB926" s="721"/>
      <c r="AEC926" s="721"/>
      <c r="AED926" s="721"/>
      <c r="AEE926" s="721"/>
      <c r="AEF926" s="721"/>
      <c r="AEG926" s="721"/>
      <c r="AEH926" s="721"/>
      <c r="AEI926" s="721"/>
      <c r="AEJ926" s="721"/>
      <c r="AEK926" s="721"/>
      <c r="AEL926" s="721"/>
      <c r="AEM926" s="721"/>
      <c r="AEN926" s="721"/>
      <c r="AEO926" s="721"/>
      <c r="AEP926" s="721"/>
      <c r="AEQ926" s="721"/>
      <c r="AER926" s="721"/>
      <c r="AES926" s="721"/>
      <c r="AET926" s="721"/>
      <c r="AEU926" s="721"/>
      <c r="AEV926" s="721"/>
      <c r="AEW926" s="721"/>
      <c r="AEX926" s="721"/>
      <c r="AEY926" s="721"/>
      <c r="AEZ926" s="721"/>
      <c r="AFA926" s="721"/>
      <c r="AFB926" s="721"/>
      <c r="AFC926" s="721"/>
      <c r="AFD926" s="721"/>
      <c r="AFE926" s="721"/>
      <c r="AFF926" s="721"/>
      <c r="AFG926" s="721"/>
      <c r="AFH926" s="721"/>
      <c r="AFI926" s="721"/>
      <c r="AFJ926" s="721"/>
      <c r="AFK926" s="721"/>
      <c r="AFL926" s="721"/>
      <c r="AFM926" s="721"/>
      <c r="AFN926" s="721"/>
      <c r="AFO926" s="721"/>
      <c r="AFP926" s="721"/>
      <c r="AFQ926" s="721"/>
      <c r="AFR926" s="721"/>
      <c r="AFS926" s="721"/>
      <c r="AFT926" s="721"/>
      <c r="AFU926" s="721"/>
      <c r="AFV926" s="721"/>
      <c r="AFW926" s="721"/>
      <c r="AFX926" s="721"/>
      <c r="AFY926" s="721"/>
      <c r="AFZ926" s="721"/>
      <c r="AGA926" s="721"/>
      <c r="AGB926" s="721"/>
      <c r="AGC926" s="721"/>
      <c r="AGD926" s="721"/>
      <c r="AGE926" s="721"/>
      <c r="AGF926" s="721"/>
      <c r="AGG926" s="721"/>
      <c r="AGH926" s="721"/>
      <c r="AGI926" s="721"/>
      <c r="AGJ926" s="721"/>
      <c r="AGK926" s="721"/>
      <c r="AGL926" s="721"/>
      <c r="AGM926" s="721"/>
      <c r="AGN926" s="721"/>
      <c r="AGO926" s="721"/>
      <c r="AGP926" s="721"/>
      <c r="AGQ926" s="721"/>
      <c r="AGR926" s="721"/>
      <c r="AGS926" s="721"/>
      <c r="AGT926" s="721"/>
      <c r="AGU926" s="721"/>
      <c r="AGV926" s="721"/>
      <c r="AGW926" s="721"/>
      <c r="AGX926" s="721"/>
      <c r="AGY926" s="721"/>
      <c r="AGZ926" s="721"/>
      <c r="AHA926" s="721"/>
      <c r="AHB926" s="721"/>
      <c r="AHC926" s="721"/>
      <c r="AHD926" s="721"/>
      <c r="AHE926" s="721"/>
      <c r="AHF926" s="721"/>
      <c r="AHG926" s="721"/>
      <c r="AHH926" s="721"/>
      <c r="AHI926" s="721"/>
      <c r="AHJ926" s="721"/>
      <c r="AHK926" s="721"/>
      <c r="AHL926" s="721"/>
      <c r="AHM926" s="721"/>
      <c r="AHN926" s="721"/>
      <c r="AHO926" s="721"/>
      <c r="AHP926" s="721"/>
      <c r="AHQ926" s="721"/>
      <c r="AHR926" s="721"/>
      <c r="AHS926" s="721"/>
      <c r="AHT926" s="721"/>
      <c r="AHU926" s="721"/>
      <c r="AHV926" s="721"/>
      <c r="AHW926" s="721"/>
      <c r="AHX926" s="721"/>
      <c r="AHY926" s="721"/>
      <c r="AHZ926" s="721"/>
      <c r="AIA926" s="721"/>
      <c r="AIB926" s="721"/>
      <c r="AIC926" s="721"/>
      <c r="AID926" s="721"/>
      <c r="AIE926" s="721"/>
      <c r="AIF926" s="721"/>
      <c r="AIG926" s="721"/>
      <c r="AIH926" s="721"/>
      <c r="AII926" s="721"/>
      <c r="AIJ926" s="721"/>
      <c r="AIK926" s="721"/>
      <c r="AIL926" s="721"/>
      <c r="AIM926" s="721"/>
      <c r="AIN926" s="721"/>
      <c r="AIO926" s="721"/>
      <c r="AIP926" s="721"/>
      <c r="AIQ926" s="721"/>
      <c r="AIR926" s="721"/>
      <c r="AIS926" s="721"/>
      <c r="AIT926" s="721"/>
      <c r="AIU926" s="721"/>
      <c r="AIV926" s="721"/>
      <c r="AIW926" s="721"/>
      <c r="AIX926" s="721"/>
      <c r="AIY926" s="721"/>
      <c r="AIZ926" s="721"/>
      <c r="AJA926" s="721"/>
      <c r="AJB926" s="721"/>
      <c r="AJC926" s="721"/>
      <c r="AJD926" s="721"/>
      <c r="AJE926" s="721"/>
      <c r="AJF926" s="721"/>
      <c r="AJG926" s="721"/>
      <c r="AJH926" s="721"/>
      <c r="AJI926" s="721"/>
      <c r="AJJ926" s="721"/>
      <c r="AJK926" s="721"/>
      <c r="AJL926" s="721"/>
      <c r="AJM926" s="721"/>
      <c r="AJN926" s="721"/>
      <c r="AJO926" s="721"/>
      <c r="AJP926" s="721"/>
      <c r="AJQ926" s="721"/>
      <c r="AJR926" s="721"/>
      <c r="AJS926" s="721"/>
      <c r="AJT926" s="721"/>
      <c r="AJU926" s="721"/>
      <c r="AJV926" s="721"/>
      <c r="AJW926" s="721"/>
      <c r="AJX926" s="721"/>
      <c r="AJY926" s="721"/>
      <c r="AJZ926" s="721"/>
      <c r="AKA926" s="721"/>
      <c r="AKB926" s="721"/>
      <c r="AKC926" s="721"/>
      <c r="AKD926" s="721"/>
      <c r="AKE926" s="721"/>
      <c r="AKF926" s="721"/>
      <c r="AKG926" s="721"/>
      <c r="AKH926" s="721"/>
      <c r="AKI926" s="721"/>
      <c r="AKJ926" s="721"/>
      <c r="AKK926" s="721"/>
      <c r="AKL926" s="721"/>
      <c r="AKM926" s="721"/>
      <c r="AKN926" s="721"/>
      <c r="AKO926" s="721"/>
      <c r="AKP926" s="721"/>
      <c r="AKQ926" s="721"/>
      <c r="AKR926" s="721"/>
      <c r="AKS926" s="721"/>
      <c r="AKT926" s="721"/>
      <c r="AKU926" s="721"/>
      <c r="AKV926" s="721"/>
      <c r="AKW926" s="721"/>
      <c r="AKX926" s="721"/>
      <c r="AKY926" s="721"/>
      <c r="AKZ926" s="721"/>
      <c r="ALA926" s="721"/>
      <c r="ALB926" s="721"/>
      <c r="ALC926" s="721"/>
      <c r="ALD926" s="721"/>
      <c r="ALE926" s="721"/>
      <c r="ALF926" s="721"/>
      <c r="ALG926" s="721"/>
      <c r="ALH926" s="721"/>
      <c r="ALI926" s="721"/>
      <c r="ALJ926" s="721"/>
      <c r="ALK926" s="721"/>
      <c r="ALL926" s="721"/>
      <c r="ALM926" s="721"/>
      <c r="ALN926" s="721"/>
      <c r="ALO926" s="721"/>
      <c r="ALP926" s="721"/>
      <c r="ALQ926" s="721"/>
      <c r="ALR926" s="721"/>
      <c r="ALS926" s="721"/>
      <c r="ALT926" s="721"/>
      <c r="ALU926" s="721"/>
      <c r="ALV926" s="721"/>
      <c r="ALW926" s="721"/>
      <c r="ALX926" s="721"/>
      <c r="ALY926" s="721"/>
      <c r="ALZ926" s="721"/>
      <c r="AMA926" s="721"/>
      <c r="AMB926" s="721"/>
      <c r="AMC926" s="721"/>
      <c r="AMD926" s="721"/>
      <c r="AME926" s="721"/>
      <c r="AMF926" s="721"/>
      <c r="AMG926" s="721"/>
      <c r="AMH926" s="721"/>
      <c r="AMI926" s="721"/>
      <c r="AMJ926" s="721"/>
      <c r="AMK926" s="721"/>
      <c r="AML926" s="721"/>
      <c r="AMM926" s="721"/>
      <c r="AMN926" s="721"/>
      <c r="AMO926" s="721"/>
      <c r="AMP926" s="721"/>
      <c r="AMQ926" s="721"/>
      <c r="AMR926" s="721"/>
      <c r="AMS926" s="721"/>
      <c r="AMT926" s="721"/>
      <c r="AMU926" s="721"/>
      <c r="AMV926" s="721"/>
      <c r="AMW926" s="721"/>
      <c r="AMX926" s="721"/>
      <c r="AMY926" s="721"/>
      <c r="AMZ926" s="721"/>
      <c r="ANA926" s="721"/>
      <c r="ANB926" s="721"/>
      <c r="ANC926" s="721"/>
      <c r="AND926" s="721"/>
      <c r="ANE926" s="721"/>
      <c r="ANF926" s="721"/>
      <c r="ANG926" s="721"/>
      <c r="ANH926" s="721"/>
      <c r="ANI926" s="721"/>
      <c r="ANJ926" s="721"/>
      <c r="ANK926" s="721"/>
      <c r="ANL926" s="721"/>
      <c r="ANM926" s="721"/>
      <c r="ANN926" s="721"/>
      <c r="ANO926" s="721"/>
      <c r="ANP926" s="721"/>
      <c r="ANQ926" s="721"/>
      <c r="ANR926" s="721"/>
      <c r="ANS926" s="721"/>
      <c r="ANT926" s="721"/>
      <c r="ANU926" s="721"/>
      <c r="ANV926" s="721"/>
      <c r="ANW926" s="721"/>
      <c r="ANX926" s="721"/>
      <c r="ANY926" s="721"/>
      <c r="ANZ926" s="721"/>
      <c r="AOA926" s="721"/>
      <c r="AOB926" s="721"/>
      <c r="AOC926" s="721"/>
      <c r="AOD926" s="721"/>
      <c r="AOE926" s="721"/>
      <c r="AOF926" s="721"/>
      <c r="AOG926" s="721"/>
      <c r="AOH926" s="721"/>
      <c r="AOI926" s="721"/>
      <c r="AOJ926" s="721"/>
      <c r="AOK926" s="721"/>
      <c r="AOL926" s="721"/>
      <c r="AOM926" s="721"/>
      <c r="AON926" s="721"/>
      <c r="AOO926" s="721"/>
      <c r="AOP926" s="721"/>
      <c r="AOQ926" s="721"/>
      <c r="AOR926" s="721"/>
      <c r="AOS926" s="721"/>
      <c r="AOT926" s="721"/>
      <c r="AOU926" s="721"/>
      <c r="AOV926" s="721"/>
      <c r="AOW926" s="721"/>
      <c r="AOX926" s="721"/>
      <c r="AOY926" s="721"/>
      <c r="AOZ926" s="721"/>
      <c r="APA926" s="721"/>
      <c r="APB926" s="721"/>
      <c r="APC926" s="721"/>
      <c r="APD926" s="721"/>
      <c r="APE926" s="721"/>
      <c r="APF926" s="721"/>
      <c r="APG926" s="721"/>
      <c r="APH926" s="721"/>
      <c r="API926" s="721"/>
      <c r="APJ926" s="721"/>
      <c r="APK926" s="721"/>
      <c r="APL926" s="721"/>
      <c r="APM926" s="721"/>
      <c r="APN926" s="721"/>
      <c r="APO926" s="721"/>
      <c r="APP926" s="721"/>
      <c r="APQ926" s="721"/>
      <c r="APR926" s="721"/>
      <c r="APS926" s="721"/>
      <c r="APT926" s="721"/>
      <c r="APU926" s="721"/>
      <c r="APV926" s="721"/>
      <c r="APW926" s="721"/>
      <c r="APX926" s="721"/>
      <c r="APY926" s="721"/>
      <c r="APZ926" s="721"/>
      <c r="AQA926" s="721"/>
      <c r="AQB926" s="721"/>
      <c r="AQC926" s="721"/>
      <c r="AQD926" s="721"/>
      <c r="AQE926" s="721"/>
      <c r="AQF926" s="721"/>
      <c r="AQG926" s="721"/>
      <c r="AQH926" s="721"/>
      <c r="AQI926" s="721"/>
      <c r="AQJ926" s="721"/>
      <c r="AQK926" s="721"/>
      <c r="AQL926" s="721"/>
      <c r="AQM926" s="721"/>
      <c r="AQN926" s="721"/>
      <c r="AQO926" s="721"/>
      <c r="AQP926" s="721"/>
      <c r="AQQ926" s="721"/>
      <c r="AQR926" s="721"/>
      <c r="AQS926" s="721"/>
      <c r="AQT926" s="721"/>
      <c r="AQU926" s="721"/>
      <c r="AQV926" s="721"/>
      <c r="AQW926" s="721"/>
      <c r="AQX926" s="721"/>
      <c r="AQY926" s="721"/>
      <c r="AQZ926" s="721"/>
      <c r="ARA926" s="721"/>
      <c r="ARB926" s="721"/>
      <c r="ARC926" s="721"/>
      <c r="ARD926" s="721"/>
      <c r="ARE926" s="721"/>
      <c r="ARF926" s="721"/>
      <c r="ARG926" s="721"/>
      <c r="ARH926" s="721"/>
      <c r="ARI926" s="721"/>
      <c r="ARJ926" s="721"/>
      <c r="ARK926" s="721"/>
      <c r="ARL926" s="721"/>
      <c r="ARM926" s="721"/>
      <c r="ARN926" s="721"/>
      <c r="ARO926" s="721"/>
      <c r="ARP926" s="721"/>
      <c r="ARQ926" s="721"/>
      <c r="ARR926" s="721"/>
      <c r="ARS926" s="721"/>
      <c r="ART926" s="721"/>
      <c r="ARU926" s="721"/>
      <c r="ARV926" s="721"/>
      <c r="ARW926" s="721"/>
      <c r="ARX926" s="721"/>
      <c r="ARY926" s="721"/>
      <c r="ARZ926" s="721"/>
      <c r="ASA926" s="721"/>
      <c r="ASB926" s="721"/>
      <c r="ASC926" s="721"/>
      <c r="ASD926" s="721"/>
      <c r="ASE926" s="721"/>
      <c r="ASF926" s="721"/>
      <c r="ASG926" s="721"/>
      <c r="ASH926" s="721"/>
      <c r="ASI926" s="721"/>
      <c r="ASJ926" s="721"/>
      <c r="ASK926" s="721"/>
      <c r="ASL926" s="721"/>
      <c r="ASM926" s="721"/>
      <c r="ASN926" s="721"/>
      <c r="ASO926" s="721"/>
      <c r="ASP926" s="721"/>
      <c r="ASQ926" s="721"/>
      <c r="ASR926" s="721"/>
      <c r="ASS926" s="721"/>
      <c r="AST926" s="721"/>
      <c r="ASU926" s="721"/>
      <c r="ASV926" s="721"/>
      <c r="ASW926" s="721"/>
      <c r="ASX926" s="721"/>
      <c r="ASY926" s="721"/>
      <c r="ASZ926" s="721"/>
      <c r="ATA926" s="721"/>
      <c r="ATB926" s="721"/>
      <c r="ATC926" s="721"/>
      <c r="ATD926" s="721"/>
      <c r="ATE926" s="721"/>
      <c r="ATF926" s="721"/>
      <c r="ATG926" s="721"/>
      <c r="ATH926" s="721"/>
      <c r="ATI926" s="721"/>
      <c r="ATJ926" s="721"/>
      <c r="ATK926" s="721"/>
      <c r="ATL926" s="721"/>
      <c r="ATM926" s="721"/>
      <c r="ATN926" s="721"/>
      <c r="ATO926" s="721"/>
      <c r="ATP926" s="721"/>
      <c r="ATQ926" s="721"/>
      <c r="ATR926" s="721"/>
      <c r="ATS926" s="721"/>
      <c r="ATT926" s="721"/>
      <c r="ATU926" s="721"/>
      <c r="ATV926" s="721"/>
      <c r="ATW926" s="721"/>
      <c r="ATX926" s="721"/>
      <c r="ATY926" s="721"/>
      <c r="ATZ926" s="721"/>
      <c r="AUA926" s="721"/>
      <c r="AUB926" s="721"/>
      <c r="AUC926" s="721"/>
      <c r="AUD926" s="721"/>
      <c r="AUE926" s="721"/>
      <c r="AUF926" s="721"/>
      <c r="AUG926" s="721"/>
      <c r="AUH926" s="721"/>
      <c r="AUI926" s="721"/>
      <c r="AUJ926" s="721"/>
      <c r="AUK926" s="721"/>
      <c r="AUL926" s="721"/>
      <c r="AUM926" s="721"/>
      <c r="AUN926" s="721"/>
      <c r="AUO926" s="721"/>
      <c r="AUP926" s="721"/>
      <c r="AUQ926" s="721"/>
      <c r="AUR926" s="721"/>
      <c r="AUS926" s="721"/>
      <c r="AUT926" s="721"/>
      <c r="AUU926" s="721"/>
      <c r="AUV926" s="721"/>
      <c r="AUW926" s="721"/>
      <c r="AUX926" s="721"/>
      <c r="AUY926" s="721"/>
      <c r="AUZ926" s="721"/>
      <c r="AVA926" s="721"/>
      <c r="AVB926" s="721"/>
      <c r="AVC926" s="721"/>
      <c r="AVD926" s="721"/>
      <c r="AVE926" s="721"/>
      <c r="AVF926" s="721"/>
      <c r="AVG926" s="721"/>
      <c r="AVH926" s="721"/>
      <c r="AVI926" s="721"/>
      <c r="AVJ926" s="721"/>
      <c r="AVK926" s="721"/>
    </row>
    <row r="927" spans="1:1259">
      <c r="A927" s="716"/>
      <c r="B927" s="723">
        <v>44610</v>
      </c>
      <c r="C927" s="716"/>
      <c r="D927" s="687" t="s">
        <v>3247</v>
      </c>
      <c r="E927" s="676" t="s">
        <v>4985</v>
      </c>
      <c r="F927" s="698"/>
      <c r="G927" s="703">
        <v>2022</v>
      </c>
      <c r="H927" s="703"/>
      <c r="I927" s="698" t="s">
        <v>1699</v>
      </c>
      <c r="J927" s="699"/>
      <c r="K927" s="700" t="s">
        <v>4990</v>
      </c>
      <c r="L927" s="698" t="s">
        <v>4987</v>
      </c>
      <c r="M927" s="701">
        <v>44602</v>
      </c>
      <c r="N927" s="701">
        <v>44781</v>
      </c>
      <c r="O927" s="701"/>
      <c r="P927" s="699"/>
      <c r="Q927" s="699"/>
      <c r="R927" s="699"/>
      <c r="S927" s="698" t="s">
        <v>2425</v>
      </c>
      <c r="T927" s="698">
        <v>60</v>
      </c>
      <c r="U927" s="698"/>
      <c r="V927" s="698" t="s">
        <v>973</v>
      </c>
      <c r="W927" s="698">
        <v>400</v>
      </c>
      <c r="X927" s="702">
        <v>896</v>
      </c>
      <c r="Y927" s="539">
        <f t="shared" si="42"/>
        <v>358400</v>
      </c>
      <c r="Z927" s="680">
        <v>0.55000000000000004</v>
      </c>
      <c r="AA927" s="681">
        <f t="shared" si="43"/>
        <v>197120.00000000003</v>
      </c>
      <c r="AB927" s="682"/>
      <c r="AC927" s="683">
        <v>0</v>
      </c>
      <c r="AD927" s="692"/>
      <c r="AE927" s="684"/>
      <c r="AF927" s="695">
        <f t="shared" si="44"/>
        <v>197120.00000000003</v>
      </c>
      <c r="AG927" s="676" t="s">
        <v>1073</v>
      </c>
      <c r="AH927" s="676"/>
      <c r="AI927" s="685" t="s">
        <v>2488</v>
      </c>
      <c r="AJ927" s="676" t="s">
        <v>4988</v>
      </c>
      <c r="AK927" s="696" t="s">
        <v>3325</v>
      </c>
      <c r="AL927" s="676">
        <v>84120</v>
      </c>
      <c r="AM927" s="676" t="s">
        <v>52</v>
      </c>
      <c r="AN927" s="676"/>
      <c r="AO927" s="676"/>
      <c r="AP927" s="688"/>
      <c r="AQ927" s="688" t="s">
        <v>37</v>
      </c>
      <c r="AR927" s="688"/>
      <c r="AS927" s="715"/>
      <c r="AT927" s="715"/>
      <c r="AU927" s="715"/>
      <c r="AV927" s="680">
        <v>0.51</v>
      </c>
      <c r="AW927" s="721"/>
      <c r="AX927" s="721"/>
      <c r="AY927" s="721"/>
      <c r="AZ927" s="721"/>
      <c r="BA927" s="721"/>
      <c r="BB927" s="721"/>
      <c r="BC927" s="721"/>
      <c r="BD927" s="721"/>
      <c r="BE927" s="721"/>
      <c r="BF927" s="721"/>
      <c r="BG927" s="721"/>
      <c r="BH927" s="721"/>
      <c r="BI927" s="721"/>
      <c r="BJ927" s="721"/>
      <c r="BK927" s="721"/>
      <c r="BL927" s="721"/>
      <c r="BM927" s="721"/>
      <c r="BN927" s="721"/>
      <c r="BO927" s="721"/>
      <c r="BP927" s="721"/>
      <c r="BQ927" s="721"/>
      <c r="BR927" s="721"/>
      <c r="BS927" s="721"/>
      <c r="BT927" s="721"/>
      <c r="BU927" s="721"/>
      <c r="BV927" s="721"/>
      <c r="BW927" s="721"/>
      <c r="BX927" s="721"/>
      <c r="BY927" s="721"/>
      <c r="BZ927" s="721"/>
      <c r="CA927" s="721"/>
      <c r="CB927" s="721"/>
      <c r="CC927" s="721"/>
      <c r="CD927" s="721"/>
      <c r="CE927" s="721"/>
      <c r="CF927" s="721"/>
      <c r="CG927" s="721"/>
      <c r="CH927" s="721"/>
      <c r="CI927" s="721"/>
      <c r="CJ927" s="721"/>
      <c r="CK927" s="721"/>
      <c r="CL927" s="721"/>
      <c r="CM927" s="721"/>
      <c r="CN927" s="721"/>
      <c r="CO927" s="721"/>
      <c r="CP927" s="721"/>
      <c r="CQ927" s="721"/>
      <c r="CR927" s="721"/>
      <c r="CS927" s="721"/>
      <c r="CT927" s="721"/>
      <c r="CU927" s="721"/>
      <c r="CV927" s="721"/>
      <c r="CW927" s="721"/>
      <c r="CX927" s="721"/>
      <c r="CY927" s="721"/>
      <c r="CZ927" s="721"/>
      <c r="DA927" s="721"/>
      <c r="DB927" s="721"/>
      <c r="DC927" s="721"/>
      <c r="DD927" s="721"/>
      <c r="DE927" s="721"/>
      <c r="DF927" s="721"/>
      <c r="DG927" s="721"/>
      <c r="DH927" s="721"/>
      <c r="DI927" s="721"/>
      <c r="DJ927" s="721"/>
      <c r="DK927" s="721"/>
      <c r="DL927" s="721"/>
      <c r="DM927" s="721"/>
      <c r="DN927" s="721"/>
      <c r="DO927" s="721"/>
      <c r="DP927" s="721"/>
      <c r="DQ927" s="721"/>
      <c r="DR927" s="721"/>
      <c r="DS927" s="721"/>
      <c r="DT927" s="721"/>
      <c r="DU927" s="721"/>
      <c r="DV927" s="721"/>
      <c r="DW927" s="721"/>
      <c r="DX927" s="721"/>
      <c r="DY927" s="721"/>
      <c r="DZ927" s="721"/>
      <c r="EA927" s="721"/>
      <c r="EB927" s="721"/>
      <c r="EC927" s="721"/>
      <c r="ED927" s="721"/>
      <c r="EE927" s="721"/>
      <c r="EF927" s="721"/>
      <c r="EG927" s="721"/>
      <c r="EH927" s="721"/>
      <c r="EI927" s="721"/>
      <c r="EJ927" s="721"/>
      <c r="EK927" s="721"/>
      <c r="EL927" s="721"/>
      <c r="EM927" s="721"/>
      <c r="EN927" s="721"/>
      <c r="EO927" s="721"/>
      <c r="EP927" s="721"/>
      <c r="EQ927" s="721"/>
      <c r="ER927" s="721"/>
      <c r="ES927" s="721"/>
      <c r="ET927" s="721"/>
      <c r="EU927" s="721"/>
      <c r="EV927" s="721"/>
      <c r="EW927" s="721"/>
      <c r="EX927" s="721"/>
      <c r="EY927" s="721"/>
      <c r="EZ927" s="721"/>
      <c r="FA927" s="721"/>
      <c r="FB927" s="721"/>
      <c r="FC927" s="721"/>
      <c r="FD927" s="721"/>
      <c r="FE927" s="721"/>
      <c r="FF927" s="721"/>
      <c r="FG927" s="721"/>
      <c r="FH927" s="721"/>
      <c r="FI927" s="721"/>
      <c r="FJ927" s="721"/>
      <c r="FK927" s="721"/>
      <c r="FL927" s="721"/>
      <c r="FM927" s="721"/>
      <c r="FN927" s="721"/>
      <c r="FO927" s="721"/>
      <c r="FP927" s="721"/>
      <c r="FQ927" s="721"/>
      <c r="FR927" s="721"/>
      <c r="FS927" s="721"/>
      <c r="FT927" s="721"/>
      <c r="FU927" s="721"/>
      <c r="FV927" s="721"/>
      <c r="FW927" s="721"/>
      <c r="FX927" s="721"/>
      <c r="FY927" s="721"/>
      <c r="FZ927" s="721"/>
      <c r="GA927" s="721"/>
      <c r="GB927" s="721"/>
      <c r="GC927" s="721"/>
      <c r="GD927" s="721"/>
      <c r="GE927" s="721"/>
      <c r="GF927" s="721"/>
      <c r="GG927" s="721"/>
      <c r="GH927" s="721"/>
      <c r="GI927" s="721"/>
      <c r="GJ927" s="721"/>
      <c r="GK927" s="721"/>
      <c r="GL927" s="721"/>
      <c r="GM927" s="721"/>
      <c r="GN927" s="721"/>
      <c r="GO927" s="721"/>
      <c r="GP927" s="721"/>
      <c r="GQ927" s="721"/>
      <c r="GR927" s="721"/>
      <c r="GS927" s="721"/>
      <c r="GT927" s="721"/>
      <c r="GU927" s="721"/>
      <c r="GV927" s="721"/>
      <c r="GW927" s="721"/>
      <c r="GX927" s="721"/>
      <c r="GY927" s="721"/>
      <c r="GZ927" s="721"/>
      <c r="HA927" s="721"/>
      <c r="HB927" s="721"/>
      <c r="HC927" s="721"/>
      <c r="HD927" s="721"/>
      <c r="HE927" s="721"/>
      <c r="HF927" s="721"/>
      <c r="HG927" s="721"/>
      <c r="HH927" s="721"/>
      <c r="HI927" s="721"/>
      <c r="HJ927" s="721"/>
      <c r="HK927" s="721"/>
      <c r="HL927" s="721"/>
      <c r="HM927" s="721"/>
      <c r="HN927" s="721"/>
      <c r="HO927" s="721"/>
      <c r="HP927" s="721"/>
      <c r="HQ927" s="721"/>
      <c r="HR927" s="721"/>
      <c r="HS927" s="721"/>
      <c r="HT927" s="721"/>
      <c r="HU927" s="721"/>
      <c r="HV927" s="721"/>
      <c r="HW927" s="721"/>
      <c r="HX927" s="721"/>
      <c r="HY927" s="721"/>
      <c r="HZ927" s="721"/>
      <c r="IA927" s="721"/>
      <c r="IB927" s="721"/>
      <c r="IC927" s="721"/>
      <c r="ID927" s="721"/>
      <c r="IE927" s="721"/>
      <c r="IF927" s="721"/>
      <c r="IG927" s="721"/>
      <c r="IH927" s="721"/>
      <c r="II927" s="721"/>
      <c r="IJ927" s="721"/>
      <c r="IK927" s="721"/>
      <c r="IL927" s="721"/>
      <c r="IM927" s="721"/>
      <c r="IN927" s="721"/>
      <c r="IO927" s="721"/>
      <c r="IP927" s="721"/>
      <c r="IQ927" s="721"/>
      <c r="IR927" s="721"/>
      <c r="IS927" s="721"/>
      <c r="IT927" s="721"/>
      <c r="IU927" s="721"/>
      <c r="IV927" s="721"/>
      <c r="IW927" s="721"/>
      <c r="IX927" s="721"/>
      <c r="IY927" s="721"/>
      <c r="IZ927" s="721"/>
      <c r="JA927" s="721"/>
      <c r="JB927" s="721"/>
      <c r="JC927" s="721"/>
      <c r="JD927" s="721"/>
      <c r="JE927" s="721"/>
      <c r="JF927" s="721"/>
      <c r="JG927" s="721"/>
      <c r="JH927" s="721"/>
      <c r="JI927" s="721"/>
      <c r="JJ927" s="721"/>
      <c r="JK927" s="721"/>
      <c r="JL927" s="721"/>
      <c r="JM927" s="721"/>
      <c r="JN927" s="721"/>
      <c r="JO927" s="721"/>
      <c r="JP927" s="721"/>
      <c r="JQ927" s="721"/>
      <c r="JR927" s="721"/>
      <c r="JS927" s="721"/>
      <c r="JT927" s="721"/>
      <c r="JU927" s="721"/>
      <c r="JV927" s="721"/>
      <c r="JW927" s="721"/>
      <c r="JX927" s="721"/>
      <c r="JY927" s="721"/>
      <c r="JZ927" s="721"/>
      <c r="KA927" s="721"/>
      <c r="KB927" s="721"/>
      <c r="KC927" s="721"/>
      <c r="KD927" s="721"/>
      <c r="KE927" s="721"/>
      <c r="KF927" s="721"/>
      <c r="KG927" s="721"/>
      <c r="KH927" s="721"/>
      <c r="KI927" s="721"/>
      <c r="KJ927" s="721"/>
      <c r="KK927" s="721"/>
      <c r="KL927" s="721"/>
      <c r="KM927" s="721"/>
      <c r="KN927" s="721"/>
      <c r="KO927" s="721"/>
      <c r="KP927" s="721"/>
      <c r="KQ927" s="721"/>
      <c r="KR927" s="721"/>
      <c r="KS927" s="721"/>
      <c r="KT927" s="721"/>
      <c r="KU927" s="721"/>
      <c r="KV927" s="721"/>
      <c r="KW927" s="721"/>
      <c r="KX927" s="721"/>
      <c r="KY927" s="721"/>
      <c r="KZ927" s="721"/>
      <c r="LA927" s="721"/>
      <c r="LB927" s="721"/>
      <c r="LC927" s="721"/>
      <c r="LD927" s="721"/>
      <c r="LE927" s="721"/>
      <c r="LF927" s="721"/>
      <c r="LG927" s="721"/>
      <c r="LH927" s="721"/>
      <c r="LI927" s="721"/>
      <c r="LJ927" s="721"/>
      <c r="LK927" s="721"/>
      <c r="LL927" s="721"/>
      <c r="LM927" s="721"/>
      <c r="LN927" s="721"/>
      <c r="LO927" s="721"/>
      <c r="LP927" s="721"/>
      <c r="LQ927" s="721"/>
      <c r="LR927" s="721"/>
      <c r="LS927" s="721"/>
      <c r="LT927" s="721"/>
      <c r="LU927" s="721"/>
      <c r="LV927" s="721"/>
      <c r="LW927" s="721"/>
      <c r="LX927" s="721"/>
      <c r="LY927" s="721"/>
      <c r="LZ927" s="721"/>
      <c r="MA927" s="721"/>
      <c r="MB927" s="721"/>
      <c r="MC927" s="721"/>
      <c r="MD927" s="721"/>
      <c r="ME927" s="721"/>
      <c r="MF927" s="721"/>
      <c r="MG927" s="721"/>
      <c r="MH927" s="721"/>
      <c r="MI927" s="721"/>
      <c r="MJ927" s="721"/>
      <c r="MK927" s="721"/>
      <c r="ML927" s="721"/>
      <c r="MM927" s="721"/>
      <c r="MN927" s="721"/>
      <c r="MO927" s="721"/>
      <c r="MP927" s="721"/>
      <c r="MQ927" s="721"/>
      <c r="MR927" s="721"/>
      <c r="MS927" s="721"/>
      <c r="MT927" s="721"/>
      <c r="MU927" s="721"/>
      <c r="MV927" s="721"/>
      <c r="MW927" s="721"/>
      <c r="MX927" s="721"/>
      <c r="MY927" s="721"/>
      <c r="MZ927" s="721"/>
      <c r="NA927" s="721"/>
      <c r="NB927" s="721"/>
      <c r="NC927" s="721"/>
      <c r="ND927" s="721"/>
      <c r="NE927" s="721"/>
      <c r="NF927" s="721"/>
      <c r="NG927" s="721"/>
      <c r="NH927" s="721"/>
      <c r="NI927" s="721"/>
      <c r="NJ927" s="721"/>
      <c r="NK927" s="721"/>
      <c r="NL927" s="721"/>
      <c r="NM927" s="721"/>
      <c r="NN927" s="721"/>
      <c r="NO927" s="721"/>
      <c r="NP927" s="721"/>
      <c r="NQ927" s="721"/>
      <c r="NR927" s="721"/>
      <c r="NS927" s="721"/>
      <c r="NT927" s="721"/>
      <c r="NU927" s="721"/>
      <c r="NV927" s="721"/>
      <c r="NW927" s="721"/>
      <c r="NX927" s="721"/>
      <c r="NY927" s="721"/>
      <c r="NZ927" s="721"/>
      <c r="OA927" s="721"/>
      <c r="OB927" s="721"/>
      <c r="OC927" s="721"/>
      <c r="OD927" s="721"/>
      <c r="OE927" s="721"/>
      <c r="OF927" s="721"/>
      <c r="OG927" s="721"/>
      <c r="OH927" s="721"/>
      <c r="OI927" s="721"/>
      <c r="OJ927" s="721"/>
      <c r="OK927" s="721"/>
      <c r="OL927" s="721"/>
      <c r="OM927" s="721"/>
      <c r="ON927" s="721"/>
      <c r="OO927" s="721"/>
      <c r="OP927" s="721"/>
      <c r="OQ927" s="721"/>
      <c r="OR927" s="721"/>
      <c r="OS927" s="721"/>
      <c r="OT927" s="721"/>
      <c r="OU927" s="721"/>
      <c r="OV927" s="721"/>
      <c r="OW927" s="721"/>
      <c r="OX927" s="721"/>
      <c r="OY927" s="721"/>
      <c r="OZ927" s="721"/>
      <c r="PA927" s="721"/>
      <c r="PB927" s="721"/>
      <c r="PC927" s="721"/>
      <c r="PD927" s="721"/>
      <c r="PE927" s="721"/>
      <c r="PF927" s="721"/>
      <c r="PG927" s="721"/>
      <c r="PH927" s="721"/>
      <c r="PI927" s="721"/>
      <c r="PJ927" s="721"/>
      <c r="PK927" s="721"/>
      <c r="PL927" s="721"/>
      <c r="PM927" s="721"/>
      <c r="PN927" s="721"/>
      <c r="PO927" s="721"/>
      <c r="PP927" s="721"/>
      <c r="PQ927" s="721"/>
      <c r="PR927" s="721"/>
      <c r="PS927" s="721"/>
      <c r="PT927" s="721"/>
      <c r="PU927" s="721"/>
      <c r="PV927" s="721"/>
      <c r="PW927" s="721"/>
      <c r="PX927" s="721"/>
      <c r="PY927" s="721"/>
      <c r="PZ927" s="721"/>
      <c r="QA927" s="721"/>
      <c r="QB927" s="721"/>
      <c r="QC927" s="721"/>
      <c r="QD927" s="721"/>
      <c r="QE927" s="721"/>
      <c r="QF927" s="721"/>
      <c r="QG927" s="721"/>
      <c r="QH927" s="721"/>
      <c r="QI927" s="721"/>
      <c r="QJ927" s="721"/>
      <c r="QK927" s="721"/>
      <c r="QL927" s="721"/>
      <c r="QM927" s="721"/>
      <c r="QN927" s="721"/>
      <c r="QO927" s="721"/>
      <c r="QP927" s="721"/>
      <c r="QQ927" s="721"/>
      <c r="QR927" s="721"/>
      <c r="QS927" s="721"/>
      <c r="QT927" s="721"/>
      <c r="QU927" s="721"/>
      <c r="QV927" s="721"/>
      <c r="QW927" s="721"/>
      <c r="QX927" s="721"/>
      <c r="QY927" s="721"/>
      <c r="QZ927" s="721"/>
      <c r="RA927" s="721"/>
      <c r="RB927" s="721"/>
      <c r="RC927" s="721"/>
      <c r="RD927" s="721"/>
      <c r="RE927" s="721"/>
      <c r="RF927" s="721"/>
      <c r="RG927" s="721"/>
      <c r="RH927" s="721"/>
      <c r="RI927" s="721"/>
      <c r="RJ927" s="721"/>
      <c r="RK927" s="721"/>
      <c r="RL927" s="721"/>
      <c r="RM927" s="721"/>
      <c r="RN927" s="721"/>
      <c r="RO927" s="721"/>
      <c r="RP927" s="721"/>
      <c r="RQ927" s="721"/>
      <c r="RR927" s="721"/>
      <c r="RS927" s="721"/>
      <c r="RT927" s="721"/>
      <c r="RU927" s="721"/>
      <c r="RV927" s="721"/>
      <c r="RW927" s="721"/>
      <c r="RX927" s="721"/>
      <c r="RY927" s="721"/>
      <c r="RZ927" s="721"/>
      <c r="SA927" s="721"/>
      <c r="SB927" s="721"/>
      <c r="SC927" s="721"/>
      <c r="SD927" s="721"/>
      <c r="SE927" s="721"/>
      <c r="SF927" s="721"/>
      <c r="SG927" s="721"/>
      <c r="SH927" s="721"/>
      <c r="SI927" s="721"/>
      <c r="SJ927" s="721"/>
      <c r="SK927" s="721"/>
      <c r="SL927" s="721"/>
      <c r="SM927" s="721"/>
      <c r="SN927" s="721"/>
      <c r="SO927" s="721"/>
      <c r="SP927" s="721"/>
      <c r="SQ927" s="721"/>
      <c r="SR927" s="721"/>
      <c r="SS927" s="721"/>
      <c r="ST927" s="721"/>
      <c r="SU927" s="721"/>
      <c r="SV927" s="721"/>
      <c r="SW927" s="721"/>
      <c r="SX927" s="721"/>
      <c r="SY927" s="721"/>
      <c r="SZ927" s="721"/>
      <c r="TA927" s="721"/>
      <c r="TB927" s="721"/>
      <c r="TC927" s="721"/>
      <c r="TD927" s="721"/>
      <c r="TE927" s="721"/>
      <c r="TF927" s="721"/>
      <c r="TG927" s="721"/>
      <c r="TH927" s="721"/>
      <c r="TI927" s="721"/>
      <c r="TJ927" s="721"/>
      <c r="TK927" s="721"/>
      <c r="TL927" s="721"/>
      <c r="TM927" s="721"/>
      <c r="TN927" s="721"/>
      <c r="TO927" s="721"/>
      <c r="TP927" s="721"/>
      <c r="TQ927" s="721"/>
      <c r="TR927" s="721"/>
      <c r="TS927" s="721"/>
      <c r="TT927" s="721"/>
      <c r="TU927" s="721"/>
      <c r="TV927" s="721"/>
      <c r="TW927" s="721"/>
      <c r="TX927" s="721"/>
      <c r="TY927" s="721"/>
      <c r="TZ927" s="721"/>
      <c r="UA927" s="721"/>
      <c r="UB927" s="721"/>
      <c r="UC927" s="721"/>
      <c r="UD927" s="721"/>
      <c r="UE927" s="721"/>
      <c r="UF927" s="721"/>
      <c r="UG927" s="721"/>
      <c r="UH927" s="721"/>
      <c r="UI927" s="721"/>
      <c r="UJ927" s="721"/>
      <c r="UK927" s="721"/>
      <c r="UL927" s="721"/>
      <c r="UM927" s="721"/>
      <c r="UN927" s="721"/>
      <c r="UO927" s="721"/>
      <c r="UP927" s="721"/>
      <c r="UQ927" s="721"/>
      <c r="UR927" s="721"/>
      <c r="US927" s="721"/>
      <c r="UT927" s="721"/>
      <c r="UU927" s="721"/>
      <c r="UV927" s="721"/>
      <c r="UW927" s="721"/>
      <c r="UX927" s="721"/>
      <c r="UY927" s="721"/>
      <c r="UZ927" s="721"/>
      <c r="VA927" s="721"/>
      <c r="VB927" s="721"/>
      <c r="VC927" s="721"/>
      <c r="VD927" s="721"/>
      <c r="VE927" s="721"/>
      <c r="VF927" s="721"/>
      <c r="VG927" s="721"/>
      <c r="VH927" s="721"/>
      <c r="VI927" s="721"/>
      <c r="VJ927" s="721"/>
      <c r="VK927" s="721"/>
      <c r="VL927" s="721"/>
      <c r="VM927" s="721"/>
      <c r="VN927" s="721"/>
      <c r="VO927" s="721"/>
      <c r="VP927" s="721"/>
      <c r="VQ927" s="721"/>
      <c r="VR927" s="721"/>
      <c r="VS927" s="721"/>
      <c r="VT927" s="721"/>
      <c r="VU927" s="721"/>
      <c r="VV927" s="721"/>
      <c r="VW927" s="721"/>
      <c r="VX927" s="721"/>
      <c r="VY927" s="721"/>
      <c r="VZ927" s="721"/>
      <c r="WA927" s="721"/>
      <c r="WB927" s="721"/>
      <c r="WC927" s="721"/>
      <c r="WD927" s="721"/>
      <c r="WE927" s="721"/>
      <c r="WF927" s="721"/>
      <c r="WG927" s="721"/>
      <c r="WH927" s="721"/>
      <c r="WI927" s="721"/>
      <c r="WJ927" s="721"/>
      <c r="WK927" s="721"/>
      <c r="WL927" s="721"/>
      <c r="WM927" s="721"/>
      <c r="WN927" s="721"/>
      <c r="WO927" s="721"/>
      <c r="WP927" s="721"/>
      <c r="WQ927" s="721"/>
      <c r="WR927" s="721"/>
      <c r="WS927" s="721"/>
      <c r="WT927" s="721"/>
      <c r="WU927" s="721"/>
      <c r="WV927" s="721"/>
      <c r="WW927" s="721"/>
      <c r="WX927" s="721"/>
      <c r="WY927" s="721"/>
      <c r="WZ927" s="721"/>
      <c r="XA927" s="721"/>
      <c r="XB927" s="721"/>
      <c r="XC927" s="721"/>
      <c r="XD927" s="721"/>
      <c r="XE927" s="721"/>
      <c r="XF927" s="721"/>
      <c r="XG927" s="721"/>
      <c r="XH927" s="721"/>
      <c r="XI927" s="721"/>
      <c r="XJ927" s="721"/>
      <c r="XK927" s="721"/>
      <c r="XL927" s="721"/>
      <c r="XM927" s="721"/>
      <c r="XN927" s="721"/>
      <c r="XO927" s="721"/>
      <c r="XP927" s="721"/>
      <c r="XQ927" s="721"/>
      <c r="XR927" s="721"/>
      <c r="XS927" s="721"/>
      <c r="XT927" s="721"/>
      <c r="XU927" s="721"/>
      <c r="XV927" s="721"/>
      <c r="XW927" s="721"/>
      <c r="XX927" s="721"/>
      <c r="XY927" s="721"/>
      <c r="XZ927" s="721"/>
      <c r="YA927" s="721"/>
      <c r="YB927" s="721"/>
      <c r="YC927" s="721"/>
      <c r="YD927" s="721"/>
      <c r="YE927" s="721"/>
      <c r="YF927" s="721"/>
      <c r="YG927" s="721"/>
      <c r="YH927" s="721"/>
      <c r="YI927" s="721"/>
      <c r="YJ927" s="721"/>
      <c r="YK927" s="721"/>
      <c r="YL927" s="721"/>
      <c r="YM927" s="721"/>
      <c r="YN927" s="721"/>
      <c r="YO927" s="721"/>
      <c r="YP927" s="721"/>
      <c r="YQ927" s="721"/>
      <c r="YR927" s="721"/>
      <c r="YS927" s="721"/>
      <c r="YT927" s="721"/>
      <c r="YU927" s="721"/>
      <c r="YV927" s="721"/>
      <c r="YW927" s="721"/>
      <c r="YX927" s="721"/>
      <c r="YY927" s="721"/>
      <c r="YZ927" s="721"/>
      <c r="ZA927" s="721"/>
      <c r="ZB927" s="721"/>
      <c r="ZC927" s="721"/>
      <c r="ZD927" s="721"/>
      <c r="ZE927" s="721"/>
      <c r="ZF927" s="721"/>
      <c r="ZG927" s="721"/>
      <c r="ZH927" s="721"/>
      <c r="ZI927" s="721"/>
      <c r="ZJ927" s="721"/>
      <c r="ZK927" s="721"/>
      <c r="ZL927" s="721"/>
      <c r="ZM927" s="721"/>
      <c r="ZN927" s="721"/>
      <c r="ZO927" s="721"/>
      <c r="ZP927" s="721"/>
      <c r="ZQ927" s="721"/>
      <c r="ZR927" s="721"/>
      <c r="ZS927" s="721"/>
      <c r="ZT927" s="721"/>
      <c r="ZU927" s="721"/>
      <c r="ZV927" s="721"/>
      <c r="ZW927" s="721"/>
      <c r="ZX927" s="721"/>
      <c r="ZY927" s="721"/>
      <c r="ZZ927" s="721"/>
      <c r="AAA927" s="721"/>
      <c r="AAB927" s="721"/>
      <c r="AAC927" s="721"/>
      <c r="AAD927" s="721"/>
      <c r="AAE927" s="721"/>
      <c r="AAF927" s="721"/>
      <c r="AAG927" s="721"/>
      <c r="AAH927" s="721"/>
      <c r="AAI927" s="721"/>
      <c r="AAJ927" s="721"/>
      <c r="AAK927" s="721"/>
      <c r="AAL927" s="721"/>
      <c r="AAM927" s="721"/>
      <c r="AAN927" s="721"/>
      <c r="AAO927" s="721"/>
      <c r="AAP927" s="721"/>
      <c r="AAQ927" s="721"/>
      <c r="AAR927" s="721"/>
      <c r="AAS927" s="721"/>
      <c r="AAT927" s="721"/>
      <c r="AAU927" s="721"/>
      <c r="AAV927" s="721"/>
      <c r="AAW927" s="721"/>
      <c r="AAX927" s="721"/>
      <c r="AAY927" s="721"/>
      <c r="AAZ927" s="721"/>
      <c r="ABA927" s="721"/>
      <c r="ABB927" s="721"/>
      <c r="ABC927" s="721"/>
      <c r="ABD927" s="721"/>
      <c r="ABE927" s="721"/>
      <c r="ABF927" s="721"/>
      <c r="ABG927" s="721"/>
      <c r="ABH927" s="721"/>
      <c r="ABI927" s="721"/>
      <c r="ABJ927" s="721"/>
      <c r="ABK927" s="721"/>
      <c r="ABL927" s="721"/>
      <c r="ABM927" s="721"/>
      <c r="ABN927" s="721"/>
      <c r="ABO927" s="721"/>
      <c r="ABP927" s="721"/>
      <c r="ABQ927" s="721"/>
      <c r="ABR927" s="721"/>
      <c r="ABS927" s="721"/>
      <c r="ABT927" s="721"/>
      <c r="ABU927" s="721"/>
      <c r="ABV927" s="721"/>
      <c r="ABW927" s="721"/>
      <c r="ABX927" s="721"/>
      <c r="ABY927" s="721"/>
      <c r="ABZ927" s="721"/>
      <c r="ACA927" s="721"/>
      <c r="ACB927" s="721"/>
      <c r="ACC927" s="721"/>
      <c r="ACD927" s="721"/>
      <c r="ACE927" s="721"/>
      <c r="ACF927" s="721"/>
      <c r="ACG927" s="721"/>
      <c r="ACH927" s="721"/>
      <c r="ACI927" s="721"/>
      <c r="ACJ927" s="721"/>
      <c r="ACK927" s="721"/>
      <c r="ACL927" s="721"/>
      <c r="ACM927" s="721"/>
      <c r="ACN927" s="721"/>
      <c r="ACO927" s="721"/>
      <c r="ACP927" s="721"/>
      <c r="ACQ927" s="721"/>
      <c r="ACR927" s="721"/>
      <c r="ACS927" s="721"/>
      <c r="ACT927" s="721"/>
      <c r="ACU927" s="721"/>
      <c r="ACV927" s="721"/>
      <c r="ACW927" s="721"/>
      <c r="ACX927" s="721"/>
      <c r="ACY927" s="721"/>
      <c r="ACZ927" s="721"/>
      <c r="ADA927" s="721"/>
      <c r="ADB927" s="721"/>
      <c r="ADC927" s="721"/>
      <c r="ADD927" s="721"/>
      <c r="ADE927" s="721"/>
      <c r="ADF927" s="721"/>
      <c r="ADG927" s="721"/>
      <c r="ADH927" s="721"/>
      <c r="ADI927" s="721"/>
      <c r="ADJ927" s="721"/>
      <c r="ADK927" s="721"/>
      <c r="ADL927" s="721"/>
      <c r="ADM927" s="721"/>
      <c r="ADN927" s="721"/>
      <c r="ADO927" s="721"/>
      <c r="ADP927" s="721"/>
      <c r="ADQ927" s="721"/>
      <c r="ADR927" s="721"/>
      <c r="ADS927" s="721"/>
      <c r="ADT927" s="721"/>
      <c r="ADU927" s="721"/>
      <c r="ADV927" s="721"/>
      <c r="ADW927" s="721"/>
      <c r="ADX927" s="721"/>
      <c r="ADY927" s="721"/>
      <c r="ADZ927" s="721"/>
      <c r="AEA927" s="721"/>
      <c r="AEB927" s="721"/>
      <c r="AEC927" s="721"/>
      <c r="AED927" s="721"/>
      <c r="AEE927" s="721"/>
      <c r="AEF927" s="721"/>
      <c r="AEG927" s="721"/>
      <c r="AEH927" s="721"/>
      <c r="AEI927" s="721"/>
      <c r="AEJ927" s="721"/>
      <c r="AEK927" s="721"/>
      <c r="AEL927" s="721"/>
      <c r="AEM927" s="721"/>
      <c r="AEN927" s="721"/>
      <c r="AEO927" s="721"/>
      <c r="AEP927" s="721"/>
      <c r="AEQ927" s="721"/>
      <c r="AER927" s="721"/>
      <c r="AES927" s="721"/>
      <c r="AET927" s="721"/>
      <c r="AEU927" s="721"/>
      <c r="AEV927" s="721"/>
      <c r="AEW927" s="721"/>
      <c r="AEX927" s="721"/>
      <c r="AEY927" s="721"/>
      <c r="AEZ927" s="721"/>
      <c r="AFA927" s="721"/>
      <c r="AFB927" s="721"/>
      <c r="AFC927" s="721"/>
      <c r="AFD927" s="721"/>
      <c r="AFE927" s="721"/>
      <c r="AFF927" s="721"/>
      <c r="AFG927" s="721"/>
      <c r="AFH927" s="721"/>
      <c r="AFI927" s="721"/>
      <c r="AFJ927" s="721"/>
      <c r="AFK927" s="721"/>
      <c r="AFL927" s="721"/>
      <c r="AFM927" s="721"/>
      <c r="AFN927" s="721"/>
      <c r="AFO927" s="721"/>
      <c r="AFP927" s="721"/>
      <c r="AFQ927" s="721"/>
      <c r="AFR927" s="721"/>
      <c r="AFS927" s="721"/>
      <c r="AFT927" s="721"/>
      <c r="AFU927" s="721"/>
      <c r="AFV927" s="721"/>
      <c r="AFW927" s="721"/>
      <c r="AFX927" s="721"/>
      <c r="AFY927" s="721"/>
      <c r="AFZ927" s="721"/>
      <c r="AGA927" s="721"/>
      <c r="AGB927" s="721"/>
      <c r="AGC927" s="721"/>
      <c r="AGD927" s="721"/>
      <c r="AGE927" s="721"/>
      <c r="AGF927" s="721"/>
      <c r="AGG927" s="721"/>
      <c r="AGH927" s="721"/>
      <c r="AGI927" s="721"/>
      <c r="AGJ927" s="721"/>
      <c r="AGK927" s="721"/>
      <c r="AGL927" s="721"/>
      <c r="AGM927" s="721"/>
      <c r="AGN927" s="721"/>
      <c r="AGO927" s="721"/>
      <c r="AGP927" s="721"/>
      <c r="AGQ927" s="721"/>
      <c r="AGR927" s="721"/>
      <c r="AGS927" s="721"/>
      <c r="AGT927" s="721"/>
      <c r="AGU927" s="721"/>
      <c r="AGV927" s="721"/>
      <c r="AGW927" s="721"/>
      <c r="AGX927" s="721"/>
      <c r="AGY927" s="721"/>
      <c r="AGZ927" s="721"/>
      <c r="AHA927" s="721"/>
      <c r="AHB927" s="721"/>
      <c r="AHC927" s="721"/>
      <c r="AHD927" s="721"/>
      <c r="AHE927" s="721"/>
      <c r="AHF927" s="721"/>
      <c r="AHG927" s="721"/>
      <c r="AHH927" s="721"/>
      <c r="AHI927" s="721"/>
      <c r="AHJ927" s="721"/>
      <c r="AHK927" s="721"/>
      <c r="AHL927" s="721"/>
      <c r="AHM927" s="721"/>
      <c r="AHN927" s="721"/>
      <c r="AHO927" s="721"/>
      <c r="AHP927" s="721"/>
      <c r="AHQ927" s="721"/>
      <c r="AHR927" s="721"/>
      <c r="AHS927" s="721"/>
      <c r="AHT927" s="721"/>
      <c r="AHU927" s="721"/>
      <c r="AHV927" s="721"/>
      <c r="AHW927" s="721"/>
      <c r="AHX927" s="721"/>
      <c r="AHY927" s="721"/>
      <c r="AHZ927" s="721"/>
      <c r="AIA927" s="721"/>
      <c r="AIB927" s="721"/>
      <c r="AIC927" s="721"/>
      <c r="AID927" s="721"/>
      <c r="AIE927" s="721"/>
      <c r="AIF927" s="721"/>
      <c r="AIG927" s="721"/>
      <c r="AIH927" s="721"/>
      <c r="AII927" s="721"/>
      <c r="AIJ927" s="721"/>
      <c r="AIK927" s="721"/>
      <c r="AIL927" s="721"/>
      <c r="AIM927" s="721"/>
      <c r="AIN927" s="721"/>
      <c r="AIO927" s="721"/>
      <c r="AIP927" s="721"/>
      <c r="AIQ927" s="721"/>
      <c r="AIR927" s="721"/>
      <c r="AIS927" s="721"/>
      <c r="AIT927" s="721"/>
      <c r="AIU927" s="721"/>
      <c r="AIV927" s="721"/>
      <c r="AIW927" s="721"/>
      <c r="AIX927" s="721"/>
      <c r="AIY927" s="721"/>
      <c r="AIZ927" s="721"/>
      <c r="AJA927" s="721"/>
      <c r="AJB927" s="721"/>
      <c r="AJC927" s="721"/>
      <c r="AJD927" s="721"/>
      <c r="AJE927" s="721"/>
      <c r="AJF927" s="721"/>
      <c r="AJG927" s="721"/>
      <c r="AJH927" s="721"/>
      <c r="AJI927" s="721"/>
      <c r="AJJ927" s="721"/>
      <c r="AJK927" s="721"/>
      <c r="AJL927" s="721"/>
      <c r="AJM927" s="721"/>
      <c r="AJN927" s="721"/>
      <c r="AJO927" s="721"/>
      <c r="AJP927" s="721"/>
      <c r="AJQ927" s="721"/>
      <c r="AJR927" s="721"/>
      <c r="AJS927" s="721"/>
      <c r="AJT927" s="721"/>
      <c r="AJU927" s="721"/>
      <c r="AJV927" s="721"/>
      <c r="AJW927" s="721"/>
      <c r="AJX927" s="721"/>
      <c r="AJY927" s="721"/>
      <c r="AJZ927" s="721"/>
      <c r="AKA927" s="721"/>
      <c r="AKB927" s="721"/>
      <c r="AKC927" s="721"/>
      <c r="AKD927" s="721"/>
      <c r="AKE927" s="721"/>
      <c r="AKF927" s="721"/>
      <c r="AKG927" s="721"/>
      <c r="AKH927" s="721"/>
      <c r="AKI927" s="721"/>
      <c r="AKJ927" s="721"/>
      <c r="AKK927" s="721"/>
      <c r="AKL927" s="721"/>
      <c r="AKM927" s="721"/>
      <c r="AKN927" s="721"/>
      <c r="AKO927" s="721"/>
      <c r="AKP927" s="721"/>
      <c r="AKQ927" s="721"/>
      <c r="AKR927" s="721"/>
      <c r="AKS927" s="721"/>
      <c r="AKT927" s="721"/>
      <c r="AKU927" s="721"/>
      <c r="AKV927" s="721"/>
      <c r="AKW927" s="721"/>
      <c r="AKX927" s="721"/>
      <c r="AKY927" s="721"/>
      <c r="AKZ927" s="721"/>
      <c r="ALA927" s="721"/>
      <c r="ALB927" s="721"/>
      <c r="ALC927" s="721"/>
      <c r="ALD927" s="721"/>
      <c r="ALE927" s="721"/>
      <c r="ALF927" s="721"/>
      <c r="ALG927" s="721"/>
      <c r="ALH927" s="721"/>
      <c r="ALI927" s="721"/>
      <c r="ALJ927" s="721"/>
      <c r="ALK927" s="721"/>
      <c r="ALL927" s="721"/>
      <c r="ALM927" s="721"/>
      <c r="ALN927" s="721"/>
      <c r="ALO927" s="721"/>
      <c r="ALP927" s="721"/>
      <c r="ALQ927" s="721"/>
      <c r="ALR927" s="721"/>
      <c r="ALS927" s="721"/>
      <c r="ALT927" s="721"/>
      <c r="ALU927" s="721"/>
      <c r="ALV927" s="721"/>
      <c r="ALW927" s="721"/>
      <c r="ALX927" s="721"/>
      <c r="ALY927" s="721"/>
      <c r="ALZ927" s="721"/>
      <c r="AMA927" s="721"/>
      <c r="AMB927" s="721"/>
      <c r="AMC927" s="721"/>
      <c r="AMD927" s="721"/>
      <c r="AME927" s="721"/>
      <c r="AMF927" s="721"/>
      <c r="AMG927" s="721"/>
      <c r="AMH927" s="721"/>
      <c r="AMI927" s="721"/>
      <c r="AMJ927" s="721"/>
      <c r="AMK927" s="721"/>
      <c r="AML927" s="721"/>
      <c r="AMM927" s="721"/>
      <c r="AMN927" s="721"/>
      <c r="AMO927" s="721"/>
      <c r="AMP927" s="721"/>
      <c r="AMQ927" s="721"/>
      <c r="AMR927" s="721"/>
      <c r="AMS927" s="721"/>
      <c r="AMT927" s="721"/>
      <c r="AMU927" s="721"/>
      <c r="AMV927" s="721"/>
      <c r="AMW927" s="721"/>
      <c r="AMX927" s="721"/>
      <c r="AMY927" s="721"/>
      <c r="AMZ927" s="721"/>
      <c r="ANA927" s="721"/>
      <c r="ANB927" s="721"/>
      <c r="ANC927" s="721"/>
      <c r="AND927" s="721"/>
      <c r="ANE927" s="721"/>
      <c r="ANF927" s="721"/>
      <c r="ANG927" s="721"/>
      <c r="ANH927" s="721"/>
      <c r="ANI927" s="721"/>
      <c r="ANJ927" s="721"/>
      <c r="ANK927" s="721"/>
      <c r="ANL927" s="721"/>
      <c r="ANM927" s="721"/>
      <c r="ANN927" s="721"/>
      <c r="ANO927" s="721"/>
      <c r="ANP927" s="721"/>
      <c r="ANQ927" s="721"/>
      <c r="ANR927" s="721"/>
      <c r="ANS927" s="721"/>
      <c r="ANT927" s="721"/>
      <c r="ANU927" s="721"/>
      <c r="ANV927" s="721"/>
      <c r="ANW927" s="721"/>
      <c r="ANX927" s="721"/>
      <c r="ANY927" s="721"/>
      <c r="ANZ927" s="721"/>
      <c r="AOA927" s="721"/>
      <c r="AOB927" s="721"/>
      <c r="AOC927" s="721"/>
      <c r="AOD927" s="721"/>
      <c r="AOE927" s="721"/>
      <c r="AOF927" s="721"/>
      <c r="AOG927" s="721"/>
      <c r="AOH927" s="721"/>
      <c r="AOI927" s="721"/>
      <c r="AOJ927" s="721"/>
      <c r="AOK927" s="721"/>
      <c r="AOL927" s="721"/>
      <c r="AOM927" s="721"/>
      <c r="AON927" s="721"/>
      <c r="AOO927" s="721"/>
      <c r="AOP927" s="721"/>
      <c r="AOQ927" s="721"/>
      <c r="AOR927" s="721"/>
      <c r="AOS927" s="721"/>
      <c r="AOT927" s="721"/>
      <c r="AOU927" s="721"/>
      <c r="AOV927" s="721"/>
      <c r="AOW927" s="721"/>
      <c r="AOX927" s="721"/>
      <c r="AOY927" s="721"/>
      <c r="AOZ927" s="721"/>
      <c r="APA927" s="721"/>
      <c r="APB927" s="721"/>
      <c r="APC927" s="721"/>
      <c r="APD927" s="721"/>
      <c r="APE927" s="721"/>
      <c r="APF927" s="721"/>
      <c r="APG927" s="721"/>
      <c r="APH927" s="721"/>
      <c r="API927" s="721"/>
      <c r="APJ927" s="721"/>
      <c r="APK927" s="721"/>
      <c r="APL927" s="721"/>
      <c r="APM927" s="721"/>
      <c r="APN927" s="721"/>
      <c r="APO927" s="721"/>
      <c r="APP927" s="721"/>
      <c r="APQ927" s="721"/>
      <c r="APR927" s="721"/>
      <c r="APS927" s="721"/>
      <c r="APT927" s="721"/>
      <c r="APU927" s="721"/>
      <c r="APV927" s="721"/>
      <c r="APW927" s="721"/>
      <c r="APX927" s="721"/>
      <c r="APY927" s="721"/>
      <c r="APZ927" s="721"/>
      <c r="AQA927" s="721"/>
      <c r="AQB927" s="721"/>
      <c r="AQC927" s="721"/>
      <c r="AQD927" s="721"/>
      <c r="AQE927" s="721"/>
      <c r="AQF927" s="721"/>
      <c r="AQG927" s="721"/>
      <c r="AQH927" s="721"/>
      <c r="AQI927" s="721"/>
      <c r="AQJ927" s="721"/>
      <c r="AQK927" s="721"/>
      <c r="AQL927" s="721"/>
      <c r="AQM927" s="721"/>
      <c r="AQN927" s="721"/>
      <c r="AQO927" s="721"/>
      <c r="AQP927" s="721"/>
      <c r="AQQ927" s="721"/>
      <c r="AQR927" s="721"/>
      <c r="AQS927" s="721"/>
      <c r="AQT927" s="721"/>
      <c r="AQU927" s="721"/>
      <c r="AQV927" s="721"/>
      <c r="AQW927" s="721"/>
      <c r="AQX927" s="721"/>
      <c r="AQY927" s="721"/>
      <c r="AQZ927" s="721"/>
      <c r="ARA927" s="721"/>
      <c r="ARB927" s="721"/>
      <c r="ARC927" s="721"/>
      <c r="ARD927" s="721"/>
      <c r="ARE927" s="721"/>
      <c r="ARF927" s="721"/>
      <c r="ARG927" s="721"/>
      <c r="ARH927" s="721"/>
      <c r="ARI927" s="721"/>
      <c r="ARJ927" s="721"/>
      <c r="ARK927" s="721"/>
      <c r="ARL927" s="721"/>
      <c r="ARM927" s="721"/>
      <c r="ARN927" s="721"/>
      <c r="ARO927" s="721"/>
      <c r="ARP927" s="721"/>
      <c r="ARQ927" s="721"/>
      <c r="ARR927" s="721"/>
      <c r="ARS927" s="721"/>
      <c r="ART927" s="721"/>
      <c r="ARU927" s="721"/>
      <c r="ARV927" s="721"/>
      <c r="ARW927" s="721"/>
      <c r="ARX927" s="721"/>
      <c r="ARY927" s="721"/>
      <c r="ARZ927" s="721"/>
      <c r="ASA927" s="721"/>
      <c r="ASB927" s="721"/>
      <c r="ASC927" s="721"/>
      <c r="ASD927" s="721"/>
      <c r="ASE927" s="721"/>
      <c r="ASF927" s="721"/>
      <c r="ASG927" s="721"/>
      <c r="ASH927" s="721"/>
      <c r="ASI927" s="721"/>
      <c r="ASJ927" s="721"/>
      <c r="ASK927" s="721"/>
      <c r="ASL927" s="721"/>
      <c r="ASM927" s="721"/>
      <c r="ASN927" s="721"/>
      <c r="ASO927" s="721"/>
      <c r="ASP927" s="721"/>
      <c r="ASQ927" s="721"/>
      <c r="ASR927" s="721"/>
      <c r="ASS927" s="721"/>
      <c r="AST927" s="721"/>
      <c r="ASU927" s="721"/>
      <c r="ASV927" s="721"/>
      <c r="ASW927" s="721"/>
      <c r="ASX927" s="721"/>
      <c r="ASY927" s="721"/>
      <c r="ASZ927" s="721"/>
      <c r="ATA927" s="721"/>
      <c r="ATB927" s="721"/>
      <c r="ATC927" s="721"/>
      <c r="ATD927" s="721"/>
      <c r="ATE927" s="721"/>
      <c r="ATF927" s="721"/>
      <c r="ATG927" s="721"/>
      <c r="ATH927" s="721"/>
      <c r="ATI927" s="721"/>
      <c r="ATJ927" s="721"/>
      <c r="ATK927" s="721"/>
      <c r="ATL927" s="721"/>
      <c r="ATM927" s="721"/>
      <c r="ATN927" s="721"/>
      <c r="ATO927" s="721"/>
      <c r="ATP927" s="721"/>
      <c r="ATQ927" s="721"/>
      <c r="ATR927" s="721"/>
      <c r="ATS927" s="721"/>
      <c r="ATT927" s="721"/>
      <c r="ATU927" s="721"/>
      <c r="ATV927" s="721"/>
      <c r="ATW927" s="721"/>
      <c r="ATX927" s="721"/>
      <c r="ATY927" s="721"/>
      <c r="ATZ927" s="721"/>
      <c r="AUA927" s="721"/>
      <c r="AUB927" s="721"/>
      <c r="AUC927" s="721"/>
      <c r="AUD927" s="721"/>
      <c r="AUE927" s="721"/>
      <c r="AUF927" s="721"/>
      <c r="AUG927" s="721"/>
      <c r="AUH927" s="721"/>
      <c r="AUI927" s="721"/>
      <c r="AUJ927" s="721"/>
      <c r="AUK927" s="721"/>
      <c r="AUL927" s="721"/>
      <c r="AUM927" s="721"/>
      <c r="AUN927" s="721"/>
      <c r="AUO927" s="721"/>
      <c r="AUP927" s="721"/>
      <c r="AUQ927" s="721"/>
      <c r="AUR927" s="721"/>
      <c r="AUS927" s="721"/>
      <c r="AUT927" s="721"/>
      <c r="AUU927" s="721"/>
      <c r="AUV927" s="721"/>
      <c r="AUW927" s="721"/>
      <c r="AUX927" s="721"/>
      <c r="AUY927" s="721"/>
      <c r="AUZ927" s="721"/>
      <c r="AVA927" s="721"/>
      <c r="AVB927" s="721"/>
      <c r="AVC927" s="721"/>
      <c r="AVD927" s="721"/>
      <c r="AVE927" s="721"/>
      <c r="AVF927" s="721"/>
      <c r="AVG927" s="721"/>
      <c r="AVH927" s="721"/>
      <c r="AVI927" s="721"/>
      <c r="AVJ927" s="721"/>
      <c r="AVK927" s="721"/>
    </row>
    <row r="928" spans="1:1259">
      <c r="A928" s="716"/>
      <c r="B928" s="723">
        <v>44610</v>
      </c>
      <c r="C928" s="716"/>
      <c r="D928" s="687" t="s">
        <v>3247</v>
      </c>
      <c r="E928" s="676" t="s">
        <v>4985</v>
      </c>
      <c r="F928" s="698"/>
      <c r="G928" s="703">
        <v>2022</v>
      </c>
      <c r="H928" s="703"/>
      <c r="I928" s="698" t="s">
        <v>1699</v>
      </c>
      <c r="J928" s="699"/>
      <c r="K928" s="700" t="s">
        <v>4991</v>
      </c>
      <c r="L928" s="698" t="s">
        <v>4987</v>
      </c>
      <c r="M928" s="701">
        <v>44602</v>
      </c>
      <c r="N928" s="701">
        <v>44805</v>
      </c>
      <c r="O928" s="701"/>
      <c r="P928" s="699"/>
      <c r="Q928" s="699"/>
      <c r="R928" s="699"/>
      <c r="S928" s="698" t="s">
        <v>2425</v>
      </c>
      <c r="T928" s="698">
        <v>60</v>
      </c>
      <c r="U928" s="698"/>
      <c r="V928" s="698" t="s">
        <v>973</v>
      </c>
      <c r="W928" s="698">
        <v>400</v>
      </c>
      <c r="X928" s="702">
        <v>896</v>
      </c>
      <c r="Y928" s="539">
        <f t="shared" si="42"/>
        <v>358400</v>
      </c>
      <c r="Z928" s="680">
        <v>0.55000000000000004</v>
      </c>
      <c r="AA928" s="681">
        <f t="shared" si="43"/>
        <v>197120.00000000003</v>
      </c>
      <c r="AB928" s="682"/>
      <c r="AC928" s="683">
        <v>0</v>
      </c>
      <c r="AD928" s="692"/>
      <c r="AE928" s="684"/>
      <c r="AF928" s="695">
        <f t="shared" si="44"/>
        <v>197120.00000000003</v>
      </c>
      <c r="AG928" s="676" t="s">
        <v>1073</v>
      </c>
      <c r="AH928" s="676"/>
      <c r="AI928" s="685" t="s">
        <v>2488</v>
      </c>
      <c r="AJ928" s="676" t="s">
        <v>4988</v>
      </c>
      <c r="AK928" s="696" t="s">
        <v>3325</v>
      </c>
      <c r="AL928" s="676">
        <v>84120</v>
      </c>
      <c r="AM928" s="676" t="s">
        <v>52</v>
      </c>
      <c r="AN928" s="676"/>
      <c r="AO928" s="676"/>
      <c r="AP928" s="688"/>
      <c r="AQ928" s="688" t="s">
        <v>37</v>
      </c>
      <c r="AR928" s="688"/>
      <c r="AS928" s="715"/>
      <c r="AT928" s="715"/>
      <c r="AU928" s="715"/>
      <c r="AV928" s="680">
        <v>0.51</v>
      </c>
      <c r="AW928" s="721"/>
      <c r="AX928" s="721"/>
      <c r="AY928" s="721"/>
      <c r="AZ928" s="721"/>
      <c r="BA928" s="721"/>
      <c r="BB928" s="721"/>
      <c r="BC928" s="721"/>
      <c r="BD928" s="721"/>
      <c r="BE928" s="721"/>
      <c r="BF928" s="721"/>
      <c r="BG928" s="721"/>
      <c r="BH928" s="721"/>
      <c r="BI928" s="721"/>
      <c r="BJ928" s="721"/>
      <c r="BK928" s="721"/>
      <c r="BL928" s="721"/>
      <c r="BM928" s="721"/>
      <c r="BN928" s="721"/>
      <c r="BO928" s="721"/>
      <c r="BP928" s="721"/>
      <c r="BQ928" s="721"/>
      <c r="BR928" s="721"/>
      <c r="BS928" s="721"/>
      <c r="BT928" s="721"/>
      <c r="BU928" s="721"/>
      <c r="BV928" s="721"/>
      <c r="BW928" s="721"/>
      <c r="BX928" s="721"/>
      <c r="BY928" s="721"/>
      <c r="BZ928" s="721"/>
      <c r="CA928" s="721"/>
      <c r="CB928" s="721"/>
      <c r="CC928" s="721"/>
      <c r="CD928" s="721"/>
      <c r="CE928" s="721"/>
      <c r="CF928" s="721"/>
      <c r="CG928" s="721"/>
      <c r="CH928" s="721"/>
      <c r="CI928" s="721"/>
      <c r="CJ928" s="721"/>
      <c r="CK928" s="721"/>
      <c r="CL928" s="721"/>
      <c r="CM928" s="721"/>
      <c r="CN928" s="721"/>
      <c r="CO928" s="721"/>
      <c r="CP928" s="721"/>
      <c r="CQ928" s="721"/>
      <c r="CR928" s="721"/>
      <c r="CS928" s="721"/>
      <c r="CT928" s="721"/>
      <c r="CU928" s="721"/>
      <c r="CV928" s="721"/>
      <c r="CW928" s="721"/>
      <c r="CX928" s="721"/>
      <c r="CY928" s="721"/>
      <c r="CZ928" s="721"/>
      <c r="DA928" s="721"/>
      <c r="DB928" s="721"/>
      <c r="DC928" s="721"/>
      <c r="DD928" s="721"/>
      <c r="DE928" s="721"/>
      <c r="DF928" s="721"/>
      <c r="DG928" s="721"/>
      <c r="DH928" s="721"/>
      <c r="DI928" s="721"/>
      <c r="DJ928" s="721"/>
      <c r="DK928" s="721"/>
      <c r="DL928" s="721"/>
      <c r="DM928" s="721"/>
      <c r="DN928" s="721"/>
      <c r="DO928" s="721"/>
      <c r="DP928" s="721"/>
      <c r="DQ928" s="721"/>
      <c r="DR928" s="721"/>
      <c r="DS928" s="721"/>
      <c r="DT928" s="721"/>
      <c r="DU928" s="721"/>
      <c r="DV928" s="721"/>
      <c r="DW928" s="721"/>
      <c r="DX928" s="721"/>
      <c r="DY928" s="721"/>
      <c r="DZ928" s="721"/>
      <c r="EA928" s="721"/>
      <c r="EB928" s="721"/>
      <c r="EC928" s="721"/>
      <c r="ED928" s="721"/>
      <c r="EE928" s="721"/>
      <c r="EF928" s="721"/>
      <c r="EG928" s="721"/>
      <c r="EH928" s="721"/>
      <c r="EI928" s="721"/>
      <c r="EJ928" s="721"/>
      <c r="EK928" s="721"/>
      <c r="EL928" s="721"/>
      <c r="EM928" s="721"/>
      <c r="EN928" s="721"/>
      <c r="EO928" s="721"/>
      <c r="EP928" s="721"/>
      <c r="EQ928" s="721"/>
      <c r="ER928" s="721"/>
      <c r="ES928" s="721"/>
      <c r="ET928" s="721"/>
      <c r="EU928" s="721"/>
      <c r="EV928" s="721"/>
      <c r="EW928" s="721"/>
      <c r="EX928" s="721"/>
      <c r="EY928" s="721"/>
      <c r="EZ928" s="721"/>
      <c r="FA928" s="721"/>
      <c r="FB928" s="721"/>
      <c r="FC928" s="721"/>
      <c r="FD928" s="721"/>
      <c r="FE928" s="721"/>
      <c r="FF928" s="721"/>
      <c r="FG928" s="721"/>
      <c r="FH928" s="721"/>
      <c r="FI928" s="721"/>
      <c r="FJ928" s="721"/>
      <c r="FK928" s="721"/>
      <c r="FL928" s="721"/>
      <c r="FM928" s="721"/>
      <c r="FN928" s="721"/>
      <c r="FO928" s="721"/>
      <c r="FP928" s="721"/>
      <c r="FQ928" s="721"/>
      <c r="FR928" s="721"/>
      <c r="FS928" s="721"/>
      <c r="FT928" s="721"/>
      <c r="FU928" s="721"/>
      <c r="FV928" s="721"/>
      <c r="FW928" s="721"/>
      <c r="FX928" s="721"/>
      <c r="FY928" s="721"/>
      <c r="FZ928" s="721"/>
      <c r="GA928" s="721"/>
      <c r="GB928" s="721"/>
      <c r="GC928" s="721"/>
      <c r="GD928" s="721"/>
      <c r="GE928" s="721"/>
      <c r="GF928" s="721"/>
      <c r="GG928" s="721"/>
      <c r="GH928" s="721"/>
      <c r="GI928" s="721"/>
      <c r="GJ928" s="721"/>
      <c r="GK928" s="721"/>
      <c r="GL928" s="721"/>
      <c r="GM928" s="721"/>
      <c r="GN928" s="721"/>
      <c r="GO928" s="721"/>
      <c r="GP928" s="721"/>
      <c r="GQ928" s="721"/>
      <c r="GR928" s="721"/>
      <c r="GS928" s="721"/>
      <c r="GT928" s="721"/>
      <c r="GU928" s="721"/>
      <c r="GV928" s="721"/>
      <c r="GW928" s="721"/>
      <c r="GX928" s="721"/>
      <c r="GY928" s="721"/>
      <c r="GZ928" s="721"/>
      <c r="HA928" s="721"/>
      <c r="HB928" s="721"/>
      <c r="HC928" s="721"/>
      <c r="HD928" s="721"/>
      <c r="HE928" s="721"/>
      <c r="HF928" s="721"/>
      <c r="HG928" s="721"/>
      <c r="HH928" s="721"/>
      <c r="HI928" s="721"/>
      <c r="HJ928" s="721"/>
      <c r="HK928" s="721"/>
      <c r="HL928" s="721"/>
      <c r="HM928" s="721"/>
      <c r="HN928" s="721"/>
      <c r="HO928" s="721"/>
      <c r="HP928" s="721"/>
      <c r="HQ928" s="721"/>
      <c r="HR928" s="721"/>
      <c r="HS928" s="721"/>
      <c r="HT928" s="721"/>
      <c r="HU928" s="721"/>
      <c r="HV928" s="721"/>
      <c r="HW928" s="721"/>
      <c r="HX928" s="721"/>
      <c r="HY928" s="721"/>
      <c r="HZ928" s="721"/>
      <c r="IA928" s="721"/>
      <c r="IB928" s="721"/>
      <c r="IC928" s="721"/>
      <c r="ID928" s="721"/>
      <c r="IE928" s="721"/>
      <c r="IF928" s="721"/>
      <c r="IG928" s="721"/>
      <c r="IH928" s="721"/>
      <c r="II928" s="721"/>
      <c r="IJ928" s="721"/>
      <c r="IK928" s="721"/>
      <c r="IL928" s="721"/>
      <c r="IM928" s="721"/>
      <c r="IN928" s="721"/>
      <c r="IO928" s="721"/>
      <c r="IP928" s="721"/>
      <c r="IQ928" s="721"/>
      <c r="IR928" s="721"/>
      <c r="IS928" s="721"/>
      <c r="IT928" s="721"/>
      <c r="IU928" s="721"/>
      <c r="IV928" s="721"/>
      <c r="IW928" s="721"/>
      <c r="IX928" s="721"/>
      <c r="IY928" s="721"/>
      <c r="IZ928" s="721"/>
      <c r="JA928" s="721"/>
      <c r="JB928" s="721"/>
      <c r="JC928" s="721"/>
      <c r="JD928" s="721"/>
      <c r="JE928" s="721"/>
      <c r="JF928" s="721"/>
      <c r="JG928" s="721"/>
      <c r="JH928" s="721"/>
      <c r="JI928" s="721"/>
      <c r="JJ928" s="721"/>
      <c r="JK928" s="721"/>
      <c r="JL928" s="721"/>
      <c r="JM928" s="721"/>
      <c r="JN928" s="721"/>
      <c r="JO928" s="721"/>
      <c r="JP928" s="721"/>
      <c r="JQ928" s="721"/>
      <c r="JR928" s="721"/>
      <c r="JS928" s="721"/>
      <c r="JT928" s="721"/>
      <c r="JU928" s="721"/>
      <c r="JV928" s="721"/>
      <c r="JW928" s="721"/>
      <c r="JX928" s="721"/>
      <c r="JY928" s="721"/>
      <c r="JZ928" s="721"/>
      <c r="KA928" s="721"/>
      <c r="KB928" s="721"/>
      <c r="KC928" s="721"/>
      <c r="KD928" s="721"/>
      <c r="KE928" s="721"/>
      <c r="KF928" s="721"/>
      <c r="KG928" s="721"/>
      <c r="KH928" s="721"/>
      <c r="KI928" s="721"/>
      <c r="KJ928" s="721"/>
      <c r="KK928" s="721"/>
      <c r="KL928" s="721"/>
      <c r="KM928" s="721"/>
      <c r="KN928" s="721"/>
      <c r="KO928" s="721"/>
      <c r="KP928" s="721"/>
      <c r="KQ928" s="721"/>
      <c r="KR928" s="721"/>
      <c r="KS928" s="721"/>
      <c r="KT928" s="721"/>
      <c r="KU928" s="721"/>
      <c r="KV928" s="721"/>
      <c r="KW928" s="721"/>
      <c r="KX928" s="721"/>
      <c r="KY928" s="721"/>
      <c r="KZ928" s="721"/>
      <c r="LA928" s="721"/>
      <c r="LB928" s="721"/>
      <c r="LC928" s="721"/>
      <c r="LD928" s="721"/>
      <c r="LE928" s="721"/>
      <c r="LF928" s="721"/>
      <c r="LG928" s="721"/>
      <c r="LH928" s="721"/>
      <c r="LI928" s="721"/>
      <c r="LJ928" s="721"/>
      <c r="LK928" s="721"/>
      <c r="LL928" s="721"/>
      <c r="LM928" s="721"/>
      <c r="LN928" s="721"/>
      <c r="LO928" s="721"/>
      <c r="LP928" s="721"/>
      <c r="LQ928" s="721"/>
      <c r="LR928" s="721"/>
      <c r="LS928" s="721"/>
      <c r="LT928" s="721"/>
      <c r="LU928" s="721"/>
      <c r="LV928" s="721"/>
      <c r="LW928" s="721"/>
      <c r="LX928" s="721"/>
      <c r="LY928" s="721"/>
      <c r="LZ928" s="721"/>
      <c r="MA928" s="721"/>
      <c r="MB928" s="721"/>
      <c r="MC928" s="721"/>
      <c r="MD928" s="721"/>
      <c r="ME928" s="721"/>
      <c r="MF928" s="721"/>
      <c r="MG928" s="721"/>
      <c r="MH928" s="721"/>
      <c r="MI928" s="721"/>
      <c r="MJ928" s="721"/>
      <c r="MK928" s="721"/>
      <c r="ML928" s="721"/>
      <c r="MM928" s="721"/>
      <c r="MN928" s="721"/>
      <c r="MO928" s="721"/>
      <c r="MP928" s="721"/>
      <c r="MQ928" s="721"/>
      <c r="MR928" s="721"/>
      <c r="MS928" s="721"/>
      <c r="MT928" s="721"/>
      <c r="MU928" s="721"/>
      <c r="MV928" s="721"/>
      <c r="MW928" s="721"/>
      <c r="MX928" s="721"/>
      <c r="MY928" s="721"/>
      <c r="MZ928" s="721"/>
      <c r="NA928" s="721"/>
      <c r="NB928" s="721"/>
      <c r="NC928" s="721"/>
      <c r="ND928" s="721"/>
      <c r="NE928" s="721"/>
      <c r="NF928" s="721"/>
      <c r="NG928" s="721"/>
      <c r="NH928" s="721"/>
      <c r="NI928" s="721"/>
      <c r="NJ928" s="721"/>
      <c r="NK928" s="721"/>
      <c r="NL928" s="721"/>
      <c r="NM928" s="721"/>
      <c r="NN928" s="721"/>
      <c r="NO928" s="721"/>
      <c r="NP928" s="721"/>
      <c r="NQ928" s="721"/>
      <c r="NR928" s="721"/>
      <c r="NS928" s="721"/>
      <c r="NT928" s="721"/>
      <c r="NU928" s="721"/>
      <c r="NV928" s="721"/>
      <c r="NW928" s="721"/>
      <c r="NX928" s="721"/>
      <c r="NY928" s="721"/>
      <c r="NZ928" s="721"/>
      <c r="OA928" s="721"/>
      <c r="OB928" s="721"/>
      <c r="OC928" s="721"/>
      <c r="OD928" s="721"/>
      <c r="OE928" s="721"/>
      <c r="OF928" s="721"/>
      <c r="OG928" s="721"/>
      <c r="OH928" s="721"/>
      <c r="OI928" s="721"/>
      <c r="OJ928" s="721"/>
      <c r="OK928" s="721"/>
      <c r="OL928" s="721"/>
      <c r="OM928" s="721"/>
      <c r="ON928" s="721"/>
      <c r="OO928" s="721"/>
      <c r="OP928" s="721"/>
      <c r="OQ928" s="721"/>
      <c r="OR928" s="721"/>
      <c r="OS928" s="721"/>
      <c r="OT928" s="721"/>
      <c r="OU928" s="721"/>
      <c r="OV928" s="721"/>
      <c r="OW928" s="721"/>
      <c r="OX928" s="721"/>
      <c r="OY928" s="721"/>
      <c r="OZ928" s="721"/>
      <c r="PA928" s="721"/>
      <c r="PB928" s="721"/>
      <c r="PC928" s="721"/>
      <c r="PD928" s="721"/>
      <c r="PE928" s="721"/>
      <c r="PF928" s="721"/>
      <c r="PG928" s="721"/>
      <c r="PH928" s="721"/>
      <c r="PI928" s="721"/>
      <c r="PJ928" s="721"/>
      <c r="PK928" s="721"/>
      <c r="PL928" s="721"/>
      <c r="PM928" s="721"/>
      <c r="PN928" s="721"/>
      <c r="PO928" s="721"/>
      <c r="PP928" s="721"/>
      <c r="PQ928" s="721"/>
      <c r="PR928" s="721"/>
      <c r="PS928" s="721"/>
      <c r="PT928" s="721"/>
      <c r="PU928" s="721"/>
      <c r="PV928" s="721"/>
      <c r="PW928" s="721"/>
      <c r="PX928" s="721"/>
      <c r="PY928" s="721"/>
      <c r="PZ928" s="721"/>
      <c r="QA928" s="721"/>
      <c r="QB928" s="721"/>
      <c r="QC928" s="721"/>
      <c r="QD928" s="721"/>
      <c r="QE928" s="721"/>
      <c r="QF928" s="721"/>
      <c r="QG928" s="721"/>
      <c r="QH928" s="721"/>
      <c r="QI928" s="721"/>
      <c r="QJ928" s="721"/>
      <c r="QK928" s="721"/>
      <c r="QL928" s="721"/>
      <c r="QM928" s="721"/>
      <c r="QN928" s="721"/>
      <c r="QO928" s="721"/>
      <c r="QP928" s="721"/>
      <c r="QQ928" s="721"/>
      <c r="QR928" s="721"/>
      <c r="QS928" s="721"/>
      <c r="QT928" s="721"/>
      <c r="QU928" s="721"/>
      <c r="QV928" s="721"/>
      <c r="QW928" s="721"/>
      <c r="QX928" s="721"/>
      <c r="QY928" s="721"/>
      <c r="QZ928" s="721"/>
      <c r="RA928" s="721"/>
      <c r="RB928" s="721"/>
      <c r="RC928" s="721"/>
      <c r="RD928" s="721"/>
      <c r="RE928" s="721"/>
      <c r="RF928" s="721"/>
      <c r="RG928" s="721"/>
      <c r="RH928" s="721"/>
      <c r="RI928" s="721"/>
      <c r="RJ928" s="721"/>
      <c r="RK928" s="721"/>
      <c r="RL928" s="721"/>
      <c r="RM928" s="721"/>
      <c r="RN928" s="721"/>
      <c r="RO928" s="721"/>
      <c r="RP928" s="721"/>
      <c r="RQ928" s="721"/>
      <c r="RR928" s="721"/>
      <c r="RS928" s="721"/>
      <c r="RT928" s="721"/>
      <c r="RU928" s="721"/>
      <c r="RV928" s="721"/>
      <c r="RW928" s="721"/>
      <c r="RX928" s="721"/>
      <c r="RY928" s="721"/>
      <c r="RZ928" s="721"/>
      <c r="SA928" s="721"/>
      <c r="SB928" s="721"/>
      <c r="SC928" s="721"/>
      <c r="SD928" s="721"/>
      <c r="SE928" s="721"/>
      <c r="SF928" s="721"/>
      <c r="SG928" s="721"/>
      <c r="SH928" s="721"/>
      <c r="SI928" s="721"/>
      <c r="SJ928" s="721"/>
      <c r="SK928" s="721"/>
      <c r="SL928" s="721"/>
      <c r="SM928" s="721"/>
      <c r="SN928" s="721"/>
      <c r="SO928" s="721"/>
      <c r="SP928" s="721"/>
      <c r="SQ928" s="721"/>
      <c r="SR928" s="721"/>
      <c r="SS928" s="721"/>
      <c r="ST928" s="721"/>
      <c r="SU928" s="721"/>
      <c r="SV928" s="721"/>
      <c r="SW928" s="721"/>
      <c r="SX928" s="721"/>
      <c r="SY928" s="721"/>
      <c r="SZ928" s="721"/>
      <c r="TA928" s="721"/>
      <c r="TB928" s="721"/>
      <c r="TC928" s="721"/>
      <c r="TD928" s="721"/>
      <c r="TE928" s="721"/>
      <c r="TF928" s="721"/>
      <c r="TG928" s="721"/>
      <c r="TH928" s="721"/>
      <c r="TI928" s="721"/>
      <c r="TJ928" s="721"/>
      <c r="TK928" s="721"/>
      <c r="TL928" s="721"/>
      <c r="TM928" s="721"/>
      <c r="TN928" s="721"/>
      <c r="TO928" s="721"/>
      <c r="TP928" s="721"/>
      <c r="TQ928" s="721"/>
      <c r="TR928" s="721"/>
      <c r="TS928" s="721"/>
      <c r="TT928" s="721"/>
      <c r="TU928" s="721"/>
      <c r="TV928" s="721"/>
      <c r="TW928" s="721"/>
      <c r="TX928" s="721"/>
      <c r="TY928" s="721"/>
      <c r="TZ928" s="721"/>
      <c r="UA928" s="721"/>
      <c r="UB928" s="721"/>
      <c r="UC928" s="721"/>
      <c r="UD928" s="721"/>
      <c r="UE928" s="721"/>
      <c r="UF928" s="721"/>
      <c r="UG928" s="721"/>
      <c r="UH928" s="721"/>
      <c r="UI928" s="721"/>
      <c r="UJ928" s="721"/>
      <c r="UK928" s="721"/>
      <c r="UL928" s="721"/>
      <c r="UM928" s="721"/>
      <c r="UN928" s="721"/>
      <c r="UO928" s="721"/>
      <c r="UP928" s="721"/>
      <c r="UQ928" s="721"/>
      <c r="UR928" s="721"/>
      <c r="US928" s="721"/>
      <c r="UT928" s="721"/>
      <c r="UU928" s="721"/>
      <c r="UV928" s="721"/>
      <c r="UW928" s="721"/>
      <c r="UX928" s="721"/>
      <c r="UY928" s="721"/>
      <c r="UZ928" s="721"/>
      <c r="VA928" s="721"/>
      <c r="VB928" s="721"/>
      <c r="VC928" s="721"/>
      <c r="VD928" s="721"/>
      <c r="VE928" s="721"/>
      <c r="VF928" s="721"/>
      <c r="VG928" s="721"/>
      <c r="VH928" s="721"/>
      <c r="VI928" s="721"/>
      <c r="VJ928" s="721"/>
      <c r="VK928" s="721"/>
      <c r="VL928" s="721"/>
      <c r="VM928" s="721"/>
      <c r="VN928" s="721"/>
      <c r="VO928" s="721"/>
      <c r="VP928" s="721"/>
      <c r="VQ928" s="721"/>
      <c r="VR928" s="721"/>
      <c r="VS928" s="721"/>
      <c r="VT928" s="721"/>
      <c r="VU928" s="721"/>
      <c r="VV928" s="721"/>
      <c r="VW928" s="721"/>
      <c r="VX928" s="721"/>
      <c r="VY928" s="721"/>
      <c r="VZ928" s="721"/>
      <c r="WA928" s="721"/>
      <c r="WB928" s="721"/>
      <c r="WC928" s="721"/>
      <c r="WD928" s="721"/>
      <c r="WE928" s="721"/>
      <c r="WF928" s="721"/>
      <c r="WG928" s="721"/>
      <c r="WH928" s="721"/>
      <c r="WI928" s="721"/>
      <c r="WJ928" s="721"/>
      <c r="WK928" s="721"/>
      <c r="WL928" s="721"/>
      <c r="WM928" s="721"/>
      <c r="WN928" s="721"/>
      <c r="WO928" s="721"/>
      <c r="WP928" s="721"/>
      <c r="WQ928" s="721"/>
      <c r="WR928" s="721"/>
      <c r="WS928" s="721"/>
      <c r="WT928" s="721"/>
      <c r="WU928" s="721"/>
      <c r="WV928" s="721"/>
      <c r="WW928" s="721"/>
      <c r="WX928" s="721"/>
      <c r="WY928" s="721"/>
      <c r="WZ928" s="721"/>
      <c r="XA928" s="721"/>
      <c r="XB928" s="721"/>
      <c r="XC928" s="721"/>
      <c r="XD928" s="721"/>
      <c r="XE928" s="721"/>
      <c r="XF928" s="721"/>
      <c r="XG928" s="721"/>
      <c r="XH928" s="721"/>
      <c r="XI928" s="721"/>
      <c r="XJ928" s="721"/>
      <c r="XK928" s="721"/>
      <c r="XL928" s="721"/>
      <c r="XM928" s="721"/>
      <c r="XN928" s="721"/>
      <c r="XO928" s="721"/>
      <c r="XP928" s="721"/>
      <c r="XQ928" s="721"/>
      <c r="XR928" s="721"/>
      <c r="XS928" s="721"/>
      <c r="XT928" s="721"/>
      <c r="XU928" s="721"/>
      <c r="XV928" s="721"/>
      <c r="XW928" s="721"/>
      <c r="XX928" s="721"/>
      <c r="XY928" s="721"/>
      <c r="XZ928" s="721"/>
      <c r="YA928" s="721"/>
      <c r="YB928" s="721"/>
      <c r="YC928" s="721"/>
      <c r="YD928" s="721"/>
      <c r="YE928" s="721"/>
      <c r="YF928" s="721"/>
      <c r="YG928" s="721"/>
      <c r="YH928" s="721"/>
      <c r="YI928" s="721"/>
      <c r="YJ928" s="721"/>
      <c r="YK928" s="721"/>
      <c r="YL928" s="721"/>
      <c r="YM928" s="721"/>
      <c r="YN928" s="721"/>
      <c r="YO928" s="721"/>
      <c r="YP928" s="721"/>
      <c r="YQ928" s="721"/>
      <c r="YR928" s="721"/>
      <c r="YS928" s="721"/>
      <c r="YT928" s="721"/>
      <c r="YU928" s="721"/>
      <c r="YV928" s="721"/>
      <c r="YW928" s="721"/>
      <c r="YX928" s="721"/>
      <c r="YY928" s="721"/>
      <c r="YZ928" s="721"/>
      <c r="ZA928" s="721"/>
      <c r="ZB928" s="721"/>
      <c r="ZC928" s="721"/>
      <c r="ZD928" s="721"/>
      <c r="ZE928" s="721"/>
      <c r="ZF928" s="721"/>
      <c r="ZG928" s="721"/>
      <c r="ZH928" s="721"/>
      <c r="ZI928" s="721"/>
      <c r="ZJ928" s="721"/>
      <c r="ZK928" s="721"/>
      <c r="ZL928" s="721"/>
      <c r="ZM928" s="721"/>
      <c r="ZN928" s="721"/>
      <c r="ZO928" s="721"/>
      <c r="ZP928" s="721"/>
      <c r="ZQ928" s="721"/>
      <c r="ZR928" s="721"/>
      <c r="ZS928" s="721"/>
      <c r="ZT928" s="721"/>
      <c r="ZU928" s="721"/>
      <c r="ZV928" s="721"/>
      <c r="ZW928" s="721"/>
      <c r="ZX928" s="721"/>
      <c r="ZY928" s="721"/>
      <c r="ZZ928" s="721"/>
      <c r="AAA928" s="721"/>
      <c r="AAB928" s="721"/>
      <c r="AAC928" s="721"/>
      <c r="AAD928" s="721"/>
      <c r="AAE928" s="721"/>
      <c r="AAF928" s="721"/>
      <c r="AAG928" s="721"/>
      <c r="AAH928" s="721"/>
      <c r="AAI928" s="721"/>
      <c r="AAJ928" s="721"/>
      <c r="AAK928" s="721"/>
      <c r="AAL928" s="721"/>
      <c r="AAM928" s="721"/>
      <c r="AAN928" s="721"/>
      <c r="AAO928" s="721"/>
      <c r="AAP928" s="721"/>
      <c r="AAQ928" s="721"/>
      <c r="AAR928" s="721"/>
      <c r="AAS928" s="721"/>
      <c r="AAT928" s="721"/>
      <c r="AAU928" s="721"/>
      <c r="AAV928" s="721"/>
      <c r="AAW928" s="721"/>
      <c r="AAX928" s="721"/>
      <c r="AAY928" s="721"/>
      <c r="AAZ928" s="721"/>
      <c r="ABA928" s="721"/>
      <c r="ABB928" s="721"/>
      <c r="ABC928" s="721"/>
      <c r="ABD928" s="721"/>
      <c r="ABE928" s="721"/>
      <c r="ABF928" s="721"/>
      <c r="ABG928" s="721"/>
      <c r="ABH928" s="721"/>
      <c r="ABI928" s="721"/>
      <c r="ABJ928" s="721"/>
      <c r="ABK928" s="721"/>
      <c r="ABL928" s="721"/>
      <c r="ABM928" s="721"/>
      <c r="ABN928" s="721"/>
      <c r="ABO928" s="721"/>
      <c r="ABP928" s="721"/>
      <c r="ABQ928" s="721"/>
      <c r="ABR928" s="721"/>
      <c r="ABS928" s="721"/>
      <c r="ABT928" s="721"/>
      <c r="ABU928" s="721"/>
      <c r="ABV928" s="721"/>
      <c r="ABW928" s="721"/>
      <c r="ABX928" s="721"/>
      <c r="ABY928" s="721"/>
      <c r="ABZ928" s="721"/>
      <c r="ACA928" s="721"/>
      <c r="ACB928" s="721"/>
      <c r="ACC928" s="721"/>
      <c r="ACD928" s="721"/>
      <c r="ACE928" s="721"/>
      <c r="ACF928" s="721"/>
      <c r="ACG928" s="721"/>
      <c r="ACH928" s="721"/>
      <c r="ACI928" s="721"/>
      <c r="ACJ928" s="721"/>
      <c r="ACK928" s="721"/>
      <c r="ACL928" s="721"/>
      <c r="ACM928" s="721"/>
      <c r="ACN928" s="721"/>
      <c r="ACO928" s="721"/>
      <c r="ACP928" s="721"/>
      <c r="ACQ928" s="721"/>
      <c r="ACR928" s="721"/>
      <c r="ACS928" s="721"/>
      <c r="ACT928" s="721"/>
      <c r="ACU928" s="721"/>
      <c r="ACV928" s="721"/>
      <c r="ACW928" s="721"/>
      <c r="ACX928" s="721"/>
      <c r="ACY928" s="721"/>
      <c r="ACZ928" s="721"/>
      <c r="ADA928" s="721"/>
      <c r="ADB928" s="721"/>
      <c r="ADC928" s="721"/>
      <c r="ADD928" s="721"/>
      <c r="ADE928" s="721"/>
      <c r="ADF928" s="721"/>
      <c r="ADG928" s="721"/>
      <c r="ADH928" s="721"/>
      <c r="ADI928" s="721"/>
      <c r="ADJ928" s="721"/>
      <c r="ADK928" s="721"/>
      <c r="ADL928" s="721"/>
      <c r="ADM928" s="721"/>
      <c r="ADN928" s="721"/>
      <c r="ADO928" s="721"/>
      <c r="ADP928" s="721"/>
      <c r="ADQ928" s="721"/>
      <c r="ADR928" s="721"/>
      <c r="ADS928" s="721"/>
      <c r="ADT928" s="721"/>
      <c r="ADU928" s="721"/>
      <c r="ADV928" s="721"/>
      <c r="ADW928" s="721"/>
      <c r="ADX928" s="721"/>
      <c r="ADY928" s="721"/>
      <c r="ADZ928" s="721"/>
      <c r="AEA928" s="721"/>
      <c r="AEB928" s="721"/>
      <c r="AEC928" s="721"/>
      <c r="AED928" s="721"/>
      <c r="AEE928" s="721"/>
      <c r="AEF928" s="721"/>
      <c r="AEG928" s="721"/>
      <c r="AEH928" s="721"/>
      <c r="AEI928" s="721"/>
      <c r="AEJ928" s="721"/>
      <c r="AEK928" s="721"/>
      <c r="AEL928" s="721"/>
      <c r="AEM928" s="721"/>
      <c r="AEN928" s="721"/>
      <c r="AEO928" s="721"/>
      <c r="AEP928" s="721"/>
      <c r="AEQ928" s="721"/>
      <c r="AER928" s="721"/>
      <c r="AES928" s="721"/>
      <c r="AET928" s="721"/>
      <c r="AEU928" s="721"/>
      <c r="AEV928" s="721"/>
      <c r="AEW928" s="721"/>
      <c r="AEX928" s="721"/>
      <c r="AEY928" s="721"/>
      <c r="AEZ928" s="721"/>
      <c r="AFA928" s="721"/>
      <c r="AFB928" s="721"/>
      <c r="AFC928" s="721"/>
      <c r="AFD928" s="721"/>
      <c r="AFE928" s="721"/>
      <c r="AFF928" s="721"/>
      <c r="AFG928" s="721"/>
      <c r="AFH928" s="721"/>
      <c r="AFI928" s="721"/>
      <c r="AFJ928" s="721"/>
      <c r="AFK928" s="721"/>
      <c r="AFL928" s="721"/>
      <c r="AFM928" s="721"/>
      <c r="AFN928" s="721"/>
      <c r="AFO928" s="721"/>
      <c r="AFP928" s="721"/>
      <c r="AFQ928" s="721"/>
      <c r="AFR928" s="721"/>
      <c r="AFS928" s="721"/>
      <c r="AFT928" s="721"/>
      <c r="AFU928" s="721"/>
      <c r="AFV928" s="721"/>
      <c r="AFW928" s="721"/>
      <c r="AFX928" s="721"/>
      <c r="AFY928" s="721"/>
      <c r="AFZ928" s="721"/>
      <c r="AGA928" s="721"/>
      <c r="AGB928" s="721"/>
      <c r="AGC928" s="721"/>
      <c r="AGD928" s="721"/>
      <c r="AGE928" s="721"/>
      <c r="AGF928" s="721"/>
      <c r="AGG928" s="721"/>
      <c r="AGH928" s="721"/>
      <c r="AGI928" s="721"/>
      <c r="AGJ928" s="721"/>
      <c r="AGK928" s="721"/>
      <c r="AGL928" s="721"/>
      <c r="AGM928" s="721"/>
      <c r="AGN928" s="721"/>
      <c r="AGO928" s="721"/>
      <c r="AGP928" s="721"/>
      <c r="AGQ928" s="721"/>
      <c r="AGR928" s="721"/>
      <c r="AGS928" s="721"/>
      <c r="AGT928" s="721"/>
      <c r="AGU928" s="721"/>
      <c r="AGV928" s="721"/>
      <c r="AGW928" s="721"/>
      <c r="AGX928" s="721"/>
      <c r="AGY928" s="721"/>
      <c r="AGZ928" s="721"/>
      <c r="AHA928" s="721"/>
      <c r="AHB928" s="721"/>
      <c r="AHC928" s="721"/>
      <c r="AHD928" s="721"/>
      <c r="AHE928" s="721"/>
      <c r="AHF928" s="721"/>
      <c r="AHG928" s="721"/>
      <c r="AHH928" s="721"/>
      <c r="AHI928" s="721"/>
      <c r="AHJ928" s="721"/>
      <c r="AHK928" s="721"/>
      <c r="AHL928" s="721"/>
      <c r="AHM928" s="721"/>
      <c r="AHN928" s="721"/>
      <c r="AHO928" s="721"/>
      <c r="AHP928" s="721"/>
      <c r="AHQ928" s="721"/>
      <c r="AHR928" s="721"/>
      <c r="AHS928" s="721"/>
      <c r="AHT928" s="721"/>
      <c r="AHU928" s="721"/>
      <c r="AHV928" s="721"/>
      <c r="AHW928" s="721"/>
      <c r="AHX928" s="721"/>
      <c r="AHY928" s="721"/>
      <c r="AHZ928" s="721"/>
      <c r="AIA928" s="721"/>
      <c r="AIB928" s="721"/>
      <c r="AIC928" s="721"/>
      <c r="AID928" s="721"/>
      <c r="AIE928" s="721"/>
      <c r="AIF928" s="721"/>
      <c r="AIG928" s="721"/>
      <c r="AIH928" s="721"/>
      <c r="AII928" s="721"/>
      <c r="AIJ928" s="721"/>
      <c r="AIK928" s="721"/>
      <c r="AIL928" s="721"/>
      <c r="AIM928" s="721"/>
      <c r="AIN928" s="721"/>
      <c r="AIO928" s="721"/>
      <c r="AIP928" s="721"/>
      <c r="AIQ928" s="721"/>
      <c r="AIR928" s="721"/>
      <c r="AIS928" s="721"/>
      <c r="AIT928" s="721"/>
      <c r="AIU928" s="721"/>
      <c r="AIV928" s="721"/>
      <c r="AIW928" s="721"/>
      <c r="AIX928" s="721"/>
      <c r="AIY928" s="721"/>
      <c r="AIZ928" s="721"/>
      <c r="AJA928" s="721"/>
      <c r="AJB928" s="721"/>
      <c r="AJC928" s="721"/>
      <c r="AJD928" s="721"/>
      <c r="AJE928" s="721"/>
      <c r="AJF928" s="721"/>
      <c r="AJG928" s="721"/>
      <c r="AJH928" s="721"/>
      <c r="AJI928" s="721"/>
      <c r="AJJ928" s="721"/>
      <c r="AJK928" s="721"/>
      <c r="AJL928" s="721"/>
      <c r="AJM928" s="721"/>
      <c r="AJN928" s="721"/>
      <c r="AJO928" s="721"/>
      <c r="AJP928" s="721"/>
      <c r="AJQ928" s="721"/>
      <c r="AJR928" s="721"/>
      <c r="AJS928" s="721"/>
      <c r="AJT928" s="721"/>
      <c r="AJU928" s="721"/>
      <c r="AJV928" s="721"/>
      <c r="AJW928" s="721"/>
      <c r="AJX928" s="721"/>
      <c r="AJY928" s="721"/>
      <c r="AJZ928" s="721"/>
      <c r="AKA928" s="721"/>
      <c r="AKB928" s="721"/>
      <c r="AKC928" s="721"/>
      <c r="AKD928" s="721"/>
      <c r="AKE928" s="721"/>
      <c r="AKF928" s="721"/>
      <c r="AKG928" s="721"/>
      <c r="AKH928" s="721"/>
      <c r="AKI928" s="721"/>
      <c r="AKJ928" s="721"/>
      <c r="AKK928" s="721"/>
      <c r="AKL928" s="721"/>
      <c r="AKM928" s="721"/>
      <c r="AKN928" s="721"/>
      <c r="AKO928" s="721"/>
      <c r="AKP928" s="721"/>
      <c r="AKQ928" s="721"/>
      <c r="AKR928" s="721"/>
      <c r="AKS928" s="721"/>
      <c r="AKT928" s="721"/>
      <c r="AKU928" s="721"/>
      <c r="AKV928" s="721"/>
      <c r="AKW928" s="721"/>
      <c r="AKX928" s="721"/>
      <c r="AKY928" s="721"/>
      <c r="AKZ928" s="721"/>
      <c r="ALA928" s="721"/>
      <c r="ALB928" s="721"/>
      <c r="ALC928" s="721"/>
      <c r="ALD928" s="721"/>
      <c r="ALE928" s="721"/>
      <c r="ALF928" s="721"/>
      <c r="ALG928" s="721"/>
      <c r="ALH928" s="721"/>
      <c r="ALI928" s="721"/>
      <c r="ALJ928" s="721"/>
      <c r="ALK928" s="721"/>
      <c r="ALL928" s="721"/>
      <c r="ALM928" s="721"/>
      <c r="ALN928" s="721"/>
      <c r="ALO928" s="721"/>
      <c r="ALP928" s="721"/>
      <c r="ALQ928" s="721"/>
      <c r="ALR928" s="721"/>
      <c r="ALS928" s="721"/>
      <c r="ALT928" s="721"/>
      <c r="ALU928" s="721"/>
      <c r="ALV928" s="721"/>
      <c r="ALW928" s="721"/>
      <c r="ALX928" s="721"/>
      <c r="ALY928" s="721"/>
      <c r="ALZ928" s="721"/>
      <c r="AMA928" s="721"/>
      <c r="AMB928" s="721"/>
      <c r="AMC928" s="721"/>
      <c r="AMD928" s="721"/>
      <c r="AME928" s="721"/>
      <c r="AMF928" s="721"/>
      <c r="AMG928" s="721"/>
      <c r="AMH928" s="721"/>
      <c r="AMI928" s="721"/>
      <c r="AMJ928" s="721"/>
      <c r="AMK928" s="721"/>
      <c r="AML928" s="721"/>
      <c r="AMM928" s="721"/>
      <c r="AMN928" s="721"/>
      <c r="AMO928" s="721"/>
      <c r="AMP928" s="721"/>
      <c r="AMQ928" s="721"/>
      <c r="AMR928" s="721"/>
      <c r="AMS928" s="721"/>
      <c r="AMT928" s="721"/>
      <c r="AMU928" s="721"/>
      <c r="AMV928" s="721"/>
      <c r="AMW928" s="721"/>
      <c r="AMX928" s="721"/>
      <c r="AMY928" s="721"/>
      <c r="AMZ928" s="721"/>
      <c r="ANA928" s="721"/>
      <c r="ANB928" s="721"/>
      <c r="ANC928" s="721"/>
      <c r="AND928" s="721"/>
      <c r="ANE928" s="721"/>
      <c r="ANF928" s="721"/>
      <c r="ANG928" s="721"/>
      <c r="ANH928" s="721"/>
      <c r="ANI928" s="721"/>
      <c r="ANJ928" s="721"/>
      <c r="ANK928" s="721"/>
      <c r="ANL928" s="721"/>
      <c r="ANM928" s="721"/>
      <c r="ANN928" s="721"/>
      <c r="ANO928" s="721"/>
      <c r="ANP928" s="721"/>
      <c r="ANQ928" s="721"/>
      <c r="ANR928" s="721"/>
      <c r="ANS928" s="721"/>
      <c r="ANT928" s="721"/>
      <c r="ANU928" s="721"/>
      <c r="ANV928" s="721"/>
      <c r="ANW928" s="721"/>
      <c r="ANX928" s="721"/>
      <c r="ANY928" s="721"/>
      <c r="ANZ928" s="721"/>
      <c r="AOA928" s="721"/>
      <c r="AOB928" s="721"/>
      <c r="AOC928" s="721"/>
      <c r="AOD928" s="721"/>
      <c r="AOE928" s="721"/>
      <c r="AOF928" s="721"/>
      <c r="AOG928" s="721"/>
      <c r="AOH928" s="721"/>
      <c r="AOI928" s="721"/>
      <c r="AOJ928" s="721"/>
      <c r="AOK928" s="721"/>
      <c r="AOL928" s="721"/>
      <c r="AOM928" s="721"/>
      <c r="AON928" s="721"/>
      <c r="AOO928" s="721"/>
      <c r="AOP928" s="721"/>
      <c r="AOQ928" s="721"/>
      <c r="AOR928" s="721"/>
      <c r="AOS928" s="721"/>
      <c r="AOT928" s="721"/>
      <c r="AOU928" s="721"/>
      <c r="AOV928" s="721"/>
      <c r="AOW928" s="721"/>
      <c r="AOX928" s="721"/>
      <c r="AOY928" s="721"/>
      <c r="AOZ928" s="721"/>
      <c r="APA928" s="721"/>
      <c r="APB928" s="721"/>
      <c r="APC928" s="721"/>
      <c r="APD928" s="721"/>
      <c r="APE928" s="721"/>
      <c r="APF928" s="721"/>
      <c r="APG928" s="721"/>
      <c r="APH928" s="721"/>
      <c r="API928" s="721"/>
      <c r="APJ928" s="721"/>
      <c r="APK928" s="721"/>
      <c r="APL928" s="721"/>
      <c r="APM928" s="721"/>
      <c r="APN928" s="721"/>
      <c r="APO928" s="721"/>
      <c r="APP928" s="721"/>
      <c r="APQ928" s="721"/>
      <c r="APR928" s="721"/>
      <c r="APS928" s="721"/>
      <c r="APT928" s="721"/>
      <c r="APU928" s="721"/>
      <c r="APV928" s="721"/>
      <c r="APW928" s="721"/>
      <c r="APX928" s="721"/>
      <c r="APY928" s="721"/>
      <c r="APZ928" s="721"/>
      <c r="AQA928" s="721"/>
      <c r="AQB928" s="721"/>
      <c r="AQC928" s="721"/>
      <c r="AQD928" s="721"/>
      <c r="AQE928" s="721"/>
      <c r="AQF928" s="721"/>
      <c r="AQG928" s="721"/>
      <c r="AQH928" s="721"/>
      <c r="AQI928" s="721"/>
      <c r="AQJ928" s="721"/>
      <c r="AQK928" s="721"/>
      <c r="AQL928" s="721"/>
      <c r="AQM928" s="721"/>
      <c r="AQN928" s="721"/>
      <c r="AQO928" s="721"/>
      <c r="AQP928" s="721"/>
      <c r="AQQ928" s="721"/>
      <c r="AQR928" s="721"/>
      <c r="AQS928" s="721"/>
      <c r="AQT928" s="721"/>
      <c r="AQU928" s="721"/>
      <c r="AQV928" s="721"/>
      <c r="AQW928" s="721"/>
      <c r="AQX928" s="721"/>
      <c r="AQY928" s="721"/>
      <c r="AQZ928" s="721"/>
      <c r="ARA928" s="721"/>
      <c r="ARB928" s="721"/>
      <c r="ARC928" s="721"/>
      <c r="ARD928" s="721"/>
      <c r="ARE928" s="721"/>
      <c r="ARF928" s="721"/>
      <c r="ARG928" s="721"/>
      <c r="ARH928" s="721"/>
      <c r="ARI928" s="721"/>
      <c r="ARJ928" s="721"/>
      <c r="ARK928" s="721"/>
      <c r="ARL928" s="721"/>
      <c r="ARM928" s="721"/>
      <c r="ARN928" s="721"/>
      <c r="ARO928" s="721"/>
      <c r="ARP928" s="721"/>
      <c r="ARQ928" s="721"/>
      <c r="ARR928" s="721"/>
      <c r="ARS928" s="721"/>
      <c r="ART928" s="721"/>
      <c r="ARU928" s="721"/>
      <c r="ARV928" s="721"/>
      <c r="ARW928" s="721"/>
      <c r="ARX928" s="721"/>
      <c r="ARY928" s="721"/>
      <c r="ARZ928" s="721"/>
      <c r="ASA928" s="721"/>
      <c r="ASB928" s="721"/>
      <c r="ASC928" s="721"/>
      <c r="ASD928" s="721"/>
      <c r="ASE928" s="721"/>
      <c r="ASF928" s="721"/>
      <c r="ASG928" s="721"/>
      <c r="ASH928" s="721"/>
      <c r="ASI928" s="721"/>
      <c r="ASJ928" s="721"/>
      <c r="ASK928" s="721"/>
      <c r="ASL928" s="721"/>
      <c r="ASM928" s="721"/>
      <c r="ASN928" s="721"/>
      <c r="ASO928" s="721"/>
      <c r="ASP928" s="721"/>
      <c r="ASQ928" s="721"/>
      <c r="ASR928" s="721"/>
      <c r="ASS928" s="721"/>
      <c r="AST928" s="721"/>
      <c r="ASU928" s="721"/>
      <c r="ASV928" s="721"/>
      <c r="ASW928" s="721"/>
      <c r="ASX928" s="721"/>
      <c r="ASY928" s="721"/>
      <c r="ASZ928" s="721"/>
      <c r="ATA928" s="721"/>
      <c r="ATB928" s="721"/>
      <c r="ATC928" s="721"/>
      <c r="ATD928" s="721"/>
      <c r="ATE928" s="721"/>
      <c r="ATF928" s="721"/>
      <c r="ATG928" s="721"/>
      <c r="ATH928" s="721"/>
      <c r="ATI928" s="721"/>
      <c r="ATJ928" s="721"/>
      <c r="ATK928" s="721"/>
      <c r="ATL928" s="721"/>
      <c r="ATM928" s="721"/>
      <c r="ATN928" s="721"/>
      <c r="ATO928" s="721"/>
      <c r="ATP928" s="721"/>
      <c r="ATQ928" s="721"/>
      <c r="ATR928" s="721"/>
      <c r="ATS928" s="721"/>
      <c r="ATT928" s="721"/>
      <c r="ATU928" s="721"/>
      <c r="ATV928" s="721"/>
      <c r="ATW928" s="721"/>
      <c r="ATX928" s="721"/>
      <c r="ATY928" s="721"/>
      <c r="ATZ928" s="721"/>
      <c r="AUA928" s="721"/>
      <c r="AUB928" s="721"/>
      <c r="AUC928" s="721"/>
      <c r="AUD928" s="721"/>
      <c r="AUE928" s="721"/>
      <c r="AUF928" s="721"/>
      <c r="AUG928" s="721"/>
      <c r="AUH928" s="721"/>
      <c r="AUI928" s="721"/>
      <c r="AUJ928" s="721"/>
      <c r="AUK928" s="721"/>
      <c r="AUL928" s="721"/>
      <c r="AUM928" s="721"/>
      <c r="AUN928" s="721"/>
      <c r="AUO928" s="721"/>
      <c r="AUP928" s="721"/>
      <c r="AUQ928" s="721"/>
      <c r="AUR928" s="721"/>
      <c r="AUS928" s="721"/>
      <c r="AUT928" s="721"/>
      <c r="AUU928" s="721"/>
      <c r="AUV928" s="721"/>
      <c r="AUW928" s="721"/>
      <c r="AUX928" s="721"/>
      <c r="AUY928" s="721"/>
      <c r="AUZ928" s="721"/>
      <c r="AVA928" s="721"/>
      <c r="AVB928" s="721"/>
      <c r="AVC928" s="721"/>
      <c r="AVD928" s="721"/>
      <c r="AVE928" s="721"/>
      <c r="AVF928" s="721"/>
      <c r="AVG928" s="721"/>
      <c r="AVH928" s="721"/>
      <c r="AVI928" s="721"/>
      <c r="AVJ928" s="721"/>
      <c r="AVK928" s="721"/>
    </row>
    <row r="929" spans="1:1259">
      <c r="A929" s="716"/>
      <c r="B929" s="723">
        <v>44610</v>
      </c>
      <c r="C929" s="716"/>
      <c r="D929" s="687" t="s">
        <v>3247</v>
      </c>
      <c r="E929" s="676" t="s">
        <v>4985</v>
      </c>
      <c r="F929" s="698"/>
      <c r="G929" s="703">
        <v>2022</v>
      </c>
      <c r="H929" s="703"/>
      <c r="I929" s="698" t="s">
        <v>1699</v>
      </c>
      <c r="J929" s="699"/>
      <c r="K929" s="700" t="s">
        <v>4992</v>
      </c>
      <c r="L929" s="698" t="s">
        <v>4987</v>
      </c>
      <c r="M929" s="701">
        <v>44602</v>
      </c>
      <c r="N929" s="701">
        <v>44805</v>
      </c>
      <c r="O929" s="701"/>
      <c r="P929" s="699"/>
      <c r="Q929" s="699"/>
      <c r="R929" s="699"/>
      <c r="S929" s="698" t="s">
        <v>2425</v>
      </c>
      <c r="T929" s="698">
        <v>60</v>
      </c>
      <c r="U929" s="698"/>
      <c r="V929" s="698" t="s">
        <v>973</v>
      </c>
      <c r="W929" s="698">
        <v>400</v>
      </c>
      <c r="X929" s="702">
        <v>896</v>
      </c>
      <c r="Y929" s="539">
        <f t="shared" si="42"/>
        <v>358400</v>
      </c>
      <c r="Z929" s="680">
        <v>0.55000000000000004</v>
      </c>
      <c r="AA929" s="681">
        <f t="shared" si="43"/>
        <v>197120.00000000003</v>
      </c>
      <c r="AB929" s="682"/>
      <c r="AC929" s="683">
        <v>0</v>
      </c>
      <c r="AD929" s="692"/>
      <c r="AE929" s="684"/>
      <c r="AF929" s="695">
        <f t="shared" si="44"/>
        <v>197120.00000000003</v>
      </c>
      <c r="AG929" s="676" t="s">
        <v>1073</v>
      </c>
      <c r="AH929" s="676"/>
      <c r="AI929" s="685" t="s">
        <v>2488</v>
      </c>
      <c r="AJ929" s="676" t="s">
        <v>4988</v>
      </c>
      <c r="AK929" s="696" t="s">
        <v>3325</v>
      </c>
      <c r="AL929" s="676">
        <v>84120</v>
      </c>
      <c r="AM929" s="676" t="s">
        <v>52</v>
      </c>
      <c r="AN929" s="676"/>
      <c r="AO929" s="676"/>
      <c r="AP929" s="688"/>
      <c r="AQ929" s="688" t="s">
        <v>37</v>
      </c>
      <c r="AR929" s="688"/>
      <c r="AS929" s="715"/>
      <c r="AT929" s="715"/>
      <c r="AU929" s="715"/>
      <c r="AV929" s="680">
        <v>0.51</v>
      </c>
      <c r="AW929" s="721"/>
      <c r="AX929" s="721"/>
      <c r="AY929" s="721"/>
      <c r="AZ929" s="721"/>
      <c r="BA929" s="721"/>
      <c r="BB929" s="721"/>
      <c r="BC929" s="721"/>
      <c r="BD929" s="721"/>
      <c r="BE929" s="721"/>
      <c r="BF929" s="721"/>
      <c r="BG929" s="721"/>
      <c r="BH929" s="721"/>
      <c r="BI929" s="721"/>
      <c r="BJ929" s="721"/>
      <c r="BK929" s="721"/>
      <c r="BL929" s="721"/>
      <c r="BM929" s="721"/>
      <c r="BN929" s="721"/>
      <c r="BO929" s="721"/>
      <c r="BP929" s="721"/>
      <c r="BQ929" s="721"/>
      <c r="BR929" s="721"/>
      <c r="BS929" s="721"/>
      <c r="BT929" s="721"/>
      <c r="BU929" s="721"/>
      <c r="BV929" s="721"/>
      <c r="BW929" s="721"/>
      <c r="BX929" s="721"/>
      <c r="BY929" s="721"/>
      <c r="BZ929" s="721"/>
      <c r="CA929" s="721"/>
      <c r="CB929" s="721"/>
      <c r="CC929" s="721"/>
      <c r="CD929" s="721"/>
      <c r="CE929" s="721"/>
      <c r="CF929" s="721"/>
      <c r="CG929" s="721"/>
      <c r="CH929" s="721"/>
      <c r="CI929" s="721"/>
      <c r="CJ929" s="721"/>
      <c r="CK929" s="721"/>
      <c r="CL929" s="721"/>
      <c r="CM929" s="721"/>
      <c r="CN929" s="721"/>
      <c r="CO929" s="721"/>
      <c r="CP929" s="721"/>
      <c r="CQ929" s="721"/>
      <c r="CR929" s="721"/>
      <c r="CS929" s="721"/>
      <c r="CT929" s="721"/>
      <c r="CU929" s="721"/>
      <c r="CV929" s="721"/>
      <c r="CW929" s="721"/>
      <c r="CX929" s="721"/>
      <c r="CY929" s="721"/>
      <c r="CZ929" s="721"/>
      <c r="DA929" s="721"/>
      <c r="DB929" s="721"/>
      <c r="DC929" s="721"/>
      <c r="DD929" s="721"/>
      <c r="DE929" s="721"/>
      <c r="DF929" s="721"/>
      <c r="DG929" s="721"/>
      <c r="DH929" s="721"/>
      <c r="DI929" s="721"/>
      <c r="DJ929" s="721"/>
      <c r="DK929" s="721"/>
      <c r="DL929" s="721"/>
      <c r="DM929" s="721"/>
      <c r="DN929" s="721"/>
      <c r="DO929" s="721"/>
      <c r="DP929" s="721"/>
      <c r="DQ929" s="721"/>
      <c r="DR929" s="721"/>
      <c r="DS929" s="721"/>
      <c r="DT929" s="721"/>
      <c r="DU929" s="721"/>
      <c r="DV929" s="721"/>
      <c r="DW929" s="721"/>
      <c r="DX929" s="721"/>
      <c r="DY929" s="721"/>
      <c r="DZ929" s="721"/>
      <c r="EA929" s="721"/>
      <c r="EB929" s="721"/>
      <c r="EC929" s="721"/>
      <c r="ED929" s="721"/>
      <c r="EE929" s="721"/>
      <c r="EF929" s="721"/>
      <c r="EG929" s="721"/>
      <c r="EH929" s="721"/>
      <c r="EI929" s="721"/>
      <c r="EJ929" s="721"/>
      <c r="EK929" s="721"/>
      <c r="EL929" s="721"/>
      <c r="EM929" s="721"/>
      <c r="EN929" s="721"/>
      <c r="EO929" s="721"/>
      <c r="EP929" s="721"/>
      <c r="EQ929" s="721"/>
      <c r="ER929" s="721"/>
      <c r="ES929" s="721"/>
      <c r="ET929" s="721"/>
      <c r="EU929" s="721"/>
      <c r="EV929" s="721"/>
      <c r="EW929" s="721"/>
      <c r="EX929" s="721"/>
      <c r="EY929" s="721"/>
      <c r="EZ929" s="721"/>
      <c r="FA929" s="721"/>
      <c r="FB929" s="721"/>
      <c r="FC929" s="721"/>
      <c r="FD929" s="721"/>
      <c r="FE929" s="721"/>
      <c r="FF929" s="721"/>
      <c r="FG929" s="721"/>
      <c r="FH929" s="721"/>
      <c r="FI929" s="721"/>
      <c r="FJ929" s="721"/>
      <c r="FK929" s="721"/>
      <c r="FL929" s="721"/>
      <c r="FM929" s="721"/>
      <c r="FN929" s="721"/>
      <c r="FO929" s="721"/>
      <c r="FP929" s="721"/>
      <c r="FQ929" s="721"/>
      <c r="FR929" s="721"/>
      <c r="FS929" s="721"/>
      <c r="FT929" s="721"/>
      <c r="FU929" s="721"/>
      <c r="FV929" s="721"/>
      <c r="FW929" s="721"/>
      <c r="FX929" s="721"/>
      <c r="FY929" s="721"/>
      <c r="FZ929" s="721"/>
      <c r="GA929" s="721"/>
      <c r="GB929" s="721"/>
      <c r="GC929" s="721"/>
      <c r="GD929" s="721"/>
      <c r="GE929" s="721"/>
      <c r="GF929" s="721"/>
      <c r="GG929" s="721"/>
      <c r="GH929" s="721"/>
      <c r="GI929" s="721"/>
      <c r="GJ929" s="721"/>
      <c r="GK929" s="721"/>
      <c r="GL929" s="721"/>
      <c r="GM929" s="721"/>
      <c r="GN929" s="721"/>
      <c r="GO929" s="721"/>
      <c r="GP929" s="721"/>
      <c r="GQ929" s="721"/>
      <c r="GR929" s="721"/>
      <c r="GS929" s="721"/>
      <c r="GT929" s="721"/>
      <c r="GU929" s="721"/>
      <c r="GV929" s="721"/>
      <c r="GW929" s="721"/>
      <c r="GX929" s="721"/>
      <c r="GY929" s="721"/>
      <c r="GZ929" s="721"/>
      <c r="HA929" s="721"/>
      <c r="HB929" s="721"/>
      <c r="HC929" s="721"/>
      <c r="HD929" s="721"/>
      <c r="HE929" s="721"/>
      <c r="HF929" s="721"/>
      <c r="HG929" s="721"/>
      <c r="HH929" s="721"/>
      <c r="HI929" s="721"/>
      <c r="HJ929" s="721"/>
      <c r="HK929" s="721"/>
      <c r="HL929" s="721"/>
      <c r="HM929" s="721"/>
      <c r="HN929" s="721"/>
      <c r="HO929" s="721"/>
      <c r="HP929" s="721"/>
      <c r="HQ929" s="721"/>
      <c r="HR929" s="721"/>
      <c r="HS929" s="721"/>
      <c r="HT929" s="721"/>
      <c r="HU929" s="721"/>
      <c r="HV929" s="721"/>
      <c r="HW929" s="721"/>
      <c r="HX929" s="721"/>
      <c r="HY929" s="721"/>
      <c r="HZ929" s="721"/>
      <c r="IA929" s="721"/>
      <c r="IB929" s="721"/>
      <c r="IC929" s="721"/>
      <c r="ID929" s="721"/>
      <c r="IE929" s="721"/>
      <c r="IF929" s="721"/>
      <c r="IG929" s="721"/>
      <c r="IH929" s="721"/>
      <c r="II929" s="721"/>
      <c r="IJ929" s="721"/>
      <c r="IK929" s="721"/>
      <c r="IL929" s="721"/>
      <c r="IM929" s="721"/>
      <c r="IN929" s="721"/>
      <c r="IO929" s="721"/>
      <c r="IP929" s="721"/>
      <c r="IQ929" s="721"/>
      <c r="IR929" s="721"/>
      <c r="IS929" s="721"/>
      <c r="IT929" s="721"/>
      <c r="IU929" s="721"/>
      <c r="IV929" s="721"/>
      <c r="IW929" s="721"/>
      <c r="IX929" s="721"/>
      <c r="IY929" s="721"/>
      <c r="IZ929" s="721"/>
      <c r="JA929" s="721"/>
      <c r="JB929" s="721"/>
      <c r="JC929" s="721"/>
      <c r="JD929" s="721"/>
      <c r="JE929" s="721"/>
      <c r="JF929" s="721"/>
      <c r="JG929" s="721"/>
      <c r="JH929" s="721"/>
      <c r="JI929" s="721"/>
      <c r="JJ929" s="721"/>
      <c r="JK929" s="721"/>
      <c r="JL929" s="721"/>
      <c r="JM929" s="721"/>
      <c r="JN929" s="721"/>
      <c r="JO929" s="721"/>
      <c r="JP929" s="721"/>
      <c r="JQ929" s="721"/>
      <c r="JR929" s="721"/>
      <c r="JS929" s="721"/>
      <c r="JT929" s="721"/>
      <c r="JU929" s="721"/>
      <c r="JV929" s="721"/>
      <c r="JW929" s="721"/>
      <c r="JX929" s="721"/>
      <c r="JY929" s="721"/>
      <c r="JZ929" s="721"/>
      <c r="KA929" s="721"/>
      <c r="KB929" s="721"/>
      <c r="KC929" s="721"/>
      <c r="KD929" s="721"/>
      <c r="KE929" s="721"/>
      <c r="KF929" s="721"/>
      <c r="KG929" s="721"/>
      <c r="KH929" s="721"/>
      <c r="KI929" s="721"/>
      <c r="KJ929" s="721"/>
      <c r="KK929" s="721"/>
      <c r="KL929" s="721"/>
      <c r="KM929" s="721"/>
      <c r="KN929" s="721"/>
      <c r="KO929" s="721"/>
      <c r="KP929" s="721"/>
      <c r="KQ929" s="721"/>
      <c r="KR929" s="721"/>
      <c r="KS929" s="721"/>
      <c r="KT929" s="721"/>
      <c r="KU929" s="721"/>
      <c r="KV929" s="721"/>
      <c r="KW929" s="721"/>
      <c r="KX929" s="721"/>
      <c r="KY929" s="721"/>
      <c r="KZ929" s="721"/>
      <c r="LA929" s="721"/>
      <c r="LB929" s="721"/>
      <c r="LC929" s="721"/>
      <c r="LD929" s="721"/>
      <c r="LE929" s="721"/>
      <c r="LF929" s="721"/>
      <c r="LG929" s="721"/>
      <c r="LH929" s="721"/>
      <c r="LI929" s="721"/>
      <c r="LJ929" s="721"/>
      <c r="LK929" s="721"/>
      <c r="LL929" s="721"/>
      <c r="LM929" s="721"/>
      <c r="LN929" s="721"/>
      <c r="LO929" s="721"/>
      <c r="LP929" s="721"/>
      <c r="LQ929" s="721"/>
      <c r="LR929" s="721"/>
      <c r="LS929" s="721"/>
      <c r="LT929" s="721"/>
      <c r="LU929" s="721"/>
      <c r="LV929" s="721"/>
      <c r="LW929" s="721"/>
      <c r="LX929" s="721"/>
      <c r="LY929" s="721"/>
      <c r="LZ929" s="721"/>
      <c r="MA929" s="721"/>
      <c r="MB929" s="721"/>
      <c r="MC929" s="721"/>
      <c r="MD929" s="721"/>
      <c r="ME929" s="721"/>
      <c r="MF929" s="721"/>
      <c r="MG929" s="721"/>
      <c r="MH929" s="721"/>
      <c r="MI929" s="721"/>
      <c r="MJ929" s="721"/>
      <c r="MK929" s="721"/>
      <c r="ML929" s="721"/>
      <c r="MM929" s="721"/>
      <c r="MN929" s="721"/>
      <c r="MO929" s="721"/>
      <c r="MP929" s="721"/>
      <c r="MQ929" s="721"/>
      <c r="MR929" s="721"/>
      <c r="MS929" s="721"/>
      <c r="MT929" s="721"/>
      <c r="MU929" s="721"/>
      <c r="MV929" s="721"/>
      <c r="MW929" s="721"/>
      <c r="MX929" s="721"/>
      <c r="MY929" s="721"/>
      <c r="MZ929" s="721"/>
      <c r="NA929" s="721"/>
      <c r="NB929" s="721"/>
      <c r="NC929" s="721"/>
      <c r="ND929" s="721"/>
      <c r="NE929" s="721"/>
      <c r="NF929" s="721"/>
      <c r="NG929" s="721"/>
      <c r="NH929" s="721"/>
      <c r="NI929" s="721"/>
      <c r="NJ929" s="721"/>
      <c r="NK929" s="721"/>
      <c r="NL929" s="721"/>
      <c r="NM929" s="721"/>
      <c r="NN929" s="721"/>
      <c r="NO929" s="721"/>
      <c r="NP929" s="721"/>
      <c r="NQ929" s="721"/>
      <c r="NR929" s="721"/>
      <c r="NS929" s="721"/>
      <c r="NT929" s="721"/>
      <c r="NU929" s="721"/>
      <c r="NV929" s="721"/>
      <c r="NW929" s="721"/>
      <c r="NX929" s="721"/>
      <c r="NY929" s="721"/>
      <c r="NZ929" s="721"/>
      <c r="OA929" s="721"/>
      <c r="OB929" s="721"/>
      <c r="OC929" s="721"/>
      <c r="OD929" s="721"/>
      <c r="OE929" s="721"/>
      <c r="OF929" s="721"/>
      <c r="OG929" s="721"/>
      <c r="OH929" s="721"/>
      <c r="OI929" s="721"/>
      <c r="OJ929" s="721"/>
      <c r="OK929" s="721"/>
      <c r="OL929" s="721"/>
      <c r="OM929" s="721"/>
      <c r="ON929" s="721"/>
      <c r="OO929" s="721"/>
      <c r="OP929" s="721"/>
      <c r="OQ929" s="721"/>
      <c r="OR929" s="721"/>
      <c r="OS929" s="721"/>
      <c r="OT929" s="721"/>
      <c r="OU929" s="721"/>
      <c r="OV929" s="721"/>
      <c r="OW929" s="721"/>
      <c r="OX929" s="721"/>
      <c r="OY929" s="721"/>
      <c r="OZ929" s="721"/>
      <c r="PA929" s="721"/>
      <c r="PB929" s="721"/>
      <c r="PC929" s="721"/>
      <c r="PD929" s="721"/>
      <c r="PE929" s="721"/>
      <c r="PF929" s="721"/>
      <c r="PG929" s="721"/>
      <c r="PH929" s="721"/>
      <c r="PI929" s="721"/>
      <c r="PJ929" s="721"/>
      <c r="PK929" s="721"/>
      <c r="PL929" s="721"/>
      <c r="PM929" s="721"/>
      <c r="PN929" s="721"/>
      <c r="PO929" s="721"/>
      <c r="PP929" s="721"/>
      <c r="PQ929" s="721"/>
      <c r="PR929" s="721"/>
      <c r="PS929" s="721"/>
      <c r="PT929" s="721"/>
      <c r="PU929" s="721"/>
      <c r="PV929" s="721"/>
      <c r="PW929" s="721"/>
      <c r="PX929" s="721"/>
      <c r="PY929" s="721"/>
      <c r="PZ929" s="721"/>
      <c r="QA929" s="721"/>
      <c r="QB929" s="721"/>
      <c r="QC929" s="721"/>
      <c r="QD929" s="721"/>
      <c r="QE929" s="721"/>
      <c r="QF929" s="721"/>
      <c r="QG929" s="721"/>
      <c r="QH929" s="721"/>
      <c r="QI929" s="721"/>
      <c r="QJ929" s="721"/>
      <c r="QK929" s="721"/>
      <c r="QL929" s="721"/>
      <c r="QM929" s="721"/>
      <c r="QN929" s="721"/>
      <c r="QO929" s="721"/>
      <c r="QP929" s="721"/>
      <c r="QQ929" s="721"/>
      <c r="QR929" s="721"/>
      <c r="QS929" s="721"/>
      <c r="QT929" s="721"/>
      <c r="QU929" s="721"/>
      <c r="QV929" s="721"/>
      <c r="QW929" s="721"/>
      <c r="QX929" s="721"/>
      <c r="QY929" s="721"/>
      <c r="QZ929" s="721"/>
      <c r="RA929" s="721"/>
      <c r="RB929" s="721"/>
      <c r="RC929" s="721"/>
      <c r="RD929" s="721"/>
      <c r="RE929" s="721"/>
      <c r="RF929" s="721"/>
      <c r="RG929" s="721"/>
      <c r="RH929" s="721"/>
      <c r="RI929" s="721"/>
      <c r="RJ929" s="721"/>
      <c r="RK929" s="721"/>
      <c r="RL929" s="721"/>
      <c r="RM929" s="721"/>
      <c r="RN929" s="721"/>
      <c r="RO929" s="721"/>
      <c r="RP929" s="721"/>
      <c r="RQ929" s="721"/>
      <c r="RR929" s="721"/>
      <c r="RS929" s="721"/>
      <c r="RT929" s="721"/>
      <c r="RU929" s="721"/>
      <c r="RV929" s="721"/>
      <c r="RW929" s="721"/>
      <c r="RX929" s="721"/>
      <c r="RY929" s="721"/>
      <c r="RZ929" s="721"/>
      <c r="SA929" s="721"/>
      <c r="SB929" s="721"/>
      <c r="SC929" s="721"/>
      <c r="SD929" s="721"/>
      <c r="SE929" s="721"/>
      <c r="SF929" s="721"/>
      <c r="SG929" s="721"/>
      <c r="SH929" s="721"/>
      <c r="SI929" s="721"/>
      <c r="SJ929" s="721"/>
      <c r="SK929" s="721"/>
      <c r="SL929" s="721"/>
      <c r="SM929" s="721"/>
      <c r="SN929" s="721"/>
      <c r="SO929" s="721"/>
      <c r="SP929" s="721"/>
      <c r="SQ929" s="721"/>
      <c r="SR929" s="721"/>
      <c r="SS929" s="721"/>
      <c r="ST929" s="721"/>
      <c r="SU929" s="721"/>
      <c r="SV929" s="721"/>
      <c r="SW929" s="721"/>
      <c r="SX929" s="721"/>
      <c r="SY929" s="721"/>
      <c r="SZ929" s="721"/>
      <c r="TA929" s="721"/>
      <c r="TB929" s="721"/>
      <c r="TC929" s="721"/>
      <c r="TD929" s="721"/>
      <c r="TE929" s="721"/>
      <c r="TF929" s="721"/>
      <c r="TG929" s="721"/>
      <c r="TH929" s="721"/>
      <c r="TI929" s="721"/>
      <c r="TJ929" s="721"/>
      <c r="TK929" s="721"/>
      <c r="TL929" s="721"/>
      <c r="TM929" s="721"/>
      <c r="TN929" s="721"/>
      <c r="TO929" s="721"/>
      <c r="TP929" s="721"/>
      <c r="TQ929" s="721"/>
      <c r="TR929" s="721"/>
      <c r="TS929" s="721"/>
      <c r="TT929" s="721"/>
      <c r="TU929" s="721"/>
      <c r="TV929" s="721"/>
      <c r="TW929" s="721"/>
      <c r="TX929" s="721"/>
      <c r="TY929" s="721"/>
      <c r="TZ929" s="721"/>
      <c r="UA929" s="721"/>
      <c r="UB929" s="721"/>
      <c r="UC929" s="721"/>
      <c r="UD929" s="721"/>
      <c r="UE929" s="721"/>
      <c r="UF929" s="721"/>
      <c r="UG929" s="721"/>
      <c r="UH929" s="721"/>
      <c r="UI929" s="721"/>
      <c r="UJ929" s="721"/>
      <c r="UK929" s="721"/>
      <c r="UL929" s="721"/>
      <c r="UM929" s="721"/>
      <c r="UN929" s="721"/>
      <c r="UO929" s="721"/>
      <c r="UP929" s="721"/>
      <c r="UQ929" s="721"/>
      <c r="UR929" s="721"/>
      <c r="US929" s="721"/>
      <c r="UT929" s="721"/>
      <c r="UU929" s="721"/>
      <c r="UV929" s="721"/>
      <c r="UW929" s="721"/>
      <c r="UX929" s="721"/>
      <c r="UY929" s="721"/>
      <c r="UZ929" s="721"/>
      <c r="VA929" s="721"/>
      <c r="VB929" s="721"/>
      <c r="VC929" s="721"/>
      <c r="VD929" s="721"/>
      <c r="VE929" s="721"/>
      <c r="VF929" s="721"/>
      <c r="VG929" s="721"/>
      <c r="VH929" s="721"/>
      <c r="VI929" s="721"/>
      <c r="VJ929" s="721"/>
      <c r="VK929" s="721"/>
      <c r="VL929" s="721"/>
      <c r="VM929" s="721"/>
      <c r="VN929" s="721"/>
      <c r="VO929" s="721"/>
      <c r="VP929" s="721"/>
      <c r="VQ929" s="721"/>
      <c r="VR929" s="721"/>
      <c r="VS929" s="721"/>
      <c r="VT929" s="721"/>
      <c r="VU929" s="721"/>
      <c r="VV929" s="721"/>
      <c r="VW929" s="721"/>
      <c r="VX929" s="721"/>
      <c r="VY929" s="721"/>
      <c r="VZ929" s="721"/>
      <c r="WA929" s="721"/>
      <c r="WB929" s="721"/>
      <c r="WC929" s="721"/>
      <c r="WD929" s="721"/>
      <c r="WE929" s="721"/>
      <c r="WF929" s="721"/>
      <c r="WG929" s="721"/>
      <c r="WH929" s="721"/>
      <c r="WI929" s="721"/>
      <c r="WJ929" s="721"/>
      <c r="WK929" s="721"/>
      <c r="WL929" s="721"/>
      <c r="WM929" s="721"/>
      <c r="WN929" s="721"/>
      <c r="WO929" s="721"/>
      <c r="WP929" s="721"/>
      <c r="WQ929" s="721"/>
      <c r="WR929" s="721"/>
      <c r="WS929" s="721"/>
      <c r="WT929" s="721"/>
      <c r="WU929" s="721"/>
      <c r="WV929" s="721"/>
      <c r="WW929" s="721"/>
      <c r="WX929" s="721"/>
      <c r="WY929" s="721"/>
      <c r="WZ929" s="721"/>
      <c r="XA929" s="721"/>
      <c r="XB929" s="721"/>
      <c r="XC929" s="721"/>
      <c r="XD929" s="721"/>
      <c r="XE929" s="721"/>
      <c r="XF929" s="721"/>
      <c r="XG929" s="721"/>
      <c r="XH929" s="721"/>
      <c r="XI929" s="721"/>
      <c r="XJ929" s="721"/>
      <c r="XK929" s="721"/>
      <c r="XL929" s="721"/>
      <c r="XM929" s="721"/>
      <c r="XN929" s="721"/>
      <c r="XO929" s="721"/>
      <c r="XP929" s="721"/>
      <c r="XQ929" s="721"/>
      <c r="XR929" s="721"/>
      <c r="XS929" s="721"/>
      <c r="XT929" s="721"/>
      <c r="XU929" s="721"/>
      <c r="XV929" s="721"/>
      <c r="XW929" s="721"/>
      <c r="XX929" s="721"/>
      <c r="XY929" s="721"/>
      <c r="XZ929" s="721"/>
      <c r="YA929" s="721"/>
      <c r="YB929" s="721"/>
      <c r="YC929" s="721"/>
      <c r="YD929" s="721"/>
      <c r="YE929" s="721"/>
      <c r="YF929" s="721"/>
      <c r="YG929" s="721"/>
      <c r="YH929" s="721"/>
      <c r="YI929" s="721"/>
      <c r="YJ929" s="721"/>
      <c r="YK929" s="721"/>
      <c r="YL929" s="721"/>
      <c r="YM929" s="721"/>
      <c r="YN929" s="721"/>
      <c r="YO929" s="721"/>
      <c r="YP929" s="721"/>
      <c r="YQ929" s="721"/>
      <c r="YR929" s="721"/>
      <c r="YS929" s="721"/>
      <c r="YT929" s="721"/>
      <c r="YU929" s="721"/>
      <c r="YV929" s="721"/>
      <c r="YW929" s="721"/>
      <c r="YX929" s="721"/>
      <c r="YY929" s="721"/>
      <c r="YZ929" s="721"/>
      <c r="ZA929" s="721"/>
      <c r="ZB929" s="721"/>
      <c r="ZC929" s="721"/>
      <c r="ZD929" s="721"/>
      <c r="ZE929" s="721"/>
      <c r="ZF929" s="721"/>
      <c r="ZG929" s="721"/>
      <c r="ZH929" s="721"/>
      <c r="ZI929" s="721"/>
      <c r="ZJ929" s="721"/>
      <c r="ZK929" s="721"/>
      <c r="ZL929" s="721"/>
      <c r="ZM929" s="721"/>
      <c r="ZN929" s="721"/>
      <c r="ZO929" s="721"/>
      <c r="ZP929" s="721"/>
      <c r="ZQ929" s="721"/>
      <c r="ZR929" s="721"/>
      <c r="ZS929" s="721"/>
      <c r="ZT929" s="721"/>
      <c r="ZU929" s="721"/>
      <c r="ZV929" s="721"/>
      <c r="ZW929" s="721"/>
      <c r="ZX929" s="721"/>
      <c r="ZY929" s="721"/>
      <c r="ZZ929" s="721"/>
      <c r="AAA929" s="721"/>
      <c r="AAB929" s="721"/>
      <c r="AAC929" s="721"/>
      <c r="AAD929" s="721"/>
      <c r="AAE929" s="721"/>
      <c r="AAF929" s="721"/>
      <c r="AAG929" s="721"/>
      <c r="AAH929" s="721"/>
      <c r="AAI929" s="721"/>
      <c r="AAJ929" s="721"/>
      <c r="AAK929" s="721"/>
      <c r="AAL929" s="721"/>
      <c r="AAM929" s="721"/>
      <c r="AAN929" s="721"/>
      <c r="AAO929" s="721"/>
      <c r="AAP929" s="721"/>
      <c r="AAQ929" s="721"/>
      <c r="AAR929" s="721"/>
      <c r="AAS929" s="721"/>
      <c r="AAT929" s="721"/>
      <c r="AAU929" s="721"/>
      <c r="AAV929" s="721"/>
      <c r="AAW929" s="721"/>
      <c r="AAX929" s="721"/>
      <c r="AAY929" s="721"/>
      <c r="AAZ929" s="721"/>
      <c r="ABA929" s="721"/>
      <c r="ABB929" s="721"/>
      <c r="ABC929" s="721"/>
      <c r="ABD929" s="721"/>
      <c r="ABE929" s="721"/>
      <c r="ABF929" s="721"/>
      <c r="ABG929" s="721"/>
      <c r="ABH929" s="721"/>
      <c r="ABI929" s="721"/>
      <c r="ABJ929" s="721"/>
      <c r="ABK929" s="721"/>
      <c r="ABL929" s="721"/>
      <c r="ABM929" s="721"/>
      <c r="ABN929" s="721"/>
      <c r="ABO929" s="721"/>
      <c r="ABP929" s="721"/>
      <c r="ABQ929" s="721"/>
      <c r="ABR929" s="721"/>
      <c r="ABS929" s="721"/>
      <c r="ABT929" s="721"/>
      <c r="ABU929" s="721"/>
      <c r="ABV929" s="721"/>
      <c r="ABW929" s="721"/>
      <c r="ABX929" s="721"/>
      <c r="ABY929" s="721"/>
      <c r="ABZ929" s="721"/>
      <c r="ACA929" s="721"/>
      <c r="ACB929" s="721"/>
      <c r="ACC929" s="721"/>
      <c r="ACD929" s="721"/>
      <c r="ACE929" s="721"/>
      <c r="ACF929" s="721"/>
      <c r="ACG929" s="721"/>
      <c r="ACH929" s="721"/>
      <c r="ACI929" s="721"/>
      <c r="ACJ929" s="721"/>
      <c r="ACK929" s="721"/>
      <c r="ACL929" s="721"/>
      <c r="ACM929" s="721"/>
      <c r="ACN929" s="721"/>
      <c r="ACO929" s="721"/>
      <c r="ACP929" s="721"/>
      <c r="ACQ929" s="721"/>
      <c r="ACR929" s="721"/>
      <c r="ACS929" s="721"/>
      <c r="ACT929" s="721"/>
      <c r="ACU929" s="721"/>
      <c r="ACV929" s="721"/>
      <c r="ACW929" s="721"/>
      <c r="ACX929" s="721"/>
      <c r="ACY929" s="721"/>
      <c r="ACZ929" s="721"/>
      <c r="ADA929" s="721"/>
      <c r="ADB929" s="721"/>
      <c r="ADC929" s="721"/>
      <c r="ADD929" s="721"/>
      <c r="ADE929" s="721"/>
      <c r="ADF929" s="721"/>
      <c r="ADG929" s="721"/>
      <c r="ADH929" s="721"/>
      <c r="ADI929" s="721"/>
      <c r="ADJ929" s="721"/>
      <c r="ADK929" s="721"/>
      <c r="ADL929" s="721"/>
      <c r="ADM929" s="721"/>
      <c r="ADN929" s="721"/>
      <c r="ADO929" s="721"/>
      <c r="ADP929" s="721"/>
      <c r="ADQ929" s="721"/>
      <c r="ADR929" s="721"/>
      <c r="ADS929" s="721"/>
      <c r="ADT929" s="721"/>
      <c r="ADU929" s="721"/>
      <c r="ADV929" s="721"/>
      <c r="ADW929" s="721"/>
      <c r="ADX929" s="721"/>
      <c r="ADY929" s="721"/>
      <c r="ADZ929" s="721"/>
      <c r="AEA929" s="721"/>
      <c r="AEB929" s="721"/>
      <c r="AEC929" s="721"/>
      <c r="AED929" s="721"/>
      <c r="AEE929" s="721"/>
      <c r="AEF929" s="721"/>
      <c r="AEG929" s="721"/>
      <c r="AEH929" s="721"/>
      <c r="AEI929" s="721"/>
      <c r="AEJ929" s="721"/>
      <c r="AEK929" s="721"/>
      <c r="AEL929" s="721"/>
      <c r="AEM929" s="721"/>
      <c r="AEN929" s="721"/>
      <c r="AEO929" s="721"/>
      <c r="AEP929" s="721"/>
      <c r="AEQ929" s="721"/>
      <c r="AER929" s="721"/>
      <c r="AES929" s="721"/>
      <c r="AET929" s="721"/>
      <c r="AEU929" s="721"/>
      <c r="AEV929" s="721"/>
      <c r="AEW929" s="721"/>
      <c r="AEX929" s="721"/>
      <c r="AEY929" s="721"/>
      <c r="AEZ929" s="721"/>
      <c r="AFA929" s="721"/>
      <c r="AFB929" s="721"/>
      <c r="AFC929" s="721"/>
      <c r="AFD929" s="721"/>
      <c r="AFE929" s="721"/>
      <c r="AFF929" s="721"/>
      <c r="AFG929" s="721"/>
      <c r="AFH929" s="721"/>
      <c r="AFI929" s="721"/>
      <c r="AFJ929" s="721"/>
      <c r="AFK929" s="721"/>
      <c r="AFL929" s="721"/>
      <c r="AFM929" s="721"/>
      <c r="AFN929" s="721"/>
      <c r="AFO929" s="721"/>
      <c r="AFP929" s="721"/>
      <c r="AFQ929" s="721"/>
      <c r="AFR929" s="721"/>
      <c r="AFS929" s="721"/>
      <c r="AFT929" s="721"/>
      <c r="AFU929" s="721"/>
      <c r="AFV929" s="721"/>
      <c r="AFW929" s="721"/>
      <c r="AFX929" s="721"/>
      <c r="AFY929" s="721"/>
      <c r="AFZ929" s="721"/>
      <c r="AGA929" s="721"/>
      <c r="AGB929" s="721"/>
      <c r="AGC929" s="721"/>
      <c r="AGD929" s="721"/>
      <c r="AGE929" s="721"/>
      <c r="AGF929" s="721"/>
      <c r="AGG929" s="721"/>
      <c r="AGH929" s="721"/>
      <c r="AGI929" s="721"/>
      <c r="AGJ929" s="721"/>
      <c r="AGK929" s="721"/>
      <c r="AGL929" s="721"/>
      <c r="AGM929" s="721"/>
      <c r="AGN929" s="721"/>
      <c r="AGO929" s="721"/>
      <c r="AGP929" s="721"/>
      <c r="AGQ929" s="721"/>
      <c r="AGR929" s="721"/>
      <c r="AGS929" s="721"/>
      <c r="AGT929" s="721"/>
      <c r="AGU929" s="721"/>
      <c r="AGV929" s="721"/>
      <c r="AGW929" s="721"/>
      <c r="AGX929" s="721"/>
      <c r="AGY929" s="721"/>
      <c r="AGZ929" s="721"/>
      <c r="AHA929" s="721"/>
      <c r="AHB929" s="721"/>
      <c r="AHC929" s="721"/>
      <c r="AHD929" s="721"/>
      <c r="AHE929" s="721"/>
      <c r="AHF929" s="721"/>
      <c r="AHG929" s="721"/>
      <c r="AHH929" s="721"/>
      <c r="AHI929" s="721"/>
      <c r="AHJ929" s="721"/>
      <c r="AHK929" s="721"/>
      <c r="AHL929" s="721"/>
      <c r="AHM929" s="721"/>
      <c r="AHN929" s="721"/>
      <c r="AHO929" s="721"/>
      <c r="AHP929" s="721"/>
      <c r="AHQ929" s="721"/>
      <c r="AHR929" s="721"/>
      <c r="AHS929" s="721"/>
      <c r="AHT929" s="721"/>
      <c r="AHU929" s="721"/>
      <c r="AHV929" s="721"/>
      <c r="AHW929" s="721"/>
      <c r="AHX929" s="721"/>
      <c r="AHY929" s="721"/>
      <c r="AHZ929" s="721"/>
      <c r="AIA929" s="721"/>
      <c r="AIB929" s="721"/>
      <c r="AIC929" s="721"/>
      <c r="AID929" s="721"/>
      <c r="AIE929" s="721"/>
      <c r="AIF929" s="721"/>
      <c r="AIG929" s="721"/>
      <c r="AIH929" s="721"/>
      <c r="AII929" s="721"/>
      <c r="AIJ929" s="721"/>
      <c r="AIK929" s="721"/>
      <c r="AIL929" s="721"/>
      <c r="AIM929" s="721"/>
      <c r="AIN929" s="721"/>
      <c r="AIO929" s="721"/>
      <c r="AIP929" s="721"/>
      <c r="AIQ929" s="721"/>
      <c r="AIR929" s="721"/>
      <c r="AIS929" s="721"/>
      <c r="AIT929" s="721"/>
      <c r="AIU929" s="721"/>
      <c r="AIV929" s="721"/>
      <c r="AIW929" s="721"/>
      <c r="AIX929" s="721"/>
      <c r="AIY929" s="721"/>
      <c r="AIZ929" s="721"/>
      <c r="AJA929" s="721"/>
      <c r="AJB929" s="721"/>
      <c r="AJC929" s="721"/>
      <c r="AJD929" s="721"/>
      <c r="AJE929" s="721"/>
      <c r="AJF929" s="721"/>
      <c r="AJG929" s="721"/>
      <c r="AJH929" s="721"/>
      <c r="AJI929" s="721"/>
      <c r="AJJ929" s="721"/>
      <c r="AJK929" s="721"/>
      <c r="AJL929" s="721"/>
      <c r="AJM929" s="721"/>
      <c r="AJN929" s="721"/>
      <c r="AJO929" s="721"/>
      <c r="AJP929" s="721"/>
      <c r="AJQ929" s="721"/>
      <c r="AJR929" s="721"/>
      <c r="AJS929" s="721"/>
      <c r="AJT929" s="721"/>
      <c r="AJU929" s="721"/>
      <c r="AJV929" s="721"/>
      <c r="AJW929" s="721"/>
      <c r="AJX929" s="721"/>
      <c r="AJY929" s="721"/>
      <c r="AJZ929" s="721"/>
      <c r="AKA929" s="721"/>
      <c r="AKB929" s="721"/>
      <c r="AKC929" s="721"/>
      <c r="AKD929" s="721"/>
      <c r="AKE929" s="721"/>
      <c r="AKF929" s="721"/>
      <c r="AKG929" s="721"/>
      <c r="AKH929" s="721"/>
      <c r="AKI929" s="721"/>
      <c r="AKJ929" s="721"/>
      <c r="AKK929" s="721"/>
      <c r="AKL929" s="721"/>
      <c r="AKM929" s="721"/>
      <c r="AKN929" s="721"/>
      <c r="AKO929" s="721"/>
      <c r="AKP929" s="721"/>
      <c r="AKQ929" s="721"/>
      <c r="AKR929" s="721"/>
      <c r="AKS929" s="721"/>
      <c r="AKT929" s="721"/>
      <c r="AKU929" s="721"/>
      <c r="AKV929" s="721"/>
      <c r="AKW929" s="721"/>
      <c r="AKX929" s="721"/>
      <c r="AKY929" s="721"/>
      <c r="AKZ929" s="721"/>
      <c r="ALA929" s="721"/>
      <c r="ALB929" s="721"/>
      <c r="ALC929" s="721"/>
      <c r="ALD929" s="721"/>
      <c r="ALE929" s="721"/>
      <c r="ALF929" s="721"/>
      <c r="ALG929" s="721"/>
      <c r="ALH929" s="721"/>
      <c r="ALI929" s="721"/>
      <c r="ALJ929" s="721"/>
      <c r="ALK929" s="721"/>
      <c r="ALL929" s="721"/>
      <c r="ALM929" s="721"/>
      <c r="ALN929" s="721"/>
      <c r="ALO929" s="721"/>
      <c r="ALP929" s="721"/>
      <c r="ALQ929" s="721"/>
      <c r="ALR929" s="721"/>
      <c r="ALS929" s="721"/>
      <c r="ALT929" s="721"/>
      <c r="ALU929" s="721"/>
      <c r="ALV929" s="721"/>
      <c r="ALW929" s="721"/>
      <c r="ALX929" s="721"/>
      <c r="ALY929" s="721"/>
      <c r="ALZ929" s="721"/>
      <c r="AMA929" s="721"/>
      <c r="AMB929" s="721"/>
      <c r="AMC929" s="721"/>
      <c r="AMD929" s="721"/>
      <c r="AME929" s="721"/>
      <c r="AMF929" s="721"/>
      <c r="AMG929" s="721"/>
      <c r="AMH929" s="721"/>
      <c r="AMI929" s="721"/>
      <c r="AMJ929" s="721"/>
      <c r="AMK929" s="721"/>
      <c r="AML929" s="721"/>
      <c r="AMM929" s="721"/>
      <c r="AMN929" s="721"/>
      <c r="AMO929" s="721"/>
      <c r="AMP929" s="721"/>
      <c r="AMQ929" s="721"/>
      <c r="AMR929" s="721"/>
      <c r="AMS929" s="721"/>
      <c r="AMT929" s="721"/>
      <c r="AMU929" s="721"/>
      <c r="AMV929" s="721"/>
      <c r="AMW929" s="721"/>
      <c r="AMX929" s="721"/>
      <c r="AMY929" s="721"/>
      <c r="AMZ929" s="721"/>
      <c r="ANA929" s="721"/>
      <c r="ANB929" s="721"/>
      <c r="ANC929" s="721"/>
      <c r="AND929" s="721"/>
      <c r="ANE929" s="721"/>
      <c r="ANF929" s="721"/>
      <c r="ANG929" s="721"/>
      <c r="ANH929" s="721"/>
      <c r="ANI929" s="721"/>
      <c r="ANJ929" s="721"/>
      <c r="ANK929" s="721"/>
      <c r="ANL929" s="721"/>
      <c r="ANM929" s="721"/>
      <c r="ANN929" s="721"/>
      <c r="ANO929" s="721"/>
      <c r="ANP929" s="721"/>
      <c r="ANQ929" s="721"/>
      <c r="ANR929" s="721"/>
      <c r="ANS929" s="721"/>
      <c r="ANT929" s="721"/>
      <c r="ANU929" s="721"/>
      <c r="ANV929" s="721"/>
      <c r="ANW929" s="721"/>
      <c r="ANX929" s="721"/>
      <c r="ANY929" s="721"/>
      <c r="ANZ929" s="721"/>
      <c r="AOA929" s="721"/>
      <c r="AOB929" s="721"/>
      <c r="AOC929" s="721"/>
      <c r="AOD929" s="721"/>
      <c r="AOE929" s="721"/>
      <c r="AOF929" s="721"/>
      <c r="AOG929" s="721"/>
      <c r="AOH929" s="721"/>
      <c r="AOI929" s="721"/>
      <c r="AOJ929" s="721"/>
      <c r="AOK929" s="721"/>
      <c r="AOL929" s="721"/>
      <c r="AOM929" s="721"/>
      <c r="AON929" s="721"/>
      <c r="AOO929" s="721"/>
      <c r="AOP929" s="721"/>
      <c r="AOQ929" s="721"/>
      <c r="AOR929" s="721"/>
      <c r="AOS929" s="721"/>
      <c r="AOT929" s="721"/>
      <c r="AOU929" s="721"/>
      <c r="AOV929" s="721"/>
      <c r="AOW929" s="721"/>
      <c r="AOX929" s="721"/>
      <c r="AOY929" s="721"/>
      <c r="AOZ929" s="721"/>
      <c r="APA929" s="721"/>
      <c r="APB929" s="721"/>
      <c r="APC929" s="721"/>
      <c r="APD929" s="721"/>
      <c r="APE929" s="721"/>
      <c r="APF929" s="721"/>
      <c r="APG929" s="721"/>
      <c r="APH929" s="721"/>
      <c r="API929" s="721"/>
      <c r="APJ929" s="721"/>
      <c r="APK929" s="721"/>
      <c r="APL929" s="721"/>
      <c r="APM929" s="721"/>
      <c r="APN929" s="721"/>
      <c r="APO929" s="721"/>
      <c r="APP929" s="721"/>
      <c r="APQ929" s="721"/>
      <c r="APR929" s="721"/>
      <c r="APS929" s="721"/>
      <c r="APT929" s="721"/>
      <c r="APU929" s="721"/>
      <c r="APV929" s="721"/>
      <c r="APW929" s="721"/>
      <c r="APX929" s="721"/>
      <c r="APY929" s="721"/>
      <c r="APZ929" s="721"/>
      <c r="AQA929" s="721"/>
      <c r="AQB929" s="721"/>
      <c r="AQC929" s="721"/>
      <c r="AQD929" s="721"/>
      <c r="AQE929" s="721"/>
      <c r="AQF929" s="721"/>
      <c r="AQG929" s="721"/>
      <c r="AQH929" s="721"/>
      <c r="AQI929" s="721"/>
      <c r="AQJ929" s="721"/>
      <c r="AQK929" s="721"/>
      <c r="AQL929" s="721"/>
      <c r="AQM929" s="721"/>
      <c r="AQN929" s="721"/>
      <c r="AQO929" s="721"/>
      <c r="AQP929" s="721"/>
      <c r="AQQ929" s="721"/>
      <c r="AQR929" s="721"/>
      <c r="AQS929" s="721"/>
      <c r="AQT929" s="721"/>
      <c r="AQU929" s="721"/>
      <c r="AQV929" s="721"/>
      <c r="AQW929" s="721"/>
      <c r="AQX929" s="721"/>
      <c r="AQY929" s="721"/>
      <c r="AQZ929" s="721"/>
      <c r="ARA929" s="721"/>
      <c r="ARB929" s="721"/>
      <c r="ARC929" s="721"/>
      <c r="ARD929" s="721"/>
      <c r="ARE929" s="721"/>
      <c r="ARF929" s="721"/>
      <c r="ARG929" s="721"/>
      <c r="ARH929" s="721"/>
      <c r="ARI929" s="721"/>
      <c r="ARJ929" s="721"/>
      <c r="ARK929" s="721"/>
      <c r="ARL929" s="721"/>
      <c r="ARM929" s="721"/>
      <c r="ARN929" s="721"/>
      <c r="ARO929" s="721"/>
      <c r="ARP929" s="721"/>
      <c r="ARQ929" s="721"/>
      <c r="ARR929" s="721"/>
      <c r="ARS929" s="721"/>
      <c r="ART929" s="721"/>
      <c r="ARU929" s="721"/>
      <c r="ARV929" s="721"/>
      <c r="ARW929" s="721"/>
      <c r="ARX929" s="721"/>
      <c r="ARY929" s="721"/>
      <c r="ARZ929" s="721"/>
      <c r="ASA929" s="721"/>
      <c r="ASB929" s="721"/>
      <c r="ASC929" s="721"/>
      <c r="ASD929" s="721"/>
      <c r="ASE929" s="721"/>
      <c r="ASF929" s="721"/>
      <c r="ASG929" s="721"/>
      <c r="ASH929" s="721"/>
      <c r="ASI929" s="721"/>
      <c r="ASJ929" s="721"/>
      <c r="ASK929" s="721"/>
      <c r="ASL929" s="721"/>
      <c r="ASM929" s="721"/>
      <c r="ASN929" s="721"/>
      <c r="ASO929" s="721"/>
      <c r="ASP929" s="721"/>
      <c r="ASQ929" s="721"/>
      <c r="ASR929" s="721"/>
      <c r="ASS929" s="721"/>
      <c r="AST929" s="721"/>
      <c r="ASU929" s="721"/>
      <c r="ASV929" s="721"/>
      <c r="ASW929" s="721"/>
      <c r="ASX929" s="721"/>
      <c r="ASY929" s="721"/>
      <c r="ASZ929" s="721"/>
      <c r="ATA929" s="721"/>
      <c r="ATB929" s="721"/>
      <c r="ATC929" s="721"/>
      <c r="ATD929" s="721"/>
      <c r="ATE929" s="721"/>
      <c r="ATF929" s="721"/>
      <c r="ATG929" s="721"/>
      <c r="ATH929" s="721"/>
      <c r="ATI929" s="721"/>
      <c r="ATJ929" s="721"/>
      <c r="ATK929" s="721"/>
      <c r="ATL929" s="721"/>
      <c r="ATM929" s="721"/>
      <c r="ATN929" s="721"/>
      <c r="ATO929" s="721"/>
      <c r="ATP929" s="721"/>
      <c r="ATQ929" s="721"/>
      <c r="ATR929" s="721"/>
      <c r="ATS929" s="721"/>
      <c r="ATT929" s="721"/>
      <c r="ATU929" s="721"/>
      <c r="ATV929" s="721"/>
      <c r="ATW929" s="721"/>
      <c r="ATX929" s="721"/>
      <c r="ATY929" s="721"/>
      <c r="ATZ929" s="721"/>
      <c r="AUA929" s="721"/>
      <c r="AUB929" s="721"/>
      <c r="AUC929" s="721"/>
      <c r="AUD929" s="721"/>
      <c r="AUE929" s="721"/>
      <c r="AUF929" s="721"/>
      <c r="AUG929" s="721"/>
      <c r="AUH929" s="721"/>
      <c r="AUI929" s="721"/>
      <c r="AUJ929" s="721"/>
      <c r="AUK929" s="721"/>
      <c r="AUL929" s="721"/>
      <c r="AUM929" s="721"/>
      <c r="AUN929" s="721"/>
      <c r="AUO929" s="721"/>
      <c r="AUP929" s="721"/>
      <c r="AUQ929" s="721"/>
      <c r="AUR929" s="721"/>
      <c r="AUS929" s="721"/>
      <c r="AUT929" s="721"/>
      <c r="AUU929" s="721"/>
      <c r="AUV929" s="721"/>
      <c r="AUW929" s="721"/>
      <c r="AUX929" s="721"/>
      <c r="AUY929" s="721"/>
      <c r="AUZ929" s="721"/>
      <c r="AVA929" s="721"/>
      <c r="AVB929" s="721"/>
      <c r="AVC929" s="721"/>
      <c r="AVD929" s="721"/>
      <c r="AVE929" s="721"/>
      <c r="AVF929" s="721"/>
      <c r="AVG929" s="721"/>
      <c r="AVH929" s="721"/>
      <c r="AVI929" s="721"/>
      <c r="AVJ929" s="721"/>
      <c r="AVK929" s="721"/>
    </row>
    <row r="930" spans="1:1259">
      <c r="A930" s="716"/>
      <c r="B930" s="723">
        <v>44610</v>
      </c>
      <c r="C930" s="716"/>
      <c r="D930" s="687" t="s">
        <v>3247</v>
      </c>
      <c r="E930" s="676" t="s">
        <v>4985</v>
      </c>
      <c r="F930" s="698"/>
      <c r="G930" s="703">
        <v>2022</v>
      </c>
      <c r="H930" s="703"/>
      <c r="I930" s="698" t="s">
        <v>1699</v>
      </c>
      <c r="J930" s="699"/>
      <c r="K930" s="700" t="s">
        <v>4993</v>
      </c>
      <c r="L930" s="698" t="s">
        <v>4987</v>
      </c>
      <c r="M930" s="701">
        <v>44602</v>
      </c>
      <c r="N930" s="701">
        <v>44844</v>
      </c>
      <c r="O930" s="701"/>
      <c r="P930" s="699"/>
      <c r="Q930" s="699"/>
      <c r="R930" s="699"/>
      <c r="S930" s="698" t="s">
        <v>2425</v>
      </c>
      <c r="T930" s="698">
        <v>60</v>
      </c>
      <c r="U930" s="698"/>
      <c r="V930" s="698" t="s">
        <v>973</v>
      </c>
      <c r="W930" s="698">
        <v>400</v>
      </c>
      <c r="X930" s="702">
        <v>896</v>
      </c>
      <c r="Y930" s="539">
        <f t="shared" si="42"/>
        <v>358400</v>
      </c>
      <c r="Z930" s="680">
        <v>0.55000000000000004</v>
      </c>
      <c r="AA930" s="681">
        <f t="shared" si="43"/>
        <v>197120.00000000003</v>
      </c>
      <c r="AB930" s="682"/>
      <c r="AC930" s="683">
        <v>0</v>
      </c>
      <c r="AD930" s="692"/>
      <c r="AE930" s="684"/>
      <c r="AF930" s="695">
        <f t="shared" si="44"/>
        <v>197120.00000000003</v>
      </c>
      <c r="AG930" s="676" t="s">
        <v>1073</v>
      </c>
      <c r="AH930" s="676"/>
      <c r="AI930" s="685" t="s">
        <v>2488</v>
      </c>
      <c r="AJ930" s="676" t="s">
        <v>4988</v>
      </c>
      <c r="AK930" s="696" t="s">
        <v>3325</v>
      </c>
      <c r="AL930" s="676">
        <v>84120</v>
      </c>
      <c r="AM930" s="676" t="s">
        <v>52</v>
      </c>
      <c r="AN930" s="676"/>
      <c r="AO930" s="676"/>
      <c r="AP930" s="688"/>
      <c r="AQ930" s="688" t="s">
        <v>37</v>
      </c>
      <c r="AR930" s="688"/>
      <c r="AS930" s="715"/>
      <c r="AT930" s="715"/>
      <c r="AU930" s="715"/>
      <c r="AV930" s="680">
        <v>0.51</v>
      </c>
      <c r="AW930" s="721"/>
      <c r="AX930" s="721"/>
      <c r="AY930" s="721"/>
      <c r="AZ930" s="721"/>
      <c r="BA930" s="721"/>
      <c r="BB930" s="721"/>
      <c r="BC930" s="721"/>
      <c r="BD930" s="721"/>
      <c r="BE930" s="721"/>
      <c r="BF930" s="721"/>
      <c r="BG930" s="721"/>
      <c r="BH930" s="721"/>
      <c r="BI930" s="721"/>
      <c r="BJ930" s="721"/>
      <c r="BK930" s="721"/>
      <c r="BL930" s="721"/>
      <c r="BM930" s="721"/>
      <c r="BN930" s="721"/>
      <c r="BO930" s="721"/>
      <c r="BP930" s="721"/>
      <c r="BQ930" s="721"/>
      <c r="BR930" s="721"/>
      <c r="BS930" s="721"/>
      <c r="BT930" s="721"/>
      <c r="BU930" s="721"/>
      <c r="BV930" s="721"/>
      <c r="BW930" s="721"/>
      <c r="BX930" s="721"/>
      <c r="BY930" s="721"/>
      <c r="BZ930" s="721"/>
      <c r="CA930" s="721"/>
      <c r="CB930" s="721"/>
      <c r="CC930" s="721"/>
      <c r="CD930" s="721"/>
      <c r="CE930" s="721"/>
      <c r="CF930" s="721"/>
      <c r="CG930" s="721"/>
      <c r="CH930" s="721"/>
      <c r="CI930" s="721"/>
      <c r="CJ930" s="721"/>
      <c r="CK930" s="721"/>
      <c r="CL930" s="721"/>
      <c r="CM930" s="721"/>
      <c r="CN930" s="721"/>
      <c r="CO930" s="721"/>
      <c r="CP930" s="721"/>
      <c r="CQ930" s="721"/>
      <c r="CR930" s="721"/>
      <c r="CS930" s="721"/>
      <c r="CT930" s="721"/>
      <c r="CU930" s="721"/>
      <c r="CV930" s="721"/>
      <c r="CW930" s="721"/>
      <c r="CX930" s="721"/>
      <c r="CY930" s="721"/>
      <c r="CZ930" s="721"/>
      <c r="DA930" s="721"/>
      <c r="DB930" s="721"/>
      <c r="DC930" s="721"/>
      <c r="DD930" s="721"/>
      <c r="DE930" s="721"/>
      <c r="DF930" s="721"/>
      <c r="DG930" s="721"/>
      <c r="DH930" s="721"/>
      <c r="DI930" s="721"/>
      <c r="DJ930" s="721"/>
      <c r="DK930" s="721"/>
      <c r="DL930" s="721"/>
      <c r="DM930" s="721"/>
      <c r="DN930" s="721"/>
      <c r="DO930" s="721"/>
      <c r="DP930" s="721"/>
      <c r="DQ930" s="721"/>
      <c r="DR930" s="721"/>
      <c r="DS930" s="721"/>
      <c r="DT930" s="721"/>
      <c r="DU930" s="721"/>
      <c r="DV930" s="721"/>
      <c r="DW930" s="721"/>
      <c r="DX930" s="721"/>
      <c r="DY930" s="721"/>
      <c r="DZ930" s="721"/>
      <c r="EA930" s="721"/>
      <c r="EB930" s="721"/>
      <c r="EC930" s="721"/>
      <c r="ED930" s="721"/>
      <c r="EE930" s="721"/>
      <c r="EF930" s="721"/>
      <c r="EG930" s="721"/>
      <c r="EH930" s="721"/>
      <c r="EI930" s="721"/>
      <c r="EJ930" s="721"/>
      <c r="EK930" s="721"/>
      <c r="EL930" s="721"/>
      <c r="EM930" s="721"/>
      <c r="EN930" s="721"/>
      <c r="EO930" s="721"/>
      <c r="EP930" s="721"/>
      <c r="EQ930" s="721"/>
      <c r="ER930" s="721"/>
      <c r="ES930" s="721"/>
      <c r="ET930" s="721"/>
      <c r="EU930" s="721"/>
      <c r="EV930" s="721"/>
      <c r="EW930" s="721"/>
      <c r="EX930" s="721"/>
      <c r="EY930" s="721"/>
      <c r="EZ930" s="721"/>
      <c r="FA930" s="721"/>
      <c r="FB930" s="721"/>
      <c r="FC930" s="721"/>
      <c r="FD930" s="721"/>
      <c r="FE930" s="721"/>
      <c r="FF930" s="721"/>
      <c r="FG930" s="721"/>
      <c r="FH930" s="721"/>
      <c r="FI930" s="721"/>
      <c r="FJ930" s="721"/>
      <c r="FK930" s="721"/>
      <c r="FL930" s="721"/>
      <c r="FM930" s="721"/>
      <c r="FN930" s="721"/>
      <c r="FO930" s="721"/>
      <c r="FP930" s="721"/>
      <c r="FQ930" s="721"/>
      <c r="FR930" s="721"/>
      <c r="FS930" s="721"/>
      <c r="FT930" s="721"/>
      <c r="FU930" s="721"/>
      <c r="FV930" s="721"/>
      <c r="FW930" s="721"/>
      <c r="FX930" s="721"/>
      <c r="FY930" s="721"/>
      <c r="FZ930" s="721"/>
      <c r="GA930" s="721"/>
      <c r="GB930" s="721"/>
      <c r="GC930" s="721"/>
      <c r="GD930" s="721"/>
      <c r="GE930" s="721"/>
      <c r="GF930" s="721"/>
      <c r="GG930" s="721"/>
      <c r="GH930" s="721"/>
      <c r="GI930" s="721"/>
      <c r="GJ930" s="721"/>
      <c r="GK930" s="721"/>
      <c r="GL930" s="721"/>
      <c r="GM930" s="721"/>
      <c r="GN930" s="721"/>
      <c r="GO930" s="721"/>
      <c r="GP930" s="721"/>
      <c r="GQ930" s="721"/>
      <c r="GR930" s="721"/>
      <c r="GS930" s="721"/>
      <c r="GT930" s="721"/>
      <c r="GU930" s="721"/>
      <c r="GV930" s="721"/>
      <c r="GW930" s="721"/>
      <c r="GX930" s="721"/>
      <c r="GY930" s="721"/>
      <c r="GZ930" s="721"/>
      <c r="HA930" s="721"/>
      <c r="HB930" s="721"/>
      <c r="HC930" s="721"/>
      <c r="HD930" s="721"/>
      <c r="HE930" s="721"/>
      <c r="HF930" s="721"/>
      <c r="HG930" s="721"/>
      <c r="HH930" s="721"/>
      <c r="HI930" s="721"/>
      <c r="HJ930" s="721"/>
      <c r="HK930" s="721"/>
      <c r="HL930" s="721"/>
      <c r="HM930" s="721"/>
      <c r="HN930" s="721"/>
      <c r="HO930" s="721"/>
      <c r="HP930" s="721"/>
      <c r="HQ930" s="721"/>
      <c r="HR930" s="721"/>
      <c r="HS930" s="721"/>
      <c r="HT930" s="721"/>
      <c r="HU930" s="721"/>
      <c r="HV930" s="721"/>
      <c r="HW930" s="721"/>
      <c r="HX930" s="721"/>
      <c r="HY930" s="721"/>
      <c r="HZ930" s="721"/>
      <c r="IA930" s="721"/>
      <c r="IB930" s="721"/>
      <c r="IC930" s="721"/>
      <c r="ID930" s="721"/>
      <c r="IE930" s="721"/>
      <c r="IF930" s="721"/>
      <c r="IG930" s="721"/>
      <c r="IH930" s="721"/>
      <c r="II930" s="721"/>
      <c r="IJ930" s="721"/>
      <c r="IK930" s="721"/>
      <c r="IL930" s="721"/>
      <c r="IM930" s="721"/>
      <c r="IN930" s="721"/>
      <c r="IO930" s="721"/>
      <c r="IP930" s="721"/>
      <c r="IQ930" s="721"/>
      <c r="IR930" s="721"/>
      <c r="IS930" s="721"/>
      <c r="IT930" s="721"/>
      <c r="IU930" s="721"/>
      <c r="IV930" s="721"/>
      <c r="IW930" s="721"/>
      <c r="IX930" s="721"/>
      <c r="IY930" s="721"/>
      <c r="IZ930" s="721"/>
      <c r="JA930" s="721"/>
      <c r="JB930" s="721"/>
      <c r="JC930" s="721"/>
      <c r="JD930" s="721"/>
      <c r="JE930" s="721"/>
      <c r="JF930" s="721"/>
      <c r="JG930" s="721"/>
      <c r="JH930" s="721"/>
      <c r="JI930" s="721"/>
      <c r="JJ930" s="721"/>
      <c r="JK930" s="721"/>
      <c r="JL930" s="721"/>
      <c r="JM930" s="721"/>
      <c r="JN930" s="721"/>
      <c r="JO930" s="721"/>
      <c r="JP930" s="721"/>
      <c r="JQ930" s="721"/>
      <c r="JR930" s="721"/>
      <c r="JS930" s="721"/>
      <c r="JT930" s="721"/>
      <c r="JU930" s="721"/>
      <c r="JV930" s="721"/>
      <c r="JW930" s="721"/>
      <c r="JX930" s="721"/>
      <c r="JY930" s="721"/>
      <c r="JZ930" s="721"/>
      <c r="KA930" s="721"/>
      <c r="KB930" s="721"/>
      <c r="KC930" s="721"/>
      <c r="KD930" s="721"/>
      <c r="KE930" s="721"/>
      <c r="KF930" s="721"/>
      <c r="KG930" s="721"/>
      <c r="KH930" s="721"/>
      <c r="KI930" s="721"/>
      <c r="KJ930" s="721"/>
      <c r="KK930" s="721"/>
      <c r="KL930" s="721"/>
      <c r="KM930" s="721"/>
      <c r="KN930" s="721"/>
      <c r="KO930" s="721"/>
      <c r="KP930" s="721"/>
      <c r="KQ930" s="721"/>
      <c r="KR930" s="721"/>
      <c r="KS930" s="721"/>
      <c r="KT930" s="721"/>
      <c r="KU930" s="721"/>
      <c r="KV930" s="721"/>
      <c r="KW930" s="721"/>
      <c r="KX930" s="721"/>
      <c r="KY930" s="721"/>
      <c r="KZ930" s="721"/>
      <c r="LA930" s="721"/>
      <c r="LB930" s="721"/>
      <c r="LC930" s="721"/>
      <c r="LD930" s="721"/>
      <c r="LE930" s="721"/>
      <c r="LF930" s="721"/>
      <c r="LG930" s="721"/>
      <c r="LH930" s="721"/>
      <c r="LI930" s="721"/>
      <c r="LJ930" s="721"/>
      <c r="LK930" s="721"/>
      <c r="LL930" s="721"/>
      <c r="LM930" s="721"/>
      <c r="LN930" s="721"/>
      <c r="LO930" s="721"/>
      <c r="LP930" s="721"/>
      <c r="LQ930" s="721"/>
      <c r="LR930" s="721"/>
      <c r="LS930" s="721"/>
      <c r="LT930" s="721"/>
      <c r="LU930" s="721"/>
      <c r="LV930" s="721"/>
      <c r="LW930" s="721"/>
      <c r="LX930" s="721"/>
      <c r="LY930" s="721"/>
      <c r="LZ930" s="721"/>
      <c r="MA930" s="721"/>
      <c r="MB930" s="721"/>
      <c r="MC930" s="721"/>
      <c r="MD930" s="721"/>
      <c r="ME930" s="721"/>
      <c r="MF930" s="721"/>
      <c r="MG930" s="721"/>
      <c r="MH930" s="721"/>
      <c r="MI930" s="721"/>
      <c r="MJ930" s="721"/>
      <c r="MK930" s="721"/>
      <c r="ML930" s="721"/>
      <c r="MM930" s="721"/>
      <c r="MN930" s="721"/>
      <c r="MO930" s="721"/>
      <c r="MP930" s="721"/>
      <c r="MQ930" s="721"/>
      <c r="MR930" s="721"/>
      <c r="MS930" s="721"/>
      <c r="MT930" s="721"/>
      <c r="MU930" s="721"/>
      <c r="MV930" s="721"/>
      <c r="MW930" s="721"/>
      <c r="MX930" s="721"/>
      <c r="MY930" s="721"/>
      <c r="MZ930" s="721"/>
      <c r="NA930" s="721"/>
      <c r="NB930" s="721"/>
      <c r="NC930" s="721"/>
      <c r="ND930" s="721"/>
      <c r="NE930" s="721"/>
      <c r="NF930" s="721"/>
      <c r="NG930" s="721"/>
      <c r="NH930" s="721"/>
      <c r="NI930" s="721"/>
      <c r="NJ930" s="721"/>
      <c r="NK930" s="721"/>
      <c r="NL930" s="721"/>
      <c r="NM930" s="721"/>
      <c r="NN930" s="721"/>
      <c r="NO930" s="721"/>
      <c r="NP930" s="721"/>
      <c r="NQ930" s="721"/>
      <c r="NR930" s="721"/>
      <c r="NS930" s="721"/>
      <c r="NT930" s="721"/>
      <c r="NU930" s="721"/>
      <c r="NV930" s="721"/>
      <c r="NW930" s="721"/>
      <c r="NX930" s="721"/>
      <c r="NY930" s="721"/>
      <c r="NZ930" s="721"/>
      <c r="OA930" s="721"/>
      <c r="OB930" s="721"/>
      <c r="OC930" s="721"/>
      <c r="OD930" s="721"/>
      <c r="OE930" s="721"/>
      <c r="OF930" s="721"/>
      <c r="OG930" s="721"/>
      <c r="OH930" s="721"/>
      <c r="OI930" s="721"/>
      <c r="OJ930" s="721"/>
      <c r="OK930" s="721"/>
      <c r="OL930" s="721"/>
      <c r="OM930" s="721"/>
      <c r="ON930" s="721"/>
      <c r="OO930" s="721"/>
      <c r="OP930" s="721"/>
      <c r="OQ930" s="721"/>
      <c r="OR930" s="721"/>
      <c r="OS930" s="721"/>
      <c r="OT930" s="721"/>
      <c r="OU930" s="721"/>
      <c r="OV930" s="721"/>
      <c r="OW930" s="721"/>
      <c r="OX930" s="721"/>
      <c r="OY930" s="721"/>
      <c r="OZ930" s="721"/>
      <c r="PA930" s="721"/>
      <c r="PB930" s="721"/>
      <c r="PC930" s="721"/>
      <c r="PD930" s="721"/>
      <c r="PE930" s="721"/>
      <c r="PF930" s="721"/>
      <c r="PG930" s="721"/>
      <c r="PH930" s="721"/>
      <c r="PI930" s="721"/>
      <c r="PJ930" s="721"/>
      <c r="PK930" s="721"/>
      <c r="PL930" s="721"/>
      <c r="PM930" s="721"/>
      <c r="PN930" s="721"/>
      <c r="PO930" s="721"/>
      <c r="PP930" s="721"/>
      <c r="PQ930" s="721"/>
      <c r="PR930" s="721"/>
      <c r="PS930" s="721"/>
      <c r="PT930" s="721"/>
      <c r="PU930" s="721"/>
      <c r="PV930" s="721"/>
      <c r="PW930" s="721"/>
      <c r="PX930" s="721"/>
      <c r="PY930" s="721"/>
      <c r="PZ930" s="721"/>
      <c r="QA930" s="721"/>
      <c r="QB930" s="721"/>
      <c r="QC930" s="721"/>
      <c r="QD930" s="721"/>
      <c r="QE930" s="721"/>
      <c r="QF930" s="721"/>
      <c r="QG930" s="721"/>
      <c r="QH930" s="721"/>
      <c r="QI930" s="721"/>
      <c r="QJ930" s="721"/>
      <c r="QK930" s="721"/>
      <c r="QL930" s="721"/>
      <c r="QM930" s="721"/>
      <c r="QN930" s="721"/>
      <c r="QO930" s="721"/>
      <c r="QP930" s="721"/>
      <c r="QQ930" s="721"/>
      <c r="QR930" s="721"/>
      <c r="QS930" s="721"/>
      <c r="QT930" s="721"/>
      <c r="QU930" s="721"/>
      <c r="QV930" s="721"/>
      <c r="QW930" s="721"/>
      <c r="QX930" s="721"/>
      <c r="QY930" s="721"/>
      <c r="QZ930" s="721"/>
      <c r="RA930" s="721"/>
      <c r="RB930" s="721"/>
      <c r="RC930" s="721"/>
      <c r="RD930" s="721"/>
      <c r="RE930" s="721"/>
      <c r="RF930" s="721"/>
      <c r="RG930" s="721"/>
      <c r="RH930" s="721"/>
      <c r="RI930" s="721"/>
      <c r="RJ930" s="721"/>
      <c r="RK930" s="721"/>
      <c r="RL930" s="721"/>
      <c r="RM930" s="721"/>
      <c r="RN930" s="721"/>
      <c r="RO930" s="721"/>
      <c r="RP930" s="721"/>
      <c r="RQ930" s="721"/>
      <c r="RR930" s="721"/>
      <c r="RS930" s="721"/>
      <c r="RT930" s="721"/>
      <c r="RU930" s="721"/>
      <c r="RV930" s="721"/>
      <c r="RW930" s="721"/>
      <c r="RX930" s="721"/>
      <c r="RY930" s="721"/>
      <c r="RZ930" s="721"/>
      <c r="SA930" s="721"/>
      <c r="SB930" s="721"/>
      <c r="SC930" s="721"/>
      <c r="SD930" s="721"/>
      <c r="SE930" s="721"/>
      <c r="SF930" s="721"/>
      <c r="SG930" s="721"/>
      <c r="SH930" s="721"/>
      <c r="SI930" s="721"/>
      <c r="SJ930" s="721"/>
      <c r="SK930" s="721"/>
      <c r="SL930" s="721"/>
      <c r="SM930" s="721"/>
      <c r="SN930" s="721"/>
      <c r="SO930" s="721"/>
      <c r="SP930" s="721"/>
      <c r="SQ930" s="721"/>
      <c r="SR930" s="721"/>
      <c r="SS930" s="721"/>
      <c r="ST930" s="721"/>
      <c r="SU930" s="721"/>
      <c r="SV930" s="721"/>
      <c r="SW930" s="721"/>
      <c r="SX930" s="721"/>
      <c r="SY930" s="721"/>
      <c r="SZ930" s="721"/>
      <c r="TA930" s="721"/>
      <c r="TB930" s="721"/>
      <c r="TC930" s="721"/>
      <c r="TD930" s="721"/>
      <c r="TE930" s="721"/>
      <c r="TF930" s="721"/>
      <c r="TG930" s="721"/>
      <c r="TH930" s="721"/>
      <c r="TI930" s="721"/>
      <c r="TJ930" s="721"/>
      <c r="TK930" s="721"/>
      <c r="TL930" s="721"/>
      <c r="TM930" s="721"/>
      <c r="TN930" s="721"/>
      <c r="TO930" s="721"/>
      <c r="TP930" s="721"/>
      <c r="TQ930" s="721"/>
      <c r="TR930" s="721"/>
      <c r="TS930" s="721"/>
      <c r="TT930" s="721"/>
      <c r="TU930" s="721"/>
      <c r="TV930" s="721"/>
      <c r="TW930" s="721"/>
      <c r="TX930" s="721"/>
      <c r="TY930" s="721"/>
      <c r="TZ930" s="721"/>
      <c r="UA930" s="721"/>
      <c r="UB930" s="721"/>
      <c r="UC930" s="721"/>
      <c r="UD930" s="721"/>
      <c r="UE930" s="721"/>
      <c r="UF930" s="721"/>
      <c r="UG930" s="721"/>
      <c r="UH930" s="721"/>
      <c r="UI930" s="721"/>
      <c r="UJ930" s="721"/>
      <c r="UK930" s="721"/>
      <c r="UL930" s="721"/>
      <c r="UM930" s="721"/>
      <c r="UN930" s="721"/>
      <c r="UO930" s="721"/>
      <c r="UP930" s="721"/>
      <c r="UQ930" s="721"/>
      <c r="UR930" s="721"/>
      <c r="US930" s="721"/>
      <c r="UT930" s="721"/>
      <c r="UU930" s="721"/>
      <c r="UV930" s="721"/>
      <c r="UW930" s="721"/>
      <c r="UX930" s="721"/>
      <c r="UY930" s="721"/>
      <c r="UZ930" s="721"/>
      <c r="VA930" s="721"/>
      <c r="VB930" s="721"/>
      <c r="VC930" s="721"/>
      <c r="VD930" s="721"/>
      <c r="VE930" s="721"/>
      <c r="VF930" s="721"/>
      <c r="VG930" s="721"/>
      <c r="VH930" s="721"/>
      <c r="VI930" s="721"/>
      <c r="VJ930" s="721"/>
      <c r="VK930" s="721"/>
      <c r="VL930" s="721"/>
      <c r="VM930" s="721"/>
      <c r="VN930" s="721"/>
      <c r="VO930" s="721"/>
      <c r="VP930" s="721"/>
      <c r="VQ930" s="721"/>
      <c r="VR930" s="721"/>
      <c r="VS930" s="721"/>
      <c r="VT930" s="721"/>
      <c r="VU930" s="721"/>
      <c r="VV930" s="721"/>
      <c r="VW930" s="721"/>
      <c r="VX930" s="721"/>
      <c r="VY930" s="721"/>
      <c r="VZ930" s="721"/>
      <c r="WA930" s="721"/>
      <c r="WB930" s="721"/>
      <c r="WC930" s="721"/>
      <c r="WD930" s="721"/>
      <c r="WE930" s="721"/>
      <c r="WF930" s="721"/>
      <c r="WG930" s="721"/>
      <c r="WH930" s="721"/>
      <c r="WI930" s="721"/>
      <c r="WJ930" s="721"/>
      <c r="WK930" s="721"/>
      <c r="WL930" s="721"/>
      <c r="WM930" s="721"/>
      <c r="WN930" s="721"/>
      <c r="WO930" s="721"/>
      <c r="WP930" s="721"/>
      <c r="WQ930" s="721"/>
      <c r="WR930" s="721"/>
      <c r="WS930" s="721"/>
      <c r="WT930" s="721"/>
      <c r="WU930" s="721"/>
      <c r="WV930" s="721"/>
      <c r="WW930" s="721"/>
      <c r="WX930" s="721"/>
      <c r="WY930" s="721"/>
      <c r="WZ930" s="721"/>
      <c r="XA930" s="721"/>
      <c r="XB930" s="721"/>
      <c r="XC930" s="721"/>
      <c r="XD930" s="721"/>
      <c r="XE930" s="721"/>
      <c r="XF930" s="721"/>
      <c r="XG930" s="721"/>
      <c r="XH930" s="721"/>
      <c r="XI930" s="721"/>
      <c r="XJ930" s="721"/>
      <c r="XK930" s="721"/>
      <c r="XL930" s="721"/>
      <c r="XM930" s="721"/>
      <c r="XN930" s="721"/>
      <c r="XO930" s="721"/>
      <c r="XP930" s="721"/>
      <c r="XQ930" s="721"/>
      <c r="XR930" s="721"/>
      <c r="XS930" s="721"/>
      <c r="XT930" s="721"/>
      <c r="XU930" s="721"/>
      <c r="XV930" s="721"/>
      <c r="XW930" s="721"/>
      <c r="XX930" s="721"/>
      <c r="XY930" s="721"/>
      <c r="XZ930" s="721"/>
      <c r="YA930" s="721"/>
      <c r="YB930" s="721"/>
      <c r="YC930" s="721"/>
      <c r="YD930" s="721"/>
      <c r="YE930" s="721"/>
      <c r="YF930" s="721"/>
      <c r="YG930" s="721"/>
      <c r="YH930" s="721"/>
      <c r="YI930" s="721"/>
      <c r="YJ930" s="721"/>
      <c r="YK930" s="721"/>
      <c r="YL930" s="721"/>
      <c r="YM930" s="721"/>
      <c r="YN930" s="721"/>
      <c r="YO930" s="721"/>
      <c r="YP930" s="721"/>
      <c r="YQ930" s="721"/>
      <c r="YR930" s="721"/>
      <c r="YS930" s="721"/>
      <c r="YT930" s="721"/>
      <c r="YU930" s="721"/>
      <c r="YV930" s="721"/>
      <c r="YW930" s="721"/>
      <c r="YX930" s="721"/>
      <c r="YY930" s="721"/>
      <c r="YZ930" s="721"/>
      <c r="ZA930" s="721"/>
      <c r="ZB930" s="721"/>
      <c r="ZC930" s="721"/>
      <c r="ZD930" s="721"/>
      <c r="ZE930" s="721"/>
      <c r="ZF930" s="721"/>
      <c r="ZG930" s="721"/>
      <c r="ZH930" s="721"/>
      <c r="ZI930" s="721"/>
      <c r="ZJ930" s="721"/>
      <c r="ZK930" s="721"/>
      <c r="ZL930" s="721"/>
      <c r="ZM930" s="721"/>
      <c r="ZN930" s="721"/>
      <c r="ZO930" s="721"/>
      <c r="ZP930" s="721"/>
      <c r="ZQ930" s="721"/>
      <c r="ZR930" s="721"/>
      <c r="ZS930" s="721"/>
      <c r="ZT930" s="721"/>
      <c r="ZU930" s="721"/>
      <c r="ZV930" s="721"/>
      <c r="ZW930" s="721"/>
      <c r="ZX930" s="721"/>
      <c r="ZY930" s="721"/>
      <c r="ZZ930" s="721"/>
      <c r="AAA930" s="721"/>
      <c r="AAB930" s="721"/>
      <c r="AAC930" s="721"/>
      <c r="AAD930" s="721"/>
      <c r="AAE930" s="721"/>
      <c r="AAF930" s="721"/>
      <c r="AAG930" s="721"/>
      <c r="AAH930" s="721"/>
      <c r="AAI930" s="721"/>
      <c r="AAJ930" s="721"/>
      <c r="AAK930" s="721"/>
      <c r="AAL930" s="721"/>
      <c r="AAM930" s="721"/>
      <c r="AAN930" s="721"/>
      <c r="AAO930" s="721"/>
      <c r="AAP930" s="721"/>
      <c r="AAQ930" s="721"/>
      <c r="AAR930" s="721"/>
      <c r="AAS930" s="721"/>
      <c r="AAT930" s="721"/>
      <c r="AAU930" s="721"/>
      <c r="AAV930" s="721"/>
      <c r="AAW930" s="721"/>
      <c r="AAX930" s="721"/>
      <c r="AAY930" s="721"/>
      <c r="AAZ930" s="721"/>
      <c r="ABA930" s="721"/>
      <c r="ABB930" s="721"/>
      <c r="ABC930" s="721"/>
      <c r="ABD930" s="721"/>
      <c r="ABE930" s="721"/>
      <c r="ABF930" s="721"/>
      <c r="ABG930" s="721"/>
      <c r="ABH930" s="721"/>
      <c r="ABI930" s="721"/>
      <c r="ABJ930" s="721"/>
      <c r="ABK930" s="721"/>
      <c r="ABL930" s="721"/>
      <c r="ABM930" s="721"/>
      <c r="ABN930" s="721"/>
      <c r="ABO930" s="721"/>
      <c r="ABP930" s="721"/>
      <c r="ABQ930" s="721"/>
      <c r="ABR930" s="721"/>
      <c r="ABS930" s="721"/>
      <c r="ABT930" s="721"/>
      <c r="ABU930" s="721"/>
      <c r="ABV930" s="721"/>
      <c r="ABW930" s="721"/>
      <c r="ABX930" s="721"/>
      <c r="ABY930" s="721"/>
      <c r="ABZ930" s="721"/>
      <c r="ACA930" s="721"/>
      <c r="ACB930" s="721"/>
      <c r="ACC930" s="721"/>
      <c r="ACD930" s="721"/>
      <c r="ACE930" s="721"/>
      <c r="ACF930" s="721"/>
      <c r="ACG930" s="721"/>
      <c r="ACH930" s="721"/>
      <c r="ACI930" s="721"/>
      <c r="ACJ930" s="721"/>
      <c r="ACK930" s="721"/>
      <c r="ACL930" s="721"/>
      <c r="ACM930" s="721"/>
      <c r="ACN930" s="721"/>
      <c r="ACO930" s="721"/>
      <c r="ACP930" s="721"/>
      <c r="ACQ930" s="721"/>
      <c r="ACR930" s="721"/>
      <c r="ACS930" s="721"/>
      <c r="ACT930" s="721"/>
      <c r="ACU930" s="721"/>
      <c r="ACV930" s="721"/>
      <c r="ACW930" s="721"/>
      <c r="ACX930" s="721"/>
      <c r="ACY930" s="721"/>
      <c r="ACZ930" s="721"/>
      <c r="ADA930" s="721"/>
      <c r="ADB930" s="721"/>
      <c r="ADC930" s="721"/>
      <c r="ADD930" s="721"/>
      <c r="ADE930" s="721"/>
      <c r="ADF930" s="721"/>
      <c r="ADG930" s="721"/>
      <c r="ADH930" s="721"/>
      <c r="ADI930" s="721"/>
      <c r="ADJ930" s="721"/>
      <c r="ADK930" s="721"/>
      <c r="ADL930" s="721"/>
      <c r="ADM930" s="721"/>
      <c r="ADN930" s="721"/>
      <c r="ADO930" s="721"/>
      <c r="ADP930" s="721"/>
      <c r="ADQ930" s="721"/>
      <c r="ADR930" s="721"/>
      <c r="ADS930" s="721"/>
      <c r="ADT930" s="721"/>
      <c r="ADU930" s="721"/>
      <c r="ADV930" s="721"/>
      <c r="ADW930" s="721"/>
      <c r="ADX930" s="721"/>
      <c r="ADY930" s="721"/>
      <c r="ADZ930" s="721"/>
      <c r="AEA930" s="721"/>
      <c r="AEB930" s="721"/>
      <c r="AEC930" s="721"/>
      <c r="AED930" s="721"/>
      <c r="AEE930" s="721"/>
      <c r="AEF930" s="721"/>
      <c r="AEG930" s="721"/>
      <c r="AEH930" s="721"/>
      <c r="AEI930" s="721"/>
      <c r="AEJ930" s="721"/>
      <c r="AEK930" s="721"/>
      <c r="AEL930" s="721"/>
      <c r="AEM930" s="721"/>
      <c r="AEN930" s="721"/>
      <c r="AEO930" s="721"/>
      <c r="AEP930" s="721"/>
      <c r="AEQ930" s="721"/>
      <c r="AER930" s="721"/>
      <c r="AES930" s="721"/>
      <c r="AET930" s="721"/>
      <c r="AEU930" s="721"/>
      <c r="AEV930" s="721"/>
      <c r="AEW930" s="721"/>
      <c r="AEX930" s="721"/>
      <c r="AEY930" s="721"/>
      <c r="AEZ930" s="721"/>
      <c r="AFA930" s="721"/>
      <c r="AFB930" s="721"/>
      <c r="AFC930" s="721"/>
      <c r="AFD930" s="721"/>
      <c r="AFE930" s="721"/>
      <c r="AFF930" s="721"/>
      <c r="AFG930" s="721"/>
      <c r="AFH930" s="721"/>
      <c r="AFI930" s="721"/>
      <c r="AFJ930" s="721"/>
      <c r="AFK930" s="721"/>
      <c r="AFL930" s="721"/>
      <c r="AFM930" s="721"/>
      <c r="AFN930" s="721"/>
      <c r="AFO930" s="721"/>
      <c r="AFP930" s="721"/>
      <c r="AFQ930" s="721"/>
      <c r="AFR930" s="721"/>
      <c r="AFS930" s="721"/>
      <c r="AFT930" s="721"/>
      <c r="AFU930" s="721"/>
      <c r="AFV930" s="721"/>
      <c r="AFW930" s="721"/>
      <c r="AFX930" s="721"/>
      <c r="AFY930" s="721"/>
      <c r="AFZ930" s="721"/>
      <c r="AGA930" s="721"/>
      <c r="AGB930" s="721"/>
      <c r="AGC930" s="721"/>
      <c r="AGD930" s="721"/>
      <c r="AGE930" s="721"/>
      <c r="AGF930" s="721"/>
      <c r="AGG930" s="721"/>
      <c r="AGH930" s="721"/>
      <c r="AGI930" s="721"/>
      <c r="AGJ930" s="721"/>
      <c r="AGK930" s="721"/>
      <c r="AGL930" s="721"/>
      <c r="AGM930" s="721"/>
      <c r="AGN930" s="721"/>
      <c r="AGO930" s="721"/>
      <c r="AGP930" s="721"/>
      <c r="AGQ930" s="721"/>
      <c r="AGR930" s="721"/>
      <c r="AGS930" s="721"/>
      <c r="AGT930" s="721"/>
      <c r="AGU930" s="721"/>
      <c r="AGV930" s="721"/>
      <c r="AGW930" s="721"/>
      <c r="AGX930" s="721"/>
      <c r="AGY930" s="721"/>
      <c r="AGZ930" s="721"/>
      <c r="AHA930" s="721"/>
      <c r="AHB930" s="721"/>
      <c r="AHC930" s="721"/>
      <c r="AHD930" s="721"/>
      <c r="AHE930" s="721"/>
      <c r="AHF930" s="721"/>
      <c r="AHG930" s="721"/>
      <c r="AHH930" s="721"/>
      <c r="AHI930" s="721"/>
      <c r="AHJ930" s="721"/>
      <c r="AHK930" s="721"/>
      <c r="AHL930" s="721"/>
      <c r="AHM930" s="721"/>
      <c r="AHN930" s="721"/>
      <c r="AHO930" s="721"/>
      <c r="AHP930" s="721"/>
      <c r="AHQ930" s="721"/>
      <c r="AHR930" s="721"/>
      <c r="AHS930" s="721"/>
      <c r="AHT930" s="721"/>
      <c r="AHU930" s="721"/>
      <c r="AHV930" s="721"/>
      <c r="AHW930" s="721"/>
      <c r="AHX930" s="721"/>
      <c r="AHY930" s="721"/>
      <c r="AHZ930" s="721"/>
      <c r="AIA930" s="721"/>
      <c r="AIB930" s="721"/>
      <c r="AIC930" s="721"/>
      <c r="AID930" s="721"/>
      <c r="AIE930" s="721"/>
      <c r="AIF930" s="721"/>
      <c r="AIG930" s="721"/>
      <c r="AIH930" s="721"/>
      <c r="AII930" s="721"/>
      <c r="AIJ930" s="721"/>
      <c r="AIK930" s="721"/>
      <c r="AIL930" s="721"/>
      <c r="AIM930" s="721"/>
      <c r="AIN930" s="721"/>
      <c r="AIO930" s="721"/>
      <c r="AIP930" s="721"/>
      <c r="AIQ930" s="721"/>
      <c r="AIR930" s="721"/>
      <c r="AIS930" s="721"/>
      <c r="AIT930" s="721"/>
      <c r="AIU930" s="721"/>
      <c r="AIV930" s="721"/>
      <c r="AIW930" s="721"/>
      <c r="AIX930" s="721"/>
      <c r="AIY930" s="721"/>
      <c r="AIZ930" s="721"/>
      <c r="AJA930" s="721"/>
      <c r="AJB930" s="721"/>
      <c r="AJC930" s="721"/>
      <c r="AJD930" s="721"/>
      <c r="AJE930" s="721"/>
      <c r="AJF930" s="721"/>
      <c r="AJG930" s="721"/>
      <c r="AJH930" s="721"/>
      <c r="AJI930" s="721"/>
      <c r="AJJ930" s="721"/>
      <c r="AJK930" s="721"/>
      <c r="AJL930" s="721"/>
      <c r="AJM930" s="721"/>
      <c r="AJN930" s="721"/>
      <c r="AJO930" s="721"/>
      <c r="AJP930" s="721"/>
      <c r="AJQ930" s="721"/>
      <c r="AJR930" s="721"/>
      <c r="AJS930" s="721"/>
      <c r="AJT930" s="721"/>
      <c r="AJU930" s="721"/>
      <c r="AJV930" s="721"/>
      <c r="AJW930" s="721"/>
      <c r="AJX930" s="721"/>
      <c r="AJY930" s="721"/>
      <c r="AJZ930" s="721"/>
      <c r="AKA930" s="721"/>
      <c r="AKB930" s="721"/>
      <c r="AKC930" s="721"/>
      <c r="AKD930" s="721"/>
      <c r="AKE930" s="721"/>
      <c r="AKF930" s="721"/>
      <c r="AKG930" s="721"/>
      <c r="AKH930" s="721"/>
      <c r="AKI930" s="721"/>
      <c r="AKJ930" s="721"/>
      <c r="AKK930" s="721"/>
      <c r="AKL930" s="721"/>
      <c r="AKM930" s="721"/>
      <c r="AKN930" s="721"/>
      <c r="AKO930" s="721"/>
      <c r="AKP930" s="721"/>
      <c r="AKQ930" s="721"/>
      <c r="AKR930" s="721"/>
      <c r="AKS930" s="721"/>
      <c r="AKT930" s="721"/>
      <c r="AKU930" s="721"/>
      <c r="AKV930" s="721"/>
      <c r="AKW930" s="721"/>
      <c r="AKX930" s="721"/>
      <c r="AKY930" s="721"/>
      <c r="AKZ930" s="721"/>
      <c r="ALA930" s="721"/>
      <c r="ALB930" s="721"/>
      <c r="ALC930" s="721"/>
      <c r="ALD930" s="721"/>
      <c r="ALE930" s="721"/>
      <c r="ALF930" s="721"/>
      <c r="ALG930" s="721"/>
      <c r="ALH930" s="721"/>
      <c r="ALI930" s="721"/>
      <c r="ALJ930" s="721"/>
      <c r="ALK930" s="721"/>
      <c r="ALL930" s="721"/>
      <c r="ALM930" s="721"/>
      <c r="ALN930" s="721"/>
      <c r="ALO930" s="721"/>
      <c r="ALP930" s="721"/>
      <c r="ALQ930" s="721"/>
      <c r="ALR930" s="721"/>
      <c r="ALS930" s="721"/>
      <c r="ALT930" s="721"/>
      <c r="ALU930" s="721"/>
      <c r="ALV930" s="721"/>
      <c r="ALW930" s="721"/>
      <c r="ALX930" s="721"/>
      <c r="ALY930" s="721"/>
      <c r="ALZ930" s="721"/>
      <c r="AMA930" s="721"/>
      <c r="AMB930" s="721"/>
      <c r="AMC930" s="721"/>
      <c r="AMD930" s="721"/>
      <c r="AME930" s="721"/>
      <c r="AMF930" s="721"/>
      <c r="AMG930" s="721"/>
      <c r="AMH930" s="721"/>
      <c r="AMI930" s="721"/>
      <c r="AMJ930" s="721"/>
      <c r="AMK930" s="721"/>
      <c r="AML930" s="721"/>
      <c r="AMM930" s="721"/>
      <c r="AMN930" s="721"/>
      <c r="AMO930" s="721"/>
      <c r="AMP930" s="721"/>
      <c r="AMQ930" s="721"/>
      <c r="AMR930" s="721"/>
      <c r="AMS930" s="721"/>
      <c r="AMT930" s="721"/>
      <c r="AMU930" s="721"/>
      <c r="AMV930" s="721"/>
      <c r="AMW930" s="721"/>
      <c r="AMX930" s="721"/>
      <c r="AMY930" s="721"/>
      <c r="AMZ930" s="721"/>
      <c r="ANA930" s="721"/>
      <c r="ANB930" s="721"/>
      <c r="ANC930" s="721"/>
      <c r="AND930" s="721"/>
      <c r="ANE930" s="721"/>
      <c r="ANF930" s="721"/>
      <c r="ANG930" s="721"/>
      <c r="ANH930" s="721"/>
      <c r="ANI930" s="721"/>
      <c r="ANJ930" s="721"/>
      <c r="ANK930" s="721"/>
      <c r="ANL930" s="721"/>
      <c r="ANM930" s="721"/>
      <c r="ANN930" s="721"/>
      <c r="ANO930" s="721"/>
      <c r="ANP930" s="721"/>
      <c r="ANQ930" s="721"/>
      <c r="ANR930" s="721"/>
      <c r="ANS930" s="721"/>
      <c r="ANT930" s="721"/>
      <c r="ANU930" s="721"/>
      <c r="ANV930" s="721"/>
      <c r="ANW930" s="721"/>
      <c r="ANX930" s="721"/>
      <c r="ANY930" s="721"/>
      <c r="ANZ930" s="721"/>
      <c r="AOA930" s="721"/>
      <c r="AOB930" s="721"/>
      <c r="AOC930" s="721"/>
      <c r="AOD930" s="721"/>
      <c r="AOE930" s="721"/>
      <c r="AOF930" s="721"/>
      <c r="AOG930" s="721"/>
      <c r="AOH930" s="721"/>
      <c r="AOI930" s="721"/>
      <c r="AOJ930" s="721"/>
      <c r="AOK930" s="721"/>
      <c r="AOL930" s="721"/>
      <c r="AOM930" s="721"/>
      <c r="AON930" s="721"/>
      <c r="AOO930" s="721"/>
      <c r="AOP930" s="721"/>
      <c r="AOQ930" s="721"/>
      <c r="AOR930" s="721"/>
      <c r="AOS930" s="721"/>
      <c r="AOT930" s="721"/>
      <c r="AOU930" s="721"/>
      <c r="AOV930" s="721"/>
      <c r="AOW930" s="721"/>
      <c r="AOX930" s="721"/>
      <c r="AOY930" s="721"/>
      <c r="AOZ930" s="721"/>
      <c r="APA930" s="721"/>
      <c r="APB930" s="721"/>
      <c r="APC930" s="721"/>
      <c r="APD930" s="721"/>
      <c r="APE930" s="721"/>
      <c r="APF930" s="721"/>
      <c r="APG930" s="721"/>
      <c r="APH930" s="721"/>
      <c r="API930" s="721"/>
      <c r="APJ930" s="721"/>
      <c r="APK930" s="721"/>
      <c r="APL930" s="721"/>
      <c r="APM930" s="721"/>
      <c r="APN930" s="721"/>
      <c r="APO930" s="721"/>
      <c r="APP930" s="721"/>
      <c r="APQ930" s="721"/>
      <c r="APR930" s="721"/>
      <c r="APS930" s="721"/>
      <c r="APT930" s="721"/>
      <c r="APU930" s="721"/>
      <c r="APV930" s="721"/>
      <c r="APW930" s="721"/>
      <c r="APX930" s="721"/>
      <c r="APY930" s="721"/>
      <c r="APZ930" s="721"/>
      <c r="AQA930" s="721"/>
      <c r="AQB930" s="721"/>
      <c r="AQC930" s="721"/>
      <c r="AQD930" s="721"/>
      <c r="AQE930" s="721"/>
      <c r="AQF930" s="721"/>
      <c r="AQG930" s="721"/>
      <c r="AQH930" s="721"/>
      <c r="AQI930" s="721"/>
      <c r="AQJ930" s="721"/>
      <c r="AQK930" s="721"/>
      <c r="AQL930" s="721"/>
      <c r="AQM930" s="721"/>
      <c r="AQN930" s="721"/>
      <c r="AQO930" s="721"/>
      <c r="AQP930" s="721"/>
      <c r="AQQ930" s="721"/>
      <c r="AQR930" s="721"/>
      <c r="AQS930" s="721"/>
      <c r="AQT930" s="721"/>
      <c r="AQU930" s="721"/>
      <c r="AQV930" s="721"/>
      <c r="AQW930" s="721"/>
      <c r="AQX930" s="721"/>
      <c r="AQY930" s="721"/>
      <c r="AQZ930" s="721"/>
      <c r="ARA930" s="721"/>
      <c r="ARB930" s="721"/>
      <c r="ARC930" s="721"/>
      <c r="ARD930" s="721"/>
      <c r="ARE930" s="721"/>
      <c r="ARF930" s="721"/>
      <c r="ARG930" s="721"/>
      <c r="ARH930" s="721"/>
      <c r="ARI930" s="721"/>
      <c r="ARJ930" s="721"/>
      <c r="ARK930" s="721"/>
      <c r="ARL930" s="721"/>
      <c r="ARM930" s="721"/>
      <c r="ARN930" s="721"/>
      <c r="ARO930" s="721"/>
      <c r="ARP930" s="721"/>
      <c r="ARQ930" s="721"/>
      <c r="ARR930" s="721"/>
      <c r="ARS930" s="721"/>
      <c r="ART930" s="721"/>
      <c r="ARU930" s="721"/>
      <c r="ARV930" s="721"/>
      <c r="ARW930" s="721"/>
      <c r="ARX930" s="721"/>
      <c r="ARY930" s="721"/>
      <c r="ARZ930" s="721"/>
      <c r="ASA930" s="721"/>
      <c r="ASB930" s="721"/>
      <c r="ASC930" s="721"/>
      <c r="ASD930" s="721"/>
      <c r="ASE930" s="721"/>
      <c r="ASF930" s="721"/>
      <c r="ASG930" s="721"/>
      <c r="ASH930" s="721"/>
      <c r="ASI930" s="721"/>
      <c r="ASJ930" s="721"/>
      <c r="ASK930" s="721"/>
      <c r="ASL930" s="721"/>
      <c r="ASM930" s="721"/>
      <c r="ASN930" s="721"/>
      <c r="ASO930" s="721"/>
      <c r="ASP930" s="721"/>
      <c r="ASQ930" s="721"/>
      <c r="ASR930" s="721"/>
      <c r="ASS930" s="721"/>
      <c r="AST930" s="721"/>
      <c r="ASU930" s="721"/>
      <c r="ASV930" s="721"/>
      <c r="ASW930" s="721"/>
      <c r="ASX930" s="721"/>
      <c r="ASY930" s="721"/>
      <c r="ASZ930" s="721"/>
      <c r="ATA930" s="721"/>
      <c r="ATB930" s="721"/>
      <c r="ATC930" s="721"/>
      <c r="ATD930" s="721"/>
      <c r="ATE930" s="721"/>
      <c r="ATF930" s="721"/>
      <c r="ATG930" s="721"/>
      <c r="ATH930" s="721"/>
      <c r="ATI930" s="721"/>
      <c r="ATJ930" s="721"/>
      <c r="ATK930" s="721"/>
      <c r="ATL930" s="721"/>
      <c r="ATM930" s="721"/>
      <c r="ATN930" s="721"/>
      <c r="ATO930" s="721"/>
      <c r="ATP930" s="721"/>
      <c r="ATQ930" s="721"/>
      <c r="ATR930" s="721"/>
      <c r="ATS930" s="721"/>
      <c r="ATT930" s="721"/>
      <c r="ATU930" s="721"/>
      <c r="ATV930" s="721"/>
      <c r="ATW930" s="721"/>
      <c r="ATX930" s="721"/>
      <c r="ATY930" s="721"/>
      <c r="ATZ930" s="721"/>
      <c r="AUA930" s="721"/>
      <c r="AUB930" s="721"/>
      <c r="AUC930" s="721"/>
      <c r="AUD930" s="721"/>
      <c r="AUE930" s="721"/>
      <c r="AUF930" s="721"/>
      <c r="AUG930" s="721"/>
      <c r="AUH930" s="721"/>
      <c r="AUI930" s="721"/>
      <c r="AUJ930" s="721"/>
      <c r="AUK930" s="721"/>
      <c r="AUL930" s="721"/>
      <c r="AUM930" s="721"/>
      <c r="AUN930" s="721"/>
      <c r="AUO930" s="721"/>
      <c r="AUP930" s="721"/>
      <c r="AUQ930" s="721"/>
      <c r="AUR930" s="721"/>
      <c r="AUS930" s="721"/>
      <c r="AUT930" s="721"/>
      <c r="AUU930" s="721"/>
      <c r="AUV930" s="721"/>
      <c r="AUW930" s="721"/>
      <c r="AUX930" s="721"/>
      <c r="AUY930" s="721"/>
      <c r="AUZ930" s="721"/>
      <c r="AVA930" s="721"/>
      <c r="AVB930" s="721"/>
      <c r="AVC930" s="721"/>
      <c r="AVD930" s="721"/>
      <c r="AVE930" s="721"/>
      <c r="AVF930" s="721"/>
      <c r="AVG930" s="721"/>
      <c r="AVH930" s="721"/>
      <c r="AVI930" s="721"/>
      <c r="AVJ930" s="721"/>
      <c r="AVK930" s="721"/>
    </row>
    <row r="931" spans="1:1259">
      <c r="A931" s="716"/>
      <c r="B931" s="723">
        <v>44610</v>
      </c>
      <c r="C931" s="716"/>
      <c r="D931" s="687" t="s">
        <v>3247</v>
      </c>
      <c r="E931" s="676" t="s">
        <v>4985</v>
      </c>
      <c r="F931" s="698"/>
      <c r="G931" s="703">
        <v>2022</v>
      </c>
      <c r="H931" s="703"/>
      <c r="I931" s="698" t="s">
        <v>1699</v>
      </c>
      <c r="J931" s="699"/>
      <c r="K931" s="700" t="s">
        <v>4994</v>
      </c>
      <c r="L931" s="698" t="s">
        <v>4987</v>
      </c>
      <c r="M931" s="701">
        <v>44606</v>
      </c>
      <c r="N931" s="701">
        <v>44866</v>
      </c>
      <c r="O931" s="701"/>
      <c r="P931" s="699"/>
      <c r="Q931" s="699"/>
      <c r="R931" s="699"/>
      <c r="S931" s="698" t="s">
        <v>2425</v>
      </c>
      <c r="T931" s="698">
        <v>60</v>
      </c>
      <c r="U931" s="698"/>
      <c r="V931" s="698" t="s">
        <v>973</v>
      </c>
      <c r="W931" s="698">
        <v>400</v>
      </c>
      <c r="X931" s="702">
        <v>896</v>
      </c>
      <c r="Y931" s="539">
        <f t="shared" si="42"/>
        <v>358400</v>
      </c>
      <c r="Z931" s="680">
        <v>0.55000000000000004</v>
      </c>
      <c r="AA931" s="681">
        <f t="shared" si="43"/>
        <v>197120.00000000003</v>
      </c>
      <c r="AB931" s="682"/>
      <c r="AC931" s="683">
        <v>0</v>
      </c>
      <c r="AD931" s="692"/>
      <c r="AE931" s="684"/>
      <c r="AF931" s="695">
        <f t="shared" si="44"/>
        <v>197120.00000000003</v>
      </c>
      <c r="AG931" s="676" t="s">
        <v>1073</v>
      </c>
      <c r="AH931" s="676"/>
      <c r="AI931" s="685" t="s">
        <v>2488</v>
      </c>
      <c r="AJ931" s="676" t="s">
        <v>4988</v>
      </c>
      <c r="AK931" s="696" t="s">
        <v>3325</v>
      </c>
      <c r="AL931" s="676">
        <v>84120</v>
      </c>
      <c r="AM931" s="676" t="s">
        <v>52</v>
      </c>
      <c r="AN931" s="676"/>
      <c r="AO931" s="676"/>
      <c r="AP931" s="688"/>
      <c r="AQ931" s="688" t="s">
        <v>37</v>
      </c>
      <c r="AR931" s="688"/>
      <c r="AS931" s="715"/>
      <c r="AT931" s="715"/>
      <c r="AU931" s="715"/>
      <c r="AV931" s="680">
        <v>0.51</v>
      </c>
      <c r="AW931" s="721"/>
      <c r="AX931" s="721"/>
      <c r="AY931" s="721"/>
      <c r="AZ931" s="721"/>
      <c r="BA931" s="721"/>
      <c r="BB931" s="721"/>
      <c r="BC931" s="721"/>
      <c r="BD931" s="721"/>
      <c r="BE931" s="721"/>
      <c r="BF931" s="721"/>
      <c r="BG931" s="721"/>
      <c r="BH931" s="721"/>
      <c r="BI931" s="721"/>
      <c r="BJ931" s="721"/>
      <c r="BK931" s="721"/>
      <c r="BL931" s="721"/>
      <c r="BM931" s="721"/>
      <c r="BN931" s="721"/>
      <c r="BO931" s="721"/>
      <c r="BP931" s="721"/>
      <c r="BQ931" s="721"/>
      <c r="BR931" s="721"/>
      <c r="BS931" s="721"/>
      <c r="BT931" s="721"/>
      <c r="BU931" s="721"/>
      <c r="BV931" s="721"/>
      <c r="BW931" s="721"/>
      <c r="BX931" s="721"/>
      <c r="BY931" s="721"/>
      <c r="BZ931" s="721"/>
      <c r="CA931" s="721"/>
      <c r="CB931" s="721"/>
      <c r="CC931" s="721"/>
      <c r="CD931" s="721"/>
      <c r="CE931" s="721"/>
      <c r="CF931" s="721"/>
      <c r="CG931" s="721"/>
      <c r="CH931" s="721"/>
      <c r="CI931" s="721"/>
      <c r="CJ931" s="721"/>
      <c r="CK931" s="721"/>
      <c r="CL931" s="721"/>
      <c r="CM931" s="721"/>
      <c r="CN931" s="721"/>
      <c r="CO931" s="721"/>
      <c r="CP931" s="721"/>
      <c r="CQ931" s="721"/>
      <c r="CR931" s="721"/>
      <c r="CS931" s="721"/>
      <c r="CT931" s="721"/>
      <c r="CU931" s="721"/>
      <c r="CV931" s="721"/>
      <c r="CW931" s="721"/>
      <c r="CX931" s="721"/>
      <c r="CY931" s="721"/>
      <c r="CZ931" s="721"/>
      <c r="DA931" s="721"/>
      <c r="DB931" s="721"/>
      <c r="DC931" s="721"/>
      <c r="DD931" s="721"/>
      <c r="DE931" s="721"/>
      <c r="DF931" s="721"/>
      <c r="DG931" s="721"/>
      <c r="DH931" s="721"/>
      <c r="DI931" s="721"/>
      <c r="DJ931" s="721"/>
      <c r="DK931" s="721"/>
      <c r="DL931" s="721"/>
      <c r="DM931" s="721"/>
      <c r="DN931" s="721"/>
      <c r="DO931" s="721"/>
      <c r="DP931" s="721"/>
      <c r="DQ931" s="721"/>
      <c r="DR931" s="721"/>
      <c r="DS931" s="721"/>
      <c r="DT931" s="721"/>
      <c r="DU931" s="721"/>
      <c r="DV931" s="721"/>
      <c r="DW931" s="721"/>
      <c r="DX931" s="721"/>
      <c r="DY931" s="721"/>
      <c r="DZ931" s="721"/>
      <c r="EA931" s="721"/>
      <c r="EB931" s="721"/>
      <c r="EC931" s="721"/>
      <c r="ED931" s="721"/>
      <c r="EE931" s="721"/>
      <c r="EF931" s="721"/>
      <c r="EG931" s="721"/>
      <c r="EH931" s="721"/>
      <c r="EI931" s="721"/>
      <c r="EJ931" s="721"/>
      <c r="EK931" s="721"/>
      <c r="EL931" s="721"/>
      <c r="EM931" s="721"/>
      <c r="EN931" s="721"/>
      <c r="EO931" s="721"/>
      <c r="EP931" s="721"/>
      <c r="EQ931" s="721"/>
      <c r="ER931" s="721"/>
      <c r="ES931" s="721"/>
      <c r="ET931" s="721"/>
      <c r="EU931" s="721"/>
      <c r="EV931" s="721"/>
      <c r="EW931" s="721"/>
      <c r="EX931" s="721"/>
      <c r="EY931" s="721"/>
      <c r="EZ931" s="721"/>
      <c r="FA931" s="721"/>
      <c r="FB931" s="721"/>
      <c r="FC931" s="721"/>
      <c r="FD931" s="721"/>
      <c r="FE931" s="721"/>
      <c r="FF931" s="721"/>
      <c r="FG931" s="721"/>
      <c r="FH931" s="721"/>
      <c r="FI931" s="721"/>
      <c r="FJ931" s="721"/>
      <c r="FK931" s="721"/>
      <c r="FL931" s="721"/>
      <c r="FM931" s="721"/>
      <c r="FN931" s="721"/>
      <c r="FO931" s="721"/>
      <c r="FP931" s="721"/>
      <c r="FQ931" s="721"/>
      <c r="FR931" s="721"/>
      <c r="FS931" s="721"/>
      <c r="FT931" s="721"/>
      <c r="FU931" s="721"/>
      <c r="FV931" s="721"/>
      <c r="FW931" s="721"/>
      <c r="FX931" s="721"/>
      <c r="FY931" s="721"/>
      <c r="FZ931" s="721"/>
      <c r="GA931" s="721"/>
      <c r="GB931" s="721"/>
      <c r="GC931" s="721"/>
      <c r="GD931" s="721"/>
      <c r="GE931" s="721"/>
      <c r="GF931" s="721"/>
      <c r="GG931" s="721"/>
      <c r="GH931" s="721"/>
      <c r="GI931" s="721"/>
      <c r="GJ931" s="721"/>
      <c r="GK931" s="721"/>
      <c r="GL931" s="721"/>
      <c r="GM931" s="721"/>
      <c r="GN931" s="721"/>
      <c r="GO931" s="721"/>
      <c r="GP931" s="721"/>
      <c r="GQ931" s="721"/>
      <c r="GR931" s="721"/>
      <c r="GS931" s="721"/>
      <c r="GT931" s="721"/>
      <c r="GU931" s="721"/>
      <c r="GV931" s="721"/>
      <c r="GW931" s="721"/>
      <c r="GX931" s="721"/>
      <c r="GY931" s="721"/>
      <c r="GZ931" s="721"/>
      <c r="HA931" s="721"/>
      <c r="HB931" s="721"/>
      <c r="HC931" s="721"/>
      <c r="HD931" s="721"/>
      <c r="HE931" s="721"/>
      <c r="HF931" s="721"/>
      <c r="HG931" s="721"/>
      <c r="HH931" s="721"/>
      <c r="HI931" s="721"/>
      <c r="HJ931" s="721"/>
      <c r="HK931" s="721"/>
      <c r="HL931" s="721"/>
      <c r="HM931" s="721"/>
      <c r="HN931" s="721"/>
      <c r="HO931" s="721"/>
      <c r="HP931" s="721"/>
      <c r="HQ931" s="721"/>
      <c r="HR931" s="721"/>
      <c r="HS931" s="721"/>
      <c r="HT931" s="721"/>
      <c r="HU931" s="721"/>
      <c r="HV931" s="721"/>
      <c r="HW931" s="721"/>
      <c r="HX931" s="721"/>
      <c r="HY931" s="721"/>
      <c r="HZ931" s="721"/>
      <c r="IA931" s="721"/>
      <c r="IB931" s="721"/>
      <c r="IC931" s="721"/>
      <c r="ID931" s="721"/>
      <c r="IE931" s="721"/>
      <c r="IF931" s="721"/>
      <c r="IG931" s="721"/>
      <c r="IH931" s="721"/>
      <c r="II931" s="721"/>
      <c r="IJ931" s="721"/>
      <c r="IK931" s="721"/>
      <c r="IL931" s="721"/>
      <c r="IM931" s="721"/>
      <c r="IN931" s="721"/>
      <c r="IO931" s="721"/>
      <c r="IP931" s="721"/>
      <c r="IQ931" s="721"/>
      <c r="IR931" s="721"/>
      <c r="IS931" s="721"/>
      <c r="IT931" s="721"/>
      <c r="IU931" s="721"/>
      <c r="IV931" s="721"/>
      <c r="IW931" s="721"/>
      <c r="IX931" s="721"/>
      <c r="IY931" s="721"/>
      <c r="IZ931" s="721"/>
      <c r="JA931" s="721"/>
      <c r="JB931" s="721"/>
      <c r="JC931" s="721"/>
      <c r="JD931" s="721"/>
      <c r="JE931" s="721"/>
      <c r="JF931" s="721"/>
      <c r="JG931" s="721"/>
      <c r="JH931" s="721"/>
      <c r="JI931" s="721"/>
      <c r="JJ931" s="721"/>
      <c r="JK931" s="721"/>
      <c r="JL931" s="721"/>
      <c r="JM931" s="721"/>
      <c r="JN931" s="721"/>
      <c r="JO931" s="721"/>
      <c r="JP931" s="721"/>
      <c r="JQ931" s="721"/>
      <c r="JR931" s="721"/>
      <c r="JS931" s="721"/>
      <c r="JT931" s="721"/>
      <c r="JU931" s="721"/>
      <c r="JV931" s="721"/>
      <c r="JW931" s="721"/>
      <c r="JX931" s="721"/>
      <c r="JY931" s="721"/>
      <c r="JZ931" s="721"/>
      <c r="KA931" s="721"/>
      <c r="KB931" s="721"/>
      <c r="KC931" s="721"/>
      <c r="KD931" s="721"/>
      <c r="KE931" s="721"/>
      <c r="KF931" s="721"/>
      <c r="KG931" s="721"/>
      <c r="KH931" s="721"/>
      <c r="KI931" s="721"/>
      <c r="KJ931" s="721"/>
      <c r="KK931" s="721"/>
      <c r="KL931" s="721"/>
      <c r="KM931" s="721"/>
      <c r="KN931" s="721"/>
      <c r="KO931" s="721"/>
      <c r="KP931" s="721"/>
      <c r="KQ931" s="721"/>
      <c r="KR931" s="721"/>
      <c r="KS931" s="721"/>
      <c r="KT931" s="721"/>
      <c r="KU931" s="721"/>
      <c r="KV931" s="721"/>
      <c r="KW931" s="721"/>
      <c r="KX931" s="721"/>
      <c r="KY931" s="721"/>
      <c r="KZ931" s="721"/>
      <c r="LA931" s="721"/>
      <c r="LB931" s="721"/>
      <c r="LC931" s="721"/>
      <c r="LD931" s="721"/>
      <c r="LE931" s="721"/>
      <c r="LF931" s="721"/>
      <c r="LG931" s="721"/>
      <c r="LH931" s="721"/>
      <c r="LI931" s="721"/>
      <c r="LJ931" s="721"/>
      <c r="LK931" s="721"/>
      <c r="LL931" s="721"/>
      <c r="LM931" s="721"/>
      <c r="LN931" s="721"/>
      <c r="LO931" s="721"/>
      <c r="LP931" s="721"/>
      <c r="LQ931" s="721"/>
      <c r="LR931" s="721"/>
      <c r="LS931" s="721"/>
      <c r="LT931" s="721"/>
      <c r="LU931" s="721"/>
      <c r="LV931" s="721"/>
      <c r="LW931" s="721"/>
      <c r="LX931" s="721"/>
      <c r="LY931" s="721"/>
      <c r="LZ931" s="721"/>
      <c r="MA931" s="721"/>
      <c r="MB931" s="721"/>
      <c r="MC931" s="721"/>
      <c r="MD931" s="721"/>
      <c r="ME931" s="721"/>
      <c r="MF931" s="721"/>
      <c r="MG931" s="721"/>
      <c r="MH931" s="721"/>
      <c r="MI931" s="721"/>
      <c r="MJ931" s="721"/>
      <c r="MK931" s="721"/>
      <c r="ML931" s="721"/>
      <c r="MM931" s="721"/>
      <c r="MN931" s="721"/>
      <c r="MO931" s="721"/>
      <c r="MP931" s="721"/>
      <c r="MQ931" s="721"/>
      <c r="MR931" s="721"/>
      <c r="MS931" s="721"/>
      <c r="MT931" s="721"/>
      <c r="MU931" s="721"/>
      <c r="MV931" s="721"/>
      <c r="MW931" s="721"/>
      <c r="MX931" s="721"/>
      <c r="MY931" s="721"/>
      <c r="MZ931" s="721"/>
      <c r="NA931" s="721"/>
      <c r="NB931" s="721"/>
      <c r="NC931" s="721"/>
      <c r="ND931" s="721"/>
      <c r="NE931" s="721"/>
      <c r="NF931" s="721"/>
      <c r="NG931" s="721"/>
      <c r="NH931" s="721"/>
      <c r="NI931" s="721"/>
      <c r="NJ931" s="721"/>
      <c r="NK931" s="721"/>
      <c r="NL931" s="721"/>
      <c r="NM931" s="721"/>
      <c r="NN931" s="721"/>
      <c r="NO931" s="721"/>
      <c r="NP931" s="721"/>
      <c r="NQ931" s="721"/>
      <c r="NR931" s="721"/>
      <c r="NS931" s="721"/>
      <c r="NT931" s="721"/>
      <c r="NU931" s="721"/>
      <c r="NV931" s="721"/>
      <c r="NW931" s="721"/>
      <c r="NX931" s="721"/>
      <c r="NY931" s="721"/>
      <c r="NZ931" s="721"/>
      <c r="OA931" s="721"/>
      <c r="OB931" s="721"/>
      <c r="OC931" s="721"/>
      <c r="OD931" s="721"/>
      <c r="OE931" s="721"/>
      <c r="OF931" s="721"/>
      <c r="OG931" s="721"/>
      <c r="OH931" s="721"/>
      <c r="OI931" s="721"/>
      <c r="OJ931" s="721"/>
      <c r="OK931" s="721"/>
      <c r="OL931" s="721"/>
      <c r="OM931" s="721"/>
      <c r="ON931" s="721"/>
      <c r="OO931" s="721"/>
      <c r="OP931" s="721"/>
      <c r="OQ931" s="721"/>
      <c r="OR931" s="721"/>
      <c r="OS931" s="721"/>
      <c r="OT931" s="721"/>
      <c r="OU931" s="721"/>
      <c r="OV931" s="721"/>
      <c r="OW931" s="721"/>
      <c r="OX931" s="721"/>
      <c r="OY931" s="721"/>
      <c r="OZ931" s="721"/>
      <c r="PA931" s="721"/>
      <c r="PB931" s="721"/>
      <c r="PC931" s="721"/>
      <c r="PD931" s="721"/>
      <c r="PE931" s="721"/>
      <c r="PF931" s="721"/>
      <c r="PG931" s="721"/>
      <c r="PH931" s="721"/>
      <c r="PI931" s="721"/>
      <c r="PJ931" s="721"/>
      <c r="PK931" s="721"/>
      <c r="PL931" s="721"/>
      <c r="PM931" s="721"/>
      <c r="PN931" s="721"/>
      <c r="PO931" s="721"/>
      <c r="PP931" s="721"/>
      <c r="PQ931" s="721"/>
      <c r="PR931" s="721"/>
      <c r="PS931" s="721"/>
      <c r="PT931" s="721"/>
      <c r="PU931" s="721"/>
      <c r="PV931" s="721"/>
      <c r="PW931" s="721"/>
      <c r="PX931" s="721"/>
      <c r="PY931" s="721"/>
      <c r="PZ931" s="721"/>
      <c r="QA931" s="721"/>
      <c r="QB931" s="721"/>
      <c r="QC931" s="721"/>
      <c r="QD931" s="721"/>
      <c r="QE931" s="721"/>
      <c r="QF931" s="721"/>
      <c r="QG931" s="721"/>
      <c r="QH931" s="721"/>
      <c r="QI931" s="721"/>
      <c r="QJ931" s="721"/>
      <c r="QK931" s="721"/>
      <c r="QL931" s="721"/>
      <c r="QM931" s="721"/>
      <c r="QN931" s="721"/>
      <c r="QO931" s="721"/>
      <c r="QP931" s="721"/>
      <c r="QQ931" s="721"/>
      <c r="QR931" s="721"/>
      <c r="QS931" s="721"/>
      <c r="QT931" s="721"/>
      <c r="QU931" s="721"/>
      <c r="QV931" s="721"/>
      <c r="QW931" s="721"/>
      <c r="QX931" s="721"/>
      <c r="QY931" s="721"/>
      <c r="QZ931" s="721"/>
      <c r="RA931" s="721"/>
      <c r="RB931" s="721"/>
      <c r="RC931" s="721"/>
      <c r="RD931" s="721"/>
      <c r="RE931" s="721"/>
      <c r="RF931" s="721"/>
      <c r="RG931" s="721"/>
      <c r="RH931" s="721"/>
      <c r="RI931" s="721"/>
      <c r="RJ931" s="721"/>
      <c r="RK931" s="721"/>
      <c r="RL931" s="721"/>
      <c r="RM931" s="721"/>
      <c r="RN931" s="721"/>
      <c r="RO931" s="721"/>
      <c r="RP931" s="721"/>
      <c r="RQ931" s="721"/>
      <c r="RR931" s="721"/>
      <c r="RS931" s="721"/>
      <c r="RT931" s="721"/>
      <c r="RU931" s="721"/>
      <c r="RV931" s="721"/>
      <c r="RW931" s="721"/>
      <c r="RX931" s="721"/>
      <c r="RY931" s="721"/>
      <c r="RZ931" s="721"/>
      <c r="SA931" s="721"/>
      <c r="SB931" s="721"/>
      <c r="SC931" s="721"/>
      <c r="SD931" s="721"/>
      <c r="SE931" s="721"/>
      <c r="SF931" s="721"/>
      <c r="SG931" s="721"/>
      <c r="SH931" s="721"/>
      <c r="SI931" s="721"/>
      <c r="SJ931" s="721"/>
      <c r="SK931" s="721"/>
      <c r="SL931" s="721"/>
      <c r="SM931" s="721"/>
      <c r="SN931" s="721"/>
      <c r="SO931" s="721"/>
      <c r="SP931" s="721"/>
      <c r="SQ931" s="721"/>
      <c r="SR931" s="721"/>
      <c r="SS931" s="721"/>
      <c r="ST931" s="721"/>
      <c r="SU931" s="721"/>
      <c r="SV931" s="721"/>
      <c r="SW931" s="721"/>
      <c r="SX931" s="721"/>
      <c r="SY931" s="721"/>
      <c r="SZ931" s="721"/>
      <c r="TA931" s="721"/>
      <c r="TB931" s="721"/>
      <c r="TC931" s="721"/>
      <c r="TD931" s="721"/>
      <c r="TE931" s="721"/>
      <c r="TF931" s="721"/>
      <c r="TG931" s="721"/>
      <c r="TH931" s="721"/>
      <c r="TI931" s="721"/>
      <c r="TJ931" s="721"/>
      <c r="TK931" s="721"/>
      <c r="TL931" s="721"/>
      <c r="TM931" s="721"/>
      <c r="TN931" s="721"/>
      <c r="TO931" s="721"/>
      <c r="TP931" s="721"/>
      <c r="TQ931" s="721"/>
      <c r="TR931" s="721"/>
      <c r="TS931" s="721"/>
      <c r="TT931" s="721"/>
      <c r="TU931" s="721"/>
      <c r="TV931" s="721"/>
      <c r="TW931" s="721"/>
      <c r="TX931" s="721"/>
      <c r="TY931" s="721"/>
      <c r="TZ931" s="721"/>
      <c r="UA931" s="721"/>
      <c r="UB931" s="721"/>
      <c r="UC931" s="721"/>
      <c r="UD931" s="721"/>
      <c r="UE931" s="721"/>
      <c r="UF931" s="721"/>
      <c r="UG931" s="721"/>
      <c r="UH931" s="721"/>
      <c r="UI931" s="721"/>
      <c r="UJ931" s="721"/>
      <c r="UK931" s="721"/>
      <c r="UL931" s="721"/>
      <c r="UM931" s="721"/>
      <c r="UN931" s="721"/>
      <c r="UO931" s="721"/>
      <c r="UP931" s="721"/>
      <c r="UQ931" s="721"/>
      <c r="UR931" s="721"/>
      <c r="US931" s="721"/>
      <c r="UT931" s="721"/>
      <c r="UU931" s="721"/>
      <c r="UV931" s="721"/>
      <c r="UW931" s="721"/>
      <c r="UX931" s="721"/>
      <c r="UY931" s="721"/>
      <c r="UZ931" s="721"/>
      <c r="VA931" s="721"/>
      <c r="VB931" s="721"/>
      <c r="VC931" s="721"/>
      <c r="VD931" s="721"/>
      <c r="VE931" s="721"/>
      <c r="VF931" s="721"/>
      <c r="VG931" s="721"/>
      <c r="VH931" s="721"/>
      <c r="VI931" s="721"/>
      <c r="VJ931" s="721"/>
      <c r="VK931" s="721"/>
      <c r="VL931" s="721"/>
      <c r="VM931" s="721"/>
      <c r="VN931" s="721"/>
      <c r="VO931" s="721"/>
      <c r="VP931" s="721"/>
      <c r="VQ931" s="721"/>
      <c r="VR931" s="721"/>
      <c r="VS931" s="721"/>
      <c r="VT931" s="721"/>
      <c r="VU931" s="721"/>
      <c r="VV931" s="721"/>
      <c r="VW931" s="721"/>
      <c r="VX931" s="721"/>
      <c r="VY931" s="721"/>
      <c r="VZ931" s="721"/>
      <c r="WA931" s="721"/>
      <c r="WB931" s="721"/>
      <c r="WC931" s="721"/>
      <c r="WD931" s="721"/>
      <c r="WE931" s="721"/>
      <c r="WF931" s="721"/>
      <c r="WG931" s="721"/>
      <c r="WH931" s="721"/>
      <c r="WI931" s="721"/>
      <c r="WJ931" s="721"/>
      <c r="WK931" s="721"/>
      <c r="WL931" s="721"/>
      <c r="WM931" s="721"/>
      <c r="WN931" s="721"/>
      <c r="WO931" s="721"/>
      <c r="WP931" s="721"/>
      <c r="WQ931" s="721"/>
      <c r="WR931" s="721"/>
      <c r="WS931" s="721"/>
      <c r="WT931" s="721"/>
      <c r="WU931" s="721"/>
      <c r="WV931" s="721"/>
      <c r="WW931" s="721"/>
      <c r="WX931" s="721"/>
      <c r="WY931" s="721"/>
      <c r="WZ931" s="721"/>
      <c r="XA931" s="721"/>
      <c r="XB931" s="721"/>
      <c r="XC931" s="721"/>
      <c r="XD931" s="721"/>
      <c r="XE931" s="721"/>
      <c r="XF931" s="721"/>
      <c r="XG931" s="721"/>
      <c r="XH931" s="721"/>
      <c r="XI931" s="721"/>
      <c r="XJ931" s="721"/>
      <c r="XK931" s="721"/>
      <c r="XL931" s="721"/>
      <c r="XM931" s="721"/>
      <c r="XN931" s="721"/>
      <c r="XO931" s="721"/>
      <c r="XP931" s="721"/>
      <c r="XQ931" s="721"/>
      <c r="XR931" s="721"/>
      <c r="XS931" s="721"/>
      <c r="XT931" s="721"/>
      <c r="XU931" s="721"/>
      <c r="XV931" s="721"/>
      <c r="XW931" s="721"/>
      <c r="XX931" s="721"/>
      <c r="XY931" s="721"/>
      <c r="XZ931" s="721"/>
      <c r="YA931" s="721"/>
      <c r="YB931" s="721"/>
      <c r="YC931" s="721"/>
      <c r="YD931" s="721"/>
      <c r="YE931" s="721"/>
      <c r="YF931" s="721"/>
      <c r="YG931" s="721"/>
      <c r="YH931" s="721"/>
      <c r="YI931" s="721"/>
      <c r="YJ931" s="721"/>
      <c r="YK931" s="721"/>
      <c r="YL931" s="721"/>
      <c r="YM931" s="721"/>
      <c r="YN931" s="721"/>
      <c r="YO931" s="721"/>
      <c r="YP931" s="721"/>
      <c r="YQ931" s="721"/>
      <c r="YR931" s="721"/>
      <c r="YS931" s="721"/>
      <c r="YT931" s="721"/>
      <c r="YU931" s="721"/>
      <c r="YV931" s="721"/>
      <c r="YW931" s="721"/>
      <c r="YX931" s="721"/>
      <c r="YY931" s="721"/>
      <c r="YZ931" s="721"/>
      <c r="ZA931" s="721"/>
      <c r="ZB931" s="721"/>
      <c r="ZC931" s="721"/>
      <c r="ZD931" s="721"/>
      <c r="ZE931" s="721"/>
      <c r="ZF931" s="721"/>
      <c r="ZG931" s="721"/>
      <c r="ZH931" s="721"/>
      <c r="ZI931" s="721"/>
      <c r="ZJ931" s="721"/>
      <c r="ZK931" s="721"/>
      <c r="ZL931" s="721"/>
      <c r="ZM931" s="721"/>
      <c r="ZN931" s="721"/>
      <c r="ZO931" s="721"/>
      <c r="ZP931" s="721"/>
      <c r="ZQ931" s="721"/>
      <c r="ZR931" s="721"/>
      <c r="ZS931" s="721"/>
      <c r="ZT931" s="721"/>
      <c r="ZU931" s="721"/>
      <c r="ZV931" s="721"/>
      <c r="ZW931" s="721"/>
      <c r="ZX931" s="721"/>
      <c r="ZY931" s="721"/>
      <c r="ZZ931" s="721"/>
      <c r="AAA931" s="721"/>
      <c r="AAB931" s="721"/>
      <c r="AAC931" s="721"/>
      <c r="AAD931" s="721"/>
      <c r="AAE931" s="721"/>
      <c r="AAF931" s="721"/>
      <c r="AAG931" s="721"/>
      <c r="AAH931" s="721"/>
      <c r="AAI931" s="721"/>
      <c r="AAJ931" s="721"/>
      <c r="AAK931" s="721"/>
      <c r="AAL931" s="721"/>
      <c r="AAM931" s="721"/>
      <c r="AAN931" s="721"/>
      <c r="AAO931" s="721"/>
      <c r="AAP931" s="721"/>
      <c r="AAQ931" s="721"/>
      <c r="AAR931" s="721"/>
      <c r="AAS931" s="721"/>
      <c r="AAT931" s="721"/>
      <c r="AAU931" s="721"/>
      <c r="AAV931" s="721"/>
      <c r="AAW931" s="721"/>
      <c r="AAX931" s="721"/>
      <c r="AAY931" s="721"/>
      <c r="AAZ931" s="721"/>
      <c r="ABA931" s="721"/>
      <c r="ABB931" s="721"/>
      <c r="ABC931" s="721"/>
      <c r="ABD931" s="721"/>
      <c r="ABE931" s="721"/>
      <c r="ABF931" s="721"/>
      <c r="ABG931" s="721"/>
      <c r="ABH931" s="721"/>
      <c r="ABI931" s="721"/>
      <c r="ABJ931" s="721"/>
      <c r="ABK931" s="721"/>
      <c r="ABL931" s="721"/>
      <c r="ABM931" s="721"/>
      <c r="ABN931" s="721"/>
      <c r="ABO931" s="721"/>
      <c r="ABP931" s="721"/>
      <c r="ABQ931" s="721"/>
      <c r="ABR931" s="721"/>
      <c r="ABS931" s="721"/>
      <c r="ABT931" s="721"/>
      <c r="ABU931" s="721"/>
      <c r="ABV931" s="721"/>
      <c r="ABW931" s="721"/>
      <c r="ABX931" s="721"/>
      <c r="ABY931" s="721"/>
      <c r="ABZ931" s="721"/>
      <c r="ACA931" s="721"/>
      <c r="ACB931" s="721"/>
      <c r="ACC931" s="721"/>
      <c r="ACD931" s="721"/>
      <c r="ACE931" s="721"/>
      <c r="ACF931" s="721"/>
      <c r="ACG931" s="721"/>
      <c r="ACH931" s="721"/>
      <c r="ACI931" s="721"/>
      <c r="ACJ931" s="721"/>
      <c r="ACK931" s="721"/>
      <c r="ACL931" s="721"/>
      <c r="ACM931" s="721"/>
      <c r="ACN931" s="721"/>
      <c r="ACO931" s="721"/>
      <c r="ACP931" s="721"/>
      <c r="ACQ931" s="721"/>
      <c r="ACR931" s="721"/>
      <c r="ACS931" s="721"/>
      <c r="ACT931" s="721"/>
      <c r="ACU931" s="721"/>
      <c r="ACV931" s="721"/>
      <c r="ACW931" s="721"/>
      <c r="ACX931" s="721"/>
      <c r="ACY931" s="721"/>
      <c r="ACZ931" s="721"/>
      <c r="ADA931" s="721"/>
      <c r="ADB931" s="721"/>
      <c r="ADC931" s="721"/>
      <c r="ADD931" s="721"/>
      <c r="ADE931" s="721"/>
      <c r="ADF931" s="721"/>
      <c r="ADG931" s="721"/>
      <c r="ADH931" s="721"/>
      <c r="ADI931" s="721"/>
      <c r="ADJ931" s="721"/>
      <c r="ADK931" s="721"/>
      <c r="ADL931" s="721"/>
      <c r="ADM931" s="721"/>
      <c r="ADN931" s="721"/>
      <c r="ADO931" s="721"/>
      <c r="ADP931" s="721"/>
      <c r="ADQ931" s="721"/>
      <c r="ADR931" s="721"/>
      <c r="ADS931" s="721"/>
      <c r="ADT931" s="721"/>
      <c r="ADU931" s="721"/>
      <c r="ADV931" s="721"/>
      <c r="ADW931" s="721"/>
      <c r="ADX931" s="721"/>
      <c r="ADY931" s="721"/>
      <c r="ADZ931" s="721"/>
      <c r="AEA931" s="721"/>
      <c r="AEB931" s="721"/>
      <c r="AEC931" s="721"/>
      <c r="AED931" s="721"/>
      <c r="AEE931" s="721"/>
      <c r="AEF931" s="721"/>
      <c r="AEG931" s="721"/>
      <c r="AEH931" s="721"/>
      <c r="AEI931" s="721"/>
      <c r="AEJ931" s="721"/>
      <c r="AEK931" s="721"/>
      <c r="AEL931" s="721"/>
      <c r="AEM931" s="721"/>
      <c r="AEN931" s="721"/>
      <c r="AEO931" s="721"/>
      <c r="AEP931" s="721"/>
      <c r="AEQ931" s="721"/>
      <c r="AER931" s="721"/>
      <c r="AES931" s="721"/>
      <c r="AET931" s="721"/>
      <c r="AEU931" s="721"/>
      <c r="AEV931" s="721"/>
      <c r="AEW931" s="721"/>
      <c r="AEX931" s="721"/>
      <c r="AEY931" s="721"/>
      <c r="AEZ931" s="721"/>
      <c r="AFA931" s="721"/>
      <c r="AFB931" s="721"/>
      <c r="AFC931" s="721"/>
      <c r="AFD931" s="721"/>
      <c r="AFE931" s="721"/>
      <c r="AFF931" s="721"/>
      <c r="AFG931" s="721"/>
      <c r="AFH931" s="721"/>
      <c r="AFI931" s="721"/>
      <c r="AFJ931" s="721"/>
      <c r="AFK931" s="721"/>
      <c r="AFL931" s="721"/>
      <c r="AFM931" s="721"/>
      <c r="AFN931" s="721"/>
      <c r="AFO931" s="721"/>
      <c r="AFP931" s="721"/>
      <c r="AFQ931" s="721"/>
      <c r="AFR931" s="721"/>
      <c r="AFS931" s="721"/>
      <c r="AFT931" s="721"/>
      <c r="AFU931" s="721"/>
      <c r="AFV931" s="721"/>
      <c r="AFW931" s="721"/>
      <c r="AFX931" s="721"/>
      <c r="AFY931" s="721"/>
      <c r="AFZ931" s="721"/>
      <c r="AGA931" s="721"/>
      <c r="AGB931" s="721"/>
      <c r="AGC931" s="721"/>
      <c r="AGD931" s="721"/>
      <c r="AGE931" s="721"/>
      <c r="AGF931" s="721"/>
      <c r="AGG931" s="721"/>
      <c r="AGH931" s="721"/>
      <c r="AGI931" s="721"/>
      <c r="AGJ931" s="721"/>
      <c r="AGK931" s="721"/>
      <c r="AGL931" s="721"/>
      <c r="AGM931" s="721"/>
      <c r="AGN931" s="721"/>
      <c r="AGO931" s="721"/>
      <c r="AGP931" s="721"/>
      <c r="AGQ931" s="721"/>
      <c r="AGR931" s="721"/>
      <c r="AGS931" s="721"/>
      <c r="AGT931" s="721"/>
      <c r="AGU931" s="721"/>
      <c r="AGV931" s="721"/>
      <c r="AGW931" s="721"/>
      <c r="AGX931" s="721"/>
      <c r="AGY931" s="721"/>
      <c r="AGZ931" s="721"/>
      <c r="AHA931" s="721"/>
      <c r="AHB931" s="721"/>
      <c r="AHC931" s="721"/>
      <c r="AHD931" s="721"/>
      <c r="AHE931" s="721"/>
      <c r="AHF931" s="721"/>
      <c r="AHG931" s="721"/>
      <c r="AHH931" s="721"/>
      <c r="AHI931" s="721"/>
      <c r="AHJ931" s="721"/>
      <c r="AHK931" s="721"/>
      <c r="AHL931" s="721"/>
      <c r="AHM931" s="721"/>
      <c r="AHN931" s="721"/>
      <c r="AHO931" s="721"/>
      <c r="AHP931" s="721"/>
      <c r="AHQ931" s="721"/>
      <c r="AHR931" s="721"/>
      <c r="AHS931" s="721"/>
      <c r="AHT931" s="721"/>
      <c r="AHU931" s="721"/>
      <c r="AHV931" s="721"/>
      <c r="AHW931" s="721"/>
      <c r="AHX931" s="721"/>
      <c r="AHY931" s="721"/>
      <c r="AHZ931" s="721"/>
      <c r="AIA931" s="721"/>
      <c r="AIB931" s="721"/>
      <c r="AIC931" s="721"/>
      <c r="AID931" s="721"/>
      <c r="AIE931" s="721"/>
      <c r="AIF931" s="721"/>
      <c r="AIG931" s="721"/>
      <c r="AIH931" s="721"/>
      <c r="AII931" s="721"/>
      <c r="AIJ931" s="721"/>
      <c r="AIK931" s="721"/>
      <c r="AIL931" s="721"/>
      <c r="AIM931" s="721"/>
      <c r="AIN931" s="721"/>
      <c r="AIO931" s="721"/>
      <c r="AIP931" s="721"/>
      <c r="AIQ931" s="721"/>
      <c r="AIR931" s="721"/>
      <c r="AIS931" s="721"/>
      <c r="AIT931" s="721"/>
      <c r="AIU931" s="721"/>
      <c r="AIV931" s="721"/>
      <c r="AIW931" s="721"/>
      <c r="AIX931" s="721"/>
      <c r="AIY931" s="721"/>
      <c r="AIZ931" s="721"/>
      <c r="AJA931" s="721"/>
      <c r="AJB931" s="721"/>
      <c r="AJC931" s="721"/>
      <c r="AJD931" s="721"/>
      <c r="AJE931" s="721"/>
      <c r="AJF931" s="721"/>
      <c r="AJG931" s="721"/>
      <c r="AJH931" s="721"/>
      <c r="AJI931" s="721"/>
      <c r="AJJ931" s="721"/>
      <c r="AJK931" s="721"/>
      <c r="AJL931" s="721"/>
      <c r="AJM931" s="721"/>
      <c r="AJN931" s="721"/>
      <c r="AJO931" s="721"/>
      <c r="AJP931" s="721"/>
      <c r="AJQ931" s="721"/>
      <c r="AJR931" s="721"/>
      <c r="AJS931" s="721"/>
      <c r="AJT931" s="721"/>
      <c r="AJU931" s="721"/>
      <c r="AJV931" s="721"/>
      <c r="AJW931" s="721"/>
      <c r="AJX931" s="721"/>
      <c r="AJY931" s="721"/>
      <c r="AJZ931" s="721"/>
      <c r="AKA931" s="721"/>
      <c r="AKB931" s="721"/>
      <c r="AKC931" s="721"/>
      <c r="AKD931" s="721"/>
      <c r="AKE931" s="721"/>
      <c r="AKF931" s="721"/>
      <c r="AKG931" s="721"/>
      <c r="AKH931" s="721"/>
      <c r="AKI931" s="721"/>
      <c r="AKJ931" s="721"/>
      <c r="AKK931" s="721"/>
      <c r="AKL931" s="721"/>
      <c r="AKM931" s="721"/>
      <c r="AKN931" s="721"/>
      <c r="AKO931" s="721"/>
      <c r="AKP931" s="721"/>
      <c r="AKQ931" s="721"/>
      <c r="AKR931" s="721"/>
      <c r="AKS931" s="721"/>
      <c r="AKT931" s="721"/>
      <c r="AKU931" s="721"/>
      <c r="AKV931" s="721"/>
      <c r="AKW931" s="721"/>
      <c r="AKX931" s="721"/>
      <c r="AKY931" s="721"/>
      <c r="AKZ931" s="721"/>
      <c r="ALA931" s="721"/>
      <c r="ALB931" s="721"/>
      <c r="ALC931" s="721"/>
      <c r="ALD931" s="721"/>
      <c r="ALE931" s="721"/>
      <c r="ALF931" s="721"/>
      <c r="ALG931" s="721"/>
      <c r="ALH931" s="721"/>
      <c r="ALI931" s="721"/>
      <c r="ALJ931" s="721"/>
      <c r="ALK931" s="721"/>
      <c r="ALL931" s="721"/>
      <c r="ALM931" s="721"/>
      <c r="ALN931" s="721"/>
      <c r="ALO931" s="721"/>
      <c r="ALP931" s="721"/>
      <c r="ALQ931" s="721"/>
      <c r="ALR931" s="721"/>
      <c r="ALS931" s="721"/>
      <c r="ALT931" s="721"/>
      <c r="ALU931" s="721"/>
      <c r="ALV931" s="721"/>
      <c r="ALW931" s="721"/>
      <c r="ALX931" s="721"/>
      <c r="ALY931" s="721"/>
      <c r="ALZ931" s="721"/>
      <c r="AMA931" s="721"/>
      <c r="AMB931" s="721"/>
      <c r="AMC931" s="721"/>
      <c r="AMD931" s="721"/>
      <c r="AME931" s="721"/>
      <c r="AMF931" s="721"/>
      <c r="AMG931" s="721"/>
      <c r="AMH931" s="721"/>
      <c r="AMI931" s="721"/>
      <c r="AMJ931" s="721"/>
      <c r="AMK931" s="721"/>
      <c r="AML931" s="721"/>
      <c r="AMM931" s="721"/>
      <c r="AMN931" s="721"/>
      <c r="AMO931" s="721"/>
      <c r="AMP931" s="721"/>
      <c r="AMQ931" s="721"/>
      <c r="AMR931" s="721"/>
      <c r="AMS931" s="721"/>
      <c r="AMT931" s="721"/>
      <c r="AMU931" s="721"/>
      <c r="AMV931" s="721"/>
      <c r="AMW931" s="721"/>
      <c r="AMX931" s="721"/>
      <c r="AMY931" s="721"/>
      <c r="AMZ931" s="721"/>
      <c r="ANA931" s="721"/>
      <c r="ANB931" s="721"/>
      <c r="ANC931" s="721"/>
      <c r="AND931" s="721"/>
      <c r="ANE931" s="721"/>
      <c r="ANF931" s="721"/>
      <c r="ANG931" s="721"/>
      <c r="ANH931" s="721"/>
      <c r="ANI931" s="721"/>
      <c r="ANJ931" s="721"/>
      <c r="ANK931" s="721"/>
      <c r="ANL931" s="721"/>
      <c r="ANM931" s="721"/>
      <c r="ANN931" s="721"/>
      <c r="ANO931" s="721"/>
      <c r="ANP931" s="721"/>
      <c r="ANQ931" s="721"/>
      <c r="ANR931" s="721"/>
      <c r="ANS931" s="721"/>
      <c r="ANT931" s="721"/>
      <c r="ANU931" s="721"/>
      <c r="ANV931" s="721"/>
      <c r="ANW931" s="721"/>
      <c r="ANX931" s="721"/>
      <c r="ANY931" s="721"/>
      <c r="ANZ931" s="721"/>
      <c r="AOA931" s="721"/>
      <c r="AOB931" s="721"/>
      <c r="AOC931" s="721"/>
      <c r="AOD931" s="721"/>
      <c r="AOE931" s="721"/>
      <c r="AOF931" s="721"/>
      <c r="AOG931" s="721"/>
      <c r="AOH931" s="721"/>
      <c r="AOI931" s="721"/>
      <c r="AOJ931" s="721"/>
      <c r="AOK931" s="721"/>
      <c r="AOL931" s="721"/>
      <c r="AOM931" s="721"/>
      <c r="AON931" s="721"/>
      <c r="AOO931" s="721"/>
      <c r="AOP931" s="721"/>
      <c r="AOQ931" s="721"/>
      <c r="AOR931" s="721"/>
      <c r="AOS931" s="721"/>
      <c r="AOT931" s="721"/>
      <c r="AOU931" s="721"/>
      <c r="AOV931" s="721"/>
      <c r="AOW931" s="721"/>
      <c r="AOX931" s="721"/>
      <c r="AOY931" s="721"/>
      <c r="AOZ931" s="721"/>
      <c r="APA931" s="721"/>
      <c r="APB931" s="721"/>
      <c r="APC931" s="721"/>
      <c r="APD931" s="721"/>
      <c r="APE931" s="721"/>
      <c r="APF931" s="721"/>
      <c r="APG931" s="721"/>
      <c r="APH931" s="721"/>
      <c r="API931" s="721"/>
      <c r="APJ931" s="721"/>
      <c r="APK931" s="721"/>
      <c r="APL931" s="721"/>
      <c r="APM931" s="721"/>
      <c r="APN931" s="721"/>
      <c r="APO931" s="721"/>
      <c r="APP931" s="721"/>
      <c r="APQ931" s="721"/>
      <c r="APR931" s="721"/>
      <c r="APS931" s="721"/>
      <c r="APT931" s="721"/>
      <c r="APU931" s="721"/>
      <c r="APV931" s="721"/>
      <c r="APW931" s="721"/>
      <c r="APX931" s="721"/>
      <c r="APY931" s="721"/>
      <c r="APZ931" s="721"/>
      <c r="AQA931" s="721"/>
      <c r="AQB931" s="721"/>
      <c r="AQC931" s="721"/>
      <c r="AQD931" s="721"/>
      <c r="AQE931" s="721"/>
      <c r="AQF931" s="721"/>
      <c r="AQG931" s="721"/>
      <c r="AQH931" s="721"/>
      <c r="AQI931" s="721"/>
      <c r="AQJ931" s="721"/>
      <c r="AQK931" s="721"/>
      <c r="AQL931" s="721"/>
      <c r="AQM931" s="721"/>
      <c r="AQN931" s="721"/>
      <c r="AQO931" s="721"/>
      <c r="AQP931" s="721"/>
      <c r="AQQ931" s="721"/>
      <c r="AQR931" s="721"/>
      <c r="AQS931" s="721"/>
      <c r="AQT931" s="721"/>
      <c r="AQU931" s="721"/>
      <c r="AQV931" s="721"/>
      <c r="AQW931" s="721"/>
      <c r="AQX931" s="721"/>
      <c r="AQY931" s="721"/>
      <c r="AQZ931" s="721"/>
      <c r="ARA931" s="721"/>
      <c r="ARB931" s="721"/>
      <c r="ARC931" s="721"/>
      <c r="ARD931" s="721"/>
      <c r="ARE931" s="721"/>
      <c r="ARF931" s="721"/>
      <c r="ARG931" s="721"/>
      <c r="ARH931" s="721"/>
      <c r="ARI931" s="721"/>
      <c r="ARJ931" s="721"/>
      <c r="ARK931" s="721"/>
      <c r="ARL931" s="721"/>
      <c r="ARM931" s="721"/>
      <c r="ARN931" s="721"/>
      <c r="ARO931" s="721"/>
      <c r="ARP931" s="721"/>
      <c r="ARQ931" s="721"/>
      <c r="ARR931" s="721"/>
      <c r="ARS931" s="721"/>
      <c r="ART931" s="721"/>
      <c r="ARU931" s="721"/>
      <c r="ARV931" s="721"/>
      <c r="ARW931" s="721"/>
      <c r="ARX931" s="721"/>
      <c r="ARY931" s="721"/>
      <c r="ARZ931" s="721"/>
      <c r="ASA931" s="721"/>
      <c r="ASB931" s="721"/>
      <c r="ASC931" s="721"/>
      <c r="ASD931" s="721"/>
      <c r="ASE931" s="721"/>
      <c r="ASF931" s="721"/>
      <c r="ASG931" s="721"/>
      <c r="ASH931" s="721"/>
      <c r="ASI931" s="721"/>
      <c r="ASJ931" s="721"/>
      <c r="ASK931" s="721"/>
      <c r="ASL931" s="721"/>
      <c r="ASM931" s="721"/>
      <c r="ASN931" s="721"/>
      <c r="ASO931" s="721"/>
      <c r="ASP931" s="721"/>
      <c r="ASQ931" s="721"/>
      <c r="ASR931" s="721"/>
      <c r="ASS931" s="721"/>
      <c r="AST931" s="721"/>
      <c r="ASU931" s="721"/>
      <c r="ASV931" s="721"/>
      <c r="ASW931" s="721"/>
      <c r="ASX931" s="721"/>
      <c r="ASY931" s="721"/>
      <c r="ASZ931" s="721"/>
      <c r="ATA931" s="721"/>
      <c r="ATB931" s="721"/>
      <c r="ATC931" s="721"/>
      <c r="ATD931" s="721"/>
      <c r="ATE931" s="721"/>
      <c r="ATF931" s="721"/>
      <c r="ATG931" s="721"/>
      <c r="ATH931" s="721"/>
      <c r="ATI931" s="721"/>
      <c r="ATJ931" s="721"/>
      <c r="ATK931" s="721"/>
      <c r="ATL931" s="721"/>
      <c r="ATM931" s="721"/>
      <c r="ATN931" s="721"/>
      <c r="ATO931" s="721"/>
      <c r="ATP931" s="721"/>
      <c r="ATQ931" s="721"/>
      <c r="ATR931" s="721"/>
      <c r="ATS931" s="721"/>
      <c r="ATT931" s="721"/>
      <c r="ATU931" s="721"/>
      <c r="ATV931" s="721"/>
      <c r="ATW931" s="721"/>
      <c r="ATX931" s="721"/>
      <c r="ATY931" s="721"/>
      <c r="ATZ931" s="721"/>
      <c r="AUA931" s="721"/>
      <c r="AUB931" s="721"/>
      <c r="AUC931" s="721"/>
      <c r="AUD931" s="721"/>
      <c r="AUE931" s="721"/>
      <c r="AUF931" s="721"/>
      <c r="AUG931" s="721"/>
      <c r="AUH931" s="721"/>
      <c r="AUI931" s="721"/>
      <c r="AUJ931" s="721"/>
      <c r="AUK931" s="721"/>
      <c r="AUL931" s="721"/>
      <c r="AUM931" s="721"/>
      <c r="AUN931" s="721"/>
      <c r="AUO931" s="721"/>
      <c r="AUP931" s="721"/>
      <c r="AUQ931" s="721"/>
      <c r="AUR931" s="721"/>
      <c r="AUS931" s="721"/>
      <c r="AUT931" s="721"/>
      <c r="AUU931" s="721"/>
      <c r="AUV931" s="721"/>
      <c r="AUW931" s="721"/>
      <c r="AUX931" s="721"/>
      <c r="AUY931" s="721"/>
      <c r="AUZ931" s="721"/>
      <c r="AVA931" s="721"/>
      <c r="AVB931" s="721"/>
      <c r="AVC931" s="721"/>
      <c r="AVD931" s="721"/>
      <c r="AVE931" s="721"/>
      <c r="AVF931" s="721"/>
      <c r="AVG931" s="721"/>
      <c r="AVH931" s="721"/>
      <c r="AVI931" s="721"/>
      <c r="AVJ931" s="721"/>
      <c r="AVK931" s="721"/>
    </row>
    <row r="932" spans="1:1259">
      <c r="A932" s="716"/>
      <c r="B932" s="723">
        <v>44614</v>
      </c>
      <c r="C932" s="716"/>
      <c r="D932" s="687" t="s">
        <v>3247</v>
      </c>
      <c r="E932" s="703"/>
      <c r="F932" s="703"/>
      <c r="G932" s="703">
        <v>2022</v>
      </c>
      <c r="H932" s="703"/>
      <c r="I932" s="703" t="s">
        <v>1699</v>
      </c>
      <c r="J932" s="704"/>
      <c r="K932" s="705" t="s">
        <v>4995</v>
      </c>
      <c r="L932" s="703" t="s">
        <v>3397</v>
      </c>
      <c r="M932" s="706">
        <v>44610</v>
      </c>
      <c r="N932" s="706">
        <v>44610</v>
      </c>
      <c r="O932" s="706"/>
      <c r="P932" s="704"/>
      <c r="Q932" s="704"/>
      <c r="R932" s="704"/>
      <c r="S932" s="703" t="s">
        <v>2425</v>
      </c>
      <c r="T932" s="703">
        <v>60</v>
      </c>
      <c r="U932" s="703"/>
      <c r="V932" s="703" t="s">
        <v>973</v>
      </c>
      <c r="W932" s="698">
        <v>400</v>
      </c>
      <c r="X932" s="702">
        <v>22496</v>
      </c>
      <c r="Y932" s="539">
        <f t="shared" si="42"/>
        <v>8998400</v>
      </c>
      <c r="Z932" s="680">
        <v>0.55000000000000004</v>
      </c>
      <c r="AA932" s="681">
        <f t="shared" si="43"/>
        <v>4949120</v>
      </c>
      <c r="AB932" s="682"/>
      <c r="AC932" s="683">
        <v>0</v>
      </c>
      <c r="AD932" s="692"/>
      <c r="AE932" s="684"/>
      <c r="AF932" s="695">
        <f t="shared" si="44"/>
        <v>4949120</v>
      </c>
      <c r="AG932" s="676" t="s">
        <v>1073</v>
      </c>
      <c r="AH932" s="676"/>
      <c r="AI932" s="685" t="s">
        <v>2488</v>
      </c>
      <c r="AJ932" s="676" t="s">
        <v>2518</v>
      </c>
      <c r="AK932" s="696" t="s">
        <v>1138</v>
      </c>
      <c r="AL932" s="676">
        <v>85040</v>
      </c>
      <c r="AM932" s="676" t="s">
        <v>52</v>
      </c>
      <c r="AN932" s="676"/>
      <c r="AO932" s="676"/>
      <c r="AP932" s="688"/>
      <c r="AQ932" s="688" t="s">
        <v>37</v>
      </c>
      <c r="AR932" s="688"/>
      <c r="AS932" s="715"/>
      <c r="AT932" s="715"/>
      <c r="AU932" s="715"/>
      <c r="AV932" s="680">
        <v>0.51</v>
      </c>
      <c r="AW932" s="721"/>
      <c r="AX932" s="721"/>
      <c r="AY932" s="721"/>
      <c r="AZ932" s="721"/>
      <c r="BA932" s="721"/>
      <c r="BB932" s="721"/>
      <c r="BC932" s="721"/>
      <c r="BD932" s="721"/>
      <c r="BE932" s="721"/>
      <c r="BF932" s="721"/>
      <c r="BG932" s="721"/>
      <c r="BH932" s="721"/>
      <c r="BI932" s="721"/>
      <c r="BJ932" s="721"/>
      <c r="BK932" s="721"/>
      <c r="BL932" s="721"/>
      <c r="BM932" s="721"/>
      <c r="BN932" s="721"/>
      <c r="BO932" s="721"/>
      <c r="BP932" s="721"/>
      <c r="BQ932" s="721"/>
      <c r="BR932" s="721"/>
      <c r="BS932" s="721"/>
      <c r="BT932" s="721"/>
      <c r="BU932" s="721"/>
      <c r="BV932" s="721"/>
      <c r="BW932" s="721"/>
      <c r="BX932" s="721"/>
      <c r="BY932" s="721"/>
      <c r="BZ932" s="721"/>
      <c r="CA932" s="721"/>
      <c r="CB932" s="721"/>
      <c r="CC932" s="721"/>
      <c r="CD932" s="721"/>
      <c r="CE932" s="721"/>
      <c r="CF932" s="721"/>
      <c r="CG932" s="721"/>
      <c r="CH932" s="721"/>
      <c r="CI932" s="721"/>
      <c r="CJ932" s="721"/>
      <c r="CK932" s="721"/>
      <c r="CL932" s="721"/>
      <c r="CM932" s="721"/>
      <c r="CN932" s="721"/>
      <c r="CO932" s="721"/>
      <c r="CP932" s="721"/>
      <c r="CQ932" s="721"/>
      <c r="CR932" s="721"/>
      <c r="CS932" s="721"/>
      <c r="CT932" s="721"/>
      <c r="CU932" s="721"/>
      <c r="CV932" s="721"/>
      <c r="CW932" s="721"/>
      <c r="CX932" s="721"/>
      <c r="CY932" s="721"/>
      <c r="CZ932" s="721"/>
      <c r="DA932" s="721"/>
      <c r="DB932" s="721"/>
      <c r="DC932" s="721"/>
      <c r="DD932" s="721"/>
      <c r="DE932" s="721"/>
      <c r="DF932" s="721"/>
      <c r="DG932" s="721"/>
      <c r="DH932" s="721"/>
      <c r="DI932" s="721"/>
      <c r="DJ932" s="721"/>
      <c r="DK932" s="721"/>
      <c r="DL932" s="721"/>
      <c r="DM932" s="721"/>
      <c r="DN932" s="721"/>
      <c r="DO932" s="721"/>
      <c r="DP932" s="721"/>
      <c r="DQ932" s="721"/>
      <c r="DR932" s="721"/>
      <c r="DS932" s="721"/>
      <c r="DT932" s="721"/>
      <c r="DU932" s="721"/>
      <c r="DV932" s="721"/>
      <c r="DW932" s="721"/>
      <c r="DX932" s="721"/>
      <c r="DY932" s="721"/>
      <c r="DZ932" s="721"/>
      <c r="EA932" s="721"/>
      <c r="EB932" s="721"/>
      <c r="EC932" s="721"/>
      <c r="ED932" s="721"/>
      <c r="EE932" s="721"/>
      <c r="EF932" s="721"/>
      <c r="EG932" s="721"/>
      <c r="EH932" s="721"/>
      <c r="EI932" s="721"/>
      <c r="EJ932" s="721"/>
      <c r="EK932" s="721"/>
      <c r="EL932" s="721"/>
      <c r="EM932" s="721"/>
      <c r="EN932" s="721"/>
      <c r="EO932" s="721"/>
      <c r="EP932" s="721"/>
      <c r="EQ932" s="721"/>
      <c r="ER932" s="721"/>
      <c r="ES932" s="721"/>
      <c r="ET932" s="721"/>
      <c r="EU932" s="721"/>
      <c r="EV932" s="721"/>
      <c r="EW932" s="721"/>
      <c r="EX932" s="721"/>
      <c r="EY932" s="721"/>
      <c r="EZ932" s="721"/>
      <c r="FA932" s="721"/>
      <c r="FB932" s="721"/>
      <c r="FC932" s="721"/>
      <c r="FD932" s="721"/>
      <c r="FE932" s="721"/>
      <c r="FF932" s="721"/>
      <c r="FG932" s="721"/>
      <c r="FH932" s="721"/>
      <c r="FI932" s="721"/>
      <c r="FJ932" s="721"/>
      <c r="FK932" s="721"/>
      <c r="FL932" s="721"/>
      <c r="FM932" s="721"/>
      <c r="FN932" s="721"/>
      <c r="FO932" s="721"/>
      <c r="FP932" s="721"/>
      <c r="FQ932" s="721"/>
      <c r="FR932" s="721"/>
      <c r="FS932" s="721"/>
      <c r="FT932" s="721"/>
      <c r="FU932" s="721"/>
      <c r="FV932" s="721"/>
      <c r="FW932" s="721"/>
      <c r="FX932" s="721"/>
      <c r="FY932" s="721"/>
      <c r="FZ932" s="721"/>
      <c r="GA932" s="721"/>
      <c r="GB932" s="721"/>
      <c r="GC932" s="721"/>
      <c r="GD932" s="721"/>
      <c r="GE932" s="721"/>
      <c r="GF932" s="721"/>
      <c r="GG932" s="721"/>
      <c r="GH932" s="721"/>
      <c r="GI932" s="721"/>
      <c r="GJ932" s="721"/>
      <c r="GK932" s="721"/>
      <c r="GL932" s="721"/>
      <c r="GM932" s="721"/>
      <c r="GN932" s="721"/>
      <c r="GO932" s="721"/>
      <c r="GP932" s="721"/>
      <c r="GQ932" s="721"/>
      <c r="GR932" s="721"/>
      <c r="GS932" s="721"/>
      <c r="GT932" s="721"/>
      <c r="GU932" s="721"/>
      <c r="GV932" s="721"/>
      <c r="GW932" s="721"/>
      <c r="GX932" s="721"/>
      <c r="GY932" s="721"/>
      <c r="GZ932" s="721"/>
      <c r="HA932" s="721"/>
      <c r="HB932" s="721"/>
      <c r="HC932" s="721"/>
      <c r="HD932" s="721"/>
      <c r="HE932" s="721"/>
      <c r="HF932" s="721"/>
      <c r="HG932" s="721"/>
      <c r="HH932" s="721"/>
      <c r="HI932" s="721"/>
      <c r="HJ932" s="721"/>
      <c r="HK932" s="721"/>
      <c r="HL932" s="721"/>
      <c r="HM932" s="721"/>
      <c r="HN932" s="721"/>
      <c r="HO932" s="721"/>
      <c r="HP932" s="721"/>
      <c r="HQ932" s="721"/>
      <c r="HR932" s="721"/>
      <c r="HS932" s="721"/>
      <c r="HT932" s="721"/>
      <c r="HU932" s="721"/>
      <c r="HV932" s="721"/>
      <c r="HW932" s="721"/>
      <c r="HX932" s="721"/>
      <c r="HY932" s="721"/>
      <c r="HZ932" s="721"/>
      <c r="IA932" s="721"/>
      <c r="IB932" s="721"/>
      <c r="IC932" s="721"/>
      <c r="ID932" s="721"/>
      <c r="IE932" s="721"/>
      <c r="IF932" s="721"/>
      <c r="IG932" s="721"/>
      <c r="IH932" s="721"/>
      <c r="II932" s="721"/>
      <c r="IJ932" s="721"/>
      <c r="IK932" s="721"/>
      <c r="IL932" s="721"/>
      <c r="IM932" s="721"/>
      <c r="IN932" s="721"/>
      <c r="IO932" s="721"/>
      <c r="IP932" s="721"/>
      <c r="IQ932" s="721"/>
      <c r="IR932" s="721"/>
      <c r="IS932" s="721"/>
      <c r="IT932" s="721"/>
      <c r="IU932" s="721"/>
      <c r="IV932" s="721"/>
      <c r="IW932" s="721"/>
      <c r="IX932" s="721"/>
      <c r="IY932" s="721"/>
      <c r="IZ932" s="721"/>
      <c r="JA932" s="721"/>
      <c r="JB932" s="721"/>
      <c r="JC932" s="721"/>
      <c r="JD932" s="721"/>
      <c r="JE932" s="721"/>
      <c r="JF932" s="721"/>
      <c r="JG932" s="721"/>
      <c r="JH932" s="721"/>
      <c r="JI932" s="721"/>
      <c r="JJ932" s="721"/>
      <c r="JK932" s="721"/>
      <c r="JL932" s="721"/>
      <c r="JM932" s="721"/>
      <c r="JN932" s="721"/>
      <c r="JO932" s="721"/>
      <c r="JP932" s="721"/>
      <c r="JQ932" s="721"/>
      <c r="JR932" s="721"/>
      <c r="JS932" s="721"/>
      <c r="JT932" s="721"/>
      <c r="JU932" s="721"/>
      <c r="JV932" s="721"/>
      <c r="JW932" s="721"/>
      <c r="JX932" s="721"/>
      <c r="JY932" s="721"/>
      <c r="JZ932" s="721"/>
      <c r="KA932" s="721"/>
      <c r="KB932" s="721"/>
      <c r="KC932" s="721"/>
      <c r="KD932" s="721"/>
      <c r="KE932" s="721"/>
      <c r="KF932" s="721"/>
      <c r="KG932" s="721"/>
      <c r="KH932" s="721"/>
      <c r="KI932" s="721"/>
      <c r="KJ932" s="721"/>
      <c r="KK932" s="721"/>
      <c r="KL932" s="721"/>
      <c r="KM932" s="721"/>
      <c r="KN932" s="721"/>
      <c r="KO932" s="721"/>
      <c r="KP932" s="721"/>
      <c r="KQ932" s="721"/>
      <c r="KR932" s="721"/>
      <c r="KS932" s="721"/>
      <c r="KT932" s="721"/>
      <c r="KU932" s="721"/>
      <c r="KV932" s="721"/>
      <c r="KW932" s="721"/>
      <c r="KX932" s="721"/>
      <c r="KY932" s="721"/>
      <c r="KZ932" s="721"/>
      <c r="LA932" s="721"/>
      <c r="LB932" s="721"/>
      <c r="LC932" s="721"/>
      <c r="LD932" s="721"/>
      <c r="LE932" s="721"/>
      <c r="LF932" s="721"/>
      <c r="LG932" s="721"/>
      <c r="LH932" s="721"/>
      <c r="LI932" s="721"/>
      <c r="LJ932" s="721"/>
      <c r="LK932" s="721"/>
      <c r="LL932" s="721"/>
      <c r="LM932" s="721"/>
      <c r="LN932" s="721"/>
      <c r="LO932" s="721"/>
      <c r="LP932" s="721"/>
      <c r="LQ932" s="721"/>
      <c r="LR932" s="721"/>
      <c r="LS932" s="721"/>
      <c r="LT932" s="721"/>
      <c r="LU932" s="721"/>
      <c r="LV932" s="721"/>
      <c r="LW932" s="721"/>
      <c r="LX932" s="721"/>
      <c r="LY932" s="721"/>
      <c r="LZ932" s="721"/>
      <c r="MA932" s="721"/>
      <c r="MB932" s="721"/>
      <c r="MC932" s="721"/>
      <c r="MD932" s="721"/>
      <c r="ME932" s="721"/>
      <c r="MF932" s="721"/>
      <c r="MG932" s="721"/>
      <c r="MH932" s="721"/>
      <c r="MI932" s="721"/>
      <c r="MJ932" s="721"/>
      <c r="MK932" s="721"/>
      <c r="ML932" s="721"/>
      <c r="MM932" s="721"/>
      <c r="MN932" s="721"/>
      <c r="MO932" s="721"/>
      <c r="MP932" s="721"/>
      <c r="MQ932" s="721"/>
      <c r="MR932" s="721"/>
      <c r="MS932" s="721"/>
      <c r="MT932" s="721"/>
      <c r="MU932" s="721"/>
      <c r="MV932" s="721"/>
      <c r="MW932" s="721"/>
      <c r="MX932" s="721"/>
      <c r="MY932" s="721"/>
      <c r="MZ932" s="721"/>
      <c r="NA932" s="721"/>
      <c r="NB932" s="721"/>
      <c r="NC932" s="721"/>
      <c r="ND932" s="721"/>
      <c r="NE932" s="721"/>
      <c r="NF932" s="721"/>
      <c r="NG932" s="721"/>
      <c r="NH932" s="721"/>
      <c r="NI932" s="721"/>
      <c r="NJ932" s="721"/>
      <c r="NK932" s="721"/>
      <c r="NL932" s="721"/>
      <c r="NM932" s="721"/>
      <c r="NN932" s="721"/>
      <c r="NO932" s="721"/>
      <c r="NP932" s="721"/>
      <c r="NQ932" s="721"/>
      <c r="NR932" s="721"/>
      <c r="NS932" s="721"/>
      <c r="NT932" s="721"/>
      <c r="NU932" s="721"/>
      <c r="NV932" s="721"/>
      <c r="NW932" s="721"/>
      <c r="NX932" s="721"/>
      <c r="NY932" s="721"/>
      <c r="NZ932" s="721"/>
      <c r="OA932" s="721"/>
      <c r="OB932" s="721"/>
      <c r="OC932" s="721"/>
      <c r="OD932" s="721"/>
      <c r="OE932" s="721"/>
      <c r="OF932" s="721"/>
      <c r="OG932" s="721"/>
      <c r="OH932" s="721"/>
      <c r="OI932" s="721"/>
      <c r="OJ932" s="721"/>
      <c r="OK932" s="721"/>
      <c r="OL932" s="721"/>
      <c r="OM932" s="721"/>
      <c r="ON932" s="721"/>
      <c r="OO932" s="721"/>
      <c r="OP932" s="721"/>
      <c r="OQ932" s="721"/>
      <c r="OR932" s="721"/>
      <c r="OS932" s="721"/>
      <c r="OT932" s="721"/>
      <c r="OU932" s="721"/>
      <c r="OV932" s="721"/>
      <c r="OW932" s="721"/>
      <c r="OX932" s="721"/>
      <c r="OY932" s="721"/>
      <c r="OZ932" s="721"/>
      <c r="PA932" s="721"/>
      <c r="PB932" s="721"/>
      <c r="PC932" s="721"/>
      <c r="PD932" s="721"/>
      <c r="PE932" s="721"/>
      <c r="PF932" s="721"/>
      <c r="PG932" s="721"/>
      <c r="PH932" s="721"/>
      <c r="PI932" s="721"/>
      <c r="PJ932" s="721"/>
      <c r="PK932" s="721"/>
      <c r="PL932" s="721"/>
      <c r="PM932" s="721"/>
      <c r="PN932" s="721"/>
      <c r="PO932" s="721"/>
      <c r="PP932" s="721"/>
      <c r="PQ932" s="721"/>
      <c r="PR932" s="721"/>
      <c r="PS932" s="721"/>
      <c r="PT932" s="721"/>
      <c r="PU932" s="721"/>
      <c r="PV932" s="721"/>
      <c r="PW932" s="721"/>
      <c r="PX932" s="721"/>
      <c r="PY932" s="721"/>
      <c r="PZ932" s="721"/>
      <c r="QA932" s="721"/>
      <c r="QB932" s="721"/>
      <c r="QC932" s="721"/>
      <c r="QD932" s="721"/>
      <c r="QE932" s="721"/>
      <c r="QF932" s="721"/>
      <c r="QG932" s="721"/>
      <c r="QH932" s="721"/>
      <c r="QI932" s="721"/>
      <c r="QJ932" s="721"/>
      <c r="QK932" s="721"/>
      <c r="QL932" s="721"/>
      <c r="QM932" s="721"/>
      <c r="QN932" s="721"/>
      <c r="QO932" s="721"/>
      <c r="QP932" s="721"/>
      <c r="QQ932" s="721"/>
      <c r="QR932" s="721"/>
      <c r="QS932" s="721"/>
      <c r="QT932" s="721"/>
      <c r="QU932" s="721"/>
      <c r="QV932" s="721"/>
      <c r="QW932" s="721"/>
      <c r="QX932" s="721"/>
      <c r="QY932" s="721"/>
      <c r="QZ932" s="721"/>
      <c r="RA932" s="721"/>
      <c r="RB932" s="721"/>
      <c r="RC932" s="721"/>
      <c r="RD932" s="721"/>
      <c r="RE932" s="721"/>
      <c r="RF932" s="721"/>
      <c r="RG932" s="721"/>
      <c r="RH932" s="721"/>
      <c r="RI932" s="721"/>
      <c r="RJ932" s="721"/>
      <c r="RK932" s="721"/>
      <c r="RL932" s="721"/>
      <c r="RM932" s="721"/>
      <c r="RN932" s="721"/>
      <c r="RO932" s="721"/>
      <c r="RP932" s="721"/>
      <c r="RQ932" s="721"/>
      <c r="RR932" s="721"/>
      <c r="RS932" s="721"/>
      <c r="RT932" s="721"/>
      <c r="RU932" s="721"/>
      <c r="RV932" s="721"/>
      <c r="RW932" s="721"/>
      <c r="RX932" s="721"/>
      <c r="RY932" s="721"/>
      <c r="RZ932" s="721"/>
      <c r="SA932" s="721"/>
      <c r="SB932" s="721"/>
      <c r="SC932" s="721"/>
      <c r="SD932" s="721"/>
      <c r="SE932" s="721"/>
      <c r="SF932" s="721"/>
      <c r="SG932" s="721"/>
      <c r="SH932" s="721"/>
      <c r="SI932" s="721"/>
      <c r="SJ932" s="721"/>
      <c r="SK932" s="721"/>
      <c r="SL932" s="721"/>
      <c r="SM932" s="721"/>
      <c r="SN932" s="721"/>
      <c r="SO932" s="721"/>
      <c r="SP932" s="721"/>
      <c r="SQ932" s="721"/>
      <c r="SR932" s="721"/>
      <c r="SS932" s="721"/>
      <c r="ST932" s="721"/>
      <c r="SU932" s="721"/>
      <c r="SV932" s="721"/>
      <c r="SW932" s="721"/>
      <c r="SX932" s="721"/>
      <c r="SY932" s="721"/>
      <c r="SZ932" s="721"/>
      <c r="TA932" s="721"/>
      <c r="TB932" s="721"/>
      <c r="TC932" s="721"/>
      <c r="TD932" s="721"/>
      <c r="TE932" s="721"/>
      <c r="TF932" s="721"/>
      <c r="TG932" s="721"/>
      <c r="TH932" s="721"/>
      <c r="TI932" s="721"/>
      <c r="TJ932" s="721"/>
      <c r="TK932" s="721"/>
      <c r="TL932" s="721"/>
      <c r="TM932" s="721"/>
      <c r="TN932" s="721"/>
      <c r="TO932" s="721"/>
      <c r="TP932" s="721"/>
      <c r="TQ932" s="721"/>
      <c r="TR932" s="721"/>
      <c r="TS932" s="721"/>
      <c r="TT932" s="721"/>
      <c r="TU932" s="721"/>
      <c r="TV932" s="721"/>
      <c r="TW932" s="721"/>
      <c r="TX932" s="721"/>
      <c r="TY932" s="721"/>
      <c r="TZ932" s="721"/>
      <c r="UA932" s="721"/>
      <c r="UB932" s="721"/>
      <c r="UC932" s="721"/>
      <c r="UD932" s="721"/>
      <c r="UE932" s="721"/>
      <c r="UF932" s="721"/>
      <c r="UG932" s="721"/>
      <c r="UH932" s="721"/>
      <c r="UI932" s="721"/>
      <c r="UJ932" s="721"/>
      <c r="UK932" s="721"/>
      <c r="UL932" s="721"/>
      <c r="UM932" s="721"/>
      <c r="UN932" s="721"/>
      <c r="UO932" s="721"/>
      <c r="UP932" s="721"/>
      <c r="UQ932" s="721"/>
      <c r="UR932" s="721"/>
      <c r="US932" s="721"/>
      <c r="UT932" s="721"/>
      <c r="UU932" s="721"/>
      <c r="UV932" s="721"/>
      <c r="UW932" s="721"/>
      <c r="UX932" s="721"/>
      <c r="UY932" s="721"/>
      <c r="UZ932" s="721"/>
      <c r="VA932" s="721"/>
      <c r="VB932" s="721"/>
      <c r="VC932" s="721"/>
      <c r="VD932" s="721"/>
      <c r="VE932" s="721"/>
      <c r="VF932" s="721"/>
      <c r="VG932" s="721"/>
      <c r="VH932" s="721"/>
      <c r="VI932" s="721"/>
      <c r="VJ932" s="721"/>
      <c r="VK932" s="721"/>
      <c r="VL932" s="721"/>
      <c r="VM932" s="721"/>
      <c r="VN932" s="721"/>
      <c r="VO932" s="721"/>
      <c r="VP932" s="721"/>
      <c r="VQ932" s="721"/>
      <c r="VR932" s="721"/>
      <c r="VS932" s="721"/>
      <c r="VT932" s="721"/>
      <c r="VU932" s="721"/>
      <c r="VV932" s="721"/>
      <c r="VW932" s="721"/>
      <c r="VX932" s="721"/>
      <c r="VY932" s="721"/>
      <c r="VZ932" s="721"/>
      <c r="WA932" s="721"/>
      <c r="WB932" s="721"/>
      <c r="WC932" s="721"/>
      <c r="WD932" s="721"/>
      <c r="WE932" s="721"/>
      <c r="WF932" s="721"/>
      <c r="WG932" s="721"/>
      <c r="WH932" s="721"/>
      <c r="WI932" s="721"/>
      <c r="WJ932" s="721"/>
      <c r="WK932" s="721"/>
      <c r="WL932" s="721"/>
      <c r="WM932" s="721"/>
      <c r="WN932" s="721"/>
      <c r="WO932" s="721"/>
      <c r="WP932" s="721"/>
      <c r="WQ932" s="721"/>
      <c r="WR932" s="721"/>
      <c r="WS932" s="721"/>
      <c r="WT932" s="721"/>
      <c r="WU932" s="721"/>
      <c r="WV932" s="721"/>
      <c r="WW932" s="721"/>
      <c r="WX932" s="721"/>
      <c r="WY932" s="721"/>
      <c r="WZ932" s="721"/>
      <c r="XA932" s="721"/>
      <c r="XB932" s="721"/>
      <c r="XC932" s="721"/>
      <c r="XD932" s="721"/>
      <c r="XE932" s="721"/>
      <c r="XF932" s="721"/>
      <c r="XG932" s="721"/>
      <c r="XH932" s="721"/>
      <c r="XI932" s="721"/>
      <c r="XJ932" s="721"/>
      <c r="XK932" s="721"/>
      <c r="XL932" s="721"/>
      <c r="XM932" s="721"/>
      <c r="XN932" s="721"/>
      <c r="XO932" s="721"/>
      <c r="XP932" s="721"/>
      <c r="XQ932" s="721"/>
      <c r="XR932" s="721"/>
      <c r="XS932" s="721"/>
      <c r="XT932" s="721"/>
      <c r="XU932" s="721"/>
      <c r="XV932" s="721"/>
      <c r="XW932" s="721"/>
      <c r="XX932" s="721"/>
      <c r="XY932" s="721"/>
      <c r="XZ932" s="721"/>
      <c r="YA932" s="721"/>
      <c r="YB932" s="721"/>
      <c r="YC932" s="721"/>
      <c r="YD932" s="721"/>
      <c r="YE932" s="721"/>
      <c r="YF932" s="721"/>
      <c r="YG932" s="721"/>
      <c r="YH932" s="721"/>
      <c r="YI932" s="721"/>
      <c r="YJ932" s="721"/>
      <c r="YK932" s="721"/>
      <c r="YL932" s="721"/>
      <c r="YM932" s="721"/>
      <c r="YN932" s="721"/>
      <c r="YO932" s="721"/>
      <c r="YP932" s="721"/>
      <c r="YQ932" s="721"/>
      <c r="YR932" s="721"/>
      <c r="YS932" s="721"/>
      <c r="YT932" s="721"/>
      <c r="YU932" s="721"/>
      <c r="YV932" s="721"/>
      <c r="YW932" s="721"/>
      <c r="YX932" s="721"/>
      <c r="YY932" s="721"/>
      <c r="YZ932" s="721"/>
      <c r="ZA932" s="721"/>
      <c r="ZB932" s="721"/>
      <c r="ZC932" s="721"/>
      <c r="ZD932" s="721"/>
      <c r="ZE932" s="721"/>
      <c r="ZF932" s="721"/>
      <c r="ZG932" s="721"/>
      <c r="ZH932" s="721"/>
      <c r="ZI932" s="721"/>
      <c r="ZJ932" s="721"/>
      <c r="ZK932" s="721"/>
      <c r="ZL932" s="721"/>
      <c r="ZM932" s="721"/>
      <c r="ZN932" s="721"/>
      <c r="ZO932" s="721"/>
      <c r="ZP932" s="721"/>
      <c r="ZQ932" s="721"/>
      <c r="ZR932" s="721"/>
      <c r="ZS932" s="721"/>
      <c r="ZT932" s="721"/>
      <c r="ZU932" s="721"/>
      <c r="ZV932" s="721"/>
      <c r="ZW932" s="721"/>
      <c r="ZX932" s="721"/>
      <c r="ZY932" s="721"/>
      <c r="ZZ932" s="721"/>
      <c r="AAA932" s="721"/>
      <c r="AAB932" s="721"/>
      <c r="AAC932" s="721"/>
      <c r="AAD932" s="721"/>
      <c r="AAE932" s="721"/>
      <c r="AAF932" s="721"/>
      <c r="AAG932" s="721"/>
      <c r="AAH932" s="721"/>
      <c r="AAI932" s="721"/>
      <c r="AAJ932" s="721"/>
      <c r="AAK932" s="721"/>
      <c r="AAL932" s="721"/>
      <c r="AAM932" s="721"/>
      <c r="AAN932" s="721"/>
      <c r="AAO932" s="721"/>
      <c r="AAP932" s="721"/>
      <c r="AAQ932" s="721"/>
      <c r="AAR932" s="721"/>
      <c r="AAS932" s="721"/>
      <c r="AAT932" s="721"/>
      <c r="AAU932" s="721"/>
      <c r="AAV932" s="721"/>
      <c r="AAW932" s="721"/>
      <c r="AAX932" s="721"/>
      <c r="AAY932" s="721"/>
      <c r="AAZ932" s="721"/>
      <c r="ABA932" s="721"/>
      <c r="ABB932" s="721"/>
      <c r="ABC932" s="721"/>
      <c r="ABD932" s="721"/>
      <c r="ABE932" s="721"/>
      <c r="ABF932" s="721"/>
      <c r="ABG932" s="721"/>
      <c r="ABH932" s="721"/>
      <c r="ABI932" s="721"/>
      <c r="ABJ932" s="721"/>
      <c r="ABK932" s="721"/>
      <c r="ABL932" s="721"/>
      <c r="ABM932" s="721"/>
      <c r="ABN932" s="721"/>
      <c r="ABO932" s="721"/>
      <c r="ABP932" s="721"/>
      <c r="ABQ932" s="721"/>
      <c r="ABR932" s="721"/>
      <c r="ABS932" s="721"/>
      <c r="ABT932" s="721"/>
      <c r="ABU932" s="721"/>
      <c r="ABV932" s="721"/>
      <c r="ABW932" s="721"/>
      <c r="ABX932" s="721"/>
      <c r="ABY932" s="721"/>
      <c r="ABZ932" s="721"/>
      <c r="ACA932" s="721"/>
      <c r="ACB932" s="721"/>
      <c r="ACC932" s="721"/>
      <c r="ACD932" s="721"/>
      <c r="ACE932" s="721"/>
      <c r="ACF932" s="721"/>
      <c r="ACG932" s="721"/>
      <c r="ACH932" s="721"/>
      <c r="ACI932" s="721"/>
      <c r="ACJ932" s="721"/>
      <c r="ACK932" s="721"/>
      <c r="ACL932" s="721"/>
      <c r="ACM932" s="721"/>
      <c r="ACN932" s="721"/>
      <c r="ACO932" s="721"/>
      <c r="ACP932" s="721"/>
      <c r="ACQ932" s="721"/>
      <c r="ACR932" s="721"/>
      <c r="ACS932" s="721"/>
      <c r="ACT932" s="721"/>
      <c r="ACU932" s="721"/>
      <c r="ACV932" s="721"/>
      <c r="ACW932" s="721"/>
      <c r="ACX932" s="721"/>
      <c r="ACY932" s="721"/>
      <c r="ACZ932" s="721"/>
      <c r="ADA932" s="721"/>
      <c r="ADB932" s="721"/>
      <c r="ADC932" s="721"/>
      <c r="ADD932" s="721"/>
      <c r="ADE932" s="721"/>
      <c r="ADF932" s="721"/>
      <c r="ADG932" s="721"/>
      <c r="ADH932" s="721"/>
      <c r="ADI932" s="721"/>
      <c r="ADJ932" s="721"/>
      <c r="ADK932" s="721"/>
      <c r="ADL932" s="721"/>
      <c r="ADM932" s="721"/>
      <c r="ADN932" s="721"/>
      <c r="ADO932" s="721"/>
      <c r="ADP932" s="721"/>
      <c r="ADQ932" s="721"/>
      <c r="ADR932" s="721"/>
      <c r="ADS932" s="721"/>
      <c r="ADT932" s="721"/>
      <c r="ADU932" s="721"/>
      <c r="ADV932" s="721"/>
      <c r="ADW932" s="721"/>
      <c r="ADX932" s="721"/>
      <c r="ADY932" s="721"/>
      <c r="ADZ932" s="721"/>
      <c r="AEA932" s="721"/>
      <c r="AEB932" s="721"/>
      <c r="AEC932" s="721"/>
      <c r="AED932" s="721"/>
      <c r="AEE932" s="721"/>
      <c r="AEF932" s="721"/>
      <c r="AEG932" s="721"/>
      <c r="AEH932" s="721"/>
      <c r="AEI932" s="721"/>
      <c r="AEJ932" s="721"/>
      <c r="AEK932" s="721"/>
      <c r="AEL932" s="721"/>
      <c r="AEM932" s="721"/>
      <c r="AEN932" s="721"/>
      <c r="AEO932" s="721"/>
      <c r="AEP932" s="721"/>
      <c r="AEQ932" s="721"/>
      <c r="AER932" s="721"/>
      <c r="AES932" s="721"/>
      <c r="AET932" s="721"/>
      <c r="AEU932" s="721"/>
      <c r="AEV932" s="721"/>
      <c r="AEW932" s="721"/>
      <c r="AEX932" s="721"/>
      <c r="AEY932" s="721"/>
      <c r="AEZ932" s="721"/>
      <c r="AFA932" s="721"/>
      <c r="AFB932" s="721"/>
      <c r="AFC932" s="721"/>
      <c r="AFD932" s="721"/>
      <c r="AFE932" s="721"/>
      <c r="AFF932" s="721"/>
      <c r="AFG932" s="721"/>
      <c r="AFH932" s="721"/>
      <c r="AFI932" s="721"/>
      <c r="AFJ932" s="721"/>
      <c r="AFK932" s="721"/>
      <c r="AFL932" s="721"/>
      <c r="AFM932" s="721"/>
      <c r="AFN932" s="721"/>
      <c r="AFO932" s="721"/>
      <c r="AFP932" s="721"/>
      <c r="AFQ932" s="721"/>
      <c r="AFR932" s="721"/>
      <c r="AFS932" s="721"/>
      <c r="AFT932" s="721"/>
      <c r="AFU932" s="721"/>
      <c r="AFV932" s="721"/>
      <c r="AFW932" s="721"/>
      <c r="AFX932" s="721"/>
      <c r="AFY932" s="721"/>
      <c r="AFZ932" s="721"/>
      <c r="AGA932" s="721"/>
      <c r="AGB932" s="721"/>
      <c r="AGC932" s="721"/>
      <c r="AGD932" s="721"/>
      <c r="AGE932" s="721"/>
      <c r="AGF932" s="721"/>
      <c r="AGG932" s="721"/>
      <c r="AGH932" s="721"/>
      <c r="AGI932" s="721"/>
      <c r="AGJ932" s="721"/>
      <c r="AGK932" s="721"/>
      <c r="AGL932" s="721"/>
      <c r="AGM932" s="721"/>
      <c r="AGN932" s="721"/>
      <c r="AGO932" s="721"/>
      <c r="AGP932" s="721"/>
      <c r="AGQ932" s="721"/>
      <c r="AGR932" s="721"/>
      <c r="AGS932" s="721"/>
      <c r="AGT932" s="721"/>
      <c r="AGU932" s="721"/>
      <c r="AGV932" s="721"/>
      <c r="AGW932" s="721"/>
      <c r="AGX932" s="721"/>
      <c r="AGY932" s="721"/>
      <c r="AGZ932" s="721"/>
      <c r="AHA932" s="721"/>
      <c r="AHB932" s="721"/>
      <c r="AHC932" s="721"/>
      <c r="AHD932" s="721"/>
      <c r="AHE932" s="721"/>
      <c r="AHF932" s="721"/>
      <c r="AHG932" s="721"/>
      <c r="AHH932" s="721"/>
      <c r="AHI932" s="721"/>
      <c r="AHJ932" s="721"/>
      <c r="AHK932" s="721"/>
      <c r="AHL932" s="721"/>
      <c r="AHM932" s="721"/>
      <c r="AHN932" s="721"/>
      <c r="AHO932" s="721"/>
      <c r="AHP932" s="721"/>
      <c r="AHQ932" s="721"/>
      <c r="AHR932" s="721"/>
      <c r="AHS932" s="721"/>
      <c r="AHT932" s="721"/>
      <c r="AHU932" s="721"/>
      <c r="AHV932" s="721"/>
      <c r="AHW932" s="721"/>
      <c r="AHX932" s="721"/>
      <c r="AHY932" s="721"/>
      <c r="AHZ932" s="721"/>
      <c r="AIA932" s="721"/>
      <c r="AIB932" s="721"/>
      <c r="AIC932" s="721"/>
      <c r="AID932" s="721"/>
      <c r="AIE932" s="721"/>
      <c r="AIF932" s="721"/>
      <c r="AIG932" s="721"/>
      <c r="AIH932" s="721"/>
      <c r="AII932" s="721"/>
      <c r="AIJ932" s="721"/>
      <c r="AIK932" s="721"/>
      <c r="AIL932" s="721"/>
      <c r="AIM932" s="721"/>
      <c r="AIN932" s="721"/>
      <c r="AIO932" s="721"/>
      <c r="AIP932" s="721"/>
      <c r="AIQ932" s="721"/>
      <c r="AIR932" s="721"/>
      <c r="AIS932" s="721"/>
      <c r="AIT932" s="721"/>
      <c r="AIU932" s="721"/>
      <c r="AIV932" s="721"/>
      <c r="AIW932" s="721"/>
      <c r="AIX932" s="721"/>
      <c r="AIY932" s="721"/>
      <c r="AIZ932" s="721"/>
      <c r="AJA932" s="721"/>
      <c r="AJB932" s="721"/>
      <c r="AJC932" s="721"/>
      <c r="AJD932" s="721"/>
      <c r="AJE932" s="721"/>
      <c r="AJF932" s="721"/>
      <c r="AJG932" s="721"/>
      <c r="AJH932" s="721"/>
      <c r="AJI932" s="721"/>
      <c r="AJJ932" s="721"/>
      <c r="AJK932" s="721"/>
      <c r="AJL932" s="721"/>
      <c r="AJM932" s="721"/>
      <c r="AJN932" s="721"/>
      <c r="AJO932" s="721"/>
      <c r="AJP932" s="721"/>
      <c r="AJQ932" s="721"/>
      <c r="AJR932" s="721"/>
      <c r="AJS932" s="721"/>
      <c r="AJT932" s="721"/>
      <c r="AJU932" s="721"/>
      <c r="AJV932" s="721"/>
      <c r="AJW932" s="721"/>
      <c r="AJX932" s="721"/>
      <c r="AJY932" s="721"/>
      <c r="AJZ932" s="721"/>
      <c r="AKA932" s="721"/>
      <c r="AKB932" s="721"/>
      <c r="AKC932" s="721"/>
      <c r="AKD932" s="721"/>
      <c r="AKE932" s="721"/>
      <c r="AKF932" s="721"/>
      <c r="AKG932" s="721"/>
      <c r="AKH932" s="721"/>
      <c r="AKI932" s="721"/>
      <c r="AKJ932" s="721"/>
      <c r="AKK932" s="721"/>
      <c r="AKL932" s="721"/>
      <c r="AKM932" s="721"/>
      <c r="AKN932" s="721"/>
      <c r="AKO932" s="721"/>
      <c r="AKP932" s="721"/>
      <c r="AKQ932" s="721"/>
      <c r="AKR932" s="721"/>
      <c r="AKS932" s="721"/>
      <c r="AKT932" s="721"/>
      <c r="AKU932" s="721"/>
      <c r="AKV932" s="721"/>
      <c r="AKW932" s="721"/>
      <c r="AKX932" s="721"/>
      <c r="AKY932" s="721"/>
      <c r="AKZ932" s="721"/>
      <c r="ALA932" s="721"/>
      <c r="ALB932" s="721"/>
      <c r="ALC932" s="721"/>
      <c r="ALD932" s="721"/>
      <c r="ALE932" s="721"/>
      <c r="ALF932" s="721"/>
      <c r="ALG932" s="721"/>
      <c r="ALH932" s="721"/>
      <c r="ALI932" s="721"/>
      <c r="ALJ932" s="721"/>
      <c r="ALK932" s="721"/>
      <c r="ALL932" s="721"/>
      <c r="ALM932" s="721"/>
      <c r="ALN932" s="721"/>
      <c r="ALO932" s="721"/>
      <c r="ALP932" s="721"/>
      <c r="ALQ932" s="721"/>
      <c r="ALR932" s="721"/>
      <c r="ALS932" s="721"/>
      <c r="ALT932" s="721"/>
      <c r="ALU932" s="721"/>
      <c r="ALV932" s="721"/>
      <c r="ALW932" s="721"/>
      <c r="ALX932" s="721"/>
      <c r="ALY932" s="721"/>
      <c r="ALZ932" s="721"/>
      <c r="AMA932" s="721"/>
      <c r="AMB932" s="721"/>
      <c r="AMC932" s="721"/>
      <c r="AMD932" s="721"/>
      <c r="AME932" s="721"/>
      <c r="AMF932" s="721"/>
      <c r="AMG932" s="721"/>
      <c r="AMH932" s="721"/>
      <c r="AMI932" s="721"/>
      <c r="AMJ932" s="721"/>
      <c r="AMK932" s="721"/>
      <c r="AML932" s="721"/>
      <c r="AMM932" s="721"/>
      <c r="AMN932" s="721"/>
      <c r="AMO932" s="721"/>
      <c r="AMP932" s="721"/>
      <c r="AMQ932" s="721"/>
      <c r="AMR932" s="721"/>
      <c r="AMS932" s="721"/>
      <c r="AMT932" s="721"/>
      <c r="AMU932" s="721"/>
      <c r="AMV932" s="721"/>
      <c r="AMW932" s="721"/>
      <c r="AMX932" s="721"/>
      <c r="AMY932" s="721"/>
      <c r="AMZ932" s="721"/>
      <c r="ANA932" s="721"/>
      <c r="ANB932" s="721"/>
      <c r="ANC932" s="721"/>
      <c r="AND932" s="721"/>
      <c r="ANE932" s="721"/>
      <c r="ANF932" s="721"/>
      <c r="ANG932" s="721"/>
      <c r="ANH932" s="721"/>
      <c r="ANI932" s="721"/>
      <c r="ANJ932" s="721"/>
      <c r="ANK932" s="721"/>
      <c r="ANL932" s="721"/>
      <c r="ANM932" s="721"/>
      <c r="ANN932" s="721"/>
      <c r="ANO932" s="721"/>
      <c r="ANP932" s="721"/>
      <c r="ANQ932" s="721"/>
      <c r="ANR932" s="721"/>
      <c r="ANS932" s="721"/>
      <c r="ANT932" s="721"/>
      <c r="ANU932" s="721"/>
      <c r="ANV932" s="721"/>
      <c r="ANW932" s="721"/>
      <c r="ANX932" s="721"/>
      <c r="ANY932" s="721"/>
      <c r="ANZ932" s="721"/>
      <c r="AOA932" s="721"/>
      <c r="AOB932" s="721"/>
      <c r="AOC932" s="721"/>
      <c r="AOD932" s="721"/>
      <c r="AOE932" s="721"/>
      <c r="AOF932" s="721"/>
      <c r="AOG932" s="721"/>
      <c r="AOH932" s="721"/>
      <c r="AOI932" s="721"/>
      <c r="AOJ932" s="721"/>
      <c r="AOK932" s="721"/>
      <c r="AOL932" s="721"/>
      <c r="AOM932" s="721"/>
      <c r="AON932" s="721"/>
      <c r="AOO932" s="721"/>
      <c r="AOP932" s="721"/>
      <c r="AOQ932" s="721"/>
      <c r="AOR932" s="721"/>
      <c r="AOS932" s="721"/>
      <c r="AOT932" s="721"/>
      <c r="AOU932" s="721"/>
      <c r="AOV932" s="721"/>
      <c r="AOW932" s="721"/>
      <c r="AOX932" s="721"/>
      <c r="AOY932" s="721"/>
      <c r="AOZ932" s="721"/>
      <c r="APA932" s="721"/>
      <c r="APB932" s="721"/>
      <c r="APC932" s="721"/>
      <c r="APD932" s="721"/>
      <c r="APE932" s="721"/>
      <c r="APF932" s="721"/>
      <c r="APG932" s="721"/>
      <c r="APH932" s="721"/>
      <c r="API932" s="721"/>
      <c r="APJ932" s="721"/>
      <c r="APK932" s="721"/>
      <c r="APL932" s="721"/>
      <c r="APM932" s="721"/>
      <c r="APN932" s="721"/>
      <c r="APO932" s="721"/>
      <c r="APP932" s="721"/>
      <c r="APQ932" s="721"/>
      <c r="APR932" s="721"/>
      <c r="APS932" s="721"/>
      <c r="APT932" s="721"/>
      <c r="APU932" s="721"/>
      <c r="APV932" s="721"/>
      <c r="APW932" s="721"/>
      <c r="APX932" s="721"/>
      <c r="APY932" s="721"/>
      <c r="APZ932" s="721"/>
      <c r="AQA932" s="721"/>
      <c r="AQB932" s="721"/>
      <c r="AQC932" s="721"/>
      <c r="AQD932" s="721"/>
      <c r="AQE932" s="721"/>
      <c r="AQF932" s="721"/>
      <c r="AQG932" s="721"/>
      <c r="AQH932" s="721"/>
      <c r="AQI932" s="721"/>
      <c r="AQJ932" s="721"/>
      <c r="AQK932" s="721"/>
      <c r="AQL932" s="721"/>
      <c r="AQM932" s="721"/>
      <c r="AQN932" s="721"/>
      <c r="AQO932" s="721"/>
      <c r="AQP932" s="721"/>
      <c r="AQQ932" s="721"/>
      <c r="AQR932" s="721"/>
      <c r="AQS932" s="721"/>
      <c r="AQT932" s="721"/>
      <c r="AQU932" s="721"/>
      <c r="AQV932" s="721"/>
      <c r="AQW932" s="721"/>
      <c r="AQX932" s="721"/>
      <c r="AQY932" s="721"/>
      <c r="AQZ932" s="721"/>
      <c r="ARA932" s="721"/>
      <c r="ARB932" s="721"/>
      <c r="ARC932" s="721"/>
      <c r="ARD932" s="721"/>
      <c r="ARE932" s="721"/>
      <c r="ARF932" s="721"/>
      <c r="ARG932" s="721"/>
      <c r="ARH932" s="721"/>
      <c r="ARI932" s="721"/>
      <c r="ARJ932" s="721"/>
      <c r="ARK932" s="721"/>
      <c r="ARL932" s="721"/>
      <c r="ARM932" s="721"/>
      <c r="ARN932" s="721"/>
      <c r="ARO932" s="721"/>
      <c r="ARP932" s="721"/>
      <c r="ARQ932" s="721"/>
      <c r="ARR932" s="721"/>
      <c r="ARS932" s="721"/>
      <c r="ART932" s="721"/>
      <c r="ARU932" s="721"/>
      <c r="ARV932" s="721"/>
      <c r="ARW932" s="721"/>
      <c r="ARX932" s="721"/>
      <c r="ARY932" s="721"/>
      <c r="ARZ932" s="721"/>
      <c r="ASA932" s="721"/>
      <c r="ASB932" s="721"/>
      <c r="ASC932" s="721"/>
      <c r="ASD932" s="721"/>
      <c r="ASE932" s="721"/>
      <c r="ASF932" s="721"/>
      <c r="ASG932" s="721"/>
      <c r="ASH932" s="721"/>
      <c r="ASI932" s="721"/>
      <c r="ASJ932" s="721"/>
      <c r="ASK932" s="721"/>
      <c r="ASL932" s="721"/>
      <c r="ASM932" s="721"/>
      <c r="ASN932" s="721"/>
      <c r="ASO932" s="721"/>
      <c r="ASP932" s="721"/>
      <c r="ASQ932" s="721"/>
      <c r="ASR932" s="721"/>
      <c r="ASS932" s="721"/>
      <c r="AST932" s="721"/>
      <c r="ASU932" s="721"/>
      <c r="ASV932" s="721"/>
      <c r="ASW932" s="721"/>
      <c r="ASX932" s="721"/>
      <c r="ASY932" s="721"/>
      <c r="ASZ932" s="721"/>
      <c r="ATA932" s="721"/>
      <c r="ATB932" s="721"/>
      <c r="ATC932" s="721"/>
      <c r="ATD932" s="721"/>
      <c r="ATE932" s="721"/>
      <c r="ATF932" s="721"/>
      <c r="ATG932" s="721"/>
      <c r="ATH932" s="721"/>
      <c r="ATI932" s="721"/>
      <c r="ATJ932" s="721"/>
      <c r="ATK932" s="721"/>
      <c r="ATL932" s="721"/>
      <c r="ATM932" s="721"/>
      <c r="ATN932" s="721"/>
      <c r="ATO932" s="721"/>
      <c r="ATP932" s="721"/>
      <c r="ATQ932" s="721"/>
      <c r="ATR932" s="721"/>
      <c r="ATS932" s="721"/>
      <c r="ATT932" s="721"/>
      <c r="ATU932" s="721"/>
      <c r="ATV932" s="721"/>
      <c r="ATW932" s="721"/>
      <c r="ATX932" s="721"/>
      <c r="ATY932" s="721"/>
      <c r="ATZ932" s="721"/>
      <c r="AUA932" s="721"/>
      <c r="AUB932" s="721"/>
      <c r="AUC932" s="721"/>
      <c r="AUD932" s="721"/>
      <c r="AUE932" s="721"/>
      <c r="AUF932" s="721"/>
      <c r="AUG932" s="721"/>
      <c r="AUH932" s="721"/>
      <c r="AUI932" s="721"/>
      <c r="AUJ932" s="721"/>
      <c r="AUK932" s="721"/>
      <c r="AUL932" s="721"/>
      <c r="AUM932" s="721"/>
      <c r="AUN932" s="721"/>
      <c r="AUO932" s="721"/>
      <c r="AUP932" s="721"/>
      <c r="AUQ932" s="721"/>
      <c r="AUR932" s="721"/>
      <c r="AUS932" s="721"/>
      <c r="AUT932" s="721"/>
      <c r="AUU932" s="721"/>
      <c r="AUV932" s="721"/>
      <c r="AUW932" s="721"/>
      <c r="AUX932" s="721"/>
      <c r="AUY932" s="721"/>
      <c r="AUZ932" s="721"/>
      <c r="AVA932" s="721"/>
      <c r="AVB932" s="721"/>
      <c r="AVC932" s="721"/>
      <c r="AVD932" s="721"/>
      <c r="AVE932" s="721"/>
      <c r="AVF932" s="721"/>
      <c r="AVG932" s="721"/>
      <c r="AVH932" s="721"/>
      <c r="AVI932" s="721"/>
      <c r="AVJ932" s="721"/>
      <c r="AVK932" s="721"/>
    </row>
    <row r="933" spans="1:1259">
      <c r="A933" s="716"/>
      <c r="B933" s="723"/>
      <c r="C933" s="716"/>
      <c r="D933" s="687" t="s">
        <v>3247</v>
      </c>
      <c r="E933" s="703" t="s">
        <v>4996</v>
      </c>
      <c r="F933" s="703"/>
      <c r="G933" s="703">
        <v>2022</v>
      </c>
      <c r="H933" s="703"/>
      <c r="I933" s="703" t="s">
        <v>1699</v>
      </c>
      <c r="J933" s="704"/>
      <c r="K933" s="705" t="s">
        <v>4997</v>
      </c>
      <c r="L933" s="703" t="s">
        <v>3397</v>
      </c>
      <c r="M933" s="706">
        <v>44610</v>
      </c>
      <c r="N933" s="706">
        <v>44621</v>
      </c>
      <c r="O933" s="706"/>
      <c r="P933" s="704"/>
      <c r="Q933" s="704"/>
      <c r="R933" s="704"/>
      <c r="S933" s="703" t="s">
        <v>2425</v>
      </c>
      <c r="T933" s="703">
        <v>60</v>
      </c>
      <c r="U933" s="703"/>
      <c r="V933" s="703" t="s">
        <v>986</v>
      </c>
      <c r="W933" s="698">
        <v>400</v>
      </c>
      <c r="X933" s="702">
        <v>30720</v>
      </c>
      <c r="Y933" s="539">
        <f t="shared" si="42"/>
        <v>12288000</v>
      </c>
      <c r="Z933" s="680">
        <v>0.55000000000000004</v>
      </c>
      <c r="AA933" s="681">
        <f t="shared" si="43"/>
        <v>6758400.0000000009</v>
      </c>
      <c r="AB933" s="682"/>
      <c r="AC933" s="683">
        <v>0</v>
      </c>
      <c r="AD933" s="692"/>
      <c r="AE933" s="684"/>
      <c r="AF933" s="695">
        <f t="shared" si="44"/>
        <v>6758400.0000000009</v>
      </c>
      <c r="AG933" s="676" t="s">
        <v>1073</v>
      </c>
      <c r="AH933" s="676"/>
      <c r="AI933" s="685" t="s">
        <v>2488</v>
      </c>
      <c r="AJ933" s="676" t="s">
        <v>2518</v>
      </c>
      <c r="AK933" s="696" t="s">
        <v>1138</v>
      </c>
      <c r="AL933" s="676">
        <v>85040</v>
      </c>
      <c r="AM933" s="676" t="s">
        <v>52</v>
      </c>
      <c r="AN933" s="676"/>
      <c r="AO933" s="676"/>
      <c r="AP933" s="688"/>
      <c r="AQ933" s="688" t="s">
        <v>37</v>
      </c>
      <c r="AR933" s="688"/>
      <c r="AS933" s="715"/>
      <c r="AT933" s="715"/>
      <c r="AU933" s="715"/>
      <c r="AV933" s="680">
        <v>0.51</v>
      </c>
      <c r="AW933" s="721"/>
      <c r="AX933" s="721"/>
      <c r="AY933" s="721"/>
      <c r="AZ933" s="721"/>
      <c r="BA933" s="721"/>
      <c r="BB933" s="721"/>
      <c r="BC933" s="721"/>
      <c r="BD933" s="721"/>
      <c r="BE933" s="721"/>
      <c r="BF933" s="721"/>
      <c r="BG933" s="721"/>
      <c r="BH933" s="721"/>
      <c r="BI933" s="721"/>
      <c r="BJ933" s="721"/>
      <c r="BK933" s="721"/>
      <c r="BL933" s="721"/>
      <c r="BM933" s="721"/>
      <c r="BN933" s="721"/>
      <c r="BO933" s="721"/>
      <c r="BP933" s="721"/>
      <c r="BQ933" s="721"/>
      <c r="BR933" s="721"/>
      <c r="BS933" s="721"/>
      <c r="BT933" s="721"/>
      <c r="BU933" s="721"/>
      <c r="BV933" s="721"/>
      <c r="BW933" s="721"/>
      <c r="BX933" s="721"/>
      <c r="BY933" s="721"/>
      <c r="BZ933" s="721"/>
      <c r="CA933" s="721"/>
      <c r="CB933" s="721"/>
      <c r="CC933" s="721"/>
      <c r="CD933" s="721"/>
      <c r="CE933" s="721"/>
      <c r="CF933" s="721"/>
      <c r="CG933" s="721"/>
      <c r="CH933" s="721"/>
      <c r="CI933" s="721"/>
      <c r="CJ933" s="721"/>
      <c r="CK933" s="721"/>
      <c r="CL933" s="721"/>
      <c r="CM933" s="721"/>
      <c r="CN933" s="721"/>
      <c r="CO933" s="721"/>
      <c r="CP933" s="721"/>
      <c r="CQ933" s="721"/>
      <c r="CR933" s="721"/>
      <c r="CS933" s="721"/>
      <c r="CT933" s="721"/>
      <c r="CU933" s="721"/>
      <c r="CV933" s="721"/>
      <c r="CW933" s="721"/>
      <c r="CX933" s="721"/>
      <c r="CY933" s="721"/>
      <c r="CZ933" s="721"/>
      <c r="DA933" s="721"/>
      <c r="DB933" s="721"/>
      <c r="DC933" s="721"/>
      <c r="DD933" s="721"/>
      <c r="DE933" s="721"/>
      <c r="DF933" s="721"/>
      <c r="DG933" s="721"/>
      <c r="DH933" s="721"/>
      <c r="DI933" s="721"/>
      <c r="DJ933" s="721"/>
      <c r="DK933" s="721"/>
      <c r="DL933" s="721"/>
      <c r="DM933" s="721"/>
      <c r="DN933" s="721"/>
      <c r="DO933" s="721"/>
      <c r="DP933" s="721"/>
      <c r="DQ933" s="721"/>
      <c r="DR933" s="721"/>
      <c r="DS933" s="721"/>
      <c r="DT933" s="721"/>
      <c r="DU933" s="721"/>
      <c r="DV933" s="721"/>
      <c r="DW933" s="721"/>
      <c r="DX933" s="721"/>
      <c r="DY933" s="721"/>
      <c r="DZ933" s="721"/>
      <c r="EA933" s="721"/>
      <c r="EB933" s="721"/>
      <c r="EC933" s="721"/>
      <c r="ED933" s="721"/>
      <c r="EE933" s="721"/>
      <c r="EF933" s="721"/>
      <c r="EG933" s="721"/>
      <c r="EH933" s="721"/>
      <c r="EI933" s="721"/>
      <c r="EJ933" s="721"/>
      <c r="EK933" s="721"/>
      <c r="EL933" s="721"/>
      <c r="EM933" s="721"/>
      <c r="EN933" s="721"/>
      <c r="EO933" s="721"/>
      <c r="EP933" s="721"/>
      <c r="EQ933" s="721"/>
      <c r="ER933" s="721"/>
      <c r="ES933" s="721"/>
      <c r="ET933" s="721"/>
      <c r="EU933" s="721"/>
      <c r="EV933" s="721"/>
      <c r="EW933" s="721"/>
      <c r="EX933" s="721"/>
      <c r="EY933" s="721"/>
      <c r="EZ933" s="721"/>
      <c r="FA933" s="721"/>
      <c r="FB933" s="721"/>
      <c r="FC933" s="721"/>
      <c r="FD933" s="721"/>
      <c r="FE933" s="721"/>
      <c r="FF933" s="721"/>
      <c r="FG933" s="721"/>
      <c r="FH933" s="721"/>
      <c r="FI933" s="721"/>
      <c r="FJ933" s="721"/>
      <c r="FK933" s="721"/>
      <c r="FL933" s="721"/>
      <c r="FM933" s="721"/>
      <c r="FN933" s="721"/>
      <c r="FO933" s="721"/>
      <c r="FP933" s="721"/>
      <c r="FQ933" s="721"/>
      <c r="FR933" s="721"/>
      <c r="FS933" s="721"/>
      <c r="FT933" s="721"/>
      <c r="FU933" s="721"/>
      <c r="FV933" s="721"/>
      <c r="FW933" s="721"/>
      <c r="FX933" s="721"/>
      <c r="FY933" s="721"/>
      <c r="FZ933" s="721"/>
      <c r="GA933" s="721"/>
      <c r="GB933" s="721"/>
      <c r="GC933" s="721"/>
      <c r="GD933" s="721"/>
      <c r="GE933" s="721"/>
      <c r="GF933" s="721"/>
      <c r="GG933" s="721"/>
      <c r="GH933" s="721"/>
      <c r="GI933" s="721"/>
      <c r="GJ933" s="721"/>
      <c r="GK933" s="721"/>
      <c r="GL933" s="721"/>
      <c r="GM933" s="721"/>
      <c r="GN933" s="721"/>
      <c r="GO933" s="721"/>
      <c r="GP933" s="721"/>
      <c r="GQ933" s="721"/>
      <c r="GR933" s="721"/>
      <c r="GS933" s="721"/>
      <c r="GT933" s="721"/>
      <c r="GU933" s="721"/>
      <c r="GV933" s="721"/>
      <c r="GW933" s="721"/>
      <c r="GX933" s="721"/>
      <c r="GY933" s="721"/>
      <c r="GZ933" s="721"/>
      <c r="HA933" s="721"/>
      <c r="HB933" s="721"/>
      <c r="HC933" s="721"/>
      <c r="HD933" s="721"/>
      <c r="HE933" s="721"/>
      <c r="HF933" s="721"/>
      <c r="HG933" s="721"/>
      <c r="HH933" s="721"/>
      <c r="HI933" s="721"/>
      <c r="HJ933" s="721"/>
      <c r="HK933" s="721"/>
      <c r="HL933" s="721"/>
      <c r="HM933" s="721"/>
      <c r="HN933" s="721"/>
      <c r="HO933" s="721"/>
      <c r="HP933" s="721"/>
      <c r="HQ933" s="721"/>
      <c r="HR933" s="721"/>
      <c r="HS933" s="721"/>
      <c r="HT933" s="721"/>
      <c r="HU933" s="721"/>
      <c r="HV933" s="721"/>
      <c r="HW933" s="721"/>
      <c r="HX933" s="721"/>
      <c r="HY933" s="721"/>
      <c r="HZ933" s="721"/>
      <c r="IA933" s="721"/>
      <c r="IB933" s="721"/>
      <c r="IC933" s="721"/>
      <c r="ID933" s="721"/>
      <c r="IE933" s="721"/>
      <c r="IF933" s="721"/>
      <c r="IG933" s="721"/>
      <c r="IH933" s="721"/>
      <c r="II933" s="721"/>
      <c r="IJ933" s="721"/>
      <c r="IK933" s="721"/>
      <c r="IL933" s="721"/>
      <c r="IM933" s="721"/>
      <c r="IN933" s="721"/>
      <c r="IO933" s="721"/>
      <c r="IP933" s="721"/>
      <c r="IQ933" s="721"/>
      <c r="IR933" s="721"/>
      <c r="IS933" s="721"/>
      <c r="IT933" s="721"/>
      <c r="IU933" s="721"/>
      <c r="IV933" s="721"/>
      <c r="IW933" s="721"/>
      <c r="IX933" s="721"/>
      <c r="IY933" s="721"/>
      <c r="IZ933" s="721"/>
      <c r="JA933" s="721"/>
      <c r="JB933" s="721"/>
      <c r="JC933" s="721"/>
      <c r="JD933" s="721"/>
      <c r="JE933" s="721"/>
      <c r="JF933" s="721"/>
      <c r="JG933" s="721"/>
      <c r="JH933" s="721"/>
      <c r="JI933" s="721"/>
      <c r="JJ933" s="721"/>
      <c r="JK933" s="721"/>
      <c r="JL933" s="721"/>
      <c r="JM933" s="721"/>
      <c r="JN933" s="721"/>
      <c r="JO933" s="721"/>
      <c r="JP933" s="721"/>
      <c r="JQ933" s="721"/>
      <c r="JR933" s="721"/>
      <c r="JS933" s="721"/>
      <c r="JT933" s="721"/>
      <c r="JU933" s="721"/>
      <c r="JV933" s="721"/>
      <c r="JW933" s="721"/>
      <c r="JX933" s="721"/>
      <c r="JY933" s="721"/>
      <c r="JZ933" s="721"/>
      <c r="KA933" s="721"/>
      <c r="KB933" s="721"/>
      <c r="KC933" s="721"/>
      <c r="KD933" s="721"/>
      <c r="KE933" s="721"/>
      <c r="KF933" s="721"/>
      <c r="KG933" s="721"/>
      <c r="KH933" s="721"/>
      <c r="KI933" s="721"/>
      <c r="KJ933" s="721"/>
      <c r="KK933" s="721"/>
      <c r="KL933" s="721"/>
      <c r="KM933" s="721"/>
      <c r="KN933" s="721"/>
      <c r="KO933" s="721"/>
      <c r="KP933" s="721"/>
      <c r="KQ933" s="721"/>
      <c r="KR933" s="721"/>
      <c r="KS933" s="721"/>
      <c r="KT933" s="721"/>
      <c r="KU933" s="721"/>
      <c r="KV933" s="721"/>
      <c r="KW933" s="721"/>
      <c r="KX933" s="721"/>
      <c r="KY933" s="721"/>
      <c r="KZ933" s="721"/>
      <c r="LA933" s="721"/>
      <c r="LB933" s="721"/>
      <c r="LC933" s="721"/>
      <c r="LD933" s="721"/>
      <c r="LE933" s="721"/>
      <c r="LF933" s="721"/>
      <c r="LG933" s="721"/>
      <c r="LH933" s="721"/>
      <c r="LI933" s="721"/>
      <c r="LJ933" s="721"/>
      <c r="LK933" s="721"/>
      <c r="LL933" s="721"/>
      <c r="LM933" s="721"/>
      <c r="LN933" s="721"/>
      <c r="LO933" s="721"/>
      <c r="LP933" s="721"/>
      <c r="LQ933" s="721"/>
      <c r="LR933" s="721"/>
      <c r="LS933" s="721"/>
      <c r="LT933" s="721"/>
      <c r="LU933" s="721"/>
      <c r="LV933" s="721"/>
      <c r="LW933" s="721"/>
      <c r="LX933" s="721"/>
      <c r="LY933" s="721"/>
      <c r="LZ933" s="721"/>
      <c r="MA933" s="721"/>
      <c r="MB933" s="721"/>
      <c r="MC933" s="721"/>
      <c r="MD933" s="721"/>
      <c r="ME933" s="721"/>
      <c r="MF933" s="721"/>
      <c r="MG933" s="721"/>
      <c r="MH933" s="721"/>
      <c r="MI933" s="721"/>
      <c r="MJ933" s="721"/>
      <c r="MK933" s="721"/>
      <c r="ML933" s="721"/>
      <c r="MM933" s="721"/>
      <c r="MN933" s="721"/>
      <c r="MO933" s="721"/>
      <c r="MP933" s="721"/>
      <c r="MQ933" s="721"/>
      <c r="MR933" s="721"/>
      <c r="MS933" s="721"/>
      <c r="MT933" s="721"/>
      <c r="MU933" s="721"/>
      <c r="MV933" s="721"/>
      <c r="MW933" s="721"/>
      <c r="MX933" s="721"/>
      <c r="MY933" s="721"/>
      <c r="MZ933" s="721"/>
      <c r="NA933" s="721"/>
      <c r="NB933" s="721"/>
      <c r="NC933" s="721"/>
      <c r="ND933" s="721"/>
      <c r="NE933" s="721"/>
      <c r="NF933" s="721"/>
      <c r="NG933" s="721"/>
      <c r="NH933" s="721"/>
      <c r="NI933" s="721"/>
      <c r="NJ933" s="721"/>
      <c r="NK933" s="721"/>
      <c r="NL933" s="721"/>
      <c r="NM933" s="721"/>
      <c r="NN933" s="721"/>
      <c r="NO933" s="721"/>
      <c r="NP933" s="721"/>
      <c r="NQ933" s="721"/>
      <c r="NR933" s="721"/>
      <c r="NS933" s="721"/>
      <c r="NT933" s="721"/>
      <c r="NU933" s="721"/>
      <c r="NV933" s="721"/>
      <c r="NW933" s="721"/>
      <c r="NX933" s="721"/>
      <c r="NY933" s="721"/>
      <c r="NZ933" s="721"/>
      <c r="OA933" s="721"/>
      <c r="OB933" s="721"/>
      <c r="OC933" s="721"/>
      <c r="OD933" s="721"/>
      <c r="OE933" s="721"/>
      <c r="OF933" s="721"/>
      <c r="OG933" s="721"/>
      <c r="OH933" s="721"/>
      <c r="OI933" s="721"/>
      <c r="OJ933" s="721"/>
      <c r="OK933" s="721"/>
      <c r="OL933" s="721"/>
      <c r="OM933" s="721"/>
      <c r="ON933" s="721"/>
      <c r="OO933" s="721"/>
      <c r="OP933" s="721"/>
      <c r="OQ933" s="721"/>
      <c r="OR933" s="721"/>
      <c r="OS933" s="721"/>
      <c r="OT933" s="721"/>
      <c r="OU933" s="721"/>
      <c r="OV933" s="721"/>
      <c r="OW933" s="721"/>
      <c r="OX933" s="721"/>
      <c r="OY933" s="721"/>
      <c r="OZ933" s="721"/>
      <c r="PA933" s="721"/>
      <c r="PB933" s="721"/>
      <c r="PC933" s="721"/>
      <c r="PD933" s="721"/>
      <c r="PE933" s="721"/>
      <c r="PF933" s="721"/>
      <c r="PG933" s="721"/>
      <c r="PH933" s="721"/>
      <c r="PI933" s="721"/>
      <c r="PJ933" s="721"/>
      <c r="PK933" s="721"/>
      <c r="PL933" s="721"/>
      <c r="PM933" s="721"/>
      <c r="PN933" s="721"/>
      <c r="PO933" s="721"/>
      <c r="PP933" s="721"/>
      <c r="PQ933" s="721"/>
      <c r="PR933" s="721"/>
      <c r="PS933" s="721"/>
      <c r="PT933" s="721"/>
      <c r="PU933" s="721"/>
      <c r="PV933" s="721"/>
      <c r="PW933" s="721"/>
      <c r="PX933" s="721"/>
      <c r="PY933" s="721"/>
      <c r="PZ933" s="721"/>
      <c r="QA933" s="721"/>
      <c r="QB933" s="721"/>
      <c r="QC933" s="721"/>
      <c r="QD933" s="721"/>
      <c r="QE933" s="721"/>
      <c r="QF933" s="721"/>
      <c r="QG933" s="721"/>
      <c r="QH933" s="721"/>
      <c r="QI933" s="721"/>
      <c r="QJ933" s="721"/>
      <c r="QK933" s="721"/>
      <c r="QL933" s="721"/>
      <c r="QM933" s="721"/>
      <c r="QN933" s="721"/>
      <c r="QO933" s="721"/>
      <c r="QP933" s="721"/>
      <c r="QQ933" s="721"/>
      <c r="QR933" s="721"/>
      <c r="QS933" s="721"/>
      <c r="QT933" s="721"/>
      <c r="QU933" s="721"/>
      <c r="QV933" s="721"/>
      <c r="QW933" s="721"/>
      <c r="QX933" s="721"/>
      <c r="QY933" s="721"/>
      <c r="QZ933" s="721"/>
      <c r="RA933" s="721"/>
      <c r="RB933" s="721"/>
      <c r="RC933" s="721"/>
      <c r="RD933" s="721"/>
      <c r="RE933" s="721"/>
      <c r="RF933" s="721"/>
      <c r="RG933" s="721"/>
      <c r="RH933" s="721"/>
      <c r="RI933" s="721"/>
      <c r="RJ933" s="721"/>
      <c r="RK933" s="721"/>
      <c r="RL933" s="721"/>
      <c r="RM933" s="721"/>
      <c r="RN933" s="721"/>
      <c r="RO933" s="721"/>
      <c r="RP933" s="721"/>
      <c r="RQ933" s="721"/>
      <c r="RR933" s="721"/>
      <c r="RS933" s="721"/>
      <c r="RT933" s="721"/>
      <c r="RU933" s="721"/>
      <c r="RV933" s="721"/>
      <c r="RW933" s="721"/>
      <c r="RX933" s="721"/>
      <c r="RY933" s="721"/>
      <c r="RZ933" s="721"/>
      <c r="SA933" s="721"/>
      <c r="SB933" s="721"/>
      <c r="SC933" s="721"/>
      <c r="SD933" s="721"/>
      <c r="SE933" s="721"/>
      <c r="SF933" s="721"/>
      <c r="SG933" s="721"/>
      <c r="SH933" s="721"/>
      <c r="SI933" s="721"/>
      <c r="SJ933" s="721"/>
      <c r="SK933" s="721"/>
      <c r="SL933" s="721"/>
      <c r="SM933" s="721"/>
      <c r="SN933" s="721"/>
      <c r="SO933" s="721"/>
      <c r="SP933" s="721"/>
      <c r="SQ933" s="721"/>
      <c r="SR933" s="721"/>
      <c r="SS933" s="721"/>
      <c r="ST933" s="721"/>
      <c r="SU933" s="721"/>
      <c r="SV933" s="721"/>
      <c r="SW933" s="721"/>
      <c r="SX933" s="721"/>
      <c r="SY933" s="721"/>
      <c r="SZ933" s="721"/>
      <c r="TA933" s="721"/>
      <c r="TB933" s="721"/>
      <c r="TC933" s="721"/>
      <c r="TD933" s="721"/>
      <c r="TE933" s="721"/>
      <c r="TF933" s="721"/>
      <c r="TG933" s="721"/>
      <c r="TH933" s="721"/>
      <c r="TI933" s="721"/>
      <c r="TJ933" s="721"/>
      <c r="TK933" s="721"/>
      <c r="TL933" s="721"/>
      <c r="TM933" s="721"/>
      <c r="TN933" s="721"/>
      <c r="TO933" s="721"/>
      <c r="TP933" s="721"/>
      <c r="TQ933" s="721"/>
      <c r="TR933" s="721"/>
      <c r="TS933" s="721"/>
      <c r="TT933" s="721"/>
      <c r="TU933" s="721"/>
      <c r="TV933" s="721"/>
      <c r="TW933" s="721"/>
      <c r="TX933" s="721"/>
      <c r="TY933" s="721"/>
      <c r="TZ933" s="721"/>
      <c r="UA933" s="721"/>
      <c r="UB933" s="721"/>
      <c r="UC933" s="721"/>
      <c r="UD933" s="721"/>
      <c r="UE933" s="721"/>
      <c r="UF933" s="721"/>
      <c r="UG933" s="721"/>
      <c r="UH933" s="721"/>
      <c r="UI933" s="721"/>
      <c r="UJ933" s="721"/>
      <c r="UK933" s="721"/>
      <c r="UL933" s="721"/>
      <c r="UM933" s="721"/>
      <c r="UN933" s="721"/>
      <c r="UO933" s="721"/>
      <c r="UP933" s="721"/>
      <c r="UQ933" s="721"/>
      <c r="UR933" s="721"/>
      <c r="US933" s="721"/>
      <c r="UT933" s="721"/>
      <c r="UU933" s="721"/>
      <c r="UV933" s="721"/>
      <c r="UW933" s="721"/>
      <c r="UX933" s="721"/>
      <c r="UY933" s="721"/>
      <c r="UZ933" s="721"/>
      <c r="VA933" s="721"/>
      <c r="VB933" s="721"/>
      <c r="VC933" s="721"/>
      <c r="VD933" s="721"/>
      <c r="VE933" s="721"/>
      <c r="VF933" s="721"/>
      <c r="VG933" s="721"/>
      <c r="VH933" s="721"/>
      <c r="VI933" s="721"/>
      <c r="VJ933" s="721"/>
      <c r="VK933" s="721"/>
      <c r="VL933" s="721"/>
      <c r="VM933" s="721"/>
      <c r="VN933" s="721"/>
      <c r="VO933" s="721"/>
      <c r="VP933" s="721"/>
      <c r="VQ933" s="721"/>
      <c r="VR933" s="721"/>
      <c r="VS933" s="721"/>
      <c r="VT933" s="721"/>
      <c r="VU933" s="721"/>
      <c r="VV933" s="721"/>
      <c r="VW933" s="721"/>
      <c r="VX933" s="721"/>
      <c r="VY933" s="721"/>
      <c r="VZ933" s="721"/>
      <c r="WA933" s="721"/>
      <c r="WB933" s="721"/>
      <c r="WC933" s="721"/>
      <c r="WD933" s="721"/>
      <c r="WE933" s="721"/>
      <c r="WF933" s="721"/>
      <c r="WG933" s="721"/>
      <c r="WH933" s="721"/>
      <c r="WI933" s="721"/>
      <c r="WJ933" s="721"/>
      <c r="WK933" s="721"/>
      <c r="WL933" s="721"/>
      <c r="WM933" s="721"/>
      <c r="WN933" s="721"/>
      <c r="WO933" s="721"/>
      <c r="WP933" s="721"/>
      <c r="WQ933" s="721"/>
      <c r="WR933" s="721"/>
      <c r="WS933" s="721"/>
      <c r="WT933" s="721"/>
      <c r="WU933" s="721"/>
      <c r="WV933" s="721"/>
      <c r="WW933" s="721"/>
      <c r="WX933" s="721"/>
      <c r="WY933" s="721"/>
      <c r="WZ933" s="721"/>
      <c r="XA933" s="721"/>
      <c r="XB933" s="721"/>
      <c r="XC933" s="721"/>
      <c r="XD933" s="721"/>
      <c r="XE933" s="721"/>
      <c r="XF933" s="721"/>
      <c r="XG933" s="721"/>
      <c r="XH933" s="721"/>
      <c r="XI933" s="721"/>
      <c r="XJ933" s="721"/>
      <c r="XK933" s="721"/>
      <c r="XL933" s="721"/>
      <c r="XM933" s="721"/>
      <c r="XN933" s="721"/>
      <c r="XO933" s="721"/>
      <c r="XP933" s="721"/>
      <c r="XQ933" s="721"/>
      <c r="XR933" s="721"/>
      <c r="XS933" s="721"/>
      <c r="XT933" s="721"/>
      <c r="XU933" s="721"/>
      <c r="XV933" s="721"/>
      <c r="XW933" s="721"/>
      <c r="XX933" s="721"/>
      <c r="XY933" s="721"/>
      <c r="XZ933" s="721"/>
      <c r="YA933" s="721"/>
      <c r="YB933" s="721"/>
      <c r="YC933" s="721"/>
      <c r="YD933" s="721"/>
      <c r="YE933" s="721"/>
      <c r="YF933" s="721"/>
      <c r="YG933" s="721"/>
      <c r="YH933" s="721"/>
      <c r="YI933" s="721"/>
      <c r="YJ933" s="721"/>
      <c r="YK933" s="721"/>
      <c r="YL933" s="721"/>
      <c r="YM933" s="721"/>
      <c r="YN933" s="721"/>
      <c r="YO933" s="721"/>
      <c r="YP933" s="721"/>
      <c r="YQ933" s="721"/>
      <c r="YR933" s="721"/>
      <c r="YS933" s="721"/>
      <c r="YT933" s="721"/>
      <c r="YU933" s="721"/>
      <c r="YV933" s="721"/>
      <c r="YW933" s="721"/>
      <c r="YX933" s="721"/>
      <c r="YY933" s="721"/>
      <c r="YZ933" s="721"/>
      <c r="ZA933" s="721"/>
      <c r="ZB933" s="721"/>
      <c r="ZC933" s="721"/>
      <c r="ZD933" s="721"/>
      <c r="ZE933" s="721"/>
      <c r="ZF933" s="721"/>
      <c r="ZG933" s="721"/>
      <c r="ZH933" s="721"/>
      <c r="ZI933" s="721"/>
      <c r="ZJ933" s="721"/>
      <c r="ZK933" s="721"/>
      <c r="ZL933" s="721"/>
      <c r="ZM933" s="721"/>
      <c r="ZN933" s="721"/>
      <c r="ZO933" s="721"/>
      <c r="ZP933" s="721"/>
      <c r="ZQ933" s="721"/>
      <c r="ZR933" s="721"/>
      <c r="ZS933" s="721"/>
      <c r="ZT933" s="721"/>
      <c r="ZU933" s="721"/>
      <c r="ZV933" s="721"/>
      <c r="ZW933" s="721"/>
      <c r="ZX933" s="721"/>
      <c r="ZY933" s="721"/>
      <c r="ZZ933" s="721"/>
      <c r="AAA933" s="721"/>
      <c r="AAB933" s="721"/>
      <c r="AAC933" s="721"/>
      <c r="AAD933" s="721"/>
      <c r="AAE933" s="721"/>
      <c r="AAF933" s="721"/>
      <c r="AAG933" s="721"/>
      <c r="AAH933" s="721"/>
      <c r="AAI933" s="721"/>
      <c r="AAJ933" s="721"/>
      <c r="AAK933" s="721"/>
      <c r="AAL933" s="721"/>
      <c r="AAM933" s="721"/>
      <c r="AAN933" s="721"/>
      <c r="AAO933" s="721"/>
      <c r="AAP933" s="721"/>
      <c r="AAQ933" s="721"/>
      <c r="AAR933" s="721"/>
      <c r="AAS933" s="721"/>
      <c r="AAT933" s="721"/>
      <c r="AAU933" s="721"/>
      <c r="AAV933" s="721"/>
      <c r="AAW933" s="721"/>
      <c r="AAX933" s="721"/>
      <c r="AAY933" s="721"/>
      <c r="AAZ933" s="721"/>
      <c r="ABA933" s="721"/>
      <c r="ABB933" s="721"/>
      <c r="ABC933" s="721"/>
      <c r="ABD933" s="721"/>
      <c r="ABE933" s="721"/>
      <c r="ABF933" s="721"/>
      <c r="ABG933" s="721"/>
      <c r="ABH933" s="721"/>
      <c r="ABI933" s="721"/>
      <c r="ABJ933" s="721"/>
      <c r="ABK933" s="721"/>
      <c r="ABL933" s="721"/>
      <c r="ABM933" s="721"/>
      <c r="ABN933" s="721"/>
      <c r="ABO933" s="721"/>
      <c r="ABP933" s="721"/>
      <c r="ABQ933" s="721"/>
      <c r="ABR933" s="721"/>
      <c r="ABS933" s="721"/>
      <c r="ABT933" s="721"/>
      <c r="ABU933" s="721"/>
      <c r="ABV933" s="721"/>
      <c r="ABW933" s="721"/>
      <c r="ABX933" s="721"/>
      <c r="ABY933" s="721"/>
      <c r="ABZ933" s="721"/>
      <c r="ACA933" s="721"/>
      <c r="ACB933" s="721"/>
      <c r="ACC933" s="721"/>
      <c r="ACD933" s="721"/>
      <c r="ACE933" s="721"/>
      <c r="ACF933" s="721"/>
      <c r="ACG933" s="721"/>
      <c r="ACH933" s="721"/>
      <c r="ACI933" s="721"/>
      <c r="ACJ933" s="721"/>
      <c r="ACK933" s="721"/>
      <c r="ACL933" s="721"/>
      <c r="ACM933" s="721"/>
      <c r="ACN933" s="721"/>
      <c r="ACO933" s="721"/>
      <c r="ACP933" s="721"/>
      <c r="ACQ933" s="721"/>
      <c r="ACR933" s="721"/>
      <c r="ACS933" s="721"/>
      <c r="ACT933" s="721"/>
      <c r="ACU933" s="721"/>
      <c r="ACV933" s="721"/>
      <c r="ACW933" s="721"/>
      <c r="ACX933" s="721"/>
      <c r="ACY933" s="721"/>
      <c r="ACZ933" s="721"/>
      <c r="ADA933" s="721"/>
      <c r="ADB933" s="721"/>
      <c r="ADC933" s="721"/>
      <c r="ADD933" s="721"/>
      <c r="ADE933" s="721"/>
      <c r="ADF933" s="721"/>
      <c r="ADG933" s="721"/>
      <c r="ADH933" s="721"/>
      <c r="ADI933" s="721"/>
      <c r="ADJ933" s="721"/>
      <c r="ADK933" s="721"/>
      <c r="ADL933" s="721"/>
      <c r="ADM933" s="721"/>
      <c r="ADN933" s="721"/>
      <c r="ADO933" s="721"/>
      <c r="ADP933" s="721"/>
      <c r="ADQ933" s="721"/>
      <c r="ADR933" s="721"/>
      <c r="ADS933" s="721"/>
      <c r="ADT933" s="721"/>
      <c r="ADU933" s="721"/>
      <c r="ADV933" s="721"/>
      <c r="ADW933" s="721"/>
      <c r="ADX933" s="721"/>
      <c r="ADY933" s="721"/>
      <c r="ADZ933" s="721"/>
      <c r="AEA933" s="721"/>
      <c r="AEB933" s="721"/>
      <c r="AEC933" s="721"/>
      <c r="AED933" s="721"/>
      <c r="AEE933" s="721"/>
      <c r="AEF933" s="721"/>
      <c r="AEG933" s="721"/>
      <c r="AEH933" s="721"/>
      <c r="AEI933" s="721"/>
      <c r="AEJ933" s="721"/>
      <c r="AEK933" s="721"/>
      <c r="AEL933" s="721"/>
      <c r="AEM933" s="721"/>
      <c r="AEN933" s="721"/>
      <c r="AEO933" s="721"/>
      <c r="AEP933" s="721"/>
      <c r="AEQ933" s="721"/>
      <c r="AER933" s="721"/>
      <c r="AES933" s="721"/>
      <c r="AET933" s="721"/>
      <c r="AEU933" s="721"/>
      <c r="AEV933" s="721"/>
      <c r="AEW933" s="721"/>
      <c r="AEX933" s="721"/>
      <c r="AEY933" s="721"/>
      <c r="AEZ933" s="721"/>
      <c r="AFA933" s="721"/>
      <c r="AFB933" s="721"/>
      <c r="AFC933" s="721"/>
      <c r="AFD933" s="721"/>
      <c r="AFE933" s="721"/>
      <c r="AFF933" s="721"/>
      <c r="AFG933" s="721"/>
      <c r="AFH933" s="721"/>
      <c r="AFI933" s="721"/>
      <c r="AFJ933" s="721"/>
      <c r="AFK933" s="721"/>
      <c r="AFL933" s="721"/>
      <c r="AFM933" s="721"/>
      <c r="AFN933" s="721"/>
      <c r="AFO933" s="721"/>
      <c r="AFP933" s="721"/>
      <c r="AFQ933" s="721"/>
      <c r="AFR933" s="721"/>
      <c r="AFS933" s="721"/>
      <c r="AFT933" s="721"/>
      <c r="AFU933" s="721"/>
      <c r="AFV933" s="721"/>
      <c r="AFW933" s="721"/>
      <c r="AFX933" s="721"/>
      <c r="AFY933" s="721"/>
      <c r="AFZ933" s="721"/>
      <c r="AGA933" s="721"/>
      <c r="AGB933" s="721"/>
      <c r="AGC933" s="721"/>
      <c r="AGD933" s="721"/>
      <c r="AGE933" s="721"/>
      <c r="AGF933" s="721"/>
      <c r="AGG933" s="721"/>
      <c r="AGH933" s="721"/>
      <c r="AGI933" s="721"/>
      <c r="AGJ933" s="721"/>
      <c r="AGK933" s="721"/>
      <c r="AGL933" s="721"/>
      <c r="AGM933" s="721"/>
      <c r="AGN933" s="721"/>
      <c r="AGO933" s="721"/>
      <c r="AGP933" s="721"/>
      <c r="AGQ933" s="721"/>
      <c r="AGR933" s="721"/>
      <c r="AGS933" s="721"/>
      <c r="AGT933" s="721"/>
      <c r="AGU933" s="721"/>
      <c r="AGV933" s="721"/>
      <c r="AGW933" s="721"/>
      <c r="AGX933" s="721"/>
      <c r="AGY933" s="721"/>
      <c r="AGZ933" s="721"/>
      <c r="AHA933" s="721"/>
      <c r="AHB933" s="721"/>
      <c r="AHC933" s="721"/>
      <c r="AHD933" s="721"/>
      <c r="AHE933" s="721"/>
      <c r="AHF933" s="721"/>
      <c r="AHG933" s="721"/>
      <c r="AHH933" s="721"/>
      <c r="AHI933" s="721"/>
      <c r="AHJ933" s="721"/>
      <c r="AHK933" s="721"/>
      <c r="AHL933" s="721"/>
      <c r="AHM933" s="721"/>
      <c r="AHN933" s="721"/>
      <c r="AHO933" s="721"/>
      <c r="AHP933" s="721"/>
      <c r="AHQ933" s="721"/>
      <c r="AHR933" s="721"/>
      <c r="AHS933" s="721"/>
      <c r="AHT933" s="721"/>
      <c r="AHU933" s="721"/>
      <c r="AHV933" s="721"/>
      <c r="AHW933" s="721"/>
      <c r="AHX933" s="721"/>
      <c r="AHY933" s="721"/>
      <c r="AHZ933" s="721"/>
      <c r="AIA933" s="721"/>
      <c r="AIB933" s="721"/>
      <c r="AIC933" s="721"/>
      <c r="AID933" s="721"/>
      <c r="AIE933" s="721"/>
      <c r="AIF933" s="721"/>
      <c r="AIG933" s="721"/>
      <c r="AIH933" s="721"/>
      <c r="AII933" s="721"/>
      <c r="AIJ933" s="721"/>
      <c r="AIK933" s="721"/>
      <c r="AIL933" s="721"/>
      <c r="AIM933" s="721"/>
      <c r="AIN933" s="721"/>
      <c r="AIO933" s="721"/>
      <c r="AIP933" s="721"/>
      <c r="AIQ933" s="721"/>
      <c r="AIR933" s="721"/>
      <c r="AIS933" s="721"/>
      <c r="AIT933" s="721"/>
      <c r="AIU933" s="721"/>
      <c r="AIV933" s="721"/>
      <c r="AIW933" s="721"/>
      <c r="AIX933" s="721"/>
      <c r="AIY933" s="721"/>
      <c r="AIZ933" s="721"/>
      <c r="AJA933" s="721"/>
      <c r="AJB933" s="721"/>
      <c r="AJC933" s="721"/>
      <c r="AJD933" s="721"/>
      <c r="AJE933" s="721"/>
      <c r="AJF933" s="721"/>
      <c r="AJG933" s="721"/>
      <c r="AJH933" s="721"/>
      <c r="AJI933" s="721"/>
      <c r="AJJ933" s="721"/>
      <c r="AJK933" s="721"/>
      <c r="AJL933" s="721"/>
      <c r="AJM933" s="721"/>
      <c r="AJN933" s="721"/>
      <c r="AJO933" s="721"/>
      <c r="AJP933" s="721"/>
      <c r="AJQ933" s="721"/>
      <c r="AJR933" s="721"/>
      <c r="AJS933" s="721"/>
      <c r="AJT933" s="721"/>
      <c r="AJU933" s="721"/>
      <c r="AJV933" s="721"/>
      <c r="AJW933" s="721"/>
      <c r="AJX933" s="721"/>
      <c r="AJY933" s="721"/>
      <c r="AJZ933" s="721"/>
      <c r="AKA933" s="721"/>
      <c r="AKB933" s="721"/>
      <c r="AKC933" s="721"/>
      <c r="AKD933" s="721"/>
      <c r="AKE933" s="721"/>
      <c r="AKF933" s="721"/>
      <c r="AKG933" s="721"/>
      <c r="AKH933" s="721"/>
      <c r="AKI933" s="721"/>
      <c r="AKJ933" s="721"/>
      <c r="AKK933" s="721"/>
      <c r="AKL933" s="721"/>
      <c r="AKM933" s="721"/>
      <c r="AKN933" s="721"/>
      <c r="AKO933" s="721"/>
      <c r="AKP933" s="721"/>
      <c r="AKQ933" s="721"/>
      <c r="AKR933" s="721"/>
      <c r="AKS933" s="721"/>
      <c r="AKT933" s="721"/>
      <c r="AKU933" s="721"/>
      <c r="AKV933" s="721"/>
      <c r="AKW933" s="721"/>
      <c r="AKX933" s="721"/>
      <c r="AKY933" s="721"/>
      <c r="AKZ933" s="721"/>
      <c r="ALA933" s="721"/>
      <c r="ALB933" s="721"/>
      <c r="ALC933" s="721"/>
      <c r="ALD933" s="721"/>
      <c r="ALE933" s="721"/>
      <c r="ALF933" s="721"/>
      <c r="ALG933" s="721"/>
      <c r="ALH933" s="721"/>
      <c r="ALI933" s="721"/>
      <c r="ALJ933" s="721"/>
      <c r="ALK933" s="721"/>
      <c r="ALL933" s="721"/>
      <c r="ALM933" s="721"/>
      <c r="ALN933" s="721"/>
      <c r="ALO933" s="721"/>
      <c r="ALP933" s="721"/>
      <c r="ALQ933" s="721"/>
      <c r="ALR933" s="721"/>
      <c r="ALS933" s="721"/>
      <c r="ALT933" s="721"/>
      <c r="ALU933" s="721"/>
      <c r="ALV933" s="721"/>
      <c r="ALW933" s="721"/>
      <c r="ALX933" s="721"/>
      <c r="ALY933" s="721"/>
      <c r="ALZ933" s="721"/>
      <c r="AMA933" s="721"/>
      <c r="AMB933" s="721"/>
      <c r="AMC933" s="721"/>
      <c r="AMD933" s="721"/>
      <c r="AME933" s="721"/>
      <c r="AMF933" s="721"/>
      <c r="AMG933" s="721"/>
      <c r="AMH933" s="721"/>
      <c r="AMI933" s="721"/>
      <c r="AMJ933" s="721"/>
      <c r="AMK933" s="721"/>
      <c r="AML933" s="721"/>
      <c r="AMM933" s="721"/>
      <c r="AMN933" s="721"/>
      <c r="AMO933" s="721"/>
      <c r="AMP933" s="721"/>
      <c r="AMQ933" s="721"/>
      <c r="AMR933" s="721"/>
      <c r="AMS933" s="721"/>
      <c r="AMT933" s="721"/>
      <c r="AMU933" s="721"/>
      <c r="AMV933" s="721"/>
      <c r="AMW933" s="721"/>
      <c r="AMX933" s="721"/>
      <c r="AMY933" s="721"/>
      <c r="AMZ933" s="721"/>
      <c r="ANA933" s="721"/>
      <c r="ANB933" s="721"/>
      <c r="ANC933" s="721"/>
      <c r="AND933" s="721"/>
      <c r="ANE933" s="721"/>
      <c r="ANF933" s="721"/>
      <c r="ANG933" s="721"/>
      <c r="ANH933" s="721"/>
      <c r="ANI933" s="721"/>
      <c r="ANJ933" s="721"/>
      <c r="ANK933" s="721"/>
      <c r="ANL933" s="721"/>
      <c r="ANM933" s="721"/>
      <c r="ANN933" s="721"/>
      <c r="ANO933" s="721"/>
      <c r="ANP933" s="721"/>
      <c r="ANQ933" s="721"/>
      <c r="ANR933" s="721"/>
      <c r="ANS933" s="721"/>
      <c r="ANT933" s="721"/>
      <c r="ANU933" s="721"/>
      <c r="ANV933" s="721"/>
      <c r="ANW933" s="721"/>
      <c r="ANX933" s="721"/>
      <c r="ANY933" s="721"/>
      <c r="ANZ933" s="721"/>
      <c r="AOA933" s="721"/>
      <c r="AOB933" s="721"/>
      <c r="AOC933" s="721"/>
      <c r="AOD933" s="721"/>
      <c r="AOE933" s="721"/>
      <c r="AOF933" s="721"/>
      <c r="AOG933" s="721"/>
      <c r="AOH933" s="721"/>
      <c r="AOI933" s="721"/>
      <c r="AOJ933" s="721"/>
      <c r="AOK933" s="721"/>
      <c r="AOL933" s="721"/>
      <c r="AOM933" s="721"/>
      <c r="AON933" s="721"/>
      <c r="AOO933" s="721"/>
      <c r="AOP933" s="721"/>
      <c r="AOQ933" s="721"/>
      <c r="AOR933" s="721"/>
      <c r="AOS933" s="721"/>
      <c r="AOT933" s="721"/>
      <c r="AOU933" s="721"/>
      <c r="AOV933" s="721"/>
      <c r="AOW933" s="721"/>
      <c r="AOX933" s="721"/>
      <c r="AOY933" s="721"/>
      <c r="AOZ933" s="721"/>
      <c r="APA933" s="721"/>
      <c r="APB933" s="721"/>
      <c r="APC933" s="721"/>
      <c r="APD933" s="721"/>
      <c r="APE933" s="721"/>
      <c r="APF933" s="721"/>
      <c r="APG933" s="721"/>
      <c r="APH933" s="721"/>
      <c r="API933" s="721"/>
      <c r="APJ933" s="721"/>
      <c r="APK933" s="721"/>
      <c r="APL933" s="721"/>
      <c r="APM933" s="721"/>
      <c r="APN933" s="721"/>
      <c r="APO933" s="721"/>
      <c r="APP933" s="721"/>
      <c r="APQ933" s="721"/>
      <c r="APR933" s="721"/>
      <c r="APS933" s="721"/>
      <c r="APT933" s="721"/>
      <c r="APU933" s="721"/>
      <c r="APV933" s="721"/>
      <c r="APW933" s="721"/>
      <c r="APX933" s="721"/>
      <c r="APY933" s="721"/>
      <c r="APZ933" s="721"/>
      <c r="AQA933" s="721"/>
      <c r="AQB933" s="721"/>
      <c r="AQC933" s="721"/>
      <c r="AQD933" s="721"/>
      <c r="AQE933" s="721"/>
      <c r="AQF933" s="721"/>
      <c r="AQG933" s="721"/>
      <c r="AQH933" s="721"/>
      <c r="AQI933" s="721"/>
      <c r="AQJ933" s="721"/>
      <c r="AQK933" s="721"/>
      <c r="AQL933" s="721"/>
      <c r="AQM933" s="721"/>
      <c r="AQN933" s="721"/>
      <c r="AQO933" s="721"/>
      <c r="AQP933" s="721"/>
      <c r="AQQ933" s="721"/>
      <c r="AQR933" s="721"/>
      <c r="AQS933" s="721"/>
      <c r="AQT933" s="721"/>
      <c r="AQU933" s="721"/>
      <c r="AQV933" s="721"/>
      <c r="AQW933" s="721"/>
      <c r="AQX933" s="721"/>
      <c r="AQY933" s="721"/>
      <c r="AQZ933" s="721"/>
      <c r="ARA933" s="721"/>
      <c r="ARB933" s="721"/>
      <c r="ARC933" s="721"/>
      <c r="ARD933" s="721"/>
      <c r="ARE933" s="721"/>
      <c r="ARF933" s="721"/>
      <c r="ARG933" s="721"/>
      <c r="ARH933" s="721"/>
      <c r="ARI933" s="721"/>
      <c r="ARJ933" s="721"/>
      <c r="ARK933" s="721"/>
      <c r="ARL933" s="721"/>
      <c r="ARM933" s="721"/>
      <c r="ARN933" s="721"/>
      <c r="ARO933" s="721"/>
      <c r="ARP933" s="721"/>
      <c r="ARQ933" s="721"/>
      <c r="ARR933" s="721"/>
      <c r="ARS933" s="721"/>
      <c r="ART933" s="721"/>
      <c r="ARU933" s="721"/>
      <c r="ARV933" s="721"/>
      <c r="ARW933" s="721"/>
      <c r="ARX933" s="721"/>
      <c r="ARY933" s="721"/>
      <c r="ARZ933" s="721"/>
      <c r="ASA933" s="721"/>
      <c r="ASB933" s="721"/>
      <c r="ASC933" s="721"/>
      <c r="ASD933" s="721"/>
      <c r="ASE933" s="721"/>
      <c r="ASF933" s="721"/>
      <c r="ASG933" s="721"/>
      <c r="ASH933" s="721"/>
      <c r="ASI933" s="721"/>
      <c r="ASJ933" s="721"/>
      <c r="ASK933" s="721"/>
      <c r="ASL933" s="721"/>
      <c r="ASM933" s="721"/>
      <c r="ASN933" s="721"/>
      <c r="ASO933" s="721"/>
      <c r="ASP933" s="721"/>
      <c r="ASQ933" s="721"/>
      <c r="ASR933" s="721"/>
      <c r="ASS933" s="721"/>
      <c r="AST933" s="721"/>
      <c r="ASU933" s="721"/>
      <c r="ASV933" s="721"/>
      <c r="ASW933" s="721"/>
      <c r="ASX933" s="721"/>
      <c r="ASY933" s="721"/>
      <c r="ASZ933" s="721"/>
      <c r="ATA933" s="721"/>
      <c r="ATB933" s="721"/>
      <c r="ATC933" s="721"/>
      <c r="ATD933" s="721"/>
      <c r="ATE933" s="721"/>
      <c r="ATF933" s="721"/>
      <c r="ATG933" s="721"/>
      <c r="ATH933" s="721"/>
      <c r="ATI933" s="721"/>
      <c r="ATJ933" s="721"/>
      <c r="ATK933" s="721"/>
      <c r="ATL933" s="721"/>
      <c r="ATM933" s="721"/>
      <c r="ATN933" s="721"/>
      <c r="ATO933" s="721"/>
      <c r="ATP933" s="721"/>
      <c r="ATQ933" s="721"/>
      <c r="ATR933" s="721"/>
      <c r="ATS933" s="721"/>
      <c r="ATT933" s="721"/>
      <c r="ATU933" s="721"/>
      <c r="ATV933" s="721"/>
      <c r="ATW933" s="721"/>
      <c r="ATX933" s="721"/>
      <c r="ATY933" s="721"/>
      <c r="ATZ933" s="721"/>
      <c r="AUA933" s="721"/>
      <c r="AUB933" s="721"/>
      <c r="AUC933" s="721"/>
      <c r="AUD933" s="721"/>
      <c r="AUE933" s="721"/>
      <c r="AUF933" s="721"/>
      <c r="AUG933" s="721"/>
      <c r="AUH933" s="721"/>
      <c r="AUI933" s="721"/>
      <c r="AUJ933" s="721"/>
      <c r="AUK933" s="721"/>
      <c r="AUL933" s="721"/>
      <c r="AUM933" s="721"/>
      <c r="AUN933" s="721"/>
      <c r="AUO933" s="721"/>
      <c r="AUP933" s="721"/>
      <c r="AUQ933" s="721"/>
      <c r="AUR933" s="721"/>
      <c r="AUS933" s="721"/>
      <c r="AUT933" s="721"/>
      <c r="AUU933" s="721"/>
      <c r="AUV933" s="721"/>
      <c r="AUW933" s="721"/>
      <c r="AUX933" s="721"/>
      <c r="AUY933" s="721"/>
      <c r="AUZ933" s="721"/>
      <c r="AVA933" s="721"/>
      <c r="AVB933" s="721"/>
      <c r="AVC933" s="721"/>
      <c r="AVD933" s="721"/>
      <c r="AVE933" s="721"/>
      <c r="AVF933" s="721"/>
      <c r="AVG933" s="721"/>
      <c r="AVH933" s="721"/>
      <c r="AVI933" s="721"/>
      <c r="AVJ933" s="721"/>
      <c r="AVK933" s="721"/>
    </row>
    <row r="934" spans="1:1259">
      <c r="A934" s="716"/>
      <c r="B934" s="723"/>
      <c r="C934" s="716"/>
      <c r="D934" s="687" t="s">
        <v>3247</v>
      </c>
      <c r="E934" s="703" t="s">
        <v>4996</v>
      </c>
      <c r="F934" s="703"/>
      <c r="G934" s="703">
        <v>2022</v>
      </c>
      <c r="H934" s="703"/>
      <c r="I934" s="703" t="s">
        <v>1699</v>
      </c>
      <c r="J934" s="704"/>
      <c r="K934" s="705" t="s">
        <v>4998</v>
      </c>
      <c r="L934" s="703" t="s">
        <v>3397</v>
      </c>
      <c r="M934" s="706">
        <v>44610</v>
      </c>
      <c r="N934" s="706">
        <v>44621</v>
      </c>
      <c r="O934" s="706"/>
      <c r="P934" s="704"/>
      <c r="Q934" s="704"/>
      <c r="R934" s="704"/>
      <c r="S934" s="703" t="s">
        <v>2425</v>
      </c>
      <c r="T934" s="703">
        <v>60</v>
      </c>
      <c r="U934" s="703"/>
      <c r="V934" s="703" t="s">
        <v>986</v>
      </c>
      <c r="W934" s="698">
        <v>400</v>
      </c>
      <c r="X934" s="702">
        <v>29952</v>
      </c>
      <c r="Y934" s="539">
        <f t="shared" si="42"/>
        <v>11980800</v>
      </c>
      <c r="Z934" s="680">
        <v>0.55000000000000004</v>
      </c>
      <c r="AA934" s="681">
        <f t="shared" si="43"/>
        <v>6589440.0000000009</v>
      </c>
      <c r="AB934" s="682"/>
      <c r="AC934" s="683">
        <v>0</v>
      </c>
      <c r="AD934" s="692"/>
      <c r="AE934" s="684"/>
      <c r="AF934" s="695">
        <f t="shared" si="44"/>
        <v>6589440.0000000009</v>
      </c>
      <c r="AG934" s="676" t="s">
        <v>1073</v>
      </c>
      <c r="AH934" s="676"/>
      <c r="AI934" s="685" t="s">
        <v>2488</v>
      </c>
      <c r="AJ934" s="676" t="s">
        <v>2518</v>
      </c>
      <c r="AK934" s="696" t="s">
        <v>1138</v>
      </c>
      <c r="AL934" s="676">
        <v>85040</v>
      </c>
      <c r="AM934" s="676" t="s">
        <v>52</v>
      </c>
      <c r="AN934" s="676"/>
      <c r="AO934" s="676"/>
      <c r="AP934" s="688"/>
      <c r="AQ934" s="688" t="s">
        <v>37</v>
      </c>
      <c r="AR934" s="688"/>
      <c r="AS934" s="715"/>
      <c r="AT934" s="715"/>
      <c r="AU934" s="715"/>
      <c r="AV934" s="680">
        <v>0.51</v>
      </c>
      <c r="AW934" s="721"/>
      <c r="AX934" s="721"/>
      <c r="AY934" s="721"/>
      <c r="AZ934" s="721"/>
      <c r="BA934" s="721"/>
      <c r="BB934" s="721"/>
      <c r="BC934" s="721"/>
      <c r="BD934" s="721"/>
      <c r="BE934" s="721"/>
      <c r="BF934" s="721"/>
      <c r="BG934" s="721"/>
      <c r="BH934" s="721"/>
      <c r="BI934" s="721"/>
      <c r="BJ934" s="721"/>
      <c r="BK934" s="721"/>
      <c r="BL934" s="721"/>
      <c r="BM934" s="721"/>
      <c r="BN934" s="721"/>
      <c r="BO934" s="721"/>
      <c r="BP934" s="721"/>
      <c r="BQ934" s="721"/>
      <c r="BR934" s="721"/>
      <c r="BS934" s="721"/>
      <c r="BT934" s="721"/>
      <c r="BU934" s="721"/>
      <c r="BV934" s="721"/>
      <c r="BW934" s="721"/>
      <c r="BX934" s="721"/>
      <c r="BY934" s="721"/>
      <c r="BZ934" s="721"/>
      <c r="CA934" s="721"/>
      <c r="CB934" s="721"/>
      <c r="CC934" s="721"/>
      <c r="CD934" s="721"/>
      <c r="CE934" s="721"/>
      <c r="CF934" s="721"/>
      <c r="CG934" s="721"/>
      <c r="CH934" s="721"/>
      <c r="CI934" s="721"/>
      <c r="CJ934" s="721"/>
      <c r="CK934" s="721"/>
      <c r="CL934" s="721"/>
      <c r="CM934" s="721"/>
      <c r="CN934" s="721"/>
      <c r="CO934" s="721"/>
      <c r="CP934" s="721"/>
      <c r="CQ934" s="721"/>
      <c r="CR934" s="721"/>
      <c r="CS934" s="721"/>
      <c r="CT934" s="721"/>
      <c r="CU934" s="721"/>
      <c r="CV934" s="721"/>
      <c r="CW934" s="721"/>
      <c r="CX934" s="721"/>
      <c r="CY934" s="721"/>
      <c r="CZ934" s="721"/>
      <c r="DA934" s="721"/>
      <c r="DB934" s="721"/>
      <c r="DC934" s="721"/>
      <c r="DD934" s="721"/>
      <c r="DE934" s="721"/>
      <c r="DF934" s="721"/>
      <c r="DG934" s="721"/>
      <c r="DH934" s="721"/>
      <c r="DI934" s="721"/>
      <c r="DJ934" s="721"/>
      <c r="DK934" s="721"/>
      <c r="DL934" s="721"/>
      <c r="DM934" s="721"/>
      <c r="DN934" s="721"/>
      <c r="DO934" s="721"/>
      <c r="DP934" s="721"/>
      <c r="DQ934" s="721"/>
      <c r="DR934" s="721"/>
      <c r="DS934" s="721"/>
      <c r="DT934" s="721"/>
      <c r="DU934" s="721"/>
      <c r="DV934" s="721"/>
      <c r="DW934" s="721"/>
      <c r="DX934" s="721"/>
      <c r="DY934" s="721"/>
      <c r="DZ934" s="721"/>
      <c r="EA934" s="721"/>
      <c r="EB934" s="721"/>
      <c r="EC934" s="721"/>
      <c r="ED934" s="721"/>
      <c r="EE934" s="721"/>
      <c r="EF934" s="721"/>
      <c r="EG934" s="721"/>
      <c r="EH934" s="721"/>
      <c r="EI934" s="721"/>
      <c r="EJ934" s="721"/>
      <c r="EK934" s="721"/>
      <c r="EL934" s="721"/>
      <c r="EM934" s="721"/>
      <c r="EN934" s="721"/>
      <c r="EO934" s="721"/>
      <c r="EP934" s="721"/>
      <c r="EQ934" s="721"/>
      <c r="ER934" s="721"/>
      <c r="ES934" s="721"/>
      <c r="ET934" s="721"/>
      <c r="EU934" s="721"/>
      <c r="EV934" s="721"/>
      <c r="EW934" s="721"/>
      <c r="EX934" s="721"/>
      <c r="EY934" s="721"/>
      <c r="EZ934" s="721"/>
      <c r="FA934" s="721"/>
      <c r="FB934" s="721"/>
      <c r="FC934" s="721"/>
      <c r="FD934" s="721"/>
      <c r="FE934" s="721"/>
      <c r="FF934" s="721"/>
      <c r="FG934" s="721"/>
      <c r="FH934" s="721"/>
      <c r="FI934" s="721"/>
      <c r="FJ934" s="721"/>
      <c r="FK934" s="721"/>
      <c r="FL934" s="721"/>
      <c r="FM934" s="721"/>
      <c r="FN934" s="721"/>
      <c r="FO934" s="721"/>
      <c r="FP934" s="721"/>
      <c r="FQ934" s="721"/>
      <c r="FR934" s="721"/>
      <c r="FS934" s="721"/>
      <c r="FT934" s="721"/>
      <c r="FU934" s="721"/>
      <c r="FV934" s="721"/>
      <c r="FW934" s="721"/>
      <c r="FX934" s="721"/>
      <c r="FY934" s="721"/>
      <c r="FZ934" s="721"/>
      <c r="GA934" s="721"/>
      <c r="GB934" s="721"/>
      <c r="GC934" s="721"/>
      <c r="GD934" s="721"/>
      <c r="GE934" s="721"/>
      <c r="GF934" s="721"/>
      <c r="GG934" s="721"/>
      <c r="GH934" s="721"/>
      <c r="GI934" s="721"/>
      <c r="GJ934" s="721"/>
      <c r="GK934" s="721"/>
      <c r="GL934" s="721"/>
      <c r="GM934" s="721"/>
      <c r="GN934" s="721"/>
      <c r="GO934" s="721"/>
      <c r="GP934" s="721"/>
      <c r="GQ934" s="721"/>
      <c r="GR934" s="721"/>
      <c r="GS934" s="721"/>
      <c r="GT934" s="721"/>
      <c r="GU934" s="721"/>
      <c r="GV934" s="721"/>
      <c r="GW934" s="721"/>
      <c r="GX934" s="721"/>
      <c r="GY934" s="721"/>
      <c r="GZ934" s="721"/>
      <c r="HA934" s="721"/>
      <c r="HB934" s="721"/>
      <c r="HC934" s="721"/>
      <c r="HD934" s="721"/>
      <c r="HE934" s="721"/>
      <c r="HF934" s="721"/>
      <c r="HG934" s="721"/>
      <c r="HH934" s="721"/>
      <c r="HI934" s="721"/>
      <c r="HJ934" s="721"/>
      <c r="HK934" s="721"/>
      <c r="HL934" s="721"/>
      <c r="HM934" s="721"/>
      <c r="HN934" s="721"/>
      <c r="HO934" s="721"/>
      <c r="HP934" s="721"/>
      <c r="HQ934" s="721"/>
      <c r="HR934" s="721"/>
      <c r="HS934" s="721"/>
      <c r="HT934" s="721"/>
      <c r="HU934" s="721"/>
      <c r="HV934" s="721"/>
      <c r="HW934" s="721"/>
      <c r="HX934" s="721"/>
      <c r="HY934" s="721"/>
      <c r="HZ934" s="721"/>
      <c r="IA934" s="721"/>
      <c r="IB934" s="721"/>
      <c r="IC934" s="721"/>
      <c r="ID934" s="721"/>
      <c r="IE934" s="721"/>
      <c r="IF934" s="721"/>
      <c r="IG934" s="721"/>
      <c r="IH934" s="721"/>
      <c r="II934" s="721"/>
      <c r="IJ934" s="721"/>
      <c r="IK934" s="721"/>
      <c r="IL934" s="721"/>
      <c r="IM934" s="721"/>
      <c r="IN934" s="721"/>
      <c r="IO934" s="721"/>
      <c r="IP934" s="721"/>
      <c r="IQ934" s="721"/>
      <c r="IR934" s="721"/>
      <c r="IS934" s="721"/>
      <c r="IT934" s="721"/>
      <c r="IU934" s="721"/>
      <c r="IV934" s="721"/>
      <c r="IW934" s="721"/>
      <c r="IX934" s="721"/>
      <c r="IY934" s="721"/>
      <c r="IZ934" s="721"/>
      <c r="JA934" s="721"/>
      <c r="JB934" s="721"/>
      <c r="JC934" s="721"/>
      <c r="JD934" s="721"/>
      <c r="JE934" s="721"/>
      <c r="JF934" s="721"/>
      <c r="JG934" s="721"/>
      <c r="JH934" s="721"/>
      <c r="JI934" s="721"/>
      <c r="JJ934" s="721"/>
      <c r="JK934" s="721"/>
      <c r="JL934" s="721"/>
      <c r="JM934" s="721"/>
      <c r="JN934" s="721"/>
      <c r="JO934" s="721"/>
      <c r="JP934" s="721"/>
      <c r="JQ934" s="721"/>
      <c r="JR934" s="721"/>
      <c r="JS934" s="721"/>
      <c r="JT934" s="721"/>
      <c r="JU934" s="721"/>
      <c r="JV934" s="721"/>
      <c r="JW934" s="721"/>
      <c r="JX934" s="721"/>
      <c r="JY934" s="721"/>
      <c r="JZ934" s="721"/>
      <c r="KA934" s="721"/>
      <c r="KB934" s="721"/>
      <c r="KC934" s="721"/>
      <c r="KD934" s="721"/>
      <c r="KE934" s="721"/>
      <c r="KF934" s="721"/>
      <c r="KG934" s="721"/>
      <c r="KH934" s="721"/>
      <c r="KI934" s="721"/>
      <c r="KJ934" s="721"/>
      <c r="KK934" s="721"/>
      <c r="KL934" s="721"/>
      <c r="KM934" s="721"/>
      <c r="KN934" s="721"/>
      <c r="KO934" s="721"/>
      <c r="KP934" s="721"/>
      <c r="KQ934" s="721"/>
      <c r="KR934" s="721"/>
      <c r="KS934" s="721"/>
      <c r="KT934" s="721"/>
      <c r="KU934" s="721"/>
      <c r="KV934" s="721"/>
      <c r="KW934" s="721"/>
      <c r="KX934" s="721"/>
      <c r="KY934" s="721"/>
      <c r="KZ934" s="721"/>
      <c r="LA934" s="721"/>
      <c r="LB934" s="721"/>
      <c r="LC934" s="721"/>
      <c r="LD934" s="721"/>
      <c r="LE934" s="721"/>
      <c r="LF934" s="721"/>
      <c r="LG934" s="721"/>
      <c r="LH934" s="721"/>
      <c r="LI934" s="721"/>
      <c r="LJ934" s="721"/>
      <c r="LK934" s="721"/>
      <c r="LL934" s="721"/>
      <c r="LM934" s="721"/>
      <c r="LN934" s="721"/>
      <c r="LO934" s="721"/>
      <c r="LP934" s="721"/>
      <c r="LQ934" s="721"/>
      <c r="LR934" s="721"/>
      <c r="LS934" s="721"/>
      <c r="LT934" s="721"/>
      <c r="LU934" s="721"/>
      <c r="LV934" s="721"/>
      <c r="LW934" s="721"/>
      <c r="LX934" s="721"/>
      <c r="LY934" s="721"/>
      <c r="LZ934" s="721"/>
      <c r="MA934" s="721"/>
      <c r="MB934" s="721"/>
      <c r="MC934" s="721"/>
      <c r="MD934" s="721"/>
      <c r="ME934" s="721"/>
      <c r="MF934" s="721"/>
      <c r="MG934" s="721"/>
      <c r="MH934" s="721"/>
      <c r="MI934" s="721"/>
      <c r="MJ934" s="721"/>
      <c r="MK934" s="721"/>
      <c r="ML934" s="721"/>
      <c r="MM934" s="721"/>
      <c r="MN934" s="721"/>
      <c r="MO934" s="721"/>
      <c r="MP934" s="721"/>
      <c r="MQ934" s="721"/>
      <c r="MR934" s="721"/>
      <c r="MS934" s="721"/>
      <c r="MT934" s="721"/>
      <c r="MU934" s="721"/>
      <c r="MV934" s="721"/>
      <c r="MW934" s="721"/>
      <c r="MX934" s="721"/>
      <c r="MY934" s="721"/>
      <c r="MZ934" s="721"/>
      <c r="NA934" s="721"/>
      <c r="NB934" s="721"/>
      <c r="NC934" s="721"/>
      <c r="ND934" s="721"/>
      <c r="NE934" s="721"/>
      <c r="NF934" s="721"/>
      <c r="NG934" s="721"/>
      <c r="NH934" s="721"/>
      <c r="NI934" s="721"/>
      <c r="NJ934" s="721"/>
      <c r="NK934" s="721"/>
      <c r="NL934" s="721"/>
      <c r="NM934" s="721"/>
      <c r="NN934" s="721"/>
      <c r="NO934" s="721"/>
      <c r="NP934" s="721"/>
      <c r="NQ934" s="721"/>
      <c r="NR934" s="721"/>
      <c r="NS934" s="721"/>
      <c r="NT934" s="721"/>
      <c r="NU934" s="721"/>
      <c r="NV934" s="721"/>
      <c r="NW934" s="721"/>
      <c r="NX934" s="721"/>
      <c r="NY934" s="721"/>
      <c r="NZ934" s="721"/>
      <c r="OA934" s="721"/>
      <c r="OB934" s="721"/>
      <c r="OC934" s="721"/>
      <c r="OD934" s="721"/>
      <c r="OE934" s="721"/>
      <c r="OF934" s="721"/>
      <c r="OG934" s="721"/>
      <c r="OH934" s="721"/>
      <c r="OI934" s="721"/>
      <c r="OJ934" s="721"/>
      <c r="OK934" s="721"/>
      <c r="OL934" s="721"/>
      <c r="OM934" s="721"/>
      <c r="ON934" s="721"/>
      <c r="OO934" s="721"/>
      <c r="OP934" s="721"/>
      <c r="OQ934" s="721"/>
      <c r="OR934" s="721"/>
      <c r="OS934" s="721"/>
      <c r="OT934" s="721"/>
      <c r="OU934" s="721"/>
      <c r="OV934" s="721"/>
      <c r="OW934" s="721"/>
      <c r="OX934" s="721"/>
      <c r="OY934" s="721"/>
      <c r="OZ934" s="721"/>
      <c r="PA934" s="721"/>
      <c r="PB934" s="721"/>
      <c r="PC934" s="721"/>
      <c r="PD934" s="721"/>
      <c r="PE934" s="721"/>
      <c r="PF934" s="721"/>
      <c r="PG934" s="721"/>
      <c r="PH934" s="721"/>
      <c r="PI934" s="721"/>
      <c r="PJ934" s="721"/>
      <c r="PK934" s="721"/>
      <c r="PL934" s="721"/>
      <c r="PM934" s="721"/>
      <c r="PN934" s="721"/>
      <c r="PO934" s="721"/>
      <c r="PP934" s="721"/>
      <c r="PQ934" s="721"/>
      <c r="PR934" s="721"/>
      <c r="PS934" s="721"/>
      <c r="PT934" s="721"/>
      <c r="PU934" s="721"/>
      <c r="PV934" s="721"/>
      <c r="PW934" s="721"/>
      <c r="PX934" s="721"/>
      <c r="PY934" s="721"/>
      <c r="PZ934" s="721"/>
      <c r="QA934" s="721"/>
      <c r="QB934" s="721"/>
      <c r="QC934" s="721"/>
      <c r="QD934" s="721"/>
      <c r="QE934" s="721"/>
      <c r="QF934" s="721"/>
      <c r="QG934" s="721"/>
      <c r="QH934" s="721"/>
      <c r="QI934" s="721"/>
      <c r="QJ934" s="721"/>
      <c r="QK934" s="721"/>
      <c r="QL934" s="721"/>
      <c r="QM934" s="721"/>
      <c r="QN934" s="721"/>
      <c r="QO934" s="721"/>
      <c r="QP934" s="721"/>
      <c r="QQ934" s="721"/>
      <c r="QR934" s="721"/>
      <c r="QS934" s="721"/>
      <c r="QT934" s="721"/>
      <c r="QU934" s="721"/>
      <c r="QV934" s="721"/>
      <c r="QW934" s="721"/>
      <c r="QX934" s="721"/>
      <c r="QY934" s="721"/>
      <c r="QZ934" s="721"/>
      <c r="RA934" s="721"/>
      <c r="RB934" s="721"/>
      <c r="RC934" s="721"/>
      <c r="RD934" s="721"/>
      <c r="RE934" s="721"/>
      <c r="RF934" s="721"/>
      <c r="RG934" s="721"/>
      <c r="RH934" s="721"/>
      <c r="RI934" s="721"/>
      <c r="RJ934" s="721"/>
      <c r="RK934" s="721"/>
      <c r="RL934" s="721"/>
      <c r="RM934" s="721"/>
      <c r="RN934" s="721"/>
      <c r="RO934" s="721"/>
      <c r="RP934" s="721"/>
      <c r="RQ934" s="721"/>
      <c r="RR934" s="721"/>
      <c r="RS934" s="721"/>
      <c r="RT934" s="721"/>
      <c r="RU934" s="721"/>
      <c r="RV934" s="721"/>
      <c r="RW934" s="721"/>
      <c r="RX934" s="721"/>
      <c r="RY934" s="721"/>
      <c r="RZ934" s="721"/>
      <c r="SA934" s="721"/>
      <c r="SB934" s="721"/>
      <c r="SC934" s="721"/>
      <c r="SD934" s="721"/>
      <c r="SE934" s="721"/>
      <c r="SF934" s="721"/>
      <c r="SG934" s="721"/>
      <c r="SH934" s="721"/>
      <c r="SI934" s="721"/>
      <c r="SJ934" s="721"/>
      <c r="SK934" s="721"/>
      <c r="SL934" s="721"/>
      <c r="SM934" s="721"/>
      <c r="SN934" s="721"/>
      <c r="SO934" s="721"/>
      <c r="SP934" s="721"/>
      <c r="SQ934" s="721"/>
      <c r="SR934" s="721"/>
      <c r="SS934" s="721"/>
      <c r="ST934" s="721"/>
      <c r="SU934" s="721"/>
      <c r="SV934" s="721"/>
      <c r="SW934" s="721"/>
      <c r="SX934" s="721"/>
      <c r="SY934" s="721"/>
      <c r="SZ934" s="721"/>
      <c r="TA934" s="721"/>
      <c r="TB934" s="721"/>
      <c r="TC934" s="721"/>
      <c r="TD934" s="721"/>
      <c r="TE934" s="721"/>
      <c r="TF934" s="721"/>
      <c r="TG934" s="721"/>
      <c r="TH934" s="721"/>
      <c r="TI934" s="721"/>
      <c r="TJ934" s="721"/>
      <c r="TK934" s="721"/>
      <c r="TL934" s="721"/>
      <c r="TM934" s="721"/>
      <c r="TN934" s="721"/>
      <c r="TO934" s="721"/>
      <c r="TP934" s="721"/>
      <c r="TQ934" s="721"/>
      <c r="TR934" s="721"/>
      <c r="TS934" s="721"/>
      <c r="TT934" s="721"/>
      <c r="TU934" s="721"/>
      <c r="TV934" s="721"/>
      <c r="TW934" s="721"/>
      <c r="TX934" s="721"/>
      <c r="TY934" s="721"/>
      <c r="TZ934" s="721"/>
      <c r="UA934" s="721"/>
      <c r="UB934" s="721"/>
      <c r="UC934" s="721"/>
      <c r="UD934" s="721"/>
      <c r="UE934" s="721"/>
      <c r="UF934" s="721"/>
      <c r="UG934" s="721"/>
      <c r="UH934" s="721"/>
      <c r="UI934" s="721"/>
      <c r="UJ934" s="721"/>
      <c r="UK934" s="721"/>
      <c r="UL934" s="721"/>
      <c r="UM934" s="721"/>
      <c r="UN934" s="721"/>
      <c r="UO934" s="721"/>
      <c r="UP934" s="721"/>
      <c r="UQ934" s="721"/>
      <c r="UR934" s="721"/>
      <c r="US934" s="721"/>
      <c r="UT934" s="721"/>
      <c r="UU934" s="721"/>
      <c r="UV934" s="721"/>
      <c r="UW934" s="721"/>
      <c r="UX934" s="721"/>
      <c r="UY934" s="721"/>
      <c r="UZ934" s="721"/>
      <c r="VA934" s="721"/>
      <c r="VB934" s="721"/>
      <c r="VC934" s="721"/>
      <c r="VD934" s="721"/>
      <c r="VE934" s="721"/>
      <c r="VF934" s="721"/>
      <c r="VG934" s="721"/>
      <c r="VH934" s="721"/>
      <c r="VI934" s="721"/>
      <c r="VJ934" s="721"/>
      <c r="VK934" s="721"/>
      <c r="VL934" s="721"/>
      <c r="VM934" s="721"/>
      <c r="VN934" s="721"/>
      <c r="VO934" s="721"/>
      <c r="VP934" s="721"/>
      <c r="VQ934" s="721"/>
      <c r="VR934" s="721"/>
      <c r="VS934" s="721"/>
      <c r="VT934" s="721"/>
      <c r="VU934" s="721"/>
      <c r="VV934" s="721"/>
      <c r="VW934" s="721"/>
      <c r="VX934" s="721"/>
      <c r="VY934" s="721"/>
      <c r="VZ934" s="721"/>
      <c r="WA934" s="721"/>
      <c r="WB934" s="721"/>
      <c r="WC934" s="721"/>
      <c r="WD934" s="721"/>
      <c r="WE934" s="721"/>
      <c r="WF934" s="721"/>
      <c r="WG934" s="721"/>
      <c r="WH934" s="721"/>
      <c r="WI934" s="721"/>
      <c r="WJ934" s="721"/>
      <c r="WK934" s="721"/>
      <c r="WL934" s="721"/>
      <c r="WM934" s="721"/>
      <c r="WN934" s="721"/>
      <c r="WO934" s="721"/>
      <c r="WP934" s="721"/>
      <c r="WQ934" s="721"/>
      <c r="WR934" s="721"/>
      <c r="WS934" s="721"/>
      <c r="WT934" s="721"/>
      <c r="WU934" s="721"/>
      <c r="WV934" s="721"/>
      <c r="WW934" s="721"/>
      <c r="WX934" s="721"/>
      <c r="WY934" s="721"/>
      <c r="WZ934" s="721"/>
      <c r="XA934" s="721"/>
      <c r="XB934" s="721"/>
      <c r="XC934" s="721"/>
      <c r="XD934" s="721"/>
      <c r="XE934" s="721"/>
      <c r="XF934" s="721"/>
      <c r="XG934" s="721"/>
      <c r="XH934" s="721"/>
      <c r="XI934" s="721"/>
      <c r="XJ934" s="721"/>
      <c r="XK934" s="721"/>
      <c r="XL934" s="721"/>
      <c r="XM934" s="721"/>
      <c r="XN934" s="721"/>
      <c r="XO934" s="721"/>
      <c r="XP934" s="721"/>
      <c r="XQ934" s="721"/>
      <c r="XR934" s="721"/>
      <c r="XS934" s="721"/>
      <c r="XT934" s="721"/>
      <c r="XU934" s="721"/>
      <c r="XV934" s="721"/>
      <c r="XW934" s="721"/>
      <c r="XX934" s="721"/>
      <c r="XY934" s="721"/>
      <c r="XZ934" s="721"/>
      <c r="YA934" s="721"/>
      <c r="YB934" s="721"/>
      <c r="YC934" s="721"/>
      <c r="YD934" s="721"/>
      <c r="YE934" s="721"/>
      <c r="YF934" s="721"/>
      <c r="YG934" s="721"/>
      <c r="YH934" s="721"/>
      <c r="YI934" s="721"/>
      <c r="YJ934" s="721"/>
      <c r="YK934" s="721"/>
      <c r="YL934" s="721"/>
      <c r="YM934" s="721"/>
      <c r="YN934" s="721"/>
      <c r="YO934" s="721"/>
      <c r="YP934" s="721"/>
      <c r="YQ934" s="721"/>
      <c r="YR934" s="721"/>
      <c r="YS934" s="721"/>
      <c r="YT934" s="721"/>
      <c r="YU934" s="721"/>
      <c r="YV934" s="721"/>
      <c r="YW934" s="721"/>
      <c r="YX934" s="721"/>
      <c r="YY934" s="721"/>
      <c r="YZ934" s="721"/>
      <c r="ZA934" s="721"/>
      <c r="ZB934" s="721"/>
      <c r="ZC934" s="721"/>
      <c r="ZD934" s="721"/>
      <c r="ZE934" s="721"/>
      <c r="ZF934" s="721"/>
      <c r="ZG934" s="721"/>
      <c r="ZH934" s="721"/>
      <c r="ZI934" s="721"/>
      <c r="ZJ934" s="721"/>
      <c r="ZK934" s="721"/>
      <c r="ZL934" s="721"/>
      <c r="ZM934" s="721"/>
      <c r="ZN934" s="721"/>
      <c r="ZO934" s="721"/>
      <c r="ZP934" s="721"/>
      <c r="ZQ934" s="721"/>
      <c r="ZR934" s="721"/>
      <c r="ZS934" s="721"/>
      <c r="ZT934" s="721"/>
      <c r="ZU934" s="721"/>
      <c r="ZV934" s="721"/>
      <c r="ZW934" s="721"/>
      <c r="ZX934" s="721"/>
      <c r="ZY934" s="721"/>
      <c r="ZZ934" s="721"/>
      <c r="AAA934" s="721"/>
      <c r="AAB934" s="721"/>
      <c r="AAC934" s="721"/>
      <c r="AAD934" s="721"/>
      <c r="AAE934" s="721"/>
      <c r="AAF934" s="721"/>
      <c r="AAG934" s="721"/>
      <c r="AAH934" s="721"/>
      <c r="AAI934" s="721"/>
      <c r="AAJ934" s="721"/>
      <c r="AAK934" s="721"/>
      <c r="AAL934" s="721"/>
      <c r="AAM934" s="721"/>
      <c r="AAN934" s="721"/>
      <c r="AAO934" s="721"/>
      <c r="AAP934" s="721"/>
      <c r="AAQ934" s="721"/>
      <c r="AAR934" s="721"/>
      <c r="AAS934" s="721"/>
      <c r="AAT934" s="721"/>
      <c r="AAU934" s="721"/>
      <c r="AAV934" s="721"/>
      <c r="AAW934" s="721"/>
      <c r="AAX934" s="721"/>
      <c r="AAY934" s="721"/>
      <c r="AAZ934" s="721"/>
      <c r="ABA934" s="721"/>
      <c r="ABB934" s="721"/>
      <c r="ABC934" s="721"/>
      <c r="ABD934" s="721"/>
      <c r="ABE934" s="721"/>
      <c r="ABF934" s="721"/>
      <c r="ABG934" s="721"/>
      <c r="ABH934" s="721"/>
      <c r="ABI934" s="721"/>
      <c r="ABJ934" s="721"/>
      <c r="ABK934" s="721"/>
      <c r="ABL934" s="721"/>
      <c r="ABM934" s="721"/>
      <c r="ABN934" s="721"/>
      <c r="ABO934" s="721"/>
      <c r="ABP934" s="721"/>
      <c r="ABQ934" s="721"/>
      <c r="ABR934" s="721"/>
      <c r="ABS934" s="721"/>
      <c r="ABT934" s="721"/>
      <c r="ABU934" s="721"/>
      <c r="ABV934" s="721"/>
      <c r="ABW934" s="721"/>
      <c r="ABX934" s="721"/>
      <c r="ABY934" s="721"/>
      <c r="ABZ934" s="721"/>
      <c r="ACA934" s="721"/>
      <c r="ACB934" s="721"/>
      <c r="ACC934" s="721"/>
      <c r="ACD934" s="721"/>
      <c r="ACE934" s="721"/>
      <c r="ACF934" s="721"/>
      <c r="ACG934" s="721"/>
      <c r="ACH934" s="721"/>
      <c r="ACI934" s="721"/>
      <c r="ACJ934" s="721"/>
      <c r="ACK934" s="721"/>
      <c r="ACL934" s="721"/>
      <c r="ACM934" s="721"/>
      <c r="ACN934" s="721"/>
      <c r="ACO934" s="721"/>
      <c r="ACP934" s="721"/>
      <c r="ACQ934" s="721"/>
      <c r="ACR934" s="721"/>
      <c r="ACS934" s="721"/>
      <c r="ACT934" s="721"/>
      <c r="ACU934" s="721"/>
      <c r="ACV934" s="721"/>
      <c r="ACW934" s="721"/>
      <c r="ACX934" s="721"/>
      <c r="ACY934" s="721"/>
      <c r="ACZ934" s="721"/>
      <c r="ADA934" s="721"/>
      <c r="ADB934" s="721"/>
      <c r="ADC934" s="721"/>
      <c r="ADD934" s="721"/>
      <c r="ADE934" s="721"/>
      <c r="ADF934" s="721"/>
      <c r="ADG934" s="721"/>
      <c r="ADH934" s="721"/>
      <c r="ADI934" s="721"/>
      <c r="ADJ934" s="721"/>
      <c r="ADK934" s="721"/>
      <c r="ADL934" s="721"/>
      <c r="ADM934" s="721"/>
      <c r="ADN934" s="721"/>
      <c r="ADO934" s="721"/>
      <c r="ADP934" s="721"/>
      <c r="ADQ934" s="721"/>
      <c r="ADR934" s="721"/>
      <c r="ADS934" s="721"/>
      <c r="ADT934" s="721"/>
      <c r="ADU934" s="721"/>
      <c r="ADV934" s="721"/>
      <c r="ADW934" s="721"/>
      <c r="ADX934" s="721"/>
      <c r="ADY934" s="721"/>
      <c r="ADZ934" s="721"/>
      <c r="AEA934" s="721"/>
      <c r="AEB934" s="721"/>
      <c r="AEC934" s="721"/>
      <c r="AED934" s="721"/>
      <c r="AEE934" s="721"/>
      <c r="AEF934" s="721"/>
      <c r="AEG934" s="721"/>
      <c r="AEH934" s="721"/>
      <c r="AEI934" s="721"/>
      <c r="AEJ934" s="721"/>
      <c r="AEK934" s="721"/>
      <c r="AEL934" s="721"/>
      <c r="AEM934" s="721"/>
      <c r="AEN934" s="721"/>
      <c r="AEO934" s="721"/>
      <c r="AEP934" s="721"/>
      <c r="AEQ934" s="721"/>
      <c r="AER934" s="721"/>
      <c r="AES934" s="721"/>
      <c r="AET934" s="721"/>
      <c r="AEU934" s="721"/>
      <c r="AEV934" s="721"/>
      <c r="AEW934" s="721"/>
      <c r="AEX934" s="721"/>
      <c r="AEY934" s="721"/>
      <c r="AEZ934" s="721"/>
      <c r="AFA934" s="721"/>
      <c r="AFB934" s="721"/>
      <c r="AFC934" s="721"/>
      <c r="AFD934" s="721"/>
      <c r="AFE934" s="721"/>
      <c r="AFF934" s="721"/>
      <c r="AFG934" s="721"/>
      <c r="AFH934" s="721"/>
      <c r="AFI934" s="721"/>
      <c r="AFJ934" s="721"/>
      <c r="AFK934" s="721"/>
      <c r="AFL934" s="721"/>
      <c r="AFM934" s="721"/>
      <c r="AFN934" s="721"/>
      <c r="AFO934" s="721"/>
      <c r="AFP934" s="721"/>
      <c r="AFQ934" s="721"/>
      <c r="AFR934" s="721"/>
      <c r="AFS934" s="721"/>
      <c r="AFT934" s="721"/>
      <c r="AFU934" s="721"/>
      <c r="AFV934" s="721"/>
      <c r="AFW934" s="721"/>
      <c r="AFX934" s="721"/>
      <c r="AFY934" s="721"/>
      <c r="AFZ934" s="721"/>
      <c r="AGA934" s="721"/>
      <c r="AGB934" s="721"/>
      <c r="AGC934" s="721"/>
      <c r="AGD934" s="721"/>
      <c r="AGE934" s="721"/>
      <c r="AGF934" s="721"/>
      <c r="AGG934" s="721"/>
      <c r="AGH934" s="721"/>
      <c r="AGI934" s="721"/>
      <c r="AGJ934" s="721"/>
      <c r="AGK934" s="721"/>
      <c r="AGL934" s="721"/>
      <c r="AGM934" s="721"/>
      <c r="AGN934" s="721"/>
      <c r="AGO934" s="721"/>
      <c r="AGP934" s="721"/>
      <c r="AGQ934" s="721"/>
      <c r="AGR934" s="721"/>
      <c r="AGS934" s="721"/>
      <c r="AGT934" s="721"/>
      <c r="AGU934" s="721"/>
      <c r="AGV934" s="721"/>
      <c r="AGW934" s="721"/>
      <c r="AGX934" s="721"/>
      <c r="AGY934" s="721"/>
      <c r="AGZ934" s="721"/>
      <c r="AHA934" s="721"/>
      <c r="AHB934" s="721"/>
      <c r="AHC934" s="721"/>
      <c r="AHD934" s="721"/>
      <c r="AHE934" s="721"/>
      <c r="AHF934" s="721"/>
      <c r="AHG934" s="721"/>
      <c r="AHH934" s="721"/>
      <c r="AHI934" s="721"/>
      <c r="AHJ934" s="721"/>
      <c r="AHK934" s="721"/>
      <c r="AHL934" s="721"/>
      <c r="AHM934" s="721"/>
      <c r="AHN934" s="721"/>
      <c r="AHO934" s="721"/>
      <c r="AHP934" s="721"/>
      <c r="AHQ934" s="721"/>
      <c r="AHR934" s="721"/>
      <c r="AHS934" s="721"/>
      <c r="AHT934" s="721"/>
      <c r="AHU934" s="721"/>
      <c r="AHV934" s="721"/>
      <c r="AHW934" s="721"/>
      <c r="AHX934" s="721"/>
      <c r="AHY934" s="721"/>
      <c r="AHZ934" s="721"/>
      <c r="AIA934" s="721"/>
      <c r="AIB934" s="721"/>
      <c r="AIC934" s="721"/>
      <c r="AID934" s="721"/>
      <c r="AIE934" s="721"/>
      <c r="AIF934" s="721"/>
      <c r="AIG934" s="721"/>
      <c r="AIH934" s="721"/>
      <c r="AII934" s="721"/>
      <c r="AIJ934" s="721"/>
      <c r="AIK934" s="721"/>
      <c r="AIL934" s="721"/>
      <c r="AIM934" s="721"/>
      <c r="AIN934" s="721"/>
      <c r="AIO934" s="721"/>
      <c r="AIP934" s="721"/>
      <c r="AIQ934" s="721"/>
      <c r="AIR934" s="721"/>
      <c r="AIS934" s="721"/>
      <c r="AIT934" s="721"/>
      <c r="AIU934" s="721"/>
      <c r="AIV934" s="721"/>
      <c r="AIW934" s="721"/>
      <c r="AIX934" s="721"/>
      <c r="AIY934" s="721"/>
      <c r="AIZ934" s="721"/>
      <c r="AJA934" s="721"/>
      <c r="AJB934" s="721"/>
      <c r="AJC934" s="721"/>
      <c r="AJD934" s="721"/>
      <c r="AJE934" s="721"/>
      <c r="AJF934" s="721"/>
      <c r="AJG934" s="721"/>
      <c r="AJH934" s="721"/>
      <c r="AJI934" s="721"/>
      <c r="AJJ934" s="721"/>
      <c r="AJK934" s="721"/>
      <c r="AJL934" s="721"/>
      <c r="AJM934" s="721"/>
      <c r="AJN934" s="721"/>
      <c r="AJO934" s="721"/>
      <c r="AJP934" s="721"/>
      <c r="AJQ934" s="721"/>
      <c r="AJR934" s="721"/>
      <c r="AJS934" s="721"/>
      <c r="AJT934" s="721"/>
      <c r="AJU934" s="721"/>
      <c r="AJV934" s="721"/>
      <c r="AJW934" s="721"/>
      <c r="AJX934" s="721"/>
      <c r="AJY934" s="721"/>
      <c r="AJZ934" s="721"/>
      <c r="AKA934" s="721"/>
      <c r="AKB934" s="721"/>
      <c r="AKC934" s="721"/>
      <c r="AKD934" s="721"/>
      <c r="AKE934" s="721"/>
      <c r="AKF934" s="721"/>
      <c r="AKG934" s="721"/>
      <c r="AKH934" s="721"/>
      <c r="AKI934" s="721"/>
      <c r="AKJ934" s="721"/>
      <c r="AKK934" s="721"/>
      <c r="AKL934" s="721"/>
      <c r="AKM934" s="721"/>
      <c r="AKN934" s="721"/>
      <c r="AKO934" s="721"/>
      <c r="AKP934" s="721"/>
      <c r="AKQ934" s="721"/>
      <c r="AKR934" s="721"/>
      <c r="AKS934" s="721"/>
      <c r="AKT934" s="721"/>
      <c r="AKU934" s="721"/>
      <c r="AKV934" s="721"/>
      <c r="AKW934" s="721"/>
      <c r="AKX934" s="721"/>
      <c r="AKY934" s="721"/>
      <c r="AKZ934" s="721"/>
      <c r="ALA934" s="721"/>
      <c r="ALB934" s="721"/>
      <c r="ALC934" s="721"/>
      <c r="ALD934" s="721"/>
      <c r="ALE934" s="721"/>
      <c r="ALF934" s="721"/>
      <c r="ALG934" s="721"/>
      <c r="ALH934" s="721"/>
      <c r="ALI934" s="721"/>
      <c r="ALJ934" s="721"/>
      <c r="ALK934" s="721"/>
      <c r="ALL934" s="721"/>
      <c r="ALM934" s="721"/>
      <c r="ALN934" s="721"/>
      <c r="ALO934" s="721"/>
      <c r="ALP934" s="721"/>
      <c r="ALQ934" s="721"/>
      <c r="ALR934" s="721"/>
      <c r="ALS934" s="721"/>
      <c r="ALT934" s="721"/>
      <c r="ALU934" s="721"/>
      <c r="ALV934" s="721"/>
      <c r="ALW934" s="721"/>
      <c r="ALX934" s="721"/>
      <c r="ALY934" s="721"/>
      <c r="ALZ934" s="721"/>
      <c r="AMA934" s="721"/>
      <c r="AMB934" s="721"/>
      <c r="AMC934" s="721"/>
      <c r="AMD934" s="721"/>
      <c r="AME934" s="721"/>
      <c r="AMF934" s="721"/>
      <c r="AMG934" s="721"/>
      <c r="AMH934" s="721"/>
      <c r="AMI934" s="721"/>
      <c r="AMJ934" s="721"/>
      <c r="AMK934" s="721"/>
      <c r="AML934" s="721"/>
      <c r="AMM934" s="721"/>
      <c r="AMN934" s="721"/>
      <c r="AMO934" s="721"/>
      <c r="AMP934" s="721"/>
      <c r="AMQ934" s="721"/>
      <c r="AMR934" s="721"/>
      <c r="AMS934" s="721"/>
      <c r="AMT934" s="721"/>
      <c r="AMU934" s="721"/>
      <c r="AMV934" s="721"/>
      <c r="AMW934" s="721"/>
      <c r="AMX934" s="721"/>
      <c r="AMY934" s="721"/>
      <c r="AMZ934" s="721"/>
      <c r="ANA934" s="721"/>
      <c r="ANB934" s="721"/>
      <c r="ANC934" s="721"/>
      <c r="AND934" s="721"/>
      <c r="ANE934" s="721"/>
      <c r="ANF934" s="721"/>
      <c r="ANG934" s="721"/>
      <c r="ANH934" s="721"/>
      <c r="ANI934" s="721"/>
      <c r="ANJ934" s="721"/>
      <c r="ANK934" s="721"/>
      <c r="ANL934" s="721"/>
      <c r="ANM934" s="721"/>
      <c r="ANN934" s="721"/>
      <c r="ANO934" s="721"/>
      <c r="ANP934" s="721"/>
      <c r="ANQ934" s="721"/>
      <c r="ANR934" s="721"/>
      <c r="ANS934" s="721"/>
      <c r="ANT934" s="721"/>
      <c r="ANU934" s="721"/>
      <c r="ANV934" s="721"/>
      <c r="ANW934" s="721"/>
      <c r="ANX934" s="721"/>
      <c r="ANY934" s="721"/>
      <c r="ANZ934" s="721"/>
      <c r="AOA934" s="721"/>
      <c r="AOB934" s="721"/>
      <c r="AOC934" s="721"/>
      <c r="AOD934" s="721"/>
      <c r="AOE934" s="721"/>
      <c r="AOF934" s="721"/>
      <c r="AOG934" s="721"/>
      <c r="AOH934" s="721"/>
      <c r="AOI934" s="721"/>
      <c r="AOJ934" s="721"/>
      <c r="AOK934" s="721"/>
      <c r="AOL934" s="721"/>
      <c r="AOM934" s="721"/>
      <c r="AON934" s="721"/>
      <c r="AOO934" s="721"/>
      <c r="AOP934" s="721"/>
      <c r="AOQ934" s="721"/>
      <c r="AOR934" s="721"/>
      <c r="AOS934" s="721"/>
      <c r="AOT934" s="721"/>
      <c r="AOU934" s="721"/>
      <c r="AOV934" s="721"/>
      <c r="AOW934" s="721"/>
      <c r="AOX934" s="721"/>
      <c r="AOY934" s="721"/>
      <c r="AOZ934" s="721"/>
      <c r="APA934" s="721"/>
      <c r="APB934" s="721"/>
      <c r="APC934" s="721"/>
      <c r="APD934" s="721"/>
      <c r="APE934" s="721"/>
      <c r="APF934" s="721"/>
      <c r="APG934" s="721"/>
      <c r="APH934" s="721"/>
      <c r="API934" s="721"/>
      <c r="APJ934" s="721"/>
      <c r="APK934" s="721"/>
      <c r="APL934" s="721"/>
      <c r="APM934" s="721"/>
      <c r="APN934" s="721"/>
      <c r="APO934" s="721"/>
      <c r="APP934" s="721"/>
      <c r="APQ934" s="721"/>
      <c r="APR934" s="721"/>
      <c r="APS934" s="721"/>
      <c r="APT934" s="721"/>
      <c r="APU934" s="721"/>
      <c r="APV934" s="721"/>
      <c r="APW934" s="721"/>
      <c r="APX934" s="721"/>
      <c r="APY934" s="721"/>
      <c r="APZ934" s="721"/>
      <c r="AQA934" s="721"/>
      <c r="AQB934" s="721"/>
      <c r="AQC934" s="721"/>
      <c r="AQD934" s="721"/>
      <c r="AQE934" s="721"/>
      <c r="AQF934" s="721"/>
      <c r="AQG934" s="721"/>
      <c r="AQH934" s="721"/>
      <c r="AQI934" s="721"/>
      <c r="AQJ934" s="721"/>
      <c r="AQK934" s="721"/>
      <c r="AQL934" s="721"/>
      <c r="AQM934" s="721"/>
      <c r="AQN934" s="721"/>
      <c r="AQO934" s="721"/>
      <c r="AQP934" s="721"/>
      <c r="AQQ934" s="721"/>
      <c r="AQR934" s="721"/>
      <c r="AQS934" s="721"/>
      <c r="AQT934" s="721"/>
      <c r="AQU934" s="721"/>
      <c r="AQV934" s="721"/>
      <c r="AQW934" s="721"/>
      <c r="AQX934" s="721"/>
      <c r="AQY934" s="721"/>
      <c r="AQZ934" s="721"/>
      <c r="ARA934" s="721"/>
      <c r="ARB934" s="721"/>
      <c r="ARC934" s="721"/>
      <c r="ARD934" s="721"/>
      <c r="ARE934" s="721"/>
      <c r="ARF934" s="721"/>
      <c r="ARG934" s="721"/>
      <c r="ARH934" s="721"/>
      <c r="ARI934" s="721"/>
      <c r="ARJ934" s="721"/>
      <c r="ARK934" s="721"/>
      <c r="ARL934" s="721"/>
      <c r="ARM934" s="721"/>
      <c r="ARN934" s="721"/>
      <c r="ARO934" s="721"/>
      <c r="ARP934" s="721"/>
      <c r="ARQ934" s="721"/>
      <c r="ARR934" s="721"/>
      <c r="ARS934" s="721"/>
      <c r="ART934" s="721"/>
      <c r="ARU934" s="721"/>
      <c r="ARV934" s="721"/>
      <c r="ARW934" s="721"/>
      <c r="ARX934" s="721"/>
      <c r="ARY934" s="721"/>
      <c r="ARZ934" s="721"/>
      <c r="ASA934" s="721"/>
      <c r="ASB934" s="721"/>
      <c r="ASC934" s="721"/>
      <c r="ASD934" s="721"/>
      <c r="ASE934" s="721"/>
      <c r="ASF934" s="721"/>
      <c r="ASG934" s="721"/>
      <c r="ASH934" s="721"/>
      <c r="ASI934" s="721"/>
      <c r="ASJ934" s="721"/>
      <c r="ASK934" s="721"/>
      <c r="ASL934" s="721"/>
      <c r="ASM934" s="721"/>
      <c r="ASN934" s="721"/>
      <c r="ASO934" s="721"/>
      <c r="ASP934" s="721"/>
      <c r="ASQ934" s="721"/>
      <c r="ASR934" s="721"/>
      <c r="ASS934" s="721"/>
      <c r="AST934" s="721"/>
      <c r="ASU934" s="721"/>
      <c r="ASV934" s="721"/>
      <c r="ASW934" s="721"/>
      <c r="ASX934" s="721"/>
      <c r="ASY934" s="721"/>
      <c r="ASZ934" s="721"/>
      <c r="ATA934" s="721"/>
      <c r="ATB934" s="721"/>
      <c r="ATC934" s="721"/>
      <c r="ATD934" s="721"/>
      <c r="ATE934" s="721"/>
      <c r="ATF934" s="721"/>
      <c r="ATG934" s="721"/>
      <c r="ATH934" s="721"/>
      <c r="ATI934" s="721"/>
      <c r="ATJ934" s="721"/>
      <c r="ATK934" s="721"/>
      <c r="ATL934" s="721"/>
      <c r="ATM934" s="721"/>
      <c r="ATN934" s="721"/>
      <c r="ATO934" s="721"/>
      <c r="ATP934" s="721"/>
      <c r="ATQ934" s="721"/>
      <c r="ATR934" s="721"/>
      <c r="ATS934" s="721"/>
      <c r="ATT934" s="721"/>
      <c r="ATU934" s="721"/>
      <c r="ATV934" s="721"/>
      <c r="ATW934" s="721"/>
      <c r="ATX934" s="721"/>
      <c r="ATY934" s="721"/>
      <c r="ATZ934" s="721"/>
      <c r="AUA934" s="721"/>
      <c r="AUB934" s="721"/>
      <c r="AUC934" s="721"/>
      <c r="AUD934" s="721"/>
      <c r="AUE934" s="721"/>
      <c r="AUF934" s="721"/>
      <c r="AUG934" s="721"/>
      <c r="AUH934" s="721"/>
      <c r="AUI934" s="721"/>
      <c r="AUJ934" s="721"/>
      <c r="AUK934" s="721"/>
      <c r="AUL934" s="721"/>
      <c r="AUM934" s="721"/>
      <c r="AUN934" s="721"/>
      <c r="AUO934" s="721"/>
      <c r="AUP934" s="721"/>
      <c r="AUQ934" s="721"/>
      <c r="AUR934" s="721"/>
      <c r="AUS934" s="721"/>
      <c r="AUT934" s="721"/>
      <c r="AUU934" s="721"/>
      <c r="AUV934" s="721"/>
      <c r="AUW934" s="721"/>
      <c r="AUX934" s="721"/>
      <c r="AUY934" s="721"/>
      <c r="AUZ934" s="721"/>
      <c r="AVA934" s="721"/>
      <c r="AVB934" s="721"/>
      <c r="AVC934" s="721"/>
      <c r="AVD934" s="721"/>
      <c r="AVE934" s="721"/>
      <c r="AVF934" s="721"/>
      <c r="AVG934" s="721"/>
      <c r="AVH934" s="721"/>
      <c r="AVI934" s="721"/>
      <c r="AVJ934" s="721"/>
      <c r="AVK934" s="721"/>
    </row>
    <row r="935" spans="1:1259">
      <c r="A935" s="716"/>
      <c r="B935" s="723">
        <v>44645</v>
      </c>
      <c r="C935" s="716"/>
      <c r="D935" s="687" t="s">
        <v>3247</v>
      </c>
      <c r="E935" s="703"/>
      <c r="F935" s="703"/>
      <c r="G935" s="703">
        <v>2022</v>
      </c>
      <c r="H935" s="703"/>
      <c r="I935" s="703" t="s">
        <v>1699</v>
      </c>
      <c r="J935" s="704"/>
      <c r="K935" s="705" t="s">
        <v>4999</v>
      </c>
      <c r="L935" s="703" t="s">
        <v>3397</v>
      </c>
      <c r="M935" s="706">
        <v>44644</v>
      </c>
      <c r="N935" s="706">
        <v>44652</v>
      </c>
      <c r="O935" s="706"/>
      <c r="P935" s="704"/>
      <c r="Q935" s="704"/>
      <c r="R935" s="704"/>
      <c r="S935" s="703" t="s">
        <v>2425</v>
      </c>
      <c r="T935" s="703">
        <v>60</v>
      </c>
      <c r="U935" s="703"/>
      <c r="V935" s="703" t="s">
        <v>1231</v>
      </c>
      <c r="W935" s="698">
        <v>360</v>
      </c>
      <c r="X935" s="702">
        <v>1352</v>
      </c>
      <c r="Y935" s="539">
        <f t="shared" si="42"/>
        <v>486720</v>
      </c>
      <c r="Z935" s="680">
        <v>0.83</v>
      </c>
      <c r="AA935" s="681">
        <f t="shared" si="43"/>
        <v>403977.6</v>
      </c>
      <c r="AB935" s="682"/>
      <c r="AC935" s="683">
        <v>0</v>
      </c>
      <c r="AD935" s="692"/>
      <c r="AE935" s="684"/>
      <c r="AF935" s="695">
        <f t="shared" si="44"/>
        <v>403977.6</v>
      </c>
      <c r="AG935" s="676" t="s">
        <v>1073</v>
      </c>
      <c r="AH935" s="676"/>
      <c r="AI935" s="685" t="s">
        <v>2488</v>
      </c>
      <c r="AJ935" s="676" t="s">
        <v>2518</v>
      </c>
      <c r="AK935" s="696" t="s">
        <v>1138</v>
      </c>
      <c r="AL935" s="676">
        <v>85040</v>
      </c>
      <c r="AM935" s="676" t="s">
        <v>52</v>
      </c>
      <c r="AN935" s="676"/>
      <c r="AO935" s="676"/>
      <c r="AP935" s="688"/>
      <c r="AQ935" s="688" t="s">
        <v>37</v>
      </c>
      <c r="AR935" s="688"/>
      <c r="AS935" s="715"/>
      <c r="AT935" s="715"/>
      <c r="AU935" s="715"/>
      <c r="AV935" s="680">
        <v>0.51</v>
      </c>
      <c r="AW935" s="721"/>
      <c r="AX935" s="721"/>
      <c r="AY935" s="721"/>
      <c r="AZ935" s="721"/>
      <c r="BA935" s="721"/>
      <c r="BB935" s="721"/>
      <c r="BC935" s="721"/>
      <c r="BD935" s="721"/>
      <c r="BE935" s="721"/>
      <c r="BF935" s="721"/>
      <c r="BG935" s="721"/>
      <c r="BH935" s="721"/>
      <c r="BI935" s="721"/>
      <c r="BJ935" s="721"/>
      <c r="BK935" s="721"/>
      <c r="BL935" s="721"/>
      <c r="BM935" s="721"/>
      <c r="BN935" s="721"/>
      <c r="BO935" s="721"/>
      <c r="BP935" s="721"/>
      <c r="BQ935" s="721"/>
      <c r="BR935" s="721"/>
      <c r="BS935" s="721"/>
      <c r="BT935" s="721"/>
      <c r="BU935" s="721"/>
      <c r="BV935" s="721"/>
      <c r="BW935" s="721"/>
      <c r="BX935" s="721"/>
      <c r="BY935" s="721"/>
      <c r="BZ935" s="721"/>
      <c r="CA935" s="721"/>
      <c r="CB935" s="721"/>
      <c r="CC935" s="721"/>
      <c r="CD935" s="721"/>
      <c r="CE935" s="721"/>
      <c r="CF935" s="721"/>
      <c r="CG935" s="721"/>
      <c r="CH935" s="721"/>
      <c r="CI935" s="721"/>
      <c r="CJ935" s="721"/>
      <c r="CK935" s="721"/>
      <c r="CL935" s="721"/>
      <c r="CM935" s="721"/>
      <c r="CN935" s="721"/>
      <c r="CO935" s="721"/>
      <c r="CP935" s="721"/>
      <c r="CQ935" s="721"/>
      <c r="CR935" s="721"/>
      <c r="CS935" s="721"/>
      <c r="CT935" s="721"/>
      <c r="CU935" s="721"/>
      <c r="CV935" s="721"/>
      <c r="CW935" s="721"/>
      <c r="CX935" s="721"/>
      <c r="CY935" s="721"/>
      <c r="CZ935" s="721"/>
      <c r="DA935" s="721"/>
      <c r="DB935" s="721"/>
      <c r="DC935" s="721"/>
      <c r="DD935" s="721"/>
      <c r="DE935" s="721"/>
      <c r="DF935" s="721"/>
      <c r="DG935" s="721"/>
      <c r="DH935" s="721"/>
      <c r="DI935" s="721"/>
      <c r="DJ935" s="721"/>
      <c r="DK935" s="721"/>
      <c r="DL935" s="721"/>
      <c r="DM935" s="721"/>
      <c r="DN935" s="721"/>
      <c r="DO935" s="721"/>
      <c r="DP935" s="721"/>
      <c r="DQ935" s="721"/>
      <c r="DR935" s="721"/>
      <c r="DS935" s="721"/>
      <c r="DT935" s="721"/>
      <c r="DU935" s="721"/>
      <c r="DV935" s="721"/>
      <c r="DW935" s="721"/>
      <c r="DX935" s="721"/>
      <c r="DY935" s="721"/>
      <c r="DZ935" s="721"/>
      <c r="EA935" s="721"/>
      <c r="EB935" s="721"/>
      <c r="EC935" s="721"/>
      <c r="ED935" s="721"/>
      <c r="EE935" s="721"/>
      <c r="EF935" s="721"/>
      <c r="EG935" s="721"/>
      <c r="EH935" s="721"/>
      <c r="EI935" s="721"/>
      <c r="EJ935" s="721"/>
      <c r="EK935" s="721"/>
      <c r="EL935" s="721"/>
      <c r="EM935" s="721"/>
      <c r="EN935" s="721"/>
      <c r="EO935" s="721"/>
      <c r="EP935" s="721"/>
      <c r="EQ935" s="721"/>
      <c r="ER935" s="721"/>
      <c r="ES935" s="721"/>
      <c r="ET935" s="721"/>
      <c r="EU935" s="721"/>
      <c r="EV935" s="721"/>
      <c r="EW935" s="721"/>
      <c r="EX935" s="721"/>
      <c r="EY935" s="721"/>
      <c r="EZ935" s="721"/>
      <c r="FA935" s="721"/>
      <c r="FB935" s="721"/>
      <c r="FC935" s="721"/>
      <c r="FD935" s="721"/>
      <c r="FE935" s="721"/>
      <c r="FF935" s="721"/>
      <c r="FG935" s="721"/>
      <c r="FH935" s="721"/>
      <c r="FI935" s="721"/>
      <c r="FJ935" s="721"/>
      <c r="FK935" s="721"/>
      <c r="FL935" s="721"/>
      <c r="FM935" s="721"/>
      <c r="FN935" s="721"/>
      <c r="FO935" s="721"/>
      <c r="FP935" s="721"/>
      <c r="FQ935" s="721"/>
      <c r="FR935" s="721"/>
      <c r="FS935" s="721"/>
      <c r="FT935" s="721"/>
      <c r="FU935" s="721"/>
      <c r="FV935" s="721"/>
      <c r="FW935" s="721"/>
      <c r="FX935" s="721"/>
      <c r="FY935" s="721"/>
      <c r="FZ935" s="721"/>
      <c r="GA935" s="721"/>
      <c r="GB935" s="721"/>
      <c r="GC935" s="721"/>
      <c r="GD935" s="721"/>
      <c r="GE935" s="721"/>
      <c r="GF935" s="721"/>
      <c r="GG935" s="721"/>
      <c r="GH935" s="721"/>
      <c r="GI935" s="721"/>
      <c r="GJ935" s="721"/>
      <c r="GK935" s="721"/>
      <c r="GL935" s="721"/>
      <c r="GM935" s="721"/>
      <c r="GN935" s="721"/>
      <c r="GO935" s="721"/>
      <c r="GP935" s="721"/>
      <c r="GQ935" s="721"/>
      <c r="GR935" s="721"/>
      <c r="GS935" s="721"/>
      <c r="GT935" s="721"/>
      <c r="GU935" s="721"/>
      <c r="GV935" s="721"/>
      <c r="GW935" s="721"/>
      <c r="GX935" s="721"/>
      <c r="GY935" s="721"/>
      <c r="GZ935" s="721"/>
      <c r="HA935" s="721"/>
      <c r="HB935" s="721"/>
      <c r="HC935" s="721"/>
      <c r="HD935" s="721"/>
      <c r="HE935" s="721"/>
      <c r="HF935" s="721"/>
      <c r="HG935" s="721"/>
      <c r="HH935" s="721"/>
      <c r="HI935" s="721"/>
      <c r="HJ935" s="721"/>
      <c r="HK935" s="721"/>
      <c r="HL935" s="721"/>
      <c r="HM935" s="721"/>
      <c r="HN935" s="721"/>
      <c r="HO935" s="721"/>
      <c r="HP935" s="721"/>
      <c r="HQ935" s="721"/>
      <c r="HR935" s="721"/>
      <c r="HS935" s="721"/>
      <c r="HT935" s="721"/>
      <c r="HU935" s="721"/>
      <c r="HV935" s="721"/>
      <c r="HW935" s="721"/>
      <c r="HX935" s="721"/>
      <c r="HY935" s="721"/>
      <c r="HZ935" s="721"/>
      <c r="IA935" s="721"/>
      <c r="IB935" s="721"/>
      <c r="IC935" s="721"/>
      <c r="ID935" s="721"/>
      <c r="IE935" s="721"/>
      <c r="IF935" s="721"/>
      <c r="IG935" s="721"/>
      <c r="IH935" s="721"/>
      <c r="II935" s="721"/>
      <c r="IJ935" s="721"/>
      <c r="IK935" s="721"/>
      <c r="IL935" s="721"/>
      <c r="IM935" s="721"/>
      <c r="IN935" s="721"/>
      <c r="IO935" s="721"/>
      <c r="IP935" s="721"/>
      <c r="IQ935" s="721"/>
      <c r="IR935" s="721"/>
      <c r="IS935" s="721"/>
      <c r="IT935" s="721"/>
      <c r="IU935" s="721"/>
      <c r="IV935" s="721"/>
      <c r="IW935" s="721"/>
      <c r="IX935" s="721"/>
      <c r="IY935" s="721"/>
      <c r="IZ935" s="721"/>
      <c r="JA935" s="721"/>
      <c r="JB935" s="721"/>
      <c r="JC935" s="721"/>
      <c r="JD935" s="721"/>
      <c r="JE935" s="721"/>
      <c r="JF935" s="721"/>
      <c r="JG935" s="721"/>
      <c r="JH935" s="721"/>
      <c r="JI935" s="721"/>
      <c r="JJ935" s="721"/>
      <c r="JK935" s="721"/>
      <c r="JL935" s="721"/>
      <c r="JM935" s="721"/>
      <c r="JN935" s="721"/>
      <c r="JO935" s="721"/>
      <c r="JP935" s="721"/>
      <c r="JQ935" s="721"/>
      <c r="JR935" s="721"/>
      <c r="JS935" s="721"/>
      <c r="JT935" s="721"/>
      <c r="JU935" s="721"/>
      <c r="JV935" s="721"/>
      <c r="JW935" s="721"/>
      <c r="JX935" s="721"/>
      <c r="JY935" s="721"/>
      <c r="JZ935" s="721"/>
      <c r="KA935" s="721"/>
      <c r="KB935" s="721"/>
      <c r="KC935" s="721"/>
      <c r="KD935" s="721"/>
      <c r="KE935" s="721"/>
      <c r="KF935" s="721"/>
      <c r="KG935" s="721"/>
      <c r="KH935" s="721"/>
      <c r="KI935" s="721"/>
      <c r="KJ935" s="721"/>
      <c r="KK935" s="721"/>
      <c r="KL935" s="721"/>
      <c r="KM935" s="721"/>
      <c r="KN935" s="721"/>
      <c r="KO935" s="721"/>
      <c r="KP935" s="721"/>
      <c r="KQ935" s="721"/>
      <c r="KR935" s="721"/>
      <c r="KS935" s="721"/>
      <c r="KT935" s="721"/>
      <c r="KU935" s="721"/>
      <c r="KV935" s="721"/>
      <c r="KW935" s="721"/>
      <c r="KX935" s="721"/>
      <c r="KY935" s="721"/>
      <c r="KZ935" s="721"/>
      <c r="LA935" s="721"/>
      <c r="LB935" s="721"/>
      <c r="LC935" s="721"/>
      <c r="LD935" s="721"/>
      <c r="LE935" s="721"/>
      <c r="LF935" s="721"/>
      <c r="LG935" s="721"/>
      <c r="LH935" s="721"/>
      <c r="LI935" s="721"/>
      <c r="LJ935" s="721"/>
      <c r="LK935" s="721"/>
      <c r="LL935" s="721"/>
      <c r="LM935" s="721"/>
      <c r="LN935" s="721"/>
      <c r="LO935" s="721"/>
      <c r="LP935" s="721"/>
      <c r="LQ935" s="721"/>
      <c r="LR935" s="721"/>
      <c r="LS935" s="721"/>
      <c r="LT935" s="721"/>
      <c r="LU935" s="721"/>
      <c r="LV935" s="721"/>
      <c r="LW935" s="721"/>
      <c r="LX935" s="721"/>
      <c r="LY935" s="721"/>
      <c r="LZ935" s="721"/>
      <c r="MA935" s="721"/>
      <c r="MB935" s="721"/>
      <c r="MC935" s="721"/>
      <c r="MD935" s="721"/>
      <c r="ME935" s="721"/>
      <c r="MF935" s="721"/>
      <c r="MG935" s="721"/>
      <c r="MH935" s="721"/>
      <c r="MI935" s="721"/>
      <c r="MJ935" s="721"/>
      <c r="MK935" s="721"/>
      <c r="ML935" s="721"/>
      <c r="MM935" s="721"/>
      <c r="MN935" s="721"/>
      <c r="MO935" s="721"/>
      <c r="MP935" s="721"/>
      <c r="MQ935" s="721"/>
      <c r="MR935" s="721"/>
      <c r="MS935" s="721"/>
      <c r="MT935" s="721"/>
      <c r="MU935" s="721"/>
      <c r="MV935" s="721"/>
      <c r="MW935" s="721"/>
      <c r="MX935" s="721"/>
      <c r="MY935" s="721"/>
      <c r="MZ935" s="721"/>
      <c r="NA935" s="721"/>
      <c r="NB935" s="721"/>
      <c r="NC935" s="721"/>
      <c r="ND935" s="721"/>
      <c r="NE935" s="721"/>
      <c r="NF935" s="721"/>
      <c r="NG935" s="721"/>
      <c r="NH935" s="721"/>
      <c r="NI935" s="721"/>
      <c r="NJ935" s="721"/>
      <c r="NK935" s="721"/>
      <c r="NL935" s="721"/>
      <c r="NM935" s="721"/>
      <c r="NN935" s="721"/>
      <c r="NO935" s="721"/>
      <c r="NP935" s="721"/>
      <c r="NQ935" s="721"/>
      <c r="NR935" s="721"/>
      <c r="NS935" s="721"/>
      <c r="NT935" s="721"/>
      <c r="NU935" s="721"/>
      <c r="NV935" s="721"/>
      <c r="NW935" s="721"/>
      <c r="NX935" s="721"/>
      <c r="NY935" s="721"/>
      <c r="NZ935" s="721"/>
      <c r="OA935" s="721"/>
      <c r="OB935" s="721"/>
      <c r="OC935" s="721"/>
      <c r="OD935" s="721"/>
      <c r="OE935" s="721"/>
      <c r="OF935" s="721"/>
      <c r="OG935" s="721"/>
      <c r="OH935" s="721"/>
      <c r="OI935" s="721"/>
      <c r="OJ935" s="721"/>
      <c r="OK935" s="721"/>
      <c r="OL935" s="721"/>
      <c r="OM935" s="721"/>
      <c r="ON935" s="721"/>
      <c r="OO935" s="721"/>
      <c r="OP935" s="721"/>
      <c r="OQ935" s="721"/>
      <c r="OR935" s="721"/>
      <c r="OS935" s="721"/>
      <c r="OT935" s="721"/>
      <c r="OU935" s="721"/>
      <c r="OV935" s="721"/>
      <c r="OW935" s="721"/>
      <c r="OX935" s="721"/>
      <c r="OY935" s="721"/>
      <c r="OZ935" s="721"/>
      <c r="PA935" s="721"/>
      <c r="PB935" s="721"/>
      <c r="PC935" s="721"/>
      <c r="PD935" s="721"/>
      <c r="PE935" s="721"/>
      <c r="PF935" s="721"/>
      <c r="PG935" s="721"/>
      <c r="PH935" s="721"/>
      <c r="PI935" s="721"/>
      <c r="PJ935" s="721"/>
      <c r="PK935" s="721"/>
      <c r="PL935" s="721"/>
      <c r="PM935" s="721"/>
      <c r="PN935" s="721"/>
      <c r="PO935" s="721"/>
      <c r="PP935" s="721"/>
      <c r="PQ935" s="721"/>
      <c r="PR935" s="721"/>
      <c r="PS935" s="721"/>
      <c r="PT935" s="721"/>
      <c r="PU935" s="721"/>
      <c r="PV935" s="721"/>
      <c r="PW935" s="721"/>
      <c r="PX935" s="721"/>
      <c r="PY935" s="721"/>
      <c r="PZ935" s="721"/>
      <c r="QA935" s="721"/>
      <c r="QB935" s="721"/>
      <c r="QC935" s="721"/>
      <c r="QD935" s="721"/>
      <c r="QE935" s="721"/>
      <c r="QF935" s="721"/>
      <c r="QG935" s="721"/>
      <c r="QH935" s="721"/>
      <c r="QI935" s="721"/>
      <c r="QJ935" s="721"/>
      <c r="QK935" s="721"/>
      <c r="QL935" s="721"/>
      <c r="QM935" s="721"/>
      <c r="QN935" s="721"/>
      <c r="QO935" s="721"/>
      <c r="QP935" s="721"/>
      <c r="QQ935" s="721"/>
      <c r="QR935" s="721"/>
      <c r="QS935" s="721"/>
      <c r="QT935" s="721"/>
      <c r="QU935" s="721"/>
      <c r="QV935" s="721"/>
      <c r="QW935" s="721"/>
      <c r="QX935" s="721"/>
      <c r="QY935" s="721"/>
      <c r="QZ935" s="721"/>
      <c r="RA935" s="721"/>
      <c r="RB935" s="721"/>
      <c r="RC935" s="721"/>
      <c r="RD935" s="721"/>
      <c r="RE935" s="721"/>
      <c r="RF935" s="721"/>
      <c r="RG935" s="721"/>
      <c r="RH935" s="721"/>
      <c r="RI935" s="721"/>
      <c r="RJ935" s="721"/>
      <c r="RK935" s="721"/>
      <c r="RL935" s="721"/>
      <c r="RM935" s="721"/>
      <c r="RN935" s="721"/>
      <c r="RO935" s="721"/>
      <c r="RP935" s="721"/>
      <c r="RQ935" s="721"/>
      <c r="RR935" s="721"/>
      <c r="RS935" s="721"/>
      <c r="RT935" s="721"/>
      <c r="RU935" s="721"/>
      <c r="RV935" s="721"/>
      <c r="RW935" s="721"/>
      <c r="RX935" s="721"/>
      <c r="RY935" s="721"/>
      <c r="RZ935" s="721"/>
      <c r="SA935" s="721"/>
      <c r="SB935" s="721"/>
      <c r="SC935" s="721"/>
      <c r="SD935" s="721"/>
      <c r="SE935" s="721"/>
      <c r="SF935" s="721"/>
      <c r="SG935" s="721"/>
      <c r="SH935" s="721"/>
      <c r="SI935" s="721"/>
      <c r="SJ935" s="721"/>
      <c r="SK935" s="721"/>
      <c r="SL935" s="721"/>
      <c r="SM935" s="721"/>
      <c r="SN935" s="721"/>
      <c r="SO935" s="721"/>
      <c r="SP935" s="721"/>
      <c r="SQ935" s="721"/>
      <c r="SR935" s="721"/>
      <c r="SS935" s="721"/>
      <c r="ST935" s="721"/>
      <c r="SU935" s="721"/>
      <c r="SV935" s="721"/>
      <c r="SW935" s="721"/>
      <c r="SX935" s="721"/>
      <c r="SY935" s="721"/>
      <c r="SZ935" s="721"/>
      <c r="TA935" s="721"/>
      <c r="TB935" s="721"/>
      <c r="TC935" s="721"/>
      <c r="TD935" s="721"/>
      <c r="TE935" s="721"/>
      <c r="TF935" s="721"/>
      <c r="TG935" s="721"/>
      <c r="TH935" s="721"/>
      <c r="TI935" s="721"/>
      <c r="TJ935" s="721"/>
      <c r="TK935" s="721"/>
      <c r="TL935" s="721"/>
      <c r="TM935" s="721"/>
      <c r="TN935" s="721"/>
      <c r="TO935" s="721"/>
      <c r="TP935" s="721"/>
      <c r="TQ935" s="721"/>
      <c r="TR935" s="721"/>
      <c r="TS935" s="721"/>
      <c r="TT935" s="721"/>
      <c r="TU935" s="721"/>
      <c r="TV935" s="721"/>
      <c r="TW935" s="721"/>
      <c r="TX935" s="721"/>
      <c r="TY935" s="721"/>
      <c r="TZ935" s="721"/>
      <c r="UA935" s="721"/>
      <c r="UB935" s="721"/>
      <c r="UC935" s="721"/>
      <c r="UD935" s="721"/>
      <c r="UE935" s="721"/>
      <c r="UF935" s="721"/>
      <c r="UG935" s="721"/>
      <c r="UH935" s="721"/>
      <c r="UI935" s="721"/>
      <c r="UJ935" s="721"/>
      <c r="UK935" s="721"/>
      <c r="UL935" s="721"/>
      <c r="UM935" s="721"/>
      <c r="UN935" s="721"/>
      <c r="UO935" s="721"/>
      <c r="UP935" s="721"/>
      <c r="UQ935" s="721"/>
      <c r="UR935" s="721"/>
      <c r="US935" s="721"/>
      <c r="UT935" s="721"/>
      <c r="UU935" s="721"/>
      <c r="UV935" s="721"/>
      <c r="UW935" s="721"/>
      <c r="UX935" s="721"/>
      <c r="UY935" s="721"/>
      <c r="UZ935" s="721"/>
      <c r="VA935" s="721"/>
      <c r="VB935" s="721"/>
      <c r="VC935" s="721"/>
      <c r="VD935" s="721"/>
      <c r="VE935" s="721"/>
      <c r="VF935" s="721"/>
      <c r="VG935" s="721"/>
      <c r="VH935" s="721"/>
      <c r="VI935" s="721"/>
      <c r="VJ935" s="721"/>
      <c r="VK935" s="721"/>
      <c r="VL935" s="721"/>
      <c r="VM935" s="721"/>
      <c r="VN935" s="721"/>
      <c r="VO935" s="721"/>
      <c r="VP935" s="721"/>
      <c r="VQ935" s="721"/>
      <c r="VR935" s="721"/>
      <c r="VS935" s="721"/>
      <c r="VT935" s="721"/>
      <c r="VU935" s="721"/>
      <c r="VV935" s="721"/>
      <c r="VW935" s="721"/>
      <c r="VX935" s="721"/>
      <c r="VY935" s="721"/>
      <c r="VZ935" s="721"/>
      <c r="WA935" s="721"/>
      <c r="WB935" s="721"/>
      <c r="WC935" s="721"/>
      <c r="WD935" s="721"/>
      <c r="WE935" s="721"/>
      <c r="WF935" s="721"/>
      <c r="WG935" s="721"/>
      <c r="WH935" s="721"/>
      <c r="WI935" s="721"/>
      <c r="WJ935" s="721"/>
      <c r="WK935" s="721"/>
      <c r="WL935" s="721"/>
      <c r="WM935" s="721"/>
      <c r="WN935" s="721"/>
      <c r="WO935" s="721"/>
      <c r="WP935" s="721"/>
      <c r="WQ935" s="721"/>
      <c r="WR935" s="721"/>
      <c r="WS935" s="721"/>
      <c r="WT935" s="721"/>
      <c r="WU935" s="721"/>
      <c r="WV935" s="721"/>
      <c r="WW935" s="721"/>
      <c r="WX935" s="721"/>
      <c r="WY935" s="721"/>
      <c r="WZ935" s="721"/>
      <c r="XA935" s="721"/>
      <c r="XB935" s="721"/>
      <c r="XC935" s="721"/>
      <c r="XD935" s="721"/>
      <c r="XE935" s="721"/>
      <c r="XF935" s="721"/>
      <c r="XG935" s="721"/>
      <c r="XH935" s="721"/>
      <c r="XI935" s="721"/>
      <c r="XJ935" s="721"/>
      <c r="XK935" s="721"/>
      <c r="XL935" s="721"/>
      <c r="XM935" s="721"/>
      <c r="XN935" s="721"/>
      <c r="XO935" s="721"/>
      <c r="XP935" s="721"/>
      <c r="XQ935" s="721"/>
      <c r="XR935" s="721"/>
      <c r="XS935" s="721"/>
      <c r="XT935" s="721"/>
      <c r="XU935" s="721"/>
      <c r="XV935" s="721"/>
      <c r="XW935" s="721"/>
      <c r="XX935" s="721"/>
      <c r="XY935" s="721"/>
      <c r="XZ935" s="721"/>
      <c r="YA935" s="721"/>
      <c r="YB935" s="721"/>
      <c r="YC935" s="721"/>
      <c r="YD935" s="721"/>
      <c r="YE935" s="721"/>
      <c r="YF935" s="721"/>
      <c r="YG935" s="721"/>
      <c r="YH935" s="721"/>
      <c r="YI935" s="721"/>
      <c r="YJ935" s="721"/>
      <c r="YK935" s="721"/>
      <c r="YL935" s="721"/>
      <c r="YM935" s="721"/>
      <c r="YN935" s="721"/>
      <c r="YO935" s="721"/>
      <c r="YP935" s="721"/>
      <c r="YQ935" s="721"/>
      <c r="YR935" s="721"/>
      <c r="YS935" s="721"/>
      <c r="YT935" s="721"/>
      <c r="YU935" s="721"/>
      <c r="YV935" s="721"/>
      <c r="YW935" s="721"/>
      <c r="YX935" s="721"/>
      <c r="YY935" s="721"/>
      <c r="YZ935" s="721"/>
      <c r="ZA935" s="721"/>
      <c r="ZB935" s="721"/>
      <c r="ZC935" s="721"/>
      <c r="ZD935" s="721"/>
      <c r="ZE935" s="721"/>
      <c r="ZF935" s="721"/>
      <c r="ZG935" s="721"/>
      <c r="ZH935" s="721"/>
      <c r="ZI935" s="721"/>
      <c r="ZJ935" s="721"/>
      <c r="ZK935" s="721"/>
      <c r="ZL935" s="721"/>
      <c r="ZM935" s="721"/>
      <c r="ZN935" s="721"/>
      <c r="ZO935" s="721"/>
      <c r="ZP935" s="721"/>
      <c r="ZQ935" s="721"/>
      <c r="ZR935" s="721"/>
      <c r="ZS935" s="721"/>
      <c r="ZT935" s="721"/>
      <c r="ZU935" s="721"/>
      <c r="ZV935" s="721"/>
      <c r="ZW935" s="721"/>
      <c r="ZX935" s="721"/>
      <c r="ZY935" s="721"/>
      <c r="ZZ935" s="721"/>
      <c r="AAA935" s="721"/>
      <c r="AAB935" s="721"/>
      <c r="AAC935" s="721"/>
      <c r="AAD935" s="721"/>
      <c r="AAE935" s="721"/>
      <c r="AAF935" s="721"/>
      <c r="AAG935" s="721"/>
      <c r="AAH935" s="721"/>
      <c r="AAI935" s="721"/>
      <c r="AAJ935" s="721"/>
      <c r="AAK935" s="721"/>
      <c r="AAL935" s="721"/>
      <c r="AAM935" s="721"/>
      <c r="AAN935" s="721"/>
      <c r="AAO935" s="721"/>
      <c r="AAP935" s="721"/>
      <c r="AAQ935" s="721"/>
      <c r="AAR935" s="721"/>
      <c r="AAS935" s="721"/>
      <c r="AAT935" s="721"/>
      <c r="AAU935" s="721"/>
      <c r="AAV935" s="721"/>
      <c r="AAW935" s="721"/>
      <c r="AAX935" s="721"/>
      <c r="AAY935" s="721"/>
      <c r="AAZ935" s="721"/>
      <c r="ABA935" s="721"/>
      <c r="ABB935" s="721"/>
      <c r="ABC935" s="721"/>
      <c r="ABD935" s="721"/>
      <c r="ABE935" s="721"/>
      <c r="ABF935" s="721"/>
      <c r="ABG935" s="721"/>
      <c r="ABH935" s="721"/>
      <c r="ABI935" s="721"/>
      <c r="ABJ935" s="721"/>
      <c r="ABK935" s="721"/>
      <c r="ABL935" s="721"/>
      <c r="ABM935" s="721"/>
      <c r="ABN935" s="721"/>
      <c r="ABO935" s="721"/>
      <c r="ABP935" s="721"/>
      <c r="ABQ935" s="721"/>
      <c r="ABR935" s="721"/>
      <c r="ABS935" s="721"/>
      <c r="ABT935" s="721"/>
      <c r="ABU935" s="721"/>
      <c r="ABV935" s="721"/>
      <c r="ABW935" s="721"/>
      <c r="ABX935" s="721"/>
      <c r="ABY935" s="721"/>
      <c r="ABZ935" s="721"/>
      <c r="ACA935" s="721"/>
      <c r="ACB935" s="721"/>
      <c r="ACC935" s="721"/>
      <c r="ACD935" s="721"/>
      <c r="ACE935" s="721"/>
      <c r="ACF935" s="721"/>
      <c r="ACG935" s="721"/>
      <c r="ACH935" s="721"/>
      <c r="ACI935" s="721"/>
      <c r="ACJ935" s="721"/>
      <c r="ACK935" s="721"/>
      <c r="ACL935" s="721"/>
      <c r="ACM935" s="721"/>
      <c r="ACN935" s="721"/>
      <c r="ACO935" s="721"/>
      <c r="ACP935" s="721"/>
      <c r="ACQ935" s="721"/>
      <c r="ACR935" s="721"/>
      <c r="ACS935" s="721"/>
      <c r="ACT935" s="721"/>
      <c r="ACU935" s="721"/>
      <c r="ACV935" s="721"/>
      <c r="ACW935" s="721"/>
      <c r="ACX935" s="721"/>
      <c r="ACY935" s="721"/>
      <c r="ACZ935" s="721"/>
      <c r="ADA935" s="721"/>
      <c r="ADB935" s="721"/>
      <c r="ADC935" s="721"/>
      <c r="ADD935" s="721"/>
      <c r="ADE935" s="721"/>
      <c r="ADF935" s="721"/>
      <c r="ADG935" s="721"/>
      <c r="ADH935" s="721"/>
      <c r="ADI935" s="721"/>
      <c r="ADJ935" s="721"/>
      <c r="ADK935" s="721"/>
      <c r="ADL935" s="721"/>
      <c r="ADM935" s="721"/>
      <c r="ADN935" s="721"/>
      <c r="ADO935" s="721"/>
      <c r="ADP935" s="721"/>
      <c r="ADQ935" s="721"/>
      <c r="ADR935" s="721"/>
      <c r="ADS935" s="721"/>
      <c r="ADT935" s="721"/>
      <c r="ADU935" s="721"/>
      <c r="ADV935" s="721"/>
      <c r="ADW935" s="721"/>
      <c r="ADX935" s="721"/>
      <c r="ADY935" s="721"/>
      <c r="ADZ935" s="721"/>
      <c r="AEA935" s="721"/>
      <c r="AEB935" s="721"/>
      <c r="AEC935" s="721"/>
      <c r="AED935" s="721"/>
      <c r="AEE935" s="721"/>
      <c r="AEF935" s="721"/>
      <c r="AEG935" s="721"/>
      <c r="AEH935" s="721"/>
      <c r="AEI935" s="721"/>
      <c r="AEJ935" s="721"/>
      <c r="AEK935" s="721"/>
      <c r="AEL935" s="721"/>
      <c r="AEM935" s="721"/>
      <c r="AEN935" s="721"/>
      <c r="AEO935" s="721"/>
      <c r="AEP935" s="721"/>
      <c r="AEQ935" s="721"/>
      <c r="AER935" s="721"/>
      <c r="AES935" s="721"/>
      <c r="AET935" s="721"/>
      <c r="AEU935" s="721"/>
      <c r="AEV935" s="721"/>
      <c r="AEW935" s="721"/>
      <c r="AEX935" s="721"/>
      <c r="AEY935" s="721"/>
      <c r="AEZ935" s="721"/>
      <c r="AFA935" s="721"/>
      <c r="AFB935" s="721"/>
      <c r="AFC935" s="721"/>
      <c r="AFD935" s="721"/>
      <c r="AFE935" s="721"/>
      <c r="AFF935" s="721"/>
      <c r="AFG935" s="721"/>
      <c r="AFH935" s="721"/>
      <c r="AFI935" s="721"/>
      <c r="AFJ935" s="721"/>
      <c r="AFK935" s="721"/>
      <c r="AFL935" s="721"/>
      <c r="AFM935" s="721"/>
      <c r="AFN935" s="721"/>
      <c r="AFO935" s="721"/>
      <c r="AFP935" s="721"/>
      <c r="AFQ935" s="721"/>
      <c r="AFR935" s="721"/>
      <c r="AFS935" s="721"/>
      <c r="AFT935" s="721"/>
      <c r="AFU935" s="721"/>
      <c r="AFV935" s="721"/>
      <c r="AFW935" s="721"/>
      <c r="AFX935" s="721"/>
      <c r="AFY935" s="721"/>
      <c r="AFZ935" s="721"/>
      <c r="AGA935" s="721"/>
      <c r="AGB935" s="721"/>
      <c r="AGC935" s="721"/>
      <c r="AGD935" s="721"/>
      <c r="AGE935" s="721"/>
      <c r="AGF935" s="721"/>
      <c r="AGG935" s="721"/>
      <c r="AGH935" s="721"/>
      <c r="AGI935" s="721"/>
      <c r="AGJ935" s="721"/>
      <c r="AGK935" s="721"/>
      <c r="AGL935" s="721"/>
      <c r="AGM935" s="721"/>
      <c r="AGN935" s="721"/>
      <c r="AGO935" s="721"/>
      <c r="AGP935" s="721"/>
      <c r="AGQ935" s="721"/>
      <c r="AGR935" s="721"/>
      <c r="AGS935" s="721"/>
      <c r="AGT935" s="721"/>
      <c r="AGU935" s="721"/>
      <c r="AGV935" s="721"/>
      <c r="AGW935" s="721"/>
      <c r="AGX935" s="721"/>
      <c r="AGY935" s="721"/>
      <c r="AGZ935" s="721"/>
      <c r="AHA935" s="721"/>
      <c r="AHB935" s="721"/>
      <c r="AHC935" s="721"/>
      <c r="AHD935" s="721"/>
      <c r="AHE935" s="721"/>
      <c r="AHF935" s="721"/>
      <c r="AHG935" s="721"/>
      <c r="AHH935" s="721"/>
      <c r="AHI935" s="721"/>
      <c r="AHJ935" s="721"/>
      <c r="AHK935" s="721"/>
      <c r="AHL935" s="721"/>
      <c r="AHM935" s="721"/>
      <c r="AHN935" s="721"/>
      <c r="AHO935" s="721"/>
      <c r="AHP935" s="721"/>
      <c r="AHQ935" s="721"/>
      <c r="AHR935" s="721"/>
      <c r="AHS935" s="721"/>
      <c r="AHT935" s="721"/>
      <c r="AHU935" s="721"/>
      <c r="AHV935" s="721"/>
      <c r="AHW935" s="721"/>
      <c r="AHX935" s="721"/>
      <c r="AHY935" s="721"/>
      <c r="AHZ935" s="721"/>
      <c r="AIA935" s="721"/>
      <c r="AIB935" s="721"/>
      <c r="AIC935" s="721"/>
      <c r="AID935" s="721"/>
      <c r="AIE935" s="721"/>
      <c r="AIF935" s="721"/>
      <c r="AIG935" s="721"/>
      <c r="AIH935" s="721"/>
      <c r="AII935" s="721"/>
      <c r="AIJ935" s="721"/>
      <c r="AIK935" s="721"/>
      <c r="AIL935" s="721"/>
      <c r="AIM935" s="721"/>
      <c r="AIN935" s="721"/>
      <c r="AIO935" s="721"/>
      <c r="AIP935" s="721"/>
      <c r="AIQ935" s="721"/>
      <c r="AIR935" s="721"/>
      <c r="AIS935" s="721"/>
      <c r="AIT935" s="721"/>
      <c r="AIU935" s="721"/>
      <c r="AIV935" s="721"/>
      <c r="AIW935" s="721"/>
      <c r="AIX935" s="721"/>
      <c r="AIY935" s="721"/>
      <c r="AIZ935" s="721"/>
      <c r="AJA935" s="721"/>
      <c r="AJB935" s="721"/>
      <c r="AJC935" s="721"/>
      <c r="AJD935" s="721"/>
      <c r="AJE935" s="721"/>
      <c r="AJF935" s="721"/>
      <c r="AJG935" s="721"/>
      <c r="AJH935" s="721"/>
      <c r="AJI935" s="721"/>
      <c r="AJJ935" s="721"/>
      <c r="AJK935" s="721"/>
      <c r="AJL935" s="721"/>
      <c r="AJM935" s="721"/>
      <c r="AJN935" s="721"/>
      <c r="AJO935" s="721"/>
      <c r="AJP935" s="721"/>
      <c r="AJQ935" s="721"/>
      <c r="AJR935" s="721"/>
      <c r="AJS935" s="721"/>
      <c r="AJT935" s="721"/>
      <c r="AJU935" s="721"/>
      <c r="AJV935" s="721"/>
      <c r="AJW935" s="721"/>
      <c r="AJX935" s="721"/>
      <c r="AJY935" s="721"/>
      <c r="AJZ935" s="721"/>
      <c r="AKA935" s="721"/>
      <c r="AKB935" s="721"/>
      <c r="AKC935" s="721"/>
      <c r="AKD935" s="721"/>
      <c r="AKE935" s="721"/>
      <c r="AKF935" s="721"/>
      <c r="AKG935" s="721"/>
      <c r="AKH935" s="721"/>
      <c r="AKI935" s="721"/>
      <c r="AKJ935" s="721"/>
      <c r="AKK935" s="721"/>
      <c r="AKL935" s="721"/>
      <c r="AKM935" s="721"/>
      <c r="AKN935" s="721"/>
      <c r="AKO935" s="721"/>
      <c r="AKP935" s="721"/>
      <c r="AKQ935" s="721"/>
      <c r="AKR935" s="721"/>
      <c r="AKS935" s="721"/>
      <c r="AKT935" s="721"/>
      <c r="AKU935" s="721"/>
      <c r="AKV935" s="721"/>
      <c r="AKW935" s="721"/>
      <c r="AKX935" s="721"/>
      <c r="AKY935" s="721"/>
      <c r="AKZ935" s="721"/>
      <c r="ALA935" s="721"/>
      <c r="ALB935" s="721"/>
      <c r="ALC935" s="721"/>
      <c r="ALD935" s="721"/>
      <c r="ALE935" s="721"/>
      <c r="ALF935" s="721"/>
      <c r="ALG935" s="721"/>
      <c r="ALH935" s="721"/>
      <c r="ALI935" s="721"/>
      <c r="ALJ935" s="721"/>
      <c r="ALK935" s="721"/>
      <c r="ALL935" s="721"/>
      <c r="ALM935" s="721"/>
      <c r="ALN935" s="721"/>
      <c r="ALO935" s="721"/>
      <c r="ALP935" s="721"/>
      <c r="ALQ935" s="721"/>
      <c r="ALR935" s="721"/>
      <c r="ALS935" s="721"/>
      <c r="ALT935" s="721"/>
      <c r="ALU935" s="721"/>
      <c r="ALV935" s="721"/>
      <c r="ALW935" s="721"/>
      <c r="ALX935" s="721"/>
      <c r="ALY935" s="721"/>
      <c r="ALZ935" s="721"/>
      <c r="AMA935" s="721"/>
      <c r="AMB935" s="721"/>
      <c r="AMC935" s="721"/>
      <c r="AMD935" s="721"/>
      <c r="AME935" s="721"/>
      <c r="AMF935" s="721"/>
      <c r="AMG935" s="721"/>
      <c r="AMH935" s="721"/>
      <c r="AMI935" s="721"/>
      <c r="AMJ935" s="721"/>
      <c r="AMK935" s="721"/>
      <c r="AML935" s="721"/>
      <c r="AMM935" s="721"/>
      <c r="AMN935" s="721"/>
      <c r="AMO935" s="721"/>
      <c r="AMP935" s="721"/>
      <c r="AMQ935" s="721"/>
      <c r="AMR935" s="721"/>
      <c r="AMS935" s="721"/>
      <c r="AMT935" s="721"/>
      <c r="AMU935" s="721"/>
      <c r="AMV935" s="721"/>
      <c r="AMW935" s="721"/>
      <c r="AMX935" s="721"/>
      <c r="AMY935" s="721"/>
      <c r="AMZ935" s="721"/>
      <c r="ANA935" s="721"/>
      <c r="ANB935" s="721"/>
      <c r="ANC935" s="721"/>
      <c r="AND935" s="721"/>
      <c r="ANE935" s="721"/>
      <c r="ANF935" s="721"/>
      <c r="ANG935" s="721"/>
      <c r="ANH935" s="721"/>
      <c r="ANI935" s="721"/>
      <c r="ANJ935" s="721"/>
      <c r="ANK935" s="721"/>
      <c r="ANL935" s="721"/>
      <c r="ANM935" s="721"/>
      <c r="ANN935" s="721"/>
      <c r="ANO935" s="721"/>
      <c r="ANP935" s="721"/>
      <c r="ANQ935" s="721"/>
      <c r="ANR935" s="721"/>
      <c r="ANS935" s="721"/>
      <c r="ANT935" s="721"/>
      <c r="ANU935" s="721"/>
      <c r="ANV935" s="721"/>
      <c r="ANW935" s="721"/>
      <c r="ANX935" s="721"/>
      <c r="ANY935" s="721"/>
      <c r="ANZ935" s="721"/>
      <c r="AOA935" s="721"/>
      <c r="AOB935" s="721"/>
      <c r="AOC935" s="721"/>
      <c r="AOD935" s="721"/>
      <c r="AOE935" s="721"/>
      <c r="AOF935" s="721"/>
      <c r="AOG935" s="721"/>
      <c r="AOH935" s="721"/>
      <c r="AOI935" s="721"/>
      <c r="AOJ935" s="721"/>
      <c r="AOK935" s="721"/>
      <c r="AOL935" s="721"/>
      <c r="AOM935" s="721"/>
      <c r="AON935" s="721"/>
      <c r="AOO935" s="721"/>
      <c r="AOP935" s="721"/>
      <c r="AOQ935" s="721"/>
      <c r="AOR935" s="721"/>
      <c r="AOS935" s="721"/>
      <c r="AOT935" s="721"/>
      <c r="AOU935" s="721"/>
      <c r="AOV935" s="721"/>
      <c r="AOW935" s="721"/>
      <c r="AOX935" s="721"/>
      <c r="AOY935" s="721"/>
      <c r="AOZ935" s="721"/>
      <c r="APA935" s="721"/>
      <c r="APB935" s="721"/>
      <c r="APC935" s="721"/>
      <c r="APD935" s="721"/>
      <c r="APE935" s="721"/>
      <c r="APF935" s="721"/>
      <c r="APG935" s="721"/>
      <c r="APH935" s="721"/>
      <c r="API935" s="721"/>
      <c r="APJ935" s="721"/>
      <c r="APK935" s="721"/>
      <c r="APL935" s="721"/>
      <c r="APM935" s="721"/>
      <c r="APN935" s="721"/>
      <c r="APO935" s="721"/>
      <c r="APP935" s="721"/>
      <c r="APQ935" s="721"/>
      <c r="APR935" s="721"/>
      <c r="APS935" s="721"/>
      <c r="APT935" s="721"/>
      <c r="APU935" s="721"/>
      <c r="APV935" s="721"/>
      <c r="APW935" s="721"/>
      <c r="APX935" s="721"/>
      <c r="APY935" s="721"/>
      <c r="APZ935" s="721"/>
      <c r="AQA935" s="721"/>
      <c r="AQB935" s="721"/>
      <c r="AQC935" s="721"/>
      <c r="AQD935" s="721"/>
      <c r="AQE935" s="721"/>
      <c r="AQF935" s="721"/>
      <c r="AQG935" s="721"/>
      <c r="AQH935" s="721"/>
      <c r="AQI935" s="721"/>
      <c r="AQJ935" s="721"/>
      <c r="AQK935" s="721"/>
      <c r="AQL935" s="721"/>
      <c r="AQM935" s="721"/>
      <c r="AQN935" s="721"/>
      <c r="AQO935" s="721"/>
      <c r="AQP935" s="721"/>
      <c r="AQQ935" s="721"/>
      <c r="AQR935" s="721"/>
      <c r="AQS935" s="721"/>
      <c r="AQT935" s="721"/>
      <c r="AQU935" s="721"/>
      <c r="AQV935" s="721"/>
      <c r="AQW935" s="721"/>
      <c r="AQX935" s="721"/>
      <c r="AQY935" s="721"/>
      <c r="AQZ935" s="721"/>
      <c r="ARA935" s="721"/>
      <c r="ARB935" s="721"/>
      <c r="ARC935" s="721"/>
      <c r="ARD935" s="721"/>
      <c r="ARE935" s="721"/>
      <c r="ARF935" s="721"/>
      <c r="ARG935" s="721"/>
      <c r="ARH935" s="721"/>
      <c r="ARI935" s="721"/>
      <c r="ARJ935" s="721"/>
      <c r="ARK935" s="721"/>
      <c r="ARL935" s="721"/>
      <c r="ARM935" s="721"/>
      <c r="ARN935" s="721"/>
      <c r="ARO935" s="721"/>
      <c r="ARP935" s="721"/>
      <c r="ARQ935" s="721"/>
      <c r="ARR935" s="721"/>
      <c r="ARS935" s="721"/>
      <c r="ART935" s="721"/>
      <c r="ARU935" s="721"/>
      <c r="ARV935" s="721"/>
      <c r="ARW935" s="721"/>
      <c r="ARX935" s="721"/>
      <c r="ARY935" s="721"/>
      <c r="ARZ935" s="721"/>
      <c r="ASA935" s="721"/>
      <c r="ASB935" s="721"/>
      <c r="ASC935" s="721"/>
      <c r="ASD935" s="721"/>
      <c r="ASE935" s="721"/>
      <c r="ASF935" s="721"/>
      <c r="ASG935" s="721"/>
      <c r="ASH935" s="721"/>
      <c r="ASI935" s="721"/>
      <c r="ASJ935" s="721"/>
      <c r="ASK935" s="721"/>
      <c r="ASL935" s="721"/>
      <c r="ASM935" s="721"/>
      <c r="ASN935" s="721"/>
      <c r="ASO935" s="721"/>
      <c r="ASP935" s="721"/>
      <c r="ASQ935" s="721"/>
      <c r="ASR935" s="721"/>
      <c r="ASS935" s="721"/>
      <c r="AST935" s="721"/>
      <c r="ASU935" s="721"/>
      <c r="ASV935" s="721"/>
      <c r="ASW935" s="721"/>
      <c r="ASX935" s="721"/>
      <c r="ASY935" s="721"/>
      <c r="ASZ935" s="721"/>
      <c r="ATA935" s="721"/>
      <c r="ATB935" s="721"/>
      <c r="ATC935" s="721"/>
      <c r="ATD935" s="721"/>
      <c r="ATE935" s="721"/>
      <c r="ATF935" s="721"/>
      <c r="ATG935" s="721"/>
      <c r="ATH935" s="721"/>
      <c r="ATI935" s="721"/>
      <c r="ATJ935" s="721"/>
      <c r="ATK935" s="721"/>
      <c r="ATL935" s="721"/>
      <c r="ATM935" s="721"/>
      <c r="ATN935" s="721"/>
      <c r="ATO935" s="721"/>
      <c r="ATP935" s="721"/>
      <c r="ATQ935" s="721"/>
      <c r="ATR935" s="721"/>
      <c r="ATS935" s="721"/>
      <c r="ATT935" s="721"/>
      <c r="ATU935" s="721"/>
      <c r="ATV935" s="721"/>
      <c r="ATW935" s="721"/>
      <c r="ATX935" s="721"/>
      <c r="ATY935" s="721"/>
      <c r="ATZ935" s="721"/>
      <c r="AUA935" s="721"/>
      <c r="AUB935" s="721"/>
      <c r="AUC935" s="721"/>
      <c r="AUD935" s="721"/>
      <c r="AUE935" s="721"/>
      <c r="AUF935" s="721"/>
      <c r="AUG935" s="721"/>
      <c r="AUH935" s="721"/>
      <c r="AUI935" s="721"/>
      <c r="AUJ935" s="721"/>
      <c r="AUK935" s="721"/>
      <c r="AUL935" s="721"/>
      <c r="AUM935" s="721"/>
      <c r="AUN935" s="721"/>
      <c r="AUO935" s="721"/>
      <c r="AUP935" s="721"/>
      <c r="AUQ935" s="721"/>
      <c r="AUR935" s="721"/>
      <c r="AUS935" s="721"/>
      <c r="AUT935" s="721"/>
      <c r="AUU935" s="721"/>
      <c r="AUV935" s="721"/>
      <c r="AUW935" s="721"/>
      <c r="AUX935" s="721"/>
      <c r="AUY935" s="721"/>
      <c r="AUZ935" s="721"/>
      <c r="AVA935" s="721"/>
      <c r="AVB935" s="721"/>
      <c r="AVC935" s="721"/>
      <c r="AVD935" s="721"/>
      <c r="AVE935" s="721"/>
      <c r="AVF935" s="721"/>
      <c r="AVG935" s="721"/>
      <c r="AVH935" s="721"/>
      <c r="AVI935" s="721"/>
      <c r="AVJ935" s="721"/>
      <c r="AVK935" s="721"/>
    </row>
    <row r="936" spans="1:1259">
      <c r="A936" s="716"/>
      <c r="B936" s="716"/>
      <c r="C936" s="716"/>
      <c r="D936" s="714" t="s">
        <v>3247</v>
      </c>
      <c r="E936" s="703"/>
      <c r="F936" s="703"/>
      <c r="G936" s="703">
        <v>2022</v>
      </c>
      <c r="H936" s="703"/>
      <c r="I936" s="698" t="s">
        <v>1699</v>
      </c>
      <c r="J936" s="704"/>
      <c r="K936" s="705" t="s">
        <v>5000</v>
      </c>
      <c r="L936" s="703" t="s">
        <v>3359</v>
      </c>
      <c r="M936" s="706">
        <v>44601</v>
      </c>
      <c r="N936" s="706">
        <v>44615</v>
      </c>
      <c r="O936" s="706"/>
      <c r="P936" s="704"/>
      <c r="Q936" s="704"/>
      <c r="R936" s="704"/>
      <c r="S936" s="703" t="s">
        <v>2425</v>
      </c>
      <c r="T936" s="703">
        <v>60</v>
      </c>
      <c r="U936" s="703"/>
      <c r="V936" s="703" t="s">
        <v>973</v>
      </c>
      <c r="W936" s="703">
        <v>400</v>
      </c>
      <c r="X936" s="707">
        <v>416</v>
      </c>
      <c r="Y936" s="539">
        <f t="shared" si="42"/>
        <v>166400</v>
      </c>
      <c r="Z936" s="708">
        <v>0.54</v>
      </c>
      <c r="AA936" s="681">
        <f t="shared" si="43"/>
        <v>89856</v>
      </c>
      <c r="AB936" s="682"/>
      <c r="AC936" s="683">
        <v>0</v>
      </c>
      <c r="AD936" s="710"/>
      <c r="AE936" s="709">
        <v>3987.36</v>
      </c>
      <c r="AF936" s="695">
        <f t="shared" si="44"/>
        <v>93843.36</v>
      </c>
      <c r="AG936" s="703" t="s">
        <v>47</v>
      </c>
      <c r="AH936" s="703"/>
      <c r="AI936" s="705">
        <v>60</v>
      </c>
      <c r="AJ936" s="703" t="s">
        <v>5001</v>
      </c>
      <c r="AK936" s="711" t="s">
        <v>50</v>
      </c>
      <c r="AL936" s="703">
        <v>94534</v>
      </c>
      <c r="AM936" s="703" t="s">
        <v>52</v>
      </c>
      <c r="AN936" s="703"/>
      <c r="AO936" s="703"/>
      <c r="AP936" s="712"/>
      <c r="AQ936" s="712" t="s">
        <v>37</v>
      </c>
      <c r="AR936" s="712"/>
      <c r="AS936" s="715"/>
      <c r="AT936" s="715"/>
      <c r="AU936" s="715"/>
      <c r="AV936" s="708">
        <v>0.48000000000000004</v>
      </c>
      <c r="AW936" s="721"/>
      <c r="AX936" s="721"/>
      <c r="AY936" s="721"/>
      <c r="AZ936" s="721"/>
      <c r="BA936" s="721"/>
      <c r="BB936" s="721"/>
      <c r="BC936" s="721"/>
      <c r="BD936" s="721"/>
      <c r="BE936" s="721"/>
      <c r="BF936" s="721"/>
      <c r="BG936" s="721"/>
      <c r="BH936" s="721"/>
      <c r="BI936" s="721"/>
      <c r="BJ936" s="721"/>
      <c r="BK936" s="721"/>
      <c r="BL936" s="721"/>
      <c r="BM936" s="721"/>
      <c r="BN936" s="721"/>
      <c r="BO936" s="721"/>
      <c r="BP936" s="721"/>
      <c r="BQ936" s="721"/>
      <c r="BR936" s="721"/>
      <c r="BS936" s="721"/>
      <c r="BT936" s="721"/>
      <c r="BU936" s="721"/>
      <c r="BV936" s="721"/>
      <c r="BW936" s="721"/>
      <c r="BX936" s="721"/>
      <c r="BY936" s="721"/>
      <c r="BZ936" s="721"/>
      <c r="CA936" s="721"/>
      <c r="CB936" s="721"/>
      <c r="CC936" s="721"/>
      <c r="CD936" s="721"/>
      <c r="CE936" s="721"/>
      <c r="CF936" s="721"/>
      <c r="CG936" s="721"/>
      <c r="CH936" s="721"/>
      <c r="CI936" s="721"/>
      <c r="CJ936" s="721"/>
      <c r="CK936" s="721"/>
      <c r="CL936" s="721"/>
      <c r="CM936" s="721"/>
      <c r="CN936" s="721"/>
      <c r="CO936" s="721"/>
      <c r="CP936" s="721"/>
      <c r="CQ936" s="721"/>
      <c r="CR936" s="721"/>
      <c r="CS936" s="721"/>
      <c r="CT936" s="721"/>
      <c r="CU936" s="721"/>
      <c r="CV936" s="721"/>
      <c r="CW936" s="721"/>
      <c r="CX936" s="721"/>
      <c r="CY936" s="721"/>
      <c r="CZ936" s="721"/>
      <c r="DA936" s="721"/>
      <c r="DB936" s="721"/>
      <c r="DC936" s="721"/>
      <c r="DD936" s="721"/>
      <c r="DE936" s="721"/>
      <c r="DF936" s="721"/>
      <c r="DG936" s="721"/>
      <c r="DH936" s="721"/>
      <c r="DI936" s="721"/>
      <c r="DJ936" s="721"/>
      <c r="DK936" s="721"/>
      <c r="DL936" s="721"/>
      <c r="DM936" s="721"/>
      <c r="DN936" s="721"/>
      <c r="DO936" s="721"/>
      <c r="DP936" s="721"/>
      <c r="DQ936" s="721"/>
      <c r="DR936" s="721"/>
      <c r="DS936" s="721"/>
      <c r="DT936" s="721"/>
      <c r="DU936" s="721"/>
      <c r="DV936" s="721"/>
      <c r="DW936" s="721"/>
      <c r="DX936" s="721"/>
      <c r="DY936" s="721"/>
      <c r="DZ936" s="721"/>
      <c r="EA936" s="721"/>
      <c r="EB936" s="721"/>
      <c r="EC936" s="721"/>
      <c r="ED936" s="721"/>
      <c r="EE936" s="721"/>
      <c r="EF936" s="721"/>
      <c r="EG936" s="721"/>
      <c r="EH936" s="721"/>
      <c r="EI936" s="721"/>
      <c r="EJ936" s="721"/>
      <c r="EK936" s="721"/>
      <c r="EL936" s="721"/>
      <c r="EM936" s="721"/>
      <c r="EN936" s="721"/>
      <c r="EO936" s="721"/>
      <c r="EP936" s="721"/>
      <c r="EQ936" s="721"/>
      <c r="ER936" s="721"/>
      <c r="ES936" s="721"/>
      <c r="ET936" s="721"/>
      <c r="EU936" s="721"/>
      <c r="EV936" s="721"/>
      <c r="EW936" s="721"/>
      <c r="EX936" s="721"/>
      <c r="EY936" s="721"/>
      <c r="EZ936" s="721"/>
      <c r="FA936" s="721"/>
      <c r="FB936" s="721"/>
      <c r="FC936" s="721"/>
      <c r="FD936" s="721"/>
      <c r="FE936" s="721"/>
      <c r="FF936" s="721"/>
      <c r="FG936" s="721"/>
      <c r="FH936" s="721"/>
      <c r="FI936" s="721"/>
      <c r="FJ936" s="721"/>
      <c r="FK936" s="721"/>
      <c r="FL936" s="721"/>
      <c r="FM936" s="721"/>
      <c r="FN936" s="721"/>
      <c r="FO936" s="721"/>
      <c r="FP936" s="721"/>
      <c r="FQ936" s="721"/>
      <c r="FR936" s="721"/>
      <c r="FS936" s="721"/>
      <c r="FT936" s="721"/>
      <c r="FU936" s="721"/>
      <c r="FV936" s="721"/>
      <c r="FW936" s="721"/>
      <c r="FX936" s="721"/>
      <c r="FY936" s="721"/>
      <c r="FZ936" s="721"/>
      <c r="GA936" s="721"/>
      <c r="GB936" s="721"/>
      <c r="GC936" s="721"/>
      <c r="GD936" s="721"/>
      <c r="GE936" s="721"/>
      <c r="GF936" s="721"/>
      <c r="GG936" s="721"/>
      <c r="GH936" s="721"/>
      <c r="GI936" s="721"/>
      <c r="GJ936" s="721"/>
      <c r="GK936" s="721"/>
      <c r="GL936" s="721"/>
      <c r="GM936" s="721"/>
      <c r="GN936" s="721"/>
      <c r="GO936" s="721"/>
      <c r="GP936" s="721"/>
      <c r="GQ936" s="721"/>
      <c r="GR936" s="721"/>
      <c r="GS936" s="721"/>
      <c r="GT936" s="721"/>
      <c r="GU936" s="721"/>
      <c r="GV936" s="721"/>
      <c r="GW936" s="721"/>
      <c r="GX936" s="721"/>
      <c r="GY936" s="721"/>
      <c r="GZ936" s="721"/>
      <c r="HA936" s="721"/>
      <c r="HB936" s="721"/>
      <c r="HC936" s="721"/>
      <c r="HD936" s="721"/>
      <c r="HE936" s="721"/>
      <c r="HF936" s="721"/>
      <c r="HG936" s="721"/>
      <c r="HH936" s="721"/>
      <c r="HI936" s="721"/>
      <c r="HJ936" s="721"/>
      <c r="HK936" s="721"/>
      <c r="HL936" s="721"/>
      <c r="HM936" s="721"/>
      <c r="HN936" s="721"/>
      <c r="HO936" s="721"/>
      <c r="HP936" s="721"/>
      <c r="HQ936" s="721"/>
      <c r="HR936" s="721"/>
      <c r="HS936" s="721"/>
      <c r="HT936" s="721"/>
      <c r="HU936" s="721"/>
      <c r="HV936" s="721"/>
      <c r="HW936" s="721"/>
      <c r="HX936" s="721"/>
      <c r="HY936" s="721"/>
      <c r="HZ936" s="721"/>
      <c r="IA936" s="721"/>
      <c r="IB936" s="721"/>
      <c r="IC936" s="721"/>
      <c r="ID936" s="721"/>
      <c r="IE936" s="721"/>
      <c r="IF936" s="721"/>
      <c r="IG936" s="721"/>
      <c r="IH936" s="721"/>
      <c r="II936" s="721"/>
      <c r="IJ936" s="721"/>
      <c r="IK936" s="721"/>
      <c r="IL936" s="721"/>
      <c r="IM936" s="721"/>
      <c r="IN936" s="721"/>
      <c r="IO936" s="721"/>
      <c r="IP936" s="721"/>
      <c r="IQ936" s="721"/>
      <c r="IR936" s="721"/>
      <c r="IS936" s="721"/>
      <c r="IT936" s="721"/>
      <c r="IU936" s="721"/>
      <c r="IV936" s="721"/>
      <c r="IW936" s="721"/>
      <c r="IX936" s="721"/>
      <c r="IY936" s="721"/>
      <c r="IZ936" s="721"/>
      <c r="JA936" s="721"/>
      <c r="JB936" s="721"/>
      <c r="JC936" s="721"/>
      <c r="JD936" s="721"/>
      <c r="JE936" s="721"/>
      <c r="JF936" s="721"/>
      <c r="JG936" s="721"/>
      <c r="JH936" s="721"/>
      <c r="JI936" s="721"/>
      <c r="JJ936" s="721"/>
      <c r="JK936" s="721"/>
      <c r="JL936" s="721"/>
      <c r="JM936" s="721"/>
      <c r="JN936" s="721"/>
      <c r="JO936" s="721"/>
      <c r="JP936" s="721"/>
      <c r="JQ936" s="721"/>
      <c r="JR936" s="721"/>
      <c r="JS936" s="721"/>
      <c r="JT936" s="721"/>
      <c r="JU936" s="721"/>
      <c r="JV936" s="721"/>
      <c r="JW936" s="721"/>
      <c r="JX936" s="721"/>
      <c r="JY936" s="721"/>
      <c r="JZ936" s="721"/>
      <c r="KA936" s="721"/>
      <c r="KB936" s="721"/>
      <c r="KC936" s="721"/>
      <c r="KD936" s="721"/>
      <c r="KE936" s="721"/>
      <c r="KF936" s="721"/>
      <c r="KG936" s="721"/>
      <c r="KH936" s="721"/>
      <c r="KI936" s="721"/>
      <c r="KJ936" s="721"/>
      <c r="KK936" s="721"/>
      <c r="KL936" s="721"/>
      <c r="KM936" s="721"/>
      <c r="KN936" s="721"/>
      <c r="KO936" s="721"/>
      <c r="KP936" s="721"/>
      <c r="KQ936" s="721"/>
      <c r="KR936" s="721"/>
      <c r="KS936" s="721"/>
      <c r="KT936" s="721"/>
      <c r="KU936" s="721"/>
      <c r="KV936" s="721"/>
      <c r="KW936" s="721"/>
      <c r="KX936" s="721"/>
      <c r="KY936" s="721"/>
      <c r="KZ936" s="721"/>
      <c r="LA936" s="721"/>
      <c r="LB936" s="721"/>
      <c r="LC936" s="721"/>
      <c r="LD936" s="721"/>
      <c r="LE936" s="721"/>
      <c r="LF936" s="721"/>
      <c r="LG936" s="721"/>
      <c r="LH936" s="721"/>
      <c r="LI936" s="721"/>
      <c r="LJ936" s="721"/>
      <c r="LK936" s="721"/>
      <c r="LL936" s="721"/>
      <c r="LM936" s="721"/>
      <c r="LN936" s="721"/>
      <c r="LO936" s="721"/>
      <c r="LP936" s="721"/>
      <c r="LQ936" s="721"/>
      <c r="LR936" s="721"/>
      <c r="LS936" s="721"/>
      <c r="LT936" s="721"/>
      <c r="LU936" s="721"/>
      <c r="LV936" s="721"/>
      <c r="LW936" s="721"/>
      <c r="LX936" s="721"/>
      <c r="LY936" s="721"/>
      <c r="LZ936" s="721"/>
      <c r="MA936" s="721"/>
      <c r="MB936" s="721"/>
      <c r="MC936" s="721"/>
      <c r="MD936" s="721"/>
      <c r="ME936" s="721"/>
      <c r="MF936" s="721"/>
      <c r="MG936" s="721"/>
      <c r="MH936" s="721"/>
      <c r="MI936" s="721"/>
      <c r="MJ936" s="721"/>
      <c r="MK936" s="721"/>
      <c r="ML936" s="721"/>
      <c r="MM936" s="721"/>
      <c r="MN936" s="721"/>
      <c r="MO936" s="721"/>
      <c r="MP936" s="721"/>
      <c r="MQ936" s="721"/>
      <c r="MR936" s="721"/>
      <c r="MS936" s="721"/>
      <c r="MT936" s="721"/>
      <c r="MU936" s="721"/>
      <c r="MV936" s="721"/>
      <c r="MW936" s="721"/>
      <c r="MX936" s="721"/>
      <c r="MY936" s="721"/>
      <c r="MZ936" s="721"/>
      <c r="NA936" s="721"/>
      <c r="NB936" s="721"/>
      <c r="NC936" s="721"/>
      <c r="ND936" s="721"/>
      <c r="NE936" s="721"/>
      <c r="NF936" s="721"/>
      <c r="NG936" s="721"/>
      <c r="NH936" s="721"/>
      <c r="NI936" s="721"/>
      <c r="NJ936" s="721"/>
      <c r="NK936" s="721"/>
      <c r="NL936" s="721"/>
      <c r="NM936" s="721"/>
      <c r="NN936" s="721"/>
      <c r="NO936" s="721"/>
      <c r="NP936" s="721"/>
      <c r="NQ936" s="721"/>
      <c r="NR936" s="721"/>
      <c r="NS936" s="721"/>
      <c r="NT936" s="721"/>
      <c r="NU936" s="721"/>
      <c r="NV936" s="721"/>
      <c r="NW936" s="721"/>
      <c r="NX936" s="721"/>
      <c r="NY936" s="721"/>
      <c r="NZ936" s="721"/>
      <c r="OA936" s="721"/>
      <c r="OB936" s="721"/>
      <c r="OC936" s="721"/>
      <c r="OD936" s="721"/>
      <c r="OE936" s="721"/>
      <c r="OF936" s="721"/>
      <c r="OG936" s="721"/>
      <c r="OH936" s="721"/>
      <c r="OI936" s="721"/>
      <c r="OJ936" s="721"/>
      <c r="OK936" s="721"/>
      <c r="OL936" s="721"/>
      <c r="OM936" s="721"/>
      <c r="ON936" s="721"/>
      <c r="OO936" s="721"/>
      <c r="OP936" s="721"/>
      <c r="OQ936" s="721"/>
      <c r="OR936" s="721"/>
      <c r="OS936" s="721"/>
      <c r="OT936" s="721"/>
      <c r="OU936" s="721"/>
      <c r="OV936" s="721"/>
      <c r="OW936" s="721"/>
      <c r="OX936" s="721"/>
      <c r="OY936" s="721"/>
      <c r="OZ936" s="721"/>
      <c r="PA936" s="721"/>
      <c r="PB936" s="721"/>
      <c r="PC936" s="721"/>
      <c r="PD936" s="721"/>
      <c r="PE936" s="721"/>
      <c r="PF936" s="721"/>
      <c r="PG936" s="721"/>
      <c r="PH936" s="721"/>
      <c r="PI936" s="721"/>
      <c r="PJ936" s="721"/>
      <c r="PK936" s="721"/>
      <c r="PL936" s="721"/>
      <c r="PM936" s="721"/>
      <c r="PN936" s="721"/>
      <c r="PO936" s="721"/>
      <c r="PP936" s="721"/>
      <c r="PQ936" s="721"/>
      <c r="PR936" s="721"/>
      <c r="PS936" s="721"/>
      <c r="PT936" s="721"/>
      <c r="PU936" s="721"/>
      <c r="PV936" s="721"/>
      <c r="PW936" s="721"/>
      <c r="PX936" s="721"/>
      <c r="PY936" s="721"/>
      <c r="PZ936" s="721"/>
      <c r="QA936" s="721"/>
      <c r="QB936" s="721"/>
      <c r="QC936" s="721"/>
      <c r="QD936" s="721"/>
      <c r="QE936" s="721"/>
      <c r="QF936" s="721"/>
      <c r="QG936" s="721"/>
      <c r="QH936" s="721"/>
      <c r="QI936" s="721"/>
      <c r="QJ936" s="721"/>
      <c r="QK936" s="721"/>
      <c r="QL936" s="721"/>
      <c r="QM936" s="721"/>
      <c r="QN936" s="721"/>
      <c r="QO936" s="721"/>
      <c r="QP936" s="721"/>
      <c r="QQ936" s="721"/>
      <c r="QR936" s="721"/>
      <c r="QS936" s="721"/>
      <c r="QT936" s="721"/>
      <c r="QU936" s="721"/>
      <c r="QV936" s="721"/>
      <c r="QW936" s="721"/>
      <c r="QX936" s="721"/>
      <c r="QY936" s="721"/>
      <c r="QZ936" s="721"/>
      <c r="RA936" s="721"/>
      <c r="RB936" s="721"/>
      <c r="RC936" s="721"/>
      <c r="RD936" s="721"/>
      <c r="RE936" s="721"/>
      <c r="RF936" s="721"/>
      <c r="RG936" s="721"/>
      <c r="RH936" s="721"/>
      <c r="RI936" s="721"/>
      <c r="RJ936" s="721"/>
      <c r="RK936" s="721"/>
      <c r="RL936" s="721"/>
      <c r="RM936" s="721"/>
      <c r="RN936" s="721"/>
      <c r="RO936" s="721"/>
      <c r="RP936" s="721"/>
      <c r="RQ936" s="721"/>
      <c r="RR936" s="721"/>
      <c r="RS936" s="721"/>
      <c r="RT936" s="721"/>
      <c r="RU936" s="721"/>
      <c r="RV936" s="721"/>
      <c r="RW936" s="721"/>
      <c r="RX936" s="721"/>
      <c r="RY936" s="721"/>
      <c r="RZ936" s="721"/>
      <c r="SA936" s="721"/>
      <c r="SB936" s="721"/>
      <c r="SC936" s="721"/>
      <c r="SD936" s="721"/>
      <c r="SE936" s="721"/>
      <c r="SF936" s="721"/>
      <c r="SG936" s="721"/>
      <c r="SH936" s="721"/>
      <c r="SI936" s="721"/>
      <c r="SJ936" s="721"/>
      <c r="SK936" s="721"/>
      <c r="SL936" s="721"/>
      <c r="SM936" s="721"/>
      <c r="SN936" s="721"/>
      <c r="SO936" s="721"/>
      <c r="SP936" s="721"/>
      <c r="SQ936" s="721"/>
      <c r="SR936" s="721"/>
      <c r="SS936" s="721"/>
      <c r="ST936" s="721"/>
      <c r="SU936" s="721"/>
      <c r="SV936" s="721"/>
      <c r="SW936" s="721"/>
      <c r="SX936" s="721"/>
      <c r="SY936" s="721"/>
      <c r="SZ936" s="721"/>
      <c r="TA936" s="721"/>
      <c r="TB936" s="721"/>
      <c r="TC936" s="721"/>
      <c r="TD936" s="721"/>
      <c r="TE936" s="721"/>
      <c r="TF936" s="721"/>
      <c r="TG936" s="721"/>
      <c r="TH936" s="721"/>
      <c r="TI936" s="721"/>
      <c r="TJ936" s="721"/>
      <c r="TK936" s="721"/>
      <c r="TL936" s="721"/>
      <c r="TM936" s="721"/>
      <c r="TN936" s="721"/>
      <c r="TO936" s="721"/>
      <c r="TP936" s="721"/>
      <c r="TQ936" s="721"/>
      <c r="TR936" s="721"/>
      <c r="TS936" s="721"/>
      <c r="TT936" s="721"/>
      <c r="TU936" s="721"/>
      <c r="TV936" s="721"/>
      <c r="TW936" s="721"/>
      <c r="TX936" s="721"/>
      <c r="TY936" s="721"/>
      <c r="TZ936" s="721"/>
      <c r="UA936" s="721"/>
      <c r="UB936" s="721"/>
      <c r="UC936" s="721"/>
      <c r="UD936" s="721"/>
      <c r="UE936" s="721"/>
      <c r="UF936" s="721"/>
      <c r="UG936" s="721"/>
      <c r="UH936" s="721"/>
      <c r="UI936" s="721"/>
      <c r="UJ936" s="721"/>
      <c r="UK936" s="721"/>
      <c r="UL936" s="721"/>
      <c r="UM936" s="721"/>
      <c r="UN936" s="721"/>
      <c r="UO936" s="721"/>
      <c r="UP936" s="721"/>
      <c r="UQ936" s="721"/>
      <c r="UR936" s="721"/>
      <c r="US936" s="721"/>
      <c r="UT936" s="721"/>
      <c r="UU936" s="721"/>
      <c r="UV936" s="721"/>
      <c r="UW936" s="721"/>
      <c r="UX936" s="721"/>
      <c r="UY936" s="721"/>
      <c r="UZ936" s="721"/>
      <c r="VA936" s="721"/>
      <c r="VB936" s="721"/>
      <c r="VC936" s="721"/>
      <c r="VD936" s="721"/>
      <c r="VE936" s="721"/>
      <c r="VF936" s="721"/>
      <c r="VG936" s="721"/>
      <c r="VH936" s="721"/>
      <c r="VI936" s="721"/>
      <c r="VJ936" s="721"/>
      <c r="VK936" s="721"/>
      <c r="VL936" s="721"/>
      <c r="VM936" s="721"/>
      <c r="VN936" s="721"/>
      <c r="VO936" s="721"/>
      <c r="VP936" s="721"/>
      <c r="VQ936" s="721"/>
      <c r="VR936" s="721"/>
      <c r="VS936" s="721"/>
      <c r="VT936" s="721"/>
      <c r="VU936" s="721"/>
      <c r="VV936" s="721"/>
      <c r="VW936" s="721"/>
      <c r="VX936" s="721"/>
      <c r="VY936" s="721"/>
      <c r="VZ936" s="721"/>
      <c r="WA936" s="721"/>
      <c r="WB936" s="721"/>
      <c r="WC936" s="721"/>
      <c r="WD936" s="721"/>
      <c r="WE936" s="721"/>
      <c r="WF936" s="721"/>
      <c r="WG936" s="721"/>
      <c r="WH936" s="721"/>
      <c r="WI936" s="721"/>
      <c r="WJ936" s="721"/>
      <c r="WK936" s="721"/>
      <c r="WL936" s="721"/>
      <c r="WM936" s="721"/>
      <c r="WN936" s="721"/>
      <c r="WO936" s="721"/>
      <c r="WP936" s="721"/>
      <c r="WQ936" s="721"/>
      <c r="WR936" s="721"/>
      <c r="WS936" s="721"/>
      <c r="WT936" s="721"/>
      <c r="WU936" s="721"/>
      <c r="WV936" s="721"/>
      <c r="WW936" s="721"/>
      <c r="WX936" s="721"/>
      <c r="WY936" s="721"/>
      <c r="WZ936" s="721"/>
      <c r="XA936" s="721"/>
      <c r="XB936" s="721"/>
      <c r="XC936" s="721"/>
      <c r="XD936" s="721"/>
      <c r="XE936" s="721"/>
      <c r="XF936" s="721"/>
      <c r="XG936" s="721"/>
      <c r="XH936" s="721"/>
      <c r="XI936" s="721"/>
      <c r="XJ936" s="721"/>
      <c r="XK936" s="721"/>
      <c r="XL936" s="721"/>
      <c r="XM936" s="721"/>
      <c r="XN936" s="721"/>
      <c r="XO936" s="721"/>
      <c r="XP936" s="721"/>
      <c r="XQ936" s="721"/>
      <c r="XR936" s="721"/>
      <c r="XS936" s="721"/>
      <c r="XT936" s="721"/>
      <c r="XU936" s="721"/>
      <c r="XV936" s="721"/>
      <c r="XW936" s="721"/>
      <c r="XX936" s="721"/>
      <c r="XY936" s="721"/>
      <c r="XZ936" s="721"/>
      <c r="YA936" s="721"/>
      <c r="YB936" s="721"/>
      <c r="YC936" s="721"/>
      <c r="YD936" s="721"/>
      <c r="YE936" s="721"/>
      <c r="YF936" s="721"/>
      <c r="YG936" s="721"/>
      <c r="YH936" s="721"/>
      <c r="YI936" s="721"/>
      <c r="YJ936" s="721"/>
      <c r="YK936" s="721"/>
      <c r="YL936" s="721"/>
      <c r="YM936" s="721"/>
      <c r="YN936" s="721"/>
      <c r="YO936" s="721"/>
      <c r="YP936" s="721"/>
      <c r="YQ936" s="721"/>
      <c r="YR936" s="721"/>
      <c r="YS936" s="721"/>
      <c r="YT936" s="721"/>
      <c r="YU936" s="721"/>
      <c r="YV936" s="721"/>
      <c r="YW936" s="721"/>
      <c r="YX936" s="721"/>
      <c r="YY936" s="721"/>
      <c r="YZ936" s="721"/>
      <c r="ZA936" s="721"/>
      <c r="ZB936" s="721"/>
      <c r="ZC936" s="721"/>
      <c r="ZD936" s="721"/>
      <c r="ZE936" s="721"/>
      <c r="ZF936" s="721"/>
      <c r="ZG936" s="721"/>
      <c r="ZH936" s="721"/>
      <c r="ZI936" s="721"/>
      <c r="ZJ936" s="721"/>
      <c r="ZK936" s="721"/>
      <c r="ZL936" s="721"/>
      <c r="ZM936" s="721"/>
      <c r="ZN936" s="721"/>
      <c r="ZO936" s="721"/>
      <c r="ZP936" s="721"/>
      <c r="ZQ936" s="721"/>
      <c r="ZR936" s="721"/>
      <c r="ZS936" s="721"/>
      <c r="ZT936" s="721"/>
      <c r="ZU936" s="721"/>
      <c r="ZV936" s="721"/>
      <c r="ZW936" s="721"/>
      <c r="ZX936" s="721"/>
      <c r="ZY936" s="721"/>
      <c r="ZZ936" s="721"/>
      <c r="AAA936" s="721"/>
      <c r="AAB936" s="721"/>
      <c r="AAC936" s="721"/>
      <c r="AAD936" s="721"/>
      <c r="AAE936" s="721"/>
      <c r="AAF936" s="721"/>
      <c r="AAG936" s="721"/>
      <c r="AAH936" s="721"/>
      <c r="AAI936" s="721"/>
      <c r="AAJ936" s="721"/>
      <c r="AAK936" s="721"/>
      <c r="AAL936" s="721"/>
      <c r="AAM936" s="721"/>
      <c r="AAN936" s="721"/>
      <c r="AAO936" s="721"/>
      <c r="AAP936" s="721"/>
      <c r="AAQ936" s="721"/>
      <c r="AAR936" s="721"/>
      <c r="AAS936" s="721"/>
      <c r="AAT936" s="721"/>
      <c r="AAU936" s="721"/>
      <c r="AAV936" s="721"/>
      <c r="AAW936" s="721"/>
      <c r="AAX936" s="721"/>
      <c r="AAY936" s="721"/>
      <c r="AAZ936" s="721"/>
      <c r="ABA936" s="721"/>
      <c r="ABB936" s="721"/>
      <c r="ABC936" s="721"/>
      <c r="ABD936" s="721"/>
      <c r="ABE936" s="721"/>
      <c r="ABF936" s="721"/>
      <c r="ABG936" s="721"/>
      <c r="ABH936" s="721"/>
      <c r="ABI936" s="721"/>
      <c r="ABJ936" s="721"/>
      <c r="ABK936" s="721"/>
      <c r="ABL936" s="721"/>
      <c r="ABM936" s="721"/>
      <c r="ABN936" s="721"/>
      <c r="ABO936" s="721"/>
      <c r="ABP936" s="721"/>
      <c r="ABQ936" s="721"/>
      <c r="ABR936" s="721"/>
      <c r="ABS936" s="721"/>
      <c r="ABT936" s="721"/>
      <c r="ABU936" s="721"/>
      <c r="ABV936" s="721"/>
      <c r="ABW936" s="721"/>
      <c r="ABX936" s="721"/>
      <c r="ABY936" s="721"/>
      <c r="ABZ936" s="721"/>
      <c r="ACA936" s="721"/>
      <c r="ACB936" s="721"/>
      <c r="ACC936" s="721"/>
      <c r="ACD936" s="721"/>
      <c r="ACE936" s="721"/>
      <c r="ACF936" s="721"/>
      <c r="ACG936" s="721"/>
      <c r="ACH936" s="721"/>
      <c r="ACI936" s="721"/>
      <c r="ACJ936" s="721"/>
      <c r="ACK936" s="721"/>
      <c r="ACL936" s="721"/>
      <c r="ACM936" s="721"/>
      <c r="ACN936" s="721"/>
      <c r="ACO936" s="721"/>
      <c r="ACP936" s="721"/>
      <c r="ACQ936" s="721"/>
      <c r="ACR936" s="721"/>
      <c r="ACS936" s="721"/>
      <c r="ACT936" s="721"/>
      <c r="ACU936" s="721"/>
      <c r="ACV936" s="721"/>
      <c r="ACW936" s="721"/>
      <c r="ACX936" s="721"/>
      <c r="ACY936" s="721"/>
      <c r="ACZ936" s="721"/>
      <c r="ADA936" s="721"/>
      <c r="ADB936" s="721"/>
      <c r="ADC936" s="721"/>
      <c r="ADD936" s="721"/>
      <c r="ADE936" s="721"/>
      <c r="ADF936" s="721"/>
      <c r="ADG936" s="721"/>
      <c r="ADH936" s="721"/>
      <c r="ADI936" s="721"/>
      <c r="ADJ936" s="721"/>
      <c r="ADK936" s="721"/>
      <c r="ADL936" s="721"/>
      <c r="ADM936" s="721"/>
      <c r="ADN936" s="721"/>
      <c r="ADO936" s="721"/>
      <c r="ADP936" s="721"/>
      <c r="ADQ936" s="721"/>
      <c r="ADR936" s="721"/>
      <c r="ADS936" s="721"/>
      <c r="ADT936" s="721"/>
      <c r="ADU936" s="721"/>
      <c r="ADV936" s="721"/>
      <c r="ADW936" s="721"/>
      <c r="ADX936" s="721"/>
      <c r="ADY936" s="721"/>
      <c r="ADZ936" s="721"/>
      <c r="AEA936" s="721"/>
      <c r="AEB936" s="721"/>
      <c r="AEC936" s="721"/>
      <c r="AED936" s="721"/>
      <c r="AEE936" s="721"/>
      <c r="AEF936" s="721"/>
      <c r="AEG936" s="721"/>
      <c r="AEH936" s="721"/>
      <c r="AEI936" s="721"/>
      <c r="AEJ936" s="721"/>
      <c r="AEK936" s="721"/>
      <c r="AEL936" s="721"/>
      <c r="AEM936" s="721"/>
      <c r="AEN936" s="721"/>
      <c r="AEO936" s="721"/>
      <c r="AEP936" s="721"/>
      <c r="AEQ936" s="721"/>
      <c r="AER936" s="721"/>
      <c r="AES936" s="721"/>
      <c r="AET936" s="721"/>
      <c r="AEU936" s="721"/>
      <c r="AEV936" s="721"/>
      <c r="AEW936" s="721"/>
      <c r="AEX936" s="721"/>
      <c r="AEY936" s="721"/>
      <c r="AEZ936" s="721"/>
      <c r="AFA936" s="721"/>
      <c r="AFB936" s="721"/>
      <c r="AFC936" s="721"/>
      <c r="AFD936" s="721"/>
      <c r="AFE936" s="721"/>
      <c r="AFF936" s="721"/>
      <c r="AFG936" s="721"/>
      <c r="AFH936" s="721"/>
      <c r="AFI936" s="721"/>
      <c r="AFJ936" s="721"/>
      <c r="AFK936" s="721"/>
      <c r="AFL936" s="721"/>
      <c r="AFM936" s="721"/>
      <c r="AFN936" s="721"/>
      <c r="AFO936" s="721"/>
      <c r="AFP936" s="721"/>
      <c r="AFQ936" s="721"/>
      <c r="AFR936" s="721"/>
      <c r="AFS936" s="721"/>
      <c r="AFT936" s="721"/>
      <c r="AFU936" s="721"/>
      <c r="AFV936" s="721"/>
      <c r="AFW936" s="721"/>
      <c r="AFX936" s="721"/>
      <c r="AFY936" s="721"/>
      <c r="AFZ936" s="721"/>
      <c r="AGA936" s="721"/>
      <c r="AGB936" s="721"/>
      <c r="AGC936" s="721"/>
      <c r="AGD936" s="721"/>
      <c r="AGE936" s="721"/>
      <c r="AGF936" s="721"/>
      <c r="AGG936" s="721"/>
      <c r="AGH936" s="721"/>
      <c r="AGI936" s="721"/>
      <c r="AGJ936" s="721"/>
      <c r="AGK936" s="721"/>
      <c r="AGL936" s="721"/>
      <c r="AGM936" s="721"/>
      <c r="AGN936" s="721"/>
      <c r="AGO936" s="721"/>
      <c r="AGP936" s="721"/>
      <c r="AGQ936" s="721"/>
      <c r="AGR936" s="721"/>
      <c r="AGS936" s="721"/>
      <c r="AGT936" s="721"/>
      <c r="AGU936" s="721"/>
      <c r="AGV936" s="721"/>
      <c r="AGW936" s="721"/>
      <c r="AGX936" s="721"/>
      <c r="AGY936" s="721"/>
      <c r="AGZ936" s="721"/>
      <c r="AHA936" s="721"/>
      <c r="AHB936" s="721"/>
      <c r="AHC936" s="721"/>
      <c r="AHD936" s="721"/>
      <c r="AHE936" s="721"/>
      <c r="AHF936" s="721"/>
      <c r="AHG936" s="721"/>
      <c r="AHH936" s="721"/>
      <c r="AHI936" s="721"/>
      <c r="AHJ936" s="721"/>
      <c r="AHK936" s="721"/>
      <c r="AHL936" s="721"/>
      <c r="AHM936" s="721"/>
      <c r="AHN936" s="721"/>
      <c r="AHO936" s="721"/>
      <c r="AHP936" s="721"/>
      <c r="AHQ936" s="721"/>
      <c r="AHR936" s="721"/>
      <c r="AHS936" s="721"/>
      <c r="AHT936" s="721"/>
      <c r="AHU936" s="721"/>
      <c r="AHV936" s="721"/>
      <c r="AHW936" s="721"/>
      <c r="AHX936" s="721"/>
      <c r="AHY936" s="721"/>
      <c r="AHZ936" s="721"/>
      <c r="AIA936" s="721"/>
      <c r="AIB936" s="721"/>
      <c r="AIC936" s="721"/>
      <c r="AID936" s="721"/>
      <c r="AIE936" s="721"/>
      <c r="AIF936" s="721"/>
      <c r="AIG936" s="721"/>
      <c r="AIH936" s="721"/>
      <c r="AII936" s="721"/>
      <c r="AIJ936" s="721"/>
      <c r="AIK936" s="721"/>
      <c r="AIL936" s="721"/>
      <c r="AIM936" s="721"/>
      <c r="AIN936" s="721"/>
      <c r="AIO936" s="721"/>
      <c r="AIP936" s="721"/>
      <c r="AIQ936" s="721"/>
      <c r="AIR936" s="721"/>
      <c r="AIS936" s="721"/>
      <c r="AIT936" s="721"/>
      <c r="AIU936" s="721"/>
      <c r="AIV936" s="721"/>
      <c r="AIW936" s="721"/>
      <c r="AIX936" s="721"/>
      <c r="AIY936" s="721"/>
      <c r="AIZ936" s="721"/>
      <c r="AJA936" s="721"/>
      <c r="AJB936" s="721"/>
      <c r="AJC936" s="721"/>
      <c r="AJD936" s="721"/>
      <c r="AJE936" s="721"/>
      <c r="AJF936" s="721"/>
      <c r="AJG936" s="721"/>
      <c r="AJH936" s="721"/>
      <c r="AJI936" s="721"/>
      <c r="AJJ936" s="721"/>
      <c r="AJK936" s="721"/>
      <c r="AJL936" s="721"/>
      <c r="AJM936" s="721"/>
      <c r="AJN936" s="721"/>
      <c r="AJO936" s="721"/>
      <c r="AJP936" s="721"/>
      <c r="AJQ936" s="721"/>
      <c r="AJR936" s="721"/>
      <c r="AJS936" s="721"/>
      <c r="AJT936" s="721"/>
      <c r="AJU936" s="721"/>
      <c r="AJV936" s="721"/>
      <c r="AJW936" s="721"/>
      <c r="AJX936" s="721"/>
      <c r="AJY936" s="721"/>
      <c r="AJZ936" s="721"/>
      <c r="AKA936" s="721"/>
      <c r="AKB936" s="721"/>
      <c r="AKC936" s="721"/>
      <c r="AKD936" s="721"/>
      <c r="AKE936" s="721"/>
      <c r="AKF936" s="721"/>
      <c r="AKG936" s="721"/>
      <c r="AKH936" s="721"/>
      <c r="AKI936" s="721"/>
      <c r="AKJ936" s="721"/>
      <c r="AKK936" s="721"/>
      <c r="AKL936" s="721"/>
      <c r="AKM936" s="721"/>
      <c r="AKN936" s="721"/>
      <c r="AKO936" s="721"/>
      <c r="AKP936" s="721"/>
      <c r="AKQ936" s="721"/>
      <c r="AKR936" s="721"/>
      <c r="AKS936" s="721"/>
      <c r="AKT936" s="721"/>
      <c r="AKU936" s="721"/>
      <c r="AKV936" s="721"/>
      <c r="AKW936" s="721"/>
      <c r="AKX936" s="721"/>
      <c r="AKY936" s="721"/>
      <c r="AKZ936" s="721"/>
      <c r="ALA936" s="721"/>
      <c r="ALB936" s="721"/>
      <c r="ALC936" s="721"/>
      <c r="ALD936" s="721"/>
      <c r="ALE936" s="721"/>
      <c r="ALF936" s="721"/>
      <c r="ALG936" s="721"/>
      <c r="ALH936" s="721"/>
      <c r="ALI936" s="721"/>
      <c r="ALJ936" s="721"/>
      <c r="ALK936" s="721"/>
      <c r="ALL936" s="721"/>
      <c r="ALM936" s="721"/>
      <c r="ALN936" s="721"/>
      <c r="ALO936" s="721"/>
      <c r="ALP936" s="721"/>
      <c r="ALQ936" s="721"/>
      <c r="ALR936" s="721"/>
      <c r="ALS936" s="721"/>
      <c r="ALT936" s="721"/>
      <c r="ALU936" s="721"/>
      <c r="ALV936" s="721"/>
      <c r="ALW936" s="721"/>
      <c r="ALX936" s="721"/>
      <c r="ALY936" s="721"/>
      <c r="ALZ936" s="721"/>
      <c r="AMA936" s="721"/>
      <c r="AMB936" s="721"/>
      <c r="AMC936" s="721"/>
      <c r="AMD936" s="721"/>
      <c r="AME936" s="721"/>
      <c r="AMF936" s="721"/>
      <c r="AMG936" s="721"/>
      <c r="AMH936" s="721"/>
      <c r="AMI936" s="721"/>
      <c r="AMJ936" s="721"/>
      <c r="AMK936" s="721"/>
      <c r="AML936" s="721"/>
      <c r="AMM936" s="721"/>
      <c r="AMN936" s="721"/>
      <c r="AMO936" s="721"/>
      <c r="AMP936" s="721"/>
      <c r="AMQ936" s="721"/>
      <c r="AMR936" s="721"/>
      <c r="AMS936" s="721"/>
      <c r="AMT936" s="721"/>
      <c r="AMU936" s="721"/>
      <c r="AMV936" s="721"/>
      <c r="AMW936" s="721"/>
      <c r="AMX936" s="721"/>
      <c r="AMY936" s="721"/>
      <c r="AMZ936" s="721"/>
      <c r="ANA936" s="721"/>
      <c r="ANB936" s="721"/>
      <c r="ANC936" s="721"/>
      <c r="AND936" s="721"/>
      <c r="ANE936" s="721"/>
      <c r="ANF936" s="721"/>
      <c r="ANG936" s="721"/>
      <c r="ANH936" s="721"/>
      <c r="ANI936" s="721"/>
      <c r="ANJ936" s="721"/>
      <c r="ANK936" s="721"/>
      <c r="ANL936" s="721"/>
      <c r="ANM936" s="721"/>
      <c r="ANN936" s="721"/>
      <c r="ANO936" s="721"/>
      <c r="ANP936" s="721"/>
      <c r="ANQ936" s="721"/>
      <c r="ANR936" s="721"/>
      <c r="ANS936" s="721"/>
      <c r="ANT936" s="721"/>
      <c r="ANU936" s="721"/>
      <c r="ANV936" s="721"/>
      <c r="ANW936" s="721"/>
      <c r="ANX936" s="721"/>
      <c r="ANY936" s="721"/>
      <c r="ANZ936" s="721"/>
      <c r="AOA936" s="721"/>
      <c r="AOB936" s="721"/>
      <c r="AOC936" s="721"/>
      <c r="AOD936" s="721"/>
      <c r="AOE936" s="721"/>
      <c r="AOF936" s="721"/>
      <c r="AOG936" s="721"/>
      <c r="AOH936" s="721"/>
      <c r="AOI936" s="721"/>
      <c r="AOJ936" s="721"/>
      <c r="AOK936" s="721"/>
      <c r="AOL936" s="721"/>
      <c r="AOM936" s="721"/>
      <c r="AON936" s="721"/>
      <c r="AOO936" s="721"/>
      <c r="AOP936" s="721"/>
      <c r="AOQ936" s="721"/>
      <c r="AOR936" s="721"/>
      <c r="AOS936" s="721"/>
      <c r="AOT936" s="721"/>
      <c r="AOU936" s="721"/>
      <c r="AOV936" s="721"/>
      <c r="AOW936" s="721"/>
      <c r="AOX936" s="721"/>
      <c r="AOY936" s="721"/>
      <c r="AOZ936" s="721"/>
      <c r="APA936" s="721"/>
      <c r="APB936" s="721"/>
      <c r="APC936" s="721"/>
      <c r="APD936" s="721"/>
      <c r="APE936" s="721"/>
      <c r="APF936" s="721"/>
      <c r="APG936" s="721"/>
      <c r="APH936" s="721"/>
      <c r="API936" s="721"/>
      <c r="APJ936" s="721"/>
      <c r="APK936" s="721"/>
      <c r="APL936" s="721"/>
      <c r="APM936" s="721"/>
      <c r="APN936" s="721"/>
      <c r="APO936" s="721"/>
      <c r="APP936" s="721"/>
      <c r="APQ936" s="721"/>
      <c r="APR936" s="721"/>
      <c r="APS936" s="721"/>
      <c r="APT936" s="721"/>
      <c r="APU936" s="721"/>
      <c r="APV936" s="721"/>
      <c r="APW936" s="721"/>
      <c r="APX936" s="721"/>
      <c r="APY936" s="721"/>
      <c r="APZ936" s="721"/>
      <c r="AQA936" s="721"/>
      <c r="AQB936" s="721"/>
      <c r="AQC936" s="721"/>
      <c r="AQD936" s="721"/>
      <c r="AQE936" s="721"/>
      <c r="AQF936" s="721"/>
      <c r="AQG936" s="721"/>
      <c r="AQH936" s="721"/>
      <c r="AQI936" s="721"/>
      <c r="AQJ936" s="721"/>
      <c r="AQK936" s="721"/>
      <c r="AQL936" s="721"/>
      <c r="AQM936" s="721"/>
      <c r="AQN936" s="721"/>
      <c r="AQO936" s="721"/>
      <c r="AQP936" s="721"/>
      <c r="AQQ936" s="721"/>
      <c r="AQR936" s="721"/>
      <c r="AQS936" s="721"/>
      <c r="AQT936" s="721"/>
      <c r="AQU936" s="721"/>
      <c r="AQV936" s="721"/>
      <c r="AQW936" s="721"/>
      <c r="AQX936" s="721"/>
      <c r="AQY936" s="721"/>
      <c r="AQZ936" s="721"/>
      <c r="ARA936" s="721"/>
      <c r="ARB936" s="721"/>
      <c r="ARC936" s="721"/>
      <c r="ARD936" s="721"/>
      <c r="ARE936" s="721"/>
      <c r="ARF936" s="721"/>
      <c r="ARG936" s="721"/>
      <c r="ARH936" s="721"/>
      <c r="ARI936" s="721"/>
      <c r="ARJ936" s="721"/>
      <c r="ARK936" s="721"/>
      <c r="ARL936" s="721"/>
      <c r="ARM936" s="721"/>
      <c r="ARN936" s="721"/>
      <c r="ARO936" s="721"/>
      <c r="ARP936" s="721"/>
      <c r="ARQ936" s="721"/>
      <c r="ARR936" s="721"/>
      <c r="ARS936" s="721"/>
      <c r="ART936" s="721"/>
      <c r="ARU936" s="721"/>
      <c r="ARV936" s="721"/>
      <c r="ARW936" s="721"/>
      <c r="ARX936" s="721"/>
      <c r="ARY936" s="721"/>
      <c r="ARZ936" s="721"/>
      <c r="ASA936" s="721"/>
      <c r="ASB936" s="721"/>
      <c r="ASC936" s="721"/>
      <c r="ASD936" s="721"/>
      <c r="ASE936" s="721"/>
      <c r="ASF936" s="721"/>
      <c r="ASG936" s="721"/>
      <c r="ASH936" s="721"/>
      <c r="ASI936" s="721"/>
      <c r="ASJ936" s="721"/>
      <c r="ASK936" s="721"/>
      <c r="ASL936" s="721"/>
      <c r="ASM936" s="721"/>
      <c r="ASN936" s="721"/>
      <c r="ASO936" s="721"/>
      <c r="ASP936" s="721"/>
      <c r="ASQ936" s="721"/>
      <c r="ASR936" s="721"/>
      <c r="ASS936" s="721"/>
      <c r="AST936" s="721"/>
      <c r="ASU936" s="721"/>
      <c r="ASV936" s="721"/>
      <c r="ASW936" s="721"/>
      <c r="ASX936" s="721"/>
      <c r="ASY936" s="721"/>
      <c r="ASZ936" s="721"/>
      <c r="ATA936" s="721"/>
      <c r="ATB936" s="721"/>
      <c r="ATC936" s="721"/>
      <c r="ATD936" s="721"/>
      <c r="ATE936" s="721"/>
      <c r="ATF936" s="721"/>
      <c r="ATG936" s="721"/>
      <c r="ATH936" s="721"/>
      <c r="ATI936" s="721"/>
      <c r="ATJ936" s="721"/>
      <c r="ATK936" s="721"/>
      <c r="ATL936" s="721"/>
      <c r="ATM936" s="721"/>
      <c r="ATN936" s="721"/>
      <c r="ATO936" s="721"/>
      <c r="ATP936" s="721"/>
      <c r="ATQ936" s="721"/>
      <c r="ATR936" s="721"/>
      <c r="ATS936" s="721"/>
      <c r="ATT936" s="721"/>
      <c r="ATU936" s="721"/>
      <c r="ATV936" s="721"/>
      <c r="ATW936" s="721"/>
      <c r="ATX936" s="721"/>
      <c r="ATY936" s="721"/>
      <c r="ATZ936" s="721"/>
      <c r="AUA936" s="721"/>
      <c r="AUB936" s="721"/>
      <c r="AUC936" s="721"/>
      <c r="AUD936" s="721"/>
      <c r="AUE936" s="721"/>
      <c r="AUF936" s="721"/>
      <c r="AUG936" s="721"/>
      <c r="AUH936" s="721"/>
      <c r="AUI936" s="721"/>
      <c r="AUJ936" s="721"/>
      <c r="AUK936" s="721"/>
      <c r="AUL936" s="721"/>
      <c r="AUM936" s="721"/>
      <c r="AUN936" s="721"/>
      <c r="AUO936" s="721"/>
      <c r="AUP936" s="721"/>
      <c r="AUQ936" s="721"/>
      <c r="AUR936" s="721"/>
      <c r="AUS936" s="721"/>
      <c r="AUT936" s="721"/>
      <c r="AUU936" s="721"/>
      <c r="AUV936" s="721"/>
      <c r="AUW936" s="721"/>
      <c r="AUX936" s="721"/>
      <c r="AUY936" s="721"/>
      <c r="AUZ936" s="721"/>
      <c r="AVA936" s="721"/>
      <c r="AVB936" s="721"/>
      <c r="AVC936" s="721"/>
      <c r="AVD936" s="721"/>
      <c r="AVE936" s="721"/>
      <c r="AVF936" s="721"/>
      <c r="AVG936" s="721"/>
      <c r="AVH936" s="721"/>
      <c r="AVI936" s="721"/>
      <c r="AVJ936" s="721"/>
      <c r="AVK936" s="721"/>
    </row>
    <row r="937" spans="1:1259">
      <c r="A937" s="716"/>
      <c r="B937" s="716"/>
      <c r="C937" s="716"/>
      <c r="D937" s="714" t="s">
        <v>3247</v>
      </c>
      <c r="E937" s="703"/>
      <c r="F937" s="703"/>
      <c r="G937" s="703">
        <v>2022</v>
      </c>
      <c r="H937" s="703"/>
      <c r="I937" s="698" t="s">
        <v>1699</v>
      </c>
      <c r="J937" s="704"/>
      <c r="K937" s="705" t="s">
        <v>5002</v>
      </c>
      <c r="L937" s="703" t="s">
        <v>3359</v>
      </c>
      <c r="M937" s="706">
        <v>44601</v>
      </c>
      <c r="N937" s="706">
        <v>44628</v>
      </c>
      <c r="O937" s="706"/>
      <c r="P937" s="704"/>
      <c r="Q937" s="704"/>
      <c r="R937" s="704"/>
      <c r="S937" s="703" t="s">
        <v>2425</v>
      </c>
      <c r="T937" s="703">
        <v>60</v>
      </c>
      <c r="U937" s="703"/>
      <c r="V937" s="703" t="s">
        <v>973</v>
      </c>
      <c r="W937" s="703">
        <v>400</v>
      </c>
      <c r="X937" s="707">
        <v>416</v>
      </c>
      <c r="Y937" s="539">
        <f t="shared" si="42"/>
        <v>166400</v>
      </c>
      <c r="Z937" s="708">
        <v>0.54</v>
      </c>
      <c r="AA937" s="681">
        <f t="shared" si="43"/>
        <v>89856</v>
      </c>
      <c r="AB937" s="682"/>
      <c r="AC937" s="683">
        <v>0</v>
      </c>
      <c r="AD937" s="710"/>
      <c r="AE937" s="709">
        <v>3987.36</v>
      </c>
      <c r="AF937" s="695">
        <f t="shared" si="44"/>
        <v>93843.36</v>
      </c>
      <c r="AG937" s="703" t="s">
        <v>47</v>
      </c>
      <c r="AH937" s="703"/>
      <c r="AI937" s="705">
        <v>60</v>
      </c>
      <c r="AJ937" s="703" t="s">
        <v>5001</v>
      </c>
      <c r="AK937" s="711" t="s">
        <v>50</v>
      </c>
      <c r="AL937" s="703">
        <v>94534</v>
      </c>
      <c r="AM937" s="703" t="s">
        <v>52</v>
      </c>
      <c r="AN937" s="703"/>
      <c r="AO937" s="703"/>
      <c r="AP937" s="712"/>
      <c r="AQ937" s="712" t="s">
        <v>37</v>
      </c>
      <c r="AR937" s="712"/>
      <c r="AS937" s="715"/>
      <c r="AT937" s="715"/>
      <c r="AU937" s="715"/>
      <c r="AV937" s="708">
        <v>0.48000000000000004</v>
      </c>
      <c r="AW937" s="721"/>
      <c r="AX937" s="721"/>
      <c r="AY937" s="721"/>
      <c r="AZ937" s="721"/>
      <c r="BA937" s="721"/>
      <c r="BB937" s="721"/>
      <c r="BC937" s="721"/>
      <c r="BD937" s="721"/>
      <c r="BE937" s="721"/>
      <c r="BF937" s="721"/>
      <c r="BG937" s="721"/>
      <c r="BH937" s="721"/>
      <c r="BI937" s="721"/>
      <c r="BJ937" s="721"/>
      <c r="BK937" s="721"/>
      <c r="BL937" s="721"/>
      <c r="BM937" s="721"/>
      <c r="BN937" s="721"/>
      <c r="BO937" s="721"/>
      <c r="BP937" s="721"/>
      <c r="BQ937" s="721"/>
      <c r="BR937" s="721"/>
      <c r="BS937" s="721"/>
      <c r="BT937" s="721"/>
      <c r="BU937" s="721"/>
      <c r="BV937" s="721"/>
      <c r="BW937" s="721"/>
      <c r="BX937" s="721"/>
      <c r="BY937" s="721"/>
      <c r="BZ937" s="721"/>
      <c r="CA937" s="721"/>
      <c r="CB937" s="721"/>
      <c r="CC937" s="721"/>
      <c r="CD937" s="721"/>
      <c r="CE937" s="721"/>
      <c r="CF937" s="721"/>
      <c r="CG937" s="721"/>
      <c r="CH937" s="721"/>
      <c r="CI937" s="721"/>
      <c r="CJ937" s="721"/>
      <c r="CK937" s="721"/>
      <c r="CL937" s="721"/>
      <c r="CM937" s="721"/>
      <c r="CN937" s="721"/>
      <c r="CO937" s="721"/>
      <c r="CP937" s="721"/>
      <c r="CQ937" s="721"/>
      <c r="CR937" s="721"/>
      <c r="CS937" s="721"/>
      <c r="CT937" s="721"/>
      <c r="CU937" s="721"/>
      <c r="CV937" s="721"/>
      <c r="CW937" s="721"/>
      <c r="CX937" s="721"/>
      <c r="CY937" s="721"/>
      <c r="CZ937" s="721"/>
      <c r="DA937" s="721"/>
      <c r="DB937" s="721"/>
      <c r="DC937" s="721"/>
      <c r="DD937" s="721"/>
      <c r="DE937" s="721"/>
      <c r="DF937" s="721"/>
      <c r="DG937" s="721"/>
      <c r="DH937" s="721"/>
      <c r="DI937" s="721"/>
      <c r="DJ937" s="721"/>
      <c r="DK937" s="721"/>
      <c r="DL937" s="721"/>
      <c r="DM937" s="721"/>
      <c r="DN937" s="721"/>
      <c r="DO937" s="721"/>
      <c r="DP937" s="721"/>
      <c r="DQ937" s="721"/>
      <c r="DR937" s="721"/>
      <c r="DS937" s="721"/>
      <c r="DT937" s="721"/>
      <c r="DU937" s="721"/>
      <c r="DV937" s="721"/>
      <c r="DW937" s="721"/>
      <c r="DX937" s="721"/>
      <c r="DY937" s="721"/>
      <c r="DZ937" s="721"/>
      <c r="EA937" s="721"/>
      <c r="EB937" s="721"/>
      <c r="EC937" s="721"/>
      <c r="ED937" s="721"/>
      <c r="EE937" s="721"/>
      <c r="EF937" s="721"/>
      <c r="EG937" s="721"/>
      <c r="EH937" s="721"/>
      <c r="EI937" s="721"/>
      <c r="EJ937" s="721"/>
      <c r="EK937" s="721"/>
      <c r="EL937" s="721"/>
      <c r="EM937" s="721"/>
      <c r="EN937" s="721"/>
      <c r="EO937" s="721"/>
      <c r="EP937" s="721"/>
      <c r="EQ937" s="721"/>
      <c r="ER937" s="721"/>
      <c r="ES937" s="721"/>
      <c r="ET937" s="721"/>
      <c r="EU937" s="721"/>
      <c r="EV937" s="721"/>
      <c r="EW937" s="721"/>
      <c r="EX937" s="721"/>
      <c r="EY937" s="721"/>
      <c r="EZ937" s="721"/>
      <c r="FA937" s="721"/>
      <c r="FB937" s="721"/>
      <c r="FC937" s="721"/>
      <c r="FD937" s="721"/>
      <c r="FE937" s="721"/>
      <c r="FF937" s="721"/>
      <c r="FG937" s="721"/>
      <c r="FH937" s="721"/>
      <c r="FI937" s="721"/>
      <c r="FJ937" s="721"/>
      <c r="FK937" s="721"/>
      <c r="FL937" s="721"/>
      <c r="FM937" s="721"/>
      <c r="FN937" s="721"/>
      <c r="FO937" s="721"/>
      <c r="FP937" s="721"/>
      <c r="FQ937" s="721"/>
      <c r="FR937" s="721"/>
      <c r="FS937" s="721"/>
      <c r="FT937" s="721"/>
      <c r="FU937" s="721"/>
      <c r="FV937" s="721"/>
      <c r="FW937" s="721"/>
      <c r="FX937" s="721"/>
      <c r="FY937" s="721"/>
      <c r="FZ937" s="721"/>
      <c r="GA937" s="721"/>
      <c r="GB937" s="721"/>
      <c r="GC937" s="721"/>
      <c r="GD937" s="721"/>
      <c r="GE937" s="721"/>
      <c r="GF937" s="721"/>
      <c r="GG937" s="721"/>
      <c r="GH937" s="721"/>
      <c r="GI937" s="721"/>
      <c r="GJ937" s="721"/>
      <c r="GK937" s="721"/>
      <c r="GL937" s="721"/>
      <c r="GM937" s="721"/>
      <c r="GN937" s="721"/>
      <c r="GO937" s="721"/>
      <c r="GP937" s="721"/>
      <c r="GQ937" s="721"/>
      <c r="GR937" s="721"/>
      <c r="GS937" s="721"/>
      <c r="GT937" s="721"/>
      <c r="GU937" s="721"/>
      <c r="GV937" s="721"/>
      <c r="GW937" s="721"/>
      <c r="GX937" s="721"/>
      <c r="GY937" s="721"/>
      <c r="GZ937" s="721"/>
      <c r="HA937" s="721"/>
      <c r="HB937" s="721"/>
      <c r="HC937" s="721"/>
      <c r="HD937" s="721"/>
      <c r="HE937" s="721"/>
      <c r="HF937" s="721"/>
      <c r="HG937" s="721"/>
      <c r="HH937" s="721"/>
      <c r="HI937" s="721"/>
      <c r="HJ937" s="721"/>
      <c r="HK937" s="721"/>
      <c r="HL937" s="721"/>
      <c r="HM937" s="721"/>
      <c r="HN937" s="721"/>
      <c r="HO937" s="721"/>
      <c r="HP937" s="721"/>
      <c r="HQ937" s="721"/>
      <c r="HR937" s="721"/>
      <c r="HS937" s="721"/>
      <c r="HT937" s="721"/>
      <c r="HU937" s="721"/>
      <c r="HV937" s="721"/>
      <c r="HW937" s="721"/>
      <c r="HX937" s="721"/>
      <c r="HY937" s="721"/>
      <c r="HZ937" s="721"/>
      <c r="IA937" s="721"/>
      <c r="IB937" s="721"/>
      <c r="IC937" s="721"/>
      <c r="ID937" s="721"/>
      <c r="IE937" s="721"/>
      <c r="IF937" s="721"/>
      <c r="IG937" s="721"/>
      <c r="IH937" s="721"/>
      <c r="II937" s="721"/>
      <c r="IJ937" s="721"/>
      <c r="IK937" s="721"/>
      <c r="IL937" s="721"/>
      <c r="IM937" s="721"/>
      <c r="IN937" s="721"/>
      <c r="IO937" s="721"/>
      <c r="IP937" s="721"/>
      <c r="IQ937" s="721"/>
      <c r="IR937" s="721"/>
      <c r="IS937" s="721"/>
      <c r="IT937" s="721"/>
      <c r="IU937" s="721"/>
      <c r="IV937" s="721"/>
      <c r="IW937" s="721"/>
      <c r="IX937" s="721"/>
      <c r="IY937" s="721"/>
      <c r="IZ937" s="721"/>
      <c r="JA937" s="721"/>
      <c r="JB937" s="721"/>
      <c r="JC937" s="721"/>
      <c r="JD937" s="721"/>
      <c r="JE937" s="721"/>
      <c r="JF937" s="721"/>
      <c r="JG937" s="721"/>
      <c r="JH937" s="721"/>
      <c r="JI937" s="721"/>
      <c r="JJ937" s="721"/>
      <c r="JK937" s="721"/>
      <c r="JL937" s="721"/>
      <c r="JM937" s="721"/>
      <c r="JN937" s="721"/>
      <c r="JO937" s="721"/>
      <c r="JP937" s="721"/>
      <c r="JQ937" s="721"/>
      <c r="JR937" s="721"/>
      <c r="JS937" s="721"/>
      <c r="JT937" s="721"/>
      <c r="JU937" s="721"/>
      <c r="JV937" s="721"/>
      <c r="JW937" s="721"/>
      <c r="JX937" s="721"/>
      <c r="JY937" s="721"/>
      <c r="JZ937" s="721"/>
      <c r="KA937" s="721"/>
      <c r="KB937" s="721"/>
      <c r="KC937" s="721"/>
      <c r="KD937" s="721"/>
      <c r="KE937" s="721"/>
      <c r="KF937" s="721"/>
      <c r="KG937" s="721"/>
      <c r="KH937" s="721"/>
      <c r="KI937" s="721"/>
      <c r="KJ937" s="721"/>
      <c r="KK937" s="721"/>
      <c r="KL937" s="721"/>
      <c r="KM937" s="721"/>
      <c r="KN937" s="721"/>
      <c r="KO937" s="721"/>
      <c r="KP937" s="721"/>
      <c r="KQ937" s="721"/>
      <c r="KR937" s="721"/>
      <c r="KS937" s="721"/>
      <c r="KT937" s="721"/>
      <c r="KU937" s="721"/>
      <c r="KV937" s="721"/>
      <c r="KW937" s="721"/>
      <c r="KX937" s="721"/>
      <c r="KY937" s="721"/>
      <c r="KZ937" s="721"/>
      <c r="LA937" s="721"/>
      <c r="LB937" s="721"/>
      <c r="LC937" s="721"/>
      <c r="LD937" s="721"/>
      <c r="LE937" s="721"/>
      <c r="LF937" s="721"/>
      <c r="LG937" s="721"/>
      <c r="LH937" s="721"/>
      <c r="LI937" s="721"/>
      <c r="LJ937" s="721"/>
      <c r="LK937" s="721"/>
      <c r="LL937" s="721"/>
      <c r="LM937" s="721"/>
      <c r="LN937" s="721"/>
      <c r="LO937" s="721"/>
      <c r="LP937" s="721"/>
      <c r="LQ937" s="721"/>
      <c r="LR937" s="721"/>
      <c r="LS937" s="721"/>
      <c r="LT937" s="721"/>
      <c r="LU937" s="721"/>
      <c r="LV937" s="721"/>
      <c r="LW937" s="721"/>
      <c r="LX937" s="721"/>
      <c r="LY937" s="721"/>
      <c r="LZ937" s="721"/>
      <c r="MA937" s="721"/>
      <c r="MB937" s="721"/>
      <c r="MC937" s="721"/>
      <c r="MD937" s="721"/>
      <c r="ME937" s="721"/>
      <c r="MF937" s="721"/>
      <c r="MG937" s="721"/>
      <c r="MH937" s="721"/>
      <c r="MI937" s="721"/>
      <c r="MJ937" s="721"/>
      <c r="MK937" s="721"/>
      <c r="ML937" s="721"/>
      <c r="MM937" s="721"/>
      <c r="MN937" s="721"/>
      <c r="MO937" s="721"/>
      <c r="MP937" s="721"/>
      <c r="MQ937" s="721"/>
      <c r="MR937" s="721"/>
      <c r="MS937" s="721"/>
      <c r="MT937" s="721"/>
      <c r="MU937" s="721"/>
      <c r="MV937" s="721"/>
      <c r="MW937" s="721"/>
      <c r="MX937" s="721"/>
      <c r="MY937" s="721"/>
      <c r="MZ937" s="721"/>
      <c r="NA937" s="721"/>
      <c r="NB937" s="721"/>
      <c r="NC937" s="721"/>
      <c r="ND937" s="721"/>
      <c r="NE937" s="721"/>
      <c r="NF937" s="721"/>
      <c r="NG937" s="721"/>
      <c r="NH937" s="721"/>
      <c r="NI937" s="721"/>
      <c r="NJ937" s="721"/>
      <c r="NK937" s="721"/>
      <c r="NL937" s="721"/>
      <c r="NM937" s="721"/>
      <c r="NN937" s="721"/>
      <c r="NO937" s="721"/>
      <c r="NP937" s="721"/>
      <c r="NQ937" s="721"/>
      <c r="NR937" s="721"/>
      <c r="NS937" s="721"/>
      <c r="NT937" s="721"/>
      <c r="NU937" s="721"/>
      <c r="NV937" s="721"/>
      <c r="NW937" s="721"/>
      <c r="NX937" s="721"/>
      <c r="NY937" s="721"/>
      <c r="NZ937" s="721"/>
      <c r="OA937" s="721"/>
      <c r="OB937" s="721"/>
      <c r="OC937" s="721"/>
      <c r="OD937" s="721"/>
      <c r="OE937" s="721"/>
      <c r="OF937" s="721"/>
      <c r="OG937" s="721"/>
      <c r="OH937" s="721"/>
      <c r="OI937" s="721"/>
      <c r="OJ937" s="721"/>
      <c r="OK937" s="721"/>
      <c r="OL937" s="721"/>
      <c r="OM937" s="721"/>
      <c r="ON937" s="721"/>
      <c r="OO937" s="721"/>
      <c r="OP937" s="721"/>
      <c r="OQ937" s="721"/>
      <c r="OR937" s="721"/>
      <c r="OS937" s="721"/>
      <c r="OT937" s="721"/>
      <c r="OU937" s="721"/>
      <c r="OV937" s="721"/>
      <c r="OW937" s="721"/>
      <c r="OX937" s="721"/>
      <c r="OY937" s="721"/>
      <c r="OZ937" s="721"/>
      <c r="PA937" s="721"/>
      <c r="PB937" s="721"/>
      <c r="PC937" s="721"/>
      <c r="PD937" s="721"/>
      <c r="PE937" s="721"/>
      <c r="PF937" s="721"/>
      <c r="PG937" s="721"/>
      <c r="PH937" s="721"/>
      <c r="PI937" s="721"/>
      <c r="PJ937" s="721"/>
      <c r="PK937" s="721"/>
      <c r="PL937" s="721"/>
      <c r="PM937" s="721"/>
      <c r="PN937" s="721"/>
      <c r="PO937" s="721"/>
      <c r="PP937" s="721"/>
      <c r="PQ937" s="721"/>
      <c r="PR937" s="721"/>
      <c r="PS937" s="721"/>
      <c r="PT937" s="721"/>
      <c r="PU937" s="721"/>
      <c r="PV937" s="721"/>
      <c r="PW937" s="721"/>
      <c r="PX937" s="721"/>
      <c r="PY937" s="721"/>
      <c r="PZ937" s="721"/>
      <c r="QA937" s="721"/>
      <c r="QB937" s="721"/>
      <c r="QC937" s="721"/>
      <c r="QD937" s="721"/>
      <c r="QE937" s="721"/>
      <c r="QF937" s="721"/>
      <c r="QG937" s="721"/>
      <c r="QH937" s="721"/>
      <c r="QI937" s="721"/>
      <c r="QJ937" s="721"/>
      <c r="QK937" s="721"/>
      <c r="QL937" s="721"/>
      <c r="QM937" s="721"/>
      <c r="QN937" s="721"/>
      <c r="QO937" s="721"/>
      <c r="QP937" s="721"/>
      <c r="QQ937" s="721"/>
      <c r="QR937" s="721"/>
      <c r="QS937" s="721"/>
      <c r="QT937" s="721"/>
      <c r="QU937" s="721"/>
      <c r="QV937" s="721"/>
      <c r="QW937" s="721"/>
      <c r="QX937" s="721"/>
      <c r="QY937" s="721"/>
      <c r="QZ937" s="721"/>
      <c r="RA937" s="721"/>
      <c r="RB937" s="721"/>
      <c r="RC937" s="721"/>
      <c r="RD937" s="721"/>
      <c r="RE937" s="721"/>
      <c r="RF937" s="721"/>
      <c r="RG937" s="721"/>
      <c r="RH937" s="721"/>
      <c r="RI937" s="721"/>
      <c r="RJ937" s="721"/>
      <c r="RK937" s="721"/>
      <c r="RL937" s="721"/>
      <c r="RM937" s="721"/>
      <c r="RN937" s="721"/>
      <c r="RO937" s="721"/>
      <c r="RP937" s="721"/>
      <c r="RQ937" s="721"/>
      <c r="RR937" s="721"/>
      <c r="RS937" s="721"/>
      <c r="RT937" s="721"/>
      <c r="RU937" s="721"/>
      <c r="RV937" s="721"/>
      <c r="RW937" s="721"/>
      <c r="RX937" s="721"/>
      <c r="RY937" s="721"/>
      <c r="RZ937" s="721"/>
      <c r="SA937" s="721"/>
      <c r="SB937" s="721"/>
      <c r="SC937" s="721"/>
      <c r="SD937" s="721"/>
      <c r="SE937" s="721"/>
      <c r="SF937" s="721"/>
      <c r="SG937" s="721"/>
      <c r="SH937" s="721"/>
      <c r="SI937" s="721"/>
      <c r="SJ937" s="721"/>
      <c r="SK937" s="721"/>
      <c r="SL937" s="721"/>
      <c r="SM937" s="721"/>
      <c r="SN937" s="721"/>
      <c r="SO937" s="721"/>
      <c r="SP937" s="721"/>
      <c r="SQ937" s="721"/>
      <c r="SR937" s="721"/>
      <c r="SS937" s="721"/>
      <c r="ST937" s="721"/>
      <c r="SU937" s="721"/>
      <c r="SV937" s="721"/>
      <c r="SW937" s="721"/>
      <c r="SX937" s="721"/>
      <c r="SY937" s="721"/>
      <c r="SZ937" s="721"/>
      <c r="TA937" s="721"/>
      <c r="TB937" s="721"/>
      <c r="TC937" s="721"/>
      <c r="TD937" s="721"/>
      <c r="TE937" s="721"/>
      <c r="TF937" s="721"/>
      <c r="TG937" s="721"/>
      <c r="TH937" s="721"/>
      <c r="TI937" s="721"/>
      <c r="TJ937" s="721"/>
      <c r="TK937" s="721"/>
      <c r="TL937" s="721"/>
      <c r="TM937" s="721"/>
      <c r="TN937" s="721"/>
      <c r="TO937" s="721"/>
      <c r="TP937" s="721"/>
      <c r="TQ937" s="721"/>
      <c r="TR937" s="721"/>
      <c r="TS937" s="721"/>
      <c r="TT937" s="721"/>
      <c r="TU937" s="721"/>
      <c r="TV937" s="721"/>
      <c r="TW937" s="721"/>
      <c r="TX937" s="721"/>
      <c r="TY937" s="721"/>
      <c r="TZ937" s="721"/>
      <c r="UA937" s="721"/>
      <c r="UB937" s="721"/>
      <c r="UC937" s="721"/>
      <c r="UD937" s="721"/>
      <c r="UE937" s="721"/>
      <c r="UF937" s="721"/>
      <c r="UG937" s="721"/>
      <c r="UH937" s="721"/>
      <c r="UI937" s="721"/>
      <c r="UJ937" s="721"/>
      <c r="UK937" s="721"/>
      <c r="UL937" s="721"/>
      <c r="UM937" s="721"/>
      <c r="UN937" s="721"/>
      <c r="UO937" s="721"/>
      <c r="UP937" s="721"/>
      <c r="UQ937" s="721"/>
      <c r="UR937" s="721"/>
      <c r="US937" s="721"/>
      <c r="UT937" s="721"/>
      <c r="UU937" s="721"/>
      <c r="UV937" s="721"/>
      <c r="UW937" s="721"/>
      <c r="UX937" s="721"/>
      <c r="UY937" s="721"/>
      <c r="UZ937" s="721"/>
      <c r="VA937" s="721"/>
      <c r="VB937" s="721"/>
      <c r="VC937" s="721"/>
      <c r="VD937" s="721"/>
      <c r="VE937" s="721"/>
      <c r="VF937" s="721"/>
      <c r="VG937" s="721"/>
      <c r="VH937" s="721"/>
      <c r="VI937" s="721"/>
      <c r="VJ937" s="721"/>
      <c r="VK937" s="721"/>
      <c r="VL937" s="721"/>
      <c r="VM937" s="721"/>
      <c r="VN937" s="721"/>
      <c r="VO937" s="721"/>
      <c r="VP937" s="721"/>
      <c r="VQ937" s="721"/>
      <c r="VR937" s="721"/>
      <c r="VS937" s="721"/>
      <c r="VT937" s="721"/>
      <c r="VU937" s="721"/>
      <c r="VV937" s="721"/>
      <c r="VW937" s="721"/>
      <c r="VX937" s="721"/>
      <c r="VY937" s="721"/>
      <c r="VZ937" s="721"/>
      <c r="WA937" s="721"/>
      <c r="WB937" s="721"/>
      <c r="WC937" s="721"/>
      <c r="WD937" s="721"/>
      <c r="WE937" s="721"/>
      <c r="WF937" s="721"/>
      <c r="WG937" s="721"/>
      <c r="WH937" s="721"/>
      <c r="WI937" s="721"/>
      <c r="WJ937" s="721"/>
      <c r="WK937" s="721"/>
      <c r="WL937" s="721"/>
      <c r="WM937" s="721"/>
      <c r="WN937" s="721"/>
      <c r="WO937" s="721"/>
      <c r="WP937" s="721"/>
      <c r="WQ937" s="721"/>
      <c r="WR937" s="721"/>
      <c r="WS937" s="721"/>
      <c r="WT937" s="721"/>
      <c r="WU937" s="721"/>
      <c r="WV937" s="721"/>
      <c r="WW937" s="721"/>
      <c r="WX937" s="721"/>
      <c r="WY937" s="721"/>
      <c r="WZ937" s="721"/>
      <c r="XA937" s="721"/>
      <c r="XB937" s="721"/>
      <c r="XC937" s="721"/>
      <c r="XD937" s="721"/>
      <c r="XE937" s="721"/>
      <c r="XF937" s="721"/>
      <c r="XG937" s="721"/>
      <c r="XH937" s="721"/>
      <c r="XI937" s="721"/>
      <c r="XJ937" s="721"/>
      <c r="XK937" s="721"/>
      <c r="XL937" s="721"/>
      <c r="XM937" s="721"/>
      <c r="XN937" s="721"/>
      <c r="XO937" s="721"/>
      <c r="XP937" s="721"/>
      <c r="XQ937" s="721"/>
      <c r="XR937" s="721"/>
      <c r="XS937" s="721"/>
      <c r="XT937" s="721"/>
      <c r="XU937" s="721"/>
      <c r="XV937" s="721"/>
      <c r="XW937" s="721"/>
      <c r="XX937" s="721"/>
      <c r="XY937" s="721"/>
      <c r="XZ937" s="721"/>
      <c r="YA937" s="721"/>
      <c r="YB937" s="721"/>
      <c r="YC937" s="721"/>
      <c r="YD937" s="721"/>
      <c r="YE937" s="721"/>
      <c r="YF937" s="721"/>
      <c r="YG937" s="721"/>
      <c r="YH937" s="721"/>
      <c r="YI937" s="721"/>
      <c r="YJ937" s="721"/>
      <c r="YK937" s="721"/>
      <c r="YL937" s="721"/>
      <c r="YM937" s="721"/>
      <c r="YN937" s="721"/>
      <c r="YO937" s="721"/>
      <c r="YP937" s="721"/>
      <c r="YQ937" s="721"/>
      <c r="YR937" s="721"/>
      <c r="YS937" s="721"/>
      <c r="YT937" s="721"/>
      <c r="YU937" s="721"/>
      <c r="YV937" s="721"/>
      <c r="YW937" s="721"/>
      <c r="YX937" s="721"/>
      <c r="YY937" s="721"/>
      <c r="YZ937" s="721"/>
      <c r="ZA937" s="721"/>
      <c r="ZB937" s="721"/>
      <c r="ZC937" s="721"/>
      <c r="ZD937" s="721"/>
      <c r="ZE937" s="721"/>
      <c r="ZF937" s="721"/>
      <c r="ZG937" s="721"/>
      <c r="ZH937" s="721"/>
      <c r="ZI937" s="721"/>
      <c r="ZJ937" s="721"/>
      <c r="ZK937" s="721"/>
      <c r="ZL937" s="721"/>
      <c r="ZM937" s="721"/>
      <c r="ZN937" s="721"/>
      <c r="ZO937" s="721"/>
      <c r="ZP937" s="721"/>
      <c r="ZQ937" s="721"/>
      <c r="ZR937" s="721"/>
      <c r="ZS937" s="721"/>
      <c r="ZT937" s="721"/>
      <c r="ZU937" s="721"/>
      <c r="ZV937" s="721"/>
      <c r="ZW937" s="721"/>
      <c r="ZX937" s="721"/>
      <c r="ZY937" s="721"/>
      <c r="ZZ937" s="721"/>
      <c r="AAA937" s="721"/>
      <c r="AAB937" s="721"/>
      <c r="AAC937" s="721"/>
      <c r="AAD937" s="721"/>
      <c r="AAE937" s="721"/>
      <c r="AAF937" s="721"/>
      <c r="AAG937" s="721"/>
      <c r="AAH937" s="721"/>
      <c r="AAI937" s="721"/>
      <c r="AAJ937" s="721"/>
      <c r="AAK937" s="721"/>
      <c r="AAL937" s="721"/>
      <c r="AAM937" s="721"/>
      <c r="AAN937" s="721"/>
      <c r="AAO937" s="721"/>
      <c r="AAP937" s="721"/>
      <c r="AAQ937" s="721"/>
      <c r="AAR937" s="721"/>
      <c r="AAS937" s="721"/>
      <c r="AAT937" s="721"/>
      <c r="AAU937" s="721"/>
      <c r="AAV937" s="721"/>
      <c r="AAW937" s="721"/>
      <c r="AAX937" s="721"/>
      <c r="AAY937" s="721"/>
      <c r="AAZ937" s="721"/>
      <c r="ABA937" s="721"/>
      <c r="ABB937" s="721"/>
      <c r="ABC937" s="721"/>
      <c r="ABD937" s="721"/>
      <c r="ABE937" s="721"/>
      <c r="ABF937" s="721"/>
      <c r="ABG937" s="721"/>
      <c r="ABH937" s="721"/>
      <c r="ABI937" s="721"/>
      <c r="ABJ937" s="721"/>
      <c r="ABK937" s="721"/>
      <c r="ABL937" s="721"/>
      <c r="ABM937" s="721"/>
      <c r="ABN937" s="721"/>
      <c r="ABO937" s="721"/>
      <c r="ABP937" s="721"/>
      <c r="ABQ937" s="721"/>
      <c r="ABR937" s="721"/>
      <c r="ABS937" s="721"/>
      <c r="ABT937" s="721"/>
      <c r="ABU937" s="721"/>
      <c r="ABV937" s="721"/>
      <c r="ABW937" s="721"/>
      <c r="ABX937" s="721"/>
      <c r="ABY937" s="721"/>
      <c r="ABZ937" s="721"/>
      <c r="ACA937" s="721"/>
      <c r="ACB937" s="721"/>
      <c r="ACC937" s="721"/>
      <c r="ACD937" s="721"/>
      <c r="ACE937" s="721"/>
      <c r="ACF937" s="721"/>
      <c r="ACG937" s="721"/>
      <c r="ACH937" s="721"/>
      <c r="ACI937" s="721"/>
      <c r="ACJ937" s="721"/>
      <c r="ACK937" s="721"/>
      <c r="ACL937" s="721"/>
      <c r="ACM937" s="721"/>
      <c r="ACN937" s="721"/>
      <c r="ACO937" s="721"/>
      <c r="ACP937" s="721"/>
      <c r="ACQ937" s="721"/>
      <c r="ACR937" s="721"/>
      <c r="ACS937" s="721"/>
      <c r="ACT937" s="721"/>
      <c r="ACU937" s="721"/>
      <c r="ACV937" s="721"/>
      <c r="ACW937" s="721"/>
      <c r="ACX937" s="721"/>
      <c r="ACY937" s="721"/>
      <c r="ACZ937" s="721"/>
      <c r="ADA937" s="721"/>
      <c r="ADB937" s="721"/>
      <c r="ADC937" s="721"/>
      <c r="ADD937" s="721"/>
      <c r="ADE937" s="721"/>
      <c r="ADF937" s="721"/>
      <c r="ADG937" s="721"/>
      <c r="ADH937" s="721"/>
      <c r="ADI937" s="721"/>
      <c r="ADJ937" s="721"/>
      <c r="ADK937" s="721"/>
      <c r="ADL937" s="721"/>
      <c r="ADM937" s="721"/>
      <c r="ADN937" s="721"/>
      <c r="ADO937" s="721"/>
      <c r="ADP937" s="721"/>
      <c r="ADQ937" s="721"/>
      <c r="ADR937" s="721"/>
      <c r="ADS937" s="721"/>
      <c r="ADT937" s="721"/>
      <c r="ADU937" s="721"/>
      <c r="ADV937" s="721"/>
      <c r="ADW937" s="721"/>
      <c r="ADX937" s="721"/>
      <c r="ADY937" s="721"/>
      <c r="ADZ937" s="721"/>
      <c r="AEA937" s="721"/>
      <c r="AEB937" s="721"/>
      <c r="AEC937" s="721"/>
      <c r="AED937" s="721"/>
      <c r="AEE937" s="721"/>
      <c r="AEF937" s="721"/>
      <c r="AEG937" s="721"/>
      <c r="AEH937" s="721"/>
      <c r="AEI937" s="721"/>
      <c r="AEJ937" s="721"/>
      <c r="AEK937" s="721"/>
      <c r="AEL937" s="721"/>
      <c r="AEM937" s="721"/>
      <c r="AEN937" s="721"/>
      <c r="AEO937" s="721"/>
      <c r="AEP937" s="721"/>
      <c r="AEQ937" s="721"/>
      <c r="AER937" s="721"/>
      <c r="AES937" s="721"/>
      <c r="AET937" s="721"/>
      <c r="AEU937" s="721"/>
      <c r="AEV937" s="721"/>
      <c r="AEW937" s="721"/>
      <c r="AEX937" s="721"/>
      <c r="AEY937" s="721"/>
      <c r="AEZ937" s="721"/>
      <c r="AFA937" s="721"/>
      <c r="AFB937" s="721"/>
      <c r="AFC937" s="721"/>
      <c r="AFD937" s="721"/>
      <c r="AFE937" s="721"/>
      <c r="AFF937" s="721"/>
      <c r="AFG937" s="721"/>
      <c r="AFH937" s="721"/>
      <c r="AFI937" s="721"/>
      <c r="AFJ937" s="721"/>
      <c r="AFK937" s="721"/>
      <c r="AFL937" s="721"/>
      <c r="AFM937" s="721"/>
      <c r="AFN937" s="721"/>
      <c r="AFO937" s="721"/>
      <c r="AFP937" s="721"/>
      <c r="AFQ937" s="721"/>
      <c r="AFR937" s="721"/>
      <c r="AFS937" s="721"/>
      <c r="AFT937" s="721"/>
      <c r="AFU937" s="721"/>
      <c r="AFV937" s="721"/>
      <c r="AFW937" s="721"/>
      <c r="AFX937" s="721"/>
      <c r="AFY937" s="721"/>
      <c r="AFZ937" s="721"/>
      <c r="AGA937" s="721"/>
      <c r="AGB937" s="721"/>
      <c r="AGC937" s="721"/>
      <c r="AGD937" s="721"/>
      <c r="AGE937" s="721"/>
      <c r="AGF937" s="721"/>
      <c r="AGG937" s="721"/>
      <c r="AGH937" s="721"/>
      <c r="AGI937" s="721"/>
      <c r="AGJ937" s="721"/>
      <c r="AGK937" s="721"/>
      <c r="AGL937" s="721"/>
      <c r="AGM937" s="721"/>
      <c r="AGN937" s="721"/>
      <c r="AGO937" s="721"/>
      <c r="AGP937" s="721"/>
      <c r="AGQ937" s="721"/>
      <c r="AGR937" s="721"/>
      <c r="AGS937" s="721"/>
      <c r="AGT937" s="721"/>
      <c r="AGU937" s="721"/>
      <c r="AGV937" s="721"/>
      <c r="AGW937" s="721"/>
      <c r="AGX937" s="721"/>
      <c r="AGY937" s="721"/>
      <c r="AGZ937" s="721"/>
      <c r="AHA937" s="721"/>
      <c r="AHB937" s="721"/>
      <c r="AHC937" s="721"/>
      <c r="AHD937" s="721"/>
      <c r="AHE937" s="721"/>
      <c r="AHF937" s="721"/>
      <c r="AHG937" s="721"/>
      <c r="AHH937" s="721"/>
      <c r="AHI937" s="721"/>
      <c r="AHJ937" s="721"/>
      <c r="AHK937" s="721"/>
      <c r="AHL937" s="721"/>
      <c r="AHM937" s="721"/>
      <c r="AHN937" s="721"/>
      <c r="AHO937" s="721"/>
      <c r="AHP937" s="721"/>
      <c r="AHQ937" s="721"/>
      <c r="AHR937" s="721"/>
      <c r="AHS937" s="721"/>
      <c r="AHT937" s="721"/>
      <c r="AHU937" s="721"/>
      <c r="AHV937" s="721"/>
      <c r="AHW937" s="721"/>
      <c r="AHX937" s="721"/>
      <c r="AHY937" s="721"/>
      <c r="AHZ937" s="721"/>
      <c r="AIA937" s="721"/>
      <c r="AIB937" s="721"/>
      <c r="AIC937" s="721"/>
      <c r="AID937" s="721"/>
      <c r="AIE937" s="721"/>
      <c r="AIF937" s="721"/>
      <c r="AIG937" s="721"/>
      <c r="AIH937" s="721"/>
      <c r="AII937" s="721"/>
      <c r="AIJ937" s="721"/>
      <c r="AIK937" s="721"/>
      <c r="AIL937" s="721"/>
      <c r="AIM937" s="721"/>
      <c r="AIN937" s="721"/>
      <c r="AIO937" s="721"/>
      <c r="AIP937" s="721"/>
      <c r="AIQ937" s="721"/>
      <c r="AIR937" s="721"/>
      <c r="AIS937" s="721"/>
      <c r="AIT937" s="721"/>
      <c r="AIU937" s="721"/>
      <c r="AIV937" s="721"/>
      <c r="AIW937" s="721"/>
      <c r="AIX937" s="721"/>
      <c r="AIY937" s="721"/>
      <c r="AIZ937" s="721"/>
      <c r="AJA937" s="721"/>
      <c r="AJB937" s="721"/>
      <c r="AJC937" s="721"/>
      <c r="AJD937" s="721"/>
      <c r="AJE937" s="721"/>
      <c r="AJF937" s="721"/>
      <c r="AJG937" s="721"/>
      <c r="AJH937" s="721"/>
      <c r="AJI937" s="721"/>
      <c r="AJJ937" s="721"/>
      <c r="AJK937" s="721"/>
      <c r="AJL937" s="721"/>
      <c r="AJM937" s="721"/>
      <c r="AJN937" s="721"/>
      <c r="AJO937" s="721"/>
      <c r="AJP937" s="721"/>
      <c r="AJQ937" s="721"/>
      <c r="AJR937" s="721"/>
      <c r="AJS937" s="721"/>
      <c r="AJT937" s="721"/>
      <c r="AJU937" s="721"/>
      <c r="AJV937" s="721"/>
      <c r="AJW937" s="721"/>
      <c r="AJX937" s="721"/>
      <c r="AJY937" s="721"/>
      <c r="AJZ937" s="721"/>
      <c r="AKA937" s="721"/>
      <c r="AKB937" s="721"/>
      <c r="AKC937" s="721"/>
      <c r="AKD937" s="721"/>
      <c r="AKE937" s="721"/>
      <c r="AKF937" s="721"/>
      <c r="AKG937" s="721"/>
      <c r="AKH937" s="721"/>
      <c r="AKI937" s="721"/>
      <c r="AKJ937" s="721"/>
      <c r="AKK937" s="721"/>
      <c r="AKL937" s="721"/>
      <c r="AKM937" s="721"/>
      <c r="AKN937" s="721"/>
      <c r="AKO937" s="721"/>
      <c r="AKP937" s="721"/>
      <c r="AKQ937" s="721"/>
      <c r="AKR937" s="721"/>
      <c r="AKS937" s="721"/>
      <c r="AKT937" s="721"/>
      <c r="AKU937" s="721"/>
      <c r="AKV937" s="721"/>
      <c r="AKW937" s="721"/>
      <c r="AKX937" s="721"/>
      <c r="AKY937" s="721"/>
      <c r="AKZ937" s="721"/>
      <c r="ALA937" s="721"/>
      <c r="ALB937" s="721"/>
      <c r="ALC937" s="721"/>
      <c r="ALD937" s="721"/>
      <c r="ALE937" s="721"/>
      <c r="ALF937" s="721"/>
      <c r="ALG937" s="721"/>
      <c r="ALH937" s="721"/>
      <c r="ALI937" s="721"/>
      <c r="ALJ937" s="721"/>
      <c r="ALK937" s="721"/>
      <c r="ALL937" s="721"/>
      <c r="ALM937" s="721"/>
      <c r="ALN937" s="721"/>
      <c r="ALO937" s="721"/>
      <c r="ALP937" s="721"/>
      <c r="ALQ937" s="721"/>
      <c r="ALR937" s="721"/>
      <c r="ALS937" s="721"/>
      <c r="ALT937" s="721"/>
      <c r="ALU937" s="721"/>
      <c r="ALV937" s="721"/>
      <c r="ALW937" s="721"/>
      <c r="ALX937" s="721"/>
      <c r="ALY937" s="721"/>
      <c r="ALZ937" s="721"/>
      <c r="AMA937" s="721"/>
      <c r="AMB937" s="721"/>
      <c r="AMC937" s="721"/>
      <c r="AMD937" s="721"/>
      <c r="AME937" s="721"/>
      <c r="AMF937" s="721"/>
      <c r="AMG937" s="721"/>
      <c r="AMH937" s="721"/>
      <c r="AMI937" s="721"/>
      <c r="AMJ937" s="721"/>
      <c r="AMK937" s="721"/>
      <c r="AML937" s="721"/>
      <c r="AMM937" s="721"/>
      <c r="AMN937" s="721"/>
      <c r="AMO937" s="721"/>
      <c r="AMP937" s="721"/>
      <c r="AMQ937" s="721"/>
      <c r="AMR937" s="721"/>
      <c r="AMS937" s="721"/>
      <c r="AMT937" s="721"/>
      <c r="AMU937" s="721"/>
      <c r="AMV937" s="721"/>
      <c r="AMW937" s="721"/>
      <c r="AMX937" s="721"/>
      <c r="AMY937" s="721"/>
      <c r="AMZ937" s="721"/>
      <c r="ANA937" s="721"/>
      <c r="ANB937" s="721"/>
      <c r="ANC937" s="721"/>
      <c r="AND937" s="721"/>
      <c r="ANE937" s="721"/>
      <c r="ANF937" s="721"/>
      <c r="ANG937" s="721"/>
      <c r="ANH937" s="721"/>
      <c r="ANI937" s="721"/>
      <c r="ANJ937" s="721"/>
      <c r="ANK937" s="721"/>
      <c r="ANL937" s="721"/>
      <c r="ANM937" s="721"/>
      <c r="ANN937" s="721"/>
      <c r="ANO937" s="721"/>
      <c r="ANP937" s="721"/>
      <c r="ANQ937" s="721"/>
      <c r="ANR937" s="721"/>
      <c r="ANS937" s="721"/>
      <c r="ANT937" s="721"/>
      <c r="ANU937" s="721"/>
      <c r="ANV937" s="721"/>
      <c r="ANW937" s="721"/>
      <c r="ANX937" s="721"/>
      <c r="ANY937" s="721"/>
      <c r="ANZ937" s="721"/>
      <c r="AOA937" s="721"/>
      <c r="AOB937" s="721"/>
      <c r="AOC937" s="721"/>
      <c r="AOD937" s="721"/>
      <c r="AOE937" s="721"/>
      <c r="AOF937" s="721"/>
      <c r="AOG937" s="721"/>
      <c r="AOH937" s="721"/>
      <c r="AOI937" s="721"/>
      <c r="AOJ937" s="721"/>
      <c r="AOK937" s="721"/>
      <c r="AOL937" s="721"/>
      <c r="AOM937" s="721"/>
      <c r="AON937" s="721"/>
      <c r="AOO937" s="721"/>
      <c r="AOP937" s="721"/>
      <c r="AOQ937" s="721"/>
      <c r="AOR937" s="721"/>
      <c r="AOS937" s="721"/>
      <c r="AOT937" s="721"/>
      <c r="AOU937" s="721"/>
      <c r="AOV937" s="721"/>
      <c r="AOW937" s="721"/>
      <c r="AOX937" s="721"/>
      <c r="AOY937" s="721"/>
      <c r="AOZ937" s="721"/>
      <c r="APA937" s="721"/>
      <c r="APB937" s="721"/>
      <c r="APC937" s="721"/>
      <c r="APD937" s="721"/>
      <c r="APE937" s="721"/>
      <c r="APF937" s="721"/>
      <c r="APG937" s="721"/>
      <c r="APH937" s="721"/>
      <c r="API937" s="721"/>
      <c r="APJ937" s="721"/>
      <c r="APK937" s="721"/>
      <c r="APL937" s="721"/>
      <c r="APM937" s="721"/>
      <c r="APN937" s="721"/>
      <c r="APO937" s="721"/>
      <c r="APP937" s="721"/>
      <c r="APQ937" s="721"/>
      <c r="APR937" s="721"/>
      <c r="APS937" s="721"/>
      <c r="APT937" s="721"/>
      <c r="APU937" s="721"/>
      <c r="APV937" s="721"/>
      <c r="APW937" s="721"/>
      <c r="APX937" s="721"/>
      <c r="APY937" s="721"/>
      <c r="APZ937" s="721"/>
      <c r="AQA937" s="721"/>
      <c r="AQB937" s="721"/>
      <c r="AQC937" s="721"/>
      <c r="AQD937" s="721"/>
      <c r="AQE937" s="721"/>
      <c r="AQF937" s="721"/>
      <c r="AQG937" s="721"/>
      <c r="AQH937" s="721"/>
      <c r="AQI937" s="721"/>
      <c r="AQJ937" s="721"/>
      <c r="AQK937" s="721"/>
      <c r="AQL937" s="721"/>
      <c r="AQM937" s="721"/>
      <c r="AQN937" s="721"/>
      <c r="AQO937" s="721"/>
      <c r="AQP937" s="721"/>
      <c r="AQQ937" s="721"/>
      <c r="AQR937" s="721"/>
      <c r="AQS937" s="721"/>
      <c r="AQT937" s="721"/>
      <c r="AQU937" s="721"/>
      <c r="AQV937" s="721"/>
      <c r="AQW937" s="721"/>
      <c r="AQX937" s="721"/>
      <c r="AQY937" s="721"/>
      <c r="AQZ937" s="721"/>
      <c r="ARA937" s="721"/>
      <c r="ARB937" s="721"/>
      <c r="ARC937" s="721"/>
      <c r="ARD937" s="721"/>
      <c r="ARE937" s="721"/>
      <c r="ARF937" s="721"/>
      <c r="ARG937" s="721"/>
      <c r="ARH937" s="721"/>
      <c r="ARI937" s="721"/>
      <c r="ARJ937" s="721"/>
      <c r="ARK937" s="721"/>
      <c r="ARL937" s="721"/>
      <c r="ARM937" s="721"/>
      <c r="ARN937" s="721"/>
      <c r="ARO937" s="721"/>
      <c r="ARP937" s="721"/>
      <c r="ARQ937" s="721"/>
      <c r="ARR937" s="721"/>
      <c r="ARS937" s="721"/>
      <c r="ART937" s="721"/>
      <c r="ARU937" s="721"/>
      <c r="ARV937" s="721"/>
      <c r="ARW937" s="721"/>
      <c r="ARX937" s="721"/>
      <c r="ARY937" s="721"/>
      <c r="ARZ937" s="721"/>
      <c r="ASA937" s="721"/>
      <c r="ASB937" s="721"/>
      <c r="ASC937" s="721"/>
      <c r="ASD937" s="721"/>
      <c r="ASE937" s="721"/>
      <c r="ASF937" s="721"/>
      <c r="ASG937" s="721"/>
      <c r="ASH937" s="721"/>
      <c r="ASI937" s="721"/>
      <c r="ASJ937" s="721"/>
      <c r="ASK937" s="721"/>
      <c r="ASL937" s="721"/>
      <c r="ASM937" s="721"/>
      <c r="ASN937" s="721"/>
      <c r="ASO937" s="721"/>
      <c r="ASP937" s="721"/>
      <c r="ASQ937" s="721"/>
      <c r="ASR937" s="721"/>
      <c r="ASS937" s="721"/>
      <c r="AST937" s="721"/>
      <c r="ASU937" s="721"/>
      <c r="ASV937" s="721"/>
      <c r="ASW937" s="721"/>
      <c r="ASX937" s="721"/>
      <c r="ASY937" s="721"/>
      <c r="ASZ937" s="721"/>
      <c r="ATA937" s="721"/>
      <c r="ATB937" s="721"/>
      <c r="ATC937" s="721"/>
      <c r="ATD937" s="721"/>
      <c r="ATE937" s="721"/>
      <c r="ATF937" s="721"/>
      <c r="ATG937" s="721"/>
      <c r="ATH937" s="721"/>
      <c r="ATI937" s="721"/>
      <c r="ATJ937" s="721"/>
      <c r="ATK937" s="721"/>
      <c r="ATL937" s="721"/>
      <c r="ATM937" s="721"/>
      <c r="ATN937" s="721"/>
      <c r="ATO937" s="721"/>
      <c r="ATP937" s="721"/>
      <c r="ATQ937" s="721"/>
      <c r="ATR937" s="721"/>
      <c r="ATS937" s="721"/>
      <c r="ATT937" s="721"/>
      <c r="ATU937" s="721"/>
      <c r="ATV937" s="721"/>
      <c r="ATW937" s="721"/>
      <c r="ATX937" s="721"/>
      <c r="ATY937" s="721"/>
      <c r="ATZ937" s="721"/>
      <c r="AUA937" s="721"/>
      <c r="AUB937" s="721"/>
      <c r="AUC937" s="721"/>
      <c r="AUD937" s="721"/>
      <c r="AUE937" s="721"/>
      <c r="AUF937" s="721"/>
      <c r="AUG937" s="721"/>
      <c r="AUH937" s="721"/>
      <c r="AUI937" s="721"/>
      <c r="AUJ937" s="721"/>
      <c r="AUK937" s="721"/>
      <c r="AUL937" s="721"/>
      <c r="AUM937" s="721"/>
      <c r="AUN937" s="721"/>
      <c r="AUO937" s="721"/>
      <c r="AUP937" s="721"/>
      <c r="AUQ937" s="721"/>
      <c r="AUR937" s="721"/>
      <c r="AUS937" s="721"/>
      <c r="AUT937" s="721"/>
      <c r="AUU937" s="721"/>
      <c r="AUV937" s="721"/>
      <c r="AUW937" s="721"/>
      <c r="AUX937" s="721"/>
      <c r="AUY937" s="721"/>
      <c r="AUZ937" s="721"/>
      <c r="AVA937" s="721"/>
      <c r="AVB937" s="721"/>
      <c r="AVC937" s="721"/>
      <c r="AVD937" s="721"/>
      <c r="AVE937" s="721"/>
      <c r="AVF937" s="721"/>
      <c r="AVG937" s="721"/>
      <c r="AVH937" s="721"/>
      <c r="AVI937" s="721"/>
      <c r="AVJ937" s="721"/>
      <c r="AVK937" s="721"/>
    </row>
    <row r="938" spans="1:1259">
      <c r="A938" s="716"/>
      <c r="B938" s="716"/>
      <c r="C938" s="716"/>
      <c r="D938" s="714" t="s">
        <v>3247</v>
      </c>
      <c r="E938" s="703"/>
      <c r="F938" s="703"/>
      <c r="G938" s="703">
        <v>2022</v>
      </c>
      <c r="H938" s="703"/>
      <c r="I938" s="698" t="s">
        <v>1699</v>
      </c>
      <c r="J938" s="704"/>
      <c r="K938" s="705" t="s">
        <v>5003</v>
      </c>
      <c r="L938" s="703" t="s">
        <v>3359</v>
      </c>
      <c r="M938" s="706">
        <v>44601</v>
      </c>
      <c r="N938" s="706">
        <v>44648</v>
      </c>
      <c r="O938" s="706"/>
      <c r="P938" s="704"/>
      <c r="Q938" s="704"/>
      <c r="R938" s="704"/>
      <c r="S938" s="703" t="s">
        <v>2425</v>
      </c>
      <c r="T938" s="703">
        <v>60</v>
      </c>
      <c r="U938" s="703"/>
      <c r="V938" s="703" t="s">
        <v>973</v>
      </c>
      <c r="W938" s="703">
        <v>400</v>
      </c>
      <c r="X938" s="707">
        <v>416</v>
      </c>
      <c r="Y938" s="539">
        <f t="shared" si="42"/>
        <v>166400</v>
      </c>
      <c r="Z938" s="708">
        <v>0.54</v>
      </c>
      <c r="AA938" s="681">
        <f t="shared" si="43"/>
        <v>89856</v>
      </c>
      <c r="AB938" s="682"/>
      <c r="AC938" s="683">
        <v>0</v>
      </c>
      <c r="AD938" s="710"/>
      <c r="AE938" s="709">
        <v>3987.36</v>
      </c>
      <c r="AF938" s="695">
        <f t="shared" si="44"/>
        <v>93843.36</v>
      </c>
      <c r="AG938" s="703" t="s">
        <v>47</v>
      </c>
      <c r="AH938" s="703"/>
      <c r="AI938" s="705">
        <v>60</v>
      </c>
      <c r="AJ938" s="703" t="s">
        <v>5001</v>
      </c>
      <c r="AK938" s="711" t="s">
        <v>50</v>
      </c>
      <c r="AL938" s="703">
        <v>94534</v>
      </c>
      <c r="AM938" s="703" t="s">
        <v>52</v>
      </c>
      <c r="AN938" s="703"/>
      <c r="AO938" s="703"/>
      <c r="AP938" s="712"/>
      <c r="AQ938" s="712" t="s">
        <v>37</v>
      </c>
      <c r="AR938" s="712"/>
      <c r="AS938" s="715"/>
      <c r="AT938" s="715"/>
      <c r="AU938" s="715"/>
      <c r="AV938" s="708">
        <v>0.48000000000000004</v>
      </c>
      <c r="AW938" s="721"/>
      <c r="AX938" s="721"/>
      <c r="AY938" s="721"/>
      <c r="AZ938" s="721"/>
      <c r="BA938" s="721"/>
      <c r="BB938" s="721"/>
      <c r="BC938" s="721"/>
      <c r="BD938" s="721"/>
      <c r="BE938" s="721"/>
      <c r="BF938" s="721"/>
      <c r="BG938" s="721"/>
      <c r="BH938" s="721"/>
      <c r="BI938" s="721"/>
      <c r="BJ938" s="721"/>
      <c r="BK938" s="721"/>
      <c r="BL938" s="721"/>
      <c r="BM938" s="721"/>
      <c r="BN938" s="721"/>
      <c r="BO938" s="721"/>
      <c r="BP938" s="721"/>
      <c r="BQ938" s="721"/>
      <c r="BR938" s="721"/>
      <c r="BS938" s="721"/>
      <c r="BT938" s="721"/>
      <c r="BU938" s="721"/>
      <c r="BV938" s="721"/>
      <c r="BW938" s="721"/>
      <c r="BX938" s="721"/>
      <c r="BY938" s="721"/>
      <c r="BZ938" s="721"/>
      <c r="CA938" s="721"/>
      <c r="CB938" s="721"/>
      <c r="CC938" s="721"/>
      <c r="CD938" s="721"/>
      <c r="CE938" s="721"/>
      <c r="CF938" s="721"/>
      <c r="CG938" s="721"/>
      <c r="CH938" s="721"/>
      <c r="CI938" s="721"/>
      <c r="CJ938" s="721"/>
      <c r="CK938" s="721"/>
      <c r="CL938" s="721"/>
      <c r="CM938" s="721"/>
      <c r="CN938" s="721"/>
      <c r="CO938" s="721"/>
      <c r="CP938" s="721"/>
      <c r="CQ938" s="721"/>
      <c r="CR938" s="721"/>
      <c r="CS938" s="721"/>
      <c r="CT938" s="721"/>
      <c r="CU938" s="721"/>
      <c r="CV938" s="721"/>
      <c r="CW938" s="721"/>
      <c r="CX938" s="721"/>
      <c r="CY938" s="721"/>
      <c r="CZ938" s="721"/>
      <c r="DA938" s="721"/>
      <c r="DB938" s="721"/>
      <c r="DC938" s="721"/>
      <c r="DD938" s="721"/>
      <c r="DE938" s="721"/>
      <c r="DF938" s="721"/>
      <c r="DG938" s="721"/>
      <c r="DH938" s="721"/>
      <c r="DI938" s="721"/>
      <c r="DJ938" s="721"/>
      <c r="DK938" s="721"/>
      <c r="DL938" s="721"/>
      <c r="DM938" s="721"/>
      <c r="DN938" s="721"/>
      <c r="DO938" s="721"/>
      <c r="DP938" s="721"/>
      <c r="DQ938" s="721"/>
      <c r="DR938" s="721"/>
      <c r="DS938" s="721"/>
      <c r="DT938" s="721"/>
      <c r="DU938" s="721"/>
      <c r="DV938" s="721"/>
      <c r="DW938" s="721"/>
      <c r="DX938" s="721"/>
      <c r="DY938" s="721"/>
      <c r="DZ938" s="721"/>
      <c r="EA938" s="721"/>
      <c r="EB938" s="721"/>
      <c r="EC938" s="721"/>
      <c r="ED938" s="721"/>
      <c r="EE938" s="721"/>
      <c r="EF938" s="721"/>
      <c r="EG938" s="721"/>
      <c r="EH938" s="721"/>
      <c r="EI938" s="721"/>
      <c r="EJ938" s="721"/>
      <c r="EK938" s="721"/>
      <c r="EL938" s="721"/>
      <c r="EM938" s="721"/>
      <c r="EN938" s="721"/>
      <c r="EO938" s="721"/>
      <c r="EP938" s="721"/>
      <c r="EQ938" s="721"/>
      <c r="ER938" s="721"/>
      <c r="ES938" s="721"/>
      <c r="ET938" s="721"/>
      <c r="EU938" s="721"/>
      <c r="EV938" s="721"/>
      <c r="EW938" s="721"/>
      <c r="EX938" s="721"/>
      <c r="EY938" s="721"/>
      <c r="EZ938" s="721"/>
      <c r="FA938" s="721"/>
      <c r="FB938" s="721"/>
      <c r="FC938" s="721"/>
      <c r="FD938" s="721"/>
      <c r="FE938" s="721"/>
      <c r="FF938" s="721"/>
      <c r="FG938" s="721"/>
      <c r="FH938" s="721"/>
      <c r="FI938" s="721"/>
      <c r="FJ938" s="721"/>
      <c r="FK938" s="721"/>
      <c r="FL938" s="721"/>
      <c r="FM938" s="721"/>
      <c r="FN938" s="721"/>
      <c r="FO938" s="721"/>
      <c r="FP938" s="721"/>
      <c r="FQ938" s="721"/>
      <c r="FR938" s="721"/>
      <c r="FS938" s="721"/>
      <c r="FT938" s="721"/>
      <c r="FU938" s="721"/>
      <c r="FV938" s="721"/>
      <c r="FW938" s="721"/>
      <c r="FX938" s="721"/>
      <c r="FY938" s="721"/>
      <c r="FZ938" s="721"/>
      <c r="GA938" s="721"/>
      <c r="GB938" s="721"/>
      <c r="GC938" s="721"/>
      <c r="GD938" s="721"/>
      <c r="GE938" s="721"/>
      <c r="GF938" s="721"/>
      <c r="GG938" s="721"/>
      <c r="GH938" s="721"/>
      <c r="GI938" s="721"/>
      <c r="GJ938" s="721"/>
      <c r="GK938" s="721"/>
      <c r="GL938" s="721"/>
      <c r="GM938" s="721"/>
      <c r="GN938" s="721"/>
      <c r="GO938" s="721"/>
      <c r="GP938" s="721"/>
      <c r="GQ938" s="721"/>
      <c r="GR938" s="721"/>
      <c r="GS938" s="721"/>
      <c r="GT938" s="721"/>
      <c r="GU938" s="721"/>
      <c r="GV938" s="721"/>
      <c r="GW938" s="721"/>
      <c r="GX938" s="721"/>
      <c r="GY938" s="721"/>
      <c r="GZ938" s="721"/>
      <c r="HA938" s="721"/>
      <c r="HB938" s="721"/>
      <c r="HC938" s="721"/>
      <c r="HD938" s="721"/>
      <c r="HE938" s="721"/>
      <c r="HF938" s="721"/>
      <c r="HG938" s="721"/>
      <c r="HH938" s="721"/>
      <c r="HI938" s="721"/>
      <c r="HJ938" s="721"/>
      <c r="HK938" s="721"/>
      <c r="HL938" s="721"/>
      <c r="HM938" s="721"/>
      <c r="HN938" s="721"/>
      <c r="HO938" s="721"/>
      <c r="HP938" s="721"/>
      <c r="HQ938" s="721"/>
      <c r="HR938" s="721"/>
      <c r="HS938" s="721"/>
      <c r="HT938" s="721"/>
      <c r="HU938" s="721"/>
      <c r="HV938" s="721"/>
      <c r="HW938" s="721"/>
      <c r="HX938" s="721"/>
      <c r="HY938" s="721"/>
      <c r="HZ938" s="721"/>
      <c r="IA938" s="721"/>
      <c r="IB938" s="721"/>
      <c r="IC938" s="721"/>
      <c r="ID938" s="721"/>
      <c r="IE938" s="721"/>
      <c r="IF938" s="721"/>
      <c r="IG938" s="721"/>
      <c r="IH938" s="721"/>
      <c r="II938" s="721"/>
      <c r="IJ938" s="721"/>
      <c r="IK938" s="721"/>
      <c r="IL938" s="721"/>
      <c r="IM938" s="721"/>
      <c r="IN938" s="721"/>
      <c r="IO938" s="721"/>
      <c r="IP938" s="721"/>
      <c r="IQ938" s="721"/>
      <c r="IR938" s="721"/>
      <c r="IS938" s="721"/>
      <c r="IT938" s="721"/>
      <c r="IU938" s="721"/>
      <c r="IV938" s="721"/>
      <c r="IW938" s="721"/>
      <c r="IX938" s="721"/>
      <c r="IY938" s="721"/>
      <c r="IZ938" s="721"/>
      <c r="JA938" s="721"/>
      <c r="JB938" s="721"/>
      <c r="JC938" s="721"/>
      <c r="JD938" s="721"/>
      <c r="JE938" s="721"/>
      <c r="JF938" s="721"/>
      <c r="JG938" s="721"/>
      <c r="JH938" s="721"/>
      <c r="JI938" s="721"/>
      <c r="JJ938" s="721"/>
      <c r="JK938" s="721"/>
      <c r="JL938" s="721"/>
      <c r="JM938" s="721"/>
      <c r="JN938" s="721"/>
      <c r="JO938" s="721"/>
      <c r="JP938" s="721"/>
      <c r="JQ938" s="721"/>
      <c r="JR938" s="721"/>
      <c r="JS938" s="721"/>
      <c r="JT938" s="721"/>
      <c r="JU938" s="721"/>
      <c r="JV938" s="721"/>
      <c r="JW938" s="721"/>
      <c r="JX938" s="721"/>
      <c r="JY938" s="721"/>
      <c r="JZ938" s="721"/>
      <c r="KA938" s="721"/>
      <c r="KB938" s="721"/>
      <c r="KC938" s="721"/>
      <c r="KD938" s="721"/>
      <c r="KE938" s="721"/>
      <c r="KF938" s="721"/>
      <c r="KG938" s="721"/>
      <c r="KH938" s="721"/>
      <c r="KI938" s="721"/>
      <c r="KJ938" s="721"/>
      <c r="KK938" s="721"/>
      <c r="KL938" s="721"/>
      <c r="KM938" s="721"/>
      <c r="KN938" s="721"/>
      <c r="KO938" s="721"/>
      <c r="KP938" s="721"/>
      <c r="KQ938" s="721"/>
      <c r="KR938" s="721"/>
      <c r="KS938" s="721"/>
      <c r="KT938" s="721"/>
      <c r="KU938" s="721"/>
      <c r="KV938" s="721"/>
      <c r="KW938" s="721"/>
      <c r="KX938" s="721"/>
      <c r="KY938" s="721"/>
      <c r="KZ938" s="721"/>
      <c r="LA938" s="721"/>
      <c r="LB938" s="721"/>
      <c r="LC938" s="721"/>
      <c r="LD938" s="721"/>
      <c r="LE938" s="721"/>
      <c r="LF938" s="721"/>
      <c r="LG938" s="721"/>
      <c r="LH938" s="721"/>
      <c r="LI938" s="721"/>
      <c r="LJ938" s="721"/>
      <c r="LK938" s="721"/>
      <c r="LL938" s="721"/>
      <c r="LM938" s="721"/>
      <c r="LN938" s="721"/>
      <c r="LO938" s="721"/>
      <c r="LP938" s="721"/>
      <c r="LQ938" s="721"/>
      <c r="LR938" s="721"/>
      <c r="LS938" s="721"/>
      <c r="LT938" s="721"/>
      <c r="LU938" s="721"/>
      <c r="LV938" s="721"/>
      <c r="LW938" s="721"/>
      <c r="LX938" s="721"/>
      <c r="LY938" s="721"/>
      <c r="LZ938" s="721"/>
      <c r="MA938" s="721"/>
      <c r="MB938" s="721"/>
      <c r="MC938" s="721"/>
      <c r="MD938" s="721"/>
      <c r="ME938" s="721"/>
      <c r="MF938" s="721"/>
      <c r="MG938" s="721"/>
      <c r="MH938" s="721"/>
      <c r="MI938" s="721"/>
      <c r="MJ938" s="721"/>
      <c r="MK938" s="721"/>
      <c r="ML938" s="721"/>
      <c r="MM938" s="721"/>
      <c r="MN938" s="721"/>
      <c r="MO938" s="721"/>
      <c r="MP938" s="721"/>
      <c r="MQ938" s="721"/>
      <c r="MR938" s="721"/>
      <c r="MS938" s="721"/>
      <c r="MT938" s="721"/>
      <c r="MU938" s="721"/>
      <c r="MV938" s="721"/>
      <c r="MW938" s="721"/>
      <c r="MX938" s="721"/>
      <c r="MY938" s="721"/>
      <c r="MZ938" s="721"/>
      <c r="NA938" s="721"/>
      <c r="NB938" s="721"/>
      <c r="NC938" s="721"/>
      <c r="ND938" s="721"/>
      <c r="NE938" s="721"/>
      <c r="NF938" s="721"/>
      <c r="NG938" s="721"/>
      <c r="NH938" s="721"/>
      <c r="NI938" s="721"/>
      <c r="NJ938" s="721"/>
      <c r="NK938" s="721"/>
      <c r="NL938" s="721"/>
      <c r="NM938" s="721"/>
      <c r="NN938" s="721"/>
      <c r="NO938" s="721"/>
      <c r="NP938" s="721"/>
      <c r="NQ938" s="721"/>
      <c r="NR938" s="721"/>
      <c r="NS938" s="721"/>
      <c r="NT938" s="721"/>
      <c r="NU938" s="721"/>
      <c r="NV938" s="721"/>
      <c r="NW938" s="721"/>
      <c r="NX938" s="721"/>
      <c r="NY938" s="721"/>
      <c r="NZ938" s="721"/>
      <c r="OA938" s="721"/>
      <c r="OB938" s="721"/>
      <c r="OC938" s="721"/>
      <c r="OD938" s="721"/>
      <c r="OE938" s="721"/>
      <c r="OF938" s="721"/>
      <c r="OG938" s="721"/>
      <c r="OH938" s="721"/>
      <c r="OI938" s="721"/>
      <c r="OJ938" s="721"/>
      <c r="OK938" s="721"/>
      <c r="OL938" s="721"/>
      <c r="OM938" s="721"/>
      <c r="ON938" s="721"/>
      <c r="OO938" s="721"/>
      <c r="OP938" s="721"/>
      <c r="OQ938" s="721"/>
      <c r="OR938" s="721"/>
      <c r="OS938" s="721"/>
      <c r="OT938" s="721"/>
      <c r="OU938" s="721"/>
      <c r="OV938" s="721"/>
      <c r="OW938" s="721"/>
      <c r="OX938" s="721"/>
      <c r="OY938" s="721"/>
      <c r="OZ938" s="721"/>
      <c r="PA938" s="721"/>
      <c r="PB938" s="721"/>
      <c r="PC938" s="721"/>
      <c r="PD938" s="721"/>
      <c r="PE938" s="721"/>
      <c r="PF938" s="721"/>
      <c r="PG938" s="721"/>
      <c r="PH938" s="721"/>
      <c r="PI938" s="721"/>
      <c r="PJ938" s="721"/>
      <c r="PK938" s="721"/>
      <c r="PL938" s="721"/>
      <c r="PM938" s="721"/>
      <c r="PN938" s="721"/>
      <c r="PO938" s="721"/>
      <c r="PP938" s="721"/>
      <c r="PQ938" s="721"/>
      <c r="PR938" s="721"/>
      <c r="PS938" s="721"/>
      <c r="PT938" s="721"/>
      <c r="PU938" s="721"/>
      <c r="PV938" s="721"/>
      <c r="PW938" s="721"/>
      <c r="PX938" s="721"/>
      <c r="PY938" s="721"/>
      <c r="PZ938" s="721"/>
      <c r="QA938" s="721"/>
      <c r="QB938" s="721"/>
      <c r="QC938" s="721"/>
      <c r="QD938" s="721"/>
      <c r="QE938" s="721"/>
      <c r="QF938" s="721"/>
      <c r="QG938" s="721"/>
      <c r="QH938" s="721"/>
      <c r="QI938" s="721"/>
      <c r="QJ938" s="721"/>
      <c r="QK938" s="721"/>
      <c r="QL938" s="721"/>
      <c r="QM938" s="721"/>
      <c r="QN938" s="721"/>
      <c r="QO938" s="721"/>
      <c r="QP938" s="721"/>
      <c r="QQ938" s="721"/>
      <c r="QR938" s="721"/>
      <c r="QS938" s="721"/>
      <c r="QT938" s="721"/>
      <c r="QU938" s="721"/>
      <c r="QV938" s="721"/>
      <c r="QW938" s="721"/>
      <c r="QX938" s="721"/>
      <c r="QY938" s="721"/>
      <c r="QZ938" s="721"/>
      <c r="RA938" s="721"/>
      <c r="RB938" s="721"/>
      <c r="RC938" s="721"/>
      <c r="RD938" s="721"/>
      <c r="RE938" s="721"/>
      <c r="RF938" s="721"/>
      <c r="RG938" s="721"/>
      <c r="RH938" s="721"/>
      <c r="RI938" s="721"/>
      <c r="RJ938" s="721"/>
      <c r="RK938" s="721"/>
      <c r="RL938" s="721"/>
      <c r="RM938" s="721"/>
      <c r="RN938" s="721"/>
      <c r="RO938" s="721"/>
      <c r="RP938" s="721"/>
      <c r="RQ938" s="721"/>
      <c r="RR938" s="721"/>
      <c r="RS938" s="721"/>
      <c r="RT938" s="721"/>
      <c r="RU938" s="721"/>
      <c r="RV938" s="721"/>
      <c r="RW938" s="721"/>
      <c r="RX938" s="721"/>
      <c r="RY938" s="721"/>
      <c r="RZ938" s="721"/>
      <c r="SA938" s="721"/>
      <c r="SB938" s="721"/>
      <c r="SC938" s="721"/>
      <c r="SD938" s="721"/>
      <c r="SE938" s="721"/>
      <c r="SF938" s="721"/>
      <c r="SG938" s="721"/>
      <c r="SH938" s="721"/>
      <c r="SI938" s="721"/>
      <c r="SJ938" s="721"/>
      <c r="SK938" s="721"/>
      <c r="SL938" s="721"/>
      <c r="SM938" s="721"/>
      <c r="SN938" s="721"/>
      <c r="SO938" s="721"/>
      <c r="SP938" s="721"/>
      <c r="SQ938" s="721"/>
      <c r="SR938" s="721"/>
      <c r="SS938" s="721"/>
      <c r="ST938" s="721"/>
      <c r="SU938" s="721"/>
      <c r="SV938" s="721"/>
      <c r="SW938" s="721"/>
      <c r="SX938" s="721"/>
      <c r="SY938" s="721"/>
      <c r="SZ938" s="721"/>
      <c r="TA938" s="721"/>
      <c r="TB938" s="721"/>
      <c r="TC938" s="721"/>
      <c r="TD938" s="721"/>
      <c r="TE938" s="721"/>
      <c r="TF938" s="721"/>
      <c r="TG938" s="721"/>
      <c r="TH938" s="721"/>
      <c r="TI938" s="721"/>
      <c r="TJ938" s="721"/>
      <c r="TK938" s="721"/>
      <c r="TL938" s="721"/>
      <c r="TM938" s="721"/>
      <c r="TN938" s="721"/>
      <c r="TO938" s="721"/>
      <c r="TP938" s="721"/>
      <c r="TQ938" s="721"/>
      <c r="TR938" s="721"/>
      <c r="TS938" s="721"/>
      <c r="TT938" s="721"/>
      <c r="TU938" s="721"/>
      <c r="TV938" s="721"/>
      <c r="TW938" s="721"/>
      <c r="TX938" s="721"/>
      <c r="TY938" s="721"/>
      <c r="TZ938" s="721"/>
      <c r="UA938" s="721"/>
      <c r="UB938" s="721"/>
      <c r="UC938" s="721"/>
      <c r="UD938" s="721"/>
      <c r="UE938" s="721"/>
      <c r="UF938" s="721"/>
      <c r="UG938" s="721"/>
      <c r="UH938" s="721"/>
      <c r="UI938" s="721"/>
      <c r="UJ938" s="721"/>
      <c r="UK938" s="721"/>
      <c r="UL938" s="721"/>
      <c r="UM938" s="721"/>
      <c r="UN938" s="721"/>
      <c r="UO938" s="721"/>
      <c r="UP938" s="721"/>
      <c r="UQ938" s="721"/>
      <c r="UR938" s="721"/>
      <c r="US938" s="721"/>
      <c r="UT938" s="721"/>
      <c r="UU938" s="721"/>
      <c r="UV938" s="721"/>
      <c r="UW938" s="721"/>
      <c r="UX938" s="721"/>
      <c r="UY938" s="721"/>
      <c r="UZ938" s="721"/>
      <c r="VA938" s="721"/>
      <c r="VB938" s="721"/>
      <c r="VC938" s="721"/>
      <c r="VD938" s="721"/>
      <c r="VE938" s="721"/>
      <c r="VF938" s="721"/>
      <c r="VG938" s="721"/>
      <c r="VH938" s="721"/>
      <c r="VI938" s="721"/>
      <c r="VJ938" s="721"/>
      <c r="VK938" s="721"/>
      <c r="VL938" s="721"/>
      <c r="VM938" s="721"/>
      <c r="VN938" s="721"/>
      <c r="VO938" s="721"/>
      <c r="VP938" s="721"/>
      <c r="VQ938" s="721"/>
      <c r="VR938" s="721"/>
      <c r="VS938" s="721"/>
      <c r="VT938" s="721"/>
      <c r="VU938" s="721"/>
      <c r="VV938" s="721"/>
      <c r="VW938" s="721"/>
      <c r="VX938" s="721"/>
      <c r="VY938" s="721"/>
      <c r="VZ938" s="721"/>
      <c r="WA938" s="721"/>
      <c r="WB938" s="721"/>
      <c r="WC938" s="721"/>
      <c r="WD938" s="721"/>
      <c r="WE938" s="721"/>
      <c r="WF938" s="721"/>
      <c r="WG938" s="721"/>
      <c r="WH938" s="721"/>
      <c r="WI938" s="721"/>
      <c r="WJ938" s="721"/>
      <c r="WK938" s="721"/>
      <c r="WL938" s="721"/>
      <c r="WM938" s="721"/>
      <c r="WN938" s="721"/>
      <c r="WO938" s="721"/>
      <c r="WP938" s="721"/>
      <c r="WQ938" s="721"/>
      <c r="WR938" s="721"/>
      <c r="WS938" s="721"/>
      <c r="WT938" s="721"/>
      <c r="WU938" s="721"/>
      <c r="WV938" s="721"/>
      <c r="WW938" s="721"/>
      <c r="WX938" s="721"/>
      <c r="WY938" s="721"/>
      <c r="WZ938" s="721"/>
      <c r="XA938" s="721"/>
      <c r="XB938" s="721"/>
      <c r="XC938" s="721"/>
      <c r="XD938" s="721"/>
      <c r="XE938" s="721"/>
      <c r="XF938" s="721"/>
      <c r="XG938" s="721"/>
      <c r="XH938" s="721"/>
      <c r="XI938" s="721"/>
      <c r="XJ938" s="721"/>
      <c r="XK938" s="721"/>
      <c r="XL938" s="721"/>
      <c r="XM938" s="721"/>
      <c r="XN938" s="721"/>
      <c r="XO938" s="721"/>
      <c r="XP938" s="721"/>
      <c r="XQ938" s="721"/>
      <c r="XR938" s="721"/>
      <c r="XS938" s="721"/>
      <c r="XT938" s="721"/>
      <c r="XU938" s="721"/>
      <c r="XV938" s="721"/>
      <c r="XW938" s="721"/>
      <c r="XX938" s="721"/>
      <c r="XY938" s="721"/>
      <c r="XZ938" s="721"/>
      <c r="YA938" s="721"/>
      <c r="YB938" s="721"/>
      <c r="YC938" s="721"/>
      <c r="YD938" s="721"/>
      <c r="YE938" s="721"/>
      <c r="YF938" s="721"/>
      <c r="YG938" s="721"/>
      <c r="YH938" s="721"/>
      <c r="YI938" s="721"/>
      <c r="YJ938" s="721"/>
      <c r="YK938" s="721"/>
      <c r="YL938" s="721"/>
      <c r="YM938" s="721"/>
      <c r="YN938" s="721"/>
      <c r="YO938" s="721"/>
      <c r="YP938" s="721"/>
      <c r="YQ938" s="721"/>
      <c r="YR938" s="721"/>
      <c r="YS938" s="721"/>
      <c r="YT938" s="721"/>
      <c r="YU938" s="721"/>
      <c r="YV938" s="721"/>
      <c r="YW938" s="721"/>
      <c r="YX938" s="721"/>
      <c r="YY938" s="721"/>
      <c r="YZ938" s="721"/>
      <c r="ZA938" s="721"/>
      <c r="ZB938" s="721"/>
      <c r="ZC938" s="721"/>
      <c r="ZD938" s="721"/>
      <c r="ZE938" s="721"/>
      <c r="ZF938" s="721"/>
      <c r="ZG938" s="721"/>
      <c r="ZH938" s="721"/>
      <c r="ZI938" s="721"/>
      <c r="ZJ938" s="721"/>
      <c r="ZK938" s="721"/>
      <c r="ZL938" s="721"/>
      <c r="ZM938" s="721"/>
      <c r="ZN938" s="721"/>
      <c r="ZO938" s="721"/>
      <c r="ZP938" s="721"/>
      <c r="ZQ938" s="721"/>
      <c r="ZR938" s="721"/>
      <c r="ZS938" s="721"/>
      <c r="ZT938" s="721"/>
      <c r="ZU938" s="721"/>
      <c r="ZV938" s="721"/>
      <c r="ZW938" s="721"/>
      <c r="ZX938" s="721"/>
      <c r="ZY938" s="721"/>
      <c r="ZZ938" s="721"/>
      <c r="AAA938" s="721"/>
      <c r="AAB938" s="721"/>
      <c r="AAC938" s="721"/>
      <c r="AAD938" s="721"/>
      <c r="AAE938" s="721"/>
      <c r="AAF938" s="721"/>
      <c r="AAG938" s="721"/>
      <c r="AAH938" s="721"/>
      <c r="AAI938" s="721"/>
      <c r="AAJ938" s="721"/>
      <c r="AAK938" s="721"/>
      <c r="AAL938" s="721"/>
      <c r="AAM938" s="721"/>
      <c r="AAN938" s="721"/>
      <c r="AAO938" s="721"/>
      <c r="AAP938" s="721"/>
      <c r="AAQ938" s="721"/>
      <c r="AAR938" s="721"/>
      <c r="AAS938" s="721"/>
      <c r="AAT938" s="721"/>
      <c r="AAU938" s="721"/>
      <c r="AAV938" s="721"/>
      <c r="AAW938" s="721"/>
      <c r="AAX938" s="721"/>
      <c r="AAY938" s="721"/>
      <c r="AAZ938" s="721"/>
      <c r="ABA938" s="721"/>
      <c r="ABB938" s="721"/>
      <c r="ABC938" s="721"/>
      <c r="ABD938" s="721"/>
      <c r="ABE938" s="721"/>
      <c r="ABF938" s="721"/>
      <c r="ABG938" s="721"/>
      <c r="ABH938" s="721"/>
      <c r="ABI938" s="721"/>
      <c r="ABJ938" s="721"/>
      <c r="ABK938" s="721"/>
      <c r="ABL938" s="721"/>
      <c r="ABM938" s="721"/>
      <c r="ABN938" s="721"/>
      <c r="ABO938" s="721"/>
      <c r="ABP938" s="721"/>
      <c r="ABQ938" s="721"/>
      <c r="ABR938" s="721"/>
      <c r="ABS938" s="721"/>
      <c r="ABT938" s="721"/>
      <c r="ABU938" s="721"/>
      <c r="ABV938" s="721"/>
      <c r="ABW938" s="721"/>
      <c r="ABX938" s="721"/>
      <c r="ABY938" s="721"/>
      <c r="ABZ938" s="721"/>
      <c r="ACA938" s="721"/>
      <c r="ACB938" s="721"/>
      <c r="ACC938" s="721"/>
      <c r="ACD938" s="721"/>
      <c r="ACE938" s="721"/>
      <c r="ACF938" s="721"/>
      <c r="ACG938" s="721"/>
      <c r="ACH938" s="721"/>
      <c r="ACI938" s="721"/>
      <c r="ACJ938" s="721"/>
      <c r="ACK938" s="721"/>
      <c r="ACL938" s="721"/>
      <c r="ACM938" s="721"/>
      <c r="ACN938" s="721"/>
      <c r="ACO938" s="721"/>
      <c r="ACP938" s="721"/>
      <c r="ACQ938" s="721"/>
      <c r="ACR938" s="721"/>
      <c r="ACS938" s="721"/>
      <c r="ACT938" s="721"/>
      <c r="ACU938" s="721"/>
      <c r="ACV938" s="721"/>
      <c r="ACW938" s="721"/>
      <c r="ACX938" s="721"/>
      <c r="ACY938" s="721"/>
      <c r="ACZ938" s="721"/>
      <c r="ADA938" s="721"/>
      <c r="ADB938" s="721"/>
      <c r="ADC938" s="721"/>
      <c r="ADD938" s="721"/>
      <c r="ADE938" s="721"/>
      <c r="ADF938" s="721"/>
      <c r="ADG938" s="721"/>
      <c r="ADH938" s="721"/>
      <c r="ADI938" s="721"/>
      <c r="ADJ938" s="721"/>
      <c r="ADK938" s="721"/>
      <c r="ADL938" s="721"/>
      <c r="ADM938" s="721"/>
      <c r="ADN938" s="721"/>
      <c r="ADO938" s="721"/>
      <c r="ADP938" s="721"/>
      <c r="ADQ938" s="721"/>
      <c r="ADR938" s="721"/>
      <c r="ADS938" s="721"/>
      <c r="ADT938" s="721"/>
      <c r="ADU938" s="721"/>
      <c r="ADV938" s="721"/>
      <c r="ADW938" s="721"/>
      <c r="ADX938" s="721"/>
      <c r="ADY938" s="721"/>
      <c r="ADZ938" s="721"/>
      <c r="AEA938" s="721"/>
      <c r="AEB938" s="721"/>
      <c r="AEC938" s="721"/>
      <c r="AED938" s="721"/>
      <c r="AEE938" s="721"/>
      <c r="AEF938" s="721"/>
      <c r="AEG938" s="721"/>
      <c r="AEH938" s="721"/>
      <c r="AEI938" s="721"/>
      <c r="AEJ938" s="721"/>
      <c r="AEK938" s="721"/>
      <c r="AEL938" s="721"/>
      <c r="AEM938" s="721"/>
      <c r="AEN938" s="721"/>
      <c r="AEO938" s="721"/>
      <c r="AEP938" s="721"/>
      <c r="AEQ938" s="721"/>
      <c r="AER938" s="721"/>
      <c r="AES938" s="721"/>
      <c r="AET938" s="721"/>
      <c r="AEU938" s="721"/>
      <c r="AEV938" s="721"/>
      <c r="AEW938" s="721"/>
      <c r="AEX938" s="721"/>
      <c r="AEY938" s="721"/>
      <c r="AEZ938" s="721"/>
      <c r="AFA938" s="721"/>
      <c r="AFB938" s="721"/>
      <c r="AFC938" s="721"/>
      <c r="AFD938" s="721"/>
      <c r="AFE938" s="721"/>
      <c r="AFF938" s="721"/>
      <c r="AFG938" s="721"/>
      <c r="AFH938" s="721"/>
      <c r="AFI938" s="721"/>
      <c r="AFJ938" s="721"/>
      <c r="AFK938" s="721"/>
      <c r="AFL938" s="721"/>
      <c r="AFM938" s="721"/>
      <c r="AFN938" s="721"/>
      <c r="AFO938" s="721"/>
      <c r="AFP938" s="721"/>
      <c r="AFQ938" s="721"/>
      <c r="AFR938" s="721"/>
      <c r="AFS938" s="721"/>
      <c r="AFT938" s="721"/>
      <c r="AFU938" s="721"/>
      <c r="AFV938" s="721"/>
      <c r="AFW938" s="721"/>
      <c r="AFX938" s="721"/>
      <c r="AFY938" s="721"/>
      <c r="AFZ938" s="721"/>
      <c r="AGA938" s="721"/>
      <c r="AGB938" s="721"/>
      <c r="AGC938" s="721"/>
      <c r="AGD938" s="721"/>
      <c r="AGE938" s="721"/>
      <c r="AGF938" s="721"/>
      <c r="AGG938" s="721"/>
      <c r="AGH938" s="721"/>
      <c r="AGI938" s="721"/>
      <c r="AGJ938" s="721"/>
      <c r="AGK938" s="721"/>
      <c r="AGL938" s="721"/>
      <c r="AGM938" s="721"/>
      <c r="AGN938" s="721"/>
      <c r="AGO938" s="721"/>
      <c r="AGP938" s="721"/>
      <c r="AGQ938" s="721"/>
      <c r="AGR938" s="721"/>
      <c r="AGS938" s="721"/>
      <c r="AGT938" s="721"/>
      <c r="AGU938" s="721"/>
      <c r="AGV938" s="721"/>
      <c r="AGW938" s="721"/>
      <c r="AGX938" s="721"/>
      <c r="AGY938" s="721"/>
      <c r="AGZ938" s="721"/>
      <c r="AHA938" s="721"/>
      <c r="AHB938" s="721"/>
      <c r="AHC938" s="721"/>
      <c r="AHD938" s="721"/>
      <c r="AHE938" s="721"/>
      <c r="AHF938" s="721"/>
      <c r="AHG938" s="721"/>
      <c r="AHH938" s="721"/>
      <c r="AHI938" s="721"/>
      <c r="AHJ938" s="721"/>
      <c r="AHK938" s="721"/>
      <c r="AHL938" s="721"/>
      <c r="AHM938" s="721"/>
      <c r="AHN938" s="721"/>
      <c r="AHO938" s="721"/>
      <c r="AHP938" s="721"/>
      <c r="AHQ938" s="721"/>
      <c r="AHR938" s="721"/>
      <c r="AHS938" s="721"/>
      <c r="AHT938" s="721"/>
      <c r="AHU938" s="721"/>
      <c r="AHV938" s="721"/>
      <c r="AHW938" s="721"/>
      <c r="AHX938" s="721"/>
      <c r="AHY938" s="721"/>
      <c r="AHZ938" s="721"/>
      <c r="AIA938" s="721"/>
      <c r="AIB938" s="721"/>
      <c r="AIC938" s="721"/>
      <c r="AID938" s="721"/>
      <c r="AIE938" s="721"/>
      <c r="AIF938" s="721"/>
      <c r="AIG938" s="721"/>
      <c r="AIH938" s="721"/>
      <c r="AII938" s="721"/>
      <c r="AIJ938" s="721"/>
      <c r="AIK938" s="721"/>
      <c r="AIL938" s="721"/>
      <c r="AIM938" s="721"/>
      <c r="AIN938" s="721"/>
      <c r="AIO938" s="721"/>
      <c r="AIP938" s="721"/>
      <c r="AIQ938" s="721"/>
      <c r="AIR938" s="721"/>
      <c r="AIS938" s="721"/>
      <c r="AIT938" s="721"/>
      <c r="AIU938" s="721"/>
      <c r="AIV938" s="721"/>
      <c r="AIW938" s="721"/>
      <c r="AIX938" s="721"/>
      <c r="AIY938" s="721"/>
      <c r="AIZ938" s="721"/>
      <c r="AJA938" s="721"/>
      <c r="AJB938" s="721"/>
      <c r="AJC938" s="721"/>
      <c r="AJD938" s="721"/>
      <c r="AJE938" s="721"/>
      <c r="AJF938" s="721"/>
      <c r="AJG938" s="721"/>
      <c r="AJH938" s="721"/>
      <c r="AJI938" s="721"/>
      <c r="AJJ938" s="721"/>
      <c r="AJK938" s="721"/>
      <c r="AJL938" s="721"/>
      <c r="AJM938" s="721"/>
      <c r="AJN938" s="721"/>
      <c r="AJO938" s="721"/>
      <c r="AJP938" s="721"/>
      <c r="AJQ938" s="721"/>
      <c r="AJR938" s="721"/>
      <c r="AJS938" s="721"/>
      <c r="AJT938" s="721"/>
      <c r="AJU938" s="721"/>
      <c r="AJV938" s="721"/>
      <c r="AJW938" s="721"/>
      <c r="AJX938" s="721"/>
      <c r="AJY938" s="721"/>
      <c r="AJZ938" s="721"/>
      <c r="AKA938" s="721"/>
      <c r="AKB938" s="721"/>
      <c r="AKC938" s="721"/>
      <c r="AKD938" s="721"/>
      <c r="AKE938" s="721"/>
      <c r="AKF938" s="721"/>
      <c r="AKG938" s="721"/>
      <c r="AKH938" s="721"/>
      <c r="AKI938" s="721"/>
      <c r="AKJ938" s="721"/>
      <c r="AKK938" s="721"/>
      <c r="AKL938" s="721"/>
      <c r="AKM938" s="721"/>
      <c r="AKN938" s="721"/>
      <c r="AKO938" s="721"/>
      <c r="AKP938" s="721"/>
      <c r="AKQ938" s="721"/>
      <c r="AKR938" s="721"/>
      <c r="AKS938" s="721"/>
      <c r="AKT938" s="721"/>
      <c r="AKU938" s="721"/>
      <c r="AKV938" s="721"/>
      <c r="AKW938" s="721"/>
      <c r="AKX938" s="721"/>
      <c r="AKY938" s="721"/>
      <c r="AKZ938" s="721"/>
      <c r="ALA938" s="721"/>
      <c r="ALB938" s="721"/>
      <c r="ALC938" s="721"/>
      <c r="ALD938" s="721"/>
      <c r="ALE938" s="721"/>
      <c r="ALF938" s="721"/>
      <c r="ALG938" s="721"/>
      <c r="ALH938" s="721"/>
      <c r="ALI938" s="721"/>
      <c r="ALJ938" s="721"/>
      <c r="ALK938" s="721"/>
      <c r="ALL938" s="721"/>
      <c r="ALM938" s="721"/>
      <c r="ALN938" s="721"/>
      <c r="ALO938" s="721"/>
      <c r="ALP938" s="721"/>
      <c r="ALQ938" s="721"/>
      <c r="ALR938" s="721"/>
      <c r="ALS938" s="721"/>
      <c r="ALT938" s="721"/>
      <c r="ALU938" s="721"/>
      <c r="ALV938" s="721"/>
      <c r="ALW938" s="721"/>
      <c r="ALX938" s="721"/>
      <c r="ALY938" s="721"/>
      <c r="ALZ938" s="721"/>
      <c r="AMA938" s="721"/>
      <c r="AMB938" s="721"/>
      <c r="AMC938" s="721"/>
      <c r="AMD938" s="721"/>
      <c r="AME938" s="721"/>
      <c r="AMF938" s="721"/>
      <c r="AMG938" s="721"/>
      <c r="AMH938" s="721"/>
      <c r="AMI938" s="721"/>
      <c r="AMJ938" s="721"/>
      <c r="AMK938" s="721"/>
      <c r="AML938" s="721"/>
      <c r="AMM938" s="721"/>
      <c r="AMN938" s="721"/>
      <c r="AMO938" s="721"/>
      <c r="AMP938" s="721"/>
      <c r="AMQ938" s="721"/>
      <c r="AMR938" s="721"/>
      <c r="AMS938" s="721"/>
      <c r="AMT938" s="721"/>
      <c r="AMU938" s="721"/>
      <c r="AMV938" s="721"/>
      <c r="AMW938" s="721"/>
      <c r="AMX938" s="721"/>
      <c r="AMY938" s="721"/>
      <c r="AMZ938" s="721"/>
      <c r="ANA938" s="721"/>
      <c r="ANB938" s="721"/>
      <c r="ANC938" s="721"/>
      <c r="AND938" s="721"/>
      <c r="ANE938" s="721"/>
      <c r="ANF938" s="721"/>
      <c r="ANG938" s="721"/>
      <c r="ANH938" s="721"/>
      <c r="ANI938" s="721"/>
      <c r="ANJ938" s="721"/>
      <c r="ANK938" s="721"/>
      <c r="ANL938" s="721"/>
      <c r="ANM938" s="721"/>
      <c r="ANN938" s="721"/>
      <c r="ANO938" s="721"/>
      <c r="ANP938" s="721"/>
      <c r="ANQ938" s="721"/>
      <c r="ANR938" s="721"/>
      <c r="ANS938" s="721"/>
      <c r="ANT938" s="721"/>
      <c r="ANU938" s="721"/>
      <c r="ANV938" s="721"/>
      <c r="ANW938" s="721"/>
      <c r="ANX938" s="721"/>
      <c r="ANY938" s="721"/>
      <c r="ANZ938" s="721"/>
      <c r="AOA938" s="721"/>
      <c r="AOB938" s="721"/>
      <c r="AOC938" s="721"/>
      <c r="AOD938" s="721"/>
      <c r="AOE938" s="721"/>
      <c r="AOF938" s="721"/>
      <c r="AOG938" s="721"/>
      <c r="AOH938" s="721"/>
      <c r="AOI938" s="721"/>
      <c r="AOJ938" s="721"/>
      <c r="AOK938" s="721"/>
      <c r="AOL938" s="721"/>
      <c r="AOM938" s="721"/>
      <c r="AON938" s="721"/>
      <c r="AOO938" s="721"/>
      <c r="AOP938" s="721"/>
      <c r="AOQ938" s="721"/>
      <c r="AOR938" s="721"/>
      <c r="AOS938" s="721"/>
      <c r="AOT938" s="721"/>
      <c r="AOU938" s="721"/>
      <c r="AOV938" s="721"/>
      <c r="AOW938" s="721"/>
      <c r="AOX938" s="721"/>
      <c r="AOY938" s="721"/>
      <c r="AOZ938" s="721"/>
      <c r="APA938" s="721"/>
      <c r="APB938" s="721"/>
      <c r="APC938" s="721"/>
      <c r="APD938" s="721"/>
      <c r="APE938" s="721"/>
      <c r="APF938" s="721"/>
      <c r="APG938" s="721"/>
      <c r="APH938" s="721"/>
      <c r="API938" s="721"/>
      <c r="APJ938" s="721"/>
      <c r="APK938" s="721"/>
      <c r="APL938" s="721"/>
      <c r="APM938" s="721"/>
      <c r="APN938" s="721"/>
      <c r="APO938" s="721"/>
      <c r="APP938" s="721"/>
      <c r="APQ938" s="721"/>
      <c r="APR938" s="721"/>
      <c r="APS938" s="721"/>
      <c r="APT938" s="721"/>
      <c r="APU938" s="721"/>
      <c r="APV938" s="721"/>
      <c r="APW938" s="721"/>
      <c r="APX938" s="721"/>
      <c r="APY938" s="721"/>
      <c r="APZ938" s="721"/>
      <c r="AQA938" s="721"/>
      <c r="AQB938" s="721"/>
      <c r="AQC938" s="721"/>
      <c r="AQD938" s="721"/>
      <c r="AQE938" s="721"/>
      <c r="AQF938" s="721"/>
      <c r="AQG938" s="721"/>
      <c r="AQH938" s="721"/>
      <c r="AQI938" s="721"/>
      <c r="AQJ938" s="721"/>
      <c r="AQK938" s="721"/>
      <c r="AQL938" s="721"/>
      <c r="AQM938" s="721"/>
      <c r="AQN938" s="721"/>
      <c r="AQO938" s="721"/>
      <c r="AQP938" s="721"/>
      <c r="AQQ938" s="721"/>
      <c r="AQR938" s="721"/>
      <c r="AQS938" s="721"/>
      <c r="AQT938" s="721"/>
      <c r="AQU938" s="721"/>
      <c r="AQV938" s="721"/>
      <c r="AQW938" s="721"/>
      <c r="AQX938" s="721"/>
      <c r="AQY938" s="721"/>
      <c r="AQZ938" s="721"/>
      <c r="ARA938" s="721"/>
      <c r="ARB938" s="721"/>
      <c r="ARC938" s="721"/>
      <c r="ARD938" s="721"/>
      <c r="ARE938" s="721"/>
      <c r="ARF938" s="721"/>
      <c r="ARG938" s="721"/>
      <c r="ARH938" s="721"/>
      <c r="ARI938" s="721"/>
      <c r="ARJ938" s="721"/>
      <c r="ARK938" s="721"/>
      <c r="ARL938" s="721"/>
      <c r="ARM938" s="721"/>
      <c r="ARN938" s="721"/>
      <c r="ARO938" s="721"/>
      <c r="ARP938" s="721"/>
      <c r="ARQ938" s="721"/>
      <c r="ARR938" s="721"/>
      <c r="ARS938" s="721"/>
      <c r="ART938" s="721"/>
      <c r="ARU938" s="721"/>
      <c r="ARV938" s="721"/>
      <c r="ARW938" s="721"/>
      <c r="ARX938" s="721"/>
      <c r="ARY938" s="721"/>
      <c r="ARZ938" s="721"/>
      <c r="ASA938" s="721"/>
      <c r="ASB938" s="721"/>
      <c r="ASC938" s="721"/>
      <c r="ASD938" s="721"/>
      <c r="ASE938" s="721"/>
      <c r="ASF938" s="721"/>
      <c r="ASG938" s="721"/>
      <c r="ASH938" s="721"/>
      <c r="ASI938" s="721"/>
      <c r="ASJ938" s="721"/>
      <c r="ASK938" s="721"/>
      <c r="ASL938" s="721"/>
      <c r="ASM938" s="721"/>
      <c r="ASN938" s="721"/>
      <c r="ASO938" s="721"/>
      <c r="ASP938" s="721"/>
      <c r="ASQ938" s="721"/>
      <c r="ASR938" s="721"/>
      <c r="ASS938" s="721"/>
      <c r="AST938" s="721"/>
      <c r="ASU938" s="721"/>
      <c r="ASV938" s="721"/>
      <c r="ASW938" s="721"/>
      <c r="ASX938" s="721"/>
      <c r="ASY938" s="721"/>
      <c r="ASZ938" s="721"/>
      <c r="ATA938" s="721"/>
      <c r="ATB938" s="721"/>
      <c r="ATC938" s="721"/>
      <c r="ATD938" s="721"/>
      <c r="ATE938" s="721"/>
      <c r="ATF938" s="721"/>
      <c r="ATG938" s="721"/>
      <c r="ATH938" s="721"/>
      <c r="ATI938" s="721"/>
      <c r="ATJ938" s="721"/>
      <c r="ATK938" s="721"/>
      <c r="ATL938" s="721"/>
      <c r="ATM938" s="721"/>
      <c r="ATN938" s="721"/>
      <c r="ATO938" s="721"/>
      <c r="ATP938" s="721"/>
      <c r="ATQ938" s="721"/>
      <c r="ATR938" s="721"/>
      <c r="ATS938" s="721"/>
      <c r="ATT938" s="721"/>
      <c r="ATU938" s="721"/>
      <c r="ATV938" s="721"/>
      <c r="ATW938" s="721"/>
      <c r="ATX938" s="721"/>
      <c r="ATY938" s="721"/>
      <c r="ATZ938" s="721"/>
      <c r="AUA938" s="721"/>
      <c r="AUB938" s="721"/>
      <c r="AUC938" s="721"/>
      <c r="AUD938" s="721"/>
      <c r="AUE938" s="721"/>
      <c r="AUF938" s="721"/>
      <c r="AUG938" s="721"/>
      <c r="AUH938" s="721"/>
      <c r="AUI938" s="721"/>
      <c r="AUJ938" s="721"/>
      <c r="AUK938" s="721"/>
      <c r="AUL938" s="721"/>
      <c r="AUM938" s="721"/>
      <c r="AUN938" s="721"/>
      <c r="AUO938" s="721"/>
      <c r="AUP938" s="721"/>
      <c r="AUQ938" s="721"/>
      <c r="AUR938" s="721"/>
      <c r="AUS938" s="721"/>
      <c r="AUT938" s="721"/>
      <c r="AUU938" s="721"/>
      <c r="AUV938" s="721"/>
      <c r="AUW938" s="721"/>
      <c r="AUX938" s="721"/>
      <c r="AUY938" s="721"/>
      <c r="AUZ938" s="721"/>
      <c r="AVA938" s="721"/>
      <c r="AVB938" s="721"/>
      <c r="AVC938" s="721"/>
      <c r="AVD938" s="721"/>
      <c r="AVE938" s="721"/>
      <c r="AVF938" s="721"/>
      <c r="AVG938" s="721"/>
      <c r="AVH938" s="721"/>
      <c r="AVI938" s="721"/>
      <c r="AVJ938" s="721"/>
      <c r="AVK938" s="721"/>
    </row>
    <row r="939" spans="1:1259">
      <c r="A939" s="716"/>
      <c r="B939" s="716"/>
      <c r="C939" s="716"/>
      <c r="D939" s="714" t="s">
        <v>3247</v>
      </c>
      <c r="E939" s="703"/>
      <c r="F939" s="703"/>
      <c r="G939" s="703">
        <v>2022</v>
      </c>
      <c r="H939" s="703"/>
      <c r="I939" s="698" t="s">
        <v>1699</v>
      </c>
      <c r="J939" s="704"/>
      <c r="K939" s="705" t="s">
        <v>5004</v>
      </c>
      <c r="L939" s="703" t="s">
        <v>3359</v>
      </c>
      <c r="M939" s="706">
        <v>44601</v>
      </c>
      <c r="N939" s="706">
        <v>44655</v>
      </c>
      <c r="O939" s="706"/>
      <c r="P939" s="704"/>
      <c r="Q939" s="704"/>
      <c r="R939" s="704"/>
      <c r="S939" s="703" t="s">
        <v>2425</v>
      </c>
      <c r="T939" s="703">
        <v>60</v>
      </c>
      <c r="U939" s="703"/>
      <c r="V939" s="703" t="s">
        <v>973</v>
      </c>
      <c r="W939" s="703">
        <v>400</v>
      </c>
      <c r="X939" s="707">
        <v>416</v>
      </c>
      <c r="Y939" s="539">
        <f t="shared" si="42"/>
        <v>166400</v>
      </c>
      <c r="Z939" s="708">
        <v>0.54</v>
      </c>
      <c r="AA939" s="681">
        <f t="shared" si="43"/>
        <v>89856</v>
      </c>
      <c r="AB939" s="682"/>
      <c r="AC939" s="683">
        <v>0</v>
      </c>
      <c r="AD939" s="710"/>
      <c r="AE939" s="709">
        <v>3987.36</v>
      </c>
      <c r="AF939" s="695">
        <f t="shared" si="44"/>
        <v>93843.36</v>
      </c>
      <c r="AG939" s="703" t="s">
        <v>47</v>
      </c>
      <c r="AH939" s="703"/>
      <c r="AI939" s="705">
        <v>60</v>
      </c>
      <c r="AJ939" s="703" t="s">
        <v>5001</v>
      </c>
      <c r="AK939" s="711" t="s">
        <v>50</v>
      </c>
      <c r="AL939" s="703">
        <v>94534</v>
      </c>
      <c r="AM939" s="703" t="s">
        <v>52</v>
      </c>
      <c r="AN939" s="703"/>
      <c r="AO939" s="703"/>
      <c r="AP939" s="712"/>
      <c r="AQ939" s="712" t="s">
        <v>37</v>
      </c>
      <c r="AR939" s="712"/>
      <c r="AS939" s="715"/>
      <c r="AT939" s="715"/>
      <c r="AU939" s="715"/>
      <c r="AV939" s="708">
        <v>0.48000000000000004</v>
      </c>
      <c r="AW939" s="721"/>
      <c r="AX939" s="721"/>
      <c r="AY939" s="721"/>
      <c r="AZ939" s="721"/>
      <c r="BA939" s="721"/>
      <c r="BB939" s="721"/>
      <c r="BC939" s="721"/>
      <c r="BD939" s="721"/>
      <c r="BE939" s="721"/>
      <c r="BF939" s="721"/>
      <c r="BG939" s="721"/>
      <c r="BH939" s="721"/>
      <c r="BI939" s="721"/>
      <c r="BJ939" s="721"/>
      <c r="BK939" s="721"/>
      <c r="BL939" s="721"/>
      <c r="BM939" s="721"/>
      <c r="BN939" s="721"/>
      <c r="BO939" s="721"/>
      <c r="BP939" s="721"/>
      <c r="BQ939" s="721"/>
      <c r="BR939" s="721"/>
      <c r="BS939" s="721"/>
      <c r="BT939" s="721"/>
      <c r="BU939" s="721"/>
      <c r="BV939" s="721"/>
      <c r="BW939" s="721"/>
      <c r="BX939" s="721"/>
      <c r="BY939" s="721"/>
      <c r="BZ939" s="721"/>
      <c r="CA939" s="721"/>
      <c r="CB939" s="721"/>
      <c r="CC939" s="721"/>
      <c r="CD939" s="721"/>
      <c r="CE939" s="721"/>
      <c r="CF939" s="721"/>
      <c r="CG939" s="721"/>
      <c r="CH939" s="721"/>
      <c r="CI939" s="721"/>
      <c r="CJ939" s="721"/>
      <c r="CK939" s="721"/>
      <c r="CL939" s="721"/>
      <c r="CM939" s="721"/>
      <c r="CN939" s="721"/>
      <c r="CO939" s="721"/>
      <c r="CP939" s="721"/>
      <c r="CQ939" s="721"/>
      <c r="CR939" s="721"/>
      <c r="CS939" s="721"/>
      <c r="CT939" s="721"/>
      <c r="CU939" s="721"/>
      <c r="CV939" s="721"/>
      <c r="CW939" s="721"/>
      <c r="CX939" s="721"/>
      <c r="CY939" s="721"/>
      <c r="CZ939" s="721"/>
      <c r="DA939" s="721"/>
      <c r="DB939" s="721"/>
      <c r="DC939" s="721"/>
      <c r="DD939" s="721"/>
      <c r="DE939" s="721"/>
      <c r="DF939" s="721"/>
      <c r="DG939" s="721"/>
      <c r="DH939" s="721"/>
      <c r="DI939" s="721"/>
      <c r="DJ939" s="721"/>
      <c r="DK939" s="721"/>
      <c r="DL939" s="721"/>
      <c r="DM939" s="721"/>
      <c r="DN939" s="721"/>
      <c r="DO939" s="721"/>
      <c r="DP939" s="721"/>
      <c r="DQ939" s="721"/>
      <c r="DR939" s="721"/>
      <c r="DS939" s="721"/>
      <c r="DT939" s="721"/>
      <c r="DU939" s="721"/>
      <c r="DV939" s="721"/>
      <c r="DW939" s="721"/>
      <c r="DX939" s="721"/>
      <c r="DY939" s="721"/>
      <c r="DZ939" s="721"/>
      <c r="EA939" s="721"/>
      <c r="EB939" s="721"/>
      <c r="EC939" s="721"/>
      <c r="ED939" s="721"/>
      <c r="EE939" s="721"/>
      <c r="EF939" s="721"/>
      <c r="EG939" s="721"/>
      <c r="EH939" s="721"/>
      <c r="EI939" s="721"/>
      <c r="EJ939" s="721"/>
      <c r="EK939" s="721"/>
      <c r="EL939" s="721"/>
      <c r="EM939" s="721"/>
      <c r="EN939" s="721"/>
      <c r="EO939" s="721"/>
      <c r="EP939" s="721"/>
      <c r="EQ939" s="721"/>
      <c r="ER939" s="721"/>
      <c r="ES939" s="721"/>
      <c r="ET939" s="721"/>
      <c r="EU939" s="721"/>
      <c r="EV939" s="721"/>
      <c r="EW939" s="721"/>
      <c r="EX939" s="721"/>
      <c r="EY939" s="721"/>
      <c r="EZ939" s="721"/>
      <c r="FA939" s="721"/>
      <c r="FB939" s="721"/>
      <c r="FC939" s="721"/>
      <c r="FD939" s="721"/>
      <c r="FE939" s="721"/>
      <c r="FF939" s="721"/>
      <c r="FG939" s="721"/>
      <c r="FH939" s="721"/>
      <c r="FI939" s="721"/>
      <c r="FJ939" s="721"/>
      <c r="FK939" s="721"/>
      <c r="FL939" s="721"/>
      <c r="FM939" s="721"/>
      <c r="FN939" s="721"/>
      <c r="FO939" s="721"/>
      <c r="FP939" s="721"/>
      <c r="FQ939" s="721"/>
      <c r="FR939" s="721"/>
      <c r="FS939" s="721"/>
      <c r="FT939" s="721"/>
      <c r="FU939" s="721"/>
      <c r="FV939" s="721"/>
      <c r="FW939" s="721"/>
      <c r="FX939" s="721"/>
      <c r="FY939" s="721"/>
      <c r="FZ939" s="721"/>
      <c r="GA939" s="721"/>
      <c r="GB939" s="721"/>
      <c r="GC939" s="721"/>
      <c r="GD939" s="721"/>
      <c r="GE939" s="721"/>
      <c r="GF939" s="721"/>
      <c r="GG939" s="721"/>
      <c r="GH939" s="721"/>
      <c r="GI939" s="721"/>
      <c r="GJ939" s="721"/>
      <c r="GK939" s="721"/>
      <c r="GL939" s="721"/>
      <c r="GM939" s="721"/>
      <c r="GN939" s="721"/>
      <c r="GO939" s="721"/>
      <c r="GP939" s="721"/>
      <c r="GQ939" s="721"/>
      <c r="GR939" s="721"/>
      <c r="GS939" s="721"/>
      <c r="GT939" s="721"/>
      <c r="GU939" s="721"/>
      <c r="GV939" s="721"/>
      <c r="GW939" s="721"/>
      <c r="GX939" s="721"/>
      <c r="GY939" s="721"/>
      <c r="GZ939" s="721"/>
      <c r="HA939" s="721"/>
      <c r="HB939" s="721"/>
      <c r="HC939" s="721"/>
      <c r="HD939" s="721"/>
      <c r="HE939" s="721"/>
      <c r="HF939" s="721"/>
      <c r="HG939" s="721"/>
      <c r="HH939" s="721"/>
      <c r="HI939" s="721"/>
      <c r="HJ939" s="721"/>
      <c r="HK939" s="721"/>
      <c r="HL939" s="721"/>
      <c r="HM939" s="721"/>
      <c r="HN939" s="721"/>
      <c r="HO939" s="721"/>
      <c r="HP939" s="721"/>
      <c r="HQ939" s="721"/>
      <c r="HR939" s="721"/>
      <c r="HS939" s="721"/>
      <c r="HT939" s="721"/>
      <c r="HU939" s="721"/>
      <c r="HV939" s="721"/>
      <c r="HW939" s="721"/>
      <c r="HX939" s="721"/>
      <c r="HY939" s="721"/>
      <c r="HZ939" s="721"/>
      <c r="IA939" s="721"/>
      <c r="IB939" s="721"/>
      <c r="IC939" s="721"/>
      <c r="ID939" s="721"/>
      <c r="IE939" s="721"/>
      <c r="IF939" s="721"/>
      <c r="IG939" s="721"/>
      <c r="IH939" s="721"/>
      <c r="II939" s="721"/>
      <c r="IJ939" s="721"/>
      <c r="IK939" s="721"/>
      <c r="IL939" s="721"/>
      <c r="IM939" s="721"/>
      <c r="IN939" s="721"/>
      <c r="IO939" s="721"/>
      <c r="IP939" s="721"/>
      <c r="IQ939" s="721"/>
      <c r="IR939" s="721"/>
      <c r="IS939" s="721"/>
      <c r="IT939" s="721"/>
      <c r="IU939" s="721"/>
      <c r="IV939" s="721"/>
      <c r="IW939" s="721"/>
      <c r="IX939" s="721"/>
      <c r="IY939" s="721"/>
      <c r="IZ939" s="721"/>
      <c r="JA939" s="721"/>
      <c r="JB939" s="721"/>
      <c r="JC939" s="721"/>
      <c r="JD939" s="721"/>
      <c r="JE939" s="721"/>
      <c r="JF939" s="721"/>
      <c r="JG939" s="721"/>
      <c r="JH939" s="721"/>
      <c r="JI939" s="721"/>
      <c r="JJ939" s="721"/>
      <c r="JK939" s="721"/>
      <c r="JL939" s="721"/>
      <c r="JM939" s="721"/>
      <c r="JN939" s="721"/>
      <c r="JO939" s="721"/>
      <c r="JP939" s="721"/>
      <c r="JQ939" s="721"/>
      <c r="JR939" s="721"/>
      <c r="JS939" s="721"/>
      <c r="JT939" s="721"/>
      <c r="JU939" s="721"/>
      <c r="JV939" s="721"/>
      <c r="JW939" s="721"/>
      <c r="JX939" s="721"/>
      <c r="JY939" s="721"/>
      <c r="JZ939" s="721"/>
      <c r="KA939" s="721"/>
      <c r="KB939" s="721"/>
      <c r="KC939" s="721"/>
      <c r="KD939" s="721"/>
      <c r="KE939" s="721"/>
      <c r="KF939" s="721"/>
      <c r="KG939" s="721"/>
      <c r="KH939" s="721"/>
      <c r="KI939" s="721"/>
      <c r="KJ939" s="721"/>
      <c r="KK939" s="721"/>
      <c r="KL939" s="721"/>
      <c r="KM939" s="721"/>
      <c r="KN939" s="721"/>
      <c r="KO939" s="721"/>
      <c r="KP939" s="721"/>
      <c r="KQ939" s="721"/>
      <c r="KR939" s="721"/>
      <c r="KS939" s="721"/>
      <c r="KT939" s="721"/>
      <c r="KU939" s="721"/>
      <c r="KV939" s="721"/>
      <c r="KW939" s="721"/>
      <c r="KX939" s="721"/>
      <c r="KY939" s="721"/>
      <c r="KZ939" s="721"/>
      <c r="LA939" s="721"/>
      <c r="LB939" s="721"/>
      <c r="LC939" s="721"/>
      <c r="LD939" s="721"/>
      <c r="LE939" s="721"/>
      <c r="LF939" s="721"/>
      <c r="LG939" s="721"/>
      <c r="LH939" s="721"/>
      <c r="LI939" s="721"/>
      <c r="LJ939" s="721"/>
      <c r="LK939" s="721"/>
      <c r="LL939" s="721"/>
      <c r="LM939" s="721"/>
      <c r="LN939" s="721"/>
      <c r="LO939" s="721"/>
      <c r="LP939" s="721"/>
      <c r="LQ939" s="721"/>
      <c r="LR939" s="721"/>
      <c r="LS939" s="721"/>
      <c r="LT939" s="721"/>
      <c r="LU939" s="721"/>
      <c r="LV939" s="721"/>
      <c r="LW939" s="721"/>
      <c r="LX939" s="721"/>
      <c r="LY939" s="721"/>
      <c r="LZ939" s="721"/>
      <c r="MA939" s="721"/>
      <c r="MB939" s="721"/>
      <c r="MC939" s="721"/>
      <c r="MD939" s="721"/>
      <c r="ME939" s="721"/>
      <c r="MF939" s="721"/>
      <c r="MG939" s="721"/>
      <c r="MH939" s="721"/>
      <c r="MI939" s="721"/>
      <c r="MJ939" s="721"/>
      <c r="MK939" s="721"/>
      <c r="ML939" s="721"/>
      <c r="MM939" s="721"/>
      <c r="MN939" s="721"/>
      <c r="MO939" s="721"/>
      <c r="MP939" s="721"/>
      <c r="MQ939" s="721"/>
      <c r="MR939" s="721"/>
      <c r="MS939" s="721"/>
      <c r="MT939" s="721"/>
      <c r="MU939" s="721"/>
      <c r="MV939" s="721"/>
      <c r="MW939" s="721"/>
      <c r="MX939" s="721"/>
      <c r="MY939" s="721"/>
      <c r="MZ939" s="721"/>
      <c r="NA939" s="721"/>
      <c r="NB939" s="721"/>
      <c r="NC939" s="721"/>
      <c r="ND939" s="721"/>
      <c r="NE939" s="721"/>
      <c r="NF939" s="721"/>
      <c r="NG939" s="721"/>
      <c r="NH939" s="721"/>
      <c r="NI939" s="721"/>
      <c r="NJ939" s="721"/>
      <c r="NK939" s="721"/>
      <c r="NL939" s="721"/>
      <c r="NM939" s="721"/>
      <c r="NN939" s="721"/>
      <c r="NO939" s="721"/>
      <c r="NP939" s="721"/>
      <c r="NQ939" s="721"/>
      <c r="NR939" s="721"/>
      <c r="NS939" s="721"/>
      <c r="NT939" s="721"/>
      <c r="NU939" s="721"/>
      <c r="NV939" s="721"/>
      <c r="NW939" s="721"/>
      <c r="NX939" s="721"/>
      <c r="NY939" s="721"/>
      <c r="NZ939" s="721"/>
      <c r="OA939" s="721"/>
      <c r="OB939" s="721"/>
      <c r="OC939" s="721"/>
      <c r="OD939" s="721"/>
      <c r="OE939" s="721"/>
      <c r="OF939" s="721"/>
      <c r="OG939" s="721"/>
      <c r="OH939" s="721"/>
      <c r="OI939" s="721"/>
      <c r="OJ939" s="721"/>
      <c r="OK939" s="721"/>
      <c r="OL939" s="721"/>
      <c r="OM939" s="721"/>
      <c r="ON939" s="721"/>
      <c r="OO939" s="721"/>
      <c r="OP939" s="721"/>
      <c r="OQ939" s="721"/>
      <c r="OR939" s="721"/>
      <c r="OS939" s="721"/>
      <c r="OT939" s="721"/>
      <c r="OU939" s="721"/>
      <c r="OV939" s="721"/>
      <c r="OW939" s="721"/>
      <c r="OX939" s="721"/>
      <c r="OY939" s="721"/>
      <c r="OZ939" s="721"/>
      <c r="PA939" s="721"/>
      <c r="PB939" s="721"/>
      <c r="PC939" s="721"/>
      <c r="PD939" s="721"/>
      <c r="PE939" s="721"/>
      <c r="PF939" s="721"/>
      <c r="PG939" s="721"/>
      <c r="PH939" s="721"/>
      <c r="PI939" s="721"/>
      <c r="PJ939" s="721"/>
      <c r="PK939" s="721"/>
      <c r="PL939" s="721"/>
      <c r="PM939" s="721"/>
      <c r="PN939" s="721"/>
      <c r="PO939" s="721"/>
      <c r="PP939" s="721"/>
      <c r="PQ939" s="721"/>
      <c r="PR939" s="721"/>
      <c r="PS939" s="721"/>
      <c r="PT939" s="721"/>
      <c r="PU939" s="721"/>
      <c r="PV939" s="721"/>
      <c r="PW939" s="721"/>
      <c r="PX939" s="721"/>
      <c r="PY939" s="721"/>
      <c r="PZ939" s="721"/>
      <c r="QA939" s="721"/>
      <c r="QB939" s="721"/>
      <c r="QC939" s="721"/>
      <c r="QD939" s="721"/>
      <c r="QE939" s="721"/>
      <c r="QF939" s="721"/>
      <c r="QG939" s="721"/>
      <c r="QH939" s="721"/>
      <c r="QI939" s="721"/>
      <c r="QJ939" s="721"/>
      <c r="QK939" s="721"/>
      <c r="QL939" s="721"/>
      <c r="QM939" s="721"/>
      <c r="QN939" s="721"/>
      <c r="QO939" s="721"/>
      <c r="QP939" s="721"/>
      <c r="QQ939" s="721"/>
      <c r="QR939" s="721"/>
      <c r="QS939" s="721"/>
      <c r="QT939" s="721"/>
      <c r="QU939" s="721"/>
      <c r="QV939" s="721"/>
      <c r="QW939" s="721"/>
      <c r="QX939" s="721"/>
      <c r="QY939" s="721"/>
      <c r="QZ939" s="721"/>
      <c r="RA939" s="721"/>
      <c r="RB939" s="721"/>
      <c r="RC939" s="721"/>
      <c r="RD939" s="721"/>
      <c r="RE939" s="721"/>
      <c r="RF939" s="721"/>
      <c r="RG939" s="721"/>
      <c r="RH939" s="721"/>
      <c r="RI939" s="721"/>
      <c r="RJ939" s="721"/>
      <c r="RK939" s="721"/>
      <c r="RL939" s="721"/>
      <c r="RM939" s="721"/>
      <c r="RN939" s="721"/>
      <c r="RO939" s="721"/>
      <c r="RP939" s="721"/>
      <c r="RQ939" s="721"/>
      <c r="RR939" s="721"/>
      <c r="RS939" s="721"/>
      <c r="RT939" s="721"/>
      <c r="RU939" s="721"/>
      <c r="RV939" s="721"/>
      <c r="RW939" s="721"/>
      <c r="RX939" s="721"/>
      <c r="RY939" s="721"/>
      <c r="RZ939" s="721"/>
      <c r="SA939" s="721"/>
      <c r="SB939" s="721"/>
      <c r="SC939" s="721"/>
      <c r="SD939" s="721"/>
      <c r="SE939" s="721"/>
      <c r="SF939" s="721"/>
      <c r="SG939" s="721"/>
      <c r="SH939" s="721"/>
      <c r="SI939" s="721"/>
      <c r="SJ939" s="721"/>
      <c r="SK939" s="721"/>
      <c r="SL939" s="721"/>
      <c r="SM939" s="721"/>
      <c r="SN939" s="721"/>
      <c r="SO939" s="721"/>
      <c r="SP939" s="721"/>
      <c r="SQ939" s="721"/>
      <c r="SR939" s="721"/>
      <c r="SS939" s="721"/>
      <c r="ST939" s="721"/>
      <c r="SU939" s="721"/>
      <c r="SV939" s="721"/>
      <c r="SW939" s="721"/>
      <c r="SX939" s="721"/>
      <c r="SY939" s="721"/>
      <c r="SZ939" s="721"/>
      <c r="TA939" s="721"/>
      <c r="TB939" s="721"/>
      <c r="TC939" s="721"/>
      <c r="TD939" s="721"/>
      <c r="TE939" s="721"/>
      <c r="TF939" s="721"/>
      <c r="TG939" s="721"/>
      <c r="TH939" s="721"/>
      <c r="TI939" s="721"/>
      <c r="TJ939" s="721"/>
      <c r="TK939" s="721"/>
      <c r="TL939" s="721"/>
      <c r="TM939" s="721"/>
      <c r="TN939" s="721"/>
      <c r="TO939" s="721"/>
      <c r="TP939" s="721"/>
      <c r="TQ939" s="721"/>
      <c r="TR939" s="721"/>
      <c r="TS939" s="721"/>
      <c r="TT939" s="721"/>
      <c r="TU939" s="721"/>
      <c r="TV939" s="721"/>
      <c r="TW939" s="721"/>
      <c r="TX939" s="721"/>
      <c r="TY939" s="721"/>
      <c r="TZ939" s="721"/>
      <c r="UA939" s="721"/>
      <c r="UB939" s="721"/>
      <c r="UC939" s="721"/>
      <c r="UD939" s="721"/>
      <c r="UE939" s="721"/>
      <c r="UF939" s="721"/>
      <c r="UG939" s="721"/>
      <c r="UH939" s="721"/>
      <c r="UI939" s="721"/>
      <c r="UJ939" s="721"/>
      <c r="UK939" s="721"/>
      <c r="UL939" s="721"/>
      <c r="UM939" s="721"/>
      <c r="UN939" s="721"/>
      <c r="UO939" s="721"/>
      <c r="UP939" s="721"/>
      <c r="UQ939" s="721"/>
      <c r="UR939" s="721"/>
      <c r="US939" s="721"/>
      <c r="UT939" s="721"/>
      <c r="UU939" s="721"/>
      <c r="UV939" s="721"/>
      <c r="UW939" s="721"/>
      <c r="UX939" s="721"/>
      <c r="UY939" s="721"/>
      <c r="UZ939" s="721"/>
      <c r="VA939" s="721"/>
      <c r="VB939" s="721"/>
      <c r="VC939" s="721"/>
      <c r="VD939" s="721"/>
      <c r="VE939" s="721"/>
      <c r="VF939" s="721"/>
      <c r="VG939" s="721"/>
      <c r="VH939" s="721"/>
      <c r="VI939" s="721"/>
      <c r="VJ939" s="721"/>
      <c r="VK939" s="721"/>
      <c r="VL939" s="721"/>
      <c r="VM939" s="721"/>
      <c r="VN939" s="721"/>
      <c r="VO939" s="721"/>
      <c r="VP939" s="721"/>
      <c r="VQ939" s="721"/>
      <c r="VR939" s="721"/>
      <c r="VS939" s="721"/>
      <c r="VT939" s="721"/>
      <c r="VU939" s="721"/>
      <c r="VV939" s="721"/>
      <c r="VW939" s="721"/>
      <c r="VX939" s="721"/>
      <c r="VY939" s="721"/>
      <c r="VZ939" s="721"/>
      <c r="WA939" s="721"/>
      <c r="WB939" s="721"/>
      <c r="WC939" s="721"/>
      <c r="WD939" s="721"/>
      <c r="WE939" s="721"/>
      <c r="WF939" s="721"/>
      <c r="WG939" s="721"/>
      <c r="WH939" s="721"/>
      <c r="WI939" s="721"/>
      <c r="WJ939" s="721"/>
      <c r="WK939" s="721"/>
      <c r="WL939" s="721"/>
      <c r="WM939" s="721"/>
      <c r="WN939" s="721"/>
      <c r="WO939" s="721"/>
      <c r="WP939" s="721"/>
      <c r="WQ939" s="721"/>
      <c r="WR939" s="721"/>
      <c r="WS939" s="721"/>
      <c r="WT939" s="721"/>
      <c r="WU939" s="721"/>
      <c r="WV939" s="721"/>
      <c r="WW939" s="721"/>
      <c r="WX939" s="721"/>
      <c r="WY939" s="721"/>
      <c r="WZ939" s="721"/>
      <c r="XA939" s="721"/>
      <c r="XB939" s="721"/>
      <c r="XC939" s="721"/>
      <c r="XD939" s="721"/>
      <c r="XE939" s="721"/>
      <c r="XF939" s="721"/>
      <c r="XG939" s="721"/>
      <c r="XH939" s="721"/>
      <c r="XI939" s="721"/>
      <c r="XJ939" s="721"/>
      <c r="XK939" s="721"/>
      <c r="XL939" s="721"/>
      <c r="XM939" s="721"/>
      <c r="XN939" s="721"/>
      <c r="XO939" s="721"/>
      <c r="XP939" s="721"/>
      <c r="XQ939" s="721"/>
      <c r="XR939" s="721"/>
      <c r="XS939" s="721"/>
      <c r="XT939" s="721"/>
      <c r="XU939" s="721"/>
      <c r="XV939" s="721"/>
      <c r="XW939" s="721"/>
      <c r="XX939" s="721"/>
      <c r="XY939" s="721"/>
      <c r="XZ939" s="721"/>
      <c r="YA939" s="721"/>
      <c r="YB939" s="721"/>
      <c r="YC939" s="721"/>
      <c r="YD939" s="721"/>
      <c r="YE939" s="721"/>
      <c r="YF939" s="721"/>
      <c r="YG939" s="721"/>
      <c r="YH939" s="721"/>
      <c r="YI939" s="721"/>
      <c r="YJ939" s="721"/>
      <c r="YK939" s="721"/>
      <c r="YL939" s="721"/>
      <c r="YM939" s="721"/>
      <c r="YN939" s="721"/>
      <c r="YO939" s="721"/>
      <c r="YP939" s="721"/>
      <c r="YQ939" s="721"/>
      <c r="YR939" s="721"/>
      <c r="YS939" s="721"/>
      <c r="YT939" s="721"/>
      <c r="YU939" s="721"/>
      <c r="YV939" s="721"/>
      <c r="YW939" s="721"/>
      <c r="YX939" s="721"/>
      <c r="YY939" s="721"/>
      <c r="YZ939" s="721"/>
      <c r="ZA939" s="721"/>
      <c r="ZB939" s="721"/>
      <c r="ZC939" s="721"/>
      <c r="ZD939" s="721"/>
      <c r="ZE939" s="721"/>
      <c r="ZF939" s="721"/>
      <c r="ZG939" s="721"/>
      <c r="ZH939" s="721"/>
      <c r="ZI939" s="721"/>
      <c r="ZJ939" s="721"/>
      <c r="ZK939" s="721"/>
      <c r="ZL939" s="721"/>
      <c r="ZM939" s="721"/>
      <c r="ZN939" s="721"/>
      <c r="ZO939" s="721"/>
      <c r="ZP939" s="721"/>
      <c r="ZQ939" s="721"/>
      <c r="ZR939" s="721"/>
      <c r="ZS939" s="721"/>
      <c r="ZT939" s="721"/>
      <c r="ZU939" s="721"/>
      <c r="ZV939" s="721"/>
      <c r="ZW939" s="721"/>
      <c r="ZX939" s="721"/>
      <c r="ZY939" s="721"/>
      <c r="ZZ939" s="721"/>
      <c r="AAA939" s="721"/>
      <c r="AAB939" s="721"/>
      <c r="AAC939" s="721"/>
      <c r="AAD939" s="721"/>
      <c r="AAE939" s="721"/>
      <c r="AAF939" s="721"/>
      <c r="AAG939" s="721"/>
      <c r="AAH939" s="721"/>
      <c r="AAI939" s="721"/>
      <c r="AAJ939" s="721"/>
      <c r="AAK939" s="721"/>
      <c r="AAL939" s="721"/>
      <c r="AAM939" s="721"/>
      <c r="AAN939" s="721"/>
      <c r="AAO939" s="721"/>
      <c r="AAP939" s="721"/>
      <c r="AAQ939" s="721"/>
      <c r="AAR939" s="721"/>
      <c r="AAS939" s="721"/>
      <c r="AAT939" s="721"/>
      <c r="AAU939" s="721"/>
      <c r="AAV939" s="721"/>
      <c r="AAW939" s="721"/>
      <c r="AAX939" s="721"/>
      <c r="AAY939" s="721"/>
      <c r="AAZ939" s="721"/>
      <c r="ABA939" s="721"/>
      <c r="ABB939" s="721"/>
      <c r="ABC939" s="721"/>
      <c r="ABD939" s="721"/>
      <c r="ABE939" s="721"/>
      <c r="ABF939" s="721"/>
      <c r="ABG939" s="721"/>
      <c r="ABH939" s="721"/>
      <c r="ABI939" s="721"/>
      <c r="ABJ939" s="721"/>
      <c r="ABK939" s="721"/>
      <c r="ABL939" s="721"/>
      <c r="ABM939" s="721"/>
      <c r="ABN939" s="721"/>
      <c r="ABO939" s="721"/>
      <c r="ABP939" s="721"/>
      <c r="ABQ939" s="721"/>
      <c r="ABR939" s="721"/>
      <c r="ABS939" s="721"/>
      <c r="ABT939" s="721"/>
      <c r="ABU939" s="721"/>
      <c r="ABV939" s="721"/>
      <c r="ABW939" s="721"/>
      <c r="ABX939" s="721"/>
      <c r="ABY939" s="721"/>
      <c r="ABZ939" s="721"/>
      <c r="ACA939" s="721"/>
      <c r="ACB939" s="721"/>
      <c r="ACC939" s="721"/>
      <c r="ACD939" s="721"/>
      <c r="ACE939" s="721"/>
      <c r="ACF939" s="721"/>
      <c r="ACG939" s="721"/>
      <c r="ACH939" s="721"/>
      <c r="ACI939" s="721"/>
      <c r="ACJ939" s="721"/>
      <c r="ACK939" s="721"/>
      <c r="ACL939" s="721"/>
      <c r="ACM939" s="721"/>
      <c r="ACN939" s="721"/>
      <c r="ACO939" s="721"/>
      <c r="ACP939" s="721"/>
      <c r="ACQ939" s="721"/>
      <c r="ACR939" s="721"/>
      <c r="ACS939" s="721"/>
      <c r="ACT939" s="721"/>
      <c r="ACU939" s="721"/>
      <c r="ACV939" s="721"/>
      <c r="ACW939" s="721"/>
      <c r="ACX939" s="721"/>
      <c r="ACY939" s="721"/>
      <c r="ACZ939" s="721"/>
      <c r="ADA939" s="721"/>
      <c r="ADB939" s="721"/>
      <c r="ADC939" s="721"/>
      <c r="ADD939" s="721"/>
      <c r="ADE939" s="721"/>
      <c r="ADF939" s="721"/>
      <c r="ADG939" s="721"/>
      <c r="ADH939" s="721"/>
      <c r="ADI939" s="721"/>
      <c r="ADJ939" s="721"/>
      <c r="ADK939" s="721"/>
      <c r="ADL939" s="721"/>
      <c r="ADM939" s="721"/>
      <c r="ADN939" s="721"/>
      <c r="ADO939" s="721"/>
      <c r="ADP939" s="721"/>
      <c r="ADQ939" s="721"/>
      <c r="ADR939" s="721"/>
      <c r="ADS939" s="721"/>
      <c r="ADT939" s="721"/>
      <c r="ADU939" s="721"/>
      <c r="ADV939" s="721"/>
      <c r="ADW939" s="721"/>
      <c r="ADX939" s="721"/>
      <c r="ADY939" s="721"/>
      <c r="ADZ939" s="721"/>
      <c r="AEA939" s="721"/>
      <c r="AEB939" s="721"/>
      <c r="AEC939" s="721"/>
      <c r="AED939" s="721"/>
      <c r="AEE939" s="721"/>
      <c r="AEF939" s="721"/>
      <c r="AEG939" s="721"/>
      <c r="AEH939" s="721"/>
      <c r="AEI939" s="721"/>
      <c r="AEJ939" s="721"/>
      <c r="AEK939" s="721"/>
      <c r="AEL939" s="721"/>
      <c r="AEM939" s="721"/>
      <c r="AEN939" s="721"/>
      <c r="AEO939" s="721"/>
      <c r="AEP939" s="721"/>
      <c r="AEQ939" s="721"/>
      <c r="AER939" s="721"/>
      <c r="AES939" s="721"/>
      <c r="AET939" s="721"/>
      <c r="AEU939" s="721"/>
      <c r="AEV939" s="721"/>
      <c r="AEW939" s="721"/>
      <c r="AEX939" s="721"/>
      <c r="AEY939" s="721"/>
      <c r="AEZ939" s="721"/>
      <c r="AFA939" s="721"/>
      <c r="AFB939" s="721"/>
      <c r="AFC939" s="721"/>
      <c r="AFD939" s="721"/>
      <c r="AFE939" s="721"/>
      <c r="AFF939" s="721"/>
      <c r="AFG939" s="721"/>
      <c r="AFH939" s="721"/>
      <c r="AFI939" s="721"/>
      <c r="AFJ939" s="721"/>
      <c r="AFK939" s="721"/>
      <c r="AFL939" s="721"/>
      <c r="AFM939" s="721"/>
      <c r="AFN939" s="721"/>
      <c r="AFO939" s="721"/>
      <c r="AFP939" s="721"/>
      <c r="AFQ939" s="721"/>
      <c r="AFR939" s="721"/>
      <c r="AFS939" s="721"/>
      <c r="AFT939" s="721"/>
      <c r="AFU939" s="721"/>
      <c r="AFV939" s="721"/>
      <c r="AFW939" s="721"/>
      <c r="AFX939" s="721"/>
      <c r="AFY939" s="721"/>
      <c r="AFZ939" s="721"/>
      <c r="AGA939" s="721"/>
      <c r="AGB939" s="721"/>
      <c r="AGC939" s="721"/>
      <c r="AGD939" s="721"/>
      <c r="AGE939" s="721"/>
      <c r="AGF939" s="721"/>
      <c r="AGG939" s="721"/>
      <c r="AGH939" s="721"/>
      <c r="AGI939" s="721"/>
      <c r="AGJ939" s="721"/>
      <c r="AGK939" s="721"/>
      <c r="AGL939" s="721"/>
      <c r="AGM939" s="721"/>
      <c r="AGN939" s="721"/>
      <c r="AGO939" s="721"/>
      <c r="AGP939" s="721"/>
      <c r="AGQ939" s="721"/>
      <c r="AGR939" s="721"/>
      <c r="AGS939" s="721"/>
      <c r="AGT939" s="721"/>
      <c r="AGU939" s="721"/>
      <c r="AGV939" s="721"/>
      <c r="AGW939" s="721"/>
      <c r="AGX939" s="721"/>
      <c r="AGY939" s="721"/>
      <c r="AGZ939" s="721"/>
      <c r="AHA939" s="721"/>
      <c r="AHB939" s="721"/>
      <c r="AHC939" s="721"/>
      <c r="AHD939" s="721"/>
      <c r="AHE939" s="721"/>
      <c r="AHF939" s="721"/>
      <c r="AHG939" s="721"/>
      <c r="AHH939" s="721"/>
      <c r="AHI939" s="721"/>
      <c r="AHJ939" s="721"/>
      <c r="AHK939" s="721"/>
      <c r="AHL939" s="721"/>
      <c r="AHM939" s="721"/>
      <c r="AHN939" s="721"/>
      <c r="AHO939" s="721"/>
      <c r="AHP939" s="721"/>
      <c r="AHQ939" s="721"/>
      <c r="AHR939" s="721"/>
      <c r="AHS939" s="721"/>
      <c r="AHT939" s="721"/>
      <c r="AHU939" s="721"/>
      <c r="AHV939" s="721"/>
      <c r="AHW939" s="721"/>
      <c r="AHX939" s="721"/>
      <c r="AHY939" s="721"/>
      <c r="AHZ939" s="721"/>
      <c r="AIA939" s="721"/>
      <c r="AIB939" s="721"/>
      <c r="AIC939" s="721"/>
      <c r="AID939" s="721"/>
      <c r="AIE939" s="721"/>
      <c r="AIF939" s="721"/>
      <c r="AIG939" s="721"/>
      <c r="AIH939" s="721"/>
      <c r="AII939" s="721"/>
      <c r="AIJ939" s="721"/>
      <c r="AIK939" s="721"/>
      <c r="AIL939" s="721"/>
      <c r="AIM939" s="721"/>
      <c r="AIN939" s="721"/>
      <c r="AIO939" s="721"/>
      <c r="AIP939" s="721"/>
      <c r="AIQ939" s="721"/>
      <c r="AIR939" s="721"/>
      <c r="AIS939" s="721"/>
      <c r="AIT939" s="721"/>
      <c r="AIU939" s="721"/>
      <c r="AIV939" s="721"/>
      <c r="AIW939" s="721"/>
      <c r="AIX939" s="721"/>
      <c r="AIY939" s="721"/>
      <c r="AIZ939" s="721"/>
      <c r="AJA939" s="721"/>
      <c r="AJB939" s="721"/>
      <c r="AJC939" s="721"/>
      <c r="AJD939" s="721"/>
      <c r="AJE939" s="721"/>
      <c r="AJF939" s="721"/>
      <c r="AJG939" s="721"/>
      <c r="AJH939" s="721"/>
      <c r="AJI939" s="721"/>
      <c r="AJJ939" s="721"/>
      <c r="AJK939" s="721"/>
      <c r="AJL939" s="721"/>
      <c r="AJM939" s="721"/>
      <c r="AJN939" s="721"/>
      <c r="AJO939" s="721"/>
      <c r="AJP939" s="721"/>
      <c r="AJQ939" s="721"/>
      <c r="AJR939" s="721"/>
      <c r="AJS939" s="721"/>
      <c r="AJT939" s="721"/>
      <c r="AJU939" s="721"/>
      <c r="AJV939" s="721"/>
      <c r="AJW939" s="721"/>
      <c r="AJX939" s="721"/>
      <c r="AJY939" s="721"/>
      <c r="AJZ939" s="721"/>
      <c r="AKA939" s="721"/>
      <c r="AKB939" s="721"/>
      <c r="AKC939" s="721"/>
      <c r="AKD939" s="721"/>
      <c r="AKE939" s="721"/>
      <c r="AKF939" s="721"/>
      <c r="AKG939" s="721"/>
      <c r="AKH939" s="721"/>
      <c r="AKI939" s="721"/>
      <c r="AKJ939" s="721"/>
      <c r="AKK939" s="721"/>
      <c r="AKL939" s="721"/>
      <c r="AKM939" s="721"/>
      <c r="AKN939" s="721"/>
      <c r="AKO939" s="721"/>
      <c r="AKP939" s="721"/>
      <c r="AKQ939" s="721"/>
      <c r="AKR939" s="721"/>
      <c r="AKS939" s="721"/>
      <c r="AKT939" s="721"/>
      <c r="AKU939" s="721"/>
      <c r="AKV939" s="721"/>
      <c r="AKW939" s="721"/>
      <c r="AKX939" s="721"/>
      <c r="AKY939" s="721"/>
      <c r="AKZ939" s="721"/>
      <c r="ALA939" s="721"/>
      <c r="ALB939" s="721"/>
      <c r="ALC939" s="721"/>
      <c r="ALD939" s="721"/>
      <c r="ALE939" s="721"/>
      <c r="ALF939" s="721"/>
      <c r="ALG939" s="721"/>
      <c r="ALH939" s="721"/>
      <c r="ALI939" s="721"/>
      <c r="ALJ939" s="721"/>
      <c r="ALK939" s="721"/>
      <c r="ALL939" s="721"/>
      <c r="ALM939" s="721"/>
      <c r="ALN939" s="721"/>
      <c r="ALO939" s="721"/>
      <c r="ALP939" s="721"/>
      <c r="ALQ939" s="721"/>
      <c r="ALR939" s="721"/>
      <c r="ALS939" s="721"/>
      <c r="ALT939" s="721"/>
      <c r="ALU939" s="721"/>
      <c r="ALV939" s="721"/>
      <c r="ALW939" s="721"/>
      <c r="ALX939" s="721"/>
      <c r="ALY939" s="721"/>
      <c r="ALZ939" s="721"/>
      <c r="AMA939" s="721"/>
      <c r="AMB939" s="721"/>
      <c r="AMC939" s="721"/>
      <c r="AMD939" s="721"/>
      <c r="AME939" s="721"/>
      <c r="AMF939" s="721"/>
      <c r="AMG939" s="721"/>
      <c r="AMH939" s="721"/>
      <c r="AMI939" s="721"/>
      <c r="AMJ939" s="721"/>
      <c r="AMK939" s="721"/>
      <c r="AML939" s="721"/>
      <c r="AMM939" s="721"/>
      <c r="AMN939" s="721"/>
      <c r="AMO939" s="721"/>
      <c r="AMP939" s="721"/>
      <c r="AMQ939" s="721"/>
      <c r="AMR939" s="721"/>
      <c r="AMS939" s="721"/>
      <c r="AMT939" s="721"/>
      <c r="AMU939" s="721"/>
      <c r="AMV939" s="721"/>
      <c r="AMW939" s="721"/>
      <c r="AMX939" s="721"/>
      <c r="AMY939" s="721"/>
      <c r="AMZ939" s="721"/>
      <c r="ANA939" s="721"/>
      <c r="ANB939" s="721"/>
      <c r="ANC939" s="721"/>
      <c r="AND939" s="721"/>
      <c r="ANE939" s="721"/>
      <c r="ANF939" s="721"/>
      <c r="ANG939" s="721"/>
      <c r="ANH939" s="721"/>
      <c r="ANI939" s="721"/>
      <c r="ANJ939" s="721"/>
      <c r="ANK939" s="721"/>
      <c r="ANL939" s="721"/>
      <c r="ANM939" s="721"/>
      <c r="ANN939" s="721"/>
      <c r="ANO939" s="721"/>
      <c r="ANP939" s="721"/>
      <c r="ANQ939" s="721"/>
      <c r="ANR939" s="721"/>
      <c r="ANS939" s="721"/>
      <c r="ANT939" s="721"/>
      <c r="ANU939" s="721"/>
      <c r="ANV939" s="721"/>
      <c r="ANW939" s="721"/>
      <c r="ANX939" s="721"/>
      <c r="ANY939" s="721"/>
      <c r="ANZ939" s="721"/>
      <c r="AOA939" s="721"/>
      <c r="AOB939" s="721"/>
      <c r="AOC939" s="721"/>
      <c r="AOD939" s="721"/>
      <c r="AOE939" s="721"/>
      <c r="AOF939" s="721"/>
      <c r="AOG939" s="721"/>
      <c r="AOH939" s="721"/>
      <c r="AOI939" s="721"/>
      <c r="AOJ939" s="721"/>
      <c r="AOK939" s="721"/>
      <c r="AOL939" s="721"/>
      <c r="AOM939" s="721"/>
      <c r="AON939" s="721"/>
      <c r="AOO939" s="721"/>
      <c r="AOP939" s="721"/>
      <c r="AOQ939" s="721"/>
      <c r="AOR939" s="721"/>
      <c r="AOS939" s="721"/>
      <c r="AOT939" s="721"/>
      <c r="AOU939" s="721"/>
      <c r="AOV939" s="721"/>
      <c r="AOW939" s="721"/>
      <c r="AOX939" s="721"/>
      <c r="AOY939" s="721"/>
      <c r="AOZ939" s="721"/>
      <c r="APA939" s="721"/>
      <c r="APB939" s="721"/>
      <c r="APC939" s="721"/>
      <c r="APD939" s="721"/>
      <c r="APE939" s="721"/>
      <c r="APF939" s="721"/>
      <c r="APG939" s="721"/>
      <c r="APH939" s="721"/>
      <c r="API939" s="721"/>
      <c r="APJ939" s="721"/>
      <c r="APK939" s="721"/>
      <c r="APL939" s="721"/>
      <c r="APM939" s="721"/>
      <c r="APN939" s="721"/>
      <c r="APO939" s="721"/>
      <c r="APP939" s="721"/>
      <c r="APQ939" s="721"/>
      <c r="APR939" s="721"/>
      <c r="APS939" s="721"/>
      <c r="APT939" s="721"/>
      <c r="APU939" s="721"/>
      <c r="APV939" s="721"/>
      <c r="APW939" s="721"/>
      <c r="APX939" s="721"/>
      <c r="APY939" s="721"/>
      <c r="APZ939" s="721"/>
      <c r="AQA939" s="721"/>
      <c r="AQB939" s="721"/>
      <c r="AQC939" s="721"/>
      <c r="AQD939" s="721"/>
      <c r="AQE939" s="721"/>
      <c r="AQF939" s="721"/>
      <c r="AQG939" s="721"/>
      <c r="AQH939" s="721"/>
      <c r="AQI939" s="721"/>
      <c r="AQJ939" s="721"/>
      <c r="AQK939" s="721"/>
      <c r="AQL939" s="721"/>
      <c r="AQM939" s="721"/>
      <c r="AQN939" s="721"/>
      <c r="AQO939" s="721"/>
      <c r="AQP939" s="721"/>
      <c r="AQQ939" s="721"/>
      <c r="AQR939" s="721"/>
      <c r="AQS939" s="721"/>
      <c r="AQT939" s="721"/>
      <c r="AQU939" s="721"/>
      <c r="AQV939" s="721"/>
      <c r="AQW939" s="721"/>
      <c r="AQX939" s="721"/>
      <c r="AQY939" s="721"/>
      <c r="AQZ939" s="721"/>
      <c r="ARA939" s="721"/>
      <c r="ARB939" s="721"/>
      <c r="ARC939" s="721"/>
      <c r="ARD939" s="721"/>
      <c r="ARE939" s="721"/>
      <c r="ARF939" s="721"/>
      <c r="ARG939" s="721"/>
      <c r="ARH939" s="721"/>
      <c r="ARI939" s="721"/>
      <c r="ARJ939" s="721"/>
      <c r="ARK939" s="721"/>
      <c r="ARL939" s="721"/>
      <c r="ARM939" s="721"/>
      <c r="ARN939" s="721"/>
      <c r="ARO939" s="721"/>
      <c r="ARP939" s="721"/>
      <c r="ARQ939" s="721"/>
      <c r="ARR939" s="721"/>
      <c r="ARS939" s="721"/>
      <c r="ART939" s="721"/>
      <c r="ARU939" s="721"/>
      <c r="ARV939" s="721"/>
      <c r="ARW939" s="721"/>
      <c r="ARX939" s="721"/>
      <c r="ARY939" s="721"/>
      <c r="ARZ939" s="721"/>
      <c r="ASA939" s="721"/>
      <c r="ASB939" s="721"/>
      <c r="ASC939" s="721"/>
      <c r="ASD939" s="721"/>
      <c r="ASE939" s="721"/>
      <c r="ASF939" s="721"/>
      <c r="ASG939" s="721"/>
      <c r="ASH939" s="721"/>
      <c r="ASI939" s="721"/>
      <c r="ASJ939" s="721"/>
      <c r="ASK939" s="721"/>
      <c r="ASL939" s="721"/>
      <c r="ASM939" s="721"/>
      <c r="ASN939" s="721"/>
      <c r="ASO939" s="721"/>
      <c r="ASP939" s="721"/>
      <c r="ASQ939" s="721"/>
      <c r="ASR939" s="721"/>
      <c r="ASS939" s="721"/>
      <c r="AST939" s="721"/>
      <c r="ASU939" s="721"/>
      <c r="ASV939" s="721"/>
      <c r="ASW939" s="721"/>
      <c r="ASX939" s="721"/>
      <c r="ASY939" s="721"/>
      <c r="ASZ939" s="721"/>
      <c r="ATA939" s="721"/>
      <c r="ATB939" s="721"/>
      <c r="ATC939" s="721"/>
      <c r="ATD939" s="721"/>
      <c r="ATE939" s="721"/>
      <c r="ATF939" s="721"/>
      <c r="ATG939" s="721"/>
      <c r="ATH939" s="721"/>
      <c r="ATI939" s="721"/>
      <c r="ATJ939" s="721"/>
      <c r="ATK939" s="721"/>
      <c r="ATL939" s="721"/>
      <c r="ATM939" s="721"/>
      <c r="ATN939" s="721"/>
      <c r="ATO939" s="721"/>
      <c r="ATP939" s="721"/>
      <c r="ATQ939" s="721"/>
      <c r="ATR939" s="721"/>
      <c r="ATS939" s="721"/>
      <c r="ATT939" s="721"/>
      <c r="ATU939" s="721"/>
      <c r="ATV939" s="721"/>
      <c r="ATW939" s="721"/>
      <c r="ATX939" s="721"/>
      <c r="ATY939" s="721"/>
      <c r="ATZ939" s="721"/>
      <c r="AUA939" s="721"/>
      <c r="AUB939" s="721"/>
      <c r="AUC939" s="721"/>
      <c r="AUD939" s="721"/>
      <c r="AUE939" s="721"/>
      <c r="AUF939" s="721"/>
      <c r="AUG939" s="721"/>
      <c r="AUH939" s="721"/>
      <c r="AUI939" s="721"/>
      <c r="AUJ939" s="721"/>
      <c r="AUK939" s="721"/>
      <c r="AUL939" s="721"/>
      <c r="AUM939" s="721"/>
      <c r="AUN939" s="721"/>
      <c r="AUO939" s="721"/>
      <c r="AUP939" s="721"/>
      <c r="AUQ939" s="721"/>
      <c r="AUR939" s="721"/>
      <c r="AUS939" s="721"/>
      <c r="AUT939" s="721"/>
      <c r="AUU939" s="721"/>
      <c r="AUV939" s="721"/>
      <c r="AUW939" s="721"/>
      <c r="AUX939" s="721"/>
      <c r="AUY939" s="721"/>
      <c r="AUZ939" s="721"/>
      <c r="AVA939" s="721"/>
      <c r="AVB939" s="721"/>
      <c r="AVC939" s="721"/>
      <c r="AVD939" s="721"/>
      <c r="AVE939" s="721"/>
      <c r="AVF939" s="721"/>
      <c r="AVG939" s="721"/>
      <c r="AVH939" s="721"/>
      <c r="AVI939" s="721"/>
      <c r="AVJ939" s="721"/>
      <c r="AVK939" s="721"/>
    </row>
    <row r="940" spans="1:1259">
      <c r="A940" s="716"/>
      <c r="B940" s="716"/>
      <c r="C940" s="716"/>
      <c r="D940" s="714" t="s">
        <v>3247</v>
      </c>
      <c r="E940" s="703"/>
      <c r="F940" s="703"/>
      <c r="G940" s="703">
        <v>2022</v>
      </c>
      <c r="H940" s="703"/>
      <c r="I940" s="698" t="s">
        <v>1699</v>
      </c>
      <c r="J940" s="704"/>
      <c r="K940" s="705" t="s">
        <v>5005</v>
      </c>
      <c r="L940" s="703" t="s">
        <v>3359</v>
      </c>
      <c r="M940" s="706">
        <v>44601</v>
      </c>
      <c r="N940" s="706">
        <v>44662</v>
      </c>
      <c r="O940" s="706"/>
      <c r="P940" s="704"/>
      <c r="Q940" s="704"/>
      <c r="R940" s="704"/>
      <c r="S940" s="703" t="s">
        <v>2425</v>
      </c>
      <c r="T940" s="703">
        <v>60</v>
      </c>
      <c r="U940" s="703"/>
      <c r="V940" s="703" t="s">
        <v>973</v>
      </c>
      <c r="W940" s="703">
        <v>400</v>
      </c>
      <c r="X940" s="707">
        <v>416</v>
      </c>
      <c r="Y940" s="539">
        <f t="shared" si="42"/>
        <v>166400</v>
      </c>
      <c r="Z940" s="708">
        <v>0.54</v>
      </c>
      <c r="AA940" s="681">
        <f t="shared" si="43"/>
        <v>89856</v>
      </c>
      <c r="AB940" s="682"/>
      <c r="AC940" s="683">
        <v>0</v>
      </c>
      <c r="AD940" s="710"/>
      <c r="AE940" s="709">
        <v>3987.36</v>
      </c>
      <c r="AF940" s="695">
        <f t="shared" si="44"/>
        <v>93843.36</v>
      </c>
      <c r="AG940" s="703" t="s">
        <v>47</v>
      </c>
      <c r="AH940" s="703"/>
      <c r="AI940" s="705">
        <v>60</v>
      </c>
      <c r="AJ940" s="703" t="s">
        <v>5001</v>
      </c>
      <c r="AK940" s="711" t="s">
        <v>50</v>
      </c>
      <c r="AL940" s="703">
        <v>94534</v>
      </c>
      <c r="AM940" s="703" t="s">
        <v>52</v>
      </c>
      <c r="AN940" s="703"/>
      <c r="AO940" s="703"/>
      <c r="AP940" s="712"/>
      <c r="AQ940" s="712" t="s">
        <v>37</v>
      </c>
      <c r="AR940" s="712"/>
      <c r="AS940" s="715"/>
      <c r="AT940" s="715"/>
      <c r="AU940" s="715"/>
      <c r="AV940" s="708">
        <v>0.48000000000000004</v>
      </c>
      <c r="AW940" s="721"/>
      <c r="AX940" s="721"/>
      <c r="AY940" s="721"/>
      <c r="AZ940" s="721"/>
      <c r="BA940" s="721"/>
      <c r="BB940" s="721"/>
      <c r="BC940" s="721"/>
      <c r="BD940" s="721"/>
      <c r="BE940" s="721"/>
      <c r="BF940" s="721"/>
      <c r="BG940" s="721"/>
      <c r="BH940" s="721"/>
      <c r="BI940" s="721"/>
      <c r="BJ940" s="721"/>
      <c r="BK940" s="721"/>
      <c r="BL940" s="721"/>
      <c r="BM940" s="721"/>
      <c r="BN940" s="721"/>
      <c r="BO940" s="721"/>
      <c r="BP940" s="721"/>
      <c r="BQ940" s="721"/>
      <c r="BR940" s="721"/>
      <c r="BS940" s="721"/>
      <c r="BT940" s="721"/>
      <c r="BU940" s="721"/>
      <c r="BV940" s="721"/>
      <c r="BW940" s="721"/>
      <c r="BX940" s="721"/>
      <c r="BY940" s="721"/>
      <c r="BZ940" s="721"/>
      <c r="CA940" s="721"/>
      <c r="CB940" s="721"/>
      <c r="CC940" s="721"/>
      <c r="CD940" s="721"/>
      <c r="CE940" s="721"/>
      <c r="CF940" s="721"/>
      <c r="CG940" s="721"/>
      <c r="CH940" s="721"/>
      <c r="CI940" s="721"/>
      <c r="CJ940" s="721"/>
      <c r="CK940" s="721"/>
      <c r="CL940" s="721"/>
      <c r="CM940" s="721"/>
      <c r="CN940" s="721"/>
      <c r="CO940" s="721"/>
      <c r="CP940" s="721"/>
      <c r="CQ940" s="721"/>
      <c r="CR940" s="721"/>
      <c r="CS940" s="721"/>
      <c r="CT940" s="721"/>
      <c r="CU940" s="721"/>
      <c r="CV940" s="721"/>
      <c r="CW940" s="721"/>
      <c r="CX940" s="721"/>
      <c r="CY940" s="721"/>
      <c r="CZ940" s="721"/>
      <c r="DA940" s="721"/>
      <c r="DB940" s="721"/>
      <c r="DC940" s="721"/>
      <c r="DD940" s="721"/>
      <c r="DE940" s="721"/>
      <c r="DF940" s="721"/>
      <c r="DG940" s="721"/>
      <c r="DH940" s="721"/>
      <c r="DI940" s="721"/>
      <c r="DJ940" s="721"/>
      <c r="DK940" s="721"/>
      <c r="DL940" s="721"/>
      <c r="DM940" s="721"/>
      <c r="DN940" s="721"/>
      <c r="DO940" s="721"/>
      <c r="DP940" s="721"/>
      <c r="DQ940" s="721"/>
      <c r="DR940" s="721"/>
      <c r="DS940" s="721"/>
      <c r="DT940" s="721"/>
      <c r="DU940" s="721"/>
      <c r="DV940" s="721"/>
      <c r="DW940" s="721"/>
      <c r="DX940" s="721"/>
      <c r="DY940" s="721"/>
      <c r="DZ940" s="721"/>
      <c r="EA940" s="721"/>
      <c r="EB940" s="721"/>
      <c r="EC940" s="721"/>
      <c r="ED940" s="721"/>
      <c r="EE940" s="721"/>
      <c r="EF940" s="721"/>
      <c r="EG940" s="721"/>
      <c r="EH940" s="721"/>
      <c r="EI940" s="721"/>
      <c r="EJ940" s="721"/>
      <c r="EK940" s="721"/>
      <c r="EL940" s="721"/>
      <c r="EM940" s="721"/>
      <c r="EN940" s="721"/>
      <c r="EO940" s="721"/>
      <c r="EP940" s="721"/>
      <c r="EQ940" s="721"/>
      <c r="ER940" s="721"/>
      <c r="ES940" s="721"/>
      <c r="ET940" s="721"/>
      <c r="EU940" s="721"/>
      <c r="EV940" s="721"/>
      <c r="EW940" s="721"/>
      <c r="EX940" s="721"/>
      <c r="EY940" s="721"/>
      <c r="EZ940" s="721"/>
      <c r="FA940" s="721"/>
      <c r="FB940" s="721"/>
      <c r="FC940" s="721"/>
      <c r="FD940" s="721"/>
      <c r="FE940" s="721"/>
      <c r="FF940" s="721"/>
      <c r="FG940" s="721"/>
      <c r="FH940" s="721"/>
      <c r="FI940" s="721"/>
      <c r="FJ940" s="721"/>
      <c r="FK940" s="721"/>
      <c r="FL940" s="721"/>
      <c r="FM940" s="721"/>
      <c r="FN940" s="721"/>
      <c r="FO940" s="721"/>
      <c r="FP940" s="721"/>
      <c r="FQ940" s="721"/>
      <c r="FR940" s="721"/>
      <c r="FS940" s="721"/>
      <c r="FT940" s="721"/>
      <c r="FU940" s="721"/>
      <c r="FV940" s="721"/>
      <c r="FW940" s="721"/>
      <c r="FX940" s="721"/>
      <c r="FY940" s="721"/>
      <c r="FZ940" s="721"/>
      <c r="GA940" s="721"/>
      <c r="GB940" s="721"/>
      <c r="GC940" s="721"/>
      <c r="GD940" s="721"/>
      <c r="GE940" s="721"/>
      <c r="GF940" s="721"/>
      <c r="GG940" s="721"/>
      <c r="GH940" s="721"/>
      <c r="GI940" s="721"/>
      <c r="GJ940" s="721"/>
      <c r="GK940" s="721"/>
      <c r="GL940" s="721"/>
      <c r="GM940" s="721"/>
      <c r="GN940" s="721"/>
      <c r="GO940" s="721"/>
      <c r="GP940" s="721"/>
      <c r="GQ940" s="721"/>
      <c r="GR940" s="721"/>
      <c r="GS940" s="721"/>
      <c r="GT940" s="721"/>
      <c r="GU940" s="721"/>
      <c r="GV940" s="721"/>
      <c r="GW940" s="721"/>
      <c r="GX940" s="721"/>
      <c r="GY940" s="721"/>
      <c r="GZ940" s="721"/>
      <c r="HA940" s="721"/>
      <c r="HB940" s="721"/>
      <c r="HC940" s="721"/>
      <c r="HD940" s="721"/>
      <c r="HE940" s="721"/>
      <c r="HF940" s="721"/>
      <c r="HG940" s="721"/>
      <c r="HH940" s="721"/>
      <c r="HI940" s="721"/>
      <c r="HJ940" s="721"/>
      <c r="HK940" s="721"/>
      <c r="HL940" s="721"/>
      <c r="HM940" s="721"/>
      <c r="HN940" s="721"/>
      <c r="HO940" s="721"/>
      <c r="HP940" s="721"/>
      <c r="HQ940" s="721"/>
      <c r="HR940" s="721"/>
      <c r="HS940" s="721"/>
      <c r="HT940" s="721"/>
      <c r="HU940" s="721"/>
      <c r="HV940" s="721"/>
      <c r="HW940" s="721"/>
      <c r="HX940" s="721"/>
      <c r="HY940" s="721"/>
      <c r="HZ940" s="721"/>
      <c r="IA940" s="721"/>
      <c r="IB940" s="721"/>
      <c r="IC940" s="721"/>
      <c r="ID940" s="721"/>
      <c r="IE940" s="721"/>
      <c r="IF940" s="721"/>
      <c r="IG940" s="721"/>
      <c r="IH940" s="721"/>
      <c r="II940" s="721"/>
      <c r="IJ940" s="721"/>
      <c r="IK940" s="721"/>
      <c r="IL940" s="721"/>
      <c r="IM940" s="721"/>
      <c r="IN940" s="721"/>
      <c r="IO940" s="721"/>
      <c r="IP940" s="721"/>
      <c r="IQ940" s="721"/>
      <c r="IR940" s="721"/>
      <c r="IS940" s="721"/>
      <c r="IT940" s="721"/>
      <c r="IU940" s="721"/>
      <c r="IV940" s="721"/>
      <c r="IW940" s="721"/>
      <c r="IX940" s="721"/>
      <c r="IY940" s="721"/>
      <c r="IZ940" s="721"/>
      <c r="JA940" s="721"/>
      <c r="JB940" s="721"/>
      <c r="JC940" s="721"/>
      <c r="JD940" s="721"/>
      <c r="JE940" s="721"/>
      <c r="JF940" s="721"/>
      <c r="JG940" s="721"/>
      <c r="JH940" s="721"/>
      <c r="JI940" s="721"/>
      <c r="JJ940" s="721"/>
      <c r="JK940" s="721"/>
      <c r="JL940" s="721"/>
      <c r="JM940" s="721"/>
      <c r="JN940" s="721"/>
      <c r="JO940" s="721"/>
      <c r="JP940" s="721"/>
      <c r="JQ940" s="721"/>
      <c r="JR940" s="721"/>
      <c r="JS940" s="721"/>
      <c r="JT940" s="721"/>
      <c r="JU940" s="721"/>
      <c r="JV940" s="721"/>
      <c r="JW940" s="721"/>
      <c r="JX940" s="721"/>
      <c r="JY940" s="721"/>
      <c r="JZ940" s="721"/>
      <c r="KA940" s="721"/>
      <c r="KB940" s="721"/>
      <c r="KC940" s="721"/>
      <c r="KD940" s="721"/>
      <c r="KE940" s="721"/>
      <c r="KF940" s="721"/>
      <c r="KG940" s="721"/>
      <c r="KH940" s="721"/>
      <c r="KI940" s="721"/>
      <c r="KJ940" s="721"/>
      <c r="KK940" s="721"/>
      <c r="KL940" s="721"/>
      <c r="KM940" s="721"/>
      <c r="KN940" s="721"/>
      <c r="KO940" s="721"/>
      <c r="KP940" s="721"/>
      <c r="KQ940" s="721"/>
      <c r="KR940" s="721"/>
      <c r="KS940" s="721"/>
      <c r="KT940" s="721"/>
      <c r="KU940" s="721"/>
      <c r="KV940" s="721"/>
      <c r="KW940" s="721"/>
      <c r="KX940" s="721"/>
      <c r="KY940" s="721"/>
      <c r="KZ940" s="721"/>
      <c r="LA940" s="721"/>
      <c r="LB940" s="721"/>
      <c r="LC940" s="721"/>
      <c r="LD940" s="721"/>
      <c r="LE940" s="721"/>
      <c r="LF940" s="721"/>
      <c r="LG940" s="721"/>
      <c r="LH940" s="721"/>
      <c r="LI940" s="721"/>
      <c r="LJ940" s="721"/>
      <c r="LK940" s="721"/>
      <c r="LL940" s="721"/>
      <c r="LM940" s="721"/>
      <c r="LN940" s="721"/>
      <c r="LO940" s="721"/>
      <c r="LP940" s="721"/>
      <c r="LQ940" s="721"/>
      <c r="LR940" s="721"/>
      <c r="LS940" s="721"/>
      <c r="LT940" s="721"/>
      <c r="LU940" s="721"/>
      <c r="LV940" s="721"/>
      <c r="LW940" s="721"/>
      <c r="LX940" s="721"/>
      <c r="LY940" s="721"/>
      <c r="LZ940" s="721"/>
      <c r="MA940" s="721"/>
      <c r="MB940" s="721"/>
      <c r="MC940" s="721"/>
      <c r="MD940" s="721"/>
      <c r="ME940" s="721"/>
      <c r="MF940" s="721"/>
      <c r="MG940" s="721"/>
      <c r="MH940" s="721"/>
      <c r="MI940" s="721"/>
      <c r="MJ940" s="721"/>
      <c r="MK940" s="721"/>
      <c r="ML940" s="721"/>
      <c r="MM940" s="721"/>
      <c r="MN940" s="721"/>
      <c r="MO940" s="721"/>
      <c r="MP940" s="721"/>
      <c r="MQ940" s="721"/>
      <c r="MR940" s="721"/>
      <c r="MS940" s="721"/>
      <c r="MT940" s="721"/>
      <c r="MU940" s="721"/>
      <c r="MV940" s="721"/>
      <c r="MW940" s="721"/>
      <c r="MX940" s="721"/>
      <c r="MY940" s="721"/>
      <c r="MZ940" s="721"/>
      <c r="NA940" s="721"/>
      <c r="NB940" s="721"/>
      <c r="NC940" s="721"/>
      <c r="ND940" s="721"/>
      <c r="NE940" s="721"/>
      <c r="NF940" s="721"/>
      <c r="NG940" s="721"/>
      <c r="NH940" s="721"/>
      <c r="NI940" s="721"/>
      <c r="NJ940" s="721"/>
      <c r="NK940" s="721"/>
      <c r="NL940" s="721"/>
      <c r="NM940" s="721"/>
      <c r="NN940" s="721"/>
      <c r="NO940" s="721"/>
      <c r="NP940" s="721"/>
      <c r="NQ940" s="721"/>
      <c r="NR940" s="721"/>
      <c r="NS940" s="721"/>
      <c r="NT940" s="721"/>
      <c r="NU940" s="721"/>
      <c r="NV940" s="721"/>
      <c r="NW940" s="721"/>
      <c r="NX940" s="721"/>
      <c r="NY940" s="721"/>
      <c r="NZ940" s="721"/>
      <c r="OA940" s="721"/>
      <c r="OB940" s="721"/>
      <c r="OC940" s="721"/>
      <c r="OD940" s="721"/>
      <c r="OE940" s="721"/>
      <c r="OF940" s="721"/>
      <c r="OG940" s="721"/>
      <c r="OH940" s="721"/>
      <c r="OI940" s="721"/>
      <c r="OJ940" s="721"/>
      <c r="OK940" s="721"/>
      <c r="OL940" s="721"/>
      <c r="OM940" s="721"/>
      <c r="ON940" s="721"/>
      <c r="OO940" s="721"/>
      <c r="OP940" s="721"/>
      <c r="OQ940" s="721"/>
      <c r="OR940" s="721"/>
      <c r="OS940" s="721"/>
      <c r="OT940" s="721"/>
      <c r="OU940" s="721"/>
      <c r="OV940" s="721"/>
      <c r="OW940" s="721"/>
      <c r="OX940" s="721"/>
      <c r="OY940" s="721"/>
      <c r="OZ940" s="721"/>
      <c r="PA940" s="721"/>
      <c r="PB940" s="721"/>
      <c r="PC940" s="721"/>
      <c r="PD940" s="721"/>
      <c r="PE940" s="721"/>
      <c r="PF940" s="721"/>
      <c r="PG940" s="721"/>
      <c r="PH940" s="721"/>
      <c r="PI940" s="721"/>
      <c r="PJ940" s="721"/>
      <c r="PK940" s="721"/>
      <c r="PL940" s="721"/>
      <c r="PM940" s="721"/>
      <c r="PN940" s="721"/>
      <c r="PO940" s="721"/>
      <c r="PP940" s="721"/>
      <c r="PQ940" s="721"/>
      <c r="PR940" s="721"/>
      <c r="PS940" s="721"/>
      <c r="PT940" s="721"/>
      <c r="PU940" s="721"/>
      <c r="PV940" s="721"/>
      <c r="PW940" s="721"/>
      <c r="PX940" s="721"/>
      <c r="PY940" s="721"/>
      <c r="PZ940" s="721"/>
      <c r="QA940" s="721"/>
      <c r="QB940" s="721"/>
      <c r="QC940" s="721"/>
      <c r="QD940" s="721"/>
      <c r="QE940" s="721"/>
      <c r="QF940" s="721"/>
      <c r="QG940" s="721"/>
      <c r="QH940" s="721"/>
      <c r="QI940" s="721"/>
      <c r="QJ940" s="721"/>
      <c r="QK940" s="721"/>
      <c r="QL940" s="721"/>
      <c r="QM940" s="721"/>
      <c r="QN940" s="721"/>
      <c r="QO940" s="721"/>
      <c r="QP940" s="721"/>
      <c r="QQ940" s="721"/>
      <c r="QR940" s="721"/>
      <c r="QS940" s="721"/>
      <c r="QT940" s="721"/>
      <c r="QU940" s="721"/>
      <c r="QV940" s="721"/>
      <c r="QW940" s="721"/>
      <c r="QX940" s="721"/>
      <c r="QY940" s="721"/>
      <c r="QZ940" s="721"/>
      <c r="RA940" s="721"/>
      <c r="RB940" s="721"/>
      <c r="RC940" s="721"/>
      <c r="RD940" s="721"/>
      <c r="RE940" s="721"/>
      <c r="RF940" s="721"/>
      <c r="RG940" s="721"/>
      <c r="RH940" s="721"/>
      <c r="RI940" s="721"/>
      <c r="RJ940" s="721"/>
      <c r="RK940" s="721"/>
      <c r="RL940" s="721"/>
      <c r="RM940" s="721"/>
      <c r="RN940" s="721"/>
      <c r="RO940" s="721"/>
      <c r="RP940" s="721"/>
      <c r="RQ940" s="721"/>
      <c r="RR940" s="721"/>
      <c r="RS940" s="721"/>
      <c r="RT940" s="721"/>
      <c r="RU940" s="721"/>
      <c r="RV940" s="721"/>
      <c r="RW940" s="721"/>
      <c r="RX940" s="721"/>
      <c r="RY940" s="721"/>
      <c r="RZ940" s="721"/>
      <c r="SA940" s="721"/>
      <c r="SB940" s="721"/>
      <c r="SC940" s="721"/>
      <c r="SD940" s="721"/>
      <c r="SE940" s="721"/>
      <c r="SF940" s="721"/>
      <c r="SG940" s="721"/>
      <c r="SH940" s="721"/>
      <c r="SI940" s="721"/>
      <c r="SJ940" s="721"/>
      <c r="SK940" s="721"/>
      <c r="SL940" s="721"/>
      <c r="SM940" s="721"/>
      <c r="SN940" s="721"/>
      <c r="SO940" s="721"/>
      <c r="SP940" s="721"/>
      <c r="SQ940" s="721"/>
      <c r="SR940" s="721"/>
      <c r="SS940" s="721"/>
      <c r="ST940" s="721"/>
      <c r="SU940" s="721"/>
      <c r="SV940" s="721"/>
      <c r="SW940" s="721"/>
      <c r="SX940" s="721"/>
      <c r="SY940" s="721"/>
      <c r="SZ940" s="721"/>
      <c r="TA940" s="721"/>
      <c r="TB940" s="721"/>
      <c r="TC940" s="721"/>
      <c r="TD940" s="721"/>
      <c r="TE940" s="721"/>
      <c r="TF940" s="721"/>
      <c r="TG940" s="721"/>
      <c r="TH940" s="721"/>
      <c r="TI940" s="721"/>
      <c r="TJ940" s="721"/>
      <c r="TK940" s="721"/>
      <c r="TL940" s="721"/>
      <c r="TM940" s="721"/>
      <c r="TN940" s="721"/>
      <c r="TO940" s="721"/>
      <c r="TP940" s="721"/>
      <c r="TQ940" s="721"/>
      <c r="TR940" s="721"/>
      <c r="TS940" s="721"/>
      <c r="TT940" s="721"/>
      <c r="TU940" s="721"/>
      <c r="TV940" s="721"/>
      <c r="TW940" s="721"/>
      <c r="TX940" s="721"/>
      <c r="TY940" s="721"/>
      <c r="TZ940" s="721"/>
      <c r="UA940" s="721"/>
      <c r="UB940" s="721"/>
      <c r="UC940" s="721"/>
      <c r="UD940" s="721"/>
      <c r="UE940" s="721"/>
      <c r="UF940" s="721"/>
      <c r="UG940" s="721"/>
      <c r="UH940" s="721"/>
      <c r="UI940" s="721"/>
      <c r="UJ940" s="721"/>
      <c r="UK940" s="721"/>
      <c r="UL940" s="721"/>
      <c r="UM940" s="721"/>
      <c r="UN940" s="721"/>
      <c r="UO940" s="721"/>
      <c r="UP940" s="721"/>
      <c r="UQ940" s="721"/>
      <c r="UR940" s="721"/>
      <c r="US940" s="721"/>
      <c r="UT940" s="721"/>
      <c r="UU940" s="721"/>
      <c r="UV940" s="721"/>
      <c r="UW940" s="721"/>
      <c r="UX940" s="721"/>
      <c r="UY940" s="721"/>
      <c r="UZ940" s="721"/>
      <c r="VA940" s="721"/>
      <c r="VB940" s="721"/>
      <c r="VC940" s="721"/>
      <c r="VD940" s="721"/>
      <c r="VE940" s="721"/>
      <c r="VF940" s="721"/>
      <c r="VG940" s="721"/>
      <c r="VH940" s="721"/>
      <c r="VI940" s="721"/>
      <c r="VJ940" s="721"/>
      <c r="VK940" s="721"/>
      <c r="VL940" s="721"/>
      <c r="VM940" s="721"/>
      <c r="VN940" s="721"/>
      <c r="VO940" s="721"/>
      <c r="VP940" s="721"/>
      <c r="VQ940" s="721"/>
      <c r="VR940" s="721"/>
      <c r="VS940" s="721"/>
      <c r="VT940" s="721"/>
      <c r="VU940" s="721"/>
      <c r="VV940" s="721"/>
      <c r="VW940" s="721"/>
      <c r="VX940" s="721"/>
      <c r="VY940" s="721"/>
      <c r="VZ940" s="721"/>
      <c r="WA940" s="721"/>
      <c r="WB940" s="721"/>
      <c r="WC940" s="721"/>
      <c r="WD940" s="721"/>
      <c r="WE940" s="721"/>
      <c r="WF940" s="721"/>
      <c r="WG940" s="721"/>
      <c r="WH940" s="721"/>
      <c r="WI940" s="721"/>
      <c r="WJ940" s="721"/>
      <c r="WK940" s="721"/>
      <c r="WL940" s="721"/>
      <c r="WM940" s="721"/>
      <c r="WN940" s="721"/>
      <c r="WO940" s="721"/>
      <c r="WP940" s="721"/>
      <c r="WQ940" s="721"/>
      <c r="WR940" s="721"/>
      <c r="WS940" s="721"/>
      <c r="WT940" s="721"/>
      <c r="WU940" s="721"/>
      <c r="WV940" s="721"/>
      <c r="WW940" s="721"/>
      <c r="WX940" s="721"/>
      <c r="WY940" s="721"/>
      <c r="WZ940" s="721"/>
      <c r="XA940" s="721"/>
      <c r="XB940" s="721"/>
      <c r="XC940" s="721"/>
      <c r="XD940" s="721"/>
      <c r="XE940" s="721"/>
      <c r="XF940" s="721"/>
      <c r="XG940" s="721"/>
      <c r="XH940" s="721"/>
      <c r="XI940" s="721"/>
      <c r="XJ940" s="721"/>
      <c r="XK940" s="721"/>
      <c r="XL940" s="721"/>
      <c r="XM940" s="721"/>
      <c r="XN940" s="721"/>
      <c r="XO940" s="721"/>
      <c r="XP940" s="721"/>
      <c r="XQ940" s="721"/>
      <c r="XR940" s="721"/>
      <c r="XS940" s="721"/>
      <c r="XT940" s="721"/>
      <c r="XU940" s="721"/>
      <c r="XV940" s="721"/>
      <c r="XW940" s="721"/>
      <c r="XX940" s="721"/>
      <c r="XY940" s="721"/>
      <c r="XZ940" s="721"/>
      <c r="YA940" s="721"/>
      <c r="YB940" s="721"/>
      <c r="YC940" s="721"/>
      <c r="YD940" s="721"/>
      <c r="YE940" s="721"/>
      <c r="YF940" s="721"/>
      <c r="YG940" s="721"/>
      <c r="YH940" s="721"/>
      <c r="YI940" s="721"/>
      <c r="YJ940" s="721"/>
      <c r="YK940" s="721"/>
      <c r="YL940" s="721"/>
      <c r="YM940" s="721"/>
      <c r="YN940" s="721"/>
      <c r="YO940" s="721"/>
      <c r="YP940" s="721"/>
      <c r="YQ940" s="721"/>
      <c r="YR940" s="721"/>
      <c r="YS940" s="721"/>
      <c r="YT940" s="721"/>
      <c r="YU940" s="721"/>
      <c r="YV940" s="721"/>
      <c r="YW940" s="721"/>
      <c r="YX940" s="721"/>
      <c r="YY940" s="721"/>
      <c r="YZ940" s="721"/>
      <c r="ZA940" s="721"/>
      <c r="ZB940" s="721"/>
      <c r="ZC940" s="721"/>
      <c r="ZD940" s="721"/>
      <c r="ZE940" s="721"/>
      <c r="ZF940" s="721"/>
      <c r="ZG940" s="721"/>
      <c r="ZH940" s="721"/>
      <c r="ZI940" s="721"/>
      <c r="ZJ940" s="721"/>
      <c r="ZK940" s="721"/>
      <c r="ZL940" s="721"/>
      <c r="ZM940" s="721"/>
      <c r="ZN940" s="721"/>
      <c r="ZO940" s="721"/>
      <c r="ZP940" s="721"/>
      <c r="ZQ940" s="721"/>
      <c r="ZR940" s="721"/>
      <c r="ZS940" s="721"/>
      <c r="ZT940" s="721"/>
      <c r="ZU940" s="721"/>
      <c r="ZV940" s="721"/>
      <c r="ZW940" s="721"/>
      <c r="ZX940" s="721"/>
      <c r="ZY940" s="721"/>
      <c r="ZZ940" s="721"/>
      <c r="AAA940" s="721"/>
      <c r="AAB940" s="721"/>
      <c r="AAC940" s="721"/>
      <c r="AAD940" s="721"/>
      <c r="AAE940" s="721"/>
      <c r="AAF940" s="721"/>
      <c r="AAG940" s="721"/>
      <c r="AAH940" s="721"/>
      <c r="AAI940" s="721"/>
      <c r="AAJ940" s="721"/>
      <c r="AAK940" s="721"/>
      <c r="AAL940" s="721"/>
      <c r="AAM940" s="721"/>
      <c r="AAN940" s="721"/>
      <c r="AAO940" s="721"/>
      <c r="AAP940" s="721"/>
      <c r="AAQ940" s="721"/>
      <c r="AAR940" s="721"/>
      <c r="AAS940" s="721"/>
      <c r="AAT940" s="721"/>
      <c r="AAU940" s="721"/>
      <c r="AAV940" s="721"/>
      <c r="AAW940" s="721"/>
      <c r="AAX940" s="721"/>
      <c r="AAY940" s="721"/>
      <c r="AAZ940" s="721"/>
      <c r="ABA940" s="721"/>
      <c r="ABB940" s="721"/>
      <c r="ABC940" s="721"/>
      <c r="ABD940" s="721"/>
      <c r="ABE940" s="721"/>
      <c r="ABF940" s="721"/>
      <c r="ABG940" s="721"/>
      <c r="ABH940" s="721"/>
      <c r="ABI940" s="721"/>
      <c r="ABJ940" s="721"/>
      <c r="ABK940" s="721"/>
      <c r="ABL940" s="721"/>
      <c r="ABM940" s="721"/>
      <c r="ABN940" s="721"/>
      <c r="ABO940" s="721"/>
      <c r="ABP940" s="721"/>
      <c r="ABQ940" s="721"/>
      <c r="ABR940" s="721"/>
      <c r="ABS940" s="721"/>
      <c r="ABT940" s="721"/>
      <c r="ABU940" s="721"/>
      <c r="ABV940" s="721"/>
      <c r="ABW940" s="721"/>
      <c r="ABX940" s="721"/>
      <c r="ABY940" s="721"/>
      <c r="ABZ940" s="721"/>
      <c r="ACA940" s="721"/>
      <c r="ACB940" s="721"/>
      <c r="ACC940" s="721"/>
      <c r="ACD940" s="721"/>
      <c r="ACE940" s="721"/>
      <c r="ACF940" s="721"/>
      <c r="ACG940" s="721"/>
      <c r="ACH940" s="721"/>
      <c r="ACI940" s="721"/>
      <c r="ACJ940" s="721"/>
      <c r="ACK940" s="721"/>
      <c r="ACL940" s="721"/>
      <c r="ACM940" s="721"/>
      <c r="ACN940" s="721"/>
      <c r="ACO940" s="721"/>
      <c r="ACP940" s="721"/>
      <c r="ACQ940" s="721"/>
      <c r="ACR940" s="721"/>
      <c r="ACS940" s="721"/>
      <c r="ACT940" s="721"/>
      <c r="ACU940" s="721"/>
      <c r="ACV940" s="721"/>
      <c r="ACW940" s="721"/>
      <c r="ACX940" s="721"/>
      <c r="ACY940" s="721"/>
      <c r="ACZ940" s="721"/>
      <c r="ADA940" s="721"/>
      <c r="ADB940" s="721"/>
      <c r="ADC940" s="721"/>
      <c r="ADD940" s="721"/>
      <c r="ADE940" s="721"/>
      <c r="ADF940" s="721"/>
      <c r="ADG940" s="721"/>
      <c r="ADH940" s="721"/>
      <c r="ADI940" s="721"/>
      <c r="ADJ940" s="721"/>
      <c r="ADK940" s="721"/>
      <c r="ADL940" s="721"/>
      <c r="ADM940" s="721"/>
      <c r="ADN940" s="721"/>
      <c r="ADO940" s="721"/>
      <c r="ADP940" s="721"/>
      <c r="ADQ940" s="721"/>
      <c r="ADR940" s="721"/>
      <c r="ADS940" s="721"/>
      <c r="ADT940" s="721"/>
      <c r="ADU940" s="721"/>
      <c r="ADV940" s="721"/>
      <c r="ADW940" s="721"/>
      <c r="ADX940" s="721"/>
      <c r="ADY940" s="721"/>
      <c r="ADZ940" s="721"/>
      <c r="AEA940" s="721"/>
      <c r="AEB940" s="721"/>
      <c r="AEC940" s="721"/>
      <c r="AED940" s="721"/>
      <c r="AEE940" s="721"/>
      <c r="AEF940" s="721"/>
      <c r="AEG940" s="721"/>
      <c r="AEH940" s="721"/>
      <c r="AEI940" s="721"/>
      <c r="AEJ940" s="721"/>
      <c r="AEK940" s="721"/>
      <c r="AEL940" s="721"/>
      <c r="AEM940" s="721"/>
      <c r="AEN940" s="721"/>
      <c r="AEO940" s="721"/>
      <c r="AEP940" s="721"/>
      <c r="AEQ940" s="721"/>
      <c r="AER940" s="721"/>
      <c r="AES940" s="721"/>
      <c r="AET940" s="721"/>
      <c r="AEU940" s="721"/>
      <c r="AEV940" s="721"/>
      <c r="AEW940" s="721"/>
      <c r="AEX940" s="721"/>
      <c r="AEY940" s="721"/>
      <c r="AEZ940" s="721"/>
      <c r="AFA940" s="721"/>
      <c r="AFB940" s="721"/>
      <c r="AFC940" s="721"/>
      <c r="AFD940" s="721"/>
      <c r="AFE940" s="721"/>
      <c r="AFF940" s="721"/>
      <c r="AFG940" s="721"/>
      <c r="AFH940" s="721"/>
      <c r="AFI940" s="721"/>
      <c r="AFJ940" s="721"/>
      <c r="AFK940" s="721"/>
      <c r="AFL940" s="721"/>
      <c r="AFM940" s="721"/>
      <c r="AFN940" s="721"/>
      <c r="AFO940" s="721"/>
      <c r="AFP940" s="721"/>
      <c r="AFQ940" s="721"/>
      <c r="AFR940" s="721"/>
      <c r="AFS940" s="721"/>
      <c r="AFT940" s="721"/>
      <c r="AFU940" s="721"/>
      <c r="AFV940" s="721"/>
      <c r="AFW940" s="721"/>
      <c r="AFX940" s="721"/>
      <c r="AFY940" s="721"/>
      <c r="AFZ940" s="721"/>
      <c r="AGA940" s="721"/>
      <c r="AGB940" s="721"/>
      <c r="AGC940" s="721"/>
      <c r="AGD940" s="721"/>
      <c r="AGE940" s="721"/>
      <c r="AGF940" s="721"/>
      <c r="AGG940" s="721"/>
      <c r="AGH940" s="721"/>
      <c r="AGI940" s="721"/>
      <c r="AGJ940" s="721"/>
      <c r="AGK940" s="721"/>
      <c r="AGL940" s="721"/>
      <c r="AGM940" s="721"/>
      <c r="AGN940" s="721"/>
      <c r="AGO940" s="721"/>
      <c r="AGP940" s="721"/>
      <c r="AGQ940" s="721"/>
      <c r="AGR940" s="721"/>
      <c r="AGS940" s="721"/>
      <c r="AGT940" s="721"/>
      <c r="AGU940" s="721"/>
      <c r="AGV940" s="721"/>
      <c r="AGW940" s="721"/>
      <c r="AGX940" s="721"/>
      <c r="AGY940" s="721"/>
      <c r="AGZ940" s="721"/>
      <c r="AHA940" s="721"/>
      <c r="AHB940" s="721"/>
      <c r="AHC940" s="721"/>
      <c r="AHD940" s="721"/>
      <c r="AHE940" s="721"/>
      <c r="AHF940" s="721"/>
      <c r="AHG940" s="721"/>
      <c r="AHH940" s="721"/>
      <c r="AHI940" s="721"/>
      <c r="AHJ940" s="721"/>
      <c r="AHK940" s="721"/>
      <c r="AHL940" s="721"/>
      <c r="AHM940" s="721"/>
      <c r="AHN940" s="721"/>
      <c r="AHO940" s="721"/>
      <c r="AHP940" s="721"/>
      <c r="AHQ940" s="721"/>
      <c r="AHR940" s="721"/>
      <c r="AHS940" s="721"/>
      <c r="AHT940" s="721"/>
      <c r="AHU940" s="721"/>
      <c r="AHV940" s="721"/>
      <c r="AHW940" s="721"/>
      <c r="AHX940" s="721"/>
      <c r="AHY940" s="721"/>
      <c r="AHZ940" s="721"/>
      <c r="AIA940" s="721"/>
      <c r="AIB940" s="721"/>
      <c r="AIC940" s="721"/>
      <c r="AID940" s="721"/>
      <c r="AIE940" s="721"/>
      <c r="AIF940" s="721"/>
      <c r="AIG940" s="721"/>
      <c r="AIH940" s="721"/>
      <c r="AII940" s="721"/>
      <c r="AIJ940" s="721"/>
      <c r="AIK940" s="721"/>
      <c r="AIL940" s="721"/>
      <c r="AIM940" s="721"/>
      <c r="AIN940" s="721"/>
      <c r="AIO940" s="721"/>
      <c r="AIP940" s="721"/>
      <c r="AIQ940" s="721"/>
      <c r="AIR940" s="721"/>
      <c r="AIS940" s="721"/>
      <c r="AIT940" s="721"/>
      <c r="AIU940" s="721"/>
      <c r="AIV940" s="721"/>
      <c r="AIW940" s="721"/>
      <c r="AIX940" s="721"/>
      <c r="AIY940" s="721"/>
      <c r="AIZ940" s="721"/>
      <c r="AJA940" s="721"/>
      <c r="AJB940" s="721"/>
      <c r="AJC940" s="721"/>
      <c r="AJD940" s="721"/>
      <c r="AJE940" s="721"/>
      <c r="AJF940" s="721"/>
      <c r="AJG940" s="721"/>
      <c r="AJH940" s="721"/>
      <c r="AJI940" s="721"/>
      <c r="AJJ940" s="721"/>
      <c r="AJK940" s="721"/>
      <c r="AJL940" s="721"/>
      <c r="AJM940" s="721"/>
      <c r="AJN940" s="721"/>
      <c r="AJO940" s="721"/>
      <c r="AJP940" s="721"/>
      <c r="AJQ940" s="721"/>
      <c r="AJR940" s="721"/>
      <c r="AJS940" s="721"/>
      <c r="AJT940" s="721"/>
      <c r="AJU940" s="721"/>
      <c r="AJV940" s="721"/>
      <c r="AJW940" s="721"/>
      <c r="AJX940" s="721"/>
      <c r="AJY940" s="721"/>
      <c r="AJZ940" s="721"/>
      <c r="AKA940" s="721"/>
      <c r="AKB940" s="721"/>
      <c r="AKC940" s="721"/>
      <c r="AKD940" s="721"/>
      <c r="AKE940" s="721"/>
      <c r="AKF940" s="721"/>
      <c r="AKG940" s="721"/>
      <c r="AKH940" s="721"/>
      <c r="AKI940" s="721"/>
      <c r="AKJ940" s="721"/>
      <c r="AKK940" s="721"/>
      <c r="AKL940" s="721"/>
      <c r="AKM940" s="721"/>
      <c r="AKN940" s="721"/>
      <c r="AKO940" s="721"/>
      <c r="AKP940" s="721"/>
      <c r="AKQ940" s="721"/>
      <c r="AKR940" s="721"/>
      <c r="AKS940" s="721"/>
      <c r="AKT940" s="721"/>
      <c r="AKU940" s="721"/>
      <c r="AKV940" s="721"/>
      <c r="AKW940" s="721"/>
      <c r="AKX940" s="721"/>
      <c r="AKY940" s="721"/>
      <c r="AKZ940" s="721"/>
      <c r="ALA940" s="721"/>
      <c r="ALB940" s="721"/>
      <c r="ALC940" s="721"/>
      <c r="ALD940" s="721"/>
      <c r="ALE940" s="721"/>
      <c r="ALF940" s="721"/>
      <c r="ALG940" s="721"/>
      <c r="ALH940" s="721"/>
      <c r="ALI940" s="721"/>
      <c r="ALJ940" s="721"/>
      <c r="ALK940" s="721"/>
      <c r="ALL940" s="721"/>
      <c r="ALM940" s="721"/>
      <c r="ALN940" s="721"/>
      <c r="ALO940" s="721"/>
      <c r="ALP940" s="721"/>
      <c r="ALQ940" s="721"/>
      <c r="ALR940" s="721"/>
      <c r="ALS940" s="721"/>
      <c r="ALT940" s="721"/>
      <c r="ALU940" s="721"/>
      <c r="ALV940" s="721"/>
      <c r="ALW940" s="721"/>
      <c r="ALX940" s="721"/>
      <c r="ALY940" s="721"/>
      <c r="ALZ940" s="721"/>
      <c r="AMA940" s="721"/>
      <c r="AMB940" s="721"/>
      <c r="AMC940" s="721"/>
      <c r="AMD940" s="721"/>
      <c r="AME940" s="721"/>
      <c r="AMF940" s="721"/>
      <c r="AMG940" s="721"/>
      <c r="AMH940" s="721"/>
      <c r="AMI940" s="721"/>
      <c r="AMJ940" s="721"/>
      <c r="AMK940" s="721"/>
      <c r="AML940" s="721"/>
      <c r="AMM940" s="721"/>
      <c r="AMN940" s="721"/>
      <c r="AMO940" s="721"/>
      <c r="AMP940" s="721"/>
      <c r="AMQ940" s="721"/>
      <c r="AMR940" s="721"/>
      <c r="AMS940" s="721"/>
      <c r="AMT940" s="721"/>
      <c r="AMU940" s="721"/>
      <c r="AMV940" s="721"/>
      <c r="AMW940" s="721"/>
      <c r="AMX940" s="721"/>
      <c r="AMY940" s="721"/>
      <c r="AMZ940" s="721"/>
      <c r="ANA940" s="721"/>
      <c r="ANB940" s="721"/>
      <c r="ANC940" s="721"/>
      <c r="AND940" s="721"/>
      <c r="ANE940" s="721"/>
      <c r="ANF940" s="721"/>
      <c r="ANG940" s="721"/>
      <c r="ANH940" s="721"/>
      <c r="ANI940" s="721"/>
      <c r="ANJ940" s="721"/>
      <c r="ANK940" s="721"/>
      <c r="ANL940" s="721"/>
      <c r="ANM940" s="721"/>
      <c r="ANN940" s="721"/>
      <c r="ANO940" s="721"/>
      <c r="ANP940" s="721"/>
      <c r="ANQ940" s="721"/>
      <c r="ANR940" s="721"/>
      <c r="ANS940" s="721"/>
      <c r="ANT940" s="721"/>
      <c r="ANU940" s="721"/>
      <c r="ANV940" s="721"/>
      <c r="ANW940" s="721"/>
      <c r="ANX940" s="721"/>
      <c r="ANY940" s="721"/>
      <c r="ANZ940" s="721"/>
      <c r="AOA940" s="721"/>
      <c r="AOB940" s="721"/>
      <c r="AOC940" s="721"/>
      <c r="AOD940" s="721"/>
      <c r="AOE940" s="721"/>
      <c r="AOF940" s="721"/>
      <c r="AOG940" s="721"/>
      <c r="AOH940" s="721"/>
      <c r="AOI940" s="721"/>
      <c r="AOJ940" s="721"/>
      <c r="AOK940" s="721"/>
      <c r="AOL940" s="721"/>
      <c r="AOM940" s="721"/>
      <c r="AON940" s="721"/>
      <c r="AOO940" s="721"/>
      <c r="AOP940" s="721"/>
      <c r="AOQ940" s="721"/>
      <c r="AOR940" s="721"/>
      <c r="AOS940" s="721"/>
      <c r="AOT940" s="721"/>
      <c r="AOU940" s="721"/>
      <c r="AOV940" s="721"/>
      <c r="AOW940" s="721"/>
      <c r="AOX940" s="721"/>
      <c r="AOY940" s="721"/>
      <c r="AOZ940" s="721"/>
      <c r="APA940" s="721"/>
      <c r="APB940" s="721"/>
      <c r="APC940" s="721"/>
      <c r="APD940" s="721"/>
      <c r="APE940" s="721"/>
      <c r="APF940" s="721"/>
      <c r="APG940" s="721"/>
      <c r="APH940" s="721"/>
      <c r="API940" s="721"/>
      <c r="APJ940" s="721"/>
      <c r="APK940" s="721"/>
      <c r="APL940" s="721"/>
      <c r="APM940" s="721"/>
      <c r="APN940" s="721"/>
      <c r="APO940" s="721"/>
      <c r="APP940" s="721"/>
      <c r="APQ940" s="721"/>
      <c r="APR940" s="721"/>
      <c r="APS940" s="721"/>
      <c r="APT940" s="721"/>
      <c r="APU940" s="721"/>
      <c r="APV940" s="721"/>
      <c r="APW940" s="721"/>
      <c r="APX940" s="721"/>
      <c r="APY940" s="721"/>
      <c r="APZ940" s="721"/>
      <c r="AQA940" s="721"/>
      <c r="AQB940" s="721"/>
      <c r="AQC940" s="721"/>
      <c r="AQD940" s="721"/>
      <c r="AQE940" s="721"/>
      <c r="AQF940" s="721"/>
      <c r="AQG940" s="721"/>
      <c r="AQH940" s="721"/>
      <c r="AQI940" s="721"/>
      <c r="AQJ940" s="721"/>
      <c r="AQK940" s="721"/>
      <c r="AQL940" s="721"/>
      <c r="AQM940" s="721"/>
      <c r="AQN940" s="721"/>
      <c r="AQO940" s="721"/>
      <c r="AQP940" s="721"/>
      <c r="AQQ940" s="721"/>
      <c r="AQR940" s="721"/>
      <c r="AQS940" s="721"/>
      <c r="AQT940" s="721"/>
      <c r="AQU940" s="721"/>
      <c r="AQV940" s="721"/>
      <c r="AQW940" s="721"/>
      <c r="AQX940" s="721"/>
      <c r="AQY940" s="721"/>
      <c r="AQZ940" s="721"/>
      <c r="ARA940" s="721"/>
      <c r="ARB940" s="721"/>
      <c r="ARC940" s="721"/>
      <c r="ARD940" s="721"/>
      <c r="ARE940" s="721"/>
      <c r="ARF940" s="721"/>
      <c r="ARG940" s="721"/>
      <c r="ARH940" s="721"/>
      <c r="ARI940" s="721"/>
      <c r="ARJ940" s="721"/>
      <c r="ARK940" s="721"/>
      <c r="ARL940" s="721"/>
      <c r="ARM940" s="721"/>
      <c r="ARN940" s="721"/>
      <c r="ARO940" s="721"/>
      <c r="ARP940" s="721"/>
      <c r="ARQ940" s="721"/>
      <c r="ARR940" s="721"/>
      <c r="ARS940" s="721"/>
      <c r="ART940" s="721"/>
      <c r="ARU940" s="721"/>
      <c r="ARV940" s="721"/>
      <c r="ARW940" s="721"/>
      <c r="ARX940" s="721"/>
      <c r="ARY940" s="721"/>
      <c r="ARZ940" s="721"/>
      <c r="ASA940" s="721"/>
      <c r="ASB940" s="721"/>
      <c r="ASC940" s="721"/>
      <c r="ASD940" s="721"/>
      <c r="ASE940" s="721"/>
      <c r="ASF940" s="721"/>
      <c r="ASG940" s="721"/>
      <c r="ASH940" s="721"/>
      <c r="ASI940" s="721"/>
      <c r="ASJ940" s="721"/>
      <c r="ASK940" s="721"/>
      <c r="ASL940" s="721"/>
      <c r="ASM940" s="721"/>
      <c r="ASN940" s="721"/>
      <c r="ASO940" s="721"/>
      <c r="ASP940" s="721"/>
      <c r="ASQ940" s="721"/>
      <c r="ASR940" s="721"/>
      <c r="ASS940" s="721"/>
      <c r="AST940" s="721"/>
      <c r="ASU940" s="721"/>
      <c r="ASV940" s="721"/>
      <c r="ASW940" s="721"/>
      <c r="ASX940" s="721"/>
      <c r="ASY940" s="721"/>
      <c r="ASZ940" s="721"/>
      <c r="ATA940" s="721"/>
      <c r="ATB940" s="721"/>
      <c r="ATC940" s="721"/>
      <c r="ATD940" s="721"/>
      <c r="ATE940" s="721"/>
      <c r="ATF940" s="721"/>
      <c r="ATG940" s="721"/>
      <c r="ATH940" s="721"/>
      <c r="ATI940" s="721"/>
      <c r="ATJ940" s="721"/>
      <c r="ATK940" s="721"/>
      <c r="ATL940" s="721"/>
      <c r="ATM940" s="721"/>
      <c r="ATN940" s="721"/>
      <c r="ATO940" s="721"/>
      <c r="ATP940" s="721"/>
      <c r="ATQ940" s="721"/>
      <c r="ATR940" s="721"/>
      <c r="ATS940" s="721"/>
      <c r="ATT940" s="721"/>
      <c r="ATU940" s="721"/>
      <c r="ATV940" s="721"/>
      <c r="ATW940" s="721"/>
      <c r="ATX940" s="721"/>
      <c r="ATY940" s="721"/>
      <c r="ATZ940" s="721"/>
      <c r="AUA940" s="721"/>
      <c r="AUB940" s="721"/>
      <c r="AUC940" s="721"/>
      <c r="AUD940" s="721"/>
      <c r="AUE940" s="721"/>
      <c r="AUF940" s="721"/>
      <c r="AUG940" s="721"/>
      <c r="AUH940" s="721"/>
      <c r="AUI940" s="721"/>
      <c r="AUJ940" s="721"/>
      <c r="AUK940" s="721"/>
      <c r="AUL940" s="721"/>
      <c r="AUM940" s="721"/>
      <c r="AUN940" s="721"/>
      <c r="AUO940" s="721"/>
      <c r="AUP940" s="721"/>
      <c r="AUQ940" s="721"/>
      <c r="AUR940" s="721"/>
      <c r="AUS940" s="721"/>
      <c r="AUT940" s="721"/>
      <c r="AUU940" s="721"/>
      <c r="AUV940" s="721"/>
      <c r="AUW940" s="721"/>
      <c r="AUX940" s="721"/>
      <c r="AUY940" s="721"/>
      <c r="AUZ940" s="721"/>
      <c r="AVA940" s="721"/>
      <c r="AVB940" s="721"/>
      <c r="AVC940" s="721"/>
      <c r="AVD940" s="721"/>
      <c r="AVE940" s="721"/>
      <c r="AVF940" s="721"/>
      <c r="AVG940" s="721"/>
      <c r="AVH940" s="721"/>
      <c r="AVI940" s="721"/>
      <c r="AVJ940" s="721"/>
      <c r="AVK940" s="721"/>
    </row>
    <row r="941" spans="1:1259">
      <c r="A941" s="716"/>
      <c r="B941" s="716"/>
      <c r="C941" s="716"/>
      <c r="D941" s="714" t="s">
        <v>3247</v>
      </c>
      <c r="E941" s="703"/>
      <c r="F941" s="703"/>
      <c r="G941" s="703">
        <v>2022</v>
      </c>
      <c r="H941" s="703"/>
      <c r="I941" s="698" t="s">
        <v>1699</v>
      </c>
      <c r="J941" s="704"/>
      <c r="K941" s="705" t="s">
        <v>5006</v>
      </c>
      <c r="L941" s="703" t="s">
        <v>3359</v>
      </c>
      <c r="M941" s="706">
        <v>44601</v>
      </c>
      <c r="N941" s="706">
        <v>44669</v>
      </c>
      <c r="O941" s="706"/>
      <c r="P941" s="704"/>
      <c r="Q941" s="704"/>
      <c r="R941" s="704"/>
      <c r="S941" s="703" t="s">
        <v>2425</v>
      </c>
      <c r="T941" s="703">
        <v>60</v>
      </c>
      <c r="U941" s="703"/>
      <c r="V941" s="703" t="s">
        <v>973</v>
      </c>
      <c r="W941" s="703">
        <v>400</v>
      </c>
      <c r="X941" s="707">
        <v>416</v>
      </c>
      <c r="Y941" s="539">
        <f t="shared" si="42"/>
        <v>166400</v>
      </c>
      <c r="Z941" s="708">
        <v>0.54</v>
      </c>
      <c r="AA941" s="681">
        <f t="shared" si="43"/>
        <v>89856</v>
      </c>
      <c r="AB941" s="682"/>
      <c r="AC941" s="683">
        <v>0</v>
      </c>
      <c r="AD941" s="710"/>
      <c r="AE941" s="709">
        <v>3987.36</v>
      </c>
      <c r="AF941" s="695">
        <f t="shared" si="44"/>
        <v>93843.36</v>
      </c>
      <c r="AG941" s="703" t="s">
        <v>47</v>
      </c>
      <c r="AH941" s="703"/>
      <c r="AI941" s="705">
        <v>60</v>
      </c>
      <c r="AJ941" s="703" t="s">
        <v>5001</v>
      </c>
      <c r="AK941" s="711" t="s">
        <v>50</v>
      </c>
      <c r="AL941" s="703">
        <v>94534</v>
      </c>
      <c r="AM941" s="703" t="s">
        <v>52</v>
      </c>
      <c r="AN941" s="703"/>
      <c r="AO941" s="703"/>
      <c r="AP941" s="712"/>
      <c r="AQ941" s="712" t="s">
        <v>37</v>
      </c>
      <c r="AR941" s="712"/>
      <c r="AS941" s="715"/>
      <c r="AT941" s="715"/>
      <c r="AU941" s="715"/>
      <c r="AV941" s="708">
        <v>0.48000000000000004</v>
      </c>
      <c r="AW941" s="721"/>
      <c r="AX941" s="721"/>
      <c r="AY941" s="721"/>
      <c r="AZ941" s="721"/>
      <c r="BA941" s="721"/>
      <c r="BB941" s="721"/>
      <c r="BC941" s="721"/>
      <c r="BD941" s="721"/>
      <c r="BE941" s="721"/>
      <c r="BF941" s="721"/>
      <c r="BG941" s="721"/>
      <c r="BH941" s="721"/>
      <c r="BI941" s="721"/>
      <c r="BJ941" s="721"/>
      <c r="BK941" s="721"/>
      <c r="BL941" s="721"/>
      <c r="BM941" s="721"/>
      <c r="BN941" s="721"/>
      <c r="BO941" s="721"/>
      <c r="BP941" s="721"/>
      <c r="BQ941" s="721"/>
      <c r="BR941" s="721"/>
      <c r="BS941" s="721"/>
      <c r="BT941" s="721"/>
      <c r="BU941" s="721"/>
      <c r="BV941" s="721"/>
      <c r="BW941" s="721"/>
      <c r="BX941" s="721"/>
      <c r="BY941" s="721"/>
      <c r="BZ941" s="721"/>
      <c r="CA941" s="721"/>
      <c r="CB941" s="721"/>
      <c r="CC941" s="721"/>
      <c r="CD941" s="721"/>
      <c r="CE941" s="721"/>
      <c r="CF941" s="721"/>
      <c r="CG941" s="721"/>
      <c r="CH941" s="721"/>
      <c r="CI941" s="721"/>
      <c r="CJ941" s="721"/>
      <c r="CK941" s="721"/>
      <c r="CL941" s="721"/>
      <c r="CM941" s="721"/>
      <c r="CN941" s="721"/>
      <c r="CO941" s="721"/>
      <c r="CP941" s="721"/>
      <c r="CQ941" s="721"/>
      <c r="CR941" s="721"/>
      <c r="CS941" s="721"/>
      <c r="CT941" s="721"/>
      <c r="CU941" s="721"/>
      <c r="CV941" s="721"/>
      <c r="CW941" s="721"/>
      <c r="CX941" s="721"/>
      <c r="CY941" s="721"/>
      <c r="CZ941" s="721"/>
      <c r="DA941" s="721"/>
      <c r="DB941" s="721"/>
      <c r="DC941" s="721"/>
      <c r="DD941" s="721"/>
      <c r="DE941" s="721"/>
      <c r="DF941" s="721"/>
      <c r="DG941" s="721"/>
      <c r="DH941" s="721"/>
      <c r="DI941" s="721"/>
      <c r="DJ941" s="721"/>
      <c r="DK941" s="721"/>
      <c r="DL941" s="721"/>
      <c r="DM941" s="721"/>
      <c r="DN941" s="721"/>
      <c r="DO941" s="721"/>
      <c r="DP941" s="721"/>
      <c r="DQ941" s="721"/>
      <c r="DR941" s="721"/>
      <c r="DS941" s="721"/>
      <c r="DT941" s="721"/>
      <c r="DU941" s="721"/>
      <c r="DV941" s="721"/>
      <c r="DW941" s="721"/>
      <c r="DX941" s="721"/>
      <c r="DY941" s="721"/>
      <c r="DZ941" s="721"/>
      <c r="EA941" s="721"/>
      <c r="EB941" s="721"/>
      <c r="EC941" s="721"/>
      <c r="ED941" s="721"/>
      <c r="EE941" s="721"/>
      <c r="EF941" s="721"/>
      <c r="EG941" s="721"/>
      <c r="EH941" s="721"/>
      <c r="EI941" s="721"/>
      <c r="EJ941" s="721"/>
      <c r="EK941" s="721"/>
      <c r="EL941" s="721"/>
      <c r="EM941" s="721"/>
      <c r="EN941" s="721"/>
      <c r="EO941" s="721"/>
      <c r="EP941" s="721"/>
      <c r="EQ941" s="721"/>
      <c r="ER941" s="721"/>
      <c r="ES941" s="721"/>
      <c r="ET941" s="721"/>
      <c r="EU941" s="721"/>
      <c r="EV941" s="721"/>
      <c r="EW941" s="721"/>
      <c r="EX941" s="721"/>
      <c r="EY941" s="721"/>
      <c r="EZ941" s="721"/>
      <c r="FA941" s="721"/>
      <c r="FB941" s="721"/>
      <c r="FC941" s="721"/>
      <c r="FD941" s="721"/>
      <c r="FE941" s="721"/>
      <c r="FF941" s="721"/>
      <c r="FG941" s="721"/>
      <c r="FH941" s="721"/>
      <c r="FI941" s="721"/>
      <c r="FJ941" s="721"/>
      <c r="FK941" s="721"/>
      <c r="FL941" s="721"/>
      <c r="FM941" s="721"/>
      <c r="FN941" s="721"/>
      <c r="FO941" s="721"/>
      <c r="FP941" s="721"/>
      <c r="FQ941" s="721"/>
      <c r="FR941" s="721"/>
      <c r="FS941" s="721"/>
      <c r="FT941" s="721"/>
      <c r="FU941" s="721"/>
      <c r="FV941" s="721"/>
      <c r="FW941" s="721"/>
      <c r="FX941" s="721"/>
      <c r="FY941" s="721"/>
      <c r="FZ941" s="721"/>
      <c r="GA941" s="721"/>
      <c r="GB941" s="721"/>
      <c r="GC941" s="721"/>
      <c r="GD941" s="721"/>
      <c r="GE941" s="721"/>
      <c r="GF941" s="721"/>
      <c r="GG941" s="721"/>
      <c r="GH941" s="721"/>
      <c r="GI941" s="721"/>
      <c r="GJ941" s="721"/>
      <c r="GK941" s="721"/>
      <c r="GL941" s="721"/>
      <c r="GM941" s="721"/>
      <c r="GN941" s="721"/>
      <c r="GO941" s="721"/>
      <c r="GP941" s="721"/>
      <c r="GQ941" s="721"/>
      <c r="GR941" s="721"/>
      <c r="GS941" s="721"/>
      <c r="GT941" s="721"/>
      <c r="GU941" s="721"/>
      <c r="GV941" s="721"/>
      <c r="GW941" s="721"/>
      <c r="GX941" s="721"/>
      <c r="GY941" s="721"/>
      <c r="GZ941" s="721"/>
      <c r="HA941" s="721"/>
      <c r="HB941" s="721"/>
      <c r="HC941" s="721"/>
      <c r="HD941" s="721"/>
      <c r="HE941" s="721"/>
      <c r="HF941" s="721"/>
      <c r="HG941" s="721"/>
      <c r="HH941" s="721"/>
      <c r="HI941" s="721"/>
      <c r="HJ941" s="721"/>
      <c r="HK941" s="721"/>
      <c r="HL941" s="721"/>
      <c r="HM941" s="721"/>
      <c r="HN941" s="721"/>
      <c r="HO941" s="721"/>
      <c r="HP941" s="721"/>
      <c r="HQ941" s="721"/>
      <c r="HR941" s="721"/>
      <c r="HS941" s="721"/>
      <c r="HT941" s="721"/>
      <c r="HU941" s="721"/>
      <c r="HV941" s="721"/>
      <c r="HW941" s="721"/>
      <c r="HX941" s="721"/>
      <c r="HY941" s="721"/>
      <c r="HZ941" s="721"/>
      <c r="IA941" s="721"/>
      <c r="IB941" s="721"/>
      <c r="IC941" s="721"/>
      <c r="ID941" s="721"/>
      <c r="IE941" s="721"/>
      <c r="IF941" s="721"/>
      <c r="IG941" s="721"/>
      <c r="IH941" s="721"/>
      <c r="II941" s="721"/>
      <c r="IJ941" s="721"/>
      <c r="IK941" s="721"/>
      <c r="IL941" s="721"/>
      <c r="IM941" s="721"/>
      <c r="IN941" s="721"/>
      <c r="IO941" s="721"/>
      <c r="IP941" s="721"/>
      <c r="IQ941" s="721"/>
      <c r="IR941" s="721"/>
      <c r="IS941" s="721"/>
      <c r="IT941" s="721"/>
      <c r="IU941" s="721"/>
      <c r="IV941" s="721"/>
      <c r="IW941" s="721"/>
      <c r="IX941" s="721"/>
      <c r="IY941" s="721"/>
      <c r="IZ941" s="721"/>
      <c r="JA941" s="721"/>
      <c r="JB941" s="721"/>
      <c r="JC941" s="721"/>
      <c r="JD941" s="721"/>
      <c r="JE941" s="721"/>
      <c r="JF941" s="721"/>
      <c r="JG941" s="721"/>
      <c r="JH941" s="721"/>
      <c r="JI941" s="721"/>
      <c r="JJ941" s="721"/>
      <c r="JK941" s="721"/>
      <c r="JL941" s="721"/>
      <c r="JM941" s="721"/>
      <c r="JN941" s="721"/>
      <c r="JO941" s="721"/>
      <c r="JP941" s="721"/>
      <c r="JQ941" s="721"/>
      <c r="JR941" s="721"/>
      <c r="JS941" s="721"/>
      <c r="JT941" s="721"/>
      <c r="JU941" s="721"/>
      <c r="JV941" s="721"/>
      <c r="JW941" s="721"/>
      <c r="JX941" s="721"/>
      <c r="JY941" s="721"/>
      <c r="JZ941" s="721"/>
      <c r="KA941" s="721"/>
      <c r="KB941" s="721"/>
      <c r="KC941" s="721"/>
      <c r="KD941" s="721"/>
      <c r="KE941" s="721"/>
      <c r="KF941" s="721"/>
      <c r="KG941" s="721"/>
      <c r="KH941" s="721"/>
      <c r="KI941" s="721"/>
      <c r="KJ941" s="721"/>
      <c r="KK941" s="721"/>
      <c r="KL941" s="721"/>
      <c r="KM941" s="721"/>
      <c r="KN941" s="721"/>
      <c r="KO941" s="721"/>
      <c r="KP941" s="721"/>
      <c r="KQ941" s="721"/>
      <c r="KR941" s="721"/>
      <c r="KS941" s="721"/>
      <c r="KT941" s="721"/>
      <c r="KU941" s="721"/>
      <c r="KV941" s="721"/>
      <c r="KW941" s="721"/>
      <c r="KX941" s="721"/>
      <c r="KY941" s="721"/>
      <c r="KZ941" s="721"/>
      <c r="LA941" s="721"/>
      <c r="LB941" s="721"/>
      <c r="LC941" s="721"/>
      <c r="LD941" s="721"/>
      <c r="LE941" s="721"/>
      <c r="LF941" s="721"/>
      <c r="LG941" s="721"/>
      <c r="LH941" s="721"/>
      <c r="LI941" s="721"/>
      <c r="LJ941" s="721"/>
      <c r="LK941" s="721"/>
      <c r="LL941" s="721"/>
      <c r="LM941" s="721"/>
      <c r="LN941" s="721"/>
      <c r="LO941" s="721"/>
      <c r="LP941" s="721"/>
      <c r="LQ941" s="721"/>
      <c r="LR941" s="721"/>
      <c r="LS941" s="721"/>
      <c r="LT941" s="721"/>
      <c r="LU941" s="721"/>
      <c r="LV941" s="721"/>
      <c r="LW941" s="721"/>
      <c r="LX941" s="721"/>
      <c r="LY941" s="721"/>
      <c r="LZ941" s="721"/>
      <c r="MA941" s="721"/>
      <c r="MB941" s="721"/>
      <c r="MC941" s="721"/>
      <c r="MD941" s="721"/>
      <c r="ME941" s="721"/>
      <c r="MF941" s="721"/>
      <c r="MG941" s="721"/>
      <c r="MH941" s="721"/>
      <c r="MI941" s="721"/>
      <c r="MJ941" s="721"/>
      <c r="MK941" s="721"/>
      <c r="ML941" s="721"/>
      <c r="MM941" s="721"/>
      <c r="MN941" s="721"/>
      <c r="MO941" s="721"/>
      <c r="MP941" s="721"/>
      <c r="MQ941" s="721"/>
      <c r="MR941" s="721"/>
      <c r="MS941" s="721"/>
      <c r="MT941" s="721"/>
      <c r="MU941" s="721"/>
      <c r="MV941" s="721"/>
      <c r="MW941" s="721"/>
      <c r="MX941" s="721"/>
      <c r="MY941" s="721"/>
      <c r="MZ941" s="721"/>
      <c r="NA941" s="721"/>
      <c r="NB941" s="721"/>
      <c r="NC941" s="721"/>
      <c r="ND941" s="721"/>
      <c r="NE941" s="721"/>
      <c r="NF941" s="721"/>
      <c r="NG941" s="721"/>
      <c r="NH941" s="721"/>
      <c r="NI941" s="721"/>
      <c r="NJ941" s="721"/>
      <c r="NK941" s="721"/>
      <c r="NL941" s="721"/>
      <c r="NM941" s="721"/>
      <c r="NN941" s="721"/>
      <c r="NO941" s="721"/>
      <c r="NP941" s="721"/>
      <c r="NQ941" s="721"/>
      <c r="NR941" s="721"/>
      <c r="NS941" s="721"/>
      <c r="NT941" s="721"/>
      <c r="NU941" s="721"/>
      <c r="NV941" s="721"/>
      <c r="NW941" s="721"/>
      <c r="NX941" s="721"/>
      <c r="NY941" s="721"/>
      <c r="NZ941" s="721"/>
      <c r="OA941" s="721"/>
      <c r="OB941" s="721"/>
      <c r="OC941" s="721"/>
      <c r="OD941" s="721"/>
      <c r="OE941" s="721"/>
      <c r="OF941" s="721"/>
      <c r="OG941" s="721"/>
      <c r="OH941" s="721"/>
      <c r="OI941" s="721"/>
      <c r="OJ941" s="721"/>
      <c r="OK941" s="721"/>
      <c r="OL941" s="721"/>
      <c r="OM941" s="721"/>
      <c r="ON941" s="721"/>
      <c r="OO941" s="721"/>
      <c r="OP941" s="721"/>
      <c r="OQ941" s="721"/>
      <c r="OR941" s="721"/>
      <c r="OS941" s="721"/>
      <c r="OT941" s="721"/>
      <c r="OU941" s="721"/>
      <c r="OV941" s="721"/>
      <c r="OW941" s="721"/>
      <c r="OX941" s="721"/>
      <c r="OY941" s="721"/>
      <c r="OZ941" s="721"/>
      <c r="PA941" s="721"/>
      <c r="PB941" s="721"/>
      <c r="PC941" s="721"/>
      <c r="PD941" s="721"/>
      <c r="PE941" s="721"/>
      <c r="PF941" s="721"/>
      <c r="PG941" s="721"/>
      <c r="PH941" s="721"/>
      <c r="PI941" s="721"/>
      <c r="PJ941" s="721"/>
      <c r="PK941" s="721"/>
      <c r="PL941" s="721"/>
      <c r="PM941" s="721"/>
      <c r="PN941" s="721"/>
      <c r="PO941" s="721"/>
      <c r="PP941" s="721"/>
      <c r="PQ941" s="721"/>
      <c r="PR941" s="721"/>
      <c r="PS941" s="721"/>
      <c r="PT941" s="721"/>
      <c r="PU941" s="721"/>
      <c r="PV941" s="721"/>
      <c r="PW941" s="721"/>
      <c r="PX941" s="721"/>
      <c r="PY941" s="721"/>
      <c r="PZ941" s="721"/>
      <c r="QA941" s="721"/>
      <c r="QB941" s="721"/>
      <c r="QC941" s="721"/>
      <c r="QD941" s="721"/>
      <c r="QE941" s="721"/>
      <c r="QF941" s="721"/>
      <c r="QG941" s="721"/>
      <c r="QH941" s="721"/>
      <c r="QI941" s="721"/>
      <c r="QJ941" s="721"/>
      <c r="QK941" s="721"/>
      <c r="QL941" s="721"/>
      <c r="QM941" s="721"/>
      <c r="QN941" s="721"/>
      <c r="QO941" s="721"/>
      <c r="QP941" s="721"/>
      <c r="QQ941" s="721"/>
      <c r="QR941" s="721"/>
      <c r="QS941" s="721"/>
      <c r="QT941" s="721"/>
      <c r="QU941" s="721"/>
      <c r="QV941" s="721"/>
      <c r="QW941" s="721"/>
      <c r="QX941" s="721"/>
      <c r="QY941" s="721"/>
      <c r="QZ941" s="721"/>
      <c r="RA941" s="721"/>
      <c r="RB941" s="721"/>
      <c r="RC941" s="721"/>
      <c r="RD941" s="721"/>
      <c r="RE941" s="721"/>
      <c r="RF941" s="721"/>
      <c r="RG941" s="721"/>
      <c r="RH941" s="721"/>
      <c r="RI941" s="721"/>
      <c r="RJ941" s="721"/>
      <c r="RK941" s="721"/>
      <c r="RL941" s="721"/>
      <c r="RM941" s="721"/>
      <c r="RN941" s="721"/>
      <c r="RO941" s="721"/>
      <c r="RP941" s="721"/>
      <c r="RQ941" s="721"/>
      <c r="RR941" s="721"/>
      <c r="RS941" s="721"/>
      <c r="RT941" s="721"/>
      <c r="RU941" s="721"/>
      <c r="RV941" s="721"/>
      <c r="RW941" s="721"/>
      <c r="RX941" s="721"/>
      <c r="RY941" s="721"/>
      <c r="RZ941" s="721"/>
      <c r="SA941" s="721"/>
      <c r="SB941" s="721"/>
      <c r="SC941" s="721"/>
      <c r="SD941" s="721"/>
      <c r="SE941" s="721"/>
      <c r="SF941" s="721"/>
      <c r="SG941" s="721"/>
      <c r="SH941" s="721"/>
      <c r="SI941" s="721"/>
      <c r="SJ941" s="721"/>
      <c r="SK941" s="721"/>
      <c r="SL941" s="721"/>
      <c r="SM941" s="721"/>
      <c r="SN941" s="721"/>
      <c r="SO941" s="721"/>
      <c r="SP941" s="721"/>
      <c r="SQ941" s="721"/>
      <c r="SR941" s="721"/>
      <c r="SS941" s="721"/>
      <c r="ST941" s="721"/>
      <c r="SU941" s="721"/>
      <c r="SV941" s="721"/>
      <c r="SW941" s="721"/>
      <c r="SX941" s="721"/>
      <c r="SY941" s="721"/>
      <c r="SZ941" s="721"/>
      <c r="TA941" s="721"/>
      <c r="TB941" s="721"/>
      <c r="TC941" s="721"/>
      <c r="TD941" s="721"/>
      <c r="TE941" s="721"/>
      <c r="TF941" s="721"/>
      <c r="TG941" s="721"/>
      <c r="TH941" s="721"/>
      <c r="TI941" s="721"/>
      <c r="TJ941" s="721"/>
      <c r="TK941" s="721"/>
      <c r="TL941" s="721"/>
      <c r="TM941" s="721"/>
      <c r="TN941" s="721"/>
      <c r="TO941" s="721"/>
      <c r="TP941" s="721"/>
      <c r="TQ941" s="721"/>
      <c r="TR941" s="721"/>
      <c r="TS941" s="721"/>
      <c r="TT941" s="721"/>
      <c r="TU941" s="721"/>
      <c r="TV941" s="721"/>
      <c r="TW941" s="721"/>
      <c r="TX941" s="721"/>
      <c r="TY941" s="721"/>
      <c r="TZ941" s="721"/>
      <c r="UA941" s="721"/>
      <c r="UB941" s="721"/>
      <c r="UC941" s="721"/>
      <c r="UD941" s="721"/>
      <c r="UE941" s="721"/>
      <c r="UF941" s="721"/>
      <c r="UG941" s="721"/>
      <c r="UH941" s="721"/>
      <c r="UI941" s="721"/>
      <c r="UJ941" s="721"/>
      <c r="UK941" s="721"/>
      <c r="UL941" s="721"/>
      <c r="UM941" s="721"/>
      <c r="UN941" s="721"/>
      <c r="UO941" s="721"/>
      <c r="UP941" s="721"/>
      <c r="UQ941" s="721"/>
      <c r="UR941" s="721"/>
      <c r="US941" s="721"/>
      <c r="UT941" s="721"/>
      <c r="UU941" s="721"/>
      <c r="UV941" s="721"/>
      <c r="UW941" s="721"/>
      <c r="UX941" s="721"/>
      <c r="UY941" s="721"/>
      <c r="UZ941" s="721"/>
      <c r="VA941" s="721"/>
      <c r="VB941" s="721"/>
      <c r="VC941" s="721"/>
      <c r="VD941" s="721"/>
      <c r="VE941" s="721"/>
      <c r="VF941" s="721"/>
      <c r="VG941" s="721"/>
      <c r="VH941" s="721"/>
      <c r="VI941" s="721"/>
      <c r="VJ941" s="721"/>
      <c r="VK941" s="721"/>
      <c r="VL941" s="721"/>
      <c r="VM941" s="721"/>
      <c r="VN941" s="721"/>
      <c r="VO941" s="721"/>
      <c r="VP941" s="721"/>
      <c r="VQ941" s="721"/>
      <c r="VR941" s="721"/>
      <c r="VS941" s="721"/>
      <c r="VT941" s="721"/>
      <c r="VU941" s="721"/>
      <c r="VV941" s="721"/>
      <c r="VW941" s="721"/>
      <c r="VX941" s="721"/>
      <c r="VY941" s="721"/>
      <c r="VZ941" s="721"/>
      <c r="WA941" s="721"/>
      <c r="WB941" s="721"/>
      <c r="WC941" s="721"/>
      <c r="WD941" s="721"/>
      <c r="WE941" s="721"/>
      <c r="WF941" s="721"/>
      <c r="WG941" s="721"/>
      <c r="WH941" s="721"/>
      <c r="WI941" s="721"/>
      <c r="WJ941" s="721"/>
      <c r="WK941" s="721"/>
      <c r="WL941" s="721"/>
      <c r="WM941" s="721"/>
      <c r="WN941" s="721"/>
      <c r="WO941" s="721"/>
      <c r="WP941" s="721"/>
      <c r="WQ941" s="721"/>
      <c r="WR941" s="721"/>
      <c r="WS941" s="721"/>
      <c r="WT941" s="721"/>
      <c r="WU941" s="721"/>
      <c r="WV941" s="721"/>
      <c r="WW941" s="721"/>
      <c r="WX941" s="721"/>
      <c r="WY941" s="721"/>
      <c r="WZ941" s="721"/>
      <c r="XA941" s="721"/>
      <c r="XB941" s="721"/>
      <c r="XC941" s="721"/>
      <c r="XD941" s="721"/>
      <c r="XE941" s="721"/>
      <c r="XF941" s="721"/>
      <c r="XG941" s="721"/>
      <c r="XH941" s="721"/>
      <c r="XI941" s="721"/>
      <c r="XJ941" s="721"/>
      <c r="XK941" s="721"/>
      <c r="XL941" s="721"/>
      <c r="XM941" s="721"/>
      <c r="XN941" s="721"/>
      <c r="XO941" s="721"/>
      <c r="XP941" s="721"/>
      <c r="XQ941" s="721"/>
      <c r="XR941" s="721"/>
      <c r="XS941" s="721"/>
      <c r="XT941" s="721"/>
      <c r="XU941" s="721"/>
      <c r="XV941" s="721"/>
      <c r="XW941" s="721"/>
      <c r="XX941" s="721"/>
      <c r="XY941" s="721"/>
      <c r="XZ941" s="721"/>
      <c r="YA941" s="721"/>
      <c r="YB941" s="721"/>
      <c r="YC941" s="721"/>
      <c r="YD941" s="721"/>
      <c r="YE941" s="721"/>
      <c r="YF941" s="721"/>
      <c r="YG941" s="721"/>
      <c r="YH941" s="721"/>
      <c r="YI941" s="721"/>
      <c r="YJ941" s="721"/>
      <c r="YK941" s="721"/>
      <c r="YL941" s="721"/>
      <c r="YM941" s="721"/>
      <c r="YN941" s="721"/>
      <c r="YO941" s="721"/>
      <c r="YP941" s="721"/>
      <c r="YQ941" s="721"/>
      <c r="YR941" s="721"/>
      <c r="YS941" s="721"/>
      <c r="YT941" s="721"/>
      <c r="YU941" s="721"/>
      <c r="YV941" s="721"/>
      <c r="YW941" s="721"/>
      <c r="YX941" s="721"/>
      <c r="YY941" s="721"/>
      <c r="YZ941" s="721"/>
      <c r="ZA941" s="721"/>
      <c r="ZB941" s="721"/>
      <c r="ZC941" s="721"/>
      <c r="ZD941" s="721"/>
      <c r="ZE941" s="721"/>
      <c r="ZF941" s="721"/>
      <c r="ZG941" s="721"/>
      <c r="ZH941" s="721"/>
      <c r="ZI941" s="721"/>
      <c r="ZJ941" s="721"/>
      <c r="ZK941" s="721"/>
      <c r="ZL941" s="721"/>
      <c r="ZM941" s="721"/>
      <c r="ZN941" s="721"/>
      <c r="ZO941" s="721"/>
      <c r="ZP941" s="721"/>
      <c r="ZQ941" s="721"/>
      <c r="ZR941" s="721"/>
      <c r="ZS941" s="721"/>
      <c r="ZT941" s="721"/>
      <c r="ZU941" s="721"/>
      <c r="ZV941" s="721"/>
      <c r="ZW941" s="721"/>
      <c r="ZX941" s="721"/>
      <c r="ZY941" s="721"/>
      <c r="ZZ941" s="721"/>
      <c r="AAA941" s="721"/>
      <c r="AAB941" s="721"/>
      <c r="AAC941" s="721"/>
      <c r="AAD941" s="721"/>
      <c r="AAE941" s="721"/>
      <c r="AAF941" s="721"/>
      <c r="AAG941" s="721"/>
      <c r="AAH941" s="721"/>
      <c r="AAI941" s="721"/>
      <c r="AAJ941" s="721"/>
      <c r="AAK941" s="721"/>
      <c r="AAL941" s="721"/>
      <c r="AAM941" s="721"/>
      <c r="AAN941" s="721"/>
      <c r="AAO941" s="721"/>
      <c r="AAP941" s="721"/>
      <c r="AAQ941" s="721"/>
      <c r="AAR941" s="721"/>
      <c r="AAS941" s="721"/>
      <c r="AAT941" s="721"/>
      <c r="AAU941" s="721"/>
      <c r="AAV941" s="721"/>
      <c r="AAW941" s="721"/>
      <c r="AAX941" s="721"/>
      <c r="AAY941" s="721"/>
      <c r="AAZ941" s="721"/>
      <c r="ABA941" s="721"/>
      <c r="ABB941" s="721"/>
      <c r="ABC941" s="721"/>
      <c r="ABD941" s="721"/>
      <c r="ABE941" s="721"/>
      <c r="ABF941" s="721"/>
      <c r="ABG941" s="721"/>
      <c r="ABH941" s="721"/>
      <c r="ABI941" s="721"/>
      <c r="ABJ941" s="721"/>
      <c r="ABK941" s="721"/>
      <c r="ABL941" s="721"/>
      <c r="ABM941" s="721"/>
      <c r="ABN941" s="721"/>
      <c r="ABO941" s="721"/>
      <c r="ABP941" s="721"/>
      <c r="ABQ941" s="721"/>
      <c r="ABR941" s="721"/>
      <c r="ABS941" s="721"/>
      <c r="ABT941" s="721"/>
      <c r="ABU941" s="721"/>
      <c r="ABV941" s="721"/>
      <c r="ABW941" s="721"/>
      <c r="ABX941" s="721"/>
      <c r="ABY941" s="721"/>
      <c r="ABZ941" s="721"/>
      <c r="ACA941" s="721"/>
      <c r="ACB941" s="721"/>
      <c r="ACC941" s="721"/>
      <c r="ACD941" s="721"/>
      <c r="ACE941" s="721"/>
      <c r="ACF941" s="721"/>
      <c r="ACG941" s="721"/>
      <c r="ACH941" s="721"/>
      <c r="ACI941" s="721"/>
      <c r="ACJ941" s="721"/>
      <c r="ACK941" s="721"/>
      <c r="ACL941" s="721"/>
      <c r="ACM941" s="721"/>
      <c r="ACN941" s="721"/>
      <c r="ACO941" s="721"/>
      <c r="ACP941" s="721"/>
      <c r="ACQ941" s="721"/>
      <c r="ACR941" s="721"/>
      <c r="ACS941" s="721"/>
      <c r="ACT941" s="721"/>
      <c r="ACU941" s="721"/>
      <c r="ACV941" s="721"/>
      <c r="ACW941" s="721"/>
      <c r="ACX941" s="721"/>
      <c r="ACY941" s="721"/>
      <c r="ACZ941" s="721"/>
      <c r="ADA941" s="721"/>
      <c r="ADB941" s="721"/>
      <c r="ADC941" s="721"/>
      <c r="ADD941" s="721"/>
      <c r="ADE941" s="721"/>
      <c r="ADF941" s="721"/>
      <c r="ADG941" s="721"/>
      <c r="ADH941" s="721"/>
      <c r="ADI941" s="721"/>
      <c r="ADJ941" s="721"/>
      <c r="ADK941" s="721"/>
      <c r="ADL941" s="721"/>
      <c r="ADM941" s="721"/>
      <c r="ADN941" s="721"/>
      <c r="ADO941" s="721"/>
      <c r="ADP941" s="721"/>
      <c r="ADQ941" s="721"/>
      <c r="ADR941" s="721"/>
      <c r="ADS941" s="721"/>
      <c r="ADT941" s="721"/>
      <c r="ADU941" s="721"/>
      <c r="ADV941" s="721"/>
      <c r="ADW941" s="721"/>
      <c r="ADX941" s="721"/>
      <c r="ADY941" s="721"/>
      <c r="ADZ941" s="721"/>
      <c r="AEA941" s="721"/>
      <c r="AEB941" s="721"/>
      <c r="AEC941" s="721"/>
      <c r="AED941" s="721"/>
      <c r="AEE941" s="721"/>
      <c r="AEF941" s="721"/>
      <c r="AEG941" s="721"/>
      <c r="AEH941" s="721"/>
      <c r="AEI941" s="721"/>
      <c r="AEJ941" s="721"/>
      <c r="AEK941" s="721"/>
      <c r="AEL941" s="721"/>
      <c r="AEM941" s="721"/>
      <c r="AEN941" s="721"/>
      <c r="AEO941" s="721"/>
      <c r="AEP941" s="721"/>
      <c r="AEQ941" s="721"/>
      <c r="AER941" s="721"/>
      <c r="AES941" s="721"/>
      <c r="AET941" s="721"/>
      <c r="AEU941" s="721"/>
      <c r="AEV941" s="721"/>
      <c r="AEW941" s="721"/>
      <c r="AEX941" s="721"/>
      <c r="AEY941" s="721"/>
      <c r="AEZ941" s="721"/>
      <c r="AFA941" s="721"/>
      <c r="AFB941" s="721"/>
      <c r="AFC941" s="721"/>
      <c r="AFD941" s="721"/>
      <c r="AFE941" s="721"/>
      <c r="AFF941" s="721"/>
      <c r="AFG941" s="721"/>
      <c r="AFH941" s="721"/>
      <c r="AFI941" s="721"/>
      <c r="AFJ941" s="721"/>
      <c r="AFK941" s="721"/>
      <c r="AFL941" s="721"/>
      <c r="AFM941" s="721"/>
      <c r="AFN941" s="721"/>
      <c r="AFO941" s="721"/>
      <c r="AFP941" s="721"/>
      <c r="AFQ941" s="721"/>
      <c r="AFR941" s="721"/>
      <c r="AFS941" s="721"/>
      <c r="AFT941" s="721"/>
      <c r="AFU941" s="721"/>
      <c r="AFV941" s="721"/>
      <c r="AFW941" s="721"/>
      <c r="AFX941" s="721"/>
      <c r="AFY941" s="721"/>
      <c r="AFZ941" s="721"/>
      <c r="AGA941" s="721"/>
      <c r="AGB941" s="721"/>
      <c r="AGC941" s="721"/>
      <c r="AGD941" s="721"/>
      <c r="AGE941" s="721"/>
      <c r="AGF941" s="721"/>
      <c r="AGG941" s="721"/>
      <c r="AGH941" s="721"/>
      <c r="AGI941" s="721"/>
      <c r="AGJ941" s="721"/>
      <c r="AGK941" s="721"/>
      <c r="AGL941" s="721"/>
      <c r="AGM941" s="721"/>
      <c r="AGN941" s="721"/>
      <c r="AGO941" s="721"/>
      <c r="AGP941" s="721"/>
      <c r="AGQ941" s="721"/>
      <c r="AGR941" s="721"/>
      <c r="AGS941" s="721"/>
      <c r="AGT941" s="721"/>
      <c r="AGU941" s="721"/>
      <c r="AGV941" s="721"/>
      <c r="AGW941" s="721"/>
      <c r="AGX941" s="721"/>
      <c r="AGY941" s="721"/>
      <c r="AGZ941" s="721"/>
      <c r="AHA941" s="721"/>
      <c r="AHB941" s="721"/>
      <c r="AHC941" s="721"/>
      <c r="AHD941" s="721"/>
      <c r="AHE941" s="721"/>
      <c r="AHF941" s="721"/>
      <c r="AHG941" s="721"/>
      <c r="AHH941" s="721"/>
      <c r="AHI941" s="721"/>
      <c r="AHJ941" s="721"/>
      <c r="AHK941" s="721"/>
      <c r="AHL941" s="721"/>
      <c r="AHM941" s="721"/>
      <c r="AHN941" s="721"/>
      <c r="AHO941" s="721"/>
      <c r="AHP941" s="721"/>
      <c r="AHQ941" s="721"/>
      <c r="AHR941" s="721"/>
      <c r="AHS941" s="721"/>
      <c r="AHT941" s="721"/>
      <c r="AHU941" s="721"/>
      <c r="AHV941" s="721"/>
      <c r="AHW941" s="721"/>
      <c r="AHX941" s="721"/>
      <c r="AHY941" s="721"/>
      <c r="AHZ941" s="721"/>
      <c r="AIA941" s="721"/>
      <c r="AIB941" s="721"/>
      <c r="AIC941" s="721"/>
      <c r="AID941" s="721"/>
      <c r="AIE941" s="721"/>
      <c r="AIF941" s="721"/>
      <c r="AIG941" s="721"/>
      <c r="AIH941" s="721"/>
      <c r="AII941" s="721"/>
      <c r="AIJ941" s="721"/>
      <c r="AIK941" s="721"/>
      <c r="AIL941" s="721"/>
      <c r="AIM941" s="721"/>
      <c r="AIN941" s="721"/>
      <c r="AIO941" s="721"/>
      <c r="AIP941" s="721"/>
      <c r="AIQ941" s="721"/>
      <c r="AIR941" s="721"/>
      <c r="AIS941" s="721"/>
      <c r="AIT941" s="721"/>
      <c r="AIU941" s="721"/>
      <c r="AIV941" s="721"/>
      <c r="AIW941" s="721"/>
      <c r="AIX941" s="721"/>
      <c r="AIY941" s="721"/>
      <c r="AIZ941" s="721"/>
      <c r="AJA941" s="721"/>
      <c r="AJB941" s="721"/>
      <c r="AJC941" s="721"/>
      <c r="AJD941" s="721"/>
      <c r="AJE941" s="721"/>
      <c r="AJF941" s="721"/>
      <c r="AJG941" s="721"/>
      <c r="AJH941" s="721"/>
      <c r="AJI941" s="721"/>
      <c r="AJJ941" s="721"/>
      <c r="AJK941" s="721"/>
      <c r="AJL941" s="721"/>
      <c r="AJM941" s="721"/>
      <c r="AJN941" s="721"/>
      <c r="AJO941" s="721"/>
      <c r="AJP941" s="721"/>
      <c r="AJQ941" s="721"/>
      <c r="AJR941" s="721"/>
      <c r="AJS941" s="721"/>
      <c r="AJT941" s="721"/>
      <c r="AJU941" s="721"/>
      <c r="AJV941" s="721"/>
      <c r="AJW941" s="721"/>
      <c r="AJX941" s="721"/>
      <c r="AJY941" s="721"/>
      <c r="AJZ941" s="721"/>
      <c r="AKA941" s="721"/>
      <c r="AKB941" s="721"/>
      <c r="AKC941" s="721"/>
      <c r="AKD941" s="721"/>
      <c r="AKE941" s="721"/>
      <c r="AKF941" s="721"/>
      <c r="AKG941" s="721"/>
      <c r="AKH941" s="721"/>
      <c r="AKI941" s="721"/>
      <c r="AKJ941" s="721"/>
      <c r="AKK941" s="721"/>
      <c r="AKL941" s="721"/>
      <c r="AKM941" s="721"/>
      <c r="AKN941" s="721"/>
      <c r="AKO941" s="721"/>
      <c r="AKP941" s="721"/>
      <c r="AKQ941" s="721"/>
      <c r="AKR941" s="721"/>
      <c r="AKS941" s="721"/>
      <c r="AKT941" s="721"/>
      <c r="AKU941" s="721"/>
      <c r="AKV941" s="721"/>
      <c r="AKW941" s="721"/>
      <c r="AKX941" s="721"/>
      <c r="AKY941" s="721"/>
      <c r="AKZ941" s="721"/>
      <c r="ALA941" s="721"/>
      <c r="ALB941" s="721"/>
      <c r="ALC941" s="721"/>
      <c r="ALD941" s="721"/>
      <c r="ALE941" s="721"/>
      <c r="ALF941" s="721"/>
      <c r="ALG941" s="721"/>
      <c r="ALH941" s="721"/>
      <c r="ALI941" s="721"/>
      <c r="ALJ941" s="721"/>
      <c r="ALK941" s="721"/>
      <c r="ALL941" s="721"/>
      <c r="ALM941" s="721"/>
      <c r="ALN941" s="721"/>
      <c r="ALO941" s="721"/>
      <c r="ALP941" s="721"/>
      <c r="ALQ941" s="721"/>
      <c r="ALR941" s="721"/>
      <c r="ALS941" s="721"/>
      <c r="ALT941" s="721"/>
      <c r="ALU941" s="721"/>
      <c r="ALV941" s="721"/>
      <c r="ALW941" s="721"/>
      <c r="ALX941" s="721"/>
      <c r="ALY941" s="721"/>
      <c r="ALZ941" s="721"/>
      <c r="AMA941" s="721"/>
      <c r="AMB941" s="721"/>
      <c r="AMC941" s="721"/>
      <c r="AMD941" s="721"/>
      <c r="AME941" s="721"/>
      <c r="AMF941" s="721"/>
      <c r="AMG941" s="721"/>
      <c r="AMH941" s="721"/>
      <c r="AMI941" s="721"/>
      <c r="AMJ941" s="721"/>
      <c r="AMK941" s="721"/>
      <c r="AML941" s="721"/>
      <c r="AMM941" s="721"/>
      <c r="AMN941" s="721"/>
      <c r="AMO941" s="721"/>
      <c r="AMP941" s="721"/>
      <c r="AMQ941" s="721"/>
      <c r="AMR941" s="721"/>
      <c r="AMS941" s="721"/>
      <c r="AMT941" s="721"/>
      <c r="AMU941" s="721"/>
      <c r="AMV941" s="721"/>
      <c r="AMW941" s="721"/>
      <c r="AMX941" s="721"/>
      <c r="AMY941" s="721"/>
      <c r="AMZ941" s="721"/>
      <c r="ANA941" s="721"/>
      <c r="ANB941" s="721"/>
      <c r="ANC941" s="721"/>
      <c r="AND941" s="721"/>
      <c r="ANE941" s="721"/>
      <c r="ANF941" s="721"/>
      <c r="ANG941" s="721"/>
      <c r="ANH941" s="721"/>
      <c r="ANI941" s="721"/>
      <c r="ANJ941" s="721"/>
      <c r="ANK941" s="721"/>
      <c r="ANL941" s="721"/>
      <c r="ANM941" s="721"/>
      <c r="ANN941" s="721"/>
      <c r="ANO941" s="721"/>
      <c r="ANP941" s="721"/>
      <c r="ANQ941" s="721"/>
      <c r="ANR941" s="721"/>
      <c r="ANS941" s="721"/>
      <c r="ANT941" s="721"/>
      <c r="ANU941" s="721"/>
      <c r="ANV941" s="721"/>
      <c r="ANW941" s="721"/>
      <c r="ANX941" s="721"/>
      <c r="ANY941" s="721"/>
      <c r="ANZ941" s="721"/>
      <c r="AOA941" s="721"/>
      <c r="AOB941" s="721"/>
      <c r="AOC941" s="721"/>
      <c r="AOD941" s="721"/>
      <c r="AOE941" s="721"/>
      <c r="AOF941" s="721"/>
      <c r="AOG941" s="721"/>
      <c r="AOH941" s="721"/>
      <c r="AOI941" s="721"/>
      <c r="AOJ941" s="721"/>
      <c r="AOK941" s="721"/>
      <c r="AOL941" s="721"/>
      <c r="AOM941" s="721"/>
      <c r="AON941" s="721"/>
      <c r="AOO941" s="721"/>
      <c r="AOP941" s="721"/>
      <c r="AOQ941" s="721"/>
      <c r="AOR941" s="721"/>
      <c r="AOS941" s="721"/>
      <c r="AOT941" s="721"/>
      <c r="AOU941" s="721"/>
      <c r="AOV941" s="721"/>
      <c r="AOW941" s="721"/>
      <c r="AOX941" s="721"/>
      <c r="AOY941" s="721"/>
      <c r="AOZ941" s="721"/>
      <c r="APA941" s="721"/>
      <c r="APB941" s="721"/>
      <c r="APC941" s="721"/>
      <c r="APD941" s="721"/>
      <c r="APE941" s="721"/>
      <c r="APF941" s="721"/>
      <c r="APG941" s="721"/>
      <c r="APH941" s="721"/>
      <c r="API941" s="721"/>
      <c r="APJ941" s="721"/>
      <c r="APK941" s="721"/>
      <c r="APL941" s="721"/>
      <c r="APM941" s="721"/>
      <c r="APN941" s="721"/>
      <c r="APO941" s="721"/>
      <c r="APP941" s="721"/>
      <c r="APQ941" s="721"/>
      <c r="APR941" s="721"/>
      <c r="APS941" s="721"/>
      <c r="APT941" s="721"/>
      <c r="APU941" s="721"/>
      <c r="APV941" s="721"/>
      <c r="APW941" s="721"/>
      <c r="APX941" s="721"/>
      <c r="APY941" s="721"/>
      <c r="APZ941" s="721"/>
      <c r="AQA941" s="721"/>
      <c r="AQB941" s="721"/>
      <c r="AQC941" s="721"/>
      <c r="AQD941" s="721"/>
      <c r="AQE941" s="721"/>
      <c r="AQF941" s="721"/>
      <c r="AQG941" s="721"/>
      <c r="AQH941" s="721"/>
      <c r="AQI941" s="721"/>
      <c r="AQJ941" s="721"/>
      <c r="AQK941" s="721"/>
      <c r="AQL941" s="721"/>
      <c r="AQM941" s="721"/>
      <c r="AQN941" s="721"/>
      <c r="AQO941" s="721"/>
      <c r="AQP941" s="721"/>
      <c r="AQQ941" s="721"/>
      <c r="AQR941" s="721"/>
      <c r="AQS941" s="721"/>
      <c r="AQT941" s="721"/>
      <c r="AQU941" s="721"/>
      <c r="AQV941" s="721"/>
      <c r="AQW941" s="721"/>
      <c r="AQX941" s="721"/>
      <c r="AQY941" s="721"/>
      <c r="AQZ941" s="721"/>
      <c r="ARA941" s="721"/>
      <c r="ARB941" s="721"/>
      <c r="ARC941" s="721"/>
      <c r="ARD941" s="721"/>
      <c r="ARE941" s="721"/>
      <c r="ARF941" s="721"/>
      <c r="ARG941" s="721"/>
      <c r="ARH941" s="721"/>
      <c r="ARI941" s="721"/>
      <c r="ARJ941" s="721"/>
      <c r="ARK941" s="721"/>
      <c r="ARL941" s="721"/>
      <c r="ARM941" s="721"/>
      <c r="ARN941" s="721"/>
      <c r="ARO941" s="721"/>
      <c r="ARP941" s="721"/>
      <c r="ARQ941" s="721"/>
      <c r="ARR941" s="721"/>
      <c r="ARS941" s="721"/>
      <c r="ART941" s="721"/>
      <c r="ARU941" s="721"/>
      <c r="ARV941" s="721"/>
      <c r="ARW941" s="721"/>
      <c r="ARX941" s="721"/>
      <c r="ARY941" s="721"/>
      <c r="ARZ941" s="721"/>
      <c r="ASA941" s="721"/>
      <c r="ASB941" s="721"/>
      <c r="ASC941" s="721"/>
      <c r="ASD941" s="721"/>
      <c r="ASE941" s="721"/>
      <c r="ASF941" s="721"/>
      <c r="ASG941" s="721"/>
      <c r="ASH941" s="721"/>
      <c r="ASI941" s="721"/>
      <c r="ASJ941" s="721"/>
      <c r="ASK941" s="721"/>
      <c r="ASL941" s="721"/>
      <c r="ASM941" s="721"/>
      <c r="ASN941" s="721"/>
      <c r="ASO941" s="721"/>
      <c r="ASP941" s="721"/>
      <c r="ASQ941" s="721"/>
      <c r="ASR941" s="721"/>
      <c r="ASS941" s="721"/>
      <c r="AST941" s="721"/>
      <c r="ASU941" s="721"/>
      <c r="ASV941" s="721"/>
      <c r="ASW941" s="721"/>
      <c r="ASX941" s="721"/>
      <c r="ASY941" s="721"/>
      <c r="ASZ941" s="721"/>
      <c r="ATA941" s="721"/>
      <c r="ATB941" s="721"/>
      <c r="ATC941" s="721"/>
      <c r="ATD941" s="721"/>
      <c r="ATE941" s="721"/>
      <c r="ATF941" s="721"/>
      <c r="ATG941" s="721"/>
      <c r="ATH941" s="721"/>
      <c r="ATI941" s="721"/>
      <c r="ATJ941" s="721"/>
      <c r="ATK941" s="721"/>
      <c r="ATL941" s="721"/>
      <c r="ATM941" s="721"/>
      <c r="ATN941" s="721"/>
      <c r="ATO941" s="721"/>
      <c r="ATP941" s="721"/>
      <c r="ATQ941" s="721"/>
      <c r="ATR941" s="721"/>
      <c r="ATS941" s="721"/>
      <c r="ATT941" s="721"/>
      <c r="ATU941" s="721"/>
      <c r="ATV941" s="721"/>
      <c r="ATW941" s="721"/>
      <c r="ATX941" s="721"/>
      <c r="ATY941" s="721"/>
      <c r="ATZ941" s="721"/>
      <c r="AUA941" s="721"/>
      <c r="AUB941" s="721"/>
      <c r="AUC941" s="721"/>
      <c r="AUD941" s="721"/>
      <c r="AUE941" s="721"/>
      <c r="AUF941" s="721"/>
      <c r="AUG941" s="721"/>
      <c r="AUH941" s="721"/>
      <c r="AUI941" s="721"/>
      <c r="AUJ941" s="721"/>
      <c r="AUK941" s="721"/>
      <c r="AUL941" s="721"/>
      <c r="AUM941" s="721"/>
      <c r="AUN941" s="721"/>
      <c r="AUO941" s="721"/>
      <c r="AUP941" s="721"/>
      <c r="AUQ941" s="721"/>
      <c r="AUR941" s="721"/>
      <c r="AUS941" s="721"/>
      <c r="AUT941" s="721"/>
      <c r="AUU941" s="721"/>
      <c r="AUV941" s="721"/>
      <c r="AUW941" s="721"/>
      <c r="AUX941" s="721"/>
      <c r="AUY941" s="721"/>
      <c r="AUZ941" s="721"/>
      <c r="AVA941" s="721"/>
      <c r="AVB941" s="721"/>
      <c r="AVC941" s="721"/>
      <c r="AVD941" s="721"/>
      <c r="AVE941" s="721"/>
      <c r="AVF941" s="721"/>
      <c r="AVG941" s="721"/>
      <c r="AVH941" s="721"/>
      <c r="AVI941" s="721"/>
      <c r="AVJ941" s="721"/>
      <c r="AVK941" s="721"/>
    </row>
    <row r="942" spans="1:1259">
      <c r="A942" s="716"/>
      <c r="B942" s="716"/>
      <c r="C942" s="716"/>
      <c r="D942" s="714" t="s">
        <v>3247</v>
      </c>
      <c r="E942" s="703"/>
      <c r="F942" s="703"/>
      <c r="G942" s="703">
        <v>2022</v>
      </c>
      <c r="H942" s="703"/>
      <c r="I942" s="698" t="s">
        <v>1699</v>
      </c>
      <c r="J942" s="704"/>
      <c r="K942" s="705" t="s">
        <v>5007</v>
      </c>
      <c r="L942" s="703" t="s">
        <v>3359</v>
      </c>
      <c r="M942" s="706">
        <v>44601</v>
      </c>
      <c r="N942" s="706">
        <v>44624</v>
      </c>
      <c r="O942" s="706"/>
      <c r="P942" s="704"/>
      <c r="Q942" s="704"/>
      <c r="R942" s="704"/>
      <c r="S942" s="703" t="s">
        <v>2425</v>
      </c>
      <c r="T942" s="703">
        <v>60</v>
      </c>
      <c r="U942" s="703"/>
      <c r="V942" s="703" t="s">
        <v>973</v>
      </c>
      <c r="W942" s="703">
        <v>400</v>
      </c>
      <c r="X942" s="707">
        <v>416</v>
      </c>
      <c r="Y942" s="539">
        <f t="shared" si="42"/>
        <v>166400</v>
      </c>
      <c r="Z942" s="708">
        <v>0.54</v>
      </c>
      <c r="AA942" s="681">
        <f t="shared" si="43"/>
        <v>89856</v>
      </c>
      <c r="AB942" s="682"/>
      <c r="AC942" s="683">
        <v>0</v>
      </c>
      <c r="AD942" s="710"/>
      <c r="AE942" s="709">
        <v>3425.76</v>
      </c>
      <c r="AF942" s="695">
        <f t="shared" si="44"/>
        <v>93281.76</v>
      </c>
      <c r="AG942" s="703" t="s">
        <v>47</v>
      </c>
      <c r="AH942" s="703"/>
      <c r="AI942" s="705">
        <v>60</v>
      </c>
      <c r="AJ942" s="703" t="s">
        <v>1983</v>
      </c>
      <c r="AK942" s="711" t="s">
        <v>50</v>
      </c>
      <c r="AL942" s="703">
        <v>91761</v>
      </c>
      <c r="AM942" s="703" t="s">
        <v>52</v>
      </c>
      <c r="AN942" s="703"/>
      <c r="AO942" s="703"/>
      <c r="AP942" s="712"/>
      <c r="AQ942" s="712" t="s">
        <v>37</v>
      </c>
      <c r="AR942" s="712"/>
      <c r="AS942" s="715"/>
      <c r="AT942" s="715"/>
      <c r="AU942" s="715"/>
      <c r="AV942" s="708">
        <v>0.48000000000000004</v>
      </c>
      <c r="AW942" s="721"/>
      <c r="AX942" s="721"/>
      <c r="AY942" s="721"/>
      <c r="AZ942" s="721"/>
      <c r="BA942" s="721"/>
      <c r="BB942" s="721"/>
      <c r="BC942" s="721"/>
      <c r="BD942" s="721"/>
      <c r="BE942" s="721"/>
      <c r="BF942" s="721"/>
      <c r="BG942" s="721"/>
      <c r="BH942" s="721"/>
      <c r="BI942" s="721"/>
      <c r="BJ942" s="721"/>
      <c r="BK942" s="721"/>
      <c r="BL942" s="721"/>
      <c r="BM942" s="721"/>
      <c r="BN942" s="721"/>
      <c r="BO942" s="721"/>
      <c r="BP942" s="721"/>
      <c r="BQ942" s="721"/>
      <c r="BR942" s="721"/>
      <c r="BS942" s="721"/>
      <c r="BT942" s="721"/>
      <c r="BU942" s="721"/>
      <c r="BV942" s="721"/>
      <c r="BW942" s="721"/>
      <c r="BX942" s="721"/>
      <c r="BY942" s="721"/>
      <c r="BZ942" s="721"/>
      <c r="CA942" s="721"/>
      <c r="CB942" s="721"/>
      <c r="CC942" s="721"/>
      <c r="CD942" s="721"/>
      <c r="CE942" s="721"/>
      <c r="CF942" s="721"/>
      <c r="CG942" s="721"/>
      <c r="CH942" s="721"/>
      <c r="CI942" s="721"/>
      <c r="CJ942" s="721"/>
      <c r="CK942" s="721"/>
      <c r="CL942" s="721"/>
      <c r="CM942" s="721"/>
      <c r="CN942" s="721"/>
      <c r="CO942" s="721"/>
      <c r="CP942" s="721"/>
      <c r="CQ942" s="721"/>
      <c r="CR942" s="721"/>
      <c r="CS942" s="721"/>
      <c r="CT942" s="721"/>
      <c r="CU942" s="721"/>
      <c r="CV942" s="721"/>
      <c r="CW942" s="721"/>
      <c r="CX942" s="721"/>
      <c r="CY942" s="721"/>
      <c r="CZ942" s="721"/>
      <c r="DA942" s="721"/>
      <c r="DB942" s="721"/>
      <c r="DC942" s="721"/>
      <c r="DD942" s="721"/>
      <c r="DE942" s="721"/>
      <c r="DF942" s="721"/>
      <c r="DG942" s="721"/>
      <c r="DH942" s="721"/>
      <c r="DI942" s="721"/>
      <c r="DJ942" s="721"/>
      <c r="DK942" s="721"/>
      <c r="DL942" s="721"/>
      <c r="DM942" s="721"/>
      <c r="DN942" s="721"/>
      <c r="DO942" s="721"/>
      <c r="DP942" s="721"/>
      <c r="DQ942" s="721"/>
      <c r="DR942" s="721"/>
      <c r="DS942" s="721"/>
      <c r="DT942" s="721"/>
      <c r="DU942" s="721"/>
      <c r="DV942" s="721"/>
      <c r="DW942" s="721"/>
      <c r="DX942" s="721"/>
      <c r="DY942" s="721"/>
      <c r="DZ942" s="721"/>
      <c r="EA942" s="721"/>
      <c r="EB942" s="721"/>
      <c r="EC942" s="721"/>
      <c r="ED942" s="721"/>
      <c r="EE942" s="721"/>
      <c r="EF942" s="721"/>
      <c r="EG942" s="721"/>
      <c r="EH942" s="721"/>
      <c r="EI942" s="721"/>
      <c r="EJ942" s="721"/>
      <c r="EK942" s="721"/>
      <c r="EL942" s="721"/>
      <c r="EM942" s="721"/>
      <c r="EN942" s="721"/>
      <c r="EO942" s="721"/>
      <c r="EP942" s="721"/>
      <c r="EQ942" s="721"/>
      <c r="ER942" s="721"/>
      <c r="ES942" s="721"/>
      <c r="ET942" s="721"/>
      <c r="EU942" s="721"/>
      <c r="EV942" s="721"/>
      <c r="EW942" s="721"/>
      <c r="EX942" s="721"/>
      <c r="EY942" s="721"/>
      <c r="EZ942" s="721"/>
      <c r="FA942" s="721"/>
      <c r="FB942" s="721"/>
      <c r="FC942" s="721"/>
      <c r="FD942" s="721"/>
      <c r="FE942" s="721"/>
      <c r="FF942" s="721"/>
      <c r="FG942" s="721"/>
      <c r="FH942" s="721"/>
      <c r="FI942" s="721"/>
      <c r="FJ942" s="721"/>
      <c r="FK942" s="721"/>
      <c r="FL942" s="721"/>
      <c r="FM942" s="721"/>
      <c r="FN942" s="721"/>
      <c r="FO942" s="721"/>
      <c r="FP942" s="721"/>
      <c r="FQ942" s="721"/>
      <c r="FR942" s="721"/>
      <c r="FS942" s="721"/>
      <c r="FT942" s="721"/>
      <c r="FU942" s="721"/>
      <c r="FV942" s="721"/>
      <c r="FW942" s="721"/>
      <c r="FX942" s="721"/>
      <c r="FY942" s="721"/>
      <c r="FZ942" s="721"/>
      <c r="GA942" s="721"/>
      <c r="GB942" s="721"/>
      <c r="GC942" s="721"/>
      <c r="GD942" s="721"/>
      <c r="GE942" s="721"/>
      <c r="GF942" s="721"/>
      <c r="GG942" s="721"/>
      <c r="GH942" s="721"/>
      <c r="GI942" s="721"/>
      <c r="GJ942" s="721"/>
      <c r="GK942" s="721"/>
      <c r="GL942" s="721"/>
      <c r="GM942" s="721"/>
      <c r="GN942" s="721"/>
      <c r="GO942" s="721"/>
      <c r="GP942" s="721"/>
      <c r="GQ942" s="721"/>
      <c r="GR942" s="721"/>
      <c r="GS942" s="721"/>
      <c r="GT942" s="721"/>
      <c r="GU942" s="721"/>
      <c r="GV942" s="721"/>
      <c r="GW942" s="721"/>
      <c r="GX942" s="721"/>
      <c r="GY942" s="721"/>
      <c r="GZ942" s="721"/>
      <c r="HA942" s="721"/>
      <c r="HB942" s="721"/>
      <c r="HC942" s="721"/>
      <c r="HD942" s="721"/>
      <c r="HE942" s="721"/>
      <c r="HF942" s="721"/>
      <c r="HG942" s="721"/>
      <c r="HH942" s="721"/>
      <c r="HI942" s="721"/>
      <c r="HJ942" s="721"/>
      <c r="HK942" s="721"/>
      <c r="HL942" s="721"/>
      <c r="HM942" s="721"/>
      <c r="HN942" s="721"/>
      <c r="HO942" s="721"/>
      <c r="HP942" s="721"/>
      <c r="HQ942" s="721"/>
      <c r="HR942" s="721"/>
      <c r="HS942" s="721"/>
      <c r="HT942" s="721"/>
      <c r="HU942" s="721"/>
      <c r="HV942" s="721"/>
      <c r="HW942" s="721"/>
      <c r="HX942" s="721"/>
      <c r="HY942" s="721"/>
      <c r="HZ942" s="721"/>
      <c r="IA942" s="721"/>
      <c r="IB942" s="721"/>
      <c r="IC942" s="721"/>
      <c r="ID942" s="721"/>
      <c r="IE942" s="721"/>
      <c r="IF942" s="721"/>
      <c r="IG942" s="721"/>
      <c r="IH942" s="721"/>
      <c r="II942" s="721"/>
      <c r="IJ942" s="721"/>
      <c r="IK942" s="721"/>
      <c r="IL942" s="721"/>
      <c r="IM942" s="721"/>
      <c r="IN942" s="721"/>
      <c r="IO942" s="721"/>
      <c r="IP942" s="721"/>
      <c r="IQ942" s="721"/>
      <c r="IR942" s="721"/>
      <c r="IS942" s="721"/>
      <c r="IT942" s="721"/>
      <c r="IU942" s="721"/>
      <c r="IV942" s="721"/>
      <c r="IW942" s="721"/>
      <c r="IX942" s="721"/>
      <c r="IY942" s="721"/>
      <c r="IZ942" s="721"/>
      <c r="JA942" s="721"/>
      <c r="JB942" s="721"/>
      <c r="JC942" s="721"/>
      <c r="JD942" s="721"/>
      <c r="JE942" s="721"/>
      <c r="JF942" s="721"/>
      <c r="JG942" s="721"/>
      <c r="JH942" s="721"/>
      <c r="JI942" s="721"/>
      <c r="JJ942" s="721"/>
      <c r="JK942" s="721"/>
      <c r="JL942" s="721"/>
      <c r="JM942" s="721"/>
      <c r="JN942" s="721"/>
      <c r="JO942" s="721"/>
      <c r="JP942" s="721"/>
      <c r="JQ942" s="721"/>
      <c r="JR942" s="721"/>
      <c r="JS942" s="721"/>
      <c r="JT942" s="721"/>
      <c r="JU942" s="721"/>
      <c r="JV942" s="721"/>
      <c r="JW942" s="721"/>
      <c r="JX942" s="721"/>
      <c r="JY942" s="721"/>
      <c r="JZ942" s="721"/>
      <c r="KA942" s="721"/>
      <c r="KB942" s="721"/>
      <c r="KC942" s="721"/>
      <c r="KD942" s="721"/>
      <c r="KE942" s="721"/>
      <c r="KF942" s="721"/>
      <c r="KG942" s="721"/>
      <c r="KH942" s="721"/>
      <c r="KI942" s="721"/>
      <c r="KJ942" s="721"/>
      <c r="KK942" s="721"/>
      <c r="KL942" s="721"/>
      <c r="KM942" s="721"/>
      <c r="KN942" s="721"/>
      <c r="KO942" s="721"/>
      <c r="KP942" s="721"/>
      <c r="KQ942" s="721"/>
      <c r="KR942" s="721"/>
      <c r="KS942" s="721"/>
      <c r="KT942" s="721"/>
      <c r="KU942" s="721"/>
      <c r="KV942" s="721"/>
      <c r="KW942" s="721"/>
      <c r="KX942" s="721"/>
      <c r="KY942" s="721"/>
      <c r="KZ942" s="721"/>
      <c r="LA942" s="721"/>
      <c r="LB942" s="721"/>
      <c r="LC942" s="721"/>
      <c r="LD942" s="721"/>
      <c r="LE942" s="721"/>
      <c r="LF942" s="721"/>
      <c r="LG942" s="721"/>
      <c r="LH942" s="721"/>
      <c r="LI942" s="721"/>
      <c r="LJ942" s="721"/>
      <c r="LK942" s="721"/>
      <c r="LL942" s="721"/>
      <c r="LM942" s="721"/>
      <c r="LN942" s="721"/>
      <c r="LO942" s="721"/>
      <c r="LP942" s="721"/>
      <c r="LQ942" s="721"/>
      <c r="LR942" s="721"/>
      <c r="LS942" s="721"/>
      <c r="LT942" s="721"/>
      <c r="LU942" s="721"/>
      <c r="LV942" s="721"/>
      <c r="LW942" s="721"/>
      <c r="LX942" s="721"/>
      <c r="LY942" s="721"/>
      <c r="LZ942" s="721"/>
      <c r="MA942" s="721"/>
      <c r="MB942" s="721"/>
      <c r="MC942" s="721"/>
      <c r="MD942" s="721"/>
      <c r="ME942" s="721"/>
      <c r="MF942" s="721"/>
      <c r="MG942" s="721"/>
      <c r="MH942" s="721"/>
      <c r="MI942" s="721"/>
      <c r="MJ942" s="721"/>
      <c r="MK942" s="721"/>
      <c r="ML942" s="721"/>
      <c r="MM942" s="721"/>
      <c r="MN942" s="721"/>
      <c r="MO942" s="721"/>
      <c r="MP942" s="721"/>
      <c r="MQ942" s="721"/>
      <c r="MR942" s="721"/>
      <c r="MS942" s="721"/>
      <c r="MT942" s="721"/>
      <c r="MU942" s="721"/>
      <c r="MV942" s="721"/>
      <c r="MW942" s="721"/>
      <c r="MX942" s="721"/>
      <c r="MY942" s="721"/>
      <c r="MZ942" s="721"/>
      <c r="NA942" s="721"/>
      <c r="NB942" s="721"/>
      <c r="NC942" s="721"/>
      <c r="ND942" s="721"/>
      <c r="NE942" s="721"/>
      <c r="NF942" s="721"/>
      <c r="NG942" s="721"/>
      <c r="NH942" s="721"/>
      <c r="NI942" s="721"/>
      <c r="NJ942" s="721"/>
      <c r="NK942" s="721"/>
      <c r="NL942" s="721"/>
      <c r="NM942" s="721"/>
      <c r="NN942" s="721"/>
      <c r="NO942" s="721"/>
      <c r="NP942" s="721"/>
      <c r="NQ942" s="721"/>
      <c r="NR942" s="721"/>
      <c r="NS942" s="721"/>
      <c r="NT942" s="721"/>
      <c r="NU942" s="721"/>
      <c r="NV942" s="721"/>
      <c r="NW942" s="721"/>
      <c r="NX942" s="721"/>
      <c r="NY942" s="721"/>
      <c r="NZ942" s="721"/>
      <c r="OA942" s="721"/>
      <c r="OB942" s="721"/>
      <c r="OC942" s="721"/>
      <c r="OD942" s="721"/>
      <c r="OE942" s="721"/>
      <c r="OF942" s="721"/>
      <c r="OG942" s="721"/>
      <c r="OH942" s="721"/>
      <c r="OI942" s="721"/>
      <c r="OJ942" s="721"/>
      <c r="OK942" s="721"/>
      <c r="OL942" s="721"/>
      <c r="OM942" s="721"/>
      <c r="ON942" s="721"/>
      <c r="OO942" s="721"/>
      <c r="OP942" s="721"/>
      <c r="OQ942" s="721"/>
      <c r="OR942" s="721"/>
      <c r="OS942" s="721"/>
      <c r="OT942" s="721"/>
      <c r="OU942" s="721"/>
      <c r="OV942" s="721"/>
      <c r="OW942" s="721"/>
      <c r="OX942" s="721"/>
      <c r="OY942" s="721"/>
      <c r="OZ942" s="721"/>
      <c r="PA942" s="721"/>
      <c r="PB942" s="721"/>
      <c r="PC942" s="721"/>
      <c r="PD942" s="721"/>
      <c r="PE942" s="721"/>
      <c r="PF942" s="721"/>
      <c r="PG942" s="721"/>
      <c r="PH942" s="721"/>
      <c r="PI942" s="721"/>
      <c r="PJ942" s="721"/>
      <c r="PK942" s="721"/>
      <c r="PL942" s="721"/>
      <c r="PM942" s="721"/>
      <c r="PN942" s="721"/>
      <c r="PO942" s="721"/>
      <c r="PP942" s="721"/>
      <c r="PQ942" s="721"/>
      <c r="PR942" s="721"/>
      <c r="PS942" s="721"/>
      <c r="PT942" s="721"/>
      <c r="PU942" s="721"/>
      <c r="PV942" s="721"/>
      <c r="PW942" s="721"/>
      <c r="PX942" s="721"/>
      <c r="PY942" s="721"/>
      <c r="PZ942" s="721"/>
      <c r="QA942" s="721"/>
      <c r="QB942" s="721"/>
      <c r="QC942" s="721"/>
      <c r="QD942" s="721"/>
      <c r="QE942" s="721"/>
      <c r="QF942" s="721"/>
      <c r="QG942" s="721"/>
      <c r="QH942" s="721"/>
      <c r="QI942" s="721"/>
      <c r="QJ942" s="721"/>
      <c r="QK942" s="721"/>
      <c r="QL942" s="721"/>
      <c r="QM942" s="721"/>
      <c r="QN942" s="721"/>
      <c r="QO942" s="721"/>
      <c r="QP942" s="721"/>
      <c r="QQ942" s="721"/>
      <c r="QR942" s="721"/>
      <c r="QS942" s="721"/>
      <c r="QT942" s="721"/>
      <c r="QU942" s="721"/>
      <c r="QV942" s="721"/>
      <c r="QW942" s="721"/>
      <c r="QX942" s="721"/>
      <c r="QY942" s="721"/>
      <c r="QZ942" s="721"/>
      <c r="RA942" s="721"/>
      <c r="RB942" s="721"/>
      <c r="RC942" s="721"/>
      <c r="RD942" s="721"/>
      <c r="RE942" s="721"/>
      <c r="RF942" s="721"/>
      <c r="RG942" s="721"/>
      <c r="RH942" s="721"/>
      <c r="RI942" s="721"/>
      <c r="RJ942" s="721"/>
      <c r="RK942" s="721"/>
      <c r="RL942" s="721"/>
      <c r="RM942" s="721"/>
      <c r="RN942" s="721"/>
      <c r="RO942" s="721"/>
      <c r="RP942" s="721"/>
      <c r="RQ942" s="721"/>
      <c r="RR942" s="721"/>
      <c r="RS942" s="721"/>
      <c r="RT942" s="721"/>
      <c r="RU942" s="721"/>
      <c r="RV942" s="721"/>
      <c r="RW942" s="721"/>
      <c r="RX942" s="721"/>
      <c r="RY942" s="721"/>
      <c r="RZ942" s="721"/>
      <c r="SA942" s="721"/>
      <c r="SB942" s="721"/>
      <c r="SC942" s="721"/>
      <c r="SD942" s="721"/>
      <c r="SE942" s="721"/>
      <c r="SF942" s="721"/>
      <c r="SG942" s="721"/>
      <c r="SH942" s="721"/>
      <c r="SI942" s="721"/>
      <c r="SJ942" s="721"/>
      <c r="SK942" s="721"/>
      <c r="SL942" s="721"/>
      <c r="SM942" s="721"/>
      <c r="SN942" s="721"/>
      <c r="SO942" s="721"/>
      <c r="SP942" s="721"/>
      <c r="SQ942" s="721"/>
      <c r="SR942" s="721"/>
      <c r="SS942" s="721"/>
      <c r="ST942" s="721"/>
      <c r="SU942" s="721"/>
      <c r="SV942" s="721"/>
      <c r="SW942" s="721"/>
      <c r="SX942" s="721"/>
      <c r="SY942" s="721"/>
      <c r="SZ942" s="721"/>
      <c r="TA942" s="721"/>
      <c r="TB942" s="721"/>
      <c r="TC942" s="721"/>
      <c r="TD942" s="721"/>
      <c r="TE942" s="721"/>
      <c r="TF942" s="721"/>
      <c r="TG942" s="721"/>
      <c r="TH942" s="721"/>
      <c r="TI942" s="721"/>
      <c r="TJ942" s="721"/>
      <c r="TK942" s="721"/>
      <c r="TL942" s="721"/>
      <c r="TM942" s="721"/>
      <c r="TN942" s="721"/>
      <c r="TO942" s="721"/>
      <c r="TP942" s="721"/>
      <c r="TQ942" s="721"/>
      <c r="TR942" s="721"/>
      <c r="TS942" s="721"/>
      <c r="TT942" s="721"/>
      <c r="TU942" s="721"/>
      <c r="TV942" s="721"/>
      <c r="TW942" s="721"/>
      <c r="TX942" s="721"/>
      <c r="TY942" s="721"/>
      <c r="TZ942" s="721"/>
      <c r="UA942" s="721"/>
      <c r="UB942" s="721"/>
      <c r="UC942" s="721"/>
      <c r="UD942" s="721"/>
      <c r="UE942" s="721"/>
      <c r="UF942" s="721"/>
      <c r="UG942" s="721"/>
      <c r="UH942" s="721"/>
      <c r="UI942" s="721"/>
      <c r="UJ942" s="721"/>
      <c r="UK942" s="721"/>
      <c r="UL942" s="721"/>
      <c r="UM942" s="721"/>
      <c r="UN942" s="721"/>
      <c r="UO942" s="721"/>
      <c r="UP942" s="721"/>
      <c r="UQ942" s="721"/>
      <c r="UR942" s="721"/>
      <c r="US942" s="721"/>
      <c r="UT942" s="721"/>
      <c r="UU942" s="721"/>
      <c r="UV942" s="721"/>
      <c r="UW942" s="721"/>
      <c r="UX942" s="721"/>
      <c r="UY942" s="721"/>
      <c r="UZ942" s="721"/>
      <c r="VA942" s="721"/>
      <c r="VB942" s="721"/>
      <c r="VC942" s="721"/>
      <c r="VD942" s="721"/>
      <c r="VE942" s="721"/>
      <c r="VF942" s="721"/>
      <c r="VG942" s="721"/>
      <c r="VH942" s="721"/>
      <c r="VI942" s="721"/>
      <c r="VJ942" s="721"/>
      <c r="VK942" s="721"/>
      <c r="VL942" s="721"/>
      <c r="VM942" s="721"/>
      <c r="VN942" s="721"/>
      <c r="VO942" s="721"/>
      <c r="VP942" s="721"/>
      <c r="VQ942" s="721"/>
      <c r="VR942" s="721"/>
      <c r="VS942" s="721"/>
      <c r="VT942" s="721"/>
      <c r="VU942" s="721"/>
      <c r="VV942" s="721"/>
      <c r="VW942" s="721"/>
      <c r="VX942" s="721"/>
      <c r="VY942" s="721"/>
      <c r="VZ942" s="721"/>
      <c r="WA942" s="721"/>
      <c r="WB942" s="721"/>
      <c r="WC942" s="721"/>
      <c r="WD942" s="721"/>
      <c r="WE942" s="721"/>
      <c r="WF942" s="721"/>
      <c r="WG942" s="721"/>
      <c r="WH942" s="721"/>
      <c r="WI942" s="721"/>
      <c r="WJ942" s="721"/>
      <c r="WK942" s="721"/>
      <c r="WL942" s="721"/>
      <c r="WM942" s="721"/>
      <c r="WN942" s="721"/>
      <c r="WO942" s="721"/>
      <c r="WP942" s="721"/>
      <c r="WQ942" s="721"/>
      <c r="WR942" s="721"/>
      <c r="WS942" s="721"/>
      <c r="WT942" s="721"/>
      <c r="WU942" s="721"/>
      <c r="WV942" s="721"/>
      <c r="WW942" s="721"/>
      <c r="WX942" s="721"/>
      <c r="WY942" s="721"/>
      <c r="WZ942" s="721"/>
      <c r="XA942" s="721"/>
      <c r="XB942" s="721"/>
      <c r="XC942" s="721"/>
      <c r="XD942" s="721"/>
      <c r="XE942" s="721"/>
      <c r="XF942" s="721"/>
      <c r="XG942" s="721"/>
      <c r="XH942" s="721"/>
      <c r="XI942" s="721"/>
      <c r="XJ942" s="721"/>
      <c r="XK942" s="721"/>
      <c r="XL942" s="721"/>
      <c r="XM942" s="721"/>
      <c r="XN942" s="721"/>
      <c r="XO942" s="721"/>
      <c r="XP942" s="721"/>
      <c r="XQ942" s="721"/>
      <c r="XR942" s="721"/>
      <c r="XS942" s="721"/>
      <c r="XT942" s="721"/>
      <c r="XU942" s="721"/>
      <c r="XV942" s="721"/>
      <c r="XW942" s="721"/>
      <c r="XX942" s="721"/>
      <c r="XY942" s="721"/>
      <c r="XZ942" s="721"/>
      <c r="YA942" s="721"/>
      <c r="YB942" s="721"/>
      <c r="YC942" s="721"/>
      <c r="YD942" s="721"/>
      <c r="YE942" s="721"/>
      <c r="YF942" s="721"/>
      <c r="YG942" s="721"/>
      <c r="YH942" s="721"/>
      <c r="YI942" s="721"/>
      <c r="YJ942" s="721"/>
      <c r="YK942" s="721"/>
      <c r="YL942" s="721"/>
      <c r="YM942" s="721"/>
      <c r="YN942" s="721"/>
      <c r="YO942" s="721"/>
      <c r="YP942" s="721"/>
      <c r="YQ942" s="721"/>
      <c r="YR942" s="721"/>
      <c r="YS942" s="721"/>
      <c r="YT942" s="721"/>
      <c r="YU942" s="721"/>
      <c r="YV942" s="721"/>
      <c r="YW942" s="721"/>
      <c r="YX942" s="721"/>
      <c r="YY942" s="721"/>
      <c r="YZ942" s="721"/>
      <c r="ZA942" s="721"/>
      <c r="ZB942" s="721"/>
      <c r="ZC942" s="721"/>
      <c r="ZD942" s="721"/>
      <c r="ZE942" s="721"/>
      <c r="ZF942" s="721"/>
      <c r="ZG942" s="721"/>
      <c r="ZH942" s="721"/>
      <c r="ZI942" s="721"/>
      <c r="ZJ942" s="721"/>
      <c r="ZK942" s="721"/>
      <c r="ZL942" s="721"/>
      <c r="ZM942" s="721"/>
      <c r="ZN942" s="721"/>
      <c r="ZO942" s="721"/>
      <c r="ZP942" s="721"/>
      <c r="ZQ942" s="721"/>
      <c r="ZR942" s="721"/>
      <c r="ZS942" s="721"/>
      <c r="ZT942" s="721"/>
      <c r="ZU942" s="721"/>
      <c r="ZV942" s="721"/>
      <c r="ZW942" s="721"/>
      <c r="ZX942" s="721"/>
      <c r="ZY942" s="721"/>
      <c r="ZZ942" s="721"/>
      <c r="AAA942" s="721"/>
      <c r="AAB942" s="721"/>
      <c r="AAC942" s="721"/>
      <c r="AAD942" s="721"/>
      <c r="AAE942" s="721"/>
      <c r="AAF942" s="721"/>
      <c r="AAG942" s="721"/>
      <c r="AAH942" s="721"/>
      <c r="AAI942" s="721"/>
      <c r="AAJ942" s="721"/>
      <c r="AAK942" s="721"/>
      <c r="AAL942" s="721"/>
      <c r="AAM942" s="721"/>
      <c r="AAN942" s="721"/>
      <c r="AAO942" s="721"/>
      <c r="AAP942" s="721"/>
      <c r="AAQ942" s="721"/>
      <c r="AAR942" s="721"/>
      <c r="AAS942" s="721"/>
      <c r="AAT942" s="721"/>
      <c r="AAU942" s="721"/>
      <c r="AAV942" s="721"/>
      <c r="AAW942" s="721"/>
      <c r="AAX942" s="721"/>
      <c r="AAY942" s="721"/>
      <c r="AAZ942" s="721"/>
      <c r="ABA942" s="721"/>
      <c r="ABB942" s="721"/>
      <c r="ABC942" s="721"/>
      <c r="ABD942" s="721"/>
      <c r="ABE942" s="721"/>
      <c r="ABF942" s="721"/>
      <c r="ABG942" s="721"/>
      <c r="ABH942" s="721"/>
      <c r="ABI942" s="721"/>
      <c r="ABJ942" s="721"/>
      <c r="ABK942" s="721"/>
      <c r="ABL942" s="721"/>
      <c r="ABM942" s="721"/>
      <c r="ABN942" s="721"/>
      <c r="ABO942" s="721"/>
      <c r="ABP942" s="721"/>
      <c r="ABQ942" s="721"/>
      <c r="ABR942" s="721"/>
      <c r="ABS942" s="721"/>
      <c r="ABT942" s="721"/>
      <c r="ABU942" s="721"/>
      <c r="ABV942" s="721"/>
      <c r="ABW942" s="721"/>
      <c r="ABX942" s="721"/>
      <c r="ABY942" s="721"/>
      <c r="ABZ942" s="721"/>
      <c r="ACA942" s="721"/>
      <c r="ACB942" s="721"/>
      <c r="ACC942" s="721"/>
      <c r="ACD942" s="721"/>
      <c r="ACE942" s="721"/>
      <c r="ACF942" s="721"/>
      <c r="ACG942" s="721"/>
      <c r="ACH942" s="721"/>
      <c r="ACI942" s="721"/>
      <c r="ACJ942" s="721"/>
      <c r="ACK942" s="721"/>
      <c r="ACL942" s="721"/>
      <c r="ACM942" s="721"/>
      <c r="ACN942" s="721"/>
      <c r="ACO942" s="721"/>
      <c r="ACP942" s="721"/>
      <c r="ACQ942" s="721"/>
      <c r="ACR942" s="721"/>
      <c r="ACS942" s="721"/>
      <c r="ACT942" s="721"/>
      <c r="ACU942" s="721"/>
      <c r="ACV942" s="721"/>
      <c r="ACW942" s="721"/>
      <c r="ACX942" s="721"/>
      <c r="ACY942" s="721"/>
      <c r="ACZ942" s="721"/>
      <c r="ADA942" s="721"/>
      <c r="ADB942" s="721"/>
      <c r="ADC942" s="721"/>
      <c r="ADD942" s="721"/>
      <c r="ADE942" s="721"/>
      <c r="ADF942" s="721"/>
      <c r="ADG942" s="721"/>
      <c r="ADH942" s="721"/>
      <c r="ADI942" s="721"/>
      <c r="ADJ942" s="721"/>
      <c r="ADK942" s="721"/>
      <c r="ADL942" s="721"/>
      <c r="ADM942" s="721"/>
      <c r="ADN942" s="721"/>
      <c r="ADO942" s="721"/>
      <c r="ADP942" s="721"/>
      <c r="ADQ942" s="721"/>
      <c r="ADR942" s="721"/>
      <c r="ADS942" s="721"/>
      <c r="ADT942" s="721"/>
      <c r="ADU942" s="721"/>
      <c r="ADV942" s="721"/>
      <c r="ADW942" s="721"/>
      <c r="ADX942" s="721"/>
      <c r="ADY942" s="721"/>
      <c r="ADZ942" s="721"/>
      <c r="AEA942" s="721"/>
      <c r="AEB942" s="721"/>
      <c r="AEC942" s="721"/>
      <c r="AED942" s="721"/>
      <c r="AEE942" s="721"/>
      <c r="AEF942" s="721"/>
      <c r="AEG942" s="721"/>
      <c r="AEH942" s="721"/>
      <c r="AEI942" s="721"/>
      <c r="AEJ942" s="721"/>
      <c r="AEK942" s="721"/>
      <c r="AEL942" s="721"/>
      <c r="AEM942" s="721"/>
      <c r="AEN942" s="721"/>
      <c r="AEO942" s="721"/>
      <c r="AEP942" s="721"/>
      <c r="AEQ942" s="721"/>
      <c r="AER942" s="721"/>
      <c r="AES942" s="721"/>
      <c r="AET942" s="721"/>
      <c r="AEU942" s="721"/>
      <c r="AEV942" s="721"/>
      <c r="AEW942" s="721"/>
      <c r="AEX942" s="721"/>
      <c r="AEY942" s="721"/>
      <c r="AEZ942" s="721"/>
      <c r="AFA942" s="721"/>
      <c r="AFB942" s="721"/>
      <c r="AFC942" s="721"/>
      <c r="AFD942" s="721"/>
      <c r="AFE942" s="721"/>
      <c r="AFF942" s="721"/>
      <c r="AFG942" s="721"/>
      <c r="AFH942" s="721"/>
      <c r="AFI942" s="721"/>
      <c r="AFJ942" s="721"/>
      <c r="AFK942" s="721"/>
      <c r="AFL942" s="721"/>
      <c r="AFM942" s="721"/>
      <c r="AFN942" s="721"/>
      <c r="AFO942" s="721"/>
      <c r="AFP942" s="721"/>
      <c r="AFQ942" s="721"/>
      <c r="AFR942" s="721"/>
      <c r="AFS942" s="721"/>
      <c r="AFT942" s="721"/>
      <c r="AFU942" s="721"/>
      <c r="AFV942" s="721"/>
      <c r="AFW942" s="721"/>
      <c r="AFX942" s="721"/>
      <c r="AFY942" s="721"/>
      <c r="AFZ942" s="721"/>
      <c r="AGA942" s="721"/>
      <c r="AGB942" s="721"/>
      <c r="AGC942" s="721"/>
      <c r="AGD942" s="721"/>
      <c r="AGE942" s="721"/>
      <c r="AGF942" s="721"/>
      <c r="AGG942" s="721"/>
      <c r="AGH942" s="721"/>
      <c r="AGI942" s="721"/>
      <c r="AGJ942" s="721"/>
      <c r="AGK942" s="721"/>
      <c r="AGL942" s="721"/>
      <c r="AGM942" s="721"/>
      <c r="AGN942" s="721"/>
      <c r="AGO942" s="721"/>
      <c r="AGP942" s="721"/>
      <c r="AGQ942" s="721"/>
      <c r="AGR942" s="721"/>
      <c r="AGS942" s="721"/>
      <c r="AGT942" s="721"/>
      <c r="AGU942" s="721"/>
      <c r="AGV942" s="721"/>
      <c r="AGW942" s="721"/>
      <c r="AGX942" s="721"/>
      <c r="AGY942" s="721"/>
      <c r="AGZ942" s="721"/>
      <c r="AHA942" s="721"/>
      <c r="AHB942" s="721"/>
      <c r="AHC942" s="721"/>
      <c r="AHD942" s="721"/>
      <c r="AHE942" s="721"/>
      <c r="AHF942" s="721"/>
      <c r="AHG942" s="721"/>
      <c r="AHH942" s="721"/>
      <c r="AHI942" s="721"/>
      <c r="AHJ942" s="721"/>
      <c r="AHK942" s="721"/>
      <c r="AHL942" s="721"/>
      <c r="AHM942" s="721"/>
      <c r="AHN942" s="721"/>
      <c r="AHO942" s="721"/>
      <c r="AHP942" s="721"/>
      <c r="AHQ942" s="721"/>
      <c r="AHR942" s="721"/>
      <c r="AHS942" s="721"/>
      <c r="AHT942" s="721"/>
      <c r="AHU942" s="721"/>
      <c r="AHV942" s="721"/>
      <c r="AHW942" s="721"/>
      <c r="AHX942" s="721"/>
      <c r="AHY942" s="721"/>
      <c r="AHZ942" s="721"/>
      <c r="AIA942" s="721"/>
      <c r="AIB942" s="721"/>
      <c r="AIC942" s="721"/>
      <c r="AID942" s="721"/>
      <c r="AIE942" s="721"/>
      <c r="AIF942" s="721"/>
      <c r="AIG942" s="721"/>
      <c r="AIH942" s="721"/>
      <c r="AII942" s="721"/>
      <c r="AIJ942" s="721"/>
      <c r="AIK942" s="721"/>
      <c r="AIL942" s="721"/>
      <c r="AIM942" s="721"/>
      <c r="AIN942" s="721"/>
      <c r="AIO942" s="721"/>
      <c r="AIP942" s="721"/>
      <c r="AIQ942" s="721"/>
      <c r="AIR942" s="721"/>
      <c r="AIS942" s="721"/>
      <c r="AIT942" s="721"/>
      <c r="AIU942" s="721"/>
      <c r="AIV942" s="721"/>
      <c r="AIW942" s="721"/>
      <c r="AIX942" s="721"/>
      <c r="AIY942" s="721"/>
      <c r="AIZ942" s="721"/>
      <c r="AJA942" s="721"/>
      <c r="AJB942" s="721"/>
      <c r="AJC942" s="721"/>
      <c r="AJD942" s="721"/>
      <c r="AJE942" s="721"/>
      <c r="AJF942" s="721"/>
      <c r="AJG942" s="721"/>
      <c r="AJH942" s="721"/>
      <c r="AJI942" s="721"/>
      <c r="AJJ942" s="721"/>
      <c r="AJK942" s="721"/>
      <c r="AJL942" s="721"/>
      <c r="AJM942" s="721"/>
      <c r="AJN942" s="721"/>
      <c r="AJO942" s="721"/>
      <c r="AJP942" s="721"/>
      <c r="AJQ942" s="721"/>
      <c r="AJR942" s="721"/>
      <c r="AJS942" s="721"/>
      <c r="AJT942" s="721"/>
      <c r="AJU942" s="721"/>
      <c r="AJV942" s="721"/>
      <c r="AJW942" s="721"/>
      <c r="AJX942" s="721"/>
      <c r="AJY942" s="721"/>
      <c r="AJZ942" s="721"/>
      <c r="AKA942" s="721"/>
      <c r="AKB942" s="721"/>
      <c r="AKC942" s="721"/>
      <c r="AKD942" s="721"/>
      <c r="AKE942" s="721"/>
      <c r="AKF942" s="721"/>
      <c r="AKG942" s="721"/>
      <c r="AKH942" s="721"/>
      <c r="AKI942" s="721"/>
      <c r="AKJ942" s="721"/>
      <c r="AKK942" s="721"/>
      <c r="AKL942" s="721"/>
      <c r="AKM942" s="721"/>
      <c r="AKN942" s="721"/>
      <c r="AKO942" s="721"/>
      <c r="AKP942" s="721"/>
      <c r="AKQ942" s="721"/>
      <c r="AKR942" s="721"/>
      <c r="AKS942" s="721"/>
      <c r="AKT942" s="721"/>
      <c r="AKU942" s="721"/>
      <c r="AKV942" s="721"/>
      <c r="AKW942" s="721"/>
      <c r="AKX942" s="721"/>
      <c r="AKY942" s="721"/>
      <c r="AKZ942" s="721"/>
      <c r="ALA942" s="721"/>
      <c r="ALB942" s="721"/>
      <c r="ALC942" s="721"/>
      <c r="ALD942" s="721"/>
      <c r="ALE942" s="721"/>
      <c r="ALF942" s="721"/>
      <c r="ALG942" s="721"/>
      <c r="ALH942" s="721"/>
      <c r="ALI942" s="721"/>
      <c r="ALJ942" s="721"/>
      <c r="ALK942" s="721"/>
      <c r="ALL942" s="721"/>
      <c r="ALM942" s="721"/>
      <c r="ALN942" s="721"/>
      <c r="ALO942" s="721"/>
      <c r="ALP942" s="721"/>
      <c r="ALQ942" s="721"/>
      <c r="ALR942" s="721"/>
      <c r="ALS942" s="721"/>
      <c r="ALT942" s="721"/>
      <c r="ALU942" s="721"/>
      <c r="ALV942" s="721"/>
      <c r="ALW942" s="721"/>
      <c r="ALX942" s="721"/>
      <c r="ALY942" s="721"/>
      <c r="ALZ942" s="721"/>
      <c r="AMA942" s="721"/>
      <c r="AMB942" s="721"/>
      <c r="AMC942" s="721"/>
      <c r="AMD942" s="721"/>
      <c r="AME942" s="721"/>
      <c r="AMF942" s="721"/>
      <c r="AMG942" s="721"/>
      <c r="AMH942" s="721"/>
      <c r="AMI942" s="721"/>
      <c r="AMJ942" s="721"/>
      <c r="AMK942" s="721"/>
      <c r="AML942" s="721"/>
      <c r="AMM942" s="721"/>
      <c r="AMN942" s="721"/>
      <c r="AMO942" s="721"/>
      <c r="AMP942" s="721"/>
      <c r="AMQ942" s="721"/>
      <c r="AMR942" s="721"/>
      <c r="AMS942" s="721"/>
      <c r="AMT942" s="721"/>
      <c r="AMU942" s="721"/>
      <c r="AMV942" s="721"/>
      <c r="AMW942" s="721"/>
      <c r="AMX942" s="721"/>
      <c r="AMY942" s="721"/>
      <c r="AMZ942" s="721"/>
      <c r="ANA942" s="721"/>
      <c r="ANB942" s="721"/>
      <c r="ANC942" s="721"/>
      <c r="AND942" s="721"/>
      <c r="ANE942" s="721"/>
      <c r="ANF942" s="721"/>
      <c r="ANG942" s="721"/>
      <c r="ANH942" s="721"/>
      <c r="ANI942" s="721"/>
      <c r="ANJ942" s="721"/>
      <c r="ANK942" s="721"/>
      <c r="ANL942" s="721"/>
      <c r="ANM942" s="721"/>
      <c r="ANN942" s="721"/>
      <c r="ANO942" s="721"/>
      <c r="ANP942" s="721"/>
      <c r="ANQ942" s="721"/>
      <c r="ANR942" s="721"/>
      <c r="ANS942" s="721"/>
      <c r="ANT942" s="721"/>
      <c r="ANU942" s="721"/>
      <c r="ANV942" s="721"/>
      <c r="ANW942" s="721"/>
      <c r="ANX942" s="721"/>
      <c r="ANY942" s="721"/>
      <c r="ANZ942" s="721"/>
      <c r="AOA942" s="721"/>
      <c r="AOB942" s="721"/>
      <c r="AOC942" s="721"/>
      <c r="AOD942" s="721"/>
      <c r="AOE942" s="721"/>
      <c r="AOF942" s="721"/>
      <c r="AOG942" s="721"/>
      <c r="AOH942" s="721"/>
      <c r="AOI942" s="721"/>
      <c r="AOJ942" s="721"/>
      <c r="AOK942" s="721"/>
      <c r="AOL942" s="721"/>
      <c r="AOM942" s="721"/>
      <c r="AON942" s="721"/>
      <c r="AOO942" s="721"/>
      <c r="AOP942" s="721"/>
      <c r="AOQ942" s="721"/>
      <c r="AOR942" s="721"/>
      <c r="AOS942" s="721"/>
      <c r="AOT942" s="721"/>
      <c r="AOU942" s="721"/>
      <c r="AOV942" s="721"/>
      <c r="AOW942" s="721"/>
      <c r="AOX942" s="721"/>
      <c r="AOY942" s="721"/>
      <c r="AOZ942" s="721"/>
      <c r="APA942" s="721"/>
      <c r="APB942" s="721"/>
      <c r="APC942" s="721"/>
      <c r="APD942" s="721"/>
      <c r="APE942" s="721"/>
      <c r="APF942" s="721"/>
      <c r="APG942" s="721"/>
      <c r="APH942" s="721"/>
      <c r="API942" s="721"/>
      <c r="APJ942" s="721"/>
      <c r="APK942" s="721"/>
      <c r="APL942" s="721"/>
      <c r="APM942" s="721"/>
      <c r="APN942" s="721"/>
      <c r="APO942" s="721"/>
      <c r="APP942" s="721"/>
      <c r="APQ942" s="721"/>
      <c r="APR942" s="721"/>
      <c r="APS942" s="721"/>
      <c r="APT942" s="721"/>
      <c r="APU942" s="721"/>
      <c r="APV942" s="721"/>
      <c r="APW942" s="721"/>
      <c r="APX942" s="721"/>
      <c r="APY942" s="721"/>
      <c r="APZ942" s="721"/>
      <c r="AQA942" s="721"/>
      <c r="AQB942" s="721"/>
      <c r="AQC942" s="721"/>
      <c r="AQD942" s="721"/>
      <c r="AQE942" s="721"/>
      <c r="AQF942" s="721"/>
      <c r="AQG942" s="721"/>
      <c r="AQH942" s="721"/>
      <c r="AQI942" s="721"/>
      <c r="AQJ942" s="721"/>
      <c r="AQK942" s="721"/>
      <c r="AQL942" s="721"/>
      <c r="AQM942" s="721"/>
      <c r="AQN942" s="721"/>
      <c r="AQO942" s="721"/>
      <c r="AQP942" s="721"/>
      <c r="AQQ942" s="721"/>
      <c r="AQR942" s="721"/>
      <c r="AQS942" s="721"/>
      <c r="AQT942" s="721"/>
      <c r="AQU942" s="721"/>
      <c r="AQV942" s="721"/>
      <c r="AQW942" s="721"/>
      <c r="AQX942" s="721"/>
      <c r="AQY942" s="721"/>
      <c r="AQZ942" s="721"/>
      <c r="ARA942" s="721"/>
      <c r="ARB942" s="721"/>
      <c r="ARC942" s="721"/>
      <c r="ARD942" s="721"/>
      <c r="ARE942" s="721"/>
      <c r="ARF942" s="721"/>
      <c r="ARG942" s="721"/>
      <c r="ARH942" s="721"/>
      <c r="ARI942" s="721"/>
      <c r="ARJ942" s="721"/>
      <c r="ARK942" s="721"/>
      <c r="ARL942" s="721"/>
      <c r="ARM942" s="721"/>
      <c r="ARN942" s="721"/>
      <c r="ARO942" s="721"/>
      <c r="ARP942" s="721"/>
      <c r="ARQ942" s="721"/>
      <c r="ARR942" s="721"/>
      <c r="ARS942" s="721"/>
      <c r="ART942" s="721"/>
      <c r="ARU942" s="721"/>
      <c r="ARV942" s="721"/>
      <c r="ARW942" s="721"/>
      <c r="ARX942" s="721"/>
      <c r="ARY942" s="721"/>
      <c r="ARZ942" s="721"/>
      <c r="ASA942" s="721"/>
      <c r="ASB942" s="721"/>
      <c r="ASC942" s="721"/>
      <c r="ASD942" s="721"/>
      <c r="ASE942" s="721"/>
      <c r="ASF942" s="721"/>
      <c r="ASG942" s="721"/>
      <c r="ASH942" s="721"/>
      <c r="ASI942" s="721"/>
      <c r="ASJ942" s="721"/>
      <c r="ASK942" s="721"/>
      <c r="ASL942" s="721"/>
      <c r="ASM942" s="721"/>
      <c r="ASN942" s="721"/>
      <c r="ASO942" s="721"/>
      <c r="ASP942" s="721"/>
      <c r="ASQ942" s="721"/>
      <c r="ASR942" s="721"/>
      <c r="ASS942" s="721"/>
      <c r="AST942" s="721"/>
      <c r="ASU942" s="721"/>
      <c r="ASV942" s="721"/>
      <c r="ASW942" s="721"/>
      <c r="ASX942" s="721"/>
      <c r="ASY942" s="721"/>
      <c r="ASZ942" s="721"/>
      <c r="ATA942" s="721"/>
      <c r="ATB942" s="721"/>
      <c r="ATC942" s="721"/>
      <c r="ATD942" s="721"/>
      <c r="ATE942" s="721"/>
      <c r="ATF942" s="721"/>
      <c r="ATG942" s="721"/>
      <c r="ATH942" s="721"/>
      <c r="ATI942" s="721"/>
      <c r="ATJ942" s="721"/>
      <c r="ATK942" s="721"/>
      <c r="ATL942" s="721"/>
      <c r="ATM942" s="721"/>
      <c r="ATN942" s="721"/>
      <c r="ATO942" s="721"/>
      <c r="ATP942" s="721"/>
      <c r="ATQ942" s="721"/>
      <c r="ATR942" s="721"/>
      <c r="ATS942" s="721"/>
      <c r="ATT942" s="721"/>
      <c r="ATU942" s="721"/>
      <c r="ATV942" s="721"/>
      <c r="ATW942" s="721"/>
      <c r="ATX942" s="721"/>
      <c r="ATY942" s="721"/>
      <c r="ATZ942" s="721"/>
      <c r="AUA942" s="721"/>
      <c r="AUB942" s="721"/>
      <c r="AUC942" s="721"/>
      <c r="AUD942" s="721"/>
      <c r="AUE942" s="721"/>
      <c r="AUF942" s="721"/>
      <c r="AUG942" s="721"/>
      <c r="AUH942" s="721"/>
      <c r="AUI942" s="721"/>
      <c r="AUJ942" s="721"/>
      <c r="AUK942" s="721"/>
      <c r="AUL942" s="721"/>
      <c r="AUM942" s="721"/>
      <c r="AUN942" s="721"/>
      <c r="AUO942" s="721"/>
      <c r="AUP942" s="721"/>
      <c r="AUQ942" s="721"/>
      <c r="AUR942" s="721"/>
      <c r="AUS942" s="721"/>
      <c r="AUT942" s="721"/>
      <c r="AUU942" s="721"/>
      <c r="AUV942" s="721"/>
      <c r="AUW942" s="721"/>
      <c r="AUX942" s="721"/>
      <c r="AUY942" s="721"/>
      <c r="AUZ942" s="721"/>
      <c r="AVA942" s="721"/>
      <c r="AVB942" s="721"/>
      <c r="AVC942" s="721"/>
      <c r="AVD942" s="721"/>
      <c r="AVE942" s="721"/>
      <c r="AVF942" s="721"/>
      <c r="AVG942" s="721"/>
      <c r="AVH942" s="721"/>
      <c r="AVI942" s="721"/>
      <c r="AVJ942" s="721"/>
      <c r="AVK942" s="721"/>
    </row>
    <row r="943" spans="1:1259">
      <c r="A943" s="716"/>
      <c r="B943" s="716"/>
      <c r="C943" s="716"/>
      <c r="D943" s="714" t="s">
        <v>3247</v>
      </c>
      <c r="E943" s="703"/>
      <c r="F943" s="703"/>
      <c r="G943" s="703">
        <v>2022</v>
      </c>
      <c r="H943" s="703"/>
      <c r="I943" s="698" t="s">
        <v>1699</v>
      </c>
      <c r="J943" s="704"/>
      <c r="K943" s="705" t="s">
        <v>5008</v>
      </c>
      <c r="L943" s="703" t="s">
        <v>3359</v>
      </c>
      <c r="M943" s="706">
        <v>44601</v>
      </c>
      <c r="N943" s="706">
        <v>44650</v>
      </c>
      <c r="O943" s="706"/>
      <c r="P943" s="704"/>
      <c r="Q943" s="704"/>
      <c r="R943" s="704"/>
      <c r="S943" s="703" t="s">
        <v>2425</v>
      </c>
      <c r="T943" s="703">
        <v>60</v>
      </c>
      <c r="U943" s="703"/>
      <c r="V943" s="703" t="s">
        <v>973</v>
      </c>
      <c r="W943" s="703">
        <v>400</v>
      </c>
      <c r="X943" s="707">
        <v>416</v>
      </c>
      <c r="Y943" s="539">
        <f t="shared" si="42"/>
        <v>166400</v>
      </c>
      <c r="Z943" s="708">
        <v>0.54</v>
      </c>
      <c r="AA943" s="681">
        <f t="shared" si="43"/>
        <v>89856</v>
      </c>
      <c r="AB943" s="682"/>
      <c r="AC943" s="683">
        <v>0</v>
      </c>
      <c r="AD943" s="710"/>
      <c r="AE943" s="709">
        <v>3425.76</v>
      </c>
      <c r="AF943" s="695">
        <f t="shared" si="44"/>
        <v>93281.76</v>
      </c>
      <c r="AG943" s="703" t="s">
        <v>47</v>
      </c>
      <c r="AH943" s="703"/>
      <c r="AI943" s="705">
        <v>60</v>
      </c>
      <c r="AJ943" s="703" t="s">
        <v>1983</v>
      </c>
      <c r="AK943" s="711" t="s">
        <v>50</v>
      </c>
      <c r="AL943" s="703">
        <v>91761</v>
      </c>
      <c r="AM943" s="703" t="s">
        <v>52</v>
      </c>
      <c r="AN943" s="703"/>
      <c r="AO943" s="703"/>
      <c r="AP943" s="712"/>
      <c r="AQ943" s="712" t="s">
        <v>37</v>
      </c>
      <c r="AR943" s="712"/>
      <c r="AS943" s="715"/>
      <c r="AT943" s="715"/>
      <c r="AU943" s="715"/>
      <c r="AV943" s="708">
        <v>0.48000000000000004</v>
      </c>
      <c r="AW943" s="721"/>
      <c r="AX943" s="721"/>
      <c r="AY943" s="721"/>
      <c r="AZ943" s="721"/>
      <c r="BA943" s="721"/>
      <c r="BB943" s="721"/>
      <c r="BC943" s="721"/>
      <c r="BD943" s="721"/>
      <c r="BE943" s="721"/>
      <c r="BF943" s="721"/>
      <c r="BG943" s="721"/>
      <c r="BH943" s="721"/>
      <c r="BI943" s="721"/>
      <c r="BJ943" s="721"/>
      <c r="BK943" s="721"/>
      <c r="BL943" s="721"/>
      <c r="BM943" s="721"/>
      <c r="BN943" s="721"/>
      <c r="BO943" s="721"/>
      <c r="BP943" s="721"/>
      <c r="BQ943" s="721"/>
      <c r="BR943" s="721"/>
      <c r="BS943" s="721"/>
      <c r="BT943" s="721"/>
      <c r="BU943" s="721"/>
      <c r="BV943" s="721"/>
      <c r="BW943" s="721"/>
      <c r="BX943" s="721"/>
      <c r="BY943" s="721"/>
      <c r="BZ943" s="721"/>
      <c r="CA943" s="721"/>
      <c r="CB943" s="721"/>
      <c r="CC943" s="721"/>
      <c r="CD943" s="721"/>
      <c r="CE943" s="721"/>
      <c r="CF943" s="721"/>
      <c r="CG943" s="721"/>
      <c r="CH943" s="721"/>
      <c r="CI943" s="721"/>
      <c r="CJ943" s="721"/>
      <c r="CK943" s="721"/>
      <c r="CL943" s="721"/>
      <c r="CM943" s="721"/>
      <c r="CN943" s="721"/>
      <c r="CO943" s="721"/>
      <c r="CP943" s="721"/>
      <c r="CQ943" s="721"/>
      <c r="CR943" s="721"/>
      <c r="CS943" s="721"/>
      <c r="CT943" s="721"/>
      <c r="CU943" s="721"/>
      <c r="CV943" s="721"/>
      <c r="CW943" s="721"/>
      <c r="CX943" s="721"/>
      <c r="CY943" s="721"/>
      <c r="CZ943" s="721"/>
      <c r="DA943" s="721"/>
      <c r="DB943" s="721"/>
      <c r="DC943" s="721"/>
      <c r="DD943" s="721"/>
      <c r="DE943" s="721"/>
      <c r="DF943" s="721"/>
      <c r="DG943" s="721"/>
      <c r="DH943" s="721"/>
      <c r="DI943" s="721"/>
      <c r="DJ943" s="721"/>
      <c r="DK943" s="721"/>
      <c r="DL943" s="721"/>
      <c r="DM943" s="721"/>
      <c r="DN943" s="721"/>
      <c r="DO943" s="721"/>
      <c r="DP943" s="721"/>
      <c r="DQ943" s="721"/>
      <c r="DR943" s="721"/>
      <c r="DS943" s="721"/>
      <c r="DT943" s="721"/>
      <c r="DU943" s="721"/>
      <c r="DV943" s="721"/>
      <c r="DW943" s="721"/>
      <c r="DX943" s="721"/>
      <c r="DY943" s="721"/>
      <c r="DZ943" s="721"/>
      <c r="EA943" s="721"/>
      <c r="EB943" s="721"/>
      <c r="EC943" s="721"/>
      <c r="ED943" s="721"/>
      <c r="EE943" s="721"/>
      <c r="EF943" s="721"/>
      <c r="EG943" s="721"/>
      <c r="EH943" s="721"/>
      <c r="EI943" s="721"/>
      <c r="EJ943" s="721"/>
      <c r="EK943" s="721"/>
      <c r="EL943" s="721"/>
      <c r="EM943" s="721"/>
      <c r="EN943" s="721"/>
      <c r="EO943" s="721"/>
      <c r="EP943" s="721"/>
      <c r="EQ943" s="721"/>
      <c r="ER943" s="721"/>
      <c r="ES943" s="721"/>
      <c r="ET943" s="721"/>
      <c r="EU943" s="721"/>
      <c r="EV943" s="721"/>
      <c r="EW943" s="721"/>
      <c r="EX943" s="721"/>
      <c r="EY943" s="721"/>
      <c r="EZ943" s="721"/>
      <c r="FA943" s="721"/>
      <c r="FB943" s="721"/>
      <c r="FC943" s="721"/>
      <c r="FD943" s="721"/>
      <c r="FE943" s="721"/>
      <c r="FF943" s="721"/>
      <c r="FG943" s="721"/>
      <c r="FH943" s="721"/>
      <c r="FI943" s="721"/>
      <c r="FJ943" s="721"/>
      <c r="FK943" s="721"/>
      <c r="FL943" s="721"/>
      <c r="FM943" s="721"/>
      <c r="FN943" s="721"/>
      <c r="FO943" s="721"/>
      <c r="FP943" s="721"/>
      <c r="FQ943" s="721"/>
      <c r="FR943" s="721"/>
      <c r="FS943" s="721"/>
      <c r="FT943" s="721"/>
      <c r="FU943" s="721"/>
      <c r="FV943" s="721"/>
      <c r="FW943" s="721"/>
      <c r="FX943" s="721"/>
      <c r="FY943" s="721"/>
      <c r="FZ943" s="721"/>
      <c r="GA943" s="721"/>
      <c r="GB943" s="721"/>
      <c r="GC943" s="721"/>
      <c r="GD943" s="721"/>
      <c r="GE943" s="721"/>
      <c r="GF943" s="721"/>
      <c r="GG943" s="721"/>
      <c r="GH943" s="721"/>
      <c r="GI943" s="721"/>
      <c r="GJ943" s="721"/>
      <c r="GK943" s="721"/>
      <c r="GL943" s="721"/>
      <c r="GM943" s="721"/>
      <c r="GN943" s="721"/>
      <c r="GO943" s="721"/>
      <c r="GP943" s="721"/>
      <c r="GQ943" s="721"/>
      <c r="GR943" s="721"/>
      <c r="GS943" s="721"/>
      <c r="GT943" s="721"/>
      <c r="GU943" s="721"/>
      <c r="GV943" s="721"/>
      <c r="GW943" s="721"/>
      <c r="GX943" s="721"/>
      <c r="GY943" s="721"/>
      <c r="GZ943" s="721"/>
      <c r="HA943" s="721"/>
      <c r="HB943" s="721"/>
      <c r="HC943" s="721"/>
      <c r="HD943" s="721"/>
      <c r="HE943" s="721"/>
      <c r="HF943" s="721"/>
      <c r="HG943" s="721"/>
      <c r="HH943" s="721"/>
      <c r="HI943" s="721"/>
      <c r="HJ943" s="721"/>
      <c r="HK943" s="721"/>
      <c r="HL943" s="721"/>
      <c r="HM943" s="721"/>
      <c r="HN943" s="721"/>
      <c r="HO943" s="721"/>
      <c r="HP943" s="721"/>
      <c r="HQ943" s="721"/>
      <c r="HR943" s="721"/>
      <c r="HS943" s="721"/>
      <c r="HT943" s="721"/>
      <c r="HU943" s="721"/>
      <c r="HV943" s="721"/>
      <c r="HW943" s="721"/>
      <c r="HX943" s="721"/>
      <c r="HY943" s="721"/>
      <c r="HZ943" s="721"/>
      <c r="IA943" s="721"/>
      <c r="IB943" s="721"/>
      <c r="IC943" s="721"/>
      <c r="ID943" s="721"/>
      <c r="IE943" s="721"/>
      <c r="IF943" s="721"/>
      <c r="IG943" s="721"/>
      <c r="IH943" s="721"/>
      <c r="II943" s="721"/>
      <c r="IJ943" s="721"/>
      <c r="IK943" s="721"/>
      <c r="IL943" s="721"/>
      <c r="IM943" s="721"/>
      <c r="IN943" s="721"/>
      <c r="IO943" s="721"/>
      <c r="IP943" s="721"/>
      <c r="IQ943" s="721"/>
      <c r="IR943" s="721"/>
      <c r="IS943" s="721"/>
      <c r="IT943" s="721"/>
      <c r="IU943" s="721"/>
      <c r="IV943" s="721"/>
      <c r="IW943" s="721"/>
      <c r="IX943" s="721"/>
      <c r="IY943" s="721"/>
      <c r="IZ943" s="721"/>
      <c r="JA943" s="721"/>
      <c r="JB943" s="721"/>
      <c r="JC943" s="721"/>
      <c r="JD943" s="721"/>
      <c r="JE943" s="721"/>
      <c r="JF943" s="721"/>
      <c r="JG943" s="721"/>
      <c r="JH943" s="721"/>
      <c r="JI943" s="721"/>
      <c r="JJ943" s="721"/>
      <c r="JK943" s="721"/>
      <c r="JL943" s="721"/>
      <c r="JM943" s="721"/>
      <c r="JN943" s="721"/>
      <c r="JO943" s="721"/>
      <c r="JP943" s="721"/>
      <c r="JQ943" s="721"/>
      <c r="JR943" s="721"/>
      <c r="JS943" s="721"/>
      <c r="JT943" s="721"/>
      <c r="JU943" s="721"/>
      <c r="JV943" s="721"/>
      <c r="JW943" s="721"/>
      <c r="JX943" s="721"/>
      <c r="JY943" s="721"/>
      <c r="JZ943" s="721"/>
      <c r="KA943" s="721"/>
      <c r="KB943" s="721"/>
      <c r="KC943" s="721"/>
      <c r="KD943" s="721"/>
      <c r="KE943" s="721"/>
      <c r="KF943" s="721"/>
      <c r="KG943" s="721"/>
      <c r="KH943" s="721"/>
      <c r="KI943" s="721"/>
      <c r="KJ943" s="721"/>
      <c r="KK943" s="721"/>
      <c r="KL943" s="721"/>
      <c r="KM943" s="721"/>
      <c r="KN943" s="721"/>
      <c r="KO943" s="721"/>
      <c r="KP943" s="721"/>
      <c r="KQ943" s="721"/>
      <c r="KR943" s="721"/>
      <c r="KS943" s="721"/>
      <c r="KT943" s="721"/>
      <c r="KU943" s="721"/>
      <c r="KV943" s="721"/>
      <c r="KW943" s="721"/>
      <c r="KX943" s="721"/>
      <c r="KY943" s="721"/>
      <c r="KZ943" s="721"/>
      <c r="LA943" s="721"/>
      <c r="LB943" s="721"/>
      <c r="LC943" s="721"/>
      <c r="LD943" s="721"/>
      <c r="LE943" s="721"/>
      <c r="LF943" s="721"/>
      <c r="LG943" s="721"/>
      <c r="LH943" s="721"/>
      <c r="LI943" s="721"/>
      <c r="LJ943" s="721"/>
      <c r="LK943" s="721"/>
      <c r="LL943" s="721"/>
      <c r="LM943" s="721"/>
      <c r="LN943" s="721"/>
      <c r="LO943" s="721"/>
      <c r="LP943" s="721"/>
      <c r="LQ943" s="721"/>
      <c r="LR943" s="721"/>
      <c r="LS943" s="721"/>
      <c r="LT943" s="721"/>
      <c r="LU943" s="721"/>
      <c r="LV943" s="721"/>
      <c r="LW943" s="721"/>
      <c r="LX943" s="721"/>
      <c r="LY943" s="721"/>
      <c r="LZ943" s="721"/>
      <c r="MA943" s="721"/>
      <c r="MB943" s="721"/>
      <c r="MC943" s="721"/>
      <c r="MD943" s="721"/>
      <c r="ME943" s="721"/>
      <c r="MF943" s="721"/>
      <c r="MG943" s="721"/>
      <c r="MH943" s="721"/>
      <c r="MI943" s="721"/>
      <c r="MJ943" s="721"/>
      <c r="MK943" s="721"/>
      <c r="ML943" s="721"/>
      <c r="MM943" s="721"/>
      <c r="MN943" s="721"/>
      <c r="MO943" s="721"/>
      <c r="MP943" s="721"/>
      <c r="MQ943" s="721"/>
      <c r="MR943" s="721"/>
      <c r="MS943" s="721"/>
      <c r="MT943" s="721"/>
      <c r="MU943" s="721"/>
      <c r="MV943" s="721"/>
      <c r="MW943" s="721"/>
      <c r="MX943" s="721"/>
      <c r="MY943" s="721"/>
      <c r="MZ943" s="721"/>
      <c r="NA943" s="721"/>
      <c r="NB943" s="721"/>
      <c r="NC943" s="721"/>
      <c r="ND943" s="721"/>
      <c r="NE943" s="721"/>
      <c r="NF943" s="721"/>
      <c r="NG943" s="721"/>
      <c r="NH943" s="721"/>
      <c r="NI943" s="721"/>
      <c r="NJ943" s="721"/>
      <c r="NK943" s="721"/>
      <c r="NL943" s="721"/>
      <c r="NM943" s="721"/>
      <c r="NN943" s="721"/>
      <c r="NO943" s="721"/>
      <c r="NP943" s="721"/>
      <c r="NQ943" s="721"/>
      <c r="NR943" s="721"/>
      <c r="NS943" s="721"/>
      <c r="NT943" s="721"/>
      <c r="NU943" s="721"/>
      <c r="NV943" s="721"/>
      <c r="NW943" s="721"/>
      <c r="NX943" s="721"/>
      <c r="NY943" s="721"/>
      <c r="NZ943" s="721"/>
      <c r="OA943" s="721"/>
      <c r="OB943" s="721"/>
      <c r="OC943" s="721"/>
      <c r="OD943" s="721"/>
      <c r="OE943" s="721"/>
      <c r="OF943" s="721"/>
      <c r="OG943" s="721"/>
      <c r="OH943" s="721"/>
      <c r="OI943" s="721"/>
      <c r="OJ943" s="721"/>
      <c r="OK943" s="721"/>
      <c r="OL943" s="721"/>
      <c r="OM943" s="721"/>
      <c r="ON943" s="721"/>
      <c r="OO943" s="721"/>
      <c r="OP943" s="721"/>
      <c r="OQ943" s="721"/>
      <c r="OR943" s="721"/>
      <c r="OS943" s="721"/>
      <c r="OT943" s="721"/>
      <c r="OU943" s="721"/>
      <c r="OV943" s="721"/>
      <c r="OW943" s="721"/>
      <c r="OX943" s="721"/>
      <c r="OY943" s="721"/>
      <c r="OZ943" s="721"/>
      <c r="PA943" s="721"/>
      <c r="PB943" s="721"/>
      <c r="PC943" s="721"/>
      <c r="PD943" s="721"/>
      <c r="PE943" s="721"/>
      <c r="PF943" s="721"/>
      <c r="PG943" s="721"/>
      <c r="PH943" s="721"/>
      <c r="PI943" s="721"/>
      <c r="PJ943" s="721"/>
      <c r="PK943" s="721"/>
      <c r="PL943" s="721"/>
      <c r="PM943" s="721"/>
      <c r="PN943" s="721"/>
      <c r="PO943" s="721"/>
      <c r="PP943" s="721"/>
      <c r="PQ943" s="721"/>
      <c r="PR943" s="721"/>
      <c r="PS943" s="721"/>
      <c r="PT943" s="721"/>
      <c r="PU943" s="721"/>
      <c r="PV943" s="721"/>
      <c r="PW943" s="721"/>
      <c r="PX943" s="721"/>
      <c r="PY943" s="721"/>
      <c r="PZ943" s="721"/>
      <c r="QA943" s="721"/>
      <c r="QB943" s="721"/>
      <c r="QC943" s="721"/>
      <c r="QD943" s="721"/>
      <c r="QE943" s="721"/>
      <c r="QF943" s="721"/>
      <c r="QG943" s="721"/>
      <c r="QH943" s="721"/>
      <c r="QI943" s="721"/>
      <c r="QJ943" s="721"/>
      <c r="QK943" s="721"/>
      <c r="QL943" s="721"/>
      <c r="QM943" s="721"/>
      <c r="QN943" s="721"/>
      <c r="QO943" s="721"/>
      <c r="QP943" s="721"/>
      <c r="QQ943" s="721"/>
      <c r="QR943" s="721"/>
      <c r="QS943" s="721"/>
      <c r="QT943" s="721"/>
      <c r="QU943" s="721"/>
      <c r="QV943" s="721"/>
      <c r="QW943" s="721"/>
      <c r="QX943" s="721"/>
      <c r="QY943" s="721"/>
      <c r="QZ943" s="721"/>
      <c r="RA943" s="721"/>
      <c r="RB943" s="721"/>
      <c r="RC943" s="721"/>
      <c r="RD943" s="721"/>
      <c r="RE943" s="721"/>
      <c r="RF943" s="721"/>
      <c r="RG943" s="721"/>
      <c r="RH943" s="721"/>
      <c r="RI943" s="721"/>
      <c r="RJ943" s="721"/>
      <c r="RK943" s="721"/>
      <c r="RL943" s="721"/>
      <c r="RM943" s="721"/>
      <c r="RN943" s="721"/>
      <c r="RO943" s="721"/>
      <c r="RP943" s="721"/>
      <c r="RQ943" s="721"/>
      <c r="RR943" s="721"/>
      <c r="RS943" s="721"/>
      <c r="RT943" s="721"/>
      <c r="RU943" s="721"/>
      <c r="RV943" s="721"/>
      <c r="RW943" s="721"/>
      <c r="RX943" s="721"/>
      <c r="RY943" s="721"/>
      <c r="RZ943" s="721"/>
      <c r="SA943" s="721"/>
      <c r="SB943" s="721"/>
      <c r="SC943" s="721"/>
      <c r="SD943" s="721"/>
      <c r="SE943" s="721"/>
      <c r="SF943" s="721"/>
      <c r="SG943" s="721"/>
      <c r="SH943" s="721"/>
      <c r="SI943" s="721"/>
      <c r="SJ943" s="721"/>
      <c r="SK943" s="721"/>
      <c r="SL943" s="721"/>
      <c r="SM943" s="721"/>
      <c r="SN943" s="721"/>
      <c r="SO943" s="721"/>
      <c r="SP943" s="721"/>
      <c r="SQ943" s="721"/>
      <c r="SR943" s="721"/>
      <c r="SS943" s="721"/>
      <c r="ST943" s="721"/>
      <c r="SU943" s="721"/>
      <c r="SV943" s="721"/>
      <c r="SW943" s="721"/>
      <c r="SX943" s="721"/>
      <c r="SY943" s="721"/>
      <c r="SZ943" s="721"/>
      <c r="TA943" s="721"/>
      <c r="TB943" s="721"/>
      <c r="TC943" s="721"/>
      <c r="TD943" s="721"/>
      <c r="TE943" s="721"/>
      <c r="TF943" s="721"/>
      <c r="TG943" s="721"/>
      <c r="TH943" s="721"/>
      <c r="TI943" s="721"/>
      <c r="TJ943" s="721"/>
      <c r="TK943" s="721"/>
      <c r="TL943" s="721"/>
      <c r="TM943" s="721"/>
      <c r="TN943" s="721"/>
      <c r="TO943" s="721"/>
      <c r="TP943" s="721"/>
      <c r="TQ943" s="721"/>
      <c r="TR943" s="721"/>
      <c r="TS943" s="721"/>
      <c r="TT943" s="721"/>
      <c r="TU943" s="721"/>
      <c r="TV943" s="721"/>
      <c r="TW943" s="721"/>
      <c r="TX943" s="721"/>
      <c r="TY943" s="721"/>
      <c r="TZ943" s="721"/>
      <c r="UA943" s="721"/>
      <c r="UB943" s="721"/>
      <c r="UC943" s="721"/>
      <c r="UD943" s="721"/>
      <c r="UE943" s="721"/>
      <c r="UF943" s="721"/>
      <c r="UG943" s="721"/>
      <c r="UH943" s="721"/>
      <c r="UI943" s="721"/>
      <c r="UJ943" s="721"/>
      <c r="UK943" s="721"/>
      <c r="UL943" s="721"/>
      <c r="UM943" s="721"/>
      <c r="UN943" s="721"/>
      <c r="UO943" s="721"/>
      <c r="UP943" s="721"/>
      <c r="UQ943" s="721"/>
      <c r="UR943" s="721"/>
      <c r="US943" s="721"/>
      <c r="UT943" s="721"/>
      <c r="UU943" s="721"/>
      <c r="UV943" s="721"/>
      <c r="UW943" s="721"/>
      <c r="UX943" s="721"/>
      <c r="UY943" s="721"/>
      <c r="UZ943" s="721"/>
      <c r="VA943" s="721"/>
      <c r="VB943" s="721"/>
      <c r="VC943" s="721"/>
      <c r="VD943" s="721"/>
      <c r="VE943" s="721"/>
      <c r="VF943" s="721"/>
      <c r="VG943" s="721"/>
      <c r="VH943" s="721"/>
      <c r="VI943" s="721"/>
      <c r="VJ943" s="721"/>
      <c r="VK943" s="721"/>
      <c r="VL943" s="721"/>
      <c r="VM943" s="721"/>
      <c r="VN943" s="721"/>
      <c r="VO943" s="721"/>
      <c r="VP943" s="721"/>
      <c r="VQ943" s="721"/>
      <c r="VR943" s="721"/>
      <c r="VS943" s="721"/>
      <c r="VT943" s="721"/>
      <c r="VU943" s="721"/>
      <c r="VV943" s="721"/>
      <c r="VW943" s="721"/>
      <c r="VX943" s="721"/>
      <c r="VY943" s="721"/>
      <c r="VZ943" s="721"/>
      <c r="WA943" s="721"/>
      <c r="WB943" s="721"/>
      <c r="WC943" s="721"/>
      <c r="WD943" s="721"/>
      <c r="WE943" s="721"/>
      <c r="WF943" s="721"/>
      <c r="WG943" s="721"/>
      <c r="WH943" s="721"/>
      <c r="WI943" s="721"/>
      <c r="WJ943" s="721"/>
      <c r="WK943" s="721"/>
      <c r="WL943" s="721"/>
      <c r="WM943" s="721"/>
      <c r="WN943" s="721"/>
      <c r="WO943" s="721"/>
      <c r="WP943" s="721"/>
      <c r="WQ943" s="721"/>
      <c r="WR943" s="721"/>
      <c r="WS943" s="721"/>
      <c r="WT943" s="721"/>
      <c r="WU943" s="721"/>
      <c r="WV943" s="721"/>
      <c r="WW943" s="721"/>
      <c r="WX943" s="721"/>
      <c r="WY943" s="721"/>
      <c r="WZ943" s="721"/>
      <c r="XA943" s="721"/>
      <c r="XB943" s="721"/>
      <c r="XC943" s="721"/>
      <c r="XD943" s="721"/>
      <c r="XE943" s="721"/>
      <c r="XF943" s="721"/>
      <c r="XG943" s="721"/>
      <c r="XH943" s="721"/>
      <c r="XI943" s="721"/>
      <c r="XJ943" s="721"/>
      <c r="XK943" s="721"/>
      <c r="XL943" s="721"/>
      <c r="XM943" s="721"/>
      <c r="XN943" s="721"/>
      <c r="XO943" s="721"/>
      <c r="XP943" s="721"/>
      <c r="XQ943" s="721"/>
      <c r="XR943" s="721"/>
      <c r="XS943" s="721"/>
      <c r="XT943" s="721"/>
      <c r="XU943" s="721"/>
      <c r="XV943" s="721"/>
      <c r="XW943" s="721"/>
      <c r="XX943" s="721"/>
      <c r="XY943" s="721"/>
      <c r="XZ943" s="721"/>
      <c r="YA943" s="721"/>
      <c r="YB943" s="721"/>
      <c r="YC943" s="721"/>
      <c r="YD943" s="721"/>
      <c r="YE943" s="721"/>
      <c r="YF943" s="721"/>
      <c r="YG943" s="721"/>
      <c r="YH943" s="721"/>
      <c r="YI943" s="721"/>
      <c r="YJ943" s="721"/>
      <c r="YK943" s="721"/>
      <c r="YL943" s="721"/>
      <c r="YM943" s="721"/>
      <c r="YN943" s="721"/>
      <c r="YO943" s="721"/>
      <c r="YP943" s="721"/>
      <c r="YQ943" s="721"/>
      <c r="YR943" s="721"/>
      <c r="YS943" s="721"/>
      <c r="YT943" s="721"/>
      <c r="YU943" s="721"/>
      <c r="YV943" s="721"/>
      <c r="YW943" s="721"/>
      <c r="YX943" s="721"/>
      <c r="YY943" s="721"/>
      <c r="YZ943" s="721"/>
      <c r="ZA943" s="721"/>
      <c r="ZB943" s="721"/>
      <c r="ZC943" s="721"/>
      <c r="ZD943" s="721"/>
      <c r="ZE943" s="721"/>
      <c r="ZF943" s="721"/>
      <c r="ZG943" s="721"/>
      <c r="ZH943" s="721"/>
      <c r="ZI943" s="721"/>
      <c r="ZJ943" s="721"/>
      <c r="ZK943" s="721"/>
      <c r="ZL943" s="721"/>
      <c r="ZM943" s="721"/>
      <c r="ZN943" s="721"/>
      <c r="ZO943" s="721"/>
      <c r="ZP943" s="721"/>
      <c r="ZQ943" s="721"/>
      <c r="ZR943" s="721"/>
      <c r="ZS943" s="721"/>
      <c r="ZT943" s="721"/>
      <c r="ZU943" s="721"/>
      <c r="ZV943" s="721"/>
      <c r="ZW943" s="721"/>
      <c r="ZX943" s="721"/>
      <c r="ZY943" s="721"/>
      <c r="ZZ943" s="721"/>
      <c r="AAA943" s="721"/>
      <c r="AAB943" s="721"/>
      <c r="AAC943" s="721"/>
      <c r="AAD943" s="721"/>
      <c r="AAE943" s="721"/>
      <c r="AAF943" s="721"/>
      <c r="AAG943" s="721"/>
      <c r="AAH943" s="721"/>
      <c r="AAI943" s="721"/>
      <c r="AAJ943" s="721"/>
      <c r="AAK943" s="721"/>
      <c r="AAL943" s="721"/>
      <c r="AAM943" s="721"/>
      <c r="AAN943" s="721"/>
      <c r="AAO943" s="721"/>
      <c r="AAP943" s="721"/>
      <c r="AAQ943" s="721"/>
      <c r="AAR943" s="721"/>
      <c r="AAS943" s="721"/>
      <c r="AAT943" s="721"/>
      <c r="AAU943" s="721"/>
      <c r="AAV943" s="721"/>
      <c r="AAW943" s="721"/>
      <c r="AAX943" s="721"/>
      <c r="AAY943" s="721"/>
      <c r="AAZ943" s="721"/>
      <c r="ABA943" s="721"/>
      <c r="ABB943" s="721"/>
      <c r="ABC943" s="721"/>
      <c r="ABD943" s="721"/>
      <c r="ABE943" s="721"/>
      <c r="ABF943" s="721"/>
      <c r="ABG943" s="721"/>
      <c r="ABH943" s="721"/>
      <c r="ABI943" s="721"/>
      <c r="ABJ943" s="721"/>
      <c r="ABK943" s="721"/>
      <c r="ABL943" s="721"/>
      <c r="ABM943" s="721"/>
      <c r="ABN943" s="721"/>
      <c r="ABO943" s="721"/>
      <c r="ABP943" s="721"/>
      <c r="ABQ943" s="721"/>
      <c r="ABR943" s="721"/>
      <c r="ABS943" s="721"/>
      <c r="ABT943" s="721"/>
      <c r="ABU943" s="721"/>
      <c r="ABV943" s="721"/>
      <c r="ABW943" s="721"/>
      <c r="ABX943" s="721"/>
      <c r="ABY943" s="721"/>
      <c r="ABZ943" s="721"/>
      <c r="ACA943" s="721"/>
      <c r="ACB943" s="721"/>
      <c r="ACC943" s="721"/>
      <c r="ACD943" s="721"/>
      <c r="ACE943" s="721"/>
      <c r="ACF943" s="721"/>
      <c r="ACG943" s="721"/>
      <c r="ACH943" s="721"/>
      <c r="ACI943" s="721"/>
      <c r="ACJ943" s="721"/>
      <c r="ACK943" s="721"/>
      <c r="ACL943" s="721"/>
      <c r="ACM943" s="721"/>
      <c r="ACN943" s="721"/>
      <c r="ACO943" s="721"/>
      <c r="ACP943" s="721"/>
      <c r="ACQ943" s="721"/>
      <c r="ACR943" s="721"/>
      <c r="ACS943" s="721"/>
      <c r="ACT943" s="721"/>
      <c r="ACU943" s="721"/>
      <c r="ACV943" s="721"/>
      <c r="ACW943" s="721"/>
      <c r="ACX943" s="721"/>
      <c r="ACY943" s="721"/>
      <c r="ACZ943" s="721"/>
      <c r="ADA943" s="721"/>
      <c r="ADB943" s="721"/>
      <c r="ADC943" s="721"/>
      <c r="ADD943" s="721"/>
      <c r="ADE943" s="721"/>
      <c r="ADF943" s="721"/>
      <c r="ADG943" s="721"/>
      <c r="ADH943" s="721"/>
      <c r="ADI943" s="721"/>
      <c r="ADJ943" s="721"/>
      <c r="ADK943" s="721"/>
      <c r="ADL943" s="721"/>
      <c r="ADM943" s="721"/>
      <c r="ADN943" s="721"/>
      <c r="ADO943" s="721"/>
      <c r="ADP943" s="721"/>
      <c r="ADQ943" s="721"/>
      <c r="ADR943" s="721"/>
      <c r="ADS943" s="721"/>
      <c r="ADT943" s="721"/>
      <c r="ADU943" s="721"/>
      <c r="ADV943" s="721"/>
      <c r="ADW943" s="721"/>
      <c r="ADX943" s="721"/>
      <c r="ADY943" s="721"/>
      <c r="ADZ943" s="721"/>
      <c r="AEA943" s="721"/>
      <c r="AEB943" s="721"/>
      <c r="AEC943" s="721"/>
      <c r="AED943" s="721"/>
      <c r="AEE943" s="721"/>
      <c r="AEF943" s="721"/>
      <c r="AEG943" s="721"/>
      <c r="AEH943" s="721"/>
      <c r="AEI943" s="721"/>
      <c r="AEJ943" s="721"/>
      <c r="AEK943" s="721"/>
      <c r="AEL943" s="721"/>
      <c r="AEM943" s="721"/>
      <c r="AEN943" s="721"/>
      <c r="AEO943" s="721"/>
      <c r="AEP943" s="721"/>
      <c r="AEQ943" s="721"/>
      <c r="AER943" s="721"/>
      <c r="AES943" s="721"/>
      <c r="AET943" s="721"/>
      <c r="AEU943" s="721"/>
      <c r="AEV943" s="721"/>
      <c r="AEW943" s="721"/>
      <c r="AEX943" s="721"/>
      <c r="AEY943" s="721"/>
      <c r="AEZ943" s="721"/>
      <c r="AFA943" s="721"/>
      <c r="AFB943" s="721"/>
      <c r="AFC943" s="721"/>
      <c r="AFD943" s="721"/>
      <c r="AFE943" s="721"/>
      <c r="AFF943" s="721"/>
      <c r="AFG943" s="721"/>
      <c r="AFH943" s="721"/>
      <c r="AFI943" s="721"/>
      <c r="AFJ943" s="721"/>
      <c r="AFK943" s="721"/>
      <c r="AFL943" s="721"/>
      <c r="AFM943" s="721"/>
      <c r="AFN943" s="721"/>
      <c r="AFO943" s="721"/>
      <c r="AFP943" s="721"/>
      <c r="AFQ943" s="721"/>
      <c r="AFR943" s="721"/>
      <c r="AFS943" s="721"/>
      <c r="AFT943" s="721"/>
      <c r="AFU943" s="721"/>
      <c r="AFV943" s="721"/>
      <c r="AFW943" s="721"/>
      <c r="AFX943" s="721"/>
      <c r="AFY943" s="721"/>
      <c r="AFZ943" s="721"/>
      <c r="AGA943" s="721"/>
      <c r="AGB943" s="721"/>
      <c r="AGC943" s="721"/>
      <c r="AGD943" s="721"/>
      <c r="AGE943" s="721"/>
      <c r="AGF943" s="721"/>
      <c r="AGG943" s="721"/>
      <c r="AGH943" s="721"/>
      <c r="AGI943" s="721"/>
      <c r="AGJ943" s="721"/>
      <c r="AGK943" s="721"/>
      <c r="AGL943" s="721"/>
      <c r="AGM943" s="721"/>
      <c r="AGN943" s="721"/>
      <c r="AGO943" s="721"/>
      <c r="AGP943" s="721"/>
      <c r="AGQ943" s="721"/>
      <c r="AGR943" s="721"/>
      <c r="AGS943" s="721"/>
      <c r="AGT943" s="721"/>
      <c r="AGU943" s="721"/>
      <c r="AGV943" s="721"/>
      <c r="AGW943" s="721"/>
      <c r="AGX943" s="721"/>
      <c r="AGY943" s="721"/>
      <c r="AGZ943" s="721"/>
      <c r="AHA943" s="721"/>
      <c r="AHB943" s="721"/>
      <c r="AHC943" s="721"/>
      <c r="AHD943" s="721"/>
      <c r="AHE943" s="721"/>
      <c r="AHF943" s="721"/>
      <c r="AHG943" s="721"/>
      <c r="AHH943" s="721"/>
      <c r="AHI943" s="721"/>
      <c r="AHJ943" s="721"/>
      <c r="AHK943" s="721"/>
      <c r="AHL943" s="721"/>
      <c r="AHM943" s="721"/>
      <c r="AHN943" s="721"/>
      <c r="AHO943" s="721"/>
      <c r="AHP943" s="721"/>
      <c r="AHQ943" s="721"/>
      <c r="AHR943" s="721"/>
      <c r="AHS943" s="721"/>
      <c r="AHT943" s="721"/>
      <c r="AHU943" s="721"/>
      <c r="AHV943" s="721"/>
      <c r="AHW943" s="721"/>
      <c r="AHX943" s="721"/>
      <c r="AHY943" s="721"/>
      <c r="AHZ943" s="721"/>
      <c r="AIA943" s="721"/>
      <c r="AIB943" s="721"/>
      <c r="AIC943" s="721"/>
      <c r="AID943" s="721"/>
      <c r="AIE943" s="721"/>
      <c r="AIF943" s="721"/>
      <c r="AIG943" s="721"/>
      <c r="AIH943" s="721"/>
      <c r="AII943" s="721"/>
      <c r="AIJ943" s="721"/>
      <c r="AIK943" s="721"/>
      <c r="AIL943" s="721"/>
      <c r="AIM943" s="721"/>
      <c r="AIN943" s="721"/>
      <c r="AIO943" s="721"/>
      <c r="AIP943" s="721"/>
      <c r="AIQ943" s="721"/>
      <c r="AIR943" s="721"/>
      <c r="AIS943" s="721"/>
      <c r="AIT943" s="721"/>
      <c r="AIU943" s="721"/>
      <c r="AIV943" s="721"/>
      <c r="AIW943" s="721"/>
      <c r="AIX943" s="721"/>
      <c r="AIY943" s="721"/>
      <c r="AIZ943" s="721"/>
      <c r="AJA943" s="721"/>
      <c r="AJB943" s="721"/>
      <c r="AJC943" s="721"/>
      <c r="AJD943" s="721"/>
      <c r="AJE943" s="721"/>
      <c r="AJF943" s="721"/>
      <c r="AJG943" s="721"/>
      <c r="AJH943" s="721"/>
      <c r="AJI943" s="721"/>
      <c r="AJJ943" s="721"/>
      <c r="AJK943" s="721"/>
      <c r="AJL943" s="721"/>
      <c r="AJM943" s="721"/>
      <c r="AJN943" s="721"/>
      <c r="AJO943" s="721"/>
      <c r="AJP943" s="721"/>
      <c r="AJQ943" s="721"/>
      <c r="AJR943" s="721"/>
      <c r="AJS943" s="721"/>
      <c r="AJT943" s="721"/>
      <c r="AJU943" s="721"/>
      <c r="AJV943" s="721"/>
      <c r="AJW943" s="721"/>
      <c r="AJX943" s="721"/>
      <c r="AJY943" s="721"/>
      <c r="AJZ943" s="721"/>
      <c r="AKA943" s="721"/>
      <c r="AKB943" s="721"/>
      <c r="AKC943" s="721"/>
      <c r="AKD943" s="721"/>
      <c r="AKE943" s="721"/>
      <c r="AKF943" s="721"/>
      <c r="AKG943" s="721"/>
      <c r="AKH943" s="721"/>
      <c r="AKI943" s="721"/>
      <c r="AKJ943" s="721"/>
      <c r="AKK943" s="721"/>
      <c r="AKL943" s="721"/>
      <c r="AKM943" s="721"/>
      <c r="AKN943" s="721"/>
      <c r="AKO943" s="721"/>
      <c r="AKP943" s="721"/>
      <c r="AKQ943" s="721"/>
      <c r="AKR943" s="721"/>
      <c r="AKS943" s="721"/>
      <c r="AKT943" s="721"/>
      <c r="AKU943" s="721"/>
      <c r="AKV943" s="721"/>
      <c r="AKW943" s="721"/>
      <c r="AKX943" s="721"/>
      <c r="AKY943" s="721"/>
      <c r="AKZ943" s="721"/>
      <c r="ALA943" s="721"/>
      <c r="ALB943" s="721"/>
      <c r="ALC943" s="721"/>
      <c r="ALD943" s="721"/>
      <c r="ALE943" s="721"/>
      <c r="ALF943" s="721"/>
      <c r="ALG943" s="721"/>
      <c r="ALH943" s="721"/>
      <c r="ALI943" s="721"/>
      <c r="ALJ943" s="721"/>
      <c r="ALK943" s="721"/>
      <c r="ALL943" s="721"/>
      <c r="ALM943" s="721"/>
      <c r="ALN943" s="721"/>
      <c r="ALO943" s="721"/>
      <c r="ALP943" s="721"/>
      <c r="ALQ943" s="721"/>
      <c r="ALR943" s="721"/>
      <c r="ALS943" s="721"/>
      <c r="ALT943" s="721"/>
      <c r="ALU943" s="721"/>
      <c r="ALV943" s="721"/>
      <c r="ALW943" s="721"/>
      <c r="ALX943" s="721"/>
      <c r="ALY943" s="721"/>
      <c r="ALZ943" s="721"/>
      <c r="AMA943" s="721"/>
      <c r="AMB943" s="721"/>
      <c r="AMC943" s="721"/>
      <c r="AMD943" s="721"/>
      <c r="AME943" s="721"/>
      <c r="AMF943" s="721"/>
      <c r="AMG943" s="721"/>
      <c r="AMH943" s="721"/>
      <c r="AMI943" s="721"/>
      <c r="AMJ943" s="721"/>
      <c r="AMK943" s="721"/>
      <c r="AML943" s="721"/>
      <c r="AMM943" s="721"/>
      <c r="AMN943" s="721"/>
      <c r="AMO943" s="721"/>
      <c r="AMP943" s="721"/>
      <c r="AMQ943" s="721"/>
      <c r="AMR943" s="721"/>
      <c r="AMS943" s="721"/>
      <c r="AMT943" s="721"/>
      <c r="AMU943" s="721"/>
      <c r="AMV943" s="721"/>
      <c r="AMW943" s="721"/>
      <c r="AMX943" s="721"/>
      <c r="AMY943" s="721"/>
      <c r="AMZ943" s="721"/>
      <c r="ANA943" s="721"/>
      <c r="ANB943" s="721"/>
      <c r="ANC943" s="721"/>
      <c r="AND943" s="721"/>
      <c r="ANE943" s="721"/>
      <c r="ANF943" s="721"/>
      <c r="ANG943" s="721"/>
      <c r="ANH943" s="721"/>
      <c r="ANI943" s="721"/>
      <c r="ANJ943" s="721"/>
      <c r="ANK943" s="721"/>
      <c r="ANL943" s="721"/>
      <c r="ANM943" s="721"/>
      <c r="ANN943" s="721"/>
      <c r="ANO943" s="721"/>
      <c r="ANP943" s="721"/>
      <c r="ANQ943" s="721"/>
      <c r="ANR943" s="721"/>
      <c r="ANS943" s="721"/>
      <c r="ANT943" s="721"/>
      <c r="ANU943" s="721"/>
      <c r="ANV943" s="721"/>
      <c r="ANW943" s="721"/>
      <c r="ANX943" s="721"/>
      <c r="ANY943" s="721"/>
      <c r="ANZ943" s="721"/>
      <c r="AOA943" s="721"/>
      <c r="AOB943" s="721"/>
      <c r="AOC943" s="721"/>
      <c r="AOD943" s="721"/>
      <c r="AOE943" s="721"/>
      <c r="AOF943" s="721"/>
      <c r="AOG943" s="721"/>
      <c r="AOH943" s="721"/>
      <c r="AOI943" s="721"/>
      <c r="AOJ943" s="721"/>
      <c r="AOK943" s="721"/>
      <c r="AOL943" s="721"/>
      <c r="AOM943" s="721"/>
      <c r="AON943" s="721"/>
      <c r="AOO943" s="721"/>
      <c r="AOP943" s="721"/>
      <c r="AOQ943" s="721"/>
      <c r="AOR943" s="721"/>
      <c r="AOS943" s="721"/>
      <c r="AOT943" s="721"/>
      <c r="AOU943" s="721"/>
      <c r="AOV943" s="721"/>
      <c r="AOW943" s="721"/>
      <c r="AOX943" s="721"/>
      <c r="AOY943" s="721"/>
      <c r="AOZ943" s="721"/>
      <c r="APA943" s="721"/>
      <c r="APB943" s="721"/>
      <c r="APC943" s="721"/>
      <c r="APD943" s="721"/>
      <c r="APE943" s="721"/>
      <c r="APF943" s="721"/>
      <c r="APG943" s="721"/>
      <c r="APH943" s="721"/>
      <c r="API943" s="721"/>
      <c r="APJ943" s="721"/>
      <c r="APK943" s="721"/>
      <c r="APL943" s="721"/>
      <c r="APM943" s="721"/>
      <c r="APN943" s="721"/>
      <c r="APO943" s="721"/>
      <c r="APP943" s="721"/>
      <c r="APQ943" s="721"/>
      <c r="APR943" s="721"/>
      <c r="APS943" s="721"/>
      <c r="APT943" s="721"/>
      <c r="APU943" s="721"/>
      <c r="APV943" s="721"/>
      <c r="APW943" s="721"/>
      <c r="APX943" s="721"/>
      <c r="APY943" s="721"/>
      <c r="APZ943" s="721"/>
      <c r="AQA943" s="721"/>
      <c r="AQB943" s="721"/>
      <c r="AQC943" s="721"/>
      <c r="AQD943" s="721"/>
      <c r="AQE943" s="721"/>
      <c r="AQF943" s="721"/>
      <c r="AQG943" s="721"/>
      <c r="AQH943" s="721"/>
      <c r="AQI943" s="721"/>
      <c r="AQJ943" s="721"/>
      <c r="AQK943" s="721"/>
      <c r="AQL943" s="721"/>
      <c r="AQM943" s="721"/>
      <c r="AQN943" s="721"/>
      <c r="AQO943" s="721"/>
      <c r="AQP943" s="721"/>
      <c r="AQQ943" s="721"/>
      <c r="AQR943" s="721"/>
      <c r="AQS943" s="721"/>
      <c r="AQT943" s="721"/>
      <c r="AQU943" s="721"/>
      <c r="AQV943" s="721"/>
      <c r="AQW943" s="721"/>
      <c r="AQX943" s="721"/>
      <c r="AQY943" s="721"/>
      <c r="AQZ943" s="721"/>
      <c r="ARA943" s="721"/>
      <c r="ARB943" s="721"/>
      <c r="ARC943" s="721"/>
      <c r="ARD943" s="721"/>
      <c r="ARE943" s="721"/>
      <c r="ARF943" s="721"/>
      <c r="ARG943" s="721"/>
      <c r="ARH943" s="721"/>
      <c r="ARI943" s="721"/>
      <c r="ARJ943" s="721"/>
      <c r="ARK943" s="721"/>
      <c r="ARL943" s="721"/>
      <c r="ARM943" s="721"/>
      <c r="ARN943" s="721"/>
      <c r="ARO943" s="721"/>
      <c r="ARP943" s="721"/>
      <c r="ARQ943" s="721"/>
      <c r="ARR943" s="721"/>
      <c r="ARS943" s="721"/>
      <c r="ART943" s="721"/>
      <c r="ARU943" s="721"/>
      <c r="ARV943" s="721"/>
      <c r="ARW943" s="721"/>
      <c r="ARX943" s="721"/>
      <c r="ARY943" s="721"/>
      <c r="ARZ943" s="721"/>
      <c r="ASA943" s="721"/>
      <c r="ASB943" s="721"/>
      <c r="ASC943" s="721"/>
      <c r="ASD943" s="721"/>
      <c r="ASE943" s="721"/>
      <c r="ASF943" s="721"/>
      <c r="ASG943" s="721"/>
      <c r="ASH943" s="721"/>
      <c r="ASI943" s="721"/>
      <c r="ASJ943" s="721"/>
      <c r="ASK943" s="721"/>
      <c r="ASL943" s="721"/>
      <c r="ASM943" s="721"/>
      <c r="ASN943" s="721"/>
      <c r="ASO943" s="721"/>
      <c r="ASP943" s="721"/>
      <c r="ASQ943" s="721"/>
      <c r="ASR943" s="721"/>
      <c r="ASS943" s="721"/>
      <c r="AST943" s="721"/>
      <c r="ASU943" s="721"/>
      <c r="ASV943" s="721"/>
      <c r="ASW943" s="721"/>
      <c r="ASX943" s="721"/>
      <c r="ASY943" s="721"/>
      <c r="ASZ943" s="721"/>
      <c r="ATA943" s="721"/>
      <c r="ATB943" s="721"/>
      <c r="ATC943" s="721"/>
      <c r="ATD943" s="721"/>
      <c r="ATE943" s="721"/>
      <c r="ATF943" s="721"/>
      <c r="ATG943" s="721"/>
      <c r="ATH943" s="721"/>
      <c r="ATI943" s="721"/>
      <c r="ATJ943" s="721"/>
      <c r="ATK943" s="721"/>
      <c r="ATL943" s="721"/>
      <c r="ATM943" s="721"/>
      <c r="ATN943" s="721"/>
      <c r="ATO943" s="721"/>
      <c r="ATP943" s="721"/>
      <c r="ATQ943" s="721"/>
      <c r="ATR943" s="721"/>
      <c r="ATS943" s="721"/>
      <c r="ATT943" s="721"/>
      <c r="ATU943" s="721"/>
      <c r="ATV943" s="721"/>
      <c r="ATW943" s="721"/>
      <c r="ATX943" s="721"/>
      <c r="ATY943" s="721"/>
      <c r="ATZ943" s="721"/>
      <c r="AUA943" s="721"/>
      <c r="AUB943" s="721"/>
      <c r="AUC943" s="721"/>
      <c r="AUD943" s="721"/>
      <c r="AUE943" s="721"/>
      <c r="AUF943" s="721"/>
      <c r="AUG943" s="721"/>
      <c r="AUH943" s="721"/>
      <c r="AUI943" s="721"/>
      <c r="AUJ943" s="721"/>
      <c r="AUK943" s="721"/>
      <c r="AUL943" s="721"/>
      <c r="AUM943" s="721"/>
      <c r="AUN943" s="721"/>
      <c r="AUO943" s="721"/>
      <c r="AUP943" s="721"/>
      <c r="AUQ943" s="721"/>
      <c r="AUR943" s="721"/>
      <c r="AUS943" s="721"/>
      <c r="AUT943" s="721"/>
      <c r="AUU943" s="721"/>
      <c r="AUV943" s="721"/>
      <c r="AUW943" s="721"/>
      <c r="AUX943" s="721"/>
      <c r="AUY943" s="721"/>
      <c r="AUZ943" s="721"/>
      <c r="AVA943" s="721"/>
      <c r="AVB943" s="721"/>
      <c r="AVC943" s="721"/>
      <c r="AVD943" s="721"/>
      <c r="AVE943" s="721"/>
      <c r="AVF943" s="721"/>
      <c r="AVG943" s="721"/>
      <c r="AVH943" s="721"/>
      <c r="AVI943" s="721"/>
      <c r="AVJ943" s="721"/>
      <c r="AVK943" s="721"/>
    </row>
    <row r="944" spans="1:1259">
      <c r="A944" s="716"/>
      <c r="B944" s="716"/>
      <c r="C944" s="716"/>
      <c r="D944" s="714" t="s">
        <v>3247</v>
      </c>
      <c r="E944" s="703"/>
      <c r="F944" s="703"/>
      <c r="G944" s="703">
        <v>2022</v>
      </c>
      <c r="H944" s="703"/>
      <c r="I944" s="698" t="s">
        <v>1699</v>
      </c>
      <c r="J944" s="704"/>
      <c r="K944" s="705" t="s">
        <v>5009</v>
      </c>
      <c r="L944" s="703" t="s">
        <v>3359</v>
      </c>
      <c r="M944" s="706">
        <v>44601</v>
      </c>
      <c r="N944" s="706">
        <v>44650</v>
      </c>
      <c r="O944" s="706"/>
      <c r="P944" s="704"/>
      <c r="Q944" s="704"/>
      <c r="R944" s="704"/>
      <c r="S944" s="703" t="s">
        <v>2425</v>
      </c>
      <c r="T944" s="703">
        <v>60</v>
      </c>
      <c r="U944" s="703"/>
      <c r="V944" s="703" t="s">
        <v>973</v>
      </c>
      <c r="W944" s="703">
        <v>400</v>
      </c>
      <c r="X944" s="707">
        <v>832</v>
      </c>
      <c r="Y944" s="539">
        <f t="shared" si="42"/>
        <v>332800</v>
      </c>
      <c r="Z944" s="708">
        <v>0.54</v>
      </c>
      <c r="AA944" s="681">
        <f t="shared" si="43"/>
        <v>179712</v>
      </c>
      <c r="AB944" s="682"/>
      <c r="AC944" s="683">
        <v>0</v>
      </c>
      <c r="AD944" s="710"/>
      <c r="AE944" s="709">
        <v>6851.5230000000001</v>
      </c>
      <c r="AF944" s="695">
        <f t="shared" si="44"/>
        <v>186563.52299999999</v>
      </c>
      <c r="AG944" s="703" t="s">
        <v>47</v>
      </c>
      <c r="AH944" s="703"/>
      <c r="AI944" s="705">
        <v>60</v>
      </c>
      <c r="AJ944" s="703" t="s">
        <v>1821</v>
      </c>
      <c r="AK944" s="711" t="s">
        <v>50</v>
      </c>
      <c r="AL944" s="703">
        <v>95826</v>
      </c>
      <c r="AM944" s="703" t="s">
        <v>52</v>
      </c>
      <c r="AN944" s="703"/>
      <c r="AO944" s="703"/>
      <c r="AP944" s="712"/>
      <c r="AQ944" s="712" t="s">
        <v>37</v>
      </c>
      <c r="AR944" s="712"/>
      <c r="AS944" s="715"/>
      <c r="AT944" s="715"/>
      <c r="AU944" s="715"/>
      <c r="AV944" s="708">
        <v>0.48000000000000004</v>
      </c>
      <c r="AW944" s="721"/>
      <c r="AX944" s="721"/>
      <c r="AY944" s="721"/>
      <c r="AZ944" s="721"/>
      <c r="BA944" s="721"/>
      <c r="BB944" s="721"/>
      <c r="BC944" s="721"/>
      <c r="BD944" s="721"/>
      <c r="BE944" s="721"/>
      <c r="BF944" s="721"/>
      <c r="BG944" s="721"/>
      <c r="BH944" s="721"/>
      <c r="BI944" s="721"/>
      <c r="BJ944" s="721"/>
      <c r="BK944" s="721"/>
      <c r="BL944" s="721"/>
      <c r="BM944" s="721"/>
      <c r="BN944" s="721"/>
      <c r="BO944" s="721"/>
      <c r="BP944" s="721"/>
      <c r="BQ944" s="721"/>
      <c r="BR944" s="721"/>
      <c r="BS944" s="721"/>
      <c r="BT944" s="721"/>
      <c r="BU944" s="721"/>
      <c r="BV944" s="721"/>
      <c r="BW944" s="721"/>
      <c r="BX944" s="721"/>
      <c r="BY944" s="721"/>
      <c r="BZ944" s="721"/>
      <c r="CA944" s="721"/>
      <c r="CB944" s="721"/>
      <c r="CC944" s="721"/>
      <c r="CD944" s="721"/>
      <c r="CE944" s="721"/>
      <c r="CF944" s="721"/>
      <c r="CG944" s="721"/>
      <c r="CH944" s="721"/>
      <c r="CI944" s="721"/>
      <c r="CJ944" s="721"/>
      <c r="CK944" s="721"/>
      <c r="CL944" s="721"/>
      <c r="CM944" s="721"/>
      <c r="CN944" s="721"/>
      <c r="CO944" s="721"/>
      <c r="CP944" s="721"/>
      <c r="CQ944" s="721"/>
      <c r="CR944" s="721"/>
      <c r="CS944" s="721"/>
      <c r="CT944" s="721"/>
      <c r="CU944" s="721"/>
      <c r="CV944" s="721"/>
      <c r="CW944" s="721"/>
      <c r="CX944" s="721"/>
      <c r="CY944" s="721"/>
      <c r="CZ944" s="721"/>
      <c r="DA944" s="721"/>
      <c r="DB944" s="721"/>
      <c r="DC944" s="721"/>
      <c r="DD944" s="721"/>
      <c r="DE944" s="721"/>
      <c r="DF944" s="721"/>
      <c r="DG944" s="721"/>
      <c r="DH944" s="721"/>
      <c r="DI944" s="721"/>
      <c r="DJ944" s="721"/>
      <c r="DK944" s="721"/>
      <c r="DL944" s="721"/>
      <c r="DM944" s="721"/>
      <c r="DN944" s="721"/>
      <c r="DO944" s="721"/>
      <c r="DP944" s="721"/>
      <c r="DQ944" s="721"/>
      <c r="DR944" s="721"/>
      <c r="DS944" s="721"/>
      <c r="DT944" s="721"/>
      <c r="DU944" s="721"/>
      <c r="DV944" s="721"/>
      <c r="DW944" s="721"/>
      <c r="DX944" s="721"/>
      <c r="DY944" s="721"/>
      <c r="DZ944" s="721"/>
      <c r="EA944" s="721"/>
      <c r="EB944" s="721"/>
      <c r="EC944" s="721"/>
      <c r="ED944" s="721"/>
      <c r="EE944" s="721"/>
      <c r="EF944" s="721"/>
      <c r="EG944" s="721"/>
      <c r="EH944" s="721"/>
      <c r="EI944" s="721"/>
      <c r="EJ944" s="721"/>
      <c r="EK944" s="721"/>
      <c r="EL944" s="721"/>
      <c r="EM944" s="721"/>
      <c r="EN944" s="721"/>
      <c r="EO944" s="721"/>
      <c r="EP944" s="721"/>
      <c r="EQ944" s="721"/>
      <c r="ER944" s="721"/>
      <c r="ES944" s="721"/>
      <c r="ET944" s="721"/>
      <c r="EU944" s="721"/>
      <c r="EV944" s="721"/>
      <c r="EW944" s="721"/>
      <c r="EX944" s="721"/>
      <c r="EY944" s="721"/>
      <c r="EZ944" s="721"/>
      <c r="FA944" s="721"/>
      <c r="FB944" s="721"/>
      <c r="FC944" s="721"/>
      <c r="FD944" s="721"/>
      <c r="FE944" s="721"/>
      <c r="FF944" s="721"/>
      <c r="FG944" s="721"/>
      <c r="FH944" s="721"/>
      <c r="FI944" s="721"/>
      <c r="FJ944" s="721"/>
      <c r="FK944" s="721"/>
      <c r="FL944" s="721"/>
      <c r="FM944" s="721"/>
      <c r="FN944" s="721"/>
      <c r="FO944" s="721"/>
      <c r="FP944" s="721"/>
      <c r="FQ944" s="721"/>
      <c r="FR944" s="721"/>
      <c r="FS944" s="721"/>
      <c r="FT944" s="721"/>
      <c r="FU944" s="721"/>
      <c r="FV944" s="721"/>
      <c r="FW944" s="721"/>
      <c r="FX944" s="721"/>
      <c r="FY944" s="721"/>
      <c r="FZ944" s="721"/>
      <c r="GA944" s="721"/>
      <c r="GB944" s="721"/>
      <c r="GC944" s="721"/>
      <c r="GD944" s="721"/>
      <c r="GE944" s="721"/>
      <c r="GF944" s="721"/>
      <c r="GG944" s="721"/>
      <c r="GH944" s="721"/>
      <c r="GI944" s="721"/>
      <c r="GJ944" s="721"/>
      <c r="GK944" s="721"/>
      <c r="GL944" s="721"/>
      <c r="GM944" s="721"/>
      <c r="GN944" s="721"/>
      <c r="GO944" s="721"/>
      <c r="GP944" s="721"/>
      <c r="GQ944" s="721"/>
      <c r="GR944" s="721"/>
      <c r="GS944" s="721"/>
      <c r="GT944" s="721"/>
      <c r="GU944" s="721"/>
      <c r="GV944" s="721"/>
      <c r="GW944" s="721"/>
      <c r="GX944" s="721"/>
      <c r="GY944" s="721"/>
      <c r="GZ944" s="721"/>
      <c r="HA944" s="721"/>
      <c r="HB944" s="721"/>
      <c r="HC944" s="721"/>
      <c r="HD944" s="721"/>
      <c r="HE944" s="721"/>
      <c r="HF944" s="721"/>
      <c r="HG944" s="721"/>
      <c r="HH944" s="721"/>
      <c r="HI944" s="721"/>
      <c r="HJ944" s="721"/>
      <c r="HK944" s="721"/>
      <c r="HL944" s="721"/>
      <c r="HM944" s="721"/>
      <c r="HN944" s="721"/>
      <c r="HO944" s="721"/>
      <c r="HP944" s="721"/>
      <c r="HQ944" s="721"/>
      <c r="HR944" s="721"/>
      <c r="HS944" s="721"/>
      <c r="HT944" s="721"/>
      <c r="HU944" s="721"/>
      <c r="HV944" s="721"/>
      <c r="HW944" s="721"/>
      <c r="HX944" s="721"/>
      <c r="HY944" s="721"/>
      <c r="HZ944" s="721"/>
      <c r="IA944" s="721"/>
      <c r="IB944" s="721"/>
      <c r="IC944" s="721"/>
      <c r="ID944" s="721"/>
      <c r="IE944" s="721"/>
      <c r="IF944" s="721"/>
      <c r="IG944" s="721"/>
      <c r="IH944" s="721"/>
      <c r="II944" s="721"/>
      <c r="IJ944" s="721"/>
      <c r="IK944" s="721"/>
      <c r="IL944" s="721"/>
      <c r="IM944" s="721"/>
      <c r="IN944" s="721"/>
      <c r="IO944" s="721"/>
      <c r="IP944" s="721"/>
      <c r="IQ944" s="721"/>
      <c r="IR944" s="721"/>
      <c r="IS944" s="721"/>
      <c r="IT944" s="721"/>
      <c r="IU944" s="721"/>
      <c r="IV944" s="721"/>
      <c r="IW944" s="721"/>
      <c r="IX944" s="721"/>
      <c r="IY944" s="721"/>
      <c r="IZ944" s="721"/>
      <c r="JA944" s="721"/>
      <c r="JB944" s="721"/>
      <c r="JC944" s="721"/>
      <c r="JD944" s="721"/>
      <c r="JE944" s="721"/>
      <c r="JF944" s="721"/>
      <c r="JG944" s="721"/>
      <c r="JH944" s="721"/>
      <c r="JI944" s="721"/>
      <c r="JJ944" s="721"/>
      <c r="JK944" s="721"/>
      <c r="JL944" s="721"/>
      <c r="JM944" s="721"/>
      <c r="JN944" s="721"/>
      <c r="JO944" s="721"/>
      <c r="JP944" s="721"/>
      <c r="JQ944" s="721"/>
      <c r="JR944" s="721"/>
      <c r="JS944" s="721"/>
      <c r="JT944" s="721"/>
      <c r="JU944" s="721"/>
      <c r="JV944" s="721"/>
      <c r="JW944" s="721"/>
      <c r="JX944" s="721"/>
      <c r="JY944" s="721"/>
      <c r="JZ944" s="721"/>
      <c r="KA944" s="721"/>
      <c r="KB944" s="721"/>
      <c r="KC944" s="721"/>
      <c r="KD944" s="721"/>
      <c r="KE944" s="721"/>
      <c r="KF944" s="721"/>
      <c r="KG944" s="721"/>
      <c r="KH944" s="721"/>
      <c r="KI944" s="721"/>
      <c r="KJ944" s="721"/>
      <c r="KK944" s="721"/>
      <c r="KL944" s="721"/>
      <c r="KM944" s="721"/>
      <c r="KN944" s="721"/>
      <c r="KO944" s="721"/>
      <c r="KP944" s="721"/>
      <c r="KQ944" s="721"/>
      <c r="KR944" s="721"/>
      <c r="KS944" s="721"/>
      <c r="KT944" s="721"/>
      <c r="KU944" s="721"/>
      <c r="KV944" s="721"/>
      <c r="KW944" s="721"/>
      <c r="KX944" s="721"/>
      <c r="KY944" s="721"/>
      <c r="KZ944" s="721"/>
      <c r="LA944" s="721"/>
      <c r="LB944" s="721"/>
      <c r="LC944" s="721"/>
      <c r="LD944" s="721"/>
      <c r="LE944" s="721"/>
      <c r="LF944" s="721"/>
      <c r="LG944" s="721"/>
      <c r="LH944" s="721"/>
      <c r="LI944" s="721"/>
      <c r="LJ944" s="721"/>
      <c r="LK944" s="721"/>
      <c r="LL944" s="721"/>
      <c r="LM944" s="721"/>
      <c r="LN944" s="721"/>
      <c r="LO944" s="721"/>
      <c r="LP944" s="721"/>
      <c r="LQ944" s="721"/>
      <c r="LR944" s="721"/>
      <c r="LS944" s="721"/>
      <c r="LT944" s="721"/>
      <c r="LU944" s="721"/>
      <c r="LV944" s="721"/>
      <c r="LW944" s="721"/>
      <c r="LX944" s="721"/>
      <c r="LY944" s="721"/>
      <c r="LZ944" s="721"/>
      <c r="MA944" s="721"/>
      <c r="MB944" s="721"/>
      <c r="MC944" s="721"/>
      <c r="MD944" s="721"/>
      <c r="ME944" s="721"/>
      <c r="MF944" s="721"/>
      <c r="MG944" s="721"/>
      <c r="MH944" s="721"/>
      <c r="MI944" s="721"/>
      <c r="MJ944" s="721"/>
      <c r="MK944" s="721"/>
      <c r="ML944" s="721"/>
      <c r="MM944" s="721"/>
      <c r="MN944" s="721"/>
      <c r="MO944" s="721"/>
      <c r="MP944" s="721"/>
      <c r="MQ944" s="721"/>
      <c r="MR944" s="721"/>
      <c r="MS944" s="721"/>
      <c r="MT944" s="721"/>
      <c r="MU944" s="721"/>
      <c r="MV944" s="721"/>
      <c r="MW944" s="721"/>
      <c r="MX944" s="721"/>
      <c r="MY944" s="721"/>
      <c r="MZ944" s="721"/>
      <c r="NA944" s="721"/>
      <c r="NB944" s="721"/>
      <c r="NC944" s="721"/>
      <c r="ND944" s="721"/>
      <c r="NE944" s="721"/>
      <c r="NF944" s="721"/>
      <c r="NG944" s="721"/>
      <c r="NH944" s="721"/>
      <c r="NI944" s="721"/>
      <c r="NJ944" s="721"/>
      <c r="NK944" s="721"/>
      <c r="NL944" s="721"/>
      <c r="NM944" s="721"/>
      <c r="NN944" s="721"/>
      <c r="NO944" s="721"/>
      <c r="NP944" s="721"/>
      <c r="NQ944" s="721"/>
      <c r="NR944" s="721"/>
      <c r="NS944" s="721"/>
      <c r="NT944" s="721"/>
      <c r="NU944" s="721"/>
      <c r="NV944" s="721"/>
      <c r="NW944" s="721"/>
      <c r="NX944" s="721"/>
      <c r="NY944" s="721"/>
      <c r="NZ944" s="721"/>
      <c r="OA944" s="721"/>
      <c r="OB944" s="721"/>
      <c r="OC944" s="721"/>
      <c r="OD944" s="721"/>
      <c r="OE944" s="721"/>
      <c r="OF944" s="721"/>
      <c r="OG944" s="721"/>
      <c r="OH944" s="721"/>
      <c r="OI944" s="721"/>
      <c r="OJ944" s="721"/>
      <c r="OK944" s="721"/>
      <c r="OL944" s="721"/>
      <c r="OM944" s="721"/>
      <c r="ON944" s="721"/>
      <c r="OO944" s="721"/>
      <c r="OP944" s="721"/>
      <c r="OQ944" s="721"/>
      <c r="OR944" s="721"/>
      <c r="OS944" s="721"/>
      <c r="OT944" s="721"/>
      <c r="OU944" s="721"/>
      <c r="OV944" s="721"/>
      <c r="OW944" s="721"/>
      <c r="OX944" s="721"/>
      <c r="OY944" s="721"/>
      <c r="OZ944" s="721"/>
      <c r="PA944" s="721"/>
      <c r="PB944" s="721"/>
      <c r="PC944" s="721"/>
      <c r="PD944" s="721"/>
      <c r="PE944" s="721"/>
      <c r="PF944" s="721"/>
      <c r="PG944" s="721"/>
      <c r="PH944" s="721"/>
      <c r="PI944" s="721"/>
      <c r="PJ944" s="721"/>
      <c r="PK944" s="721"/>
      <c r="PL944" s="721"/>
      <c r="PM944" s="721"/>
      <c r="PN944" s="721"/>
      <c r="PO944" s="721"/>
      <c r="PP944" s="721"/>
      <c r="PQ944" s="721"/>
      <c r="PR944" s="721"/>
      <c r="PS944" s="721"/>
      <c r="PT944" s="721"/>
      <c r="PU944" s="721"/>
      <c r="PV944" s="721"/>
      <c r="PW944" s="721"/>
      <c r="PX944" s="721"/>
      <c r="PY944" s="721"/>
      <c r="PZ944" s="721"/>
      <c r="QA944" s="721"/>
      <c r="QB944" s="721"/>
      <c r="QC944" s="721"/>
      <c r="QD944" s="721"/>
      <c r="QE944" s="721"/>
      <c r="QF944" s="721"/>
      <c r="QG944" s="721"/>
      <c r="QH944" s="721"/>
      <c r="QI944" s="721"/>
      <c r="QJ944" s="721"/>
      <c r="QK944" s="721"/>
      <c r="QL944" s="721"/>
      <c r="QM944" s="721"/>
      <c r="QN944" s="721"/>
      <c r="QO944" s="721"/>
      <c r="QP944" s="721"/>
      <c r="QQ944" s="721"/>
      <c r="QR944" s="721"/>
      <c r="QS944" s="721"/>
      <c r="QT944" s="721"/>
      <c r="QU944" s="721"/>
      <c r="QV944" s="721"/>
      <c r="QW944" s="721"/>
      <c r="QX944" s="721"/>
      <c r="QY944" s="721"/>
      <c r="QZ944" s="721"/>
      <c r="RA944" s="721"/>
      <c r="RB944" s="721"/>
      <c r="RC944" s="721"/>
      <c r="RD944" s="721"/>
      <c r="RE944" s="721"/>
      <c r="RF944" s="721"/>
      <c r="RG944" s="721"/>
      <c r="RH944" s="721"/>
      <c r="RI944" s="721"/>
      <c r="RJ944" s="721"/>
      <c r="RK944" s="721"/>
      <c r="RL944" s="721"/>
      <c r="RM944" s="721"/>
      <c r="RN944" s="721"/>
      <c r="RO944" s="721"/>
      <c r="RP944" s="721"/>
      <c r="RQ944" s="721"/>
      <c r="RR944" s="721"/>
      <c r="RS944" s="721"/>
      <c r="RT944" s="721"/>
      <c r="RU944" s="721"/>
      <c r="RV944" s="721"/>
      <c r="RW944" s="721"/>
      <c r="RX944" s="721"/>
      <c r="RY944" s="721"/>
      <c r="RZ944" s="721"/>
      <c r="SA944" s="721"/>
      <c r="SB944" s="721"/>
      <c r="SC944" s="721"/>
      <c r="SD944" s="721"/>
      <c r="SE944" s="721"/>
      <c r="SF944" s="721"/>
      <c r="SG944" s="721"/>
      <c r="SH944" s="721"/>
      <c r="SI944" s="721"/>
      <c r="SJ944" s="721"/>
      <c r="SK944" s="721"/>
      <c r="SL944" s="721"/>
      <c r="SM944" s="721"/>
      <c r="SN944" s="721"/>
      <c r="SO944" s="721"/>
      <c r="SP944" s="721"/>
      <c r="SQ944" s="721"/>
      <c r="SR944" s="721"/>
      <c r="SS944" s="721"/>
      <c r="ST944" s="721"/>
      <c r="SU944" s="721"/>
      <c r="SV944" s="721"/>
      <c r="SW944" s="721"/>
      <c r="SX944" s="721"/>
      <c r="SY944" s="721"/>
      <c r="SZ944" s="721"/>
      <c r="TA944" s="721"/>
      <c r="TB944" s="721"/>
      <c r="TC944" s="721"/>
      <c r="TD944" s="721"/>
      <c r="TE944" s="721"/>
      <c r="TF944" s="721"/>
      <c r="TG944" s="721"/>
      <c r="TH944" s="721"/>
      <c r="TI944" s="721"/>
      <c r="TJ944" s="721"/>
      <c r="TK944" s="721"/>
      <c r="TL944" s="721"/>
      <c r="TM944" s="721"/>
      <c r="TN944" s="721"/>
      <c r="TO944" s="721"/>
      <c r="TP944" s="721"/>
      <c r="TQ944" s="721"/>
      <c r="TR944" s="721"/>
      <c r="TS944" s="721"/>
      <c r="TT944" s="721"/>
      <c r="TU944" s="721"/>
      <c r="TV944" s="721"/>
      <c r="TW944" s="721"/>
      <c r="TX944" s="721"/>
      <c r="TY944" s="721"/>
      <c r="TZ944" s="721"/>
      <c r="UA944" s="721"/>
      <c r="UB944" s="721"/>
      <c r="UC944" s="721"/>
      <c r="UD944" s="721"/>
      <c r="UE944" s="721"/>
      <c r="UF944" s="721"/>
      <c r="UG944" s="721"/>
      <c r="UH944" s="721"/>
      <c r="UI944" s="721"/>
      <c r="UJ944" s="721"/>
      <c r="UK944" s="721"/>
      <c r="UL944" s="721"/>
      <c r="UM944" s="721"/>
      <c r="UN944" s="721"/>
      <c r="UO944" s="721"/>
      <c r="UP944" s="721"/>
      <c r="UQ944" s="721"/>
      <c r="UR944" s="721"/>
      <c r="US944" s="721"/>
      <c r="UT944" s="721"/>
      <c r="UU944" s="721"/>
      <c r="UV944" s="721"/>
      <c r="UW944" s="721"/>
      <c r="UX944" s="721"/>
      <c r="UY944" s="721"/>
      <c r="UZ944" s="721"/>
      <c r="VA944" s="721"/>
      <c r="VB944" s="721"/>
      <c r="VC944" s="721"/>
      <c r="VD944" s="721"/>
      <c r="VE944" s="721"/>
      <c r="VF944" s="721"/>
      <c r="VG944" s="721"/>
      <c r="VH944" s="721"/>
      <c r="VI944" s="721"/>
      <c r="VJ944" s="721"/>
      <c r="VK944" s="721"/>
      <c r="VL944" s="721"/>
      <c r="VM944" s="721"/>
      <c r="VN944" s="721"/>
      <c r="VO944" s="721"/>
      <c r="VP944" s="721"/>
      <c r="VQ944" s="721"/>
      <c r="VR944" s="721"/>
      <c r="VS944" s="721"/>
      <c r="VT944" s="721"/>
      <c r="VU944" s="721"/>
      <c r="VV944" s="721"/>
      <c r="VW944" s="721"/>
      <c r="VX944" s="721"/>
      <c r="VY944" s="721"/>
      <c r="VZ944" s="721"/>
      <c r="WA944" s="721"/>
      <c r="WB944" s="721"/>
      <c r="WC944" s="721"/>
      <c r="WD944" s="721"/>
      <c r="WE944" s="721"/>
      <c r="WF944" s="721"/>
      <c r="WG944" s="721"/>
      <c r="WH944" s="721"/>
      <c r="WI944" s="721"/>
      <c r="WJ944" s="721"/>
      <c r="WK944" s="721"/>
      <c r="WL944" s="721"/>
      <c r="WM944" s="721"/>
      <c r="WN944" s="721"/>
      <c r="WO944" s="721"/>
      <c r="WP944" s="721"/>
      <c r="WQ944" s="721"/>
      <c r="WR944" s="721"/>
      <c r="WS944" s="721"/>
      <c r="WT944" s="721"/>
      <c r="WU944" s="721"/>
      <c r="WV944" s="721"/>
      <c r="WW944" s="721"/>
      <c r="WX944" s="721"/>
      <c r="WY944" s="721"/>
      <c r="WZ944" s="721"/>
      <c r="XA944" s="721"/>
      <c r="XB944" s="721"/>
      <c r="XC944" s="721"/>
      <c r="XD944" s="721"/>
      <c r="XE944" s="721"/>
      <c r="XF944" s="721"/>
      <c r="XG944" s="721"/>
      <c r="XH944" s="721"/>
      <c r="XI944" s="721"/>
      <c r="XJ944" s="721"/>
      <c r="XK944" s="721"/>
      <c r="XL944" s="721"/>
      <c r="XM944" s="721"/>
      <c r="XN944" s="721"/>
      <c r="XO944" s="721"/>
      <c r="XP944" s="721"/>
      <c r="XQ944" s="721"/>
      <c r="XR944" s="721"/>
      <c r="XS944" s="721"/>
      <c r="XT944" s="721"/>
      <c r="XU944" s="721"/>
      <c r="XV944" s="721"/>
      <c r="XW944" s="721"/>
      <c r="XX944" s="721"/>
      <c r="XY944" s="721"/>
      <c r="XZ944" s="721"/>
      <c r="YA944" s="721"/>
      <c r="YB944" s="721"/>
      <c r="YC944" s="721"/>
      <c r="YD944" s="721"/>
      <c r="YE944" s="721"/>
      <c r="YF944" s="721"/>
      <c r="YG944" s="721"/>
      <c r="YH944" s="721"/>
      <c r="YI944" s="721"/>
      <c r="YJ944" s="721"/>
      <c r="YK944" s="721"/>
      <c r="YL944" s="721"/>
      <c r="YM944" s="721"/>
      <c r="YN944" s="721"/>
      <c r="YO944" s="721"/>
      <c r="YP944" s="721"/>
      <c r="YQ944" s="721"/>
      <c r="YR944" s="721"/>
      <c r="YS944" s="721"/>
      <c r="YT944" s="721"/>
      <c r="YU944" s="721"/>
      <c r="YV944" s="721"/>
      <c r="YW944" s="721"/>
      <c r="YX944" s="721"/>
      <c r="YY944" s="721"/>
      <c r="YZ944" s="721"/>
      <c r="ZA944" s="721"/>
      <c r="ZB944" s="721"/>
      <c r="ZC944" s="721"/>
      <c r="ZD944" s="721"/>
      <c r="ZE944" s="721"/>
      <c r="ZF944" s="721"/>
      <c r="ZG944" s="721"/>
      <c r="ZH944" s="721"/>
      <c r="ZI944" s="721"/>
      <c r="ZJ944" s="721"/>
      <c r="ZK944" s="721"/>
      <c r="ZL944" s="721"/>
      <c r="ZM944" s="721"/>
      <c r="ZN944" s="721"/>
      <c r="ZO944" s="721"/>
      <c r="ZP944" s="721"/>
      <c r="ZQ944" s="721"/>
      <c r="ZR944" s="721"/>
      <c r="ZS944" s="721"/>
      <c r="ZT944" s="721"/>
      <c r="ZU944" s="721"/>
      <c r="ZV944" s="721"/>
      <c r="ZW944" s="721"/>
      <c r="ZX944" s="721"/>
      <c r="ZY944" s="721"/>
      <c r="ZZ944" s="721"/>
      <c r="AAA944" s="721"/>
      <c r="AAB944" s="721"/>
      <c r="AAC944" s="721"/>
      <c r="AAD944" s="721"/>
      <c r="AAE944" s="721"/>
      <c r="AAF944" s="721"/>
      <c r="AAG944" s="721"/>
      <c r="AAH944" s="721"/>
      <c r="AAI944" s="721"/>
      <c r="AAJ944" s="721"/>
      <c r="AAK944" s="721"/>
      <c r="AAL944" s="721"/>
      <c r="AAM944" s="721"/>
      <c r="AAN944" s="721"/>
      <c r="AAO944" s="721"/>
      <c r="AAP944" s="721"/>
      <c r="AAQ944" s="721"/>
      <c r="AAR944" s="721"/>
      <c r="AAS944" s="721"/>
      <c r="AAT944" s="721"/>
      <c r="AAU944" s="721"/>
      <c r="AAV944" s="721"/>
      <c r="AAW944" s="721"/>
      <c r="AAX944" s="721"/>
      <c r="AAY944" s="721"/>
      <c r="AAZ944" s="721"/>
      <c r="ABA944" s="721"/>
      <c r="ABB944" s="721"/>
      <c r="ABC944" s="721"/>
      <c r="ABD944" s="721"/>
      <c r="ABE944" s="721"/>
      <c r="ABF944" s="721"/>
      <c r="ABG944" s="721"/>
      <c r="ABH944" s="721"/>
      <c r="ABI944" s="721"/>
      <c r="ABJ944" s="721"/>
      <c r="ABK944" s="721"/>
      <c r="ABL944" s="721"/>
      <c r="ABM944" s="721"/>
      <c r="ABN944" s="721"/>
      <c r="ABO944" s="721"/>
      <c r="ABP944" s="721"/>
      <c r="ABQ944" s="721"/>
      <c r="ABR944" s="721"/>
      <c r="ABS944" s="721"/>
      <c r="ABT944" s="721"/>
      <c r="ABU944" s="721"/>
      <c r="ABV944" s="721"/>
      <c r="ABW944" s="721"/>
      <c r="ABX944" s="721"/>
      <c r="ABY944" s="721"/>
      <c r="ABZ944" s="721"/>
      <c r="ACA944" s="721"/>
      <c r="ACB944" s="721"/>
      <c r="ACC944" s="721"/>
      <c r="ACD944" s="721"/>
      <c r="ACE944" s="721"/>
      <c r="ACF944" s="721"/>
      <c r="ACG944" s="721"/>
      <c r="ACH944" s="721"/>
      <c r="ACI944" s="721"/>
      <c r="ACJ944" s="721"/>
      <c r="ACK944" s="721"/>
      <c r="ACL944" s="721"/>
      <c r="ACM944" s="721"/>
      <c r="ACN944" s="721"/>
      <c r="ACO944" s="721"/>
      <c r="ACP944" s="721"/>
      <c r="ACQ944" s="721"/>
      <c r="ACR944" s="721"/>
      <c r="ACS944" s="721"/>
      <c r="ACT944" s="721"/>
      <c r="ACU944" s="721"/>
      <c r="ACV944" s="721"/>
      <c r="ACW944" s="721"/>
      <c r="ACX944" s="721"/>
      <c r="ACY944" s="721"/>
      <c r="ACZ944" s="721"/>
      <c r="ADA944" s="721"/>
      <c r="ADB944" s="721"/>
      <c r="ADC944" s="721"/>
      <c r="ADD944" s="721"/>
      <c r="ADE944" s="721"/>
      <c r="ADF944" s="721"/>
      <c r="ADG944" s="721"/>
      <c r="ADH944" s="721"/>
      <c r="ADI944" s="721"/>
      <c r="ADJ944" s="721"/>
      <c r="ADK944" s="721"/>
      <c r="ADL944" s="721"/>
      <c r="ADM944" s="721"/>
      <c r="ADN944" s="721"/>
      <c r="ADO944" s="721"/>
      <c r="ADP944" s="721"/>
      <c r="ADQ944" s="721"/>
      <c r="ADR944" s="721"/>
      <c r="ADS944" s="721"/>
      <c r="ADT944" s="721"/>
      <c r="ADU944" s="721"/>
      <c r="ADV944" s="721"/>
      <c r="ADW944" s="721"/>
      <c r="ADX944" s="721"/>
      <c r="ADY944" s="721"/>
      <c r="ADZ944" s="721"/>
      <c r="AEA944" s="721"/>
      <c r="AEB944" s="721"/>
      <c r="AEC944" s="721"/>
      <c r="AED944" s="721"/>
      <c r="AEE944" s="721"/>
      <c r="AEF944" s="721"/>
      <c r="AEG944" s="721"/>
      <c r="AEH944" s="721"/>
      <c r="AEI944" s="721"/>
      <c r="AEJ944" s="721"/>
      <c r="AEK944" s="721"/>
      <c r="AEL944" s="721"/>
      <c r="AEM944" s="721"/>
      <c r="AEN944" s="721"/>
      <c r="AEO944" s="721"/>
      <c r="AEP944" s="721"/>
      <c r="AEQ944" s="721"/>
      <c r="AER944" s="721"/>
      <c r="AES944" s="721"/>
      <c r="AET944" s="721"/>
      <c r="AEU944" s="721"/>
      <c r="AEV944" s="721"/>
      <c r="AEW944" s="721"/>
      <c r="AEX944" s="721"/>
      <c r="AEY944" s="721"/>
      <c r="AEZ944" s="721"/>
      <c r="AFA944" s="721"/>
      <c r="AFB944" s="721"/>
      <c r="AFC944" s="721"/>
      <c r="AFD944" s="721"/>
      <c r="AFE944" s="721"/>
      <c r="AFF944" s="721"/>
      <c r="AFG944" s="721"/>
      <c r="AFH944" s="721"/>
      <c r="AFI944" s="721"/>
      <c r="AFJ944" s="721"/>
      <c r="AFK944" s="721"/>
      <c r="AFL944" s="721"/>
      <c r="AFM944" s="721"/>
      <c r="AFN944" s="721"/>
      <c r="AFO944" s="721"/>
      <c r="AFP944" s="721"/>
      <c r="AFQ944" s="721"/>
      <c r="AFR944" s="721"/>
      <c r="AFS944" s="721"/>
      <c r="AFT944" s="721"/>
      <c r="AFU944" s="721"/>
      <c r="AFV944" s="721"/>
      <c r="AFW944" s="721"/>
      <c r="AFX944" s="721"/>
      <c r="AFY944" s="721"/>
      <c r="AFZ944" s="721"/>
      <c r="AGA944" s="721"/>
      <c r="AGB944" s="721"/>
      <c r="AGC944" s="721"/>
      <c r="AGD944" s="721"/>
      <c r="AGE944" s="721"/>
      <c r="AGF944" s="721"/>
      <c r="AGG944" s="721"/>
      <c r="AGH944" s="721"/>
      <c r="AGI944" s="721"/>
      <c r="AGJ944" s="721"/>
      <c r="AGK944" s="721"/>
      <c r="AGL944" s="721"/>
      <c r="AGM944" s="721"/>
      <c r="AGN944" s="721"/>
      <c r="AGO944" s="721"/>
      <c r="AGP944" s="721"/>
      <c r="AGQ944" s="721"/>
      <c r="AGR944" s="721"/>
      <c r="AGS944" s="721"/>
      <c r="AGT944" s="721"/>
      <c r="AGU944" s="721"/>
      <c r="AGV944" s="721"/>
      <c r="AGW944" s="721"/>
      <c r="AGX944" s="721"/>
      <c r="AGY944" s="721"/>
      <c r="AGZ944" s="721"/>
      <c r="AHA944" s="721"/>
      <c r="AHB944" s="721"/>
      <c r="AHC944" s="721"/>
      <c r="AHD944" s="721"/>
      <c r="AHE944" s="721"/>
      <c r="AHF944" s="721"/>
      <c r="AHG944" s="721"/>
      <c r="AHH944" s="721"/>
      <c r="AHI944" s="721"/>
      <c r="AHJ944" s="721"/>
      <c r="AHK944" s="721"/>
      <c r="AHL944" s="721"/>
      <c r="AHM944" s="721"/>
      <c r="AHN944" s="721"/>
      <c r="AHO944" s="721"/>
      <c r="AHP944" s="721"/>
      <c r="AHQ944" s="721"/>
      <c r="AHR944" s="721"/>
      <c r="AHS944" s="721"/>
      <c r="AHT944" s="721"/>
      <c r="AHU944" s="721"/>
      <c r="AHV944" s="721"/>
      <c r="AHW944" s="721"/>
      <c r="AHX944" s="721"/>
      <c r="AHY944" s="721"/>
      <c r="AHZ944" s="721"/>
      <c r="AIA944" s="721"/>
      <c r="AIB944" s="721"/>
      <c r="AIC944" s="721"/>
      <c r="AID944" s="721"/>
      <c r="AIE944" s="721"/>
      <c r="AIF944" s="721"/>
      <c r="AIG944" s="721"/>
      <c r="AIH944" s="721"/>
      <c r="AII944" s="721"/>
      <c r="AIJ944" s="721"/>
      <c r="AIK944" s="721"/>
      <c r="AIL944" s="721"/>
      <c r="AIM944" s="721"/>
      <c r="AIN944" s="721"/>
      <c r="AIO944" s="721"/>
      <c r="AIP944" s="721"/>
      <c r="AIQ944" s="721"/>
      <c r="AIR944" s="721"/>
      <c r="AIS944" s="721"/>
      <c r="AIT944" s="721"/>
      <c r="AIU944" s="721"/>
      <c r="AIV944" s="721"/>
      <c r="AIW944" s="721"/>
      <c r="AIX944" s="721"/>
      <c r="AIY944" s="721"/>
      <c r="AIZ944" s="721"/>
      <c r="AJA944" s="721"/>
      <c r="AJB944" s="721"/>
      <c r="AJC944" s="721"/>
      <c r="AJD944" s="721"/>
      <c r="AJE944" s="721"/>
      <c r="AJF944" s="721"/>
      <c r="AJG944" s="721"/>
      <c r="AJH944" s="721"/>
      <c r="AJI944" s="721"/>
      <c r="AJJ944" s="721"/>
      <c r="AJK944" s="721"/>
      <c r="AJL944" s="721"/>
      <c r="AJM944" s="721"/>
      <c r="AJN944" s="721"/>
      <c r="AJO944" s="721"/>
      <c r="AJP944" s="721"/>
      <c r="AJQ944" s="721"/>
      <c r="AJR944" s="721"/>
      <c r="AJS944" s="721"/>
      <c r="AJT944" s="721"/>
      <c r="AJU944" s="721"/>
      <c r="AJV944" s="721"/>
      <c r="AJW944" s="721"/>
      <c r="AJX944" s="721"/>
      <c r="AJY944" s="721"/>
      <c r="AJZ944" s="721"/>
      <c r="AKA944" s="721"/>
      <c r="AKB944" s="721"/>
      <c r="AKC944" s="721"/>
      <c r="AKD944" s="721"/>
      <c r="AKE944" s="721"/>
      <c r="AKF944" s="721"/>
      <c r="AKG944" s="721"/>
      <c r="AKH944" s="721"/>
      <c r="AKI944" s="721"/>
      <c r="AKJ944" s="721"/>
      <c r="AKK944" s="721"/>
      <c r="AKL944" s="721"/>
      <c r="AKM944" s="721"/>
      <c r="AKN944" s="721"/>
      <c r="AKO944" s="721"/>
      <c r="AKP944" s="721"/>
      <c r="AKQ944" s="721"/>
      <c r="AKR944" s="721"/>
      <c r="AKS944" s="721"/>
      <c r="AKT944" s="721"/>
      <c r="AKU944" s="721"/>
      <c r="AKV944" s="721"/>
      <c r="AKW944" s="721"/>
      <c r="AKX944" s="721"/>
      <c r="AKY944" s="721"/>
      <c r="AKZ944" s="721"/>
      <c r="ALA944" s="721"/>
      <c r="ALB944" s="721"/>
      <c r="ALC944" s="721"/>
      <c r="ALD944" s="721"/>
      <c r="ALE944" s="721"/>
      <c r="ALF944" s="721"/>
      <c r="ALG944" s="721"/>
      <c r="ALH944" s="721"/>
      <c r="ALI944" s="721"/>
      <c r="ALJ944" s="721"/>
      <c r="ALK944" s="721"/>
      <c r="ALL944" s="721"/>
      <c r="ALM944" s="721"/>
      <c r="ALN944" s="721"/>
      <c r="ALO944" s="721"/>
      <c r="ALP944" s="721"/>
      <c r="ALQ944" s="721"/>
      <c r="ALR944" s="721"/>
      <c r="ALS944" s="721"/>
      <c r="ALT944" s="721"/>
      <c r="ALU944" s="721"/>
      <c r="ALV944" s="721"/>
      <c r="ALW944" s="721"/>
      <c r="ALX944" s="721"/>
      <c r="ALY944" s="721"/>
      <c r="ALZ944" s="721"/>
      <c r="AMA944" s="721"/>
      <c r="AMB944" s="721"/>
      <c r="AMC944" s="721"/>
      <c r="AMD944" s="721"/>
      <c r="AME944" s="721"/>
      <c r="AMF944" s="721"/>
      <c r="AMG944" s="721"/>
      <c r="AMH944" s="721"/>
      <c r="AMI944" s="721"/>
      <c r="AMJ944" s="721"/>
      <c r="AMK944" s="721"/>
      <c r="AML944" s="721"/>
      <c r="AMM944" s="721"/>
      <c r="AMN944" s="721"/>
      <c r="AMO944" s="721"/>
      <c r="AMP944" s="721"/>
      <c r="AMQ944" s="721"/>
      <c r="AMR944" s="721"/>
      <c r="AMS944" s="721"/>
      <c r="AMT944" s="721"/>
      <c r="AMU944" s="721"/>
      <c r="AMV944" s="721"/>
      <c r="AMW944" s="721"/>
      <c r="AMX944" s="721"/>
      <c r="AMY944" s="721"/>
      <c r="AMZ944" s="721"/>
      <c r="ANA944" s="721"/>
      <c r="ANB944" s="721"/>
      <c r="ANC944" s="721"/>
      <c r="AND944" s="721"/>
      <c r="ANE944" s="721"/>
      <c r="ANF944" s="721"/>
      <c r="ANG944" s="721"/>
      <c r="ANH944" s="721"/>
      <c r="ANI944" s="721"/>
      <c r="ANJ944" s="721"/>
      <c r="ANK944" s="721"/>
      <c r="ANL944" s="721"/>
      <c r="ANM944" s="721"/>
      <c r="ANN944" s="721"/>
      <c r="ANO944" s="721"/>
      <c r="ANP944" s="721"/>
      <c r="ANQ944" s="721"/>
      <c r="ANR944" s="721"/>
      <c r="ANS944" s="721"/>
      <c r="ANT944" s="721"/>
      <c r="ANU944" s="721"/>
      <c r="ANV944" s="721"/>
      <c r="ANW944" s="721"/>
      <c r="ANX944" s="721"/>
      <c r="ANY944" s="721"/>
      <c r="ANZ944" s="721"/>
      <c r="AOA944" s="721"/>
      <c r="AOB944" s="721"/>
      <c r="AOC944" s="721"/>
      <c r="AOD944" s="721"/>
      <c r="AOE944" s="721"/>
      <c r="AOF944" s="721"/>
      <c r="AOG944" s="721"/>
      <c r="AOH944" s="721"/>
      <c r="AOI944" s="721"/>
      <c r="AOJ944" s="721"/>
      <c r="AOK944" s="721"/>
      <c r="AOL944" s="721"/>
      <c r="AOM944" s="721"/>
      <c r="AON944" s="721"/>
      <c r="AOO944" s="721"/>
      <c r="AOP944" s="721"/>
      <c r="AOQ944" s="721"/>
      <c r="AOR944" s="721"/>
      <c r="AOS944" s="721"/>
      <c r="AOT944" s="721"/>
      <c r="AOU944" s="721"/>
      <c r="AOV944" s="721"/>
      <c r="AOW944" s="721"/>
      <c r="AOX944" s="721"/>
      <c r="AOY944" s="721"/>
      <c r="AOZ944" s="721"/>
      <c r="APA944" s="721"/>
      <c r="APB944" s="721"/>
      <c r="APC944" s="721"/>
      <c r="APD944" s="721"/>
      <c r="APE944" s="721"/>
      <c r="APF944" s="721"/>
      <c r="APG944" s="721"/>
      <c r="APH944" s="721"/>
      <c r="API944" s="721"/>
      <c r="APJ944" s="721"/>
      <c r="APK944" s="721"/>
      <c r="APL944" s="721"/>
      <c r="APM944" s="721"/>
      <c r="APN944" s="721"/>
      <c r="APO944" s="721"/>
      <c r="APP944" s="721"/>
      <c r="APQ944" s="721"/>
      <c r="APR944" s="721"/>
      <c r="APS944" s="721"/>
      <c r="APT944" s="721"/>
      <c r="APU944" s="721"/>
      <c r="APV944" s="721"/>
      <c r="APW944" s="721"/>
      <c r="APX944" s="721"/>
      <c r="APY944" s="721"/>
      <c r="APZ944" s="721"/>
      <c r="AQA944" s="721"/>
      <c r="AQB944" s="721"/>
      <c r="AQC944" s="721"/>
      <c r="AQD944" s="721"/>
      <c r="AQE944" s="721"/>
      <c r="AQF944" s="721"/>
      <c r="AQG944" s="721"/>
      <c r="AQH944" s="721"/>
      <c r="AQI944" s="721"/>
      <c r="AQJ944" s="721"/>
      <c r="AQK944" s="721"/>
      <c r="AQL944" s="721"/>
      <c r="AQM944" s="721"/>
      <c r="AQN944" s="721"/>
      <c r="AQO944" s="721"/>
      <c r="AQP944" s="721"/>
      <c r="AQQ944" s="721"/>
      <c r="AQR944" s="721"/>
      <c r="AQS944" s="721"/>
      <c r="AQT944" s="721"/>
      <c r="AQU944" s="721"/>
      <c r="AQV944" s="721"/>
      <c r="AQW944" s="721"/>
      <c r="AQX944" s="721"/>
      <c r="AQY944" s="721"/>
      <c r="AQZ944" s="721"/>
      <c r="ARA944" s="721"/>
      <c r="ARB944" s="721"/>
      <c r="ARC944" s="721"/>
      <c r="ARD944" s="721"/>
      <c r="ARE944" s="721"/>
      <c r="ARF944" s="721"/>
      <c r="ARG944" s="721"/>
      <c r="ARH944" s="721"/>
      <c r="ARI944" s="721"/>
      <c r="ARJ944" s="721"/>
      <c r="ARK944" s="721"/>
      <c r="ARL944" s="721"/>
      <c r="ARM944" s="721"/>
      <c r="ARN944" s="721"/>
      <c r="ARO944" s="721"/>
      <c r="ARP944" s="721"/>
      <c r="ARQ944" s="721"/>
      <c r="ARR944" s="721"/>
      <c r="ARS944" s="721"/>
      <c r="ART944" s="721"/>
      <c r="ARU944" s="721"/>
      <c r="ARV944" s="721"/>
      <c r="ARW944" s="721"/>
      <c r="ARX944" s="721"/>
      <c r="ARY944" s="721"/>
      <c r="ARZ944" s="721"/>
      <c r="ASA944" s="721"/>
      <c r="ASB944" s="721"/>
      <c r="ASC944" s="721"/>
      <c r="ASD944" s="721"/>
      <c r="ASE944" s="721"/>
      <c r="ASF944" s="721"/>
      <c r="ASG944" s="721"/>
      <c r="ASH944" s="721"/>
      <c r="ASI944" s="721"/>
      <c r="ASJ944" s="721"/>
      <c r="ASK944" s="721"/>
      <c r="ASL944" s="721"/>
      <c r="ASM944" s="721"/>
      <c r="ASN944" s="721"/>
      <c r="ASO944" s="721"/>
      <c r="ASP944" s="721"/>
      <c r="ASQ944" s="721"/>
      <c r="ASR944" s="721"/>
      <c r="ASS944" s="721"/>
      <c r="AST944" s="721"/>
      <c r="ASU944" s="721"/>
      <c r="ASV944" s="721"/>
      <c r="ASW944" s="721"/>
      <c r="ASX944" s="721"/>
      <c r="ASY944" s="721"/>
      <c r="ASZ944" s="721"/>
      <c r="ATA944" s="721"/>
      <c r="ATB944" s="721"/>
      <c r="ATC944" s="721"/>
      <c r="ATD944" s="721"/>
      <c r="ATE944" s="721"/>
      <c r="ATF944" s="721"/>
      <c r="ATG944" s="721"/>
      <c r="ATH944" s="721"/>
      <c r="ATI944" s="721"/>
      <c r="ATJ944" s="721"/>
      <c r="ATK944" s="721"/>
      <c r="ATL944" s="721"/>
      <c r="ATM944" s="721"/>
      <c r="ATN944" s="721"/>
      <c r="ATO944" s="721"/>
      <c r="ATP944" s="721"/>
      <c r="ATQ944" s="721"/>
      <c r="ATR944" s="721"/>
      <c r="ATS944" s="721"/>
      <c r="ATT944" s="721"/>
      <c r="ATU944" s="721"/>
      <c r="ATV944" s="721"/>
      <c r="ATW944" s="721"/>
      <c r="ATX944" s="721"/>
      <c r="ATY944" s="721"/>
      <c r="ATZ944" s="721"/>
      <c r="AUA944" s="721"/>
      <c r="AUB944" s="721"/>
      <c r="AUC944" s="721"/>
      <c r="AUD944" s="721"/>
      <c r="AUE944" s="721"/>
      <c r="AUF944" s="721"/>
      <c r="AUG944" s="721"/>
      <c r="AUH944" s="721"/>
      <c r="AUI944" s="721"/>
      <c r="AUJ944" s="721"/>
      <c r="AUK944" s="721"/>
      <c r="AUL944" s="721"/>
      <c r="AUM944" s="721"/>
      <c r="AUN944" s="721"/>
      <c r="AUO944" s="721"/>
      <c r="AUP944" s="721"/>
      <c r="AUQ944" s="721"/>
      <c r="AUR944" s="721"/>
      <c r="AUS944" s="721"/>
      <c r="AUT944" s="721"/>
      <c r="AUU944" s="721"/>
      <c r="AUV944" s="721"/>
      <c r="AUW944" s="721"/>
      <c r="AUX944" s="721"/>
      <c r="AUY944" s="721"/>
      <c r="AUZ944" s="721"/>
      <c r="AVA944" s="721"/>
      <c r="AVB944" s="721"/>
      <c r="AVC944" s="721"/>
      <c r="AVD944" s="721"/>
      <c r="AVE944" s="721"/>
      <c r="AVF944" s="721"/>
      <c r="AVG944" s="721"/>
      <c r="AVH944" s="721"/>
      <c r="AVI944" s="721"/>
      <c r="AVJ944" s="721"/>
      <c r="AVK944" s="721"/>
    </row>
    <row r="945" spans="1:1259">
      <c r="A945" s="716"/>
      <c r="B945" s="716"/>
      <c r="C945" s="716"/>
      <c r="D945" s="714" t="s">
        <v>3247</v>
      </c>
      <c r="E945" s="703"/>
      <c r="F945" s="703"/>
      <c r="G945" s="703">
        <v>2022</v>
      </c>
      <c r="H945" s="703"/>
      <c r="I945" s="698" t="s">
        <v>1699</v>
      </c>
      <c r="J945" s="704"/>
      <c r="K945" s="705" t="s">
        <v>5010</v>
      </c>
      <c r="L945" s="703" t="s">
        <v>3359</v>
      </c>
      <c r="M945" s="706">
        <v>44601</v>
      </c>
      <c r="N945" s="706">
        <v>44651</v>
      </c>
      <c r="O945" s="706"/>
      <c r="P945" s="704"/>
      <c r="Q945" s="704"/>
      <c r="R945" s="704"/>
      <c r="S945" s="703" t="s">
        <v>2425</v>
      </c>
      <c r="T945" s="703">
        <v>60</v>
      </c>
      <c r="U945" s="703"/>
      <c r="V945" s="703" t="s">
        <v>973</v>
      </c>
      <c r="W945" s="703">
        <v>400</v>
      </c>
      <c r="X945" s="707">
        <v>832</v>
      </c>
      <c r="Y945" s="539">
        <f t="shared" si="42"/>
        <v>332800</v>
      </c>
      <c r="Z945" s="708">
        <v>0.54</v>
      </c>
      <c r="AA945" s="681">
        <f t="shared" si="43"/>
        <v>179712</v>
      </c>
      <c r="AB945" s="682"/>
      <c r="AC945" s="683">
        <v>0</v>
      </c>
      <c r="AD945" s="710"/>
      <c r="AE945" s="709">
        <v>6851.52</v>
      </c>
      <c r="AF945" s="695">
        <f t="shared" si="44"/>
        <v>186563.52</v>
      </c>
      <c r="AG945" s="703" t="s">
        <v>47</v>
      </c>
      <c r="AH945" s="703"/>
      <c r="AI945" s="705">
        <v>60</v>
      </c>
      <c r="AJ945" s="703" t="s">
        <v>1821</v>
      </c>
      <c r="AK945" s="711" t="s">
        <v>50</v>
      </c>
      <c r="AL945" s="703">
        <v>95826</v>
      </c>
      <c r="AM945" s="703" t="s">
        <v>52</v>
      </c>
      <c r="AN945" s="703"/>
      <c r="AO945" s="703"/>
      <c r="AP945" s="712"/>
      <c r="AQ945" s="712" t="s">
        <v>37</v>
      </c>
      <c r="AR945" s="712"/>
      <c r="AS945" s="715"/>
      <c r="AT945" s="715"/>
      <c r="AU945" s="715"/>
      <c r="AV945" s="708">
        <v>0.48000000000000004</v>
      </c>
      <c r="AW945" s="721"/>
      <c r="AX945" s="721"/>
      <c r="AY945" s="721"/>
      <c r="AZ945" s="721"/>
      <c r="BA945" s="721"/>
      <c r="BB945" s="721"/>
      <c r="BC945" s="721"/>
      <c r="BD945" s="721"/>
      <c r="BE945" s="721"/>
      <c r="BF945" s="721"/>
      <c r="BG945" s="721"/>
      <c r="BH945" s="721"/>
      <c r="BI945" s="721"/>
      <c r="BJ945" s="721"/>
      <c r="BK945" s="721"/>
      <c r="BL945" s="721"/>
      <c r="BM945" s="721"/>
      <c r="BN945" s="721"/>
      <c r="BO945" s="721"/>
      <c r="BP945" s="721"/>
      <c r="BQ945" s="721"/>
      <c r="BR945" s="721"/>
      <c r="BS945" s="721"/>
      <c r="BT945" s="721"/>
      <c r="BU945" s="721"/>
      <c r="BV945" s="721"/>
      <c r="BW945" s="721"/>
      <c r="BX945" s="721"/>
      <c r="BY945" s="721"/>
      <c r="BZ945" s="721"/>
      <c r="CA945" s="721"/>
      <c r="CB945" s="721"/>
      <c r="CC945" s="721"/>
      <c r="CD945" s="721"/>
      <c r="CE945" s="721"/>
      <c r="CF945" s="721"/>
      <c r="CG945" s="721"/>
      <c r="CH945" s="721"/>
      <c r="CI945" s="721"/>
      <c r="CJ945" s="721"/>
      <c r="CK945" s="721"/>
      <c r="CL945" s="721"/>
      <c r="CM945" s="721"/>
      <c r="CN945" s="721"/>
      <c r="CO945" s="721"/>
      <c r="CP945" s="721"/>
      <c r="CQ945" s="721"/>
      <c r="CR945" s="721"/>
      <c r="CS945" s="721"/>
      <c r="CT945" s="721"/>
      <c r="CU945" s="721"/>
      <c r="CV945" s="721"/>
      <c r="CW945" s="721"/>
      <c r="CX945" s="721"/>
      <c r="CY945" s="721"/>
      <c r="CZ945" s="721"/>
      <c r="DA945" s="721"/>
      <c r="DB945" s="721"/>
      <c r="DC945" s="721"/>
      <c r="DD945" s="721"/>
      <c r="DE945" s="721"/>
      <c r="DF945" s="721"/>
      <c r="DG945" s="721"/>
      <c r="DH945" s="721"/>
      <c r="DI945" s="721"/>
      <c r="DJ945" s="721"/>
      <c r="DK945" s="721"/>
      <c r="DL945" s="721"/>
      <c r="DM945" s="721"/>
      <c r="DN945" s="721"/>
      <c r="DO945" s="721"/>
      <c r="DP945" s="721"/>
      <c r="DQ945" s="721"/>
      <c r="DR945" s="721"/>
      <c r="DS945" s="721"/>
      <c r="DT945" s="721"/>
      <c r="DU945" s="721"/>
      <c r="DV945" s="721"/>
      <c r="DW945" s="721"/>
      <c r="DX945" s="721"/>
      <c r="DY945" s="721"/>
      <c r="DZ945" s="721"/>
      <c r="EA945" s="721"/>
      <c r="EB945" s="721"/>
      <c r="EC945" s="721"/>
      <c r="ED945" s="721"/>
      <c r="EE945" s="721"/>
      <c r="EF945" s="721"/>
      <c r="EG945" s="721"/>
      <c r="EH945" s="721"/>
      <c r="EI945" s="721"/>
      <c r="EJ945" s="721"/>
      <c r="EK945" s="721"/>
      <c r="EL945" s="721"/>
      <c r="EM945" s="721"/>
      <c r="EN945" s="721"/>
      <c r="EO945" s="721"/>
      <c r="EP945" s="721"/>
      <c r="EQ945" s="721"/>
      <c r="ER945" s="721"/>
      <c r="ES945" s="721"/>
      <c r="ET945" s="721"/>
      <c r="EU945" s="721"/>
      <c r="EV945" s="721"/>
      <c r="EW945" s="721"/>
      <c r="EX945" s="721"/>
      <c r="EY945" s="721"/>
      <c r="EZ945" s="721"/>
      <c r="FA945" s="721"/>
      <c r="FB945" s="721"/>
      <c r="FC945" s="721"/>
      <c r="FD945" s="721"/>
      <c r="FE945" s="721"/>
      <c r="FF945" s="721"/>
      <c r="FG945" s="721"/>
      <c r="FH945" s="721"/>
      <c r="FI945" s="721"/>
      <c r="FJ945" s="721"/>
      <c r="FK945" s="721"/>
      <c r="FL945" s="721"/>
      <c r="FM945" s="721"/>
      <c r="FN945" s="721"/>
      <c r="FO945" s="721"/>
      <c r="FP945" s="721"/>
      <c r="FQ945" s="721"/>
      <c r="FR945" s="721"/>
      <c r="FS945" s="721"/>
      <c r="FT945" s="721"/>
      <c r="FU945" s="721"/>
      <c r="FV945" s="721"/>
      <c r="FW945" s="721"/>
      <c r="FX945" s="721"/>
      <c r="FY945" s="721"/>
      <c r="FZ945" s="721"/>
      <c r="GA945" s="721"/>
      <c r="GB945" s="721"/>
      <c r="GC945" s="721"/>
      <c r="GD945" s="721"/>
      <c r="GE945" s="721"/>
      <c r="GF945" s="721"/>
      <c r="GG945" s="721"/>
      <c r="GH945" s="721"/>
      <c r="GI945" s="721"/>
      <c r="GJ945" s="721"/>
      <c r="GK945" s="721"/>
      <c r="GL945" s="721"/>
      <c r="GM945" s="721"/>
      <c r="GN945" s="721"/>
      <c r="GO945" s="721"/>
      <c r="GP945" s="721"/>
      <c r="GQ945" s="721"/>
      <c r="GR945" s="721"/>
      <c r="GS945" s="721"/>
      <c r="GT945" s="721"/>
      <c r="GU945" s="721"/>
      <c r="GV945" s="721"/>
      <c r="GW945" s="721"/>
      <c r="GX945" s="721"/>
      <c r="GY945" s="721"/>
      <c r="GZ945" s="721"/>
      <c r="HA945" s="721"/>
      <c r="HB945" s="721"/>
      <c r="HC945" s="721"/>
      <c r="HD945" s="721"/>
      <c r="HE945" s="721"/>
      <c r="HF945" s="721"/>
      <c r="HG945" s="721"/>
      <c r="HH945" s="721"/>
      <c r="HI945" s="721"/>
      <c r="HJ945" s="721"/>
      <c r="HK945" s="721"/>
      <c r="HL945" s="721"/>
      <c r="HM945" s="721"/>
      <c r="HN945" s="721"/>
      <c r="HO945" s="721"/>
      <c r="HP945" s="721"/>
      <c r="HQ945" s="721"/>
      <c r="HR945" s="721"/>
      <c r="HS945" s="721"/>
      <c r="HT945" s="721"/>
      <c r="HU945" s="721"/>
      <c r="HV945" s="721"/>
      <c r="HW945" s="721"/>
      <c r="HX945" s="721"/>
      <c r="HY945" s="721"/>
      <c r="HZ945" s="721"/>
      <c r="IA945" s="721"/>
      <c r="IB945" s="721"/>
      <c r="IC945" s="721"/>
      <c r="ID945" s="721"/>
      <c r="IE945" s="721"/>
      <c r="IF945" s="721"/>
      <c r="IG945" s="721"/>
      <c r="IH945" s="721"/>
      <c r="II945" s="721"/>
      <c r="IJ945" s="721"/>
      <c r="IK945" s="721"/>
      <c r="IL945" s="721"/>
      <c r="IM945" s="721"/>
      <c r="IN945" s="721"/>
      <c r="IO945" s="721"/>
      <c r="IP945" s="721"/>
      <c r="IQ945" s="721"/>
      <c r="IR945" s="721"/>
      <c r="IS945" s="721"/>
      <c r="IT945" s="721"/>
      <c r="IU945" s="721"/>
      <c r="IV945" s="721"/>
      <c r="IW945" s="721"/>
      <c r="IX945" s="721"/>
      <c r="IY945" s="721"/>
      <c r="IZ945" s="721"/>
      <c r="JA945" s="721"/>
      <c r="JB945" s="721"/>
      <c r="JC945" s="721"/>
      <c r="JD945" s="721"/>
      <c r="JE945" s="721"/>
      <c r="JF945" s="721"/>
      <c r="JG945" s="721"/>
      <c r="JH945" s="721"/>
      <c r="JI945" s="721"/>
      <c r="JJ945" s="721"/>
      <c r="JK945" s="721"/>
      <c r="JL945" s="721"/>
      <c r="JM945" s="721"/>
      <c r="JN945" s="721"/>
      <c r="JO945" s="721"/>
      <c r="JP945" s="721"/>
      <c r="JQ945" s="721"/>
      <c r="JR945" s="721"/>
      <c r="JS945" s="721"/>
      <c r="JT945" s="721"/>
      <c r="JU945" s="721"/>
      <c r="JV945" s="721"/>
      <c r="JW945" s="721"/>
      <c r="JX945" s="721"/>
      <c r="JY945" s="721"/>
      <c r="JZ945" s="721"/>
      <c r="KA945" s="721"/>
      <c r="KB945" s="721"/>
      <c r="KC945" s="721"/>
      <c r="KD945" s="721"/>
      <c r="KE945" s="721"/>
      <c r="KF945" s="721"/>
      <c r="KG945" s="721"/>
      <c r="KH945" s="721"/>
      <c r="KI945" s="721"/>
      <c r="KJ945" s="721"/>
      <c r="KK945" s="721"/>
      <c r="KL945" s="721"/>
      <c r="KM945" s="721"/>
      <c r="KN945" s="721"/>
      <c r="KO945" s="721"/>
      <c r="KP945" s="721"/>
      <c r="KQ945" s="721"/>
      <c r="KR945" s="721"/>
      <c r="KS945" s="721"/>
      <c r="KT945" s="721"/>
      <c r="KU945" s="721"/>
      <c r="KV945" s="721"/>
      <c r="KW945" s="721"/>
      <c r="KX945" s="721"/>
      <c r="KY945" s="721"/>
      <c r="KZ945" s="721"/>
      <c r="LA945" s="721"/>
      <c r="LB945" s="721"/>
      <c r="LC945" s="721"/>
      <c r="LD945" s="721"/>
      <c r="LE945" s="721"/>
      <c r="LF945" s="721"/>
      <c r="LG945" s="721"/>
      <c r="LH945" s="721"/>
      <c r="LI945" s="721"/>
      <c r="LJ945" s="721"/>
      <c r="LK945" s="721"/>
      <c r="LL945" s="721"/>
      <c r="LM945" s="721"/>
      <c r="LN945" s="721"/>
      <c r="LO945" s="721"/>
      <c r="LP945" s="721"/>
      <c r="LQ945" s="721"/>
      <c r="LR945" s="721"/>
      <c r="LS945" s="721"/>
      <c r="LT945" s="721"/>
      <c r="LU945" s="721"/>
      <c r="LV945" s="721"/>
      <c r="LW945" s="721"/>
      <c r="LX945" s="721"/>
      <c r="LY945" s="721"/>
      <c r="LZ945" s="721"/>
      <c r="MA945" s="721"/>
      <c r="MB945" s="721"/>
      <c r="MC945" s="721"/>
      <c r="MD945" s="721"/>
      <c r="ME945" s="721"/>
      <c r="MF945" s="721"/>
      <c r="MG945" s="721"/>
      <c r="MH945" s="721"/>
      <c r="MI945" s="721"/>
      <c r="MJ945" s="721"/>
      <c r="MK945" s="721"/>
      <c r="ML945" s="721"/>
      <c r="MM945" s="721"/>
      <c r="MN945" s="721"/>
      <c r="MO945" s="721"/>
      <c r="MP945" s="721"/>
      <c r="MQ945" s="721"/>
      <c r="MR945" s="721"/>
      <c r="MS945" s="721"/>
      <c r="MT945" s="721"/>
      <c r="MU945" s="721"/>
      <c r="MV945" s="721"/>
      <c r="MW945" s="721"/>
      <c r="MX945" s="721"/>
      <c r="MY945" s="721"/>
      <c r="MZ945" s="721"/>
      <c r="NA945" s="721"/>
      <c r="NB945" s="721"/>
      <c r="NC945" s="721"/>
      <c r="ND945" s="721"/>
      <c r="NE945" s="721"/>
      <c r="NF945" s="721"/>
      <c r="NG945" s="721"/>
      <c r="NH945" s="721"/>
      <c r="NI945" s="721"/>
      <c r="NJ945" s="721"/>
      <c r="NK945" s="721"/>
      <c r="NL945" s="721"/>
      <c r="NM945" s="721"/>
      <c r="NN945" s="721"/>
      <c r="NO945" s="721"/>
      <c r="NP945" s="721"/>
      <c r="NQ945" s="721"/>
      <c r="NR945" s="721"/>
      <c r="NS945" s="721"/>
      <c r="NT945" s="721"/>
      <c r="NU945" s="721"/>
      <c r="NV945" s="721"/>
      <c r="NW945" s="721"/>
      <c r="NX945" s="721"/>
      <c r="NY945" s="721"/>
      <c r="NZ945" s="721"/>
      <c r="OA945" s="721"/>
      <c r="OB945" s="721"/>
      <c r="OC945" s="721"/>
      <c r="OD945" s="721"/>
      <c r="OE945" s="721"/>
      <c r="OF945" s="721"/>
      <c r="OG945" s="721"/>
      <c r="OH945" s="721"/>
      <c r="OI945" s="721"/>
      <c r="OJ945" s="721"/>
      <c r="OK945" s="721"/>
      <c r="OL945" s="721"/>
      <c r="OM945" s="721"/>
      <c r="ON945" s="721"/>
      <c r="OO945" s="721"/>
      <c r="OP945" s="721"/>
      <c r="OQ945" s="721"/>
      <c r="OR945" s="721"/>
      <c r="OS945" s="721"/>
      <c r="OT945" s="721"/>
      <c r="OU945" s="721"/>
      <c r="OV945" s="721"/>
      <c r="OW945" s="721"/>
      <c r="OX945" s="721"/>
      <c r="OY945" s="721"/>
      <c r="OZ945" s="721"/>
      <c r="PA945" s="721"/>
      <c r="PB945" s="721"/>
      <c r="PC945" s="721"/>
      <c r="PD945" s="721"/>
      <c r="PE945" s="721"/>
      <c r="PF945" s="721"/>
      <c r="PG945" s="721"/>
      <c r="PH945" s="721"/>
      <c r="PI945" s="721"/>
      <c r="PJ945" s="721"/>
      <c r="PK945" s="721"/>
      <c r="PL945" s="721"/>
      <c r="PM945" s="721"/>
      <c r="PN945" s="721"/>
      <c r="PO945" s="721"/>
      <c r="PP945" s="721"/>
      <c r="PQ945" s="721"/>
      <c r="PR945" s="721"/>
      <c r="PS945" s="721"/>
      <c r="PT945" s="721"/>
      <c r="PU945" s="721"/>
      <c r="PV945" s="721"/>
      <c r="PW945" s="721"/>
      <c r="PX945" s="721"/>
      <c r="PY945" s="721"/>
      <c r="PZ945" s="721"/>
      <c r="QA945" s="721"/>
      <c r="QB945" s="721"/>
      <c r="QC945" s="721"/>
      <c r="QD945" s="721"/>
      <c r="QE945" s="721"/>
      <c r="QF945" s="721"/>
      <c r="QG945" s="721"/>
      <c r="QH945" s="721"/>
      <c r="QI945" s="721"/>
      <c r="QJ945" s="721"/>
      <c r="QK945" s="721"/>
      <c r="QL945" s="721"/>
      <c r="QM945" s="721"/>
      <c r="QN945" s="721"/>
      <c r="QO945" s="721"/>
      <c r="QP945" s="721"/>
      <c r="QQ945" s="721"/>
      <c r="QR945" s="721"/>
      <c r="QS945" s="721"/>
      <c r="QT945" s="721"/>
      <c r="QU945" s="721"/>
      <c r="QV945" s="721"/>
      <c r="QW945" s="721"/>
      <c r="QX945" s="721"/>
      <c r="QY945" s="721"/>
      <c r="QZ945" s="721"/>
      <c r="RA945" s="721"/>
      <c r="RB945" s="721"/>
      <c r="RC945" s="721"/>
      <c r="RD945" s="721"/>
      <c r="RE945" s="721"/>
      <c r="RF945" s="721"/>
      <c r="RG945" s="721"/>
      <c r="RH945" s="721"/>
      <c r="RI945" s="721"/>
      <c r="RJ945" s="721"/>
      <c r="RK945" s="721"/>
      <c r="RL945" s="721"/>
      <c r="RM945" s="721"/>
      <c r="RN945" s="721"/>
      <c r="RO945" s="721"/>
      <c r="RP945" s="721"/>
      <c r="RQ945" s="721"/>
      <c r="RR945" s="721"/>
      <c r="RS945" s="721"/>
      <c r="RT945" s="721"/>
      <c r="RU945" s="721"/>
      <c r="RV945" s="721"/>
      <c r="RW945" s="721"/>
      <c r="RX945" s="721"/>
      <c r="RY945" s="721"/>
      <c r="RZ945" s="721"/>
      <c r="SA945" s="721"/>
      <c r="SB945" s="721"/>
      <c r="SC945" s="721"/>
      <c r="SD945" s="721"/>
      <c r="SE945" s="721"/>
      <c r="SF945" s="721"/>
      <c r="SG945" s="721"/>
      <c r="SH945" s="721"/>
      <c r="SI945" s="721"/>
      <c r="SJ945" s="721"/>
      <c r="SK945" s="721"/>
      <c r="SL945" s="721"/>
      <c r="SM945" s="721"/>
      <c r="SN945" s="721"/>
      <c r="SO945" s="721"/>
      <c r="SP945" s="721"/>
      <c r="SQ945" s="721"/>
      <c r="SR945" s="721"/>
      <c r="SS945" s="721"/>
      <c r="ST945" s="721"/>
      <c r="SU945" s="721"/>
      <c r="SV945" s="721"/>
      <c r="SW945" s="721"/>
      <c r="SX945" s="721"/>
      <c r="SY945" s="721"/>
      <c r="SZ945" s="721"/>
      <c r="TA945" s="721"/>
      <c r="TB945" s="721"/>
      <c r="TC945" s="721"/>
      <c r="TD945" s="721"/>
      <c r="TE945" s="721"/>
      <c r="TF945" s="721"/>
      <c r="TG945" s="721"/>
      <c r="TH945" s="721"/>
      <c r="TI945" s="721"/>
      <c r="TJ945" s="721"/>
      <c r="TK945" s="721"/>
      <c r="TL945" s="721"/>
      <c r="TM945" s="721"/>
      <c r="TN945" s="721"/>
      <c r="TO945" s="721"/>
      <c r="TP945" s="721"/>
      <c r="TQ945" s="721"/>
      <c r="TR945" s="721"/>
      <c r="TS945" s="721"/>
      <c r="TT945" s="721"/>
      <c r="TU945" s="721"/>
      <c r="TV945" s="721"/>
      <c r="TW945" s="721"/>
      <c r="TX945" s="721"/>
      <c r="TY945" s="721"/>
      <c r="TZ945" s="721"/>
      <c r="UA945" s="721"/>
      <c r="UB945" s="721"/>
      <c r="UC945" s="721"/>
      <c r="UD945" s="721"/>
      <c r="UE945" s="721"/>
      <c r="UF945" s="721"/>
      <c r="UG945" s="721"/>
      <c r="UH945" s="721"/>
      <c r="UI945" s="721"/>
      <c r="UJ945" s="721"/>
      <c r="UK945" s="721"/>
      <c r="UL945" s="721"/>
      <c r="UM945" s="721"/>
      <c r="UN945" s="721"/>
      <c r="UO945" s="721"/>
      <c r="UP945" s="721"/>
      <c r="UQ945" s="721"/>
      <c r="UR945" s="721"/>
      <c r="US945" s="721"/>
      <c r="UT945" s="721"/>
      <c r="UU945" s="721"/>
      <c r="UV945" s="721"/>
      <c r="UW945" s="721"/>
      <c r="UX945" s="721"/>
      <c r="UY945" s="721"/>
      <c r="UZ945" s="721"/>
      <c r="VA945" s="721"/>
      <c r="VB945" s="721"/>
      <c r="VC945" s="721"/>
      <c r="VD945" s="721"/>
      <c r="VE945" s="721"/>
      <c r="VF945" s="721"/>
      <c r="VG945" s="721"/>
      <c r="VH945" s="721"/>
      <c r="VI945" s="721"/>
      <c r="VJ945" s="721"/>
      <c r="VK945" s="721"/>
      <c r="VL945" s="721"/>
      <c r="VM945" s="721"/>
      <c r="VN945" s="721"/>
      <c r="VO945" s="721"/>
      <c r="VP945" s="721"/>
      <c r="VQ945" s="721"/>
      <c r="VR945" s="721"/>
      <c r="VS945" s="721"/>
      <c r="VT945" s="721"/>
      <c r="VU945" s="721"/>
      <c r="VV945" s="721"/>
      <c r="VW945" s="721"/>
      <c r="VX945" s="721"/>
      <c r="VY945" s="721"/>
      <c r="VZ945" s="721"/>
      <c r="WA945" s="721"/>
      <c r="WB945" s="721"/>
      <c r="WC945" s="721"/>
      <c r="WD945" s="721"/>
      <c r="WE945" s="721"/>
      <c r="WF945" s="721"/>
      <c r="WG945" s="721"/>
      <c r="WH945" s="721"/>
      <c r="WI945" s="721"/>
      <c r="WJ945" s="721"/>
      <c r="WK945" s="721"/>
      <c r="WL945" s="721"/>
      <c r="WM945" s="721"/>
      <c r="WN945" s="721"/>
      <c r="WO945" s="721"/>
      <c r="WP945" s="721"/>
      <c r="WQ945" s="721"/>
      <c r="WR945" s="721"/>
      <c r="WS945" s="721"/>
      <c r="WT945" s="721"/>
      <c r="WU945" s="721"/>
      <c r="WV945" s="721"/>
      <c r="WW945" s="721"/>
      <c r="WX945" s="721"/>
      <c r="WY945" s="721"/>
      <c r="WZ945" s="721"/>
      <c r="XA945" s="721"/>
      <c r="XB945" s="721"/>
      <c r="XC945" s="721"/>
      <c r="XD945" s="721"/>
      <c r="XE945" s="721"/>
      <c r="XF945" s="721"/>
      <c r="XG945" s="721"/>
      <c r="XH945" s="721"/>
      <c r="XI945" s="721"/>
      <c r="XJ945" s="721"/>
      <c r="XK945" s="721"/>
      <c r="XL945" s="721"/>
      <c r="XM945" s="721"/>
      <c r="XN945" s="721"/>
      <c r="XO945" s="721"/>
      <c r="XP945" s="721"/>
      <c r="XQ945" s="721"/>
      <c r="XR945" s="721"/>
      <c r="XS945" s="721"/>
      <c r="XT945" s="721"/>
      <c r="XU945" s="721"/>
      <c r="XV945" s="721"/>
      <c r="XW945" s="721"/>
      <c r="XX945" s="721"/>
      <c r="XY945" s="721"/>
      <c r="XZ945" s="721"/>
      <c r="YA945" s="721"/>
      <c r="YB945" s="721"/>
      <c r="YC945" s="721"/>
      <c r="YD945" s="721"/>
      <c r="YE945" s="721"/>
      <c r="YF945" s="721"/>
      <c r="YG945" s="721"/>
      <c r="YH945" s="721"/>
      <c r="YI945" s="721"/>
      <c r="YJ945" s="721"/>
      <c r="YK945" s="721"/>
      <c r="YL945" s="721"/>
      <c r="YM945" s="721"/>
      <c r="YN945" s="721"/>
      <c r="YO945" s="721"/>
      <c r="YP945" s="721"/>
      <c r="YQ945" s="721"/>
      <c r="YR945" s="721"/>
      <c r="YS945" s="721"/>
      <c r="YT945" s="721"/>
      <c r="YU945" s="721"/>
      <c r="YV945" s="721"/>
      <c r="YW945" s="721"/>
      <c r="YX945" s="721"/>
      <c r="YY945" s="721"/>
      <c r="YZ945" s="721"/>
      <c r="ZA945" s="721"/>
      <c r="ZB945" s="721"/>
      <c r="ZC945" s="721"/>
      <c r="ZD945" s="721"/>
      <c r="ZE945" s="721"/>
      <c r="ZF945" s="721"/>
      <c r="ZG945" s="721"/>
      <c r="ZH945" s="721"/>
      <c r="ZI945" s="721"/>
      <c r="ZJ945" s="721"/>
      <c r="ZK945" s="721"/>
      <c r="ZL945" s="721"/>
      <c r="ZM945" s="721"/>
      <c r="ZN945" s="721"/>
      <c r="ZO945" s="721"/>
      <c r="ZP945" s="721"/>
      <c r="ZQ945" s="721"/>
      <c r="ZR945" s="721"/>
      <c r="ZS945" s="721"/>
      <c r="ZT945" s="721"/>
      <c r="ZU945" s="721"/>
      <c r="ZV945" s="721"/>
      <c r="ZW945" s="721"/>
      <c r="ZX945" s="721"/>
      <c r="ZY945" s="721"/>
      <c r="ZZ945" s="721"/>
      <c r="AAA945" s="721"/>
      <c r="AAB945" s="721"/>
      <c r="AAC945" s="721"/>
      <c r="AAD945" s="721"/>
      <c r="AAE945" s="721"/>
      <c r="AAF945" s="721"/>
      <c r="AAG945" s="721"/>
      <c r="AAH945" s="721"/>
      <c r="AAI945" s="721"/>
      <c r="AAJ945" s="721"/>
      <c r="AAK945" s="721"/>
      <c r="AAL945" s="721"/>
      <c r="AAM945" s="721"/>
      <c r="AAN945" s="721"/>
      <c r="AAO945" s="721"/>
      <c r="AAP945" s="721"/>
      <c r="AAQ945" s="721"/>
      <c r="AAR945" s="721"/>
      <c r="AAS945" s="721"/>
      <c r="AAT945" s="721"/>
      <c r="AAU945" s="721"/>
      <c r="AAV945" s="721"/>
      <c r="AAW945" s="721"/>
      <c r="AAX945" s="721"/>
      <c r="AAY945" s="721"/>
      <c r="AAZ945" s="721"/>
      <c r="ABA945" s="721"/>
      <c r="ABB945" s="721"/>
      <c r="ABC945" s="721"/>
      <c r="ABD945" s="721"/>
      <c r="ABE945" s="721"/>
      <c r="ABF945" s="721"/>
      <c r="ABG945" s="721"/>
      <c r="ABH945" s="721"/>
      <c r="ABI945" s="721"/>
      <c r="ABJ945" s="721"/>
      <c r="ABK945" s="721"/>
      <c r="ABL945" s="721"/>
      <c r="ABM945" s="721"/>
      <c r="ABN945" s="721"/>
      <c r="ABO945" s="721"/>
      <c r="ABP945" s="721"/>
      <c r="ABQ945" s="721"/>
      <c r="ABR945" s="721"/>
      <c r="ABS945" s="721"/>
      <c r="ABT945" s="721"/>
      <c r="ABU945" s="721"/>
      <c r="ABV945" s="721"/>
      <c r="ABW945" s="721"/>
      <c r="ABX945" s="721"/>
      <c r="ABY945" s="721"/>
      <c r="ABZ945" s="721"/>
      <c r="ACA945" s="721"/>
      <c r="ACB945" s="721"/>
      <c r="ACC945" s="721"/>
      <c r="ACD945" s="721"/>
      <c r="ACE945" s="721"/>
      <c r="ACF945" s="721"/>
      <c r="ACG945" s="721"/>
      <c r="ACH945" s="721"/>
      <c r="ACI945" s="721"/>
      <c r="ACJ945" s="721"/>
      <c r="ACK945" s="721"/>
      <c r="ACL945" s="721"/>
      <c r="ACM945" s="721"/>
      <c r="ACN945" s="721"/>
      <c r="ACO945" s="721"/>
      <c r="ACP945" s="721"/>
      <c r="ACQ945" s="721"/>
      <c r="ACR945" s="721"/>
      <c r="ACS945" s="721"/>
      <c r="ACT945" s="721"/>
      <c r="ACU945" s="721"/>
      <c r="ACV945" s="721"/>
      <c r="ACW945" s="721"/>
      <c r="ACX945" s="721"/>
      <c r="ACY945" s="721"/>
      <c r="ACZ945" s="721"/>
      <c r="ADA945" s="721"/>
      <c r="ADB945" s="721"/>
      <c r="ADC945" s="721"/>
      <c r="ADD945" s="721"/>
      <c r="ADE945" s="721"/>
      <c r="ADF945" s="721"/>
      <c r="ADG945" s="721"/>
      <c r="ADH945" s="721"/>
      <c r="ADI945" s="721"/>
      <c r="ADJ945" s="721"/>
      <c r="ADK945" s="721"/>
      <c r="ADL945" s="721"/>
      <c r="ADM945" s="721"/>
      <c r="ADN945" s="721"/>
      <c r="ADO945" s="721"/>
      <c r="ADP945" s="721"/>
      <c r="ADQ945" s="721"/>
      <c r="ADR945" s="721"/>
      <c r="ADS945" s="721"/>
      <c r="ADT945" s="721"/>
      <c r="ADU945" s="721"/>
      <c r="ADV945" s="721"/>
      <c r="ADW945" s="721"/>
      <c r="ADX945" s="721"/>
      <c r="ADY945" s="721"/>
      <c r="ADZ945" s="721"/>
      <c r="AEA945" s="721"/>
      <c r="AEB945" s="721"/>
      <c r="AEC945" s="721"/>
      <c r="AED945" s="721"/>
      <c r="AEE945" s="721"/>
      <c r="AEF945" s="721"/>
      <c r="AEG945" s="721"/>
      <c r="AEH945" s="721"/>
      <c r="AEI945" s="721"/>
      <c r="AEJ945" s="721"/>
      <c r="AEK945" s="721"/>
      <c r="AEL945" s="721"/>
      <c r="AEM945" s="721"/>
      <c r="AEN945" s="721"/>
      <c r="AEO945" s="721"/>
      <c r="AEP945" s="721"/>
      <c r="AEQ945" s="721"/>
      <c r="AER945" s="721"/>
      <c r="AES945" s="721"/>
      <c r="AET945" s="721"/>
      <c r="AEU945" s="721"/>
      <c r="AEV945" s="721"/>
      <c r="AEW945" s="721"/>
      <c r="AEX945" s="721"/>
      <c r="AEY945" s="721"/>
      <c r="AEZ945" s="721"/>
      <c r="AFA945" s="721"/>
      <c r="AFB945" s="721"/>
      <c r="AFC945" s="721"/>
      <c r="AFD945" s="721"/>
      <c r="AFE945" s="721"/>
      <c r="AFF945" s="721"/>
      <c r="AFG945" s="721"/>
      <c r="AFH945" s="721"/>
      <c r="AFI945" s="721"/>
      <c r="AFJ945" s="721"/>
      <c r="AFK945" s="721"/>
      <c r="AFL945" s="721"/>
      <c r="AFM945" s="721"/>
      <c r="AFN945" s="721"/>
      <c r="AFO945" s="721"/>
      <c r="AFP945" s="721"/>
      <c r="AFQ945" s="721"/>
      <c r="AFR945" s="721"/>
      <c r="AFS945" s="721"/>
      <c r="AFT945" s="721"/>
      <c r="AFU945" s="721"/>
      <c r="AFV945" s="721"/>
      <c r="AFW945" s="721"/>
      <c r="AFX945" s="721"/>
      <c r="AFY945" s="721"/>
      <c r="AFZ945" s="721"/>
      <c r="AGA945" s="721"/>
      <c r="AGB945" s="721"/>
      <c r="AGC945" s="721"/>
      <c r="AGD945" s="721"/>
      <c r="AGE945" s="721"/>
      <c r="AGF945" s="721"/>
      <c r="AGG945" s="721"/>
      <c r="AGH945" s="721"/>
      <c r="AGI945" s="721"/>
      <c r="AGJ945" s="721"/>
      <c r="AGK945" s="721"/>
      <c r="AGL945" s="721"/>
      <c r="AGM945" s="721"/>
      <c r="AGN945" s="721"/>
      <c r="AGO945" s="721"/>
      <c r="AGP945" s="721"/>
      <c r="AGQ945" s="721"/>
      <c r="AGR945" s="721"/>
      <c r="AGS945" s="721"/>
      <c r="AGT945" s="721"/>
      <c r="AGU945" s="721"/>
      <c r="AGV945" s="721"/>
      <c r="AGW945" s="721"/>
      <c r="AGX945" s="721"/>
      <c r="AGY945" s="721"/>
      <c r="AGZ945" s="721"/>
      <c r="AHA945" s="721"/>
      <c r="AHB945" s="721"/>
      <c r="AHC945" s="721"/>
      <c r="AHD945" s="721"/>
      <c r="AHE945" s="721"/>
      <c r="AHF945" s="721"/>
      <c r="AHG945" s="721"/>
      <c r="AHH945" s="721"/>
      <c r="AHI945" s="721"/>
      <c r="AHJ945" s="721"/>
      <c r="AHK945" s="721"/>
      <c r="AHL945" s="721"/>
      <c r="AHM945" s="721"/>
      <c r="AHN945" s="721"/>
      <c r="AHO945" s="721"/>
      <c r="AHP945" s="721"/>
      <c r="AHQ945" s="721"/>
      <c r="AHR945" s="721"/>
      <c r="AHS945" s="721"/>
      <c r="AHT945" s="721"/>
      <c r="AHU945" s="721"/>
      <c r="AHV945" s="721"/>
      <c r="AHW945" s="721"/>
      <c r="AHX945" s="721"/>
      <c r="AHY945" s="721"/>
      <c r="AHZ945" s="721"/>
      <c r="AIA945" s="721"/>
      <c r="AIB945" s="721"/>
      <c r="AIC945" s="721"/>
      <c r="AID945" s="721"/>
      <c r="AIE945" s="721"/>
      <c r="AIF945" s="721"/>
      <c r="AIG945" s="721"/>
      <c r="AIH945" s="721"/>
      <c r="AII945" s="721"/>
      <c r="AIJ945" s="721"/>
      <c r="AIK945" s="721"/>
      <c r="AIL945" s="721"/>
      <c r="AIM945" s="721"/>
      <c r="AIN945" s="721"/>
      <c r="AIO945" s="721"/>
      <c r="AIP945" s="721"/>
      <c r="AIQ945" s="721"/>
      <c r="AIR945" s="721"/>
      <c r="AIS945" s="721"/>
      <c r="AIT945" s="721"/>
      <c r="AIU945" s="721"/>
      <c r="AIV945" s="721"/>
      <c r="AIW945" s="721"/>
      <c r="AIX945" s="721"/>
      <c r="AIY945" s="721"/>
      <c r="AIZ945" s="721"/>
      <c r="AJA945" s="721"/>
      <c r="AJB945" s="721"/>
      <c r="AJC945" s="721"/>
      <c r="AJD945" s="721"/>
      <c r="AJE945" s="721"/>
      <c r="AJF945" s="721"/>
      <c r="AJG945" s="721"/>
      <c r="AJH945" s="721"/>
      <c r="AJI945" s="721"/>
      <c r="AJJ945" s="721"/>
      <c r="AJK945" s="721"/>
      <c r="AJL945" s="721"/>
      <c r="AJM945" s="721"/>
      <c r="AJN945" s="721"/>
      <c r="AJO945" s="721"/>
      <c r="AJP945" s="721"/>
      <c r="AJQ945" s="721"/>
      <c r="AJR945" s="721"/>
      <c r="AJS945" s="721"/>
      <c r="AJT945" s="721"/>
      <c r="AJU945" s="721"/>
      <c r="AJV945" s="721"/>
      <c r="AJW945" s="721"/>
      <c r="AJX945" s="721"/>
      <c r="AJY945" s="721"/>
      <c r="AJZ945" s="721"/>
      <c r="AKA945" s="721"/>
      <c r="AKB945" s="721"/>
      <c r="AKC945" s="721"/>
      <c r="AKD945" s="721"/>
      <c r="AKE945" s="721"/>
      <c r="AKF945" s="721"/>
      <c r="AKG945" s="721"/>
      <c r="AKH945" s="721"/>
      <c r="AKI945" s="721"/>
      <c r="AKJ945" s="721"/>
      <c r="AKK945" s="721"/>
      <c r="AKL945" s="721"/>
      <c r="AKM945" s="721"/>
      <c r="AKN945" s="721"/>
      <c r="AKO945" s="721"/>
      <c r="AKP945" s="721"/>
      <c r="AKQ945" s="721"/>
      <c r="AKR945" s="721"/>
      <c r="AKS945" s="721"/>
      <c r="AKT945" s="721"/>
      <c r="AKU945" s="721"/>
      <c r="AKV945" s="721"/>
      <c r="AKW945" s="721"/>
      <c r="AKX945" s="721"/>
      <c r="AKY945" s="721"/>
      <c r="AKZ945" s="721"/>
      <c r="ALA945" s="721"/>
      <c r="ALB945" s="721"/>
      <c r="ALC945" s="721"/>
      <c r="ALD945" s="721"/>
      <c r="ALE945" s="721"/>
      <c r="ALF945" s="721"/>
      <c r="ALG945" s="721"/>
      <c r="ALH945" s="721"/>
      <c r="ALI945" s="721"/>
      <c r="ALJ945" s="721"/>
      <c r="ALK945" s="721"/>
      <c r="ALL945" s="721"/>
      <c r="ALM945" s="721"/>
      <c r="ALN945" s="721"/>
      <c r="ALO945" s="721"/>
      <c r="ALP945" s="721"/>
      <c r="ALQ945" s="721"/>
      <c r="ALR945" s="721"/>
      <c r="ALS945" s="721"/>
      <c r="ALT945" s="721"/>
      <c r="ALU945" s="721"/>
      <c r="ALV945" s="721"/>
      <c r="ALW945" s="721"/>
      <c r="ALX945" s="721"/>
      <c r="ALY945" s="721"/>
      <c r="ALZ945" s="721"/>
      <c r="AMA945" s="721"/>
      <c r="AMB945" s="721"/>
      <c r="AMC945" s="721"/>
      <c r="AMD945" s="721"/>
      <c r="AME945" s="721"/>
      <c r="AMF945" s="721"/>
      <c r="AMG945" s="721"/>
      <c r="AMH945" s="721"/>
      <c r="AMI945" s="721"/>
      <c r="AMJ945" s="721"/>
      <c r="AMK945" s="721"/>
      <c r="AML945" s="721"/>
      <c r="AMM945" s="721"/>
      <c r="AMN945" s="721"/>
      <c r="AMO945" s="721"/>
      <c r="AMP945" s="721"/>
      <c r="AMQ945" s="721"/>
      <c r="AMR945" s="721"/>
      <c r="AMS945" s="721"/>
      <c r="AMT945" s="721"/>
      <c r="AMU945" s="721"/>
      <c r="AMV945" s="721"/>
      <c r="AMW945" s="721"/>
      <c r="AMX945" s="721"/>
      <c r="AMY945" s="721"/>
      <c r="AMZ945" s="721"/>
      <c r="ANA945" s="721"/>
      <c r="ANB945" s="721"/>
      <c r="ANC945" s="721"/>
      <c r="AND945" s="721"/>
      <c r="ANE945" s="721"/>
      <c r="ANF945" s="721"/>
      <c r="ANG945" s="721"/>
      <c r="ANH945" s="721"/>
      <c r="ANI945" s="721"/>
      <c r="ANJ945" s="721"/>
      <c r="ANK945" s="721"/>
      <c r="ANL945" s="721"/>
      <c r="ANM945" s="721"/>
      <c r="ANN945" s="721"/>
      <c r="ANO945" s="721"/>
      <c r="ANP945" s="721"/>
      <c r="ANQ945" s="721"/>
      <c r="ANR945" s="721"/>
      <c r="ANS945" s="721"/>
      <c r="ANT945" s="721"/>
      <c r="ANU945" s="721"/>
      <c r="ANV945" s="721"/>
      <c r="ANW945" s="721"/>
      <c r="ANX945" s="721"/>
      <c r="ANY945" s="721"/>
      <c r="ANZ945" s="721"/>
      <c r="AOA945" s="721"/>
      <c r="AOB945" s="721"/>
      <c r="AOC945" s="721"/>
      <c r="AOD945" s="721"/>
      <c r="AOE945" s="721"/>
      <c r="AOF945" s="721"/>
      <c r="AOG945" s="721"/>
      <c r="AOH945" s="721"/>
      <c r="AOI945" s="721"/>
      <c r="AOJ945" s="721"/>
      <c r="AOK945" s="721"/>
      <c r="AOL945" s="721"/>
      <c r="AOM945" s="721"/>
      <c r="AON945" s="721"/>
      <c r="AOO945" s="721"/>
      <c r="AOP945" s="721"/>
      <c r="AOQ945" s="721"/>
      <c r="AOR945" s="721"/>
      <c r="AOS945" s="721"/>
      <c r="AOT945" s="721"/>
      <c r="AOU945" s="721"/>
      <c r="AOV945" s="721"/>
      <c r="AOW945" s="721"/>
      <c r="AOX945" s="721"/>
      <c r="AOY945" s="721"/>
      <c r="AOZ945" s="721"/>
      <c r="APA945" s="721"/>
      <c r="APB945" s="721"/>
      <c r="APC945" s="721"/>
      <c r="APD945" s="721"/>
      <c r="APE945" s="721"/>
      <c r="APF945" s="721"/>
      <c r="APG945" s="721"/>
      <c r="APH945" s="721"/>
      <c r="API945" s="721"/>
      <c r="APJ945" s="721"/>
      <c r="APK945" s="721"/>
      <c r="APL945" s="721"/>
      <c r="APM945" s="721"/>
      <c r="APN945" s="721"/>
      <c r="APO945" s="721"/>
      <c r="APP945" s="721"/>
      <c r="APQ945" s="721"/>
      <c r="APR945" s="721"/>
      <c r="APS945" s="721"/>
      <c r="APT945" s="721"/>
      <c r="APU945" s="721"/>
      <c r="APV945" s="721"/>
      <c r="APW945" s="721"/>
      <c r="APX945" s="721"/>
      <c r="APY945" s="721"/>
      <c r="APZ945" s="721"/>
      <c r="AQA945" s="721"/>
      <c r="AQB945" s="721"/>
      <c r="AQC945" s="721"/>
      <c r="AQD945" s="721"/>
      <c r="AQE945" s="721"/>
      <c r="AQF945" s="721"/>
      <c r="AQG945" s="721"/>
      <c r="AQH945" s="721"/>
      <c r="AQI945" s="721"/>
      <c r="AQJ945" s="721"/>
      <c r="AQK945" s="721"/>
      <c r="AQL945" s="721"/>
      <c r="AQM945" s="721"/>
      <c r="AQN945" s="721"/>
      <c r="AQO945" s="721"/>
      <c r="AQP945" s="721"/>
      <c r="AQQ945" s="721"/>
      <c r="AQR945" s="721"/>
      <c r="AQS945" s="721"/>
      <c r="AQT945" s="721"/>
      <c r="AQU945" s="721"/>
      <c r="AQV945" s="721"/>
      <c r="AQW945" s="721"/>
      <c r="AQX945" s="721"/>
      <c r="AQY945" s="721"/>
      <c r="AQZ945" s="721"/>
      <c r="ARA945" s="721"/>
      <c r="ARB945" s="721"/>
      <c r="ARC945" s="721"/>
      <c r="ARD945" s="721"/>
      <c r="ARE945" s="721"/>
      <c r="ARF945" s="721"/>
      <c r="ARG945" s="721"/>
      <c r="ARH945" s="721"/>
      <c r="ARI945" s="721"/>
      <c r="ARJ945" s="721"/>
      <c r="ARK945" s="721"/>
      <c r="ARL945" s="721"/>
      <c r="ARM945" s="721"/>
      <c r="ARN945" s="721"/>
      <c r="ARO945" s="721"/>
      <c r="ARP945" s="721"/>
      <c r="ARQ945" s="721"/>
      <c r="ARR945" s="721"/>
      <c r="ARS945" s="721"/>
      <c r="ART945" s="721"/>
      <c r="ARU945" s="721"/>
      <c r="ARV945" s="721"/>
      <c r="ARW945" s="721"/>
      <c r="ARX945" s="721"/>
      <c r="ARY945" s="721"/>
      <c r="ARZ945" s="721"/>
      <c r="ASA945" s="721"/>
      <c r="ASB945" s="721"/>
      <c r="ASC945" s="721"/>
      <c r="ASD945" s="721"/>
      <c r="ASE945" s="721"/>
      <c r="ASF945" s="721"/>
      <c r="ASG945" s="721"/>
      <c r="ASH945" s="721"/>
      <c r="ASI945" s="721"/>
      <c r="ASJ945" s="721"/>
      <c r="ASK945" s="721"/>
      <c r="ASL945" s="721"/>
      <c r="ASM945" s="721"/>
      <c r="ASN945" s="721"/>
      <c r="ASO945" s="721"/>
      <c r="ASP945" s="721"/>
      <c r="ASQ945" s="721"/>
      <c r="ASR945" s="721"/>
      <c r="ASS945" s="721"/>
      <c r="AST945" s="721"/>
      <c r="ASU945" s="721"/>
      <c r="ASV945" s="721"/>
      <c r="ASW945" s="721"/>
      <c r="ASX945" s="721"/>
      <c r="ASY945" s="721"/>
      <c r="ASZ945" s="721"/>
      <c r="ATA945" s="721"/>
      <c r="ATB945" s="721"/>
      <c r="ATC945" s="721"/>
      <c r="ATD945" s="721"/>
      <c r="ATE945" s="721"/>
      <c r="ATF945" s="721"/>
      <c r="ATG945" s="721"/>
      <c r="ATH945" s="721"/>
      <c r="ATI945" s="721"/>
      <c r="ATJ945" s="721"/>
      <c r="ATK945" s="721"/>
      <c r="ATL945" s="721"/>
      <c r="ATM945" s="721"/>
      <c r="ATN945" s="721"/>
      <c r="ATO945" s="721"/>
      <c r="ATP945" s="721"/>
      <c r="ATQ945" s="721"/>
      <c r="ATR945" s="721"/>
      <c r="ATS945" s="721"/>
      <c r="ATT945" s="721"/>
      <c r="ATU945" s="721"/>
      <c r="ATV945" s="721"/>
      <c r="ATW945" s="721"/>
      <c r="ATX945" s="721"/>
      <c r="ATY945" s="721"/>
      <c r="ATZ945" s="721"/>
      <c r="AUA945" s="721"/>
      <c r="AUB945" s="721"/>
      <c r="AUC945" s="721"/>
      <c r="AUD945" s="721"/>
      <c r="AUE945" s="721"/>
      <c r="AUF945" s="721"/>
      <c r="AUG945" s="721"/>
      <c r="AUH945" s="721"/>
      <c r="AUI945" s="721"/>
      <c r="AUJ945" s="721"/>
      <c r="AUK945" s="721"/>
      <c r="AUL945" s="721"/>
      <c r="AUM945" s="721"/>
      <c r="AUN945" s="721"/>
      <c r="AUO945" s="721"/>
      <c r="AUP945" s="721"/>
      <c r="AUQ945" s="721"/>
      <c r="AUR945" s="721"/>
      <c r="AUS945" s="721"/>
      <c r="AUT945" s="721"/>
      <c r="AUU945" s="721"/>
      <c r="AUV945" s="721"/>
      <c r="AUW945" s="721"/>
      <c r="AUX945" s="721"/>
      <c r="AUY945" s="721"/>
      <c r="AUZ945" s="721"/>
      <c r="AVA945" s="721"/>
      <c r="AVB945" s="721"/>
      <c r="AVC945" s="721"/>
      <c r="AVD945" s="721"/>
      <c r="AVE945" s="721"/>
      <c r="AVF945" s="721"/>
      <c r="AVG945" s="721"/>
      <c r="AVH945" s="721"/>
      <c r="AVI945" s="721"/>
      <c r="AVJ945" s="721"/>
      <c r="AVK945" s="721"/>
    </row>
    <row r="946" spans="1:1259">
      <c r="A946" s="716"/>
      <c r="B946" s="716"/>
      <c r="C946" s="716"/>
      <c r="D946" s="714" t="s">
        <v>3247</v>
      </c>
      <c r="E946" s="714" t="s">
        <v>3104</v>
      </c>
      <c r="F946" s="703"/>
      <c r="G946" s="703"/>
      <c r="H946" s="734"/>
      <c r="I946" s="698" t="s">
        <v>1699</v>
      </c>
      <c r="J946" s="704"/>
      <c r="K946" s="704" t="s">
        <v>5011</v>
      </c>
      <c r="L946" s="704" t="s">
        <v>3340</v>
      </c>
      <c r="M946" s="704">
        <v>44550</v>
      </c>
      <c r="N946" s="704">
        <v>44687</v>
      </c>
      <c r="O946" s="706"/>
      <c r="P946" s="704"/>
      <c r="Q946" s="704"/>
      <c r="R946" s="704"/>
      <c r="S946" s="703" t="s">
        <v>2425</v>
      </c>
      <c r="T946" s="703">
        <v>60</v>
      </c>
      <c r="U946" s="703"/>
      <c r="V946" s="703" t="s">
        <v>973</v>
      </c>
      <c r="W946" s="703">
        <v>400</v>
      </c>
      <c r="X946" s="707">
        <v>768</v>
      </c>
      <c r="Y946" s="539">
        <f t="shared" si="42"/>
        <v>307200</v>
      </c>
      <c r="Z946" s="708">
        <v>0.53</v>
      </c>
      <c r="AA946" s="681">
        <f t="shared" si="43"/>
        <v>162816</v>
      </c>
      <c r="AB946" s="682"/>
      <c r="AC946" s="683">
        <v>0</v>
      </c>
      <c r="AD946" s="710"/>
      <c r="AE946" s="709"/>
      <c r="AF946" s="695">
        <f t="shared" si="44"/>
        <v>162816</v>
      </c>
      <c r="AG946" s="703" t="s">
        <v>1073</v>
      </c>
      <c r="AH946" s="703"/>
      <c r="AI946" s="705">
        <v>60</v>
      </c>
      <c r="AJ946" s="703" t="s">
        <v>1610</v>
      </c>
      <c r="AK946" s="711" t="s">
        <v>1149</v>
      </c>
      <c r="AL946" s="703">
        <v>78744</v>
      </c>
      <c r="AM946" s="703" t="s">
        <v>52</v>
      </c>
      <c r="AN946" s="703"/>
      <c r="AO946" s="703"/>
      <c r="AP946" s="712"/>
      <c r="AQ946" s="712" t="s">
        <v>37</v>
      </c>
      <c r="AR946" s="712"/>
      <c r="AS946" s="715" t="s">
        <v>1157</v>
      </c>
      <c r="AT946" s="715" t="s">
        <v>1078</v>
      </c>
      <c r="AU946" s="715" t="s">
        <v>1078</v>
      </c>
      <c r="AV946" s="708">
        <v>0.53</v>
      </c>
      <c r="AW946" s="721"/>
      <c r="AX946" s="721"/>
      <c r="AY946" s="721"/>
      <c r="AZ946" s="721"/>
      <c r="BA946" s="721"/>
      <c r="BB946" s="721"/>
      <c r="BC946" s="721"/>
      <c r="BD946" s="721"/>
      <c r="BE946" s="721"/>
      <c r="BF946" s="721"/>
      <c r="BG946" s="721"/>
      <c r="BH946" s="721"/>
      <c r="BI946" s="721"/>
      <c r="BJ946" s="721"/>
      <c r="BK946" s="721"/>
      <c r="BL946" s="721"/>
      <c r="BM946" s="721"/>
      <c r="BN946" s="721"/>
      <c r="BO946" s="721"/>
      <c r="BP946" s="721"/>
      <c r="BQ946" s="721"/>
      <c r="BR946" s="721"/>
      <c r="BS946" s="721"/>
      <c r="BT946" s="721"/>
      <c r="BU946" s="721"/>
      <c r="BV946" s="721"/>
      <c r="BW946" s="721"/>
      <c r="BX946" s="721"/>
      <c r="BY946" s="721"/>
      <c r="BZ946" s="721"/>
      <c r="CA946" s="721"/>
      <c r="CB946" s="721"/>
      <c r="CC946" s="721"/>
      <c r="CD946" s="721"/>
      <c r="CE946" s="721"/>
      <c r="CF946" s="721"/>
      <c r="CG946" s="721"/>
      <c r="CH946" s="721"/>
      <c r="CI946" s="721"/>
      <c r="CJ946" s="721"/>
      <c r="CK946" s="721"/>
      <c r="CL946" s="721"/>
      <c r="CM946" s="721"/>
      <c r="CN946" s="721"/>
      <c r="CO946" s="721"/>
      <c r="CP946" s="721"/>
      <c r="CQ946" s="721"/>
      <c r="CR946" s="721"/>
      <c r="CS946" s="721"/>
      <c r="CT946" s="721"/>
      <c r="CU946" s="721"/>
      <c r="CV946" s="721"/>
      <c r="CW946" s="721"/>
      <c r="CX946" s="721"/>
      <c r="CY946" s="721"/>
      <c r="CZ946" s="721"/>
      <c r="DA946" s="721"/>
      <c r="DB946" s="721"/>
      <c r="DC946" s="721"/>
      <c r="DD946" s="721"/>
      <c r="DE946" s="721"/>
      <c r="DF946" s="721"/>
      <c r="DG946" s="721"/>
      <c r="DH946" s="721"/>
      <c r="DI946" s="721"/>
      <c r="DJ946" s="721"/>
      <c r="DK946" s="721"/>
      <c r="DL946" s="721"/>
      <c r="DM946" s="721"/>
      <c r="DN946" s="721"/>
      <c r="DO946" s="721"/>
      <c r="DP946" s="721"/>
      <c r="DQ946" s="721"/>
      <c r="DR946" s="721"/>
      <c r="DS946" s="721"/>
      <c r="DT946" s="721"/>
      <c r="DU946" s="721"/>
      <c r="DV946" s="721"/>
      <c r="DW946" s="721"/>
      <c r="DX946" s="721"/>
      <c r="DY946" s="721"/>
      <c r="DZ946" s="721"/>
      <c r="EA946" s="721"/>
      <c r="EB946" s="721"/>
      <c r="EC946" s="721"/>
      <c r="ED946" s="721"/>
      <c r="EE946" s="721"/>
      <c r="EF946" s="721"/>
      <c r="EG946" s="721"/>
      <c r="EH946" s="721"/>
      <c r="EI946" s="721"/>
      <c r="EJ946" s="721"/>
      <c r="EK946" s="721"/>
      <c r="EL946" s="721"/>
      <c r="EM946" s="721"/>
      <c r="EN946" s="721"/>
      <c r="EO946" s="721"/>
      <c r="EP946" s="721"/>
      <c r="EQ946" s="721"/>
      <c r="ER946" s="721"/>
      <c r="ES946" s="721"/>
      <c r="ET946" s="721"/>
      <c r="EU946" s="721"/>
      <c r="EV946" s="721"/>
      <c r="EW946" s="721"/>
      <c r="EX946" s="721"/>
      <c r="EY946" s="721"/>
      <c r="EZ946" s="721"/>
      <c r="FA946" s="721"/>
      <c r="FB946" s="721"/>
      <c r="FC946" s="721"/>
      <c r="FD946" s="721"/>
      <c r="FE946" s="721"/>
      <c r="FF946" s="721"/>
      <c r="FG946" s="721"/>
      <c r="FH946" s="721"/>
      <c r="FI946" s="721"/>
      <c r="FJ946" s="721"/>
      <c r="FK946" s="721"/>
      <c r="FL946" s="721"/>
      <c r="FM946" s="721"/>
      <c r="FN946" s="721"/>
      <c r="FO946" s="721"/>
      <c r="FP946" s="721"/>
      <c r="FQ946" s="721"/>
      <c r="FR946" s="721"/>
      <c r="FS946" s="721"/>
      <c r="FT946" s="721"/>
      <c r="FU946" s="721"/>
      <c r="FV946" s="721"/>
      <c r="FW946" s="721"/>
      <c r="FX946" s="721"/>
      <c r="FY946" s="721"/>
      <c r="FZ946" s="721"/>
      <c r="GA946" s="721"/>
      <c r="GB946" s="721"/>
      <c r="GC946" s="721"/>
      <c r="GD946" s="721"/>
      <c r="GE946" s="721"/>
      <c r="GF946" s="721"/>
      <c r="GG946" s="721"/>
      <c r="GH946" s="721"/>
      <c r="GI946" s="721"/>
      <c r="GJ946" s="721"/>
      <c r="GK946" s="721"/>
      <c r="GL946" s="721"/>
      <c r="GM946" s="721"/>
      <c r="GN946" s="721"/>
      <c r="GO946" s="721"/>
      <c r="GP946" s="721"/>
      <c r="GQ946" s="721"/>
      <c r="GR946" s="721"/>
      <c r="GS946" s="721"/>
      <c r="GT946" s="721"/>
      <c r="GU946" s="721"/>
      <c r="GV946" s="721"/>
      <c r="GW946" s="721"/>
      <c r="GX946" s="721"/>
      <c r="GY946" s="721"/>
      <c r="GZ946" s="721"/>
      <c r="HA946" s="721"/>
      <c r="HB946" s="721"/>
      <c r="HC946" s="721"/>
      <c r="HD946" s="721"/>
      <c r="HE946" s="721"/>
      <c r="HF946" s="721"/>
      <c r="HG946" s="721"/>
      <c r="HH946" s="721"/>
      <c r="HI946" s="721"/>
      <c r="HJ946" s="721"/>
      <c r="HK946" s="721"/>
      <c r="HL946" s="721"/>
      <c r="HM946" s="721"/>
      <c r="HN946" s="721"/>
      <c r="HO946" s="721"/>
      <c r="HP946" s="721"/>
      <c r="HQ946" s="721"/>
      <c r="HR946" s="721"/>
      <c r="HS946" s="721"/>
      <c r="HT946" s="721"/>
      <c r="HU946" s="721"/>
      <c r="HV946" s="721"/>
      <c r="HW946" s="721"/>
      <c r="HX946" s="721"/>
      <c r="HY946" s="721"/>
      <c r="HZ946" s="721"/>
      <c r="IA946" s="721"/>
      <c r="IB946" s="721"/>
      <c r="IC946" s="721"/>
      <c r="ID946" s="721"/>
      <c r="IE946" s="721"/>
      <c r="IF946" s="721"/>
      <c r="IG946" s="721"/>
      <c r="IH946" s="721"/>
      <c r="II946" s="721"/>
      <c r="IJ946" s="721"/>
      <c r="IK946" s="721"/>
      <c r="IL946" s="721"/>
      <c r="IM946" s="721"/>
      <c r="IN946" s="721"/>
      <c r="IO946" s="721"/>
      <c r="IP946" s="721"/>
      <c r="IQ946" s="721"/>
      <c r="IR946" s="721"/>
      <c r="IS946" s="721"/>
      <c r="IT946" s="721"/>
      <c r="IU946" s="721"/>
      <c r="IV946" s="721"/>
      <c r="IW946" s="721"/>
      <c r="IX946" s="721"/>
      <c r="IY946" s="721"/>
      <c r="IZ946" s="721"/>
      <c r="JA946" s="721"/>
      <c r="JB946" s="721"/>
      <c r="JC946" s="721"/>
      <c r="JD946" s="721"/>
      <c r="JE946" s="721"/>
      <c r="JF946" s="721"/>
      <c r="JG946" s="721"/>
      <c r="JH946" s="721"/>
      <c r="JI946" s="721"/>
      <c r="JJ946" s="721"/>
      <c r="JK946" s="721"/>
      <c r="JL946" s="721"/>
      <c r="JM946" s="721"/>
      <c r="JN946" s="721"/>
      <c r="JO946" s="721"/>
      <c r="JP946" s="721"/>
      <c r="JQ946" s="721"/>
      <c r="JR946" s="721"/>
      <c r="JS946" s="721"/>
      <c r="JT946" s="721"/>
      <c r="JU946" s="721"/>
      <c r="JV946" s="721"/>
      <c r="JW946" s="721"/>
      <c r="JX946" s="721"/>
      <c r="JY946" s="721"/>
      <c r="JZ946" s="721"/>
      <c r="KA946" s="721"/>
      <c r="KB946" s="721"/>
      <c r="KC946" s="721"/>
      <c r="KD946" s="721"/>
      <c r="KE946" s="721"/>
      <c r="KF946" s="721"/>
      <c r="KG946" s="721"/>
      <c r="KH946" s="721"/>
      <c r="KI946" s="721"/>
      <c r="KJ946" s="721"/>
      <c r="KK946" s="721"/>
      <c r="KL946" s="721"/>
      <c r="KM946" s="721"/>
      <c r="KN946" s="721"/>
      <c r="KO946" s="721"/>
      <c r="KP946" s="721"/>
      <c r="KQ946" s="721"/>
      <c r="KR946" s="721"/>
      <c r="KS946" s="721"/>
      <c r="KT946" s="721"/>
      <c r="KU946" s="721"/>
      <c r="KV946" s="721"/>
      <c r="KW946" s="721"/>
      <c r="KX946" s="721"/>
      <c r="KY946" s="721"/>
      <c r="KZ946" s="721"/>
      <c r="LA946" s="721"/>
      <c r="LB946" s="721"/>
      <c r="LC946" s="721"/>
      <c r="LD946" s="721"/>
      <c r="LE946" s="721"/>
      <c r="LF946" s="721"/>
      <c r="LG946" s="721"/>
      <c r="LH946" s="721"/>
      <c r="LI946" s="721"/>
      <c r="LJ946" s="721"/>
      <c r="LK946" s="721"/>
      <c r="LL946" s="721"/>
      <c r="LM946" s="721"/>
      <c r="LN946" s="721"/>
      <c r="LO946" s="721"/>
      <c r="LP946" s="721"/>
      <c r="LQ946" s="721"/>
      <c r="LR946" s="721"/>
      <c r="LS946" s="721"/>
      <c r="LT946" s="721"/>
      <c r="LU946" s="721"/>
      <c r="LV946" s="721"/>
      <c r="LW946" s="721"/>
      <c r="LX946" s="721"/>
      <c r="LY946" s="721"/>
      <c r="LZ946" s="721"/>
      <c r="MA946" s="721"/>
      <c r="MB946" s="721"/>
      <c r="MC946" s="721"/>
      <c r="MD946" s="721"/>
      <c r="ME946" s="721"/>
      <c r="MF946" s="721"/>
      <c r="MG946" s="721"/>
      <c r="MH946" s="721"/>
      <c r="MI946" s="721"/>
      <c r="MJ946" s="721"/>
      <c r="MK946" s="721"/>
      <c r="ML946" s="721"/>
      <c r="MM946" s="721"/>
      <c r="MN946" s="721"/>
      <c r="MO946" s="721"/>
      <c r="MP946" s="721"/>
      <c r="MQ946" s="721"/>
      <c r="MR946" s="721"/>
      <c r="MS946" s="721"/>
      <c r="MT946" s="721"/>
      <c r="MU946" s="721"/>
      <c r="MV946" s="721"/>
      <c r="MW946" s="721"/>
      <c r="MX946" s="721"/>
      <c r="MY946" s="721"/>
      <c r="MZ946" s="721"/>
      <c r="NA946" s="721"/>
      <c r="NB946" s="721"/>
      <c r="NC946" s="721"/>
      <c r="ND946" s="721"/>
      <c r="NE946" s="721"/>
      <c r="NF946" s="721"/>
      <c r="NG946" s="721"/>
      <c r="NH946" s="721"/>
      <c r="NI946" s="721"/>
      <c r="NJ946" s="721"/>
      <c r="NK946" s="721"/>
      <c r="NL946" s="721"/>
      <c r="NM946" s="721"/>
      <c r="NN946" s="721"/>
      <c r="NO946" s="721"/>
      <c r="NP946" s="721"/>
      <c r="NQ946" s="721"/>
      <c r="NR946" s="721"/>
      <c r="NS946" s="721"/>
      <c r="NT946" s="721"/>
      <c r="NU946" s="721"/>
      <c r="NV946" s="721"/>
      <c r="NW946" s="721"/>
      <c r="NX946" s="721"/>
      <c r="NY946" s="721"/>
      <c r="NZ946" s="721"/>
      <c r="OA946" s="721"/>
      <c r="OB946" s="721"/>
      <c r="OC946" s="721"/>
      <c r="OD946" s="721"/>
      <c r="OE946" s="721"/>
      <c r="OF946" s="721"/>
      <c r="OG946" s="721"/>
      <c r="OH946" s="721"/>
      <c r="OI946" s="721"/>
      <c r="OJ946" s="721"/>
      <c r="OK946" s="721"/>
      <c r="OL946" s="721"/>
      <c r="OM946" s="721"/>
      <c r="ON946" s="721"/>
      <c r="OO946" s="721"/>
      <c r="OP946" s="721"/>
      <c r="OQ946" s="721"/>
      <c r="OR946" s="721"/>
      <c r="OS946" s="721"/>
      <c r="OT946" s="721"/>
      <c r="OU946" s="721"/>
      <c r="OV946" s="721"/>
      <c r="OW946" s="721"/>
      <c r="OX946" s="721"/>
      <c r="OY946" s="721"/>
      <c r="OZ946" s="721"/>
      <c r="PA946" s="721"/>
      <c r="PB946" s="721"/>
      <c r="PC946" s="721"/>
      <c r="PD946" s="721"/>
      <c r="PE946" s="721"/>
      <c r="PF946" s="721"/>
      <c r="PG946" s="721"/>
      <c r="PH946" s="721"/>
      <c r="PI946" s="721"/>
      <c r="PJ946" s="721"/>
      <c r="PK946" s="721"/>
      <c r="PL946" s="721"/>
      <c r="PM946" s="721"/>
      <c r="PN946" s="721"/>
      <c r="PO946" s="721"/>
      <c r="PP946" s="721"/>
      <c r="PQ946" s="721"/>
      <c r="PR946" s="721"/>
      <c r="PS946" s="721"/>
      <c r="PT946" s="721"/>
      <c r="PU946" s="721"/>
      <c r="PV946" s="721"/>
      <c r="PW946" s="721"/>
      <c r="PX946" s="721"/>
      <c r="PY946" s="721"/>
      <c r="PZ946" s="721"/>
      <c r="QA946" s="721"/>
      <c r="QB946" s="721"/>
      <c r="QC946" s="721"/>
      <c r="QD946" s="721"/>
      <c r="QE946" s="721"/>
      <c r="QF946" s="721"/>
      <c r="QG946" s="721"/>
      <c r="QH946" s="721"/>
      <c r="QI946" s="721"/>
      <c r="QJ946" s="721"/>
      <c r="QK946" s="721"/>
      <c r="QL946" s="721"/>
      <c r="QM946" s="721"/>
      <c r="QN946" s="721"/>
      <c r="QO946" s="721"/>
      <c r="QP946" s="721"/>
      <c r="QQ946" s="721"/>
      <c r="QR946" s="721"/>
      <c r="QS946" s="721"/>
      <c r="QT946" s="721"/>
      <c r="QU946" s="721"/>
      <c r="QV946" s="721"/>
      <c r="QW946" s="721"/>
      <c r="QX946" s="721"/>
      <c r="QY946" s="721"/>
      <c r="QZ946" s="721"/>
      <c r="RA946" s="721"/>
      <c r="RB946" s="721"/>
      <c r="RC946" s="721"/>
      <c r="RD946" s="721"/>
      <c r="RE946" s="721"/>
      <c r="RF946" s="721"/>
      <c r="RG946" s="721"/>
      <c r="RH946" s="721"/>
      <c r="RI946" s="721"/>
      <c r="RJ946" s="721"/>
      <c r="RK946" s="721"/>
      <c r="RL946" s="721"/>
      <c r="RM946" s="721"/>
      <c r="RN946" s="721"/>
      <c r="RO946" s="721"/>
      <c r="RP946" s="721"/>
      <c r="RQ946" s="721"/>
      <c r="RR946" s="721"/>
      <c r="RS946" s="721"/>
      <c r="RT946" s="721"/>
      <c r="RU946" s="721"/>
      <c r="RV946" s="721"/>
      <c r="RW946" s="721"/>
      <c r="RX946" s="721"/>
      <c r="RY946" s="721"/>
      <c r="RZ946" s="721"/>
      <c r="SA946" s="721"/>
      <c r="SB946" s="721"/>
      <c r="SC946" s="721"/>
      <c r="SD946" s="721"/>
      <c r="SE946" s="721"/>
      <c r="SF946" s="721"/>
      <c r="SG946" s="721"/>
      <c r="SH946" s="721"/>
      <c r="SI946" s="721"/>
      <c r="SJ946" s="721"/>
      <c r="SK946" s="721"/>
      <c r="SL946" s="721"/>
      <c r="SM946" s="721"/>
      <c r="SN946" s="721"/>
      <c r="SO946" s="721"/>
      <c r="SP946" s="721"/>
      <c r="SQ946" s="721"/>
      <c r="SR946" s="721"/>
      <c r="SS946" s="721"/>
      <c r="ST946" s="721"/>
      <c r="SU946" s="721"/>
      <c r="SV946" s="721"/>
      <c r="SW946" s="721"/>
      <c r="SX946" s="721"/>
      <c r="SY946" s="721"/>
      <c r="SZ946" s="721"/>
      <c r="TA946" s="721"/>
      <c r="TB946" s="721"/>
      <c r="TC946" s="721"/>
      <c r="TD946" s="721"/>
      <c r="TE946" s="721"/>
      <c r="TF946" s="721"/>
      <c r="TG946" s="721"/>
      <c r="TH946" s="721"/>
      <c r="TI946" s="721"/>
      <c r="TJ946" s="721"/>
      <c r="TK946" s="721"/>
      <c r="TL946" s="721"/>
      <c r="TM946" s="721"/>
      <c r="TN946" s="721"/>
      <c r="TO946" s="721"/>
      <c r="TP946" s="721"/>
      <c r="TQ946" s="721"/>
      <c r="TR946" s="721"/>
      <c r="TS946" s="721"/>
      <c r="TT946" s="721"/>
      <c r="TU946" s="721"/>
      <c r="TV946" s="721"/>
      <c r="TW946" s="721"/>
      <c r="TX946" s="721"/>
      <c r="TY946" s="721"/>
      <c r="TZ946" s="721"/>
      <c r="UA946" s="721"/>
      <c r="UB946" s="721"/>
      <c r="UC946" s="721"/>
      <c r="UD946" s="721"/>
      <c r="UE946" s="721"/>
      <c r="UF946" s="721"/>
      <c r="UG946" s="721"/>
      <c r="UH946" s="721"/>
      <c r="UI946" s="721"/>
      <c r="UJ946" s="721"/>
      <c r="UK946" s="721"/>
      <c r="UL946" s="721"/>
      <c r="UM946" s="721"/>
      <c r="UN946" s="721"/>
      <c r="UO946" s="721"/>
      <c r="UP946" s="721"/>
      <c r="UQ946" s="721"/>
      <c r="UR946" s="721"/>
      <c r="US946" s="721"/>
      <c r="UT946" s="721"/>
      <c r="UU946" s="721"/>
      <c r="UV946" s="721"/>
      <c r="UW946" s="721"/>
      <c r="UX946" s="721"/>
      <c r="UY946" s="721"/>
      <c r="UZ946" s="721"/>
      <c r="VA946" s="721"/>
      <c r="VB946" s="721"/>
      <c r="VC946" s="721"/>
      <c r="VD946" s="721"/>
      <c r="VE946" s="721"/>
      <c r="VF946" s="721"/>
      <c r="VG946" s="721"/>
      <c r="VH946" s="721"/>
      <c r="VI946" s="721"/>
      <c r="VJ946" s="721"/>
      <c r="VK946" s="721"/>
      <c r="VL946" s="721"/>
      <c r="VM946" s="721"/>
      <c r="VN946" s="721"/>
      <c r="VO946" s="721"/>
      <c r="VP946" s="721"/>
      <c r="VQ946" s="721"/>
      <c r="VR946" s="721"/>
      <c r="VS946" s="721"/>
      <c r="VT946" s="721"/>
      <c r="VU946" s="721"/>
      <c r="VV946" s="721"/>
      <c r="VW946" s="721"/>
      <c r="VX946" s="721"/>
      <c r="VY946" s="721"/>
      <c r="VZ946" s="721"/>
      <c r="WA946" s="721"/>
      <c r="WB946" s="721"/>
      <c r="WC946" s="721"/>
      <c r="WD946" s="721"/>
      <c r="WE946" s="721"/>
      <c r="WF946" s="721"/>
      <c r="WG946" s="721"/>
      <c r="WH946" s="721"/>
      <c r="WI946" s="721"/>
      <c r="WJ946" s="721"/>
      <c r="WK946" s="721"/>
      <c r="WL946" s="721"/>
      <c r="WM946" s="721"/>
      <c r="WN946" s="721"/>
      <c r="WO946" s="721"/>
      <c r="WP946" s="721"/>
      <c r="WQ946" s="721"/>
      <c r="WR946" s="721"/>
      <c r="WS946" s="721"/>
      <c r="WT946" s="721"/>
      <c r="WU946" s="721"/>
      <c r="WV946" s="721"/>
      <c r="WW946" s="721"/>
      <c r="WX946" s="721"/>
      <c r="WY946" s="721"/>
      <c r="WZ946" s="721"/>
      <c r="XA946" s="721"/>
      <c r="XB946" s="721"/>
      <c r="XC946" s="721"/>
      <c r="XD946" s="721"/>
      <c r="XE946" s="721"/>
      <c r="XF946" s="721"/>
      <c r="XG946" s="721"/>
      <c r="XH946" s="721"/>
      <c r="XI946" s="721"/>
      <c r="XJ946" s="721"/>
      <c r="XK946" s="721"/>
      <c r="XL946" s="721"/>
      <c r="XM946" s="721"/>
      <c r="XN946" s="721"/>
      <c r="XO946" s="721"/>
      <c r="XP946" s="721"/>
      <c r="XQ946" s="721"/>
      <c r="XR946" s="721"/>
      <c r="XS946" s="721"/>
      <c r="XT946" s="721"/>
      <c r="XU946" s="721"/>
      <c r="XV946" s="721"/>
      <c r="XW946" s="721"/>
      <c r="XX946" s="721"/>
      <c r="XY946" s="721"/>
      <c r="XZ946" s="721"/>
      <c r="YA946" s="721"/>
      <c r="YB946" s="721"/>
      <c r="YC946" s="721"/>
      <c r="YD946" s="721"/>
      <c r="YE946" s="721"/>
      <c r="YF946" s="721"/>
      <c r="YG946" s="721"/>
      <c r="YH946" s="721"/>
      <c r="YI946" s="721"/>
      <c r="YJ946" s="721"/>
      <c r="YK946" s="721"/>
      <c r="YL946" s="721"/>
      <c r="YM946" s="721"/>
      <c r="YN946" s="721"/>
      <c r="YO946" s="721"/>
      <c r="YP946" s="721"/>
      <c r="YQ946" s="721"/>
      <c r="YR946" s="721"/>
      <c r="YS946" s="721"/>
      <c r="YT946" s="721"/>
      <c r="YU946" s="721"/>
      <c r="YV946" s="721"/>
      <c r="YW946" s="721"/>
      <c r="YX946" s="721"/>
      <c r="YY946" s="721"/>
      <c r="YZ946" s="721"/>
      <c r="ZA946" s="721"/>
      <c r="ZB946" s="721"/>
      <c r="ZC946" s="721"/>
      <c r="ZD946" s="721"/>
      <c r="ZE946" s="721"/>
      <c r="ZF946" s="721"/>
      <c r="ZG946" s="721"/>
      <c r="ZH946" s="721"/>
      <c r="ZI946" s="721"/>
      <c r="ZJ946" s="721"/>
      <c r="ZK946" s="721"/>
      <c r="ZL946" s="721"/>
      <c r="ZM946" s="721"/>
      <c r="ZN946" s="721"/>
      <c r="ZO946" s="721"/>
      <c r="ZP946" s="721"/>
      <c r="ZQ946" s="721"/>
      <c r="ZR946" s="721"/>
      <c r="ZS946" s="721"/>
      <c r="ZT946" s="721"/>
      <c r="ZU946" s="721"/>
      <c r="ZV946" s="721"/>
      <c r="ZW946" s="721"/>
      <c r="ZX946" s="721"/>
      <c r="ZY946" s="721"/>
      <c r="ZZ946" s="721"/>
      <c r="AAA946" s="721"/>
      <c r="AAB946" s="721"/>
      <c r="AAC946" s="721"/>
      <c r="AAD946" s="721"/>
      <c r="AAE946" s="721"/>
      <c r="AAF946" s="721"/>
      <c r="AAG946" s="721"/>
      <c r="AAH946" s="721"/>
      <c r="AAI946" s="721"/>
      <c r="AAJ946" s="721"/>
      <c r="AAK946" s="721"/>
      <c r="AAL946" s="721"/>
      <c r="AAM946" s="721"/>
      <c r="AAN946" s="721"/>
      <c r="AAO946" s="721"/>
      <c r="AAP946" s="721"/>
      <c r="AAQ946" s="721"/>
      <c r="AAR946" s="721"/>
      <c r="AAS946" s="721"/>
      <c r="AAT946" s="721"/>
      <c r="AAU946" s="721"/>
      <c r="AAV946" s="721"/>
      <c r="AAW946" s="721"/>
      <c r="AAX946" s="721"/>
      <c r="AAY946" s="721"/>
      <c r="AAZ946" s="721"/>
      <c r="ABA946" s="721"/>
      <c r="ABB946" s="721"/>
      <c r="ABC946" s="721"/>
      <c r="ABD946" s="721"/>
      <c r="ABE946" s="721"/>
      <c r="ABF946" s="721"/>
      <c r="ABG946" s="721"/>
      <c r="ABH946" s="721"/>
      <c r="ABI946" s="721"/>
      <c r="ABJ946" s="721"/>
      <c r="ABK946" s="721"/>
      <c r="ABL946" s="721"/>
      <c r="ABM946" s="721"/>
      <c r="ABN946" s="721"/>
      <c r="ABO946" s="721"/>
      <c r="ABP946" s="721"/>
      <c r="ABQ946" s="721"/>
      <c r="ABR946" s="721"/>
      <c r="ABS946" s="721"/>
      <c r="ABT946" s="721"/>
      <c r="ABU946" s="721"/>
      <c r="ABV946" s="721"/>
      <c r="ABW946" s="721"/>
      <c r="ABX946" s="721"/>
      <c r="ABY946" s="721"/>
      <c r="ABZ946" s="721"/>
      <c r="ACA946" s="721"/>
      <c r="ACB946" s="721"/>
      <c r="ACC946" s="721"/>
      <c r="ACD946" s="721"/>
      <c r="ACE946" s="721"/>
      <c r="ACF946" s="721"/>
      <c r="ACG946" s="721"/>
      <c r="ACH946" s="721"/>
      <c r="ACI946" s="721"/>
      <c r="ACJ946" s="721"/>
      <c r="ACK946" s="721"/>
      <c r="ACL946" s="721"/>
      <c r="ACM946" s="721"/>
      <c r="ACN946" s="721"/>
      <c r="ACO946" s="721"/>
      <c r="ACP946" s="721"/>
      <c r="ACQ946" s="721"/>
      <c r="ACR946" s="721"/>
      <c r="ACS946" s="721"/>
      <c r="ACT946" s="721"/>
      <c r="ACU946" s="721"/>
      <c r="ACV946" s="721"/>
      <c r="ACW946" s="721"/>
      <c r="ACX946" s="721"/>
      <c r="ACY946" s="721"/>
      <c r="ACZ946" s="721"/>
      <c r="ADA946" s="721"/>
      <c r="ADB946" s="721"/>
      <c r="ADC946" s="721"/>
      <c r="ADD946" s="721"/>
      <c r="ADE946" s="721"/>
      <c r="ADF946" s="721"/>
      <c r="ADG946" s="721"/>
      <c r="ADH946" s="721"/>
      <c r="ADI946" s="721"/>
      <c r="ADJ946" s="721"/>
      <c r="ADK946" s="721"/>
      <c r="ADL946" s="721"/>
      <c r="ADM946" s="721"/>
      <c r="ADN946" s="721"/>
      <c r="ADO946" s="721"/>
      <c r="ADP946" s="721"/>
      <c r="ADQ946" s="721"/>
      <c r="ADR946" s="721"/>
      <c r="ADS946" s="721"/>
      <c r="ADT946" s="721"/>
      <c r="ADU946" s="721"/>
      <c r="ADV946" s="721"/>
      <c r="ADW946" s="721"/>
      <c r="ADX946" s="721"/>
      <c r="ADY946" s="721"/>
      <c r="ADZ946" s="721"/>
      <c r="AEA946" s="721"/>
      <c r="AEB946" s="721"/>
      <c r="AEC946" s="721"/>
      <c r="AED946" s="721"/>
      <c r="AEE946" s="721"/>
      <c r="AEF946" s="721"/>
      <c r="AEG946" s="721"/>
      <c r="AEH946" s="721"/>
      <c r="AEI946" s="721"/>
      <c r="AEJ946" s="721"/>
      <c r="AEK946" s="721"/>
      <c r="AEL946" s="721"/>
      <c r="AEM946" s="721"/>
      <c r="AEN946" s="721"/>
      <c r="AEO946" s="721"/>
      <c r="AEP946" s="721"/>
      <c r="AEQ946" s="721"/>
      <c r="AER946" s="721"/>
      <c r="AES946" s="721"/>
      <c r="AET946" s="721"/>
      <c r="AEU946" s="721"/>
      <c r="AEV946" s="721"/>
      <c r="AEW946" s="721"/>
      <c r="AEX946" s="721"/>
      <c r="AEY946" s="721"/>
      <c r="AEZ946" s="721"/>
      <c r="AFA946" s="721"/>
      <c r="AFB946" s="721"/>
      <c r="AFC946" s="721"/>
      <c r="AFD946" s="721"/>
      <c r="AFE946" s="721"/>
      <c r="AFF946" s="721"/>
      <c r="AFG946" s="721"/>
      <c r="AFH946" s="721"/>
      <c r="AFI946" s="721"/>
      <c r="AFJ946" s="721"/>
      <c r="AFK946" s="721"/>
      <c r="AFL946" s="721"/>
      <c r="AFM946" s="721"/>
      <c r="AFN946" s="721"/>
      <c r="AFO946" s="721"/>
      <c r="AFP946" s="721"/>
      <c r="AFQ946" s="721"/>
      <c r="AFR946" s="721"/>
      <c r="AFS946" s="721"/>
      <c r="AFT946" s="721"/>
      <c r="AFU946" s="721"/>
      <c r="AFV946" s="721"/>
      <c r="AFW946" s="721"/>
      <c r="AFX946" s="721"/>
      <c r="AFY946" s="721"/>
      <c r="AFZ946" s="721"/>
      <c r="AGA946" s="721"/>
      <c r="AGB946" s="721"/>
      <c r="AGC946" s="721"/>
      <c r="AGD946" s="721"/>
      <c r="AGE946" s="721"/>
      <c r="AGF946" s="721"/>
      <c r="AGG946" s="721"/>
      <c r="AGH946" s="721"/>
      <c r="AGI946" s="721"/>
      <c r="AGJ946" s="721"/>
      <c r="AGK946" s="721"/>
      <c r="AGL946" s="721"/>
      <c r="AGM946" s="721"/>
      <c r="AGN946" s="721"/>
      <c r="AGO946" s="721"/>
      <c r="AGP946" s="721"/>
      <c r="AGQ946" s="721"/>
      <c r="AGR946" s="721"/>
      <c r="AGS946" s="721"/>
      <c r="AGT946" s="721"/>
      <c r="AGU946" s="721"/>
      <c r="AGV946" s="721"/>
      <c r="AGW946" s="721"/>
      <c r="AGX946" s="721"/>
      <c r="AGY946" s="721"/>
      <c r="AGZ946" s="721"/>
      <c r="AHA946" s="721"/>
      <c r="AHB946" s="721"/>
      <c r="AHC946" s="721"/>
      <c r="AHD946" s="721"/>
      <c r="AHE946" s="721"/>
      <c r="AHF946" s="721"/>
      <c r="AHG946" s="721"/>
      <c r="AHH946" s="721"/>
      <c r="AHI946" s="721"/>
      <c r="AHJ946" s="721"/>
      <c r="AHK946" s="721"/>
      <c r="AHL946" s="721"/>
      <c r="AHM946" s="721"/>
      <c r="AHN946" s="721"/>
      <c r="AHO946" s="721"/>
      <c r="AHP946" s="721"/>
      <c r="AHQ946" s="721"/>
      <c r="AHR946" s="721"/>
      <c r="AHS946" s="721"/>
      <c r="AHT946" s="721"/>
      <c r="AHU946" s="721"/>
      <c r="AHV946" s="721"/>
      <c r="AHW946" s="721"/>
      <c r="AHX946" s="721"/>
      <c r="AHY946" s="721"/>
      <c r="AHZ946" s="721"/>
      <c r="AIA946" s="721"/>
      <c r="AIB946" s="721"/>
      <c r="AIC946" s="721"/>
      <c r="AID946" s="721"/>
      <c r="AIE946" s="721"/>
      <c r="AIF946" s="721"/>
      <c r="AIG946" s="721"/>
      <c r="AIH946" s="721"/>
      <c r="AII946" s="721"/>
      <c r="AIJ946" s="721"/>
      <c r="AIK946" s="721"/>
      <c r="AIL946" s="721"/>
      <c r="AIM946" s="721"/>
      <c r="AIN946" s="721"/>
      <c r="AIO946" s="721"/>
      <c r="AIP946" s="721"/>
      <c r="AIQ946" s="721"/>
      <c r="AIR946" s="721"/>
      <c r="AIS946" s="721"/>
      <c r="AIT946" s="721"/>
      <c r="AIU946" s="721"/>
      <c r="AIV946" s="721"/>
      <c r="AIW946" s="721"/>
      <c r="AIX946" s="721"/>
      <c r="AIY946" s="721"/>
      <c r="AIZ946" s="721"/>
      <c r="AJA946" s="721"/>
      <c r="AJB946" s="721"/>
      <c r="AJC946" s="721"/>
      <c r="AJD946" s="721"/>
      <c r="AJE946" s="721"/>
      <c r="AJF946" s="721"/>
      <c r="AJG946" s="721"/>
      <c r="AJH946" s="721"/>
      <c r="AJI946" s="721"/>
      <c r="AJJ946" s="721"/>
      <c r="AJK946" s="721"/>
      <c r="AJL946" s="721"/>
      <c r="AJM946" s="721"/>
      <c r="AJN946" s="721"/>
      <c r="AJO946" s="721"/>
      <c r="AJP946" s="721"/>
      <c r="AJQ946" s="721"/>
      <c r="AJR946" s="721"/>
      <c r="AJS946" s="721"/>
      <c r="AJT946" s="721"/>
      <c r="AJU946" s="721"/>
      <c r="AJV946" s="721"/>
      <c r="AJW946" s="721"/>
      <c r="AJX946" s="721"/>
      <c r="AJY946" s="721"/>
      <c r="AJZ946" s="721"/>
      <c r="AKA946" s="721"/>
      <c r="AKB946" s="721"/>
      <c r="AKC946" s="721"/>
      <c r="AKD946" s="721"/>
      <c r="AKE946" s="721"/>
      <c r="AKF946" s="721"/>
      <c r="AKG946" s="721"/>
      <c r="AKH946" s="721"/>
      <c r="AKI946" s="721"/>
      <c r="AKJ946" s="721"/>
      <c r="AKK946" s="721"/>
      <c r="AKL946" s="721"/>
      <c r="AKM946" s="721"/>
      <c r="AKN946" s="721"/>
      <c r="AKO946" s="721"/>
      <c r="AKP946" s="721"/>
      <c r="AKQ946" s="721"/>
      <c r="AKR946" s="721"/>
      <c r="AKS946" s="721"/>
      <c r="AKT946" s="721"/>
      <c r="AKU946" s="721"/>
      <c r="AKV946" s="721"/>
      <c r="AKW946" s="721"/>
      <c r="AKX946" s="721"/>
      <c r="AKY946" s="721"/>
      <c r="AKZ946" s="721"/>
      <c r="ALA946" s="721"/>
      <c r="ALB946" s="721"/>
      <c r="ALC946" s="721"/>
      <c r="ALD946" s="721"/>
      <c r="ALE946" s="721"/>
      <c r="ALF946" s="721"/>
      <c r="ALG946" s="721"/>
      <c r="ALH946" s="721"/>
      <c r="ALI946" s="721"/>
      <c r="ALJ946" s="721"/>
      <c r="ALK946" s="721"/>
      <c r="ALL946" s="721"/>
      <c r="ALM946" s="721"/>
      <c r="ALN946" s="721"/>
      <c r="ALO946" s="721"/>
      <c r="ALP946" s="721"/>
      <c r="ALQ946" s="721"/>
      <c r="ALR946" s="721"/>
      <c r="ALS946" s="721"/>
      <c r="ALT946" s="721"/>
      <c r="ALU946" s="721"/>
      <c r="ALV946" s="721"/>
      <c r="ALW946" s="721"/>
      <c r="ALX946" s="721"/>
      <c r="ALY946" s="721"/>
      <c r="ALZ946" s="721"/>
      <c r="AMA946" s="721"/>
      <c r="AMB946" s="721"/>
      <c r="AMC946" s="721"/>
      <c r="AMD946" s="721"/>
      <c r="AME946" s="721"/>
      <c r="AMF946" s="721"/>
      <c r="AMG946" s="721"/>
      <c r="AMH946" s="721"/>
      <c r="AMI946" s="721"/>
      <c r="AMJ946" s="721"/>
      <c r="AMK946" s="721"/>
      <c r="AML946" s="721"/>
      <c r="AMM946" s="721"/>
      <c r="AMN946" s="721"/>
      <c r="AMO946" s="721"/>
      <c r="AMP946" s="721"/>
      <c r="AMQ946" s="721"/>
      <c r="AMR946" s="721"/>
      <c r="AMS946" s="721"/>
      <c r="AMT946" s="721"/>
      <c r="AMU946" s="721"/>
      <c r="AMV946" s="721"/>
      <c r="AMW946" s="721"/>
      <c r="AMX946" s="721"/>
      <c r="AMY946" s="721"/>
      <c r="AMZ946" s="721"/>
      <c r="ANA946" s="721"/>
      <c r="ANB946" s="721"/>
      <c r="ANC946" s="721"/>
      <c r="AND946" s="721"/>
      <c r="ANE946" s="721"/>
      <c r="ANF946" s="721"/>
      <c r="ANG946" s="721"/>
      <c r="ANH946" s="721"/>
      <c r="ANI946" s="721"/>
      <c r="ANJ946" s="721"/>
      <c r="ANK946" s="721"/>
      <c r="ANL946" s="721"/>
      <c r="ANM946" s="721"/>
      <c r="ANN946" s="721"/>
      <c r="ANO946" s="721"/>
      <c r="ANP946" s="721"/>
      <c r="ANQ946" s="721"/>
      <c r="ANR946" s="721"/>
      <c r="ANS946" s="721"/>
      <c r="ANT946" s="721"/>
      <c r="ANU946" s="721"/>
      <c r="ANV946" s="721"/>
      <c r="ANW946" s="721"/>
      <c r="ANX946" s="721"/>
      <c r="ANY946" s="721"/>
      <c r="ANZ946" s="721"/>
      <c r="AOA946" s="721"/>
      <c r="AOB946" s="721"/>
      <c r="AOC946" s="721"/>
      <c r="AOD946" s="721"/>
      <c r="AOE946" s="721"/>
      <c r="AOF946" s="721"/>
      <c r="AOG946" s="721"/>
      <c r="AOH946" s="721"/>
      <c r="AOI946" s="721"/>
      <c r="AOJ946" s="721"/>
      <c r="AOK946" s="721"/>
      <c r="AOL946" s="721"/>
      <c r="AOM946" s="721"/>
      <c r="AON946" s="721"/>
      <c r="AOO946" s="721"/>
      <c r="AOP946" s="721"/>
      <c r="AOQ946" s="721"/>
      <c r="AOR946" s="721"/>
      <c r="AOS946" s="721"/>
      <c r="AOT946" s="721"/>
      <c r="AOU946" s="721"/>
      <c r="AOV946" s="721"/>
      <c r="AOW946" s="721"/>
      <c r="AOX946" s="721"/>
      <c r="AOY946" s="721"/>
      <c r="AOZ946" s="721"/>
      <c r="APA946" s="721"/>
      <c r="APB946" s="721"/>
      <c r="APC946" s="721"/>
      <c r="APD946" s="721"/>
      <c r="APE946" s="721"/>
      <c r="APF946" s="721"/>
      <c r="APG946" s="721"/>
      <c r="APH946" s="721"/>
      <c r="API946" s="721"/>
      <c r="APJ946" s="721"/>
      <c r="APK946" s="721"/>
      <c r="APL946" s="721"/>
      <c r="APM946" s="721"/>
      <c r="APN946" s="721"/>
      <c r="APO946" s="721"/>
      <c r="APP946" s="721"/>
      <c r="APQ946" s="721"/>
      <c r="APR946" s="721"/>
      <c r="APS946" s="721"/>
      <c r="APT946" s="721"/>
      <c r="APU946" s="721"/>
      <c r="APV946" s="721"/>
      <c r="APW946" s="721"/>
      <c r="APX946" s="721"/>
      <c r="APY946" s="721"/>
      <c r="APZ946" s="721"/>
      <c r="AQA946" s="721"/>
      <c r="AQB946" s="721"/>
      <c r="AQC946" s="721"/>
      <c r="AQD946" s="721"/>
      <c r="AQE946" s="721"/>
      <c r="AQF946" s="721"/>
      <c r="AQG946" s="721"/>
      <c r="AQH946" s="721"/>
      <c r="AQI946" s="721"/>
      <c r="AQJ946" s="721"/>
      <c r="AQK946" s="721"/>
      <c r="AQL946" s="721"/>
      <c r="AQM946" s="721"/>
      <c r="AQN946" s="721"/>
      <c r="AQO946" s="721"/>
      <c r="AQP946" s="721"/>
      <c r="AQQ946" s="721"/>
      <c r="AQR946" s="721"/>
      <c r="AQS946" s="721"/>
      <c r="AQT946" s="721"/>
      <c r="AQU946" s="721"/>
      <c r="AQV946" s="721"/>
      <c r="AQW946" s="721"/>
      <c r="AQX946" s="721"/>
      <c r="AQY946" s="721"/>
      <c r="AQZ946" s="721"/>
      <c r="ARA946" s="721"/>
      <c r="ARB946" s="721"/>
      <c r="ARC946" s="721"/>
      <c r="ARD946" s="721"/>
      <c r="ARE946" s="721"/>
      <c r="ARF946" s="721"/>
      <c r="ARG946" s="721"/>
      <c r="ARH946" s="721"/>
      <c r="ARI946" s="721"/>
      <c r="ARJ946" s="721"/>
      <c r="ARK946" s="721"/>
      <c r="ARL946" s="721"/>
      <c r="ARM946" s="721"/>
      <c r="ARN946" s="721"/>
      <c r="ARO946" s="721"/>
      <c r="ARP946" s="721"/>
      <c r="ARQ946" s="721"/>
      <c r="ARR946" s="721"/>
      <c r="ARS946" s="721"/>
      <c r="ART946" s="721"/>
      <c r="ARU946" s="721"/>
      <c r="ARV946" s="721"/>
      <c r="ARW946" s="721"/>
      <c r="ARX946" s="721"/>
      <c r="ARY946" s="721"/>
      <c r="ARZ946" s="721"/>
      <c r="ASA946" s="721"/>
      <c r="ASB946" s="721"/>
      <c r="ASC946" s="721"/>
      <c r="ASD946" s="721"/>
      <c r="ASE946" s="721"/>
      <c r="ASF946" s="721"/>
      <c r="ASG946" s="721"/>
      <c r="ASH946" s="721"/>
      <c r="ASI946" s="721"/>
      <c r="ASJ946" s="721"/>
      <c r="ASK946" s="721"/>
      <c r="ASL946" s="721"/>
      <c r="ASM946" s="721"/>
      <c r="ASN946" s="721"/>
      <c r="ASO946" s="721"/>
      <c r="ASP946" s="721"/>
      <c r="ASQ946" s="721"/>
      <c r="ASR946" s="721"/>
      <c r="ASS946" s="721"/>
      <c r="AST946" s="721"/>
      <c r="ASU946" s="721"/>
      <c r="ASV946" s="721"/>
      <c r="ASW946" s="721"/>
      <c r="ASX946" s="721"/>
      <c r="ASY946" s="721"/>
      <c r="ASZ946" s="721"/>
      <c r="ATA946" s="721"/>
      <c r="ATB946" s="721"/>
      <c r="ATC946" s="721"/>
      <c r="ATD946" s="721"/>
      <c r="ATE946" s="721"/>
      <c r="ATF946" s="721"/>
      <c r="ATG946" s="721"/>
      <c r="ATH946" s="721"/>
      <c r="ATI946" s="721"/>
      <c r="ATJ946" s="721"/>
      <c r="ATK946" s="721"/>
      <c r="ATL946" s="721"/>
      <c r="ATM946" s="721"/>
      <c r="ATN946" s="721"/>
      <c r="ATO946" s="721"/>
      <c r="ATP946" s="721"/>
      <c r="ATQ946" s="721"/>
      <c r="ATR946" s="721"/>
      <c r="ATS946" s="721"/>
      <c r="ATT946" s="721"/>
      <c r="ATU946" s="721"/>
      <c r="ATV946" s="721"/>
      <c r="ATW946" s="721"/>
      <c r="ATX946" s="721"/>
      <c r="ATY946" s="721"/>
      <c r="ATZ946" s="721"/>
      <c r="AUA946" s="721"/>
      <c r="AUB946" s="721"/>
      <c r="AUC946" s="721"/>
      <c r="AUD946" s="721"/>
      <c r="AUE946" s="721"/>
      <c r="AUF946" s="721"/>
      <c r="AUG946" s="721"/>
      <c r="AUH946" s="721"/>
      <c r="AUI946" s="721"/>
      <c r="AUJ946" s="721"/>
      <c r="AUK946" s="721"/>
      <c r="AUL946" s="721"/>
      <c r="AUM946" s="721"/>
      <c r="AUN946" s="721"/>
      <c r="AUO946" s="721"/>
      <c r="AUP946" s="721"/>
      <c r="AUQ946" s="721"/>
      <c r="AUR946" s="721"/>
      <c r="AUS946" s="721"/>
      <c r="AUT946" s="721"/>
      <c r="AUU946" s="721"/>
      <c r="AUV946" s="721"/>
      <c r="AUW946" s="721"/>
      <c r="AUX946" s="721"/>
      <c r="AUY946" s="721"/>
      <c r="AUZ946" s="721"/>
      <c r="AVA946" s="721"/>
      <c r="AVB946" s="721"/>
      <c r="AVC946" s="721"/>
      <c r="AVD946" s="721"/>
      <c r="AVE946" s="721"/>
      <c r="AVF946" s="721"/>
      <c r="AVG946" s="721"/>
      <c r="AVH946" s="721"/>
      <c r="AVI946" s="721"/>
      <c r="AVJ946" s="721"/>
      <c r="AVK946" s="721"/>
    </row>
    <row r="947" spans="1:1259">
      <c r="A947" s="716"/>
      <c r="B947" s="716"/>
      <c r="C947" s="716"/>
      <c r="D947" s="714" t="s">
        <v>3247</v>
      </c>
      <c r="E947" s="714" t="s">
        <v>3104</v>
      </c>
      <c r="F947" s="703"/>
      <c r="G947" s="703"/>
      <c r="H947" s="734">
        <v>10</v>
      </c>
      <c r="I947" s="698" t="s">
        <v>1699</v>
      </c>
      <c r="J947" s="704"/>
      <c r="K947" s="704" t="s">
        <v>5012</v>
      </c>
      <c r="L947" s="704" t="s">
        <v>3340</v>
      </c>
      <c r="M947" s="704">
        <v>44550</v>
      </c>
      <c r="N947" s="704">
        <v>44715</v>
      </c>
      <c r="O947" s="706"/>
      <c r="P947" s="704"/>
      <c r="Q947" s="704"/>
      <c r="R947" s="704"/>
      <c r="S947" s="703" t="s">
        <v>2425</v>
      </c>
      <c r="T947" s="703">
        <v>60</v>
      </c>
      <c r="U947" s="703"/>
      <c r="V947" s="703" t="s">
        <v>973</v>
      </c>
      <c r="W947" s="703">
        <v>400</v>
      </c>
      <c r="X947" s="707">
        <v>768</v>
      </c>
      <c r="Y947" s="539">
        <f t="shared" si="42"/>
        <v>307200</v>
      </c>
      <c r="Z947" s="708">
        <v>0.53</v>
      </c>
      <c r="AA947" s="681">
        <f t="shared" si="43"/>
        <v>162816</v>
      </c>
      <c r="AB947" s="682"/>
      <c r="AC947" s="683">
        <v>0</v>
      </c>
      <c r="AD947" s="710"/>
      <c r="AE947" s="709"/>
      <c r="AF947" s="695">
        <f t="shared" si="44"/>
        <v>162816</v>
      </c>
      <c r="AG947" s="703" t="s">
        <v>1073</v>
      </c>
      <c r="AH947" s="703"/>
      <c r="AI947" s="705">
        <v>60</v>
      </c>
      <c r="AJ947" s="703" t="s">
        <v>1610</v>
      </c>
      <c r="AK947" s="711" t="s">
        <v>1149</v>
      </c>
      <c r="AL947" s="703">
        <v>78744</v>
      </c>
      <c r="AM947" s="703" t="s">
        <v>52</v>
      </c>
      <c r="AN947" s="703"/>
      <c r="AO947" s="703"/>
      <c r="AP947" s="712"/>
      <c r="AQ947" s="712" t="s">
        <v>37</v>
      </c>
      <c r="AR947" s="712"/>
      <c r="AS947" s="715" t="s">
        <v>1157</v>
      </c>
      <c r="AT947" s="715" t="s">
        <v>1078</v>
      </c>
      <c r="AU947" s="715" t="s">
        <v>1078</v>
      </c>
      <c r="AV947" s="708">
        <v>0.53</v>
      </c>
      <c r="AW947" s="721"/>
      <c r="AX947" s="721"/>
      <c r="AY947" s="721"/>
      <c r="AZ947" s="721"/>
      <c r="BA947" s="721"/>
      <c r="BB947" s="721"/>
      <c r="BC947" s="721"/>
      <c r="BD947" s="721"/>
      <c r="BE947" s="721"/>
      <c r="BF947" s="721"/>
      <c r="BG947" s="721"/>
      <c r="BH947" s="721"/>
      <c r="BI947" s="721"/>
      <c r="BJ947" s="721"/>
      <c r="BK947" s="721"/>
      <c r="BL947" s="721"/>
      <c r="BM947" s="721"/>
      <c r="BN947" s="721"/>
      <c r="BO947" s="721"/>
      <c r="BP947" s="721"/>
      <c r="BQ947" s="721"/>
      <c r="BR947" s="721"/>
      <c r="BS947" s="721"/>
      <c r="BT947" s="721"/>
      <c r="BU947" s="721"/>
      <c r="BV947" s="721"/>
      <c r="BW947" s="721"/>
      <c r="BX947" s="721"/>
      <c r="BY947" s="721"/>
      <c r="BZ947" s="721"/>
      <c r="CA947" s="721"/>
      <c r="CB947" s="721"/>
      <c r="CC947" s="721"/>
      <c r="CD947" s="721"/>
      <c r="CE947" s="721"/>
      <c r="CF947" s="721"/>
      <c r="CG947" s="721"/>
      <c r="CH947" s="721"/>
      <c r="CI947" s="721"/>
      <c r="CJ947" s="721"/>
      <c r="CK947" s="721"/>
      <c r="CL947" s="721"/>
      <c r="CM947" s="721"/>
      <c r="CN947" s="721"/>
      <c r="CO947" s="721"/>
      <c r="CP947" s="721"/>
      <c r="CQ947" s="721"/>
      <c r="CR947" s="721"/>
      <c r="CS947" s="721"/>
      <c r="CT947" s="721"/>
      <c r="CU947" s="721"/>
      <c r="CV947" s="721"/>
      <c r="CW947" s="721"/>
      <c r="CX947" s="721"/>
      <c r="CY947" s="721"/>
      <c r="CZ947" s="721"/>
      <c r="DA947" s="721"/>
      <c r="DB947" s="721"/>
      <c r="DC947" s="721"/>
      <c r="DD947" s="721"/>
      <c r="DE947" s="721"/>
      <c r="DF947" s="721"/>
      <c r="DG947" s="721"/>
      <c r="DH947" s="721"/>
      <c r="DI947" s="721"/>
      <c r="DJ947" s="721"/>
      <c r="DK947" s="721"/>
      <c r="DL947" s="721"/>
      <c r="DM947" s="721"/>
      <c r="DN947" s="721"/>
      <c r="DO947" s="721"/>
      <c r="DP947" s="721"/>
      <c r="DQ947" s="721"/>
      <c r="DR947" s="721"/>
      <c r="DS947" s="721"/>
      <c r="DT947" s="721"/>
      <c r="DU947" s="721"/>
      <c r="DV947" s="721"/>
      <c r="DW947" s="721"/>
      <c r="DX947" s="721"/>
      <c r="DY947" s="721"/>
      <c r="DZ947" s="721"/>
      <c r="EA947" s="721"/>
      <c r="EB947" s="721"/>
      <c r="EC947" s="721"/>
      <c r="ED947" s="721"/>
      <c r="EE947" s="721"/>
      <c r="EF947" s="721"/>
      <c r="EG947" s="721"/>
      <c r="EH947" s="721"/>
      <c r="EI947" s="721"/>
      <c r="EJ947" s="721"/>
      <c r="EK947" s="721"/>
      <c r="EL947" s="721"/>
      <c r="EM947" s="721"/>
      <c r="EN947" s="721"/>
      <c r="EO947" s="721"/>
      <c r="EP947" s="721"/>
      <c r="EQ947" s="721"/>
      <c r="ER947" s="721"/>
      <c r="ES947" s="721"/>
      <c r="ET947" s="721"/>
      <c r="EU947" s="721"/>
      <c r="EV947" s="721"/>
      <c r="EW947" s="721"/>
      <c r="EX947" s="721"/>
      <c r="EY947" s="721"/>
      <c r="EZ947" s="721"/>
      <c r="FA947" s="721"/>
      <c r="FB947" s="721"/>
      <c r="FC947" s="721"/>
      <c r="FD947" s="721"/>
      <c r="FE947" s="721"/>
      <c r="FF947" s="721"/>
      <c r="FG947" s="721"/>
      <c r="FH947" s="721"/>
      <c r="FI947" s="721"/>
      <c r="FJ947" s="721"/>
      <c r="FK947" s="721"/>
      <c r="FL947" s="721"/>
      <c r="FM947" s="721"/>
      <c r="FN947" s="721"/>
      <c r="FO947" s="721"/>
      <c r="FP947" s="721"/>
      <c r="FQ947" s="721"/>
      <c r="FR947" s="721"/>
      <c r="FS947" s="721"/>
      <c r="FT947" s="721"/>
      <c r="FU947" s="721"/>
      <c r="FV947" s="721"/>
      <c r="FW947" s="721"/>
      <c r="FX947" s="721"/>
      <c r="FY947" s="721"/>
      <c r="FZ947" s="721"/>
      <c r="GA947" s="721"/>
      <c r="GB947" s="721"/>
      <c r="GC947" s="721"/>
      <c r="GD947" s="721"/>
      <c r="GE947" s="721"/>
      <c r="GF947" s="721"/>
      <c r="GG947" s="721"/>
      <c r="GH947" s="721"/>
      <c r="GI947" s="721"/>
      <c r="GJ947" s="721"/>
      <c r="GK947" s="721"/>
      <c r="GL947" s="721"/>
      <c r="GM947" s="721"/>
      <c r="GN947" s="721"/>
      <c r="GO947" s="721"/>
      <c r="GP947" s="721"/>
      <c r="GQ947" s="721"/>
      <c r="GR947" s="721"/>
      <c r="GS947" s="721"/>
      <c r="GT947" s="721"/>
      <c r="GU947" s="721"/>
      <c r="GV947" s="721"/>
      <c r="GW947" s="721"/>
      <c r="GX947" s="721"/>
      <c r="GY947" s="721"/>
      <c r="GZ947" s="721"/>
      <c r="HA947" s="721"/>
      <c r="HB947" s="721"/>
      <c r="HC947" s="721"/>
      <c r="HD947" s="721"/>
      <c r="HE947" s="721"/>
      <c r="HF947" s="721"/>
      <c r="HG947" s="721"/>
      <c r="HH947" s="721"/>
      <c r="HI947" s="721"/>
      <c r="HJ947" s="721"/>
      <c r="HK947" s="721"/>
      <c r="HL947" s="721"/>
      <c r="HM947" s="721"/>
      <c r="HN947" s="721"/>
      <c r="HO947" s="721"/>
      <c r="HP947" s="721"/>
      <c r="HQ947" s="721"/>
      <c r="HR947" s="721"/>
      <c r="HS947" s="721"/>
      <c r="HT947" s="721"/>
      <c r="HU947" s="721"/>
      <c r="HV947" s="721"/>
      <c r="HW947" s="721"/>
      <c r="HX947" s="721"/>
      <c r="HY947" s="721"/>
      <c r="HZ947" s="721"/>
      <c r="IA947" s="721"/>
      <c r="IB947" s="721"/>
      <c r="IC947" s="721"/>
      <c r="ID947" s="721"/>
      <c r="IE947" s="721"/>
      <c r="IF947" s="721"/>
      <c r="IG947" s="721"/>
      <c r="IH947" s="721"/>
      <c r="II947" s="721"/>
      <c r="IJ947" s="721"/>
      <c r="IK947" s="721"/>
      <c r="IL947" s="721"/>
      <c r="IM947" s="721"/>
      <c r="IN947" s="721"/>
      <c r="IO947" s="721"/>
      <c r="IP947" s="721"/>
      <c r="IQ947" s="721"/>
      <c r="IR947" s="721"/>
      <c r="IS947" s="721"/>
      <c r="IT947" s="721"/>
      <c r="IU947" s="721"/>
      <c r="IV947" s="721"/>
      <c r="IW947" s="721"/>
      <c r="IX947" s="721"/>
      <c r="IY947" s="721"/>
      <c r="IZ947" s="721"/>
      <c r="JA947" s="721"/>
      <c r="JB947" s="721"/>
      <c r="JC947" s="721"/>
      <c r="JD947" s="721"/>
      <c r="JE947" s="721"/>
      <c r="JF947" s="721"/>
      <c r="JG947" s="721"/>
      <c r="JH947" s="721"/>
      <c r="JI947" s="721"/>
      <c r="JJ947" s="721"/>
      <c r="JK947" s="721"/>
      <c r="JL947" s="721"/>
      <c r="JM947" s="721"/>
      <c r="JN947" s="721"/>
      <c r="JO947" s="721"/>
      <c r="JP947" s="721"/>
      <c r="JQ947" s="721"/>
      <c r="JR947" s="721"/>
      <c r="JS947" s="721"/>
      <c r="JT947" s="721"/>
      <c r="JU947" s="721"/>
      <c r="JV947" s="721"/>
      <c r="JW947" s="721"/>
      <c r="JX947" s="721"/>
      <c r="JY947" s="721"/>
      <c r="JZ947" s="721"/>
      <c r="KA947" s="721"/>
      <c r="KB947" s="721"/>
      <c r="KC947" s="721"/>
      <c r="KD947" s="721"/>
      <c r="KE947" s="721"/>
      <c r="KF947" s="721"/>
      <c r="KG947" s="721"/>
      <c r="KH947" s="721"/>
      <c r="KI947" s="721"/>
      <c r="KJ947" s="721"/>
      <c r="KK947" s="721"/>
      <c r="KL947" s="721"/>
      <c r="KM947" s="721"/>
      <c r="KN947" s="721"/>
      <c r="KO947" s="721"/>
      <c r="KP947" s="721"/>
      <c r="KQ947" s="721"/>
      <c r="KR947" s="721"/>
      <c r="KS947" s="721"/>
      <c r="KT947" s="721"/>
      <c r="KU947" s="721"/>
      <c r="KV947" s="721"/>
      <c r="KW947" s="721"/>
      <c r="KX947" s="721"/>
      <c r="KY947" s="721"/>
      <c r="KZ947" s="721"/>
      <c r="LA947" s="721"/>
      <c r="LB947" s="721"/>
      <c r="LC947" s="721"/>
      <c r="LD947" s="721"/>
      <c r="LE947" s="721"/>
      <c r="LF947" s="721"/>
      <c r="LG947" s="721"/>
      <c r="LH947" s="721"/>
      <c r="LI947" s="721"/>
      <c r="LJ947" s="721"/>
      <c r="LK947" s="721"/>
      <c r="LL947" s="721"/>
      <c r="LM947" s="721"/>
      <c r="LN947" s="721"/>
      <c r="LO947" s="721"/>
      <c r="LP947" s="721"/>
      <c r="LQ947" s="721"/>
      <c r="LR947" s="721"/>
      <c r="LS947" s="721"/>
      <c r="LT947" s="721"/>
      <c r="LU947" s="721"/>
      <c r="LV947" s="721"/>
      <c r="LW947" s="721"/>
      <c r="LX947" s="721"/>
      <c r="LY947" s="721"/>
      <c r="LZ947" s="721"/>
      <c r="MA947" s="721"/>
      <c r="MB947" s="721"/>
      <c r="MC947" s="721"/>
      <c r="MD947" s="721"/>
      <c r="ME947" s="721"/>
      <c r="MF947" s="721"/>
      <c r="MG947" s="721"/>
      <c r="MH947" s="721"/>
      <c r="MI947" s="721"/>
      <c r="MJ947" s="721"/>
      <c r="MK947" s="721"/>
      <c r="ML947" s="721"/>
      <c r="MM947" s="721"/>
      <c r="MN947" s="721"/>
      <c r="MO947" s="721"/>
      <c r="MP947" s="721"/>
      <c r="MQ947" s="721"/>
      <c r="MR947" s="721"/>
      <c r="MS947" s="721"/>
      <c r="MT947" s="721"/>
      <c r="MU947" s="721"/>
      <c r="MV947" s="721"/>
      <c r="MW947" s="721"/>
      <c r="MX947" s="721"/>
      <c r="MY947" s="721"/>
      <c r="MZ947" s="721"/>
      <c r="NA947" s="721"/>
      <c r="NB947" s="721"/>
      <c r="NC947" s="721"/>
      <c r="ND947" s="721"/>
      <c r="NE947" s="721"/>
      <c r="NF947" s="721"/>
      <c r="NG947" s="721"/>
      <c r="NH947" s="721"/>
      <c r="NI947" s="721"/>
      <c r="NJ947" s="721"/>
      <c r="NK947" s="721"/>
      <c r="NL947" s="721"/>
      <c r="NM947" s="721"/>
      <c r="NN947" s="721"/>
      <c r="NO947" s="721"/>
      <c r="NP947" s="721"/>
      <c r="NQ947" s="721"/>
      <c r="NR947" s="721"/>
      <c r="NS947" s="721"/>
      <c r="NT947" s="721"/>
      <c r="NU947" s="721"/>
      <c r="NV947" s="721"/>
      <c r="NW947" s="721"/>
      <c r="NX947" s="721"/>
      <c r="NY947" s="721"/>
      <c r="NZ947" s="721"/>
      <c r="OA947" s="721"/>
      <c r="OB947" s="721"/>
      <c r="OC947" s="721"/>
      <c r="OD947" s="721"/>
      <c r="OE947" s="721"/>
      <c r="OF947" s="721"/>
      <c r="OG947" s="721"/>
      <c r="OH947" s="721"/>
      <c r="OI947" s="721"/>
      <c r="OJ947" s="721"/>
      <c r="OK947" s="721"/>
      <c r="OL947" s="721"/>
      <c r="OM947" s="721"/>
      <c r="ON947" s="721"/>
      <c r="OO947" s="721"/>
      <c r="OP947" s="721"/>
      <c r="OQ947" s="721"/>
      <c r="OR947" s="721"/>
      <c r="OS947" s="721"/>
      <c r="OT947" s="721"/>
      <c r="OU947" s="721"/>
      <c r="OV947" s="721"/>
      <c r="OW947" s="721"/>
      <c r="OX947" s="721"/>
      <c r="OY947" s="721"/>
      <c r="OZ947" s="721"/>
      <c r="PA947" s="721"/>
      <c r="PB947" s="721"/>
      <c r="PC947" s="721"/>
      <c r="PD947" s="721"/>
      <c r="PE947" s="721"/>
      <c r="PF947" s="721"/>
      <c r="PG947" s="721"/>
      <c r="PH947" s="721"/>
      <c r="PI947" s="721"/>
      <c r="PJ947" s="721"/>
      <c r="PK947" s="721"/>
      <c r="PL947" s="721"/>
      <c r="PM947" s="721"/>
      <c r="PN947" s="721"/>
      <c r="PO947" s="721"/>
      <c r="PP947" s="721"/>
      <c r="PQ947" s="721"/>
      <c r="PR947" s="721"/>
      <c r="PS947" s="721"/>
      <c r="PT947" s="721"/>
      <c r="PU947" s="721"/>
      <c r="PV947" s="721"/>
      <c r="PW947" s="721"/>
      <c r="PX947" s="721"/>
      <c r="PY947" s="721"/>
      <c r="PZ947" s="721"/>
      <c r="QA947" s="721"/>
      <c r="QB947" s="721"/>
      <c r="QC947" s="721"/>
      <c r="QD947" s="721"/>
      <c r="QE947" s="721"/>
      <c r="QF947" s="721"/>
      <c r="QG947" s="721"/>
      <c r="QH947" s="721"/>
      <c r="QI947" s="721"/>
      <c r="QJ947" s="721"/>
      <c r="QK947" s="721"/>
      <c r="QL947" s="721"/>
      <c r="QM947" s="721"/>
      <c r="QN947" s="721"/>
      <c r="QO947" s="721"/>
      <c r="QP947" s="721"/>
      <c r="QQ947" s="721"/>
      <c r="QR947" s="721"/>
      <c r="QS947" s="721"/>
      <c r="QT947" s="721"/>
      <c r="QU947" s="721"/>
      <c r="QV947" s="721"/>
      <c r="QW947" s="721"/>
      <c r="QX947" s="721"/>
      <c r="QY947" s="721"/>
      <c r="QZ947" s="721"/>
      <c r="RA947" s="721"/>
      <c r="RB947" s="721"/>
      <c r="RC947" s="721"/>
      <c r="RD947" s="721"/>
      <c r="RE947" s="721"/>
      <c r="RF947" s="721"/>
      <c r="RG947" s="721"/>
      <c r="RH947" s="721"/>
      <c r="RI947" s="721"/>
      <c r="RJ947" s="721"/>
      <c r="RK947" s="721"/>
      <c r="RL947" s="721"/>
      <c r="RM947" s="721"/>
      <c r="RN947" s="721"/>
      <c r="RO947" s="721"/>
      <c r="RP947" s="721"/>
      <c r="RQ947" s="721"/>
      <c r="RR947" s="721"/>
      <c r="RS947" s="721"/>
      <c r="RT947" s="721"/>
      <c r="RU947" s="721"/>
      <c r="RV947" s="721"/>
      <c r="RW947" s="721"/>
      <c r="RX947" s="721"/>
      <c r="RY947" s="721"/>
      <c r="RZ947" s="721"/>
      <c r="SA947" s="721"/>
      <c r="SB947" s="721"/>
      <c r="SC947" s="721"/>
      <c r="SD947" s="721"/>
      <c r="SE947" s="721"/>
      <c r="SF947" s="721"/>
      <c r="SG947" s="721"/>
      <c r="SH947" s="721"/>
      <c r="SI947" s="721"/>
      <c r="SJ947" s="721"/>
      <c r="SK947" s="721"/>
      <c r="SL947" s="721"/>
      <c r="SM947" s="721"/>
      <c r="SN947" s="721"/>
      <c r="SO947" s="721"/>
      <c r="SP947" s="721"/>
      <c r="SQ947" s="721"/>
      <c r="SR947" s="721"/>
      <c r="SS947" s="721"/>
      <c r="ST947" s="721"/>
      <c r="SU947" s="721"/>
      <c r="SV947" s="721"/>
      <c r="SW947" s="721"/>
      <c r="SX947" s="721"/>
      <c r="SY947" s="721"/>
      <c r="SZ947" s="721"/>
      <c r="TA947" s="721"/>
      <c r="TB947" s="721"/>
      <c r="TC947" s="721"/>
      <c r="TD947" s="721"/>
      <c r="TE947" s="721"/>
      <c r="TF947" s="721"/>
      <c r="TG947" s="721"/>
      <c r="TH947" s="721"/>
      <c r="TI947" s="721"/>
      <c r="TJ947" s="721"/>
      <c r="TK947" s="721"/>
      <c r="TL947" s="721"/>
      <c r="TM947" s="721"/>
      <c r="TN947" s="721"/>
      <c r="TO947" s="721"/>
      <c r="TP947" s="721"/>
      <c r="TQ947" s="721"/>
      <c r="TR947" s="721"/>
      <c r="TS947" s="721"/>
      <c r="TT947" s="721"/>
      <c r="TU947" s="721"/>
      <c r="TV947" s="721"/>
      <c r="TW947" s="721"/>
      <c r="TX947" s="721"/>
      <c r="TY947" s="721"/>
      <c r="TZ947" s="721"/>
      <c r="UA947" s="721"/>
      <c r="UB947" s="721"/>
      <c r="UC947" s="721"/>
      <c r="UD947" s="721"/>
      <c r="UE947" s="721"/>
      <c r="UF947" s="721"/>
      <c r="UG947" s="721"/>
      <c r="UH947" s="721"/>
      <c r="UI947" s="721"/>
      <c r="UJ947" s="721"/>
      <c r="UK947" s="721"/>
      <c r="UL947" s="721"/>
      <c r="UM947" s="721"/>
      <c r="UN947" s="721"/>
      <c r="UO947" s="721"/>
      <c r="UP947" s="721"/>
      <c r="UQ947" s="721"/>
      <c r="UR947" s="721"/>
      <c r="US947" s="721"/>
      <c r="UT947" s="721"/>
      <c r="UU947" s="721"/>
      <c r="UV947" s="721"/>
      <c r="UW947" s="721"/>
      <c r="UX947" s="721"/>
      <c r="UY947" s="721"/>
      <c r="UZ947" s="721"/>
      <c r="VA947" s="721"/>
      <c r="VB947" s="721"/>
      <c r="VC947" s="721"/>
      <c r="VD947" s="721"/>
      <c r="VE947" s="721"/>
      <c r="VF947" s="721"/>
      <c r="VG947" s="721"/>
      <c r="VH947" s="721"/>
      <c r="VI947" s="721"/>
      <c r="VJ947" s="721"/>
      <c r="VK947" s="721"/>
      <c r="VL947" s="721"/>
      <c r="VM947" s="721"/>
      <c r="VN947" s="721"/>
      <c r="VO947" s="721"/>
      <c r="VP947" s="721"/>
      <c r="VQ947" s="721"/>
      <c r="VR947" s="721"/>
      <c r="VS947" s="721"/>
      <c r="VT947" s="721"/>
      <c r="VU947" s="721"/>
      <c r="VV947" s="721"/>
      <c r="VW947" s="721"/>
      <c r="VX947" s="721"/>
      <c r="VY947" s="721"/>
      <c r="VZ947" s="721"/>
      <c r="WA947" s="721"/>
      <c r="WB947" s="721"/>
      <c r="WC947" s="721"/>
      <c r="WD947" s="721"/>
      <c r="WE947" s="721"/>
      <c r="WF947" s="721"/>
      <c r="WG947" s="721"/>
      <c r="WH947" s="721"/>
      <c r="WI947" s="721"/>
      <c r="WJ947" s="721"/>
      <c r="WK947" s="721"/>
      <c r="WL947" s="721"/>
      <c r="WM947" s="721"/>
      <c r="WN947" s="721"/>
      <c r="WO947" s="721"/>
      <c r="WP947" s="721"/>
      <c r="WQ947" s="721"/>
      <c r="WR947" s="721"/>
      <c r="WS947" s="721"/>
      <c r="WT947" s="721"/>
      <c r="WU947" s="721"/>
      <c r="WV947" s="721"/>
      <c r="WW947" s="721"/>
      <c r="WX947" s="721"/>
      <c r="WY947" s="721"/>
      <c r="WZ947" s="721"/>
      <c r="XA947" s="721"/>
      <c r="XB947" s="721"/>
      <c r="XC947" s="721"/>
      <c r="XD947" s="721"/>
      <c r="XE947" s="721"/>
      <c r="XF947" s="721"/>
      <c r="XG947" s="721"/>
      <c r="XH947" s="721"/>
      <c r="XI947" s="721"/>
      <c r="XJ947" s="721"/>
      <c r="XK947" s="721"/>
      <c r="XL947" s="721"/>
      <c r="XM947" s="721"/>
      <c r="XN947" s="721"/>
      <c r="XO947" s="721"/>
      <c r="XP947" s="721"/>
      <c r="XQ947" s="721"/>
      <c r="XR947" s="721"/>
      <c r="XS947" s="721"/>
      <c r="XT947" s="721"/>
      <c r="XU947" s="721"/>
      <c r="XV947" s="721"/>
      <c r="XW947" s="721"/>
      <c r="XX947" s="721"/>
      <c r="XY947" s="721"/>
      <c r="XZ947" s="721"/>
      <c r="YA947" s="721"/>
      <c r="YB947" s="721"/>
      <c r="YC947" s="721"/>
      <c r="YD947" s="721"/>
      <c r="YE947" s="721"/>
      <c r="YF947" s="721"/>
      <c r="YG947" s="721"/>
      <c r="YH947" s="721"/>
      <c r="YI947" s="721"/>
      <c r="YJ947" s="721"/>
      <c r="YK947" s="721"/>
      <c r="YL947" s="721"/>
      <c r="YM947" s="721"/>
      <c r="YN947" s="721"/>
      <c r="YO947" s="721"/>
      <c r="YP947" s="721"/>
      <c r="YQ947" s="721"/>
      <c r="YR947" s="721"/>
      <c r="YS947" s="721"/>
      <c r="YT947" s="721"/>
      <c r="YU947" s="721"/>
      <c r="YV947" s="721"/>
      <c r="YW947" s="721"/>
      <c r="YX947" s="721"/>
      <c r="YY947" s="721"/>
      <c r="YZ947" s="721"/>
      <c r="ZA947" s="721"/>
      <c r="ZB947" s="721"/>
      <c r="ZC947" s="721"/>
      <c r="ZD947" s="721"/>
      <c r="ZE947" s="721"/>
      <c r="ZF947" s="721"/>
      <c r="ZG947" s="721"/>
      <c r="ZH947" s="721"/>
      <c r="ZI947" s="721"/>
      <c r="ZJ947" s="721"/>
      <c r="ZK947" s="721"/>
      <c r="ZL947" s="721"/>
      <c r="ZM947" s="721"/>
      <c r="ZN947" s="721"/>
      <c r="ZO947" s="721"/>
      <c r="ZP947" s="721"/>
      <c r="ZQ947" s="721"/>
      <c r="ZR947" s="721"/>
      <c r="ZS947" s="721"/>
      <c r="ZT947" s="721"/>
      <c r="ZU947" s="721"/>
      <c r="ZV947" s="721"/>
      <c r="ZW947" s="721"/>
      <c r="ZX947" s="721"/>
      <c r="ZY947" s="721"/>
      <c r="ZZ947" s="721"/>
      <c r="AAA947" s="721"/>
      <c r="AAB947" s="721"/>
      <c r="AAC947" s="721"/>
      <c r="AAD947" s="721"/>
      <c r="AAE947" s="721"/>
      <c r="AAF947" s="721"/>
      <c r="AAG947" s="721"/>
      <c r="AAH947" s="721"/>
      <c r="AAI947" s="721"/>
      <c r="AAJ947" s="721"/>
      <c r="AAK947" s="721"/>
      <c r="AAL947" s="721"/>
      <c r="AAM947" s="721"/>
      <c r="AAN947" s="721"/>
      <c r="AAO947" s="721"/>
      <c r="AAP947" s="721"/>
      <c r="AAQ947" s="721"/>
      <c r="AAR947" s="721"/>
      <c r="AAS947" s="721"/>
      <c r="AAT947" s="721"/>
      <c r="AAU947" s="721"/>
      <c r="AAV947" s="721"/>
      <c r="AAW947" s="721"/>
      <c r="AAX947" s="721"/>
      <c r="AAY947" s="721"/>
      <c r="AAZ947" s="721"/>
      <c r="ABA947" s="721"/>
      <c r="ABB947" s="721"/>
      <c r="ABC947" s="721"/>
      <c r="ABD947" s="721"/>
      <c r="ABE947" s="721"/>
      <c r="ABF947" s="721"/>
      <c r="ABG947" s="721"/>
      <c r="ABH947" s="721"/>
      <c r="ABI947" s="721"/>
      <c r="ABJ947" s="721"/>
      <c r="ABK947" s="721"/>
      <c r="ABL947" s="721"/>
      <c r="ABM947" s="721"/>
      <c r="ABN947" s="721"/>
      <c r="ABO947" s="721"/>
      <c r="ABP947" s="721"/>
      <c r="ABQ947" s="721"/>
      <c r="ABR947" s="721"/>
      <c r="ABS947" s="721"/>
      <c r="ABT947" s="721"/>
      <c r="ABU947" s="721"/>
      <c r="ABV947" s="721"/>
      <c r="ABW947" s="721"/>
      <c r="ABX947" s="721"/>
      <c r="ABY947" s="721"/>
      <c r="ABZ947" s="721"/>
      <c r="ACA947" s="721"/>
      <c r="ACB947" s="721"/>
      <c r="ACC947" s="721"/>
      <c r="ACD947" s="721"/>
      <c r="ACE947" s="721"/>
      <c r="ACF947" s="721"/>
      <c r="ACG947" s="721"/>
      <c r="ACH947" s="721"/>
      <c r="ACI947" s="721"/>
      <c r="ACJ947" s="721"/>
      <c r="ACK947" s="721"/>
      <c r="ACL947" s="721"/>
      <c r="ACM947" s="721"/>
      <c r="ACN947" s="721"/>
      <c r="ACO947" s="721"/>
      <c r="ACP947" s="721"/>
      <c r="ACQ947" s="721"/>
      <c r="ACR947" s="721"/>
      <c r="ACS947" s="721"/>
      <c r="ACT947" s="721"/>
      <c r="ACU947" s="721"/>
      <c r="ACV947" s="721"/>
      <c r="ACW947" s="721"/>
      <c r="ACX947" s="721"/>
      <c r="ACY947" s="721"/>
      <c r="ACZ947" s="721"/>
      <c r="ADA947" s="721"/>
      <c r="ADB947" s="721"/>
      <c r="ADC947" s="721"/>
      <c r="ADD947" s="721"/>
      <c r="ADE947" s="721"/>
      <c r="ADF947" s="721"/>
      <c r="ADG947" s="721"/>
      <c r="ADH947" s="721"/>
      <c r="ADI947" s="721"/>
      <c r="ADJ947" s="721"/>
      <c r="ADK947" s="721"/>
      <c r="ADL947" s="721"/>
      <c r="ADM947" s="721"/>
      <c r="ADN947" s="721"/>
      <c r="ADO947" s="721"/>
      <c r="ADP947" s="721"/>
      <c r="ADQ947" s="721"/>
      <c r="ADR947" s="721"/>
      <c r="ADS947" s="721"/>
      <c r="ADT947" s="721"/>
      <c r="ADU947" s="721"/>
      <c r="ADV947" s="721"/>
      <c r="ADW947" s="721"/>
      <c r="ADX947" s="721"/>
      <c r="ADY947" s="721"/>
      <c r="ADZ947" s="721"/>
      <c r="AEA947" s="721"/>
      <c r="AEB947" s="721"/>
      <c r="AEC947" s="721"/>
      <c r="AED947" s="721"/>
      <c r="AEE947" s="721"/>
      <c r="AEF947" s="721"/>
      <c r="AEG947" s="721"/>
      <c r="AEH947" s="721"/>
      <c r="AEI947" s="721"/>
      <c r="AEJ947" s="721"/>
      <c r="AEK947" s="721"/>
      <c r="AEL947" s="721"/>
      <c r="AEM947" s="721"/>
      <c r="AEN947" s="721"/>
      <c r="AEO947" s="721"/>
      <c r="AEP947" s="721"/>
      <c r="AEQ947" s="721"/>
      <c r="AER947" s="721"/>
      <c r="AES947" s="721"/>
      <c r="AET947" s="721"/>
      <c r="AEU947" s="721"/>
      <c r="AEV947" s="721"/>
      <c r="AEW947" s="721"/>
      <c r="AEX947" s="721"/>
      <c r="AEY947" s="721"/>
      <c r="AEZ947" s="721"/>
      <c r="AFA947" s="721"/>
      <c r="AFB947" s="721"/>
      <c r="AFC947" s="721"/>
      <c r="AFD947" s="721"/>
      <c r="AFE947" s="721"/>
      <c r="AFF947" s="721"/>
      <c r="AFG947" s="721"/>
      <c r="AFH947" s="721"/>
      <c r="AFI947" s="721"/>
      <c r="AFJ947" s="721"/>
      <c r="AFK947" s="721"/>
      <c r="AFL947" s="721"/>
      <c r="AFM947" s="721"/>
      <c r="AFN947" s="721"/>
      <c r="AFO947" s="721"/>
      <c r="AFP947" s="721"/>
      <c r="AFQ947" s="721"/>
      <c r="AFR947" s="721"/>
      <c r="AFS947" s="721"/>
      <c r="AFT947" s="721"/>
      <c r="AFU947" s="721"/>
      <c r="AFV947" s="721"/>
      <c r="AFW947" s="721"/>
      <c r="AFX947" s="721"/>
      <c r="AFY947" s="721"/>
      <c r="AFZ947" s="721"/>
      <c r="AGA947" s="721"/>
      <c r="AGB947" s="721"/>
      <c r="AGC947" s="721"/>
      <c r="AGD947" s="721"/>
      <c r="AGE947" s="721"/>
      <c r="AGF947" s="721"/>
      <c r="AGG947" s="721"/>
      <c r="AGH947" s="721"/>
      <c r="AGI947" s="721"/>
      <c r="AGJ947" s="721"/>
      <c r="AGK947" s="721"/>
      <c r="AGL947" s="721"/>
      <c r="AGM947" s="721"/>
      <c r="AGN947" s="721"/>
      <c r="AGO947" s="721"/>
      <c r="AGP947" s="721"/>
      <c r="AGQ947" s="721"/>
      <c r="AGR947" s="721"/>
      <c r="AGS947" s="721"/>
      <c r="AGT947" s="721"/>
      <c r="AGU947" s="721"/>
      <c r="AGV947" s="721"/>
      <c r="AGW947" s="721"/>
      <c r="AGX947" s="721"/>
      <c r="AGY947" s="721"/>
      <c r="AGZ947" s="721"/>
      <c r="AHA947" s="721"/>
      <c r="AHB947" s="721"/>
      <c r="AHC947" s="721"/>
      <c r="AHD947" s="721"/>
      <c r="AHE947" s="721"/>
      <c r="AHF947" s="721"/>
      <c r="AHG947" s="721"/>
      <c r="AHH947" s="721"/>
      <c r="AHI947" s="721"/>
      <c r="AHJ947" s="721"/>
      <c r="AHK947" s="721"/>
      <c r="AHL947" s="721"/>
      <c r="AHM947" s="721"/>
      <c r="AHN947" s="721"/>
      <c r="AHO947" s="721"/>
      <c r="AHP947" s="721"/>
      <c r="AHQ947" s="721"/>
      <c r="AHR947" s="721"/>
      <c r="AHS947" s="721"/>
      <c r="AHT947" s="721"/>
      <c r="AHU947" s="721"/>
      <c r="AHV947" s="721"/>
      <c r="AHW947" s="721"/>
      <c r="AHX947" s="721"/>
      <c r="AHY947" s="721"/>
      <c r="AHZ947" s="721"/>
      <c r="AIA947" s="721"/>
      <c r="AIB947" s="721"/>
      <c r="AIC947" s="721"/>
      <c r="AID947" s="721"/>
      <c r="AIE947" s="721"/>
      <c r="AIF947" s="721"/>
      <c r="AIG947" s="721"/>
      <c r="AIH947" s="721"/>
      <c r="AII947" s="721"/>
      <c r="AIJ947" s="721"/>
      <c r="AIK947" s="721"/>
      <c r="AIL947" s="721"/>
      <c r="AIM947" s="721"/>
      <c r="AIN947" s="721"/>
      <c r="AIO947" s="721"/>
      <c r="AIP947" s="721"/>
      <c r="AIQ947" s="721"/>
      <c r="AIR947" s="721"/>
      <c r="AIS947" s="721"/>
      <c r="AIT947" s="721"/>
      <c r="AIU947" s="721"/>
      <c r="AIV947" s="721"/>
      <c r="AIW947" s="721"/>
      <c r="AIX947" s="721"/>
      <c r="AIY947" s="721"/>
      <c r="AIZ947" s="721"/>
      <c r="AJA947" s="721"/>
      <c r="AJB947" s="721"/>
      <c r="AJC947" s="721"/>
      <c r="AJD947" s="721"/>
      <c r="AJE947" s="721"/>
      <c r="AJF947" s="721"/>
      <c r="AJG947" s="721"/>
      <c r="AJH947" s="721"/>
      <c r="AJI947" s="721"/>
      <c r="AJJ947" s="721"/>
      <c r="AJK947" s="721"/>
      <c r="AJL947" s="721"/>
      <c r="AJM947" s="721"/>
      <c r="AJN947" s="721"/>
      <c r="AJO947" s="721"/>
      <c r="AJP947" s="721"/>
      <c r="AJQ947" s="721"/>
      <c r="AJR947" s="721"/>
      <c r="AJS947" s="721"/>
      <c r="AJT947" s="721"/>
      <c r="AJU947" s="721"/>
      <c r="AJV947" s="721"/>
      <c r="AJW947" s="721"/>
      <c r="AJX947" s="721"/>
      <c r="AJY947" s="721"/>
      <c r="AJZ947" s="721"/>
      <c r="AKA947" s="721"/>
      <c r="AKB947" s="721"/>
      <c r="AKC947" s="721"/>
      <c r="AKD947" s="721"/>
      <c r="AKE947" s="721"/>
      <c r="AKF947" s="721"/>
      <c r="AKG947" s="721"/>
      <c r="AKH947" s="721"/>
      <c r="AKI947" s="721"/>
      <c r="AKJ947" s="721"/>
      <c r="AKK947" s="721"/>
      <c r="AKL947" s="721"/>
      <c r="AKM947" s="721"/>
      <c r="AKN947" s="721"/>
      <c r="AKO947" s="721"/>
      <c r="AKP947" s="721"/>
      <c r="AKQ947" s="721"/>
      <c r="AKR947" s="721"/>
      <c r="AKS947" s="721"/>
      <c r="AKT947" s="721"/>
      <c r="AKU947" s="721"/>
      <c r="AKV947" s="721"/>
      <c r="AKW947" s="721"/>
      <c r="AKX947" s="721"/>
      <c r="AKY947" s="721"/>
      <c r="AKZ947" s="721"/>
      <c r="ALA947" s="721"/>
      <c r="ALB947" s="721"/>
      <c r="ALC947" s="721"/>
      <c r="ALD947" s="721"/>
      <c r="ALE947" s="721"/>
      <c r="ALF947" s="721"/>
      <c r="ALG947" s="721"/>
      <c r="ALH947" s="721"/>
      <c r="ALI947" s="721"/>
      <c r="ALJ947" s="721"/>
      <c r="ALK947" s="721"/>
      <c r="ALL947" s="721"/>
      <c r="ALM947" s="721"/>
      <c r="ALN947" s="721"/>
      <c r="ALO947" s="721"/>
      <c r="ALP947" s="721"/>
      <c r="ALQ947" s="721"/>
      <c r="ALR947" s="721"/>
      <c r="ALS947" s="721"/>
      <c r="ALT947" s="721"/>
      <c r="ALU947" s="721"/>
      <c r="ALV947" s="721"/>
      <c r="ALW947" s="721"/>
      <c r="ALX947" s="721"/>
      <c r="ALY947" s="721"/>
      <c r="ALZ947" s="721"/>
      <c r="AMA947" s="721"/>
      <c r="AMB947" s="721"/>
      <c r="AMC947" s="721"/>
      <c r="AMD947" s="721"/>
      <c r="AME947" s="721"/>
      <c r="AMF947" s="721"/>
      <c r="AMG947" s="721"/>
      <c r="AMH947" s="721"/>
      <c r="AMI947" s="721"/>
      <c r="AMJ947" s="721"/>
      <c r="AMK947" s="721"/>
      <c r="AML947" s="721"/>
      <c r="AMM947" s="721"/>
      <c r="AMN947" s="721"/>
      <c r="AMO947" s="721"/>
      <c r="AMP947" s="721"/>
      <c r="AMQ947" s="721"/>
      <c r="AMR947" s="721"/>
      <c r="AMS947" s="721"/>
      <c r="AMT947" s="721"/>
      <c r="AMU947" s="721"/>
      <c r="AMV947" s="721"/>
      <c r="AMW947" s="721"/>
      <c r="AMX947" s="721"/>
      <c r="AMY947" s="721"/>
      <c r="AMZ947" s="721"/>
      <c r="ANA947" s="721"/>
      <c r="ANB947" s="721"/>
      <c r="ANC947" s="721"/>
      <c r="AND947" s="721"/>
      <c r="ANE947" s="721"/>
      <c r="ANF947" s="721"/>
      <c r="ANG947" s="721"/>
      <c r="ANH947" s="721"/>
      <c r="ANI947" s="721"/>
      <c r="ANJ947" s="721"/>
      <c r="ANK947" s="721"/>
      <c r="ANL947" s="721"/>
      <c r="ANM947" s="721"/>
      <c r="ANN947" s="721"/>
      <c r="ANO947" s="721"/>
      <c r="ANP947" s="721"/>
      <c r="ANQ947" s="721"/>
      <c r="ANR947" s="721"/>
      <c r="ANS947" s="721"/>
      <c r="ANT947" s="721"/>
      <c r="ANU947" s="721"/>
      <c r="ANV947" s="721"/>
      <c r="ANW947" s="721"/>
      <c r="ANX947" s="721"/>
      <c r="ANY947" s="721"/>
      <c r="ANZ947" s="721"/>
      <c r="AOA947" s="721"/>
      <c r="AOB947" s="721"/>
      <c r="AOC947" s="721"/>
      <c r="AOD947" s="721"/>
      <c r="AOE947" s="721"/>
      <c r="AOF947" s="721"/>
      <c r="AOG947" s="721"/>
      <c r="AOH947" s="721"/>
      <c r="AOI947" s="721"/>
      <c r="AOJ947" s="721"/>
      <c r="AOK947" s="721"/>
      <c r="AOL947" s="721"/>
      <c r="AOM947" s="721"/>
      <c r="AON947" s="721"/>
      <c r="AOO947" s="721"/>
      <c r="AOP947" s="721"/>
      <c r="AOQ947" s="721"/>
      <c r="AOR947" s="721"/>
      <c r="AOS947" s="721"/>
      <c r="AOT947" s="721"/>
      <c r="AOU947" s="721"/>
      <c r="AOV947" s="721"/>
      <c r="AOW947" s="721"/>
      <c r="AOX947" s="721"/>
      <c r="AOY947" s="721"/>
      <c r="AOZ947" s="721"/>
      <c r="APA947" s="721"/>
      <c r="APB947" s="721"/>
      <c r="APC947" s="721"/>
      <c r="APD947" s="721"/>
      <c r="APE947" s="721"/>
      <c r="APF947" s="721"/>
      <c r="APG947" s="721"/>
      <c r="APH947" s="721"/>
      <c r="API947" s="721"/>
      <c r="APJ947" s="721"/>
      <c r="APK947" s="721"/>
      <c r="APL947" s="721"/>
      <c r="APM947" s="721"/>
      <c r="APN947" s="721"/>
      <c r="APO947" s="721"/>
      <c r="APP947" s="721"/>
      <c r="APQ947" s="721"/>
      <c r="APR947" s="721"/>
      <c r="APS947" s="721"/>
      <c r="APT947" s="721"/>
      <c r="APU947" s="721"/>
      <c r="APV947" s="721"/>
      <c r="APW947" s="721"/>
      <c r="APX947" s="721"/>
      <c r="APY947" s="721"/>
      <c r="APZ947" s="721"/>
      <c r="AQA947" s="721"/>
      <c r="AQB947" s="721"/>
      <c r="AQC947" s="721"/>
      <c r="AQD947" s="721"/>
      <c r="AQE947" s="721"/>
      <c r="AQF947" s="721"/>
      <c r="AQG947" s="721"/>
      <c r="AQH947" s="721"/>
      <c r="AQI947" s="721"/>
      <c r="AQJ947" s="721"/>
      <c r="AQK947" s="721"/>
      <c r="AQL947" s="721"/>
      <c r="AQM947" s="721"/>
      <c r="AQN947" s="721"/>
      <c r="AQO947" s="721"/>
      <c r="AQP947" s="721"/>
      <c r="AQQ947" s="721"/>
      <c r="AQR947" s="721"/>
      <c r="AQS947" s="721"/>
      <c r="AQT947" s="721"/>
      <c r="AQU947" s="721"/>
      <c r="AQV947" s="721"/>
      <c r="AQW947" s="721"/>
      <c r="AQX947" s="721"/>
      <c r="AQY947" s="721"/>
      <c r="AQZ947" s="721"/>
      <c r="ARA947" s="721"/>
      <c r="ARB947" s="721"/>
      <c r="ARC947" s="721"/>
      <c r="ARD947" s="721"/>
      <c r="ARE947" s="721"/>
      <c r="ARF947" s="721"/>
      <c r="ARG947" s="721"/>
      <c r="ARH947" s="721"/>
      <c r="ARI947" s="721"/>
      <c r="ARJ947" s="721"/>
      <c r="ARK947" s="721"/>
      <c r="ARL947" s="721"/>
      <c r="ARM947" s="721"/>
      <c r="ARN947" s="721"/>
      <c r="ARO947" s="721"/>
      <c r="ARP947" s="721"/>
      <c r="ARQ947" s="721"/>
      <c r="ARR947" s="721"/>
      <c r="ARS947" s="721"/>
      <c r="ART947" s="721"/>
      <c r="ARU947" s="721"/>
      <c r="ARV947" s="721"/>
      <c r="ARW947" s="721"/>
      <c r="ARX947" s="721"/>
      <c r="ARY947" s="721"/>
      <c r="ARZ947" s="721"/>
      <c r="ASA947" s="721"/>
      <c r="ASB947" s="721"/>
      <c r="ASC947" s="721"/>
      <c r="ASD947" s="721"/>
      <c r="ASE947" s="721"/>
      <c r="ASF947" s="721"/>
      <c r="ASG947" s="721"/>
      <c r="ASH947" s="721"/>
      <c r="ASI947" s="721"/>
      <c r="ASJ947" s="721"/>
      <c r="ASK947" s="721"/>
      <c r="ASL947" s="721"/>
      <c r="ASM947" s="721"/>
      <c r="ASN947" s="721"/>
      <c r="ASO947" s="721"/>
      <c r="ASP947" s="721"/>
      <c r="ASQ947" s="721"/>
      <c r="ASR947" s="721"/>
      <c r="ASS947" s="721"/>
      <c r="AST947" s="721"/>
      <c r="ASU947" s="721"/>
      <c r="ASV947" s="721"/>
      <c r="ASW947" s="721"/>
      <c r="ASX947" s="721"/>
      <c r="ASY947" s="721"/>
      <c r="ASZ947" s="721"/>
      <c r="ATA947" s="721"/>
      <c r="ATB947" s="721"/>
      <c r="ATC947" s="721"/>
      <c r="ATD947" s="721"/>
      <c r="ATE947" s="721"/>
      <c r="ATF947" s="721"/>
      <c r="ATG947" s="721"/>
      <c r="ATH947" s="721"/>
      <c r="ATI947" s="721"/>
      <c r="ATJ947" s="721"/>
      <c r="ATK947" s="721"/>
      <c r="ATL947" s="721"/>
      <c r="ATM947" s="721"/>
      <c r="ATN947" s="721"/>
      <c r="ATO947" s="721"/>
      <c r="ATP947" s="721"/>
      <c r="ATQ947" s="721"/>
      <c r="ATR947" s="721"/>
      <c r="ATS947" s="721"/>
      <c r="ATT947" s="721"/>
      <c r="ATU947" s="721"/>
      <c r="ATV947" s="721"/>
      <c r="ATW947" s="721"/>
      <c r="ATX947" s="721"/>
      <c r="ATY947" s="721"/>
      <c r="ATZ947" s="721"/>
      <c r="AUA947" s="721"/>
      <c r="AUB947" s="721"/>
      <c r="AUC947" s="721"/>
      <c r="AUD947" s="721"/>
      <c r="AUE947" s="721"/>
      <c r="AUF947" s="721"/>
      <c r="AUG947" s="721"/>
      <c r="AUH947" s="721"/>
      <c r="AUI947" s="721"/>
      <c r="AUJ947" s="721"/>
      <c r="AUK947" s="721"/>
      <c r="AUL947" s="721"/>
      <c r="AUM947" s="721"/>
      <c r="AUN947" s="721"/>
      <c r="AUO947" s="721"/>
      <c r="AUP947" s="721"/>
      <c r="AUQ947" s="721"/>
      <c r="AUR947" s="721"/>
      <c r="AUS947" s="721"/>
      <c r="AUT947" s="721"/>
      <c r="AUU947" s="721"/>
      <c r="AUV947" s="721"/>
      <c r="AUW947" s="721"/>
      <c r="AUX947" s="721"/>
      <c r="AUY947" s="721"/>
      <c r="AUZ947" s="721"/>
      <c r="AVA947" s="721"/>
      <c r="AVB947" s="721"/>
      <c r="AVC947" s="721"/>
      <c r="AVD947" s="721"/>
      <c r="AVE947" s="721"/>
      <c r="AVF947" s="721"/>
      <c r="AVG947" s="721"/>
      <c r="AVH947" s="721"/>
      <c r="AVI947" s="721"/>
      <c r="AVJ947" s="721"/>
      <c r="AVK947" s="721"/>
    </row>
    <row r="948" spans="1:1259">
      <c r="A948" s="716"/>
      <c r="B948" s="716"/>
      <c r="C948" s="716"/>
      <c r="D948" s="714" t="s">
        <v>3247</v>
      </c>
      <c r="E948" s="714" t="s">
        <v>3104</v>
      </c>
      <c r="F948" s="703"/>
      <c r="G948" s="703"/>
      <c r="H948" s="734">
        <v>9</v>
      </c>
      <c r="I948" s="698" t="s">
        <v>1699</v>
      </c>
      <c r="J948" s="704"/>
      <c r="K948" s="704" t="s">
        <v>5013</v>
      </c>
      <c r="L948" s="704" t="s">
        <v>3340</v>
      </c>
      <c r="M948" s="704">
        <v>44550</v>
      </c>
      <c r="N948" s="704">
        <v>44715</v>
      </c>
      <c r="O948" s="706"/>
      <c r="P948" s="704"/>
      <c r="Q948" s="704"/>
      <c r="R948" s="704"/>
      <c r="S948" s="703" t="s">
        <v>2425</v>
      </c>
      <c r="T948" s="703">
        <v>60</v>
      </c>
      <c r="U948" s="703"/>
      <c r="V948" s="703" t="s">
        <v>973</v>
      </c>
      <c r="W948" s="703">
        <v>400</v>
      </c>
      <c r="X948" s="707">
        <v>320</v>
      </c>
      <c r="Y948" s="539">
        <f t="shared" si="42"/>
        <v>128000</v>
      </c>
      <c r="Z948" s="708">
        <v>0.53</v>
      </c>
      <c r="AA948" s="681">
        <f t="shared" si="43"/>
        <v>67840</v>
      </c>
      <c r="AB948" s="682"/>
      <c r="AC948" s="683">
        <v>0</v>
      </c>
      <c r="AD948" s="710"/>
      <c r="AE948" s="709"/>
      <c r="AF948" s="695">
        <f t="shared" si="44"/>
        <v>67840</v>
      </c>
      <c r="AG948" s="703" t="s">
        <v>1073</v>
      </c>
      <c r="AH948" s="703"/>
      <c r="AI948" s="705">
        <v>60</v>
      </c>
      <c r="AJ948" s="703" t="s">
        <v>2472</v>
      </c>
      <c r="AK948" s="711" t="s">
        <v>1149</v>
      </c>
      <c r="AL948" s="703">
        <v>78217</v>
      </c>
      <c r="AM948" s="703" t="s">
        <v>52</v>
      </c>
      <c r="AN948" s="703"/>
      <c r="AO948" s="703"/>
      <c r="AP948" s="712"/>
      <c r="AQ948" s="712" t="s">
        <v>37</v>
      </c>
      <c r="AR948" s="712"/>
      <c r="AS948" s="715" t="s">
        <v>1157</v>
      </c>
      <c r="AT948" s="715" t="s">
        <v>1078</v>
      </c>
      <c r="AU948" s="715" t="s">
        <v>1078</v>
      </c>
      <c r="AV948" s="708">
        <v>0.53</v>
      </c>
      <c r="AW948" s="721"/>
      <c r="AX948" s="721"/>
      <c r="AY948" s="721"/>
      <c r="AZ948" s="721"/>
      <c r="BA948" s="721"/>
      <c r="BB948" s="721"/>
      <c r="BC948" s="721"/>
      <c r="BD948" s="721"/>
      <c r="BE948" s="721"/>
      <c r="BF948" s="721"/>
      <c r="BG948" s="721"/>
      <c r="BH948" s="721"/>
      <c r="BI948" s="721"/>
      <c r="BJ948" s="721"/>
      <c r="BK948" s="721"/>
      <c r="BL948" s="721"/>
      <c r="BM948" s="721"/>
      <c r="BN948" s="721"/>
      <c r="BO948" s="721"/>
      <c r="BP948" s="721"/>
      <c r="BQ948" s="721"/>
      <c r="BR948" s="721"/>
      <c r="BS948" s="721"/>
      <c r="BT948" s="721"/>
      <c r="BU948" s="721"/>
      <c r="BV948" s="721"/>
      <c r="BW948" s="721"/>
      <c r="BX948" s="721"/>
      <c r="BY948" s="721"/>
      <c r="BZ948" s="721"/>
      <c r="CA948" s="721"/>
      <c r="CB948" s="721"/>
      <c r="CC948" s="721"/>
      <c r="CD948" s="721"/>
      <c r="CE948" s="721"/>
      <c r="CF948" s="721"/>
      <c r="CG948" s="721"/>
      <c r="CH948" s="721"/>
      <c r="CI948" s="721"/>
      <c r="CJ948" s="721"/>
      <c r="CK948" s="721"/>
      <c r="CL948" s="721"/>
      <c r="CM948" s="721"/>
      <c r="CN948" s="721"/>
      <c r="CO948" s="721"/>
      <c r="CP948" s="721"/>
      <c r="CQ948" s="721"/>
      <c r="CR948" s="721"/>
      <c r="CS948" s="721"/>
      <c r="CT948" s="721"/>
      <c r="CU948" s="721"/>
      <c r="CV948" s="721"/>
      <c r="CW948" s="721"/>
      <c r="CX948" s="721"/>
      <c r="CY948" s="721"/>
      <c r="CZ948" s="721"/>
      <c r="DA948" s="721"/>
      <c r="DB948" s="721"/>
      <c r="DC948" s="721"/>
      <c r="DD948" s="721"/>
      <c r="DE948" s="721"/>
      <c r="DF948" s="721"/>
      <c r="DG948" s="721"/>
      <c r="DH948" s="721"/>
      <c r="DI948" s="721"/>
      <c r="DJ948" s="721"/>
      <c r="DK948" s="721"/>
      <c r="DL948" s="721"/>
      <c r="DM948" s="721"/>
      <c r="DN948" s="721"/>
      <c r="DO948" s="721"/>
      <c r="DP948" s="721"/>
      <c r="DQ948" s="721"/>
      <c r="DR948" s="721"/>
      <c r="DS948" s="721"/>
      <c r="DT948" s="721"/>
      <c r="DU948" s="721"/>
      <c r="DV948" s="721"/>
      <c r="DW948" s="721"/>
      <c r="DX948" s="721"/>
      <c r="DY948" s="721"/>
      <c r="DZ948" s="721"/>
      <c r="EA948" s="721"/>
      <c r="EB948" s="721"/>
      <c r="EC948" s="721"/>
      <c r="ED948" s="721"/>
      <c r="EE948" s="721"/>
      <c r="EF948" s="721"/>
      <c r="EG948" s="721"/>
      <c r="EH948" s="721"/>
      <c r="EI948" s="721"/>
      <c r="EJ948" s="721"/>
      <c r="EK948" s="721"/>
      <c r="EL948" s="721"/>
      <c r="EM948" s="721"/>
      <c r="EN948" s="721"/>
      <c r="EO948" s="721"/>
      <c r="EP948" s="721"/>
      <c r="EQ948" s="721"/>
      <c r="ER948" s="721"/>
      <c r="ES948" s="721"/>
      <c r="ET948" s="721"/>
      <c r="EU948" s="721"/>
      <c r="EV948" s="721"/>
      <c r="EW948" s="721"/>
      <c r="EX948" s="721"/>
      <c r="EY948" s="721"/>
      <c r="EZ948" s="721"/>
      <c r="FA948" s="721"/>
      <c r="FB948" s="721"/>
      <c r="FC948" s="721"/>
      <c r="FD948" s="721"/>
      <c r="FE948" s="721"/>
      <c r="FF948" s="721"/>
      <c r="FG948" s="721"/>
      <c r="FH948" s="721"/>
      <c r="FI948" s="721"/>
      <c r="FJ948" s="721"/>
      <c r="FK948" s="721"/>
      <c r="FL948" s="721"/>
      <c r="FM948" s="721"/>
      <c r="FN948" s="721"/>
      <c r="FO948" s="721"/>
      <c r="FP948" s="721"/>
      <c r="FQ948" s="721"/>
      <c r="FR948" s="721"/>
      <c r="FS948" s="721"/>
      <c r="FT948" s="721"/>
      <c r="FU948" s="721"/>
      <c r="FV948" s="721"/>
      <c r="FW948" s="721"/>
      <c r="FX948" s="721"/>
      <c r="FY948" s="721"/>
      <c r="FZ948" s="721"/>
      <c r="GA948" s="721"/>
      <c r="GB948" s="721"/>
      <c r="GC948" s="721"/>
      <c r="GD948" s="721"/>
      <c r="GE948" s="721"/>
      <c r="GF948" s="721"/>
      <c r="GG948" s="721"/>
      <c r="GH948" s="721"/>
      <c r="GI948" s="721"/>
      <c r="GJ948" s="721"/>
      <c r="GK948" s="721"/>
      <c r="GL948" s="721"/>
      <c r="GM948" s="721"/>
      <c r="GN948" s="721"/>
      <c r="GO948" s="721"/>
      <c r="GP948" s="721"/>
      <c r="GQ948" s="721"/>
      <c r="GR948" s="721"/>
      <c r="GS948" s="721"/>
      <c r="GT948" s="721"/>
      <c r="GU948" s="721"/>
      <c r="GV948" s="721"/>
      <c r="GW948" s="721"/>
      <c r="GX948" s="721"/>
      <c r="GY948" s="721"/>
      <c r="GZ948" s="721"/>
      <c r="HA948" s="721"/>
      <c r="HB948" s="721"/>
      <c r="HC948" s="721"/>
      <c r="HD948" s="721"/>
      <c r="HE948" s="721"/>
      <c r="HF948" s="721"/>
      <c r="HG948" s="721"/>
      <c r="HH948" s="721"/>
      <c r="HI948" s="721"/>
      <c r="HJ948" s="721"/>
      <c r="HK948" s="721"/>
      <c r="HL948" s="721"/>
      <c r="HM948" s="721"/>
      <c r="HN948" s="721"/>
      <c r="HO948" s="721"/>
      <c r="HP948" s="721"/>
      <c r="HQ948" s="721"/>
      <c r="HR948" s="721"/>
      <c r="HS948" s="721"/>
      <c r="HT948" s="721"/>
      <c r="HU948" s="721"/>
      <c r="HV948" s="721"/>
      <c r="HW948" s="721"/>
      <c r="HX948" s="721"/>
      <c r="HY948" s="721"/>
      <c r="HZ948" s="721"/>
      <c r="IA948" s="721"/>
      <c r="IB948" s="721"/>
      <c r="IC948" s="721"/>
      <c r="ID948" s="721"/>
      <c r="IE948" s="721"/>
      <c r="IF948" s="721"/>
      <c r="IG948" s="721"/>
      <c r="IH948" s="721"/>
      <c r="II948" s="721"/>
      <c r="IJ948" s="721"/>
      <c r="IK948" s="721"/>
      <c r="IL948" s="721"/>
      <c r="IM948" s="721"/>
      <c r="IN948" s="721"/>
      <c r="IO948" s="721"/>
      <c r="IP948" s="721"/>
      <c r="IQ948" s="721"/>
      <c r="IR948" s="721"/>
      <c r="IS948" s="721"/>
      <c r="IT948" s="721"/>
      <c r="IU948" s="721"/>
      <c r="IV948" s="721"/>
      <c r="IW948" s="721"/>
      <c r="IX948" s="721"/>
      <c r="IY948" s="721"/>
      <c r="IZ948" s="721"/>
      <c r="JA948" s="721"/>
      <c r="JB948" s="721"/>
      <c r="JC948" s="721"/>
      <c r="JD948" s="721"/>
      <c r="JE948" s="721"/>
      <c r="JF948" s="721"/>
      <c r="JG948" s="721"/>
      <c r="JH948" s="721"/>
      <c r="JI948" s="721"/>
      <c r="JJ948" s="721"/>
      <c r="JK948" s="721"/>
      <c r="JL948" s="721"/>
      <c r="JM948" s="721"/>
      <c r="JN948" s="721"/>
      <c r="JO948" s="721"/>
      <c r="JP948" s="721"/>
      <c r="JQ948" s="721"/>
      <c r="JR948" s="721"/>
      <c r="JS948" s="721"/>
      <c r="JT948" s="721"/>
      <c r="JU948" s="721"/>
      <c r="JV948" s="721"/>
      <c r="JW948" s="721"/>
      <c r="JX948" s="721"/>
      <c r="JY948" s="721"/>
      <c r="JZ948" s="721"/>
      <c r="KA948" s="721"/>
      <c r="KB948" s="721"/>
      <c r="KC948" s="721"/>
      <c r="KD948" s="721"/>
      <c r="KE948" s="721"/>
      <c r="KF948" s="721"/>
      <c r="KG948" s="721"/>
      <c r="KH948" s="721"/>
      <c r="KI948" s="721"/>
      <c r="KJ948" s="721"/>
      <c r="KK948" s="721"/>
      <c r="KL948" s="721"/>
      <c r="KM948" s="721"/>
      <c r="KN948" s="721"/>
      <c r="KO948" s="721"/>
      <c r="KP948" s="721"/>
      <c r="KQ948" s="721"/>
      <c r="KR948" s="721"/>
      <c r="KS948" s="721"/>
      <c r="KT948" s="721"/>
      <c r="KU948" s="721"/>
      <c r="KV948" s="721"/>
      <c r="KW948" s="721"/>
      <c r="KX948" s="721"/>
      <c r="KY948" s="721"/>
      <c r="KZ948" s="721"/>
      <c r="LA948" s="721"/>
      <c r="LB948" s="721"/>
      <c r="LC948" s="721"/>
      <c r="LD948" s="721"/>
      <c r="LE948" s="721"/>
      <c r="LF948" s="721"/>
      <c r="LG948" s="721"/>
      <c r="LH948" s="721"/>
      <c r="LI948" s="721"/>
      <c r="LJ948" s="721"/>
      <c r="LK948" s="721"/>
      <c r="LL948" s="721"/>
      <c r="LM948" s="721"/>
      <c r="LN948" s="721"/>
      <c r="LO948" s="721"/>
      <c r="LP948" s="721"/>
      <c r="LQ948" s="721"/>
      <c r="LR948" s="721"/>
      <c r="LS948" s="721"/>
      <c r="LT948" s="721"/>
      <c r="LU948" s="721"/>
      <c r="LV948" s="721"/>
      <c r="LW948" s="721"/>
      <c r="LX948" s="721"/>
      <c r="LY948" s="721"/>
      <c r="LZ948" s="721"/>
      <c r="MA948" s="721"/>
      <c r="MB948" s="721"/>
      <c r="MC948" s="721"/>
      <c r="MD948" s="721"/>
      <c r="ME948" s="721"/>
      <c r="MF948" s="721"/>
      <c r="MG948" s="721"/>
      <c r="MH948" s="721"/>
      <c r="MI948" s="721"/>
      <c r="MJ948" s="721"/>
      <c r="MK948" s="721"/>
      <c r="ML948" s="721"/>
      <c r="MM948" s="721"/>
      <c r="MN948" s="721"/>
      <c r="MO948" s="721"/>
      <c r="MP948" s="721"/>
      <c r="MQ948" s="721"/>
      <c r="MR948" s="721"/>
      <c r="MS948" s="721"/>
      <c r="MT948" s="721"/>
      <c r="MU948" s="721"/>
      <c r="MV948" s="721"/>
      <c r="MW948" s="721"/>
      <c r="MX948" s="721"/>
      <c r="MY948" s="721"/>
      <c r="MZ948" s="721"/>
      <c r="NA948" s="721"/>
      <c r="NB948" s="721"/>
      <c r="NC948" s="721"/>
      <c r="ND948" s="721"/>
      <c r="NE948" s="721"/>
      <c r="NF948" s="721"/>
      <c r="NG948" s="721"/>
      <c r="NH948" s="721"/>
      <c r="NI948" s="721"/>
      <c r="NJ948" s="721"/>
      <c r="NK948" s="721"/>
      <c r="NL948" s="721"/>
      <c r="NM948" s="721"/>
      <c r="NN948" s="721"/>
      <c r="NO948" s="721"/>
      <c r="NP948" s="721"/>
      <c r="NQ948" s="721"/>
      <c r="NR948" s="721"/>
      <c r="NS948" s="721"/>
      <c r="NT948" s="721"/>
      <c r="NU948" s="721"/>
      <c r="NV948" s="721"/>
      <c r="NW948" s="721"/>
      <c r="NX948" s="721"/>
      <c r="NY948" s="721"/>
      <c r="NZ948" s="721"/>
      <c r="OA948" s="721"/>
      <c r="OB948" s="721"/>
      <c r="OC948" s="721"/>
      <c r="OD948" s="721"/>
      <c r="OE948" s="721"/>
      <c r="OF948" s="721"/>
      <c r="OG948" s="721"/>
      <c r="OH948" s="721"/>
      <c r="OI948" s="721"/>
      <c r="OJ948" s="721"/>
      <c r="OK948" s="721"/>
      <c r="OL948" s="721"/>
      <c r="OM948" s="721"/>
      <c r="ON948" s="721"/>
      <c r="OO948" s="721"/>
      <c r="OP948" s="721"/>
      <c r="OQ948" s="721"/>
      <c r="OR948" s="721"/>
      <c r="OS948" s="721"/>
      <c r="OT948" s="721"/>
      <c r="OU948" s="721"/>
      <c r="OV948" s="721"/>
      <c r="OW948" s="721"/>
      <c r="OX948" s="721"/>
      <c r="OY948" s="721"/>
      <c r="OZ948" s="721"/>
      <c r="PA948" s="721"/>
      <c r="PB948" s="721"/>
      <c r="PC948" s="721"/>
      <c r="PD948" s="721"/>
      <c r="PE948" s="721"/>
      <c r="PF948" s="721"/>
      <c r="PG948" s="721"/>
      <c r="PH948" s="721"/>
      <c r="PI948" s="721"/>
      <c r="PJ948" s="721"/>
      <c r="PK948" s="721"/>
      <c r="PL948" s="721"/>
      <c r="PM948" s="721"/>
      <c r="PN948" s="721"/>
      <c r="PO948" s="721"/>
      <c r="PP948" s="721"/>
      <c r="PQ948" s="721"/>
      <c r="PR948" s="721"/>
      <c r="PS948" s="721"/>
      <c r="PT948" s="721"/>
      <c r="PU948" s="721"/>
      <c r="PV948" s="721"/>
      <c r="PW948" s="721"/>
      <c r="PX948" s="721"/>
      <c r="PY948" s="721"/>
      <c r="PZ948" s="721"/>
      <c r="QA948" s="721"/>
      <c r="QB948" s="721"/>
      <c r="QC948" s="721"/>
      <c r="QD948" s="721"/>
      <c r="QE948" s="721"/>
      <c r="QF948" s="721"/>
      <c r="QG948" s="721"/>
      <c r="QH948" s="721"/>
      <c r="QI948" s="721"/>
      <c r="QJ948" s="721"/>
      <c r="QK948" s="721"/>
      <c r="QL948" s="721"/>
      <c r="QM948" s="721"/>
      <c r="QN948" s="721"/>
      <c r="QO948" s="721"/>
      <c r="QP948" s="721"/>
      <c r="QQ948" s="721"/>
      <c r="QR948" s="721"/>
      <c r="QS948" s="721"/>
      <c r="QT948" s="721"/>
      <c r="QU948" s="721"/>
      <c r="QV948" s="721"/>
      <c r="QW948" s="721"/>
      <c r="QX948" s="721"/>
      <c r="QY948" s="721"/>
      <c r="QZ948" s="721"/>
      <c r="RA948" s="721"/>
      <c r="RB948" s="721"/>
      <c r="RC948" s="721"/>
      <c r="RD948" s="721"/>
      <c r="RE948" s="721"/>
      <c r="RF948" s="721"/>
      <c r="RG948" s="721"/>
      <c r="RH948" s="721"/>
      <c r="RI948" s="721"/>
      <c r="RJ948" s="721"/>
      <c r="RK948" s="721"/>
      <c r="RL948" s="721"/>
      <c r="RM948" s="721"/>
      <c r="RN948" s="721"/>
      <c r="RO948" s="721"/>
      <c r="RP948" s="721"/>
      <c r="RQ948" s="721"/>
      <c r="RR948" s="721"/>
      <c r="RS948" s="721"/>
      <c r="RT948" s="721"/>
      <c r="RU948" s="721"/>
      <c r="RV948" s="721"/>
      <c r="RW948" s="721"/>
      <c r="RX948" s="721"/>
      <c r="RY948" s="721"/>
      <c r="RZ948" s="721"/>
      <c r="SA948" s="721"/>
      <c r="SB948" s="721"/>
      <c r="SC948" s="721"/>
      <c r="SD948" s="721"/>
      <c r="SE948" s="721"/>
      <c r="SF948" s="721"/>
      <c r="SG948" s="721"/>
      <c r="SH948" s="721"/>
      <c r="SI948" s="721"/>
      <c r="SJ948" s="721"/>
      <c r="SK948" s="721"/>
      <c r="SL948" s="721"/>
      <c r="SM948" s="721"/>
      <c r="SN948" s="721"/>
      <c r="SO948" s="721"/>
      <c r="SP948" s="721"/>
      <c r="SQ948" s="721"/>
      <c r="SR948" s="721"/>
      <c r="SS948" s="721"/>
      <c r="ST948" s="721"/>
      <c r="SU948" s="721"/>
      <c r="SV948" s="721"/>
      <c r="SW948" s="721"/>
      <c r="SX948" s="721"/>
      <c r="SY948" s="721"/>
      <c r="SZ948" s="721"/>
      <c r="TA948" s="721"/>
      <c r="TB948" s="721"/>
      <c r="TC948" s="721"/>
      <c r="TD948" s="721"/>
      <c r="TE948" s="721"/>
      <c r="TF948" s="721"/>
      <c r="TG948" s="721"/>
      <c r="TH948" s="721"/>
      <c r="TI948" s="721"/>
      <c r="TJ948" s="721"/>
      <c r="TK948" s="721"/>
      <c r="TL948" s="721"/>
      <c r="TM948" s="721"/>
      <c r="TN948" s="721"/>
      <c r="TO948" s="721"/>
      <c r="TP948" s="721"/>
      <c r="TQ948" s="721"/>
      <c r="TR948" s="721"/>
      <c r="TS948" s="721"/>
      <c r="TT948" s="721"/>
      <c r="TU948" s="721"/>
      <c r="TV948" s="721"/>
      <c r="TW948" s="721"/>
      <c r="TX948" s="721"/>
      <c r="TY948" s="721"/>
      <c r="TZ948" s="721"/>
      <c r="UA948" s="721"/>
      <c r="UB948" s="721"/>
      <c r="UC948" s="721"/>
      <c r="UD948" s="721"/>
      <c r="UE948" s="721"/>
      <c r="UF948" s="721"/>
      <c r="UG948" s="721"/>
      <c r="UH948" s="721"/>
      <c r="UI948" s="721"/>
      <c r="UJ948" s="721"/>
      <c r="UK948" s="721"/>
      <c r="UL948" s="721"/>
      <c r="UM948" s="721"/>
      <c r="UN948" s="721"/>
      <c r="UO948" s="721"/>
      <c r="UP948" s="721"/>
      <c r="UQ948" s="721"/>
      <c r="UR948" s="721"/>
      <c r="US948" s="721"/>
      <c r="UT948" s="721"/>
      <c r="UU948" s="721"/>
      <c r="UV948" s="721"/>
      <c r="UW948" s="721"/>
      <c r="UX948" s="721"/>
      <c r="UY948" s="721"/>
      <c r="UZ948" s="721"/>
      <c r="VA948" s="721"/>
      <c r="VB948" s="721"/>
      <c r="VC948" s="721"/>
      <c r="VD948" s="721"/>
      <c r="VE948" s="721"/>
      <c r="VF948" s="721"/>
      <c r="VG948" s="721"/>
      <c r="VH948" s="721"/>
      <c r="VI948" s="721"/>
      <c r="VJ948" s="721"/>
      <c r="VK948" s="721"/>
      <c r="VL948" s="721"/>
      <c r="VM948" s="721"/>
      <c r="VN948" s="721"/>
      <c r="VO948" s="721"/>
      <c r="VP948" s="721"/>
      <c r="VQ948" s="721"/>
      <c r="VR948" s="721"/>
      <c r="VS948" s="721"/>
      <c r="VT948" s="721"/>
      <c r="VU948" s="721"/>
      <c r="VV948" s="721"/>
      <c r="VW948" s="721"/>
      <c r="VX948" s="721"/>
      <c r="VY948" s="721"/>
      <c r="VZ948" s="721"/>
      <c r="WA948" s="721"/>
      <c r="WB948" s="721"/>
      <c r="WC948" s="721"/>
      <c r="WD948" s="721"/>
      <c r="WE948" s="721"/>
      <c r="WF948" s="721"/>
      <c r="WG948" s="721"/>
      <c r="WH948" s="721"/>
      <c r="WI948" s="721"/>
      <c r="WJ948" s="721"/>
      <c r="WK948" s="721"/>
      <c r="WL948" s="721"/>
      <c r="WM948" s="721"/>
      <c r="WN948" s="721"/>
      <c r="WO948" s="721"/>
      <c r="WP948" s="721"/>
      <c r="WQ948" s="721"/>
      <c r="WR948" s="721"/>
      <c r="WS948" s="721"/>
      <c r="WT948" s="721"/>
      <c r="WU948" s="721"/>
      <c r="WV948" s="721"/>
      <c r="WW948" s="721"/>
      <c r="WX948" s="721"/>
      <c r="WY948" s="721"/>
      <c r="WZ948" s="721"/>
      <c r="XA948" s="721"/>
      <c r="XB948" s="721"/>
      <c r="XC948" s="721"/>
      <c r="XD948" s="721"/>
      <c r="XE948" s="721"/>
      <c r="XF948" s="721"/>
      <c r="XG948" s="721"/>
      <c r="XH948" s="721"/>
      <c r="XI948" s="721"/>
      <c r="XJ948" s="721"/>
      <c r="XK948" s="721"/>
      <c r="XL948" s="721"/>
      <c r="XM948" s="721"/>
      <c r="XN948" s="721"/>
      <c r="XO948" s="721"/>
      <c r="XP948" s="721"/>
      <c r="XQ948" s="721"/>
      <c r="XR948" s="721"/>
      <c r="XS948" s="721"/>
      <c r="XT948" s="721"/>
      <c r="XU948" s="721"/>
      <c r="XV948" s="721"/>
      <c r="XW948" s="721"/>
      <c r="XX948" s="721"/>
      <c r="XY948" s="721"/>
      <c r="XZ948" s="721"/>
      <c r="YA948" s="721"/>
      <c r="YB948" s="721"/>
      <c r="YC948" s="721"/>
      <c r="YD948" s="721"/>
      <c r="YE948" s="721"/>
      <c r="YF948" s="721"/>
      <c r="YG948" s="721"/>
      <c r="YH948" s="721"/>
      <c r="YI948" s="721"/>
      <c r="YJ948" s="721"/>
      <c r="YK948" s="721"/>
      <c r="YL948" s="721"/>
      <c r="YM948" s="721"/>
      <c r="YN948" s="721"/>
      <c r="YO948" s="721"/>
      <c r="YP948" s="721"/>
      <c r="YQ948" s="721"/>
      <c r="YR948" s="721"/>
      <c r="YS948" s="721"/>
      <c r="YT948" s="721"/>
      <c r="YU948" s="721"/>
      <c r="YV948" s="721"/>
      <c r="YW948" s="721"/>
      <c r="YX948" s="721"/>
      <c r="YY948" s="721"/>
      <c r="YZ948" s="721"/>
      <c r="ZA948" s="721"/>
      <c r="ZB948" s="721"/>
      <c r="ZC948" s="721"/>
      <c r="ZD948" s="721"/>
      <c r="ZE948" s="721"/>
      <c r="ZF948" s="721"/>
      <c r="ZG948" s="721"/>
      <c r="ZH948" s="721"/>
      <c r="ZI948" s="721"/>
      <c r="ZJ948" s="721"/>
      <c r="ZK948" s="721"/>
      <c r="ZL948" s="721"/>
      <c r="ZM948" s="721"/>
      <c r="ZN948" s="721"/>
      <c r="ZO948" s="721"/>
      <c r="ZP948" s="721"/>
      <c r="ZQ948" s="721"/>
      <c r="ZR948" s="721"/>
      <c r="ZS948" s="721"/>
      <c r="ZT948" s="721"/>
      <c r="ZU948" s="721"/>
      <c r="ZV948" s="721"/>
      <c r="ZW948" s="721"/>
      <c r="ZX948" s="721"/>
      <c r="ZY948" s="721"/>
      <c r="ZZ948" s="721"/>
      <c r="AAA948" s="721"/>
      <c r="AAB948" s="721"/>
      <c r="AAC948" s="721"/>
      <c r="AAD948" s="721"/>
      <c r="AAE948" s="721"/>
      <c r="AAF948" s="721"/>
      <c r="AAG948" s="721"/>
      <c r="AAH948" s="721"/>
      <c r="AAI948" s="721"/>
      <c r="AAJ948" s="721"/>
      <c r="AAK948" s="721"/>
      <c r="AAL948" s="721"/>
      <c r="AAM948" s="721"/>
      <c r="AAN948" s="721"/>
      <c r="AAO948" s="721"/>
      <c r="AAP948" s="721"/>
      <c r="AAQ948" s="721"/>
      <c r="AAR948" s="721"/>
      <c r="AAS948" s="721"/>
      <c r="AAT948" s="721"/>
      <c r="AAU948" s="721"/>
      <c r="AAV948" s="721"/>
      <c r="AAW948" s="721"/>
      <c r="AAX948" s="721"/>
      <c r="AAY948" s="721"/>
      <c r="AAZ948" s="721"/>
      <c r="ABA948" s="721"/>
      <c r="ABB948" s="721"/>
      <c r="ABC948" s="721"/>
      <c r="ABD948" s="721"/>
      <c r="ABE948" s="721"/>
      <c r="ABF948" s="721"/>
      <c r="ABG948" s="721"/>
      <c r="ABH948" s="721"/>
      <c r="ABI948" s="721"/>
      <c r="ABJ948" s="721"/>
      <c r="ABK948" s="721"/>
      <c r="ABL948" s="721"/>
      <c r="ABM948" s="721"/>
      <c r="ABN948" s="721"/>
      <c r="ABO948" s="721"/>
      <c r="ABP948" s="721"/>
      <c r="ABQ948" s="721"/>
      <c r="ABR948" s="721"/>
      <c r="ABS948" s="721"/>
      <c r="ABT948" s="721"/>
      <c r="ABU948" s="721"/>
      <c r="ABV948" s="721"/>
      <c r="ABW948" s="721"/>
      <c r="ABX948" s="721"/>
      <c r="ABY948" s="721"/>
      <c r="ABZ948" s="721"/>
      <c r="ACA948" s="721"/>
      <c r="ACB948" s="721"/>
      <c r="ACC948" s="721"/>
      <c r="ACD948" s="721"/>
      <c r="ACE948" s="721"/>
      <c r="ACF948" s="721"/>
      <c r="ACG948" s="721"/>
      <c r="ACH948" s="721"/>
      <c r="ACI948" s="721"/>
      <c r="ACJ948" s="721"/>
      <c r="ACK948" s="721"/>
      <c r="ACL948" s="721"/>
      <c r="ACM948" s="721"/>
      <c r="ACN948" s="721"/>
      <c r="ACO948" s="721"/>
      <c r="ACP948" s="721"/>
      <c r="ACQ948" s="721"/>
      <c r="ACR948" s="721"/>
      <c r="ACS948" s="721"/>
      <c r="ACT948" s="721"/>
      <c r="ACU948" s="721"/>
      <c r="ACV948" s="721"/>
      <c r="ACW948" s="721"/>
      <c r="ACX948" s="721"/>
      <c r="ACY948" s="721"/>
      <c r="ACZ948" s="721"/>
      <c r="ADA948" s="721"/>
      <c r="ADB948" s="721"/>
      <c r="ADC948" s="721"/>
      <c r="ADD948" s="721"/>
      <c r="ADE948" s="721"/>
      <c r="ADF948" s="721"/>
      <c r="ADG948" s="721"/>
      <c r="ADH948" s="721"/>
      <c r="ADI948" s="721"/>
      <c r="ADJ948" s="721"/>
      <c r="ADK948" s="721"/>
      <c r="ADL948" s="721"/>
      <c r="ADM948" s="721"/>
      <c r="ADN948" s="721"/>
      <c r="ADO948" s="721"/>
      <c r="ADP948" s="721"/>
      <c r="ADQ948" s="721"/>
      <c r="ADR948" s="721"/>
      <c r="ADS948" s="721"/>
      <c r="ADT948" s="721"/>
      <c r="ADU948" s="721"/>
      <c r="ADV948" s="721"/>
      <c r="ADW948" s="721"/>
      <c r="ADX948" s="721"/>
      <c r="ADY948" s="721"/>
      <c r="ADZ948" s="721"/>
      <c r="AEA948" s="721"/>
      <c r="AEB948" s="721"/>
      <c r="AEC948" s="721"/>
      <c r="AED948" s="721"/>
      <c r="AEE948" s="721"/>
      <c r="AEF948" s="721"/>
      <c r="AEG948" s="721"/>
      <c r="AEH948" s="721"/>
      <c r="AEI948" s="721"/>
      <c r="AEJ948" s="721"/>
      <c r="AEK948" s="721"/>
      <c r="AEL948" s="721"/>
      <c r="AEM948" s="721"/>
      <c r="AEN948" s="721"/>
      <c r="AEO948" s="721"/>
      <c r="AEP948" s="721"/>
      <c r="AEQ948" s="721"/>
      <c r="AER948" s="721"/>
      <c r="AES948" s="721"/>
      <c r="AET948" s="721"/>
      <c r="AEU948" s="721"/>
      <c r="AEV948" s="721"/>
      <c r="AEW948" s="721"/>
      <c r="AEX948" s="721"/>
      <c r="AEY948" s="721"/>
      <c r="AEZ948" s="721"/>
      <c r="AFA948" s="721"/>
      <c r="AFB948" s="721"/>
      <c r="AFC948" s="721"/>
      <c r="AFD948" s="721"/>
      <c r="AFE948" s="721"/>
      <c r="AFF948" s="721"/>
      <c r="AFG948" s="721"/>
      <c r="AFH948" s="721"/>
      <c r="AFI948" s="721"/>
      <c r="AFJ948" s="721"/>
      <c r="AFK948" s="721"/>
      <c r="AFL948" s="721"/>
      <c r="AFM948" s="721"/>
      <c r="AFN948" s="721"/>
      <c r="AFO948" s="721"/>
      <c r="AFP948" s="721"/>
      <c r="AFQ948" s="721"/>
      <c r="AFR948" s="721"/>
      <c r="AFS948" s="721"/>
      <c r="AFT948" s="721"/>
      <c r="AFU948" s="721"/>
      <c r="AFV948" s="721"/>
      <c r="AFW948" s="721"/>
      <c r="AFX948" s="721"/>
      <c r="AFY948" s="721"/>
      <c r="AFZ948" s="721"/>
      <c r="AGA948" s="721"/>
      <c r="AGB948" s="721"/>
      <c r="AGC948" s="721"/>
      <c r="AGD948" s="721"/>
      <c r="AGE948" s="721"/>
      <c r="AGF948" s="721"/>
      <c r="AGG948" s="721"/>
      <c r="AGH948" s="721"/>
      <c r="AGI948" s="721"/>
      <c r="AGJ948" s="721"/>
      <c r="AGK948" s="721"/>
      <c r="AGL948" s="721"/>
      <c r="AGM948" s="721"/>
      <c r="AGN948" s="721"/>
      <c r="AGO948" s="721"/>
      <c r="AGP948" s="721"/>
      <c r="AGQ948" s="721"/>
      <c r="AGR948" s="721"/>
      <c r="AGS948" s="721"/>
      <c r="AGT948" s="721"/>
      <c r="AGU948" s="721"/>
      <c r="AGV948" s="721"/>
      <c r="AGW948" s="721"/>
      <c r="AGX948" s="721"/>
      <c r="AGY948" s="721"/>
      <c r="AGZ948" s="721"/>
      <c r="AHA948" s="721"/>
      <c r="AHB948" s="721"/>
      <c r="AHC948" s="721"/>
      <c r="AHD948" s="721"/>
      <c r="AHE948" s="721"/>
      <c r="AHF948" s="721"/>
      <c r="AHG948" s="721"/>
      <c r="AHH948" s="721"/>
      <c r="AHI948" s="721"/>
      <c r="AHJ948" s="721"/>
      <c r="AHK948" s="721"/>
      <c r="AHL948" s="721"/>
      <c r="AHM948" s="721"/>
      <c r="AHN948" s="721"/>
      <c r="AHO948" s="721"/>
      <c r="AHP948" s="721"/>
      <c r="AHQ948" s="721"/>
      <c r="AHR948" s="721"/>
      <c r="AHS948" s="721"/>
      <c r="AHT948" s="721"/>
      <c r="AHU948" s="721"/>
      <c r="AHV948" s="721"/>
      <c r="AHW948" s="721"/>
      <c r="AHX948" s="721"/>
      <c r="AHY948" s="721"/>
      <c r="AHZ948" s="721"/>
      <c r="AIA948" s="721"/>
      <c r="AIB948" s="721"/>
      <c r="AIC948" s="721"/>
      <c r="AID948" s="721"/>
      <c r="AIE948" s="721"/>
      <c r="AIF948" s="721"/>
      <c r="AIG948" s="721"/>
      <c r="AIH948" s="721"/>
      <c r="AII948" s="721"/>
      <c r="AIJ948" s="721"/>
      <c r="AIK948" s="721"/>
      <c r="AIL948" s="721"/>
      <c r="AIM948" s="721"/>
      <c r="AIN948" s="721"/>
      <c r="AIO948" s="721"/>
      <c r="AIP948" s="721"/>
      <c r="AIQ948" s="721"/>
      <c r="AIR948" s="721"/>
      <c r="AIS948" s="721"/>
      <c r="AIT948" s="721"/>
      <c r="AIU948" s="721"/>
      <c r="AIV948" s="721"/>
      <c r="AIW948" s="721"/>
      <c r="AIX948" s="721"/>
      <c r="AIY948" s="721"/>
      <c r="AIZ948" s="721"/>
      <c r="AJA948" s="721"/>
      <c r="AJB948" s="721"/>
      <c r="AJC948" s="721"/>
      <c r="AJD948" s="721"/>
      <c r="AJE948" s="721"/>
      <c r="AJF948" s="721"/>
      <c r="AJG948" s="721"/>
      <c r="AJH948" s="721"/>
      <c r="AJI948" s="721"/>
      <c r="AJJ948" s="721"/>
      <c r="AJK948" s="721"/>
      <c r="AJL948" s="721"/>
      <c r="AJM948" s="721"/>
      <c r="AJN948" s="721"/>
      <c r="AJO948" s="721"/>
      <c r="AJP948" s="721"/>
      <c r="AJQ948" s="721"/>
      <c r="AJR948" s="721"/>
      <c r="AJS948" s="721"/>
      <c r="AJT948" s="721"/>
      <c r="AJU948" s="721"/>
      <c r="AJV948" s="721"/>
      <c r="AJW948" s="721"/>
      <c r="AJX948" s="721"/>
      <c r="AJY948" s="721"/>
      <c r="AJZ948" s="721"/>
      <c r="AKA948" s="721"/>
      <c r="AKB948" s="721"/>
      <c r="AKC948" s="721"/>
      <c r="AKD948" s="721"/>
      <c r="AKE948" s="721"/>
      <c r="AKF948" s="721"/>
      <c r="AKG948" s="721"/>
      <c r="AKH948" s="721"/>
      <c r="AKI948" s="721"/>
      <c r="AKJ948" s="721"/>
      <c r="AKK948" s="721"/>
      <c r="AKL948" s="721"/>
      <c r="AKM948" s="721"/>
      <c r="AKN948" s="721"/>
      <c r="AKO948" s="721"/>
      <c r="AKP948" s="721"/>
      <c r="AKQ948" s="721"/>
      <c r="AKR948" s="721"/>
      <c r="AKS948" s="721"/>
      <c r="AKT948" s="721"/>
      <c r="AKU948" s="721"/>
      <c r="AKV948" s="721"/>
      <c r="AKW948" s="721"/>
      <c r="AKX948" s="721"/>
      <c r="AKY948" s="721"/>
      <c r="AKZ948" s="721"/>
      <c r="ALA948" s="721"/>
      <c r="ALB948" s="721"/>
      <c r="ALC948" s="721"/>
      <c r="ALD948" s="721"/>
      <c r="ALE948" s="721"/>
      <c r="ALF948" s="721"/>
      <c r="ALG948" s="721"/>
      <c r="ALH948" s="721"/>
      <c r="ALI948" s="721"/>
      <c r="ALJ948" s="721"/>
      <c r="ALK948" s="721"/>
      <c r="ALL948" s="721"/>
      <c r="ALM948" s="721"/>
      <c r="ALN948" s="721"/>
      <c r="ALO948" s="721"/>
      <c r="ALP948" s="721"/>
      <c r="ALQ948" s="721"/>
      <c r="ALR948" s="721"/>
      <c r="ALS948" s="721"/>
      <c r="ALT948" s="721"/>
      <c r="ALU948" s="721"/>
      <c r="ALV948" s="721"/>
      <c r="ALW948" s="721"/>
      <c r="ALX948" s="721"/>
      <c r="ALY948" s="721"/>
      <c r="ALZ948" s="721"/>
      <c r="AMA948" s="721"/>
      <c r="AMB948" s="721"/>
      <c r="AMC948" s="721"/>
      <c r="AMD948" s="721"/>
      <c r="AME948" s="721"/>
      <c r="AMF948" s="721"/>
      <c r="AMG948" s="721"/>
      <c r="AMH948" s="721"/>
      <c r="AMI948" s="721"/>
      <c r="AMJ948" s="721"/>
      <c r="AMK948" s="721"/>
      <c r="AML948" s="721"/>
      <c r="AMM948" s="721"/>
      <c r="AMN948" s="721"/>
      <c r="AMO948" s="721"/>
      <c r="AMP948" s="721"/>
      <c r="AMQ948" s="721"/>
      <c r="AMR948" s="721"/>
      <c r="AMS948" s="721"/>
      <c r="AMT948" s="721"/>
      <c r="AMU948" s="721"/>
      <c r="AMV948" s="721"/>
      <c r="AMW948" s="721"/>
      <c r="AMX948" s="721"/>
      <c r="AMY948" s="721"/>
      <c r="AMZ948" s="721"/>
      <c r="ANA948" s="721"/>
      <c r="ANB948" s="721"/>
      <c r="ANC948" s="721"/>
      <c r="AND948" s="721"/>
      <c r="ANE948" s="721"/>
      <c r="ANF948" s="721"/>
      <c r="ANG948" s="721"/>
      <c r="ANH948" s="721"/>
      <c r="ANI948" s="721"/>
      <c r="ANJ948" s="721"/>
      <c r="ANK948" s="721"/>
      <c r="ANL948" s="721"/>
      <c r="ANM948" s="721"/>
      <c r="ANN948" s="721"/>
      <c r="ANO948" s="721"/>
      <c r="ANP948" s="721"/>
      <c r="ANQ948" s="721"/>
      <c r="ANR948" s="721"/>
      <c r="ANS948" s="721"/>
      <c r="ANT948" s="721"/>
      <c r="ANU948" s="721"/>
      <c r="ANV948" s="721"/>
      <c r="ANW948" s="721"/>
      <c r="ANX948" s="721"/>
      <c r="ANY948" s="721"/>
      <c r="ANZ948" s="721"/>
      <c r="AOA948" s="721"/>
      <c r="AOB948" s="721"/>
      <c r="AOC948" s="721"/>
      <c r="AOD948" s="721"/>
      <c r="AOE948" s="721"/>
      <c r="AOF948" s="721"/>
      <c r="AOG948" s="721"/>
      <c r="AOH948" s="721"/>
      <c r="AOI948" s="721"/>
      <c r="AOJ948" s="721"/>
      <c r="AOK948" s="721"/>
      <c r="AOL948" s="721"/>
      <c r="AOM948" s="721"/>
      <c r="AON948" s="721"/>
      <c r="AOO948" s="721"/>
      <c r="AOP948" s="721"/>
      <c r="AOQ948" s="721"/>
      <c r="AOR948" s="721"/>
      <c r="AOS948" s="721"/>
      <c r="AOT948" s="721"/>
      <c r="AOU948" s="721"/>
      <c r="AOV948" s="721"/>
      <c r="AOW948" s="721"/>
      <c r="AOX948" s="721"/>
      <c r="AOY948" s="721"/>
      <c r="AOZ948" s="721"/>
      <c r="APA948" s="721"/>
      <c r="APB948" s="721"/>
      <c r="APC948" s="721"/>
      <c r="APD948" s="721"/>
      <c r="APE948" s="721"/>
      <c r="APF948" s="721"/>
      <c r="APG948" s="721"/>
      <c r="APH948" s="721"/>
      <c r="API948" s="721"/>
      <c r="APJ948" s="721"/>
      <c r="APK948" s="721"/>
      <c r="APL948" s="721"/>
      <c r="APM948" s="721"/>
      <c r="APN948" s="721"/>
      <c r="APO948" s="721"/>
      <c r="APP948" s="721"/>
      <c r="APQ948" s="721"/>
      <c r="APR948" s="721"/>
      <c r="APS948" s="721"/>
      <c r="APT948" s="721"/>
      <c r="APU948" s="721"/>
      <c r="APV948" s="721"/>
      <c r="APW948" s="721"/>
      <c r="APX948" s="721"/>
      <c r="APY948" s="721"/>
      <c r="APZ948" s="721"/>
      <c r="AQA948" s="721"/>
      <c r="AQB948" s="721"/>
      <c r="AQC948" s="721"/>
      <c r="AQD948" s="721"/>
      <c r="AQE948" s="721"/>
      <c r="AQF948" s="721"/>
      <c r="AQG948" s="721"/>
      <c r="AQH948" s="721"/>
      <c r="AQI948" s="721"/>
      <c r="AQJ948" s="721"/>
      <c r="AQK948" s="721"/>
      <c r="AQL948" s="721"/>
      <c r="AQM948" s="721"/>
      <c r="AQN948" s="721"/>
      <c r="AQO948" s="721"/>
      <c r="AQP948" s="721"/>
      <c r="AQQ948" s="721"/>
      <c r="AQR948" s="721"/>
      <c r="AQS948" s="721"/>
      <c r="AQT948" s="721"/>
      <c r="AQU948" s="721"/>
      <c r="AQV948" s="721"/>
      <c r="AQW948" s="721"/>
      <c r="AQX948" s="721"/>
      <c r="AQY948" s="721"/>
      <c r="AQZ948" s="721"/>
      <c r="ARA948" s="721"/>
      <c r="ARB948" s="721"/>
      <c r="ARC948" s="721"/>
      <c r="ARD948" s="721"/>
      <c r="ARE948" s="721"/>
      <c r="ARF948" s="721"/>
      <c r="ARG948" s="721"/>
      <c r="ARH948" s="721"/>
      <c r="ARI948" s="721"/>
      <c r="ARJ948" s="721"/>
      <c r="ARK948" s="721"/>
      <c r="ARL948" s="721"/>
      <c r="ARM948" s="721"/>
      <c r="ARN948" s="721"/>
      <c r="ARO948" s="721"/>
      <c r="ARP948" s="721"/>
      <c r="ARQ948" s="721"/>
      <c r="ARR948" s="721"/>
      <c r="ARS948" s="721"/>
      <c r="ART948" s="721"/>
      <c r="ARU948" s="721"/>
      <c r="ARV948" s="721"/>
      <c r="ARW948" s="721"/>
      <c r="ARX948" s="721"/>
      <c r="ARY948" s="721"/>
      <c r="ARZ948" s="721"/>
      <c r="ASA948" s="721"/>
      <c r="ASB948" s="721"/>
      <c r="ASC948" s="721"/>
      <c r="ASD948" s="721"/>
      <c r="ASE948" s="721"/>
      <c r="ASF948" s="721"/>
      <c r="ASG948" s="721"/>
      <c r="ASH948" s="721"/>
      <c r="ASI948" s="721"/>
      <c r="ASJ948" s="721"/>
      <c r="ASK948" s="721"/>
      <c r="ASL948" s="721"/>
      <c r="ASM948" s="721"/>
      <c r="ASN948" s="721"/>
      <c r="ASO948" s="721"/>
      <c r="ASP948" s="721"/>
      <c r="ASQ948" s="721"/>
      <c r="ASR948" s="721"/>
      <c r="ASS948" s="721"/>
      <c r="AST948" s="721"/>
      <c r="ASU948" s="721"/>
      <c r="ASV948" s="721"/>
      <c r="ASW948" s="721"/>
      <c r="ASX948" s="721"/>
      <c r="ASY948" s="721"/>
      <c r="ASZ948" s="721"/>
      <c r="ATA948" s="721"/>
      <c r="ATB948" s="721"/>
      <c r="ATC948" s="721"/>
      <c r="ATD948" s="721"/>
      <c r="ATE948" s="721"/>
      <c r="ATF948" s="721"/>
      <c r="ATG948" s="721"/>
      <c r="ATH948" s="721"/>
      <c r="ATI948" s="721"/>
      <c r="ATJ948" s="721"/>
      <c r="ATK948" s="721"/>
      <c r="ATL948" s="721"/>
      <c r="ATM948" s="721"/>
      <c r="ATN948" s="721"/>
      <c r="ATO948" s="721"/>
      <c r="ATP948" s="721"/>
      <c r="ATQ948" s="721"/>
      <c r="ATR948" s="721"/>
      <c r="ATS948" s="721"/>
      <c r="ATT948" s="721"/>
      <c r="ATU948" s="721"/>
      <c r="ATV948" s="721"/>
      <c r="ATW948" s="721"/>
      <c r="ATX948" s="721"/>
      <c r="ATY948" s="721"/>
      <c r="ATZ948" s="721"/>
      <c r="AUA948" s="721"/>
      <c r="AUB948" s="721"/>
      <c r="AUC948" s="721"/>
      <c r="AUD948" s="721"/>
      <c r="AUE948" s="721"/>
      <c r="AUF948" s="721"/>
      <c r="AUG948" s="721"/>
      <c r="AUH948" s="721"/>
      <c r="AUI948" s="721"/>
      <c r="AUJ948" s="721"/>
      <c r="AUK948" s="721"/>
      <c r="AUL948" s="721"/>
      <c r="AUM948" s="721"/>
      <c r="AUN948" s="721"/>
      <c r="AUO948" s="721"/>
      <c r="AUP948" s="721"/>
      <c r="AUQ948" s="721"/>
      <c r="AUR948" s="721"/>
      <c r="AUS948" s="721"/>
      <c r="AUT948" s="721"/>
      <c r="AUU948" s="721"/>
      <c r="AUV948" s="721"/>
      <c r="AUW948" s="721"/>
      <c r="AUX948" s="721"/>
      <c r="AUY948" s="721"/>
      <c r="AUZ948" s="721"/>
      <c r="AVA948" s="721"/>
      <c r="AVB948" s="721"/>
      <c r="AVC948" s="721"/>
      <c r="AVD948" s="721"/>
      <c r="AVE948" s="721"/>
      <c r="AVF948" s="721"/>
      <c r="AVG948" s="721"/>
      <c r="AVH948" s="721"/>
      <c r="AVI948" s="721"/>
      <c r="AVJ948" s="721"/>
      <c r="AVK948" s="721"/>
    </row>
    <row r="949" spans="1:1259">
      <c r="A949" s="716"/>
      <c r="B949" s="716"/>
      <c r="C949" s="716"/>
      <c r="D949" s="714" t="s">
        <v>3247</v>
      </c>
      <c r="E949" s="714" t="s">
        <v>3104</v>
      </c>
      <c r="F949" s="703"/>
      <c r="G949" s="703"/>
      <c r="H949" s="734">
        <v>10</v>
      </c>
      <c r="I949" s="698" t="s">
        <v>1699</v>
      </c>
      <c r="J949" s="704"/>
      <c r="K949" s="704" t="s">
        <v>5014</v>
      </c>
      <c r="L949" s="704" t="s">
        <v>3340</v>
      </c>
      <c r="M949" s="704">
        <v>44550</v>
      </c>
      <c r="N949" s="704">
        <v>44715</v>
      </c>
      <c r="O949" s="706"/>
      <c r="P949" s="704"/>
      <c r="Q949" s="704"/>
      <c r="R949" s="704"/>
      <c r="S949" s="703" t="s">
        <v>2425</v>
      </c>
      <c r="T949" s="703">
        <v>60</v>
      </c>
      <c r="U949" s="703"/>
      <c r="V949" s="703" t="s">
        <v>973</v>
      </c>
      <c r="W949" s="703">
        <v>400</v>
      </c>
      <c r="X949" s="707">
        <v>320</v>
      </c>
      <c r="Y949" s="539">
        <f t="shared" si="42"/>
        <v>128000</v>
      </c>
      <c r="Z949" s="708">
        <v>0.53</v>
      </c>
      <c r="AA949" s="681">
        <f t="shared" si="43"/>
        <v>67840</v>
      </c>
      <c r="AB949" s="682"/>
      <c r="AC949" s="683">
        <v>0</v>
      </c>
      <c r="AD949" s="710"/>
      <c r="AE949" s="709"/>
      <c r="AF949" s="695">
        <f t="shared" si="44"/>
        <v>67840</v>
      </c>
      <c r="AG949" s="703" t="s">
        <v>1073</v>
      </c>
      <c r="AH949" s="703"/>
      <c r="AI949" s="705">
        <v>60</v>
      </c>
      <c r="AJ949" s="703" t="s">
        <v>3544</v>
      </c>
      <c r="AK949" s="711" t="s">
        <v>3545</v>
      </c>
      <c r="AL949" s="703">
        <v>70087</v>
      </c>
      <c r="AM949" s="703" t="s">
        <v>52</v>
      </c>
      <c r="AN949" s="703"/>
      <c r="AO949" s="703"/>
      <c r="AP949" s="712"/>
      <c r="AQ949" s="712" t="s">
        <v>37</v>
      </c>
      <c r="AR949" s="712"/>
      <c r="AS949" s="715" t="s">
        <v>1157</v>
      </c>
      <c r="AT949" s="715" t="s">
        <v>1078</v>
      </c>
      <c r="AU949" s="715" t="s">
        <v>1078</v>
      </c>
      <c r="AV949" s="708">
        <v>0.53</v>
      </c>
      <c r="AW949" s="721"/>
      <c r="AX949" s="721"/>
      <c r="AY949" s="721"/>
      <c r="AZ949" s="721"/>
      <c r="BA949" s="721"/>
      <c r="BB949" s="721"/>
      <c r="BC949" s="721"/>
      <c r="BD949" s="721"/>
      <c r="BE949" s="721"/>
      <c r="BF949" s="721"/>
      <c r="BG949" s="721"/>
      <c r="BH949" s="721"/>
      <c r="BI949" s="721"/>
      <c r="BJ949" s="721"/>
      <c r="BK949" s="721"/>
      <c r="BL949" s="721"/>
      <c r="BM949" s="721"/>
      <c r="BN949" s="721"/>
      <c r="BO949" s="721"/>
      <c r="BP949" s="721"/>
      <c r="BQ949" s="721"/>
      <c r="BR949" s="721"/>
      <c r="BS949" s="721"/>
      <c r="BT949" s="721"/>
      <c r="BU949" s="721"/>
      <c r="BV949" s="721"/>
      <c r="BW949" s="721"/>
      <c r="BX949" s="721"/>
      <c r="BY949" s="721"/>
      <c r="BZ949" s="721"/>
      <c r="CA949" s="721"/>
      <c r="CB949" s="721"/>
      <c r="CC949" s="721"/>
      <c r="CD949" s="721"/>
      <c r="CE949" s="721"/>
      <c r="CF949" s="721"/>
      <c r="CG949" s="721"/>
      <c r="CH949" s="721"/>
      <c r="CI949" s="721"/>
      <c r="CJ949" s="721"/>
      <c r="CK949" s="721"/>
      <c r="CL949" s="721"/>
      <c r="CM949" s="721"/>
      <c r="CN949" s="721"/>
      <c r="CO949" s="721"/>
      <c r="CP949" s="721"/>
      <c r="CQ949" s="721"/>
      <c r="CR949" s="721"/>
      <c r="CS949" s="721"/>
      <c r="CT949" s="721"/>
      <c r="CU949" s="721"/>
      <c r="CV949" s="721"/>
      <c r="CW949" s="721"/>
      <c r="CX949" s="721"/>
      <c r="CY949" s="721"/>
      <c r="CZ949" s="721"/>
      <c r="DA949" s="721"/>
      <c r="DB949" s="721"/>
      <c r="DC949" s="721"/>
      <c r="DD949" s="721"/>
      <c r="DE949" s="721"/>
      <c r="DF949" s="721"/>
      <c r="DG949" s="721"/>
      <c r="DH949" s="721"/>
      <c r="DI949" s="721"/>
      <c r="DJ949" s="721"/>
      <c r="DK949" s="721"/>
      <c r="DL949" s="721"/>
      <c r="DM949" s="721"/>
      <c r="DN949" s="721"/>
      <c r="DO949" s="721"/>
      <c r="DP949" s="721"/>
      <c r="DQ949" s="721"/>
      <c r="DR949" s="721"/>
      <c r="DS949" s="721"/>
      <c r="DT949" s="721"/>
      <c r="DU949" s="721"/>
      <c r="DV949" s="721"/>
      <c r="DW949" s="721"/>
      <c r="DX949" s="721"/>
      <c r="DY949" s="721"/>
      <c r="DZ949" s="721"/>
      <c r="EA949" s="721"/>
      <c r="EB949" s="721"/>
      <c r="EC949" s="721"/>
      <c r="ED949" s="721"/>
      <c r="EE949" s="721"/>
      <c r="EF949" s="721"/>
      <c r="EG949" s="721"/>
      <c r="EH949" s="721"/>
      <c r="EI949" s="721"/>
      <c r="EJ949" s="721"/>
      <c r="EK949" s="721"/>
      <c r="EL949" s="721"/>
      <c r="EM949" s="721"/>
      <c r="EN949" s="721"/>
      <c r="EO949" s="721"/>
      <c r="EP949" s="721"/>
      <c r="EQ949" s="721"/>
      <c r="ER949" s="721"/>
      <c r="ES949" s="721"/>
      <c r="ET949" s="721"/>
      <c r="EU949" s="721"/>
      <c r="EV949" s="721"/>
      <c r="EW949" s="721"/>
      <c r="EX949" s="721"/>
      <c r="EY949" s="721"/>
      <c r="EZ949" s="721"/>
      <c r="FA949" s="721"/>
      <c r="FB949" s="721"/>
      <c r="FC949" s="721"/>
      <c r="FD949" s="721"/>
      <c r="FE949" s="721"/>
      <c r="FF949" s="721"/>
      <c r="FG949" s="721"/>
      <c r="FH949" s="721"/>
      <c r="FI949" s="721"/>
      <c r="FJ949" s="721"/>
      <c r="FK949" s="721"/>
      <c r="FL949" s="721"/>
      <c r="FM949" s="721"/>
      <c r="FN949" s="721"/>
      <c r="FO949" s="721"/>
      <c r="FP949" s="721"/>
      <c r="FQ949" s="721"/>
      <c r="FR949" s="721"/>
      <c r="FS949" s="721"/>
      <c r="FT949" s="721"/>
      <c r="FU949" s="721"/>
      <c r="FV949" s="721"/>
      <c r="FW949" s="721"/>
      <c r="FX949" s="721"/>
      <c r="FY949" s="721"/>
      <c r="FZ949" s="721"/>
      <c r="GA949" s="721"/>
      <c r="GB949" s="721"/>
      <c r="GC949" s="721"/>
      <c r="GD949" s="721"/>
      <c r="GE949" s="721"/>
      <c r="GF949" s="721"/>
      <c r="GG949" s="721"/>
      <c r="GH949" s="721"/>
      <c r="GI949" s="721"/>
      <c r="GJ949" s="721"/>
      <c r="GK949" s="721"/>
      <c r="GL949" s="721"/>
      <c r="GM949" s="721"/>
      <c r="GN949" s="721"/>
      <c r="GO949" s="721"/>
      <c r="GP949" s="721"/>
      <c r="GQ949" s="721"/>
      <c r="GR949" s="721"/>
      <c r="GS949" s="721"/>
      <c r="GT949" s="721"/>
      <c r="GU949" s="721"/>
      <c r="GV949" s="721"/>
      <c r="GW949" s="721"/>
      <c r="GX949" s="721"/>
      <c r="GY949" s="721"/>
      <c r="GZ949" s="721"/>
      <c r="HA949" s="721"/>
      <c r="HB949" s="721"/>
      <c r="HC949" s="721"/>
      <c r="HD949" s="721"/>
      <c r="HE949" s="721"/>
      <c r="HF949" s="721"/>
      <c r="HG949" s="721"/>
      <c r="HH949" s="721"/>
      <c r="HI949" s="721"/>
      <c r="HJ949" s="721"/>
      <c r="HK949" s="721"/>
      <c r="HL949" s="721"/>
      <c r="HM949" s="721"/>
      <c r="HN949" s="721"/>
      <c r="HO949" s="721"/>
      <c r="HP949" s="721"/>
      <c r="HQ949" s="721"/>
      <c r="HR949" s="721"/>
      <c r="HS949" s="721"/>
      <c r="HT949" s="721"/>
      <c r="HU949" s="721"/>
      <c r="HV949" s="721"/>
      <c r="HW949" s="721"/>
      <c r="HX949" s="721"/>
      <c r="HY949" s="721"/>
      <c r="HZ949" s="721"/>
      <c r="IA949" s="721"/>
      <c r="IB949" s="721"/>
      <c r="IC949" s="721"/>
      <c r="ID949" s="721"/>
      <c r="IE949" s="721"/>
      <c r="IF949" s="721"/>
      <c r="IG949" s="721"/>
      <c r="IH949" s="721"/>
      <c r="II949" s="721"/>
      <c r="IJ949" s="721"/>
      <c r="IK949" s="721"/>
      <c r="IL949" s="721"/>
      <c r="IM949" s="721"/>
      <c r="IN949" s="721"/>
      <c r="IO949" s="721"/>
      <c r="IP949" s="721"/>
      <c r="IQ949" s="721"/>
      <c r="IR949" s="721"/>
      <c r="IS949" s="721"/>
      <c r="IT949" s="721"/>
      <c r="IU949" s="721"/>
      <c r="IV949" s="721"/>
      <c r="IW949" s="721"/>
      <c r="IX949" s="721"/>
      <c r="IY949" s="721"/>
      <c r="IZ949" s="721"/>
      <c r="JA949" s="721"/>
      <c r="JB949" s="721"/>
      <c r="JC949" s="721"/>
      <c r="JD949" s="721"/>
      <c r="JE949" s="721"/>
      <c r="JF949" s="721"/>
      <c r="JG949" s="721"/>
      <c r="JH949" s="721"/>
      <c r="JI949" s="721"/>
      <c r="JJ949" s="721"/>
      <c r="JK949" s="721"/>
      <c r="JL949" s="721"/>
      <c r="JM949" s="721"/>
      <c r="JN949" s="721"/>
      <c r="JO949" s="721"/>
      <c r="JP949" s="721"/>
      <c r="JQ949" s="721"/>
      <c r="JR949" s="721"/>
      <c r="JS949" s="721"/>
      <c r="JT949" s="721"/>
      <c r="JU949" s="721"/>
      <c r="JV949" s="721"/>
      <c r="JW949" s="721"/>
      <c r="JX949" s="721"/>
      <c r="JY949" s="721"/>
      <c r="JZ949" s="721"/>
      <c r="KA949" s="721"/>
      <c r="KB949" s="721"/>
      <c r="KC949" s="721"/>
      <c r="KD949" s="721"/>
      <c r="KE949" s="721"/>
      <c r="KF949" s="721"/>
      <c r="KG949" s="721"/>
      <c r="KH949" s="721"/>
      <c r="KI949" s="721"/>
      <c r="KJ949" s="721"/>
      <c r="KK949" s="721"/>
      <c r="KL949" s="721"/>
      <c r="KM949" s="721"/>
      <c r="KN949" s="721"/>
      <c r="KO949" s="721"/>
      <c r="KP949" s="721"/>
      <c r="KQ949" s="721"/>
      <c r="KR949" s="721"/>
      <c r="KS949" s="721"/>
      <c r="KT949" s="721"/>
      <c r="KU949" s="721"/>
      <c r="KV949" s="721"/>
      <c r="KW949" s="721"/>
      <c r="KX949" s="721"/>
      <c r="KY949" s="721"/>
      <c r="KZ949" s="721"/>
      <c r="LA949" s="721"/>
      <c r="LB949" s="721"/>
      <c r="LC949" s="721"/>
      <c r="LD949" s="721"/>
      <c r="LE949" s="721"/>
      <c r="LF949" s="721"/>
      <c r="LG949" s="721"/>
      <c r="LH949" s="721"/>
      <c r="LI949" s="721"/>
      <c r="LJ949" s="721"/>
      <c r="LK949" s="721"/>
      <c r="LL949" s="721"/>
      <c r="LM949" s="721"/>
      <c r="LN949" s="721"/>
      <c r="LO949" s="721"/>
      <c r="LP949" s="721"/>
      <c r="LQ949" s="721"/>
      <c r="LR949" s="721"/>
      <c r="LS949" s="721"/>
      <c r="LT949" s="721"/>
      <c r="LU949" s="721"/>
      <c r="LV949" s="721"/>
      <c r="LW949" s="721"/>
      <c r="LX949" s="721"/>
      <c r="LY949" s="721"/>
      <c r="LZ949" s="721"/>
      <c r="MA949" s="721"/>
      <c r="MB949" s="721"/>
      <c r="MC949" s="721"/>
      <c r="MD949" s="721"/>
      <c r="ME949" s="721"/>
      <c r="MF949" s="721"/>
      <c r="MG949" s="721"/>
      <c r="MH949" s="721"/>
      <c r="MI949" s="721"/>
      <c r="MJ949" s="721"/>
      <c r="MK949" s="721"/>
      <c r="ML949" s="721"/>
      <c r="MM949" s="721"/>
      <c r="MN949" s="721"/>
      <c r="MO949" s="721"/>
      <c r="MP949" s="721"/>
      <c r="MQ949" s="721"/>
      <c r="MR949" s="721"/>
      <c r="MS949" s="721"/>
      <c r="MT949" s="721"/>
      <c r="MU949" s="721"/>
      <c r="MV949" s="721"/>
      <c r="MW949" s="721"/>
      <c r="MX949" s="721"/>
      <c r="MY949" s="721"/>
      <c r="MZ949" s="721"/>
      <c r="NA949" s="721"/>
      <c r="NB949" s="721"/>
      <c r="NC949" s="721"/>
      <c r="ND949" s="721"/>
      <c r="NE949" s="721"/>
      <c r="NF949" s="721"/>
      <c r="NG949" s="721"/>
      <c r="NH949" s="721"/>
      <c r="NI949" s="721"/>
      <c r="NJ949" s="721"/>
      <c r="NK949" s="721"/>
      <c r="NL949" s="721"/>
      <c r="NM949" s="721"/>
      <c r="NN949" s="721"/>
      <c r="NO949" s="721"/>
      <c r="NP949" s="721"/>
      <c r="NQ949" s="721"/>
      <c r="NR949" s="721"/>
      <c r="NS949" s="721"/>
      <c r="NT949" s="721"/>
      <c r="NU949" s="721"/>
      <c r="NV949" s="721"/>
      <c r="NW949" s="721"/>
      <c r="NX949" s="721"/>
      <c r="NY949" s="721"/>
      <c r="NZ949" s="721"/>
      <c r="OA949" s="721"/>
      <c r="OB949" s="721"/>
      <c r="OC949" s="721"/>
      <c r="OD949" s="721"/>
      <c r="OE949" s="721"/>
      <c r="OF949" s="721"/>
      <c r="OG949" s="721"/>
      <c r="OH949" s="721"/>
      <c r="OI949" s="721"/>
      <c r="OJ949" s="721"/>
      <c r="OK949" s="721"/>
      <c r="OL949" s="721"/>
      <c r="OM949" s="721"/>
      <c r="ON949" s="721"/>
      <c r="OO949" s="721"/>
      <c r="OP949" s="721"/>
      <c r="OQ949" s="721"/>
      <c r="OR949" s="721"/>
      <c r="OS949" s="721"/>
      <c r="OT949" s="721"/>
      <c r="OU949" s="721"/>
      <c r="OV949" s="721"/>
      <c r="OW949" s="721"/>
      <c r="OX949" s="721"/>
      <c r="OY949" s="721"/>
      <c r="OZ949" s="721"/>
      <c r="PA949" s="721"/>
      <c r="PB949" s="721"/>
      <c r="PC949" s="721"/>
      <c r="PD949" s="721"/>
      <c r="PE949" s="721"/>
      <c r="PF949" s="721"/>
      <c r="PG949" s="721"/>
      <c r="PH949" s="721"/>
      <c r="PI949" s="721"/>
      <c r="PJ949" s="721"/>
      <c r="PK949" s="721"/>
      <c r="PL949" s="721"/>
      <c r="PM949" s="721"/>
      <c r="PN949" s="721"/>
      <c r="PO949" s="721"/>
      <c r="PP949" s="721"/>
      <c r="PQ949" s="721"/>
      <c r="PR949" s="721"/>
      <c r="PS949" s="721"/>
      <c r="PT949" s="721"/>
      <c r="PU949" s="721"/>
      <c r="PV949" s="721"/>
      <c r="PW949" s="721"/>
      <c r="PX949" s="721"/>
      <c r="PY949" s="721"/>
      <c r="PZ949" s="721"/>
      <c r="QA949" s="721"/>
      <c r="QB949" s="721"/>
      <c r="QC949" s="721"/>
      <c r="QD949" s="721"/>
      <c r="QE949" s="721"/>
      <c r="QF949" s="721"/>
      <c r="QG949" s="721"/>
      <c r="QH949" s="721"/>
      <c r="QI949" s="721"/>
      <c r="QJ949" s="721"/>
      <c r="QK949" s="721"/>
      <c r="QL949" s="721"/>
      <c r="QM949" s="721"/>
      <c r="QN949" s="721"/>
      <c r="QO949" s="721"/>
      <c r="QP949" s="721"/>
      <c r="QQ949" s="721"/>
      <c r="QR949" s="721"/>
      <c r="QS949" s="721"/>
      <c r="QT949" s="721"/>
      <c r="QU949" s="721"/>
      <c r="QV949" s="721"/>
      <c r="QW949" s="721"/>
      <c r="QX949" s="721"/>
      <c r="QY949" s="721"/>
      <c r="QZ949" s="721"/>
      <c r="RA949" s="721"/>
      <c r="RB949" s="721"/>
      <c r="RC949" s="721"/>
      <c r="RD949" s="721"/>
      <c r="RE949" s="721"/>
      <c r="RF949" s="721"/>
      <c r="RG949" s="721"/>
      <c r="RH949" s="721"/>
      <c r="RI949" s="721"/>
      <c r="RJ949" s="721"/>
      <c r="RK949" s="721"/>
      <c r="RL949" s="721"/>
      <c r="RM949" s="721"/>
      <c r="RN949" s="721"/>
      <c r="RO949" s="721"/>
      <c r="RP949" s="721"/>
      <c r="RQ949" s="721"/>
      <c r="RR949" s="721"/>
      <c r="RS949" s="721"/>
      <c r="RT949" s="721"/>
      <c r="RU949" s="721"/>
      <c r="RV949" s="721"/>
      <c r="RW949" s="721"/>
      <c r="RX949" s="721"/>
      <c r="RY949" s="721"/>
      <c r="RZ949" s="721"/>
      <c r="SA949" s="721"/>
      <c r="SB949" s="721"/>
      <c r="SC949" s="721"/>
      <c r="SD949" s="721"/>
      <c r="SE949" s="721"/>
      <c r="SF949" s="721"/>
      <c r="SG949" s="721"/>
      <c r="SH949" s="721"/>
      <c r="SI949" s="721"/>
      <c r="SJ949" s="721"/>
      <c r="SK949" s="721"/>
      <c r="SL949" s="721"/>
      <c r="SM949" s="721"/>
      <c r="SN949" s="721"/>
      <c r="SO949" s="721"/>
      <c r="SP949" s="721"/>
      <c r="SQ949" s="721"/>
      <c r="SR949" s="721"/>
      <c r="SS949" s="721"/>
      <c r="ST949" s="721"/>
      <c r="SU949" s="721"/>
      <c r="SV949" s="721"/>
      <c r="SW949" s="721"/>
      <c r="SX949" s="721"/>
      <c r="SY949" s="721"/>
      <c r="SZ949" s="721"/>
      <c r="TA949" s="721"/>
      <c r="TB949" s="721"/>
      <c r="TC949" s="721"/>
      <c r="TD949" s="721"/>
      <c r="TE949" s="721"/>
      <c r="TF949" s="721"/>
      <c r="TG949" s="721"/>
      <c r="TH949" s="721"/>
      <c r="TI949" s="721"/>
      <c r="TJ949" s="721"/>
      <c r="TK949" s="721"/>
      <c r="TL949" s="721"/>
      <c r="TM949" s="721"/>
      <c r="TN949" s="721"/>
      <c r="TO949" s="721"/>
      <c r="TP949" s="721"/>
      <c r="TQ949" s="721"/>
      <c r="TR949" s="721"/>
      <c r="TS949" s="721"/>
      <c r="TT949" s="721"/>
      <c r="TU949" s="721"/>
      <c r="TV949" s="721"/>
      <c r="TW949" s="721"/>
      <c r="TX949" s="721"/>
      <c r="TY949" s="721"/>
      <c r="TZ949" s="721"/>
      <c r="UA949" s="721"/>
      <c r="UB949" s="721"/>
      <c r="UC949" s="721"/>
      <c r="UD949" s="721"/>
      <c r="UE949" s="721"/>
      <c r="UF949" s="721"/>
      <c r="UG949" s="721"/>
      <c r="UH949" s="721"/>
      <c r="UI949" s="721"/>
      <c r="UJ949" s="721"/>
      <c r="UK949" s="721"/>
      <c r="UL949" s="721"/>
      <c r="UM949" s="721"/>
      <c r="UN949" s="721"/>
      <c r="UO949" s="721"/>
      <c r="UP949" s="721"/>
      <c r="UQ949" s="721"/>
      <c r="UR949" s="721"/>
      <c r="US949" s="721"/>
      <c r="UT949" s="721"/>
      <c r="UU949" s="721"/>
      <c r="UV949" s="721"/>
      <c r="UW949" s="721"/>
      <c r="UX949" s="721"/>
      <c r="UY949" s="721"/>
      <c r="UZ949" s="721"/>
      <c r="VA949" s="721"/>
      <c r="VB949" s="721"/>
      <c r="VC949" s="721"/>
      <c r="VD949" s="721"/>
      <c r="VE949" s="721"/>
      <c r="VF949" s="721"/>
      <c r="VG949" s="721"/>
      <c r="VH949" s="721"/>
      <c r="VI949" s="721"/>
      <c r="VJ949" s="721"/>
      <c r="VK949" s="721"/>
      <c r="VL949" s="721"/>
      <c r="VM949" s="721"/>
      <c r="VN949" s="721"/>
      <c r="VO949" s="721"/>
      <c r="VP949" s="721"/>
      <c r="VQ949" s="721"/>
      <c r="VR949" s="721"/>
      <c r="VS949" s="721"/>
      <c r="VT949" s="721"/>
      <c r="VU949" s="721"/>
      <c r="VV949" s="721"/>
      <c r="VW949" s="721"/>
      <c r="VX949" s="721"/>
      <c r="VY949" s="721"/>
      <c r="VZ949" s="721"/>
      <c r="WA949" s="721"/>
      <c r="WB949" s="721"/>
      <c r="WC949" s="721"/>
      <c r="WD949" s="721"/>
      <c r="WE949" s="721"/>
      <c r="WF949" s="721"/>
      <c r="WG949" s="721"/>
      <c r="WH949" s="721"/>
      <c r="WI949" s="721"/>
      <c r="WJ949" s="721"/>
      <c r="WK949" s="721"/>
      <c r="WL949" s="721"/>
      <c r="WM949" s="721"/>
      <c r="WN949" s="721"/>
      <c r="WO949" s="721"/>
      <c r="WP949" s="721"/>
      <c r="WQ949" s="721"/>
      <c r="WR949" s="721"/>
      <c r="WS949" s="721"/>
      <c r="WT949" s="721"/>
      <c r="WU949" s="721"/>
      <c r="WV949" s="721"/>
      <c r="WW949" s="721"/>
      <c r="WX949" s="721"/>
      <c r="WY949" s="721"/>
      <c r="WZ949" s="721"/>
      <c r="XA949" s="721"/>
      <c r="XB949" s="721"/>
      <c r="XC949" s="721"/>
      <c r="XD949" s="721"/>
      <c r="XE949" s="721"/>
      <c r="XF949" s="721"/>
      <c r="XG949" s="721"/>
      <c r="XH949" s="721"/>
      <c r="XI949" s="721"/>
      <c r="XJ949" s="721"/>
      <c r="XK949" s="721"/>
      <c r="XL949" s="721"/>
      <c r="XM949" s="721"/>
      <c r="XN949" s="721"/>
      <c r="XO949" s="721"/>
      <c r="XP949" s="721"/>
      <c r="XQ949" s="721"/>
      <c r="XR949" s="721"/>
      <c r="XS949" s="721"/>
      <c r="XT949" s="721"/>
      <c r="XU949" s="721"/>
      <c r="XV949" s="721"/>
      <c r="XW949" s="721"/>
      <c r="XX949" s="721"/>
      <c r="XY949" s="721"/>
      <c r="XZ949" s="721"/>
      <c r="YA949" s="721"/>
      <c r="YB949" s="721"/>
      <c r="YC949" s="721"/>
      <c r="YD949" s="721"/>
      <c r="YE949" s="721"/>
      <c r="YF949" s="721"/>
      <c r="YG949" s="721"/>
      <c r="YH949" s="721"/>
      <c r="YI949" s="721"/>
      <c r="YJ949" s="721"/>
      <c r="YK949" s="721"/>
      <c r="YL949" s="721"/>
      <c r="YM949" s="721"/>
      <c r="YN949" s="721"/>
      <c r="YO949" s="721"/>
      <c r="YP949" s="721"/>
      <c r="YQ949" s="721"/>
      <c r="YR949" s="721"/>
      <c r="YS949" s="721"/>
      <c r="YT949" s="721"/>
      <c r="YU949" s="721"/>
      <c r="YV949" s="721"/>
      <c r="YW949" s="721"/>
      <c r="YX949" s="721"/>
      <c r="YY949" s="721"/>
      <c r="YZ949" s="721"/>
      <c r="ZA949" s="721"/>
      <c r="ZB949" s="721"/>
      <c r="ZC949" s="721"/>
      <c r="ZD949" s="721"/>
      <c r="ZE949" s="721"/>
      <c r="ZF949" s="721"/>
      <c r="ZG949" s="721"/>
      <c r="ZH949" s="721"/>
      <c r="ZI949" s="721"/>
      <c r="ZJ949" s="721"/>
      <c r="ZK949" s="721"/>
      <c r="ZL949" s="721"/>
      <c r="ZM949" s="721"/>
      <c r="ZN949" s="721"/>
      <c r="ZO949" s="721"/>
      <c r="ZP949" s="721"/>
      <c r="ZQ949" s="721"/>
      <c r="ZR949" s="721"/>
      <c r="ZS949" s="721"/>
      <c r="ZT949" s="721"/>
      <c r="ZU949" s="721"/>
      <c r="ZV949" s="721"/>
      <c r="ZW949" s="721"/>
      <c r="ZX949" s="721"/>
      <c r="ZY949" s="721"/>
      <c r="ZZ949" s="721"/>
      <c r="AAA949" s="721"/>
      <c r="AAB949" s="721"/>
      <c r="AAC949" s="721"/>
      <c r="AAD949" s="721"/>
      <c r="AAE949" s="721"/>
      <c r="AAF949" s="721"/>
      <c r="AAG949" s="721"/>
      <c r="AAH949" s="721"/>
      <c r="AAI949" s="721"/>
      <c r="AAJ949" s="721"/>
      <c r="AAK949" s="721"/>
      <c r="AAL949" s="721"/>
      <c r="AAM949" s="721"/>
      <c r="AAN949" s="721"/>
      <c r="AAO949" s="721"/>
      <c r="AAP949" s="721"/>
      <c r="AAQ949" s="721"/>
      <c r="AAR949" s="721"/>
      <c r="AAS949" s="721"/>
      <c r="AAT949" s="721"/>
      <c r="AAU949" s="721"/>
      <c r="AAV949" s="721"/>
      <c r="AAW949" s="721"/>
      <c r="AAX949" s="721"/>
      <c r="AAY949" s="721"/>
      <c r="AAZ949" s="721"/>
      <c r="ABA949" s="721"/>
      <c r="ABB949" s="721"/>
      <c r="ABC949" s="721"/>
      <c r="ABD949" s="721"/>
      <c r="ABE949" s="721"/>
      <c r="ABF949" s="721"/>
      <c r="ABG949" s="721"/>
      <c r="ABH949" s="721"/>
      <c r="ABI949" s="721"/>
      <c r="ABJ949" s="721"/>
      <c r="ABK949" s="721"/>
      <c r="ABL949" s="721"/>
      <c r="ABM949" s="721"/>
      <c r="ABN949" s="721"/>
      <c r="ABO949" s="721"/>
      <c r="ABP949" s="721"/>
      <c r="ABQ949" s="721"/>
      <c r="ABR949" s="721"/>
      <c r="ABS949" s="721"/>
      <c r="ABT949" s="721"/>
      <c r="ABU949" s="721"/>
      <c r="ABV949" s="721"/>
      <c r="ABW949" s="721"/>
      <c r="ABX949" s="721"/>
      <c r="ABY949" s="721"/>
      <c r="ABZ949" s="721"/>
      <c r="ACA949" s="721"/>
      <c r="ACB949" s="721"/>
      <c r="ACC949" s="721"/>
      <c r="ACD949" s="721"/>
      <c r="ACE949" s="721"/>
      <c r="ACF949" s="721"/>
      <c r="ACG949" s="721"/>
      <c r="ACH949" s="721"/>
      <c r="ACI949" s="721"/>
      <c r="ACJ949" s="721"/>
      <c r="ACK949" s="721"/>
      <c r="ACL949" s="721"/>
      <c r="ACM949" s="721"/>
      <c r="ACN949" s="721"/>
      <c r="ACO949" s="721"/>
      <c r="ACP949" s="721"/>
      <c r="ACQ949" s="721"/>
      <c r="ACR949" s="721"/>
      <c r="ACS949" s="721"/>
      <c r="ACT949" s="721"/>
      <c r="ACU949" s="721"/>
      <c r="ACV949" s="721"/>
      <c r="ACW949" s="721"/>
      <c r="ACX949" s="721"/>
      <c r="ACY949" s="721"/>
      <c r="ACZ949" s="721"/>
      <c r="ADA949" s="721"/>
      <c r="ADB949" s="721"/>
      <c r="ADC949" s="721"/>
      <c r="ADD949" s="721"/>
      <c r="ADE949" s="721"/>
      <c r="ADF949" s="721"/>
      <c r="ADG949" s="721"/>
      <c r="ADH949" s="721"/>
      <c r="ADI949" s="721"/>
      <c r="ADJ949" s="721"/>
      <c r="ADK949" s="721"/>
      <c r="ADL949" s="721"/>
      <c r="ADM949" s="721"/>
      <c r="ADN949" s="721"/>
      <c r="ADO949" s="721"/>
      <c r="ADP949" s="721"/>
      <c r="ADQ949" s="721"/>
      <c r="ADR949" s="721"/>
      <c r="ADS949" s="721"/>
      <c r="ADT949" s="721"/>
      <c r="ADU949" s="721"/>
      <c r="ADV949" s="721"/>
      <c r="ADW949" s="721"/>
      <c r="ADX949" s="721"/>
      <c r="ADY949" s="721"/>
      <c r="ADZ949" s="721"/>
      <c r="AEA949" s="721"/>
      <c r="AEB949" s="721"/>
      <c r="AEC949" s="721"/>
      <c r="AED949" s="721"/>
      <c r="AEE949" s="721"/>
      <c r="AEF949" s="721"/>
      <c r="AEG949" s="721"/>
      <c r="AEH949" s="721"/>
      <c r="AEI949" s="721"/>
      <c r="AEJ949" s="721"/>
      <c r="AEK949" s="721"/>
      <c r="AEL949" s="721"/>
      <c r="AEM949" s="721"/>
      <c r="AEN949" s="721"/>
      <c r="AEO949" s="721"/>
      <c r="AEP949" s="721"/>
      <c r="AEQ949" s="721"/>
      <c r="AER949" s="721"/>
      <c r="AES949" s="721"/>
      <c r="AET949" s="721"/>
      <c r="AEU949" s="721"/>
      <c r="AEV949" s="721"/>
      <c r="AEW949" s="721"/>
      <c r="AEX949" s="721"/>
      <c r="AEY949" s="721"/>
      <c r="AEZ949" s="721"/>
      <c r="AFA949" s="721"/>
      <c r="AFB949" s="721"/>
      <c r="AFC949" s="721"/>
      <c r="AFD949" s="721"/>
      <c r="AFE949" s="721"/>
      <c r="AFF949" s="721"/>
      <c r="AFG949" s="721"/>
      <c r="AFH949" s="721"/>
      <c r="AFI949" s="721"/>
      <c r="AFJ949" s="721"/>
      <c r="AFK949" s="721"/>
      <c r="AFL949" s="721"/>
      <c r="AFM949" s="721"/>
      <c r="AFN949" s="721"/>
      <c r="AFO949" s="721"/>
      <c r="AFP949" s="721"/>
      <c r="AFQ949" s="721"/>
      <c r="AFR949" s="721"/>
      <c r="AFS949" s="721"/>
      <c r="AFT949" s="721"/>
      <c r="AFU949" s="721"/>
      <c r="AFV949" s="721"/>
      <c r="AFW949" s="721"/>
      <c r="AFX949" s="721"/>
      <c r="AFY949" s="721"/>
      <c r="AFZ949" s="721"/>
      <c r="AGA949" s="721"/>
      <c r="AGB949" s="721"/>
      <c r="AGC949" s="721"/>
      <c r="AGD949" s="721"/>
      <c r="AGE949" s="721"/>
      <c r="AGF949" s="721"/>
      <c r="AGG949" s="721"/>
      <c r="AGH949" s="721"/>
      <c r="AGI949" s="721"/>
      <c r="AGJ949" s="721"/>
      <c r="AGK949" s="721"/>
      <c r="AGL949" s="721"/>
      <c r="AGM949" s="721"/>
      <c r="AGN949" s="721"/>
      <c r="AGO949" s="721"/>
      <c r="AGP949" s="721"/>
      <c r="AGQ949" s="721"/>
      <c r="AGR949" s="721"/>
      <c r="AGS949" s="721"/>
      <c r="AGT949" s="721"/>
      <c r="AGU949" s="721"/>
      <c r="AGV949" s="721"/>
      <c r="AGW949" s="721"/>
      <c r="AGX949" s="721"/>
      <c r="AGY949" s="721"/>
      <c r="AGZ949" s="721"/>
      <c r="AHA949" s="721"/>
      <c r="AHB949" s="721"/>
      <c r="AHC949" s="721"/>
      <c r="AHD949" s="721"/>
      <c r="AHE949" s="721"/>
      <c r="AHF949" s="721"/>
      <c r="AHG949" s="721"/>
      <c r="AHH949" s="721"/>
      <c r="AHI949" s="721"/>
      <c r="AHJ949" s="721"/>
      <c r="AHK949" s="721"/>
      <c r="AHL949" s="721"/>
      <c r="AHM949" s="721"/>
      <c r="AHN949" s="721"/>
      <c r="AHO949" s="721"/>
      <c r="AHP949" s="721"/>
      <c r="AHQ949" s="721"/>
      <c r="AHR949" s="721"/>
      <c r="AHS949" s="721"/>
      <c r="AHT949" s="721"/>
      <c r="AHU949" s="721"/>
      <c r="AHV949" s="721"/>
      <c r="AHW949" s="721"/>
      <c r="AHX949" s="721"/>
      <c r="AHY949" s="721"/>
      <c r="AHZ949" s="721"/>
      <c r="AIA949" s="721"/>
      <c r="AIB949" s="721"/>
      <c r="AIC949" s="721"/>
      <c r="AID949" s="721"/>
      <c r="AIE949" s="721"/>
      <c r="AIF949" s="721"/>
      <c r="AIG949" s="721"/>
      <c r="AIH949" s="721"/>
      <c r="AII949" s="721"/>
      <c r="AIJ949" s="721"/>
      <c r="AIK949" s="721"/>
      <c r="AIL949" s="721"/>
      <c r="AIM949" s="721"/>
      <c r="AIN949" s="721"/>
      <c r="AIO949" s="721"/>
      <c r="AIP949" s="721"/>
      <c r="AIQ949" s="721"/>
      <c r="AIR949" s="721"/>
      <c r="AIS949" s="721"/>
      <c r="AIT949" s="721"/>
      <c r="AIU949" s="721"/>
      <c r="AIV949" s="721"/>
      <c r="AIW949" s="721"/>
      <c r="AIX949" s="721"/>
      <c r="AIY949" s="721"/>
      <c r="AIZ949" s="721"/>
      <c r="AJA949" s="721"/>
      <c r="AJB949" s="721"/>
      <c r="AJC949" s="721"/>
      <c r="AJD949" s="721"/>
      <c r="AJE949" s="721"/>
      <c r="AJF949" s="721"/>
      <c r="AJG949" s="721"/>
      <c r="AJH949" s="721"/>
      <c r="AJI949" s="721"/>
      <c r="AJJ949" s="721"/>
      <c r="AJK949" s="721"/>
      <c r="AJL949" s="721"/>
      <c r="AJM949" s="721"/>
      <c r="AJN949" s="721"/>
      <c r="AJO949" s="721"/>
      <c r="AJP949" s="721"/>
      <c r="AJQ949" s="721"/>
      <c r="AJR949" s="721"/>
      <c r="AJS949" s="721"/>
      <c r="AJT949" s="721"/>
      <c r="AJU949" s="721"/>
      <c r="AJV949" s="721"/>
      <c r="AJW949" s="721"/>
      <c r="AJX949" s="721"/>
      <c r="AJY949" s="721"/>
      <c r="AJZ949" s="721"/>
      <c r="AKA949" s="721"/>
      <c r="AKB949" s="721"/>
      <c r="AKC949" s="721"/>
      <c r="AKD949" s="721"/>
      <c r="AKE949" s="721"/>
      <c r="AKF949" s="721"/>
      <c r="AKG949" s="721"/>
      <c r="AKH949" s="721"/>
      <c r="AKI949" s="721"/>
      <c r="AKJ949" s="721"/>
      <c r="AKK949" s="721"/>
      <c r="AKL949" s="721"/>
      <c r="AKM949" s="721"/>
      <c r="AKN949" s="721"/>
      <c r="AKO949" s="721"/>
      <c r="AKP949" s="721"/>
      <c r="AKQ949" s="721"/>
      <c r="AKR949" s="721"/>
      <c r="AKS949" s="721"/>
      <c r="AKT949" s="721"/>
      <c r="AKU949" s="721"/>
      <c r="AKV949" s="721"/>
      <c r="AKW949" s="721"/>
      <c r="AKX949" s="721"/>
      <c r="AKY949" s="721"/>
      <c r="AKZ949" s="721"/>
      <c r="ALA949" s="721"/>
      <c r="ALB949" s="721"/>
      <c r="ALC949" s="721"/>
      <c r="ALD949" s="721"/>
      <c r="ALE949" s="721"/>
      <c r="ALF949" s="721"/>
      <c r="ALG949" s="721"/>
      <c r="ALH949" s="721"/>
      <c r="ALI949" s="721"/>
      <c r="ALJ949" s="721"/>
      <c r="ALK949" s="721"/>
      <c r="ALL949" s="721"/>
      <c r="ALM949" s="721"/>
      <c r="ALN949" s="721"/>
      <c r="ALO949" s="721"/>
      <c r="ALP949" s="721"/>
      <c r="ALQ949" s="721"/>
      <c r="ALR949" s="721"/>
      <c r="ALS949" s="721"/>
      <c r="ALT949" s="721"/>
      <c r="ALU949" s="721"/>
      <c r="ALV949" s="721"/>
      <c r="ALW949" s="721"/>
      <c r="ALX949" s="721"/>
      <c r="ALY949" s="721"/>
      <c r="ALZ949" s="721"/>
      <c r="AMA949" s="721"/>
      <c r="AMB949" s="721"/>
      <c r="AMC949" s="721"/>
      <c r="AMD949" s="721"/>
      <c r="AME949" s="721"/>
      <c r="AMF949" s="721"/>
      <c r="AMG949" s="721"/>
      <c r="AMH949" s="721"/>
      <c r="AMI949" s="721"/>
      <c r="AMJ949" s="721"/>
      <c r="AMK949" s="721"/>
      <c r="AML949" s="721"/>
      <c r="AMM949" s="721"/>
      <c r="AMN949" s="721"/>
      <c r="AMO949" s="721"/>
      <c r="AMP949" s="721"/>
      <c r="AMQ949" s="721"/>
      <c r="AMR949" s="721"/>
      <c r="AMS949" s="721"/>
      <c r="AMT949" s="721"/>
      <c r="AMU949" s="721"/>
      <c r="AMV949" s="721"/>
      <c r="AMW949" s="721"/>
      <c r="AMX949" s="721"/>
      <c r="AMY949" s="721"/>
      <c r="AMZ949" s="721"/>
      <c r="ANA949" s="721"/>
      <c r="ANB949" s="721"/>
      <c r="ANC949" s="721"/>
      <c r="AND949" s="721"/>
      <c r="ANE949" s="721"/>
      <c r="ANF949" s="721"/>
      <c r="ANG949" s="721"/>
      <c r="ANH949" s="721"/>
      <c r="ANI949" s="721"/>
      <c r="ANJ949" s="721"/>
      <c r="ANK949" s="721"/>
      <c r="ANL949" s="721"/>
      <c r="ANM949" s="721"/>
      <c r="ANN949" s="721"/>
      <c r="ANO949" s="721"/>
      <c r="ANP949" s="721"/>
      <c r="ANQ949" s="721"/>
      <c r="ANR949" s="721"/>
      <c r="ANS949" s="721"/>
      <c r="ANT949" s="721"/>
      <c r="ANU949" s="721"/>
      <c r="ANV949" s="721"/>
      <c r="ANW949" s="721"/>
      <c r="ANX949" s="721"/>
      <c r="ANY949" s="721"/>
      <c r="ANZ949" s="721"/>
      <c r="AOA949" s="721"/>
      <c r="AOB949" s="721"/>
      <c r="AOC949" s="721"/>
      <c r="AOD949" s="721"/>
      <c r="AOE949" s="721"/>
      <c r="AOF949" s="721"/>
      <c r="AOG949" s="721"/>
      <c r="AOH949" s="721"/>
      <c r="AOI949" s="721"/>
      <c r="AOJ949" s="721"/>
      <c r="AOK949" s="721"/>
      <c r="AOL949" s="721"/>
      <c r="AOM949" s="721"/>
      <c r="AON949" s="721"/>
      <c r="AOO949" s="721"/>
      <c r="AOP949" s="721"/>
      <c r="AOQ949" s="721"/>
      <c r="AOR949" s="721"/>
      <c r="AOS949" s="721"/>
      <c r="AOT949" s="721"/>
      <c r="AOU949" s="721"/>
      <c r="AOV949" s="721"/>
      <c r="AOW949" s="721"/>
      <c r="AOX949" s="721"/>
      <c r="AOY949" s="721"/>
      <c r="AOZ949" s="721"/>
      <c r="APA949" s="721"/>
      <c r="APB949" s="721"/>
      <c r="APC949" s="721"/>
      <c r="APD949" s="721"/>
      <c r="APE949" s="721"/>
      <c r="APF949" s="721"/>
      <c r="APG949" s="721"/>
      <c r="APH949" s="721"/>
      <c r="API949" s="721"/>
      <c r="APJ949" s="721"/>
      <c r="APK949" s="721"/>
      <c r="APL949" s="721"/>
      <c r="APM949" s="721"/>
      <c r="APN949" s="721"/>
      <c r="APO949" s="721"/>
      <c r="APP949" s="721"/>
      <c r="APQ949" s="721"/>
      <c r="APR949" s="721"/>
      <c r="APS949" s="721"/>
      <c r="APT949" s="721"/>
      <c r="APU949" s="721"/>
      <c r="APV949" s="721"/>
      <c r="APW949" s="721"/>
      <c r="APX949" s="721"/>
      <c r="APY949" s="721"/>
      <c r="APZ949" s="721"/>
      <c r="AQA949" s="721"/>
      <c r="AQB949" s="721"/>
      <c r="AQC949" s="721"/>
      <c r="AQD949" s="721"/>
      <c r="AQE949" s="721"/>
      <c r="AQF949" s="721"/>
      <c r="AQG949" s="721"/>
      <c r="AQH949" s="721"/>
      <c r="AQI949" s="721"/>
      <c r="AQJ949" s="721"/>
      <c r="AQK949" s="721"/>
      <c r="AQL949" s="721"/>
      <c r="AQM949" s="721"/>
      <c r="AQN949" s="721"/>
      <c r="AQO949" s="721"/>
      <c r="AQP949" s="721"/>
      <c r="AQQ949" s="721"/>
      <c r="AQR949" s="721"/>
      <c r="AQS949" s="721"/>
      <c r="AQT949" s="721"/>
      <c r="AQU949" s="721"/>
      <c r="AQV949" s="721"/>
      <c r="AQW949" s="721"/>
      <c r="AQX949" s="721"/>
      <c r="AQY949" s="721"/>
      <c r="AQZ949" s="721"/>
      <c r="ARA949" s="721"/>
      <c r="ARB949" s="721"/>
      <c r="ARC949" s="721"/>
      <c r="ARD949" s="721"/>
      <c r="ARE949" s="721"/>
      <c r="ARF949" s="721"/>
      <c r="ARG949" s="721"/>
      <c r="ARH949" s="721"/>
      <c r="ARI949" s="721"/>
      <c r="ARJ949" s="721"/>
      <c r="ARK949" s="721"/>
      <c r="ARL949" s="721"/>
      <c r="ARM949" s="721"/>
      <c r="ARN949" s="721"/>
      <c r="ARO949" s="721"/>
      <c r="ARP949" s="721"/>
      <c r="ARQ949" s="721"/>
      <c r="ARR949" s="721"/>
      <c r="ARS949" s="721"/>
      <c r="ART949" s="721"/>
      <c r="ARU949" s="721"/>
      <c r="ARV949" s="721"/>
      <c r="ARW949" s="721"/>
      <c r="ARX949" s="721"/>
      <c r="ARY949" s="721"/>
      <c r="ARZ949" s="721"/>
      <c r="ASA949" s="721"/>
      <c r="ASB949" s="721"/>
      <c r="ASC949" s="721"/>
      <c r="ASD949" s="721"/>
      <c r="ASE949" s="721"/>
      <c r="ASF949" s="721"/>
      <c r="ASG949" s="721"/>
      <c r="ASH949" s="721"/>
      <c r="ASI949" s="721"/>
      <c r="ASJ949" s="721"/>
      <c r="ASK949" s="721"/>
      <c r="ASL949" s="721"/>
      <c r="ASM949" s="721"/>
      <c r="ASN949" s="721"/>
      <c r="ASO949" s="721"/>
      <c r="ASP949" s="721"/>
      <c r="ASQ949" s="721"/>
      <c r="ASR949" s="721"/>
      <c r="ASS949" s="721"/>
      <c r="AST949" s="721"/>
      <c r="ASU949" s="721"/>
      <c r="ASV949" s="721"/>
      <c r="ASW949" s="721"/>
      <c r="ASX949" s="721"/>
      <c r="ASY949" s="721"/>
      <c r="ASZ949" s="721"/>
      <c r="ATA949" s="721"/>
      <c r="ATB949" s="721"/>
      <c r="ATC949" s="721"/>
      <c r="ATD949" s="721"/>
      <c r="ATE949" s="721"/>
      <c r="ATF949" s="721"/>
      <c r="ATG949" s="721"/>
      <c r="ATH949" s="721"/>
      <c r="ATI949" s="721"/>
      <c r="ATJ949" s="721"/>
      <c r="ATK949" s="721"/>
      <c r="ATL949" s="721"/>
      <c r="ATM949" s="721"/>
      <c r="ATN949" s="721"/>
      <c r="ATO949" s="721"/>
      <c r="ATP949" s="721"/>
      <c r="ATQ949" s="721"/>
      <c r="ATR949" s="721"/>
      <c r="ATS949" s="721"/>
      <c r="ATT949" s="721"/>
      <c r="ATU949" s="721"/>
      <c r="ATV949" s="721"/>
      <c r="ATW949" s="721"/>
      <c r="ATX949" s="721"/>
      <c r="ATY949" s="721"/>
      <c r="ATZ949" s="721"/>
      <c r="AUA949" s="721"/>
      <c r="AUB949" s="721"/>
      <c r="AUC949" s="721"/>
      <c r="AUD949" s="721"/>
      <c r="AUE949" s="721"/>
      <c r="AUF949" s="721"/>
      <c r="AUG949" s="721"/>
      <c r="AUH949" s="721"/>
      <c r="AUI949" s="721"/>
      <c r="AUJ949" s="721"/>
      <c r="AUK949" s="721"/>
      <c r="AUL949" s="721"/>
      <c r="AUM949" s="721"/>
      <c r="AUN949" s="721"/>
      <c r="AUO949" s="721"/>
      <c r="AUP949" s="721"/>
      <c r="AUQ949" s="721"/>
      <c r="AUR949" s="721"/>
      <c r="AUS949" s="721"/>
      <c r="AUT949" s="721"/>
      <c r="AUU949" s="721"/>
      <c r="AUV949" s="721"/>
      <c r="AUW949" s="721"/>
      <c r="AUX949" s="721"/>
      <c r="AUY949" s="721"/>
      <c r="AUZ949" s="721"/>
      <c r="AVA949" s="721"/>
      <c r="AVB949" s="721"/>
      <c r="AVC949" s="721"/>
      <c r="AVD949" s="721"/>
      <c r="AVE949" s="721"/>
      <c r="AVF949" s="721"/>
      <c r="AVG949" s="721"/>
      <c r="AVH949" s="721"/>
      <c r="AVI949" s="721"/>
      <c r="AVJ949" s="721"/>
      <c r="AVK949" s="721"/>
    </row>
    <row r="950" spans="1:1259">
      <c r="A950" s="716"/>
      <c r="B950" s="716"/>
      <c r="C950" s="716"/>
      <c r="D950" s="714" t="s">
        <v>3247</v>
      </c>
      <c r="E950" s="703" t="s">
        <v>3104</v>
      </c>
      <c r="F950" s="703"/>
      <c r="G950" s="703"/>
      <c r="H950" s="734">
        <v>10</v>
      </c>
      <c r="I950" s="698" t="s">
        <v>1699</v>
      </c>
      <c r="J950" s="704"/>
      <c r="K950" s="705" t="s">
        <v>5015</v>
      </c>
      <c r="L950" s="703" t="s">
        <v>3340</v>
      </c>
      <c r="M950" s="706">
        <v>44550</v>
      </c>
      <c r="N950" s="706">
        <v>44687</v>
      </c>
      <c r="O950" s="706"/>
      <c r="P950" s="704"/>
      <c r="Q950" s="704"/>
      <c r="R950" s="704"/>
      <c r="S950" s="703" t="s">
        <v>2425</v>
      </c>
      <c r="T950" s="703">
        <v>60</v>
      </c>
      <c r="U950" s="703"/>
      <c r="V950" s="703" t="s">
        <v>973</v>
      </c>
      <c r="W950" s="703">
        <v>400</v>
      </c>
      <c r="X950" s="707">
        <v>480</v>
      </c>
      <c r="Y950" s="539">
        <f t="shared" si="42"/>
        <v>192000</v>
      </c>
      <c r="Z950" s="708">
        <v>0.53</v>
      </c>
      <c r="AA950" s="681">
        <f t="shared" si="43"/>
        <v>101760</v>
      </c>
      <c r="AB950" s="682"/>
      <c r="AC950" s="683">
        <v>0</v>
      </c>
      <c r="AD950" s="710"/>
      <c r="AE950" s="709"/>
      <c r="AF950" s="695">
        <f t="shared" si="44"/>
        <v>101760</v>
      </c>
      <c r="AG950" s="703" t="s">
        <v>1073</v>
      </c>
      <c r="AH950" s="703"/>
      <c r="AI950" s="705">
        <v>60</v>
      </c>
      <c r="AJ950" s="703" t="s">
        <v>3337</v>
      </c>
      <c r="AK950" s="711" t="s">
        <v>1149</v>
      </c>
      <c r="AL950" s="703">
        <v>75007</v>
      </c>
      <c r="AM950" s="703" t="s">
        <v>52</v>
      </c>
      <c r="AN950" s="703"/>
      <c r="AO950" s="703"/>
      <c r="AP950" s="712"/>
      <c r="AQ950" s="712" t="s">
        <v>37</v>
      </c>
      <c r="AR950" s="712"/>
      <c r="AS950" s="715" t="s">
        <v>1157</v>
      </c>
      <c r="AT950" s="715" t="s">
        <v>1078</v>
      </c>
      <c r="AU950" s="715" t="s">
        <v>1078</v>
      </c>
      <c r="AV950" s="708">
        <v>0.53</v>
      </c>
      <c r="AW950" s="721"/>
      <c r="AX950" s="721"/>
      <c r="AY950" s="721"/>
      <c r="AZ950" s="721"/>
      <c r="BA950" s="721"/>
      <c r="BB950" s="721"/>
      <c r="BC950" s="721"/>
      <c r="BD950" s="721"/>
      <c r="BE950" s="721"/>
      <c r="BF950" s="721"/>
      <c r="BG950" s="721"/>
      <c r="BH950" s="721"/>
      <c r="BI950" s="721"/>
      <c r="BJ950" s="721"/>
      <c r="BK950" s="721"/>
      <c r="BL950" s="721"/>
      <c r="BM950" s="721"/>
      <c r="BN950" s="721"/>
      <c r="BO950" s="721"/>
      <c r="BP950" s="721"/>
      <c r="BQ950" s="721"/>
      <c r="BR950" s="721"/>
      <c r="BS950" s="721"/>
      <c r="BT950" s="721"/>
      <c r="BU950" s="721"/>
      <c r="BV950" s="721"/>
      <c r="BW950" s="721"/>
      <c r="BX950" s="721"/>
      <c r="BY950" s="721"/>
      <c r="BZ950" s="721"/>
      <c r="CA950" s="721"/>
      <c r="CB950" s="721"/>
      <c r="CC950" s="721"/>
      <c r="CD950" s="721"/>
      <c r="CE950" s="721"/>
      <c r="CF950" s="721"/>
      <c r="CG950" s="721"/>
      <c r="CH950" s="721"/>
      <c r="CI950" s="721"/>
      <c r="CJ950" s="721"/>
      <c r="CK950" s="721"/>
      <c r="CL950" s="721"/>
      <c r="CM950" s="721"/>
      <c r="CN950" s="721"/>
      <c r="CO950" s="721"/>
      <c r="CP950" s="721"/>
      <c r="CQ950" s="721"/>
      <c r="CR950" s="721"/>
      <c r="CS950" s="721"/>
      <c r="CT950" s="721"/>
      <c r="CU950" s="721"/>
      <c r="CV950" s="721"/>
      <c r="CW950" s="721"/>
      <c r="CX950" s="721"/>
      <c r="CY950" s="721"/>
      <c r="CZ950" s="721"/>
      <c r="DA950" s="721"/>
      <c r="DB950" s="721"/>
      <c r="DC950" s="721"/>
      <c r="DD950" s="721"/>
      <c r="DE950" s="721"/>
      <c r="DF950" s="721"/>
      <c r="DG950" s="721"/>
      <c r="DH950" s="721"/>
      <c r="DI950" s="721"/>
      <c r="DJ950" s="721"/>
      <c r="DK950" s="721"/>
      <c r="DL950" s="721"/>
      <c r="DM950" s="721"/>
      <c r="DN950" s="721"/>
      <c r="DO950" s="721"/>
      <c r="DP950" s="721"/>
      <c r="DQ950" s="721"/>
      <c r="DR950" s="721"/>
      <c r="DS950" s="721"/>
      <c r="DT950" s="721"/>
      <c r="DU950" s="721"/>
      <c r="DV950" s="721"/>
      <c r="DW950" s="721"/>
      <c r="DX950" s="721"/>
      <c r="DY950" s="721"/>
      <c r="DZ950" s="721"/>
      <c r="EA950" s="721"/>
      <c r="EB950" s="721"/>
      <c r="EC950" s="721"/>
      <c r="ED950" s="721"/>
      <c r="EE950" s="721"/>
      <c r="EF950" s="721"/>
      <c r="EG950" s="721"/>
      <c r="EH950" s="721"/>
      <c r="EI950" s="721"/>
      <c r="EJ950" s="721"/>
      <c r="EK950" s="721"/>
      <c r="EL950" s="721"/>
      <c r="EM950" s="721"/>
      <c r="EN950" s="721"/>
      <c r="EO950" s="721"/>
      <c r="EP950" s="721"/>
      <c r="EQ950" s="721"/>
      <c r="ER950" s="721"/>
      <c r="ES950" s="721"/>
      <c r="ET950" s="721"/>
      <c r="EU950" s="721"/>
      <c r="EV950" s="721"/>
      <c r="EW950" s="721"/>
      <c r="EX950" s="721"/>
      <c r="EY950" s="721"/>
      <c r="EZ950" s="721"/>
      <c r="FA950" s="721"/>
      <c r="FB950" s="721"/>
      <c r="FC950" s="721"/>
      <c r="FD950" s="721"/>
      <c r="FE950" s="721"/>
      <c r="FF950" s="721"/>
      <c r="FG950" s="721"/>
      <c r="FH950" s="721"/>
      <c r="FI950" s="721"/>
      <c r="FJ950" s="721"/>
      <c r="FK950" s="721"/>
      <c r="FL950" s="721"/>
      <c r="FM950" s="721"/>
      <c r="FN950" s="721"/>
      <c r="FO950" s="721"/>
      <c r="FP950" s="721"/>
      <c r="FQ950" s="721"/>
      <c r="FR950" s="721"/>
      <c r="FS950" s="721"/>
      <c r="FT950" s="721"/>
      <c r="FU950" s="721"/>
      <c r="FV950" s="721"/>
      <c r="FW950" s="721"/>
      <c r="FX950" s="721"/>
      <c r="FY950" s="721"/>
      <c r="FZ950" s="721"/>
      <c r="GA950" s="721"/>
      <c r="GB950" s="721"/>
      <c r="GC950" s="721"/>
      <c r="GD950" s="721"/>
      <c r="GE950" s="721"/>
      <c r="GF950" s="721"/>
      <c r="GG950" s="721"/>
      <c r="GH950" s="721"/>
      <c r="GI950" s="721"/>
      <c r="GJ950" s="721"/>
      <c r="GK950" s="721"/>
      <c r="GL950" s="721"/>
      <c r="GM950" s="721"/>
      <c r="GN950" s="721"/>
      <c r="GO950" s="721"/>
      <c r="GP950" s="721"/>
      <c r="GQ950" s="721"/>
      <c r="GR950" s="721"/>
      <c r="GS950" s="721"/>
      <c r="GT950" s="721"/>
      <c r="GU950" s="721"/>
      <c r="GV950" s="721"/>
      <c r="GW950" s="721"/>
      <c r="GX950" s="721"/>
      <c r="GY950" s="721"/>
      <c r="GZ950" s="721"/>
      <c r="HA950" s="721"/>
      <c r="HB950" s="721"/>
      <c r="HC950" s="721"/>
      <c r="HD950" s="721"/>
      <c r="HE950" s="721"/>
      <c r="HF950" s="721"/>
      <c r="HG950" s="721"/>
      <c r="HH950" s="721"/>
      <c r="HI950" s="721"/>
      <c r="HJ950" s="721"/>
      <c r="HK950" s="721"/>
      <c r="HL950" s="721"/>
      <c r="HM950" s="721"/>
      <c r="HN950" s="721"/>
      <c r="HO950" s="721"/>
      <c r="HP950" s="721"/>
      <c r="HQ950" s="721"/>
      <c r="HR950" s="721"/>
      <c r="HS950" s="721"/>
      <c r="HT950" s="721"/>
      <c r="HU950" s="721"/>
      <c r="HV950" s="721"/>
      <c r="HW950" s="721"/>
      <c r="HX950" s="721"/>
      <c r="HY950" s="721"/>
      <c r="HZ950" s="721"/>
      <c r="IA950" s="721"/>
      <c r="IB950" s="721"/>
      <c r="IC950" s="721"/>
      <c r="ID950" s="721"/>
      <c r="IE950" s="721"/>
      <c r="IF950" s="721"/>
      <c r="IG950" s="721"/>
      <c r="IH950" s="721"/>
      <c r="II950" s="721"/>
      <c r="IJ950" s="721"/>
      <c r="IK950" s="721"/>
      <c r="IL950" s="721"/>
      <c r="IM950" s="721"/>
      <c r="IN950" s="721"/>
      <c r="IO950" s="721"/>
      <c r="IP950" s="721"/>
      <c r="IQ950" s="721"/>
      <c r="IR950" s="721"/>
      <c r="IS950" s="721"/>
      <c r="IT950" s="721"/>
      <c r="IU950" s="721"/>
      <c r="IV950" s="721"/>
      <c r="IW950" s="721"/>
      <c r="IX950" s="721"/>
      <c r="IY950" s="721"/>
      <c r="IZ950" s="721"/>
      <c r="JA950" s="721"/>
      <c r="JB950" s="721"/>
      <c r="JC950" s="721"/>
      <c r="JD950" s="721"/>
      <c r="JE950" s="721"/>
      <c r="JF950" s="721"/>
      <c r="JG950" s="721"/>
      <c r="JH950" s="721"/>
      <c r="JI950" s="721"/>
      <c r="JJ950" s="721"/>
      <c r="JK950" s="721"/>
      <c r="JL950" s="721"/>
      <c r="JM950" s="721"/>
      <c r="JN950" s="721"/>
      <c r="JO950" s="721"/>
      <c r="JP950" s="721"/>
      <c r="JQ950" s="721"/>
      <c r="JR950" s="721"/>
      <c r="JS950" s="721"/>
      <c r="JT950" s="721"/>
      <c r="JU950" s="721"/>
      <c r="JV950" s="721"/>
      <c r="JW950" s="721"/>
      <c r="JX950" s="721"/>
      <c r="JY950" s="721"/>
      <c r="JZ950" s="721"/>
      <c r="KA950" s="721"/>
      <c r="KB950" s="721"/>
      <c r="KC950" s="721"/>
      <c r="KD950" s="721"/>
      <c r="KE950" s="721"/>
      <c r="KF950" s="721"/>
      <c r="KG950" s="721"/>
      <c r="KH950" s="721"/>
      <c r="KI950" s="721"/>
      <c r="KJ950" s="721"/>
      <c r="KK950" s="721"/>
      <c r="KL950" s="721"/>
      <c r="KM950" s="721"/>
      <c r="KN950" s="721"/>
      <c r="KO950" s="721"/>
      <c r="KP950" s="721"/>
      <c r="KQ950" s="721"/>
      <c r="KR950" s="721"/>
      <c r="KS950" s="721"/>
      <c r="KT950" s="721"/>
      <c r="KU950" s="721"/>
      <c r="KV950" s="721"/>
      <c r="KW950" s="721"/>
      <c r="KX950" s="721"/>
      <c r="KY950" s="721"/>
      <c r="KZ950" s="721"/>
      <c r="LA950" s="721"/>
      <c r="LB950" s="721"/>
      <c r="LC950" s="721"/>
      <c r="LD950" s="721"/>
      <c r="LE950" s="721"/>
      <c r="LF950" s="721"/>
      <c r="LG950" s="721"/>
      <c r="LH950" s="721"/>
      <c r="LI950" s="721"/>
      <c r="LJ950" s="721"/>
      <c r="LK950" s="721"/>
      <c r="LL950" s="721"/>
      <c r="LM950" s="721"/>
      <c r="LN950" s="721"/>
      <c r="LO950" s="721"/>
      <c r="LP950" s="721"/>
      <c r="LQ950" s="721"/>
      <c r="LR950" s="721"/>
      <c r="LS950" s="721"/>
      <c r="LT950" s="721"/>
      <c r="LU950" s="721"/>
      <c r="LV950" s="721"/>
      <c r="LW950" s="721"/>
      <c r="LX950" s="721"/>
      <c r="LY950" s="721"/>
      <c r="LZ950" s="721"/>
      <c r="MA950" s="721"/>
      <c r="MB950" s="721"/>
      <c r="MC950" s="721"/>
      <c r="MD950" s="721"/>
      <c r="ME950" s="721"/>
      <c r="MF950" s="721"/>
      <c r="MG950" s="721"/>
      <c r="MH950" s="721"/>
      <c r="MI950" s="721"/>
      <c r="MJ950" s="721"/>
      <c r="MK950" s="721"/>
      <c r="ML950" s="721"/>
      <c r="MM950" s="721"/>
      <c r="MN950" s="721"/>
      <c r="MO950" s="721"/>
      <c r="MP950" s="721"/>
      <c r="MQ950" s="721"/>
      <c r="MR950" s="721"/>
      <c r="MS950" s="721"/>
      <c r="MT950" s="721"/>
      <c r="MU950" s="721"/>
      <c r="MV950" s="721"/>
      <c r="MW950" s="721"/>
      <c r="MX950" s="721"/>
      <c r="MY950" s="721"/>
      <c r="MZ950" s="721"/>
      <c r="NA950" s="721"/>
      <c r="NB950" s="721"/>
      <c r="NC950" s="721"/>
      <c r="ND950" s="721"/>
      <c r="NE950" s="721"/>
      <c r="NF950" s="721"/>
      <c r="NG950" s="721"/>
      <c r="NH950" s="721"/>
      <c r="NI950" s="721"/>
      <c r="NJ950" s="721"/>
      <c r="NK950" s="721"/>
      <c r="NL950" s="721"/>
      <c r="NM950" s="721"/>
      <c r="NN950" s="721"/>
      <c r="NO950" s="721"/>
      <c r="NP950" s="721"/>
      <c r="NQ950" s="721"/>
      <c r="NR950" s="721"/>
      <c r="NS950" s="721"/>
      <c r="NT950" s="721"/>
      <c r="NU950" s="721"/>
      <c r="NV950" s="721"/>
      <c r="NW950" s="721"/>
      <c r="NX950" s="721"/>
      <c r="NY950" s="721"/>
      <c r="NZ950" s="721"/>
      <c r="OA950" s="721"/>
      <c r="OB950" s="721"/>
      <c r="OC950" s="721"/>
      <c r="OD950" s="721"/>
      <c r="OE950" s="721"/>
      <c r="OF950" s="721"/>
      <c r="OG950" s="721"/>
      <c r="OH950" s="721"/>
      <c r="OI950" s="721"/>
      <c r="OJ950" s="721"/>
      <c r="OK950" s="721"/>
      <c r="OL950" s="721"/>
      <c r="OM950" s="721"/>
      <c r="ON950" s="721"/>
      <c r="OO950" s="721"/>
      <c r="OP950" s="721"/>
      <c r="OQ950" s="721"/>
      <c r="OR950" s="721"/>
      <c r="OS950" s="721"/>
      <c r="OT950" s="721"/>
      <c r="OU950" s="721"/>
      <c r="OV950" s="721"/>
      <c r="OW950" s="721"/>
      <c r="OX950" s="721"/>
      <c r="OY950" s="721"/>
      <c r="OZ950" s="721"/>
      <c r="PA950" s="721"/>
      <c r="PB950" s="721"/>
      <c r="PC950" s="721"/>
      <c r="PD950" s="721"/>
      <c r="PE950" s="721"/>
      <c r="PF950" s="721"/>
      <c r="PG950" s="721"/>
      <c r="PH950" s="721"/>
      <c r="PI950" s="721"/>
      <c r="PJ950" s="721"/>
      <c r="PK950" s="721"/>
      <c r="PL950" s="721"/>
      <c r="PM950" s="721"/>
      <c r="PN950" s="721"/>
      <c r="PO950" s="721"/>
      <c r="PP950" s="721"/>
      <c r="PQ950" s="721"/>
      <c r="PR950" s="721"/>
      <c r="PS950" s="721"/>
      <c r="PT950" s="721"/>
      <c r="PU950" s="721"/>
      <c r="PV950" s="721"/>
      <c r="PW950" s="721"/>
      <c r="PX950" s="721"/>
      <c r="PY950" s="721"/>
      <c r="PZ950" s="721"/>
      <c r="QA950" s="721"/>
      <c r="QB950" s="721"/>
      <c r="QC950" s="721"/>
      <c r="QD950" s="721"/>
      <c r="QE950" s="721"/>
      <c r="QF950" s="721"/>
      <c r="QG950" s="721"/>
      <c r="QH950" s="721"/>
      <c r="QI950" s="721"/>
      <c r="QJ950" s="721"/>
      <c r="QK950" s="721"/>
      <c r="QL950" s="721"/>
      <c r="QM950" s="721"/>
      <c r="QN950" s="721"/>
      <c r="QO950" s="721"/>
      <c r="QP950" s="721"/>
      <c r="QQ950" s="721"/>
      <c r="QR950" s="721"/>
      <c r="QS950" s="721"/>
      <c r="QT950" s="721"/>
      <c r="QU950" s="721"/>
      <c r="QV950" s="721"/>
      <c r="QW950" s="721"/>
      <c r="QX950" s="721"/>
      <c r="QY950" s="721"/>
      <c r="QZ950" s="721"/>
      <c r="RA950" s="721"/>
      <c r="RB950" s="721"/>
      <c r="RC950" s="721"/>
      <c r="RD950" s="721"/>
      <c r="RE950" s="721"/>
      <c r="RF950" s="721"/>
      <c r="RG950" s="721"/>
      <c r="RH950" s="721"/>
      <c r="RI950" s="721"/>
      <c r="RJ950" s="721"/>
      <c r="RK950" s="721"/>
      <c r="RL950" s="721"/>
      <c r="RM950" s="721"/>
      <c r="RN950" s="721"/>
      <c r="RO950" s="721"/>
      <c r="RP950" s="721"/>
      <c r="RQ950" s="721"/>
      <c r="RR950" s="721"/>
      <c r="RS950" s="721"/>
      <c r="RT950" s="721"/>
      <c r="RU950" s="721"/>
      <c r="RV950" s="721"/>
      <c r="RW950" s="721"/>
      <c r="RX950" s="721"/>
      <c r="RY950" s="721"/>
      <c r="RZ950" s="721"/>
      <c r="SA950" s="721"/>
      <c r="SB950" s="721"/>
      <c r="SC950" s="721"/>
      <c r="SD950" s="721"/>
      <c r="SE950" s="721"/>
      <c r="SF950" s="721"/>
      <c r="SG950" s="721"/>
      <c r="SH950" s="721"/>
      <c r="SI950" s="721"/>
      <c r="SJ950" s="721"/>
      <c r="SK950" s="721"/>
      <c r="SL950" s="721"/>
      <c r="SM950" s="721"/>
      <c r="SN950" s="721"/>
      <c r="SO950" s="721"/>
      <c r="SP950" s="721"/>
      <c r="SQ950" s="721"/>
      <c r="SR950" s="721"/>
      <c r="SS950" s="721"/>
      <c r="ST950" s="721"/>
      <c r="SU950" s="721"/>
      <c r="SV950" s="721"/>
      <c r="SW950" s="721"/>
      <c r="SX950" s="721"/>
      <c r="SY950" s="721"/>
      <c r="SZ950" s="721"/>
      <c r="TA950" s="721"/>
      <c r="TB950" s="721"/>
      <c r="TC950" s="721"/>
      <c r="TD950" s="721"/>
      <c r="TE950" s="721"/>
      <c r="TF950" s="721"/>
      <c r="TG950" s="721"/>
      <c r="TH950" s="721"/>
      <c r="TI950" s="721"/>
      <c r="TJ950" s="721"/>
      <c r="TK950" s="721"/>
      <c r="TL950" s="721"/>
      <c r="TM950" s="721"/>
      <c r="TN950" s="721"/>
      <c r="TO950" s="721"/>
      <c r="TP950" s="721"/>
      <c r="TQ950" s="721"/>
      <c r="TR950" s="721"/>
      <c r="TS950" s="721"/>
      <c r="TT950" s="721"/>
      <c r="TU950" s="721"/>
      <c r="TV950" s="721"/>
      <c r="TW950" s="721"/>
      <c r="TX950" s="721"/>
      <c r="TY950" s="721"/>
      <c r="TZ950" s="721"/>
      <c r="UA950" s="721"/>
      <c r="UB950" s="721"/>
      <c r="UC950" s="721"/>
      <c r="UD950" s="721"/>
      <c r="UE950" s="721"/>
      <c r="UF950" s="721"/>
      <c r="UG950" s="721"/>
      <c r="UH950" s="721"/>
      <c r="UI950" s="721"/>
      <c r="UJ950" s="721"/>
      <c r="UK950" s="721"/>
      <c r="UL950" s="721"/>
      <c r="UM950" s="721"/>
      <c r="UN950" s="721"/>
      <c r="UO950" s="721"/>
      <c r="UP950" s="721"/>
      <c r="UQ950" s="721"/>
      <c r="UR950" s="721"/>
      <c r="US950" s="721"/>
      <c r="UT950" s="721"/>
      <c r="UU950" s="721"/>
      <c r="UV950" s="721"/>
      <c r="UW950" s="721"/>
      <c r="UX950" s="721"/>
      <c r="UY950" s="721"/>
      <c r="UZ950" s="721"/>
      <c r="VA950" s="721"/>
      <c r="VB950" s="721"/>
      <c r="VC950" s="721"/>
      <c r="VD950" s="721"/>
      <c r="VE950" s="721"/>
      <c r="VF950" s="721"/>
      <c r="VG950" s="721"/>
      <c r="VH950" s="721"/>
      <c r="VI950" s="721"/>
      <c r="VJ950" s="721"/>
      <c r="VK950" s="721"/>
      <c r="VL950" s="721"/>
      <c r="VM950" s="721"/>
      <c r="VN950" s="721"/>
      <c r="VO950" s="721"/>
      <c r="VP950" s="721"/>
      <c r="VQ950" s="721"/>
      <c r="VR950" s="721"/>
      <c r="VS950" s="721"/>
      <c r="VT950" s="721"/>
      <c r="VU950" s="721"/>
      <c r="VV950" s="721"/>
      <c r="VW950" s="721"/>
      <c r="VX950" s="721"/>
      <c r="VY950" s="721"/>
      <c r="VZ950" s="721"/>
      <c r="WA950" s="721"/>
      <c r="WB950" s="721"/>
      <c r="WC950" s="721"/>
      <c r="WD950" s="721"/>
      <c r="WE950" s="721"/>
      <c r="WF950" s="721"/>
      <c r="WG950" s="721"/>
      <c r="WH950" s="721"/>
      <c r="WI950" s="721"/>
      <c r="WJ950" s="721"/>
      <c r="WK950" s="721"/>
      <c r="WL950" s="721"/>
      <c r="WM950" s="721"/>
      <c r="WN950" s="721"/>
      <c r="WO950" s="721"/>
      <c r="WP950" s="721"/>
      <c r="WQ950" s="721"/>
      <c r="WR950" s="721"/>
      <c r="WS950" s="721"/>
      <c r="WT950" s="721"/>
      <c r="WU950" s="721"/>
      <c r="WV950" s="721"/>
      <c r="WW950" s="721"/>
      <c r="WX950" s="721"/>
      <c r="WY950" s="721"/>
      <c r="WZ950" s="721"/>
      <c r="XA950" s="721"/>
      <c r="XB950" s="721"/>
      <c r="XC950" s="721"/>
      <c r="XD950" s="721"/>
      <c r="XE950" s="721"/>
      <c r="XF950" s="721"/>
      <c r="XG950" s="721"/>
      <c r="XH950" s="721"/>
      <c r="XI950" s="721"/>
      <c r="XJ950" s="721"/>
      <c r="XK950" s="721"/>
      <c r="XL950" s="721"/>
      <c r="XM950" s="721"/>
      <c r="XN950" s="721"/>
      <c r="XO950" s="721"/>
      <c r="XP950" s="721"/>
      <c r="XQ950" s="721"/>
      <c r="XR950" s="721"/>
      <c r="XS950" s="721"/>
      <c r="XT950" s="721"/>
      <c r="XU950" s="721"/>
      <c r="XV950" s="721"/>
      <c r="XW950" s="721"/>
      <c r="XX950" s="721"/>
      <c r="XY950" s="721"/>
      <c r="XZ950" s="721"/>
      <c r="YA950" s="721"/>
      <c r="YB950" s="721"/>
      <c r="YC950" s="721"/>
      <c r="YD950" s="721"/>
      <c r="YE950" s="721"/>
      <c r="YF950" s="721"/>
      <c r="YG950" s="721"/>
      <c r="YH950" s="721"/>
      <c r="YI950" s="721"/>
      <c r="YJ950" s="721"/>
      <c r="YK950" s="721"/>
      <c r="YL950" s="721"/>
      <c r="YM950" s="721"/>
      <c r="YN950" s="721"/>
      <c r="YO950" s="721"/>
      <c r="YP950" s="721"/>
      <c r="YQ950" s="721"/>
      <c r="YR950" s="721"/>
      <c r="YS950" s="721"/>
      <c r="YT950" s="721"/>
      <c r="YU950" s="721"/>
      <c r="YV950" s="721"/>
      <c r="YW950" s="721"/>
      <c r="YX950" s="721"/>
      <c r="YY950" s="721"/>
      <c r="YZ950" s="721"/>
      <c r="ZA950" s="721"/>
      <c r="ZB950" s="721"/>
      <c r="ZC950" s="721"/>
      <c r="ZD950" s="721"/>
      <c r="ZE950" s="721"/>
      <c r="ZF950" s="721"/>
      <c r="ZG950" s="721"/>
      <c r="ZH950" s="721"/>
      <c r="ZI950" s="721"/>
      <c r="ZJ950" s="721"/>
      <c r="ZK950" s="721"/>
      <c r="ZL950" s="721"/>
      <c r="ZM950" s="721"/>
      <c r="ZN950" s="721"/>
      <c r="ZO950" s="721"/>
      <c r="ZP950" s="721"/>
      <c r="ZQ950" s="721"/>
      <c r="ZR950" s="721"/>
      <c r="ZS950" s="721"/>
      <c r="ZT950" s="721"/>
      <c r="ZU950" s="721"/>
      <c r="ZV950" s="721"/>
      <c r="ZW950" s="721"/>
      <c r="ZX950" s="721"/>
      <c r="ZY950" s="721"/>
      <c r="ZZ950" s="721"/>
      <c r="AAA950" s="721"/>
      <c r="AAB950" s="721"/>
      <c r="AAC950" s="721"/>
      <c r="AAD950" s="721"/>
      <c r="AAE950" s="721"/>
      <c r="AAF950" s="721"/>
      <c r="AAG950" s="721"/>
      <c r="AAH950" s="721"/>
      <c r="AAI950" s="721"/>
      <c r="AAJ950" s="721"/>
      <c r="AAK950" s="721"/>
      <c r="AAL950" s="721"/>
      <c r="AAM950" s="721"/>
      <c r="AAN950" s="721"/>
      <c r="AAO950" s="721"/>
      <c r="AAP950" s="721"/>
      <c r="AAQ950" s="721"/>
      <c r="AAR950" s="721"/>
      <c r="AAS950" s="721"/>
      <c r="AAT950" s="721"/>
      <c r="AAU950" s="721"/>
      <c r="AAV950" s="721"/>
      <c r="AAW950" s="721"/>
      <c r="AAX950" s="721"/>
      <c r="AAY950" s="721"/>
      <c r="AAZ950" s="721"/>
      <c r="ABA950" s="721"/>
      <c r="ABB950" s="721"/>
      <c r="ABC950" s="721"/>
      <c r="ABD950" s="721"/>
      <c r="ABE950" s="721"/>
      <c r="ABF950" s="721"/>
      <c r="ABG950" s="721"/>
      <c r="ABH950" s="721"/>
      <c r="ABI950" s="721"/>
      <c r="ABJ950" s="721"/>
      <c r="ABK950" s="721"/>
      <c r="ABL950" s="721"/>
      <c r="ABM950" s="721"/>
      <c r="ABN950" s="721"/>
      <c r="ABO950" s="721"/>
      <c r="ABP950" s="721"/>
      <c r="ABQ950" s="721"/>
      <c r="ABR950" s="721"/>
      <c r="ABS950" s="721"/>
      <c r="ABT950" s="721"/>
      <c r="ABU950" s="721"/>
      <c r="ABV950" s="721"/>
      <c r="ABW950" s="721"/>
      <c r="ABX950" s="721"/>
      <c r="ABY950" s="721"/>
      <c r="ABZ950" s="721"/>
      <c r="ACA950" s="721"/>
      <c r="ACB950" s="721"/>
      <c r="ACC950" s="721"/>
      <c r="ACD950" s="721"/>
      <c r="ACE950" s="721"/>
      <c r="ACF950" s="721"/>
      <c r="ACG950" s="721"/>
      <c r="ACH950" s="721"/>
      <c r="ACI950" s="721"/>
      <c r="ACJ950" s="721"/>
      <c r="ACK950" s="721"/>
      <c r="ACL950" s="721"/>
      <c r="ACM950" s="721"/>
      <c r="ACN950" s="721"/>
      <c r="ACO950" s="721"/>
      <c r="ACP950" s="721"/>
      <c r="ACQ950" s="721"/>
      <c r="ACR950" s="721"/>
      <c r="ACS950" s="721"/>
      <c r="ACT950" s="721"/>
      <c r="ACU950" s="721"/>
      <c r="ACV950" s="721"/>
      <c r="ACW950" s="721"/>
      <c r="ACX950" s="721"/>
      <c r="ACY950" s="721"/>
      <c r="ACZ950" s="721"/>
      <c r="ADA950" s="721"/>
      <c r="ADB950" s="721"/>
      <c r="ADC950" s="721"/>
      <c r="ADD950" s="721"/>
      <c r="ADE950" s="721"/>
      <c r="ADF950" s="721"/>
      <c r="ADG950" s="721"/>
      <c r="ADH950" s="721"/>
      <c r="ADI950" s="721"/>
      <c r="ADJ950" s="721"/>
      <c r="ADK950" s="721"/>
      <c r="ADL950" s="721"/>
      <c r="ADM950" s="721"/>
      <c r="ADN950" s="721"/>
      <c r="ADO950" s="721"/>
      <c r="ADP950" s="721"/>
      <c r="ADQ950" s="721"/>
      <c r="ADR950" s="721"/>
      <c r="ADS950" s="721"/>
      <c r="ADT950" s="721"/>
      <c r="ADU950" s="721"/>
      <c r="ADV950" s="721"/>
      <c r="ADW950" s="721"/>
      <c r="ADX950" s="721"/>
      <c r="ADY950" s="721"/>
      <c r="ADZ950" s="721"/>
      <c r="AEA950" s="721"/>
      <c r="AEB950" s="721"/>
      <c r="AEC950" s="721"/>
      <c r="AED950" s="721"/>
      <c r="AEE950" s="721"/>
      <c r="AEF950" s="721"/>
      <c r="AEG950" s="721"/>
      <c r="AEH950" s="721"/>
      <c r="AEI950" s="721"/>
      <c r="AEJ950" s="721"/>
      <c r="AEK950" s="721"/>
      <c r="AEL950" s="721"/>
      <c r="AEM950" s="721"/>
      <c r="AEN950" s="721"/>
      <c r="AEO950" s="721"/>
      <c r="AEP950" s="721"/>
      <c r="AEQ950" s="721"/>
      <c r="AER950" s="721"/>
      <c r="AES950" s="721"/>
      <c r="AET950" s="721"/>
      <c r="AEU950" s="721"/>
      <c r="AEV950" s="721"/>
      <c r="AEW950" s="721"/>
      <c r="AEX950" s="721"/>
      <c r="AEY950" s="721"/>
      <c r="AEZ950" s="721"/>
      <c r="AFA950" s="721"/>
      <c r="AFB950" s="721"/>
      <c r="AFC950" s="721"/>
      <c r="AFD950" s="721"/>
      <c r="AFE950" s="721"/>
      <c r="AFF950" s="721"/>
      <c r="AFG950" s="721"/>
      <c r="AFH950" s="721"/>
      <c r="AFI950" s="721"/>
      <c r="AFJ950" s="721"/>
      <c r="AFK950" s="721"/>
      <c r="AFL950" s="721"/>
      <c r="AFM950" s="721"/>
      <c r="AFN950" s="721"/>
      <c r="AFO950" s="721"/>
      <c r="AFP950" s="721"/>
      <c r="AFQ950" s="721"/>
      <c r="AFR950" s="721"/>
      <c r="AFS950" s="721"/>
      <c r="AFT950" s="721"/>
      <c r="AFU950" s="721"/>
      <c r="AFV950" s="721"/>
      <c r="AFW950" s="721"/>
      <c r="AFX950" s="721"/>
      <c r="AFY950" s="721"/>
      <c r="AFZ950" s="721"/>
      <c r="AGA950" s="721"/>
      <c r="AGB950" s="721"/>
      <c r="AGC950" s="721"/>
      <c r="AGD950" s="721"/>
      <c r="AGE950" s="721"/>
      <c r="AGF950" s="721"/>
      <c r="AGG950" s="721"/>
      <c r="AGH950" s="721"/>
      <c r="AGI950" s="721"/>
      <c r="AGJ950" s="721"/>
      <c r="AGK950" s="721"/>
      <c r="AGL950" s="721"/>
      <c r="AGM950" s="721"/>
      <c r="AGN950" s="721"/>
      <c r="AGO950" s="721"/>
      <c r="AGP950" s="721"/>
      <c r="AGQ950" s="721"/>
      <c r="AGR950" s="721"/>
      <c r="AGS950" s="721"/>
      <c r="AGT950" s="721"/>
      <c r="AGU950" s="721"/>
      <c r="AGV950" s="721"/>
      <c r="AGW950" s="721"/>
      <c r="AGX950" s="721"/>
      <c r="AGY950" s="721"/>
      <c r="AGZ950" s="721"/>
      <c r="AHA950" s="721"/>
      <c r="AHB950" s="721"/>
      <c r="AHC950" s="721"/>
      <c r="AHD950" s="721"/>
      <c r="AHE950" s="721"/>
      <c r="AHF950" s="721"/>
      <c r="AHG950" s="721"/>
      <c r="AHH950" s="721"/>
      <c r="AHI950" s="721"/>
      <c r="AHJ950" s="721"/>
      <c r="AHK950" s="721"/>
      <c r="AHL950" s="721"/>
      <c r="AHM950" s="721"/>
      <c r="AHN950" s="721"/>
      <c r="AHO950" s="721"/>
      <c r="AHP950" s="721"/>
      <c r="AHQ950" s="721"/>
      <c r="AHR950" s="721"/>
      <c r="AHS950" s="721"/>
      <c r="AHT950" s="721"/>
      <c r="AHU950" s="721"/>
      <c r="AHV950" s="721"/>
      <c r="AHW950" s="721"/>
      <c r="AHX950" s="721"/>
      <c r="AHY950" s="721"/>
      <c r="AHZ950" s="721"/>
      <c r="AIA950" s="721"/>
      <c r="AIB950" s="721"/>
      <c r="AIC950" s="721"/>
      <c r="AID950" s="721"/>
      <c r="AIE950" s="721"/>
      <c r="AIF950" s="721"/>
      <c r="AIG950" s="721"/>
      <c r="AIH950" s="721"/>
      <c r="AII950" s="721"/>
      <c r="AIJ950" s="721"/>
      <c r="AIK950" s="721"/>
      <c r="AIL950" s="721"/>
      <c r="AIM950" s="721"/>
      <c r="AIN950" s="721"/>
      <c r="AIO950" s="721"/>
      <c r="AIP950" s="721"/>
      <c r="AIQ950" s="721"/>
      <c r="AIR950" s="721"/>
      <c r="AIS950" s="721"/>
      <c r="AIT950" s="721"/>
      <c r="AIU950" s="721"/>
      <c r="AIV950" s="721"/>
      <c r="AIW950" s="721"/>
      <c r="AIX950" s="721"/>
      <c r="AIY950" s="721"/>
      <c r="AIZ950" s="721"/>
      <c r="AJA950" s="721"/>
      <c r="AJB950" s="721"/>
      <c r="AJC950" s="721"/>
      <c r="AJD950" s="721"/>
      <c r="AJE950" s="721"/>
      <c r="AJF950" s="721"/>
      <c r="AJG950" s="721"/>
      <c r="AJH950" s="721"/>
      <c r="AJI950" s="721"/>
      <c r="AJJ950" s="721"/>
      <c r="AJK950" s="721"/>
      <c r="AJL950" s="721"/>
      <c r="AJM950" s="721"/>
      <c r="AJN950" s="721"/>
      <c r="AJO950" s="721"/>
      <c r="AJP950" s="721"/>
      <c r="AJQ950" s="721"/>
      <c r="AJR950" s="721"/>
      <c r="AJS950" s="721"/>
      <c r="AJT950" s="721"/>
      <c r="AJU950" s="721"/>
      <c r="AJV950" s="721"/>
      <c r="AJW950" s="721"/>
      <c r="AJX950" s="721"/>
      <c r="AJY950" s="721"/>
      <c r="AJZ950" s="721"/>
      <c r="AKA950" s="721"/>
      <c r="AKB950" s="721"/>
      <c r="AKC950" s="721"/>
      <c r="AKD950" s="721"/>
      <c r="AKE950" s="721"/>
      <c r="AKF950" s="721"/>
      <c r="AKG950" s="721"/>
      <c r="AKH950" s="721"/>
      <c r="AKI950" s="721"/>
      <c r="AKJ950" s="721"/>
      <c r="AKK950" s="721"/>
      <c r="AKL950" s="721"/>
      <c r="AKM950" s="721"/>
      <c r="AKN950" s="721"/>
      <c r="AKO950" s="721"/>
      <c r="AKP950" s="721"/>
      <c r="AKQ950" s="721"/>
      <c r="AKR950" s="721"/>
      <c r="AKS950" s="721"/>
      <c r="AKT950" s="721"/>
      <c r="AKU950" s="721"/>
      <c r="AKV950" s="721"/>
      <c r="AKW950" s="721"/>
      <c r="AKX950" s="721"/>
      <c r="AKY950" s="721"/>
      <c r="AKZ950" s="721"/>
      <c r="ALA950" s="721"/>
      <c r="ALB950" s="721"/>
      <c r="ALC950" s="721"/>
      <c r="ALD950" s="721"/>
      <c r="ALE950" s="721"/>
      <c r="ALF950" s="721"/>
      <c r="ALG950" s="721"/>
      <c r="ALH950" s="721"/>
      <c r="ALI950" s="721"/>
      <c r="ALJ950" s="721"/>
      <c r="ALK950" s="721"/>
      <c r="ALL950" s="721"/>
      <c r="ALM950" s="721"/>
      <c r="ALN950" s="721"/>
      <c r="ALO950" s="721"/>
      <c r="ALP950" s="721"/>
      <c r="ALQ950" s="721"/>
      <c r="ALR950" s="721"/>
      <c r="ALS950" s="721"/>
      <c r="ALT950" s="721"/>
      <c r="ALU950" s="721"/>
      <c r="ALV950" s="721"/>
      <c r="ALW950" s="721"/>
      <c r="ALX950" s="721"/>
      <c r="ALY950" s="721"/>
      <c r="ALZ950" s="721"/>
      <c r="AMA950" s="721"/>
      <c r="AMB950" s="721"/>
      <c r="AMC950" s="721"/>
      <c r="AMD950" s="721"/>
      <c r="AME950" s="721"/>
      <c r="AMF950" s="721"/>
      <c r="AMG950" s="721"/>
      <c r="AMH950" s="721"/>
      <c r="AMI950" s="721"/>
      <c r="AMJ950" s="721"/>
      <c r="AMK950" s="721"/>
      <c r="AML950" s="721"/>
      <c r="AMM950" s="721"/>
      <c r="AMN950" s="721"/>
      <c r="AMO950" s="721"/>
      <c r="AMP950" s="721"/>
      <c r="AMQ950" s="721"/>
      <c r="AMR950" s="721"/>
      <c r="AMS950" s="721"/>
      <c r="AMT950" s="721"/>
      <c r="AMU950" s="721"/>
      <c r="AMV950" s="721"/>
      <c r="AMW950" s="721"/>
      <c r="AMX950" s="721"/>
      <c r="AMY950" s="721"/>
      <c r="AMZ950" s="721"/>
      <c r="ANA950" s="721"/>
      <c r="ANB950" s="721"/>
      <c r="ANC950" s="721"/>
      <c r="AND950" s="721"/>
      <c r="ANE950" s="721"/>
      <c r="ANF950" s="721"/>
      <c r="ANG950" s="721"/>
      <c r="ANH950" s="721"/>
      <c r="ANI950" s="721"/>
      <c r="ANJ950" s="721"/>
      <c r="ANK950" s="721"/>
      <c r="ANL950" s="721"/>
      <c r="ANM950" s="721"/>
      <c r="ANN950" s="721"/>
      <c r="ANO950" s="721"/>
      <c r="ANP950" s="721"/>
      <c r="ANQ950" s="721"/>
      <c r="ANR950" s="721"/>
      <c r="ANS950" s="721"/>
      <c r="ANT950" s="721"/>
      <c r="ANU950" s="721"/>
      <c r="ANV950" s="721"/>
      <c r="ANW950" s="721"/>
      <c r="ANX950" s="721"/>
      <c r="ANY950" s="721"/>
      <c r="ANZ950" s="721"/>
      <c r="AOA950" s="721"/>
      <c r="AOB950" s="721"/>
      <c r="AOC950" s="721"/>
      <c r="AOD950" s="721"/>
      <c r="AOE950" s="721"/>
      <c r="AOF950" s="721"/>
      <c r="AOG950" s="721"/>
      <c r="AOH950" s="721"/>
      <c r="AOI950" s="721"/>
      <c r="AOJ950" s="721"/>
      <c r="AOK950" s="721"/>
      <c r="AOL950" s="721"/>
      <c r="AOM950" s="721"/>
      <c r="AON950" s="721"/>
      <c r="AOO950" s="721"/>
      <c r="AOP950" s="721"/>
      <c r="AOQ950" s="721"/>
      <c r="AOR950" s="721"/>
      <c r="AOS950" s="721"/>
      <c r="AOT950" s="721"/>
      <c r="AOU950" s="721"/>
      <c r="AOV950" s="721"/>
      <c r="AOW950" s="721"/>
      <c r="AOX950" s="721"/>
      <c r="AOY950" s="721"/>
      <c r="AOZ950" s="721"/>
      <c r="APA950" s="721"/>
      <c r="APB950" s="721"/>
      <c r="APC950" s="721"/>
      <c r="APD950" s="721"/>
      <c r="APE950" s="721"/>
      <c r="APF950" s="721"/>
      <c r="APG950" s="721"/>
      <c r="APH950" s="721"/>
      <c r="API950" s="721"/>
      <c r="APJ950" s="721"/>
      <c r="APK950" s="721"/>
      <c r="APL950" s="721"/>
      <c r="APM950" s="721"/>
      <c r="APN950" s="721"/>
      <c r="APO950" s="721"/>
      <c r="APP950" s="721"/>
      <c r="APQ950" s="721"/>
      <c r="APR950" s="721"/>
      <c r="APS950" s="721"/>
      <c r="APT950" s="721"/>
      <c r="APU950" s="721"/>
      <c r="APV950" s="721"/>
      <c r="APW950" s="721"/>
      <c r="APX950" s="721"/>
      <c r="APY950" s="721"/>
      <c r="APZ950" s="721"/>
      <c r="AQA950" s="721"/>
      <c r="AQB950" s="721"/>
      <c r="AQC950" s="721"/>
      <c r="AQD950" s="721"/>
      <c r="AQE950" s="721"/>
      <c r="AQF950" s="721"/>
      <c r="AQG950" s="721"/>
      <c r="AQH950" s="721"/>
      <c r="AQI950" s="721"/>
      <c r="AQJ950" s="721"/>
      <c r="AQK950" s="721"/>
      <c r="AQL950" s="721"/>
      <c r="AQM950" s="721"/>
      <c r="AQN950" s="721"/>
      <c r="AQO950" s="721"/>
      <c r="AQP950" s="721"/>
      <c r="AQQ950" s="721"/>
      <c r="AQR950" s="721"/>
      <c r="AQS950" s="721"/>
      <c r="AQT950" s="721"/>
      <c r="AQU950" s="721"/>
      <c r="AQV950" s="721"/>
      <c r="AQW950" s="721"/>
      <c r="AQX950" s="721"/>
      <c r="AQY950" s="721"/>
      <c r="AQZ950" s="721"/>
      <c r="ARA950" s="721"/>
      <c r="ARB950" s="721"/>
      <c r="ARC950" s="721"/>
      <c r="ARD950" s="721"/>
      <c r="ARE950" s="721"/>
      <c r="ARF950" s="721"/>
      <c r="ARG950" s="721"/>
      <c r="ARH950" s="721"/>
      <c r="ARI950" s="721"/>
      <c r="ARJ950" s="721"/>
      <c r="ARK950" s="721"/>
      <c r="ARL950" s="721"/>
      <c r="ARM950" s="721"/>
      <c r="ARN950" s="721"/>
      <c r="ARO950" s="721"/>
      <c r="ARP950" s="721"/>
      <c r="ARQ950" s="721"/>
      <c r="ARR950" s="721"/>
      <c r="ARS950" s="721"/>
      <c r="ART950" s="721"/>
      <c r="ARU950" s="721"/>
      <c r="ARV950" s="721"/>
      <c r="ARW950" s="721"/>
      <c r="ARX950" s="721"/>
      <c r="ARY950" s="721"/>
      <c r="ARZ950" s="721"/>
      <c r="ASA950" s="721"/>
      <c r="ASB950" s="721"/>
      <c r="ASC950" s="721"/>
      <c r="ASD950" s="721"/>
      <c r="ASE950" s="721"/>
      <c r="ASF950" s="721"/>
      <c r="ASG950" s="721"/>
      <c r="ASH950" s="721"/>
      <c r="ASI950" s="721"/>
      <c r="ASJ950" s="721"/>
      <c r="ASK950" s="721"/>
      <c r="ASL950" s="721"/>
      <c r="ASM950" s="721"/>
      <c r="ASN950" s="721"/>
      <c r="ASO950" s="721"/>
      <c r="ASP950" s="721"/>
      <c r="ASQ950" s="721"/>
      <c r="ASR950" s="721"/>
      <c r="ASS950" s="721"/>
      <c r="AST950" s="721"/>
      <c r="ASU950" s="721"/>
      <c r="ASV950" s="721"/>
      <c r="ASW950" s="721"/>
      <c r="ASX950" s="721"/>
      <c r="ASY950" s="721"/>
      <c r="ASZ950" s="721"/>
      <c r="ATA950" s="721"/>
      <c r="ATB950" s="721"/>
      <c r="ATC950" s="721"/>
      <c r="ATD950" s="721"/>
      <c r="ATE950" s="721"/>
      <c r="ATF950" s="721"/>
      <c r="ATG950" s="721"/>
      <c r="ATH950" s="721"/>
      <c r="ATI950" s="721"/>
      <c r="ATJ950" s="721"/>
      <c r="ATK950" s="721"/>
      <c r="ATL950" s="721"/>
      <c r="ATM950" s="721"/>
      <c r="ATN950" s="721"/>
      <c r="ATO950" s="721"/>
      <c r="ATP950" s="721"/>
      <c r="ATQ950" s="721"/>
      <c r="ATR950" s="721"/>
      <c r="ATS950" s="721"/>
      <c r="ATT950" s="721"/>
      <c r="ATU950" s="721"/>
      <c r="ATV950" s="721"/>
      <c r="ATW950" s="721"/>
      <c r="ATX950" s="721"/>
      <c r="ATY950" s="721"/>
      <c r="ATZ950" s="721"/>
      <c r="AUA950" s="721"/>
      <c r="AUB950" s="721"/>
      <c r="AUC950" s="721"/>
      <c r="AUD950" s="721"/>
      <c r="AUE950" s="721"/>
      <c r="AUF950" s="721"/>
      <c r="AUG950" s="721"/>
      <c r="AUH950" s="721"/>
      <c r="AUI950" s="721"/>
      <c r="AUJ950" s="721"/>
      <c r="AUK950" s="721"/>
      <c r="AUL950" s="721"/>
      <c r="AUM950" s="721"/>
      <c r="AUN950" s="721"/>
      <c r="AUO950" s="721"/>
      <c r="AUP950" s="721"/>
      <c r="AUQ950" s="721"/>
      <c r="AUR950" s="721"/>
      <c r="AUS950" s="721"/>
      <c r="AUT950" s="721"/>
      <c r="AUU950" s="721"/>
      <c r="AUV950" s="721"/>
      <c r="AUW950" s="721"/>
      <c r="AUX950" s="721"/>
      <c r="AUY950" s="721"/>
      <c r="AUZ950" s="721"/>
      <c r="AVA950" s="721"/>
      <c r="AVB950" s="721"/>
      <c r="AVC950" s="721"/>
      <c r="AVD950" s="721"/>
      <c r="AVE950" s="721"/>
      <c r="AVF950" s="721"/>
      <c r="AVG950" s="721"/>
      <c r="AVH950" s="721"/>
      <c r="AVI950" s="721"/>
      <c r="AVJ950" s="721"/>
      <c r="AVK950" s="721"/>
    </row>
    <row r="951" spans="1:1259">
      <c r="A951" s="716"/>
      <c r="B951" s="716"/>
      <c r="C951" s="716"/>
      <c r="D951" s="714" t="s">
        <v>3247</v>
      </c>
      <c r="E951" s="703" t="s">
        <v>3104</v>
      </c>
      <c r="F951" s="703"/>
      <c r="G951" s="703"/>
      <c r="H951" s="734">
        <v>11</v>
      </c>
      <c r="I951" s="698" t="s">
        <v>1699</v>
      </c>
      <c r="J951" s="704"/>
      <c r="K951" s="705" t="s">
        <v>5016</v>
      </c>
      <c r="L951" s="703" t="s">
        <v>3340</v>
      </c>
      <c r="M951" s="706">
        <v>44550</v>
      </c>
      <c r="N951" s="706">
        <v>44715</v>
      </c>
      <c r="O951" s="706"/>
      <c r="P951" s="704"/>
      <c r="Q951" s="704"/>
      <c r="R951" s="704"/>
      <c r="S951" s="703" t="s">
        <v>2425</v>
      </c>
      <c r="T951" s="703">
        <v>60</v>
      </c>
      <c r="U951" s="703"/>
      <c r="V951" s="703" t="s">
        <v>973</v>
      </c>
      <c r="W951" s="703">
        <v>400</v>
      </c>
      <c r="X951" s="707">
        <v>480</v>
      </c>
      <c r="Y951" s="539">
        <f t="shared" si="42"/>
        <v>192000</v>
      </c>
      <c r="Z951" s="708">
        <v>0.53</v>
      </c>
      <c r="AA951" s="681">
        <f t="shared" si="43"/>
        <v>101760</v>
      </c>
      <c r="AB951" s="682"/>
      <c r="AC951" s="683">
        <v>0</v>
      </c>
      <c r="AD951" s="710"/>
      <c r="AE951" s="709"/>
      <c r="AF951" s="695">
        <f t="shared" si="44"/>
        <v>101760</v>
      </c>
      <c r="AG951" s="703" t="s">
        <v>1073</v>
      </c>
      <c r="AH951" s="703"/>
      <c r="AI951" s="705">
        <v>60</v>
      </c>
      <c r="AJ951" s="703" t="s">
        <v>3337</v>
      </c>
      <c r="AK951" s="711" t="s">
        <v>1149</v>
      </c>
      <c r="AL951" s="703">
        <v>75007</v>
      </c>
      <c r="AM951" s="703" t="s">
        <v>52</v>
      </c>
      <c r="AN951" s="703"/>
      <c r="AO951" s="703"/>
      <c r="AP951" s="712"/>
      <c r="AQ951" s="712" t="s">
        <v>37</v>
      </c>
      <c r="AR951" s="712"/>
      <c r="AS951" s="715" t="s">
        <v>1157</v>
      </c>
      <c r="AT951" s="715" t="s">
        <v>1078</v>
      </c>
      <c r="AU951" s="715" t="s">
        <v>1078</v>
      </c>
      <c r="AV951" s="708">
        <v>0.53</v>
      </c>
      <c r="AW951" s="721"/>
      <c r="AX951" s="721"/>
      <c r="AY951" s="721"/>
      <c r="AZ951" s="721"/>
      <c r="BA951" s="721"/>
      <c r="BB951" s="721"/>
      <c r="BC951" s="721"/>
      <c r="BD951" s="721"/>
      <c r="BE951" s="721"/>
      <c r="BF951" s="721"/>
      <c r="BG951" s="721"/>
      <c r="BH951" s="721"/>
      <c r="BI951" s="721"/>
      <c r="BJ951" s="721"/>
      <c r="BK951" s="721"/>
      <c r="BL951" s="721"/>
      <c r="BM951" s="721"/>
      <c r="BN951" s="721"/>
      <c r="BO951" s="721"/>
      <c r="BP951" s="721"/>
      <c r="BQ951" s="721"/>
      <c r="BR951" s="721"/>
      <c r="BS951" s="721"/>
      <c r="BT951" s="721"/>
      <c r="BU951" s="721"/>
      <c r="BV951" s="721"/>
      <c r="BW951" s="721"/>
      <c r="BX951" s="721"/>
      <c r="BY951" s="721"/>
      <c r="BZ951" s="721"/>
      <c r="CA951" s="721"/>
      <c r="CB951" s="721"/>
      <c r="CC951" s="721"/>
      <c r="CD951" s="721"/>
      <c r="CE951" s="721"/>
      <c r="CF951" s="721"/>
      <c r="CG951" s="721"/>
      <c r="CH951" s="721"/>
      <c r="CI951" s="721"/>
      <c r="CJ951" s="721"/>
      <c r="CK951" s="721"/>
      <c r="CL951" s="721"/>
      <c r="CM951" s="721"/>
      <c r="CN951" s="721"/>
      <c r="CO951" s="721"/>
      <c r="CP951" s="721"/>
      <c r="CQ951" s="721"/>
      <c r="CR951" s="721"/>
      <c r="CS951" s="721"/>
      <c r="CT951" s="721"/>
      <c r="CU951" s="721"/>
      <c r="CV951" s="721"/>
      <c r="CW951" s="721"/>
      <c r="CX951" s="721"/>
      <c r="CY951" s="721"/>
      <c r="CZ951" s="721"/>
      <c r="DA951" s="721"/>
      <c r="DB951" s="721"/>
      <c r="DC951" s="721"/>
      <c r="DD951" s="721"/>
      <c r="DE951" s="721"/>
      <c r="DF951" s="721"/>
      <c r="DG951" s="721"/>
      <c r="DH951" s="721"/>
      <c r="DI951" s="721"/>
      <c r="DJ951" s="721"/>
      <c r="DK951" s="721"/>
      <c r="DL951" s="721"/>
      <c r="DM951" s="721"/>
      <c r="DN951" s="721"/>
      <c r="DO951" s="721"/>
      <c r="DP951" s="721"/>
      <c r="DQ951" s="721"/>
      <c r="DR951" s="721"/>
      <c r="DS951" s="721"/>
      <c r="DT951" s="721"/>
      <c r="DU951" s="721"/>
      <c r="DV951" s="721"/>
      <c r="DW951" s="721"/>
      <c r="DX951" s="721"/>
      <c r="DY951" s="721"/>
      <c r="DZ951" s="721"/>
      <c r="EA951" s="721"/>
      <c r="EB951" s="721"/>
      <c r="EC951" s="721"/>
      <c r="ED951" s="721"/>
      <c r="EE951" s="721"/>
      <c r="EF951" s="721"/>
      <c r="EG951" s="721"/>
      <c r="EH951" s="721"/>
      <c r="EI951" s="721"/>
      <c r="EJ951" s="721"/>
      <c r="EK951" s="721"/>
      <c r="EL951" s="721"/>
      <c r="EM951" s="721"/>
      <c r="EN951" s="721"/>
      <c r="EO951" s="721"/>
      <c r="EP951" s="721"/>
      <c r="EQ951" s="721"/>
      <c r="ER951" s="721"/>
      <c r="ES951" s="721"/>
      <c r="ET951" s="721"/>
      <c r="EU951" s="721"/>
      <c r="EV951" s="721"/>
      <c r="EW951" s="721"/>
      <c r="EX951" s="721"/>
      <c r="EY951" s="721"/>
      <c r="EZ951" s="721"/>
      <c r="FA951" s="721"/>
      <c r="FB951" s="721"/>
      <c r="FC951" s="721"/>
      <c r="FD951" s="721"/>
      <c r="FE951" s="721"/>
      <c r="FF951" s="721"/>
      <c r="FG951" s="721"/>
      <c r="FH951" s="721"/>
      <c r="FI951" s="721"/>
      <c r="FJ951" s="721"/>
      <c r="FK951" s="721"/>
      <c r="FL951" s="721"/>
      <c r="FM951" s="721"/>
      <c r="FN951" s="721"/>
      <c r="FO951" s="721"/>
      <c r="FP951" s="721"/>
      <c r="FQ951" s="721"/>
      <c r="FR951" s="721"/>
      <c r="FS951" s="721"/>
      <c r="FT951" s="721"/>
      <c r="FU951" s="721"/>
      <c r="FV951" s="721"/>
      <c r="FW951" s="721"/>
      <c r="FX951" s="721"/>
      <c r="FY951" s="721"/>
      <c r="FZ951" s="721"/>
      <c r="GA951" s="721"/>
      <c r="GB951" s="721"/>
      <c r="GC951" s="721"/>
      <c r="GD951" s="721"/>
      <c r="GE951" s="721"/>
      <c r="GF951" s="721"/>
      <c r="GG951" s="721"/>
      <c r="GH951" s="721"/>
      <c r="GI951" s="721"/>
      <c r="GJ951" s="721"/>
      <c r="GK951" s="721"/>
      <c r="GL951" s="721"/>
      <c r="GM951" s="721"/>
      <c r="GN951" s="721"/>
      <c r="GO951" s="721"/>
      <c r="GP951" s="721"/>
      <c r="GQ951" s="721"/>
      <c r="GR951" s="721"/>
      <c r="GS951" s="721"/>
      <c r="GT951" s="721"/>
      <c r="GU951" s="721"/>
      <c r="GV951" s="721"/>
      <c r="GW951" s="721"/>
      <c r="GX951" s="721"/>
      <c r="GY951" s="721"/>
      <c r="GZ951" s="721"/>
      <c r="HA951" s="721"/>
      <c r="HB951" s="721"/>
      <c r="HC951" s="721"/>
      <c r="HD951" s="721"/>
      <c r="HE951" s="721"/>
      <c r="HF951" s="721"/>
      <c r="HG951" s="721"/>
      <c r="HH951" s="721"/>
      <c r="HI951" s="721"/>
      <c r="HJ951" s="721"/>
      <c r="HK951" s="721"/>
      <c r="HL951" s="721"/>
      <c r="HM951" s="721"/>
      <c r="HN951" s="721"/>
      <c r="HO951" s="721"/>
      <c r="HP951" s="721"/>
      <c r="HQ951" s="721"/>
      <c r="HR951" s="721"/>
      <c r="HS951" s="721"/>
      <c r="HT951" s="721"/>
      <c r="HU951" s="721"/>
      <c r="HV951" s="721"/>
      <c r="HW951" s="721"/>
      <c r="HX951" s="721"/>
      <c r="HY951" s="721"/>
      <c r="HZ951" s="721"/>
      <c r="IA951" s="721"/>
      <c r="IB951" s="721"/>
      <c r="IC951" s="721"/>
      <c r="ID951" s="721"/>
      <c r="IE951" s="721"/>
      <c r="IF951" s="721"/>
      <c r="IG951" s="721"/>
      <c r="IH951" s="721"/>
      <c r="II951" s="721"/>
      <c r="IJ951" s="721"/>
      <c r="IK951" s="721"/>
      <c r="IL951" s="721"/>
      <c r="IM951" s="721"/>
      <c r="IN951" s="721"/>
      <c r="IO951" s="721"/>
      <c r="IP951" s="721"/>
      <c r="IQ951" s="721"/>
      <c r="IR951" s="721"/>
      <c r="IS951" s="721"/>
      <c r="IT951" s="721"/>
      <c r="IU951" s="721"/>
      <c r="IV951" s="721"/>
      <c r="IW951" s="721"/>
      <c r="IX951" s="721"/>
      <c r="IY951" s="721"/>
      <c r="IZ951" s="721"/>
      <c r="JA951" s="721"/>
      <c r="JB951" s="721"/>
      <c r="JC951" s="721"/>
      <c r="JD951" s="721"/>
      <c r="JE951" s="721"/>
      <c r="JF951" s="721"/>
      <c r="JG951" s="721"/>
      <c r="JH951" s="721"/>
      <c r="JI951" s="721"/>
      <c r="JJ951" s="721"/>
      <c r="JK951" s="721"/>
      <c r="JL951" s="721"/>
      <c r="JM951" s="721"/>
      <c r="JN951" s="721"/>
      <c r="JO951" s="721"/>
      <c r="JP951" s="721"/>
      <c r="JQ951" s="721"/>
      <c r="JR951" s="721"/>
      <c r="JS951" s="721"/>
      <c r="JT951" s="721"/>
      <c r="JU951" s="721"/>
      <c r="JV951" s="721"/>
      <c r="JW951" s="721"/>
      <c r="JX951" s="721"/>
      <c r="JY951" s="721"/>
      <c r="JZ951" s="721"/>
      <c r="KA951" s="721"/>
      <c r="KB951" s="721"/>
      <c r="KC951" s="721"/>
      <c r="KD951" s="721"/>
      <c r="KE951" s="721"/>
      <c r="KF951" s="721"/>
      <c r="KG951" s="721"/>
      <c r="KH951" s="721"/>
      <c r="KI951" s="721"/>
      <c r="KJ951" s="721"/>
      <c r="KK951" s="721"/>
      <c r="KL951" s="721"/>
      <c r="KM951" s="721"/>
      <c r="KN951" s="721"/>
      <c r="KO951" s="721"/>
      <c r="KP951" s="721"/>
      <c r="KQ951" s="721"/>
      <c r="KR951" s="721"/>
      <c r="KS951" s="721"/>
      <c r="KT951" s="721"/>
      <c r="KU951" s="721"/>
      <c r="KV951" s="721"/>
      <c r="KW951" s="721"/>
      <c r="KX951" s="721"/>
      <c r="KY951" s="721"/>
      <c r="KZ951" s="721"/>
      <c r="LA951" s="721"/>
      <c r="LB951" s="721"/>
      <c r="LC951" s="721"/>
      <c r="LD951" s="721"/>
      <c r="LE951" s="721"/>
      <c r="LF951" s="721"/>
      <c r="LG951" s="721"/>
      <c r="LH951" s="721"/>
      <c r="LI951" s="721"/>
      <c r="LJ951" s="721"/>
      <c r="LK951" s="721"/>
      <c r="LL951" s="721"/>
      <c r="LM951" s="721"/>
      <c r="LN951" s="721"/>
      <c r="LO951" s="721"/>
      <c r="LP951" s="721"/>
      <c r="LQ951" s="721"/>
      <c r="LR951" s="721"/>
      <c r="LS951" s="721"/>
      <c r="LT951" s="721"/>
      <c r="LU951" s="721"/>
      <c r="LV951" s="721"/>
      <c r="LW951" s="721"/>
      <c r="LX951" s="721"/>
      <c r="LY951" s="721"/>
      <c r="LZ951" s="721"/>
      <c r="MA951" s="721"/>
      <c r="MB951" s="721"/>
      <c r="MC951" s="721"/>
      <c r="MD951" s="721"/>
      <c r="ME951" s="721"/>
      <c r="MF951" s="721"/>
      <c r="MG951" s="721"/>
      <c r="MH951" s="721"/>
      <c r="MI951" s="721"/>
      <c r="MJ951" s="721"/>
      <c r="MK951" s="721"/>
      <c r="ML951" s="721"/>
      <c r="MM951" s="721"/>
      <c r="MN951" s="721"/>
      <c r="MO951" s="721"/>
      <c r="MP951" s="721"/>
      <c r="MQ951" s="721"/>
      <c r="MR951" s="721"/>
      <c r="MS951" s="721"/>
      <c r="MT951" s="721"/>
      <c r="MU951" s="721"/>
      <c r="MV951" s="721"/>
      <c r="MW951" s="721"/>
      <c r="MX951" s="721"/>
      <c r="MY951" s="721"/>
      <c r="MZ951" s="721"/>
      <c r="NA951" s="721"/>
      <c r="NB951" s="721"/>
      <c r="NC951" s="721"/>
      <c r="ND951" s="721"/>
      <c r="NE951" s="721"/>
      <c r="NF951" s="721"/>
      <c r="NG951" s="721"/>
      <c r="NH951" s="721"/>
      <c r="NI951" s="721"/>
      <c r="NJ951" s="721"/>
      <c r="NK951" s="721"/>
      <c r="NL951" s="721"/>
      <c r="NM951" s="721"/>
      <c r="NN951" s="721"/>
      <c r="NO951" s="721"/>
      <c r="NP951" s="721"/>
      <c r="NQ951" s="721"/>
      <c r="NR951" s="721"/>
      <c r="NS951" s="721"/>
      <c r="NT951" s="721"/>
      <c r="NU951" s="721"/>
      <c r="NV951" s="721"/>
      <c r="NW951" s="721"/>
      <c r="NX951" s="721"/>
      <c r="NY951" s="721"/>
      <c r="NZ951" s="721"/>
      <c r="OA951" s="721"/>
      <c r="OB951" s="721"/>
      <c r="OC951" s="721"/>
      <c r="OD951" s="721"/>
      <c r="OE951" s="721"/>
      <c r="OF951" s="721"/>
      <c r="OG951" s="721"/>
      <c r="OH951" s="721"/>
      <c r="OI951" s="721"/>
      <c r="OJ951" s="721"/>
      <c r="OK951" s="721"/>
      <c r="OL951" s="721"/>
      <c r="OM951" s="721"/>
      <c r="ON951" s="721"/>
      <c r="OO951" s="721"/>
      <c r="OP951" s="721"/>
      <c r="OQ951" s="721"/>
      <c r="OR951" s="721"/>
      <c r="OS951" s="721"/>
      <c r="OT951" s="721"/>
      <c r="OU951" s="721"/>
      <c r="OV951" s="721"/>
      <c r="OW951" s="721"/>
      <c r="OX951" s="721"/>
      <c r="OY951" s="721"/>
      <c r="OZ951" s="721"/>
      <c r="PA951" s="721"/>
      <c r="PB951" s="721"/>
      <c r="PC951" s="721"/>
      <c r="PD951" s="721"/>
      <c r="PE951" s="721"/>
      <c r="PF951" s="721"/>
      <c r="PG951" s="721"/>
      <c r="PH951" s="721"/>
      <c r="PI951" s="721"/>
      <c r="PJ951" s="721"/>
      <c r="PK951" s="721"/>
      <c r="PL951" s="721"/>
      <c r="PM951" s="721"/>
      <c r="PN951" s="721"/>
      <c r="PO951" s="721"/>
      <c r="PP951" s="721"/>
      <c r="PQ951" s="721"/>
      <c r="PR951" s="721"/>
      <c r="PS951" s="721"/>
      <c r="PT951" s="721"/>
      <c r="PU951" s="721"/>
      <c r="PV951" s="721"/>
      <c r="PW951" s="721"/>
      <c r="PX951" s="721"/>
      <c r="PY951" s="721"/>
      <c r="PZ951" s="721"/>
      <c r="QA951" s="721"/>
      <c r="QB951" s="721"/>
      <c r="QC951" s="721"/>
      <c r="QD951" s="721"/>
      <c r="QE951" s="721"/>
      <c r="QF951" s="721"/>
      <c r="QG951" s="721"/>
      <c r="QH951" s="721"/>
      <c r="QI951" s="721"/>
      <c r="QJ951" s="721"/>
      <c r="QK951" s="721"/>
      <c r="QL951" s="721"/>
      <c r="QM951" s="721"/>
      <c r="QN951" s="721"/>
      <c r="QO951" s="721"/>
      <c r="QP951" s="721"/>
      <c r="QQ951" s="721"/>
      <c r="QR951" s="721"/>
      <c r="QS951" s="721"/>
      <c r="QT951" s="721"/>
      <c r="QU951" s="721"/>
      <c r="QV951" s="721"/>
      <c r="QW951" s="721"/>
      <c r="QX951" s="721"/>
      <c r="QY951" s="721"/>
      <c r="QZ951" s="721"/>
      <c r="RA951" s="721"/>
      <c r="RB951" s="721"/>
      <c r="RC951" s="721"/>
      <c r="RD951" s="721"/>
      <c r="RE951" s="721"/>
      <c r="RF951" s="721"/>
      <c r="RG951" s="721"/>
      <c r="RH951" s="721"/>
      <c r="RI951" s="721"/>
      <c r="RJ951" s="721"/>
      <c r="RK951" s="721"/>
      <c r="RL951" s="721"/>
      <c r="RM951" s="721"/>
      <c r="RN951" s="721"/>
      <c r="RO951" s="721"/>
      <c r="RP951" s="721"/>
      <c r="RQ951" s="721"/>
      <c r="RR951" s="721"/>
      <c r="RS951" s="721"/>
      <c r="RT951" s="721"/>
      <c r="RU951" s="721"/>
      <c r="RV951" s="721"/>
      <c r="RW951" s="721"/>
      <c r="RX951" s="721"/>
      <c r="RY951" s="721"/>
      <c r="RZ951" s="721"/>
      <c r="SA951" s="721"/>
      <c r="SB951" s="721"/>
      <c r="SC951" s="721"/>
      <c r="SD951" s="721"/>
      <c r="SE951" s="721"/>
      <c r="SF951" s="721"/>
      <c r="SG951" s="721"/>
      <c r="SH951" s="721"/>
      <c r="SI951" s="721"/>
      <c r="SJ951" s="721"/>
      <c r="SK951" s="721"/>
      <c r="SL951" s="721"/>
      <c r="SM951" s="721"/>
      <c r="SN951" s="721"/>
      <c r="SO951" s="721"/>
      <c r="SP951" s="721"/>
      <c r="SQ951" s="721"/>
      <c r="SR951" s="721"/>
      <c r="SS951" s="721"/>
      <c r="ST951" s="721"/>
      <c r="SU951" s="721"/>
      <c r="SV951" s="721"/>
      <c r="SW951" s="721"/>
      <c r="SX951" s="721"/>
      <c r="SY951" s="721"/>
      <c r="SZ951" s="721"/>
      <c r="TA951" s="721"/>
      <c r="TB951" s="721"/>
      <c r="TC951" s="721"/>
      <c r="TD951" s="721"/>
      <c r="TE951" s="721"/>
      <c r="TF951" s="721"/>
      <c r="TG951" s="721"/>
      <c r="TH951" s="721"/>
      <c r="TI951" s="721"/>
      <c r="TJ951" s="721"/>
      <c r="TK951" s="721"/>
      <c r="TL951" s="721"/>
      <c r="TM951" s="721"/>
      <c r="TN951" s="721"/>
      <c r="TO951" s="721"/>
      <c r="TP951" s="721"/>
      <c r="TQ951" s="721"/>
      <c r="TR951" s="721"/>
      <c r="TS951" s="721"/>
      <c r="TT951" s="721"/>
      <c r="TU951" s="721"/>
      <c r="TV951" s="721"/>
      <c r="TW951" s="721"/>
      <c r="TX951" s="721"/>
      <c r="TY951" s="721"/>
      <c r="TZ951" s="721"/>
      <c r="UA951" s="721"/>
      <c r="UB951" s="721"/>
      <c r="UC951" s="721"/>
      <c r="UD951" s="721"/>
      <c r="UE951" s="721"/>
      <c r="UF951" s="721"/>
      <c r="UG951" s="721"/>
      <c r="UH951" s="721"/>
      <c r="UI951" s="721"/>
      <c r="UJ951" s="721"/>
      <c r="UK951" s="721"/>
      <c r="UL951" s="721"/>
      <c r="UM951" s="721"/>
      <c r="UN951" s="721"/>
      <c r="UO951" s="721"/>
      <c r="UP951" s="721"/>
      <c r="UQ951" s="721"/>
      <c r="UR951" s="721"/>
      <c r="US951" s="721"/>
      <c r="UT951" s="721"/>
      <c r="UU951" s="721"/>
      <c r="UV951" s="721"/>
      <c r="UW951" s="721"/>
      <c r="UX951" s="721"/>
      <c r="UY951" s="721"/>
      <c r="UZ951" s="721"/>
      <c r="VA951" s="721"/>
      <c r="VB951" s="721"/>
      <c r="VC951" s="721"/>
      <c r="VD951" s="721"/>
      <c r="VE951" s="721"/>
      <c r="VF951" s="721"/>
      <c r="VG951" s="721"/>
      <c r="VH951" s="721"/>
      <c r="VI951" s="721"/>
      <c r="VJ951" s="721"/>
      <c r="VK951" s="721"/>
      <c r="VL951" s="721"/>
      <c r="VM951" s="721"/>
      <c r="VN951" s="721"/>
      <c r="VO951" s="721"/>
      <c r="VP951" s="721"/>
      <c r="VQ951" s="721"/>
      <c r="VR951" s="721"/>
      <c r="VS951" s="721"/>
      <c r="VT951" s="721"/>
      <c r="VU951" s="721"/>
      <c r="VV951" s="721"/>
      <c r="VW951" s="721"/>
      <c r="VX951" s="721"/>
      <c r="VY951" s="721"/>
      <c r="VZ951" s="721"/>
      <c r="WA951" s="721"/>
      <c r="WB951" s="721"/>
      <c r="WC951" s="721"/>
      <c r="WD951" s="721"/>
      <c r="WE951" s="721"/>
      <c r="WF951" s="721"/>
      <c r="WG951" s="721"/>
      <c r="WH951" s="721"/>
      <c r="WI951" s="721"/>
      <c r="WJ951" s="721"/>
      <c r="WK951" s="721"/>
      <c r="WL951" s="721"/>
      <c r="WM951" s="721"/>
      <c r="WN951" s="721"/>
      <c r="WO951" s="721"/>
      <c r="WP951" s="721"/>
      <c r="WQ951" s="721"/>
      <c r="WR951" s="721"/>
      <c r="WS951" s="721"/>
      <c r="WT951" s="721"/>
      <c r="WU951" s="721"/>
      <c r="WV951" s="721"/>
      <c r="WW951" s="721"/>
      <c r="WX951" s="721"/>
      <c r="WY951" s="721"/>
      <c r="WZ951" s="721"/>
      <c r="XA951" s="721"/>
      <c r="XB951" s="721"/>
      <c r="XC951" s="721"/>
      <c r="XD951" s="721"/>
      <c r="XE951" s="721"/>
      <c r="XF951" s="721"/>
      <c r="XG951" s="721"/>
      <c r="XH951" s="721"/>
      <c r="XI951" s="721"/>
      <c r="XJ951" s="721"/>
      <c r="XK951" s="721"/>
      <c r="XL951" s="721"/>
      <c r="XM951" s="721"/>
      <c r="XN951" s="721"/>
      <c r="XO951" s="721"/>
      <c r="XP951" s="721"/>
      <c r="XQ951" s="721"/>
      <c r="XR951" s="721"/>
      <c r="XS951" s="721"/>
      <c r="XT951" s="721"/>
      <c r="XU951" s="721"/>
      <c r="XV951" s="721"/>
      <c r="XW951" s="721"/>
      <c r="XX951" s="721"/>
      <c r="XY951" s="721"/>
      <c r="XZ951" s="721"/>
      <c r="YA951" s="721"/>
      <c r="YB951" s="721"/>
      <c r="YC951" s="721"/>
      <c r="YD951" s="721"/>
      <c r="YE951" s="721"/>
      <c r="YF951" s="721"/>
      <c r="YG951" s="721"/>
      <c r="YH951" s="721"/>
      <c r="YI951" s="721"/>
      <c r="YJ951" s="721"/>
      <c r="YK951" s="721"/>
      <c r="YL951" s="721"/>
      <c r="YM951" s="721"/>
      <c r="YN951" s="721"/>
      <c r="YO951" s="721"/>
      <c r="YP951" s="721"/>
      <c r="YQ951" s="721"/>
      <c r="YR951" s="721"/>
      <c r="YS951" s="721"/>
      <c r="YT951" s="721"/>
      <c r="YU951" s="721"/>
      <c r="YV951" s="721"/>
      <c r="YW951" s="721"/>
      <c r="YX951" s="721"/>
      <c r="YY951" s="721"/>
      <c r="YZ951" s="721"/>
      <c r="ZA951" s="721"/>
      <c r="ZB951" s="721"/>
      <c r="ZC951" s="721"/>
      <c r="ZD951" s="721"/>
      <c r="ZE951" s="721"/>
      <c r="ZF951" s="721"/>
      <c r="ZG951" s="721"/>
      <c r="ZH951" s="721"/>
      <c r="ZI951" s="721"/>
      <c r="ZJ951" s="721"/>
      <c r="ZK951" s="721"/>
      <c r="ZL951" s="721"/>
      <c r="ZM951" s="721"/>
      <c r="ZN951" s="721"/>
      <c r="ZO951" s="721"/>
      <c r="ZP951" s="721"/>
      <c r="ZQ951" s="721"/>
      <c r="ZR951" s="721"/>
      <c r="ZS951" s="721"/>
      <c r="ZT951" s="721"/>
      <c r="ZU951" s="721"/>
      <c r="ZV951" s="721"/>
      <c r="ZW951" s="721"/>
      <c r="ZX951" s="721"/>
      <c r="ZY951" s="721"/>
      <c r="ZZ951" s="721"/>
      <c r="AAA951" s="721"/>
      <c r="AAB951" s="721"/>
      <c r="AAC951" s="721"/>
      <c r="AAD951" s="721"/>
      <c r="AAE951" s="721"/>
      <c r="AAF951" s="721"/>
      <c r="AAG951" s="721"/>
      <c r="AAH951" s="721"/>
      <c r="AAI951" s="721"/>
      <c r="AAJ951" s="721"/>
      <c r="AAK951" s="721"/>
      <c r="AAL951" s="721"/>
      <c r="AAM951" s="721"/>
      <c r="AAN951" s="721"/>
      <c r="AAO951" s="721"/>
      <c r="AAP951" s="721"/>
      <c r="AAQ951" s="721"/>
      <c r="AAR951" s="721"/>
      <c r="AAS951" s="721"/>
      <c r="AAT951" s="721"/>
      <c r="AAU951" s="721"/>
      <c r="AAV951" s="721"/>
      <c r="AAW951" s="721"/>
      <c r="AAX951" s="721"/>
      <c r="AAY951" s="721"/>
      <c r="AAZ951" s="721"/>
      <c r="ABA951" s="721"/>
      <c r="ABB951" s="721"/>
      <c r="ABC951" s="721"/>
      <c r="ABD951" s="721"/>
      <c r="ABE951" s="721"/>
      <c r="ABF951" s="721"/>
      <c r="ABG951" s="721"/>
      <c r="ABH951" s="721"/>
      <c r="ABI951" s="721"/>
      <c r="ABJ951" s="721"/>
      <c r="ABK951" s="721"/>
      <c r="ABL951" s="721"/>
      <c r="ABM951" s="721"/>
      <c r="ABN951" s="721"/>
      <c r="ABO951" s="721"/>
      <c r="ABP951" s="721"/>
      <c r="ABQ951" s="721"/>
      <c r="ABR951" s="721"/>
      <c r="ABS951" s="721"/>
      <c r="ABT951" s="721"/>
      <c r="ABU951" s="721"/>
      <c r="ABV951" s="721"/>
      <c r="ABW951" s="721"/>
      <c r="ABX951" s="721"/>
      <c r="ABY951" s="721"/>
      <c r="ABZ951" s="721"/>
      <c r="ACA951" s="721"/>
      <c r="ACB951" s="721"/>
      <c r="ACC951" s="721"/>
      <c r="ACD951" s="721"/>
      <c r="ACE951" s="721"/>
      <c r="ACF951" s="721"/>
      <c r="ACG951" s="721"/>
      <c r="ACH951" s="721"/>
      <c r="ACI951" s="721"/>
      <c r="ACJ951" s="721"/>
      <c r="ACK951" s="721"/>
      <c r="ACL951" s="721"/>
      <c r="ACM951" s="721"/>
      <c r="ACN951" s="721"/>
      <c r="ACO951" s="721"/>
      <c r="ACP951" s="721"/>
      <c r="ACQ951" s="721"/>
      <c r="ACR951" s="721"/>
      <c r="ACS951" s="721"/>
      <c r="ACT951" s="721"/>
      <c r="ACU951" s="721"/>
      <c r="ACV951" s="721"/>
      <c r="ACW951" s="721"/>
      <c r="ACX951" s="721"/>
      <c r="ACY951" s="721"/>
      <c r="ACZ951" s="721"/>
      <c r="ADA951" s="721"/>
      <c r="ADB951" s="721"/>
      <c r="ADC951" s="721"/>
      <c r="ADD951" s="721"/>
      <c r="ADE951" s="721"/>
      <c r="ADF951" s="721"/>
      <c r="ADG951" s="721"/>
      <c r="ADH951" s="721"/>
      <c r="ADI951" s="721"/>
      <c r="ADJ951" s="721"/>
      <c r="ADK951" s="721"/>
      <c r="ADL951" s="721"/>
      <c r="ADM951" s="721"/>
      <c r="ADN951" s="721"/>
      <c r="ADO951" s="721"/>
      <c r="ADP951" s="721"/>
      <c r="ADQ951" s="721"/>
      <c r="ADR951" s="721"/>
      <c r="ADS951" s="721"/>
      <c r="ADT951" s="721"/>
      <c r="ADU951" s="721"/>
      <c r="ADV951" s="721"/>
      <c r="ADW951" s="721"/>
      <c r="ADX951" s="721"/>
      <c r="ADY951" s="721"/>
      <c r="ADZ951" s="721"/>
      <c r="AEA951" s="721"/>
      <c r="AEB951" s="721"/>
      <c r="AEC951" s="721"/>
      <c r="AED951" s="721"/>
      <c r="AEE951" s="721"/>
      <c r="AEF951" s="721"/>
      <c r="AEG951" s="721"/>
      <c r="AEH951" s="721"/>
      <c r="AEI951" s="721"/>
      <c r="AEJ951" s="721"/>
      <c r="AEK951" s="721"/>
      <c r="AEL951" s="721"/>
      <c r="AEM951" s="721"/>
      <c r="AEN951" s="721"/>
      <c r="AEO951" s="721"/>
      <c r="AEP951" s="721"/>
      <c r="AEQ951" s="721"/>
      <c r="AER951" s="721"/>
      <c r="AES951" s="721"/>
      <c r="AET951" s="721"/>
      <c r="AEU951" s="721"/>
      <c r="AEV951" s="721"/>
      <c r="AEW951" s="721"/>
      <c r="AEX951" s="721"/>
      <c r="AEY951" s="721"/>
      <c r="AEZ951" s="721"/>
      <c r="AFA951" s="721"/>
      <c r="AFB951" s="721"/>
      <c r="AFC951" s="721"/>
      <c r="AFD951" s="721"/>
      <c r="AFE951" s="721"/>
      <c r="AFF951" s="721"/>
      <c r="AFG951" s="721"/>
      <c r="AFH951" s="721"/>
      <c r="AFI951" s="721"/>
      <c r="AFJ951" s="721"/>
      <c r="AFK951" s="721"/>
      <c r="AFL951" s="721"/>
      <c r="AFM951" s="721"/>
      <c r="AFN951" s="721"/>
      <c r="AFO951" s="721"/>
      <c r="AFP951" s="721"/>
      <c r="AFQ951" s="721"/>
      <c r="AFR951" s="721"/>
      <c r="AFS951" s="721"/>
      <c r="AFT951" s="721"/>
      <c r="AFU951" s="721"/>
      <c r="AFV951" s="721"/>
      <c r="AFW951" s="721"/>
      <c r="AFX951" s="721"/>
      <c r="AFY951" s="721"/>
      <c r="AFZ951" s="721"/>
      <c r="AGA951" s="721"/>
      <c r="AGB951" s="721"/>
      <c r="AGC951" s="721"/>
      <c r="AGD951" s="721"/>
      <c r="AGE951" s="721"/>
      <c r="AGF951" s="721"/>
      <c r="AGG951" s="721"/>
      <c r="AGH951" s="721"/>
      <c r="AGI951" s="721"/>
      <c r="AGJ951" s="721"/>
      <c r="AGK951" s="721"/>
      <c r="AGL951" s="721"/>
      <c r="AGM951" s="721"/>
      <c r="AGN951" s="721"/>
      <c r="AGO951" s="721"/>
      <c r="AGP951" s="721"/>
      <c r="AGQ951" s="721"/>
      <c r="AGR951" s="721"/>
      <c r="AGS951" s="721"/>
      <c r="AGT951" s="721"/>
      <c r="AGU951" s="721"/>
      <c r="AGV951" s="721"/>
      <c r="AGW951" s="721"/>
      <c r="AGX951" s="721"/>
      <c r="AGY951" s="721"/>
      <c r="AGZ951" s="721"/>
      <c r="AHA951" s="721"/>
      <c r="AHB951" s="721"/>
      <c r="AHC951" s="721"/>
      <c r="AHD951" s="721"/>
      <c r="AHE951" s="721"/>
      <c r="AHF951" s="721"/>
      <c r="AHG951" s="721"/>
      <c r="AHH951" s="721"/>
      <c r="AHI951" s="721"/>
      <c r="AHJ951" s="721"/>
      <c r="AHK951" s="721"/>
      <c r="AHL951" s="721"/>
      <c r="AHM951" s="721"/>
      <c r="AHN951" s="721"/>
      <c r="AHO951" s="721"/>
      <c r="AHP951" s="721"/>
      <c r="AHQ951" s="721"/>
      <c r="AHR951" s="721"/>
      <c r="AHS951" s="721"/>
      <c r="AHT951" s="721"/>
      <c r="AHU951" s="721"/>
      <c r="AHV951" s="721"/>
      <c r="AHW951" s="721"/>
      <c r="AHX951" s="721"/>
      <c r="AHY951" s="721"/>
      <c r="AHZ951" s="721"/>
      <c r="AIA951" s="721"/>
      <c r="AIB951" s="721"/>
      <c r="AIC951" s="721"/>
      <c r="AID951" s="721"/>
      <c r="AIE951" s="721"/>
      <c r="AIF951" s="721"/>
      <c r="AIG951" s="721"/>
      <c r="AIH951" s="721"/>
      <c r="AII951" s="721"/>
      <c r="AIJ951" s="721"/>
      <c r="AIK951" s="721"/>
      <c r="AIL951" s="721"/>
      <c r="AIM951" s="721"/>
      <c r="AIN951" s="721"/>
      <c r="AIO951" s="721"/>
      <c r="AIP951" s="721"/>
      <c r="AIQ951" s="721"/>
      <c r="AIR951" s="721"/>
      <c r="AIS951" s="721"/>
      <c r="AIT951" s="721"/>
      <c r="AIU951" s="721"/>
      <c r="AIV951" s="721"/>
      <c r="AIW951" s="721"/>
      <c r="AIX951" s="721"/>
      <c r="AIY951" s="721"/>
      <c r="AIZ951" s="721"/>
      <c r="AJA951" s="721"/>
      <c r="AJB951" s="721"/>
      <c r="AJC951" s="721"/>
      <c r="AJD951" s="721"/>
      <c r="AJE951" s="721"/>
      <c r="AJF951" s="721"/>
      <c r="AJG951" s="721"/>
      <c r="AJH951" s="721"/>
      <c r="AJI951" s="721"/>
      <c r="AJJ951" s="721"/>
      <c r="AJK951" s="721"/>
      <c r="AJL951" s="721"/>
      <c r="AJM951" s="721"/>
      <c r="AJN951" s="721"/>
      <c r="AJO951" s="721"/>
      <c r="AJP951" s="721"/>
      <c r="AJQ951" s="721"/>
      <c r="AJR951" s="721"/>
      <c r="AJS951" s="721"/>
      <c r="AJT951" s="721"/>
      <c r="AJU951" s="721"/>
      <c r="AJV951" s="721"/>
      <c r="AJW951" s="721"/>
      <c r="AJX951" s="721"/>
      <c r="AJY951" s="721"/>
      <c r="AJZ951" s="721"/>
      <c r="AKA951" s="721"/>
      <c r="AKB951" s="721"/>
      <c r="AKC951" s="721"/>
      <c r="AKD951" s="721"/>
      <c r="AKE951" s="721"/>
      <c r="AKF951" s="721"/>
      <c r="AKG951" s="721"/>
      <c r="AKH951" s="721"/>
      <c r="AKI951" s="721"/>
      <c r="AKJ951" s="721"/>
      <c r="AKK951" s="721"/>
      <c r="AKL951" s="721"/>
      <c r="AKM951" s="721"/>
      <c r="AKN951" s="721"/>
      <c r="AKO951" s="721"/>
      <c r="AKP951" s="721"/>
      <c r="AKQ951" s="721"/>
      <c r="AKR951" s="721"/>
      <c r="AKS951" s="721"/>
      <c r="AKT951" s="721"/>
      <c r="AKU951" s="721"/>
      <c r="AKV951" s="721"/>
      <c r="AKW951" s="721"/>
      <c r="AKX951" s="721"/>
      <c r="AKY951" s="721"/>
      <c r="AKZ951" s="721"/>
      <c r="ALA951" s="721"/>
      <c r="ALB951" s="721"/>
      <c r="ALC951" s="721"/>
      <c r="ALD951" s="721"/>
      <c r="ALE951" s="721"/>
      <c r="ALF951" s="721"/>
      <c r="ALG951" s="721"/>
      <c r="ALH951" s="721"/>
      <c r="ALI951" s="721"/>
      <c r="ALJ951" s="721"/>
      <c r="ALK951" s="721"/>
      <c r="ALL951" s="721"/>
      <c r="ALM951" s="721"/>
      <c r="ALN951" s="721"/>
      <c r="ALO951" s="721"/>
      <c r="ALP951" s="721"/>
      <c r="ALQ951" s="721"/>
      <c r="ALR951" s="721"/>
      <c r="ALS951" s="721"/>
      <c r="ALT951" s="721"/>
      <c r="ALU951" s="721"/>
      <c r="ALV951" s="721"/>
      <c r="ALW951" s="721"/>
      <c r="ALX951" s="721"/>
      <c r="ALY951" s="721"/>
      <c r="ALZ951" s="721"/>
      <c r="AMA951" s="721"/>
      <c r="AMB951" s="721"/>
      <c r="AMC951" s="721"/>
      <c r="AMD951" s="721"/>
      <c r="AME951" s="721"/>
      <c r="AMF951" s="721"/>
      <c r="AMG951" s="721"/>
      <c r="AMH951" s="721"/>
      <c r="AMI951" s="721"/>
      <c r="AMJ951" s="721"/>
      <c r="AMK951" s="721"/>
      <c r="AML951" s="721"/>
      <c r="AMM951" s="721"/>
      <c r="AMN951" s="721"/>
      <c r="AMO951" s="721"/>
      <c r="AMP951" s="721"/>
      <c r="AMQ951" s="721"/>
      <c r="AMR951" s="721"/>
      <c r="AMS951" s="721"/>
      <c r="AMT951" s="721"/>
      <c r="AMU951" s="721"/>
      <c r="AMV951" s="721"/>
      <c r="AMW951" s="721"/>
      <c r="AMX951" s="721"/>
      <c r="AMY951" s="721"/>
      <c r="AMZ951" s="721"/>
      <c r="ANA951" s="721"/>
      <c r="ANB951" s="721"/>
      <c r="ANC951" s="721"/>
      <c r="AND951" s="721"/>
      <c r="ANE951" s="721"/>
      <c r="ANF951" s="721"/>
      <c r="ANG951" s="721"/>
      <c r="ANH951" s="721"/>
      <c r="ANI951" s="721"/>
      <c r="ANJ951" s="721"/>
      <c r="ANK951" s="721"/>
      <c r="ANL951" s="721"/>
      <c r="ANM951" s="721"/>
      <c r="ANN951" s="721"/>
      <c r="ANO951" s="721"/>
      <c r="ANP951" s="721"/>
      <c r="ANQ951" s="721"/>
      <c r="ANR951" s="721"/>
      <c r="ANS951" s="721"/>
      <c r="ANT951" s="721"/>
      <c r="ANU951" s="721"/>
      <c r="ANV951" s="721"/>
      <c r="ANW951" s="721"/>
      <c r="ANX951" s="721"/>
      <c r="ANY951" s="721"/>
      <c r="ANZ951" s="721"/>
      <c r="AOA951" s="721"/>
      <c r="AOB951" s="721"/>
      <c r="AOC951" s="721"/>
      <c r="AOD951" s="721"/>
      <c r="AOE951" s="721"/>
      <c r="AOF951" s="721"/>
      <c r="AOG951" s="721"/>
      <c r="AOH951" s="721"/>
      <c r="AOI951" s="721"/>
      <c r="AOJ951" s="721"/>
      <c r="AOK951" s="721"/>
      <c r="AOL951" s="721"/>
      <c r="AOM951" s="721"/>
      <c r="AON951" s="721"/>
      <c r="AOO951" s="721"/>
      <c r="AOP951" s="721"/>
      <c r="AOQ951" s="721"/>
      <c r="AOR951" s="721"/>
      <c r="AOS951" s="721"/>
      <c r="AOT951" s="721"/>
      <c r="AOU951" s="721"/>
      <c r="AOV951" s="721"/>
      <c r="AOW951" s="721"/>
      <c r="AOX951" s="721"/>
      <c r="AOY951" s="721"/>
      <c r="AOZ951" s="721"/>
      <c r="APA951" s="721"/>
      <c r="APB951" s="721"/>
      <c r="APC951" s="721"/>
      <c r="APD951" s="721"/>
      <c r="APE951" s="721"/>
      <c r="APF951" s="721"/>
      <c r="APG951" s="721"/>
      <c r="APH951" s="721"/>
      <c r="API951" s="721"/>
      <c r="APJ951" s="721"/>
      <c r="APK951" s="721"/>
      <c r="APL951" s="721"/>
      <c r="APM951" s="721"/>
      <c r="APN951" s="721"/>
      <c r="APO951" s="721"/>
      <c r="APP951" s="721"/>
      <c r="APQ951" s="721"/>
      <c r="APR951" s="721"/>
      <c r="APS951" s="721"/>
      <c r="APT951" s="721"/>
      <c r="APU951" s="721"/>
      <c r="APV951" s="721"/>
      <c r="APW951" s="721"/>
      <c r="APX951" s="721"/>
      <c r="APY951" s="721"/>
      <c r="APZ951" s="721"/>
      <c r="AQA951" s="721"/>
      <c r="AQB951" s="721"/>
      <c r="AQC951" s="721"/>
      <c r="AQD951" s="721"/>
      <c r="AQE951" s="721"/>
      <c r="AQF951" s="721"/>
      <c r="AQG951" s="721"/>
      <c r="AQH951" s="721"/>
      <c r="AQI951" s="721"/>
      <c r="AQJ951" s="721"/>
      <c r="AQK951" s="721"/>
      <c r="AQL951" s="721"/>
      <c r="AQM951" s="721"/>
      <c r="AQN951" s="721"/>
      <c r="AQO951" s="721"/>
      <c r="AQP951" s="721"/>
      <c r="AQQ951" s="721"/>
      <c r="AQR951" s="721"/>
      <c r="AQS951" s="721"/>
      <c r="AQT951" s="721"/>
      <c r="AQU951" s="721"/>
      <c r="AQV951" s="721"/>
      <c r="AQW951" s="721"/>
      <c r="AQX951" s="721"/>
      <c r="AQY951" s="721"/>
      <c r="AQZ951" s="721"/>
      <c r="ARA951" s="721"/>
      <c r="ARB951" s="721"/>
      <c r="ARC951" s="721"/>
      <c r="ARD951" s="721"/>
      <c r="ARE951" s="721"/>
      <c r="ARF951" s="721"/>
      <c r="ARG951" s="721"/>
      <c r="ARH951" s="721"/>
      <c r="ARI951" s="721"/>
      <c r="ARJ951" s="721"/>
      <c r="ARK951" s="721"/>
      <c r="ARL951" s="721"/>
      <c r="ARM951" s="721"/>
      <c r="ARN951" s="721"/>
      <c r="ARO951" s="721"/>
      <c r="ARP951" s="721"/>
      <c r="ARQ951" s="721"/>
      <c r="ARR951" s="721"/>
      <c r="ARS951" s="721"/>
      <c r="ART951" s="721"/>
      <c r="ARU951" s="721"/>
      <c r="ARV951" s="721"/>
      <c r="ARW951" s="721"/>
      <c r="ARX951" s="721"/>
      <c r="ARY951" s="721"/>
      <c r="ARZ951" s="721"/>
      <c r="ASA951" s="721"/>
      <c r="ASB951" s="721"/>
      <c r="ASC951" s="721"/>
      <c r="ASD951" s="721"/>
      <c r="ASE951" s="721"/>
      <c r="ASF951" s="721"/>
      <c r="ASG951" s="721"/>
      <c r="ASH951" s="721"/>
      <c r="ASI951" s="721"/>
      <c r="ASJ951" s="721"/>
      <c r="ASK951" s="721"/>
      <c r="ASL951" s="721"/>
      <c r="ASM951" s="721"/>
      <c r="ASN951" s="721"/>
      <c r="ASO951" s="721"/>
      <c r="ASP951" s="721"/>
      <c r="ASQ951" s="721"/>
      <c r="ASR951" s="721"/>
      <c r="ASS951" s="721"/>
      <c r="AST951" s="721"/>
      <c r="ASU951" s="721"/>
      <c r="ASV951" s="721"/>
      <c r="ASW951" s="721"/>
      <c r="ASX951" s="721"/>
      <c r="ASY951" s="721"/>
      <c r="ASZ951" s="721"/>
      <c r="ATA951" s="721"/>
      <c r="ATB951" s="721"/>
      <c r="ATC951" s="721"/>
      <c r="ATD951" s="721"/>
      <c r="ATE951" s="721"/>
      <c r="ATF951" s="721"/>
      <c r="ATG951" s="721"/>
      <c r="ATH951" s="721"/>
      <c r="ATI951" s="721"/>
      <c r="ATJ951" s="721"/>
      <c r="ATK951" s="721"/>
      <c r="ATL951" s="721"/>
      <c r="ATM951" s="721"/>
      <c r="ATN951" s="721"/>
      <c r="ATO951" s="721"/>
      <c r="ATP951" s="721"/>
      <c r="ATQ951" s="721"/>
      <c r="ATR951" s="721"/>
      <c r="ATS951" s="721"/>
      <c r="ATT951" s="721"/>
      <c r="ATU951" s="721"/>
      <c r="ATV951" s="721"/>
      <c r="ATW951" s="721"/>
      <c r="ATX951" s="721"/>
      <c r="ATY951" s="721"/>
      <c r="ATZ951" s="721"/>
      <c r="AUA951" s="721"/>
      <c r="AUB951" s="721"/>
      <c r="AUC951" s="721"/>
      <c r="AUD951" s="721"/>
      <c r="AUE951" s="721"/>
      <c r="AUF951" s="721"/>
      <c r="AUG951" s="721"/>
      <c r="AUH951" s="721"/>
      <c r="AUI951" s="721"/>
      <c r="AUJ951" s="721"/>
      <c r="AUK951" s="721"/>
      <c r="AUL951" s="721"/>
      <c r="AUM951" s="721"/>
      <c r="AUN951" s="721"/>
      <c r="AUO951" s="721"/>
      <c r="AUP951" s="721"/>
      <c r="AUQ951" s="721"/>
      <c r="AUR951" s="721"/>
      <c r="AUS951" s="721"/>
      <c r="AUT951" s="721"/>
      <c r="AUU951" s="721"/>
      <c r="AUV951" s="721"/>
      <c r="AUW951" s="721"/>
      <c r="AUX951" s="721"/>
      <c r="AUY951" s="721"/>
      <c r="AUZ951" s="721"/>
      <c r="AVA951" s="721"/>
      <c r="AVB951" s="721"/>
      <c r="AVC951" s="721"/>
      <c r="AVD951" s="721"/>
      <c r="AVE951" s="721"/>
      <c r="AVF951" s="721"/>
      <c r="AVG951" s="721"/>
      <c r="AVH951" s="721"/>
      <c r="AVI951" s="721"/>
      <c r="AVJ951" s="721"/>
      <c r="AVK951" s="721"/>
    </row>
    <row r="952" spans="1:1259">
      <c r="A952" s="716"/>
      <c r="B952" s="716"/>
      <c r="C952" s="716"/>
      <c r="D952" s="714" t="s">
        <v>3247</v>
      </c>
      <c r="E952" s="714" t="s">
        <v>3104</v>
      </c>
      <c r="F952" s="703"/>
      <c r="G952" s="703"/>
      <c r="H952" s="734">
        <v>11</v>
      </c>
      <c r="I952" s="698" t="s">
        <v>1699</v>
      </c>
      <c r="J952" s="704"/>
      <c r="K952" s="704" t="s">
        <v>5017</v>
      </c>
      <c r="L952" s="704" t="s">
        <v>3340</v>
      </c>
      <c r="M952" s="704">
        <v>44550</v>
      </c>
      <c r="N952" s="704">
        <v>44652</v>
      </c>
      <c r="O952" s="706"/>
      <c r="P952" s="704"/>
      <c r="Q952" s="704"/>
      <c r="R952" s="704"/>
      <c r="S952" s="703" t="s">
        <v>2425</v>
      </c>
      <c r="T952" s="703">
        <v>60</v>
      </c>
      <c r="U952" s="703"/>
      <c r="V952" s="703" t="s">
        <v>973</v>
      </c>
      <c r="W952" s="703">
        <v>400</v>
      </c>
      <c r="X952" s="707">
        <v>480</v>
      </c>
      <c r="Y952" s="539">
        <f t="shared" si="42"/>
        <v>192000</v>
      </c>
      <c r="Z952" s="708">
        <v>0.53</v>
      </c>
      <c r="AA952" s="681">
        <f t="shared" si="43"/>
        <v>101760</v>
      </c>
      <c r="AB952" s="682"/>
      <c r="AC952" s="683">
        <v>0</v>
      </c>
      <c r="AD952" s="710"/>
      <c r="AE952" s="709"/>
      <c r="AF952" s="695">
        <f t="shared" si="44"/>
        <v>101760</v>
      </c>
      <c r="AG952" s="703" t="s">
        <v>1073</v>
      </c>
      <c r="AH952" s="703"/>
      <c r="AI952" s="705">
        <v>60</v>
      </c>
      <c r="AJ952" s="703" t="s">
        <v>1397</v>
      </c>
      <c r="AK952" s="711" t="s">
        <v>1149</v>
      </c>
      <c r="AL952" s="703">
        <v>77092</v>
      </c>
      <c r="AM952" s="703" t="s">
        <v>52</v>
      </c>
      <c r="AN952" s="703"/>
      <c r="AO952" s="703"/>
      <c r="AP952" s="712"/>
      <c r="AQ952" s="712" t="s">
        <v>37</v>
      </c>
      <c r="AR952" s="712"/>
      <c r="AS952" s="715" t="s">
        <v>1157</v>
      </c>
      <c r="AT952" s="715" t="s">
        <v>1078</v>
      </c>
      <c r="AU952" s="715" t="s">
        <v>1078</v>
      </c>
      <c r="AV952" s="708">
        <v>0.53</v>
      </c>
      <c r="AW952" s="721"/>
      <c r="AX952" s="721"/>
      <c r="AY952" s="721"/>
      <c r="AZ952" s="721"/>
      <c r="BA952" s="721"/>
      <c r="BB952" s="721"/>
      <c r="BC952" s="721"/>
      <c r="BD952" s="721"/>
      <c r="BE952" s="721"/>
      <c r="BF952" s="721"/>
      <c r="BG952" s="721"/>
      <c r="BH952" s="721"/>
      <c r="BI952" s="721"/>
      <c r="BJ952" s="721"/>
      <c r="BK952" s="721"/>
      <c r="BL952" s="721"/>
      <c r="BM952" s="721"/>
      <c r="BN952" s="721"/>
      <c r="BO952" s="721"/>
      <c r="BP952" s="721"/>
      <c r="BQ952" s="721"/>
      <c r="BR952" s="721"/>
      <c r="BS952" s="721"/>
      <c r="BT952" s="721"/>
      <c r="BU952" s="721"/>
      <c r="BV952" s="721"/>
      <c r="BW952" s="721"/>
      <c r="BX952" s="721"/>
      <c r="BY952" s="721"/>
      <c r="BZ952" s="721"/>
      <c r="CA952" s="721"/>
      <c r="CB952" s="721"/>
      <c r="CC952" s="721"/>
      <c r="CD952" s="721"/>
      <c r="CE952" s="721"/>
      <c r="CF952" s="721"/>
      <c r="CG952" s="721"/>
      <c r="CH952" s="721"/>
      <c r="CI952" s="721"/>
      <c r="CJ952" s="721"/>
      <c r="CK952" s="721"/>
      <c r="CL952" s="721"/>
      <c r="CM952" s="721"/>
      <c r="CN952" s="721"/>
      <c r="CO952" s="721"/>
      <c r="CP952" s="721"/>
      <c r="CQ952" s="721"/>
      <c r="CR952" s="721"/>
      <c r="CS952" s="721"/>
      <c r="CT952" s="721"/>
      <c r="CU952" s="721"/>
      <c r="CV952" s="721"/>
      <c r="CW952" s="721"/>
      <c r="CX952" s="721"/>
      <c r="CY952" s="721"/>
      <c r="CZ952" s="721"/>
      <c r="DA952" s="721"/>
      <c r="DB952" s="721"/>
      <c r="DC952" s="721"/>
      <c r="DD952" s="721"/>
      <c r="DE952" s="721"/>
      <c r="DF952" s="721"/>
      <c r="DG952" s="721"/>
      <c r="DH952" s="721"/>
      <c r="DI952" s="721"/>
      <c r="DJ952" s="721"/>
      <c r="DK952" s="721"/>
      <c r="DL952" s="721"/>
      <c r="DM952" s="721"/>
      <c r="DN952" s="721"/>
      <c r="DO952" s="721"/>
      <c r="DP952" s="721"/>
      <c r="DQ952" s="721"/>
      <c r="DR952" s="721"/>
      <c r="DS952" s="721"/>
      <c r="DT952" s="721"/>
      <c r="DU952" s="721"/>
      <c r="DV952" s="721"/>
      <c r="DW952" s="721"/>
      <c r="DX952" s="721"/>
      <c r="DY952" s="721"/>
      <c r="DZ952" s="721"/>
      <c r="EA952" s="721"/>
      <c r="EB952" s="721"/>
      <c r="EC952" s="721"/>
      <c r="ED952" s="721"/>
      <c r="EE952" s="721"/>
      <c r="EF952" s="721"/>
      <c r="EG952" s="721"/>
      <c r="EH952" s="721"/>
      <c r="EI952" s="721"/>
      <c r="EJ952" s="721"/>
      <c r="EK952" s="721"/>
      <c r="EL952" s="721"/>
      <c r="EM952" s="721"/>
      <c r="EN952" s="721"/>
      <c r="EO952" s="721"/>
      <c r="EP952" s="721"/>
      <c r="EQ952" s="721"/>
      <c r="ER952" s="721"/>
      <c r="ES952" s="721"/>
      <c r="ET952" s="721"/>
      <c r="EU952" s="721"/>
      <c r="EV952" s="721"/>
      <c r="EW952" s="721"/>
      <c r="EX952" s="721"/>
      <c r="EY952" s="721"/>
      <c r="EZ952" s="721"/>
      <c r="FA952" s="721"/>
      <c r="FB952" s="721"/>
      <c r="FC952" s="721"/>
      <c r="FD952" s="721"/>
      <c r="FE952" s="721"/>
      <c r="FF952" s="721"/>
      <c r="FG952" s="721"/>
      <c r="FH952" s="721"/>
      <c r="FI952" s="721"/>
      <c r="FJ952" s="721"/>
      <c r="FK952" s="721"/>
      <c r="FL952" s="721"/>
      <c r="FM952" s="721"/>
      <c r="FN952" s="721"/>
      <c r="FO952" s="721"/>
      <c r="FP952" s="721"/>
      <c r="FQ952" s="721"/>
      <c r="FR952" s="721"/>
      <c r="FS952" s="721"/>
      <c r="FT952" s="721"/>
      <c r="FU952" s="721"/>
      <c r="FV952" s="721"/>
      <c r="FW952" s="721"/>
      <c r="FX952" s="721"/>
      <c r="FY952" s="721"/>
      <c r="FZ952" s="721"/>
      <c r="GA952" s="721"/>
      <c r="GB952" s="721"/>
      <c r="GC952" s="721"/>
      <c r="GD952" s="721"/>
      <c r="GE952" s="721"/>
      <c r="GF952" s="721"/>
      <c r="GG952" s="721"/>
      <c r="GH952" s="721"/>
      <c r="GI952" s="721"/>
      <c r="GJ952" s="721"/>
      <c r="GK952" s="721"/>
      <c r="GL952" s="721"/>
      <c r="GM952" s="721"/>
      <c r="GN952" s="721"/>
      <c r="GO952" s="721"/>
      <c r="GP952" s="721"/>
      <c r="GQ952" s="721"/>
      <c r="GR952" s="721"/>
      <c r="GS952" s="721"/>
      <c r="GT952" s="721"/>
      <c r="GU952" s="721"/>
      <c r="GV952" s="721"/>
      <c r="GW952" s="721"/>
      <c r="GX952" s="721"/>
      <c r="GY952" s="721"/>
      <c r="GZ952" s="721"/>
      <c r="HA952" s="721"/>
      <c r="HB952" s="721"/>
      <c r="HC952" s="721"/>
      <c r="HD952" s="721"/>
      <c r="HE952" s="721"/>
      <c r="HF952" s="721"/>
      <c r="HG952" s="721"/>
      <c r="HH952" s="721"/>
      <c r="HI952" s="721"/>
      <c r="HJ952" s="721"/>
      <c r="HK952" s="721"/>
      <c r="HL952" s="721"/>
      <c r="HM952" s="721"/>
      <c r="HN952" s="721"/>
      <c r="HO952" s="721"/>
      <c r="HP952" s="721"/>
      <c r="HQ952" s="721"/>
      <c r="HR952" s="721"/>
      <c r="HS952" s="721"/>
      <c r="HT952" s="721"/>
      <c r="HU952" s="721"/>
      <c r="HV952" s="721"/>
      <c r="HW952" s="721"/>
      <c r="HX952" s="721"/>
      <c r="HY952" s="721"/>
      <c r="HZ952" s="721"/>
      <c r="IA952" s="721"/>
      <c r="IB952" s="721"/>
      <c r="IC952" s="721"/>
      <c r="ID952" s="721"/>
      <c r="IE952" s="721"/>
      <c r="IF952" s="721"/>
      <c r="IG952" s="721"/>
      <c r="IH952" s="721"/>
      <c r="II952" s="721"/>
      <c r="IJ952" s="721"/>
      <c r="IK952" s="721"/>
      <c r="IL952" s="721"/>
      <c r="IM952" s="721"/>
      <c r="IN952" s="721"/>
      <c r="IO952" s="721"/>
      <c r="IP952" s="721"/>
      <c r="IQ952" s="721"/>
      <c r="IR952" s="721"/>
      <c r="IS952" s="721"/>
      <c r="IT952" s="721"/>
      <c r="IU952" s="721"/>
      <c r="IV952" s="721"/>
      <c r="IW952" s="721"/>
      <c r="IX952" s="721"/>
      <c r="IY952" s="721"/>
      <c r="IZ952" s="721"/>
      <c r="JA952" s="721"/>
      <c r="JB952" s="721"/>
      <c r="JC952" s="721"/>
      <c r="JD952" s="721"/>
      <c r="JE952" s="721"/>
      <c r="JF952" s="721"/>
      <c r="JG952" s="721"/>
      <c r="JH952" s="721"/>
      <c r="JI952" s="721"/>
      <c r="JJ952" s="721"/>
      <c r="JK952" s="721"/>
      <c r="JL952" s="721"/>
      <c r="JM952" s="721"/>
      <c r="JN952" s="721"/>
      <c r="JO952" s="721"/>
      <c r="JP952" s="721"/>
      <c r="JQ952" s="721"/>
      <c r="JR952" s="721"/>
      <c r="JS952" s="721"/>
      <c r="JT952" s="721"/>
      <c r="JU952" s="721"/>
      <c r="JV952" s="721"/>
      <c r="JW952" s="721"/>
      <c r="JX952" s="721"/>
      <c r="JY952" s="721"/>
      <c r="JZ952" s="721"/>
      <c r="KA952" s="721"/>
      <c r="KB952" s="721"/>
      <c r="KC952" s="721"/>
      <c r="KD952" s="721"/>
      <c r="KE952" s="721"/>
      <c r="KF952" s="721"/>
      <c r="KG952" s="721"/>
      <c r="KH952" s="721"/>
      <c r="KI952" s="721"/>
      <c r="KJ952" s="721"/>
      <c r="KK952" s="721"/>
      <c r="KL952" s="721"/>
      <c r="KM952" s="721"/>
      <c r="KN952" s="721"/>
      <c r="KO952" s="721"/>
      <c r="KP952" s="721"/>
      <c r="KQ952" s="721"/>
      <c r="KR952" s="721"/>
      <c r="KS952" s="721"/>
      <c r="KT952" s="721"/>
      <c r="KU952" s="721"/>
      <c r="KV952" s="721"/>
      <c r="KW952" s="721"/>
      <c r="KX952" s="721"/>
      <c r="KY952" s="721"/>
      <c r="KZ952" s="721"/>
      <c r="LA952" s="721"/>
      <c r="LB952" s="721"/>
      <c r="LC952" s="721"/>
      <c r="LD952" s="721"/>
      <c r="LE952" s="721"/>
      <c r="LF952" s="721"/>
      <c r="LG952" s="721"/>
      <c r="LH952" s="721"/>
      <c r="LI952" s="721"/>
      <c r="LJ952" s="721"/>
      <c r="LK952" s="721"/>
      <c r="LL952" s="721"/>
      <c r="LM952" s="721"/>
      <c r="LN952" s="721"/>
      <c r="LO952" s="721"/>
      <c r="LP952" s="721"/>
      <c r="LQ952" s="721"/>
      <c r="LR952" s="721"/>
      <c r="LS952" s="721"/>
      <c r="LT952" s="721"/>
      <c r="LU952" s="721"/>
      <c r="LV952" s="721"/>
      <c r="LW952" s="721"/>
      <c r="LX952" s="721"/>
      <c r="LY952" s="721"/>
      <c r="LZ952" s="721"/>
      <c r="MA952" s="721"/>
      <c r="MB952" s="721"/>
      <c r="MC952" s="721"/>
      <c r="MD952" s="721"/>
      <c r="ME952" s="721"/>
      <c r="MF952" s="721"/>
      <c r="MG952" s="721"/>
      <c r="MH952" s="721"/>
      <c r="MI952" s="721"/>
      <c r="MJ952" s="721"/>
      <c r="MK952" s="721"/>
      <c r="ML952" s="721"/>
      <c r="MM952" s="721"/>
      <c r="MN952" s="721"/>
      <c r="MO952" s="721"/>
      <c r="MP952" s="721"/>
      <c r="MQ952" s="721"/>
      <c r="MR952" s="721"/>
      <c r="MS952" s="721"/>
      <c r="MT952" s="721"/>
      <c r="MU952" s="721"/>
      <c r="MV952" s="721"/>
      <c r="MW952" s="721"/>
      <c r="MX952" s="721"/>
      <c r="MY952" s="721"/>
      <c r="MZ952" s="721"/>
      <c r="NA952" s="721"/>
      <c r="NB952" s="721"/>
      <c r="NC952" s="721"/>
      <c r="ND952" s="721"/>
      <c r="NE952" s="721"/>
      <c r="NF952" s="721"/>
      <c r="NG952" s="721"/>
      <c r="NH952" s="721"/>
      <c r="NI952" s="721"/>
      <c r="NJ952" s="721"/>
      <c r="NK952" s="721"/>
      <c r="NL952" s="721"/>
      <c r="NM952" s="721"/>
      <c r="NN952" s="721"/>
      <c r="NO952" s="721"/>
      <c r="NP952" s="721"/>
      <c r="NQ952" s="721"/>
      <c r="NR952" s="721"/>
      <c r="NS952" s="721"/>
      <c r="NT952" s="721"/>
      <c r="NU952" s="721"/>
      <c r="NV952" s="721"/>
      <c r="NW952" s="721"/>
      <c r="NX952" s="721"/>
      <c r="NY952" s="721"/>
      <c r="NZ952" s="721"/>
      <c r="OA952" s="721"/>
      <c r="OB952" s="721"/>
      <c r="OC952" s="721"/>
      <c r="OD952" s="721"/>
      <c r="OE952" s="721"/>
      <c r="OF952" s="721"/>
      <c r="OG952" s="721"/>
      <c r="OH952" s="721"/>
      <c r="OI952" s="721"/>
      <c r="OJ952" s="721"/>
      <c r="OK952" s="721"/>
      <c r="OL952" s="721"/>
      <c r="OM952" s="721"/>
      <c r="ON952" s="721"/>
      <c r="OO952" s="721"/>
      <c r="OP952" s="721"/>
      <c r="OQ952" s="721"/>
      <c r="OR952" s="721"/>
      <c r="OS952" s="721"/>
      <c r="OT952" s="721"/>
      <c r="OU952" s="721"/>
      <c r="OV952" s="721"/>
      <c r="OW952" s="721"/>
      <c r="OX952" s="721"/>
      <c r="OY952" s="721"/>
      <c r="OZ952" s="721"/>
      <c r="PA952" s="721"/>
      <c r="PB952" s="721"/>
      <c r="PC952" s="721"/>
      <c r="PD952" s="721"/>
      <c r="PE952" s="721"/>
      <c r="PF952" s="721"/>
      <c r="PG952" s="721"/>
      <c r="PH952" s="721"/>
      <c r="PI952" s="721"/>
      <c r="PJ952" s="721"/>
      <c r="PK952" s="721"/>
      <c r="PL952" s="721"/>
      <c r="PM952" s="721"/>
      <c r="PN952" s="721"/>
      <c r="PO952" s="721"/>
      <c r="PP952" s="721"/>
      <c r="PQ952" s="721"/>
      <c r="PR952" s="721"/>
      <c r="PS952" s="721"/>
      <c r="PT952" s="721"/>
      <c r="PU952" s="721"/>
      <c r="PV952" s="721"/>
      <c r="PW952" s="721"/>
      <c r="PX952" s="721"/>
      <c r="PY952" s="721"/>
      <c r="PZ952" s="721"/>
      <c r="QA952" s="721"/>
      <c r="QB952" s="721"/>
      <c r="QC952" s="721"/>
      <c r="QD952" s="721"/>
      <c r="QE952" s="721"/>
      <c r="QF952" s="721"/>
      <c r="QG952" s="721"/>
      <c r="QH952" s="721"/>
      <c r="QI952" s="721"/>
      <c r="QJ952" s="721"/>
      <c r="QK952" s="721"/>
      <c r="QL952" s="721"/>
      <c r="QM952" s="721"/>
      <c r="QN952" s="721"/>
      <c r="QO952" s="721"/>
      <c r="QP952" s="721"/>
      <c r="QQ952" s="721"/>
      <c r="QR952" s="721"/>
      <c r="QS952" s="721"/>
      <c r="QT952" s="721"/>
      <c r="QU952" s="721"/>
      <c r="QV952" s="721"/>
      <c r="QW952" s="721"/>
      <c r="QX952" s="721"/>
      <c r="QY952" s="721"/>
      <c r="QZ952" s="721"/>
      <c r="RA952" s="721"/>
      <c r="RB952" s="721"/>
      <c r="RC952" s="721"/>
      <c r="RD952" s="721"/>
      <c r="RE952" s="721"/>
      <c r="RF952" s="721"/>
      <c r="RG952" s="721"/>
      <c r="RH952" s="721"/>
      <c r="RI952" s="721"/>
      <c r="RJ952" s="721"/>
      <c r="RK952" s="721"/>
      <c r="RL952" s="721"/>
      <c r="RM952" s="721"/>
      <c r="RN952" s="721"/>
      <c r="RO952" s="721"/>
      <c r="RP952" s="721"/>
      <c r="RQ952" s="721"/>
      <c r="RR952" s="721"/>
      <c r="RS952" s="721"/>
      <c r="RT952" s="721"/>
      <c r="RU952" s="721"/>
      <c r="RV952" s="721"/>
      <c r="RW952" s="721"/>
      <c r="RX952" s="721"/>
      <c r="RY952" s="721"/>
      <c r="RZ952" s="721"/>
      <c r="SA952" s="721"/>
      <c r="SB952" s="721"/>
      <c r="SC952" s="721"/>
      <c r="SD952" s="721"/>
      <c r="SE952" s="721"/>
      <c r="SF952" s="721"/>
      <c r="SG952" s="721"/>
      <c r="SH952" s="721"/>
      <c r="SI952" s="721"/>
      <c r="SJ952" s="721"/>
      <c r="SK952" s="721"/>
      <c r="SL952" s="721"/>
      <c r="SM952" s="721"/>
      <c r="SN952" s="721"/>
      <c r="SO952" s="721"/>
      <c r="SP952" s="721"/>
      <c r="SQ952" s="721"/>
      <c r="SR952" s="721"/>
      <c r="SS952" s="721"/>
      <c r="ST952" s="721"/>
      <c r="SU952" s="721"/>
      <c r="SV952" s="721"/>
      <c r="SW952" s="721"/>
      <c r="SX952" s="721"/>
      <c r="SY952" s="721"/>
      <c r="SZ952" s="721"/>
      <c r="TA952" s="721"/>
      <c r="TB952" s="721"/>
      <c r="TC952" s="721"/>
      <c r="TD952" s="721"/>
      <c r="TE952" s="721"/>
      <c r="TF952" s="721"/>
      <c r="TG952" s="721"/>
      <c r="TH952" s="721"/>
      <c r="TI952" s="721"/>
      <c r="TJ952" s="721"/>
      <c r="TK952" s="721"/>
      <c r="TL952" s="721"/>
      <c r="TM952" s="721"/>
      <c r="TN952" s="721"/>
      <c r="TO952" s="721"/>
      <c r="TP952" s="721"/>
      <c r="TQ952" s="721"/>
      <c r="TR952" s="721"/>
      <c r="TS952" s="721"/>
      <c r="TT952" s="721"/>
      <c r="TU952" s="721"/>
      <c r="TV952" s="721"/>
      <c r="TW952" s="721"/>
      <c r="TX952" s="721"/>
      <c r="TY952" s="721"/>
      <c r="TZ952" s="721"/>
      <c r="UA952" s="721"/>
      <c r="UB952" s="721"/>
      <c r="UC952" s="721"/>
      <c r="UD952" s="721"/>
      <c r="UE952" s="721"/>
      <c r="UF952" s="721"/>
      <c r="UG952" s="721"/>
      <c r="UH952" s="721"/>
      <c r="UI952" s="721"/>
      <c r="UJ952" s="721"/>
      <c r="UK952" s="721"/>
      <c r="UL952" s="721"/>
      <c r="UM952" s="721"/>
      <c r="UN952" s="721"/>
      <c r="UO952" s="721"/>
      <c r="UP952" s="721"/>
      <c r="UQ952" s="721"/>
      <c r="UR952" s="721"/>
      <c r="US952" s="721"/>
      <c r="UT952" s="721"/>
      <c r="UU952" s="721"/>
      <c r="UV952" s="721"/>
      <c r="UW952" s="721"/>
      <c r="UX952" s="721"/>
      <c r="UY952" s="721"/>
      <c r="UZ952" s="721"/>
      <c r="VA952" s="721"/>
      <c r="VB952" s="721"/>
      <c r="VC952" s="721"/>
      <c r="VD952" s="721"/>
      <c r="VE952" s="721"/>
      <c r="VF952" s="721"/>
      <c r="VG952" s="721"/>
      <c r="VH952" s="721"/>
      <c r="VI952" s="721"/>
      <c r="VJ952" s="721"/>
      <c r="VK952" s="721"/>
      <c r="VL952" s="721"/>
      <c r="VM952" s="721"/>
      <c r="VN952" s="721"/>
      <c r="VO952" s="721"/>
      <c r="VP952" s="721"/>
      <c r="VQ952" s="721"/>
      <c r="VR952" s="721"/>
      <c r="VS952" s="721"/>
      <c r="VT952" s="721"/>
      <c r="VU952" s="721"/>
      <c r="VV952" s="721"/>
      <c r="VW952" s="721"/>
      <c r="VX952" s="721"/>
      <c r="VY952" s="721"/>
      <c r="VZ952" s="721"/>
      <c r="WA952" s="721"/>
      <c r="WB952" s="721"/>
      <c r="WC952" s="721"/>
      <c r="WD952" s="721"/>
      <c r="WE952" s="721"/>
      <c r="WF952" s="721"/>
      <c r="WG952" s="721"/>
      <c r="WH952" s="721"/>
      <c r="WI952" s="721"/>
      <c r="WJ952" s="721"/>
      <c r="WK952" s="721"/>
      <c r="WL952" s="721"/>
      <c r="WM952" s="721"/>
      <c r="WN952" s="721"/>
      <c r="WO952" s="721"/>
      <c r="WP952" s="721"/>
      <c r="WQ952" s="721"/>
      <c r="WR952" s="721"/>
      <c r="WS952" s="721"/>
      <c r="WT952" s="721"/>
      <c r="WU952" s="721"/>
      <c r="WV952" s="721"/>
      <c r="WW952" s="721"/>
      <c r="WX952" s="721"/>
      <c r="WY952" s="721"/>
      <c r="WZ952" s="721"/>
      <c r="XA952" s="721"/>
      <c r="XB952" s="721"/>
      <c r="XC952" s="721"/>
      <c r="XD952" s="721"/>
      <c r="XE952" s="721"/>
      <c r="XF952" s="721"/>
      <c r="XG952" s="721"/>
      <c r="XH952" s="721"/>
      <c r="XI952" s="721"/>
      <c r="XJ952" s="721"/>
      <c r="XK952" s="721"/>
      <c r="XL952" s="721"/>
      <c r="XM952" s="721"/>
      <c r="XN952" s="721"/>
      <c r="XO952" s="721"/>
      <c r="XP952" s="721"/>
      <c r="XQ952" s="721"/>
      <c r="XR952" s="721"/>
      <c r="XS952" s="721"/>
      <c r="XT952" s="721"/>
      <c r="XU952" s="721"/>
      <c r="XV952" s="721"/>
      <c r="XW952" s="721"/>
      <c r="XX952" s="721"/>
      <c r="XY952" s="721"/>
      <c r="XZ952" s="721"/>
      <c r="YA952" s="721"/>
      <c r="YB952" s="721"/>
      <c r="YC952" s="721"/>
      <c r="YD952" s="721"/>
      <c r="YE952" s="721"/>
      <c r="YF952" s="721"/>
      <c r="YG952" s="721"/>
      <c r="YH952" s="721"/>
      <c r="YI952" s="721"/>
      <c r="YJ952" s="721"/>
      <c r="YK952" s="721"/>
      <c r="YL952" s="721"/>
      <c r="YM952" s="721"/>
      <c r="YN952" s="721"/>
      <c r="YO952" s="721"/>
      <c r="YP952" s="721"/>
      <c r="YQ952" s="721"/>
      <c r="YR952" s="721"/>
      <c r="YS952" s="721"/>
      <c r="YT952" s="721"/>
      <c r="YU952" s="721"/>
      <c r="YV952" s="721"/>
      <c r="YW952" s="721"/>
      <c r="YX952" s="721"/>
      <c r="YY952" s="721"/>
      <c r="YZ952" s="721"/>
      <c r="ZA952" s="721"/>
      <c r="ZB952" s="721"/>
      <c r="ZC952" s="721"/>
      <c r="ZD952" s="721"/>
      <c r="ZE952" s="721"/>
      <c r="ZF952" s="721"/>
      <c r="ZG952" s="721"/>
      <c r="ZH952" s="721"/>
      <c r="ZI952" s="721"/>
      <c r="ZJ952" s="721"/>
      <c r="ZK952" s="721"/>
      <c r="ZL952" s="721"/>
      <c r="ZM952" s="721"/>
      <c r="ZN952" s="721"/>
      <c r="ZO952" s="721"/>
      <c r="ZP952" s="721"/>
      <c r="ZQ952" s="721"/>
      <c r="ZR952" s="721"/>
      <c r="ZS952" s="721"/>
      <c r="ZT952" s="721"/>
      <c r="ZU952" s="721"/>
      <c r="ZV952" s="721"/>
      <c r="ZW952" s="721"/>
      <c r="ZX952" s="721"/>
      <c r="ZY952" s="721"/>
      <c r="ZZ952" s="721"/>
      <c r="AAA952" s="721"/>
      <c r="AAB952" s="721"/>
      <c r="AAC952" s="721"/>
      <c r="AAD952" s="721"/>
      <c r="AAE952" s="721"/>
      <c r="AAF952" s="721"/>
      <c r="AAG952" s="721"/>
      <c r="AAH952" s="721"/>
      <c r="AAI952" s="721"/>
      <c r="AAJ952" s="721"/>
      <c r="AAK952" s="721"/>
      <c r="AAL952" s="721"/>
      <c r="AAM952" s="721"/>
      <c r="AAN952" s="721"/>
      <c r="AAO952" s="721"/>
      <c r="AAP952" s="721"/>
      <c r="AAQ952" s="721"/>
      <c r="AAR952" s="721"/>
      <c r="AAS952" s="721"/>
      <c r="AAT952" s="721"/>
      <c r="AAU952" s="721"/>
      <c r="AAV952" s="721"/>
      <c r="AAW952" s="721"/>
      <c r="AAX952" s="721"/>
      <c r="AAY952" s="721"/>
      <c r="AAZ952" s="721"/>
      <c r="ABA952" s="721"/>
      <c r="ABB952" s="721"/>
      <c r="ABC952" s="721"/>
      <c r="ABD952" s="721"/>
      <c r="ABE952" s="721"/>
      <c r="ABF952" s="721"/>
      <c r="ABG952" s="721"/>
      <c r="ABH952" s="721"/>
      <c r="ABI952" s="721"/>
      <c r="ABJ952" s="721"/>
      <c r="ABK952" s="721"/>
      <c r="ABL952" s="721"/>
      <c r="ABM952" s="721"/>
      <c r="ABN952" s="721"/>
      <c r="ABO952" s="721"/>
      <c r="ABP952" s="721"/>
      <c r="ABQ952" s="721"/>
      <c r="ABR952" s="721"/>
      <c r="ABS952" s="721"/>
      <c r="ABT952" s="721"/>
      <c r="ABU952" s="721"/>
      <c r="ABV952" s="721"/>
      <c r="ABW952" s="721"/>
      <c r="ABX952" s="721"/>
      <c r="ABY952" s="721"/>
      <c r="ABZ952" s="721"/>
      <c r="ACA952" s="721"/>
      <c r="ACB952" s="721"/>
      <c r="ACC952" s="721"/>
      <c r="ACD952" s="721"/>
      <c r="ACE952" s="721"/>
      <c r="ACF952" s="721"/>
      <c r="ACG952" s="721"/>
      <c r="ACH952" s="721"/>
      <c r="ACI952" s="721"/>
      <c r="ACJ952" s="721"/>
      <c r="ACK952" s="721"/>
      <c r="ACL952" s="721"/>
      <c r="ACM952" s="721"/>
      <c r="ACN952" s="721"/>
      <c r="ACO952" s="721"/>
      <c r="ACP952" s="721"/>
      <c r="ACQ952" s="721"/>
      <c r="ACR952" s="721"/>
      <c r="ACS952" s="721"/>
      <c r="ACT952" s="721"/>
      <c r="ACU952" s="721"/>
      <c r="ACV952" s="721"/>
      <c r="ACW952" s="721"/>
      <c r="ACX952" s="721"/>
      <c r="ACY952" s="721"/>
      <c r="ACZ952" s="721"/>
      <c r="ADA952" s="721"/>
      <c r="ADB952" s="721"/>
      <c r="ADC952" s="721"/>
      <c r="ADD952" s="721"/>
      <c r="ADE952" s="721"/>
      <c r="ADF952" s="721"/>
      <c r="ADG952" s="721"/>
      <c r="ADH952" s="721"/>
      <c r="ADI952" s="721"/>
      <c r="ADJ952" s="721"/>
      <c r="ADK952" s="721"/>
      <c r="ADL952" s="721"/>
      <c r="ADM952" s="721"/>
      <c r="ADN952" s="721"/>
      <c r="ADO952" s="721"/>
      <c r="ADP952" s="721"/>
      <c r="ADQ952" s="721"/>
      <c r="ADR952" s="721"/>
      <c r="ADS952" s="721"/>
      <c r="ADT952" s="721"/>
      <c r="ADU952" s="721"/>
      <c r="ADV952" s="721"/>
      <c r="ADW952" s="721"/>
      <c r="ADX952" s="721"/>
      <c r="ADY952" s="721"/>
      <c r="ADZ952" s="721"/>
      <c r="AEA952" s="721"/>
      <c r="AEB952" s="721"/>
      <c r="AEC952" s="721"/>
      <c r="AED952" s="721"/>
      <c r="AEE952" s="721"/>
      <c r="AEF952" s="721"/>
      <c r="AEG952" s="721"/>
      <c r="AEH952" s="721"/>
      <c r="AEI952" s="721"/>
      <c r="AEJ952" s="721"/>
      <c r="AEK952" s="721"/>
      <c r="AEL952" s="721"/>
      <c r="AEM952" s="721"/>
      <c r="AEN952" s="721"/>
      <c r="AEO952" s="721"/>
      <c r="AEP952" s="721"/>
      <c r="AEQ952" s="721"/>
      <c r="AER952" s="721"/>
      <c r="AES952" s="721"/>
      <c r="AET952" s="721"/>
      <c r="AEU952" s="721"/>
      <c r="AEV952" s="721"/>
      <c r="AEW952" s="721"/>
      <c r="AEX952" s="721"/>
      <c r="AEY952" s="721"/>
      <c r="AEZ952" s="721"/>
      <c r="AFA952" s="721"/>
      <c r="AFB952" s="721"/>
      <c r="AFC952" s="721"/>
      <c r="AFD952" s="721"/>
      <c r="AFE952" s="721"/>
      <c r="AFF952" s="721"/>
      <c r="AFG952" s="721"/>
      <c r="AFH952" s="721"/>
      <c r="AFI952" s="721"/>
      <c r="AFJ952" s="721"/>
      <c r="AFK952" s="721"/>
      <c r="AFL952" s="721"/>
      <c r="AFM952" s="721"/>
      <c r="AFN952" s="721"/>
      <c r="AFO952" s="721"/>
      <c r="AFP952" s="721"/>
      <c r="AFQ952" s="721"/>
      <c r="AFR952" s="721"/>
      <c r="AFS952" s="721"/>
      <c r="AFT952" s="721"/>
      <c r="AFU952" s="721"/>
      <c r="AFV952" s="721"/>
      <c r="AFW952" s="721"/>
      <c r="AFX952" s="721"/>
      <c r="AFY952" s="721"/>
      <c r="AFZ952" s="721"/>
      <c r="AGA952" s="721"/>
      <c r="AGB952" s="721"/>
      <c r="AGC952" s="721"/>
      <c r="AGD952" s="721"/>
      <c r="AGE952" s="721"/>
      <c r="AGF952" s="721"/>
      <c r="AGG952" s="721"/>
      <c r="AGH952" s="721"/>
      <c r="AGI952" s="721"/>
      <c r="AGJ952" s="721"/>
      <c r="AGK952" s="721"/>
      <c r="AGL952" s="721"/>
      <c r="AGM952" s="721"/>
      <c r="AGN952" s="721"/>
      <c r="AGO952" s="721"/>
      <c r="AGP952" s="721"/>
      <c r="AGQ952" s="721"/>
      <c r="AGR952" s="721"/>
      <c r="AGS952" s="721"/>
      <c r="AGT952" s="721"/>
      <c r="AGU952" s="721"/>
      <c r="AGV952" s="721"/>
      <c r="AGW952" s="721"/>
      <c r="AGX952" s="721"/>
      <c r="AGY952" s="721"/>
      <c r="AGZ952" s="721"/>
      <c r="AHA952" s="721"/>
      <c r="AHB952" s="721"/>
      <c r="AHC952" s="721"/>
      <c r="AHD952" s="721"/>
      <c r="AHE952" s="721"/>
      <c r="AHF952" s="721"/>
      <c r="AHG952" s="721"/>
      <c r="AHH952" s="721"/>
      <c r="AHI952" s="721"/>
      <c r="AHJ952" s="721"/>
      <c r="AHK952" s="721"/>
      <c r="AHL952" s="721"/>
      <c r="AHM952" s="721"/>
      <c r="AHN952" s="721"/>
      <c r="AHO952" s="721"/>
      <c r="AHP952" s="721"/>
      <c r="AHQ952" s="721"/>
      <c r="AHR952" s="721"/>
      <c r="AHS952" s="721"/>
      <c r="AHT952" s="721"/>
      <c r="AHU952" s="721"/>
      <c r="AHV952" s="721"/>
      <c r="AHW952" s="721"/>
      <c r="AHX952" s="721"/>
      <c r="AHY952" s="721"/>
      <c r="AHZ952" s="721"/>
      <c r="AIA952" s="721"/>
      <c r="AIB952" s="721"/>
      <c r="AIC952" s="721"/>
      <c r="AID952" s="721"/>
      <c r="AIE952" s="721"/>
      <c r="AIF952" s="721"/>
      <c r="AIG952" s="721"/>
      <c r="AIH952" s="721"/>
      <c r="AII952" s="721"/>
      <c r="AIJ952" s="721"/>
      <c r="AIK952" s="721"/>
      <c r="AIL952" s="721"/>
      <c r="AIM952" s="721"/>
      <c r="AIN952" s="721"/>
      <c r="AIO952" s="721"/>
      <c r="AIP952" s="721"/>
      <c r="AIQ952" s="721"/>
      <c r="AIR952" s="721"/>
      <c r="AIS952" s="721"/>
      <c r="AIT952" s="721"/>
      <c r="AIU952" s="721"/>
      <c r="AIV952" s="721"/>
      <c r="AIW952" s="721"/>
      <c r="AIX952" s="721"/>
      <c r="AIY952" s="721"/>
      <c r="AIZ952" s="721"/>
      <c r="AJA952" s="721"/>
      <c r="AJB952" s="721"/>
      <c r="AJC952" s="721"/>
      <c r="AJD952" s="721"/>
      <c r="AJE952" s="721"/>
      <c r="AJF952" s="721"/>
      <c r="AJG952" s="721"/>
      <c r="AJH952" s="721"/>
      <c r="AJI952" s="721"/>
      <c r="AJJ952" s="721"/>
      <c r="AJK952" s="721"/>
      <c r="AJL952" s="721"/>
      <c r="AJM952" s="721"/>
      <c r="AJN952" s="721"/>
      <c r="AJO952" s="721"/>
      <c r="AJP952" s="721"/>
      <c r="AJQ952" s="721"/>
      <c r="AJR952" s="721"/>
      <c r="AJS952" s="721"/>
      <c r="AJT952" s="721"/>
      <c r="AJU952" s="721"/>
      <c r="AJV952" s="721"/>
      <c r="AJW952" s="721"/>
      <c r="AJX952" s="721"/>
      <c r="AJY952" s="721"/>
      <c r="AJZ952" s="721"/>
      <c r="AKA952" s="721"/>
      <c r="AKB952" s="721"/>
      <c r="AKC952" s="721"/>
      <c r="AKD952" s="721"/>
      <c r="AKE952" s="721"/>
      <c r="AKF952" s="721"/>
      <c r="AKG952" s="721"/>
      <c r="AKH952" s="721"/>
      <c r="AKI952" s="721"/>
      <c r="AKJ952" s="721"/>
      <c r="AKK952" s="721"/>
      <c r="AKL952" s="721"/>
      <c r="AKM952" s="721"/>
      <c r="AKN952" s="721"/>
      <c r="AKO952" s="721"/>
      <c r="AKP952" s="721"/>
      <c r="AKQ952" s="721"/>
      <c r="AKR952" s="721"/>
      <c r="AKS952" s="721"/>
      <c r="AKT952" s="721"/>
      <c r="AKU952" s="721"/>
      <c r="AKV952" s="721"/>
      <c r="AKW952" s="721"/>
      <c r="AKX952" s="721"/>
      <c r="AKY952" s="721"/>
      <c r="AKZ952" s="721"/>
      <c r="ALA952" s="721"/>
      <c r="ALB952" s="721"/>
      <c r="ALC952" s="721"/>
      <c r="ALD952" s="721"/>
      <c r="ALE952" s="721"/>
      <c r="ALF952" s="721"/>
      <c r="ALG952" s="721"/>
      <c r="ALH952" s="721"/>
      <c r="ALI952" s="721"/>
      <c r="ALJ952" s="721"/>
      <c r="ALK952" s="721"/>
      <c r="ALL952" s="721"/>
      <c r="ALM952" s="721"/>
      <c r="ALN952" s="721"/>
      <c r="ALO952" s="721"/>
      <c r="ALP952" s="721"/>
      <c r="ALQ952" s="721"/>
      <c r="ALR952" s="721"/>
      <c r="ALS952" s="721"/>
      <c r="ALT952" s="721"/>
      <c r="ALU952" s="721"/>
      <c r="ALV952" s="721"/>
      <c r="ALW952" s="721"/>
      <c r="ALX952" s="721"/>
      <c r="ALY952" s="721"/>
      <c r="ALZ952" s="721"/>
      <c r="AMA952" s="721"/>
      <c r="AMB952" s="721"/>
      <c r="AMC952" s="721"/>
      <c r="AMD952" s="721"/>
      <c r="AME952" s="721"/>
      <c r="AMF952" s="721"/>
      <c r="AMG952" s="721"/>
      <c r="AMH952" s="721"/>
      <c r="AMI952" s="721"/>
      <c r="AMJ952" s="721"/>
      <c r="AMK952" s="721"/>
      <c r="AML952" s="721"/>
      <c r="AMM952" s="721"/>
      <c r="AMN952" s="721"/>
      <c r="AMO952" s="721"/>
      <c r="AMP952" s="721"/>
      <c r="AMQ952" s="721"/>
      <c r="AMR952" s="721"/>
      <c r="AMS952" s="721"/>
      <c r="AMT952" s="721"/>
      <c r="AMU952" s="721"/>
      <c r="AMV952" s="721"/>
      <c r="AMW952" s="721"/>
      <c r="AMX952" s="721"/>
      <c r="AMY952" s="721"/>
      <c r="AMZ952" s="721"/>
      <c r="ANA952" s="721"/>
      <c r="ANB952" s="721"/>
      <c r="ANC952" s="721"/>
      <c r="AND952" s="721"/>
      <c r="ANE952" s="721"/>
      <c r="ANF952" s="721"/>
      <c r="ANG952" s="721"/>
      <c r="ANH952" s="721"/>
      <c r="ANI952" s="721"/>
      <c r="ANJ952" s="721"/>
      <c r="ANK952" s="721"/>
      <c r="ANL952" s="721"/>
      <c r="ANM952" s="721"/>
      <c r="ANN952" s="721"/>
      <c r="ANO952" s="721"/>
      <c r="ANP952" s="721"/>
      <c r="ANQ952" s="721"/>
      <c r="ANR952" s="721"/>
      <c r="ANS952" s="721"/>
      <c r="ANT952" s="721"/>
      <c r="ANU952" s="721"/>
      <c r="ANV952" s="721"/>
      <c r="ANW952" s="721"/>
      <c r="ANX952" s="721"/>
      <c r="ANY952" s="721"/>
      <c r="ANZ952" s="721"/>
      <c r="AOA952" s="721"/>
      <c r="AOB952" s="721"/>
      <c r="AOC952" s="721"/>
      <c r="AOD952" s="721"/>
      <c r="AOE952" s="721"/>
      <c r="AOF952" s="721"/>
      <c r="AOG952" s="721"/>
      <c r="AOH952" s="721"/>
      <c r="AOI952" s="721"/>
      <c r="AOJ952" s="721"/>
      <c r="AOK952" s="721"/>
      <c r="AOL952" s="721"/>
      <c r="AOM952" s="721"/>
      <c r="AON952" s="721"/>
      <c r="AOO952" s="721"/>
      <c r="AOP952" s="721"/>
      <c r="AOQ952" s="721"/>
      <c r="AOR952" s="721"/>
      <c r="AOS952" s="721"/>
      <c r="AOT952" s="721"/>
      <c r="AOU952" s="721"/>
      <c r="AOV952" s="721"/>
      <c r="AOW952" s="721"/>
      <c r="AOX952" s="721"/>
      <c r="AOY952" s="721"/>
      <c r="AOZ952" s="721"/>
      <c r="APA952" s="721"/>
      <c r="APB952" s="721"/>
      <c r="APC952" s="721"/>
      <c r="APD952" s="721"/>
      <c r="APE952" s="721"/>
      <c r="APF952" s="721"/>
      <c r="APG952" s="721"/>
      <c r="APH952" s="721"/>
      <c r="API952" s="721"/>
      <c r="APJ952" s="721"/>
      <c r="APK952" s="721"/>
      <c r="APL952" s="721"/>
      <c r="APM952" s="721"/>
      <c r="APN952" s="721"/>
      <c r="APO952" s="721"/>
      <c r="APP952" s="721"/>
      <c r="APQ952" s="721"/>
      <c r="APR952" s="721"/>
      <c r="APS952" s="721"/>
      <c r="APT952" s="721"/>
      <c r="APU952" s="721"/>
      <c r="APV952" s="721"/>
      <c r="APW952" s="721"/>
      <c r="APX952" s="721"/>
      <c r="APY952" s="721"/>
      <c r="APZ952" s="721"/>
      <c r="AQA952" s="721"/>
      <c r="AQB952" s="721"/>
      <c r="AQC952" s="721"/>
      <c r="AQD952" s="721"/>
      <c r="AQE952" s="721"/>
      <c r="AQF952" s="721"/>
      <c r="AQG952" s="721"/>
      <c r="AQH952" s="721"/>
      <c r="AQI952" s="721"/>
      <c r="AQJ952" s="721"/>
      <c r="AQK952" s="721"/>
      <c r="AQL952" s="721"/>
      <c r="AQM952" s="721"/>
      <c r="AQN952" s="721"/>
      <c r="AQO952" s="721"/>
      <c r="AQP952" s="721"/>
      <c r="AQQ952" s="721"/>
      <c r="AQR952" s="721"/>
      <c r="AQS952" s="721"/>
      <c r="AQT952" s="721"/>
      <c r="AQU952" s="721"/>
      <c r="AQV952" s="721"/>
      <c r="AQW952" s="721"/>
      <c r="AQX952" s="721"/>
      <c r="AQY952" s="721"/>
      <c r="AQZ952" s="721"/>
      <c r="ARA952" s="721"/>
      <c r="ARB952" s="721"/>
      <c r="ARC952" s="721"/>
      <c r="ARD952" s="721"/>
      <c r="ARE952" s="721"/>
      <c r="ARF952" s="721"/>
      <c r="ARG952" s="721"/>
      <c r="ARH952" s="721"/>
      <c r="ARI952" s="721"/>
      <c r="ARJ952" s="721"/>
      <c r="ARK952" s="721"/>
      <c r="ARL952" s="721"/>
      <c r="ARM952" s="721"/>
      <c r="ARN952" s="721"/>
      <c r="ARO952" s="721"/>
      <c r="ARP952" s="721"/>
      <c r="ARQ952" s="721"/>
      <c r="ARR952" s="721"/>
      <c r="ARS952" s="721"/>
      <c r="ART952" s="721"/>
      <c r="ARU952" s="721"/>
      <c r="ARV952" s="721"/>
      <c r="ARW952" s="721"/>
      <c r="ARX952" s="721"/>
      <c r="ARY952" s="721"/>
      <c r="ARZ952" s="721"/>
      <c r="ASA952" s="721"/>
      <c r="ASB952" s="721"/>
      <c r="ASC952" s="721"/>
      <c r="ASD952" s="721"/>
      <c r="ASE952" s="721"/>
      <c r="ASF952" s="721"/>
      <c r="ASG952" s="721"/>
      <c r="ASH952" s="721"/>
      <c r="ASI952" s="721"/>
      <c r="ASJ952" s="721"/>
      <c r="ASK952" s="721"/>
      <c r="ASL952" s="721"/>
      <c r="ASM952" s="721"/>
      <c r="ASN952" s="721"/>
      <c r="ASO952" s="721"/>
      <c r="ASP952" s="721"/>
      <c r="ASQ952" s="721"/>
      <c r="ASR952" s="721"/>
      <c r="ASS952" s="721"/>
      <c r="AST952" s="721"/>
      <c r="ASU952" s="721"/>
      <c r="ASV952" s="721"/>
      <c r="ASW952" s="721"/>
      <c r="ASX952" s="721"/>
      <c r="ASY952" s="721"/>
      <c r="ASZ952" s="721"/>
      <c r="ATA952" s="721"/>
      <c r="ATB952" s="721"/>
      <c r="ATC952" s="721"/>
      <c r="ATD952" s="721"/>
      <c r="ATE952" s="721"/>
      <c r="ATF952" s="721"/>
      <c r="ATG952" s="721"/>
      <c r="ATH952" s="721"/>
      <c r="ATI952" s="721"/>
      <c r="ATJ952" s="721"/>
      <c r="ATK952" s="721"/>
      <c r="ATL952" s="721"/>
      <c r="ATM952" s="721"/>
      <c r="ATN952" s="721"/>
      <c r="ATO952" s="721"/>
      <c r="ATP952" s="721"/>
      <c r="ATQ952" s="721"/>
      <c r="ATR952" s="721"/>
      <c r="ATS952" s="721"/>
      <c r="ATT952" s="721"/>
      <c r="ATU952" s="721"/>
      <c r="ATV952" s="721"/>
      <c r="ATW952" s="721"/>
      <c r="ATX952" s="721"/>
      <c r="ATY952" s="721"/>
      <c r="ATZ952" s="721"/>
      <c r="AUA952" s="721"/>
      <c r="AUB952" s="721"/>
      <c r="AUC952" s="721"/>
      <c r="AUD952" s="721"/>
      <c r="AUE952" s="721"/>
      <c r="AUF952" s="721"/>
      <c r="AUG952" s="721"/>
      <c r="AUH952" s="721"/>
      <c r="AUI952" s="721"/>
      <c r="AUJ952" s="721"/>
      <c r="AUK952" s="721"/>
      <c r="AUL952" s="721"/>
      <c r="AUM952" s="721"/>
      <c r="AUN952" s="721"/>
      <c r="AUO952" s="721"/>
      <c r="AUP952" s="721"/>
      <c r="AUQ952" s="721"/>
      <c r="AUR952" s="721"/>
      <c r="AUS952" s="721"/>
      <c r="AUT952" s="721"/>
      <c r="AUU952" s="721"/>
      <c r="AUV952" s="721"/>
      <c r="AUW952" s="721"/>
      <c r="AUX952" s="721"/>
      <c r="AUY952" s="721"/>
      <c r="AUZ952" s="721"/>
      <c r="AVA952" s="721"/>
      <c r="AVB952" s="721"/>
      <c r="AVC952" s="721"/>
      <c r="AVD952" s="721"/>
      <c r="AVE952" s="721"/>
      <c r="AVF952" s="721"/>
      <c r="AVG952" s="721"/>
      <c r="AVH952" s="721"/>
      <c r="AVI952" s="721"/>
      <c r="AVJ952" s="721"/>
      <c r="AVK952" s="721"/>
    </row>
    <row r="953" spans="1:1259">
      <c r="A953" s="716"/>
      <c r="B953" s="716"/>
      <c r="C953" s="716"/>
      <c r="D953" s="714" t="s">
        <v>3247</v>
      </c>
      <c r="E953" s="714" t="s">
        <v>3104</v>
      </c>
      <c r="F953" s="703"/>
      <c r="G953" s="703"/>
      <c r="H953" s="734">
        <v>11</v>
      </c>
      <c r="I953" s="698" t="s">
        <v>1699</v>
      </c>
      <c r="J953" s="704"/>
      <c r="K953" s="704" t="s">
        <v>5018</v>
      </c>
      <c r="L953" s="704" t="s">
        <v>3340</v>
      </c>
      <c r="M953" s="704">
        <v>44550</v>
      </c>
      <c r="N953" s="704">
        <v>44687</v>
      </c>
      <c r="O953" s="706"/>
      <c r="P953" s="704"/>
      <c r="Q953" s="704"/>
      <c r="R953" s="704"/>
      <c r="S953" s="703" t="s">
        <v>2425</v>
      </c>
      <c r="T953" s="703">
        <v>60</v>
      </c>
      <c r="U953" s="703"/>
      <c r="V953" s="703" t="s">
        <v>973</v>
      </c>
      <c r="W953" s="703">
        <v>400</v>
      </c>
      <c r="X953" s="707">
        <v>480</v>
      </c>
      <c r="Y953" s="539">
        <f t="shared" si="42"/>
        <v>192000</v>
      </c>
      <c r="Z953" s="708">
        <v>0.53</v>
      </c>
      <c r="AA953" s="681">
        <f t="shared" si="43"/>
        <v>101760</v>
      </c>
      <c r="AB953" s="682"/>
      <c r="AC953" s="683">
        <v>0</v>
      </c>
      <c r="AD953" s="710"/>
      <c r="AE953" s="709"/>
      <c r="AF953" s="695">
        <f t="shared" si="44"/>
        <v>101760</v>
      </c>
      <c r="AG953" s="703" t="s">
        <v>1073</v>
      </c>
      <c r="AH953" s="703"/>
      <c r="AI953" s="705">
        <v>60</v>
      </c>
      <c r="AJ953" s="703" t="s">
        <v>1397</v>
      </c>
      <c r="AK953" s="711" t="s">
        <v>1149</v>
      </c>
      <c r="AL953" s="703">
        <v>77092</v>
      </c>
      <c r="AM953" s="703" t="s">
        <v>52</v>
      </c>
      <c r="AN953" s="703"/>
      <c r="AO953" s="703"/>
      <c r="AP953" s="712"/>
      <c r="AQ953" s="712" t="s">
        <v>37</v>
      </c>
      <c r="AR953" s="712"/>
      <c r="AS953" s="715" t="s">
        <v>1157</v>
      </c>
      <c r="AT953" s="715" t="s">
        <v>1078</v>
      </c>
      <c r="AU953" s="715" t="s">
        <v>1078</v>
      </c>
      <c r="AV953" s="708">
        <v>0.53</v>
      </c>
      <c r="AW953" s="721"/>
      <c r="AX953" s="721"/>
      <c r="AY953" s="721"/>
      <c r="AZ953" s="721"/>
      <c r="BA953" s="721"/>
      <c r="BB953" s="721"/>
      <c r="BC953" s="721"/>
      <c r="BD953" s="721"/>
      <c r="BE953" s="721"/>
      <c r="BF953" s="721"/>
      <c r="BG953" s="721"/>
      <c r="BH953" s="721"/>
      <c r="BI953" s="721"/>
      <c r="BJ953" s="721"/>
      <c r="BK953" s="721"/>
      <c r="BL953" s="721"/>
      <c r="BM953" s="721"/>
      <c r="BN953" s="721"/>
      <c r="BO953" s="721"/>
      <c r="BP953" s="721"/>
      <c r="BQ953" s="721"/>
      <c r="BR953" s="721"/>
      <c r="BS953" s="721"/>
      <c r="BT953" s="721"/>
      <c r="BU953" s="721"/>
      <c r="BV953" s="721"/>
      <c r="BW953" s="721"/>
      <c r="BX953" s="721"/>
      <c r="BY953" s="721"/>
      <c r="BZ953" s="721"/>
      <c r="CA953" s="721"/>
      <c r="CB953" s="721"/>
      <c r="CC953" s="721"/>
      <c r="CD953" s="721"/>
      <c r="CE953" s="721"/>
      <c r="CF953" s="721"/>
      <c r="CG953" s="721"/>
      <c r="CH953" s="721"/>
      <c r="CI953" s="721"/>
      <c r="CJ953" s="721"/>
      <c r="CK953" s="721"/>
      <c r="CL953" s="721"/>
      <c r="CM953" s="721"/>
      <c r="CN953" s="721"/>
      <c r="CO953" s="721"/>
      <c r="CP953" s="721"/>
      <c r="CQ953" s="721"/>
      <c r="CR953" s="721"/>
      <c r="CS953" s="721"/>
      <c r="CT953" s="721"/>
      <c r="CU953" s="721"/>
      <c r="CV953" s="721"/>
      <c r="CW953" s="721"/>
      <c r="CX953" s="721"/>
      <c r="CY953" s="721"/>
      <c r="CZ953" s="721"/>
      <c r="DA953" s="721"/>
      <c r="DB953" s="721"/>
      <c r="DC953" s="721"/>
      <c r="DD953" s="721"/>
      <c r="DE953" s="721"/>
      <c r="DF953" s="721"/>
      <c r="DG953" s="721"/>
      <c r="DH953" s="721"/>
      <c r="DI953" s="721"/>
      <c r="DJ953" s="721"/>
      <c r="DK953" s="721"/>
      <c r="DL953" s="721"/>
      <c r="DM953" s="721"/>
      <c r="DN953" s="721"/>
      <c r="DO953" s="721"/>
      <c r="DP953" s="721"/>
      <c r="DQ953" s="721"/>
      <c r="DR953" s="721"/>
      <c r="DS953" s="721"/>
      <c r="DT953" s="721"/>
      <c r="DU953" s="721"/>
      <c r="DV953" s="721"/>
      <c r="DW953" s="721"/>
      <c r="DX953" s="721"/>
      <c r="DY953" s="721"/>
      <c r="DZ953" s="721"/>
      <c r="EA953" s="721"/>
      <c r="EB953" s="721"/>
      <c r="EC953" s="721"/>
      <c r="ED953" s="721"/>
      <c r="EE953" s="721"/>
      <c r="EF953" s="721"/>
      <c r="EG953" s="721"/>
      <c r="EH953" s="721"/>
      <c r="EI953" s="721"/>
      <c r="EJ953" s="721"/>
      <c r="EK953" s="721"/>
      <c r="EL953" s="721"/>
      <c r="EM953" s="721"/>
      <c r="EN953" s="721"/>
      <c r="EO953" s="721"/>
      <c r="EP953" s="721"/>
      <c r="EQ953" s="721"/>
      <c r="ER953" s="721"/>
      <c r="ES953" s="721"/>
      <c r="ET953" s="721"/>
      <c r="EU953" s="721"/>
      <c r="EV953" s="721"/>
      <c r="EW953" s="721"/>
      <c r="EX953" s="721"/>
      <c r="EY953" s="721"/>
      <c r="EZ953" s="721"/>
      <c r="FA953" s="721"/>
      <c r="FB953" s="721"/>
      <c r="FC953" s="721"/>
      <c r="FD953" s="721"/>
      <c r="FE953" s="721"/>
      <c r="FF953" s="721"/>
      <c r="FG953" s="721"/>
      <c r="FH953" s="721"/>
      <c r="FI953" s="721"/>
      <c r="FJ953" s="721"/>
      <c r="FK953" s="721"/>
      <c r="FL953" s="721"/>
      <c r="FM953" s="721"/>
      <c r="FN953" s="721"/>
      <c r="FO953" s="721"/>
      <c r="FP953" s="721"/>
      <c r="FQ953" s="721"/>
      <c r="FR953" s="721"/>
      <c r="FS953" s="721"/>
      <c r="FT953" s="721"/>
      <c r="FU953" s="721"/>
      <c r="FV953" s="721"/>
      <c r="FW953" s="721"/>
      <c r="FX953" s="721"/>
      <c r="FY953" s="721"/>
      <c r="FZ953" s="721"/>
      <c r="GA953" s="721"/>
      <c r="GB953" s="721"/>
      <c r="GC953" s="721"/>
      <c r="GD953" s="721"/>
      <c r="GE953" s="721"/>
      <c r="GF953" s="721"/>
      <c r="GG953" s="721"/>
      <c r="GH953" s="721"/>
      <c r="GI953" s="721"/>
      <c r="GJ953" s="721"/>
      <c r="GK953" s="721"/>
      <c r="GL953" s="721"/>
      <c r="GM953" s="721"/>
      <c r="GN953" s="721"/>
      <c r="GO953" s="721"/>
      <c r="GP953" s="721"/>
      <c r="GQ953" s="721"/>
      <c r="GR953" s="721"/>
      <c r="GS953" s="721"/>
      <c r="GT953" s="721"/>
      <c r="GU953" s="721"/>
      <c r="GV953" s="721"/>
      <c r="GW953" s="721"/>
      <c r="GX953" s="721"/>
      <c r="GY953" s="721"/>
      <c r="GZ953" s="721"/>
      <c r="HA953" s="721"/>
      <c r="HB953" s="721"/>
      <c r="HC953" s="721"/>
      <c r="HD953" s="721"/>
      <c r="HE953" s="721"/>
      <c r="HF953" s="721"/>
      <c r="HG953" s="721"/>
      <c r="HH953" s="721"/>
      <c r="HI953" s="721"/>
      <c r="HJ953" s="721"/>
      <c r="HK953" s="721"/>
      <c r="HL953" s="721"/>
      <c r="HM953" s="721"/>
      <c r="HN953" s="721"/>
      <c r="HO953" s="721"/>
      <c r="HP953" s="721"/>
      <c r="HQ953" s="721"/>
      <c r="HR953" s="721"/>
      <c r="HS953" s="721"/>
      <c r="HT953" s="721"/>
      <c r="HU953" s="721"/>
      <c r="HV953" s="721"/>
      <c r="HW953" s="721"/>
      <c r="HX953" s="721"/>
      <c r="HY953" s="721"/>
      <c r="HZ953" s="721"/>
      <c r="IA953" s="721"/>
      <c r="IB953" s="721"/>
      <c r="IC953" s="721"/>
      <c r="ID953" s="721"/>
      <c r="IE953" s="721"/>
      <c r="IF953" s="721"/>
      <c r="IG953" s="721"/>
      <c r="IH953" s="721"/>
      <c r="II953" s="721"/>
      <c r="IJ953" s="721"/>
      <c r="IK953" s="721"/>
      <c r="IL953" s="721"/>
      <c r="IM953" s="721"/>
      <c r="IN953" s="721"/>
      <c r="IO953" s="721"/>
      <c r="IP953" s="721"/>
      <c r="IQ953" s="721"/>
      <c r="IR953" s="721"/>
      <c r="IS953" s="721"/>
      <c r="IT953" s="721"/>
      <c r="IU953" s="721"/>
      <c r="IV953" s="721"/>
      <c r="IW953" s="721"/>
      <c r="IX953" s="721"/>
      <c r="IY953" s="721"/>
      <c r="IZ953" s="721"/>
      <c r="JA953" s="721"/>
      <c r="JB953" s="721"/>
      <c r="JC953" s="721"/>
      <c r="JD953" s="721"/>
      <c r="JE953" s="721"/>
      <c r="JF953" s="721"/>
      <c r="JG953" s="721"/>
      <c r="JH953" s="721"/>
      <c r="JI953" s="721"/>
      <c r="JJ953" s="721"/>
      <c r="JK953" s="721"/>
      <c r="JL953" s="721"/>
      <c r="JM953" s="721"/>
      <c r="JN953" s="721"/>
      <c r="JO953" s="721"/>
      <c r="JP953" s="721"/>
      <c r="JQ953" s="721"/>
      <c r="JR953" s="721"/>
      <c r="JS953" s="721"/>
      <c r="JT953" s="721"/>
      <c r="JU953" s="721"/>
      <c r="JV953" s="721"/>
      <c r="JW953" s="721"/>
      <c r="JX953" s="721"/>
      <c r="JY953" s="721"/>
      <c r="JZ953" s="721"/>
      <c r="KA953" s="721"/>
      <c r="KB953" s="721"/>
      <c r="KC953" s="721"/>
      <c r="KD953" s="721"/>
      <c r="KE953" s="721"/>
      <c r="KF953" s="721"/>
      <c r="KG953" s="721"/>
      <c r="KH953" s="721"/>
      <c r="KI953" s="721"/>
      <c r="KJ953" s="721"/>
      <c r="KK953" s="721"/>
      <c r="KL953" s="721"/>
      <c r="KM953" s="721"/>
      <c r="KN953" s="721"/>
      <c r="KO953" s="721"/>
      <c r="KP953" s="721"/>
      <c r="KQ953" s="721"/>
      <c r="KR953" s="721"/>
      <c r="KS953" s="721"/>
      <c r="KT953" s="721"/>
      <c r="KU953" s="721"/>
      <c r="KV953" s="721"/>
      <c r="KW953" s="721"/>
      <c r="KX953" s="721"/>
      <c r="KY953" s="721"/>
      <c r="KZ953" s="721"/>
      <c r="LA953" s="721"/>
      <c r="LB953" s="721"/>
      <c r="LC953" s="721"/>
      <c r="LD953" s="721"/>
      <c r="LE953" s="721"/>
      <c r="LF953" s="721"/>
      <c r="LG953" s="721"/>
      <c r="LH953" s="721"/>
      <c r="LI953" s="721"/>
      <c r="LJ953" s="721"/>
      <c r="LK953" s="721"/>
      <c r="LL953" s="721"/>
      <c r="LM953" s="721"/>
      <c r="LN953" s="721"/>
      <c r="LO953" s="721"/>
      <c r="LP953" s="721"/>
      <c r="LQ953" s="721"/>
      <c r="LR953" s="721"/>
      <c r="LS953" s="721"/>
      <c r="LT953" s="721"/>
      <c r="LU953" s="721"/>
      <c r="LV953" s="721"/>
      <c r="LW953" s="721"/>
      <c r="LX953" s="721"/>
      <c r="LY953" s="721"/>
      <c r="LZ953" s="721"/>
      <c r="MA953" s="721"/>
      <c r="MB953" s="721"/>
      <c r="MC953" s="721"/>
      <c r="MD953" s="721"/>
      <c r="ME953" s="721"/>
      <c r="MF953" s="721"/>
      <c r="MG953" s="721"/>
      <c r="MH953" s="721"/>
      <c r="MI953" s="721"/>
      <c r="MJ953" s="721"/>
      <c r="MK953" s="721"/>
      <c r="ML953" s="721"/>
      <c r="MM953" s="721"/>
      <c r="MN953" s="721"/>
      <c r="MO953" s="721"/>
      <c r="MP953" s="721"/>
      <c r="MQ953" s="721"/>
      <c r="MR953" s="721"/>
      <c r="MS953" s="721"/>
      <c r="MT953" s="721"/>
      <c r="MU953" s="721"/>
      <c r="MV953" s="721"/>
      <c r="MW953" s="721"/>
      <c r="MX953" s="721"/>
      <c r="MY953" s="721"/>
      <c r="MZ953" s="721"/>
      <c r="NA953" s="721"/>
      <c r="NB953" s="721"/>
      <c r="NC953" s="721"/>
      <c r="ND953" s="721"/>
      <c r="NE953" s="721"/>
      <c r="NF953" s="721"/>
      <c r="NG953" s="721"/>
      <c r="NH953" s="721"/>
      <c r="NI953" s="721"/>
      <c r="NJ953" s="721"/>
      <c r="NK953" s="721"/>
      <c r="NL953" s="721"/>
      <c r="NM953" s="721"/>
      <c r="NN953" s="721"/>
      <c r="NO953" s="721"/>
      <c r="NP953" s="721"/>
      <c r="NQ953" s="721"/>
      <c r="NR953" s="721"/>
      <c r="NS953" s="721"/>
      <c r="NT953" s="721"/>
      <c r="NU953" s="721"/>
      <c r="NV953" s="721"/>
      <c r="NW953" s="721"/>
      <c r="NX953" s="721"/>
      <c r="NY953" s="721"/>
      <c r="NZ953" s="721"/>
      <c r="OA953" s="721"/>
      <c r="OB953" s="721"/>
      <c r="OC953" s="721"/>
      <c r="OD953" s="721"/>
      <c r="OE953" s="721"/>
      <c r="OF953" s="721"/>
      <c r="OG953" s="721"/>
      <c r="OH953" s="721"/>
      <c r="OI953" s="721"/>
      <c r="OJ953" s="721"/>
      <c r="OK953" s="721"/>
      <c r="OL953" s="721"/>
      <c r="OM953" s="721"/>
      <c r="ON953" s="721"/>
      <c r="OO953" s="721"/>
      <c r="OP953" s="721"/>
      <c r="OQ953" s="721"/>
      <c r="OR953" s="721"/>
      <c r="OS953" s="721"/>
      <c r="OT953" s="721"/>
      <c r="OU953" s="721"/>
      <c r="OV953" s="721"/>
      <c r="OW953" s="721"/>
      <c r="OX953" s="721"/>
      <c r="OY953" s="721"/>
      <c r="OZ953" s="721"/>
      <c r="PA953" s="721"/>
      <c r="PB953" s="721"/>
      <c r="PC953" s="721"/>
      <c r="PD953" s="721"/>
      <c r="PE953" s="721"/>
      <c r="PF953" s="721"/>
      <c r="PG953" s="721"/>
      <c r="PH953" s="721"/>
      <c r="PI953" s="721"/>
      <c r="PJ953" s="721"/>
      <c r="PK953" s="721"/>
      <c r="PL953" s="721"/>
      <c r="PM953" s="721"/>
      <c r="PN953" s="721"/>
      <c r="PO953" s="721"/>
      <c r="PP953" s="721"/>
      <c r="PQ953" s="721"/>
      <c r="PR953" s="721"/>
      <c r="PS953" s="721"/>
      <c r="PT953" s="721"/>
      <c r="PU953" s="721"/>
      <c r="PV953" s="721"/>
      <c r="PW953" s="721"/>
      <c r="PX953" s="721"/>
      <c r="PY953" s="721"/>
      <c r="PZ953" s="721"/>
      <c r="QA953" s="721"/>
      <c r="QB953" s="721"/>
      <c r="QC953" s="721"/>
      <c r="QD953" s="721"/>
      <c r="QE953" s="721"/>
      <c r="QF953" s="721"/>
      <c r="QG953" s="721"/>
      <c r="QH953" s="721"/>
      <c r="QI953" s="721"/>
      <c r="QJ953" s="721"/>
      <c r="QK953" s="721"/>
      <c r="QL953" s="721"/>
      <c r="QM953" s="721"/>
      <c r="QN953" s="721"/>
      <c r="QO953" s="721"/>
      <c r="QP953" s="721"/>
      <c r="QQ953" s="721"/>
      <c r="QR953" s="721"/>
      <c r="QS953" s="721"/>
      <c r="QT953" s="721"/>
      <c r="QU953" s="721"/>
      <c r="QV953" s="721"/>
      <c r="QW953" s="721"/>
      <c r="QX953" s="721"/>
      <c r="QY953" s="721"/>
      <c r="QZ953" s="721"/>
      <c r="RA953" s="721"/>
      <c r="RB953" s="721"/>
      <c r="RC953" s="721"/>
      <c r="RD953" s="721"/>
      <c r="RE953" s="721"/>
      <c r="RF953" s="721"/>
      <c r="RG953" s="721"/>
      <c r="RH953" s="721"/>
      <c r="RI953" s="721"/>
      <c r="RJ953" s="721"/>
      <c r="RK953" s="721"/>
      <c r="RL953" s="721"/>
      <c r="RM953" s="721"/>
      <c r="RN953" s="721"/>
      <c r="RO953" s="721"/>
      <c r="RP953" s="721"/>
      <c r="RQ953" s="721"/>
      <c r="RR953" s="721"/>
      <c r="RS953" s="721"/>
      <c r="RT953" s="721"/>
      <c r="RU953" s="721"/>
      <c r="RV953" s="721"/>
      <c r="RW953" s="721"/>
      <c r="RX953" s="721"/>
      <c r="RY953" s="721"/>
      <c r="RZ953" s="721"/>
      <c r="SA953" s="721"/>
      <c r="SB953" s="721"/>
      <c r="SC953" s="721"/>
      <c r="SD953" s="721"/>
      <c r="SE953" s="721"/>
      <c r="SF953" s="721"/>
      <c r="SG953" s="721"/>
      <c r="SH953" s="721"/>
      <c r="SI953" s="721"/>
      <c r="SJ953" s="721"/>
      <c r="SK953" s="721"/>
      <c r="SL953" s="721"/>
      <c r="SM953" s="721"/>
      <c r="SN953" s="721"/>
      <c r="SO953" s="721"/>
      <c r="SP953" s="721"/>
      <c r="SQ953" s="721"/>
      <c r="SR953" s="721"/>
      <c r="SS953" s="721"/>
      <c r="ST953" s="721"/>
      <c r="SU953" s="721"/>
      <c r="SV953" s="721"/>
      <c r="SW953" s="721"/>
      <c r="SX953" s="721"/>
      <c r="SY953" s="721"/>
      <c r="SZ953" s="721"/>
      <c r="TA953" s="721"/>
      <c r="TB953" s="721"/>
      <c r="TC953" s="721"/>
      <c r="TD953" s="721"/>
      <c r="TE953" s="721"/>
      <c r="TF953" s="721"/>
      <c r="TG953" s="721"/>
      <c r="TH953" s="721"/>
      <c r="TI953" s="721"/>
      <c r="TJ953" s="721"/>
      <c r="TK953" s="721"/>
      <c r="TL953" s="721"/>
      <c r="TM953" s="721"/>
      <c r="TN953" s="721"/>
      <c r="TO953" s="721"/>
      <c r="TP953" s="721"/>
      <c r="TQ953" s="721"/>
      <c r="TR953" s="721"/>
      <c r="TS953" s="721"/>
      <c r="TT953" s="721"/>
      <c r="TU953" s="721"/>
      <c r="TV953" s="721"/>
      <c r="TW953" s="721"/>
      <c r="TX953" s="721"/>
      <c r="TY953" s="721"/>
      <c r="TZ953" s="721"/>
      <c r="UA953" s="721"/>
      <c r="UB953" s="721"/>
      <c r="UC953" s="721"/>
      <c r="UD953" s="721"/>
      <c r="UE953" s="721"/>
      <c r="UF953" s="721"/>
      <c r="UG953" s="721"/>
      <c r="UH953" s="721"/>
      <c r="UI953" s="721"/>
      <c r="UJ953" s="721"/>
      <c r="UK953" s="721"/>
      <c r="UL953" s="721"/>
      <c r="UM953" s="721"/>
      <c r="UN953" s="721"/>
      <c r="UO953" s="721"/>
      <c r="UP953" s="721"/>
      <c r="UQ953" s="721"/>
      <c r="UR953" s="721"/>
      <c r="US953" s="721"/>
      <c r="UT953" s="721"/>
      <c r="UU953" s="721"/>
      <c r="UV953" s="721"/>
      <c r="UW953" s="721"/>
      <c r="UX953" s="721"/>
      <c r="UY953" s="721"/>
      <c r="UZ953" s="721"/>
      <c r="VA953" s="721"/>
      <c r="VB953" s="721"/>
      <c r="VC953" s="721"/>
      <c r="VD953" s="721"/>
      <c r="VE953" s="721"/>
      <c r="VF953" s="721"/>
      <c r="VG953" s="721"/>
      <c r="VH953" s="721"/>
      <c r="VI953" s="721"/>
      <c r="VJ953" s="721"/>
      <c r="VK953" s="721"/>
      <c r="VL953" s="721"/>
      <c r="VM953" s="721"/>
      <c r="VN953" s="721"/>
      <c r="VO953" s="721"/>
      <c r="VP953" s="721"/>
      <c r="VQ953" s="721"/>
      <c r="VR953" s="721"/>
      <c r="VS953" s="721"/>
      <c r="VT953" s="721"/>
      <c r="VU953" s="721"/>
      <c r="VV953" s="721"/>
      <c r="VW953" s="721"/>
      <c r="VX953" s="721"/>
      <c r="VY953" s="721"/>
      <c r="VZ953" s="721"/>
      <c r="WA953" s="721"/>
      <c r="WB953" s="721"/>
      <c r="WC953" s="721"/>
      <c r="WD953" s="721"/>
      <c r="WE953" s="721"/>
      <c r="WF953" s="721"/>
      <c r="WG953" s="721"/>
      <c r="WH953" s="721"/>
      <c r="WI953" s="721"/>
      <c r="WJ953" s="721"/>
      <c r="WK953" s="721"/>
      <c r="WL953" s="721"/>
      <c r="WM953" s="721"/>
      <c r="WN953" s="721"/>
      <c r="WO953" s="721"/>
      <c r="WP953" s="721"/>
      <c r="WQ953" s="721"/>
      <c r="WR953" s="721"/>
      <c r="WS953" s="721"/>
      <c r="WT953" s="721"/>
      <c r="WU953" s="721"/>
      <c r="WV953" s="721"/>
      <c r="WW953" s="721"/>
      <c r="WX953" s="721"/>
      <c r="WY953" s="721"/>
      <c r="WZ953" s="721"/>
      <c r="XA953" s="721"/>
      <c r="XB953" s="721"/>
      <c r="XC953" s="721"/>
      <c r="XD953" s="721"/>
      <c r="XE953" s="721"/>
      <c r="XF953" s="721"/>
      <c r="XG953" s="721"/>
      <c r="XH953" s="721"/>
      <c r="XI953" s="721"/>
      <c r="XJ953" s="721"/>
      <c r="XK953" s="721"/>
      <c r="XL953" s="721"/>
      <c r="XM953" s="721"/>
      <c r="XN953" s="721"/>
      <c r="XO953" s="721"/>
      <c r="XP953" s="721"/>
      <c r="XQ953" s="721"/>
      <c r="XR953" s="721"/>
      <c r="XS953" s="721"/>
      <c r="XT953" s="721"/>
      <c r="XU953" s="721"/>
      <c r="XV953" s="721"/>
      <c r="XW953" s="721"/>
      <c r="XX953" s="721"/>
      <c r="XY953" s="721"/>
      <c r="XZ953" s="721"/>
      <c r="YA953" s="721"/>
      <c r="YB953" s="721"/>
      <c r="YC953" s="721"/>
      <c r="YD953" s="721"/>
      <c r="YE953" s="721"/>
      <c r="YF953" s="721"/>
      <c r="YG953" s="721"/>
      <c r="YH953" s="721"/>
      <c r="YI953" s="721"/>
      <c r="YJ953" s="721"/>
      <c r="YK953" s="721"/>
      <c r="YL953" s="721"/>
      <c r="YM953" s="721"/>
      <c r="YN953" s="721"/>
      <c r="YO953" s="721"/>
      <c r="YP953" s="721"/>
      <c r="YQ953" s="721"/>
      <c r="YR953" s="721"/>
      <c r="YS953" s="721"/>
      <c r="YT953" s="721"/>
      <c r="YU953" s="721"/>
      <c r="YV953" s="721"/>
      <c r="YW953" s="721"/>
      <c r="YX953" s="721"/>
      <c r="YY953" s="721"/>
      <c r="YZ953" s="721"/>
      <c r="ZA953" s="721"/>
      <c r="ZB953" s="721"/>
      <c r="ZC953" s="721"/>
      <c r="ZD953" s="721"/>
      <c r="ZE953" s="721"/>
      <c r="ZF953" s="721"/>
      <c r="ZG953" s="721"/>
      <c r="ZH953" s="721"/>
      <c r="ZI953" s="721"/>
      <c r="ZJ953" s="721"/>
      <c r="ZK953" s="721"/>
      <c r="ZL953" s="721"/>
      <c r="ZM953" s="721"/>
      <c r="ZN953" s="721"/>
      <c r="ZO953" s="721"/>
      <c r="ZP953" s="721"/>
      <c r="ZQ953" s="721"/>
      <c r="ZR953" s="721"/>
      <c r="ZS953" s="721"/>
      <c r="ZT953" s="721"/>
      <c r="ZU953" s="721"/>
      <c r="ZV953" s="721"/>
      <c r="ZW953" s="721"/>
      <c r="ZX953" s="721"/>
      <c r="ZY953" s="721"/>
      <c r="ZZ953" s="721"/>
      <c r="AAA953" s="721"/>
      <c r="AAB953" s="721"/>
      <c r="AAC953" s="721"/>
      <c r="AAD953" s="721"/>
      <c r="AAE953" s="721"/>
      <c r="AAF953" s="721"/>
      <c r="AAG953" s="721"/>
      <c r="AAH953" s="721"/>
      <c r="AAI953" s="721"/>
      <c r="AAJ953" s="721"/>
      <c r="AAK953" s="721"/>
      <c r="AAL953" s="721"/>
      <c r="AAM953" s="721"/>
      <c r="AAN953" s="721"/>
      <c r="AAO953" s="721"/>
      <c r="AAP953" s="721"/>
      <c r="AAQ953" s="721"/>
      <c r="AAR953" s="721"/>
      <c r="AAS953" s="721"/>
      <c r="AAT953" s="721"/>
      <c r="AAU953" s="721"/>
      <c r="AAV953" s="721"/>
      <c r="AAW953" s="721"/>
      <c r="AAX953" s="721"/>
      <c r="AAY953" s="721"/>
      <c r="AAZ953" s="721"/>
      <c r="ABA953" s="721"/>
      <c r="ABB953" s="721"/>
      <c r="ABC953" s="721"/>
      <c r="ABD953" s="721"/>
      <c r="ABE953" s="721"/>
      <c r="ABF953" s="721"/>
      <c r="ABG953" s="721"/>
      <c r="ABH953" s="721"/>
      <c r="ABI953" s="721"/>
      <c r="ABJ953" s="721"/>
      <c r="ABK953" s="721"/>
      <c r="ABL953" s="721"/>
      <c r="ABM953" s="721"/>
      <c r="ABN953" s="721"/>
      <c r="ABO953" s="721"/>
      <c r="ABP953" s="721"/>
      <c r="ABQ953" s="721"/>
      <c r="ABR953" s="721"/>
      <c r="ABS953" s="721"/>
      <c r="ABT953" s="721"/>
      <c r="ABU953" s="721"/>
      <c r="ABV953" s="721"/>
      <c r="ABW953" s="721"/>
      <c r="ABX953" s="721"/>
      <c r="ABY953" s="721"/>
      <c r="ABZ953" s="721"/>
      <c r="ACA953" s="721"/>
      <c r="ACB953" s="721"/>
      <c r="ACC953" s="721"/>
      <c r="ACD953" s="721"/>
      <c r="ACE953" s="721"/>
      <c r="ACF953" s="721"/>
      <c r="ACG953" s="721"/>
      <c r="ACH953" s="721"/>
      <c r="ACI953" s="721"/>
      <c r="ACJ953" s="721"/>
      <c r="ACK953" s="721"/>
      <c r="ACL953" s="721"/>
      <c r="ACM953" s="721"/>
      <c r="ACN953" s="721"/>
      <c r="ACO953" s="721"/>
      <c r="ACP953" s="721"/>
      <c r="ACQ953" s="721"/>
      <c r="ACR953" s="721"/>
      <c r="ACS953" s="721"/>
      <c r="ACT953" s="721"/>
      <c r="ACU953" s="721"/>
      <c r="ACV953" s="721"/>
      <c r="ACW953" s="721"/>
      <c r="ACX953" s="721"/>
      <c r="ACY953" s="721"/>
      <c r="ACZ953" s="721"/>
      <c r="ADA953" s="721"/>
      <c r="ADB953" s="721"/>
      <c r="ADC953" s="721"/>
      <c r="ADD953" s="721"/>
      <c r="ADE953" s="721"/>
      <c r="ADF953" s="721"/>
      <c r="ADG953" s="721"/>
      <c r="ADH953" s="721"/>
      <c r="ADI953" s="721"/>
      <c r="ADJ953" s="721"/>
      <c r="ADK953" s="721"/>
      <c r="ADL953" s="721"/>
      <c r="ADM953" s="721"/>
      <c r="ADN953" s="721"/>
      <c r="ADO953" s="721"/>
      <c r="ADP953" s="721"/>
      <c r="ADQ953" s="721"/>
      <c r="ADR953" s="721"/>
      <c r="ADS953" s="721"/>
      <c r="ADT953" s="721"/>
      <c r="ADU953" s="721"/>
      <c r="ADV953" s="721"/>
      <c r="ADW953" s="721"/>
      <c r="ADX953" s="721"/>
      <c r="ADY953" s="721"/>
      <c r="ADZ953" s="721"/>
      <c r="AEA953" s="721"/>
      <c r="AEB953" s="721"/>
      <c r="AEC953" s="721"/>
      <c r="AED953" s="721"/>
      <c r="AEE953" s="721"/>
      <c r="AEF953" s="721"/>
      <c r="AEG953" s="721"/>
      <c r="AEH953" s="721"/>
      <c r="AEI953" s="721"/>
      <c r="AEJ953" s="721"/>
      <c r="AEK953" s="721"/>
      <c r="AEL953" s="721"/>
      <c r="AEM953" s="721"/>
      <c r="AEN953" s="721"/>
      <c r="AEO953" s="721"/>
      <c r="AEP953" s="721"/>
      <c r="AEQ953" s="721"/>
      <c r="AER953" s="721"/>
      <c r="AES953" s="721"/>
      <c r="AET953" s="721"/>
      <c r="AEU953" s="721"/>
      <c r="AEV953" s="721"/>
      <c r="AEW953" s="721"/>
      <c r="AEX953" s="721"/>
      <c r="AEY953" s="721"/>
      <c r="AEZ953" s="721"/>
      <c r="AFA953" s="721"/>
      <c r="AFB953" s="721"/>
      <c r="AFC953" s="721"/>
      <c r="AFD953" s="721"/>
      <c r="AFE953" s="721"/>
      <c r="AFF953" s="721"/>
      <c r="AFG953" s="721"/>
      <c r="AFH953" s="721"/>
      <c r="AFI953" s="721"/>
      <c r="AFJ953" s="721"/>
      <c r="AFK953" s="721"/>
      <c r="AFL953" s="721"/>
      <c r="AFM953" s="721"/>
      <c r="AFN953" s="721"/>
      <c r="AFO953" s="721"/>
      <c r="AFP953" s="721"/>
      <c r="AFQ953" s="721"/>
      <c r="AFR953" s="721"/>
      <c r="AFS953" s="721"/>
      <c r="AFT953" s="721"/>
      <c r="AFU953" s="721"/>
      <c r="AFV953" s="721"/>
      <c r="AFW953" s="721"/>
      <c r="AFX953" s="721"/>
      <c r="AFY953" s="721"/>
      <c r="AFZ953" s="721"/>
      <c r="AGA953" s="721"/>
      <c r="AGB953" s="721"/>
      <c r="AGC953" s="721"/>
      <c r="AGD953" s="721"/>
      <c r="AGE953" s="721"/>
      <c r="AGF953" s="721"/>
      <c r="AGG953" s="721"/>
      <c r="AGH953" s="721"/>
      <c r="AGI953" s="721"/>
      <c r="AGJ953" s="721"/>
      <c r="AGK953" s="721"/>
      <c r="AGL953" s="721"/>
      <c r="AGM953" s="721"/>
      <c r="AGN953" s="721"/>
      <c r="AGO953" s="721"/>
      <c r="AGP953" s="721"/>
      <c r="AGQ953" s="721"/>
      <c r="AGR953" s="721"/>
      <c r="AGS953" s="721"/>
      <c r="AGT953" s="721"/>
      <c r="AGU953" s="721"/>
      <c r="AGV953" s="721"/>
      <c r="AGW953" s="721"/>
      <c r="AGX953" s="721"/>
      <c r="AGY953" s="721"/>
      <c r="AGZ953" s="721"/>
      <c r="AHA953" s="721"/>
      <c r="AHB953" s="721"/>
      <c r="AHC953" s="721"/>
      <c r="AHD953" s="721"/>
      <c r="AHE953" s="721"/>
      <c r="AHF953" s="721"/>
      <c r="AHG953" s="721"/>
      <c r="AHH953" s="721"/>
      <c r="AHI953" s="721"/>
      <c r="AHJ953" s="721"/>
      <c r="AHK953" s="721"/>
      <c r="AHL953" s="721"/>
      <c r="AHM953" s="721"/>
      <c r="AHN953" s="721"/>
      <c r="AHO953" s="721"/>
      <c r="AHP953" s="721"/>
      <c r="AHQ953" s="721"/>
      <c r="AHR953" s="721"/>
      <c r="AHS953" s="721"/>
      <c r="AHT953" s="721"/>
      <c r="AHU953" s="721"/>
      <c r="AHV953" s="721"/>
      <c r="AHW953" s="721"/>
      <c r="AHX953" s="721"/>
      <c r="AHY953" s="721"/>
      <c r="AHZ953" s="721"/>
      <c r="AIA953" s="721"/>
      <c r="AIB953" s="721"/>
      <c r="AIC953" s="721"/>
      <c r="AID953" s="721"/>
      <c r="AIE953" s="721"/>
      <c r="AIF953" s="721"/>
      <c r="AIG953" s="721"/>
      <c r="AIH953" s="721"/>
      <c r="AII953" s="721"/>
      <c r="AIJ953" s="721"/>
      <c r="AIK953" s="721"/>
      <c r="AIL953" s="721"/>
      <c r="AIM953" s="721"/>
      <c r="AIN953" s="721"/>
      <c r="AIO953" s="721"/>
      <c r="AIP953" s="721"/>
      <c r="AIQ953" s="721"/>
      <c r="AIR953" s="721"/>
      <c r="AIS953" s="721"/>
      <c r="AIT953" s="721"/>
      <c r="AIU953" s="721"/>
      <c r="AIV953" s="721"/>
      <c r="AIW953" s="721"/>
      <c r="AIX953" s="721"/>
      <c r="AIY953" s="721"/>
      <c r="AIZ953" s="721"/>
      <c r="AJA953" s="721"/>
      <c r="AJB953" s="721"/>
      <c r="AJC953" s="721"/>
      <c r="AJD953" s="721"/>
      <c r="AJE953" s="721"/>
      <c r="AJF953" s="721"/>
      <c r="AJG953" s="721"/>
      <c r="AJH953" s="721"/>
      <c r="AJI953" s="721"/>
      <c r="AJJ953" s="721"/>
      <c r="AJK953" s="721"/>
      <c r="AJL953" s="721"/>
      <c r="AJM953" s="721"/>
      <c r="AJN953" s="721"/>
      <c r="AJO953" s="721"/>
      <c r="AJP953" s="721"/>
      <c r="AJQ953" s="721"/>
      <c r="AJR953" s="721"/>
      <c r="AJS953" s="721"/>
      <c r="AJT953" s="721"/>
      <c r="AJU953" s="721"/>
      <c r="AJV953" s="721"/>
      <c r="AJW953" s="721"/>
      <c r="AJX953" s="721"/>
      <c r="AJY953" s="721"/>
      <c r="AJZ953" s="721"/>
      <c r="AKA953" s="721"/>
      <c r="AKB953" s="721"/>
      <c r="AKC953" s="721"/>
      <c r="AKD953" s="721"/>
      <c r="AKE953" s="721"/>
      <c r="AKF953" s="721"/>
      <c r="AKG953" s="721"/>
      <c r="AKH953" s="721"/>
      <c r="AKI953" s="721"/>
      <c r="AKJ953" s="721"/>
      <c r="AKK953" s="721"/>
      <c r="AKL953" s="721"/>
      <c r="AKM953" s="721"/>
      <c r="AKN953" s="721"/>
      <c r="AKO953" s="721"/>
      <c r="AKP953" s="721"/>
      <c r="AKQ953" s="721"/>
      <c r="AKR953" s="721"/>
      <c r="AKS953" s="721"/>
      <c r="AKT953" s="721"/>
      <c r="AKU953" s="721"/>
      <c r="AKV953" s="721"/>
      <c r="AKW953" s="721"/>
      <c r="AKX953" s="721"/>
      <c r="AKY953" s="721"/>
      <c r="AKZ953" s="721"/>
      <c r="ALA953" s="721"/>
      <c r="ALB953" s="721"/>
      <c r="ALC953" s="721"/>
      <c r="ALD953" s="721"/>
      <c r="ALE953" s="721"/>
      <c r="ALF953" s="721"/>
      <c r="ALG953" s="721"/>
      <c r="ALH953" s="721"/>
      <c r="ALI953" s="721"/>
      <c r="ALJ953" s="721"/>
      <c r="ALK953" s="721"/>
      <c r="ALL953" s="721"/>
      <c r="ALM953" s="721"/>
      <c r="ALN953" s="721"/>
      <c r="ALO953" s="721"/>
      <c r="ALP953" s="721"/>
      <c r="ALQ953" s="721"/>
      <c r="ALR953" s="721"/>
      <c r="ALS953" s="721"/>
      <c r="ALT953" s="721"/>
      <c r="ALU953" s="721"/>
      <c r="ALV953" s="721"/>
      <c r="ALW953" s="721"/>
      <c r="ALX953" s="721"/>
      <c r="ALY953" s="721"/>
      <c r="ALZ953" s="721"/>
      <c r="AMA953" s="721"/>
      <c r="AMB953" s="721"/>
      <c r="AMC953" s="721"/>
      <c r="AMD953" s="721"/>
      <c r="AME953" s="721"/>
      <c r="AMF953" s="721"/>
      <c r="AMG953" s="721"/>
      <c r="AMH953" s="721"/>
      <c r="AMI953" s="721"/>
      <c r="AMJ953" s="721"/>
      <c r="AMK953" s="721"/>
      <c r="AML953" s="721"/>
      <c r="AMM953" s="721"/>
      <c r="AMN953" s="721"/>
      <c r="AMO953" s="721"/>
      <c r="AMP953" s="721"/>
      <c r="AMQ953" s="721"/>
      <c r="AMR953" s="721"/>
      <c r="AMS953" s="721"/>
      <c r="AMT953" s="721"/>
      <c r="AMU953" s="721"/>
      <c r="AMV953" s="721"/>
      <c r="AMW953" s="721"/>
      <c r="AMX953" s="721"/>
      <c r="AMY953" s="721"/>
      <c r="AMZ953" s="721"/>
      <c r="ANA953" s="721"/>
      <c r="ANB953" s="721"/>
      <c r="ANC953" s="721"/>
      <c r="AND953" s="721"/>
      <c r="ANE953" s="721"/>
      <c r="ANF953" s="721"/>
      <c r="ANG953" s="721"/>
      <c r="ANH953" s="721"/>
      <c r="ANI953" s="721"/>
      <c r="ANJ953" s="721"/>
      <c r="ANK953" s="721"/>
      <c r="ANL953" s="721"/>
      <c r="ANM953" s="721"/>
      <c r="ANN953" s="721"/>
      <c r="ANO953" s="721"/>
      <c r="ANP953" s="721"/>
      <c r="ANQ953" s="721"/>
      <c r="ANR953" s="721"/>
      <c r="ANS953" s="721"/>
      <c r="ANT953" s="721"/>
      <c r="ANU953" s="721"/>
      <c r="ANV953" s="721"/>
      <c r="ANW953" s="721"/>
      <c r="ANX953" s="721"/>
      <c r="ANY953" s="721"/>
      <c r="ANZ953" s="721"/>
      <c r="AOA953" s="721"/>
      <c r="AOB953" s="721"/>
      <c r="AOC953" s="721"/>
      <c r="AOD953" s="721"/>
      <c r="AOE953" s="721"/>
      <c r="AOF953" s="721"/>
      <c r="AOG953" s="721"/>
      <c r="AOH953" s="721"/>
      <c r="AOI953" s="721"/>
      <c r="AOJ953" s="721"/>
      <c r="AOK953" s="721"/>
      <c r="AOL953" s="721"/>
      <c r="AOM953" s="721"/>
      <c r="AON953" s="721"/>
      <c r="AOO953" s="721"/>
      <c r="AOP953" s="721"/>
      <c r="AOQ953" s="721"/>
      <c r="AOR953" s="721"/>
      <c r="AOS953" s="721"/>
      <c r="AOT953" s="721"/>
      <c r="AOU953" s="721"/>
      <c r="AOV953" s="721"/>
      <c r="AOW953" s="721"/>
      <c r="AOX953" s="721"/>
      <c r="AOY953" s="721"/>
      <c r="AOZ953" s="721"/>
      <c r="APA953" s="721"/>
      <c r="APB953" s="721"/>
      <c r="APC953" s="721"/>
      <c r="APD953" s="721"/>
      <c r="APE953" s="721"/>
      <c r="APF953" s="721"/>
      <c r="APG953" s="721"/>
      <c r="APH953" s="721"/>
      <c r="API953" s="721"/>
      <c r="APJ953" s="721"/>
      <c r="APK953" s="721"/>
      <c r="APL953" s="721"/>
      <c r="APM953" s="721"/>
      <c r="APN953" s="721"/>
      <c r="APO953" s="721"/>
      <c r="APP953" s="721"/>
      <c r="APQ953" s="721"/>
      <c r="APR953" s="721"/>
      <c r="APS953" s="721"/>
      <c r="APT953" s="721"/>
      <c r="APU953" s="721"/>
      <c r="APV953" s="721"/>
      <c r="APW953" s="721"/>
      <c r="APX953" s="721"/>
      <c r="APY953" s="721"/>
      <c r="APZ953" s="721"/>
      <c r="AQA953" s="721"/>
      <c r="AQB953" s="721"/>
      <c r="AQC953" s="721"/>
      <c r="AQD953" s="721"/>
      <c r="AQE953" s="721"/>
      <c r="AQF953" s="721"/>
      <c r="AQG953" s="721"/>
      <c r="AQH953" s="721"/>
      <c r="AQI953" s="721"/>
      <c r="AQJ953" s="721"/>
      <c r="AQK953" s="721"/>
      <c r="AQL953" s="721"/>
      <c r="AQM953" s="721"/>
      <c r="AQN953" s="721"/>
      <c r="AQO953" s="721"/>
      <c r="AQP953" s="721"/>
      <c r="AQQ953" s="721"/>
      <c r="AQR953" s="721"/>
      <c r="AQS953" s="721"/>
      <c r="AQT953" s="721"/>
      <c r="AQU953" s="721"/>
      <c r="AQV953" s="721"/>
      <c r="AQW953" s="721"/>
      <c r="AQX953" s="721"/>
      <c r="AQY953" s="721"/>
      <c r="AQZ953" s="721"/>
      <c r="ARA953" s="721"/>
      <c r="ARB953" s="721"/>
      <c r="ARC953" s="721"/>
      <c r="ARD953" s="721"/>
      <c r="ARE953" s="721"/>
      <c r="ARF953" s="721"/>
      <c r="ARG953" s="721"/>
      <c r="ARH953" s="721"/>
      <c r="ARI953" s="721"/>
      <c r="ARJ953" s="721"/>
      <c r="ARK953" s="721"/>
      <c r="ARL953" s="721"/>
      <c r="ARM953" s="721"/>
      <c r="ARN953" s="721"/>
      <c r="ARO953" s="721"/>
      <c r="ARP953" s="721"/>
      <c r="ARQ953" s="721"/>
      <c r="ARR953" s="721"/>
      <c r="ARS953" s="721"/>
      <c r="ART953" s="721"/>
      <c r="ARU953" s="721"/>
      <c r="ARV953" s="721"/>
      <c r="ARW953" s="721"/>
      <c r="ARX953" s="721"/>
      <c r="ARY953" s="721"/>
      <c r="ARZ953" s="721"/>
      <c r="ASA953" s="721"/>
      <c r="ASB953" s="721"/>
      <c r="ASC953" s="721"/>
      <c r="ASD953" s="721"/>
      <c r="ASE953" s="721"/>
      <c r="ASF953" s="721"/>
      <c r="ASG953" s="721"/>
      <c r="ASH953" s="721"/>
      <c r="ASI953" s="721"/>
      <c r="ASJ953" s="721"/>
      <c r="ASK953" s="721"/>
      <c r="ASL953" s="721"/>
      <c r="ASM953" s="721"/>
      <c r="ASN953" s="721"/>
      <c r="ASO953" s="721"/>
      <c r="ASP953" s="721"/>
      <c r="ASQ953" s="721"/>
      <c r="ASR953" s="721"/>
      <c r="ASS953" s="721"/>
      <c r="AST953" s="721"/>
      <c r="ASU953" s="721"/>
      <c r="ASV953" s="721"/>
      <c r="ASW953" s="721"/>
      <c r="ASX953" s="721"/>
      <c r="ASY953" s="721"/>
      <c r="ASZ953" s="721"/>
      <c r="ATA953" s="721"/>
      <c r="ATB953" s="721"/>
      <c r="ATC953" s="721"/>
      <c r="ATD953" s="721"/>
      <c r="ATE953" s="721"/>
      <c r="ATF953" s="721"/>
      <c r="ATG953" s="721"/>
      <c r="ATH953" s="721"/>
      <c r="ATI953" s="721"/>
      <c r="ATJ953" s="721"/>
      <c r="ATK953" s="721"/>
      <c r="ATL953" s="721"/>
      <c r="ATM953" s="721"/>
      <c r="ATN953" s="721"/>
      <c r="ATO953" s="721"/>
      <c r="ATP953" s="721"/>
      <c r="ATQ953" s="721"/>
      <c r="ATR953" s="721"/>
      <c r="ATS953" s="721"/>
      <c r="ATT953" s="721"/>
      <c r="ATU953" s="721"/>
      <c r="ATV953" s="721"/>
      <c r="ATW953" s="721"/>
      <c r="ATX953" s="721"/>
      <c r="ATY953" s="721"/>
      <c r="ATZ953" s="721"/>
      <c r="AUA953" s="721"/>
      <c r="AUB953" s="721"/>
      <c r="AUC953" s="721"/>
      <c r="AUD953" s="721"/>
      <c r="AUE953" s="721"/>
      <c r="AUF953" s="721"/>
      <c r="AUG953" s="721"/>
      <c r="AUH953" s="721"/>
      <c r="AUI953" s="721"/>
      <c r="AUJ953" s="721"/>
      <c r="AUK953" s="721"/>
      <c r="AUL953" s="721"/>
      <c r="AUM953" s="721"/>
      <c r="AUN953" s="721"/>
      <c r="AUO953" s="721"/>
      <c r="AUP953" s="721"/>
      <c r="AUQ953" s="721"/>
      <c r="AUR953" s="721"/>
      <c r="AUS953" s="721"/>
      <c r="AUT953" s="721"/>
      <c r="AUU953" s="721"/>
      <c r="AUV953" s="721"/>
      <c r="AUW953" s="721"/>
      <c r="AUX953" s="721"/>
      <c r="AUY953" s="721"/>
      <c r="AUZ953" s="721"/>
      <c r="AVA953" s="721"/>
      <c r="AVB953" s="721"/>
      <c r="AVC953" s="721"/>
      <c r="AVD953" s="721"/>
      <c r="AVE953" s="721"/>
      <c r="AVF953" s="721"/>
      <c r="AVG953" s="721"/>
      <c r="AVH953" s="721"/>
      <c r="AVI953" s="721"/>
      <c r="AVJ953" s="721"/>
      <c r="AVK953" s="721"/>
    </row>
    <row r="954" spans="1:1259">
      <c r="A954" s="716"/>
      <c r="B954" s="716"/>
      <c r="C954" s="716"/>
      <c r="D954" s="714" t="s">
        <v>3247</v>
      </c>
      <c r="E954" s="714" t="s">
        <v>3104</v>
      </c>
      <c r="F954" s="703"/>
      <c r="G954" s="703"/>
      <c r="H954" s="734">
        <v>11</v>
      </c>
      <c r="I954" s="698" t="s">
        <v>1699</v>
      </c>
      <c r="J954" s="704"/>
      <c r="K954" s="704" t="s">
        <v>5019</v>
      </c>
      <c r="L954" s="704" t="s">
        <v>3340</v>
      </c>
      <c r="M954" s="704">
        <v>44550</v>
      </c>
      <c r="N954" s="704">
        <v>44715</v>
      </c>
      <c r="O954" s="706"/>
      <c r="P954" s="704"/>
      <c r="Q954" s="704"/>
      <c r="R954" s="704"/>
      <c r="S954" s="703" t="s">
        <v>2425</v>
      </c>
      <c r="T954" s="703">
        <v>60</v>
      </c>
      <c r="U954" s="703"/>
      <c r="V954" s="703" t="s">
        <v>973</v>
      </c>
      <c r="W954" s="703">
        <v>400</v>
      </c>
      <c r="X954" s="707">
        <v>480</v>
      </c>
      <c r="Y954" s="539">
        <f t="shared" si="42"/>
        <v>192000</v>
      </c>
      <c r="Z954" s="708">
        <v>0.53</v>
      </c>
      <c r="AA954" s="681">
        <f t="shared" si="43"/>
        <v>101760</v>
      </c>
      <c r="AB954" s="682"/>
      <c r="AC954" s="683">
        <v>0</v>
      </c>
      <c r="AD954" s="710"/>
      <c r="AE954" s="709"/>
      <c r="AF954" s="695">
        <f t="shared" si="44"/>
        <v>101760</v>
      </c>
      <c r="AG954" s="703" t="s">
        <v>1073</v>
      </c>
      <c r="AH954" s="703"/>
      <c r="AI954" s="705">
        <v>60</v>
      </c>
      <c r="AJ954" s="703" t="s">
        <v>1397</v>
      </c>
      <c r="AK954" s="711" t="s">
        <v>1149</v>
      </c>
      <c r="AL954" s="703">
        <v>77092</v>
      </c>
      <c r="AM954" s="703" t="s">
        <v>52</v>
      </c>
      <c r="AN954" s="703"/>
      <c r="AO954" s="703"/>
      <c r="AP954" s="712"/>
      <c r="AQ954" s="712" t="s">
        <v>37</v>
      </c>
      <c r="AR954" s="712"/>
      <c r="AS954" s="715" t="s">
        <v>1157</v>
      </c>
      <c r="AT954" s="715" t="s">
        <v>1078</v>
      </c>
      <c r="AU954" s="715" t="s">
        <v>1078</v>
      </c>
      <c r="AV954" s="708">
        <v>0.53</v>
      </c>
      <c r="AW954" s="721"/>
      <c r="AX954" s="721"/>
      <c r="AY954" s="721"/>
      <c r="AZ954" s="721"/>
      <c r="BA954" s="721"/>
      <c r="BB954" s="721"/>
      <c r="BC954" s="721"/>
      <c r="BD954" s="721"/>
      <c r="BE954" s="721"/>
      <c r="BF954" s="721"/>
      <c r="BG954" s="721"/>
      <c r="BH954" s="721"/>
      <c r="BI954" s="721"/>
      <c r="BJ954" s="721"/>
      <c r="BK954" s="721"/>
      <c r="BL954" s="721"/>
      <c r="BM954" s="721"/>
      <c r="BN954" s="721"/>
      <c r="BO954" s="721"/>
      <c r="BP954" s="721"/>
      <c r="BQ954" s="721"/>
      <c r="BR954" s="721"/>
      <c r="BS954" s="721"/>
      <c r="BT954" s="721"/>
      <c r="BU954" s="721"/>
      <c r="BV954" s="721"/>
      <c r="BW954" s="721"/>
      <c r="BX954" s="721"/>
      <c r="BY954" s="721"/>
      <c r="BZ954" s="721"/>
      <c r="CA954" s="721"/>
      <c r="CB954" s="721"/>
      <c r="CC954" s="721"/>
      <c r="CD954" s="721"/>
      <c r="CE954" s="721"/>
      <c r="CF954" s="721"/>
      <c r="CG954" s="721"/>
      <c r="CH954" s="721"/>
      <c r="CI954" s="721"/>
      <c r="CJ954" s="721"/>
      <c r="CK954" s="721"/>
      <c r="CL954" s="721"/>
      <c r="CM954" s="721"/>
      <c r="CN954" s="721"/>
      <c r="CO954" s="721"/>
      <c r="CP954" s="721"/>
      <c r="CQ954" s="721"/>
      <c r="CR954" s="721"/>
      <c r="CS954" s="721"/>
      <c r="CT954" s="721"/>
      <c r="CU954" s="721"/>
      <c r="CV954" s="721"/>
      <c r="CW954" s="721"/>
      <c r="CX954" s="721"/>
      <c r="CY954" s="721"/>
      <c r="CZ954" s="721"/>
      <c r="DA954" s="721"/>
      <c r="DB954" s="721"/>
      <c r="DC954" s="721"/>
      <c r="DD954" s="721"/>
      <c r="DE954" s="721"/>
      <c r="DF954" s="721"/>
      <c r="DG954" s="721"/>
      <c r="DH954" s="721"/>
      <c r="DI954" s="721"/>
      <c r="DJ954" s="721"/>
      <c r="DK954" s="721"/>
      <c r="DL954" s="721"/>
      <c r="DM954" s="721"/>
      <c r="DN954" s="721"/>
      <c r="DO954" s="721"/>
      <c r="DP954" s="721"/>
      <c r="DQ954" s="721"/>
      <c r="DR954" s="721"/>
      <c r="DS954" s="721"/>
      <c r="DT954" s="721"/>
      <c r="DU954" s="721"/>
      <c r="DV954" s="721"/>
      <c r="DW954" s="721"/>
      <c r="DX954" s="721"/>
      <c r="DY954" s="721"/>
      <c r="DZ954" s="721"/>
      <c r="EA954" s="721"/>
      <c r="EB954" s="721"/>
      <c r="EC954" s="721"/>
      <c r="ED954" s="721"/>
      <c r="EE954" s="721"/>
      <c r="EF954" s="721"/>
      <c r="EG954" s="721"/>
      <c r="EH954" s="721"/>
      <c r="EI954" s="721"/>
      <c r="EJ954" s="721"/>
      <c r="EK954" s="721"/>
      <c r="EL954" s="721"/>
      <c r="EM954" s="721"/>
      <c r="EN954" s="721"/>
      <c r="EO954" s="721"/>
      <c r="EP954" s="721"/>
      <c r="EQ954" s="721"/>
      <c r="ER954" s="721"/>
      <c r="ES954" s="721"/>
      <c r="ET954" s="721"/>
      <c r="EU954" s="721"/>
      <c r="EV954" s="721"/>
      <c r="EW954" s="721"/>
      <c r="EX954" s="721"/>
      <c r="EY954" s="721"/>
      <c r="EZ954" s="721"/>
      <c r="FA954" s="721"/>
      <c r="FB954" s="721"/>
      <c r="FC954" s="721"/>
      <c r="FD954" s="721"/>
      <c r="FE954" s="721"/>
      <c r="FF954" s="721"/>
      <c r="FG954" s="721"/>
      <c r="FH954" s="721"/>
      <c r="FI954" s="721"/>
      <c r="FJ954" s="721"/>
      <c r="FK954" s="721"/>
      <c r="FL954" s="721"/>
      <c r="FM954" s="721"/>
      <c r="FN954" s="721"/>
      <c r="FO954" s="721"/>
      <c r="FP954" s="721"/>
      <c r="FQ954" s="721"/>
      <c r="FR954" s="721"/>
      <c r="FS954" s="721"/>
      <c r="FT954" s="721"/>
      <c r="FU954" s="721"/>
      <c r="FV954" s="721"/>
      <c r="FW954" s="721"/>
      <c r="FX954" s="721"/>
      <c r="FY954" s="721"/>
      <c r="FZ954" s="721"/>
      <c r="GA954" s="721"/>
      <c r="GB954" s="721"/>
      <c r="GC954" s="721"/>
      <c r="GD954" s="721"/>
      <c r="GE954" s="721"/>
      <c r="GF954" s="721"/>
      <c r="GG954" s="721"/>
      <c r="GH954" s="721"/>
      <c r="GI954" s="721"/>
      <c r="GJ954" s="721"/>
      <c r="GK954" s="721"/>
      <c r="GL954" s="721"/>
      <c r="GM954" s="721"/>
      <c r="GN954" s="721"/>
      <c r="GO954" s="721"/>
      <c r="GP954" s="721"/>
      <c r="GQ954" s="721"/>
      <c r="GR954" s="721"/>
      <c r="GS954" s="721"/>
      <c r="GT954" s="721"/>
      <c r="GU954" s="721"/>
      <c r="GV954" s="721"/>
      <c r="GW954" s="721"/>
      <c r="GX954" s="721"/>
      <c r="GY954" s="721"/>
      <c r="GZ954" s="721"/>
      <c r="HA954" s="721"/>
      <c r="HB954" s="721"/>
      <c r="HC954" s="721"/>
      <c r="HD954" s="721"/>
      <c r="HE954" s="721"/>
      <c r="HF954" s="721"/>
      <c r="HG954" s="721"/>
      <c r="HH954" s="721"/>
      <c r="HI954" s="721"/>
      <c r="HJ954" s="721"/>
      <c r="HK954" s="721"/>
      <c r="HL954" s="721"/>
      <c r="HM954" s="721"/>
      <c r="HN954" s="721"/>
      <c r="HO954" s="721"/>
      <c r="HP954" s="721"/>
      <c r="HQ954" s="721"/>
      <c r="HR954" s="721"/>
      <c r="HS954" s="721"/>
      <c r="HT954" s="721"/>
      <c r="HU954" s="721"/>
      <c r="HV954" s="721"/>
      <c r="HW954" s="721"/>
      <c r="HX954" s="721"/>
      <c r="HY954" s="721"/>
      <c r="HZ954" s="721"/>
      <c r="IA954" s="721"/>
      <c r="IB954" s="721"/>
      <c r="IC954" s="721"/>
      <c r="ID954" s="721"/>
      <c r="IE954" s="721"/>
      <c r="IF954" s="721"/>
      <c r="IG954" s="721"/>
      <c r="IH954" s="721"/>
      <c r="II954" s="721"/>
      <c r="IJ954" s="721"/>
      <c r="IK954" s="721"/>
      <c r="IL954" s="721"/>
      <c r="IM954" s="721"/>
      <c r="IN954" s="721"/>
      <c r="IO954" s="721"/>
      <c r="IP954" s="721"/>
      <c r="IQ954" s="721"/>
      <c r="IR954" s="721"/>
      <c r="IS954" s="721"/>
      <c r="IT954" s="721"/>
      <c r="IU954" s="721"/>
      <c r="IV954" s="721"/>
      <c r="IW954" s="721"/>
      <c r="IX954" s="721"/>
      <c r="IY954" s="721"/>
      <c r="IZ954" s="721"/>
      <c r="JA954" s="721"/>
      <c r="JB954" s="721"/>
      <c r="JC954" s="721"/>
      <c r="JD954" s="721"/>
      <c r="JE954" s="721"/>
      <c r="JF954" s="721"/>
      <c r="JG954" s="721"/>
      <c r="JH954" s="721"/>
      <c r="JI954" s="721"/>
      <c r="JJ954" s="721"/>
      <c r="JK954" s="721"/>
      <c r="JL954" s="721"/>
      <c r="JM954" s="721"/>
      <c r="JN954" s="721"/>
      <c r="JO954" s="721"/>
      <c r="JP954" s="721"/>
      <c r="JQ954" s="721"/>
      <c r="JR954" s="721"/>
      <c r="JS954" s="721"/>
      <c r="JT954" s="721"/>
      <c r="JU954" s="721"/>
      <c r="JV954" s="721"/>
      <c r="JW954" s="721"/>
      <c r="JX954" s="721"/>
      <c r="JY954" s="721"/>
      <c r="JZ954" s="721"/>
      <c r="KA954" s="721"/>
      <c r="KB954" s="721"/>
      <c r="KC954" s="721"/>
      <c r="KD954" s="721"/>
      <c r="KE954" s="721"/>
      <c r="KF954" s="721"/>
      <c r="KG954" s="721"/>
      <c r="KH954" s="721"/>
      <c r="KI954" s="721"/>
      <c r="KJ954" s="721"/>
      <c r="KK954" s="721"/>
      <c r="KL954" s="721"/>
      <c r="KM954" s="721"/>
      <c r="KN954" s="721"/>
      <c r="KO954" s="721"/>
      <c r="KP954" s="721"/>
      <c r="KQ954" s="721"/>
      <c r="KR954" s="721"/>
      <c r="KS954" s="721"/>
      <c r="KT954" s="721"/>
      <c r="KU954" s="721"/>
      <c r="KV954" s="721"/>
      <c r="KW954" s="721"/>
      <c r="KX954" s="721"/>
      <c r="KY954" s="721"/>
      <c r="KZ954" s="721"/>
      <c r="LA954" s="721"/>
      <c r="LB954" s="721"/>
      <c r="LC954" s="721"/>
      <c r="LD954" s="721"/>
      <c r="LE954" s="721"/>
      <c r="LF954" s="721"/>
      <c r="LG954" s="721"/>
      <c r="LH954" s="721"/>
      <c r="LI954" s="721"/>
      <c r="LJ954" s="721"/>
      <c r="LK954" s="721"/>
      <c r="LL954" s="721"/>
      <c r="LM954" s="721"/>
      <c r="LN954" s="721"/>
      <c r="LO954" s="721"/>
      <c r="LP954" s="721"/>
      <c r="LQ954" s="721"/>
      <c r="LR954" s="721"/>
      <c r="LS954" s="721"/>
      <c r="LT954" s="721"/>
      <c r="LU954" s="721"/>
      <c r="LV954" s="721"/>
      <c r="LW954" s="721"/>
      <c r="LX954" s="721"/>
      <c r="LY954" s="721"/>
      <c r="LZ954" s="721"/>
      <c r="MA954" s="721"/>
      <c r="MB954" s="721"/>
      <c r="MC954" s="721"/>
      <c r="MD954" s="721"/>
      <c r="ME954" s="721"/>
      <c r="MF954" s="721"/>
      <c r="MG954" s="721"/>
      <c r="MH954" s="721"/>
      <c r="MI954" s="721"/>
      <c r="MJ954" s="721"/>
      <c r="MK954" s="721"/>
      <c r="ML954" s="721"/>
      <c r="MM954" s="721"/>
      <c r="MN954" s="721"/>
      <c r="MO954" s="721"/>
      <c r="MP954" s="721"/>
      <c r="MQ954" s="721"/>
      <c r="MR954" s="721"/>
      <c r="MS954" s="721"/>
      <c r="MT954" s="721"/>
      <c r="MU954" s="721"/>
      <c r="MV954" s="721"/>
      <c r="MW954" s="721"/>
      <c r="MX954" s="721"/>
      <c r="MY954" s="721"/>
      <c r="MZ954" s="721"/>
      <c r="NA954" s="721"/>
      <c r="NB954" s="721"/>
      <c r="NC954" s="721"/>
      <c r="ND954" s="721"/>
      <c r="NE954" s="721"/>
      <c r="NF954" s="721"/>
      <c r="NG954" s="721"/>
      <c r="NH954" s="721"/>
      <c r="NI954" s="721"/>
      <c r="NJ954" s="721"/>
      <c r="NK954" s="721"/>
      <c r="NL954" s="721"/>
      <c r="NM954" s="721"/>
      <c r="NN954" s="721"/>
      <c r="NO954" s="721"/>
      <c r="NP954" s="721"/>
      <c r="NQ954" s="721"/>
      <c r="NR954" s="721"/>
      <c r="NS954" s="721"/>
      <c r="NT954" s="721"/>
      <c r="NU954" s="721"/>
      <c r="NV954" s="721"/>
      <c r="NW954" s="721"/>
      <c r="NX954" s="721"/>
      <c r="NY954" s="721"/>
      <c r="NZ954" s="721"/>
      <c r="OA954" s="721"/>
      <c r="OB954" s="721"/>
      <c r="OC954" s="721"/>
      <c r="OD954" s="721"/>
      <c r="OE954" s="721"/>
      <c r="OF954" s="721"/>
      <c r="OG954" s="721"/>
      <c r="OH954" s="721"/>
      <c r="OI954" s="721"/>
      <c r="OJ954" s="721"/>
      <c r="OK954" s="721"/>
      <c r="OL954" s="721"/>
      <c r="OM954" s="721"/>
      <c r="ON954" s="721"/>
      <c r="OO954" s="721"/>
      <c r="OP954" s="721"/>
      <c r="OQ954" s="721"/>
      <c r="OR954" s="721"/>
      <c r="OS954" s="721"/>
      <c r="OT954" s="721"/>
      <c r="OU954" s="721"/>
      <c r="OV954" s="721"/>
      <c r="OW954" s="721"/>
      <c r="OX954" s="721"/>
      <c r="OY954" s="721"/>
      <c r="OZ954" s="721"/>
      <c r="PA954" s="721"/>
      <c r="PB954" s="721"/>
      <c r="PC954" s="721"/>
      <c r="PD954" s="721"/>
      <c r="PE954" s="721"/>
      <c r="PF954" s="721"/>
      <c r="PG954" s="721"/>
      <c r="PH954" s="721"/>
      <c r="PI954" s="721"/>
      <c r="PJ954" s="721"/>
      <c r="PK954" s="721"/>
      <c r="PL954" s="721"/>
      <c r="PM954" s="721"/>
      <c r="PN954" s="721"/>
      <c r="PO954" s="721"/>
      <c r="PP954" s="721"/>
      <c r="PQ954" s="721"/>
      <c r="PR954" s="721"/>
      <c r="PS954" s="721"/>
      <c r="PT954" s="721"/>
      <c r="PU954" s="721"/>
      <c r="PV954" s="721"/>
      <c r="PW954" s="721"/>
      <c r="PX954" s="721"/>
      <c r="PY954" s="721"/>
      <c r="PZ954" s="721"/>
      <c r="QA954" s="721"/>
      <c r="QB954" s="721"/>
      <c r="QC954" s="721"/>
      <c r="QD954" s="721"/>
      <c r="QE954" s="721"/>
      <c r="QF954" s="721"/>
      <c r="QG954" s="721"/>
      <c r="QH954" s="721"/>
      <c r="QI954" s="721"/>
      <c r="QJ954" s="721"/>
      <c r="QK954" s="721"/>
      <c r="QL954" s="721"/>
      <c r="QM954" s="721"/>
      <c r="QN954" s="721"/>
      <c r="QO954" s="721"/>
      <c r="QP954" s="721"/>
      <c r="QQ954" s="721"/>
      <c r="QR954" s="721"/>
      <c r="QS954" s="721"/>
      <c r="QT954" s="721"/>
      <c r="QU954" s="721"/>
      <c r="QV954" s="721"/>
      <c r="QW954" s="721"/>
      <c r="QX954" s="721"/>
      <c r="QY954" s="721"/>
      <c r="QZ954" s="721"/>
      <c r="RA954" s="721"/>
      <c r="RB954" s="721"/>
      <c r="RC954" s="721"/>
      <c r="RD954" s="721"/>
      <c r="RE954" s="721"/>
      <c r="RF954" s="721"/>
      <c r="RG954" s="721"/>
      <c r="RH954" s="721"/>
      <c r="RI954" s="721"/>
      <c r="RJ954" s="721"/>
      <c r="RK954" s="721"/>
      <c r="RL954" s="721"/>
      <c r="RM954" s="721"/>
      <c r="RN954" s="721"/>
      <c r="RO954" s="721"/>
      <c r="RP954" s="721"/>
      <c r="RQ954" s="721"/>
      <c r="RR954" s="721"/>
      <c r="RS954" s="721"/>
      <c r="RT954" s="721"/>
      <c r="RU954" s="721"/>
      <c r="RV954" s="721"/>
      <c r="RW954" s="721"/>
      <c r="RX954" s="721"/>
      <c r="RY954" s="721"/>
      <c r="RZ954" s="721"/>
      <c r="SA954" s="721"/>
      <c r="SB954" s="721"/>
      <c r="SC954" s="721"/>
      <c r="SD954" s="721"/>
      <c r="SE954" s="721"/>
      <c r="SF954" s="721"/>
      <c r="SG954" s="721"/>
      <c r="SH954" s="721"/>
      <c r="SI954" s="721"/>
      <c r="SJ954" s="721"/>
      <c r="SK954" s="721"/>
      <c r="SL954" s="721"/>
      <c r="SM954" s="721"/>
      <c r="SN954" s="721"/>
      <c r="SO954" s="721"/>
      <c r="SP954" s="721"/>
      <c r="SQ954" s="721"/>
      <c r="SR954" s="721"/>
      <c r="SS954" s="721"/>
      <c r="ST954" s="721"/>
      <c r="SU954" s="721"/>
      <c r="SV954" s="721"/>
      <c r="SW954" s="721"/>
      <c r="SX954" s="721"/>
      <c r="SY954" s="721"/>
      <c r="SZ954" s="721"/>
      <c r="TA954" s="721"/>
      <c r="TB954" s="721"/>
      <c r="TC954" s="721"/>
      <c r="TD954" s="721"/>
      <c r="TE954" s="721"/>
      <c r="TF954" s="721"/>
      <c r="TG954" s="721"/>
      <c r="TH954" s="721"/>
      <c r="TI954" s="721"/>
      <c r="TJ954" s="721"/>
      <c r="TK954" s="721"/>
      <c r="TL954" s="721"/>
      <c r="TM954" s="721"/>
      <c r="TN954" s="721"/>
      <c r="TO954" s="721"/>
      <c r="TP954" s="721"/>
      <c r="TQ954" s="721"/>
      <c r="TR954" s="721"/>
      <c r="TS954" s="721"/>
      <c r="TT954" s="721"/>
      <c r="TU954" s="721"/>
      <c r="TV954" s="721"/>
      <c r="TW954" s="721"/>
      <c r="TX954" s="721"/>
      <c r="TY954" s="721"/>
      <c r="TZ954" s="721"/>
      <c r="UA954" s="721"/>
      <c r="UB954" s="721"/>
      <c r="UC954" s="721"/>
      <c r="UD954" s="721"/>
      <c r="UE954" s="721"/>
      <c r="UF954" s="721"/>
      <c r="UG954" s="721"/>
      <c r="UH954" s="721"/>
      <c r="UI954" s="721"/>
      <c r="UJ954" s="721"/>
      <c r="UK954" s="721"/>
      <c r="UL954" s="721"/>
      <c r="UM954" s="721"/>
      <c r="UN954" s="721"/>
      <c r="UO954" s="721"/>
      <c r="UP954" s="721"/>
      <c r="UQ954" s="721"/>
      <c r="UR954" s="721"/>
      <c r="US954" s="721"/>
      <c r="UT954" s="721"/>
      <c r="UU954" s="721"/>
      <c r="UV954" s="721"/>
      <c r="UW954" s="721"/>
      <c r="UX954" s="721"/>
      <c r="UY954" s="721"/>
      <c r="UZ954" s="721"/>
      <c r="VA954" s="721"/>
      <c r="VB954" s="721"/>
      <c r="VC954" s="721"/>
      <c r="VD954" s="721"/>
      <c r="VE954" s="721"/>
      <c r="VF954" s="721"/>
      <c r="VG954" s="721"/>
      <c r="VH954" s="721"/>
      <c r="VI954" s="721"/>
      <c r="VJ954" s="721"/>
      <c r="VK954" s="721"/>
      <c r="VL954" s="721"/>
      <c r="VM954" s="721"/>
      <c r="VN954" s="721"/>
      <c r="VO954" s="721"/>
      <c r="VP954" s="721"/>
      <c r="VQ954" s="721"/>
      <c r="VR954" s="721"/>
      <c r="VS954" s="721"/>
      <c r="VT954" s="721"/>
      <c r="VU954" s="721"/>
      <c r="VV954" s="721"/>
      <c r="VW954" s="721"/>
      <c r="VX954" s="721"/>
      <c r="VY954" s="721"/>
      <c r="VZ954" s="721"/>
      <c r="WA954" s="721"/>
      <c r="WB954" s="721"/>
      <c r="WC954" s="721"/>
      <c r="WD954" s="721"/>
      <c r="WE954" s="721"/>
      <c r="WF954" s="721"/>
      <c r="WG954" s="721"/>
      <c r="WH954" s="721"/>
      <c r="WI954" s="721"/>
      <c r="WJ954" s="721"/>
      <c r="WK954" s="721"/>
      <c r="WL954" s="721"/>
      <c r="WM954" s="721"/>
      <c r="WN954" s="721"/>
      <c r="WO954" s="721"/>
      <c r="WP954" s="721"/>
      <c r="WQ954" s="721"/>
      <c r="WR954" s="721"/>
      <c r="WS954" s="721"/>
      <c r="WT954" s="721"/>
      <c r="WU954" s="721"/>
      <c r="WV954" s="721"/>
      <c r="WW954" s="721"/>
      <c r="WX954" s="721"/>
      <c r="WY954" s="721"/>
      <c r="WZ954" s="721"/>
      <c r="XA954" s="721"/>
      <c r="XB954" s="721"/>
      <c r="XC954" s="721"/>
      <c r="XD954" s="721"/>
      <c r="XE954" s="721"/>
      <c r="XF954" s="721"/>
      <c r="XG954" s="721"/>
      <c r="XH954" s="721"/>
      <c r="XI954" s="721"/>
      <c r="XJ954" s="721"/>
      <c r="XK954" s="721"/>
      <c r="XL954" s="721"/>
      <c r="XM954" s="721"/>
      <c r="XN954" s="721"/>
      <c r="XO954" s="721"/>
      <c r="XP954" s="721"/>
      <c r="XQ954" s="721"/>
      <c r="XR954" s="721"/>
      <c r="XS954" s="721"/>
      <c r="XT954" s="721"/>
      <c r="XU954" s="721"/>
      <c r="XV954" s="721"/>
      <c r="XW954" s="721"/>
      <c r="XX954" s="721"/>
      <c r="XY954" s="721"/>
      <c r="XZ954" s="721"/>
      <c r="YA954" s="721"/>
      <c r="YB954" s="721"/>
      <c r="YC954" s="721"/>
      <c r="YD954" s="721"/>
      <c r="YE954" s="721"/>
      <c r="YF954" s="721"/>
      <c r="YG954" s="721"/>
      <c r="YH954" s="721"/>
      <c r="YI954" s="721"/>
      <c r="YJ954" s="721"/>
      <c r="YK954" s="721"/>
      <c r="YL954" s="721"/>
      <c r="YM954" s="721"/>
      <c r="YN954" s="721"/>
      <c r="YO954" s="721"/>
      <c r="YP954" s="721"/>
      <c r="YQ954" s="721"/>
      <c r="YR954" s="721"/>
      <c r="YS954" s="721"/>
      <c r="YT954" s="721"/>
      <c r="YU954" s="721"/>
      <c r="YV954" s="721"/>
      <c r="YW954" s="721"/>
      <c r="YX954" s="721"/>
      <c r="YY954" s="721"/>
      <c r="YZ954" s="721"/>
      <c r="ZA954" s="721"/>
      <c r="ZB954" s="721"/>
      <c r="ZC954" s="721"/>
      <c r="ZD954" s="721"/>
      <c r="ZE954" s="721"/>
      <c r="ZF954" s="721"/>
      <c r="ZG954" s="721"/>
      <c r="ZH954" s="721"/>
      <c r="ZI954" s="721"/>
      <c r="ZJ954" s="721"/>
      <c r="ZK954" s="721"/>
      <c r="ZL954" s="721"/>
      <c r="ZM954" s="721"/>
      <c r="ZN954" s="721"/>
      <c r="ZO954" s="721"/>
      <c r="ZP954" s="721"/>
      <c r="ZQ954" s="721"/>
      <c r="ZR954" s="721"/>
      <c r="ZS954" s="721"/>
      <c r="ZT954" s="721"/>
      <c r="ZU954" s="721"/>
      <c r="ZV954" s="721"/>
      <c r="ZW954" s="721"/>
      <c r="ZX954" s="721"/>
      <c r="ZY954" s="721"/>
      <c r="ZZ954" s="721"/>
      <c r="AAA954" s="721"/>
      <c r="AAB954" s="721"/>
      <c r="AAC954" s="721"/>
      <c r="AAD954" s="721"/>
      <c r="AAE954" s="721"/>
      <c r="AAF954" s="721"/>
      <c r="AAG954" s="721"/>
      <c r="AAH954" s="721"/>
      <c r="AAI954" s="721"/>
      <c r="AAJ954" s="721"/>
      <c r="AAK954" s="721"/>
      <c r="AAL954" s="721"/>
      <c r="AAM954" s="721"/>
      <c r="AAN954" s="721"/>
      <c r="AAO954" s="721"/>
      <c r="AAP954" s="721"/>
      <c r="AAQ954" s="721"/>
      <c r="AAR954" s="721"/>
      <c r="AAS954" s="721"/>
      <c r="AAT954" s="721"/>
      <c r="AAU954" s="721"/>
      <c r="AAV954" s="721"/>
      <c r="AAW954" s="721"/>
      <c r="AAX954" s="721"/>
      <c r="AAY954" s="721"/>
      <c r="AAZ954" s="721"/>
      <c r="ABA954" s="721"/>
      <c r="ABB954" s="721"/>
      <c r="ABC954" s="721"/>
      <c r="ABD954" s="721"/>
      <c r="ABE954" s="721"/>
      <c r="ABF954" s="721"/>
      <c r="ABG954" s="721"/>
      <c r="ABH954" s="721"/>
      <c r="ABI954" s="721"/>
      <c r="ABJ954" s="721"/>
      <c r="ABK954" s="721"/>
      <c r="ABL954" s="721"/>
      <c r="ABM954" s="721"/>
      <c r="ABN954" s="721"/>
      <c r="ABO954" s="721"/>
      <c r="ABP954" s="721"/>
      <c r="ABQ954" s="721"/>
      <c r="ABR954" s="721"/>
      <c r="ABS954" s="721"/>
      <c r="ABT954" s="721"/>
      <c r="ABU954" s="721"/>
      <c r="ABV954" s="721"/>
      <c r="ABW954" s="721"/>
      <c r="ABX954" s="721"/>
      <c r="ABY954" s="721"/>
      <c r="ABZ954" s="721"/>
      <c r="ACA954" s="721"/>
      <c r="ACB954" s="721"/>
      <c r="ACC954" s="721"/>
      <c r="ACD954" s="721"/>
      <c r="ACE954" s="721"/>
      <c r="ACF954" s="721"/>
      <c r="ACG954" s="721"/>
      <c r="ACH954" s="721"/>
      <c r="ACI954" s="721"/>
      <c r="ACJ954" s="721"/>
      <c r="ACK954" s="721"/>
      <c r="ACL954" s="721"/>
      <c r="ACM954" s="721"/>
      <c r="ACN954" s="721"/>
      <c r="ACO954" s="721"/>
      <c r="ACP954" s="721"/>
      <c r="ACQ954" s="721"/>
      <c r="ACR954" s="721"/>
      <c r="ACS954" s="721"/>
      <c r="ACT954" s="721"/>
      <c r="ACU954" s="721"/>
      <c r="ACV954" s="721"/>
      <c r="ACW954" s="721"/>
      <c r="ACX954" s="721"/>
      <c r="ACY954" s="721"/>
      <c r="ACZ954" s="721"/>
      <c r="ADA954" s="721"/>
      <c r="ADB954" s="721"/>
      <c r="ADC954" s="721"/>
      <c r="ADD954" s="721"/>
      <c r="ADE954" s="721"/>
      <c r="ADF954" s="721"/>
      <c r="ADG954" s="721"/>
      <c r="ADH954" s="721"/>
      <c r="ADI954" s="721"/>
      <c r="ADJ954" s="721"/>
      <c r="ADK954" s="721"/>
      <c r="ADL954" s="721"/>
      <c r="ADM954" s="721"/>
      <c r="ADN954" s="721"/>
      <c r="ADO954" s="721"/>
      <c r="ADP954" s="721"/>
      <c r="ADQ954" s="721"/>
      <c r="ADR954" s="721"/>
      <c r="ADS954" s="721"/>
      <c r="ADT954" s="721"/>
      <c r="ADU954" s="721"/>
      <c r="ADV954" s="721"/>
      <c r="ADW954" s="721"/>
      <c r="ADX954" s="721"/>
      <c r="ADY954" s="721"/>
      <c r="ADZ954" s="721"/>
      <c r="AEA954" s="721"/>
      <c r="AEB954" s="721"/>
      <c r="AEC954" s="721"/>
      <c r="AED954" s="721"/>
      <c r="AEE954" s="721"/>
      <c r="AEF954" s="721"/>
      <c r="AEG954" s="721"/>
      <c r="AEH954" s="721"/>
      <c r="AEI954" s="721"/>
      <c r="AEJ954" s="721"/>
      <c r="AEK954" s="721"/>
      <c r="AEL954" s="721"/>
      <c r="AEM954" s="721"/>
      <c r="AEN954" s="721"/>
      <c r="AEO954" s="721"/>
      <c r="AEP954" s="721"/>
      <c r="AEQ954" s="721"/>
      <c r="AER954" s="721"/>
      <c r="AES954" s="721"/>
      <c r="AET954" s="721"/>
      <c r="AEU954" s="721"/>
      <c r="AEV954" s="721"/>
      <c r="AEW954" s="721"/>
      <c r="AEX954" s="721"/>
      <c r="AEY954" s="721"/>
      <c r="AEZ954" s="721"/>
      <c r="AFA954" s="721"/>
      <c r="AFB954" s="721"/>
      <c r="AFC954" s="721"/>
      <c r="AFD954" s="721"/>
      <c r="AFE954" s="721"/>
      <c r="AFF954" s="721"/>
      <c r="AFG954" s="721"/>
      <c r="AFH954" s="721"/>
      <c r="AFI954" s="721"/>
      <c r="AFJ954" s="721"/>
      <c r="AFK954" s="721"/>
      <c r="AFL954" s="721"/>
      <c r="AFM954" s="721"/>
      <c r="AFN954" s="721"/>
      <c r="AFO954" s="721"/>
      <c r="AFP954" s="721"/>
      <c r="AFQ954" s="721"/>
      <c r="AFR954" s="721"/>
      <c r="AFS954" s="721"/>
      <c r="AFT954" s="721"/>
      <c r="AFU954" s="721"/>
      <c r="AFV954" s="721"/>
      <c r="AFW954" s="721"/>
      <c r="AFX954" s="721"/>
      <c r="AFY954" s="721"/>
      <c r="AFZ954" s="721"/>
      <c r="AGA954" s="721"/>
      <c r="AGB954" s="721"/>
      <c r="AGC954" s="721"/>
      <c r="AGD954" s="721"/>
      <c r="AGE954" s="721"/>
      <c r="AGF954" s="721"/>
      <c r="AGG954" s="721"/>
      <c r="AGH954" s="721"/>
      <c r="AGI954" s="721"/>
      <c r="AGJ954" s="721"/>
      <c r="AGK954" s="721"/>
      <c r="AGL954" s="721"/>
      <c r="AGM954" s="721"/>
      <c r="AGN954" s="721"/>
      <c r="AGO954" s="721"/>
      <c r="AGP954" s="721"/>
      <c r="AGQ954" s="721"/>
      <c r="AGR954" s="721"/>
      <c r="AGS954" s="721"/>
      <c r="AGT954" s="721"/>
      <c r="AGU954" s="721"/>
      <c r="AGV954" s="721"/>
      <c r="AGW954" s="721"/>
      <c r="AGX954" s="721"/>
      <c r="AGY954" s="721"/>
      <c r="AGZ954" s="721"/>
      <c r="AHA954" s="721"/>
      <c r="AHB954" s="721"/>
      <c r="AHC954" s="721"/>
      <c r="AHD954" s="721"/>
      <c r="AHE954" s="721"/>
      <c r="AHF954" s="721"/>
      <c r="AHG954" s="721"/>
      <c r="AHH954" s="721"/>
      <c r="AHI954" s="721"/>
      <c r="AHJ954" s="721"/>
      <c r="AHK954" s="721"/>
      <c r="AHL954" s="721"/>
      <c r="AHM954" s="721"/>
      <c r="AHN954" s="721"/>
      <c r="AHO954" s="721"/>
      <c r="AHP954" s="721"/>
      <c r="AHQ954" s="721"/>
      <c r="AHR954" s="721"/>
      <c r="AHS954" s="721"/>
      <c r="AHT954" s="721"/>
      <c r="AHU954" s="721"/>
      <c r="AHV954" s="721"/>
      <c r="AHW954" s="721"/>
      <c r="AHX954" s="721"/>
      <c r="AHY954" s="721"/>
      <c r="AHZ954" s="721"/>
      <c r="AIA954" s="721"/>
      <c r="AIB954" s="721"/>
      <c r="AIC954" s="721"/>
      <c r="AID954" s="721"/>
      <c r="AIE954" s="721"/>
      <c r="AIF954" s="721"/>
      <c r="AIG954" s="721"/>
      <c r="AIH954" s="721"/>
      <c r="AII954" s="721"/>
      <c r="AIJ954" s="721"/>
      <c r="AIK954" s="721"/>
      <c r="AIL954" s="721"/>
      <c r="AIM954" s="721"/>
      <c r="AIN954" s="721"/>
      <c r="AIO954" s="721"/>
      <c r="AIP954" s="721"/>
      <c r="AIQ954" s="721"/>
      <c r="AIR954" s="721"/>
      <c r="AIS954" s="721"/>
      <c r="AIT954" s="721"/>
      <c r="AIU954" s="721"/>
      <c r="AIV954" s="721"/>
      <c r="AIW954" s="721"/>
      <c r="AIX954" s="721"/>
      <c r="AIY954" s="721"/>
      <c r="AIZ954" s="721"/>
      <c r="AJA954" s="721"/>
      <c r="AJB954" s="721"/>
      <c r="AJC954" s="721"/>
      <c r="AJD954" s="721"/>
      <c r="AJE954" s="721"/>
      <c r="AJF954" s="721"/>
      <c r="AJG954" s="721"/>
      <c r="AJH954" s="721"/>
      <c r="AJI954" s="721"/>
      <c r="AJJ954" s="721"/>
      <c r="AJK954" s="721"/>
      <c r="AJL954" s="721"/>
      <c r="AJM954" s="721"/>
      <c r="AJN954" s="721"/>
      <c r="AJO954" s="721"/>
      <c r="AJP954" s="721"/>
      <c r="AJQ954" s="721"/>
      <c r="AJR954" s="721"/>
      <c r="AJS954" s="721"/>
      <c r="AJT954" s="721"/>
      <c r="AJU954" s="721"/>
      <c r="AJV954" s="721"/>
      <c r="AJW954" s="721"/>
      <c r="AJX954" s="721"/>
      <c r="AJY954" s="721"/>
      <c r="AJZ954" s="721"/>
      <c r="AKA954" s="721"/>
      <c r="AKB954" s="721"/>
      <c r="AKC954" s="721"/>
      <c r="AKD954" s="721"/>
      <c r="AKE954" s="721"/>
      <c r="AKF954" s="721"/>
      <c r="AKG954" s="721"/>
      <c r="AKH954" s="721"/>
      <c r="AKI954" s="721"/>
      <c r="AKJ954" s="721"/>
      <c r="AKK954" s="721"/>
      <c r="AKL954" s="721"/>
      <c r="AKM954" s="721"/>
      <c r="AKN954" s="721"/>
      <c r="AKO954" s="721"/>
      <c r="AKP954" s="721"/>
      <c r="AKQ954" s="721"/>
      <c r="AKR954" s="721"/>
      <c r="AKS954" s="721"/>
      <c r="AKT954" s="721"/>
      <c r="AKU954" s="721"/>
      <c r="AKV954" s="721"/>
      <c r="AKW954" s="721"/>
      <c r="AKX954" s="721"/>
      <c r="AKY954" s="721"/>
      <c r="AKZ954" s="721"/>
      <c r="ALA954" s="721"/>
      <c r="ALB954" s="721"/>
      <c r="ALC954" s="721"/>
      <c r="ALD954" s="721"/>
      <c r="ALE954" s="721"/>
      <c r="ALF954" s="721"/>
      <c r="ALG954" s="721"/>
      <c r="ALH954" s="721"/>
      <c r="ALI954" s="721"/>
      <c r="ALJ954" s="721"/>
      <c r="ALK954" s="721"/>
      <c r="ALL954" s="721"/>
      <c r="ALM954" s="721"/>
      <c r="ALN954" s="721"/>
      <c r="ALO954" s="721"/>
      <c r="ALP954" s="721"/>
      <c r="ALQ954" s="721"/>
      <c r="ALR954" s="721"/>
      <c r="ALS954" s="721"/>
      <c r="ALT954" s="721"/>
      <c r="ALU954" s="721"/>
      <c r="ALV954" s="721"/>
      <c r="ALW954" s="721"/>
      <c r="ALX954" s="721"/>
      <c r="ALY954" s="721"/>
      <c r="ALZ954" s="721"/>
      <c r="AMA954" s="721"/>
      <c r="AMB954" s="721"/>
      <c r="AMC954" s="721"/>
      <c r="AMD954" s="721"/>
      <c r="AME954" s="721"/>
      <c r="AMF954" s="721"/>
      <c r="AMG954" s="721"/>
      <c r="AMH954" s="721"/>
      <c r="AMI954" s="721"/>
      <c r="AMJ954" s="721"/>
      <c r="AMK954" s="721"/>
      <c r="AML954" s="721"/>
      <c r="AMM954" s="721"/>
      <c r="AMN954" s="721"/>
      <c r="AMO954" s="721"/>
      <c r="AMP954" s="721"/>
      <c r="AMQ954" s="721"/>
      <c r="AMR954" s="721"/>
      <c r="AMS954" s="721"/>
      <c r="AMT954" s="721"/>
      <c r="AMU954" s="721"/>
      <c r="AMV954" s="721"/>
      <c r="AMW954" s="721"/>
      <c r="AMX954" s="721"/>
      <c r="AMY954" s="721"/>
      <c r="AMZ954" s="721"/>
      <c r="ANA954" s="721"/>
      <c r="ANB954" s="721"/>
      <c r="ANC954" s="721"/>
      <c r="AND954" s="721"/>
      <c r="ANE954" s="721"/>
      <c r="ANF954" s="721"/>
      <c r="ANG954" s="721"/>
      <c r="ANH954" s="721"/>
      <c r="ANI954" s="721"/>
      <c r="ANJ954" s="721"/>
      <c r="ANK954" s="721"/>
      <c r="ANL954" s="721"/>
      <c r="ANM954" s="721"/>
      <c r="ANN954" s="721"/>
      <c r="ANO954" s="721"/>
      <c r="ANP954" s="721"/>
      <c r="ANQ954" s="721"/>
      <c r="ANR954" s="721"/>
      <c r="ANS954" s="721"/>
      <c r="ANT954" s="721"/>
      <c r="ANU954" s="721"/>
      <c r="ANV954" s="721"/>
      <c r="ANW954" s="721"/>
      <c r="ANX954" s="721"/>
      <c r="ANY954" s="721"/>
      <c r="ANZ954" s="721"/>
      <c r="AOA954" s="721"/>
      <c r="AOB954" s="721"/>
      <c r="AOC954" s="721"/>
      <c r="AOD954" s="721"/>
      <c r="AOE954" s="721"/>
      <c r="AOF954" s="721"/>
      <c r="AOG954" s="721"/>
      <c r="AOH954" s="721"/>
      <c r="AOI954" s="721"/>
      <c r="AOJ954" s="721"/>
      <c r="AOK954" s="721"/>
      <c r="AOL954" s="721"/>
      <c r="AOM954" s="721"/>
      <c r="AON954" s="721"/>
      <c r="AOO954" s="721"/>
      <c r="AOP954" s="721"/>
      <c r="AOQ954" s="721"/>
      <c r="AOR954" s="721"/>
      <c r="AOS954" s="721"/>
      <c r="AOT954" s="721"/>
      <c r="AOU954" s="721"/>
      <c r="AOV954" s="721"/>
      <c r="AOW954" s="721"/>
      <c r="AOX954" s="721"/>
      <c r="AOY954" s="721"/>
      <c r="AOZ954" s="721"/>
      <c r="APA954" s="721"/>
      <c r="APB954" s="721"/>
      <c r="APC954" s="721"/>
      <c r="APD954" s="721"/>
      <c r="APE954" s="721"/>
      <c r="APF954" s="721"/>
      <c r="APG954" s="721"/>
      <c r="APH954" s="721"/>
      <c r="API954" s="721"/>
      <c r="APJ954" s="721"/>
      <c r="APK954" s="721"/>
      <c r="APL954" s="721"/>
      <c r="APM954" s="721"/>
      <c r="APN954" s="721"/>
      <c r="APO954" s="721"/>
      <c r="APP954" s="721"/>
      <c r="APQ954" s="721"/>
      <c r="APR954" s="721"/>
      <c r="APS954" s="721"/>
      <c r="APT954" s="721"/>
      <c r="APU954" s="721"/>
      <c r="APV954" s="721"/>
      <c r="APW954" s="721"/>
      <c r="APX954" s="721"/>
      <c r="APY954" s="721"/>
      <c r="APZ954" s="721"/>
      <c r="AQA954" s="721"/>
      <c r="AQB954" s="721"/>
      <c r="AQC954" s="721"/>
      <c r="AQD954" s="721"/>
      <c r="AQE954" s="721"/>
      <c r="AQF954" s="721"/>
      <c r="AQG954" s="721"/>
      <c r="AQH954" s="721"/>
      <c r="AQI954" s="721"/>
      <c r="AQJ954" s="721"/>
      <c r="AQK954" s="721"/>
      <c r="AQL954" s="721"/>
      <c r="AQM954" s="721"/>
      <c r="AQN954" s="721"/>
      <c r="AQO954" s="721"/>
      <c r="AQP954" s="721"/>
      <c r="AQQ954" s="721"/>
      <c r="AQR954" s="721"/>
      <c r="AQS954" s="721"/>
      <c r="AQT954" s="721"/>
      <c r="AQU954" s="721"/>
      <c r="AQV954" s="721"/>
      <c r="AQW954" s="721"/>
      <c r="AQX954" s="721"/>
      <c r="AQY954" s="721"/>
      <c r="AQZ954" s="721"/>
      <c r="ARA954" s="721"/>
      <c r="ARB954" s="721"/>
      <c r="ARC954" s="721"/>
      <c r="ARD954" s="721"/>
      <c r="ARE954" s="721"/>
      <c r="ARF954" s="721"/>
      <c r="ARG954" s="721"/>
      <c r="ARH954" s="721"/>
      <c r="ARI954" s="721"/>
      <c r="ARJ954" s="721"/>
      <c r="ARK954" s="721"/>
      <c r="ARL954" s="721"/>
      <c r="ARM954" s="721"/>
      <c r="ARN954" s="721"/>
      <c r="ARO954" s="721"/>
      <c r="ARP954" s="721"/>
      <c r="ARQ954" s="721"/>
      <c r="ARR954" s="721"/>
      <c r="ARS954" s="721"/>
      <c r="ART954" s="721"/>
      <c r="ARU954" s="721"/>
      <c r="ARV954" s="721"/>
      <c r="ARW954" s="721"/>
      <c r="ARX954" s="721"/>
      <c r="ARY954" s="721"/>
      <c r="ARZ954" s="721"/>
      <c r="ASA954" s="721"/>
      <c r="ASB954" s="721"/>
      <c r="ASC954" s="721"/>
      <c r="ASD954" s="721"/>
      <c r="ASE954" s="721"/>
      <c r="ASF954" s="721"/>
      <c r="ASG954" s="721"/>
      <c r="ASH954" s="721"/>
      <c r="ASI954" s="721"/>
      <c r="ASJ954" s="721"/>
      <c r="ASK954" s="721"/>
      <c r="ASL954" s="721"/>
      <c r="ASM954" s="721"/>
      <c r="ASN954" s="721"/>
      <c r="ASO954" s="721"/>
      <c r="ASP954" s="721"/>
      <c r="ASQ954" s="721"/>
      <c r="ASR954" s="721"/>
      <c r="ASS954" s="721"/>
      <c r="AST954" s="721"/>
      <c r="ASU954" s="721"/>
      <c r="ASV954" s="721"/>
      <c r="ASW954" s="721"/>
      <c r="ASX954" s="721"/>
      <c r="ASY954" s="721"/>
      <c r="ASZ954" s="721"/>
      <c r="ATA954" s="721"/>
      <c r="ATB954" s="721"/>
      <c r="ATC954" s="721"/>
      <c r="ATD954" s="721"/>
      <c r="ATE954" s="721"/>
      <c r="ATF954" s="721"/>
      <c r="ATG954" s="721"/>
      <c r="ATH954" s="721"/>
      <c r="ATI954" s="721"/>
      <c r="ATJ954" s="721"/>
      <c r="ATK954" s="721"/>
      <c r="ATL954" s="721"/>
      <c r="ATM954" s="721"/>
      <c r="ATN954" s="721"/>
      <c r="ATO954" s="721"/>
      <c r="ATP954" s="721"/>
      <c r="ATQ954" s="721"/>
      <c r="ATR954" s="721"/>
      <c r="ATS954" s="721"/>
      <c r="ATT954" s="721"/>
      <c r="ATU954" s="721"/>
      <c r="ATV954" s="721"/>
      <c r="ATW954" s="721"/>
      <c r="ATX954" s="721"/>
      <c r="ATY954" s="721"/>
      <c r="ATZ954" s="721"/>
      <c r="AUA954" s="721"/>
      <c r="AUB954" s="721"/>
      <c r="AUC954" s="721"/>
      <c r="AUD954" s="721"/>
      <c r="AUE954" s="721"/>
      <c r="AUF954" s="721"/>
      <c r="AUG954" s="721"/>
      <c r="AUH954" s="721"/>
      <c r="AUI954" s="721"/>
      <c r="AUJ954" s="721"/>
      <c r="AUK954" s="721"/>
      <c r="AUL954" s="721"/>
      <c r="AUM954" s="721"/>
      <c r="AUN954" s="721"/>
      <c r="AUO954" s="721"/>
      <c r="AUP954" s="721"/>
      <c r="AUQ954" s="721"/>
      <c r="AUR954" s="721"/>
      <c r="AUS954" s="721"/>
      <c r="AUT954" s="721"/>
      <c r="AUU954" s="721"/>
      <c r="AUV954" s="721"/>
      <c r="AUW954" s="721"/>
      <c r="AUX954" s="721"/>
      <c r="AUY954" s="721"/>
      <c r="AUZ954" s="721"/>
      <c r="AVA954" s="721"/>
      <c r="AVB954" s="721"/>
      <c r="AVC954" s="721"/>
      <c r="AVD954" s="721"/>
      <c r="AVE954" s="721"/>
      <c r="AVF954" s="721"/>
      <c r="AVG954" s="721"/>
      <c r="AVH954" s="721"/>
      <c r="AVI954" s="721"/>
      <c r="AVJ954" s="721"/>
      <c r="AVK954" s="721"/>
    </row>
    <row r="955" spans="1:1259">
      <c r="A955" s="716"/>
      <c r="B955" s="716"/>
      <c r="C955" s="716"/>
      <c r="D955" s="714" t="s">
        <v>3247</v>
      </c>
      <c r="E955" s="714" t="s">
        <v>3104</v>
      </c>
      <c r="F955" s="703"/>
      <c r="G955" s="703"/>
      <c r="H955" s="734">
        <v>11</v>
      </c>
      <c r="I955" s="698" t="s">
        <v>1699</v>
      </c>
      <c r="J955" s="704"/>
      <c r="K955" s="704" t="s">
        <v>5020</v>
      </c>
      <c r="L955" s="704" t="s">
        <v>3340</v>
      </c>
      <c r="M955" s="704">
        <v>44550</v>
      </c>
      <c r="N955" s="704">
        <v>44652</v>
      </c>
      <c r="O955" s="706"/>
      <c r="P955" s="704"/>
      <c r="Q955" s="704"/>
      <c r="R955" s="704"/>
      <c r="S955" s="703" t="s">
        <v>2425</v>
      </c>
      <c r="T955" s="703">
        <v>60</v>
      </c>
      <c r="U955" s="703"/>
      <c r="V955" s="703" t="s">
        <v>973</v>
      </c>
      <c r="W955" s="703">
        <v>400</v>
      </c>
      <c r="X955" s="707">
        <v>480</v>
      </c>
      <c r="Y955" s="539">
        <f t="shared" si="42"/>
        <v>192000</v>
      </c>
      <c r="Z955" s="708">
        <v>0.53</v>
      </c>
      <c r="AA955" s="681">
        <f t="shared" si="43"/>
        <v>101760</v>
      </c>
      <c r="AB955" s="682"/>
      <c r="AC955" s="683">
        <v>0</v>
      </c>
      <c r="AD955" s="710"/>
      <c r="AE955" s="709"/>
      <c r="AF955" s="695">
        <f t="shared" si="44"/>
        <v>101760</v>
      </c>
      <c r="AG955" s="703" t="s">
        <v>1073</v>
      </c>
      <c r="AH955" s="703"/>
      <c r="AI955" s="705">
        <v>60</v>
      </c>
      <c r="AJ955" s="703" t="s">
        <v>3508</v>
      </c>
      <c r="AK955" s="711" t="s">
        <v>1149</v>
      </c>
      <c r="AL955" s="703">
        <v>73128</v>
      </c>
      <c r="AM955" s="703" t="s">
        <v>52</v>
      </c>
      <c r="AN955" s="703"/>
      <c r="AO955" s="703"/>
      <c r="AP955" s="712"/>
      <c r="AQ955" s="712" t="s">
        <v>37</v>
      </c>
      <c r="AR955" s="712"/>
      <c r="AS955" s="715" t="s">
        <v>1157</v>
      </c>
      <c r="AT955" s="715" t="s">
        <v>1078</v>
      </c>
      <c r="AU955" s="715" t="s">
        <v>1078</v>
      </c>
      <c r="AV955" s="708">
        <v>0.53</v>
      </c>
      <c r="AW955" s="721"/>
      <c r="AX955" s="721"/>
      <c r="AY955" s="721"/>
      <c r="AZ955" s="721"/>
      <c r="BA955" s="721"/>
      <c r="BB955" s="721"/>
      <c r="BC955" s="721"/>
      <c r="BD955" s="721"/>
      <c r="BE955" s="721"/>
      <c r="BF955" s="721"/>
      <c r="BG955" s="721"/>
      <c r="BH955" s="721"/>
      <c r="BI955" s="721"/>
      <c r="BJ955" s="721"/>
      <c r="BK955" s="721"/>
      <c r="BL955" s="721"/>
      <c r="BM955" s="721"/>
      <c r="BN955" s="721"/>
      <c r="BO955" s="721"/>
      <c r="BP955" s="721"/>
      <c r="BQ955" s="721"/>
      <c r="BR955" s="721"/>
      <c r="BS955" s="721"/>
      <c r="BT955" s="721"/>
      <c r="BU955" s="721"/>
      <c r="BV955" s="721"/>
      <c r="BW955" s="721"/>
      <c r="BX955" s="721"/>
      <c r="BY955" s="721"/>
      <c r="BZ955" s="721"/>
      <c r="CA955" s="721"/>
      <c r="CB955" s="721"/>
      <c r="CC955" s="721"/>
      <c r="CD955" s="721"/>
      <c r="CE955" s="721"/>
      <c r="CF955" s="721"/>
      <c r="CG955" s="721"/>
      <c r="CH955" s="721"/>
      <c r="CI955" s="721"/>
      <c r="CJ955" s="721"/>
      <c r="CK955" s="721"/>
      <c r="CL955" s="721"/>
      <c r="CM955" s="721"/>
      <c r="CN955" s="721"/>
      <c r="CO955" s="721"/>
      <c r="CP955" s="721"/>
      <c r="CQ955" s="721"/>
      <c r="CR955" s="721"/>
      <c r="CS955" s="721"/>
      <c r="CT955" s="721"/>
      <c r="CU955" s="721"/>
      <c r="CV955" s="721"/>
      <c r="CW955" s="721"/>
      <c r="CX955" s="721"/>
      <c r="CY955" s="721"/>
      <c r="CZ955" s="721"/>
      <c r="DA955" s="721"/>
      <c r="DB955" s="721"/>
      <c r="DC955" s="721"/>
      <c r="DD955" s="721"/>
      <c r="DE955" s="721"/>
      <c r="DF955" s="721"/>
      <c r="DG955" s="721"/>
      <c r="DH955" s="721"/>
      <c r="DI955" s="721"/>
      <c r="DJ955" s="721"/>
      <c r="DK955" s="721"/>
      <c r="DL955" s="721"/>
      <c r="DM955" s="721"/>
      <c r="DN955" s="721"/>
      <c r="DO955" s="721"/>
      <c r="DP955" s="721"/>
      <c r="DQ955" s="721"/>
      <c r="DR955" s="721"/>
      <c r="DS955" s="721"/>
      <c r="DT955" s="721"/>
      <c r="DU955" s="721"/>
      <c r="DV955" s="721"/>
      <c r="DW955" s="721"/>
      <c r="DX955" s="721"/>
      <c r="DY955" s="721"/>
      <c r="DZ955" s="721"/>
      <c r="EA955" s="721"/>
      <c r="EB955" s="721"/>
      <c r="EC955" s="721"/>
      <c r="ED955" s="721"/>
      <c r="EE955" s="721"/>
      <c r="EF955" s="721"/>
      <c r="EG955" s="721"/>
      <c r="EH955" s="721"/>
      <c r="EI955" s="721"/>
      <c r="EJ955" s="721"/>
      <c r="EK955" s="721"/>
      <c r="EL955" s="721"/>
      <c r="EM955" s="721"/>
      <c r="EN955" s="721"/>
      <c r="EO955" s="721"/>
      <c r="EP955" s="721"/>
      <c r="EQ955" s="721"/>
      <c r="ER955" s="721"/>
      <c r="ES955" s="721"/>
      <c r="ET955" s="721"/>
      <c r="EU955" s="721"/>
      <c r="EV955" s="721"/>
      <c r="EW955" s="721"/>
      <c r="EX955" s="721"/>
      <c r="EY955" s="721"/>
      <c r="EZ955" s="721"/>
      <c r="FA955" s="721"/>
      <c r="FB955" s="721"/>
      <c r="FC955" s="721"/>
      <c r="FD955" s="721"/>
      <c r="FE955" s="721"/>
      <c r="FF955" s="721"/>
      <c r="FG955" s="721"/>
      <c r="FH955" s="721"/>
      <c r="FI955" s="721"/>
      <c r="FJ955" s="721"/>
      <c r="FK955" s="721"/>
      <c r="FL955" s="721"/>
      <c r="FM955" s="721"/>
      <c r="FN955" s="721"/>
      <c r="FO955" s="721"/>
      <c r="FP955" s="721"/>
      <c r="FQ955" s="721"/>
      <c r="FR955" s="721"/>
      <c r="FS955" s="721"/>
      <c r="FT955" s="721"/>
      <c r="FU955" s="721"/>
      <c r="FV955" s="721"/>
      <c r="FW955" s="721"/>
      <c r="FX955" s="721"/>
      <c r="FY955" s="721"/>
      <c r="FZ955" s="721"/>
      <c r="GA955" s="721"/>
      <c r="GB955" s="721"/>
      <c r="GC955" s="721"/>
      <c r="GD955" s="721"/>
      <c r="GE955" s="721"/>
      <c r="GF955" s="721"/>
      <c r="GG955" s="721"/>
      <c r="GH955" s="721"/>
      <c r="GI955" s="721"/>
      <c r="GJ955" s="721"/>
      <c r="GK955" s="721"/>
      <c r="GL955" s="721"/>
      <c r="GM955" s="721"/>
      <c r="GN955" s="721"/>
      <c r="GO955" s="721"/>
      <c r="GP955" s="721"/>
      <c r="GQ955" s="721"/>
      <c r="GR955" s="721"/>
      <c r="GS955" s="721"/>
      <c r="GT955" s="721"/>
      <c r="GU955" s="721"/>
      <c r="GV955" s="721"/>
      <c r="GW955" s="721"/>
      <c r="GX955" s="721"/>
      <c r="GY955" s="721"/>
      <c r="GZ955" s="721"/>
      <c r="HA955" s="721"/>
      <c r="HB955" s="721"/>
      <c r="HC955" s="721"/>
      <c r="HD955" s="721"/>
      <c r="HE955" s="721"/>
      <c r="HF955" s="721"/>
      <c r="HG955" s="721"/>
      <c r="HH955" s="721"/>
      <c r="HI955" s="721"/>
      <c r="HJ955" s="721"/>
      <c r="HK955" s="721"/>
      <c r="HL955" s="721"/>
      <c r="HM955" s="721"/>
      <c r="HN955" s="721"/>
      <c r="HO955" s="721"/>
      <c r="HP955" s="721"/>
      <c r="HQ955" s="721"/>
      <c r="HR955" s="721"/>
      <c r="HS955" s="721"/>
      <c r="HT955" s="721"/>
      <c r="HU955" s="721"/>
      <c r="HV955" s="721"/>
      <c r="HW955" s="721"/>
      <c r="HX955" s="721"/>
      <c r="HY955" s="721"/>
      <c r="HZ955" s="721"/>
      <c r="IA955" s="721"/>
      <c r="IB955" s="721"/>
      <c r="IC955" s="721"/>
      <c r="ID955" s="721"/>
      <c r="IE955" s="721"/>
      <c r="IF955" s="721"/>
      <c r="IG955" s="721"/>
      <c r="IH955" s="721"/>
      <c r="II955" s="721"/>
      <c r="IJ955" s="721"/>
      <c r="IK955" s="721"/>
      <c r="IL955" s="721"/>
      <c r="IM955" s="721"/>
      <c r="IN955" s="721"/>
      <c r="IO955" s="721"/>
      <c r="IP955" s="721"/>
      <c r="IQ955" s="721"/>
      <c r="IR955" s="721"/>
      <c r="IS955" s="721"/>
      <c r="IT955" s="721"/>
      <c r="IU955" s="721"/>
      <c r="IV955" s="721"/>
      <c r="IW955" s="721"/>
      <c r="IX955" s="721"/>
      <c r="IY955" s="721"/>
      <c r="IZ955" s="721"/>
      <c r="JA955" s="721"/>
      <c r="JB955" s="721"/>
      <c r="JC955" s="721"/>
      <c r="JD955" s="721"/>
      <c r="JE955" s="721"/>
      <c r="JF955" s="721"/>
      <c r="JG955" s="721"/>
      <c r="JH955" s="721"/>
      <c r="JI955" s="721"/>
      <c r="JJ955" s="721"/>
      <c r="JK955" s="721"/>
      <c r="JL955" s="721"/>
      <c r="JM955" s="721"/>
      <c r="JN955" s="721"/>
      <c r="JO955" s="721"/>
      <c r="JP955" s="721"/>
      <c r="JQ955" s="721"/>
      <c r="JR955" s="721"/>
      <c r="JS955" s="721"/>
      <c r="JT955" s="721"/>
      <c r="JU955" s="721"/>
      <c r="JV955" s="721"/>
      <c r="JW955" s="721"/>
      <c r="JX955" s="721"/>
      <c r="JY955" s="721"/>
      <c r="JZ955" s="721"/>
      <c r="KA955" s="721"/>
      <c r="KB955" s="721"/>
      <c r="KC955" s="721"/>
      <c r="KD955" s="721"/>
      <c r="KE955" s="721"/>
      <c r="KF955" s="721"/>
      <c r="KG955" s="721"/>
      <c r="KH955" s="721"/>
      <c r="KI955" s="721"/>
      <c r="KJ955" s="721"/>
      <c r="KK955" s="721"/>
      <c r="KL955" s="721"/>
      <c r="KM955" s="721"/>
      <c r="KN955" s="721"/>
      <c r="KO955" s="721"/>
      <c r="KP955" s="721"/>
      <c r="KQ955" s="721"/>
      <c r="KR955" s="721"/>
      <c r="KS955" s="721"/>
      <c r="KT955" s="721"/>
      <c r="KU955" s="721"/>
      <c r="KV955" s="721"/>
      <c r="KW955" s="721"/>
      <c r="KX955" s="721"/>
      <c r="KY955" s="721"/>
      <c r="KZ955" s="721"/>
      <c r="LA955" s="721"/>
      <c r="LB955" s="721"/>
      <c r="LC955" s="721"/>
      <c r="LD955" s="721"/>
      <c r="LE955" s="721"/>
      <c r="LF955" s="721"/>
      <c r="LG955" s="721"/>
      <c r="LH955" s="721"/>
      <c r="LI955" s="721"/>
      <c r="LJ955" s="721"/>
      <c r="LK955" s="721"/>
      <c r="LL955" s="721"/>
      <c r="LM955" s="721"/>
      <c r="LN955" s="721"/>
      <c r="LO955" s="721"/>
      <c r="LP955" s="721"/>
      <c r="LQ955" s="721"/>
      <c r="LR955" s="721"/>
      <c r="LS955" s="721"/>
      <c r="LT955" s="721"/>
      <c r="LU955" s="721"/>
      <c r="LV955" s="721"/>
      <c r="LW955" s="721"/>
      <c r="LX955" s="721"/>
      <c r="LY955" s="721"/>
      <c r="LZ955" s="721"/>
      <c r="MA955" s="721"/>
      <c r="MB955" s="721"/>
      <c r="MC955" s="721"/>
      <c r="MD955" s="721"/>
      <c r="ME955" s="721"/>
      <c r="MF955" s="721"/>
      <c r="MG955" s="721"/>
      <c r="MH955" s="721"/>
      <c r="MI955" s="721"/>
      <c r="MJ955" s="721"/>
      <c r="MK955" s="721"/>
      <c r="ML955" s="721"/>
      <c r="MM955" s="721"/>
      <c r="MN955" s="721"/>
      <c r="MO955" s="721"/>
      <c r="MP955" s="721"/>
      <c r="MQ955" s="721"/>
      <c r="MR955" s="721"/>
      <c r="MS955" s="721"/>
      <c r="MT955" s="721"/>
      <c r="MU955" s="721"/>
      <c r="MV955" s="721"/>
      <c r="MW955" s="721"/>
      <c r="MX955" s="721"/>
      <c r="MY955" s="721"/>
      <c r="MZ955" s="721"/>
      <c r="NA955" s="721"/>
      <c r="NB955" s="721"/>
      <c r="NC955" s="721"/>
      <c r="ND955" s="721"/>
      <c r="NE955" s="721"/>
      <c r="NF955" s="721"/>
      <c r="NG955" s="721"/>
      <c r="NH955" s="721"/>
      <c r="NI955" s="721"/>
      <c r="NJ955" s="721"/>
      <c r="NK955" s="721"/>
      <c r="NL955" s="721"/>
      <c r="NM955" s="721"/>
      <c r="NN955" s="721"/>
      <c r="NO955" s="721"/>
      <c r="NP955" s="721"/>
      <c r="NQ955" s="721"/>
      <c r="NR955" s="721"/>
      <c r="NS955" s="721"/>
      <c r="NT955" s="721"/>
      <c r="NU955" s="721"/>
      <c r="NV955" s="721"/>
      <c r="NW955" s="721"/>
      <c r="NX955" s="721"/>
      <c r="NY955" s="721"/>
      <c r="NZ955" s="721"/>
      <c r="OA955" s="721"/>
      <c r="OB955" s="721"/>
      <c r="OC955" s="721"/>
      <c r="OD955" s="721"/>
      <c r="OE955" s="721"/>
      <c r="OF955" s="721"/>
      <c r="OG955" s="721"/>
      <c r="OH955" s="721"/>
      <c r="OI955" s="721"/>
      <c r="OJ955" s="721"/>
      <c r="OK955" s="721"/>
      <c r="OL955" s="721"/>
      <c r="OM955" s="721"/>
      <c r="ON955" s="721"/>
      <c r="OO955" s="721"/>
      <c r="OP955" s="721"/>
      <c r="OQ955" s="721"/>
      <c r="OR955" s="721"/>
      <c r="OS955" s="721"/>
      <c r="OT955" s="721"/>
      <c r="OU955" s="721"/>
      <c r="OV955" s="721"/>
      <c r="OW955" s="721"/>
      <c r="OX955" s="721"/>
      <c r="OY955" s="721"/>
      <c r="OZ955" s="721"/>
      <c r="PA955" s="721"/>
      <c r="PB955" s="721"/>
      <c r="PC955" s="721"/>
      <c r="PD955" s="721"/>
      <c r="PE955" s="721"/>
      <c r="PF955" s="721"/>
      <c r="PG955" s="721"/>
      <c r="PH955" s="721"/>
      <c r="PI955" s="721"/>
      <c r="PJ955" s="721"/>
      <c r="PK955" s="721"/>
      <c r="PL955" s="721"/>
      <c r="PM955" s="721"/>
      <c r="PN955" s="721"/>
      <c r="PO955" s="721"/>
      <c r="PP955" s="721"/>
      <c r="PQ955" s="721"/>
      <c r="PR955" s="721"/>
      <c r="PS955" s="721"/>
      <c r="PT955" s="721"/>
      <c r="PU955" s="721"/>
      <c r="PV955" s="721"/>
      <c r="PW955" s="721"/>
      <c r="PX955" s="721"/>
      <c r="PY955" s="721"/>
      <c r="PZ955" s="721"/>
      <c r="QA955" s="721"/>
      <c r="QB955" s="721"/>
      <c r="QC955" s="721"/>
      <c r="QD955" s="721"/>
      <c r="QE955" s="721"/>
      <c r="QF955" s="721"/>
      <c r="QG955" s="721"/>
      <c r="QH955" s="721"/>
      <c r="QI955" s="721"/>
      <c r="QJ955" s="721"/>
      <c r="QK955" s="721"/>
      <c r="QL955" s="721"/>
      <c r="QM955" s="721"/>
      <c r="QN955" s="721"/>
      <c r="QO955" s="721"/>
      <c r="QP955" s="721"/>
      <c r="QQ955" s="721"/>
      <c r="QR955" s="721"/>
      <c r="QS955" s="721"/>
      <c r="QT955" s="721"/>
      <c r="QU955" s="721"/>
      <c r="QV955" s="721"/>
      <c r="QW955" s="721"/>
      <c r="QX955" s="721"/>
      <c r="QY955" s="721"/>
      <c r="QZ955" s="721"/>
      <c r="RA955" s="721"/>
      <c r="RB955" s="721"/>
      <c r="RC955" s="721"/>
      <c r="RD955" s="721"/>
      <c r="RE955" s="721"/>
      <c r="RF955" s="721"/>
      <c r="RG955" s="721"/>
      <c r="RH955" s="721"/>
      <c r="RI955" s="721"/>
      <c r="RJ955" s="721"/>
      <c r="RK955" s="721"/>
      <c r="RL955" s="721"/>
      <c r="RM955" s="721"/>
      <c r="RN955" s="721"/>
      <c r="RO955" s="721"/>
      <c r="RP955" s="721"/>
      <c r="RQ955" s="721"/>
      <c r="RR955" s="721"/>
      <c r="RS955" s="721"/>
      <c r="RT955" s="721"/>
      <c r="RU955" s="721"/>
      <c r="RV955" s="721"/>
      <c r="RW955" s="721"/>
      <c r="RX955" s="721"/>
      <c r="RY955" s="721"/>
      <c r="RZ955" s="721"/>
      <c r="SA955" s="721"/>
      <c r="SB955" s="721"/>
      <c r="SC955" s="721"/>
      <c r="SD955" s="721"/>
      <c r="SE955" s="721"/>
      <c r="SF955" s="721"/>
      <c r="SG955" s="721"/>
      <c r="SH955" s="721"/>
      <c r="SI955" s="721"/>
      <c r="SJ955" s="721"/>
      <c r="SK955" s="721"/>
      <c r="SL955" s="721"/>
      <c r="SM955" s="721"/>
      <c r="SN955" s="721"/>
      <c r="SO955" s="721"/>
      <c r="SP955" s="721"/>
      <c r="SQ955" s="721"/>
      <c r="SR955" s="721"/>
      <c r="SS955" s="721"/>
      <c r="ST955" s="721"/>
      <c r="SU955" s="721"/>
      <c r="SV955" s="721"/>
      <c r="SW955" s="721"/>
      <c r="SX955" s="721"/>
      <c r="SY955" s="721"/>
      <c r="SZ955" s="721"/>
      <c r="TA955" s="721"/>
      <c r="TB955" s="721"/>
      <c r="TC955" s="721"/>
      <c r="TD955" s="721"/>
      <c r="TE955" s="721"/>
      <c r="TF955" s="721"/>
      <c r="TG955" s="721"/>
      <c r="TH955" s="721"/>
      <c r="TI955" s="721"/>
      <c r="TJ955" s="721"/>
      <c r="TK955" s="721"/>
      <c r="TL955" s="721"/>
      <c r="TM955" s="721"/>
      <c r="TN955" s="721"/>
      <c r="TO955" s="721"/>
      <c r="TP955" s="721"/>
      <c r="TQ955" s="721"/>
      <c r="TR955" s="721"/>
      <c r="TS955" s="721"/>
      <c r="TT955" s="721"/>
      <c r="TU955" s="721"/>
      <c r="TV955" s="721"/>
      <c r="TW955" s="721"/>
      <c r="TX955" s="721"/>
      <c r="TY955" s="721"/>
      <c r="TZ955" s="721"/>
      <c r="UA955" s="721"/>
      <c r="UB955" s="721"/>
      <c r="UC955" s="721"/>
      <c r="UD955" s="721"/>
      <c r="UE955" s="721"/>
      <c r="UF955" s="721"/>
      <c r="UG955" s="721"/>
      <c r="UH955" s="721"/>
      <c r="UI955" s="721"/>
      <c r="UJ955" s="721"/>
      <c r="UK955" s="721"/>
      <c r="UL955" s="721"/>
      <c r="UM955" s="721"/>
      <c r="UN955" s="721"/>
      <c r="UO955" s="721"/>
      <c r="UP955" s="721"/>
      <c r="UQ955" s="721"/>
      <c r="UR955" s="721"/>
      <c r="US955" s="721"/>
      <c r="UT955" s="721"/>
      <c r="UU955" s="721"/>
      <c r="UV955" s="721"/>
      <c r="UW955" s="721"/>
      <c r="UX955" s="721"/>
      <c r="UY955" s="721"/>
      <c r="UZ955" s="721"/>
      <c r="VA955" s="721"/>
      <c r="VB955" s="721"/>
      <c r="VC955" s="721"/>
      <c r="VD955" s="721"/>
      <c r="VE955" s="721"/>
      <c r="VF955" s="721"/>
      <c r="VG955" s="721"/>
      <c r="VH955" s="721"/>
      <c r="VI955" s="721"/>
      <c r="VJ955" s="721"/>
      <c r="VK955" s="721"/>
      <c r="VL955" s="721"/>
      <c r="VM955" s="721"/>
      <c r="VN955" s="721"/>
      <c r="VO955" s="721"/>
      <c r="VP955" s="721"/>
      <c r="VQ955" s="721"/>
      <c r="VR955" s="721"/>
      <c r="VS955" s="721"/>
      <c r="VT955" s="721"/>
      <c r="VU955" s="721"/>
      <c r="VV955" s="721"/>
      <c r="VW955" s="721"/>
      <c r="VX955" s="721"/>
      <c r="VY955" s="721"/>
      <c r="VZ955" s="721"/>
      <c r="WA955" s="721"/>
      <c r="WB955" s="721"/>
      <c r="WC955" s="721"/>
      <c r="WD955" s="721"/>
      <c r="WE955" s="721"/>
      <c r="WF955" s="721"/>
      <c r="WG955" s="721"/>
      <c r="WH955" s="721"/>
      <c r="WI955" s="721"/>
      <c r="WJ955" s="721"/>
      <c r="WK955" s="721"/>
      <c r="WL955" s="721"/>
      <c r="WM955" s="721"/>
      <c r="WN955" s="721"/>
      <c r="WO955" s="721"/>
      <c r="WP955" s="721"/>
      <c r="WQ955" s="721"/>
      <c r="WR955" s="721"/>
      <c r="WS955" s="721"/>
      <c r="WT955" s="721"/>
      <c r="WU955" s="721"/>
      <c r="WV955" s="721"/>
      <c r="WW955" s="721"/>
      <c r="WX955" s="721"/>
      <c r="WY955" s="721"/>
      <c r="WZ955" s="721"/>
      <c r="XA955" s="721"/>
      <c r="XB955" s="721"/>
      <c r="XC955" s="721"/>
      <c r="XD955" s="721"/>
      <c r="XE955" s="721"/>
      <c r="XF955" s="721"/>
      <c r="XG955" s="721"/>
      <c r="XH955" s="721"/>
      <c r="XI955" s="721"/>
      <c r="XJ955" s="721"/>
      <c r="XK955" s="721"/>
      <c r="XL955" s="721"/>
      <c r="XM955" s="721"/>
      <c r="XN955" s="721"/>
      <c r="XO955" s="721"/>
      <c r="XP955" s="721"/>
      <c r="XQ955" s="721"/>
      <c r="XR955" s="721"/>
      <c r="XS955" s="721"/>
      <c r="XT955" s="721"/>
      <c r="XU955" s="721"/>
      <c r="XV955" s="721"/>
      <c r="XW955" s="721"/>
      <c r="XX955" s="721"/>
      <c r="XY955" s="721"/>
      <c r="XZ955" s="721"/>
      <c r="YA955" s="721"/>
      <c r="YB955" s="721"/>
      <c r="YC955" s="721"/>
      <c r="YD955" s="721"/>
      <c r="YE955" s="721"/>
      <c r="YF955" s="721"/>
      <c r="YG955" s="721"/>
      <c r="YH955" s="721"/>
      <c r="YI955" s="721"/>
      <c r="YJ955" s="721"/>
      <c r="YK955" s="721"/>
      <c r="YL955" s="721"/>
      <c r="YM955" s="721"/>
      <c r="YN955" s="721"/>
      <c r="YO955" s="721"/>
      <c r="YP955" s="721"/>
      <c r="YQ955" s="721"/>
      <c r="YR955" s="721"/>
      <c r="YS955" s="721"/>
      <c r="YT955" s="721"/>
      <c r="YU955" s="721"/>
      <c r="YV955" s="721"/>
      <c r="YW955" s="721"/>
      <c r="YX955" s="721"/>
      <c r="YY955" s="721"/>
      <c r="YZ955" s="721"/>
      <c r="ZA955" s="721"/>
      <c r="ZB955" s="721"/>
      <c r="ZC955" s="721"/>
      <c r="ZD955" s="721"/>
      <c r="ZE955" s="721"/>
      <c r="ZF955" s="721"/>
      <c r="ZG955" s="721"/>
      <c r="ZH955" s="721"/>
      <c r="ZI955" s="721"/>
      <c r="ZJ955" s="721"/>
      <c r="ZK955" s="721"/>
      <c r="ZL955" s="721"/>
      <c r="ZM955" s="721"/>
      <c r="ZN955" s="721"/>
      <c r="ZO955" s="721"/>
      <c r="ZP955" s="721"/>
      <c r="ZQ955" s="721"/>
      <c r="ZR955" s="721"/>
      <c r="ZS955" s="721"/>
      <c r="ZT955" s="721"/>
      <c r="ZU955" s="721"/>
      <c r="ZV955" s="721"/>
      <c r="ZW955" s="721"/>
      <c r="ZX955" s="721"/>
      <c r="ZY955" s="721"/>
      <c r="ZZ955" s="721"/>
      <c r="AAA955" s="721"/>
      <c r="AAB955" s="721"/>
      <c r="AAC955" s="721"/>
      <c r="AAD955" s="721"/>
      <c r="AAE955" s="721"/>
      <c r="AAF955" s="721"/>
      <c r="AAG955" s="721"/>
      <c r="AAH955" s="721"/>
      <c r="AAI955" s="721"/>
      <c r="AAJ955" s="721"/>
      <c r="AAK955" s="721"/>
      <c r="AAL955" s="721"/>
      <c r="AAM955" s="721"/>
      <c r="AAN955" s="721"/>
      <c r="AAO955" s="721"/>
      <c r="AAP955" s="721"/>
      <c r="AAQ955" s="721"/>
      <c r="AAR955" s="721"/>
      <c r="AAS955" s="721"/>
      <c r="AAT955" s="721"/>
      <c r="AAU955" s="721"/>
      <c r="AAV955" s="721"/>
      <c r="AAW955" s="721"/>
      <c r="AAX955" s="721"/>
      <c r="AAY955" s="721"/>
      <c r="AAZ955" s="721"/>
      <c r="ABA955" s="721"/>
      <c r="ABB955" s="721"/>
      <c r="ABC955" s="721"/>
      <c r="ABD955" s="721"/>
      <c r="ABE955" s="721"/>
      <c r="ABF955" s="721"/>
      <c r="ABG955" s="721"/>
      <c r="ABH955" s="721"/>
      <c r="ABI955" s="721"/>
      <c r="ABJ955" s="721"/>
      <c r="ABK955" s="721"/>
      <c r="ABL955" s="721"/>
      <c r="ABM955" s="721"/>
      <c r="ABN955" s="721"/>
      <c r="ABO955" s="721"/>
      <c r="ABP955" s="721"/>
      <c r="ABQ955" s="721"/>
      <c r="ABR955" s="721"/>
      <c r="ABS955" s="721"/>
      <c r="ABT955" s="721"/>
      <c r="ABU955" s="721"/>
      <c r="ABV955" s="721"/>
      <c r="ABW955" s="721"/>
      <c r="ABX955" s="721"/>
      <c r="ABY955" s="721"/>
      <c r="ABZ955" s="721"/>
      <c r="ACA955" s="721"/>
      <c r="ACB955" s="721"/>
      <c r="ACC955" s="721"/>
      <c r="ACD955" s="721"/>
      <c r="ACE955" s="721"/>
      <c r="ACF955" s="721"/>
      <c r="ACG955" s="721"/>
      <c r="ACH955" s="721"/>
      <c r="ACI955" s="721"/>
      <c r="ACJ955" s="721"/>
      <c r="ACK955" s="721"/>
      <c r="ACL955" s="721"/>
      <c r="ACM955" s="721"/>
      <c r="ACN955" s="721"/>
      <c r="ACO955" s="721"/>
      <c r="ACP955" s="721"/>
      <c r="ACQ955" s="721"/>
      <c r="ACR955" s="721"/>
      <c r="ACS955" s="721"/>
      <c r="ACT955" s="721"/>
      <c r="ACU955" s="721"/>
      <c r="ACV955" s="721"/>
      <c r="ACW955" s="721"/>
      <c r="ACX955" s="721"/>
      <c r="ACY955" s="721"/>
      <c r="ACZ955" s="721"/>
      <c r="ADA955" s="721"/>
      <c r="ADB955" s="721"/>
      <c r="ADC955" s="721"/>
      <c r="ADD955" s="721"/>
      <c r="ADE955" s="721"/>
      <c r="ADF955" s="721"/>
      <c r="ADG955" s="721"/>
      <c r="ADH955" s="721"/>
      <c r="ADI955" s="721"/>
      <c r="ADJ955" s="721"/>
      <c r="ADK955" s="721"/>
      <c r="ADL955" s="721"/>
      <c r="ADM955" s="721"/>
      <c r="ADN955" s="721"/>
      <c r="ADO955" s="721"/>
      <c r="ADP955" s="721"/>
      <c r="ADQ955" s="721"/>
      <c r="ADR955" s="721"/>
      <c r="ADS955" s="721"/>
      <c r="ADT955" s="721"/>
      <c r="ADU955" s="721"/>
      <c r="ADV955" s="721"/>
      <c r="ADW955" s="721"/>
      <c r="ADX955" s="721"/>
      <c r="ADY955" s="721"/>
      <c r="ADZ955" s="721"/>
      <c r="AEA955" s="721"/>
      <c r="AEB955" s="721"/>
      <c r="AEC955" s="721"/>
      <c r="AED955" s="721"/>
      <c r="AEE955" s="721"/>
      <c r="AEF955" s="721"/>
      <c r="AEG955" s="721"/>
      <c r="AEH955" s="721"/>
      <c r="AEI955" s="721"/>
      <c r="AEJ955" s="721"/>
      <c r="AEK955" s="721"/>
      <c r="AEL955" s="721"/>
      <c r="AEM955" s="721"/>
      <c r="AEN955" s="721"/>
      <c r="AEO955" s="721"/>
      <c r="AEP955" s="721"/>
      <c r="AEQ955" s="721"/>
      <c r="AER955" s="721"/>
      <c r="AES955" s="721"/>
      <c r="AET955" s="721"/>
      <c r="AEU955" s="721"/>
      <c r="AEV955" s="721"/>
      <c r="AEW955" s="721"/>
      <c r="AEX955" s="721"/>
      <c r="AEY955" s="721"/>
      <c r="AEZ955" s="721"/>
      <c r="AFA955" s="721"/>
      <c r="AFB955" s="721"/>
      <c r="AFC955" s="721"/>
      <c r="AFD955" s="721"/>
      <c r="AFE955" s="721"/>
      <c r="AFF955" s="721"/>
      <c r="AFG955" s="721"/>
      <c r="AFH955" s="721"/>
      <c r="AFI955" s="721"/>
      <c r="AFJ955" s="721"/>
      <c r="AFK955" s="721"/>
      <c r="AFL955" s="721"/>
      <c r="AFM955" s="721"/>
      <c r="AFN955" s="721"/>
      <c r="AFO955" s="721"/>
      <c r="AFP955" s="721"/>
      <c r="AFQ955" s="721"/>
      <c r="AFR955" s="721"/>
      <c r="AFS955" s="721"/>
      <c r="AFT955" s="721"/>
      <c r="AFU955" s="721"/>
      <c r="AFV955" s="721"/>
      <c r="AFW955" s="721"/>
      <c r="AFX955" s="721"/>
      <c r="AFY955" s="721"/>
      <c r="AFZ955" s="721"/>
      <c r="AGA955" s="721"/>
      <c r="AGB955" s="721"/>
      <c r="AGC955" s="721"/>
      <c r="AGD955" s="721"/>
      <c r="AGE955" s="721"/>
      <c r="AGF955" s="721"/>
      <c r="AGG955" s="721"/>
      <c r="AGH955" s="721"/>
      <c r="AGI955" s="721"/>
      <c r="AGJ955" s="721"/>
      <c r="AGK955" s="721"/>
      <c r="AGL955" s="721"/>
      <c r="AGM955" s="721"/>
      <c r="AGN955" s="721"/>
      <c r="AGO955" s="721"/>
      <c r="AGP955" s="721"/>
      <c r="AGQ955" s="721"/>
      <c r="AGR955" s="721"/>
      <c r="AGS955" s="721"/>
      <c r="AGT955" s="721"/>
      <c r="AGU955" s="721"/>
      <c r="AGV955" s="721"/>
      <c r="AGW955" s="721"/>
      <c r="AGX955" s="721"/>
      <c r="AGY955" s="721"/>
      <c r="AGZ955" s="721"/>
      <c r="AHA955" s="721"/>
      <c r="AHB955" s="721"/>
      <c r="AHC955" s="721"/>
      <c r="AHD955" s="721"/>
      <c r="AHE955" s="721"/>
      <c r="AHF955" s="721"/>
      <c r="AHG955" s="721"/>
      <c r="AHH955" s="721"/>
      <c r="AHI955" s="721"/>
      <c r="AHJ955" s="721"/>
      <c r="AHK955" s="721"/>
      <c r="AHL955" s="721"/>
      <c r="AHM955" s="721"/>
      <c r="AHN955" s="721"/>
      <c r="AHO955" s="721"/>
      <c r="AHP955" s="721"/>
      <c r="AHQ955" s="721"/>
      <c r="AHR955" s="721"/>
      <c r="AHS955" s="721"/>
      <c r="AHT955" s="721"/>
      <c r="AHU955" s="721"/>
      <c r="AHV955" s="721"/>
      <c r="AHW955" s="721"/>
      <c r="AHX955" s="721"/>
      <c r="AHY955" s="721"/>
      <c r="AHZ955" s="721"/>
      <c r="AIA955" s="721"/>
      <c r="AIB955" s="721"/>
      <c r="AIC955" s="721"/>
      <c r="AID955" s="721"/>
      <c r="AIE955" s="721"/>
      <c r="AIF955" s="721"/>
      <c r="AIG955" s="721"/>
      <c r="AIH955" s="721"/>
      <c r="AII955" s="721"/>
      <c r="AIJ955" s="721"/>
      <c r="AIK955" s="721"/>
      <c r="AIL955" s="721"/>
      <c r="AIM955" s="721"/>
      <c r="AIN955" s="721"/>
      <c r="AIO955" s="721"/>
      <c r="AIP955" s="721"/>
      <c r="AIQ955" s="721"/>
      <c r="AIR955" s="721"/>
      <c r="AIS955" s="721"/>
      <c r="AIT955" s="721"/>
      <c r="AIU955" s="721"/>
      <c r="AIV955" s="721"/>
      <c r="AIW955" s="721"/>
      <c r="AIX955" s="721"/>
      <c r="AIY955" s="721"/>
      <c r="AIZ955" s="721"/>
      <c r="AJA955" s="721"/>
      <c r="AJB955" s="721"/>
      <c r="AJC955" s="721"/>
      <c r="AJD955" s="721"/>
      <c r="AJE955" s="721"/>
      <c r="AJF955" s="721"/>
      <c r="AJG955" s="721"/>
      <c r="AJH955" s="721"/>
      <c r="AJI955" s="721"/>
      <c r="AJJ955" s="721"/>
      <c r="AJK955" s="721"/>
      <c r="AJL955" s="721"/>
      <c r="AJM955" s="721"/>
      <c r="AJN955" s="721"/>
      <c r="AJO955" s="721"/>
      <c r="AJP955" s="721"/>
      <c r="AJQ955" s="721"/>
      <c r="AJR955" s="721"/>
      <c r="AJS955" s="721"/>
      <c r="AJT955" s="721"/>
      <c r="AJU955" s="721"/>
      <c r="AJV955" s="721"/>
      <c r="AJW955" s="721"/>
      <c r="AJX955" s="721"/>
      <c r="AJY955" s="721"/>
      <c r="AJZ955" s="721"/>
      <c r="AKA955" s="721"/>
      <c r="AKB955" s="721"/>
      <c r="AKC955" s="721"/>
      <c r="AKD955" s="721"/>
      <c r="AKE955" s="721"/>
      <c r="AKF955" s="721"/>
      <c r="AKG955" s="721"/>
      <c r="AKH955" s="721"/>
      <c r="AKI955" s="721"/>
      <c r="AKJ955" s="721"/>
      <c r="AKK955" s="721"/>
      <c r="AKL955" s="721"/>
      <c r="AKM955" s="721"/>
      <c r="AKN955" s="721"/>
      <c r="AKO955" s="721"/>
      <c r="AKP955" s="721"/>
      <c r="AKQ955" s="721"/>
      <c r="AKR955" s="721"/>
      <c r="AKS955" s="721"/>
      <c r="AKT955" s="721"/>
      <c r="AKU955" s="721"/>
      <c r="AKV955" s="721"/>
      <c r="AKW955" s="721"/>
      <c r="AKX955" s="721"/>
      <c r="AKY955" s="721"/>
      <c r="AKZ955" s="721"/>
      <c r="ALA955" s="721"/>
      <c r="ALB955" s="721"/>
      <c r="ALC955" s="721"/>
      <c r="ALD955" s="721"/>
      <c r="ALE955" s="721"/>
      <c r="ALF955" s="721"/>
      <c r="ALG955" s="721"/>
      <c r="ALH955" s="721"/>
      <c r="ALI955" s="721"/>
      <c r="ALJ955" s="721"/>
      <c r="ALK955" s="721"/>
      <c r="ALL955" s="721"/>
      <c r="ALM955" s="721"/>
      <c r="ALN955" s="721"/>
      <c r="ALO955" s="721"/>
      <c r="ALP955" s="721"/>
      <c r="ALQ955" s="721"/>
      <c r="ALR955" s="721"/>
      <c r="ALS955" s="721"/>
      <c r="ALT955" s="721"/>
      <c r="ALU955" s="721"/>
      <c r="ALV955" s="721"/>
      <c r="ALW955" s="721"/>
      <c r="ALX955" s="721"/>
      <c r="ALY955" s="721"/>
      <c r="ALZ955" s="721"/>
      <c r="AMA955" s="721"/>
      <c r="AMB955" s="721"/>
      <c r="AMC955" s="721"/>
      <c r="AMD955" s="721"/>
      <c r="AME955" s="721"/>
      <c r="AMF955" s="721"/>
      <c r="AMG955" s="721"/>
      <c r="AMH955" s="721"/>
      <c r="AMI955" s="721"/>
      <c r="AMJ955" s="721"/>
      <c r="AMK955" s="721"/>
      <c r="AML955" s="721"/>
      <c r="AMM955" s="721"/>
      <c r="AMN955" s="721"/>
      <c r="AMO955" s="721"/>
      <c r="AMP955" s="721"/>
      <c r="AMQ955" s="721"/>
      <c r="AMR955" s="721"/>
      <c r="AMS955" s="721"/>
      <c r="AMT955" s="721"/>
      <c r="AMU955" s="721"/>
      <c r="AMV955" s="721"/>
      <c r="AMW955" s="721"/>
      <c r="AMX955" s="721"/>
      <c r="AMY955" s="721"/>
      <c r="AMZ955" s="721"/>
      <c r="ANA955" s="721"/>
      <c r="ANB955" s="721"/>
      <c r="ANC955" s="721"/>
      <c r="AND955" s="721"/>
      <c r="ANE955" s="721"/>
      <c r="ANF955" s="721"/>
      <c r="ANG955" s="721"/>
      <c r="ANH955" s="721"/>
      <c r="ANI955" s="721"/>
      <c r="ANJ955" s="721"/>
      <c r="ANK955" s="721"/>
      <c r="ANL955" s="721"/>
      <c r="ANM955" s="721"/>
      <c r="ANN955" s="721"/>
      <c r="ANO955" s="721"/>
      <c r="ANP955" s="721"/>
      <c r="ANQ955" s="721"/>
      <c r="ANR955" s="721"/>
      <c r="ANS955" s="721"/>
      <c r="ANT955" s="721"/>
      <c r="ANU955" s="721"/>
      <c r="ANV955" s="721"/>
      <c r="ANW955" s="721"/>
      <c r="ANX955" s="721"/>
      <c r="ANY955" s="721"/>
      <c r="ANZ955" s="721"/>
      <c r="AOA955" s="721"/>
      <c r="AOB955" s="721"/>
      <c r="AOC955" s="721"/>
      <c r="AOD955" s="721"/>
      <c r="AOE955" s="721"/>
      <c r="AOF955" s="721"/>
      <c r="AOG955" s="721"/>
      <c r="AOH955" s="721"/>
      <c r="AOI955" s="721"/>
      <c r="AOJ955" s="721"/>
      <c r="AOK955" s="721"/>
      <c r="AOL955" s="721"/>
      <c r="AOM955" s="721"/>
      <c r="AON955" s="721"/>
      <c r="AOO955" s="721"/>
      <c r="AOP955" s="721"/>
      <c r="AOQ955" s="721"/>
      <c r="AOR955" s="721"/>
      <c r="AOS955" s="721"/>
      <c r="AOT955" s="721"/>
      <c r="AOU955" s="721"/>
      <c r="AOV955" s="721"/>
      <c r="AOW955" s="721"/>
      <c r="AOX955" s="721"/>
      <c r="AOY955" s="721"/>
      <c r="AOZ955" s="721"/>
      <c r="APA955" s="721"/>
      <c r="APB955" s="721"/>
      <c r="APC955" s="721"/>
      <c r="APD955" s="721"/>
      <c r="APE955" s="721"/>
      <c r="APF955" s="721"/>
      <c r="APG955" s="721"/>
      <c r="APH955" s="721"/>
      <c r="API955" s="721"/>
      <c r="APJ955" s="721"/>
      <c r="APK955" s="721"/>
      <c r="APL955" s="721"/>
      <c r="APM955" s="721"/>
      <c r="APN955" s="721"/>
      <c r="APO955" s="721"/>
      <c r="APP955" s="721"/>
      <c r="APQ955" s="721"/>
      <c r="APR955" s="721"/>
      <c r="APS955" s="721"/>
      <c r="APT955" s="721"/>
      <c r="APU955" s="721"/>
      <c r="APV955" s="721"/>
      <c r="APW955" s="721"/>
      <c r="APX955" s="721"/>
      <c r="APY955" s="721"/>
      <c r="APZ955" s="721"/>
      <c r="AQA955" s="721"/>
      <c r="AQB955" s="721"/>
      <c r="AQC955" s="721"/>
      <c r="AQD955" s="721"/>
      <c r="AQE955" s="721"/>
      <c r="AQF955" s="721"/>
      <c r="AQG955" s="721"/>
      <c r="AQH955" s="721"/>
      <c r="AQI955" s="721"/>
      <c r="AQJ955" s="721"/>
      <c r="AQK955" s="721"/>
      <c r="AQL955" s="721"/>
      <c r="AQM955" s="721"/>
      <c r="AQN955" s="721"/>
      <c r="AQO955" s="721"/>
      <c r="AQP955" s="721"/>
      <c r="AQQ955" s="721"/>
      <c r="AQR955" s="721"/>
      <c r="AQS955" s="721"/>
      <c r="AQT955" s="721"/>
      <c r="AQU955" s="721"/>
      <c r="AQV955" s="721"/>
      <c r="AQW955" s="721"/>
      <c r="AQX955" s="721"/>
      <c r="AQY955" s="721"/>
      <c r="AQZ955" s="721"/>
      <c r="ARA955" s="721"/>
      <c r="ARB955" s="721"/>
      <c r="ARC955" s="721"/>
      <c r="ARD955" s="721"/>
      <c r="ARE955" s="721"/>
      <c r="ARF955" s="721"/>
      <c r="ARG955" s="721"/>
      <c r="ARH955" s="721"/>
      <c r="ARI955" s="721"/>
      <c r="ARJ955" s="721"/>
      <c r="ARK955" s="721"/>
      <c r="ARL955" s="721"/>
      <c r="ARM955" s="721"/>
      <c r="ARN955" s="721"/>
      <c r="ARO955" s="721"/>
      <c r="ARP955" s="721"/>
      <c r="ARQ955" s="721"/>
      <c r="ARR955" s="721"/>
      <c r="ARS955" s="721"/>
      <c r="ART955" s="721"/>
      <c r="ARU955" s="721"/>
      <c r="ARV955" s="721"/>
      <c r="ARW955" s="721"/>
      <c r="ARX955" s="721"/>
      <c r="ARY955" s="721"/>
      <c r="ARZ955" s="721"/>
      <c r="ASA955" s="721"/>
      <c r="ASB955" s="721"/>
      <c r="ASC955" s="721"/>
      <c r="ASD955" s="721"/>
      <c r="ASE955" s="721"/>
      <c r="ASF955" s="721"/>
      <c r="ASG955" s="721"/>
      <c r="ASH955" s="721"/>
      <c r="ASI955" s="721"/>
      <c r="ASJ955" s="721"/>
      <c r="ASK955" s="721"/>
      <c r="ASL955" s="721"/>
      <c r="ASM955" s="721"/>
      <c r="ASN955" s="721"/>
      <c r="ASO955" s="721"/>
      <c r="ASP955" s="721"/>
      <c r="ASQ955" s="721"/>
      <c r="ASR955" s="721"/>
      <c r="ASS955" s="721"/>
      <c r="AST955" s="721"/>
      <c r="ASU955" s="721"/>
      <c r="ASV955" s="721"/>
      <c r="ASW955" s="721"/>
      <c r="ASX955" s="721"/>
      <c r="ASY955" s="721"/>
      <c r="ASZ955" s="721"/>
      <c r="ATA955" s="721"/>
      <c r="ATB955" s="721"/>
      <c r="ATC955" s="721"/>
      <c r="ATD955" s="721"/>
      <c r="ATE955" s="721"/>
      <c r="ATF955" s="721"/>
      <c r="ATG955" s="721"/>
      <c r="ATH955" s="721"/>
      <c r="ATI955" s="721"/>
      <c r="ATJ955" s="721"/>
      <c r="ATK955" s="721"/>
      <c r="ATL955" s="721"/>
      <c r="ATM955" s="721"/>
      <c r="ATN955" s="721"/>
      <c r="ATO955" s="721"/>
      <c r="ATP955" s="721"/>
      <c r="ATQ955" s="721"/>
      <c r="ATR955" s="721"/>
      <c r="ATS955" s="721"/>
      <c r="ATT955" s="721"/>
      <c r="ATU955" s="721"/>
      <c r="ATV955" s="721"/>
      <c r="ATW955" s="721"/>
      <c r="ATX955" s="721"/>
      <c r="ATY955" s="721"/>
      <c r="ATZ955" s="721"/>
      <c r="AUA955" s="721"/>
      <c r="AUB955" s="721"/>
      <c r="AUC955" s="721"/>
      <c r="AUD955" s="721"/>
      <c r="AUE955" s="721"/>
      <c r="AUF955" s="721"/>
      <c r="AUG955" s="721"/>
      <c r="AUH955" s="721"/>
      <c r="AUI955" s="721"/>
      <c r="AUJ955" s="721"/>
      <c r="AUK955" s="721"/>
      <c r="AUL955" s="721"/>
      <c r="AUM955" s="721"/>
      <c r="AUN955" s="721"/>
      <c r="AUO955" s="721"/>
      <c r="AUP955" s="721"/>
      <c r="AUQ955" s="721"/>
      <c r="AUR955" s="721"/>
      <c r="AUS955" s="721"/>
      <c r="AUT955" s="721"/>
      <c r="AUU955" s="721"/>
      <c r="AUV955" s="721"/>
      <c r="AUW955" s="721"/>
      <c r="AUX955" s="721"/>
      <c r="AUY955" s="721"/>
      <c r="AUZ955" s="721"/>
      <c r="AVA955" s="721"/>
      <c r="AVB955" s="721"/>
      <c r="AVC955" s="721"/>
      <c r="AVD955" s="721"/>
      <c r="AVE955" s="721"/>
      <c r="AVF955" s="721"/>
      <c r="AVG955" s="721"/>
      <c r="AVH955" s="721"/>
      <c r="AVI955" s="721"/>
      <c r="AVJ955" s="721"/>
      <c r="AVK955" s="721"/>
    </row>
    <row r="956" spans="1:1259">
      <c r="A956" s="716"/>
      <c r="B956" s="716"/>
      <c r="C956" s="716"/>
      <c r="D956" s="714" t="s">
        <v>3247</v>
      </c>
      <c r="E956" s="714" t="s">
        <v>3104</v>
      </c>
      <c r="F956" s="703"/>
      <c r="G956" s="703"/>
      <c r="H956" s="734">
        <v>12</v>
      </c>
      <c r="I956" s="698" t="s">
        <v>1699</v>
      </c>
      <c r="J956" s="704"/>
      <c r="K956" s="704" t="s">
        <v>5021</v>
      </c>
      <c r="L956" s="704" t="s">
        <v>3340</v>
      </c>
      <c r="M956" s="704">
        <v>44550</v>
      </c>
      <c r="N956" s="704">
        <v>44687</v>
      </c>
      <c r="O956" s="706"/>
      <c r="P956" s="704"/>
      <c r="Q956" s="704"/>
      <c r="R956" s="704"/>
      <c r="S956" s="703" t="s">
        <v>2425</v>
      </c>
      <c r="T956" s="703">
        <v>60</v>
      </c>
      <c r="U956" s="703"/>
      <c r="V956" s="703" t="s">
        <v>973</v>
      </c>
      <c r="W956" s="703">
        <v>400</v>
      </c>
      <c r="X956" s="707">
        <v>480</v>
      </c>
      <c r="Y956" s="539">
        <f t="shared" si="42"/>
        <v>192000</v>
      </c>
      <c r="Z956" s="708">
        <v>0.53</v>
      </c>
      <c r="AA956" s="681">
        <f t="shared" si="43"/>
        <v>101760</v>
      </c>
      <c r="AB956" s="682"/>
      <c r="AC956" s="683">
        <v>0</v>
      </c>
      <c r="AD956" s="710"/>
      <c r="AE956" s="709"/>
      <c r="AF956" s="695">
        <f t="shared" si="44"/>
        <v>101760</v>
      </c>
      <c r="AG956" s="703" t="s">
        <v>1073</v>
      </c>
      <c r="AH956" s="703"/>
      <c r="AI956" s="705">
        <v>60</v>
      </c>
      <c r="AJ956" s="703" t="s">
        <v>3508</v>
      </c>
      <c r="AK956" s="711" t="s">
        <v>1149</v>
      </c>
      <c r="AL956" s="703">
        <v>73128</v>
      </c>
      <c r="AM956" s="703" t="s">
        <v>52</v>
      </c>
      <c r="AN956" s="703"/>
      <c r="AO956" s="703"/>
      <c r="AP956" s="712"/>
      <c r="AQ956" s="712" t="s">
        <v>37</v>
      </c>
      <c r="AR956" s="712"/>
      <c r="AS956" s="715" t="s">
        <v>1157</v>
      </c>
      <c r="AT956" s="715" t="s">
        <v>1078</v>
      </c>
      <c r="AU956" s="715" t="s">
        <v>1078</v>
      </c>
      <c r="AV956" s="708">
        <v>0.53</v>
      </c>
      <c r="AW956" s="721"/>
      <c r="AX956" s="721"/>
      <c r="AY956" s="721"/>
      <c r="AZ956" s="721"/>
      <c r="BA956" s="721"/>
      <c r="BB956" s="721"/>
      <c r="BC956" s="721"/>
      <c r="BD956" s="721"/>
      <c r="BE956" s="721"/>
      <c r="BF956" s="721"/>
      <c r="BG956" s="721"/>
      <c r="BH956" s="721"/>
      <c r="BI956" s="721"/>
      <c r="BJ956" s="721"/>
      <c r="BK956" s="721"/>
      <c r="BL956" s="721"/>
      <c r="BM956" s="721"/>
      <c r="BN956" s="721"/>
      <c r="BO956" s="721"/>
      <c r="BP956" s="721"/>
      <c r="BQ956" s="721"/>
      <c r="BR956" s="721"/>
      <c r="BS956" s="721"/>
      <c r="BT956" s="721"/>
      <c r="BU956" s="721"/>
      <c r="BV956" s="721"/>
      <c r="BW956" s="721"/>
      <c r="BX956" s="721"/>
      <c r="BY956" s="721"/>
      <c r="BZ956" s="721"/>
      <c r="CA956" s="721"/>
      <c r="CB956" s="721"/>
      <c r="CC956" s="721"/>
      <c r="CD956" s="721"/>
      <c r="CE956" s="721"/>
      <c r="CF956" s="721"/>
      <c r="CG956" s="721"/>
      <c r="CH956" s="721"/>
      <c r="CI956" s="721"/>
      <c r="CJ956" s="721"/>
      <c r="CK956" s="721"/>
      <c r="CL956" s="721"/>
      <c r="CM956" s="721"/>
      <c r="CN956" s="721"/>
      <c r="CO956" s="721"/>
      <c r="CP956" s="721"/>
      <c r="CQ956" s="721"/>
      <c r="CR956" s="721"/>
      <c r="CS956" s="721"/>
      <c r="CT956" s="721"/>
      <c r="CU956" s="721"/>
      <c r="CV956" s="721"/>
      <c r="CW956" s="721"/>
      <c r="CX956" s="721"/>
      <c r="CY956" s="721"/>
      <c r="CZ956" s="721"/>
      <c r="DA956" s="721"/>
      <c r="DB956" s="721"/>
      <c r="DC956" s="721"/>
      <c r="DD956" s="721"/>
      <c r="DE956" s="721"/>
      <c r="DF956" s="721"/>
      <c r="DG956" s="721"/>
      <c r="DH956" s="721"/>
      <c r="DI956" s="721"/>
      <c r="DJ956" s="721"/>
      <c r="DK956" s="721"/>
      <c r="DL956" s="721"/>
      <c r="DM956" s="721"/>
      <c r="DN956" s="721"/>
      <c r="DO956" s="721"/>
      <c r="DP956" s="721"/>
      <c r="DQ956" s="721"/>
      <c r="DR956" s="721"/>
      <c r="DS956" s="721"/>
      <c r="DT956" s="721"/>
      <c r="DU956" s="721"/>
      <c r="DV956" s="721"/>
      <c r="DW956" s="721"/>
      <c r="DX956" s="721"/>
      <c r="DY956" s="721"/>
      <c r="DZ956" s="721"/>
      <c r="EA956" s="721"/>
      <c r="EB956" s="721"/>
      <c r="EC956" s="721"/>
      <c r="ED956" s="721"/>
      <c r="EE956" s="721"/>
      <c r="EF956" s="721"/>
      <c r="EG956" s="721"/>
      <c r="EH956" s="721"/>
      <c r="EI956" s="721"/>
      <c r="EJ956" s="721"/>
      <c r="EK956" s="721"/>
      <c r="EL956" s="721"/>
      <c r="EM956" s="721"/>
      <c r="EN956" s="721"/>
      <c r="EO956" s="721"/>
      <c r="EP956" s="721"/>
      <c r="EQ956" s="721"/>
      <c r="ER956" s="721"/>
      <c r="ES956" s="721"/>
      <c r="ET956" s="721"/>
      <c r="EU956" s="721"/>
      <c r="EV956" s="721"/>
      <c r="EW956" s="721"/>
      <c r="EX956" s="721"/>
      <c r="EY956" s="721"/>
      <c r="EZ956" s="721"/>
      <c r="FA956" s="721"/>
      <c r="FB956" s="721"/>
      <c r="FC956" s="721"/>
      <c r="FD956" s="721"/>
      <c r="FE956" s="721"/>
      <c r="FF956" s="721"/>
      <c r="FG956" s="721"/>
      <c r="FH956" s="721"/>
      <c r="FI956" s="721"/>
      <c r="FJ956" s="721"/>
      <c r="FK956" s="721"/>
      <c r="FL956" s="721"/>
      <c r="FM956" s="721"/>
      <c r="FN956" s="721"/>
      <c r="FO956" s="721"/>
      <c r="FP956" s="721"/>
      <c r="FQ956" s="721"/>
      <c r="FR956" s="721"/>
      <c r="FS956" s="721"/>
      <c r="FT956" s="721"/>
      <c r="FU956" s="721"/>
      <c r="FV956" s="721"/>
      <c r="FW956" s="721"/>
      <c r="FX956" s="721"/>
      <c r="FY956" s="721"/>
      <c r="FZ956" s="721"/>
      <c r="GA956" s="721"/>
      <c r="GB956" s="721"/>
      <c r="GC956" s="721"/>
      <c r="GD956" s="721"/>
      <c r="GE956" s="721"/>
      <c r="GF956" s="721"/>
      <c r="GG956" s="721"/>
      <c r="GH956" s="721"/>
      <c r="GI956" s="721"/>
      <c r="GJ956" s="721"/>
      <c r="GK956" s="721"/>
      <c r="GL956" s="721"/>
      <c r="GM956" s="721"/>
      <c r="GN956" s="721"/>
      <c r="GO956" s="721"/>
      <c r="GP956" s="721"/>
      <c r="GQ956" s="721"/>
      <c r="GR956" s="721"/>
      <c r="GS956" s="721"/>
      <c r="GT956" s="721"/>
      <c r="GU956" s="721"/>
      <c r="GV956" s="721"/>
      <c r="GW956" s="721"/>
      <c r="GX956" s="721"/>
      <c r="GY956" s="721"/>
      <c r="GZ956" s="721"/>
      <c r="HA956" s="721"/>
      <c r="HB956" s="721"/>
      <c r="HC956" s="721"/>
      <c r="HD956" s="721"/>
      <c r="HE956" s="721"/>
      <c r="HF956" s="721"/>
      <c r="HG956" s="721"/>
      <c r="HH956" s="721"/>
      <c r="HI956" s="721"/>
      <c r="HJ956" s="721"/>
      <c r="HK956" s="721"/>
      <c r="HL956" s="721"/>
      <c r="HM956" s="721"/>
      <c r="HN956" s="721"/>
      <c r="HO956" s="721"/>
      <c r="HP956" s="721"/>
      <c r="HQ956" s="721"/>
      <c r="HR956" s="721"/>
      <c r="HS956" s="721"/>
      <c r="HT956" s="721"/>
      <c r="HU956" s="721"/>
      <c r="HV956" s="721"/>
      <c r="HW956" s="721"/>
      <c r="HX956" s="721"/>
      <c r="HY956" s="721"/>
      <c r="HZ956" s="721"/>
      <c r="IA956" s="721"/>
      <c r="IB956" s="721"/>
      <c r="IC956" s="721"/>
      <c r="ID956" s="721"/>
      <c r="IE956" s="721"/>
      <c r="IF956" s="721"/>
      <c r="IG956" s="721"/>
      <c r="IH956" s="721"/>
      <c r="II956" s="721"/>
      <c r="IJ956" s="721"/>
      <c r="IK956" s="721"/>
      <c r="IL956" s="721"/>
      <c r="IM956" s="721"/>
      <c r="IN956" s="721"/>
      <c r="IO956" s="721"/>
      <c r="IP956" s="721"/>
      <c r="IQ956" s="721"/>
      <c r="IR956" s="721"/>
      <c r="IS956" s="721"/>
      <c r="IT956" s="721"/>
      <c r="IU956" s="721"/>
      <c r="IV956" s="721"/>
      <c r="IW956" s="721"/>
      <c r="IX956" s="721"/>
      <c r="IY956" s="721"/>
      <c r="IZ956" s="721"/>
      <c r="JA956" s="721"/>
      <c r="JB956" s="721"/>
      <c r="JC956" s="721"/>
      <c r="JD956" s="721"/>
      <c r="JE956" s="721"/>
      <c r="JF956" s="721"/>
      <c r="JG956" s="721"/>
      <c r="JH956" s="721"/>
      <c r="JI956" s="721"/>
      <c r="JJ956" s="721"/>
      <c r="JK956" s="721"/>
      <c r="JL956" s="721"/>
      <c r="JM956" s="721"/>
      <c r="JN956" s="721"/>
      <c r="JO956" s="721"/>
      <c r="JP956" s="721"/>
      <c r="JQ956" s="721"/>
      <c r="JR956" s="721"/>
      <c r="JS956" s="721"/>
      <c r="JT956" s="721"/>
      <c r="JU956" s="721"/>
      <c r="JV956" s="721"/>
      <c r="JW956" s="721"/>
      <c r="JX956" s="721"/>
      <c r="JY956" s="721"/>
      <c r="JZ956" s="721"/>
      <c r="KA956" s="721"/>
      <c r="KB956" s="721"/>
      <c r="KC956" s="721"/>
      <c r="KD956" s="721"/>
      <c r="KE956" s="721"/>
      <c r="KF956" s="721"/>
      <c r="KG956" s="721"/>
      <c r="KH956" s="721"/>
      <c r="KI956" s="721"/>
      <c r="KJ956" s="721"/>
      <c r="KK956" s="721"/>
      <c r="KL956" s="721"/>
      <c r="KM956" s="721"/>
      <c r="KN956" s="721"/>
      <c r="KO956" s="721"/>
      <c r="KP956" s="721"/>
      <c r="KQ956" s="721"/>
      <c r="KR956" s="721"/>
      <c r="KS956" s="721"/>
      <c r="KT956" s="721"/>
      <c r="KU956" s="721"/>
      <c r="KV956" s="721"/>
      <c r="KW956" s="721"/>
      <c r="KX956" s="721"/>
      <c r="KY956" s="721"/>
      <c r="KZ956" s="721"/>
      <c r="LA956" s="721"/>
      <c r="LB956" s="721"/>
      <c r="LC956" s="721"/>
      <c r="LD956" s="721"/>
      <c r="LE956" s="721"/>
      <c r="LF956" s="721"/>
      <c r="LG956" s="721"/>
      <c r="LH956" s="721"/>
      <c r="LI956" s="721"/>
      <c r="LJ956" s="721"/>
      <c r="LK956" s="721"/>
      <c r="LL956" s="721"/>
      <c r="LM956" s="721"/>
      <c r="LN956" s="721"/>
      <c r="LO956" s="721"/>
      <c r="LP956" s="721"/>
      <c r="LQ956" s="721"/>
      <c r="LR956" s="721"/>
      <c r="LS956" s="721"/>
      <c r="LT956" s="721"/>
      <c r="LU956" s="721"/>
      <c r="LV956" s="721"/>
      <c r="LW956" s="721"/>
      <c r="LX956" s="721"/>
      <c r="LY956" s="721"/>
      <c r="LZ956" s="721"/>
      <c r="MA956" s="721"/>
      <c r="MB956" s="721"/>
      <c r="MC956" s="721"/>
      <c r="MD956" s="721"/>
      <c r="ME956" s="721"/>
      <c r="MF956" s="721"/>
      <c r="MG956" s="721"/>
      <c r="MH956" s="721"/>
      <c r="MI956" s="721"/>
      <c r="MJ956" s="721"/>
      <c r="MK956" s="721"/>
      <c r="ML956" s="721"/>
      <c r="MM956" s="721"/>
      <c r="MN956" s="721"/>
      <c r="MO956" s="721"/>
      <c r="MP956" s="721"/>
      <c r="MQ956" s="721"/>
      <c r="MR956" s="721"/>
      <c r="MS956" s="721"/>
      <c r="MT956" s="721"/>
      <c r="MU956" s="721"/>
      <c r="MV956" s="721"/>
      <c r="MW956" s="721"/>
      <c r="MX956" s="721"/>
      <c r="MY956" s="721"/>
      <c r="MZ956" s="721"/>
      <c r="NA956" s="721"/>
      <c r="NB956" s="721"/>
      <c r="NC956" s="721"/>
      <c r="ND956" s="721"/>
      <c r="NE956" s="721"/>
      <c r="NF956" s="721"/>
      <c r="NG956" s="721"/>
      <c r="NH956" s="721"/>
      <c r="NI956" s="721"/>
      <c r="NJ956" s="721"/>
      <c r="NK956" s="721"/>
      <c r="NL956" s="721"/>
      <c r="NM956" s="721"/>
      <c r="NN956" s="721"/>
      <c r="NO956" s="721"/>
      <c r="NP956" s="721"/>
      <c r="NQ956" s="721"/>
      <c r="NR956" s="721"/>
      <c r="NS956" s="721"/>
      <c r="NT956" s="721"/>
      <c r="NU956" s="721"/>
      <c r="NV956" s="721"/>
      <c r="NW956" s="721"/>
      <c r="NX956" s="721"/>
      <c r="NY956" s="721"/>
      <c r="NZ956" s="721"/>
      <c r="OA956" s="721"/>
      <c r="OB956" s="721"/>
      <c r="OC956" s="721"/>
      <c r="OD956" s="721"/>
      <c r="OE956" s="721"/>
      <c r="OF956" s="721"/>
      <c r="OG956" s="721"/>
      <c r="OH956" s="721"/>
      <c r="OI956" s="721"/>
      <c r="OJ956" s="721"/>
      <c r="OK956" s="721"/>
      <c r="OL956" s="721"/>
      <c r="OM956" s="721"/>
      <c r="ON956" s="721"/>
      <c r="OO956" s="721"/>
      <c r="OP956" s="721"/>
      <c r="OQ956" s="721"/>
      <c r="OR956" s="721"/>
      <c r="OS956" s="721"/>
      <c r="OT956" s="721"/>
      <c r="OU956" s="721"/>
      <c r="OV956" s="721"/>
      <c r="OW956" s="721"/>
      <c r="OX956" s="721"/>
      <c r="OY956" s="721"/>
      <c r="OZ956" s="721"/>
      <c r="PA956" s="721"/>
      <c r="PB956" s="721"/>
      <c r="PC956" s="721"/>
      <c r="PD956" s="721"/>
      <c r="PE956" s="721"/>
      <c r="PF956" s="721"/>
      <c r="PG956" s="721"/>
      <c r="PH956" s="721"/>
      <c r="PI956" s="721"/>
      <c r="PJ956" s="721"/>
      <c r="PK956" s="721"/>
      <c r="PL956" s="721"/>
      <c r="PM956" s="721"/>
      <c r="PN956" s="721"/>
      <c r="PO956" s="721"/>
      <c r="PP956" s="721"/>
      <c r="PQ956" s="721"/>
      <c r="PR956" s="721"/>
      <c r="PS956" s="721"/>
      <c r="PT956" s="721"/>
      <c r="PU956" s="721"/>
      <c r="PV956" s="721"/>
      <c r="PW956" s="721"/>
      <c r="PX956" s="721"/>
      <c r="PY956" s="721"/>
      <c r="PZ956" s="721"/>
      <c r="QA956" s="721"/>
      <c r="QB956" s="721"/>
      <c r="QC956" s="721"/>
      <c r="QD956" s="721"/>
      <c r="QE956" s="721"/>
      <c r="QF956" s="721"/>
      <c r="QG956" s="721"/>
      <c r="QH956" s="721"/>
      <c r="QI956" s="721"/>
      <c r="QJ956" s="721"/>
      <c r="QK956" s="721"/>
      <c r="QL956" s="721"/>
      <c r="QM956" s="721"/>
      <c r="QN956" s="721"/>
      <c r="QO956" s="721"/>
      <c r="QP956" s="721"/>
      <c r="QQ956" s="721"/>
      <c r="QR956" s="721"/>
      <c r="QS956" s="721"/>
      <c r="QT956" s="721"/>
      <c r="QU956" s="721"/>
      <c r="QV956" s="721"/>
      <c r="QW956" s="721"/>
      <c r="QX956" s="721"/>
      <c r="QY956" s="721"/>
      <c r="QZ956" s="721"/>
      <c r="RA956" s="721"/>
      <c r="RB956" s="721"/>
      <c r="RC956" s="721"/>
      <c r="RD956" s="721"/>
      <c r="RE956" s="721"/>
      <c r="RF956" s="721"/>
      <c r="RG956" s="721"/>
      <c r="RH956" s="721"/>
      <c r="RI956" s="721"/>
      <c r="RJ956" s="721"/>
      <c r="RK956" s="721"/>
      <c r="RL956" s="721"/>
      <c r="RM956" s="721"/>
      <c r="RN956" s="721"/>
      <c r="RO956" s="721"/>
      <c r="RP956" s="721"/>
      <c r="RQ956" s="721"/>
      <c r="RR956" s="721"/>
      <c r="RS956" s="721"/>
      <c r="RT956" s="721"/>
      <c r="RU956" s="721"/>
      <c r="RV956" s="721"/>
      <c r="RW956" s="721"/>
      <c r="RX956" s="721"/>
      <c r="RY956" s="721"/>
      <c r="RZ956" s="721"/>
      <c r="SA956" s="721"/>
      <c r="SB956" s="721"/>
      <c r="SC956" s="721"/>
      <c r="SD956" s="721"/>
      <c r="SE956" s="721"/>
      <c r="SF956" s="721"/>
      <c r="SG956" s="721"/>
      <c r="SH956" s="721"/>
      <c r="SI956" s="721"/>
      <c r="SJ956" s="721"/>
      <c r="SK956" s="721"/>
      <c r="SL956" s="721"/>
      <c r="SM956" s="721"/>
      <c r="SN956" s="721"/>
      <c r="SO956" s="721"/>
      <c r="SP956" s="721"/>
      <c r="SQ956" s="721"/>
      <c r="SR956" s="721"/>
      <c r="SS956" s="721"/>
      <c r="ST956" s="721"/>
      <c r="SU956" s="721"/>
      <c r="SV956" s="721"/>
      <c r="SW956" s="721"/>
      <c r="SX956" s="721"/>
      <c r="SY956" s="721"/>
      <c r="SZ956" s="721"/>
      <c r="TA956" s="721"/>
      <c r="TB956" s="721"/>
      <c r="TC956" s="721"/>
      <c r="TD956" s="721"/>
      <c r="TE956" s="721"/>
      <c r="TF956" s="721"/>
      <c r="TG956" s="721"/>
      <c r="TH956" s="721"/>
      <c r="TI956" s="721"/>
      <c r="TJ956" s="721"/>
      <c r="TK956" s="721"/>
      <c r="TL956" s="721"/>
      <c r="TM956" s="721"/>
      <c r="TN956" s="721"/>
      <c r="TO956" s="721"/>
      <c r="TP956" s="721"/>
      <c r="TQ956" s="721"/>
      <c r="TR956" s="721"/>
      <c r="TS956" s="721"/>
      <c r="TT956" s="721"/>
      <c r="TU956" s="721"/>
      <c r="TV956" s="721"/>
      <c r="TW956" s="721"/>
      <c r="TX956" s="721"/>
      <c r="TY956" s="721"/>
      <c r="TZ956" s="721"/>
      <c r="UA956" s="721"/>
      <c r="UB956" s="721"/>
      <c r="UC956" s="721"/>
      <c r="UD956" s="721"/>
      <c r="UE956" s="721"/>
      <c r="UF956" s="721"/>
      <c r="UG956" s="721"/>
      <c r="UH956" s="721"/>
      <c r="UI956" s="721"/>
      <c r="UJ956" s="721"/>
      <c r="UK956" s="721"/>
      <c r="UL956" s="721"/>
      <c r="UM956" s="721"/>
      <c r="UN956" s="721"/>
      <c r="UO956" s="721"/>
      <c r="UP956" s="721"/>
      <c r="UQ956" s="721"/>
      <c r="UR956" s="721"/>
      <c r="US956" s="721"/>
      <c r="UT956" s="721"/>
      <c r="UU956" s="721"/>
      <c r="UV956" s="721"/>
      <c r="UW956" s="721"/>
      <c r="UX956" s="721"/>
      <c r="UY956" s="721"/>
      <c r="UZ956" s="721"/>
      <c r="VA956" s="721"/>
      <c r="VB956" s="721"/>
      <c r="VC956" s="721"/>
      <c r="VD956" s="721"/>
      <c r="VE956" s="721"/>
      <c r="VF956" s="721"/>
      <c r="VG956" s="721"/>
      <c r="VH956" s="721"/>
      <c r="VI956" s="721"/>
      <c r="VJ956" s="721"/>
      <c r="VK956" s="721"/>
      <c r="VL956" s="721"/>
      <c r="VM956" s="721"/>
      <c r="VN956" s="721"/>
      <c r="VO956" s="721"/>
      <c r="VP956" s="721"/>
      <c r="VQ956" s="721"/>
      <c r="VR956" s="721"/>
      <c r="VS956" s="721"/>
      <c r="VT956" s="721"/>
      <c r="VU956" s="721"/>
      <c r="VV956" s="721"/>
      <c r="VW956" s="721"/>
      <c r="VX956" s="721"/>
      <c r="VY956" s="721"/>
      <c r="VZ956" s="721"/>
      <c r="WA956" s="721"/>
      <c r="WB956" s="721"/>
      <c r="WC956" s="721"/>
      <c r="WD956" s="721"/>
      <c r="WE956" s="721"/>
      <c r="WF956" s="721"/>
      <c r="WG956" s="721"/>
      <c r="WH956" s="721"/>
      <c r="WI956" s="721"/>
      <c r="WJ956" s="721"/>
      <c r="WK956" s="721"/>
      <c r="WL956" s="721"/>
      <c r="WM956" s="721"/>
      <c r="WN956" s="721"/>
      <c r="WO956" s="721"/>
      <c r="WP956" s="721"/>
      <c r="WQ956" s="721"/>
      <c r="WR956" s="721"/>
      <c r="WS956" s="721"/>
      <c r="WT956" s="721"/>
      <c r="WU956" s="721"/>
      <c r="WV956" s="721"/>
      <c r="WW956" s="721"/>
      <c r="WX956" s="721"/>
      <c r="WY956" s="721"/>
      <c r="WZ956" s="721"/>
      <c r="XA956" s="721"/>
      <c r="XB956" s="721"/>
      <c r="XC956" s="721"/>
      <c r="XD956" s="721"/>
      <c r="XE956" s="721"/>
      <c r="XF956" s="721"/>
      <c r="XG956" s="721"/>
      <c r="XH956" s="721"/>
      <c r="XI956" s="721"/>
      <c r="XJ956" s="721"/>
      <c r="XK956" s="721"/>
      <c r="XL956" s="721"/>
      <c r="XM956" s="721"/>
      <c r="XN956" s="721"/>
      <c r="XO956" s="721"/>
      <c r="XP956" s="721"/>
      <c r="XQ956" s="721"/>
      <c r="XR956" s="721"/>
      <c r="XS956" s="721"/>
      <c r="XT956" s="721"/>
      <c r="XU956" s="721"/>
      <c r="XV956" s="721"/>
      <c r="XW956" s="721"/>
      <c r="XX956" s="721"/>
      <c r="XY956" s="721"/>
      <c r="XZ956" s="721"/>
      <c r="YA956" s="721"/>
      <c r="YB956" s="721"/>
      <c r="YC956" s="721"/>
      <c r="YD956" s="721"/>
      <c r="YE956" s="721"/>
      <c r="YF956" s="721"/>
      <c r="YG956" s="721"/>
      <c r="YH956" s="721"/>
      <c r="YI956" s="721"/>
      <c r="YJ956" s="721"/>
      <c r="YK956" s="721"/>
      <c r="YL956" s="721"/>
      <c r="YM956" s="721"/>
      <c r="YN956" s="721"/>
      <c r="YO956" s="721"/>
      <c r="YP956" s="721"/>
      <c r="YQ956" s="721"/>
      <c r="YR956" s="721"/>
      <c r="YS956" s="721"/>
      <c r="YT956" s="721"/>
      <c r="YU956" s="721"/>
      <c r="YV956" s="721"/>
      <c r="YW956" s="721"/>
      <c r="YX956" s="721"/>
      <c r="YY956" s="721"/>
      <c r="YZ956" s="721"/>
      <c r="ZA956" s="721"/>
      <c r="ZB956" s="721"/>
      <c r="ZC956" s="721"/>
      <c r="ZD956" s="721"/>
      <c r="ZE956" s="721"/>
      <c r="ZF956" s="721"/>
      <c r="ZG956" s="721"/>
      <c r="ZH956" s="721"/>
      <c r="ZI956" s="721"/>
      <c r="ZJ956" s="721"/>
      <c r="ZK956" s="721"/>
      <c r="ZL956" s="721"/>
      <c r="ZM956" s="721"/>
      <c r="ZN956" s="721"/>
      <c r="ZO956" s="721"/>
      <c r="ZP956" s="721"/>
      <c r="ZQ956" s="721"/>
      <c r="ZR956" s="721"/>
      <c r="ZS956" s="721"/>
      <c r="ZT956" s="721"/>
      <c r="ZU956" s="721"/>
      <c r="ZV956" s="721"/>
      <c r="ZW956" s="721"/>
      <c r="ZX956" s="721"/>
      <c r="ZY956" s="721"/>
      <c r="ZZ956" s="721"/>
      <c r="AAA956" s="721"/>
      <c r="AAB956" s="721"/>
      <c r="AAC956" s="721"/>
      <c r="AAD956" s="721"/>
      <c r="AAE956" s="721"/>
      <c r="AAF956" s="721"/>
      <c r="AAG956" s="721"/>
      <c r="AAH956" s="721"/>
      <c r="AAI956" s="721"/>
      <c r="AAJ956" s="721"/>
      <c r="AAK956" s="721"/>
      <c r="AAL956" s="721"/>
      <c r="AAM956" s="721"/>
      <c r="AAN956" s="721"/>
      <c r="AAO956" s="721"/>
      <c r="AAP956" s="721"/>
      <c r="AAQ956" s="721"/>
      <c r="AAR956" s="721"/>
      <c r="AAS956" s="721"/>
      <c r="AAT956" s="721"/>
      <c r="AAU956" s="721"/>
      <c r="AAV956" s="721"/>
      <c r="AAW956" s="721"/>
      <c r="AAX956" s="721"/>
      <c r="AAY956" s="721"/>
      <c r="AAZ956" s="721"/>
      <c r="ABA956" s="721"/>
      <c r="ABB956" s="721"/>
      <c r="ABC956" s="721"/>
      <c r="ABD956" s="721"/>
      <c r="ABE956" s="721"/>
      <c r="ABF956" s="721"/>
      <c r="ABG956" s="721"/>
      <c r="ABH956" s="721"/>
      <c r="ABI956" s="721"/>
      <c r="ABJ956" s="721"/>
      <c r="ABK956" s="721"/>
      <c r="ABL956" s="721"/>
      <c r="ABM956" s="721"/>
      <c r="ABN956" s="721"/>
      <c r="ABO956" s="721"/>
      <c r="ABP956" s="721"/>
      <c r="ABQ956" s="721"/>
      <c r="ABR956" s="721"/>
      <c r="ABS956" s="721"/>
      <c r="ABT956" s="721"/>
      <c r="ABU956" s="721"/>
      <c r="ABV956" s="721"/>
      <c r="ABW956" s="721"/>
      <c r="ABX956" s="721"/>
      <c r="ABY956" s="721"/>
      <c r="ABZ956" s="721"/>
      <c r="ACA956" s="721"/>
      <c r="ACB956" s="721"/>
      <c r="ACC956" s="721"/>
      <c r="ACD956" s="721"/>
      <c r="ACE956" s="721"/>
      <c r="ACF956" s="721"/>
      <c r="ACG956" s="721"/>
      <c r="ACH956" s="721"/>
      <c r="ACI956" s="721"/>
      <c r="ACJ956" s="721"/>
      <c r="ACK956" s="721"/>
      <c r="ACL956" s="721"/>
      <c r="ACM956" s="721"/>
      <c r="ACN956" s="721"/>
      <c r="ACO956" s="721"/>
      <c r="ACP956" s="721"/>
      <c r="ACQ956" s="721"/>
      <c r="ACR956" s="721"/>
      <c r="ACS956" s="721"/>
      <c r="ACT956" s="721"/>
      <c r="ACU956" s="721"/>
      <c r="ACV956" s="721"/>
      <c r="ACW956" s="721"/>
      <c r="ACX956" s="721"/>
      <c r="ACY956" s="721"/>
      <c r="ACZ956" s="721"/>
      <c r="ADA956" s="721"/>
      <c r="ADB956" s="721"/>
      <c r="ADC956" s="721"/>
      <c r="ADD956" s="721"/>
      <c r="ADE956" s="721"/>
      <c r="ADF956" s="721"/>
      <c r="ADG956" s="721"/>
      <c r="ADH956" s="721"/>
      <c r="ADI956" s="721"/>
      <c r="ADJ956" s="721"/>
      <c r="ADK956" s="721"/>
      <c r="ADL956" s="721"/>
      <c r="ADM956" s="721"/>
      <c r="ADN956" s="721"/>
      <c r="ADO956" s="721"/>
      <c r="ADP956" s="721"/>
      <c r="ADQ956" s="721"/>
      <c r="ADR956" s="721"/>
      <c r="ADS956" s="721"/>
      <c r="ADT956" s="721"/>
      <c r="ADU956" s="721"/>
      <c r="ADV956" s="721"/>
      <c r="ADW956" s="721"/>
      <c r="ADX956" s="721"/>
      <c r="ADY956" s="721"/>
      <c r="ADZ956" s="721"/>
      <c r="AEA956" s="721"/>
      <c r="AEB956" s="721"/>
      <c r="AEC956" s="721"/>
      <c r="AED956" s="721"/>
      <c r="AEE956" s="721"/>
      <c r="AEF956" s="721"/>
      <c r="AEG956" s="721"/>
      <c r="AEH956" s="721"/>
      <c r="AEI956" s="721"/>
      <c r="AEJ956" s="721"/>
      <c r="AEK956" s="721"/>
      <c r="AEL956" s="721"/>
      <c r="AEM956" s="721"/>
      <c r="AEN956" s="721"/>
      <c r="AEO956" s="721"/>
      <c r="AEP956" s="721"/>
      <c r="AEQ956" s="721"/>
      <c r="AER956" s="721"/>
      <c r="AES956" s="721"/>
      <c r="AET956" s="721"/>
      <c r="AEU956" s="721"/>
      <c r="AEV956" s="721"/>
      <c r="AEW956" s="721"/>
      <c r="AEX956" s="721"/>
      <c r="AEY956" s="721"/>
      <c r="AEZ956" s="721"/>
      <c r="AFA956" s="721"/>
      <c r="AFB956" s="721"/>
      <c r="AFC956" s="721"/>
      <c r="AFD956" s="721"/>
      <c r="AFE956" s="721"/>
      <c r="AFF956" s="721"/>
      <c r="AFG956" s="721"/>
      <c r="AFH956" s="721"/>
      <c r="AFI956" s="721"/>
      <c r="AFJ956" s="721"/>
      <c r="AFK956" s="721"/>
      <c r="AFL956" s="721"/>
      <c r="AFM956" s="721"/>
      <c r="AFN956" s="721"/>
      <c r="AFO956" s="721"/>
      <c r="AFP956" s="721"/>
      <c r="AFQ956" s="721"/>
      <c r="AFR956" s="721"/>
      <c r="AFS956" s="721"/>
      <c r="AFT956" s="721"/>
      <c r="AFU956" s="721"/>
      <c r="AFV956" s="721"/>
      <c r="AFW956" s="721"/>
      <c r="AFX956" s="721"/>
      <c r="AFY956" s="721"/>
      <c r="AFZ956" s="721"/>
      <c r="AGA956" s="721"/>
      <c r="AGB956" s="721"/>
      <c r="AGC956" s="721"/>
      <c r="AGD956" s="721"/>
      <c r="AGE956" s="721"/>
      <c r="AGF956" s="721"/>
      <c r="AGG956" s="721"/>
      <c r="AGH956" s="721"/>
      <c r="AGI956" s="721"/>
      <c r="AGJ956" s="721"/>
      <c r="AGK956" s="721"/>
      <c r="AGL956" s="721"/>
      <c r="AGM956" s="721"/>
      <c r="AGN956" s="721"/>
      <c r="AGO956" s="721"/>
      <c r="AGP956" s="721"/>
      <c r="AGQ956" s="721"/>
      <c r="AGR956" s="721"/>
      <c r="AGS956" s="721"/>
      <c r="AGT956" s="721"/>
      <c r="AGU956" s="721"/>
      <c r="AGV956" s="721"/>
      <c r="AGW956" s="721"/>
      <c r="AGX956" s="721"/>
      <c r="AGY956" s="721"/>
      <c r="AGZ956" s="721"/>
      <c r="AHA956" s="721"/>
      <c r="AHB956" s="721"/>
      <c r="AHC956" s="721"/>
      <c r="AHD956" s="721"/>
      <c r="AHE956" s="721"/>
      <c r="AHF956" s="721"/>
      <c r="AHG956" s="721"/>
      <c r="AHH956" s="721"/>
      <c r="AHI956" s="721"/>
      <c r="AHJ956" s="721"/>
      <c r="AHK956" s="721"/>
      <c r="AHL956" s="721"/>
      <c r="AHM956" s="721"/>
      <c r="AHN956" s="721"/>
      <c r="AHO956" s="721"/>
      <c r="AHP956" s="721"/>
      <c r="AHQ956" s="721"/>
      <c r="AHR956" s="721"/>
      <c r="AHS956" s="721"/>
      <c r="AHT956" s="721"/>
      <c r="AHU956" s="721"/>
      <c r="AHV956" s="721"/>
      <c r="AHW956" s="721"/>
      <c r="AHX956" s="721"/>
      <c r="AHY956" s="721"/>
      <c r="AHZ956" s="721"/>
      <c r="AIA956" s="721"/>
      <c r="AIB956" s="721"/>
      <c r="AIC956" s="721"/>
      <c r="AID956" s="721"/>
      <c r="AIE956" s="721"/>
      <c r="AIF956" s="721"/>
      <c r="AIG956" s="721"/>
      <c r="AIH956" s="721"/>
      <c r="AII956" s="721"/>
      <c r="AIJ956" s="721"/>
      <c r="AIK956" s="721"/>
      <c r="AIL956" s="721"/>
      <c r="AIM956" s="721"/>
      <c r="AIN956" s="721"/>
      <c r="AIO956" s="721"/>
      <c r="AIP956" s="721"/>
      <c r="AIQ956" s="721"/>
      <c r="AIR956" s="721"/>
      <c r="AIS956" s="721"/>
      <c r="AIT956" s="721"/>
      <c r="AIU956" s="721"/>
      <c r="AIV956" s="721"/>
      <c r="AIW956" s="721"/>
      <c r="AIX956" s="721"/>
      <c r="AIY956" s="721"/>
      <c r="AIZ956" s="721"/>
      <c r="AJA956" s="721"/>
      <c r="AJB956" s="721"/>
      <c r="AJC956" s="721"/>
      <c r="AJD956" s="721"/>
      <c r="AJE956" s="721"/>
      <c r="AJF956" s="721"/>
      <c r="AJG956" s="721"/>
      <c r="AJH956" s="721"/>
      <c r="AJI956" s="721"/>
      <c r="AJJ956" s="721"/>
      <c r="AJK956" s="721"/>
      <c r="AJL956" s="721"/>
      <c r="AJM956" s="721"/>
      <c r="AJN956" s="721"/>
      <c r="AJO956" s="721"/>
      <c r="AJP956" s="721"/>
      <c r="AJQ956" s="721"/>
      <c r="AJR956" s="721"/>
      <c r="AJS956" s="721"/>
      <c r="AJT956" s="721"/>
      <c r="AJU956" s="721"/>
      <c r="AJV956" s="721"/>
      <c r="AJW956" s="721"/>
      <c r="AJX956" s="721"/>
      <c r="AJY956" s="721"/>
      <c r="AJZ956" s="721"/>
      <c r="AKA956" s="721"/>
      <c r="AKB956" s="721"/>
      <c r="AKC956" s="721"/>
      <c r="AKD956" s="721"/>
      <c r="AKE956" s="721"/>
      <c r="AKF956" s="721"/>
      <c r="AKG956" s="721"/>
      <c r="AKH956" s="721"/>
      <c r="AKI956" s="721"/>
      <c r="AKJ956" s="721"/>
      <c r="AKK956" s="721"/>
      <c r="AKL956" s="721"/>
      <c r="AKM956" s="721"/>
      <c r="AKN956" s="721"/>
      <c r="AKO956" s="721"/>
      <c r="AKP956" s="721"/>
      <c r="AKQ956" s="721"/>
      <c r="AKR956" s="721"/>
      <c r="AKS956" s="721"/>
      <c r="AKT956" s="721"/>
      <c r="AKU956" s="721"/>
      <c r="AKV956" s="721"/>
      <c r="AKW956" s="721"/>
      <c r="AKX956" s="721"/>
      <c r="AKY956" s="721"/>
      <c r="AKZ956" s="721"/>
      <c r="ALA956" s="721"/>
      <c r="ALB956" s="721"/>
      <c r="ALC956" s="721"/>
      <c r="ALD956" s="721"/>
      <c r="ALE956" s="721"/>
      <c r="ALF956" s="721"/>
      <c r="ALG956" s="721"/>
      <c r="ALH956" s="721"/>
      <c r="ALI956" s="721"/>
      <c r="ALJ956" s="721"/>
      <c r="ALK956" s="721"/>
      <c r="ALL956" s="721"/>
      <c r="ALM956" s="721"/>
      <c r="ALN956" s="721"/>
      <c r="ALO956" s="721"/>
      <c r="ALP956" s="721"/>
      <c r="ALQ956" s="721"/>
      <c r="ALR956" s="721"/>
      <c r="ALS956" s="721"/>
      <c r="ALT956" s="721"/>
      <c r="ALU956" s="721"/>
      <c r="ALV956" s="721"/>
      <c r="ALW956" s="721"/>
      <c r="ALX956" s="721"/>
      <c r="ALY956" s="721"/>
      <c r="ALZ956" s="721"/>
      <c r="AMA956" s="721"/>
      <c r="AMB956" s="721"/>
      <c r="AMC956" s="721"/>
      <c r="AMD956" s="721"/>
      <c r="AME956" s="721"/>
      <c r="AMF956" s="721"/>
      <c r="AMG956" s="721"/>
      <c r="AMH956" s="721"/>
      <c r="AMI956" s="721"/>
      <c r="AMJ956" s="721"/>
      <c r="AMK956" s="721"/>
      <c r="AML956" s="721"/>
      <c r="AMM956" s="721"/>
      <c r="AMN956" s="721"/>
      <c r="AMO956" s="721"/>
      <c r="AMP956" s="721"/>
      <c r="AMQ956" s="721"/>
      <c r="AMR956" s="721"/>
      <c r="AMS956" s="721"/>
      <c r="AMT956" s="721"/>
      <c r="AMU956" s="721"/>
      <c r="AMV956" s="721"/>
      <c r="AMW956" s="721"/>
      <c r="AMX956" s="721"/>
      <c r="AMY956" s="721"/>
      <c r="AMZ956" s="721"/>
      <c r="ANA956" s="721"/>
      <c r="ANB956" s="721"/>
      <c r="ANC956" s="721"/>
      <c r="AND956" s="721"/>
      <c r="ANE956" s="721"/>
      <c r="ANF956" s="721"/>
      <c r="ANG956" s="721"/>
      <c r="ANH956" s="721"/>
      <c r="ANI956" s="721"/>
      <c r="ANJ956" s="721"/>
      <c r="ANK956" s="721"/>
      <c r="ANL956" s="721"/>
      <c r="ANM956" s="721"/>
      <c r="ANN956" s="721"/>
      <c r="ANO956" s="721"/>
      <c r="ANP956" s="721"/>
      <c r="ANQ956" s="721"/>
      <c r="ANR956" s="721"/>
      <c r="ANS956" s="721"/>
      <c r="ANT956" s="721"/>
      <c r="ANU956" s="721"/>
      <c r="ANV956" s="721"/>
      <c r="ANW956" s="721"/>
      <c r="ANX956" s="721"/>
      <c r="ANY956" s="721"/>
      <c r="ANZ956" s="721"/>
      <c r="AOA956" s="721"/>
      <c r="AOB956" s="721"/>
      <c r="AOC956" s="721"/>
      <c r="AOD956" s="721"/>
      <c r="AOE956" s="721"/>
      <c r="AOF956" s="721"/>
      <c r="AOG956" s="721"/>
      <c r="AOH956" s="721"/>
      <c r="AOI956" s="721"/>
      <c r="AOJ956" s="721"/>
      <c r="AOK956" s="721"/>
      <c r="AOL956" s="721"/>
      <c r="AOM956" s="721"/>
      <c r="AON956" s="721"/>
      <c r="AOO956" s="721"/>
      <c r="AOP956" s="721"/>
      <c r="AOQ956" s="721"/>
      <c r="AOR956" s="721"/>
      <c r="AOS956" s="721"/>
      <c r="AOT956" s="721"/>
      <c r="AOU956" s="721"/>
      <c r="AOV956" s="721"/>
      <c r="AOW956" s="721"/>
      <c r="AOX956" s="721"/>
      <c r="AOY956" s="721"/>
      <c r="AOZ956" s="721"/>
      <c r="APA956" s="721"/>
      <c r="APB956" s="721"/>
      <c r="APC956" s="721"/>
      <c r="APD956" s="721"/>
      <c r="APE956" s="721"/>
      <c r="APF956" s="721"/>
      <c r="APG956" s="721"/>
      <c r="APH956" s="721"/>
      <c r="API956" s="721"/>
      <c r="APJ956" s="721"/>
      <c r="APK956" s="721"/>
      <c r="APL956" s="721"/>
      <c r="APM956" s="721"/>
      <c r="APN956" s="721"/>
      <c r="APO956" s="721"/>
      <c r="APP956" s="721"/>
      <c r="APQ956" s="721"/>
      <c r="APR956" s="721"/>
      <c r="APS956" s="721"/>
      <c r="APT956" s="721"/>
      <c r="APU956" s="721"/>
      <c r="APV956" s="721"/>
      <c r="APW956" s="721"/>
      <c r="APX956" s="721"/>
      <c r="APY956" s="721"/>
      <c r="APZ956" s="721"/>
      <c r="AQA956" s="721"/>
      <c r="AQB956" s="721"/>
      <c r="AQC956" s="721"/>
      <c r="AQD956" s="721"/>
      <c r="AQE956" s="721"/>
      <c r="AQF956" s="721"/>
      <c r="AQG956" s="721"/>
      <c r="AQH956" s="721"/>
      <c r="AQI956" s="721"/>
      <c r="AQJ956" s="721"/>
      <c r="AQK956" s="721"/>
      <c r="AQL956" s="721"/>
      <c r="AQM956" s="721"/>
      <c r="AQN956" s="721"/>
      <c r="AQO956" s="721"/>
      <c r="AQP956" s="721"/>
      <c r="AQQ956" s="721"/>
      <c r="AQR956" s="721"/>
      <c r="AQS956" s="721"/>
      <c r="AQT956" s="721"/>
      <c r="AQU956" s="721"/>
      <c r="AQV956" s="721"/>
      <c r="AQW956" s="721"/>
      <c r="AQX956" s="721"/>
      <c r="AQY956" s="721"/>
      <c r="AQZ956" s="721"/>
      <c r="ARA956" s="721"/>
      <c r="ARB956" s="721"/>
      <c r="ARC956" s="721"/>
      <c r="ARD956" s="721"/>
      <c r="ARE956" s="721"/>
      <c r="ARF956" s="721"/>
      <c r="ARG956" s="721"/>
      <c r="ARH956" s="721"/>
      <c r="ARI956" s="721"/>
      <c r="ARJ956" s="721"/>
      <c r="ARK956" s="721"/>
      <c r="ARL956" s="721"/>
      <c r="ARM956" s="721"/>
      <c r="ARN956" s="721"/>
      <c r="ARO956" s="721"/>
      <c r="ARP956" s="721"/>
      <c r="ARQ956" s="721"/>
      <c r="ARR956" s="721"/>
      <c r="ARS956" s="721"/>
      <c r="ART956" s="721"/>
      <c r="ARU956" s="721"/>
      <c r="ARV956" s="721"/>
      <c r="ARW956" s="721"/>
      <c r="ARX956" s="721"/>
      <c r="ARY956" s="721"/>
      <c r="ARZ956" s="721"/>
      <c r="ASA956" s="721"/>
      <c r="ASB956" s="721"/>
      <c r="ASC956" s="721"/>
      <c r="ASD956" s="721"/>
      <c r="ASE956" s="721"/>
      <c r="ASF956" s="721"/>
      <c r="ASG956" s="721"/>
      <c r="ASH956" s="721"/>
      <c r="ASI956" s="721"/>
      <c r="ASJ956" s="721"/>
      <c r="ASK956" s="721"/>
      <c r="ASL956" s="721"/>
      <c r="ASM956" s="721"/>
      <c r="ASN956" s="721"/>
      <c r="ASO956" s="721"/>
      <c r="ASP956" s="721"/>
      <c r="ASQ956" s="721"/>
      <c r="ASR956" s="721"/>
      <c r="ASS956" s="721"/>
      <c r="AST956" s="721"/>
      <c r="ASU956" s="721"/>
      <c r="ASV956" s="721"/>
      <c r="ASW956" s="721"/>
      <c r="ASX956" s="721"/>
      <c r="ASY956" s="721"/>
      <c r="ASZ956" s="721"/>
      <c r="ATA956" s="721"/>
      <c r="ATB956" s="721"/>
      <c r="ATC956" s="721"/>
      <c r="ATD956" s="721"/>
      <c r="ATE956" s="721"/>
      <c r="ATF956" s="721"/>
      <c r="ATG956" s="721"/>
      <c r="ATH956" s="721"/>
      <c r="ATI956" s="721"/>
      <c r="ATJ956" s="721"/>
      <c r="ATK956" s="721"/>
      <c r="ATL956" s="721"/>
      <c r="ATM956" s="721"/>
      <c r="ATN956" s="721"/>
      <c r="ATO956" s="721"/>
      <c r="ATP956" s="721"/>
      <c r="ATQ956" s="721"/>
      <c r="ATR956" s="721"/>
      <c r="ATS956" s="721"/>
      <c r="ATT956" s="721"/>
      <c r="ATU956" s="721"/>
      <c r="ATV956" s="721"/>
      <c r="ATW956" s="721"/>
      <c r="ATX956" s="721"/>
      <c r="ATY956" s="721"/>
      <c r="ATZ956" s="721"/>
      <c r="AUA956" s="721"/>
      <c r="AUB956" s="721"/>
      <c r="AUC956" s="721"/>
      <c r="AUD956" s="721"/>
      <c r="AUE956" s="721"/>
      <c r="AUF956" s="721"/>
      <c r="AUG956" s="721"/>
      <c r="AUH956" s="721"/>
      <c r="AUI956" s="721"/>
      <c r="AUJ956" s="721"/>
      <c r="AUK956" s="721"/>
      <c r="AUL956" s="721"/>
      <c r="AUM956" s="721"/>
      <c r="AUN956" s="721"/>
      <c r="AUO956" s="721"/>
      <c r="AUP956" s="721"/>
      <c r="AUQ956" s="721"/>
      <c r="AUR956" s="721"/>
      <c r="AUS956" s="721"/>
      <c r="AUT956" s="721"/>
      <c r="AUU956" s="721"/>
      <c r="AUV956" s="721"/>
      <c r="AUW956" s="721"/>
      <c r="AUX956" s="721"/>
      <c r="AUY956" s="721"/>
      <c r="AUZ956" s="721"/>
      <c r="AVA956" s="721"/>
      <c r="AVB956" s="721"/>
      <c r="AVC956" s="721"/>
      <c r="AVD956" s="721"/>
      <c r="AVE956" s="721"/>
      <c r="AVF956" s="721"/>
      <c r="AVG956" s="721"/>
      <c r="AVH956" s="721"/>
      <c r="AVI956" s="721"/>
      <c r="AVJ956" s="721"/>
      <c r="AVK956" s="721"/>
    </row>
    <row r="957" spans="1:1259">
      <c r="A957" s="716"/>
      <c r="B957" s="716"/>
      <c r="C957" s="716"/>
      <c r="D957" s="714" t="s">
        <v>3247</v>
      </c>
      <c r="E957" s="714" t="s">
        <v>3104</v>
      </c>
      <c r="F957" s="703"/>
      <c r="G957" s="703"/>
      <c r="H957" s="734">
        <v>12</v>
      </c>
      <c r="I957" s="698" t="s">
        <v>1699</v>
      </c>
      <c r="J957" s="704"/>
      <c r="K957" s="704" t="s">
        <v>5022</v>
      </c>
      <c r="L957" s="704" t="s">
        <v>3340</v>
      </c>
      <c r="M957" s="704">
        <v>44550</v>
      </c>
      <c r="N957" s="704">
        <v>44715</v>
      </c>
      <c r="O957" s="706"/>
      <c r="P957" s="704"/>
      <c r="Q957" s="704"/>
      <c r="R957" s="704"/>
      <c r="S957" s="703" t="s">
        <v>2425</v>
      </c>
      <c r="T957" s="703">
        <v>60</v>
      </c>
      <c r="U957" s="703"/>
      <c r="V957" s="703" t="s">
        <v>973</v>
      </c>
      <c r="W957" s="703">
        <v>400</v>
      </c>
      <c r="X957" s="707">
        <v>480</v>
      </c>
      <c r="Y957" s="539">
        <f t="shared" si="42"/>
        <v>192000</v>
      </c>
      <c r="Z957" s="708">
        <v>0.53</v>
      </c>
      <c r="AA957" s="681">
        <f t="shared" si="43"/>
        <v>101760</v>
      </c>
      <c r="AB957" s="682"/>
      <c r="AC957" s="683">
        <v>0</v>
      </c>
      <c r="AD957" s="710"/>
      <c r="AE957" s="709"/>
      <c r="AF957" s="695">
        <f t="shared" si="44"/>
        <v>101760</v>
      </c>
      <c r="AG957" s="703" t="s">
        <v>1073</v>
      </c>
      <c r="AH957" s="703"/>
      <c r="AI957" s="705">
        <v>60</v>
      </c>
      <c r="AJ957" s="703" t="s">
        <v>3508</v>
      </c>
      <c r="AK957" s="711" t="s">
        <v>1149</v>
      </c>
      <c r="AL957" s="703">
        <v>73128</v>
      </c>
      <c r="AM957" s="703" t="s">
        <v>52</v>
      </c>
      <c r="AN957" s="703"/>
      <c r="AO957" s="703"/>
      <c r="AP957" s="712"/>
      <c r="AQ957" s="712" t="s">
        <v>37</v>
      </c>
      <c r="AR957" s="712"/>
      <c r="AS957" s="715" t="s">
        <v>1157</v>
      </c>
      <c r="AT957" s="715" t="s">
        <v>1078</v>
      </c>
      <c r="AU957" s="715" t="s">
        <v>1078</v>
      </c>
      <c r="AV957" s="708">
        <v>0.53</v>
      </c>
      <c r="AW957" s="721"/>
      <c r="AX957" s="721"/>
      <c r="AY957" s="721"/>
      <c r="AZ957" s="721"/>
      <c r="BA957" s="721"/>
      <c r="BB957" s="721"/>
      <c r="BC957" s="721"/>
      <c r="BD957" s="721"/>
      <c r="BE957" s="721"/>
      <c r="BF957" s="721"/>
      <c r="BG957" s="721"/>
      <c r="BH957" s="721"/>
      <c r="BI957" s="721"/>
      <c r="BJ957" s="721"/>
      <c r="BK957" s="721"/>
      <c r="BL957" s="721"/>
      <c r="BM957" s="721"/>
      <c r="BN957" s="721"/>
      <c r="BO957" s="721"/>
      <c r="BP957" s="721"/>
      <c r="BQ957" s="721"/>
      <c r="BR957" s="721"/>
      <c r="BS957" s="721"/>
      <c r="BT957" s="721"/>
      <c r="BU957" s="721"/>
      <c r="BV957" s="721"/>
      <c r="BW957" s="721"/>
      <c r="BX957" s="721"/>
      <c r="BY957" s="721"/>
      <c r="BZ957" s="721"/>
      <c r="CA957" s="721"/>
      <c r="CB957" s="721"/>
      <c r="CC957" s="721"/>
      <c r="CD957" s="721"/>
      <c r="CE957" s="721"/>
      <c r="CF957" s="721"/>
      <c r="CG957" s="721"/>
      <c r="CH957" s="721"/>
      <c r="CI957" s="721"/>
      <c r="CJ957" s="721"/>
      <c r="CK957" s="721"/>
      <c r="CL957" s="721"/>
      <c r="CM957" s="721"/>
      <c r="CN957" s="721"/>
      <c r="CO957" s="721"/>
      <c r="CP957" s="721"/>
      <c r="CQ957" s="721"/>
      <c r="CR957" s="721"/>
      <c r="CS957" s="721"/>
      <c r="CT957" s="721"/>
      <c r="CU957" s="721"/>
      <c r="CV957" s="721"/>
      <c r="CW957" s="721"/>
      <c r="CX957" s="721"/>
      <c r="CY957" s="721"/>
      <c r="CZ957" s="721"/>
      <c r="DA957" s="721"/>
      <c r="DB957" s="721"/>
      <c r="DC957" s="721"/>
      <c r="DD957" s="721"/>
      <c r="DE957" s="721"/>
      <c r="DF957" s="721"/>
      <c r="DG957" s="721"/>
      <c r="DH957" s="721"/>
      <c r="DI957" s="721"/>
      <c r="DJ957" s="721"/>
      <c r="DK957" s="721"/>
      <c r="DL957" s="721"/>
      <c r="DM957" s="721"/>
      <c r="DN957" s="721"/>
      <c r="DO957" s="721"/>
      <c r="DP957" s="721"/>
      <c r="DQ957" s="721"/>
      <c r="DR957" s="721"/>
      <c r="DS957" s="721"/>
      <c r="DT957" s="721"/>
      <c r="DU957" s="721"/>
      <c r="DV957" s="721"/>
      <c r="DW957" s="721"/>
      <c r="DX957" s="721"/>
      <c r="DY957" s="721"/>
      <c r="DZ957" s="721"/>
      <c r="EA957" s="721"/>
      <c r="EB957" s="721"/>
      <c r="EC957" s="721"/>
      <c r="ED957" s="721"/>
      <c r="EE957" s="721"/>
      <c r="EF957" s="721"/>
      <c r="EG957" s="721"/>
      <c r="EH957" s="721"/>
      <c r="EI957" s="721"/>
      <c r="EJ957" s="721"/>
      <c r="EK957" s="721"/>
      <c r="EL957" s="721"/>
      <c r="EM957" s="721"/>
      <c r="EN957" s="721"/>
      <c r="EO957" s="721"/>
      <c r="EP957" s="721"/>
      <c r="EQ957" s="721"/>
      <c r="ER957" s="721"/>
      <c r="ES957" s="721"/>
      <c r="ET957" s="721"/>
      <c r="EU957" s="721"/>
      <c r="EV957" s="721"/>
      <c r="EW957" s="721"/>
      <c r="EX957" s="721"/>
      <c r="EY957" s="721"/>
      <c r="EZ957" s="721"/>
      <c r="FA957" s="721"/>
      <c r="FB957" s="721"/>
      <c r="FC957" s="721"/>
      <c r="FD957" s="721"/>
      <c r="FE957" s="721"/>
      <c r="FF957" s="721"/>
      <c r="FG957" s="721"/>
      <c r="FH957" s="721"/>
      <c r="FI957" s="721"/>
      <c r="FJ957" s="721"/>
      <c r="FK957" s="721"/>
      <c r="FL957" s="721"/>
      <c r="FM957" s="721"/>
      <c r="FN957" s="721"/>
      <c r="FO957" s="721"/>
      <c r="FP957" s="721"/>
      <c r="FQ957" s="721"/>
      <c r="FR957" s="721"/>
      <c r="FS957" s="721"/>
      <c r="FT957" s="721"/>
      <c r="FU957" s="721"/>
      <c r="FV957" s="721"/>
      <c r="FW957" s="721"/>
      <c r="FX957" s="721"/>
      <c r="FY957" s="721"/>
      <c r="FZ957" s="721"/>
      <c r="GA957" s="721"/>
      <c r="GB957" s="721"/>
      <c r="GC957" s="721"/>
      <c r="GD957" s="721"/>
      <c r="GE957" s="721"/>
      <c r="GF957" s="721"/>
      <c r="GG957" s="721"/>
      <c r="GH957" s="721"/>
      <c r="GI957" s="721"/>
      <c r="GJ957" s="721"/>
      <c r="GK957" s="721"/>
      <c r="GL957" s="721"/>
      <c r="GM957" s="721"/>
      <c r="GN957" s="721"/>
      <c r="GO957" s="721"/>
      <c r="GP957" s="721"/>
      <c r="GQ957" s="721"/>
      <c r="GR957" s="721"/>
      <c r="GS957" s="721"/>
      <c r="GT957" s="721"/>
      <c r="GU957" s="721"/>
      <c r="GV957" s="721"/>
      <c r="GW957" s="721"/>
      <c r="GX957" s="721"/>
      <c r="GY957" s="721"/>
      <c r="GZ957" s="721"/>
      <c r="HA957" s="721"/>
      <c r="HB957" s="721"/>
      <c r="HC957" s="721"/>
      <c r="HD957" s="721"/>
      <c r="HE957" s="721"/>
      <c r="HF957" s="721"/>
      <c r="HG957" s="721"/>
      <c r="HH957" s="721"/>
      <c r="HI957" s="721"/>
      <c r="HJ957" s="721"/>
      <c r="HK957" s="721"/>
      <c r="HL957" s="721"/>
      <c r="HM957" s="721"/>
      <c r="HN957" s="721"/>
      <c r="HO957" s="721"/>
      <c r="HP957" s="721"/>
      <c r="HQ957" s="721"/>
      <c r="HR957" s="721"/>
      <c r="HS957" s="721"/>
      <c r="HT957" s="721"/>
      <c r="HU957" s="721"/>
      <c r="HV957" s="721"/>
      <c r="HW957" s="721"/>
      <c r="HX957" s="721"/>
      <c r="HY957" s="721"/>
      <c r="HZ957" s="721"/>
      <c r="IA957" s="721"/>
      <c r="IB957" s="721"/>
      <c r="IC957" s="721"/>
      <c r="ID957" s="721"/>
      <c r="IE957" s="721"/>
      <c r="IF957" s="721"/>
      <c r="IG957" s="721"/>
      <c r="IH957" s="721"/>
      <c r="II957" s="721"/>
      <c r="IJ957" s="721"/>
      <c r="IK957" s="721"/>
      <c r="IL957" s="721"/>
      <c r="IM957" s="721"/>
      <c r="IN957" s="721"/>
      <c r="IO957" s="721"/>
      <c r="IP957" s="721"/>
      <c r="IQ957" s="721"/>
      <c r="IR957" s="721"/>
      <c r="IS957" s="721"/>
      <c r="IT957" s="721"/>
      <c r="IU957" s="721"/>
      <c r="IV957" s="721"/>
      <c r="IW957" s="721"/>
      <c r="IX957" s="721"/>
      <c r="IY957" s="721"/>
      <c r="IZ957" s="721"/>
      <c r="JA957" s="721"/>
      <c r="JB957" s="721"/>
      <c r="JC957" s="721"/>
      <c r="JD957" s="721"/>
      <c r="JE957" s="721"/>
      <c r="JF957" s="721"/>
      <c r="JG957" s="721"/>
      <c r="JH957" s="721"/>
      <c r="JI957" s="721"/>
      <c r="JJ957" s="721"/>
      <c r="JK957" s="721"/>
      <c r="JL957" s="721"/>
      <c r="JM957" s="721"/>
      <c r="JN957" s="721"/>
      <c r="JO957" s="721"/>
      <c r="JP957" s="721"/>
      <c r="JQ957" s="721"/>
      <c r="JR957" s="721"/>
      <c r="JS957" s="721"/>
      <c r="JT957" s="721"/>
      <c r="JU957" s="721"/>
      <c r="JV957" s="721"/>
      <c r="JW957" s="721"/>
      <c r="JX957" s="721"/>
      <c r="JY957" s="721"/>
      <c r="JZ957" s="721"/>
      <c r="KA957" s="721"/>
      <c r="KB957" s="721"/>
      <c r="KC957" s="721"/>
      <c r="KD957" s="721"/>
      <c r="KE957" s="721"/>
      <c r="KF957" s="721"/>
      <c r="KG957" s="721"/>
      <c r="KH957" s="721"/>
      <c r="KI957" s="721"/>
      <c r="KJ957" s="721"/>
      <c r="KK957" s="721"/>
      <c r="KL957" s="721"/>
      <c r="KM957" s="721"/>
      <c r="KN957" s="721"/>
      <c r="KO957" s="721"/>
      <c r="KP957" s="721"/>
      <c r="KQ957" s="721"/>
      <c r="KR957" s="721"/>
      <c r="KS957" s="721"/>
      <c r="KT957" s="721"/>
      <c r="KU957" s="721"/>
      <c r="KV957" s="721"/>
      <c r="KW957" s="721"/>
      <c r="KX957" s="721"/>
      <c r="KY957" s="721"/>
      <c r="KZ957" s="721"/>
      <c r="LA957" s="721"/>
      <c r="LB957" s="721"/>
      <c r="LC957" s="721"/>
      <c r="LD957" s="721"/>
      <c r="LE957" s="721"/>
      <c r="LF957" s="721"/>
      <c r="LG957" s="721"/>
      <c r="LH957" s="721"/>
      <c r="LI957" s="721"/>
      <c r="LJ957" s="721"/>
      <c r="LK957" s="721"/>
      <c r="LL957" s="721"/>
      <c r="LM957" s="721"/>
      <c r="LN957" s="721"/>
      <c r="LO957" s="721"/>
      <c r="LP957" s="721"/>
      <c r="LQ957" s="721"/>
      <c r="LR957" s="721"/>
      <c r="LS957" s="721"/>
      <c r="LT957" s="721"/>
      <c r="LU957" s="721"/>
      <c r="LV957" s="721"/>
      <c r="LW957" s="721"/>
      <c r="LX957" s="721"/>
      <c r="LY957" s="721"/>
      <c r="LZ957" s="721"/>
      <c r="MA957" s="721"/>
      <c r="MB957" s="721"/>
      <c r="MC957" s="721"/>
      <c r="MD957" s="721"/>
      <c r="ME957" s="721"/>
      <c r="MF957" s="721"/>
      <c r="MG957" s="721"/>
      <c r="MH957" s="721"/>
      <c r="MI957" s="721"/>
      <c r="MJ957" s="721"/>
      <c r="MK957" s="721"/>
      <c r="ML957" s="721"/>
      <c r="MM957" s="721"/>
      <c r="MN957" s="721"/>
      <c r="MO957" s="721"/>
      <c r="MP957" s="721"/>
      <c r="MQ957" s="721"/>
      <c r="MR957" s="721"/>
      <c r="MS957" s="721"/>
      <c r="MT957" s="721"/>
      <c r="MU957" s="721"/>
      <c r="MV957" s="721"/>
      <c r="MW957" s="721"/>
      <c r="MX957" s="721"/>
      <c r="MY957" s="721"/>
      <c r="MZ957" s="721"/>
      <c r="NA957" s="721"/>
      <c r="NB957" s="721"/>
      <c r="NC957" s="721"/>
      <c r="ND957" s="721"/>
      <c r="NE957" s="721"/>
      <c r="NF957" s="721"/>
      <c r="NG957" s="721"/>
      <c r="NH957" s="721"/>
      <c r="NI957" s="721"/>
      <c r="NJ957" s="721"/>
      <c r="NK957" s="721"/>
      <c r="NL957" s="721"/>
      <c r="NM957" s="721"/>
      <c r="NN957" s="721"/>
      <c r="NO957" s="721"/>
      <c r="NP957" s="721"/>
      <c r="NQ957" s="721"/>
      <c r="NR957" s="721"/>
      <c r="NS957" s="721"/>
      <c r="NT957" s="721"/>
      <c r="NU957" s="721"/>
      <c r="NV957" s="721"/>
      <c r="NW957" s="721"/>
      <c r="NX957" s="721"/>
      <c r="NY957" s="721"/>
      <c r="NZ957" s="721"/>
      <c r="OA957" s="721"/>
      <c r="OB957" s="721"/>
      <c r="OC957" s="721"/>
      <c r="OD957" s="721"/>
      <c r="OE957" s="721"/>
      <c r="OF957" s="721"/>
      <c r="OG957" s="721"/>
      <c r="OH957" s="721"/>
      <c r="OI957" s="721"/>
      <c r="OJ957" s="721"/>
      <c r="OK957" s="721"/>
      <c r="OL957" s="721"/>
      <c r="OM957" s="721"/>
      <c r="ON957" s="721"/>
      <c r="OO957" s="721"/>
      <c r="OP957" s="721"/>
      <c r="OQ957" s="721"/>
      <c r="OR957" s="721"/>
      <c r="OS957" s="721"/>
      <c r="OT957" s="721"/>
      <c r="OU957" s="721"/>
      <c r="OV957" s="721"/>
      <c r="OW957" s="721"/>
      <c r="OX957" s="721"/>
      <c r="OY957" s="721"/>
      <c r="OZ957" s="721"/>
      <c r="PA957" s="721"/>
      <c r="PB957" s="721"/>
      <c r="PC957" s="721"/>
      <c r="PD957" s="721"/>
      <c r="PE957" s="721"/>
      <c r="PF957" s="721"/>
      <c r="PG957" s="721"/>
      <c r="PH957" s="721"/>
      <c r="PI957" s="721"/>
      <c r="PJ957" s="721"/>
      <c r="PK957" s="721"/>
      <c r="PL957" s="721"/>
      <c r="PM957" s="721"/>
      <c r="PN957" s="721"/>
      <c r="PO957" s="721"/>
      <c r="PP957" s="721"/>
      <c r="PQ957" s="721"/>
      <c r="PR957" s="721"/>
      <c r="PS957" s="721"/>
      <c r="PT957" s="721"/>
      <c r="PU957" s="721"/>
      <c r="PV957" s="721"/>
      <c r="PW957" s="721"/>
      <c r="PX957" s="721"/>
      <c r="PY957" s="721"/>
      <c r="PZ957" s="721"/>
      <c r="QA957" s="721"/>
      <c r="QB957" s="721"/>
      <c r="QC957" s="721"/>
      <c r="QD957" s="721"/>
      <c r="QE957" s="721"/>
      <c r="QF957" s="721"/>
      <c r="QG957" s="721"/>
      <c r="QH957" s="721"/>
      <c r="QI957" s="721"/>
      <c r="QJ957" s="721"/>
      <c r="QK957" s="721"/>
      <c r="QL957" s="721"/>
      <c r="QM957" s="721"/>
      <c r="QN957" s="721"/>
      <c r="QO957" s="721"/>
      <c r="QP957" s="721"/>
      <c r="QQ957" s="721"/>
      <c r="QR957" s="721"/>
      <c r="QS957" s="721"/>
      <c r="QT957" s="721"/>
      <c r="QU957" s="721"/>
      <c r="QV957" s="721"/>
      <c r="QW957" s="721"/>
      <c r="QX957" s="721"/>
      <c r="QY957" s="721"/>
      <c r="QZ957" s="721"/>
      <c r="RA957" s="721"/>
      <c r="RB957" s="721"/>
      <c r="RC957" s="721"/>
      <c r="RD957" s="721"/>
      <c r="RE957" s="721"/>
      <c r="RF957" s="721"/>
      <c r="RG957" s="721"/>
      <c r="RH957" s="721"/>
      <c r="RI957" s="721"/>
      <c r="RJ957" s="721"/>
      <c r="RK957" s="721"/>
      <c r="RL957" s="721"/>
      <c r="RM957" s="721"/>
      <c r="RN957" s="721"/>
      <c r="RO957" s="721"/>
      <c r="RP957" s="721"/>
      <c r="RQ957" s="721"/>
      <c r="RR957" s="721"/>
      <c r="RS957" s="721"/>
      <c r="RT957" s="721"/>
      <c r="RU957" s="721"/>
      <c r="RV957" s="721"/>
      <c r="RW957" s="721"/>
      <c r="RX957" s="721"/>
      <c r="RY957" s="721"/>
      <c r="RZ957" s="721"/>
      <c r="SA957" s="721"/>
      <c r="SB957" s="721"/>
      <c r="SC957" s="721"/>
      <c r="SD957" s="721"/>
      <c r="SE957" s="721"/>
      <c r="SF957" s="721"/>
      <c r="SG957" s="721"/>
      <c r="SH957" s="721"/>
      <c r="SI957" s="721"/>
      <c r="SJ957" s="721"/>
      <c r="SK957" s="721"/>
      <c r="SL957" s="721"/>
      <c r="SM957" s="721"/>
      <c r="SN957" s="721"/>
      <c r="SO957" s="721"/>
      <c r="SP957" s="721"/>
      <c r="SQ957" s="721"/>
      <c r="SR957" s="721"/>
      <c r="SS957" s="721"/>
      <c r="ST957" s="721"/>
      <c r="SU957" s="721"/>
      <c r="SV957" s="721"/>
      <c r="SW957" s="721"/>
      <c r="SX957" s="721"/>
      <c r="SY957" s="721"/>
      <c r="SZ957" s="721"/>
      <c r="TA957" s="721"/>
      <c r="TB957" s="721"/>
      <c r="TC957" s="721"/>
      <c r="TD957" s="721"/>
      <c r="TE957" s="721"/>
      <c r="TF957" s="721"/>
      <c r="TG957" s="721"/>
      <c r="TH957" s="721"/>
      <c r="TI957" s="721"/>
      <c r="TJ957" s="721"/>
      <c r="TK957" s="721"/>
      <c r="TL957" s="721"/>
      <c r="TM957" s="721"/>
      <c r="TN957" s="721"/>
      <c r="TO957" s="721"/>
      <c r="TP957" s="721"/>
      <c r="TQ957" s="721"/>
      <c r="TR957" s="721"/>
      <c r="TS957" s="721"/>
      <c r="TT957" s="721"/>
      <c r="TU957" s="721"/>
      <c r="TV957" s="721"/>
      <c r="TW957" s="721"/>
      <c r="TX957" s="721"/>
      <c r="TY957" s="721"/>
      <c r="TZ957" s="721"/>
      <c r="UA957" s="721"/>
      <c r="UB957" s="721"/>
      <c r="UC957" s="721"/>
      <c r="UD957" s="721"/>
      <c r="UE957" s="721"/>
      <c r="UF957" s="721"/>
      <c r="UG957" s="721"/>
      <c r="UH957" s="721"/>
      <c r="UI957" s="721"/>
      <c r="UJ957" s="721"/>
      <c r="UK957" s="721"/>
      <c r="UL957" s="721"/>
      <c r="UM957" s="721"/>
      <c r="UN957" s="721"/>
      <c r="UO957" s="721"/>
      <c r="UP957" s="721"/>
      <c r="UQ957" s="721"/>
      <c r="UR957" s="721"/>
      <c r="US957" s="721"/>
      <c r="UT957" s="721"/>
      <c r="UU957" s="721"/>
      <c r="UV957" s="721"/>
      <c r="UW957" s="721"/>
      <c r="UX957" s="721"/>
      <c r="UY957" s="721"/>
      <c r="UZ957" s="721"/>
      <c r="VA957" s="721"/>
      <c r="VB957" s="721"/>
      <c r="VC957" s="721"/>
      <c r="VD957" s="721"/>
      <c r="VE957" s="721"/>
      <c r="VF957" s="721"/>
      <c r="VG957" s="721"/>
      <c r="VH957" s="721"/>
      <c r="VI957" s="721"/>
      <c r="VJ957" s="721"/>
      <c r="VK957" s="721"/>
      <c r="VL957" s="721"/>
      <c r="VM957" s="721"/>
      <c r="VN957" s="721"/>
      <c r="VO957" s="721"/>
      <c r="VP957" s="721"/>
      <c r="VQ957" s="721"/>
      <c r="VR957" s="721"/>
      <c r="VS957" s="721"/>
      <c r="VT957" s="721"/>
      <c r="VU957" s="721"/>
      <c r="VV957" s="721"/>
      <c r="VW957" s="721"/>
      <c r="VX957" s="721"/>
      <c r="VY957" s="721"/>
      <c r="VZ957" s="721"/>
      <c r="WA957" s="721"/>
      <c r="WB957" s="721"/>
      <c r="WC957" s="721"/>
      <c r="WD957" s="721"/>
      <c r="WE957" s="721"/>
      <c r="WF957" s="721"/>
      <c r="WG957" s="721"/>
      <c r="WH957" s="721"/>
      <c r="WI957" s="721"/>
      <c r="WJ957" s="721"/>
      <c r="WK957" s="721"/>
      <c r="WL957" s="721"/>
      <c r="WM957" s="721"/>
      <c r="WN957" s="721"/>
      <c r="WO957" s="721"/>
      <c r="WP957" s="721"/>
      <c r="WQ957" s="721"/>
      <c r="WR957" s="721"/>
      <c r="WS957" s="721"/>
      <c r="WT957" s="721"/>
      <c r="WU957" s="721"/>
      <c r="WV957" s="721"/>
      <c r="WW957" s="721"/>
      <c r="WX957" s="721"/>
      <c r="WY957" s="721"/>
      <c r="WZ957" s="721"/>
      <c r="XA957" s="721"/>
      <c r="XB957" s="721"/>
      <c r="XC957" s="721"/>
      <c r="XD957" s="721"/>
      <c r="XE957" s="721"/>
      <c r="XF957" s="721"/>
      <c r="XG957" s="721"/>
      <c r="XH957" s="721"/>
      <c r="XI957" s="721"/>
      <c r="XJ957" s="721"/>
      <c r="XK957" s="721"/>
      <c r="XL957" s="721"/>
      <c r="XM957" s="721"/>
      <c r="XN957" s="721"/>
      <c r="XO957" s="721"/>
      <c r="XP957" s="721"/>
      <c r="XQ957" s="721"/>
      <c r="XR957" s="721"/>
      <c r="XS957" s="721"/>
      <c r="XT957" s="721"/>
      <c r="XU957" s="721"/>
      <c r="XV957" s="721"/>
      <c r="XW957" s="721"/>
      <c r="XX957" s="721"/>
      <c r="XY957" s="721"/>
      <c r="XZ957" s="721"/>
      <c r="YA957" s="721"/>
      <c r="YB957" s="721"/>
      <c r="YC957" s="721"/>
      <c r="YD957" s="721"/>
      <c r="YE957" s="721"/>
      <c r="YF957" s="721"/>
      <c r="YG957" s="721"/>
      <c r="YH957" s="721"/>
      <c r="YI957" s="721"/>
      <c r="YJ957" s="721"/>
      <c r="YK957" s="721"/>
      <c r="YL957" s="721"/>
      <c r="YM957" s="721"/>
      <c r="YN957" s="721"/>
      <c r="YO957" s="721"/>
      <c r="YP957" s="721"/>
      <c r="YQ957" s="721"/>
      <c r="YR957" s="721"/>
      <c r="YS957" s="721"/>
      <c r="YT957" s="721"/>
      <c r="YU957" s="721"/>
      <c r="YV957" s="721"/>
      <c r="YW957" s="721"/>
      <c r="YX957" s="721"/>
      <c r="YY957" s="721"/>
      <c r="YZ957" s="721"/>
      <c r="ZA957" s="721"/>
      <c r="ZB957" s="721"/>
      <c r="ZC957" s="721"/>
      <c r="ZD957" s="721"/>
      <c r="ZE957" s="721"/>
      <c r="ZF957" s="721"/>
      <c r="ZG957" s="721"/>
      <c r="ZH957" s="721"/>
      <c r="ZI957" s="721"/>
      <c r="ZJ957" s="721"/>
      <c r="ZK957" s="721"/>
      <c r="ZL957" s="721"/>
      <c r="ZM957" s="721"/>
      <c r="ZN957" s="721"/>
      <c r="ZO957" s="721"/>
      <c r="ZP957" s="721"/>
      <c r="ZQ957" s="721"/>
      <c r="ZR957" s="721"/>
      <c r="ZS957" s="721"/>
      <c r="ZT957" s="721"/>
      <c r="ZU957" s="721"/>
      <c r="ZV957" s="721"/>
      <c r="ZW957" s="721"/>
      <c r="ZX957" s="721"/>
      <c r="ZY957" s="721"/>
      <c r="ZZ957" s="721"/>
      <c r="AAA957" s="721"/>
      <c r="AAB957" s="721"/>
      <c r="AAC957" s="721"/>
      <c r="AAD957" s="721"/>
      <c r="AAE957" s="721"/>
      <c r="AAF957" s="721"/>
      <c r="AAG957" s="721"/>
      <c r="AAH957" s="721"/>
      <c r="AAI957" s="721"/>
      <c r="AAJ957" s="721"/>
      <c r="AAK957" s="721"/>
      <c r="AAL957" s="721"/>
      <c r="AAM957" s="721"/>
      <c r="AAN957" s="721"/>
      <c r="AAO957" s="721"/>
      <c r="AAP957" s="721"/>
      <c r="AAQ957" s="721"/>
      <c r="AAR957" s="721"/>
      <c r="AAS957" s="721"/>
      <c r="AAT957" s="721"/>
      <c r="AAU957" s="721"/>
      <c r="AAV957" s="721"/>
      <c r="AAW957" s="721"/>
      <c r="AAX957" s="721"/>
      <c r="AAY957" s="721"/>
      <c r="AAZ957" s="721"/>
      <c r="ABA957" s="721"/>
      <c r="ABB957" s="721"/>
      <c r="ABC957" s="721"/>
      <c r="ABD957" s="721"/>
      <c r="ABE957" s="721"/>
      <c r="ABF957" s="721"/>
      <c r="ABG957" s="721"/>
      <c r="ABH957" s="721"/>
      <c r="ABI957" s="721"/>
      <c r="ABJ957" s="721"/>
      <c r="ABK957" s="721"/>
      <c r="ABL957" s="721"/>
      <c r="ABM957" s="721"/>
      <c r="ABN957" s="721"/>
      <c r="ABO957" s="721"/>
      <c r="ABP957" s="721"/>
      <c r="ABQ957" s="721"/>
      <c r="ABR957" s="721"/>
      <c r="ABS957" s="721"/>
      <c r="ABT957" s="721"/>
      <c r="ABU957" s="721"/>
      <c r="ABV957" s="721"/>
      <c r="ABW957" s="721"/>
      <c r="ABX957" s="721"/>
      <c r="ABY957" s="721"/>
      <c r="ABZ957" s="721"/>
      <c r="ACA957" s="721"/>
      <c r="ACB957" s="721"/>
      <c r="ACC957" s="721"/>
      <c r="ACD957" s="721"/>
      <c r="ACE957" s="721"/>
      <c r="ACF957" s="721"/>
      <c r="ACG957" s="721"/>
      <c r="ACH957" s="721"/>
      <c r="ACI957" s="721"/>
      <c r="ACJ957" s="721"/>
      <c r="ACK957" s="721"/>
      <c r="ACL957" s="721"/>
      <c r="ACM957" s="721"/>
      <c r="ACN957" s="721"/>
      <c r="ACO957" s="721"/>
      <c r="ACP957" s="721"/>
      <c r="ACQ957" s="721"/>
      <c r="ACR957" s="721"/>
      <c r="ACS957" s="721"/>
      <c r="ACT957" s="721"/>
      <c r="ACU957" s="721"/>
      <c r="ACV957" s="721"/>
      <c r="ACW957" s="721"/>
      <c r="ACX957" s="721"/>
      <c r="ACY957" s="721"/>
      <c r="ACZ957" s="721"/>
      <c r="ADA957" s="721"/>
      <c r="ADB957" s="721"/>
      <c r="ADC957" s="721"/>
      <c r="ADD957" s="721"/>
      <c r="ADE957" s="721"/>
      <c r="ADF957" s="721"/>
      <c r="ADG957" s="721"/>
      <c r="ADH957" s="721"/>
      <c r="ADI957" s="721"/>
      <c r="ADJ957" s="721"/>
      <c r="ADK957" s="721"/>
      <c r="ADL957" s="721"/>
      <c r="ADM957" s="721"/>
      <c r="ADN957" s="721"/>
      <c r="ADO957" s="721"/>
      <c r="ADP957" s="721"/>
      <c r="ADQ957" s="721"/>
      <c r="ADR957" s="721"/>
      <c r="ADS957" s="721"/>
      <c r="ADT957" s="721"/>
      <c r="ADU957" s="721"/>
      <c r="ADV957" s="721"/>
      <c r="ADW957" s="721"/>
      <c r="ADX957" s="721"/>
      <c r="ADY957" s="721"/>
      <c r="ADZ957" s="721"/>
      <c r="AEA957" s="721"/>
      <c r="AEB957" s="721"/>
      <c r="AEC957" s="721"/>
      <c r="AED957" s="721"/>
      <c r="AEE957" s="721"/>
      <c r="AEF957" s="721"/>
      <c r="AEG957" s="721"/>
      <c r="AEH957" s="721"/>
      <c r="AEI957" s="721"/>
      <c r="AEJ957" s="721"/>
      <c r="AEK957" s="721"/>
      <c r="AEL957" s="721"/>
      <c r="AEM957" s="721"/>
      <c r="AEN957" s="721"/>
      <c r="AEO957" s="721"/>
      <c r="AEP957" s="721"/>
      <c r="AEQ957" s="721"/>
      <c r="AER957" s="721"/>
      <c r="AES957" s="721"/>
      <c r="AET957" s="721"/>
      <c r="AEU957" s="721"/>
      <c r="AEV957" s="721"/>
      <c r="AEW957" s="721"/>
      <c r="AEX957" s="721"/>
      <c r="AEY957" s="721"/>
      <c r="AEZ957" s="721"/>
      <c r="AFA957" s="721"/>
      <c r="AFB957" s="721"/>
      <c r="AFC957" s="721"/>
      <c r="AFD957" s="721"/>
      <c r="AFE957" s="721"/>
      <c r="AFF957" s="721"/>
      <c r="AFG957" s="721"/>
      <c r="AFH957" s="721"/>
      <c r="AFI957" s="721"/>
      <c r="AFJ957" s="721"/>
      <c r="AFK957" s="721"/>
      <c r="AFL957" s="721"/>
      <c r="AFM957" s="721"/>
      <c r="AFN957" s="721"/>
      <c r="AFO957" s="721"/>
      <c r="AFP957" s="721"/>
      <c r="AFQ957" s="721"/>
      <c r="AFR957" s="721"/>
      <c r="AFS957" s="721"/>
      <c r="AFT957" s="721"/>
      <c r="AFU957" s="721"/>
      <c r="AFV957" s="721"/>
      <c r="AFW957" s="721"/>
      <c r="AFX957" s="721"/>
      <c r="AFY957" s="721"/>
      <c r="AFZ957" s="721"/>
      <c r="AGA957" s="721"/>
      <c r="AGB957" s="721"/>
      <c r="AGC957" s="721"/>
      <c r="AGD957" s="721"/>
      <c r="AGE957" s="721"/>
      <c r="AGF957" s="721"/>
      <c r="AGG957" s="721"/>
      <c r="AGH957" s="721"/>
      <c r="AGI957" s="721"/>
      <c r="AGJ957" s="721"/>
      <c r="AGK957" s="721"/>
      <c r="AGL957" s="721"/>
      <c r="AGM957" s="721"/>
      <c r="AGN957" s="721"/>
      <c r="AGO957" s="721"/>
      <c r="AGP957" s="721"/>
      <c r="AGQ957" s="721"/>
      <c r="AGR957" s="721"/>
      <c r="AGS957" s="721"/>
      <c r="AGT957" s="721"/>
      <c r="AGU957" s="721"/>
      <c r="AGV957" s="721"/>
      <c r="AGW957" s="721"/>
      <c r="AGX957" s="721"/>
      <c r="AGY957" s="721"/>
      <c r="AGZ957" s="721"/>
      <c r="AHA957" s="721"/>
      <c r="AHB957" s="721"/>
      <c r="AHC957" s="721"/>
      <c r="AHD957" s="721"/>
      <c r="AHE957" s="721"/>
      <c r="AHF957" s="721"/>
      <c r="AHG957" s="721"/>
      <c r="AHH957" s="721"/>
      <c r="AHI957" s="721"/>
      <c r="AHJ957" s="721"/>
      <c r="AHK957" s="721"/>
      <c r="AHL957" s="721"/>
      <c r="AHM957" s="721"/>
      <c r="AHN957" s="721"/>
      <c r="AHO957" s="721"/>
      <c r="AHP957" s="721"/>
      <c r="AHQ957" s="721"/>
      <c r="AHR957" s="721"/>
      <c r="AHS957" s="721"/>
      <c r="AHT957" s="721"/>
      <c r="AHU957" s="721"/>
      <c r="AHV957" s="721"/>
      <c r="AHW957" s="721"/>
      <c r="AHX957" s="721"/>
      <c r="AHY957" s="721"/>
      <c r="AHZ957" s="721"/>
      <c r="AIA957" s="721"/>
      <c r="AIB957" s="721"/>
      <c r="AIC957" s="721"/>
      <c r="AID957" s="721"/>
      <c r="AIE957" s="721"/>
      <c r="AIF957" s="721"/>
      <c r="AIG957" s="721"/>
      <c r="AIH957" s="721"/>
      <c r="AII957" s="721"/>
      <c r="AIJ957" s="721"/>
      <c r="AIK957" s="721"/>
      <c r="AIL957" s="721"/>
      <c r="AIM957" s="721"/>
      <c r="AIN957" s="721"/>
      <c r="AIO957" s="721"/>
      <c r="AIP957" s="721"/>
      <c r="AIQ957" s="721"/>
      <c r="AIR957" s="721"/>
      <c r="AIS957" s="721"/>
      <c r="AIT957" s="721"/>
      <c r="AIU957" s="721"/>
      <c r="AIV957" s="721"/>
      <c r="AIW957" s="721"/>
      <c r="AIX957" s="721"/>
      <c r="AIY957" s="721"/>
      <c r="AIZ957" s="721"/>
      <c r="AJA957" s="721"/>
      <c r="AJB957" s="721"/>
      <c r="AJC957" s="721"/>
      <c r="AJD957" s="721"/>
      <c r="AJE957" s="721"/>
      <c r="AJF957" s="721"/>
      <c r="AJG957" s="721"/>
      <c r="AJH957" s="721"/>
      <c r="AJI957" s="721"/>
      <c r="AJJ957" s="721"/>
      <c r="AJK957" s="721"/>
      <c r="AJL957" s="721"/>
      <c r="AJM957" s="721"/>
      <c r="AJN957" s="721"/>
      <c r="AJO957" s="721"/>
      <c r="AJP957" s="721"/>
      <c r="AJQ957" s="721"/>
      <c r="AJR957" s="721"/>
      <c r="AJS957" s="721"/>
      <c r="AJT957" s="721"/>
      <c r="AJU957" s="721"/>
      <c r="AJV957" s="721"/>
      <c r="AJW957" s="721"/>
      <c r="AJX957" s="721"/>
      <c r="AJY957" s="721"/>
      <c r="AJZ957" s="721"/>
      <c r="AKA957" s="721"/>
      <c r="AKB957" s="721"/>
      <c r="AKC957" s="721"/>
      <c r="AKD957" s="721"/>
      <c r="AKE957" s="721"/>
      <c r="AKF957" s="721"/>
      <c r="AKG957" s="721"/>
      <c r="AKH957" s="721"/>
      <c r="AKI957" s="721"/>
      <c r="AKJ957" s="721"/>
      <c r="AKK957" s="721"/>
      <c r="AKL957" s="721"/>
      <c r="AKM957" s="721"/>
      <c r="AKN957" s="721"/>
      <c r="AKO957" s="721"/>
      <c r="AKP957" s="721"/>
      <c r="AKQ957" s="721"/>
      <c r="AKR957" s="721"/>
      <c r="AKS957" s="721"/>
      <c r="AKT957" s="721"/>
      <c r="AKU957" s="721"/>
      <c r="AKV957" s="721"/>
      <c r="AKW957" s="721"/>
      <c r="AKX957" s="721"/>
      <c r="AKY957" s="721"/>
      <c r="AKZ957" s="721"/>
      <c r="ALA957" s="721"/>
      <c r="ALB957" s="721"/>
      <c r="ALC957" s="721"/>
      <c r="ALD957" s="721"/>
      <c r="ALE957" s="721"/>
      <c r="ALF957" s="721"/>
      <c r="ALG957" s="721"/>
      <c r="ALH957" s="721"/>
      <c r="ALI957" s="721"/>
      <c r="ALJ957" s="721"/>
      <c r="ALK957" s="721"/>
      <c r="ALL957" s="721"/>
      <c r="ALM957" s="721"/>
      <c r="ALN957" s="721"/>
      <c r="ALO957" s="721"/>
      <c r="ALP957" s="721"/>
      <c r="ALQ957" s="721"/>
      <c r="ALR957" s="721"/>
      <c r="ALS957" s="721"/>
      <c r="ALT957" s="721"/>
      <c r="ALU957" s="721"/>
      <c r="ALV957" s="721"/>
      <c r="ALW957" s="721"/>
      <c r="ALX957" s="721"/>
      <c r="ALY957" s="721"/>
      <c r="ALZ957" s="721"/>
      <c r="AMA957" s="721"/>
      <c r="AMB957" s="721"/>
      <c r="AMC957" s="721"/>
      <c r="AMD957" s="721"/>
      <c r="AME957" s="721"/>
      <c r="AMF957" s="721"/>
      <c r="AMG957" s="721"/>
      <c r="AMH957" s="721"/>
      <c r="AMI957" s="721"/>
      <c r="AMJ957" s="721"/>
      <c r="AMK957" s="721"/>
      <c r="AML957" s="721"/>
      <c r="AMM957" s="721"/>
      <c r="AMN957" s="721"/>
      <c r="AMO957" s="721"/>
      <c r="AMP957" s="721"/>
      <c r="AMQ957" s="721"/>
      <c r="AMR957" s="721"/>
      <c r="AMS957" s="721"/>
      <c r="AMT957" s="721"/>
      <c r="AMU957" s="721"/>
      <c r="AMV957" s="721"/>
      <c r="AMW957" s="721"/>
      <c r="AMX957" s="721"/>
      <c r="AMY957" s="721"/>
      <c r="AMZ957" s="721"/>
      <c r="ANA957" s="721"/>
      <c r="ANB957" s="721"/>
      <c r="ANC957" s="721"/>
      <c r="AND957" s="721"/>
      <c r="ANE957" s="721"/>
      <c r="ANF957" s="721"/>
      <c r="ANG957" s="721"/>
      <c r="ANH957" s="721"/>
      <c r="ANI957" s="721"/>
      <c r="ANJ957" s="721"/>
      <c r="ANK957" s="721"/>
      <c r="ANL957" s="721"/>
      <c r="ANM957" s="721"/>
      <c r="ANN957" s="721"/>
      <c r="ANO957" s="721"/>
      <c r="ANP957" s="721"/>
      <c r="ANQ957" s="721"/>
      <c r="ANR957" s="721"/>
      <c r="ANS957" s="721"/>
      <c r="ANT957" s="721"/>
      <c r="ANU957" s="721"/>
      <c r="ANV957" s="721"/>
      <c r="ANW957" s="721"/>
      <c r="ANX957" s="721"/>
      <c r="ANY957" s="721"/>
      <c r="ANZ957" s="721"/>
      <c r="AOA957" s="721"/>
      <c r="AOB957" s="721"/>
      <c r="AOC957" s="721"/>
      <c r="AOD957" s="721"/>
      <c r="AOE957" s="721"/>
      <c r="AOF957" s="721"/>
      <c r="AOG957" s="721"/>
      <c r="AOH957" s="721"/>
      <c r="AOI957" s="721"/>
      <c r="AOJ957" s="721"/>
      <c r="AOK957" s="721"/>
      <c r="AOL957" s="721"/>
      <c r="AOM957" s="721"/>
      <c r="AON957" s="721"/>
      <c r="AOO957" s="721"/>
      <c r="AOP957" s="721"/>
      <c r="AOQ957" s="721"/>
      <c r="AOR957" s="721"/>
      <c r="AOS957" s="721"/>
      <c r="AOT957" s="721"/>
      <c r="AOU957" s="721"/>
      <c r="AOV957" s="721"/>
      <c r="AOW957" s="721"/>
      <c r="AOX957" s="721"/>
      <c r="AOY957" s="721"/>
      <c r="AOZ957" s="721"/>
      <c r="APA957" s="721"/>
      <c r="APB957" s="721"/>
      <c r="APC957" s="721"/>
      <c r="APD957" s="721"/>
      <c r="APE957" s="721"/>
      <c r="APF957" s="721"/>
      <c r="APG957" s="721"/>
      <c r="APH957" s="721"/>
      <c r="API957" s="721"/>
      <c r="APJ957" s="721"/>
      <c r="APK957" s="721"/>
      <c r="APL957" s="721"/>
      <c r="APM957" s="721"/>
      <c r="APN957" s="721"/>
      <c r="APO957" s="721"/>
      <c r="APP957" s="721"/>
      <c r="APQ957" s="721"/>
      <c r="APR957" s="721"/>
      <c r="APS957" s="721"/>
      <c r="APT957" s="721"/>
      <c r="APU957" s="721"/>
      <c r="APV957" s="721"/>
      <c r="APW957" s="721"/>
      <c r="APX957" s="721"/>
      <c r="APY957" s="721"/>
      <c r="APZ957" s="721"/>
      <c r="AQA957" s="721"/>
      <c r="AQB957" s="721"/>
      <c r="AQC957" s="721"/>
      <c r="AQD957" s="721"/>
      <c r="AQE957" s="721"/>
      <c r="AQF957" s="721"/>
      <c r="AQG957" s="721"/>
      <c r="AQH957" s="721"/>
      <c r="AQI957" s="721"/>
      <c r="AQJ957" s="721"/>
      <c r="AQK957" s="721"/>
      <c r="AQL957" s="721"/>
      <c r="AQM957" s="721"/>
      <c r="AQN957" s="721"/>
      <c r="AQO957" s="721"/>
      <c r="AQP957" s="721"/>
      <c r="AQQ957" s="721"/>
      <c r="AQR957" s="721"/>
      <c r="AQS957" s="721"/>
      <c r="AQT957" s="721"/>
      <c r="AQU957" s="721"/>
      <c r="AQV957" s="721"/>
      <c r="AQW957" s="721"/>
      <c r="AQX957" s="721"/>
      <c r="AQY957" s="721"/>
      <c r="AQZ957" s="721"/>
      <c r="ARA957" s="721"/>
      <c r="ARB957" s="721"/>
      <c r="ARC957" s="721"/>
      <c r="ARD957" s="721"/>
      <c r="ARE957" s="721"/>
      <c r="ARF957" s="721"/>
      <c r="ARG957" s="721"/>
      <c r="ARH957" s="721"/>
      <c r="ARI957" s="721"/>
      <c r="ARJ957" s="721"/>
      <c r="ARK957" s="721"/>
      <c r="ARL957" s="721"/>
      <c r="ARM957" s="721"/>
      <c r="ARN957" s="721"/>
      <c r="ARO957" s="721"/>
      <c r="ARP957" s="721"/>
      <c r="ARQ957" s="721"/>
      <c r="ARR957" s="721"/>
      <c r="ARS957" s="721"/>
      <c r="ART957" s="721"/>
      <c r="ARU957" s="721"/>
      <c r="ARV957" s="721"/>
      <c r="ARW957" s="721"/>
      <c r="ARX957" s="721"/>
      <c r="ARY957" s="721"/>
      <c r="ARZ957" s="721"/>
      <c r="ASA957" s="721"/>
      <c r="ASB957" s="721"/>
      <c r="ASC957" s="721"/>
      <c r="ASD957" s="721"/>
      <c r="ASE957" s="721"/>
      <c r="ASF957" s="721"/>
      <c r="ASG957" s="721"/>
      <c r="ASH957" s="721"/>
      <c r="ASI957" s="721"/>
      <c r="ASJ957" s="721"/>
      <c r="ASK957" s="721"/>
      <c r="ASL957" s="721"/>
      <c r="ASM957" s="721"/>
      <c r="ASN957" s="721"/>
      <c r="ASO957" s="721"/>
      <c r="ASP957" s="721"/>
      <c r="ASQ957" s="721"/>
      <c r="ASR957" s="721"/>
      <c r="ASS957" s="721"/>
      <c r="AST957" s="721"/>
      <c r="ASU957" s="721"/>
      <c r="ASV957" s="721"/>
      <c r="ASW957" s="721"/>
      <c r="ASX957" s="721"/>
      <c r="ASY957" s="721"/>
      <c r="ASZ957" s="721"/>
      <c r="ATA957" s="721"/>
      <c r="ATB957" s="721"/>
      <c r="ATC957" s="721"/>
      <c r="ATD957" s="721"/>
      <c r="ATE957" s="721"/>
      <c r="ATF957" s="721"/>
      <c r="ATG957" s="721"/>
      <c r="ATH957" s="721"/>
      <c r="ATI957" s="721"/>
      <c r="ATJ957" s="721"/>
      <c r="ATK957" s="721"/>
      <c r="ATL957" s="721"/>
      <c r="ATM957" s="721"/>
      <c r="ATN957" s="721"/>
      <c r="ATO957" s="721"/>
      <c r="ATP957" s="721"/>
      <c r="ATQ957" s="721"/>
      <c r="ATR957" s="721"/>
      <c r="ATS957" s="721"/>
      <c r="ATT957" s="721"/>
      <c r="ATU957" s="721"/>
      <c r="ATV957" s="721"/>
      <c r="ATW957" s="721"/>
      <c r="ATX957" s="721"/>
      <c r="ATY957" s="721"/>
      <c r="ATZ957" s="721"/>
      <c r="AUA957" s="721"/>
      <c r="AUB957" s="721"/>
      <c r="AUC957" s="721"/>
      <c r="AUD957" s="721"/>
      <c r="AUE957" s="721"/>
      <c r="AUF957" s="721"/>
      <c r="AUG957" s="721"/>
      <c r="AUH957" s="721"/>
      <c r="AUI957" s="721"/>
      <c r="AUJ957" s="721"/>
      <c r="AUK957" s="721"/>
      <c r="AUL957" s="721"/>
      <c r="AUM957" s="721"/>
      <c r="AUN957" s="721"/>
      <c r="AUO957" s="721"/>
      <c r="AUP957" s="721"/>
      <c r="AUQ957" s="721"/>
      <c r="AUR957" s="721"/>
      <c r="AUS957" s="721"/>
      <c r="AUT957" s="721"/>
      <c r="AUU957" s="721"/>
      <c r="AUV957" s="721"/>
      <c r="AUW957" s="721"/>
      <c r="AUX957" s="721"/>
      <c r="AUY957" s="721"/>
      <c r="AUZ957" s="721"/>
      <c r="AVA957" s="721"/>
      <c r="AVB957" s="721"/>
      <c r="AVC957" s="721"/>
      <c r="AVD957" s="721"/>
      <c r="AVE957" s="721"/>
      <c r="AVF957" s="721"/>
      <c r="AVG957" s="721"/>
      <c r="AVH957" s="721"/>
      <c r="AVI957" s="721"/>
      <c r="AVJ957" s="721"/>
      <c r="AVK957" s="721"/>
    </row>
    <row r="958" spans="1:1259">
      <c r="A958" s="674"/>
      <c r="B958" s="674"/>
      <c r="C958" s="674"/>
      <c r="D958" s="714" t="s">
        <v>3247</v>
      </c>
      <c r="E958" s="714" t="s">
        <v>3104</v>
      </c>
      <c r="F958" s="703"/>
      <c r="G958" s="703"/>
      <c r="H958" s="703"/>
      <c r="I958" s="698" t="s">
        <v>1699</v>
      </c>
      <c r="J958" s="704"/>
      <c r="K958" s="704" t="s">
        <v>3679</v>
      </c>
      <c r="L958" s="704" t="s">
        <v>3340</v>
      </c>
      <c r="M958" s="704">
        <v>44551</v>
      </c>
      <c r="N958" s="704">
        <v>44652</v>
      </c>
      <c r="O958" s="706"/>
      <c r="P958" s="704"/>
      <c r="Q958" s="704"/>
      <c r="R958" s="704"/>
      <c r="S958" s="703" t="s">
        <v>2425</v>
      </c>
      <c r="T958" s="703">
        <v>60</v>
      </c>
      <c r="U958" s="703"/>
      <c r="V958" s="703" t="s">
        <v>1785</v>
      </c>
      <c r="W958" s="703">
        <v>360</v>
      </c>
      <c r="X958" s="707">
        <v>640</v>
      </c>
      <c r="Y958" s="539">
        <f t="shared" si="42"/>
        <v>230400</v>
      </c>
      <c r="Z958" s="708">
        <v>0.505</v>
      </c>
      <c r="AA958" s="681">
        <f t="shared" si="43"/>
        <v>116352</v>
      </c>
      <c r="AB958" s="682"/>
      <c r="AC958" s="683">
        <v>0</v>
      </c>
      <c r="AD958" s="710"/>
      <c r="AE958" s="709"/>
      <c r="AF958" s="695">
        <f t="shared" si="44"/>
        <v>116352</v>
      </c>
      <c r="AG958" s="703" t="s">
        <v>1073</v>
      </c>
      <c r="AH958" s="703"/>
      <c r="AI958" s="705">
        <v>60</v>
      </c>
      <c r="AJ958" s="703" t="s">
        <v>1610</v>
      </c>
      <c r="AK958" s="711" t="s">
        <v>1149</v>
      </c>
      <c r="AL958" s="703">
        <v>78744</v>
      </c>
      <c r="AM958" s="703" t="s">
        <v>52</v>
      </c>
      <c r="AN958" s="703"/>
      <c r="AO958" s="703"/>
      <c r="AP958" s="712"/>
      <c r="AQ958" s="712" t="s">
        <v>37</v>
      </c>
      <c r="AR958" s="712"/>
      <c r="AS958" s="715" t="s">
        <v>1157</v>
      </c>
      <c r="AT958" s="715" t="s">
        <v>1078</v>
      </c>
      <c r="AU958" s="715" t="s">
        <v>1078</v>
      </c>
      <c r="AV958" s="708">
        <v>0.505</v>
      </c>
      <c r="AW958" s="721"/>
      <c r="AX958" s="721"/>
      <c r="AY958" s="721"/>
      <c r="AZ958" s="721"/>
      <c r="BA958" s="721"/>
      <c r="BB958" s="721"/>
      <c r="BC958" s="721"/>
      <c r="BD958" s="721"/>
      <c r="BE958" s="721"/>
      <c r="BF958" s="721"/>
      <c r="BG958" s="721"/>
      <c r="BH958" s="721"/>
      <c r="BI958" s="721"/>
      <c r="BJ958" s="721"/>
      <c r="BK958" s="721"/>
      <c r="BL958" s="721"/>
      <c r="BM958" s="721"/>
      <c r="BN958" s="721"/>
      <c r="BO958" s="721"/>
      <c r="BP958" s="721"/>
      <c r="BQ958" s="721"/>
      <c r="BR958" s="721"/>
      <c r="BS958" s="721"/>
      <c r="BT958" s="721"/>
      <c r="BU958" s="721"/>
      <c r="BV958" s="721"/>
      <c r="BW958" s="721"/>
      <c r="BX958" s="721"/>
      <c r="BY958" s="721"/>
      <c r="BZ958" s="721"/>
      <c r="CA958" s="721"/>
      <c r="CB958" s="721"/>
      <c r="CC958" s="721"/>
      <c r="CD958" s="721"/>
      <c r="CE958" s="721"/>
      <c r="CF958" s="721"/>
      <c r="CG958" s="721"/>
      <c r="CH958" s="721"/>
      <c r="CI958" s="721"/>
      <c r="CJ958" s="721"/>
      <c r="CK958" s="721"/>
      <c r="CL958" s="721"/>
      <c r="CM958" s="721"/>
      <c r="CN958" s="721"/>
      <c r="CO958" s="721"/>
      <c r="CP958" s="721"/>
      <c r="CQ958" s="721"/>
      <c r="CR958" s="721"/>
      <c r="CS958" s="721"/>
      <c r="CT958" s="721"/>
      <c r="CU958" s="721"/>
      <c r="CV958" s="721"/>
      <c r="CW958" s="721"/>
      <c r="CX958" s="721"/>
      <c r="CY958" s="721"/>
      <c r="CZ958" s="721"/>
      <c r="DA958" s="721"/>
      <c r="DB958" s="721"/>
      <c r="DC958" s="721"/>
      <c r="DD958" s="721"/>
      <c r="DE958" s="721"/>
      <c r="DF958" s="721"/>
      <c r="DG958" s="721"/>
      <c r="DH958" s="721"/>
      <c r="DI958" s="721"/>
      <c r="DJ958" s="721"/>
      <c r="DK958" s="721"/>
      <c r="DL958" s="721"/>
      <c r="DM958" s="721"/>
      <c r="DN958" s="721"/>
      <c r="DO958" s="721"/>
      <c r="DP958" s="721"/>
      <c r="DQ958" s="721"/>
      <c r="DR958" s="721"/>
      <c r="DS958" s="721"/>
      <c r="DT958" s="721"/>
      <c r="DU958" s="721"/>
      <c r="DV958" s="721"/>
      <c r="DW958" s="721"/>
      <c r="DX958" s="721"/>
      <c r="DY958" s="721"/>
      <c r="DZ958" s="721"/>
      <c r="EA958" s="721"/>
      <c r="EB958" s="721"/>
      <c r="EC958" s="721"/>
      <c r="ED958" s="721"/>
      <c r="EE958" s="721"/>
      <c r="EF958" s="721"/>
      <c r="EG958" s="721"/>
      <c r="EH958" s="721"/>
      <c r="EI958" s="721"/>
      <c r="EJ958" s="721"/>
      <c r="EK958" s="721"/>
      <c r="EL958" s="721"/>
      <c r="EM958" s="721"/>
      <c r="EN958" s="721"/>
      <c r="EO958" s="721"/>
      <c r="EP958" s="721"/>
      <c r="EQ958" s="721"/>
      <c r="ER958" s="721"/>
      <c r="ES958" s="721"/>
      <c r="ET958" s="721"/>
      <c r="EU958" s="721"/>
      <c r="EV958" s="721"/>
      <c r="EW958" s="721"/>
      <c r="EX958" s="721"/>
      <c r="EY958" s="721"/>
      <c r="EZ958" s="721"/>
      <c r="FA958" s="721"/>
      <c r="FB958" s="721"/>
      <c r="FC958" s="721"/>
      <c r="FD958" s="721"/>
      <c r="FE958" s="721"/>
      <c r="FF958" s="721"/>
      <c r="FG958" s="721"/>
      <c r="FH958" s="721"/>
      <c r="FI958" s="721"/>
      <c r="FJ958" s="721"/>
      <c r="FK958" s="721"/>
      <c r="FL958" s="721"/>
      <c r="FM958" s="721"/>
      <c r="FN958" s="721"/>
      <c r="FO958" s="721"/>
      <c r="FP958" s="721"/>
      <c r="FQ958" s="721"/>
      <c r="FR958" s="721"/>
      <c r="FS958" s="721"/>
      <c r="FT958" s="721"/>
      <c r="FU958" s="721"/>
      <c r="FV958" s="721"/>
      <c r="FW958" s="721"/>
      <c r="FX958" s="721"/>
      <c r="FY958" s="721"/>
      <c r="FZ958" s="721"/>
      <c r="GA958" s="721"/>
      <c r="GB958" s="721"/>
      <c r="GC958" s="721"/>
      <c r="GD958" s="721"/>
      <c r="GE958" s="721"/>
      <c r="GF958" s="721"/>
      <c r="GG958" s="721"/>
      <c r="GH958" s="721"/>
      <c r="GI958" s="721"/>
      <c r="GJ958" s="721"/>
      <c r="GK958" s="721"/>
      <c r="GL958" s="721"/>
      <c r="GM958" s="721"/>
      <c r="GN958" s="721"/>
      <c r="GO958" s="721"/>
      <c r="GP958" s="721"/>
      <c r="GQ958" s="721"/>
      <c r="GR958" s="721"/>
      <c r="GS958" s="721"/>
      <c r="GT958" s="721"/>
      <c r="GU958" s="721"/>
      <c r="GV958" s="721"/>
      <c r="GW958" s="721"/>
      <c r="GX958" s="721"/>
      <c r="GY958" s="721"/>
      <c r="GZ958" s="721"/>
      <c r="HA958" s="721"/>
      <c r="HB958" s="721"/>
      <c r="HC958" s="721"/>
      <c r="HD958" s="721"/>
      <c r="HE958" s="721"/>
      <c r="HF958" s="721"/>
      <c r="HG958" s="721"/>
      <c r="HH958" s="721"/>
      <c r="HI958" s="721"/>
      <c r="HJ958" s="721"/>
      <c r="HK958" s="721"/>
      <c r="HL958" s="721"/>
      <c r="HM958" s="721"/>
      <c r="HN958" s="721"/>
      <c r="HO958" s="721"/>
      <c r="HP958" s="721"/>
      <c r="HQ958" s="721"/>
      <c r="HR958" s="721"/>
      <c r="HS958" s="721"/>
      <c r="HT958" s="721"/>
      <c r="HU958" s="721"/>
      <c r="HV958" s="721"/>
      <c r="HW958" s="721"/>
      <c r="HX958" s="721"/>
      <c r="HY958" s="721"/>
      <c r="HZ958" s="721"/>
      <c r="IA958" s="721"/>
      <c r="IB958" s="721"/>
      <c r="IC958" s="721"/>
      <c r="ID958" s="721"/>
      <c r="IE958" s="721"/>
      <c r="IF958" s="721"/>
      <c r="IG958" s="721"/>
      <c r="IH958" s="721"/>
      <c r="II958" s="721"/>
      <c r="IJ958" s="721"/>
      <c r="IK958" s="721"/>
      <c r="IL958" s="721"/>
      <c r="IM958" s="721"/>
      <c r="IN958" s="721"/>
      <c r="IO958" s="721"/>
      <c r="IP958" s="721"/>
      <c r="IQ958" s="721"/>
      <c r="IR958" s="721"/>
      <c r="IS958" s="721"/>
      <c r="IT958" s="721"/>
      <c r="IU958" s="721"/>
      <c r="IV958" s="721"/>
      <c r="IW958" s="721"/>
      <c r="IX958" s="721"/>
      <c r="IY958" s="721"/>
      <c r="IZ958" s="721"/>
      <c r="JA958" s="721"/>
      <c r="JB958" s="721"/>
      <c r="JC958" s="721"/>
      <c r="JD958" s="721"/>
      <c r="JE958" s="721"/>
      <c r="JF958" s="721"/>
      <c r="JG958" s="721"/>
      <c r="JH958" s="721"/>
      <c r="JI958" s="721"/>
      <c r="JJ958" s="721"/>
      <c r="JK958" s="721"/>
      <c r="JL958" s="721"/>
      <c r="JM958" s="721"/>
      <c r="JN958" s="721"/>
      <c r="JO958" s="721"/>
      <c r="JP958" s="721"/>
      <c r="JQ958" s="721"/>
      <c r="JR958" s="721"/>
      <c r="JS958" s="721"/>
      <c r="JT958" s="721"/>
      <c r="JU958" s="721"/>
      <c r="JV958" s="721"/>
      <c r="JW958" s="721"/>
      <c r="JX958" s="721"/>
      <c r="JY958" s="721"/>
      <c r="JZ958" s="721"/>
      <c r="KA958" s="721"/>
      <c r="KB958" s="721"/>
      <c r="KC958" s="721"/>
      <c r="KD958" s="721"/>
      <c r="KE958" s="721"/>
      <c r="KF958" s="721"/>
      <c r="KG958" s="721"/>
      <c r="KH958" s="721"/>
      <c r="KI958" s="721"/>
      <c r="KJ958" s="721"/>
      <c r="KK958" s="721"/>
      <c r="KL958" s="721"/>
      <c r="KM958" s="721"/>
      <c r="KN958" s="721"/>
      <c r="KO958" s="721"/>
      <c r="KP958" s="721"/>
      <c r="KQ958" s="721"/>
      <c r="KR958" s="721"/>
      <c r="KS958" s="721"/>
      <c r="KT958" s="721"/>
      <c r="KU958" s="721"/>
      <c r="KV958" s="721"/>
      <c r="KW958" s="721"/>
      <c r="KX958" s="721"/>
      <c r="KY958" s="721"/>
      <c r="KZ958" s="721"/>
      <c r="LA958" s="721"/>
      <c r="LB958" s="721"/>
      <c r="LC958" s="721"/>
      <c r="LD958" s="721"/>
      <c r="LE958" s="721"/>
      <c r="LF958" s="721"/>
      <c r="LG958" s="721"/>
      <c r="LH958" s="721"/>
      <c r="LI958" s="721"/>
      <c r="LJ958" s="721"/>
      <c r="LK958" s="721"/>
      <c r="LL958" s="721"/>
      <c r="LM958" s="721"/>
      <c r="LN958" s="721"/>
      <c r="LO958" s="721"/>
      <c r="LP958" s="721"/>
      <c r="LQ958" s="721"/>
      <c r="LR958" s="721"/>
      <c r="LS958" s="721"/>
      <c r="LT958" s="721"/>
      <c r="LU958" s="721"/>
      <c r="LV958" s="721"/>
      <c r="LW958" s="721"/>
      <c r="LX958" s="721"/>
      <c r="LY958" s="721"/>
      <c r="LZ958" s="721"/>
      <c r="MA958" s="721"/>
      <c r="MB958" s="721"/>
      <c r="MC958" s="721"/>
      <c r="MD958" s="721"/>
      <c r="ME958" s="721"/>
      <c r="MF958" s="721"/>
      <c r="MG958" s="721"/>
      <c r="MH958" s="721"/>
      <c r="MI958" s="721"/>
      <c r="MJ958" s="721"/>
      <c r="MK958" s="721"/>
      <c r="ML958" s="721"/>
      <c r="MM958" s="721"/>
      <c r="MN958" s="721"/>
      <c r="MO958" s="721"/>
      <c r="MP958" s="721"/>
      <c r="MQ958" s="721"/>
      <c r="MR958" s="721"/>
      <c r="MS958" s="721"/>
      <c r="MT958" s="721"/>
      <c r="MU958" s="721"/>
      <c r="MV958" s="721"/>
      <c r="MW958" s="721"/>
      <c r="MX958" s="721"/>
      <c r="MY958" s="721"/>
      <c r="MZ958" s="721"/>
      <c r="NA958" s="721"/>
      <c r="NB958" s="721"/>
      <c r="NC958" s="721"/>
      <c r="ND958" s="721"/>
      <c r="NE958" s="721"/>
      <c r="NF958" s="721"/>
      <c r="NG958" s="721"/>
      <c r="NH958" s="721"/>
      <c r="NI958" s="721"/>
      <c r="NJ958" s="721"/>
      <c r="NK958" s="721"/>
      <c r="NL958" s="721"/>
      <c r="NM958" s="721"/>
      <c r="NN958" s="721"/>
      <c r="NO958" s="721"/>
      <c r="NP958" s="721"/>
      <c r="NQ958" s="721"/>
      <c r="NR958" s="721"/>
      <c r="NS958" s="721"/>
      <c r="NT958" s="721"/>
      <c r="NU958" s="721"/>
      <c r="NV958" s="721"/>
      <c r="NW958" s="721"/>
      <c r="NX958" s="721"/>
      <c r="NY958" s="721"/>
      <c r="NZ958" s="721"/>
      <c r="OA958" s="721"/>
      <c r="OB958" s="721"/>
      <c r="OC958" s="721"/>
      <c r="OD958" s="721"/>
      <c r="OE958" s="721"/>
      <c r="OF958" s="721"/>
      <c r="OG958" s="721"/>
      <c r="OH958" s="721"/>
      <c r="OI958" s="721"/>
      <c r="OJ958" s="721"/>
      <c r="OK958" s="721"/>
      <c r="OL958" s="721"/>
      <c r="OM958" s="721"/>
      <c r="ON958" s="721"/>
      <c r="OO958" s="721"/>
      <c r="OP958" s="721"/>
      <c r="OQ958" s="721"/>
      <c r="OR958" s="721"/>
      <c r="OS958" s="721"/>
      <c r="OT958" s="721"/>
      <c r="OU958" s="721"/>
      <c r="OV958" s="721"/>
      <c r="OW958" s="721"/>
      <c r="OX958" s="721"/>
      <c r="OY958" s="721"/>
      <c r="OZ958" s="721"/>
      <c r="PA958" s="721"/>
      <c r="PB958" s="721"/>
      <c r="PC958" s="721"/>
      <c r="PD958" s="721"/>
      <c r="PE958" s="721"/>
      <c r="PF958" s="721"/>
      <c r="PG958" s="721"/>
      <c r="PH958" s="721"/>
      <c r="PI958" s="721"/>
      <c r="PJ958" s="721"/>
      <c r="PK958" s="721"/>
      <c r="PL958" s="721"/>
      <c r="PM958" s="721"/>
      <c r="PN958" s="721"/>
      <c r="PO958" s="721"/>
      <c r="PP958" s="721"/>
      <c r="PQ958" s="721"/>
      <c r="PR958" s="721"/>
      <c r="PS958" s="721"/>
      <c r="PT958" s="721"/>
      <c r="PU958" s="721"/>
      <c r="PV958" s="721"/>
      <c r="PW958" s="721"/>
      <c r="PX958" s="721"/>
      <c r="PY958" s="721"/>
      <c r="PZ958" s="721"/>
      <c r="QA958" s="721"/>
      <c r="QB958" s="721"/>
      <c r="QC958" s="721"/>
      <c r="QD958" s="721"/>
      <c r="QE958" s="721"/>
      <c r="QF958" s="721"/>
      <c r="QG958" s="721"/>
      <c r="QH958" s="721"/>
      <c r="QI958" s="721"/>
      <c r="QJ958" s="721"/>
      <c r="QK958" s="721"/>
      <c r="QL958" s="721"/>
      <c r="QM958" s="721"/>
      <c r="QN958" s="721"/>
      <c r="QO958" s="721"/>
      <c r="QP958" s="721"/>
      <c r="QQ958" s="721"/>
      <c r="QR958" s="721"/>
      <c r="QS958" s="721"/>
      <c r="QT958" s="721"/>
      <c r="QU958" s="721"/>
      <c r="QV958" s="721"/>
      <c r="QW958" s="721"/>
      <c r="QX958" s="721"/>
      <c r="QY958" s="721"/>
      <c r="QZ958" s="721"/>
      <c r="RA958" s="721"/>
      <c r="RB958" s="721"/>
      <c r="RC958" s="721"/>
      <c r="RD958" s="721"/>
      <c r="RE958" s="721"/>
      <c r="RF958" s="721"/>
      <c r="RG958" s="721"/>
      <c r="RH958" s="721"/>
      <c r="RI958" s="721"/>
      <c r="RJ958" s="721"/>
      <c r="RK958" s="721"/>
      <c r="RL958" s="721"/>
      <c r="RM958" s="721"/>
      <c r="RN958" s="721"/>
      <c r="RO958" s="721"/>
      <c r="RP958" s="721"/>
      <c r="RQ958" s="721"/>
      <c r="RR958" s="721"/>
      <c r="RS958" s="721"/>
      <c r="RT958" s="721"/>
      <c r="RU958" s="721"/>
      <c r="RV958" s="721"/>
      <c r="RW958" s="721"/>
      <c r="RX958" s="721"/>
      <c r="RY958" s="721"/>
      <c r="RZ958" s="721"/>
      <c r="SA958" s="721"/>
      <c r="SB958" s="721"/>
      <c r="SC958" s="721"/>
      <c r="SD958" s="721"/>
      <c r="SE958" s="721"/>
      <c r="SF958" s="721"/>
      <c r="SG958" s="721"/>
      <c r="SH958" s="721"/>
      <c r="SI958" s="721"/>
      <c r="SJ958" s="721"/>
      <c r="SK958" s="721"/>
      <c r="SL958" s="721"/>
      <c r="SM958" s="721"/>
      <c r="SN958" s="721"/>
      <c r="SO958" s="721"/>
      <c r="SP958" s="721"/>
      <c r="SQ958" s="721"/>
      <c r="SR958" s="721"/>
      <c r="SS958" s="721"/>
      <c r="ST958" s="721"/>
      <c r="SU958" s="721"/>
      <c r="SV958" s="721"/>
      <c r="SW958" s="721"/>
      <c r="SX958" s="721"/>
      <c r="SY958" s="721"/>
      <c r="SZ958" s="721"/>
      <c r="TA958" s="721"/>
      <c r="TB958" s="721"/>
      <c r="TC958" s="721"/>
      <c r="TD958" s="721"/>
      <c r="TE958" s="721"/>
      <c r="TF958" s="721"/>
      <c r="TG958" s="721"/>
      <c r="TH958" s="721"/>
      <c r="TI958" s="721"/>
      <c r="TJ958" s="721"/>
      <c r="TK958" s="721"/>
      <c r="TL958" s="721"/>
      <c r="TM958" s="721"/>
      <c r="TN958" s="721"/>
      <c r="TO958" s="721"/>
      <c r="TP958" s="721"/>
      <c r="TQ958" s="721"/>
      <c r="TR958" s="721"/>
      <c r="TS958" s="721"/>
      <c r="TT958" s="721"/>
      <c r="TU958" s="721"/>
      <c r="TV958" s="721"/>
      <c r="TW958" s="721"/>
      <c r="TX958" s="721"/>
      <c r="TY958" s="721"/>
      <c r="TZ958" s="721"/>
      <c r="UA958" s="721"/>
      <c r="UB958" s="721"/>
      <c r="UC958" s="721"/>
      <c r="UD958" s="721"/>
      <c r="UE958" s="721"/>
      <c r="UF958" s="721"/>
      <c r="UG958" s="721"/>
      <c r="UH958" s="721"/>
      <c r="UI958" s="721"/>
      <c r="UJ958" s="721"/>
      <c r="UK958" s="721"/>
      <c r="UL958" s="721"/>
      <c r="UM958" s="721"/>
      <c r="UN958" s="721"/>
      <c r="UO958" s="721"/>
      <c r="UP958" s="721"/>
      <c r="UQ958" s="721"/>
      <c r="UR958" s="721"/>
      <c r="US958" s="721"/>
      <c r="UT958" s="721"/>
      <c r="UU958" s="721"/>
      <c r="UV958" s="721"/>
      <c r="UW958" s="721"/>
      <c r="UX958" s="721"/>
      <c r="UY958" s="721"/>
      <c r="UZ958" s="721"/>
      <c r="VA958" s="721"/>
      <c r="VB958" s="721"/>
      <c r="VC958" s="721"/>
      <c r="VD958" s="721"/>
      <c r="VE958" s="721"/>
      <c r="VF958" s="721"/>
      <c r="VG958" s="721"/>
      <c r="VH958" s="721"/>
      <c r="VI958" s="721"/>
      <c r="VJ958" s="721"/>
      <c r="VK958" s="721"/>
      <c r="VL958" s="721"/>
      <c r="VM958" s="721"/>
      <c r="VN958" s="721"/>
      <c r="VO958" s="721"/>
      <c r="VP958" s="721"/>
      <c r="VQ958" s="721"/>
      <c r="VR958" s="721"/>
      <c r="VS958" s="721"/>
      <c r="VT958" s="721"/>
      <c r="VU958" s="721"/>
      <c r="VV958" s="721"/>
      <c r="VW958" s="721"/>
      <c r="VX958" s="721"/>
      <c r="VY958" s="721"/>
      <c r="VZ958" s="721"/>
      <c r="WA958" s="721"/>
      <c r="WB958" s="721"/>
      <c r="WC958" s="721"/>
      <c r="WD958" s="721"/>
      <c r="WE958" s="721"/>
      <c r="WF958" s="721"/>
      <c r="WG958" s="721"/>
      <c r="WH958" s="721"/>
      <c r="WI958" s="721"/>
      <c r="WJ958" s="721"/>
      <c r="WK958" s="721"/>
      <c r="WL958" s="721"/>
      <c r="WM958" s="721"/>
      <c r="WN958" s="721"/>
      <c r="WO958" s="721"/>
      <c r="WP958" s="721"/>
      <c r="WQ958" s="721"/>
      <c r="WR958" s="721"/>
      <c r="WS958" s="721"/>
      <c r="WT958" s="721"/>
      <c r="WU958" s="721"/>
      <c r="WV958" s="721"/>
      <c r="WW958" s="721"/>
      <c r="WX958" s="721"/>
      <c r="WY958" s="721"/>
      <c r="WZ958" s="721"/>
      <c r="XA958" s="721"/>
      <c r="XB958" s="721"/>
      <c r="XC958" s="721"/>
      <c r="XD958" s="721"/>
      <c r="XE958" s="721"/>
      <c r="XF958" s="721"/>
      <c r="XG958" s="721"/>
      <c r="XH958" s="721"/>
      <c r="XI958" s="721"/>
      <c r="XJ958" s="721"/>
      <c r="XK958" s="721"/>
      <c r="XL958" s="721"/>
      <c r="XM958" s="721"/>
      <c r="XN958" s="721"/>
      <c r="XO958" s="721"/>
      <c r="XP958" s="721"/>
      <c r="XQ958" s="721"/>
      <c r="XR958" s="721"/>
      <c r="XS958" s="721"/>
      <c r="XT958" s="721"/>
      <c r="XU958" s="721"/>
      <c r="XV958" s="721"/>
      <c r="XW958" s="721"/>
      <c r="XX958" s="721"/>
      <c r="XY958" s="721"/>
      <c r="XZ958" s="721"/>
      <c r="YA958" s="721"/>
      <c r="YB958" s="721"/>
      <c r="YC958" s="721"/>
      <c r="YD958" s="721"/>
      <c r="YE958" s="721"/>
      <c r="YF958" s="721"/>
      <c r="YG958" s="721"/>
      <c r="YH958" s="721"/>
      <c r="YI958" s="721"/>
      <c r="YJ958" s="721"/>
      <c r="YK958" s="721"/>
      <c r="YL958" s="721"/>
      <c r="YM958" s="721"/>
      <c r="YN958" s="721"/>
      <c r="YO958" s="721"/>
      <c r="YP958" s="721"/>
      <c r="YQ958" s="721"/>
      <c r="YR958" s="721"/>
      <c r="YS958" s="721"/>
      <c r="YT958" s="721"/>
      <c r="YU958" s="721"/>
      <c r="YV958" s="721"/>
      <c r="YW958" s="721"/>
      <c r="YX958" s="721"/>
      <c r="YY958" s="721"/>
      <c r="YZ958" s="721"/>
      <c r="ZA958" s="721"/>
      <c r="ZB958" s="721"/>
      <c r="ZC958" s="721"/>
      <c r="ZD958" s="721"/>
      <c r="ZE958" s="721"/>
      <c r="ZF958" s="721"/>
      <c r="ZG958" s="721"/>
      <c r="ZH958" s="721"/>
      <c r="ZI958" s="721"/>
      <c r="ZJ958" s="721"/>
      <c r="ZK958" s="721"/>
      <c r="ZL958" s="721"/>
      <c r="ZM958" s="721"/>
      <c r="ZN958" s="721"/>
      <c r="ZO958" s="721"/>
      <c r="ZP958" s="721"/>
      <c r="ZQ958" s="721"/>
      <c r="ZR958" s="721"/>
      <c r="ZS958" s="721"/>
      <c r="ZT958" s="721"/>
      <c r="ZU958" s="721"/>
      <c r="ZV958" s="721"/>
      <c r="ZW958" s="721"/>
      <c r="ZX958" s="721"/>
      <c r="ZY958" s="721"/>
      <c r="ZZ958" s="721"/>
      <c r="AAA958" s="721"/>
      <c r="AAB958" s="721"/>
      <c r="AAC958" s="721"/>
      <c r="AAD958" s="721"/>
      <c r="AAE958" s="721"/>
      <c r="AAF958" s="721"/>
      <c r="AAG958" s="721"/>
      <c r="AAH958" s="721"/>
      <c r="AAI958" s="721"/>
      <c r="AAJ958" s="721"/>
      <c r="AAK958" s="721"/>
      <c r="AAL958" s="721"/>
      <c r="AAM958" s="721"/>
      <c r="AAN958" s="721"/>
      <c r="AAO958" s="721"/>
      <c r="AAP958" s="721"/>
      <c r="AAQ958" s="721"/>
      <c r="AAR958" s="721"/>
      <c r="AAS958" s="721"/>
      <c r="AAT958" s="721"/>
      <c r="AAU958" s="721"/>
      <c r="AAV958" s="721"/>
      <c r="AAW958" s="721"/>
      <c r="AAX958" s="721"/>
      <c r="AAY958" s="721"/>
      <c r="AAZ958" s="721"/>
      <c r="ABA958" s="721"/>
      <c r="ABB958" s="721"/>
      <c r="ABC958" s="721"/>
      <c r="ABD958" s="721"/>
      <c r="ABE958" s="721"/>
      <c r="ABF958" s="721"/>
      <c r="ABG958" s="721"/>
      <c r="ABH958" s="721"/>
      <c r="ABI958" s="721"/>
      <c r="ABJ958" s="721"/>
      <c r="ABK958" s="721"/>
      <c r="ABL958" s="721"/>
      <c r="ABM958" s="721"/>
      <c r="ABN958" s="721"/>
      <c r="ABO958" s="721"/>
      <c r="ABP958" s="721"/>
      <c r="ABQ958" s="721"/>
      <c r="ABR958" s="721"/>
      <c r="ABS958" s="721"/>
      <c r="ABT958" s="721"/>
      <c r="ABU958" s="721"/>
      <c r="ABV958" s="721"/>
      <c r="ABW958" s="721"/>
      <c r="ABX958" s="721"/>
      <c r="ABY958" s="721"/>
      <c r="ABZ958" s="721"/>
      <c r="ACA958" s="721"/>
      <c r="ACB958" s="721"/>
      <c r="ACC958" s="721"/>
      <c r="ACD958" s="721"/>
      <c r="ACE958" s="721"/>
      <c r="ACF958" s="721"/>
      <c r="ACG958" s="721"/>
      <c r="ACH958" s="721"/>
      <c r="ACI958" s="721"/>
      <c r="ACJ958" s="721"/>
      <c r="ACK958" s="721"/>
      <c r="ACL958" s="721"/>
      <c r="ACM958" s="721"/>
      <c r="ACN958" s="721"/>
      <c r="ACO958" s="721"/>
      <c r="ACP958" s="721"/>
      <c r="ACQ958" s="721"/>
      <c r="ACR958" s="721"/>
      <c r="ACS958" s="721"/>
      <c r="ACT958" s="721"/>
      <c r="ACU958" s="721"/>
      <c r="ACV958" s="721"/>
      <c r="ACW958" s="721"/>
      <c r="ACX958" s="721"/>
      <c r="ACY958" s="721"/>
      <c r="ACZ958" s="721"/>
      <c r="ADA958" s="721"/>
      <c r="ADB958" s="721"/>
      <c r="ADC958" s="721"/>
      <c r="ADD958" s="721"/>
      <c r="ADE958" s="721"/>
      <c r="ADF958" s="721"/>
      <c r="ADG958" s="721"/>
      <c r="ADH958" s="721"/>
      <c r="ADI958" s="721"/>
      <c r="ADJ958" s="721"/>
      <c r="ADK958" s="721"/>
      <c r="ADL958" s="721"/>
      <c r="ADM958" s="721"/>
      <c r="ADN958" s="721"/>
      <c r="ADO958" s="721"/>
      <c r="ADP958" s="721"/>
      <c r="ADQ958" s="721"/>
      <c r="ADR958" s="721"/>
      <c r="ADS958" s="721"/>
      <c r="ADT958" s="721"/>
      <c r="ADU958" s="721"/>
      <c r="ADV958" s="721"/>
      <c r="ADW958" s="721"/>
      <c r="ADX958" s="721"/>
      <c r="ADY958" s="721"/>
      <c r="ADZ958" s="721"/>
      <c r="AEA958" s="721"/>
      <c r="AEB958" s="721"/>
      <c r="AEC958" s="721"/>
      <c r="AED958" s="721"/>
      <c r="AEE958" s="721"/>
      <c r="AEF958" s="721"/>
      <c r="AEG958" s="721"/>
      <c r="AEH958" s="721"/>
      <c r="AEI958" s="721"/>
      <c r="AEJ958" s="721"/>
      <c r="AEK958" s="721"/>
      <c r="AEL958" s="721"/>
      <c r="AEM958" s="721"/>
      <c r="AEN958" s="721"/>
      <c r="AEO958" s="721"/>
      <c r="AEP958" s="721"/>
      <c r="AEQ958" s="721"/>
      <c r="AER958" s="721"/>
      <c r="AES958" s="721"/>
      <c r="AET958" s="721"/>
      <c r="AEU958" s="721"/>
      <c r="AEV958" s="721"/>
      <c r="AEW958" s="721"/>
      <c r="AEX958" s="721"/>
      <c r="AEY958" s="721"/>
      <c r="AEZ958" s="721"/>
      <c r="AFA958" s="721"/>
      <c r="AFB958" s="721"/>
      <c r="AFC958" s="721"/>
      <c r="AFD958" s="721"/>
      <c r="AFE958" s="721"/>
      <c r="AFF958" s="721"/>
      <c r="AFG958" s="721"/>
      <c r="AFH958" s="721"/>
      <c r="AFI958" s="721"/>
      <c r="AFJ958" s="721"/>
      <c r="AFK958" s="721"/>
      <c r="AFL958" s="721"/>
      <c r="AFM958" s="721"/>
      <c r="AFN958" s="721"/>
      <c r="AFO958" s="721"/>
      <c r="AFP958" s="721"/>
      <c r="AFQ958" s="721"/>
      <c r="AFR958" s="721"/>
      <c r="AFS958" s="721"/>
      <c r="AFT958" s="721"/>
      <c r="AFU958" s="721"/>
      <c r="AFV958" s="721"/>
      <c r="AFW958" s="721"/>
      <c r="AFX958" s="721"/>
      <c r="AFY958" s="721"/>
      <c r="AFZ958" s="721"/>
      <c r="AGA958" s="721"/>
      <c r="AGB958" s="721"/>
      <c r="AGC958" s="721"/>
      <c r="AGD958" s="721"/>
      <c r="AGE958" s="721"/>
      <c r="AGF958" s="721"/>
      <c r="AGG958" s="721"/>
      <c r="AGH958" s="721"/>
      <c r="AGI958" s="721"/>
      <c r="AGJ958" s="721"/>
      <c r="AGK958" s="721"/>
      <c r="AGL958" s="721"/>
      <c r="AGM958" s="721"/>
      <c r="AGN958" s="721"/>
      <c r="AGO958" s="721"/>
      <c r="AGP958" s="721"/>
      <c r="AGQ958" s="721"/>
      <c r="AGR958" s="721"/>
      <c r="AGS958" s="721"/>
      <c r="AGT958" s="721"/>
      <c r="AGU958" s="721"/>
      <c r="AGV958" s="721"/>
      <c r="AGW958" s="721"/>
      <c r="AGX958" s="721"/>
      <c r="AGY958" s="721"/>
      <c r="AGZ958" s="721"/>
      <c r="AHA958" s="721"/>
      <c r="AHB958" s="721"/>
      <c r="AHC958" s="721"/>
      <c r="AHD958" s="721"/>
      <c r="AHE958" s="721"/>
      <c r="AHF958" s="721"/>
      <c r="AHG958" s="721"/>
      <c r="AHH958" s="721"/>
      <c r="AHI958" s="721"/>
      <c r="AHJ958" s="721"/>
      <c r="AHK958" s="721"/>
      <c r="AHL958" s="721"/>
      <c r="AHM958" s="721"/>
      <c r="AHN958" s="721"/>
      <c r="AHO958" s="721"/>
      <c r="AHP958" s="721"/>
      <c r="AHQ958" s="721"/>
      <c r="AHR958" s="721"/>
      <c r="AHS958" s="721"/>
      <c r="AHT958" s="721"/>
      <c r="AHU958" s="721"/>
      <c r="AHV958" s="721"/>
      <c r="AHW958" s="721"/>
      <c r="AHX958" s="721"/>
      <c r="AHY958" s="721"/>
      <c r="AHZ958" s="721"/>
      <c r="AIA958" s="721"/>
      <c r="AIB958" s="721"/>
      <c r="AIC958" s="721"/>
      <c r="AID958" s="721"/>
      <c r="AIE958" s="721"/>
      <c r="AIF958" s="721"/>
      <c r="AIG958" s="721"/>
      <c r="AIH958" s="721"/>
      <c r="AII958" s="721"/>
      <c r="AIJ958" s="721"/>
      <c r="AIK958" s="721"/>
      <c r="AIL958" s="721"/>
      <c r="AIM958" s="721"/>
      <c r="AIN958" s="721"/>
      <c r="AIO958" s="721"/>
      <c r="AIP958" s="721"/>
      <c r="AIQ958" s="721"/>
      <c r="AIR958" s="721"/>
      <c r="AIS958" s="721"/>
      <c r="AIT958" s="721"/>
      <c r="AIU958" s="721"/>
      <c r="AIV958" s="721"/>
      <c r="AIW958" s="721"/>
      <c r="AIX958" s="721"/>
      <c r="AIY958" s="721"/>
      <c r="AIZ958" s="721"/>
      <c r="AJA958" s="721"/>
      <c r="AJB958" s="721"/>
      <c r="AJC958" s="721"/>
      <c r="AJD958" s="721"/>
      <c r="AJE958" s="721"/>
      <c r="AJF958" s="721"/>
      <c r="AJG958" s="721"/>
      <c r="AJH958" s="721"/>
      <c r="AJI958" s="721"/>
      <c r="AJJ958" s="721"/>
      <c r="AJK958" s="721"/>
      <c r="AJL958" s="721"/>
      <c r="AJM958" s="721"/>
      <c r="AJN958" s="721"/>
      <c r="AJO958" s="721"/>
      <c r="AJP958" s="721"/>
      <c r="AJQ958" s="721"/>
      <c r="AJR958" s="721"/>
      <c r="AJS958" s="721"/>
      <c r="AJT958" s="721"/>
      <c r="AJU958" s="721"/>
      <c r="AJV958" s="721"/>
      <c r="AJW958" s="721"/>
      <c r="AJX958" s="721"/>
      <c r="AJY958" s="721"/>
      <c r="AJZ958" s="721"/>
      <c r="AKA958" s="721"/>
      <c r="AKB958" s="721"/>
      <c r="AKC958" s="721"/>
      <c r="AKD958" s="721"/>
      <c r="AKE958" s="721"/>
      <c r="AKF958" s="721"/>
      <c r="AKG958" s="721"/>
      <c r="AKH958" s="721"/>
      <c r="AKI958" s="721"/>
      <c r="AKJ958" s="721"/>
      <c r="AKK958" s="721"/>
      <c r="AKL958" s="721"/>
      <c r="AKM958" s="721"/>
      <c r="AKN958" s="721"/>
      <c r="AKO958" s="721"/>
      <c r="AKP958" s="721"/>
      <c r="AKQ958" s="721"/>
      <c r="AKR958" s="721"/>
      <c r="AKS958" s="721"/>
      <c r="AKT958" s="721"/>
      <c r="AKU958" s="721"/>
      <c r="AKV958" s="721"/>
      <c r="AKW958" s="721"/>
      <c r="AKX958" s="721"/>
      <c r="AKY958" s="721"/>
      <c r="AKZ958" s="721"/>
      <c r="ALA958" s="721"/>
      <c r="ALB958" s="721"/>
      <c r="ALC958" s="721"/>
      <c r="ALD958" s="721"/>
      <c r="ALE958" s="721"/>
      <c r="ALF958" s="721"/>
      <c r="ALG958" s="721"/>
      <c r="ALH958" s="721"/>
      <c r="ALI958" s="721"/>
      <c r="ALJ958" s="721"/>
      <c r="ALK958" s="721"/>
      <c r="ALL958" s="721"/>
      <c r="ALM958" s="721"/>
      <c r="ALN958" s="721"/>
      <c r="ALO958" s="721"/>
      <c r="ALP958" s="721"/>
      <c r="ALQ958" s="721"/>
      <c r="ALR958" s="721"/>
      <c r="ALS958" s="721"/>
      <c r="ALT958" s="721"/>
      <c r="ALU958" s="721"/>
      <c r="ALV958" s="721"/>
      <c r="ALW958" s="721"/>
      <c r="ALX958" s="721"/>
      <c r="ALY958" s="721"/>
      <c r="ALZ958" s="721"/>
      <c r="AMA958" s="721"/>
      <c r="AMB958" s="721"/>
      <c r="AMC958" s="721"/>
      <c r="AMD958" s="721"/>
      <c r="AME958" s="721"/>
      <c r="AMF958" s="721"/>
      <c r="AMG958" s="721"/>
      <c r="AMH958" s="721"/>
      <c r="AMI958" s="721"/>
      <c r="AMJ958" s="721"/>
      <c r="AMK958" s="721"/>
      <c r="AML958" s="721"/>
      <c r="AMM958" s="721"/>
      <c r="AMN958" s="721"/>
      <c r="AMO958" s="721"/>
      <c r="AMP958" s="721"/>
      <c r="AMQ958" s="721"/>
      <c r="AMR958" s="721"/>
      <c r="AMS958" s="721"/>
      <c r="AMT958" s="721"/>
      <c r="AMU958" s="721"/>
      <c r="AMV958" s="721"/>
      <c r="AMW958" s="721"/>
      <c r="AMX958" s="721"/>
      <c r="AMY958" s="721"/>
      <c r="AMZ958" s="721"/>
      <c r="ANA958" s="721"/>
      <c r="ANB958" s="721"/>
      <c r="ANC958" s="721"/>
      <c r="AND958" s="721"/>
      <c r="ANE958" s="721"/>
      <c r="ANF958" s="721"/>
      <c r="ANG958" s="721"/>
      <c r="ANH958" s="721"/>
      <c r="ANI958" s="721"/>
      <c r="ANJ958" s="721"/>
      <c r="ANK958" s="721"/>
      <c r="ANL958" s="721"/>
      <c r="ANM958" s="721"/>
      <c r="ANN958" s="721"/>
      <c r="ANO958" s="721"/>
      <c r="ANP958" s="721"/>
      <c r="ANQ958" s="721"/>
      <c r="ANR958" s="721"/>
      <c r="ANS958" s="721"/>
      <c r="ANT958" s="721"/>
      <c r="ANU958" s="721"/>
      <c r="ANV958" s="721"/>
      <c r="ANW958" s="721"/>
      <c r="ANX958" s="721"/>
      <c r="ANY958" s="721"/>
      <c r="ANZ958" s="721"/>
      <c r="AOA958" s="721"/>
      <c r="AOB958" s="721"/>
      <c r="AOC958" s="721"/>
      <c r="AOD958" s="721"/>
      <c r="AOE958" s="721"/>
      <c r="AOF958" s="721"/>
      <c r="AOG958" s="721"/>
      <c r="AOH958" s="721"/>
      <c r="AOI958" s="721"/>
      <c r="AOJ958" s="721"/>
      <c r="AOK958" s="721"/>
      <c r="AOL958" s="721"/>
      <c r="AOM958" s="721"/>
      <c r="AON958" s="721"/>
      <c r="AOO958" s="721"/>
      <c r="AOP958" s="721"/>
      <c r="AOQ958" s="721"/>
      <c r="AOR958" s="721"/>
      <c r="AOS958" s="721"/>
      <c r="AOT958" s="721"/>
      <c r="AOU958" s="721"/>
      <c r="AOV958" s="721"/>
      <c r="AOW958" s="721"/>
      <c r="AOX958" s="721"/>
      <c r="AOY958" s="721"/>
      <c r="AOZ958" s="721"/>
      <c r="APA958" s="721"/>
      <c r="APB958" s="721"/>
      <c r="APC958" s="721"/>
      <c r="APD958" s="721"/>
      <c r="APE958" s="721"/>
      <c r="APF958" s="721"/>
      <c r="APG958" s="721"/>
      <c r="APH958" s="721"/>
      <c r="API958" s="721"/>
      <c r="APJ958" s="721"/>
      <c r="APK958" s="721"/>
      <c r="APL958" s="721"/>
      <c r="APM958" s="721"/>
      <c r="APN958" s="721"/>
      <c r="APO958" s="721"/>
      <c r="APP958" s="721"/>
      <c r="APQ958" s="721"/>
      <c r="APR958" s="721"/>
      <c r="APS958" s="721"/>
      <c r="APT958" s="721"/>
      <c r="APU958" s="721"/>
      <c r="APV958" s="721"/>
      <c r="APW958" s="721"/>
      <c r="APX958" s="721"/>
      <c r="APY958" s="721"/>
      <c r="APZ958" s="721"/>
      <c r="AQA958" s="721"/>
      <c r="AQB958" s="721"/>
      <c r="AQC958" s="721"/>
      <c r="AQD958" s="721"/>
      <c r="AQE958" s="721"/>
      <c r="AQF958" s="721"/>
      <c r="AQG958" s="721"/>
      <c r="AQH958" s="721"/>
      <c r="AQI958" s="721"/>
      <c r="AQJ958" s="721"/>
      <c r="AQK958" s="721"/>
      <c r="AQL958" s="721"/>
      <c r="AQM958" s="721"/>
      <c r="AQN958" s="721"/>
      <c r="AQO958" s="721"/>
      <c r="AQP958" s="721"/>
      <c r="AQQ958" s="721"/>
      <c r="AQR958" s="721"/>
      <c r="AQS958" s="721"/>
      <c r="AQT958" s="721"/>
      <c r="AQU958" s="721"/>
      <c r="AQV958" s="721"/>
      <c r="AQW958" s="721"/>
      <c r="AQX958" s="721"/>
      <c r="AQY958" s="721"/>
      <c r="AQZ958" s="721"/>
      <c r="ARA958" s="721"/>
      <c r="ARB958" s="721"/>
      <c r="ARC958" s="721"/>
      <c r="ARD958" s="721"/>
      <c r="ARE958" s="721"/>
      <c r="ARF958" s="721"/>
      <c r="ARG958" s="721"/>
      <c r="ARH958" s="721"/>
      <c r="ARI958" s="721"/>
      <c r="ARJ958" s="721"/>
      <c r="ARK958" s="721"/>
      <c r="ARL958" s="721"/>
      <c r="ARM958" s="721"/>
      <c r="ARN958" s="721"/>
      <c r="ARO958" s="721"/>
      <c r="ARP958" s="721"/>
      <c r="ARQ958" s="721"/>
      <c r="ARR958" s="721"/>
      <c r="ARS958" s="721"/>
      <c r="ART958" s="721"/>
      <c r="ARU958" s="721"/>
      <c r="ARV958" s="721"/>
      <c r="ARW958" s="721"/>
      <c r="ARX958" s="721"/>
      <c r="ARY958" s="721"/>
      <c r="ARZ958" s="721"/>
      <c r="ASA958" s="721"/>
      <c r="ASB958" s="721"/>
      <c r="ASC958" s="721"/>
      <c r="ASD958" s="721"/>
      <c r="ASE958" s="721"/>
      <c r="ASF958" s="721"/>
      <c r="ASG958" s="721"/>
      <c r="ASH958" s="721"/>
      <c r="ASI958" s="721"/>
      <c r="ASJ958" s="721"/>
      <c r="ASK958" s="721"/>
      <c r="ASL958" s="721"/>
      <c r="ASM958" s="721"/>
      <c r="ASN958" s="721"/>
      <c r="ASO958" s="721"/>
      <c r="ASP958" s="721"/>
      <c r="ASQ958" s="721"/>
      <c r="ASR958" s="721"/>
      <c r="ASS958" s="721"/>
      <c r="AST958" s="721"/>
      <c r="ASU958" s="721"/>
      <c r="ASV958" s="721"/>
      <c r="ASW958" s="721"/>
      <c r="ASX958" s="721"/>
      <c r="ASY958" s="721"/>
      <c r="ASZ958" s="721"/>
      <c r="ATA958" s="721"/>
      <c r="ATB958" s="721"/>
      <c r="ATC958" s="721"/>
      <c r="ATD958" s="721"/>
      <c r="ATE958" s="721"/>
      <c r="ATF958" s="721"/>
      <c r="ATG958" s="721"/>
      <c r="ATH958" s="721"/>
      <c r="ATI958" s="721"/>
      <c r="ATJ958" s="721"/>
      <c r="ATK958" s="721"/>
      <c r="ATL958" s="721"/>
      <c r="ATM958" s="721"/>
      <c r="ATN958" s="721"/>
      <c r="ATO958" s="721"/>
      <c r="ATP958" s="721"/>
      <c r="ATQ958" s="721"/>
      <c r="ATR958" s="721"/>
      <c r="ATS958" s="721"/>
      <c r="ATT958" s="721"/>
      <c r="ATU958" s="721"/>
      <c r="ATV958" s="721"/>
      <c r="ATW958" s="721"/>
      <c r="ATX958" s="721"/>
      <c r="ATY958" s="721"/>
      <c r="ATZ958" s="721"/>
      <c r="AUA958" s="721"/>
      <c r="AUB958" s="721"/>
      <c r="AUC958" s="721"/>
      <c r="AUD958" s="721"/>
      <c r="AUE958" s="721"/>
      <c r="AUF958" s="721"/>
      <c r="AUG958" s="721"/>
      <c r="AUH958" s="721"/>
      <c r="AUI958" s="721"/>
      <c r="AUJ958" s="721"/>
      <c r="AUK958" s="721"/>
      <c r="AUL958" s="721"/>
      <c r="AUM958" s="721"/>
      <c r="AUN958" s="721"/>
      <c r="AUO958" s="721"/>
      <c r="AUP958" s="721"/>
      <c r="AUQ958" s="721"/>
      <c r="AUR958" s="721"/>
      <c r="AUS958" s="721"/>
      <c r="AUT958" s="721"/>
      <c r="AUU958" s="721"/>
      <c r="AUV958" s="721"/>
      <c r="AUW958" s="721"/>
      <c r="AUX958" s="721"/>
      <c r="AUY958" s="721"/>
      <c r="AUZ958" s="721"/>
      <c r="AVA958" s="721"/>
      <c r="AVB958" s="721"/>
      <c r="AVC958" s="721"/>
      <c r="AVD958" s="721"/>
      <c r="AVE958" s="721"/>
      <c r="AVF958" s="721"/>
      <c r="AVG958" s="721"/>
      <c r="AVH958" s="721"/>
      <c r="AVI958" s="721"/>
      <c r="AVJ958" s="721"/>
      <c r="AVK958" s="721"/>
    </row>
    <row r="959" spans="1:1259">
      <c r="A959" s="716"/>
      <c r="B959" s="716"/>
      <c r="C959" s="716"/>
      <c r="D959" s="714" t="s">
        <v>3247</v>
      </c>
      <c r="E959" s="714" t="s">
        <v>3104</v>
      </c>
      <c r="F959" s="703"/>
      <c r="G959" s="703"/>
      <c r="H959" s="703"/>
      <c r="I959" s="698" t="s">
        <v>1699</v>
      </c>
      <c r="J959" s="704"/>
      <c r="K959" s="704" t="s">
        <v>5023</v>
      </c>
      <c r="L959" s="704" t="s">
        <v>3340</v>
      </c>
      <c r="M959" s="704">
        <v>44551</v>
      </c>
      <c r="N959" s="704">
        <v>44624</v>
      </c>
      <c r="O959" s="706"/>
      <c r="P959" s="704"/>
      <c r="Q959" s="704"/>
      <c r="R959" s="704"/>
      <c r="S959" s="703" t="s">
        <v>2425</v>
      </c>
      <c r="T959" s="703">
        <v>60</v>
      </c>
      <c r="U959" s="703"/>
      <c r="V959" s="703" t="s">
        <v>1785</v>
      </c>
      <c r="W959" s="703">
        <v>360</v>
      </c>
      <c r="X959" s="707">
        <v>320</v>
      </c>
      <c r="Y959" s="539">
        <f t="shared" si="42"/>
        <v>115200</v>
      </c>
      <c r="Z959" s="708">
        <v>0.505</v>
      </c>
      <c r="AA959" s="681">
        <f t="shared" si="43"/>
        <v>58176</v>
      </c>
      <c r="AB959" s="682"/>
      <c r="AC959" s="683">
        <v>0</v>
      </c>
      <c r="AD959" s="710"/>
      <c r="AE959" s="709"/>
      <c r="AF959" s="695">
        <f t="shared" si="44"/>
        <v>58176</v>
      </c>
      <c r="AG959" s="703" t="s">
        <v>1073</v>
      </c>
      <c r="AH959" s="703"/>
      <c r="AI959" s="705">
        <v>60</v>
      </c>
      <c r="AJ959" s="703" t="s">
        <v>5024</v>
      </c>
      <c r="AK959" s="711" t="s">
        <v>1149</v>
      </c>
      <c r="AL959" s="703">
        <v>79706</v>
      </c>
      <c r="AM959" s="703" t="s">
        <v>52</v>
      </c>
      <c r="AN959" s="703"/>
      <c r="AO959" s="703"/>
      <c r="AP959" s="712"/>
      <c r="AQ959" s="712" t="s">
        <v>37</v>
      </c>
      <c r="AR959" s="712"/>
      <c r="AS959" s="715" t="s">
        <v>1157</v>
      </c>
      <c r="AT959" s="715" t="s">
        <v>1078</v>
      </c>
      <c r="AU959" s="715" t="s">
        <v>1078</v>
      </c>
      <c r="AV959" s="708">
        <v>0.505</v>
      </c>
      <c r="AW959" s="721"/>
      <c r="AX959" s="721"/>
      <c r="AY959" s="721"/>
      <c r="AZ959" s="721"/>
      <c r="BA959" s="721"/>
      <c r="BB959" s="721"/>
      <c r="BC959" s="721"/>
      <c r="BD959" s="721"/>
      <c r="BE959" s="721"/>
      <c r="BF959" s="721"/>
      <c r="BG959" s="721"/>
      <c r="BH959" s="721"/>
      <c r="BI959" s="721"/>
      <c r="BJ959" s="721"/>
      <c r="BK959" s="721"/>
      <c r="BL959" s="721"/>
      <c r="BM959" s="721"/>
      <c r="BN959" s="721"/>
      <c r="BO959" s="721"/>
      <c r="BP959" s="721"/>
      <c r="BQ959" s="721"/>
      <c r="BR959" s="721"/>
      <c r="BS959" s="721"/>
      <c r="BT959" s="721"/>
      <c r="BU959" s="721"/>
      <c r="BV959" s="721"/>
      <c r="BW959" s="721"/>
      <c r="BX959" s="721"/>
      <c r="BY959" s="721"/>
      <c r="BZ959" s="721"/>
      <c r="CA959" s="721"/>
      <c r="CB959" s="721"/>
      <c r="CC959" s="721"/>
      <c r="CD959" s="721"/>
      <c r="CE959" s="721"/>
      <c r="CF959" s="721"/>
      <c r="CG959" s="721"/>
      <c r="CH959" s="721"/>
      <c r="CI959" s="721"/>
      <c r="CJ959" s="721"/>
      <c r="CK959" s="721"/>
      <c r="CL959" s="721"/>
      <c r="CM959" s="721"/>
      <c r="CN959" s="721"/>
      <c r="CO959" s="721"/>
      <c r="CP959" s="721"/>
      <c r="CQ959" s="721"/>
      <c r="CR959" s="721"/>
      <c r="CS959" s="721"/>
      <c r="CT959" s="721"/>
      <c r="CU959" s="721"/>
      <c r="CV959" s="721"/>
      <c r="CW959" s="721"/>
      <c r="CX959" s="721"/>
      <c r="CY959" s="721"/>
      <c r="CZ959" s="721"/>
      <c r="DA959" s="721"/>
      <c r="DB959" s="721"/>
      <c r="DC959" s="721"/>
      <c r="DD959" s="721"/>
      <c r="DE959" s="721"/>
      <c r="DF959" s="721"/>
      <c r="DG959" s="721"/>
      <c r="DH959" s="721"/>
      <c r="DI959" s="721"/>
      <c r="DJ959" s="721"/>
      <c r="DK959" s="721"/>
      <c r="DL959" s="721"/>
      <c r="DM959" s="721"/>
      <c r="DN959" s="721"/>
      <c r="DO959" s="721"/>
      <c r="DP959" s="721"/>
      <c r="DQ959" s="721"/>
      <c r="DR959" s="721"/>
      <c r="DS959" s="721"/>
      <c r="DT959" s="721"/>
      <c r="DU959" s="721"/>
      <c r="DV959" s="721"/>
      <c r="DW959" s="721"/>
      <c r="DX959" s="721"/>
      <c r="DY959" s="721"/>
      <c r="DZ959" s="721"/>
      <c r="EA959" s="721"/>
      <c r="EB959" s="721"/>
      <c r="EC959" s="721"/>
      <c r="ED959" s="721"/>
      <c r="EE959" s="721"/>
      <c r="EF959" s="721"/>
      <c r="EG959" s="721"/>
      <c r="EH959" s="721"/>
      <c r="EI959" s="721"/>
      <c r="EJ959" s="721"/>
      <c r="EK959" s="721"/>
      <c r="EL959" s="721"/>
      <c r="EM959" s="721"/>
      <c r="EN959" s="721"/>
      <c r="EO959" s="721"/>
      <c r="EP959" s="721"/>
      <c r="EQ959" s="721"/>
      <c r="ER959" s="721"/>
      <c r="ES959" s="721"/>
      <c r="ET959" s="721"/>
      <c r="EU959" s="721"/>
      <c r="EV959" s="721"/>
      <c r="EW959" s="721"/>
      <c r="EX959" s="721"/>
      <c r="EY959" s="721"/>
      <c r="EZ959" s="721"/>
      <c r="FA959" s="721"/>
      <c r="FB959" s="721"/>
      <c r="FC959" s="721"/>
      <c r="FD959" s="721"/>
      <c r="FE959" s="721"/>
      <c r="FF959" s="721"/>
      <c r="FG959" s="721"/>
      <c r="FH959" s="721"/>
      <c r="FI959" s="721"/>
      <c r="FJ959" s="721"/>
      <c r="FK959" s="721"/>
      <c r="FL959" s="721"/>
      <c r="FM959" s="721"/>
      <c r="FN959" s="721"/>
      <c r="FO959" s="721"/>
      <c r="FP959" s="721"/>
      <c r="FQ959" s="721"/>
      <c r="FR959" s="721"/>
      <c r="FS959" s="721"/>
      <c r="FT959" s="721"/>
      <c r="FU959" s="721"/>
      <c r="FV959" s="721"/>
      <c r="FW959" s="721"/>
      <c r="FX959" s="721"/>
      <c r="FY959" s="721"/>
      <c r="FZ959" s="721"/>
      <c r="GA959" s="721"/>
      <c r="GB959" s="721"/>
      <c r="GC959" s="721"/>
      <c r="GD959" s="721"/>
      <c r="GE959" s="721"/>
      <c r="GF959" s="721"/>
      <c r="GG959" s="721"/>
      <c r="GH959" s="721"/>
      <c r="GI959" s="721"/>
      <c r="GJ959" s="721"/>
      <c r="GK959" s="721"/>
      <c r="GL959" s="721"/>
      <c r="GM959" s="721"/>
      <c r="GN959" s="721"/>
      <c r="GO959" s="721"/>
      <c r="GP959" s="721"/>
      <c r="GQ959" s="721"/>
      <c r="GR959" s="721"/>
      <c r="GS959" s="721"/>
      <c r="GT959" s="721"/>
      <c r="GU959" s="721"/>
      <c r="GV959" s="721"/>
      <c r="GW959" s="721"/>
      <c r="GX959" s="721"/>
      <c r="GY959" s="721"/>
      <c r="GZ959" s="721"/>
      <c r="HA959" s="721"/>
      <c r="HB959" s="721"/>
      <c r="HC959" s="721"/>
      <c r="HD959" s="721"/>
      <c r="HE959" s="721"/>
      <c r="HF959" s="721"/>
      <c r="HG959" s="721"/>
      <c r="HH959" s="721"/>
      <c r="HI959" s="721"/>
      <c r="HJ959" s="721"/>
      <c r="HK959" s="721"/>
      <c r="HL959" s="721"/>
      <c r="HM959" s="721"/>
      <c r="HN959" s="721"/>
      <c r="HO959" s="721"/>
      <c r="HP959" s="721"/>
      <c r="HQ959" s="721"/>
      <c r="HR959" s="721"/>
      <c r="HS959" s="721"/>
      <c r="HT959" s="721"/>
      <c r="HU959" s="721"/>
      <c r="HV959" s="721"/>
      <c r="HW959" s="721"/>
      <c r="HX959" s="721"/>
      <c r="HY959" s="721"/>
      <c r="HZ959" s="721"/>
      <c r="IA959" s="721"/>
      <c r="IB959" s="721"/>
      <c r="IC959" s="721"/>
      <c r="ID959" s="721"/>
      <c r="IE959" s="721"/>
      <c r="IF959" s="721"/>
      <c r="IG959" s="721"/>
      <c r="IH959" s="721"/>
      <c r="II959" s="721"/>
      <c r="IJ959" s="721"/>
      <c r="IK959" s="721"/>
      <c r="IL959" s="721"/>
      <c r="IM959" s="721"/>
      <c r="IN959" s="721"/>
      <c r="IO959" s="721"/>
      <c r="IP959" s="721"/>
      <c r="IQ959" s="721"/>
      <c r="IR959" s="721"/>
      <c r="IS959" s="721"/>
      <c r="IT959" s="721"/>
      <c r="IU959" s="721"/>
      <c r="IV959" s="721"/>
      <c r="IW959" s="721"/>
      <c r="IX959" s="721"/>
      <c r="IY959" s="721"/>
      <c r="IZ959" s="721"/>
      <c r="JA959" s="721"/>
      <c r="JB959" s="721"/>
      <c r="JC959" s="721"/>
      <c r="JD959" s="721"/>
      <c r="JE959" s="721"/>
      <c r="JF959" s="721"/>
      <c r="JG959" s="721"/>
      <c r="JH959" s="721"/>
      <c r="JI959" s="721"/>
      <c r="JJ959" s="721"/>
      <c r="JK959" s="721"/>
      <c r="JL959" s="721"/>
      <c r="JM959" s="721"/>
      <c r="JN959" s="721"/>
      <c r="JO959" s="721"/>
      <c r="JP959" s="721"/>
      <c r="JQ959" s="721"/>
      <c r="JR959" s="721"/>
      <c r="JS959" s="721"/>
      <c r="JT959" s="721"/>
      <c r="JU959" s="721"/>
      <c r="JV959" s="721"/>
      <c r="JW959" s="721"/>
      <c r="JX959" s="721"/>
      <c r="JY959" s="721"/>
      <c r="JZ959" s="721"/>
      <c r="KA959" s="721"/>
      <c r="KB959" s="721"/>
      <c r="KC959" s="721"/>
      <c r="KD959" s="721"/>
      <c r="KE959" s="721"/>
      <c r="KF959" s="721"/>
      <c r="KG959" s="721"/>
      <c r="KH959" s="721"/>
      <c r="KI959" s="721"/>
      <c r="KJ959" s="721"/>
      <c r="KK959" s="721"/>
      <c r="KL959" s="721"/>
      <c r="KM959" s="721"/>
      <c r="KN959" s="721"/>
      <c r="KO959" s="721"/>
      <c r="KP959" s="721"/>
      <c r="KQ959" s="721"/>
      <c r="KR959" s="721"/>
      <c r="KS959" s="721"/>
      <c r="KT959" s="721"/>
      <c r="KU959" s="721"/>
      <c r="KV959" s="721"/>
      <c r="KW959" s="721"/>
      <c r="KX959" s="721"/>
      <c r="KY959" s="721"/>
      <c r="KZ959" s="721"/>
      <c r="LA959" s="721"/>
      <c r="LB959" s="721"/>
      <c r="LC959" s="721"/>
      <c r="LD959" s="721"/>
      <c r="LE959" s="721"/>
      <c r="LF959" s="721"/>
      <c r="LG959" s="721"/>
      <c r="LH959" s="721"/>
      <c r="LI959" s="721"/>
      <c r="LJ959" s="721"/>
      <c r="LK959" s="721"/>
      <c r="LL959" s="721"/>
      <c r="LM959" s="721"/>
      <c r="LN959" s="721"/>
      <c r="LO959" s="721"/>
      <c r="LP959" s="721"/>
      <c r="LQ959" s="721"/>
      <c r="LR959" s="721"/>
      <c r="LS959" s="721"/>
      <c r="LT959" s="721"/>
      <c r="LU959" s="721"/>
      <c r="LV959" s="721"/>
      <c r="LW959" s="721"/>
      <c r="LX959" s="721"/>
      <c r="LY959" s="721"/>
      <c r="LZ959" s="721"/>
      <c r="MA959" s="721"/>
      <c r="MB959" s="721"/>
      <c r="MC959" s="721"/>
      <c r="MD959" s="721"/>
      <c r="ME959" s="721"/>
      <c r="MF959" s="721"/>
      <c r="MG959" s="721"/>
      <c r="MH959" s="721"/>
      <c r="MI959" s="721"/>
      <c r="MJ959" s="721"/>
      <c r="MK959" s="721"/>
      <c r="ML959" s="721"/>
      <c r="MM959" s="721"/>
      <c r="MN959" s="721"/>
      <c r="MO959" s="721"/>
      <c r="MP959" s="721"/>
      <c r="MQ959" s="721"/>
      <c r="MR959" s="721"/>
      <c r="MS959" s="721"/>
      <c r="MT959" s="721"/>
      <c r="MU959" s="721"/>
      <c r="MV959" s="721"/>
      <c r="MW959" s="721"/>
      <c r="MX959" s="721"/>
      <c r="MY959" s="721"/>
      <c r="MZ959" s="721"/>
      <c r="NA959" s="721"/>
      <c r="NB959" s="721"/>
      <c r="NC959" s="721"/>
      <c r="ND959" s="721"/>
      <c r="NE959" s="721"/>
      <c r="NF959" s="721"/>
      <c r="NG959" s="721"/>
      <c r="NH959" s="721"/>
      <c r="NI959" s="721"/>
      <c r="NJ959" s="721"/>
      <c r="NK959" s="721"/>
      <c r="NL959" s="721"/>
      <c r="NM959" s="721"/>
      <c r="NN959" s="721"/>
      <c r="NO959" s="721"/>
      <c r="NP959" s="721"/>
      <c r="NQ959" s="721"/>
      <c r="NR959" s="721"/>
      <c r="NS959" s="721"/>
      <c r="NT959" s="721"/>
      <c r="NU959" s="721"/>
      <c r="NV959" s="721"/>
      <c r="NW959" s="721"/>
      <c r="NX959" s="721"/>
      <c r="NY959" s="721"/>
      <c r="NZ959" s="721"/>
      <c r="OA959" s="721"/>
      <c r="OB959" s="721"/>
      <c r="OC959" s="721"/>
      <c r="OD959" s="721"/>
      <c r="OE959" s="721"/>
      <c r="OF959" s="721"/>
      <c r="OG959" s="721"/>
      <c r="OH959" s="721"/>
      <c r="OI959" s="721"/>
      <c r="OJ959" s="721"/>
      <c r="OK959" s="721"/>
      <c r="OL959" s="721"/>
      <c r="OM959" s="721"/>
      <c r="ON959" s="721"/>
      <c r="OO959" s="721"/>
      <c r="OP959" s="721"/>
      <c r="OQ959" s="721"/>
      <c r="OR959" s="721"/>
      <c r="OS959" s="721"/>
      <c r="OT959" s="721"/>
      <c r="OU959" s="721"/>
      <c r="OV959" s="721"/>
      <c r="OW959" s="721"/>
      <c r="OX959" s="721"/>
      <c r="OY959" s="721"/>
      <c r="OZ959" s="721"/>
      <c r="PA959" s="721"/>
      <c r="PB959" s="721"/>
      <c r="PC959" s="721"/>
      <c r="PD959" s="721"/>
      <c r="PE959" s="721"/>
      <c r="PF959" s="721"/>
      <c r="PG959" s="721"/>
      <c r="PH959" s="721"/>
      <c r="PI959" s="721"/>
      <c r="PJ959" s="721"/>
      <c r="PK959" s="721"/>
      <c r="PL959" s="721"/>
      <c r="PM959" s="721"/>
      <c r="PN959" s="721"/>
      <c r="PO959" s="721"/>
      <c r="PP959" s="721"/>
      <c r="PQ959" s="721"/>
      <c r="PR959" s="721"/>
      <c r="PS959" s="721"/>
      <c r="PT959" s="721"/>
      <c r="PU959" s="721"/>
      <c r="PV959" s="721"/>
      <c r="PW959" s="721"/>
      <c r="PX959" s="721"/>
      <c r="PY959" s="721"/>
      <c r="PZ959" s="721"/>
      <c r="QA959" s="721"/>
      <c r="QB959" s="721"/>
      <c r="QC959" s="721"/>
      <c r="QD959" s="721"/>
      <c r="QE959" s="721"/>
      <c r="QF959" s="721"/>
      <c r="QG959" s="721"/>
      <c r="QH959" s="721"/>
      <c r="QI959" s="721"/>
      <c r="QJ959" s="721"/>
      <c r="QK959" s="721"/>
      <c r="QL959" s="721"/>
      <c r="QM959" s="721"/>
      <c r="QN959" s="721"/>
      <c r="QO959" s="721"/>
      <c r="QP959" s="721"/>
      <c r="QQ959" s="721"/>
      <c r="QR959" s="721"/>
      <c r="QS959" s="721"/>
      <c r="QT959" s="721"/>
      <c r="QU959" s="721"/>
      <c r="QV959" s="721"/>
      <c r="QW959" s="721"/>
      <c r="QX959" s="721"/>
      <c r="QY959" s="721"/>
      <c r="QZ959" s="721"/>
      <c r="RA959" s="721"/>
      <c r="RB959" s="721"/>
      <c r="RC959" s="721"/>
      <c r="RD959" s="721"/>
      <c r="RE959" s="721"/>
      <c r="RF959" s="721"/>
      <c r="RG959" s="721"/>
      <c r="RH959" s="721"/>
      <c r="RI959" s="721"/>
      <c r="RJ959" s="721"/>
      <c r="RK959" s="721"/>
      <c r="RL959" s="721"/>
      <c r="RM959" s="721"/>
      <c r="RN959" s="721"/>
      <c r="RO959" s="721"/>
      <c r="RP959" s="721"/>
      <c r="RQ959" s="721"/>
      <c r="RR959" s="721"/>
      <c r="RS959" s="721"/>
      <c r="RT959" s="721"/>
      <c r="RU959" s="721"/>
      <c r="RV959" s="721"/>
      <c r="RW959" s="721"/>
      <c r="RX959" s="721"/>
      <c r="RY959" s="721"/>
      <c r="RZ959" s="721"/>
      <c r="SA959" s="721"/>
      <c r="SB959" s="721"/>
      <c r="SC959" s="721"/>
      <c r="SD959" s="721"/>
      <c r="SE959" s="721"/>
      <c r="SF959" s="721"/>
      <c r="SG959" s="721"/>
      <c r="SH959" s="721"/>
      <c r="SI959" s="721"/>
      <c r="SJ959" s="721"/>
      <c r="SK959" s="721"/>
      <c r="SL959" s="721"/>
      <c r="SM959" s="721"/>
      <c r="SN959" s="721"/>
      <c r="SO959" s="721"/>
      <c r="SP959" s="721"/>
      <c r="SQ959" s="721"/>
      <c r="SR959" s="721"/>
      <c r="SS959" s="721"/>
      <c r="ST959" s="721"/>
      <c r="SU959" s="721"/>
      <c r="SV959" s="721"/>
      <c r="SW959" s="721"/>
      <c r="SX959" s="721"/>
      <c r="SY959" s="721"/>
      <c r="SZ959" s="721"/>
      <c r="TA959" s="721"/>
      <c r="TB959" s="721"/>
      <c r="TC959" s="721"/>
      <c r="TD959" s="721"/>
      <c r="TE959" s="721"/>
      <c r="TF959" s="721"/>
      <c r="TG959" s="721"/>
      <c r="TH959" s="721"/>
      <c r="TI959" s="721"/>
      <c r="TJ959" s="721"/>
      <c r="TK959" s="721"/>
      <c r="TL959" s="721"/>
      <c r="TM959" s="721"/>
      <c r="TN959" s="721"/>
      <c r="TO959" s="721"/>
      <c r="TP959" s="721"/>
      <c r="TQ959" s="721"/>
      <c r="TR959" s="721"/>
      <c r="TS959" s="721"/>
      <c r="TT959" s="721"/>
      <c r="TU959" s="721"/>
      <c r="TV959" s="721"/>
      <c r="TW959" s="721"/>
      <c r="TX959" s="721"/>
      <c r="TY959" s="721"/>
      <c r="TZ959" s="721"/>
      <c r="UA959" s="721"/>
      <c r="UB959" s="721"/>
      <c r="UC959" s="721"/>
      <c r="UD959" s="721"/>
      <c r="UE959" s="721"/>
      <c r="UF959" s="721"/>
      <c r="UG959" s="721"/>
      <c r="UH959" s="721"/>
      <c r="UI959" s="721"/>
      <c r="UJ959" s="721"/>
      <c r="UK959" s="721"/>
      <c r="UL959" s="721"/>
      <c r="UM959" s="721"/>
      <c r="UN959" s="721"/>
      <c r="UO959" s="721"/>
      <c r="UP959" s="721"/>
      <c r="UQ959" s="721"/>
      <c r="UR959" s="721"/>
      <c r="US959" s="721"/>
      <c r="UT959" s="721"/>
      <c r="UU959" s="721"/>
      <c r="UV959" s="721"/>
      <c r="UW959" s="721"/>
      <c r="UX959" s="721"/>
      <c r="UY959" s="721"/>
      <c r="UZ959" s="721"/>
      <c r="VA959" s="721"/>
      <c r="VB959" s="721"/>
      <c r="VC959" s="721"/>
      <c r="VD959" s="721"/>
      <c r="VE959" s="721"/>
      <c r="VF959" s="721"/>
      <c r="VG959" s="721"/>
      <c r="VH959" s="721"/>
      <c r="VI959" s="721"/>
      <c r="VJ959" s="721"/>
      <c r="VK959" s="721"/>
      <c r="VL959" s="721"/>
      <c r="VM959" s="721"/>
      <c r="VN959" s="721"/>
      <c r="VO959" s="721"/>
      <c r="VP959" s="721"/>
      <c r="VQ959" s="721"/>
      <c r="VR959" s="721"/>
      <c r="VS959" s="721"/>
      <c r="VT959" s="721"/>
      <c r="VU959" s="721"/>
      <c r="VV959" s="721"/>
      <c r="VW959" s="721"/>
      <c r="VX959" s="721"/>
      <c r="VY959" s="721"/>
      <c r="VZ959" s="721"/>
      <c r="WA959" s="721"/>
      <c r="WB959" s="721"/>
      <c r="WC959" s="721"/>
      <c r="WD959" s="721"/>
      <c r="WE959" s="721"/>
      <c r="WF959" s="721"/>
      <c r="WG959" s="721"/>
      <c r="WH959" s="721"/>
      <c r="WI959" s="721"/>
      <c r="WJ959" s="721"/>
      <c r="WK959" s="721"/>
      <c r="WL959" s="721"/>
      <c r="WM959" s="721"/>
      <c r="WN959" s="721"/>
      <c r="WO959" s="721"/>
      <c r="WP959" s="721"/>
      <c r="WQ959" s="721"/>
      <c r="WR959" s="721"/>
      <c r="WS959" s="721"/>
      <c r="WT959" s="721"/>
      <c r="WU959" s="721"/>
      <c r="WV959" s="721"/>
      <c r="WW959" s="721"/>
      <c r="WX959" s="721"/>
      <c r="WY959" s="721"/>
      <c r="WZ959" s="721"/>
      <c r="XA959" s="721"/>
      <c r="XB959" s="721"/>
      <c r="XC959" s="721"/>
      <c r="XD959" s="721"/>
      <c r="XE959" s="721"/>
      <c r="XF959" s="721"/>
      <c r="XG959" s="721"/>
      <c r="XH959" s="721"/>
      <c r="XI959" s="721"/>
      <c r="XJ959" s="721"/>
      <c r="XK959" s="721"/>
      <c r="XL959" s="721"/>
      <c r="XM959" s="721"/>
      <c r="XN959" s="721"/>
      <c r="XO959" s="721"/>
      <c r="XP959" s="721"/>
      <c r="XQ959" s="721"/>
      <c r="XR959" s="721"/>
      <c r="XS959" s="721"/>
      <c r="XT959" s="721"/>
      <c r="XU959" s="721"/>
      <c r="XV959" s="721"/>
      <c r="XW959" s="721"/>
      <c r="XX959" s="721"/>
      <c r="XY959" s="721"/>
      <c r="XZ959" s="721"/>
      <c r="YA959" s="721"/>
      <c r="YB959" s="721"/>
      <c r="YC959" s="721"/>
      <c r="YD959" s="721"/>
      <c r="YE959" s="721"/>
      <c r="YF959" s="721"/>
      <c r="YG959" s="721"/>
      <c r="YH959" s="721"/>
      <c r="YI959" s="721"/>
      <c r="YJ959" s="721"/>
      <c r="YK959" s="721"/>
      <c r="YL959" s="721"/>
      <c r="YM959" s="721"/>
      <c r="YN959" s="721"/>
      <c r="YO959" s="721"/>
      <c r="YP959" s="721"/>
      <c r="YQ959" s="721"/>
      <c r="YR959" s="721"/>
      <c r="YS959" s="721"/>
      <c r="YT959" s="721"/>
      <c r="YU959" s="721"/>
      <c r="YV959" s="721"/>
      <c r="YW959" s="721"/>
      <c r="YX959" s="721"/>
      <c r="YY959" s="721"/>
      <c r="YZ959" s="721"/>
      <c r="ZA959" s="721"/>
      <c r="ZB959" s="721"/>
      <c r="ZC959" s="721"/>
      <c r="ZD959" s="721"/>
      <c r="ZE959" s="721"/>
      <c r="ZF959" s="721"/>
      <c r="ZG959" s="721"/>
      <c r="ZH959" s="721"/>
      <c r="ZI959" s="721"/>
      <c r="ZJ959" s="721"/>
      <c r="ZK959" s="721"/>
      <c r="ZL959" s="721"/>
      <c r="ZM959" s="721"/>
      <c r="ZN959" s="721"/>
      <c r="ZO959" s="721"/>
      <c r="ZP959" s="721"/>
      <c r="ZQ959" s="721"/>
      <c r="ZR959" s="721"/>
      <c r="ZS959" s="721"/>
      <c r="ZT959" s="721"/>
      <c r="ZU959" s="721"/>
      <c r="ZV959" s="721"/>
      <c r="ZW959" s="721"/>
      <c r="ZX959" s="721"/>
      <c r="ZY959" s="721"/>
      <c r="ZZ959" s="721"/>
      <c r="AAA959" s="721"/>
      <c r="AAB959" s="721"/>
      <c r="AAC959" s="721"/>
      <c r="AAD959" s="721"/>
      <c r="AAE959" s="721"/>
      <c r="AAF959" s="721"/>
      <c r="AAG959" s="721"/>
      <c r="AAH959" s="721"/>
      <c r="AAI959" s="721"/>
      <c r="AAJ959" s="721"/>
      <c r="AAK959" s="721"/>
      <c r="AAL959" s="721"/>
      <c r="AAM959" s="721"/>
      <c r="AAN959" s="721"/>
      <c r="AAO959" s="721"/>
      <c r="AAP959" s="721"/>
      <c r="AAQ959" s="721"/>
      <c r="AAR959" s="721"/>
      <c r="AAS959" s="721"/>
      <c r="AAT959" s="721"/>
      <c r="AAU959" s="721"/>
      <c r="AAV959" s="721"/>
      <c r="AAW959" s="721"/>
      <c r="AAX959" s="721"/>
      <c r="AAY959" s="721"/>
      <c r="AAZ959" s="721"/>
      <c r="ABA959" s="721"/>
      <c r="ABB959" s="721"/>
      <c r="ABC959" s="721"/>
      <c r="ABD959" s="721"/>
      <c r="ABE959" s="721"/>
      <c r="ABF959" s="721"/>
      <c r="ABG959" s="721"/>
      <c r="ABH959" s="721"/>
      <c r="ABI959" s="721"/>
      <c r="ABJ959" s="721"/>
      <c r="ABK959" s="721"/>
      <c r="ABL959" s="721"/>
      <c r="ABM959" s="721"/>
      <c r="ABN959" s="721"/>
      <c r="ABO959" s="721"/>
      <c r="ABP959" s="721"/>
      <c r="ABQ959" s="721"/>
      <c r="ABR959" s="721"/>
      <c r="ABS959" s="721"/>
      <c r="ABT959" s="721"/>
      <c r="ABU959" s="721"/>
      <c r="ABV959" s="721"/>
      <c r="ABW959" s="721"/>
      <c r="ABX959" s="721"/>
      <c r="ABY959" s="721"/>
      <c r="ABZ959" s="721"/>
      <c r="ACA959" s="721"/>
      <c r="ACB959" s="721"/>
      <c r="ACC959" s="721"/>
      <c r="ACD959" s="721"/>
      <c r="ACE959" s="721"/>
      <c r="ACF959" s="721"/>
      <c r="ACG959" s="721"/>
      <c r="ACH959" s="721"/>
      <c r="ACI959" s="721"/>
      <c r="ACJ959" s="721"/>
      <c r="ACK959" s="721"/>
      <c r="ACL959" s="721"/>
      <c r="ACM959" s="721"/>
      <c r="ACN959" s="721"/>
      <c r="ACO959" s="721"/>
      <c r="ACP959" s="721"/>
      <c r="ACQ959" s="721"/>
      <c r="ACR959" s="721"/>
      <c r="ACS959" s="721"/>
      <c r="ACT959" s="721"/>
      <c r="ACU959" s="721"/>
      <c r="ACV959" s="721"/>
      <c r="ACW959" s="721"/>
      <c r="ACX959" s="721"/>
      <c r="ACY959" s="721"/>
      <c r="ACZ959" s="721"/>
      <c r="ADA959" s="721"/>
      <c r="ADB959" s="721"/>
      <c r="ADC959" s="721"/>
      <c r="ADD959" s="721"/>
      <c r="ADE959" s="721"/>
      <c r="ADF959" s="721"/>
      <c r="ADG959" s="721"/>
      <c r="ADH959" s="721"/>
      <c r="ADI959" s="721"/>
      <c r="ADJ959" s="721"/>
      <c r="ADK959" s="721"/>
      <c r="ADL959" s="721"/>
      <c r="ADM959" s="721"/>
      <c r="ADN959" s="721"/>
      <c r="ADO959" s="721"/>
      <c r="ADP959" s="721"/>
      <c r="ADQ959" s="721"/>
      <c r="ADR959" s="721"/>
      <c r="ADS959" s="721"/>
      <c r="ADT959" s="721"/>
      <c r="ADU959" s="721"/>
      <c r="ADV959" s="721"/>
      <c r="ADW959" s="721"/>
      <c r="ADX959" s="721"/>
      <c r="ADY959" s="721"/>
      <c r="ADZ959" s="721"/>
      <c r="AEA959" s="721"/>
      <c r="AEB959" s="721"/>
      <c r="AEC959" s="721"/>
      <c r="AED959" s="721"/>
      <c r="AEE959" s="721"/>
      <c r="AEF959" s="721"/>
      <c r="AEG959" s="721"/>
      <c r="AEH959" s="721"/>
      <c r="AEI959" s="721"/>
      <c r="AEJ959" s="721"/>
      <c r="AEK959" s="721"/>
      <c r="AEL959" s="721"/>
      <c r="AEM959" s="721"/>
      <c r="AEN959" s="721"/>
      <c r="AEO959" s="721"/>
      <c r="AEP959" s="721"/>
      <c r="AEQ959" s="721"/>
      <c r="AER959" s="721"/>
      <c r="AES959" s="721"/>
      <c r="AET959" s="721"/>
      <c r="AEU959" s="721"/>
      <c r="AEV959" s="721"/>
      <c r="AEW959" s="721"/>
      <c r="AEX959" s="721"/>
      <c r="AEY959" s="721"/>
      <c r="AEZ959" s="721"/>
      <c r="AFA959" s="721"/>
      <c r="AFB959" s="721"/>
      <c r="AFC959" s="721"/>
      <c r="AFD959" s="721"/>
      <c r="AFE959" s="721"/>
      <c r="AFF959" s="721"/>
      <c r="AFG959" s="721"/>
      <c r="AFH959" s="721"/>
      <c r="AFI959" s="721"/>
      <c r="AFJ959" s="721"/>
      <c r="AFK959" s="721"/>
      <c r="AFL959" s="721"/>
      <c r="AFM959" s="721"/>
      <c r="AFN959" s="721"/>
      <c r="AFO959" s="721"/>
      <c r="AFP959" s="721"/>
      <c r="AFQ959" s="721"/>
      <c r="AFR959" s="721"/>
      <c r="AFS959" s="721"/>
      <c r="AFT959" s="721"/>
      <c r="AFU959" s="721"/>
      <c r="AFV959" s="721"/>
      <c r="AFW959" s="721"/>
      <c r="AFX959" s="721"/>
      <c r="AFY959" s="721"/>
      <c r="AFZ959" s="721"/>
      <c r="AGA959" s="721"/>
      <c r="AGB959" s="721"/>
      <c r="AGC959" s="721"/>
      <c r="AGD959" s="721"/>
      <c r="AGE959" s="721"/>
      <c r="AGF959" s="721"/>
      <c r="AGG959" s="721"/>
      <c r="AGH959" s="721"/>
      <c r="AGI959" s="721"/>
      <c r="AGJ959" s="721"/>
      <c r="AGK959" s="721"/>
      <c r="AGL959" s="721"/>
      <c r="AGM959" s="721"/>
      <c r="AGN959" s="721"/>
      <c r="AGO959" s="721"/>
      <c r="AGP959" s="721"/>
      <c r="AGQ959" s="721"/>
      <c r="AGR959" s="721"/>
      <c r="AGS959" s="721"/>
      <c r="AGT959" s="721"/>
      <c r="AGU959" s="721"/>
      <c r="AGV959" s="721"/>
      <c r="AGW959" s="721"/>
      <c r="AGX959" s="721"/>
      <c r="AGY959" s="721"/>
      <c r="AGZ959" s="721"/>
      <c r="AHA959" s="721"/>
      <c r="AHB959" s="721"/>
      <c r="AHC959" s="721"/>
      <c r="AHD959" s="721"/>
      <c r="AHE959" s="721"/>
      <c r="AHF959" s="721"/>
      <c r="AHG959" s="721"/>
      <c r="AHH959" s="721"/>
      <c r="AHI959" s="721"/>
      <c r="AHJ959" s="721"/>
      <c r="AHK959" s="721"/>
      <c r="AHL959" s="721"/>
      <c r="AHM959" s="721"/>
      <c r="AHN959" s="721"/>
      <c r="AHO959" s="721"/>
      <c r="AHP959" s="721"/>
      <c r="AHQ959" s="721"/>
      <c r="AHR959" s="721"/>
      <c r="AHS959" s="721"/>
      <c r="AHT959" s="721"/>
      <c r="AHU959" s="721"/>
      <c r="AHV959" s="721"/>
      <c r="AHW959" s="721"/>
      <c r="AHX959" s="721"/>
      <c r="AHY959" s="721"/>
      <c r="AHZ959" s="721"/>
      <c r="AIA959" s="721"/>
      <c r="AIB959" s="721"/>
      <c r="AIC959" s="721"/>
      <c r="AID959" s="721"/>
      <c r="AIE959" s="721"/>
      <c r="AIF959" s="721"/>
      <c r="AIG959" s="721"/>
      <c r="AIH959" s="721"/>
      <c r="AII959" s="721"/>
      <c r="AIJ959" s="721"/>
      <c r="AIK959" s="721"/>
      <c r="AIL959" s="721"/>
      <c r="AIM959" s="721"/>
      <c r="AIN959" s="721"/>
      <c r="AIO959" s="721"/>
      <c r="AIP959" s="721"/>
      <c r="AIQ959" s="721"/>
      <c r="AIR959" s="721"/>
      <c r="AIS959" s="721"/>
      <c r="AIT959" s="721"/>
      <c r="AIU959" s="721"/>
      <c r="AIV959" s="721"/>
      <c r="AIW959" s="721"/>
      <c r="AIX959" s="721"/>
      <c r="AIY959" s="721"/>
      <c r="AIZ959" s="721"/>
      <c r="AJA959" s="721"/>
      <c r="AJB959" s="721"/>
      <c r="AJC959" s="721"/>
      <c r="AJD959" s="721"/>
      <c r="AJE959" s="721"/>
      <c r="AJF959" s="721"/>
      <c r="AJG959" s="721"/>
      <c r="AJH959" s="721"/>
      <c r="AJI959" s="721"/>
      <c r="AJJ959" s="721"/>
      <c r="AJK959" s="721"/>
      <c r="AJL959" s="721"/>
      <c r="AJM959" s="721"/>
      <c r="AJN959" s="721"/>
      <c r="AJO959" s="721"/>
      <c r="AJP959" s="721"/>
      <c r="AJQ959" s="721"/>
      <c r="AJR959" s="721"/>
      <c r="AJS959" s="721"/>
      <c r="AJT959" s="721"/>
      <c r="AJU959" s="721"/>
      <c r="AJV959" s="721"/>
      <c r="AJW959" s="721"/>
      <c r="AJX959" s="721"/>
      <c r="AJY959" s="721"/>
      <c r="AJZ959" s="721"/>
      <c r="AKA959" s="721"/>
      <c r="AKB959" s="721"/>
      <c r="AKC959" s="721"/>
      <c r="AKD959" s="721"/>
      <c r="AKE959" s="721"/>
      <c r="AKF959" s="721"/>
      <c r="AKG959" s="721"/>
      <c r="AKH959" s="721"/>
      <c r="AKI959" s="721"/>
      <c r="AKJ959" s="721"/>
      <c r="AKK959" s="721"/>
      <c r="AKL959" s="721"/>
      <c r="AKM959" s="721"/>
      <c r="AKN959" s="721"/>
      <c r="AKO959" s="721"/>
      <c r="AKP959" s="721"/>
      <c r="AKQ959" s="721"/>
      <c r="AKR959" s="721"/>
      <c r="AKS959" s="721"/>
      <c r="AKT959" s="721"/>
      <c r="AKU959" s="721"/>
      <c r="AKV959" s="721"/>
      <c r="AKW959" s="721"/>
      <c r="AKX959" s="721"/>
      <c r="AKY959" s="721"/>
      <c r="AKZ959" s="721"/>
      <c r="ALA959" s="721"/>
      <c r="ALB959" s="721"/>
      <c r="ALC959" s="721"/>
      <c r="ALD959" s="721"/>
      <c r="ALE959" s="721"/>
      <c r="ALF959" s="721"/>
      <c r="ALG959" s="721"/>
      <c r="ALH959" s="721"/>
      <c r="ALI959" s="721"/>
      <c r="ALJ959" s="721"/>
      <c r="ALK959" s="721"/>
      <c r="ALL959" s="721"/>
      <c r="ALM959" s="721"/>
      <c r="ALN959" s="721"/>
      <c r="ALO959" s="721"/>
      <c r="ALP959" s="721"/>
      <c r="ALQ959" s="721"/>
      <c r="ALR959" s="721"/>
      <c r="ALS959" s="721"/>
      <c r="ALT959" s="721"/>
      <c r="ALU959" s="721"/>
      <c r="ALV959" s="721"/>
      <c r="ALW959" s="721"/>
      <c r="ALX959" s="721"/>
      <c r="ALY959" s="721"/>
      <c r="ALZ959" s="721"/>
      <c r="AMA959" s="721"/>
      <c r="AMB959" s="721"/>
      <c r="AMC959" s="721"/>
      <c r="AMD959" s="721"/>
      <c r="AME959" s="721"/>
      <c r="AMF959" s="721"/>
      <c r="AMG959" s="721"/>
      <c r="AMH959" s="721"/>
      <c r="AMI959" s="721"/>
      <c r="AMJ959" s="721"/>
      <c r="AMK959" s="721"/>
      <c r="AML959" s="721"/>
      <c r="AMM959" s="721"/>
      <c r="AMN959" s="721"/>
      <c r="AMO959" s="721"/>
      <c r="AMP959" s="721"/>
      <c r="AMQ959" s="721"/>
      <c r="AMR959" s="721"/>
      <c r="AMS959" s="721"/>
      <c r="AMT959" s="721"/>
      <c r="AMU959" s="721"/>
      <c r="AMV959" s="721"/>
      <c r="AMW959" s="721"/>
      <c r="AMX959" s="721"/>
      <c r="AMY959" s="721"/>
      <c r="AMZ959" s="721"/>
      <c r="ANA959" s="721"/>
      <c r="ANB959" s="721"/>
      <c r="ANC959" s="721"/>
      <c r="AND959" s="721"/>
      <c r="ANE959" s="721"/>
      <c r="ANF959" s="721"/>
      <c r="ANG959" s="721"/>
      <c r="ANH959" s="721"/>
      <c r="ANI959" s="721"/>
      <c r="ANJ959" s="721"/>
      <c r="ANK959" s="721"/>
      <c r="ANL959" s="721"/>
      <c r="ANM959" s="721"/>
      <c r="ANN959" s="721"/>
      <c r="ANO959" s="721"/>
      <c r="ANP959" s="721"/>
      <c r="ANQ959" s="721"/>
      <c r="ANR959" s="721"/>
      <c r="ANS959" s="721"/>
      <c r="ANT959" s="721"/>
      <c r="ANU959" s="721"/>
      <c r="ANV959" s="721"/>
      <c r="ANW959" s="721"/>
      <c r="ANX959" s="721"/>
      <c r="ANY959" s="721"/>
      <c r="ANZ959" s="721"/>
      <c r="AOA959" s="721"/>
      <c r="AOB959" s="721"/>
      <c r="AOC959" s="721"/>
      <c r="AOD959" s="721"/>
      <c r="AOE959" s="721"/>
      <c r="AOF959" s="721"/>
      <c r="AOG959" s="721"/>
      <c r="AOH959" s="721"/>
      <c r="AOI959" s="721"/>
      <c r="AOJ959" s="721"/>
      <c r="AOK959" s="721"/>
      <c r="AOL959" s="721"/>
      <c r="AOM959" s="721"/>
      <c r="AON959" s="721"/>
      <c r="AOO959" s="721"/>
      <c r="AOP959" s="721"/>
      <c r="AOQ959" s="721"/>
      <c r="AOR959" s="721"/>
      <c r="AOS959" s="721"/>
      <c r="AOT959" s="721"/>
      <c r="AOU959" s="721"/>
      <c r="AOV959" s="721"/>
      <c r="AOW959" s="721"/>
      <c r="AOX959" s="721"/>
      <c r="AOY959" s="721"/>
      <c r="AOZ959" s="721"/>
      <c r="APA959" s="721"/>
      <c r="APB959" s="721"/>
      <c r="APC959" s="721"/>
      <c r="APD959" s="721"/>
      <c r="APE959" s="721"/>
      <c r="APF959" s="721"/>
      <c r="APG959" s="721"/>
      <c r="APH959" s="721"/>
      <c r="API959" s="721"/>
      <c r="APJ959" s="721"/>
      <c r="APK959" s="721"/>
      <c r="APL959" s="721"/>
      <c r="APM959" s="721"/>
      <c r="APN959" s="721"/>
      <c r="APO959" s="721"/>
      <c r="APP959" s="721"/>
      <c r="APQ959" s="721"/>
      <c r="APR959" s="721"/>
      <c r="APS959" s="721"/>
      <c r="APT959" s="721"/>
      <c r="APU959" s="721"/>
      <c r="APV959" s="721"/>
      <c r="APW959" s="721"/>
      <c r="APX959" s="721"/>
      <c r="APY959" s="721"/>
      <c r="APZ959" s="721"/>
      <c r="AQA959" s="721"/>
      <c r="AQB959" s="721"/>
      <c r="AQC959" s="721"/>
      <c r="AQD959" s="721"/>
      <c r="AQE959" s="721"/>
      <c r="AQF959" s="721"/>
      <c r="AQG959" s="721"/>
      <c r="AQH959" s="721"/>
      <c r="AQI959" s="721"/>
      <c r="AQJ959" s="721"/>
      <c r="AQK959" s="721"/>
      <c r="AQL959" s="721"/>
      <c r="AQM959" s="721"/>
      <c r="AQN959" s="721"/>
      <c r="AQO959" s="721"/>
      <c r="AQP959" s="721"/>
      <c r="AQQ959" s="721"/>
      <c r="AQR959" s="721"/>
      <c r="AQS959" s="721"/>
      <c r="AQT959" s="721"/>
      <c r="AQU959" s="721"/>
      <c r="AQV959" s="721"/>
      <c r="AQW959" s="721"/>
      <c r="AQX959" s="721"/>
      <c r="AQY959" s="721"/>
      <c r="AQZ959" s="721"/>
      <c r="ARA959" s="721"/>
      <c r="ARB959" s="721"/>
      <c r="ARC959" s="721"/>
      <c r="ARD959" s="721"/>
      <c r="ARE959" s="721"/>
      <c r="ARF959" s="721"/>
      <c r="ARG959" s="721"/>
      <c r="ARH959" s="721"/>
      <c r="ARI959" s="721"/>
      <c r="ARJ959" s="721"/>
      <c r="ARK959" s="721"/>
      <c r="ARL959" s="721"/>
      <c r="ARM959" s="721"/>
      <c r="ARN959" s="721"/>
      <c r="ARO959" s="721"/>
      <c r="ARP959" s="721"/>
      <c r="ARQ959" s="721"/>
      <c r="ARR959" s="721"/>
      <c r="ARS959" s="721"/>
      <c r="ART959" s="721"/>
      <c r="ARU959" s="721"/>
      <c r="ARV959" s="721"/>
      <c r="ARW959" s="721"/>
      <c r="ARX959" s="721"/>
      <c r="ARY959" s="721"/>
      <c r="ARZ959" s="721"/>
      <c r="ASA959" s="721"/>
      <c r="ASB959" s="721"/>
      <c r="ASC959" s="721"/>
      <c r="ASD959" s="721"/>
      <c r="ASE959" s="721"/>
      <c r="ASF959" s="721"/>
      <c r="ASG959" s="721"/>
      <c r="ASH959" s="721"/>
      <c r="ASI959" s="721"/>
      <c r="ASJ959" s="721"/>
      <c r="ASK959" s="721"/>
      <c r="ASL959" s="721"/>
      <c r="ASM959" s="721"/>
      <c r="ASN959" s="721"/>
      <c r="ASO959" s="721"/>
      <c r="ASP959" s="721"/>
      <c r="ASQ959" s="721"/>
      <c r="ASR959" s="721"/>
      <c r="ASS959" s="721"/>
      <c r="AST959" s="721"/>
      <c r="ASU959" s="721"/>
      <c r="ASV959" s="721"/>
      <c r="ASW959" s="721"/>
      <c r="ASX959" s="721"/>
      <c r="ASY959" s="721"/>
      <c r="ASZ959" s="721"/>
      <c r="ATA959" s="721"/>
      <c r="ATB959" s="721"/>
      <c r="ATC959" s="721"/>
      <c r="ATD959" s="721"/>
      <c r="ATE959" s="721"/>
      <c r="ATF959" s="721"/>
      <c r="ATG959" s="721"/>
      <c r="ATH959" s="721"/>
      <c r="ATI959" s="721"/>
      <c r="ATJ959" s="721"/>
      <c r="ATK959" s="721"/>
      <c r="ATL959" s="721"/>
      <c r="ATM959" s="721"/>
      <c r="ATN959" s="721"/>
      <c r="ATO959" s="721"/>
      <c r="ATP959" s="721"/>
      <c r="ATQ959" s="721"/>
      <c r="ATR959" s="721"/>
      <c r="ATS959" s="721"/>
      <c r="ATT959" s="721"/>
      <c r="ATU959" s="721"/>
      <c r="ATV959" s="721"/>
      <c r="ATW959" s="721"/>
      <c r="ATX959" s="721"/>
      <c r="ATY959" s="721"/>
      <c r="ATZ959" s="721"/>
      <c r="AUA959" s="721"/>
      <c r="AUB959" s="721"/>
      <c r="AUC959" s="721"/>
      <c r="AUD959" s="721"/>
      <c r="AUE959" s="721"/>
      <c r="AUF959" s="721"/>
      <c r="AUG959" s="721"/>
      <c r="AUH959" s="721"/>
      <c r="AUI959" s="721"/>
      <c r="AUJ959" s="721"/>
      <c r="AUK959" s="721"/>
      <c r="AUL959" s="721"/>
      <c r="AUM959" s="721"/>
      <c r="AUN959" s="721"/>
      <c r="AUO959" s="721"/>
      <c r="AUP959" s="721"/>
      <c r="AUQ959" s="721"/>
      <c r="AUR959" s="721"/>
      <c r="AUS959" s="721"/>
      <c r="AUT959" s="721"/>
      <c r="AUU959" s="721"/>
      <c r="AUV959" s="721"/>
      <c r="AUW959" s="721"/>
      <c r="AUX959" s="721"/>
      <c r="AUY959" s="721"/>
      <c r="AUZ959" s="721"/>
      <c r="AVA959" s="721"/>
      <c r="AVB959" s="721"/>
      <c r="AVC959" s="721"/>
      <c r="AVD959" s="721"/>
      <c r="AVE959" s="721"/>
      <c r="AVF959" s="721"/>
      <c r="AVG959" s="721"/>
      <c r="AVH959" s="721"/>
      <c r="AVI959" s="721"/>
      <c r="AVJ959" s="721"/>
      <c r="AVK959" s="721"/>
    </row>
    <row r="960" spans="1:1259">
      <c r="A960" s="716"/>
      <c r="B960" s="716"/>
      <c r="C960" s="716"/>
      <c r="D960" s="714" t="s">
        <v>3247</v>
      </c>
      <c r="E960" s="714" t="s">
        <v>3104</v>
      </c>
      <c r="F960" s="703"/>
      <c r="G960" s="703"/>
      <c r="H960" s="703"/>
      <c r="I960" s="698" t="s">
        <v>1699</v>
      </c>
      <c r="J960" s="704"/>
      <c r="K960" s="704" t="s">
        <v>5025</v>
      </c>
      <c r="L960" s="704" t="s">
        <v>3340</v>
      </c>
      <c r="M960" s="704">
        <v>44551</v>
      </c>
      <c r="N960" s="704">
        <v>44687</v>
      </c>
      <c r="O960" s="706"/>
      <c r="P960" s="704"/>
      <c r="Q960" s="704"/>
      <c r="R960" s="704"/>
      <c r="S960" s="703" t="s">
        <v>2425</v>
      </c>
      <c r="T960" s="703">
        <v>60</v>
      </c>
      <c r="U960" s="703"/>
      <c r="V960" s="703" t="s">
        <v>1785</v>
      </c>
      <c r="W960" s="703">
        <v>360</v>
      </c>
      <c r="X960" s="707">
        <v>320</v>
      </c>
      <c r="Y960" s="539">
        <f t="shared" si="42"/>
        <v>115200</v>
      </c>
      <c r="Z960" s="708">
        <v>0.505</v>
      </c>
      <c r="AA960" s="681">
        <f t="shared" si="43"/>
        <v>58176</v>
      </c>
      <c r="AB960" s="682"/>
      <c r="AC960" s="683">
        <v>0</v>
      </c>
      <c r="AD960" s="710"/>
      <c r="AE960" s="709"/>
      <c r="AF960" s="695">
        <f t="shared" si="44"/>
        <v>58176</v>
      </c>
      <c r="AG960" s="703" t="s">
        <v>1073</v>
      </c>
      <c r="AH960" s="703"/>
      <c r="AI960" s="705">
        <v>60</v>
      </c>
      <c r="AJ960" s="703" t="s">
        <v>5024</v>
      </c>
      <c r="AK960" s="711" t="s">
        <v>1149</v>
      </c>
      <c r="AL960" s="703">
        <v>79706</v>
      </c>
      <c r="AM960" s="703" t="s">
        <v>52</v>
      </c>
      <c r="AN960" s="703"/>
      <c r="AO960" s="703"/>
      <c r="AP960" s="712"/>
      <c r="AQ960" s="712" t="s">
        <v>37</v>
      </c>
      <c r="AR960" s="712"/>
      <c r="AS960" s="715" t="s">
        <v>1157</v>
      </c>
      <c r="AT960" s="715" t="s">
        <v>1078</v>
      </c>
      <c r="AU960" s="715" t="s">
        <v>1078</v>
      </c>
      <c r="AV960" s="708">
        <v>0.505</v>
      </c>
      <c r="AW960" s="721"/>
      <c r="AX960" s="721"/>
      <c r="AY960" s="721"/>
      <c r="AZ960" s="721"/>
      <c r="BA960" s="721"/>
      <c r="BB960" s="721"/>
      <c r="BC960" s="721"/>
      <c r="BD960" s="721"/>
      <c r="BE960" s="721"/>
      <c r="BF960" s="721"/>
      <c r="BG960" s="721"/>
      <c r="BH960" s="721"/>
      <c r="BI960" s="721"/>
      <c r="BJ960" s="721"/>
      <c r="BK960" s="721"/>
      <c r="BL960" s="721"/>
      <c r="BM960" s="721"/>
      <c r="BN960" s="721"/>
      <c r="BO960" s="721"/>
      <c r="BP960" s="721"/>
      <c r="BQ960" s="721"/>
      <c r="BR960" s="721"/>
      <c r="BS960" s="721"/>
      <c r="BT960" s="721"/>
      <c r="BU960" s="721"/>
      <c r="BV960" s="721"/>
      <c r="BW960" s="721"/>
      <c r="BX960" s="721"/>
      <c r="BY960" s="721"/>
      <c r="BZ960" s="721"/>
      <c r="CA960" s="721"/>
      <c r="CB960" s="721"/>
      <c r="CC960" s="721"/>
      <c r="CD960" s="721"/>
      <c r="CE960" s="721"/>
      <c r="CF960" s="721"/>
      <c r="CG960" s="721"/>
      <c r="CH960" s="721"/>
      <c r="CI960" s="721"/>
      <c r="CJ960" s="721"/>
      <c r="CK960" s="721"/>
      <c r="CL960" s="721"/>
      <c r="CM960" s="721"/>
      <c r="CN960" s="721"/>
      <c r="CO960" s="721"/>
      <c r="CP960" s="721"/>
      <c r="CQ960" s="721"/>
      <c r="CR960" s="721"/>
      <c r="CS960" s="721"/>
      <c r="CT960" s="721"/>
      <c r="CU960" s="721"/>
      <c r="CV960" s="721"/>
      <c r="CW960" s="721"/>
      <c r="CX960" s="721"/>
      <c r="CY960" s="721"/>
      <c r="CZ960" s="721"/>
      <c r="DA960" s="721"/>
      <c r="DB960" s="721"/>
      <c r="DC960" s="721"/>
      <c r="DD960" s="721"/>
      <c r="DE960" s="721"/>
      <c r="DF960" s="721"/>
      <c r="DG960" s="721"/>
      <c r="DH960" s="721"/>
      <c r="DI960" s="721"/>
      <c r="DJ960" s="721"/>
      <c r="DK960" s="721"/>
      <c r="DL960" s="721"/>
      <c r="DM960" s="721"/>
      <c r="DN960" s="721"/>
      <c r="DO960" s="721"/>
      <c r="DP960" s="721"/>
      <c r="DQ960" s="721"/>
      <c r="DR960" s="721"/>
      <c r="DS960" s="721"/>
      <c r="DT960" s="721"/>
      <c r="DU960" s="721"/>
      <c r="DV960" s="721"/>
      <c r="DW960" s="721"/>
      <c r="DX960" s="721"/>
      <c r="DY960" s="721"/>
      <c r="DZ960" s="721"/>
      <c r="EA960" s="721"/>
      <c r="EB960" s="721"/>
      <c r="EC960" s="721"/>
      <c r="ED960" s="721"/>
      <c r="EE960" s="721"/>
      <c r="EF960" s="721"/>
      <c r="EG960" s="721"/>
      <c r="EH960" s="721"/>
      <c r="EI960" s="721"/>
      <c r="EJ960" s="721"/>
      <c r="EK960" s="721"/>
      <c r="EL960" s="721"/>
      <c r="EM960" s="721"/>
      <c r="EN960" s="721"/>
      <c r="EO960" s="721"/>
      <c r="EP960" s="721"/>
      <c r="EQ960" s="721"/>
      <c r="ER960" s="721"/>
      <c r="ES960" s="721"/>
      <c r="ET960" s="721"/>
      <c r="EU960" s="721"/>
      <c r="EV960" s="721"/>
      <c r="EW960" s="721"/>
      <c r="EX960" s="721"/>
      <c r="EY960" s="721"/>
      <c r="EZ960" s="721"/>
      <c r="FA960" s="721"/>
      <c r="FB960" s="721"/>
      <c r="FC960" s="721"/>
      <c r="FD960" s="721"/>
      <c r="FE960" s="721"/>
      <c r="FF960" s="721"/>
      <c r="FG960" s="721"/>
      <c r="FH960" s="721"/>
      <c r="FI960" s="721"/>
      <c r="FJ960" s="721"/>
      <c r="FK960" s="721"/>
      <c r="FL960" s="721"/>
      <c r="FM960" s="721"/>
      <c r="FN960" s="721"/>
      <c r="FO960" s="721"/>
      <c r="FP960" s="721"/>
      <c r="FQ960" s="721"/>
      <c r="FR960" s="721"/>
      <c r="FS960" s="721"/>
      <c r="FT960" s="721"/>
      <c r="FU960" s="721"/>
      <c r="FV960" s="721"/>
      <c r="FW960" s="721"/>
      <c r="FX960" s="721"/>
      <c r="FY960" s="721"/>
      <c r="FZ960" s="721"/>
      <c r="GA960" s="721"/>
      <c r="GB960" s="721"/>
      <c r="GC960" s="721"/>
      <c r="GD960" s="721"/>
      <c r="GE960" s="721"/>
      <c r="GF960" s="721"/>
      <c r="GG960" s="721"/>
      <c r="GH960" s="721"/>
      <c r="GI960" s="721"/>
      <c r="GJ960" s="721"/>
      <c r="GK960" s="721"/>
      <c r="GL960" s="721"/>
      <c r="GM960" s="721"/>
      <c r="GN960" s="721"/>
      <c r="GO960" s="721"/>
      <c r="GP960" s="721"/>
      <c r="GQ960" s="721"/>
      <c r="GR960" s="721"/>
      <c r="GS960" s="721"/>
      <c r="GT960" s="721"/>
      <c r="GU960" s="721"/>
      <c r="GV960" s="721"/>
      <c r="GW960" s="721"/>
      <c r="GX960" s="721"/>
      <c r="GY960" s="721"/>
      <c r="GZ960" s="721"/>
      <c r="HA960" s="721"/>
      <c r="HB960" s="721"/>
      <c r="HC960" s="721"/>
      <c r="HD960" s="721"/>
      <c r="HE960" s="721"/>
      <c r="HF960" s="721"/>
      <c r="HG960" s="721"/>
      <c r="HH960" s="721"/>
      <c r="HI960" s="721"/>
      <c r="HJ960" s="721"/>
      <c r="HK960" s="721"/>
      <c r="HL960" s="721"/>
      <c r="HM960" s="721"/>
      <c r="HN960" s="721"/>
      <c r="HO960" s="721"/>
      <c r="HP960" s="721"/>
      <c r="HQ960" s="721"/>
      <c r="HR960" s="721"/>
      <c r="HS960" s="721"/>
      <c r="HT960" s="721"/>
      <c r="HU960" s="721"/>
      <c r="HV960" s="721"/>
      <c r="HW960" s="721"/>
      <c r="HX960" s="721"/>
      <c r="HY960" s="721"/>
      <c r="HZ960" s="721"/>
      <c r="IA960" s="721"/>
      <c r="IB960" s="721"/>
      <c r="IC960" s="721"/>
      <c r="ID960" s="721"/>
      <c r="IE960" s="721"/>
      <c r="IF960" s="721"/>
      <c r="IG960" s="721"/>
      <c r="IH960" s="721"/>
      <c r="II960" s="721"/>
      <c r="IJ960" s="721"/>
      <c r="IK960" s="721"/>
      <c r="IL960" s="721"/>
      <c r="IM960" s="721"/>
      <c r="IN960" s="721"/>
      <c r="IO960" s="721"/>
      <c r="IP960" s="721"/>
      <c r="IQ960" s="721"/>
      <c r="IR960" s="721"/>
      <c r="IS960" s="721"/>
      <c r="IT960" s="721"/>
      <c r="IU960" s="721"/>
      <c r="IV960" s="721"/>
      <c r="IW960" s="721"/>
      <c r="IX960" s="721"/>
      <c r="IY960" s="721"/>
      <c r="IZ960" s="721"/>
      <c r="JA960" s="721"/>
      <c r="JB960" s="721"/>
      <c r="JC960" s="721"/>
      <c r="JD960" s="721"/>
      <c r="JE960" s="721"/>
      <c r="JF960" s="721"/>
      <c r="JG960" s="721"/>
      <c r="JH960" s="721"/>
      <c r="JI960" s="721"/>
      <c r="JJ960" s="721"/>
      <c r="JK960" s="721"/>
      <c r="JL960" s="721"/>
      <c r="JM960" s="721"/>
      <c r="JN960" s="721"/>
      <c r="JO960" s="721"/>
      <c r="JP960" s="721"/>
      <c r="JQ960" s="721"/>
      <c r="JR960" s="721"/>
      <c r="JS960" s="721"/>
      <c r="JT960" s="721"/>
      <c r="JU960" s="721"/>
      <c r="JV960" s="721"/>
      <c r="JW960" s="721"/>
      <c r="JX960" s="721"/>
      <c r="JY960" s="721"/>
      <c r="JZ960" s="721"/>
      <c r="KA960" s="721"/>
      <c r="KB960" s="721"/>
      <c r="KC960" s="721"/>
      <c r="KD960" s="721"/>
      <c r="KE960" s="721"/>
      <c r="KF960" s="721"/>
      <c r="KG960" s="721"/>
      <c r="KH960" s="721"/>
      <c r="KI960" s="721"/>
      <c r="KJ960" s="721"/>
      <c r="KK960" s="721"/>
      <c r="KL960" s="721"/>
      <c r="KM960" s="721"/>
      <c r="KN960" s="721"/>
      <c r="KO960" s="721"/>
      <c r="KP960" s="721"/>
      <c r="KQ960" s="721"/>
      <c r="KR960" s="721"/>
      <c r="KS960" s="721"/>
      <c r="KT960" s="721"/>
      <c r="KU960" s="721"/>
      <c r="KV960" s="721"/>
      <c r="KW960" s="721"/>
      <c r="KX960" s="721"/>
      <c r="KY960" s="721"/>
      <c r="KZ960" s="721"/>
      <c r="LA960" s="721"/>
      <c r="LB960" s="721"/>
      <c r="LC960" s="721"/>
      <c r="LD960" s="721"/>
      <c r="LE960" s="721"/>
      <c r="LF960" s="721"/>
      <c r="LG960" s="721"/>
      <c r="LH960" s="721"/>
      <c r="LI960" s="721"/>
      <c r="LJ960" s="721"/>
      <c r="LK960" s="721"/>
      <c r="LL960" s="721"/>
      <c r="LM960" s="721"/>
      <c r="LN960" s="721"/>
      <c r="LO960" s="721"/>
      <c r="LP960" s="721"/>
      <c r="LQ960" s="721"/>
      <c r="LR960" s="721"/>
      <c r="LS960" s="721"/>
      <c r="LT960" s="721"/>
      <c r="LU960" s="721"/>
      <c r="LV960" s="721"/>
      <c r="LW960" s="721"/>
      <c r="LX960" s="721"/>
      <c r="LY960" s="721"/>
      <c r="LZ960" s="721"/>
      <c r="MA960" s="721"/>
      <c r="MB960" s="721"/>
      <c r="MC960" s="721"/>
      <c r="MD960" s="721"/>
      <c r="ME960" s="721"/>
      <c r="MF960" s="721"/>
      <c r="MG960" s="721"/>
      <c r="MH960" s="721"/>
      <c r="MI960" s="721"/>
      <c r="MJ960" s="721"/>
      <c r="MK960" s="721"/>
      <c r="ML960" s="721"/>
      <c r="MM960" s="721"/>
      <c r="MN960" s="721"/>
      <c r="MO960" s="721"/>
      <c r="MP960" s="721"/>
      <c r="MQ960" s="721"/>
      <c r="MR960" s="721"/>
      <c r="MS960" s="721"/>
      <c r="MT960" s="721"/>
      <c r="MU960" s="721"/>
      <c r="MV960" s="721"/>
      <c r="MW960" s="721"/>
      <c r="MX960" s="721"/>
      <c r="MY960" s="721"/>
      <c r="MZ960" s="721"/>
      <c r="NA960" s="721"/>
      <c r="NB960" s="721"/>
      <c r="NC960" s="721"/>
      <c r="ND960" s="721"/>
      <c r="NE960" s="721"/>
      <c r="NF960" s="721"/>
      <c r="NG960" s="721"/>
      <c r="NH960" s="721"/>
      <c r="NI960" s="721"/>
      <c r="NJ960" s="721"/>
      <c r="NK960" s="721"/>
      <c r="NL960" s="721"/>
      <c r="NM960" s="721"/>
      <c r="NN960" s="721"/>
      <c r="NO960" s="721"/>
      <c r="NP960" s="721"/>
      <c r="NQ960" s="721"/>
      <c r="NR960" s="721"/>
      <c r="NS960" s="721"/>
      <c r="NT960" s="721"/>
      <c r="NU960" s="721"/>
      <c r="NV960" s="721"/>
      <c r="NW960" s="721"/>
      <c r="NX960" s="721"/>
      <c r="NY960" s="721"/>
      <c r="NZ960" s="721"/>
      <c r="OA960" s="721"/>
      <c r="OB960" s="721"/>
      <c r="OC960" s="721"/>
      <c r="OD960" s="721"/>
      <c r="OE960" s="721"/>
      <c r="OF960" s="721"/>
      <c r="OG960" s="721"/>
      <c r="OH960" s="721"/>
      <c r="OI960" s="721"/>
      <c r="OJ960" s="721"/>
      <c r="OK960" s="721"/>
      <c r="OL960" s="721"/>
      <c r="OM960" s="721"/>
      <c r="ON960" s="721"/>
      <c r="OO960" s="721"/>
      <c r="OP960" s="721"/>
      <c r="OQ960" s="721"/>
      <c r="OR960" s="721"/>
      <c r="OS960" s="721"/>
      <c r="OT960" s="721"/>
      <c r="OU960" s="721"/>
      <c r="OV960" s="721"/>
      <c r="OW960" s="721"/>
      <c r="OX960" s="721"/>
      <c r="OY960" s="721"/>
      <c r="OZ960" s="721"/>
      <c r="PA960" s="721"/>
      <c r="PB960" s="721"/>
      <c r="PC960" s="721"/>
      <c r="PD960" s="721"/>
      <c r="PE960" s="721"/>
      <c r="PF960" s="721"/>
      <c r="PG960" s="721"/>
      <c r="PH960" s="721"/>
      <c r="PI960" s="721"/>
      <c r="PJ960" s="721"/>
      <c r="PK960" s="721"/>
      <c r="PL960" s="721"/>
      <c r="PM960" s="721"/>
      <c r="PN960" s="721"/>
      <c r="PO960" s="721"/>
      <c r="PP960" s="721"/>
      <c r="PQ960" s="721"/>
      <c r="PR960" s="721"/>
      <c r="PS960" s="721"/>
      <c r="PT960" s="721"/>
      <c r="PU960" s="721"/>
      <c r="PV960" s="721"/>
      <c r="PW960" s="721"/>
      <c r="PX960" s="721"/>
      <c r="PY960" s="721"/>
      <c r="PZ960" s="721"/>
      <c r="QA960" s="721"/>
      <c r="QB960" s="721"/>
      <c r="QC960" s="721"/>
      <c r="QD960" s="721"/>
      <c r="QE960" s="721"/>
      <c r="QF960" s="721"/>
      <c r="QG960" s="721"/>
      <c r="QH960" s="721"/>
      <c r="QI960" s="721"/>
      <c r="QJ960" s="721"/>
      <c r="QK960" s="721"/>
      <c r="QL960" s="721"/>
      <c r="QM960" s="721"/>
      <c r="QN960" s="721"/>
      <c r="QO960" s="721"/>
      <c r="QP960" s="721"/>
      <c r="QQ960" s="721"/>
      <c r="QR960" s="721"/>
      <c r="QS960" s="721"/>
      <c r="QT960" s="721"/>
      <c r="QU960" s="721"/>
      <c r="QV960" s="721"/>
      <c r="QW960" s="721"/>
      <c r="QX960" s="721"/>
      <c r="QY960" s="721"/>
      <c r="QZ960" s="721"/>
      <c r="RA960" s="721"/>
      <c r="RB960" s="721"/>
      <c r="RC960" s="721"/>
      <c r="RD960" s="721"/>
      <c r="RE960" s="721"/>
      <c r="RF960" s="721"/>
      <c r="RG960" s="721"/>
      <c r="RH960" s="721"/>
      <c r="RI960" s="721"/>
      <c r="RJ960" s="721"/>
      <c r="RK960" s="721"/>
      <c r="RL960" s="721"/>
      <c r="RM960" s="721"/>
      <c r="RN960" s="721"/>
      <c r="RO960" s="721"/>
      <c r="RP960" s="721"/>
      <c r="RQ960" s="721"/>
      <c r="RR960" s="721"/>
      <c r="RS960" s="721"/>
      <c r="RT960" s="721"/>
      <c r="RU960" s="721"/>
      <c r="RV960" s="721"/>
      <c r="RW960" s="721"/>
      <c r="RX960" s="721"/>
      <c r="RY960" s="721"/>
      <c r="RZ960" s="721"/>
      <c r="SA960" s="721"/>
      <c r="SB960" s="721"/>
      <c r="SC960" s="721"/>
      <c r="SD960" s="721"/>
      <c r="SE960" s="721"/>
      <c r="SF960" s="721"/>
      <c r="SG960" s="721"/>
      <c r="SH960" s="721"/>
      <c r="SI960" s="721"/>
      <c r="SJ960" s="721"/>
      <c r="SK960" s="721"/>
      <c r="SL960" s="721"/>
      <c r="SM960" s="721"/>
      <c r="SN960" s="721"/>
      <c r="SO960" s="721"/>
      <c r="SP960" s="721"/>
      <c r="SQ960" s="721"/>
      <c r="SR960" s="721"/>
      <c r="SS960" s="721"/>
      <c r="ST960" s="721"/>
      <c r="SU960" s="721"/>
      <c r="SV960" s="721"/>
      <c r="SW960" s="721"/>
      <c r="SX960" s="721"/>
      <c r="SY960" s="721"/>
      <c r="SZ960" s="721"/>
      <c r="TA960" s="721"/>
      <c r="TB960" s="721"/>
      <c r="TC960" s="721"/>
      <c r="TD960" s="721"/>
      <c r="TE960" s="721"/>
      <c r="TF960" s="721"/>
      <c r="TG960" s="721"/>
      <c r="TH960" s="721"/>
      <c r="TI960" s="721"/>
      <c r="TJ960" s="721"/>
      <c r="TK960" s="721"/>
      <c r="TL960" s="721"/>
      <c r="TM960" s="721"/>
      <c r="TN960" s="721"/>
      <c r="TO960" s="721"/>
      <c r="TP960" s="721"/>
      <c r="TQ960" s="721"/>
      <c r="TR960" s="721"/>
      <c r="TS960" s="721"/>
      <c r="TT960" s="721"/>
      <c r="TU960" s="721"/>
      <c r="TV960" s="721"/>
      <c r="TW960" s="721"/>
      <c r="TX960" s="721"/>
      <c r="TY960" s="721"/>
      <c r="TZ960" s="721"/>
      <c r="UA960" s="721"/>
      <c r="UB960" s="721"/>
      <c r="UC960" s="721"/>
      <c r="UD960" s="721"/>
      <c r="UE960" s="721"/>
      <c r="UF960" s="721"/>
      <c r="UG960" s="721"/>
      <c r="UH960" s="721"/>
      <c r="UI960" s="721"/>
      <c r="UJ960" s="721"/>
      <c r="UK960" s="721"/>
      <c r="UL960" s="721"/>
      <c r="UM960" s="721"/>
      <c r="UN960" s="721"/>
      <c r="UO960" s="721"/>
      <c r="UP960" s="721"/>
      <c r="UQ960" s="721"/>
      <c r="UR960" s="721"/>
      <c r="US960" s="721"/>
      <c r="UT960" s="721"/>
      <c r="UU960" s="721"/>
      <c r="UV960" s="721"/>
      <c r="UW960" s="721"/>
      <c r="UX960" s="721"/>
      <c r="UY960" s="721"/>
      <c r="UZ960" s="721"/>
      <c r="VA960" s="721"/>
      <c r="VB960" s="721"/>
      <c r="VC960" s="721"/>
      <c r="VD960" s="721"/>
      <c r="VE960" s="721"/>
      <c r="VF960" s="721"/>
      <c r="VG960" s="721"/>
      <c r="VH960" s="721"/>
      <c r="VI960" s="721"/>
      <c r="VJ960" s="721"/>
      <c r="VK960" s="721"/>
      <c r="VL960" s="721"/>
      <c r="VM960" s="721"/>
      <c r="VN960" s="721"/>
      <c r="VO960" s="721"/>
      <c r="VP960" s="721"/>
      <c r="VQ960" s="721"/>
      <c r="VR960" s="721"/>
      <c r="VS960" s="721"/>
      <c r="VT960" s="721"/>
      <c r="VU960" s="721"/>
      <c r="VV960" s="721"/>
      <c r="VW960" s="721"/>
      <c r="VX960" s="721"/>
      <c r="VY960" s="721"/>
      <c r="VZ960" s="721"/>
      <c r="WA960" s="721"/>
      <c r="WB960" s="721"/>
      <c r="WC960" s="721"/>
      <c r="WD960" s="721"/>
      <c r="WE960" s="721"/>
      <c r="WF960" s="721"/>
      <c r="WG960" s="721"/>
      <c r="WH960" s="721"/>
      <c r="WI960" s="721"/>
      <c r="WJ960" s="721"/>
      <c r="WK960" s="721"/>
      <c r="WL960" s="721"/>
      <c r="WM960" s="721"/>
      <c r="WN960" s="721"/>
      <c r="WO960" s="721"/>
      <c r="WP960" s="721"/>
      <c r="WQ960" s="721"/>
      <c r="WR960" s="721"/>
      <c r="WS960" s="721"/>
      <c r="WT960" s="721"/>
      <c r="WU960" s="721"/>
      <c r="WV960" s="721"/>
      <c r="WW960" s="721"/>
      <c r="WX960" s="721"/>
      <c r="WY960" s="721"/>
      <c r="WZ960" s="721"/>
      <c r="XA960" s="721"/>
      <c r="XB960" s="721"/>
      <c r="XC960" s="721"/>
      <c r="XD960" s="721"/>
      <c r="XE960" s="721"/>
      <c r="XF960" s="721"/>
      <c r="XG960" s="721"/>
      <c r="XH960" s="721"/>
      <c r="XI960" s="721"/>
      <c r="XJ960" s="721"/>
      <c r="XK960" s="721"/>
      <c r="XL960" s="721"/>
      <c r="XM960" s="721"/>
      <c r="XN960" s="721"/>
      <c r="XO960" s="721"/>
      <c r="XP960" s="721"/>
      <c r="XQ960" s="721"/>
      <c r="XR960" s="721"/>
      <c r="XS960" s="721"/>
      <c r="XT960" s="721"/>
      <c r="XU960" s="721"/>
      <c r="XV960" s="721"/>
      <c r="XW960" s="721"/>
      <c r="XX960" s="721"/>
      <c r="XY960" s="721"/>
      <c r="XZ960" s="721"/>
      <c r="YA960" s="721"/>
      <c r="YB960" s="721"/>
      <c r="YC960" s="721"/>
      <c r="YD960" s="721"/>
      <c r="YE960" s="721"/>
      <c r="YF960" s="721"/>
      <c r="YG960" s="721"/>
      <c r="YH960" s="721"/>
      <c r="YI960" s="721"/>
      <c r="YJ960" s="721"/>
      <c r="YK960" s="721"/>
      <c r="YL960" s="721"/>
      <c r="YM960" s="721"/>
      <c r="YN960" s="721"/>
      <c r="YO960" s="721"/>
      <c r="YP960" s="721"/>
      <c r="YQ960" s="721"/>
      <c r="YR960" s="721"/>
      <c r="YS960" s="721"/>
      <c r="YT960" s="721"/>
      <c r="YU960" s="721"/>
      <c r="YV960" s="721"/>
      <c r="YW960" s="721"/>
      <c r="YX960" s="721"/>
      <c r="YY960" s="721"/>
      <c r="YZ960" s="721"/>
      <c r="ZA960" s="721"/>
      <c r="ZB960" s="721"/>
      <c r="ZC960" s="721"/>
      <c r="ZD960" s="721"/>
      <c r="ZE960" s="721"/>
      <c r="ZF960" s="721"/>
      <c r="ZG960" s="721"/>
      <c r="ZH960" s="721"/>
      <c r="ZI960" s="721"/>
      <c r="ZJ960" s="721"/>
      <c r="ZK960" s="721"/>
      <c r="ZL960" s="721"/>
      <c r="ZM960" s="721"/>
      <c r="ZN960" s="721"/>
      <c r="ZO960" s="721"/>
      <c r="ZP960" s="721"/>
      <c r="ZQ960" s="721"/>
      <c r="ZR960" s="721"/>
      <c r="ZS960" s="721"/>
      <c r="ZT960" s="721"/>
      <c r="ZU960" s="721"/>
      <c r="ZV960" s="721"/>
      <c r="ZW960" s="721"/>
      <c r="ZX960" s="721"/>
      <c r="ZY960" s="721"/>
      <c r="ZZ960" s="721"/>
      <c r="AAA960" s="721"/>
      <c r="AAB960" s="721"/>
      <c r="AAC960" s="721"/>
      <c r="AAD960" s="721"/>
      <c r="AAE960" s="721"/>
      <c r="AAF960" s="721"/>
      <c r="AAG960" s="721"/>
      <c r="AAH960" s="721"/>
      <c r="AAI960" s="721"/>
      <c r="AAJ960" s="721"/>
      <c r="AAK960" s="721"/>
      <c r="AAL960" s="721"/>
      <c r="AAM960" s="721"/>
      <c r="AAN960" s="721"/>
      <c r="AAO960" s="721"/>
      <c r="AAP960" s="721"/>
      <c r="AAQ960" s="721"/>
      <c r="AAR960" s="721"/>
      <c r="AAS960" s="721"/>
      <c r="AAT960" s="721"/>
      <c r="AAU960" s="721"/>
      <c r="AAV960" s="721"/>
      <c r="AAW960" s="721"/>
      <c r="AAX960" s="721"/>
      <c r="AAY960" s="721"/>
      <c r="AAZ960" s="721"/>
      <c r="ABA960" s="721"/>
      <c r="ABB960" s="721"/>
      <c r="ABC960" s="721"/>
      <c r="ABD960" s="721"/>
      <c r="ABE960" s="721"/>
      <c r="ABF960" s="721"/>
      <c r="ABG960" s="721"/>
      <c r="ABH960" s="721"/>
      <c r="ABI960" s="721"/>
      <c r="ABJ960" s="721"/>
      <c r="ABK960" s="721"/>
      <c r="ABL960" s="721"/>
      <c r="ABM960" s="721"/>
      <c r="ABN960" s="721"/>
      <c r="ABO960" s="721"/>
      <c r="ABP960" s="721"/>
      <c r="ABQ960" s="721"/>
      <c r="ABR960" s="721"/>
      <c r="ABS960" s="721"/>
      <c r="ABT960" s="721"/>
      <c r="ABU960" s="721"/>
      <c r="ABV960" s="721"/>
      <c r="ABW960" s="721"/>
      <c r="ABX960" s="721"/>
      <c r="ABY960" s="721"/>
      <c r="ABZ960" s="721"/>
      <c r="ACA960" s="721"/>
      <c r="ACB960" s="721"/>
      <c r="ACC960" s="721"/>
      <c r="ACD960" s="721"/>
      <c r="ACE960" s="721"/>
      <c r="ACF960" s="721"/>
      <c r="ACG960" s="721"/>
      <c r="ACH960" s="721"/>
      <c r="ACI960" s="721"/>
      <c r="ACJ960" s="721"/>
      <c r="ACK960" s="721"/>
      <c r="ACL960" s="721"/>
      <c r="ACM960" s="721"/>
      <c r="ACN960" s="721"/>
      <c r="ACO960" s="721"/>
      <c r="ACP960" s="721"/>
      <c r="ACQ960" s="721"/>
      <c r="ACR960" s="721"/>
      <c r="ACS960" s="721"/>
      <c r="ACT960" s="721"/>
      <c r="ACU960" s="721"/>
      <c r="ACV960" s="721"/>
      <c r="ACW960" s="721"/>
      <c r="ACX960" s="721"/>
      <c r="ACY960" s="721"/>
      <c r="ACZ960" s="721"/>
      <c r="ADA960" s="721"/>
      <c r="ADB960" s="721"/>
      <c r="ADC960" s="721"/>
      <c r="ADD960" s="721"/>
      <c r="ADE960" s="721"/>
      <c r="ADF960" s="721"/>
      <c r="ADG960" s="721"/>
      <c r="ADH960" s="721"/>
      <c r="ADI960" s="721"/>
      <c r="ADJ960" s="721"/>
      <c r="ADK960" s="721"/>
      <c r="ADL960" s="721"/>
      <c r="ADM960" s="721"/>
      <c r="ADN960" s="721"/>
      <c r="ADO960" s="721"/>
      <c r="ADP960" s="721"/>
      <c r="ADQ960" s="721"/>
      <c r="ADR960" s="721"/>
      <c r="ADS960" s="721"/>
      <c r="ADT960" s="721"/>
      <c r="ADU960" s="721"/>
      <c r="ADV960" s="721"/>
      <c r="ADW960" s="721"/>
      <c r="ADX960" s="721"/>
      <c r="ADY960" s="721"/>
      <c r="ADZ960" s="721"/>
      <c r="AEA960" s="721"/>
      <c r="AEB960" s="721"/>
      <c r="AEC960" s="721"/>
      <c r="AED960" s="721"/>
      <c r="AEE960" s="721"/>
      <c r="AEF960" s="721"/>
      <c r="AEG960" s="721"/>
      <c r="AEH960" s="721"/>
      <c r="AEI960" s="721"/>
      <c r="AEJ960" s="721"/>
      <c r="AEK960" s="721"/>
      <c r="AEL960" s="721"/>
      <c r="AEM960" s="721"/>
      <c r="AEN960" s="721"/>
      <c r="AEO960" s="721"/>
      <c r="AEP960" s="721"/>
      <c r="AEQ960" s="721"/>
      <c r="AER960" s="721"/>
      <c r="AES960" s="721"/>
      <c r="AET960" s="721"/>
      <c r="AEU960" s="721"/>
      <c r="AEV960" s="721"/>
      <c r="AEW960" s="721"/>
      <c r="AEX960" s="721"/>
      <c r="AEY960" s="721"/>
      <c r="AEZ960" s="721"/>
      <c r="AFA960" s="721"/>
      <c r="AFB960" s="721"/>
      <c r="AFC960" s="721"/>
      <c r="AFD960" s="721"/>
      <c r="AFE960" s="721"/>
      <c r="AFF960" s="721"/>
      <c r="AFG960" s="721"/>
      <c r="AFH960" s="721"/>
      <c r="AFI960" s="721"/>
      <c r="AFJ960" s="721"/>
      <c r="AFK960" s="721"/>
      <c r="AFL960" s="721"/>
      <c r="AFM960" s="721"/>
      <c r="AFN960" s="721"/>
      <c r="AFO960" s="721"/>
      <c r="AFP960" s="721"/>
      <c r="AFQ960" s="721"/>
      <c r="AFR960" s="721"/>
      <c r="AFS960" s="721"/>
      <c r="AFT960" s="721"/>
      <c r="AFU960" s="721"/>
      <c r="AFV960" s="721"/>
      <c r="AFW960" s="721"/>
      <c r="AFX960" s="721"/>
      <c r="AFY960" s="721"/>
      <c r="AFZ960" s="721"/>
      <c r="AGA960" s="721"/>
      <c r="AGB960" s="721"/>
      <c r="AGC960" s="721"/>
      <c r="AGD960" s="721"/>
      <c r="AGE960" s="721"/>
      <c r="AGF960" s="721"/>
      <c r="AGG960" s="721"/>
      <c r="AGH960" s="721"/>
      <c r="AGI960" s="721"/>
      <c r="AGJ960" s="721"/>
      <c r="AGK960" s="721"/>
      <c r="AGL960" s="721"/>
      <c r="AGM960" s="721"/>
      <c r="AGN960" s="721"/>
      <c r="AGO960" s="721"/>
      <c r="AGP960" s="721"/>
      <c r="AGQ960" s="721"/>
      <c r="AGR960" s="721"/>
      <c r="AGS960" s="721"/>
      <c r="AGT960" s="721"/>
      <c r="AGU960" s="721"/>
      <c r="AGV960" s="721"/>
      <c r="AGW960" s="721"/>
      <c r="AGX960" s="721"/>
      <c r="AGY960" s="721"/>
      <c r="AGZ960" s="721"/>
      <c r="AHA960" s="721"/>
      <c r="AHB960" s="721"/>
      <c r="AHC960" s="721"/>
      <c r="AHD960" s="721"/>
      <c r="AHE960" s="721"/>
      <c r="AHF960" s="721"/>
      <c r="AHG960" s="721"/>
      <c r="AHH960" s="721"/>
      <c r="AHI960" s="721"/>
      <c r="AHJ960" s="721"/>
      <c r="AHK960" s="721"/>
      <c r="AHL960" s="721"/>
      <c r="AHM960" s="721"/>
      <c r="AHN960" s="721"/>
      <c r="AHO960" s="721"/>
      <c r="AHP960" s="721"/>
      <c r="AHQ960" s="721"/>
      <c r="AHR960" s="721"/>
      <c r="AHS960" s="721"/>
      <c r="AHT960" s="721"/>
      <c r="AHU960" s="721"/>
      <c r="AHV960" s="721"/>
      <c r="AHW960" s="721"/>
      <c r="AHX960" s="721"/>
      <c r="AHY960" s="721"/>
      <c r="AHZ960" s="721"/>
      <c r="AIA960" s="721"/>
      <c r="AIB960" s="721"/>
      <c r="AIC960" s="721"/>
      <c r="AID960" s="721"/>
      <c r="AIE960" s="721"/>
      <c r="AIF960" s="721"/>
      <c r="AIG960" s="721"/>
      <c r="AIH960" s="721"/>
      <c r="AII960" s="721"/>
      <c r="AIJ960" s="721"/>
      <c r="AIK960" s="721"/>
      <c r="AIL960" s="721"/>
      <c r="AIM960" s="721"/>
      <c r="AIN960" s="721"/>
      <c r="AIO960" s="721"/>
      <c r="AIP960" s="721"/>
      <c r="AIQ960" s="721"/>
      <c r="AIR960" s="721"/>
      <c r="AIS960" s="721"/>
      <c r="AIT960" s="721"/>
      <c r="AIU960" s="721"/>
      <c r="AIV960" s="721"/>
      <c r="AIW960" s="721"/>
      <c r="AIX960" s="721"/>
      <c r="AIY960" s="721"/>
      <c r="AIZ960" s="721"/>
      <c r="AJA960" s="721"/>
      <c r="AJB960" s="721"/>
      <c r="AJC960" s="721"/>
      <c r="AJD960" s="721"/>
      <c r="AJE960" s="721"/>
      <c r="AJF960" s="721"/>
      <c r="AJG960" s="721"/>
      <c r="AJH960" s="721"/>
      <c r="AJI960" s="721"/>
      <c r="AJJ960" s="721"/>
      <c r="AJK960" s="721"/>
      <c r="AJL960" s="721"/>
      <c r="AJM960" s="721"/>
      <c r="AJN960" s="721"/>
      <c r="AJO960" s="721"/>
      <c r="AJP960" s="721"/>
      <c r="AJQ960" s="721"/>
      <c r="AJR960" s="721"/>
      <c r="AJS960" s="721"/>
      <c r="AJT960" s="721"/>
      <c r="AJU960" s="721"/>
      <c r="AJV960" s="721"/>
      <c r="AJW960" s="721"/>
      <c r="AJX960" s="721"/>
      <c r="AJY960" s="721"/>
      <c r="AJZ960" s="721"/>
      <c r="AKA960" s="721"/>
      <c r="AKB960" s="721"/>
      <c r="AKC960" s="721"/>
      <c r="AKD960" s="721"/>
      <c r="AKE960" s="721"/>
      <c r="AKF960" s="721"/>
      <c r="AKG960" s="721"/>
      <c r="AKH960" s="721"/>
      <c r="AKI960" s="721"/>
      <c r="AKJ960" s="721"/>
      <c r="AKK960" s="721"/>
      <c r="AKL960" s="721"/>
      <c r="AKM960" s="721"/>
      <c r="AKN960" s="721"/>
      <c r="AKO960" s="721"/>
      <c r="AKP960" s="721"/>
      <c r="AKQ960" s="721"/>
      <c r="AKR960" s="721"/>
      <c r="AKS960" s="721"/>
      <c r="AKT960" s="721"/>
      <c r="AKU960" s="721"/>
      <c r="AKV960" s="721"/>
      <c r="AKW960" s="721"/>
      <c r="AKX960" s="721"/>
      <c r="AKY960" s="721"/>
      <c r="AKZ960" s="721"/>
      <c r="ALA960" s="721"/>
      <c r="ALB960" s="721"/>
      <c r="ALC960" s="721"/>
      <c r="ALD960" s="721"/>
      <c r="ALE960" s="721"/>
      <c r="ALF960" s="721"/>
      <c r="ALG960" s="721"/>
      <c r="ALH960" s="721"/>
      <c r="ALI960" s="721"/>
      <c r="ALJ960" s="721"/>
      <c r="ALK960" s="721"/>
      <c r="ALL960" s="721"/>
      <c r="ALM960" s="721"/>
      <c r="ALN960" s="721"/>
      <c r="ALO960" s="721"/>
      <c r="ALP960" s="721"/>
      <c r="ALQ960" s="721"/>
      <c r="ALR960" s="721"/>
      <c r="ALS960" s="721"/>
      <c r="ALT960" s="721"/>
      <c r="ALU960" s="721"/>
      <c r="ALV960" s="721"/>
      <c r="ALW960" s="721"/>
      <c r="ALX960" s="721"/>
      <c r="ALY960" s="721"/>
      <c r="ALZ960" s="721"/>
      <c r="AMA960" s="721"/>
      <c r="AMB960" s="721"/>
      <c r="AMC960" s="721"/>
      <c r="AMD960" s="721"/>
      <c r="AME960" s="721"/>
      <c r="AMF960" s="721"/>
      <c r="AMG960" s="721"/>
      <c r="AMH960" s="721"/>
      <c r="AMI960" s="721"/>
      <c r="AMJ960" s="721"/>
      <c r="AMK960" s="721"/>
      <c r="AML960" s="721"/>
      <c r="AMM960" s="721"/>
      <c r="AMN960" s="721"/>
      <c r="AMO960" s="721"/>
      <c r="AMP960" s="721"/>
      <c r="AMQ960" s="721"/>
      <c r="AMR960" s="721"/>
      <c r="AMS960" s="721"/>
      <c r="AMT960" s="721"/>
      <c r="AMU960" s="721"/>
      <c r="AMV960" s="721"/>
      <c r="AMW960" s="721"/>
      <c r="AMX960" s="721"/>
      <c r="AMY960" s="721"/>
      <c r="AMZ960" s="721"/>
      <c r="ANA960" s="721"/>
      <c r="ANB960" s="721"/>
      <c r="ANC960" s="721"/>
      <c r="AND960" s="721"/>
      <c r="ANE960" s="721"/>
      <c r="ANF960" s="721"/>
      <c r="ANG960" s="721"/>
      <c r="ANH960" s="721"/>
      <c r="ANI960" s="721"/>
      <c r="ANJ960" s="721"/>
      <c r="ANK960" s="721"/>
      <c r="ANL960" s="721"/>
      <c r="ANM960" s="721"/>
      <c r="ANN960" s="721"/>
      <c r="ANO960" s="721"/>
      <c r="ANP960" s="721"/>
      <c r="ANQ960" s="721"/>
      <c r="ANR960" s="721"/>
      <c r="ANS960" s="721"/>
      <c r="ANT960" s="721"/>
      <c r="ANU960" s="721"/>
      <c r="ANV960" s="721"/>
      <c r="ANW960" s="721"/>
      <c r="ANX960" s="721"/>
      <c r="ANY960" s="721"/>
      <c r="ANZ960" s="721"/>
      <c r="AOA960" s="721"/>
      <c r="AOB960" s="721"/>
      <c r="AOC960" s="721"/>
      <c r="AOD960" s="721"/>
      <c r="AOE960" s="721"/>
      <c r="AOF960" s="721"/>
      <c r="AOG960" s="721"/>
      <c r="AOH960" s="721"/>
      <c r="AOI960" s="721"/>
      <c r="AOJ960" s="721"/>
      <c r="AOK960" s="721"/>
      <c r="AOL960" s="721"/>
      <c r="AOM960" s="721"/>
      <c r="AON960" s="721"/>
      <c r="AOO960" s="721"/>
      <c r="AOP960" s="721"/>
      <c r="AOQ960" s="721"/>
      <c r="AOR960" s="721"/>
      <c r="AOS960" s="721"/>
      <c r="AOT960" s="721"/>
      <c r="AOU960" s="721"/>
      <c r="AOV960" s="721"/>
      <c r="AOW960" s="721"/>
      <c r="AOX960" s="721"/>
      <c r="AOY960" s="721"/>
      <c r="AOZ960" s="721"/>
      <c r="APA960" s="721"/>
      <c r="APB960" s="721"/>
      <c r="APC960" s="721"/>
      <c r="APD960" s="721"/>
      <c r="APE960" s="721"/>
      <c r="APF960" s="721"/>
      <c r="APG960" s="721"/>
      <c r="APH960" s="721"/>
      <c r="API960" s="721"/>
      <c r="APJ960" s="721"/>
      <c r="APK960" s="721"/>
      <c r="APL960" s="721"/>
      <c r="APM960" s="721"/>
      <c r="APN960" s="721"/>
      <c r="APO960" s="721"/>
      <c r="APP960" s="721"/>
      <c r="APQ960" s="721"/>
      <c r="APR960" s="721"/>
      <c r="APS960" s="721"/>
      <c r="APT960" s="721"/>
      <c r="APU960" s="721"/>
      <c r="APV960" s="721"/>
      <c r="APW960" s="721"/>
      <c r="APX960" s="721"/>
      <c r="APY960" s="721"/>
      <c r="APZ960" s="721"/>
      <c r="AQA960" s="721"/>
      <c r="AQB960" s="721"/>
      <c r="AQC960" s="721"/>
      <c r="AQD960" s="721"/>
      <c r="AQE960" s="721"/>
      <c r="AQF960" s="721"/>
      <c r="AQG960" s="721"/>
      <c r="AQH960" s="721"/>
      <c r="AQI960" s="721"/>
      <c r="AQJ960" s="721"/>
      <c r="AQK960" s="721"/>
      <c r="AQL960" s="721"/>
      <c r="AQM960" s="721"/>
      <c r="AQN960" s="721"/>
      <c r="AQO960" s="721"/>
      <c r="AQP960" s="721"/>
      <c r="AQQ960" s="721"/>
      <c r="AQR960" s="721"/>
      <c r="AQS960" s="721"/>
      <c r="AQT960" s="721"/>
      <c r="AQU960" s="721"/>
      <c r="AQV960" s="721"/>
      <c r="AQW960" s="721"/>
      <c r="AQX960" s="721"/>
      <c r="AQY960" s="721"/>
      <c r="AQZ960" s="721"/>
      <c r="ARA960" s="721"/>
      <c r="ARB960" s="721"/>
      <c r="ARC960" s="721"/>
      <c r="ARD960" s="721"/>
      <c r="ARE960" s="721"/>
      <c r="ARF960" s="721"/>
      <c r="ARG960" s="721"/>
      <c r="ARH960" s="721"/>
      <c r="ARI960" s="721"/>
      <c r="ARJ960" s="721"/>
      <c r="ARK960" s="721"/>
      <c r="ARL960" s="721"/>
      <c r="ARM960" s="721"/>
      <c r="ARN960" s="721"/>
      <c r="ARO960" s="721"/>
      <c r="ARP960" s="721"/>
      <c r="ARQ960" s="721"/>
      <c r="ARR960" s="721"/>
      <c r="ARS960" s="721"/>
      <c r="ART960" s="721"/>
      <c r="ARU960" s="721"/>
      <c r="ARV960" s="721"/>
      <c r="ARW960" s="721"/>
      <c r="ARX960" s="721"/>
      <c r="ARY960" s="721"/>
      <c r="ARZ960" s="721"/>
      <c r="ASA960" s="721"/>
      <c r="ASB960" s="721"/>
      <c r="ASC960" s="721"/>
      <c r="ASD960" s="721"/>
      <c r="ASE960" s="721"/>
      <c r="ASF960" s="721"/>
      <c r="ASG960" s="721"/>
      <c r="ASH960" s="721"/>
      <c r="ASI960" s="721"/>
      <c r="ASJ960" s="721"/>
      <c r="ASK960" s="721"/>
      <c r="ASL960" s="721"/>
      <c r="ASM960" s="721"/>
      <c r="ASN960" s="721"/>
      <c r="ASO960" s="721"/>
      <c r="ASP960" s="721"/>
      <c r="ASQ960" s="721"/>
      <c r="ASR960" s="721"/>
      <c r="ASS960" s="721"/>
      <c r="AST960" s="721"/>
      <c r="ASU960" s="721"/>
      <c r="ASV960" s="721"/>
      <c r="ASW960" s="721"/>
      <c r="ASX960" s="721"/>
      <c r="ASY960" s="721"/>
      <c r="ASZ960" s="721"/>
      <c r="ATA960" s="721"/>
      <c r="ATB960" s="721"/>
      <c r="ATC960" s="721"/>
      <c r="ATD960" s="721"/>
      <c r="ATE960" s="721"/>
      <c r="ATF960" s="721"/>
      <c r="ATG960" s="721"/>
      <c r="ATH960" s="721"/>
      <c r="ATI960" s="721"/>
      <c r="ATJ960" s="721"/>
      <c r="ATK960" s="721"/>
      <c r="ATL960" s="721"/>
      <c r="ATM960" s="721"/>
      <c r="ATN960" s="721"/>
      <c r="ATO960" s="721"/>
      <c r="ATP960" s="721"/>
      <c r="ATQ960" s="721"/>
      <c r="ATR960" s="721"/>
      <c r="ATS960" s="721"/>
      <c r="ATT960" s="721"/>
      <c r="ATU960" s="721"/>
      <c r="ATV960" s="721"/>
      <c r="ATW960" s="721"/>
      <c r="ATX960" s="721"/>
      <c r="ATY960" s="721"/>
      <c r="ATZ960" s="721"/>
      <c r="AUA960" s="721"/>
      <c r="AUB960" s="721"/>
      <c r="AUC960" s="721"/>
      <c r="AUD960" s="721"/>
      <c r="AUE960" s="721"/>
      <c r="AUF960" s="721"/>
      <c r="AUG960" s="721"/>
      <c r="AUH960" s="721"/>
      <c r="AUI960" s="721"/>
      <c r="AUJ960" s="721"/>
      <c r="AUK960" s="721"/>
      <c r="AUL960" s="721"/>
      <c r="AUM960" s="721"/>
      <c r="AUN960" s="721"/>
      <c r="AUO960" s="721"/>
      <c r="AUP960" s="721"/>
      <c r="AUQ960" s="721"/>
      <c r="AUR960" s="721"/>
      <c r="AUS960" s="721"/>
      <c r="AUT960" s="721"/>
      <c r="AUU960" s="721"/>
      <c r="AUV960" s="721"/>
      <c r="AUW960" s="721"/>
      <c r="AUX960" s="721"/>
      <c r="AUY960" s="721"/>
      <c r="AUZ960" s="721"/>
      <c r="AVA960" s="721"/>
      <c r="AVB960" s="721"/>
      <c r="AVC960" s="721"/>
      <c r="AVD960" s="721"/>
      <c r="AVE960" s="721"/>
      <c r="AVF960" s="721"/>
      <c r="AVG960" s="721"/>
      <c r="AVH960" s="721"/>
      <c r="AVI960" s="721"/>
      <c r="AVJ960" s="721"/>
      <c r="AVK960" s="721"/>
    </row>
    <row r="961" spans="1:1259">
      <c r="A961" s="716"/>
      <c r="B961" s="716"/>
      <c r="C961" s="716"/>
      <c r="D961" s="714" t="s">
        <v>3247</v>
      </c>
      <c r="E961" s="714" t="s">
        <v>3104</v>
      </c>
      <c r="F961" s="703"/>
      <c r="G961" s="703"/>
      <c r="H961" s="703"/>
      <c r="I961" s="698" t="s">
        <v>1699</v>
      </c>
      <c r="J961" s="704"/>
      <c r="K961" s="704" t="s">
        <v>5026</v>
      </c>
      <c r="L961" s="704" t="s">
        <v>3340</v>
      </c>
      <c r="M961" s="704">
        <v>44551</v>
      </c>
      <c r="N961" s="704">
        <v>44687</v>
      </c>
      <c r="O961" s="706"/>
      <c r="P961" s="704"/>
      <c r="Q961" s="704"/>
      <c r="R961" s="704"/>
      <c r="S961" s="703" t="s">
        <v>2425</v>
      </c>
      <c r="T961" s="703">
        <v>60</v>
      </c>
      <c r="U961" s="703"/>
      <c r="V961" s="703" t="s">
        <v>1785</v>
      </c>
      <c r="W961" s="703">
        <v>360</v>
      </c>
      <c r="X961" s="707">
        <v>640</v>
      </c>
      <c r="Y961" s="539">
        <f t="shared" si="42"/>
        <v>230400</v>
      </c>
      <c r="Z961" s="708">
        <v>0.505</v>
      </c>
      <c r="AA961" s="681">
        <f t="shared" si="43"/>
        <v>116352</v>
      </c>
      <c r="AB961" s="682"/>
      <c r="AC961" s="683">
        <v>0</v>
      </c>
      <c r="AD961" s="710"/>
      <c r="AE961" s="709"/>
      <c r="AF961" s="695">
        <f t="shared" si="44"/>
        <v>116352</v>
      </c>
      <c r="AG961" s="703" t="s">
        <v>1073</v>
      </c>
      <c r="AH961" s="703"/>
      <c r="AI961" s="705">
        <v>60</v>
      </c>
      <c r="AJ961" s="703" t="s">
        <v>1610</v>
      </c>
      <c r="AK961" s="711" t="s">
        <v>1149</v>
      </c>
      <c r="AL961" s="703">
        <v>78744</v>
      </c>
      <c r="AM961" s="703" t="s">
        <v>52</v>
      </c>
      <c r="AN961" s="703"/>
      <c r="AO961" s="703"/>
      <c r="AP961" s="712"/>
      <c r="AQ961" s="712" t="s">
        <v>37</v>
      </c>
      <c r="AR961" s="712"/>
      <c r="AS961" s="715" t="s">
        <v>1157</v>
      </c>
      <c r="AT961" s="715" t="s">
        <v>1078</v>
      </c>
      <c r="AU961" s="715" t="s">
        <v>1078</v>
      </c>
      <c r="AV961" s="708">
        <v>0.505</v>
      </c>
      <c r="AW961" s="721"/>
      <c r="AX961" s="721"/>
      <c r="AY961" s="721"/>
      <c r="AZ961" s="721"/>
      <c r="BA961" s="721"/>
      <c r="BB961" s="721"/>
      <c r="BC961" s="721"/>
      <c r="BD961" s="721"/>
      <c r="BE961" s="721"/>
      <c r="BF961" s="721"/>
      <c r="BG961" s="721"/>
      <c r="BH961" s="721"/>
      <c r="BI961" s="721"/>
      <c r="BJ961" s="721"/>
      <c r="BK961" s="721"/>
      <c r="BL961" s="721"/>
      <c r="BM961" s="721"/>
      <c r="BN961" s="721"/>
      <c r="BO961" s="721"/>
      <c r="BP961" s="721"/>
      <c r="BQ961" s="721"/>
      <c r="BR961" s="721"/>
      <c r="BS961" s="721"/>
      <c r="BT961" s="721"/>
      <c r="BU961" s="721"/>
      <c r="BV961" s="721"/>
      <c r="BW961" s="721"/>
      <c r="BX961" s="721"/>
      <c r="BY961" s="721"/>
      <c r="BZ961" s="721"/>
      <c r="CA961" s="721"/>
      <c r="CB961" s="721"/>
      <c r="CC961" s="721"/>
      <c r="CD961" s="721"/>
      <c r="CE961" s="721"/>
      <c r="CF961" s="721"/>
      <c r="CG961" s="721"/>
      <c r="CH961" s="721"/>
      <c r="CI961" s="721"/>
      <c r="CJ961" s="721"/>
      <c r="CK961" s="721"/>
      <c r="CL961" s="721"/>
      <c r="CM961" s="721"/>
      <c r="CN961" s="721"/>
      <c r="CO961" s="721"/>
      <c r="CP961" s="721"/>
      <c r="CQ961" s="721"/>
      <c r="CR961" s="721"/>
      <c r="CS961" s="721"/>
      <c r="CT961" s="721"/>
      <c r="CU961" s="721"/>
      <c r="CV961" s="721"/>
      <c r="CW961" s="721"/>
      <c r="CX961" s="721"/>
      <c r="CY961" s="721"/>
      <c r="CZ961" s="721"/>
      <c r="DA961" s="721"/>
      <c r="DB961" s="721"/>
      <c r="DC961" s="721"/>
      <c r="DD961" s="721"/>
      <c r="DE961" s="721"/>
      <c r="DF961" s="721"/>
      <c r="DG961" s="721"/>
      <c r="DH961" s="721"/>
      <c r="DI961" s="721"/>
      <c r="DJ961" s="721"/>
      <c r="DK961" s="721"/>
      <c r="DL961" s="721"/>
      <c r="DM961" s="721"/>
      <c r="DN961" s="721"/>
      <c r="DO961" s="721"/>
      <c r="DP961" s="721"/>
      <c r="DQ961" s="721"/>
      <c r="DR961" s="721"/>
      <c r="DS961" s="721"/>
      <c r="DT961" s="721"/>
      <c r="DU961" s="721"/>
      <c r="DV961" s="721"/>
      <c r="DW961" s="721"/>
      <c r="DX961" s="721"/>
      <c r="DY961" s="721"/>
      <c r="DZ961" s="721"/>
      <c r="EA961" s="721"/>
      <c r="EB961" s="721"/>
      <c r="EC961" s="721"/>
      <c r="ED961" s="721"/>
      <c r="EE961" s="721"/>
      <c r="EF961" s="721"/>
      <c r="EG961" s="721"/>
      <c r="EH961" s="721"/>
      <c r="EI961" s="721"/>
      <c r="EJ961" s="721"/>
      <c r="EK961" s="721"/>
      <c r="EL961" s="721"/>
      <c r="EM961" s="721"/>
      <c r="EN961" s="721"/>
      <c r="EO961" s="721"/>
      <c r="EP961" s="721"/>
      <c r="EQ961" s="721"/>
      <c r="ER961" s="721"/>
      <c r="ES961" s="721"/>
      <c r="ET961" s="721"/>
      <c r="EU961" s="721"/>
      <c r="EV961" s="721"/>
      <c r="EW961" s="721"/>
      <c r="EX961" s="721"/>
      <c r="EY961" s="721"/>
      <c r="EZ961" s="721"/>
      <c r="FA961" s="721"/>
      <c r="FB961" s="721"/>
      <c r="FC961" s="721"/>
      <c r="FD961" s="721"/>
      <c r="FE961" s="721"/>
      <c r="FF961" s="721"/>
      <c r="FG961" s="721"/>
      <c r="FH961" s="721"/>
      <c r="FI961" s="721"/>
      <c r="FJ961" s="721"/>
      <c r="FK961" s="721"/>
      <c r="FL961" s="721"/>
      <c r="FM961" s="721"/>
      <c r="FN961" s="721"/>
      <c r="FO961" s="721"/>
      <c r="FP961" s="721"/>
      <c r="FQ961" s="721"/>
      <c r="FR961" s="721"/>
      <c r="FS961" s="721"/>
      <c r="FT961" s="721"/>
      <c r="FU961" s="721"/>
      <c r="FV961" s="721"/>
      <c r="FW961" s="721"/>
      <c r="FX961" s="721"/>
      <c r="FY961" s="721"/>
      <c r="FZ961" s="721"/>
      <c r="GA961" s="721"/>
      <c r="GB961" s="721"/>
      <c r="GC961" s="721"/>
      <c r="GD961" s="721"/>
      <c r="GE961" s="721"/>
      <c r="GF961" s="721"/>
      <c r="GG961" s="721"/>
      <c r="GH961" s="721"/>
      <c r="GI961" s="721"/>
      <c r="GJ961" s="721"/>
      <c r="GK961" s="721"/>
      <c r="GL961" s="721"/>
      <c r="GM961" s="721"/>
      <c r="GN961" s="721"/>
      <c r="GO961" s="721"/>
      <c r="GP961" s="721"/>
      <c r="GQ961" s="721"/>
      <c r="GR961" s="721"/>
      <c r="GS961" s="721"/>
      <c r="GT961" s="721"/>
      <c r="GU961" s="721"/>
      <c r="GV961" s="721"/>
      <c r="GW961" s="721"/>
      <c r="GX961" s="721"/>
      <c r="GY961" s="721"/>
      <c r="GZ961" s="721"/>
      <c r="HA961" s="721"/>
      <c r="HB961" s="721"/>
      <c r="HC961" s="721"/>
      <c r="HD961" s="721"/>
      <c r="HE961" s="721"/>
      <c r="HF961" s="721"/>
      <c r="HG961" s="721"/>
      <c r="HH961" s="721"/>
      <c r="HI961" s="721"/>
      <c r="HJ961" s="721"/>
      <c r="HK961" s="721"/>
      <c r="HL961" s="721"/>
      <c r="HM961" s="721"/>
      <c r="HN961" s="721"/>
      <c r="HO961" s="721"/>
      <c r="HP961" s="721"/>
      <c r="HQ961" s="721"/>
      <c r="HR961" s="721"/>
      <c r="HS961" s="721"/>
      <c r="HT961" s="721"/>
      <c r="HU961" s="721"/>
      <c r="HV961" s="721"/>
      <c r="HW961" s="721"/>
      <c r="HX961" s="721"/>
      <c r="HY961" s="721"/>
      <c r="HZ961" s="721"/>
      <c r="IA961" s="721"/>
      <c r="IB961" s="721"/>
      <c r="IC961" s="721"/>
      <c r="ID961" s="721"/>
      <c r="IE961" s="721"/>
      <c r="IF961" s="721"/>
      <c r="IG961" s="721"/>
      <c r="IH961" s="721"/>
      <c r="II961" s="721"/>
      <c r="IJ961" s="721"/>
      <c r="IK961" s="721"/>
      <c r="IL961" s="721"/>
      <c r="IM961" s="721"/>
      <c r="IN961" s="721"/>
      <c r="IO961" s="721"/>
      <c r="IP961" s="721"/>
      <c r="IQ961" s="721"/>
      <c r="IR961" s="721"/>
      <c r="IS961" s="721"/>
      <c r="IT961" s="721"/>
      <c r="IU961" s="721"/>
      <c r="IV961" s="721"/>
      <c r="IW961" s="721"/>
      <c r="IX961" s="721"/>
      <c r="IY961" s="721"/>
      <c r="IZ961" s="721"/>
      <c r="JA961" s="721"/>
      <c r="JB961" s="721"/>
      <c r="JC961" s="721"/>
      <c r="JD961" s="721"/>
      <c r="JE961" s="721"/>
      <c r="JF961" s="721"/>
      <c r="JG961" s="721"/>
      <c r="JH961" s="721"/>
      <c r="JI961" s="721"/>
      <c r="JJ961" s="721"/>
      <c r="JK961" s="721"/>
      <c r="JL961" s="721"/>
      <c r="JM961" s="721"/>
      <c r="JN961" s="721"/>
      <c r="JO961" s="721"/>
      <c r="JP961" s="721"/>
      <c r="JQ961" s="721"/>
      <c r="JR961" s="721"/>
      <c r="JS961" s="721"/>
      <c r="JT961" s="721"/>
      <c r="JU961" s="721"/>
      <c r="JV961" s="721"/>
      <c r="JW961" s="721"/>
      <c r="JX961" s="721"/>
      <c r="JY961" s="721"/>
      <c r="JZ961" s="721"/>
      <c r="KA961" s="721"/>
      <c r="KB961" s="721"/>
      <c r="KC961" s="721"/>
      <c r="KD961" s="721"/>
      <c r="KE961" s="721"/>
      <c r="KF961" s="721"/>
      <c r="KG961" s="721"/>
      <c r="KH961" s="721"/>
      <c r="KI961" s="721"/>
      <c r="KJ961" s="721"/>
      <c r="KK961" s="721"/>
      <c r="KL961" s="721"/>
      <c r="KM961" s="721"/>
      <c r="KN961" s="721"/>
      <c r="KO961" s="721"/>
      <c r="KP961" s="721"/>
      <c r="KQ961" s="721"/>
      <c r="KR961" s="721"/>
      <c r="KS961" s="721"/>
      <c r="KT961" s="721"/>
      <c r="KU961" s="721"/>
      <c r="KV961" s="721"/>
      <c r="KW961" s="721"/>
      <c r="KX961" s="721"/>
      <c r="KY961" s="721"/>
      <c r="KZ961" s="721"/>
      <c r="LA961" s="721"/>
      <c r="LB961" s="721"/>
      <c r="LC961" s="721"/>
      <c r="LD961" s="721"/>
      <c r="LE961" s="721"/>
      <c r="LF961" s="721"/>
      <c r="LG961" s="721"/>
      <c r="LH961" s="721"/>
      <c r="LI961" s="721"/>
      <c r="LJ961" s="721"/>
      <c r="LK961" s="721"/>
      <c r="LL961" s="721"/>
      <c r="LM961" s="721"/>
      <c r="LN961" s="721"/>
      <c r="LO961" s="721"/>
      <c r="LP961" s="721"/>
      <c r="LQ961" s="721"/>
      <c r="LR961" s="721"/>
      <c r="LS961" s="721"/>
      <c r="LT961" s="721"/>
      <c r="LU961" s="721"/>
      <c r="LV961" s="721"/>
      <c r="LW961" s="721"/>
      <c r="LX961" s="721"/>
      <c r="LY961" s="721"/>
      <c r="LZ961" s="721"/>
      <c r="MA961" s="721"/>
      <c r="MB961" s="721"/>
      <c r="MC961" s="721"/>
      <c r="MD961" s="721"/>
      <c r="ME961" s="721"/>
      <c r="MF961" s="721"/>
      <c r="MG961" s="721"/>
      <c r="MH961" s="721"/>
      <c r="MI961" s="721"/>
      <c r="MJ961" s="721"/>
      <c r="MK961" s="721"/>
      <c r="ML961" s="721"/>
      <c r="MM961" s="721"/>
      <c r="MN961" s="721"/>
      <c r="MO961" s="721"/>
      <c r="MP961" s="721"/>
      <c r="MQ961" s="721"/>
      <c r="MR961" s="721"/>
      <c r="MS961" s="721"/>
      <c r="MT961" s="721"/>
      <c r="MU961" s="721"/>
      <c r="MV961" s="721"/>
      <c r="MW961" s="721"/>
      <c r="MX961" s="721"/>
      <c r="MY961" s="721"/>
      <c r="MZ961" s="721"/>
      <c r="NA961" s="721"/>
      <c r="NB961" s="721"/>
      <c r="NC961" s="721"/>
      <c r="ND961" s="721"/>
      <c r="NE961" s="721"/>
      <c r="NF961" s="721"/>
      <c r="NG961" s="721"/>
      <c r="NH961" s="721"/>
      <c r="NI961" s="721"/>
      <c r="NJ961" s="721"/>
      <c r="NK961" s="721"/>
      <c r="NL961" s="721"/>
      <c r="NM961" s="721"/>
      <c r="NN961" s="721"/>
      <c r="NO961" s="721"/>
      <c r="NP961" s="721"/>
      <c r="NQ961" s="721"/>
      <c r="NR961" s="721"/>
      <c r="NS961" s="721"/>
      <c r="NT961" s="721"/>
      <c r="NU961" s="721"/>
      <c r="NV961" s="721"/>
      <c r="NW961" s="721"/>
      <c r="NX961" s="721"/>
      <c r="NY961" s="721"/>
      <c r="NZ961" s="721"/>
      <c r="OA961" s="721"/>
      <c r="OB961" s="721"/>
      <c r="OC961" s="721"/>
      <c r="OD961" s="721"/>
      <c r="OE961" s="721"/>
      <c r="OF961" s="721"/>
      <c r="OG961" s="721"/>
      <c r="OH961" s="721"/>
      <c r="OI961" s="721"/>
      <c r="OJ961" s="721"/>
      <c r="OK961" s="721"/>
      <c r="OL961" s="721"/>
      <c r="OM961" s="721"/>
      <c r="ON961" s="721"/>
      <c r="OO961" s="721"/>
      <c r="OP961" s="721"/>
      <c r="OQ961" s="721"/>
      <c r="OR961" s="721"/>
      <c r="OS961" s="721"/>
      <c r="OT961" s="721"/>
      <c r="OU961" s="721"/>
      <c r="OV961" s="721"/>
      <c r="OW961" s="721"/>
      <c r="OX961" s="721"/>
      <c r="OY961" s="721"/>
      <c r="OZ961" s="721"/>
      <c r="PA961" s="721"/>
      <c r="PB961" s="721"/>
      <c r="PC961" s="721"/>
      <c r="PD961" s="721"/>
      <c r="PE961" s="721"/>
      <c r="PF961" s="721"/>
      <c r="PG961" s="721"/>
      <c r="PH961" s="721"/>
      <c r="PI961" s="721"/>
      <c r="PJ961" s="721"/>
      <c r="PK961" s="721"/>
      <c r="PL961" s="721"/>
      <c r="PM961" s="721"/>
      <c r="PN961" s="721"/>
      <c r="PO961" s="721"/>
      <c r="PP961" s="721"/>
      <c r="PQ961" s="721"/>
      <c r="PR961" s="721"/>
      <c r="PS961" s="721"/>
      <c r="PT961" s="721"/>
      <c r="PU961" s="721"/>
      <c r="PV961" s="721"/>
      <c r="PW961" s="721"/>
      <c r="PX961" s="721"/>
      <c r="PY961" s="721"/>
      <c r="PZ961" s="721"/>
      <c r="QA961" s="721"/>
      <c r="QB961" s="721"/>
      <c r="QC961" s="721"/>
      <c r="QD961" s="721"/>
      <c r="QE961" s="721"/>
      <c r="QF961" s="721"/>
      <c r="QG961" s="721"/>
      <c r="QH961" s="721"/>
      <c r="QI961" s="721"/>
      <c r="QJ961" s="721"/>
      <c r="QK961" s="721"/>
      <c r="QL961" s="721"/>
      <c r="QM961" s="721"/>
      <c r="QN961" s="721"/>
      <c r="QO961" s="721"/>
      <c r="QP961" s="721"/>
      <c r="QQ961" s="721"/>
      <c r="QR961" s="721"/>
      <c r="QS961" s="721"/>
      <c r="QT961" s="721"/>
      <c r="QU961" s="721"/>
      <c r="QV961" s="721"/>
      <c r="QW961" s="721"/>
      <c r="QX961" s="721"/>
      <c r="QY961" s="721"/>
      <c r="QZ961" s="721"/>
      <c r="RA961" s="721"/>
      <c r="RB961" s="721"/>
      <c r="RC961" s="721"/>
      <c r="RD961" s="721"/>
      <c r="RE961" s="721"/>
      <c r="RF961" s="721"/>
      <c r="RG961" s="721"/>
      <c r="RH961" s="721"/>
      <c r="RI961" s="721"/>
      <c r="RJ961" s="721"/>
      <c r="RK961" s="721"/>
      <c r="RL961" s="721"/>
      <c r="RM961" s="721"/>
      <c r="RN961" s="721"/>
      <c r="RO961" s="721"/>
      <c r="RP961" s="721"/>
      <c r="RQ961" s="721"/>
      <c r="RR961" s="721"/>
      <c r="RS961" s="721"/>
      <c r="RT961" s="721"/>
      <c r="RU961" s="721"/>
      <c r="RV961" s="721"/>
      <c r="RW961" s="721"/>
      <c r="RX961" s="721"/>
      <c r="RY961" s="721"/>
      <c r="RZ961" s="721"/>
      <c r="SA961" s="721"/>
      <c r="SB961" s="721"/>
      <c r="SC961" s="721"/>
      <c r="SD961" s="721"/>
      <c r="SE961" s="721"/>
      <c r="SF961" s="721"/>
      <c r="SG961" s="721"/>
      <c r="SH961" s="721"/>
      <c r="SI961" s="721"/>
      <c r="SJ961" s="721"/>
      <c r="SK961" s="721"/>
      <c r="SL961" s="721"/>
      <c r="SM961" s="721"/>
      <c r="SN961" s="721"/>
      <c r="SO961" s="721"/>
      <c r="SP961" s="721"/>
      <c r="SQ961" s="721"/>
      <c r="SR961" s="721"/>
      <c r="SS961" s="721"/>
      <c r="ST961" s="721"/>
      <c r="SU961" s="721"/>
      <c r="SV961" s="721"/>
      <c r="SW961" s="721"/>
      <c r="SX961" s="721"/>
      <c r="SY961" s="721"/>
      <c r="SZ961" s="721"/>
      <c r="TA961" s="721"/>
      <c r="TB961" s="721"/>
      <c r="TC961" s="721"/>
      <c r="TD961" s="721"/>
      <c r="TE961" s="721"/>
      <c r="TF961" s="721"/>
      <c r="TG961" s="721"/>
      <c r="TH961" s="721"/>
      <c r="TI961" s="721"/>
      <c r="TJ961" s="721"/>
      <c r="TK961" s="721"/>
      <c r="TL961" s="721"/>
      <c r="TM961" s="721"/>
      <c r="TN961" s="721"/>
      <c r="TO961" s="721"/>
      <c r="TP961" s="721"/>
      <c r="TQ961" s="721"/>
      <c r="TR961" s="721"/>
      <c r="TS961" s="721"/>
      <c r="TT961" s="721"/>
      <c r="TU961" s="721"/>
      <c r="TV961" s="721"/>
      <c r="TW961" s="721"/>
      <c r="TX961" s="721"/>
      <c r="TY961" s="721"/>
      <c r="TZ961" s="721"/>
      <c r="UA961" s="721"/>
      <c r="UB961" s="721"/>
      <c r="UC961" s="721"/>
      <c r="UD961" s="721"/>
      <c r="UE961" s="721"/>
      <c r="UF961" s="721"/>
      <c r="UG961" s="721"/>
      <c r="UH961" s="721"/>
      <c r="UI961" s="721"/>
      <c r="UJ961" s="721"/>
      <c r="UK961" s="721"/>
      <c r="UL961" s="721"/>
      <c r="UM961" s="721"/>
      <c r="UN961" s="721"/>
      <c r="UO961" s="721"/>
      <c r="UP961" s="721"/>
      <c r="UQ961" s="721"/>
      <c r="UR961" s="721"/>
      <c r="US961" s="721"/>
      <c r="UT961" s="721"/>
      <c r="UU961" s="721"/>
      <c r="UV961" s="721"/>
      <c r="UW961" s="721"/>
      <c r="UX961" s="721"/>
      <c r="UY961" s="721"/>
      <c r="UZ961" s="721"/>
      <c r="VA961" s="721"/>
      <c r="VB961" s="721"/>
      <c r="VC961" s="721"/>
      <c r="VD961" s="721"/>
      <c r="VE961" s="721"/>
      <c r="VF961" s="721"/>
      <c r="VG961" s="721"/>
      <c r="VH961" s="721"/>
      <c r="VI961" s="721"/>
      <c r="VJ961" s="721"/>
      <c r="VK961" s="721"/>
      <c r="VL961" s="721"/>
      <c r="VM961" s="721"/>
      <c r="VN961" s="721"/>
      <c r="VO961" s="721"/>
      <c r="VP961" s="721"/>
      <c r="VQ961" s="721"/>
      <c r="VR961" s="721"/>
      <c r="VS961" s="721"/>
      <c r="VT961" s="721"/>
      <c r="VU961" s="721"/>
      <c r="VV961" s="721"/>
      <c r="VW961" s="721"/>
      <c r="VX961" s="721"/>
      <c r="VY961" s="721"/>
      <c r="VZ961" s="721"/>
      <c r="WA961" s="721"/>
      <c r="WB961" s="721"/>
      <c r="WC961" s="721"/>
      <c r="WD961" s="721"/>
      <c r="WE961" s="721"/>
      <c r="WF961" s="721"/>
      <c r="WG961" s="721"/>
      <c r="WH961" s="721"/>
      <c r="WI961" s="721"/>
      <c r="WJ961" s="721"/>
      <c r="WK961" s="721"/>
      <c r="WL961" s="721"/>
      <c r="WM961" s="721"/>
      <c r="WN961" s="721"/>
      <c r="WO961" s="721"/>
      <c r="WP961" s="721"/>
      <c r="WQ961" s="721"/>
      <c r="WR961" s="721"/>
      <c r="WS961" s="721"/>
      <c r="WT961" s="721"/>
      <c r="WU961" s="721"/>
      <c r="WV961" s="721"/>
      <c r="WW961" s="721"/>
      <c r="WX961" s="721"/>
      <c r="WY961" s="721"/>
      <c r="WZ961" s="721"/>
      <c r="XA961" s="721"/>
      <c r="XB961" s="721"/>
      <c r="XC961" s="721"/>
      <c r="XD961" s="721"/>
      <c r="XE961" s="721"/>
      <c r="XF961" s="721"/>
      <c r="XG961" s="721"/>
      <c r="XH961" s="721"/>
      <c r="XI961" s="721"/>
      <c r="XJ961" s="721"/>
      <c r="XK961" s="721"/>
      <c r="XL961" s="721"/>
      <c r="XM961" s="721"/>
      <c r="XN961" s="721"/>
      <c r="XO961" s="721"/>
      <c r="XP961" s="721"/>
      <c r="XQ961" s="721"/>
      <c r="XR961" s="721"/>
      <c r="XS961" s="721"/>
      <c r="XT961" s="721"/>
      <c r="XU961" s="721"/>
      <c r="XV961" s="721"/>
      <c r="XW961" s="721"/>
      <c r="XX961" s="721"/>
      <c r="XY961" s="721"/>
      <c r="XZ961" s="721"/>
      <c r="YA961" s="721"/>
      <c r="YB961" s="721"/>
      <c r="YC961" s="721"/>
      <c r="YD961" s="721"/>
      <c r="YE961" s="721"/>
      <c r="YF961" s="721"/>
      <c r="YG961" s="721"/>
      <c r="YH961" s="721"/>
      <c r="YI961" s="721"/>
      <c r="YJ961" s="721"/>
      <c r="YK961" s="721"/>
      <c r="YL961" s="721"/>
      <c r="YM961" s="721"/>
      <c r="YN961" s="721"/>
      <c r="YO961" s="721"/>
      <c r="YP961" s="721"/>
      <c r="YQ961" s="721"/>
      <c r="YR961" s="721"/>
      <c r="YS961" s="721"/>
      <c r="YT961" s="721"/>
      <c r="YU961" s="721"/>
      <c r="YV961" s="721"/>
      <c r="YW961" s="721"/>
      <c r="YX961" s="721"/>
      <c r="YY961" s="721"/>
      <c r="YZ961" s="721"/>
      <c r="ZA961" s="721"/>
      <c r="ZB961" s="721"/>
      <c r="ZC961" s="721"/>
      <c r="ZD961" s="721"/>
      <c r="ZE961" s="721"/>
      <c r="ZF961" s="721"/>
      <c r="ZG961" s="721"/>
      <c r="ZH961" s="721"/>
      <c r="ZI961" s="721"/>
      <c r="ZJ961" s="721"/>
      <c r="ZK961" s="721"/>
      <c r="ZL961" s="721"/>
      <c r="ZM961" s="721"/>
      <c r="ZN961" s="721"/>
      <c r="ZO961" s="721"/>
      <c r="ZP961" s="721"/>
      <c r="ZQ961" s="721"/>
      <c r="ZR961" s="721"/>
      <c r="ZS961" s="721"/>
      <c r="ZT961" s="721"/>
      <c r="ZU961" s="721"/>
      <c r="ZV961" s="721"/>
      <c r="ZW961" s="721"/>
      <c r="ZX961" s="721"/>
      <c r="ZY961" s="721"/>
      <c r="ZZ961" s="721"/>
      <c r="AAA961" s="721"/>
      <c r="AAB961" s="721"/>
      <c r="AAC961" s="721"/>
      <c r="AAD961" s="721"/>
      <c r="AAE961" s="721"/>
      <c r="AAF961" s="721"/>
      <c r="AAG961" s="721"/>
      <c r="AAH961" s="721"/>
      <c r="AAI961" s="721"/>
      <c r="AAJ961" s="721"/>
      <c r="AAK961" s="721"/>
      <c r="AAL961" s="721"/>
      <c r="AAM961" s="721"/>
      <c r="AAN961" s="721"/>
      <c r="AAO961" s="721"/>
      <c r="AAP961" s="721"/>
      <c r="AAQ961" s="721"/>
      <c r="AAR961" s="721"/>
      <c r="AAS961" s="721"/>
      <c r="AAT961" s="721"/>
      <c r="AAU961" s="721"/>
      <c r="AAV961" s="721"/>
      <c r="AAW961" s="721"/>
      <c r="AAX961" s="721"/>
      <c r="AAY961" s="721"/>
      <c r="AAZ961" s="721"/>
      <c r="ABA961" s="721"/>
      <c r="ABB961" s="721"/>
      <c r="ABC961" s="721"/>
      <c r="ABD961" s="721"/>
      <c r="ABE961" s="721"/>
      <c r="ABF961" s="721"/>
      <c r="ABG961" s="721"/>
      <c r="ABH961" s="721"/>
      <c r="ABI961" s="721"/>
      <c r="ABJ961" s="721"/>
      <c r="ABK961" s="721"/>
      <c r="ABL961" s="721"/>
      <c r="ABM961" s="721"/>
      <c r="ABN961" s="721"/>
      <c r="ABO961" s="721"/>
      <c r="ABP961" s="721"/>
      <c r="ABQ961" s="721"/>
      <c r="ABR961" s="721"/>
      <c r="ABS961" s="721"/>
      <c r="ABT961" s="721"/>
      <c r="ABU961" s="721"/>
      <c r="ABV961" s="721"/>
      <c r="ABW961" s="721"/>
      <c r="ABX961" s="721"/>
      <c r="ABY961" s="721"/>
      <c r="ABZ961" s="721"/>
      <c r="ACA961" s="721"/>
      <c r="ACB961" s="721"/>
      <c r="ACC961" s="721"/>
      <c r="ACD961" s="721"/>
      <c r="ACE961" s="721"/>
      <c r="ACF961" s="721"/>
      <c r="ACG961" s="721"/>
      <c r="ACH961" s="721"/>
      <c r="ACI961" s="721"/>
      <c r="ACJ961" s="721"/>
      <c r="ACK961" s="721"/>
      <c r="ACL961" s="721"/>
      <c r="ACM961" s="721"/>
      <c r="ACN961" s="721"/>
      <c r="ACO961" s="721"/>
      <c r="ACP961" s="721"/>
      <c r="ACQ961" s="721"/>
      <c r="ACR961" s="721"/>
      <c r="ACS961" s="721"/>
      <c r="ACT961" s="721"/>
      <c r="ACU961" s="721"/>
      <c r="ACV961" s="721"/>
      <c r="ACW961" s="721"/>
      <c r="ACX961" s="721"/>
      <c r="ACY961" s="721"/>
      <c r="ACZ961" s="721"/>
      <c r="ADA961" s="721"/>
      <c r="ADB961" s="721"/>
      <c r="ADC961" s="721"/>
      <c r="ADD961" s="721"/>
      <c r="ADE961" s="721"/>
      <c r="ADF961" s="721"/>
      <c r="ADG961" s="721"/>
      <c r="ADH961" s="721"/>
      <c r="ADI961" s="721"/>
      <c r="ADJ961" s="721"/>
      <c r="ADK961" s="721"/>
      <c r="ADL961" s="721"/>
      <c r="ADM961" s="721"/>
      <c r="ADN961" s="721"/>
      <c r="ADO961" s="721"/>
      <c r="ADP961" s="721"/>
      <c r="ADQ961" s="721"/>
      <c r="ADR961" s="721"/>
      <c r="ADS961" s="721"/>
      <c r="ADT961" s="721"/>
      <c r="ADU961" s="721"/>
      <c r="ADV961" s="721"/>
      <c r="ADW961" s="721"/>
      <c r="ADX961" s="721"/>
      <c r="ADY961" s="721"/>
      <c r="ADZ961" s="721"/>
      <c r="AEA961" s="721"/>
      <c r="AEB961" s="721"/>
      <c r="AEC961" s="721"/>
      <c r="AED961" s="721"/>
      <c r="AEE961" s="721"/>
      <c r="AEF961" s="721"/>
      <c r="AEG961" s="721"/>
      <c r="AEH961" s="721"/>
      <c r="AEI961" s="721"/>
      <c r="AEJ961" s="721"/>
      <c r="AEK961" s="721"/>
      <c r="AEL961" s="721"/>
      <c r="AEM961" s="721"/>
      <c r="AEN961" s="721"/>
      <c r="AEO961" s="721"/>
      <c r="AEP961" s="721"/>
      <c r="AEQ961" s="721"/>
      <c r="AER961" s="721"/>
      <c r="AES961" s="721"/>
      <c r="AET961" s="721"/>
      <c r="AEU961" s="721"/>
      <c r="AEV961" s="721"/>
      <c r="AEW961" s="721"/>
      <c r="AEX961" s="721"/>
      <c r="AEY961" s="721"/>
      <c r="AEZ961" s="721"/>
      <c r="AFA961" s="721"/>
      <c r="AFB961" s="721"/>
      <c r="AFC961" s="721"/>
      <c r="AFD961" s="721"/>
      <c r="AFE961" s="721"/>
      <c r="AFF961" s="721"/>
      <c r="AFG961" s="721"/>
      <c r="AFH961" s="721"/>
      <c r="AFI961" s="721"/>
      <c r="AFJ961" s="721"/>
      <c r="AFK961" s="721"/>
      <c r="AFL961" s="721"/>
      <c r="AFM961" s="721"/>
      <c r="AFN961" s="721"/>
      <c r="AFO961" s="721"/>
      <c r="AFP961" s="721"/>
      <c r="AFQ961" s="721"/>
      <c r="AFR961" s="721"/>
      <c r="AFS961" s="721"/>
      <c r="AFT961" s="721"/>
      <c r="AFU961" s="721"/>
      <c r="AFV961" s="721"/>
      <c r="AFW961" s="721"/>
      <c r="AFX961" s="721"/>
      <c r="AFY961" s="721"/>
      <c r="AFZ961" s="721"/>
      <c r="AGA961" s="721"/>
      <c r="AGB961" s="721"/>
      <c r="AGC961" s="721"/>
      <c r="AGD961" s="721"/>
      <c r="AGE961" s="721"/>
      <c r="AGF961" s="721"/>
      <c r="AGG961" s="721"/>
      <c r="AGH961" s="721"/>
      <c r="AGI961" s="721"/>
      <c r="AGJ961" s="721"/>
      <c r="AGK961" s="721"/>
      <c r="AGL961" s="721"/>
      <c r="AGM961" s="721"/>
      <c r="AGN961" s="721"/>
      <c r="AGO961" s="721"/>
      <c r="AGP961" s="721"/>
      <c r="AGQ961" s="721"/>
      <c r="AGR961" s="721"/>
      <c r="AGS961" s="721"/>
      <c r="AGT961" s="721"/>
      <c r="AGU961" s="721"/>
      <c r="AGV961" s="721"/>
      <c r="AGW961" s="721"/>
      <c r="AGX961" s="721"/>
      <c r="AGY961" s="721"/>
      <c r="AGZ961" s="721"/>
      <c r="AHA961" s="721"/>
      <c r="AHB961" s="721"/>
      <c r="AHC961" s="721"/>
      <c r="AHD961" s="721"/>
      <c r="AHE961" s="721"/>
      <c r="AHF961" s="721"/>
      <c r="AHG961" s="721"/>
      <c r="AHH961" s="721"/>
      <c r="AHI961" s="721"/>
      <c r="AHJ961" s="721"/>
      <c r="AHK961" s="721"/>
      <c r="AHL961" s="721"/>
      <c r="AHM961" s="721"/>
      <c r="AHN961" s="721"/>
      <c r="AHO961" s="721"/>
      <c r="AHP961" s="721"/>
      <c r="AHQ961" s="721"/>
      <c r="AHR961" s="721"/>
      <c r="AHS961" s="721"/>
      <c r="AHT961" s="721"/>
      <c r="AHU961" s="721"/>
      <c r="AHV961" s="721"/>
      <c r="AHW961" s="721"/>
      <c r="AHX961" s="721"/>
      <c r="AHY961" s="721"/>
      <c r="AHZ961" s="721"/>
      <c r="AIA961" s="721"/>
      <c r="AIB961" s="721"/>
      <c r="AIC961" s="721"/>
      <c r="AID961" s="721"/>
      <c r="AIE961" s="721"/>
      <c r="AIF961" s="721"/>
      <c r="AIG961" s="721"/>
      <c r="AIH961" s="721"/>
      <c r="AII961" s="721"/>
      <c r="AIJ961" s="721"/>
      <c r="AIK961" s="721"/>
      <c r="AIL961" s="721"/>
      <c r="AIM961" s="721"/>
      <c r="AIN961" s="721"/>
      <c r="AIO961" s="721"/>
      <c r="AIP961" s="721"/>
      <c r="AIQ961" s="721"/>
      <c r="AIR961" s="721"/>
      <c r="AIS961" s="721"/>
      <c r="AIT961" s="721"/>
      <c r="AIU961" s="721"/>
      <c r="AIV961" s="721"/>
      <c r="AIW961" s="721"/>
      <c r="AIX961" s="721"/>
      <c r="AIY961" s="721"/>
      <c r="AIZ961" s="721"/>
      <c r="AJA961" s="721"/>
      <c r="AJB961" s="721"/>
      <c r="AJC961" s="721"/>
      <c r="AJD961" s="721"/>
      <c r="AJE961" s="721"/>
      <c r="AJF961" s="721"/>
      <c r="AJG961" s="721"/>
      <c r="AJH961" s="721"/>
      <c r="AJI961" s="721"/>
      <c r="AJJ961" s="721"/>
      <c r="AJK961" s="721"/>
      <c r="AJL961" s="721"/>
      <c r="AJM961" s="721"/>
      <c r="AJN961" s="721"/>
      <c r="AJO961" s="721"/>
      <c r="AJP961" s="721"/>
      <c r="AJQ961" s="721"/>
      <c r="AJR961" s="721"/>
      <c r="AJS961" s="721"/>
      <c r="AJT961" s="721"/>
      <c r="AJU961" s="721"/>
      <c r="AJV961" s="721"/>
      <c r="AJW961" s="721"/>
      <c r="AJX961" s="721"/>
      <c r="AJY961" s="721"/>
      <c r="AJZ961" s="721"/>
      <c r="AKA961" s="721"/>
      <c r="AKB961" s="721"/>
      <c r="AKC961" s="721"/>
      <c r="AKD961" s="721"/>
      <c r="AKE961" s="721"/>
      <c r="AKF961" s="721"/>
      <c r="AKG961" s="721"/>
      <c r="AKH961" s="721"/>
      <c r="AKI961" s="721"/>
      <c r="AKJ961" s="721"/>
      <c r="AKK961" s="721"/>
      <c r="AKL961" s="721"/>
      <c r="AKM961" s="721"/>
      <c r="AKN961" s="721"/>
      <c r="AKO961" s="721"/>
      <c r="AKP961" s="721"/>
      <c r="AKQ961" s="721"/>
      <c r="AKR961" s="721"/>
      <c r="AKS961" s="721"/>
      <c r="AKT961" s="721"/>
      <c r="AKU961" s="721"/>
      <c r="AKV961" s="721"/>
      <c r="AKW961" s="721"/>
      <c r="AKX961" s="721"/>
      <c r="AKY961" s="721"/>
      <c r="AKZ961" s="721"/>
      <c r="ALA961" s="721"/>
      <c r="ALB961" s="721"/>
      <c r="ALC961" s="721"/>
      <c r="ALD961" s="721"/>
      <c r="ALE961" s="721"/>
      <c r="ALF961" s="721"/>
      <c r="ALG961" s="721"/>
      <c r="ALH961" s="721"/>
      <c r="ALI961" s="721"/>
      <c r="ALJ961" s="721"/>
      <c r="ALK961" s="721"/>
      <c r="ALL961" s="721"/>
      <c r="ALM961" s="721"/>
      <c r="ALN961" s="721"/>
      <c r="ALO961" s="721"/>
      <c r="ALP961" s="721"/>
      <c r="ALQ961" s="721"/>
      <c r="ALR961" s="721"/>
      <c r="ALS961" s="721"/>
      <c r="ALT961" s="721"/>
      <c r="ALU961" s="721"/>
      <c r="ALV961" s="721"/>
      <c r="ALW961" s="721"/>
      <c r="ALX961" s="721"/>
      <c r="ALY961" s="721"/>
      <c r="ALZ961" s="721"/>
      <c r="AMA961" s="721"/>
      <c r="AMB961" s="721"/>
      <c r="AMC961" s="721"/>
      <c r="AMD961" s="721"/>
      <c r="AME961" s="721"/>
      <c r="AMF961" s="721"/>
      <c r="AMG961" s="721"/>
      <c r="AMH961" s="721"/>
      <c r="AMI961" s="721"/>
      <c r="AMJ961" s="721"/>
      <c r="AMK961" s="721"/>
      <c r="AML961" s="721"/>
      <c r="AMM961" s="721"/>
      <c r="AMN961" s="721"/>
      <c r="AMO961" s="721"/>
      <c r="AMP961" s="721"/>
      <c r="AMQ961" s="721"/>
      <c r="AMR961" s="721"/>
      <c r="AMS961" s="721"/>
      <c r="AMT961" s="721"/>
      <c r="AMU961" s="721"/>
      <c r="AMV961" s="721"/>
      <c r="AMW961" s="721"/>
      <c r="AMX961" s="721"/>
      <c r="AMY961" s="721"/>
      <c r="AMZ961" s="721"/>
      <c r="ANA961" s="721"/>
      <c r="ANB961" s="721"/>
      <c r="ANC961" s="721"/>
      <c r="AND961" s="721"/>
      <c r="ANE961" s="721"/>
      <c r="ANF961" s="721"/>
      <c r="ANG961" s="721"/>
      <c r="ANH961" s="721"/>
      <c r="ANI961" s="721"/>
      <c r="ANJ961" s="721"/>
      <c r="ANK961" s="721"/>
      <c r="ANL961" s="721"/>
      <c r="ANM961" s="721"/>
      <c r="ANN961" s="721"/>
      <c r="ANO961" s="721"/>
      <c r="ANP961" s="721"/>
      <c r="ANQ961" s="721"/>
      <c r="ANR961" s="721"/>
      <c r="ANS961" s="721"/>
      <c r="ANT961" s="721"/>
      <c r="ANU961" s="721"/>
      <c r="ANV961" s="721"/>
      <c r="ANW961" s="721"/>
      <c r="ANX961" s="721"/>
      <c r="ANY961" s="721"/>
      <c r="ANZ961" s="721"/>
      <c r="AOA961" s="721"/>
      <c r="AOB961" s="721"/>
      <c r="AOC961" s="721"/>
      <c r="AOD961" s="721"/>
      <c r="AOE961" s="721"/>
      <c r="AOF961" s="721"/>
      <c r="AOG961" s="721"/>
      <c r="AOH961" s="721"/>
      <c r="AOI961" s="721"/>
      <c r="AOJ961" s="721"/>
      <c r="AOK961" s="721"/>
      <c r="AOL961" s="721"/>
      <c r="AOM961" s="721"/>
      <c r="AON961" s="721"/>
      <c r="AOO961" s="721"/>
      <c r="AOP961" s="721"/>
      <c r="AOQ961" s="721"/>
      <c r="AOR961" s="721"/>
      <c r="AOS961" s="721"/>
      <c r="AOT961" s="721"/>
      <c r="AOU961" s="721"/>
      <c r="AOV961" s="721"/>
      <c r="AOW961" s="721"/>
      <c r="AOX961" s="721"/>
      <c r="AOY961" s="721"/>
      <c r="AOZ961" s="721"/>
      <c r="APA961" s="721"/>
      <c r="APB961" s="721"/>
      <c r="APC961" s="721"/>
      <c r="APD961" s="721"/>
      <c r="APE961" s="721"/>
      <c r="APF961" s="721"/>
      <c r="APG961" s="721"/>
      <c r="APH961" s="721"/>
      <c r="API961" s="721"/>
      <c r="APJ961" s="721"/>
      <c r="APK961" s="721"/>
      <c r="APL961" s="721"/>
      <c r="APM961" s="721"/>
      <c r="APN961" s="721"/>
      <c r="APO961" s="721"/>
      <c r="APP961" s="721"/>
      <c r="APQ961" s="721"/>
      <c r="APR961" s="721"/>
      <c r="APS961" s="721"/>
      <c r="APT961" s="721"/>
      <c r="APU961" s="721"/>
      <c r="APV961" s="721"/>
      <c r="APW961" s="721"/>
      <c r="APX961" s="721"/>
      <c r="APY961" s="721"/>
      <c r="APZ961" s="721"/>
      <c r="AQA961" s="721"/>
      <c r="AQB961" s="721"/>
      <c r="AQC961" s="721"/>
      <c r="AQD961" s="721"/>
      <c r="AQE961" s="721"/>
      <c r="AQF961" s="721"/>
      <c r="AQG961" s="721"/>
      <c r="AQH961" s="721"/>
      <c r="AQI961" s="721"/>
      <c r="AQJ961" s="721"/>
      <c r="AQK961" s="721"/>
      <c r="AQL961" s="721"/>
      <c r="AQM961" s="721"/>
      <c r="AQN961" s="721"/>
      <c r="AQO961" s="721"/>
      <c r="AQP961" s="721"/>
      <c r="AQQ961" s="721"/>
      <c r="AQR961" s="721"/>
      <c r="AQS961" s="721"/>
      <c r="AQT961" s="721"/>
      <c r="AQU961" s="721"/>
      <c r="AQV961" s="721"/>
      <c r="AQW961" s="721"/>
      <c r="AQX961" s="721"/>
      <c r="AQY961" s="721"/>
      <c r="AQZ961" s="721"/>
      <c r="ARA961" s="721"/>
      <c r="ARB961" s="721"/>
      <c r="ARC961" s="721"/>
      <c r="ARD961" s="721"/>
      <c r="ARE961" s="721"/>
      <c r="ARF961" s="721"/>
      <c r="ARG961" s="721"/>
      <c r="ARH961" s="721"/>
      <c r="ARI961" s="721"/>
      <c r="ARJ961" s="721"/>
      <c r="ARK961" s="721"/>
      <c r="ARL961" s="721"/>
      <c r="ARM961" s="721"/>
      <c r="ARN961" s="721"/>
      <c r="ARO961" s="721"/>
      <c r="ARP961" s="721"/>
      <c r="ARQ961" s="721"/>
      <c r="ARR961" s="721"/>
      <c r="ARS961" s="721"/>
      <c r="ART961" s="721"/>
      <c r="ARU961" s="721"/>
      <c r="ARV961" s="721"/>
      <c r="ARW961" s="721"/>
      <c r="ARX961" s="721"/>
      <c r="ARY961" s="721"/>
      <c r="ARZ961" s="721"/>
      <c r="ASA961" s="721"/>
      <c r="ASB961" s="721"/>
      <c r="ASC961" s="721"/>
      <c r="ASD961" s="721"/>
      <c r="ASE961" s="721"/>
      <c r="ASF961" s="721"/>
      <c r="ASG961" s="721"/>
      <c r="ASH961" s="721"/>
      <c r="ASI961" s="721"/>
      <c r="ASJ961" s="721"/>
      <c r="ASK961" s="721"/>
      <c r="ASL961" s="721"/>
      <c r="ASM961" s="721"/>
      <c r="ASN961" s="721"/>
      <c r="ASO961" s="721"/>
      <c r="ASP961" s="721"/>
      <c r="ASQ961" s="721"/>
      <c r="ASR961" s="721"/>
      <c r="ASS961" s="721"/>
      <c r="AST961" s="721"/>
      <c r="ASU961" s="721"/>
      <c r="ASV961" s="721"/>
      <c r="ASW961" s="721"/>
      <c r="ASX961" s="721"/>
      <c r="ASY961" s="721"/>
      <c r="ASZ961" s="721"/>
      <c r="ATA961" s="721"/>
      <c r="ATB961" s="721"/>
      <c r="ATC961" s="721"/>
      <c r="ATD961" s="721"/>
      <c r="ATE961" s="721"/>
      <c r="ATF961" s="721"/>
      <c r="ATG961" s="721"/>
      <c r="ATH961" s="721"/>
      <c r="ATI961" s="721"/>
      <c r="ATJ961" s="721"/>
      <c r="ATK961" s="721"/>
      <c r="ATL961" s="721"/>
      <c r="ATM961" s="721"/>
      <c r="ATN961" s="721"/>
      <c r="ATO961" s="721"/>
      <c r="ATP961" s="721"/>
      <c r="ATQ961" s="721"/>
      <c r="ATR961" s="721"/>
      <c r="ATS961" s="721"/>
      <c r="ATT961" s="721"/>
      <c r="ATU961" s="721"/>
      <c r="ATV961" s="721"/>
      <c r="ATW961" s="721"/>
      <c r="ATX961" s="721"/>
      <c r="ATY961" s="721"/>
      <c r="ATZ961" s="721"/>
      <c r="AUA961" s="721"/>
      <c r="AUB961" s="721"/>
      <c r="AUC961" s="721"/>
      <c r="AUD961" s="721"/>
      <c r="AUE961" s="721"/>
      <c r="AUF961" s="721"/>
      <c r="AUG961" s="721"/>
      <c r="AUH961" s="721"/>
      <c r="AUI961" s="721"/>
      <c r="AUJ961" s="721"/>
      <c r="AUK961" s="721"/>
      <c r="AUL961" s="721"/>
      <c r="AUM961" s="721"/>
      <c r="AUN961" s="721"/>
      <c r="AUO961" s="721"/>
      <c r="AUP961" s="721"/>
      <c r="AUQ961" s="721"/>
      <c r="AUR961" s="721"/>
      <c r="AUS961" s="721"/>
      <c r="AUT961" s="721"/>
      <c r="AUU961" s="721"/>
      <c r="AUV961" s="721"/>
      <c r="AUW961" s="721"/>
      <c r="AUX961" s="721"/>
      <c r="AUY961" s="721"/>
      <c r="AUZ961" s="721"/>
      <c r="AVA961" s="721"/>
      <c r="AVB961" s="721"/>
      <c r="AVC961" s="721"/>
      <c r="AVD961" s="721"/>
      <c r="AVE961" s="721"/>
      <c r="AVF961" s="721"/>
      <c r="AVG961" s="721"/>
      <c r="AVH961" s="721"/>
      <c r="AVI961" s="721"/>
      <c r="AVJ961" s="721"/>
      <c r="AVK961" s="721"/>
    </row>
    <row r="962" spans="1:1259">
      <c r="A962" s="716"/>
      <c r="B962" s="716"/>
      <c r="C962" s="716"/>
      <c r="D962" s="714" t="s">
        <v>3247</v>
      </c>
      <c r="E962" s="714" t="s">
        <v>3104</v>
      </c>
      <c r="F962" s="703"/>
      <c r="G962" s="703"/>
      <c r="H962" s="703"/>
      <c r="I962" s="698" t="s">
        <v>1699</v>
      </c>
      <c r="J962" s="704"/>
      <c r="K962" s="704" t="s">
        <v>5027</v>
      </c>
      <c r="L962" s="704" t="s">
        <v>3340</v>
      </c>
      <c r="M962" s="704">
        <v>44551</v>
      </c>
      <c r="N962" s="704">
        <v>44715</v>
      </c>
      <c r="O962" s="706"/>
      <c r="P962" s="704"/>
      <c r="Q962" s="704"/>
      <c r="R962" s="704"/>
      <c r="S962" s="703" t="s">
        <v>2425</v>
      </c>
      <c r="T962" s="703">
        <v>60</v>
      </c>
      <c r="U962" s="703"/>
      <c r="V962" s="703" t="s">
        <v>1785</v>
      </c>
      <c r="W962" s="703">
        <v>360</v>
      </c>
      <c r="X962" s="707">
        <v>640</v>
      </c>
      <c r="Y962" s="539">
        <f t="shared" si="42"/>
        <v>230400</v>
      </c>
      <c r="Z962" s="708">
        <v>0.505</v>
      </c>
      <c r="AA962" s="681">
        <f t="shared" si="43"/>
        <v>116352</v>
      </c>
      <c r="AB962" s="682"/>
      <c r="AC962" s="683">
        <v>0</v>
      </c>
      <c r="AD962" s="710"/>
      <c r="AE962" s="709"/>
      <c r="AF962" s="695">
        <f t="shared" si="44"/>
        <v>116352</v>
      </c>
      <c r="AG962" s="703" t="s">
        <v>1073</v>
      </c>
      <c r="AH962" s="703"/>
      <c r="AI962" s="705">
        <v>60</v>
      </c>
      <c r="AJ962" s="703" t="s">
        <v>1610</v>
      </c>
      <c r="AK962" s="711" t="s">
        <v>1149</v>
      </c>
      <c r="AL962" s="703">
        <v>78744</v>
      </c>
      <c r="AM962" s="703" t="s">
        <v>52</v>
      </c>
      <c r="AN962" s="703"/>
      <c r="AO962" s="703"/>
      <c r="AP962" s="712"/>
      <c r="AQ962" s="712" t="s">
        <v>37</v>
      </c>
      <c r="AR962" s="712"/>
      <c r="AS962" s="715" t="s">
        <v>1157</v>
      </c>
      <c r="AT962" s="715" t="s">
        <v>1078</v>
      </c>
      <c r="AU962" s="715" t="s">
        <v>1078</v>
      </c>
      <c r="AV962" s="708">
        <v>0.505</v>
      </c>
      <c r="AW962" s="721"/>
      <c r="AX962" s="721"/>
      <c r="AY962" s="721"/>
      <c r="AZ962" s="721"/>
      <c r="BA962" s="721"/>
      <c r="BB962" s="721"/>
      <c r="BC962" s="721"/>
      <c r="BD962" s="721"/>
      <c r="BE962" s="721"/>
      <c r="BF962" s="721"/>
      <c r="BG962" s="721"/>
      <c r="BH962" s="721"/>
      <c r="BI962" s="721"/>
      <c r="BJ962" s="721"/>
      <c r="BK962" s="721"/>
      <c r="BL962" s="721"/>
      <c r="BM962" s="721"/>
      <c r="BN962" s="721"/>
      <c r="BO962" s="721"/>
      <c r="BP962" s="721"/>
      <c r="BQ962" s="721"/>
      <c r="BR962" s="721"/>
      <c r="BS962" s="721"/>
      <c r="BT962" s="721"/>
      <c r="BU962" s="721"/>
      <c r="BV962" s="721"/>
      <c r="BW962" s="721"/>
      <c r="BX962" s="721"/>
      <c r="BY962" s="721"/>
      <c r="BZ962" s="721"/>
      <c r="CA962" s="721"/>
      <c r="CB962" s="721"/>
      <c r="CC962" s="721"/>
      <c r="CD962" s="721"/>
      <c r="CE962" s="721"/>
      <c r="CF962" s="721"/>
      <c r="CG962" s="721"/>
      <c r="CH962" s="721"/>
      <c r="CI962" s="721"/>
      <c r="CJ962" s="721"/>
      <c r="CK962" s="721"/>
      <c r="CL962" s="721"/>
      <c r="CM962" s="721"/>
      <c r="CN962" s="721"/>
      <c r="CO962" s="721"/>
      <c r="CP962" s="721"/>
      <c r="CQ962" s="721"/>
      <c r="CR962" s="721"/>
      <c r="CS962" s="721"/>
      <c r="CT962" s="721"/>
      <c r="CU962" s="721"/>
      <c r="CV962" s="721"/>
      <c r="CW962" s="721"/>
      <c r="CX962" s="721"/>
      <c r="CY962" s="721"/>
      <c r="CZ962" s="721"/>
      <c r="DA962" s="721"/>
      <c r="DB962" s="721"/>
      <c r="DC962" s="721"/>
      <c r="DD962" s="721"/>
      <c r="DE962" s="721"/>
      <c r="DF962" s="721"/>
      <c r="DG962" s="721"/>
      <c r="DH962" s="721"/>
      <c r="DI962" s="721"/>
      <c r="DJ962" s="721"/>
      <c r="DK962" s="721"/>
      <c r="DL962" s="721"/>
      <c r="DM962" s="721"/>
      <c r="DN962" s="721"/>
      <c r="DO962" s="721"/>
      <c r="DP962" s="721"/>
      <c r="DQ962" s="721"/>
      <c r="DR962" s="721"/>
      <c r="DS962" s="721"/>
      <c r="DT962" s="721"/>
      <c r="DU962" s="721"/>
      <c r="DV962" s="721"/>
      <c r="DW962" s="721"/>
      <c r="DX962" s="721"/>
      <c r="DY962" s="721"/>
      <c r="DZ962" s="721"/>
      <c r="EA962" s="721"/>
      <c r="EB962" s="721"/>
      <c r="EC962" s="721"/>
      <c r="ED962" s="721"/>
      <c r="EE962" s="721"/>
      <c r="EF962" s="721"/>
      <c r="EG962" s="721"/>
      <c r="EH962" s="721"/>
      <c r="EI962" s="721"/>
      <c r="EJ962" s="721"/>
      <c r="EK962" s="721"/>
      <c r="EL962" s="721"/>
      <c r="EM962" s="721"/>
      <c r="EN962" s="721"/>
      <c r="EO962" s="721"/>
      <c r="EP962" s="721"/>
      <c r="EQ962" s="721"/>
      <c r="ER962" s="721"/>
      <c r="ES962" s="721"/>
      <c r="ET962" s="721"/>
      <c r="EU962" s="721"/>
      <c r="EV962" s="721"/>
      <c r="EW962" s="721"/>
      <c r="EX962" s="721"/>
      <c r="EY962" s="721"/>
      <c r="EZ962" s="721"/>
      <c r="FA962" s="721"/>
      <c r="FB962" s="721"/>
      <c r="FC962" s="721"/>
      <c r="FD962" s="721"/>
      <c r="FE962" s="721"/>
      <c r="FF962" s="721"/>
      <c r="FG962" s="721"/>
      <c r="FH962" s="721"/>
      <c r="FI962" s="721"/>
      <c r="FJ962" s="721"/>
      <c r="FK962" s="721"/>
      <c r="FL962" s="721"/>
      <c r="FM962" s="721"/>
      <c r="FN962" s="721"/>
      <c r="FO962" s="721"/>
      <c r="FP962" s="721"/>
      <c r="FQ962" s="721"/>
      <c r="FR962" s="721"/>
      <c r="FS962" s="721"/>
      <c r="FT962" s="721"/>
      <c r="FU962" s="721"/>
      <c r="FV962" s="721"/>
      <c r="FW962" s="721"/>
      <c r="FX962" s="721"/>
      <c r="FY962" s="721"/>
      <c r="FZ962" s="721"/>
      <c r="GA962" s="721"/>
      <c r="GB962" s="721"/>
      <c r="GC962" s="721"/>
      <c r="GD962" s="721"/>
      <c r="GE962" s="721"/>
      <c r="GF962" s="721"/>
      <c r="GG962" s="721"/>
      <c r="GH962" s="721"/>
      <c r="GI962" s="721"/>
      <c r="GJ962" s="721"/>
      <c r="GK962" s="721"/>
      <c r="GL962" s="721"/>
      <c r="GM962" s="721"/>
      <c r="GN962" s="721"/>
      <c r="GO962" s="721"/>
      <c r="GP962" s="721"/>
      <c r="GQ962" s="721"/>
      <c r="GR962" s="721"/>
      <c r="GS962" s="721"/>
      <c r="GT962" s="721"/>
      <c r="GU962" s="721"/>
      <c r="GV962" s="721"/>
      <c r="GW962" s="721"/>
      <c r="GX962" s="721"/>
      <c r="GY962" s="721"/>
      <c r="GZ962" s="721"/>
      <c r="HA962" s="721"/>
      <c r="HB962" s="721"/>
      <c r="HC962" s="721"/>
      <c r="HD962" s="721"/>
      <c r="HE962" s="721"/>
      <c r="HF962" s="721"/>
      <c r="HG962" s="721"/>
      <c r="HH962" s="721"/>
      <c r="HI962" s="721"/>
      <c r="HJ962" s="721"/>
      <c r="HK962" s="721"/>
      <c r="HL962" s="721"/>
      <c r="HM962" s="721"/>
      <c r="HN962" s="721"/>
      <c r="HO962" s="721"/>
      <c r="HP962" s="721"/>
      <c r="HQ962" s="721"/>
      <c r="HR962" s="721"/>
      <c r="HS962" s="721"/>
      <c r="HT962" s="721"/>
      <c r="HU962" s="721"/>
      <c r="HV962" s="721"/>
      <c r="HW962" s="721"/>
      <c r="HX962" s="721"/>
      <c r="HY962" s="721"/>
      <c r="HZ962" s="721"/>
      <c r="IA962" s="721"/>
      <c r="IB962" s="721"/>
      <c r="IC962" s="721"/>
      <c r="ID962" s="721"/>
      <c r="IE962" s="721"/>
      <c r="IF962" s="721"/>
      <c r="IG962" s="721"/>
      <c r="IH962" s="721"/>
      <c r="II962" s="721"/>
      <c r="IJ962" s="721"/>
      <c r="IK962" s="721"/>
      <c r="IL962" s="721"/>
      <c r="IM962" s="721"/>
      <c r="IN962" s="721"/>
      <c r="IO962" s="721"/>
      <c r="IP962" s="721"/>
      <c r="IQ962" s="721"/>
      <c r="IR962" s="721"/>
      <c r="IS962" s="721"/>
      <c r="IT962" s="721"/>
      <c r="IU962" s="721"/>
      <c r="IV962" s="721"/>
      <c r="IW962" s="721"/>
      <c r="IX962" s="721"/>
      <c r="IY962" s="721"/>
      <c r="IZ962" s="721"/>
      <c r="JA962" s="721"/>
      <c r="JB962" s="721"/>
      <c r="JC962" s="721"/>
      <c r="JD962" s="721"/>
      <c r="JE962" s="721"/>
      <c r="JF962" s="721"/>
      <c r="JG962" s="721"/>
      <c r="JH962" s="721"/>
      <c r="JI962" s="721"/>
      <c r="JJ962" s="721"/>
      <c r="JK962" s="721"/>
      <c r="JL962" s="721"/>
      <c r="JM962" s="721"/>
      <c r="JN962" s="721"/>
      <c r="JO962" s="721"/>
      <c r="JP962" s="721"/>
      <c r="JQ962" s="721"/>
      <c r="JR962" s="721"/>
      <c r="JS962" s="721"/>
      <c r="JT962" s="721"/>
      <c r="JU962" s="721"/>
      <c r="JV962" s="721"/>
      <c r="JW962" s="721"/>
      <c r="JX962" s="721"/>
      <c r="JY962" s="721"/>
      <c r="JZ962" s="721"/>
      <c r="KA962" s="721"/>
      <c r="KB962" s="721"/>
      <c r="KC962" s="721"/>
      <c r="KD962" s="721"/>
      <c r="KE962" s="721"/>
      <c r="KF962" s="721"/>
      <c r="KG962" s="721"/>
      <c r="KH962" s="721"/>
      <c r="KI962" s="721"/>
      <c r="KJ962" s="721"/>
      <c r="KK962" s="721"/>
      <c r="KL962" s="721"/>
      <c r="KM962" s="721"/>
      <c r="KN962" s="721"/>
      <c r="KO962" s="721"/>
      <c r="KP962" s="721"/>
      <c r="KQ962" s="721"/>
      <c r="KR962" s="721"/>
      <c r="KS962" s="721"/>
      <c r="KT962" s="721"/>
      <c r="KU962" s="721"/>
      <c r="KV962" s="721"/>
      <c r="KW962" s="721"/>
      <c r="KX962" s="721"/>
      <c r="KY962" s="721"/>
      <c r="KZ962" s="721"/>
      <c r="LA962" s="721"/>
      <c r="LB962" s="721"/>
      <c r="LC962" s="721"/>
      <c r="LD962" s="721"/>
      <c r="LE962" s="721"/>
      <c r="LF962" s="721"/>
      <c r="LG962" s="721"/>
      <c r="LH962" s="721"/>
      <c r="LI962" s="721"/>
      <c r="LJ962" s="721"/>
      <c r="LK962" s="721"/>
      <c r="LL962" s="721"/>
      <c r="LM962" s="721"/>
      <c r="LN962" s="721"/>
      <c r="LO962" s="721"/>
      <c r="LP962" s="721"/>
      <c r="LQ962" s="721"/>
      <c r="LR962" s="721"/>
      <c r="LS962" s="721"/>
      <c r="LT962" s="721"/>
      <c r="LU962" s="721"/>
      <c r="LV962" s="721"/>
      <c r="LW962" s="721"/>
      <c r="LX962" s="721"/>
      <c r="LY962" s="721"/>
      <c r="LZ962" s="721"/>
      <c r="MA962" s="721"/>
      <c r="MB962" s="721"/>
      <c r="MC962" s="721"/>
      <c r="MD962" s="721"/>
      <c r="ME962" s="721"/>
      <c r="MF962" s="721"/>
      <c r="MG962" s="721"/>
      <c r="MH962" s="721"/>
      <c r="MI962" s="721"/>
      <c r="MJ962" s="721"/>
      <c r="MK962" s="721"/>
      <c r="ML962" s="721"/>
      <c r="MM962" s="721"/>
      <c r="MN962" s="721"/>
      <c r="MO962" s="721"/>
      <c r="MP962" s="721"/>
      <c r="MQ962" s="721"/>
      <c r="MR962" s="721"/>
      <c r="MS962" s="721"/>
      <c r="MT962" s="721"/>
      <c r="MU962" s="721"/>
      <c r="MV962" s="721"/>
      <c r="MW962" s="721"/>
      <c r="MX962" s="721"/>
      <c r="MY962" s="721"/>
      <c r="MZ962" s="721"/>
      <c r="NA962" s="721"/>
      <c r="NB962" s="721"/>
      <c r="NC962" s="721"/>
      <c r="ND962" s="721"/>
      <c r="NE962" s="721"/>
      <c r="NF962" s="721"/>
      <c r="NG962" s="721"/>
      <c r="NH962" s="721"/>
      <c r="NI962" s="721"/>
      <c r="NJ962" s="721"/>
      <c r="NK962" s="721"/>
      <c r="NL962" s="721"/>
      <c r="NM962" s="721"/>
      <c r="NN962" s="721"/>
      <c r="NO962" s="721"/>
      <c r="NP962" s="721"/>
      <c r="NQ962" s="721"/>
      <c r="NR962" s="721"/>
      <c r="NS962" s="721"/>
      <c r="NT962" s="721"/>
      <c r="NU962" s="721"/>
      <c r="NV962" s="721"/>
      <c r="NW962" s="721"/>
      <c r="NX962" s="721"/>
      <c r="NY962" s="721"/>
      <c r="NZ962" s="721"/>
      <c r="OA962" s="721"/>
      <c r="OB962" s="721"/>
      <c r="OC962" s="721"/>
      <c r="OD962" s="721"/>
      <c r="OE962" s="721"/>
      <c r="OF962" s="721"/>
      <c r="OG962" s="721"/>
      <c r="OH962" s="721"/>
      <c r="OI962" s="721"/>
      <c r="OJ962" s="721"/>
      <c r="OK962" s="721"/>
      <c r="OL962" s="721"/>
      <c r="OM962" s="721"/>
      <c r="ON962" s="721"/>
      <c r="OO962" s="721"/>
      <c r="OP962" s="721"/>
      <c r="OQ962" s="721"/>
      <c r="OR962" s="721"/>
      <c r="OS962" s="721"/>
      <c r="OT962" s="721"/>
      <c r="OU962" s="721"/>
      <c r="OV962" s="721"/>
      <c r="OW962" s="721"/>
      <c r="OX962" s="721"/>
      <c r="OY962" s="721"/>
      <c r="OZ962" s="721"/>
      <c r="PA962" s="721"/>
      <c r="PB962" s="721"/>
      <c r="PC962" s="721"/>
      <c r="PD962" s="721"/>
      <c r="PE962" s="721"/>
      <c r="PF962" s="721"/>
      <c r="PG962" s="721"/>
      <c r="PH962" s="721"/>
      <c r="PI962" s="721"/>
      <c r="PJ962" s="721"/>
      <c r="PK962" s="721"/>
      <c r="PL962" s="721"/>
      <c r="PM962" s="721"/>
      <c r="PN962" s="721"/>
      <c r="PO962" s="721"/>
      <c r="PP962" s="721"/>
      <c r="PQ962" s="721"/>
      <c r="PR962" s="721"/>
      <c r="PS962" s="721"/>
      <c r="PT962" s="721"/>
      <c r="PU962" s="721"/>
      <c r="PV962" s="721"/>
      <c r="PW962" s="721"/>
      <c r="PX962" s="721"/>
      <c r="PY962" s="721"/>
      <c r="PZ962" s="721"/>
      <c r="QA962" s="721"/>
      <c r="QB962" s="721"/>
      <c r="QC962" s="721"/>
      <c r="QD962" s="721"/>
      <c r="QE962" s="721"/>
      <c r="QF962" s="721"/>
      <c r="QG962" s="721"/>
      <c r="QH962" s="721"/>
      <c r="QI962" s="721"/>
      <c r="QJ962" s="721"/>
      <c r="QK962" s="721"/>
      <c r="QL962" s="721"/>
      <c r="QM962" s="721"/>
      <c r="QN962" s="721"/>
      <c r="QO962" s="721"/>
      <c r="QP962" s="721"/>
      <c r="QQ962" s="721"/>
      <c r="QR962" s="721"/>
      <c r="QS962" s="721"/>
      <c r="QT962" s="721"/>
      <c r="QU962" s="721"/>
      <c r="QV962" s="721"/>
      <c r="QW962" s="721"/>
      <c r="QX962" s="721"/>
      <c r="QY962" s="721"/>
      <c r="QZ962" s="721"/>
      <c r="RA962" s="721"/>
      <c r="RB962" s="721"/>
      <c r="RC962" s="721"/>
      <c r="RD962" s="721"/>
      <c r="RE962" s="721"/>
      <c r="RF962" s="721"/>
      <c r="RG962" s="721"/>
      <c r="RH962" s="721"/>
      <c r="RI962" s="721"/>
      <c r="RJ962" s="721"/>
      <c r="RK962" s="721"/>
      <c r="RL962" s="721"/>
      <c r="RM962" s="721"/>
      <c r="RN962" s="721"/>
      <c r="RO962" s="721"/>
      <c r="RP962" s="721"/>
      <c r="RQ962" s="721"/>
      <c r="RR962" s="721"/>
      <c r="RS962" s="721"/>
      <c r="RT962" s="721"/>
      <c r="RU962" s="721"/>
      <c r="RV962" s="721"/>
      <c r="RW962" s="721"/>
      <c r="RX962" s="721"/>
      <c r="RY962" s="721"/>
      <c r="RZ962" s="721"/>
      <c r="SA962" s="721"/>
      <c r="SB962" s="721"/>
      <c r="SC962" s="721"/>
      <c r="SD962" s="721"/>
      <c r="SE962" s="721"/>
      <c r="SF962" s="721"/>
      <c r="SG962" s="721"/>
      <c r="SH962" s="721"/>
      <c r="SI962" s="721"/>
      <c r="SJ962" s="721"/>
      <c r="SK962" s="721"/>
      <c r="SL962" s="721"/>
      <c r="SM962" s="721"/>
      <c r="SN962" s="721"/>
      <c r="SO962" s="721"/>
      <c r="SP962" s="721"/>
      <c r="SQ962" s="721"/>
      <c r="SR962" s="721"/>
      <c r="SS962" s="721"/>
      <c r="ST962" s="721"/>
      <c r="SU962" s="721"/>
      <c r="SV962" s="721"/>
      <c r="SW962" s="721"/>
      <c r="SX962" s="721"/>
      <c r="SY962" s="721"/>
      <c r="SZ962" s="721"/>
      <c r="TA962" s="721"/>
      <c r="TB962" s="721"/>
      <c r="TC962" s="721"/>
      <c r="TD962" s="721"/>
      <c r="TE962" s="721"/>
      <c r="TF962" s="721"/>
      <c r="TG962" s="721"/>
      <c r="TH962" s="721"/>
      <c r="TI962" s="721"/>
      <c r="TJ962" s="721"/>
      <c r="TK962" s="721"/>
      <c r="TL962" s="721"/>
      <c r="TM962" s="721"/>
      <c r="TN962" s="721"/>
      <c r="TO962" s="721"/>
      <c r="TP962" s="721"/>
      <c r="TQ962" s="721"/>
      <c r="TR962" s="721"/>
      <c r="TS962" s="721"/>
      <c r="TT962" s="721"/>
      <c r="TU962" s="721"/>
      <c r="TV962" s="721"/>
      <c r="TW962" s="721"/>
      <c r="TX962" s="721"/>
      <c r="TY962" s="721"/>
      <c r="TZ962" s="721"/>
      <c r="UA962" s="721"/>
      <c r="UB962" s="721"/>
      <c r="UC962" s="721"/>
      <c r="UD962" s="721"/>
      <c r="UE962" s="721"/>
      <c r="UF962" s="721"/>
      <c r="UG962" s="721"/>
      <c r="UH962" s="721"/>
      <c r="UI962" s="721"/>
      <c r="UJ962" s="721"/>
      <c r="UK962" s="721"/>
      <c r="UL962" s="721"/>
      <c r="UM962" s="721"/>
      <c r="UN962" s="721"/>
      <c r="UO962" s="721"/>
      <c r="UP962" s="721"/>
      <c r="UQ962" s="721"/>
      <c r="UR962" s="721"/>
      <c r="US962" s="721"/>
      <c r="UT962" s="721"/>
      <c r="UU962" s="721"/>
      <c r="UV962" s="721"/>
      <c r="UW962" s="721"/>
      <c r="UX962" s="721"/>
      <c r="UY962" s="721"/>
      <c r="UZ962" s="721"/>
      <c r="VA962" s="721"/>
      <c r="VB962" s="721"/>
      <c r="VC962" s="721"/>
      <c r="VD962" s="721"/>
      <c r="VE962" s="721"/>
      <c r="VF962" s="721"/>
      <c r="VG962" s="721"/>
      <c r="VH962" s="721"/>
      <c r="VI962" s="721"/>
      <c r="VJ962" s="721"/>
      <c r="VK962" s="721"/>
      <c r="VL962" s="721"/>
      <c r="VM962" s="721"/>
      <c r="VN962" s="721"/>
      <c r="VO962" s="721"/>
      <c r="VP962" s="721"/>
      <c r="VQ962" s="721"/>
      <c r="VR962" s="721"/>
      <c r="VS962" s="721"/>
      <c r="VT962" s="721"/>
      <c r="VU962" s="721"/>
      <c r="VV962" s="721"/>
      <c r="VW962" s="721"/>
      <c r="VX962" s="721"/>
      <c r="VY962" s="721"/>
      <c r="VZ962" s="721"/>
      <c r="WA962" s="721"/>
      <c r="WB962" s="721"/>
      <c r="WC962" s="721"/>
      <c r="WD962" s="721"/>
      <c r="WE962" s="721"/>
      <c r="WF962" s="721"/>
      <c r="WG962" s="721"/>
      <c r="WH962" s="721"/>
      <c r="WI962" s="721"/>
      <c r="WJ962" s="721"/>
      <c r="WK962" s="721"/>
      <c r="WL962" s="721"/>
      <c r="WM962" s="721"/>
      <c r="WN962" s="721"/>
      <c r="WO962" s="721"/>
      <c r="WP962" s="721"/>
      <c r="WQ962" s="721"/>
      <c r="WR962" s="721"/>
      <c r="WS962" s="721"/>
      <c r="WT962" s="721"/>
      <c r="WU962" s="721"/>
      <c r="WV962" s="721"/>
      <c r="WW962" s="721"/>
      <c r="WX962" s="721"/>
      <c r="WY962" s="721"/>
      <c r="WZ962" s="721"/>
      <c r="XA962" s="721"/>
      <c r="XB962" s="721"/>
      <c r="XC962" s="721"/>
      <c r="XD962" s="721"/>
      <c r="XE962" s="721"/>
      <c r="XF962" s="721"/>
      <c r="XG962" s="721"/>
      <c r="XH962" s="721"/>
      <c r="XI962" s="721"/>
      <c r="XJ962" s="721"/>
      <c r="XK962" s="721"/>
      <c r="XL962" s="721"/>
      <c r="XM962" s="721"/>
      <c r="XN962" s="721"/>
      <c r="XO962" s="721"/>
      <c r="XP962" s="721"/>
      <c r="XQ962" s="721"/>
      <c r="XR962" s="721"/>
      <c r="XS962" s="721"/>
      <c r="XT962" s="721"/>
      <c r="XU962" s="721"/>
      <c r="XV962" s="721"/>
      <c r="XW962" s="721"/>
      <c r="XX962" s="721"/>
      <c r="XY962" s="721"/>
      <c r="XZ962" s="721"/>
      <c r="YA962" s="721"/>
      <c r="YB962" s="721"/>
      <c r="YC962" s="721"/>
      <c r="YD962" s="721"/>
      <c r="YE962" s="721"/>
      <c r="YF962" s="721"/>
      <c r="YG962" s="721"/>
      <c r="YH962" s="721"/>
      <c r="YI962" s="721"/>
      <c r="YJ962" s="721"/>
      <c r="YK962" s="721"/>
      <c r="YL962" s="721"/>
      <c r="YM962" s="721"/>
      <c r="YN962" s="721"/>
      <c r="YO962" s="721"/>
      <c r="YP962" s="721"/>
      <c r="YQ962" s="721"/>
      <c r="YR962" s="721"/>
      <c r="YS962" s="721"/>
      <c r="YT962" s="721"/>
      <c r="YU962" s="721"/>
      <c r="YV962" s="721"/>
      <c r="YW962" s="721"/>
      <c r="YX962" s="721"/>
      <c r="YY962" s="721"/>
      <c r="YZ962" s="721"/>
      <c r="ZA962" s="721"/>
      <c r="ZB962" s="721"/>
      <c r="ZC962" s="721"/>
      <c r="ZD962" s="721"/>
      <c r="ZE962" s="721"/>
      <c r="ZF962" s="721"/>
      <c r="ZG962" s="721"/>
      <c r="ZH962" s="721"/>
      <c r="ZI962" s="721"/>
      <c r="ZJ962" s="721"/>
      <c r="ZK962" s="721"/>
      <c r="ZL962" s="721"/>
      <c r="ZM962" s="721"/>
      <c r="ZN962" s="721"/>
      <c r="ZO962" s="721"/>
      <c r="ZP962" s="721"/>
      <c r="ZQ962" s="721"/>
      <c r="ZR962" s="721"/>
      <c r="ZS962" s="721"/>
      <c r="ZT962" s="721"/>
      <c r="ZU962" s="721"/>
      <c r="ZV962" s="721"/>
      <c r="ZW962" s="721"/>
      <c r="ZX962" s="721"/>
      <c r="ZY962" s="721"/>
      <c r="ZZ962" s="721"/>
      <c r="AAA962" s="721"/>
      <c r="AAB962" s="721"/>
      <c r="AAC962" s="721"/>
      <c r="AAD962" s="721"/>
      <c r="AAE962" s="721"/>
      <c r="AAF962" s="721"/>
      <c r="AAG962" s="721"/>
      <c r="AAH962" s="721"/>
      <c r="AAI962" s="721"/>
      <c r="AAJ962" s="721"/>
      <c r="AAK962" s="721"/>
      <c r="AAL962" s="721"/>
      <c r="AAM962" s="721"/>
      <c r="AAN962" s="721"/>
      <c r="AAO962" s="721"/>
      <c r="AAP962" s="721"/>
      <c r="AAQ962" s="721"/>
      <c r="AAR962" s="721"/>
      <c r="AAS962" s="721"/>
      <c r="AAT962" s="721"/>
      <c r="AAU962" s="721"/>
      <c r="AAV962" s="721"/>
      <c r="AAW962" s="721"/>
      <c r="AAX962" s="721"/>
      <c r="AAY962" s="721"/>
      <c r="AAZ962" s="721"/>
      <c r="ABA962" s="721"/>
      <c r="ABB962" s="721"/>
      <c r="ABC962" s="721"/>
      <c r="ABD962" s="721"/>
      <c r="ABE962" s="721"/>
      <c r="ABF962" s="721"/>
      <c r="ABG962" s="721"/>
      <c r="ABH962" s="721"/>
      <c r="ABI962" s="721"/>
      <c r="ABJ962" s="721"/>
      <c r="ABK962" s="721"/>
      <c r="ABL962" s="721"/>
      <c r="ABM962" s="721"/>
      <c r="ABN962" s="721"/>
      <c r="ABO962" s="721"/>
      <c r="ABP962" s="721"/>
      <c r="ABQ962" s="721"/>
      <c r="ABR962" s="721"/>
      <c r="ABS962" s="721"/>
      <c r="ABT962" s="721"/>
      <c r="ABU962" s="721"/>
      <c r="ABV962" s="721"/>
      <c r="ABW962" s="721"/>
      <c r="ABX962" s="721"/>
      <c r="ABY962" s="721"/>
      <c r="ABZ962" s="721"/>
      <c r="ACA962" s="721"/>
      <c r="ACB962" s="721"/>
      <c r="ACC962" s="721"/>
      <c r="ACD962" s="721"/>
      <c r="ACE962" s="721"/>
      <c r="ACF962" s="721"/>
      <c r="ACG962" s="721"/>
      <c r="ACH962" s="721"/>
      <c r="ACI962" s="721"/>
      <c r="ACJ962" s="721"/>
      <c r="ACK962" s="721"/>
      <c r="ACL962" s="721"/>
      <c r="ACM962" s="721"/>
      <c r="ACN962" s="721"/>
      <c r="ACO962" s="721"/>
      <c r="ACP962" s="721"/>
      <c r="ACQ962" s="721"/>
      <c r="ACR962" s="721"/>
      <c r="ACS962" s="721"/>
      <c r="ACT962" s="721"/>
      <c r="ACU962" s="721"/>
      <c r="ACV962" s="721"/>
      <c r="ACW962" s="721"/>
      <c r="ACX962" s="721"/>
      <c r="ACY962" s="721"/>
      <c r="ACZ962" s="721"/>
      <c r="ADA962" s="721"/>
      <c r="ADB962" s="721"/>
      <c r="ADC962" s="721"/>
      <c r="ADD962" s="721"/>
      <c r="ADE962" s="721"/>
      <c r="ADF962" s="721"/>
      <c r="ADG962" s="721"/>
      <c r="ADH962" s="721"/>
      <c r="ADI962" s="721"/>
      <c r="ADJ962" s="721"/>
      <c r="ADK962" s="721"/>
      <c r="ADL962" s="721"/>
      <c r="ADM962" s="721"/>
      <c r="ADN962" s="721"/>
      <c r="ADO962" s="721"/>
      <c r="ADP962" s="721"/>
      <c r="ADQ962" s="721"/>
      <c r="ADR962" s="721"/>
      <c r="ADS962" s="721"/>
      <c r="ADT962" s="721"/>
      <c r="ADU962" s="721"/>
      <c r="ADV962" s="721"/>
      <c r="ADW962" s="721"/>
      <c r="ADX962" s="721"/>
      <c r="ADY962" s="721"/>
      <c r="ADZ962" s="721"/>
      <c r="AEA962" s="721"/>
      <c r="AEB962" s="721"/>
      <c r="AEC962" s="721"/>
      <c r="AED962" s="721"/>
      <c r="AEE962" s="721"/>
      <c r="AEF962" s="721"/>
      <c r="AEG962" s="721"/>
      <c r="AEH962" s="721"/>
      <c r="AEI962" s="721"/>
      <c r="AEJ962" s="721"/>
      <c r="AEK962" s="721"/>
      <c r="AEL962" s="721"/>
      <c r="AEM962" s="721"/>
      <c r="AEN962" s="721"/>
      <c r="AEO962" s="721"/>
      <c r="AEP962" s="721"/>
      <c r="AEQ962" s="721"/>
      <c r="AER962" s="721"/>
      <c r="AES962" s="721"/>
      <c r="AET962" s="721"/>
      <c r="AEU962" s="721"/>
      <c r="AEV962" s="721"/>
      <c r="AEW962" s="721"/>
      <c r="AEX962" s="721"/>
      <c r="AEY962" s="721"/>
      <c r="AEZ962" s="721"/>
      <c r="AFA962" s="721"/>
      <c r="AFB962" s="721"/>
      <c r="AFC962" s="721"/>
      <c r="AFD962" s="721"/>
      <c r="AFE962" s="721"/>
      <c r="AFF962" s="721"/>
      <c r="AFG962" s="721"/>
      <c r="AFH962" s="721"/>
      <c r="AFI962" s="721"/>
      <c r="AFJ962" s="721"/>
      <c r="AFK962" s="721"/>
      <c r="AFL962" s="721"/>
      <c r="AFM962" s="721"/>
      <c r="AFN962" s="721"/>
      <c r="AFO962" s="721"/>
      <c r="AFP962" s="721"/>
      <c r="AFQ962" s="721"/>
      <c r="AFR962" s="721"/>
      <c r="AFS962" s="721"/>
      <c r="AFT962" s="721"/>
      <c r="AFU962" s="721"/>
      <c r="AFV962" s="721"/>
      <c r="AFW962" s="721"/>
      <c r="AFX962" s="721"/>
      <c r="AFY962" s="721"/>
      <c r="AFZ962" s="721"/>
      <c r="AGA962" s="721"/>
      <c r="AGB962" s="721"/>
      <c r="AGC962" s="721"/>
      <c r="AGD962" s="721"/>
      <c r="AGE962" s="721"/>
      <c r="AGF962" s="721"/>
      <c r="AGG962" s="721"/>
      <c r="AGH962" s="721"/>
      <c r="AGI962" s="721"/>
      <c r="AGJ962" s="721"/>
      <c r="AGK962" s="721"/>
      <c r="AGL962" s="721"/>
      <c r="AGM962" s="721"/>
      <c r="AGN962" s="721"/>
      <c r="AGO962" s="721"/>
      <c r="AGP962" s="721"/>
      <c r="AGQ962" s="721"/>
      <c r="AGR962" s="721"/>
      <c r="AGS962" s="721"/>
      <c r="AGT962" s="721"/>
      <c r="AGU962" s="721"/>
      <c r="AGV962" s="721"/>
      <c r="AGW962" s="721"/>
      <c r="AGX962" s="721"/>
      <c r="AGY962" s="721"/>
      <c r="AGZ962" s="721"/>
      <c r="AHA962" s="721"/>
      <c r="AHB962" s="721"/>
      <c r="AHC962" s="721"/>
      <c r="AHD962" s="721"/>
      <c r="AHE962" s="721"/>
      <c r="AHF962" s="721"/>
      <c r="AHG962" s="721"/>
      <c r="AHH962" s="721"/>
      <c r="AHI962" s="721"/>
      <c r="AHJ962" s="721"/>
      <c r="AHK962" s="721"/>
      <c r="AHL962" s="721"/>
      <c r="AHM962" s="721"/>
      <c r="AHN962" s="721"/>
      <c r="AHO962" s="721"/>
      <c r="AHP962" s="721"/>
      <c r="AHQ962" s="721"/>
      <c r="AHR962" s="721"/>
      <c r="AHS962" s="721"/>
      <c r="AHT962" s="721"/>
      <c r="AHU962" s="721"/>
      <c r="AHV962" s="721"/>
      <c r="AHW962" s="721"/>
      <c r="AHX962" s="721"/>
      <c r="AHY962" s="721"/>
      <c r="AHZ962" s="721"/>
      <c r="AIA962" s="721"/>
      <c r="AIB962" s="721"/>
      <c r="AIC962" s="721"/>
      <c r="AID962" s="721"/>
      <c r="AIE962" s="721"/>
      <c r="AIF962" s="721"/>
      <c r="AIG962" s="721"/>
      <c r="AIH962" s="721"/>
      <c r="AII962" s="721"/>
      <c r="AIJ962" s="721"/>
      <c r="AIK962" s="721"/>
      <c r="AIL962" s="721"/>
      <c r="AIM962" s="721"/>
      <c r="AIN962" s="721"/>
      <c r="AIO962" s="721"/>
      <c r="AIP962" s="721"/>
      <c r="AIQ962" s="721"/>
      <c r="AIR962" s="721"/>
      <c r="AIS962" s="721"/>
      <c r="AIT962" s="721"/>
      <c r="AIU962" s="721"/>
      <c r="AIV962" s="721"/>
      <c r="AIW962" s="721"/>
      <c r="AIX962" s="721"/>
      <c r="AIY962" s="721"/>
      <c r="AIZ962" s="721"/>
      <c r="AJA962" s="721"/>
      <c r="AJB962" s="721"/>
      <c r="AJC962" s="721"/>
      <c r="AJD962" s="721"/>
      <c r="AJE962" s="721"/>
      <c r="AJF962" s="721"/>
      <c r="AJG962" s="721"/>
      <c r="AJH962" s="721"/>
      <c r="AJI962" s="721"/>
      <c r="AJJ962" s="721"/>
      <c r="AJK962" s="721"/>
      <c r="AJL962" s="721"/>
      <c r="AJM962" s="721"/>
      <c r="AJN962" s="721"/>
      <c r="AJO962" s="721"/>
      <c r="AJP962" s="721"/>
      <c r="AJQ962" s="721"/>
      <c r="AJR962" s="721"/>
      <c r="AJS962" s="721"/>
      <c r="AJT962" s="721"/>
      <c r="AJU962" s="721"/>
      <c r="AJV962" s="721"/>
      <c r="AJW962" s="721"/>
      <c r="AJX962" s="721"/>
      <c r="AJY962" s="721"/>
      <c r="AJZ962" s="721"/>
      <c r="AKA962" s="721"/>
      <c r="AKB962" s="721"/>
      <c r="AKC962" s="721"/>
      <c r="AKD962" s="721"/>
      <c r="AKE962" s="721"/>
      <c r="AKF962" s="721"/>
      <c r="AKG962" s="721"/>
      <c r="AKH962" s="721"/>
      <c r="AKI962" s="721"/>
      <c r="AKJ962" s="721"/>
      <c r="AKK962" s="721"/>
      <c r="AKL962" s="721"/>
      <c r="AKM962" s="721"/>
      <c r="AKN962" s="721"/>
      <c r="AKO962" s="721"/>
      <c r="AKP962" s="721"/>
      <c r="AKQ962" s="721"/>
      <c r="AKR962" s="721"/>
      <c r="AKS962" s="721"/>
      <c r="AKT962" s="721"/>
      <c r="AKU962" s="721"/>
      <c r="AKV962" s="721"/>
      <c r="AKW962" s="721"/>
      <c r="AKX962" s="721"/>
      <c r="AKY962" s="721"/>
      <c r="AKZ962" s="721"/>
      <c r="ALA962" s="721"/>
      <c r="ALB962" s="721"/>
      <c r="ALC962" s="721"/>
      <c r="ALD962" s="721"/>
      <c r="ALE962" s="721"/>
      <c r="ALF962" s="721"/>
      <c r="ALG962" s="721"/>
      <c r="ALH962" s="721"/>
      <c r="ALI962" s="721"/>
      <c r="ALJ962" s="721"/>
      <c r="ALK962" s="721"/>
      <c r="ALL962" s="721"/>
      <c r="ALM962" s="721"/>
      <c r="ALN962" s="721"/>
      <c r="ALO962" s="721"/>
      <c r="ALP962" s="721"/>
      <c r="ALQ962" s="721"/>
      <c r="ALR962" s="721"/>
      <c r="ALS962" s="721"/>
      <c r="ALT962" s="721"/>
      <c r="ALU962" s="721"/>
      <c r="ALV962" s="721"/>
      <c r="ALW962" s="721"/>
      <c r="ALX962" s="721"/>
      <c r="ALY962" s="721"/>
      <c r="ALZ962" s="721"/>
      <c r="AMA962" s="721"/>
      <c r="AMB962" s="721"/>
      <c r="AMC962" s="721"/>
      <c r="AMD962" s="721"/>
      <c r="AME962" s="721"/>
      <c r="AMF962" s="721"/>
      <c r="AMG962" s="721"/>
      <c r="AMH962" s="721"/>
      <c r="AMI962" s="721"/>
      <c r="AMJ962" s="721"/>
      <c r="AMK962" s="721"/>
      <c r="AML962" s="721"/>
      <c r="AMM962" s="721"/>
      <c r="AMN962" s="721"/>
      <c r="AMO962" s="721"/>
      <c r="AMP962" s="721"/>
      <c r="AMQ962" s="721"/>
      <c r="AMR962" s="721"/>
      <c r="AMS962" s="721"/>
      <c r="AMT962" s="721"/>
      <c r="AMU962" s="721"/>
      <c r="AMV962" s="721"/>
      <c r="AMW962" s="721"/>
      <c r="AMX962" s="721"/>
      <c r="AMY962" s="721"/>
      <c r="AMZ962" s="721"/>
      <c r="ANA962" s="721"/>
      <c r="ANB962" s="721"/>
      <c r="ANC962" s="721"/>
      <c r="AND962" s="721"/>
      <c r="ANE962" s="721"/>
      <c r="ANF962" s="721"/>
      <c r="ANG962" s="721"/>
      <c r="ANH962" s="721"/>
      <c r="ANI962" s="721"/>
      <c r="ANJ962" s="721"/>
      <c r="ANK962" s="721"/>
      <c r="ANL962" s="721"/>
      <c r="ANM962" s="721"/>
      <c r="ANN962" s="721"/>
      <c r="ANO962" s="721"/>
      <c r="ANP962" s="721"/>
      <c r="ANQ962" s="721"/>
      <c r="ANR962" s="721"/>
      <c r="ANS962" s="721"/>
      <c r="ANT962" s="721"/>
      <c r="ANU962" s="721"/>
      <c r="ANV962" s="721"/>
      <c r="ANW962" s="721"/>
      <c r="ANX962" s="721"/>
      <c r="ANY962" s="721"/>
      <c r="ANZ962" s="721"/>
      <c r="AOA962" s="721"/>
      <c r="AOB962" s="721"/>
      <c r="AOC962" s="721"/>
      <c r="AOD962" s="721"/>
      <c r="AOE962" s="721"/>
      <c r="AOF962" s="721"/>
      <c r="AOG962" s="721"/>
      <c r="AOH962" s="721"/>
      <c r="AOI962" s="721"/>
      <c r="AOJ962" s="721"/>
      <c r="AOK962" s="721"/>
      <c r="AOL962" s="721"/>
      <c r="AOM962" s="721"/>
      <c r="AON962" s="721"/>
      <c r="AOO962" s="721"/>
      <c r="AOP962" s="721"/>
      <c r="AOQ962" s="721"/>
      <c r="AOR962" s="721"/>
      <c r="AOS962" s="721"/>
      <c r="AOT962" s="721"/>
      <c r="AOU962" s="721"/>
      <c r="AOV962" s="721"/>
      <c r="AOW962" s="721"/>
      <c r="AOX962" s="721"/>
      <c r="AOY962" s="721"/>
      <c r="AOZ962" s="721"/>
      <c r="APA962" s="721"/>
      <c r="APB962" s="721"/>
      <c r="APC962" s="721"/>
      <c r="APD962" s="721"/>
      <c r="APE962" s="721"/>
      <c r="APF962" s="721"/>
      <c r="APG962" s="721"/>
      <c r="APH962" s="721"/>
      <c r="API962" s="721"/>
      <c r="APJ962" s="721"/>
      <c r="APK962" s="721"/>
      <c r="APL962" s="721"/>
      <c r="APM962" s="721"/>
      <c r="APN962" s="721"/>
      <c r="APO962" s="721"/>
      <c r="APP962" s="721"/>
      <c r="APQ962" s="721"/>
      <c r="APR962" s="721"/>
      <c r="APS962" s="721"/>
      <c r="APT962" s="721"/>
      <c r="APU962" s="721"/>
      <c r="APV962" s="721"/>
      <c r="APW962" s="721"/>
      <c r="APX962" s="721"/>
      <c r="APY962" s="721"/>
      <c r="APZ962" s="721"/>
      <c r="AQA962" s="721"/>
      <c r="AQB962" s="721"/>
      <c r="AQC962" s="721"/>
      <c r="AQD962" s="721"/>
      <c r="AQE962" s="721"/>
      <c r="AQF962" s="721"/>
      <c r="AQG962" s="721"/>
      <c r="AQH962" s="721"/>
      <c r="AQI962" s="721"/>
      <c r="AQJ962" s="721"/>
      <c r="AQK962" s="721"/>
      <c r="AQL962" s="721"/>
      <c r="AQM962" s="721"/>
      <c r="AQN962" s="721"/>
      <c r="AQO962" s="721"/>
      <c r="AQP962" s="721"/>
      <c r="AQQ962" s="721"/>
      <c r="AQR962" s="721"/>
      <c r="AQS962" s="721"/>
      <c r="AQT962" s="721"/>
      <c r="AQU962" s="721"/>
      <c r="AQV962" s="721"/>
      <c r="AQW962" s="721"/>
      <c r="AQX962" s="721"/>
      <c r="AQY962" s="721"/>
      <c r="AQZ962" s="721"/>
      <c r="ARA962" s="721"/>
      <c r="ARB962" s="721"/>
      <c r="ARC962" s="721"/>
      <c r="ARD962" s="721"/>
      <c r="ARE962" s="721"/>
      <c r="ARF962" s="721"/>
      <c r="ARG962" s="721"/>
      <c r="ARH962" s="721"/>
      <c r="ARI962" s="721"/>
      <c r="ARJ962" s="721"/>
      <c r="ARK962" s="721"/>
      <c r="ARL962" s="721"/>
      <c r="ARM962" s="721"/>
      <c r="ARN962" s="721"/>
      <c r="ARO962" s="721"/>
      <c r="ARP962" s="721"/>
      <c r="ARQ962" s="721"/>
      <c r="ARR962" s="721"/>
      <c r="ARS962" s="721"/>
      <c r="ART962" s="721"/>
      <c r="ARU962" s="721"/>
      <c r="ARV962" s="721"/>
      <c r="ARW962" s="721"/>
      <c r="ARX962" s="721"/>
      <c r="ARY962" s="721"/>
      <c r="ARZ962" s="721"/>
      <c r="ASA962" s="721"/>
      <c r="ASB962" s="721"/>
      <c r="ASC962" s="721"/>
      <c r="ASD962" s="721"/>
      <c r="ASE962" s="721"/>
      <c r="ASF962" s="721"/>
      <c r="ASG962" s="721"/>
      <c r="ASH962" s="721"/>
      <c r="ASI962" s="721"/>
      <c r="ASJ962" s="721"/>
      <c r="ASK962" s="721"/>
      <c r="ASL962" s="721"/>
      <c r="ASM962" s="721"/>
      <c r="ASN962" s="721"/>
      <c r="ASO962" s="721"/>
      <c r="ASP962" s="721"/>
      <c r="ASQ962" s="721"/>
      <c r="ASR962" s="721"/>
      <c r="ASS962" s="721"/>
      <c r="AST962" s="721"/>
      <c r="ASU962" s="721"/>
      <c r="ASV962" s="721"/>
      <c r="ASW962" s="721"/>
      <c r="ASX962" s="721"/>
      <c r="ASY962" s="721"/>
      <c r="ASZ962" s="721"/>
      <c r="ATA962" s="721"/>
      <c r="ATB962" s="721"/>
      <c r="ATC962" s="721"/>
      <c r="ATD962" s="721"/>
      <c r="ATE962" s="721"/>
      <c r="ATF962" s="721"/>
      <c r="ATG962" s="721"/>
      <c r="ATH962" s="721"/>
      <c r="ATI962" s="721"/>
      <c r="ATJ962" s="721"/>
      <c r="ATK962" s="721"/>
      <c r="ATL962" s="721"/>
      <c r="ATM962" s="721"/>
      <c r="ATN962" s="721"/>
      <c r="ATO962" s="721"/>
      <c r="ATP962" s="721"/>
      <c r="ATQ962" s="721"/>
      <c r="ATR962" s="721"/>
      <c r="ATS962" s="721"/>
      <c r="ATT962" s="721"/>
      <c r="ATU962" s="721"/>
      <c r="ATV962" s="721"/>
      <c r="ATW962" s="721"/>
      <c r="ATX962" s="721"/>
      <c r="ATY962" s="721"/>
      <c r="ATZ962" s="721"/>
      <c r="AUA962" s="721"/>
      <c r="AUB962" s="721"/>
      <c r="AUC962" s="721"/>
      <c r="AUD962" s="721"/>
      <c r="AUE962" s="721"/>
      <c r="AUF962" s="721"/>
      <c r="AUG962" s="721"/>
      <c r="AUH962" s="721"/>
      <c r="AUI962" s="721"/>
      <c r="AUJ962" s="721"/>
      <c r="AUK962" s="721"/>
      <c r="AUL962" s="721"/>
      <c r="AUM962" s="721"/>
      <c r="AUN962" s="721"/>
      <c r="AUO962" s="721"/>
      <c r="AUP962" s="721"/>
      <c r="AUQ962" s="721"/>
      <c r="AUR962" s="721"/>
      <c r="AUS962" s="721"/>
      <c r="AUT962" s="721"/>
      <c r="AUU962" s="721"/>
      <c r="AUV962" s="721"/>
      <c r="AUW962" s="721"/>
      <c r="AUX962" s="721"/>
      <c r="AUY962" s="721"/>
      <c r="AUZ962" s="721"/>
      <c r="AVA962" s="721"/>
      <c r="AVB962" s="721"/>
      <c r="AVC962" s="721"/>
      <c r="AVD962" s="721"/>
      <c r="AVE962" s="721"/>
      <c r="AVF962" s="721"/>
      <c r="AVG962" s="721"/>
      <c r="AVH962" s="721"/>
      <c r="AVI962" s="721"/>
      <c r="AVJ962" s="721"/>
      <c r="AVK962" s="721"/>
    </row>
    <row r="963" spans="1:1259">
      <c r="A963" s="716"/>
      <c r="B963" s="723">
        <v>44568</v>
      </c>
      <c r="C963" s="716"/>
      <c r="D963" s="714" t="s">
        <v>3247</v>
      </c>
      <c r="E963" s="703" t="s">
        <v>3104</v>
      </c>
      <c r="F963" s="703"/>
      <c r="G963" s="703"/>
      <c r="H963" s="703"/>
      <c r="I963" s="698" t="s">
        <v>1699</v>
      </c>
      <c r="J963" s="704"/>
      <c r="K963" s="720" t="s">
        <v>5028</v>
      </c>
      <c r="L963" s="703" t="s">
        <v>3328</v>
      </c>
      <c r="M963" s="706">
        <v>44567</v>
      </c>
      <c r="N963" s="706">
        <v>44743</v>
      </c>
      <c r="O963" s="706"/>
      <c r="P963" s="704"/>
      <c r="Q963" s="704"/>
      <c r="R963" s="704"/>
      <c r="S963" s="703" t="s">
        <v>2425</v>
      </c>
      <c r="T963" s="703">
        <v>60</v>
      </c>
      <c r="U963" s="703"/>
      <c r="V963" s="703" t="s">
        <v>986</v>
      </c>
      <c r="W963" s="703">
        <v>360</v>
      </c>
      <c r="X963" s="707">
        <v>640</v>
      </c>
      <c r="Y963" s="539">
        <f t="shared" si="42"/>
        <v>230400</v>
      </c>
      <c r="Z963" s="708">
        <v>0.505</v>
      </c>
      <c r="AA963" s="681">
        <f t="shared" si="43"/>
        <v>116352</v>
      </c>
      <c r="AB963" s="694"/>
      <c r="AC963" s="717">
        <v>0</v>
      </c>
      <c r="AD963" s="692"/>
      <c r="AE963" s="684"/>
      <c r="AF963" s="695">
        <f t="shared" si="44"/>
        <v>116352</v>
      </c>
      <c r="AG963" s="703" t="s">
        <v>1073</v>
      </c>
      <c r="AH963" s="676"/>
      <c r="AI963" s="705" t="s">
        <v>2488</v>
      </c>
      <c r="AJ963" s="703" t="s">
        <v>5029</v>
      </c>
      <c r="AK963" s="711" t="s">
        <v>1149</v>
      </c>
      <c r="AL963" s="703">
        <v>75019</v>
      </c>
      <c r="AM963" s="703" t="s">
        <v>52</v>
      </c>
      <c r="AN963" s="703"/>
      <c r="AO963" s="703"/>
      <c r="AP963" s="712"/>
      <c r="AQ963" s="712" t="s">
        <v>37</v>
      </c>
      <c r="AR963" s="712"/>
      <c r="AS963" s="715"/>
      <c r="AT963" s="715"/>
      <c r="AU963" s="716"/>
      <c r="AV963" s="708">
        <v>0.505</v>
      </c>
      <c r="AW963" s="673"/>
      <c r="AX963" s="673"/>
      <c r="AY963" s="673"/>
      <c r="AZ963" s="673"/>
      <c r="BA963" s="673"/>
      <c r="BB963" s="673"/>
      <c r="BC963" s="673"/>
      <c r="BD963" s="673"/>
      <c r="BE963" s="673"/>
      <c r="BF963" s="673"/>
      <c r="BG963" s="673"/>
      <c r="BH963" s="673"/>
      <c r="BI963" s="673"/>
      <c r="BJ963" s="673"/>
      <c r="BK963" s="673"/>
      <c r="BL963" s="673"/>
      <c r="BM963" s="673"/>
      <c r="BN963" s="673"/>
      <c r="BO963" s="673"/>
      <c r="BP963" s="673"/>
      <c r="BQ963" s="673"/>
      <c r="BR963" s="673"/>
      <c r="BS963" s="673"/>
      <c r="BT963" s="673"/>
      <c r="BU963" s="673"/>
      <c r="BV963" s="673"/>
      <c r="BW963" s="673"/>
      <c r="BX963" s="673"/>
      <c r="BY963" s="673"/>
      <c r="BZ963" s="673"/>
      <c r="CA963" s="673"/>
      <c r="CB963" s="673"/>
      <c r="CC963" s="673"/>
      <c r="CD963" s="673"/>
      <c r="CE963" s="673"/>
      <c r="CF963" s="673"/>
      <c r="CG963" s="673"/>
      <c r="CH963" s="673"/>
      <c r="CI963" s="673"/>
      <c r="CJ963" s="673"/>
      <c r="CK963" s="673"/>
      <c r="CL963" s="673"/>
      <c r="CM963" s="673"/>
      <c r="CN963" s="673"/>
      <c r="CO963" s="673"/>
      <c r="CP963" s="673"/>
      <c r="CQ963" s="673"/>
      <c r="CR963" s="673"/>
      <c r="CS963" s="673"/>
      <c r="CT963" s="673"/>
      <c r="CU963" s="673"/>
      <c r="CV963" s="673"/>
      <c r="CW963" s="673"/>
      <c r="CX963" s="673"/>
      <c r="CY963" s="673"/>
      <c r="CZ963" s="673"/>
      <c r="DA963" s="673"/>
      <c r="DB963" s="673"/>
      <c r="DC963" s="673"/>
      <c r="DD963" s="673"/>
      <c r="DE963" s="673"/>
      <c r="DF963" s="673"/>
      <c r="DG963" s="673"/>
      <c r="DH963" s="673"/>
      <c r="DI963" s="673"/>
      <c r="DJ963" s="673"/>
      <c r="DK963" s="673"/>
      <c r="DL963" s="673"/>
      <c r="DM963" s="673"/>
      <c r="DN963" s="673"/>
      <c r="DO963" s="673"/>
      <c r="DP963" s="673"/>
      <c r="DQ963" s="673"/>
      <c r="DR963" s="673"/>
      <c r="DS963" s="673"/>
      <c r="DT963" s="673"/>
      <c r="DU963" s="673"/>
      <c r="DV963" s="673"/>
      <c r="DW963" s="673"/>
      <c r="DX963" s="673"/>
      <c r="DY963" s="673"/>
      <c r="DZ963" s="673"/>
      <c r="EA963" s="673"/>
      <c r="EB963" s="673"/>
      <c r="EC963" s="673"/>
      <c r="ED963" s="673"/>
      <c r="EE963" s="673"/>
      <c r="EF963" s="673"/>
      <c r="EG963" s="673"/>
      <c r="EH963" s="673"/>
      <c r="EI963" s="673"/>
      <c r="EJ963" s="673"/>
      <c r="EK963" s="673"/>
      <c r="EL963" s="673"/>
      <c r="EM963" s="673"/>
      <c r="EN963" s="673"/>
      <c r="EO963" s="673"/>
      <c r="EP963" s="673"/>
      <c r="EQ963" s="673"/>
      <c r="ER963" s="673"/>
      <c r="ES963" s="673"/>
      <c r="ET963" s="673"/>
      <c r="EU963" s="673"/>
      <c r="EV963" s="673"/>
      <c r="EW963" s="673"/>
      <c r="EX963" s="673"/>
      <c r="EY963" s="673"/>
      <c r="EZ963" s="673"/>
      <c r="FA963" s="673"/>
      <c r="FB963" s="673"/>
      <c r="FC963" s="673"/>
      <c r="FD963" s="673"/>
      <c r="FE963" s="673"/>
      <c r="FF963" s="673"/>
      <c r="FG963" s="673"/>
      <c r="FH963" s="673"/>
      <c r="FI963" s="673"/>
      <c r="FJ963" s="673"/>
      <c r="FK963" s="673"/>
      <c r="FL963" s="673"/>
      <c r="FM963" s="673"/>
      <c r="FN963" s="673"/>
      <c r="FO963" s="673"/>
      <c r="FP963" s="673"/>
      <c r="FQ963" s="673"/>
      <c r="FR963" s="673"/>
      <c r="FS963" s="673"/>
      <c r="FT963" s="673"/>
      <c r="FU963" s="673"/>
      <c r="FV963" s="673"/>
      <c r="FW963" s="673"/>
      <c r="FX963" s="673"/>
      <c r="FY963" s="673"/>
      <c r="FZ963" s="673"/>
      <c r="GA963" s="673"/>
      <c r="GB963" s="673"/>
      <c r="GC963" s="673"/>
      <c r="GD963" s="673"/>
      <c r="GE963" s="673"/>
      <c r="GF963" s="673"/>
      <c r="GG963" s="673"/>
      <c r="GH963" s="673"/>
      <c r="GI963" s="673"/>
      <c r="GJ963" s="673"/>
      <c r="GK963" s="673"/>
      <c r="GL963" s="673"/>
      <c r="GM963" s="673"/>
      <c r="GN963" s="673"/>
      <c r="GO963" s="673"/>
      <c r="GP963" s="673"/>
      <c r="GQ963" s="673"/>
      <c r="GR963" s="673"/>
      <c r="GS963" s="673"/>
      <c r="GT963" s="673"/>
      <c r="GU963" s="673"/>
      <c r="GV963" s="673"/>
      <c r="GW963" s="673"/>
      <c r="GX963" s="673"/>
      <c r="GY963" s="673"/>
      <c r="GZ963" s="673"/>
      <c r="HA963" s="673"/>
      <c r="HB963" s="673"/>
      <c r="HC963" s="673"/>
      <c r="HD963" s="673"/>
      <c r="HE963" s="673"/>
      <c r="HF963" s="673"/>
      <c r="HG963" s="673"/>
      <c r="HH963" s="673"/>
      <c r="HI963" s="673"/>
      <c r="HJ963" s="673"/>
      <c r="HK963" s="673"/>
      <c r="HL963" s="673"/>
      <c r="HM963" s="673"/>
      <c r="HN963" s="673"/>
      <c r="HO963" s="673"/>
      <c r="HP963" s="673"/>
      <c r="HQ963" s="673"/>
      <c r="HR963" s="673"/>
      <c r="HS963" s="673"/>
      <c r="HT963" s="673"/>
      <c r="HU963" s="673"/>
      <c r="HV963" s="673"/>
      <c r="HW963" s="673"/>
      <c r="HX963" s="673"/>
      <c r="HY963" s="673"/>
      <c r="HZ963" s="673"/>
      <c r="IA963" s="673"/>
      <c r="IB963" s="673"/>
      <c r="IC963" s="673"/>
      <c r="ID963" s="673"/>
      <c r="IE963" s="673"/>
      <c r="IF963" s="673"/>
      <c r="IG963" s="673"/>
      <c r="IH963" s="673"/>
      <c r="II963" s="673"/>
      <c r="IJ963" s="673"/>
      <c r="IK963" s="673"/>
      <c r="IL963" s="673"/>
      <c r="IM963" s="673"/>
      <c r="IN963" s="673"/>
      <c r="IO963" s="673"/>
      <c r="IP963" s="673"/>
      <c r="IQ963" s="673"/>
      <c r="IR963" s="673"/>
      <c r="IS963" s="673"/>
      <c r="IT963" s="673"/>
      <c r="IU963" s="673"/>
      <c r="IV963" s="673"/>
      <c r="IW963" s="673"/>
      <c r="IX963" s="673"/>
      <c r="IY963" s="673"/>
      <c r="IZ963" s="673"/>
      <c r="JA963" s="673"/>
      <c r="JB963" s="673"/>
      <c r="JC963" s="673"/>
      <c r="JD963" s="673"/>
      <c r="JE963" s="673"/>
      <c r="JF963" s="673"/>
      <c r="JG963" s="673"/>
      <c r="JH963" s="673"/>
      <c r="JI963" s="673"/>
      <c r="JJ963" s="673"/>
      <c r="JK963" s="673"/>
      <c r="JL963" s="673"/>
      <c r="JM963" s="673"/>
      <c r="JN963" s="673"/>
      <c r="JO963" s="673"/>
      <c r="JP963" s="673"/>
      <c r="JQ963" s="673"/>
      <c r="JR963" s="673"/>
      <c r="JS963" s="673"/>
      <c r="JT963" s="673"/>
      <c r="JU963" s="673"/>
      <c r="JV963" s="673"/>
      <c r="JW963" s="673"/>
      <c r="JX963" s="673"/>
      <c r="JY963" s="673"/>
      <c r="JZ963" s="673"/>
      <c r="KA963" s="673"/>
      <c r="KB963" s="673"/>
      <c r="KC963" s="673"/>
      <c r="KD963" s="673"/>
      <c r="KE963" s="673"/>
      <c r="KF963" s="673"/>
      <c r="KG963" s="673"/>
      <c r="KH963" s="673"/>
      <c r="KI963" s="673"/>
      <c r="KJ963" s="673"/>
      <c r="KK963" s="673"/>
      <c r="KL963" s="673"/>
      <c r="KM963" s="673"/>
      <c r="KN963" s="673"/>
      <c r="KO963" s="673"/>
      <c r="KP963" s="673"/>
      <c r="KQ963" s="673"/>
      <c r="KR963" s="673"/>
      <c r="KS963" s="673"/>
      <c r="KT963" s="673"/>
      <c r="KU963" s="673"/>
      <c r="KV963" s="673"/>
      <c r="KW963" s="673"/>
      <c r="KX963" s="673"/>
      <c r="KY963" s="673"/>
      <c r="KZ963" s="673"/>
      <c r="LA963" s="673"/>
      <c r="LB963" s="673"/>
      <c r="LC963" s="673"/>
      <c r="LD963" s="673"/>
      <c r="LE963" s="673"/>
      <c r="LF963" s="673"/>
      <c r="LG963" s="673"/>
      <c r="LH963" s="673"/>
      <c r="LI963" s="673"/>
      <c r="LJ963" s="673"/>
      <c r="LK963" s="673"/>
      <c r="LL963" s="673"/>
      <c r="LM963" s="673"/>
      <c r="LN963" s="673"/>
      <c r="LO963" s="673"/>
      <c r="LP963" s="673"/>
      <c r="LQ963" s="673"/>
      <c r="LR963" s="673"/>
      <c r="LS963" s="673"/>
      <c r="LT963" s="673"/>
      <c r="LU963" s="673"/>
      <c r="LV963" s="673"/>
      <c r="LW963" s="673"/>
      <c r="LX963" s="673"/>
      <c r="LY963" s="673"/>
      <c r="LZ963" s="673"/>
      <c r="MA963" s="673"/>
      <c r="MB963" s="673"/>
      <c r="MC963" s="673"/>
      <c r="MD963" s="673"/>
      <c r="ME963" s="673"/>
      <c r="MF963" s="673"/>
      <c r="MG963" s="673"/>
      <c r="MH963" s="673"/>
      <c r="MI963" s="673"/>
      <c r="MJ963" s="673"/>
      <c r="MK963" s="673"/>
      <c r="ML963" s="673"/>
      <c r="MM963" s="673"/>
      <c r="MN963" s="673"/>
      <c r="MO963" s="673"/>
      <c r="MP963" s="673"/>
      <c r="MQ963" s="673"/>
      <c r="MR963" s="673"/>
      <c r="MS963" s="673"/>
      <c r="MT963" s="673"/>
      <c r="MU963" s="673"/>
      <c r="MV963" s="673"/>
      <c r="MW963" s="673"/>
      <c r="MX963" s="673"/>
      <c r="MY963" s="673"/>
      <c r="MZ963" s="673"/>
      <c r="NA963" s="673"/>
      <c r="NB963" s="673"/>
      <c r="NC963" s="673"/>
      <c r="ND963" s="673"/>
      <c r="NE963" s="673"/>
      <c r="NF963" s="673"/>
      <c r="NG963" s="673"/>
      <c r="NH963" s="673"/>
      <c r="NI963" s="673"/>
      <c r="NJ963" s="673"/>
      <c r="NK963" s="673"/>
      <c r="NL963" s="673"/>
      <c r="NM963" s="673"/>
      <c r="NN963" s="673"/>
      <c r="NO963" s="673"/>
      <c r="NP963" s="673"/>
      <c r="NQ963" s="673"/>
      <c r="NR963" s="673"/>
      <c r="NS963" s="673"/>
      <c r="NT963" s="673"/>
      <c r="NU963" s="673"/>
      <c r="NV963" s="673"/>
      <c r="NW963" s="673"/>
      <c r="NX963" s="673"/>
      <c r="NY963" s="673"/>
      <c r="NZ963" s="673"/>
      <c r="OA963" s="673"/>
      <c r="OB963" s="673"/>
      <c r="OC963" s="673"/>
      <c r="OD963" s="673"/>
      <c r="OE963" s="673"/>
      <c r="OF963" s="673"/>
      <c r="OG963" s="673"/>
      <c r="OH963" s="673"/>
      <c r="OI963" s="673"/>
      <c r="OJ963" s="673"/>
      <c r="OK963" s="673"/>
      <c r="OL963" s="673"/>
      <c r="OM963" s="673"/>
      <c r="ON963" s="673"/>
      <c r="OO963" s="673"/>
      <c r="OP963" s="673"/>
      <c r="OQ963" s="673"/>
      <c r="OR963" s="673"/>
      <c r="OS963" s="673"/>
      <c r="OT963" s="673"/>
      <c r="OU963" s="673"/>
      <c r="OV963" s="673"/>
      <c r="OW963" s="673"/>
      <c r="OX963" s="673"/>
      <c r="OY963" s="673"/>
      <c r="OZ963" s="673"/>
      <c r="PA963" s="673"/>
      <c r="PB963" s="673"/>
      <c r="PC963" s="673"/>
      <c r="PD963" s="673"/>
      <c r="PE963" s="673"/>
      <c r="PF963" s="673"/>
      <c r="PG963" s="673"/>
      <c r="PH963" s="673"/>
      <c r="PI963" s="673"/>
      <c r="PJ963" s="673"/>
      <c r="PK963" s="673"/>
      <c r="PL963" s="673"/>
      <c r="PM963" s="673"/>
      <c r="PN963" s="673"/>
      <c r="PO963" s="673"/>
      <c r="PP963" s="673"/>
      <c r="PQ963" s="673"/>
      <c r="PR963" s="673"/>
      <c r="PS963" s="673"/>
      <c r="PT963" s="673"/>
      <c r="PU963" s="673"/>
      <c r="PV963" s="673"/>
      <c r="PW963" s="673"/>
      <c r="PX963" s="673"/>
      <c r="PY963" s="673"/>
      <c r="PZ963" s="673"/>
      <c r="QA963" s="673"/>
      <c r="QB963" s="673"/>
      <c r="QC963" s="673"/>
      <c r="QD963" s="673"/>
      <c r="QE963" s="673"/>
      <c r="QF963" s="673"/>
      <c r="QG963" s="673"/>
      <c r="QH963" s="673"/>
      <c r="QI963" s="673"/>
      <c r="QJ963" s="673"/>
      <c r="QK963" s="673"/>
      <c r="QL963" s="673"/>
      <c r="QM963" s="673"/>
      <c r="QN963" s="673"/>
      <c r="QO963" s="673"/>
      <c r="QP963" s="673"/>
      <c r="QQ963" s="673"/>
      <c r="QR963" s="673"/>
      <c r="QS963" s="673"/>
      <c r="QT963" s="673"/>
      <c r="QU963" s="673"/>
      <c r="QV963" s="673"/>
      <c r="QW963" s="673"/>
      <c r="QX963" s="673"/>
      <c r="QY963" s="673"/>
      <c r="QZ963" s="673"/>
      <c r="RA963" s="673"/>
      <c r="RB963" s="673"/>
      <c r="RC963" s="673"/>
      <c r="RD963" s="673"/>
      <c r="RE963" s="673"/>
      <c r="RF963" s="673"/>
      <c r="RG963" s="673"/>
      <c r="RH963" s="673"/>
      <c r="RI963" s="673"/>
      <c r="RJ963" s="673"/>
      <c r="RK963" s="673"/>
      <c r="RL963" s="673"/>
      <c r="RM963" s="673"/>
      <c r="RN963" s="673"/>
      <c r="RO963" s="673"/>
      <c r="RP963" s="673"/>
      <c r="RQ963" s="673"/>
      <c r="RR963" s="673"/>
      <c r="RS963" s="673"/>
      <c r="RT963" s="673"/>
      <c r="RU963" s="673"/>
      <c r="RV963" s="673"/>
      <c r="RW963" s="673"/>
      <c r="RX963" s="673"/>
      <c r="RY963" s="673"/>
      <c r="RZ963" s="673"/>
      <c r="SA963" s="673"/>
      <c r="SB963" s="673"/>
      <c r="SC963" s="673"/>
      <c r="SD963" s="673"/>
      <c r="SE963" s="673"/>
      <c r="SF963" s="673"/>
      <c r="SG963" s="673"/>
      <c r="SH963" s="673"/>
      <c r="SI963" s="673"/>
      <c r="SJ963" s="673"/>
      <c r="SK963" s="673"/>
      <c r="SL963" s="673"/>
      <c r="SM963" s="673"/>
      <c r="SN963" s="673"/>
      <c r="SO963" s="673"/>
      <c r="SP963" s="673"/>
      <c r="SQ963" s="673"/>
      <c r="SR963" s="673"/>
      <c r="SS963" s="673"/>
      <c r="ST963" s="673"/>
      <c r="SU963" s="673"/>
      <c r="SV963" s="673"/>
      <c r="SW963" s="673"/>
      <c r="SX963" s="673"/>
      <c r="SY963" s="673"/>
      <c r="SZ963" s="673"/>
      <c r="TA963" s="673"/>
      <c r="TB963" s="673"/>
      <c r="TC963" s="673"/>
      <c r="TD963" s="673"/>
      <c r="TE963" s="673"/>
      <c r="TF963" s="673"/>
      <c r="TG963" s="673"/>
      <c r="TH963" s="673"/>
      <c r="TI963" s="673"/>
      <c r="TJ963" s="673"/>
      <c r="TK963" s="673"/>
      <c r="TL963" s="673"/>
      <c r="TM963" s="673"/>
      <c r="TN963" s="673"/>
      <c r="TO963" s="673"/>
      <c r="TP963" s="673"/>
      <c r="TQ963" s="673"/>
      <c r="TR963" s="673"/>
      <c r="TS963" s="673"/>
      <c r="TT963" s="673"/>
      <c r="TU963" s="673"/>
      <c r="TV963" s="673"/>
      <c r="TW963" s="673"/>
      <c r="TX963" s="673"/>
      <c r="TY963" s="673"/>
      <c r="TZ963" s="673"/>
      <c r="UA963" s="673"/>
      <c r="UB963" s="673"/>
      <c r="UC963" s="673"/>
      <c r="UD963" s="673"/>
      <c r="UE963" s="673"/>
      <c r="UF963" s="673"/>
      <c r="UG963" s="673"/>
      <c r="UH963" s="673"/>
      <c r="UI963" s="673"/>
      <c r="UJ963" s="673"/>
      <c r="UK963" s="673"/>
      <c r="UL963" s="673"/>
      <c r="UM963" s="673"/>
      <c r="UN963" s="673"/>
      <c r="UO963" s="673"/>
      <c r="UP963" s="673"/>
      <c r="UQ963" s="673"/>
      <c r="UR963" s="673"/>
      <c r="US963" s="673"/>
      <c r="UT963" s="673"/>
      <c r="UU963" s="673"/>
      <c r="UV963" s="673"/>
      <c r="UW963" s="673"/>
      <c r="UX963" s="673"/>
      <c r="UY963" s="673"/>
      <c r="UZ963" s="673"/>
      <c r="VA963" s="673"/>
      <c r="VB963" s="673"/>
      <c r="VC963" s="673"/>
      <c r="VD963" s="673"/>
      <c r="VE963" s="673"/>
      <c r="VF963" s="673"/>
      <c r="VG963" s="673"/>
      <c r="VH963" s="673"/>
      <c r="VI963" s="673"/>
      <c r="VJ963" s="673"/>
      <c r="VK963" s="673"/>
      <c r="VL963" s="673"/>
      <c r="VM963" s="673"/>
      <c r="VN963" s="673"/>
      <c r="VO963" s="673"/>
      <c r="VP963" s="673"/>
      <c r="VQ963" s="673"/>
      <c r="VR963" s="673"/>
      <c r="VS963" s="673"/>
      <c r="VT963" s="673"/>
      <c r="VU963" s="673"/>
      <c r="VV963" s="673"/>
      <c r="VW963" s="673"/>
      <c r="VX963" s="673"/>
      <c r="VY963" s="673"/>
      <c r="VZ963" s="673"/>
      <c r="WA963" s="673"/>
      <c r="WB963" s="673"/>
      <c r="WC963" s="673"/>
      <c r="WD963" s="673"/>
      <c r="WE963" s="673"/>
      <c r="WF963" s="673"/>
      <c r="WG963" s="673"/>
      <c r="WH963" s="673"/>
      <c r="WI963" s="673"/>
      <c r="WJ963" s="673"/>
      <c r="WK963" s="673"/>
      <c r="WL963" s="673"/>
      <c r="WM963" s="673"/>
      <c r="WN963" s="673"/>
      <c r="WO963" s="673"/>
      <c r="WP963" s="673"/>
      <c r="WQ963" s="673"/>
      <c r="WR963" s="673"/>
      <c r="WS963" s="673"/>
      <c r="WT963" s="673"/>
      <c r="WU963" s="673"/>
      <c r="WV963" s="673"/>
      <c r="WW963" s="673"/>
      <c r="WX963" s="673"/>
      <c r="WY963" s="673"/>
      <c r="WZ963" s="673"/>
      <c r="XA963" s="673"/>
      <c r="XB963" s="673"/>
      <c r="XC963" s="673"/>
      <c r="XD963" s="673"/>
      <c r="XE963" s="673"/>
      <c r="XF963" s="673"/>
      <c r="XG963" s="673"/>
      <c r="XH963" s="673"/>
      <c r="XI963" s="673"/>
      <c r="XJ963" s="673"/>
      <c r="XK963" s="673"/>
      <c r="XL963" s="673"/>
      <c r="XM963" s="673"/>
      <c r="XN963" s="673"/>
      <c r="XO963" s="673"/>
      <c r="XP963" s="673"/>
      <c r="XQ963" s="673"/>
      <c r="XR963" s="673"/>
      <c r="XS963" s="673"/>
      <c r="XT963" s="673"/>
      <c r="XU963" s="673"/>
      <c r="XV963" s="673"/>
      <c r="XW963" s="673"/>
      <c r="XX963" s="673"/>
      <c r="XY963" s="673"/>
      <c r="XZ963" s="673"/>
      <c r="YA963" s="673"/>
      <c r="YB963" s="673"/>
      <c r="YC963" s="673"/>
      <c r="YD963" s="673"/>
      <c r="YE963" s="673"/>
      <c r="YF963" s="673"/>
      <c r="YG963" s="673"/>
      <c r="YH963" s="673"/>
      <c r="YI963" s="673"/>
      <c r="YJ963" s="673"/>
      <c r="YK963" s="673"/>
      <c r="YL963" s="673"/>
      <c r="YM963" s="673"/>
      <c r="YN963" s="673"/>
      <c r="YO963" s="673"/>
      <c r="YP963" s="673"/>
      <c r="YQ963" s="673"/>
      <c r="YR963" s="673"/>
      <c r="YS963" s="673"/>
      <c r="YT963" s="673"/>
      <c r="YU963" s="673"/>
      <c r="YV963" s="673"/>
      <c r="YW963" s="673"/>
      <c r="YX963" s="673"/>
      <c r="YY963" s="673"/>
      <c r="YZ963" s="673"/>
      <c r="ZA963" s="673"/>
      <c r="ZB963" s="673"/>
      <c r="ZC963" s="673"/>
      <c r="ZD963" s="673"/>
      <c r="ZE963" s="673"/>
      <c r="ZF963" s="673"/>
      <c r="ZG963" s="673"/>
      <c r="ZH963" s="673"/>
      <c r="ZI963" s="673"/>
      <c r="ZJ963" s="673"/>
      <c r="ZK963" s="673"/>
      <c r="ZL963" s="673"/>
      <c r="ZM963" s="673"/>
      <c r="ZN963" s="673"/>
      <c r="ZO963" s="673"/>
      <c r="ZP963" s="673"/>
      <c r="ZQ963" s="673"/>
      <c r="ZR963" s="673"/>
      <c r="ZS963" s="673"/>
      <c r="ZT963" s="673"/>
      <c r="ZU963" s="673"/>
      <c r="ZV963" s="673"/>
      <c r="ZW963" s="673"/>
      <c r="ZX963" s="673"/>
      <c r="ZY963" s="673"/>
      <c r="ZZ963" s="673"/>
      <c r="AAA963" s="673"/>
      <c r="AAB963" s="673"/>
      <c r="AAC963" s="673"/>
      <c r="AAD963" s="673"/>
      <c r="AAE963" s="673"/>
      <c r="AAF963" s="673"/>
      <c r="AAG963" s="673"/>
      <c r="AAH963" s="673"/>
      <c r="AAI963" s="673"/>
      <c r="AAJ963" s="673"/>
      <c r="AAK963" s="673"/>
      <c r="AAL963" s="673"/>
      <c r="AAM963" s="673"/>
      <c r="AAN963" s="673"/>
      <c r="AAO963" s="673"/>
      <c r="AAP963" s="673"/>
      <c r="AAQ963" s="673"/>
      <c r="AAR963" s="673"/>
      <c r="AAS963" s="673"/>
      <c r="AAT963" s="673"/>
      <c r="AAU963" s="673"/>
      <c r="AAV963" s="673"/>
      <c r="AAW963" s="673"/>
      <c r="AAX963" s="673"/>
      <c r="AAY963" s="673"/>
      <c r="AAZ963" s="673"/>
      <c r="ABA963" s="673"/>
      <c r="ABB963" s="673"/>
      <c r="ABC963" s="673"/>
      <c r="ABD963" s="673"/>
      <c r="ABE963" s="673"/>
      <c r="ABF963" s="673"/>
      <c r="ABG963" s="673"/>
      <c r="ABH963" s="673"/>
      <c r="ABI963" s="673"/>
      <c r="ABJ963" s="673"/>
      <c r="ABK963" s="673"/>
      <c r="ABL963" s="673"/>
      <c r="ABM963" s="673"/>
      <c r="ABN963" s="673"/>
      <c r="ABO963" s="673"/>
      <c r="ABP963" s="673"/>
      <c r="ABQ963" s="673"/>
      <c r="ABR963" s="673"/>
      <c r="ABS963" s="673"/>
      <c r="ABT963" s="673"/>
      <c r="ABU963" s="673"/>
      <c r="ABV963" s="673"/>
      <c r="ABW963" s="673"/>
      <c r="ABX963" s="673"/>
      <c r="ABY963" s="673"/>
      <c r="ABZ963" s="673"/>
      <c r="ACA963" s="673"/>
      <c r="ACB963" s="673"/>
      <c r="ACC963" s="673"/>
      <c r="ACD963" s="673"/>
      <c r="ACE963" s="673"/>
      <c r="ACF963" s="673"/>
      <c r="ACG963" s="673"/>
      <c r="ACH963" s="673"/>
      <c r="ACI963" s="673"/>
      <c r="ACJ963" s="673"/>
      <c r="ACK963" s="673"/>
      <c r="ACL963" s="673"/>
      <c r="ACM963" s="673"/>
      <c r="ACN963" s="673"/>
      <c r="ACO963" s="673"/>
      <c r="ACP963" s="673"/>
      <c r="ACQ963" s="673"/>
      <c r="ACR963" s="673"/>
      <c r="ACS963" s="673"/>
      <c r="ACT963" s="673"/>
      <c r="ACU963" s="673"/>
      <c r="ACV963" s="673"/>
      <c r="ACW963" s="673"/>
      <c r="ACX963" s="673"/>
      <c r="ACY963" s="673"/>
      <c r="ACZ963" s="673"/>
      <c r="ADA963" s="673"/>
      <c r="ADB963" s="673"/>
      <c r="ADC963" s="673"/>
      <c r="ADD963" s="673"/>
      <c r="ADE963" s="673"/>
      <c r="ADF963" s="673"/>
      <c r="ADG963" s="673"/>
      <c r="ADH963" s="673"/>
      <c r="ADI963" s="673"/>
      <c r="ADJ963" s="673"/>
      <c r="ADK963" s="673"/>
      <c r="ADL963" s="673"/>
      <c r="ADM963" s="673"/>
      <c r="ADN963" s="673"/>
      <c r="ADO963" s="673"/>
      <c r="ADP963" s="673"/>
      <c r="ADQ963" s="673"/>
      <c r="ADR963" s="673"/>
      <c r="ADS963" s="673"/>
      <c r="ADT963" s="673"/>
      <c r="ADU963" s="673"/>
      <c r="ADV963" s="673"/>
      <c r="ADW963" s="673"/>
      <c r="ADX963" s="673"/>
      <c r="ADY963" s="673"/>
      <c r="ADZ963" s="673"/>
      <c r="AEA963" s="673"/>
      <c r="AEB963" s="673"/>
      <c r="AEC963" s="673"/>
      <c r="AED963" s="673"/>
      <c r="AEE963" s="673"/>
      <c r="AEF963" s="673"/>
      <c r="AEG963" s="673"/>
      <c r="AEH963" s="673"/>
      <c r="AEI963" s="673"/>
      <c r="AEJ963" s="673"/>
      <c r="AEK963" s="673"/>
      <c r="AEL963" s="673"/>
      <c r="AEM963" s="673"/>
      <c r="AEN963" s="673"/>
      <c r="AEO963" s="673"/>
      <c r="AEP963" s="673"/>
      <c r="AEQ963" s="673"/>
      <c r="AER963" s="673"/>
      <c r="AES963" s="673"/>
      <c r="AET963" s="673"/>
      <c r="AEU963" s="673"/>
      <c r="AEV963" s="673"/>
      <c r="AEW963" s="673"/>
      <c r="AEX963" s="673"/>
      <c r="AEY963" s="673"/>
      <c r="AEZ963" s="673"/>
      <c r="AFA963" s="673"/>
      <c r="AFB963" s="673"/>
      <c r="AFC963" s="673"/>
      <c r="AFD963" s="673"/>
      <c r="AFE963" s="673"/>
      <c r="AFF963" s="673"/>
      <c r="AFG963" s="673"/>
      <c r="AFH963" s="673"/>
      <c r="AFI963" s="673"/>
      <c r="AFJ963" s="673"/>
      <c r="AFK963" s="673"/>
      <c r="AFL963" s="673"/>
      <c r="AFM963" s="673"/>
      <c r="AFN963" s="673"/>
      <c r="AFO963" s="673"/>
      <c r="AFP963" s="673"/>
      <c r="AFQ963" s="673"/>
      <c r="AFR963" s="673"/>
      <c r="AFS963" s="673"/>
      <c r="AFT963" s="673"/>
      <c r="AFU963" s="673"/>
      <c r="AFV963" s="673"/>
      <c r="AFW963" s="673"/>
      <c r="AFX963" s="673"/>
      <c r="AFY963" s="673"/>
      <c r="AFZ963" s="673"/>
      <c r="AGA963" s="673"/>
      <c r="AGB963" s="673"/>
      <c r="AGC963" s="673"/>
      <c r="AGD963" s="673"/>
      <c r="AGE963" s="673"/>
      <c r="AGF963" s="673"/>
      <c r="AGG963" s="673"/>
      <c r="AGH963" s="673"/>
      <c r="AGI963" s="673"/>
      <c r="AGJ963" s="673"/>
      <c r="AGK963" s="673"/>
      <c r="AGL963" s="673"/>
      <c r="AGM963" s="673"/>
      <c r="AGN963" s="673"/>
      <c r="AGO963" s="673"/>
      <c r="AGP963" s="673"/>
      <c r="AGQ963" s="673"/>
      <c r="AGR963" s="673"/>
      <c r="AGS963" s="673"/>
      <c r="AGT963" s="673"/>
      <c r="AGU963" s="673"/>
      <c r="AGV963" s="673"/>
      <c r="AGW963" s="673"/>
      <c r="AGX963" s="673"/>
      <c r="AGY963" s="673"/>
      <c r="AGZ963" s="673"/>
      <c r="AHA963" s="673"/>
      <c r="AHB963" s="673"/>
      <c r="AHC963" s="673"/>
      <c r="AHD963" s="673"/>
      <c r="AHE963" s="673"/>
      <c r="AHF963" s="673"/>
      <c r="AHG963" s="673"/>
      <c r="AHH963" s="673"/>
      <c r="AHI963" s="673"/>
      <c r="AHJ963" s="673"/>
      <c r="AHK963" s="673"/>
      <c r="AHL963" s="673"/>
      <c r="AHM963" s="673"/>
      <c r="AHN963" s="673"/>
      <c r="AHO963" s="673"/>
      <c r="AHP963" s="673"/>
      <c r="AHQ963" s="673"/>
      <c r="AHR963" s="673"/>
      <c r="AHS963" s="673"/>
      <c r="AHT963" s="673"/>
      <c r="AHU963" s="673"/>
      <c r="AHV963" s="673"/>
      <c r="AHW963" s="673"/>
      <c r="AHX963" s="673"/>
      <c r="AHY963" s="673"/>
      <c r="AHZ963" s="673"/>
      <c r="AIA963" s="673"/>
      <c r="AIB963" s="673"/>
      <c r="AIC963" s="673"/>
      <c r="AID963" s="673"/>
      <c r="AIE963" s="673"/>
      <c r="AIF963" s="673"/>
      <c r="AIG963" s="673"/>
      <c r="AIH963" s="673"/>
      <c r="AII963" s="673"/>
      <c r="AIJ963" s="673"/>
      <c r="AIK963" s="673"/>
      <c r="AIL963" s="673"/>
      <c r="AIM963" s="673"/>
      <c r="AIN963" s="673"/>
      <c r="AIO963" s="673"/>
      <c r="AIP963" s="673"/>
      <c r="AIQ963" s="673"/>
      <c r="AIR963" s="673"/>
      <c r="AIS963" s="673"/>
      <c r="AIT963" s="673"/>
      <c r="AIU963" s="673"/>
      <c r="AIV963" s="673"/>
      <c r="AIW963" s="673"/>
      <c r="AIX963" s="673"/>
      <c r="AIY963" s="673"/>
      <c r="AIZ963" s="673"/>
      <c r="AJA963" s="673"/>
      <c r="AJB963" s="673"/>
      <c r="AJC963" s="673"/>
      <c r="AJD963" s="673"/>
      <c r="AJE963" s="673"/>
      <c r="AJF963" s="673"/>
      <c r="AJG963" s="673"/>
      <c r="AJH963" s="673"/>
      <c r="AJI963" s="673"/>
      <c r="AJJ963" s="673"/>
      <c r="AJK963" s="673"/>
      <c r="AJL963" s="673"/>
      <c r="AJM963" s="673"/>
      <c r="AJN963" s="673"/>
      <c r="AJO963" s="673"/>
      <c r="AJP963" s="673"/>
      <c r="AJQ963" s="673"/>
      <c r="AJR963" s="673"/>
      <c r="AJS963" s="673"/>
      <c r="AJT963" s="673"/>
      <c r="AJU963" s="673"/>
      <c r="AJV963" s="673"/>
      <c r="AJW963" s="673"/>
      <c r="AJX963" s="673"/>
      <c r="AJY963" s="673"/>
      <c r="AJZ963" s="673"/>
      <c r="AKA963" s="673"/>
      <c r="AKB963" s="673"/>
      <c r="AKC963" s="673"/>
      <c r="AKD963" s="673"/>
      <c r="AKE963" s="673"/>
      <c r="AKF963" s="673"/>
      <c r="AKG963" s="673"/>
      <c r="AKH963" s="673"/>
      <c r="AKI963" s="673"/>
      <c r="AKJ963" s="673"/>
      <c r="AKK963" s="673"/>
      <c r="AKL963" s="673"/>
      <c r="AKM963" s="673"/>
      <c r="AKN963" s="673"/>
      <c r="AKO963" s="673"/>
      <c r="AKP963" s="673"/>
      <c r="AKQ963" s="673"/>
      <c r="AKR963" s="673"/>
      <c r="AKS963" s="673"/>
      <c r="AKT963" s="673"/>
      <c r="AKU963" s="673"/>
      <c r="AKV963" s="673"/>
      <c r="AKW963" s="673"/>
      <c r="AKX963" s="673"/>
      <c r="AKY963" s="673"/>
      <c r="AKZ963" s="673"/>
      <c r="ALA963" s="673"/>
      <c r="ALB963" s="673"/>
      <c r="ALC963" s="673"/>
      <c r="ALD963" s="673"/>
      <c r="ALE963" s="673"/>
      <c r="ALF963" s="673"/>
      <c r="ALG963" s="673"/>
      <c r="ALH963" s="673"/>
      <c r="ALI963" s="673"/>
      <c r="ALJ963" s="673"/>
      <c r="ALK963" s="673"/>
      <c r="ALL963" s="673"/>
      <c r="ALM963" s="673"/>
      <c r="ALN963" s="673"/>
      <c r="ALO963" s="673"/>
      <c r="ALP963" s="673"/>
      <c r="ALQ963" s="673"/>
      <c r="ALR963" s="673"/>
      <c r="ALS963" s="673"/>
      <c r="ALT963" s="673"/>
      <c r="ALU963" s="673"/>
      <c r="ALV963" s="673"/>
      <c r="ALW963" s="673"/>
      <c r="ALX963" s="673"/>
      <c r="ALY963" s="673"/>
      <c r="ALZ963" s="673"/>
      <c r="AMA963" s="673"/>
      <c r="AMB963" s="673"/>
      <c r="AMC963" s="673"/>
      <c r="AMD963" s="673"/>
      <c r="AME963" s="673"/>
      <c r="AMF963" s="673"/>
      <c r="AMG963" s="673"/>
      <c r="AMH963" s="673"/>
      <c r="AMI963" s="673"/>
      <c r="AMJ963" s="673"/>
      <c r="AMK963" s="673"/>
      <c r="AML963" s="673"/>
      <c r="AMM963" s="673"/>
      <c r="AMN963" s="673"/>
      <c r="AMO963" s="673"/>
      <c r="AMP963" s="673"/>
      <c r="AMQ963" s="673"/>
      <c r="AMR963" s="673"/>
      <c r="AMS963" s="673"/>
      <c r="AMT963" s="673"/>
      <c r="AMU963" s="673"/>
      <c r="AMV963" s="673"/>
      <c r="AMW963" s="673"/>
      <c r="AMX963" s="673"/>
      <c r="AMY963" s="673"/>
      <c r="AMZ963" s="673"/>
      <c r="ANA963" s="673"/>
      <c r="ANB963" s="673"/>
      <c r="ANC963" s="673"/>
      <c r="AND963" s="673"/>
      <c r="ANE963" s="673"/>
      <c r="ANF963" s="673"/>
      <c r="ANG963" s="673"/>
      <c r="ANH963" s="673"/>
      <c r="ANI963" s="673"/>
      <c r="ANJ963" s="673"/>
      <c r="ANK963" s="673"/>
      <c r="ANL963" s="673"/>
      <c r="ANM963" s="673"/>
      <c r="ANN963" s="673"/>
      <c r="ANO963" s="673"/>
      <c r="ANP963" s="673"/>
      <c r="ANQ963" s="673"/>
      <c r="ANR963" s="673"/>
      <c r="ANS963" s="673"/>
      <c r="ANT963" s="673"/>
      <c r="ANU963" s="673"/>
      <c r="ANV963" s="673"/>
      <c r="ANW963" s="673"/>
      <c r="ANX963" s="673"/>
      <c r="ANY963" s="673"/>
      <c r="ANZ963" s="673"/>
      <c r="AOA963" s="673"/>
      <c r="AOB963" s="673"/>
      <c r="AOC963" s="673"/>
      <c r="AOD963" s="673"/>
      <c r="AOE963" s="673"/>
      <c r="AOF963" s="673"/>
      <c r="AOG963" s="673"/>
      <c r="AOH963" s="673"/>
      <c r="AOI963" s="673"/>
      <c r="AOJ963" s="673"/>
      <c r="AOK963" s="673"/>
      <c r="AOL963" s="673"/>
      <c r="AOM963" s="673"/>
      <c r="AON963" s="673"/>
      <c r="AOO963" s="673"/>
      <c r="AOP963" s="673"/>
      <c r="AOQ963" s="673"/>
      <c r="AOR963" s="673"/>
      <c r="AOS963" s="673"/>
      <c r="AOT963" s="673"/>
      <c r="AOU963" s="673"/>
      <c r="AOV963" s="673"/>
      <c r="AOW963" s="673"/>
      <c r="AOX963" s="673"/>
      <c r="AOY963" s="673"/>
      <c r="AOZ963" s="673"/>
      <c r="APA963" s="673"/>
      <c r="APB963" s="673"/>
      <c r="APC963" s="673"/>
      <c r="APD963" s="673"/>
      <c r="APE963" s="673"/>
      <c r="APF963" s="673"/>
      <c r="APG963" s="673"/>
      <c r="APH963" s="673"/>
      <c r="API963" s="673"/>
      <c r="APJ963" s="673"/>
      <c r="APK963" s="673"/>
      <c r="APL963" s="673"/>
      <c r="APM963" s="673"/>
      <c r="APN963" s="673"/>
      <c r="APO963" s="673"/>
      <c r="APP963" s="673"/>
      <c r="APQ963" s="673"/>
      <c r="APR963" s="673"/>
      <c r="APS963" s="673"/>
      <c r="APT963" s="673"/>
      <c r="APU963" s="673"/>
      <c r="APV963" s="673"/>
      <c r="APW963" s="673"/>
      <c r="APX963" s="673"/>
      <c r="APY963" s="673"/>
      <c r="APZ963" s="673"/>
      <c r="AQA963" s="673"/>
      <c r="AQB963" s="673"/>
      <c r="AQC963" s="673"/>
      <c r="AQD963" s="673"/>
      <c r="AQE963" s="673"/>
      <c r="AQF963" s="673"/>
      <c r="AQG963" s="673"/>
      <c r="AQH963" s="673"/>
      <c r="AQI963" s="673"/>
      <c r="AQJ963" s="673"/>
      <c r="AQK963" s="673"/>
      <c r="AQL963" s="673"/>
      <c r="AQM963" s="673"/>
      <c r="AQN963" s="673"/>
      <c r="AQO963" s="673"/>
      <c r="AQP963" s="673"/>
      <c r="AQQ963" s="673"/>
      <c r="AQR963" s="673"/>
      <c r="AQS963" s="673"/>
      <c r="AQT963" s="673"/>
      <c r="AQU963" s="673"/>
      <c r="AQV963" s="673"/>
      <c r="AQW963" s="673"/>
      <c r="AQX963" s="673"/>
      <c r="AQY963" s="673"/>
      <c r="AQZ963" s="673"/>
      <c r="ARA963" s="673"/>
      <c r="ARB963" s="673"/>
      <c r="ARC963" s="673"/>
      <c r="ARD963" s="673"/>
      <c r="ARE963" s="673"/>
      <c r="ARF963" s="673"/>
      <c r="ARG963" s="673"/>
      <c r="ARH963" s="673"/>
      <c r="ARI963" s="673"/>
      <c r="ARJ963" s="673"/>
      <c r="ARK963" s="673"/>
      <c r="ARL963" s="673"/>
      <c r="ARM963" s="673"/>
      <c r="ARN963" s="673"/>
      <c r="ARO963" s="673"/>
      <c r="ARP963" s="673"/>
      <c r="ARQ963" s="673"/>
      <c r="ARR963" s="673"/>
      <c r="ARS963" s="673"/>
      <c r="ART963" s="673"/>
      <c r="ARU963" s="673"/>
      <c r="ARV963" s="673"/>
      <c r="ARW963" s="673"/>
      <c r="ARX963" s="673"/>
      <c r="ARY963" s="673"/>
      <c r="ARZ963" s="673"/>
      <c r="ASA963" s="673"/>
      <c r="ASB963" s="673"/>
      <c r="ASC963" s="673"/>
      <c r="ASD963" s="673"/>
      <c r="ASE963" s="673"/>
      <c r="ASF963" s="673"/>
      <c r="ASG963" s="673"/>
      <c r="ASH963" s="673"/>
      <c r="ASI963" s="673"/>
      <c r="ASJ963" s="673"/>
      <c r="ASK963" s="673"/>
      <c r="ASL963" s="673"/>
      <c r="ASM963" s="673"/>
      <c r="ASN963" s="673"/>
      <c r="ASO963" s="673"/>
      <c r="ASP963" s="673"/>
      <c r="ASQ963" s="673"/>
      <c r="ASR963" s="673"/>
      <c r="ASS963" s="673"/>
      <c r="AST963" s="673"/>
      <c r="ASU963" s="673"/>
      <c r="ASV963" s="673"/>
      <c r="ASW963" s="673"/>
      <c r="ASX963" s="673"/>
      <c r="ASY963" s="673"/>
      <c r="ASZ963" s="673"/>
      <c r="ATA963" s="673"/>
      <c r="ATB963" s="673"/>
      <c r="ATC963" s="673"/>
      <c r="ATD963" s="673"/>
      <c r="ATE963" s="673"/>
      <c r="ATF963" s="673"/>
      <c r="ATG963" s="673"/>
      <c r="ATH963" s="673"/>
      <c r="ATI963" s="673"/>
      <c r="ATJ963" s="673"/>
      <c r="ATK963" s="673"/>
      <c r="ATL963" s="673"/>
      <c r="ATM963" s="673"/>
      <c r="ATN963" s="673"/>
      <c r="ATO963" s="673"/>
      <c r="ATP963" s="673"/>
      <c r="ATQ963" s="673"/>
      <c r="ATR963" s="673"/>
      <c r="ATS963" s="673"/>
      <c r="ATT963" s="673"/>
      <c r="ATU963" s="673"/>
      <c r="ATV963" s="673"/>
      <c r="ATW963" s="673"/>
      <c r="ATX963" s="673"/>
      <c r="ATY963" s="673"/>
      <c r="ATZ963" s="673"/>
      <c r="AUA963" s="673"/>
      <c r="AUB963" s="673"/>
      <c r="AUC963" s="673"/>
      <c r="AUD963" s="673"/>
      <c r="AUE963" s="673"/>
      <c r="AUF963" s="673"/>
      <c r="AUG963" s="673"/>
      <c r="AUH963" s="673"/>
      <c r="AUI963" s="673"/>
      <c r="AUJ963" s="673"/>
      <c r="AUK963" s="673"/>
      <c r="AUL963" s="673"/>
      <c r="AUM963" s="673"/>
      <c r="AUN963" s="673"/>
      <c r="AUO963" s="673"/>
      <c r="AUP963" s="673"/>
      <c r="AUQ963" s="673"/>
      <c r="AUR963" s="673"/>
      <c r="AUS963" s="673"/>
      <c r="AUT963" s="673"/>
      <c r="AUU963" s="673"/>
      <c r="AUV963" s="673"/>
      <c r="AUW963" s="673"/>
      <c r="AUX963" s="673"/>
      <c r="AUY963" s="673"/>
      <c r="AUZ963" s="673"/>
      <c r="AVA963" s="673"/>
      <c r="AVB963" s="673"/>
      <c r="AVC963" s="673"/>
      <c r="AVD963" s="673"/>
      <c r="AVE963" s="673"/>
      <c r="AVF963" s="673"/>
      <c r="AVG963" s="673"/>
      <c r="AVH963" s="673"/>
      <c r="AVI963" s="673"/>
      <c r="AVJ963" s="673"/>
      <c r="AVK963" s="673"/>
    </row>
    <row r="964" spans="1:1259">
      <c r="A964" s="716"/>
      <c r="B964" s="723">
        <v>44568</v>
      </c>
      <c r="C964" s="716"/>
      <c r="D964" s="714" t="s">
        <v>3247</v>
      </c>
      <c r="E964" s="703" t="s">
        <v>3104</v>
      </c>
      <c r="F964" s="703"/>
      <c r="G964" s="703"/>
      <c r="H964" s="703"/>
      <c r="I964" s="698" t="s">
        <v>1699</v>
      </c>
      <c r="J964" s="704"/>
      <c r="K964" s="720" t="s">
        <v>5030</v>
      </c>
      <c r="L964" s="703" t="s">
        <v>3328</v>
      </c>
      <c r="M964" s="706">
        <v>44567</v>
      </c>
      <c r="N964" s="706">
        <v>44778</v>
      </c>
      <c r="O964" s="706"/>
      <c r="P964" s="704"/>
      <c r="Q964" s="704"/>
      <c r="R964" s="704"/>
      <c r="S964" s="703" t="s">
        <v>2425</v>
      </c>
      <c r="T964" s="703">
        <v>60</v>
      </c>
      <c r="U964" s="703"/>
      <c r="V964" s="703" t="s">
        <v>986</v>
      </c>
      <c r="W964" s="703">
        <v>360</v>
      </c>
      <c r="X964" s="707">
        <v>640</v>
      </c>
      <c r="Y964" s="539">
        <f t="shared" ref="Y964:Y1027" si="45">W964*X964</f>
        <v>230400</v>
      </c>
      <c r="Z964" s="708">
        <v>0.505</v>
      </c>
      <c r="AA964" s="681">
        <f t="shared" ref="AA964:AA1027" si="46">Y964*Z964</f>
        <v>116352</v>
      </c>
      <c r="AB964" s="694"/>
      <c r="AC964" s="717">
        <v>0</v>
      </c>
      <c r="AD964" s="692"/>
      <c r="AE964" s="684"/>
      <c r="AF964" s="695">
        <f t="shared" ref="AF964:AF1027" si="47">AA964+AD964+AE964</f>
        <v>116352</v>
      </c>
      <c r="AG964" s="703" t="s">
        <v>1073</v>
      </c>
      <c r="AH964" s="676"/>
      <c r="AI964" s="705" t="s">
        <v>2488</v>
      </c>
      <c r="AJ964" s="703" t="s">
        <v>5029</v>
      </c>
      <c r="AK964" s="711" t="s">
        <v>1149</v>
      </c>
      <c r="AL964" s="703">
        <v>75019</v>
      </c>
      <c r="AM964" s="703" t="s">
        <v>52</v>
      </c>
      <c r="AN964" s="703"/>
      <c r="AO964" s="703"/>
      <c r="AP964" s="712"/>
      <c r="AQ964" s="712" t="s">
        <v>37</v>
      </c>
      <c r="AR964" s="712"/>
      <c r="AS964" s="715"/>
      <c r="AT964" s="715"/>
      <c r="AU964" s="716"/>
      <c r="AV964" s="708">
        <v>0.505</v>
      </c>
    </row>
    <row r="965" spans="1:1259">
      <c r="A965" s="716"/>
      <c r="B965" s="723">
        <v>44568</v>
      </c>
      <c r="C965" s="716"/>
      <c r="D965" s="714" t="s">
        <v>3247</v>
      </c>
      <c r="E965" s="703" t="s">
        <v>3104</v>
      </c>
      <c r="F965" s="703"/>
      <c r="G965" s="703"/>
      <c r="H965" s="703"/>
      <c r="I965" s="698" t="s">
        <v>1699</v>
      </c>
      <c r="J965" s="704"/>
      <c r="K965" s="720" t="s">
        <v>5031</v>
      </c>
      <c r="L965" s="703" t="s">
        <v>3328</v>
      </c>
      <c r="M965" s="706">
        <v>44567</v>
      </c>
      <c r="N965" s="706">
        <v>44806</v>
      </c>
      <c r="O965" s="706"/>
      <c r="P965" s="704"/>
      <c r="Q965" s="704"/>
      <c r="R965" s="704"/>
      <c r="S965" s="703" t="s">
        <v>2425</v>
      </c>
      <c r="T965" s="703">
        <v>60</v>
      </c>
      <c r="U965" s="703"/>
      <c r="V965" s="703" t="s">
        <v>986</v>
      </c>
      <c r="W965" s="703">
        <v>360</v>
      </c>
      <c r="X965" s="707">
        <v>640</v>
      </c>
      <c r="Y965" s="539">
        <f t="shared" si="45"/>
        <v>230400</v>
      </c>
      <c r="Z965" s="708">
        <v>0.505</v>
      </c>
      <c r="AA965" s="681">
        <f t="shared" si="46"/>
        <v>116352</v>
      </c>
      <c r="AB965" s="694"/>
      <c r="AC965" s="717">
        <v>0</v>
      </c>
      <c r="AD965" s="692"/>
      <c r="AE965" s="684"/>
      <c r="AF965" s="695">
        <f t="shared" si="47"/>
        <v>116352</v>
      </c>
      <c r="AG965" s="703" t="s">
        <v>1073</v>
      </c>
      <c r="AH965" s="676"/>
      <c r="AI965" s="705" t="s">
        <v>2488</v>
      </c>
      <c r="AJ965" s="703" t="s">
        <v>5029</v>
      </c>
      <c r="AK965" s="711" t="s">
        <v>1149</v>
      </c>
      <c r="AL965" s="703">
        <v>75019</v>
      </c>
      <c r="AM965" s="703" t="s">
        <v>52</v>
      </c>
      <c r="AN965" s="703"/>
      <c r="AO965" s="703"/>
      <c r="AP965" s="712"/>
      <c r="AQ965" s="712" t="s">
        <v>37</v>
      </c>
      <c r="AR965" s="712"/>
      <c r="AS965" s="715"/>
      <c r="AT965" s="715"/>
      <c r="AU965" s="716"/>
      <c r="AV965" s="708">
        <v>0.505</v>
      </c>
    </row>
    <row r="966" spans="1:1259">
      <c r="A966" s="716"/>
      <c r="B966" s="723">
        <v>44568</v>
      </c>
      <c r="C966" s="716"/>
      <c r="D966" s="714" t="s">
        <v>3247</v>
      </c>
      <c r="E966" s="703" t="s">
        <v>3104</v>
      </c>
      <c r="F966" s="703"/>
      <c r="G966" s="703"/>
      <c r="H966" s="703"/>
      <c r="I966" s="698" t="s">
        <v>1699</v>
      </c>
      <c r="J966" s="704"/>
      <c r="K966" s="720" t="s">
        <v>5032</v>
      </c>
      <c r="L966" s="703" t="s">
        <v>3328</v>
      </c>
      <c r="M966" s="706">
        <v>44567</v>
      </c>
      <c r="N966" s="706">
        <v>44837</v>
      </c>
      <c r="O966" s="706"/>
      <c r="P966" s="704"/>
      <c r="Q966" s="704"/>
      <c r="R966" s="704"/>
      <c r="S966" s="703" t="s">
        <v>2425</v>
      </c>
      <c r="T966" s="703">
        <v>60</v>
      </c>
      <c r="U966" s="703"/>
      <c r="V966" s="703" t="s">
        <v>986</v>
      </c>
      <c r="W966" s="703">
        <v>360</v>
      </c>
      <c r="X966" s="707">
        <v>640</v>
      </c>
      <c r="Y966" s="539">
        <f t="shared" si="45"/>
        <v>230400</v>
      </c>
      <c r="Z966" s="708">
        <v>0.505</v>
      </c>
      <c r="AA966" s="681">
        <f t="shared" si="46"/>
        <v>116352</v>
      </c>
      <c r="AB966" s="694"/>
      <c r="AC966" s="717">
        <v>0</v>
      </c>
      <c r="AD966" s="692"/>
      <c r="AE966" s="684"/>
      <c r="AF966" s="695">
        <f t="shared" si="47"/>
        <v>116352</v>
      </c>
      <c r="AG966" s="703" t="s">
        <v>1073</v>
      </c>
      <c r="AH966" s="676"/>
      <c r="AI966" s="705" t="s">
        <v>2488</v>
      </c>
      <c r="AJ966" s="703" t="s">
        <v>5029</v>
      </c>
      <c r="AK966" s="711" t="s">
        <v>1149</v>
      </c>
      <c r="AL966" s="703">
        <v>75019</v>
      </c>
      <c r="AM966" s="703" t="s">
        <v>52</v>
      </c>
      <c r="AN966" s="703"/>
      <c r="AO966" s="703"/>
      <c r="AP966" s="712"/>
      <c r="AQ966" s="712" t="s">
        <v>37</v>
      </c>
      <c r="AR966" s="712"/>
      <c r="AS966" s="715"/>
      <c r="AT966" s="715"/>
      <c r="AU966" s="716"/>
      <c r="AV966" s="708">
        <v>0.505</v>
      </c>
    </row>
    <row r="967" spans="1:1259">
      <c r="A967" s="716"/>
      <c r="B967" s="723">
        <v>44568</v>
      </c>
      <c r="C967" s="716"/>
      <c r="D967" s="714" t="s">
        <v>3247</v>
      </c>
      <c r="E967" s="703" t="s">
        <v>3104</v>
      </c>
      <c r="F967" s="703"/>
      <c r="G967" s="703"/>
      <c r="H967" s="703"/>
      <c r="I967" s="698" t="s">
        <v>1699</v>
      </c>
      <c r="J967" s="704"/>
      <c r="K967" s="720" t="s">
        <v>5033</v>
      </c>
      <c r="L967" s="703" t="s">
        <v>3328</v>
      </c>
      <c r="M967" s="706">
        <v>44567</v>
      </c>
      <c r="N967" s="706">
        <v>44869</v>
      </c>
      <c r="O967" s="706"/>
      <c r="P967" s="704"/>
      <c r="Q967" s="704"/>
      <c r="R967" s="704"/>
      <c r="S967" s="703" t="s">
        <v>2425</v>
      </c>
      <c r="T967" s="703">
        <v>60</v>
      </c>
      <c r="U967" s="703"/>
      <c r="V967" s="703" t="s">
        <v>986</v>
      </c>
      <c r="W967" s="703">
        <v>360</v>
      </c>
      <c r="X967" s="707">
        <v>640</v>
      </c>
      <c r="Y967" s="539">
        <f t="shared" si="45"/>
        <v>230400</v>
      </c>
      <c r="Z967" s="708">
        <v>0.505</v>
      </c>
      <c r="AA967" s="681">
        <f t="shared" si="46"/>
        <v>116352</v>
      </c>
      <c r="AB967" s="694"/>
      <c r="AC967" s="717">
        <v>0</v>
      </c>
      <c r="AD967" s="692"/>
      <c r="AE967" s="684"/>
      <c r="AF967" s="695">
        <f t="shared" si="47"/>
        <v>116352</v>
      </c>
      <c r="AG967" s="703" t="s">
        <v>1073</v>
      </c>
      <c r="AH967" s="676"/>
      <c r="AI967" s="705" t="s">
        <v>2488</v>
      </c>
      <c r="AJ967" s="703" t="s">
        <v>5029</v>
      </c>
      <c r="AK967" s="711" t="s">
        <v>1149</v>
      </c>
      <c r="AL967" s="703">
        <v>75019</v>
      </c>
      <c r="AM967" s="703" t="s">
        <v>52</v>
      </c>
      <c r="AN967" s="703"/>
      <c r="AO967" s="703"/>
      <c r="AP967" s="712"/>
      <c r="AQ967" s="712" t="s">
        <v>37</v>
      </c>
      <c r="AR967" s="712"/>
      <c r="AS967" s="715"/>
      <c r="AT967" s="715"/>
      <c r="AU967" s="716"/>
      <c r="AV967" s="708">
        <v>0.505</v>
      </c>
    </row>
    <row r="968" spans="1:1259">
      <c r="A968" s="716"/>
      <c r="B968" s="723">
        <v>44568</v>
      </c>
      <c r="C968" s="716"/>
      <c r="D968" s="714" t="s">
        <v>3247</v>
      </c>
      <c r="E968" s="703" t="s">
        <v>3104</v>
      </c>
      <c r="F968" s="703"/>
      <c r="G968" s="703"/>
      <c r="H968" s="703"/>
      <c r="I968" s="698" t="s">
        <v>1699</v>
      </c>
      <c r="J968" s="704"/>
      <c r="K968" s="720" t="s">
        <v>5034</v>
      </c>
      <c r="L968" s="703" t="s">
        <v>3328</v>
      </c>
      <c r="M968" s="706">
        <v>44567</v>
      </c>
      <c r="N968" s="706">
        <v>44896</v>
      </c>
      <c r="O968" s="706"/>
      <c r="P968" s="704"/>
      <c r="Q968" s="704"/>
      <c r="R968" s="704"/>
      <c r="S968" s="703" t="s">
        <v>2425</v>
      </c>
      <c r="T968" s="703">
        <v>60</v>
      </c>
      <c r="U968" s="703"/>
      <c r="V968" s="703" t="s">
        <v>986</v>
      </c>
      <c r="W968" s="703">
        <v>360</v>
      </c>
      <c r="X968" s="707">
        <v>640</v>
      </c>
      <c r="Y968" s="539">
        <f t="shared" si="45"/>
        <v>230400</v>
      </c>
      <c r="Z968" s="708">
        <v>0.505</v>
      </c>
      <c r="AA968" s="681">
        <f t="shared" si="46"/>
        <v>116352</v>
      </c>
      <c r="AB968" s="694"/>
      <c r="AC968" s="717">
        <v>0</v>
      </c>
      <c r="AD968" s="692"/>
      <c r="AE968" s="684"/>
      <c r="AF968" s="695">
        <f t="shared" si="47"/>
        <v>116352</v>
      </c>
      <c r="AG968" s="703" t="s">
        <v>1073</v>
      </c>
      <c r="AH968" s="676"/>
      <c r="AI968" s="705" t="s">
        <v>2488</v>
      </c>
      <c r="AJ968" s="703" t="s">
        <v>5029</v>
      </c>
      <c r="AK968" s="711" t="s">
        <v>1149</v>
      </c>
      <c r="AL968" s="703">
        <v>75019</v>
      </c>
      <c r="AM968" s="703" t="s">
        <v>52</v>
      </c>
      <c r="AN968" s="703"/>
      <c r="AO968" s="703"/>
      <c r="AP968" s="712"/>
      <c r="AQ968" s="712" t="s">
        <v>37</v>
      </c>
      <c r="AR968" s="712"/>
      <c r="AS968" s="715"/>
      <c r="AT968" s="715"/>
      <c r="AU968" s="716"/>
      <c r="AV968" s="708">
        <v>0.505</v>
      </c>
    </row>
    <row r="969" spans="1:1259">
      <c r="A969" s="716"/>
      <c r="B969" s="723">
        <v>44568</v>
      </c>
      <c r="C969" s="716"/>
      <c r="D969" s="714" t="s">
        <v>3247</v>
      </c>
      <c r="E969" s="703" t="s">
        <v>3104</v>
      </c>
      <c r="F969" s="703"/>
      <c r="G969" s="703"/>
      <c r="H969" s="703"/>
      <c r="I969" s="698" t="s">
        <v>1699</v>
      </c>
      <c r="J969" s="704"/>
      <c r="K969" s="705" t="s">
        <v>5035</v>
      </c>
      <c r="L969" s="703" t="s">
        <v>3340</v>
      </c>
      <c r="M969" s="706">
        <v>44568</v>
      </c>
      <c r="N969" s="706">
        <v>44746</v>
      </c>
      <c r="O969" s="706"/>
      <c r="P969" s="704"/>
      <c r="Q969" s="704"/>
      <c r="R969" s="704"/>
      <c r="S969" s="703" t="s">
        <v>2425</v>
      </c>
      <c r="T969" s="703">
        <v>60</v>
      </c>
      <c r="U969" s="703"/>
      <c r="V969" s="703" t="s">
        <v>986</v>
      </c>
      <c r="W969" s="703">
        <v>360</v>
      </c>
      <c r="X969" s="707">
        <v>640</v>
      </c>
      <c r="Y969" s="539">
        <f t="shared" si="45"/>
        <v>230400</v>
      </c>
      <c r="Z969" s="708">
        <v>0.505</v>
      </c>
      <c r="AA969" s="681">
        <f t="shared" si="46"/>
        <v>116352</v>
      </c>
      <c r="AB969" s="682"/>
      <c r="AC969" s="683">
        <v>0</v>
      </c>
      <c r="AD969" s="710"/>
      <c r="AE969" s="709"/>
      <c r="AF969" s="695">
        <f t="shared" si="47"/>
        <v>116352</v>
      </c>
      <c r="AG969" s="703" t="s">
        <v>1073</v>
      </c>
      <c r="AH969" s="703"/>
      <c r="AI969" s="705">
        <v>60</v>
      </c>
      <c r="AJ969" s="703" t="s">
        <v>1610</v>
      </c>
      <c r="AK969" s="711" t="s">
        <v>1149</v>
      </c>
      <c r="AL969" s="703">
        <v>78744</v>
      </c>
      <c r="AM969" s="703" t="s">
        <v>52</v>
      </c>
      <c r="AN969" s="703"/>
      <c r="AO969" s="703"/>
      <c r="AP969" s="712"/>
      <c r="AQ969" s="712" t="s">
        <v>37</v>
      </c>
      <c r="AR969" s="712"/>
      <c r="AS969" s="715" t="s">
        <v>1157</v>
      </c>
      <c r="AT969" s="715" t="s">
        <v>1078</v>
      </c>
      <c r="AU969" s="715" t="s">
        <v>1078</v>
      </c>
      <c r="AV969" s="708">
        <v>0.505</v>
      </c>
    </row>
    <row r="970" spans="1:1259">
      <c r="A970" s="716"/>
      <c r="B970" s="723">
        <v>44568</v>
      </c>
      <c r="C970" s="716"/>
      <c r="D970" s="714" t="s">
        <v>3247</v>
      </c>
      <c r="E970" s="703" t="s">
        <v>3104</v>
      </c>
      <c r="F970" s="703"/>
      <c r="G970" s="703"/>
      <c r="H970" s="703"/>
      <c r="I970" s="698" t="s">
        <v>1699</v>
      </c>
      <c r="J970" s="704"/>
      <c r="K970" s="705" t="s">
        <v>5036</v>
      </c>
      <c r="L970" s="703" t="s">
        <v>3340</v>
      </c>
      <c r="M970" s="706">
        <v>44568</v>
      </c>
      <c r="N970" s="706">
        <v>44778</v>
      </c>
      <c r="O970" s="706"/>
      <c r="P970" s="704"/>
      <c r="Q970" s="704"/>
      <c r="R970" s="704"/>
      <c r="S970" s="703" t="s">
        <v>2425</v>
      </c>
      <c r="T970" s="703">
        <v>60</v>
      </c>
      <c r="U970" s="703"/>
      <c r="V970" s="703" t="s">
        <v>986</v>
      </c>
      <c r="W970" s="703">
        <v>360</v>
      </c>
      <c r="X970" s="707">
        <v>640</v>
      </c>
      <c r="Y970" s="539">
        <f t="shared" si="45"/>
        <v>230400</v>
      </c>
      <c r="Z970" s="708">
        <v>0.505</v>
      </c>
      <c r="AA970" s="681">
        <f t="shared" si="46"/>
        <v>116352</v>
      </c>
      <c r="AB970" s="682"/>
      <c r="AC970" s="683">
        <v>0</v>
      </c>
      <c r="AD970" s="710"/>
      <c r="AE970" s="709"/>
      <c r="AF970" s="695">
        <f t="shared" si="47"/>
        <v>116352</v>
      </c>
      <c r="AG970" s="703" t="s">
        <v>1073</v>
      </c>
      <c r="AH970" s="703"/>
      <c r="AI970" s="705">
        <v>60</v>
      </c>
      <c r="AJ970" s="703" t="s">
        <v>1610</v>
      </c>
      <c r="AK970" s="711" t="s">
        <v>1149</v>
      </c>
      <c r="AL970" s="703">
        <v>78744</v>
      </c>
      <c r="AM970" s="703" t="s">
        <v>52</v>
      </c>
      <c r="AN970" s="703"/>
      <c r="AO970" s="703"/>
      <c r="AP970" s="712"/>
      <c r="AQ970" s="712" t="s">
        <v>37</v>
      </c>
      <c r="AR970" s="712"/>
      <c r="AS970" s="715" t="s">
        <v>1157</v>
      </c>
      <c r="AT970" s="715" t="s">
        <v>1078</v>
      </c>
      <c r="AU970" s="715" t="s">
        <v>1078</v>
      </c>
      <c r="AV970" s="708">
        <v>0.505</v>
      </c>
    </row>
    <row r="971" spans="1:1259">
      <c r="A971" s="716"/>
      <c r="B971" s="723">
        <v>44568</v>
      </c>
      <c r="C971" s="716"/>
      <c r="D971" s="714" t="s">
        <v>3247</v>
      </c>
      <c r="E971" s="703" t="s">
        <v>3104</v>
      </c>
      <c r="F971" s="703"/>
      <c r="G971" s="703"/>
      <c r="H971" s="703"/>
      <c r="I971" s="698" t="s">
        <v>1699</v>
      </c>
      <c r="J971" s="704"/>
      <c r="K971" s="705" t="s">
        <v>5037</v>
      </c>
      <c r="L971" s="703" t="s">
        <v>3340</v>
      </c>
      <c r="M971" s="706">
        <v>44568</v>
      </c>
      <c r="N971" s="706">
        <v>44806</v>
      </c>
      <c r="O971" s="706"/>
      <c r="P971" s="704"/>
      <c r="Q971" s="704"/>
      <c r="R971" s="704"/>
      <c r="S971" s="703" t="s">
        <v>2425</v>
      </c>
      <c r="T971" s="703">
        <v>60</v>
      </c>
      <c r="U971" s="703"/>
      <c r="V971" s="703" t="s">
        <v>986</v>
      </c>
      <c r="W971" s="703">
        <v>360</v>
      </c>
      <c r="X971" s="707">
        <v>640</v>
      </c>
      <c r="Y971" s="539">
        <f t="shared" si="45"/>
        <v>230400</v>
      </c>
      <c r="Z971" s="708">
        <v>0.505</v>
      </c>
      <c r="AA971" s="681">
        <f t="shared" si="46"/>
        <v>116352</v>
      </c>
      <c r="AB971" s="682"/>
      <c r="AC971" s="683">
        <v>0</v>
      </c>
      <c r="AD971" s="710"/>
      <c r="AE971" s="709"/>
      <c r="AF971" s="695">
        <f t="shared" si="47"/>
        <v>116352</v>
      </c>
      <c r="AG971" s="703" t="s">
        <v>1073</v>
      </c>
      <c r="AH971" s="703"/>
      <c r="AI971" s="705">
        <v>60</v>
      </c>
      <c r="AJ971" s="703" t="s">
        <v>1610</v>
      </c>
      <c r="AK971" s="711" t="s">
        <v>1149</v>
      </c>
      <c r="AL971" s="703">
        <v>78744</v>
      </c>
      <c r="AM971" s="703" t="s">
        <v>52</v>
      </c>
      <c r="AN971" s="703"/>
      <c r="AO971" s="703"/>
      <c r="AP971" s="712"/>
      <c r="AQ971" s="712" t="s">
        <v>37</v>
      </c>
      <c r="AR971" s="712"/>
      <c r="AS971" s="715" t="s">
        <v>1157</v>
      </c>
      <c r="AT971" s="715" t="s">
        <v>1078</v>
      </c>
      <c r="AU971" s="715" t="s">
        <v>1078</v>
      </c>
      <c r="AV971" s="708">
        <v>0.505</v>
      </c>
    </row>
    <row r="972" spans="1:1259">
      <c r="A972" s="716"/>
      <c r="B972" s="723">
        <v>44568</v>
      </c>
      <c r="C972" s="716"/>
      <c r="D972" s="714" t="s">
        <v>3247</v>
      </c>
      <c r="E972" s="703" t="s">
        <v>3104</v>
      </c>
      <c r="F972" s="703"/>
      <c r="G972" s="703"/>
      <c r="H972" s="703"/>
      <c r="I972" s="698" t="s">
        <v>1699</v>
      </c>
      <c r="J972" s="704"/>
      <c r="K972" s="705" t="s">
        <v>5038</v>
      </c>
      <c r="L972" s="703" t="s">
        <v>3340</v>
      </c>
      <c r="M972" s="706">
        <v>44568</v>
      </c>
      <c r="N972" s="706">
        <v>44837</v>
      </c>
      <c r="O972" s="706"/>
      <c r="P972" s="704"/>
      <c r="Q972" s="704"/>
      <c r="R972" s="704"/>
      <c r="S972" s="703" t="s">
        <v>2425</v>
      </c>
      <c r="T972" s="703">
        <v>60</v>
      </c>
      <c r="U972" s="703"/>
      <c r="V972" s="703" t="s">
        <v>986</v>
      </c>
      <c r="W972" s="703">
        <v>360</v>
      </c>
      <c r="X972" s="707">
        <v>640</v>
      </c>
      <c r="Y972" s="539">
        <f t="shared" si="45"/>
        <v>230400</v>
      </c>
      <c r="Z972" s="708">
        <v>0.505</v>
      </c>
      <c r="AA972" s="681">
        <f t="shared" si="46"/>
        <v>116352</v>
      </c>
      <c r="AB972" s="682"/>
      <c r="AC972" s="683">
        <v>0</v>
      </c>
      <c r="AD972" s="710"/>
      <c r="AE972" s="709"/>
      <c r="AF972" s="695">
        <f t="shared" si="47"/>
        <v>116352</v>
      </c>
      <c r="AG972" s="703" t="s">
        <v>1073</v>
      </c>
      <c r="AH972" s="703"/>
      <c r="AI972" s="705">
        <v>60</v>
      </c>
      <c r="AJ972" s="703" t="s">
        <v>1610</v>
      </c>
      <c r="AK972" s="711" t="s">
        <v>1149</v>
      </c>
      <c r="AL972" s="703">
        <v>78744</v>
      </c>
      <c r="AM972" s="703" t="s">
        <v>52</v>
      </c>
      <c r="AN972" s="703"/>
      <c r="AO972" s="703"/>
      <c r="AP972" s="712"/>
      <c r="AQ972" s="712" t="s">
        <v>37</v>
      </c>
      <c r="AR972" s="712"/>
      <c r="AS972" s="715" t="s">
        <v>1157</v>
      </c>
      <c r="AT972" s="715" t="s">
        <v>1078</v>
      </c>
      <c r="AU972" s="715" t="s">
        <v>1078</v>
      </c>
      <c r="AV972" s="708">
        <v>0.505</v>
      </c>
    </row>
    <row r="973" spans="1:1259">
      <c r="A973" s="716"/>
      <c r="B973" s="723">
        <v>44568</v>
      </c>
      <c r="C973" s="716"/>
      <c r="D973" s="714" t="s">
        <v>3247</v>
      </c>
      <c r="E973" s="703" t="s">
        <v>3104</v>
      </c>
      <c r="F973" s="703"/>
      <c r="G973" s="703"/>
      <c r="H973" s="703"/>
      <c r="I973" s="698" t="s">
        <v>1699</v>
      </c>
      <c r="J973" s="704"/>
      <c r="K973" s="705" t="s">
        <v>5039</v>
      </c>
      <c r="L973" s="703" t="s">
        <v>3340</v>
      </c>
      <c r="M973" s="706">
        <v>44568</v>
      </c>
      <c r="N973" s="706">
        <v>44897</v>
      </c>
      <c r="O973" s="706"/>
      <c r="P973" s="704"/>
      <c r="Q973" s="704"/>
      <c r="R973" s="704"/>
      <c r="S973" s="703" t="s">
        <v>2425</v>
      </c>
      <c r="T973" s="703">
        <v>60</v>
      </c>
      <c r="U973" s="703"/>
      <c r="V973" s="703" t="s">
        <v>986</v>
      </c>
      <c r="W973" s="703">
        <v>360</v>
      </c>
      <c r="X973" s="707">
        <v>640</v>
      </c>
      <c r="Y973" s="539">
        <f t="shared" si="45"/>
        <v>230400</v>
      </c>
      <c r="Z973" s="708">
        <v>0.505</v>
      </c>
      <c r="AA973" s="681">
        <f t="shared" si="46"/>
        <v>116352</v>
      </c>
      <c r="AB973" s="682"/>
      <c r="AC973" s="683">
        <v>0</v>
      </c>
      <c r="AD973" s="710"/>
      <c r="AE973" s="709"/>
      <c r="AF973" s="695">
        <f t="shared" si="47"/>
        <v>116352</v>
      </c>
      <c r="AG973" s="703" t="s">
        <v>1073</v>
      </c>
      <c r="AH973" s="703"/>
      <c r="AI973" s="705">
        <v>60</v>
      </c>
      <c r="AJ973" s="703" t="s">
        <v>1610</v>
      </c>
      <c r="AK973" s="711" t="s">
        <v>1149</v>
      </c>
      <c r="AL973" s="703">
        <v>78744</v>
      </c>
      <c r="AM973" s="703" t="s">
        <v>52</v>
      </c>
      <c r="AN973" s="703"/>
      <c r="AO973" s="703"/>
      <c r="AP973" s="712"/>
      <c r="AQ973" s="712" t="s">
        <v>37</v>
      </c>
      <c r="AR973" s="712"/>
      <c r="AS973" s="715" t="s">
        <v>1157</v>
      </c>
      <c r="AT973" s="715" t="s">
        <v>1078</v>
      </c>
      <c r="AU973" s="715" t="s">
        <v>1078</v>
      </c>
      <c r="AV973" s="708">
        <v>0.505</v>
      </c>
    </row>
    <row r="974" spans="1:1259">
      <c r="A974" s="716"/>
      <c r="B974" s="723">
        <v>44568</v>
      </c>
      <c r="C974" s="716"/>
      <c r="D974" s="714" t="s">
        <v>3247</v>
      </c>
      <c r="E974" s="703" t="s">
        <v>3104</v>
      </c>
      <c r="F974" s="703"/>
      <c r="G974" s="703"/>
      <c r="H974" s="703"/>
      <c r="I974" s="698" t="s">
        <v>1699</v>
      </c>
      <c r="J974" s="704"/>
      <c r="K974" s="705" t="s">
        <v>5040</v>
      </c>
      <c r="L974" s="703" t="s">
        <v>3340</v>
      </c>
      <c r="M974" s="706">
        <v>44568</v>
      </c>
      <c r="N974" s="706">
        <v>44869</v>
      </c>
      <c r="O974" s="706"/>
      <c r="P974" s="704"/>
      <c r="Q974" s="704"/>
      <c r="R974" s="704"/>
      <c r="S974" s="703" t="s">
        <v>2425</v>
      </c>
      <c r="T974" s="703">
        <v>60</v>
      </c>
      <c r="U974" s="703"/>
      <c r="V974" s="703" t="s">
        <v>986</v>
      </c>
      <c r="W974" s="703">
        <v>360</v>
      </c>
      <c r="X974" s="707">
        <v>640</v>
      </c>
      <c r="Y974" s="539">
        <f t="shared" si="45"/>
        <v>230400</v>
      </c>
      <c r="Z974" s="708">
        <v>0.505</v>
      </c>
      <c r="AA974" s="681">
        <f t="shared" si="46"/>
        <v>116352</v>
      </c>
      <c r="AB974" s="682"/>
      <c r="AC974" s="683">
        <v>0</v>
      </c>
      <c r="AD974" s="710"/>
      <c r="AE974" s="709"/>
      <c r="AF974" s="695">
        <f t="shared" si="47"/>
        <v>116352</v>
      </c>
      <c r="AG974" s="703" t="s">
        <v>1073</v>
      </c>
      <c r="AH974" s="703"/>
      <c r="AI974" s="705">
        <v>60</v>
      </c>
      <c r="AJ974" s="703" t="s">
        <v>1610</v>
      </c>
      <c r="AK974" s="711" t="s">
        <v>1149</v>
      </c>
      <c r="AL974" s="703">
        <v>78744</v>
      </c>
      <c r="AM974" s="703" t="s">
        <v>52</v>
      </c>
      <c r="AN974" s="703"/>
      <c r="AO974" s="703"/>
      <c r="AP974" s="712"/>
      <c r="AQ974" s="712" t="s">
        <v>37</v>
      </c>
      <c r="AR974" s="712"/>
      <c r="AS974" s="715" t="s">
        <v>1157</v>
      </c>
      <c r="AT974" s="715" t="s">
        <v>1078</v>
      </c>
      <c r="AU974" s="715" t="s">
        <v>1078</v>
      </c>
      <c r="AV974" s="708">
        <v>0.505</v>
      </c>
    </row>
    <row r="975" spans="1:1259">
      <c r="A975" s="716"/>
      <c r="B975" s="723">
        <v>44595</v>
      </c>
      <c r="C975" s="723"/>
      <c r="D975" s="714" t="s">
        <v>3247</v>
      </c>
      <c r="E975" s="703" t="s">
        <v>3104</v>
      </c>
      <c r="F975" s="703"/>
      <c r="G975" s="703"/>
      <c r="H975" s="703"/>
      <c r="I975" s="703" t="s">
        <v>1699</v>
      </c>
      <c r="J975" s="718"/>
      <c r="K975" s="720" t="s">
        <v>5041</v>
      </c>
      <c r="L975" s="703" t="s">
        <v>3328</v>
      </c>
      <c r="M975" s="706">
        <v>44593</v>
      </c>
      <c r="N975" s="706">
        <v>44743</v>
      </c>
      <c r="O975" s="706"/>
      <c r="P975" s="704"/>
      <c r="Q975" s="704"/>
      <c r="R975" s="704"/>
      <c r="S975" s="703" t="s">
        <v>2425</v>
      </c>
      <c r="T975" s="703">
        <v>60</v>
      </c>
      <c r="U975" s="703"/>
      <c r="V975" s="703" t="s">
        <v>986</v>
      </c>
      <c r="W975" s="703">
        <v>360</v>
      </c>
      <c r="X975" s="707">
        <v>320</v>
      </c>
      <c r="Y975" s="539">
        <f t="shared" si="45"/>
        <v>115200</v>
      </c>
      <c r="Z975" s="680">
        <v>0.505</v>
      </c>
      <c r="AA975" s="681">
        <f t="shared" si="46"/>
        <v>58176</v>
      </c>
      <c r="AB975" s="682"/>
      <c r="AC975" s="683">
        <v>0</v>
      </c>
      <c r="AD975" s="692"/>
      <c r="AE975" s="684"/>
      <c r="AF975" s="695">
        <f t="shared" si="47"/>
        <v>58176</v>
      </c>
      <c r="AG975" s="676" t="s">
        <v>1073</v>
      </c>
      <c r="AH975" s="676"/>
      <c r="AI975" s="685">
        <v>60</v>
      </c>
      <c r="AJ975" s="676" t="s">
        <v>1397</v>
      </c>
      <c r="AK975" s="696" t="s">
        <v>1149</v>
      </c>
      <c r="AL975" s="676">
        <v>77092</v>
      </c>
      <c r="AM975" s="676" t="s">
        <v>52</v>
      </c>
      <c r="AN975" s="676"/>
      <c r="AO975" s="676"/>
      <c r="AP975" s="688"/>
      <c r="AQ975" s="688" t="s">
        <v>37</v>
      </c>
      <c r="AR975" s="688"/>
      <c r="AS975" s="715"/>
      <c r="AT975" s="715"/>
      <c r="AU975" s="715"/>
      <c r="AV975" s="680">
        <v>0.80577777777000004</v>
      </c>
    </row>
    <row r="976" spans="1:1259">
      <c r="A976" s="716"/>
      <c r="B976" s="723">
        <v>44595</v>
      </c>
      <c r="C976" s="723"/>
      <c r="D976" s="714" t="s">
        <v>3247</v>
      </c>
      <c r="E976" s="703" t="s">
        <v>3104</v>
      </c>
      <c r="F976" s="703"/>
      <c r="G976" s="703"/>
      <c r="H976" s="703"/>
      <c r="I976" s="703" t="s">
        <v>1699</v>
      </c>
      <c r="J976" s="718"/>
      <c r="K976" s="720" t="s">
        <v>5042</v>
      </c>
      <c r="L976" s="703" t="s">
        <v>3328</v>
      </c>
      <c r="M976" s="706">
        <v>44593</v>
      </c>
      <c r="N976" s="706">
        <v>44778</v>
      </c>
      <c r="O976" s="706"/>
      <c r="P976" s="704"/>
      <c r="Q976" s="704"/>
      <c r="R976" s="704"/>
      <c r="S976" s="703" t="s">
        <v>2425</v>
      </c>
      <c r="T976" s="703">
        <v>60</v>
      </c>
      <c r="U976" s="703"/>
      <c r="V976" s="703" t="s">
        <v>986</v>
      </c>
      <c r="W976" s="703">
        <v>360</v>
      </c>
      <c r="X976" s="707">
        <v>320</v>
      </c>
      <c r="Y976" s="539">
        <f t="shared" si="45"/>
        <v>115200</v>
      </c>
      <c r="Z976" s="680">
        <v>0.505</v>
      </c>
      <c r="AA976" s="681">
        <f t="shared" si="46"/>
        <v>58176</v>
      </c>
      <c r="AB976" s="682"/>
      <c r="AC976" s="683">
        <v>0</v>
      </c>
      <c r="AD976" s="692"/>
      <c r="AE976" s="684"/>
      <c r="AF976" s="695">
        <f t="shared" si="47"/>
        <v>58176</v>
      </c>
      <c r="AG976" s="676" t="s">
        <v>1073</v>
      </c>
      <c r="AH976" s="676"/>
      <c r="AI976" s="685">
        <v>60</v>
      </c>
      <c r="AJ976" s="676" t="s">
        <v>1397</v>
      </c>
      <c r="AK976" s="696" t="s">
        <v>1149</v>
      </c>
      <c r="AL976" s="676">
        <v>77092</v>
      </c>
      <c r="AM976" s="676" t="s">
        <v>52</v>
      </c>
      <c r="AN976" s="676"/>
      <c r="AO976" s="676"/>
      <c r="AP976" s="688"/>
      <c r="AQ976" s="688" t="s">
        <v>37</v>
      </c>
      <c r="AR976" s="688"/>
      <c r="AS976" s="715"/>
      <c r="AT976" s="715"/>
      <c r="AU976" s="715"/>
      <c r="AV976" s="680">
        <v>0.80577777777000004</v>
      </c>
    </row>
    <row r="977" spans="1:48">
      <c r="A977" s="716"/>
      <c r="B977" s="723">
        <v>44595</v>
      </c>
      <c r="C977" s="723"/>
      <c r="D977" s="714" t="s">
        <v>3247</v>
      </c>
      <c r="E977" s="703" t="s">
        <v>3104</v>
      </c>
      <c r="F977" s="703"/>
      <c r="G977" s="703"/>
      <c r="H977" s="703"/>
      <c r="I977" s="703" t="s">
        <v>1699</v>
      </c>
      <c r="J977" s="718"/>
      <c r="K977" s="720" t="s">
        <v>5043</v>
      </c>
      <c r="L977" s="703" t="s">
        <v>3328</v>
      </c>
      <c r="M977" s="706">
        <v>44593</v>
      </c>
      <c r="N977" s="706">
        <v>44806</v>
      </c>
      <c r="O977" s="706"/>
      <c r="P977" s="704"/>
      <c r="Q977" s="704"/>
      <c r="R977" s="704"/>
      <c r="S977" s="703" t="s">
        <v>2425</v>
      </c>
      <c r="T977" s="703">
        <v>60</v>
      </c>
      <c r="U977" s="703"/>
      <c r="V977" s="703" t="s">
        <v>986</v>
      </c>
      <c r="W977" s="703">
        <v>360</v>
      </c>
      <c r="X977" s="707">
        <v>320</v>
      </c>
      <c r="Y977" s="539">
        <f t="shared" si="45"/>
        <v>115200</v>
      </c>
      <c r="Z977" s="680">
        <v>0.505</v>
      </c>
      <c r="AA977" s="681">
        <f t="shared" si="46"/>
        <v>58176</v>
      </c>
      <c r="AB977" s="682"/>
      <c r="AC977" s="683">
        <v>0</v>
      </c>
      <c r="AD977" s="692"/>
      <c r="AE977" s="684"/>
      <c r="AF977" s="695">
        <f t="shared" si="47"/>
        <v>58176</v>
      </c>
      <c r="AG977" s="676" t="s">
        <v>1073</v>
      </c>
      <c r="AH977" s="676"/>
      <c r="AI977" s="685">
        <v>60</v>
      </c>
      <c r="AJ977" s="676" t="s">
        <v>1397</v>
      </c>
      <c r="AK977" s="696" t="s">
        <v>1149</v>
      </c>
      <c r="AL977" s="676">
        <v>77092</v>
      </c>
      <c r="AM977" s="676" t="s">
        <v>52</v>
      </c>
      <c r="AN977" s="676"/>
      <c r="AO977" s="676"/>
      <c r="AP977" s="688"/>
      <c r="AQ977" s="688" t="s">
        <v>37</v>
      </c>
      <c r="AR977" s="688"/>
      <c r="AS977" s="715"/>
      <c r="AT977" s="715"/>
      <c r="AU977" s="715"/>
      <c r="AV977" s="680">
        <v>0.80577777777000004</v>
      </c>
    </row>
    <row r="978" spans="1:48">
      <c r="A978" s="716"/>
      <c r="B978" s="723">
        <v>44595</v>
      </c>
      <c r="C978" s="723"/>
      <c r="D978" s="714" t="s">
        <v>3247</v>
      </c>
      <c r="E978" s="703" t="s">
        <v>3104</v>
      </c>
      <c r="F978" s="703"/>
      <c r="G978" s="703"/>
      <c r="H978" s="703"/>
      <c r="I978" s="703" t="s">
        <v>1699</v>
      </c>
      <c r="J978" s="718"/>
      <c r="K978" s="720" t="s">
        <v>5044</v>
      </c>
      <c r="L978" s="703" t="s">
        <v>3328</v>
      </c>
      <c r="M978" s="706">
        <v>44593</v>
      </c>
      <c r="N978" s="706">
        <v>44743</v>
      </c>
      <c r="O978" s="706"/>
      <c r="P978" s="704"/>
      <c r="Q978" s="704"/>
      <c r="R978" s="704"/>
      <c r="S978" s="703" t="s">
        <v>2425</v>
      </c>
      <c r="T978" s="703">
        <v>60</v>
      </c>
      <c r="U978" s="703"/>
      <c r="V978" s="703" t="s">
        <v>986</v>
      </c>
      <c r="W978" s="703">
        <v>360</v>
      </c>
      <c r="X978" s="707">
        <v>320</v>
      </c>
      <c r="Y978" s="539">
        <f t="shared" si="45"/>
        <v>115200</v>
      </c>
      <c r="Z978" s="680">
        <v>0.505</v>
      </c>
      <c r="AA978" s="681">
        <f t="shared" si="46"/>
        <v>58176</v>
      </c>
      <c r="AB978" s="682"/>
      <c r="AC978" s="683">
        <v>0</v>
      </c>
      <c r="AD978" s="692"/>
      <c r="AE978" s="684"/>
      <c r="AF978" s="695">
        <f t="shared" si="47"/>
        <v>58176</v>
      </c>
      <c r="AG978" s="676" t="s">
        <v>1073</v>
      </c>
      <c r="AH978" s="676"/>
      <c r="AI978" s="685">
        <v>60</v>
      </c>
      <c r="AJ978" s="676" t="s">
        <v>3544</v>
      </c>
      <c r="AK978" s="696" t="s">
        <v>3545</v>
      </c>
      <c r="AL978" s="676">
        <v>70087</v>
      </c>
      <c r="AM978" s="676" t="s">
        <v>52</v>
      </c>
      <c r="AN978" s="676"/>
      <c r="AO978" s="676"/>
      <c r="AP978" s="688"/>
      <c r="AQ978" s="688" t="s">
        <v>37</v>
      </c>
      <c r="AR978" s="688"/>
      <c r="AS978" s="715"/>
      <c r="AT978" s="715"/>
      <c r="AU978" s="715"/>
      <c r="AV978" s="680">
        <v>0.80577777777000004</v>
      </c>
    </row>
    <row r="979" spans="1:48">
      <c r="A979" s="716"/>
      <c r="B979" s="723">
        <v>44595</v>
      </c>
      <c r="C979" s="723"/>
      <c r="D979" s="714" t="s">
        <v>3247</v>
      </c>
      <c r="E979" s="703" t="s">
        <v>3104</v>
      </c>
      <c r="F979" s="703"/>
      <c r="G979" s="703"/>
      <c r="H979" s="703"/>
      <c r="I979" s="703" t="s">
        <v>1699</v>
      </c>
      <c r="J979" s="718"/>
      <c r="K979" s="720" t="s">
        <v>5045</v>
      </c>
      <c r="L979" s="703" t="s">
        <v>3328</v>
      </c>
      <c r="M979" s="706">
        <v>44593</v>
      </c>
      <c r="N979" s="706">
        <v>44778</v>
      </c>
      <c r="O979" s="706"/>
      <c r="P979" s="704"/>
      <c r="Q979" s="704"/>
      <c r="R979" s="704"/>
      <c r="S979" s="703" t="s">
        <v>2425</v>
      </c>
      <c r="T979" s="703">
        <v>60</v>
      </c>
      <c r="U979" s="703"/>
      <c r="V979" s="703" t="s">
        <v>986</v>
      </c>
      <c r="W979" s="703">
        <v>360</v>
      </c>
      <c r="X979" s="707">
        <v>320</v>
      </c>
      <c r="Y979" s="539">
        <f t="shared" si="45"/>
        <v>115200</v>
      </c>
      <c r="Z979" s="680">
        <v>0.505</v>
      </c>
      <c r="AA979" s="681">
        <f t="shared" si="46"/>
        <v>58176</v>
      </c>
      <c r="AB979" s="682"/>
      <c r="AC979" s="683">
        <v>0</v>
      </c>
      <c r="AD979" s="692"/>
      <c r="AE979" s="684"/>
      <c r="AF979" s="695">
        <f t="shared" si="47"/>
        <v>58176</v>
      </c>
      <c r="AG979" s="676" t="s">
        <v>1073</v>
      </c>
      <c r="AH979" s="676"/>
      <c r="AI979" s="685">
        <v>60</v>
      </c>
      <c r="AJ979" s="676" t="s">
        <v>3544</v>
      </c>
      <c r="AK979" s="696" t="s">
        <v>3545</v>
      </c>
      <c r="AL979" s="676">
        <v>70087</v>
      </c>
      <c r="AM979" s="676" t="s">
        <v>52</v>
      </c>
      <c r="AN979" s="676"/>
      <c r="AO979" s="676"/>
      <c r="AP979" s="688"/>
      <c r="AQ979" s="688" t="s">
        <v>37</v>
      </c>
      <c r="AR979" s="688"/>
      <c r="AS979" s="715"/>
      <c r="AT979" s="715"/>
      <c r="AU979" s="715"/>
      <c r="AV979" s="680">
        <v>0.80577777777000004</v>
      </c>
    </row>
    <row r="980" spans="1:48">
      <c r="A980" s="716"/>
      <c r="B980" s="723">
        <v>44595</v>
      </c>
      <c r="C980" s="723"/>
      <c r="D980" s="714" t="s">
        <v>3247</v>
      </c>
      <c r="E980" s="703" t="s">
        <v>3104</v>
      </c>
      <c r="F980" s="703"/>
      <c r="G980" s="703"/>
      <c r="H980" s="703"/>
      <c r="I980" s="703" t="s">
        <v>1699</v>
      </c>
      <c r="J980" s="718"/>
      <c r="K980" s="720" t="s">
        <v>5046</v>
      </c>
      <c r="L980" s="703" t="s">
        <v>3328</v>
      </c>
      <c r="M980" s="706">
        <v>44593</v>
      </c>
      <c r="N980" s="706">
        <v>44806</v>
      </c>
      <c r="O980" s="706"/>
      <c r="P980" s="704"/>
      <c r="Q980" s="704"/>
      <c r="R980" s="704"/>
      <c r="S980" s="703" t="s">
        <v>2425</v>
      </c>
      <c r="T980" s="703">
        <v>60</v>
      </c>
      <c r="U980" s="703"/>
      <c r="V980" s="703" t="s">
        <v>986</v>
      </c>
      <c r="W980" s="703">
        <v>360</v>
      </c>
      <c r="X980" s="707">
        <v>320</v>
      </c>
      <c r="Y980" s="539">
        <f t="shared" si="45"/>
        <v>115200</v>
      </c>
      <c r="Z980" s="680">
        <v>0.505</v>
      </c>
      <c r="AA980" s="681">
        <f t="shared" si="46"/>
        <v>58176</v>
      </c>
      <c r="AB980" s="682"/>
      <c r="AC980" s="683">
        <v>0</v>
      </c>
      <c r="AD980" s="692"/>
      <c r="AE980" s="684"/>
      <c r="AF980" s="695">
        <f t="shared" si="47"/>
        <v>58176</v>
      </c>
      <c r="AG980" s="676" t="s">
        <v>1073</v>
      </c>
      <c r="AH980" s="676"/>
      <c r="AI980" s="685">
        <v>60</v>
      </c>
      <c r="AJ980" s="676" t="s">
        <v>3544</v>
      </c>
      <c r="AK980" s="696" t="s">
        <v>3545</v>
      </c>
      <c r="AL980" s="676">
        <v>70087</v>
      </c>
      <c r="AM980" s="676" t="s">
        <v>52</v>
      </c>
      <c r="AN980" s="676"/>
      <c r="AO980" s="676"/>
      <c r="AP980" s="688"/>
      <c r="AQ980" s="688" t="s">
        <v>37</v>
      </c>
      <c r="AR980" s="688"/>
      <c r="AS980" s="715"/>
      <c r="AT980" s="715"/>
      <c r="AU980" s="715"/>
      <c r="AV980" s="680">
        <v>0.80577777777000004</v>
      </c>
    </row>
    <row r="981" spans="1:48">
      <c r="A981" s="716"/>
      <c r="B981" s="716"/>
      <c r="C981" s="716"/>
      <c r="D981" s="714" t="s">
        <v>3247</v>
      </c>
      <c r="E981" s="703" t="s">
        <v>3419</v>
      </c>
      <c r="F981" s="703"/>
      <c r="G981" s="703"/>
      <c r="H981" s="703"/>
      <c r="I981" s="703" t="s">
        <v>1699</v>
      </c>
      <c r="J981" s="718"/>
      <c r="K981" s="705" t="s">
        <v>5047</v>
      </c>
      <c r="L981" s="703" t="s">
        <v>3424</v>
      </c>
      <c r="M981" s="706">
        <v>44594</v>
      </c>
      <c r="N981" s="706">
        <v>44655</v>
      </c>
      <c r="O981" s="706"/>
      <c r="P981" s="704"/>
      <c r="Q981" s="704"/>
      <c r="R981" s="704"/>
      <c r="S981" s="703" t="s">
        <v>1580</v>
      </c>
      <c r="T981" s="703">
        <v>60</v>
      </c>
      <c r="U981" s="703"/>
      <c r="V981" s="703" t="s">
        <v>986</v>
      </c>
      <c r="W981" s="703">
        <v>360</v>
      </c>
      <c r="X981" s="707">
        <v>3584</v>
      </c>
      <c r="Y981" s="539">
        <f t="shared" si="45"/>
        <v>1290240</v>
      </c>
      <c r="Z981" s="680">
        <v>0.505</v>
      </c>
      <c r="AA981" s="681">
        <f t="shared" si="46"/>
        <v>651571.19999999995</v>
      </c>
      <c r="AB981" s="682"/>
      <c r="AC981" s="683">
        <v>0</v>
      </c>
      <c r="AD981" s="692"/>
      <c r="AE981" s="684"/>
      <c r="AF981" s="695">
        <f t="shared" si="47"/>
        <v>651571.19999999995</v>
      </c>
      <c r="AG981" s="676" t="s">
        <v>1073</v>
      </c>
      <c r="AH981" s="676"/>
      <c r="AI981" s="685">
        <v>60</v>
      </c>
      <c r="AJ981" s="676" t="s">
        <v>3343</v>
      </c>
      <c r="AK981" s="696" t="s">
        <v>50</v>
      </c>
      <c r="AL981" s="676">
        <v>92841</v>
      </c>
      <c r="AM981" s="676" t="s">
        <v>52</v>
      </c>
      <c r="AN981" s="676"/>
      <c r="AO981" s="676"/>
      <c r="AP981" s="688"/>
      <c r="AQ981" s="688" t="s">
        <v>37</v>
      </c>
      <c r="AR981" s="688"/>
      <c r="AS981" s="715"/>
      <c r="AT981" s="715"/>
      <c r="AU981" s="715"/>
      <c r="AV981" s="680">
        <v>0.80577777777000004</v>
      </c>
    </row>
    <row r="982" spans="1:48">
      <c r="A982" s="716"/>
      <c r="B982" s="716"/>
      <c r="C982" s="716"/>
      <c r="D982" s="714" t="s">
        <v>3247</v>
      </c>
      <c r="E982" s="703" t="s">
        <v>3419</v>
      </c>
      <c r="F982" s="703"/>
      <c r="G982" s="703"/>
      <c r="H982" s="734">
        <v>12</v>
      </c>
      <c r="I982" s="703" t="s">
        <v>1699</v>
      </c>
      <c r="J982" s="718"/>
      <c r="K982" s="705" t="s">
        <v>5047</v>
      </c>
      <c r="L982" s="703" t="s">
        <v>3424</v>
      </c>
      <c r="M982" s="706">
        <v>44594</v>
      </c>
      <c r="N982" s="706">
        <v>44655</v>
      </c>
      <c r="O982" s="706"/>
      <c r="P982" s="704"/>
      <c r="Q982" s="704"/>
      <c r="R982" s="704"/>
      <c r="S982" s="703" t="s">
        <v>1580</v>
      </c>
      <c r="T982" s="703">
        <v>60</v>
      </c>
      <c r="U982" s="703"/>
      <c r="V982" s="703" t="s">
        <v>973</v>
      </c>
      <c r="W982" s="703">
        <v>400</v>
      </c>
      <c r="X982" s="707">
        <v>768</v>
      </c>
      <c r="Y982" s="539">
        <f t="shared" si="45"/>
        <v>307200</v>
      </c>
      <c r="Z982" s="680">
        <v>0.52500000000000002</v>
      </c>
      <c r="AA982" s="681">
        <f t="shared" si="46"/>
        <v>161280</v>
      </c>
      <c r="AB982" s="682"/>
      <c r="AC982" s="683">
        <v>0</v>
      </c>
      <c r="AD982" s="692"/>
      <c r="AE982" s="684"/>
      <c r="AF982" s="695">
        <f t="shared" si="47"/>
        <v>161280</v>
      </c>
      <c r="AG982" s="676" t="s">
        <v>1073</v>
      </c>
      <c r="AH982" s="676"/>
      <c r="AI982" s="685">
        <v>60</v>
      </c>
      <c r="AJ982" s="676" t="s">
        <v>3343</v>
      </c>
      <c r="AK982" s="696" t="s">
        <v>50</v>
      </c>
      <c r="AL982" s="676">
        <v>92841</v>
      </c>
      <c r="AM982" s="676" t="s">
        <v>52</v>
      </c>
      <c r="AN982" s="676"/>
      <c r="AO982" s="676"/>
      <c r="AP982" s="688"/>
      <c r="AQ982" s="688" t="s">
        <v>37</v>
      </c>
      <c r="AR982" s="688"/>
      <c r="AS982" s="715"/>
      <c r="AT982" s="715"/>
      <c r="AU982" s="715"/>
      <c r="AV982" s="680">
        <v>0.80577777777000004</v>
      </c>
    </row>
    <row r="983" spans="1:48">
      <c r="A983" s="716"/>
      <c r="B983" s="716"/>
      <c r="C983" s="716"/>
      <c r="D983" s="714" t="s">
        <v>3247</v>
      </c>
      <c r="E983" s="703" t="s">
        <v>3419</v>
      </c>
      <c r="F983" s="703"/>
      <c r="G983" s="703"/>
      <c r="H983" s="703"/>
      <c r="I983" s="703" t="s">
        <v>1699</v>
      </c>
      <c r="J983" s="718"/>
      <c r="K983" s="705" t="s">
        <v>5048</v>
      </c>
      <c r="L983" s="703" t="s">
        <v>3424</v>
      </c>
      <c r="M983" s="706">
        <v>44594</v>
      </c>
      <c r="N983" s="706">
        <v>44690</v>
      </c>
      <c r="O983" s="706"/>
      <c r="P983" s="704"/>
      <c r="Q983" s="704"/>
      <c r="R983" s="704"/>
      <c r="S983" s="703" t="s">
        <v>1580</v>
      </c>
      <c r="T983" s="703">
        <v>60</v>
      </c>
      <c r="U983" s="703"/>
      <c r="V983" s="703" t="s">
        <v>986</v>
      </c>
      <c r="W983" s="703">
        <v>360</v>
      </c>
      <c r="X983" s="707">
        <v>2688</v>
      </c>
      <c r="Y983" s="539">
        <f t="shared" si="45"/>
        <v>967680</v>
      </c>
      <c r="Z983" s="680">
        <v>0.505</v>
      </c>
      <c r="AA983" s="681">
        <f t="shared" si="46"/>
        <v>488678.40000000002</v>
      </c>
      <c r="AB983" s="682"/>
      <c r="AC983" s="683">
        <v>0</v>
      </c>
      <c r="AD983" s="692"/>
      <c r="AE983" s="684"/>
      <c r="AF983" s="695">
        <f t="shared" si="47"/>
        <v>488678.40000000002</v>
      </c>
      <c r="AG983" s="676" t="s">
        <v>1073</v>
      </c>
      <c r="AH983" s="676"/>
      <c r="AI983" s="685">
        <v>60</v>
      </c>
      <c r="AJ983" s="676" t="s">
        <v>3343</v>
      </c>
      <c r="AK983" s="696" t="s">
        <v>50</v>
      </c>
      <c r="AL983" s="676">
        <v>92841</v>
      </c>
      <c r="AM983" s="676" t="s">
        <v>52</v>
      </c>
      <c r="AN983" s="676"/>
      <c r="AO983" s="676"/>
      <c r="AP983" s="688"/>
      <c r="AQ983" s="688" t="s">
        <v>37</v>
      </c>
      <c r="AR983" s="688"/>
      <c r="AS983" s="715"/>
      <c r="AT983" s="715"/>
      <c r="AU983" s="715"/>
      <c r="AV983" s="680">
        <v>0.80577777777000004</v>
      </c>
    </row>
    <row r="984" spans="1:48">
      <c r="A984" s="716"/>
      <c r="B984" s="716"/>
      <c r="C984" s="716"/>
      <c r="D984" s="714" t="s">
        <v>3247</v>
      </c>
      <c r="E984" s="703" t="s">
        <v>3419</v>
      </c>
      <c r="F984" s="703"/>
      <c r="G984" s="703"/>
      <c r="H984" s="734">
        <v>8</v>
      </c>
      <c r="I984" s="703" t="s">
        <v>1699</v>
      </c>
      <c r="J984" s="718"/>
      <c r="K984" s="705" t="s">
        <v>5048</v>
      </c>
      <c r="L984" s="703" t="s">
        <v>3424</v>
      </c>
      <c r="M984" s="706">
        <v>44594</v>
      </c>
      <c r="N984" s="706">
        <v>44690</v>
      </c>
      <c r="O984" s="706"/>
      <c r="P984" s="704"/>
      <c r="Q984" s="704"/>
      <c r="R984" s="704"/>
      <c r="S984" s="703" t="s">
        <v>1580</v>
      </c>
      <c r="T984" s="703">
        <v>60</v>
      </c>
      <c r="U984" s="703"/>
      <c r="V984" s="703" t="s">
        <v>973</v>
      </c>
      <c r="W984" s="703">
        <v>400</v>
      </c>
      <c r="X984" s="707">
        <v>768</v>
      </c>
      <c r="Y984" s="539">
        <f t="shared" si="45"/>
        <v>307200</v>
      </c>
      <c r="Z984" s="680">
        <v>0.52500000000000002</v>
      </c>
      <c r="AA984" s="681">
        <f t="shared" si="46"/>
        <v>161280</v>
      </c>
      <c r="AB984" s="682"/>
      <c r="AC984" s="683">
        <v>0</v>
      </c>
      <c r="AD984" s="692"/>
      <c r="AE984" s="684"/>
      <c r="AF984" s="695">
        <f t="shared" si="47"/>
        <v>161280</v>
      </c>
      <c r="AG984" s="676" t="s">
        <v>1073</v>
      </c>
      <c r="AH984" s="676"/>
      <c r="AI984" s="685">
        <v>60</v>
      </c>
      <c r="AJ984" s="676" t="s">
        <v>3343</v>
      </c>
      <c r="AK984" s="696" t="s">
        <v>50</v>
      </c>
      <c r="AL984" s="676">
        <v>92841</v>
      </c>
      <c r="AM984" s="676" t="s">
        <v>52</v>
      </c>
      <c r="AN984" s="676"/>
      <c r="AO984" s="676"/>
      <c r="AP984" s="688"/>
      <c r="AQ984" s="688" t="s">
        <v>37</v>
      </c>
      <c r="AR984" s="688"/>
      <c r="AS984" s="715"/>
      <c r="AT984" s="715"/>
      <c r="AU984" s="715"/>
      <c r="AV984" s="680">
        <v>0.80577777777000004</v>
      </c>
    </row>
    <row r="985" spans="1:48">
      <c r="A985" s="716"/>
      <c r="B985" s="716"/>
      <c r="C985" s="716"/>
      <c r="D985" s="714" t="s">
        <v>3247</v>
      </c>
      <c r="E985" s="703" t="s">
        <v>3419</v>
      </c>
      <c r="F985" s="703"/>
      <c r="G985" s="703"/>
      <c r="H985" s="703"/>
      <c r="I985" s="703" t="s">
        <v>1699</v>
      </c>
      <c r="J985" s="718"/>
      <c r="K985" s="705" t="s">
        <v>5049</v>
      </c>
      <c r="L985" s="703" t="s">
        <v>3424</v>
      </c>
      <c r="M985" s="706">
        <v>44594</v>
      </c>
      <c r="N985" s="706">
        <v>44718</v>
      </c>
      <c r="O985" s="706"/>
      <c r="P985" s="704"/>
      <c r="Q985" s="704"/>
      <c r="R985" s="704"/>
      <c r="S985" s="703" t="s">
        <v>1580</v>
      </c>
      <c r="T985" s="703">
        <v>60</v>
      </c>
      <c r="U985" s="703"/>
      <c r="V985" s="703" t="s">
        <v>986</v>
      </c>
      <c r="W985" s="703">
        <v>360</v>
      </c>
      <c r="X985" s="707">
        <v>2688</v>
      </c>
      <c r="Y985" s="539">
        <f t="shared" si="45"/>
        <v>967680</v>
      </c>
      <c r="Z985" s="680">
        <v>0.505</v>
      </c>
      <c r="AA985" s="681">
        <f t="shared" si="46"/>
        <v>488678.40000000002</v>
      </c>
      <c r="AB985" s="682"/>
      <c r="AC985" s="683">
        <v>0</v>
      </c>
      <c r="AD985" s="692"/>
      <c r="AE985" s="684"/>
      <c r="AF985" s="695">
        <f t="shared" si="47"/>
        <v>488678.40000000002</v>
      </c>
      <c r="AG985" s="676" t="s">
        <v>1073</v>
      </c>
      <c r="AH985" s="676"/>
      <c r="AI985" s="685">
        <v>60</v>
      </c>
      <c r="AJ985" s="676" t="s">
        <v>3343</v>
      </c>
      <c r="AK985" s="696" t="s">
        <v>50</v>
      </c>
      <c r="AL985" s="676">
        <v>92841</v>
      </c>
      <c r="AM985" s="676" t="s">
        <v>52</v>
      </c>
      <c r="AN985" s="676"/>
      <c r="AO985" s="676"/>
      <c r="AP985" s="688"/>
      <c r="AQ985" s="688" t="s">
        <v>37</v>
      </c>
      <c r="AR985" s="688"/>
      <c r="AS985" s="715"/>
      <c r="AT985" s="715"/>
      <c r="AU985" s="715"/>
      <c r="AV985" s="680">
        <v>0.80577777777000004</v>
      </c>
    </row>
    <row r="986" spans="1:48">
      <c r="A986" s="716"/>
      <c r="B986" s="716"/>
      <c r="C986" s="716"/>
      <c r="D986" s="714" t="s">
        <v>3247</v>
      </c>
      <c r="E986" s="703" t="s">
        <v>3419</v>
      </c>
      <c r="F986" s="703"/>
      <c r="G986" s="703"/>
      <c r="H986" s="703"/>
      <c r="I986" s="703" t="s">
        <v>1699</v>
      </c>
      <c r="J986" s="718"/>
      <c r="K986" s="705" t="s">
        <v>5049</v>
      </c>
      <c r="L986" s="703" t="s">
        <v>3424</v>
      </c>
      <c r="M986" s="706">
        <v>44594</v>
      </c>
      <c r="N986" s="706">
        <v>44718</v>
      </c>
      <c r="O986" s="706"/>
      <c r="P986" s="704"/>
      <c r="Q986" s="704"/>
      <c r="R986" s="704"/>
      <c r="S986" s="703" t="s">
        <v>1580</v>
      </c>
      <c r="T986" s="703">
        <v>60</v>
      </c>
      <c r="U986" s="703"/>
      <c r="V986" s="703" t="s">
        <v>973</v>
      </c>
      <c r="W986" s="703">
        <v>400</v>
      </c>
      <c r="X986" s="707">
        <v>768</v>
      </c>
      <c r="Y986" s="539">
        <f t="shared" si="45"/>
        <v>307200</v>
      </c>
      <c r="Z986" s="680">
        <v>0.52500000000000002</v>
      </c>
      <c r="AA986" s="681">
        <f t="shared" si="46"/>
        <v>161280</v>
      </c>
      <c r="AB986" s="682"/>
      <c r="AC986" s="683">
        <v>0</v>
      </c>
      <c r="AD986" s="692"/>
      <c r="AE986" s="684"/>
      <c r="AF986" s="695">
        <f t="shared" si="47"/>
        <v>161280</v>
      </c>
      <c r="AG986" s="676" t="s">
        <v>1073</v>
      </c>
      <c r="AH986" s="676"/>
      <c r="AI986" s="685">
        <v>60</v>
      </c>
      <c r="AJ986" s="676" t="s">
        <v>3343</v>
      </c>
      <c r="AK986" s="696" t="s">
        <v>50</v>
      </c>
      <c r="AL986" s="676">
        <v>92841</v>
      </c>
      <c r="AM986" s="676" t="s">
        <v>52</v>
      </c>
      <c r="AN986" s="676"/>
      <c r="AO986" s="676"/>
      <c r="AP986" s="688"/>
      <c r="AQ986" s="688" t="s">
        <v>37</v>
      </c>
      <c r="AR986" s="688"/>
      <c r="AS986" s="715"/>
      <c r="AT986" s="715"/>
      <c r="AU986" s="715"/>
      <c r="AV986" s="680">
        <v>0.80577777777000004</v>
      </c>
    </row>
    <row r="987" spans="1:48">
      <c r="A987" s="716"/>
      <c r="B987" s="716"/>
      <c r="C987" s="716"/>
      <c r="D987" s="714" t="s">
        <v>3247</v>
      </c>
      <c r="E987" s="703" t="s">
        <v>3419</v>
      </c>
      <c r="F987" s="703"/>
      <c r="G987" s="703"/>
      <c r="H987" s="703"/>
      <c r="I987" s="703" t="s">
        <v>1699</v>
      </c>
      <c r="J987" s="718"/>
      <c r="K987" s="705" t="s">
        <v>5053</v>
      </c>
      <c r="L987" s="703" t="s">
        <v>3424</v>
      </c>
      <c r="M987" s="706">
        <v>44594</v>
      </c>
      <c r="N987" s="706">
        <v>44690</v>
      </c>
      <c r="O987" s="706"/>
      <c r="P987" s="704"/>
      <c r="Q987" s="704"/>
      <c r="R987" s="704"/>
      <c r="S987" s="703" t="s">
        <v>1580</v>
      </c>
      <c r="T987" s="703">
        <v>60</v>
      </c>
      <c r="U987" s="703"/>
      <c r="V987" s="703" t="s">
        <v>986</v>
      </c>
      <c r="W987" s="703">
        <v>360</v>
      </c>
      <c r="X987" s="707">
        <v>2688</v>
      </c>
      <c r="Y987" s="539">
        <f t="shared" si="45"/>
        <v>967680</v>
      </c>
      <c r="Z987" s="680">
        <v>0.505</v>
      </c>
      <c r="AA987" s="681">
        <f t="shared" si="46"/>
        <v>488678.40000000002</v>
      </c>
      <c r="AB987" s="682"/>
      <c r="AC987" s="683">
        <v>0</v>
      </c>
      <c r="AD987" s="692"/>
      <c r="AE987" s="684"/>
      <c r="AF987" s="695">
        <f t="shared" si="47"/>
        <v>488678.40000000002</v>
      </c>
      <c r="AG987" s="676" t="s">
        <v>1073</v>
      </c>
      <c r="AH987" s="676"/>
      <c r="AI987" s="685">
        <v>60</v>
      </c>
      <c r="AJ987" s="676" t="s">
        <v>1592</v>
      </c>
      <c r="AK987" s="696" t="s">
        <v>50</v>
      </c>
      <c r="AL987" s="676">
        <v>94544</v>
      </c>
      <c r="AM987" s="676" t="s">
        <v>52</v>
      </c>
      <c r="AN987" s="676"/>
      <c r="AO987" s="676"/>
      <c r="AP987" s="688"/>
      <c r="AQ987" s="688" t="s">
        <v>37</v>
      </c>
      <c r="AR987" s="688"/>
      <c r="AS987" s="715"/>
      <c r="AT987" s="715"/>
      <c r="AU987" s="715"/>
      <c r="AV987" s="680">
        <v>0.80577777777000004</v>
      </c>
    </row>
    <row r="988" spans="1:48">
      <c r="A988" s="716"/>
      <c r="B988" s="716"/>
      <c r="C988" s="716"/>
      <c r="D988" s="714" t="s">
        <v>3247</v>
      </c>
      <c r="E988" s="703" t="s">
        <v>3419</v>
      </c>
      <c r="F988" s="703"/>
      <c r="G988" s="703"/>
      <c r="H988" s="703"/>
      <c r="I988" s="703" t="s">
        <v>1699</v>
      </c>
      <c r="J988" s="718"/>
      <c r="K988" s="705" t="s">
        <v>5053</v>
      </c>
      <c r="L988" s="703" t="s">
        <v>3424</v>
      </c>
      <c r="M988" s="706">
        <v>44594</v>
      </c>
      <c r="N988" s="706">
        <v>44690</v>
      </c>
      <c r="O988" s="706"/>
      <c r="P988" s="704"/>
      <c r="Q988" s="704"/>
      <c r="R988" s="704"/>
      <c r="S988" s="703" t="s">
        <v>1580</v>
      </c>
      <c r="T988" s="703">
        <v>60</v>
      </c>
      <c r="U988" s="703"/>
      <c r="V988" s="703" t="s">
        <v>973</v>
      </c>
      <c r="W988" s="703">
        <v>400</v>
      </c>
      <c r="X988" s="707">
        <v>768</v>
      </c>
      <c r="Y988" s="539">
        <f t="shared" si="45"/>
        <v>307200</v>
      </c>
      <c r="Z988" s="680">
        <v>0.52500000000000002</v>
      </c>
      <c r="AA988" s="681">
        <f t="shared" si="46"/>
        <v>161280</v>
      </c>
      <c r="AB988" s="682"/>
      <c r="AC988" s="683">
        <v>0</v>
      </c>
      <c r="AD988" s="692"/>
      <c r="AE988" s="684"/>
      <c r="AF988" s="695">
        <f t="shared" si="47"/>
        <v>161280</v>
      </c>
      <c r="AG988" s="676" t="s">
        <v>1073</v>
      </c>
      <c r="AH988" s="676"/>
      <c r="AI988" s="685">
        <v>60</v>
      </c>
      <c r="AJ988" s="676" t="s">
        <v>1592</v>
      </c>
      <c r="AK988" s="696" t="s">
        <v>50</v>
      </c>
      <c r="AL988" s="676">
        <v>94544</v>
      </c>
      <c r="AM988" s="676" t="s">
        <v>52</v>
      </c>
      <c r="AN988" s="676"/>
      <c r="AO988" s="676"/>
      <c r="AP988" s="688"/>
      <c r="AQ988" s="688" t="s">
        <v>37</v>
      </c>
      <c r="AR988" s="688"/>
      <c r="AS988" s="715"/>
      <c r="AT988" s="715"/>
      <c r="AU988" s="715"/>
      <c r="AV988" s="680">
        <v>0.80577777777000004</v>
      </c>
    </row>
    <row r="989" spans="1:48">
      <c r="A989" s="716"/>
      <c r="B989" s="716"/>
      <c r="C989" s="716"/>
      <c r="D989" s="714" t="s">
        <v>3247</v>
      </c>
      <c r="E989" s="703" t="s">
        <v>3419</v>
      </c>
      <c r="F989" s="703"/>
      <c r="G989" s="703"/>
      <c r="H989" s="703"/>
      <c r="I989" s="703" t="s">
        <v>1699</v>
      </c>
      <c r="J989" s="718"/>
      <c r="K989" s="705" t="s">
        <v>3666</v>
      </c>
      <c r="L989" s="703" t="s">
        <v>3424</v>
      </c>
      <c r="M989" s="706">
        <v>44594</v>
      </c>
      <c r="N989" s="706">
        <v>44718</v>
      </c>
      <c r="O989" s="706"/>
      <c r="P989" s="704"/>
      <c r="Q989" s="704"/>
      <c r="R989" s="704"/>
      <c r="S989" s="703" t="s">
        <v>1580</v>
      </c>
      <c r="T989" s="703">
        <v>60</v>
      </c>
      <c r="U989" s="703"/>
      <c r="V989" s="703" t="s">
        <v>986</v>
      </c>
      <c r="W989" s="703">
        <v>360</v>
      </c>
      <c r="X989" s="707">
        <v>2688</v>
      </c>
      <c r="Y989" s="539">
        <f t="shared" si="45"/>
        <v>967680</v>
      </c>
      <c r="Z989" s="680">
        <v>0.505</v>
      </c>
      <c r="AA989" s="681">
        <f t="shared" si="46"/>
        <v>488678.40000000002</v>
      </c>
      <c r="AB989" s="682"/>
      <c r="AC989" s="683">
        <v>0</v>
      </c>
      <c r="AD989" s="692"/>
      <c r="AE989" s="684"/>
      <c r="AF989" s="695">
        <f t="shared" si="47"/>
        <v>488678.40000000002</v>
      </c>
      <c r="AG989" s="676" t="s">
        <v>1073</v>
      </c>
      <c r="AH989" s="676"/>
      <c r="AI989" s="685">
        <v>60</v>
      </c>
      <c r="AJ989" s="676" t="s">
        <v>1592</v>
      </c>
      <c r="AK989" s="696" t="s">
        <v>50</v>
      </c>
      <c r="AL989" s="676">
        <v>94544</v>
      </c>
      <c r="AM989" s="676" t="s">
        <v>52</v>
      </c>
      <c r="AN989" s="676"/>
      <c r="AO989" s="676"/>
      <c r="AP989" s="688"/>
      <c r="AQ989" s="688" t="s">
        <v>37</v>
      </c>
      <c r="AR989" s="688"/>
      <c r="AS989" s="715"/>
      <c r="AT989" s="715"/>
      <c r="AU989" s="715"/>
      <c r="AV989" s="680">
        <v>0.80577777777000004</v>
      </c>
    </row>
    <row r="990" spans="1:48">
      <c r="A990" s="716"/>
      <c r="B990" s="716"/>
      <c r="C990" s="716"/>
      <c r="D990" s="714" t="s">
        <v>3247</v>
      </c>
      <c r="E990" s="703" t="s">
        <v>3419</v>
      </c>
      <c r="F990" s="703"/>
      <c r="G990" s="703"/>
      <c r="H990" s="703"/>
      <c r="I990" s="703" t="s">
        <v>1699</v>
      </c>
      <c r="J990" s="718"/>
      <c r="K990" s="705" t="s">
        <v>3666</v>
      </c>
      <c r="L990" s="703" t="s">
        <v>3424</v>
      </c>
      <c r="M990" s="706">
        <v>44594</v>
      </c>
      <c r="N990" s="706">
        <v>44718</v>
      </c>
      <c r="O990" s="706"/>
      <c r="P990" s="704"/>
      <c r="Q990" s="704"/>
      <c r="R990" s="704"/>
      <c r="S990" s="703" t="s">
        <v>1580</v>
      </c>
      <c r="T990" s="703">
        <v>60</v>
      </c>
      <c r="U990" s="703"/>
      <c r="V990" s="703" t="s">
        <v>973</v>
      </c>
      <c r="W990" s="703">
        <v>400</v>
      </c>
      <c r="X990" s="707">
        <v>384</v>
      </c>
      <c r="Y990" s="539">
        <f t="shared" si="45"/>
        <v>153600</v>
      </c>
      <c r="Z990" s="680">
        <v>0.52500000000000002</v>
      </c>
      <c r="AA990" s="681">
        <f t="shared" si="46"/>
        <v>80640</v>
      </c>
      <c r="AB990" s="682"/>
      <c r="AC990" s="683">
        <v>0</v>
      </c>
      <c r="AD990" s="692"/>
      <c r="AE990" s="684"/>
      <c r="AF990" s="695">
        <f t="shared" si="47"/>
        <v>80640</v>
      </c>
      <c r="AG990" s="676" t="s">
        <v>1073</v>
      </c>
      <c r="AH990" s="676"/>
      <c r="AI990" s="685">
        <v>60</v>
      </c>
      <c r="AJ990" s="676" t="s">
        <v>1592</v>
      </c>
      <c r="AK990" s="696" t="s">
        <v>50</v>
      </c>
      <c r="AL990" s="676">
        <v>94544</v>
      </c>
      <c r="AM990" s="676" t="s">
        <v>52</v>
      </c>
      <c r="AN990" s="676"/>
      <c r="AO990" s="676"/>
      <c r="AP990" s="688"/>
      <c r="AQ990" s="688" t="s">
        <v>37</v>
      </c>
      <c r="AR990" s="688"/>
      <c r="AS990" s="715"/>
      <c r="AT990" s="715"/>
      <c r="AU990" s="715"/>
      <c r="AV990" s="680">
        <v>0.80577777777000004</v>
      </c>
    </row>
    <row r="991" spans="1:48">
      <c r="A991" s="716"/>
      <c r="B991" s="723">
        <v>44622</v>
      </c>
      <c r="C991" s="723"/>
      <c r="D991" s="714" t="s">
        <v>3247</v>
      </c>
      <c r="E991" s="703" t="s">
        <v>3419</v>
      </c>
      <c r="F991" s="703"/>
      <c r="G991" s="703">
        <v>2022</v>
      </c>
      <c r="H991" s="703"/>
      <c r="I991" s="703" t="s">
        <v>1699</v>
      </c>
      <c r="J991" s="718"/>
      <c r="K991" s="720" t="s">
        <v>5054</v>
      </c>
      <c r="L991" s="703" t="s">
        <v>3328</v>
      </c>
      <c r="M991" s="706">
        <v>44622</v>
      </c>
      <c r="N991" s="706">
        <v>44743</v>
      </c>
      <c r="O991" s="706"/>
      <c r="P991" s="704"/>
      <c r="Q991" s="704"/>
      <c r="R991" s="704"/>
      <c r="S991" s="703" t="s">
        <v>2425</v>
      </c>
      <c r="T991" s="703">
        <v>60</v>
      </c>
      <c r="U991" s="703"/>
      <c r="V991" s="703" t="s">
        <v>973</v>
      </c>
      <c r="W991" s="703">
        <v>400</v>
      </c>
      <c r="X991" s="707">
        <v>416</v>
      </c>
      <c r="Y991" s="539">
        <f t="shared" si="45"/>
        <v>166400</v>
      </c>
      <c r="Z991" s="680">
        <v>0.53500000000000003</v>
      </c>
      <c r="AA991" s="681">
        <f t="shared" si="46"/>
        <v>89024</v>
      </c>
      <c r="AB991" s="682"/>
      <c r="AC991" s="683">
        <v>0</v>
      </c>
      <c r="AD991" s="692"/>
      <c r="AE991" s="684"/>
      <c r="AF991" s="695">
        <f t="shared" si="47"/>
        <v>89024</v>
      </c>
      <c r="AG991" s="676" t="s">
        <v>1073</v>
      </c>
      <c r="AH991" s="676"/>
      <c r="AI991" s="685">
        <v>60</v>
      </c>
      <c r="AJ991" s="676" t="s">
        <v>3544</v>
      </c>
      <c r="AK991" s="696" t="s">
        <v>3545</v>
      </c>
      <c r="AL991" s="676">
        <v>70087</v>
      </c>
      <c r="AM991" s="676" t="s">
        <v>52</v>
      </c>
      <c r="AN991" s="676"/>
      <c r="AO991" s="676"/>
      <c r="AP991" s="688"/>
      <c r="AQ991" s="688" t="s">
        <v>37</v>
      </c>
      <c r="AR991" s="688" t="s">
        <v>5055</v>
      </c>
      <c r="AS991" s="715"/>
      <c r="AT991" s="715"/>
      <c r="AU991" s="715"/>
      <c r="AV991" s="680">
        <v>0.80577777777000004</v>
      </c>
    </row>
    <row r="992" spans="1:48">
      <c r="A992" s="716"/>
      <c r="B992" s="723">
        <v>44622</v>
      </c>
      <c r="C992" s="723"/>
      <c r="D992" s="714" t="s">
        <v>3247</v>
      </c>
      <c r="E992" s="703" t="s">
        <v>3419</v>
      </c>
      <c r="F992" s="703"/>
      <c r="G992" s="703">
        <v>2022</v>
      </c>
      <c r="H992" s="703"/>
      <c r="I992" s="703" t="s">
        <v>1699</v>
      </c>
      <c r="J992" s="718"/>
      <c r="K992" s="720" t="s">
        <v>5056</v>
      </c>
      <c r="L992" s="703" t="s">
        <v>3328</v>
      </c>
      <c r="M992" s="706">
        <v>44622</v>
      </c>
      <c r="N992" s="706">
        <v>44778</v>
      </c>
      <c r="O992" s="706"/>
      <c r="P992" s="704"/>
      <c r="Q992" s="704"/>
      <c r="R992" s="704"/>
      <c r="S992" s="703" t="s">
        <v>2425</v>
      </c>
      <c r="T992" s="703">
        <v>60</v>
      </c>
      <c r="U992" s="703"/>
      <c r="V992" s="703" t="s">
        <v>973</v>
      </c>
      <c r="W992" s="703">
        <v>400</v>
      </c>
      <c r="X992" s="707">
        <v>416</v>
      </c>
      <c r="Y992" s="539">
        <f t="shared" si="45"/>
        <v>166400</v>
      </c>
      <c r="Z992" s="680">
        <v>0.53500000000000003</v>
      </c>
      <c r="AA992" s="681">
        <f t="shared" si="46"/>
        <v>89024</v>
      </c>
      <c r="AB992" s="682"/>
      <c r="AC992" s="683">
        <v>0</v>
      </c>
      <c r="AD992" s="692"/>
      <c r="AE992" s="684"/>
      <c r="AF992" s="695">
        <f t="shared" si="47"/>
        <v>89024</v>
      </c>
      <c r="AG992" s="676" t="s">
        <v>1073</v>
      </c>
      <c r="AH992" s="676"/>
      <c r="AI992" s="685">
        <v>60</v>
      </c>
      <c r="AJ992" s="676" t="s">
        <v>3544</v>
      </c>
      <c r="AK992" s="696" t="s">
        <v>3545</v>
      </c>
      <c r="AL992" s="676">
        <v>70087</v>
      </c>
      <c r="AM992" s="676" t="s">
        <v>52</v>
      </c>
      <c r="AN992" s="676"/>
      <c r="AO992" s="676"/>
      <c r="AP992" s="688"/>
      <c r="AQ992" s="688" t="s">
        <v>37</v>
      </c>
      <c r="AR992" s="688" t="s">
        <v>5055</v>
      </c>
      <c r="AS992" s="715"/>
      <c r="AT992" s="715"/>
      <c r="AU992" s="715"/>
      <c r="AV992" s="680">
        <v>0.80577777777000004</v>
      </c>
    </row>
    <row r="993" spans="1:48">
      <c r="A993" s="716"/>
      <c r="B993" s="723">
        <v>44622</v>
      </c>
      <c r="C993" s="723"/>
      <c r="D993" s="714" t="s">
        <v>3247</v>
      </c>
      <c r="E993" s="703" t="s">
        <v>3419</v>
      </c>
      <c r="F993" s="703"/>
      <c r="G993" s="703">
        <v>2022</v>
      </c>
      <c r="H993" s="703"/>
      <c r="I993" s="703" t="s">
        <v>1699</v>
      </c>
      <c r="J993" s="718"/>
      <c r="K993" s="720" t="s">
        <v>5057</v>
      </c>
      <c r="L993" s="703" t="s">
        <v>3328</v>
      </c>
      <c r="M993" s="706">
        <v>44622</v>
      </c>
      <c r="N993" s="706">
        <v>44622</v>
      </c>
      <c r="O993" s="706"/>
      <c r="P993" s="704"/>
      <c r="Q993" s="704"/>
      <c r="R993" s="704"/>
      <c r="S993" s="703" t="s">
        <v>2425</v>
      </c>
      <c r="T993" s="703">
        <v>60</v>
      </c>
      <c r="U993" s="703"/>
      <c r="V993" s="703" t="s">
        <v>973</v>
      </c>
      <c r="W993" s="703">
        <v>400</v>
      </c>
      <c r="X993" s="707">
        <v>416</v>
      </c>
      <c r="Y993" s="539">
        <f t="shared" si="45"/>
        <v>166400</v>
      </c>
      <c r="Z993" s="680">
        <v>0.53500000000000003</v>
      </c>
      <c r="AA993" s="681">
        <f t="shared" si="46"/>
        <v>89024</v>
      </c>
      <c r="AB993" s="682"/>
      <c r="AC993" s="683">
        <v>0</v>
      </c>
      <c r="AD993" s="692"/>
      <c r="AE993" s="684"/>
      <c r="AF993" s="695">
        <f t="shared" si="47"/>
        <v>89024</v>
      </c>
      <c r="AG993" s="676" t="s">
        <v>1073</v>
      </c>
      <c r="AH993" s="676"/>
      <c r="AI993" s="685">
        <v>60</v>
      </c>
      <c r="AJ993" s="676" t="s">
        <v>3544</v>
      </c>
      <c r="AK993" s="696" t="s">
        <v>3545</v>
      </c>
      <c r="AL993" s="676">
        <v>70087</v>
      </c>
      <c r="AM993" s="676" t="s">
        <v>52</v>
      </c>
      <c r="AN993" s="676"/>
      <c r="AO993" s="676"/>
      <c r="AP993" s="688"/>
      <c r="AQ993" s="688" t="s">
        <v>37</v>
      </c>
      <c r="AR993" s="688" t="s">
        <v>5055</v>
      </c>
      <c r="AS993" s="715"/>
      <c r="AT993" s="715"/>
      <c r="AU993" s="715"/>
      <c r="AV993" s="680">
        <v>0.80577777777000004</v>
      </c>
    </row>
    <row r="994" spans="1:48">
      <c r="A994" s="716"/>
      <c r="B994" s="723">
        <v>44622</v>
      </c>
      <c r="C994" s="723"/>
      <c r="D994" s="714" t="s">
        <v>3247</v>
      </c>
      <c r="E994" s="703" t="s">
        <v>3419</v>
      </c>
      <c r="F994" s="703"/>
      <c r="G994" s="703">
        <v>2022</v>
      </c>
      <c r="H994" s="703"/>
      <c r="I994" s="703" t="s">
        <v>1699</v>
      </c>
      <c r="J994" s="718"/>
      <c r="K994" s="720" t="s">
        <v>5058</v>
      </c>
      <c r="L994" s="703" t="s">
        <v>3328</v>
      </c>
      <c r="M994" s="706">
        <v>44622</v>
      </c>
      <c r="N994" s="706">
        <v>44837</v>
      </c>
      <c r="O994" s="706"/>
      <c r="P994" s="704"/>
      <c r="Q994" s="704"/>
      <c r="R994" s="704"/>
      <c r="S994" s="703" t="s">
        <v>2425</v>
      </c>
      <c r="T994" s="703">
        <v>60</v>
      </c>
      <c r="U994" s="703"/>
      <c r="V994" s="703" t="s">
        <v>973</v>
      </c>
      <c r="W994" s="703">
        <v>400</v>
      </c>
      <c r="X994" s="707">
        <v>416</v>
      </c>
      <c r="Y994" s="539">
        <f t="shared" si="45"/>
        <v>166400</v>
      </c>
      <c r="Z994" s="680">
        <v>0.53500000000000003</v>
      </c>
      <c r="AA994" s="681">
        <f t="shared" si="46"/>
        <v>89024</v>
      </c>
      <c r="AB994" s="682"/>
      <c r="AC994" s="683">
        <v>0</v>
      </c>
      <c r="AD994" s="692"/>
      <c r="AE994" s="684"/>
      <c r="AF994" s="695">
        <f t="shared" si="47"/>
        <v>89024</v>
      </c>
      <c r="AG994" s="676" t="s">
        <v>1073</v>
      </c>
      <c r="AH994" s="676"/>
      <c r="AI994" s="685">
        <v>60</v>
      </c>
      <c r="AJ994" s="676" t="s">
        <v>3544</v>
      </c>
      <c r="AK994" s="696" t="s">
        <v>3545</v>
      </c>
      <c r="AL994" s="676">
        <v>70087</v>
      </c>
      <c r="AM994" s="676" t="s">
        <v>52</v>
      </c>
      <c r="AN994" s="676"/>
      <c r="AO994" s="676"/>
      <c r="AP994" s="688"/>
      <c r="AQ994" s="688" t="s">
        <v>37</v>
      </c>
      <c r="AR994" s="688" t="s">
        <v>5055</v>
      </c>
      <c r="AS994" s="715"/>
      <c r="AT994" s="715"/>
      <c r="AU994" s="715"/>
      <c r="AV994" s="680">
        <v>0.80577777777000004</v>
      </c>
    </row>
    <row r="995" spans="1:48">
      <c r="A995" s="716"/>
      <c r="B995" s="723">
        <v>44622</v>
      </c>
      <c r="C995" s="723"/>
      <c r="D995" s="714" t="s">
        <v>3247</v>
      </c>
      <c r="E995" s="703" t="s">
        <v>3419</v>
      </c>
      <c r="F995" s="703"/>
      <c r="G995" s="703">
        <v>2022</v>
      </c>
      <c r="H995" s="703"/>
      <c r="I995" s="703" t="s">
        <v>1699</v>
      </c>
      <c r="J995" s="718"/>
      <c r="K995" s="720" t="s">
        <v>5059</v>
      </c>
      <c r="L995" s="703" t="s">
        <v>3328</v>
      </c>
      <c r="M995" s="706">
        <v>44622</v>
      </c>
      <c r="N995" s="706">
        <v>44869</v>
      </c>
      <c r="O995" s="706"/>
      <c r="P995" s="704"/>
      <c r="Q995" s="704"/>
      <c r="R995" s="704"/>
      <c r="S995" s="703" t="s">
        <v>2425</v>
      </c>
      <c r="T995" s="703">
        <v>60</v>
      </c>
      <c r="U995" s="703"/>
      <c r="V995" s="703" t="s">
        <v>973</v>
      </c>
      <c r="W995" s="703">
        <v>400</v>
      </c>
      <c r="X995" s="707">
        <v>416</v>
      </c>
      <c r="Y995" s="539">
        <f t="shared" si="45"/>
        <v>166400</v>
      </c>
      <c r="Z995" s="680">
        <v>0.53500000000000003</v>
      </c>
      <c r="AA995" s="681">
        <f t="shared" si="46"/>
        <v>89024</v>
      </c>
      <c r="AB995" s="682"/>
      <c r="AC995" s="683">
        <v>0</v>
      </c>
      <c r="AD995" s="692"/>
      <c r="AE995" s="684"/>
      <c r="AF995" s="695">
        <f t="shared" si="47"/>
        <v>89024</v>
      </c>
      <c r="AG995" s="676" t="s">
        <v>1073</v>
      </c>
      <c r="AH995" s="676"/>
      <c r="AI995" s="685">
        <v>60</v>
      </c>
      <c r="AJ995" s="676" t="s">
        <v>3544</v>
      </c>
      <c r="AK995" s="696" t="s">
        <v>3545</v>
      </c>
      <c r="AL995" s="676">
        <v>70087</v>
      </c>
      <c r="AM995" s="676" t="s">
        <v>52</v>
      </c>
      <c r="AN995" s="676"/>
      <c r="AO995" s="676"/>
      <c r="AP995" s="688"/>
      <c r="AQ995" s="688" t="s">
        <v>37</v>
      </c>
      <c r="AR995" s="688" t="s">
        <v>5055</v>
      </c>
      <c r="AS995" s="715"/>
      <c r="AT995" s="715"/>
      <c r="AU995" s="715"/>
      <c r="AV995" s="680">
        <v>0.80577777777000004</v>
      </c>
    </row>
    <row r="996" spans="1:48">
      <c r="A996" s="716"/>
      <c r="B996" s="723">
        <v>44622</v>
      </c>
      <c r="C996" s="723"/>
      <c r="D996" s="714" t="s">
        <v>3247</v>
      </c>
      <c r="E996" s="703" t="s">
        <v>3419</v>
      </c>
      <c r="F996" s="703"/>
      <c r="G996" s="703">
        <v>2022</v>
      </c>
      <c r="H996" s="703"/>
      <c r="I996" s="703" t="s">
        <v>1699</v>
      </c>
      <c r="J996" s="718"/>
      <c r="K996" s="720" t="s">
        <v>5060</v>
      </c>
      <c r="L996" s="703" t="s">
        <v>3328</v>
      </c>
      <c r="M996" s="706">
        <v>44622</v>
      </c>
      <c r="N996" s="706">
        <v>44897</v>
      </c>
      <c r="O996" s="706"/>
      <c r="P996" s="704"/>
      <c r="Q996" s="704"/>
      <c r="R996" s="704"/>
      <c r="S996" s="703" t="s">
        <v>2425</v>
      </c>
      <c r="T996" s="703">
        <v>60</v>
      </c>
      <c r="U996" s="703"/>
      <c r="V996" s="703" t="s">
        <v>973</v>
      </c>
      <c r="W996" s="703">
        <v>400</v>
      </c>
      <c r="X996" s="707">
        <v>416</v>
      </c>
      <c r="Y996" s="539">
        <f t="shared" si="45"/>
        <v>166400</v>
      </c>
      <c r="Z996" s="680">
        <v>0.53500000000000003</v>
      </c>
      <c r="AA996" s="681">
        <f t="shared" si="46"/>
        <v>89024</v>
      </c>
      <c r="AB996" s="682"/>
      <c r="AC996" s="683">
        <v>0</v>
      </c>
      <c r="AD996" s="692"/>
      <c r="AE996" s="684"/>
      <c r="AF996" s="695">
        <f t="shared" si="47"/>
        <v>89024</v>
      </c>
      <c r="AG996" s="676" t="s">
        <v>1073</v>
      </c>
      <c r="AH996" s="676"/>
      <c r="AI996" s="685">
        <v>60</v>
      </c>
      <c r="AJ996" s="676" t="s">
        <v>3544</v>
      </c>
      <c r="AK996" s="696" t="s">
        <v>3545</v>
      </c>
      <c r="AL996" s="676">
        <v>70087</v>
      </c>
      <c r="AM996" s="676" t="s">
        <v>52</v>
      </c>
      <c r="AN996" s="676"/>
      <c r="AO996" s="676"/>
      <c r="AP996" s="688"/>
      <c r="AQ996" s="688" t="s">
        <v>37</v>
      </c>
      <c r="AR996" s="688" t="s">
        <v>5055</v>
      </c>
      <c r="AS996" s="715"/>
      <c r="AT996" s="715"/>
      <c r="AU996" s="715"/>
      <c r="AV996" s="680">
        <v>0.80577777777000004</v>
      </c>
    </row>
    <row r="997" spans="1:48">
      <c r="A997" s="716"/>
      <c r="B997" s="723">
        <v>44622</v>
      </c>
      <c r="C997" s="723"/>
      <c r="D997" s="714" t="s">
        <v>3247</v>
      </c>
      <c r="E997" s="703" t="s">
        <v>3419</v>
      </c>
      <c r="F997" s="703"/>
      <c r="G997" s="703">
        <v>2022</v>
      </c>
      <c r="H997" s="703"/>
      <c r="I997" s="703" t="s">
        <v>1699</v>
      </c>
      <c r="J997" s="718"/>
      <c r="K997" s="720" t="s">
        <v>5061</v>
      </c>
      <c r="L997" s="703" t="s">
        <v>3328</v>
      </c>
      <c r="M997" s="706">
        <v>44622</v>
      </c>
      <c r="N997" s="706">
        <v>44743</v>
      </c>
      <c r="O997" s="706"/>
      <c r="P997" s="704"/>
      <c r="Q997" s="704"/>
      <c r="R997" s="704"/>
      <c r="S997" s="703" t="s">
        <v>2425</v>
      </c>
      <c r="T997" s="703">
        <v>60</v>
      </c>
      <c r="U997" s="703"/>
      <c r="V997" s="703" t="s">
        <v>973</v>
      </c>
      <c r="W997" s="703">
        <v>400</v>
      </c>
      <c r="X997" s="707">
        <v>416</v>
      </c>
      <c r="Y997" s="539">
        <f t="shared" si="45"/>
        <v>166400</v>
      </c>
      <c r="Z997" s="680">
        <v>0.53500000000000003</v>
      </c>
      <c r="AA997" s="681">
        <f t="shared" si="46"/>
        <v>89024</v>
      </c>
      <c r="AB997" s="682"/>
      <c r="AC997" s="683">
        <v>0</v>
      </c>
      <c r="AD997" s="692"/>
      <c r="AE997" s="684"/>
      <c r="AF997" s="695">
        <f t="shared" si="47"/>
        <v>89024</v>
      </c>
      <c r="AG997" s="676" t="s">
        <v>1073</v>
      </c>
      <c r="AH997" s="676"/>
      <c r="AI997" s="685">
        <v>60</v>
      </c>
      <c r="AJ997" s="676" t="s">
        <v>1397</v>
      </c>
      <c r="AK997" s="696" t="s">
        <v>1149</v>
      </c>
      <c r="AL997" s="676">
        <v>77092</v>
      </c>
      <c r="AM997" s="676" t="s">
        <v>52</v>
      </c>
      <c r="AN997" s="676"/>
      <c r="AO997" s="676"/>
      <c r="AP997" s="688"/>
      <c r="AQ997" s="688" t="s">
        <v>37</v>
      </c>
      <c r="AR997" s="688" t="s">
        <v>5055</v>
      </c>
      <c r="AS997" s="715"/>
      <c r="AT997" s="715"/>
      <c r="AU997" s="715"/>
      <c r="AV997" s="680">
        <v>0.80577777777000004</v>
      </c>
    </row>
    <row r="998" spans="1:48">
      <c r="A998" s="716"/>
      <c r="B998" s="723">
        <v>44622</v>
      </c>
      <c r="C998" s="723"/>
      <c r="D998" s="714" t="s">
        <v>3247</v>
      </c>
      <c r="E998" s="703" t="s">
        <v>3419</v>
      </c>
      <c r="F998" s="703"/>
      <c r="G998" s="703">
        <v>2022</v>
      </c>
      <c r="H998" s="703"/>
      <c r="I998" s="703" t="s">
        <v>1699</v>
      </c>
      <c r="J998" s="718"/>
      <c r="K998" s="720" t="s">
        <v>5062</v>
      </c>
      <c r="L998" s="703" t="s">
        <v>3328</v>
      </c>
      <c r="M998" s="706">
        <v>44622</v>
      </c>
      <c r="N998" s="706">
        <v>44806</v>
      </c>
      <c r="O998" s="706"/>
      <c r="P998" s="704"/>
      <c r="Q998" s="704"/>
      <c r="R998" s="704"/>
      <c r="S998" s="703" t="s">
        <v>2425</v>
      </c>
      <c r="T998" s="703">
        <v>60</v>
      </c>
      <c r="U998" s="703"/>
      <c r="V998" s="703" t="s">
        <v>973</v>
      </c>
      <c r="W998" s="703">
        <v>400</v>
      </c>
      <c r="X998" s="707">
        <v>416</v>
      </c>
      <c r="Y998" s="539">
        <f t="shared" si="45"/>
        <v>166400</v>
      </c>
      <c r="Z998" s="680">
        <v>0.53500000000000003</v>
      </c>
      <c r="AA998" s="681">
        <f t="shared" si="46"/>
        <v>89024</v>
      </c>
      <c r="AB998" s="682"/>
      <c r="AC998" s="683">
        <v>0</v>
      </c>
      <c r="AD998" s="692"/>
      <c r="AE998" s="684"/>
      <c r="AF998" s="695">
        <f t="shared" si="47"/>
        <v>89024</v>
      </c>
      <c r="AG998" s="676" t="s">
        <v>1073</v>
      </c>
      <c r="AH998" s="676"/>
      <c r="AI998" s="685">
        <v>60</v>
      </c>
      <c r="AJ998" s="676" t="s">
        <v>1397</v>
      </c>
      <c r="AK998" s="696" t="s">
        <v>1149</v>
      </c>
      <c r="AL998" s="676">
        <v>77092</v>
      </c>
      <c r="AM998" s="676" t="s">
        <v>52</v>
      </c>
      <c r="AN998" s="676"/>
      <c r="AO998" s="676"/>
      <c r="AP998" s="688"/>
      <c r="AQ998" s="688" t="s">
        <v>37</v>
      </c>
      <c r="AR998" s="688" t="s">
        <v>5055</v>
      </c>
      <c r="AS998" s="715"/>
      <c r="AT998" s="715"/>
      <c r="AU998" s="715"/>
      <c r="AV998" s="680">
        <v>0.80577777777000004</v>
      </c>
    </row>
    <row r="999" spans="1:48">
      <c r="A999" s="674"/>
      <c r="B999" s="723">
        <v>44622</v>
      </c>
      <c r="C999" s="722"/>
      <c r="D999" s="714" t="s">
        <v>3247</v>
      </c>
      <c r="E999" s="703" t="s">
        <v>3419</v>
      </c>
      <c r="F999" s="703"/>
      <c r="G999" s="703">
        <v>2022</v>
      </c>
      <c r="H999" s="703"/>
      <c r="I999" s="703" t="s">
        <v>1699</v>
      </c>
      <c r="J999" s="718"/>
      <c r="K999" s="703" t="s">
        <v>5063</v>
      </c>
      <c r="L999" s="703" t="s">
        <v>3328</v>
      </c>
      <c r="M999" s="706">
        <v>44622</v>
      </c>
      <c r="N999" s="706">
        <v>44869</v>
      </c>
      <c r="O999" s="706"/>
      <c r="P999" s="704"/>
      <c r="Q999" s="704"/>
      <c r="R999" s="704"/>
      <c r="S999" s="703" t="s">
        <v>2425</v>
      </c>
      <c r="T999" s="703">
        <v>60</v>
      </c>
      <c r="U999" s="703"/>
      <c r="V999" s="703" t="s">
        <v>973</v>
      </c>
      <c r="W999" s="703">
        <v>400</v>
      </c>
      <c r="X999" s="707">
        <v>416</v>
      </c>
      <c r="Y999" s="539">
        <f t="shared" si="45"/>
        <v>166400</v>
      </c>
      <c r="Z999" s="680">
        <v>0.53500000000000003</v>
      </c>
      <c r="AA999" s="681">
        <f t="shared" si="46"/>
        <v>89024</v>
      </c>
      <c r="AB999" s="682"/>
      <c r="AC999" s="683">
        <v>0</v>
      </c>
      <c r="AD999" s="692"/>
      <c r="AE999" s="684"/>
      <c r="AF999" s="695">
        <f t="shared" si="47"/>
        <v>89024</v>
      </c>
      <c r="AG999" s="676" t="s">
        <v>1073</v>
      </c>
      <c r="AH999" s="676"/>
      <c r="AI999" s="685">
        <v>60</v>
      </c>
      <c r="AJ999" s="676" t="s">
        <v>1397</v>
      </c>
      <c r="AK999" s="696" t="s">
        <v>1149</v>
      </c>
      <c r="AL999" s="676">
        <v>77092</v>
      </c>
      <c r="AM999" s="676" t="s">
        <v>52</v>
      </c>
      <c r="AN999" s="676"/>
      <c r="AO999" s="676"/>
      <c r="AP999" s="688"/>
      <c r="AQ999" s="688" t="s">
        <v>37</v>
      </c>
      <c r="AR999" s="688" t="s">
        <v>5055</v>
      </c>
      <c r="AS999" s="697"/>
      <c r="AT999" s="697"/>
      <c r="AU999" s="697"/>
      <c r="AV999" s="680">
        <v>0.80577777777000004</v>
      </c>
    </row>
    <row r="1000" spans="1:48">
      <c r="A1000" s="716"/>
      <c r="B1000" s="724">
        <v>44627</v>
      </c>
      <c r="C1000" s="716"/>
      <c r="D1000" s="714" t="s">
        <v>3247</v>
      </c>
      <c r="E1000" s="703" t="s">
        <v>3419</v>
      </c>
      <c r="F1000" s="703"/>
      <c r="G1000" s="703">
        <v>2022</v>
      </c>
      <c r="H1000" s="703">
        <v>10</v>
      </c>
      <c r="I1000" s="703" t="s">
        <v>1699</v>
      </c>
      <c r="J1000" s="718"/>
      <c r="K1000" s="705" t="s">
        <v>5064</v>
      </c>
      <c r="L1000" s="703" t="s">
        <v>3352</v>
      </c>
      <c r="M1000" s="706">
        <v>44620</v>
      </c>
      <c r="N1000" s="706">
        <v>44727</v>
      </c>
      <c r="O1000" s="706"/>
      <c r="P1000" s="704"/>
      <c r="Q1000" s="704"/>
      <c r="R1000" s="704"/>
      <c r="S1000" s="703" t="s">
        <v>1580</v>
      </c>
      <c r="T1000" s="703">
        <v>60</v>
      </c>
      <c r="U1000" s="703"/>
      <c r="V1000" s="703" t="s">
        <v>973</v>
      </c>
      <c r="W1000" s="703">
        <v>400</v>
      </c>
      <c r="X1000" s="707">
        <v>768</v>
      </c>
      <c r="Y1000" s="539">
        <f t="shared" si="45"/>
        <v>307200</v>
      </c>
      <c r="Z1000" s="680">
        <v>0.55500000000000005</v>
      </c>
      <c r="AA1000" s="681">
        <f t="shared" si="46"/>
        <v>170496.00000000003</v>
      </c>
      <c r="AB1000" s="682"/>
      <c r="AC1000" s="683">
        <v>0</v>
      </c>
      <c r="AD1000" s="692"/>
      <c r="AE1000" s="684"/>
      <c r="AF1000" s="695">
        <f t="shared" si="47"/>
        <v>170496.00000000003</v>
      </c>
      <c r="AG1000" s="676" t="s">
        <v>1073</v>
      </c>
      <c r="AH1000" s="676"/>
      <c r="AI1000" s="685">
        <v>60</v>
      </c>
      <c r="AJ1000" s="676" t="s">
        <v>3357</v>
      </c>
      <c r="AK1000" s="696" t="s">
        <v>1854</v>
      </c>
      <c r="AL1000" s="676">
        <v>97005</v>
      </c>
      <c r="AM1000" s="676" t="s">
        <v>52</v>
      </c>
      <c r="AN1000" s="676"/>
      <c r="AO1000" s="676"/>
      <c r="AP1000" s="688"/>
      <c r="AQ1000" s="688" t="s">
        <v>37</v>
      </c>
      <c r="AR1000" s="688"/>
      <c r="AS1000" s="715"/>
      <c r="AT1000" s="715"/>
      <c r="AU1000" s="715"/>
      <c r="AV1000" s="680">
        <v>0.80577777777000004</v>
      </c>
    </row>
    <row r="1001" spans="1:48">
      <c r="A1001" s="716"/>
      <c r="B1001" s="724">
        <v>44627</v>
      </c>
      <c r="C1001" s="716"/>
      <c r="D1001" s="714" t="s">
        <v>3247</v>
      </c>
      <c r="E1001" s="703" t="s">
        <v>3419</v>
      </c>
      <c r="F1001" s="703"/>
      <c r="G1001" s="703">
        <v>2022</v>
      </c>
      <c r="H1001" s="703">
        <v>9</v>
      </c>
      <c r="I1001" s="703" t="s">
        <v>1699</v>
      </c>
      <c r="J1001" s="718"/>
      <c r="K1001" s="705" t="s">
        <v>5065</v>
      </c>
      <c r="L1001" s="703" t="s">
        <v>3352</v>
      </c>
      <c r="M1001" s="706">
        <v>44620</v>
      </c>
      <c r="N1001" s="706">
        <v>44682</v>
      </c>
      <c r="O1001" s="706"/>
      <c r="P1001" s="704"/>
      <c r="Q1001" s="704"/>
      <c r="R1001" s="704"/>
      <c r="S1001" s="703" t="s">
        <v>1580</v>
      </c>
      <c r="T1001" s="703">
        <v>60</v>
      </c>
      <c r="U1001" s="703"/>
      <c r="V1001" s="703" t="s">
        <v>973</v>
      </c>
      <c r="W1001" s="703">
        <v>400</v>
      </c>
      <c r="X1001" s="707">
        <v>768</v>
      </c>
      <c r="Y1001" s="539">
        <f t="shared" si="45"/>
        <v>307200</v>
      </c>
      <c r="Z1001" s="680">
        <v>0.55500000000000005</v>
      </c>
      <c r="AA1001" s="681">
        <f t="shared" si="46"/>
        <v>170496.00000000003</v>
      </c>
      <c r="AB1001" s="682"/>
      <c r="AC1001" s="683">
        <v>0</v>
      </c>
      <c r="AD1001" s="692"/>
      <c r="AE1001" s="684"/>
      <c r="AF1001" s="695">
        <f t="shared" si="47"/>
        <v>170496.00000000003</v>
      </c>
      <c r="AG1001" s="676" t="s">
        <v>1073</v>
      </c>
      <c r="AH1001" s="676"/>
      <c r="AI1001" s="685">
        <v>60</v>
      </c>
      <c r="AJ1001" s="676" t="s">
        <v>3357</v>
      </c>
      <c r="AK1001" s="696" t="s">
        <v>1854</v>
      </c>
      <c r="AL1001" s="676">
        <v>97005</v>
      </c>
      <c r="AM1001" s="676" t="s">
        <v>52</v>
      </c>
      <c r="AN1001" s="676"/>
      <c r="AO1001" s="676"/>
      <c r="AP1001" s="688"/>
      <c r="AQ1001" s="688" t="s">
        <v>37</v>
      </c>
      <c r="AR1001" s="688"/>
      <c r="AS1001" s="715"/>
      <c r="AT1001" s="715"/>
      <c r="AU1001" s="715"/>
      <c r="AV1001" s="680">
        <v>0.80577777777000004</v>
      </c>
    </row>
    <row r="1002" spans="1:48">
      <c r="A1002" s="716"/>
      <c r="B1002" s="723">
        <v>44622</v>
      </c>
      <c r="C1002" s="716"/>
      <c r="D1002" s="714" t="s">
        <v>3247</v>
      </c>
      <c r="E1002" s="703" t="s">
        <v>3419</v>
      </c>
      <c r="F1002" s="703"/>
      <c r="G1002" s="703">
        <v>2022</v>
      </c>
      <c r="H1002" s="703"/>
      <c r="I1002" s="703" t="s">
        <v>1699</v>
      </c>
      <c r="J1002" s="718"/>
      <c r="K1002" s="705" t="s">
        <v>5066</v>
      </c>
      <c r="L1002" s="703" t="s">
        <v>3424</v>
      </c>
      <c r="M1002" s="706">
        <v>44622</v>
      </c>
      <c r="N1002" s="706">
        <v>44743</v>
      </c>
      <c r="O1002" s="706"/>
      <c r="P1002" s="704"/>
      <c r="Q1002" s="704"/>
      <c r="R1002" s="704"/>
      <c r="S1002" s="703" t="s">
        <v>2425</v>
      </c>
      <c r="T1002" s="703">
        <v>60</v>
      </c>
      <c r="U1002" s="703"/>
      <c r="V1002" s="703" t="s">
        <v>973</v>
      </c>
      <c r="W1002" s="703">
        <v>400</v>
      </c>
      <c r="X1002" s="707">
        <v>384</v>
      </c>
      <c r="Y1002" s="539">
        <f t="shared" si="45"/>
        <v>153600</v>
      </c>
      <c r="Z1002" s="680">
        <v>0.53500000000000003</v>
      </c>
      <c r="AA1002" s="681">
        <f t="shared" si="46"/>
        <v>82176</v>
      </c>
      <c r="AB1002" s="682"/>
      <c r="AC1002" s="683">
        <v>0</v>
      </c>
      <c r="AD1002" s="692"/>
      <c r="AE1002" s="684"/>
      <c r="AF1002" s="695">
        <f t="shared" si="47"/>
        <v>82176</v>
      </c>
      <c r="AG1002" s="676" t="s">
        <v>1073</v>
      </c>
      <c r="AH1002" s="676"/>
      <c r="AI1002" s="685">
        <v>60</v>
      </c>
      <c r="AJ1002" s="676" t="s">
        <v>3508</v>
      </c>
      <c r="AK1002" s="696" t="s">
        <v>3509</v>
      </c>
      <c r="AL1002" s="676">
        <v>73128</v>
      </c>
      <c r="AM1002" s="676" t="s">
        <v>52</v>
      </c>
      <c r="AN1002" s="676"/>
      <c r="AO1002" s="676"/>
      <c r="AP1002" s="688"/>
      <c r="AQ1002" s="688" t="s">
        <v>37</v>
      </c>
      <c r="AR1002" s="688" t="s">
        <v>5055</v>
      </c>
      <c r="AS1002" s="715"/>
      <c r="AT1002" s="715"/>
      <c r="AU1002" s="715"/>
      <c r="AV1002" s="680">
        <v>0.80577777777000004</v>
      </c>
    </row>
    <row r="1003" spans="1:48">
      <c r="A1003" s="716"/>
      <c r="B1003" s="723">
        <v>44622</v>
      </c>
      <c r="C1003" s="716"/>
      <c r="D1003" s="714" t="s">
        <v>3247</v>
      </c>
      <c r="E1003" s="703" t="s">
        <v>3419</v>
      </c>
      <c r="F1003" s="703"/>
      <c r="G1003" s="703">
        <v>2022</v>
      </c>
      <c r="H1003" s="703"/>
      <c r="I1003" s="703" t="s">
        <v>1699</v>
      </c>
      <c r="J1003" s="718"/>
      <c r="K1003" s="705" t="s">
        <v>5067</v>
      </c>
      <c r="L1003" s="703" t="s">
        <v>3424</v>
      </c>
      <c r="M1003" s="706">
        <v>44622</v>
      </c>
      <c r="N1003" s="706">
        <v>44806</v>
      </c>
      <c r="O1003" s="706"/>
      <c r="P1003" s="704"/>
      <c r="Q1003" s="704"/>
      <c r="R1003" s="704"/>
      <c r="S1003" s="703" t="s">
        <v>2425</v>
      </c>
      <c r="T1003" s="703">
        <v>60</v>
      </c>
      <c r="U1003" s="703"/>
      <c r="V1003" s="703" t="s">
        <v>973</v>
      </c>
      <c r="W1003" s="703">
        <v>400</v>
      </c>
      <c r="X1003" s="707">
        <v>384</v>
      </c>
      <c r="Y1003" s="539">
        <f t="shared" si="45"/>
        <v>153600</v>
      </c>
      <c r="Z1003" s="680">
        <v>0.53500000000000003</v>
      </c>
      <c r="AA1003" s="681">
        <f t="shared" si="46"/>
        <v>82176</v>
      </c>
      <c r="AB1003" s="682"/>
      <c r="AC1003" s="683">
        <v>0</v>
      </c>
      <c r="AD1003" s="692"/>
      <c r="AE1003" s="684"/>
      <c r="AF1003" s="695">
        <f t="shared" si="47"/>
        <v>82176</v>
      </c>
      <c r="AG1003" s="676" t="s">
        <v>1073</v>
      </c>
      <c r="AH1003" s="676"/>
      <c r="AI1003" s="685">
        <v>60</v>
      </c>
      <c r="AJ1003" s="676" t="s">
        <v>3508</v>
      </c>
      <c r="AK1003" s="696" t="s">
        <v>3509</v>
      </c>
      <c r="AL1003" s="676">
        <v>73128</v>
      </c>
      <c r="AM1003" s="676" t="s">
        <v>52</v>
      </c>
      <c r="AN1003" s="676"/>
      <c r="AO1003" s="676"/>
      <c r="AP1003" s="688"/>
      <c r="AQ1003" s="688" t="s">
        <v>37</v>
      </c>
      <c r="AR1003" s="688" t="s">
        <v>5055</v>
      </c>
      <c r="AS1003" s="715"/>
      <c r="AT1003" s="715"/>
      <c r="AU1003" s="715"/>
      <c r="AV1003" s="680">
        <v>0.80577777777000004</v>
      </c>
    </row>
    <row r="1004" spans="1:48">
      <c r="A1004" s="716"/>
      <c r="B1004" s="723">
        <v>44622</v>
      </c>
      <c r="C1004" s="716"/>
      <c r="D1004" s="714" t="s">
        <v>3247</v>
      </c>
      <c r="E1004" s="703" t="s">
        <v>3419</v>
      </c>
      <c r="F1004" s="703"/>
      <c r="G1004" s="703">
        <v>2022</v>
      </c>
      <c r="H1004" s="703"/>
      <c r="I1004" s="703" t="s">
        <v>1699</v>
      </c>
      <c r="J1004" s="718"/>
      <c r="K1004" s="705" t="s">
        <v>5068</v>
      </c>
      <c r="L1004" s="703" t="s">
        <v>3424</v>
      </c>
      <c r="M1004" s="706">
        <v>44622</v>
      </c>
      <c r="N1004" s="706">
        <v>44869</v>
      </c>
      <c r="O1004" s="706"/>
      <c r="P1004" s="704"/>
      <c r="Q1004" s="704"/>
      <c r="R1004" s="704"/>
      <c r="S1004" s="703" t="s">
        <v>2425</v>
      </c>
      <c r="T1004" s="703">
        <v>60</v>
      </c>
      <c r="U1004" s="703"/>
      <c r="V1004" s="703" t="s">
        <v>973</v>
      </c>
      <c r="W1004" s="703">
        <v>400</v>
      </c>
      <c r="X1004" s="707">
        <v>384</v>
      </c>
      <c r="Y1004" s="539">
        <f t="shared" si="45"/>
        <v>153600</v>
      </c>
      <c r="Z1004" s="680">
        <v>0.53500000000000003</v>
      </c>
      <c r="AA1004" s="681">
        <f t="shared" si="46"/>
        <v>82176</v>
      </c>
      <c r="AB1004" s="682"/>
      <c r="AC1004" s="683">
        <v>0</v>
      </c>
      <c r="AD1004" s="692"/>
      <c r="AE1004" s="684"/>
      <c r="AF1004" s="695">
        <f t="shared" si="47"/>
        <v>82176</v>
      </c>
      <c r="AG1004" s="676" t="s">
        <v>1073</v>
      </c>
      <c r="AH1004" s="676"/>
      <c r="AI1004" s="685">
        <v>60</v>
      </c>
      <c r="AJ1004" s="676" t="s">
        <v>3508</v>
      </c>
      <c r="AK1004" s="696" t="s">
        <v>3509</v>
      </c>
      <c r="AL1004" s="676">
        <v>73128</v>
      </c>
      <c r="AM1004" s="676" t="s">
        <v>52</v>
      </c>
      <c r="AN1004" s="676"/>
      <c r="AO1004" s="676"/>
      <c r="AP1004" s="688"/>
      <c r="AQ1004" s="688" t="s">
        <v>37</v>
      </c>
      <c r="AR1004" s="688" t="s">
        <v>5055</v>
      </c>
      <c r="AS1004" s="715"/>
      <c r="AT1004" s="715"/>
      <c r="AU1004" s="715"/>
      <c r="AV1004" s="680">
        <v>0.80577777777000004</v>
      </c>
    </row>
    <row r="1005" spans="1:48">
      <c r="A1005" s="716"/>
      <c r="B1005" s="723">
        <v>44622</v>
      </c>
      <c r="C1005" s="716"/>
      <c r="D1005" s="714" t="s">
        <v>3247</v>
      </c>
      <c r="E1005" s="703" t="s">
        <v>3419</v>
      </c>
      <c r="F1005" s="703"/>
      <c r="G1005" s="703">
        <v>2022</v>
      </c>
      <c r="H1005" s="703"/>
      <c r="I1005" s="703" t="s">
        <v>1699</v>
      </c>
      <c r="J1005" s="718"/>
      <c r="K1005" s="705" t="s">
        <v>5069</v>
      </c>
      <c r="L1005" s="703" t="s">
        <v>3424</v>
      </c>
      <c r="M1005" s="706">
        <v>44622</v>
      </c>
      <c r="N1005" s="706">
        <v>44743</v>
      </c>
      <c r="O1005" s="706"/>
      <c r="P1005" s="704"/>
      <c r="Q1005" s="704"/>
      <c r="R1005" s="704"/>
      <c r="S1005" s="703" t="s">
        <v>2425</v>
      </c>
      <c r="T1005" s="703">
        <v>60</v>
      </c>
      <c r="U1005" s="703"/>
      <c r="V1005" s="703" t="s">
        <v>973</v>
      </c>
      <c r="W1005" s="703">
        <v>400</v>
      </c>
      <c r="X1005" s="707">
        <v>384</v>
      </c>
      <c r="Y1005" s="539">
        <f t="shared" si="45"/>
        <v>153600</v>
      </c>
      <c r="Z1005" s="680">
        <v>0.53500000000000003</v>
      </c>
      <c r="AA1005" s="681">
        <f t="shared" si="46"/>
        <v>82176</v>
      </c>
      <c r="AB1005" s="682"/>
      <c r="AC1005" s="683">
        <v>0</v>
      </c>
      <c r="AD1005" s="692"/>
      <c r="AE1005" s="684"/>
      <c r="AF1005" s="695">
        <f t="shared" si="47"/>
        <v>82176</v>
      </c>
      <c r="AG1005" s="676" t="s">
        <v>1073</v>
      </c>
      <c r="AH1005" s="676"/>
      <c r="AI1005" s="685">
        <v>60</v>
      </c>
      <c r="AJ1005" s="676" t="s">
        <v>3337</v>
      </c>
      <c r="AK1005" s="696" t="s">
        <v>1149</v>
      </c>
      <c r="AL1005" s="676">
        <v>75007</v>
      </c>
      <c r="AM1005" s="676" t="s">
        <v>52</v>
      </c>
      <c r="AN1005" s="676"/>
      <c r="AO1005" s="676"/>
      <c r="AP1005" s="688"/>
      <c r="AQ1005" s="688" t="s">
        <v>37</v>
      </c>
      <c r="AR1005" s="688" t="s">
        <v>5055</v>
      </c>
      <c r="AS1005" s="715"/>
      <c r="AT1005" s="715"/>
      <c r="AU1005" s="715"/>
      <c r="AV1005" s="680">
        <v>0.80577777777000004</v>
      </c>
    </row>
    <row r="1006" spans="1:48">
      <c r="A1006" s="716"/>
      <c r="B1006" s="723">
        <v>44622</v>
      </c>
      <c r="C1006" s="716"/>
      <c r="D1006" s="714" t="s">
        <v>3247</v>
      </c>
      <c r="E1006" s="703" t="s">
        <v>3419</v>
      </c>
      <c r="F1006" s="703"/>
      <c r="G1006" s="703">
        <v>2022</v>
      </c>
      <c r="H1006" s="703"/>
      <c r="I1006" s="703" t="s">
        <v>1699</v>
      </c>
      <c r="J1006" s="718"/>
      <c r="K1006" s="705" t="s">
        <v>5070</v>
      </c>
      <c r="L1006" s="703" t="s">
        <v>3424</v>
      </c>
      <c r="M1006" s="706">
        <v>44622</v>
      </c>
      <c r="N1006" s="706">
        <v>44806</v>
      </c>
      <c r="O1006" s="706"/>
      <c r="P1006" s="704"/>
      <c r="Q1006" s="704"/>
      <c r="R1006" s="704"/>
      <c r="S1006" s="703" t="s">
        <v>2425</v>
      </c>
      <c r="T1006" s="703">
        <v>60</v>
      </c>
      <c r="U1006" s="703"/>
      <c r="V1006" s="703" t="s">
        <v>973</v>
      </c>
      <c r="W1006" s="703">
        <v>400</v>
      </c>
      <c r="X1006" s="707">
        <v>384</v>
      </c>
      <c r="Y1006" s="539">
        <f t="shared" si="45"/>
        <v>153600</v>
      </c>
      <c r="Z1006" s="680">
        <v>0.53500000000000003</v>
      </c>
      <c r="AA1006" s="681">
        <f t="shared" si="46"/>
        <v>82176</v>
      </c>
      <c r="AB1006" s="682"/>
      <c r="AC1006" s="683">
        <v>0</v>
      </c>
      <c r="AD1006" s="692"/>
      <c r="AE1006" s="684"/>
      <c r="AF1006" s="695">
        <f t="shared" si="47"/>
        <v>82176</v>
      </c>
      <c r="AG1006" s="676" t="s">
        <v>1073</v>
      </c>
      <c r="AH1006" s="676"/>
      <c r="AI1006" s="685">
        <v>60</v>
      </c>
      <c r="AJ1006" s="676" t="s">
        <v>3337</v>
      </c>
      <c r="AK1006" s="696" t="s">
        <v>1149</v>
      </c>
      <c r="AL1006" s="676">
        <v>75007</v>
      </c>
      <c r="AM1006" s="676" t="s">
        <v>52</v>
      </c>
      <c r="AN1006" s="676"/>
      <c r="AO1006" s="676"/>
      <c r="AP1006" s="688"/>
      <c r="AQ1006" s="688" t="s">
        <v>37</v>
      </c>
      <c r="AR1006" s="688" t="s">
        <v>5055</v>
      </c>
      <c r="AS1006" s="715"/>
      <c r="AT1006" s="715"/>
      <c r="AU1006" s="715"/>
      <c r="AV1006" s="680">
        <v>0.80577777777000004</v>
      </c>
    </row>
    <row r="1007" spans="1:48">
      <c r="A1007" s="716"/>
      <c r="B1007" s="723">
        <v>44622</v>
      </c>
      <c r="C1007" s="716"/>
      <c r="D1007" s="714" t="s">
        <v>3247</v>
      </c>
      <c r="E1007" s="703" t="s">
        <v>3419</v>
      </c>
      <c r="F1007" s="703"/>
      <c r="G1007" s="703">
        <v>2022</v>
      </c>
      <c r="H1007" s="703"/>
      <c r="I1007" s="703" t="s">
        <v>1699</v>
      </c>
      <c r="J1007" s="718"/>
      <c r="K1007" s="705" t="s">
        <v>5071</v>
      </c>
      <c r="L1007" s="703" t="s">
        <v>3424</v>
      </c>
      <c r="M1007" s="706">
        <v>44622</v>
      </c>
      <c r="N1007" s="706">
        <v>44869</v>
      </c>
      <c r="O1007" s="706"/>
      <c r="P1007" s="704"/>
      <c r="Q1007" s="704"/>
      <c r="R1007" s="704"/>
      <c r="S1007" s="703" t="s">
        <v>2425</v>
      </c>
      <c r="T1007" s="703">
        <v>60</v>
      </c>
      <c r="U1007" s="703"/>
      <c r="V1007" s="703" t="s">
        <v>973</v>
      </c>
      <c r="W1007" s="703">
        <v>400</v>
      </c>
      <c r="X1007" s="707">
        <v>384</v>
      </c>
      <c r="Y1007" s="539">
        <f t="shared" si="45"/>
        <v>153600</v>
      </c>
      <c r="Z1007" s="680">
        <v>0.53500000000000003</v>
      </c>
      <c r="AA1007" s="681">
        <f t="shared" si="46"/>
        <v>82176</v>
      </c>
      <c r="AB1007" s="682"/>
      <c r="AC1007" s="683">
        <v>0</v>
      </c>
      <c r="AD1007" s="692"/>
      <c r="AE1007" s="684"/>
      <c r="AF1007" s="695">
        <f t="shared" si="47"/>
        <v>82176</v>
      </c>
      <c r="AG1007" s="676" t="s">
        <v>1073</v>
      </c>
      <c r="AH1007" s="676"/>
      <c r="AI1007" s="685">
        <v>60</v>
      </c>
      <c r="AJ1007" s="676" t="s">
        <v>3337</v>
      </c>
      <c r="AK1007" s="696" t="s">
        <v>1149</v>
      </c>
      <c r="AL1007" s="676">
        <v>75007</v>
      </c>
      <c r="AM1007" s="676" t="s">
        <v>52</v>
      </c>
      <c r="AN1007" s="676"/>
      <c r="AO1007" s="676"/>
      <c r="AP1007" s="688"/>
      <c r="AQ1007" s="688" t="s">
        <v>37</v>
      </c>
      <c r="AR1007" s="688" t="s">
        <v>5055</v>
      </c>
      <c r="AS1007" s="715"/>
      <c r="AT1007" s="715"/>
      <c r="AU1007" s="715"/>
      <c r="AV1007" s="680">
        <v>0.80577777777000004</v>
      </c>
    </row>
    <row r="1008" spans="1:48">
      <c r="A1008" s="716"/>
      <c r="B1008" s="723">
        <v>44622</v>
      </c>
      <c r="C1008" s="716"/>
      <c r="D1008" s="714" t="s">
        <v>3247</v>
      </c>
      <c r="E1008" s="703" t="s">
        <v>3419</v>
      </c>
      <c r="F1008" s="703"/>
      <c r="G1008" s="703">
        <v>2022</v>
      </c>
      <c r="H1008" s="703"/>
      <c r="I1008" s="703" t="s">
        <v>1699</v>
      </c>
      <c r="J1008" s="718"/>
      <c r="K1008" s="705" t="s">
        <v>5072</v>
      </c>
      <c r="L1008" s="703" t="s">
        <v>3424</v>
      </c>
      <c r="M1008" s="706">
        <v>44622</v>
      </c>
      <c r="N1008" s="706">
        <v>44743</v>
      </c>
      <c r="O1008" s="706"/>
      <c r="P1008" s="704"/>
      <c r="Q1008" s="704"/>
      <c r="R1008" s="704"/>
      <c r="S1008" s="703" t="s">
        <v>2425</v>
      </c>
      <c r="T1008" s="703">
        <v>60</v>
      </c>
      <c r="U1008" s="703"/>
      <c r="V1008" s="703" t="s">
        <v>973</v>
      </c>
      <c r="W1008" s="703">
        <v>400</v>
      </c>
      <c r="X1008" s="707">
        <v>832</v>
      </c>
      <c r="Y1008" s="539">
        <f t="shared" si="45"/>
        <v>332800</v>
      </c>
      <c r="Z1008" s="680">
        <v>0.53500000000000003</v>
      </c>
      <c r="AA1008" s="681">
        <f t="shared" si="46"/>
        <v>178048</v>
      </c>
      <c r="AB1008" s="682"/>
      <c r="AC1008" s="683">
        <v>0</v>
      </c>
      <c r="AD1008" s="692"/>
      <c r="AE1008" s="684"/>
      <c r="AF1008" s="695">
        <f t="shared" si="47"/>
        <v>178048</v>
      </c>
      <c r="AG1008" s="676" t="s">
        <v>1073</v>
      </c>
      <c r="AH1008" s="676"/>
      <c r="AI1008" s="685">
        <v>60</v>
      </c>
      <c r="AJ1008" s="676" t="s">
        <v>1610</v>
      </c>
      <c r="AK1008" s="696" t="s">
        <v>1149</v>
      </c>
      <c r="AL1008" s="676">
        <v>78744</v>
      </c>
      <c r="AM1008" s="676" t="s">
        <v>52</v>
      </c>
      <c r="AN1008" s="676"/>
      <c r="AO1008" s="676"/>
      <c r="AP1008" s="688"/>
      <c r="AQ1008" s="688" t="s">
        <v>37</v>
      </c>
      <c r="AR1008" s="688" t="s">
        <v>5055</v>
      </c>
      <c r="AS1008" s="715"/>
      <c r="AT1008" s="715"/>
      <c r="AU1008" s="715"/>
      <c r="AV1008" s="680">
        <v>0.80577777777000004</v>
      </c>
    </row>
    <row r="1009" spans="1:48">
      <c r="A1009" s="716"/>
      <c r="B1009" s="723">
        <v>44622</v>
      </c>
      <c r="C1009" s="716"/>
      <c r="D1009" s="714" t="s">
        <v>3247</v>
      </c>
      <c r="E1009" s="703" t="s">
        <v>3419</v>
      </c>
      <c r="F1009" s="703"/>
      <c r="G1009" s="703">
        <v>2022</v>
      </c>
      <c r="H1009" s="703"/>
      <c r="I1009" s="703" t="s">
        <v>1699</v>
      </c>
      <c r="J1009" s="718"/>
      <c r="K1009" s="705" t="s">
        <v>5073</v>
      </c>
      <c r="L1009" s="703" t="s">
        <v>3424</v>
      </c>
      <c r="M1009" s="706">
        <v>44622</v>
      </c>
      <c r="N1009" s="706">
        <v>44778</v>
      </c>
      <c r="O1009" s="706"/>
      <c r="P1009" s="704"/>
      <c r="Q1009" s="704"/>
      <c r="R1009" s="704"/>
      <c r="S1009" s="703" t="s">
        <v>2425</v>
      </c>
      <c r="T1009" s="703">
        <v>60</v>
      </c>
      <c r="U1009" s="703"/>
      <c r="V1009" s="703" t="s">
        <v>973</v>
      </c>
      <c r="W1009" s="703">
        <v>400</v>
      </c>
      <c r="X1009" s="707">
        <v>832</v>
      </c>
      <c r="Y1009" s="539">
        <f t="shared" si="45"/>
        <v>332800</v>
      </c>
      <c r="Z1009" s="680">
        <v>0.53500000000000003</v>
      </c>
      <c r="AA1009" s="681">
        <f t="shared" si="46"/>
        <v>178048</v>
      </c>
      <c r="AB1009" s="682"/>
      <c r="AC1009" s="683">
        <v>0</v>
      </c>
      <c r="AD1009" s="692"/>
      <c r="AE1009" s="684"/>
      <c r="AF1009" s="695">
        <f t="shared" si="47"/>
        <v>178048</v>
      </c>
      <c r="AG1009" s="676" t="s">
        <v>1073</v>
      </c>
      <c r="AH1009" s="676"/>
      <c r="AI1009" s="685">
        <v>60</v>
      </c>
      <c r="AJ1009" s="676" t="s">
        <v>1610</v>
      </c>
      <c r="AK1009" s="696" t="s">
        <v>1149</v>
      </c>
      <c r="AL1009" s="676">
        <v>78744</v>
      </c>
      <c r="AM1009" s="676" t="s">
        <v>52</v>
      </c>
      <c r="AN1009" s="676"/>
      <c r="AO1009" s="676"/>
      <c r="AP1009" s="688"/>
      <c r="AQ1009" s="688" t="s">
        <v>37</v>
      </c>
      <c r="AR1009" s="688" t="s">
        <v>5055</v>
      </c>
      <c r="AS1009" s="715"/>
      <c r="AT1009" s="715"/>
      <c r="AU1009" s="715"/>
      <c r="AV1009" s="680">
        <v>0.80577777777000004</v>
      </c>
    </row>
    <row r="1010" spans="1:48">
      <c r="A1010" s="716"/>
      <c r="B1010" s="723">
        <v>44622</v>
      </c>
      <c r="C1010" s="716"/>
      <c r="D1010" s="714" t="s">
        <v>3247</v>
      </c>
      <c r="E1010" s="703" t="s">
        <v>3419</v>
      </c>
      <c r="F1010" s="703"/>
      <c r="G1010" s="703">
        <v>2022</v>
      </c>
      <c r="H1010" s="703"/>
      <c r="I1010" s="703" t="s">
        <v>1699</v>
      </c>
      <c r="J1010" s="718"/>
      <c r="K1010" s="705" t="s">
        <v>5074</v>
      </c>
      <c r="L1010" s="703" t="s">
        <v>3424</v>
      </c>
      <c r="M1010" s="706">
        <v>44622</v>
      </c>
      <c r="N1010" s="706">
        <v>44806</v>
      </c>
      <c r="O1010" s="706"/>
      <c r="P1010" s="704"/>
      <c r="Q1010" s="704"/>
      <c r="R1010" s="704"/>
      <c r="S1010" s="703" t="s">
        <v>2425</v>
      </c>
      <c r="T1010" s="703">
        <v>60</v>
      </c>
      <c r="U1010" s="703"/>
      <c r="V1010" s="703" t="s">
        <v>973</v>
      </c>
      <c r="W1010" s="703">
        <v>400</v>
      </c>
      <c r="X1010" s="707">
        <v>832</v>
      </c>
      <c r="Y1010" s="539">
        <f t="shared" si="45"/>
        <v>332800</v>
      </c>
      <c r="Z1010" s="680">
        <v>0.53500000000000003</v>
      </c>
      <c r="AA1010" s="681">
        <f t="shared" si="46"/>
        <v>178048</v>
      </c>
      <c r="AB1010" s="682"/>
      <c r="AC1010" s="683">
        <v>0</v>
      </c>
      <c r="AD1010" s="692"/>
      <c r="AE1010" s="684"/>
      <c r="AF1010" s="695">
        <f t="shared" si="47"/>
        <v>178048</v>
      </c>
      <c r="AG1010" s="676" t="s">
        <v>1073</v>
      </c>
      <c r="AH1010" s="676"/>
      <c r="AI1010" s="685">
        <v>60</v>
      </c>
      <c r="AJ1010" s="676" t="s">
        <v>1610</v>
      </c>
      <c r="AK1010" s="696" t="s">
        <v>1149</v>
      </c>
      <c r="AL1010" s="676">
        <v>78744</v>
      </c>
      <c r="AM1010" s="676" t="s">
        <v>52</v>
      </c>
      <c r="AN1010" s="676"/>
      <c r="AO1010" s="676"/>
      <c r="AP1010" s="688"/>
      <c r="AQ1010" s="688" t="s">
        <v>37</v>
      </c>
      <c r="AR1010" s="688" t="s">
        <v>5055</v>
      </c>
      <c r="AS1010" s="715"/>
      <c r="AT1010" s="715"/>
      <c r="AU1010" s="715"/>
      <c r="AV1010" s="680">
        <v>0.80577777777000004</v>
      </c>
    </row>
    <row r="1011" spans="1:48">
      <c r="A1011" s="716"/>
      <c r="B1011" s="723">
        <v>44622</v>
      </c>
      <c r="C1011" s="716"/>
      <c r="D1011" s="714" t="s">
        <v>3247</v>
      </c>
      <c r="E1011" s="703" t="s">
        <v>3419</v>
      </c>
      <c r="F1011" s="703"/>
      <c r="G1011" s="703">
        <v>2022</v>
      </c>
      <c r="H1011" s="703"/>
      <c r="I1011" s="703" t="s">
        <v>1699</v>
      </c>
      <c r="J1011" s="718"/>
      <c r="K1011" s="705" t="s">
        <v>5075</v>
      </c>
      <c r="L1011" s="703" t="s">
        <v>3424</v>
      </c>
      <c r="M1011" s="706">
        <v>44622</v>
      </c>
      <c r="N1011" s="706">
        <v>44837</v>
      </c>
      <c r="O1011" s="706"/>
      <c r="P1011" s="704"/>
      <c r="Q1011" s="704"/>
      <c r="R1011" s="704"/>
      <c r="S1011" s="703" t="s">
        <v>2425</v>
      </c>
      <c r="T1011" s="703">
        <v>60</v>
      </c>
      <c r="U1011" s="703"/>
      <c r="V1011" s="703" t="s">
        <v>973</v>
      </c>
      <c r="W1011" s="703">
        <v>400</v>
      </c>
      <c r="X1011" s="707">
        <v>832</v>
      </c>
      <c r="Y1011" s="539">
        <f t="shared" si="45"/>
        <v>332800</v>
      </c>
      <c r="Z1011" s="680">
        <v>0.53500000000000003</v>
      </c>
      <c r="AA1011" s="681">
        <f t="shared" si="46"/>
        <v>178048</v>
      </c>
      <c r="AB1011" s="682"/>
      <c r="AC1011" s="683">
        <v>0</v>
      </c>
      <c r="AD1011" s="692"/>
      <c r="AE1011" s="684"/>
      <c r="AF1011" s="695">
        <f t="shared" si="47"/>
        <v>178048</v>
      </c>
      <c r="AG1011" s="676" t="s">
        <v>1073</v>
      </c>
      <c r="AH1011" s="676"/>
      <c r="AI1011" s="685">
        <v>60</v>
      </c>
      <c r="AJ1011" s="676" t="s">
        <v>1610</v>
      </c>
      <c r="AK1011" s="696" t="s">
        <v>1149</v>
      </c>
      <c r="AL1011" s="676">
        <v>78744</v>
      </c>
      <c r="AM1011" s="676" t="s">
        <v>52</v>
      </c>
      <c r="AN1011" s="676"/>
      <c r="AO1011" s="676"/>
      <c r="AP1011" s="688"/>
      <c r="AQ1011" s="688" t="s">
        <v>37</v>
      </c>
      <c r="AR1011" s="688" t="s">
        <v>5055</v>
      </c>
      <c r="AS1011" s="715"/>
      <c r="AT1011" s="715"/>
      <c r="AU1011" s="715"/>
      <c r="AV1011" s="680">
        <v>0.80577777777000004</v>
      </c>
    </row>
    <row r="1012" spans="1:48">
      <c r="A1012" s="716"/>
      <c r="B1012" s="723">
        <v>44622</v>
      </c>
      <c r="C1012" s="716"/>
      <c r="D1012" s="714" t="s">
        <v>3247</v>
      </c>
      <c r="E1012" s="703" t="s">
        <v>3419</v>
      </c>
      <c r="F1012" s="703"/>
      <c r="G1012" s="703">
        <v>2022</v>
      </c>
      <c r="H1012" s="703"/>
      <c r="I1012" s="703" t="s">
        <v>1699</v>
      </c>
      <c r="J1012" s="718"/>
      <c r="K1012" s="705" t="s">
        <v>5076</v>
      </c>
      <c r="L1012" s="703" t="s">
        <v>3424</v>
      </c>
      <c r="M1012" s="706">
        <v>44622</v>
      </c>
      <c r="N1012" s="706">
        <v>44869</v>
      </c>
      <c r="O1012" s="706"/>
      <c r="P1012" s="704"/>
      <c r="Q1012" s="704"/>
      <c r="R1012" s="704"/>
      <c r="S1012" s="703" t="s">
        <v>2425</v>
      </c>
      <c r="T1012" s="703">
        <v>60</v>
      </c>
      <c r="U1012" s="703"/>
      <c r="V1012" s="703" t="s">
        <v>973</v>
      </c>
      <c r="W1012" s="703">
        <v>400</v>
      </c>
      <c r="X1012" s="707">
        <v>832</v>
      </c>
      <c r="Y1012" s="539">
        <f t="shared" si="45"/>
        <v>332800</v>
      </c>
      <c r="Z1012" s="680">
        <v>0.53500000000000003</v>
      </c>
      <c r="AA1012" s="681">
        <f t="shared" si="46"/>
        <v>178048</v>
      </c>
      <c r="AB1012" s="682"/>
      <c r="AC1012" s="683">
        <v>0</v>
      </c>
      <c r="AD1012" s="692"/>
      <c r="AE1012" s="684"/>
      <c r="AF1012" s="695">
        <f t="shared" si="47"/>
        <v>178048</v>
      </c>
      <c r="AG1012" s="676" t="s">
        <v>1073</v>
      </c>
      <c r="AH1012" s="676"/>
      <c r="AI1012" s="685">
        <v>60</v>
      </c>
      <c r="AJ1012" s="676" t="s">
        <v>1610</v>
      </c>
      <c r="AK1012" s="696" t="s">
        <v>1149</v>
      </c>
      <c r="AL1012" s="676">
        <v>78744</v>
      </c>
      <c r="AM1012" s="676" t="s">
        <v>52</v>
      </c>
      <c r="AN1012" s="676"/>
      <c r="AO1012" s="676"/>
      <c r="AP1012" s="688"/>
      <c r="AQ1012" s="688" t="s">
        <v>37</v>
      </c>
      <c r="AR1012" s="688" t="s">
        <v>5055</v>
      </c>
      <c r="AS1012" s="715"/>
      <c r="AT1012" s="715"/>
      <c r="AU1012" s="715"/>
      <c r="AV1012" s="680">
        <v>0.80577777777000004</v>
      </c>
    </row>
    <row r="1013" spans="1:48">
      <c r="A1013" s="716"/>
      <c r="B1013" s="723">
        <v>44655</v>
      </c>
      <c r="C1013" s="716"/>
      <c r="D1013" s="714" t="s">
        <v>3247</v>
      </c>
      <c r="E1013" s="703" t="s">
        <v>3419</v>
      </c>
      <c r="F1013" s="703"/>
      <c r="G1013" s="703">
        <v>2022</v>
      </c>
      <c r="H1013" s="703"/>
      <c r="I1013" s="703" t="s">
        <v>1699</v>
      </c>
      <c r="J1013" s="718"/>
      <c r="K1013" s="705" t="s">
        <v>5077</v>
      </c>
      <c r="L1013" s="703" t="s">
        <v>3424</v>
      </c>
      <c r="M1013" s="706">
        <v>44652</v>
      </c>
      <c r="N1013" s="706">
        <v>44746</v>
      </c>
      <c r="O1013" s="706"/>
      <c r="P1013" s="704"/>
      <c r="Q1013" s="704"/>
      <c r="R1013" s="704"/>
      <c r="S1013" s="703" t="s">
        <v>1580</v>
      </c>
      <c r="T1013" s="703">
        <v>60</v>
      </c>
      <c r="U1013" s="703"/>
      <c r="V1013" s="703" t="s">
        <v>986</v>
      </c>
      <c r="W1013" s="703">
        <v>360</v>
      </c>
      <c r="X1013" s="707">
        <v>768</v>
      </c>
      <c r="Y1013" s="539">
        <f t="shared" si="45"/>
        <v>276480</v>
      </c>
      <c r="Z1013" s="680">
        <v>0.53500000000000003</v>
      </c>
      <c r="AA1013" s="681">
        <f t="shared" si="46"/>
        <v>147916.80000000002</v>
      </c>
      <c r="AB1013" s="682"/>
      <c r="AC1013" s="683">
        <v>0</v>
      </c>
      <c r="AD1013" s="692"/>
      <c r="AE1013" s="684"/>
      <c r="AF1013" s="695">
        <f t="shared" si="47"/>
        <v>147916.80000000002</v>
      </c>
      <c r="AG1013" s="676" t="s">
        <v>1073</v>
      </c>
      <c r="AH1013" s="676"/>
      <c r="AI1013" s="685">
        <v>60</v>
      </c>
      <c r="AJ1013" s="676" t="s">
        <v>3343</v>
      </c>
      <c r="AK1013" s="696" t="s">
        <v>50</v>
      </c>
      <c r="AL1013" s="676">
        <v>92841</v>
      </c>
      <c r="AM1013" s="676" t="s">
        <v>52</v>
      </c>
      <c r="AN1013" s="676"/>
      <c r="AO1013" s="676"/>
      <c r="AP1013" s="688"/>
      <c r="AQ1013" s="688" t="s">
        <v>37</v>
      </c>
      <c r="AR1013" s="688"/>
      <c r="AS1013" s="715"/>
      <c r="AT1013" s="715"/>
      <c r="AU1013" s="715"/>
      <c r="AV1013" s="680">
        <v>0.80577777777000004</v>
      </c>
    </row>
    <row r="1014" spans="1:48">
      <c r="A1014" s="716"/>
      <c r="B1014" s="723">
        <v>44622</v>
      </c>
      <c r="C1014" s="716"/>
      <c r="D1014" s="714" t="s">
        <v>3247</v>
      </c>
      <c r="E1014" s="703" t="s">
        <v>3419</v>
      </c>
      <c r="F1014" s="703"/>
      <c r="G1014" s="703">
        <v>2022</v>
      </c>
      <c r="H1014" s="703"/>
      <c r="I1014" s="703" t="s">
        <v>1699</v>
      </c>
      <c r="J1014" s="718"/>
      <c r="K1014" s="705" t="s">
        <v>5078</v>
      </c>
      <c r="L1014" s="703" t="s">
        <v>3424</v>
      </c>
      <c r="M1014" s="706">
        <v>44622</v>
      </c>
      <c r="N1014" s="706">
        <v>44897</v>
      </c>
      <c r="O1014" s="706"/>
      <c r="P1014" s="704"/>
      <c r="Q1014" s="704"/>
      <c r="R1014" s="704"/>
      <c r="S1014" s="703" t="s">
        <v>2425</v>
      </c>
      <c r="T1014" s="703">
        <v>60</v>
      </c>
      <c r="U1014" s="703"/>
      <c r="V1014" s="703" t="s">
        <v>973</v>
      </c>
      <c r="W1014" s="703">
        <v>400</v>
      </c>
      <c r="X1014" s="707">
        <v>832</v>
      </c>
      <c r="Y1014" s="539">
        <f t="shared" si="45"/>
        <v>332800</v>
      </c>
      <c r="Z1014" s="680">
        <v>0.53500000000000003</v>
      </c>
      <c r="AA1014" s="681">
        <f t="shared" si="46"/>
        <v>178048</v>
      </c>
      <c r="AB1014" s="682"/>
      <c r="AC1014" s="683">
        <v>0</v>
      </c>
      <c r="AD1014" s="692"/>
      <c r="AE1014" s="684"/>
      <c r="AF1014" s="695">
        <f t="shared" si="47"/>
        <v>178048</v>
      </c>
      <c r="AG1014" s="676" t="s">
        <v>1073</v>
      </c>
      <c r="AH1014" s="676"/>
      <c r="AI1014" s="685">
        <v>60</v>
      </c>
      <c r="AJ1014" s="676" t="s">
        <v>1610</v>
      </c>
      <c r="AK1014" s="696" t="s">
        <v>1149</v>
      </c>
      <c r="AL1014" s="676">
        <v>78744</v>
      </c>
      <c r="AM1014" s="676" t="s">
        <v>52</v>
      </c>
      <c r="AN1014" s="676"/>
      <c r="AO1014" s="676"/>
      <c r="AP1014" s="688"/>
      <c r="AQ1014" s="688" t="s">
        <v>37</v>
      </c>
      <c r="AR1014" s="688" t="s">
        <v>5055</v>
      </c>
      <c r="AS1014" s="715"/>
      <c r="AT1014" s="715"/>
      <c r="AU1014" s="715"/>
      <c r="AV1014" s="680">
        <v>0.80577777777000004</v>
      </c>
    </row>
    <row r="1015" spans="1:48">
      <c r="A1015" s="716"/>
      <c r="B1015" s="723">
        <v>44655</v>
      </c>
      <c r="C1015" s="716"/>
      <c r="D1015" s="714" t="s">
        <v>3247</v>
      </c>
      <c r="E1015" s="703" t="s">
        <v>3419</v>
      </c>
      <c r="F1015" s="703"/>
      <c r="G1015" s="703">
        <v>2022</v>
      </c>
      <c r="H1015" s="703"/>
      <c r="I1015" s="703" t="s">
        <v>1699</v>
      </c>
      <c r="J1015" s="718"/>
      <c r="K1015" s="705" t="s">
        <v>5079</v>
      </c>
      <c r="L1015" s="703" t="s">
        <v>3424</v>
      </c>
      <c r="M1015" s="706">
        <v>44652</v>
      </c>
      <c r="N1015" s="706">
        <v>44774</v>
      </c>
      <c r="O1015" s="706"/>
      <c r="P1015" s="704"/>
      <c r="Q1015" s="704"/>
      <c r="R1015" s="704"/>
      <c r="S1015" s="703" t="s">
        <v>1580</v>
      </c>
      <c r="T1015" s="703">
        <v>60</v>
      </c>
      <c r="U1015" s="703"/>
      <c r="V1015" s="703" t="s">
        <v>986</v>
      </c>
      <c r="W1015" s="703">
        <v>360</v>
      </c>
      <c r="X1015" s="707">
        <v>768</v>
      </c>
      <c r="Y1015" s="539">
        <f t="shared" si="45"/>
        <v>276480</v>
      </c>
      <c r="Z1015" s="680">
        <v>0.53500000000000003</v>
      </c>
      <c r="AA1015" s="681">
        <f t="shared" si="46"/>
        <v>147916.80000000002</v>
      </c>
      <c r="AB1015" s="682"/>
      <c r="AC1015" s="683">
        <v>0</v>
      </c>
      <c r="AD1015" s="692"/>
      <c r="AE1015" s="684"/>
      <c r="AF1015" s="695">
        <f t="shared" si="47"/>
        <v>147916.80000000002</v>
      </c>
      <c r="AG1015" s="676" t="s">
        <v>1073</v>
      </c>
      <c r="AH1015" s="676"/>
      <c r="AI1015" s="685">
        <v>60</v>
      </c>
      <c r="AJ1015" s="676" t="s">
        <v>3343</v>
      </c>
      <c r="AK1015" s="696" t="s">
        <v>50</v>
      </c>
      <c r="AL1015" s="676">
        <v>92841</v>
      </c>
      <c r="AM1015" s="676" t="s">
        <v>52</v>
      </c>
      <c r="AN1015" s="676"/>
      <c r="AO1015" s="676"/>
      <c r="AP1015" s="688"/>
      <c r="AQ1015" s="688" t="s">
        <v>37</v>
      </c>
      <c r="AR1015" s="688"/>
      <c r="AS1015" s="715"/>
      <c r="AT1015" s="715"/>
      <c r="AU1015" s="715"/>
      <c r="AV1015" s="680">
        <v>0.80577777777000004</v>
      </c>
    </row>
    <row r="1016" spans="1:48">
      <c r="A1016" s="716"/>
      <c r="B1016" s="723">
        <v>44652</v>
      </c>
      <c r="C1016" s="716"/>
      <c r="D1016" s="714" t="s">
        <v>3247</v>
      </c>
      <c r="E1016" s="703" t="s">
        <v>3419</v>
      </c>
      <c r="F1016" s="703"/>
      <c r="G1016" s="703">
        <v>2022</v>
      </c>
      <c r="H1016" s="703"/>
      <c r="I1016" s="703" t="s">
        <v>1699</v>
      </c>
      <c r="J1016" s="718"/>
      <c r="K1016" s="705" t="s">
        <v>5080</v>
      </c>
      <c r="L1016" s="703" t="s">
        <v>3424</v>
      </c>
      <c r="M1016" s="706">
        <v>44649</v>
      </c>
      <c r="N1016" s="706">
        <v>44690</v>
      </c>
      <c r="O1016" s="706"/>
      <c r="P1016" s="704"/>
      <c r="Q1016" s="704"/>
      <c r="R1016" s="704"/>
      <c r="S1016" s="703" t="s">
        <v>3416</v>
      </c>
      <c r="T1016" s="703">
        <v>60</v>
      </c>
      <c r="U1016" s="703"/>
      <c r="V1016" s="703" t="s">
        <v>973</v>
      </c>
      <c r="W1016" s="703">
        <v>400</v>
      </c>
      <c r="X1016" s="707">
        <v>768</v>
      </c>
      <c r="Y1016" s="539">
        <f t="shared" si="45"/>
        <v>307200</v>
      </c>
      <c r="Z1016" s="680">
        <v>0.52500000000000002</v>
      </c>
      <c r="AA1016" s="681">
        <f t="shared" si="46"/>
        <v>161280</v>
      </c>
      <c r="AB1016" s="682"/>
      <c r="AC1016" s="683">
        <v>0</v>
      </c>
      <c r="AD1016" s="692"/>
      <c r="AE1016" s="684"/>
      <c r="AF1016" s="695">
        <f t="shared" si="47"/>
        <v>161280</v>
      </c>
      <c r="AG1016" s="676" t="s">
        <v>1073</v>
      </c>
      <c r="AH1016" s="676"/>
      <c r="AI1016" s="685">
        <v>60</v>
      </c>
      <c r="AJ1016" s="676" t="s">
        <v>1610</v>
      </c>
      <c r="AK1016" s="696" t="s">
        <v>1149</v>
      </c>
      <c r="AL1016" s="676">
        <v>78744</v>
      </c>
      <c r="AM1016" s="676" t="s">
        <v>52</v>
      </c>
      <c r="AN1016" s="676"/>
      <c r="AO1016" s="676"/>
      <c r="AP1016" s="688"/>
      <c r="AQ1016" s="688" t="s">
        <v>37</v>
      </c>
      <c r="AR1016" s="688" t="s">
        <v>5055</v>
      </c>
      <c r="AS1016" s="715"/>
      <c r="AT1016" s="715"/>
      <c r="AU1016" s="715"/>
      <c r="AV1016" s="680">
        <v>0.80577777777000004</v>
      </c>
    </row>
    <row r="1017" spans="1:48">
      <c r="A1017" s="716"/>
      <c r="B1017" s="723">
        <v>44655</v>
      </c>
      <c r="C1017" s="716"/>
      <c r="D1017" s="714" t="s">
        <v>3247</v>
      </c>
      <c r="E1017" s="703" t="s">
        <v>3419</v>
      </c>
      <c r="F1017" s="703"/>
      <c r="G1017" s="703">
        <v>2022</v>
      </c>
      <c r="H1017" s="703"/>
      <c r="I1017" s="703" t="s">
        <v>1699</v>
      </c>
      <c r="J1017" s="718"/>
      <c r="K1017" s="705" t="s">
        <v>5083</v>
      </c>
      <c r="L1017" s="703" t="s">
        <v>3424</v>
      </c>
      <c r="M1017" s="706">
        <v>44652</v>
      </c>
      <c r="N1017" s="706">
        <v>44809</v>
      </c>
      <c r="O1017" s="706"/>
      <c r="P1017" s="704"/>
      <c r="Q1017" s="704"/>
      <c r="R1017" s="704"/>
      <c r="S1017" s="703" t="s">
        <v>1580</v>
      </c>
      <c r="T1017" s="703">
        <v>60</v>
      </c>
      <c r="U1017" s="703"/>
      <c r="V1017" s="703" t="s">
        <v>986</v>
      </c>
      <c r="W1017" s="703">
        <v>360</v>
      </c>
      <c r="X1017" s="707">
        <v>768</v>
      </c>
      <c r="Y1017" s="539">
        <f t="shared" si="45"/>
        <v>276480</v>
      </c>
      <c r="Z1017" s="680">
        <v>0.53500000000000003</v>
      </c>
      <c r="AA1017" s="681">
        <f t="shared" si="46"/>
        <v>147916.80000000002</v>
      </c>
      <c r="AB1017" s="682"/>
      <c r="AC1017" s="683">
        <v>0</v>
      </c>
      <c r="AD1017" s="692"/>
      <c r="AE1017" s="684"/>
      <c r="AF1017" s="695">
        <f t="shared" si="47"/>
        <v>147916.80000000002</v>
      </c>
      <c r="AG1017" s="676" t="s">
        <v>1073</v>
      </c>
      <c r="AH1017" s="676"/>
      <c r="AI1017" s="685">
        <v>60</v>
      </c>
      <c r="AJ1017" s="676" t="s">
        <v>3343</v>
      </c>
      <c r="AK1017" s="696" t="s">
        <v>50</v>
      </c>
      <c r="AL1017" s="676">
        <v>92841</v>
      </c>
      <c r="AM1017" s="676" t="s">
        <v>52</v>
      </c>
      <c r="AN1017" s="676"/>
      <c r="AO1017" s="676"/>
      <c r="AP1017" s="688"/>
      <c r="AQ1017" s="688" t="s">
        <v>37</v>
      </c>
      <c r="AR1017" s="688"/>
      <c r="AS1017" s="715"/>
      <c r="AT1017" s="715"/>
      <c r="AU1017" s="715"/>
      <c r="AV1017" s="680">
        <v>0.80577777777000004</v>
      </c>
    </row>
    <row r="1018" spans="1:48">
      <c r="A1018" s="716"/>
      <c r="B1018" s="724">
        <v>44649</v>
      </c>
      <c r="C1018" s="716"/>
      <c r="D1018" s="714" t="s">
        <v>3247</v>
      </c>
      <c r="E1018" s="703" t="s">
        <v>3104</v>
      </c>
      <c r="F1018" s="703"/>
      <c r="G1018" s="703">
        <v>2022</v>
      </c>
      <c r="H1018" s="703">
        <v>12</v>
      </c>
      <c r="I1018" s="703" t="s">
        <v>1699</v>
      </c>
      <c r="J1018" s="718"/>
      <c r="K1018" s="705" t="s">
        <v>5084</v>
      </c>
      <c r="L1018" s="703" t="s">
        <v>3352</v>
      </c>
      <c r="M1018" s="706">
        <v>44649</v>
      </c>
      <c r="N1018" s="706">
        <v>44713</v>
      </c>
      <c r="O1018" s="706"/>
      <c r="P1018" s="704"/>
      <c r="Q1018" s="704"/>
      <c r="R1018" s="704"/>
      <c r="S1018" s="703" t="s">
        <v>1580</v>
      </c>
      <c r="T1018" s="703">
        <v>60</v>
      </c>
      <c r="U1018" s="703"/>
      <c r="V1018" s="703" t="s">
        <v>973</v>
      </c>
      <c r="W1018" s="703">
        <v>400</v>
      </c>
      <c r="X1018" s="707">
        <v>768</v>
      </c>
      <c r="Y1018" s="539">
        <f t="shared" si="45"/>
        <v>307200</v>
      </c>
      <c r="Z1018" s="680">
        <v>0.55500000000000005</v>
      </c>
      <c r="AA1018" s="681">
        <f t="shared" si="46"/>
        <v>170496.00000000003</v>
      </c>
      <c r="AB1018" s="682"/>
      <c r="AC1018" s="683">
        <v>0</v>
      </c>
      <c r="AD1018" s="692"/>
      <c r="AE1018" s="684"/>
      <c r="AF1018" s="695">
        <f t="shared" si="47"/>
        <v>170496.00000000003</v>
      </c>
      <c r="AG1018" s="676" t="s">
        <v>1073</v>
      </c>
      <c r="AH1018" s="676"/>
      <c r="AI1018" s="685">
        <v>60</v>
      </c>
      <c r="AJ1018" s="676" t="s">
        <v>3353</v>
      </c>
      <c r="AK1018" s="696" t="s">
        <v>50</v>
      </c>
      <c r="AL1018" s="676">
        <v>95363</v>
      </c>
      <c r="AM1018" s="676" t="s">
        <v>52</v>
      </c>
      <c r="AN1018" s="676"/>
      <c r="AO1018" s="676"/>
      <c r="AP1018" s="688"/>
      <c r="AQ1018" s="688" t="s">
        <v>37</v>
      </c>
      <c r="AR1018" s="688"/>
      <c r="AS1018" s="715"/>
      <c r="AT1018" s="715"/>
      <c r="AU1018" s="715"/>
      <c r="AV1018" s="680">
        <v>0.80577777777000004</v>
      </c>
    </row>
    <row r="1019" spans="1:48">
      <c r="A1019" s="716"/>
      <c r="B1019" s="723">
        <v>44655</v>
      </c>
      <c r="C1019" s="716"/>
      <c r="D1019" s="714" t="s">
        <v>3247</v>
      </c>
      <c r="E1019" s="703" t="s">
        <v>3419</v>
      </c>
      <c r="F1019" s="703"/>
      <c r="G1019" s="703">
        <v>2022</v>
      </c>
      <c r="H1019" s="703"/>
      <c r="I1019" s="703" t="s">
        <v>1699</v>
      </c>
      <c r="J1019" s="718"/>
      <c r="K1019" s="705" t="s">
        <v>5085</v>
      </c>
      <c r="L1019" s="703" t="s">
        <v>3424</v>
      </c>
      <c r="M1019" s="706">
        <v>44652</v>
      </c>
      <c r="N1019" s="706">
        <v>44837</v>
      </c>
      <c r="O1019" s="706"/>
      <c r="P1019" s="704"/>
      <c r="Q1019" s="704"/>
      <c r="R1019" s="704"/>
      <c r="S1019" s="703" t="s">
        <v>1580</v>
      </c>
      <c r="T1019" s="703">
        <v>60</v>
      </c>
      <c r="U1019" s="703"/>
      <c r="V1019" s="703" t="s">
        <v>1785</v>
      </c>
      <c r="W1019" s="703">
        <v>360</v>
      </c>
      <c r="X1019" s="707">
        <v>768</v>
      </c>
      <c r="Y1019" s="539">
        <f t="shared" si="45"/>
        <v>276480</v>
      </c>
      <c r="Z1019" s="680">
        <v>0.53500000000000003</v>
      </c>
      <c r="AA1019" s="681">
        <f t="shared" si="46"/>
        <v>147916.80000000002</v>
      </c>
      <c r="AB1019" s="682"/>
      <c r="AC1019" s="683">
        <v>0</v>
      </c>
      <c r="AD1019" s="692"/>
      <c r="AE1019" s="684"/>
      <c r="AF1019" s="695">
        <f t="shared" si="47"/>
        <v>147916.80000000002</v>
      </c>
      <c r="AG1019" s="676" t="s">
        <v>1073</v>
      </c>
      <c r="AH1019" s="676"/>
      <c r="AI1019" s="685">
        <v>60</v>
      </c>
      <c r="AJ1019" s="676" t="s">
        <v>3343</v>
      </c>
      <c r="AK1019" s="696" t="s">
        <v>50</v>
      </c>
      <c r="AL1019" s="676">
        <v>92841</v>
      </c>
      <c r="AM1019" s="676" t="s">
        <v>52</v>
      </c>
      <c r="AN1019" s="676"/>
      <c r="AO1019" s="676"/>
      <c r="AP1019" s="688"/>
      <c r="AQ1019" s="688" t="s">
        <v>37</v>
      </c>
      <c r="AR1019" s="688"/>
      <c r="AS1019" s="715"/>
      <c r="AT1019" s="715"/>
      <c r="AU1019" s="715"/>
      <c r="AV1019" s="680">
        <v>0.80577777777000004</v>
      </c>
    </row>
    <row r="1020" spans="1:48">
      <c r="A1020" s="716"/>
      <c r="B1020" s="724">
        <v>44649</v>
      </c>
      <c r="C1020" s="716"/>
      <c r="D1020" s="714" t="s">
        <v>3247</v>
      </c>
      <c r="E1020" s="703" t="s">
        <v>3104</v>
      </c>
      <c r="F1020" s="703"/>
      <c r="G1020" s="703">
        <v>2022</v>
      </c>
      <c r="H1020" s="703"/>
      <c r="I1020" s="703" t="s">
        <v>1699</v>
      </c>
      <c r="J1020" s="718"/>
      <c r="K1020" s="705" t="s">
        <v>5086</v>
      </c>
      <c r="L1020" s="703" t="s">
        <v>3352</v>
      </c>
      <c r="M1020" s="706">
        <v>44649</v>
      </c>
      <c r="N1020" s="706">
        <v>44774</v>
      </c>
      <c r="O1020" s="706"/>
      <c r="P1020" s="704"/>
      <c r="Q1020" s="704"/>
      <c r="R1020" s="704"/>
      <c r="S1020" s="703" t="s">
        <v>1580</v>
      </c>
      <c r="T1020" s="703">
        <v>60</v>
      </c>
      <c r="U1020" s="703"/>
      <c r="V1020" s="703" t="s">
        <v>973</v>
      </c>
      <c r="W1020" s="703">
        <v>400</v>
      </c>
      <c r="X1020" s="707">
        <v>768</v>
      </c>
      <c r="Y1020" s="539">
        <f t="shared" si="45"/>
        <v>307200</v>
      </c>
      <c r="Z1020" s="680">
        <v>0.55500000000000005</v>
      </c>
      <c r="AA1020" s="681">
        <f t="shared" si="46"/>
        <v>170496.00000000003</v>
      </c>
      <c r="AB1020" s="682"/>
      <c r="AC1020" s="683">
        <v>0</v>
      </c>
      <c r="AD1020" s="692"/>
      <c r="AE1020" s="684"/>
      <c r="AF1020" s="695">
        <f t="shared" si="47"/>
        <v>170496.00000000003</v>
      </c>
      <c r="AG1020" s="676" t="s">
        <v>1073</v>
      </c>
      <c r="AH1020" s="676"/>
      <c r="AI1020" s="685">
        <v>60</v>
      </c>
      <c r="AJ1020" s="676" t="s">
        <v>3353</v>
      </c>
      <c r="AK1020" s="696" t="s">
        <v>50</v>
      </c>
      <c r="AL1020" s="676">
        <v>95363</v>
      </c>
      <c r="AM1020" s="676" t="s">
        <v>52</v>
      </c>
      <c r="AN1020" s="676"/>
      <c r="AO1020" s="676"/>
      <c r="AP1020" s="688"/>
      <c r="AQ1020" s="688" t="s">
        <v>37</v>
      </c>
      <c r="AR1020" s="688"/>
      <c r="AS1020" s="715"/>
      <c r="AT1020" s="715"/>
      <c r="AU1020" s="715"/>
      <c r="AV1020" s="680">
        <v>0.80577777777000004</v>
      </c>
    </row>
    <row r="1021" spans="1:48">
      <c r="A1021" s="716"/>
      <c r="B1021" s="723">
        <v>44655</v>
      </c>
      <c r="C1021" s="716"/>
      <c r="D1021" s="714" t="s">
        <v>3247</v>
      </c>
      <c r="E1021" s="703" t="s">
        <v>3419</v>
      </c>
      <c r="F1021" s="703"/>
      <c r="G1021" s="703">
        <v>2022</v>
      </c>
      <c r="H1021" s="703"/>
      <c r="I1021" s="703" t="s">
        <v>1699</v>
      </c>
      <c r="J1021" s="718"/>
      <c r="K1021" s="705" t="s">
        <v>5087</v>
      </c>
      <c r="L1021" s="703" t="s">
        <v>3424</v>
      </c>
      <c r="M1021" s="706">
        <v>44652</v>
      </c>
      <c r="N1021" s="706">
        <v>44866</v>
      </c>
      <c r="O1021" s="706"/>
      <c r="P1021" s="704"/>
      <c r="Q1021" s="704"/>
      <c r="R1021" s="704"/>
      <c r="S1021" s="703" t="s">
        <v>1580</v>
      </c>
      <c r="T1021" s="703">
        <v>60</v>
      </c>
      <c r="U1021" s="703"/>
      <c r="V1021" s="703" t="s">
        <v>986</v>
      </c>
      <c r="W1021" s="703">
        <v>360</v>
      </c>
      <c r="X1021" s="707">
        <v>768</v>
      </c>
      <c r="Y1021" s="539">
        <f t="shared" si="45"/>
        <v>276480</v>
      </c>
      <c r="Z1021" s="680">
        <v>0.53500000000000003</v>
      </c>
      <c r="AA1021" s="681">
        <f t="shared" si="46"/>
        <v>147916.80000000002</v>
      </c>
      <c r="AB1021" s="682"/>
      <c r="AC1021" s="683">
        <v>0</v>
      </c>
      <c r="AD1021" s="692"/>
      <c r="AE1021" s="684"/>
      <c r="AF1021" s="695">
        <f t="shared" si="47"/>
        <v>147916.80000000002</v>
      </c>
      <c r="AG1021" s="676" t="s">
        <v>1073</v>
      </c>
      <c r="AH1021" s="676"/>
      <c r="AI1021" s="685">
        <v>60</v>
      </c>
      <c r="AJ1021" s="676" t="s">
        <v>3343</v>
      </c>
      <c r="AK1021" s="696" t="s">
        <v>50</v>
      </c>
      <c r="AL1021" s="676">
        <v>92841</v>
      </c>
      <c r="AM1021" s="676" t="s">
        <v>52</v>
      </c>
      <c r="AN1021" s="676"/>
      <c r="AO1021" s="676"/>
      <c r="AP1021" s="688"/>
      <c r="AQ1021" s="688" t="s">
        <v>37</v>
      </c>
      <c r="AR1021" s="688"/>
      <c r="AS1021" s="715"/>
      <c r="AT1021" s="715"/>
      <c r="AU1021" s="715"/>
      <c r="AV1021" s="680">
        <v>0.80577777777000004</v>
      </c>
    </row>
    <row r="1022" spans="1:48">
      <c r="A1022" s="716"/>
      <c r="B1022" s="723">
        <v>44655</v>
      </c>
      <c r="C1022" s="716"/>
      <c r="D1022" s="714" t="s">
        <v>3247</v>
      </c>
      <c r="E1022" s="703" t="s">
        <v>3419</v>
      </c>
      <c r="F1022" s="703"/>
      <c r="G1022" s="703">
        <v>2022</v>
      </c>
      <c r="H1022" s="703"/>
      <c r="I1022" s="703" t="s">
        <v>1699</v>
      </c>
      <c r="J1022" s="718"/>
      <c r="K1022" s="705" t="s">
        <v>5077</v>
      </c>
      <c r="L1022" s="703" t="s">
        <v>3424</v>
      </c>
      <c r="M1022" s="706">
        <v>44652</v>
      </c>
      <c r="N1022" s="706">
        <v>44746</v>
      </c>
      <c r="O1022" s="706"/>
      <c r="P1022" s="704"/>
      <c r="Q1022" s="704"/>
      <c r="R1022" s="704"/>
      <c r="S1022" s="703" t="s">
        <v>1580</v>
      </c>
      <c r="T1022" s="703">
        <v>60</v>
      </c>
      <c r="U1022" s="703"/>
      <c r="V1022" s="703" t="s">
        <v>973</v>
      </c>
      <c r="W1022" s="703">
        <v>400</v>
      </c>
      <c r="X1022" s="707">
        <v>1536</v>
      </c>
      <c r="Y1022" s="539">
        <f t="shared" si="45"/>
        <v>614400</v>
      </c>
      <c r="Z1022" s="680">
        <v>0.55500000000000005</v>
      </c>
      <c r="AA1022" s="681">
        <f t="shared" si="46"/>
        <v>340992.00000000006</v>
      </c>
      <c r="AB1022" s="682"/>
      <c r="AC1022" s="683">
        <v>0</v>
      </c>
      <c r="AD1022" s="692"/>
      <c r="AE1022" s="684"/>
      <c r="AF1022" s="695">
        <f t="shared" si="47"/>
        <v>340992.00000000006</v>
      </c>
      <c r="AG1022" s="676" t="s">
        <v>1073</v>
      </c>
      <c r="AH1022" s="676"/>
      <c r="AI1022" s="685">
        <v>60</v>
      </c>
      <c r="AJ1022" s="676" t="s">
        <v>3343</v>
      </c>
      <c r="AK1022" s="696" t="s">
        <v>50</v>
      </c>
      <c r="AL1022" s="676">
        <v>92841</v>
      </c>
      <c r="AM1022" s="676" t="s">
        <v>52</v>
      </c>
      <c r="AN1022" s="676"/>
      <c r="AO1022" s="676"/>
      <c r="AP1022" s="688"/>
      <c r="AQ1022" s="688" t="s">
        <v>37</v>
      </c>
      <c r="AR1022" s="688"/>
      <c r="AS1022" s="715"/>
      <c r="AT1022" s="715"/>
      <c r="AU1022" s="715"/>
      <c r="AV1022" s="680">
        <v>0.80577777777000004</v>
      </c>
    </row>
    <row r="1023" spans="1:48">
      <c r="A1023" s="716"/>
      <c r="B1023" s="723">
        <v>44655</v>
      </c>
      <c r="C1023" s="716"/>
      <c r="D1023" s="714" t="s">
        <v>3247</v>
      </c>
      <c r="E1023" s="703" t="s">
        <v>3419</v>
      </c>
      <c r="F1023" s="703"/>
      <c r="G1023" s="703">
        <v>2022</v>
      </c>
      <c r="H1023" s="703"/>
      <c r="I1023" s="703" t="s">
        <v>1699</v>
      </c>
      <c r="J1023" s="718"/>
      <c r="K1023" s="705" t="s">
        <v>5088</v>
      </c>
      <c r="L1023" s="703" t="s">
        <v>3424</v>
      </c>
      <c r="M1023" s="706">
        <v>44652</v>
      </c>
      <c r="N1023" s="706">
        <v>44746</v>
      </c>
      <c r="O1023" s="706"/>
      <c r="P1023" s="704"/>
      <c r="Q1023" s="704"/>
      <c r="R1023" s="704"/>
      <c r="S1023" s="703" t="s">
        <v>1580</v>
      </c>
      <c r="T1023" s="703">
        <v>60</v>
      </c>
      <c r="U1023" s="703"/>
      <c r="V1023" s="703" t="s">
        <v>986</v>
      </c>
      <c r="W1023" s="703">
        <v>360</v>
      </c>
      <c r="X1023" s="707">
        <v>1536</v>
      </c>
      <c r="Y1023" s="539">
        <f t="shared" si="45"/>
        <v>552960</v>
      </c>
      <c r="Z1023" s="680">
        <v>0.53500000000000003</v>
      </c>
      <c r="AA1023" s="681">
        <f t="shared" si="46"/>
        <v>295833.60000000003</v>
      </c>
      <c r="AB1023" s="682"/>
      <c r="AC1023" s="683">
        <v>0</v>
      </c>
      <c r="AD1023" s="692"/>
      <c r="AE1023" s="684"/>
      <c r="AF1023" s="695">
        <f t="shared" si="47"/>
        <v>295833.60000000003</v>
      </c>
      <c r="AG1023" s="676" t="s">
        <v>1073</v>
      </c>
      <c r="AH1023" s="676"/>
      <c r="AI1023" s="685">
        <v>60</v>
      </c>
      <c r="AJ1023" s="676" t="s">
        <v>1592</v>
      </c>
      <c r="AK1023" s="696" t="s">
        <v>50</v>
      </c>
      <c r="AL1023" s="676">
        <v>94544</v>
      </c>
      <c r="AM1023" s="676" t="s">
        <v>52</v>
      </c>
      <c r="AN1023" s="676"/>
      <c r="AO1023" s="676"/>
      <c r="AP1023" s="688"/>
      <c r="AQ1023" s="688" t="s">
        <v>37</v>
      </c>
      <c r="AR1023" s="676"/>
      <c r="AS1023" s="715"/>
      <c r="AT1023" s="715"/>
      <c r="AU1023" s="715"/>
      <c r="AV1023" s="680">
        <v>0.80577777777000004</v>
      </c>
    </row>
    <row r="1024" spans="1:48">
      <c r="A1024" s="716"/>
      <c r="B1024" s="723">
        <v>44655</v>
      </c>
      <c r="C1024" s="716"/>
      <c r="D1024" s="714" t="s">
        <v>3247</v>
      </c>
      <c r="E1024" s="703" t="s">
        <v>3419</v>
      </c>
      <c r="F1024" s="703"/>
      <c r="G1024" s="703">
        <v>2022</v>
      </c>
      <c r="H1024" s="703"/>
      <c r="I1024" s="703" t="s">
        <v>1699</v>
      </c>
      <c r="J1024" s="718"/>
      <c r="K1024" s="705" t="s">
        <v>5079</v>
      </c>
      <c r="L1024" s="703" t="s">
        <v>3424</v>
      </c>
      <c r="M1024" s="706">
        <v>44652</v>
      </c>
      <c r="N1024" s="706">
        <v>44774</v>
      </c>
      <c r="O1024" s="706"/>
      <c r="P1024" s="704"/>
      <c r="Q1024" s="704"/>
      <c r="R1024" s="704"/>
      <c r="S1024" s="703" t="s">
        <v>1580</v>
      </c>
      <c r="T1024" s="703">
        <v>60</v>
      </c>
      <c r="U1024" s="703"/>
      <c r="V1024" s="703" t="s">
        <v>973</v>
      </c>
      <c r="W1024" s="703">
        <v>400</v>
      </c>
      <c r="X1024" s="707">
        <v>1536</v>
      </c>
      <c r="Y1024" s="539">
        <f t="shared" si="45"/>
        <v>614400</v>
      </c>
      <c r="Z1024" s="680">
        <v>0.55500000000000005</v>
      </c>
      <c r="AA1024" s="681">
        <f t="shared" si="46"/>
        <v>340992.00000000006</v>
      </c>
      <c r="AB1024" s="682"/>
      <c r="AC1024" s="683">
        <v>0</v>
      </c>
      <c r="AD1024" s="692"/>
      <c r="AE1024" s="684"/>
      <c r="AF1024" s="695">
        <f t="shared" si="47"/>
        <v>340992.00000000006</v>
      </c>
      <c r="AG1024" s="676" t="s">
        <v>1073</v>
      </c>
      <c r="AH1024" s="676"/>
      <c r="AI1024" s="685">
        <v>60</v>
      </c>
      <c r="AJ1024" s="676" t="s">
        <v>3343</v>
      </c>
      <c r="AK1024" s="696" t="s">
        <v>50</v>
      </c>
      <c r="AL1024" s="676">
        <v>92841</v>
      </c>
      <c r="AM1024" s="676" t="s">
        <v>52</v>
      </c>
      <c r="AN1024" s="676"/>
      <c r="AO1024" s="676"/>
      <c r="AP1024" s="688"/>
      <c r="AQ1024" s="688" t="s">
        <v>37</v>
      </c>
      <c r="AR1024" s="688"/>
      <c r="AS1024" s="715"/>
      <c r="AT1024" s="715"/>
      <c r="AU1024" s="715"/>
      <c r="AV1024" s="680">
        <v>0.80577777777000004</v>
      </c>
    </row>
    <row r="1025" spans="1:1259">
      <c r="A1025" s="716"/>
      <c r="B1025" s="723">
        <v>44655</v>
      </c>
      <c r="C1025" s="716"/>
      <c r="D1025" s="714" t="s">
        <v>3247</v>
      </c>
      <c r="E1025" s="703" t="s">
        <v>3419</v>
      </c>
      <c r="F1025" s="703"/>
      <c r="G1025" s="703">
        <v>2022</v>
      </c>
      <c r="H1025" s="703"/>
      <c r="I1025" s="703" t="s">
        <v>1699</v>
      </c>
      <c r="J1025" s="718"/>
      <c r="K1025" s="705" t="s">
        <v>5089</v>
      </c>
      <c r="L1025" s="703" t="s">
        <v>3424</v>
      </c>
      <c r="M1025" s="706">
        <v>44652</v>
      </c>
      <c r="N1025" s="706">
        <v>44774</v>
      </c>
      <c r="O1025" s="706"/>
      <c r="P1025" s="704"/>
      <c r="Q1025" s="704"/>
      <c r="R1025" s="704"/>
      <c r="S1025" s="703" t="s">
        <v>1580</v>
      </c>
      <c r="T1025" s="703">
        <v>60</v>
      </c>
      <c r="U1025" s="703"/>
      <c r="V1025" s="703" t="s">
        <v>986</v>
      </c>
      <c r="W1025" s="703">
        <v>360</v>
      </c>
      <c r="X1025" s="707">
        <v>768</v>
      </c>
      <c r="Y1025" s="539">
        <f t="shared" si="45"/>
        <v>276480</v>
      </c>
      <c r="Z1025" s="680">
        <v>0.53500000000000003</v>
      </c>
      <c r="AA1025" s="681">
        <f t="shared" si="46"/>
        <v>147916.80000000002</v>
      </c>
      <c r="AB1025" s="682"/>
      <c r="AC1025" s="683">
        <v>0</v>
      </c>
      <c r="AD1025" s="692"/>
      <c r="AE1025" s="684"/>
      <c r="AF1025" s="695">
        <f t="shared" si="47"/>
        <v>147916.80000000002</v>
      </c>
      <c r="AG1025" s="676" t="s">
        <v>1073</v>
      </c>
      <c r="AH1025" s="676"/>
      <c r="AI1025" s="685">
        <v>60</v>
      </c>
      <c r="AJ1025" s="676" t="s">
        <v>1592</v>
      </c>
      <c r="AK1025" s="696" t="s">
        <v>50</v>
      </c>
      <c r="AL1025" s="676">
        <v>94544</v>
      </c>
      <c r="AM1025" s="676" t="s">
        <v>52</v>
      </c>
      <c r="AN1025" s="676"/>
      <c r="AO1025" s="676"/>
      <c r="AP1025" s="688"/>
      <c r="AQ1025" s="688" t="s">
        <v>37</v>
      </c>
      <c r="AR1025" s="676"/>
      <c r="AS1025" s="715"/>
      <c r="AT1025" s="715"/>
      <c r="AU1025" s="715"/>
      <c r="AV1025" s="680">
        <v>0.80577777777000004</v>
      </c>
    </row>
    <row r="1026" spans="1:1259">
      <c r="A1026" s="716"/>
      <c r="B1026" s="723">
        <v>44655</v>
      </c>
      <c r="C1026" s="716"/>
      <c r="D1026" s="714" t="s">
        <v>3247</v>
      </c>
      <c r="E1026" s="703" t="s">
        <v>3419</v>
      </c>
      <c r="F1026" s="703"/>
      <c r="G1026" s="703">
        <v>2022</v>
      </c>
      <c r="H1026" s="703"/>
      <c r="I1026" s="703" t="s">
        <v>1699</v>
      </c>
      <c r="J1026" s="718"/>
      <c r="K1026" s="705" t="s">
        <v>5083</v>
      </c>
      <c r="L1026" s="703" t="s">
        <v>3424</v>
      </c>
      <c r="M1026" s="706">
        <v>44652</v>
      </c>
      <c r="N1026" s="706">
        <v>44809</v>
      </c>
      <c r="O1026" s="706"/>
      <c r="P1026" s="704"/>
      <c r="Q1026" s="704"/>
      <c r="R1026" s="704"/>
      <c r="S1026" s="703" t="s">
        <v>1580</v>
      </c>
      <c r="T1026" s="703">
        <v>60</v>
      </c>
      <c r="U1026" s="703"/>
      <c r="V1026" s="703" t="s">
        <v>973</v>
      </c>
      <c r="W1026" s="703">
        <v>400</v>
      </c>
      <c r="X1026" s="707">
        <v>1536</v>
      </c>
      <c r="Y1026" s="539">
        <f t="shared" si="45"/>
        <v>614400</v>
      </c>
      <c r="Z1026" s="680">
        <v>0.55500000000000005</v>
      </c>
      <c r="AA1026" s="681">
        <f t="shared" si="46"/>
        <v>340992.00000000006</v>
      </c>
      <c r="AB1026" s="682"/>
      <c r="AC1026" s="683">
        <v>0</v>
      </c>
      <c r="AD1026" s="692"/>
      <c r="AE1026" s="684"/>
      <c r="AF1026" s="695">
        <f t="shared" si="47"/>
        <v>340992.00000000006</v>
      </c>
      <c r="AG1026" s="676" t="s">
        <v>1073</v>
      </c>
      <c r="AH1026" s="676"/>
      <c r="AI1026" s="685">
        <v>60</v>
      </c>
      <c r="AJ1026" s="676" t="s">
        <v>3343</v>
      </c>
      <c r="AK1026" s="696" t="s">
        <v>50</v>
      </c>
      <c r="AL1026" s="676">
        <v>92841</v>
      </c>
      <c r="AM1026" s="676" t="s">
        <v>52</v>
      </c>
      <c r="AN1026" s="676"/>
      <c r="AO1026" s="676"/>
      <c r="AP1026" s="688"/>
      <c r="AQ1026" s="688" t="s">
        <v>37</v>
      </c>
      <c r="AR1026" s="688"/>
      <c r="AS1026" s="715"/>
      <c r="AT1026" s="715"/>
      <c r="AU1026" s="715"/>
      <c r="AV1026" s="680">
        <v>0.80577777777000004</v>
      </c>
    </row>
    <row r="1027" spans="1:1259">
      <c r="A1027" s="716"/>
      <c r="B1027" s="723">
        <v>44655</v>
      </c>
      <c r="C1027" s="716"/>
      <c r="D1027" s="714" t="s">
        <v>3247</v>
      </c>
      <c r="E1027" s="703" t="s">
        <v>3419</v>
      </c>
      <c r="F1027" s="703"/>
      <c r="G1027" s="703">
        <v>2022</v>
      </c>
      <c r="H1027" s="703"/>
      <c r="I1027" s="703" t="s">
        <v>1699</v>
      </c>
      <c r="J1027" s="718"/>
      <c r="K1027" s="705" t="s">
        <v>5090</v>
      </c>
      <c r="L1027" s="703" t="s">
        <v>3424</v>
      </c>
      <c r="M1027" s="706">
        <v>44652</v>
      </c>
      <c r="N1027" s="706">
        <v>44809</v>
      </c>
      <c r="O1027" s="706"/>
      <c r="P1027" s="704"/>
      <c r="Q1027" s="704"/>
      <c r="R1027" s="704"/>
      <c r="S1027" s="703" t="s">
        <v>1580</v>
      </c>
      <c r="T1027" s="703">
        <v>60</v>
      </c>
      <c r="U1027" s="703"/>
      <c r="V1027" s="703" t="s">
        <v>986</v>
      </c>
      <c r="W1027" s="703">
        <v>360</v>
      </c>
      <c r="X1027" s="707">
        <v>768</v>
      </c>
      <c r="Y1027" s="539">
        <f t="shared" si="45"/>
        <v>276480</v>
      </c>
      <c r="Z1027" s="680">
        <v>0.53500000000000003</v>
      </c>
      <c r="AA1027" s="681">
        <f t="shared" si="46"/>
        <v>147916.80000000002</v>
      </c>
      <c r="AB1027" s="682"/>
      <c r="AC1027" s="683">
        <v>0</v>
      </c>
      <c r="AD1027" s="692"/>
      <c r="AE1027" s="684"/>
      <c r="AF1027" s="695">
        <f t="shared" si="47"/>
        <v>147916.80000000002</v>
      </c>
      <c r="AG1027" s="676" t="s">
        <v>1073</v>
      </c>
      <c r="AH1027" s="676"/>
      <c r="AI1027" s="685">
        <v>60</v>
      </c>
      <c r="AJ1027" s="676" t="s">
        <v>1592</v>
      </c>
      <c r="AK1027" s="696" t="s">
        <v>50</v>
      </c>
      <c r="AL1027" s="676">
        <v>94544</v>
      </c>
      <c r="AM1027" s="676" t="s">
        <v>52</v>
      </c>
      <c r="AN1027" s="676"/>
      <c r="AO1027" s="676"/>
      <c r="AP1027" s="688"/>
      <c r="AQ1027" s="688" t="s">
        <v>37</v>
      </c>
      <c r="AR1027" s="676"/>
      <c r="AS1027" s="715"/>
      <c r="AT1027" s="715"/>
      <c r="AU1027" s="715"/>
      <c r="AV1027" s="680">
        <v>0.80577777777000004</v>
      </c>
    </row>
    <row r="1028" spans="1:1259">
      <c r="A1028" s="716"/>
      <c r="B1028" s="723">
        <v>44655</v>
      </c>
      <c r="C1028" s="716"/>
      <c r="D1028" s="714" t="s">
        <v>3247</v>
      </c>
      <c r="E1028" s="703" t="s">
        <v>3419</v>
      </c>
      <c r="F1028" s="703"/>
      <c r="G1028" s="703">
        <v>2022</v>
      </c>
      <c r="H1028" s="703"/>
      <c r="I1028" s="703" t="s">
        <v>1699</v>
      </c>
      <c r="J1028" s="718"/>
      <c r="K1028" s="705" t="s">
        <v>5085</v>
      </c>
      <c r="L1028" s="703" t="s">
        <v>3424</v>
      </c>
      <c r="M1028" s="706">
        <v>44652</v>
      </c>
      <c r="N1028" s="706">
        <v>44837</v>
      </c>
      <c r="O1028" s="706"/>
      <c r="P1028" s="704"/>
      <c r="Q1028" s="704"/>
      <c r="R1028" s="704"/>
      <c r="S1028" s="703" t="s">
        <v>1580</v>
      </c>
      <c r="T1028" s="703">
        <v>60</v>
      </c>
      <c r="U1028" s="703"/>
      <c r="V1028" s="703" t="s">
        <v>973</v>
      </c>
      <c r="W1028" s="703">
        <v>400</v>
      </c>
      <c r="X1028" s="707">
        <v>2304</v>
      </c>
      <c r="Y1028" s="539">
        <f t="shared" ref="Y1028:Y1091" si="48">W1028*X1028</f>
        <v>921600</v>
      </c>
      <c r="Z1028" s="680">
        <v>0.55500000000000005</v>
      </c>
      <c r="AA1028" s="681">
        <f t="shared" ref="AA1028:AA1091" si="49">Y1028*Z1028</f>
        <v>511488.00000000006</v>
      </c>
      <c r="AB1028" s="682"/>
      <c r="AC1028" s="683">
        <v>0</v>
      </c>
      <c r="AD1028" s="692"/>
      <c r="AE1028" s="684"/>
      <c r="AF1028" s="695">
        <f t="shared" ref="AF1028:AF1091" si="50">AA1028+AD1028+AE1028</f>
        <v>511488.00000000006</v>
      </c>
      <c r="AG1028" s="676" t="s">
        <v>1073</v>
      </c>
      <c r="AH1028" s="676"/>
      <c r="AI1028" s="685">
        <v>60</v>
      </c>
      <c r="AJ1028" s="676" t="s">
        <v>3343</v>
      </c>
      <c r="AK1028" s="696" t="s">
        <v>50</v>
      </c>
      <c r="AL1028" s="676">
        <v>92841</v>
      </c>
      <c r="AM1028" s="676" t="s">
        <v>52</v>
      </c>
      <c r="AN1028" s="676"/>
      <c r="AO1028" s="676"/>
      <c r="AP1028" s="688"/>
      <c r="AQ1028" s="688" t="s">
        <v>37</v>
      </c>
      <c r="AR1028" s="688"/>
      <c r="AS1028" s="715"/>
      <c r="AT1028" s="715"/>
      <c r="AU1028" s="715"/>
      <c r="AV1028" s="680">
        <v>0.80577777777000004</v>
      </c>
      <c r="AW1028" s="673"/>
      <c r="AX1028" s="673"/>
      <c r="AY1028" s="673"/>
      <c r="AZ1028" s="673"/>
      <c r="BA1028" s="673"/>
      <c r="BB1028" s="673"/>
      <c r="BC1028" s="673"/>
      <c r="BD1028" s="673"/>
      <c r="BE1028" s="673"/>
      <c r="BF1028" s="673"/>
      <c r="BG1028" s="673"/>
      <c r="BH1028" s="673"/>
      <c r="BI1028" s="673"/>
      <c r="BJ1028" s="673"/>
      <c r="BK1028" s="673"/>
      <c r="BL1028" s="673"/>
      <c r="BM1028" s="673"/>
      <c r="BN1028" s="673"/>
      <c r="BO1028" s="673"/>
      <c r="BP1028" s="673"/>
      <c r="BQ1028" s="673"/>
      <c r="BR1028" s="673"/>
      <c r="BS1028" s="673"/>
      <c r="BT1028" s="673"/>
      <c r="BU1028" s="673"/>
      <c r="BV1028" s="673"/>
      <c r="BW1028" s="673"/>
      <c r="BX1028" s="673"/>
      <c r="BY1028" s="673"/>
      <c r="BZ1028" s="673"/>
      <c r="CA1028" s="673"/>
      <c r="CB1028" s="673"/>
      <c r="CC1028" s="673"/>
      <c r="CD1028" s="673"/>
      <c r="CE1028" s="673"/>
      <c r="CF1028" s="673"/>
      <c r="CG1028" s="673"/>
      <c r="CH1028" s="673"/>
      <c r="CI1028" s="673"/>
      <c r="CJ1028" s="673"/>
      <c r="CK1028" s="673"/>
      <c r="CL1028" s="673"/>
      <c r="CM1028" s="673"/>
      <c r="CN1028" s="673"/>
      <c r="CO1028" s="673"/>
      <c r="CP1028" s="673"/>
      <c r="CQ1028" s="673"/>
      <c r="CR1028" s="673"/>
      <c r="CS1028" s="673"/>
      <c r="CT1028" s="673"/>
      <c r="CU1028" s="673"/>
      <c r="CV1028" s="673"/>
      <c r="CW1028" s="673"/>
      <c r="CX1028" s="673"/>
      <c r="CY1028" s="673"/>
      <c r="CZ1028" s="673"/>
      <c r="DA1028" s="673"/>
      <c r="DB1028" s="673"/>
      <c r="DC1028" s="673"/>
      <c r="DD1028" s="673"/>
      <c r="DE1028" s="673"/>
      <c r="DF1028" s="673"/>
      <c r="DG1028" s="673"/>
      <c r="DH1028" s="673"/>
      <c r="DI1028" s="673"/>
      <c r="DJ1028" s="673"/>
      <c r="DK1028" s="673"/>
      <c r="DL1028" s="673"/>
      <c r="DM1028" s="673"/>
      <c r="DN1028" s="673"/>
      <c r="DO1028" s="673"/>
      <c r="DP1028" s="673"/>
      <c r="DQ1028" s="673"/>
      <c r="DR1028" s="673"/>
      <c r="DS1028" s="673"/>
      <c r="DT1028" s="673"/>
      <c r="DU1028" s="673"/>
      <c r="DV1028" s="673"/>
      <c r="DW1028" s="673"/>
      <c r="DX1028" s="673"/>
      <c r="DY1028" s="673"/>
      <c r="DZ1028" s="673"/>
      <c r="EA1028" s="673"/>
      <c r="EB1028" s="673"/>
      <c r="EC1028" s="673"/>
      <c r="ED1028" s="673"/>
      <c r="EE1028" s="673"/>
      <c r="EF1028" s="673"/>
      <c r="EG1028" s="673"/>
      <c r="EH1028" s="673"/>
      <c r="EI1028" s="673"/>
      <c r="EJ1028" s="673"/>
      <c r="EK1028" s="673"/>
      <c r="EL1028" s="673"/>
      <c r="EM1028" s="673"/>
      <c r="EN1028" s="673"/>
      <c r="EO1028" s="673"/>
      <c r="EP1028" s="673"/>
      <c r="EQ1028" s="673"/>
      <c r="ER1028" s="673"/>
      <c r="ES1028" s="673"/>
      <c r="ET1028" s="673"/>
      <c r="EU1028" s="673"/>
      <c r="EV1028" s="673"/>
      <c r="EW1028" s="673"/>
      <c r="EX1028" s="673"/>
      <c r="EY1028" s="673"/>
      <c r="EZ1028" s="673"/>
      <c r="FA1028" s="673"/>
      <c r="FB1028" s="673"/>
      <c r="FC1028" s="673"/>
      <c r="FD1028" s="673"/>
      <c r="FE1028" s="673"/>
      <c r="FF1028" s="673"/>
      <c r="FG1028" s="673"/>
      <c r="FH1028" s="673"/>
      <c r="FI1028" s="673"/>
      <c r="FJ1028" s="673"/>
      <c r="FK1028" s="673"/>
      <c r="FL1028" s="673"/>
      <c r="FM1028" s="673"/>
      <c r="FN1028" s="673"/>
      <c r="FO1028" s="673"/>
      <c r="FP1028" s="673"/>
      <c r="FQ1028" s="673"/>
      <c r="FR1028" s="673"/>
      <c r="FS1028" s="673"/>
      <c r="FT1028" s="673"/>
      <c r="FU1028" s="673"/>
      <c r="FV1028" s="673"/>
      <c r="FW1028" s="673"/>
      <c r="FX1028" s="673"/>
      <c r="FY1028" s="673"/>
      <c r="FZ1028" s="673"/>
      <c r="GA1028" s="673"/>
      <c r="GB1028" s="673"/>
      <c r="GC1028" s="673"/>
      <c r="GD1028" s="673"/>
      <c r="GE1028" s="673"/>
      <c r="GF1028" s="673"/>
      <c r="GG1028" s="673"/>
      <c r="GH1028" s="673"/>
      <c r="GI1028" s="673"/>
      <c r="GJ1028" s="673"/>
      <c r="GK1028" s="673"/>
      <c r="GL1028" s="673"/>
      <c r="GM1028" s="673"/>
      <c r="GN1028" s="673"/>
      <c r="GO1028" s="673"/>
      <c r="GP1028" s="673"/>
      <c r="GQ1028" s="673"/>
      <c r="GR1028" s="673"/>
      <c r="GS1028" s="673"/>
      <c r="GT1028" s="673"/>
      <c r="GU1028" s="673"/>
      <c r="GV1028" s="673"/>
      <c r="GW1028" s="673"/>
      <c r="GX1028" s="673"/>
      <c r="GY1028" s="673"/>
      <c r="GZ1028" s="673"/>
      <c r="HA1028" s="673"/>
      <c r="HB1028" s="673"/>
      <c r="HC1028" s="673"/>
      <c r="HD1028" s="673"/>
      <c r="HE1028" s="673"/>
      <c r="HF1028" s="673"/>
      <c r="HG1028" s="673"/>
      <c r="HH1028" s="673"/>
      <c r="HI1028" s="673"/>
      <c r="HJ1028" s="673"/>
      <c r="HK1028" s="673"/>
      <c r="HL1028" s="673"/>
      <c r="HM1028" s="673"/>
      <c r="HN1028" s="673"/>
      <c r="HO1028" s="673"/>
      <c r="HP1028" s="673"/>
      <c r="HQ1028" s="673"/>
      <c r="HR1028" s="673"/>
      <c r="HS1028" s="673"/>
      <c r="HT1028" s="673"/>
      <c r="HU1028" s="673"/>
      <c r="HV1028" s="673"/>
      <c r="HW1028" s="673"/>
      <c r="HX1028" s="673"/>
      <c r="HY1028" s="673"/>
      <c r="HZ1028" s="673"/>
      <c r="IA1028" s="673"/>
      <c r="IB1028" s="673"/>
      <c r="IC1028" s="673"/>
      <c r="ID1028" s="673"/>
      <c r="IE1028" s="673"/>
      <c r="IF1028" s="673"/>
      <c r="IG1028" s="673"/>
      <c r="IH1028" s="673"/>
      <c r="II1028" s="673"/>
      <c r="IJ1028" s="673"/>
      <c r="IK1028" s="673"/>
      <c r="IL1028" s="673"/>
      <c r="IM1028" s="673"/>
      <c r="IN1028" s="673"/>
      <c r="IO1028" s="673"/>
      <c r="IP1028" s="673"/>
      <c r="IQ1028" s="673"/>
      <c r="IR1028" s="673"/>
      <c r="IS1028" s="673"/>
      <c r="IT1028" s="673"/>
      <c r="IU1028" s="673"/>
      <c r="IV1028" s="673"/>
      <c r="IW1028" s="673"/>
      <c r="IX1028" s="673"/>
      <c r="IY1028" s="673"/>
      <c r="IZ1028" s="673"/>
      <c r="JA1028" s="673"/>
      <c r="JB1028" s="673"/>
      <c r="JC1028" s="673"/>
      <c r="JD1028" s="673"/>
      <c r="JE1028" s="673"/>
      <c r="JF1028" s="673"/>
      <c r="JG1028" s="673"/>
      <c r="JH1028" s="673"/>
      <c r="JI1028" s="673"/>
      <c r="JJ1028" s="673"/>
      <c r="JK1028" s="673"/>
      <c r="JL1028" s="673"/>
      <c r="JM1028" s="673"/>
      <c r="JN1028" s="673"/>
      <c r="JO1028" s="673"/>
      <c r="JP1028" s="673"/>
      <c r="JQ1028" s="673"/>
      <c r="JR1028" s="673"/>
      <c r="JS1028" s="673"/>
      <c r="JT1028" s="673"/>
      <c r="JU1028" s="673"/>
      <c r="JV1028" s="673"/>
      <c r="JW1028" s="673"/>
      <c r="JX1028" s="673"/>
      <c r="JY1028" s="673"/>
      <c r="JZ1028" s="673"/>
      <c r="KA1028" s="673"/>
      <c r="KB1028" s="673"/>
      <c r="KC1028" s="673"/>
      <c r="KD1028" s="673"/>
      <c r="KE1028" s="673"/>
      <c r="KF1028" s="673"/>
      <c r="KG1028" s="673"/>
      <c r="KH1028" s="673"/>
      <c r="KI1028" s="673"/>
      <c r="KJ1028" s="673"/>
      <c r="KK1028" s="673"/>
      <c r="KL1028" s="673"/>
      <c r="KM1028" s="673"/>
      <c r="KN1028" s="673"/>
      <c r="KO1028" s="673"/>
      <c r="KP1028" s="673"/>
      <c r="KQ1028" s="673"/>
      <c r="KR1028" s="673"/>
      <c r="KS1028" s="673"/>
      <c r="KT1028" s="673"/>
      <c r="KU1028" s="673"/>
      <c r="KV1028" s="673"/>
      <c r="KW1028" s="673"/>
      <c r="KX1028" s="673"/>
      <c r="KY1028" s="673"/>
      <c r="KZ1028" s="673"/>
      <c r="LA1028" s="673"/>
      <c r="LB1028" s="673"/>
      <c r="LC1028" s="673"/>
      <c r="LD1028" s="673"/>
      <c r="LE1028" s="673"/>
      <c r="LF1028" s="673"/>
      <c r="LG1028" s="673"/>
      <c r="LH1028" s="673"/>
      <c r="LI1028" s="673"/>
      <c r="LJ1028" s="673"/>
      <c r="LK1028" s="673"/>
      <c r="LL1028" s="673"/>
      <c r="LM1028" s="673"/>
      <c r="LN1028" s="673"/>
      <c r="LO1028" s="673"/>
      <c r="LP1028" s="673"/>
      <c r="LQ1028" s="673"/>
      <c r="LR1028" s="673"/>
      <c r="LS1028" s="673"/>
      <c r="LT1028" s="673"/>
      <c r="LU1028" s="673"/>
      <c r="LV1028" s="673"/>
      <c r="LW1028" s="673"/>
      <c r="LX1028" s="673"/>
      <c r="LY1028" s="673"/>
      <c r="LZ1028" s="673"/>
      <c r="MA1028" s="673"/>
      <c r="MB1028" s="673"/>
      <c r="MC1028" s="673"/>
      <c r="MD1028" s="673"/>
      <c r="ME1028" s="673"/>
      <c r="MF1028" s="673"/>
      <c r="MG1028" s="673"/>
      <c r="MH1028" s="673"/>
      <c r="MI1028" s="673"/>
      <c r="MJ1028" s="673"/>
      <c r="MK1028" s="673"/>
      <c r="ML1028" s="673"/>
      <c r="MM1028" s="673"/>
      <c r="MN1028" s="673"/>
      <c r="MO1028" s="673"/>
      <c r="MP1028" s="673"/>
      <c r="MQ1028" s="673"/>
      <c r="MR1028" s="673"/>
      <c r="MS1028" s="673"/>
      <c r="MT1028" s="673"/>
      <c r="MU1028" s="673"/>
      <c r="MV1028" s="673"/>
      <c r="MW1028" s="673"/>
      <c r="MX1028" s="673"/>
      <c r="MY1028" s="673"/>
      <c r="MZ1028" s="673"/>
      <c r="NA1028" s="673"/>
      <c r="NB1028" s="673"/>
      <c r="NC1028" s="673"/>
      <c r="ND1028" s="673"/>
      <c r="NE1028" s="673"/>
      <c r="NF1028" s="673"/>
      <c r="NG1028" s="673"/>
      <c r="NH1028" s="673"/>
      <c r="NI1028" s="673"/>
      <c r="NJ1028" s="673"/>
      <c r="NK1028" s="673"/>
      <c r="NL1028" s="673"/>
      <c r="NM1028" s="673"/>
      <c r="NN1028" s="673"/>
      <c r="NO1028" s="673"/>
      <c r="NP1028" s="673"/>
      <c r="NQ1028" s="673"/>
      <c r="NR1028" s="673"/>
      <c r="NS1028" s="673"/>
      <c r="NT1028" s="673"/>
      <c r="NU1028" s="673"/>
      <c r="NV1028" s="673"/>
      <c r="NW1028" s="673"/>
      <c r="NX1028" s="673"/>
      <c r="NY1028" s="673"/>
      <c r="NZ1028" s="673"/>
      <c r="OA1028" s="673"/>
      <c r="OB1028" s="673"/>
      <c r="OC1028" s="673"/>
      <c r="OD1028" s="673"/>
      <c r="OE1028" s="673"/>
      <c r="OF1028" s="673"/>
      <c r="OG1028" s="673"/>
      <c r="OH1028" s="673"/>
      <c r="OI1028" s="673"/>
      <c r="OJ1028" s="673"/>
      <c r="OK1028" s="673"/>
      <c r="OL1028" s="673"/>
      <c r="OM1028" s="673"/>
      <c r="ON1028" s="673"/>
      <c r="OO1028" s="673"/>
      <c r="OP1028" s="673"/>
      <c r="OQ1028" s="673"/>
      <c r="OR1028" s="673"/>
      <c r="OS1028" s="673"/>
      <c r="OT1028" s="673"/>
      <c r="OU1028" s="673"/>
      <c r="OV1028" s="673"/>
      <c r="OW1028" s="673"/>
      <c r="OX1028" s="673"/>
      <c r="OY1028" s="673"/>
      <c r="OZ1028" s="673"/>
      <c r="PA1028" s="673"/>
      <c r="PB1028" s="673"/>
      <c r="PC1028" s="673"/>
      <c r="PD1028" s="673"/>
      <c r="PE1028" s="673"/>
      <c r="PF1028" s="673"/>
      <c r="PG1028" s="673"/>
      <c r="PH1028" s="673"/>
      <c r="PI1028" s="673"/>
      <c r="PJ1028" s="673"/>
      <c r="PK1028" s="673"/>
      <c r="PL1028" s="673"/>
      <c r="PM1028" s="673"/>
      <c r="PN1028" s="673"/>
      <c r="PO1028" s="673"/>
      <c r="PP1028" s="673"/>
      <c r="PQ1028" s="673"/>
      <c r="PR1028" s="673"/>
      <c r="PS1028" s="673"/>
      <c r="PT1028" s="673"/>
      <c r="PU1028" s="673"/>
      <c r="PV1028" s="673"/>
      <c r="PW1028" s="673"/>
      <c r="PX1028" s="673"/>
      <c r="PY1028" s="673"/>
      <c r="PZ1028" s="673"/>
      <c r="QA1028" s="673"/>
      <c r="QB1028" s="673"/>
      <c r="QC1028" s="673"/>
      <c r="QD1028" s="673"/>
      <c r="QE1028" s="673"/>
      <c r="QF1028" s="673"/>
      <c r="QG1028" s="673"/>
      <c r="QH1028" s="673"/>
      <c r="QI1028" s="673"/>
      <c r="QJ1028" s="673"/>
      <c r="QK1028" s="673"/>
      <c r="QL1028" s="673"/>
      <c r="QM1028" s="673"/>
      <c r="QN1028" s="673"/>
      <c r="QO1028" s="673"/>
      <c r="QP1028" s="673"/>
      <c r="QQ1028" s="673"/>
      <c r="QR1028" s="673"/>
      <c r="QS1028" s="673"/>
      <c r="QT1028" s="673"/>
      <c r="QU1028" s="673"/>
      <c r="QV1028" s="673"/>
      <c r="QW1028" s="673"/>
      <c r="QX1028" s="673"/>
      <c r="QY1028" s="673"/>
      <c r="QZ1028" s="673"/>
      <c r="RA1028" s="673"/>
      <c r="RB1028" s="673"/>
      <c r="RC1028" s="673"/>
      <c r="RD1028" s="673"/>
      <c r="RE1028" s="673"/>
      <c r="RF1028" s="673"/>
      <c r="RG1028" s="673"/>
      <c r="RH1028" s="673"/>
      <c r="RI1028" s="673"/>
      <c r="RJ1028" s="673"/>
      <c r="RK1028" s="673"/>
      <c r="RL1028" s="673"/>
      <c r="RM1028" s="673"/>
      <c r="RN1028" s="673"/>
      <c r="RO1028" s="673"/>
      <c r="RP1028" s="673"/>
      <c r="RQ1028" s="673"/>
      <c r="RR1028" s="673"/>
      <c r="RS1028" s="673"/>
      <c r="RT1028" s="673"/>
      <c r="RU1028" s="673"/>
      <c r="RV1028" s="673"/>
      <c r="RW1028" s="673"/>
      <c r="RX1028" s="673"/>
      <c r="RY1028" s="673"/>
      <c r="RZ1028" s="673"/>
      <c r="SA1028" s="673"/>
      <c r="SB1028" s="673"/>
      <c r="SC1028" s="673"/>
      <c r="SD1028" s="673"/>
      <c r="SE1028" s="673"/>
      <c r="SF1028" s="673"/>
      <c r="SG1028" s="673"/>
      <c r="SH1028" s="673"/>
      <c r="SI1028" s="673"/>
      <c r="SJ1028" s="673"/>
      <c r="SK1028" s="673"/>
      <c r="SL1028" s="673"/>
      <c r="SM1028" s="673"/>
      <c r="SN1028" s="673"/>
      <c r="SO1028" s="673"/>
      <c r="SP1028" s="673"/>
      <c r="SQ1028" s="673"/>
      <c r="SR1028" s="673"/>
      <c r="SS1028" s="673"/>
      <c r="ST1028" s="673"/>
      <c r="SU1028" s="673"/>
      <c r="SV1028" s="673"/>
      <c r="SW1028" s="673"/>
      <c r="SX1028" s="673"/>
      <c r="SY1028" s="673"/>
      <c r="SZ1028" s="673"/>
      <c r="TA1028" s="673"/>
      <c r="TB1028" s="673"/>
      <c r="TC1028" s="673"/>
      <c r="TD1028" s="673"/>
      <c r="TE1028" s="673"/>
      <c r="TF1028" s="673"/>
      <c r="TG1028" s="673"/>
      <c r="TH1028" s="673"/>
      <c r="TI1028" s="673"/>
      <c r="TJ1028" s="673"/>
      <c r="TK1028" s="673"/>
      <c r="TL1028" s="673"/>
      <c r="TM1028" s="673"/>
      <c r="TN1028" s="673"/>
      <c r="TO1028" s="673"/>
      <c r="TP1028" s="673"/>
      <c r="TQ1028" s="673"/>
      <c r="TR1028" s="673"/>
      <c r="TS1028" s="673"/>
      <c r="TT1028" s="673"/>
      <c r="TU1028" s="673"/>
      <c r="TV1028" s="673"/>
      <c r="TW1028" s="673"/>
      <c r="TX1028" s="673"/>
      <c r="TY1028" s="673"/>
      <c r="TZ1028" s="673"/>
      <c r="UA1028" s="673"/>
      <c r="UB1028" s="673"/>
      <c r="UC1028" s="673"/>
      <c r="UD1028" s="673"/>
      <c r="UE1028" s="673"/>
      <c r="UF1028" s="673"/>
      <c r="UG1028" s="673"/>
      <c r="UH1028" s="673"/>
      <c r="UI1028" s="673"/>
      <c r="UJ1028" s="673"/>
      <c r="UK1028" s="673"/>
      <c r="UL1028" s="673"/>
      <c r="UM1028" s="673"/>
      <c r="UN1028" s="673"/>
      <c r="UO1028" s="673"/>
      <c r="UP1028" s="673"/>
      <c r="UQ1028" s="673"/>
      <c r="UR1028" s="673"/>
      <c r="US1028" s="673"/>
      <c r="UT1028" s="673"/>
      <c r="UU1028" s="673"/>
      <c r="UV1028" s="673"/>
      <c r="UW1028" s="673"/>
      <c r="UX1028" s="673"/>
      <c r="UY1028" s="673"/>
      <c r="UZ1028" s="673"/>
      <c r="VA1028" s="673"/>
      <c r="VB1028" s="673"/>
      <c r="VC1028" s="673"/>
      <c r="VD1028" s="673"/>
      <c r="VE1028" s="673"/>
      <c r="VF1028" s="673"/>
      <c r="VG1028" s="673"/>
      <c r="VH1028" s="673"/>
      <c r="VI1028" s="673"/>
      <c r="VJ1028" s="673"/>
      <c r="VK1028" s="673"/>
      <c r="VL1028" s="673"/>
      <c r="VM1028" s="673"/>
      <c r="VN1028" s="673"/>
      <c r="VO1028" s="673"/>
      <c r="VP1028" s="673"/>
      <c r="VQ1028" s="673"/>
      <c r="VR1028" s="673"/>
      <c r="VS1028" s="673"/>
      <c r="VT1028" s="673"/>
      <c r="VU1028" s="673"/>
      <c r="VV1028" s="673"/>
      <c r="VW1028" s="673"/>
      <c r="VX1028" s="673"/>
      <c r="VY1028" s="673"/>
      <c r="VZ1028" s="673"/>
      <c r="WA1028" s="673"/>
      <c r="WB1028" s="673"/>
      <c r="WC1028" s="673"/>
      <c r="WD1028" s="673"/>
      <c r="WE1028" s="673"/>
      <c r="WF1028" s="673"/>
      <c r="WG1028" s="673"/>
      <c r="WH1028" s="673"/>
      <c r="WI1028" s="673"/>
      <c r="WJ1028" s="673"/>
      <c r="WK1028" s="673"/>
      <c r="WL1028" s="673"/>
      <c r="WM1028" s="673"/>
      <c r="WN1028" s="673"/>
      <c r="WO1028" s="673"/>
      <c r="WP1028" s="673"/>
      <c r="WQ1028" s="673"/>
      <c r="WR1028" s="673"/>
      <c r="WS1028" s="673"/>
      <c r="WT1028" s="673"/>
      <c r="WU1028" s="673"/>
      <c r="WV1028" s="673"/>
      <c r="WW1028" s="673"/>
      <c r="WX1028" s="673"/>
      <c r="WY1028" s="673"/>
      <c r="WZ1028" s="673"/>
      <c r="XA1028" s="673"/>
      <c r="XB1028" s="673"/>
      <c r="XC1028" s="673"/>
      <c r="XD1028" s="673"/>
      <c r="XE1028" s="673"/>
      <c r="XF1028" s="673"/>
      <c r="XG1028" s="673"/>
      <c r="XH1028" s="673"/>
      <c r="XI1028" s="673"/>
      <c r="XJ1028" s="673"/>
      <c r="XK1028" s="673"/>
      <c r="XL1028" s="673"/>
      <c r="XM1028" s="673"/>
      <c r="XN1028" s="673"/>
      <c r="XO1028" s="673"/>
      <c r="XP1028" s="673"/>
      <c r="XQ1028" s="673"/>
      <c r="XR1028" s="673"/>
      <c r="XS1028" s="673"/>
      <c r="XT1028" s="673"/>
      <c r="XU1028" s="673"/>
      <c r="XV1028" s="673"/>
      <c r="XW1028" s="673"/>
      <c r="XX1028" s="673"/>
      <c r="XY1028" s="673"/>
      <c r="XZ1028" s="673"/>
      <c r="YA1028" s="673"/>
      <c r="YB1028" s="673"/>
      <c r="YC1028" s="673"/>
      <c r="YD1028" s="673"/>
      <c r="YE1028" s="673"/>
      <c r="YF1028" s="673"/>
      <c r="YG1028" s="673"/>
      <c r="YH1028" s="673"/>
      <c r="YI1028" s="673"/>
      <c r="YJ1028" s="673"/>
      <c r="YK1028" s="673"/>
      <c r="YL1028" s="673"/>
      <c r="YM1028" s="673"/>
      <c r="YN1028" s="673"/>
      <c r="YO1028" s="673"/>
      <c r="YP1028" s="673"/>
      <c r="YQ1028" s="673"/>
      <c r="YR1028" s="673"/>
      <c r="YS1028" s="673"/>
      <c r="YT1028" s="673"/>
      <c r="YU1028" s="673"/>
      <c r="YV1028" s="673"/>
      <c r="YW1028" s="673"/>
      <c r="YX1028" s="673"/>
      <c r="YY1028" s="673"/>
      <c r="YZ1028" s="673"/>
      <c r="ZA1028" s="673"/>
      <c r="ZB1028" s="673"/>
      <c r="ZC1028" s="673"/>
      <c r="ZD1028" s="673"/>
      <c r="ZE1028" s="673"/>
      <c r="ZF1028" s="673"/>
      <c r="ZG1028" s="673"/>
      <c r="ZH1028" s="673"/>
      <c r="ZI1028" s="673"/>
      <c r="ZJ1028" s="673"/>
      <c r="ZK1028" s="673"/>
      <c r="ZL1028" s="673"/>
      <c r="ZM1028" s="673"/>
      <c r="ZN1028" s="673"/>
      <c r="ZO1028" s="673"/>
      <c r="ZP1028" s="673"/>
      <c r="ZQ1028" s="673"/>
      <c r="ZR1028" s="673"/>
      <c r="ZS1028" s="673"/>
      <c r="ZT1028" s="673"/>
      <c r="ZU1028" s="673"/>
      <c r="ZV1028" s="673"/>
      <c r="ZW1028" s="673"/>
      <c r="ZX1028" s="673"/>
      <c r="ZY1028" s="673"/>
      <c r="ZZ1028" s="673"/>
      <c r="AAA1028" s="673"/>
      <c r="AAB1028" s="673"/>
      <c r="AAC1028" s="673"/>
      <c r="AAD1028" s="673"/>
      <c r="AAE1028" s="673"/>
      <c r="AAF1028" s="673"/>
      <c r="AAG1028" s="673"/>
      <c r="AAH1028" s="673"/>
      <c r="AAI1028" s="673"/>
      <c r="AAJ1028" s="673"/>
      <c r="AAK1028" s="673"/>
      <c r="AAL1028" s="673"/>
      <c r="AAM1028" s="673"/>
      <c r="AAN1028" s="673"/>
      <c r="AAO1028" s="673"/>
      <c r="AAP1028" s="673"/>
      <c r="AAQ1028" s="673"/>
      <c r="AAR1028" s="673"/>
      <c r="AAS1028" s="673"/>
      <c r="AAT1028" s="673"/>
      <c r="AAU1028" s="673"/>
      <c r="AAV1028" s="673"/>
      <c r="AAW1028" s="673"/>
      <c r="AAX1028" s="673"/>
      <c r="AAY1028" s="673"/>
      <c r="AAZ1028" s="673"/>
      <c r="ABA1028" s="673"/>
      <c r="ABB1028" s="673"/>
      <c r="ABC1028" s="673"/>
      <c r="ABD1028" s="673"/>
      <c r="ABE1028" s="673"/>
      <c r="ABF1028" s="673"/>
      <c r="ABG1028" s="673"/>
      <c r="ABH1028" s="673"/>
      <c r="ABI1028" s="673"/>
      <c r="ABJ1028" s="673"/>
      <c r="ABK1028" s="673"/>
      <c r="ABL1028" s="673"/>
      <c r="ABM1028" s="673"/>
      <c r="ABN1028" s="673"/>
      <c r="ABO1028" s="673"/>
      <c r="ABP1028" s="673"/>
      <c r="ABQ1028" s="673"/>
      <c r="ABR1028" s="673"/>
      <c r="ABS1028" s="673"/>
      <c r="ABT1028" s="673"/>
      <c r="ABU1028" s="673"/>
      <c r="ABV1028" s="673"/>
      <c r="ABW1028" s="673"/>
      <c r="ABX1028" s="673"/>
      <c r="ABY1028" s="673"/>
      <c r="ABZ1028" s="673"/>
      <c r="ACA1028" s="673"/>
      <c r="ACB1028" s="673"/>
      <c r="ACC1028" s="673"/>
      <c r="ACD1028" s="673"/>
      <c r="ACE1028" s="673"/>
      <c r="ACF1028" s="673"/>
      <c r="ACG1028" s="673"/>
      <c r="ACH1028" s="673"/>
      <c r="ACI1028" s="673"/>
      <c r="ACJ1028" s="673"/>
      <c r="ACK1028" s="673"/>
      <c r="ACL1028" s="673"/>
      <c r="ACM1028" s="673"/>
      <c r="ACN1028" s="673"/>
      <c r="ACO1028" s="673"/>
      <c r="ACP1028" s="673"/>
      <c r="ACQ1028" s="673"/>
      <c r="ACR1028" s="673"/>
      <c r="ACS1028" s="673"/>
      <c r="ACT1028" s="673"/>
      <c r="ACU1028" s="673"/>
      <c r="ACV1028" s="673"/>
      <c r="ACW1028" s="673"/>
      <c r="ACX1028" s="673"/>
      <c r="ACY1028" s="673"/>
      <c r="ACZ1028" s="673"/>
      <c r="ADA1028" s="673"/>
      <c r="ADB1028" s="673"/>
      <c r="ADC1028" s="673"/>
      <c r="ADD1028" s="673"/>
      <c r="ADE1028" s="673"/>
      <c r="ADF1028" s="673"/>
      <c r="ADG1028" s="673"/>
      <c r="ADH1028" s="673"/>
      <c r="ADI1028" s="673"/>
      <c r="ADJ1028" s="673"/>
      <c r="ADK1028" s="673"/>
      <c r="ADL1028" s="673"/>
      <c r="ADM1028" s="673"/>
      <c r="ADN1028" s="673"/>
      <c r="ADO1028" s="673"/>
      <c r="ADP1028" s="673"/>
      <c r="ADQ1028" s="673"/>
      <c r="ADR1028" s="673"/>
      <c r="ADS1028" s="673"/>
      <c r="ADT1028" s="673"/>
      <c r="ADU1028" s="673"/>
      <c r="ADV1028" s="673"/>
      <c r="ADW1028" s="673"/>
      <c r="ADX1028" s="673"/>
      <c r="ADY1028" s="673"/>
      <c r="ADZ1028" s="673"/>
      <c r="AEA1028" s="673"/>
      <c r="AEB1028" s="673"/>
      <c r="AEC1028" s="673"/>
      <c r="AED1028" s="673"/>
      <c r="AEE1028" s="673"/>
      <c r="AEF1028" s="673"/>
      <c r="AEG1028" s="673"/>
      <c r="AEH1028" s="673"/>
      <c r="AEI1028" s="673"/>
      <c r="AEJ1028" s="673"/>
      <c r="AEK1028" s="673"/>
      <c r="AEL1028" s="673"/>
      <c r="AEM1028" s="673"/>
      <c r="AEN1028" s="673"/>
      <c r="AEO1028" s="673"/>
      <c r="AEP1028" s="673"/>
      <c r="AEQ1028" s="673"/>
      <c r="AER1028" s="673"/>
      <c r="AES1028" s="673"/>
      <c r="AET1028" s="673"/>
      <c r="AEU1028" s="673"/>
      <c r="AEV1028" s="673"/>
      <c r="AEW1028" s="673"/>
      <c r="AEX1028" s="673"/>
      <c r="AEY1028" s="673"/>
      <c r="AEZ1028" s="673"/>
      <c r="AFA1028" s="673"/>
      <c r="AFB1028" s="673"/>
      <c r="AFC1028" s="673"/>
      <c r="AFD1028" s="673"/>
      <c r="AFE1028" s="673"/>
      <c r="AFF1028" s="673"/>
      <c r="AFG1028" s="673"/>
      <c r="AFH1028" s="673"/>
      <c r="AFI1028" s="673"/>
      <c r="AFJ1028" s="673"/>
      <c r="AFK1028" s="673"/>
      <c r="AFL1028" s="673"/>
      <c r="AFM1028" s="673"/>
      <c r="AFN1028" s="673"/>
      <c r="AFO1028" s="673"/>
      <c r="AFP1028" s="673"/>
      <c r="AFQ1028" s="673"/>
      <c r="AFR1028" s="673"/>
      <c r="AFS1028" s="673"/>
      <c r="AFT1028" s="673"/>
      <c r="AFU1028" s="673"/>
      <c r="AFV1028" s="673"/>
      <c r="AFW1028" s="673"/>
      <c r="AFX1028" s="673"/>
      <c r="AFY1028" s="673"/>
      <c r="AFZ1028" s="673"/>
      <c r="AGA1028" s="673"/>
      <c r="AGB1028" s="673"/>
      <c r="AGC1028" s="673"/>
      <c r="AGD1028" s="673"/>
      <c r="AGE1028" s="673"/>
      <c r="AGF1028" s="673"/>
      <c r="AGG1028" s="673"/>
      <c r="AGH1028" s="673"/>
      <c r="AGI1028" s="673"/>
      <c r="AGJ1028" s="673"/>
      <c r="AGK1028" s="673"/>
      <c r="AGL1028" s="673"/>
      <c r="AGM1028" s="673"/>
      <c r="AGN1028" s="673"/>
      <c r="AGO1028" s="673"/>
      <c r="AGP1028" s="673"/>
      <c r="AGQ1028" s="673"/>
      <c r="AGR1028" s="673"/>
      <c r="AGS1028" s="673"/>
      <c r="AGT1028" s="673"/>
      <c r="AGU1028" s="673"/>
      <c r="AGV1028" s="673"/>
      <c r="AGW1028" s="673"/>
      <c r="AGX1028" s="673"/>
      <c r="AGY1028" s="673"/>
      <c r="AGZ1028" s="673"/>
      <c r="AHA1028" s="673"/>
      <c r="AHB1028" s="673"/>
      <c r="AHC1028" s="673"/>
      <c r="AHD1028" s="673"/>
      <c r="AHE1028" s="673"/>
      <c r="AHF1028" s="673"/>
      <c r="AHG1028" s="673"/>
      <c r="AHH1028" s="673"/>
      <c r="AHI1028" s="673"/>
      <c r="AHJ1028" s="673"/>
      <c r="AHK1028" s="673"/>
      <c r="AHL1028" s="673"/>
      <c r="AHM1028" s="673"/>
      <c r="AHN1028" s="673"/>
      <c r="AHO1028" s="673"/>
      <c r="AHP1028" s="673"/>
      <c r="AHQ1028" s="673"/>
      <c r="AHR1028" s="673"/>
      <c r="AHS1028" s="673"/>
      <c r="AHT1028" s="673"/>
      <c r="AHU1028" s="673"/>
      <c r="AHV1028" s="673"/>
      <c r="AHW1028" s="673"/>
      <c r="AHX1028" s="673"/>
      <c r="AHY1028" s="673"/>
      <c r="AHZ1028" s="673"/>
      <c r="AIA1028" s="673"/>
      <c r="AIB1028" s="673"/>
      <c r="AIC1028" s="673"/>
      <c r="AID1028" s="673"/>
      <c r="AIE1028" s="673"/>
      <c r="AIF1028" s="673"/>
      <c r="AIG1028" s="673"/>
      <c r="AIH1028" s="673"/>
      <c r="AII1028" s="673"/>
      <c r="AIJ1028" s="673"/>
      <c r="AIK1028" s="673"/>
      <c r="AIL1028" s="673"/>
      <c r="AIM1028" s="673"/>
      <c r="AIN1028" s="673"/>
      <c r="AIO1028" s="673"/>
      <c r="AIP1028" s="673"/>
      <c r="AIQ1028" s="673"/>
      <c r="AIR1028" s="673"/>
      <c r="AIS1028" s="673"/>
      <c r="AIT1028" s="673"/>
      <c r="AIU1028" s="673"/>
      <c r="AIV1028" s="673"/>
      <c r="AIW1028" s="673"/>
      <c r="AIX1028" s="673"/>
      <c r="AIY1028" s="673"/>
      <c r="AIZ1028" s="673"/>
      <c r="AJA1028" s="673"/>
      <c r="AJB1028" s="673"/>
      <c r="AJC1028" s="673"/>
      <c r="AJD1028" s="673"/>
      <c r="AJE1028" s="673"/>
      <c r="AJF1028" s="673"/>
      <c r="AJG1028" s="673"/>
      <c r="AJH1028" s="673"/>
      <c r="AJI1028" s="673"/>
      <c r="AJJ1028" s="673"/>
      <c r="AJK1028" s="673"/>
      <c r="AJL1028" s="673"/>
      <c r="AJM1028" s="673"/>
      <c r="AJN1028" s="673"/>
      <c r="AJO1028" s="673"/>
      <c r="AJP1028" s="673"/>
      <c r="AJQ1028" s="673"/>
      <c r="AJR1028" s="673"/>
      <c r="AJS1028" s="673"/>
      <c r="AJT1028" s="673"/>
      <c r="AJU1028" s="673"/>
      <c r="AJV1028" s="673"/>
      <c r="AJW1028" s="673"/>
      <c r="AJX1028" s="673"/>
      <c r="AJY1028" s="673"/>
      <c r="AJZ1028" s="673"/>
      <c r="AKA1028" s="673"/>
      <c r="AKB1028" s="673"/>
      <c r="AKC1028" s="673"/>
      <c r="AKD1028" s="673"/>
      <c r="AKE1028" s="673"/>
      <c r="AKF1028" s="673"/>
      <c r="AKG1028" s="673"/>
      <c r="AKH1028" s="673"/>
      <c r="AKI1028" s="673"/>
      <c r="AKJ1028" s="673"/>
      <c r="AKK1028" s="673"/>
      <c r="AKL1028" s="673"/>
      <c r="AKM1028" s="673"/>
      <c r="AKN1028" s="673"/>
      <c r="AKO1028" s="673"/>
      <c r="AKP1028" s="673"/>
      <c r="AKQ1028" s="673"/>
      <c r="AKR1028" s="673"/>
      <c r="AKS1028" s="673"/>
      <c r="AKT1028" s="673"/>
      <c r="AKU1028" s="673"/>
      <c r="AKV1028" s="673"/>
      <c r="AKW1028" s="673"/>
      <c r="AKX1028" s="673"/>
      <c r="AKY1028" s="673"/>
      <c r="AKZ1028" s="673"/>
      <c r="ALA1028" s="673"/>
      <c r="ALB1028" s="673"/>
      <c r="ALC1028" s="673"/>
      <c r="ALD1028" s="673"/>
      <c r="ALE1028" s="673"/>
      <c r="ALF1028" s="673"/>
      <c r="ALG1028" s="673"/>
      <c r="ALH1028" s="673"/>
      <c r="ALI1028" s="673"/>
      <c r="ALJ1028" s="673"/>
      <c r="ALK1028" s="673"/>
      <c r="ALL1028" s="673"/>
      <c r="ALM1028" s="673"/>
      <c r="ALN1028" s="673"/>
      <c r="ALO1028" s="673"/>
      <c r="ALP1028" s="673"/>
      <c r="ALQ1028" s="673"/>
      <c r="ALR1028" s="673"/>
      <c r="ALS1028" s="673"/>
      <c r="ALT1028" s="673"/>
      <c r="ALU1028" s="673"/>
      <c r="ALV1028" s="673"/>
      <c r="ALW1028" s="673"/>
      <c r="ALX1028" s="673"/>
      <c r="ALY1028" s="673"/>
      <c r="ALZ1028" s="673"/>
      <c r="AMA1028" s="673"/>
      <c r="AMB1028" s="673"/>
      <c r="AMC1028" s="673"/>
      <c r="AMD1028" s="673"/>
      <c r="AME1028" s="673"/>
      <c r="AMF1028" s="673"/>
      <c r="AMG1028" s="673"/>
      <c r="AMH1028" s="673"/>
      <c r="AMI1028" s="673"/>
      <c r="AMJ1028" s="673"/>
      <c r="AMK1028" s="673"/>
      <c r="AML1028" s="673"/>
      <c r="AMM1028" s="673"/>
      <c r="AMN1028" s="673"/>
      <c r="AMO1028" s="673"/>
      <c r="AMP1028" s="673"/>
      <c r="AMQ1028" s="673"/>
      <c r="AMR1028" s="673"/>
      <c r="AMS1028" s="673"/>
      <c r="AMT1028" s="673"/>
      <c r="AMU1028" s="673"/>
      <c r="AMV1028" s="673"/>
      <c r="AMW1028" s="673"/>
      <c r="AMX1028" s="673"/>
      <c r="AMY1028" s="673"/>
      <c r="AMZ1028" s="673"/>
      <c r="ANA1028" s="673"/>
      <c r="ANB1028" s="673"/>
      <c r="ANC1028" s="673"/>
      <c r="AND1028" s="673"/>
      <c r="ANE1028" s="673"/>
      <c r="ANF1028" s="673"/>
      <c r="ANG1028" s="673"/>
      <c r="ANH1028" s="673"/>
      <c r="ANI1028" s="673"/>
      <c r="ANJ1028" s="673"/>
      <c r="ANK1028" s="673"/>
      <c r="ANL1028" s="673"/>
      <c r="ANM1028" s="673"/>
      <c r="ANN1028" s="673"/>
      <c r="ANO1028" s="673"/>
      <c r="ANP1028" s="673"/>
      <c r="ANQ1028" s="673"/>
      <c r="ANR1028" s="673"/>
      <c r="ANS1028" s="673"/>
      <c r="ANT1028" s="673"/>
      <c r="ANU1028" s="673"/>
      <c r="ANV1028" s="673"/>
      <c r="ANW1028" s="673"/>
      <c r="ANX1028" s="673"/>
      <c r="ANY1028" s="673"/>
      <c r="ANZ1028" s="673"/>
      <c r="AOA1028" s="673"/>
      <c r="AOB1028" s="673"/>
      <c r="AOC1028" s="673"/>
      <c r="AOD1028" s="673"/>
      <c r="AOE1028" s="673"/>
      <c r="AOF1028" s="673"/>
      <c r="AOG1028" s="673"/>
      <c r="AOH1028" s="673"/>
      <c r="AOI1028" s="673"/>
      <c r="AOJ1028" s="673"/>
      <c r="AOK1028" s="673"/>
      <c r="AOL1028" s="673"/>
      <c r="AOM1028" s="673"/>
      <c r="AON1028" s="673"/>
      <c r="AOO1028" s="673"/>
      <c r="AOP1028" s="673"/>
      <c r="AOQ1028" s="673"/>
      <c r="AOR1028" s="673"/>
      <c r="AOS1028" s="673"/>
      <c r="AOT1028" s="673"/>
      <c r="AOU1028" s="673"/>
      <c r="AOV1028" s="673"/>
      <c r="AOW1028" s="673"/>
      <c r="AOX1028" s="673"/>
      <c r="AOY1028" s="673"/>
      <c r="AOZ1028" s="673"/>
      <c r="APA1028" s="673"/>
      <c r="APB1028" s="673"/>
      <c r="APC1028" s="673"/>
      <c r="APD1028" s="673"/>
      <c r="APE1028" s="673"/>
      <c r="APF1028" s="673"/>
      <c r="APG1028" s="673"/>
      <c r="APH1028" s="673"/>
      <c r="API1028" s="673"/>
      <c r="APJ1028" s="673"/>
      <c r="APK1028" s="673"/>
      <c r="APL1028" s="673"/>
      <c r="APM1028" s="673"/>
      <c r="APN1028" s="673"/>
      <c r="APO1028" s="673"/>
      <c r="APP1028" s="673"/>
      <c r="APQ1028" s="673"/>
      <c r="APR1028" s="673"/>
      <c r="APS1028" s="673"/>
      <c r="APT1028" s="673"/>
      <c r="APU1028" s="673"/>
      <c r="APV1028" s="673"/>
      <c r="APW1028" s="673"/>
      <c r="APX1028" s="673"/>
      <c r="APY1028" s="673"/>
      <c r="APZ1028" s="673"/>
      <c r="AQA1028" s="673"/>
      <c r="AQB1028" s="673"/>
      <c r="AQC1028" s="673"/>
      <c r="AQD1028" s="673"/>
      <c r="AQE1028" s="673"/>
      <c r="AQF1028" s="673"/>
      <c r="AQG1028" s="673"/>
      <c r="AQH1028" s="673"/>
      <c r="AQI1028" s="673"/>
      <c r="AQJ1028" s="673"/>
      <c r="AQK1028" s="673"/>
      <c r="AQL1028" s="673"/>
      <c r="AQM1028" s="673"/>
      <c r="AQN1028" s="673"/>
      <c r="AQO1028" s="673"/>
      <c r="AQP1028" s="673"/>
      <c r="AQQ1028" s="673"/>
      <c r="AQR1028" s="673"/>
      <c r="AQS1028" s="673"/>
      <c r="AQT1028" s="673"/>
      <c r="AQU1028" s="673"/>
      <c r="AQV1028" s="673"/>
      <c r="AQW1028" s="673"/>
      <c r="AQX1028" s="673"/>
      <c r="AQY1028" s="673"/>
      <c r="AQZ1028" s="673"/>
      <c r="ARA1028" s="673"/>
      <c r="ARB1028" s="673"/>
      <c r="ARC1028" s="673"/>
      <c r="ARD1028" s="673"/>
      <c r="ARE1028" s="673"/>
      <c r="ARF1028" s="673"/>
      <c r="ARG1028" s="673"/>
      <c r="ARH1028" s="673"/>
      <c r="ARI1028" s="673"/>
      <c r="ARJ1028" s="673"/>
      <c r="ARK1028" s="673"/>
      <c r="ARL1028" s="673"/>
      <c r="ARM1028" s="673"/>
      <c r="ARN1028" s="673"/>
      <c r="ARO1028" s="673"/>
      <c r="ARP1028" s="673"/>
      <c r="ARQ1028" s="673"/>
      <c r="ARR1028" s="673"/>
      <c r="ARS1028" s="673"/>
      <c r="ART1028" s="673"/>
      <c r="ARU1028" s="673"/>
      <c r="ARV1028" s="673"/>
      <c r="ARW1028" s="673"/>
      <c r="ARX1028" s="673"/>
      <c r="ARY1028" s="673"/>
      <c r="ARZ1028" s="673"/>
      <c r="ASA1028" s="673"/>
      <c r="ASB1028" s="673"/>
      <c r="ASC1028" s="673"/>
      <c r="ASD1028" s="673"/>
      <c r="ASE1028" s="673"/>
      <c r="ASF1028" s="673"/>
      <c r="ASG1028" s="673"/>
      <c r="ASH1028" s="673"/>
      <c r="ASI1028" s="673"/>
      <c r="ASJ1028" s="673"/>
      <c r="ASK1028" s="673"/>
      <c r="ASL1028" s="673"/>
      <c r="ASM1028" s="673"/>
      <c r="ASN1028" s="673"/>
      <c r="ASO1028" s="673"/>
      <c r="ASP1028" s="673"/>
      <c r="ASQ1028" s="673"/>
      <c r="ASR1028" s="673"/>
      <c r="ASS1028" s="673"/>
      <c r="AST1028" s="673"/>
      <c r="ASU1028" s="673"/>
      <c r="ASV1028" s="673"/>
      <c r="ASW1028" s="673"/>
      <c r="ASX1028" s="673"/>
      <c r="ASY1028" s="673"/>
      <c r="ASZ1028" s="673"/>
      <c r="ATA1028" s="673"/>
      <c r="ATB1028" s="673"/>
      <c r="ATC1028" s="673"/>
      <c r="ATD1028" s="673"/>
      <c r="ATE1028" s="673"/>
      <c r="ATF1028" s="673"/>
      <c r="ATG1028" s="673"/>
      <c r="ATH1028" s="673"/>
      <c r="ATI1028" s="673"/>
      <c r="ATJ1028" s="673"/>
      <c r="ATK1028" s="673"/>
      <c r="ATL1028" s="673"/>
      <c r="ATM1028" s="673"/>
      <c r="ATN1028" s="673"/>
      <c r="ATO1028" s="673"/>
      <c r="ATP1028" s="673"/>
      <c r="ATQ1028" s="673"/>
      <c r="ATR1028" s="673"/>
      <c r="ATS1028" s="673"/>
      <c r="ATT1028" s="673"/>
      <c r="ATU1028" s="673"/>
      <c r="ATV1028" s="673"/>
      <c r="ATW1028" s="673"/>
      <c r="ATX1028" s="673"/>
      <c r="ATY1028" s="673"/>
      <c r="ATZ1028" s="673"/>
      <c r="AUA1028" s="673"/>
      <c r="AUB1028" s="673"/>
      <c r="AUC1028" s="673"/>
      <c r="AUD1028" s="673"/>
      <c r="AUE1028" s="673"/>
      <c r="AUF1028" s="673"/>
      <c r="AUG1028" s="673"/>
      <c r="AUH1028" s="673"/>
      <c r="AUI1028" s="673"/>
      <c r="AUJ1028" s="673"/>
      <c r="AUK1028" s="673"/>
      <c r="AUL1028" s="673"/>
      <c r="AUM1028" s="673"/>
      <c r="AUN1028" s="673"/>
      <c r="AUO1028" s="673"/>
      <c r="AUP1028" s="673"/>
      <c r="AUQ1028" s="673"/>
      <c r="AUR1028" s="673"/>
      <c r="AUS1028" s="673"/>
      <c r="AUT1028" s="673"/>
      <c r="AUU1028" s="673"/>
      <c r="AUV1028" s="673"/>
      <c r="AUW1028" s="673"/>
      <c r="AUX1028" s="673"/>
      <c r="AUY1028" s="673"/>
      <c r="AUZ1028" s="673"/>
      <c r="AVA1028" s="673"/>
      <c r="AVB1028" s="673"/>
      <c r="AVC1028" s="673"/>
      <c r="AVD1028" s="673"/>
      <c r="AVE1028" s="673"/>
      <c r="AVF1028" s="673"/>
      <c r="AVG1028" s="673"/>
      <c r="AVH1028" s="673"/>
      <c r="AVI1028" s="673"/>
      <c r="AVJ1028" s="673"/>
      <c r="AVK1028" s="673"/>
    </row>
    <row r="1029" spans="1:1259">
      <c r="A1029" s="716"/>
      <c r="B1029" s="723">
        <v>44655</v>
      </c>
      <c r="C1029" s="716"/>
      <c r="D1029" s="714" t="s">
        <v>3247</v>
      </c>
      <c r="E1029" s="703" t="s">
        <v>3419</v>
      </c>
      <c r="F1029" s="703"/>
      <c r="G1029" s="703">
        <v>2022</v>
      </c>
      <c r="H1029" s="703"/>
      <c r="I1029" s="703" t="s">
        <v>1699</v>
      </c>
      <c r="J1029" s="718"/>
      <c r="K1029" s="705" t="s">
        <v>5091</v>
      </c>
      <c r="L1029" s="703" t="s">
        <v>3424</v>
      </c>
      <c r="M1029" s="706">
        <v>44652</v>
      </c>
      <c r="N1029" s="706">
        <v>44837</v>
      </c>
      <c r="O1029" s="706"/>
      <c r="P1029" s="704"/>
      <c r="Q1029" s="704"/>
      <c r="R1029" s="704"/>
      <c r="S1029" s="703" t="s">
        <v>1580</v>
      </c>
      <c r="T1029" s="703">
        <v>60</v>
      </c>
      <c r="U1029" s="703"/>
      <c r="V1029" s="703" t="s">
        <v>986</v>
      </c>
      <c r="W1029" s="703">
        <v>360</v>
      </c>
      <c r="X1029" s="707">
        <v>768</v>
      </c>
      <c r="Y1029" s="539">
        <f t="shared" si="48"/>
        <v>276480</v>
      </c>
      <c r="Z1029" s="680">
        <v>0.53500000000000003</v>
      </c>
      <c r="AA1029" s="681">
        <f t="shared" si="49"/>
        <v>147916.80000000002</v>
      </c>
      <c r="AB1029" s="682"/>
      <c r="AC1029" s="683">
        <v>0</v>
      </c>
      <c r="AD1029" s="692"/>
      <c r="AE1029" s="684"/>
      <c r="AF1029" s="695">
        <f t="shared" si="50"/>
        <v>147916.80000000002</v>
      </c>
      <c r="AG1029" s="676" t="s">
        <v>1073</v>
      </c>
      <c r="AH1029" s="676"/>
      <c r="AI1029" s="685">
        <v>60</v>
      </c>
      <c r="AJ1029" s="676" t="s">
        <v>1592</v>
      </c>
      <c r="AK1029" s="696" t="s">
        <v>50</v>
      </c>
      <c r="AL1029" s="676">
        <v>94544</v>
      </c>
      <c r="AM1029" s="676" t="s">
        <v>52</v>
      </c>
      <c r="AN1029" s="676"/>
      <c r="AO1029" s="676"/>
      <c r="AP1029" s="688"/>
      <c r="AQ1029" s="688" t="s">
        <v>37</v>
      </c>
      <c r="AR1029" s="676"/>
      <c r="AS1029" s="715"/>
      <c r="AT1029" s="715"/>
      <c r="AU1029" s="715"/>
      <c r="AV1029" s="680">
        <v>0.80577777777000004</v>
      </c>
      <c r="AW1029" s="673"/>
      <c r="AX1029" s="673"/>
      <c r="AY1029" s="673"/>
      <c r="AZ1029" s="673"/>
      <c r="BA1029" s="673"/>
      <c r="BB1029" s="673"/>
      <c r="BC1029" s="673"/>
      <c r="BD1029" s="673"/>
      <c r="BE1029" s="673"/>
      <c r="BF1029" s="673"/>
      <c r="BG1029" s="673"/>
      <c r="BH1029" s="673"/>
      <c r="BI1029" s="673"/>
      <c r="BJ1029" s="673"/>
      <c r="BK1029" s="673"/>
      <c r="BL1029" s="673"/>
      <c r="BM1029" s="673"/>
      <c r="BN1029" s="673"/>
      <c r="BO1029" s="673"/>
      <c r="BP1029" s="673"/>
      <c r="BQ1029" s="673"/>
      <c r="BR1029" s="673"/>
      <c r="BS1029" s="673"/>
      <c r="BT1029" s="673"/>
      <c r="BU1029" s="673"/>
      <c r="BV1029" s="673"/>
      <c r="BW1029" s="673"/>
      <c r="BX1029" s="673"/>
      <c r="BY1029" s="673"/>
      <c r="BZ1029" s="673"/>
      <c r="CA1029" s="673"/>
      <c r="CB1029" s="673"/>
      <c r="CC1029" s="673"/>
      <c r="CD1029" s="673"/>
      <c r="CE1029" s="673"/>
      <c r="CF1029" s="673"/>
      <c r="CG1029" s="673"/>
      <c r="CH1029" s="673"/>
      <c r="CI1029" s="673"/>
      <c r="CJ1029" s="673"/>
      <c r="CK1029" s="673"/>
      <c r="CL1029" s="673"/>
      <c r="CM1029" s="673"/>
      <c r="CN1029" s="673"/>
      <c r="CO1029" s="673"/>
      <c r="CP1029" s="673"/>
      <c r="CQ1029" s="673"/>
      <c r="CR1029" s="673"/>
      <c r="CS1029" s="673"/>
      <c r="CT1029" s="673"/>
      <c r="CU1029" s="673"/>
      <c r="CV1029" s="673"/>
      <c r="CW1029" s="673"/>
      <c r="CX1029" s="673"/>
      <c r="CY1029" s="673"/>
      <c r="CZ1029" s="673"/>
      <c r="DA1029" s="673"/>
      <c r="DB1029" s="673"/>
      <c r="DC1029" s="673"/>
      <c r="DD1029" s="673"/>
      <c r="DE1029" s="673"/>
      <c r="DF1029" s="673"/>
      <c r="DG1029" s="673"/>
      <c r="DH1029" s="673"/>
      <c r="DI1029" s="673"/>
      <c r="DJ1029" s="673"/>
      <c r="DK1029" s="673"/>
      <c r="DL1029" s="673"/>
      <c r="DM1029" s="673"/>
      <c r="DN1029" s="673"/>
      <c r="DO1029" s="673"/>
      <c r="DP1029" s="673"/>
      <c r="DQ1029" s="673"/>
      <c r="DR1029" s="673"/>
      <c r="DS1029" s="673"/>
      <c r="DT1029" s="673"/>
      <c r="DU1029" s="673"/>
      <c r="DV1029" s="673"/>
      <c r="DW1029" s="673"/>
      <c r="DX1029" s="673"/>
      <c r="DY1029" s="673"/>
      <c r="DZ1029" s="673"/>
      <c r="EA1029" s="673"/>
      <c r="EB1029" s="673"/>
      <c r="EC1029" s="673"/>
      <c r="ED1029" s="673"/>
      <c r="EE1029" s="673"/>
      <c r="EF1029" s="673"/>
      <c r="EG1029" s="673"/>
      <c r="EH1029" s="673"/>
      <c r="EI1029" s="673"/>
      <c r="EJ1029" s="673"/>
      <c r="EK1029" s="673"/>
      <c r="EL1029" s="673"/>
      <c r="EM1029" s="673"/>
      <c r="EN1029" s="673"/>
      <c r="EO1029" s="673"/>
      <c r="EP1029" s="673"/>
      <c r="EQ1029" s="673"/>
      <c r="ER1029" s="673"/>
      <c r="ES1029" s="673"/>
      <c r="ET1029" s="673"/>
      <c r="EU1029" s="673"/>
      <c r="EV1029" s="673"/>
      <c r="EW1029" s="673"/>
      <c r="EX1029" s="673"/>
      <c r="EY1029" s="673"/>
      <c r="EZ1029" s="673"/>
      <c r="FA1029" s="673"/>
      <c r="FB1029" s="673"/>
      <c r="FC1029" s="673"/>
      <c r="FD1029" s="673"/>
      <c r="FE1029" s="673"/>
      <c r="FF1029" s="673"/>
      <c r="FG1029" s="673"/>
      <c r="FH1029" s="673"/>
      <c r="FI1029" s="673"/>
      <c r="FJ1029" s="673"/>
      <c r="FK1029" s="673"/>
      <c r="FL1029" s="673"/>
      <c r="FM1029" s="673"/>
      <c r="FN1029" s="673"/>
      <c r="FO1029" s="673"/>
      <c r="FP1029" s="673"/>
      <c r="FQ1029" s="673"/>
      <c r="FR1029" s="673"/>
      <c r="FS1029" s="673"/>
      <c r="FT1029" s="673"/>
      <c r="FU1029" s="673"/>
      <c r="FV1029" s="673"/>
      <c r="FW1029" s="673"/>
      <c r="FX1029" s="673"/>
      <c r="FY1029" s="673"/>
      <c r="FZ1029" s="673"/>
      <c r="GA1029" s="673"/>
      <c r="GB1029" s="673"/>
      <c r="GC1029" s="673"/>
      <c r="GD1029" s="673"/>
      <c r="GE1029" s="673"/>
      <c r="GF1029" s="673"/>
      <c r="GG1029" s="673"/>
      <c r="GH1029" s="673"/>
      <c r="GI1029" s="673"/>
      <c r="GJ1029" s="673"/>
      <c r="GK1029" s="673"/>
      <c r="GL1029" s="673"/>
      <c r="GM1029" s="673"/>
      <c r="GN1029" s="673"/>
      <c r="GO1029" s="673"/>
      <c r="GP1029" s="673"/>
      <c r="GQ1029" s="673"/>
      <c r="GR1029" s="673"/>
      <c r="GS1029" s="673"/>
      <c r="GT1029" s="673"/>
      <c r="GU1029" s="673"/>
      <c r="GV1029" s="673"/>
      <c r="GW1029" s="673"/>
      <c r="GX1029" s="673"/>
      <c r="GY1029" s="673"/>
      <c r="GZ1029" s="673"/>
      <c r="HA1029" s="673"/>
      <c r="HB1029" s="673"/>
      <c r="HC1029" s="673"/>
      <c r="HD1029" s="673"/>
      <c r="HE1029" s="673"/>
      <c r="HF1029" s="673"/>
      <c r="HG1029" s="673"/>
      <c r="HH1029" s="673"/>
      <c r="HI1029" s="673"/>
      <c r="HJ1029" s="673"/>
      <c r="HK1029" s="673"/>
      <c r="HL1029" s="673"/>
      <c r="HM1029" s="673"/>
      <c r="HN1029" s="673"/>
      <c r="HO1029" s="673"/>
      <c r="HP1029" s="673"/>
      <c r="HQ1029" s="673"/>
      <c r="HR1029" s="673"/>
      <c r="HS1029" s="673"/>
      <c r="HT1029" s="673"/>
      <c r="HU1029" s="673"/>
      <c r="HV1029" s="673"/>
      <c r="HW1029" s="673"/>
      <c r="HX1029" s="673"/>
      <c r="HY1029" s="673"/>
      <c r="HZ1029" s="673"/>
      <c r="IA1029" s="673"/>
      <c r="IB1029" s="673"/>
      <c r="IC1029" s="673"/>
      <c r="ID1029" s="673"/>
      <c r="IE1029" s="673"/>
      <c r="IF1029" s="673"/>
      <c r="IG1029" s="673"/>
      <c r="IH1029" s="673"/>
      <c r="II1029" s="673"/>
      <c r="IJ1029" s="673"/>
      <c r="IK1029" s="673"/>
      <c r="IL1029" s="673"/>
      <c r="IM1029" s="673"/>
      <c r="IN1029" s="673"/>
      <c r="IO1029" s="673"/>
      <c r="IP1029" s="673"/>
      <c r="IQ1029" s="673"/>
      <c r="IR1029" s="673"/>
      <c r="IS1029" s="673"/>
      <c r="IT1029" s="673"/>
      <c r="IU1029" s="673"/>
      <c r="IV1029" s="673"/>
      <c r="IW1029" s="673"/>
      <c r="IX1029" s="673"/>
      <c r="IY1029" s="673"/>
      <c r="IZ1029" s="673"/>
      <c r="JA1029" s="673"/>
      <c r="JB1029" s="673"/>
      <c r="JC1029" s="673"/>
      <c r="JD1029" s="673"/>
      <c r="JE1029" s="673"/>
      <c r="JF1029" s="673"/>
      <c r="JG1029" s="673"/>
      <c r="JH1029" s="673"/>
      <c r="JI1029" s="673"/>
      <c r="JJ1029" s="673"/>
      <c r="JK1029" s="673"/>
      <c r="JL1029" s="673"/>
      <c r="JM1029" s="673"/>
      <c r="JN1029" s="673"/>
      <c r="JO1029" s="673"/>
      <c r="JP1029" s="673"/>
      <c r="JQ1029" s="673"/>
      <c r="JR1029" s="673"/>
      <c r="JS1029" s="673"/>
      <c r="JT1029" s="673"/>
      <c r="JU1029" s="673"/>
      <c r="JV1029" s="673"/>
      <c r="JW1029" s="673"/>
      <c r="JX1029" s="673"/>
      <c r="JY1029" s="673"/>
      <c r="JZ1029" s="673"/>
      <c r="KA1029" s="673"/>
      <c r="KB1029" s="673"/>
      <c r="KC1029" s="673"/>
      <c r="KD1029" s="673"/>
      <c r="KE1029" s="673"/>
      <c r="KF1029" s="673"/>
      <c r="KG1029" s="673"/>
      <c r="KH1029" s="673"/>
      <c r="KI1029" s="673"/>
      <c r="KJ1029" s="673"/>
      <c r="KK1029" s="673"/>
      <c r="KL1029" s="673"/>
      <c r="KM1029" s="673"/>
      <c r="KN1029" s="673"/>
      <c r="KO1029" s="673"/>
      <c r="KP1029" s="673"/>
      <c r="KQ1029" s="673"/>
      <c r="KR1029" s="673"/>
      <c r="KS1029" s="673"/>
      <c r="KT1029" s="673"/>
      <c r="KU1029" s="673"/>
      <c r="KV1029" s="673"/>
      <c r="KW1029" s="673"/>
      <c r="KX1029" s="673"/>
      <c r="KY1029" s="673"/>
      <c r="KZ1029" s="673"/>
      <c r="LA1029" s="673"/>
      <c r="LB1029" s="673"/>
      <c r="LC1029" s="673"/>
      <c r="LD1029" s="673"/>
      <c r="LE1029" s="673"/>
      <c r="LF1029" s="673"/>
      <c r="LG1029" s="673"/>
      <c r="LH1029" s="673"/>
      <c r="LI1029" s="673"/>
      <c r="LJ1029" s="673"/>
      <c r="LK1029" s="673"/>
      <c r="LL1029" s="673"/>
      <c r="LM1029" s="673"/>
      <c r="LN1029" s="673"/>
      <c r="LO1029" s="673"/>
      <c r="LP1029" s="673"/>
      <c r="LQ1029" s="673"/>
      <c r="LR1029" s="673"/>
      <c r="LS1029" s="673"/>
      <c r="LT1029" s="673"/>
      <c r="LU1029" s="673"/>
      <c r="LV1029" s="673"/>
      <c r="LW1029" s="673"/>
      <c r="LX1029" s="673"/>
      <c r="LY1029" s="673"/>
      <c r="LZ1029" s="673"/>
      <c r="MA1029" s="673"/>
      <c r="MB1029" s="673"/>
      <c r="MC1029" s="673"/>
      <c r="MD1029" s="673"/>
      <c r="ME1029" s="673"/>
      <c r="MF1029" s="673"/>
      <c r="MG1029" s="673"/>
      <c r="MH1029" s="673"/>
      <c r="MI1029" s="673"/>
      <c r="MJ1029" s="673"/>
      <c r="MK1029" s="673"/>
      <c r="ML1029" s="673"/>
      <c r="MM1029" s="673"/>
      <c r="MN1029" s="673"/>
      <c r="MO1029" s="673"/>
      <c r="MP1029" s="673"/>
      <c r="MQ1029" s="673"/>
      <c r="MR1029" s="673"/>
      <c r="MS1029" s="673"/>
      <c r="MT1029" s="673"/>
      <c r="MU1029" s="673"/>
      <c r="MV1029" s="673"/>
      <c r="MW1029" s="673"/>
      <c r="MX1029" s="673"/>
      <c r="MY1029" s="673"/>
      <c r="MZ1029" s="673"/>
      <c r="NA1029" s="673"/>
      <c r="NB1029" s="673"/>
      <c r="NC1029" s="673"/>
      <c r="ND1029" s="673"/>
      <c r="NE1029" s="673"/>
      <c r="NF1029" s="673"/>
      <c r="NG1029" s="673"/>
      <c r="NH1029" s="673"/>
      <c r="NI1029" s="673"/>
      <c r="NJ1029" s="673"/>
      <c r="NK1029" s="673"/>
      <c r="NL1029" s="673"/>
      <c r="NM1029" s="673"/>
      <c r="NN1029" s="673"/>
      <c r="NO1029" s="673"/>
      <c r="NP1029" s="673"/>
      <c r="NQ1029" s="673"/>
      <c r="NR1029" s="673"/>
      <c r="NS1029" s="673"/>
      <c r="NT1029" s="673"/>
      <c r="NU1029" s="673"/>
      <c r="NV1029" s="673"/>
      <c r="NW1029" s="673"/>
      <c r="NX1029" s="673"/>
      <c r="NY1029" s="673"/>
      <c r="NZ1029" s="673"/>
      <c r="OA1029" s="673"/>
      <c r="OB1029" s="673"/>
      <c r="OC1029" s="673"/>
      <c r="OD1029" s="673"/>
      <c r="OE1029" s="673"/>
      <c r="OF1029" s="673"/>
      <c r="OG1029" s="673"/>
      <c r="OH1029" s="673"/>
      <c r="OI1029" s="673"/>
      <c r="OJ1029" s="673"/>
      <c r="OK1029" s="673"/>
      <c r="OL1029" s="673"/>
      <c r="OM1029" s="673"/>
      <c r="ON1029" s="673"/>
      <c r="OO1029" s="673"/>
      <c r="OP1029" s="673"/>
      <c r="OQ1029" s="673"/>
      <c r="OR1029" s="673"/>
      <c r="OS1029" s="673"/>
      <c r="OT1029" s="673"/>
      <c r="OU1029" s="673"/>
      <c r="OV1029" s="673"/>
      <c r="OW1029" s="673"/>
      <c r="OX1029" s="673"/>
      <c r="OY1029" s="673"/>
      <c r="OZ1029" s="673"/>
      <c r="PA1029" s="673"/>
      <c r="PB1029" s="673"/>
      <c r="PC1029" s="673"/>
      <c r="PD1029" s="673"/>
      <c r="PE1029" s="673"/>
      <c r="PF1029" s="673"/>
      <c r="PG1029" s="673"/>
      <c r="PH1029" s="673"/>
      <c r="PI1029" s="673"/>
      <c r="PJ1029" s="673"/>
      <c r="PK1029" s="673"/>
      <c r="PL1029" s="673"/>
      <c r="PM1029" s="673"/>
      <c r="PN1029" s="673"/>
      <c r="PO1029" s="673"/>
      <c r="PP1029" s="673"/>
      <c r="PQ1029" s="673"/>
      <c r="PR1029" s="673"/>
      <c r="PS1029" s="673"/>
      <c r="PT1029" s="673"/>
      <c r="PU1029" s="673"/>
      <c r="PV1029" s="673"/>
      <c r="PW1029" s="673"/>
      <c r="PX1029" s="673"/>
      <c r="PY1029" s="673"/>
      <c r="PZ1029" s="673"/>
      <c r="QA1029" s="673"/>
      <c r="QB1029" s="673"/>
      <c r="QC1029" s="673"/>
      <c r="QD1029" s="673"/>
      <c r="QE1029" s="673"/>
      <c r="QF1029" s="673"/>
      <c r="QG1029" s="673"/>
      <c r="QH1029" s="673"/>
      <c r="QI1029" s="673"/>
      <c r="QJ1029" s="673"/>
      <c r="QK1029" s="673"/>
      <c r="QL1029" s="673"/>
      <c r="QM1029" s="673"/>
      <c r="QN1029" s="673"/>
      <c r="QO1029" s="673"/>
      <c r="QP1029" s="673"/>
      <c r="QQ1029" s="673"/>
      <c r="QR1029" s="673"/>
      <c r="QS1029" s="673"/>
      <c r="QT1029" s="673"/>
      <c r="QU1029" s="673"/>
      <c r="QV1029" s="673"/>
      <c r="QW1029" s="673"/>
      <c r="QX1029" s="673"/>
      <c r="QY1029" s="673"/>
      <c r="QZ1029" s="673"/>
      <c r="RA1029" s="673"/>
      <c r="RB1029" s="673"/>
      <c r="RC1029" s="673"/>
      <c r="RD1029" s="673"/>
      <c r="RE1029" s="673"/>
      <c r="RF1029" s="673"/>
      <c r="RG1029" s="673"/>
      <c r="RH1029" s="673"/>
      <c r="RI1029" s="673"/>
      <c r="RJ1029" s="673"/>
      <c r="RK1029" s="673"/>
      <c r="RL1029" s="673"/>
      <c r="RM1029" s="673"/>
      <c r="RN1029" s="673"/>
      <c r="RO1029" s="673"/>
      <c r="RP1029" s="673"/>
      <c r="RQ1029" s="673"/>
      <c r="RR1029" s="673"/>
      <c r="RS1029" s="673"/>
      <c r="RT1029" s="673"/>
      <c r="RU1029" s="673"/>
      <c r="RV1029" s="673"/>
      <c r="RW1029" s="673"/>
      <c r="RX1029" s="673"/>
      <c r="RY1029" s="673"/>
      <c r="RZ1029" s="673"/>
      <c r="SA1029" s="673"/>
      <c r="SB1029" s="673"/>
      <c r="SC1029" s="673"/>
      <c r="SD1029" s="673"/>
      <c r="SE1029" s="673"/>
      <c r="SF1029" s="673"/>
      <c r="SG1029" s="673"/>
      <c r="SH1029" s="673"/>
      <c r="SI1029" s="673"/>
      <c r="SJ1029" s="673"/>
      <c r="SK1029" s="673"/>
      <c r="SL1029" s="673"/>
      <c r="SM1029" s="673"/>
      <c r="SN1029" s="673"/>
      <c r="SO1029" s="673"/>
      <c r="SP1029" s="673"/>
      <c r="SQ1029" s="673"/>
      <c r="SR1029" s="673"/>
      <c r="SS1029" s="673"/>
      <c r="ST1029" s="673"/>
      <c r="SU1029" s="673"/>
      <c r="SV1029" s="673"/>
      <c r="SW1029" s="673"/>
      <c r="SX1029" s="673"/>
      <c r="SY1029" s="673"/>
      <c r="SZ1029" s="673"/>
      <c r="TA1029" s="673"/>
      <c r="TB1029" s="673"/>
      <c r="TC1029" s="673"/>
      <c r="TD1029" s="673"/>
      <c r="TE1029" s="673"/>
      <c r="TF1029" s="673"/>
      <c r="TG1029" s="673"/>
      <c r="TH1029" s="673"/>
      <c r="TI1029" s="673"/>
      <c r="TJ1029" s="673"/>
      <c r="TK1029" s="673"/>
      <c r="TL1029" s="673"/>
      <c r="TM1029" s="673"/>
      <c r="TN1029" s="673"/>
      <c r="TO1029" s="673"/>
      <c r="TP1029" s="673"/>
      <c r="TQ1029" s="673"/>
      <c r="TR1029" s="673"/>
      <c r="TS1029" s="673"/>
      <c r="TT1029" s="673"/>
      <c r="TU1029" s="673"/>
      <c r="TV1029" s="673"/>
      <c r="TW1029" s="673"/>
      <c r="TX1029" s="673"/>
      <c r="TY1029" s="673"/>
      <c r="TZ1029" s="673"/>
      <c r="UA1029" s="673"/>
      <c r="UB1029" s="673"/>
      <c r="UC1029" s="673"/>
      <c r="UD1029" s="673"/>
      <c r="UE1029" s="673"/>
      <c r="UF1029" s="673"/>
      <c r="UG1029" s="673"/>
      <c r="UH1029" s="673"/>
      <c r="UI1029" s="673"/>
      <c r="UJ1029" s="673"/>
      <c r="UK1029" s="673"/>
      <c r="UL1029" s="673"/>
      <c r="UM1029" s="673"/>
      <c r="UN1029" s="673"/>
      <c r="UO1029" s="673"/>
      <c r="UP1029" s="673"/>
      <c r="UQ1029" s="673"/>
      <c r="UR1029" s="673"/>
      <c r="US1029" s="673"/>
      <c r="UT1029" s="673"/>
      <c r="UU1029" s="673"/>
      <c r="UV1029" s="673"/>
      <c r="UW1029" s="673"/>
      <c r="UX1029" s="673"/>
      <c r="UY1029" s="673"/>
      <c r="UZ1029" s="673"/>
      <c r="VA1029" s="673"/>
      <c r="VB1029" s="673"/>
      <c r="VC1029" s="673"/>
      <c r="VD1029" s="673"/>
      <c r="VE1029" s="673"/>
      <c r="VF1029" s="673"/>
      <c r="VG1029" s="673"/>
      <c r="VH1029" s="673"/>
      <c r="VI1029" s="673"/>
      <c r="VJ1029" s="673"/>
      <c r="VK1029" s="673"/>
      <c r="VL1029" s="673"/>
      <c r="VM1029" s="673"/>
      <c r="VN1029" s="673"/>
      <c r="VO1029" s="673"/>
      <c r="VP1029" s="673"/>
      <c r="VQ1029" s="673"/>
      <c r="VR1029" s="673"/>
      <c r="VS1029" s="673"/>
      <c r="VT1029" s="673"/>
      <c r="VU1029" s="673"/>
      <c r="VV1029" s="673"/>
      <c r="VW1029" s="673"/>
      <c r="VX1029" s="673"/>
      <c r="VY1029" s="673"/>
      <c r="VZ1029" s="673"/>
      <c r="WA1029" s="673"/>
      <c r="WB1029" s="673"/>
      <c r="WC1029" s="673"/>
      <c r="WD1029" s="673"/>
      <c r="WE1029" s="673"/>
      <c r="WF1029" s="673"/>
      <c r="WG1029" s="673"/>
      <c r="WH1029" s="673"/>
      <c r="WI1029" s="673"/>
      <c r="WJ1029" s="673"/>
      <c r="WK1029" s="673"/>
      <c r="WL1029" s="673"/>
      <c r="WM1029" s="673"/>
      <c r="WN1029" s="673"/>
      <c r="WO1029" s="673"/>
      <c r="WP1029" s="673"/>
      <c r="WQ1029" s="673"/>
      <c r="WR1029" s="673"/>
      <c r="WS1029" s="673"/>
      <c r="WT1029" s="673"/>
      <c r="WU1029" s="673"/>
      <c r="WV1029" s="673"/>
      <c r="WW1029" s="673"/>
      <c r="WX1029" s="673"/>
      <c r="WY1029" s="673"/>
      <c r="WZ1029" s="673"/>
      <c r="XA1029" s="673"/>
      <c r="XB1029" s="673"/>
      <c r="XC1029" s="673"/>
      <c r="XD1029" s="673"/>
      <c r="XE1029" s="673"/>
      <c r="XF1029" s="673"/>
      <c r="XG1029" s="673"/>
      <c r="XH1029" s="673"/>
      <c r="XI1029" s="673"/>
      <c r="XJ1029" s="673"/>
      <c r="XK1029" s="673"/>
      <c r="XL1029" s="673"/>
      <c r="XM1029" s="673"/>
      <c r="XN1029" s="673"/>
      <c r="XO1029" s="673"/>
      <c r="XP1029" s="673"/>
      <c r="XQ1029" s="673"/>
      <c r="XR1029" s="673"/>
      <c r="XS1029" s="673"/>
      <c r="XT1029" s="673"/>
      <c r="XU1029" s="673"/>
      <c r="XV1029" s="673"/>
      <c r="XW1029" s="673"/>
      <c r="XX1029" s="673"/>
      <c r="XY1029" s="673"/>
      <c r="XZ1029" s="673"/>
      <c r="YA1029" s="673"/>
      <c r="YB1029" s="673"/>
      <c r="YC1029" s="673"/>
      <c r="YD1029" s="673"/>
      <c r="YE1029" s="673"/>
      <c r="YF1029" s="673"/>
      <c r="YG1029" s="673"/>
      <c r="YH1029" s="673"/>
      <c r="YI1029" s="673"/>
      <c r="YJ1029" s="673"/>
      <c r="YK1029" s="673"/>
      <c r="YL1029" s="673"/>
      <c r="YM1029" s="673"/>
      <c r="YN1029" s="673"/>
      <c r="YO1029" s="673"/>
      <c r="YP1029" s="673"/>
      <c r="YQ1029" s="673"/>
      <c r="YR1029" s="673"/>
      <c r="YS1029" s="673"/>
      <c r="YT1029" s="673"/>
      <c r="YU1029" s="673"/>
      <c r="YV1029" s="673"/>
      <c r="YW1029" s="673"/>
      <c r="YX1029" s="673"/>
      <c r="YY1029" s="673"/>
      <c r="YZ1029" s="673"/>
      <c r="ZA1029" s="673"/>
      <c r="ZB1029" s="673"/>
      <c r="ZC1029" s="673"/>
      <c r="ZD1029" s="673"/>
      <c r="ZE1029" s="673"/>
      <c r="ZF1029" s="673"/>
      <c r="ZG1029" s="673"/>
      <c r="ZH1029" s="673"/>
      <c r="ZI1029" s="673"/>
      <c r="ZJ1029" s="673"/>
      <c r="ZK1029" s="673"/>
      <c r="ZL1029" s="673"/>
      <c r="ZM1029" s="673"/>
      <c r="ZN1029" s="673"/>
      <c r="ZO1029" s="673"/>
      <c r="ZP1029" s="673"/>
      <c r="ZQ1029" s="673"/>
      <c r="ZR1029" s="673"/>
      <c r="ZS1029" s="673"/>
      <c r="ZT1029" s="673"/>
      <c r="ZU1029" s="673"/>
      <c r="ZV1029" s="673"/>
      <c r="ZW1029" s="673"/>
      <c r="ZX1029" s="673"/>
      <c r="ZY1029" s="673"/>
      <c r="ZZ1029" s="673"/>
      <c r="AAA1029" s="673"/>
      <c r="AAB1029" s="673"/>
      <c r="AAC1029" s="673"/>
      <c r="AAD1029" s="673"/>
      <c r="AAE1029" s="673"/>
      <c r="AAF1029" s="673"/>
      <c r="AAG1029" s="673"/>
      <c r="AAH1029" s="673"/>
      <c r="AAI1029" s="673"/>
      <c r="AAJ1029" s="673"/>
      <c r="AAK1029" s="673"/>
      <c r="AAL1029" s="673"/>
      <c r="AAM1029" s="673"/>
      <c r="AAN1029" s="673"/>
      <c r="AAO1029" s="673"/>
      <c r="AAP1029" s="673"/>
      <c r="AAQ1029" s="673"/>
      <c r="AAR1029" s="673"/>
      <c r="AAS1029" s="673"/>
      <c r="AAT1029" s="673"/>
      <c r="AAU1029" s="673"/>
      <c r="AAV1029" s="673"/>
      <c r="AAW1029" s="673"/>
      <c r="AAX1029" s="673"/>
      <c r="AAY1029" s="673"/>
      <c r="AAZ1029" s="673"/>
      <c r="ABA1029" s="673"/>
      <c r="ABB1029" s="673"/>
      <c r="ABC1029" s="673"/>
      <c r="ABD1029" s="673"/>
      <c r="ABE1029" s="673"/>
      <c r="ABF1029" s="673"/>
      <c r="ABG1029" s="673"/>
      <c r="ABH1029" s="673"/>
      <c r="ABI1029" s="673"/>
      <c r="ABJ1029" s="673"/>
      <c r="ABK1029" s="673"/>
      <c r="ABL1029" s="673"/>
      <c r="ABM1029" s="673"/>
      <c r="ABN1029" s="673"/>
      <c r="ABO1029" s="673"/>
      <c r="ABP1029" s="673"/>
      <c r="ABQ1029" s="673"/>
      <c r="ABR1029" s="673"/>
      <c r="ABS1029" s="673"/>
      <c r="ABT1029" s="673"/>
      <c r="ABU1029" s="673"/>
      <c r="ABV1029" s="673"/>
      <c r="ABW1029" s="673"/>
      <c r="ABX1029" s="673"/>
      <c r="ABY1029" s="673"/>
      <c r="ABZ1029" s="673"/>
      <c r="ACA1029" s="673"/>
      <c r="ACB1029" s="673"/>
      <c r="ACC1029" s="673"/>
      <c r="ACD1029" s="673"/>
      <c r="ACE1029" s="673"/>
      <c r="ACF1029" s="673"/>
      <c r="ACG1029" s="673"/>
      <c r="ACH1029" s="673"/>
      <c r="ACI1029" s="673"/>
      <c r="ACJ1029" s="673"/>
      <c r="ACK1029" s="673"/>
      <c r="ACL1029" s="673"/>
      <c r="ACM1029" s="673"/>
      <c r="ACN1029" s="673"/>
      <c r="ACO1029" s="673"/>
      <c r="ACP1029" s="673"/>
      <c r="ACQ1029" s="673"/>
      <c r="ACR1029" s="673"/>
      <c r="ACS1029" s="673"/>
      <c r="ACT1029" s="673"/>
      <c r="ACU1029" s="673"/>
      <c r="ACV1029" s="673"/>
      <c r="ACW1029" s="673"/>
      <c r="ACX1029" s="673"/>
      <c r="ACY1029" s="673"/>
      <c r="ACZ1029" s="673"/>
      <c r="ADA1029" s="673"/>
      <c r="ADB1029" s="673"/>
      <c r="ADC1029" s="673"/>
      <c r="ADD1029" s="673"/>
      <c r="ADE1029" s="673"/>
      <c r="ADF1029" s="673"/>
      <c r="ADG1029" s="673"/>
      <c r="ADH1029" s="673"/>
      <c r="ADI1029" s="673"/>
      <c r="ADJ1029" s="673"/>
      <c r="ADK1029" s="673"/>
      <c r="ADL1029" s="673"/>
      <c r="ADM1029" s="673"/>
      <c r="ADN1029" s="673"/>
      <c r="ADO1029" s="673"/>
      <c r="ADP1029" s="673"/>
      <c r="ADQ1029" s="673"/>
      <c r="ADR1029" s="673"/>
      <c r="ADS1029" s="673"/>
      <c r="ADT1029" s="673"/>
      <c r="ADU1029" s="673"/>
      <c r="ADV1029" s="673"/>
      <c r="ADW1029" s="673"/>
      <c r="ADX1029" s="673"/>
      <c r="ADY1029" s="673"/>
      <c r="ADZ1029" s="673"/>
      <c r="AEA1029" s="673"/>
      <c r="AEB1029" s="673"/>
      <c r="AEC1029" s="673"/>
      <c r="AED1029" s="673"/>
      <c r="AEE1029" s="673"/>
      <c r="AEF1029" s="673"/>
      <c r="AEG1029" s="673"/>
      <c r="AEH1029" s="673"/>
      <c r="AEI1029" s="673"/>
      <c r="AEJ1029" s="673"/>
      <c r="AEK1029" s="673"/>
      <c r="AEL1029" s="673"/>
      <c r="AEM1029" s="673"/>
      <c r="AEN1029" s="673"/>
      <c r="AEO1029" s="673"/>
      <c r="AEP1029" s="673"/>
      <c r="AEQ1029" s="673"/>
      <c r="AER1029" s="673"/>
      <c r="AES1029" s="673"/>
      <c r="AET1029" s="673"/>
      <c r="AEU1029" s="673"/>
      <c r="AEV1029" s="673"/>
      <c r="AEW1029" s="673"/>
      <c r="AEX1029" s="673"/>
      <c r="AEY1029" s="673"/>
      <c r="AEZ1029" s="673"/>
      <c r="AFA1029" s="673"/>
      <c r="AFB1029" s="673"/>
      <c r="AFC1029" s="673"/>
      <c r="AFD1029" s="673"/>
      <c r="AFE1029" s="673"/>
      <c r="AFF1029" s="673"/>
      <c r="AFG1029" s="673"/>
      <c r="AFH1029" s="673"/>
      <c r="AFI1029" s="673"/>
      <c r="AFJ1029" s="673"/>
      <c r="AFK1029" s="673"/>
      <c r="AFL1029" s="673"/>
      <c r="AFM1029" s="673"/>
      <c r="AFN1029" s="673"/>
      <c r="AFO1029" s="673"/>
      <c r="AFP1029" s="673"/>
      <c r="AFQ1029" s="673"/>
      <c r="AFR1029" s="673"/>
      <c r="AFS1029" s="673"/>
      <c r="AFT1029" s="673"/>
      <c r="AFU1029" s="673"/>
      <c r="AFV1029" s="673"/>
      <c r="AFW1029" s="673"/>
      <c r="AFX1029" s="673"/>
      <c r="AFY1029" s="673"/>
      <c r="AFZ1029" s="673"/>
      <c r="AGA1029" s="673"/>
      <c r="AGB1029" s="673"/>
      <c r="AGC1029" s="673"/>
      <c r="AGD1029" s="673"/>
      <c r="AGE1029" s="673"/>
      <c r="AGF1029" s="673"/>
      <c r="AGG1029" s="673"/>
      <c r="AGH1029" s="673"/>
      <c r="AGI1029" s="673"/>
      <c r="AGJ1029" s="673"/>
      <c r="AGK1029" s="673"/>
      <c r="AGL1029" s="673"/>
      <c r="AGM1029" s="673"/>
      <c r="AGN1029" s="673"/>
      <c r="AGO1029" s="673"/>
      <c r="AGP1029" s="673"/>
      <c r="AGQ1029" s="673"/>
      <c r="AGR1029" s="673"/>
      <c r="AGS1029" s="673"/>
      <c r="AGT1029" s="673"/>
      <c r="AGU1029" s="673"/>
      <c r="AGV1029" s="673"/>
      <c r="AGW1029" s="673"/>
      <c r="AGX1029" s="673"/>
      <c r="AGY1029" s="673"/>
      <c r="AGZ1029" s="673"/>
      <c r="AHA1029" s="673"/>
      <c r="AHB1029" s="673"/>
      <c r="AHC1029" s="673"/>
      <c r="AHD1029" s="673"/>
      <c r="AHE1029" s="673"/>
      <c r="AHF1029" s="673"/>
      <c r="AHG1029" s="673"/>
      <c r="AHH1029" s="673"/>
      <c r="AHI1029" s="673"/>
      <c r="AHJ1029" s="673"/>
      <c r="AHK1029" s="673"/>
      <c r="AHL1029" s="673"/>
      <c r="AHM1029" s="673"/>
      <c r="AHN1029" s="673"/>
      <c r="AHO1029" s="673"/>
      <c r="AHP1029" s="673"/>
      <c r="AHQ1029" s="673"/>
      <c r="AHR1029" s="673"/>
      <c r="AHS1029" s="673"/>
      <c r="AHT1029" s="673"/>
      <c r="AHU1029" s="673"/>
      <c r="AHV1029" s="673"/>
      <c r="AHW1029" s="673"/>
      <c r="AHX1029" s="673"/>
      <c r="AHY1029" s="673"/>
      <c r="AHZ1029" s="673"/>
      <c r="AIA1029" s="673"/>
      <c r="AIB1029" s="673"/>
      <c r="AIC1029" s="673"/>
      <c r="AID1029" s="673"/>
      <c r="AIE1029" s="673"/>
      <c r="AIF1029" s="673"/>
      <c r="AIG1029" s="673"/>
      <c r="AIH1029" s="673"/>
      <c r="AII1029" s="673"/>
      <c r="AIJ1029" s="673"/>
      <c r="AIK1029" s="673"/>
      <c r="AIL1029" s="673"/>
      <c r="AIM1029" s="673"/>
      <c r="AIN1029" s="673"/>
      <c r="AIO1029" s="673"/>
      <c r="AIP1029" s="673"/>
      <c r="AIQ1029" s="673"/>
      <c r="AIR1029" s="673"/>
      <c r="AIS1029" s="673"/>
      <c r="AIT1029" s="673"/>
      <c r="AIU1029" s="673"/>
      <c r="AIV1029" s="673"/>
      <c r="AIW1029" s="673"/>
      <c r="AIX1029" s="673"/>
      <c r="AIY1029" s="673"/>
      <c r="AIZ1029" s="673"/>
      <c r="AJA1029" s="673"/>
      <c r="AJB1029" s="673"/>
      <c r="AJC1029" s="673"/>
      <c r="AJD1029" s="673"/>
      <c r="AJE1029" s="673"/>
      <c r="AJF1029" s="673"/>
      <c r="AJG1029" s="673"/>
      <c r="AJH1029" s="673"/>
      <c r="AJI1029" s="673"/>
      <c r="AJJ1029" s="673"/>
      <c r="AJK1029" s="673"/>
      <c r="AJL1029" s="673"/>
      <c r="AJM1029" s="673"/>
      <c r="AJN1029" s="673"/>
      <c r="AJO1029" s="673"/>
      <c r="AJP1029" s="673"/>
      <c r="AJQ1029" s="673"/>
      <c r="AJR1029" s="673"/>
      <c r="AJS1029" s="673"/>
      <c r="AJT1029" s="673"/>
      <c r="AJU1029" s="673"/>
      <c r="AJV1029" s="673"/>
      <c r="AJW1029" s="673"/>
      <c r="AJX1029" s="673"/>
      <c r="AJY1029" s="673"/>
      <c r="AJZ1029" s="673"/>
      <c r="AKA1029" s="673"/>
      <c r="AKB1029" s="673"/>
      <c r="AKC1029" s="673"/>
      <c r="AKD1029" s="673"/>
      <c r="AKE1029" s="673"/>
      <c r="AKF1029" s="673"/>
      <c r="AKG1029" s="673"/>
      <c r="AKH1029" s="673"/>
      <c r="AKI1029" s="673"/>
      <c r="AKJ1029" s="673"/>
      <c r="AKK1029" s="673"/>
      <c r="AKL1029" s="673"/>
      <c r="AKM1029" s="673"/>
      <c r="AKN1029" s="673"/>
      <c r="AKO1029" s="673"/>
      <c r="AKP1029" s="673"/>
      <c r="AKQ1029" s="673"/>
      <c r="AKR1029" s="673"/>
      <c r="AKS1029" s="673"/>
      <c r="AKT1029" s="673"/>
      <c r="AKU1029" s="673"/>
      <c r="AKV1029" s="673"/>
      <c r="AKW1029" s="673"/>
      <c r="AKX1029" s="673"/>
      <c r="AKY1029" s="673"/>
      <c r="AKZ1029" s="673"/>
      <c r="ALA1029" s="673"/>
      <c r="ALB1029" s="673"/>
      <c r="ALC1029" s="673"/>
      <c r="ALD1029" s="673"/>
      <c r="ALE1029" s="673"/>
      <c r="ALF1029" s="673"/>
      <c r="ALG1029" s="673"/>
      <c r="ALH1029" s="673"/>
      <c r="ALI1029" s="673"/>
      <c r="ALJ1029" s="673"/>
      <c r="ALK1029" s="673"/>
      <c r="ALL1029" s="673"/>
      <c r="ALM1029" s="673"/>
      <c r="ALN1029" s="673"/>
      <c r="ALO1029" s="673"/>
      <c r="ALP1029" s="673"/>
      <c r="ALQ1029" s="673"/>
      <c r="ALR1029" s="673"/>
      <c r="ALS1029" s="673"/>
      <c r="ALT1029" s="673"/>
      <c r="ALU1029" s="673"/>
      <c r="ALV1029" s="673"/>
      <c r="ALW1029" s="673"/>
      <c r="ALX1029" s="673"/>
      <c r="ALY1029" s="673"/>
      <c r="ALZ1029" s="673"/>
      <c r="AMA1029" s="673"/>
      <c r="AMB1029" s="673"/>
      <c r="AMC1029" s="673"/>
      <c r="AMD1029" s="673"/>
      <c r="AME1029" s="673"/>
      <c r="AMF1029" s="673"/>
      <c r="AMG1029" s="673"/>
      <c r="AMH1029" s="673"/>
      <c r="AMI1029" s="673"/>
      <c r="AMJ1029" s="673"/>
      <c r="AMK1029" s="673"/>
      <c r="AML1029" s="673"/>
      <c r="AMM1029" s="673"/>
      <c r="AMN1029" s="673"/>
      <c r="AMO1029" s="673"/>
      <c r="AMP1029" s="673"/>
      <c r="AMQ1029" s="673"/>
      <c r="AMR1029" s="673"/>
      <c r="AMS1029" s="673"/>
      <c r="AMT1029" s="673"/>
      <c r="AMU1029" s="673"/>
      <c r="AMV1029" s="673"/>
      <c r="AMW1029" s="673"/>
      <c r="AMX1029" s="673"/>
      <c r="AMY1029" s="673"/>
      <c r="AMZ1029" s="673"/>
      <c r="ANA1029" s="673"/>
      <c r="ANB1029" s="673"/>
      <c r="ANC1029" s="673"/>
      <c r="AND1029" s="673"/>
      <c r="ANE1029" s="673"/>
      <c r="ANF1029" s="673"/>
      <c r="ANG1029" s="673"/>
      <c r="ANH1029" s="673"/>
      <c r="ANI1029" s="673"/>
      <c r="ANJ1029" s="673"/>
      <c r="ANK1029" s="673"/>
      <c r="ANL1029" s="673"/>
      <c r="ANM1029" s="673"/>
      <c r="ANN1029" s="673"/>
      <c r="ANO1029" s="673"/>
      <c r="ANP1029" s="673"/>
      <c r="ANQ1029" s="673"/>
      <c r="ANR1029" s="673"/>
      <c r="ANS1029" s="673"/>
      <c r="ANT1029" s="673"/>
      <c r="ANU1029" s="673"/>
      <c r="ANV1029" s="673"/>
      <c r="ANW1029" s="673"/>
      <c r="ANX1029" s="673"/>
      <c r="ANY1029" s="673"/>
      <c r="ANZ1029" s="673"/>
      <c r="AOA1029" s="673"/>
      <c r="AOB1029" s="673"/>
      <c r="AOC1029" s="673"/>
      <c r="AOD1029" s="673"/>
      <c r="AOE1029" s="673"/>
      <c r="AOF1029" s="673"/>
      <c r="AOG1029" s="673"/>
      <c r="AOH1029" s="673"/>
      <c r="AOI1029" s="673"/>
      <c r="AOJ1029" s="673"/>
      <c r="AOK1029" s="673"/>
      <c r="AOL1029" s="673"/>
      <c r="AOM1029" s="673"/>
      <c r="AON1029" s="673"/>
      <c r="AOO1029" s="673"/>
      <c r="AOP1029" s="673"/>
      <c r="AOQ1029" s="673"/>
      <c r="AOR1029" s="673"/>
      <c r="AOS1029" s="673"/>
      <c r="AOT1029" s="673"/>
      <c r="AOU1029" s="673"/>
      <c r="AOV1029" s="673"/>
      <c r="AOW1029" s="673"/>
      <c r="AOX1029" s="673"/>
      <c r="AOY1029" s="673"/>
      <c r="AOZ1029" s="673"/>
      <c r="APA1029" s="673"/>
      <c r="APB1029" s="673"/>
      <c r="APC1029" s="673"/>
      <c r="APD1029" s="673"/>
      <c r="APE1029" s="673"/>
      <c r="APF1029" s="673"/>
      <c r="APG1029" s="673"/>
      <c r="APH1029" s="673"/>
      <c r="API1029" s="673"/>
      <c r="APJ1029" s="673"/>
      <c r="APK1029" s="673"/>
      <c r="APL1029" s="673"/>
      <c r="APM1029" s="673"/>
      <c r="APN1029" s="673"/>
      <c r="APO1029" s="673"/>
      <c r="APP1029" s="673"/>
      <c r="APQ1029" s="673"/>
      <c r="APR1029" s="673"/>
      <c r="APS1029" s="673"/>
      <c r="APT1029" s="673"/>
      <c r="APU1029" s="673"/>
      <c r="APV1029" s="673"/>
      <c r="APW1029" s="673"/>
      <c r="APX1029" s="673"/>
      <c r="APY1029" s="673"/>
      <c r="APZ1029" s="673"/>
      <c r="AQA1029" s="673"/>
      <c r="AQB1029" s="673"/>
      <c r="AQC1029" s="673"/>
      <c r="AQD1029" s="673"/>
      <c r="AQE1029" s="673"/>
      <c r="AQF1029" s="673"/>
      <c r="AQG1029" s="673"/>
      <c r="AQH1029" s="673"/>
      <c r="AQI1029" s="673"/>
      <c r="AQJ1029" s="673"/>
      <c r="AQK1029" s="673"/>
      <c r="AQL1029" s="673"/>
      <c r="AQM1029" s="673"/>
      <c r="AQN1029" s="673"/>
      <c r="AQO1029" s="673"/>
      <c r="AQP1029" s="673"/>
      <c r="AQQ1029" s="673"/>
      <c r="AQR1029" s="673"/>
      <c r="AQS1029" s="673"/>
      <c r="AQT1029" s="673"/>
      <c r="AQU1029" s="673"/>
      <c r="AQV1029" s="673"/>
      <c r="AQW1029" s="673"/>
      <c r="AQX1029" s="673"/>
      <c r="AQY1029" s="673"/>
      <c r="AQZ1029" s="673"/>
      <c r="ARA1029" s="673"/>
      <c r="ARB1029" s="673"/>
      <c r="ARC1029" s="673"/>
      <c r="ARD1029" s="673"/>
      <c r="ARE1029" s="673"/>
      <c r="ARF1029" s="673"/>
      <c r="ARG1029" s="673"/>
      <c r="ARH1029" s="673"/>
      <c r="ARI1029" s="673"/>
      <c r="ARJ1029" s="673"/>
      <c r="ARK1029" s="673"/>
      <c r="ARL1029" s="673"/>
      <c r="ARM1029" s="673"/>
      <c r="ARN1029" s="673"/>
      <c r="ARO1029" s="673"/>
      <c r="ARP1029" s="673"/>
      <c r="ARQ1029" s="673"/>
      <c r="ARR1029" s="673"/>
      <c r="ARS1029" s="673"/>
      <c r="ART1029" s="673"/>
      <c r="ARU1029" s="673"/>
      <c r="ARV1029" s="673"/>
      <c r="ARW1029" s="673"/>
      <c r="ARX1029" s="673"/>
      <c r="ARY1029" s="673"/>
      <c r="ARZ1029" s="673"/>
      <c r="ASA1029" s="673"/>
      <c r="ASB1029" s="673"/>
      <c r="ASC1029" s="673"/>
      <c r="ASD1029" s="673"/>
      <c r="ASE1029" s="673"/>
      <c r="ASF1029" s="673"/>
      <c r="ASG1029" s="673"/>
      <c r="ASH1029" s="673"/>
      <c r="ASI1029" s="673"/>
      <c r="ASJ1029" s="673"/>
      <c r="ASK1029" s="673"/>
      <c r="ASL1029" s="673"/>
      <c r="ASM1029" s="673"/>
      <c r="ASN1029" s="673"/>
      <c r="ASO1029" s="673"/>
      <c r="ASP1029" s="673"/>
      <c r="ASQ1029" s="673"/>
      <c r="ASR1029" s="673"/>
      <c r="ASS1029" s="673"/>
      <c r="AST1029" s="673"/>
      <c r="ASU1029" s="673"/>
      <c r="ASV1029" s="673"/>
      <c r="ASW1029" s="673"/>
      <c r="ASX1029" s="673"/>
      <c r="ASY1029" s="673"/>
      <c r="ASZ1029" s="673"/>
      <c r="ATA1029" s="673"/>
      <c r="ATB1029" s="673"/>
      <c r="ATC1029" s="673"/>
      <c r="ATD1029" s="673"/>
      <c r="ATE1029" s="673"/>
      <c r="ATF1029" s="673"/>
      <c r="ATG1029" s="673"/>
      <c r="ATH1029" s="673"/>
      <c r="ATI1029" s="673"/>
      <c r="ATJ1029" s="673"/>
      <c r="ATK1029" s="673"/>
      <c r="ATL1029" s="673"/>
      <c r="ATM1029" s="673"/>
      <c r="ATN1029" s="673"/>
      <c r="ATO1029" s="673"/>
      <c r="ATP1029" s="673"/>
      <c r="ATQ1029" s="673"/>
      <c r="ATR1029" s="673"/>
      <c r="ATS1029" s="673"/>
      <c r="ATT1029" s="673"/>
      <c r="ATU1029" s="673"/>
      <c r="ATV1029" s="673"/>
      <c r="ATW1029" s="673"/>
      <c r="ATX1029" s="673"/>
      <c r="ATY1029" s="673"/>
      <c r="ATZ1029" s="673"/>
      <c r="AUA1029" s="673"/>
      <c r="AUB1029" s="673"/>
      <c r="AUC1029" s="673"/>
      <c r="AUD1029" s="673"/>
      <c r="AUE1029" s="673"/>
      <c r="AUF1029" s="673"/>
      <c r="AUG1029" s="673"/>
      <c r="AUH1029" s="673"/>
      <c r="AUI1029" s="673"/>
      <c r="AUJ1029" s="673"/>
      <c r="AUK1029" s="673"/>
      <c r="AUL1029" s="673"/>
      <c r="AUM1029" s="673"/>
      <c r="AUN1029" s="673"/>
      <c r="AUO1029" s="673"/>
      <c r="AUP1029" s="673"/>
      <c r="AUQ1029" s="673"/>
      <c r="AUR1029" s="673"/>
      <c r="AUS1029" s="673"/>
      <c r="AUT1029" s="673"/>
      <c r="AUU1029" s="673"/>
      <c r="AUV1029" s="673"/>
      <c r="AUW1029" s="673"/>
      <c r="AUX1029" s="673"/>
      <c r="AUY1029" s="673"/>
      <c r="AUZ1029" s="673"/>
      <c r="AVA1029" s="673"/>
      <c r="AVB1029" s="673"/>
      <c r="AVC1029" s="673"/>
      <c r="AVD1029" s="673"/>
      <c r="AVE1029" s="673"/>
      <c r="AVF1029" s="673"/>
      <c r="AVG1029" s="673"/>
      <c r="AVH1029" s="673"/>
      <c r="AVI1029" s="673"/>
      <c r="AVJ1029" s="673"/>
      <c r="AVK1029" s="673"/>
    </row>
    <row r="1030" spans="1:1259">
      <c r="A1030" s="716"/>
      <c r="B1030" s="723">
        <v>44655</v>
      </c>
      <c r="C1030" s="716"/>
      <c r="D1030" s="714" t="s">
        <v>3247</v>
      </c>
      <c r="E1030" s="703" t="s">
        <v>3419</v>
      </c>
      <c r="F1030" s="703"/>
      <c r="G1030" s="703">
        <v>2022</v>
      </c>
      <c r="H1030" s="703"/>
      <c r="I1030" s="703" t="s">
        <v>1699</v>
      </c>
      <c r="J1030" s="718"/>
      <c r="K1030" s="705" t="s">
        <v>5087</v>
      </c>
      <c r="L1030" s="703" t="s">
        <v>3424</v>
      </c>
      <c r="M1030" s="706">
        <v>44652</v>
      </c>
      <c r="N1030" s="706">
        <v>44866</v>
      </c>
      <c r="O1030" s="706"/>
      <c r="P1030" s="704"/>
      <c r="Q1030" s="704"/>
      <c r="R1030" s="704"/>
      <c r="S1030" s="703" t="s">
        <v>1580</v>
      </c>
      <c r="T1030" s="703">
        <v>60</v>
      </c>
      <c r="U1030" s="703"/>
      <c r="V1030" s="703" t="s">
        <v>973</v>
      </c>
      <c r="W1030" s="703">
        <v>400</v>
      </c>
      <c r="X1030" s="707">
        <v>1536</v>
      </c>
      <c r="Y1030" s="539">
        <f t="shared" si="48"/>
        <v>614400</v>
      </c>
      <c r="Z1030" s="680">
        <v>0.55500000000000005</v>
      </c>
      <c r="AA1030" s="681">
        <f t="shared" si="49"/>
        <v>340992.00000000006</v>
      </c>
      <c r="AB1030" s="682"/>
      <c r="AC1030" s="683">
        <v>0</v>
      </c>
      <c r="AD1030" s="692"/>
      <c r="AE1030" s="684"/>
      <c r="AF1030" s="695">
        <f t="shared" si="50"/>
        <v>340992.00000000006</v>
      </c>
      <c r="AG1030" s="676" t="s">
        <v>1073</v>
      </c>
      <c r="AH1030" s="676"/>
      <c r="AI1030" s="685">
        <v>60</v>
      </c>
      <c r="AJ1030" s="676" t="s">
        <v>3343</v>
      </c>
      <c r="AK1030" s="696" t="s">
        <v>50</v>
      </c>
      <c r="AL1030" s="676">
        <v>92841</v>
      </c>
      <c r="AM1030" s="676" t="s">
        <v>52</v>
      </c>
      <c r="AN1030" s="676"/>
      <c r="AO1030" s="676"/>
      <c r="AP1030" s="688"/>
      <c r="AQ1030" s="688" t="s">
        <v>37</v>
      </c>
      <c r="AR1030" s="688"/>
      <c r="AS1030" s="715"/>
      <c r="AT1030" s="715"/>
      <c r="AU1030" s="715"/>
      <c r="AV1030" s="680">
        <v>0.80577777777000004</v>
      </c>
      <c r="AW1030" s="673"/>
      <c r="AX1030" s="673"/>
      <c r="AY1030" s="673"/>
      <c r="AZ1030" s="673"/>
      <c r="BA1030" s="673"/>
      <c r="BB1030" s="673"/>
      <c r="BC1030" s="673"/>
      <c r="BD1030" s="673"/>
      <c r="BE1030" s="673"/>
      <c r="BF1030" s="673"/>
      <c r="BG1030" s="673"/>
      <c r="BH1030" s="673"/>
      <c r="BI1030" s="673"/>
      <c r="BJ1030" s="673"/>
      <c r="BK1030" s="673"/>
      <c r="BL1030" s="673"/>
      <c r="BM1030" s="673"/>
      <c r="BN1030" s="673"/>
      <c r="BO1030" s="673"/>
      <c r="BP1030" s="673"/>
      <c r="BQ1030" s="673"/>
      <c r="BR1030" s="673"/>
      <c r="BS1030" s="673"/>
      <c r="BT1030" s="673"/>
      <c r="BU1030" s="673"/>
      <c r="BV1030" s="673"/>
      <c r="BW1030" s="673"/>
      <c r="BX1030" s="673"/>
      <c r="BY1030" s="673"/>
      <c r="BZ1030" s="673"/>
      <c r="CA1030" s="673"/>
      <c r="CB1030" s="673"/>
      <c r="CC1030" s="673"/>
      <c r="CD1030" s="673"/>
      <c r="CE1030" s="673"/>
      <c r="CF1030" s="673"/>
      <c r="CG1030" s="673"/>
      <c r="CH1030" s="673"/>
      <c r="CI1030" s="673"/>
      <c r="CJ1030" s="673"/>
      <c r="CK1030" s="673"/>
      <c r="CL1030" s="673"/>
      <c r="CM1030" s="673"/>
      <c r="CN1030" s="673"/>
      <c r="CO1030" s="673"/>
      <c r="CP1030" s="673"/>
      <c r="CQ1030" s="673"/>
      <c r="CR1030" s="673"/>
      <c r="CS1030" s="673"/>
      <c r="CT1030" s="673"/>
      <c r="CU1030" s="673"/>
      <c r="CV1030" s="673"/>
      <c r="CW1030" s="673"/>
      <c r="CX1030" s="673"/>
      <c r="CY1030" s="673"/>
      <c r="CZ1030" s="673"/>
      <c r="DA1030" s="673"/>
      <c r="DB1030" s="673"/>
      <c r="DC1030" s="673"/>
      <c r="DD1030" s="673"/>
      <c r="DE1030" s="673"/>
      <c r="DF1030" s="673"/>
      <c r="DG1030" s="673"/>
      <c r="DH1030" s="673"/>
      <c r="DI1030" s="673"/>
      <c r="DJ1030" s="673"/>
      <c r="DK1030" s="673"/>
      <c r="DL1030" s="673"/>
      <c r="DM1030" s="673"/>
      <c r="DN1030" s="673"/>
      <c r="DO1030" s="673"/>
      <c r="DP1030" s="673"/>
      <c r="DQ1030" s="673"/>
      <c r="DR1030" s="673"/>
      <c r="DS1030" s="673"/>
      <c r="DT1030" s="673"/>
      <c r="DU1030" s="673"/>
      <c r="DV1030" s="673"/>
      <c r="DW1030" s="673"/>
      <c r="DX1030" s="673"/>
      <c r="DY1030" s="673"/>
      <c r="DZ1030" s="673"/>
      <c r="EA1030" s="673"/>
      <c r="EB1030" s="673"/>
      <c r="EC1030" s="673"/>
      <c r="ED1030" s="673"/>
      <c r="EE1030" s="673"/>
      <c r="EF1030" s="673"/>
      <c r="EG1030" s="673"/>
      <c r="EH1030" s="673"/>
      <c r="EI1030" s="673"/>
      <c r="EJ1030" s="673"/>
      <c r="EK1030" s="673"/>
      <c r="EL1030" s="673"/>
      <c r="EM1030" s="673"/>
      <c r="EN1030" s="673"/>
      <c r="EO1030" s="673"/>
      <c r="EP1030" s="673"/>
      <c r="EQ1030" s="673"/>
      <c r="ER1030" s="673"/>
      <c r="ES1030" s="673"/>
      <c r="ET1030" s="673"/>
      <c r="EU1030" s="673"/>
      <c r="EV1030" s="673"/>
      <c r="EW1030" s="673"/>
      <c r="EX1030" s="673"/>
      <c r="EY1030" s="673"/>
      <c r="EZ1030" s="673"/>
      <c r="FA1030" s="673"/>
      <c r="FB1030" s="673"/>
      <c r="FC1030" s="673"/>
      <c r="FD1030" s="673"/>
      <c r="FE1030" s="673"/>
      <c r="FF1030" s="673"/>
      <c r="FG1030" s="673"/>
      <c r="FH1030" s="673"/>
      <c r="FI1030" s="673"/>
      <c r="FJ1030" s="673"/>
      <c r="FK1030" s="673"/>
      <c r="FL1030" s="673"/>
      <c r="FM1030" s="673"/>
      <c r="FN1030" s="673"/>
      <c r="FO1030" s="673"/>
      <c r="FP1030" s="673"/>
      <c r="FQ1030" s="673"/>
      <c r="FR1030" s="673"/>
      <c r="FS1030" s="673"/>
      <c r="FT1030" s="673"/>
      <c r="FU1030" s="673"/>
      <c r="FV1030" s="673"/>
      <c r="FW1030" s="673"/>
      <c r="FX1030" s="673"/>
      <c r="FY1030" s="673"/>
      <c r="FZ1030" s="673"/>
      <c r="GA1030" s="673"/>
      <c r="GB1030" s="673"/>
      <c r="GC1030" s="673"/>
      <c r="GD1030" s="673"/>
      <c r="GE1030" s="673"/>
      <c r="GF1030" s="673"/>
      <c r="GG1030" s="673"/>
      <c r="GH1030" s="673"/>
      <c r="GI1030" s="673"/>
      <c r="GJ1030" s="673"/>
      <c r="GK1030" s="673"/>
      <c r="GL1030" s="673"/>
      <c r="GM1030" s="673"/>
      <c r="GN1030" s="673"/>
      <c r="GO1030" s="673"/>
      <c r="GP1030" s="673"/>
      <c r="GQ1030" s="673"/>
      <c r="GR1030" s="673"/>
      <c r="GS1030" s="673"/>
      <c r="GT1030" s="673"/>
      <c r="GU1030" s="673"/>
      <c r="GV1030" s="673"/>
      <c r="GW1030" s="673"/>
      <c r="GX1030" s="673"/>
      <c r="GY1030" s="673"/>
      <c r="GZ1030" s="673"/>
      <c r="HA1030" s="673"/>
      <c r="HB1030" s="673"/>
      <c r="HC1030" s="673"/>
      <c r="HD1030" s="673"/>
      <c r="HE1030" s="673"/>
      <c r="HF1030" s="673"/>
      <c r="HG1030" s="673"/>
      <c r="HH1030" s="673"/>
      <c r="HI1030" s="673"/>
      <c r="HJ1030" s="673"/>
      <c r="HK1030" s="673"/>
      <c r="HL1030" s="673"/>
      <c r="HM1030" s="673"/>
      <c r="HN1030" s="673"/>
      <c r="HO1030" s="673"/>
      <c r="HP1030" s="673"/>
      <c r="HQ1030" s="673"/>
      <c r="HR1030" s="673"/>
      <c r="HS1030" s="673"/>
      <c r="HT1030" s="673"/>
      <c r="HU1030" s="673"/>
      <c r="HV1030" s="673"/>
      <c r="HW1030" s="673"/>
      <c r="HX1030" s="673"/>
      <c r="HY1030" s="673"/>
      <c r="HZ1030" s="673"/>
      <c r="IA1030" s="673"/>
      <c r="IB1030" s="673"/>
      <c r="IC1030" s="673"/>
      <c r="ID1030" s="673"/>
      <c r="IE1030" s="673"/>
      <c r="IF1030" s="673"/>
      <c r="IG1030" s="673"/>
      <c r="IH1030" s="673"/>
      <c r="II1030" s="673"/>
      <c r="IJ1030" s="673"/>
      <c r="IK1030" s="673"/>
      <c r="IL1030" s="673"/>
      <c r="IM1030" s="673"/>
      <c r="IN1030" s="673"/>
      <c r="IO1030" s="673"/>
      <c r="IP1030" s="673"/>
      <c r="IQ1030" s="673"/>
      <c r="IR1030" s="673"/>
      <c r="IS1030" s="673"/>
      <c r="IT1030" s="673"/>
      <c r="IU1030" s="673"/>
      <c r="IV1030" s="673"/>
      <c r="IW1030" s="673"/>
      <c r="IX1030" s="673"/>
      <c r="IY1030" s="673"/>
      <c r="IZ1030" s="673"/>
      <c r="JA1030" s="673"/>
      <c r="JB1030" s="673"/>
      <c r="JC1030" s="673"/>
      <c r="JD1030" s="673"/>
      <c r="JE1030" s="673"/>
      <c r="JF1030" s="673"/>
      <c r="JG1030" s="673"/>
      <c r="JH1030" s="673"/>
      <c r="JI1030" s="673"/>
      <c r="JJ1030" s="673"/>
      <c r="JK1030" s="673"/>
      <c r="JL1030" s="673"/>
      <c r="JM1030" s="673"/>
      <c r="JN1030" s="673"/>
      <c r="JO1030" s="673"/>
      <c r="JP1030" s="673"/>
      <c r="JQ1030" s="673"/>
      <c r="JR1030" s="673"/>
      <c r="JS1030" s="673"/>
      <c r="JT1030" s="673"/>
      <c r="JU1030" s="673"/>
      <c r="JV1030" s="673"/>
      <c r="JW1030" s="673"/>
      <c r="JX1030" s="673"/>
      <c r="JY1030" s="673"/>
      <c r="JZ1030" s="673"/>
      <c r="KA1030" s="673"/>
      <c r="KB1030" s="673"/>
      <c r="KC1030" s="673"/>
      <c r="KD1030" s="673"/>
      <c r="KE1030" s="673"/>
      <c r="KF1030" s="673"/>
      <c r="KG1030" s="673"/>
      <c r="KH1030" s="673"/>
      <c r="KI1030" s="673"/>
      <c r="KJ1030" s="673"/>
      <c r="KK1030" s="673"/>
      <c r="KL1030" s="673"/>
      <c r="KM1030" s="673"/>
      <c r="KN1030" s="673"/>
      <c r="KO1030" s="673"/>
      <c r="KP1030" s="673"/>
      <c r="KQ1030" s="673"/>
      <c r="KR1030" s="673"/>
      <c r="KS1030" s="673"/>
      <c r="KT1030" s="673"/>
      <c r="KU1030" s="673"/>
      <c r="KV1030" s="673"/>
      <c r="KW1030" s="673"/>
      <c r="KX1030" s="673"/>
      <c r="KY1030" s="673"/>
      <c r="KZ1030" s="673"/>
      <c r="LA1030" s="673"/>
      <c r="LB1030" s="673"/>
      <c r="LC1030" s="673"/>
      <c r="LD1030" s="673"/>
      <c r="LE1030" s="673"/>
      <c r="LF1030" s="673"/>
      <c r="LG1030" s="673"/>
      <c r="LH1030" s="673"/>
      <c r="LI1030" s="673"/>
      <c r="LJ1030" s="673"/>
      <c r="LK1030" s="673"/>
      <c r="LL1030" s="673"/>
      <c r="LM1030" s="673"/>
      <c r="LN1030" s="673"/>
      <c r="LO1030" s="673"/>
      <c r="LP1030" s="673"/>
      <c r="LQ1030" s="673"/>
      <c r="LR1030" s="673"/>
      <c r="LS1030" s="673"/>
      <c r="LT1030" s="673"/>
      <c r="LU1030" s="673"/>
      <c r="LV1030" s="673"/>
      <c r="LW1030" s="673"/>
      <c r="LX1030" s="673"/>
      <c r="LY1030" s="673"/>
      <c r="LZ1030" s="673"/>
      <c r="MA1030" s="673"/>
      <c r="MB1030" s="673"/>
      <c r="MC1030" s="673"/>
      <c r="MD1030" s="673"/>
      <c r="ME1030" s="673"/>
      <c r="MF1030" s="673"/>
      <c r="MG1030" s="673"/>
      <c r="MH1030" s="673"/>
      <c r="MI1030" s="673"/>
      <c r="MJ1030" s="673"/>
      <c r="MK1030" s="673"/>
      <c r="ML1030" s="673"/>
      <c r="MM1030" s="673"/>
      <c r="MN1030" s="673"/>
      <c r="MO1030" s="673"/>
      <c r="MP1030" s="673"/>
      <c r="MQ1030" s="673"/>
      <c r="MR1030" s="673"/>
      <c r="MS1030" s="673"/>
      <c r="MT1030" s="673"/>
      <c r="MU1030" s="673"/>
      <c r="MV1030" s="673"/>
      <c r="MW1030" s="673"/>
      <c r="MX1030" s="673"/>
      <c r="MY1030" s="673"/>
      <c r="MZ1030" s="673"/>
      <c r="NA1030" s="673"/>
      <c r="NB1030" s="673"/>
      <c r="NC1030" s="673"/>
      <c r="ND1030" s="673"/>
      <c r="NE1030" s="673"/>
      <c r="NF1030" s="673"/>
      <c r="NG1030" s="673"/>
      <c r="NH1030" s="673"/>
      <c r="NI1030" s="673"/>
      <c r="NJ1030" s="673"/>
      <c r="NK1030" s="673"/>
      <c r="NL1030" s="673"/>
      <c r="NM1030" s="673"/>
      <c r="NN1030" s="673"/>
      <c r="NO1030" s="673"/>
      <c r="NP1030" s="673"/>
      <c r="NQ1030" s="673"/>
      <c r="NR1030" s="673"/>
      <c r="NS1030" s="673"/>
      <c r="NT1030" s="673"/>
      <c r="NU1030" s="673"/>
      <c r="NV1030" s="673"/>
      <c r="NW1030" s="673"/>
      <c r="NX1030" s="673"/>
      <c r="NY1030" s="673"/>
      <c r="NZ1030" s="673"/>
      <c r="OA1030" s="673"/>
      <c r="OB1030" s="673"/>
      <c r="OC1030" s="673"/>
      <c r="OD1030" s="673"/>
      <c r="OE1030" s="673"/>
      <c r="OF1030" s="673"/>
      <c r="OG1030" s="673"/>
      <c r="OH1030" s="673"/>
      <c r="OI1030" s="673"/>
      <c r="OJ1030" s="673"/>
      <c r="OK1030" s="673"/>
      <c r="OL1030" s="673"/>
      <c r="OM1030" s="673"/>
      <c r="ON1030" s="673"/>
      <c r="OO1030" s="673"/>
      <c r="OP1030" s="673"/>
      <c r="OQ1030" s="673"/>
      <c r="OR1030" s="673"/>
      <c r="OS1030" s="673"/>
      <c r="OT1030" s="673"/>
      <c r="OU1030" s="673"/>
      <c r="OV1030" s="673"/>
      <c r="OW1030" s="673"/>
      <c r="OX1030" s="673"/>
      <c r="OY1030" s="673"/>
      <c r="OZ1030" s="673"/>
      <c r="PA1030" s="673"/>
      <c r="PB1030" s="673"/>
      <c r="PC1030" s="673"/>
      <c r="PD1030" s="673"/>
      <c r="PE1030" s="673"/>
      <c r="PF1030" s="673"/>
      <c r="PG1030" s="673"/>
      <c r="PH1030" s="673"/>
      <c r="PI1030" s="673"/>
      <c r="PJ1030" s="673"/>
      <c r="PK1030" s="673"/>
      <c r="PL1030" s="673"/>
      <c r="PM1030" s="673"/>
      <c r="PN1030" s="673"/>
      <c r="PO1030" s="673"/>
      <c r="PP1030" s="673"/>
      <c r="PQ1030" s="673"/>
      <c r="PR1030" s="673"/>
      <c r="PS1030" s="673"/>
      <c r="PT1030" s="673"/>
      <c r="PU1030" s="673"/>
      <c r="PV1030" s="673"/>
      <c r="PW1030" s="673"/>
      <c r="PX1030" s="673"/>
      <c r="PY1030" s="673"/>
      <c r="PZ1030" s="673"/>
      <c r="QA1030" s="673"/>
      <c r="QB1030" s="673"/>
      <c r="QC1030" s="673"/>
      <c r="QD1030" s="673"/>
      <c r="QE1030" s="673"/>
      <c r="QF1030" s="673"/>
      <c r="QG1030" s="673"/>
      <c r="QH1030" s="673"/>
      <c r="QI1030" s="673"/>
      <c r="QJ1030" s="673"/>
      <c r="QK1030" s="673"/>
      <c r="QL1030" s="673"/>
      <c r="QM1030" s="673"/>
      <c r="QN1030" s="673"/>
      <c r="QO1030" s="673"/>
      <c r="QP1030" s="673"/>
      <c r="QQ1030" s="673"/>
      <c r="QR1030" s="673"/>
      <c r="QS1030" s="673"/>
      <c r="QT1030" s="673"/>
      <c r="QU1030" s="673"/>
      <c r="QV1030" s="673"/>
      <c r="QW1030" s="673"/>
      <c r="QX1030" s="673"/>
      <c r="QY1030" s="673"/>
      <c r="QZ1030" s="673"/>
      <c r="RA1030" s="673"/>
      <c r="RB1030" s="673"/>
      <c r="RC1030" s="673"/>
      <c r="RD1030" s="673"/>
      <c r="RE1030" s="673"/>
      <c r="RF1030" s="673"/>
      <c r="RG1030" s="673"/>
      <c r="RH1030" s="673"/>
      <c r="RI1030" s="673"/>
      <c r="RJ1030" s="673"/>
      <c r="RK1030" s="673"/>
      <c r="RL1030" s="673"/>
      <c r="RM1030" s="673"/>
      <c r="RN1030" s="673"/>
      <c r="RO1030" s="673"/>
      <c r="RP1030" s="673"/>
      <c r="RQ1030" s="673"/>
      <c r="RR1030" s="673"/>
      <c r="RS1030" s="673"/>
      <c r="RT1030" s="673"/>
      <c r="RU1030" s="673"/>
      <c r="RV1030" s="673"/>
      <c r="RW1030" s="673"/>
      <c r="RX1030" s="673"/>
      <c r="RY1030" s="673"/>
      <c r="RZ1030" s="673"/>
      <c r="SA1030" s="673"/>
      <c r="SB1030" s="673"/>
      <c r="SC1030" s="673"/>
      <c r="SD1030" s="673"/>
      <c r="SE1030" s="673"/>
      <c r="SF1030" s="673"/>
      <c r="SG1030" s="673"/>
      <c r="SH1030" s="673"/>
      <c r="SI1030" s="673"/>
      <c r="SJ1030" s="673"/>
      <c r="SK1030" s="673"/>
      <c r="SL1030" s="673"/>
      <c r="SM1030" s="673"/>
      <c r="SN1030" s="673"/>
      <c r="SO1030" s="673"/>
      <c r="SP1030" s="673"/>
      <c r="SQ1030" s="673"/>
      <c r="SR1030" s="673"/>
      <c r="SS1030" s="673"/>
      <c r="ST1030" s="673"/>
      <c r="SU1030" s="673"/>
      <c r="SV1030" s="673"/>
      <c r="SW1030" s="673"/>
      <c r="SX1030" s="673"/>
      <c r="SY1030" s="673"/>
      <c r="SZ1030" s="673"/>
      <c r="TA1030" s="673"/>
      <c r="TB1030" s="673"/>
      <c r="TC1030" s="673"/>
      <c r="TD1030" s="673"/>
      <c r="TE1030" s="673"/>
      <c r="TF1030" s="673"/>
      <c r="TG1030" s="673"/>
      <c r="TH1030" s="673"/>
      <c r="TI1030" s="673"/>
      <c r="TJ1030" s="673"/>
      <c r="TK1030" s="673"/>
      <c r="TL1030" s="673"/>
      <c r="TM1030" s="673"/>
      <c r="TN1030" s="673"/>
      <c r="TO1030" s="673"/>
      <c r="TP1030" s="673"/>
      <c r="TQ1030" s="673"/>
      <c r="TR1030" s="673"/>
      <c r="TS1030" s="673"/>
      <c r="TT1030" s="673"/>
      <c r="TU1030" s="673"/>
      <c r="TV1030" s="673"/>
      <c r="TW1030" s="673"/>
      <c r="TX1030" s="673"/>
      <c r="TY1030" s="673"/>
      <c r="TZ1030" s="673"/>
      <c r="UA1030" s="673"/>
      <c r="UB1030" s="673"/>
      <c r="UC1030" s="673"/>
      <c r="UD1030" s="673"/>
      <c r="UE1030" s="673"/>
      <c r="UF1030" s="673"/>
      <c r="UG1030" s="673"/>
      <c r="UH1030" s="673"/>
      <c r="UI1030" s="673"/>
      <c r="UJ1030" s="673"/>
      <c r="UK1030" s="673"/>
      <c r="UL1030" s="673"/>
      <c r="UM1030" s="673"/>
      <c r="UN1030" s="673"/>
      <c r="UO1030" s="673"/>
      <c r="UP1030" s="673"/>
      <c r="UQ1030" s="673"/>
      <c r="UR1030" s="673"/>
      <c r="US1030" s="673"/>
      <c r="UT1030" s="673"/>
      <c r="UU1030" s="673"/>
      <c r="UV1030" s="673"/>
      <c r="UW1030" s="673"/>
      <c r="UX1030" s="673"/>
      <c r="UY1030" s="673"/>
      <c r="UZ1030" s="673"/>
      <c r="VA1030" s="673"/>
      <c r="VB1030" s="673"/>
      <c r="VC1030" s="673"/>
      <c r="VD1030" s="673"/>
      <c r="VE1030" s="673"/>
      <c r="VF1030" s="673"/>
      <c r="VG1030" s="673"/>
      <c r="VH1030" s="673"/>
      <c r="VI1030" s="673"/>
      <c r="VJ1030" s="673"/>
      <c r="VK1030" s="673"/>
      <c r="VL1030" s="673"/>
      <c r="VM1030" s="673"/>
      <c r="VN1030" s="673"/>
      <c r="VO1030" s="673"/>
      <c r="VP1030" s="673"/>
      <c r="VQ1030" s="673"/>
      <c r="VR1030" s="673"/>
      <c r="VS1030" s="673"/>
      <c r="VT1030" s="673"/>
      <c r="VU1030" s="673"/>
      <c r="VV1030" s="673"/>
      <c r="VW1030" s="673"/>
      <c r="VX1030" s="673"/>
      <c r="VY1030" s="673"/>
      <c r="VZ1030" s="673"/>
      <c r="WA1030" s="673"/>
      <c r="WB1030" s="673"/>
      <c r="WC1030" s="673"/>
      <c r="WD1030" s="673"/>
      <c r="WE1030" s="673"/>
      <c r="WF1030" s="673"/>
      <c r="WG1030" s="673"/>
      <c r="WH1030" s="673"/>
      <c r="WI1030" s="673"/>
      <c r="WJ1030" s="673"/>
      <c r="WK1030" s="673"/>
      <c r="WL1030" s="673"/>
      <c r="WM1030" s="673"/>
      <c r="WN1030" s="673"/>
      <c r="WO1030" s="673"/>
      <c r="WP1030" s="673"/>
      <c r="WQ1030" s="673"/>
      <c r="WR1030" s="673"/>
      <c r="WS1030" s="673"/>
      <c r="WT1030" s="673"/>
      <c r="WU1030" s="673"/>
      <c r="WV1030" s="673"/>
      <c r="WW1030" s="673"/>
      <c r="WX1030" s="673"/>
      <c r="WY1030" s="673"/>
      <c r="WZ1030" s="673"/>
      <c r="XA1030" s="673"/>
      <c r="XB1030" s="673"/>
      <c r="XC1030" s="673"/>
      <c r="XD1030" s="673"/>
      <c r="XE1030" s="673"/>
      <c r="XF1030" s="673"/>
      <c r="XG1030" s="673"/>
      <c r="XH1030" s="673"/>
      <c r="XI1030" s="673"/>
      <c r="XJ1030" s="673"/>
      <c r="XK1030" s="673"/>
      <c r="XL1030" s="673"/>
      <c r="XM1030" s="673"/>
      <c r="XN1030" s="673"/>
      <c r="XO1030" s="673"/>
      <c r="XP1030" s="673"/>
      <c r="XQ1030" s="673"/>
      <c r="XR1030" s="673"/>
      <c r="XS1030" s="673"/>
      <c r="XT1030" s="673"/>
      <c r="XU1030" s="673"/>
      <c r="XV1030" s="673"/>
      <c r="XW1030" s="673"/>
      <c r="XX1030" s="673"/>
      <c r="XY1030" s="673"/>
      <c r="XZ1030" s="673"/>
      <c r="YA1030" s="673"/>
      <c r="YB1030" s="673"/>
      <c r="YC1030" s="673"/>
      <c r="YD1030" s="673"/>
      <c r="YE1030" s="673"/>
      <c r="YF1030" s="673"/>
      <c r="YG1030" s="673"/>
      <c r="YH1030" s="673"/>
      <c r="YI1030" s="673"/>
      <c r="YJ1030" s="673"/>
      <c r="YK1030" s="673"/>
      <c r="YL1030" s="673"/>
      <c r="YM1030" s="673"/>
      <c r="YN1030" s="673"/>
      <c r="YO1030" s="673"/>
      <c r="YP1030" s="673"/>
      <c r="YQ1030" s="673"/>
      <c r="YR1030" s="673"/>
      <c r="YS1030" s="673"/>
      <c r="YT1030" s="673"/>
      <c r="YU1030" s="673"/>
      <c r="YV1030" s="673"/>
      <c r="YW1030" s="673"/>
      <c r="YX1030" s="673"/>
      <c r="YY1030" s="673"/>
      <c r="YZ1030" s="673"/>
      <c r="ZA1030" s="673"/>
      <c r="ZB1030" s="673"/>
      <c r="ZC1030" s="673"/>
      <c r="ZD1030" s="673"/>
      <c r="ZE1030" s="673"/>
      <c r="ZF1030" s="673"/>
      <c r="ZG1030" s="673"/>
      <c r="ZH1030" s="673"/>
      <c r="ZI1030" s="673"/>
      <c r="ZJ1030" s="673"/>
      <c r="ZK1030" s="673"/>
      <c r="ZL1030" s="673"/>
      <c r="ZM1030" s="673"/>
      <c r="ZN1030" s="673"/>
      <c r="ZO1030" s="673"/>
      <c r="ZP1030" s="673"/>
      <c r="ZQ1030" s="673"/>
      <c r="ZR1030" s="673"/>
      <c r="ZS1030" s="673"/>
      <c r="ZT1030" s="673"/>
      <c r="ZU1030" s="673"/>
      <c r="ZV1030" s="673"/>
      <c r="ZW1030" s="673"/>
      <c r="ZX1030" s="673"/>
      <c r="ZY1030" s="673"/>
      <c r="ZZ1030" s="673"/>
      <c r="AAA1030" s="673"/>
      <c r="AAB1030" s="673"/>
      <c r="AAC1030" s="673"/>
      <c r="AAD1030" s="673"/>
      <c r="AAE1030" s="673"/>
      <c r="AAF1030" s="673"/>
      <c r="AAG1030" s="673"/>
      <c r="AAH1030" s="673"/>
      <c r="AAI1030" s="673"/>
      <c r="AAJ1030" s="673"/>
      <c r="AAK1030" s="673"/>
      <c r="AAL1030" s="673"/>
      <c r="AAM1030" s="673"/>
      <c r="AAN1030" s="673"/>
      <c r="AAO1030" s="673"/>
      <c r="AAP1030" s="673"/>
      <c r="AAQ1030" s="673"/>
      <c r="AAR1030" s="673"/>
      <c r="AAS1030" s="673"/>
      <c r="AAT1030" s="673"/>
      <c r="AAU1030" s="673"/>
      <c r="AAV1030" s="673"/>
      <c r="AAW1030" s="673"/>
      <c r="AAX1030" s="673"/>
      <c r="AAY1030" s="673"/>
      <c r="AAZ1030" s="673"/>
      <c r="ABA1030" s="673"/>
      <c r="ABB1030" s="673"/>
      <c r="ABC1030" s="673"/>
      <c r="ABD1030" s="673"/>
      <c r="ABE1030" s="673"/>
      <c r="ABF1030" s="673"/>
      <c r="ABG1030" s="673"/>
      <c r="ABH1030" s="673"/>
      <c r="ABI1030" s="673"/>
      <c r="ABJ1030" s="673"/>
      <c r="ABK1030" s="673"/>
      <c r="ABL1030" s="673"/>
      <c r="ABM1030" s="673"/>
      <c r="ABN1030" s="673"/>
      <c r="ABO1030" s="673"/>
      <c r="ABP1030" s="673"/>
      <c r="ABQ1030" s="673"/>
      <c r="ABR1030" s="673"/>
      <c r="ABS1030" s="673"/>
      <c r="ABT1030" s="673"/>
      <c r="ABU1030" s="673"/>
      <c r="ABV1030" s="673"/>
      <c r="ABW1030" s="673"/>
      <c r="ABX1030" s="673"/>
      <c r="ABY1030" s="673"/>
      <c r="ABZ1030" s="673"/>
      <c r="ACA1030" s="673"/>
      <c r="ACB1030" s="673"/>
      <c r="ACC1030" s="673"/>
      <c r="ACD1030" s="673"/>
      <c r="ACE1030" s="673"/>
      <c r="ACF1030" s="673"/>
      <c r="ACG1030" s="673"/>
      <c r="ACH1030" s="673"/>
      <c r="ACI1030" s="673"/>
      <c r="ACJ1030" s="673"/>
      <c r="ACK1030" s="673"/>
      <c r="ACL1030" s="673"/>
      <c r="ACM1030" s="673"/>
      <c r="ACN1030" s="673"/>
      <c r="ACO1030" s="673"/>
      <c r="ACP1030" s="673"/>
      <c r="ACQ1030" s="673"/>
      <c r="ACR1030" s="673"/>
      <c r="ACS1030" s="673"/>
      <c r="ACT1030" s="673"/>
      <c r="ACU1030" s="673"/>
      <c r="ACV1030" s="673"/>
      <c r="ACW1030" s="673"/>
      <c r="ACX1030" s="673"/>
      <c r="ACY1030" s="673"/>
      <c r="ACZ1030" s="673"/>
      <c r="ADA1030" s="673"/>
      <c r="ADB1030" s="673"/>
      <c r="ADC1030" s="673"/>
      <c r="ADD1030" s="673"/>
      <c r="ADE1030" s="673"/>
      <c r="ADF1030" s="673"/>
      <c r="ADG1030" s="673"/>
      <c r="ADH1030" s="673"/>
      <c r="ADI1030" s="673"/>
      <c r="ADJ1030" s="673"/>
      <c r="ADK1030" s="673"/>
      <c r="ADL1030" s="673"/>
      <c r="ADM1030" s="673"/>
      <c r="ADN1030" s="673"/>
      <c r="ADO1030" s="673"/>
      <c r="ADP1030" s="673"/>
      <c r="ADQ1030" s="673"/>
      <c r="ADR1030" s="673"/>
      <c r="ADS1030" s="673"/>
      <c r="ADT1030" s="673"/>
      <c r="ADU1030" s="673"/>
      <c r="ADV1030" s="673"/>
      <c r="ADW1030" s="673"/>
      <c r="ADX1030" s="673"/>
      <c r="ADY1030" s="673"/>
      <c r="ADZ1030" s="673"/>
      <c r="AEA1030" s="673"/>
      <c r="AEB1030" s="673"/>
      <c r="AEC1030" s="673"/>
      <c r="AED1030" s="673"/>
      <c r="AEE1030" s="673"/>
      <c r="AEF1030" s="673"/>
      <c r="AEG1030" s="673"/>
      <c r="AEH1030" s="673"/>
      <c r="AEI1030" s="673"/>
      <c r="AEJ1030" s="673"/>
      <c r="AEK1030" s="673"/>
      <c r="AEL1030" s="673"/>
      <c r="AEM1030" s="673"/>
      <c r="AEN1030" s="673"/>
      <c r="AEO1030" s="673"/>
      <c r="AEP1030" s="673"/>
      <c r="AEQ1030" s="673"/>
      <c r="AER1030" s="673"/>
      <c r="AES1030" s="673"/>
      <c r="AET1030" s="673"/>
      <c r="AEU1030" s="673"/>
      <c r="AEV1030" s="673"/>
      <c r="AEW1030" s="673"/>
      <c r="AEX1030" s="673"/>
      <c r="AEY1030" s="673"/>
      <c r="AEZ1030" s="673"/>
      <c r="AFA1030" s="673"/>
      <c r="AFB1030" s="673"/>
      <c r="AFC1030" s="673"/>
      <c r="AFD1030" s="673"/>
      <c r="AFE1030" s="673"/>
      <c r="AFF1030" s="673"/>
      <c r="AFG1030" s="673"/>
      <c r="AFH1030" s="673"/>
      <c r="AFI1030" s="673"/>
      <c r="AFJ1030" s="673"/>
      <c r="AFK1030" s="673"/>
      <c r="AFL1030" s="673"/>
      <c r="AFM1030" s="673"/>
      <c r="AFN1030" s="673"/>
      <c r="AFO1030" s="673"/>
      <c r="AFP1030" s="673"/>
      <c r="AFQ1030" s="673"/>
      <c r="AFR1030" s="673"/>
      <c r="AFS1030" s="673"/>
      <c r="AFT1030" s="673"/>
      <c r="AFU1030" s="673"/>
      <c r="AFV1030" s="673"/>
      <c r="AFW1030" s="673"/>
      <c r="AFX1030" s="673"/>
      <c r="AFY1030" s="673"/>
      <c r="AFZ1030" s="673"/>
      <c r="AGA1030" s="673"/>
      <c r="AGB1030" s="673"/>
      <c r="AGC1030" s="673"/>
      <c r="AGD1030" s="673"/>
      <c r="AGE1030" s="673"/>
      <c r="AGF1030" s="673"/>
      <c r="AGG1030" s="673"/>
      <c r="AGH1030" s="673"/>
      <c r="AGI1030" s="673"/>
      <c r="AGJ1030" s="673"/>
      <c r="AGK1030" s="673"/>
      <c r="AGL1030" s="673"/>
      <c r="AGM1030" s="673"/>
      <c r="AGN1030" s="673"/>
      <c r="AGO1030" s="673"/>
      <c r="AGP1030" s="673"/>
      <c r="AGQ1030" s="673"/>
      <c r="AGR1030" s="673"/>
      <c r="AGS1030" s="673"/>
      <c r="AGT1030" s="673"/>
      <c r="AGU1030" s="673"/>
      <c r="AGV1030" s="673"/>
      <c r="AGW1030" s="673"/>
      <c r="AGX1030" s="673"/>
      <c r="AGY1030" s="673"/>
      <c r="AGZ1030" s="673"/>
      <c r="AHA1030" s="673"/>
      <c r="AHB1030" s="673"/>
      <c r="AHC1030" s="673"/>
      <c r="AHD1030" s="673"/>
      <c r="AHE1030" s="673"/>
      <c r="AHF1030" s="673"/>
      <c r="AHG1030" s="673"/>
      <c r="AHH1030" s="673"/>
      <c r="AHI1030" s="673"/>
      <c r="AHJ1030" s="673"/>
      <c r="AHK1030" s="673"/>
      <c r="AHL1030" s="673"/>
      <c r="AHM1030" s="673"/>
      <c r="AHN1030" s="673"/>
      <c r="AHO1030" s="673"/>
      <c r="AHP1030" s="673"/>
      <c r="AHQ1030" s="673"/>
      <c r="AHR1030" s="673"/>
      <c r="AHS1030" s="673"/>
      <c r="AHT1030" s="673"/>
      <c r="AHU1030" s="673"/>
      <c r="AHV1030" s="673"/>
      <c r="AHW1030" s="673"/>
      <c r="AHX1030" s="673"/>
      <c r="AHY1030" s="673"/>
      <c r="AHZ1030" s="673"/>
      <c r="AIA1030" s="673"/>
      <c r="AIB1030" s="673"/>
      <c r="AIC1030" s="673"/>
      <c r="AID1030" s="673"/>
      <c r="AIE1030" s="673"/>
      <c r="AIF1030" s="673"/>
      <c r="AIG1030" s="673"/>
      <c r="AIH1030" s="673"/>
      <c r="AII1030" s="673"/>
      <c r="AIJ1030" s="673"/>
      <c r="AIK1030" s="673"/>
      <c r="AIL1030" s="673"/>
      <c r="AIM1030" s="673"/>
      <c r="AIN1030" s="673"/>
      <c r="AIO1030" s="673"/>
      <c r="AIP1030" s="673"/>
      <c r="AIQ1030" s="673"/>
      <c r="AIR1030" s="673"/>
      <c r="AIS1030" s="673"/>
      <c r="AIT1030" s="673"/>
      <c r="AIU1030" s="673"/>
      <c r="AIV1030" s="673"/>
      <c r="AIW1030" s="673"/>
      <c r="AIX1030" s="673"/>
      <c r="AIY1030" s="673"/>
      <c r="AIZ1030" s="673"/>
      <c r="AJA1030" s="673"/>
      <c r="AJB1030" s="673"/>
      <c r="AJC1030" s="673"/>
      <c r="AJD1030" s="673"/>
      <c r="AJE1030" s="673"/>
      <c r="AJF1030" s="673"/>
      <c r="AJG1030" s="673"/>
      <c r="AJH1030" s="673"/>
      <c r="AJI1030" s="673"/>
      <c r="AJJ1030" s="673"/>
      <c r="AJK1030" s="673"/>
      <c r="AJL1030" s="673"/>
      <c r="AJM1030" s="673"/>
      <c r="AJN1030" s="673"/>
      <c r="AJO1030" s="673"/>
      <c r="AJP1030" s="673"/>
      <c r="AJQ1030" s="673"/>
      <c r="AJR1030" s="673"/>
      <c r="AJS1030" s="673"/>
      <c r="AJT1030" s="673"/>
      <c r="AJU1030" s="673"/>
      <c r="AJV1030" s="673"/>
      <c r="AJW1030" s="673"/>
      <c r="AJX1030" s="673"/>
      <c r="AJY1030" s="673"/>
      <c r="AJZ1030" s="673"/>
      <c r="AKA1030" s="673"/>
      <c r="AKB1030" s="673"/>
      <c r="AKC1030" s="673"/>
      <c r="AKD1030" s="673"/>
      <c r="AKE1030" s="673"/>
      <c r="AKF1030" s="673"/>
      <c r="AKG1030" s="673"/>
      <c r="AKH1030" s="673"/>
      <c r="AKI1030" s="673"/>
      <c r="AKJ1030" s="673"/>
      <c r="AKK1030" s="673"/>
      <c r="AKL1030" s="673"/>
      <c r="AKM1030" s="673"/>
      <c r="AKN1030" s="673"/>
      <c r="AKO1030" s="673"/>
      <c r="AKP1030" s="673"/>
      <c r="AKQ1030" s="673"/>
      <c r="AKR1030" s="673"/>
      <c r="AKS1030" s="673"/>
      <c r="AKT1030" s="673"/>
      <c r="AKU1030" s="673"/>
      <c r="AKV1030" s="673"/>
      <c r="AKW1030" s="673"/>
      <c r="AKX1030" s="673"/>
      <c r="AKY1030" s="673"/>
      <c r="AKZ1030" s="673"/>
      <c r="ALA1030" s="673"/>
      <c r="ALB1030" s="673"/>
      <c r="ALC1030" s="673"/>
      <c r="ALD1030" s="673"/>
      <c r="ALE1030" s="673"/>
      <c r="ALF1030" s="673"/>
      <c r="ALG1030" s="673"/>
      <c r="ALH1030" s="673"/>
      <c r="ALI1030" s="673"/>
      <c r="ALJ1030" s="673"/>
      <c r="ALK1030" s="673"/>
      <c r="ALL1030" s="673"/>
      <c r="ALM1030" s="673"/>
      <c r="ALN1030" s="673"/>
      <c r="ALO1030" s="673"/>
      <c r="ALP1030" s="673"/>
      <c r="ALQ1030" s="673"/>
      <c r="ALR1030" s="673"/>
      <c r="ALS1030" s="673"/>
      <c r="ALT1030" s="673"/>
      <c r="ALU1030" s="673"/>
      <c r="ALV1030" s="673"/>
      <c r="ALW1030" s="673"/>
      <c r="ALX1030" s="673"/>
      <c r="ALY1030" s="673"/>
      <c r="ALZ1030" s="673"/>
      <c r="AMA1030" s="673"/>
      <c r="AMB1030" s="673"/>
      <c r="AMC1030" s="673"/>
      <c r="AMD1030" s="673"/>
      <c r="AME1030" s="673"/>
      <c r="AMF1030" s="673"/>
      <c r="AMG1030" s="673"/>
      <c r="AMH1030" s="673"/>
      <c r="AMI1030" s="673"/>
      <c r="AMJ1030" s="673"/>
      <c r="AMK1030" s="673"/>
      <c r="AML1030" s="673"/>
      <c r="AMM1030" s="673"/>
      <c r="AMN1030" s="673"/>
      <c r="AMO1030" s="673"/>
      <c r="AMP1030" s="673"/>
      <c r="AMQ1030" s="673"/>
      <c r="AMR1030" s="673"/>
      <c r="AMS1030" s="673"/>
      <c r="AMT1030" s="673"/>
      <c r="AMU1030" s="673"/>
      <c r="AMV1030" s="673"/>
      <c r="AMW1030" s="673"/>
      <c r="AMX1030" s="673"/>
      <c r="AMY1030" s="673"/>
      <c r="AMZ1030" s="673"/>
      <c r="ANA1030" s="673"/>
      <c r="ANB1030" s="673"/>
      <c r="ANC1030" s="673"/>
      <c r="AND1030" s="673"/>
      <c r="ANE1030" s="673"/>
      <c r="ANF1030" s="673"/>
      <c r="ANG1030" s="673"/>
      <c r="ANH1030" s="673"/>
      <c r="ANI1030" s="673"/>
      <c r="ANJ1030" s="673"/>
      <c r="ANK1030" s="673"/>
      <c r="ANL1030" s="673"/>
      <c r="ANM1030" s="673"/>
      <c r="ANN1030" s="673"/>
      <c r="ANO1030" s="673"/>
      <c r="ANP1030" s="673"/>
      <c r="ANQ1030" s="673"/>
      <c r="ANR1030" s="673"/>
      <c r="ANS1030" s="673"/>
      <c r="ANT1030" s="673"/>
      <c r="ANU1030" s="673"/>
      <c r="ANV1030" s="673"/>
      <c r="ANW1030" s="673"/>
      <c r="ANX1030" s="673"/>
      <c r="ANY1030" s="673"/>
      <c r="ANZ1030" s="673"/>
      <c r="AOA1030" s="673"/>
      <c r="AOB1030" s="673"/>
      <c r="AOC1030" s="673"/>
      <c r="AOD1030" s="673"/>
      <c r="AOE1030" s="673"/>
      <c r="AOF1030" s="673"/>
      <c r="AOG1030" s="673"/>
      <c r="AOH1030" s="673"/>
      <c r="AOI1030" s="673"/>
      <c r="AOJ1030" s="673"/>
      <c r="AOK1030" s="673"/>
      <c r="AOL1030" s="673"/>
      <c r="AOM1030" s="673"/>
      <c r="AON1030" s="673"/>
      <c r="AOO1030" s="673"/>
      <c r="AOP1030" s="673"/>
      <c r="AOQ1030" s="673"/>
      <c r="AOR1030" s="673"/>
      <c r="AOS1030" s="673"/>
      <c r="AOT1030" s="673"/>
      <c r="AOU1030" s="673"/>
      <c r="AOV1030" s="673"/>
      <c r="AOW1030" s="673"/>
      <c r="AOX1030" s="673"/>
      <c r="AOY1030" s="673"/>
      <c r="AOZ1030" s="673"/>
      <c r="APA1030" s="673"/>
      <c r="APB1030" s="673"/>
      <c r="APC1030" s="673"/>
      <c r="APD1030" s="673"/>
      <c r="APE1030" s="673"/>
      <c r="APF1030" s="673"/>
      <c r="APG1030" s="673"/>
      <c r="APH1030" s="673"/>
      <c r="API1030" s="673"/>
      <c r="APJ1030" s="673"/>
      <c r="APK1030" s="673"/>
      <c r="APL1030" s="673"/>
      <c r="APM1030" s="673"/>
      <c r="APN1030" s="673"/>
      <c r="APO1030" s="673"/>
      <c r="APP1030" s="673"/>
      <c r="APQ1030" s="673"/>
      <c r="APR1030" s="673"/>
      <c r="APS1030" s="673"/>
      <c r="APT1030" s="673"/>
      <c r="APU1030" s="673"/>
      <c r="APV1030" s="673"/>
      <c r="APW1030" s="673"/>
      <c r="APX1030" s="673"/>
      <c r="APY1030" s="673"/>
      <c r="APZ1030" s="673"/>
      <c r="AQA1030" s="673"/>
      <c r="AQB1030" s="673"/>
      <c r="AQC1030" s="673"/>
      <c r="AQD1030" s="673"/>
      <c r="AQE1030" s="673"/>
      <c r="AQF1030" s="673"/>
      <c r="AQG1030" s="673"/>
      <c r="AQH1030" s="673"/>
      <c r="AQI1030" s="673"/>
      <c r="AQJ1030" s="673"/>
      <c r="AQK1030" s="673"/>
      <c r="AQL1030" s="673"/>
      <c r="AQM1030" s="673"/>
      <c r="AQN1030" s="673"/>
      <c r="AQO1030" s="673"/>
      <c r="AQP1030" s="673"/>
      <c r="AQQ1030" s="673"/>
      <c r="AQR1030" s="673"/>
      <c r="AQS1030" s="673"/>
      <c r="AQT1030" s="673"/>
      <c r="AQU1030" s="673"/>
      <c r="AQV1030" s="673"/>
      <c r="AQW1030" s="673"/>
      <c r="AQX1030" s="673"/>
      <c r="AQY1030" s="673"/>
      <c r="AQZ1030" s="673"/>
      <c r="ARA1030" s="673"/>
      <c r="ARB1030" s="673"/>
      <c r="ARC1030" s="673"/>
      <c r="ARD1030" s="673"/>
      <c r="ARE1030" s="673"/>
      <c r="ARF1030" s="673"/>
      <c r="ARG1030" s="673"/>
      <c r="ARH1030" s="673"/>
      <c r="ARI1030" s="673"/>
      <c r="ARJ1030" s="673"/>
      <c r="ARK1030" s="673"/>
      <c r="ARL1030" s="673"/>
      <c r="ARM1030" s="673"/>
      <c r="ARN1030" s="673"/>
      <c r="ARO1030" s="673"/>
      <c r="ARP1030" s="673"/>
      <c r="ARQ1030" s="673"/>
      <c r="ARR1030" s="673"/>
      <c r="ARS1030" s="673"/>
      <c r="ART1030" s="673"/>
      <c r="ARU1030" s="673"/>
      <c r="ARV1030" s="673"/>
      <c r="ARW1030" s="673"/>
      <c r="ARX1030" s="673"/>
      <c r="ARY1030" s="673"/>
      <c r="ARZ1030" s="673"/>
      <c r="ASA1030" s="673"/>
      <c r="ASB1030" s="673"/>
      <c r="ASC1030" s="673"/>
      <c r="ASD1030" s="673"/>
      <c r="ASE1030" s="673"/>
      <c r="ASF1030" s="673"/>
      <c r="ASG1030" s="673"/>
      <c r="ASH1030" s="673"/>
      <c r="ASI1030" s="673"/>
      <c r="ASJ1030" s="673"/>
      <c r="ASK1030" s="673"/>
      <c r="ASL1030" s="673"/>
      <c r="ASM1030" s="673"/>
      <c r="ASN1030" s="673"/>
      <c r="ASO1030" s="673"/>
      <c r="ASP1030" s="673"/>
      <c r="ASQ1030" s="673"/>
      <c r="ASR1030" s="673"/>
      <c r="ASS1030" s="673"/>
      <c r="AST1030" s="673"/>
      <c r="ASU1030" s="673"/>
      <c r="ASV1030" s="673"/>
      <c r="ASW1030" s="673"/>
      <c r="ASX1030" s="673"/>
      <c r="ASY1030" s="673"/>
      <c r="ASZ1030" s="673"/>
      <c r="ATA1030" s="673"/>
      <c r="ATB1030" s="673"/>
      <c r="ATC1030" s="673"/>
      <c r="ATD1030" s="673"/>
      <c r="ATE1030" s="673"/>
      <c r="ATF1030" s="673"/>
      <c r="ATG1030" s="673"/>
      <c r="ATH1030" s="673"/>
      <c r="ATI1030" s="673"/>
      <c r="ATJ1030" s="673"/>
      <c r="ATK1030" s="673"/>
      <c r="ATL1030" s="673"/>
      <c r="ATM1030" s="673"/>
      <c r="ATN1030" s="673"/>
      <c r="ATO1030" s="673"/>
      <c r="ATP1030" s="673"/>
      <c r="ATQ1030" s="673"/>
      <c r="ATR1030" s="673"/>
      <c r="ATS1030" s="673"/>
      <c r="ATT1030" s="673"/>
      <c r="ATU1030" s="673"/>
      <c r="ATV1030" s="673"/>
      <c r="ATW1030" s="673"/>
      <c r="ATX1030" s="673"/>
      <c r="ATY1030" s="673"/>
      <c r="ATZ1030" s="673"/>
      <c r="AUA1030" s="673"/>
      <c r="AUB1030" s="673"/>
      <c r="AUC1030" s="673"/>
      <c r="AUD1030" s="673"/>
      <c r="AUE1030" s="673"/>
      <c r="AUF1030" s="673"/>
      <c r="AUG1030" s="673"/>
      <c r="AUH1030" s="673"/>
      <c r="AUI1030" s="673"/>
      <c r="AUJ1030" s="673"/>
      <c r="AUK1030" s="673"/>
      <c r="AUL1030" s="673"/>
      <c r="AUM1030" s="673"/>
      <c r="AUN1030" s="673"/>
      <c r="AUO1030" s="673"/>
      <c r="AUP1030" s="673"/>
      <c r="AUQ1030" s="673"/>
      <c r="AUR1030" s="673"/>
      <c r="AUS1030" s="673"/>
      <c r="AUT1030" s="673"/>
      <c r="AUU1030" s="673"/>
      <c r="AUV1030" s="673"/>
      <c r="AUW1030" s="673"/>
      <c r="AUX1030" s="673"/>
      <c r="AUY1030" s="673"/>
      <c r="AUZ1030" s="673"/>
      <c r="AVA1030" s="673"/>
      <c r="AVB1030" s="673"/>
      <c r="AVC1030" s="673"/>
      <c r="AVD1030" s="673"/>
      <c r="AVE1030" s="673"/>
      <c r="AVF1030" s="673"/>
      <c r="AVG1030" s="673"/>
      <c r="AVH1030" s="673"/>
      <c r="AVI1030" s="673"/>
      <c r="AVJ1030" s="673"/>
      <c r="AVK1030" s="673"/>
    </row>
    <row r="1031" spans="1:1259">
      <c r="A1031" s="716"/>
      <c r="B1031" s="723">
        <v>44655</v>
      </c>
      <c r="C1031" s="716"/>
      <c r="D1031" s="714" t="s">
        <v>3247</v>
      </c>
      <c r="E1031" s="703" t="s">
        <v>3419</v>
      </c>
      <c r="F1031" s="703"/>
      <c r="G1031" s="703">
        <v>2022</v>
      </c>
      <c r="H1031" s="703"/>
      <c r="I1031" s="703" t="s">
        <v>1699</v>
      </c>
      <c r="J1031" s="718"/>
      <c r="K1031" s="705" t="s">
        <v>5092</v>
      </c>
      <c r="L1031" s="703" t="s">
        <v>3424</v>
      </c>
      <c r="M1031" s="706">
        <v>44652</v>
      </c>
      <c r="N1031" s="706">
        <v>44866</v>
      </c>
      <c r="O1031" s="706"/>
      <c r="P1031" s="704"/>
      <c r="Q1031" s="704"/>
      <c r="R1031" s="704"/>
      <c r="S1031" s="703" t="s">
        <v>1580</v>
      </c>
      <c r="T1031" s="703">
        <v>60</v>
      </c>
      <c r="U1031" s="703"/>
      <c r="V1031" s="703" t="s">
        <v>986</v>
      </c>
      <c r="W1031" s="703">
        <v>360</v>
      </c>
      <c r="X1031" s="707">
        <v>1536</v>
      </c>
      <c r="Y1031" s="539">
        <f t="shared" si="48"/>
        <v>552960</v>
      </c>
      <c r="Z1031" s="680">
        <v>0.53500000000000003</v>
      </c>
      <c r="AA1031" s="681">
        <f t="shared" si="49"/>
        <v>295833.60000000003</v>
      </c>
      <c r="AB1031" s="682"/>
      <c r="AC1031" s="683">
        <v>0</v>
      </c>
      <c r="AD1031" s="692"/>
      <c r="AE1031" s="684"/>
      <c r="AF1031" s="695">
        <f t="shared" si="50"/>
        <v>295833.60000000003</v>
      </c>
      <c r="AG1031" s="676" t="s">
        <v>1073</v>
      </c>
      <c r="AH1031" s="676"/>
      <c r="AI1031" s="685">
        <v>60</v>
      </c>
      <c r="AJ1031" s="676" t="s">
        <v>1592</v>
      </c>
      <c r="AK1031" s="696" t="s">
        <v>50</v>
      </c>
      <c r="AL1031" s="676">
        <v>94544</v>
      </c>
      <c r="AM1031" s="676" t="s">
        <v>52</v>
      </c>
      <c r="AN1031" s="676"/>
      <c r="AO1031" s="676"/>
      <c r="AP1031" s="688"/>
      <c r="AQ1031" s="688" t="s">
        <v>37</v>
      </c>
      <c r="AR1031" s="676"/>
      <c r="AS1031" s="715"/>
      <c r="AT1031" s="715"/>
      <c r="AU1031" s="715"/>
      <c r="AV1031" s="680">
        <v>0.80577777777000004</v>
      </c>
      <c r="AW1031" s="673"/>
      <c r="AX1031" s="673"/>
      <c r="AY1031" s="673"/>
      <c r="AZ1031" s="673"/>
      <c r="BA1031" s="673"/>
      <c r="BB1031" s="673"/>
      <c r="BC1031" s="673"/>
      <c r="BD1031" s="673"/>
      <c r="BE1031" s="673"/>
      <c r="BF1031" s="673"/>
      <c r="BG1031" s="673"/>
      <c r="BH1031" s="673"/>
      <c r="BI1031" s="673"/>
      <c r="BJ1031" s="673"/>
      <c r="BK1031" s="673"/>
      <c r="BL1031" s="673"/>
      <c r="BM1031" s="673"/>
      <c r="BN1031" s="673"/>
      <c r="BO1031" s="673"/>
      <c r="BP1031" s="673"/>
      <c r="BQ1031" s="673"/>
      <c r="BR1031" s="673"/>
      <c r="BS1031" s="673"/>
      <c r="BT1031" s="673"/>
      <c r="BU1031" s="673"/>
      <c r="BV1031" s="673"/>
      <c r="BW1031" s="673"/>
      <c r="BX1031" s="673"/>
      <c r="BY1031" s="673"/>
      <c r="BZ1031" s="673"/>
      <c r="CA1031" s="673"/>
      <c r="CB1031" s="673"/>
      <c r="CC1031" s="673"/>
      <c r="CD1031" s="673"/>
      <c r="CE1031" s="673"/>
      <c r="CF1031" s="673"/>
      <c r="CG1031" s="673"/>
      <c r="CH1031" s="673"/>
      <c r="CI1031" s="673"/>
      <c r="CJ1031" s="673"/>
      <c r="CK1031" s="673"/>
      <c r="CL1031" s="673"/>
      <c r="CM1031" s="673"/>
      <c r="CN1031" s="673"/>
      <c r="CO1031" s="673"/>
      <c r="CP1031" s="673"/>
      <c r="CQ1031" s="673"/>
      <c r="CR1031" s="673"/>
      <c r="CS1031" s="673"/>
      <c r="CT1031" s="673"/>
      <c r="CU1031" s="673"/>
      <c r="CV1031" s="673"/>
      <c r="CW1031" s="673"/>
      <c r="CX1031" s="673"/>
      <c r="CY1031" s="673"/>
      <c r="CZ1031" s="673"/>
      <c r="DA1031" s="673"/>
      <c r="DB1031" s="673"/>
      <c r="DC1031" s="673"/>
      <c r="DD1031" s="673"/>
      <c r="DE1031" s="673"/>
      <c r="DF1031" s="673"/>
      <c r="DG1031" s="673"/>
      <c r="DH1031" s="673"/>
      <c r="DI1031" s="673"/>
      <c r="DJ1031" s="673"/>
      <c r="DK1031" s="673"/>
      <c r="DL1031" s="673"/>
      <c r="DM1031" s="673"/>
      <c r="DN1031" s="673"/>
      <c r="DO1031" s="673"/>
      <c r="DP1031" s="673"/>
      <c r="DQ1031" s="673"/>
      <c r="DR1031" s="673"/>
      <c r="DS1031" s="673"/>
      <c r="DT1031" s="673"/>
      <c r="DU1031" s="673"/>
      <c r="DV1031" s="673"/>
      <c r="DW1031" s="673"/>
      <c r="DX1031" s="673"/>
      <c r="DY1031" s="673"/>
      <c r="DZ1031" s="673"/>
      <c r="EA1031" s="673"/>
      <c r="EB1031" s="673"/>
      <c r="EC1031" s="673"/>
      <c r="ED1031" s="673"/>
      <c r="EE1031" s="673"/>
      <c r="EF1031" s="673"/>
      <c r="EG1031" s="673"/>
      <c r="EH1031" s="673"/>
      <c r="EI1031" s="673"/>
      <c r="EJ1031" s="673"/>
      <c r="EK1031" s="673"/>
      <c r="EL1031" s="673"/>
      <c r="EM1031" s="673"/>
      <c r="EN1031" s="673"/>
      <c r="EO1031" s="673"/>
      <c r="EP1031" s="673"/>
      <c r="EQ1031" s="673"/>
      <c r="ER1031" s="673"/>
      <c r="ES1031" s="673"/>
      <c r="ET1031" s="673"/>
      <c r="EU1031" s="673"/>
      <c r="EV1031" s="673"/>
      <c r="EW1031" s="673"/>
      <c r="EX1031" s="673"/>
      <c r="EY1031" s="673"/>
      <c r="EZ1031" s="673"/>
      <c r="FA1031" s="673"/>
      <c r="FB1031" s="673"/>
      <c r="FC1031" s="673"/>
      <c r="FD1031" s="673"/>
      <c r="FE1031" s="673"/>
      <c r="FF1031" s="673"/>
      <c r="FG1031" s="673"/>
      <c r="FH1031" s="673"/>
      <c r="FI1031" s="673"/>
      <c r="FJ1031" s="673"/>
      <c r="FK1031" s="673"/>
      <c r="FL1031" s="673"/>
      <c r="FM1031" s="673"/>
      <c r="FN1031" s="673"/>
      <c r="FO1031" s="673"/>
      <c r="FP1031" s="673"/>
      <c r="FQ1031" s="673"/>
      <c r="FR1031" s="673"/>
      <c r="FS1031" s="673"/>
      <c r="FT1031" s="673"/>
      <c r="FU1031" s="673"/>
      <c r="FV1031" s="673"/>
      <c r="FW1031" s="673"/>
      <c r="FX1031" s="673"/>
      <c r="FY1031" s="673"/>
      <c r="FZ1031" s="673"/>
      <c r="GA1031" s="673"/>
      <c r="GB1031" s="673"/>
      <c r="GC1031" s="673"/>
      <c r="GD1031" s="673"/>
      <c r="GE1031" s="673"/>
      <c r="GF1031" s="673"/>
      <c r="GG1031" s="673"/>
      <c r="GH1031" s="673"/>
      <c r="GI1031" s="673"/>
      <c r="GJ1031" s="673"/>
      <c r="GK1031" s="673"/>
      <c r="GL1031" s="673"/>
      <c r="GM1031" s="673"/>
      <c r="GN1031" s="673"/>
      <c r="GO1031" s="673"/>
      <c r="GP1031" s="673"/>
      <c r="GQ1031" s="673"/>
      <c r="GR1031" s="673"/>
      <c r="GS1031" s="673"/>
      <c r="GT1031" s="673"/>
      <c r="GU1031" s="673"/>
      <c r="GV1031" s="673"/>
      <c r="GW1031" s="673"/>
      <c r="GX1031" s="673"/>
      <c r="GY1031" s="673"/>
      <c r="GZ1031" s="673"/>
      <c r="HA1031" s="673"/>
      <c r="HB1031" s="673"/>
      <c r="HC1031" s="673"/>
      <c r="HD1031" s="673"/>
      <c r="HE1031" s="673"/>
      <c r="HF1031" s="673"/>
      <c r="HG1031" s="673"/>
      <c r="HH1031" s="673"/>
      <c r="HI1031" s="673"/>
      <c r="HJ1031" s="673"/>
      <c r="HK1031" s="673"/>
      <c r="HL1031" s="673"/>
      <c r="HM1031" s="673"/>
      <c r="HN1031" s="673"/>
      <c r="HO1031" s="673"/>
      <c r="HP1031" s="673"/>
      <c r="HQ1031" s="673"/>
      <c r="HR1031" s="673"/>
      <c r="HS1031" s="673"/>
      <c r="HT1031" s="673"/>
      <c r="HU1031" s="673"/>
      <c r="HV1031" s="673"/>
      <c r="HW1031" s="673"/>
      <c r="HX1031" s="673"/>
      <c r="HY1031" s="673"/>
      <c r="HZ1031" s="673"/>
      <c r="IA1031" s="673"/>
      <c r="IB1031" s="673"/>
      <c r="IC1031" s="673"/>
      <c r="ID1031" s="673"/>
      <c r="IE1031" s="673"/>
      <c r="IF1031" s="673"/>
      <c r="IG1031" s="673"/>
      <c r="IH1031" s="673"/>
      <c r="II1031" s="673"/>
      <c r="IJ1031" s="673"/>
      <c r="IK1031" s="673"/>
      <c r="IL1031" s="673"/>
      <c r="IM1031" s="673"/>
      <c r="IN1031" s="673"/>
      <c r="IO1031" s="673"/>
      <c r="IP1031" s="673"/>
      <c r="IQ1031" s="673"/>
      <c r="IR1031" s="673"/>
      <c r="IS1031" s="673"/>
      <c r="IT1031" s="673"/>
      <c r="IU1031" s="673"/>
      <c r="IV1031" s="673"/>
      <c r="IW1031" s="673"/>
      <c r="IX1031" s="673"/>
      <c r="IY1031" s="673"/>
      <c r="IZ1031" s="673"/>
      <c r="JA1031" s="673"/>
      <c r="JB1031" s="673"/>
      <c r="JC1031" s="673"/>
      <c r="JD1031" s="673"/>
      <c r="JE1031" s="673"/>
      <c r="JF1031" s="673"/>
      <c r="JG1031" s="673"/>
      <c r="JH1031" s="673"/>
      <c r="JI1031" s="673"/>
      <c r="JJ1031" s="673"/>
      <c r="JK1031" s="673"/>
      <c r="JL1031" s="673"/>
      <c r="JM1031" s="673"/>
      <c r="JN1031" s="673"/>
      <c r="JO1031" s="673"/>
      <c r="JP1031" s="673"/>
      <c r="JQ1031" s="673"/>
      <c r="JR1031" s="673"/>
      <c r="JS1031" s="673"/>
      <c r="JT1031" s="673"/>
      <c r="JU1031" s="673"/>
      <c r="JV1031" s="673"/>
      <c r="JW1031" s="673"/>
      <c r="JX1031" s="673"/>
      <c r="JY1031" s="673"/>
      <c r="JZ1031" s="673"/>
      <c r="KA1031" s="673"/>
      <c r="KB1031" s="673"/>
      <c r="KC1031" s="673"/>
      <c r="KD1031" s="673"/>
      <c r="KE1031" s="673"/>
      <c r="KF1031" s="673"/>
      <c r="KG1031" s="673"/>
      <c r="KH1031" s="673"/>
      <c r="KI1031" s="673"/>
      <c r="KJ1031" s="673"/>
      <c r="KK1031" s="673"/>
      <c r="KL1031" s="673"/>
      <c r="KM1031" s="673"/>
      <c r="KN1031" s="673"/>
      <c r="KO1031" s="673"/>
      <c r="KP1031" s="673"/>
      <c r="KQ1031" s="673"/>
      <c r="KR1031" s="673"/>
      <c r="KS1031" s="673"/>
      <c r="KT1031" s="673"/>
      <c r="KU1031" s="673"/>
      <c r="KV1031" s="673"/>
      <c r="KW1031" s="673"/>
      <c r="KX1031" s="673"/>
      <c r="KY1031" s="673"/>
      <c r="KZ1031" s="673"/>
      <c r="LA1031" s="673"/>
      <c r="LB1031" s="673"/>
      <c r="LC1031" s="673"/>
      <c r="LD1031" s="673"/>
      <c r="LE1031" s="673"/>
      <c r="LF1031" s="673"/>
      <c r="LG1031" s="673"/>
      <c r="LH1031" s="673"/>
      <c r="LI1031" s="673"/>
      <c r="LJ1031" s="673"/>
      <c r="LK1031" s="673"/>
      <c r="LL1031" s="673"/>
      <c r="LM1031" s="673"/>
      <c r="LN1031" s="673"/>
      <c r="LO1031" s="673"/>
      <c r="LP1031" s="673"/>
      <c r="LQ1031" s="673"/>
      <c r="LR1031" s="673"/>
      <c r="LS1031" s="673"/>
      <c r="LT1031" s="673"/>
      <c r="LU1031" s="673"/>
      <c r="LV1031" s="673"/>
      <c r="LW1031" s="673"/>
      <c r="LX1031" s="673"/>
      <c r="LY1031" s="673"/>
      <c r="LZ1031" s="673"/>
      <c r="MA1031" s="673"/>
      <c r="MB1031" s="673"/>
      <c r="MC1031" s="673"/>
      <c r="MD1031" s="673"/>
      <c r="ME1031" s="673"/>
      <c r="MF1031" s="673"/>
      <c r="MG1031" s="673"/>
      <c r="MH1031" s="673"/>
      <c r="MI1031" s="673"/>
      <c r="MJ1031" s="673"/>
      <c r="MK1031" s="673"/>
      <c r="ML1031" s="673"/>
      <c r="MM1031" s="673"/>
      <c r="MN1031" s="673"/>
      <c r="MO1031" s="673"/>
      <c r="MP1031" s="673"/>
      <c r="MQ1031" s="673"/>
      <c r="MR1031" s="673"/>
      <c r="MS1031" s="673"/>
      <c r="MT1031" s="673"/>
      <c r="MU1031" s="673"/>
      <c r="MV1031" s="673"/>
      <c r="MW1031" s="673"/>
      <c r="MX1031" s="673"/>
      <c r="MY1031" s="673"/>
      <c r="MZ1031" s="673"/>
      <c r="NA1031" s="673"/>
      <c r="NB1031" s="673"/>
      <c r="NC1031" s="673"/>
      <c r="ND1031" s="673"/>
      <c r="NE1031" s="673"/>
      <c r="NF1031" s="673"/>
      <c r="NG1031" s="673"/>
      <c r="NH1031" s="673"/>
      <c r="NI1031" s="673"/>
      <c r="NJ1031" s="673"/>
      <c r="NK1031" s="673"/>
      <c r="NL1031" s="673"/>
      <c r="NM1031" s="673"/>
      <c r="NN1031" s="673"/>
      <c r="NO1031" s="673"/>
      <c r="NP1031" s="673"/>
      <c r="NQ1031" s="673"/>
      <c r="NR1031" s="673"/>
      <c r="NS1031" s="673"/>
      <c r="NT1031" s="673"/>
      <c r="NU1031" s="673"/>
      <c r="NV1031" s="673"/>
      <c r="NW1031" s="673"/>
      <c r="NX1031" s="673"/>
      <c r="NY1031" s="673"/>
      <c r="NZ1031" s="673"/>
      <c r="OA1031" s="673"/>
      <c r="OB1031" s="673"/>
      <c r="OC1031" s="673"/>
      <c r="OD1031" s="673"/>
      <c r="OE1031" s="673"/>
      <c r="OF1031" s="673"/>
      <c r="OG1031" s="673"/>
      <c r="OH1031" s="673"/>
      <c r="OI1031" s="673"/>
      <c r="OJ1031" s="673"/>
      <c r="OK1031" s="673"/>
      <c r="OL1031" s="673"/>
      <c r="OM1031" s="673"/>
      <c r="ON1031" s="673"/>
      <c r="OO1031" s="673"/>
      <c r="OP1031" s="673"/>
      <c r="OQ1031" s="673"/>
      <c r="OR1031" s="673"/>
      <c r="OS1031" s="673"/>
      <c r="OT1031" s="673"/>
      <c r="OU1031" s="673"/>
      <c r="OV1031" s="673"/>
      <c r="OW1031" s="673"/>
      <c r="OX1031" s="673"/>
      <c r="OY1031" s="673"/>
      <c r="OZ1031" s="673"/>
      <c r="PA1031" s="673"/>
      <c r="PB1031" s="673"/>
      <c r="PC1031" s="673"/>
      <c r="PD1031" s="673"/>
      <c r="PE1031" s="673"/>
      <c r="PF1031" s="673"/>
      <c r="PG1031" s="673"/>
      <c r="PH1031" s="673"/>
      <c r="PI1031" s="673"/>
      <c r="PJ1031" s="673"/>
      <c r="PK1031" s="673"/>
      <c r="PL1031" s="673"/>
      <c r="PM1031" s="673"/>
      <c r="PN1031" s="673"/>
      <c r="PO1031" s="673"/>
      <c r="PP1031" s="673"/>
      <c r="PQ1031" s="673"/>
      <c r="PR1031" s="673"/>
      <c r="PS1031" s="673"/>
      <c r="PT1031" s="673"/>
      <c r="PU1031" s="673"/>
      <c r="PV1031" s="673"/>
      <c r="PW1031" s="673"/>
      <c r="PX1031" s="673"/>
      <c r="PY1031" s="673"/>
      <c r="PZ1031" s="673"/>
      <c r="QA1031" s="673"/>
      <c r="QB1031" s="673"/>
      <c r="QC1031" s="673"/>
      <c r="QD1031" s="673"/>
      <c r="QE1031" s="673"/>
      <c r="QF1031" s="673"/>
      <c r="QG1031" s="673"/>
      <c r="QH1031" s="673"/>
      <c r="QI1031" s="673"/>
      <c r="QJ1031" s="673"/>
      <c r="QK1031" s="673"/>
      <c r="QL1031" s="673"/>
      <c r="QM1031" s="673"/>
      <c r="QN1031" s="673"/>
      <c r="QO1031" s="673"/>
      <c r="QP1031" s="673"/>
      <c r="QQ1031" s="673"/>
      <c r="QR1031" s="673"/>
      <c r="QS1031" s="673"/>
      <c r="QT1031" s="673"/>
      <c r="QU1031" s="673"/>
      <c r="QV1031" s="673"/>
      <c r="QW1031" s="673"/>
      <c r="QX1031" s="673"/>
      <c r="QY1031" s="673"/>
      <c r="QZ1031" s="673"/>
      <c r="RA1031" s="673"/>
      <c r="RB1031" s="673"/>
      <c r="RC1031" s="673"/>
      <c r="RD1031" s="673"/>
      <c r="RE1031" s="673"/>
      <c r="RF1031" s="673"/>
      <c r="RG1031" s="673"/>
      <c r="RH1031" s="673"/>
      <c r="RI1031" s="673"/>
      <c r="RJ1031" s="673"/>
      <c r="RK1031" s="673"/>
      <c r="RL1031" s="673"/>
      <c r="RM1031" s="673"/>
      <c r="RN1031" s="673"/>
      <c r="RO1031" s="673"/>
      <c r="RP1031" s="673"/>
      <c r="RQ1031" s="673"/>
      <c r="RR1031" s="673"/>
      <c r="RS1031" s="673"/>
      <c r="RT1031" s="673"/>
      <c r="RU1031" s="673"/>
      <c r="RV1031" s="673"/>
      <c r="RW1031" s="673"/>
      <c r="RX1031" s="673"/>
      <c r="RY1031" s="673"/>
      <c r="RZ1031" s="673"/>
      <c r="SA1031" s="673"/>
      <c r="SB1031" s="673"/>
      <c r="SC1031" s="673"/>
      <c r="SD1031" s="673"/>
      <c r="SE1031" s="673"/>
      <c r="SF1031" s="673"/>
      <c r="SG1031" s="673"/>
      <c r="SH1031" s="673"/>
      <c r="SI1031" s="673"/>
      <c r="SJ1031" s="673"/>
      <c r="SK1031" s="673"/>
      <c r="SL1031" s="673"/>
      <c r="SM1031" s="673"/>
      <c r="SN1031" s="673"/>
      <c r="SO1031" s="673"/>
      <c r="SP1031" s="673"/>
      <c r="SQ1031" s="673"/>
      <c r="SR1031" s="673"/>
      <c r="SS1031" s="673"/>
      <c r="ST1031" s="673"/>
      <c r="SU1031" s="673"/>
      <c r="SV1031" s="673"/>
      <c r="SW1031" s="673"/>
      <c r="SX1031" s="673"/>
      <c r="SY1031" s="673"/>
      <c r="SZ1031" s="673"/>
      <c r="TA1031" s="673"/>
      <c r="TB1031" s="673"/>
      <c r="TC1031" s="673"/>
      <c r="TD1031" s="673"/>
      <c r="TE1031" s="673"/>
      <c r="TF1031" s="673"/>
      <c r="TG1031" s="673"/>
      <c r="TH1031" s="673"/>
      <c r="TI1031" s="673"/>
      <c r="TJ1031" s="673"/>
      <c r="TK1031" s="673"/>
      <c r="TL1031" s="673"/>
      <c r="TM1031" s="673"/>
      <c r="TN1031" s="673"/>
      <c r="TO1031" s="673"/>
      <c r="TP1031" s="673"/>
      <c r="TQ1031" s="673"/>
      <c r="TR1031" s="673"/>
      <c r="TS1031" s="673"/>
      <c r="TT1031" s="673"/>
      <c r="TU1031" s="673"/>
      <c r="TV1031" s="673"/>
      <c r="TW1031" s="673"/>
      <c r="TX1031" s="673"/>
      <c r="TY1031" s="673"/>
      <c r="TZ1031" s="673"/>
      <c r="UA1031" s="673"/>
      <c r="UB1031" s="673"/>
      <c r="UC1031" s="673"/>
      <c r="UD1031" s="673"/>
      <c r="UE1031" s="673"/>
      <c r="UF1031" s="673"/>
      <c r="UG1031" s="673"/>
      <c r="UH1031" s="673"/>
      <c r="UI1031" s="673"/>
      <c r="UJ1031" s="673"/>
      <c r="UK1031" s="673"/>
      <c r="UL1031" s="673"/>
      <c r="UM1031" s="673"/>
      <c r="UN1031" s="673"/>
      <c r="UO1031" s="673"/>
      <c r="UP1031" s="673"/>
      <c r="UQ1031" s="673"/>
      <c r="UR1031" s="673"/>
      <c r="US1031" s="673"/>
      <c r="UT1031" s="673"/>
      <c r="UU1031" s="673"/>
      <c r="UV1031" s="673"/>
      <c r="UW1031" s="673"/>
      <c r="UX1031" s="673"/>
      <c r="UY1031" s="673"/>
      <c r="UZ1031" s="673"/>
      <c r="VA1031" s="673"/>
      <c r="VB1031" s="673"/>
      <c r="VC1031" s="673"/>
      <c r="VD1031" s="673"/>
      <c r="VE1031" s="673"/>
      <c r="VF1031" s="673"/>
      <c r="VG1031" s="673"/>
      <c r="VH1031" s="673"/>
      <c r="VI1031" s="673"/>
      <c r="VJ1031" s="673"/>
      <c r="VK1031" s="673"/>
      <c r="VL1031" s="673"/>
      <c r="VM1031" s="673"/>
      <c r="VN1031" s="673"/>
      <c r="VO1031" s="673"/>
      <c r="VP1031" s="673"/>
      <c r="VQ1031" s="673"/>
      <c r="VR1031" s="673"/>
      <c r="VS1031" s="673"/>
      <c r="VT1031" s="673"/>
      <c r="VU1031" s="673"/>
      <c r="VV1031" s="673"/>
      <c r="VW1031" s="673"/>
      <c r="VX1031" s="673"/>
      <c r="VY1031" s="673"/>
      <c r="VZ1031" s="673"/>
      <c r="WA1031" s="673"/>
      <c r="WB1031" s="673"/>
      <c r="WC1031" s="673"/>
      <c r="WD1031" s="673"/>
      <c r="WE1031" s="673"/>
      <c r="WF1031" s="673"/>
      <c r="WG1031" s="673"/>
      <c r="WH1031" s="673"/>
      <c r="WI1031" s="673"/>
      <c r="WJ1031" s="673"/>
      <c r="WK1031" s="673"/>
      <c r="WL1031" s="673"/>
      <c r="WM1031" s="673"/>
      <c r="WN1031" s="673"/>
      <c r="WO1031" s="673"/>
      <c r="WP1031" s="673"/>
      <c r="WQ1031" s="673"/>
      <c r="WR1031" s="673"/>
      <c r="WS1031" s="673"/>
      <c r="WT1031" s="673"/>
      <c r="WU1031" s="673"/>
      <c r="WV1031" s="673"/>
      <c r="WW1031" s="673"/>
      <c r="WX1031" s="673"/>
      <c r="WY1031" s="673"/>
      <c r="WZ1031" s="673"/>
      <c r="XA1031" s="673"/>
      <c r="XB1031" s="673"/>
      <c r="XC1031" s="673"/>
      <c r="XD1031" s="673"/>
      <c r="XE1031" s="673"/>
      <c r="XF1031" s="673"/>
      <c r="XG1031" s="673"/>
      <c r="XH1031" s="673"/>
      <c r="XI1031" s="673"/>
      <c r="XJ1031" s="673"/>
      <c r="XK1031" s="673"/>
      <c r="XL1031" s="673"/>
      <c r="XM1031" s="673"/>
      <c r="XN1031" s="673"/>
      <c r="XO1031" s="673"/>
      <c r="XP1031" s="673"/>
      <c r="XQ1031" s="673"/>
      <c r="XR1031" s="673"/>
      <c r="XS1031" s="673"/>
      <c r="XT1031" s="673"/>
      <c r="XU1031" s="673"/>
      <c r="XV1031" s="673"/>
      <c r="XW1031" s="673"/>
      <c r="XX1031" s="673"/>
      <c r="XY1031" s="673"/>
      <c r="XZ1031" s="673"/>
      <c r="YA1031" s="673"/>
      <c r="YB1031" s="673"/>
      <c r="YC1031" s="673"/>
      <c r="YD1031" s="673"/>
      <c r="YE1031" s="673"/>
      <c r="YF1031" s="673"/>
      <c r="YG1031" s="673"/>
      <c r="YH1031" s="673"/>
      <c r="YI1031" s="673"/>
      <c r="YJ1031" s="673"/>
      <c r="YK1031" s="673"/>
      <c r="YL1031" s="673"/>
      <c r="YM1031" s="673"/>
      <c r="YN1031" s="673"/>
      <c r="YO1031" s="673"/>
      <c r="YP1031" s="673"/>
      <c r="YQ1031" s="673"/>
      <c r="YR1031" s="673"/>
      <c r="YS1031" s="673"/>
      <c r="YT1031" s="673"/>
      <c r="YU1031" s="673"/>
      <c r="YV1031" s="673"/>
      <c r="YW1031" s="673"/>
      <c r="YX1031" s="673"/>
      <c r="YY1031" s="673"/>
      <c r="YZ1031" s="673"/>
      <c r="ZA1031" s="673"/>
      <c r="ZB1031" s="673"/>
      <c r="ZC1031" s="673"/>
      <c r="ZD1031" s="673"/>
      <c r="ZE1031" s="673"/>
      <c r="ZF1031" s="673"/>
      <c r="ZG1031" s="673"/>
      <c r="ZH1031" s="673"/>
      <c r="ZI1031" s="673"/>
      <c r="ZJ1031" s="673"/>
      <c r="ZK1031" s="673"/>
      <c r="ZL1031" s="673"/>
      <c r="ZM1031" s="673"/>
      <c r="ZN1031" s="673"/>
      <c r="ZO1031" s="673"/>
      <c r="ZP1031" s="673"/>
      <c r="ZQ1031" s="673"/>
      <c r="ZR1031" s="673"/>
      <c r="ZS1031" s="673"/>
      <c r="ZT1031" s="673"/>
      <c r="ZU1031" s="673"/>
      <c r="ZV1031" s="673"/>
      <c r="ZW1031" s="673"/>
      <c r="ZX1031" s="673"/>
      <c r="ZY1031" s="673"/>
      <c r="ZZ1031" s="673"/>
      <c r="AAA1031" s="673"/>
      <c r="AAB1031" s="673"/>
      <c r="AAC1031" s="673"/>
      <c r="AAD1031" s="673"/>
      <c r="AAE1031" s="673"/>
      <c r="AAF1031" s="673"/>
      <c r="AAG1031" s="673"/>
      <c r="AAH1031" s="673"/>
      <c r="AAI1031" s="673"/>
      <c r="AAJ1031" s="673"/>
      <c r="AAK1031" s="673"/>
      <c r="AAL1031" s="673"/>
      <c r="AAM1031" s="673"/>
      <c r="AAN1031" s="673"/>
      <c r="AAO1031" s="673"/>
      <c r="AAP1031" s="673"/>
      <c r="AAQ1031" s="673"/>
      <c r="AAR1031" s="673"/>
      <c r="AAS1031" s="673"/>
      <c r="AAT1031" s="673"/>
      <c r="AAU1031" s="673"/>
      <c r="AAV1031" s="673"/>
      <c r="AAW1031" s="673"/>
      <c r="AAX1031" s="673"/>
      <c r="AAY1031" s="673"/>
      <c r="AAZ1031" s="673"/>
      <c r="ABA1031" s="673"/>
      <c r="ABB1031" s="673"/>
      <c r="ABC1031" s="673"/>
      <c r="ABD1031" s="673"/>
      <c r="ABE1031" s="673"/>
      <c r="ABF1031" s="673"/>
      <c r="ABG1031" s="673"/>
      <c r="ABH1031" s="673"/>
      <c r="ABI1031" s="673"/>
      <c r="ABJ1031" s="673"/>
      <c r="ABK1031" s="673"/>
      <c r="ABL1031" s="673"/>
      <c r="ABM1031" s="673"/>
      <c r="ABN1031" s="673"/>
      <c r="ABO1031" s="673"/>
      <c r="ABP1031" s="673"/>
      <c r="ABQ1031" s="673"/>
      <c r="ABR1031" s="673"/>
      <c r="ABS1031" s="673"/>
      <c r="ABT1031" s="673"/>
      <c r="ABU1031" s="673"/>
      <c r="ABV1031" s="673"/>
      <c r="ABW1031" s="673"/>
      <c r="ABX1031" s="673"/>
      <c r="ABY1031" s="673"/>
      <c r="ABZ1031" s="673"/>
      <c r="ACA1031" s="673"/>
      <c r="ACB1031" s="673"/>
      <c r="ACC1031" s="673"/>
      <c r="ACD1031" s="673"/>
      <c r="ACE1031" s="673"/>
      <c r="ACF1031" s="673"/>
      <c r="ACG1031" s="673"/>
      <c r="ACH1031" s="673"/>
      <c r="ACI1031" s="673"/>
      <c r="ACJ1031" s="673"/>
      <c r="ACK1031" s="673"/>
      <c r="ACL1031" s="673"/>
      <c r="ACM1031" s="673"/>
      <c r="ACN1031" s="673"/>
      <c r="ACO1031" s="673"/>
      <c r="ACP1031" s="673"/>
      <c r="ACQ1031" s="673"/>
      <c r="ACR1031" s="673"/>
      <c r="ACS1031" s="673"/>
      <c r="ACT1031" s="673"/>
      <c r="ACU1031" s="673"/>
      <c r="ACV1031" s="673"/>
      <c r="ACW1031" s="673"/>
      <c r="ACX1031" s="673"/>
      <c r="ACY1031" s="673"/>
      <c r="ACZ1031" s="673"/>
      <c r="ADA1031" s="673"/>
      <c r="ADB1031" s="673"/>
      <c r="ADC1031" s="673"/>
      <c r="ADD1031" s="673"/>
      <c r="ADE1031" s="673"/>
      <c r="ADF1031" s="673"/>
      <c r="ADG1031" s="673"/>
      <c r="ADH1031" s="673"/>
      <c r="ADI1031" s="673"/>
      <c r="ADJ1031" s="673"/>
      <c r="ADK1031" s="673"/>
      <c r="ADL1031" s="673"/>
      <c r="ADM1031" s="673"/>
      <c r="ADN1031" s="673"/>
      <c r="ADO1031" s="673"/>
      <c r="ADP1031" s="673"/>
      <c r="ADQ1031" s="673"/>
      <c r="ADR1031" s="673"/>
      <c r="ADS1031" s="673"/>
      <c r="ADT1031" s="673"/>
      <c r="ADU1031" s="673"/>
      <c r="ADV1031" s="673"/>
      <c r="ADW1031" s="673"/>
      <c r="ADX1031" s="673"/>
      <c r="ADY1031" s="673"/>
      <c r="ADZ1031" s="673"/>
      <c r="AEA1031" s="673"/>
      <c r="AEB1031" s="673"/>
      <c r="AEC1031" s="673"/>
      <c r="AED1031" s="673"/>
      <c r="AEE1031" s="673"/>
      <c r="AEF1031" s="673"/>
      <c r="AEG1031" s="673"/>
      <c r="AEH1031" s="673"/>
      <c r="AEI1031" s="673"/>
      <c r="AEJ1031" s="673"/>
      <c r="AEK1031" s="673"/>
      <c r="AEL1031" s="673"/>
      <c r="AEM1031" s="673"/>
      <c r="AEN1031" s="673"/>
      <c r="AEO1031" s="673"/>
      <c r="AEP1031" s="673"/>
      <c r="AEQ1031" s="673"/>
      <c r="AER1031" s="673"/>
      <c r="AES1031" s="673"/>
      <c r="AET1031" s="673"/>
      <c r="AEU1031" s="673"/>
      <c r="AEV1031" s="673"/>
      <c r="AEW1031" s="673"/>
      <c r="AEX1031" s="673"/>
      <c r="AEY1031" s="673"/>
      <c r="AEZ1031" s="673"/>
      <c r="AFA1031" s="673"/>
      <c r="AFB1031" s="673"/>
      <c r="AFC1031" s="673"/>
      <c r="AFD1031" s="673"/>
      <c r="AFE1031" s="673"/>
      <c r="AFF1031" s="673"/>
      <c r="AFG1031" s="673"/>
      <c r="AFH1031" s="673"/>
      <c r="AFI1031" s="673"/>
      <c r="AFJ1031" s="673"/>
      <c r="AFK1031" s="673"/>
      <c r="AFL1031" s="673"/>
      <c r="AFM1031" s="673"/>
      <c r="AFN1031" s="673"/>
      <c r="AFO1031" s="673"/>
      <c r="AFP1031" s="673"/>
      <c r="AFQ1031" s="673"/>
      <c r="AFR1031" s="673"/>
      <c r="AFS1031" s="673"/>
      <c r="AFT1031" s="673"/>
      <c r="AFU1031" s="673"/>
      <c r="AFV1031" s="673"/>
      <c r="AFW1031" s="673"/>
      <c r="AFX1031" s="673"/>
      <c r="AFY1031" s="673"/>
      <c r="AFZ1031" s="673"/>
      <c r="AGA1031" s="673"/>
      <c r="AGB1031" s="673"/>
      <c r="AGC1031" s="673"/>
      <c r="AGD1031" s="673"/>
      <c r="AGE1031" s="673"/>
      <c r="AGF1031" s="673"/>
      <c r="AGG1031" s="673"/>
      <c r="AGH1031" s="673"/>
      <c r="AGI1031" s="673"/>
      <c r="AGJ1031" s="673"/>
      <c r="AGK1031" s="673"/>
      <c r="AGL1031" s="673"/>
      <c r="AGM1031" s="673"/>
      <c r="AGN1031" s="673"/>
      <c r="AGO1031" s="673"/>
      <c r="AGP1031" s="673"/>
      <c r="AGQ1031" s="673"/>
      <c r="AGR1031" s="673"/>
      <c r="AGS1031" s="673"/>
      <c r="AGT1031" s="673"/>
      <c r="AGU1031" s="673"/>
      <c r="AGV1031" s="673"/>
      <c r="AGW1031" s="673"/>
      <c r="AGX1031" s="673"/>
      <c r="AGY1031" s="673"/>
      <c r="AGZ1031" s="673"/>
      <c r="AHA1031" s="673"/>
      <c r="AHB1031" s="673"/>
      <c r="AHC1031" s="673"/>
      <c r="AHD1031" s="673"/>
      <c r="AHE1031" s="673"/>
      <c r="AHF1031" s="673"/>
      <c r="AHG1031" s="673"/>
      <c r="AHH1031" s="673"/>
      <c r="AHI1031" s="673"/>
      <c r="AHJ1031" s="673"/>
      <c r="AHK1031" s="673"/>
      <c r="AHL1031" s="673"/>
      <c r="AHM1031" s="673"/>
      <c r="AHN1031" s="673"/>
      <c r="AHO1031" s="673"/>
      <c r="AHP1031" s="673"/>
      <c r="AHQ1031" s="673"/>
      <c r="AHR1031" s="673"/>
      <c r="AHS1031" s="673"/>
      <c r="AHT1031" s="673"/>
      <c r="AHU1031" s="673"/>
      <c r="AHV1031" s="673"/>
      <c r="AHW1031" s="673"/>
      <c r="AHX1031" s="673"/>
      <c r="AHY1031" s="673"/>
      <c r="AHZ1031" s="673"/>
      <c r="AIA1031" s="673"/>
      <c r="AIB1031" s="673"/>
      <c r="AIC1031" s="673"/>
      <c r="AID1031" s="673"/>
      <c r="AIE1031" s="673"/>
      <c r="AIF1031" s="673"/>
      <c r="AIG1031" s="673"/>
      <c r="AIH1031" s="673"/>
      <c r="AII1031" s="673"/>
      <c r="AIJ1031" s="673"/>
      <c r="AIK1031" s="673"/>
      <c r="AIL1031" s="673"/>
      <c r="AIM1031" s="673"/>
      <c r="AIN1031" s="673"/>
      <c r="AIO1031" s="673"/>
      <c r="AIP1031" s="673"/>
      <c r="AIQ1031" s="673"/>
      <c r="AIR1031" s="673"/>
      <c r="AIS1031" s="673"/>
      <c r="AIT1031" s="673"/>
      <c r="AIU1031" s="673"/>
      <c r="AIV1031" s="673"/>
      <c r="AIW1031" s="673"/>
      <c r="AIX1031" s="673"/>
      <c r="AIY1031" s="673"/>
      <c r="AIZ1031" s="673"/>
      <c r="AJA1031" s="673"/>
      <c r="AJB1031" s="673"/>
      <c r="AJC1031" s="673"/>
      <c r="AJD1031" s="673"/>
      <c r="AJE1031" s="673"/>
      <c r="AJF1031" s="673"/>
      <c r="AJG1031" s="673"/>
      <c r="AJH1031" s="673"/>
      <c r="AJI1031" s="673"/>
      <c r="AJJ1031" s="673"/>
      <c r="AJK1031" s="673"/>
      <c r="AJL1031" s="673"/>
      <c r="AJM1031" s="673"/>
      <c r="AJN1031" s="673"/>
      <c r="AJO1031" s="673"/>
      <c r="AJP1031" s="673"/>
      <c r="AJQ1031" s="673"/>
      <c r="AJR1031" s="673"/>
      <c r="AJS1031" s="673"/>
      <c r="AJT1031" s="673"/>
      <c r="AJU1031" s="673"/>
      <c r="AJV1031" s="673"/>
      <c r="AJW1031" s="673"/>
      <c r="AJX1031" s="673"/>
      <c r="AJY1031" s="673"/>
      <c r="AJZ1031" s="673"/>
      <c r="AKA1031" s="673"/>
      <c r="AKB1031" s="673"/>
      <c r="AKC1031" s="673"/>
      <c r="AKD1031" s="673"/>
      <c r="AKE1031" s="673"/>
      <c r="AKF1031" s="673"/>
      <c r="AKG1031" s="673"/>
      <c r="AKH1031" s="673"/>
      <c r="AKI1031" s="673"/>
      <c r="AKJ1031" s="673"/>
      <c r="AKK1031" s="673"/>
      <c r="AKL1031" s="673"/>
      <c r="AKM1031" s="673"/>
      <c r="AKN1031" s="673"/>
      <c r="AKO1031" s="673"/>
      <c r="AKP1031" s="673"/>
      <c r="AKQ1031" s="673"/>
      <c r="AKR1031" s="673"/>
      <c r="AKS1031" s="673"/>
      <c r="AKT1031" s="673"/>
      <c r="AKU1031" s="673"/>
      <c r="AKV1031" s="673"/>
      <c r="AKW1031" s="673"/>
      <c r="AKX1031" s="673"/>
      <c r="AKY1031" s="673"/>
      <c r="AKZ1031" s="673"/>
      <c r="ALA1031" s="673"/>
      <c r="ALB1031" s="673"/>
      <c r="ALC1031" s="673"/>
      <c r="ALD1031" s="673"/>
      <c r="ALE1031" s="673"/>
      <c r="ALF1031" s="673"/>
      <c r="ALG1031" s="673"/>
      <c r="ALH1031" s="673"/>
      <c r="ALI1031" s="673"/>
      <c r="ALJ1031" s="673"/>
      <c r="ALK1031" s="673"/>
      <c r="ALL1031" s="673"/>
      <c r="ALM1031" s="673"/>
      <c r="ALN1031" s="673"/>
      <c r="ALO1031" s="673"/>
      <c r="ALP1031" s="673"/>
      <c r="ALQ1031" s="673"/>
      <c r="ALR1031" s="673"/>
      <c r="ALS1031" s="673"/>
      <c r="ALT1031" s="673"/>
      <c r="ALU1031" s="673"/>
      <c r="ALV1031" s="673"/>
      <c r="ALW1031" s="673"/>
      <c r="ALX1031" s="673"/>
      <c r="ALY1031" s="673"/>
      <c r="ALZ1031" s="673"/>
      <c r="AMA1031" s="673"/>
      <c r="AMB1031" s="673"/>
      <c r="AMC1031" s="673"/>
      <c r="AMD1031" s="673"/>
      <c r="AME1031" s="673"/>
      <c r="AMF1031" s="673"/>
      <c r="AMG1031" s="673"/>
      <c r="AMH1031" s="673"/>
      <c r="AMI1031" s="673"/>
      <c r="AMJ1031" s="673"/>
      <c r="AMK1031" s="673"/>
      <c r="AML1031" s="673"/>
      <c r="AMM1031" s="673"/>
      <c r="AMN1031" s="673"/>
      <c r="AMO1031" s="673"/>
      <c r="AMP1031" s="673"/>
      <c r="AMQ1031" s="673"/>
      <c r="AMR1031" s="673"/>
      <c r="AMS1031" s="673"/>
      <c r="AMT1031" s="673"/>
      <c r="AMU1031" s="673"/>
      <c r="AMV1031" s="673"/>
      <c r="AMW1031" s="673"/>
      <c r="AMX1031" s="673"/>
      <c r="AMY1031" s="673"/>
      <c r="AMZ1031" s="673"/>
      <c r="ANA1031" s="673"/>
      <c r="ANB1031" s="673"/>
      <c r="ANC1031" s="673"/>
      <c r="AND1031" s="673"/>
      <c r="ANE1031" s="673"/>
      <c r="ANF1031" s="673"/>
      <c r="ANG1031" s="673"/>
      <c r="ANH1031" s="673"/>
      <c r="ANI1031" s="673"/>
      <c r="ANJ1031" s="673"/>
      <c r="ANK1031" s="673"/>
      <c r="ANL1031" s="673"/>
      <c r="ANM1031" s="673"/>
      <c r="ANN1031" s="673"/>
      <c r="ANO1031" s="673"/>
      <c r="ANP1031" s="673"/>
      <c r="ANQ1031" s="673"/>
      <c r="ANR1031" s="673"/>
      <c r="ANS1031" s="673"/>
      <c r="ANT1031" s="673"/>
      <c r="ANU1031" s="673"/>
      <c r="ANV1031" s="673"/>
      <c r="ANW1031" s="673"/>
      <c r="ANX1031" s="673"/>
      <c r="ANY1031" s="673"/>
      <c r="ANZ1031" s="673"/>
      <c r="AOA1031" s="673"/>
      <c r="AOB1031" s="673"/>
      <c r="AOC1031" s="673"/>
      <c r="AOD1031" s="673"/>
      <c r="AOE1031" s="673"/>
      <c r="AOF1031" s="673"/>
      <c r="AOG1031" s="673"/>
      <c r="AOH1031" s="673"/>
      <c r="AOI1031" s="673"/>
      <c r="AOJ1031" s="673"/>
      <c r="AOK1031" s="673"/>
      <c r="AOL1031" s="673"/>
      <c r="AOM1031" s="673"/>
      <c r="AON1031" s="673"/>
      <c r="AOO1031" s="673"/>
      <c r="AOP1031" s="673"/>
      <c r="AOQ1031" s="673"/>
      <c r="AOR1031" s="673"/>
      <c r="AOS1031" s="673"/>
      <c r="AOT1031" s="673"/>
      <c r="AOU1031" s="673"/>
      <c r="AOV1031" s="673"/>
      <c r="AOW1031" s="673"/>
      <c r="AOX1031" s="673"/>
      <c r="AOY1031" s="673"/>
      <c r="AOZ1031" s="673"/>
      <c r="APA1031" s="673"/>
      <c r="APB1031" s="673"/>
      <c r="APC1031" s="673"/>
      <c r="APD1031" s="673"/>
      <c r="APE1031" s="673"/>
      <c r="APF1031" s="673"/>
      <c r="APG1031" s="673"/>
      <c r="APH1031" s="673"/>
      <c r="API1031" s="673"/>
      <c r="APJ1031" s="673"/>
      <c r="APK1031" s="673"/>
      <c r="APL1031" s="673"/>
      <c r="APM1031" s="673"/>
      <c r="APN1031" s="673"/>
      <c r="APO1031" s="673"/>
      <c r="APP1031" s="673"/>
      <c r="APQ1031" s="673"/>
      <c r="APR1031" s="673"/>
      <c r="APS1031" s="673"/>
      <c r="APT1031" s="673"/>
      <c r="APU1031" s="673"/>
      <c r="APV1031" s="673"/>
      <c r="APW1031" s="673"/>
      <c r="APX1031" s="673"/>
      <c r="APY1031" s="673"/>
      <c r="APZ1031" s="673"/>
      <c r="AQA1031" s="673"/>
      <c r="AQB1031" s="673"/>
      <c r="AQC1031" s="673"/>
      <c r="AQD1031" s="673"/>
      <c r="AQE1031" s="673"/>
      <c r="AQF1031" s="673"/>
      <c r="AQG1031" s="673"/>
      <c r="AQH1031" s="673"/>
      <c r="AQI1031" s="673"/>
      <c r="AQJ1031" s="673"/>
      <c r="AQK1031" s="673"/>
      <c r="AQL1031" s="673"/>
      <c r="AQM1031" s="673"/>
      <c r="AQN1031" s="673"/>
      <c r="AQO1031" s="673"/>
      <c r="AQP1031" s="673"/>
      <c r="AQQ1031" s="673"/>
      <c r="AQR1031" s="673"/>
      <c r="AQS1031" s="673"/>
      <c r="AQT1031" s="673"/>
      <c r="AQU1031" s="673"/>
      <c r="AQV1031" s="673"/>
      <c r="AQW1031" s="673"/>
      <c r="AQX1031" s="673"/>
      <c r="AQY1031" s="673"/>
      <c r="AQZ1031" s="673"/>
      <c r="ARA1031" s="673"/>
      <c r="ARB1031" s="673"/>
      <c r="ARC1031" s="673"/>
      <c r="ARD1031" s="673"/>
      <c r="ARE1031" s="673"/>
      <c r="ARF1031" s="673"/>
      <c r="ARG1031" s="673"/>
      <c r="ARH1031" s="673"/>
      <c r="ARI1031" s="673"/>
      <c r="ARJ1031" s="673"/>
      <c r="ARK1031" s="673"/>
      <c r="ARL1031" s="673"/>
      <c r="ARM1031" s="673"/>
      <c r="ARN1031" s="673"/>
      <c r="ARO1031" s="673"/>
      <c r="ARP1031" s="673"/>
      <c r="ARQ1031" s="673"/>
      <c r="ARR1031" s="673"/>
      <c r="ARS1031" s="673"/>
      <c r="ART1031" s="673"/>
      <c r="ARU1031" s="673"/>
      <c r="ARV1031" s="673"/>
      <c r="ARW1031" s="673"/>
      <c r="ARX1031" s="673"/>
      <c r="ARY1031" s="673"/>
      <c r="ARZ1031" s="673"/>
      <c r="ASA1031" s="673"/>
      <c r="ASB1031" s="673"/>
      <c r="ASC1031" s="673"/>
      <c r="ASD1031" s="673"/>
      <c r="ASE1031" s="673"/>
      <c r="ASF1031" s="673"/>
      <c r="ASG1031" s="673"/>
      <c r="ASH1031" s="673"/>
      <c r="ASI1031" s="673"/>
      <c r="ASJ1031" s="673"/>
      <c r="ASK1031" s="673"/>
      <c r="ASL1031" s="673"/>
      <c r="ASM1031" s="673"/>
      <c r="ASN1031" s="673"/>
      <c r="ASO1031" s="673"/>
      <c r="ASP1031" s="673"/>
      <c r="ASQ1031" s="673"/>
      <c r="ASR1031" s="673"/>
      <c r="ASS1031" s="673"/>
      <c r="AST1031" s="673"/>
      <c r="ASU1031" s="673"/>
      <c r="ASV1031" s="673"/>
      <c r="ASW1031" s="673"/>
      <c r="ASX1031" s="673"/>
      <c r="ASY1031" s="673"/>
      <c r="ASZ1031" s="673"/>
      <c r="ATA1031" s="673"/>
      <c r="ATB1031" s="673"/>
      <c r="ATC1031" s="673"/>
      <c r="ATD1031" s="673"/>
      <c r="ATE1031" s="673"/>
      <c r="ATF1031" s="673"/>
      <c r="ATG1031" s="673"/>
      <c r="ATH1031" s="673"/>
      <c r="ATI1031" s="673"/>
      <c r="ATJ1031" s="673"/>
      <c r="ATK1031" s="673"/>
      <c r="ATL1031" s="673"/>
      <c r="ATM1031" s="673"/>
      <c r="ATN1031" s="673"/>
      <c r="ATO1031" s="673"/>
      <c r="ATP1031" s="673"/>
      <c r="ATQ1031" s="673"/>
      <c r="ATR1031" s="673"/>
      <c r="ATS1031" s="673"/>
      <c r="ATT1031" s="673"/>
      <c r="ATU1031" s="673"/>
      <c r="ATV1031" s="673"/>
      <c r="ATW1031" s="673"/>
      <c r="ATX1031" s="673"/>
      <c r="ATY1031" s="673"/>
      <c r="ATZ1031" s="673"/>
      <c r="AUA1031" s="673"/>
      <c r="AUB1031" s="673"/>
      <c r="AUC1031" s="673"/>
      <c r="AUD1031" s="673"/>
      <c r="AUE1031" s="673"/>
      <c r="AUF1031" s="673"/>
      <c r="AUG1031" s="673"/>
      <c r="AUH1031" s="673"/>
      <c r="AUI1031" s="673"/>
      <c r="AUJ1031" s="673"/>
      <c r="AUK1031" s="673"/>
      <c r="AUL1031" s="673"/>
      <c r="AUM1031" s="673"/>
      <c r="AUN1031" s="673"/>
      <c r="AUO1031" s="673"/>
      <c r="AUP1031" s="673"/>
      <c r="AUQ1031" s="673"/>
      <c r="AUR1031" s="673"/>
      <c r="AUS1031" s="673"/>
      <c r="AUT1031" s="673"/>
      <c r="AUU1031" s="673"/>
      <c r="AUV1031" s="673"/>
      <c r="AUW1031" s="673"/>
      <c r="AUX1031" s="673"/>
      <c r="AUY1031" s="673"/>
      <c r="AUZ1031" s="673"/>
      <c r="AVA1031" s="673"/>
      <c r="AVB1031" s="673"/>
      <c r="AVC1031" s="673"/>
      <c r="AVD1031" s="673"/>
      <c r="AVE1031" s="673"/>
      <c r="AVF1031" s="673"/>
      <c r="AVG1031" s="673"/>
      <c r="AVH1031" s="673"/>
      <c r="AVI1031" s="673"/>
      <c r="AVJ1031" s="673"/>
      <c r="AVK1031" s="673"/>
    </row>
    <row r="1032" spans="1:1259">
      <c r="A1032" s="716"/>
      <c r="B1032" s="723">
        <v>44655</v>
      </c>
      <c r="C1032" s="716"/>
      <c r="D1032" s="714" t="s">
        <v>3247</v>
      </c>
      <c r="E1032" s="703" t="s">
        <v>3419</v>
      </c>
      <c r="F1032" s="703"/>
      <c r="G1032" s="703">
        <v>2022</v>
      </c>
      <c r="H1032" s="703"/>
      <c r="I1032" s="703" t="s">
        <v>1699</v>
      </c>
      <c r="J1032" s="718"/>
      <c r="K1032" s="705" t="s">
        <v>5088</v>
      </c>
      <c r="L1032" s="703" t="s">
        <v>3424</v>
      </c>
      <c r="M1032" s="706">
        <v>44652</v>
      </c>
      <c r="N1032" s="706">
        <v>44746</v>
      </c>
      <c r="O1032" s="706"/>
      <c r="P1032" s="704"/>
      <c r="Q1032" s="704"/>
      <c r="R1032" s="704"/>
      <c r="S1032" s="703" t="s">
        <v>1580</v>
      </c>
      <c r="T1032" s="703">
        <v>60</v>
      </c>
      <c r="U1032" s="703"/>
      <c r="V1032" s="703" t="s">
        <v>973</v>
      </c>
      <c r="W1032" s="703">
        <v>400</v>
      </c>
      <c r="X1032" s="707">
        <v>1536</v>
      </c>
      <c r="Y1032" s="539">
        <f t="shared" si="48"/>
        <v>614400</v>
      </c>
      <c r="Z1032" s="680">
        <v>0.55500000000000005</v>
      </c>
      <c r="AA1032" s="681">
        <f t="shared" si="49"/>
        <v>340992.00000000006</v>
      </c>
      <c r="AB1032" s="682"/>
      <c r="AC1032" s="683">
        <v>0</v>
      </c>
      <c r="AD1032" s="692"/>
      <c r="AE1032" s="684"/>
      <c r="AF1032" s="695">
        <f t="shared" si="50"/>
        <v>340992.00000000006</v>
      </c>
      <c r="AG1032" s="676" t="s">
        <v>1073</v>
      </c>
      <c r="AH1032" s="676"/>
      <c r="AI1032" s="685">
        <v>60</v>
      </c>
      <c r="AJ1032" s="676" t="s">
        <v>1592</v>
      </c>
      <c r="AK1032" s="696" t="s">
        <v>50</v>
      </c>
      <c r="AL1032" s="676">
        <v>94544</v>
      </c>
      <c r="AM1032" s="676" t="s">
        <v>52</v>
      </c>
      <c r="AN1032" s="676"/>
      <c r="AO1032" s="676"/>
      <c r="AP1032" s="688"/>
      <c r="AQ1032" s="688" t="s">
        <v>37</v>
      </c>
      <c r="AR1032" s="676"/>
      <c r="AS1032" s="715"/>
      <c r="AT1032" s="715"/>
      <c r="AU1032" s="715"/>
      <c r="AV1032" s="680">
        <v>0.80577777777000004</v>
      </c>
      <c r="AW1032" s="673"/>
      <c r="AX1032" s="673"/>
      <c r="AY1032" s="673"/>
      <c r="AZ1032" s="673"/>
      <c r="BA1032" s="673"/>
      <c r="BB1032" s="673"/>
      <c r="BC1032" s="673"/>
      <c r="BD1032" s="673"/>
      <c r="BE1032" s="673"/>
      <c r="BF1032" s="673"/>
      <c r="BG1032" s="673"/>
      <c r="BH1032" s="673"/>
      <c r="BI1032" s="673"/>
      <c r="BJ1032" s="673"/>
      <c r="BK1032" s="673"/>
      <c r="BL1032" s="673"/>
      <c r="BM1032" s="673"/>
      <c r="BN1032" s="673"/>
      <c r="BO1032" s="673"/>
      <c r="BP1032" s="673"/>
      <c r="BQ1032" s="673"/>
      <c r="BR1032" s="673"/>
      <c r="BS1032" s="673"/>
      <c r="BT1032" s="673"/>
      <c r="BU1032" s="673"/>
      <c r="BV1032" s="673"/>
      <c r="BW1032" s="673"/>
      <c r="BX1032" s="673"/>
      <c r="BY1032" s="673"/>
      <c r="BZ1032" s="673"/>
      <c r="CA1032" s="673"/>
      <c r="CB1032" s="673"/>
      <c r="CC1032" s="673"/>
      <c r="CD1032" s="673"/>
      <c r="CE1032" s="673"/>
      <c r="CF1032" s="673"/>
      <c r="CG1032" s="673"/>
      <c r="CH1032" s="673"/>
      <c r="CI1032" s="673"/>
      <c r="CJ1032" s="673"/>
      <c r="CK1032" s="673"/>
      <c r="CL1032" s="673"/>
      <c r="CM1032" s="673"/>
      <c r="CN1032" s="673"/>
      <c r="CO1032" s="673"/>
      <c r="CP1032" s="673"/>
      <c r="CQ1032" s="673"/>
      <c r="CR1032" s="673"/>
      <c r="CS1032" s="673"/>
      <c r="CT1032" s="673"/>
      <c r="CU1032" s="673"/>
      <c r="CV1032" s="673"/>
      <c r="CW1032" s="673"/>
      <c r="CX1032" s="673"/>
      <c r="CY1032" s="673"/>
      <c r="CZ1032" s="673"/>
      <c r="DA1032" s="673"/>
      <c r="DB1032" s="673"/>
      <c r="DC1032" s="673"/>
      <c r="DD1032" s="673"/>
      <c r="DE1032" s="673"/>
      <c r="DF1032" s="673"/>
      <c r="DG1032" s="673"/>
      <c r="DH1032" s="673"/>
      <c r="DI1032" s="673"/>
      <c r="DJ1032" s="673"/>
      <c r="DK1032" s="673"/>
      <c r="DL1032" s="673"/>
      <c r="DM1032" s="673"/>
      <c r="DN1032" s="673"/>
      <c r="DO1032" s="673"/>
      <c r="DP1032" s="673"/>
      <c r="DQ1032" s="673"/>
      <c r="DR1032" s="673"/>
      <c r="DS1032" s="673"/>
      <c r="DT1032" s="673"/>
      <c r="DU1032" s="673"/>
      <c r="DV1032" s="673"/>
      <c r="DW1032" s="673"/>
      <c r="DX1032" s="673"/>
      <c r="DY1032" s="673"/>
      <c r="DZ1032" s="673"/>
      <c r="EA1032" s="673"/>
      <c r="EB1032" s="673"/>
      <c r="EC1032" s="673"/>
      <c r="ED1032" s="673"/>
      <c r="EE1032" s="673"/>
      <c r="EF1032" s="673"/>
      <c r="EG1032" s="673"/>
      <c r="EH1032" s="673"/>
      <c r="EI1032" s="673"/>
      <c r="EJ1032" s="673"/>
      <c r="EK1032" s="673"/>
      <c r="EL1032" s="673"/>
      <c r="EM1032" s="673"/>
      <c r="EN1032" s="673"/>
      <c r="EO1032" s="673"/>
      <c r="EP1032" s="673"/>
      <c r="EQ1032" s="673"/>
      <c r="ER1032" s="673"/>
      <c r="ES1032" s="673"/>
      <c r="ET1032" s="673"/>
      <c r="EU1032" s="673"/>
      <c r="EV1032" s="673"/>
      <c r="EW1032" s="673"/>
      <c r="EX1032" s="673"/>
      <c r="EY1032" s="673"/>
      <c r="EZ1032" s="673"/>
      <c r="FA1032" s="673"/>
      <c r="FB1032" s="673"/>
      <c r="FC1032" s="673"/>
      <c r="FD1032" s="673"/>
      <c r="FE1032" s="673"/>
      <c r="FF1032" s="673"/>
      <c r="FG1032" s="673"/>
      <c r="FH1032" s="673"/>
      <c r="FI1032" s="673"/>
      <c r="FJ1032" s="673"/>
      <c r="FK1032" s="673"/>
      <c r="FL1032" s="673"/>
      <c r="FM1032" s="673"/>
      <c r="FN1032" s="673"/>
      <c r="FO1032" s="673"/>
      <c r="FP1032" s="673"/>
      <c r="FQ1032" s="673"/>
      <c r="FR1032" s="673"/>
      <c r="FS1032" s="673"/>
      <c r="FT1032" s="673"/>
      <c r="FU1032" s="673"/>
      <c r="FV1032" s="673"/>
      <c r="FW1032" s="673"/>
      <c r="FX1032" s="673"/>
      <c r="FY1032" s="673"/>
      <c r="FZ1032" s="673"/>
      <c r="GA1032" s="673"/>
      <c r="GB1032" s="673"/>
      <c r="GC1032" s="673"/>
      <c r="GD1032" s="673"/>
      <c r="GE1032" s="673"/>
      <c r="GF1032" s="673"/>
      <c r="GG1032" s="673"/>
      <c r="GH1032" s="673"/>
      <c r="GI1032" s="673"/>
      <c r="GJ1032" s="673"/>
      <c r="GK1032" s="673"/>
      <c r="GL1032" s="673"/>
      <c r="GM1032" s="673"/>
      <c r="GN1032" s="673"/>
      <c r="GO1032" s="673"/>
      <c r="GP1032" s="673"/>
      <c r="GQ1032" s="673"/>
      <c r="GR1032" s="673"/>
      <c r="GS1032" s="673"/>
      <c r="GT1032" s="673"/>
      <c r="GU1032" s="673"/>
      <c r="GV1032" s="673"/>
      <c r="GW1032" s="673"/>
      <c r="GX1032" s="673"/>
      <c r="GY1032" s="673"/>
      <c r="GZ1032" s="673"/>
      <c r="HA1032" s="673"/>
      <c r="HB1032" s="673"/>
      <c r="HC1032" s="673"/>
      <c r="HD1032" s="673"/>
      <c r="HE1032" s="673"/>
      <c r="HF1032" s="673"/>
      <c r="HG1032" s="673"/>
      <c r="HH1032" s="673"/>
      <c r="HI1032" s="673"/>
      <c r="HJ1032" s="673"/>
      <c r="HK1032" s="673"/>
      <c r="HL1032" s="673"/>
      <c r="HM1032" s="673"/>
      <c r="HN1032" s="673"/>
      <c r="HO1032" s="673"/>
      <c r="HP1032" s="673"/>
      <c r="HQ1032" s="673"/>
      <c r="HR1032" s="673"/>
      <c r="HS1032" s="673"/>
      <c r="HT1032" s="673"/>
      <c r="HU1032" s="673"/>
      <c r="HV1032" s="673"/>
      <c r="HW1032" s="673"/>
      <c r="HX1032" s="673"/>
      <c r="HY1032" s="673"/>
      <c r="HZ1032" s="673"/>
      <c r="IA1032" s="673"/>
      <c r="IB1032" s="673"/>
      <c r="IC1032" s="673"/>
      <c r="ID1032" s="673"/>
      <c r="IE1032" s="673"/>
      <c r="IF1032" s="673"/>
      <c r="IG1032" s="673"/>
      <c r="IH1032" s="673"/>
      <c r="II1032" s="673"/>
      <c r="IJ1032" s="673"/>
      <c r="IK1032" s="673"/>
      <c r="IL1032" s="673"/>
      <c r="IM1032" s="673"/>
      <c r="IN1032" s="673"/>
      <c r="IO1032" s="673"/>
      <c r="IP1032" s="673"/>
      <c r="IQ1032" s="673"/>
      <c r="IR1032" s="673"/>
      <c r="IS1032" s="673"/>
      <c r="IT1032" s="673"/>
      <c r="IU1032" s="673"/>
      <c r="IV1032" s="673"/>
      <c r="IW1032" s="673"/>
      <c r="IX1032" s="673"/>
      <c r="IY1032" s="673"/>
      <c r="IZ1032" s="673"/>
      <c r="JA1032" s="673"/>
      <c r="JB1032" s="673"/>
      <c r="JC1032" s="673"/>
      <c r="JD1032" s="673"/>
      <c r="JE1032" s="673"/>
      <c r="JF1032" s="673"/>
      <c r="JG1032" s="673"/>
      <c r="JH1032" s="673"/>
      <c r="JI1032" s="673"/>
      <c r="JJ1032" s="673"/>
      <c r="JK1032" s="673"/>
      <c r="JL1032" s="673"/>
      <c r="JM1032" s="673"/>
      <c r="JN1032" s="673"/>
      <c r="JO1032" s="673"/>
      <c r="JP1032" s="673"/>
      <c r="JQ1032" s="673"/>
      <c r="JR1032" s="673"/>
      <c r="JS1032" s="673"/>
      <c r="JT1032" s="673"/>
      <c r="JU1032" s="673"/>
      <c r="JV1032" s="673"/>
      <c r="JW1032" s="673"/>
      <c r="JX1032" s="673"/>
      <c r="JY1032" s="673"/>
      <c r="JZ1032" s="673"/>
      <c r="KA1032" s="673"/>
      <c r="KB1032" s="673"/>
      <c r="KC1032" s="673"/>
      <c r="KD1032" s="673"/>
      <c r="KE1032" s="673"/>
      <c r="KF1032" s="673"/>
      <c r="KG1032" s="673"/>
      <c r="KH1032" s="673"/>
      <c r="KI1032" s="673"/>
      <c r="KJ1032" s="673"/>
      <c r="KK1032" s="673"/>
      <c r="KL1032" s="673"/>
      <c r="KM1032" s="673"/>
      <c r="KN1032" s="673"/>
      <c r="KO1032" s="673"/>
      <c r="KP1032" s="673"/>
      <c r="KQ1032" s="673"/>
      <c r="KR1032" s="673"/>
      <c r="KS1032" s="673"/>
      <c r="KT1032" s="673"/>
      <c r="KU1032" s="673"/>
      <c r="KV1032" s="673"/>
      <c r="KW1032" s="673"/>
      <c r="KX1032" s="673"/>
      <c r="KY1032" s="673"/>
      <c r="KZ1032" s="673"/>
      <c r="LA1032" s="673"/>
      <c r="LB1032" s="673"/>
      <c r="LC1032" s="673"/>
      <c r="LD1032" s="673"/>
      <c r="LE1032" s="673"/>
      <c r="LF1032" s="673"/>
      <c r="LG1032" s="673"/>
      <c r="LH1032" s="673"/>
      <c r="LI1032" s="673"/>
      <c r="LJ1032" s="673"/>
      <c r="LK1032" s="673"/>
      <c r="LL1032" s="673"/>
      <c r="LM1032" s="673"/>
      <c r="LN1032" s="673"/>
      <c r="LO1032" s="673"/>
      <c r="LP1032" s="673"/>
      <c r="LQ1032" s="673"/>
      <c r="LR1032" s="673"/>
      <c r="LS1032" s="673"/>
      <c r="LT1032" s="673"/>
      <c r="LU1032" s="673"/>
      <c r="LV1032" s="673"/>
      <c r="LW1032" s="673"/>
      <c r="LX1032" s="673"/>
      <c r="LY1032" s="673"/>
      <c r="LZ1032" s="673"/>
      <c r="MA1032" s="673"/>
      <c r="MB1032" s="673"/>
      <c r="MC1032" s="673"/>
      <c r="MD1032" s="673"/>
      <c r="ME1032" s="673"/>
      <c r="MF1032" s="673"/>
      <c r="MG1032" s="673"/>
      <c r="MH1032" s="673"/>
      <c r="MI1032" s="673"/>
      <c r="MJ1032" s="673"/>
      <c r="MK1032" s="673"/>
      <c r="ML1032" s="673"/>
      <c r="MM1032" s="673"/>
      <c r="MN1032" s="673"/>
      <c r="MO1032" s="673"/>
      <c r="MP1032" s="673"/>
      <c r="MQ1032" s="673"/>
      <c r="MR1032" s="673"/>
      <c r="MS1032" s="673"/>
      <c r="MT1032" s="673"/>
      <c r="MU1032" s="673"/>
      <c r="MV1032" s="673"/>
      <c r="MW1032" s="673"/>
      <c r="MX1032" s="673"/>
      <c r="MY1032" s="673"/>
      <c r="MZ1032" s="673"/>
      <c r="NA1032" s="673"/>
      <c r="NB1032" s="673"/>
      <c r="NC1032" s="673"/>
      <c r="ND1032" s="673"/>
      <c r="NE1032" s="673"/>
      <c r="NF1032" s="673"/>
      <c r="NG1032" s="673"/>
      <c r="NH1032" s="673"/>
      <c r="NI1032" s="673"/>
      <c r="NJ1032" s="673"/>
      <c r="NK1032" s="673"/>
      <c r="NL1032" s="673"/>
      <c r="NM1032" s="673"/>
      <c r="NN1032" s="673"/>
      <c r="NO1032" s="673"/>
      <c r="NP1032" s="673"/>
      <c r="NQ1032" s="673"/>
      <c r="NR1032" s="673"/>
      <c r="NS1032" s="673"/>
      <c r="NT1032" s="673"/>
      <c r="NU1032" s="673"/>
      <c r="NV1032" s="673"/>
      <c r="NW1032" s="673"/>
      <c r="NX1032" s="673"/>
      <c r="NY1032" s="673"/>
      <c r="NZ1032" s="673"/>
      <c r="OA1032" s="673"/>
      <c r="OB1032" s="673"/>
      <c r="OC1032" s="673"/>
      <c r="OD1032" s="673"/>
      <c r="OE1032" s="673"/>
      <c r="OF1032" s="673"/>
      <c r="OG1032" s="673"/>
      <c r="OH1032" s="673"/>
      <c r="OI1032" s="673"/>
      <c r="OJ1032" s="673"/>
      <c r="OK1032" s="673"/>
      <c r="OL1032" s="673"/>
      <c r="OM1032" s="673"/>
      <c r="ON1032" s="673"/>
      <c r="OO1032" s="673"/>
      <c r="OP1032" s="673"/>
      <c r="OQ1032" s="673"/>
      <c r="OR1032" s="673"/>
      <c r="OS1032" s="673"/>
      <c r="OT1032" s="673"/>
      <c r="OU1032" s="673"/>
      <c r="OV1032" s="673"/>
      <c r="OW1032" s="673"/>
      <c r="OX1032" s="673"/>
      <c r="OY1032" s="673"/>
      <c r="OZ1032" s="673"/>
      <c r="PA1032" s="673"/>
      <c r="PB1032" s="673"/>
      <c r="PC1032" s="673"/>
      <c r="PD1032" s="673"/>
      <c r="PE1032" s="673"/>
      <c r="PF1032" s="673"/>
      <c r="PG1032" s="673"/>
      <c r="PH1032" s="673"/>
      <c r="PI1032" s="673"/>
      <c r="PJ1032" s="673"/>
      <c r="PK1032" s="673"/>
      <c r="PL1032" s="673"/>
      <c r="PM1032" s="673"/>
      <c r="PN1032" s="673"/>
      <c r="PO1032" s="673"/>
      <c r="PP1032" s="673"/>
      <c r="PQ1032" s="673"/>
      <c r="PR1032" s="673"/>
      <c r="PS1032" s="673"/>
      <c r="PT1032" s="673"/>
      <c r="PU1032" s="673"/>
      <c r="PV1032" s="673"/>
      <c r="PW1032" s="673"/>
      <c r="PX1032" s="673"/>
      <c r="PY1032" s="673"/>
      <c r="PZ1032" s="673"/>
      <c r="QA1032" s="673"/>
      <c r="QB1032" s="673"/>
      <c r="QC1032" s="673"/>
      <c r="QD1032" s="673"/>
      <c r="QE1032" s="673"/>
      <c r="QF1032" s="673"/>
      <c r="QG1032" s="673"/>
      <c r="QH1032" s="673"/>
      <c r="QI1032" s="673"/>
      <c r="QJ1032" s="673"/>
      <c r="QK1032" s="673"/>
      <c r="QL1032" s="673"/>
      <c r="QM1032" s="673"/>
      <c r="QN1032" s="673"/>
      <c r="QO1032" s="673"/>
      <c r="QP1032" s="673"/>
      <c r="QQ1032" s="673"/>
      <c r="QR1032" s="673"/>
      <c r="QS1032" s="673"/>
      <c r="QT1032" s="673"/>
      <c r="QU1032" s="673"/>
      <c r="QV1032" s="673"/>
      <c r="QW1032" s="673"/>
      <c r="QX1032" s="673"/>
      <c r="QY1032" s="673"/>
      <c r="QZ1032" s="673"/>
      <c r="RA1032" s="673"/>
      <c r="RB1032" s="673"/>
      <c r="RC1032" s="673"/>
      <c r="RD1032" s="673"/>
      <c r="RE1032" s="673"/>
      <c r="RF1032" s="673"/>
      <c r="RG1032" s="673"/>
      <c r="RH1032" s="673"/>
      <c r="RI1032" s="673"/>
      <c r="RJ1032" s="673"/>
      <c r="RK1032" s="673"/>
      <c r="RL1032" s="673"/>
      <c r="RM1032" s="673"/>
      <c r="RN1032" s="673"/>
      <c r="RO1032" s="673"/>
      <c r="RP1032" s="673"/>
      <c r="RQ1032" s="673"/>
      <c r="RR1032" s="673"/>
      <c r="RS1032" s="673"/>
      <c r="RT1032" s="673"/>
      <c r="RU1032" s="673"/>
      <c r="RV1032" s="673"/>
      <c r="RW1032" s="673"/>
      <c r="RX1032" s="673"/>
      <c r="RY1032" s="673"/>
      <c r="RZ1032" s="673"/>
      <c r="SA1032" s="673"/>
      <c r="SB1032" s="673"/>
      <c r="SC1032" s="673"/>
      <c r="SD1032" s="673"/>
      <c r="SE1032" s="673"/>
      <c r="SF1032" s="673"/>
      <c r="SG1032" s="673"/>
      <c r="SH1032" s="673"/>
      <c r="SI1032" s="673"/>
      <c r="SJ1032" s="673"/>
      <c r="SK1032" s="673"/>
      <c r="SL1032" s="673"/>
      <c r="SM1032" s="673"/>
      <c r="SN1032" s="673"/>
      <c r="SO1032" s="673"/>
      <c r="SP1032" s="673"/>
      <c r="SQ1032" s="673"/>
      <c r="SR1032" s="673"/>
      <c r="SS1032" s="673"/>
      <c r="ST1032" s="673"/>
      <c r="SU1032" s="673"/>
      <c r="SV1032" s="673"/>
      <c r="SW1032" s="673"/>
      <c r="SX1032" s="673"/>
      <c r="SY1032" s="673"/>
      <c r="SZ1032" s="673"/>
      <c r="TA1032" s="673"/>
      <c r="TB1032" s="673"/>
      <c r="TC1032" s="673"/>
      <c r="TD1032" s="673"/>
      <c r="TE1032" s="673"/>
      <c r="TF1032" s="673"/>
      <c r="TG1032" s="673"/>
      <c r="TH1032" s="673"/>
      <c r="TI1032" s="673"/>
      <c r="TJ1032" s="673"/>
      <c r="TK1032" s="673"/>
      <c r="TL1032" s="673"/>
      <c r="TM1032" s="673"/>
      <c r="TN1032" s="673"/>
      <c r="TO1032" s="673"/>
      <c r="TP1032" s="673"/>
      <c r="TQ1032" s="673"/>
      <c r="TR1032" s="673"/>
      <c r="TS1032" s="673"/>
      <c r="TT1032" s="673"/>
      <c r="TU1032" s="673"/>
      <c r="TV1032" s="673"/>
      <c r="TW1032" s="673"/>
      <c r="TX1032" s="673"/>
      <c r="TY1032" s="673"/>
      <c r="TZ1032" s="673"/>
      <c r="UA1032" s="673"/>
      <c r="UB1032" s="673"/>
      <c r="UC1032" s="673"/>
      <c r="UD1032" s="673"/>
      <c r="UE1032" s="673"/>
      <c r="UF1032" s="673"/>
      <c r="UG1032" s="673"/>
      <c r="UH1032" s="673"/>
      <c r="UI1032" s="673"/>
      <c r="UJ1032" s="673"/>
      <c r="UK1032" s="673"/>
      <c r="UL1032" s="673"/>
      <c r="UM1032" s="673"/>
      <c r="UN1032" s="673"/>
      <c r="UO1032" s="673"/>
      <c r="UP1032" s="673"/>
      <c r="UQ1032" s="673"/>
      <c r="UR1032" s="673"/>
      <c r="US1032" s="673"/>
      <c r="UT1032" s="673"/>
      <c r="UU1032" s="673"/>
      <c r="UV1032" s="673"/>
      <c r="UW1032" s="673"/>
      <c r="UX1032" s="673"/>
      <c r="UY1032" s="673"/>
      <c r="UZ1032" s="673"/>
      <c r="VA1032" s="673"/>
      <c r="VB1032" s="673"/>
      <c r="VC1032" s="673"/>
      <c r="VD1032" s="673"/>
      <c r="VE1032" s="673"/>
      <c r="VF1032" s="673"/>
      <c r="VG1032" s="673"/>
      <c r="VH1032" s="673"/>
      <c r="VI1032" s="673"/>
      <c r="VJ1032" s="673"/>
      <c r="VK1032" s="673"/>
      <c r="VL1032" s="673"/>
      <c r="VM1032" s="673"/>
      <c r="VN1032" s="673"/>
      <c r="VO1032" s="673"/>
      <c r="VP1032" s="673"/>
      <c r="VQ1032" s="673"/>
      <c r="VR1032" s="673"/>
      <c r="VS1032" s="673"/>
      <c r="VT1032" s="673"/>
      <c r="VU1032" s="673"/>
      <c r="VV1032" s="673"/>
      <c r="VW1032" s="673"/>
      <c r="VX1032" s="673"/>
      <c r="VY1032" s="673"/>
      <c r="VZ1032" s="673"/>
      <c r="WA1032" s="673"/>
      <c r="WB1032" s="673"/>
      <c r="WC1032" s="673"/>
      <c r="WD1032" s="673"/>
      <c r="WE1032" s="673"/>
      <c r="WF1032" s="673"/>
      <c r="WG1032" s="673"/>
      <c r="WH1032" s="673"/>
      <c r="WI1032" s="673"/>
      <c r="WJ1032" s="673"/>
      <c r="WK1032" s="673"/>
      <c r="WL1032" s="673"/>
      <c r="WM1032" s="673"/>
      <c r="WN1032" s="673"/>
      <c r="WO1032" s="673"/>
      <c r="WP1032" s="673"/>
      <c r="WQ1032" s="673"/>
      <c r="WR1032" s="673"/>
      <c r="WS1032" s="673"/>
      <c r="WT1032" s="673"/>
      <c r="WU1032" s="673"/>
      <c r="WV1032" s="673"/>
      <c r="WW1032" s="673"/>
      <c r="WX1032" s="673"/>
      <c r="WY1032" s="673"/>
      <c r="WZ1032" s="673"/>
      <c r="XA1032" s="673"/>
      <c r="XB1032" s="673"/>
      <c r="XC1032" s="673"/>
      <c r="XD1032" s="673"/>
      <c r="XE1032" s="673"/>
      <c r="XF1032" s="673"/>
      <c r="XG1032" s="673"/>
      <c r="XH1032" s="673"/>
      <c r="XI1032" s="673"/>
      <c r="XJ1032" s="673"/>
      <c r="XK1032" s="673"/>
      <c r="XL1032" s="673"/>
      <c r="XM1032" s="673"/>
      <c r="XN1032" s="673"/>
      <c r="XO1032" s="673"/>
      <c r="XP1032" s="673"/>
      <c r="XQ1032" s="673"/>
      <c r="XR1032" s="673"/>
      <c r="XS1032" s="673"/>
      <c r="XT1032" s="673"/>
      <c r="XU1032" s="673"/>
      <c r="XV1032" s="673"/>
      <c r="XW1032" s="673"/>
      <c r="XX1032" s="673"/>
      <c r="XY1032" s="673"/>
      <c r="XZ1032" s="673"/>
      <c r="YA1032" s="673"/>
      <c r="YB1032" s="673"/>
      <c r="YC1032" s="673"/>
      <c r="YD1032" s="673"/>
      <c r="YE1032" s="673"/>
      <c r="YF1032" s="673"/>
      <c r="YG1032" s="673"/>
      <c r="YH1032" s="673"/>
      <c r="YI1032" s="673"/>
      <c r="YJ1032" s="673"/>
      <c r="YK1032" s="673"/>
      <c r="YL1032" s="673"/>
      <c r="YM1032" s="673"/>
      <c r="YN1032" s="673"/>
      <c r="YO1032" s="673"/>
      <c r="YP1032" s="673"/>
      <c r="YQ1032" s="673"/>
      <c r="YR1032" s="673"/>
      <c r="YS1032" s="673"/>
      <c r="YT1032" s="673"/>
      <c r="YU1032" s="673"/>
      <c r="YV1032" s="673"/>
      <c r="YW1032" s="673"/>
      <c r="YX1032" s="673"/>
      <c r="YY1032" s="673"/>
      <c r="YZ1032" s="673"/>
      <c r="ZA1032" s="673"/>
      <c r="ZB1032" s="673"/>
      <c r="ZC1032" s="673"/>
      <c r="ZD1032" s="673"/>
      <c r="ZE1032" s="673"/>
      <c r="ZF1032" s="673"/>
      <c r="ZG1032" s="673"/>
      <c r="ZH1032" s="673"/>
      <c r="ZI1032" s="673"/>
      <c r="ZJ1032" s="673"/>
      <c r="ZK1032" s="673"/>
      <c r="ZL1032" s="673"/>
      <c r="ZM1032" s="673"/>
      <c r="ZN1032" s="673"/>
      <c r="ZO1032" s="673"/>
      <c r="ZP1032" s="673"/>
      <c r="ZQ1032" s="673"/>
      <c r="ZR1032" s="673"/>
      <c r="ZS1032" s="673"/>
      <c r="ZT1032" s="673"/>
      <c r="ZU1032" s="673"/>
      <c r="ZV1032" s="673"/>
      <c r="ZW1032" s="673"/>
      <c r="ZX1032" s="673"/>
      <c r="ZY1032" s="673"/>
      <c r="ZZ1032" s="673"/>
      <c r="AAA1032" s="673"/>
      <c r="AAB1032" s="673"/>
      <c r="AAC1032" s="673"/>
      <c r="AAD1032" s="673"/>
      <c r="AAE1032" s="673"/>
      <c r="AAF1032" s="673"/>
      <c r="AAG1032" s="673"/>
      <c r="AAH1032" s="673"/>
      <c r="AAI1032" s="673"/>
      <c r="AAJ1032" s="673"/>
      <c r="AAK1032" s="673"/>
      <c r="AAL1032" s="673"/>
      <c r="AAM1032" s="673"/>
      <c r="AAN1032" s="673"/>
      <c r="AAO1032" s="673"/>
      <c r="AAP1032" s="673"/>
      <c r="AAQ1032" s="673"/>
      <c r="AAR1032" s="673"/>
      <c r="AAS1032" s="673"/>
      <c r="AAT1032" s="673"/>
      <c r="AAU1032" s="673"/>
      <c r="AAV1032" s="673"/>
      <c r="AAW1032" s="673"/>
      <c r="AAX1032" s="673"/>
      <c r="AAY1032" s="673"/>
      <c r="AAZ1032" s="673"/>
      <c r="ABA1032" s="673"/>
      <c r="ABB1032" s="673"/>
      <c r="ABC1032" s="673"/>
      <c r="ABD1032" s="673"/>
      <c r="ABE1032" s="673"/>
      <c r="ABF1032" s="673"/>
      <c r="ABG1032" s="673"/>
      <c r="ABH1032" s="673"/>
      <c r="ABI1032" s="673"/>
      <c r="ABJ1032" s="673"/>
      <c r="ABK1032" s="673"/>
      <c r="ABL1032" s="673"/>
      <c r="ABM1032" s="673"/>
      <c r="ABN1032" s="673"/>
      <c r="ABO1032" s="673"/>
      <c r="ABP1032" s="673"/>
      <c r="ABQ1032" s="673"/>
      <c r="ABR1032" s="673"/>
      <c r="ABS1032" s="673"/>
      <c r="ABT1032" s="673"/>
      <c r="ABU1032" s="673"/>
      <c r="ABV1032" s="673"/>
      <c r="ABW1032" s="673"/>
      <c r="ABX1032" s="673"/>
      <c r="ABY1032" s="673"/>
      <c r="ABZ1032" s="673"/>
      <c r="ACA1032" s="673"/>
      <c r="ACB1032" s="673"/>
      <c r="ACC1032" s="673"/>
      <c r="ACD1032" s="673"/>
      <c r="ACE1032" s="673"/>
      <c r="ACF1032" s="673"/>
      <c r="ACG1032" s="673"/>
      <c r="ACH1032" s="673"/>
      <c r="ACI1032" s="673"/>
      <c r="ACJ1032" s="673"/>
      <c r="ACK1032" s="673"/>
      <c r="ACL1032" s="673"/>
      <c r="ACM1032" s="673"/>
      <c r="ACN1032" s="673"/>
      <c r="ACO1032" s="673"/>
      <c r="ACP1032" s="673"/>
      <c r="ACQ1032" s="673"/>
      <c r="ACR1032" s="673"/>
      <c r="ACS1032" s="673"/>
      <c r="ACT1032" s="673"/>
      <c r="ACU1032" s="673"/>
      <c r="ACV1032" s="673"/>
      <c r="ACW1032" s="673"/>
      <c r="ACX1032" s="673"/>
      <c r="ACY1032" s="673"/>
      <c r="ACZ1032" s="673"/>
      <c r="ADA1032" s="673"/>
      <c r="ADB1032" s="673"/>
      <c r="ADC1032" s="673"/>
      <c r="ADD1032" s="673"/>
      <c r="ADE1032" s="673"/>
      <c r="ADF1032" s="673"/>
      <c r="ADG1032" s="673"/>
      <c r="ADH1032" s="673"/>
      <c r="ADI1032" s="673"/>
      <c r="ADJ1032" s="673"/>
      <c r="ADK1032" s="673"/>
      <c r="ADL1032" s="673"/>
      <c r="ADM1032" s="673"/>
      <c r="ADN1032" s="673"/>
      <c r="ADO1032" s="673"/>
      <c r="ADP1032" s="673"/>
      <c r="ADQ1032" s="673"/>
      <c r="ADR1032" s="673"/>
      <c r="ADS1032" s="673"/>
      <c r="ADT1032" s="673"/>
      <c r="ADU1032" s="673"/>
      <c r="ADV1032" s="673"/>
      <c r="ADW1032" s="673"/>
      <c r="ADX1032" s="673"/>
      <c r="ADY1032" s="673"/>
      <c r="ADZ1032" s="673"/>
      <c r="AEA1032" s="673"/>
      <c r="AEB1032" s="673"/>
      <c r="AEC1032" s="673"/>
      <c r="AED1032" s="673"/>
      <c r="AEE1032" s="673"/>
      <c r="AEF1032" s="673"/>
      <c r="AEG1032" s="673"/>
      <c r="AEH1032" s="673"/>
      <c r="AEI1032" s="673"/>
      <c r="AEJ1032" s="673"/>
      <c r="AEK1032" s="673"/>
      <c r="AEL1032" s="673"/>
      <c r="AEM1032" s="673"/>
      <c r="AEN1032" s="673"/>
      <c r="AEO1032" s="673"/>
      <c r="AEP1032" s="673"/>
      <c r="AEQ1032" s="673"/>
      <c r="AER1032" s="673"/>
      <c r="AES1032" s="673"/>
      <c r="AET1032" s="673"/>
      <c r="AEU1032" s="673"/>
      <c r="AEV1032" s="673"/>
      <c r="AEW1032" s="673"/>
      <c r="AEX1032" s="673"/>
      <c r="AEY1032" s="673"/>
      <c r="AEZ1032" s="673"/>
      <c r="AFA1032" s="673"/>
      <c r="AFB1032" s="673"/>
      <c r="AFC1032" s="673"/>
      <c r="AFD1032" s="673"/>
      <c r="AFE1032" s="673"/>
      <c r="AFF1032" s="673"/>
      <c r="AFG1032" s="673"/>
      <c r="AFH1032" s="673"/>
      <c r="AFI1032" s="673"/>
      <c r="AFJ1032" s="673"/>
      <c r="AFK1032" s="673"/>
      <c r="AFL1032" s="673"/>
      <c r="AFM1032" s="673"/>
      <c r="AFN1032" s="673"/>
      <c r="AFO1032" s="673"/>
      <c r="AFP1032" s="673"/>
      <c r="AFQ1032" s="673"/>
      <c r="AFR1032" s="673"/>
      <c r="AFS1032" s="673"/>
      <c r="AFT1032" s="673"/>
      <c r="AFU1032" s="673"/>
      <c r="AFV1032" s="673"/>
      <c r="AFW1032" s="673"/>
      <c r="AFX1032" s="673"/>
      <c r="AFY1032" s="673"/>
      <c r="AFZ1032" s="673"/>
      <c r="AGA1032" s="673"/>
      <c r="AGB1032" s="673"/>
      <c r="AGC1032" s="673"/>
      <c r="AGD1032" s="673"/>
      <c r="AGE1032" s="673"/>
      <c r="AGF1032" s="673"/>
      <c r="AGG1032" s="673"/>
      <c r="AGH1032" s="673"/>
      <c r="AGI1032" s="673"/>
      <c r="AGJ1032" s="673"/>
      <c r="AGK1032" s="673"/>
      <c r="AGL1032" s="673"/>
      <c r="AGM1032" s="673"/>
      <c r="AGN1032" s="673"/>
      <c r="AGO1032" s="673"/>
      <c r="AGP1032" s="673"/>
      <c r="AGQ1032" s="673"/>
      <c r="AGR1032" s="673"/>
      <c r="AGS1032" s="673"/>
      <c r="AGT1032" s="673"/>
      <c r="AGU1032" s="673"/>
      <c r="AGV1032" s="673"/>
      <c r="AGW1032" s="673"/>
      <c r="AGX1032" s="673"/>
      <c r="AGY1032" s="673"/>
      <c r="AGZ1032" s="673"/>
      <c r="AHA1032" s="673"/>
      <c r="AHB1032" s="673"/>
      <c r="AHC1032" s="673"/>
      <c r="AHD1032" s="673"/>
      <c r="AHE1032" s="673"/>
      <c r="AHF1032" s="673"/>
      <c r="AHG1032" s="673"/>
      <c r="AHH1032" s="673"/>
      <c r="AHI1032" s="673"/>
      <c r="AHJ1032" s="673"/>
      <c r="AHK1032" s="673"/>
      <c r="AHL1032" s="673"/>
      <c r="AHM1032" s="673"/>
      <c r="AHN1032" s="673"/>
      <c r="AHO1032" s="673"/>
      <c r="AHP1032" s="673"/>
      <c r="AHQ1032" s="673"/>
      <c r="AHR1032" s="673"/>
      <c r="AHS1032" s="673"/>
      <c r="AHT1032" s="673"/>
      <c r="AHU1032" s="673"/>
      <c r="AHV1032" s="673"/>
      <c r="AHW1032" s="673"/>
      <c r="AHX1032" s="673"/>
      <c r="AHY1032" s="673"/>
      <c r="AHZ1032" s="673"/>
      <c r="AIA1032" s="673"/>
      <c r="AIB1032" s="673"/>
      <c r="AIC1032" s="673"/>
      <c r="AID1032" s="673"/>
      <c r="AIE1032" s="673"/>
      <c r="AIF1032" s="673"/>
      <c r="AIG1032" s="673"/>
      <c r="AIH1032" s="673"/>
      <c r="AII1032" s="673"/>
      <c r="AIJ1032" s="673"/>
      <c r="AIK1032" s="673"/>
      <c r="AIL1032" s="673"/>
      <c r="AIM1032" s="673"/>
      <c r="AIN1032" s="673"/>
      <c r="AIO1032" s="673"/>
      <c r="AIP1032" s="673"/>
      <c r="AIQ1032" s="673"/>
      <c r="AIR1032" s="673"/>
      <c r="AIS1032" s="673"/>
      <c r="AIT1032" s="673"/>
      <c r="AIU1032" s="673"/>
      <c r="AIV1032" s="673"/>
      <c r="AIW1032" s="673"/>
      <c r="AIX1032" s="673"/>
      <c r="AIY1032" s="673"/>
      <c r="AIZ1032" s="673"/>
      <c r="AJA1032" s="673"/>
      <c r="AJB1032" s="673"/>
      <c r="AJC1032" s="673"/>
      <c r="AJD1032" s="673"/>
      <c r="AJE1032" s="673"/>
      <c r="AJF1032" s="673"/>
      <c r="AJG1032" s="673"/>
      <c r="AJH1032" s="673"/>
      <c r="AJI1032" s="673"/>
      <c r="AJJ1032" s="673"/>
      <c r="AJK1032" s="673"/>
      <c r="AJL1032" s="673"/>
      <c r="AJM1032" s="673"/>
      <c r="AJN1032" s="673"/>
      <c r="AJO1032" s="673"/>
      <c r="AJP1032" s="673"/>
      <c r="AJQ1032" s="673"/>
      <c r="AJR1032" s="673"/>
      <c r="AJS1032" s="673"/>
      <c r="AJT1032" s="673"/>
      <c r="AJU1032" s="673"/>
      <c r="AJV1032" s="673"/>
      <c r="AJW1032" s="673"/>
      <c r="AJX1032" s="673"/>
      <c r="AJY1032" s="673"/>
      <c r="AJZ1032" s="673"/>
      <c r="AKA1032" s="673"/>
      <c r="AKB1032" s="673"/>
      <c r="AKC1032" s="673"/>
      <c r="AKD1032" s="673"/>
      <c r="AKE1032" s="673"/>
      <c r="AKF1032" s="673"/>
      <c r="AKG1032" s="673"/>
      <c r="AKH1032" s="673"/>
      <c r="AKI1032" s="673"/>
      <c r="AKJ1032" s="673"/>
      <c r="AKK1032" s="673"/>
      <c r="AKL1032" s="673"/>
      <c r="AKM1032" s="673"/>
      <c r="AKN1032" s="673"/>
      <c r="AKO1032" s="673"/>
      <c r="AKP1032" s="673"/>
      <c r="AKQ1032" s="673"/>
      <c r="AKR1032" s="673"/>
      <c r="AKS1032" s="673"/>
      <c r="AKT1032" s="673"/>
      <c r="AKU1032" s="673"/>
      <c r="AKV1032" s="673"/>
      <c r="AKW1032" s="673"/>
      <c r="AKX1032" s="673"/>
      <c r="AKY1032" s="673"/>
      <c r="AKZ1032" s="673"/>
      <c r="ALA1032" s="673"/>
      <c r="ALB1032" s="673"/>
      <c r="ALC1032" s="673"/>
      <c r="ALD1032" s="673"/>
      <c r="ALE1032" s="673"/>
      <c r="ALF1032" s="673"/>
      <c r="ALG1032" s="673"/>
      <c r="ALH1032" s="673"/>
      <c r="ALI1032" s="673"/>
      <c r="ALJ1032" s="673"/>
      <c r="ALK1032" s="673"/>
      <c r="ALL1032" s="673"/>
      <c r="ALM1032" s="673"/>
      <c r="ALN1032" s="673"/>
      <c r="ALO1032" s="673"/>
      <c r="ALP1032" s="673"/>
      <c r="ALQ1032" s="673"/>
      <c r="ALR1032" s="673"/>
      <c r="ALS1032" s="673"/>
      <c r="ALT1032" s="673"/>
      <c r="ALU1032" s="673"/>
      <c r="ALV1032" s="673"/>
      <c r="ALW1032" s="673"/>
      <c r="ALX1032" s="673"/>
      <c r="ALY1032" s="673"/>
      <c r="ALZ1032" s="673"/>
      <c r="AMA1032" s="673"/>
      <c r="AMB1032" s="673"/>
      <c r="AMC1032" s="673"/>
      <c r="AMD1032" s="673"/>
      <c r="AME1032" s="673"/>
      <c r="AMF1032" s="673"/>
      <c r="AMG1032" s="673"/>
      <c r="AMH1032" s="673"/>
      <c r="AMI1032" s="673"/>
      <c r="AMJ1032" s="673"/>
      <c r="AMK1032" s="673"/>
      <c r="AML1032" s="673"/>
      <c r="AMM1032" s="673"/>
      <c r="AMN1032" s="673"/>
      <c r="AMO1032" s="673"/>
      <c r="AMP1032" s="673"/>
      <c r="AMQ1032" s="673"/>
      <c r="AMR1032" s="673"/>
      <c r="AMS1032" s="673"/>
      <c r="AMT1032" s="673"/>
      <c r="AMU1032" s="673"/>
      <c r="AMV1032" s="673"/>
      <c r="AMW1032" s="673"/>
      <c r="AMX1032" s="673"/>
      <c r="AMY1032" s="673"/>
      <c r="AMZ1032" s="673"/>
      <c r="ANA1032" s="673"/>
      <c r="ANB1032" s="673"/>
      <c r="ANC1032" s="673"/>
      <c r="AND1032" s="673"/>
      <c r="ANE1032" s="673"/>
      <c r="ANF1032" s="673"/>
      <c r="ANG1032" s="673"/>
      <c r="ANH1032" s="673"/>
      <c r="ANI1032" s="673"/>
      <c r="ANJ1032" s="673"/>
      <c r="ANK1032" s="673"/>
      <c r="ANL1032" s="673"/>
      <c r="ANM1032" s="673"/>
      <c r="ANN1032" s="673"/>
      <c r="ANO1032" s="673"/>
      <c r="ANP1032" s="673"/>
      <c r="ANQ1032" s="673"/>
      <c r="ANR1032" s="673"/>
      <c r="ANS1032" s="673"/>
      <c r="ANT1032" s="673"/>
      <c r="ANU1032" s="673"/>
      <c r="ANV1032" s="673"/>
      <c r="ANW1032" s="673"/>
      <c r="ANX1032" s="673"/>
      <c r="ANY1032" s="673"/>
      <c r="ANZ1032" s="673"/>
      <c r="AOA1032" s="673"/>
      <c r="AOB1032" s="673"/>
      <c r="AOC1032" s="673"/>
      <c r="AOD1032" s="673"/>
      <c r="AOE1032" s="673"/>
      <c r="AOF1032" s="673"/>
      <c r="AOG1032" s="673"/>
      <c r="AOH1032" s="673"/>
      <c r="AOI1032" s="673"/>
      <c r="AOJ1032" s="673"/>
      <c r="AOK1032" s="673"/>
      <c r="AOL1032" s="673"/>
      <c r="AOM1032" s="673"/>
      <c r="AON1032" s="673"/>
      <c r="AOO1032" s="673"/>
      <c r="AOP1032" s="673"/>
      <c r="AOQ1032" s="673"/>
      <c r="AOR1032" s="673"/>
      <c r="AOS1032" s="673"/>
      <c r="AOT1032" s="673"/>
      <c r="AOU1032" s="673"/>
      <c r="AOV1032" s="673"/>
      <c r="AOW1032" s="673"/>
      <c r="AOX1032" s="673"/>
      <c r="AOY1032" s="673"/>
      <c r="AOZ1032" s="673"/>
      <c r="APA1032" s="673"/>
      <c r="APB1032" s="673"/>
      <c r="APC1032" s="673"/>
      <c r="APD1032" s="673"/>
      <c r="APE1032" s="673"/>
      <c r="APF1032" s="673"/>
      <c r="APG1032" s="673"/>
      <c r="APH1032" s="673"/>
      <c r="API1032" s="673"/>
      <c r="APJ1032" s="673"/>
      <c r="APK1032" s="673"/>
      <c r="APL1032" s="673"/>
      <c r="APM1032" s="673"/>
      <c r="APN1032" s="673"/>
      <c r="APO1032" s="673"/>
      <c r="APP1032" s="673"/>
      <c r="APQ1032" s="673"/>
      <c r="APR1032" s="673"/>
      <c r="APS1032" s="673"/>
      <c r="APT1032" s="673"/>
      <c r="APU1032" s="673"/>
      <c r="APV1032" s="673"/>
      <c r="APW1032" s="673"/>
      <c r="APX1032" s="673"/>
      <c r="APY1032" s="673"/>
      <c r="APZ1032" s="673"/>
      <c r="AQA1032" s="673"/>
      <c r="AQB1032" s="673"/>
      <c r="AQC1032" s="673"/>
      <c r="AQD1032" s="673"/>
      <c r="AQE1032" s="673"/>
      <c r="AQF1032" s="673"/>
      <c r="AQG1032" s="673"/>
      <c r="AQH1032" s="673"/>
      <c r="AQI1032" s="673"/>
      <c r="AQJ1032" s="673"/>
      <c r="AQK1032" s="673"/>
      <c r="AQL1032" s="673"/>
      <c r="AQM1032" s="673"/>
      <c r="AQN1032" s="673"/>
      <c r="AQO1032" s="673"/>
      <c r="AQP1032" s="673"/>
      <c r="AQQ1032" s="673"/>
      <c r="AQR1032" s="673"/>
      <c r="AQS1032" s="673"/>
      <c r="AQT1032" s="673"/>
      <c r="AQU1032" s="673"/>
      <c r="AQV1032" s="673"/>
      <c r="AQW1032" s="673"/>
      <c r="AQX1032" s="673"/>
      <c r="AQY1032" s="673"/>
      <c r="AQZ1032" s="673"/>
      <c r="ARA1032" s="673"/>
      <c r="ARB1032" s="673"/>
      <c r="ARC1032" s="673"/>
      <c r="ARD1032" s="673"/>
      <c r="ARE1032" s="673"/>
      <c r="ARF1032" s="673"/>
      <c r="ARG1032" s="673"/>
      <c r="ARH1032" s="673"/>
      <c r="ARI1032" s="673"/>
      <c r="ARJ1032" s="673"/>
      <c r="ARK1032" s="673"/>
      <c r="ARL1032" s="673"/>
      <c r="ARM1032" s="673"/>
      <c r="ARN1032" s="673"/>
      <c r="ARO1032" s="673"/>
      <c r="ARP1032" s="673"/>
      <c r="ARQ1032" s="673"/>
      <c r="ARR1032" s="673"/>
      <c r="ARS1032" s="673"/>
      <c r="ART1032" s="673"/>
      <c r="ARU1032" s="673"/>
      <c r="ARV1032" s="673"/>
      <c r="ARW1032" s="673"/>
      <c r="ARX1032" s="673"/>
      <c r="ARY1032" s="673"/>
      <c r="ARZ1032" s="673"/>
      <c r="ASA1032" s="673"/>
      <c r="ASB1032" s="673"/>
      <c r="ASC1032" s="673"/>
      <c r="ASD1032" s="673"/>
      <c r="ASE1032" s="673"/>
      <c r="ASF1032" s="673"/>
      <c r="ASG1032" s="673"/>
      <c r="ASH1032" s="673"/>
      <c r="ASI1032" s="673"/>
      <c r="ASJ1032" s="673"/>
      <c r="ASK1032" s="673"/>
      <c r="ASL1032" s="673"/>
      <c r="ASM1032" s="673"/>
      <c r="ASN1032" s="673"/>
      <c r="ASO1032" s="673"/>
      <c r="ASP1032" s="673"/>
      <c r="ASQ1032" s="673"/>
      <c r="ASR1032" s="673"/>
      <c r="ASS1032" s="673"/>
      <c r="AST1032" s="673"/>
      <c r="ASU1032" s="673"/>
      <c r="ASV1032" s="673"/>
      <c r="ASW1032" s="673"/>
      <c r="ASX1032" s="673"/>
      <c r="ASY1032" s="673"/>
      <c r="ASZ1032" s="673"/>
      <c r="ATA1032" s="673"/>
      <c r="ATB1032" s="673"/>
      <c r="ATC1032" s="673"/>
      <c r="ATD1032" s="673"/>
      <c r="ATE1032" s="673"/>
      <c r="ATF1032" s="673"/>
      <c r="ATG1032" s="673"/>
      <c r="ATH1032" s="673"/>
      <c r="ATI1032" s="673"/>
      <c r="ATJ1032" s="673"/>
      <c r="ATK1032" s="673"/>
      <c r="ATL1032" s="673"/>
      <c r="ATM1032" s="673"/>
      <c r="ATN1032" s="673"/>
      <c r="ATO1032" s="673"/>
      <c r="ATP1032" s="673"/>
      <c r="ATQ1032" s="673"/>
      <c r="ATR1032" s="673"/>
      <c r="ATS1032" s="673"/>
      <c r="ATT1032" s="673"/>
      <c r="ATU1032" s="673"/>
      <c r="ATV1032" s="673"/>
      <c r="ATW1032" s="673"/>
      <c r="ATX1032" s="673"/>
      <c r="ATY1032" s="673"/>
      <c r="ATZ1032" s="673"/>
      <c r="AUA1032" s="673"/>
      <c r="AUB1032" s="673"/>
      <c r="AUC1032" s="673"/>
      <c r="AUD1032" s="673"/>
      <c r="AUE1032" s="673"/>
      <c r="AUF1032" s="673"/>
      <c r="AUG1032" s="673"/>
      <c r="AUH1032" s="673"/>
      <c r="AUI1032" s="673"/>
      <c r="AUJ1032" s="673"/>
      <c r="AUK1032" s="673"/>
      <c r="AUL1032" s="673"/>
      <c r="AUM1032" s="673"/>
      <c r="AUN1032" s="673"/>
      <c r="AUO1032" s="673"/>
      <c r="AUP1032" s="673"/>
      <c r="AUQ1032" s="673"/>
      <c r="AUR1032" s="673"/>
      <c r="AUS1032" s="673"/>
      <c r="AUT1032" s="673"/>
      <c r="AUU1032" s="673"/>
      <c r="AUV1032" s="673"/>
      <c r="AUW1032" s="673"/>
      <c r="AUX1032" s="673"/>
      <c r="AUY1032" s="673"/>
      <c r="AUZ1032" s="673"/>
      <c r="AVA1032" s="673"/>
      <c r="AVB1032" s="673"/>
      <c r="AVC1032" s="673"/>
      <c r="AVD1032" s="673"/>
      <c r="AVE1032" s="673"/>
      <c r="AVF1032" s="673"/>
      <c r="AVG1032" s="673"/>
      <c r="AVH1032" s="673"/>
      <c r="AVI1032" s="673"/>
      <c r="AVJ1032" s="673"/>
      <c r="AVK1032" s="673"/>
    </row>
    <row r="1033" spans="1:1259">
      <c r="A1033" s="716"/>
      <c r="B1033" s="723">
        <v>44655</v>
      </c>
      <c r="C1033" s="716"/>
      <c r="D1033" s="714" t="s">
        <v>3247</v>
      </c>
      <c r="E1033" s="703" t="s">
        <v>3419</v>
      </c>
      <c r="F1033" s="703"/>
      <c r="G1033" s="703">
        <v>2022</v>
      </c>
      <c r="H1033" s="703"/>
      <c r="I1033" s="703" t="s">
        <v>1699</v>
      </c>
      <c r="J1033" s="718"/>
      <c r="K1033" s="705" t="s">
        <v>5089</v>
      </c>
      <c r="L1033" s="703" t="s">
        <v>3424</v>
      </c>
      <c r="M1033" s="706">
        <v>44652</v>
      </c>
      <c r="N1033" s="706">
        <v>44774</v>
      </c>
      <c r="O1033" s="706"/>
      <c r="P1033" s="704"/>
      <c r="Q1033" s="704"/>
      <c r="R1033" s="704"/>
      <c r="S1033" s="703" t="s">
        <v>1580</v>
      </c>
      <c r="T1033" s="703">
        <v>60</v>
      </c>
      <c r="U1033" s="703"/>
      <c r="V1033" s="703" t="s">
        <v>973</v>
      </c>
      <c r="W1033" s="703">
        <v>400</v>
      </c>
      <c r="X1033" s="707">
        <v>1536</v>
      </c>
      <c r="Y1033" s="539">
        <f t="shared" si="48"/>
        <v>614400</v>
      </c>
      <c r="Z1033" s="680">
        <v>0.55500000000000005</v>
      </c>
      <c r="AA1033" s="681">
        <f t="shared" si="49"/>
        <v>340992.00000000006</v>
      </c>
      <c r="AB1033" s="682"/>
      <c r="AC1033" s="683">
        <v>0</v>
      </c>
      <c r="AD1033" s="692"/>
      <c r="AE1033" s="684"/>
      <c r="AF1033" s="695">
        <f t="shared" si="50"/>
        <v>340992.00000000006</v>
      </c>
      <c r="AG1033" s="676" t="s">
        <v>1073</v>
      </c>
      <c r="AH1033" s="676"/>
      <c r="AI1033" s="685">
        <v>60</v>
      </c>
      <c r="AJ1033" s="676" t="s">
        <v>1592</v>
      </c>
      <c r="AK1033" s="696" t="s">
        <v>50</v>
      </c>
      <c r="AL1033" s="676">
        <v>94544</v>
      </c>
      <c r="AM1033" s="676" t="s">
        <v>52</v>
      </c>
      <c r="AN1033" s="676"/>
      <c r="AO1033" s="676"/>
      <c r="AP1033" s="688"/>
      <c r="AQ1033" s="688" t="s">
        <v>37</v>
      </c>
      <c r="AR1033" s="676"/>
      <c r="AS1033" s="715"/>
      <c r="AT1033" s="715"/>
      <c r="AU1033" s="715"/>
      <c r="AV1033" s="680">
        <v>0.80577777777000004</v>
      </c>
      <c r="AW1033" s="673"/>
      <c r="AX1033" s="673"/>
      <c r="AY1033" s="673"/>
      <c r="AZ1033" s="673"/>
      <c r="BA1033" s="673"/>
      <c r="BB1033" s="673"/>
      <c r="BC1033" s="673"/>
      <c r="BD1033" s="673"/>
      <c r="BE1033" s="673"/>
      <c r="BF1033" s="673"/>
      <c r="BG1033" s="673"/>
      <c r="BH1033" s="673"/>
      <c r="BI1033" s="673"/>
      <c r="BJ1033" s="673"/>
      <c r="BK1033" s="673"/>
      <c r="BL1033" s="673"/>
      <c r="BM1033" s="673"/>
      <c r="BN1033" s="673"/>
      <c r="BO1033" s="673"/>
      <c r="BP1033" s="673"/>
      <c r="BQ1033" s="673"/>
      <c r="BR1033" s="673"/>
      <c r="BS1033" s="673"/>
      <c r="BT1033" s="673"/>
      <c r="BU1033" s="673"/>
      <c r="BV1033" s="673"/>
      <c r="BW1033" s="673"/>
      <c r="BX1033" s="673"/>
      <c r="BY1033" s="673"/>
      <c r="BZ1033" s="673"/>
      <c r="CA1033" s="673"/>
      <c r="CB1033" s="673"/>
      <c r="CC1033" s="673"/>
      <c r="CD1033" s="673"/>
      <c r="CE1033" s="673"/>
      <c r="CF1033" s="673"/>
      <c r="CG1033" s="673"/>
      <c r="CH1033" s="673"/>
      <c r="CI1033" s="673"/>
      <c r="CJ1033" s="673"/>
      <c r="CK1033" s="673"/>
      <c r="CL1033" s="673"/>
      <c r="CM1033" s="673"/>
      <c r="CN1033" s="673"/>
      <c r="CO1033" s="673"/>
      <c r="CP1033" s="673"/>
      <c r="CQ1033" s="673"/>
      <c r="CR1033" s="673"/>
      <c r="CS1033" s="673"/>
      <c r="CT1033" s="673"/>
      <c r="CU1033" s="673"/>
      <c r="CV1033" s="673"/>
      <c r="CW1033" s="673"/>
      <c r="CX1033" s="673"/>
      <c r="CY1033" s="673"/>
      <c r="CZ1033" s="673"/>
      <c r="DA1033" s="673"/>
      <c r="DB1033" s="673"/>
      <c r="DC1033" s="673"/>
      <c r="DD1033" s="673"/>
      <c r="DE1033" s="673"/>
      <c r="DF1033" s="673"/>
      <c r="DG1033" s="673"/>
      <c r="DH1033" s="673"/>
      <c r="DI1033" s="673"/>
      <c r="DJ1033" s="673"/>
      <c r="DK1033" s="673"/>
      <c r="DL1033" s="673"/>
      <c r="DM1033" s="673"/>
      <c r="DN1033" s="673"/>
      <c r="DO1033" s="673"/>
      <c r="DP1033" s="673"/>
      <c r="DQ1033" s="673"/>
      <c r="DR1033" s="673"/>
      <c r="DS1033" s="673"/>
      <c r="DT1033" s="673"/>
      <c r="DU1033" s="673"/>
      <c r="DV1033" s="673"/>
      <c r="DW1033" s="673"/>
      <c r="DX1033" s="673"/>
      <c r="DY1033" s="673"/>
      <c r="DZ1033" s="673"/>
      <c r="EA1033" s="673"/>
      <c r="EB1033" s="673"/>
      <c r="EC1033" s="673"/>
      <c r="ED1033" s="673"/>
      <c r="EE1033" s="673"/>
      <c r="EF1033" s="673"/>
      <c r="EG1033" s="673"/>
      <c r="EH1033" s="673"/>
      <c r="EI1033" s="673"/>
      <c r="EJ1033" s="673"/>
      <c r="EK1033" s="673"/>
      <c r="EL1033" s="673"/>
      <c r="EM1033" s="673"/>
      <c r="EN1033" s="673"/>
      <c r="EO1033" s="673"/>
      <c r="EP1033" s="673"/>
      <c r="EQ1033" s="673"/>
      <c r="ER1033" s="673"/>
      <c r="ES1033" s="673"/>
      <c r="ET1033" s="673"/>
      <c r="EU1033" s="673"/>
      <c r="EV1033" s="673"/>
      <c r="EW1033" s="673"/>
      <c r="EX1033" s="673"/>
      <c r="EY1033" s="673"/>
      <c r="EZ1033" s="673"/>
      <c r="FA1033" s="673"/>
      <c r="FB1033" s="673"/>
      <c r="FC1033" s="673"/>
      <c r="FD1033" s="673"/>
      <c r="FE1033" s="673"/>
      <c r="FF1033" s="673"/>
      <c r="FG1033" s="673"/>
      <c r="FH1033" s="673"/>
      <c r="FI1033" s="673"/>
      <c r="FJ1033" s="673"/>
      <c r="FK1033" s="673"/>
      <c r="FL1033" s="673"/>
      <c r="FM1033" s="673"/>
      <c r="FN1033" s="673"/>
      <c r="FO1033" s="673"/>
      <c r="FP1033" s="673"/>
      <c r="FQ1033" s="673"/>
      <c r="FR1033" s="673"/>
      <c r="FS1033" s="673"/>
      <c r="FT1033" s="673"/>
      <c r="FU1033" s="673"/>
      <c r="FV1033" s="673"/>
      <c r="FW1033" s="673"/>
      <c r="FX1033" s="673"/>
      <c r="FY1033" s="673"/>
      <c r="FZ1033" s="673"/>
      <c r="GA1033" s="673"/>
      <c r="GB1033" s="673"/>
      <c r="GC1033" s="673"/>
      <c r="GD1033" s="673"/>
      <c r="GE1033" s="673"/>
      <c r="GF1033" s="673"/>
      <c r="GG1033" s="673"/>
      <c r="GH1033" s="673"/>
      <c r="GI1033" s="673"/>
      <c r="GJ1033" s="673"/>
      <c r="GK1033" s="673"/>
      <c r="GL1033" s="673"/>
      <c r="GM1033" s="673"/>
      <c r="GN1033" s="673"/>
      <c r="GO1033" s="673"/>
      <c r="GP1033" s="673"/>
      <c r="GQ1033" s="673"/>
      <c r="GR1033" s="673"/>
      <c r="GS1033" s="673"/>
      <c r="GT1033" s="673"/>
      <c r="GU1033" s="673"/>
      <c r="GV1033" s="673"/>
      <c r="GW1033" s="673"/>
      <c r="GX1033" s="673"/>
      <c r="GY1033" s="673"/>
      <c r="GZ1033" s="673"/>
      <c r="HA1033" s="673"/>
      <c r="HB1033" s="673"/>
      <c r="HC1033" s="673"/>
      <c r="HD1033" s="673"/>
      <c r="HE1033" s="673"/>
      <c r="HF1033" s="673"/>
      <c r="HG1033" s="673"/>
      <c r="HH1033" s="673"/>
      <c r="HI1033" s="673"/>
      <c r="HJ1033" s="673"/>
      <c r="HK1033" s="673"/>
      <c r="HL1033" s="673"/>
      <c r="HM1033" s="673"/>
      <c r="HN1033" s="673"/>
      <c r="HO1033" s="673"/>
      <c r="HP1033" s="673"/>
      <c r="HQ1033" s="673"/>
      <c r="HR1033" s="673"/>
      <c r="HS1033" s="673"/>
      <c r="HT1033" s="673"/>
      <c r="HU1033" s="673"/>
      <c r="HV1033" s="673"/>
      <c r="HW1033" s="673"/>
      <c r="HX1033" s="673"/>
      <c r="HY1033" s="673"/>
      <c r="HZ1033" s="673"/>
      <c r="IA1033" s="673"/>
      <c r="IB1033" s="673"/>
      <c r="IC1033" s="673"/>
      <c r="ID1033" s="673"/>
      <c r="IE1033" s="673"/>
      <c r="IF1033" s="673"/>
      <c r="IG1033" s="673"/>
      <c r="IH1033" s="673"/>
      <c r="II1033" s="673"/>
      <c r="IJ1033" s="673"/>
      <c r="IK1033" s="673"/>
      <c r="IL1033" s="673"/>
      <c r="IM1033" s="673"/>
      <c r="IN1033" s="673"/>
      <c r="IO1033" s="673"/>
      <c r="IP1033" s="673"/>
      <c r="IQ1033" s="673"/>
      <c r="IR1033" s="673"/>
      <c r="IS1033" s="673"/>
      <c r="IT1033" s="673"/>
      <c r="IU1033" s="673"/>
      <c r="IV1033" s="673"/>
      <c r="IW1033" s="673"/>
      <c r="IX1033" s="673"/>
      <c r="IY1033" s="673"/>
      <c r="IZ1033" s="673"/>
      <c r="JA1033" s="673"/>
      <c r="JB1033" s="673"/>
      <c r="JC1033" s="673"/>
      <c r="JD1033" s="673"/>
      <c r="JE1033" s="673"/>
      <c r="JF1033" s="673"/>
      <c r="JG1033" s="673"/>
      <c r="JH1033" s="673"/>
      <c r="JI1033" s="673"/>
      <c r="JJ1033" s="673"/>
      <c r="JK1033" s="673"/>
      <c r="JL1033" s="673"/>
      <c r="JM1033" s="673"/>
      <c r="JN1033" s="673"/>
      <c r="JO1033" s="673"/>
      <c r="JP1033" s="673"/>
      <c r="JQ1033" s="673"/>
      <c r="JR1033" s="673"/>
      <c r="JS1033" s="673"/>
      <c r="JT1033" s="673"/>
      <c r="JU1033" s="673"/>
      <c r="JV1033" s="673"/>
      <c r="JW1033" s="673"/>
      <c r="JX1033" s="673"/>
      <c r="JY1033" s="673"/>
      <c r="JZ1033" s="673"/>
      <c r="KA1033" s="673"/>
      <c r="KB1033" s="673"/>
      <c r="KC1033" s="673"/>
      <c r="KD1033" s="673"/>
      <c r="KE1033" s="673"/>
      <c r="KF1033" s="673"/>
      <c r="KG1033" s="673"/>
      <c r="KH1033" s="673"/>
      <c r="KI1033" s="673"/>
      <c r="KJ1033" s="673"/>
      <c r="KK1033" s="673"/>
      <c r="KL1033" s="673"/>
      <c r="KM1033" s="673"/>
      <c r="KN1033" s="673"/>
      <c r="KO1033" s="673"/>
      <c r="KP1033" s="673"/>
      <c r="KQ1033" s="673"/>
      <c r="KR1033" s="673"/>
      <c r="KS1033" s="673"/>
      <c r="KT1033" s="673"/>
      <c r="KU1033" s="673"/>
      <c r="KV1033" s="673"/>
      <c r="KW1033" s="673"/>
      <c r="KX1033" s="673"/>
      <c r="KY1033" s="673"/>
      <c r="KZ1033" s="673"/>
      <c r="LA1033" s="673"/>
      <c r="LB1033" s="673"/>
      <c r="LC1033" s="673"/>
      <c r="LD1033" s="673"/>
      <c r="LE1033" s="673"/>
      <c r="LF1033" s="673"/>
      <c r="LG1033" s="673"/>
      <c r="LH1033" s="673"/>
      <c r="LI1033" s="673"/>
      <c r="LJ1033" s="673"/>
      <c r="LK1033" s="673"/>
      <c r="LL1033" s="673"/>
      <c r="LM1033" s="673"/>
      <c r="LN1033" s="673"/>
      <c r="LO1033" s="673"/>
      <c r="LP1033" s="673"/>
      <c r="LQ1033" s="673"/>
      <c r="LR1033" s="673"/>
      <c r="LS1033" s="673"/>
      <c r="LT1033" s="673"/>
      <c r="LU1033" s="673"/>
      <c r="LV1033" s="673"/>
      <c r="LW1033" s="673"/>
      <c r="LX1033" s="673"/>
      <c r="LY1033" s="673"/>
      <c r="LZ1033" s="673"/>
      <c r="MA1033" s="673"/>
      <c r="MB1033" s="673"/>
      <c r="MC1033" s="673"/>
      <c r="MD1033" s="673"/>
      <c r="ME1033" s="673"/>
      <c r="MF1033" s="673"/>
      <c r="MG1033" s="673"/>
      <c r="MH1033" s="673"/>
      <c r="MI1033" s="673"/>
      <c r="MJ1033" s="673"/>
      <c r="MK1033" s="673"/>
      <c r="ML1033" s="673"/>
      <c r="MM1033" s="673"/>
      <c r="MN1033" s="673"/>
      <c r="MO1033" s="673"/>
      <c r="MP1033" s="673"/>
      <c r="MQ1033" s="673"/>
      <c r="MR1033" s="673"/>
      <c r="MS1033" s="673"/>
      <c r="MT1033" s="673"/>
      <c r="MU1033" s="673"/>
      <c r="MV1033" s="673"/>
      <c r="MW1033" s="673"/>
      <c r="MX1033" s="673"/>
      <c r="MY1033" s="673"/>
      <c r="MZ1033" s="673"/>
      <c r="NA1033" s="673"/>
      <c r="NB1033" s="673"/>
      <c r="NC1033" s="673"/>
      <c r="ND1033" s="673"/>
      <c r="NE1033" s="673"/>
      <c r="NF1033" s="673"/>
      <c r="NG1033" s="673"/>
      <c r="NH1033" s="673"/>
      <c r="NI1033" s="673"/>
      <c r="NJ1033" s="673"/>
      <c r="NK1033" s="673"/>
      <c r="NL1033" s="673"/>
      <c r="NM1033" s="673"/>
      <c r="NN1033" s="673"/>
      <c r="NO1033" s="673"/>
      <c r="NP1033" s="673"/>
      <c r="NQ1033" s="673"/>
      <c r="NR1033" s="673"/>
      <c r="NS1033" s="673"/>
      <c r="NT1033" s="673"/>
      <c r="NU1033" s="673"/>
      <c r="NV1033" s="673"/>
      <c r="NW1033" s="673"/>
      <c r="NX1033" s="673"/>
      <c r="NY1033" s="673"/>
      <c r="NZ1033" s="673"/>
      <c r="OA1033" s="673"/>
      <c r="OB1033" s="673"/>
      <c r="OC1033" s="673"/>
      <c r="OD1033" s="673"/>
      <c r="OE1033" s="673"/>
      <c r="OF1033" s="673"/>
      <c r="OG1033" s="673"/>
      <c r="OH1033" s="673"/>
      <c r="OI1033" s="673"/>
      <c r="OJ1033" s="673"/>
      <c r="OK1033" s="673"/>
      <c r="OL1033" s="673"/>
      <c r="OM1033" s="673"/>
      <c r="ON1033" s="673"/>
      <c r="OO1033" s="673"/>
      <c r="OP1033" s="673"/>
      <c r="OQ1033" s="673"/>
      <c r="OR1033" s="673"/>
      <c r="OS1033" s="673"/>
      <c r="OT1033" s="673"/>
      <c r="OU1033" s="673"/>
      <c r="OV1033" s="673"/>
      <c r="OW1033" s="673"/>
      <c r="OX1033" s="673"/>
      <c r="OY1033" s="673"/>
      <c r="OZ1033" s="673"/>
      <c r="PA1033" s="673"/>
      <c r="PB1033" s="673"/>
      <c r="PC1033" s="673"/>
      <c r="PD1033" s="673"/>
      <c r="PE1033" s="673"/>
      <c r="PF1033" s="673"/>
      <c r="PG1033" s="673"/>
      <c r="PH1033" s="673"/>
      <c r="PI1033" s="673"/>
      <c r="PJ1033" s="673"/>
      <c r="PK1033" s="673"/>
      <c r="PL1033" s="673"/>
      <c r="PM1033" s="673"/>
      <c r="PN1033" s="673"/>
      <c r="PO1033" s="673"/>
      <c r="PP1033" s="673"/>
      <c r="PQ1033" s="673"/>
      <c r="PR1033" s="673"/>
      <c r="PS1033" s="673"/>
      <c r="PT1033" s="673"/>
      <c r="PU1033" s="673"/>
      <c r="PV1033" s="673"/>
      <c r="PW1033" s="673"/>
      <c r="PX1033" s="673"/>
      <c r="PY1033" s="673"/>
      <c r="PZ1033" s="673"/>
      <c r="QA1033" s="673"/>
      <c r="QB1033" s="673"/>
      <c r="QC1033" s="673"/>
      <c r="QD1033" s="673"/>
      <c r="QE1033" s="673"/>
      <c r="QF1033" s="673"/>
      <c r="QG1033" s="673"/>
      <c r="QH1033" s="673"/>
      <c r="QI1033" s="673"/>
      <c r="QJ1033" s="673"/>
      <c r="QK1033" s="673"/>
      <c r="QL1033" s="673"/>
      <c r="QM1033" s="673"/>
      <c r="QN1033" s="673"/>
      <c r="QO1033" s="673"/>
      <c r="QP1033" s="673"/>
      <c r="QQ1033" s="673"/>
      <c r="QR1033" s="673"/>
      <c r="QS1033" s="673"/>
      <c r="QT1033" s="673"/>
      <c r="QU1033" s="673"/>
      <c r="QV1033" s="673"/>
      <c r="QW1033" s="673"/>
      <c r="QX1033" s="673"/>
      <c r="QY1033" s="673"/>
      <c r="QZ1033" s="673"/>
      <c r="RA1033" s="673"/>
      <c r="RB1033" s="673"/>
      <c r="RC1033" s="673"/>
      <c r="RD1033" s="673"/>
      <c r="RE1033" s="673"/>
      <c r="RF1033" s="673"/>
      <c r="RG1033" s="673"/>
      <c r="RH1033" s="673"/>
      <c r="RI1033" s="673"/>
      <c r="RJ1033" s="673"/>
      <c r="RK1033" s="673"/>
      <c r="RL1033" s="673"/>
      <c r="RM1033" s="673"/>
      <c r="RN1033" s="673"/>
      <c r="RO1033" s="673"/>
      <c r="RP1033" s="673"/>
      <c r="RQ1033" s="673"/>
      <c r="RR1033" s="673"/>
      <c r="RS1033" s="673"/>
      <c r="RT1033" s="673"/>
      <c r="RU1033" s="673"/>
      <c r="RV1033" s="673"/>
      <c r="RW1033" s="673"/>
      <c r="RX1033" s="673"/>
      <c r="RY1033" s="673"/>
      <c r="RZ1033" s="673"/>
      <c r="SA1033" s="673"/>
      <c r="SB1033" s="673"/>
      <c r="SC1033" s="673"/>
      <c r="SD1033" s="673"/>
      <c r="SE1033" s="673"/>
      <c r="SF1033" s="673"/>
      <c r="SG1033" s="673"/>
      <c r="SH1033" s="673"/>
      <c r="SI1033" s="673"/>
      <c r="SJ1033" s="673"/>
      <c r="SK1033" s="673"/>
      <c r="SL1033" s="673"/>
      <c r="SM1033" s="673"/>
      <c r="SN1033" s="673"/>
      <c r="SO1033" s="673"/>
      <c r="SP1033" s="673"/>
      <c r="SQ1033" s="673"/>
      <c r="SR1033" s="673"/>
      <c r="SS1033" s="673"/>
      <c r="ST1033" s="673"/>
      <c r="SU1033" s="673"/>
      <c r="SV1033" s="673"/>
      <c r="SW1033" s="673"/>
      <c r="SX1033" s="673"/>
      <c r="SY1033" s="673"/>
      <c r="SZ1033" s="673"/>
      <c r="TA1033" s="673"/>
      <c r="TB1033" s="673"/>
      <c r="TC1033" s="673"/>
      <c r="TD1033" s="673"/>
      <c r="TE1033" s="673"/>
      <c r="TF1033" s="673"/>
      <c r="TG1033" s="673"/>
      <c r="TH1033" s="673"/>
      <c r="TI1033" s="673"/>
      <c r="TJ1033" s="673"/>
      <c r="TK1033" s="673"/>
      <c r="TL1033" s="673"/>
      <c r="TM1033" s="673"/>
      <c r="TN1033" s="673"/>
      <c r="TO1033" s="673"/>
      <c r="TP1033" s="673"/>
      <c r="TQ1033" s="673"/>
      <c r="TR1033" s="673"/>
      <c r="TS1033" s="673"/>
      <c r="TT1033" s="673"/>
      <c r="TU1033" s="673"/>
      <c r="TV1033" s="673"/>
      <c r="TW1033" s="673"/>
      <c r="TX1033" s="673"/>
      <c r="TY1033" s="673"/>
      <c r="TZ1033" s="673"/>
      <c r="UA1033" s="673"/>
      <c r="UB1033" s="673"/>
      <c r="UC1033" s="673"/>
      <c r="UD1033" s="673"/>
      <c r="UE1033" s="673"/>
      <c r="UF1033" s="673"/>
      <c r="UG1033" s="673"/>
      <c r="UH1033" s="673"/>
      <c r="UI1033" s="673"/>
      <c r="UJ1033" s="673"/>
      <c r="UK1033" s="673"/>
      <c r="UL1033" s="673"/>
      <c r="UM1033" s="673"/>
      <c r="UN1033" s="673"/>
      <c r="UO1033" s="673"/>
      <c r="UP1033" s="673"/>
      <c r="UQ1033" s="673"/>
      <c r="UR1033" s="673"/>
      <c r="US1033" s="673"/>
      <c r="UT1033" s="673"/>
      <c r="UU1033" s="673"/>
      <c r="UV1033" s="673"/>
      <c r="UW1033" s="673"/>
      <c r="UX1033" s="673"/>
      <c r="UY1033" s="673"/>
      <c r="UZ1033" s="673"/>
      <c r="VA1033" s="673"/>
      <c r="VB1033" s="673"/>
      <c r="VC1033" s="673"/>
      <c r="VD1033" s="673"/>
      <c r="VE1033" s="673"/>
      <c r="VF1033" s="673"/>
      <c r="VG1033" s="673"/>
      <c r="VH1033" s="673"/>
      <c r="VI1033" s="673"/>
      <c r="VJ1033" s="673"/>
      <c r="VK1033" s="673"/>
      <c r="VL1033" s="673"/>
      <c r="VM1033" s="673"/>
      <c r="VN1033" s="673"/>
      <c r="VO1033" s="673"/>
      <c r="VP1033" s="673"/>
      <c r="VQ1033" s="673"/>
      <c r="VR1033" s="673"/>
      <c r="VS1033" s="673"/>
      <c r="VT1033" s="673"/>
      <c r="VU1033" s="673"/>
      <c r="VV1033" s="673"/>
      <c r="VW1033" s="673"/>
      <c r="VX1033" s="673"/>
      <c r="VY1033" s="673"/>
      <c r="VZ1033" s="673"/>
      <c r="WA1033" s="673"/>
      <c r="WB1033" s="673"/>
      <c r="WC1033" s="673"/>
      <c r="WD1033" s="673"/>
      <c r="WE1033" s="673"/>
      <c r="WF1033" s="673"/>
      <c r="WG1033" s="673"/>
      <c r="WH1033" s="673"/>
      <c r="WI1033" s="673"/>
      <c r="WJ1033" s="673"/>
      <c r="WK1033" s="673"/>
      <c r="WL1033" s="673"/>
      <c r="WM1033" s="673"/>
      <c r="WN1033" s="673"/>
      <c r="WO1033" s="673"/>
      <c r="WP1033" s="673"/>
      <c r="WQ1033" s="673"/>
      <c r="WR1033" s="673"/>
      <c r="WS1033" s="673"/>
      <c r="WT1033" s="673"/>
      <c r="WU1033" s="673"/>
      <c r="WV1033" s="673"/>
      <c r="WW1033" s="673"/>
      <c r="WX1033" s="673"/>
      <c r="WY1033" s="673"/>
      <c r="WZ1033" s="673"/>
      <c r="XA1033" s="673"/>
      <c r="XB1033" s="673"/>
      <c r="XC1033" s="673"/>
      <c r="XD1033" s="673"/>
      <c r="XE1033" s="673"/>
      <c r="XF1033" s="673"/>
      <c r="XG1033" s="673"/>
      <c r="XH1033" s="673"/>
      <c r="XI1033" s="673"/>
      <c r="XJ1033" s="673"/>
      <c r="XK1033" s="673"/>
      <c r="XL1033" s="673"/>
      <c r="XM1033" s="673"/>
      <c r="XN1033" s="673"/>
      <c r="XO1033" s="673"/>
      <c r="XP1033" s="673"/>
      <c r="XQ1033" s="673"/>
      <c r="XR1033" s="673"/>
      <c r="XS1033" s="673"/>
      <c r="XT1033" s="673"/>
      <c r="XU1033" s="673"/>
      <c r="XV1033" s="673"/>
      <c r="XW1033" s="673"/>
      <c r="XX1033" s="673"/>
      <c r="XY1033" s="673"/>
      <c r="XZ1033" s="673"/>
      <c r="YA1033" s="673"/>
      <c r="YB1033" s="673"/>
      <c r="YC1033" s="673"/>
      <c r="YD1033" s="673"/>
      <c r="YE1033" s="673"/>
      <c r="YF1033" s="673"/>
      <c r="YG1033" s="673"/>
      <c r="YH1033" s="673"/>
      <c r="YI1033" s="673"/>
      <c r="YJ1033" s="673"/>
      <c r="YK1033" s="673"/>
      <c r="YL1033" s="673"/>
      <c r="YM1033" s="673"/>
      <c r="YN1033" s="673"/>
      <c r="YO1033" s="673"/>
      <c r="YP1033" s="673"/>
      <c r="YQ1033" s="673"/>
      <c r="YR1033" s="673"/>
      <c r="YS1033" s="673"/>
      <c r="YT1033" s="673"/>
      <c r="YU1033" s="673"/>
      <c r="YV1033" s="673"/>
      <c r="YW1033" s="673"/>
      <c r="YX1033" s="673"/>
      <c r="YY1033" s="673"/>
      <c r="YZ1033" s="673"/>
      <c r="ZA1033" s="673"/>
      <c r="ZB1033" s="673"/>
      <c r="ZC1033" s="673"/>
      <c r="ZD1033" s="673"/>
      <c r="ZE1033" s="673"/>
      <c r="ZF1033" s="673"/>
      <c r="ZG1033" s="673"/>
      <c r="ZH1033" s="673"/>
      <c r="ZI1033" s="673"/>
      <c r="ZJ1033" s="673"/>
      <c r="ZK1033" s="673"/>
      <c r="ZL1033" s="673"/>
      <c r="ZM1033" s="673"/>
      <c r="ZN1033" s="673"/>
      <c r="ZO1033" s="673"/>
      <c r="ZP1033" s="673"/>
      <c r="ZQ1033" s="673"/>
      <c r="ZR1033" s="673"/>
      <c r="ZS1033" s="673"/>
      <c r="ZT1033" s="673"/>
      <c r="ZU1033" s="673"/>
      <c r="ZV1033" s="673"/>
      <c r="ZW1033" s="673"/>
      <c r="ZX1033" s="673"/>
      <c r="ZY1033" s="673"/>
      <c r="ZZ1033" s="673"/>
      <c r="AAA1033" s="673"/>
      <c r="AAB1033" s="673"/>
      <c r="AAC1033" s="673"/>
      <c r="AAD1033" s="673"/>
      <c r="AAE1033" s="673"/>
      <c r="AAF1033" s="673"/>
      <c r="AAG1033" s="673"/>
      <c r="AAH1033" s="673"/>
      <c r="AAI1033" s="673"/>
      <c r="AAJ1033" s="673"/>
      <c r="AAK1033" s="673"/>
      <c r="AAL1033" s="673"/>
      <c r="AAM1033" s="673"/>
      <c r="AAN1033" s="673"/>
      <c r="AAO1033" s="673"/>
      <c r="AAP1033" s="673"/>
      <c r="AAQ1033" s="673"/>
      <c r="AAR1033" s="673"/>
      <c r="AAS1033" s="673"/>
      <c r="AAT1033" s="673"/>
      <c r="AAU1033" s="673"/>
      <c r="AAV1033" s="673"/>
      <c r="AAW1033" s="673"/>
      <c r="AAX1033" s="673"/>
      <c r="AAY1033" s="673"/>
      <c r="AAZ1033" s="673"/>
      <c r="ABA1033" s="673"/>
      <c r="ABB1033" s="673"/>
      <c r="ABC1033" s="673"/>
      <c r="ABD1033" s="673"/>
      <c r="ABE1033" s="673"/>
      <c r="ABF1033" s="673"/>
      <c r="ABG1033" s="673"/>
      <c r="ABH1033" s="673"/>
      <c r="ABI1033" s="673"/>
      <c r="ABJ1033" s="673"/>
      <c r="ABK1033" s="673"/>
      <c r="ABL1033" s="673"/>
      <c r="ABM1033" s="673"/>
      <c r="ABN1033" s="673"/>
      <c r="ABO1033" s="673"/>
      <c r="ABP1033" s="673"/>
      <c r="ABQ1033" s="673"/>
      <c r="ABR1033" s="673"/>
      <c r="ABS1033" s="673"/>
      <c r="ABT1033" s="673"/>
      <c r="ABU1033" s="673"/>
      <c r="ABV1033" s="673"/>
      <c r="ABW1033" s="673"/>
      <c r="ABX1033" s="673"/>
      <c r="ABY1033" s="673"/>
      <c r="ABZ1033" s="673"/>
      <c r="ACA1033" s="673"/>
      <c r="ACB1033" s="673"/>
      <c r="ACC1033" s="673"/>
      <c r="ACD1033" s="673"/>
      <c r="ACE1033" s="673"/>
      <c r="ACF1033" s="673"/>
      <c r="ACG1033" s="673"/>
      <c r="ACH1033" s="673"/>
      <c r="ACI1033" s="673"/>
      <c r="ACJ1033" s="673"/>
      <c r="ACK1033" s="673"/>
      <c r="ACL1033" s="673"/>
      <c r="ACM1033" s="673"/>
      <c r="ACN1033" s="673"/>
      <c r="ACO1033" s="673"/>
      <c r="ACP1033" s="673"/>
      <c r="ACQ1033" s="673"/>
      <c r="ACR1033" s="673"/>
      <c r="ACS1033" s="673"/>
      <c r="ACT1033" s="673"/>
      <c r="ACU1033" s="673"/>
      <c r="ACV1033" s="673"/>
      <c r="ACW1033" s="673"/>
      <c r="ACX1033" s="673"/>
      <c r="ACY1033" s="673"/>
      <c r="ACZ1033" s="673"/>
      <c r="ADA1033" s="673"/>
      <c r="ADB1033" s="673"/>
      <c r="ADC1033" s="673"/>
      <c r="ADD1033" s="673"/>
      <c r="ADE1033" s="673"/>
      <c r="ADF1033" s="673"/>
      <c r="ADG1033" s="673"/>
      <c r="ADH1033" s="673"/>
      <c r="ADI1033" s="673"/>
      <c r="ADJ1033" s="673"/>
      <c r="ADK1033" s="673"/>
      <c r="ADL1033" s="673"/>
      <c r="ADM1033" s="673"/>
      <c r="ADN1033" s="673"/>
      <c r="ADO1033" s="673"/>
      <c r="ADP1033" s="673"/>
      <c r="ADQ1033" s="673"/>
      <c r="ADR1033" s="673"/>
      <c r="ADS1033" s="673"/>
      <c r="ADT1033" s="673"/>
      <c r="ADU1033" s="673"/>
      <c r="ADV1033" s="673"/>
      <c r="ADW1033" s="673"/>
      <c r="ADX1033" s="673"/>
      <c r="ADY1033" s="673"/>
      <c r="ADZ1033" s="673"/>
      <c r="AEA1033" s="673"/>
      <c r="AEB1033" s="673"/>
      <c r="AEC1033" s="673"/>
      <c r="AED1033" s="673"/>
      <c r="AEE1033" s="673"/>
      <c r="AEF1033" s="673"/>
      <c r="AEG1033" s="673"/>
      <c r="AEH1033" s="673"/>
      <c r="AEI1033" s="673"/>
      <c r="AEJ1033" s="673"/>
      <c r="AEK1033" s="673"/>
      <c r="AEL1033" s="673"/>
      <c r="AEM1033" s="673"/>
      <c r="AEN1033" s="673"/>
      <c r="AEO1033" s="673"/>
      <c r="AEP1033" s="673"/>
      <c r="AEQ1033" s="673"/>
      <c r="AER1033" s="673"/>
      <c r="AES1033" s="673"/>
      <c r="AET1033" s="673"/>
      <c r="AEU1033" s="673"/>
      <c r="AEV1033" s="673"/>
      <c r="AEW1033" s="673"/>
      <c r="AEX1033" s="673"/>
      <c r="AEY1033" s="673"/>
      <c r="AEZ1033" s="673"/>
      <c r="AFA1033" s="673"/>
      <c r="AFB1033" s="673"/>
      <c r="AFC1033" s="673"/>
      <c r="AFD1033" s="673"/>
      <c r="AFE1033" s="673"/>
      <c r="AFF1033" s="673"/>
      <c r="AFG1033" s="673"/>
      <c r="AFH1033" s="673"/>
      <c r="AFI1033" s="673"/>
      <c r="AFJ1033" s="673"/>
      <c r="AFK1033" s="673"/>
      <c r="AFL1033" s="673"/>
      <c r="AFM1033" s="673"/>
      <c r="AFN1033" s="673"/>
      <c r="AFO1033" s="673"/>
      <c r="AFP1033" s="673"/>
      <c r="AFQ1033" s="673"/>
      <c r="AFR1033" s="673"/>
      <c r="AFS1033" s="673"/>
      <c r="AFT1033" s="673"/>
      <c r="AFU1033" s="673"/>
      <c r="AFV1033" s="673"/>
      <c r="AFW1033" s="673"/>
      <c r="AFX1033" s="673"/>
      <c r="AFY1033" s="673"/>
      <c r="AFZ1033" s="673"/>
      <c r="AGA1033" s="673"/>
      <c r="AGB1033" s="673"/>
      <c r="AGC1033" s="673"/>
      <c r="AGD1033" s="673"/>
      <c r="AGE1033" s="673"/>
      <c r="AGF1033" s="673"/>
      <c r="AGG1033" s="673"/>
      <c r="AGH1033" s="673"/>
      <c r="AGI1033" s="673"/>
      <c r="AGJ1033" s="673"/>
      <c r="AGK1033" s="673"/>
      <c r="AGL1033" s="673"/>
      <c r="AGM1033" s="673"/>
      <c r="AGN1033" s="673"/>
      <c r="AGO1033" s="673"/>
      <c r="AGP1033" s="673"/>
      <c r="AGQ1033" s="673"/>
      <c r="AGR1033" s="673"/>
      <c r="AGS1033" s="673"/>
      <c r="AGT1033" s="673"/>
      <c r="AGU1033" s="673"/>
      <c r="AGV1033" s="673"/>
      <c r="AGW1033" s="673"/>
      <c r="AGX1033" s="673"/>
      <c r="AGY1033" s="673"/>
      <c r="AGZ1033" s="673"/>
      <c r="AHA1033" s="673"/>
      <c r="AHB1033" s="673"/>
      <c r="AHC1033" s="673"/>
      <c r="AHD1033" s="673"/>
      <c r="AHE1033" s="673"/>
      <c r="AHF1033" s="673"/>
      <c r="AHG1033" s="673"/>
      <c r="AHH1033" s="673"/>
      <c r="AHI1033" s="673"/>
      <c r="AHJ1033" s="673"/>
      <c r="AHK1033" s="673"/>
      <c r="AHL1033" s="673"/>
      <c r="AHM1033" s="673"/>
      <c r="AHN1033" s="673"/>
      <c r="AHO1033" s="673"/>
      <c r="AHP1033" s="673"/>
      <c r="AHQ1033" s="673"/>
      <c r="AHR1033" s="673"/>
      <c r="AHS1033" s="673"/>
      <c r="AHT1033" s="673"/>
      <c r="AHU1033" s="673"/>
      <c r="AHV1033" s="673"/>
      <c r="AHW1033" s="673"/>
      <c r="AHX1033" s="673"/>
      <c r="AHY1033" s="673"/>
      <c r="AHZ1033" s="673"/>
      <c r="AIA1033" s="673"/>
      <c r="AIB1033" s="673"/>
      <c r="AIC1033" s="673"/>
      <c r="AID1033" s="673"/>
      <c r="AIE1033" s="673"/>
      <c r="AIF1033" s="673"/>
      <c r="AIG1033" s="673"/>
      <c r="AIH1033" s="673"/>
      <c r="AII1033" s="673"/>
      <c r="AIJ1033" s="673"/>
      <c r="AIK1033" s="673"/>
      <c r="AIL1033" s="673"/>
      <c r="AIM1033" s="673"/>
      <c r="AIN1033" s="673"/>
      <c r="AIO1033" s="673"/>
      <c r="AIP1033" s="673"/>
      <c r="AIQ1033" s="673"/>
      <c r="AIR1033" s="673"/>
      <c r="AIS1033" s="673"/>
      <c r="AIT1033" s="673"/>
      <c r="AIU1033" s="673"/>
      <c r="AIV1033" s="673"/>
      <c r="AIW1033" s="673"/>
      <c r="AIX1033" s="673"/>
      <c r="AIY1033" s="673"/>
      <c r="AIZ1033" s="673"/>
      <c r="AJA1033" s="673"/>
      <c r="AJB1033" s="673"/>
      <c r="AJC1033" s="673"/>
      <c r="AJD1033" s="673"/>
      <c r="AJE1033" s="673"/>
      <c r="AJF1033" s="673"/>
      <c r="AJG1033" s="673"/>
      <c r="AJH1033" s="673"/>
      <c r="AJI1033" s="673"/>
      <c r="AJJ1033" s="673"/>
      <c r="AJK1033" s="673"/>
      <c r="AJL1033" s="673"/>
      <c r="AJM1033" s="673"/>
      <c r="AJN1033" s="673"/>
      <c r="AJO1033" s="673"/>
      <c r="AJP1033" s="673"/>
      <c r="AJQ1033" s="673"/>
      <c r="AJR1033" s="673"/>
      <c r="AJS1033" s="673"/>
      <c r="AJT1033" s="673"/>
      <c r="AJU1033" s="673"/>
      <c r="AJV1033" s="673"/>
      <c r="AJW1033" s="673"/>
      <c r="AJX1033" s="673"/>
      <c r="AJY1033" s="673"/>
      <c r="AJZ1033" s="673"/>
      <c r="AKA1033" s="673"/>
      <c r="AKB1033" s="673"/>
      <c r="AKC1033" s="673"/>
      <c r="AKD1033" s="673"/>
      <c r="AKE1033" s="673"/>
      <c r="AKF1033" s="673"/>
      <c r="AKG1033" s="673"/>
      <c r="AKH1033" s="673"/>
      <c r="AKI1033" s="673"/>
      <c r="AKJ1033" s="673"/>
      <c r="AKK1033" s="673"/>
      <c r="AKL1033" s="673"/>
      <c r="AKM1033" s="673"/>
      <c r="AKN1033" s="673"/>
      <c r="AKO1033" s="673"/>
      <c r="AKP1033" s="673"/>
      <c r="AKQ1033" s="673"/>
      <c r="AKR1033" s="673"/>
      <c r="AKS1033" s="673"/>
      <c r="AKT1033" s="673"/>
      <c r="AKU1033" s="673"/>
      <c r="AKV1033" s="673"/>
      <c r="AKW1033" s="673"/>
      <c r="AKX1033" s="673"/>
      <c r="AKY1033" s="673"/>
      <c r="AKZ1033" s="673"/>
      <c r="ALA1033" s="673"/>
      <c r="ALB1033" s="673"/>
      <c r="ALC1033" s="673"/>
      <c r="ALD1033" s="673"/>
      <c r="ALE1033" s="673"/>
      <c r="ALF1033" s="673"/>
      <c r="ALG1033" s="673"/>
      <c r="ALH1033" s="673"/>
      <c r="ALI1033" s="673"/>
      <c r="ALJ1033" s="673"/>
      <c r="ALK1033" s="673"/>
      <c r="ALL1033" s="673"/>
      <c r="ALM1033" s="673"/>
      <c r="ALN1033" s="673"/>
      <c r="ALO1033" s="673"/>
      <c r="ALP1033" s="673"/>
      <c r="ALQ1033" s="673"/>
      <c r="ALR1033" s="673"/>
      <c r="ALS1033" s="673"/>
      <c r="ALT1033" s="673"/>
      <c r="ALU1033" s="673"/>
      <c r="ALV1033" s="673"/>
      <c r="ALW1033" s="673"/>
      <c r="ALX1033" s="673"/>
      <c r="ALY1033" s="673"/>
      <c r="ALZ1033" s="673"/>
      <c r="AMA1033" s="673"/>
      <c r="AMB1033" s="673"/>
      <c r="AMC1033" s="673"/>
      <c r="AMD1033" s="673"/>
      <c r="AME1033" s="673"/>
      <c r="AMF1033" s="673"/>
      <c r="AMG1033" s="673"/>
      <c r="AMH1033" s="673"/>
      <c r="AMI1033" s="673"/>
      <c r="AMJ1033" s="673"/>
      <c r="AMK1033" s="673"/>
      <c r="AML1033" s="673"/>
      <c r="AMM1033" s="673"/>
      <c r="AMN1033" s="673"/>
      <c r="AMO1033" s="673"/>
      <c r="AMP1033" s="673"/>
      <c r="AMQ1033" s="673"/>
      <c r="AMR1033" s="673"/>
      <c r="AMS1033" s="673"/>
      <c r="AMT1033" s="673"/>
      <c r="AMU1033" s="673"/>
      <c r="AMV1033" s="673"/>
      <c r="AMW1033" s="673"/>
      <c r="AMX1033" s="673"/>
      <c r="AMY1033" s="673"/>
      <c r="AMZ1033" s="673"/>
      <c r="ANA1033" s="673"/>
      <c r="ANB1033" s="673"/>
      <c r="ANC1033" s="673"/>
      <c r="AND1033" s="673"/>
      <c r="ANE1033" s="673"/>
      <c r="ANF1033" s="673"/>
      <c r="ANG1033" s="673"/>
      <c r="ANH1033" s="673"/>
      <c r="ANI1033" s="673"/>
      <c r="ANJ1033" s="673"/>
      <c r="ANK1033" s="673"/>
      <c r="ANL1033" s="673"/>
      <c r="ANM1033" s="673"/>
      <c r="ANN1033" s="673"/>
      <c r="ANO1033" s="673"/>
      <c r="ANP1033" s="673"/>
      <c r="ANQ1033" s="673"/>
      <c r="ANR1033" s="673"/>
      <c r="ANS1033" s="673"/>
      <c r="ANT1033" s="673"/>
      <c r="ANU1033" s="673"/>
      <c r="ANV1033" s="673"/>
      <c r="ANW1033" s="673"/>
      <c r="ANX1033" s="673"/>
      <c r="ANY1033" s="673"/>
      <c r="ANZ1033" s="673"/>
      <c r="AOA1033" s="673"/>
      <c r="AOB1033" s="673"/>
      <c r="AOC1033" s="673"/>
      <c r="AOD1033" s="673"/>
      <c r="AOE1033" s="673"/>
      <c r="AOF1033" s="673"/>
      <c r="AOG1033" s="673"/>
      <c r="AOH1033" s="673"/>
      <c r="AOI1033" s="673"/>
      <c r="AOJ1033" s="673"/>
      <c r="AOK1033" s="673"/>
      <c r="AOL1033" s="673"/>
      <c r="AOM1033" s="673"/>
      <c r="AON1033" s="673"/>
      <c r="AOO1033" s="673"/>
      <c r="AOP1033" s="673"/>
      <c r="AOQ1033" s="673"/>
      <c r="AOR1033" s="673"/>
      <c r="AOS1033" s="673"/>
      <c r="AOT1033" s="673"/>
      <c r="AOU1033" s="673"/>
      <c r="AOV1033" s="673"/>
      <c r="AOW1033" s="673"/>
      <c r="AOX1033" s="673"/>
      <c r="AOY1033" s="673"/>
      <c r="AOZ1033" s="673"/>
      <c r="APA1033" s="673"/>
      <c r="APB1033" s="673"/>
      <c r="APC1033" s="673"/>
      <c r="APD1033" s="673"/>
      <c r="APE1033" s="673"/>
      <c r="APF1033" s="673"/>
      <c r="APG1033" s="673"/>
      <c r="APH1033" s="673"/>
      <c r="API1033" s="673"/>
      <c r="APJ1033" s="673"/>
      <c r="APK1033" s="673"/>
      <c r="APL1033" s="673"/>
      <c r="APM1033" s="673"/>
      <c r="APN1033" s="673"/>
      <c r="APO1033" s="673"/>
      <c r="APP1033" s="673"/>
      <c r="APQ1033" s="673"/>
      <c r="APR1033" s="673"/>
      <c r="APS1033" s="673"/>
      <c r="APT1033" s="673"/>
      <c r="APU1033" s="673"/>
      <c r="APV1033" s="673"/>
      <c r="APW1033" s="673"/>
      <c r="APX1033" s="673"/>
      <c r="APY1033" s="673"/>
      <c r="APZ1033" s="673"/>
      <c r="AQA1033" s="673"/>
      <c r="AQB1033" s="673"/>
      <c r="AQC1033" s="673"/>
      <c r="AQD1033" s="673"/>
      <c r="AQE1033" s="673"/>
      <c r="AQF1033" s="673"/>
      <c r="AQG1033" s="673"/>
      <c r="AQH1033" s="673"/>
      <c r="AQI1033" s="673"/>
      <c r="AQJ1033" s="673"/>
      <c r="AQK1033" s="673"/>
      <c r="AQL1033" s="673"/>
      <c r="AQM1033" s="673"/>
      <c r="AQN1033" s="673"/>
      <c r="AQO1033" s="673"/>
      <c r="AQP1033" s="673"/>
      <c r="AQQ1033" s="673"/>
      <c r="AQR1033" s="673"/>
      <c r="AQS1033" s="673"/>
      <c r="AQT1033" s="673"/>
      <c r="AQU1033" s="673"/>
      <c r="AQV1033" s="673"/>
      <c r="AQW1033" s="673"/>
      <c r="AQX1033" s="673"/>
      <c r="AQY1033" s="673"/>
      <c r="AQZ1033" s="673"/>
      <c r="ARA1033" s="673"/>
      <c r="ARB1033" s="673"/>
      <c r="ARC1033" s="673"/>
      <c r="ARD1033" s="673"/>
      <c r="ARE1033" s="673"/>
      <c r="ARF1033" s="673"/>
      <c r="ARG1033" s="673"/>
      <c r="ARH1033" s="673"/>
      <c r="ARI1033" s="673"/>
      <c r="ARJ1033" s="673"/>
      <c r="ARK1033" s="673"/>
      <c r="ARL1033" s="673"/>
      <c r="ARM1033" s="673"/>
      <c r="ARN1033" s="673"/>
      <c r="ARO1033" s="673"/>
      <c r="ARP1033" s="673"/>
      <c r="ARQ1033" s="673"/>
      <c r="ARR1033" s="673"/>
      <c r="ARS1033" s="673"/>
      <c r="ART1033" s="673"/>
      <c r="ARU1033" s="673"/>
      <c r="ARV1033" s="673"/>
      <c r="ARW1033" s="673"/>
      <c r="ARX1033" s="673"/>
      <c r="ARY1033" s="673"/>
      <c r="ARZ1033" s="673"/>
      <c r="ASA1033" s="673"/>
      <c r="ASB1033" s="673"/>
      <c r="ASC1033" s="673"/>
      <c r="ASD1033" s="673"/>
      <c r="ASE1033" s="673"/>
      <c r="ASF1033" s="673"/>
      <c r="ASG1033" s="673"/>
      <c r="ASH1033" s="673"/>
      <c r="ASI1033" s="673"/>
      <c r="ASJ1033" s="673"/>
      <c r="ASK1033" s="673"/>
      <c r="ASL1033" s="673"/>
      <c r="ASM1033" s="673"/>
      <c r="ASN1033" s="673"/>
      <c r="ASO1033" s="673"/>
      <c r="ASP1033" s="673"/>
      <c r="ASQ1033" s="673"/>
      <c r="ASR1033" s="673"/>
      <c r="ASS1033" s="673"/>
      <c r="AST1033" s="673"/>
      <c r="ASU1033" s="673"/>
      <c r="ASV1033" s="673"/>
      <c r="ASW1033" s="673"/>
      <c r="ASX1033" s="673"/>
      <c r="ASY1033" s="673"/>
      <c r="ASZ1033" s="673"/>
      <c r="ATA1033" s="673"/>
      <c r="ATB1033" s="673"/>
      <c r="ATC1033" s="673"/>
      <c r="ATD1033" s="673"/>
      <c r="ATE1033" s="673"/>
      <c r="ATF1033" s="673"/>
      <c r="ATG1033" s="673"/>
      <c r="ATH1033" s="673"/>
      <c r="ATI1033" s="673"/>
      <c r="ATJ1033" s="673"/>
      <c r="ATK1033" s="673"/>
      <c r="ATL1033" s="673"/>
      <c r="ATM1033" s="673"/>
      <c r="ATN1033" s="673"/>
      <c r="ATO1033" s="673"/>
      <c r="ATP1033" s="673"/>
      <c r="ATQ1033" s="673"/>
      <c r="ATR1033" s="673"/>
      <c r="ATS1033" s="673"/>
      <c r="ATT1033" s="673"/>
      <c r="ATU1033" s="673"/>
      <c r="ATV1033" s="673"/>
      <c r="ATW1033" s="673"/>
      <c r="ATX1033" s="673"/>
      <c r="ATY1033" s="673"/>
      <c r="ATZ1033" s="673"/>
      <c r="AUA1033" s="673"/>
      <c r="AUB1033" s="673"/>
      <c r="AUC1033" s="673"/>
      <c r="AUD1033" s="673"/>
      <c r="AUE1033" s="673"/>
      <c r="AUF1033" s="673"/>
      <c r="AUG1033" s="673"/>
      <c r="AUH1033" s="673"/>
      <c r="AUI1033" s="673"/>
      <c r="AUJ1033" s="673"/>
      <c r="AUK1033" s="673"/>
      <c r="AUL1033" s="673"/>
      <c r="AUM1033" s="673"/>
      <c r="AUN1033" s="673"/>
      <c r="AUO1033" s="673"/>
      <c r="AUP1033" s="673"/>
      <c r="AUQ1033" s="673"/>
      <c r="AUR1033" s="673"/>
      <c r="AUS1033" s="673"/>
      <c r="AUT1033" s="673"/>
      <c r="AUU1033" s="673"/>
      <c r="AUV1033" s="673"/>
      <c r="AUW1033" s="673"/>
      <c r="AUX1033" s="673"/>
      <c r="AUY1033" s="673"/>
      <c r="AUZ1033" s="673"/>
      <c r="AVA1033" s="673"/>
      <c r="AVB1033" s="673"/>
      <c r="AVC1033" s="673"/>
      <c r="AVD1033" s="673"/>
      <c r="AVE1033" s="673"/>
      <c r="AVF1033" s="673"/>
      <c r="AVG1033" s="673"/>
      <c r="AVH1033" s="673"/>
      <c r="AVI1033" s="673"/>
      <c r="AVJ1033" s="673"/>
      <c r="AVK1033" s="673"/>
    </row>
    <row r="1034" spans="1:1259">
      <c r="A1034" s="716"/>
      <c r="B1034" s="723">
        <v>44655</v>
      </c>
      <c r="C1034" s="716"/>
      <c r="D1034" s="714" t="s">
        <v>3247</v>
      </c>
      <c r="E1034" s="703" t="s">
        <v>3419</v>
      </c>
      <c r="F1034" s="703"/>
      <c r="G1034" s="703">
        <v>2022</v>
      </c>
      <c r="H1034" s="703"/>
      <c r="I1034" s="703" t="s">
        <v>1699</v>
      </c>
      <c r="J1034" s="718"/>
      <c r="K1034" s="705" t="s">
        <v>5090</v>
      </c>
      <c r="L1034" s="703" t="s">
        <v>3424</v>
      </c>
      <c r="M1034" s="706">
        <v>44652</v>
      </c>
      <c r="N1034" s="706">
        <v>44809</v>
      </c>
      <c r="O1034" s="706"/>
      <c r="P1034" s="704"/>
      <c r="Q1034" s="704"/>
      <c r="R1034" s="704"/>
      <c r="S1034" s="703" t="s">
        <v>1580</v>
      </c>
      <c r="T1034" s="703">
        <v>60</v>
      </c>
      <c r="U1034" s="703"/>
      <c r="V1034" s="703" t="s">
        <v>973</v>
      </c>
      <c r="W1034" s="703">
        <v>400</v>
      </c>
      <c r="X1034" s="707">
        <v>768</v>
      </c>
      <c r="Y1034" s="539">
        <f t="shared" si="48"/>
        <v>307200</v>
      </c>
      <c r="Z1034" s="680">
        <v>0.55500000000000005</v>
      </c>
      <c r="AA1034" s="681">
        <f t="shared" si="49"/>
        <v>170496.00000000003</v>
      </c>
      <c r="AB1034" s="682"/>
      <c r="AC1034" s="683">
        <v>0</v>
      </c>
      <c r="AD1034" s="692"/>
      <c r="AE1034" s="684"/>
      <c r="AF1034" s="695">
        <f t="shared" si="50"/>
        <v>170496.00000000003</v>
      </c>
      <c r="AG1034" s="676" t="s">
        <v>1073</v>
      </c>
      <c r="AH1034" s="676"/>
      <c r="AI1034" s="685">
        <v>60</v>
      </c>
      <c r="AJ1034" s="676" t="s">
        <v>1592</v>
      </c>
      <c r="AK1034" s="696" t="s">
        <v>50</v>
      </c>
      <c r="AL1034" s="676">
        <v>94544</v>
      </c>
      <c r="AM1034" s="676" t="s">
        <v>52</v>
      </c>
      <c r="AN1034" s="676"/>
      <c r="AO1034" s="676"/>
      <c r="AP1034" s="688"/>
      <c r="AQ1034" s="688" t="s">
        <v>37</v>
      </c>
      <c r="AR1034" s="676"/>
      <c r="AS1034" s="715"/>
      <c r="AT1034" s="715"/>
      <c r="AU1034" s="715"/>
      <c r="AV1034" s="680">
        <v>0.80577777777000004</v>
      </c>
      <c r="AW1034" s="673"/>
      <c r="AX1034" s="673"/>
      <c r="AY1034" s="673"/>
      <c r="AZ1034" s="673"/>
      <c r="BA1034" s="673"/>
      <c r="BB1034" s="673"/>
      <c r="BC1034" s="673"/>
      <c r="BD1034" s="673"/>
      <c r="BE1034" s="673"/>
      <c r="BF1034" s="673"/>
      <c r="BG1034" s="673"/>
      <c r="BH1034" s="673"/>
      <c r="BI1034" s="673"/>
      <c r="BJ1034" s="673"/>
      <c r="BK1034" s="673"/>
      <c r="BL1034" s="673"/>
      <c r="BM1034" s="673"/>
      <c r="BN1034" s="673"/>
      <c r="BO1034" s="673"/>
      <c r="BP1034" s="673"/>
      <c r="BQ1034" s="673"/>
      <c r="BR1034" s="673"/>
      <c r="BS1034" s="673"/>
      <c r="BT1034" s="673"/>
      <c r="BU1034" s="673"/>
      <c r="BV1034" s="673"/>
      <c r="BW1034" s="673"/>
      <c r="BX1034" s="673"/>
      <c r="BY1034" s="673"/>
      <c r="BZ1034" s="673"/>
      <c r="CA1034" s="673"/>
      <c r="CB1034" s="673"/>
      <c r="CC1034" s="673"/>
      <c r="CD1034" s="673"/>
      <c r="CE1034" s="673"/>
      <c r="CF1034" s="673"/>
      <c r="CG1034" s="673"/>
      <c r="CH1034" s="673"/>
      <c r="CI1034" s="673"/>
      <c r="CJ1034" s="673"/>
      <c r="CK1034" s="673"/>
      <c r="CL1034" s="673"/>
      <c r="CM1034" s="673"/>
      <c r="CN1034" s="673"/>
      <c r="CO1034" s="673"/>
      <c r="CP1034" s="673"/>
      <c r="CQ1034" s="673"/>
      <c r="CR1034" s="673"/>
      <c r="CS1034" s="673"/>
      <c r="CT1034" s="673"/>
      <c r="CU1034" s="673"/>
      <c r="CV1034" s="673"/>
      <c r="CW1034" s="673"/>
      <c r="CX1034" s="673"/>
      <c r="CY1034" s="673"/>
      <c r="CZ1034" s="673"/>
      <c r="DA1034" s="673"/>
      <c r="DB1034" s="673"/>
      <c r="DC1034" s="673"/>
      <c r="DD1034" s="673"/>
      <c r="DE1034" s="673"/>
      <c r="DF1034" s="673"/>
      <c r="DG1034" s="673"/>
      <c r="DH1034" s="673"/>
      <c r="DI1034" s="673"/>
      <c r="DJ1034" s="673"/>
      <c r="DK1034" s="673"/>
      <c r="DL1034" s="673"/>
      <c r="DM1034" s="673"/>
      <c r="DN1034" s="673"/>
      <c r="DO1034" s="673"/>
      <c r="DP1034" s="673"/>
      <c r="DQ1034" s="673"/>
      <c r="DR1034" s="673"/>
      <c r="DS1034" s="673"/>
      <c r="DT1034" s="673"/>
      <c r="DU1034" s="673"/>
      <c r="DV1034" s="673"/>
      <c r="DW1034" s="673"/>
      <c r="DX1034" s="673"/>
      <c r="DY1034" s="673"/>
      <c r="DZ1034" s="673"/>
      <c r="EA1034" s="673"/>
      <c r="EB1034" s="673"/>
      <c r="EC1034" s="673"/>
      <c r="ED1034" s="673"/>
      <c r="EE1034" s="673"/>
      <c r="EF1034" s="673"/>
      <c r="EG1034" s="673"/>
      <c r="EH1034" s="673"/>
      <c r="EI1034" s="673"/>
      <c r="EJ1034" s="673"/>
      <c r="EK1034" s="673"/>
      <c r="EL1034" s="673"/>
      <c r="EM1034" s="673"/>
      <c r="EN1034" s="673"/>
      <c r="EO1034" s="673"/>
      <c r="EP1034" s="673"/>
      <c r="EQ1034" s="673"/>
      <c r="ER1034" s="673"/>
      <c r="ES1034" s="673"/>
      <c r="ET1034" s="673"/>
      <c r="EU1034" s="673"/>
      <c r="EV1034" s="673"/>
      <c r="EW1034" s="673"/>
      <c r="EX1034" s="673"/>
      <c r="EY1034" s="673"/>
      <c r="EZ1034" s="673"/>
      <c r="FA1034" s="673"/>
      <c r="FB1034" s="673"/>
      <c r="FC1034" s="673"/>
      <c r="FD1034" s="673"/>
      <c r="FE1034" s="673"/>
      <c r="FF1034" s="673"/>
      <c r="FG1034" s="673"/>
      <c r="FH1034" s="673"/>
      <c r="FI1034" s="673"/>
      <c r="FJ1034" s="673"/>
      <c r="FK1034" s="673"/>
      <c r="FL1034" s="673"/>
      <c r="FM1034" s="673"/>
      <c r="FN1034" s="673"/>
      <c r="FO1034" s="673"/>
      <c r="FP1034" s="673"/>
      <c r="FQ1034" s="673"/>
      <c r="FR1034" s="673"/>
      <c r="FS1034" s="673"/>
      <c r="FT1034" s="673"/>
      <c r="FU1034" s="673"/>
      <c r="FV1034" s="673"/>
      <c r="FW1034" s="673"/>
      <c r="FX1034" s="673"/>
      <c r="FY1034" s="673"/>
      <c r="FZ1034" s="673"/>
      <c r="GA1034" s="673"/>
      <c r="GB1034" s="673"/>
      <c r="GC1034" s="673"/>
      <c r="GD1034" s="673"/>
      <c r="GE1034" s="673"/>
      <c r="GF1034" s="673"/>
      <c r="GG1034" s="673"/>
      <c r="GH1034" s="673"/>
      <c r="GI1034" s="673"/>
      <c r="GJ1034" s="673"/>
      <c r="GK1034" s="673"/>
      <c r="GL1034" s="673"/>
      <c r="GM1034" s="673"/>
      <c r="GN1034" s="673"/>
      <c r="GO1034" s="673"/>
      <c r="GP1034" s="673"/>
      <c r="GQ1034" s="673"/>
      <c r="GR1034" s="673"/>
      <c r="GS1034" s="673"/>
      <c r="GT1034" s="673"/>
      <c r="GU1034" s="673"/>
      <c r="GV1034" s="673"/>
      <c r="GW1034" s="673"/>
      <c r="GX1034" s="673"/>
      <c r="GY1034" s="673"/>
      <c r="GZ1034" s="673"/>
      <c r="HA1034" s="673"/>
      <c r="HB1034" s="673"/>
      <c r="HC1034" s="673"/>
      <c r="HD1034" s="673"/>
      <c r="HE1034" s="673"/>
      <c r="HF1034" s="673"/>
      <c r="HG1034" s="673"/>
      <c r="HH1034" s="673"/>
      <c r="HI1034" s="673"/>
      <c r="HJ1034" s="673"/>
      <c r="HK1034" s="673"/>
      <c r="HL1034" s="673"/>
      <c r="HM1034" s="673"/>
      <c r="HN1034" s="673"/>
      <c r="HO1034" s="673"/>
      <c r="HP1034" s="673"/>
      <c r="HQ1034" s="673"/>
      <c r="HR1034" s="673"/>
      <c r="HS1034" s="673"/>
      <c r="HT1034" s="673"/>
      <c r="HU1034" s="673"/>
      <c r="HV1034" s="673"/>
      <c r="HW1034" s="673"/>
      <c r="HX1034" s="673"/>
      <c r="HY1034" s="673"/>
      <c r="HZ1034" s="673"/>
      <c r="IA1034" s="673"/>
      <c r="IB1034" s="673"/>
      <c r="IC1034" s="673"/>
      <c r="ID1034" s="673"/>
      <c r="IE1034" s="673"/>
      <c r="IF1034" s="673"/>
      <c r="IG1034" s="673"/>
      <c r="IH1034" s="673"/>
      <c r="II1034" s="673"/>
      <c r="IJ1034" s="673"/>
      <c r="IK1034" s="673"/>
      <c r="IL1034" s="673"/>
      <c r="IM1034" s="673"/>
      <c r="IN1034" s="673"/>
      <c r="IO1034" s="673"/>
      <c r="IP1034" s="673"/>
      <c r="IQ1034" s="673"/>
      <c r="IR1034" s="673"/>
      <c r="IS1034" s="673"/>
      <c r="IT1034" s="673"/>
      <c r="IU1034" s="673"/>
      <c r="IV1034" s="673"/>
      <c r="IW1034" s="673"/>
      <c r="IX1034" s="673"/>
      <c r="IY1034" s="673"/>
      <c r="IZ1034" s="673"/>
      <c r="JA1034" s="673"/>
      <c r="JB1034" s="673"/>
      <c r="JC1034" s="673"/>
      <c r="JD1034" s="673"/>
      <c r="JE1034" s="673"/>
      <c r="JF1034" s="673"/>
      <c r="JG1034" s="673"/>
      <c r="JH1034" s="673"/>
      <c r="JI1034" s="673"/>
      <c r="JJ1034" s="673"/>
      <c r="JK1034" s="673"/>
      <c r="JL1034" s="673"/>
      <c r="JM1034" s="673"/>
      <c r="JN1034" s="673"/>
      <c r="JO1034" s="673"/>
      <c r="JP1034" s="673"/>
      <c r="JQ1034" s="673"/>
      <c r="JR1034" s="673"/>
      <c r="JS1034" s="673"/>
      <c r="JT1034" s="673"/>
      <c r="JU1034" s="673"/>
      <c r="JV1034" s="673"/>
      <c r="JW1034" s="673"/>
      <c r="JX1034" s="673"/>
      <c r="JY1034" s="673"/>
      <c r="JZ1034" s="673"/>
      <c r="KA1034" s="673"/>
      <c r="KB1034" s="673"/>
      <c r="KC1034" s="673"/>
      <c r="KD1034" s="673"/>
      <c r="KE1034" s="673"/>
      <c r="KF1034" s="673"/>
      <c r="KG1034" s="673"/>
      <c r="KH1034" s="673"/>
      <c r="KI1034" s="673"/>
      <c r="KJ1034" s="673"/>
      <c r="KK1034" s="673"/>
      <c r="KL1034" s="673"/>
      <c r="KM1034" s="673"/>
      <c r="KN1034" s="673"/>
      <c r="KO1034" s="673"/>
      <c r="KP1034" s="673"/>
      <c r="KQ1034" s="673"/>
      <c r="KR1034" s="673"/>
      <c r="KS1034" s="673"/>
      <c r="KT1034" s="673"/>
      <c r="KU1034" s="673"/>
      <c r="KV1034" s="673"/>
      <c r="KW1034" s="673"/>
      <c r="KX1034" s="673"/>
      <c r="KY1034" s="673"/>
      <c r="KZ1034" s="673"/>
      <c r="LA1034" s="673"/>
      <c r="LB1034" s="673"/>
      <c r="LC1034" s="673"/>
      <c r="LD1034" s="673"/>
      <c r="LE1034" s="673"/>
      <c r="LF1034" s="673"/>
      <c r="LG1034" s="673"/>
      <c r="LH1034" s="673"/>
      <c r="LI1034" s="673"/>
      <c r="LJ1034" s="673"/>
      <c r="LK1034" s="673"/>
      <c r="LL1034" s="673"/>
      <c r="LM1034" s="673"/>
      <c r="LN1034" s="673"/>
      <c r="LO1034" s="673"/>
      <c r="LP1034" s="673"/>
      <c r="LQ1034" s="673"/>
      <c r="LR1034" s="673"/>
      <c r="LS1034" s="673"/>
      <c r="LT1034" s="673"/>
      <c r="LU1034" s="673"/>
      <c r="LV1034" s="673"/>
      <c r="LW1034" s="673"/>
      <c r="LX1034" s="673"/>
      <c r="LY1034" s="673"/>
      <c r="LZ1034" s="673"/>
      <c r="MA1034" s="673"/>
      <c r="MB1034" s="673"/>
      <c r="MC1034" s="673"/>
      <c r="MD1034" s="673"/>
      <c r="ME1034" s="673"/>
      <c r="MF1034" s="673"/>
      <c r="MG1034" s="673"/>
      <c r="MH1034" s="673"/>
      <c r="MI1034" s="673"/>
      <c r="MJ1034" s="673"/>
      <c r="MK1034" s="673"/>
      <c r="ML1034" s="673"/>
      <c r="MM1034" s="673"/>
      <c r="MN1034" s="673"/>
      <c r="MO1034" s="673"/>
      <c r="MP1034" s="673"/>
      <c r="MQ1034" s="673"/>
      <c r="MR1034" s="673"/>
      <c r="MS1034" s="673"/>
      <c r="MT1034" s="673"/>
      <c r="MU1034" s="673"/>
      <c r="MV1034" s="673"/>
      <c r="MW1034" s="673"/>
      <c r="MX1034" s="673"/>
      <c r="MY1034" s="673"/>
      <c r="MZ1034" s="673"/>
      <c r="NA1034" s="673"/>
      <c r="NB1034" s="673"/>
      <c r="NC1034" s="673"/>
      <c r="ND1034" s="673"/>
      <c r="NE1034" s="673"/>
      <c r="NF1034" s="673"/>
      <c r="NG1034" s="673"/>
      <c r="NH1034" s="673"/>
      <c r="NI1034" s="673"/>
      <c r="NJ1034" s="673"/>
      <c r="NK1034" s="673"/>
      <c r="NL1034" s="673"/>
      <c r="NM1034" s="673"/>
      <c r="NN1034" s="673"/>
      <c r="NO1034" s="673"/>
      <c r="NP1034" s="673"/>
      <c r="NQ1034" s="673"/>
      <c r="NR1034" s="673"/>
      <c r="NS1034" s="673"/>
      <c r="NT1034" s="673"/>
      <c r="NU1034" s="673"/>
      <c r="NV1034" s="673"/>
      <c r="NW1034" s="673"/>
      <c r="NX1034" s="673"/>
      <c r="NY1034" s="673"/>
      <c r="NZ1034" s="673"/>
      <c r="OA1034" s="673"/>
      <c r="OB1034" s="673"/>
      <c r="OC1034" s="673"/>
      <c r="OD1034" s="673"/>
      <c r="OE1034" s="673"/>
      <c r="OF1034" s="673"/>
      <c r="OG1034" s="673"/>
      <c r="OH1034" s="673"/>
      <c r="OI1034" s="673"/>
      <c r="OJ1034" s="673"/>
      <c r="OK1034" s="673"/>
      <c r="OL1034" s="673"/>
      <c r="OM1034" s="673"/>
      <c r="ON1034" s="673"/>
      <c r="OO1034" s="673"/>
      <c r="OP1034" s="673"/>
      <c r="OQ1034" s="673"/>
      <c r="OR1034" s="673"/>
      <c r="OS1034" s="673"/>
      <c r="OT1034" s="673"/>
      <c r="OU1034" s="673"/>
      <c r="OV1034" s="673"/>
      <c r="OW1034" s="673"/>
      <c r="OX1034" s="673"/>
      <c r="OY1034" s="673"/>
      <c r="OZ1034" s="673"/>
      <c r="PA1034" s="673"/>
      <c r="PB1034" s="673"/>
      <c r="PC1034" s="673"/>
      <c r="PD1034" s="673"/>
      <c r="PE1034" s="673"/>
      <c r="PF1034" s="673"/>
      <c r="PG1034" s="673"/>
      <c r="PH1034" s="673"/>
      <c r="PI1034" s="673"/>
      <c r="PJ1034" s="673"/>
      <c r="PK1034" s="673"/>
      <c r="PL1034" s="673"/>
      <c r="PM1034" s="673"/>
      <c r="PN1034" s="673"/>
      <c r="PO1034" s="673"/>
      <c r="PP1034" s="673"/>
      <c r="PQ1034" s="673"/>
      <c r="PR1034" s="673"/>
      <c r="PS1034" s="673"/>
      <c r="PT1034" s="673"/>
      <c r="PU1034" s="673"/>
      <c r="PV1034" s="673"/>
      <c r="PW1034" s="673"/>
      <c r="PX1034" s="673"/>
      <c r="PY1034" s="673"/>
      <c r="PZ1034" s="673"/>
      <c r="QA1034" s="673"/>
      <c r="QB1034" s="673"/>
      <c r="QC1034" s="673"/>
      <c r="QD1034" s="673"/>
      <c r="QE1034" s="673"/>
      <c r="QF1034" s="673"/>
      <c r="QG1034" s="673"/>
      <c r="QH1034" s="673"/>
      <c r="QI1034" s="673"/>
      <c r="QJ1034" s="673"/>
      <c r="QK1034" s="673"/>
      <c r="QL1034" s="673"/>
      <c r="QM1034" s="673"/>
      <c r="QN1034" s="673"/>
      <c r="QO1034" s="673"/>
      <c r="QP1034" s="673"/>
      <c r="QQ1034" s="673"/>
      <c r="QR1034" s="673"/>
      <c r="QS1034" s="673"/>
      <c r="QT1034" s="673"/>
      <c r="QU1034" s="673"/>
      <c r="QV1034" s="673"/>
      <c r="QW1034" s="673"/>
      <c r="QX1034" s="673"/>
      <c r="QY1034" s="673"/>
      <c r="QZ1034" s="673"/>
      <c r="RA1034" s="673"/>
      <c r="RB1034" s="673"/>
      <c r="RC1034" s="673"/>
      <c r="RD1034" s="673"/>
      <c r="RE1034" s="673"/>
      <c r="RF1034" s="673"/>
      <c r="RG1034" s="673"/>
      <c r="RH1034" s="673"/>
      <c r="RI1034" s="673"/>
      <c r="RJ1034" s="673"/>
      <c r="RK1034" s="673"/>
      <c r="RL1034" s="673"/>
      <c r="RM1034" s="673"/>
      <c r="RN1034" s="673"/>
      <c r="RO1034" s="673"/>
      <c r="RP1034" s="673"/>
      <c r="RQ1034" s="673"/>
      <c r="RR1034" s="673"/>
      <c r="RS1034" s="673"/>
      <c r="RT1034" s="673"/>
      <c r="RU1034" s="673"/>
      <c r="RV1034" s="673"/>
      <c r="RW1034" s="673"/>
      <c r="RX1034" s="673"/>
      <c r="RY1034" s="673"/>
      <c r="RZ1034" s="673"/>
      <c r="SA1034" s="673"/>
      <c r="SB1034" s="673"/>
      <c r="SC1034" s="673"/>
      <c r="SD1034" s="673"/>
      <c r="SE1034" s="673"/>
      <c r="SF1034" s="673"/>
      <c r="SG1034" s="673"/>
      <c r="SH1034" s="673"/>
      <c r="SI1034" s="673"/>
      <c r="SJ1034" s="673"/>
      <c r="SK1034" s="673"/>
      <c r="SL1034" s="673"/>
      <c r="SM1034" s="673"/>
      <c r="SN1034" s="673"/>
      <c r="SO1034" s="673"/>
      <c r="SP1034" s="673"/>
      <c r="SQ1034" s="673"/>
      <c r="SR1034" s="673"/>
      <c r="SS1034" s="673"/>
      <c r="ST1034" s="673"/>
      <c r="SU1034" s="673"/>
      <c r="SV1034" s="673"/>
      <c r="SW1034" s="673"/>
      <c r="SX1034" s="673"/>
      <c r="SY1034" s="673"/>
      <c r="SZ1034" s="673"/>
      <c r="TA1034" s="673"/>
      <c r="TB1034" s="673"/>
      <c r="TC1034" s="673"/>
      <c r="TD1034" s="673"/>
      <c r="TE1034" s="673"/>
      <c r="TF1034" s="673"/>
      <c r="TG1034" s="673"/>
      <c r="TH1034" s="673"/>
      <c r="TI1034" s="673"/>
      <c r="TJ1034" s="673"/>
      <c r="TK1034" s="673"/>
      <c r="TL1034" s="673"/>
      <c r="TM1034" s="673"/>
      <c r="TN1034" s="673"/>
      <c r="TO1034" s="673"/>
      <c r="TP1034" s="673"/>
      <c r="TQ1034" s="673"/>
      <c r="TR1034" s="673"/>
      <c r="TS1034" s="673"/>
      <c r="TT1034" s="673"/>
      <c r="TU1034" s="673"/>
      <c r="TV1034" s="673"/>
      <c r="TW1034" s="673"/>
      <c r="TX1034" s="673"/>
      <c r="TY1034" s="673"/>
      <c r="TZ1034" s="673"/>
      <c r="UA1034" s="673"/>
      <c r="UB1034" s="673"/>
      <c r="UC1034" s="673"/>
      <c r="UD1034" s="673"/>
      <c r="UE1034" s="673"/>
      <c r="UF1034" s="673"/>
      <c r="UG1034" s="673"/>
      <c r="UH1034" s="673"/>
      <c r="UI1034" s="673"/>
      <c r="UJ1034" s="673"/>
      <c r="UK1034" s="673"/>
      <c r="UL1034" s="673"/>
      <c r="UM1034" s="673"/>
      <c r="UN1034" s="673"/>
      <c r="UO1034" s="673"/>
      <c r="UP1034" s="673"/>
      <c r="UQ1034" s="673"/>
      <c r="UR1034" s="673"/>
      <c r="US1034" s="673"/>
      <c r="UT1034" s="673"/>
      <c r="UU1034" s="673"/>
      <c r="UV1034" s="673"/>
      <c r="UW1034" s="673"/>
      <c r="UX1034" s="673"/>
      <c r="UY1034" s="673"/>
      <c r="UZ1034" s="673"/>
      <c r="VA1034" s="673"/>
      <c r="VB1034" s="673"/>
      <c r="VC1034" s="673"/>
      <c r="VD1034" s="673"/>
      <c r="VE1034" s="673"/>
      <c r="VF1034" s="673"/>
      <c r="VG1034" s="673"/>
      <c r="VH1034" s="673"/>
      <c r="VI1034" s="673"/>
      <c r="VJ1034" s="673"/>
      <c r="VK1034" s="673"/>
      <c r="VL1034" s="673"/>
      <c r="VM1034" s="673"/>
      <c r="VN1034" s="673"/>
      <c r="VO1034" s="673"/>
      <c r="VP1034" s="673"/>
      <c r="VQ1034" s="673"/>
      <c r="VR1034" s="673"/>
      <c r="VS1034" s="673"/>
      <c r="VT1034" s="673"/>
      <c r="VU1034" s="673"/>
      <c r="VV1034" s="673"/>
      <c r="VW1034" s="673"/>
      <c r="VX1034" s="673"/>
      <c r="VY1034" s="673"/>
      <c r="VZ1034" s="673"/>
      <c r="WA1034" s="673"/>
      <c r="WB1034" s="673"/>
      <c r="WC1034" s="673"/>
      <c r="WD1034" s="673"/>
      <c r="WE1034" s="673"/>
      <c r="WF1034" s="673"/>
      <c r="WG1034" s="673"/>
      <c r="WH1034" s="673"/>
      <c r="WI1034" s="673"/>
      <c r="WJ1034" s="673"/>
      <c r="WK1034" s="673"/>
      <c r="WL1034" s="673"/>
      <c r="WM1034" s="673"/>
      <c r="WN1034" s="673"/>
      <c r="WO1034" s="673"/>
      <c r="WP1034" s="673"/>
      <c r="WQ1034" s="673"/>
      <c r="WR1034" s="673"/>
      <c r="WS1034" s="673"/>
      <c r="WT1034" s="673"/>
      <c r="WU1034" s="673"/>
      <c r="WV1034" s="673"/>
      <c r="WW1034" s="673"/>
      <c r="WX1034" s="673"/>
      <c r="WY1034" s="673"/>
      <c r="WZ1034" s="673"/>
      <c r="XA1034" s="673"/>
      <c r="XB1034" s="673"/>
      <c r="XC1034" s="673"/>
      <c r="XD1034" s="673"/>
      <c r="XE1034" s="673"/>
      <c r="XF1034" s="673"/>
      <c r="XG1034" s="673"/>
      <c r="XH1034" s="673"/>
      <c r="XI1034" s="673"/>
      <c r="XJ1034" s="673"/>
      <c r="XK1034" s="673"/>
      <c r="XL1034" s="673"/>
      <c r="XM1034" s="673"/>
      <c r="XN1034" s="673"/>
      <c r="XO1034" s="673"/>
      <c r="XP1034" s="673"/>
      <c r="XQ1034" s="673"/>
      <c r="XR1034" s="673"/>
      <c r="XS1034" s="673"/>
      <c r="XT1034" s="673"/>
      <c r="XU1034" s="673"/>
      <c r="XV1034" s="673"/>
      <c r="XW1034" s="673"/>
      <c r="XX1034" s="673"/>
      <c r="XY1034" s="673"/>
      <c r="XZ1034" s="673"/>
      <c r="YA1034" s="673"/>
      <c r="YB1034" s="673"/>
      <c r="YC1034" s="673"/>
      <c r="YD1034" s="673"/>
      <c r="YE1034" s="673"/>
      <c r="YF1034" s="673"/>
      <c r="YG1034" s="673"/>
      <c r="YH1034" s="673"/>
      <c r="YI1034" s="673"/>
      <c r="YJ1034" s="673"/>
      <c r="YK1034" s="673"/>
      <c r="YL1034" s="673"/>
      <c r="YM1034" s="673"/>
      <c r="YN1034" s="673"/>
      <c r="YO1034" s="673"/>
      <c r="YP1034" s="673"/>
      <c r="YQ1034" s="673"/>
      <c r="YR1034" s="673"/>
      <c r="YS1034" s="673"/>
      <c r="YT1034" s="673"/>
      <c r="YU1034" s="673"/>
      <c r="YV1034" s="673"/>
      <c r="YW1034" s="673"/>
      <c r="YX1034" s="673"/>
      <c r="YY1034" s="673"/>
      <c r="YZ1034" s="673"/>
      <c r="ZA1034" s="673"/>
      <c r="ZB1034" s="673"/>
      <c r="ZC1034" s="673"/>
      <c r="ZD1034" s="673"/>
      <c r="ZE1034" s="673"/>
      <c r="ZF1034" s="673"/>
      <c r="ZG1034" s="673"/>
      <c r="ZH1034" s="673"/>
      <c r="ZI1034" s="673"/>
      <c r="ZJ1034" s="673"/>
      <c r="ZK1034" s="673"/>
      <c r="ZL1034" s="673"/>
      <c r="ZM1034" s="673"/>
      <c r="ZN1034" s="673"/>
      <c r="ZO1034" s="673"/>
      <c r="ZP1034" s="673"/>
      <c r="ZQ1034" s="673"/>
      <c r="ZR1034" s="673"/>
      <c r="ZS1034" s="673"/>
      <c r="ZT1034" s="673"/>
      <c r="ZU1034" s="673"/>
      <c r="ZV1034" s="673"/>
      <c r="ZW1034" s="673"/>
      <c r="ZX1034" s="673"/>
      <c r="ZY1034" s="673"/>
      <c r="ZZ1034" s="673"/>
      <c r="AAA1034" s="673"/>
      <c r="AAB1034" s="673"/>
      <c r="AAC1034" s="673"/>
      <c r="AAD1034" s="673"/>
      <c r="AAE1034" s="673"/>
      <c r="AAF1034" s="673"/>
      <c r="AAG1034" s="673"/>
      <c r="AAH1034" s="673"/>
      <c r="AAI1034" s="673"/>
      <c r="AAJ1034" s="673"/>
      <c r="AAK1034" s="673"/>
      <c r="AAL1034" s="673"/>
      <c r="AAM1034" s="673"/>
      <c r="AAN1034" s="673"/>
      <c r="AAO1034" s="673"/>
      <c r="AAP1034" s="673"/>
      <c r="AAQ1034" s="673"/>
      <c r="AAR1034" s="673"/>
      <c r="AAS1034" s="673"/>
      <c r="AAT1034" s="673"/>
      <c r="AAU1034" s="673"/>
      <c r="AAV1034" s="673"/>
      <c r="AAW1034" s="673"/>
      <c r="AAX1034" s="673"/>
      <c r="AAY1034" s="673"/>
      <c r="AAZ1034" s="673"/>
      <c r="ABA1034" s="673"/>
      <c r="ABB1034" s="673"/>
      <c r="ABC1034" s="673"/>
      <c r="ABD1034" s="673"/>
      <c r="ABE1034" s="673"/>
      <c r="ABF1034" s="673"/>
      <c r="ABG1034" s="673"/>
      <c r="ABH1034" s="673"/>
      <c r="ABI1034" s="673"/>
      <c r="ABJ1034" s="673"/>
      <c r="ABK1034" s="673"/>
      <c r="ABL1034" s="673"/>
      <c r="ABM1034" s="673"/>
      <c r="ABN1034" s="673"/>
      <c r="ABO1034" s="673"/>
      <c r="ABP1034" s="673"/>
      <c r="ABQ1034" s="673"/>
      <c r="ABR1034" s="673"/>
      <c r="ABS1034" s="673"/>
      <c r="ABT1034" s="673"/>
      <c r="ABU1034" s="673"/>
      <c r="ABV1034" s="673"/>
      <c r="ABW1034" s="673"/>
      <c r="ABX1034" s="673"/>
      <c r="ABY1034" s="673"/>
      <c r="ABZ1034" s="673"/>
      <c r="ACA1034" s="673"/>
      <c r="ACB1034" s="673"/>
      <c r="ACC1034" s="673"/>
      <c r="ACD1034" s="673"/>
      <c r="ACE1034" s="673"/>
      <c r="ACF1034" s="673"/>
      <c r="ACG1034" s="673"/>
      <c r="ACH1034" s="673"/>
      <c r="ACI1034" s="673"/>
      <c r="ACJ1034" s="673"/>
      <c r="ACK1034" s="673"/>
      <c r="ACL1034" s="673"/>
      <c r="ACM1034" s="673"/>
      <c r="ACN1034" s="673"/>
      <c r="ACO1034" s="673"/>
      <c r="ACP1034" s="673"/>
      <c r="ACQ1034" s="673"/>
      <c r="ACR1034" s="673"/>
      <c r="ACS1034" s="673"/>
      <c r="ACT1034" s="673"/>
      <c r="ACU1034" s="673"/>
      <c r="ACV1034" s="673"/>
      <c r="ACW1034" s="673"/>
      <c r="ACX1034" s="673"/>
      <c r="ACY1034" s="673"/>
      <c r="ACZ1034" s="673"/>
      <c r="ADA1034" s="673"/>
      <c r="ADB1034" s="673"/>
      <c r="ADC1034" s="673"/>
      <c r="ADD1034" s="673"/>
      <c r="ADE1034" s="673"/>
      <c r="ADF1034" s="673"/>
      <c r="ADG1034" s="673"/>
      <c r="ADH1034" s="673"/>
      <c r="ADI1034" s="673"/>
      <c r="ADJ1034" s="673"/>
      <c r="ADK1034" s="673"/>
      <c r="ADL1034" s="673"/>
      <c r="ADM1034" s="673"/>
      <c r="ADN1034" s="673"/>
      <c r="ADO1034" s="673"/>
      <c r="ADP1034" s="673"/>
      <c r="ADQ1034" s="673"/>
      <c r="ADR1034" s="673"/>
      <c r="ADS1034" s="673"/>
      <c r="ADT1034" s="673"/>
      <c r="ADU1034" s="673"/>
      <c r="ADV1034" s="673"/>
      <c r="ADW1034" s="673"/>
      <c r="ADX1034" s="673"/>
      <c r="ADY1034" s="673"/>
      <c r="ADZ1034" s="673"/>
      <c r="AEA1034" s="673"/>
      <c r="AEB1034" s="673"/>
      <c r="AEC1034" s="673"/>
      <c r="AED1034" s="673"/>
      <c r="AEE1034" s="673"/>
      <c r="AEF1034" s="673"/>
      <c r="AEG1034" s="673"/>
      <c r="AEH1034" s="673"/>
      <c r="AEI1034" s="673"/>
      <c r="AEJ1034" s="673"/>
      <c r="AEK1034" s="673"/>
      <c r="AEL1034" s="673"/>
      <c r="AEM1034" s="673"/>
      <c r="AEN1034" s="673"/>
      <c r="AEO1034" s="673"/>
      <c r="AEP1034" s="673"/>
      <c r="AEQ1034" s="673"/>
      <c r="AER1034" s="673"/>
      <c r="AES1034" s="673"/>
      <c r="AET1034" s="673"/>
      <c r="AEU1034" s="673"/>
      <c r="AEV1034" s="673"/>
      <c r="AEW1034" s="673"/>
      <c r="AEX1034" s="673"/>
      <c r="AEY1034" s="673"/>
      <c r="AEZ1034" s="673"/>
      <c r="AFA1034" s="673"/>
      <c r="AFB1034" s="673"/>
      <c r="AFC1034" s="673"/>
      <c r="AFD1034" s="673"/>
      <c r="AFE1034" s="673"/>
      <c r="AFF1034" s="673"/>
      <c r="AFG1034" s="673"/>
      <c r="AFH1034" s="673"/>
      <c r="AFI1034" s="673"/>
      <c r="AFJ1034" s="673"/>
      <c r="AFK1034" s="673"/>
      <c r="AFL1034" s="673"/>
      <c r="AFM1034" s="673"/>
      <c r="AFN1034" s="673"/>
      <c r="AFO1034" s="673"/>
      <c r="AFP1034" s="673"/>
      <c r="AFQ1034" s="673"/>
      <c r="AFR1034" s="673"/>
      <c r="AFS1034" s="673"/>
      <c r="AFT1034" s="673"/>
      <c r="AFU1034" s="673"/>
      <c r="AFV1034" s="673"/>
      <c r="AFW1034" s="673"/>
      <c r="AFX1034" s="673"/>
      <c r="AFY1034" s="673"/>
      <c r="AFZ1034" s="673"/>
      <c r="AGA1034" s="673"/>
      <c r="AGB1034" s="673"/>
      <c r="AGC1034" s="673"/>
      <c r="AGD1034" s="673"/>
      <c r="AGE1034" s="673"/>
      <c r="AGF1034" s="673"/>
      <c r="AGG1034" s="673"/>
      <c r="AGH1034" s="673"/>
      <c r="AGI1034" s="673"/>
      <c r="AGJ1034" s="673"/>
      <c r="AGK1034" s="673"/>
      <c r="AGL1034" s="673"/>
      <c r="AGM1034" s="673"/>
      <c r="AGN1034" s="673"/>
      <c r="AGO1034" s="673"/>
      <c r="AGP1034" s="673"/>
      <c r="AGQ1034" s="673"/>
      <c r="AGR1034" s="673"/>
      <c r="AGS1034" s="673"/>
      <c r="AGT1034" s="673"/>
      <c r="AGU1034" s="673"/>
      <c r="AGV1034" s="673"/>
      <c r="AGW1034" s="673"/>
      <c r="AGX1034" s="673"/>
      <c r="AGY1034" s="673"/>
      <c r="AGZ1034" s="673"/>
      <c r="AHA1034" s="673"/>
      <c r="AHB1034" s="673"/>
      <c r="AHC1034" s="673"/>
      <c r="AHD1034" s="673"/>
      <c r="AHE1034" s="673"/>
      <c r="AHF1034" s="673"/>
      <c r="AHG1034" s="673"/>
      <c r="AHH1034" s="673"/>
      <c r="AHI1034" s="673"/>
      <c r="AHJ1034" s="673"/>
      <c r="AHK1034" s="673"/>
      <c r="AHL1034" s="673"/>
      <c r="AHM1034" s="673"/>
      <c r="AHN1034" s="673"/>
      <c r="AHO1034" s="673"/>
      <c r="AHP1034" s="673"/>
      <c r="AHQ1034" s="673"/>
      <c r="AHR1034" s="673"/>
      <c r="AHS1034" s="673"/>
      <c r="AHT1034" s="673"/>
      <c r="AHU1034" s="673"/>
      <c r="AHV1034" s="673"/>
      <c r="AHW1034" s="673"/>
      <c r="AHX1034" s="673"/>
      <c r="AHY1034" s="673"/>
      <c r="AHZ1034" s="673"/>
      <c r="AIA1034" s="673"/>
      <c r="AIB1034" s="673"/>
      <c r="AIC1034" s="673"/>
      <c r="AID1034" s="673"/>
      <c r="AIE1034" s="673"/>
      <c r="AIF1034" s="673"/>
      <c r="AIG1034" s="673"/>
      <c r="AIH1034" s="673"/>
      <c r="AII1034" s="673"/>
      <c r="AIJ1034" s="673"/>
      <c r="AIK1034" s="673"/>
      <c r="AIL1034" s="673"/>
      <c r="AIM1034" s="673"/>
      <c r="AIN1034" s="673"/>
      <c r="AIO1034" s="673"/>
      <c r="AIP1034" s="673"/>
      <c r="AIQ1034" s="673"/>
      <c r="AIR1034" s="673"/>
      <c r="AIS1034" s="673"/>
      <c r="AIT1034" s="673"/>
      <c r="AIU1034" s="673"/>
      <c r="AIV1034" s="673"/>
      <c r="AIW1034" s="673"/>
      <c r="AIX1034" s="673"/>
      <c r="AIY1034" s="673"/>
      <c r="AIZ1034" s="673"/>
      <c r="AJA1034" s="673"/>
      <c r="AJB1034" s="673"/>
      <c r="AJC1034" s="673"/>
      <c r="AJD1034" s="673"/>
      <c r="AJE1034" s="673"/>
      <c r="AJF1034" s="673"/>
      <c r="AJG1034" s="673"/>
      <c r="AJH1034" s="673"/>
      <c r="AJI1034" s="673"/>
      <c r="AJJ1034" s="673"/>
      <c r="AJK1034" s="673"/>
      <c r="AJL1034" s="673"/>
      <c r="AJM1034" s="673"/>
      <c r="AJN1034" s="673"/>
      <c r="AJO1034" s="673"/>
      <c r="AJP1034" s="673"/>
      <c r="AJQ1034" s="673"/>
      <c r="AJR1034" s="673"/>
      <c r="AJS1034" s="673"/>
      <c r="AJT1034" s="673"/>
      <c r="AJU1034" s="673"/>
      <c r="AJV1034" s="673"/>
      <c r="AJW1034" s="673"/>
      <c r="AJX1034" s="673"/>
      <c r="AJY1034" s="673"/>
      <c r="AJZ1034" s="673"/>
      <c r="AKA1034" s="673"/>
      <c r="AKB1034" s="673"/>
      <c r="AKC1034" s="673"/>
      <c r="AKD1034" s="673"/>
      <c r="AKE1034" s="673"/>
      <c r="AKF1034" s="673"/>
      <c r="AKG1034" s="673"/>
      <c r="AKH1034" s="673"/>
      <c r="AKI1034" s="673"/>
      <c r="AKJ1034" s="673"/>
      <c r="AKK1034" s="673"/>
      <c r="AKL1034" s="673"/>
      <c r="AKM1034" s="673"/>
      <c r="AKN1034" s="673"/>
      <c r="AKO1034" s="673"/>
      <c r="AKP1034" s="673"/>
      <c r="AKQ1034" s="673"/>
      <c r="AKR1034" s="673"/>
      <c r="AKS1034" s="673"/>
      <c r="AKT1034" s="673"/>
      <c r="AKU1034" s="673"/>
      <c r="AKV1034" s="673"/>
      <c r="AKW1034" s="673"/>
      <c r="AKX1034" s="673"/>
      <c r="AKY1034" s="673"/>
      <c r="AKZ1034" s="673"/>
      <c r="ALA1034" s="673"/>
      <c r="ALB1034" s="673"/>
      <c r="ALC1034" s="673"/>
      <c r="ALD1034" s="673"/>
      <c r="ALE1034" s="673"/>
      <c r="ALF1034" s="673"/>
      <c r="ALG1034" s="673"/>
      <c r="ALH1034" s="673"/>
      <c r="ALI1034" s="673"/>
      <c r="ALJ1034" s="673"/>
      <c r="ALK1034" s="673"/>
      <c r="ALL1034" s="673"/>
      <c r="ALM1034" s="673"/>
      <c r="ALN1034" s="673"/>
      <c r="ALO1034" s="673"/>
      <c r="ALP1034" s="673"/>
      <c r="ALQ1034" s="673"/>
      <c r="ALR1034" s="673"/>
      <c r="ALS1034" s="673"/>
      <c r="ALT1034" s="673"/>
      <c r="ALU1034" s="673"/>
      <c r="ALV1034" s="673"/>
      <c r="ALW1034" s="673"/>
      <c r="ALX1034" s="673"/>
      <c r="ALY1034" s="673"/>
      <c r="ALZ1034" s="673"/>
      <c r="AMA1034" s="673"/>
      <c r="AMB1034" s="673"/>
      <c r="AMC1034" s="673"/>
      <c r="AMD1034" s="673"/>
      <c r="AME1034" s="673"/>
      <c r="AMF1034" s="673"/>
      <c r="AMG1034" s="673"/>
      <c r="AMH1034" s="673"/>
      <c r="AMI1034" s="673"/>
      <c r="AMJ1034" s="673"/>
      <c r="AMK1034" s="673"/>
      <c r="AML1034" s="673"/>
      <c r="AMM1034" s="673"/>
      <c r="AMN1034" s="673"/>
      <c r="AMO1034" s="673"/>
      <c r="AMP1034" s="673"/>
      <c r="AMQ1034" s="673"/>
      <c r="AMR1034" s="673"/>
      <c r="AMS1034" s="673"/>
      <c r="AMT1034" s="673"/>
      <c r="AMU1034" s="673"/>
      <c r="AMV1034" s="673"/>
      <c r="AMW1034" s="673"/>
      <c r="AMX1034" s="673"/>
      <c r="AMY1034" s="673"/>
      <c r="AMZ1034" s="673"/>
      <c r="ANA1034" s="673"/>
      <c r="ANB1034" s="673"/>
      <c r="ANC1034" s="673"/>
      <c r="AND1034" s="673"/>
      <c r="ANE1034" s="673"/>
      <c r="ANF1034" s="673"/>
      <c r="ANG1034" s="673"/>
      <c r="ANH1034" s="673"/>
      <c r="ANI1034" s="673"/>
      <c r="ANJ1034" s="673"/>
      <c r="ANK1034" s="673"/>
      <c r="ANL1034" s="673"/>
      <c r="ANM1034" s="673"/>
      <c r="ANN1034" s="673"/>
      <c r="ANO1034" s="673"/>
      <c r="ANP1034" s="673"/>
      <c r="ANQ1034" s="673"/>
      <c r="ANR1034" s="673"/>
      <c r="ANS1034" s="673"/>
      <c r="ANT1034" s="673"/>
      <c r="ANU1034" s="673"/>
      <c r="ANV1034" s="673"/>
      <c r="ANW1034" s="673"/>
      <c r="ANX1034" s="673"/>
      <c r="ANY1034" s="673"/>
      <c r="ANZ1034" s="673"/>
      <c r="AOA1034" s="673"/>
      <c r="AOB1034" s="673"/>
      <c r="AOC1034" s="673"/>
      <c r="AOD1034" s="673"/>
      <c r="AOE1034" s="673"/>
      <c r="AOF1034" s="673"/>
      <c r="AOG1034" s="673"/>
      <c r="AOH1034" s="673"/>
      <c r="AOI1034" s="673"/>
      <c r="AOJ1034" s="673"/>
      <c r="AOK1034" s="673"/>
      <c r="AOL1034" s="673"/>
      <c r="AOM1034" s="673"/>
      <c r="AON1034" s="673"/>
      <c r="AOO1034" s="673"/>
      <c r="AOP1034" s="673"/>
      <c r="AOQ1034" s="673"/>
      <c r="AOR1034" s="673"/>
      <c r="AOS1034" s="673"/>
      <c r="AOT1034" s="673"/>
      <c r="AOU1034" s="673"/>
      <c r="AOV1034" s="673"/>
      <c r="AOW1034" s="673"/>
      <c r="AOX1034" s="673"/>
      <c r="AOY1034" s="673"/>
      <c r="AOZ1034" s="673"/>
      <c r="APA1034" s="673"/>
      <c r="APB1034" s="673"/>
      <c r="APC1034" s="673"/>
      <c r="APD1034" s="673"/>
      <c r="APE1034" s="673"/>
      <c r="APF1034" s="673"/>
      <c r="APG1034" s="673"/>
      <c r="APH1034" s="673"/>
      <c r="API1034" s="673"/>
      <c r="APJ1034" s="673"/>
      <c r="APK1034" s="673"/>
      <c r="APL1034" s="673"/>
      <c r="APM1034" s="673"/>
      <c r="APN1034" s="673"/>
      <c r="APO1034" s="673"/>
      <c r="APP1034" s="673"/>
      <c r="APQ1034" s="673"/>
      <c r="APR1034" s="673"/>
      <c r="APS1034" s="673"/>
      <c r="APT1034" s="673"/>
      <c r="APU1034" s="673"/>
      <c r="APV1034" s="673"/>
      <c r="APW1034" s="673"/>
      <c r="APX1034" s="673"/>
      <c r="APY1034" s="673"/>
      <c r="APZ1034" s="673"/>
      <c r="AQA1034" s="673"/>
      <c r="AQB1034" s="673"/>
      <c r="AQC1034" s="673"/>
      <c r="AQD1034" s="673"/>
      <c r="AQE1034" s="673"/>
      <c r="AQF1034" s="673"/>
      <c r="AQG1034" s="673"/>
      <c r="AQH1034" s="673"/>
      <c r="AQI1034" s="673"/>
      <c r="AQJ1034" s="673"/>
      <c r="AQK1034" s="673"/>
      <c r="AQL1034" s="673"/>
      <c r="AQM1034" s="673"/>
      <c r="AQN1034" s="673"/>
      <c r="AQO1034" s="673"/>
      <c r="AQP1034" s="673"/>
      <c r="AQQ1034" s="673"/>
      <c r="AQR1034" s="673"/>
      <c r="AQS1034" s="673"/>
      <c r="AQT1034" s="673"/>
      <c r="AQU1034" s="673"/>
      <c r="AQV1034" s="673"/>
      <c r="AQW1034" s="673"/>
      <c r="AQX1034" s="673"/>
      <c r="AQY1034" s="673"/>
      <c r="AQZ1034" s="673"/>
      <c r="ARA1034" s="673"/>
      <c r="ARB1034" s="673"/>
      <c r="ARC1034" s="673"/>
      <c r="ARD1034" s="673"/>
      <c r="ARE1034" s="673"/>
      <c r="ARF1034" s="673"/>
      <c r="ARG1034" s="673"/>
      <c r="ARH1034" s="673"/>
      <c r="ARI1034" s="673"/>
      <c r="ARJ1034" s="673"/>
      <c r="ARK1034" s="673"/>
      <c r="ARL1034" s="673"/>
      <c r="ARM1034" s="673"/>
      <c r="ARN1034" s="673"/>
      <c r="ARO1034" s="673"/>
      <c r="ARP1034" s="673"/>
      <c r="ARQ1034" s="673"/>
      <c r="ARR1034" s="673"/>
      <c r="ARS1034" s="673"/>
      <c r="ART1034" s="673"/>
      <c r="ARU1034" s="673"/>
      <c r="ARV1034" s="673"/>
      <c r="ARW1034" s="673"/>
      <c r="ARX1034" s="673"/>
      <c r="ARY1034" s="673"/>
      <c r="ARZ1034" s="673"/>
      <c r="ASA1034" s="673"/>
      <c r="ASB1034" s="673"/>
      <c r="ASC1034" s="673"/>
      <c r="ASD1034" s="673"/>
      <c r="ASE1034" s="673"/>
      <c r="ASF1034" s="673"/>
      <c r="ASG1034" s="673"/>
      <c r="ASH1034" s="673"/>
      <c r="ASI1034" s="673"/>
      <c r="ASJ1034" s="673"/>
      <c r="ASK1034" s="673"/>
      <c r="ASL1034" s="673"/>
      <c r="ASM1034" s="673"/>
      <c r="ASN1034" s="673"/>
      <c r="ASO1034" s="673"/>
      <c r="ASP1034" s="673"/>
      <c r="ASQ1034" s="673"/>
      <c r="ASR1034" s="673"/>
      <c r="ASS1034" s="673"/>
      <c r="AST1034" s="673"/>
      <c r="ASU1034" s="673"/>
      <c r="ASV1034" s="673"/>
      <c r="ASW1034" s="673"/>
      <c r="ASX1034" s="673"/>
      <c r="ASY1034" s="673"/>
      <c r="ASZ1034" s="673"/>
      <c r="ATA1034" s="673"/>
      <c r="ATB1034" s="673"/>
      <c r="ATC1034" s="673"/>
      <c r="ATD1034" s="673"/>
      <c r="ATE1034" s="673"/>
      <c r="ATF1034" s="673"/>
      <c r="ATG1034" s="673"/>
      <c r="ATH1034" s="673"/>
      <c r="ATI1034" s="673"/>
      <c r="ATJ1034" s="673"/>
      <c r="ATK1034" s="673"/>
      <c r="ATL1034" s="673"/>
      <c r="ATM1034" s="673"/>
      <c r="ATN1034" s="673"/>
      <c r="ATO1034" s="673"/>
      <c r="ATP1034" s="673"/>
      <c r="ATQ1034" s="673"/>
      <c r="ATR1034" s="673"/>
      <c r="ATS1034" s="673"/>
      <c r="ATT1034" s="673"/>
      <c r="ATU1034" s="673"/>
      <c r="ATV1034" s="673"/>
      <c r="ATW1034" s="673"/>
      <c r="ATX1034" s="673"/>
      <c r="ATY1034" s="673"/>
      <c r="ATZ1034" s="673"/>
      <c r="AUA1034" s="673"/>
      <c r="AUB1034" s="673"/>
      <c r="AUC1034" s="673"/>
      <c r="AUD1034" s="673"/>
      <c r="AUE1034" s="673"/>
      <c r="AUF1034" s="673"/>
      <c r="AUG1034" s="673"/>
      <c r="AUH1034" s="673"/>
      <c r="AUI1034" s="673"/>
      <c r="AUJ1034" s="673"/>
      <c r="AUK1034" s="673"/>
      <c r="AUL1034" s="673"/>
      <c r="AUM1034" s="673"/>
      <c r="AUN1034" s="673"/>
      <c r="AUO1034" s="673"/>
      <c r="AUP1034" s="673"/>
      <c r="AUQ1034" s="673"/>
      <c r="AUR1034" s="673"/>
      <c r="AUS1034" s="673"/>
      <c r="AUT1034" s="673"/>
      <c r="AUU1034" s="673"/>
      <c r="AUV1034" s="673"/>
      <c r="AUW1034" s="673"/>
      <c r="AUX1034" s="673"/>
      <c r="AUY1034" s="673"/>
      <c r="AUZ1034" s="673"/>
      <c r="AVA1034" s="673"/>
      <c r="AVB1034" s="673"/>
      <c r="AVC1034" s="673"/>
      <c r="AVD1034" s="673"/>
      <c r="AVE1034" s="673"/>
      <c r="AVF1034" s="673"/>
      <c r="AVG1034" s="673"/>
      <c r="AVH1034" s="673"/>
      <c r="AVI1034" s="673"/>
      <c r="AVJ1034" s="673"/>
      <c r="AVK1034" s="673"/>
    </row>
    <row r="1035" spans="1:1259">
      <c r="A1035" s="716"/>
      <c r="B1035" s="723">
        <v>44655</v>
      </c>
      <c r="C1035" s="716"/>
      <c r="D1035" s="714" t="s">
        <v>3247</v>
      </c>
      <c r="E1035" s="703" t="s">
        <v>3419</v>
      </c>
      <c r="F1035" s="703"/>
      <c r="G1035" s="703">
        <v>2022</v>
      </c>
      <c r="H1035" s="703"/>
      <c r="I1035" s="703" t="s">
        <v>1699</v>
      </c>
      <c r="J1035" s="718"/>
      <c r="K1035" s="705" t="s">
        <v>5091</v>
      </c>
      <c r="L1035" s="703" t="s">
        <v>3424</v>
      </c>
      <c r="M1035" s="706">
        <v>44652</v>
      </c>
      <c r="N1035" s="706">
        <v>44837</v>
      </c>
      <c r="O1035" s="706"/>
      <c r="P1035" s="704"/>
      <c r="Q1035" s="704"/>
      <c r="R1035" s="704"/>
      <c r="S1035" s="703" t="s">
        <v>1580</v>
      </c>
      <c r="T1035" s="703">
        <v>60</v>
      </c>
      <c r="U1035" s="703"/>
      <c r="V1035" s="703" t="s">
        <v>973</v>
      </c>
      <c r="W1035" s="703">
        <v>400</v>
      </c>
      <c r="X1035" s="707">
        <v>2304</v>
      </c>
      <c r="Y1035" s="539">
        <f t="shared" si="48"/>
        <v>921600</v>
      </c>
      <c r="Z1035" s="680">
        <v>0.55500000000000005</v>
      </c>
      <c r="AA1035" s="681">
        <f t="shared" si="49"/>
        <v>511488.00000000006</v>
      </c>
      <c r="AB1035" s="682"/>
      <c r="AC1035" s="683">
        <v>0</v>
      </c>
      <c r="AD1035" s="692"/>
      <c r="AE1035" s="684"/>
      <c r="AF1035" s="695">
        <f t="shared" si="50"/>
        <v>511488.00000000006</v>
      </c>
      <c r="AG1035" s="676" t="s">
        <v>1073</v>
      </c>
      <c r="AH1035" s="676"/>
      <c r="AI1035" s="685">
        <v>60</v>
      </c>
      <c r="AJ1035" s="676" t="s">
        <v>1592</v>
      </c>
      <c r="AK1035" s="696" t="s">
        <v>50</v>
      </c>
      <c r="AL1035" s="676">
        <v>94544</v>
      </c>
      <c r="AM1035" s="676" t="s">
        <v>52</v>
      </c>
      <c r="AN1035" s="676"/>
      <c r="AO1035" s="676"/>
      <c r="AP1035" s="688"/>
      <c r="AQ1035" s="688" t="s">
        <v>37</v>
      </c>
      <c r="AR1035" s="676"/>
      <c r="AS1035" s="715"/>
      <c r="AT1035" s="715"/>
      <c r="AU1035" s="715"/>
      <c r="AV1035" s="680">
        <v>0.80577777777000004</v>
      </c>
      <c r="AW1035" s="673"/>
      <c r="AX1035" s="673"/>
      <c r="AY1035" s="673"/>
      <c r="AZ1035" s="673"/>
      <c r="BA1035" s="673"/>
      <c r="BB1035" s="673"/>
      <c r="BC1035" s="673"/>
      <c r="BD1035" s="673"/>
      <c r="BE1035" s="673"/>
      <c r="BF1035" s="673"/>
      <c r="BG1035" s="673"/>
      <c r="BH1035" s="673"/>
      <c r="BI1035" s="673"/>
      <c r="BJ1035" s="673"/>
      <c r="BK1035" s="673"/>
      <c r="BL1035" s="673"/>
      <c r="BM1035" s="673"/>
      <c r="BN1035" s="673"/>
      <c r="BO1035" s="673"/>
      <c r="BP1035" s="673"/>
      <c r="BQ1035" s="673"/>
      <c r="BR1035" s="673"/>
      <c r="BS1035" s="673"/>
      <c r="BT1035" s="673"/>
      <c r="BU1035" s="673"/>
      <c r="BV1035" s="673"/>
      <c r="BW1035" s="673"/>
      <c r="BX1035" s="673"/>
      <c r="BY1035" s="673"/>
      <c r="BZ1035" s="673"/>
      <c r="CA1035" s="673"/>
      <c r="CB1035" s="673"/>
      <c r="CC1035" s="673"/>
      <c r="CD1035" s="673"/>
      <c r="CE1035" s="673"/>
      <c r="CF1035" s="673"/>
      <c r="CG1035" s="673"/>
      <c r="CH1035" s="673"/>
      <c r="CI1035" s="673"/>
      <c r="CJ1035" s="673"/>
      <c r="CK1035" s="673"/>
      <c r="CL1035" s="673"/>
      <c r="CM1035" s="673"/>
      <c r="CN1035" s="673"/>
      <c r="CO1035" s="673"/>
      <c r="CP1035" s="673"/>
      <c r="CQ1035" s="673"/>
      <c r="CR1035" s="673"/>
      <c r="CS1035" s="673"/>
      <c r="CT1035" s="673"/>
      <c r="CU1035" s="673"/>
      <c r="CV1035" s="673"/>
      <c r="CW1035" s="673"/>
      <c r="CX1035" s="673"/>
      <c r="CY1035" s="673"/>
      <c r="CZ1035" s="673"/>
      <c r="DA1035" s="673"/>
      <c r="DB1035" s="673"/>
      <c r="DC1035" s="673"/>
      <c r="DD1035" s="673"/>
      <c r="DE1035" s="673"/>
      <c r="DF1035" s="673"/>
      <c r="DG1035" s="673"/>
      <c r="DH1035" s="673"/>
      <c r="DI1035" s="673"/>
      <c r="DJ1035" s="673"/>
      <c r="DK1035" s="673"/>
      <c r="DL1035" s="673"/>
      <c r="DM1035" s="673"/>
      <c r="DN1035" s="673"/>
      <c r="DO1035" s="673"/>
      <c r="DP1035" s="673"/>
      <c r="DQ1035" s="673"/>
      <c r="DR1035" s="673"/>
      <c r="DS1035" s="673"/>
      <c r="DT1035" s="673"/>
      <c r="DU1035" s="673"/>
      <c r="DV1035" s="673"/>
      <c r="DW1035" s="673"/>
      <c r="DX1035" s="673"/>
      <c r="DY1035" s="673"/>
      <c r="DZ1035" s="673"/>
      <c r="EA1035" s="673"/>
      <c r="EB1035" s="673"/>
      <c r="EC1035" s="673"/>
      <c r="ED1035" s="673"/>
      <c r="EE1035" s="673"/>
      <c r="EF1035" s="673"/>
      <c r="EG1035" s="673"/>
      <c r="EH1035" s="673"/>
      <c r="EI1035" s="673"/>
      <c r="EJ1035" s="673"/>
      <c r="EK1035" s="673"/>
      <c r="EL1035" s="673"/>
      <c r="EM1035" s="673"/>
      <c r="EN1035" s="673"/>
      <c r="EO1035" s="673"/>
      <c r="EP1035" s="673"/>
      <c r="EQ1035" s="673"/>
      <c r="ER1035" s="673"/>
      <c r="ES1035" s="673"/>
      <c r="ET1035" s="673"/>
      <c r="EU1035" s="673"/>
      <c r="EV1035" s="673"/>
      <c r="EW1035" s="673"/>
      <c r="EX1035" s="673"/>
      <c r="EY1035" s="673"/>
      <c r="EZ1035" s="673"/>
      <c r="FA1035" s="673"/>
      <c r="FB1035" s="673"/>
      <c r="FC1035" s="673"/>
      <c r="FD1035" s="673"/>
      <c r="FE1035" s="673"/>
      <c r="FF1035" s="673"/>
      <c r="FG1035" s="673"/>
      <c r="FH1035" s="673"/>
      <c r="FI1035" s="673"/>
      <c r="FJ1035" s="673"/>
      <c r="FK1035" s="673"/>
      <c r="FL1035" s="673"/>
      <c r="FM1035" s="673"/>
      <c r="FN1035" s="673"/>
      <c r="FO1035" s="673"/>
      <c r="FP1035" s="673"/>
      <c r="FQ1035" s="673"/>
      <c r="FR1035" s="673"/>
      <c r="FS1035" s="673"/>
      <c r="FT1035" s="673"/>
      <c r="FU1035" s="673"/>
      <c r="FV1035" s="673"/>
      <c r="FW1035" s="673"/>
      <c r="FX1035" s="673"/>
      <c r="FY1035" s="673"/>
      <c r="FZ1035" s="673"/>
      <c r="GA1035" s="673"/>
      <c r="GB1035" s="673"/>
      <c r="GC1035" s="673"/>
      <c r="GD1035" s="673"/>
      <c r="GE1035" s="673"/>
      <c r="GF1035" s="673"/>
      <c r="GG1035" s="673"/>
      <c r="GH1035" s="673"/>
      <c r="GI1035" s="673"/>
      <c r="GJ1035" s="673"/>
      <c r="GK1035" s="673"/>
      <c r="GL1035" s="673"/>
      <c r="GM1035" s="673"/>
      <c r="GN1035" s="673"/>
      <c r="GO1035" s="673"/>
      <c r="GP1035" s="673"/>
      <c r="GQ1035" s="673"/>
      <c r="GR1035" s="673"/>
      <c r="GS1035" s="673"/>
      <c r="GT1035" s="673"/>
      <c r="GU1035" s="673"/>
      <c r="GV1035" s="673"/>
      <c r="GW1035" s="673"/>
      <c r="GX1035" s="673"/>
      <c r="GY1035" s="673"/>
      <c r="GZ1035" s="673"/>
      <c r="HA1035" s="673"/>
      <c r="HB1035" s="673"/>
      <c r="HC1035" s="673"/>
      <c r="HD1035" s="673"/>
      <c r="HE1035" s="673"/>
      <c r="HF1035" s="673"/>
      <c r="HG1035" s="673"/>
      <c r="HH1035" s="673"/>
      <c r="HI1035" s="673"/>
      <c r="HJ1035" s="673"/>
      <c r="HK1035" s="673"/>
      <c r="HL1035" s="673"/>
      <c r="HM1035" s="673"/>
      <c r="HN1035" s="673"/>
      <c r="HO1035" s="673"/>
      <c r="HP1035" s="673"/>
      <c r="HQ1035" s="673"/>
      <c r="HR1035" s="673"/>
      <c r="HS1035" s="673"/>
      <c r="HT1035" s="673"/>
      <c r="HU1035" s="673"/>
      <c r="HV1035" s="673"/>
      <c r="HW1035" s="673"/>
      <c r="HX1035" s="673"/>
      <c r="HY1035" s="673"/>
      <c r="HZ1035" s="673"/>
      <c r="IA1035" s="673"/>
      <c r="IB1035" s="673"/>
      <c r="IC1035" s="673"/>
      <c r="ID1035" s="673"/>
      <c r="IE1035" s="673"/>
      <c r="IF1035" s="673"/>
      <c r="IG1035" s="673"/>
      <c r="IH1035" s="673"/>
      <c r="II1035" s="673"/>
      <c r="IJ1035" s="673"/>
      <c r="IK1035" s="673"/>
      <c r="IL1035" s="673"/>
      <c r="IM1035" s="673"/>
      <c r="IN1035" s="673"/>
      <c r="IO1035" s="673"/>
      <c r="IP1035" s="673"/>
      <c r="IQ1035" s="673"/>
      <c r="IR1035" s="673"/>
      <c r="IS1035" s="673"/>
      <c r="IT1035" s="673"/>
      <c r="IU1035" s="673"/>
      <c r="IV1035" s="673"/>
      <c r="IW1035" s="673"/>
      <c r="IX1035" s="673"/>
      <c r="IY1035" s="673"/>
      <c r="IZ1035" s="673"/>
      <c r="JA1035" s="673"/>
      <c r="JB1035" s="673"/>
      <c r="JC1035" s="673"/>
      <c r="JD1035" s="673"/>
      <c r="JE1035" s="673"/>
      <c r="JF1035" s="673"/>
      <c r="JG1035" s="673"/>
      <c r="JH1035" s="673"/>
      <c r="JI1035" s="673"/>
      <c r="JJ1035" s="673"/>
      <c r="JK1035" s="673"/>
      <c r="JL1035" s="673"/>
      <c r="JM1035" s="673"/>
      <c r="JN1035" s="673"/>
      <c r="JO1035" s="673"/>
      <c r="JP1035" s="673"/>
      <c r="JQ1035" s="673"/>
      <c r="JR1035" s="673"/>
      <c r="JS1035" s="673"/>
      <c r="JT1035" s="673"/>
      <c r="JU1035" s="673"/>
      <c r="JV1035" s="673"/>
      <c r="JW1035" s="673"/>
      <c r="JX1035" s="673"/>
      <c r="JY1035" s="673"/>
      <c r="JZ1035" s="673"/>
      <c r="KA1035" s="673"/>
      <c r="KB1035" s="673"/>
      <c r="KC1035" s="673"/>
      <c r="KD1035" s="673"/>
      <c r="KE1035" s="673"/>
      <c r="KF1035" s="673"/>
      <c r="KG1035" s="673"/>
      <c r="KH1035" s="673"/>
      <c r="KI1035" s="673"/>
      <c r="KJ1035" s="673"/>
      <c r="KK1035" s="673"/>
      <c r="KL1035" s="673"/>
      <c r="KM1035" s="673"/>
      <c r="KN1035" s="673"/>
      <c r="KO1035" s="673"/>
      <c r="KP1035" s="673"/>
      <c r="KQ1035" s="673"/>
      <c r="KR1035" s="673"/>
      <c r="KS1035" s="673"/>
      <c r="KT1035" s="673"/>
      <c r="KU1035" s="673"/>
      <c r="KV1035" s="673"/>
      <c r="KW1035" s="673"/>
      <c r="KX1035" s="673"/>
      <c r="KY1035" s="673"/>
      <c r="KZ1035" s="673"/>
      <c r="LA1035" s="673"/>
      <c r="LB1035" s="673"/>
      <c r="LC1035" s="673"/>
      <c r="LD1035" s="673"/>
      <c r="LE1035" s="673"/>
      <c r="LF1035" s="673"/>
      <c r="LG1035" s="673"/>
      <c r="LH1035" s="673"/>
      <c r="LI1035" s="673"/>
      <c r="LJ1035" s="673"/>
      <c r="LK1035" s="673"/>
      <c r="LL1035" s="673"/>
      <c r="LM1035" s="673"/>
      <c r="LN1035" s="673"/>
      <c r="LO1035" s="673"/>
      <c r="LP1035" s="673"/>
      <c r="LQ1035" s="673"/>
      <c r="LR1035" s="673"/>
      <c r="LS1035" s="673"/>
      <c r="LT1035" s="673"/>
      <c r="LU1035" s="673"/>
      <c r="LV1035" s="673"/>
      <c r="LW1035" s="673"/>
      <c r="LX1035" s="673"/>
      <c r="LY1035" s="673"/>
      <c r="LZ1035" s="673"/>
      <c r="MA1035" s="673"/>
      <c r="MB1035" s="673"/>
      <c r="MC1035" s="673"/>
      <c r="MD1035" s="673"/>
      <c r="ME1035" s="673"/>
      <c r="MF1035" s="673"/>
      <c r="MG1035" s="673"/>
      <c r="MH1035" s="673"/>
      <c r="MI1035" s="673"/>
      <c r="MJ1035" s="673"/>
      <c r="MK1035" s="673"/>
      <c r="ML1035" s="673"/>
      <c r="MM1035" s="673"/>
      <c r="MN1035" s="673"/>
      <c r="MO1035" s="673"/>
      <c r="MP1035" s="673"/>
      <c r="MQ1035" s="673"/>
      <c r="MR1035" s="673"/>
      <c r="MS1035" s="673"/>
      <c r="MT1035" s="673"/>
      <c r="MU1035" s="673"/>
      <c r="MV1035" s="673"/>
      <c r="MW1035" s="673"/>
      <c r="MX1035" s="673"/>
      <c r="MY1035" s="673"/>
      <c r="MZ1035" s="673"/>
      <c r="NA1035" s="673"/>
      <c r="NB1035" s="673"/>
      <c r="NC1035" s="673"/>
      <c r="ND1035" s="673"/>
      <c r="NE1035" s="673"/>
      <c r="NF1035" s="673"/>
      <c r="NG1035" s="673"/>
      <c r="NH1035" s="673"/>
      <c r="NI1035" s="673"/>
      <c r="NJ1035" s="673"/>
      <c r="NK1035" s="673"/>
      <c r="NL1035" s="673"/>
      <c r="NM1035" s="673"/>
      <c r="NN1035" s="673"/>
      <c r="NO1035" s="673"/>
      <c r="NP1035" s="673"/>
      <c r="NQ1035" s="673"/>
      <c r="NR1035" s="673"/>
      <c r="NS1035" s="673"/>
      <c r="NT1035" s="673"/>
      <c r="NU1035" s="673"/>
      <c r="NV1035" s="673"/>
      <c r="NW1035" s="673"/>
      <c r="NX1035" s="673"/>
      <c r="NY1035" s="673"/>
      <c r="NZ1035" s="673"/>
      <c r="OA1035" s="673"/>
      <c r="OB1035" s="673"/>
      <c r="OC1035" s="673"/>
      <c r="OD1035" s="673"/>
      <c r="OE1035" s="673"/>
      <c r="OF1035" s="673"/>
      <c r="OG1035" s="673"/>
      <c r="OH1035" s="673"/>
      <c r="OI1035" s="673"/>
      <c r="OJ1035" s="673"/>
      <c r="OK1035" s="673"/>
      <c r="OL1035" s="673"/>
      <c r="OM1035" s="673"/>
      <c r="ON1035" s="673"/>
      <c r="OO1035" s="673"/>
      <c r="OP1035" s="673"/>
      <c r="OQ1035" s="673"/>
      <c r="OR1035" s="673"/>
      <c r="OS1035" s="673"/>
      <c r="OT1035" s="673"/>
      <c r="OU1035" s="673"/>
      <c r="OV1035" s="673"/>
      <c r="OW1035" s="673"/>
      <c r="OX1035" s="673"/>
      <c r="OY1035" s="673"/>
      <c r="OZ1035" s="673"/>
      <c r="PA1035" s="673"/>
      <c r="PB1035" s="673"/>
      <c r="PC1035" s="673"/>
      <c r="PD1035" s="673"/>
      <c r="PE1035" s="673"/>
      <c r="PF1035" s="673"/>
      <c r="PG1035" s="673"/>
      <c r="PH1035" s="673"/>
      <c r="PI1035" s="673"/>
      <c r="PJ1035" s="673"/>
      <c r="PK1035" s="673"/>
      <c r="PL1035" s="673"/>
      <c r="PM1035" s="673"/>
      <c r="PN1035" s="673"/>
      <c r="PO1035" s="673"/>
      <c r="PP1035" s="673"/>
      <c r="PQ1035" s="673"/>
      <c r="PR1035" s="673"/>
      <c r="PS1035" s="673"/>
      <c r="PT1035" s="673"/>
      <c r="PU1035" s="673"/>
      <c r="PV1035" s="673"/>
      <c r="PW1035" s="673"/>
      <c r="PX1035" s="673"/>
      <c r="PY1035" s="673"/>
      <c r="PZ1035" s="673"/>
      <c r="QA1035" s="673"/>
      <c r="QB1035" s="673"/>
      <c r="QC1035" s="673"/>
      <c r="QD1035" s="673"/>
      <c r="QE1035" s="673"/>
      <c r="QF1035" s="673"/>
      <c r="QG1035" s="673"/>
      <c r="QH1035" s="673"/>
      <c r="QI1035" s="673"/>
      <c r="QJ1035" s="673"/>
      <c r="QK1035" s="673"/>
      <c r="QL1035" s="673"/>
      <c r="QM1035" s="673"/>
      <c r="QN1035" s="673"/>
      <c r="QO1035" s="673"/>
      <c r="QP1035" s="673"/>
      <c r="QQ1035" s="673"/>
      <c r="QR1035" s="673"/>
      <c r="QS1035" s="673"/>
      <c r="QT1035" s="673"/>
      <c r="QU1035" s="673"/>
      <c r="QV1035" s="673"/>
      <c r="QW1035" s="673"/>
      <c r="QX1035" s="673"/>
      <c r="QY1035" s="673"/>
      <c r="QZ1035" s="673"/>
      <c r="RA1035" s="673"/>
      <c r="RB1035" s="673"/>
      <c r="RC1035" s="673"/>
      <c r="RD1035" s="673"/>
      <c r="RE1035" s="673"/>
      <c r="RF1035" s="673"/>
      <c r="RG1035" s="673"/>
      <c r="RH1035" s="673"/>
      <c r="RI1035" s="673"/>
      <c r="RJ1035" s="673"/>
      <c r="RK1035" s="673"/>
      <c r="RL1035" s="673"/>
      <c r="RM1035" s="673"/>
      <c r="RN1035" s="673"/>
      <c r="RO1035" s="673"/>
      <c r="RP1035" s="673"/>
      <c r="RQ1035" s="673"/>
      <c r="RR1035" s="673"/>
      <c r="RS1035" s="673"/>
      <c r="RT1035" s="673"/>
      <c r="RU1035" s="673"/>
      <c r="RV1035" s="673"/>
      <c r="RW1035" s="673"/>
      <c r="RX1035" s="673"/>
      <c r="RY1035" s="673"/>
      <c r="RZ1035" s="673"/>
      <c r="SA1035" s="673"/>
      <c r="SB1035" s="673"/>
      <c r="SC1035" s="673"/>
      <c r="SD1035" s="673"/>
      <c r="SE1035" s="673"/>
      <c r="SF1035" s="673"/>
      <c r="SG1035" s="673"/>
      <c r="SH1035" s="673"/>
      <c r="SI1035" s="673"/>
      <c r="SJ1035" s="673"/>
      <c r="SK1035" s="673"/>
      <c r="SL1035" s="673"/>
      <c r="SM1035" s="673"/>
      <c r="SN1035" s="673"/>
      <c r="SO1035" s="673"/>
      <c r="SP1035" s="673"/>
      <c r="SQ1035" s="673"/>
      <c r="SR1035" s="673"/>
      <c r="SS1035" s="673"/>
      <c r="ST1035" s="673"/>
      <c r="SU1035" s="673"/>
      <c r="SV1035" s="673"/>
      <c r="SW1035" s="673"/>
      <c r="SX1035" s="673"/>
      <c r="SY1035" s="673"/>
      <c r="SZ1035" s="673"/>
      <c r="TA1035" s="673"/>
      <c r="TB1035" s="673"/>
      <c r="TC1035" s="673"/>
      <c r="TD1035" s="673"/>
      <c r="TE1035" s="673"/>
      <c r="TF1035" s="673"/>
      <c r="TG1035" s="673"/>
      <c r="TH1035" s="673"/>
      <c r="TI1035" s="673"/>
      <c r="TJ1035" s="673"/>
      <c r="TK1035" s="673"/>
      <c r="TL1035" s="673"/>
      <c r="TM1035" s="673"/>
      <c r="TN1035" s="673"/>
      <c r="TO1035" s="673"/>
      <c r="TP1035" s="673"/>
      <c r="TQ1035" s="673"/>
      <c r="TR1035" s="673"/>
      <c r="TS1035" s="673"/>
      <c r="TT1035" s="673"/>
      <c r="TU1035" s="673"/>
      <c r="TV1035" s="673"/>
      <c r="TW1035" s="673"/>
      <c r="TX1035" s="673"/>
      <c r="TY1035" s="673"/>
      <c r="TZ1035" s="673"/>
      <c r="UA1035" s="673"/>
      <c r="UB1035" s="673"/>
      <c r="UC1035" s="673"/>
      <c r="UD1035" s="673"/>
      <c r="UE1035" s="673"/>
      <c r="UF1035" s="673"/>
      <c r="UG1035" s="673"/>
      <c r="UH1035" s="673"/>
      <c r="UI1035" s="673"/>
      <c r="UJ1035" s="673"/>
      <c r="UK1035" s="673"/>
      <c r="UL1035" s="673"/>
      <c r="UM1035" s="673"/>
      <c r="UN1035" s="673"/>
      <c r="UO1035" s="673"/>
      <c r="UP1035" s="673"/>
      <c r="UQ1035" s="673"/>
      <c r="UR1035" s="673"/>
      <c r="US1035" s="673"/>
      <c r="UT1035" s="673"/>
      <c r="UU1035" s="673"/>
      <c r="UV1035" s="673"/>
      <c r="UW1035" s="673"/>
      <c r="UX1035" s="673"/>
      <c r="UY1035" s="673"/>
      <c r="UZ1035" s="673"/>
      <c r="VA1035" s="673"/>
      <c r="VB1035" s="673"/>
      <c r="VC1035" s="673"/>
      <c r="VD1035" s="673"/>
      <c r="VE1035" s="673"/>
      <c r="VF1035" s="673"/>
      <c r="VG1035" s="673"/>
      <c r="VH1035" s="673"/>
      <c r="VI1035" s="673"/>
      <c r="VJ1035" s="673"/>
      <c r="VK1035" s="673"/>
      <c r="VL1035" s="673"/>
      <c r="VM1035" s="673"/>
      <c r="VN1035" s="673"/>
      <c r="VO1035" s="673"/>
      <c r="VP1035" s="673"/>
      <c r="VQ1035" s="673"/>
      <c r="VR1035" s="673"/>
      <c r="VS1035" s="673"/>
      <c r="VT1035" s="673"/>
      <c r="VU1035" s="673"/>
      <c r="VV1035" s="673"/>
      <c r="VW1035" s="673"/>
      <c r="VX1035" s="673"/>
      <c r="VY1035" s="673"/>
      <c r="VZ1035" s="673"/>
      <c r="WA1035" s="673"/>
      <c r="WB1035" s="673"/>
      <c r="WC1035" s="673"/>
      <c r="WD1035" s="673"/>
      <c r="WE1035" s="673"/>
      <c r="WF1035" s="673"/>
      <c r="WG1035" s="673"/>
      <c r="WH1035" s="673"/>
      <c r="WI1035" s="673"/>
      <c r="WJ1035" s="673"/>
      <c r="WK1035" s="673"/>
      <c r="WL1035" s="673"/>
      <c r="WM1035" s="673"/>
      <c r="WN1035" s="673"/>
      <c r="WO1035" s="673"/>
      <c r="WP1035" s="673"/>
      <c r="WQ1035" s="673"/>
      <c r="WR1035" s="673"/>
      <c r="WS1035" s="673"/>
      <c r="WT1035" s="673"/>
      <c r="WU1035" s="673"/>
      <c r="WV1035" s="673"/>
      <c r="WW1035" s="673"/>
      <c r="WX1035" s="673"/>
      <c r="WY1035" s="673"/>
      <c r="WZ1035" s="673"/>
      <c r="XA1035" s="673"/>
      <c r="XB1035" s="673"/>
      <c r="XC1035" s="673"/>
      <c r="XD1035" s="673"/>
      <c r="XE1035" s="673"/>
      <c r="XF1035" s="673"/>
      <c r="XG1035" s="673"/>
      <c r="XH1035" s="673"/>
      <c r="XI1035" s="673"/>
      <c r="XJ1035" s="673"/>
      <c r="XK1035" s="673"/>
      <c r="XL1035" s="673"/>
      <c r="XM1035" s="673"/>
      <c r="XN1035" s="673"/>
      <c r="XO1035" s="673"/>
      <c r="XP1035" s="673"/>
      <c r="XQ1035" s="673"/>
      <c r="XR1035" s="673"/>
      <c r="XS1035" s="673"/>
      <c r="XT1035" s="673"/>
      <c r="XU1035" s="673"/>
      <c r="XV1035" s="673"/>
      <c r="XW1035" s="673"/>
      <c r="XX1035" s="673"/>
      <c r="XY1035" s="673"/>
      <c r="XZ1035" s="673"/>
      <c r="YA1035" s="673"/>
      <c r="YB1035" s="673"/>
      <c r="YC1035" s="673"/>
      <c r="YD1035" s="673"/>
      <c r="YE1035" s="673"/>
      <c r="YF1035" s="673"/>
      <c r="YG1035" s="673"/>
      <c r="YH1035" s="673"/>
      <c r="YI1035" s="673"/>
      <c r="YJ1035" s="673"/>
      <c r="YK1035" s="673"/>
      <c r="YL1035" s="673"/>
      <c r="YM1035" s="673"/>
      <c r="YN1035" s="673"/>
      <c r="YO1035" s="673"/>
      <c r="YP1035" s="673"/>
      <c r="YQ1035" s="673"/>
      <c r="YR1035" s="673"/>
      <c r="YS1035" s="673"/>
      <c r="YT1035" s="673"/>
      <c r="YU1035" s="673"/>
      <c r="YV1035" s="673"/>
      <c r="YW1035" s="673"/>
      <c r="YX1035" s="673"/>
      <c r="YY1035" s="673"/>
      <c r="YZ1035" s="673"/>
      <c r="ZA1035" s="673"/>
      <c r="ZB1035" s="673"/>
      <c r="ZC1035" s="673"/>
      <c r="ZD1035" s="673"/>
      <c r="ZE1035" s="673"/>
      <c r="ZF1035" s="673"/>
      <c r="ZG1035" s="673"/>
      <c r="ZH1035" s="673"/>
      <c r="ZI1035" s="673"/>
      <c r="ZJ1035" s="673"/>
      <c r="ZK1035" s="673"/>
      <c r="ZL1035" s="673"/>
      <c r="ZM1035" s="673"/>
      <c r="ZN1035" s="673"/>
      <c r="ZO1035" s="673"/>
      <c r="ZP1035" s="673"/>
      <c r="ZQ1035" s="673"/>
      <c r="ZR1035" s="673"/>
      <c r="ZS1035" s="673"/>
      <c r="ZT1035" s="673"/>
      <c r="ZU1035" s="673"/>
      <c r="ZV1035" s="673"/>
      <c r="ZW1035" s="673"/>
      <c r="ZX1035" s="673"/>
      <c r="ZY1035" s="673"/>
      <c r="ZZ1035" s="673"/>
      <c r="AAA1035" s="673"/>
      <c r="AAB1035" s="673"/>
      <c r="AAC1035" s="673"/>
      <c r="AAD1035" s="673"/>
      <c r="AAE1035" s="673"/>
      <c r="AAF1035" s="673"/>
      <c r="AAG1035" s="673"/>
      <c r="AAH1035" s="673"/>
      <c r="AAI1035" s="673"/>
      <c r="AAJ1035" s="673"/>
      <c r="AAK1035" s="673"/>
      <c r="AAL1035" s="673"/>
      <c r="AAM1035" s="673"/>
      <c r="AAN1035" s="673"/>
      <c r="AAO1035" s="673"/>
      <c r="AAP1035" s="673"/>
      <c r="AAQ1035" s="673"/>
      <c r="AAR1035" s="673"/>
      <c r="AAS1035" s="673"/>
      <c r="AAT1035" s="673"/>
      <c r="AAU1035" s="673"/>
      <c r="AAV1035" s="673"/>
      <c r="AAW1035" s="673"/>
      <c r="AAX1035" s="673"/>
      <c r="AAY1035" s="673"/>
      <c r="AAZ1035" s="673"/>
      <c r="ABA1035" s="673"/>
      <c r="ABB1035" s="673"/>
      <c r="ABC1035" s="673"/>
      <c r="ABD1035" s="673"/>
      <c r="ABE1035" s="673"/>
      <c r="ABF1035" s="673"/>
      <c r="ABG1035" s="673"/>
      <c r="ABH1035" s="673"/>
      <c r="ABI1035" s="673"/>
      <c r="ABJ1035" s="673"/>
      <c r="ABK1035" s="673"/>
      <c r="ABL1035" s="673"/>
      <c r="ABM1035" s="673"/>
      <c r="ABN1035" s="673"/>
      <c r="ABO1035" s="673"/>
      <c r="ABP1035" s="673"/>
      <c r="ABQ1035" s="673"/>
      <c r="ABR1035" s="673"/>
      <c r="ABS1035" s="673"/>
      <c r="ABT1035" s="673"/>
      <c r="ABU1035" s="673"/>
      <c r="ABV1035" s="673"/>
      <c r="ABW1035" s="673"/>
      <c r="ABX1035" s="673"/>
      <c r="ABY1035" s="673"/>
      <c r="ABZ1035" s="673"/>
      <c r="ACA1035" s="673"/>
      <c r="ACB1035" s="673"/>
      <c r="ACC1035" s="673"/>
      <c r="ACD1035" s="673"/>
      <c r="ACE1035" s="673"/>
      <c r="ACF1035" s="673"/>
      <c r="ACG1035" s="673"/>
      <c r="ACH1035" s="673"/>
      <c r="ACI1035" s="673"/>
      <c r="ACJ1035" s="673"/>
      <c r="ACK1035" s="673"/>
      <c r="ACL1035" s="673"/>
      <c r="ACM1035" s="673"/>
      <c r="ACN1035" s="673"/>
      <c r="ACO1035" s="673"/>
      <c r="ACP1035" s="673"/>
      <c r="ACQ1035" s="673"/>
      <c r="ACR1035" s="673"/>
      <c r="ACS1035" s="673"/>
      <c r="ACT1035" s="673"/>
      <c r="ACU1035" s="673"/>
      <c r="ACV1035" s="673"/>
      <c r="ACW1035" s="673"/>
      <c r="ACX1035" s="673"/>
      <c r="ACY1035" s="673"/>
      <c r="ACZ1035" s="673"/>
      <c r="ADA1035" s="673"/>
      <c r="ADB1035" s="673"/>
      <c r="ADC1035" s="673"/>
      <c r="ADD1035" s="673"/>
      <c r="ADE1035" s="673"/>
      <c r="ADF1035" s="673"/>
      <c r="ADG1035" s="673"/>
      <c r="ADH1035" s="673"/>
      <c r="ADI1035" s="673"/>
      <c r="ADJ1035" s="673"/>
      <c r="ADK1035" s="673"/>
      <c r="ADL1035" s="673"/>
      <c r="ADM1035" s="673"/>
      <c r="ADN1035" s="673"/>
      <c r="ADO1035" s="673"/>
      <c r="ADP1035" s="673"/>
      <c r="ADQ1035" s="673"/>
      <c r="ADR1035" s="673"/>
      <c r="ADS1035" s="673"/>
      <c r="ADT1035" s="673"/>
      <c r="ADU1035" s="673"/>
      <c r="ADV1035" s="673"/>
      <c r="ADW1035" s="673"/>
      <c r="ADX1035" s="673"/>
      <c r="ADY1035" s="673"/>
      <c r="ADZ1035" s="673"/>
      <c r="AEA1035" s="673"/>
      <c r="AEB1035" s="673"/>
      <c r="AEC1035" s="673"/>
      <c r="AED1035" s="673"/>
      <c r="AEE1035" s="673"/>
      <c r="AEF1035" s="673"/>
      <c r="AEG1035" s="673"/>
      <c r="AEH1035" s="673"/>
      <c r="AEI1035" s="673"/>
      <c r="AEJ1035" s="673"/>
      <c r="AEK1035" s="673"/>
      <c r="AEL1035" s="673"/>
      <c r="AEM1035" s="673"/>
      <c r="AEN1035" s="673"/>
      <c r="AEO1035" s="673"/>
      <c r="AEP1035" s="673"/>
      <c r="AEQ1035" s="673"/>
      <c r="AER1035" s="673"/>
      <c r="AES1035" s="673"/>
      <c r="AET1035" s="673"/>
      <c r="AEU1035" s="673"/>
      <c r="AEV1035" s="673"/>
      <c r="AEW1035" s="673"/>
      <c r="AEX1035" s="673"/>
      <c r="AEY1035" s="673"/>
      <c r="AEZ1035" s="673"/>
      <c r="AFA1035" s="673"/>
      <c r="AFB1035" s="673"/>
      <c r="AFC1035" s="673"/>
      <c r="AFD1035" s="673"/>
      <c r="AFE1035" s="673"/>
      <c r="AFF1035" s="673"/>
      <c r="AFG1035" s="673"/>
      <c r="AFH1035" s="673"/>
      <c r="AFI1035" s="673"/>
      <c r="AFJ1035" s="673"/>
      <c r="AFK1035" s="673"/>
      <c r="AFL1035" s="673"/>
      <c r="AFM1035" s="673"/>
      <c r="AFN1035" s="673"/>
      <c r="AFO1035" s="673"/>
      <c r="AFP1035" s="673"/>
      <c r="AFQ1035" s="673"/>
      <c r="AFR1035" s="673"/>
      <c r="AFS1035" s="673"/>
      <c r="AFT1035" s="673"/>
      <c r="AFU1035" s="673"/>
      <c r="AFV1035" s="673"/>
      <c r="AFW1035" s="673"/>
      <c r="AFX1035" s="673"/>
      <c r="AFY1035" s="673"/>
      <c r="AFZ1035" s="673"/>
      <c r="AGA1035" s="673"/>
      <c r="AGB1035" s="673"/>
      <c r="AGC1035" s="673"/>
      <c r="AGD1035" s="673"/>
      <c r="AGE1035" s="673"/>
      <c r="AGF1035" s="673"/>
      <c r="AGG1035" s="673"/>
      <c r="AGH1035" s="673"/>
      <c r="AGI1035" s="673"/>
      <c r="AGJ1035" s="673"/>
      <c r="AGK1035" s="673"/>
      <c r="AGL1035" s="673"/>
      <c r="AGM1035" s="673"/>
      <c r="AGN1035" s="673"/>
      <c r="AGO1035" s="673"/>
      <c r="AGP1035" s="673"/>
      <c r="AGQ1035" s="673"/>
      <c r="AGR1035" s="673"/>
      <c r="AGS1035" s="673"/>
      <c r="AGT1035" s="673"/>
      <c r="AGU1035" s="673"/>
      <c r="AGV1035" s="673"/>
      <c r="AGW1035" s="673"/>
      <c r="AGX1035" s="673"/>
      <c r="AGY1035" s="673"/>
      <c r="AGZ1035" s="673"/>
      <c r="AHA1035" s="673"/>
      <c r="AHB1035" s="673"/>
      <c r="AHC1035" s="673"/>
      <c r="AHD1035" s="673"/>
      <c r="AHE1035" s="673"/>
      <c r="AHF1035" s="673"/>
      <c r="AHG1035" s="673"/>
      <c r="AHH1035" s="673"/>
      <c r="AHI1035" s="673"/>
      <c r="AHJ1035" s="673"/>
      <c r="AHK1035" s="673"/>
      <c r="AHL1035" s="673"/>
      <c r="AHM1035" s="673"/>
      <c r="AHN1035" s="673"/>
      <c r="AHO1035" s="673"/>
      <c r="AHP1035" s="673"/>
      <c r="AHQ1035" s="673"/>
      <c r="AHR1035" s="673"/>
      <c r="AHS1035" s="673"/>
      <c r="AHT1035" s="673"/>
      <c r="AHU1035" s="673"/>
      <c r="AHV1035" s="673"/>
      <c r="AHW1035" s="673"/>
      <c r="AHX1035" s="673"/>
      <c r="AHY1035" s="673"/>
      <c r="AHZ1035" s="673"/>
      <c r="AIA1035" s="673"/>
      <c r="AIB1035" s="673"/>
      <c r="AIC1035" s="673"/>
      <c r="AID1035" s="673"/>
      <c r="AIE1035" s="673"/>
      <c r="AIF1035" s="673"/>
      <c r="AIG1035" s="673"/>
      <c r="AIH1035" s="673"/>
      <c r="AII1035" s="673"/>
      <c r="AIJ1035" s="673"/>
      <c r="AIK1035" s="673"/>
      <c r="AIL1035" s="673"/>
      <c r="AIM1035" s="673"/>
      <c r="AIN1035" s="673"/>
      <c r="AIO1035" s="673"/>
      <c r="AIP1035" s="673"/>
      <c r="AIQ1035" s="673"/>
      <c r="AIR1035" s="673"/>
      <c r="AIS1035" s="673"/>
      <c r="AIT1035" s="673"/>
      <c r="AIU1035" s="673"/>
      <c r="AIV1035" s="673"/>
      <c r="AIW1035" s="673"/>
      <c r="AIX1035" s="673"/>
      <c r="AIY1035" s="673"/>
      <c r="AIZ1035" s="673"/>
      <c r="AJA1035" s="673"/>
      <c r="AJB1035" s="673"/>
      <c r="AJC1035" s="673"/>
      <c r="AJD1035" s="673"/>
      <c r="AJE1035" s="673"/>
      <c r="AJF1035" s="673"/>
      <c r="AJG1035" s="673"/>
      <c r="AJH1035" s="673"/>
      <c r="AJI1035" s="673"/>
      <c r="AJJ1035" s="673"/>
      <c r="AJK1035" s="673"/>
      <c r="AJL1035" s="673"/>
      <c r="AJM1035" s="673"/>
      <c r="AJN1035" s="673"/>
      <c r="AJO1035" s="673"/>
      <c r="AJP1035" s="673"/>
      <c r="AJQ1035" s="673"/>
      <c r="AJR1035" s="673"/>
      <c r="AJS1035" s="673"/>
      <c r="AJT1035" s="673"/>
      <c r="AJU1035" s="673"/>
      <c r="AJV1035" s="673"/>
      <c r="AJW1035" s="673"/>
      <c r="AJX1035" s="673"/>
      <c r="AJY1035" s="673"/>
      <c r="AJZ1035" s="673"/>
      <c r="AKA1035" s="673"/>
      <c r="AKB1035" s="673"/>
      <c r="AKC1035" s="673"/>
      <c r="AKD1035" s="673"/>
      <c r="AKE1035" s="673"/>
      <c r="AKF1035" s="673"/>
      <c r="AKG1035" s="673"/>
      <c r="AKH1035" s="673"/>
      <c r="AKI1035" s="673"/>
      <c r="AKJ1035" s="673"/>
      <c r="AKK1035" s="673"/>
      <c r="AKL1035" s="673"/>
      <c r="AKM1035" s="673"/>
      <c r="AKN1035" s="673"/>
      <c r="AKO1035" s="673"/>
      <c r="AKP1035" s="673"/>
      <c r="AKQ1035" s="673"/>
      <c r="AKR1035" s="673"/>
      <c r="AKS1035" s="673"/>
      <c r="AKT1035" s="673"/>
      <c r="AKU1035" s="673"/>
      <c r="AKV1035" s="673"/>
      <c r="AKW1035" s="673"/>
      <c r="AKX1035" s="673"/>
      <c r="AKY1035" s="673"/>
      <c r="AKZ1035" s="673"/>
      <c r="ALA1035" s="673"/>
      <c r="ALB1035" s="673"/>
      <c r="ALC1035" s="673"/>
      <c r="ALD1035" s="673"/>
      <c r="ALE1035" s="673"/>
      <c r="ALF1035" s="673"/>
      <c r="ALG1035" s="673"/>
      <c r="ALH1035" s="673"/>
      <c r="ALI1035" s="673"/>
      <c r="ALJ1035" s="673"/>
      <c r="ALK1035" s="673"/>
      <c r="ALL1035" s="673"/>
      <c r="ALM1035" s="673"/>
      <c r="ALN1035" s="673"/>
      <c r="ALO1035" s="673"/>
      <c r="ALP1035" s="673"/>
      <c r="ALQ1035" s="673"/>
      <c r="ALR1035" s="673"/>
      <c r="ALS1035" s="673"/>
      <c r="ALT1035" s="673"/>
      <c r="ALU1035" s="673"/>
      <c r="ALV1035" s="673"/>
      <c r="ALW1035" s="673"/>
      <c r="ALX1035" s="673"/>
      <c r="ALY1035" s="673"/>
      <c r="ALZ1035" s="673"/>
      <c r="AMA1035" s="673"/>
      <c r="AMB1035" s="673"/>
      <c r="AMC1035" s="673"/>
      <c r="AMD1035" s="673"/>
      <c r="AME1035" s="673"/>
      <c r="AMF1035" s="673"/>
      <c r="AMG1035" s="673"/>
      <c r="AMH1035" s="673"/>
      <c r="AMI1035" s="673"/>
      <c r="AMJ1035" s="673"/>
      <c r="AMK1035" s="673"/>
      <c r="AML1035" s="673"/>
      <c r="AMM1035" s="673"/>
      <c r="AMN1035" s="673"/>
      <c r="AMO1035" s="673"/>
      <c r="AMP1035" s="673"/>
      <c r="AMQ1035" s="673"/>
      <c r="AMR1035" s="673"/>
      <c r="AMS1035" s="673"/>
      <c r="AMT1035" s="673"/>
      <c r="AMU1035" s="673"/>
      <c r="AMV1035" s="673"/>
      <c r="AMW1035" s="673"/>
      <c r="AMX1035" s="673"/>
      <c r="AMY1035" s="673"/>
      <c r="AMZ1035" s="673"/>
      <c r="ANA1035" s="673"/>
      <c r="ANB1035" s="673"/>
      <c r="ANC1035" s="673"/>
      <c r="AND1035" s="673"/>
      <c r="ANE1035" s="673"/>
      <c r="ANF1035" s="673"/>
      <c r="ANG1035" s="673"/>
      <c r="ANH1035" s="673"/>
      <c r="ANI1035" s="673"/>
      <c r="ANJ1035" s="673"/>
      <c r="ANK1035" s="673"/>
      <c r="ANL1035" s="673"/>
      <c r="ANM1035" s="673"/>
      <c r="ANN1035" s="673"/>
      <c r="ANO1035" s="673"/>
      <c r="ANP1035" s="673"/>
      <c r="ANQ1035" s="673"/>
      <c r="ANR1035" s="673"/>
      <c r="ANS1035" s="673"/>
      <c r="ANT1035" s="673"/>
      <c r="ANU1035" s="673"/>
      <c r="ANV1035" s="673"/>
      <c r="ANW1035" s="673"/>
      <c r="ANX1035" s="673"/>
      <c r="ANY1035" s="673"/>
      <c r="ANZ1035" s="673"/>
      <c r="AOA1035" s="673"/>
      <c r="AOB1035" s="673"/>
      <c r="AOC1035" s="673"/>
      <c r="AOD1035" s="673"/>
      <c r="AOE1035" s="673"/>
      <c r="AOF1035" s="673"/>
      <c r="AOG1035" s="673"/>
      <c r="AOH1035" s="673"/>
      <c r="AOI1035" s="673"/>
      <c r="AOJ1035" s="673"/>
      <c r="AOK1035" s="673"/>
      <c r="AOL1035" s="673"/>
      <c r="AOM1035" s="673"/>
      <c r="AON1035" s="673"/>
      <c r="AOO1035" s="673"/>
      <c r="AOP1035" s="673"/>
      <c r="AOQ1035" s="673"/>
      <c r="AOR1035" s="673"/>
      <c r="AOS1035" s="673"/>
      <c r="AOT1035" s="673"/>
      <c r="AOU1035" s="673"/>
      <c r="AOV1035" s="673"/>
      <c r="AOW1035" s="673"/>
      <c r="AOX1035" s="673"/>
      <c r="AOY1035" s="673"/>
      <c r="AOZ1035" s="673"/>
      <c r="APA1035" s="673"/>
      <c r="APB1035" s="673"/>
      <c r="APC1035" s="673"/>
      <c r="APD1035" s="673"/>
      <c r="APE1035" s="673"/>
      <c r="APF1035" s="673"/>
      <c r="APG1035" s="673"/>
      <c r="APH1035" s="673"/>
      <c r="API1035" s="673"/>
      <c r="APJ1035" s="673"/>
      <c r="APK1035" s="673"/>
      <c r="APL1035" s="673"/>
      <c r="APM1035" s="673"/>
      <c r="APN1035" s="673"/>
      <c r="APO1035" s="673"/>
      <c r="APP1035" s="673"/>
      <c r="APQ1035" s="673"/>
      <c r="APR1035" s="673"/>
      <c r="APS1035" s="673"/>
      <c r="APT1035" s="673"/>
      <c r="APU1035" s="673"/>
      <c r="APV1035" s="673"/>
      <c r="APW1035" s="673"/>
      <c r="APX1035" s="673"/>
      <c r="APY1035" s="673"/>
      <c r="APZ1035" s="673"/>
      <c r="AQA1035" s="673"/>
      <c r="AQB1035" s="673"/>
      <c r="AQC1035" s="673"/>
      <c r="AQD1035" s="673"/>
      <c r="AQE1035" s="673"/>
      <c r="AQF1035" s="673"/>
      <c r="AQG1035" s="673"/>
      <c r="AQH1035" s="673"/>
      <c r="AQI1035" s="673"/>
      <c r="AQJ1035" s="673"/>
      <c r="AQK1035" s="673"/>
      <c r="AQL1035" s="673"/>
      <c r="AQM1035" s="673"/>
      <c r="AQN1035" s="673"/>
      <c r="AQO1035" s="673"/>
      <c r="AQP1035" s="673"/>
      <c r="AQQ1035" s="673"/>
      <c r="AQR1035" s="673"/>
      <c r="AQS1035" s="673"/>
      <c r="AQT1035" s="673"/>
      <c r="AQU1035" s="673"/>
      <c r="AQV1035" s="673"/>
      <c r="AQW1035" s="673"/>
      <c r="AQX1035" s="673"/>
      <c r="AQY1035" s="673"/>
      <c r="AQZ1035" s="673"/>
      <c r="ARA1035" s="673"/>
      <c r="ARB1035" s="673"/>
      <c r="ARC1035" s="673"/>
      <c r="ARD1035" s="673"/>
      <c r="ARE1035" s="673"/>
      <c r="ARF1035" s="673"/>
      <c r="ARG1035" s="673"/>
      <c r="ARH1035" s="673"/>
      <c r="ARI1035" s="673"/>
      <c r="ARJ1035" s="673"/>
      <c r="ARK1035" s="673"/>
      <c r="ARL1035" s="673"/>
      <c r="ARM1035" s="673"/>
      <c r="ARN1035" s="673"/>
      <c r="ARO1035" s="673"/>
      <c r="ARP1035" s="673"/>
      <c r="ARQ1035" s="673"/>
      <c r="ARR1035" s="673"/>
      <c r="ARS1035" s="673"/>
      <c r="ART1035" s="673"/>
      <c r="ARU1035" s="673"/>
      <c r="ARV1035" s="673"/>
      <c r="ARW1035" s="673"/>
      <c r="ARX1035" s="673"/>
      <c r="ARY1035" s="673"/>
      <c r="ARZ1035" s="673"/>
      <c r="ASA1035" s="673"/>
      <c r="ASB1035" s="673"/>
      <c r="ASC1035" s="673"/>
      <c r="ASD1035" s="673"/>
      <c r="ASE1035" s="673"/>
      <c r="ASF1035" s="673"/>
      <c r="ASG1035" s="673"/>
      <c r="ASH1035" s="673"/>
      <c r="ASI1035" s="673"/>
      <c r="ASJ1035" s="673"/>
      <c r="ASK1035" s="673"/>
      <c r="ASL1035" s="673"/>
      <c r="ASM1035" s="673"/>
      <c r="ASN1035" s="673"/>
      <c r="ASO1035" s="673"/>
      <c r="ASP1035" s="673"/>
      <c r="ASQ1035" s="673"/>
      <c r="ASR1035" s="673"/>
      <c r="ASS1035" s="673"/>
      <c r="AST1035" s="673"/>
      <c r="ASU1035" s="673"/>
      <c r="ASV1035" s="673"/>
      <c r="ASW1035" s="673"/>
      <c r="ASX1035" s="673"/>
      <c r="ASY1035" s="673"/>
      <c r="ASZ1035" s="673"/>
      <c r="ATA1035" s="673"/>
      <c r="ATB1035" s="673"/>
      <c r="ATC1035" s="673"/>
      <c r="ATD1035" s="673"/>
      <c r="ATE1035" s="673"/>
      <c r="ATF1035" s="673"/>
      <c r="ATG1035" s="673"/>
      <c r="ATH1035" s="673"/>
      <c r="ATI1035" s="673"/>
      <c r="ATJ1035" s="673"/>
      <c r="ATK1035" s="673"/>
      <c r="ATL1035" s="673"/>
      <c r="ATM1035" s="673"/>
      <c r="ATN1035" s="673"/>
      <c r="ATO1035" s="673"/>
      <c r="ATP1035" s="673"/>
      <c r="ATQ1035" s="673"/>
      <c r="ATR1035" s="673"/>
      <c r="ATS1035" s="673"/>
      <c r="ATT1035" s="673"/>
      <c r="ATU1035" s="673"/>
      <c r="ATV1035" s="673"/>
      <c r="ATW1035" s="673"/>
      <c r="ATX1035" s="673"/>
      <c r="ATY1035" s="673"/>
      <c r="ATZ1035" s="673"/>
      <c r="AUA1035" s="673"/>
      <c r="AUB1035" s="673"/>
      <c r="AUC1035" s="673"/>
      <c r="AUD1035" s="673"/>
      <c r="AUE1035" s="673"/>
      <c r="AUF1035" s="673"/>
      <c r="AUG1035" s="673"/>
      <c r="AUH1035" s="673"/>
      <c r="AUI1035" s="673"/>
      <c r="AUJ1035" s="673"/>
      <c r="AUK1035" s="673"/>
      <c r="AUL1035" s="673"/>
      <c r="AUM1035" s="673"/>
      <c r="AUN1035" s="673"/>
      <c r="AUO1035" s="673"/>
      <c r="AUP1035" s="673"/>
      <c r="AUQ1035" s="673"/>
      <c r="AUR1035" s="673"/>
      <c r="AUS1035" s="673"/>
      <c r="AUT1035" s="673"/>
      <c r="AUU1035" s="673"/>
      <c r="AUV1035" s="673"/>
      <c r="AUW1035" s="673"/>
      <c r="AUX1035" s="673"/>
      <c r="AUY1035" s="673"/>
      <c r="AUZ1035" s="673"/>
      <c r="AVA1035" s="673"/>
      <c r="AVB1035" s="673"/>
      <c r="AVC1035" s="673"/>
      <c r="AVD1035" s="673"/>
      <c r="AVE1035" s="673"/>
      <c r="AVF1035" s="673"/>
      <c r="AVG1035" s="673"/>
      <c r="AVH1035" s="673"/>
      <c r="AVI1035" s="673"/>
      <c r="AVJ1035" s="673"/>
      <c r="AVK1035" s="673"/>
    </row>
    <row r="1036" spans="1:1259">
      <c r="A1036" s="716"/>
      <c r="B1036" s="723">
        <v>44655</v>
      </c>
      <c r="C1036" s="716"/>
      <c r="D1036" s="714" t="s">
        <v>3247</v>
      </c>
      <c r="E1036" s="703" t="s">
        <v>3419</v>
      </c>
      <c r="F1036" s="703"/>
      <c r="G1036" s="703">
        <v>2022</v>
      </c>
      <c r="H1036" s="703"/>
      <c r="I1036" s="703" t="s">
        <v>1699</v>
      </c>
      <c r="J1036" s="718"/>
      <c r="K1036" s="705" t="s">
        <v>5092</v>
      </c>
      <c r="L1036" s="703" t="s">
        <v>3424</v>
      </c>
      <c r="M1036" s="706">
        <v>44652</v>
      </c>
      <c r="N1036" s="706">
        <v>44866</v>
      </c>
      <c r="O1036" s="706"/>
      <c r="P1036" s="704"/>
      <c r="Q1036" s="704"/>
      <c r="R1036" s="704"/>
      <c r="S1036" s="703" t="s">
        <v>1580</v>
      </c>
      <c r="T1036" s="703">
        <v>60</v>
      </c>
      <c r="U1036" s="703"/>
      <c r="V1036" s="703" t="s">
        <v>973</v>
      </c>
      <c r="W1036" s="703">
        <v>400</v>
      </c>
      <c r="X1036" s="707">
        <v>1536</v>
      </c>
      <c r="Y1036" s="539">
        <f t="shared" si="48"/>
        <v>614400</v>
      </c>
      <c r="Z1036" s="680">
        <v>0.55500000000000005</v>
      </c>
      <c r="AA1036" s="681">
        <f t="shared" si="49"/>
        <v>340992.00000000006</v>
      </c>
      <c r="AB1036" s="682"/>
      <c r="AC1036" s="683">
        <v>0</v>
      </c>
      <c r="AD1036" s="692"/>
      <c r="AE1036" s="684"/>
      <c r="AF1036" s="695">
        <f t="shared" si="50"/>
        <v>340992.00000000006</v>
      </c>
      <c r="AG1036" s="676" t="s">
        <v>1073</v>
      </c>
      <c r="AH1036" s="676"/>
      <c r="AI1036" s="685">
        <v>60</v>
      </c>
      <c r="AJ1036" s="676" t="s">
        <v>1592</v>
      </c>
      <c r="AK1036" s="696" t="s">
        <v>50</v>
      </c>
      <c r="AL1036" s="676">
        <v>94544</v>
      </c>
      <c r="AM1036" s="676" t="s">
        <v>52</v>
      </c>
      <c r="AN1036" s="676"/>
      <c r="AO1036" s="676"/>
      <c r="AP1036" s="688"/>
      <c r="AQ1036" s="688" t="s">
        <v>37</v>
      </c>
      <c r="AR1036" s="676"/>
      <c r="AS1036" s="715"/>
      <c r="AT1036" s="715"/>
      <c r="AU1036" s="715"/>
      <c r="AV1036" s="680">
        <v>0.80577777777000004</v>
      </c>
      <c r="AW1036" s="673"/>
      <c r="AX1036" s="673"/>
      <c r="AY1036" s="673"/>
      <c r="AZ1036" s="673"/>
      <c r="BA1036" s="673"/>
      <c r="BB1036" s="673"/>
      <c r="BC1036" s="673"/>
      <c r="BD1036" s="673"/>
      <c r="BE1036" s="673"/>
      <c r="BF1036" s="673"/>
      <c r="BG1036" s="673"/>
      <c r="BH1036" s="673"/>
      <c r="BI1036" s="673"/>
      <c r="BJ1036" s="673"/>
      <c r="BK1036" s="673"/>
      <c r="BL1036" s="673"/>
      <c r="BM1036" s="673"/>
      <c r="BN1036" s="673"/>
      <c r="BO1036" s="673"/>
      <c r="BP1036" s="673"/>
      <c r="BQ1036" s="673"/>
      <c r="BR1036" s="673"/>
      <c r="BS1036" s="673"/>
      <c r="BT1036" s="673"/>
      <c r="BU1036" s="673"/>
      <c r="BV1036" s="673"/>
      <c r="BW1036" s="673"/>
      <c r="BX1036" s="673"/>
      <c r="BY1036" s="673"/>
      <c r="BZ1036" s="673"/>
      <c r="CA1036" s="673"/>
      <c r="CB1036" s="673"/>
      <c r="CC1036" s="673"/>
      <c r="CD1036" s="673"/>
      <c r="CE1036" s="673"/>
      <c r="CF1036" s="673"/>
      <c r="CG1036" s="673"/>
      <c r="CH1036" s="673"/>
      <c r="CI1036" s="673"/>
      <c r="CJ1036" s="673"/>
      <c r="CK1036" s="673"/>
      <c r="CL1036" s="673"/>
      <c r="CM1036" s="673"/>
      <c r="CN1036" s="673"/>
      <c r="CO1036" s="673"/>
      <c r="CP1036" s="673"/>
      <c r="CQ1036" s="673"/>
      <c r="CR1036" s="673"/>
      <c r="CS1036" s="673"/>
      <c r="CT1036" s="673"/>
      <c r="CU1036" s="673"/>
      <c r="CV1036" s="673"/>
      <c r="CW1036" s="673"/>
      <c r="CX1036" s="673"/>
      <c r="CY1036" s="673"/>
      <c r="CZ1036" s="673"/>
      <c r="DA1036" s="673"/>
      <c r="DB1036" s="673"/>
      <c r="DC1036" s="673"/>
      <c r="DD1036" s="673"/>
      <c r="DE1036" s="673"/>
      <c r="DF1036" s="673"/>
      <c r="DG1036" s="673"/>
      <c r="DH1036" s="673"/>
      <c r="DI1036" s="673"/>
      <c r="DJ1036" s="673"/>
      <c r="DK1036" s="673"/>
      <c r="DL1036" s="673"/>
      <c r="DM1036" s="673"/>
      <c r="DN1036" s="673"/>
      <c r="DO1036" s="673"/>
      <c r="DP1036" s="673"/>
      <c r="DQ1036" s="673"/>
      <c r="DR1036" s="673"/>
      <c r="DS1036" s="673"/>
      <c r="DT1036" s="673"/>
      <c r="DU1036" s="673"/>
      <c r="DV1036" s="673"/>
      <c r="DW1036" s="673"/>
      <c r="DX1036" s="673"/>
      <c r="DY1036" s="673"/>
      <c r="DZ1036" s="673"/>
      <c r="EA1036" s="673"/>
      <c r="EB1036" s="673"/>
      <c r="EC1036" s="673"/>
      <c r="ED1036" s="673"/>
      <c r="EE1036" s="673"/>
      <c r="EF1036" s="673"/>
      <c r="EG1036" s="673"/>
      <c r="EH1036" s="673"/>
      <c r="EI1036" s="673"/>
      <c r="EJ1036" s="673"/>
      <c r="EK1036" s="673"/>
      <c r="EL1036" s="673"/>
      <c r="EM1036" s="673"/>
      <c r="EN1036" s="673"/>
      <c r="EO1036" s="673"/>
      <c r="EP1036" s="673"/>
      <c r="EQ1036" s="673"/>
      <c r="ER1036" s="673"/>
      <c r="ES1036" s="673"/>
      <c r="ET1036" s="673"/>
      <c r="EU1036" s="673"/>
      <c r="EV1036" s="673"/>
      <c r="EW1036" s="673"/>
      <c r="EX1036" s="673"/>
      <c r="EY1036" s="673"/>
      <c r="EZ1036" s="673"/>
      <c r="FA1036" s="673"/>
      <c r="FB1036" s="673"/>
      <c r="FC1036" s="673"/>
      <c r="FD1036" s="673"/>
      <c r="FE1036" s="673"/>
      <c r="FF1036" s="673"/>
      <c r="FG1036" s="673"/>
      <c r="FH1036" s="673"/>
      <c r="FI1036" s="673"/>
      <c r="FJ1036" s="673"/>
      <c r="FK1036" s="673"/>
      <c r="FL1036" s="673"/>
      <c r="FM1036" s="673"/>
      <c r="FN1036" s="673"/>
      <c r="FO1036" s="673"/>
      <c r="FP1036" s="673"/>
      <c r="FQ1036" s="673"/>
      <c r="FR1036" s="673"/>
      <c r="FS1036" s="673"/>
      <c r="FT1036" s="673"/>
      <c r="FU1036" s="673"/>
      <c r="FV1036" s="673"/>
      <c r="FW1036" s="673"/>
      <c r="FX1036" s="673"/>
      <c r="FY1036" s="673"/>
      <c r="FZ1036" s="673"/>
      <c r="GA1036" s="673"/>
      <c r="GB1036" s="673"/>
      <c r="GC1036" s="673"/>
      <c r="GD1036" s="673"/>
      <c r="GE1036" s="673"/>
      <c r="GF1036" s="673"/>
      <c r="GG1036" s="673"/>
      <c r="GH1036" s="673"/>
      <c r="GI1036" s="673"/>
      <c r="GJ1036" s="673"/>
      <c r="GK1036" s="673"/>
      <c r="GL1036" s="673"/>
      <c r="GM1036" s="673"/>
      <c r="GN1036" s="673"/>
      <c r="GO1036" s="673"/>
      <c r="GP1036" s="673"/>
      <c r="GQ1036" s="673"/>
      <c r="GR1036" s="673"/>
      <c r="GS1036" s="673"/>
      <c r="GT1036" s="673"/>
      <c r="GU1036" s="673"/>
      <c r="GV1036" s="673"/>
      <c r="GW1036" s="673"/>
      <c r="GX1036" s="673"/>
      <c r="GY1036" s="673"/>
      <c r="GZ1036" s="673"/>
      <c r="HA1036" s="673"/>
      <c r="HB1036" s="673"/>
      <c r="HC1036" s="673"/>
      <c r="HD1036" s="673"/>
      <c r="HE1036" s="673"/>
      <c r="HF1036" s="673"/>
      <c r="HG1036" s="673"/>
      <c r="HH1036" s="673"/>
      <c r="HI1036" s="673"/>
      <c r="HJ1036" s="673"/>
      <c r="HK1036" s="673"/>
      <c r="HL1036" s="673"/>
      <c r="HM1036" s="673"/>
      <c r="HN1036" s="673"/>
      <c r="HO1036" s="673"/>
      <c r="HP1036" s="673"/>
      <c r="HQ1036" s="673"/>
      <c r="HR1036" s="673"/>
      <c r="HS1036" s="673"/>
      <c r="HT1036" s="673"/>
      <c r="HU1036" s="673"/>
      <c r="HV1036" s="673"/>
      <c r="HW1036" s="673"/>
      <c r="HX1036" s="673"/>
      <c r="HY1036" s="673"/>
      <c r="HZ1036" s="673"/>
      <c r="IA1036" s="673"/>
      <c r="IB1036" s="673"/>
      <c r="IC1036" s="673"/>
      <c r="ID1036" s="673"/>
      <c r="IE1036" s="673"/>
      <c r="IF1036" s="673"/>
      <c r="IG1036" s="673"/>
      <c r="IH1036" s="673"/>
      <c r="II1036" s="673"/>
      <c r="IJ1036" s="673"/>
      <c r="IK1036" s="673"/>
      <c r="IL1036" s="673"/>
      <c r="IM1036" s="673"/>
      <c r="IN1036" s="673"/>
      <c r="IO1036" s="673"/>
      <c r="IP1036" s="673"/>
      <c r="IQ1036" s="673"/>
      <c r="IR1036" s="673"/>
      <c r="IS1036" s="673"/>
      <c r="IT1036" s="673"/>
      <c r="IU1036" s="673"/>
      <c r="IV1036" s="673"/>
      <c r="IW1036" s="673"/>
      <c r="IX1036" s="673"/>
      <c r="IY1036" s="673"/>
      <c r="IZ1036" s="673"/>
      <c r="JA1036" s="673"/>
      <c r="JB1036" s="673"/>
      <c r="JC1036" s="673"/>
      <c r="JD1036" s="673"/>
      <c r="JE1036" s="673"/>
      <c r="JF1036" s="673"/>
      <c r="JG1036" s="673"/>
      <c r="JH1036" s="673"/>
      <c r="JI1036" s="673"/>
      <c r="JJ1036" s="673"/>
      <c r="JK1036" s="673"/>
      <c r="JL1036" s="673"/>
      <c r="JM1036" s="673"/>
      <c r="JN1036" s="673"/>
      <c r="JO1036" s="673"/>
      <c r="JP1036" s="673"/>
      <c r="JQ1036" s="673"/>
      <c r="JR1036" s="673"/>
      <c r="JS1036" s="673"/>
      <c r="JT1036" s="673"/>
      <c r="JU1036" s="673"/>
      <c r="JV1036" s="673"/>
      <c r="JW1036" s="673"/>
      <c r="JX1036" s="673"/>
      <c r="JY1036" s="673"/>
      <c r="JZ1036" s="673"/>
      <c r="KA1036" s="673"/>
      <c r="KB1036" s="673"/>
      <c r="KC1036" s="673"/>
      <c r="KD1036" s="673"/>
      <c r="KE1036" s="673"/>
      <c r="KF1036" s="673"/>
      <c r="KG1036" s="673"/>
      <c r="KH1036" s="673"/>
      <c r="KI1036" s="673"/>
      <c r="KJ1036" s="673"/>
      <c r="KK1036" s="673"/>
      <c r="KL1036" s="673"/>
      <c r="KM1036" s="673"/>
      <c r="KN1036" s="673"/>
      <c r="KO1036" s="673"/>
      <c r="KP1036" s="673"/>
      <c r="KQ1036" s="673"/>
      <c r="KR1036" s="673"/>
      <c r="KS1036" s="673"/>
      <c r="KT1036" s="673"/>
      <c r="KU1036" s="673"/>
      <c r="KV1036" s="673"/>
      <c r="KW1036" s="673"/>
      <c r="KX1036" s="673"/>
      <c r="KY1036" s="673"/>
      <c r="KZ1036" s="673"/>
      <c r="LA1036" s="673"/>
      <c r="LB1036" s="673"/>
      <c r="LC1036" s="673"/>
      <c r="LD1036" s="673"/>
      <c r="LE1036" s="673"/>
      <c r="LF1036" s="673"/>
      <c r="LG1036" s="673"/>
      <c r="LH1036" s="673"/>
      <c r="LI1036" s="673"/>
      <c r="LJ1036" s="673"/>
      <c r="LK1036" s="673"/>
      <c r="LL1036" s="673"/>
      <c r="LM1036" s="673"/>
      <c r="LN1036" s="673"/>
      <c r="LO1036" s="673"/>
      <c r="LP1036" s="673"/>
      <c r="LQ1036" s="673"/>
      <c r="LR1036" s="673"/>
      <c r="LS1036" s="673"/>
      <c r="LT1036" s="673"/>
      <c r="LU1036" s="673"/>
      <c r="LV1036" s="673"/>
      <c r="LW1036" s="673"/>
      <c r="LX1036" s="673"/>
      <c r="LY1036" s="673"/>
      <c r="LZ1036" s="673"/>
      <c r="MA1036" s="673"/>
      <c r="MB1036" s="673"/>
      <c r="MC1036" s="673"/>
      <c r="MD1036" s="673"/>
      <c r="ME1036" s="673"/>
      <c r="MF1036" s="673"/>
      <c r="MG1036" s="673"/>
      <c r="MH1036" s="673"/>
      <c r="MI1036" s="673"/>
      <c r="MJ1036" s="673"/>
      <c r="MK1036" s="673"/>
      <c r="ML1036" s="673"/>
      <c r="MM1036" s="673"/>
      <c r="MN1036" s="673"/>
      <c r="MO1036" s="673"/>
      <c r="MP1036" s="673"/>
      <c r="MQ1036" s="673"/>
      <c r="MR1036" s="673"/>
      <c r="MS1036" s="673"/>
      <c r="MT1036" s="673"/>
      <c r="MU1036" s="673"/>
      <c r="MV1036" s="673"/>
      <c r="MW1036" s="673"/>
      <c r="MX1036" s="673"/>
      <c r="MY1036" s="673"/>
      <c r="MZ1036" s="673"/>
      <c r="NA1036" s="673"/>
      <c r="NB1036" s="673"/>
      <c r="NC1036" s="673"/>
      <c r="ND1036" s="673"/>
      <c r="NE1036" s="673"/>
      <c r="NF1036" s="673"/>
      <c r="NG1036" s="673"/>
      <c r="NH1036" s="673"/>
      <c r="NI1036" s="673"/>
      <c r="NJ1036" s="673"/>
      <c r="NK1036" s="673"/>
      <c r="NL1036" s="673"/>
      <c r="NM1036" s="673"/>
      <c r="NN1036" s="673"/>
      <c r="NO1036" s="673"/>
      <c r="NP1036" s="673"/>
      <c r="NQ1036" s="673"/>
      <c r="NR1036" s="673"/>
      <c r="NS1036" s="673"/>
      <c r="NT1036" s="673"/>
      <c r="NU1036" s="673"/>
      <c r="NV1036" s="673"/>
      <c r="NW1036" s="673"/>
      <c r="NX1036" s="673"/>
      <c r="NY1036" s="673"/>
      <c r="NZ1036" s="673"/>
      <c r="OA1036" s="673"/>
      <c r="OB1036" s="673"/>
      <c r="OC1036" s="673"/>
      <c r="OD1036" s="673"/>
      <c r="OE1036" s="673"/>
      <c r="OF1036" s="673"/>
      <c r="OG1036" s="673"/>
      <c r="OH1036" s="673"/>
      <c r="OI1036" s="673"/>
      <c r="OJ1036" s="673"/>
      <c r="OK1036" s="673"/>
      <c r="OL1036" s="673"/>
      <c r="OM1036" s="673"/>
      <c r="ON1036" s="673"/>
      <c r="OO1036" s="673"/>
      <c r="OP1036" s="673"/>
      <c r="OQ1036" s="673"/>
      <c r="OR1036" s="673"/>
      <c r="OS1036" s="673"/>
      <c r="OT1036" s="673"/>
      <c r="OU1036" s="673"/>
      <c r="OV1036" s="673"/>
      <c r="OW1036" s="673"/>
      <c r="OX1036" s="673"/>
      <c r="OY1036" s="673"/>
      <c r="OZ1036" s="673"/>
      <c r="PA1036" s="673"/>
      <c r="PB1036" s="673"/>
      <c r="PC1036" s="673"/>
      <c r="PD1036" s="673"/>
      <c r="PE1036" s="673"/>
      <c r="PF1036" s="673"/>
      <c r="PG1036" s="673"/>
      <c r="PH1036" s="673"/>
      <c r="PI1036" s="673"/>
      <c r="PJ1036" s="673"/>
      <c r="PK1036" s="673"/>
      <c r="PL1036" s="673"/>
      <c r="PM1036" s="673"/>
      <c r="PN1036" s="673"/>
      <c r="PO1036" s="673"/>
      <c r="PP1036" s="673"/>
      <c r="PQ1036" s="673"/>
      <c r="PR1036" s="673"/>
      <c r="PS1036" s="673"/>
      <c r="PT1036" s="673"/>
      <c r="PU1036" s="673"/>
      <c r="PV1036" s="673"/>
      <c r="PW1036" s="673"/>
      <c r="PX1036" s="673"/>
      <c r="PY1036" s="673"/>
      <c r="PZ1036" s="673"/>
      <c r="QA1036" s="673"/>
      <c r="QB1036" s="673"/>
      <c r="QC1036" s="673"/>
      <c r="QD1036" s="673"/>
      <c r="QE1036" s="673"/>
      <c r="QF1036" s="673"/>
      <c r="QG1036" s="673"/>
      <c r="QH1036" s="673"/>
      <c r="QI1036" s="673"/>
      <c r="QJ1036" s="673"/>
      <c r="QK1036" s="673"/>
      <c r="QL1036" s="673"/>
      <c r="QM1036" s="673"/>
      <c r="QN1036" s="673"/>
      <c r="QO1036" s="673"/>
      <c r="QP1036" s="673"/>
      <c r="QQ1036" s="673"/>
      <c r="QR1036" s="673"/>
      <c r="QS1036" s="673"/>
      <c r="QT1036" s="673"/>
      <c r="QU1036" s="673"/>
      <c r="QV1036" s="673"/>
      <c r="QW1036" s="673"/>
      <c r="QX1036" s="673"/>
      <c r="QY1036" s="673"/>
      <c r="QZ1036" s="673"/>
      <c r="RA1036" s="673"/>
      <c r="RB1036" s="673"/>
      <c r="RC1036" s="673"/>
      <c r="RD1036" s="673"/>
      <c r="RE1036" s="673"/>
      <c r="RF1036" s="673"/>
      <c r="RG1036" s="673"/>
      <c r="RH1036" s="673"/>
      <c r="RI1036" s="673"/>
      <c r="RJ1036" s="673"/>
      <c r="RK1036" s="673"/>
      <c r="RL1036" s="673"/>
      <c r="RM1036" s="673"/>
      <c r="RN1036" s="673"/>
      <c r="RO1036" s="673"/>
      <c r="RP1036" s="673"/>
      <c r="RQ1036" s="673"/>
      <c r="RR1036" s="673"/>
      <c r="RS1036" s="673"/>
      <c r="RT1036" s="673"/>
      <c r="RU1036" s="673"/>
      <c r="RV1036" s="673"/>
      <c r="RW1036" s="673"/>
      <c r="RX1036" s="673"/>
      <c r="RY1036" s="673"/>
      <c r="RZ1036" s="673"/>
      <c r="SA1036" s="673"/>
      <c r="SB1036" s="673"/>
      <c r="SC1036" s="673"/>
      <c r="SD1036" s="673"/>
      <c r="SE1036" s="673"/>
      <c r="SF1036" s="673"/>
      <c r="SG1036" s="673"/>
      <c r="SH1036" s="673"/>
      <c r="SI1036" s="673"/>
      <c r="SJ1036" s="673"/>
      <c r="SK1036" s="673"/>
      <c r="SL1036" s="673"/>
      <c r="SM1036" s="673"/>
      <c r="SN1036" s="673"/>
      <c r="SO1036" s="673"/>
      <c r="SP1036" s="673"/>
      <c r="SQ1036" s="673"/>
      <c r="SR1036" s="673"/>
      <c r="SS1036" s="673"/>
      <c r="ST1036" s="673"/>
      <c r="SU1036" s="673"/>
      <c r="SV1036" s="673"/>
      <c r="SW1036" s="673"/>
      <c r="SX1036" s="673"/>
      <c r="SY1036" s="673"/>
      <c r="SZ1036" s="673"/>
      <c r="TA1036" s="673"/>
      <c r="TB1036" s="673"/>
      <c r="TC1036" s="673"/>
      <c r="TD1036" s="673"/>
      <c r="TE1036" s="673"/>
      <c r="TF1036" s="673"/>
      <c r="TG1036" s="673"/>
      <c r="TH1036" s="673"/>
      <c r="TI1036" s="673"/>
      <c r="TJ1036" s="673"/>
      <c r="TK1036" s="673"/>
      <c r="TL1036" s="673"/>
      <c r="TM1036" s="673"/>
      <c r="TN1036" s="673"/>
      <c r="TO1036" s="673"/>
      <c r="TP1036" s="673"/>
      <c r="TQ1036" s="673"/>
      <c r="TR1036" s="673"/>
      <c r="TS1036" s="673"/>
      <c r="TT1036" s="673"/>
      <c r="TU1036" s="673"/>
      <c r="TV1036" s="673"/>
      <c r="TW1036" s="673"/>
      <c r="TX1036" s="673"/>
      <c r="TY1036" s="673"/>
      <c r="TZ1036" s="673"/>
      <c r="UA1036" s="673"/>
      <c r="UB1036" s="673"/>
      <c r="UC1036" s="673"/>
      <c r="UD1036" s="673"/>
      <c r="UE1036" s="673"/>
      <c r="UF1036" s="673"/>
      <c r="UG1036" s="673"/>
      <c r="UH1036" s="673"/>
      <c r="UI1036" s="673"/>
      <c r="UJ1036" s="673"/>
      <c r="UK1036" s="673"/>
      <c r="UL1036" s="673"/>
      <c r="UM1036" s="673"/>
      <c r="UN1036" s="673"/>
      <c r="UO1036" s="673"/>
      <c r="UP1036" s="673"/>
      <c r="UQ1036" s="673"/>
      <c r="UR1036" s="673"/>
      <c r="US1036" s="673"/>
      <c r="UT1036" s="673"/>
      <c r="UU1036" s="673"/>
      <c r="UV1036" s="673"/>
      <c r="UW1036" s="673"/>
      <c r="UX1036" s="673"/>
      <c r="UY1036" s="673"/>
      <c r="UZ1036" s="673"/>
      <c r="VA1036" s="673"/>
      <c r="VB1036" s="673"/>
      <c r="VC1036" s="673"/>
      <c r="VD1036" s="673"/>
      <c r="VE1036" s="673"/>
      <c r="VF1036" s="673"/>
      <c r="VG1036" s="673"/>
      <c r="VH1036" s="673"/>
      <c r="VI1036" s="673"/>
      <c r="VJ1036" s="673"/>
      <c r="VK1036" s="673"/>
      <c r="VL1036" s="673"/>
      <c r="VM1036" s="673"/>
      <c r="VN1036" s="673"/>
      <c r="VO1036" s="673"/>
      <c r="VP1036" s="673"/>
      <c r="VQ1036" s="673"/>
      <c r="VR1036" s="673"/>
      <c r="VS1036" s="673"/>
      <c r="VT1036" s="673"/>
      <c r="VU1036" s="673"/>
      <c r="VV1036" s="673"/>
      <c r="VW1036" s="673"/>
      <c r="VX1036" s="673"/>
      <c r="VY1036" s="673"/>
      <c r="VZ1036" s="673"/>
      <c r="WA1036" s="673"/>
      <c r="WB1036" s="673"/>
      <c r="WC1036" s="673"/>
      <c r="WD1036" s="673"/>
      <c r="WE1036" s="673"/>
      <c r="WF1036" s="673"/>
      <c r="WG1036" s="673"/>
      <c r="WH1036" s="673"/>
      <c r="WI1036" s="673"/>
      <c r="WJ1036" s="673"/>
      <c r="WK1036" s="673"/>
      <c r="WL1036" s="673"/>
      <c r="WM1036" s="673"/>
      <c r="WN1036" s="673"/>
      <c r="WO1036" s="673"/>
      <c r="WP1036" s="673"/>
      <c r="WQ1036" s="673"/>
      <c r="WR1036" s="673"/>
      <c r="WS1036" s="673"/>
      <c r="WT1036" s="673"/>
      <c r="WU1036" s="673"/>
      <c r="WV1036" s="673"/>
      <c r="WW1036" s="673"/>
      <c r="WX1036" s="673"/>
      <c r="WY1036" s="673"/>
      <c r="WZ1036" s="673"/>
      <c r="XA1036" s="673"/>
      <c r="XB1036" s="673"/>
      <c r="XC1036" s="673"/>
      <c r="XD1036" s="673"/>
      <c r="XE1036" s="673"/>
      <c r="XF1036" s="673"/>
      <c r="XG1036" s="673"/>
      <c r="XH1036" s="673"/>
      <c r="XI1036" s="673"/>
      <c r="XJ1036" s="673"/>
      <c r="XK1036" s="673"/>
      <c r="XL1036" s="673"/>
      <c r="XM1036" s="673"/>
      <c r="XN1036" s="673"/>
      <c r="XO1036" s="673"/>
      <c r="XP1036" s="673"/>
      <c r="XQ1036" s="673"/>
      <c r="XR1036" s="673"/>
      <c r="XS1036" s="673"/>
      <c r="XT1036" s="673"/>
      <c r="XU1036" s="673"/>
      <c r="XV1036" s="673"/>
      <c r="XW1036" s="673"/>
      <c r="XX1036" s="673"/>
      <c r="XY1036" s="673"/>
      <c r="XZ1036" s="673"/>
      <c r="YA1036" s="673"/>
      <c r="YB1036" s="673"/>
      <c r="YC1036" s="673"/>
      <c r="YD1036" s="673"/>
      <c r="YE1036" s="673"/>
      <c r="YF1036" s="673"/>
      <c r="YG1036" s="673"/>
      <c r="YH1036" s="673"/>
      <c r="YI1036" s="673"/>
      <c r="YJ1036" s="673"/>
      <c r="YK1036" s="673"/>
      <c r="YL1036" s="673"/>
      <c r="YM1036" s="673"/>
      <c r="YN1036" s="673"/>
      <c r="YO1036" s="673"/>
      <c r="YP1036" s="673"/>
      <c r="YQ1036" s="673"/>
      <c r="YR1036" s="673"/>
      <c r="YS1036" s="673"/>
      <c r="YT1036" s="673"/>
      <c r="YU1036" s="673"/>
      <c r="YV1036" s="673"/>
      <c r="YW1036" s="673"/>
      <c r="YX1036" s="673"/>
      <c r="YY1036" s="673"/>
      <c r="YZ1036" s="673"/>
      <c r="ZA1036" s="673"/>
      <c r="ZB1036" s="673"/>
      <c r="ZC1036" s="673"/>
      <c r="ZD1036" s="673"/>
      <c r="ZE1036" s="673"/>
      <c r="ZF1036" s="673"/>
      <c r="ZG1036" s="673"/>
      <c r="ZH1036" s="673"/>
      <c r="ZI1036" s="673"/>
      <c r="ZJ1036" s="673"/>
      <c r="ZK1036" s="673"/>
      <c r="ZL1036" s="673"/>
      <c r="ZM1036" s="673"/>
      <c r="ZN1036" s="673"/>
      <c r="ZO1036" s="673"/>
      <c r="ZP1036" s="673"/>
      <c r="ZQ1036" s="673"/>
      <c r="ZR1036" s="673"/>
      <c r="ZS1036" s="673"/>
      <c r="ZT1036" s="673"/>
      <c r="ZU1036" s="673"/>
      <c r="ZV1036" s="673"/>
      <c r="ZW1036" s="673"/>
      <c r="ZX1036" s="673"/>
      <c r="ZY1036" s="673"/>
      <c r="ZZ1036" s="673"/>
      <c r="AAA1036" s="673"/>
      <c r="AAB1036" s="673"/>
      <c r="AAC1036" s="673"/>
      <c r="AAD1036" s="673"/>
      <c r="AAE1036" s="673"/>
      <c r="AAF1036" s="673"/>
      <c r="AAG1036" s="673"/>
      <c r="AAH1036" s="673"/>
      <c r="AAI1036" s="673"/>
      <c r="AAJ1036" s="673"/>
      <c r="AAK1036" s="673"/>
      <c r="AAL1036" s="673"/>
      <c r="AAM1036" s="673"/>
      <c r="AAN1036" s="673"/>
      <c r="AAO1036" s="673"/>
      <c r="AAP1036" s="673"/>
      <c r="AAQ1036" s="673"/>
      <c r="AAR1036" s="673"/>
      <c r="AAS1036" s="673"/>
      <c r="AAT1036" s="673"/>
      <c r="AAU1036" s="673"/>
      <c r="AAV1036" s="673"/>
      <c r="AAW1036" s="673"/>
      <c r="AAX1036" s="673"/>
      <c r="AAY1036" s="673"/>
      <c r="AAZ1036" s="673"/>
      <c r="ABA1036" s="673"/>
      <c r="ABB1036" s="673"/>
      <c r="ABC1036" s="673"/>
      <c r="ABD1036" s="673"/>
      <c r="ABE1036" s="673"/>
      <c r="ABF1036" s="673"/>
      <c r="ABG1036" s="673"/>
      <c r="ABH1036" s="673"/>
      <c r="ABI1036" s="673"/>
      <c r="ABJ1036" s="673"/>
      <c r="ABK1036" s="673"/>
      <c r="ABL1036" s="673"/>
      <c r="ABM1036" s="673"/>
      <c r="ABN1036" s="673"/>
      <c r="ABO1036" s="673"/>
      <c r="ABP1036" s="673"/>
      <c r="ABQ1036" s="673"/>
      <c r="ABR1036" s="673"/>
      <c r="ABS1036" s="673"/>
      <c r="ABT1036" s="673"/>
      <c r="ABU1036" s="673"/>
      <c r="ABV1036" s="673"/>
      <c r="ABW1036" s="673"/>
      <c r="ABX1036" s="673"/>
      <c r="ABY1036" s="673"/>
      <c r="ABZ1036" s="673"/>
      <c r="ACA1036" s="673"/>
      <c r="ACB1036" s="673"/>
      <c r="ACC1036" s="673"/>
      <c r="ACD1036" s="673"/>
      <c r="ACE1036" s="673"/>
      <c r="ACF1036" s="673"/>
      <c r="ACG1036" s="673"/>
      <c r="ACH1036" s="673"/>
      <c r="ACI1036" s="673"/>
      <c r="ACJ1036" s="673"/>
      <c r="ACK1036" s="673"/>
      <c r="ACL1036" s="673"/>
      <c r="ACM1036" s="673"/>
      <c r="ACN1036" s="673"/>
      <c r="ACO1036" s="673"/>
      <c r="ACP1036" s="673"/>
      <c r="ACQ1036" s="673"/>
      <c r="ACR1036" s="673"/>
      <c r="ACS1036" s="673"/>
      <c r="ACT1036" s="673"/>
      <c r="ACU1036" s="673"/>
      <c r="ACV1036" s="673"/>
      <c r="ACW1036" s="673"/>
      <c r="ACX1036" s="673"/>
      <c r="ACY1036" s="673"/>
      <c r="ACZ1036" s="673"/>
      <c r="ADA1036" s="673"/>
      <c r="ADB1036" s="673"/>
      <c r="ADC1036" s="673"/>
      <c r="ADD1036" s="673"/>
      <c r="ADE1036" s="673"/>
      <c r="ADF1036" s="673"/>
      <c r="ADG1036" s="673"/>
      <c r="ADH1036" s="673"/>
      <c r="ADI1036" s="673"/>
      <c r="ADJ1036" s="673"/>
      <c r="ADK1036" s="673"/>
      <c r="ADL1036" s="673"/>
      <c r="ADM1036" s="673"/>
      <c r="ADN1036" s="673"/>
      <c r="ADO1036" s="673"/>
      <c r="ADP1036" s="673"/>
      <c r="ADQ1036" s="673"/>
      <c r="ADR1036" s="673"/>
      <c r="ADS1036" s="673"/>
      <c r="ADT1036" s="673"/>
      <c r="ADU1036" s="673"/>
      <c r="ADV1036" s="673"/>
      <c r="ADW1036" s="673"/>
      <c r="ADX1036" s="673"/>
      <c r="ADY1036" s="673"/>
      <c r="ADZ1036" s="673"/>
      <c r="AEA1036" s="673"/>
      <c r="AEB1036" s="673"/>
      <c r="AEC1036" s="673"/>
      <c r="AED1036" s="673"/>
      <c r="AEE1036" s="673"/>
      <c r="AEF1036" s="673"/>
      <c r="AEG1036" s="673"/>
      <c r="AEH1036" s="673"/>
      <c r="AEI1036" s="673"/>
      <c r="AEJ1036" s="673"/>
      <c r="AEK1036" s="673"/>
      <c r="AEL1036" s="673"/>
      <c r="AEM1036" s="673"/>
      <c r="AEN1036" s="673"/>
      <c r="AEO1036" s="673"/>
      <c r="AEP1036" s="673"/>
      <c r="AEQ1036" s="673"/>
      <c r="AER1036" s="673"/>
      <c r="AES1036" s="673"/>
      <c r="AET1036" s="673"/>
      <c r="AEU1036" s="673"/>
      <c r="AEV1036" s="673"/>
      <c r="AEW1036" s="673"/>
      <c r="AEX1036" s="673"/>
      <c r="AEY1036" s="673"/>
      <c r="AEZ1036" s="673"/>
      <c r="AFA1036" s="673"/>
      <c r="AFB1036" s="673"/>
      <c r="AFC1036" s="673"/>
      <c r="AFD1036" s="673"/>
      <c r="AFE1036" s="673"/>
      <c r="AFF1036" s="673"/>
      <c r="AFG1036" s="673"/>
      <c r="AFH1036" s="673"/>
      <c r="AFI1036" s="673"/>
      <c r="AFJ1036" s="673"/>
      <c r="AFK1036" s="673"/>
      <c r="AFL1036" s="673"/>
      <c r="AFM1036" s="673"/>
      <c r="AFN1036" s="673"/>
      <c r="AFO1036" s="673"/>
      <c r="AFP1036" s="673"/>
      <c r="AFQ1036" s="673"/>
      <c r="AFR1036" s="673"/>
      <c r="AFS1036" s="673"/>
      <c r="AFT1036" s="673"/>
      <c r="AFU1036" s="673"/>
      <c r="AFV1036" s="673"/>
      <c r="AFW1036" s="673"/>
      <c r="AFX1036" s="673"/>
      <c r="AFY1036" s="673"/>
      <c r="AFZ1036" s="673"/>
      <c r="AGA1036" s="673"/>
      <c r="AGB1036" s="673"/>
      <c r="AGC1036" s="673"/>
      <c r="AGD1036" s="673"/>
      <c r="AGE1036" s="673"/>
      <c r="AGF1036" s="673"/>
      <c r="AGG1036" s="673"/>
      <c r="AGH1036" s="673"/>
      <c r="AGI1036" s="673"/>
      <c r="AGJ1036" s="673"/>
      <c r="AGK1036" s="673"/>
      <c r="AGL1036" s="673"/>
      <c r="AGM1036" s="673"/>
      <c r="AGN1036" s="673"/>
      <c r="AGO1036" s="673"/>
      <c r="AGP1036" s="673"/>
      <c r="AGQ1036" s="673"/>
      <c r="AGR1036" s="673"/>
      <c r="AGS1036" s="673"/>
      <c r="AGT1036" s="673"/>
      <c r="AGU1036" s="673"/>
      <c r="AGV1036" s="673"/>
      <c r="AGW1036" s="673"/>
      <c r="AGX1036" s="673"/>
      <c r="AGY1036" s="673"/>
      <c r="AGZ1036" s="673"/>
      <c r="AHA1036" s="673"/>
      <c r="AHB1036" s="673"/>
      <c r="AHC1036" s="673"/>
      <c r="AHD1036" s="673"/>
      <c r="AHE1036" s="673"/>
      <c r="AHF1036" s="673"/>
      <c r="AHG1036" s="673"/>
      <c r="AHH1036" s="673"/>
      <c r="AHI1036" s="673"/>
      <c r="AHJ1036" s="673"/>
      <c r="AHK1036" s="673"/>
      <c r="AHL1036" s="673"/>
      <c r="AHM1036" s="673"/>
      <c r="AHN1036" s="673"/>
      <c r="AHO1036" s="673"/>
      <c r="AHP1036" s="673"/>
      <c r="AHQ1036" s="673"/>
      <c r="AHR1036" s="673"/>
      <c r="AHS1036" s="673"/>
      <c r="AHT1036" s="673"/>
      <c r="AHU1036" s="673"/>
      <c r="AHV1036" s="673"/>
      <c r="AHW1036" s="673"/>
      <c r="AHX1036" s="673"/>
      <c r="AHY1036" s="673"/>
      <c r="AHZ1036" s="673"/>
      <c r="AIA1036" s="673"/>
      <c r="AIB1036" s="673"/>
      <c r="AIC1036" s="673"/>
      <c r="AID1036" s="673"/>
      <c r="AIE1036" s="673"/>
      <c r="AIF1036" s="673"/>
      <c r="AIG1036" s="673"/>
      <c r="AIH1036" s="673"/>
      <c r="AII1036" s="673"/>
      <c r="AIJ1036" s="673"/>
      <c r="AIK1036" s="673"/>
      <c r="AIL1036" s="673"/>
      <c r="AIM1036" s="673"/>
      <c r="AIN1036" s="673"/>
      <c r="AIO1036" s="673"/>
      <c r="AIP1036" s="673"/>
      <c r="AIQ1036" s="673"/>
      <c r="AIR1036" s="673"/>
      <c r="AIS1036" s="673"/>
      <c r="AIT1036" s="673"/>
      <c r="AIU1036" s="673"/>
      <c r="AIV1036" s="673"/>
      <c r="AIW1036" s="673"/>
      <c r="AIX1036" s="673"/>
      <c r="AIY1036" s="673"/>
      <c r="AIZ1036" s="673"/>
      <c r="AJA1036" s="673"/>
      <c r="AJB1036" s="673"/>
      <c r="AJC1036" s="673"/>
      <c r="AJD1036" s="673"/>
      <c r="AJE1036" s="673"/>
      <c r="AJF1036" s="673"/>
      <c r="AJG1036" s="673"/>
      <c r="AJH1036" s="673"/>
      <c r="AJI1036" s="673"/>
      <c r="AJJ1036" s="673"/>
      <c r="AJK1036" s="673"/>
      <c r="AJL1036" s="673"/>
      <c r="AJM1036" s="673"/>
      <c r="AJN1036" s="673"/>
      <c r="AJO1036" s="673"/>
      <c r="AJP1036" s="673"/>
      <c r="AJQ1036" s="673"/>
      <c r="AJR1036" s="673"/>
      <c r="AJS1036" s="673"/>
      <c r="AJT1036" s="673"/>
      <c r="AJU1036" s="673"/>
      <c r="AJV1036" s="673"/>
      <c r="AJW1036" s="673"/>
      <c r="AJX1036" s="673"/>
      <c r="AJY1036" s="673"/>
      <c r="AJZ1036" s="673"/>
      <c r="AKA1036" s="673"/>
      <c r="AKB1036" s="673"/>
      <c r="AKC1036" s="673"/>
      <c r="AKD1036" s="673"/>
      <c r="AKE1036" s="673"/>
      <c r="AKF1036" s="673"/>
      <c r="AKG1036" s="673"/>
      <c r="AKH1036" s="673"/>
      <c r="AKI1036" s="673"/>
      <c r="AKJ1036" s="673"/>
      <c r="AKK1036" s="673"/>
      <c r="AKL1036" s="673"/>
      <c r="AKM1036" s="673"/>
      <c r="AKN1036" s="673"/>
      <c r="AKO1036" s="673"/>
      <c r="AKP1036" s="673"/>
      <c r="AKQ1036" s="673"/>
      <c r="AKR1036" s="673"/>
      <c r="AKS1036" s="673"/>
      <c r="AKT1036" s="673"/>
      <c r="AKU1036" s="673"/>
      <c r="AKV1036" s="673"/>
      <c r="AKW1036" s="673"/>
      <c r="AKX1036" s="673"/>
      <c r="AKY1036" s="673"/>
      <c r="AKZ1036" s="673"/>
      <c r="ALA1036" s="673"/>
      <c r="ALB1036" s="673"/>
      <c r="ALC1036" s="673"/>
      <c r="ALD1036" s="673"/>
      <c r="ALE1036" s="673"/>
      <c r="ALF1036" s="673"/>
      <c r="ALG1036" s="673"/>
      <c r="ALH1036" s="673"/>
      <c r="ALI1036" s="673"/>
      <c r="ALJ1036" s="673"/>
      <c r="ALK1036" s="673"/>
      <c r="ALL1036" s="673"/>
      <c r="ALM1036" s="673"/>
      <c r="ALN1036" s="673"/>
      <c r="ALO1036" s="673"/>
      <c r="ALP1036" s="673"/>
      <c r="ALQ1036" s="673"/>
      <c r="ALR1036" s="673"/>
      <c r="ALS1036" s="673"/>
      <c r="ALT1036" s="673"/>
      <c r="ALU1036" s="673"/>
      <c r="ALV1036" s="673"/>
      <c r="ALW1036" s="673"/>
      <c r="ALX1036" s="673"/>
      <c r="ALY1036" s="673"/>
      <c r="ALZ1036" s="673"/>
      <c r="AMA1036" s="673"/>
      <c r="AMB1036" s="673"/>
      <c r="AMC1036" s="673"/>
      <c r="AMD1036" s="673"/>
      <c r="AME1036" s="673"/>
      <c r="AMF1036" s="673"/>
      <c r="AMG1036" s="673"/>
      <c r="AMH1036" s="673"/>
      <c r="AMI1036" s="673"/>
      <c r="AMJ1036" s="673"/>
      <c r="AMK1036" s="673"/>
      <c r="AML1036" s="673"/>
      <c r="AMM1036" s="673"/>
      <c r="AMN1036" s="673"/>
      <c r="AMO1036" s="673"/>
      <c r="AMP1036" s="673"/>
      <c r="AMQ1036" s="673"/>
      <c r="AMR1036" s="673"/>
      <c r="AMS1036" s="673"/>
      <c r="AMT1036" s="673"/>
      <c r="AMU1036" s="673"/>
      <c r="AMV1036" s="673"/>
      <c r="AMW1036" s="673"/>
      <c r="AMX1036" s="673"/>
      <c r="AMY1036" s="673"/>
      <c r="AMZ1036" s="673"/>
      <c r="ANA1036" s="673"/>
      <c r="ANB1036" s="673"/>
      <c r="ANC1036" s="673"/>
      <c r="AND1036" s="673"/>
      <c r="ANE1036" s="673"/>
      <c r="ANF1036" s="673"/>
      <c r="ANG1036" s="673"/>
      <c r="ANH1036" s="673"/>
      <c r="ANI1036" s="673"/>
      <c r="ANJ1036" s="673"/>
      <c r="ANK1036" s="673"/>
      <c r="ANL1036" s="673"/>
      <c r="ANM1036" s="673"/>
      <c r="ANN1036" s="673"/>
      <c r="ANO1036" s="673"/>
      <c r="ANP1036" s="673"/>
      <c r="ANQ1036" s="673"/>
      <c r="ANR1036" s="673"/>
      <c r="ANS1036" s="673"/>
      <c r="ANT1036" s="673"/>
      <c r="ANU1036" s="673"/>
      <c r="ANV1036" s="673"/>
      <c r="ANW1036" s="673"/>
      <c r="ANX1036" s="673"/>
      <c r="ANY1036" s="673"/>
      <c r="ANZ1036" s="673"/>
      <c r="AOA1036" s="673"/>
      <c r="AOB1036" s="673"/>
      <c r="AOC1036" s="673"/>
      <c r="AOD1036" s="673"/>
      <c r="AOE1036" s="673"/>
      <c r="AOF1036" s="673"/>
      <c r="AOG1036" s="673"/>
      <c r="AOH1036" s="673"/>
      <c r="AOI1036" s="673"/>
      <c r="AOJ1036" s="673"/>
      <c r="AOK1036" s="673"/>
      <c r="AOL1036" s="673"/>
      <c r="AOM1036" s="673"/>
      <c r="AON1036" s="673"/>
      <c r="AOO1036" s="673"/>
      <c r="AOP1036" s="673"/>
      <c r="AOQ1036" s="673"/>
      <c r="AOR1036" s="673"/>
      <c r="AOS1036" s="673"/>
      <c r="AOT1036" s="673"/>
      <c r="AOU1036" s="673"/>
      <c r="AOV1036" s="673"/>
      <c r="AOW1036" s="673"/>
      <c r="AOX1036" s="673"/>
      <c r="AOY1036" s="673"/>
      <c r="AOZ1036" s="673"/>
      <c r="APA1036" s="673"/>
      <c r="APB1036" s="673"/>
      <c r="APC1036" s="673"/>
      <c r="APD1036" s="673"/>
      <c r="APE1036" s="673"/>
      <c r="APF1036" s="673"/>
      <c r="APG1036" s="673"/>
      <c r="APH1036" s="673"/>
      <c r="API1036" s="673"/>
      <c r="APJ1036" s="673"/>
      <c r="APK1036" s="673"/>
      <c r="APL1036" s="673"/>
      <c r="APM1036" s="673"/>
      <c r="APN1036" s="673"/>
      <c r="APO1036" s="673"/>
      <c r="APP1036" s="673"/>
      <c r="APQ1036" s="673"/>
      <c r="APR1036" s="673"/>
      <c r="APS1036" s="673"/>
      <c r="APT1036" s="673"/>
      <c r="APU1036" s="673"/>
      <c r="APV1036" s="673"/>
      <c r="APW1036" s="673"/>
      <c r="APX1036" s="673"/>
      <c r="APY1036" s="673"/>
      <c r="APZ1036" s="673"/>
      <c r="AQA1036" s="673"/>
      <c r="AQB1036" s="673"/>
      <c r="AQC1036" s="673"/>
      <c r="AQD1036" s="673"/>
      <c r="AQE1036" s="673"/>
      <c r="AQF1036" s="673"/>
      <c r="AQG1036" s="673"/>
      <c r="AQH1036" s="673"/>
      <c r="AQI1036" s="673"/>
      <c r="AQJ1036" s="673"/>
      <c r="AQK1036" s="673"/>
      <c r="AQL1036" s="673"/>
      <c r="AQM1036" s="673"/>
      <c r="AQN1036" s="673"/>
      <c r="AQO1036" s="673"/>
      <c r="AQP1036" s="673"/>
      <c r="AQQ1036" s="673"/>
      <c r="AQR1036" s="673"/>
      <c r="AQS1036" s="673"/>
      <c r="AQT1036" s="673"/>
      <c r="AQU1036" s="673"/>
      <c r="AQV1036" s="673"/>
      <c r="AQW1036" s="673"/>
      <c r="AQX1036" s="673"/>
      <c r="AQY1036" s="673"/>
      <c r="AQZ1036" s="673"/>
      <c r="ARA1036" s="673"/>
      <c r="ARB1036" s="673"/>
      <c r="ARC1036" s="673"/>
      <c r="ARD1036" s="673"/>
      <c r="ARE1036" s="673"/>
      <c r="ARF1036" s="673"/>
      <c r="ARG1036" s="673"/>
      <c r="ARH1036" s="673"/>
      <c r="ARI1036" s="673"/>
      <c r="ARJ1036" s="673"/>
      <c r="ARK1036" s="673"/>
      <c r="ARL1036" s="673"/>
      <c r="ARM1036" s="673"/>
      <c r="ARN1036" s="673"/>
      <c r="ARO1036" s="673"/>
      <c r="ARP1036" s="673"/>
      <c r="ARQ1036" s="673"/>
      <c r="ARR1036" s="673"/>
      <c r="ARS1036" s="673"/>
      <c r="ART1036" s="673"/>
      <c r="ARU1036" s="673"/>
      <c r="ARV1036" s="673"/>
      <c r="ARW1036" s="673"/>
      <c r="ARX1036" s="673"/>
      <c r="ARY1036" s="673"/>
      <c r="ARZ1036" s="673"/>
      <c r="ASA1036" s="673"/>
      <c r="ASB1036" s="673"/>
      <c r="ASC1036" s="673"/>
      <c r="ASD1036" s="673"/>
      <c r="ASE1036" s="673"/>
      <c r="ASF1036" s="673"/>
      <c r="ASG1036" s="673"/>
      <c r="ASH1036" s="673"/>
      <c r="ASI1036" s="673"/>
      <c r="ASJ1036" s="673"/>
      <c r="ASK1036" s="673"/>
      <c r="ASL1036" s="673"/>
      <c r="ASM1036" s="673"/>
      <c r="ASN1036" s="673"/>
      <c r="ASO1036" s="673"/>
      <c r="ASP1036" s="673"/>
      <c r="ASQ1036" s="673"/>
      <c r="ASR1036" s="673"/>
      <c r="ASS1036" s="673"/>
      <c r="AST1036" s="673"/>
      <c r="ASU1036" s="673"/>
      <c r="ASV1036" s="673"/>
      <c r="ASW1036" s="673"/>
      <c r="ASX1036" s="673"/>
      <c r="ASY1036" s="673"/>
      <c r="ASZ1036" s="673"/>
      <c r="ATA1036" s="673"/>
      <c r="ATB1036" s="673"/>
      <c r="ATC1036" s="673"/>
      <c r="ATD1036" s="673"/>
      <c r="ATE1036" s="673"/>
      <c r="ATF1036" s="673"/>
      <c r="ATG1036" s="673"/>
      <c r="ATH1036" s="673"/>
      <c r="ATI1036" s="673"/>
      <c r="ATJ1036" s="673"/>
      <c r="ATK1036" s="673"/>
      <c r="ATL1036" s="673"/>
      <c r="ATM1036" s="673"/>
      <c r="ATN1036" s="673"/>
      <c r="ATO1036" s="673"/>
      <c r="ATP1036" s="673"/>
      <c r="ATQ1036" s="673"/>
      <c r="ATR1036" s="673"/>
      <c r="ATS1036" s="673"/>
      <c r="ATT1036" s="673"/>
      <c r="ATU1036" s="673"/>
      <c r="ATV1036" s="673"/>
      <c r="ATW1036" s="673"/>
      <c r="ATX1036" s="673"/>
      <c r="ATY1036" s="673"/>
      <c r="ATZ1036" s="673"/>
      <c r="AUA1036" s="673"/>
      <c r="AUB1036" s="673"/>
      <c r="AUC1036" s="673"/>
      <c r="AUD1036" s="673"/>
      <c r="AUE1036" s="673"/>
      <c r="AUF1036" s="673"/>
      <c r="AUG1036" s="673"/>
      <c r="AUH1036" s="673"/>
      <c r="AUI1036" s="673"/>
      <c r="AUJ1036" s="673"/>
      <c r="AUK1036" s="673"/>
      <c r="AUL1036" s="673"/>
      <c r="AUM1036" s="673"/>
      <c r="AUN1036" s="673"/>
      <c r="AUO1036" s="673"/>
      <c r="AUP1036" s="673"/>
      <c r="AUQ1036" s="673"/>
      <c r="AUR1036" s="673"/>
      <c r="AUS1036" s="673"/>
      <c r="AUT1036" s="673"/>
      <c r="AUU1036" s="673"/>
      <c r="AUV1036" s="673"/>
      <c r="AUW1036" s="673"/>
      <c r="AUX1036" s="673"/>
      <c r="AUY1036" s="673"/>
      <c r="AUZ1036" s="673"/>
      <c r="AVA1036" s="673"/>
      <c r="AVB1036" s="673"/>
      <c r="AVC1036" s="673"/>
      <c r="AVD1036" s="673"/>
      <c r="AVE1036" s="673"/>
      <c r="AVF1036" s="673"/>
      <c r="AVG1036" s="673"/>
      <c r="AVH1036" s="673"/>
      <c r="AVI1036" s="673"/>
      <c r="AVJ1036" s="673"/>
      <c r="AVK1036" s="673"/>
    </row>
    <row r="1037" spans="1:1259">
      <c r="A1037" s="716"/>
      <c r="B1037" s="724">
        <v>44658</v>
      </c>
      <c r="C1037" s="716"/>
      <c r="D1037" s="714" t="s">
        <v>3247</v>
      </c>
      <c r="E1037" s="703" t="s">
        <v>3419</v>
      </c>
      <c r="F1037" s="703"/>
      <c r="G1037" s="703">
        <v>2022</v>
      </c>
      <c r="H1037" s="703"/>
      <c r="I1037" s="703" t="s">
        <v>1699</v>
      </c>
      <c r="J1037" s="718"/>
      <c r="K1037" s="705" t="s">
        <v>5093</v>
      </c>
      <c r="L1037" s="703" t="s">
        <v>3352</v>
      </c>
      <c r="M1037" s="706">
        <v>44657</v>
      </c>
      <c r="N1037" s="706">
        <v>44805</v>
      </c>
      <c r="O1037" s="706"/>
      <c r="P1037" s="704"/>
      <c r="Q1037" s="704"/>
      <c r="R1037" s="704"/>
      <c r="S1037" s="703" t="s">
        <v>1580</v>
      </c>
      <c r="T1037" s="703">
        <v>60</v>
      </c>
      <c r="U1037" s="703"/>
      <c r="V1037" s="703" t="s">
        <v>973</v>
      </c>
      <c r="W1037" s="703">
        <v>400</v>
      </c>
      <c r="X1037" s="707">
        <v>768</v>
      </c>
      <c r="Y1037" s="539">
        <f t="shared" si="48"/>
        <v>307200</v>
      </c>
      <c r="Z1037" s="680">
        <v>0.55500000000000005</v>
      </c>
      <c r="AA1037" s="681">
        <f t="shared" si="49"/>
        <v>170496.00000000003</v>
      </c>
      <c r="AB1037" s="682"/>
      <c r="AC1037" s="683">
        <v>0</v>
      </c>
      <c r="AD1037" s="692"/>
      <c r="AE1037" s="684"/>
      <c r="AF1037" s="695">
        <f t="shared" si="50"/>
        <v>170496.00000000003</v>
      </c>
      <c r="AG1037" s="676" t="s">
        <v>1073</v>
      </c>
      <c r="AH1037" s="676"/>
      <c r="AI1037" s="685">
        <v>60</v>
      </c>
      <c r="AJ1037" s="676" t="s">
        <v>3353</v>
      </c>
      <c r="AK1037" s="696" t="s">
        <v>50</v>
      </c>
      <c r="AL1037" s="676">
        <v>95363</v>
      </c>
      <c r="AM1037" s="676" t="s">
        <v>52</v>
      </c>
      <c r="AN1037" s="676"/>
      <c r="AO1037" s="676"/>
      <c r="AP1037" s="688"/>
      <c r="AQ1037" s="688" t="s">
        <v>37</v>
      </c>
      <c r="AR1037" s="688"/>
      <c r="AS1037" s="715"/>
      <c r="AT1037" s="715"/>
      <c r="AU1037" s="715"/>
      <c r="AV1037" s="680">
        <v>0.80577777777000004</v>
      </c>
      <c r="AW1037" s="673"/>
      <c r="AX1037" s="673"/>
      <c r="AY1037" s="673"/>
      <c r="AZ1037" s="673"/>
      <c r="BA1037" s="673"/>
      <c r="BB1037" s="673"/>
      <c r="BC1037" s="673"/>
      <c r="BD1037" s="673"/>
      <c r="BE1037" s="673"/>
      <c r="BF1037" s="673"/>
      <c r="BG1037" s="673"/>
      <c r="BH1037" s="673"/>
      <c r="BI1037" s="673"/>
      <c r="BJ1037" s="673"/>
      <c r="BK1037" s="673"/>
      <c r="BL1037" s="673"/>
      <c r="BM1037" s="673"/>
      <c r="BN1037" s="673"/>
      <c r="BO1037" s="673"/>
      <c r="BP1037" s="673"/>
      <c r="BQ1037" s="673"/>
      <c r="BR1037" s="673"/>
      <c r="BS1037" s="673"/>
      <c r="BT1037" s="673"/>
      <c r="BU1037" s="673"/>
      <c r="BV1037" s="673"/>
      <c r="BW1037" s="673"/>
      <c r="BX1037" s="673"/>
      <c r="BY1037" s="673"/>
      <c r="BZ1037" s="673"/>
      <c r="CA1037" s="673"/>
      <c r="CB1037" s="673"/>
      <c r="CC1037" s="673"/>
      <c r="CD1037" s="673"/>
      <c r="CE1037" s="673"/>
      <c r="CF1037" s="673"/>
      <c r="CG1037" s="673"/>
      <c r="CH1037" s="673"/>
      <c r="CI1037" s="673"/>
      <c r="CJ1037" s="673"/>
      <c r="CK1037" s="673"/>
      <c r="CL1037" s="673"/>
      <c r="CM1037" s="673"/>
      <c r="CN1037" s="673"/>
      <c r="CO1037" s="673"/>
      <c r="CP1037" s="673"/>
      <c r="CQ1037" s="673"/>
      <c r="CR1037" s="673"/>
      <c r="CS1037" s="673"/>
      <c r="CT1037" s="673"/>
      <c r="CU1037" s="673"/>
      <c r="CV1037" s="673"/>
      <c r="CW1037" s="673"/>
      <c r="CX1037" s="673"/>
      <c r="CY1037" s="673"/>
      <c r="CZ1037" s="673"/>
      <c r="DA1037" s="673"/>
      <c r="DB1037" s="673"/>
      <c r="DC1037" s="673"/>
      <c r="DD1037" s="673"/>
      <c r="DE1037" s="673"/>
      <c r="DF1037" s="673"/>
      <c r="DG1037" s="673"/>
      <c r="DH1037" s="673"/>
      <c r="DI1037" s="673"/>
      <c r="DJ1037" s="673"/>
      <c r="DK1037" s="673"/>
      <c r="DL1037" s="673"/>
      <c r="DM1037" s="673"/>
      <c r="DN1037" s="673"/>
      <c r="DO1037" s="673"/>
      <c r="DP1037" s="673"/>
      <c r="DQ1037" s="673"/>
      <c r="DR1037" s="673"/>
      <c r="DS1037" s="673"/>
      <c r="DT1037" s="673"/>
      <c r="DU1037" s="673"/>
      <c r="DV1037" s="673"/>
      <c r="DW1037" s="673"/>
      <c r="DX1037" s="673"/>
      <c r="DY1037" s="673"/>
      <c r="DZ1037" s="673"/>
      <c r="EA1037" s="673"/>
      <c r="EB1037" s="673"/>
      <c r="EC1037" s="673"/>
      <c r="ED1037" s="673"/>
      <c r="EE1037" s="673"/>
      <c r="EF1037" s="673"/>
      <c r="EG1037" s="673"/>
      <c r="EH1037" s="673"/>
      <c r="EI1037" s="673"/>
      <c r="EJ1037" s="673"/>
      <c r="EK1037" s="673"/>
      <c r="EL1037" s="673"/>
      <c r="EM1037" s="673"/>
      <c r="EN1037" s="673"/>
      <c r="EO1037" s="673"/>
      <c r="EP1037" s="673"/>
      <c r="EQ1037" s="673"/>
      <c r="ER1037" s="673"/>
      <c r="ES1037" s="673"/>
      <c r="ET1037" s="673"/>
      <c r="EU1037" s="673"/>
      <c r="EV1037" s="673"/>
      <c r="EW1037" s="673"/>
      <c r="EX1037" s="673"/>
      <c r="EY1037" s="673"/>
      <c r="EZ1037" s="673"/>
      <c r="FA1037" s="673"/>
      <c r="FB1037" s="673"/>
      <c r="FC1037" s="673"/>
      <c r="FD1037" s="673"/>
      <c r="FE1037" s="673"/>
      <c r="FF1037" s="673"/>
      <c r="FG1037" s="673"/>
      <c r="FH1037" s="673"/>
      <c r="FI1037" s="673"/>
      <c r="FJ1037" s="673"/>
      <c r="FK1037" s="673"/>
      <c r="FL1037" s="673"/>
      <c r="FM1037" s="673"/>
      <c r="FN1037" s="673"/>
      <c r="FO1037" s="673"/>
      <c r="FP1037" s="673"/>
      <c r="FQ1037" s="673"/>
      <c r="FR1037" s="673"/>
      <c r="FS1037" s="673"/>
      <c r="FT1037" s="673"/>
      <c r="FU1037" s="673"/>
      <c r="FV1037" s="673"/>
      <c r="FW1037" s="673"/>
      <c r="FX1037" s="673"/>
      <c r="FY1037" s="673"/>
      <c r="FZ1037" s="673"/>
      <c r="GA1037" s="673"/>
      <c r="GB1037" s="673"/>
      <c r="GC1037" s="673"/>
      <c r="GD1037" s="673"/>
      <c r="GE1037" s="673"/>
      <c r="GF1037" s="673"/>
      <c r="GG1037" s="673"/>
      <c r="GH1037" s="673"/>
      <c r="GI1037" s="673"/>
      <c r="GJ1037" s="673"/>
      <c r="GK1037" s="673"/>
      <c r="GL1037" s="673"/>
      <c r="GM1037" s="673"/>
      <c r="GN1037" s="673"/>
      <c r="GO1037" s="673"/>
      <c r="GP1037" s="673"/>
      <c r="GQ1037" s="673"/>
      <c r="GR1037" s="673"/>
      <c r="GS1037" s="673"/>
      <c r="GT1037" s="673"/>
      <c r="GU1037" s="673"/>
      <c r="GV1037" s="673"/>
      <c r="GW1037" s="673"/>
      <c r="GX1037" s="673"/>
      <c r="GY1037" s="673"/>
      <c r="GZ1037" s="673"/>
      <c r="HA1037" s="673"/>
      <c r="HB1037" s="673"/>
      <c r="HC1037" s="673"/>
      <c r="HD1037" s="673"/>
      <c r="HE1037" s="673"/>
      <c r="HF1037" s="673"/>
      <c r="HG1037" s="673"/>
      <c r="HH1037" s="673"/>
      <c r="HI1037" s="673"/>
      <c r="HJ1037" s="673"/>
      <c r="HK1037" s="673"/>
      <c r="HL1037" s="673"/>
      <c r="HM1037" s="673"/>
      <c r="HN1037" s="673"/>
      <c r="HO1037" s="673"/>
      <c r="HP1037" s="673"/>
      <c r="HQ1037" s="673"/>
      <c r="HR1037" s="673"/>
      <c r="HS1037" s="673"/>
      <c r="HT1037" s="673"/>
      <c r="HU1037" s="673"/>
      <c r="HV1037" s="673"/>
      <c r="HW1037" s="673"/>
      <c r="HX1037" s="673"/>
      <c r="HY1037" s="673"/>
      <c r="HZ1037" s="673"/>
      <c r="IA1037" s="673"/>
      <c r="IB1037" s="673"/>
      <c r="IC1037" s="673"/>
      <c r="ID1037" s="673"/>
      <c r="IE1037" s="673"/>
      <c r="IF1037" s="673"/>
      <c r="IG1037" s="673"/>
      <c r="IH1037" s="673"/>
      <c r="II1037" s="673"/>
      <c r="IJ1037" s="673"/>
      <c r="IK1037" s="673"/>
      <c r="IL1037" s="673"/>
      <c r="IM1037" s="673"/>
      <c r="IN1037" s="673"/>
      <c r="IO1037" s="673"/>
      <c r="IP1037" s="673"/>
      <c r="IQ1037" s="673"/>
      <c r="IR1037" s="673"/>
      <c r="IS1037" s="673"/>
      <c r="IT1037" s="673"/>
      <c r="IU1037" s="673"/>
      <c r="IV1037" s="673"/>
      <c r="IW1037" s="673"/>
      <c r="IX1037" s="673"/>
      <c r="IY1037" s="673"/>
      <c r="IZ1037" s="673"/>
      <c r="JA1037" s="673"/>
      <c r="JB1037" s="673"/>
      <c r="JC1037" s="673"/>
      <c r="JD1037" s="673"/>
      <c r="JE1037" s="673"/>
      <c r="JF1037" s="673"/>
      <c r="JG1037" s="673"/>
      <c r="JH1037" s="673"/>
      <c r="JI1037" s="673"/>
      <c r="JJ1037" s="673"/>
      <c r="JK1037" s="673"/>
      <c r="JL1037" s="673"/>
      <c r="JM1037" s="673"/>
      <c r="JN1037" s="673"/>
      <c r="JO1037" s="673"/>
      <c r="JP1037" s="673"/>
      <c r="JQ1037" s="673"/>
      <c r="JR1037" s="673"/>
      <c r="JS1037" s="673"/>
      <c r="JT1037" s="673"/>
      <c r="JU1037" s="673"/>
      <c r="JV1037" s="673"/>
      <c r="JW1037" s="673"/>
      <c r="JX1037" s="673"/>
      <c r="JY1037" s="673"/>
      <c r="JZ1037" s="673"/>
      <c r="KA1037" s="673"/>
      <c r="KB1037" s="673"/>
      <c r="KC1037" s="673"/>
      <c r="KD1037" s="673"/>
      <c r="KE1037" s="673"/>
      <c r="KF1037" s="673"/>
      <c r="KG1037" s="673"/>
      <c r="KH1037" s="673"/>
      <c r="KI1037" s="673"/>
      <c r="KJ1037" s="673"/>
      <c r="KK1037" s="673"/>
      <c r="KL1037" s="673"/>
      <c r="KM1037" s="673"/>
      <c r="KN1037" s="673"/>
      <c r="KO1037" s="673"/>
      <c r="KP1037" s="673"/>
      <c r="KQ1037" s="673"/>
      <c r="KR1037" s="673"/>
      <c r="KS1037" s="673"/>
      <c r="KT1037" s="673"/>
      <c r="KU1037" s="673"/>
      <c r="KV1037" s="673"/>
      <c r="KW1037" s="673"/>
      <c r="KX1037" s="673"/>
      <c r="KY1037" s="673"/>
      <c r="KZ1037" s="673"/>
      <c r="LA1037" s="673"/>
      <c r="LB1037" s="673"/>
      <c r="LC1037" s="673"/>
      <c r="LD1037" s="673"/>
      <c r="LE1037" s="673"/>
      <c r="LF1037" s="673"/>
      <c r="LG1037" s="673"/>
      <c r="LH1037" s="673"/>
      <c r="LI1037" s="673"/>
      <c r="LJ1037" s="673"/>
      <c r="LK1037" s="673"/>
      <c r="LL1037" s="673"/>
      <c r="LM1037" s="673"/>
      <c r="LN1037" s="673"/>
      <c r="LO1037" s="673"/>
      <c r="LP1037" s="673"/>
      <c r="LQ1037" s="673"/>
      <c r="LR1037" s="673"/>
      <c r="LS1037" s="673"/>
      <c r="LT1037" s="673"/>
      <c r="LU1037" s="673"/>
      <c r="LV1037" s="673"/>
      <c r="LW1037" s="673"/>
      <c r="LX1037" s="673"/>
      <c r="LY1037" s="673"/>
      <c r="LZ1037" s="673"/>
      <c r="MA1037" s="673"/>
      <c r="MB1037" s="673"/>
      <c r="MC1037" s="673"/>
      <c r="MD1037" s="673"/>
      <c r="ME1037" s="673"/>
      <c r="MF1037" s="673"/>
      <c r="MG1037" s="673"/>
      <c r="MH1037" s="673"/>
      <c r="MI1037" s="673"/>
      <c r="MJ1037" s="673"/>
      <c r="MK1037" s="673"/>
      <c r="ML1037" s="673"/>
      <c r="MM1037" s="673"/>
      <c r="MN1037" s="673"/>
      <c r="MO1037" s="673"/>
      <c r="MP1037" s="673"/>
      <c r="MQ1037" s="673"/>
      <c r="MR1037" s="673"/>
      <c r="MS1037" s="673"/>
      <c r="MT1037" s="673"/>
      <c r="MU1037" s="673"/>
      <c r="MV1037" s="673"/>
      <c r="MW1037" s="673"/>
      <c r="MX1037" s="673"/>
      <c r="MY1037" s="673"/>
      <c r="MZ1037" s="673"/>
      <c r="NA1037" s="673"/>
      <c r="NB1037" s="673"/>
      <c r="NC1037" s="673"/>
      <c r="ND1037" s="673"/>
      <c r="NE1037" s="673"/>
      <c r="NF1037" s="673"/>
      <c r="NG1037" s="673"/>
      <c r="NH1037" s="673"/>
      <c r="NI1037" s="673"/>
      <c r="NJ1037" s="673"/>
      <c r="NK1037" s="673"/>
      <c r="NL1037" s="673"/>
      <c r="NM1037" s="673"/>
      <c r="NN1037" s="673"/>
      <c r="NO1037" s="673"/>
      <c r="NP1037" s="673"/>
      <c r="NQ1037" s="673"/>
      <c r="NR1037" s="673"/>
      <c r="NS1037" s="673"/>
      <c r="NT1037" s="673"/>
      <c r="NU1037" s="673"/>
      <c r="NV1037" s="673"/>
      <c r="NW1037" s="673"/>
      <c r="NX1037" s="673"/>
      <c r="NY1037" s="673"/>
      <c r="NZ1037" s="673"/>
      <c r="OA1037" s="673"/>
      <c r="OB1037" s="673"/>
      <c r="OC1037" s="673"/>
      <c r="OD1037" s="673"/>
      <c r="OE1037" s="673"/>
      <c r="OF1037" s="673"/>
      <c r="OG1037" s="673"/>
      <c r="OH1037" s="673"/>
      <c r="OI1037" s="673"/>
      <c r="OJ1037" s="673"/>
      <c r="OK1037" s="673"/>
      <c r="OL1037" s="673"/>
      <c r="OM1037" s="673"/>
      <c r="ON1037" s="673"/>
      <c r="OO1037" s="673"/>
      <c r="OP1037" s="673"/>
      <c r="OQ1037" s="673"/>
      <c r="OR1037" s="673"/>
      <c r="OS1037" s="673"/>
      <c r="OT1037" s="673"/>
      <c r="OU1037" s="673"/>
      <c r="OV1037" s="673"/>
      <c r="OW1037" s="673"/>
      <c r="OX1037" s="673"/>
      <c r="OY1037" s="673"/>
      <c r="OZ1037" s="673"/>
      <c r="PA1037" s="673"/>
      <c r="PB1037" s="673"/>
      <c r="PC1037" s="673"/>
      <c r="PD1037" s="673"/>
      <c r="PE1037" s="673"/>
      <c r="PF1037" s="673"/>
      <c r="PG1037" s="673"/>
      <c r="PH1037" s="673"/>
      <c r="PI1037" s="673"/>
      <c r="PJ1037" s="673"/>
      <c r="PK1037" s="673"/>
      <c r="PL1037" s="673"/>
      <c r="PM1037" s="673"/>
      <c r="PN1037" s="673"/>
      <c r="PO1037" s="673"/>
      <c r="PP1037" s="673"/>
      <c r="PQ1037" s="673"/>
      <c r="PR1037" s="673"/>
      <c r="PS1037" s="673"/>
      <c r="PT1037" s="673"/>
      <c r="PU1037" s="673"/>
      <c r="PV1037" s="673"/>
      <c r="PW1037" s="673"/>
      <c r="PX1037" s="673"/>
      <c r="PY1037" s="673"/>
      <c r="PZ1037" s="673"/>
      <c r="QA1037" s="673"/>
      <c r="QB1037" s="673"/>
      <c r="QC1037" s="673"/>
      <c r="QD1037" s="673"/>
      <c r="QE1037" s="673"/>
      <c r="QF1037" s="673"/>
      <c r="QG1037" s="673"/>
      <c r="QH1037" s="673"/>
      <c r="QI1037" s="673"/>
      <c r="QJ1037" s="673"/>
      <c r="QK1037" s="673"/>
      <c r="QL1037" s="673"/>
      <c r="QM1037" s="673"/>
      <c r="QN1037" s="673"/>
      <c r="QO1037" s="673"/>
      <c r="QP1037" s="673"/>
      <c r="QQ1037" s="673"/>
      <c r="QR1037" s="673"/>
      <c r="QS1037" s="673"/>
      <c r="QT1037" s="673"/>
      <c r="QU1037" s="673"/>
      <c r="QV1037" s="673"/>
      <c r="QW1037" s="673"/>
      <c r="QX1037" s="673"/>
      <c r="QY1037" s="673"/>
      <c r="QZ1037" s="673"/>
      <c r="RA1037" s="673"/>
      <c r="RB1037" s="673"/>
      <c r="RC1037" s="673"/>
      <c r="RD1037" s="673"/>
      <c r="RE1037" s="673"/>
      <c r="RF1037" s="673"/>
      <c r="RG1037" s="673"/>
      <c r="RH1037" s="673"/>
      <c r="RI1037" s="673"/>
      <c r="RJ1037" s="673"/>
      <c r="RK1037" s="673"/>
      <c r="RL1037" s="673"/>
      <c r="RM1037" s="673"/>
      <c r="RN1037" s="673"/>
      <c r="RO1037" s="673"/>
      <c r="RP1037" s="673"/>
      <c r="RQ1037" s="673"/>
      <c r="RR1037" s="673"/>
      <c r="RS1037" s="673"/>
      <c r="RT1037" s="673"/>
      <c r="RU1037" s="673"/>
      <c r="RV1037" s="673"/>
      <c r="RW1037" s="673"/>
      <c r="RX1037" s="673"/>
      <c r="RY1037" s="673"/>
      <c r="RZ1037" s="673"/>
      <c r="SA1037" s="673"/>
      <c r="SB1037" s="673"/>
      <c r="SC1037" s="673"/>
      <c r="SD1037" s="673"/>
      <c r="SE1037" s="673"/>
      <c r="SF1037" s="673"/>
      <c r="SG1037" s="673"/>
      <c r="SH1037" s="673"/>
      <c r="SI1037" s="673"/>
      <c r="SJ1037" s="673"/>
      <c r="SK1037" s="673"/>
      <c r="SL1037" s="673"/>
      <c r="SM1037" s="673"/>
      <c r="SN1037" s="673"/>
      <c r="SO1037" s="673"/>
      <c r="SP1037" s="673"/>
      <c r="SQ1037" s="673"/>
      <c r="SR1037" s="673"/>
      <c r="SS1037" s="673"/>
      <c r="ST1037" s="673"/>
      <c r="SU1037" s="673"/>
      <c r="SV1037" s="673"/>
      <c r="SW1037" s="673"/>
      <c r="SX1037" s="673"/>
      <c r="SY1037" s="673"/>
      <c r="SZ1037" s="673"/>
      <c r="TA1037" s="673"/>
      <c r="TB1037" s="673"/>
      <c r="TC1037" s="673"/>
      <c r="TD1037" s="673"/>
      <c r="TE1037" s="673"/>
      <c r="TF1037" s="673"/>
      <c r="TG1037" s="673"/>
      <c r="TH1037" s="673"/>
      <c r="TI1037" s="673"/>
      <c r="TJ1037" s="673"/>
      <c r="TK1037" s="673"/>
      <c r="TL1037" s="673"/>
      <c r="TM1037" s="673"/>
      <c r="TN1037" s="673"/>
      <c r="TO1037" s="673"/>
      <c r="TP1037" s="673"/>
      <c r="TQ1037" s="673"/>
      <c r="TR1037" s="673"/>
      <c r="TS1037" s="673"/>
      <c r="TT1037" s="673"/>
      <c r="TU1037" s="673"/>
      <c r="TV1037" s="673"/>
      <c r="TW1037" s="673"/>
      <c r="TX1037" s="673"/>
      <c r="TY1037" s="673"/>
      <c r="TZ1037" s="673"/>
      <c r="UA1037" s="673"/>
      <c r="UB1037" s="673"/>
      <c r="UC1037" s="673"/>
      <c r="UD1037" s="673"/>
      <c r="UE1037" s="673"/>
      <c r="UF1037" s="673"/>
      <c r="UG1037" s="673"/>
      <c r="UH1037" s="673"/>
      <c r="UI1037" s="673"/>
      <c r="UJ1037" s="673"/>
      <c r="UK1037" s="673"/>
      <c r="UL1037" s="673"/>
      <c r="UM1037" s="673"/>
      <c r="UN1037" s="673"/>
      <c r="UO1037" s="673"/>
      <c r="UP1037" s="673"/>
      <c r="UQ1037" s="673"/>
      <c r="UR1037" s="673"/>
      <c r="US1037" s="673"/>
      <c r="UT1037" s="673"/>
      <c r="UU1037" s="673"/>
      <c r="UV1037" s="673"/>
      <c r="UW1037" s="673"/>
      <c r="UX1037" s="673"/>
      <c r="UY1037" s="673"/>
      <c r="UZ1037" s="673"/>
      <c r="VA1037" s="673"/>
      <c r="VB1037" s="673"/>
      <c r="VC1037" s="673"/>
      <c r="VD1037" s="673"/>
      <c r="VE1037" s="673"/>
      <c r="VF1037" s="673"/>
      <c r="VG1037" s="673"/>
      <c r="VH1037" s="673"/>
      <c r="VI1037" s="673"/>
      <c r="VJ1037" s="673"/>
      <c r="VK1037" s="673"/>
      <c r="VL1037" s="673"/>
      <c r="VM1037" s="673"/>
      <c r="VN1037" s="673"/>
      <c r="VO1037" s="673"/>
      <c r="VP1037" s="673"/>
      <c r="VQ1037" s="673"/>
      <c r="VR1037" s="673"/>
      <c r="VS1037" s="673"/>
      <c r="VT1037" s="673"/>
      <c r="VU1037" s="673"/>
      <c r="VV1037" s="673"/>
      <c r="VW1037" s="673"/>
      <c r="VX1037" s="673"/>
      <c r="VY1037" s="673"/>
      <c r="VZ1037" s="673"/>
      <c r="WA1037" s="673"/>
      <c r="WB1037" s="673"/>
      <c r="WC1037" s="673"/>
      <c r="WD1037" s="673"/>
      <c r="WE1037" s="673"/>
      <c r="WF1037" s="673"/>
      <c r="WG1037" s="673"/>
      <c r="WH1037" s="673"/>
      <c r="WI1037" s="673"/>
      <c r="WJ1037" s="673"/>
      <c r="WK1037" s="673"/>
      <c r="WL1037" s="673"/>
      <c r="WM1037" s="673"/>
      <c r="WN1037" s="673"/>
      <c r="WO1037" s="673"/>
      <c r="WP1037" s="673"/>
      <c r="WQ1037" s="673"/>
      <c r="WR1037" s="673"/>
      <c r="WS1037" s="673"/>
      <c r="WT1037" s="673"/>
      <c r="WU1037" s="673"/>
      <c r="WV1037" s="673"/>
      <c r="WW1037" s="673"/>
      <c r="WX1037" s="673"/>
      <c r="WY1037" s="673"/>
      <c r="WZ1037" s="673"/>
      <c r="XA1037" s="673"/>
      <c r="XB1037" s="673"/>
      <c r="XC1037" s="673"/>
      <c r="XD1037" s="673"/>
      <c r="XE1037" s="673"/>
      <c r="XF1037" s="673"/>
      <c r="XG1037" s="673"/>
      <c r="XH1037" s="673"/>
      <c r="XI1037" s="673"/>
      <c r="XJ1037" s="673"/>
      <c r="XK1037" s="673"/>
      <c r="XL1037" s="673"/>
      <c r="XM1037" s="673"/>
      <c r="XN1037" s="673"/>
      <c r="XO1037" s="673"/>
      <c r="XP1037" s="673"/>
      <c r="XQ1037" s="673"/>
      <c r="XR1037" s="673"/>
      <c r="XS1037" s="673"/>
      <c r="XT1037" s="673"/>
      <c r="XU1037" s="673"/>
      <c r="XV1037" s="673"/>
      <c r="XW1037" s="673"/>
      <c r="XX1037" s="673"/>
      <c r="XY1037" s="673"/>
      <c r="XZ1037" s="673"/>
      <c r="YA1037" s="673"/>
      <c r="YB1037" s="673"/>
      <c r="YC1037" s="673"/>
      <c r="YD1037" s="673"/>
      <c r="YE1037" s="673"/>
      <c r="YF1037" s="673"/>
      <c r="YG1037" s="673"/>
      <c r="YH1037" s="673"/>
      <c r="YI1037" s="673"/>
      <c r="YJ1037" s="673"/>
      <c r="YK1037" s="673"/>
      <c r="YL1037" s="673"/>
      <c r="YM1037" s="673"/>
      <c r="YN1037" s="673"/>
      <c r="YO1037" s="673"/>
      <c r="YP1037" s="673"/>
      <c r="YQ1037" s="673"/>
      <c r="YR1037" s="673"/>
      <c r="YS1037" s="673"/>
      <c r="YT1037" s="673"/>
      <c r="YU1037" s="673"/>
      <c r="YV1037" s="673"/>
      <c r="YW1037" s="673"/>
      <c r="YX1037" s="673"/>
      <c r="YY1037" s="673"/>
      <c r="YZ1037" s="673"/>
      <c r="ZA1037" s="673"/>
      <c r="ZB1037" s="673"/>
      <c r="ZC1037" s="673"/>
      <c r="ZD1037" s="673"/>
      <c r="ZE1037" s="673"/>
      <c r="ZF1037" s="673"/>
      <c r="ZG1037" s="673"/>
      <c r="ZH1037" s="673"/>
      <c r="ZI1037" s="673"/>
      <c r="ZJ1037" s="673"/>
      <c r="ZK1037" s="673"/>
      <c r="ZL1037" s="673"/>
      <c r="ZM1037" s="673"/>
      <c r="ZN1037" s="673"/>
      <c r="ZO1037" s="673"/>
      <c r="ZP1037" s="673"/>
      <c r="ZQ1037" s="673"/>
      <c r="ZR1037" s="673"/>
      <c r="ZS1037" s="673"/>
      <c r="ZT1037" s="673"/>
      <c r="ZU1037" s="673"/>
      <c r="ZV1037" s="673"/>
      <c r="ZW1037" s="673"/>
      <c r="ZX1037" s="673"/>
      <c r="ZY1037" s="673"/>
      <c r="ZZ1037" s="673"/>
      <c r="AAA1037" s="673"/>
      <c r="AAB1037" s="673"/>
      <c r="AAC1037" s="673"/>
      <c r="AAD1037" s="673"/>
      <c r="AAE1037" s="673"/>
      <c r="AAF1037" s="673"/>
      <c r="AAG1037" s="673"/>
      <c r="AAH1037" s="673"/>
      <c r="AAI1037" s="673"/>
      <c r="AAJ1037" s="673"/>
      <c r="AAK1037" s="673"/>
      <c r="AAL1037" s="673"/>
      <c r="AAM1037" s="673"/>
      <c r="AAN1037" s="673"/>
      <c r="AAO1037" s="673"/>
      <c r="AAP1037" s="673"/>
      <c r="AAQ1037" s="673"/>
      <c r="AAR1037" s="673"/>
      <c r="AAS1037" s="673"/>
      <c r="AAT1037" s="673"/>
      <c r="AAU1037" s="673"/>
      <c r="AAV1037" s="673"/>
      <c r="AAW1037" s="673"/>
      <c r="AAX1037" s="673"/>
      <c r="AAY1037" s="673"/>
      <c r="AAZ1037" s="673"/>
      <c r="ABA1037" s="673"/>
      <c r="ABB1037" s="673"/>
      <c r="ABC1037" s="673"/>
      <c r="ABD1037" s="673"/>
      <c r="ABE1037" s="673"/>
      <c r="ABF1037" s="673"/>
      <c r="ABG1037" s="673"/>
      <c r="ABH1037" s="673"/>
      <c r="ABI1037" s="673"/>
      <c r="ABJ1037" s="673"/>
      <c r="ABK1037" s="673"/>
      <c r="ABL1037" s="673"/>
      <c r="ABM1037" s="673"/>
      <c r="ABN1037" s="673"/>
      <c r="ABO1037" s="673"/>
      <c r="ABP1037" s="673"/>
      <c r="ABQ1037" s="673"/>
      <c r="ABR1037" s="673"/>
      <c r="ABS1037" s="673"/>
      <c r="ABT1037" s="673"/>
      <c r="ABU1037" s="673"/>
      <c r="ABV1037" s="673"/>
      <c r="ABW1037" s="673"/>
      <c r="ABX1037" s="673"/>
      <c r="ABY1037" s="673"/>
      <c r="ABZ1037" s="673"/>
      <c r="ACA1037" s="673"/>
      <c r="ACB1037" s="673"/>
      <c r="ACC1037" s="673"/>
      <c r="ACD1037" s="673"/>
      <c r="ACE1037" s="673"/>
      <c r="ACF1037" s="673"/>
      <c r="ACG1037" s="673"/>
      <c r="ACH1037" s="673"/>
      <c r="ACI1037" s="673"/>
      <c r="ACJ1037" s="673"/>
      <c r="ACK1037" s="673"/>
      <c r="ACL1037" s="673"/>
      <c r="ACM1037" s="673"/>
      <c r="ACN1037" s="673"/>
      <c r="ACO1037" s="673"/>
      <c r="ACP1037" s="673"/>
      <c r="ACQ1037" s="673"/>
      <c r="ACR1037" s="673"/>
      <c r="ACS1037" s="673"/>
      <c r="ACT1037" s="673"/>
      <c r="ACU1037" s="673"/>
      <c r="ACV1037" s="673"/>
      <c r="ACW1037" s="673"/>
      <c r="ACX1037" s="673"/>
      <c r="ACY1037" s="673"/>
      <c r="ACZ1037" s="673"/>
      <c r="ADA1037" s="673"/>
      <c r="ADB1037" s="673"/>
      <c r="ADC1037" s="673"/>
      <c r="ADD1037" s="673"/>
      <c r="ADE1037" s="673"/>
      <c r="ADF1037" s="673"/>
      <c r="ADG1037" s="673"/>
      <c r="ADH1037" s="673"/>
      <c r="ADI1037" s="673"/>
      <c r="ADJ1037" s="673"/>
      <c r="ADK1037" s="673"/>
      <c r="ADL1037" s="673"/>
      <c r="ADM1037" s="673"/>
      <c r="ADN1037" s="673"/>
      <c r="ADO1037" s="673"/>
      <c r="ADP1037" s="673"/>
      <c r="ADQ1037" s="673"/>
      <c r="ADR1037" s="673"/>
      <c r="ADS1037" s="673"/>
      <c r="ADT1037" s="673"/>
      <c r="ADU1037" s="673"/>
      <c r="ADV1037" s="673"/>
      <c r="ADW1037" s="673"/>
      <c r="ADX1037" s="673"/>
      <c r="ADY1037" s="673"/>
      <c r="ADZ1037" s="673"/>
      <c r="AEA1037" s="673"/>
      <c r="AEB1037" s="673"/>
      <c r="AEC1037" s="673"/>
      <c r="AED1037" s="673"/>
      <c r="AEE1037" s="673"/>
      <c r="AEF1037" s="673"/>
      <c r="AEG1037" s="673"/>
      <c r="AEH1037" s="673"/>
      <c r="AEI1037" s="673"/>
      <c r="AEJ1037" s="673"/>
      <c r="AEK1037" s="673"/>
      <c r="AEL1037" s="673"/>
      <c r="AEM1037" s="673"/>
      <c r="AEN1037" s="673"/>
      <c r="AEO1037" s="673"/>
      <c r="AEP1037" s="673"/>
      <c r="AEQ1037" s="673"/>
      <c r="AER1037" s="673"/>
      <c r="AES1037" s="673"/>
      <c r="AET1037" s="673"/>
      <c r="AEU1037" s="673"/>
      <c r="AEV1037" s="673"/>
      <c r="AEW1037" s="673"/>
      <c r="AEX1037" s="673"/>
      <c r="AEY1037" s="673"/>
      <c r="AEZ1037" s="673"/>
      <c r="AFA1037" s="673"/>
      <c r="AFB1037" s="673"/>
      <c r="AFC1037" s="673"/>
      <c r="AFD1037" s="673"/>
      <c r="AFE1037" s="673"/>
      <c r="AFF1037" s="673"/>
      <c r="AFG1037" s="673"/>
      <c r="AFH1037" s="673"/>
      <c r="AFI1037" s="673"/>
      <c r="AFJ1037" s="673"/>
      <c r="AFK1037" s="673"/>
      <c r="AFL1037" s="673"/>
      <c r="AFM1037" s="673"/>
      <c r="AFN1037" s="673"/>
      <c r="AFO1037" s="673"/>
      <c r="AFP1037" s="673"/>
      <c r="AFQ1037" s="673"/>
      <c r="AFR1037" s="673"/>
      <c r="AFS1037" s="673"/>
      <c r="AFT1037" s="673"/>
      <c r="AFU1037" s="673"/>
      <c r="AFV1037" s="673"/>
      <c r="AFW1037" s="673"/>
      <c r="AFX1037" s="673"/>
      <c r="AFY1037" s="673"/>
      <c r="AFZ1037" s="673"/>
      <c r="AGA1037" s="673"/>
      <c r="AGB1037" s="673"/>
      <c r="AGC1037" s="673"/>
      <c r="AGD1037" s="673"/>
      <c r="AGE1037" s="673"/>
      <c r="AGF1037" s="673"/>
      <c r="AGG1037" s="673"/>
      <c r="AGH1037" s="673"/>
      <c r="AGI1037" s="673"/>
      <c r="AGJ1037" s="673"/>
      <c r="AGK1037" s="673"/>
      <c r="AGL1037" s="673"/>
      <c r="AGM1037" s="673"/>
      <c r="AGN1037" s="673"/>
      <c r="AGO1037" s="673"/>
      <c r="AGP1037" s="673"/>
      <c r="AGQ1037" s="673"/>
      <c r="AGR1037" s="673"/>
      <c r="AGS1037" s="673"/>
      <c r="AGT1037" s="673"/>
      <c r="AGU1037" s="673"/>
      <c r="AGV1037" s="673"/>
      <c r="AGW1037" s="673"/>
      <c r="AGX1037" s="673"/>
      <c r="AGY1037" s="673"/>
      <c r="AGZ1037" s="673"/>
      <c r="AHA1037" s="673"/>
      <c r="AHB1037" s="673"/>
      <c r="AHC1037" s="673"/>
      <c r="AHD1037" s="673"/>
      <c r="AHE1037" s="673"/>
      <c r="AHF1037" s="673"/>
      <c r="AHG1037" s="673"/>
      <c r="AHH1037" s="673"/>
      <c r="AHI1037" s="673"/>
      <c r="AHJ1037" s="673"/>
      <c r="AHK1037" s="673"/>
      <c r="AHL1037" s="673"/>
      <c r="AHM1037" s="673"/>
      <c r="AHN1037" s="673"/>
      <c r="AHO1037" s="673"/>
      <c r="AHP1037" s="673"/>
      <c r="AHQ1037" s="673"/>
      <c r="AHR1037" s="673"/>
      <c r="AHS1037" s="673"/>
      <c r="AHT1037" s="673"/>
      <c r="AHU1037" s="673"/>
      <c r="AHV1037" s="673"/>
      <c r="AHW1037" s="673"/>
      <c r="AHX1037" s="673"/>
      <c r="AHY1037" s="673"/>
      <c r="AHZ1037" s="673"/>
      <c r="AIA1037" s="673"/>
      <c r="AIB1037" s="673"/>
      <c r="AIC1037" s="673"/>
      <c r="AID1037" s="673"/>
      <c r="AIE1037" s="673"/>
      <c r="AIF1037" s="673"/>
      <c r="AIG1037" s="673"/>
      <c r="AIH1037" s="673"/>
      <c r="AII1037" s="673"/>
      <c r="AIJ1037" s="673"/>
      <c r="AIK1037" s="673"/>
      <c r="AIL1037" s="673"/>
      <c r="AIM1037" s="673"/>
      <c r="AIN1037" s="673"/>
      <c r="AIO1037" s="673"/>
      <c r="AIP1037" s="673"/>
      <c r="AIQ1037" s="673"/>
      <c r="AIR1037" s="673"/>
      <c r="AIS1037" s="673"/>
      <c r="AIT1037" s="673"/>
      <c r="AIU1037" s="673"/>
      <c r="AIV1037" s="673"/>
      <c r="AIW1037" s="673"/>
      <c r="AIX1037" s="673"/>
      <c r="AIY1037" s="673"/>
      <c r="AIZ1037" s="673"/>
      <c r="AJA1037" s="673"/>
      <c r="AJB1037" s="673"/>
      <c r="AJC1037" s="673"/>
      <c r="AJD1037" s="673"/>
      <c r="AJE1037" s="673"/>
      <c r="AJF1037" s="673"/>
      <c r="AJG1037" s="673"/>
      <c r="AJH1037" s="673"/>
      <c r="AJI1037" s="673"/>
      <c r="AJJ1037" s="673"/>
      <c r="AJK1037" s="673"/>
      <c r="AJL1037" s="673"/>
      <c r="AJM1037" s="673"/>
      <c r="AJN1037" s="673"/>
      <c r="AJO1037" s="673"/>
      <c r="AJP1037" s="673"/>
      <c r="AJQ1037" s="673"/>
      <c r="AJR1037" s="673"/>
      <c r="AJS1037" s="673"/>
      <c r="AJT1037" s="673"/>
      <c r="AJU1037" s="673"/>
      <c r="AJV1037" s="673"/>
      <c r="AJW1037" s="673"/>
      <c r="AJX1037" s="673"/>
      <c r="AJY1037" s="673"/>
      <c r="AJZ1037" s="673"/>
      <c r="AKA1037" s="673"/>
      <c r="AKB1037" s="673"/>
      <c r="AKC1037" s="673"/>
      <c r="AKD1037" s="673"/>
      <c r="AKE1037" s="673"/>
      <c r="AKF1037" s="673"/>
      <c r="AKG1037" s="673"/>
      <c r="AKH1037" s="673"/>
      <c r="AKI1037" s="673"/>
      <c r="AKJ1037" s="673"/>
      <c r="AKK1037" s="673"/>
      <c r="AKL1037" s="673"/>
      <c r="AKM1037" s="673"/>
      <c r="AKN1037" s="673"/>
      <c r="AKO1037" s="673"/>
      <c r="AKP1037" s="673"/>
      <c r="AKQ1037" s="673"/>
      <c r="AKR1037" s="673"/>
      <c r="AKS1037" s="673"/>
      <c r="AKT1037" s="673"/>
      <c r="AKU1037" s="673"/>
      <c r="AKV1037" s="673"/>
      <c r="AKW1037" s="673"/>
      <c r="AKX1037" s="673"/>
      <c r="AKY1037" s="673"/>
      <c r="AKZ1037" s="673"/>
      <c r="ALA1037" s="673"/>
      <c r="ALB1037" s="673"/>
      <c r="ALC1037" s="673"/>
      <c r="ALD1037" s="673"/>
      <c r="ALE1037" s="673"/>
      <c r="ALF1037" s="673"/>
      <c r="ALG1037" s="673"/>
      <c r="ALH1037" s="673"/>
      <c r="ALI1037" s="673"/>
      <c r="ALJ1037" s="673"/>
      <c r="ALK1037" s="673"/>
      <c r="ALL1037" s="673"/>
      <c r="ALM1037" s="673"/>
      <c r="ALN1037" s="673"/>
      <c r="ALO1037" s="673"/>
      <c r="ALP1037" s="673"/>
      <c r="ALQ1037" s="673"/>
      <c r="ALR1037" s="673"/>
      <c r="ALS1037" s="673"/>
      <c r="ALT1037" s="673"/>
      <c r="ALU1037" s="673"/>
      <c r="ALV1037" s="673"/>
      <c r="ALW1037" s="673"/>
      <c r="ALX1037" s="673"/>
      <c r="ALY1037" s="673"/>
      <c r="ALZ1037" s="673"/>
      <c r="AMA1037" s="673"/>
      <c r="AMB1037" s="673"/>
      <c r="AMC1037" s="673"/>
      <c r="AMD1037" s="673"/>
      <c r="AME1037" s="673"/>
      <c r="AMF1037" s="673"/>
      <c r="AMG1037" s="673"/>
      <c r="AMH1037" s="673"/>
      <c r="AMI1037" s="673"/>
      <c r="AMJ1037" s="673"/>
      <c r="AMK1037" s="673"/>
      <c r="AML1037" s="673"/>
      <c r="AMM1037" s="673"/>
      <c r="AMN1037" s="673"/>
      <c r="AMO1037" s="673"/>
      <c r="AMP1037" s="673"/>
      <c r="AMQ1037" s="673"/>
      <c r="AMR1037" s="673"/>
      <c r="AMS1037" s="673"/>
      <c r="AMT1037" s="673"/>
      <c r="AMU1037" s="673"/>
      <c r="AMV1037" s="673"/>
      <c r="AMW1037" s="673"/>
      <c r="AMX1037" s="673"/>
      <c r="AMY1037" s="673"/>
      <c r="AMZ1037" s="673"/>
      <c r="ANA1037" s="673"/>
      <c r="ANB1037" s="673"/>
      <c r="ANC1037" s="673"/>
      <c r="AND1037" s="673"/>
      <c r="ANE1037" s="673"/>
      <c r="ANF1037" s="673"/>
      <c r="ANG1037" s="673"/>
      <c r="ANH1037" s="673"/>
      <c r="ANI1037" s="673"/>
      <c r="ANJ1037" s="673"/>
      <c r="ANK1037" s="673"/>
      <c r="ANL1037" s="673"/>
      <c r="ANM1037" s="673"/>
      <c r="ANN1037" s="673"/>
      <c r="ANO1037" s="673"/>
      <c r="ANP1037" s="673"/>
      <c r="ANQ1037" s="673"/>
      <c r="ANR1037" s="673"/>
      <c r="ANS1037" s="673"/>
      <c r="ANT1037" s="673"/>
      <c r="ANU1037" s="673"/>
      <c r="ANV1037" s="673"/>
      <c r="ANW1037" s="673"/>
      <c r="ANX1037" s="673"/>
      <c r="ANY1037" s="673"/>
      <c r="ANZ1037" s="673"/>
      <c r="AOA1037" s="673"/>
      <c r="AOB1037" s="673"/>
      <c r="AOC1037" s="673"/>
      <c r="AOD1037" s="673"/>
      <c r="AOE1037" s="673"/>
      <c r="AOF1037" s="673"/>
      <c r="AOG1037" s="673"/>
      <c r="AOH1037" s="673"/>
      <c r="AOI1037" s="673"/>
      <c r="AOJ1037" s="673"/>
      <c r="AOK1037" s="673"/>
      <c r="AOL1037" s="673"/>
      <c r="AOM1037" s="673"/>
      <c r="AON1037" s="673"/>
      <c r="AOO1037" s="673"/>
      <c r="AOP1037" s="673"/>
      <c r="AOQ1037" s="673"/>
      <c r="AOR1037" s="673"/>
      <c r="AOS1037" s="673"/>
      <c r="AOT1037" s="673"/>
      <c r="AOU1037" s="673"/>
      <c r="AOV1037" s="673"/>
      <c r="AOW1037" s="673"/>
      <c r="AOX1037" s="673"/>
      <c r="AOY1037" s="673"/>
      <c r="AOZ1037" s="673"/>
      <c r="APA1037" s="673"/>
      <c r="APB1037" s="673"/>
      <c r="APC1037" s="673"/>
      <c r="APD1037" s="673"/>
      <c r="APE1037" s="673"/>
      <c r="APF1037" s="673"/>
      <c r="APG1037" s="673"/>
      <c r="APH1037" s="673"/>
      <c r="API1037" s="673"/>
      <c r="APJ1037" s="673"/>
      <c r="APK1037" s="673"/>
      <c r="APL1037" s="673"/>
      <c r="APM1037" s="673"/>
      <c r="APN1037" s="673"/>
      <c r="APO1037" s="673"/>
      <c r="APP1037" s="673"/>
      <c r="APQ1037" s="673"/>
      <c r="APR1037" s="673"/>
      <c r="APS1037" s="673"/>
      <c r="APT1037" s="673"/>
      <c r="APU1037" s="673"/>
      <c r="APV1037" s="673"/>
      <c r="APW1037" s="673"/>
      <c r="APX1037" s="673"/>
      <c r="APY1037" s="673"/>
      <c r="APZ1037" s="673"/>
      <c r="AQA1037" s="673"/>
      <c r="AQB1037" s="673"/>
      <c r="AQC1037" s="673"/>
      <c r="AQD1037" s="673"/>
      <c r="AQE1037" s="673"/>
      <c r="AQF1037" s="673"/>
      <c r="AQG1037" s="673"/>
      <c r="AQH1037" s="673"/>
      <c r="AQI1037" s="673"/>
      <c r="AQJ1037" s="673"/>
      <c r="AQK1037" s="673"/>
      <c r="AQL1037" s="673"/>
      <c r="AQM1037" s="673"/>
      <c r="AQN1037" s="673"/>
      <c r="AQO1037" s="673"/>
      <c r="AQP1037" s="673"/>
      <c r="AQQ1037" s="673"/>
      <c r="AQR1037" s="673"/>
      <c r="AQS1037" s="673"/>
      <c r="AQT1037" s="673"/>
      <c r="AQU1037" s="673"/>
      <c r="AQV1037" s="673"/>
      <c r="AQW1037" s="673"/>
      <c r="AQX1037" s="673"/>
      <c r="AQY1037" s="673"/>
      <c r="AQZ1037" s="673"/>
      <c r="ARA1037" s="673"/>
      <c r="ARB1037" s="673"/>
      <c r="ARC1037" s="673"/>
      <c r="ARD1037" s="673"/>
      <c r="ARE1037" s="673"/>
      <c r="ARF1037" s="673"/>
      <c r="ARG1037" s="673"/>
      <c r="ARH1037" s="673"/>
      <c r="ARI1037" s="673"/>
      <c r="ARJ1037" s="673"/>
      <c r="ARK1037" s="673"/>
      <c r="ARL1037" s="673"/>
      <c r="ARM1037" s="673"/>
      <c r="ARN1037" s="673"/>
      <c r="ARO1037" s="673"/>
      <c r="ARP1037" s="673"/>
      <c r="ARQ1037" s="673"/>
      <c r="ARR1037" s="673"/>
      <c r="ARS1037" s="673"/>
      <c r="ART1037" s="673"/>
      <c r="ARU1037" s="673"/>
      <c r="ARV1037" s="673"/>
      <c r="ARW1037" s="673"/>
      <c r="ARX1037" s="673"/>
      <c r="ARY1037" s="673"/>
      <c r="ARZ1037" s="673"/>
      <c r="ASA1037" s="673"/>
      <c r="ASB1037" s="673"/>
      <c r="ASC1037" s="673"/>
      <c r="ASD1037" s="673"/>
      <c r="ASE1037" s="673"/>
      <c r="ASF1037" s="673"/>
      <c r="ASG1037" s="673"/>
      <c r="ASH1037" s="673"/>
      <c r="ASI1037" s="673"/>
      <c r="ASJ1037" s="673"/>
      <c r="ASK1037" s="673"/>
      <c r="ASL1037" s="673"/>
      <c r="ASM1037" s="673"/>
      <c r="ASN1037" s="673"/>
      <c r="ASO1037" s="673"/>
      <c r="ASP1037" s="673"/>
      <c r="ASQ1037" s="673"/>
      <c r="ASR1037" s="673"/>
      <c r="ASS1037" s="673"/>
      <c r="AST1037" s="673"/>
      <c r="ASU1037" s="673"/>
      <c r="ASV1037" s="673"/>
      <c r="ASW1037" s="673"/>
      <c r="ASX1037" s="673"/>
      <c r="ASY1037" s="673"/>
      <c r="ASZ1037" s="673"/>
      <c r="ATA1037" s="673"/>
      <c r="ATB1037" s="673"/>
      <c r="ATC1037" s="673"/>
      <c r="ATD1037" s="673"/>
      <c r="ATE1037" s="673"/>
      <c r="ATF1037" s="673"/>
      <c r="ATG1037" s="673"/>
      <c r="ATH1037" s="673"/>
      <c r="ATI1037" s="673"/>
      <c r="ATJ1037" s="673"/>
      <c r="ATK1037" s="673"/>
      <c r="ATL1037" s="673"/>
      <c r="ATM1037" s="673"/>
      <c r="ATN1037" s="673"/>
      <c r="ATO1037" s="673"/>
      <c r="ATP1037" s="673"/>
      <c r="ATQ1037" s="673"/>
      <c r="ATR1037" s="673"/>
      <c r="ATS1037" s="673"/>
      <c r="ATT1037" s="673"/>
      <c r="ATU1037" s="673"/>
      <c r="ATV1037" s="673"/>
      <c r="ATW1037" s="673"/>
      <c r="ATX1037" s="673"/>
      <c r="ATY1037" s="673"/>
      <c r="ATZ1037" s="673"/>
      <c r="AUA1037" s="673"/>
      <c r="AUB1037" s="673"/>
      <c r="AUC1037" s="673"/>
      <c r="AUD1037" s="673"/>
      <c r="AUE1037" s="673"/>
      <c r="AUF1037" s="673"/>
      <c r="AUG1037" s="673"/>
      <c r="AUH1037" s="673"/>
      <c r="AUI1037" s="673"/>
      <c r="AUJ1037" s="673"/>
      <c r="AUK1037" s="673"/>
      <c r="AUL1037" s="673"/>
      <c r="AUM1037" s="673"/>
      <c r="AUN1037" s="673"/>
      <c r="AUO1037" s="673"/>
      <c r="AUP1037" s="673"/>
      <c r="AUQ1037" s="673"/>
      <c r="AUR1037" s="673"/>
      <c r="AUS1037" s="673"/>
      <c r="AUT1037" s="673"/>
      <c r="AUU1037" s="673"/>
      <c r="AUV1037" s="673"/>
      <c r="AUW1037" s="673"/>
      <c r="AUX1037" s="673"/>
      <c r="AUY1037" s="673"/>
      <c r="AUZ1037" s="673"/>
      <c r="AVA1037" s="673"/>
      <c r="AVB1037" s="673"/>
      <c r="AVC1037" s="673"/>
      <c r="AVD1037" s="673"/>
      <c r="AVE1037" s="673"/>
      <c r="AVF1037" s="673"/>
      <c r="AVG1037" s="673"/>
      <c r="AVH1037" s="673"/>
      <c r="AVI1037" s="673"/>
      <c r="AVJ1037" s="673"/>
      <c r="AVK1037" s="673"/>
    </row>
    <row r="1038" spans="1:1259">
      <c r="A1038" s="716"/>
      <c r="B1038" s="723">
        <v>44610</v>
      </c>
      <c r="C1038" s="716"/>
      <c r="D1038" s="687" t="s">
        <v>3247</v>
      </c>
      <c r="E1038" s="676" t="s">
        <v>4985</v>
      </c>
      <c r="F1038" s="698"/>
      <c r="G1038" s="703">
        <v>2022</v>
      </c>
      <c r="H1038" s="703"/>
      <c r="I1038" s="698" t="s">
        <v>1699</v>
      </c>
      <c r="J1038" s="699"/>
      <c r="K1038" s="700" t="s">
        <v>5094</v>
      </c>
      <c r="L1038" s="698" t="s">
        <v>4987</v>
      </c>
      <c r="M1038" s="701">
        <v>44606</v>
      </c>
      <c r="N1038" s="701">
        <v>44866</v>
      </c>
      <c r="O1038" s="701"/>
      <c r="P1038" s="699"/>
      <c r="Q1038" s="699"/>
      <c r="R1038" s="699"/>
      <c r="S1038" s="698" t="s">
        <v>2425</v>
      </c>
      <c r="T1038" s="698">
        <v>60</v>
      </c>
      <c r="U1038" s="698"/>
      <c r="V1038" s="698" t="s">
        <v>973</v>
      </c>
      <c r="W1038" s="698">
        <v>400</v>
      </c>
      <c r="X1038" s="702">
        <v>896</v>
      </c>
      <c r="Y1038" s="539">
        <f t="shared" si="48"/>
        <v>358400</v>
      </c>
      <c r="Z1038" s="680">
        <v>0.55000000000000004</v>
      </c>
      <c r="AA1038" s="681">
        <f t="shared" si="49"/>
        <v>197120.00000000003</v>
      </c>
      <c r="AB1038" s="682"/>
      <c r="AC1038" s="683">
        <v>0</v>
      </c>
      <c r="AD1038" s="692"/>
      <c r="AE1038" s="684"/>
      <c r="AF1038" s="695">
        <f t="shared" si="50"/>
        <v>197120.00000000003</v>
      </c>
      <c r="AG1038" s="676" t="s">
        <v>1073</v>
      </c>
      <c r="AH1038" s="676"/>
      <c r="AI1038" s="685" t="s">
        <v>2488</v>
      </c>
      <c r="AJ1038" s="676" t="s">
        <v>4988</v>
      </c>
      <c r="AK1038" s="696" t="s">
        <v>3325</v>
      </c>
      <c r="AL1038" s="676">
        <v>84120</v>
      </c>
      <c r="AM1038" s="676" t="s">
        <v>52</v>
      </c>
      <c r="AN1038" s="676"/>
      <c r="AO1038" s="676"/>
      <c r="AP1038" s="688"/>
      <c r="AQ1038" s="688" t="s">
        <v>37</v>
      </c>
      <c r="AR1038" s="688"/>
      <c r="AS1038" s="715"/>
      <c r="AT1038" s="715"/>
      <c r="AU1038" s="715"/>
      <c r="AV1038" s="680">
        <v>0.51</v>
      </c>
      <c r="AW1038" s="673"/>
      <c r="AX1038" s="673"/>
      <c r="AY1038" s="673"/>
      <c r="AZ1038" s="673"/>
      <c r="BA1038" s="673"/>
      <c r="BB1038" s="673"/>
      <c r="BC1038" s="673"/>
      <c r="BD1038" s="673"/>
      <c r="BE1038" s="673"/>
      <c r="BF1038" s="673"/>
      <c r="BG1038" s="673"/>
      <c r="BH1038" s="673"/>
      <c r="BI1038" s="673"/>
      <c r="BJ1038" s="673"/>
      <c r="BK1038" s="673"/>
      <c r="BL1038" s="673"/>
      <c r="BM1038" s="673"/>
      <c r="BN1038" s="673"/>
      <c r="BO1038" s="673"/>
      <c r="BP1038" s="673"/>
      <c r="BQ1038" s="673"/>
      <c r="BR1038" s="673"/>
      <c r="BS1038" s="673"/>
      <c r="BT1038" s="673"/>
      <c r="BU1038" s="673"/>
      <c r="BV1038" s="673"/>
      <c r="BW1038" s="673"/>
      <c r="BX1038" s="673"/>
      <c r="BY1038" s="673"/>
      <c r="BZ1038" s="673"/>
      <c r="CA1038" s="673"/>
      <c r="CB1038" s="673"/>
      <c r="CC1038" s="673"/>
      <c r="CD1038" s="673"/>
      <c r="CE1038" s="673"/>
      <c r="CF1038" s="673"/>
      <c r="CG1038" s="673"/>
      <c r="CH1038" s="673"/>
      <c r="CI1038" s="673"/>
      <c r="CJ1038" s="673"/>
      <c r="CK1038" s="673"/>
      <c r="CL1038" s="673"/>
      <c r="CM1038" s="673"/>
      <c r="CN1038" s="673"/>
      <c r="CO1038" s="673"/>
      <c r="CP1038" s="673"/>
      <c r="CQ1038" s="673"/>
      <c r="CR1038" s="673"/>
      <c r="CS1038" s="673"/>
      <c r="CT1038" s="673"/>
      <c r="CU1038" s="673"/>
      <c r="CV1038" s="673"/>
      <c r="CW1038" s="673"/>
      <c r="CX1038" s="673"/>
      <c r="CY1038" s="673"/>
      <c r="CZ1038" s="673"/>
      <c r="DA1038" s="673"/>
      <c r="DB1038" s="673"/>
      <c r="DC1038" s="673"/>
      <c r="DD1038" s="673"/>
      <c r="DE1038" s="673"/>
      <c r="DF1038" s="673"/>
      <c r="DG1038" s="673"/>
      <c r="DH1038" s="673"/>
      <c r="DI1038" s="673"/>
      <c r="DJ1038" s="673"/>
      <c r="DK1038" s="673"/>
      <c r="DL1038" s="673"/>
      <c r="DM1038" s="673"/>
      <c r="DN1038" s="673"/>
      <c r="DO1038" s="673"/>
      <c r="DP1038" s="673"/>
      <c r="DQ1038" s="673"/>
      <c r="DR1038" s="673"/>
      <c r="DS1038" s="673"/>
      <c r="DT1038" s="673"/>
      <c r="DU1038" s="673"/>
      <c r="DV1038" s="673"/>
      <c r="DW1038" s="673"/>
      <c r="DX1038" s="673"/>
      <c r="DY1038" s="673"/>
      <c r="DZ1038" s="673"/>
      <c r="EA1038" s="673"/>
      <c r="EB1038" s="673"/>
      <c r="EC1038" s="673"/>
      <c r="ED1038" s="673"/>
      <c r="EE1038" s="673"/>
      <c r="EF1038" s="673"/>
      <c r="EG1038" s="673"/>
      <c r="EH1038" s="673"/>
      <c r="EI1038" s="673"/>
      <c r="EJ1038" s="673"/>
      <c r="EK1038" s="673"/>
      <c r="EL1038" s="673"/>
      <c r="EM1038" s="673"/>
      <c r="EN1038" s="673"/>
      <c r="EO1038" s="673"/>
      <c r="EP1038" s="673"/>
      <c r="EQ1038" s="673"/>
      <c r="ER1038" s="673"/>
      <c r="ES1038" s="673"/>
      <c r="ET1038" s="673"/>
      <c r="EU1038" s="673"/>
      <c r="EV1038" s="673"/>
      <c r="EW1038" s="673"/>
      <c r="EX1038" s="673"/>
      <c r="EY1038" s="673"/>
      <c r="EZ1038" s="673"/>
      <c r="FA1038" s="673"/>
      <c r="FB1038" s="673"/>
      <c r="FC1038" s="673"/>
      <c r="FD1038" s="673"/>
      <c r="FE1038" s="673"/>
      <c r="FF1038" s="673"/>
      <c r="FG1038" s="673"/>
      <c r="FH1038" s="673"/>
      <c r="FI1038" s="673"/>
      <c r="FJ1038" s="673"/>
      <c r="FK1038" s="673"/>
      <c r="FL1038" s="673"/>
      <c r="FM1038" s="673"/>
      <c r="FN1038" s="673"/>
      <c r="FO1038" s="673"/>
      <c r="FP1038" s="673"/>
      <c r="FQ1038" s="673"/>
      <c r="FR1038" s="673"/>
      <c r="FS1038" s="673"/>
      <c r="FT1038" s="673"/>
      <c r="FU1038" s="673"/>
      <c r="FV1038" s="673"/>
      <c r="FW1038" s="673"/>
      <c r="FX1038" s="673"/>
      <c r="FY1038" s="673"/>
      <c r="FZ1038" s="673"/>
      <c r="GA1038" s="673"/>
      <c r="GB1038" s="673"/>
      <c r="GC1038" s="673"/>
      <c r="GD1038" s="673"/>
      <c r="GE1038" s="673"/>
      <c r="GF1038" s="673"/>
      <c r="GG1038" s="673"/>
      <c r="GH1038" s="673"/>
      <c r="GI1038" s="673"/>
      <c r="GJ1038" s="673"/>
      <c r="GK1038" s="673"/>
      <c r="GL1038" s="673"/>
      <c r="GM1038" s="673"/>
      <c r="GN1038" s="673"/>
      <c r="GO1038" s="673"/>
      <c r="GP1038" s="673"/>
      <c r="GQ1038" s="673"/>
      <c r="GR1038" s="673"/>
      <c r="GS1038" s="673"/>
      <c r="GT1038" s="673"/>
      <c r="GU1038" s="673"/>
      <c r="GV1038" s="673"/>
      <c r="GW1038" s="673"/>
      <c r="GX1038" s="673"/>
      <c r="GY1038" s="673"/>
      <c r="GZ1038" s="673"/>
      <c r="HA1038" s="673"/>
      <c r="HB1038" s="673"/>
      <c r="HC1038" s="673"/>
      <c r="HD1038" s="673"/>
      <c r="HE1038" s="673"/>
      <c r="HF1038" s="673"/>
      <c r="HG1038" s="673"/>
      <c r="HH1038" s="673"/>
      <c r="HI1038" s="673"/>
      <c r="HJ1038" s="673"/>
      <c r="HK1038" s="673"/>
      <c r="HL1038" s="673"/>
      <c r="HM1038" s="673"/>
      <c r="HN1038" s="673"/>
      <c r="HO1038" s="673"/>
      <c r="HP1038" s="673"/>
      <c r="HQ1038" s="673"/>
      <c r="HR1038" s="673"/>
      <c r="HS1038" s="673"/>
      <c r="HT1038" s="673"/>
      <c r="HU1038" s="673"/>
      <c r="HV1038" s="673"/>
      <c r="HW1038" s="673"/>
      <c r="HX1038" s="673"/>
      <c r="HY1038" s="673"/>
      <c r="HZ1038" s="673"/>
      <c r="IA1038" s="673"/>
      <c r="IB1038" s="673"/>
      <c r="IC1038" s="673"/>
      <c r="ID1038" s="673"/>
      <c r="IE1038" s="673"/>
      <c r="IF1038" s="673"/>
      <c r="IG1038" s="673"/>
      <c r="IH1038" s="673"/>
      <c r="II1038" s="673"/>
      <c r="IJ1038" s="673"/>
      <c r="IK1038" s="673"/>
      <c r="IL1038" s="673"/>
      <c r="IM1038" s="673"/>
      <c r="IN1038" s="673"/>
      <c r="IO1038" s="673"/>
      <c r="IP1038" s="673"/>
      <c r="IQ1038" s="673"/>
      <c r="IR1038" s="673"/>
      <c r="IS1038" s="673"/>
      <c r="IT1038" s="673"/>
      <c r="IU1038" s="673"/>
      <c r="IV1038" s="673"/>
      <c r="IW1038" s="673"/>
      <c r="IX1038" s="673"/>
      <c r="IY1038" s="673"/>
      <c r="IZ1038" s="673"/>
      <c r="JA1038" s="673"/>
      <c r="JB1038" s="673"/>
      <c r="JC1038" s="673"/>
      <c r="JD1038" s="673"/>
      <c r="JE1038" s="673"/>
      <c r="JF1038" s="673"/>
      <c r="JG1038" s="673"/>
      <c r="JH1038" s="673"/>
      <c r="JI1038" s="673"/>
      <c r="JJ1038" s="673"/>
      <c r="JK1038" s="673"/>
      <c r="JL1038" s="673"/>
      <c r="JM1038" s="673"/>
      <c r="JN1038" s="673"/>
      <c r="JO1038" s="673"/>
      <c r="JP1038" s="673"/>
      <c r="JQ1038" s="673"/>
      <c r="JR1038" s="673"/>
      <c r="JS1038" s="673"/>
      <c r="JT1038" s="673"/>
      <c r="JU1038" s="673"/>
      <c r="JV1038" s="673"/>
      <c r="JW1038" s="673"/>
      <c r="JX1038" s="673"/>
      <c r="JY1038" s="673"/>
      <c r="JZ1038" s="673"/>
      <c r="KA1038" s="673"/>
      <c r="KB1038" s="673"/>
      <c r="KC1038" s="673"/>
      <c r="KD1038" s="673"/>
      <c r="KE1038" s="673"/>
      <c r="KF1038" s="673"/>
      <c r="KG1038" s="673"/>
      <c r="KH1038" s="673"/>
      <c r="KI1038" s="673"/>
      <c r="KJ1038" s="673"/>
      <c r="KK1038" s="673"/>
      <c r="KL1038" s="673"/>
      <c r="KM1038" s="673"/>
      <c r="KN1038" s="673"/>
      <c r="KO1038" s="673"/>
      <c r="KP1038" s="673"/>
      <c r="KQ1038" s="673"/>
      <c r="KR1038" s="673"/>
      <c r="KS1038" s="673"/>
      <c r="KT1038" s="673"/>
      <c r="KU1038" s="673"/>
      <c r="KV1038" s="673"/>
      <c r="KW1038" s="673"/>
      <c r="KX1038" s="673"/>
      <c r="KY1038" s="673"/>
      <c r="KZ1038" s="673"/>
      <c r="LA1038" s="673"/>
      <c r="LB1038" s="673"/>
      <c r="LC1038" s="673"/>
      <c r="LD1038" s="673"/>
      <c r="LE1038" s="673"/>
      <c r="LF1038" s="673"/>
      <c r="LG1038" s="673"/>
      <c r="LH1038" s="673"/>
      <c r="LI1038" s="673"/>
      <c r="LJ1038" s="673"/>
      <c r="LK1038" s="673"/>
      <c r="LL1038" s="673"/>
      <c r="LM1038" s="673"/>
      <c r="LN1038" s="673"/>
      <c r="LO1038" s="673"/>
      <c r="LP1038" s="673"/>
      <c r="LQ1038" s="673"/>
      <c r="LR1038" s="673"/>
      <c r="LS1038" s="673"/>
      <c r="LT1038" s="673"/>
      <c r="LU1038" s="673"/>
      <c r="LV1038" s="673"/>
      <c r="LW1038" s="673"/>
      <c r="LX1038" s="673"/>
      <c r="LY1038" s="673"/>
      <c r="LZ1038" s="673"/>
      <c r="MA1038" s="673"/>
      <c r="MB1038" s="673"/>
      <c r="MC1038" s="673"/>
      <c r="MD1038" s="673"/>
      <c r="ME1038" s="673"/>
      <c r="MF1038" s="673"/>
      <c r="MG1038" s="673"/>
      <c r="MH1038" s="673"/>
      <c r="MI1038" s="673"/>
      <c r="MJ1038" s="673"/>
      <c r="MK1038" s="673"/>
      <c r="ML1038" s="673"/>
      <c r="MM1038" s="673"/>
      <c r="MN1038" s="673"/>
      <c r="MO1038" s="673"/>
      <c r="MP1038" s="673"/>
      <c r="MQ1038" s="673"/>
      <c r="MR1038" s="673"/>
      <c r="MS1038" s="673"/>
      <c r="MT1038" s="673"/>
      <c r="MU1038" s="673"/>
      <c r="MV1038" s="673"/>
      <c r="MW1038" s="673"/>
      <c r="MX1038" s="673"/>
      <c r="MY1038" s="673"/>
      <c r="MZ1038" s="673"/>
      <c r="NA1038" s="673"/>
      <c r="NB1038" s="673"/>
      <c r="NC1038" s="673"/>
      <c r="ND1038" s="673"/>
      <c r="NE1038" s="673"/>
      <c r="NF1038" s="673"/>
      <c r="NG1038" s="673"/>
      <c r="NH1038" s="673"/>
      <c r="NI1038" s="673"/>
      <c r="NJ1038" s="673"/>
      <c r="NK1038" s="673"/>
      <c r="NL1038" s="673"/>
      <c r="NM1038" s="673"/>
      <c r="NN1038" s="673"/>
      <c r="NO1038" s="673"/>
      <c r="NP1038" s="673"/>
      <c r="NQ1038" s="673"/>
      <c r="NR1038" s="673"/>
      <c r="NS1038" s="673"/>
      <c r="NT1038" s="673"/>
      <c r="NU1038" s="673"/>
      <c r="NV1038" s="673"/>
      <c r="NW1038" s="673"/>
      <c r="NX1038" s="673"/>
      <c r="NY1038" s="673"/>
      <c r="NZ1038" s="673"/>
      <c r="OA1038" s="673"/>
      <c r="OB1038" s="673"/>
      <c r="OC1038" s="673"/>
      <c r="OD1038" s="673"/>
      <c r="OE1038" s="673"/>
      <c r="OF1038" s="673"/>
      <c r="OG1038" s="673"/>
      <c r="OH1038" s="673"/>
      <c r="OI1038" s="673"/>
      <c r="OJ1038" s="673"/>
      <c r="OK1038" s="673"/>
      <c r="OL1038" s="673"/>
      <c r="OM1038" s="673"/>
      <c r="ON1038" s="673"/>
      <c r="OO1038" s="673"/>
      <c r="OP1038" s="673"/>
      <c r="OQ1038" s="673"/>
      <c r="OR1038" s="673"/>
      <c r="OS1038" s="673"/>
      <c r="OT1038" s="673"/>
      <c r="OU1038" s="673"/>
      <c r="OV1038" s="673"/>
      <c r="OW1038" s="673"/>
      <c r="OX1038" s="673"/>
      <c r="OY1038" s="673"/>
      <c r="OZ1038" s="673"/>
      <c r="PA1038" s="673"/>
      <c r="PB1038" s="673"/>
      <c r="PC1038" s="673"/>
      <c r="PD1038" s="673"/>
      <c r="PE1038" s="673"/>
      <c r="PF1038" s="673"/>
      <c r="PG1038" s="673"/>
      <c r="PH1038" s="673"/>
      <c r="PI1038" s="673"/>
      <c r="PJ1038" s="673"/>
      <c r="PK1038" s="673"/>
      <c r="PL1038" s="673"/>
      <c r="PM1038" s="673"/>
      <c r="PN1038" s="673"/>
      <c r="PO1038" s="673"/>
      <c r="PP1038" s="673"/>
      <c r="PQ1038" s="673"/>
      <c r="PR1038" s="673"/>
      <c r="PS1038" s="673"/>
      <c r="PT1038" s="673"/>
      <c r="PU1038" s="673"/>
      <c r="PV1038" s="673"/>
      <c r="PW1038" s="673"/>
      <c r="PX1038" s="673"/>
      <c r="PY1038" s="673"/>
      <c r="PZ1038" s="673"/>
      <c r="QA1038" s="673"/>
      <c r="QB1038" s="673"/>
      <c r="QC1038" s="673"/>
      <c r="QD1038" s="673"/>
      <c r="QE1038" s="673"/>
      <c r="QF1038" s="673"/>
      <c r="QG1038" s="673"/>
      <c r="QH1038" s="673"/>
      <c r="QI1038" s="673"/>
      <c r="QJ1038" s="673"/>
      <c r="QK1038" s="673"/>
      <c r="QL1038" s="673"/>
      <c r="QM1038" s="673"/>
      <c r="QN1038" s="673"/>
      <c r="QO1038" s="673"/>
      <c r="QP1038" s="673"/>
      <c r="QQ1038" s="673"/>
      <c r="QR1038" s="673"/>
      <c r="QS1038" s="673"/>
      <c r="QT1038" s="673"/>
      <c r="QU1038" s="673"/>
      <c r="QV1038" s="673"/>
      <c r="QW1038" s="673"/>
      <c r="QX1038" s="673"/>
      <c r="QY1038" s="673"/>
      <c r="QZ1038" s="673"/>
      <c r="RA1038" s="673"/>
      <c r="RB1038" s="673"/>
      <c r="RC1038" s="673"/>
      <c r="RD1038" s="673"/>
      <c r="RE1038" s="673"/>
      <c r="RF1038" s="673"/>
      <c r="RG1038" s="673"/>
      <c r="RH1038" s="673"/>
      <c r="RI1038" s="673"/>
      <c r="RJ1038" s="673"/>
      <c r="RK1038" s="673"/>
      <c r="RL1038" s="673"/>
      <c r="RM1038" s="673"/>
      <c r="RN1038" s="673"/>
      <c r="RO1038" s="673"/>
      <c r="RP1038" s="673"/>
      <c r="RQ1038" s="673"/>
      <c r="RR1038" s="673"/>
      <c r="RS1038" s="673"/>
      <c r="RT1038" s="673"/>
      <c r="RU1038" s="673"/>
      <c r="RV1038" s="673"/>
      <c r="RW1038" s="673"/>
      <c r="RX1038" s="673"/>
      <c r="RY1038" s="673"/>
      <c r="RZ1038" s="673"/>
      <c r="SA1038" s="673"/>
      <c r="SB1038" s="673"/>
      <c r="SC1038" s="673"/>
      <c r="SD1038" s="673"/>
      <c r="SE1038" s="673"/>
      <c r="SF1038" s="673"/>
      <c r="SG1038" s="673"/>
      <c r="SH1038" s="673"/>
      <c r="SI1038" s="673"/>
      <c r="SJ1038" s="673"/>
      <c r="SK1038" s="673"/>
      <c r="SL1038" s="673"/>
      <c r="SM1038" s="673"/>
      <c r="SN1038" s="673"/>
      <c r="SO1038" s="673"/>
      <c r="SP1038" s="673"/>
      <c r="SQ1038" s="673"/>
      <c r="SR1038" s="673"/>
      <c r="SS1038" s="673"/>
      <c r="ST1038" s="673"/>
      <c r="SU1038" s="673"/>
      <c r="SV1038" s="673"/>
      <c r="SW1038" s="673"/>
      <c r="SX1038" s="673"/>
      <c r="SY1038" s="673"/>
      <c r="SZ1038" s="673"/>
      <c r="TA1038" s="673"/>
      <c r="TB1038" s="673"/>
      <c r="TC1038" s="673"/>
      <c r="TD1038" s="673"/>
      <c r="TE1038" s="673"/>
      <c r="TF1038" s="673"/>
      <c r="TG1038" s="673"/>
      <c r="TH1038" s="673"/>
      <c r="TI1038" s="673"/>
      <c r="TJ1038" s="673"/>
      <c r="TK1038" s="673"/>
      <c r="TL1038" s="673"/>
      <c r="TM1038" s="673"/>
      <c r="TN1038" s="673"/>
      <c r="TO1038" s="673"/>
      <c r="TP1038" s="673"/>
      <c r="TQ1038" s="673"/>
      <c r="TR1038" s="673"/>
      <c r="TS1038" s="673"/>
      <c r="TT1038" s="673"/>
      <c r="TU1038" s="673"/>
      <c r="TV1038" s="673"/>
      <c r="TW1038" s="673"/>
      <c r="TX1038" s="673"/>
      <c r="TY1038" s="673"/>
      <c r="TZ1038" s="673"/>
      <c r="UA1038" s="673"/>
      <c r="UB1038" s="673"/>
      <c r="UC1038" s="673"/>
      <c r="UD1038" s="673"/>
      <c r="UE1038" s="673"/>
      <c r="UF1038" s="673"/>
      <c r="UG1038" s="673"/>
      <c r="UH1038" s="673"/>
      <c r="UI1038" s="673"/>
      <c r="UJ1038" s="673"/>
      <c r="UK1038" s="673"/>
      <c r="UL1038" s="673"/>
      <c r="UM1038" s="673"/>
      <c r="UN1038" s="673"/>
      <c r="UO1038" s="673"/>
      <c r="UP1038" s="673"/>
      <c r="UQ1038" s="673"/>
      <c r="UR1038" s="673"/>
      <c r="US1038" s="673"/>
      <c r="UT1038" s="673"/>
      <c r="UU1038" s="673"/>
      <c r="UV1038" s="673"/>
      <c r="UW1038" s="673"/>
      <c r="UX1038" s="673"/>
      <c r="UY1038" s="673"/>
      <c r="UZ1038" s="673"/>
      <c r="VA1038" s="673"/>
      <c r="VB1038" s="673"/>
      <c r="VC1038" s="673"/>
      <c r="VD1038" s="673"/>
      <c r="VE1038" s="673"/>
      <c r="VF1038" s="673"/>
      <c r="VG1038" s="673"/>
      <c r="VH1038" s="673"/>
      <c r="VI1038" s="673"/>
      <c r="VJ1038" s="673"/>
      <c r="VK1038" s="673"/>
      <c r="VL1038" s="673"/>
      <c r="VM1038" s="673"/>
      <c r="VN1038" s="673"/>
      <c r="VO1038" s="673"/>
      <c r="VP1038" s="673"/>
      <c r="VQ1038" s="673"/>
      <c r="VR1038" s="673"/>
      <c r="VS1038" s="673"/>
      <c r="VT1038" s="673"/>
      <c r="VU1038" s="673"/>
      <c r="VV1038" s="673"/>
      <c r="VW1038" s="673"/>
      <c r="VX1038" s="673"/>
      <c r="VY1038" s="673"/>
      <c r="VZ1038" s="673"/>
      <c r="WA1038" s="673"/>
      <c r="WB1038" s="673"/>
      <c r="WC1038" s="673"/>
      <c r="WD1038" s="673"/>
      <c r="WE1038" s="673"/>
      <c r="WF1038" s="673"/>
      <c r="WG1038" s="673"/>
      <c r="WH1038" s="673"/>
      <c r="WI1038" s="673"/>
      <c r="WJ1038" s="673"/>
      <c r="WK1038" s="673"/>
      <c r="WL1038" s="673"/>
      <c r="WM1038" s="673"/>
      <c r="WN1038" s="673"/>
      <c r="WO1038" s="673"/>
      <c r="WP1038" s="673"/>
      <c r="WQ1038" s="673"/>
      <c r="WR1038" s="673"/>
      <c r="WS1038" s="673"/>
      <c r="WT1038" s="673"/>
      <c r="WU1038" s="673"/>
      <c r="WV1038" s="673"/>
      <c r="WW1038" s="673"/>
      <c r="WX1038" s="673"/>
      <c r="WY1038" s="673"/>
      <c r="WZ1038" s="673"/>
      <c r="XA1038" s="673"/>
      <c r="XB1038" s="673"/>
      <c r="XC1038" s="673"/>
      <c r="XD1038" s="673"/>
      <c r="XE1038" s="673"/>
      <c r="XF1038" s="673"/>
      <c r="XG1038" s="673"/>
      <c r="XH1038" s="673"/>
      <c r="XI1038" s="673"/>
      <c r="XJ1038" s="673"/>
      <c r="XK1038" s="673"/>
      <c r="XL1038" s="673"/>
      <c r="XM1038" s="673"/>
      <c r="XN1038" s="673"/>
      <c r="XO1038" s="673"/>
      <c r="XP1038" s="673"/>
      <c r="XQ1038" s="673"/>
      <c r="XR1038" s="673"/>
      <c r="XS1038" s="673"/>
      <c r="XT1038" s="673"/>
      <c r="XU1038" s="673"/>
      <c r="XV1038" s="673"/>
      <c r="XW1038" s="673"/>
      <c r="XX1038" s="673"/>
      <c r="XY1038" s="673"/>
      <c r="XZ1038" s="673"/>
      <c r="YA1038" s="673"/>
      <c r="YB1038" s="673"/>
      <c r="YC1038" s="673"/>
      <c r="YD1038" s="673"/>
      <c r="YE1038" s="673"/>
      <c r="YF1038" s="673"/>
      <c r="YG1038" s="673"/>
      <c r="YH1038" s="673"/>
      <c r="YI1038" s="673"/>
      <c r="YJ1038" s="673"/>
      <c r="YK1038" s="673"/>
      <c r="YL1038" s="673"/>
      <c r="YM1038" s="673"/>
      <c r="YN1038" s="673"/>
      <c r="YO1038" s="673"/>
      <c r="YP1038" s="673"/>
      <c r="YQ1038" s="673"/>
      <c r="YR1038" s="673"/>
      <c r="YS1038" s="673"/>
      <c r="YT1038" s="673"/>
      <c r="YU1038" s="673"/>
      <c r="YV1038" s="673"/>
      <c r="YW1038" s="673"/>
      <c r="YX1038" s="673"/>
      <c r="YY1038" s="673"/>
      <c r="YZ1038" s="673"/>
      <c r="ZA1038" s="673"/>
      <c r="ZB1038" s="673"/>
      <c r="ZC1038" s="673"/>
      <c r="ZD1038" s="673"/>
      <c r="ZE1038" s="673"/>
      <c r="ZF1038" s="673"/>
      <c r="ZG1038" s="673"/>
      <c r="ZH1038" s="673"/>
      <c r="ZI1038" s="673"/>
      <c r="ZJ1038" s="673"/>
      <c r="ZK1038" s="673"/>
      <c r="ZL1038" s="673"/>
      <c r="ZM1038" s="673"/>
      <c r="ZN1038" s="673"/>
      <c r="ZO1038" s="673"/>
      <c r="ZP1038" s="673"/>
      <c r="ZQ1038" s="673"/>
      <c r="ZR1038" s="673"/>
      <c r="ZS1038" s="673"/>
      <c r="ZT1038" s="673"/>
      <c r="ZU1038" s="673"/>
      <c r="ZV1038" s="673"/>
      <c r="ZW1038" s="673"/>
      <c r="ZX1038" s="673"/>
      <c r="ZY1038" s="673"/>
      <c r="ZZ1038" s="673"/>
      <c r="AAA1038" s="673"/>
      <c r="AAB1038" s="673"/>
      <c r="AAC1038" s="673"/>
      <c r="AAD1038" s="673"/>
      <c r="AAE1038" s="673"/>
      <c r="AAF1038" s="673"/>
      <c r="AAG1038" s="673"/>
      <c r="AAH1038" s="673"/>
      <c r="AAI1038" s="673"/>
      <c r="AAJ1038" s="673"/>
      <c r="AAK1038" s="673"/>
      <c r="AAL1038" s="673"/>
      <c r="AAM1038" s="673"/>
      <c r="AAN1038" s="673"/>
      <c r="AAO1038" s="673"/>
      <c r="AAP1038" s="673"/>
      <c r="AAQ1038" s="673"/>
      <c r="AAR1038" s="673"/>
      <c r="AAS1038" s="673"/>
      <c r="AAT1038" s="673"/>
      <c r="AAU1038" s="673"/>
      <c r="AAV1038" s="673"/>
      <c r="AAW1038" s="673"/>
      <c r="AAX1038" s="673"/>
      <c r="AAY1038" s="673"/>
      <c r="AAZ1038" s="673"/>
      <c r="ABA1038" s="673"/>
      <c r="ABB1038" s="673"/>
      <c r="ABC1038" s="673"/>
      <c r="ABD1038" s="673"/>
      <c r="ABE1038" s="673"/>
      <c r="ABF1038" s="673"/>
      <c r="ABG1038" s="673"/>
      <c r="ABH1038" s="673"/>
      <c r="ABI1038" s="673"/>
      <c r="ABJ1038" s="673"/>
      <c r="ABK1038" s="673"/>
      <c r="ABL1038" s="673"/>
      <c r="ABM1038" s="673"/>
      <c r="ABN1038" s="673"/>
      <c r="ABO1038" s="673"/>
      <c r="ABP1038" s="673"/>
      <c r="ABQ1038" s="673"/>
      <c r="ABR1038" s="673"/>
      <c r="ABS1038" s="673"/>
      <c r="ABT1038" s="673"/>
      <c r="ABU1038" s="673"/>
      <c r="ABV1038" s="673"/>
      <c r="ABW1038" s="673"/>
      <c r="ABX1038" s="673"/>
      <c r="ABY1038" s="673"/>
      <c r="ABZ1038" s="673"/>
      <c r="ACA1038" s="673"/>
      <c r="ACB1038" s="673"/>
      <c r="ACC1038" s="673"/>
      <c r="ACD1038" s="673"/>
      <c r="ACE1038" s="673"/>
      <c r="ACF1038" s="673"/>
      <c r="ACG1038" s="673"/>
      <c r="ACH1038" s="673"/>
      <c r="ACI1038" s="673"/>
      <c r="ACJ1038" s="673"/>
      <c r="ACK1038" s="673"/>
      <c r="ACL1038" s="673"/>
      <c r="ACM1038" s="673"/>
      <c r="ACN1038" s="673"/>
      <c r="ACO1038" s="673"/>
      <c r="ACP1038" s="673"/>
      <c r="ACQ1038" s="673"/>
      <c r="ACR1038" s="673"/>
      <c r="ACS1038" s="673"/>
      <c r="ACT1038" s="673"/>
      <c r="ACU1038" s="673"/>
      <c r="ACV1038" s="673"/>
      <c r="ACW1038" s="673"/>
      <c r="ACX1038" s="673"/>
      <c r="ACY1038" s="673"/>
      <c r="ACZ1038" s="673"/>
      <c r="ADA1038" s="673"/>
      <c r="ADB1038" s="673"/>
      <c r="ADC1038" s="673"/>
      <c r="ADD1038" s="673"/>
      <c r="ADE1038" s="673"/>
      <c r="ADF1038" s="673"/>
      <c r="ADG1038" s="673"/>
      <c r="ADH1038" s="673"/>
      <c r="ADI1038" s="673"/>
      <c r="ADJ1038" s="673"/>
      <c r="ADK1038" s="673"/>
      <c r="ADL1038" s="673"/>
      <c r="ADM1038" s="673"/>
      <c r="ADN1038" s="673"/>
      <c r="ADO1038" s="673"/>
      <c r="ADP1038" s="673"/>
      <c r="ADQ1038" s="673"/>
      <c r="ADR1038" s="673"/>
      <c r="ADS1038" s="673"/>
      <c r="ADT1038" s="673"/>
      <c r="ADU1038" s="673"/>
      <c r="ADV1038" s="673"/>
      <c r="ADW1038" s="673"/>
      <c r="ADX1038" s="673"/>
      <c r="ADY1038" s="673"/>
      <c r="ADZ1038" s="673"/>
      <c r="AEA1038" s="673"/>
      <c r="AEB1038" s="673"/>
      <c r="AEC1038" s="673"/>
      <c r="AED1038" s="673"/>
      <c r="AEE1038" s="673"/>
      <c r="AEF1038" s="673"/>
      <c r="AEG1038" s="673"/>
      <c r="AEH1038" s="673"/>
      <c r="AEI1038" s="673"/>
      <c r="AEJ1038" s="673"/>
      <c r="AEK1038" s="673"/>
      <c r="AEL1038" s="673"/>
      <c r="AEM1038" s="673"/>
      <c r="AEN1038" s="673"/>
      <c r="AEO1038" s="673"/>
      <c r="AEP1038" s="673"/>
      <c r="AEQ1038" s="673"/>
      <c r="AER1038" s="673"/>
      <c r="AES1038" s="673"/>
      <c r="AET1038" s="673"/>
      <c r="AEU1038" s="673"/>
      <c r="AEV1038" s="673"/>
      <c r="AEW1038" s="673"/>
      <c r="AEX1038" s="673"/>
      <c r="AEY1038" s="673"/>
      <c r="AEZ1038" s="673"/>
      <c r="AFA1038" s="673"/>
      <c r="AFB1038" s="673"/>
      <c r="AFC1038" s="673"/>
      <c r="AFD1038" s="673"/>
      <c r="AFE1038" s="673"/>
      <c r="AFF1038" s="673"/>
      <c r="AFG1038" s="673"/>
      <c r="AFH1038" s="673"/>
      <c r="AFI1038" s="673"/>
      <c r="AFJ1038" s="673"/>
      <c r="AFK1038" s="673"/>
      <c r="AFL1038" s="673"/>
      <c r="AFM1038" s="673"/>
      <c r="AFN1038" s="673"/>
      <c r="AFO1038" s="673"/>
      <c r="AFP1038" s="673"/>
      <c r="AFQ1038" s="673"/>
      <c r="AFR1038" s="673"/>
      <c r="AFS1038" s="673"/>
      <c r="AFT1038" s="673"/>
      <c r="AFU1038" s="673"/>
      <c r="AFV1038" s="673"/>
      <c r="AFW1038" s="673"/>
      <c r="AFX1038" s="673"/>
      <c r="AFY1038" s="673"/>
      <c r="AFZ1038" s="673"/>
      <c r="AGA1038" s="673"/>
      <c r="AGB1038" s="673"/>
      <c r="AGC1038" s="673"/>
      <c r="AGD1038" s="673"/>
      <c r="AGE1038" s="673"/>
      <c r="AGF1038" s="673"/>
      <c r="AGG1038" s="673"/>
      <c r="AGH1038" s="673"/>
      <c r="AGI1038" s="673"/>
      <c r="AGJ1038" s="673"/>
      <c r="AGK1038" s="673"/>
      <c r="AGL1038" s="673"/>
      <c r="AGM1038" s="673"/>
      <c r="AGN1038" s="673"/>
      <c r="AGO1038" s="673"/>
      <c r="AGP1038" s="673"/>
      <c r="AGQ1038" s="673"/>
      <c r="AGR1038" s="673"/>
      <c r="AGS1038" s="673"/>
      <c r="AGT1038" s="673"/>
      <c r="AGU1038" s="673"/>
      <c r="AGV1038" s="673"/>
      <c r="AGW1038" s="673"/>
      <c r="AGX1038" s="673"/>
      <c r="AGY1038" s="673"/>
      <c r="AGZ1038" s="673"/>
      <c r="AHA1038" s="673"/>
      <c r="AHB1038" s="673"/>
      <c r="AHC1038" s="673"/>
      <c r="AHD1038" s="673"/>
      <c r="AHE1038" s="673"/>
      <c r="AHF1038" s="673"/>
      <c r="AHG1038" s="673"/>
      <c r="AHH1038" s="673"/>
      <c r="AHI1038" s="673"/>
      <c r="AHJ1038" s="673"/>
      <c r="AHK1038" s="673"/>
      <c r="AHL1038" s="673"/>
      <c r="AHM1038" s="673"/>
      <c r="AHN1038" s="673"/>
      <c r="AHO1038" s="673"/>
      <c r="AHP1038" s="673"/>
      <c r="AHQ1038" s="673"/>
      <c r="AHR1038" s="673"/>
      <c r="AHS1038" s="673"/>
      <c r="AHT1038" s="673"/>
      <c r="AHU1038" s="673"/>
      <c r="AHV1038" s="673"/>
      <c r="AHW1038" s="673"/>
      <c r="AHX1038" s="673"/>
      <c r="AHY1038" s="673"/>
      <c r="AHZ1038" s="673"/>
      <c r="AIA1038" s="673"/>
      <c r="AIB1038" s="673"/>
      <c r="AIC1038" s="673"/>
      <c r="AID1038" s="673"/>
      <c r="AIE1038" s="673"/>
      <c r="AIF1038" s="673"/>
      <c r="AIG1038" s="673"/>
      <c r="AIH1038" s="673"/>
      <c r="AII1038" s="673"/>
      <c r="AIJ1038" s="673"/>
      <c r="AIK1038" s="673"/>
      <c r="AIL1038" s="673"/>
      <c r="AIM1038" s="673"/>
      <c r="AIN1038" s="673"/>
      <c r="AIO1038" s="673"/>
      <c r="AIP1038" s="673"/>
      <c r="AIQ1038" s="673"/>
      <c r="AIR1038" s="673"/>
      <c r="AIS1038" s="673"/>
      <c r="AIT1038" s="673"/>
      <c r="AIU1038" s="673"/>
      <c r="AIV1038" s="673"/>
      <c r="AIW1038" s="673"/>
      <c r="AIX1038" s="673"/>
      <c r="AIY1038" s="673"/>
      <c r="AIZ1038" s="673"/>
      <c r="AJA1038" s="673"/>
      <c r="AJB1038" s="673"/>
      <c r="AJC1038" s="673"/>
      <c r="AJD1038" s="673"/>
      <c r="AJE1038" s="673"/>
      <c r="AJF1038" s="673"/>
      <c r="AJG1038" s="673"/>
      <c r="AJH1038" s="673"/>
      <c r="AJI1038" s="673"/>
      <c r="AJJ1038" s="673"/>
      <c r="AJK1038" s="673"/>
      <c r="AJL1038" s="673"/>
      <c r="AJM1038" s="673"/>
      <c r="AJN1038" s="673"/>
      <c r="AJO1038" s="673"/>
      <c r="AJP1038" s="673"/>
      <c r="AJQ1038" s="673"/>
      <c r="AJR1038" s="673"/>
      <c r="AJS1038" s="673"/>
      <c r="AJT1038" s="673"/>
      <c r="AJU1038" s="673"/>
      <c r="AJV1038" s="673"/>
      <c r="AJW1038" s="673"/>
      <c r="AJX1038" s="673"/>
      <c r="AJY1038" s="673"/>
      <c r="AJZ1038" s="673"/>
      <c r="AKA1038" s="673"/>
      <c r="AKB1038" s="673"/>
      <c r="AKC1038" s="673"/>
      <c r="AKD1038" s="673"/>
      <c r="AKE1038" s="673"/>
      <c r="AKF1038" s="673"/>
      <c r="AKG1038" s="673"/>
      <c r="AKH1038" s="673"/>
      <c r="AKI1038" s="673"/>
      <c r="AKJ1038" s="673"/>
      <c r="AKK1038" s="673"/>
      <c r="AKL1038" s="673"/>
      <c r="AKM1038" s="673"/>
      <c r="AKN1038" s="673"/>
      <c r="AKO1038" s="673"/>
      <c r="AKP1038" s="673"/>
      <c r="AKQ1038" s="673"/>
      <c r="AKR1038" s="673"/>
      <c r="AKS1038" s="673"/>
      <c r="AKT1038" s="673"/>
      <c r="AKU1038" s="673"/>
      <c r="AKV1038" s="673"/>
      <c r="AKW1038" s="673"/>
      <c r="AKX1038" s="673"/>
      <c r="AKY1038" s="673"/>
      <c r="AKZ1038" s="673"/>
      <c r="ALA1038" s="673"/>
      <c r="ALB1038" s="673"/>
      <c r="ALC1038" s="673"/>
      <c r="ALD1038" s="673"/>
      <c r="ALE1038" s="673"/>
      <c r="ALF1038" s="673"/>
      <c r="ALG1038" s="673"/>
      <c r="ALH1038" s="673"/>
      <c r="ALI1038" s="673"/>
      <c r="ALJ1038" s="673"/>
      <c r="ALK1038" s="673"/>
      <c r="ALL1038" s="673"/>
      <c r="ALM1038" s="673"/>
      <c r="ALN1038" s="673"/>
      <c r="ALO1038" s="673"/>
      <c r="ALP1038" s="673"/>
      <c r="ALQ1038" s="673"/>
      <c r="ALR1038" s="673"/>
      <c r="ALS1038" s="673"/>
      <c r="ALT1038" s="673"/>
      <c r="ALU1038" s="673"/>
      <c r="ALV1038" s="673"/>
      <c r="ALW1038" s="673"/>
      <c r="ALX1038" s="673"/>
      <c r="ALY1038" s="673"/>
      <c r="ALZ1038" s="673"/>
      <c r="AMA1038" s="673"/>
      <c r="AMB1038" s="673"/>
      <c r="AMC1038" s="673"/>
      <c r="AMD1038" s="673"/>
      <c r="AME1038" s="673"/>
      <c r="AMF1038" s="673"/>
      <c r="AMG1038" s="673"/>
      <c r="AMH1038" s="673"/>
      <c r="AMI1038" s="673"/>
      <c r="AMJ1038" s="673"/>
      <c r="AMK1038" s="673"/>
      <c r="AML1038" s="673"/>
      <c r="AMM1038" s="673"/>
      <c r="AMN1038" s="673"/>
      <c r="AMO1038" s="673"/>
      <c r="AMP1038" s="673"/>
      <c r="AMQ1038" s="673"/>
      <c r="AMR1038" s="673"/>
      <c r="AMS1038" s="673"/>
      <c r="AMT1038" s="673"/>
      <c r="AMU1038" s="673"/>
      <c r="AMV1038" s="673"/>
      <c r="AMW1038" s="673"/>
      <c r="AMX1038" s="673"/>
      <c r="AMY1038" s="673"/>
      <c r="AMZ1038" s="673"/>
      <c r="ANA1038" s="673"/>
      <c r="ANB1038" s="673"/>
      <c r="ANC1038" s="673"/>
      <c r="AND1038" s="673"/>
      <c r="ANE1038" s="673"/>
      <c r="ANF1038" s="673"/>
      <c r="ANG1038" s="673"/>
      <c r="ANH1038" s="673"/>
      <c r="ANI1038" s="673"/>
      <c r="ANJ1038" s="673"/>
      <c r="ANK1038" s="673"/>
      <c r="ANL1038" s="673"/>
      <c r="ANM1038" s="673"/>
      <c r="ANN1038" s="673"/>
      <c r="ANO1038" s="673"/>
      <c r="ANP1038" s="673"/>
      <c r="ANQ1038" s="673"/>
      <c r="ANR1038" s="673"/>
      <c r="ANS1038" s="673"/>
      <c r="ANT1038" s="673"/>
      <c r="ANU1038" s="673"/>
      <c r="ANV1038" s="673"/>
      <c r="ANW1038" s="673"/>
      <c r="ANX1038" s="673"/>
      <c r="ANY1038" s="673"/>
      <c r="ANZ1038" s="673"/>
      <c r="AOA1038" s="673"/>
      <c r="AOB1038" s="673"/>
      <c r="AOC1038" s="673"/>
      <c r="AOD1038" s="673"/>
      <c r="AOE1038" s="673"/>
      <c r="AOF1038" s="673"/>
      <c r="AOG1038" s="673"/>
      <c r="AOH1038" s="673"/>
      <c r="AOI1038" s="673"/>
      <c r="AOJ1038" s="673"/>
      <c r="AOK1038" s="673"/>
      <c r="AOL1038" s="673"/>
      <c r="AOM1038" s="673"/>
      <c r="AON1038" s="673"/>
      <c r="AOO1038" s="673"/>
      <c r="AOP1038" s="673"/>
      <c r="AOQ1038" s="673"/>
      <c r="AOR1038" s="673"/>
      <c r="AOS1038" s="673"/>
      <c r="AOT1038" s="673"/>
      <c r="AOU1038" s="673"/>
      <c r="AOV1038" s="673"/>
      <c r="AOW1038" s="673"/>
      <c r="AOX1038" s="673"/>
      <c r="AOY1038" s="673"/>
      <c r="AOZ1038" s="673"/>
      <c r="APA1038" s="673"/>
      <c r="APB1038" s="673"/>
      <c r="APC1038" s="673"/>
      <c r="APD1038" s="673"/>
      <c r="APE1038" s="673"/>
      <c r="APF1038" s="673"/>
      <c r="APG1038" s="673"/>
      <c r="APH1038" s="673"/>
      <c r="API1038" s="673"/>
      <c r="APJ1038" s="673"/>
      <c r="APK1038" s="673"/>
      <c r="APL1038" s="673"/>
      <c r="APM1038" s="673"/>
      <c r="APN1038" s="673"/>
      <c r="APO1038" s="673"/>
      <c r="APP1038" s="673"/>
      <c r="APQ1038" s="673"/>
      <c r="APR1038" s="673"/>
      <c r="APS1038" s="673"/>
      <c r="APT1038" s="673"/>
      <c r="APU1038" s="673"/>
      <c r="APV1038" s="673"/>
      <c r="APW1038" s="673"/>
      <c r="APX1038" s="673"/>
      <c r="APY1038" s="673"/>
      <c r="APZ1038" s="673"/>
      <c r="AQA1038" s="673"/>
      <c r="AQB1038" s="673"/>
      <c r="AQC1038" s="673"/>
      <c r="AQD1038" s="673"/>
      <c r="AQE1038" s="673"/>
      <c r="AQF1038" s="673"/>
      <c r="AQG1038" s="673"/>
      <c r="AQH1038" s="673"/>
      <c r="AQI1038" s="673"/>
      <c r="AQJ1038" s="673"/>
      <c r="AQK1038" s="673"/>
      <c r="AQL1038" s="673"/>
      <c r="AQM1038" s="673"/>
      <c r="AQN1038" s="673"/>
      <c r="AQO1038" s="673"/>
      <c r="AQP1038" s="673"/>
      <c r="AQQ1038" s="673"/>
      <c r="AQR1038" s="673"/>
      <c r="AQS1038" s="673"/>
      <c r="AQT1038" s="673"/>
      <c r="AQU1038" s="673"/>
      <c r="AQV1038" s="673"/>
      <c r="AQW1038" s="673"/>
      <c r="AQX1038" s="673"/>
      <c r="AQY1038" s="673"/>
      <c r="AQZ1038" s="673"/>
      <c r="ARA1038" s="673"/>
      <c r="ARB1038" s="673"/>
      <c r="ARC1038" s="673"/>
      <c r="ARD1038" s="673"/>
      <c r="ARE1038" s="673"/>
      <c r="ARF1038" s="673"/>
      <c r="ARG1038" s="673"/>
      <c r="ARH1038" s="673"/>
      <c r="ARI1038" s="673"/>
      <c r="ARJ1038" s="673"/>
      <c r="ARK1038" s="673"/>
      <c r="ARL1038" s="673"/>
      <c r="ARM1038" s="673"/>
      <c r="ARN1038" s="673"/>
      <c r="ARO1038" s="673"/>
      <c r="ARP1038" s="673"/>
      <c r="ARQ1038" s="673"/>
      <c r="ARR1038" s="673"/>
      <c r="ARS1038" s="673"/>
      <c r="ART1038" s="673"/>
      <c r="ARU1038" s="673"/>
      <c r="ARV1038" s="673"/>
      <c r="ARW1038" s="673"/>
      <c r="ARX1038" s="673"/>
      <c r="ARY1038" s="673"/>
      <c r="ARZ1038" s="673"/>
      <c r="ASA1038" s="673"/>
      <c r="ASB1038" s="673"/>
      <c r="ASC1038" s="673"/>
      <c r="ASD1038" s="673"/>
      <c r="ASE1038" s="673"/>
      <c r="ASF1038" s="673"/>
      <c r="ASG1038" s="673"/>
      <c r="ASH1038" s="673"/>
      <c r="ASI1038" s="673"/>
      <c r="ASJ1038" s="673"/>
      <c r="ASK1038" s="673"/>
      <c r="ASL1038" s="673"/>
      <c r="ASM1038" s="673"/>
      <c r="ASN1038" s="673"/>
      <c r="ASO1038" s="673"/>
      <c r="ASP1038" s="673"/>
      <c r="ASQ1038" s="673"/>
      <c r="ASR1038" s="673"/>
      <c r="ASS1038" s="673"/>
      <c r="AST1038" s="673"/>
      <c r="ASU1038" s="673"/>
      <c r="ASV1038" s="673"/>
      <c r="ASW1038" s="673"/>
      <c r="ASX1038" s="673"/>
      <c r="ASY1038" s="673"/>
      <c r="ASZ1038" s="673"/>
      <c r="ATA1038" s="673"/>
      <c r="ATB1038" s="673"/>
      <c r="ATC1038" s="673"/>
      <c r="ATD1038" s="673"/>
      <c r="ATE1038" s="673"/>
      <c r="ATF1038" s="673"/>
      <c r="ATG1038" s="673"/>
      <c r="ATH1038" s="673"/>
      <c r="ATI1038" s="673"/>
      <c r="ATJ1038" s="673"/>
      <c r="ATK1038" s="673"/>
      <c r="ATL1038" s="673"/>
      <c r="ATM1038" s="673"/>
      <c r="ATN1038" s="673"/>
      <c r="ATO1038" s="673"/>
      <c r="ATP1038" s="673"/>
      <c r="ATQ1038" s="673"/>
      <c r="ATR1038" s="673"/>
      <c r="ATS1038" s="673"/>
      <c r="ATT1038" s="673"/>
      <c r="ATU1038" s="673"/>
      <c r="ATV1038" s="673"/>
      <c r="ATW1038" s="673"/>
      <c r="ATX1038" s="673"/>
      <c r="ATY1038" s="673"/>
      <c r="ATZ1038" s="673"/>
      <c r="AUA1038" s="673"/>
      <c r="AUB1038" s="673"/>
      <c r="AUC1038" s="673"/>
      <c r="AUD1038" s="673"/>
      <c r="AUE1038" s="673"/>
      <c r="AUF1038" s="673"/>
      <c r="AUG1038" s="673"/>
      <c r="AUH1038" s="673"/>
      <c r="AUI1038" s="673"/>
      <c r="AUJ1038" s="673"/>
      <c r="AUK1038" s="673"/>
      <c r="AUL1038" s="673"/>
      <c r="AUM1038" s="673"/>
      <c r="AUN1038" s="673"/>
      <c r="AUO1038" s="673"/>
      <c r="AUP1038" s="673"/>
      <c r="AUQ1038" s="673"/>
      <c r="AUR1038" s="673"/>
      <c r="AUS1038" s="673"/>
      <c r="AUT1038" s="673"/>
      <c r="AUU1038" s="673"/>
      <c r="AUV1038" s="673"/>
      <c r="AUW1038" s="673"/>
      <c r="AUX1038" s="673"/>
      <c r="AUY1038" s="673"/>
      <c r="AUZ1038" s="673"/>
      <c r="AVA1038" s="673"/>
      <c r="AVB1038" s="673"/>
      <c r="AVC1038" s="673"/>
      <c r="AVD1038" s="673"/>
      <c r="AVE1038" s="673"/>
      <c r="AVF1038" s="673"/>
      <c r="AVG1038" s="673"/>
      <c r="AVH1038" s="673"/>
      <c r="AVI1038" s="673"/>
      <c r="AVJ1038" s="673"/>
      <c r="AVK1038" s="673"/>
    </row>
    <row r="1039" spans="1:1259">
      <c r="A1039" s="735"/>
      <c r="B1039" s="726">
        <v>44648</v>
      </c>
      <c r="C1039" s="674"/>
      <c r="D1039" s="687" t="s">
        <v>3247</v>
      </c>
      <c r="E1039" s="703" t="s">
        <v>3697</v>
      </c>
      <c r="F1039" s="703"/>
      <c r="G1039" s="703">
        <v>2022</v>
      </c>
      <c r="H1039" s="703"/>
      <c r="I1039" s="703" t="s">
        <v>1699</v>
      </c>
      <c r="J1039" s="704"/>
      <c r="K1039" s="705" t="s">
        <v>3698</v>
      </c>
      <c r="L1039" s="703" t="s">
        <v>3249</v>
      </c>
      <c r="M1039" s="706">
        <v>44644</v>
      </c>
      <c r="N1039" s="706">
        <v>44682</v>
      </c>
      <c r="O1039" s="706"/>
      <c r="P1039" s="704"/>
      <c r="Q1039" s="704"/>
      <c r="R1039" s="704"/>
      <c r="S1039" s="703" t="s">
        <v>2425</v>
      </c>
      <c r="T1039" s="703">
        <v>60</v>
      </c>
      <c r="U1039" s="703"/>
      <c r="V1039" s="703" t="s">
        <v>973</v>
      </c>
      <c r="W1039" s="703">
        <v>400</v>
      </c>
      <c r="X1039" s="707">
        <v>768</v>
      </c>
      <c r="Y1039" s="539">
        <f t="shared" si="48"/>
        <v>307200</v>
      </c>
      <c r="Z1039" s="680">
        <v>0.57999999999999996</v>
      </c>
      <c r="AA1039" s="681">
        <f t="shared" si="49"/>
        <v>178176</v>
      </c>
      <c r="AB1039" s="682"/>
      <c r="AC1039" s="683">
        <v>0</v>
      </c>
      <c r="AD1039" s="692"/>
      <c r="AE1039" s="684"/>
      <c r="AF1039" s="695">
        <f t="shared" si="50"/>
        <v>178176</v>
      </c>
      <c r="AG1039" s="676" t="s">
        <v>47</v>
      </c>
      <c r="AH1039" s="676"/>
      <c r="AI1039" s="685" t="s">
        <v>2420</v>
      </c>
      <c r="AJ1039" s="676" t="s">
        <v>3314</v>
      </c>
      <c r="AK1039" s="696" t="s">
        <v>1388</v>
      </c>
      <c r="AL1039" s="676">
        <v>22031</v>
      </c>
      <c r="AM1039" s="676" t="s">
        <v>52</v>
      </c>
      <c r="AN1039" s="676"/>
      <c r="AO1039" s="676"/>
      <c r="AP1039" s="688"/>
      <c r="AQ1039" s="688" t="s">
        <v>37</v>
      </c>
      <c r="AR1039" s="688"/>
      <c r="AS1039" s="697"/>
      <c r="AT1039" s="697"/>
      <c r="AU1039" s="674"/>
      <c r="AV1039" s="680">
        <v>0.55000000000000004</v>
      </c>
      <c r="AW1039" s="673"/>
      <c r="AX1039" s="673"/>
      <c r="AY1039" s="673"/>
      <c r="AZ1039" s="673"/>
      <c r="BA1039" s="673"/>
      <c r="BB1039" s="673"/>
      <c r="BC1039" s="673"/>
      <c r="BD1039" s="673"/>
      <c r="BE1039" s="673"/>
      <c r="BF1039" s="673"/>
      <c r="BG1039" s="673"/>
      <c r="BH1039" s="673"/>
      <c r="BI1039" s="673"/>
      <c r="BJ1039" s="673"/>
      <c r="BK1039" s="673"/>
      <c r="BL1039" s="673"/>
      <c r="BM1039" s="673"/>
      <c r="BN1039" s="673"/>
      <c r="BO1039" s="673"/>
      <c r="BP1039" s="673"/>
      <c r="BQ1039" s="673"/>
      <c r="BR1039" s="673"/>
      <c r="BS1039" s="673"/>
      <c r="BT1039" s="673"/>
      <c r="BU1039" s="673"/>
      <c r="BV1039" s="673"/>
      <c r="BW1039" s="673"/>
      <c r="BX1039" s="673"/>
      <c r="BY1039" s="673"/>
      <c r="BZ1039" s="673"/>
      <c r="CA1039" s="673"/>
      <c r="CB1039" s="673"/>
      <c r="CC1039" s="673"/>
      <c r="CD1039" s="673"/>
      <c r="CE1039" s="673"/>
      <c r="CF1039" s="673"/>
      <c r="CG1039" s="673"/>
      <c r="CH1039" s="673"/>
      <c r="CI1039" s="673"/>
      <c r="CJ1039" s="673"/>
      <c r="CK1039" s="673"/>
      <c r="CL1039" s="673"/>
      <c r="CM1039" s="673"/>
      <c r="CN1039" s="673"/>
      <c r="CO1039" s="673"/>
      <c r="CP1039" s="673"/>
      <c r="CQ1039" s="673"/>
      <c r="CR1039" s="673"/>
      <c r="CS1039" s="673"/>
      <c r="CT1039" s="673"/>
      <c r="CU1039" s="673"/>
      <c r="CV1039" s="673"/>
      <c r="CW1039" s="673"/>
      <c r="CX1039" s="673"/>
      <c r="CY1039" s="673"/>
      <c r="CZ1039" s="673"/>
      <c r="DA1039" s="673"/>
      <c r="DB1039" s="673"/>
      <c r="DC1039" s="673"/>
      <c r="DD1039" s="673"/>
      <c r="DE1039" s="673"/>
      <c r="DF1039" s="673"/>
      <c r="DG1039" s="673"/>
      <c r="DH1039" s="673"/>
      <c r="DI1039" s="673"/>
      <c r="DJ1039" s="673"/>
      <c r="DK1039" s="673"/>
      <c r="DL1039" s="673"/>
      <c r="DM1039" s="673"/>
      <c r="DN1039" s="673"/>
      <c r="DO1039" s="673"/>
      <c r="DP1039" s="673"/>
      <c r="DQ1039" s="673"/>
      <c r="DR1039" s="673"/>
      <c r="DS1039" s="673"/>
      <c r="DT1039" s="673"/>
      <c r="DU1039" s="673"/>
      <c r="DV1039" s="673"/>
      <c r="DW1039" s="673"/>
      <c r="DX1039" s="673"/>
      <c r="DY1039" s="673"/>
      <c r="DZ1039" s="673"/>
      <c r="EA1039" s="673"/>
      <c r="EB1039" s="673"/>
      <c r="EC1039" s="673"/>
      <c r="ED1039" s="673"/>
      <c r="EE1039" s="673"/>
      <c r="EF1039" s="673"/>
      <c r="EG1039" s="673"/>
      <c r="EH1039" s="673"/>
      <c r="EI1039" s="673"/>
      <c r="EJ1039" s="673"/>
      <c r="EK1039" s="673"/>
      <c r="EL1039" s="673"/>
      <c r="EM1039" s="673"/>
      <c r="EN1039" s="673"/>
      <c r="EO1039" s="673"/>
      <c r="EP1039" s="673"/>
      <c r="EQ1039" s="673"/>
      <c r="ER1039" s="673"/>
      <c r="ES1039" s="673"/>
      <c r="ET1039" s="673"/>
      <c r="EU1039" s="673"/>
      <c r="EV1039" s="673"/>
      <c r="EW1039" s="673"/>
      <c r="EX1039" s="673"/>
      <c r="EY1039" s="673"/>
      <c r="EZ1039" s="673"/>
      <c r="FA1039" s="673"/>
      <c r="FB1039" s="673"/>
      <c r="FC1039" s="673"/>
      <c r="FD1039" s="673"/>
      <c r="FE1039" s="673"/>
      <c r="FF1039" s="673"/>
      <c r="FG1039" s="673"/>
      <c r="FH1039" s="673"/>
      <c r="FI1039" s="673"/>
      <c r="FJ1039" s="673"/>
      <c r="FK1039" s="673"/>
      <c r="FL1039" s="673"/>
      <c r="FM1039" s="673"/>
      <c r="FN1039" s="673"/>
      <c r="FO1039" s="673"/>
      <c r="FP1039" s="673"/>
      <c r="FQ1039" s="673"/>
      <c r="FR1039" s="673"/>
      <c r="FS1039" s="673"/>
      <c r="FT1039" s="673"/>
      <c r="FU1039" s="673"/>
      <c r="FV1039" s="673"/>
      <c r="FW1039" s="673"/>
      <c r="FX1039" s="673"/>
      <c r="FY1039" s="673"/>
      <c r="FZ1039" s="673"/>
      <c r="GA1039" s="673"/>
      <c r="GB1039" s="673"/>
      <c r="GC1039" s="673"/>
      <c r="GD1039" s="673"/>
      <c r="GE1039" s="673"/>
      <c r="GF1039" s="673"/>
      <c r="GG1039" s="673"/>
      <c r="GH1039" s="673"/>
      <c r="GI1039" s="673"/>
      <c r="GJ1039" s="673"/>
      <c r="GK1039" s="673"/>
      <c r="GL1039" s="673"/>
      <c r="GM1039" s="673"/>
      <c r="GN1039" s="673"/>
      <c r="GO1039" s="673"/>
      <c r="GP1039" s="673"/>
      <c r="GQ1039" s="673"/>
      <c r="GR1039" s="673"/>
      <c r="GS1039" s="673"/>
      <c r="GT1039" s="673"/>
      <c r="GU1039" s="673"/>
      <c r="GV1039" s="673"/>
      <c r="GW1039" s="673"/>
      <c r="GX1039" s="673"/>
      <c r="GY1039" s="673"/>
      <c r="GZ1039" s="673"/>
      <c r="HA1039" s="673"/>
      <c r="HB1039" s="673"/>
      <c r="HC1039" s="673"/>
      <c r="HD1039" s="673"/>
      <c r="HE1039" s="673"/>
      <c r="HF1039" s="673"/>
      <c r="HG1039" s="673"/>
      <c r="HH1039" s="673"/>
      <c r="HI1039" s="673"/>
      <c r="HJ1039" s="673"/>
      <c r="HK1039" s="673"/>
      <c r="HL1039" s="673"/>
      <c r="HM1039" s="673"/>
      <c r="HN1039" s="673"/>
      <c r="HO1039" s="673"/>
      <c r="HP1039" s="673"/>
      <c r="HQ1039" s="673"/>
      <c r="HR1039" s="673"/>
      <c r="HS1039" s="673"/>
      <c r="HT1039" s="673"/>
      <c r="HU1039" s="673"/>
      <c r="HV1039" s="673"/>
      <c r="HW1039" s="673"/>
      <c r="HX1039" s="673"/>
      <c r="HY1039" s="673"/>
      <c r="HZ1039" s="673"/>
      <c r="IA1039" s="673"/>
      <c r="IB1039" s="673"/>
      <c r="IC1039" s="673"/>
      <c r="ID1039" s="673"/>
      <c r="IE1039" s="673"/>
      <c r="IF1039" s="673"/>
      <c r="IG1039" s="673"/>
      <c r="IH1039" s="673"/>
      <c r="II1039" s="673"/>
      <c r="IJ1039" s="673"/>
      <c r="IK1039" s="673"/>
      <c r="IL1039" s="673"/>
      <c r="IM1039" s="673"/>
      <c r="IN1039" s="673"/>
      <c r="IO1039" s="673"/>
      <c r="IP1039" s="673"/>
      <c r="IQ1039" s="673"/>
      <c r="IR1039" s="673"/>
      <c r="IS1039" s="673"/>
      <c r="IT1039" s="673"/>
      <c r="IU1039" s="673"/>
      <c r="IV1039" s="673"/>
      <c r="IW1039" s="673"/>
      <c r="IX1039" s="673"/>
      <c r="IY1039" s="673"/>
      <c r="IZ1039" s="673"/>
      <c r="JA1039" s="673"/>
      <c r="JB1039" s="673"/>
      <c r="JC1039" s="673"/>
      <c r="JD1039" s="673"/>
      <c r="JE1039" s="673"/>
      <c r="JF1039" s="673"/>
      <c r="JG1039" s="673"/>
      <c r="JH1039" s="673"/>
      <c r="JI1039" s="673"/>
      <c r="JJ1039" s="673"/>
      <c r="JK1039" s="673"/>
      <c r="JL1039" s="673"/>
      <c r="JM1039" s="673"/>
      <c r="JN1039" s="673"/>
      <c r="JO1039" s="673"/>
      <c r="JP1039" s="673"/>
      <c r="JQ1039" s="673"/>
      <c r="JR1039" s="673"/>
      <c r="JS1039" s="673"/>
      <c r="JT1039" s="673"/>
      <c r="JU1039" s="673"/>
      <c r="JV1039" s="673"/>
      <c r="JW1039" s="673"/>
      <c r="JX1039" s="673"/>
      <c r="JY1039" s="673"/>
      <c r="JZ1039" s="673"/>
      <c r="KA1039" s="673"/>
      <c r="KB1039" s="673"/>
      <c r="KC1039" s="673"/>
      <c r="KD1039" s="673"/>
      <c r="KE1039" s="673"/>
      <c r="KF1039" s="673"/>
      <c r="KG1039" s="673"/>
      <c r="KH1039" s="673"/>
      <c r="KI1039" s="673"/>
      <c r="KJ1039" s="673"/>
      <c r="KK1039" s="673"/>
      <c r="KL1039" s="673"/>
      <c r="KM1039" s="673"/>
      <c r="KN1039" s="673"/>
      <c r="KO1039" s="673"/>
      <c r="KP1039" s="673"/>
      <c r="KQ1039" s="673"/>
      <c r="KR1039" s="673"/>
      <c r="KS1039" s="673"/>
      <c r="KT1039" s="673"/>
      <c r="KU1039" s="673"/>
      <c r="KV1039" s="673"/>
      <c r="KW1039" s="673"/>
      <c r="KX1039" s="673"/>
      <c r="KY1039" s="673"/>
      <c r="KZ1039" s="673"/>
      <c r="LA1039" s="673"/>
      <c r="LB1039" s="673"/>
      <c r="LC1039" s="673"/>
      <c r="LD1039" s="673"/>
      <c r="LE1039" s="673"/>
      <c r="LF1039" s="673"/>
      <c r="LG1039" s="673"/>
      <c r="LH1039" s="673"/>
      <c r="LI1039" s="673"/>
      <c r="LJ1039" s="673"/>
      <c r="LK1039" s="673"/>
      <c r="LL1039" s="673"/>
      <c r="LM1039" s="673"/>
      <c r="LN1039" s="673"/>
      <c r="LO1039" s="673"/>
      <c r="LP1039" s="673"/>
      <c r="LQ1039" s="673"/>
      <c r="LR1039" s="673"/>
      <c r="LS1039" s="673"/>
      <c r="LT1039" s="673"/>
      <c r="LU1039" s="673"/>
      <c r="LV1039" s="673"/>
      <c r="LW1039" s="673"/>
      <c r="LX1039" s="673"/>
      <c r="LY1039" s="673"/>
      <c r="LZ1039" s="673"/>
      <c r="MA1039" s="673"/>
      <c r="MB1039" s="673"/>
      <c r="MC1039" s="673"/>
      <c r="MD1039" s="673"/>
      <c r="ME1039" s="673"/>
      <c r="MF1039" s="673"/>
      <c r="MG1039" s="673"/>
      <c r="MH1039" s="673"/>
      <c r="MI1039" s="673"/>
      <c r="MJ1039" s="673"/>
      <c r="MK1039" s="673"/>
      <c r="ML1039" s="673"/>
      <c r="MM1039" s="673"/>
      <c r="MN1039" s="673"/>
      <c r="MO1039" s="673"/>
      <c r="MP1039" s="673"/>
      <c r="MQ1039" s="673"/>
      <c r="MR1039" s="673"/>
      <c r="MS1039" s="673"/>
      <c r="MT1039" s="673"/>
      <c r="MU1039" s="673"/>
      <c r="MV1039" s="673"/>
      <c r="MW1039" s="673"/>
      <c r="MX1039" s="673"/>
      <c r="MY1039" s="673"/>
      <c r="MZ1039" s="673"/>
      <c r="NA1039" s="673"/>
      <c r="NB1039" s="673"/>
      <c r="NC1039" s="673"/>
      <c r="ND1039" s="673"/>
      <c r="NE1039" s="673"/>
      <c r="NF1039" s="673"/>
      <c r="NG1039" s="673"/>
      <c r="NH1039" s="673"/>
      <c r="NI1039" s="673"/>
      <c r="NJ1039" s="673"/>
      <c r="NK1039" s="673"/>
      <c r="NL1039" s="673"/>
      <c r="NM1039" s="673"/>
      <c r="NN1039" s="673"/>
      <c r="NO1039" s="673"/>
      <c r="NP1039" s="673"/>
      <c r="NQ1039" s="673"/>
      <c r="NR1039" s="673"/>
      <c r="NS1039" s="673"/>
      <c r="NT1039" s="673"/>
      <c r="NU1039" s="673"/>
      <c r="NV1039" s="673"/>
      <c r="NW1039" s="673"/>
      <c r="NX1039" s="673"/>
      <c r="NY1039" s="673"/>
      <c r="NZ1039" s="673"/>
      <c r="OA1039" s="673"/>
      <c r="OB1039" s="673"/>
      <c r="OC1039" s="673"/>
      <c r="OD1039" s="673"/>
      <c r="OE1039" s="673"/>
      <c r="OF1039" s="673"/>
      <c r="OG1039" s="673"/>
      <c r="OH1039" s="673"/>
      <c r="OI1039" s="673"/>
      <c r="OJ1039" s="673"/>
      <c r="OK1039" s="673"/>
      <c r="OL1039" s="673"/>
      <c r="OM1039" s="673"/>
      <c r="ON1039" s="673"/>
      <c r="OO1039" s="673"/>
      <c r="OP1039" s="673"/>
      <c r="OQ1039" s="673"/>
      <c r="OR1039" s="673"/>
      <c r="OS1039" s="673"/>
      <c r="OT1039" s="673"/>
      <c r="OU1039" s="673"/>
      <c r="OV1039" s="673"/>
      <c r="OW1039" s="673"/>
      <c r="OX1039" s="673"/>
      <c r="OY1039" s="673"/>
      <c r="OZ1039" s="673"/>
      <c r="PA1039" s="673"/>
      <c r="PB1039" s="673"/>
      <c r="PC1039" s="673"/>
      <c r="PD1039" s="673"/>
      <c r="PE1039" s="673"/>
      <c r="PF1039" s="673"/>
      <c r="PG1039" s="673"/>
      <c r="PH1039" s="673"/>
      <c r="PI1039" s="673"/>
      <c r="PJ1039" s="673"/>
      <c r="PK1039" s="673"/>
      <c r="PL1039" s="673"/>
      <c r="PM1039" s="673"/>
      <c r="PN1039" s="673"/>
      <c r="PO1039" s="673"/>
      <c r="PP1039" s="673"/>
      <c r="PQ1039" s="673"/>
      <c r="PR1039" s="673"/>
      <c r="PS1039" s="673"/>
      <c r="PT1039" s="673"/>
      <c r="PU1039" s="673"/>
      <c r="PV1039" s="673"/>
      <c r="PW1039" s="673"/>
      <c r="PX1039" s="673"/>
      <c r="PY1039" s="673"/>
      <c r="PZ1039" s="673"/>
      <c r="QA1039" s="673"/>
      <c r="QB1039" s="673"/>
      <c r="QC1039" s="673"/>
      <c r="QD1039" s="673"/>
      <c r="QE1039" s="673"/>
      <c r="QF1039" s="673"/>
      <c r="QG1039" s="673"/>
      <c r="QH1039" s="673"/>
      <c r="QI1039" s="673"/>
      <c r="QJ1039" s="673"/>
      <c r="QK1039" s="673"/>
      <c r="QL1039" s="673"/>
      <c r="QM1039" s="673"/>
      <c r="QN1039" s="673"/>
      <c r="QO1039" s="673"/>
      <c r="QP1039" s="673"/>
      <c r="QQ1039" s="673"/>
      <c r="QR1039" s="673"/>
      <c r="QS1039" s="673"/>
      <c r="QT1039" s="673"/>
      <c r="QU1039" s="673"/>
      <c r="QV1039" s="673"/>
      <c r="QW1039" s="673"/>
      <c r="QX1039" s="673"/>
      <c r="QY1039" s="673"/>
      <c r="QZ1039" s="673"/>
      <c r="RA1039" s="673"/>
      <c r="RB1039" s="673"/>
      <c r="RC1039" s="673"/>
      <c r="RD1039" s="673"/>
      <c r="RE1039" s="673"/>
      <c r="RF1039" s="673"/>
      <c r="RG1039" s="673"/>
      <c r="RH1039" s="673"/>
      <c r="RI1039" s="673"/>
      <c r="RJ1039" s="673"/>
      <c r="RK1039" s="673"/>
      <c r="RL1039" s="673"/>
      <c r="RM1039" s="673"/>
      <c r="RN1039" s="673"/>
      <c r="RO1039" s="673"/>
      <c r="RP1039" s="673"/>
      <c r="RQ1039" s="673"/>
      <c r="RR1039" s="673"/>
      <c r="RS1039" s="673"/>
      <c r="RT1039" s="673"/>
      <c r="RU1039" s="673"/>
      <c r="RV1039" s="673"/>
      <c r="RW1039" s="673"/>
      <c r="RX1039" s="673"/>
      <c r="RY1039" s="673"/>
      <c r="RZ1039" s="673"/>
      <c r="SA1039" s="673"/>
      <c r="SB1039" s="673"/>
      <c r="SC1039" s="673"/>
      <c r="SD1039" s="673"/>
      <c r="SE1039" s="673"/>
      <c r="SF1039" s="673"/>
      <c r="SG1039" s="673"/>
      <c r="SH1039" s="673"/>
      <c r="SI1039" s="673"/>
      <c r="SJ1039" s="673"/>
      <c r="SK1039" s="673"/>
      <c r="SL1039" s="673"/>
      <c r="SM1039" s="673"/>
      <c r="SN1039" s="673"/>
      <c r="SO1039" s="673"/>
      <c r="SP1039" s="673"/>
      <c r="SQ1039" s="673"/>
      <c r="SR1039" s="673"/>
      <c r="SS1039" s="673"/>
      <c r="ST1039" s="673"/>
      <c r="SU1039" s="673"/>
      <c r="SV1039" s="673"/>
      <c r="SW1039" s="673"/>
      <c r="SX1039" s="673"/>
      <c r="SY1039" s="673"/>
      <c r="SZ1039" s="673"/>
      <c r="TA1039" s="673"/>
      <c r="TB1039" s="673"/>
      <c r="TC1039" s="673"/>
      <c r="TD1039" s="673"/>
      <c r="TE1039" s="673"/>
      <c r="TF1039" s="673"/>
      <c r="TG1039" s="673"/>
      <c r="TH1039" s="673"/>
      <c r="TI1039" s="673"/>
      <c r="TJ1039" s="673"/>
      <c r="TK1039" s="673"/>
      <c r="TL1039" s="673"/>
      <c r="TM1039" s="673"/>
      <c r="TN1039" s="673"/>
      <c r="TO1039" s="673"/>
      <c r="TP1039" s="673"/>
      <c r="TQ1039" s="673"/>
      <c r="TR1039" s="673"/>
      <c r="TS1039" s="673"/>
      <c r="TT1039" s="673"/>
      <c r="TU1039" s="673"/>
      <c r="TV1039" s="673"/>
      <c r="TW1039" s="673"/>
      <c r="TX1039" s="673"/>
      <c r="TY1039" s="673"/>
      <c r="TZ1039" s="673"/>
      <c r="UA1039" s="673"/>
      <c r="UB1039" s="673"/>
      <c r="UC1039" s="673"/>
      <c r="UD1039" s="673"/>
      <c r="UE1039" s="673"/>
      <c r="UF1039" s="673"/>
      <c r="UG1039" s="673"/>
      <c r="UH1039" s="673"/>
      <c r="UI1039" s="673"/>
      <c r="UJ1039" s="673"/>
      <c r="UK1039" s="673"/>
      <c r="UL1039" s="673"/>
      <c r="UM1039" s="673"/>
      <c r="UN1039" s="673"/>
      <c r="UO1039" s="673"/>
      <c r="UP1039" s="673"/>
      <c r="UQ1039" s="673"/>
      <c r="UR1039" s="673"/>
      <c r="US1039" s="673"/>
      <c r="UT1039" s="673"/>
      <c r="UU1039" s="673"/>
      <c r="UV1039" s="673"/>
      <c r="UW1039" s="673"/>
      <c r="UX1039" s="673"/>
      <c r="UY1039" s="673"/>
      <c r="UZ1039" s="673"/>
      <c r="VA1039" s="673"/>
      <c r="VB1039" s="673"/>
      <c r="VC1039" s="673"/>
      <c r="VD1039" s="673"/>
      <c r="VE1039" s="673"/>
      <c r="VF1039" s="673"/>
      <c r="VG1039" s="673"/>
      <c r="VH1039" s="673"/>
      <c r="VI1039" s="673"/>
      <c r="VJ1039" s="673"/>
      <c r="VK1039" s="673"/>
      <c r="VL1039" s="673"/>
      <c r="VM1039" s="673"/>
      <c r="VN1039" s="673"/>
      <c r="VO1039" s="673"/>
      <c r="VP1039" s="673"/>
      <c r="VQ1039" s="673"/>
      <c r="VR1039" s="673"/>
      <c r="VS1039" s="673"/>
      <c r="VT1039" s="673"/>
      <c r="VU1039" s="673"/>
      <c r="VV1039" s="673"/>
      <c r="VW1039" s="673"/>
      <c r="VX1039" s="673"/>
      <c r="VY1039" s="673"/>
      <c r="VZ1039" s="673"/>
      <c r="WA1039" s="673"/>
      <c r="WB1039" s="673"/>
      <c r="WC1039" s="673"/>
      <c r="WD1039" s="673"/>
      <c r="WE1039" s="673"/>
      <c r="WF1039" s="673"/>
      <c r="WG1039" s="673"/>
      <c r="WH1039" s="673"/>
      <c r="WI1039" s="673"/>
      <c r="WJ1039" s="673"/>
      <c r="WK1039" s="673"/>
      <c r="WL1039" s="673"/>
      <c r="WM1039" s="673"/>
      <c r="WN1039" s="673"/>
      <c r="WO1039" s="673"/>
      <c r="WP1039" s="673"/>
      <c r="WQ1039" s="673"/>
      <c r="WR1039" s="673"/>
      <c r="WS1039" s="673"/>
      <c r="WT1039" s="673"/>
      <c r="WU1039" s="673"/>
      <c r="WV1039" s="673"/>
      <c r="WW1039" s="673"/>
      <c r="WX1039" s="673"/>
      <c r="WY1039" s="673"/>
      <c r="WZ1039" s="673"/>
      <c r="XA1039" s="673"/>
      <c r="XB1039" s="673"/>
      <c r="XC1039" s="673"/>
      <c r="XD1039" s="673"/>
      <c r="XE1039" s="673"/>
      <c r="XF1039" s="673"/>
      <c r="XG1039" s="673"/>
      <c r="XH1039" s="673"/>
      <c r="XI1039" s="673"/>
      <c r="XJ1039" s="673"/>
      <c r="XK1039" s="673"/>
      <c r="XL1039" s="673"/>
      <c r="XM1039" s="673"/>
      <c r="XN1039" s="673"/>
      <c r="XO1039" s="673"/>
      <c r="XP1039" s="673"/>
      <c r="XQ1039" s="673"/>
      <c r="XR1039" s="673"/>
      <c r="XS1039" s="673"/>
      <c r="XT1039" s="673"/>
      <c r="XU1039" s="673"/>
      <c r="XV1039" s="673"/>
      <c r="XW1039" s="673"/>
      <c r="XX1039" s="673"/>
      <c r="XY1039" s="673"/>
      <c r="XZ1039" s="673"/>
      <c r="YA1039" s="673"/>
      <c r="YB1039" s="673"/>
      <c r="YC1039" s="673"/>
      <c r="YD1039" s="673"/>
      <c r="YE1039" s="673"/>
      <c r="YF1039" s="673"/>
      <c r="YG1039" s="673"/>
      <c r="YH1039" s="673"/>
      <c r="YI1039" s="673"/>
      <c r="YJ1039" s="673"/>
      <c r="YK1039" s="673"/>
      <c r="YL1039" s="673"/>
      <c r="YM1039" s="673"/>
      <c r="YN1039" s="673"/>
      <c r="YO1039" s="673"/>
      <c r="YP1039" s="673"/>
      <c r="YQ1039" s="673"/>
      <c r="YR1039" s="673"/>
      <c r="YS1039" s="673"/>
      <c r="YT1039" s="673"/>
      <c r="YU1039" s="673"/>
      <c r="YV1039" s="673"/>
      <c r="YW1039" s="673"/>
      <c r="YX1039" s="673"/>
      <c r="YY1039" s="673"/>
      <c r="YZ1039" s="673"/>
      <c r="ZA1039" s="673"/>
      <c r="ZB1039" s="673"/>
      <c r="ZC1039" s="673"/>
      <c r="ZD1039" s="673"/>
      <c r="ZE1039" s="673"/>
      <c r="ZF1039" s="673"/>
      <c r="ZG1039" s="673"/>
      <c r="ZH1039" s="673"/>
      <c r="ZI1039" s="673"/>
      <c r="ZJ1039" s="673"/>
      <c r="ZK1039" s="673"/>
      <c r="ZL1039" s="673"/>
      <c r="ZM1039" s="673"/>
      <c r="ZN1039" s="673"/>
      <c r="ZO1039" s="673"/>
      <c r="ZP1039" s="673"/>
      <c r="ZQ1039" s="673"/>
      <c r="ZR1039" s="673"/>
      <c r="ZS1039" s="673"/>
      <c r="ZT1039" s="673"/>
      <c r="ZU1039" s="673"/>
      <c r="ZV1039" s="673"/>
      <c r="ZW1039" s="673"/>
      <c r="ZX1039" s="673"/>
      <c r="ZY1039" s="673"/>
      <c r="ZZ1039" s="673"/>
      <c r="AAA1039" s="673"/>
      <c r="AAB1039" s="673"/>
      <c r="AAC1039" s="673"/>
      <c r="AAD1039" s="673"/>
      <c r="AAE1039" s="673"/>
      <c r="AAF1039" s="673"/>
      <c r="AAG1039" s="673"/>
      <c r="AAH1039" s="673"/>
      <c r="AAI1039" s="673"/>
      <c r="AAJ1039" s="673"/>
      <c r="AAK1039" s="673"/>
      <c r="AAL1039" s="673"/>
      <c r="AAM1039" s="673"/>
      <c r="AAN1039" s="673"/>
      <c r="AAO1039" s="673"/>
      <c r="AAP1039" s="673"/>
      <c r="AAQ1039" s="673"/>
      <c r="AAR1039" s="673"/>
      <c r="AAS1039" s="673"/>
      <c r="AAT1039" s="673"/>
      <c r="AAU1039" s="673"/>
      <c r="AAV1039" s="673"/>
      <c r="AAW1039" s="673"/>
      <c r="AAX1039" s="673"/>
      <c r="AAY1039" s="673"/>
      <c r="AAZ1039" s="673"/>
      <c r="ABA1039" s="673"/>
      <c r="ABB1039" s="673"/>
      <c r="ABC1039" s="673"/>
      <c r="ABD1039" s="673"/>
      <c r="ABE1039" s="673"/>
      <c r="ABF1039" s="673"/>
      <c r="ABG1039" s="673"/>
      <c r="ABH1039" s="673"/>
      <c r="ABI1039" s="673"/>
      <c r="ABJ1039" s="673"/>
      <c r="ABK1039" s="673"/>
      <c r="ABL1039" s="673"/>
      <c r="ABM1039" s="673"/>
      <c r="ABN1039" s="673"/>
      <c r="ABO1039" s="673"/>
      <c r="ABP1039" s="673"/>
      <c r="ABQ1039" s="673"/>
      <c r="ABR1039" s="673"/>
      <c r="ABS1039" s="673"/>
      <c r="ABT1039" s="673"/>
      <c r="ABU1039" s="673"/>
      <c r="ABV1039" s="673"/>
      <c r="ABW1039" s="673"/>
      <c r="ABX1039" s="673"/>
      <c r="ABY1039" s="673"/>
      <c r="ABZ1039" s="673"/>
      <c r="ACA1039" s="673"/>
      <c r="ACB1039" s="673"/>
      <c r="ACC1039" s="673"/>
      <c r="ACD1039" s="673"/>
      <c r="ACE1039" s="673"/>
      <c r="ACF1039" s="673"/>
      <c r="ACG1039" s="673"/>
      <c r="ACH1039" s="673"/>
      <c r="ACI1039" s="673"/>
      <c r="ACJ1039" s="673"/>
      <c r="ACK1039" s="673"/>
      <c r="ACL1039" s="673"/>
      <c r="ACM1039" s="673"/>
      <c r="ACN1039" s="673"/>
      <c r="ACO1039" s="673"/>
      <c r="ACP1039" s="673"/>
      <c r="ACQ1039" s="673"/>
      <c r="ACR1039" s="673"/>
      <c r="ACS1039" s="673"/>
      <c r="ACT1039" s="673"/>
      <c r="ACU1039" s="673"/>
      <c r="ACV1039" s="673"/>
      <c r="ACW1039" s="673"/>
      <c r="ACX1039" s="673"/>
      <c r="ACY1039" s="673"/>
      <c r="ACZ1039" s="673"/>
      <c r="ADA1039" s="673"/>
      <c r="ADB1039" s="673"/>
      <c r="ADC1039" s="673"/>
      <c r="ADD1039" s="673"/>
      <c r="ADE1039" s="673"/>
      <c r="ADF1039" s="673"/>
      <c r="ADG1039" s="673"/>
      <c r="ADH1039" s="673"/>
      <c r="ADI1039" s="673"/>
      <c r="ADJ1039" s="673"/>
      <c r="ADK1039" s="673"/>
      <c r="ADL1039" s="673"/>
      <c r="ADM1039" s="673"/>
      <c r="ADN1039" s="673"/>
      <c r="ADO1039" s="673"/>
      <c r="ADP1039" s="673"/>
      <c r="ADQ1039" s="673"/>
      <c r="ADR1039" s="673"/>
      <c r="ADS1039" s="673"/>
      <c r="ADT1039" s="673"/>
      <c r="ADU1039" s="673"/>
      <c r="ADV1039" s="673"/>
      <c r="ADW1039" s="673"/>
      <c r="ADX1039" s="673"/>
      <c r="ADY1039" s="673"/>
      <c r="ADZ1039" s="673"/>
      <c r="AEA1039" s="673"/>
      <c r="AEB1039" s="673"/>
      <c r="AEC1039" s="673"/>
      <c r="AED1039" s="673"/>
      <c r="AEE1039" s="673"/>
      <c r="AEF1039" s="673"/>
      <c r="AEG1039" s="673"/>
      <c r="AEH1039" s="673"/>
      <c r="AEI1039" s="673"/>
      <c r="AEJ1039" s="673"/>
      <c r="AEK1039" s="673"/>
      <c r="AEL1039" s="673"/>
      <c r="AEM1039" s="673"/>
      <c r="AEN1039" s="673"/>
      <c r="AEO1039" s="673"/>
      <c r="AEP1039" s="673"/>
      <c r="AEQ1039" s="673"/>
      <c r="AER1039" s="673"/>
      <c r="AES1039" s="673"/>
      <c r="AET1039" s="673"/>
      <c r="AEU1039" s="673"/>
      <c r="AEV1039" s="673"/>
      <c r="AEW1039" s="673"/>
      <c r="AEX1039" s="673"/>
      <c r="AEY1039" s="673"/>
      <c r="AEZ1039" s="673"/>
      <c r="AFA1039" s="673"/>
      <c r="AFB1039" s="673"/>
      <c r="AFC1039" s="673"/>
      <c r="AFD1039" s="673"/>
      <c r="AFE1039" s="673"/>
      <c r="AFF1039" s="673"/>
      <c r="AFG1039" s="673"/>
      <c r="AFH1039" s="673"/>
      <c r="AFI1039" s="673"/>
      <c r="AFJ1039" s="673"/>
      <c r="AFK1039" s="673"/>
      <c r="AFL1039" s="673"/>
      <c r="AFM1039" s="673"/>
      <c r="AFN1039" s="673"/>
      <c r="AFO1039" s="673"/>
      <c r="AFP1039" s="673"/>
      <c r="AFQ1039" s="673"/>
      <c r="AFR1039" s="673"/>
      <c r="AFS1039" s="673"/>
      <c r="AFT1039" s="673"/>
      <c r="AFU1039" s="673"/>
      <c r="AFV1039" s="673"/>
      <c r="AFW1039" s="673"/>
      <c r="AFX1039" s="673"/>
      <c r="AFY1039" s="673"/>
      <c r="AFZ1039" s="673"/>
      <c r="AGA1039" s="673"/>
      <c r="AGB1039" s="673"/>
      <c r="AGC1039" s="673"/>
      <c r="AGD1039" s="673"/>
      <c r="AGE1039" s="673"/>
      <c r="AGF1039" s="673"/>
      <c r="AGG1039" s="673"/>
      <c r="AGH1039" s="673"/>
      <c r="AGI1039" s="673"/>
      <c r="AGJ1039" s="673"/>
      <c r="AGK1039" s="673"/>
      <c r="AGL1039" s="673"/>
      <c r="AGM1039" s="673"/>
      <c r="AGN1039" s="673"/>
      <c r="AGO1039" s="673"/>
      <c r="AGP1039" s="673"/>
      <c r="AGQ1039" s="673"/>
      <c r="AGR1039" s="673"/>
      <c r="AGS1039" s="673"/>
      <c r="AGT1039" s="673"/>
      <c r="AGU1039" s="673"/>
      <c r="AGV1039" s="673"/>
      <c r="AGW1039" s="673"/>
      <c r="AGX1039" s="673"/>
      <c r="AGY1039" s="673"/>
      <c r="AGZ1039" s="673"/>
      <c r="AHA1039" s="673"/>
      <c r="AHB1039" s="673"/>
      <c r="AHC1039" s="673"/>
      <c r="AHD1039" s="673"/>
      <c r="AHE1039" s="673"/>
      <c r="AHF1039" s="673"/>
      <c r="AHG1039" s="673"/>
      <c r="AHH1039" s="673"/>
      <c r="AHI1039" s="673"/>
      <c r="AHJ1039" s="673"/>
      <c r="AHK1039" s="673"/>
      <c r="AHL1039" s="673"/>
      <c r="AHM1039" s="673"/>
      <c r="AHN1039" s="673"/>
      <c r="AHO1039" s="673"/>
      <c r="AHP1039" s="673"/>
      <c r="AHQ1039" s="673"/>
      <c r="AHR1039" s="673"/>
      <c r="AHS1039" s="673"/>
      <c r="AHT1039" s="673"/>
      <c r="AHU1039" s="673"/>
      <c r="AHV1039" s="673"/>
      <c r="AHW1039" s="673"/>
      <c r="AHX1039" s="673"/>
      <c r="AHY1039" s="673"/>
      <c r="AHZ1039" s="673"/>
      <c r="AIA1039" s="673"/>
      <c r="AIB1039" s="673"/>
      <c r="AIC1039" s="673"/>
      <c r="AID1039" s="673"/>
      <c r="AIE1039" s="673"/>
      <c r="AIF1039" s="673"/>
      <c r="AIG1039" s="673"/>
      <c r="AIH1039" s="673"/>
      <c r="AII1039" s="673"/>
      <c r="AIJ1039" s="673"/>
      <c r="AIK1039" s="673"/>
      <c r="AIL1039" s="673"/>
      <c r="AIM1039" s="673"/>
      <c r="AIN1039" s="673"/>
      <c r="AIO1039" s="673"/>
      <c r="AIP1039" s="673"/>
      <c r="AIQ1039" s="673"/>
      <c r="AIR1039" s="673"/>
      <c r="AIS1039" s="673"/>
      <c r="AIT1039" s="673"/>
      <c r="AIU1039" s="673"/>
      <c r="AIV1039" s="673"/>
      <c r="AIW1039" s="673"/>
      <c r="AIX1039" s="673"/>
      <c r="AIY1039" s="673"/>
      <c r="AIZ1039" s="673"/>
      <c r="AJA1039" s="673"/>
      <c r="AJB1039" s="673"/>
      <c r="AJC1039" s="673"/>
      <c r="AJD1039" s="673"/>
      <c r="AJE1039" s="673"/>
      <c r="AJF1039" s="673"/>
      <c r="AJG1039" s="673"/>
      <c r="AJH1039" s="673"/>
      <c r="AJI1039" s="673"/>
      <c r="AJJ1039" s="673"/>
      <c r="AJK1039" s="673"/>
      <c r="AJL1039" s="673"/>
      <c r="AJM1039" s="673"/>
      <c r="AJN1039" s="673"/>
      <c r="AJO1039" s="673"/>
      <c r="AJP1039" s="673"/>
      <c r="AJQ1039" s="673"/>
      <c r="AJR1039" s="673"/>
      <c r="AJS1039" s="673"/>
      <c r="AJT1039" s="673"/>
      <c r="AJU1039" s="673"/>
      <c r="AJV1039" s="673"/>
      <c r="AJW1039" s="673"/>
      <c r="AJX1039" s="673"/>
      <c r="AJY1039" s="673"/>
      <c r="AJZ1039" s="673"/>
      <c r="AKA1039" s="673"/>
      <c r="AKB1039" s="673"/>
      <c r="AKC1039" s="673"/>
      <c r="AKD1039" s="673"/>
      <c r="AKE1039" s="673"/>
      <c r="AKF1039" s="673"/>
      <c r="AKG1039" s="673"/>
      <c r="AKH1039" s="673"/>
      <c r="AKI1039" s="673"/>
      <c r="AKJ1039" s="673"/>
      <c r="AKK1039" s="673"/>
      <c r="AKL1039" s="673"/>
      <c r="AKM1039" s="673"/>
      <c r="AKN1039" s="673"/>
      <c r="AKO1039" s="673"/>
      <c r="AKP1039" s="673"/>
      <c r="AKQ1039" s="673"/>
      <c r="AKR1039" s="673"/>
      <c r="AKS1039" s="673"/>
      <c r="AKT1039" s="673"/>
      <c r="AKU1039" s="673"/>
      <c r="AKV1039" s="673"/>
      <c r="AKW1039" s="673"/>
      <c r="AKX1039" s="673"/>
      <c r="AKY1039" s="673"/>
      <c r="AKZ1039" s="673"/>
      <c r="ALA1039" s="673"/>
      <c r="ALB1039" s="673"/>
      <c r="ALC1039" s="673"/>
      <c r="ALD1039" s="673"/>
      <c r="ALE1039" s="673"/>
      <c r="ALF1039" s="673"/>
      <c r="ALG1039" s="673"/>
      <c r="ALH1039" s="673"/>
      <c r="ALI1039" s="673"/>
      <c r="ALJ1039" s="673"/>
      <c r="ALK1039" s="673"/>
      <c r="ALL1039" s="673"/>
      <c r="ALM1039" s="673"/>
      <c r="ALN1039" s="673"/>
      <c r="ALO1039" s="673"/>
      <c r="ALP1039" s="673"/>
      <c r="ALQ1039" s="673"/>
      <c r="ALR1039" s="673"/>
      <c r="ALS1039" s="673"/>
      <c r="ALT1039" s="673"/>
      <c r="ALU1039" s="673"/>
      <c r="ALV1039" s="673"/>
      <c r="ALW1039" s="673"/>
      <c r="ALX1039" s="673"/>
      <c r="ALY1039" s="673"/>
      <c r="ALZ1039" s="673"/>
      <c r="AMA1039" s="673"/>
      <c r="AMB1039" s="673"/>
      <c r="AMC1039" s="673"/>
      <c r="AMD1039" s="673"/>
      <c r="AME1039" s="673"/>
      <c r="AMF1039" s="673"/>
      <c r="AMG1039" s="673"/>
      <c r="AMH1039" s="673"/>
      <c r="AMI1039" s="673"/>
      <c r="AMJ1039" s="673"/>
      <c r="AMK1039" s="673"/>
      <c r="AML1039" s="673"/>
      <c r="AMM1039" s="673"/>
      <c r="AMN1039" s="673"/>
      <c r="AMO1039" s="673"/>
      <c r="AMP1039" s="673"/>
      <c r="AMQ1039" s="673"/>
      <c r="AMR1039" s="673"/>
      <c r="AMS1039" s="673"/>
      <c r="AMT1039" s="673"/>
      <c r="AMU1039" s="673"/>
      <c r="AMV1039" s="673"/>
      <c r="AMW1039" s="673"/>
      <c r="AMX1039" s="673"/>
      <c r="AMY1039" s="673"/>
      <c r="AMZ1039" s="673"/>
      <c r="ANA1039" s="673"/>
      <c r="ANB1039" s="673"/>
      <c r="ANC1039" s="673"/>
      <c r="AND1039" s="673"/>
      <c r="ANE1039" s="673"/>
      <c r="ANF1039" s="673"/>
      <c r="ANG1039" s="673"/>
      <c r="ANH1039" s="673"/>
      <c r="ANI1039" s="673"/>
      <c r="ANJ1039" s="673"/>
      <c r="ANK1039" s="673"/>
      <c r="ANL1039" s="673"/>
      <c r="ANM1039" s="673"/>
      <c r="ANN1039" s="673"/>
      <c r="ANO1039" s="673"/>
      <c r="ANP1039" s="673"/>
      <c r="ANQ1039" s="673"/>
      <c r="ANR1039" s="673"/>
      <c r="ANS1039" s="673"/>
      <c r="ANT1039" s="673"/>
      <c r="ANU1039" s="673"/>
      <c r="ANV1039" s="673"/>
      <c r="ANW1039" s="673"/>
      <c r="ANX1039" s="673"/>
      <c r="ANY1039" s="673"/>
      <c r="ANZ1039" s="673"/>
      <c r="AOA1039" s="673"/>
      <c r="AOB1039" s="673"/>
      <c r="AOC1039" s="673"/>
      <c r="AOD1039" s="673"/>
      <c r="AOE1039" s="673"/>
      <c r="AOF1039" s="673"/>
      <c r="AOG1039" s="673"/>
      <c r="AOH1039" s="673"/>
      <c r="AOI1039" s="673"/>
      <c r="AOJ1039" s="673"/>
      <c r="AOK1039" s="673"/>
      <c r="AOL1039" s="673"/>
      <c r="AOM1039" s="673"/>
      <c r="AON1039" s="673"/>
      <c r="AOO1039" s="673"/>
      <c r="AOP1039" s="673"/>
      <c r="AOQ1039" s="673"/>
      <c r="AOR1039" s="673"/>
      <c r="AOS1039" s="673"/>
      <c r="AOT1039" s="673"/>
      <c r="AOU1039" s="673"/>
      <c r="AOV1039" s="673"/>
      <c r="AOW1039" s="673"/>
      <c r="AOX1039" s="673"/>
      <c r="AOY1039" s="673"/>
      <c r="AOZ1039" s="673"/>
      <c r="APA1039" s="673"/>
      <c r="APB1039" s="673"/>
      <c r="APC1039" s="673"/>
      <c r="APD1039" s="673"/>
      <c r="APE1039" s="673"/>
      <c r="APF1039" s="673"/>
      <c r="APG1039" s="673"/>
      <c r="APH1039" s="673"/>
      <c r="API1039" s="673"/>
      <c r="APJ1039" s="673"/>
      <c r="APK1039" s="673"/>
      <c r="APL1039" s="673"/>
      <c r="APM1039" s="673"/>
      <c r="APN1039" s="673"/>
      <c r="APO1039" s="673"/>
      <c r="APP1039" s="673"/>
      <c r="APQ1039" s="673"/>
      <c r="APR1039" s="673"/>
      <c r="APS1039" s="673"/>
      <c r="APT1039" s="673"/>
      <c r="APU1039" s="673"/>
      <c r="APV1039" s="673"/>
      <c r="APW1039" s="673"/>
      <c r="APX1039" s="673"/>
      <c r="APY1039" s="673"/>
      <c r="APZ1039" s="673"/>
      <c r="AQA1039" s="673"/>
      <c r="AQB1039" s="673"/>
      <c r="AQC1039" s="673"/>
      <c r="AQD1039" s="673"/>
      <c r="AQE1039" s="673"/>
      <c r="AQF1039" s="673"/>
      <c r="AQG1039" s="673"/>
      <c r="AQH1039" s="673"/>
      <c r="AQI1039" s="673"/>
      <c r="AQJ1039" s="673"/>
      <c r="AQK1039" s="673"/>
      <c r="AQL1039" s="673"/>
      <c r="AQM1039" s="673"/>
      <c r="AQN1039" s="673"/>
      <c r="AQO1039" s="673"/>
      <c r="AQP1039" s="673"/>
      <c r="AQQ1039" s="673"/>
      <c r="AQR1039" s="673"/>
      <c r="AQS1039" s="673"/>
      <c r="AQT1039" s="673"/>
      <c r="AQU1039" s="673"/>
      <c r="AQV1039" s="673"/>
      <c r="AQW1039" s="673"/>
      <c r="AQX1039" s="673"/>
      <c r="AQY1039" s="673"/>
      <c r="AQZ1039" s="673"/>
      <c r="ARA1039" s="673"/>
      <c r="ARB1039" s="673"/>
      <c r="ARC1039" s="673"/>
      <c r="ARD1039" s="673"/>
      <c r="ARE1039" s="673"/>
      <c r="ARF1039" s="673"/>
      <c r="ARG1039" s="673"/>
      <c r="ARH1039" s="673"/>
      <c r="ARI1039" s="673"/>
      <c r="ARJ1039" s="673"/>
      <c r="ARK1039" s="673"/>
      <c r="ARL1039" s="673"/>
      <c r="ARM1039" s="673"/>
      <c r="ARN1039" s="673"/>
      <c r="ARO1039" s="673"/>
      <c r="ARP1039" s="673"/>
      <c r="ARQ1039" s="673"/>
      <c r="ARR1039" s="673"/>
      <c r="ARS1039" s="673"/>
      <c r="ART1039" s="673"/>
      <c r="ARU1039" s="673"/>
      <c r="ARV1039" s="673"/>
      <c r="ARW1039" s="673"/>
      <c r="ARX1039" s="673"/>
      <c r="ARY1039" s="673"/>
      <c r="ARZ1039" s="673"/>
      <c r="ASA1039" s="673"/>
      <c r="ASB1039" s="673"/>
      <c r="ASC1039" s="673"/>
      <c r="ASD1039" s="673"/>
      <c r="ASE1039" s="673"/>
      <c r="ASF1039" s="673"/>
      <c r="ASG1039" s="673"/>
      <c r="ASH1039" s="673"/>
      <c r="ASI1039" s="673"/>
      <c r="ASJ1039" s="673"/>
      <c r="ASK1039" s="673"/>
      <c r="ASL1039" s="673"/>
      <c r="ASM1039" s="673"/>
      <c r="ASN1039" s="673"/>
      <c r="ASO1039" s="673"/>
      <c r="ASP1039" s="673"/>
      <c r="ASQ1039" s="673"/>
      <c r="ASR1039" s="673"/>
      <c r="ASS1039" s="673"/>
      <c r="AST1039" s="673"/>
      <c r="ASU1039" s="673"/>
      <c r="ASV1039" s="673"/>
      <c r="ASW1039" s="673"/>
      <c r="ASX1039" s="673"/>
      <c r="ASY1039" s="673"/>
      <c r="ASZ1039" s="673"/>
      <c r="ATA1039" s="673"/>
      <c r="ATB1039" s="673"/>
      <c r="ATC1039" s="673"/>
      <c r="ATD1039" s="673"/>
      <c r="ATE1039" s="673"/>
      <c r="ATF1039" s="673"/>
      <c r="ATG1039" s="673"/>
      <c r="ATH1039" s="673"/>
      <c r="ATI1039" s="673"/>
      <c r="ATJ1039" s="673"/>
      <c r="ATK1039" s="673"/>
      <c r="ATL1039" s="673"/>
      <c r="ATM1039" s="673"/>
      <c r="ATN1039" s="673"/>
      <c r="ATO1039" s="673"/>
      <c r="ATP1039" s="673"/>
      <c r="ATQ1039" s="673"/>
      <c r="ATR1039" s="673"/>
      <c r="ATS1039" s="673"/>
      <c r="ATT1039" s="673"/>
      <c r="ATU1039" s="673"/>
      <c r="ATV1039" s="673"/>
      <c r="ATW1039" s="673"/>
      <c r="ATX1039" s="673"/>
      <c r="ATY1039" s="673"/>
      <c r="ATZ1039" s="673"/>
      <c r="AUA1039" s="673"/>
      <c r="AUB1039" s="673"/>
      <c r="AUC1039" s="673"/>
      <c r="AUD1039" s="673"/>
      <c r="AUE1039" s="673"/>
      <c r="AUF1039" s="673"/>
      <c r="AUG1039" s="673"/>
      <c r="AUH1039" s="673"/>
      <c r="AUI1039" s="673"/>
      <c r="AUJ1039" s="673"/>
      <c r="AUK1039" s="673"/>
      <c r="AUL1039" s="673"/>
      <c r="AUM1039" s="673"/>
      <c r="AUN1039" s="673"/>
      <c r="AUO1039" s="673"/>
      <c r="AUP1039" s="673"/>
      <c r="AUQ1039" s="673"/>
      <c r="AUR1039" s="673"/>
      <c r="AUS1039" s="673"/>
      <c r="AUT1039" s="673"/>
      <c r="AUU1039" s="673"/>
      <c r="AUV1039" s="673"/>
      <c r="AUW1039" s="673"/>
      <c r="AUX1039" s="673"/>
      <c r="AUY1039" s="673"/>
      <c r="AUZ1039" s="673"/>
      <c r="AVA1039" s="673"/>
      <c r="AVB1039" s="673"/>
      <c r="AVC1039" s="673"/>
      <c r="AVD1039" s="673"/>
      <c r="AVE1039" s="673"/>
      <c r="AVF1039" s="673"/>
      <c r="AVG1039" s="673"/>
      <c r="AVH1039" s="673"/>
      <c r="AVI1039" s="673"/>
      <c r="AVJ1039" s="673"/>
      <c r="AVK1039" s="673"/>
    </row>
    <row r="1040" spans="1:1259">
      <c r="A1040" s="716"/>
      <c r="B1040" s="736">
        <v>44610</v>
      </c>
      <c r="C1040" s="716"/>
      <c r="D1040" s="687" t="s">
        <v>3247</v>
      </c>
      <c r="E1040" s="676" t="s">
        <v>4985</v>
      </c>
      <c r="F1040" s="698"/>
      <c r="G1040" s="703">
        <v>2022</v>
      </c>
      <c r="H1040" s="703"/>
      <c r="I1040" s="698" t="s">
        <v>1699</v>
      </c>
      <c r="J1040" s="699"/>
      <c r="K1040" s="700" t="s">
        <v>5095</v>
      </c>
      <c r="L1040" s="698" t="s">
        <v>4987</v>
      </c>
      <c r="M1040" s="701">
        <v>44606</v>
      </c>
      <c r="N1040" s="701">
        <v>44907</v>
      </c>
      <c r="O1040" s="701"/>
      <c r="P1040" s="699"/>
      <c r="Q1040" s="699"/>
      <c r="R1040" s="699"/>
      <c r="S1040" s="698" t="s">
        <v>2425</v>
      </c>
      <c r="T1040" s="698">
        <v>60</v>
      </c>
      <c r="U1040" s="698"/>
      <c r="V1040" s="698" t="s">
        <v>973</v>
      </c>
      <c r="W1040" s="698">
        <v>400</v>
      </c>
      <c r="X1040" s="702">
        <v>896</v>
      </c>
      <c r="Y1040" s="539">
        <f t="shared" si="48"/>
        <v>358400</v>
      </c>
      <c r="Z1040" s="680">
        <v>0.55000000000000004</v>
      </c>
      <c r="AA1040" s="681">
        <f t="shared" si="49"/>
        <v>197120.00000000003</v>
      </c>
      <c r="AB1040" s="682"/>
      <c r="AC1040" s="683">
        <v>0</v>
      </c>
      <c r="AD1040" s="692"/>
      <c r="AE1040" s="684"/>
      <c r="AF1040" s="695">
        <f t="shared" si="50"/>
        <v>197120.00000000003</v>
      </c>
      <c r="AG1040" s="676" t="s">
        <v>1073</v>
      </c>
      <c r="AH1040" s="676"/>
      <c r="AI1040" s="685" t="s">
        <v>2488</v>
      </c>
      <c r="AJ1040" s="676" t="s">
        <v>4988</v>
      </c>
      <c r="AK1040" s="696" t="s">
        <v>3325</v>
      </c>
      <c r="AL1040" s="676">
        <v>84120</v>
      </c>
      <c r="AM1040" s="676" t="s">
        <v>52</v>
      </c>
      <c r="AN1040" s="676"/>
      <c r="AO1040" s="676"/>
      <c r="AP1040" s="688"/>
      <c r="AQ1040" s="688" t="s">
        <v>37</v>
      </c>
      <c r="AR1040" s="688"/>
      <c r="AS1040" s="715"/>
      <c r="AT1040" s="715"/>
      <c r="AU1040" s="715"/>
      <c r="AV1040" s="680">
        <v>0.51</v>
      </c>
      <c r="AW1040" s="721"/>
      <c r="AX1040" s="721"/>
      <c r="AY1040" s="721"/>
      <c r="AZ1040" s="721"/>
      <c r="BA1040" s="721"/>
      <c r="BB1040" s="721"/>
      <c r="BC1040" s="721"/>
      <c r="BD1040" s="721"/>
      <c r="BE1040" s="721"/>
      <c r="BF1040" s="721"/>
      <c r="BG1040" s="721"/>
      <c r="BH1040" s="721"/>
      <c r="BI1040" s="721"/>
      <c r="BJ1040" s="721"/>
      <c r="BK1040" s="721"/>
      <c r="BL1040" s="721"/>
      <c r="BM1040" s="721"/>
      <c r="BN1040" s="721"/>
      <c r="BO1040" s="721"/>
      <c r="BP1040" s="721"/>
      <c r="BQ1040" s="721"/>
      <c r="BR1040" s="721"/>
      <c r="BS1040" s="721"/>
      <c r="BT1040" s="721"/>
      <c r="BU1040" s="721"/>
      <c r="BV1040" s="721"/>
      <c r="BW1040" s="721"/>
      <c r="BX1040" s="721"/>
      <c r="BY1040" s="721"/>
      <c r="BZ1040" s="721"/>
      <c r="CA1040" s="721"/>
      <c r="CB1040" s="721"/>
      <c r="CC1040" s="721"/>
      <c r="CD1040" s="721"/>
      <c r="CE1040" s="721"/>
      <c r="CF1040" s="721"/>
      <c r="CG1040" s="721"/>
      <c r="CH1040" s="721"/>
      <c r="CI1040" s="721"/>
      <c r="CJ1040" s="721"/>
      <c r="CK1040" s="721"/>
      <c r="CL1040" s="721"/>
      <c r="CM1040" s="721"/>
      <c r="CN1040" s="721"/>
      <c r="CO1040" s="721"/>
      <c r="CP1040" s="721"/>
      <c r="CQ1040" s="721"/>
      <c r="CR1040" s="721"/>
      <c r="CS1040" s="721"/>
      <c r="CT1040" s="721"/>
      <c r="CU1040" s="721"/>
      <c r="CV1040" s="721"/>
      <c r="CW1040" s="721"/>
      <c r="CX1040" s="721"/>
      <c r="CY1040" s="721"/>
      <c r="CZ1040" s="721"/>
      <c r="DA1040" s="721"/>
      <c r="DB1040" s="721"/>
      <c r="DC1040" s="721"/>
      <c r="DD1040" s="721"/>
      <c r="DE1040" s="721"/>
      <c r="DF1040" s="721"/>
      <c r="DG1040" s="721"/>
      <c r="DH1040" s="721"/>
      <c r="DI1040" s="721"/>
      <c r="DJ1040" s="721"/>
      <c r="DK1040" s="721"/>
      <c r="DL1040" s="721"/>
      <c r="DM1040" s="721"/>
      <c r="DN1040" s="721"/>
      <c r="DO1040" s="721"/>
      <c r="DP1040" s="721"/>
      <c r="DQ1040" s="721"/>
      <c r="DR1040" s="721"/>
      <c r="DS1040" s="721"/>
      <c r="DT1040" s="721"/>
      <c r="DU1040" s="721"/>
      <c r="DV1040" s="721"/>
      <c r="DW1040" s="721"/>
      <c r="DX1040" s="721"/>
      <c r="DY1040" s="721"/>
      <c r="DZ1040" s="721"/>
      <c r="EA1040" s="721"/>
      <c r="EB1040" s="721"/>
      <c r="EC1040" s="721"/>
      <c r="ED1040" s="721"/>
      <c r="EE1040" s="721"/>
      <c r="EF1040" s="721"/>
      <c r="EG1040" s="721"/>
      <c r="EH1040" s="721"/>
      <c r="EI1040" s="721"/>
      <c r="EJ1040" s="721"/>
      <c r="EK1040" s="721"/>
      <c r="EL1040" s="721"/>
      <c r="EM1040" s="721"/>
      <c r="EN1040" s="721"/>
      <c r="EO1040" s="721"/>
      <c r="EP1040" s="721"/>
      <c r="EQ1040" s="721"/>
      <c r="ER1040" s="721"/>
      <c r="ES1040" s="721"/>
      <c r="ET1040" s="721"/>
      <c r="EU1040" s="721"/>
      <c r="EV1040" s="721"/>
      <c r="EW1040" s="721"/>
      <c r="EX1040" s="721"/>
      <c r="EY1040" s="721"/>
      <c r="EZ1040" s="721"/>
      <c r="FA1040" s="721"/>
      <c r="FB1040" s="721"/>
      <c r="FC1040" s="721"/>
      <c r="FD1040" s="721"/>
      <c r="FE1040" s="721"/>
      <c r="FF1040" s="721"/>
      <c r="FG1040" s="721"/>
      <c r="FH1040" s="721"/>
      <c r="FI1040" s="721"/>
      <c r="FJ1040" s="721"/>
      <c r="FK1040" s="721"/>
      <c r="FL1040" s="721"/>
      <c r="FM1040" s="721"/>
      <c r="FN1040" s="721"/>
      <c r="FO1040" s="721"/>
      <c r="FP1040" s="721"/>
      <c r="FQ1040" s="721"/>
      <c r="FR1040" s="721"/>
      <c r="FS1040" s="721"/>
      <c r="FT1040" s="721"/>
      <c r="FU1040" s="721"/>
      <c r="FV1040" s="721"/>
      <c r="FW1040" s="721"/>
      <c r="FX1040" s="721"/>
      <c r="FY1040" s="721"/>
      <c r="FZ1040" s="721"/>
      <c r="GA1040" s="721"/>
      <c r="GB1040" s="721"/>
      <c r="GC1040" s="721"/>
      <c r="GD1040" s="721"/>
      <c r="GE1040" s="721"/>
      <c r="GF1040" s="721"/>
      <c r="GG1040" s="721"/>
      <c r="GH1040" s="721"/>
      <c r="GI1040" s="721"/>
      <c r="GJ1040" s="721"/>
      <c r="GK1040" s="721"/>
      <c r="GL1040" s="721"/>
      <c r="GM1040" s="721"/>
      <c r="GN1040" s="721"/>
      <c r="GO1040" s="721"/>
      <c r="GP1040" s="721"/>
      <c r="GQ1040" s="721"/>
      <c r="GR1040" s="721"/>
      <c r="GS1040" s="721"/>
      <c r="GT1040" s="721"/>
      <c r="GU1040" s="721"/>
      <c r="GV1040" s="721"/>
      <c r="GW1040" s="721"/>
      <c r="GX1040" s="721"/>
      <c r="GY1040" s="721"/>
      <c r="GZ1040" s="721"/>
      <c r="HA1040" s="721"/>
      <c r="HB1040" s="721"/>
      <c r="HC1040" s="721"/>
      <c r="HD1040" s="721"/>
      <c r="HE1040" s="721"/>
      <c r="HF1040" s="721"/>
      <c r="HG1040" s="721"/>
      <c r="HH1040" s="721"/>
      <c r="HI1040" s="721"/>
      <c r="HJ1040" s="721"/>
      <c r="HK1040" s="721"/>
      <c r="HL1040" s="721"/>
      <c r="HM1040" s="721"/>
      <c r="HN1040" s="721"/>
      <c r="HO1040" s="721"/>
      <c r="HP1040" s="721"/>
      <c r="HQ1040" s="721"/>
      <c r="HR1040" s="721"/>
      <c r="HS1040" s="721"/>
      <c r="HT1040" s="721"/>
      <c r="HU1040" s="721"/>
      <c r="HV1040" s="721"/>
      <c r="HW1040" s="721"/>
      <c r="HX1040" s="721"/>
      <c r="HY1040" s="721"/>
      <c r="HZ1040" s="721"/>
      <c r="IA1040" s="721"/>
      <c r="IB1040" s="721"/>
      <c r="IC1040" s="721"/>
      <c r="ID1040" s="721"/>
      <c r="IE1040" s="721"/>
      <c r="IF1040" s="721"/>
      <c r="IG1040" s="721"/>
      <c r="IH1040" s="721"/>
      <c r="II1040" s="721"/>
      <c r="IJ1040" s="721"/>
      <c r="IK1040" s="721"/>
      <c r="IL1040" s="721"/>
      <c r="IM1040" s="721"/>
      <c r="IN1040" s="721"/>
      <c r="IO1040" s="721"/>
      <c r="IP1040" s="721"/>
      <c r="IQ1040" s="721"/>
      <c r="IR1040" s="721"/>
      <c r="IS1040" s="721"/>
      <c r="IT1040" s="721"/>
      <c r="IU1040" s="721"/>
      <c r="IV1040" s="721"/>
      <c r="IW1040" s="721"/>
      <c r="IX1040" s="721"/>
      <c r="IY1040" s="721"/>
      <c r="IZ1040" s="721"/>
      <c r="JA1040" s="721"/>
      <c r="JB1040" s="721"/>
      <c r="JC1040" s="721"/>
      <c r="JD1040" s="721"/>
      <c r="JE1040" s="721"/>
      <c r="JF1040" s="721"/>
      <c r="JG1040" s="721"/>
      <c r="JH1040" s="721"/>
      <c r="JI1040" s="721"/>
      <c r="JJ1040" s="721"/>
      <c r="JK1040" s="721"/>
      <c r="JL1040" s="721"/>
      <c r="JM1040" s="721"/>
      <c r="JN1040" s="721"/>
      <c r="JO1040" s="721"/>
      <c r="JP1040" s="721"/>
      <c r="JQ1040" s="721"/>
      <c r="JR1040" s="721"/>
      <c r="JS1040" s="721"/>
      <c r="JT1040" s="721"/>
      <c r="JU1040" s="721"/>
      <c r="JV1040" s="721"/>
      <c r="JW1040" s="721"/>
      <c r="JX1040" s="721"/>
      <c r="JY1040" s="721"/>
      <c r="JZ1040" s="721"/>
      <c r="KA1040" s="721"/>
      <c r="KB1040" s="721"/>
      <c r="KC1040" s="721"/>
      <c r="KD1040" s="721"/>
      <c r="KE1040" s="721"/>
      <c r="KF1040" s="721"/>
      <c r="KG1040" s="721"/>
      <c r="KH1040" s="721"/>
      <c r="KI1040" s="721"/>
      <c r="KJ1040" s="721"/>
      <c r="KK1040" s="721"/>
      <c r="KL1040" s="721"/>
      <c r="KM1040" s="721"/>
      <c r="KN1040" s="721"/>
      <c r="KO1040" s="721"/>
      <c r="KP1040" s="721"/>
      <c r="KQ1040" s="721"/>
      <c r="KR1040" s="721"/>
      <c r="KS1040" s="721"/>
      <c r="KT1040" s="721"/>
      <c r="KU1040" s="721"/>
      <c r="KV1040" s="721"/>
      <c r="KW1040" s="721"/>
      <c r="KX1040" s="721"/>
      <c r="KY1040" s="721"/>
      <c r="KZ1040" s="721"/>
      <c r="LA1040" s="721"/>
      <c r="LB1040" s="721"/>
      <c r="LC1040" s="721"/>
      <c r="LD1040" s="721"/>
      <c r="LE1040" s="721"/>
      <c r="LF1040" s="721"/>
      <c r="LG1040" s="721"/>
      <c r="LH1040" s="721"/>
      <c r="LI1040" s="721"/>
      <c r="LJ1040" s="721"/>
      <c r="LK1040" s="721"/>
      <c r="LL1040" s="721"/>
      <c r="LM1040" s="721"/>
      <c r="LN1040" s="721"/>
      <c r="LO1040" s="721"/>
      <c r="LP1040" s="721"/>
      <c r="LQ1040" s="721"/>
      <c r="LR1040" s="721"/>
      <c r="LS1040" s="721"/>
      <c r="LT1040" s="721"/>
      <c r="LU1040" s="721"/>
      <c r="LV1040" s="721"/>
      <c r="LW1040" s="721"/>
      <c r="LX1040" s="721"/>
      <c r="LY1040" s="721"/>
      <c r="LZ1040" s="721"/>
      <c r="MA1040" s="721"/>
      <c r="MB1040" s="721"/>
      <c r="MC1040" s="721"/>
      <c r="MD1040" s="721"/>
      <c r="ME1040" s="721"/>
      <c r="MF1040" s="721"/>
      <c r="MG1040" s="721"/>
      <c r="MH1040" s="721"/>
      <c r="MI1040" s="721"/>
      <c r="MJ1040" s="721"/>
      <c r="MK1040" s="721"/>
      <c r="ML1040" s="721"/>
      <c r="MM1040" s="721"/>
      <c r="MN1040" s="721"/>
      <c r="MO1040" s="721"/>
      <c r="MP1040" s="721"/>
      <c r="MQ1040" s="721"/>
      <c r="MR1040" s="721"/>
      <c r="MS1040" s="721"/>
      <c r="MT1040" s="721"/>
      <c r="MU1040" s="721"/>
      <c r="MV1040" s="721"/>
      <c r="MW1040" s="721"/>
      <c r="MX1040" s="721"/>
      <c r="MY1040" s="721"/>
      <c r="MZ1040" s="721"/>
      <c r="NA1040" s="721"/>
      <c r="NB1040" s="721"/>
      <c r="NC1040" s="721"/>
      <c r="ND1040" s="721"/>
      <c r="NE1040" s="721"/>
      <c r="NF1040" s="721"/>
      <c r="NG1040" s="721"/>
      <c r="NH1040" s="721"/>
      <c r="NI1040" s="721"/>
      <c r="NJ1040" s="721"/>
      <c r="NK1040" s="721"/>
      <c r="NL1040" s="721"/>
      <c r="NM1040" s="721"/>
      <c r="NN1040" s="721"/>
      <c r="NO1040" s="721"/>
      <c r="NP1040" s="721"/>
      <c r="NQ1040" s="721"/>
      <c r="NR1040" s="721"/>
      <c r="NS1040" s="721"/>
      <c r="NT1040" s="721"/>
      <c r="NU1040" s="721"/>
      <c r="NV1040" s="721"/>
      <c r="NW1040" s="721"/>
      <c r="NX1040" s="721"/>
      <c r="NY1040" s="721"/>
      <c r="NZ1040" s="721"/>
      <c r="OA1040" s="721"/>
      <c r="OB1040" s="721"/>
      <c r="OC1040" s="721"/>
      <c r="OD1040" s="721"/>
      <c r="OE1040" s="721"/>
      <c r="OF1040" s="721"/>
      <c r="OG1040" s="721"/>
      <c r="OH1040" s="721"/>
      <c r="OI1040" s="721"/>
      <c r="OJ1040" s="721"/>
      <c r="OK1040" s="721"/>
      <c r="OL1040" s="721"/>
      <c r="OM1040" s="721"/>
      <c r="ON1040" s="721"/>
      <c r="OO1040" s="721"/>
      <c r="OP1040" s="721"/>
      <c r="OQ1040" s="721"/>
      <c r="OR1040" s="721"/>
      <c r="OS1040" s="721"/>
      <c r="OT1040" s="721"/>
      <c r="OU1040" s="721"/>
      <c r="OV1040" s="721"/>
      <c r="OW1040" s="721"/>
      <c r="OX1040" s="721"/>
      <c r="OY1040" s="721"/>
      <c r="OZ1040" s="721"/>
      <c r="PA1040" s="721"/>
      <c r="PB1040" s="721"/>
      <c r="PC1040" s="721"/>
      <c r="PD1040" s="721"/>
      <c r="PE1040" s="721"/>
      <c r="PF1040" s="721"/>
      <c r="PG1040" s="721"/>
      <c r="PH1040" s="721"/>
      <c r="PI1040" s="721"/>
      <c r="PJ1040" s="721"/>
      <c r="PK1040" s="721"/>
      <c r="PL1040" s="721"/>
      <c r="PM1040" s="721"/>
      <c r="PN1040" s="721"/>
      <c r="PO1040" s="721"/>
      <c r="PP1040" s="721"/>
      <c r="PQ1040" s="721"/>
      <c r="PR1040" s="721"/>
      <c r="PS1040" s="721"/>
      <c r="PT1040" s="721"/>
      <c r="PU1040" s="721"/>
      <c r="PV1040" s="721"/>
      <c r="PW1040" s="721"/>
      <c r="PX1040" s="721"/>
      <c r="PY1040" s="721"/>
      <c r="PZ1040" s="721"/>
      <c r="QA1040" s="721"/>
      <c r="QB1040" s="721"/>
      <c r="QC1040" s="721"/>
      <c r="QD1040" s="721"/>
      <c r="QE1040" s="721"/>
      <c r="QF1040" s="721"/>
      <c r="QG1040" s="721"/>
      <c r="QH1040" s="721"/>
      <c r="QI1040" s="721"/>
      <c r="QJ1040" s="721"/>
      <c r="QK1040" s="721"/>
      <c r="QL1040" s="721"/>
      <c r="QM1040" s="721"/>
      <c r="QN1040" s="721"/>
      <c r="QO1040" s="721"/>
      <c r="QP1040" s="721"/>
      <c r="QQ1040" s="721"/>
      <c r="QR1040" s="721"/>
      <c r="QS1040" s="721"/>
      <c r="QT1040" s="721"/>
      <c r="QU1040" s="721"/>
      <c r="QV1040" s="721"/>
      <c r="QW1040" s="721"/>
      <c r="QX1040" s="721"/>
      <c r="QY1040" s="721"/>
      <c r="QZ1040" s="721"/>
      <c r="RA1040" s="721"/>
      <c r="RB1040" s="721"/>
      <c r="RC1040" s="721"/>
      <c r="RD1040" s="721"/>
      <c r="RE1040" s="721"/>
      <c r="RF1040" s="721"/>
      <c r="RG1040" s="721"/>
      <c r="RH1040" s="721"/>
      <c r="RI1040" s="721"/>
      <c r="RJ1040" s="721"/>
      <c r="RK1040" s="721"/>
      <c r="RL1040" s="721"/>
      <c r="RM1040" s="721"/>
      <c r="RN1040" s="721"/>
      <c r="RO1040" s="721"/>
      <c r="RP1040" s="721"/>
      <c r="RQ1040" s="721"/>
      <c r="RR1040" s="721"/>
      <c r="RS1040" s="721"/>
      <c r="RT1040" s="721"/>
      <c r="RU1040" s="721"/>
      <c r="RV1040" s="721"/>
      <c r="RW1040" s="721"/>
      <c r="RX1040" s="721"/>
      <c r="RY1040" s="721"/>
      <c r="RZ1040" s="721"/>
      <c r="SA1040" s="721"/>
      <c r="SB1040" s="721"/>
      <c r="SC1040" s="721"/>
      <c r="SD1040" s="721"/>
      <c r="SE1040" s="721"/>
      <c r="SF1040" s="721"/>
      <c r="SG1040" s="721"/>
      <c r="SH1040" s="721"/>
      <c r="SI1040" s="721"/>
      <c r="SJ1040" s="721"/>
      <c r="SK1040" s="721"/>
      <c r="SL1040" s="721"/>
      <c r="SM1040" s="721"/>
      <c r="SN1040" s="721"/>
      <c r="SO1040" s="721"/>
      <c r="SP1040" s="721"/>
      <c r="SQ1040" s="721"/>
      <c r="SR1040" s="721"/>
      <c r="SS1040" s="721"/>
      <c r="ST1040" s="721"/>
      <c r="SU1040" s="721"/>
      <c r="SV1040" s="721"/>
      <c r="SW1040" s="721"/>
      <c r="SX1040" s="721"/>
      <c r="SY1040" s="721"/>
      <c r="SZ1040" s="721"/>
      <c r="TA1040" s="721"/>
      <c r="TB1040" s="721"/>
      <c r="TC1040" s="721"/>
      <c r="TD1040" s="721"/>
      <c r="TE1040" s="721"/>
      <c r="TF1040" s="721"/>
      <c r="TG1040" s="721"/>
      <c r="TH1040" s="721"/>
      <c r="TI1040" s="721"/>
      <c r="TJ1040" s="721"/>
      <c r="TK1040" s="721"/>
      <c r="TL1040" s="721"/>
      <c r="TM1040" s="721"/>
      <c r="TN1040" s="721"/>
      <c r="TO1040" s="721"/>
      <c r="TP1040" s="721"/>
      <c r="TQ1040" s="721"/>
      <c r="TR1040" s="721"/>
      <c r="TS1040" s="721"/>
      <c r="TT1040" s="721"/>
      <c r="TU1040" s="721"/>
      <c r="TV1040" s="721"/>
      <c r="TW1040" s="721"/>
      <c r="TX1040" s="721"/>
      <c r="TY1040" s="721"/>
      <c r="TZ1040" s="721"/>
      <c r="UA1040" s="721"/>
      <c r="UB1040" s="721"/>
      <c r="UC1040" s="721"/>
      <c r="UD1040" s="721"/>
      <c r="UE1040" s="721"/>
      <c r="UF1040" s="721"/>
      <c r="UG1040" s="721"/>
      <c r="UH1040" s="721"/>
      <c r="UI1040" s="721"/>
      <c r="UJ1040" s="721"/>
      <c r="UK1040" s="721"/>
      <c r="UL1040" s="721"/>
      <c r="UM1040" s="721"/>
      <c r="UN1040" s="721"/>
      <c r="UO1040" s="721"/>
      <c r="UP1040" s="721"/>
      <c r="UQ1040" s="721"/>
      <c r="UR1040" s="721"/>
      <c r="US1040" s="721"/>
      <c r="UT1040" s="721"/>
      <c r="UU1040" s="721"/>
      <c r="UV1040" s="721"/>
      <c r="UW1040" s="721"/>
      <c r="UX1040" s="721"/>
      <c r="UY1040" s="721"/>
      <c r="UZ1040" s="721"/>
      <c r="VA1040" s="721"/>
      <c r="VB1040" s="721"/>
      <c r="VC1040" s="721"/>
      <c r="VD1040" s="721"/>
      <c r="VE1040" s="721"/>
      <c r="VF1040" s="721"/>
      <c r="VG1040" s="721"/>
      <c r="VH1040" s="721"/>
      <c r="VI1040" s="721"/>
      <c r="VJ1040" s="721"/>
      <c r="VK1040" s="721"/>
      <c r="VL1040" s="721"/>
      <c r="VM1040" s="721"/>
      <c r="VN1040" s="721"/>
      <c r="VO1040" s="721"/>
      <c r="VP1040" s="721"/>
      <c r="VQ1040" s="721"/>
      <c r="VR1040" s="721"/>
      <c r="VS1040" s="721"/>
      <c r="VT1040" s="721"/>
      <c r="VU1040" s="721"/>
      <c r="VV1040" s="721"/>
      <c r="VW1040" s="721"/>
      <c r="VX1040" s="721"/>
      <c r="VY1040" s="721"/>
      <c r="VZ1040" s="721"/>
      <c r="WA1040" s="721"/>
      <c r="WB1040" s="721"/>
      <c r="WC1040" s="721"/>
      <c r="WD1040" s="721"/>
      <c r="WE1040" s="721"/>
      <c r="WF1040" s="721"/>
      <c r="WG1040" s="721"/>
      <c r="WH1040" s="721"/>
      <c r="WI1040" s="721"/>
      <c r="WJ1040" s="721"/>
      <c r="WK1040" s="721"/>
      <c r="WL1040" s="721"/>
      <c r="WM1040" s="721"/>
      <c r="WN1040" s="721"/>
      <c r="WO1040" s="721"/>
      <c r="WP1040" s="721"/>
      <c r="WQ1040" s="721"/>
      <c r="WR1040" s="721"/>
      <c r="WS1040" s="721"/>
      <c r="WT1040" s="721"/>
      <c r="WU1040" s="721"/>
      <c r="WV1040" s="721"/>
      <c r="WW1040" s="721"/>
      <c r="WX1040" s="721"/>
      <c r="WY1040" s="721"/>
      <c r="WZ1040" s="721"/>
      <c r="XA1040" s="721"/>
      <c r="XB1040" s="721"/>
      <c r="XC1040" s="721"/>
      <c r="XD1040" s="721"/>
      <c r="XE1040" s="721"/>
      <c r="XF1040" s="721"/>
      <c r="XG1040" s="721"/>
      <c r="XH1040" s="721"/>
      <c r="XI1040" s="721"/>
      <c r="XJ1040" s="721"/>
      <c r="XK1040" s="721"/>
      <c r="XL1040" s="721"/>
      <c r="XM1040" s="721"/>
      <c r="XN1040" s="721"/>
      <c r="XO1040" s="721"/>
      <c r="XP1040" s="721"/>
      <c r="XQ1040" s="721"/>
      <c r="XR1040" s="721"/>
      <c r="XS1040" s="721"/>
      <c r="XT1040" s="721"/>
      <c r="XU1040" s="721"/>
      <c r="XV1040" s="721"/>
      <c r="XW1040" s="721"/>
      <c r="XX1040" s="721"/>
      <c r="XY1040" s="721"/>
      <c r="XZ1040" s="721"/>
      <c r="YA1040" s="721"/>
      <c r="YB1040" s="721"/>
      <c r="YC1040" s="721"/>
      <c r="YD1040" s="721"/>
      <c r="YE1040" s="721"/>
      <c r="YF1040" s="721"/>
      <c r="YG1040" s="721"/>
      <c r="YH1040" s="721"/>
      <c r="YI1040" s="721"/>
      <c r="YJ1040" s="721"/>
      <c r="YK1040" s="721"/>
      <c r="YL1040" s="721"/>
      <c r="YM1040" s="721"/>
      <c r="YN1040" s="721"/>
      <c r="YO1040" s="721"/>
      <c r="YP1040" s="721"/>
      <c r="YQ1040" s="721"/>
      <c r="YR1040" s="721"/>
      <c r="YS1040" s="721"/>
      <c r="YT1040" s="721"/>
      <c r="YU1040" s="721"/>
      <c r="YV1040" s="721"/>
      <c r="YW1040" s="721"/>
      <c r="YX1040" s="721"/>
      <c r="YY1040" s="721"/>
      <c r="YZ1040" s="721"/>
      <c r="ZA1040" s="721"/>
      <c r="ZB1040" s="721"/>
      <c r="ZC1040" s="721"/>
      <c r="ZD1040" s="721"/>
      <c r="ZE1040" s="721"/>
      <c r="ZF1040" s="721"/>
      <c r="ZG1040" s="721"/>
      <c r="ZH1040" s="721"/>
      <c r="ZI1040" s="721"/>
      <c r="ZJ1040" s="721"/>
      <c r="ZK1040" s="721"/>
      <c r="ZL1040" s="721"/>
      <c r="ZM1040" s="721"/>
      <c r="ZN1040" s="721"/>
      <c r="ZO1040" s="721"/>
      <c r="ZP1040" s="721"/>
      <c r="ZQ1040" s="721"/>
      <c r="ZR1040" s="721"/>
      <c r="ZS1040" s="721"/>
      <c r="ZT1040" s="721"/>
      <c r="ZU1040" s="721"/>
      <c r="ZV1040" s="721"/>
      <c r="ZW1040" s="721"/>
      <c r="ZX1040" s="721"/>
      <c r="ZY1040" s="721"/>
      <c r="ZZ1040" s="721"/>
      <c r="AAA1040" s="721"/>
      <c r="AAB1040" s="721"/>
      <c r="AAC1040" s="721"/>
      <c r="AAD1040" s="721"/>
      <c r="AAE1040" s="721"/>
      <c r="AAF1040" s="721"/>
      <c r="AAG1040" s="721"/>
      <c r="AAH1040" s="721"/>
      <c r="AAI1040" s="721"/>
      <c r="AAJ1040" s="721"/>
      <c r="AAK1040" s="721"/>
      <c r="AAL1040" s="721"/>
      <c r="AAM1040" s="721"/>
      <c r="AAN1040" s="721"/>
      <c r="AAO1040" s="721"/>
      <c r="AAP1040" s="721"/>
      <c r="AAQ1040" s="721"/>
      <c r="AAR1040" s="721"/>
      <c r="AAS1040" s="721"/>
      <c r="AAT1040" s="721"/>
      <c r="AAU1040" s="721"/>
      <c r="AAV1040" s="721"/>
      <c r="AAW1040" s="721"/>
      <c r="AAX1040" s="721"/>
      <c r="AAY1040" s="721"/>
      <c r="AAZ1040" s="721"/>
      <c r="ABA1040" s="721"/>
      <c r="ABB1040" s="721"/>
      <c r="ABC1040" s="721"/>
      <c r="ABD1040" s="721"/>
      <c r="ABE1040" s="721"/>
      <c r="ABF1040" s="721"/>
      <c r="ABG1040" s="721"/>
      <c r="ABH1040" s="721"/>
      <c r="ABI1040" s="721"/>
      <c r="ABJ1040" s="721"/>
      <c r="ABK1040" s="721"/>
      <c r="ABL1040" s="721"/>
      <c r="ABM1040" s="721"/>
      <c r="ABN1040" s="721"/>
      <c r="ABO1040" s="721"/>
      <c r="ABP1040" s="721"/>
      <c r="ABQ1040" s="721"/>
      <c r="ABR1040" s="721"/>
      <c r="ABS1040" s="721"/>
      <c r="ABT1040" s="721"/>
      <c r="ABU1040" s="721"/>
      <c r="ABV1040" s="721"/>
      <c r="ABW1040" s="721"/>
      <c r="ABX1040" s="721"/>
      <c r="ABY1040" s="721"/>
      <c r="ABZ1040" s="721"/>
      <c r="ACA1040" s="721"/>
      <c r="ACB1040" s="721"/>
      <c r="ACC1040" s="721"/>
      <c r="ACD1040" s="721"/>
      <c r="ACE1040" s="721"/>
      <c r="ACF1040" s="721"/>
      <c r="ACG1040" s="721"/>
      <c r="ACH1040" s="721"/>
      <c r="ACI1040" s="721"/>
      <c r="ACJ1040" s="721"/>
      <c r="ACK1040" s="721"/>
      <c r="ACL1040" s="721"/>
      <c r="ACM1040" s="721"/>
      <c r="ACN1040" s="721"/>
      <c r="ACO1040" s="721"/>
      <c r="ACP1040" s="721"/>
      <c r="ACQ1040" s="721"/>
      <c r="ACR1040" s="721"/>
      <c r="ACS1040" s="721"/>
      <c r="ACT1040" s="721"/>
      <c r="ACU1040" s="721"/>
      <c r="ACV1040" s="721"/>
      <c r="ACW1040" s="721"/>
      <c r="ACX1040" s="721"/>
      <c r="ACY1040" s="721"/>
      <c r="ACZ1040" s="721"/>
      <c r="ADA1040" s="721"/>
      <c r="ADB1040" s="721"/>
      <c r="ADC1040" s="721"/>
      <c r="ADD1040" s="721"/>
      <c r="ADE1040" s="721"/>
      <c r="ADF1040" s="721"/>
      <c r="ADG1040" s="721"/>
      <c r="ADH1040" s="721"/>
      <c r="ADI1040" s="721"/>
      <c r="ADJ1040" s="721"/>
      <c r="ADK1040" s="721"/>
      <c r="ADL1040" s="721"/>
      <c r="ADM1040" s="721"/>
      <c r="ADN1040" s="721"/>
      <c r="ADO1040" s="721"/>
      <c r="ADP1040" s="721"/>
      <c r="ADQ1040" s="721"/>
      <c r="ADR1040" s="721"/>
      <c r="ADS1040" s="721"/>
      <c r="ADT1040" s="721"/>
      <c r="ADU1040" s="721"/>
      <c r="ADV1040" s="721"/>
      <c r="ADW1040" s="721"/>
      <c r="ADX1040" s="721"/>
      <c r="ADY1040" s="721"/>
      <c r="ADZ1040" s="721"/>
      <c r="AEA1040" s="721"/>
      <c r="AEB1040" s="721"/>
      <c r="AEC1040" s="721"/>
      <c r="AED1040" s="721"/>
      <c r="AEE1040" s="721"/>
      <c r="AEF1040" s="721"/>
      <c r="AEG1040" s="721"/>
      <c r="AEH1040" s="721"/>
      <c r="AEI1040" s="721"/>
      <c r="AEJ1040" s="721"/>
      <c r="AEK1040" s="721"/>
      <c r="AEL1040" s="721"/>
      <c r="AEM1040" s="721"/>
      <c r="AEN1040" s="721"/>
      <c r="AEO1040" s="721"/>
      <c r="AEP1040" s="721"/>
      <c r="AEQ1040" s="721"/>
      <c r="AER1040" s="721"/>
      <c r="AES1040" s="721"/>
      <c r="AET1040" s="721"/>
      <c r="AEU1040" s="721"/>
      <c r="AEV1040" s="721"/>
      <c r="AEW1040" s="721"/>
      <c r="AEX1040" s="721"/>
      <c r="AEY1040" s="721"/>
      <c r="AEZ1040" s="721"/>
      <c r="AFA1040" s="721"/>
      <c r="AFB1040" s="721"/>
      <c r="AFC1040" s="721"/>
      <c r="AFD1040" s="721"/>
      <c r="AFE1040" s="721"/>
      <c r="AFF1040" s="721"/>
      <c r="AFG1040" s="721"/>
      <c r="AFH1040" s="721"/>
      <c r="AFI1040" s="721"/>
      <c r="AFJ1040" s="721"/>
      <c r="AFK1040" s="721"/>
      <c r="AFL1040" s="721"/>
      <c r="AFM1040" s="721"/>
      <c r="AFN1040" s="721"/>
      <c r="AFO1040" s="721"/>
      <c r="AFP1040" s="721"/>
      <c r="AFQ1040" s="721"/>
      <c r="AFR1040" s="721"/>
      <c r="AFS1040" s="721"/>
      <c r="AFT1040" s="721"/>
      <c r="AFU1040" s="721"/>
      <c r="AFV1040" s="721"/>
      <c r="AFW1040" s="721"/>
      <c r="AFX1040" s="721"/>
      <c r="AFY1040" s="721"/>
      <c r="AFZ1040" s="721"/>
      <c r="AGA1040" s="721"/>
      <c r="AGB1040" s="721"/>
      <c r="AGC1040" s="721"/>
      <c r="AGD1040" s="721"/>
      <c r="AGE1040" s="721"/>
      <c r="AGF1040" s="721"/>
      <c r="AGG1040" s="721"/>
      <c r="AGH1040" s="721"/>
      <c r="AGI1040" s="721"/>
      <c r="AGJ1040" s="721"/>
      <c r="AGK1040" s="721"/>
      <c r="AGL1040" s="721"/>
      <c r="AGM1040" s="721"/>
      <c r="AGN1040" s="721"/>
      <c r="AGO1040" s="721"/>
      <c r="AGP1040" s="721"/>
      <c r="AGQ1040" s="721"/>
      <c r="AGR1040" s="721"/>
      <c r="AGS1040" s="721"/>
      <c r="AGT1040" s="721"/>
      <c r="AGU1040" s="721"/>
      <c r="AGV1040" s="721"/>
      <c r="AGW1040" s="721"/>
      <c r="AGX1040" s="721"/>
      <c r="AGY1040" s="721"/>
      <c r="AGZ1040" s="721"/>
      <c r="AHA1040" s="721"/>
      <c r="AHB1040" s="721"/>
      <c r="AHC1040" s="721"/>
      <c r="AHD1040" s="721"/>
      <c r="AHE1040" s="721"/>
      <c r="AHF1040" s="721"/>
      <c r="AHG1040" s="721"/>
      <c r="AHH1040" s="721"/>
      <c r="AHI1040" s="721"/>
      <c r="AHJ1040" s="721"/>
      <c r="AHK1040" s="721"/>
      <c r="AHL1040" s="721"/>
      <c r="AHM1040" s="721"/>
      <c r="AHN1040" s="721"/>
      <c r="AHO1040" s="721"/>
      <c r="AHP1040" s="721"/>
      <c r="AHQ1040" s="721"/>
      <c r="AHR1040" s="721"/>
      <c r="AHS1040" s="721"/>
      <c r="AHT1040" s="721"/>
      <c r="AHU1040" s="721"/>
      <c r="AHV1040" s="721"/>
      <c r="AHW1040" s="721"/>
      <c r="AHX1040" s="721"/>
      <c r="AHY1040" s="721"/>
      <c r="AHZ1040" s="721"/>
      <c r="AIA1040" s="721"/>
      <c r="AIB1040" s="721"/>
      <c r="AIC1040" s="721"/>
      <c r="AID1040" s="721"/>
      <c r="AIE1040" s="721"/>
      <c r="AIF1040" s="721"/>
      <c r="AIG1040" s="721"/>
      <c r="AIH1040" s="721"/>
      <c r="AII1040" s="721"/>
      <c r="AIJ1040" s="721"/>
      <c r="AIK1040" s="721"/>
      <c r="AIL1040" s="721"/>
      <c r="AIM1040" s="721"/>
      <c r="AIN1040" s="721"/>
      <c r="AIO1040" s="721"/>
      <c r="AIP1040" s="721"/>
      <c r="AIQ1040" s="721"/>
      <c r="AIR1040" s="721"/>
      <c r="AIS1040" s="721"/>
      <c r="AIT1040" s="721"/>
      <c r="AIU1040" s="721"/>
      <c r="AIV1040" s="721"/>
      <c r="AIW1040" s="721"/>
      <c r="AIX1040" s="721"/>
      <c r="AIY1040" s="721"/>
      <c r="AIZ1040" s="721"/>
      <c r="AJA1040" s="721"/>
      <c r="AJB1040" s="721"/>
      <c r="AJC1040" s="721"/>
      <c r="AJD1040" s="721"/>
      <c r="AJE1040" s="721"/>
      <c r="AJF1040" s="721"/>
      <c r="AJG1040" s="721"/>
      <c r="AJH1040" s="721"/>
      <c r="AJI1040" s="721"/>
      <c r="AJJ1040" s="721"/>
      <c r="AJK1040" s="721"/>
      <c r="AJL1040" s="721"/>
      <c r="AJM1040" s="721"/>
      <c r="AJN1040" s="721"/>
      <c r="AJO1040" s="721"/>
      <c r="AJP1040" s="721"/>
      <c r="AJQ1040" s="721"/>
      <c r="AJR1040" s="721"/>
      <c r="AJS1040" s="721"/>
      <c r="AJT1040" s="721"/>
      <c r="AJU1040" s="721"/>
      <c r="AJV1040" s="721"/>
      <c r="AJW1040" s="721"/>
      <c r="AJX1040" s="721"/>
      <c r="AJY1040" s="721"/>
      <c r="AJZ1040" s="721"/>
      <c r="AKA1040" s="721"/>
      <c r="AKB1040" s="721"/>
      <c r="AKC1040" s="721"/>
      <c r="AKD1040" s="721"/>
      <c r="AKE1040" s="721"/>
      <c r="AKF1040" s="721"/>
      <c r="AKG1040" s="721"/>
      <c r="AKH1040" s="721"/>
      <c r="AKI1040" s="721"/>
      <c r="AKJ1040" s="721"/>
      <c r="AKK1040" s="721"/>
      <c r="AKL1040" s="721"/>
      <c r="AKM1040" s="721"/>
      <c r="AKN1040" s="721"/>
      <c r="AKO1040" s="721"/>
      <c r="AKP1040" s="721"/>
      <c r="AKQ1040" s="721"/>
      <c r="AKR1040" s="721"/>
      <c r="AKS1040" s="721"/>
      <c r="AKT1040" s="721"/>
      <c r="AKU1040" s="721"/>
      <c r="AKV1040" s="721"/>
      <c r="AKW1040" s="721"/>
      <c r="AKX1040" s="721"/>
      <c r="AKY1040" s="721"/>
      <c r="AKZ1040" s="721"/>
      <c r="ALA1040" s="721"/>
      <c r="ALB1040" s="721"/>
      <c r="ALC1040" s="721"/>
      <c r="ALD1040" s="721"/>
      <c r="ALE1040" s="721"/>
      <c r="ALF1040" s="721"/>
      <c r="ALG1040" s="721"/>
      <c r="ALH1040" s="721"/>
      <c r="ALI1040" s="721"/>
      <c r="ALJ1040" s="721"/>
      <c r="ALK1040" s="721"/>
      <c r="ALL1040" s="721"/>
      <c r="ALM1040" s="721"/>
      <c r="ALN1040" s="721"/>
      <c r="ALO1040" s="721"/>
      <c r="ALP1040" s="721"/>
      <c r="ALQ1040" s="721"/>
      <c r="ALR1040" s="721"/>
      <c r="ALS1040" s="721"/>
      <c r="ALT1040" s="721"/>
      <c r="ALU1040" s="721"/>
      <c r="ALV1040" s="721"/>
      <c r="ALW1040" s="721"/>
      <c r="ALX1040" s="721"/>
      <c r="ALY1040" s="721"/>
      <c r="ALZ1040" s="721"/>
      <c r="AMA1040" s="721"/>
      <c r="AMB1040" s="721"/>
      <c r="AMC1040" s="721"/>
      <c r="AMD1040" s="721"/>
      <c r="AME1040" s="721"/>
      <c r="AMF1040" s="721"/>
      <c r="AMG1040" s="721"/>
      <c r="AMH1040" s="721"/>
      <c r="AMI1040" s="721"/>
      <c r="AMJ1040" s="721"/>
      <c r="AMK1040" s="721"/>
      <c r="AML1040" s="721"/>
      <c r="AMM1040" s="721"/>
      <c r="AMN1040" s="721"/>
      <c r="AMO1040" s="721"/>
      <c r="AMP1040" s="721"/>
      <c r="AMQ1040" s="721"/>
      <c r="AMR1040" s="721"/>
      <c r="AMS1040" s="721"/>
      <c r="AMT1040" s="721"/>
      <c r="AMU1040" s="721"/>
      <c r="AMV1040" s="721"/>
      <c r="AMW1040" s="721"/>
      <c r="AMX1040" s="721"/>
      <c r="AMY1040" s="721"/>
      <c r="AMZ1040" s="721"/>
      <c r="ANA1040" s="721"/>
      <c r="ANB1040" s="721"/>
      <c r="ANC1040" s="721"/>
      <c r="AND1040" s="721"/>
      <c r="ANE1040" s="721"/>
      <c r="ANF1040" s="721"/>
      <c r="ANG1040" s="721"/>
      <c r="ANH1040" s="721"/>
      <c r="ANI1040" s="721"/>
      <c r="ANJ1040" s="721"/>
      <c r="ANK1040" s="721"/>
      <c r="ANL1040" s="721"/>
      <c r="ANM1040" s="721"/>
      <c r="ANN1040" s="721"/>
      <c r="ANO1040" s="721"/>
      <c r="ANP1040" s="721"/>
      <c r="ANQ1040" s="721"/>
      <c r="ANR1040" s="721"/>
      <c r="ANS1040" s="721"/>
      <c r="ANT1040" s="721"/>
      <c r="ANU1040" s="721"/>
      <c r="ANV1040" s="721"/>
      <c r="ANW1040" s="721"/>
      <c r="ANX1040" s="721"/>
      <c r="ANY1040" s="721"/>
      <c r="ANZ1040" s="721"/>
      <c r="AOA1040" s="721"/>
      <c r="AOB1040" s="721"/>
      <c r="AOC1040" s="721"/>
      <c r="AOD1040" s="721"/>
      <c r="AOE1040" s="721"/>
      <c r="AOF1040" s="721"/>
      <c r="AOG1040" s="721"/>
      <c r="AOH1040" s="721"/>
      <c r="AOI1040" s="721"/>
      <c r="AOJ1040" s="721"/>
      <c r="AOK1040" s="721"/>
      <c r="AOL1040" s="721"/>
      <c r="AOM1040" s="721"/>
      <c r="AON1040" s="721"/>
      <c r="AOO1040" s="721"/>
      <c r="AOP1040" s="721"/>
      <c r="AOQ1040" s="721"/>
      <c r="AOR1040" s="721"/>
      <c r="AOS1040" s="721"/>
      <c r="AOT1040" s="721"/>
      <c r="AOU1040" s="721"/>
      <c r="AOV1040" s="721"/>
      <c r="AOW1040" s="721"/>
      <c r="AOX1040" s="721"/>
      <c r="AOY1040" s="721"/>
      <c r="AOZ1040" s="721"/>
      <c r="APA1040" s="721"/>
      <c r="APB1040" s="721"/>
      <c r="APC1040" s="721"/>
      <c r="APD1040" s="721"/>
      <c r="APE1040" s="721"/>
      <c r="APF1040" s="721"/>
      <c r="APG1040" s="721"/>
      <c r="APH1040" s="721"/>
      <c r="API1040" s="721"/>
      <c r="APJ1040" s="721"/>
      <c r="APK1040" s="721"/>
      <c r="APL1040" s="721"/>
      <c r="APM1040" s="721"/>
      <c r="APN1040" s="721"/>
      <c r="APO1040" s="721"/>
      <c r="APP1040" s="721"/>
      <c r="APQ1040" s="721"/>
      <c r="APR1040" s="721"/>
      <c r="APS1040" s="721"/>
      <c r="APT1040" s="721"/>
      <c r="APU1040" s="721"/>
      <c r="APV1040" s="721"/>
      <c r="APW1040" s="721"/>
      <c r="APX1040" s="721"/>
      <c r="APY1040" s="721"/>
      <c r="APZ1040" s="721"/>
      <c r="AQA1040" s="721"/>
      <c r="AQB1040" s="721"/>
      <c r="AQC1040" s="721"/>
      <c r="AQD1040" s="721"/>
      <c r="AQE1040" s="721"/>
      <c r="AQF1040" s="721"/>
      <c r="AQG1040" s="721"/>
      <c r="AQH1040" s="721"/>
      <c r="AQI1040" s="721"/>
      <c r="AQJ1040" s="721"/>
      <c r="AQK1040" s="721"/>
      <c r="AQL1040" s="721"/>
      <c r="AQM1040" s="721"/>
      <c r="AQN1040" s="721"/>
      <c r="AQO1040" s="721"/>
      <c r="AQP1040" s="721"/>
      <c r="AQQ1040" s="721"/>
      <c r="AQR1040" s="721"/>
      <c r="AQS1040" s="721"/>
      <c r="AQT1040" s="721"/>
      <c r="AQU1040" s="721"/>
      <c r="AQV1040" s="721"/>
      <c r="AQW1040" s="721"/>
      <c r="AQX1040" s="721"/>
      <c r="AQY1040" s="721"/>
      <c r="AQZ1040" s="721"/>
      <c r="ARA1040" s="721"/>
      <c r="ARB1040" s="721"/>
      <c r="ARC1040" s="721"/>
      <c r="ARD1040" s="721"/>
      <c r="ARE1040" s="721"/>
      <c r="ARF1040" s="721"/>
      <c r="ARG1040" s="721"/>
      <c r="ARH1040" s="721"/>
      <c r="ARI1040" s="721"/>
      <c r="ARJ1040" s="721"/>
      <c r="ARK1040" s="721"/>
      <c r="ARL1040" s="721"/>
      <c r="ARM1040" s="721"/>
      <c r="ARN1040" s="721"/>
      <c r="ARO1040" s="721"/>
      <c r="ARP1040" s="721"/>
      <c r="ARQ1040" s="721"/>
      <c r="ARR1040" s="721"/>
      <c r="ARS1040" s="721"/>
      <c r="ART1040" s="721"/>
      <c r="ARU1040" s="721"/>
      <c r="ARV1040" s="721"/>
      <c r="ARW1040" s="721"/>
      <c r="ARX1040" s="721"/>
      <c r="ARY1040" s="721"/>
      <c r="ARZ1040" s="721"/>
      <c r="ASA1040" s="721"/>
      <c r="ASB1040" s="721"/>
      <c r="ASC1040" s="721"/>
      <c r="ASD1040" s="721"/>
      <c r="ASE1040" s="721"/>
      <c r="ASF1040" s="721"/>
      <c r="ASG1040" s="721"/>
      <c r="ASH1040" s="721"/>
      <c r="ASI1040" s="721"/>
      <c r="ASJ1040" s="721"/>
      <c r="ASK1040" s="721"/>
      <c r="ASL1040" s="721"/>
      <c r="ASM1040" s="721"/>
      <c r="ASN1040" s="721"/>
      <c r="ASO1040" s="721"/>
      <c r="ASP1040" s="721"/>
      <c r="ASQ1040" s="721"/>
      <c r="ASR1040" s="721"/>
      <c r="ASS1040" s="721"/>
      <c r="AST1040" s="721"/>
      <c r="ASU1040" s="721"/>
      <c r="ASV1040" s="721"/>
      <c r="ASW1040" s="721"/>
      <c r="ASX1040" s="721"/>
      <c r="ASY1040" s="721"/>
      <c r="ASZ1040" s="721"/>
      <c r="ATA1040" s="721"/>
      <c r="ATB1040" s="721"/>
      <c r="ATC1040" s="721"/>
      <c r="ATD1040" s="721"/>
      <c r="ATE1040" s="721"/>
      <c r="ATF1040" s="721"/>
      <c r="ATG1040" s="721"/>
      <c r="ATH1040" s="721"/>
      <c r="ATI1040" s="721"/>
      <c r="ATJ1040" s="721"/>
      <c r="ATK1040" s="721"/>
      <c r="ATL1040" s="721"/>
      <c r="ATM1040" s="721"/>
      <c r="ATN1040" s="721"/>
      <c r="ATO1040" s="721"/>
      <c r="ATP1040" s="721"/>
      <c r="ATQ1040" s="721"/>
      <c r="ATR1040" s="721"/>
      <c r="ATS1040" s="721"/>
      <c r="ATT1040" s="721"/>
      <c r="ATU1040" s="721"/>
      <c r="ATV1040" s="721"/>
      <c r="ATW1040" s="721"/>
      <c r="ATX1040" s="721"/>
      <c r="ATY1040" s="721"/>
      <c r="ATZ1040" s="721"/>
      <c r="AUA1040" s="721"/>
      <c r="AUB1040" s="721"/>
      <c r="AUC1040" s="721"/>
      <c r="AUD1040" s="721"/>
      <c r="AUE1040" s="721"/>
      <c r="AUF1040" s="721"/>
      <c r="AUG1040" s="721"/>
      <c r="AUH1040" s="721"/>
      <c r="AUI1040" s="721"/>
      <c r="AUJ1040" s="721"/>
      <c r="AUK1040" s="721"/>
      <c r="AUL1040" s="721"/>
      <c r="AUM1040" s="721"/>
      <c r="AUN1040" s="721"/>
      <c r="AUO1040" s="721"/>
      <c r="AUP1040" s="721"/>
      <c r="AUQ1040" s="721"/>
      <c r="AUR1040" s="721"/>
      <c r="AUS1040" s="721"/>
      <c r="AUT1040" s="721"/>
      <c r="AUU1040" s="721"/>
      <c r="AUV1040" s="721"/>
      <c r="AUW1040" s="721"/>
      <c r="AUX1040" s="721"/>
      <c r="AUY1040" s="721"/>
      <c r="AUZ1040" s="721"/>
      <c r="AVA1040" s="721"/>
      <c r="AVB1040" s="721"/>
      <c r="AVC1040" s="721"/>
      <c r="AVD1040" s="721"/>
      <c r="AVE1040" s="721"/>
      <c r="AVF1040" s="721"/>
      <c r="AVG1040" s="721"/>
      <c r="AVH1040" s="721"/>
      <c r="AVI1040" s="721"/>
      <c r="AVJ1040" s="721"/>
      <c r="AVK1040" s="721"/>
    </row>
    <row r="1041" spans="1:1259">
      <c r="A1041" s="716"/>
      <c r="B1041" s="736">
        <v>44666</v>
      </c>
      <c r="C1041" s="716"/>
      <c r="D1041" s="687" t="s">
        <v>3247</v>
      </c>
      <c r="E1041" s="676"/>
      <c r="F1041" s="698"/>
      <c r="G1041" s="703">
        <v>2022</v>
      </c>
      <c r="H1041" s="703"/>
      <c r="I1041" s="698" t="s">
        <v>1699</v>
      </c>
      <c r="J1041" s="699"/>
      <c r="K1041" s="700" t="s">
        <v>5397</v>
      </c>
      <c r="L1041" s="698" t="s">
        <v>3483</v>
      </c>
      <c r="M1041" s="701">
        <v>44621</v>
      </c>
      <c r="N1041" s="701">
        <v>44713</v>
      </c>
      <c r="O1041" s="701"/>
      <c r="P1041" s="699"/>
      <c r="Q1041" s="699"/>
      <c r="R1041" s="699"/>
      <c r="S1041" s="698" t="s">
        <v>2425</v>
      </c>
      <c r="T1041" s="698">
        <v>60</v>
      </c>
      <c r="U1041" s="698"/>
      <c r="V1041" s="698" t="s">
        <v>973</v>
      </c>
      <c r="W1041" s="698">
        <v>400</v>
      </c>
      <c r="X1041" s="702">
        <v>832</v>
      </c>
      <c r="Y1041" s="539">
        <f t="shared" si="48"/>
        <v>332800</v>
      </c>
      <c r="Z1041" s="680">
        <v>0.50856250000000003</v>
      </c>
      <c r="AA1041" s="681">
        <f t="shared" si="49"/>
        <v>169249.6</v>
      </c>
      <c r="AB1041" s="682"/>
      <c r="AC1041" s="683">
        <v>0</v>
      </c>
      <c r="AD1041" s="692"/>
      <c r="AE1041" s="684"/>
      <c r="AF1041" s="695">
        <f t="shared" si="50"/>
        <v>169249.6</v>
      </c>
      <c r="AG1041" s="676" t="s">
        <v>1073</v>
      </c>
      <c r="AH1041" s="676"/>
      <c r="AI1041" s="685" t="s">
        <v>2488</v>
      </c>
      <c r="AJ1041" s="676" t="s">
        <v>5398</v>
      </c>
      <c r="AK1041" s="696" t="s">
        <v>1121</v>
      </c>
      <c r="AL1041" s="676">
        <v>61611</v>
      </c>
      <c r="AM1041" s="676" t="s">
        <v>52</v>
      </c>
      <c r="AN1041" s="676"/>
      <c r="AO1041" s="676"/>
      <c r="AP1041" s="688"/>
      <c r="AQ1041" s="688" t="s">
        <v>37</v>
      </c>
      <c r="AR1041" s="688"/>
      <c r="AS1041" s="715"/>
      <c r="AT1041" s="715"/>
      <c r="AU1041" s="715"/>
      <c r="AV1041" s="680">
        <v>0.51</v>
      </c>
      <c r="AW1041" s="721"/>
      <c r="AX1041" s="721"/>
      <c r="AY1041" s="721"/>
      <c r="AZ1041" s="721"/>
      <c r="BA1041" s="721"/>
      <c r="BB1041" s="721"/>
      <c r="BC1041" s="721"/>
      <c r="BD1041" s="721"/>
      <c r="BE1041" s="721"/>
      <c r="BF1041" s="721"/>
      <c r="BG1041" s="721"/>
      <c r="BH1041" s="721"/>
      <c r="BI1041" s="721"/>
      <c r="BJ1041" s="721"/>
      <c r="BK1041" s="721"/>
      <c r="BL1041" s="721"/>
      <c r="BM1041" s="721"/>
      <c r="BN1041" s="721"/>
      <c r="BO1041" s="721"/>
      <c r="BP1041" s="721"/>
      <c r="BQ1041" s="721"/>
      <c r="BR1041" s="721"/>
      <c r="BS1041" s="721"/>
      <c r="BT1041" s="721"/>
      <c r="BU1041" s="721"/>
      <c r="BV1041" s="721"/>
      <c r="BW1041" s="721"/>
      <c r="BX1041" s="721"/>
      <c r="BY1041" s="721"/>
      <c r="BZ1041" s="721"/>
      <c r="CA1041" s="721"/>
      <c r="CB1041" s="721"/>
      <c r="CC1041" s="721"/>
      <c r="CD1041" s="721"/>
      <c r="CE1041" s="721"/>
      <c r="CF1041" s="721"/>
      <c r="CG1041" s="721"/>
      <c r="CH1041" s="721"/>
      <c r="CI1041" s="721"/>
      <c r="CJ1041" s="721"/>
      <c r="CK1041" s="721"/>
      <c r="CL1041" s="721"/>
      <c r="CM1041" s="721"/>
      <c r="CN1041" s="721"/>
      <c r="CO1041" s="721"/>
      <c r="CP1041" s="721"/>
      <c r="CQ1041" s="721"/>
      <c r="CR1041" s="721"/>
      <c r="CS1041" s="721"/>
      <c r="CT1041" s="721"/>
      <c r="CU1041" s="721"/>
      <c r="CV1041" s="721"/>
      <c r="CW1041" s="721"/>
      <c r="CX1041" s="721"/>
      <c r="CY1041" s="721"/>
      <c r="CZ1041" s="721"/>
      <c r="DA1041" s="721"/>
      <c r="DB1041" s="721"/>
      <c r="DC1041" s="721"/>
      <c r="DD1041" s="721"/>
      <c r="DE1041" s="721"/>
      <c r="DF1041" s="721"/>
      <c r="DG1041" s="721"/>
      <c r="DH1041" s="721"/>
      <c r="DI1041" s="721"/>
      <c r="DJ1041" s="721"/>
      <c r="DK1041" s="721"/>
      <c r="DL1041" s="721"/>
      <c r="DM1041" s="721"/>
      <c r="DN1041" s="721"/>
      <c r="DO1041" s="721"/>
      <c r="DP1041" s="721"/>
      <c r="DQ1041" s="721"/>
      <c r="DR1041" s="721"/>
      <c r="DS1041" s="721"/>
      <c r="DT1041" s="721"/>
      <c r="DU1041" s="721"/>
      <c r="DV1041" s="721"/>
      <c r="DW1041" s="721"/>
      <c r="DX1041" s="721"/>
      <c r="DY1041" s="721"/>
      <c r="DZ1041" s="721"/>
      <c r="EA1041" s="721"/>
      <c r="EB1041" s="721"/>
      <c r="EC1041" s="721"/>
      <c r="ED1041" s="721"/>
      <c r="EE1041" s="721"/>
      <c r="EF1041" s="721"/>
      <c r="EG1041" s="721"/>
      <c r="EH1041" s="721"/>
      <c r="EI1041" s="721"/>
      <c r="EJ1041" s="721"/>
      <c r="EK1041" s="721"/>
      <c r="EL1041" s="721"/>
      <c r="EM1041" s="721"/>
      <c r="EN1041" s="721"/>
      <c r="EO1041" s="721"/>
      <c r="EP1041" s="721"/>
      <c r="EQ1041" s="721"/>
      <c r="ER1041" s="721"/>
      <c r="ES1041" s="721"/>
      <c r="ET1041" s="721"/>
      <c r="EU1041" s="721"/>
      <c r="EV1041" s="721"/>
      <c r="EW1041" s="721"/>
      <c r="EX1041" s="721"/>
      <c r="EY1041" s="721"/>
      <c r="EZ1041" s="721"/>
      <c r="FA1041" s="721"/>
      <c r="FB1041" s="721"/>
      <c r="FC1041" s="721"/>
      <c r="FD1041" s="721"/>
      <c r="FE1041" s="721"/>
      <c r="FF1041" s="721"/>
      <c r="FG1041" s="721"/>
      <c r="FH1041" s="721"/>
      <c r="FI1041" s="721"/>
      <c r="FJ1041" s="721"/>
      <c r="FK1041" s="721"/>
      <c r="FL1041" s="721"/>
      <c r="FM1041" s="721"/>
      <c r="FN1041" s="721"/>
      <c r="FO1041" s="721"/>
      <c r="FP1041" s="721"/>
      <c r="FQ1041" s="721"/>
      <c r="FR1041" s="721"/>
      <c r="FS1041" s="721"/>
      <c r="FT1041" s="721"/>
      <c r="FU1041" s="721"/>
      <c r="FV1041" s="721"/>
      <c r="FW1041" s="721"/>
      <c r="FX1041" s="721"/>
      <c r="FY1041" s="721"/>
      <c r="FZ1041" s="721"/>
      <c r="GA1041" s="721"/>
      <c r="GB1041" s="721"/>
      <c r="GC1041" s="721"/>
      <c r="GD1041" s="721"/>
      <c r="GE1041" s="721"/>
      <c r="GF1041" s="721"/>
      <c r="GG1041" s="721"/>
      <c r="GH1041" s="721"/>
      <c r="GI1041" s="721"/>
      <c r="GJ1041" s="721"/>
      <c r="GK1041" s="721"/>
      <c r="GL1041" s="721"/>
      <c r="GM1041" s="721"/>
      <c r="GN1041" s="721"/>
      <c r="GO1041" s="721"/>
      <c r="GP1041" s="721"/>
      <c r="GQ1041" s="721"/>
      <c r="GR1041" s="721"/>
      <c r="GS1041" s="721"/>
      <c r="GT1041" s="721"/>
      <c r="GU1041" s="721"/>
      <c r="GV1041" s="721"/>
      <c r="GW1041" s="721"/>
      <c r="GX1041" s="721"/>
      <c r="GY1041" s="721"/>
      <c r="GZ1041" s="721"/>
      <c r="HA1041" s="721"/>
      <c r="HB1041" s="721"/>
      <c r="HC1041" s="721"/>
      <c r="HD1041" s="721"/>
      <c r="HE1041" s="721"/>
      <c r="HF1041" s="721"/>
      <c r="HG1041" s="721"/>
      <c r="HH1041" s="721"/>
      <c r="HI1041" s="721"/>
      <c r="HJ1041" s="721"/>
      <c r="HK1041" s="721"/>
      <c r="HL1041" s="721"/>
      <c r="HM1041" s="721"/>
      <c r="HN1041" s="721"/>
      <c r="HO1041" s="721"/>
      <c r="HP1041" s="721"/>
      <c r="HQ1041" s="721"/>
      <c r="HR1041" s="721"/>
      <c r="HS1041" s="721"/>
      <c r="HT1041" s="721"/>
      <c r="HU1041" s="721"/>
      <c r="HV1041" s="721"/>
      <c r="HW1041" s="721"/>
      <c r="HX1041" s="721"/>
      <c r="HY1041" s="721"/>
      <c r="HZ1041" s="721"/>
      <c r="IA1041" s="721"/>
      <c r="IB1041" s="721"/>
      <c r="IC1041" s="721"/>
      <c r="ID1041" s="721"/>
      <c r="IE1041" s="721"/>
      <c r="IF1041" s="721"/>
      <c r="IG1041" s="721"/>
      <c r="IH1041" s="721"/>
      <c r="II1041" s="721"/>
      <c r="IJ1041" s="721"/>
      <c r="IK1041" s="721"/>
      <c r="IL1041" s="721"/>
      <c r="IM1041" s="721"/>
      <c r="IN1041" s="721"/>
      <c r="IO1041" s="721"/>
      <c r="IP1041" s="721"/>
      <c r="IQ1041" s="721"/>
      <c r="IR1041" s="721"/>
      <c r="IS1041" s="721"/>
      <c r="IT1041" s="721"/>
      <c r="IU1041" s="721"/>
      <c r="IV1041" s="721"/>
      <c r="IW1041" s="721"/>
      <c r="IX1041" s="721"/>
      <c r="IY1041" s="721"/>
      <c r="IZ1041" s="721"/>
      <c r="JA1041" s="721"/>
      <c r="JB1041" s="721"/>
      <c r="JC1041" s="721"/>
      <c r="JD1041" s="721"/>
      <c r="JE1041" s="721"/>
      <c r="JF1041" s="721"/>
      <c r="JG1041" s="721"/>
      <c r="JH1041" s="721"/>
      <c r="JI1041" s="721"/>
      <c r="JJ1041" s="721"/>
      <c r="JK1041" s="721"/>
      <c r="JL1041" s="721"/>
      <c r="JM1041" s="721"/>
      <c r="JN1041" s="721"/>
      <c r="JO1041" s="721"/>
      <c r="JP1041" s="721"/>
      <c r="JQ1041" s="721"/>
      <c r="JR1041" s="721"/>
      <c r="JS1041" s="721"/>
      <c r="JT1041" s="721"/>
      <c r="JU1041" s="721"/>
      <c r="JV1041" s="721"/>
      <c r="JW1041" s="721"/>
      <c r="JX1041" s="721"/>
      <c r="JY1041" s="721"/>
      <c r="JZ1041" s="721"/>
      <c r="KA1041" s="721"/>
      <c r="KB1041" s="721"/>
      <c r="KC1041" s="721"/>
      <c r="KD1041" s="721"/>
      <c r="KE1041" s="721"/>
      <c r="KF1041" s="721"/>
      <c r="KG1041" s="721"/>
      <c r="KH1041" s="721"/>
      <c r="KI1041" s="721"/>
      <c r="KJ1041" s="721"/>
      <c r="KK1041" s="721"/>
      <c r="KL1041" s="721"/>
      <c r="KM1041" s="721"/>
      <c r="KN1041" s="721"/>
      <c r="KO1041" s="721"/>
      <c r="KP1041" s="721"/>
      <c r="KQ1041" s="721"/>
      <c r="KR1041" s="721"/>
      <c r="KS1041" s="721"/>
      <c r="KT1041" s="721"/>
      <c r="KU1041" s="721"/>
      <c r="KV1041" s="721"/>
      <c r="KW1041" s="721"/>
      <c r="KX1041" s="721"/>
      <c r="KY1041" s="721"/>
      <c r="KZ1041" s="721"/>
      <c r="LA1041" s="721"/>
      <c r="LB1041" s="721"/>
      <c r="LC1041" s="721"/>
      <c r="LD1041" s="721"/>
      <c r="LE1041" s="721"/>
      <c r="LF1041" s="721"/>
      <c r="LG1041" s="721"/>
      <c r="LH1041" s="721"/>
      <c r="LI1041" s="721"/>
      <c r="LJ1041" s="721"/>
      <c r="LK1041" s="721"/>
      <c r="LL1041" s="721"/>
      <c r="LM1041" s="721"/>
      <c r="LN1041" s="721"/>
      <c r="LO1041" s="721"/>
      <c r="LP1041" s="721"/>
      <c r="LQ1041" s="721"/>
      <c r="LR1041" s="721"/>
      <c r="LS1041" s="721"/>
      <c r="LT1041" s="721"/>
      <c r="LU1041" s="721"/>
      <c r="LV1041" s="721"/>
      <c r="LW1041" s="721"/>
      <c r="LX1041" s="721"/>
      <c r="LY1041" s="721"/>
      <c r="LZ1041" s="721"/>
      <c r="MA1041" s="721"/>
      <c r="MB1041" s="721"/>
      <c r="MC1041" s="721"/>
      <c r="MD1041" s="721"/>
      <c r="ME1041" s="721"/>
      <c r="MF1041" s="721"/>
      <c r="MG1041" s="721"/>
      <c r="MH1041" s="721"/>
      <c r="MI1041" s="721"/>
      <c r="MJ1041" s="721"/>
      <c r="MK1041" s="721"/>
      <c r="ML1041" s="721"/>
      <c r="MM1041" s="721"/>
      <c r="MN1041" s="721"/>
      <c r="MO1041" s="721"/>
      <c r="MP1041" s="721"/>
      <c r="MQ1041" s="721"/>
      <c r="MR1041" s="721"/>
      <c r="MS1041" s="721"/>
      <c r="MT1041" s="721"/>
      <c r="MU1041" s="721"/>
      <c r="MV1041" s="721"/>
      <c r="MW1041" s="721"/>
      <c r="MX1041" s="721"/>
      <c r="MY1041" s="721"/>
      <c r="MZ1041" s="721"/>
      <c r="NA1041" s="721"/>
      <c r="NB1041" s="721"/>
      <c r="NC1041" s="721"/>
      <c r="ND1041" s="721"/>
      <c r="NE1041" s="721"/>
      <c r="NF1041" s="721"/>
      <c r="NG1041" s="721"/>
      <c r="NH1041" s="721"/>
      <c r="NI1041" s="721"/>
      <c r="NJ1041" s="721"/>
      <c r="NK1041" s="721"/>
      <c r="NL1041" s="721"/>
      <c r="NM1041" s="721"/>
      <c r="NN1041" s="721"/>
      <c r="NO1041" s="721"/>
      <c r="NP1041" s="721"/>
      <c r="NQ1041" s="721"/>
      <c r="NR1041" s="721"/>
      <c r="NS1041" s="721"/>
      <c r="NT1041" s="721"/>
      <c r="NU1041" s="721"/>
      <c r="NV1041" s="721"/>
      <c r="NW1041" s="721"/>
      <c r="NX1041" s="721"/>
      <c r="NY1041" s="721"/>
      <c r="NZ1041" s="721"/>
      <c r="OA1041" s="721"/>
      <c r="OB1041" s="721"/>
      <c r="OC1041" s="721"/>
      <c r="OD1041" s="721"/>
      <c r="OE1041" s="721"/>
      <c r="OF1041" s="721"/>
      <c r="OG1041" s="721"/>
      <c r="OH1041" s="721"/>
      <c r="OI1041" s="721"/>
      <c r="OJ1041" s="721"/>
      <c r="OK1041" s="721"/>
      <c r="OL1041" s="721"/>
      <c r="OM1041" s="721"/>
      <c r="ON1041" s="721"/>
      <c r="OO1041" s="721"/>
      <c r="OP1041" s="721"/>
      <c r="OQ1041" s="721"/>
      <c r="OR1041" s="721"/>
      <c r="OS1041" s="721"/>
      <c r="OT1041" s="721"/>
      <c r="OU1041" s="721"/>
      <c r="OV1041" s="721"/>
      <c r="OW1041" s="721"/>
      <c r="OX1041" s="721"/>
      <c r="OY1041" s="721"/>
      <c r="OZ1041" s="721"/>
      <c r="PA1041" s="721"/>
      <c r="PB1041" s="721"/>
      <c r="PC1041" s="721"/>
      <c r="PD1041" s="721"/>
      <c r="PE1041" s="721"/>
      <c r="PF1041" s="721"/>
      <c r="PG1041" s="721"/>
      <c r="PH1041" s="721"/>
      <c r="PI1041" s="721"/>
      <c r="PJ1041" s="721"/>
      <c r="PK1041" s="721"/>
      <c r="PL1041" s="721"/>
      <c r="PM1041" s="721"/>
      <c r="PN1041" s="721"/>
      <c r="PO1041" s="721"/>
      <c r="PP1041" s="721"/>
      <c r="PQ1041" s="721"/>
      <c r="PR1041" s="721"/>
      <c r="PS1041" s="721"/>
      <c r="PT1041" s="721"/>
      <c r="PU1041" s="721"/>
      <c r="PV1041" s="721"/>
      <c r="PW1041" s="721"/>
      <c r="PX1041" s="721"/>
      <c r="PY1041" s="721"/>
      <c r="PZ1041" s="721"/>
      <c r="QA1041" s="721"/>
      <c r="QB1041" s="721"/>
      <c r="QC1041" s="721"/>
      <c r="QD1041" s="721"/>
      <c r="QE1041" s="721"/>
      <c r="QF1041" s="721"/>
      <c r="QG1041" s="721"/>
      <c r="QH1041" s="721"/>
      <c r="QI1041" s="721"/>
      <c r="QJ1041" s="721"/>
      <c r="QK1041" s="721"/>
      <c r="QL1041" s="721"/>
      <c r="QM1041" s="721"/>
      <c r="QN1041" s="721"/>
      <c r="QO1041" s="721"/>
      <c r="QP1041" s="721"/>
      <c r="QQ1041" s="721"/>
      <c r="QR1041" s="721"/>
      <c r="QS1041" s="721"/>
      <c r="QT1041" s="721"/>
      <c r="QU1041" s="721"/>
      <c r="QV1041" s="721"/>
      <c r="QW1041" s="721"/>
      <c r="QX1041" s="721"/>
      <c r="QY1041" s="721"/>
      <c r="QZ1041" s="721"/>
      <c r="RA1041" s="721"/>
      <c r="RB1041" s="721"/>
      <c r="RC1041" s="721"/>
      <c r="RD1041" s="721"/>
      <c r="RE1041" s="721"/>
      <c r="RF1041" s="721"/>
      <c r="RG1041" s="721"/>
      <c r="RH1041" s="721"/>
      <c r="RI1041" s="721"/>
      <c r="RJ1041" s="721"/>
      <c r="RK1041" s="721"/>
      <c r="RL1041" s="721"/>
      <c r="RM1041" s="721"/>
      <c r="RN1041" s="721"/>
      <c r="RO1041" s="721"/>
      <c r="RP1041" s="721"/>
      <c r="RQ1041" s="721"/>
      <c r="RR1041" s="721"/>
      <c r="RS1041" s="721"/>
      <c r="RT1041" s="721"/>
      <c r="RU1041" s="721"/>
      <c r="RV1041" s="721"/>
      <c r="RW1041" s="721"/>
      <c r="RX1041" s="721"/>
      <c r="RY1041" s="721"/>
      <c r="RZ1041" s="721"/>
      <c r="SA1041" s="721"/>
      <c r="SB1041" s="721"/>
      <c r="SC1041" s="721"/>
      <c r="SD1041" s="721"/>
      <c r="SE1041" s="721"/>
      <c r="SF1041" s="721"/>
      <c r="SG1041" s="721"/>
      <c r="SH1041" s="721"/>
      <c r="SI1041" s="721"/>
      <c r="SJ1041" s="721"/>
      <c r="SK1041" s="721"/>
      <c r="SL1041" s="721"/>
      <c r="SM1041" s="721"/>
      <c r="SN1041" s="721"/>
      <c r="SO1041" s="721"/>
      <c r="SP1041" s="721"/>
      <c r="SQ1041" s="721"/>
      <c r="SR1041" s="721"/>
      <c r="SS1041" s="721"/>
      <c r="ST1041" s="721"/>
      <c r="SU1041" s="721"/>
      <c r="SV1041" s="721"/>
      <c r="SW1041" s="721"/>
      <c r="SX1041" s="721"/>
      <c r="SY1041" s="721"/>
      <c r="SZ1041" s="721"/>
      <c r="TA1041" s="721"/>
      <c r="TB1041" s="721"/>
      <c r="TC1041" s="721"/>
      <c r="TD1041" s="721"/>
      <c r="TE1041" s="721"/>
      <c r="TF1041" s="721"/>
      <c r="TG1041" s="721"/>
      <c r="TH1041" s="721"/>
      <c r="TI1041" s="721"/>
      <c r="TJ1041" s="721"/>
      <c r="TK1041" s="721"/>
      <c r="TL1041" s="721"/>
      <c r="TM1041" s="721"/>
      <c r="TN1041" s="721"/>
      <c r="TO1041" s="721"/>
      <c r="TP1041" s="721"/>
      <c r="TQ1041" s="721"/>
      <c r="TR1041" s="721"/>
      <c r="TS1041" s="721"/>
      <c r="TT1041" s="721"/>
      <c r="TU1041" s="721"/>
      <c r="TV1041" s="721"/>
      <c r="TW1041" s="721"/>
      <c r="TX1041" s="721"/>
      <c r="TY1041" s="721"/>
      <c r="TZ1041" s="721"/>
      <c r="UA1041" s="721"/>
      <c r="UB1041" s="721"/>
      <c r="UC1041" s="721"/>
      <c r="UD1041" s="721"/>
      <c r="UE1041" s="721"/>
      <c r="UF1041" s="721"/>
      <c r="UG1041" s="721"/>
      <c r="UH1041" s="721"/>
      <c r="UI1041" s="721"/>
      <c r="UJ1041" s="721"/>
      <c r="UK1041" s="721"/>
      <c r="UL1041" s="721"/>
      <c r="UM1041" s="721"/>
      <c r="UN1041" s="721"/>
      <c r="UO1041" s="721"/>
      <c r="UP1041" s="721"/>
      <c r="UQ1041" s="721"/>
      <c r="UR1041" s="721"/>
      <c r="US1041" s="721"/>
      <c r="UT1041" s="721"/>
      <c r="UU1041" s="721"/>
      <c r="UV1041" s="721"/>
      <c r="UW1041" s="721"/>
      <c r="UX1041" s="721"/>
      <c r="UY1041" s="721"/>
      <c r="UZ1041" s="721"/>
      <c r="VA1041" s="721"/>
      <c r="VB1041" s="721"/>
      <c r="VC1041" s="721"/>
      <c r="VD1041" s="721"/>
      <c r="VE1041" s="721"/>
      <c r="VF1041" s="721"/>
      <c r="VG1041" s="721"/>
      <c r="VH1041" s="721"/>
      <c r="VI1041" s="721"/>
      <c r="VJ1041" s="721"/>
      <c r="VK1041" s="721"/>
      <c r="VL1041" s="721"/>
      <c r="VM1041" s="721"/>
      <c r="VN1041" s="721"/>
      <c r="VO1041" s="721"/>
      <c r="VP1041" s="721"/>
      <c r="VQ1041" s="721"/>
      <c r="VR1041" s="721"/>
      <c r="VS1041" s="721"/>
      <c r="VT1041" s="721"/>
      <c r="VU1041" s="721"/>
      <c r="VV1041" s="721"/>
      <c r="VW1041" s="721"/>
      <c r="VX1041" s="721"/>
      <c r="VY1041" s="721"/>
      <c r="VZ1041" s="721"/>
      <c r="WA1041" s="721"/>
      <c r="WB1041" s="721"/>
      <c r="WC1041" s="721"/>
      <c r="WD1041" s="721"/>
      <c r="WE1041" s="721"/>
      <c r="WF1041" s="721"/>
      <c r="WG1041" s="721"/>
      <c r="WH1041" s="721"/>
      <c r="WI1041" s="721"/>
      <c r="WJ1041" s="721"/>
      <c r="WK1041" s="721"/>
      <c r="WL1041" s="721"/>
      <c r="WM1041" s="721"/>
      <c r="WN1041" s="721"/>
      <c r="WO1041" s="721"/>
      <c r="WP1041" s="721"/>
      <c r="WQ1041" s="721"/>
      <c r="WR1041" s="721"/>
      <c r="WS1041" s="721"/>
      <c r="WT1041" s="721"/>
      <c r="WU1041" s="721"/>
      <c r="WV1041" s="721"/>
      <c r="WW1041" s="721"/>
      <c r="WX1041" s="721"/>
      <c r="WY1041" s="721"/>
      <c r="WZ1041" s="721"/>
      <c r="XA1041" s="721"/>
      <c r="XB1041" s="721"/>
      <c r="XC1041" s="721"/>
      <c r="XD1041" s="721"/>
      <c r="XE1041" s="721"/>
      <c r="XF1041" s="721"/>
      <c r="XG1041" s="721"/>
      <c r="XH1041" s="721"/>
      <c r="XI1041" s="721"/>
      <c r="XJ1041" s="721"/>
      <c r="XK1041" s="721"/>
      <c r="XL1041" s="721"/>
      <c r="XM1041" s="721"/>
      <c r="XN1041" s="721"/>
      <c r="XO1041" s="721"/>
      <c r="XP1041" s="721"/>
      <c r="XQ1041" s="721"/>
      <c r="XR1041" s="721"/>
      <c r="XS1041" s="721"/>
      <c r="XT1041" s="721"/>
      <c r="XU1041" s="721"/>
      <c r="XV1041" s="721"/>
      <c r="XW1041" s="721"/>
      <c r="XX1041" s="721"/>
      <c r="XY1041" s="721"/>
      <c r="XZ1041" s="721"/>
      <c r="YA1041" s="721"/>
      <c r="YB1041" s="721"/>
      <c r="YC1041" s="721"/>
      <c r="YD1041" s="721"/>
      <c r="YE1041" s="721"/>
      <c r="YF1041" s="721"/>
      <c r="YG1041" s="721"/>
      <c r="YH1041" s="721"/>
      <c r="YI1041" s="721"/>
      <c r="YJ1041" s="721"/>
      <c r="YK1041" s="721"/>
      <c r="YL1041" s="721"/>
      <c r="YM1041" s="721"/>
      <c r="YN1041" s="721"/>
      <c r="YO1041" s="721"/>
      <c r="YP1041" s="721"/>
      <c r="YQ1041" s="721"/>
      <c r="YR1041" s="721"/>
      <c r="YS1041" s="721"/>
      <c r="YT1041" s="721"/>
      <c r="YU1041" s="721"/>
      <c r="YV1041" s="721"/>
      <c r="YW1041" s="721"/>
      <c r="YX1041" s="721"/>
      <c r="YY1041" s="721"/>
      <c r="YZ1041" s="721"/>
      <c r="ZA1041" s="721"/>
      <c r="ZB1041" s="721"/>
      <c r="ZC1041" s="721"/>
      <c r="ZD1041" s="721"/>
      <c r="ZE1041" s="721"/>
      <c r="ZF1041" s="721"/>
      <c r="ZG1041" s="721"/>
      <c r="ZH1041" s="721"/>
      <c r="ZI1041" s="721"/>
      <c r="ZJ1041" s="721"/>
      <c r="ZK1041" s="721"/>
      <c r="ZL1041" s="721"/>
      <c r="ZM1041" s="721"/>
      <c r="ZN1041" s="721"/>
      <c r="ZO1041" s="721"/>
      <c r="ZP1041" s="721"/>
      <c r="ZQ1041" s="721"/>
      <c r="ZR1041" s="721"/>
      <c r="ZS1041" s="721"/>
      <c r="ZT1041" s="721"/>
      <c r="ZU1041" s="721"/>
      <c r="ZV1041" s="721"/>
      <c r="ZW1041" s="721"/>
      <c r="ZX1041" s="721"/>
      <c r="ZY1041" s="721"/>
      <c r="ZZ1041" s="721"/>
      <c r="AAA1041" s="721"/>
      <c r="AAB1041" s="721"/>
      <c r="AAC1041" s="721"/>
      <c r="AAD1041" s="721"/>
      <c r="AAE1041" s="721"/>
      <c r="AAF1041" s="721"/>
      <c r="AAG1041" s="721"/>
      <c r="AAH1041" s="721"/>
      <c r="AAI1041" s="721"/>
      <c r="AAJ1041" s="721"/>
      <c r="AAK1041" s="721"/>
      <c r="AAL1041" s="721"/>
      <c r="AAM1041" s="721"/>
      <c r="AAN1041" s="721"/>
      <c r="AAO1041" s="721"/>
      <c r="AAP1041" s="721"/>
      <c r="AAQ1041" s="721"/>
      <c r="AAR1041" s="721"/>
      <c r="AAS1041" s="721"/>
      <c r="AAT1041" s="721"/>
      <c r="AAU1041" s="721"/>
      <c r="AAV1041" s="721"/>
      <c r="AAW1041" s="721"/>
      <c r="AAX1041" s="721"/>
      <c r="AAY1041" s="721"/>
      <c r="AAZ1041" s="721"/>
      <c r="ABA1041" s="721"/>
      <c r="ABB1041" s="721"/>
      <c r="ABC1041" s="721"/>
      <c r="ABD1041" s="721"/>
      <c r="ABE1041" s="721"/>
      <c r="ABF1041" s="721"/>
      <c r="ABG1041" s="721"/>
      <c r="ABH1041" s="721"/>
      <c r="ABI1041" s="721"/>
      <c r="ABJ1041" s="721"/>
      <c r="ABK1041" s="721"/>
      <c r="ABL1041" s="721"/>
      <c r="ABM1041" s="721"/>
      <c r="ABN1041" s="721"/>
      <c r="ABO1041" s="721"/>
      <c r="ABP1041" s="721"/>
      <c r="ABQ1041" s="721"/>
      <c r="ABR1041" s="721"/>
      <c r="ABS1041" s="721"/>
      <c r="ABT1041" s="721"/>
      <c r="ABU1041" s="721"/>
      <c r="ABV1041" s="721"/>
      <c r="ABW1041" s="721"/>
      <c r="ABX1041" s="721"/>
      <c r="ABY1041" s="721"/>
      <c r="ABZ1041" s="721"/>
      <c r="ACA1041" s="721"/>
      <c r="ACB1041" s="721"/>
      <c r="ACC1041" s="721"/>
      <c r="ACD1041" s="721"/>
      <c r="ACE1041" s="721"/>
      <c r="ACF1041" s="721"/>
      <c r="ACG1041" s="721"/>
      <c r="ACH1041" s="721"/>
      <c r="ACI1041" s="721"/>
      <c r="ACJ1041" s="721"/>
      <c r="ACK1041" s="721"/>
      <c r="ACL1041" s="721"/>
      <c r="ACM1041" s="721"/>
      <c r="ACN1041" s="721"/>
      <c r="ACO1041" s="721"/>
      <c r="ACP1041" s="721"/>
      <c r="ACQ1041" s="721"/>
      <c r="ACR1041" s="721"/>
      <c r="ACS1041" s="721"/>
      <c r="ACT1041" s="721"/>
      <c r="ACU1041" s="721"/>
      <c r="ACV1041" s="721"/>
      <c r="ACW1041" s="721"/>
      <c r="ACX1041" s="721"/>
      <c r="ACY1041" s="721"/>
      <c r="ACZ1041" s="721"/>
      <c r="ADA1041" s="721"/>
      <c r="ADB1041" s="721"/>
      <c r="ADC1041" s="721"/>
      <c r="ADD1041" s="721"/>
      <c r="ADE1041" s="721"/>
      <c r="ADF1041" s="721"/>
      <c r="ADG1041" s="721"/>
      <c r="ADH1041" s="721"/>
      <c r="ADI1041" s="721"/>
      <c r="ADJ1041" s="721"/>
      <c r="ADK1041" s="721"/>
      <c r="ADL1041" s="721"/>
      <c r="ADM1041" s="721"/>
      <c r="ADN1041" s="721"/>
      <c r="ADO1041" s="721"/>
      <c r="ADP1041" s="721"/>
      <c r="ADQ1041" s="721"/>
      <c r="ADR1041" s="721"/>
      <c r="ADS1041" s="721"/>
      <c r="ADT1041" s="721"/>
      <c r="ADU1041" s="721"/>
      <c r="ADV1041" s="721"/>
      <c r="ADW1041" s="721"/>
      <c r="ADX1041" s="721"/>
      <c r="ADY1041" s="721"/>
      <c r="ADZ1041" s="721"/>
      <c r="AEA1041" s="721"/>
      <c r="AEB1041" s="721"/>
      <c r="AEC1041" s="721"/>
      <c r="AED1041" s="721"/>
      <c r="AEE1041" s="721"/>
      <c r="AEF1041" s="721"/>
      <c r="AEG1041" s="721"/>
      <c r="AEH1041" s="721"/>
      <c r="AEI1041" s="721"/>
      <c r="AEJ1041" s="721"/>
      <c r="AEK1041" s="721"/>
      <c r="AEL1041" s="721"/>
      <c r="AEM1041" s="721"/>
      <c r="AEN1041" s="721"/>
      <c r="AEO1041" s="721"/>
      <c r="AEP1041" s="721"/>
      <c r="AEQ1041" s="721"/>
      <c r="AER1041" s="721"/>
      <c r="AES1041" s="721"/>
      <c r="AET1041" s="721"/>
      <c r="AEU1041" s="721"/>
      <c r="AEV1041" s="721"/>
      <c r="AEW1041" s="721"/>
      <c r="AEX1041" s="721"/>
      <c r="AEY1041" s="721"/>
      <c r="AEZ1041" s="721"/>
      <c r="AFA1041" s="721"/>
      <c r="AFB1041" s="721"/>
      <c r="AFC1041" s="721"/>
      <c r="AFD1041" s="721"/>
      <c r="AFE1041" s="721"/>
      <c r="AFF1041" s="721"/>
      <c r="AFG1041" s="721"/>
      <c r="AFH1041" s="721"/>
      <c r="AFI1041" s="721"/>
      <c r="AFJ1041" s="721"/>
      <c r="AFK1041" s="721"/>
      <c r="AFL1041" s="721"/>
      <c r="AFM1041" s="721"/>
      <c r="AFN1041" s="721"/>
      <c r="AFO1041" s="721"/>
      <c r="AFP1041" s="721"/>
      <c r="AFQ1041" s="721"/>
      <c r="AFR1041" s="721"/>
      <c r="AFS1041" s="721"/>
      <c r="AFT1041" s="721"/>
      <c r="AFU1041" s="721"/>
      <c r="AFV1041" s="721"/>
      <c r="AFW1041" s="721"/>
      <c r="AFX1041" s="721"/>
      <c r="AFY1041" s="721"/>
      <c r="AFZ1041" s="721"/>
      <c r="AGA1041" s="721"/>
      <c r="AGB1041" s="721"/>
      <c r="AGC1041" s="721"/>
      <c r="AGD1041" s="721"/>
      <c r="AGE1041" s="721"/>
      <c r="AGF1041" s="721"/>
      <c r="AGG1041" s="721"/>
      <c r="AGH1041" s="721"/>
      <c r="AGI1041" s="721"/>
      <c r="AGJ1041" s="721"/>
      <c r="AGK1041" s="721"/>
      <c r="AGL1041" s="721"/>
      <c r="AGM1041" s="721"/>
      <c r="AGN1041" s="721"/>
      <c r="AGO1041" s="721"/>
      <c r="AGP1041" s="721"/>
      <c r="AGQ1041" s="721"/>
      <c r="AGR1041" s="721"/>
      <c r="AGS1041" s="721"/>
      <c r="AGT1041" s="721"/>
      <c r="AGU1041" s="721"/>
      <c r="AGV1041" s="721"/>
      <c r="AGW1041" s="721"/>
      <c r="AGX1041" s="721"/>
      <c r="AGY1041" s="721"/>
      <c r="AGZ1041" s="721"/>
      <c r="AHA1041" s="721"/>
      <c r="AHB1041" s="721"/>
      <c r="AHC1041" s="721"/>
      <c r="AHD1041" s="721"/>
      <c r="AHE1041" s="721"/>
      <c r="AHF1041" s="721"/>
      <c r="AHG1041" s="721"/>
      <c r="AHH1041" s="721"/>
      <c r="AHI1041" s="721"/>
      <c r="AHJ1041" s="721"/>
      <c r="AHK1041" s="721"/>
      <c r="AHL1041" s="721"/>
      <c r="AHM1041" s="721"/>
      <c r="AHN1041" s="721"/>
      <c r="AHO1041" s="721"/>
      <c r="AHP1041" s="721"/>
      <c r="AHQ1041" s="721"/>
      <c r="AHR1041" s="721"/>
      <c r="AHS1041" s="721"/>
      <c r="AHT1041" s="721"/>
      <c r="AHU1041" s="721"/>
      <c r="AHV1041" s="721"/>
      <c r="AHW1041" s="721"/>
      <c r="AHX1041" s="721"/>
      <c r="AHY1041" s="721"/>
      <c r="AHZ1041" s="721"/>
      <c r="AIA1041" s="721"/>
      <c r="AIB1041" s="721"/>
      <c r="AIC1041" s="721"/>
      <c r="AID1041" s="721"/>
      <c r="AIE1041" s="721"/>
      <c r="AIF1041" s="721"/>
      <c r="AIG1041" s="721"/>
      <c r="AIH1041" s="721"/>
      <c r="AII1041" s="721"/>
      <c r="AIJ1041" s="721"/>
      <c r="AIK1041" s="721"/>
      <c r="AIL1041" s="721"/>
      <c r="AIM1041" s="721"/>
      <c r="AIN1041" s="721"/>
      <c r="AIO1041" s="721"/>
      <c r="AIP1041" s="721"/>
      <c r="AIQ1041" s="721"/>
      <c r="AIR1041" s="721"/>
      <c r="AIS1041" s="721"/>
      <c r="AIT1041" s="721"/>
      <c r="AIU1041" s="721"/>
      <c r="AIV1041" s="721"/>
      <c r="AIW1041" s="721"/>
      <c r="AIX1041" s="721"/>
      <c r="AIY1041" s="721"/>
      <c r="AIZ1041" s="721"/>
      <c r="AJA1041" s="721"/>
      <c r="AJB1041" s="721"/>
      <c r="AJC1041" s="721"/>
      <c r="AJD1041" s="721"/>
      <c r="AJE1041" s="721"/>
      <c r="AJF1041" s="721"/>
      <c r="AJG1041" s="721"/>
      <c r="AJH1041" s="721"/>
      <c r="AJI1041" s="721"/>
      <c r="AJJ1041" s="721"/>
      <c r="AJK1041" s="721"/>
      <c r="AJL1041" s="721"/>
      <c r="AJM1041" s="721"/>
      <c r="AJN1041" s="721"/>
      <c r="AJO1041" s="721"/>
      <c r="AJP1041" s="721"/>
      <c r="AJQ1041" s="721"/>
      <c r="AJR1041" s="721"/>
      <c r="AJS1041" s="721"/>
      <c r="AJT1041" s="721"/>
      <c r="AJU1041" s="721"/>
      <c r="AJV1041" s="721"/>
      <c r="AJW1041" s="721"/>
      <c r="AJX1041" s="721"/>
      <c r="AJY1041" s="721"/>
      <c r="AJZ1041" s="721"/>
      <c r="AKA1041" s="721"/>
      <c r="AKB1041" s="721"/>
      <c r="AKC1041" s="721"/>
      <c r="AKD1041" s="721"/>
      <c r="AKE1041" s="721"/>
      <c r="AKF1041" s="721"/>
      <c r="AKG1041" s="721"/>
      <c r="AKH1041" s="721"/>
      <c r="AKI1041" s="721"/>
      <c r="AKJ1041" s="721"/>
      <c r="AKK1041" s="721"/>
      <c r="AKL1041" s="721"/>
      <c r="AKM1041" s="721"/>
      <c r="AKN1041" s="721"/>
      <c r="AKO1041" s="721"/>
      <c r="AKP1041" s="721"/>
      <c r="AKQ1041" s="721"/>
      <c r="AKR1041" s="721"/>
      <c r="AKS1041" s="721"/>
      <c r="AKT1041" s="721"/>
      <c r="AKU1041" s="721"/>
      <c r="AKV1041" s="721"/>
      <c r="AKW1041" s="721"/>
      <c r="AKX1041" s="721"/>
      <c r="AKY1041" s="721"/>
      <c r="AKZ1041" s="721"/>
      <c r="ALA1041" s="721"/>
      <c r="ALB1041" s="721"/>
      <c r="ALC1041" s="721"/>
      <c r="ALD1041" s="721"/>
      <c r="ALE1041" s="721"/>
      <c r="ALF1041" s="721"/>
      <c r="ALG1041" s="721"/>
      <c r="ALH1041" s="721"/>
      <c r="ALI1041" s="721"/>
      <c r="ALJ1041" s="721"/>
      <c r="ALK1041" s="721"/>
      <c r="ALL1041" s="721"/>
      <c r="ALM1041" s="721"/>
      <c r="ALN1041" s="721"/>
      <c r="ALO1041" s="721"/>
      <c r="ALP1041" s="721"/>
      <c r="ALQ1041" s="721"/>
      <c r="ALR1041" s="721"/>
      <c r="ALS1041" s="721"/>
      <c r="ALT1041" s="721"/>
      <c r="ALU1041" s="721"/>
      <c r="ALV1041" s="721"/>
      <c r="ALW1041" s="721"/>
      <c r="ALX1041" s="721"/>
      <c r="ALY1041" s="721"/>
      <c r="ALZ1041" s="721"/>
      <c r="AMA1041" s="721"/>
      <c r="AMB1041" s="721"/>
      <c r="AMC1041" s="721"/>
      <c r="AMD1041" s="721"/>
      <c r="AME1041" s="721"/>
      <c r="AMF1041" s="721"/>
      <c r="AMG1041" s="721"/>
      <c r="AMH1041" s="721"/>
      <c r="AMI1041" s="721"/>
      <c r="AMJ1041" s="721"/>
      <c r="AMK1041" s="721"/>
      <c r="AML1041" s="721"/>
      <c r="AMM1041" s="721"/>
      <c r="AMN1041" s="721"/>
      <c r="AMO1041" s="721"/>
      <c r="AMP1041" s="721"/>
      <c r="AMQ1041" s="721"/>
      <c r="AMR1041" s="721"/>
      <c r="AMS1041" s="721"/>
      <c r="AMT1041" s="721"/>
      <c r="AMU1041" s="721"/>
      <c r="AMV1041" s="721"/>
      <c r="AMW1041" s="721"/>
      <c r="AMX1041" s="721"/>
      <c r="AMY1041" s="721"/>
      <c r="AMZ1041" s="721"/>
      <c r="ANA1041" s="721"/>
      <c r="ANB1041" s="721"/>
      <c r="ANC1041" s="721"/>
      <c r="AND1041" s="721"/>
      <c r="ANE1041" s="721"/>
      <c r="ANF1041" s="721"/>
      <c r="ANG1041" s="721"/>
      <c r="ANH1041" s="721"/>
      <c r="ANI1041" s="721"/>
      <c r="ANJ1041" s="721"/>
      <c r="ANK1041" s="721"/>
      <c r="ANL1041" s="721"/>
      <c r="ANM1041" s="721"/>
      <c r="ANN1041" s="721"/>
      <c r="ANO1041" s="721"/>
      <c r="ANP1041" s="721"/>
      <c r="ANQ1041" s="721"/>
      <c r="ANR1041" s="721"/>
      <c r="ANS1041" s="721"/>
      <c r="ANT1041" s="721"/>
      <c r="ANU1041" s="721"/>
      <c r="ANV1041" s="721"/>
      <c r="ANW1041" s="721"/>
      <c r="ANX1041" s="721"/>
      <c r="ANY1041" s="721"/>
      <c r="ANZ1041" s="721"/>
      <c r="AOA1041" s="721"/>
      <c r="AOB1041" s="721"/>
      <c r="AOC1041" s="721"/>
      <c r="AOD1041" s="721"/>
      <c r="AOE1041" s="721"/>
      <c r="AOF1041" s="721"/>
      <c r="AOG1041" s="721"/>
      <c r="AOH1041" s="721"/>
      <c r="AOI1041" s="721"/>
      <c r="AOJ1041" s="721"/>
      <c r="AOK1041" s="721"/>
      <c r="AOL1041" s="721"/>
      <c r="AOM1041" s="721"/>
      <c r="AON1041" s="721"/>
      <c r="AOO1041" s="721"/>
      <c r="AOP1041" s="721"/>
      <c r="AOQ1041" s="721"/>
      <c r="AOR1041" s="721"/>
      <c r="AOS1041" s="721"/>
      <c r="AOT1041" s="721"/>
      <c r="AOU1041" s="721"/>
      <c r="AOV1041" s="721"/>
      <c r="AOW1041" s="721"/>
      <c r="AOX1041" s="721"/>
      <c r="AOY1041" s="721"/>
      <c r="AOZ1041" s="721"/>
      <c r="APA1041" s="721"/>
      <c r="APB1041" s="721"/>
      <c r="APC1041" s="721"/>
      <c r="APD1041" s="721"/>
      <c r="APE1041" s="721"/>
      <c r="APF1041" s="721"/>
      <c r="APG1041" s="721"/>
      <c r="APH1041" s="721"/>
      <c r="API1041" s="721"/>
      <c r="APJ1041" s="721"/>
      <c r="APK1041" s="721"/>
      <c r="APL1041" s="721"/>
      <c r="APM1041" s="721"/>
      <c r="APN1041" s="721"/>
      <c r="APO1041" s="721"/>
      <c r="APP1041" s="721"/>
      <c r="APQ1041" s="721"/>
      <c r="APR1041" s="721"/>
      <c r="APS1041" s="721"/>
      <c r="APT1041" s="721"/>
      <c r="APU1041" s="721"/>
      <c r="APV1041" s="721"/>
      <c r="APW1041" s="721"/>
      <c r="APX1041" s="721"/>
      <c r="APY1041" s="721"/>
      <c r="APZ1041" s="721"/>
      <c r="AQA1041" s="721"/>
      <c r="AQB1041" s="721"/>
      <c r="AQC1041" s="721"/>
      <c r="AQD1041" s="721"/>
      <c r="AQE1041" s="721"/>
      <c r="AQF1041" s="721"/>
      <c r="AQG1041" s="721"/>
      <c r="AQH1041" s="721"/>
      <c r="AQI1041" s="721"/>
      <c r="AQJ1041" s="721"/>
      <c r="AQK1041" s="721"/>
      <c r="AQL1041" s="721"/>
      <c r="AQM1041" s="721"/>
      <c r="AQN1041" s="721"/>
      <c r="AQO1041" s="721"/>
      <c r="AQP1041" s="721"/>
      <c r="AQQ1041" s="721"/>
      <c r="AQR1041" s="721"/>
      <c r="AQS1041" s="721"/>
      <c r="AQT1041" s="721"/>
      <c r="AQU1041" s="721"/>
      <c r="AQV1041" s="721"/>
      <c r="AQW1041" s="721"/>
      <c r="AQX1041" s="721"/>
      <c r="AQY1041" s="721"/>
      <c r="AQZ1041" s="721"/>
      <c r="ARA1041" s="721"/>
      <c r="ARB1041" s="721"/>
      <c r="ARC1041" s="721"/>
      <c r="ARD1041" s="721"/>
      <c r="ARE1041" s="721"/>
      <c r="ARF1041" s="721"/>
      <c r="ARG1041" s="721"/>
      <c r="ARH1041" s="721"/>
      <c r="ARI1041" s="721"/>
      <c r="ARJ1041" s="721"/>
      <c r="ARK1041" s="721"/>
      <c r="ARL1041" s="721"/>
      <c r="ARM1041" s="721"/>
      <c r="ARN1041" s="721"/>
      <c r="ARO1041" s="721"/>
      <c r="ARP1041" s="721"/>
      <c r="ARQ1041" s="721"/>
      <c r="ARR1041" s="721"/>
      <c r="ARS1041" s="721"/>
      <c r="ART1041" s="721"/>
      <c r="ARU1041" s="721"/>
      <c r="ARV1041" s="721"/>
      <c r="ARW1041" s="721"/>
      <c r="ARX1041" s="721"/>
      <c r="ARY1041" s="721"/>
      <c r="ARZ1041" s="721"/>
      <c r="ASA1041" s="721"/>
      <c r="ASB1041" s="721"/>
      <c r="ASC1041" s="721"/>
      <c r="ASD1041" s="721"/>
      <c r="ASE1041" s="721"/>
      <c r="ASF1041" s="721"/>
      <c r="ASG1041" s="721"/>
      <c r="ASH1041" s="721"/>
      <c r="ASI1041" s="721"/>
      <c r="ASJ1041" s="721"/>
      <c r="ASK1041" s="721"/>
      <c r="ASL1041" s="721"/>
      <c r="ASM1041" s="721"/>
      <c r="ASN1041" s="721"/>
      <c r="ASO1041" s="721"/>
      <c r="ASP1041" s="721"/>
      <c r="ASQ1041" s="721"/>
      <c r="ASR1041" s="721"/>
      <c r="ASS1041" s="721"/>
      <c r="AST1041" s="721"/>
      <c r="ASU1041" s="721"/>
      <c r="ASV1041" s="721"/>
      <c r="ASW1041" s="721"/>
      <c r="ASX1041" s="721"/>
      <c r="ASY1041" s="721"/>
      <c r="ASZ1041" s="721"/>
      <c r="ATA1041" s="721"/>
      <c r="ATB1041" s="721"/>
      <c r="ATC1041" s="721"/>
      <c r="ATD1041" s="721"/>
      <c r="ATE1041" s="721"/>
      <c r="ATF1041" s="721"/>
      <c r="ATG1041" s="721"/>
      <c r="ATH1041" s="721"/>
      <c r="ATI1041" s="721"/>
      <c r="ATJ1041" s="721"/>
      <c r="ATK1041" s="721"/>
      <c r="ATL1041" s="721"/>
      <c r="ATM1041" s="721"/>
      <c r="ATN1041" s="721"/>
      <c r="ATO1041" s="721"/>
      <c r="ATP1041" s="721"/>
      <c r="ATQ1041" s="721"/>
      <c r="ATR1041" s="721"/>
      <c r="ATS1041" s="721"/>
      <c r="ATT1041" s="721"/>
      <c r="ATU1041" s="721"/>
      <c r="ATV1041" s="721"/>
      <c r="ATW1041" s="721"/>
      <c r="ATX1041" s="721"/>
      <c r="ATY1041" s="721"/>
      <c r="ATZ1041" s="721"/>
      <c r="AUA1041" s="721"/>
      <c r="AUB1041" s="721"/>
      <c r="AUC1041" s="721"/>
      <c r="AUD1041" s="721"/>
      <c r="AUE1041" s="721"/>
      <c r="AUF1041" s="721"/>
      <c r="AUG1041" s="721"/>
      <c r="AUH1041" s="721"/>
      <c r="AUI1041" s="721"/>
      <c r="AUJ1041" s="721"/>
      <c r="AUK1041" s="721"/>
      <c r="AUL1041" s="721"/>
      <c r="AUM1041" s="721"/>
      <c r="AUN1041" s="721"/>
      <c r="AUO1041" s="721"/>
      <c r="AUP1041" s="721"/>
      <c r="AUQ1041" s="721"/>
      <c r="AUR1041" s="721"/>
      <c r="AUS1041" s="721"/>
      <c r="AUT1041" s="721"/>
      <c r="AUU1041" s="721"/>
      <c r="AUV1041" s="721"/>
      <c r="AUW1041" s="721"/>
      <c r="AUX1041" s="721"/>
      <c r="AUY1041" s="721"/>
      <c r="AUZ1041" s="721"/>
      <c r="AVA1041" s="721"/>
      <c r="AVB1041" s="721"/>
      <c r="AVC1041" s="721"/>
      <c r="AVD1041" s="721"/>
      <c r="AVE1041" s="721"/>
      <c r="AVF1041" s="721"/>
      <c r="AVG1041" s="721"/>
      <c r="AVH1041" s="721"/>
      <c r="AVI1041" s="721"/>
      <c r="AVJ1041" s="721"/>
      <c r="AVK1041" s="721"/>
    </row>
    <row r="1042" spans="1:1259">
      <c r="A1042" s="716"/>
      <c r="B1042" s="736">
        <v>44666</v>
      </c>
      <c r="C1042" s="716"/>
      <c r="D1042" s="687" t="s">
        <v>3247</v>
      </c>
      <c r="E1042" s="676"/>
      <c r="F1042" s="698"/>
      <c r="G1042" s="703">
        <v>2022</v>
      </c>
      <c r="H1042" s="703"/>
      <c r="I1042" s="698" t="s">
        <v>1699</v>
      </c>
      <c r="J1042" s="699"/>
      <c r="K1042" s="700" t="s">
        <v>5399</v>
      </c>
      <c r="L1042" s="698" t="s">
        <v>3483</v>
      </c>
      <c r="M1042" s="701">
        <v>44621</v>
      </c>
      <c r="N1042" s="701">
        <v>44774</v>
      </c>
      <c r="O1042" s="701"/>
      <c r="P1042" s="699"/>
      <c r="Q1042" s="699"/>
      <c r="R1042" s="699"/>
      <c r="S1042" s="698" t="s">
        <v>2425</v>
      </c>
      <c r="T1042" s="698">
        <v>60</v>
      </c>
      <c r="U1042" s="698"/>
      <c r="V1042" s="698" t="s">
        <v>973</v>
      </c>
      <c r="W1042" s="698">
        <v>400</v>
      </c>
      <c r="X1042" s="702">
        <v>832</v>
      </c>
      <c r="Y1042" s="539">
        <f t="shared" si="48"/>
        <v>332800</v>
      </c>
      <c r="Z1042" s="680">
        <v>0.50856250000000003</v>
      </c>
      <c r="AA1042" s="681">
        <f t="shared" si="49"/>
        <v>169249.6</v>
      </c>
      <c r="AB1042" s="682"/>
      <c r="AC1042" s="683">
        <v>0</v>
      </c>
      <c r="AD1042" s="692"/>
      <c r="AE1042" s="684"/>
      <c r="AF1042" s="695">
        <f t="shared" si="50"/>
        <v>169249.6</v>
      </c>
      <c r="AG1042" s="676" t="s">
        <v>1073</v>
      </c>
      <c r="AH1042" s="676"/>
      <c r="AI1042" s="685" t="s">
        <v>2488</v>
      </c>
      <c r="AJ1042" s="676" t="s">
        <v>5398</v>
      </c>
      <c r="AK1042" s="696" t="s">
        <v>1121</v>
      </c>
      <c r="AL1042" s="676">
        <v>61611</v>
      </c>
      <c r="AM1042" s="676" t="s">
        <v>52</v>
      </c>
      <c r="AN1042" s="676"/>
      <c r="AO1042" s="676"/>
      <c r="AP1042" s="688"/>
      <c r="AQ1042" s="688" t="s">
        <v>37</v>
      </c>
      <c r="AR1042" s="688"/>
      <c r="AS1042" s="715"/>
      <c r="AT1042" s="715"/>
      <c r="AU1042" s="715"/>
      <c r="AV1042" s="680">
        <v>0.51</v>
      </c>
      <c r="AW1042" s="721"/>
      <c r="AX1042" s="721"/>
      <c r="AY1042" s="721"/>
      <c r="AZ1042" s="721"/>
      <c r="BA1042" s="721"/>
      <c r="BB1042" s="721"/>
      <c r="BC1042" s="721"/>
      <c r="BD1042" s="721"/>
      <c r="BE1042" s="721"/>
      <c r="BF1042" s="721"/>
      <c r="BG1042" s="721"/>
      <c r="BH1042" s="721"/>
      <c r="BI1042" s="721"/>
      <c r="BJ1042" s="721"/>
      <c r="BK1042" s="721"/>
      <c r="BL1042" s="721"/>
      <c r="BM1042" s="721"/>
      <c r="BN1042" s="721"/>
      <c r="BO1042" s="721"/>
      <c r="BP1042" s="721"/>
      <c r="BQ1042" s="721"/>
      <c r="BR1042" s="721"/>
      <c r="BS1042" s="721"/>
      <c r="BT1042" s="721"/>
      <c r="BU1042" s="721"/>
      <c r="BV1042" s="721"/>
      <c r="BW1042" s="721"/>
      <c r="BX1042" s="721"/>
      <c r="BY1042" s="721"/>
      <c r="BZ1042" s="721"/>
      <c r="CA1042" s="721"/>
      <c r="CB1042" s="721"/>
      <c r="CC1042" s="721"/>
      <c r="CD1042" s="721"/>
      <c r="CE1042" s="721"/>
      <c r="CF1042" s="721"/>
      <c r="CG1042" s="721"/>
      <c r="CH1042" s="721"/>
      <c r="CI1042" s="721"/>
      <c r="CJ1042" s="721"/>
      <c r="CK1042" s="721"/>
      <c r="CL1042" s="721"/>
      <c r="CM1042" s="721"/>
      <c r="CN1042" s="721"/>
      <c r="CO1042" s="721"/>
      <c r="CP1042" s="721"/>
      <c r="CQ1042" s="721"/>
      <c r="CR1042" s="721"/>
      <c r="CS1042" s="721"/>
      <c r="CT1042" s="721"/>
      <c r="CU1042" s="721"/>
      <c r="CV1042" s="721"/>
      <c r="CW1042" s="721"/>
      <c r="CX1042" s="721"/>
      <c r="CY1042" s="721"/>
      <c r="CZ1042" s="721"/>
      <c r="DA1042" s="721"/>
      <c r="DB1042" s="721"/>
      <c r="DC1042" s="721"/>
      <c r="DD1042" s="721"/>
      <c r="DE1042" s="721"/>
      <c r="DF1042" s="721"/>
      <c r="DG1042" s="721"/>
      <c r="DH1042" s="721"/>
      <c r="DI1042" s="721"/>
      <c r="DJ1042" s="721"/>
      <c r="DK1042" s="721"/>
      <c r="DL1042" s="721"/>
      <c r="DM1042" s="721"/>
      <c r="DN1042" s="721"/>
      <c r="DO1042" s="721"/>
      <c r="DP1042" s="721"/>
      <c r="DQ1042" s="721"/>
      <c r="DR1042" s="721"/>
      <c r="DS1042" s="721"/>
      <c r="DT1042" s="721"/>
      <c r="DU1042" s="721"/>
      <c r="DV1042" s="721"/>
      <c r="DW1042" s="721"/>
      <c r="DX1042" s="721"/>
      <c r="DY1042" s="721"/>
      <c r="DZ1042" s="721"/>
      <c r="EA1042" s="721"/>
      <c r="EB1042" s="721"/>
      <c r="EC1042" s="721"/>
      <c r="ED1042" s="721"/>
      <c r="EE1042" s="721"/>
      <c r="EF1042" s="721"/>
      <c r="EG1042" s="721"/>
      <c r="EH1042" s="721"/>
      <c r="EI1042" s="721"/>
      <c r="EJ1042" s="721"/>
      <c r="EK1042" s="721"/>
      <c r="EL1042" s="721"/>
      <c r="EM1042" s="721"/>
      <c r="EN1042" s="721"/>
      <c r="EO1042" s="721"/>
      <c r="EP1042" s="721"/>
      <c r="EQ1042" s="721"/>
      <c r="ER1042" s="721"/>
      <c r="ES1042" s="721"/>
      <c r="ET1042" s="721"/>
      <c r="EU1042" s="721"/>
      <c r="EV1042" s="721"/>
      <c r="EW1042" s="721"/>
      <c r="EX1042" s="721"/>
      <c r="EY1042" s="721"/>
      <c r="EZ1042" s="721"/>
      <c r="FA1042" s="721"/>
      <c r="FB1042" s="721"/>
      <c r="FC1042" s="721"/>
      <c r="FD1042" s="721"/>
      <c r="FE1042" s="721"/>
      <c r="FF1042" s="721"/>
      <c r="FG1042" s="721"/>
      <c r="FH1042" s="721"/>
      <c r="FI1042" s="721"/>
      <c r="FJ1042" s="721"/>
      <c r="FK1042" s="721"/>
      <c r="FL1042" s="721"/>
      <c r="FM1042" s="721"/>
      <c r="FN1042" s="721"/>
      <c r="FO1042" s="721"/>
      <c r="FP1042" s="721"/>
      <c r="FQ1042" s="721"/>
      <c r="FR1042" s="721"/>
      <c r="FS1042" s="721"/>
      <c r="FT1042" s="721"/>
      <c r="FU1042" s="721"/>
      <c r="FV1042" s="721"/>
      <c r="FW1042" s="721"/>
      <c r="FX1042" s="721"/>
      <c r="FY1042" s="721"/>
      <c r="FZ1042" s="721"/>
      <c r="GA1042" s="721"/>
      <c r="GB1042" s="721"/>
      <c r="GC1042" s="721"/>
      <c r="GD1042" s="721"/>
      <c r="GE1042" s="721"/>
      <c r="GF1042" s="721"/>
      <c r="GG1042" s="721"/>
      <c r="GH1042" s="721"/>
      <c r="GI1042" s="721"/>
      <c r="GJ1042" s="721"/>
      <c r="GK1042" s="721"/>
      <c r="GL1042" s="721"/>
      <c r="GM1042" s="721"/>
      <c r="GN1042" s="721"/>
      <c r="GO1042" s="721"/>
      <c r="GP1042" s="721"/>
      <c r="GQ1042" s="721"/>
      <c r="GR1042" s="721"/>
      <c r="GS1042" s="721"/>
      <c r="GT1042" s="721"/>
      <c r="GU1042" s="721"/>
      <c r="GV1042" s="721"/>
      <c r="GW1042" s="721"/>
      <c r="GX1042" s="721"/>
      <c r="GY1042" s="721"/>
      <c r="GZ1042" s="721"/>
      <c r="HA1042" s="721"/>
      <c r="HB1042" s="721"/>
      <c r="HC1042" s="721"/>
      <c r="HD1042" s="721"/>
      <c r="HE1042" s="721"/>
      <c r="HF1042" s="721"/>
      <c r="HG1042" s="721"/>
      <c r="HH1042" s="721"/>
      <c r="HI1042" s="721"/>
      <c r="HJ1042" s="721"/>
      <c r="HK1042" s="721"/>
      <c r="HL1042" s="721"/>
      <c r="HM1042" s="721"/>
      <c r="HN1042" s="721"/>
      <c r="HO1042" s="721"/>
      <c r="HP1042" s="721"/>
      <c r="HQ1042" s="721"/>
      <c r="HR1042" s="721"/>
      <c r="HS1042" s="721"/>
      <c r="HT1042" s="721"/>
      <c r="HU1042" s="721"/>
      <c r="HV1042" s="721"/>
      <c r="HW1042" s="721"/>
      <c r="HX1042" s="721"/>
      <c r="HY1042" s="721"/>
      <c r="HZ1042" s="721"/>
      <c r="IA1042" s="721"/>
      <c r="IB1042" s="721"/>
      <c r="IC1042" s="721"/>
      <c r="ID1042" s="721"/>
      <c r="IE1042" s="721"/>
      <c r="IF1042" s="721"/>
      <c r="IG1042" s="721"/>
      <c r="IH1042" s="721"/>
      <c r="II1042" s="721"/>
      <c r="IJ1042" s="721"/>
      <c r="IK1042" s="721"/>
      <c r="IL1042" s="721"/>
      <c r="IM1042" s="721"/>
      <c r="IN1042" s="721"/>
      <c r="IO1042" s="721"/>
      <c r="IP1042" s="721"/>
      <c r="IQ1042" s="721"/>
      <c r="IR1042" s="721"/>
      <c r="IS1042" s="721"/>
      <c r="IT1042" s="721"/>
      <c r="IU1042" s="721"/>
      <c r="IV1042" s="721"/>
      <c r="IW1042" s="721"/>
      <c r="IX1042" s="721"/>
      <c r="IY1042" s="721"/>
      <c r="IZ1042" s="721"/>
      <c r="JA1042" s="721"/>
      <c r="JB1042" s="721"/>
      <c r="JC1042" s="721"/>
      <c r="JD1042" s="721"/>
      <c r="JE1042" s="721"/>
      <c r="JF1042" s="721"/>
      <c r="JG1042" s="721"/>
      <c r="JH1042" s="721"/>
      <c r="JI1042" s="721"/>
      <c r="JJ1042" s="721"/>
      <c r="JK1042" s="721"/>
      <c r="JL1042" s="721"/>
      <c r="JM1042" s="721"/>
      <c r="JN1042" s="721"/>
      <c r="JO1042" s="721"/>
      <c r="JP1042" s="721"/>
      <c r="JQ1042" s="721"/>
      <c r="JR1042" s="721"/>
      <c r="JS1042" s="721"/>
      <c r="JT1042" s="721"/>
      <c r="JU1042" s="721"/>
      <c r="JV1042" s="721"/>
      <c r="JW1042" s="721"/>
      <c r="JX1042" s="721"/>
      <c r="JY1042" s="721"/>
      <c r="JZ1042" s="721"/>
      <c r="KA1042" s="721"/>
      <c r="KB1042" s="721"/>
      <c r="KC1042" s="721"/>
      <c r="KD1042" s="721"/>
      <c r="KE1042" s="721"/>
      <c r="KF1042" s="721"/>
      <c r="KG1042" s="721"/>
      <c r="KH1042" s="721"/>
      <c r="KI1042" s="721"/>
      <c r="KJ1042" s="721"/>
      <c r="KK1042" s="721"/>
      <c r="KL1042" s="721"/>
      <c r="KM1042" s="721"/>
      <c r="KN1042" s="721"/>
      <c r="KO1042" s="721"/>
      <c r="KP1042" s="721"/>
      <c r="KQ1042" s="721"/>
      <c r="KR1042" s="721"/>
      <c r="KS1042" s="721"/>
      <c r="KT1042" s="721"/>
      <c r="KU1042" s="721"/>
      <c r="KV1042" s="721"/>
      <c r="KW1042" s="721"/>
      <c r="KX1042" s="721"/>
      <c r="KY1042" s="721"/>
      <c r="KZ1042" s="721"/>
      <c r="LA1042" s="721"/>
      <c r="LB1042" s="721"/>
      <c r="LC1042" s="721"/>
      <c r="LD1042" s="721"/>
      <c r="LE1042" s="721"/>
      <c r="LF1042" s="721"/>
      <c r="LG1042" s="721"/>
      <c r="LH1042" s="721"/>
      <c r="LI1042" s="721"/>
      <c r="LJ1042" s="721"/>
      <c r="LK1042" s="721"/>
      <c r="LL1042" s="721"/>
      <c r="LM1042" s="721"/>
      <c r="LN1042" s="721"/>
      <c r="LO1042" s="721"/>
      <c r="LP1042" s="721"/>
      <c r="LQ1042" s="721"/>
      <c r="LR1042" s="721"/>
      <c r="LS1042" s="721"/>
      <c r="LT1042" s="721"/>
      <c r="LU1042" s="721"/>
      <c r="LV1042" s="721"/>
      <c r="LW1042" s="721"/>
      <c r="LX1042" s="721"/>
      <c r="LY1042" s="721"/>
      <c r="LZ1042" s="721"/>
      <c r="MA1042" s="721"/>
      <c r="MB1042" s="721"/>
      <c r="MC1042" s="721"/>
      <c r="MD1042" s="721"/>
      <c r="ME1042" s="721"/>
      <c r="MF1042" s="721"/>
      <c r="MG1042" s="721"/>
      <c r="MH1042" s="721"/>
      <c r="MI1042" s="721"/>
      <c r="MJ1042" s="721"/>
      <c r="MK1042" s="721"/>
      <c r="ML1042" s="721"/>
      <c r="MM1042" s="721"/>
      <c r="MN1042" s="721"/>
      <c r="MO1042" s="721"/>
      <c r="MP1042" s="721"/>
      <c r="MQ1042" s="721"/>
      <c r="MR1042" s="721"/>
      <c r="MS1042" s="721"/>
      <c r="MT1042" s="721"/>
      <c r="MU1042" s="721"/>
      <c r="MV1042" s="721"/>
      <c r="MW1042" s="721"/>
      <c r="MX1042" s="721"/>
      <c r="MY1042" s="721"/>
      <c r="MZ1042" s="721"/>
      <c r="NA1042" s="721"/>
      <c r="NB1042" s="721"/>
      <c r="NC1042" s="721"/>
      <c r="ND1042" s="721"/>
      <c r="NE1042" s="721"/>
      <c r="NF1042" s="721"/>
      <c r="NG1042" s="721"/>
      <c r="NH1042" s="721"/>
      <c r="NI1042" s="721"/>
      <c r="NJ1042" s="721"/>
      <c r="NK1042" s="721"/>
      <c r="NL1042" s="721"/>
      <c r="NM1042" s="721"/>
      <c r="NN1042" s="721"/>
      <c r="NO1042" s="721"/>
      <c r="NP1042" s="721"/>
      <c r="NQ1042" s="721"/>
      <c r="NR1042" s="721"/>
      <c r="NS1042" s="721"/>
      <c r="NT1042" s="721"/>
      <c r="NU1042" s="721"/>
      <c r="NV1042" s="721"/>
      <c r="NW1042" s="721"/>
      <c r="NX1042" s="721"/>
      <c r="NY1042" s="721"/>
      <c r="NZ1042" s="721"/>
      <c r="OA1042" s="721"/>
      <c r="OB1042" s="721"/>
      <c r="OC1042" s="721"/>
      <c r="OD1042" s="721"/>
      <c r="OE1042" s="721"/>
      <c r="OF1042" s="721"/>
      <c r="OG1042" s="721"/>
      <c r="OH1042" s="721"/>
      <c r="OI1042" s="721"/>
      <c r="OJ1042" s="721"/>
      <c r="OK1042" s="721"/>
      <c r="OL1042" s="721"/>
      <c r="OM1042" s="721"/>
      <c r="ON1042" s="721"/>
      <c r="OO1042" s="721"/>
      <c r="OP1042" s="721"/>
      <c r="OQ1042" s="721"/>
      <c r="OR1042" s="721"/>
      <c r="OS1042" s="721"/>
      <c r="OT1042" s="721"/>
      <c r="OU1042" s="721"/>
      <c r="OV1042" s="721"/>
      <c r="OW1042" s="721"/>
      <c r="OX1042" s="721"/>
      <c r="OY1042" s="721"/>
      <c r="OZ1042" s="721"/>
      <c r="PA1042" s="721"/>
      <c r="PB1042" s="721"/>
      <c r="PC1042" s="721"/>
      <c r="PD1042" s="721"/>
      <c r="PE1042" s="721"/>
      <c r="PF1042" s="721"/>
      <c r="PG1042" s="721"/>
      <c r="PH1042" s="721"/>
      <c r="PI1042" s="721"/>
      <c r="PJ1042" s="721"/>
      <c r="PK1042" s="721"/>
      <c r="PL1042" s="721"/>
      <c r="PM1042" s="721"/>
      <c r="PN1042" s="721"/>
      <c r="PO1042" s="721"/>
      <c r="PP1042" s="721"/>
      <c r="PQ1042" s="721"/>
      <c r="PR1042" s="721"/>
      <c r="PS1042" s="721"/>
      <c r="PT1042" s="721"/>
      <c r="PU1042" s="721"/>
      <c r="PV1042" s="721"/>
      <c r="PW1042" s="721"/>
      <c r="PX1042" s="721"/>
      <c r="PY1042" s="721"/>
      <c r="PZ1042" s="721"/>
      <c r="QA1042" s="721"/>
      <c r="QB1042" s="721"/>
      <c r="QC1042" s="721"/>
      <c r="QD1042" s="721"/>
      <c r="QE1042" s="721"/>
      <c r="QF1042" s="721"/>
      <c r="QG1042" s="721"/>
      <c r="QH1042" s="721"/>
      <c r="QI1042" s="721"/>
      <c r="QJ1042" s="721"/>
      <c r="QK1042" s="721"/>
      <c r="QL1042" s="721"/>
      <c r="QM1042" s="721"/>
      <c r="QN1042" s="721"/>
      <c r="QO1042" s="721"/>
      <c r="QP1042" s="721"/>
      <c r="QQ1042" s="721"/>
      <c r="QR1042" s="721"/>
      <c r="QS1042" s="721"/>
      <c r="QT1042" s="721"/>
      <c r="QU1042" s="721"/>
      <c r="QV1042" s="721"/>
      <c r="QW1042" s="721"/>
      <c r="QX1042" s="721"/>
      <c r="QY1042" s="721"/>
      <c r="QZ1042" s="721"/>
      <c r="RA1042" s="721"/>
      <c r="RB1042" s="721"/>
      <c r="RC1042" s="721"/>
      <c r="RD1042" s="721"/>
      <c r="RE1042" s="721"/>
      <c r="RF1042" s="721"/>
      <c r="RG1042" s="721"/>
      <c r="RH1042" s="721"/>
      <c r="RI1042" s="721"/>
      <c r="RJ1042" s="721"/>
      <c r="RK1042" s="721"/>
      <c r="RL1042" s="721"/>
      <c r="RM1042" s="721"/>
      <c r="RN1042" s="721"/>
      <c r="RO1042" s="721"/>
      <c r="RP1042" s="721"/>
      <c r="RQ1042" s="721"/>
      <c r="RR1042" s="721"/>
      <c r="RS1042" s="721"/>
      <c r="RT1042" s="721"/>
      <c r="RU1042" s="721"/>
      <c r="RV1042" s="721"/>
      <c r="RW1042" s="721"/>
      <c r="RX1042" s="721"/>
      <c r="RY1042" s="721"/>
      <c r="RZ1042" s="721"/>
      <c r="SA1042" s="721"/>
      <c r="SB1042" s="721"/>
      <c r="SC1042" s="721"/>
      <c r="SD1042" s="721"/>
      <c r="SE1042" s="721"/>
      <c r="SF1042" s="721"/>
      <c r="SG1042" s="721"/>
      <c r="SH1042" s="721"/>
      <c r="SI1042" s="721"/>
      <c r="SJ1042" s="721"/>
      <c r="SK1042" s="721"/>
      <c r="SL1042" s="721"/>
      <c r="SM1042" s="721"/>
      <c r="SN1042" s="721"/>
      <c r="SO1042" s="721"/>
      <c r="SP1042" s="721"/>
      <c r="SQ1042" s="721"/>
      <c r="SR1042" s="721"/>
      <c r="SS1042" s="721"/>
      <c r="ST1042" s="721"/>
      <c r="SU1042" s="721"/>
      <c r="SV1042" s="721"/>
      <c r="SW1042" s="721"/>
      <c r="SX1042" s="721"/>
      <c r="SY1042" s="721"/>
      <c r="SZ1042" s="721"/>
      <c r="TA1042" s="721"/>
      <c r="TB1042" s="721"/>
      <c r="TC1042" s="721"/>
      <c r="TD1042" s="721"/>
      <c r="TE1042" s="721"/>
      <c r="TF1042" s="721"/>
      <c r="TG1042" s="721"/>
      <c r="TH1042" s="721"/>
      <c r="TI1042" s="721"/>
      <c r="TJ1042" s="721"/>
      <c r="TK1042" s="721"/>
      <c r="TL1042" s="721"/>
      <c r="TM1042" s="721"/>
      <c r="TN1042" s="721"/>
      <c r="TO1042" s="721"/>
      <c r="TP1042" s="721"/>
      <c r="TQ1042" s="721"/>
      <c r="TR1042" s="721"/>
      <c r="TS1042" s="721"/>
      <c r="TT1042" s="721"/>
      <c r="TU1042" s="721"/>
      <c r="TV1042" s="721"/>
      <c r="TW1042" s="721"/>
      <c r="TX1042" s="721"/>
      <c r="TY1042" s="721"/>
      <c r="TZ1042" s="721"/>
      <c r="UA1042" s="721"/>
      <c r="UB1042" s="721"/>
      <c r="UC1042" s="721"/>
      <c r="UD1042" s="721"/>
      <c r="UE1042" s="721"/>
      <c r="UF1042" s="721"/>
      <c r="UG1042" s="721"/>
      <c r="UH1042" s="721"/>
      <c r="UI1042" s="721"/>
      <c r="UJ1042" s="721"/>
      <c r="UK1042" s="721"/>
      <c r="UL1042" s="721"/>
      <c r="UM1042" s="721"/>
      <c r="UN1042" s="721"/>
      <c r="UO1042" s="721"/>
      <c r="UP1042" s="721"/>
      <c r="UQ1042" s="721"/>
      <c r="UR1042" s="721"/>
      <c r="US1042" s="721"/>
      <c r="UT1042" s="721"/>
      <c r="UU1042" s="721"/>
      <c r="UV1042" s="721"/>
      <c r="UW1042" s="721"/>
      <c r="UX1042" s="721"/>
      <c r="UY1042" s="721"/>
      <c r="UZ1042" s="721"/>
      <c r="VA1042" s="721"/>
      <c r="VB1042" s="721"/>
      <c r="VC1042" s="721"/>
      <c r="VD1042" s="721"/>
      <c r="VE1042" s="721"/>
      <c r="VF1042" s="721"/>
      <c r="VG1042" s="721"/>
      <c r="VH1042" s="721"/>
      <c r="VI1042" s="721"/>
      <c r="VJ1042" s="721"/>
      <c r="VK1042" s="721"/>
      <c r="VL1042" s="721"/>
      <c r="VM1042" s="721"/>
      <c r="VN1042" s="721"/>
      <c r="VO1042" s="721"/>
      <c r="VP1042" s="721"/>
      <c r="VQ1042" s="721"/>
      <c r="VR1042" s="721"/>
      <c r="VS1042" s="721"/>
      <c r="VT1042" s="721"/>
      <c r="VU1042" s="721"/>
      <c r="VV1042" s="721"/>
      <c r="VW1042" s="721"/>
      <c r="VX1042" s="721"/>
      <c r="VY1042" s="721"/>
      <c r="VZ1042" s="721"/>
      <c r="WA1042" s="721"/>
      <c r="WB1042" s="721"/>
      <c r="WC1042" s="721"/>
      <c r="WD1042" s="721"/>
      <c r="WE1042" s="721"/>
      <c r="WF1042" s="721"/>
      <c r="WG1042" s="721"/>
      <c r="WH1042" s="721"/>
      <c r="WI1042" s="721"/>
      <c r="WJ1042" s="721"/>
      <c r="WK1042" s="721"/>
      <c r="WL1042" s="721"/>
      <c r="WM1042" s="721"/>
      <c r="WN1042" s="721"/>
      <c r="WO1042" s="721"/>
      <c r="WP1042" s="721"/>
      <c r="WQ1042" s="721"/>
      <c r="WR1042" s="721"/>
      <c r="WS1042" s="721"/>
      <c r="WT1042" s="721"/>
      <c r="WU1042" s="721"/>
      <c r="WV1042" s="721"/>
      <c r="WW1042" s="721"/>
      <c r="WX1042" s="721"/>
      <c r="WY1042" s="721"/>
      <c r="WZ1042" s="721"/>
      <c r="XA1042" s="721"/>
      <c r="XB1042" s="721"/>
      <c r="XC1042" s="721"/>
      <c r="XD1042" s="721"/>
      <c r="XE1042" s="721"/>
      <c r="XF1042" s="721"/>
      <c r="XG1042" s="721"/>
      <c r="XH1042" s="721"/>
      <c r="XI1042" s="721"/>
      <c r="XJ1042" s="721"/>
      <c r="XK1042" s="721"/>
      <c r="XL1042" s="721"/>
      <c r="XM1042" s="721"/>
      <c r="XN1042" s="721"/>
      <c r="XO1042" s="721"/>
      <c r="XP1042" s="721"/>
      <c r="XQ1042" s="721"/>
      <c r="XR1042" s="721"/>
      <c r="XS1042" s="721"/>
      <c r="XT1042" s="721"/>
      <c r="XU1042" s="721"/>
      <c r="XV1042" s="721"/>
      <c r="XW1042" s="721"/>
      <c r="XX1042" s="721"/>
      <c r="XY1042" s="721"/>
      <c r="XZ1042" s="721"/>
      <c r="YA1042" s="721"/>
      <c r="YB1042" s="721"/>
      <c r="YC1042" s="721"/>
      <c r="YD1042" s="721"/>
      <c r="YE1042" s="721"/>
      <c r="YF1042" s="721"/>
      <c r="YG1042" s="721"/>
      <c r="YH1042" s="721"/>
      <c r="YI1042" s="721"/>
      <c r="YJ1042" s="721"/>
      <c r="YK1042" s="721"/>
      <c r="YL1042" s="721"/>
      <c r="YM1042" s="721"/>
      <c r="YN1042" s="721"/>
      <c r="YO1042" s="721"/>
      <c r="YP1042" s="721"/>
      <c r="YQ1042" s="721"/>
      <c r="YR1042" s="721"/>
      <c r="YS1042" s="721"/>
      <c r="YT1042" s="721"/>
      <c r="YU1042" s="721"/>
      <c r="YV1042" s="721"/>
      <c r="YW1042" s="721"/>
      <c r="YX1042" s="721"/>
      <c r="YY1042" s="721"/>
      <c r="YZ1042" s="721"/>
      <c r="ZA1042" s="721"/>
      <c r="ZB1042" s="721"/>
      <c r="ZC1042" s="721"/>
      <c r="ZD1042" s="721"/>
      <c r="ZE1042" s="721"/>
      <c r="ZF1042" s="721"/>
      <c r="ZG1042" s="721"/>
      <c r="ZH1042" s="721"/>
      <c r="ZI1042" s="721"/>
      <c r="ZJ1042" s="721"/>
      <c r="ZK1042" s="721"/>
      <c r="ZL1042" s="721"/>
      <c r="ZM1042" s="721"/>
      <c r="ZN1042" s="721"/>
      <c r="ZO1042" s="721"/>
      <c r="ZP1042" s="721"/>
      <c r="ZQ1042" s="721"/>
      <c r="ZR1042" s="721"/>
      <c r="ZS1042" s="721"/>
      <c r="ZT1042" s="721"/>
      <c r="ZU1042" s="721"/>
      <c r="ZV1042" s="721"/>
      <c r="ZW1042" s="721"/>
      <c r="ZX1042" s="721"/>
      <c r="ZY1042" s="721"/>
      <c r="ZZ1042" s="721"/>
      <c r="AAA1042" s="721"/>
      <c r="AAB1042" s="721"/>
      <c r="AAC1042" s="721"/>
      <c r="AAD1042" s="721"/>
      <c r="AAE1042" s="721"/>
      <c r="AAF1042" s="721"/>
      <c r="AAG1042" s="721"/>
      <c r="AAH1042" s="721"/>
      <c r="AAI1042" s="721"/>
      <c r="AAJ1042" s="721"/>
      <c r="AAK1042" s="721"/>
      <c r="AAL1042" s="721"/>
      <c r="AAM1042" s="721"/>
      <c r="AAN1042" s="721"/>
      <c r="AAO1042" s="721"/>
      <c r="AAP1042" s="721"/>
      <c r="AAQ1042" s="721"/>
      <c r="AAR1042" s="721"/>
      <c r="AAS1042" s="721"/>
      <c r="AAT1042" s="721"/>
      <c r="AAU1042" s="721"/>
      <c r="AAV1042" s="721"/>
      <c r="AAW1042" s="721"/>
      <c r="AAX1042" s="721"/>
      <c r="AAY1042" s="721"/>
      <c r="AAZ1042" s="721"/>
      <c r="ABA1042" s="721"/>
      <c r="ABB1042" s="721"/>
      <c r="ABC1042" s="721"/>
      <c r="ABD1042" s="721"/>
      <c r="ABE1042" s="721"/>
      <c r="ABF1042" s="721"/>
      <c r="ABG1042" s="721"/>
      <c r="ABH1042" s="721"/>
      <c r="ABI1042" s="721"/>
      <c r="ABJ1042" s="721"/>
      <c r="ABK1042" s="721"/>
      <c r="ABL1042" s="721"/>
      <c r="ABM1042" s="721"/>
      <c r="ABN1042" s="721"/>
      <c r="ABO1042" s="721"/>
      <c r="ABP1042" s="721"/>
      <c r="ABQ1042" s="721"/>
      <c r="ABR1042" s="721"/>
      <c r="ABS1042" s="721"/>
      <c r="ABT1042" s="721"/>
      <c r="ABU1042" s="721"/>
      <c r="ABV1042" s="721"/>
      <c r="ABW1042" s="721"/>
      <c r="ABX1042" s="721"/>
      <c r="ABY1042" s="721"/>
      <c r="ABZ1042" s="721"/>
      <c r="ACA1042" s="721"/>
      <c r="ACB1042" s="721"/>
      <c r="ACC1042" s="721"/>
      <c r="ACD1042" s="721"/>
      <c r="ACE1042" s="721"/>
      <c r="ACF1042" s="721"/>
      <c r="ACG1042" s="721"/>
      <c r="ACH1042" s="721"/>
      <c r="ACI1042" s="721"/>
      <c r="ACJ1042" s="721"/>
      <c r="ACK1042" s="721"/>
      <c r="ACL1042" s="721"/>
      <c r="ACM1042" s="721"/>
      <c r="ACN1042" s="721"/>
      <c r="ACO1042" s="721"/>
      <c r="ACP1042" s="721"/>
      <c r="ACQ1042" s="721"/>
      <c r="ACR1042" s="721"/>
      <c r="ACS1042" s="721"/>
      <c r="ACT1042" s="721"/>
      <c r="ACU1042" s="721"/>
      <c r="ACV1042" s="721"/>
      <c r="ACW1042" s="721"/>
      <c r="ACX1042" s="721"/>
      <c r="ACY1042" s="721"/>
      <c r="ACZ1042" s="721"/>
      <c r="ADA1042" s="721"/>
      <c r="ADB1042" s="721"/>
      <c r="ADC1042" s="721"/>
      <c r="ADD1042" s="721"/>
      <c r="ADE1042" s="721"/>
      <c r="ADF1042" s="721"/>
      <c r="ADG1042" s="721"/>
      <c r="ADH1042" s="721"/>
      <c r="ADI1042" s="721"/>
      <c r="ADJ1042" s="721"/>
      <c r="ADK1042" s="721"/>
      <c r="ADL1042" s="721"/>
      <c r="ADM1042" s="721"/>
      <c r="ADN1042" s="721"/>
      <c r="ADO1042" s="721"/>
      <c r="ADP1042" s="721"/>
      <c r="ADQ1042" s="721"/>
      <c r="ADR1042" s="721"/>
      <c r="ADS1042" s="721"/>
      <c r="ADT1042" s="721"/>
      <c r="ADU1042" s="721"/>
      <c r="ADV1042" s="721"/>
      <c r="ADW1042" s="721"/>
      <c r="ADX1042" s="721"/>
      <c r="ADY1042" s="721"/>
      <c r="ADZ1042" s="721"/>
      <c r="AEA1042" s="721"/>
      <c r="AEB1042" s="721"/>
      <c r="AEC1042" s="721"/>
      <c r="AED1042" s="721"/>
      <c r="AEE1042" s="721"/>
      <c r="AEF1042" s="721"/>
      <c r="AEG1042" s="721"/>
      <c r="AEH1042" s="721"/>
      <c r="AEI1042" s="721"/>
      <c r="AEJ1042" s="721"/>
      <c r="AEK1042" s="721"/>
      <c r="AEL1042" s="721"/>
      <c r="AEM1042" s="721"/>
      <c r="AEN1042" s="721"/>
      <c r="AEO1042" s="721"/>
      <c r="AEP1042" s="721"/>
      <c r="AEQ1042" s="721"/>
      <c r="AER1042" s="721"/>
      <c r="AES1042" s="721"/>
      <c r="AET1042" s="721"/>
      <c r="AEU1042" s="721"/>
      <c r="AEV1042" s="721"/>
      <c r="AEW1042" s="721"/>
      <c r="AEX1042" s="721"/>
      <c r="AEY1042" s="721"/>
      <c r="AEZ1042" s="721"/>
      <c r="AFA1042" s="721"/>
      <c r="AFB1042" s="721"/>
      <c r="AFC1042" s="721"/>
      <c r="AFD1042" s="721"/>
      <c r="AFE1042" s="721"/>
      <c r="AFF1042" s="721"/>
      <c r="AFG1042" s="721"/>
      <c r="AFH1042" s="721"/>
      <c r="AFI1042" s="721"/>
      <c r="AFJ1042" s="721"/>
      <c r="AFK1042" s="721"/>
      <c r="AFL1042" s="721"/>
      <c r="AFM1042" s="721"/>
      <c r="AFN1042" s="721"/>
      <c r="AFO1042" s="721"/>
      <c r="AFP1042" s="721"/>
      <c r="AFQ1042" s="721"/>
      <c r="AFR1042" s="721"/>
      <c r="AFS1042" s="721"/>
      <c r="AFT1042" s="721"/>
      <c r="AFU1042" s="721"/>
      <c r="AFV1042" s="721"/>
      <c r="AFW1042" s="721"/>
      <c r="AFX1042" s="721"/>
      <c r="AFY1042" s="721"/>
      <c r="AFZ1042" s="721"/>
      <c r="AGA1042" s="721"/>
      <c r="AGB1042" s="721"/>
      <c r="AGC1042" s="721"/>
      <c r="AGD1042" s="721"/>
      <c r="AGE1042" s="721"/>
      <c r="AGF1042" s="721"/>
      <c r="AGG1042" s="721"/>
      <c r="AGH1042" s="721"/>
      <c r="AGI1042" s="721"/>
      <c r="AGJ1042" s="721"/>
      <c r="AGK1042" s="721"/>
      <c r="AGL1042" s="721"/>
      <c r="AGM1042" s="721"/>
      <c r="AGN1042" s="721"/>
      <c r="AGO1042" s="721"/>
      <c r="AGP1042" s="721"/>
      <c r="AGQ1042" s="721"/>
      <c r="AGR1042" s="721"/>
      <c r="AGS1042" s="721"/>
      <c r="AGT1042" s="721"/>
      <c r="AGU1042" s="721"/>
      <c r="AGV1042" s="721"/>
      <c r="AGW1042" s="721"/>
      <c r="AGX1042" s="721"/>
      <c r="AGY1042" s="721"/>
      <c r="AGZ1042" s="721"/>
      <c r="AHA1042" s="721"/>
      <c r="AHB1042" s="721"/>
      <c r="AHC1042" s="721"/>
      <c r="AHD1042" s="721"/>
      <c r="AHE1042" s="721"/>
      <c r="AHF1042" s="721"/>
      <c r="AHG1042" s="721"/>
      <c r="AHH1042" s="721"/>
      <c r="AHI1042" s="721"/>
      <c r="AHJ1042" s="721"/>
      <c r="AHK1042" s="721"/>
      <c r="AHL1042" s="721"/>
      <c r="AHM1042" s="721"/>
      <c r="AHN1042" s="721"/>
      <c r="AHO1042" s="721"/>
      <c r="AHP1042" s="721"/>
      <c r="AHQ1042" s="721"/>
      <c r="AHR1042" s="721"/>
      <c r="AHS1042" s="721"/>
      <c r="AHT1042" s="721"/>
      <c r="AHU1042" s="721"/>
      <c r="AHV1042" s="721"/>
      <c r="AHW1042" s="721"/>
      <c r="AHX1042" s="721"/>
      <c r="AHY1042" s="721"/>
      <c r="AHZ1042" s="721"/>
      <c r="AIA1042" s="721"/>
      <c r="AIB1042" s="721"/>
      <c r="AIC1042" s="721"/>
      <c r="AID1042" s="721"/>
      <c r="AIE1042" s="721"/>
      <c r="AIF1042" s="721"/>
      <c r="AIG1042" s="721"/>
      <c r="AIH1042" s="721"/>
      <c r="AII1042" s="721"/>
      <c r="AIJ1042" s="721"/>
      <c r="AIK1042" s="721"/>
      <c r="AIL1042" s="721"/>
      <c r="AIM1042" s="721"/>
      <c r="AIN1042" s="721"/>
      <c r="AIO1042" s="721"/>
      <c r="AIP1042" s="721"/>
      <c r="AIQ1042" s="721"/>
      <c r="AIR1042" s="721"/>
      <c r="AIS1042" s="721"/>
      <c r="AIT1042" s="721"/>
      <c r="AIU1042" s="721"/>
      <c r="AIV1042" s="721"/>
      <c r="AIW1042" s="721"/>
      <c r="AIX1042" s="721"/>
      <c r="AIY1042" s="721"/>
      <c r="AIZ1042" s="721"/>
      <c r="AJA1042" s="721"/>
      <c r="AJB1042" s="721"/>
      <c r="AJC1042" s="721"/>
      <c r="AJD1042" s="721"/>
      <c r="AJE1042" s="721"/>
      <c r="AJF1042" s="721"/>
      <c r="AJG1042" s="721"/>
      <c r="AJH1042" s="721"/>
      <c r="AJI1042" s="721"/>
      <c r="AJJ1042" s="721"/>
      <c r="AJK1042" s="721"/>
      <c r="AJL1042" s="721"/>
      <c r="AJM1042" s="721"/>
      <c r="AJN1042" s="721"/>
      <c r="AJO1042" s="721"/>
      <c r="AJP1042" s="721"/>
      <c r="AJQ1042" s="721"/>
      <c r="AJR1042" s="721"/>
      <c r="AJS1042" s="721"/>
      <c r="AJT1042" s="721"/>
      <c r="AJU1042" s="721"/>
      <c r="AJV1042" s="721"/>
      <c r="AJW1042" s="721"/>
      <c r="AJX1042" s="721"/>
      <c r="AJY1042" s="721"/>
      <c r="AJZ1042" s="721"/>
      <c r="AKA1042" s="721"/>
      <c r="AKB1042" s="721"/>
      <c r="AKC1042" s="721"/>
      <c r="AKD1042" s="721"/>
      <c r="AKE1042" s="721"/>
      <c r="AKF1042" s="721"/>
      <c r="AKG1042" s="721"/>
      <c r="AKH1042" s="721"/>
      <c r="AKI1042" s="721"/>
      <c r="AKJ1042" s="721"/>
      <c r="AKK1042" s="721"/>
      <c r="AKL1042" s="721"/>
      <c r="AKM1042" s="721"/>
      <c r="AKN1042" s="721"/>
      <c r="AKO1042" s="721"/>
      <c r="AKP1042" s="721"/>
      <c r="AKQ1042" s="721"/>
      <c r="AKR1042" s="721"/>
      <c r="AKS1042" s="721"/>
      <c r="AKT1042" s="721"/>
      <c r="AKU1042" s="721"/>
      <c r="AKV1042" s="721"/>
      <c r="AKW1042" s="721"/>
      <c r="AKX1042" s="721"/>
      <c r="AKY1042" s="721"/>
      <c r="AKZ1042" s="721"/>
      <c r="ALA1042" s="721"/>
      <c r="ALB1042" s="721"/>
      <c r="ALC1042" s="721"/>
      <c r="ALD1042" s="721"/>
      <c r="ALE1042" s="721"/>
      <c r="ALF1042" s="721"/>
      <c r="ALG1042" s="721"/>
      <c r="ALH1042" s="721"/>
      <c r="ALI1042" s="721"/>
      <c r="ALJ1042" s="721"/>
      <c r="ALK1042" s="721"/>
      <c r="ALL1042" s="721"/>
      <c r="ALM1042" s="721"/>
      <c r="ALN1042" s="721"/>
      <c r="ALO1042" s="721"/>
      <c r="ALP1042" s="721"/>
      <c r="ALQ1042" s="721"/>
      <c r="ALR1042" s="721"/>
      <c r="ALS1042" s="721"/>
      <c r="ALT1042" s="721"/>
      <c r="ALU1042" s="721"/>
      <c r="ALV1042" s="721"/>
      <c r="ALW1042" s="721"/>
      <c r="ALX1042" s="721"/>
      <c r="ALY1042" s="721"/>
      <c r="ALZ1042" s="721"/>
      <c r="AMA1042" s="721"/>
      <c r="AMB1042" s="721"/>
      <c r="AMC1042" s="721"/>
      <c r="AMD1042" s="721"/>
      <c r="AME1042" s="721"/>
      <c r="AMF1042" s="721"/>
      <c r="AMG1042" s="721"/>
      <c r="AMH1042" s="721"/>
      <c r="AMI1042" s="721"/>
      <c r="AMJ1042" s="721"/>
      <c r="AMK1042" s="721"/>
      <c r="AML1042" s="721"/>
      <c r="AMM1042" s="721"/>
      <c r="AMN1042" s="721"/>
      <c r="AMO1042" s="721"/>
      <c r="AMP1042" s="721"/>
      <c r="AMQ1042" s="721"/>
      <c r="AMR1042" s="721"/>
      <c r="AMS1042" s="721"/>
      <c r="AMT1042" s="721"/>
      <c r="AMU1042" s="721"/>
      <c r="AMV1042" s="721"/>
      <c r="AMW1042" s="721"/>
      <c r="AMX1042" s="721"/>
      <c r="AMY1042" s="721"/>
      <c r="AMZ1042" s="721"/>
      <c r="ANA1042" s="721"/>
      <c r="ANB1042" s="721"/>
      <c r="ANC1042" s="721"/>
      <c r="AND1042" s="721"/>
      <c r="ANE1042" s="721"/>
      <c r="ANF1042" s="721"/>
      <c r="ANG1042" s="721"/>
      <c r="ANH1042" s="721"/>
      <c r="ANI1042" s="721"/>
      <c r="ANJ1042" s="721"/>
      <c r="ANK1042" s="721"/>
      <c r="ANL1042" s="721"/>
      <c r="ANM1042" s="721"/>
      <c r="ANN1042" s="721"/>
      <c r="ANO1042" s="721"/>
      <c r="ANP1042" s="721"/>
      <c r="ANQ1042" s="721"/>
      <c r="ANR1042" s="721"/>
      <c r="ANS1042" s="721"/>
      <c r="ANT1042" s="721"/>
      <c r="ANU1042" s="721"/>
      <c r="ANV1042" s="721"/>
      <c r="ANW1042" s="721"/>
      <c r="ANX1042" s="721"/>
      <c r="ANY1042" s="721"/>
      <c r="ANZ1042" s="721"/>
      <c r="AOA1042" s="721"/>
      <c r="AOB1042" s="721"/>
      <c r="AOC1042" s="721"/>
      <c r="AOD1042" s="721"/>
      <c r="AOE1042" s="721"/>
      <c r="AOF1042" s="721"/>
      <c r="AOG1042" s="721"/>
      <c r="AOH1042" s="721"/>
      <c r="AOI1042" s="721"/>
      <c r="AOJ1042" s="721"/>
      <c r="AOK1042" s="721"/>
      <c r="AOL1042" s="721"/>
      <c r="AOM1042" s="721"/>
      <c r="AON1042" s="721"/>
      <c r="AOO1042" s="721"/>
      <c r="AOP1042" s="721"/>
      <c r="AOQ1042" s="721"/>
      <c r="AOR1042" s="721"/>
      <c r="AOS1042" s="721"/>
      <c r="AOT1042" s="721"/>
      <c r="AOU1042" s="721"/>
      <c r="AOV1042" s="721"/>
      <c r="AOW1042" s="721"/>
      <c r="AOX1042" s="721"/>
      <c r="AOY1042" s="721"/>
      <c r="AOZ1042" s="721"/>
      <c r="APA1042" s="721"/>
      <c r="APB1042" s="721"/>
      <c r="APC1042" s="721"/>
      <c r="APD1042" s="721"/>
      <c r="APE1042" s="721"/>
      <c r="APF1042" s="721"/>
      <c r="APG1042" s="721"/>
      <c r="APH1042" s="721"/>
      <c r="API1042" s="721"/>
      <c r="APJ1042" s="721"/>
      <c r="APK1042" s="721"/>
      <c r="APL1042" s="721"/>
      <c r="APM1042" s="721"/>
      <c r="APN1042" s="721"/>
      <c r="APO1042" s="721"/>
      <c r="APP1042" s="721"/>
      <c r="APQ1042" s="721"/>
      <c r="APR1042" s="721"/>
      <c r="APS1042" s="721"/>
      <c r="APT1042" s="721"/>
      <c r="APU1042" s="721"/>
      <c r="APV1042" s="721"/>
      <c r="APW1042" s="721"/>
      <c r="APX1042" s="721"/>
      <c r="APY1042" s="721"/>
      <c r="APZ1042" s="721"/>
      <c r="AQA1042" s="721"/>
      <c r="AQB1042" s="721"/>
      <c r="AQC1042" s="721"/>
      <c r="AQD1042" s="721"/>
      <c r="AQE1042" s="721"/>
      <c r="AQF1042" s="721"/>
      <c r="AQG1042" s="721"/>
      <c r="AQH1042" s="721"/>
      <c r="AQI1042" s="721"/>
      <c r="AQJ1042" s="721"/>
      <c r="AQK1042" s="721"/>
      <c r="AQL1042" s="721"/>
      <c r="AQM1042" s="721"/>
      <c r="AQN1042" s="721"/>
      <c r="AQO1042" s="721"/>
      <c r="AQP1042" s="721"/>
      <c r="AQQ1042" s="721"/>
      <c r="AQR1042" s="721"/>
      <c r="AQS1042" s="721"/>
      <c r="AQT1042" s="721"/>
      <c r="AQU1042" s="721"/>
      <c r="AQV1042" s="721"/>
      <c r="AQW1042" s="721"/>
      <c r="AQX1042" s="721"/>
      <c r="AQY1042" s="721"/>
      <c r="AQZ1042" s="721"/>
      <c r="ARA1042" s="721"/>
      <c r="ARB1042" s="721"/>
      <c r="ARC1042" s="721"/>
      <c r="ARD1042" s="721"/>
      <c r="ARE1042" s="721"/>
      <c r="ARF1042" s="721"/>
      <c r="ARG1042" s="721"/>
      <c r="ARH1042" s="721"/>
      <c r="ARI1042" s="721"/>
      <c r="ARJ1042" s="721"/>
      <c r="ARK1042" s="721"/>
      <c r="ARL1042" s="721"/>
      <c r="ARM1042" s="721"/>
      <c r="ARN1042" s="721"/>
      <c r="ARO1042" s="721"/>
      <c r="ARP1042" s="721"/>
      <c r="ARQ1042" s="721"/>
      <c r="ARR1042" s="721"/>
      <c r="ARS1042" s="721"/>
      <c r="ART1042" s="721"/>
      <c r="ARU1042" s="721"/>
      <c r="ARV1042" s="721"/>
      <c r="ARW1042" s="721"/>
      <c r="ARX1042" s="721"/>
      <c r="ARY1042" s="721"/>
      <c r="ARZ1042" s="721"/>
      <c r="ASA1042" s="721"/>
      <c r="ASB1042" s="721"/>
      <c r="ASC1042" s="721"/>
      <c r="ASD1042" s="721"/>
      <c r="ASE1042" s="721"/>
      <c r="ASF1042" s="721"/>
      <c r="ASG1042" s="721"/>
      <c r="ASH1042" s="721"/>
      <c r="ASI1042" s="721"/>
      <c r="ASJ1042" s="721"/>
      <c r="ASK1042" s="721"/>
      <c r="ASL1042" s="721"/>
      <c r="ASM1042" s="721"/>
      <c r="ASN1042" s="721"/>
      <c r="ASO1042" s="721"/>
      <c r="ASP1042" s="721"/>
      <c r="ASQ1042" s="721"/>
      <c r="ASR1042" s="721"/>
      <c r="ASS1042" s="721"/>
      <c r="AST1042" s="721"/>
      <c r="ASU1042" s="721"/>
      <c r="ASV1042" s="721"/>
      <c r="ASW1042" s="721"/>
      <c r="ASX1042" s="721"/>
      <c r="ASY1042" s="721"/>
      <c r="ASZ1042" s="721"/>
      <c r="ATA1042" s="721"/>
      <c r="ATB1042" s="721"/>
      <c r="ATC1042" s="721"/>
      <c r="ATD1042" s="721"/>
      <c r="ATE1042" s="721"/>
      <c r="ATF1042" s="721"/>
      <c r="ATG1042" s="721"/>
      <c r="ATH1042" s="721"/>
      <c r="ATI1042" s="721"/>
      <c r="ATJ1042" s="721"/>
      <c r="ATK1042" s="721"/>
      <c r="ATL1042" s="721"/>
      <c r="ATM1042" s="721"/>
      <c r="ATN1042" s="721"/>
      <c r="ATO1042" s="721"/>
      <c r="ATP1042" s="721"/>
      <c r="ATQ1042" s="721"/>
      <c r="ATR1042" s="721"/>
      <c r="ATS1042" s="721"/>
      <c r="ATT1042" s="721"/>
      <c r="ATU1042" s="721"/>
      <c r="ATV1042" s="721"/>
      <c r="ATW1042" s="721"/>
      <c r="ATX1042" s="721"/>
      <c r="ATY1042" s="721"/>
      <c r="ATZ1042" s="721"/>
      <c r="AUA1042" s="721"/>
      <c r="AUB1042" s="721"/>
      <c r="AUC1042" s="721"/>
      <c r="AUD1042" s="721"/>
      <c r="AUE1042" s="721"/>
      <c r="AUF1042" s="721"/>
      <c r="AUG1042" s="721"/>
      <c r="AUH1042" s="721"/>
      <c r="AUI1042" s="721"/>
      <c r="AUJ1042" s="721"/>
      <c r="AUK1042" s="721"/>
      <c r="AUL1042" s="721"/>
      <c r="AUM1042" s="721"/>
      <c r="AUN1042" s="721"/>
      <c r="AUO1042" s="721"/>
      <c r="AUP1042" s="721"/>
      <c r="AUQ1042" s="721"/>
      <c r="AUR1042" s="721"/>
      <c r="AUS1042" s="721"/>
      <c r="AUT1042" s="721"/>
      <c r="AUU1042" s="721"/>
      <c r="AUV1042" s="721"/>
      <c r="AUW1042" s="721"/>
      <c r="AUX1042" s="721"/>
      <c r="AUY1042" s="721"/>
      <c r="AUZ1042" s="721"/>
      <c r="AVA1042" s="721"/>
      <c r="AVB1042" s="721"/>
      <c r="AVC1042" s="721"/>
      <c r="AVD1042" s="721"/>
      <c r="AVE1042" s="721"/>
      <c r="AVF1042" s="721"/>
      <c r="AVG1042" s="721"/>
      <c r="AVH1042" s="721"/>
      <c r="AVI1042" s="721"/>
      <c r="AVJ1042" s="721"/>
      <c r="AVK1042" s="721"/>
    </row>
    <row r="1043" spans="1:1259">
      <c r="A1043" s="735"/>
      <c r="B1043" s="722">
        <v>44648</v>
      </c>
      <c r="C1043" s="674"/>
      <c r="D1043" s="687" t="s">
        <v>3247</v>
      </c>
      <c r="E1043" s="703" t="s">
        <v>3697</v>
      </c>
      <c r="F1043" s="703"/>
      <c r="G1043" s="703">
        <v>2022</v>
      </c>
      <c r="H1043" s="703"/>
      <c r="I1043" s="703" t="s">
        <v>1699</v>
      </c>
      <c r="J1043" s="704"/>
      <c r="K1043" s="705" t="s">
        <v>5096</v>
      </c>
      <c r="L1043" s="703" t="s">
        <v>3249</v>
      </c>
      <c r="M1043" s="706">
        <v>44644</v>
      </c>
      <c r="N1043" s="706">
        <v>44713</v>
      </c>
      <c r="O1043" s="706"/>
      <c r="P1043" s="704"/>
      <c r="Q1043" s="704"/>
      <c r="R1043" s="704"/>
      <c r="S1043" s="703" t="s">
        <v>2425</v>
      </c>
      <c r="T1043" s="703">
        <v>60</v>
      </c>
      <c r="U1043" s="703"/>
      <c r="V1043" s="703" t="s">
        <v>973</v>
      </c>
      <c r="W1043" s="703">
        <v>400</v>
      </c>
      <c r="X1043" s="707">
        <v>768</v>
      </c>
      <c r="Y1043" s="539">
        <f t="shared" si="48"/>
        <v>307200</v>
      </c>
      <c r="Z1043" s="680">
        <v>0.57999999999999996</v>
      </c>
      <c r="AA1043" s="681">
        <f t="shared" si="49"/>
        <v>178176</v>
      </c>
      <c r="AB1043" s="682"/>
      <c r="AC1043" s="683">
        <v>0</v>
      </c>
      <c r="AD1043" s="692"/>
      <c r="AE1043" s="684"/>
      <c r="AF1043" s="695">
        <f t="shared" si="50"/>
        <v>178176</v>
      </c>
      <c r="AG1043" s="676" t="s">
        <v>47</v>
      </c>
      <c r="AH1043" s="676"/>
      <c r="AI1043" s="685" t="s">
        <v>2420</v>
      </c>
      <c r="AJ1043" s="676" t="s">
        <v>3314</v>
      </c>
      <c r="AK1043" s="696" t="s">
        <v>1388</v>
      </c>
      <c r="AL1043" s="676">
        <v>22031</v>
      </c>
      <c r="AM1043" s="676" t="s">
        <v>52</v>
      </c>
      <c r="AN1043" s="676"/>
      <c r="AO1043" s="676"/>
      <c r="AP1043" s="688"/>
      <c r="AQ1043" s="688" t="s">
        <v>37</v>
      </c>
      <c r="AR1043" s="688"/>
      <c r="AS1043" s="697"/>
      <c r="AT1043" s="697"/>
      <c r="AU1043" s="674"/>
      <c r="AV1043" s="680">
        <v>0.55000000000000004</v>
      </c>
      <c r="AW1043" s="673"/>
      <c r="AX1043" s="673"/>
      <c r="AY1043" s="673"/>
      <c r="AZ1043" s="673"/>
      <c r="BA1043" s="673"/>
      <c r="BB1043" s="673"/>
      <c r="BC1043" s="673"/>
      <c r="BD1043" s="673"/>
      <c r="BE1043" s="673"/>
      <c r="BF1043" s="673"/>
      <c r="BG1043" s="673"/>
      <c r="BH1043" s="673"/>
      <c r="BI1043" s="673"/>
      <c r="BJ1043" s="673"/>
      <c r="BK1043" s="673"/>
      <c r="BL1043" s="673"/>
      <c r="BM1043" s="673"/>
      <c r="BN1043" s="673"/>
      <c r="BO1043" s="673"/>
      <c r="BP1043" s="673"/>
      <c r="BQ1043" s="673"/>
      <c r="BR1043" s="673"/>
      <c r="BS1043" s="673"/>
      <c r="BT1043" s="673"/>
      <c r="BU1043" s="673"/>
      <c r="BV1043" s="673"/>
      <c r="BW1043" s="673"/>
      <c r="BX1043" s="673"/>
      <c r="BY1043" s="673"/>
      <c r="BZ1043" s="673"/>
      <c r="CA1043" s="673"/>
      <c r="CB1043" s="673"/>
      <c r="CC1043" s="673"/>
      <c r="CD1043" s="673"/>
      <c r="CE1043" s="673"/>
      <c r="CF1043" s="673"/>
      <c r="CG1043" s="673"/>
      <c r="CH1043" s="673"/>
      <c r="CI1043" s="673"/>
      <c r="CJ1043" s="673"/>
      <c r="CK1043" s="673"/>
      <c r="CL1043" s="673"/>
      <c r="CM1043" s="673"/>
      <c r="CN1043" s="673"/>
      <c r="CO1043" s="673"/>
      <c r="CP1043" s="673"/>
      <c r="CQ1043" s="673"/>
      <c r="CR1043" s="673"/>
      <c r="CS1043" s="673"/>
      <c r="CT1043" s="673"/>
      <c r="CU1043" s="673"/>
      <c r="CV1043" s="673"/>
      <c r="CW1043" s="673"/>
      <c r="CX1043" s="673"/>
      <c r="CY1043" s="673"/>
      <c r="CZ1043" s="673"/>
      <c r="DA1043" s="673"/>
      <c r="DB1043" s="673"/>
      <c r="DC1043" s="673"/>
      <c r="DD1043" s="673"/>
      <c r="DE1043" s="673"/>
      <c r="DF1043" s="673"/>
      <c r="DG1043" s="673"/>
      <c r="DH1043" s="673"/>
      <c r="DI1043" s="673"/>
      <c r="DJ1043" s="673"/>
      <c r="DK1043" s="673"/>
      <c r="DL1043" s="673"/>
      <c r="DM1043" s="673"/>
      <c r="DN1043" s="673"/>
      <c r="DO1043" s="673"/>
      <c r="DP1043" s="673"/>
      <c r="DQ1043" s="673"/>
      <c r="DR1043" s="673"/>
      <c r="DS1043" s="673"/>
      <c r="DT1043" s="673"/>
      <c r="DU1043" s="673"/>
      <c r="DV1043" s="673"/>
      <c r="DW1043" s="673"/>
      <c r="DX1043" s="673"/>
      <c r="DY1043" s="673"/>
      <c r="DZ1043" s="673"/>
      <c r="EA1043" s="673"/>
      <c r="EB1043" s="673"/>
      <c r="EC1043" s="673"/>
      <c r="ED1043" s="673"/>
      <c r="EE1043" s="673"/>
      <c r="EF1043" s="673"/>
      <c r="EG1043" s="673"/>
      <c r="EH1043" s="673"/>
      <c r="EI1043" s="673"/>
      <c r="EJ1043" s="673"/>
      <c r="EK1043" s="673"/>
      <c r="EL1043" s="673"/>
      <c r="EM1043" s="673"/>
      <c r="EN1043" s="673"/>
      <c r="EO1043" s="673"/>
      <c r="EP1043" s="673"/>
      <c r="EQ1043" s="673"/>
      <c r="ER1043" s="673"/>
      <c r="ES1043" s="673"/>
      <c r="ET1043" s="673"/>
      <c r="EU1043" s="673"/>
      <c r="EV1043" s="673"/>
      <c r="EW1043" s="673"/>
      <c r="EX1043" s="673"/>
      <c r="EY1043" s="673"/>
      <c r="EZ1043" s="673"/>
      <c r="FA1043" s="673"/>
      <c r="FB1043" s="673"/>
      <c r="FC1043" s="673"/>
      <c r="FD1043" s="673"/>
      <c r="FE1043" s="673"/>
      <c r="FF1043" s="673"/>
      <c r="FG1043" s="673"/>
      <c r="FH1043" s="673"/>
      <c r="FI1043" s="673"/>
      <c r="FJ1043" s="673"/>
      <c r="FK1043" s="673"/>
      <c r="FL1043" s="673"/>
      <c r="FM1043" s="673"/>
      <c r="FN1043" s="673"/>
      <c r="FO1043" s="673"/>
      <c r="FP1043" s="673"/>
      <c r="FQ1043" s="673"/>
      <c r="FR1043" s="673"/>
      <c r="FS1043" s="673"/>
      <c r="FT1043" s="673"/>
      <c r="FU1043" s="673"/>
      <c r="FV1043" s="673"/>
      <c r="FW1043" s="673"/>
      <c r="FX1043" s="673"/>
      <c r="FY1043" s="673"/>
      <c r="FZ1043" s="673"/>
      <c r="GA1043" s="673"/>
      <c r="GB1043" s="673"/>
      <c r="GC1043" s="673"/>
      <c r="GD1043" s="673"/>
      <c r="GE1043" s="673"/>
      <c r="GF1043" s="673"/>
      <c r="GG1043" s="673"/>
      <c r="GH1043" s="673"/>
      <c r="GI1043" s="673"/>
      <c r="GJ1043" s="673"/>
      <c r="GK1043" s="673"/>
      <c r="GL1043" s="673"/>
      <c r="GM1043" s="673"/>
      <c r="GN1043" s="673"/>
      <c r="GO1043" s="673"/>
      <c r="GP1043" s="673"/>
      <c r="GQ1043" s="673"/>
      <c r="GR1043" s="673"/>
      <c r="GS1043" s="673"/>
      <c r="GT1043" s="673"/>
      <c r="GU1043" s="673"/>
      <c r="GV1043" s="673"/>
      <c r="GW1043" s="673"/>
      <c r="GX1043" s="673"/>
      <c r="GY1043" s="673"/>
      <c r="GZ1043" s="673"/>
      <c r="HA1043" s="673"/>
      <c r="HB1043" s="673"/>
      <c r="HC1043" s="673"/>
      <c r="HD1043" s="673"/>
      <c r="HE1043" s="673"/>
      <c r="HF1043" s="673"/>
      <c r="HG1043" s="673"/>
      <c r="HH1043" s="673"/>
      <c r="HI1043" s="673"/>
      <c r="HJ1043" s="673"/>
      <c r="HK1043" s="673"/>
      <c r="HL1043" s="673"/>
      <c r="HM1043" s="673"/>
      <c r="HN1043" s="673"/>
      <c r="HO1043" s="673"/>
      <c r="HP1043" s="673"/>
      <c r="HQ1043" s="673"/>
      <c r="HR1043" s="673"/>
      <c r="HS1043" s="673"/>
      <c r="HT1043" s="673"/>
      <c r="HU1043" s="673"/>
      <c r="HV1043" s="673"/>
      <c r="HW1043" s="673"/>
      <c r="HX1043" s="673"/>
      <c r="HY1043" s="673"/>
      <c r="HZ1043" s="673"/>
      <c r="IA1043" s="673"/>
      <c r="IB1043" s="673"/>
      <c r="IC1043" s="673"/>
      <c r="ID1043" s="673"/>
      <c r="IE1043" s="673"/>
      <c r="IF1043" s="673"/>
      <c r="IG1043" s="673"/>
      <c r="IH1043" s="673"/>
      <c r="II1043" s="673"/>
      <c r="IJ1043" s="673"/>
      <c r="IK1043" s="673"/>
      <c r="IL1043" s="673"/>
      <c r="IM1043" s="673"/>
      <c r="IN1043" s="673"/>
      <c r="IO1043" s="673"/>
      <c r="IP1043" s="673"/>
      <c r="IQ1043" s="673"/>
      <c r="IR1043" s="673"/>
      <c r="IS1043" s="673"/>
      <c r="IT1043" s="673"/>
      <c r="IU1043" s="673"/>
      <c r="IV1043" s="673"/>
      <c r="IW1043" s="673"/>
      <c r="IX1043" s="673"/>
      <c r="IY1043" s="673"/>
      <c r="IZ1043" s="673"/>
      <c r="JA1043" s="673"/>
      <c r="JB1043" s="673"/>
      <c r="JC1043" s="673"/>
      <c r="JD1043" s="673"/>
      <c r="JE1043" s="673"/>
      <c r="JF1043" s="673"/>
      <c r="JG1043" s="673"/>
      <c r="JH1043" s="673"/>
      <c r="JI1043" s="673"/>
      <c r="JJ1043" s="673"/>
      <c r="JK1043" s="673"/>
      <c r="JL1043" s="673"/>
      <c r="JM1043" s="673"/>
      <c r="JN1043" s="673"/>
      <c r="JO1043" s="673"/>
      <c r="JP1043" s="673"/>
      <c r="JQ1043" s="673"/>
      <c r="JR1043" s="673"/>
      <c r="JS1043" s="673"/>
      <c r="JT1043" s="673"/>
      <c r="JU1043" s="673"/>
      <c r="JV1043" s="673"/>
      <c r="JW1043" s="673"/>
      <c r="JX1043" s="673"/>
      <c r="JY1043" s="673"/>
      <c r="JZ1043" s="673"/>
      <c r="KA1043" s="673"/>
      <c r="KB1043" s="673"/>
      <c r="KC1043" s="673"/>
      <c r="KD1043" s="673"/>
      <c r="KE1043" s="673"/>
      <c r="KF1043" s="673"/>
      <c r="KG1043" s="673"/>
      <c r="KH1043" s="673"/>
      <c r="KI1043" s="673"/>
      <c r="KJ1043" s="673"/>
      <c r="KK1043" s="673"/>
      <c r="KL1043" s="673"/>
      <c r="KM1043" s="673"/>
      <c r="KN1043" s="673"/>
      <c r="KO1043" s="673"/>
      <c r="KP1043" s="673"/>
      <c r="KQ1043" s="673"/>
      <c r="KR1043" s="673"/>
      <c r="KS1043" s="673"/>
      <c r="KT1043" s="673"/>
      <c r="KU1043" s="673"/>
      <c r="KV1043" s="673"/>
      <c r="KW1043" s="673"/>
      <c r="KX1043" s="673"/>
      <c r="KY1043" s="673"/>
      <c r="KZ1043" s="673"/>
      <c r="LA1043" s="673"/>
      <c r="LB1043" s="673"/>
      <c r="LC1043" s="673"/>
      <c r="LD1043" s="673"/>
      <c r="LE1043" s="673"/>
      <c r="LF1043" s="673"/>
      <c r="LG1043" s="673"/>
      <c r="LH1043" s="673"/>
      <c r="LI1043" s="673"/>
      <c r="LJ1043" s="673"/>
      <c r="LK1043" s="673"/>
      <c r="LL1043" s="673"/>
      <c r="LM1043" s="673"/>
      <c r="LN1043" s="673"/>
      <c r="LO1043" s="673"/>
      <c r="LP1043" s="673"/>
      <c r="LQ1043" s="673"/>
      <c r="LR1043" s="673"/>
      <c r="LS1043" s="673"/>
      <c r="LT1043" s="673"/>
      <c r="LU1043" s="673"/>
      <c r="LV1043" s="673"/>
      <c r="LW1043" s="673"/>
      <c r="LX1043" s="673"/>
      <c r="LY1043" s="673"/>
      <c r="LZ1043" s="673"/>
      <c r="MA1043" s="673"/>
      <c r="MB1043" s="673"/>
      <c r="MC1043" s="673"/>
      <c r="MD1043" s="673"/>
      <c r="ME1043" s="673"/>
      <c r="MF1043" s="673"/>
      <c r="MG1043" s="673"/>
      <c r="MH1043" s="673"/>
      <c r="MI1043" s="673"/>
      <c r="MJ1043" s="673"/>
      <c r="MK1043" s="673"/>
      <c r="ML1043" s="673"/>
      <c r="MM1043" s="673"/>
      <c r="MN1043" s="673"/>
      <c r="MO1043" s="673"/>
      <c r="MP1043" s="673"/>
      <c r="MQ1043" s="673"/>
      <c r="MR1043" s="673"/>
      <c r="MS1043" s="673"/>
      <c r="MT1043" s="673"/>
      <c r="MU1043" s="673"/>
      <c r="MV1043" s="673"/>
      <c r="MW1043" s="673"/>
      <c r="MX1043" s="673"/>
      <c r="MY1043" s="673"/>
      <c r="MZ1043" s="673"/>
      <c r="NA1043" s="673"/>
      <c r="NB1043" s="673"/>
      <c r="NC1043" s="673"/>
      <c r="ND1043" s="673"/>
      <c r="NE1043" s="673"/>
      <c r="NF1043" s="673"/>
      <c r="NG1043" s="673"/>
      <c r="NH1043" s="673"/>
      <c r="NI1043" s="673"/>
      <c r="NJ1043" s="673"/>
      <c r="NK1043" s="673"/>
      <c r="NL1043" s="673"/>
      <c r="NM1043" s="673"/>
      <c r="NN1043" s="673"/>
      <c r="NO1043" s="673"/>
      <c r="NP1043" s="673"/>
      <c r="NQ1043" s="673"/>
      <c r="NR1043" s="673"/>
      <c r="NS1043" s="673"/>
      <c r="NT1043" s="673"/>
      <c r="NU1043" s="673"/>
      <c r="NV1043" s="673"/>
      <c r="NW1043" s="673"/>
      <c r="NX1043" s="673"/>
      <c r="NY1043" s="673"/>
      <c r="NZ1043" s="673"/>
      <c r="OA1043" s="673"/>
      <c r="OB1043" s="673"/>
      <c r="OC1043" s="673"/>
      <c r="OD1043" s="673"/>
      <c r="OE1043" s="673"/>
      <c r="OF1043" s="673"/>
      <c r="OG1043" s="673"/>
      <c r="OH1043" s="673"/>
      <c r="OI1043" s="673"/>
      <c r="OJ1043" s="673"/>
      <c r="OK1043" s="673"/>
      <c r="OL1043" s="673"/>
      <c r="OM1043" s="673"/>
      <c r="ON1043" s="673"/>
      <c r="OO1043" s="673"/>
      <c r="OP1043" s="673"/>
      <c r="OQ1043" s="673"/>
      <c r="OR1043" s="673"/>
      <c r="OS1043" s="673"/>
      <c r="OT1043" s="673"/>
      <c r="OU1043" s="673"/>
      <c r="OV1043" s="673"/>
      <c r="OW1043" s="673"/>
      <c r="OX1043" s="673"/>
      <c r="OY1043" s="673"/>
      <c r="OZ1043" s="673"/>
      <c r="PA1043" s="673"/>
      <c r="PB1043" s="673"/>
      <c r="PC1043" s="673"/>
      <c r="PD1043" s="673"/>
      <c r="PE1043" s="673"/>
      <c r="PF1043" s="673"/>
      <c r="PG1043" s="673"/>
      <c r="PH1043" s="673"/>
      <c r="PI1043" s="673"/>
      <c r="PJ1043" s="673"/>
      <c r="PK1043" s="673"/>
      <c r="PL1043" s="673"/>
      <c r="PM1043" s="673"/>
      <c r="PN1043" s="673"/>
      <c r="PO1043" s="673"/>
      <c r="PP1043" s="673"/>
      <c r="PQ1043" s="673"/>
      <c r="PR1043" s="673"/>
      <c r="PS1043" s="673"/>
      <c r="PT1043" s="673"/>
      <c r="PU1043" s="673"/>
      <c r="PV1043" s="673"/>
      <c r="PW1043" s="673"/>
      <c r="PX1043" s="673"/>
      <c r="PY1043" s="673"/>
      <c r="PZ1043" s="673"/>
      <c r="QA1043" s="673"/>
      <c r="QB1043" s="673"/>
      <c r="QC1043" s="673"/>
      <c r="QD1043" s="673"/>
      <c r="QE1043" s="673"/>
      <c r="QF1043" s="673"/>
      <c r="QG1043" s="673"/>
      <c r="QH1043" s="673"/>
      <c r="QI1043" s="673"/>
      <c r="QJ1043" s="673"/>
      <c r="QK1043" s="673"/>
      <c r="QL1043" s="673"/>
      <c r="QM1043" s="673"/>
      <c r="QN1043" s="673"/>
      <c r="QO1043" s="673"/>
      <c r="QP1043" s="673"/>
      <c r="QQ1043" s="673"/>
      <c r="QR1043" s="673"/>
      <c r="QS1043" s="673"/>
      <c r="QT1043" s="673"/>
      <c r="QU1043" s="673"/>
      <c r="QV1043" s="673"/>
      <c r="QW1043" s="673"/>
      <c r="QX1043" s="673"/>
      <c r="QY1043" s="673"/>
      <c r="QZ1043" s="673"/>
      <c r="RA1043" s="673"/>
      <c r="RB1043" s="673"/>
      <c r="RC1043" s="673"/>
      <c r="RD1043" s="673"/>
      <c r="RE1043" s="673"/>
      <c r="RF1043" s="673"/>
      <c r="RG1043" s="673"/>
      <c r="RH1043" s="673"/>
      <c r="RI1043" s="673"/>
      <c r="RJ1043" s="673"/>
      <c r="RK1043" s="673"/>
      <c r="RL1043" s="673"/>
      <c r="RM1043" s="673"/>
      <c r="RN1043" s="673"/>
      <c r="RO1043" s="673"/>
      <c r="RP1043" s="673"/>
      <c r="RQ1043" s="673"/>
      <c r="RR1043" s="673"/>
      <c r="RS1043" s="673"/>
      <c r="RT1043" s="673"/>
      <c r="RU1043" s="673"/>
      <c r="RV1043" s="673"/>
      <c r="RW1043" s="673"/>
      <c r="RX1043" s="673"/>
      <c r="RY1043" s="673"/>
      <c r="RZ1043" s="673"/>
      <c r="SA1043" s="673"/>
      <c r="SB1043" s="673"/>
      <c r="SC1043" s="673"/>
      <c r="SD1043" s="673"/>
      <c r="SE1043" s="673"/>
      <c r="SF1043" s="673"/>
      <c r="SG1043" s="673"/>
      <c r="SH1043" s="673"/>
      <c r="SI1043" s="673"/>
      <c r="SJ1043" s="673"/>
      <c r="SK1043" s="673"/>
      <c r="SL1043" s="673"/>
      <c r="SM1043" s="673"/>
      <c r="SN1043" s="673"/>
      <c r="SO1043" s="673"/>
      <c r="SP1043" s="673"/>
      <c r="SQ1043" s="673"/>
      <c r="SR1043" s="673"/>
      <c r="SS1043" s="673"/>
      <c r="ST1043" s="673"/>
      <c r="SU1043" s="673"/>
      <c r="SV1043" s="673"/>
      <c r="SW1043" s="673"/>
      <c r="SX1043" s="673"/>
      <c r="SY1043" s="673"/>
      <c r="SZ1043" s="673"/>
      <c r="TA1043" s="673"/>
      <c r="TB1043" s="673"/>
      <c r="TC1043" s="673"/>
      <c r="TD1043" s="673"/>
      <c r="TE1043" s="673"/>
      <c r="TF1043" s="673"/>
      <c r="TG1043" s="673"/>
      <c r="TH1043" s="673"/>
      <c r="TI1043" s="673"/>
      <c r="TJ1043" s="673"/>
      <c r="TK1043" s="673"/>
      <c r="TL1043" s="673"/>
      <c r="TM1043" s="673"/>
      <c r="TN1043" s="673"/>
      <c r="TO1043" s="673"/>
      <c r="TP1043" s="673"/>
      <c r="TQ1043" s="673"/>
      <c r="TR1043" s="673"/>
      <c r="TS1043" s="673"/>
      <c r="TT1043" s="673"/>
      <c r="TU1043" s="673"/>
      <c r="TV1043" s="673"/>
      <c r="TW1043" s="673"/>
      <c r="TX1043" s="673"/>
      <c r="TY1043" s="673"/>
      <c r="TZ1043" s="673"/>
      <c r="UA1043" s="673"/>
      <c r="UB1043" s="673"/>
      <c r="UC1043" s="673"/>
      <c r="UD1043" s="673"/>
      <c r="UE1043" s="673"/>
      <c r="UF1043" s="673"/>
      <c r="UG1043" s="673"/>
      <c r="UH1043" s="673"/>
      <c r="UI1043" s="673"/>
      <c r="UJ1043" s="673"/>
      <c r="UK1043" s="673"/>
      <c r="UL1043" s="673"/>
      <c r="UM1043" s="673"/>
      <c r="UN1043" s="673"/>
      <c r="UO1043" s="673"/>
      <c r="UP1043" s="673"/>
      <c r="UQ1043" s="673"/>
      <c r="UR1043" s="673"/>
      <c r="US1043" s="673"/>
      <c r="UT1043" s="673"/>
      <c r="UU1043" s="673"/>
      <c r="UV1043" s="673"/>
      <c r="UW1043" s="673"/>
      <c r="UX1043" s="673"/>
      <c r="UY1043" s="673"/>
      <c r="UZ1043" s="673"/>
      <c r="VA1043" s="673"/>
      <c r="VB1043" s="673"/>
      <c r="VC1043" s="673"/>
      <c r="VD1043" s="673"/>
      <c r="VE1043" s="673"/>
      <c r="VF1043" s="673"/>
      <c r="VG1043" s="673"/>
      <c r="VH1043" s="673"/>
      <c r="VI1043" s="673"/>
      <c r="VJ1043" s="673"/>
      <c r="VK1043" s="673"/>
      <c r="VL1043" s="673"/>
      <c r="VM1043" s="673"/>
      <c r="VN1043" s="673"/>
      <c r="VO1043" s="673"/>
      <c r="VP1043" s="673"/>
      <c r="VQ1043" s="673"/>
      <c r="VR1043" s="673"/>
      <c r="VS1043" s="673"/>
      <c r="VT1043" s="673"/>
      <c r="VU1043" s="673"/>
      <c r="VV1043" s="673"/>
      <c r="VW1043" s="673"/>
      <c r="VX1043" s="673"/>
      <c r="VY1043" s="673"/>
      <c r="VZ1043" s="673"/>
      <c r="WA1043" s="673"/>
      <c r="WB1043" s="673"/>
      <c r="WC1043" s="673"/>
      <c r="WD1043" s="673"/>
      <c r="WE1043" s="673"/>
      <c r="WF1043" s="673"/>
      <c r="WG1043" s="673"/>
      <c r="WH1043" s="673"/>
      <c r="WI1043" s="673"/>
      <c r="WJ1043" s="673"/>
      <c r="WK1043" s="673"/>
      <c r="WL1043" s="673"/>
      <c r="WM1043" s="673"/>
      <c r="WN1043" s="673"/>
      <c r="WO1043" s="673"/>
      <c r="WP1043" s="673"/>
      <c r="WQ1043" s="673"/>
      <c r="WR1043" s="673"/>
      <c r="WS1043" s="673"/>
      <c r="WT1043" s="673"/>
      <c r="WU1043" s="673"/>
      <c r="WV1043" s="673"/>
      <c r="WW1043" s="673"/>
      <c r="WX1043" s="673"/>
      <c r="WY1043" s="673"/>
      <c r="WZ1043" s="673"/>
      <c r="XA1043" s="673"/>
      <c r="XB1043" s="673"/>
      <c r="XC1043" s="673"/>
      <c r="XD1043" s="673"/>
      <c r="XE1043" s="673"/>
      <c r="XF1043" s="673"/>
      <c r="XG1043" s="673"/>
      <c r="XH1043" s="673"/>
      <c r="XI1043" s="673"/>
      <c r="XJ1043" s="673"/>
      <c r="XK1043" s="673"/>
      <c r="XL1043" s="673"/>
      <c r="XM1043" s="673"/>
      <c r="XN1043" s="673"/>
      <c r="XO1043" s="673"/>
      <c r="XP1043" s="673"/>
      <c r="XQ1043" s="673"/>
      <c r="XR1043" s="673"/>
      <c r="XS1043" s="673"/>
      <c r="XT1043" s="673"/>
      <c r="XU1043" s="673"/>
      <c r="XV1043" s="673"/>
      <c r="XW1043" s="673"/>
      <c r="XX1043" s="673"/>
      <c r="XY1043" s="673"/>
      <c r="XZ1043" s="673"/>
      <c r="YA1043" s="673"/>
      <c r="YB1043" s="673"/>
      <c r="YC1043" s="673"/>
      <c r="YD1043" s="673"/>
      <c r="YE1043" s="673"/>
      <c r="YF1043" s="673"/>
      <c r="YG1043" s="673"/>
      <c r="YH1043" s="673"/>
      <c r="YI1043" s="673"/>
      <c r="YJ1043" s="673"/>
      <c r="YK1043" s="673"/>
      <c r="YL1043" s="673"/>
      <c r="YM1043" s="673"/>
      <c r="YN1043" s="673"/>
      <c r="YO1043" s="673"/>
      <c r="YP1043" s="673"/>
      <c r="YQ1043" s="673"/>
      <c r="YR1043" s="673"/>
      <c r="YS1043" s="673"/>
      <c r="YT1043" s="673"/>
      <c r="YU1043" s="673"/>
      <c r="YV1043" s="673"/>
      <c r="YW1043" s="673"/>
      <c r="YX1043" s="673"/>
      <c r="YY1043" s="673"/>
      <c r="YZ1043" s="673"/>
      <c r="ZA1043" s="673"/>
      <c r="ZB1043" s="673"/>
      <c r="ZC1043" s="673"/>
      <c r="ZD1043" s="673"/>
      <c r="ZE1043" s="673"/>
      <c r="ZF1043" s="673"/>
      <c r="ZG1043" s="673"/>
      <c r="ZH1043" s="673"/>
      <c r="ZI1043" s="673"/>
      <c r="ZJ1043" s="673"/>
      <c r="ZK1043" s="673"/>
      <c r="ZL1043" s="673"/>
      <c r="ZM1043" s="673"/>
      <c r="ZN1043" s="673"/>
      <c r="ZO1043" s="673"/>
      <c r="ZP1043" s="673"/>
      <c r="ZQ1043" s="673"/>
      <c r="ZR1043" s="673"/>
      <c r="ZS1043" s="673"/>
      <c r="ZT1043" s="673"/>
      <c r="ZU1043" s="673"/>
      <c r="ZV1043" s="673"/>
      <c r="ZW1043" s="673"/>
      <c r="ZX1043" s="673"/>
      <c r="ZY1043" s="673"/>
      <c r="ZZ1043" s="673"/>
      <c r="AAA1043" s="673"/>
      <c r="AAB1043" s="673"/>
      <c r="AAC1043" s="673"/>
      <c r="AAD1043" s="673"/>
      <c r="AAE1043" s="673"/>
      <c r="AAF1043" s="673"/>
      <c r="AAG1043" s="673"/>
      <c r="AAH1043" s="673"/>
      <c r="AAI1043" s="673"/>
      <c r="AAJ1043" s="673"/>
      <c r="AAK1043" s="673"/>
      <c r="AAL1043" s="673"/>
      <c r="AAM1043" s="673"/>
      <c r="AAN1043" s="673"/>
      <c r="AAO1043" s="673"/>
      <c r="AAP1043" s="673"/>
      <c r="AAQ1043" s="673"/>
      <c r="AAR1043" s="673"/>
      <c r="AAS1043" s="673"/>
      <c r="AAT1043" s="673"/>
      <c r="AAU1043" s="673"/>
      <c r="AAV1043" s="673"/>
      <c r="AAW1043" s="673"/>
      <c r="AAX1043" s="673"/>
      <c r="AAY1043" s="673"/>
      <c r="AAZ1043" s="673"/>
      <c r="ABA1043" s="673"/>
      <c r="ABB1043" s="673"/>
      <c r="ABC1043" s="673"/>
      <c r="ABD1043" s="673"/>
      <c r="ABE1043" s="673"/>
      <c r="ABF1043" s="673"/>
      <c r="ABG1043" s="673"/>
      <c r="ABH1043" s="673"/>
      <c r="ABI1043" s="673"/>
      <c r="ABJ1043" s="673"/>
      <c r="ABK1043" s="673"/>
      <c r="ABL1043" s="673"/>
      <c r="ABM1043" s="673"/>
      <c r="ABN1043" s="673"/>
      <c r="ABO1043" s="673"/>
      <c r="ABP1043" s="673"/>
      <c r="ABQ1043" s="673"/>
      <c r="ABR1043" s="673"/>
      <c r="ABS1043" s="673"/>
      <c r="ABT1043" s="673"/>
      <c r="ABU1043" s="673"/>
      <c r="ABV1043" s="673"/>
      <c r="ABW1043" s="673"/>
      <c r="ABX1043" s="673"/>
      <c r="ABY1043" s="673"/>
      <c r="ABZ1043" s="673"/>
      <c r="ACA1043" s="673"/>
      <c r="ACB1043" s="673"/>
      <c r="ACC1043" s="673"/>
      <c r="ACD1043" s="673"/>
      <c r="ACE1043" s="673"/>
      <c r="ACF1043" s="673"/>
      <c r="ACG1043" s="673"/>
      <c r="ACH1043" s="673"/>
      <c r="ACI1043" s="673"/>
      <c r="ACJ1043" s="673"/>
      <c r="ACK1043" s="673"/>
      <c r="ACL1043" s="673"/>
      <c r="ACM1043" s="673"/>
      <c r="ACN1043" s="673"/>
      <c r="ACO1043" s="673"/>
      <c r="ACP1043" s="673"/>
      <c r="ACQ1043" s="673"/>
      <c r="ACR1043" s="673"/>
      <c r="ACS1043" s="673"/>
      <c r="ACT1043" s="673"/>
      <c r="ACU1043" s="673"/>
      <c r="ACV1043" s="673"/>
      <c r="ACW1043" s="673"/>
      <c r="ACX1043" s="673"/>
      <c r="ACY1043" s="673"/>
      <c r="ACZ1043" s="673"/>
      <c r="ADA1043" s="673"/>
      <c r="ADB1043" s="673"/>
      <c r="ADC1043" s="673"/>
      <c r="ADD1043" s="673"/>
      <c r="ADE1043" s="673"/>
      <c r="ADF1043" s="673"/>
      <c r="ADG1043" s="673"/>
      <c r="ADH1043" s="673"/>
      <c r="ADI1043" s="673"/>
      <c r="ADJ1043" s="673"/>
      <c r="ADK1043" s="673"/>
      <c r="ADL1043" s="673"/>
      <c r="ADM1043" s="673"/>
      <c r="ADN1043" s="673"/>
      <c r="ADO1043" s="673"/>
      <c r="ADP1043" s="673"/>
      <c r="ADQ1043" s="673"/>
      <c r="ADR1043" s="673"/>
      <c r="ADS1043" s="673"/>
      <c r="ADT1043" s="673"/>
      <c r="ADU1043" s="673"/>
      <c r="ADV1043" s="673"/>
      <c r="ADW1043" s="673"/>
      <c r="ADX1043" s="673"/>
      <c r="ADY1043" s="673"/>
      <c r="ADZ1043" s="673"/>
      <c r="AEA1043" s="673"/>
      <c r="AEB1043" s="673"/>
      <c r="AEC1043" s="673"/>
      <c r="AED1043" s="673"/>
      <c r="AEE1043" s="673"/>
      <c r="AEF1043" s="673"/>
      <c r="AEG1043" s="673"/>
      <c r="AEH1043" s="673"/>
      <c r="AEI1043" s="673"/>
      <c r="AEJ1043" s="673"/>
      <c r="AEK1043" s="673"/>
      <c r="AEL1043" s="673"/>
      <c r="AEM1043" s="673"/>
      <c r="AEN1043" s="673"/>
      <c r="AEO1043" s="673"/>
      <c r="AEP1043" s="673"/>
      <c r="AEQ1043" s="673"/>
      <c r="AER1043" s="673"/>
      <c r="AES1043" s="673"/>
      <c r="AET1043" s="673"/>
      <c r="AEU1043" s="673"/>
      <c r="AEV1043" s="673"/>
      <c r="AEW1043" s="673"/>
      <c r="AEX1043" s="673"/>
      <c r="AEY1043" s="673"/>
      <c r="AEZ1043" s="673"/>
      <c r="AFA1043" s="673"/>
      <c r="AFB1043" s="673"/>
      <c r="AFC1043" s="673"/>
      <c r="AFD1043" s="673"/>
      <c r="AFE1043" s="673"/>
      <c r="AFF1043" s="673"/>
      <c r="AFG1043" s="673"/>
      <c r="AFH1043" s="673"/>
      <c r="AFI1043" s="673"/>
      <c r="AFJ1043" s="673"/>
      <c r="AFK1043" s="673"/>
      <c r="AFL1043" s="673"/>
      <c r="AFM1043" s="673"/>
      <c r="AFN1043" s="673"/>
      <c r="AFO1043" s="673"/>
      <c r="AFP1043" s="673"/>
      <c r="AFQ1043" s="673"/>
      <c r="AFR1043" s="673"/>
      <c r="AFS1043" s="673"/>
      <c r="AFT1043" s="673"/>
      <c r="AFU1043" s="673"/>
      <c r="AFV1043" s="673"/>
      <c r="AFW1043" s="673"/>
      <c r="AFX1043" s="673"/>
      <c r="AFY1043" s="673"/>
      <c r="AFZ1043" s="673"/>
      <c r="AGA1043" s="673"/>
      <c r="AGB1043" s="673"/>
      <c r="AGC1043" s="673"/>
      <c r="AGD1043" s="673"/>
      <c r="AGE1043" s="673"/>
      <c r="AGF1043" s="673"/>
      <c r="AGG1043" s="673"/>
      <c r="AGH1043" s="673"/>
      <c r="AGI1043" s="673"/>
      <c r="AGJ1043" s="673"/>
      <c r="AGK1043" s="673"/>
      <c r="AGL1043" s="673"/>
      <c r="AGM1043" s="673"/>
      <c r="AGN1043" s="673"/>
      <c r="AGO1043" s="673"/>
      <c r="AGP1043" s="673"/>
      <c r="AGQ1043" s="673"/>
      <c r="AGR1043" s="673"/>
      <c r="AGS1043" s="673"/>
      <c r="AGT1043" s="673"/>
      <c r="AGU1043" s="673"/>
      <c r="AGV1043" s="673"/>
      <c r="AGW1043" s="673"/>
      <c r="AGX1043" s="673"/>
      <c r="AGY1043" s="673"/>
      <c r="AGZ1043" s="673"/>
      <c r="AHA1043" s="673"/>
      <c r="AHB1043" s="673"/>
      <c r="AHC1043" s="673"/>
      <c r="AHD1043" s="673"/>
      <c r="AHE1043" s="673"/>
      <c r="AHF1043" s="673"/>
      <c r="AHG1043" s="673"/>
      <c r="AHH1043" s="673"/>
      <c r="AHI1043" s="673"/>
      <c r="AHJ1043" s="673"/>
      <c r="AHK1043" s="673"/>
      <c r="AHL1043" s="673"/>
      <c r="AHM1043" s="673"/>
      <c r="AHN1043" s="673"/>
      <c r="AHO1043" s="673"/>
      <c r="AHP1043" s="673"/>
      <c r="AHQ1043" s="673"/>
      <c r="AHR1043" s="673"/>
      <c r="AHS1043" s="673"/>
      <c r="AHT1043" s="673"/>
      <c r="AHU1043" s="673"/>
      <c r="AHV1043" s="673"/>
      <c r="AHW1043" s="673"/>
      <c r="AHX1043" s="673"/>
      <c r="AHY1043" s="673"/>
      <c r="AHZ1043" s="673"/>
      <c r="AIA1043" s="673"/>
      <c r="AIB1043" s="673"/>
      <c r="AIC1043" s="673"/>
      <c r="AID1043" s="673"/>
      <c r="AIE1043" s="673"/>
      <c r="AIF1043" s="673"/>
      <c r="AIG1043" s="673"/>
      <c r="AIH1043" s="673"/>
      <c r="AII1043" s="673"/>
      <c r="AIJ1043" s="673"/>
      <c r="AIK1043" s="673"/>
      <c r="AIL1043" s="673"/>
      <c r="AIM1043" s="673"/>
      <c r="AIN1043" s="673"/>
      <c r="AIO1043" s="673"/>
      <c r="AIP1043" s="673"/>
      <c r="AIQ1043" s="673"/>
      <c r="AIR1043" s="673"/>
      <c r="AIS1043" s="673"/>
      <c r="AIT1043" s="673"/>
      <c r="AIU1043" s="673"/>
      <c r="AIV1043" s="673"/>
      <c r="AIW1043" s="673"/>
      <c r="AIX1043" s="673"/>
      <c r="AIY1043" s="673"/>
      <c r="AIZ1043" s="673"/>
      <c r="AJA1043" s="673"/>
      <c r="AJB1043" s="673"/>
      <c r="AJC1043" s="673"/>
      <c r="AJD1043" s="673"/>
      <c r="AJE1043" s="673"/>
      <c r="AJF1043" s="673"/>
      <c r="AJG1043" s="673"/>
      <c r="AJH1043" s="673"/>
      <c r="AJI1043" s="673"/>
      <c r="AJJ1043" s="673"/>
      <c r="AJK1043" s="673"/>
      <c r="AJL1043" s="673"/>
      <c r="AJM1043" s="673"/>
      <c r="AJN1043" s="673"/>
      <c r="AJO1043" s="673"/>
      <c r="AJP1043" s="673"/>
      <c r="AJQ1043" s="673"/>
      <c r="AJR1043" s="673"/>
      <c r="AJS1043" s="673"/>
      <c r="AJT1043" s="673"/>
      <c r="AJU1043" s="673"/>
      <c r="AJV1043" s="673"/>
      <c r="AJW1043" s="673"/>
      <c r="AJX1043" s="673"/>
      <c r="AJY1043" s="673"/>
      <c r="AJZ1043" s="673"/>
      <c r="AKA1043" s="673"/>
      <c r="AKB1043" s="673"/>
      <c r="AKC1043" s="673"/>
      <c r="AKD1043" s="673"/>
      <c r="AKE1043" s="673"/>
      <c r="AKF1043" s="673"/>
      <c r="AKG1043" s="673"/>
      <c r="AKH1043" s="673"/>
      <c r="AKI1043" s="673"/>
      <c r="AKJ1043" s="673"/>
      <c r="AKK1043" s="673"/>
      <c r="AKL1043" s="673"/>
      <c r="AKM1043" s="673"/>
      <c r="AKN1043" s="673"/>
      <c r="AKO1043" s="673"/>
      <c r="AKP1043" s="673"/>
      <c r="AKQ1043" s="673"/>
      <c r="AKR1043" s="673"/>
      <c r="AKS1043" s="673"/>
      <c r="AKT1043" s="673"/>
      <c r="AKU1043" s="673"/>
      <c r="AKV1043" s="673"/>
      <c r="AKW1043" s="673"/>
      <c r="AKX1043" s="673"/>
      <c r="AKY1043" s="673"/>
      <c r="AKZ1043" s="673"/>
      <c r="ALA1043" s="673"/>
      <c r="ALB1043" s="673"/>
      <c r="ALC1043" s="673"/>
      <c r="ALD1043" s="673"/>
      <c r="ALE1043" s="673"/>
      <c r="ALF1043" s="673"/>
      <c r="ALG1043" s="673"/>
      <c r="ALH1043" s="673"/>
      <c r="ALI1043" s="673"/>
      <c r="ALJ1043" s="673"/>
      <c r="ALK1043" s="673"/>
      <c r="ALL1043" s="673"/>
      <c r="ALM1043" s="673"/>
      <c r="ALN1043" s="673"/>
      <c r="ALO1043" s="673"/>
      <c r="ALP1043" s="673"/>
      <c r="ALQ1043" s="673"/>
      <c r="ALR1043" s="673"/>
      <c r="ALS1043" s="673"/>
      <c r="ALT1043" s="673"/>
      <c r="ALU1043" s="673"/>
      <c r="ALV1043" s="673"/>
      <c r="ALW1043" s="673"/>
      <c r="ALX1043" s="673"/>
      <c r="ALY1043" s="673"/>
      <c r="ALZ1043" s="673"/>
      <c r="AMA1043" s="673"/>
      <c r="AMB1043" s="673"/>
      <c r="AMC1043" s="673"/>
      <c r="AMD1043" s="673"/>
      <c r="AME1043" s="673"/>
      <c r="AMF1043" s="673"/>
      <c r="AMG1043" s="673"/>
      <c r="AMH1043" s="673"/>
      <c r="AMI1043" s="673"/>
      <c r="AMJ1043" s="673"/>
      <c r="AMK1043" s="673"/>
      <c r="AML1043" s="673"/>
      <c r="AMM1043" s="673"/>
      <c r="AMN1043" s="673"/>
      <c r="AMO1043" s="673"/>
      <c r="AMP1043" s="673"/>
      <c r="AMQ1043" s="673"/>
      <c r="AMR1043" s="673"/>
      <c r="AMS1043" s="673"/>
      <c r="AMT1043" s="673"/>
      <c r="AMU1043" s="673"/>
      <c r="AMV1043" s="673"/>
      <c r="AMW1043" s="673"/>
      <c r="AMX1043" s="673"/>
      <c r="AMY1043" s="673"/>
      <c r="AMZ1043" s="673"/>
      <c r="ANA1043" s="673"/>
      <c r="ANB1043" s="673"/>
      <c r="ANC1043" s="673"/>
      <c r="AND1043" s="673"/>
      <c r="ANE1043" s="673"/>
      <c r="ANF1043" s="673"/>
      <c r="ANG1043" s="673"/>
      <c r="ANH1043" s="673"/>
      <c r="ANI1043" s="673"/>
      <c r="ANJ1043" s="673"/>
      <c r="ANK1043" s="673"/>
      <c r="ANL1043" s="673"/>
      <c r="ANM1043" s="673"/>
      <c r="ANN1043" s="673"/>
      <c r="ANO1043" s="673"/>
      <c r="ANP1043" s="673"/>
      <c r="ANQ1043" s="673"/>
      <c r="ANR1043" s="673"/>
      <c r="ANS1043" s="673"/>
      <c r="ANT1043" s="673"/>
      <c r="ANU1043" s="673"/>
      <c r="ANV1043" s="673"/>
      <c r="ANW1043" s="673"/>
      <c r="ANX1043" s="673"/>
      <c r="ANY1043" s="673"/>
      <c r="ANZ1043" s="673"/>
      <c r="AOA1043" s="673"/>
      <c r="AOB1043" s="673"/>
      <c r="AOC1043" s="673"/>
      <c r="AOD1043" s="673"/>
      <c r="AOE1043" s="673"/>
      <c r="AOF1043" s="673"/>
      <c r="AOG1043" s="673"/>
      <c r="AOH1043" s="673"/>
      <c r="AOI1043" s="673"/>
      <c r="AOJ1043" s="673"/>
      <c r="AOK1043" s="673"/>
      <c r="AOL1043" s="673"/>
      <c r="AOM1043" s="673"/>
      <c r="AON1043" s="673"/>
      <c r="AOO1043" s="673"/>
      <c r="AOP1043" s="673"/>
      <c r="AOQ1043" s="673"/>
      <c r="AOR1043" s="673"/>
      <c r="AOS1043" s="673"/>
      <c r="AOT1043" s="673"/>
      <c r="AOU1043" s="673"/>
      <c r="AOV1043" s="673"/>
      <c r="AOW1043" s="673"/>
      <c r="AOX1043" s="673"/>
      <c r="AOY1043" s="673"/>
      <c r="AOZ1043" s="673"/>
      <c r="APA1043" s="673"/>
      <c r="APB1043" s="673"/>
      <c r="APC1043" s="673"/>
      <c r="APD1043" s="673"/>
      <c r="APE1043" s="673"/>
      <c r="APF1043" s="673"/>
      <c r="APG1043" s="673"/>
      <c r="APH1043" s="673"/>
      <c r="API1043" s="673"/>
      <c r="APJ1043" s="673"/>
      <c r="APK1043" s="673"/>
      <c r="APL1043" s="673"/>
      <c r="APM1043" s="673"/>
      <c r="APN1043" s="673"/>
      <c r="APO1043" s="673"/>
      <c r="APP1043" s="673"/>
      <c r="APQ1043" s="673"/>
      <c r="APR1043" s="673"/>
      <c r="APS1043" s="673"/>
      <c r="APT1043" s="673"/>
      <c r="APU1043" s="673"/>
      <c r="APV1043" s="673"/>
      <c r="APW1043" s="673"/>
      <c r="APX1043" s="673"/>
      <c r="APY1043" s="673"/>
      <c r="APZ1043" s="673"/>
      <c r="AQA1043" s="673"/>
      <c r="AQB1043" s="673"/>
      <c r="AQC1043" s="673"/>
      <c r="AQD1043" s="673"/>
      <c r="AQE1043" s="673"/>
      <c r="AQF1043" s="673"/>
      <c r="AQG1043" s="673"/>
      <c r="AQH1043" s="673"/>
      <c r="AQI1043" s="673"/>
      <c r="AQJ1043" s="673"/>
      <c r="AQK1043" s="673"/>
      <c r="AQL1043" s="673"/>
      <c r="AQM1043" s="673"/>
      <c r="AQN1043" s="673"/>
      <c r="AQO1043" s="673"/>
      <c r="AQP1043" s="673"/>
      <c r="AQQ1043" s="673"/>
      <c r="AQR1043" s="673"/>
      <c r="AQS1043" s="673"/>
      <c r="AQT1043" s="673"/>
      <c r="AQU1043" s="673"/>
      <c r="AQV1043" s="673"/>
      <c r="AQW1043" s="673"/>
      <c r="AQX1043" s="673"/>
      <c r="AQY1043" s="673"/>
      <c r="AQZ1043" s="673"/>
      <c r="ARA1043" s="673"/>
      <c r="ARB1043" s="673"/>
      <c r="ARC1043" s="673"/>
      <c r="ARD1043" s="673"/>
      <c r="ARE1043" s="673"/>
      <c r="ARF1043" s="673"/>
      <c r="ARG1043" s="673"/>
      <c r="ARH1043" s="673"/>
      <c r="ARI1043" s="673"/>
      <c r="ARJ1043" s="673"/>
      <c r="ARK1043" s="673"/>
      <c r="ARL1043" s="673"/>
      <c r="ARM1043" s="673"/>
      <c r="ARN1043" s="673"/>
      <c r="ARO1043" s="673"/>
      <c r="ARP1043" s="673"/>
      <c r="ARQ1043" s="673"/>
      <c r="ARR1043" s="673"/>
      <c r="ARS1043" s="673"/>
      <c r="ART1043" s="673"/>
      <c r="ARU1043" s="673"/>
      <c r="ARV1043" s="673"/>
      <c r="ARW1043" s="673"/>
      <c r="ARX1043" s="673"/>
      <c r="ARY1043" s="673"/>
      <c r="ARZ1043" s="673"/>
      <c r="ASA1043" s="673"/>
      <c r="ASB1043" s="673"/>
      <c r="ASC1043" s="673"/>
      <c r="ASD1043" s="673"/>
      <c r="ASE1043" s="673"/>
      <c r="ASF1043" s="673"/>
      <c r="ASG1043" s="673"/>
      <c r="ASH1043" s="673"/>
      <c r="ASI1043" s="673"/>
      <c r="ASJ1043" s="673"/>
      <c r="ASK1043" s="673"/>
      <c r="ASL1043" s="673"/>
      <c r="ASM1043" s="673"/>
      <c r="ASN1043" s="673"/>
      <c r="ASO1043" s="673"/>
      <c r="ASP1043" s="673"/>
      <c r="ASQ1043" s="673"/>
      <c r="ASR1043" s="673"/>
      <c r="ASS1043" s="673"/>
      <c r="AST1043" s="673"/>
      <c r="ASU1043" s="673"/>
      <c r="ASV1043" s="673"/>
      <c r="ASW1043" s="673"/>
      <c r="ASX1043" s="673"/>
      <c r="ASY1043" s="673"/>
      <c r="ASZ1043" s="673"/>
      <c r="ATA1043" s="673"/>
      <c r="ATB1043" s="673"/>
      <c r="ATC1043" s="673"/>
      <c r="ATD1043" s="673"/>
      <c r="ATE1043" s="673"/>
      <c r="ATF1043" s="673"/>
      <c r="ATG1043" s="673"/>
      <c r="ATH1043" s="673"/>
      <c r="ATI1043" s="673"/>
      <c r="ATJ1043" s="673"/>
      <c r="ATK1043" s="673"/>
      <c r="ATL1043" s="673"/>
      <c r="ATM1043" s="673"/>
      <c r="ATN1043" s="673"/>
      <c r="ATO1043" s="673"/>
      <c r="ATP1043" s="673"/>
      <c r="ATQ1043" s="673"/>
      <c r="ATR1043" s="673"/>
      <c r="ATS1043" s="673"/>
      <c r="ATT1043" s="673"/>
      <c r="ATU1043" s="673"/>
      <c r="ATV1043" s="673"/>
      <c r="ATW1043" s="673"/>
      <c r="ATX1043" s="673"/>
      <c r="ATY1043" s="673"/>
      <c r="ATZ1043" s="673"/>
      <c r="AUA1043" s="673"/>
      <c r="AUB1043" s="673"/>
      <c r="AUC1043" s="673"/>
      <c r="AUD1043" s="673"/>
      <c r="AUE1043" s="673"/>
      <c r="AUF1043" s="673"/>
      <c r="AUG1043" s="673"/>
      <c r="AUH1043" s="673"/>
      <c r="AUI1043" s="673"/>
      <c r="AUJ1043" s="673"/>
      <c r="AUK1043" s="673"/>
      <c r="AUL1043" s="673"/>
      <c r="AUM1043" s="673"/>
      <c r="AUN1043" s="673"/>
      <c r="AUO1043" s="673"/>
      <c r="AUP1043" s="673"/>
      <c r="AUQ1043" s="673"/>
      <c r="AUR1043" s="673"/>
      <c r="AUS1043" s="673"/>
      <c r="AUT1043" s="673"/>
      <c r="AUU1043" s="673"/>
      <c r="AUV1043" s="673"/>
      <c r="AUW1043" s="673"/>
      <c r="AUX1043" s="673"/>
      <c r="AUY1043" s="673"/>
      <c r="AUZ1043" s="673"/>
      <c r="AVA1043" s="673"/>
      <c r="AVB1043" s="673"/>
      <c r="AVC1043" s="673"/>
      <c r="AVD1043" s="673"/>
      <c r="AVE1043" s="673"/>
      <c r="AVF1043" s="673"/>
      <c r="AVG1043" s="673"/>
      <c r="AVH1043" s="673"/>
      <c r="AVI1043" s="673"/>
      <c r="AVJ1043" s="673"/>
      <c r="AVK1043" s="673"/>
    </row>
    <row r="1044" spans="1:1259">
      <c r="A1044" s="735"/>
      <c r="B1044" s="722">
        <v>44648</v>
      </c>
      <c r="C1044" s="674"/>
      <c r="D1044" s="687" t="s">
        <v>3247</v>
      </c>
      <c r="E1044" s="703" t="s">
        <v>3697</v>
      </c>
      <c r="F1044" s="703"/>
      <c r="G1044" s="703">
        <v>2022</v>
      </c>
      <c r="H1044" s="703"/>
      <c r="I1044" s="703" t="s">
        <v>1699</v>
      </c>
      <c r="J1044" s="704"/>
      <c r="K1044" s="705" t="s">
        <v>5097</v>
      </c>
      <c r="L1044" s="703" t="s">
        <v>3249</v>
      </c>
      <c r="M1044" s="706">
        <v>44644</v>
      </c>
      <c r="N1044" s="706">
        <v>44743</v>
      </c>
      <c r="O1044" s="706"/>
      <c r="P1044" s="704"/>
      <c r="Q1044" s="704"/>
      <c r="R1044" s="704"/>
      <c r="S1044" s="703" t="s">
        <v>2425</v>
      </c>
      <c r="T1044" s="703">
        <v>60</v>
      </c>
      <c r="U1044" s="703"/>
      <c r="V1044" s="703" t="s">
        <v>973</v>
      </c>
      <c r="W1044" s="703">
        <v>400</v>
      </c>
      <c r="X1044" s="707">
        <v>768</v>
      </c>
      <c r="Y1044" s="539">
        <f t="shared" si="48"/>
        <v>307200</v>
      </c>
      <c r="Z1044" s="680">
        <v>0.57999999999999996</v>
      </c>
      <c r="AA1044" s="681">
        <f t="shared" si="49"/>
        <v>178176</v>
      </c>
      <c r="AB1044" s="682"/>
      <c r="AC1044" s="683">
        <v>0</v>
      </c>
      <c r="AD1044" s="692"/>
      <c r="AE1044" s="684"/>
      <c r="AF1044" s="695">
        <f t="shared" si="50"/>
        <v>178176</v>
      </c>
      <c r="AG1044" s="676" t="s">
        <v>47</v>
      </c>
      <c r="AH1044" s="676"/>
      <c r="AI1044" s="685" t="s">
        <v>2420</v>
      </c>
      <c r="AJ1044" s="676" t="s">
        <v>3314</v>
      </c>
      <c r="AK1044" s="696" t="s">
        <v>1388</v>
      </c>
      <c r="AL1044" s="676">
        <v>22031</v>
      </c>
      <c r="AM1044" s="676" t="s">
        <v>52</v>
      </c>
      <c r="AN1044" s="676"/>
      <c r="AO1044" s="676"/>
      <c r="AP1044" s="688"/>
      <c r="AQ1044" s="688" t="s">
        <v>37</v>
      </c>
      <c r="AR1044" s="688"/>
      <c r="AS1044" s="697"/>
      <c r="AT1044" s="697"/>
      <c r="AU1044" s="674"/>
      <c r="AV1044" s="680">
        <v>0.55000000000000004</v>
      </c>
    </row>
    <row r="1045" spans="1:1259">
      <c r="A1045" s="735"/>
      <c r="B1045" s="722"/>
      <c r="C1045" s="674"/>
      <c r="D1045" s="687" t="s">
        <v>3247</v>
      </c>
      <c r="E1045" s="703" t="s">
        <v>3707</v>
      </c>
      <c r="F1045" s="703"/>
      <c r="G1045" s="703">
        <v>2022</v>
      </c>
      <c r="H1045" s="703"/>
      <c r="I1045" s="703" t="s">
        <v>1699</v>
      </c>
      <c r="J1045" s="704"/>
      <c r="K1045" s="705" t="s">
        <v>3708</v>
      </c>
      <c r="L1045" s="703" t="s">
        <v>3249</v>
      </c>
      <c r="M1045" s="706">
        <v>44655</v>
      </c>
      <c r="N1045" s="706">
        <v>44753</v>
      </c>
      <c r="O1045" s="706"/>
      <c r="P1045" s="704"/>
      <c r="Q1045" s="704"/>
      <c r="R1045" s="704"/>
      <c r="S1045" s="703" t="s">
        <v>2425</v>
      </c>
      <c r="T1045" s="703">
        <v>60</v>
      </c>
      <c r="U1045" s="703"/>
      <c r="V1045" s="703" t="s">
        <v>986</v>
      </c>
      <c r="W1045" s="703">
        <v>365</v>
      </c>
      <c r="X1045" s="707">
        <v>320</v>
      </c>
      <c r="Y1045" s="539">
        <f t="shared" si="48"/>
        <v>116800</v>
      </c>
      <c r="Z1045" s="680">
        <v>0.56000000000000005</v>
      </c>
      <c r="AA1045" s="681">
        <f t="shared" si="49"/>
        <v>65408.000000000007</v>
      </c>
      <c r="AB1045" s="682"/>
      <c r="AC1045" s="683">
        <v>0</v>
      </c>
      <c r="AD1045" s="692"/>
      <c r="AE1045" s="684"/>
      <c r="AF1045" s="695">
        <f t="shared" si="50"/>
        <v>65408.000000000007</v>
      </c>
      <c r="AG1045" s="676" t="s">
        <v>47</v>
      </c>
      <c r="AH1045" s="676"/>
      <c r="AI1045" s="685" t="s">
        <v>2420</v>
      </c>
      <c r="AJ1045" s="676" t="s">
        <v>3709</v>
      </c>
      <c r="AK1045" s="696" t="s">
        <v>1100</v>
      </c>
      <c r="AL1045" s="696">
        <v>1085</v>
      </c>
      <c r="AM1045" s="676" t="s">
        <v>52</v>
      </c>
      <c r="AN1045" s="676"/>
      <c r="AO1045" s="676"/>
      <c r="AP1045" s="688"/>
      <c r="AQ1045" s="688" t="s">
        <v>37</v>
      </c>
      <c r="AR1045" s="688"/>
      <c r="AS1045" s="697"/>
      <c r="AT1045" s="697"/>
      <c r="AU1045" s="674"/>
      <c r="AV1045" s="680">
        <v>0.55000000000000004</v>
      </c>
    </row>
    <row r="1046" spans="1:1259">
      <c r="A1046" s="735"/>
      <c r="B1046" s="722">
        <v>44651</v>
      </c>
      <c r="C1046" s="674"/>
      <c r="D1046" s="687" t="s">
        <v>3247</v>
      </c>
      <c r="E1046" s="703" t="s">
        <v>5098</v>
      </c>
      <c r="F1046" s="703"/>
      <c r="G1046" s="703">
        <v>2022</v>
      </c>
      <c r="H1046" s="703"/>
      <c r="I1046" s="703" t="s">
        <v>1699</v>
      </c>
      <c r="J1046" s="704"/>
      <c r="K1046" s="705" t="s">
        <v>5099</v>
      </c>
      <c r="L1046" s="703" t="s">
        <v>3249</v>
      </c>
      <c r="M1046" s="706">
        <v>44650</v>
      </c>
      <c r="N1046" s="706">
        <v>44757</v>
      </c>
      <c r="O1046" s="706"/>
      <c r="P1046" s="704"/>
      <c r="Q1046" s="704"/>
      <c r="R1046" s="704"/>
      <c r="S1046" s="703" t="s">
        <v>2425</v>
      </c>
      <c r="T1046" s="703">
        <v>60</v>
      </c>
      <c r="U1046" s="703"/>
      <c r="V1046" s="703" t="s">
        <v>973</v>
      </c>
      <c r="W1046" s="703">
        <v>400</v>
      </c>
      <c r="X1046" s="707">
        <v>384</v>
      </c>
      <c r="Y1046" s="539">
        <f t="shared" si="48"/>
        <v>153600</v>
      </c>
      <c r="Z1046" s="680">
        <v>0.57999999999999996</v>
      </c>
      <c r="AA1046" s="681">
        <f t="shared" si="49"/>
        <v>89088</v>
      </c>
      <c r="AB1046" s="682"/>
      <c r="AC1046" s="683">
        <v>0</v>
      </c>
      <c r="AD1046" s="692"/>
      <c r="AE1046" s="684"/>
      <c r="AF1046" s="695">
        <f t="shared" si="50"/>
        <v>89088</v>
      </c>
      <c r="AG1046" s="676" t="s">
        <v>47</v>
      </c>
      <c r="AH1046" s="676">
        <v>10</v>
      </c>
      <c r="AI1046" s="685" t="s">
        <v>2420</v>
      </c>
      <c r="AJ1046" s="676" t="s">
        <v>5100</v>
      </c>
      <c r="AK1046" s="696" t="s">
        <v>1607</v>
      </c>
      <c r="AL1046" s="676">
        <v>37013</v>
      </c>
      <c r="AM1046" s="676" t="s">
        <v>52</v>
      </c>
      <c r="AN1046" s="676"/>
      <c r="AO1046" s="676"/>
      <c r="AP1046" s="688"/>
      <c r="AQ1046" s="688" t="s">
        <v>37</v>
      </c>
      <c r="AR1046" s="688"/>
      <c r="AS1046" s="697"/>
      <c r="AT1046" s="697"/>
      <c r="AU1046" s="674"/>
      <c r="AV1046" s="680">
        <v>0.55000000000000004</v>
      </c>
    </row>
    <row r="1047" spans="1:1259">
      <c r="A1047" s="735"/>
      <c r="B1047" s="722"/>
      <c r="C1047" s="674"/>
      <c r="D1047" s="687" t="s">
        <v>3247</v>
      </c>
      <c r="E1047" s="703" t="s">
        <v>3707</v>
      </c>
      <c r="F1047" s="703"/>
      <c r="G1047" s="703">
        <v>2022</v>
      </c>
      <c r="H1047" s="703"/>
      <c r="I1047" s="703" t="s">
        <v>1699</v>
      </c>
      <c r="J1047" s="704"/>
      <c r="K1047" s="705" t="s">
        <v>3717</v>
      </c>
      <c r="L1047" s="703" t="s">
        <v>3249</v>
      </c>
      <c r="M1047" s="706">
        <v>44655</v>
      </c>
      <c r="N1047" s="706">
        <v>44795</v>
      </c>
      <c r="O1047" s="706"/>
      <c r="P1047" s="704"/>
      <c r="Q1047" s="704"/>
      <c r="R1047" s="704"/>
      <c r="S1047" s="703" t="s">
        <v>2425</v>
      </c>
      <c r="T1047" s="703">
        <v>60</v>
      </c>
      <c r="U1047" s="703"/>
      <c r="V1047" s="703" t="s">
        <v>986</v>
      </c>
      <c r="W1047" s="703">
        <v>365</v>
      </c>
      <c r="X1047" s="707">
        <v>320</v>
      </c>
      <c r="Y1047" s="539">
        <f t="shared" si="48"/>
        <v>116800</v>
      </c>
      <c r="Z1047" s="680">
        <v>0.56000000000000005</v>
      </c>
      <c r="AA1047" s="681">
        <f t="shared" si="49"/>
        <v>65408.000000000007</v>
      </c>
      <c r="AB1047" s="682"/>
      <c r="AC1047" s="683">
        <v>0</v>
      </c>
      <c r="AD1047" s="692"/>
      <c r="AE1047" s="684"/>
      <c r="AF1047" s="695">
        <f t="shared" si="50"/>
        <v>65408.000000000007</v>
      </c>
      <c r="AG1047" s="676" t="s">
        <v>47</v>
      </c>
      <c r="AH1047" s="676"/>
      <c r="AI1047" s="685" t="s">
        <v>2420</v>
      </c>
      <c r="AJ1047" s="676" t="s">
        <v>3709</v>
      </c>
      <c r="AK1047" s="696" t="s">
        <v>1100</v>
      </c>
      <c r="AL1047" s="696">
        <v>1085</v>
      </c>
      <c r="AM1047" s="676" t="s">
        <v>52</v>
      </c>
      <c r="AN1047" s="676"/>
      <c r="AO1047" s="676"/>
      <c r="AP1047" s="688"/>
      <c r="AQ1047" s="688" t="s">
        <v>37</v>
      </c>
      <c r="AR1047" s="688"/>
      <c r="AS1047" s="697"/>
      <c r="AT1047" s="697"/>
      <c r="AU1047" s="674"/>
      <c r="AV1047" s="680">
        <v>0.55000000000000004</v>
      </c>
    </row>
    <row r="1048" spans="1:1259">
      <c r="A1048" s="735"/>
      <c r="B1048" s="722">
        <v>44648</v>
      </c>
      <c r="C1048" s="674"/>
      <c r="D1048" s="687" t="s">
        <v>3247</v>
      </c>
      <c r="E1048" s="703" t="s">
        <v>3697</v>
      </c>
      <c r="F1048" s="703"/>
      <c r="G1048" s="703">
        <v>2022</v>
      </c>
      <c r="H1048" s="703"/>
      <c r="I1048" s="703" t="s">
        <v>1699</v>
      </c>
      <c r="J1048" s="704"/>
      <c r="K1048" s="705" t="s">
        <v>5101</v>
      </c>
      <c r="L1048" s="703" t="s">
        <v>3249</v>
      </c>
      <c r="M1048" s="706">
        <v>44645</v>
      </c>
      <c r="N1048" s="706">
        <v>44804</v>
      </c>
      <c r="O1048" s="706"/>
      <c r="P1048" s="704"/>
      <c r="Q1048" s="704"/>
      <c r="R1048" s="704"/>
      <c r="S1048" s="703" t="s">
        <v>2425</v>
      </c>
      <c r="T1048" s="703">
        <v>60</v>
      </c>
      <c r="U1048" s="703"/>
      <c r="V1048" s="703" t="s">
        <v>973</v>
      </c>
      <c r="W1048" s="703">
        <v>400</v>
      </c>
      <c r="X1048" s="707">
        <v>768</v>
      </c>
      <c r="Y1048" s="539">
        <f t="shared" si="48"/>
        <v>307200</v>
      </c>
      <c r="Z1048" s="680">
        <v>0.57999999999999996</v>
      </c>
      <c r="AA1048" s="681">
        <f t="shared" si="49"/>
        <v>178176</v>
      </c>
      <c r="AB1048" s="682"/>
      <c r="AC1048" s="683">
        <v>0</v>
      </c>
      <c r="AD1048" s="692"/>
      <c r="AE1048" s="684"/>
      <c r="AF1048" s="695">
        <f t="shared" si="50"/>
        <v>178176</v>
      </c>
      <c r="AG1048" s="676" t="s">
        <v>47</v>
      </c>
      <c r="AH1048" s="676"/>
      <c r="AI1048" s="685" t="s">
        <v>2420</v>
      </c>
      <c r="AJ1048" s="676" t="s">
        <v>3314</v>
      </c>
      <c r="AK1048" s="696" t="s">
        <v>1388</v>
      </c>
      <c r="AL1048" s="676">
        <v>22031</v>
      </c>
      <c r="AM1048" s="676" t="s">
        <v>52</v>
      </c>
      <c r="AN1048" s="676"/>
      <c r="AO1048" s="676"/>
      <c r="AP1048" s="688"/>
      <c r="AQ1048" s="688" t="s">
        <v>37</v>
      </c>
      <c r="AR1048" s="688"/>
      <c r="AS1048" s="697"/>
      <c r="AT1048" s="697"/>
      <c r="AU1048" s="674"/>
      <c r="AV1048" s="680">
        <v>0.55000000000000004</v>
      </c>
    </row>
    <row r="1049" spans="1:1259">
      <c r="A1049" s="735"/>
      <c r="B1049" s="722">
        <v>44648</v>
      </c>
      <c r="C1049" s="674"/>
      <c r="D1049" s="687" t="s">
        <v>3247</v>
      </c>
      <c r="E1049" s="703" t="s">
        <v>3697</v>
      </c>
      <c r="F1049" s="703"/>
      <c r="G1049" s="703">
        <v>2022</v>
      </c>
      <c r="H1049" s="703"/>
      <c r="I1049" s="703" t="s">
        <v>1699</v>
      </c>
      <c r="J1049" s="704"/>
      <c r="K1049" s="705" t="s">
        <v>5102</v>
      </c>
      <c r="L1049" s="703" t="s">
        <v>3249</v>
      </c>
      <c r="M1049" s="706">
        <v>44645</v>
      </c>
      <c r="N1049" s="706">
        <v>44805</v>
      </c>
      <c r="O1049" s="706"/>
      <c r="P1049" s="704"/>
      <c r="Q1049" s="704"/>
      <c r="R1049" s="704"/>
      <c r="S1049" s="703" t="s">
        <v>2425</v>
      </c>
      <c r="T1049" s="703">
        <v>60</v>
      </c>
      <c r="U1049" s="703"/>
      <c r="V1049" s="703" t="s">
        <v>973</v>
      </c>
      <c r="W1049" s="703">
        <v>400</v>
      </c>
      <c r="X1049" s="707">
        <v>768</v>
      </c>
      <c r="Y1049" s="539">
        <f t="shared" si="48"/>
        <v>307200</v>
      </c>
      <c r="Z1049" s="680">
        <v>0.57999999999999996</v>
      </c>
      <c r="AA1049" s="681">
        <f t="shared" si="49"/>
        <v>178176</v>
      </c>
      <c r="AB1049" s="682"/>
      <c r="AC1049" s="683">
        <v>0</v>
      </c>
      <c r="AD1049" s="692"/>
      <c r="AE1049" s="684"/>
      <c r="AF1049" s="695">
        <f t="shared" si="50"/>
        <v>178176</v>
      </c>
      <c r="AG1049" s="676" t="s">
        <v>47</v>
      </c>
      <c r="AH1049" s="676"/>
      <c r="AI1049" s="685" t="s">
        <v>2420</v>
      </c>
      <c r="AJ1049" s="676" t="s">
        <v>3314</v>
      </c>
      <c r="AK1049" s="696" t="s">
        <v>1388</v>
      </c>
      <c r="AL1049" s="676">
        <v>22031</v>
      </c>
      <c r="AM1049" s="676" t="s">
        <v>52</v>
      </c>
      <c r="AN1049" s="676"/>
      <c r="AO1049" s="676"/>
      <c r="AP1049" s="688"/>
      <c r="AQ1049" s="688" t="s">
        <v>37</v>
      </c>
      <c r="AR1049" s="688"/>
      <c r="AS1049" s="697"/>
      <c r="AT1049" s="697"/>
      <c r="AU1049" s="674"/>
      <c r="AV1049" s="680">
        <v>0.55000000000000004</v>
      </c>
    </row>
    <row r="1050" spans="1:1259">
      <c r="A1050" s="735"/>
      <c r="B1050" s="722">
        <v>44648</v>
      </c>
      <c r="C1050" s="674"/>
      <c r="D1050" s="687" t="s">
        <v>3247</v>
      </c>
      <c r="E1050" s="703" t="s">
        <v>3697</v>
      </c>
      <c r="F1050" s="703"/>
      <c r="G1050" s="703">
        <v>2022</v>
      </c>
      <c r="H1050" s="703"/>
      <c r="I1050" s="703" t="s">
        <v>1699</v>
      </c>
      <c r="J1050" s="704"/>
      <c r="K1050" s="705" t="s">
        <v>5103</v>
      </c>
      <c r="L1050" s="703" t="s">
        <v>3249</v>
      </c>
      <c r="M1050" s="706">
        <v>44645</v>
      </c>
      <c r="N1050" s="706">
        <v>44835</v>
      </c>
      <c r="O1050" s="706"/>
      <c r="P1050" s="704"/>
      <c r="Q1050" s="704"/>
      <c r="R1050" s="704"/>
      <c r="S1050" s="703" t="s">
        <v>2425</v>
      </c>
      <c r="T1050" s="703">
        <v>60</v>
      </c>
      <c r="U1050" s="703"/>
      <c r="V1050" s="703" t="s">
        <v>973</v>
      </c>
      <c r="W1050" s="703">
        <v>400</v>
      </c>
      <c r="X1050" s="707">
        <v>768</v>
      </c>
      <c r="Y1050" s="539">
        <f t="shared" si="48"/>
        <v>307200</v>
      </c>
      <c r="Z1050" s="680">
        <v>0.57999999999999996</v>
      </c>
      <c r="AA1050" s="681">
        <f t="shared" si="49"/>
        <v>178176</v>
      </c>
      <c r="AB1050" s="682"/>
      <c r="AC1050" s="683">
        <v>0</v>
      </c>
      <c r="AD1050" s="692"/>
      <c r="AE1050" s="684"/>
      <c r="AF1050" s="695">
        <f t="shared" si="50"/>
        <v>178176</v>
      </c>
      <c r="AG1050" s="676" t="s">
        <v>47</v>
      </c>
      <c r="AH1050" s="676"/>
      <c r="AI1050" s="685" t="s">
        <v>2420</v>
      </c>
      <c r="AJ1050" s="676" t="s">
        <v>3314</v>
      </c>
      <c r="AK1050" s="696" t="s">
        <v>1388</v>
      </c>
      <c r="AL1050" s="676">
        <v>22031</v>
      </c>
      <c r="AM1050" s="676" t="s">
        <v>52</v>
      </c>
      <c r="AN1050" s="676"/>
      <c r="AO1050" s="676"/>
      <c r="AP1050" s="688"/>
      <c r="AQ1050" s="688" t="s">
        <v>37</v>
      </c>
      <c r="AR1050" s="688"/>
      <c r="AS1050" s="697"/>
      <c r="AT1050" s="697"/>
      <c r="AU1050" s="674"/>
      <c r="AV1050" s="680">
        <v>0.55000000000000004</v>
      </c>
    </row>
    <row r="1051" spans="1:1259">
      <c r="A1051" s="674"/>
      <c r="B1051" s="722">
        <v>44641</v>
      </c>
      <c r="C1051" s="674"/>
      <c r="D1051" s="687" t="s">
        <v>3247</v>
      </c>
      <c r="E1051" s="703" t="s">
        <v>5104</v>
      </c>
      <c r="F1051" s="703"/>
      <c r="G1051" s="703">
        <v>2022</v>
      </c>
      <c r="H1051" s="703"/>
      <c r="I1051" s="703" t="s">
        <v>1699</v>
      </c>
      <c r="J1051" s="704"/>
      <c r="K1051" s="705" t="s">
        <v>5105</v>
      </c>
      <c r="L1051" s="703" t="s">
        <v>3249</v>
      </c>
      <c r="M1051" s="706">
        <v>44641</v>
      </c>
      <c r="N1051" s="706">
        <v>44848</v>
      </c>
      <c r="O1051" s="706"/>
      <c r="P1051" s="704"/>
      <c r="Q1051" s="704"/>
      <c r="R1051" s="704"/>
      <c r="S1051" s="703" t="s">
        <v>2425</v>
      </c>
      <c r="T1051" s="703">
        <v>60</v>
      </c>
      <c r="U1051" s="703"/>
      <c r="V1051" s="703" t="s">
        <v>973</v>
      </c>
      <c r="W1051" s="703">
        <v>400</v>
      </c>
      <c r="X1051" s="707">
        <v>1452</v>
      </c>
      <c r="Y1051" s="539">
        <f t="shared" si="48"/>
        <v>580800</v>
      </c>
      <c r="Z1051" s="680">
        <v>0.56374999999999997</v>
      </c>
      <c r="AA1051" s="681">
        <f t="shared" si="49"/>
        <v>327426</v>
      </c>
      <c r="AB1051" s="682"/>
      <c r="AC1051" s="683">
        <v>0</v>
      </c>
      <c r="AD1051" s="692"/>
      <c r="AE1051" s="684"/>
      <c r="AF1051" s="695">
        <f t="shared" si="50"/>
        <v>327426</v>
      </c>
      <c r="AG1051" s="676" t="s">
        <v>47</v>
      </c>
      <c r="AH1051" s="676"/>
      <c r="AI1051" s="685" t="s">
        <v>2420</v>
      </c>
      <c r="AJ1051" s="676" t="s">
        <v>3696</v>
      </c>
      <c r="AK1051" s="696" t="s">
        <v>3690</v>
      </c>
      <c r="AL1051" s="676">
        <v>63132</v>
      </c>
      <c r="AM1051" s="676" t="s">
        <v>52</v>
      </c>
      <c r="AN1051" s="676"/>
      <c r="AO1051" s="676"/>
      <c r="AP1051" s="688"/>
      <c r="AQ1051" s="688" t="s">
        <v>37</v>
      </c>
      <c r="AR1051" s="688"/>
      <c r="AS1051" s="697"/>
      <c r="AT1051" s="697"/>
      <c r="AU1051" s="674"/>
      <c r="AV1051" s="680">
        <v>0.55000000000000004</v>
      </c>
    </row>
    <row r="1052" spans="1:1259">
      <c r="A1052" s="735"/>
      <c r="B1052" s="722">
        <v>44651</v>
      </c>
      <c r="C1052" s="674"/>
      <c r="D1052" s="687" t="s">
        <v>3247</v>
      </c>
      <c r="E1052" s="703" t="s">
        <v>5098</v>
      </c>
      <c r="F1052" s="703"/>
      <c r="G1052" s="703">
        <v>2022</v>
      </c>
      <c r="H1052" s="703"/>
      <c r="I1052" s="703" t="s">
        <v>1699</v>
      </c>
      <c r="J1052" s="704"/>
      <c r="K1052" s="705" t="s">
        <v>5106</v>
      </c>
      <c r="L1052" s="703" t="s">
        <v>3249</v>
      </c>
      <c r="M1052" s="706">
        <v>44650</v>
      </c>
      <c r="N1052" s="706">
        <v>44849</v>
      </c>
      <c r="O1052" s="706"/>
      <c r="P1052" s="704"/>
      <c r="Q1052" s="704"/>
      <c r="R1052" s="704"/>
      <c r="S1052" s="703" t="s">
        <v>2425</v>
      </c>
      <c r="T1052" s="703">
        <v>60</v>
      </c>
      <c r="U1052" s="703"/>
      <c r="V1052" s="703" t="s">
        <v>973</v>
      </c>
      <c r="W1052" s="703">
        <v>400</v>
      </c>
      <c r="X1052" s="707">
        <v>384</v>
      </c>
      <c r="Y1052" s="539">
        <f t="shared" si="48"/>
        <v>153600</v>
      </c>
      <c r="Z1052" s="680">
        <v>0.57999999999999996</v>
      </c>
      <c r="AA1052" s="681">
        <f t="shared" si="49"/>
        <v>89088</v>
      </c>
      <c r="AB1052" s="682"/>
      <c r="AC1052" s="683">
        <v>0</v>
      </c>
      <c r="AD1052" s="692"/>
      <c r="AE1052" s="684"/>
      <c r="AF1052" s="695">
        <f t="shared" si="50"/>
        <v>89088</v>
      </c>
      <c r="AG1052" s="676" t="s">
        <v>47</v>
      </c>
      <c r="AH1052" s="676">
        <v>10</v>
      </c>
      <c r="AI1052" s="685" t="s">
        <v>2420</v>
      </c>
      <c r="AJ1052" s="676" t="s">
        <v>5100</v>
      </c>
      <c r="AK1052" s="696" t="s">
        <v>1607</v>
      </c>
      <c r="AL1052" s="676">
        <v>37013</v>
      </c>
      <c r="AM1052" s="676" t="s">
        <v>52</v>
      </c>
      <c r="AN1052" s="676"/>
      <c r="AO1052" s="676"/>
      <c r="AP1052" s="688"/>
      <c r="AQ1052" s="688" t="s">
        <v>37</v>
      </c>
      <c r="AR1052" s="688"/>
      <c r="AS1052" s="697"/>
      <c r="AT1052" s="697"/>
      <c r="AU1052" s="674"/>
      <c r="AV1052" s="680">
        <v>0.55000000000000004</v>
      </c>
    </row>
    <row r="1053" spans="1:1259">
      <c r="A1053" s="735"/>
      <c r="B1053" s="722"/>
      <c r="C1053" s="674"/>
      <c r="D1053" s="687" t="s">
        <v>3247</v>
      </c>
      <c r="E1053" s="703" t="s">
        <v>3707</v>
      </c>
      <c r="F1053" s="703"/>
      <c r="G1053" s="703">
        <v>2022</v>
      </c>
      <c r="H1053" s="703"/>
      <c r="I1053" s="703" t="s">
        <v>1699</v>
      </c>
      <c r="J1053" s="704"/>
      <c r="K1053" s="705" t="s">
        <v>3725</v>
      </c>
      <c r="L1053" s="703" t="s">
        <v>3249</v>
      </c>
      <c r="M1053" s="706">
        <v>44655</v>
      </c>
      <c r="N1053" s="706">
        <v>44851</v>
      </c>
      <c r="O1053" s="706"/>
      <c r="P1053" s="704"/>
      <c r="Q1053" s="704"/>
      <c r="R1053" s="704"/>
      <c r="S1053" s="703" t="s">
        <v>2425</v>
      </c>
      <c r="T1053" s="703">
        <v>60</v>
      </c>
      <c r="U1053" s="703"/>
      <c r="V1053" s="703" t="s">
        <v>986</v>
      </c>
      <c r="W1053" s="703">
        <v>365</v>
      </c>
      <c r="X1053" s="707">
        <v>320</v>
      </c>
      <c r="Y1053" s="539">
        <f t="shared" si="48"/>
        <v>116800</v>
      </c>
      <c r="Z1053" s="680">
        <v>0.56000000000000005</v>
      </c>
      <c r="AA1053" s="681">
        <f t="shared" si="49"/>
        <v>65408.000000000007</v>
      </c>
      <c r="AB1053" s="682"/>
      <c r="AC1053" s="683">
        <v>0</v>
      </c>
      <c r="AD1053" s="692"/>
      <c r="AE1053" s="684"/>
      <c r="AF1053" s="695">
        <f t="shared" si="50"/>
        <v>65408.000000000007</v>
      </c>
      <c r="AG1053" s="676" t="s">
        <v>47</v>
      </c>
      <c r="AH1053" s="676"/>
      <c r="AI1053" s="685" t="s">
        <v>2420</v>
      </c>
      <c r="AJ1053" s="676" t="s">
        <v>3709</v>
      </c>
      <c r="AK1053" s="696" t="s">
        <v>1100</v>
      </c>
      <c r="AL1053" s="696">
        <v>1085</v>
      </c>
      <c r="AM1053" s="676" t="s">
        <v>52</v>
      </c>
      <c r="AN1053" s="676"/>
      <c r="AO1053" s="676"/>
      <c r="AP1053" s="688"/>
      <c r="AQ1053" s="688" t="s">
        <v>37</v>
      </c>
      <c r="AR1053" s="688"/>
      <c r="AS1053" s="697"/>
      <c r="AT1053" s="697"/>
      <c r="AU1053" s="674"/>
      <c r="AV1053" s="680">
        <v>0.55000000000000004</v>
      </c>
    </row>
    <row r="1054" spans="1:1259">
      <c r="A1054" s="735"/>
      <c r="B1054" s="722">
        <v>44648</v>
      </c>
      <c r="C1054" s="674"/>
      <c r="D1054" s="687" t="s">
        <v>3247</v>
      </c>
      <c r="E1054" s="703" t="s">
        <v>3697</v>
      </c>
      <c r="F1054" s="703"/>
      <c r="G1054" s="703">
        <v>2022</v>
      </c>
      <c r="H1054" s="703"/>
      <c r="I1054" s="703" t="s">
        <v>1699</v>
      </c>
      <c r="J1054" s="704"/>
      <c r="K1054" s="705" t="s">
        <v>5107</v>
      </c>
      <c r="L1054" s="703" t="s">
        <v>3249</v>
      </c>
      <c r="M1054" s="706">
        <v>44645</v>
      </c>
      <c r="N1054" s="706">
        <v>44866</v>
      </c>
      <c r="O1054" s="706"/>
      <c r="P1054" s="704"/>
      <c r="Q1054" s="704"/>
      <c r="R1054" s="704"/>
      <c r="S1054" s="703" t="s">
        <v>2425</v>
      </c>
      <c r="T1054" s="703">
        <v>60</v>
      </c>
      <c r="U1054" s="703"/>
      <c r="V1054" s="703" t="s">
        <v>973</v>
      </c>
      <c r="W1054" s="703">
        <v>400</v>
      </c>
      <c r="X1054" s="707">
        <v>768</v>
      </c>
      <c r="Y1054" s="539">
        <f t="shared" si="48"/>
        <v>307200</v>
      </c>
      <c r="Z1054" s="680">
        <v>0.57999999999999996</v>
      </c>
      <c r="AA1054" s="681">
        <f t="shared" si="49"/>
        <v>178176</v>
      </c>
      <c r="AB1054" s="682"/>
      <c r="AC1054" s="683">
        <v>0</v>
      </c>
      <c r="AD1054" s="692"/>
      <c r="AE1054" s="684"/>
      <c r="AF1054" s="695">
        <f t="shared" si="50"/>
        <v>178176</v>
      </c>
      <c r="AG1054" s="676" t="s">
        <v>47</v>
      </c>
      <c r="AH1054" s="676"/>
      <c r="AI1054" s="685" t="s">
        <v>2420</v>
      </c>
      <c r="AJ1054" s="676" t="s">
        <v>3314</v>
      </c>
      <c r="AK1054" s="696" t="s">
        <v>1388</v>
      </c>
      <c r="AL1054" s="676">
        <v>22031</v>
      </c>
      <c r="AM1054" s="676" t="s">
        <v>52</v>
      </c>
      <c r="AN1054" s="676"/>
      <c r="AO1054" s="676"/>
      <c r="AP1054" s="688"/>
      <c r="AQ1054" s="688" t="s">
        <v>37</v>
      </c>
      <c r="AR1054" s="688"/>
      <c r="AS1054" s="697"/>
      <c r="AT1054" s="697"/>
      <c r="AU1054" s="674"/>
      <c r="AV1054" s="680">
        <v>0.55000000000000004</v>
      </c>
    </row>
    <row r="1055" spans="1:1259">
      <c r="A1055" s="735"/>
      <c r="B1055" s="722">
        <v>44648</v>
      </c>
      <c r="C1055" s="674"/>
      <c r="D1055" s="687" t="s">
        <v>3247</v>
      </c>
      <c r="E1055" s="703" t="s">
        <v>3697</v>
      </c>
      <c r="F1055" s="703"/>
      <c r="G1055" s="703">
        <v>2022</v>
      </c>
      <c r="H1055" s="703"/>
      <c r="I1055" s="703" t="s">
        <v>1699</v>
      </c>
      <c r="J1055" s="704"/>
      <c r="K1055" s="705" t="s">
        <v>5108</v>
      </c>
      <c r="L1055" s="703" t="s">
        <v>3249</v>
      </c>
      <c r="M1055" s="706">
        <v>44644</v>
      </c>
      <c r="N1055" s="706">
        <v>44896</v>
      </c>
      <c r="O1055" s="706"/>
      <c r="P1055" s="704"/>
      <c r="Q1055" s="704"/>
      <c r="R1055" s="704"/>
      <c r="S1055" s="703" t="s">
        <v>2425</v>
      </c>
      <c r="T1055" s="703">
        <v>60</v>
      </c>
      <c r="U1055" s="703"/>
      <c r="V1055" s="703" t="s">
        <v>973</v>
      </c>
      <c r="W1055" s="703">
        <v>400</v>
      </c>
      <c r="X1055" s="707">
        <v>768</v>
      </c>
      <c r="Y1055" s="539">
        <f t="shared" si="48"/>
        <v>307200</v>
      </c>
      <c r="Z1055" s="680">
        <v>0.57999999999999996</v>
      </c>
      <c r="AA1055" s="681">
        <f t="shared" si="49"/>
        <v>178176</v>
      </c>
      <c r="AB1055" s="682"/>
      <c r="AC1055" s="683">
        <v>0</v>
      </c>
      <c r="AD1055" s="692"/>
      <c r="AE1055" s="684"/>
      <c r="AF1055" s="695">
        <f t="shared" si="50"/>
        <v>178176</v>
      </c>
      <c r="AG1055" s="676" t="s">
        <v>47</v>
      </c>
      <c r="AH1055" s="676"/>
      <c r="AI1055" s="685" t="s">
        <v>2420</v>
      </c>
      <c r="AJ1055" s="676" t="s">
        <v>3314</v>
      </c>
      <c r="AK1055" s="696" t="s">
        <v>1388</v>
      </c>
      <c r="AL1055" s="676">
        <v>22031</v>
      </c>
      <c r="AM1055" s="676" t="s">
        <v>52</v>
      </c>
      <c r="AN1055" s="676"/>
      <c r="AO1055" s="676"/>
      <c r="AP1055" s="688"/>
      <c r="AQ1055" s="688" t="s">
        <v>37</v>
      </c>
      <c r="AR1055" s="688"/>
      <c r="AS1055" s="697"/>
      <c r="AT1055" s="697"/>
      <c r="AU1055" s="674"/>
      <c r="AV1055" s="680">
        <v>0.55000000000000004</v>
      </c>
    </row>
    <row r="1056" spans="1:1259">
      <c r="A1056" s="735"/>
      <c r="B1056" s="722"/>
      <c r="C1056" s="674"/>
      <c r="D1056" s="687" t="s">
        <v>3247</v>
      </c>
      <c r="E1056" s="703" t="s">
        <v>3707</v>
      </c>
      <c r="F1056" s="703"/>
      <c r="G1056" s="703">
        <v>2022</v>
      </c>
      <c r="H1056" s="703"/>
      <c r="I1056" s="703" t="s">
        <v>1699</v>
      </c>
      <c r="J1056" s="704"/>
      <c r="K1056" s="705" t="s">
        <v>3733</v>
      </c>
      <c r="L1056" s="703" t="s">
        <v>3249</v>
      </c>
      <c r="M1056" s="706">
        <v>44655</v>
      </c>
      <c r="N1056" s="706">
        <v>44907</v>
      </c>
      <c r="O1056" s="706"/>
      <c r="P1056" s="704"/>
      <c r="Q1056" s="704"/>
      <c r="R1056" s="704"/>
      <c r="S1056" s="703" t="s">
        <v>2425</v>
      </c>
      <c r="T1056" s="703">
        <v>60</v>
      </c>
      <c r="U1056" s="703"/>
      <c r="V1056" s="703" t="s">
        <v>986</v>
      </c>
      <c r="W1056" s="703">
        <v>365</v>
      </c>
      <c r="X1056" s="707">
        <v>320</v>
      </c>
      <c r="Y1056" s="539">
        <f t="shared" si="48"/>
        <v>116800</v>
      </c>
      <c r="Z1056" s="680">
        <v>0.56000000000000005</v>
      </c>
      <c r="AA1056" s="681">
        <f t="shared" si="49"/>
        <v>65408.000000000007</v>
      </c>
      <c r="AB1056" s="682"/>
      <c r="AC1056" s="683">
        <v>0</v>
      </c>
      <c r="AD1056" s="692"/>
      <c r="AE1056" s="684"/>
      <c r="AF1056" s="695">
        <f t="shared" si="50"/>
        <v>65408.000000000007</v>
      </c>
      <c r="AG1056" s="676" t="s">
        <v>47</v>
      </c>
      <c r="AH1056" s="676"/>
      <c r="AI1056" s="685" t="s">
        <v>2420</v>
      </c>
      <c r="AJ1056" s="676" t="s">
        <v>3709</v>
      </c>
      <c r="AK1056" s="696" t="s">
        <v>1100</v>
      </c>
      <c r="AL1056" s="696">
        <v>1085</v>
      </c>
      <c r="AM1056" s="676" t="s">
        <v>52</v>
      </c>
      <c r="AN1056" s="676"/>
      <c r="AO1056" s="676"/>
      <c r="AP1056" s="688"/>
      <c r="AQ1056" s="688" t="s">
        <v>37</v>
      </c>
      <c r="AR1056" s="688"/>
      <c r="AS1056" s="697"/>
      <c r="AT1056" s="697"/>
      <c r="AU1056" s="674"/>
      <c r="AV1056" s="680">
        <v>0.55000000000000004</v>
      </c>
    </row>
    <row r="1057" spans="1:48">
      <c r="A1057" s="735"/>
      <c r="B1057" s="722">
        <v>44648</v>
      </c>
      <c r="C1057" s="674"/>
      <c r="D1057" s="687" t="s">
        <v>3247</v>
      </c>
      <c r="E1057" s="703" t="s">
        <v>3697</v>
      </c>
      <c r="F1057" s="703"/>
      <c r="G1057" s="703">
        <v>2023</v>
      </c>
      <c r="H1057" s="703"/>
      <c r="I1057" s="703" t="s">
        <v>1699</v>
      </c>
      <c r="J1057" s="704"/>
      <c r="K1057" s="705" t="s">
        <v>5109</v>
      </c>
      <c r="L1057" s="703" t="s">
        <v>3249</v>
      </c>
      <c r="M1057" s="706">
        <v>44644</v>
      </c>
      <c r="N1057" s="706">
        <v>44928</v>
      </c>
      <c r="O1057" s="706"/>
      <c r="P1057" s="704"/>
      <c r="Q1057" s="704"/>
      <c r="R1057" s="704"/>
      <c r="S1057" s="703" t="s">
        <v>2425</v>
      </c>
      <c r="T1057" s="703">
        <v>60</v>
      </c>
      <c r="U1057" s="703"/>
      <c r="V1057" s="703" t="s">
        <v>973</v>
      </c>
      <c r="W1057" s="703">
        <v>400</v>
      </c>
      <c r="X1057" s="707">
        <v>768</v>
      </c>
      <c r="Y1057" s="539">
        <f t="shared" si="48"/>
        <v>307200</v>
      </c>
      <c r="Z1057" s="680">
        <v>0.57999999999999996</v>
      </c>
      <c r="AA1057" s="681">
        <f t="shared" si="49"/>
        <v>178176</v>
      </c>
      <c r="AB1057" s="682"/>
      <c r="AC1057" s="683">
        <v>0</v>
      </c>
      <c r="AD1057" s="692"/>
      <c r="AE1057" s="684"/>
      <c r="AF1057" s="695">
        <f t="shared" si="50"/>
        <v>178176</v>
      </c>
      <c r="AG1057" s="676" t="s">
        <v>47</v>
      </c>
      <c r="AH1057" s="676"/>
      <c r="AI1057" s="685" t="s">
        <v>2420</v>
      </c>
      <c r="AJ1057" s="676" t="s">
        <v>3314</v>
      </c>
      <c r="AK1057" s="696" t="s">
        <v>1388</v>
      </c>
      <c r="AL1057" s="676">
        <v>22031</v>
      </c>
      <c r="AM1057" s="676" t="s">
        <v>52</v>
      </c>
      <c r="AN1057" s="676"/>
      <c r="AO1057" s="676"/>
      <c r="AP1057" s="688"/>
      <c r="AQ1057" s="688" t="s">
        <v>37</v>
      </c>
      <c r="AR1057" s="688"/>
      <c r="AS1057" s="697"/>
      <c r="AT1057" s="697"/>
      <c r="AU1057" s="674"/>
      <c r="AV1057" s="680">
        <v>0.55000000000000004</v>
      </c>
    </row>
    <row r="1058" spans="1:48">
      <c r="A1058" s="735"/>
      <c r="B1058" s="722">
        <v>44651</v>
      </c>
      <c r="C1058" s="674"/>
      <c r="D1058" s="687" t="s">
        <v>3247</v>
      </c>
      <c r="E1058" s="703" t="s">
        <v>5098</v>
      </c>
      <c r="F1058" s="703"/>
      <c r="G1058" s="703">
        <v>2023</v>
      </c>
      <c r="H1058" s="703"/>
      <c r="I1058" s="703" t="s">
        <v>1699</v>
      </c>
      <c r="J1058" s="704"/>
      <c r="K1058" s="705" t="s">
        <v>5110</v>
      </c>
      <c r="L1058" s="703" t="s">
        <v>3249</v>
      </c>
      <c r="M1058" s="706">
        <v>44650</v>
      </c>
      <c r="N1058" s="706">
        <v>44941</v>
      </c>
      <c r="O1058" s="706"/>
      <c r="P1058" s="704"/>
      <c r="Q1058" s="704"/>
      <c r="R1058" s="704"/>
      <c r="S1058" s="703" t="s">
        <v>2425</v>
      </c>
      <c r="T1058" s="703">
        <v>60</v>
      </c>
      <c r="U1058" s="703"/>
      <c r="V1058" s="703" t="s">
        <v>973</v>
      </c>
      <c r="W1058" s="703">
        <v>400</v>
      </c>
      <c r="X1058" s="707">
        <v>384</v>
      </c>
      <c r="Y1058" s="539">
        <f t="shared" si="48"/>
        <v>153600</v>
      </c>
      <c r="Z1058" s="680">
        <v>0.57999999999999996</v>
      </c>
      <c r="AA1058" s="681">
        <f t="shared" si="49"/>
        <v>89088</v>
      </c>
      <c r="AB1058" s="682"/>
      <c r="AC1058" s="683">
        <v>0</v>
      </c>
      <c r="AD1058" s="692"/>
      <c r="AE1058" s="684"/>
      <c r="AF1058" s="695">
        <f t="shared" si="50"/>
        <v>89088</v>
      </c>
      <c r="AG1058" s="676" t="s">
        <v>47</v>
      </c>
      <c r="AH1058" s="676">
        <v>10</v>
      </c>
      <c r="AI1058" s="685" t="s">
        <v>2420</v>
      </c>
      <c r="AJ1058" s="676" t="s">
        <v>5100</v>
      </c>
      <c r="AK1058" s="696" t="s">
        <v>1607</v>
      </c>
      <c r="AL1058" s="676">
        <v>37013</v>
      </c>
      <c r="AM1058" s="676" t="s">
        <v>52</v>
      </c>
      <c r="AN1058" s="676"/>
      <c r="AO1058" s="676"/>
      <c r="AP1058" s="688"/>
      <c r="AQ1058" s="688" t="s">
        <v>37</v>
      </c>
      <c r="AR1058" s="688"/>
      <c r="AS1058" s="697"/>
      <c r="AT1058" s="697"/>
      <c r="AU1058" s="674"/>
      <c r="AV1058" s="680">
        <v>0.55000000000000004</v>
      </c>
    </row>
    <row r="1059" spans="1:48">
      <c r="A1059" s="735"/>
      <c r="B1059" s="722">
        <v>44648</v>
      </c>
      <c r="C1059" s="674"/>
      <c r="D1059" s="687" t="s">
        <v>3247</v>
      </c>
      <c r="E1059" s="703" t="s">
        <v>3697</v>
      </c>
      <c r="F1059" s="703"/>
      <c r="G1059" s="703">
        <v>2023</v>
      </c>
      <c r="H1059" s="703"/>
      <c r="I1059" s="703" t="s">
        <v>1699</v>
      </c>
      <c r="J1059" s="704"/>
      <c r="K1059" s="705" t="s">
        <v>5111</v>
      </c>
      <c r="L1059" s="703" t="s">
        <v>3249</v>
      </c>
      <c r="M1059" s="706">
        <v>44644</v>
      </c>
      <c r="N1059" s="706">
        <v>44958</v>
      </c>
      <c r="O1059" s="706"/>
      <c r="P1059" s="704"/>
      <c r="Q1059" s="704"/>
      <c r="R1059" s="704"/>
      <c r="S1059" s="703" t="s">
        <v>2425</v>
      </c>
      <c r="T1059" s="703">
        <v>60</v>
      </c>
      <c r="U1059" s="703"/>
      <c r="V1059" s="703" t="s">
        <v>973</v>
      </c>
      <c r="W1059" s="703">
        <v>400</v>
      </c>
      <c r="X1059" s="707">
        <v>768</v>
      </c>
      <c r="Y1059" s="539">
        <f t="shared" si="48"/>
        <v>307200</v>
      </c>
      <c r="Z1059" s="680">
        <v>0.57999999999999996</v>
      </c>
      <c r="AA1059" s="681">
        <f t="shared" si="49"/>
        <v>178176</v>
      </c>
      <c r="AB1059" s="682"/>
      <c r="AC1059" s="683">
        <v>0</v>
      </c>
      <c r="AD1059" s="692"/>
      <c r="AE1059" s="684"/>
      <c r="AF1059" s="695">
        <f t="shared" si="50"/>
        <v>178176</v>
      </c>
      <c r="AG1059" s="676" t="s">
        <v>47</v>
      </c>
      <c r="AH1059" s="676"/>
      <c r="AI1059" s="685" t="s">
        <v>2420</v>
      </c>
      <c r="AJ1059" s="676" t="s">
        <v>3314</v>
      </c>
      <c r="AK1059" s="696" t="s">
        <v>1388</v>
      </c>
      <c r="AL1059" s="676">
        <v>22031</v>
      </c>
      <c r="AM1059" s="676" t="s">
        <v>52</v>
      </c>
      <c r="AN1059" s="676"/>
      <c r="AO1059" s="676"/>
      <c r="AP1059" s="688"/>
      <c r="AQ1059" s="688" t="s">
        <v>37</v>
      </c>
      <c r="AR1059" s="688"/>
      <c r="AS1059" s="697"/>
      <c r="AT1059" s="697"/>
      <c r="AU1059" s="674"/>
      <c r="AV1059" s="680">
        <v>0.55000000000000004</v>
      </c>
    </row>
    <row r="1060" spans="1:48">
      <c r="A1060" s="735"/>
      <c r="B1060" s="722">
        <v>44648</v>
      </c>
      <c r="C1060" s="674"/>
      <c r="D1060" s="687" t="s">
        <v>3247</v>
      </c>
      <c r="E1060" s="703" t="s">
        <v>3697</v>
      </c>
      <c r="F1060" s="703"/>
      <c r="G1060" s="703">
        <v>2023</v>
      </c>
      <c r="H1060" s="703"/>
      <c r="I1060" s="703" t="s">
        <v>1699</v>
      </c>
      <c r="J1060" s="704"/>
      <c r="K1060" s="705" t="s">
        <v>5112</v>
      </c>
      <c r="L1060" s="703" t="s">
        <v>3249</v>
      </c>
      <c r="M1060" s="706">
        <v>44644</v>
      </c>
      <c r="N1060" s="706">
        <v>44986</v>
      </c>
      <c r="O1060" s="706"/>
      <c r="P1060" s="704"/>
      <c r="Q1060" s="704"/>
      <c r="R1060" s="704"/>
      <c r="S1060" s="703" t="s">
        <v>2425</v>
      </c>
      <c r="T1060" s="703">
        <v>60</v>
      </c>
      <c r="U1060" s="703"/>
      <c r="V1060" s="703" t="s">
        <v>973</v>
      </c>
      <c r="W1060" s="703">
        <v>400</v>
      </c>
      <c r="X1060" s="707">
        <v>768</v>
      </c>
      <c r="Y1060" s="539">
        <f t="shared" si="48"/>
        <v>307200</v>
      </c>
      <c r="Z1060" s="680">
        <v>0.57999999999999996</v>
      </c>
      <c r="AA1060" s="681">
        <f t="shared" si="49"/>
        <v>178176</v>
      </c>
      <c r="AB1060" s="682"/>
      <c r="AC1060" s="683">
        <v>0</v>
      </c>
      <c r="AD1060" s="692"/>
      <c r="AE1060" s="684"/>
      <c r="AF1060" s="695">
        <f t="shared" si="50"/>
        <v>178176</v>
      </c>
      <c r="AG1060" s="676" t="s">
        <v>47</v>
      </c>
      <c r="AH1060" s="676"/>
      <c r="AI1060" s="685" t="s">
        <v>2420</v>
      </c>
      <c r="AJ1060" s="676" t="s">
        <v>3314</v>
      </c>
      <c r="AK1060" s="696" t="s">
        <v>1388</v>
      </c>
      <c r="AL1060" s="676">
        <v>22031</v>
      </c>
      <c r="AM1060" s="676" t="s">
        <v>52</v>
      </c>
      <c r="AN1060" s="676"/>
      <c r="AO1060" s="676"/>
      <c r="AP1060" s="688"/>
      <c r="AQ1060" s="688" t="s">
        <v>37</v>
      </c>
      <c r="AR1060" s="688"/>
      <c r="AS1060" s="697"/>
      <c r="AT1060" s="697"/>
      <c r="AU1060" s="674"/>
      <c r="AV1060" s="680">
        <v>0.55000000000000004</v>
      </c>
    </row>
    <row r="1061" spans="1:48">
      <c r="A1061" s="735"/>
      <c r="B1061" s="722">
        <v>44648</v>
      </c>
      <c r="C1061" s="674"/>
      <c r="D1061" s="687" t="s">
        <v>3247</v>
      </c>
      <c r="E1061" s="703" t="s">
        <v>3697</v>
      </c>
      <c r="F1061" s="703"/>
      <c r="G1061" s="703">
        <v>2023</v>
      </c>
      <c r="H1061" s="703"/>
      <c r="I1061" s="703" t="s">
        <v>1699</v>
      </c>
      <c r="J1061" s="704"/>
      <c r="K1061" s="705" t="s">
        <v>5113</v>
      </c>
      <c r="L1061" s="703" t="s">
        <v>3249</v>
      </c>
      <c r="M1061" s="706">
        <v>44644</v>
      </c>
      <c r="N1061" s="706">
        <v>45017</v>
      </c>
      <c r="O1061" s="706"/>
      <c r="P1061" s="704"/>
      <c r="Q1061" s="704"/>
      <c r="R1061" s="704"/>
      <c r="S1061" s="703" t="s">
        <v>2425</v>
      </c>
      <c r="T1061" s="703">
        <v>60</v>
      </c>
      <c r="U1061" s="703"/>
      <c r="V1061" s="703" t="s">
        <v>973</v>
      </c>
      <c r="W1061" s="703">
        <v>400</v>
      </c>
      <c r="X1061" s="707">
        <v>768</v>
      </c>
      <c r="Y1061" s="539">
        <f t="shared" si="48"/>
        <v>307200</v>
      </c>
      <c r="Z1061" s="680">
        <v>0.57999999999999996</v>
      </c>
      <c r="AA1061" s="681">
        <f t="shared" si="49"/>
        <v>178176</v>
      </c>
      <c r="AB1061" s="682"/>
      <c r="AC1061" s="683">
        <v>0</v>
      </c>
      <c r="AD1061" s="692"/>
      <c r="AE1061" s="684"/>
      <c r="AF1061" s="695">
        <f t="shared" si="50"/>
        <v>178176</v>
      </c>
      <c r="AG1061" s="676" t="s">
        <v>47</v>
      </c>
      <c r="AH1061" s="676"/>
      <c r="AI1061" s="685" t="s">
        <v>2420</v>
      </c>
      <c r="AJ1061" s="676" t="s">
        <v>3314</v>
      </c>
      <c r="AK1061" s="696" t="s">
        <v>1388</v>
      </c>
      <c r="AL1061" s="676">
        <v>22031</v>
      </c>
      <c r="AM1061" s="676" t="s">
        <v>52</v>
      </c>
      <c r="AN1061" s="676"/>
      <c r="AO1061" s="676"/>
      <c r="AP1061" s="688"/>
      <c r="AQ1061" s="688" t="s">
        <v>37</v>
      </c>
      <c r="AR1061" s="688"/>
      <c r="AS1061" s="697"/>
      <c r="AT1061" s="697"/>
      <c r="AU1061" s="674"/>
      <c r="AV1061" s="680">
        <v>0.55000000000000004</v>
      </c>
    </row>
    <row r="1062" spans="1:48">
      <c r="A1062" s="735"/>
      <c r="B1062" s="722">
        <v>44662</v>
      </c>
      <c r="C1062" s="674"/>
      <c r="D1062" s="687" t="s">
        <v>3247</v>
      </c>
      <c r="E1062" s="703" t="s">
        <v>5114</v>
      </c>
      <c r="F1062" s="703"/>
      <c r="G1062" s="703">
        <v>2022</v>
      </c>
      <c r="H1062" s="703"/>
      <c r="I1062" s="703" t="s">
        <v>1699</v>
      </c>
      <c r="J1062" s="704"/>
      <c r="K1062" s="705" t="s">
        <v>5115</v>
      </c>
      <c r="L1062" s="703" t="s">
        <v>3249</v>
      </c>
      <c r="M1062" s="706">
        <v>44659</v>
      </c>
      <c r="N1062" s="706">
        <v>44837</v>
      </c>
      <c r="O1062" s="706"/>
      <c r="P1062" s="704"/>
      <c r="Q1062" s="704"/>
      <c r="R1062" s="704"/>
      <c r="S1062" s="703" t="s">
        <v>2425</v>
      </c>
      <c r="T1062" s="703">
        <v>60</v>
      </c>
      <c r="U1062" s="703"/>
      <c r="V1062" s="703" t="s">
        <v>973</v>
      </c>
      <c r="W1062" s="703">
        <v>410</v>
      </c>
      <c r="X1062" s="707">
        <v>3424</v>
      </c>
      <c r="Y1062" s="539">
        <f t="shared" si="48"/>
        <v>1403840</v>
      </c>
      <c r="Z1062" s="680">
        <v>0.57999999999999996</v>
      </c>
      <c r="AA1062" s="681">
        <f t="shared" si="49"/>
        <v>814227.2</v>
      </c>
      <c r="AB1062" s="682"/>
      <c r="AC1062" s="683">
        <v>0</v>
      </c>
      <c r="AD1062" s="692"/>
      <c r="AE1062" s="684"/>
      <c r="AF1062" s="695">
        <f t="shared" si="50"/>
        <v>814227.2</v>
      </c>
      <c r="AG1062" s="676" t="s">
        <v>47</v>
      </c>
      <c r="AH1062" s="676">
        <v>100</v>
      </c>
      <c r="AI1062" s="685"/>
      <c r="AJ1062" s="676" t="s">
        <v>3259</v>
      </c>
      <c r="AK1062" s="696" t="s">
        <v>3260</v>
      </c>
      <c r="AL1062" s="676">
        <v>25704</v>
      </c>
      <c r="AM1062" s="676" t="s">
        <v>52</v>
      </c>
      <c r="AN1062" s="676"/>
      <c r="AO1062" s="676"/>
      <c r="AP1062" s="688"/>
      <c r="AQ1062" s="688" t="s">
        <v>37</v>
      </c>
      <c r="AR1062" s="688"/>
      <c r="AS1062" s="697"/>
      <c r="AT1062" s="697"/>
      <c r="AU1062" s="674"/>
      <c r="AV1062" s="680">
        <v>0.55000000000000004</v>
      </c>
    </row>
    <row r="1063" spans="1:48" s="673" customFormat="1" ht="15" customHeight="1">
      <c r="A1063" s="282"/>
      <c r="B1063" s="283"/>
      <c r="C1063" s="296" t="s">
        <v>1217</v>
      </c>
      <c r="D1063" s="556" t="s">
        <v>3750</v>
      </c>
      <c r="E1063" s="317"/>
      <c r="F1063" s="703"/>
      <c r="G1063" s="703">
        <v>2022</v>
      </c>
      <c r="H1063" s="507"/>
      <c r="I1063" s="507" t="s">
        <v>1295</v>
      </c>
      <c r="J1063" s="704"/>
      <c r="K1063" s="703" t="s">
        <v>5179</v>
      </c>
      <c r="L1063" s="704" t="s">
        <v>1124</v>
      </c>
      <c r="M1063" s="704">
        <v>44658</v>
      </c>
      <c r="N1063" s="704">
        <v>44846</v>
      </c>
      <c r="O1063" s="704"/>
      <c r="P1063" s="704"/>
      <c r="Q1063" s="703"/>
      <c r="R1063" s="703"/>
      <c r="S1063" s="703" t="s">
        <v>1106</v>
      </c>
      <c r="T1063" s="707">
        <v>60</v>
      </c>
      <c r="U1063" s="554"/>
      <c r="V1063" s="703" t="s">
        <v>1018</v>
      </c>
      <c r="W1063" s="707">
        <v>360</v>
      </c>
      <c r="X1063" s="554">
        <v>728</v>
      </c>
      <c r="Y1063" s="539">
        <f t="shared" si="48"/>
        <v>262080</v>
      </c>
      <c r="Z1063" s="680">
        <v>0.8</v>
      </c>
      <c r="AA1063" s="681">
        <f t="shared" si="49"/>
        <v>209664</v>
      </c>
      <c r="AB1063" s="682"/>
      <c r="AC1063" s="683"/>
      <c r="AD1063" s="692"/>
      <c r="AE1063" s="684"/>
      <c r="AF1063" s="695">
        <f t="shared" si="50"/>
        <v>209664</v>
      </c>
      <c r="AG1063" s="676" t="s">
        <v>47</v>
      </c>
      <c r="AH1063" s="676"/>
      <c r="AI1063" s="676">
        <v>45</v>
      </c>
      <c r="AJ1063" s="676" t="s">
        <v>1125</v>
      </c>
      <c r="AK1063" s="676" t="s">
        <v>1121</v>
      </c>
      <c r="AL1063" s="696">
        <v>60433</v>
      </c>
      <c r="AM1063" s="676" t="s">
        <v>52</v>
      </c>
      <c r="AN1063" s="676"/>
      <c r="AO1063" s="676"/>
      <c r="AP1063" s="684"/>
      <c r="AQ1063" s="684" t="s">
        <v>37</v>
      </c>
      <c r="AR1063" s="676"/>
      <c r="AS1063" s="674"/>
      <c r="AT1063" s="285"/>
      <c r="AU1063" s="630"/>
      <c r="AV1063" s="674"/>
    </row>
    <row r="1064" spans="1:48" s="673" customFormat="1" ht="15" customHeight="1">
      <c r="A1064" s="282"/>
      <c r="B1064" s="283"/>
      <c r="C1064" s="296" t="s">
        <v>1217</v>
      </c>
      <c r="D1064" s="556" t="s">
        <v>3750</v>
      </c>
      <c r="E1064" s="317"/>
      <c r="F1064" s="703"/>
      <c r="G1064" s="703">
        <v>2022</v>
      </c>
      <c r="H1064" s="703"/>
      <c r="I1064" s="507" t="s">
        <v>1295</v>
      </c>
      <c r="J1064" s="704"/>
      <c r="K1064" s="703" t="s">
        <v>5180</v>
      </c>
      <c r="L1064" s="704" t="s">
        <v>1124</v>
      </c>
      <c r="M1064" s="704">
        <v>44657</v>
      </c>
      <c r="N1064" s="704">
        <v>44902</v>
      </c>
      <c r="O1064" s="704"/>
      <c r="P1064" s="704"/>
      <c r="Q1064" s="703"/>
      <c r="R1064" s="703"/>
      <c r="S1064" s="703" t="s">
        <v>1106</v>
      </c>
      <c r="T1064" s="707">
        <v>60</v>
      </c>
      <c r="U1064" s="554"/>
      <c r="V1064" s="703" t="s">
        <v>973</v>
      </c>
      <c r="W1064" s="707">
        <v>400</v>
      </c>
      <c r="X1064" s="554">
        <v>832</v>
      </c>
      <c r="Y1064" s="539">
        <f t="shared" si="48"/>
        <v>332800</v>
      </c>
      <c r="Z1064" s="680">
        <v>0.55000000000000004</v>
      </c>
      <c r="AA1064" s="681">
        <f t="shared" si="49"/>
        <v>183040.00000000003</v>
      </c>
      <c r="AB1064" s="521"/>
      <c r="AC1064" s="683"/>
      <c r="AD1064" s="676"/>
      <c r="AE1064" s="684"/>
      <c r="AF1064" s="695">
        <f t="shared" si="50"/>
        <v>183040.00000000003</v>
      </c>
      <c r="AG1064" s="676" t="s">
        <v>47</v>
      </c>
      <c r="AH1064" s="641"/>
      <c r="AI1064" s="676">
        <v>45</v>
      </c>
      <c r="AJ1064" s="676" t="s">
        <v>1426</v>
      </c>
      <c r="AK1064" s="676" t="s">
        <v>50</v>
      </c>
      <c r="AL1064" s="696">
        <v>91708</v>
      </c>
      <c r="AM1064" s="676" t="s">
        <v>52</v>
      </c>
      <c r="AN1064" s="676"/>
      <c r="AO1064" s="676"/>
      <c r="AP1064" s="676"/>
      <c r="AQ1064" s="684" t="s">
        <v>37</v>
      </c>
      <c r="AR1064" s="676"/>
      <c r="AS1064" s="523"/>
      <c r="AT1064" s="434"/>
      <c r="AU1064" s="523"/>
      <c r="AV1064" s="674"/>
    </row>
    <row r="1065" spans="1:48" s="673" customFormat="1" ht="15" customHeight="1">
      <c r="A1065" s="282"/>
      <c r="B1065" s="283"/>
      <c r="C1065" s="296" t="s">
        <v>1217</v>
      </c>
      <c r="D1065" s="556" t="s">
        <v>3750</v>
      </c>
      <c r="E1065" s="317"/>
      <c r="F1065" s="703"/>
      <c r="G1065" s="703">
        <v>2022</v>
      </c>
      <c r="H1065" s="507"/>
      <c r="I1065" s="507" t="s">
        <v>1295</v>
      </c>
      <c r="J1065" s="704"/>
      <c r="K1065" s="703" t="s">
        <v>5180</v>
      </c>
      <c r="L1065" s="704" t="s">
        <v>1124</v>
      </c>
      <c r="M1065" s="704">
        <v>44657</v>
      </c>
      <c r="N1065" s="704">
        <v>44902</v>
      </c>
      <c r="O1065" s="704"/>
      <c r="P1065" s="704"/>
      <c r="Q1065" s="703"/>
      <c r="R1065" s="703"/>
      <c r="S1065" s="703" t="s">
        <v>1106</v>
      </c>
      <c r="T1065" s="707">
        <v>60</v>
      </c>
      <c r="U1065" s="554"/>
      <c r="V1065" s="703" t="s">
        <v>973</v>
      </c>
      <c r="W1065" s="707">
        <v>400</v>
      </c>
      <c r="X1065" s="554">
        <v>832</v>
      </c>
      <c r="Y1065" s="539">
        <f t="shared" si="48"/>
        <v>332800</v>
      </c>
      <c r="Z1065" s="680">
        <v>0.55000000000000004</v>
      </c>
      <c r="AA1065" s="681">
        <f t="shared" si="49"/>
        <v>183040.00000000003</v>
      </c>
      <c r="AB1065" s="682"/>
      <c r="AC1065" s="683"/>
      <c r="AD1065" s="692"/>
      <c r="AE1065" s="684"/>
      <c r="AF1065" s="695">
        <f t="shared" si="50"/>
        <v>183040.00000000003</v>
      </c>
      <c r="AG1065" s="676" t="s">
        <v>47</v>
      </c>
      <c r="AH1065" s="676"/>
      <c r="AI1065" s="676">
        <v>45</v>
      </c>
      <c r="AJ1065" s="676" t="s">
        <v>1426</v>
      </c>
      <c r="AK1065" s="676" t="s">
        <v>50</v>
      </c>
      <c r="AL1065" s="696">
        <v>91708</v>
      </c>
      <c r="AM1065" s="676" t="s">
        <v>52</v>
      </c>
      <c r="AN1065" s="676"/>
      <c r="AO1065" s="676"/>
      <c r="AP1065" s="684"/>
      <c r="AQ1065" s="684" t="s">
        <v>37</v>
      </c>
      <c r="AR1065" s="676"/>
      <c r="AS1065" s="674"/>
      <c r="AT1065" s="285"/>
      <c r="AU1065" s="630"/>
      <c r="AV1065" s="674"/>
    </row>
    <row r="1066" spans="1:48" s="673" customFormat="1" ht="15" customHeight="1">
      <c r="A1066" s="282"/>
      <c r="B1066" s="283"/>
      <c r="C1066" s="296" t="s">
        <v>1217</v>
      </c>
      <c r="D1066" s="556" t="s">
        <v>3750</v>
      </c>
      <c r="E1066" s="317"/>
      <c r="F1066" s="703"/>
      <c r="G1066" s="703">
        <v>2022</v>
      </c>
      <c r="H1066" s="703"/>
      <c r="I1066" s="507" t="s">
        <v>1295</v>
      </c>
      <c r="J1066" s="704"/>
      <c r="K1066" s="703" t="s">
        <v>5181</v>
      </c>
      <c r="L1066" s="704" t="s">
        <v>1124</v>
      </c>
      <c r="M1066" s="704">
        <v>44657</v>
      </c>
      <c r="N1066" s="704">
        <v>44837</v>
      </c>
      <c r="O1066" s="704"/>
      <c r="P1066" s="704"/>
      <c r="Q1066" s="703"/>
      <c r="R1066" s="703"/>
      <c r="S1066" s="703" t="s">
        <v>1106</v>
      </c>
      <c r="T1066" s="707">
        <v>60</v>
      </c>
      <c r="U1066" s="554"/>
      <c r="V1066" s="703" t="s">
        <v>973</v>
      </c>
      <c r="W1066" s="707">
        <v>400</v>
      </c>
      <c r="X1066" s="554">
        <v>832</v>
      </c>
      <c r="Y1066" s="539">
        <f t="shared" si="48"/>
        <v>332800</v>
      </c>
      <c r="Z1066" s="680">
        <v>0.55000000000000004</v>
      </c>
      <c r="AA1066" s="681">
        <f t="shared" si="49"/>
        <v>183040.00000000003</v>
      </c>
      <c r="AB1066" s="521"/>
      <c r="AC1066" s="683"/>
      <c r="AD1066" s="676"/>
      <c r="AE1066" s="684"/>
      <c r="AF1066" s="695">
        <f t="shared" si="50"/>
        <v>183040.00000000003</v>
      </c>
      <c r="AG1066" s="676" t="s">
        <v>47</v>
      </c>
      <c r="AH1066" s="641"/>
      <c r="AI1066" s="676">
        <v>45</v>
      </c>
      <c r="AJ1066" s="676" t="s">
        <v>1426</v>
      </c>
      <c r="AK1066" s="676" t="s">
        <v>50</v>
      </c>
      <c r="AL1066" s="696">
        <v>91708</v>
      </c>
      <c r="AM1066" s="676" t="s">
        <v>52</v>
      </c>
      <c r="AN1066" s="676"/>
      <c r="AO1066" s="676"/>
      <c r="AP1066" s="676"/>
      <c r="AQ1066" s="684" t="s">
        <v>37</v>
      </c>
      <c r="AR1066" s="676"/>
      <c r="AS1066" s="523"/>
      <c r="AT1066" s="434"/>
      <c r="AU1066" s="523"/>
      <c r="AV1066" s="674"/>
    </row>
    <row r="1067" spans="1:48" s="673" customFormat="1" ht="15" customHeight="1">
      <c r="A1067" s="282"/>
      <c r="B1067" s="283"/>
      <c r="C1067" s="296" t="s">
        <v>1217</v>
      </c>
      <c r="D1067" s="556" t="s">
        <v>3750</v>
      </c>
      <c r="E1067" s="317"/>
      <c r="F1067" s="703"/>
      <c r="G1067" s="703">
        <v>2022</v>
      </c>
      <c r="H1067" s="703"/>
      <c r="I1067" s="507" t="s">
        <v>1295</v>
      </c>
      <c r="J1067" s="704"/>
      <c r="K1067" s="703" t="s">
        <v>5181</v>
      </c>
      <c r="L1067" s="704" t="s">
        <v>1124</v>
      </c>
      <c r="M1067" s="704">
        <v>44657</v>
      </c>
      <c r="N1067" s="704">
        <v>44837</v>
      </c>
      <c r="O1067" s="704"/>
      <c r="P1067" s="704"/>
      <c r="Q1067" s="703"/>
      <c r="R1067" s="703"/>
      <c r="S1067" s="703" t="s">
        <v>1106</v>
      </c>
      <c r="T1067" s="707">
        <v>60</v>
      </c>
      <c r="U1067" s="554"/>
      <c r="V1067" s="703" t="s">
        <v>986</v>
      </c>
      <c r="W1067" s="707">
        <v>360</v>
      </c>
      <c r="X1067" s="554">
        <v>768</v>
      </c>
      <c r="Y1067" s="539">
        <f t="shared" si="48"/>
        <v>276480</v>
      </c>
      <c r="Z1067" s="680">
        <v>0.53</v>
      </c>
      <c r="AA1067" s="681">
        <f t="shared" si="49"/>
        <v>146534.39999999999</v>
      </c>
      <c r="AB1067" s="521"/>
      <c r="AC1067" s="683"/>
      <c r="AD1067" s="676"/>
      <c r="AE1067" s="684"/>
      <c r="AF1067" s="695">
        <f t="shared" si="50"/>
        <v>146534.39999999999</v>
      </c>
      <c r="AG1067" s="676" t="s">
        <v>47</v>
      </c>
      <c r="AH1067" s="641"/>
      <c r="AI1067" s="676">
        <v>45</v>
      </c>
      <c r="AJ1067" s="676" t="s">
        <v>1426</v>
      </c>
      <c r="AK1067" s="676" t="s">
        <v>50</v>
      </c>
      <c r="AL1067" s="696">
        <v>91708</v>
      </c>
      <c r="AM1067" s="676" t="s">
        <v>52</v>
      </c>
      <c r="AN1067" s="676"/>
      <c r="AO1067" s="676"/>
      <c r="AP1067" s="676"/>
      <c r="AQ1067" s="684" t="s">
        <v>37</v>
      </c>
      <c r="AR1067" s="676"/>
      <c r="AS1067" s="523"/>
      <c r="AT1067" s="434"/>
      <c r="AU1067" s="523"/>
      <c r="AV1067" s="674"/>
    </row>
    <row r="1068" spans="1:48" s="673" customFormat="1" ht="15" customHeight="1">
      <c r="A1068" s="282"/>
      <c r="B1068" s="283"/>
      <c r="C1068" s="296" t="s">
        <v>1217</v>
      </c>
      <c r="D1068" s="556" t="s">
        <v>3750</v>
      </c>
      <c r="E1068" s="317"/>
      <c r="F1068" s="703"/>
      <c r="G1068" s="703">
        <v>2022</v>
      </c>
      <c r="H1068" s="703"/>
      <c r="I1068" s="507" t="s">
        <v>1295</v>
      </c>
      <c r="J1068" s="704"/>
      <c r="K1068" s="703" t="s">
        <v>5181</v>
      </c>
      <c r="L1068" s="704" t="s">
        <v>1124</v>
      </c>
      <c r="M1068" s="704">
        <v>44657</v>
      </c>
      <c r="N1068" s="704">
        <v>44837</v>
      </c>
      <c r="O1068" s="704"/>
      <c r="P1068" s="704"/>
      <c r="Q1068" s="703"/>
      <c r="R1068" s="703"/>
      <c r="S1068" s="703" t="s">
        <v>1106</v>
      </c>
      <c r="T1068" s="707">
        <v>60</v>
      </c>
      <c r="U1068" s="554"/>
      <c r="V1068" s="703" t="s">
        <v>973</v>
      </c>
      <c r="W1068" s="707">
        <v>400</v>
      </c>
      <c r="X1068" s="554">
        <v>832</v>
      </c>
      <c r="Y1068" s="539">
        <f t="shared" si="48"/>
        <v>332800</v>
      </c>
      <c r="Z1068" s="680">
        <v>0.55000000000000004</v>
      </c>
      <c r="AA1068" s="681">
        <f t="shared" si="49"/>
        <v>183040.00000000003</v>
      </c>
      <c r="AB1068" s="521"/>
      <c r="AC1068" s="683"/>
      <c r="AD1068" s="676"/>
      <c r="AE1068" s="684"/>
      <c r="AF1068" s="695">
        <f t="shared" si="50"/>
        <v>183040.00000000003</v>
      </c>
      <c r="AG1068" s="676" t="s">
        <v>47</v>
      </c>
      <c r="AH1068" s="641"/>
      <c r="AI1068" s="676">
        <v>45</v>
      </c>
      <c r="AJ1068" s="676" t="s">
        <v>1426</v>
      </c>
      <c r="AK1068" s="676" t="s">
        <v>50</v>
      </c>
      <c r="AL1068" s="696">
        <v>91708</v>
      </c>
      <c r="AM1068" s="676" t="s">
        <v>52</v>
      </c>
      <c r="AN1068" s="676"/>
      <c r="AO1068" s="676"/>
      <c r="AP1068" s="676"/>
      <c r="AQ1068" s="684" t="s">
        <v>37</v>
      </c>
      <c r="AR1068" s="676"/>
      <c r="AS1068" s="523"/>
      <c r="AT1068" s="434"/>
      <c r="AU1068" s="523"/>
      <c r="AV1068" s="674"/>
    </row>
    <row r="1069" spans="1:48" s="673" customFormat="1" ht="15" customHeight="1">
      <c r="A1069" s="282"/>
      <c r="B1069" s="283"/>
      <c r="C1069" s="296" t="s">
        <v>1217</v>
      </c>
      <c r="D1069" s="556" t="s">
        <v>3750</v>
      </c>
      <c r="E1069" s="317"/>
      <c r="F1069" s="703"/>
      <c r="G1069" s="703">
        <v>2022</v>
      </c>
      <c r="H1069" s="703"/>
      <c r="I1069" s="507" t="s">
        <v>1295</v>
      </c>
      <c r="J1069" s="704"/>
      <c r="K1069" s="703" t="s">
        <v>5181</v>
      </c>
      <c r="L1069" s="704" t="s">
        <v>1124</v>
      </c>
      <c r="M1069" s="704">
        <v>44657</v>
      </c>
      <c r="N1069" s="704">
        <v>44837</v>
      </c>
      <c r="O1069" s="704"/>
      <c r="P1069" s="704"/>
      <c r="Q1069" s="703"/>
      <c r="R1069" s="703"/>
      <c r="S1069" s="703" t="s">
        <v>1106</v>
      </c>
      <c r="T1069" s="707">
        <v>60</v>
      </c>
      <c r="U1069" s="554"/>
      <c r="V1069" s="703" t="s">
        <v>973</v>
      </c>
      <c r="W1069" s="707">
        <v>400</v>
      </c>
      <c r="X1069" s="554">
        <v>832</v>
      </c>
      <c r="Y1069" s="539">
        <f t="shared" si="48"/>
        <v>332800</v>
      </c>
      <c r="Z1069" s="680">
        <v>0.55000000000000004</v>
      </c>
      <c r="AA1069" s="681">
        <f t="shared" si="49"/>
        <v>183040.00000000003</v>
      </c>
      <c r="AB1069" s="521"/>
      <c r="AC1069" s="683"/>
      <c r="AD1069" s="676"/>
      <c r="AE1069" s="684"/>
      <c r="AF1069" s="695">
        <f t="shared" si="50"/>
        <v>183040.00000000003</v>
      </c>
      <c r="AG1069" s="676" t="s">
        <v>47</v>
      </c>
      <c r="AH1069" s="641"/>
      <c r="AI1069" s="676">
        <v>45</v>
      </c>
      <c r="AJ1069" s="676" t="s">
        <v>1426</v>
      </c>
      <c r="AK1069" s="676" t="s">
        <v>50</v>
      </c>
      <c r="AL1069" s="696">
        <v>91708</v>
      </c>
      <c r="AM1069" s="676" t="s">
        <v>52</v>
      </c>
      <c r="AN1069" s="676"/>
      <c r="AO1069" s="676"/>
      <c r="AP1069" s="676"/>
      <c r="AQ1069" s="684" t="s">
        <v>37</v>
      </c>
      <c r="AR1069" s="676"/>
      <c r="AS1069" s="523"/>
      <c r="AT1069" s="434"/>
      <c r="AU1069" s="523"/>
      <c r="AV1069" s="674"/>
    </row>
    <row r="1070" spans="1:48" s="673" customFormat="1" ht="15" customHeight="1">
      <c r="A1070" s="282"/>
      <c r="B1070" s="283"/>
      <c r="C1070" s="296" t="s">
        <v>1217</v>
      </c>
      <c r="D1070" s="556" t="s">
        <v>3750</v>
      </c>
      <c r="E1070" s="317"/>
      <c r="F1070" s="703"/>
      <c r="G1070" s="703">
        <v>2022</v>
      </c>
      <c r="H1070" s="703"/>
      <c r="I1070" s="507" t="s">
        <v>1295</v>
      </c>
      <c r="J1070" s="704"/>
      <c r="K1070" s="703" t="s">
        <v>5182</v>
      </c>
      <c r="L1070" s="704" t="s">
        <v>1124</v>
      </c>
      <c r="M1070" s="704">
        <v>44657</v>
      </c>
      <c r="N1070" s="704">
        <v>44844</v>
      </c>
      <c r="O1070" s="704"/>
      <c r="P1070" s="704"/>
      <c r="Q1070" s="703"/>
      <c r="R1070" s="703"/>
      <c r="S1070" s="703" t="s">
        <v>1106</v>
      </c>
      <c r="T1070" s="707">
        <v>60</v>
      </c>
      <c r="U1070" s="554"/>
      <c r="V1070" s="703" t="s">
        <v>973</v>
      </c>
      <c r="W1070" s="707">
        <v>400</v>
      </c>
      <c r="X1070" s="554">
        <v>832</v>
      </c>
      <c r="Y1070" s="539">
        <f t="shared" si="48"/>
        <v>332800</v>
      </c>
      <c r="Z1070" s="680">
        <v>0.55000000000000004</v>
      </c>
      <c r="AA1070" s="681">
        <f t="shared" si="49"/>
        <v>183040.00000000003</v>
      </c>
      <c r="AB1070" s="521"/>
      <c r="AC1070" s="683">
        <f>AB1070*Y1070</f>
        <v>0</v>
      </c>
      <c r="AD1070" s="676"/>
      <c r="AE1070" s="684"/>
      <c r="AF1070" s="695">
        <f t="shared" si="50"/>
        <v>183040.00000000003</v>
      </c>
      <c r="AG1070" s="676" t="s">
        <v>47</v>
      </c>
      <c r="AH1070" s="641"/>
      <c r="AI1070" s="676">
        <v>45</v>
      </c>
      <c r="AJ1070" s="676" t="s">
        <v>3283</v>
      </c>
      <c r="AK1070" s="676" t="s">
        <v>1149</v>
      </c>
      <c r="AL1070" s="696">
        <v>76014</v>
      </c>
      <c r="AM1070" s="676" t="s">
        <v>52</v>
      </c>
      <c r="AN1070" s="676"/>
      <c r="AO1070" s="676"/>
      <c r="AP1070" s="676"/>
      <c r="AQ1070" s="684" t="s">
        <v>37</v>
      </c>
      <c r="AR1070" s="676"/>
      <c r="AS1070" s="523"/>
      <c r="AT1070" s="434"/>
      <c r="AU1070" s="523"/>
      <c r="AV1070" s="674"/>
    </row>
    <row r="1071" spans="1:48" s="673" customFormat="1" ht="15" customHeight="1">
      <c r="A1071" s="282"/>
      <c r="B1071" s="283"/>
      <c r="C1071" s="296"/>
      <c r="D1071" s="556" t="s">
        <v>3750</v>
      </c>
      <c r="E1071" s="318"/>
      <c r="F1071" s="703"/>
      <c r="G1071" s="703">
        <v>2022</v>
      </c>
      <c r="H1071" s="703"/>
      <c r="I1071" s="507" t="s">
        <v>1295</v>
      </c>
      <c r="J1071" s="704"/>
      <c r="K1071" s="703" t="s">
        <v>5182</v>
      </c>
      <c r="L1071" s="704" t="s">
        <v>1124</v>
      </c>
      <c r="M1071" s="704">
        <v>44657</v>
      </c>
      <c r="N1071" s="704">
        <v>44844</v>
      </c>
      <c r="O1071" s="704"/>
      <c r="P1071" s="704"/>
      <c r="Q1071" s="703"/>
      <c r="R1071" s="703"/>
      <c r="S1071" s="703" t="s">
        <v>1106</v>
      </c>
      <c r="T1071" s="707">
        <v>60</v>
      </c>
      <c r="U1071" s="554"/>
      <c r="V1071" s="703" t="s">
        <v>986</v>
      </c>
      <c r="W1071" s="707">
        <v>360</v>
      </c>
      <c r="X1071" s="554">
        <v>768</v>
      </c>
      <c r="Y1071" s="539">
        <f t="shared" si="48"/>
        <v>276480</v>
      </c>
      <c r="Z1071" s="680">
        <v>0.53</v>
      </c>
      <c r="AA1071" s="681">
        <f t="shared" si="49"/>
        <v>146534.39999999999</v>
      </c>
      <c r="AB1071" s="521"/>
      <c r="AC1071" s="683"/>
      <c r="AD1071" s="676"/>
      <c r="AE1071" s="684"/>
      <c r="AF1071" s="695">
        <f t="shared" si="50"/>
        <v>146534.39999999999</v>
      </c>
      <c r="AG1071" s="676" t="s">
        <v>47</v>
      </c>
      <c r="AH1071" s="641"/>
      <c r="AI1071" s="676">
        <v>45</v>
      </c>
      <c r="AJ1071" s="676" t="s">
        <v>3283</v>
      </c>
      <c r="AK1071" s="676" t="s">
        <v>1149</v>
      </c>
      <c r="AL1071" s="696">
        <v>76014</v>
      </c>
      <c r="AM1071" s="676" t="s">
        <v>52</v>
      </c>
      <c r="AN1071" s="676"/>
      <c r="AO1071" s="676"/>
      <c r="AP1071" s="676"/>
      <c r="AQ1071" s="684" t="s">
        <v>37</v>
      </c>
      <c r="AR1071" s="676"/>
      <c r="AS1071" s="523"/>
      <c r="AT1071" s="434"/>
      <c r="AU1071" s="523"/>
      <c r="AV1071" s="674"/>
    </row>
    <row r="1072" spans="1:48" s="673" customFormat="1" ht="15" customHeight="1">
      <c r="A1072" s="282"/>
      <c r="B1072" s="283"/>
      <c r="C1072" s="296" t="s">
        <v>1217</v>
      </c>
      <c r="D1072" s="556" t="s">
        <v>3750</v>
      </c>
      <c r="E1072" s="317"/>
      <c r="F1072" s="703"/>
      <c r="G1072" s="703">
        <v>2022</v>
      </c>
      <c r="H1072" s="703"/>
      <c r="I1072" s="507" t="s">
        <v>1295</v>
      </c>
      <c r="J1072" s="704"/>
      <c r="K1072" s="703" t="s">
        <v>5182</v>
      </c>
      <c r="L1072" s="704" t="s">
        <v>1124</v>
      </c>
      <c r="M1072" s="704">
        <v>44657</v>
      </c>
      <c r="N1072" s="704">
        <v>44844</v>
      </c>
      <c r="O1072" s="704"/>
      <c r="P1072" s="704"/>
      <c r="Q1072" s="703"/>
      <c r="R1072" s="703"/>
      <c r="S1072" s="703" t="s">
        <v>1106</v>
      </c>
      <c r="T1072" s="707">
        <v>60</v>
      </c>
      <c r="U1072" s="554"/>
      <c r="V1072" s="703" t="s">
        <v>973</v>
      </c>
      <c r="W1072" s="707">
        <v>400</v>
      </c>
      <c r="X1072" s="554">
        <v>832</v>
      </c>
      <c r="Y1072" s="539">
        <f t="shared" si="48"/>
        <v>332800</v>
      </c>
      <c r="Z1072" s="680">
        <v>0.55000000000000004</v>
      </c>
      <c r="AA1072" s="681">
        <f t="shared" si="49"/>
        <v>183040.00000000003</v>
      </c>
      <c r="AB1072" s="521"/>
      <c r="AC1072" s="683"/>
      <c r="AD1072" s="676"/>
      <c r="AE1072" s="684"/>
      <c r="AF1072" s="695">
        <f t="shared" si="50"/>
        <v>183040.00000000003</v>
      </c>
      <c r="AG1072" s="676" t="s">
        <v>47</v>
      </c>
      <c r="AH1072" s="641"/>
      <c r="AI1072" s="676">
        <v>45</v>
      </c>
      <c r="AJ1072" s="676" t="s">
        <v>3283</v>
      </c>
      <c r="AK1072" s="676" t="s">
        <v>1149</v>
      </c>
      <c r="AL1072" s="696">
        <v>76014</v>
      </c>
      <c r="AM1072" s="676" t="s">
        <v>52</v>
      </c>
      <c r="AN1072" s="676"/>
      <c r="AO1072" s="676"/>
      <c r="AP1072" s="676"/>
      <c r="AQ1072" s="684" t="s">
        <v>37</v>
      </c>
      <c r="AR1072" s="676"/>
      <c r="AS1072" s="523"/>
      <c r="AT1072" s="434"/>
      <c r="AU1072" s="523"/>
      <c r="AV1072" s="674"/>
    </row>
    <row r="1073" spans="1:48" s="673" customFormat="1" ht="15" customHeight="1">
      <c r="A1073" s="282"/>
      <c r="B1073" s="283"/>
      <c r="C1073" s="296" t="s">
        <v>1217</v>
      </c>
      <c r="D1073" s="556" t="s">
        <v>3750</v>
      </c>
      <c r="E1073" s="317"/>
      <c r="F1073" s="703"/>
      <c r="G1073" s="703">
        <v>2022</v>
      </c>
      <c r="H1073" s="703"/>
      <c r="I1073" s="507" t="s">
        <v>1295</v>
      </c>
      <c r="J1073" s="704"/>
      <c r="K1073" s="703" t="s">
        <v>5182</v>
      </c>
      <c r="L1073" s="704" t="s">
        <v>1124</v>
      </c>
      <c r="M1073" s="704">
        <v>44657</v>
      </c>
      <c r="N1073" s="704">
        <v>44844</v>
      </c>
      <c r="O1073" s="704"/>
      <c r="P1073" s="704"/>
      <c r="Q1073" s="703"/>
      <c r="R1073" s="703"/>
      <c r="S1073" s="703" t="s">
        <v>1106</v>
      </c>
      <c r="T1073" s="707">
        <v>60</v>
      </c>
      <c r="U1073" s="554"/>
      <c r="V1073" s="703" t="s">
        <v>986</v>
      </c>
      <c r="W1073" s="707">
        <v>360</v>
      </c>
      <c r="X1073" s="554">
        <v>768</v>
      </c>
      <c r="Y1073" s="539">
        <f t="shared" si="48"/>
        <v>276480</v>
      </c>
      <c r="Z1073" s="680">
        <v>0.53</v>
      </c>
      <c r="AA1073" s="681">
        <f t="shared" si="49"/>
        <v>146534.39999999999</v>
      </c>
      <c r="AB1073" s="521"/>
      <c r="AC1073" s="683"/>
      <c r="AD1073" s="676"/>
      <c r="AE1073" s="684"/>
      <c r="AF1073" s="695">
        <f t="shared" si="50"/>
        <v>146534.39999999999</v>
      </c>
      <c r="AG1073" s="676" t="s">
        <v>47</v>
      </c>
      <c r="AH1073" s="641"/>
      <c r="AI1073" s="676">
        <v>45</v>
      </c>
      <c r="AJ1073" s="676" t="s">
        <v>3283</v>
      </c>
      <c r="AK1073" s="676" t="s">
        <v>1149</v>
      </c>
      <c r="AL1073" s="696">
        <v>76014</v>
      </c>
      <c r="AM1073" s="676" t="s">
        <v>52</v>
      </c>
      <c r="AN1073" s="676"/>
      <c r="AO1073" s="676"/>
      <c r="AP1073" s="676"/>
      <c r="AQ1073" s="684" t="s">
        <v>37</v>
      </c>
      <c r="AR1073" s="676"/>
      <c r="AS1073" s="523"/>
      <c r="AT1073" s="434"/>
      <c r="AU1073" s="523"/>
      <c r="AV1073" s="674"/>
    </row>
    <row r="1074" spans="1:48" s="673" customFormat="1" ht="15" customHeight="1">
      <c r="A1074" s="282"/>
      <c r="B1074" s="283"/>
      <c r="C1074" s="296" t="s">
        <v>1217</v>
      </c>
      <c r="D1074" s="556" t="s">
        <v>3750</v>
      </c>
      <c r="E1074" s="317"/>
      <c r="F1074" s="703"/>
      <c r="G1074" s="703">
        <v>2022</v>
      </c>
      <c r="H1074" s="703"/>
      <c r="I1074" s="507" t="s">
        <v>1295</v>
      </c>
      <c r="J1074" s="704"/>
      <c r="K1074" s="703" t="s">
        <v>5183</v>
      </c>
      <c r="L1074" s="704" t="s">
        <v>1124</v>
      </c>
      <c r="M1074" s="704">
        <v>44657</v>
      </c>
      <c r="N1074" s="704">
        <v>44844</v>
      </c>
      <c r="O1074" s="704"/>
      <c r="P1074" s="704"/>
      <c r="Q1074" s="703"/>
      <c r="R1074" s="703"/>
      <c r="S1074" s="703" t="s">
        <v>1106</v>
      </c>
      <c r="T1074" s="707">
        <v>60</v>
      </c>
      <c r="U1074" s="554"/>
      <c r="V1074" s="703" t="s">
        <v>973</v>
      </c>
      <c r="W1074" s="707">
        <v>400</v>
      </c>
      <c r="X1074" s="554">
        <v>832</v>
      </c>
      <c r="Y1074" s="539">
        <f t="shared" si="48"/>
        <v>332800</v>
      </c>
      <c r="Z1074" s="680">
        <v>0.55000000000000004</v>
      </c>
      <c r="AA1074" s="681">
        <f t="shared" si="49"/>
        <v>183040.00000000003</v>
      </c>
      <c r="AB1074" s="521"/>
      <c r="AC1074" s="683"/>
      <c r="AD1074" s="676"/>
      <c r="AE1074" s="684"/>
      <c r="AF1074" s="695">
        <f t="shared" si="50"/>
        <v>183040.00000000003</v>
      </c>
      <c r="AG1074" s="676" t="s">
        <v>47</v>
      </c>
      <c r="AH1074" s="641"/>
      <c r="AI1074" s="676">
        <v>45</v>
      </c>
      <c r="AJ1074" s="676" t="s">
        <v>2319</v>
      </c>
      <c r="AK1074" s="676" t="s">
        <v>1088</v>
      </c>
      <c r="AL1074" s="696">
        <v>32822</v>
      </c>
      <c r="AM1074" s="676" t="s">
        <v>52</v>
      </c>
      <c r="AN1074" s="676"/>
      <c r="AO1074" s="676"/>
      <c r="AP1074" s="676"/>
      <c r="AQ1074" s="684" t="s">
        <v>37</v>
      </c>
      <c r="AR1074" s="676"/>
      <c r="AS1074" s="523"/>
      <c r="AT1074" s="434"/>
      <c r="AU1074" s="523"/>
      <c r="AV1074" s="674"/>
    </row>
    <row r="1075" spans="1:48" s="673" customFormat="1" ht="15" customHeight="1">
      <c r="A1075" s="282"/>
      <c r="B1075" s="283"/>
      <c r="C1075" s="296" t="s">
        <v>1217</v>
      </c>
      <c r="D1075" s="556" t="s">
        <v>3750</v>
      </c>
      <c r="E1075" s="317"/>
      <c r="F1075" s="703"/>
      <c r="G1075" s="703">
        <v>2022</v>
      </c>
      <c r="H1075" s="703"/>
      <c r="I1075" s="507" t="s">
        <v>1295</v>
      </c>
      <c r="J1075" s="704"/>
      <c r="K1075" s="507" t="s">
        <v>5183</v>
      </c>
      <c r="L1075" s="704" t="s">
        <v>1124</v>
      </c>
      <c r="M1075" s="704">
        <v>44657</v>
      </c>
      <c r="N1075" s="704">
        <v>44844</v>
      </c>
      <c r="O1075" s="704"/>
      <c r="P1075" s="704"/>
      <c r="Q1075" s="703"/>
      <c r="R1075" s="703"/>
      <c r="S1075" s="703" t="s">
        <v>1106</v>
      </c>
      <c r="T1075" s="707">
        <v>60</v>
      </c>
      <c r="U1075" s="554"/>
      <c r="V1075" s="703" t="s">
        <v>973</v>
      </c>
      <c r="W1075" s="707">
        <v>400</v>
      </c>
      <c r="X1075" s="554">
        <v>832</v>
      </c>
      <c r="Y1075" s="539">
        <f t="shared" si="48"/>
        <v>332800</v>
      </c>
      <c r="Z1075" s="680">
        <v>0.55000000000000004</v>
      </c>
      <c r="AA1075" s="681">
        <f t="shared" si="49"/>
        <v>183040.00000000003</v>
      </c>
      <c r="AB1075" s="521"/>
      <c r="AC1075" s="683"/>
      <c r="AD1075" s="676"/>
      <c r="AE1075" s="684"/>
      <c r="AF1075" s="695">
        <f t="shared" si="50"/>
        <v>183040.00000000003</v>
      </c>
      <c r="AG1075" s="676" t="s">
        <v>47</v>
      </c>
      <c r="AH1075" s="641"/>
      <c r="AI1075" s="676">
        <v>45</v>
      </c>
      <c r="AJ1075" s="676" t="s">
        <v>2319</v>
      </c>
      <c r="AK1075" s="676" t="s">
        <v>1088</v>
      </c>
      <c r="AL1075" s="696">
        <v>32822</v>
      </c>
      <c r="AM1075" s="676" t="s">
        <v>52</v>
      </c>
      <c r="AN1075" s="676"/>
      <c r="AO1075" s="676"/>
      <c r="AP1075" s="676"/>
      <c r="AQ1075" s="684" t="s">
        <v>37</v>
      </c>
      <c r="AR1075" s="676"/>
      <c r="AS1075" s="523"/>
      <c r="AT1075" s="434"/>
      <c r="AU1075" s="523"/>
      <c r="AV1075" s="674"/>
    </row>
    <row r="1076" spans="1:48" s="673" customFormat="1" ht="15" customHeight="1">
      <c r="A1076" s="282"/>
      <c r="B1076" s="283"/>
      <c r="C1076" s="296" t="s">
        <v>1217</v>
      </c>
      <c r="D1076" s="556" t="s">
        <v>3750</v>
      </c>
      <c r="E1076" s="317"/>
      <c r="F1076" s="703"/>
      <c r="G1076" s="703">
        <v>2022</v>
      </c>
      <c r="H1076" s="507"/>
      <c r="I1076" s="507" t="s">
        <v>1295</v>
      </c>
      <c r="J1076" s="704"/>
      <c r="K1076" s="703" t="s">
        <v>5183</v>
      </c>
      <c r="L1076" s="704" t="s">
        <v>1124</v>
      </c>
      <c r="M1076" s="704">
        <v>44657</v>
      </c>
      <c r="N1076" s="704">
        <v>44844</v>
      </c>
      <c r="O1076" s="704"/>
      <c r="P1076" s="704"/>
      <c r="Q1076" s="703"/>
      <c r="R1076" s="703"/>
      <c r="S1076" s="703" t="s">
        <v>1106</v>
      </c>
      <c r="T1076" s="707">
        <v>60</v>
      </c>
      <c r="U1076" s="554"/>
      <c r="V1076" s="703" t="s">
        <v>986</v>
      </c>
      <c r="W1076" s="707">
        <v>360</v>
      </c>
      <c r="X1076" s="554">
        <v>768</v>
      </c>
      <c r="Y1076" s="539">
        <f t="shared" si="48"/>
        <v>276480</v>
      </c>
      <c r="Z1076" s="680">
        <v>0.53</v>
      </c>
      <c r="AA1076" s="681">
        <f t="shared" si="49"/>
        <v>146534.39999999999</v>
      </c>
      <c r="AB1076" s="682"/>
      <c r="AC1076" s="683"/>
      <c r="AD1076" s="692"/>
      <c r="AE1076" s="684"/>
      <c r="AF1076" s="695">
        <f t="shared" si="50"/>
        <v>146534.39999999999</v>
      </c>
      <c r="AG1076" s="676" t="s">
        <v>47</v>
      </c>
      <c r="AH1076" s="676"/>
      <c r="AI1076" s="676">
        <v>45</v>
      </c>
      <c r="AJ1076" s="676" t="s">
        <v>2319</v>
      </c>
      <c r="AK1076" s="676" t="s">
        <v>1088</v>
      </c>
      <c r="AL1076" s="696">
        <v>32822</v>
      </c>
      <c r="AM1076" s="676" t="s">
        <v>52</v>
      </c>
      <c r="AN1076" s="676"/>
      <c r="AO1076" s="676"/>
      <c r="AP1076" s="684"/>
      <c r="AQ1076" s="684" t="s">
        <v>37</v>
      </c>
      <c r="AR1076" s="676"/>
      <c r="AS1076" s="674"/>
      <c r="AT1076" s="285"/>
      <c r="AU1076" s="630"/>
      <c r="AV1076" s="674"/>
    </row>
    <row r="1077" spans="1:48" s="673" customFormat="1" ht="15" customHeight="1">
      <c r="A1077" s="282"/>
      <c r="B1077" s="283"/>
      <c r="C1077" s="296" t="s">
        <v>1217</v>
      </c>
      <c r="D1077" s="556" t="s">
        <v>3750</v>
      </c>
      <c r="E1077" s="317"/>
      <c r="F1077" s="703"/>
      <c r="G1077" s="703">
        <v>2022</v>
      </c>
      <c r="H1077" s="507"/>
      <c r="I1077" s="507" t="s">
        <v>1295</v>
      </c>
      <c r="J1077" s="704"/>
      <c r="K1077" s="703" t="s">
        <v>5183</v>
      </c>
      <c r="L1077" s="704" t="s">
        <v>1124</v>
      </c>
      <c r="M1077" s="704">
        <v>44657</v>
      </c>
      <c r="N1077" s="704">
        <v>44844</v>
      </c>
      <c r="O1077" s="704"/>
      <c r="P1077" s="704"/>
      <c r="Q1077" s="703"/>
      <c r="R1077" s="703"/>
      <c r="S1077" s="703" t="s">
        <v>1106</v>
      </c>
      <c r="T1077" s="707">
        <v>60</v>
      </c>
      <c r="U1077" s="554"/>
      <c r="V1077" s="703" t="s">
        <v>973</v>
      </c>
      <c r="W1077" s="707">
        <v>400</v>
      </c>
      <c r="X1077" s="554">
        <v>832</v>
      </c>
      <c r="Y1077" s="539">
        <f t="shared" si="48"/>
        <v>332800</v>
      </c>
      <c r="Z1077" s="680">
        <v>0.55000000000000004</v>
      </c>
      <c r="AA1077" s="681">
        <f t="shared" si="49"/>
        <v>183040.00000000003</v>
      </c>
      <c r="AB1077" s="682"/>
      <c r="AC1077" s="683"/>
      <c r="AD1077" s="692"/>
      <c r="AE1077" s="684"/>
      <c r="AF1077" s="695">
        <f t="shared" si="50"/>
        <v>183040.00000000003</v>
      </c>
      <c r="AG1077" s="676" t="s">
        <v>47</v>
      </c>
      <c r="AH1077" s="676"/>
      <c r="AI1077" s="676">
        <v>45</v>
      </c>
      <c r="AJ1077" s="676" t="s">
        <v>2319</v>
      </c>
      <c r="AK1077" s="676" t="s">
        <v>1088</v>
      </c>
      <c r="AL1077" s="696">
        <v>32822</v>
      </c>
      <c r="AM1077" s="676" t="s">
        <v>52</v>
      </c>
      <c r="AN1077" s="676"/>
      <c r="AO1077" s="676"/>
      <c r="AP1077" s="684"/>
      <c r="AQ1077" s="684" t="s">
        <v>37</v>
      </c>
      <c r="AR1077" s="676"/>
      <c r="AS1077" s="674"/>
      <c r="AT1077" s="285"/>
      <c r="AU1077" s="630"/>
      <c r="AV1077" s="674"/>
    </row>
    <row r="1078" spans="1:48" s="673" customFormat="1" ht="15" customHeight="1">
      <c r="A1078" s="282"/>
      <c r="B1078" s="283"/>
      <c r="C1078" s="296" t="s">
        <v>1217</v>
      </c>
      <c r="D1078" s="556" t="s">
        <v>3750</v>
      </c>
      <c r="E1078" s="318"/>
      <c r="F1078" s="703"/>
      <c r="G1078" s="703">
        <v>2022</v>
      </c>
      <c r="H1078" s="703"/>
      <c r="I1078" s="507" t="s">
        <v>1295</v>
      </c>
      <c r="J1078" s="704"/>
      <c r="K1078" s="703" t="s">
        <v>5184</v>
      </c>
      <c r="L1078" s="704" t="s">
        <v>1124</v>
      </c>
      <c r="M1078" s="704">
        <v>44657</v>
      </c>
      <c r="N1078" s="704">
        <v>44844</v>
      </c>
      <c r="O1078" s="704"/>
      <c r="P1078" s="704"/>
      <c r="Q1078" s="703"/>
      <c r="R1078" s="703"/>
      <c r="S1078" s="703" t="s">
        <v>1106</v>
      </c>
      <c r="T1078" s="707">
        <v>60</v>
      </c>
      <c r="U1078" s="554"/>
      <c r="V1078" s="703" t="s">
        <v>973</v>
      </c>
      <c r="W1078" s="707">
        <v>400</v>
      </c>
      <c r="X1078" s="554">
        <v>832</v>
      </c>
      <c r="Y1078" s="539">
        <f t="shared" si="48"/>
        <v>332800</v>
      </c>
      <c r="Z1078" s="680">
        <v>0.55000000000000004</v>
      </c>
      <c r="AA1078" s="681">
        <f t="shared" si="49"/>
        <v>183040.00000000003</v>
      </c>
      <c r="AB1078" s="521"/>
      <c r="AC1078" s="683"/>
      <c r="AD1078" s="676"/>
      <c r="AE1078" s="684"/>
      <c r="AF1078" s="695">
        <f t="shared" si="50"/>
        <v>183040.00000000003</v>
      </c>
      <c r="AG1078" s="676" t="s">
        <v>47</v>
      </c>
      <c r="AH1078" s="641"/>
      <c r="AI1078" s="676">
        <v>45</v>
      </c>
      <c r="AJ1078" s="676" t="s">
        <v>3513</v>
      </c>
      <c r="AK1078" s="676" t="s">
        <v>1408</v>
      </c>
      <c r="AL1078" s="696">
        <v>89521</v>
      </c>
      <c r="AM1078" s="676" t="s">
        <v>52</v>
      </c>
      <c r="AN1078" s="676"/>
      <c r="AO1078" s="676"/>
      <c r="AP1078" s="676"/>
      <c r="AQ1078" s="684" t="s">
        <v>37</v>
      </c>
      <c r="AR1078" s="676"/>
      <c r="AS1078" s="523"/>
      <c r="AT1078" s="434"/>
      <c r="AU1078" s="523"/>
      <c r="AV1078" s="674"/>
    </row>
    <row r="1079" spans="1:48" s="673" customFormat="1" ht="15" customHeight="1">
      <c r="A1079" s="282"/>
      <c r="B1079" s="283"/>
      <c r="C1079" s="296" t="s">
        <v>1217</v>
      </c>
      <c r="D1079" s="556" t="s">
        <v>3750</v>
      </c>
      <c r="E1079" s="317"/>
      <c r="F1079" s="703"/>
      <c r="G1079" s="703">
        <v>2022</v>
      </c>
      <c r="H1079" s="507"/>
      <c r="I1079" s="507" t="s">
        <v>1295</v>
      </c>
      <c r="J1079" s="704"/>
      <c r="K1079" s="507" t="s">
        <v>5184</v>
      </c>
      <c r="L1079" s="704" t="s">
        <v>1124</v>
      </c>
      <c r="M1079" s="704">
        <v>44657</v>
      </c>
      <c r="N1079" s="704">
        <v>44844</v>
      </c>
      <c r="O1079" s="704"/>
      <c r="P1079" s="704"/>
      <c r="Q1079" s="703"/>
      <c r="R1079" s="703"/>
      <c r="S1079" s="703" t="s">
        <v>1106</v>
      </c>
      <c r="T1079" s="707">
        <v>60</v>
      </c>
      <c r="U1079" s="554"/>
      <c r="V1079" s="703" t="s">
        <v>973</v>
      </c>
      <c r="W1079" s="707">
        <v>400</v>
      </c>
      <c r="X1079" s="554">
        <v>832</v>
      </c>
      <c r="Y1079" s="539">
        <f t="shared" si="48"/>
        <v>332800</v>
      </c>
      <c r="Z1079" s="680">
        <v>0.55000000000000004</v>
      </c>
      <c r="AA1079" s="681">
        <f t="shared" si="49"/>
        <v>183040.00000000003</v>
      </c>
      <c r="AB1079" s="682"/>
      <c r="AC1079" s="683"/>
      <c r="AD1079" s="692"/>
      <c r="AE1079" s="684"/>
      <c r="AF1079" s="695">
        <f t="shared" si="50"/>
        <v>183040.00000000003</v>
      </c>
      <c r="AG1079" s="676" t="s">
        <v>47</v>
      </c>
      <c r="AH1079" s="676"/>
      <c r="AI1079" s="676">
        <v>45</v>
      </c>
      <c r="AJ1079" s="676" t="s">
        <v>3513</v>
      </c>
      <c r="AK1079" s="676" t="s">
        <v>1408</v>
      </c>
      <c r="AL1079" s="696">
        <v>89521</v>
      </c>
      <c r="AM1079" s="676" t="s">
        <v>52</v>
      </c>
      <c r="AN1079" s="676"/>
      <c r="AO1079" s="676"/>
      <c r="AP1079" s="684"/>
      <c r="AQ1079" s="684" t="s">
        <v>37</v>
      </c>
      <c r="AR1079" s="676"/>
      <c r="AS1079" s="674"/>
      <c r="AT1079" s="285"/>
      <c r="AU1079" s="630"/>
      <c r="AV1079" s="674"/>
    </row>
    <row r="1080" spans="1:48" s="673" customFormat="1" ht="15" customHeight="1">
      <c r="A1080" s="282"/>
      <c r="B1080" s="283"/>
      <c r="C1080" s="296" t="s">
        <v>1217</v>
      </c>
      <c r="D1080" s="556" t="s">
        <v>3750</v>
      </c>
      <c r="E1080" s="317"/>
      <c r="F1080" s="703"/>
      <c r="G1080" s="703">
        <v>2022</v>
      </c>
      <c r="H1080" s="703"/>
      <c r="I1080" s="507" t="s">
        <v>1295</v>
      </c>
      <c r="J1080" s="704"/>
      <c r="K1080" s="703" t="s">
        <v>5184</v>
      </c>
      <c r="L1080" s="704" t="s">
        <v>1124</v>
      </c>
      <c r="M1080" s="704">
        <v>44657</v>
      </c>
      <c r="N1080" s="704">
        <v>44844</v>
      </c>
      <c r="O1080" s="704"/>
      <c r="P1080" s="704"/>
      <c r="Q1080" s="703"/>
      <c r="R1080" s="703"/>
      <c r="S1080" s="703" t="s">
        <v>1106</v>
      </c>
      <c r="T1080" s="707">
        <v>60</v>
      </c>
      <c r="U1080" s="554"/>
      <c r="V1080" s="703" t="s">
        <v>986</v>
      </c>
      <c r="W1080" s="707">
        <v>360</v>
      </c>
      <c r="X1080" s="554">
        <v>768</v>
      </c>
      <c r="Y1080" s="539">
        <f t="shared" si="48"/>
        <v>276480</v>
      </c>
      <c r="Z1080" s="680">
        <v>0.53</v>
      </c>
      <c r="AA1080" s="681">
        <f t="shared" si="49"/>
        <v>146534.39999999999</v>
      </c>
      <c r="AB1080" s="521"/>
      <c r="AC1080" s="683"/>
      <c r="AD1080" s="676"/>
      <c r="AE1080" s="684"/>
      <c r="AF1080" s="695">
        <f t="shared" si="50"/>
        <v>146534.39999999999</v>
      </c>
      <c r="AG1080" s="676" t="s">
        <v>47</v>
      </c>
      <c r="AH1080" s="641"/>
      <c r="AI1080" s="676">
        <v>45</v>
      </c>
      <c r="AJ1080" s="676" t="s">
        <v>3513</v>
      </c>
      <c r="AK1080" s="676" t="s">
        <v>1408</v>
      </c>
      <c r="AL1080" s="696">
        <v>89521</v>
      </c>
      <c r="AM1080" s="676" t="s">
        <v>52</v>
      </c>
      <c r="AN1080" s="676"/>
      <c r="AO1080" s="676"/>
      <c r="AP1080" s="676"/>
      <c r="AQ1080" s="684" t="s">
        <v>37</v>
      </c>
      <c r="AR1080" s="676"/>
      <c r="AS1080" s="523"/>
      <c r="AT1080" s="434"/>
      <c r="AU1080" s="523"/>
      <c r="AV1080" s="674"/>
    </row>
    <row r="1081" spans="1:48" s="673" customFormat="1" ht="15" customHeight="1">
      <c r="A1081" s="282"/>
      <c r="B1081" s="283"/>
      <c r="C1081" s="296" t="s">
        <v>1217</v>
      </c>
      <c r="D1081" s="556" t="s">
        <v>3750</v>
      </c>
      <c r="E1081" s="317"/>
      <c r="F1081" s="703"/>
      <c r="G1081" s="703">
        <v>2022</v>
      </c>
      <c r="H1081" s="507"/>
      <c r="I1081" s="507" t="s">
        <v>1295</v>
      </c>
      <c r="J1081" s="704"/>
      <c r="K1081" s="703" t="s">
        <v>5184</v>
      </c>
      <c r="L1081" s="704" t="s">
        <v>1124</v>
      </c>
      <c r="M1081" s="704">
        <v>44657</v>
      </c>
      <c r="N1081" s="704">
        <v>44844</v>
      </c>
      <c r="O1081" s="704"/>
      <c r="P1081" s="704"/>
      <c r="Q1081" s="703"/>
      <c r="R1081" s="703"/>
      <c r="S1081" s="703" t="s">
        <v>1106</v>
      </c>
      <c r="T1081" s="707">
        <v>60</v>
      </c>
      <c r="U1081" s="554"/>
      <c r="V1081" s="703" t="s">
        <v>973</v>
      </c>
      <c r="W1081" s="707">
        <v>400</v>
      </c>
      <c r="X1081" s="554">
        <v>832</v>
      </c>
      <c r="Y1081" s="539">
        <f t="shared" si="48"/>
        <v>332800</v>
      </c>
      <c r="Z1081" s="680">
        <v>0.55000000000000004</v>
      </c>
      <c r="AA1081" s="681">
        <f t="shared" si="49"/>
        <v>183040.00000000003</v>
      </c>
      <c r="AB1081" s="682"/>
      <c r="AC1081" s="683"/>
      <c r="AD1081" s="692"/>
      <c r="AE1081" s="684"/>
      <c r="AF1081" s="695">
        <f t="shared" si="50"/>
        <v>183040.00000000003</v>
      </c>
      <c r="AG1081" s="676" t="s">
        <v>47</v>
      </c>
      <c r="AH1081" s="676"/>
      <c r="AI1081" s="676">
        <v>45</v>
      </c>
      <c r="AJ1081" s="676" t="s">
        <v>3513</v>
      </c>
      <c r="AK1081" s="676" t="s">
        <v>1408</v>
      </c>
      <c r="AL1081" s="696">
        <v>89521</v>
      </c>
      <c r="AM1081" s="676" t="s">
        <v>52</v>
      </c>
      <c r="AN1081" s="676"/>
      <c r="AO1081" s="676"/>
      <c r="AP1081" s="684"/>
      <c r="AQ1081" s="684" t="s">
        <v>37</v>
      </c>
      <c r="AR1081" s="676"/>
      <c r="AS1081" s="674"/>
      <c r="AT1081" s="285"/>
      <c r="AU1081" s="630"/>
      <c r="AV1081" s="674"/>
    </row>
    <row r="1082" spans="1:48" s="673" customFormat="1" ht="15" customHeight="1">
      <c r="A1082" s="282"/>
      <c r="B1082" s="283"/>
      <c r="C1082" s="296" t="s">
        <v>1217</v>
      </c>
      <c r="D1082" s="556" t="s">
        <v>3750</v>
      </c>
      <c r="E1082" s="317"/>
      <c r="F1082" s="703"/>
      <c r="G1082" s="703">
        <v>2022</v>
      </c>
      <c r="H1082" s="703"/>
      <c r="I1082" s="507" t="s">
        <v>1295</v>
      </c>
      <c r="J1082" s="704"/>
      <c r="K1082" s="703" t="s">
        <v>5185</v>
      </c>
      <c r="L1082" s="704" t="s">
        <v>1124</v>
      </c>
      <c r="M1082" s="704">
        <v>44657</v>
      </c>
      <c r="N1082" s="704">
        <v>44844</v>
      </c>
      <c r="O1082" s="704"/>
      <c r="P1082" s="704"/>
      <c r="Q1082" s="703"/>
      <c r="R1082" s="703"/>
      <c r="S1082" s="703" t="s">
        <v>1106</v>
      </c>
      <c r="T1082" s="707">
        <v>60</v>
      </c>
      <c r="U1082" s="554"/>
      <c r="V1082" s="703" t="s">
        <v>973</v>
      </c>
      <c r="W1082" s="707">
        <v>400</v>
      </c>
      <c r="X1082" s="554">
        <v>832</v>
      </c>
      <c r="Y1082" s="539">
        <f t="shared" si="48"/>
        <v>332800</v>
      </c>
      <c r="Z1082" s="680">
        <v>0.55000000000000004</v>
      </c>
      <c r="AA1082" s="681">
        <f t="shared" si="49"/>
        <v>183040.00000000003</v>
      </c>
      <c r="AB1082" s="521"/>
      <c r="AC1082" s="683"/>
      <c r="AD1082" s="676"/>
      <c r="AE1082" s="684"/>
      <c r="AF1082" s="695">
        <f t="shared" si="50"/>
        <v>183040.00000000003</v>
      </c>
      <c r="AG1082" s="676" t="s">
        <v>47</v>
      </c>
      <c r="AH1082" s="641"/>
      <c r="AI1082" s="676">
        <v>45</v>
      </c>
      <c r="AJ1082" s="676" t="s">
        <v>5186</v>
      </c>
      <c r="AK1082" s="676" t="s">
        <v>1143</v>
      </c>
      <c r="AL1082" s="696">
        <v>12306</v>
      </c>
      <c r="AM1082" s="676" t="s">
        <v>52</v>
      </c>
      <c r="AN1082" s="676"/>
      <c r="AO1082" s="676"/>
      <c r="AP1082" s="676"/>
      <c r="AQ1082" s="684" t="s">
        <v>37</v>
      </c>
      <c r="AR1082" s="676"/>
      <c r="AS1082" s="523"/>
      <c r="AT1082" s="434"/>
      <c r="AU1082" s="523"/>
      <c r="AV1082" s="674"/>
    </row>
    <row r="1083" spans="1:48" s="673" customFormat="1" ht="15" customHeight="1">
      <c r="A1083" s="282"/>
      <c r="B1083" s="283"/>
      <c r="C1083" s="296" t="s">
        <v>1217</v>
      </c>
      <c r="D1083" s="556" t="s">
        <v>3750</v>
      </c>
      <c r="E1083" s="317"/>
      <c r="F1083" s="703"/>
      <c r="G1083" s="703">
        <v>2022</v>
      </c>
      <c r="H1083" s="703"/>
      <c r="I1083" s="507" t="s">
        <v>1295</v>
      </c>
      <c r="J1083" s="704"/>
      <c r="K1083" s="703" t="s">
        <v>5185</v>
      </c>
      <c r="L1083" s="704" t="s">
        <v>1124</v>
      </c>
      <c r="M1083" s="704">
        <v>44657</v>
      </c>
      <c r="N1083" s="704">
        <v>44844</v>
      </c>
      <c r="O1083" s="704"/>
      <c r="P1083" s="704"/>
      <c r="Q1083" s="703"/>
      <c r="R1083" s="703"/>
      <c r="S1083" s="703" t="s">
        <v>1106</v>
      </c>
      <c r="T1083" s="707">
        <v>60</v>
      </c>
      <c r="U1083" s="554"/>
      <c r="V1083" s="703" t="s">
        <v>973</v>
      </c>
      <c r="W1083" s="707">
        <v>400</v>
      </c>
      <c r="X1083" s="554">
        <v>832</v>
      </c>
      <c r="Y1083" s="539">
        <f t="shared" si="48"/>
        <v>332800</v>
      </c>
      <c r="Z1083" s="680">
        <v>0.55000000000000004</v>
      </c>
      <c r="AA1083" s="681">
        <f t="shared" si="49"/>
        <v>183040.00000000003</v>
      </c>
      <c r="AB1083" s="521"/>
      <c r="AC1083" s="683"/>
      <c r="AD1083" s="676"/>
      <c r="AE1083" s="684"/>
      <c r="AF1083" s="695">
        <f t="shared" si="50"/>
        <v>183040.00000000003</v>
      </c>
      <c r="AG1083" s="676" t="s">
        <v>47</v>
      </c>
      <c r="AH1083" s="641"/>
      <c r="AI1083" s="676">
        <v>45</v>
      </c>
      <c r="AJ1083" s="676" t="s">
        <v>5186</v>
      </c>
      <c r="AK1083" s="676" t="s">
        <v>1143</v>
      </c>
      <c r="AL1083" s="696">
        <v>12306</v>
      </c>
      <c r="AM1083" s="676" t="s">
        <v>52</v>
      </c>
      <c r="AN1083" s="676"/>
      <c r="AO1083" s="676"/>
      <c r="AP1083" s="676"/>
      <c r="AQ1083" s="684" t="s">
        <v>37</v>
      </c>
      <c r="AR1083" s="676"/>
      <c r="AS1083" s="523"/>
      <c r="AT1083" s="434"/>
      <c r="AU1083" s="523"/>
      <c r="AV1083" s="674"/>
    </row>
    <row r="1084" spans="1:48" s="673" customFormat="1" ht="15" customHeight="1">
      <c r="A1084" s="282"/>
      <c r="B1084" s="283"/>
      <c r="C1084" s="296" t="s">
        <v>1217</v>
      </c>
      <c r="D1084" s="556" t="s">
        <v>3750</v>
      </c>
      <c r="E1084" s="317"/>
      <c r="F1084" s="703"/>
      <c r="G1084" s="703">
        <v>2022</v>
      </c>
      <c r="H1084" s="703"/>
      <c r="I1084" s="507" t="s">
        <v>1295</v>
      </c>
      <c r="J1084" s="704"/>
      <c r="K1084" s="703" t="s">
        <v>5185</v>
      </c>
      <c r="L1084" s="704" t="s">
        <v>1124</v>
      </c>
      <c r="M1084" s="704">
        <v>44657</v>
      </c>
      <c r="N1084" s="704">
        <v>44844</v>
      </c>
      <c r="O1084" s="704"/>
      <c r="P1084" s="704"/>
      <c r="Q1084" s="703"/>
      <c r="R1084" s="703"/>
      <c r="S1084" s="703" t="s">
        <v>1106</v>
      </c>
      <c r="T1084" s="707">
        <v>60</v>
      </c>
      <c r="U1084" s="554"/>
      <c r="V1084" s="703" t="s">
        <v>986</v>
      </c>
      <c r="W1084" s="707">
        <v>360</v>
      </c>
      <c r="X1084" s="554">
        <v>768</v>
      </c>
      <c r="Y1084" s="539">
        <f t="shared" si="48"/>
        <v>276480</v>
      </c>
      <c r="Z1084" s="680">
        <v>0.53</v>
      </c>
      <c r="AA1084" s="681">
        <f t="shared" si="49"/>
        <v>146534.39999999999</v>
      </c>
      <c r="AB1084" s="521"/>
      <c r="AC1084" s="683"/>
      <c r="AD1084" s="676"/>
      <c r="AE1084" s="684"/>
      <c r="AF1084" s="695">
        <f t="shared" si="50"/>
        <v>146534.39999999999</v>
      </c>
      <c r="AG1084" s="676" t="s">
        <v>47</v>
      </c>
      <c r="AH1084" s="641"/>
      <c r="AI1084" s="676">
        <v>45</v>
      </c>
      <c r="AJ1084" s="676" t="s">
        <v>5186</v>
      </c>
      <c r="AK1084" s="676" t="s">
        <v>1143</v>
      </c>
      <c r="AL1084" s="696">
        <v>12306</v>
      </c>
      <c r="AM1084" s="676" t="s">
        <v>52</v>
      </c>
      <c r="AN1084" s="676"/>
      <c r="AO1084" s="676"/>
      <c r="AP1084" s="676"/>
      <c r="AQ1084" s="684" t="s">
        <v>37</v>
      </c>
      <c r="AR1084" s="676"/>
      <c r="AS1084" s="523"/>
      <c r="AT1084" s="434"/>
      <c r="AU1084" s="523"/>
      <c r="AV1084" s="674"/>
    </row>
    <row r="1085" spans="1:48" s="673" customFormat="1" ht="15" customHeight="1">
      <c r="A1085" s="282"/>
      <c r="B1085" s="283"/>
      <c r="C1085" s="296" t="s">
        <v>1217</v>
      </c>
      <c r="D1085" s="556" t="s">
        <v>3750</v>
      </c>
      <c r="E1085" s="317"/>
      <c r="F1085" s="703"/>
      <c r="G1085" s="703">
        <v>2022</v>
      </c>
      <c r="H1085" s="507"/>
      <c r="I1085" s="507" t="s">
        <v>1295</v>
      </c>
      <c r="J1085" s="704"/>
      <c r="K1085" s="703" t="s">
        <v>5185</v>
      </c>
      <c r="L1085" s="704" t="s">
        <v>1124</v>
      </c>
      <c r="M1085" s="704">
        <v>44657</v>
      </c>
      <c r="N1085" s="704">
        <v>44844</v>
      </c>
      <c r="O1085" s="704"/>
      <c r="P1085" s="704"/>
      <c r="Q1085" s="703"/>
      <c r="R1085" s="703"/>
      <c r="S1085" s="703" t="s">
        <v>1106</v>
      </c>
      <c r="T1085" s="707">
        <v>60</v>
      </c>
      <c r="U1085" s="554"/>
      <c r="V1085" s="703" t="s">
        <v>973</v>
      </c>
      <c r="W1085" s="707">
        <v>400</v>
      </c>
      <c r="X1085" s="554">
        <v>832</v>
      </c>
      <c r="Y1085" s="539">
        <f t="shared" si="48"/>
        <v>332800</v>
      </c>
      <c r="Z1085" s="680">
        <v>0.55000000000000004</v>
      </c>
      <c r="AA1085" s="681">
        <f t="shared" si="49"/>
        <v>183040.00000000003</v>
      </c>
      <c r="AB1085" s="682"/>
      <c r="AC1085" s="683"/>
      <c r="AD1085" s="692"/>
      <c r="AE1085" s="684"/>
      <c r="AF1085" s="695">
        <f t="shared" si="50"/>
        <v>183040.00000000003</v>
      </c>
      <c r="AG1085" s="676" t="s">
        <v>47</v>
      </c>
      <c r="AH1085" s="676"/>
      <c r="AI1085" s="676">
        <v>45</v>
      </c>
      <c r="AJ1085" s="676" t="s">
        <v>5186</v>
      </c>
      <c r="AK1085" s="676" t="s">
        <v>1143</v>
      </c>
      <c r="AL1085" s="696">
        <v>12306</v>
      </c>
      <c r="AM1085" s="676" t="s">
        <v>52</v>
      </c>
      <c r="AN1085" s="676"/>
      <c r="AO1085" s="676"/>
      <c r="AP1085" s="684"/>
      <c r="AQ1085" s="684" t="s">
        <v>37</v>
      </c>
      <c r="AR1085" s="676"/>
      <c r="AS1085" s="674"/>
      <c r="AT1085" s="285"/>
      <c r="AU1085" s="630"/>
      <c r="AV1085" s="674"/>
    </row>
    <row r="1086" spans="1:48" s="673" customFormat="1" ht="15" customHeight="1">
      <c r="A1086" s="282"/>
      <c r="B1086" s="283"/>
      <c r="C1086" s="296" t="s">
        <v>1217</v>
      </c>
      <c r="D1086" s="556" t="s">
        <v>3750</v>
      </c>
      <c r="E1086" s="317"/>
      <c r="F1086" s="703"/>
      <c r="G1086" s="703">
        <v>2022</v>
      </c>
      <c r="H1086" s="507"/>
      <c r="I1086" s="507" t="s">
        <v>1295</v>
      </c>
      <c r="J1086" s="704"/>
      <c r="K1086" s="703" t="s">
        <v>5185</v>
      </c>
      <c r="L1086" s="704" t="s">
        <v>1124</v>
      </c>
      <c r="M1086" s="704">
        <v>44657</v>
      </c>
      <c r="N1086" s="704">
        <v>44844</v>
      </c>
      <c r="O1086" s="704"/>
      <c r="P1086" s="704"/>
      <c r="Q1086" s="703"/>
      <c r="R1086" s="703"/>
      <c r="S1086" s="703" t="s">
        <v>1106</v>
      </c>
      <c r="T1086" s="707">
        <v>60</v>
      </c>
      <c r="U1086" s="554"/>
      <c r="V1086" s="703" t="s">
        <v>973</v>
      </c>
      <c r="W1086" s="707">
        <v>400</v>
      </c>
      <c r="X1086" s="554">
        <v>832</v>
      </c>
      <c r="Y1086" s="539">
        <f t="shared" si="48"/>
        <v>332800</v>
      </c>
      <c r="Z1086" s="680">
        <v>0.55000000000000004</v>
      </c>
      <c r="AA1086" s="681">
        <f t="shared" si="49"/>
        <v>183040.00000000003</v>
      </c>
      <c r="AB1086" s="682"/>
      <c r="AC1086" s="683"/>
      <c r="AD1086" s="692"/>
      <c r="AE1086" s="684"/>
      <c r="AF1086" s="695">
        <f t="shared" si="50"/>
        <v>183040.00000000003</v>
      </c>
      <c r="AG1086" s="676" t="s">
        <v>47</v>
      </c>
      <c r="AH1086" s="676"/>
      <c r="AI1086" s="676">
        <v>45</v>
      </c>
      <c r="AJ1086" s="676" t="s">
        <v>5186</v>
      </c>
      <c r="AK1086" s="676" t="s">
        <v>1143</v>
      </c>
      <c r="AL1086" s="696">
        <v>12306</v>
      </c>
      <c r="AM1086" s="676" t="s">
        <v>52</v>
      </c>
      <c r="AN1086" s="676"/>
      <c r="AO1086" s="676"/>
      <c r="AP1086" s="684"/>
      <c r="AQ1086" s="684" t="s">
        <v>37</v>
      </c>
      <c r="AR1086" s="676"/>
      <c r="AS1086" s="674"/>
      <c r="AT1086" s="285"/>
      <c r="AU1086" s="630"/>
      <c r="AV1086" s="674"/>
    </row>
    <row r="1087" spans="1:48" s="673" customFormat="1" ht="15" customHeight="1">
      <c r="A1087" s="282"/>
      <c r="B1087" s="283"/>
      <c r="C1087" s="296"/>
      <c r="D1087" s="556" t="s">
        <v>3750</v>
      </c>
      <c r="E1087" s="318"/>
      <c r="F1087" s="703"/>
      <c r="G1087" s="703">
        <v>2022</v>
      </c>
      <c r="H1087" s="703"/>
      <c r="I1087" s="507" t="s">
        <v>1295</v>
      </c>
      <c r="J1087" s="704"/>
      <c r="K1087" s="703" t="s">
        <v>5187</v>
      </c>
      <c r="L1087" s="704" t="s">
        <v>1124</v>
      </c>
      <c r="M1087" s="704">
        <v>44657</v>
      </c>
      <c r="N1087" s="704">
        <v>44840</v>
      </c>
      <c r="O1087" s="704"/>
      <c r="P1087" s="704"/>
      <c r="Q1087" s="703"/>
      <c r="R1087" s="703"/>
      <c r="S1087" s="703" t="s">
        <v>1106</v>
      </c>
      <c r="T1087" s="707">
        <v>60</v>
      </c>
      <c r="U1087" s="554"/>
      <c r="V1087" s="703" t="s">
        <v>973</v>
      </c>
      <c r="W1087" s="707">
        <v>400</v>
      </c>
      <c r="X1087" s="554">
        <v>832</v>
      </c>
      <c r="Y1087" s="539">
        <f t="shared" si="48"/>
        <v>332800</v>
      </c>
      <c r="Z1087" s="680">
        <v>0.55000000000000004</v>
      </c>
      <c r="AA1087" s="681">
        <f t="shared" si="49"/>
        <v>183040.00000000003</v>
      </c>
      <c r="AB1087" s="521"/>
      <c r="AC1087" s="683"/>
      <c r="AD1087" s="676"/>
      <c r="AE1087" s="684"/>
      <c r="AF1087" s="695">
        <f t="shared" si="50"/>
        <v>183040.00000000003</v>
      </c>
      <c r="AG1087" s="676" t="s">
        <v>47</v>
      </c>
      <c r="AH1087" s="641"/>
      <c r="AI1087" s="676">
        <v>45</v>
      </c>
      <c r="AJ1087" s="676" t="s">
        <v>1137</v>
      </c>
      <c r="AK1087" s="676" t="s">
        <v>1138</v>
      </c>
      <c r="AL1087" s="696">
        <v>85215</v>
      </c>
      <c r="AM1087" s="676" t="s">
        <v>52</v>
      </c>
      <c r="AN1087" s="676"/>
      <c r="AO1087" s="676"/>
      <c r="AP1087" s="676"/>
      <c r="AQ1087" s="684" t="s">
        <v>37</v>
      </c>
      <c r="AR1087" s="676"/>
      <c r="AS1087" s="523"/>
      <c r="AT1087" s="434"/>
      <c r="AU1087" s="523"/>
      <c r="AV1087" s="674"/>
    </row>
    <row r="1088" spans="1:48" s="673" customFormat="1" ht="15" customHeight="1">
      <c r="A1088" s="282"/>
      <c r="B1088" s="283"/>
      <c r="C1088" s="296" t="s">
        <v>1217</v>
      </c>
      <c r="D1088" s="556" t="s">
        <v>3750</v>
      </c>
      <c r="E1088" s="317"/>
      <c r="F1088" s="703"/>
      <c r="G1088" s="703">
        <v>2022</v>
      </c>
      <c r="H1088" s="703"/>
      <c r="I1088" s="507" t="s">
        <v>1295</v>
      </c>
      <c r="J1088" s="704"/>
      <c r="K1088" s="703" t="s">
        <v>5187</v>
      </c>
      <c r="L1088" s="704" t="s">
        <v>1124</v>
      </c>
      <c r="M1088" s="704">
        <v>44657</v>
      </c>
      <c r="N1088" s="704">
        <v>44840</v>
      </c>
      <c r="O1088" s="704"/>
      <c r="P1088" s="704"/>
      <c r="Q1088" s="703"/>
      <c r="R1088" s="703"/>
      <c r="S1088" s="703" t="s">
        <v>1106</v>
      </c>
      <c r="T1088" s="707">
        <v>60</v>
      </c>
      <c r="U1088" s="554"/>
      <c r="V1088" s="703" t="s">
        <v>1018</v>
      </c>
      <c r="W1088" s="707">
        <v>360</v>
      </c>
      <c r="X1088" s="554">
        <v>728</v>
      </c>
      <c r="Y1088" s="539">
        <f t="shared" si="48"/>
        <v>262080</v>
      </c>
      <c r="Z1088" s="680">
        <v>0.8</v>
      </c>
      <c r="AA1088" s="681">
        <f t="shared" si="49"/>
        <v>209664</v>
      </c>
      <c r="AB1088" s="521"/>
      <c r="AC1088" s="683"/>
      <c r="AD1088" s="676"/>
      <c r="AE1088" s="684"/>
      <c r="AF1088" s="695">
        <f t="shared" si="50"/>
        <v>209664</v>
      </c>
      <c r="AG1088" s="676" t="s">
        <v>47</v>
      </c>
      <c r="AH1088" s="641"/>
      <c r="AI1088" s="676">
        <v>45</v>
      </c>
      <c r="AJ1088" s="676" t="s">
        <v>1137</v>
      </c>
      <c r="AK1088" s="676" t="s">
        <v>1138</v>
      </c>
      <c r="AL1088" s="696">
        <v>85215</v>
      </c>
      <c r="AM1088" s="676" t="s">
        <v>52</v>
      </c>
      <c r="AN1088" s="676"/>
      <c r="AO1088" s="676"/>
      <c r="AP1088" s="676"/>
      <c r="AQ1088" s="684" t="s">
        <v>37</v>
      </c>
      <c r="AR1088" s="676"/>
      <c r="AS1088" s="523"/>
      <c r="AT1088" s="434"/>
      <c r="AU1088" s="523"/>
      <c r="AV1088" s="674"/>
    </row>
    <row r="1089" spans="1:48" s="673" customFormat="1" ht="15" customHeight="1">
      <c r="A1089" s="282"/>
      <c r="B1089" s="283"/>
      <c r="C1089" s="296" t="s">
        <v>1217</v>
      </c>
      <c r="D1089" s="556" t="s">
        <v>3750</v>
      </c>
      <c r="E1089" s="317"/>
      <c r="F1089" s="703"/>
      <c r="G1089" s="703">
        <v>2022</v>
      </c>
      <c r="H1089" s="703"/>
      <c r="I1089" s="507" t="s">
        <v>1295</v>
      </c>
      <c r="J1089" s="704"/>
      <c r="K1089" s="703" t="s">
        <v>5187</v>
      </c>
      <c r="L1089" s="704" t="s">
        <v>1124</v>
      </c>
      <c r="M1089" s="704">
        <v>44657</v>
      </c>
      <c r="N1089" s="704">
        <v>44840</v>
      </c>
      <c r="O1089" s="704"/>
      <c r="P1089" s="704"/>
      <c r="Q1089" s="703"/>
      <c r="R1089" s="703"/>
      <c r="S1089" s="703" t="s">
        <v>1106</v>
      </c>
      <c r="T1089" s="707">
        <v>60</v>
      </c>
      <c r="U1089" s="554"/>
      <c r="V1089" s="703" t="s">
        <v>986</v>
      </c>
      <c r="W1089" s="707">
        <v>360</v>
      </c>
      <c r="X1089" s="554">
        <v>768</v>
      </c>
      <c r="Y1089" s="539">
        <f t="shared" si="48"/>
        <v>276480</v>
      </c>
      <c r="Z1089" s="680">
        <v>0.53</v>
      </c>
      <c r="AA1089" s="681">
        <f t="shared" si="49"/>
        <v>146534.39999999999</v>
      </c>
      <c r="AB1089" s="521"/>
      <c r="AC1089" s="683"/>
      <c r="AD1089" s="676"/>
      <c r="AE1089" s="684"/>
      <c r="AF1089" s="695">
        <f t="shared" si="50"/>
        <v>146534.39999999999</v>
      </c>
      <c r="AG1089" s="676" t="s">
        <v>47</v>
      </c>
      <c r="AH1089" s="641"/>
      <c r="AI1089" s="676">
        <v>45</v>
      </c>
      <c r="AJ1089" s="676" t="s">
        <v>1137</v>
      </c>
      <c r="AK1089" s="676" t="s">
        <v>1138</v>
      </c>
      <c r="AL1089" s="696">
        <v>85215</v>
      </c>
      <c r="AM1089" s="676" t="s">
        <v>52</v>
      </c>
      <c r="AN1089" s="676"/>
      <c r="AO1089" s="676"/>
      <c r="AP1089" s="676"/>
      <c r="AQ1089" s="684" t="s">
        <v>37</v>
      </c>
      <c r="AR1089" s="676"/>
      <c r="AS1089" s="523"/>
      <c r="AT1089" s="434"/>
      <c r="AU1089" s="523"/>
      <c r="AV1089" s="674"/>
    </row>
    <row r="1090" spans="1:48" s="673" customFormat="1" ht="15" customHeight="1">
      <c r="A1090" s="282"/>
      <c r="B1090" s="283"/>
      <c r="C1090" s="296" t="s">
        <v>1217</v>
      </c>
      <c r="D1090" s="556" t="s">
        <v>3750</v>
      </c>
      <c r="E1090" s="317"/>
      <c r="F1090" s="703"/>
      <c r="G1090" s="703">
        <v>2022</v>
      </c>
      <c r="H1090" s="703"/>
      <c r="I1090" s="507" t="s">
        <v>1295</v>
      </c>
      <c r="J1090" s="704"/>
      <c r="K1090" s="703" t="s">
        <v>5187</v>
      </c>
      <c r="L1090" s="704" t="s">
        <v>1124</v>
      </c>
      <c r="M1090" s="704">
        <v>44657</v>
      </c>
      <c r="N1090" s="704">
        <v>44840</v>
      </c>
      <c r="O1090" s="704"/>
      <c r="P1090" s="704"/>
      <c r="Q1090" s="703"/>
      <c r="R1090" s="703"/>
      <c r="S1090" s="703" t="s">
        <v>1106</v>
      </c>
      <c r="T1090" s="707">
        <v>60</v>
      </c>
      <c r="U1090" s="554"/>
      <c r="V1090" s="703" t="s">
        <v>1018</v>
      </c>
      <c r="W1090" s="707">
        <v>360</v>
      </c>
      <c r="X1090" s="554">
        <v>728</v>
      </c>
      <c r="Y1090" s="539">
        <f t="shared" si="48"/>
        <v>262080</v>
      </c>
      <c r="Z1090" s="680">
        <v>0.8</v>
      </c>
      <c r="AA1090" s="681">
        <f t="shared" si="49"/>
        <v>209664</v>
      </c>
      <c r="AB1090" s="521"/>
      <c r="AC1090" s="683"/>
      <c r="AD1090" s="676"/>
      <c r="AE1090" s="684"/>
      <c r="AF1090" s="695">
        <f t="shared" si="50"/>
        <v>209664</v>
      </c>
      <c r="AG1090" s="676" t="s">
        <v>47</v>
      </c>
      <c r="AH1090" s="641"/>
      <c r="AI1090" s="676">
        <v>45</v>
      </c>
      <c r="AJ1090" s="676" t="s">
        <v>1137</v>
      </c>
      <c r="AK1090" s="676" t="s">
        <v>1138</v>
      </c>
      <c r="AL1090" s="696">
        <v>85215</v>
      </c>
      <c r="AM1090" s="676" t="s">
        <v>52</v>
      </c>
      <c r="AN1090" s="676"/>
      <c r="AO1090" s="676"/>
      <c r="AP1090" s="676"/>
      <c r="AQ1090" s="684" t="s">
        <v>37</v>
      </c>
      <c r="AR1090" s="676"/>
      <c r="AS1090" s="523"/>
      <c r="AT1090" s="434"/>
      <c r="AU1090" s="523"/>
      <c r="AV1090" s="674"/>
    </row>
    <row r="1091" spans="1:48" s="673" customFormat="1" ht="15" customHeight="1">
      <c r="A1091" s="282"/>
      <c r="B1091" s="283"/>
      <c r="C1091" s="296" t="s">
        <v>1217</v>
      </c>
      <c r="D1091" s="556" t="s">
        <v>3750</v>
      </c>
      <c r="E1091" s="317"/>
      <c r="F1091" s="703"/>
      <c r="G1091" s="703">
        <v>2022</v>
      </c>
      <c r="H1091" s="703"/>
      <c r="I1091" s="507" t="s">
        <v>1295</v>
      </c>
      <c r="J1091" s="704"/>
      <c r="K1091" s="703" t="s">
        <v>5187</v>
      </c>
      <c r="L1091" s="704" t="s">
        <v>1124</v>
      </c>
      <c r="M1091" s="704">
        <v>44657</v>
      </c>
      <c r="N1091" s="704">
        <v>44840</v>
      </c>
      <c r="O1091" s="704"/>
      <c r="P1091" s="704"/>
      <c r="Q1091" s="703"/>
      <c r="R1091" s="703"/>
      <c r="S1091" s="703" t="s">
        <v>1106</v>
      </c>
      <c r="T1091" s="707">
        <v>60</v>
      </c>
      <c r="U1091" s="554"/>
      <c r="V1091" s="703" t="s">
        <v>973</v>
      </c>
      <c r="W1091" s="707">
        <v>400</v>
      </c>
      <c r="X1091" s="554">
        <v>832</v>
      </c>
      <c r="Y1091" s="539">
        <f t="shared" si="48"/>
        <v>332800</v>
      </c>
      <c r="Z1091" s="680">
        <v>0.55000000000000004</v>
      </c>
      <c r="AA1091" s="681">
        <f t="shared" si="49"/>
        <v>183040.00000000003</v>
      </c>
      <c r="AB1091" s="521"/>
      <c r="AC1091" s="683"/>
      <c r="AD1091" s="676"/>
      <c r="AE1091" s="684"/>
      <c r="AF1091" s="695">
        <f t="shared" si="50"/>
        <v>183040.00000000003</v>
      </c>
      <c r="AG1091" s="676" t="s">
        <v>47</v>
      </c>
      <c r="AH1091" s="641"/>
      <c r="AI1091" s="676">
        <v>45</v>
      </c>
      <c r="AJ1091" s="676" t="s">
        <v>1137</v>
      </c>
      <c r="AK1091" s="676" t="s">
        <v>1138</v>
      </c>
      <c r="AL1091" s="696">
        <v>85215</v>
      </c>
      <c r="AM1091" s="676" t="s">
        <v>52</v>
      </c>
      <c r="AN1091" s="676"/>
      <c r="AO1091" s="676"/>
      <c r="AP1091" s="676"/>
      <c r="AQ1091" s="684" t="s">
        <v>37</v>
      </c>
      <c r="AR1091" s="676"/>
      <c r="AS1091" s="523"/>
      <c r="AT1091" s="434"/>
      <c r="AU1091" s="523"/>
      <c r="AV1091" s="674"/>
    </row>
    <row r="1092" spans="1:48" s="673" customFormat="1" ht="15" customHeight="1">
      <c r="A1092" s="282"/>
      <c r="B1092" s="283"/>
      <c r="C1092" s="296" t="s">
        <v>1217</v>
      </c>
      <c r="D1092" s="556" t="s">
        <v>3750</v>
      </c>
      <c r="E1092" s="317"/>
      <c r="F1092" s="703"/>
      <c r="G1092" s="703">
        <v>2022</v>
      </c>
      <c r="H1092" s="507"/>
      <c r="I1092" s="507" t="s">
        <v>1295</v>
      </c>
      <c r="J1092" s="704"/>
      <c r="K1092" s="703" t="s">
        <v>5188</v>
      </c>
      <c r="L1092" s="704" t="s">
        <v>1124</v>
      </c>
      <c r="M1092" s="704">
        <v>44657</v>
      </c>
      <c r="N1092" s="704">
        <v>44846</v>
      </c>
      <c r="O1092" s="704"/>
      <c r="P1092" s="704"/>
      <c r="Q1092" s="703"/>
      <c r="R1092" s="703"/>
      <c r="S1092" s="703" t="s">
        <v>1106</v>
      </c>
      <c r="T1092" s="707">
        <v>60</v>
      </c>
      <c r="U1092" s="554"/>
      <c r="V1092" s="703" t="s">
        <v>986</v>
      </c>
      <c r="W1092" s="707">
        <v>360</v>
      </c>
      <c r="X1092" s="554">
        <v>768</v>
      </c>
      <c r="Y1092" s="539">
        <f t="shared" ref="Y1092:Y1155" si="51">W1092*X1092</f>
        <v>276480</v>
      </c>
      <c r="Z1092" s="680">
        <v>0.53</v>
      </c>
      <c r="AA1092" s="681">
        <f t="shared" ref="AA1092:AA1155" si="52">Y1092*Z1092</f>
        <v>146534.39999999999</v>
      </c>
      <c r="AB1092" s="682"/>
      <c r="AC1092" s="683"/>
      <c r="AD1092" s="692"/>
      <c r="AE1092" s="684"/>
      <c r="AF1092" s="695">
        <f t="shared" ref="AF1092:AF1155" si="53">AA1092+AD1092+AE1092</f>
        <v>146534.39999999999</v>
      </c>
      <c r="AG1092" s="676" t="s">
        <v>47</v>
      </c>
      <c r="AH1092" s="676"/>
      <c r="AI1092" s="676">
        <v>45</v>
      </c>
      <c r="AJ1092" s="676" t="s">
        <v>1140</v>
      </c>
      <c r="AK1092" s="676" t="s">
        <v>1088</v>
      </c>
      <c r="AL1092" s="696">
        <v>33069</v>
      </c>
      <c r="AM1092" s="676" t="s">
        <v>52</v>
      </c>
      <c r="AN1092" s="676"/>
      <c r="AO1092" s="676"/>
      <c r="AP1092" s="684"/>
      <c r="AQ1092" s="684" t="s">
        <v>37</v>
      </c>
      <c r="AR1092" s="676"/>
      <c r="AS1092" s="674"/>
      <c r="AT1092" s="285"/>
      <c r="AU1092" s="630"/>
      <c r="AV1092" s="674"/>
    </row>
    <row r="1093" spans="1:48" s="673" customFormat="1" ht="15" customHeight="1">
      <c r="A1093" s="282"/>
      <c r="B1093" s="283"/>
      <c r="C1093" s="296" t="s">
        <v>1217</v>
      </c>
      <c r="D1093" s="556" t="s">
        <v>3750</v>
      </c>
      <c r="E1093" s="317"/>
      <c r="F1093" s="703"/>
      <c r="G1093" s="703">
        <v>2022</v>
      </c>
      <c r="H1093" s="703"/>
      <c r="I1093" s="507" t="s">
        <v>1295</v>
      </c>
      <c r="J1093" s="704"/>
      <c r="K1093" s="703" t="s">
        <v>5188</v>
      </c>
      <c r="L1093" s="704" t="s">
        <v>1124</v>
      </c>
      <c r="M1093" s="704">
        <v>44657</v>
      </c>
      <c r="N1093" s="704">
        <v>44846</v>
      </c>
      <c r="O1093" s="704"/>
      <c r="P1093" s="704"/>
      <c r="Q1093" s="703"/>
      <c r="R1093" s="703"/>
      <c r="S1093" s="703" t="s">
        <v>1106</v>
      </c>
      <c r="T1093" s="707">
        <v>60</v>
      </c>
      <c r="U1093" s="554"/>
      <c r="V1093" s="703" t="s">
        <v>973</v>
      </c>
      <c r="W1093" s="707">
        <v>400</v>
      </c>
      <c r="X1093" s="554">
        <v>832</v>
      </c>
      <c r="Y1093" s="539">
        <f t="shared" si="51"/>
        <v>332800</v>
      </c>
      <c r="Z1093" s="680">
        <v>0.55000000000000004</v>
      </c>
      <c r="AA1093" s="681">
        <f t="shared" si="52"/>
        <v>183040.00000000003</v>
      </c>
      <c r="AB1093" s="521"/>
      <c r="AC1093" s="683">
        <f>AB1093*Y1093</f>
        <v>0</v>
      </c>
      <c r="AD1093" s="676"/>
      <c r="AE1093" s="684"/>
      <c r="AF1093" s="695">
        <f t="shared" si="53"/>
        <v>183040.00000000003</v>
      </c>
      <c r="AG1093" s="676" t="s">
        <v>47</v>
      </c>
      <c r="AH1093" s="641"/>
      <c r="AI1093" s="676">
        <v>45</v>
      </c>
      <c r="AJ1093" s="676" t="s">
        <v>1140</v>
      </c>
      <c r="AK1093" s="676" t="s">
        <v>1088</v>
      </c>
      <c r="AL1093" s="696">
        <v>33069</v>
      </c>
      <c r="AM1093" s="676" t="s">
        <v>52</v>
      </c>
      <c r="AN1093" s="676"/>
      <c r="AO1093" s="676"/>
      <c r="AP1093" s="676"/>
      <c r="AQ1093" s="684" t="s">
        <v>37</v>
      </c>
      <c r="AR1093" s="676"/>
      <c r="AS1093" s="523"/>
      <c r="AT1093" s="434"/>
      <c r="AU1093" s="523"/>
      <c r="AV1093" s="674"/>
    </row>
    <row r="1094" spans="1:48" s="673" customFormat="1" ht="15" customHeight="1">
      <c r="A1094" s="282"/>
      <c r="B1094" s="283"/>
      <c r="C1094" s="296" t="s">
        <v>1217</v>
      </c>
      <c r="D1094" s="556" t="s">
        <v>3750</v>
      </c>
      <c r="E1094" s="317"/>
      <c r="F1094" s="703"/>
      <c r="G1094" s="703">
        <v>2022</v>
      </c>
      <c r="H1094" s="507"/>
      <c r="I1094" s="507" t="s">
        <v>1295</v>
      </c>
      <c r="J1094" s="704"/>
      <c r="K1094" s="703" t="s">
        <v>5189</v>
      </c>
      <c r="L1094" s="704" t="s">
        <v>1124</v>
      </c>
      <c r="M1094" s="704">
        <v>44657</v>
      </c>
      <c r="N1094" s="704">
        <v>44838</v>
      </c>
      <c r="O1094" s="704"/>
      <c r="P1094" s="704"/>
      <c r="Q1094" s="703"/>
      <c r="R1094" s="703"/>
      <c r="S1094" s="703" t="s">
        <v>1106</v>
      </c>
      <c r="T1094" s="707">
        <v>60</v>
      </c>
      <c r="U1094" s="554"/>
      <c r="V1094" s="703" t="s">
        <v>986</v>
      </c>
      <c r="W1094" s="707">
        <v>360</v>
      </c>
      <c r="X1094" s="554">
        <v>768</v>
      </c>
      <c r="Y1094" s="539">
        <f t="shared" si="51"/>
        <v>276480</v>
      </c>
      <c r="Z1094" s="680">
        <v>0.53</v>
      </c>
      <c r="AA1094" s="681">
        <f t="shared" si="52"/>
        <v>146534.39999999999</v>
      </c>
      <c r="AB1094" s="682"/>
      <c r="AC1094" s="683"/>
      <c r="AD1094" s="692"/>
      <c r="AE1094" s="684"/>
      <c r="AF1094" s="695">
        <f t="shared" si="53"/>
        <v>146534.39999999999</v>
      </c>
      <c r="AG1094" s="676" t="s">
        <v>47</v>
      </c>
      <c r="AH1094" s="676"/>
      <c r="AI1094" s="676">
        <v>45</v>
      </c>
      <c r="AJ1094" s="676" t="s">
        <v>4098</v>
      </c>
      <c r="AK1094" s="676" t="s">
        <v>1100</v>
      </c>
      <c r="AL1094" s="696">
        <v>1583</v>
      </c>
      <c r="AM1094" s="676" t="s">
        <v>52</v>
      </c>
      <c r="AN1094" s="676"/>
      <c r="AO1094" s="676"/>
      <c r="AP1094" s="684"/>
      <c r="AQ1094" s="684" t="s">
        <v>37</v>
      </c>
      <c r="AR1094" s="676"/>
      <c r="AS1094" s="674"/>
      <c r="AT1094" s="285"/>
      <c r="AU1094" s="630"/>
      <c r="AV1094" s="674"/>
    </row>
    <row r="1095" spans="1:48" s="673" customFormat="1" ht="15" customHeight="1">
      <c r="A1095" s="282"/>
      <c r="B1095" s="283"/>
      <c r="C1095" s="296" t="s">
        <v>1217</v>
      </c>
      <c r="D1095" s="556" t="s">
        <v>3750</v>
      </c>
      <c r="E1095" s="317"/>
      <c r="F1095" s="703"/>
      <c r="G1095" s="703">
        <v>2022</v>
      </c>
      <c r="H1095" s="703"/>
      <c r="I1095" s="507" t="s">
        <v>1295</v>
      </c>
      <c r="J1095" s="704"/>
      <c r="K1095" s="703" t="s">
        <v>5189</v>
      </c>
      <c r="L1095" s="704" t="s">
        <v>1124</v>
      </c>
      <c r="M1095" s="704">
        <v>44657</v>
      </c>
      <c r="N1095" s="704">
        <v>44838</v>
      </c>
      <c r="O1095" s="704"/>
      <c r="P1095" s="704"/>
      <c r="Q1095" s="703"/>
      <c r="R1095" s="703"/>
      <c r="S1095" s="703" t="s">
        <v>1106</v>
      </c>
      <c r="T1095" s="707">
        <v>60</v>
      </c>
      <c r="U1095" s="554"/>
      <c r="V1095" s="703" t="s">
        <v>986</v>
      </c>
      <c r="W1095" s="707">
        <v>360</v>
      </c>
      <c r="X1095" s="554">
        <v>768</v>
      </c>
      <c r="Y1095" s="539">
        <f t="shared" si="51"/>
        <v>276480</v>
      </c>
      <c r="Z1095" s="680">
        <v>0.53</v>
      </c>
      <c r="AA1095" s="681">
        <f t="shared" si="52"/>
        <v>146534.39999999999</v>
      </c>
      <c r="AB1095" s="521"/>
      <c r="AC1095" s="683"/>
      <c r="AD1095" s="676"/>
      <c r="AE1095" s="684"/>
      <c r="AF1095" s="695">
        <f t="shared" si="53"/>
        <v>146534.39999999999</v>
      </c>
      <c r="AG1095" s="676" t="s">
        <v>47</v>
      </c>
      <c r="AH1095" s="641"/>
      <c r="AI1095" s="676">
        <v>45</v>
      </c>
      <c r="AJ1095" s="676" t="s">
        <v>4098</v>
      </c>
      <c r="AK1095" s="676" t="s">
        <v>1100</v>
      </c>
      <c r="AL1095" s="696">
        <v>1583</v>
      </c>
      <c r="AM1095" s="676" t="s">
        <v>52</v>
      </c>
      <c r="AN1095" s="676"/>
      <c r="AO1095" s="676"/>
      <c r="AP1095" s="676"/>
      <c r="AQ1095" s="684" t="s">
        <v>37</v>
      </c>
      <c r="AR1095" s="676"/>
      <c r="AS1095" s="523"/>
      <c r="AT1095" s="434"/>
      <c r="AU1095" s="523"/>
      <c r="AV1095" s="674"/>
    </row>
    <row r="1096" spans="1:48" s="673" customFormat="1" ht="15" customHeight="1">
      <c r="A1096" s="282"/>
      <c r="B1096" s="283"/>
      <c r="C1096" s="296" t="s">
        <v>1217</v>
      </c>
      <c r="D1096" s="556" t="s">
        <v>3750</v>
      </c>
      <c r="E1096" s="317"/>
      <c r="F1096" s="703"/>
      <c r="G1096" s="703">
        <v>2022</v>
      </c>
      <c r="H1096" s="507"/>
      <c r="I1096" s="507" t="s">
        <v>1295</v>
      </c>
      <c r="J1096" s="704"/>
      <c r="K1096" s="703" t="s">
        <v>5189</v>
      </c>
      <c r="L1096" s="704" t="s">
        <v>1124</v>
      </c>
      <c r="M1096" s="704">
        <v>44657</v>
      </c>
      <c r="N1096" s="704">
        <v>44838</v>
      </c>
      <c r="O1096" s="704"/>
      <c r="P1096" s="704"/>
      <c r="Q1096" s="703"/>
      <c r="R1096" s="703"/>
      <c r="S1096" s="703" t="s">
        <v>1106</v>
      </c>
      <c r="T1096" s="707">
        <v>60</v>
      </c>
      <c r="U1096" s="554"/>
      <c r="V1096" s="703" t="s">
        <v>973</v>
      </c>
      <c r="W1096" s="707">
        <v>400</v>
      </c>
      <c r="X1096" s="554">
        <v>832</v>
      </c>
      <c r="Y1096" s="539">
        <f t="shared" si="51"/>
        <v>332800</v>
      </c>
      <c r="Z1096" s="680">
        <v>0.55000000000000004</v>
      </c>
      <c r="AA1096" s="681">
        <f t="shared" si="52"/>
        <v>183040.00000000003</v>
      </c>
      <c r="AB1096" s="682"/>
      <c r="AC1096" s="683"/>
      <c r="AD1096" s="692"/>
      <c r="AE1096" s="684"/>
      <c r="AF1096" s="695">
        <f t="shared" si="53"/>
        <v>183040.00000000003</v>
      </c>
      <c r="AG1096" s="676" t="s">
        <v>47</v>
      </c>
      <c r="AH1096" s="676"/>
      <c r="AI1096" s="676">
        <v>45</v>
      </c>
      <c r="AJ1096" s="676" t="s">
        <v>4098</v>
      </c>
      <c r="AK1096" s="676" t="s">
        <v>1100</v>
      </c>
      <c r="AL1096" s="696">
        <v>1583</v>
      </c>
      <c r="AM1096" s="676" t="s">
        <v>52</v>
      </c>
      <c r="AN1096" s="676"/>
      <c r="AO1096" s="676"/>
      <c r="AP1096" s="684"/>
      <c r="AQ1096" s="684" t="s">
        <v>37</v>
      </c>
      <c r="AR1096" s="676"/>
      <c r="AS1096" s="674"/>
      <c r="AT1096" s="285"/>
      <c r="AU1096" s="630"/>
      <c r="AV1096" s="674"/>
    </row>
    <row r="1097" spans="1:48" s="673" customFormat="1" ht="15" customHeight="1">
      <c r="A1097" s="282"/>
      <c r="B1097" s="283"/>
      <c r="C1097" s="296" t="s">
        <v>1217</v>
      </c>
      <c r="D1097" s="556" t="s">
        <v>3750</v>
      </c>
      <c r="E1097" s="317"/>
      <c r="F1097" s="703"/>
      <c r="G1097" s="703">
        <v>2022</v>
      </c>
      <c r="H1097" s="703"/>
      <c r="I1097" s="507" t="s">
        <v>1295</v>
      </c>
      <c r="J1097" s="704"/>
      <c r="K1097" s="703" t="s">
        <v>5189</v>
      </c>
      <c r="L1097" s="704" t="s">
        <v>1124</v>
      </c>
      <c r="M1097" s="704">
        <v>44657</v>
      </c>
      <c r="N1097" s="704">
        <v>44838</v>
      </c>
      <c r="O1097" s="704"/>
      <c r="P1097" s="704"/>
      <c r="Q1097" s="703"/>
      <c r="R1097" s="703"/>
      <c r="S1097" s="703" t="s">
        <v>1106</v>
      </c>
      <c r="T1097" s="707">
        <v>60</v>
      </c>
      <c r="U1097" s="554"/>
      <c r="V1097" s="703" t="s">
        <v>986</v>
      </c>
      <c r="W1097" s="707">
        <v>360</v>
      </c>
      <c r="X1097" s="554">
        <v>768</v>
      </c>
      <c r="Y1097" s="539">
        <f t="shared" si="51"/>
        <v>276480</v>
      </c>
      <c r="Z1097" s="680">
        <v>0.53</v>
      </c>
      <c r="AA1097" s="681">
        <f t="shared" si="52"/>
        <v>146534.39999999999</v>
      </c>
      <c r="AB1097" s="521"/>
      <c r="AC1097" s="683"/>
      <c r="AD1097" s="676"/>
      <c r="AE1097" s="684"/>
      <c r="AF1097" s="695">
        <f t="shared" si="53"/>
        <v>146534.39999999999</v>
      </c>
      <c r="AG1097" s="676" t="s">
        <v>47</v>
      </c>
      <c r="AH1097" s="641"/>
      <c r="AI1097" s="676">
        <v>45</v>
      </c>
      <c r="AJ1097" s="676" t="s">
        <v>4098</v>
      </c>
      <c r="AK1097" s="676" t="s">
        <v>1100</v>
      </c>
      <c r="AL1097" s="696">
        <v>1583</v>
      </c>
      <c r="AM1097" s="676" t="s">
        <v>52</v>
      </c>
      <c r="AN1097" s="676"/>
      <c r="AO1097" s="676"/>
      <c r="AP1097" s="676"/>
      <c r="AQ1097" s="684" t="s">
        <v>37</v>
      </c>
      <c r="AR1097" s="676"/>
      <c r="AS1097" s="523"/>
      <c r="AT1097" s="434"/>
      <c r="AU1097" s="523"/>
      <c r="AV1097" s="674"/>
    </row>
    <row r="1098" spans="1:48" s="673" customFormat="1" ht="15" customHeight="1">
      <c r="A1098" s="282"/>
      <c r="B1098" s="283"/>
      <c r="C1098" s="296" t="s">
        <v>1217</v>
      </c>
      <c r="D1098" s="556" t="s">
        <v>3750</v>
      </c>
      <c r="E1098" s="317"/>
      <c r="F1098" s="703"/>
      <c r="G1098" s="703">
        <v>2022</v>
      </c>
      <c r="H1098" s="703"/>
      <c r="I1098" s="507" t="s">
        <v>1295</v>
      </c>
      <c r="J1098" s="704"/>
      <c r="K1098" s="703" t="s">
        <v>5189</v>
      </c>
      <c r="L1098" s="704" t="s">
        <v>1124</v>
      </c>
      <c r="M1098" s="704">
        <v>44657</v>
      </c>
      <c r="N1098" s="704">
        <v>44838</v>
      </c>
      <c r="O1098" s="704"/>
      <c r="P1098" s="704"/>
      <c r="Q1098" s="703"/>
      <c r="R1098" s="703"/>
      <c r="S1098" s="703" t="s">
        <v>1106</v>
      </c>
      <c r="T1098" s="707">
        <v>60</v>
      </c>
      <c r="U1098" s="554"/>
      <c r="V1098" s="703" t="s">
        <v>986</v>
      </c>
      <c r="W1098" s="707">
        <v>360</v>
      </c>
      <c r="X1098" s="554">
        <v>768</v>
      </c>
      <c r="Y1098" s="539">
        <f t="shared" si="51"/>
        <v>276480</v>
      </c>
      <c r="Z1098" s="680">
        <v>0.53</v>
      </c>
      <c r="AA1098" s="681">
        <f t="shared" si="52"/>
        <v>146534.39999999999</v>
      </c>
      <c r="AB1098" s="521"/>
      <c r="AC1098" s="683"/>
      <c r="AD1098" s="676"/>
      <c r="AE1098" s="684"/>
      <c r="AF1098" s="695">
        <f t="shared" si="53"/>
        <v>146534.39999999999</v>
      </c>
      <c r="AG1098" s="676" t="s">
        <v>47</v>
      </c>
      <c r="AH1098" s="641"/>
      <c r="AI1098" s="676">
        <v>45</v>
      </c>
      <c r="AJ1098" s="676" t="s">
        <v>4098</v>
      </c>
      <c r="AK1098" s="676" t="s">
        <v>1100</v>
      </c>
      <c r="AL1098" s="696">
        <v>1583</v>
      </c>
      <c r="AM1098" s="676" t="s">
        <v>52</v>
      </c>
      <c r="AN1098" s="676"/>
      <c r="AO1098" s="676"/>
      <c r="AP1098" s="676"/>
      <c r="AQ1098" s="684" t="s">
        <v>37</v>
      </c>
      <c r="AR1098" s="676"/>
      <c r="AS1098" s="523"/>
      <c r="AT1098" s="434"/>
      <c r="AU1098" s="523"/>
      <c r="AV1098" s="674"/>
    </row>
    <row r="1099" spans="1:48" s="673" customFormat="1" ht="15" customHeight="1">
      <c r="A1099" s="282"/>
      <c r="B1099" s="283"/>
      <c r="C1099" s="296" t="s">
        <v>1217</v>
      </c>
      <c r="D1099" s="556" t="s">
        <v>3750</v>
      </c>
      <c r="E1099" s="317"/>
      <c r="F1099" s="703"/>
      <c r="G1099" s="703">
        <v>2022</v>
      </c>
      <c r="H1099" s="507"/>
      <c r="I1099" s="507" t="s">
        <v>1295</v>
      </c>
      <c r="J1099" s="704"/>
      <c r="K1099" s="703" t="s">
        <v>5189</v>
      </c>
      <c r="L1099" s="704" t="s">
        <v>1124</v>
      </c>
      <c r="M1099" s="704">
        <v>44657</v>
      </c>
      <c r="N1099" s="704">
        <v>44838</v>
      </c>
      <c r="O1099" s="704"/>
      <c r="P1099" s="704"/>
      <c r="Q1099" s="703"/>
      <c r="R1099" s="703"/>
      <c r="S1099" s="703" t="s">
        <v>1106</v>
      </c>
      <c r="T1099" s="707">
        <v>60</v>
      </c>
      <c r="U1099" s="554"/>
      <c r="V1099" s="703" t="s">
        <v>986</v>
      </c>
      <c r="W1099" s="707">
        <v>360</v>
      </c>
      <c r="X1099" s="554">
        <v>768</v>
      </c>
      <c r="Y1099" s="539">
        <f t="shared" si="51"/>
        <v>276480</v>
      </c>
      <c r="Z1099" s="680">
        <v>0.53</v>
      </c>
      <c r="AA1099" s="681">
        <f t="shared" si="52"/>
        <v>146534.39999999999</v>
      </c>
      <c r="AB1099" s="682"/>
      <c r="AC1099" s="683"/>
      <c r="AD1099" s="692"/>
      <c r="AE1099" s="684"/>
      <c r="AF1099" s="695">
        <f t="shared" si="53"/>
        <v>146534.39999999999</v>
      </c>
      <c r="AG1099" s="676" t="s">
        <v>47</v>
      </c>
      <c r="AH1099" s="676"/>
      <c r="AI1099" s="676">
        <v>45</v>
      </c>
      <c r="AJ1099" s="676" t="s">
        <v>4098</v>
      </c>
      <c r="AK1099" s="676" t="s">
        <v>1100</v>
      </c>
      <c r="AL1099" s="696">
        <v>1583</v>
      </c>
      <c r="AM1099" s="676" t="s">
        <v>52</v>
      </c>
      <c r="AN1099" s="676"/>
      <c r="AO1099" s="676"/>
      <c r="AP1099" s="684"/>
      <c r="AQ1099" s="684" t="s">
        <v>37</v>
      </c>
      <c r="AR1099" s="676"/>
      <c r="AS1099" s="674"/>
      <c r="AT1099" s="285"/>
      <c r="AU1099" s="630"/>
      <c r="AV1099" s="674"/>
    </row>
    <row r="1100" spans="1:48" s="673" customFormat="1" ht="15" customHeight="1">
      <c r="A1100" s="282"/>
      <c r="B1100" s="283"/>
      <c r="C1100" s="296" t="s">
        <v>1217</v>
      </c>
      <c r="D1100" s="556" t="s">
        <v>3750</v>
      </c>
      <c r="E1100" s="317"/>
      <c r="F1100" s="703"/>
      <c r="G1100" s="703">
        <v>2022</v>
      </c>
      <c r="H1100" s="703"/>
      <c r="I1100" s="507" t="s">
        <v>1295</v>
      </c>
      <c r="J1100" s="704"/>
      <c r="K1100" s="703" t="s">
        <v>5190</v>
      </c>
      <c r="L1100" s="704" t="s">
        <v>1124</v>
      </c>
      <c r="M1100" s="704">
        <v>44657</v>
      </c>
      <c r="N1100" s="704">
        <v>44844</v>
      </c>
      <c r="O1100" s="704"/>
      <c r="P1100" s="704"/>
      <c r="Q1100" s="703"/>
      <c r="R1100" s="703"/>
      <c r="S1100" s="703" t="s">
        <v>1106</v>
      </c>
      <c r="T1100" s="707">
        <v>60</v>
      </c>
      <c r="U1100" s="554"/>
      <c r="V1100" s="703" t="s">
        <v>973</v>
      </c>
      <c r="W1100" s="707">
        <v>400</v>
      </c>
      <c r="X1100" s="554">
        <v>832</v>
      </c>
      <c r="Y1100" s="539">
        <f t="shared" si="51"/>
        <v>332800</v>
      </c>
      <c r="Z1100" s="680">
        <v>0.55000000000000004</v>
      </c>
      <c r="AA1100" s="681">
        <f t="shared" si="52"/>
        <v>183040.00000000003</v>
      </c>
      <c r="AB1100" s="521"/>
      <c r="AC1100" s="683"/>
      <c r="AD1100" s="676"/>
      <c r="AE1100" s="684"/>
      <c r="AF1100" s="695">
        <f t="shared" si="53"/>
        <v>183040.00000000003</v>
      </c>
      <c r="AG1100" s="676" t="s">
        <v>47</v>
      </c>
      <c r="AH1100" s="641"/>
      <c r="AI1100" s="676">
        <v>45</v>
      </c>
      <c r="AJ1100" s="676" t="s">
        <v>1142</v>
      </c>
      <c r="AK1100" s="676" t="s">
        <v>1143</v>
      </c>
      <c r="AL1100" s="696">
        <v>11416</v>
      </c>
      <c r="AM1100" s="676" t="s">
        <v>52</v>
      </c>
      <c r="AN1100" s="676"/>
      <c r="AO1100" s="676"/>
      <c r="AP1100" s="676"/>
      <c r="AQ1100" s="684" t="s">
        <v>37</v>
      </c>
      <c r="AR1100" s="676"/>
      <c r="AS1100" s="523"/>
      <c r="AT1100" s="434"/>
      <c r="AU1100" s="523"/>
      <c r="AV1100" s="674"/>
    </row>
    <row r="1101" spans="1:48" s="673" customFormat="1" ht="15" customHeight="1">
      <c r="A1101" s="282"/>
      <c r="B1101" s="283"/>
      <c r="C1101" s="296" t="s">
        <v>1217</v>
      </c>
      <c r="D1101" s="556" t="s">
        <v>3750</v>
      </c>
      <c r="E1101" s="317"/>
      <c r="F1101" s="703"/>
      <c r="G1101" s="703">
        <v>2022</v>
      </c>
      <c r="H1101" s="507"/>
      <c r="I1101" s="507" t="s">
        <v>1295</v>
      </c>
      <c r="J1101" s="704"/>
      <c r="K1101" s="703" t="s">
        <v>5190</v>
      </c>
      <c r="L1101" s="704" t="s">
        <v>1124</v>
      </c>
      <c r="M1101" s="704">
        <v>44657</v>
      </c>
      <c r="N1101" s="704">
        <v>44844</v>
      </c>
      <c r="O1101" s="704"/>
      <c r="P1101" s="704"/>
      <c r="Q1101" s="703"/>
      <c r="R1101" s="703"/>
      <c r="S1101" s="703" t="s">
        <v>1106</v>
      </c>
      <c r="T1101" s="707">
        <v>60</v>
      </c>
      <c r="U1101" s="554"/>
      <c r="V1101" s="703" t="s">
        <v>1018</v>
      </c>
      <c r="W1101" s="707">
        <v>360</v>
      </c>
      <c r="X1101" s="554">
        <v>728</v>
      </c>
      <c r="Y1101" s="539">
        <f t="shared" si="51"/>
        <v>262080</v>
      </c>
      <c r="Z1101" s="680">
        <v>0.8</v>
      </c>
      <c r="AA1101" s="681">
        <f t="shared" si="52"/>
        <v>209664</v>
      </c>
      <c r="AB1101" s="682"/>
      <c r="AC1101" s="683"/>
      <c r="AD1101" s="692"/>
      <c r="AE1101" s="684"/>
      <c r="AF1101" s="695">
        <f t="shared" si="53"/>
        <v>209664</v>
      </c>
      <c r="AG1101" s="676" t="s">
        <v>47</v>
      </c>
      <c r="AH1101" s="676"/>
      <c r="AI1101" s="676">
        <v>45</v>
      </c>
      <c r="AJ1101" s="676" t="s">
        <v>1142</v>
      </c>
      <c r="AK1101" s="676" t="s">
        <v>1143</v>
      </c>
      <c r="AL1101" s="696">
        <v>11416</v>
      </c>
      <c r="AM1101" s="676" t="s">
        <v>52</v>
      </c>
      <c r="AN1101" s="676"/>
      <c r="AO1101" s="676"/>
      <c r="AP1101" s="684"/>
      <c r="AQ1101" s="684" t="s">
        <v>37</v>
      </c>
      <c r="AR1101" s="676"/>
      <c r="AS1101" s="674"/>
      <c r="AT1101" s="285"/>
      <c r="AU1101" s="630"/>
      <c r="AV1101" s="674"/>
    </row>
    <row r="1102" spans="1:48" s="673" customFormat="1" ht="15" customHeight="1">
      <c r="A1102" s="282"/>
      <c r="B1102" s="283"/>
      <c r="C1102" s="296" t="s">
        <v>1217</v>
      </c>
      <c r="D1102" s="556" t="s">
        <v>3750</v>
      </c>
      <c r="E1102" s="317"/>
      <c r="F1102" s="703"/>
      <c r="G1102" s="703">
        <v>2022</v>
      </c>
      <c r="H1102" s="507"/>
      <c r="I1102" s="507" t="s">
        <v>1295</v>
      </c>
      <c r="J1102" s="704"/>
      <c r="K1102" s="703" t="s">
        <v>5190</v>
      </c>
      <c r="L1102" s="704" t="s">
        <v>1124</v>
      </c>
      <c r="M1102" s="704">
        <v>44657</v>
      </c>
      <c r="N1102" s="704">
        <v>44844</v>
      </c>
      <c r="O1102" s="704"/>
      <c r="P1102" s="704"/>
      <c r="Q1102" s="703"/>
      <c r="R1102" s="703"/>
      <c r="S1102" s="703" t="s">
        <v>1106</v>
      </c>
      <c r="T1102" s="707">
        <v>60</v>
      </c>
      <c r="U1102" s="554"/>
      <c r="V1102" s="703" t="s">
        <v>973</v>
      </c>
      <c r="W1102" s="707">
        <v>400</v>
      </c>
      <c r="X1102" s="554">
        <v>832</v>
      </c>
      <c r="Y1102" s="539">
        <f t="shared" si="51"/>
        <v>332800</v>
      </c>
      <c r="Z1102" s="680">
        <v>0.55000000000000004</v>
      </c>
      <c r="AA1102" s="681">
        <f t="shared" si="52"/>
        <v>183040.00000000003</v>
      </c>
      <c r="AB1102" s="682"/>
      <c r="AC1102" s="683"/>
      <c r="AD1102" s="692"/>
      <c r="AE1102" s="684"/>
      <c r="AF1102" s="695">
        <f t="shared" si="53"/>
        <v>183040.00000000003</v>
      </c>
      <c r="AG1102" s="676" t="s">
        <v>47</v>
      </c>
      <c r="AH1102" s="676"/>
      <c r="AI1102" s="676">
        <v>45</v>
      </c>
      <c r="AJ1102" s="676" t="s">
        <v>1142</v>
      </c>
      <c r="AK1102" s="676" t="s">
        <v>1143</v>
      </c>
      <c r="AL1102" s="696">
        <v>11416</v>
      </c>
      <c r="AM1102" s="676" t="s">
        <v>52</v>
      </c>
      <c r="AN1102" s="676"/>
      <c r="AO1102" s="676"/>
      <c r="AP1102" s="684"/>
      <c r="AQ1102" s="684" t="s">
        <v>37</v>
      </c>
      <c r="AR1102" s="676"/>
      <c r="AS1102" s="674"/>
      <c r="AT1102" s="285"/>
      <c r="AU1102" s="630"/>
      <c r="AV1102" s="674"/>
    </row>
    <row r="1103" spans="1:48" s="673" customFormat="1" ht="15" customHeight="1">
      <c r="A1103" s="282"/>
      <c r="B1103" s="283"/>
      <c r="C1103" s="296" t="s">
        <v>1217</v>
      </c>
      <c r="D1103" s="556" t="s">
        <v>3750</v>
      </c>
      <c r="E1103" s="318"/>
      <c r="F1103" s="703"/>
      <c r="G1103" s="703">
        <v>2022</v>
      </c>
      <c r="H1103" s="703"/>
      <c r="I1103" s="507" t="s">
        <v>1295</v>
      </c>
      <c r="J1103" s="704"/>
      <c r="K1103" s="703" t="s">
        <v>5190</v>
      </c>
      <c r="L1103" s="704" t="s">
        <v>1124</v>
      </c>
      <c r="M1103" s="704">
        <v>44657</v>
      </c>
      <c r="N1103" s="704">
        <v>44844</v>
      </c>
      <c r="O1103" s="704"/>
      <c r="P1103" s="704"/>
      <c r="Q1103" s="703"/>
      <c r="R1103" s="703"/>
      <c r="S1103" s="703" t="s">
        <v>1106</v>
      </c>
      <c r="T1103" s="707">
        <v>60</v>
      </c>
      <c r="U1103" s="554"/>
      <c r="V1103" s="703" t="s">
        <v>1018</v>
      </c>
      <c r="W1103" s="707">
        <v>360</v>
      </c>
      <c r="X1103" s="554">
        <v>728</v>
      </c>
      <c r="Y1103" s="539">
        <f t="shared" si="51"/>
        <v>262080</v>
      </c>
      <c r="Z1103" s="680">
        <v>0.8</v>
      </c>
      <c r="AA1103" s="681">
        <f t="shared" si="52"/>
        <v>209664</v>
      </c>
      <c r="AB1103" s="521"/>
      <c r="AC1103" s="683"/>
      <c r="AD1103" s="676"/>
      <c r="AE1103" s="684"/>
      <c r="AF1103" s="695">
        <f t="shared" si="53"/>
        <v>209664</v>
      </c>
      <c r="AG1103" s="676" t="s">
        <v>47</v>
      </c>
      <c r="AH1103" s="641"/>
      <c r="AI1103" s="676">
        <v>45</v>
      </c>
      <c r="AJ1103" s="676" t="s">
        <v>1142</v>
      </c>
      <c r="AK1103" s="676" t="s">
        <v>1143</v>
      </c>
      <c r="AL1103" s="696">
        <v>11416</v>
      </c>
      <c r="AM1103" s="676" t="s">
        <v>52</v>
      </c>
      <c r="AN1103" s="676"/>
      <c r="AO1103" s="676"/>
      <c r="AP1103" s="676"/>
      <c r="AQ1103" s="684" t="s">
        <v>37</v>
      </c>
      <c r="AR1103" s="676"/>
      <c r="AS1103" s="523"/>
      <c r="AT1103" s="434"/>
      <c r="AU1103" s="523"/>
      <c r="AV1103" s="674"/>
    </row>
    <row r="1104" spans="1:48" s="673" customFormat="1" ht="15" customHeight="1">
      <c r="A1104" s="282"/>
      <c r="B1104" s="283"/>
      <c r="C1104" s="296" t="s">
        <v>1217</v>
      </c>
      <c r="D1104" s="556" t="s">
        <v>3750</v>
      </c>
      <c r="E1104" s="317"/>
      <c r="F1104" s="703"/>
      <c r="G1104" s="703">
        <v>2022</v>
      </c>
      <c r="H1104" s="703"/>
      <c r="I1104" s="507" t="s">
        <v>1295</v>
      </c>
      <c r="J1104" s="704"/>
      <c r="K1104" s="703" t="s">
        <v>5191</v>
      </c>
      <c r="L1104" s="704" t="s">
        <v>1124</v>
      </c>
      <c r="M1104" s="704">
        <v>44657</v>
      </c>
      <c r="N1104" s="704">
        <v>44841</v>
      </c>
      <c r="O1104" s="704"/>
      <c r="P1104" s="704"/>
      <c r="Q1104" s="703"/>
      <c r="R1104" s="703"/>
      <c r="S1104" s="703" t="s">
        <v>1106</v>
      </c>
      <c r="T1104" s="707">
        <v>60</v>
      </c>
      <c r="U1104" s="554"/>
      <c r="V1104" s="703" t="s">
        <v>973</v>
      </c>
      <c r="W1104" s="707">
        <v>400</v>
      </c>
      <c r="X1104" s="554">
        <v>832</v>
      </c>
      <c r="Y1104" s="539">
        <f t="shared" si="51"/>
        <v>332800</v>
      </c>
      <c r="Z1104" s="680">
        <v>0.55000000000000004</v>
      </c>
      <c r="AA1104" s="681">
        <f t="shared" si="52"/>
        <v>183040.00000000003</v>
      </c>
      <c r="AB1104" s="521"/>
      <c r="AC1104" s="683"/>
      <c r="AD1104" s="676"/>
      <c r="AE1104" s="684"/>
      <c r="AF1104" s="695">
        <f t="shared" si="53"/>
        <v>183040.00000000003</v>
      </c>
      <c r="AG1104" s="676" t="s">
        <v>47</v>
      </c>
      <c r="AH1104" s="641"/>
      <c r="AI1104" s="676">
        <v>45</v>
      </c>
      <c r="AJ1104" s="676" t="s">
        <v>1128</v>
      </c>
      <c r="AK1104" s="676" t="s">
        <v>1129</v>
      </c>
      <c r="AL1104" s="696">
        <v>55122</v>
      </c>
      <c r="AM1104" s="676" t="s">
        <v>52</v>
      </c>
      <c r="AN1104" s="676"/>
      <c r="AO1104" s="676"/>
      <c r="AP1104" s="676"/>
      <c r="AQ1104" s="684" t="s">
        <v>37</v>
      </c>
      <c r="AR1104" s="676"/>
      <c r="AS1104" s="523"/>
      <c r="AT1104" s="434"/>
      <c r="AU1104" s="523"/>
      <c r="AV1104" s="674"/>
    </row>
    <row r="1105" spans="1:48" s="673" customFormat="1" ht="15" customHeight="1">
      <c r="A1105" s="282"/>
      <c r="B1105" s="283"/>
      <c r="C1105" s="296" t="s">
        <v>1217</v>
      </c>
      <c r="D1105" s="556" t="s">
        <v>3750</v>
      </c>
      <c r="E1105" s="317"/>
      <c r="F1105" s="703"/>
      <c r="G1105" s="703">
        <v>2022</v>
      </c>
      <c r="H1105" s="703"/>
      <c r="I1105" s="507" t="s">
        <v>1295</v>
      </c>
      <c r="J1105" s="704"/>
      <c r="K1105" s="703" t="s">
        <v>5191</v>
      </c>
      <c r="L1105" s="704" t="s">
        <v>1124</v>
      </c>
      <c r="M1105" s="704">
        <v>44657</v>
      </c>
      <c r="N1105" s="704">
        <v>44841</v>
      </c>
      <c r="O1105" s="704"/>
      <c r="P1105" s="704"/>
      <c r="Q1105" s="703"/>
      <c r="R1105" s="703"/>
      <c r="S1105" s="703" t="s">
        <v>1106</v>
      </c>
      <c r="T1105" s="707">
        <v>60</v>
      </c>
      <c r="U1105" s="554"/>
      <c r="V1105" s="703" t="s">
        <v>986</v>
      </c>
      <c r="W1105" s="707">
        <v>360</v>
      </c>
      <c r="X1105" s="554">
        <v>768</v>
      </c>
      <c r="Y1105" s="539">
        <f t="shared" si="51"/>
        <v>276480</v>
      </c>
      <c r="Z1105" s="680">
        <v>0.53</v>
      </c>
      <c r="AA1105" s="681">
        <f t="shared" si="52"/>
        <v>146534.39999999999</v>
      </c>
      <c r="AB1105" s="521"/>
      <c r="AC1105" s="683"/>
      <c r="AD1105" s="676"/>
      <c r="AE1105" s="684"/>
      <c r="AF1105" s="695">
        <f t="shared" si="53"/>
        <v>146534.39999999999</v>
      </c>
      <c r="AG1105" s="676" t="s">
        <v>47</v>
      </c>
      <c r="AH1105" s="641"/>
      <c r="AI1105" s="676">
        <v>45</v>
      </c>
      <c r="AJ1105" s="676" t="s">
        <v>1128</v>
      </c>
      <c r="AK1105" s="676" t="s">
        <v>1129</v>
      </c>
      <c r="AL1105" s="696">
        <v>55122</v>
      </c>
      <c r="AM1105" s="676" t="s">
        <v>52</v>
      </c>
      <c r="AN1105" s="676"/>
      <c r="AO1105" s="676"/>
      <c r="AP1105" s="676"/>
      <c r="AQ1105" s="684" t="s">
        <v>37</v>
      </c>
      <c r="AR1105" s="676"/>
      <c r="AS1105" s="523"/>
      <c r="AT1105" s="434"/>
      <c r="AU1105" s="523"/>
      <c r="AV1105" s="674"/>
    </row>
    <row r="1106" spans="1:48" s="673" customFormat="1" ht="15" customHeight="1">
      <c r="A1106" s="282"/>
      <c r="B1106" s="283"/>
      <c r="C1106" s="296" t="s">
        <v>1217</v>
      </c>
      <c r="D1106" s="556" t="s">
        <v>3750</v>
      </c>
      <c r="E1106" s="317"/>
      <c r="F1106" s="703"/>
      <c r="G1106" s="703">
        <v>2022</v>
      </c>
      <c r="H1106" s="703"/>
      <c r="I1106" s="507" t="s">
        <v>1295</v>
      </c>
      <c r="J1106" s="704"/>
      <c r="K1106" s="703" t="s">
        <v>5192</v>
      </c>
      <c r="L1106" s="704" t="s">
        <v>1124</v>
      </c>
      <c r="M1106" s="704">
        <v>44657</v>
      </c>
      <c r="N1106" s="704">
        <v>44896</v>
      </c>
      <c r="O1106" s="704"/>
      <c r="P1106" s="704"/>
      <c r="Q1106" s="703"/>
      <c r="R1106" s="703"/>
      <c r="S1106" s="703" t="s">
        <v>1106</v>
      </c>
      <c r="T1106" s="707">
        <v>60</v>
      </c>
      <c r="U1106" s="554"/>
      <c r="V1106" s="703" t="s">
        <v>973</v>
      </c>
      <c r="W1106" s="707">
        <v>400</v>
      </c>
      <c r="X1106" s="554">
        <v>832</v>
      </c>
      <c r="Y1106" s="539">
        <f t="shared" si="51"/>
        <v>332800</v>
      </c>
      <c r="Z1106" s="680">
        <v>0.55000000000000004</v>
      </c>
      <c r="AA1106" s="681">
        <f t="shared" si="52"/>
        <v>183040.00000000003</v>
      </c>
      <c r="AB1106" s="521"/>
      <c r="AC1106" s="683"/>
      <c r="AD1106" s="676"/>
      <c r="AE1106" s="684"/>
      <c r="AF1106" s="695">
        <f t="shared" si="53"/>
        <v>183040.00000000003</v>
      </c>
      <c r="AG1106" s="676" t="s">
        <v>47</v>
      </c>
      <c r="AH1106" s="641"/>
      <c r="AI1106" s="676">
        <v>45</v>
      </c>
      <c r="AJ1106" s="676" t="s">
        <v>1870</v>
      </c>
      <c r="AK1106" s="676" t="s">
        <v>50</v>
      </c>
      <c r="AL1106" s="696">
        <v>91311</v>
      </c>
      <c r="AM1106" s="676" t="s">
        <v>52</v>
      </c>
      <c r="AN1106" s="676"/>
      <c r="AO1106" s="676"/>
      <c r="AP1106" s="676"/>
      <c r="AQ1106" s="684" t="s">
        <v>37</v>
      </c>
      <c r="AR1106" s="676"/>
      <c r="AS1106" s="523"/>
      <c r="AT1106" s="434"/>
      <c r="AU1106" s="523"/>
      <c r="AV1106" s="674"/>
    </row>
    <row r="1107" spans="1:48" s="673" customFormat="1" ht="15" customHeight="1">
      <c r="A1107" s="282"/>
      <c r="B1107" s="283"/>
      <c r="C1107" s="296" t="s">
        <v>1217</v>
      </c>
      <c r="D1107" s="556" t="s">
        <v>3750</v>
      </c>
      <c r="E1107" s="317"/>
      <c r="F1107" s="703"/>
      <c r="G1107" s="703">
        <v>2022</v>
      </c>
      <c r="H1107" s="703"/>
      <c r="I1107" s="507" t="s">
        <v>1295</v>
      </c>
      <c r="J1107" s="704"/>
      <c r="K1107" s="703" t="s">
        <v>5192</v>
      </c>
      <c r="L1107" s="704" t="s">
        <v>1124</v>
      </c>
      <c r="M1107" s="704">
        <v>44657</v>
      </c>
      <c r="N1107" s="704">
        <v>44896</v>
      </c>
      <c r="O1107" s="704"/>
      <c r="P1107" s="704"/>
      <c r="Q1107" s="703"/>
      <c r="R1107" s="703"/>
      <c r="S1107" s="703" t="s">
        <v>1106</v>
      </c>
      <c r="T1107" s="707">
        <v>60</v>
      </c>
      <c r="U1107" s="554"/>
      <c r="V1107" s="703" t="s">
        <v>986</v>
      </c>
      <c r="W1107" s="707">
        <v>360</v>
      </c>
      <c r="X1107" s="554">
        <v>768</v>
      </c>
      <c r="Y1107" s="539">
        <f t="shared" si="51"/>
        <v>276480</v>
      </c>
      <c r="Z1107" s="680">
        <v>0.53</v>
      </c>
      <c r="AA1107" s="681">
        <f t="shared" si="52"/>
        <v>146534.39999999999</v>
      </c>
      <c r="AB1107" s="521"/>
      <c r="AC1107" s="683"/>
      <c r="AD1107" s="676"/>
      <c r="AE1107" s="684"/>
      <c r="AF1107" s="695">
        <f t="shared" si="53"/>
        <v>146534.39999999999</v>
      </c>
      <c r="AG1107" s="676" t="s">
        <v>47</v>
      </c>
      <c r="AH1107" s="641"/>
      <c r="AI1107" s="676">
        <v>45</v>
      </c>
      <c r="AJ1107" s="676" t="s">
        <v>1870</v>
      </c>
      <c r="AK1107" s="676" t="s">
        <v>50</v>
      </c>
      <c r="AL1107" s="696">
        <v>91311</v>
      </c>
      <c r="AM1107" s="676" t="s">
        <v>52</v>
      </c>
      <c r="AN1107" s="676"/>
      <c r="AO1107" s="676"/>
      <c r="AP1107" s="676"/>
      <c r="AQ1107" s="684" t="s">
        <v>37</v>
      </c>
      <c r="AR1107" s="676"/>
      <c r="AS1107" s="523"/>
      <c r="AT1107" s="434"/>
      <c r="AU1107" s="523"/>
      <c r="AV1107" s="674"/>
    </row>
    <row r="1108" spans="1:48" s="673" customFormat="1" ht="15" customHeight="1">
      <c r="A1108" s="282"/>
      <c r="B1108" s="283"/>
      <c r="C1108" s="296" t="s">
        <v>1217</v>
      </c>
      <c r="D1108" s="556" t="s">
        <v>3750</v>
      </c>
      <c r="E1108" s="317"/>
      <c r="F1108" s="703"/>
      <c r="G1108" s="703">
        <v>2022</v>
      </c>
      <c r="H1108" s="703"/>
      <c r="I1108" s="507" t="s">
        <v>1295</v>
      </c>
      <c r="J1108" s="704"/>
      <c r="K1108" s="703" t="s">
        <v>5192</v>
      </c>
      <c r="L1108" s="704" t="s">
        <v>1124</v>
      </c>
      <c r="M1108" s="704">
        <v>44657</v>
      </c>
      <c r="N1108" s="704">
        <v>44896</v>
      </c>
      <c r="O1108" s="704"/>
      <c r="P1108" s="704"/>
      <c r="Q1108" s="703"/>
      <c r="R1108" s="703"/>
      <c r="S1108" s="703" t="s">
        <v>1106</v>
      </c>
      <c r="T1108" s="707">
        <v>60</v>
      </c>
      <c r="U1108" s="554"/>
      <c r="V1108" s="703" t="s">
        <v>973</v>
      </c>
      <c r="W1108" s="707">
        <v>400</v>
      </c>
      <c r="X1108" s="554">
        <v>832</v>
      </c>
      <c r="Y1108" s="539">
        <f t="shared" si="51"/>
        <v>332800</v>
      </c>
      <c r="Z1108" s="680">
        <v>0.55000000000000004</v>
      </c>
      <c r="AA1108" s="681">
        <f t="shared" si="52"/>
        <v>183040.00000000003</v>
      </c>
      <c r="AB1108" s="521"/>
      <c r="AC1108" s="683"/>
      <c r="AD1108" s="676"/>
      <c r="AE1108" s="684"/>
      <c r="AF1108" s="695">
        <f t="shared" si="53"/>
        <v>183040.00000000003</v>
      </c>
      <c r="AG1108" s="676" t="s">
        <v>47</v>
      </c>
      <c r="AH1108" s="641"/>
      <c r="AI1108" s="676">
        <v>45</v>
      </c>
      <c r="AJ1108" s="676" t="s">
        <v>1870</v>
      </c>
      <c r="AK1108" s="676" t="s">
        <v>50</v>
      </c>
      <c r="AL1108" s="696">
        <v>91311</v>
      </c>
      <c r="AM1108" s="676" t="s">
        <v>52</v>
      </c>
      <c r="AN1108" s="676"/>
      <c r="AO1108" s="676"/>
      <c r="AP1108" s="676"/>
      <c r="AQ1108" s="684" t="s">
        <v>37</v>
      </c>
      <c r="AR1108" s="676"/>
      <c r="AS1108" s="523"/>
      <c r="AT1108" s="434"/>
      <c r="AU1108" s="523"/>
      <c r="AV1108" s="674"/>
    </row>
    <row r="1109" spans="1:48" s="673" customFormat="1" ht="15" customHeight="1">
      <c r="A1109" s="282"/>
      <c r="B1109" s="283"/>
      <c r="C1109" s="296" t="s">
        <v>1217</v>
      </c>
      <c r="D1109" s="556" t="s">
        <v>3750</v>
      </c>
      <c r="E1109" s="317"/>
      <c r="F1109" s="703"/>
      <c r="G1109" s="703">
        <v>2022</v>
      </c>
      <c r="H1109" s="703"/>
      <c r="I1109" s="507" t="s">
        <v>1295</v>
      </c>
      <c r="J1109" s="704"/>
      <c r="K1109" s="703" t="s">
        <v>5192</v>
      </c>
      <c r="L1109" s="704" t="s">
        <v>1124</v>
      </c>
      <c r="M1109" s="704">
        <v>44657</v>
      </c>
      <c r="N1109" s="704">
        <v>44896</v>
      </c>
      <c r="O1109" s="704"/>
      <c r="P1109" s="704"/>
      <c r="Q1109" s="703"/>
      <c r="R1109" s="703"/>
      <c r="S1109" s="703" t="s">
        <v>1106</v>
      </c>
      <c r="T1109" s="707">
        <v>60</v>
      </c>
      <c r="U1109" s="554"/>
      <c r="V1109" s="703" t="s">
        <v>973</v>
      </c>
      <c r="W1109" s="707">
        <v>400</v>
      </c>
      <c r="X1109" s="554">
        <v>832</v>
      </c>
      <c r="Y1109" s="539">
        <f t="shared" si="51"/>
        <v>332800</v>
      </c>
      <c r="Z1109" s="680">
        <v>0.55000000000000004</v>
      </c>
      <c r="AA1109" s="681">
        <f t="shared" si="52"/>
        <v>183040.00000000003</v>
      </c>
      <c r="AB1109" s="521"/>
      <c r="AC1109" s="683"/>
      <c r="AD1109" s="676"/>
      <c r="AE1109" s="684"/>
      <c r="AF1109" s="695">
        <f t="shared" si="53"/>
        <v>183040.00000000003</v>
      </c>
      <c r="AG1109" s="676" t="s">
        <v>47</v>
      </c>
      <c r="AH1109" s="641"/>
      <c r="AI1109" s="676">
        <v>45</v>
      </c>
      <c r="AJ1109" s="676" t="s">
        <v>1870</v>
      </c>
      <c r="AK1109" s="676" t="s">
        <v>50</v>
      </c>
      <c r="AL1109" s="696">
        <v>91311</v>
      </c>
      <c r="AM1109" s="676" t="s">
        <v>52</v>
      </c>
      <c r="AN1109" s="676"/>
      <c r="AO1109" s="676"/>
      <c r="AP1109" s="676"/>
      <c r="AQ1109" s="684" t="s">
        <v>37</v>
      </c>
      <c r="AR1109" s="676"/>
      <c r="AS1109" s="523"/>
      <c r="AT1109" s="434"/>
      <c r="AU1109" s="523"/>
      <c r="AV1109" s="674"/>
    </row>
    <row r="1110" spans="1:48" s="673" customFormat="1" ht="15" customHeight="1">
      <c r="A1110" s="282"/>
      <c r="B1110" s="283"/>
      <c r="C1110" s="296" t="s">
        <v>1217</v>
      </c>
      <c r="D1110" s="556" t="s">
        <v>3750</v>
      </c>
      <c r="E1110" s="317"/>
      <c r="F1110" s="703"/>
      <c r="G1110" s="703">
        <v>2022</v>
      </c>
      <c r="H1110" s="703"/>
      <c r="I1110" s="507" t="s">
        <v>1295</v>
      </c>
      <c r="J1110" s="704"/>
      <c r="K1110" s="703" t="s">
        <v>5193</v>
      </c>
      <c r="L1110" s="704" t="s">
        <v>1124</v>
      </c>
      <c r="M1110" s="704">
        <v>44657</v>
      </c>
      <c r="N1110" s="704">
        <v>44866</v>
      </c>
      <c r="O1110" s="704"/>
      <c r="P1110" s="704"/>
      <c r="Q1110" s="703"/>
      <c r="R1110" s="703"/>
      <c r="S1110" s="703" t="s">
        <v>1106</v>
      </c>
      <c r="T1110" s="707">
        <v>60</v>
      </c>
      <c r="U1110" s="554"/>
      <c r="V1110" s="703" t="s">
        <v>973</v>
      </c>
      <c r="W1110" s="707">
        <v>400</v>
      </c>
      <c r="X1110" s="554">
        <v>832</v>
      </c>
      <c r="Y1110" s="539">
        <f t="shared" si="51"/>
        <v>332800</v>
      </c>
      <c r="Z1110" s="680">
        <v>0.55000000000000004</v>
      </c>
      <c r="AA1110" s="681">
        <f t="shared" si="52"/>
        <v>183040.00000000003</v>
      </c>
      <c r="AB1110" s="521"/>
      <c r="AC1110" s="683"/>
      <c r="AD1110" s="676"/>
      <c r="AE1110" s="684"/>
      <c r="AF1110" s="695">
        <f t="shared" si="53"/>
        <v>183040.00000000003</v>
      </c>
      <c r="AG1110" s="676" t="s">
        <v>47</v>
      </c>
      <c r="AH1110" s="641"/>
      <c r="AI1110" s="676">
        <v>45</v>
      </c>
      <c r="AJ1110" s="676" t="s">
        <v>1870</v>
      </c>
      <c r="AK1110" s="676" t="s">
        <v>50</v>
      </c>
      <c r="AL1110" s="696">
        <v>91311</v>
      </c>
      <c r="AM1110" s="676" t="s">
        <v>52</v>
      </c>
      <c r="AN1110" s="676"/>
      <c r="AO1110" s="676"/>
      <c r="AP1110" s="676"/>
      <c r="AQ1110" s="684" t="s">
        <v>37</v>
      </c>
      <c r="AR1110" s="676"/>
      <c r="AS1110" s="523"/>
      <c r="AT1110" s="434"/>
      <c r="AU1110" s="523"/>
      <c r="AV1110" s="674"/>
    </row>
    <row r="1111" spans="1:48" s="673" customFormat="1" ht="15" customHeight="1">
      <c r="A1111" s="282"/>
      <c r="B1111" s="283"/>
      <c r="C1111" s="296" t="s">
        <v>1217</v>
      </c>
      <c r="D1111" s="556" t="s">
        <v>3750</v>
      </c>
      <c r="E1111" s="317"/>
      <c r="F1111" s="703"/>
      <c r="G1111" s="703">
        <v>2022</v>
      </c>
      <c r="H1111" s="507"/>
      <c r="I1111" s="507" t="s">
        <v>1295</v>
      </c>
      <c r="J1111" s="704"/>
      <c r="K1111" s="703" t="s">
        <v>5193</v>
      </c>
      <c r="L1111" s="704" t="s">
        <v>1124</v>
      </c>
      <c r="M1111" s="704">
        <v>44657</v>
      </c>
      <c r="N1111" s="704">
        <v>44866</v>
      </c>
      <c r="O1111" s="704"/>
      <c r="P1111" s="704"/>
      <c r="Q1111" s="703"/>
      <c r="R1111" s="703"/>
      <c r="S1111" s="703" t="s">
        <v>1106</v>
      </c>
      <c r="T1111" s="707">
        <v>60</v>
      </c>
      <c r="U1111" s="554"/>
      <c r="V1111" s="703" t="s">
        <v>1018</v>
      </c>
      <c r="W1111" s="707">
        <v>360</v>
      </c>
      <c r="X1111" s="554">
        <v>728</v>
      </c>
      <c r="Y1111" s="539">
        <f t="shared" si="51"/>
        <v>262080</v>
      </c>
      <c r="Z1111" s="680">
        <v>0.8</v>
      </c>
      <c r="AA1111" s="681">
        <f t="shared" si="52"/>
        <v>209664</v>
      </c>
      <c r="AB1111" s="682"/>
      <c r="AC1111" s="683"/>
      <c r="AD1111" s="692"/>
      <c r="AE1111" s="684"/>
      <c r="AF1111" s="695">
        <f t="shared" si="53"/>
        <v>209664</v>
      </c>
      <c r="AG1111" s="676" t="s">
        <v>47</v>
      </c>
      <c r="AH1111" s="676"/>
      <c r="AI1111" s="676">
        <v>45</v>
      </c>
      <c r="AJ1111" s="676" t="s">
        <v>1870</v>
      </c>
      <c r="AK1111" s="676" t="s">
        <v>50</v>
      </c>
      <c r="AL1111" s="696">
        <v>91311</v>
      </c>
      <c r="AM1111" s="676" t="s">
        <v>52</v>
      </c>
      <c r="AN1111" s="676"/>
      <c r="AO1111" s="676"/>
      <c r="AP1111" s="684"/>
      <c r="AQ1111" s="684" t="s">
        <v>37</v>
      </c>
      <c r="AR1111" s="676"/>
      <c r="AS1111" s="674"/>
      <c r="AT1111" s="285"/>
      <c r="AU1111" s="630"/>
      <c r="AV1111" s="674"/>
    </row>
    <row r="1112" spans="1:48" s="673" customFormat="1" ht="15" customHeight="1">
      <c r="A1112" s="282"/>
      <c r="B1112" s="283"/>
      <c r="C1112" s="296" t="s">
        <v>1217</v>
      </c>
      <c r="D1112" s="556" t="s">
        <v>3750</v>
      </c>
      <c r="E1112" s="317"/>
      <c r="F1112" s="703"/>
      <c r="G1112" s="703">
        <v>2022</v>
      </c>
      <c r="H1112" s="507"/>
      <c r="I1112" s="507" t="s">
        <v>1295</v>
      </c>
      <c r="J1112" s="704"/>
      <c r="K1112" s="703" t="s">
        <v>5193</v>
      </c>
      <c r="L1112" s="704" t="s">
        <v>1124</v>
      </c>
      <c r="M1112" s="704">
        <v>44657</v>
      </c>
      <c r="N1112" s="704">
        <v>44866</v>
      </c>
      <c r="O1112" s="704"/>
      <c r="P1112" s="704"/>
      <c r="Q1112" s="703"/>
      <c r="R1112" s="703"/>
      <c r="S1112" s="703" t="s">
        <v>1106</v>
      </c>
      <c r="T1112" s="707">
        <v>60</v>
      </c>
      <c r="U1112" s="554"/>
      <c r="V1112" s="703" t="s">
        <v>986</v>
      </c>
      <c r="W1112" s="707">
        <v>360</v>
      </c>
      <c r="X1112" s="554">
        <v>768</v>
      </c>
      <c r="Y1112" s="539">
        <f t="shared" si="51"/>
        <v>276480</v>
      </c>
      <c r="Z1112" s="680">
        <v>0.53</v>
      </c>
      <c r="AA1112" s="681">
        <f t="shared" si="52"/>
        <v>146534.39999999999</v>
      </c>
      <c r="AB1112" s="682"/>
      <c r="AC1112" s="683"/>
      <c r="AD1112" s="692"/>
      <c r="AE1112" s="684"/>
      <c r="AF1112" s="695">
        <f t="shared" si="53"/>
        <v>146534.39999999999</v>
      </c>
      <c r="AG1112" s="676" t="s">
        <v>47</v>
      </c>
      <c r="AH1112" s="676"/>
      <c r="AI1112" s="676">
        <v>45</v>
      </c>
      <c r="AJ1112" s="676" t="s">
        <v>1870</v>
      </c>
      <c r="AK1112" s="676" t="s">
        <v>50</v>
      </c>
      <c r="AL1112" s="696">
        <v>91311</v>
      </c>
      <c r="AM1112" s="676" t="s">
        <v>52</v>
      </c>
      <c r="AN1112" s="676"/>
      <c r="AO1112" s="676"/>
      <c r="AP1112" s="684"/>
      <c r="AQ1112" s="684" t="s">
        <v>37</v>
      </c>
      <c r="AR1112" s="676"/>
      <c r="AS1112" s="674"/>
      <c r="AT1112" s="285"/>
      <c r="AU1112" s="630"/>
      <c r="AV1112" s="674"/>
    </row>
    <row r="1113" spans="1:48" s="673" customFormat="1" ht="15" customHeight="1">
      <c r="A1113" s="282"/>
      <c r="B1113" s="283"/>
      <c r="C1113" s="296" t="s">
        <v>1217</v>
      </c>
      <c r="D1113" s="556" t="s">
        <v>3750</v>
      </c>
      <c r="E1113" s="317"/>
      <c r="F1113" s="703"/>
      <c r="G1113" s="703">
        <v>2022</v>
      </c>
      <c r="H1113" s="703"/>
      <c r="I1113" s="507" t="s">
        <v>1295</v>
      </c>
      <c r="J1113" s="704"/>
      <c r="K1113" s="703" t="s">
        <v>5193</v>
      </c>
      <c r="L1113" s="704" t="s">
        <v>1124</v>
      </c>
      <c r="M1113" s="704">
        <v>44657</v>
      </c>
      <c r="N1113" s="704">
        <v>44866</v>
      </c>
      <c r="O1113" s="704"/>
      <c r="P1113" s="704"/>
      <c r="Q1113" s="703"/>
      <c r="R1113" s="703"/>
      <c r="S1113" s="703" t="s">
        <v>1106</v>
      </c>
      <c r="T1113" s="707">
        <v>60</v>
      </c>
      <c r="U1113" s="554"/>
      <c r="V1113" s="703" t="s">
        <v>973</v>
      </c>
      <c r="W1113" s="707">
        <v>400</v>
      </c>
      <c r="X1113" s="554">
        <v>832</v>
      </c>
      <c r="Y1113" s="539">
        <f t="shared" si="51"/>
        <v>332800</v>
      </c>
      <c r="Z1113" s="680">
        <v>0.55000000000000004</v>
      </c>
      <c r="AA1113" s="681">
        <f t="shared" si="52"/>
        <v>183040.00000000003</v>
      </c>
      <c r="AB1113" s="521"/>
      <c r="AC1113" s="683">
        <f>AB1113*Y1113</f>
        <v>0</v>
      </c>
      <c r="AD1113" s="676"/>
      <c r="AE1113" s="684"/>
      <c r="AF1113" s="695">
        <f t="shared" si="53"/>
        <v>183040.00000000003</v>
      </c>
      <c r="AG1113" s="676" t="s">
        <v>47</v>
      </c>
      <c r="AH1113" s="641"/>
      <c r="AI1113" s="676">
        <v>45</v>
      </c>
      <c r="AJ1113" s="676" t="s">
        <v>1870</v>
      </c>
      <c r="AK1113" s="676" t="s">
        <v>50</v>
      </c>
      <c r="AL1113" s="696">
        <v>91311</v>
      </c>
      <c r="AM1113" s="676" t="s">
        <v>52</v>
      </c>
      <c r="AN1113" s="676"/>
      <c r="AO1113" s="676"/>
      <c r="AP1113" s="676"/>
      <c r="AQ1113" s="684" t="s">
        <v>37</v>
      </c>
      <c r="AR1113" s="676"/>
      <c r="AS1113" s="523"/>
      <c r="AT1113" s="434"/>
      <c r="AU1113" s="523"/>
      <c r="AV1113" s="674"/>
    </row>
    <row r="1114" spans="1:48" s="673" customFormat="1" ht="15" customHeight="1">
      <c r="A1114" s="282"/>
      <c r="B1114" s="283"/>
      <c r="C1114" s="296"/>
      <c r="D1114" s="556" t="s">
        <v>3750</v>
      </c>
      <c r="E1114" s="318"/>
      <c r="F1114" s="703"/>
      <c r="G1114" s="703">
        <v>2022</v>
      </c>
      <c r="H1114" s="703"/>
      <c r="I1114" s="507" t="s">
        <v>1295</v>
      </c>
      <c r="J1114" s="704"/>
      <c r="K1114" s="703" t="s">
        <v>5193</v>
      </c>
      <c r="L1114" s="704" t="s">
        <v>1124</v>
      </c>
      <c r="M1114" s="704">
        <v>44657</v>
      </c>
      <c r="N1114" s="704">
        <v>44866</v>
      </c>
      <c r="O1114" s="704"/>
      <c r="P1114" s="704"/>
      <c r="Q1114" s="703"/>
      <c r="R1114" s="703"/>
      <c r="S1114" s="703" t="s">
        <v>1106</v>
      </c>
      <c r="T1114" s="707">
        <v>60</v>
      </c>
      <c r="U1114" s="554"/>
      <c r="V1114" s="703" t="s">
        <v>973</v>
      </c>
      <c r="W1114" s="707">
        <v>400</v>
      </c>
      <c r="X1114" s="554">
        <v>832</v>
      </c>
      <c r="Y1114" s="539">
        <f t="shared" si="51"/>
        <v>332800</v>
      </c>
      <c r="Z1114" s="680">
        <v>0.55000000000000004</v>
      </c>
      <c r="AA1114" s="681">
        <f t="shared" si="52"/>
        <v>183040.00000000003</v>
      </c>
      <c r="AB1114" s="521"/>
      <c r="AC1114" s="683"/>
      <c r="AD1114" s="676"/>
      <c r="AE1114" s="684"/>
      <c r="AF1114" s="695">
        <f t="shared" si="53"/>
        <v>183040.00000000003</v>
      </c>
      <c r="AG1114" s="676" t="s">
        <v>47</v>
      </c>
      <c r="AH1114" s="641"/>
      <c r="AI1114" s="676">
        <v>45</v>
      </c>
      <c r="AJ1114" s="676" t="s">
        <v>1870</v>
      </c>
      <c r="AK1114" s="676" t="s">
        <v>50</v>
      </c>
      <c r="AL1114" s="696">
        <v>91311</v>
      </c>
      <c r="AM1114" s="676" t="s">
        <v>52</v>
      </c>
      <c r="AN1114" s="676"/>
      <c r="AO1114" s="676"/>
      <c r="AP1114" s="676"/>
      <c r="AQ1114" s="684" t="s">
        <v>37</v>
      </c>
      <c r="AR1114" s="676"/>
      <c r="AS1114" s="523"/>
      <c r="AT1114" s="434"/>
      <c r="AU1114" s="523"/>
      <c r="AV1114" s="674"/>
    </row>
    <row r="1115" spans="1:48" s="673" customFormat="1" ht="15" customHeight="1">
      <c r="A1115" s="282"/>
      <c r="B1115" s="283"/>
      <c r="C1115" s="296" t="s">
        <v>1217</v>
      </c>
      <c r="D1115" s="556" t="s">
        <v>3750</v>
      </c>
      <c r="E1115" s="317"/>
      <c r="F1115" s="703"/>
      <c r="G1115" s="703">
        <v>2022</v>
      </c>
      <c r="H1115" s="507"/>
      <c r="I1115" s="507" t="s">
        <v>1295</v>
      </c>
      <c r="J1115" s="704"/>
      <c r="K1115" s="703" t="s">
        <v>5194</v>
      </c>
      <c r="L1115" s="704" t="s">
        <v>1124</v>
      </c>
      <c r="M1115" s="704">
        <v>44657</v>
      </c>
      <c r="N1115" s="704">
        <v>44837</v>
      </c>
      <c r="O1115" s="704"/>
      <c r="P1115" s="704"/>
      <c r="Q1115" s="703"/>
      <c r="R1115" s="703"/>
      <c r="S1115" s="703" t="s">
        <v>1106</v>
      </c>
      <c r="T1115" s="707">
        <v>60</v>
      </c>
      <c r="U1115" s="554"/>
      <c r="V1115" s="703" t="s">
        <v>973</v>
      </c>
      <c r="W1115" s="707">
        <v>400</v>
      </c>
      <c r="X1115" s="554">
        <v>832</v>
      </c>
      <c r="Y1115" s="539">
        <f t="shared" si="51"/>
        <v>332800</v>
      </c>
      <c r="Z1115" s="680">
        <v>0.55000000000000004</v>
      </c>
      <c r="AA1115" s="681">
        <f t="shared" si="52"/>
        <v>183040.00000000003</v>
      </c>
      <c r="AB1115" s="682"/>
      <c r="AC1115" s="683"/>
      <c r="AD1115" s="692"/>
      <c r="AE1115" s="684"/>
      <c r="AF1115" s="695">
        <f t="shared" si="53"/>
        <v>183040.00000000003</v>
      </c>
      <c r="AG1115" s="676" t="s">
        <v>47</v>
      </c>
      <c r="AH1115" s="676"/>
      <c r="AI1115" s="676">
        <v>45</v>
      </c>
      <c r="AJ1115" s="676" t="s">
        <v>1870</v>
      </c>
      <c r="AK1115" s="676" t="s">
        <v>50</v>
      </c>
      <c r="AL1115" s="696">
        <v>91311</v>
      </c>
      <c r="AM1115" s="676" t="s">
        <v>52</v>
      </c>
      <c r="AN1115" s="676"/>
      <c r="AO1115" s="676"/>
      <c r="AP1115" s="684"/>
      <c r="AQ1115" s="684" t="s">
        <v>37</v>
      </c>
      <c r="AR1115" s="676"/>
      <c r="AS1115" s="674"/>
      <c r="AT1115" s="285"/>
      <c r="AU1115" s="630"/>
      <c r="AV1115" s="674"/>
    </row>
    <row r="1116" spans="1:48" s="673" customFormat="1" ht="15" customHeight="1">
      <c r="A1116" s="282"/>
      <c r="B1116" s="283"/>
      <c r="C1116" s="296" t="s">
        <v>1217</v>
      </c>
      <c r="D1116" s="556" t="s">
        <v>3750</v>
      </c>
      <c r="E1116" s="317"/>
      <c r="F1116" s="703"/>
      <c r="G1116" s="703">
        <v>2022</v>
      </c>
      <c r="H1116" s="703"/>
      <c r="I1116" s="507" t="s">
        <v>1295</v>
      </c>
      <c r="J1116" s="704"/>
      <c r="K1116" s="703" t="s">
        <v>5194</v>
      </c>
      <c r="L1116" s="704" t="s">
        <v>1124</v>
      </c>
      <c r="M1116" s="704">
        <v>44657</v>
      </c>
      <c r="N1116" s="704">
        <v>44837</v>
      </c>
      <c r="O1116" s="704"/>
      <c r="P1116" s="704"/>
      <c r="Q1116" s="703"/>
      <c r="R1116" s="703"/>
      <c r="S1116" s="703" t="s">
        <v>1106</v>
      </c>
      <c r="T1116" s="707">
        <v>60</v>
      </c>
      <c r="U1116" s="554"/>
      <c r="V1116" s="703" t="s">
        <v>986</v>
      </c>
      <c r="W1116" s="707">
        <v>360</v>
      </c>
      <c r="X1116" s="554">
        <v>768</v>
      </c>
      <c r="Y1116" s="539">
        <f t="shared" si="51"/>
        <v>276480</v>
      </c>
      <c r="Z1116" s="680">
        <v>0.53</v>
      </c>
      <c r="AA1116" s="681">
        <f t="shared" si="52"/>
        <v>146534.39999999999</v>
      </c>
      <c r="AB1116" s="521"/>
      <c r="AC1116" s="683"/>
      <c r="AD1116" s="676"/>
      <c r="AE1116" s="684"/>
      <c r="AF1116" s="695">
        <f t="shared" si="53"/>
        <v>146534.39999999999</v>
      </c>
      <c r="AG1116" s="676" t="s">
        <v>47</v>
      </c>
      <c r="AH1116" s="641"/>
      <c r="AI1116" s="676">
        <v>45</v>
      </c>
      <c r="AJ1116" s="676" t="s">
        <v>1870</v>
      </c>
      <c r="AK1116" s="676" t="s">
        <v>50</v>
      </c>
      <c r="AL1116" s="696">
        <v>91311</v>
      </c>
      <c r="AM1116" s="676" t="s">
        <v>52</v>
      </c>
      <c r="AN1116" s="676"/>
      <c r="AO1116" s="676"/>
      <c r="AP1116" s="676"/>
      <c r="AQ1116" s="684" t="s">
        <v>37</v>
      </c>
      <c r="AR1116" s="676"/>
      <c r="AS1116" s="523"/>
      <c r="AT1116" s="434"/>
      <c r="AU1116" s="523"/>
      <c r="AV1116" s="674"/>
    </row>
    <row r="1117" spans="1:48" s="673" customFormat="1" ht="15" customHeight="1">
      <c r="A1117" s="282"/>
      <c r="B1117" s="283"/>
      <c r="C1117" s="296" t="s">
        <v>1217</v>
      </c>
      <c r="D1117" s="556" t="s">
        <v>3750</v>
      </c>
      <c r="E1117" s="317"/>
      <c r="F1117" s="703"/>
      <c r="G1117" s="703">
        <v>2022</v>
      </c>
      <c r="H1117" s="507"/>
      <c r="I1117" s="507" t="s">
        <v>1295</v>
      </c>
      <c r="J1117" s="704"/>
      <c r="K1117" s="703" t="s">
        <v>5194</v>
      </c>
      <c r="L1117" s="704" t="s">
        <v>1124</v>
      </c>
      <c r="M1117" s="704">
        <v>44657</v>
      </c>
      <c r="N1117" s="704">
        <v>44837</v>
      </c>
      <c r="O1117" s="704"/>
      <c r="P1117" s="704"/>
      <c r="Q1117" s="703"/>
      <c r="R1117" s="703"/>
      <c r="S1117" s="703" t="s">
        <v>1106</v>
      </c>
      <c r="T1117" s="707">
        <v>60</v>
      </c>
      <c r="U1117" s="554"/>
      <c r="V1117" s="703" t="s">
        <v>973</v>
      </c>
      <c r="W1117" s="707">
        <v>400</v>
      </c>
      <c r="X1117" s="554">
        <v>832</v>
      </c>
      <c r="Y1117" s="539">
        <f t="shared" si="51"/>
        <v>332800</v>
      </c>
      <c r="Z1117" s="680">
        <v>0.55000000000000004</v>
      </c>
      <c r="AA1117" s="681">
        <f t="shared" si="52"/>
        <v>183040.00000000003</v>
      </c>
      <c r="AB1117" s="682"/>
      <c r="AC1117" s="683"/>
      <c r="AD1117" s="692"/>
      <c r="AE1117" s="684"/>
      <c r="AF1117" s="695">
        <f t="shared" si="53"/>
        <v>183040.00000000003</v>
      </c>
      <c r="AG1117" s="676" t="s">
        <v>47</v>
      </c>
      <c r="AH1117" s="676"/>
      <c r="AI1117" s="676">
        <v>45</v>
      </c>
      <c r="AJ1117" s="676" t="s">
        <v>1870</v>
      </c>
      <c r="AK1117" s="676" t="s">
        <v>50</v>
      </c>
      <c r="AL1117" s="696">
        <v>91311</v>
      </c>
      <c r="AM1117" s="676" t="s">
        <v>52</v>
      </c>
      <c r="AN1117" s="676"/>
      <c r="AO1117" s="676"/>
      <c r="AP1117" s="684"/>
      <c r="AQ1117" s="684" t="s">
        <v>37</v>
      </c>
      <c r="AR1117" s="676"/>
      <c r="AS1117" s="674"/>
      <c r="AT1117" s="285"/>
      <c r="AU1117" s="630"/>
      <c r="AV1117" s="674"/>
    </row>
    <row r="1118" spans="1:48" s="673" customFormat="1" ht="15" customHeight="1">
      <c r="A1118" s="282"/>
      <c r="B1118" s="283"/>
      <c r="C1118" s="296" t="s">
        <v>1217</v>
      </c>
      <c r="D1118" s="556" t="s">
        <v>3750</v>
      </c>
      <c r="E1118" s="317"/>
      <c r="F1118" s="703"/>
      <c r="G1118" s="703">
        <v>2022</v>
      </c>
      <c r="H1118" s="703"/>
      <c r="I1118" s="507" t="s">
        <v>1295</v>
      </c>
      <c r="J1118" s="704"/>
      <c r="K1118" s="703" t="s">
        <v>5194</v>
      </c>
      <c r="L1118" s="704" t="s">
        <v>1124</v>
      </c>
      <c r="M1118" s="704">
        <v>44657</v>
      </c>
      <c r="N1118" s="704">
        <v>44837</v>
      </c>
      <c r="O1118" s="704"/>
      <c r="P1118" s="704"/>
      <c r="Q1118" s="703"/>
      <c r="R1118" s="703"/>
      <c r="S1118" s="703" t="s">
        <v>1106</v>
      </c>
      <c r="T1118" s="707">
        <v>60</v>
      </c>
      <c r="U1118" s="554"/>
      <c r="V1118" s="703" t="s">
        <v>973</v>
      </c>
      <c r="W1118" s="707">
        <v>400</v>
      </c>
      <c r="X1118" s="554">
        <v>832</v>
      </c>
      <c r="Y1118" s="539">
        <f t="shared" si="51"/>
        <v>332800</v>
      </c>
      <c r="Z1118" s="680">
        <v>0.55000000000000004</v>
      </c>
      <c r="AA1118" s="681">
        <f t="shared" si="52"/>
        <v>183040.00000000003</v>
      </c>
      <c r="AB1118" s="521"/>
      <c r="AC1118" s="683"/>
      <c r="AD1118" s="676"/>
      <c r="AE1118" s="684"/>
      <c r="AF1118" s="695">
        <f t="shared" si="53"/>
        <v>183040.00000000003</v>
      </c>
      <c r="AG1118" s="676" t="s">
        <v>47</v>
      </c>
      <c r="AH1118" s="641"/>
      <c r="AI1118" s="676">
        <v>45</v>
      </c>
      <c r="AJ1118" s="676" t="s">
        <v>1870</v>
      </c>
      <c r="AK1118" s="676" t="s">
        <v>50</v>
      </c>
      <c r="AL1118" s="696">
        <v>91311</v>
      </c>
      <c r="AM1118" s="676" t="s">
        <v>52</v>
      </c>
      <c r="AN1118" s="676"/>
      <c r="AO1118" s="676"/>
      <c r="AP1118" s="676"/>
      <c r="AQ1118" s="684" t="s">
        <v>37</v>
      </c>
      <c r="AR1118" s="676"/>
      <c r="AS1118" s="523"/>
      <c r="AT1118" s="434"/>
      <c r="AU1118" s="523"/>
      <c r="AV1118" s="674"/>
    </row>
    <row r="1119" spans="1:48" s="673" customFormat="1" ht="15" customHeight="1">
      <c r="A1119" s="282"/>
      <c r="B1119" s="283"/>
      <c r="C1119" s="296" t="s">
        <v>1217</v>
      </c>
      <c r="D1119" s="556" t="s">
        <v>3750</v>
      </c>
      <c r="E1119" s="317"/>
      <c r="F1119" s="703"/>
      <c r="G1119" s="703">
        <v>2022</v>
      </c>
      <c r="H1119" s="507"/>
      <c r="I1119" s="507" t="s">
        <v>1295</v>
      </c>
      <c r="J1119" s="704"/>
      <c r="K1119" s="703" t="s">
        <v>5195</v>
      </c>
      <c r="L1119" s="704" t="s">
        <v>1124</v>
      </c>
      <c r="M1119" s="704">
        <v>44657</v>
      </c>
      <c r="N1119" s="704">
        <v>44896</v>
      </c>
      <c r="O1119" s="704"/>
      <c r="P1119" s="704"/>
      <c r="Q1119" s="703"/>
      <c r="R1119" s="703"/>
      <c r="S1119" s="703" t="s">
        <v>1106</v>
      </c>
      <c r="T1119" s="707">
        <v>60</v>
      </c>
      <c r="U1119" s="554"/>
      <c r="V1119" s="703" t="s">
        <v>986</v>
      </c>
      <c r="W1119" s="707">
        <v>360</v>
      </c>
      <c r="X1119" s="554">
        <v>768</v>
      </c>
      <c r="Y1119" s="539">
        <f t="shared" si="51"/>
        <v>276480</v>
      </c>
      <c r="Z1119" s="680">
        <v>0.53</v>
      </c>
      <c r="AA1119" s="681">
        <f t="shared" si="52"/>
        <v>146534.39999999999</v>
      </c>
      <c r="AB1119" s="682"/>
      <c r="AC1119" s="683"/>
      <c r="AD1119" s="692"/>
      <c r="AE1119" s="684"/>
      <c r="AF1119" s="695">
        <f t="shared" si="53"/>
        <v>146534.39999999999</v>
      </c>
      <c r="AG1119" s="676" t="s">
        <v>47</v>
      </c>
      <c r="AH1119" s="676"/>
      <c r="AI1119" s="676">
        <v>45</v>
      </c>
      <c r="AJ1119" s="676" t="s">
        <v>1132</v>
      </c>
      <c r="AK1119" s="676" t="s">
        <v>1089</v>
      </c>
      <c r="AL1119" s="696">
        <v>8505</v>
      </c>
      <c r="AM1119" s="676" t="s">
        <v>52</v>
      </c>
      <c r="AN1119" s="676"/>
      <c r="AO1119" s="676"/>
      <c r="AP1119" s="684"/>
      <c r="AQ1119" s="684" t="s">
        <v>37</v>
      </c>
      <c r="AR1119" s="676"/>
      <c r="AS1119" s="674"/>
      <c r="AT1119" s="285"/>
      <c r="AU1119" s="630"/>
      <c r="AV1119" s="674"/>
    </row>
    <row r="1120" spans="1:48" s="673" customFormat="1" ht="15" customHeight="1">
      <c r="A1120" s="282"/>
      <c r="B1120" s="283"/>
      <c r="C1120" s="296" t="s">
        <v>1217</v>
      </c>
      <c r="D1120" s="556" t="s">
        <v>3750</v>
      </c>
      <c r="E1120" s="318"/>
      <c r="F1120" s="703"/>
      <c r="G1120" s="703">
        <v>2022</v>
      </c>
      <c r="H1120" s="703"/>
      <c r="I1120" s="507" t="s">
        <v>1295</v>
      </c>
      <c r="J1120" s="704"/>
      <c r="K1120" s="703" t="s">
        <v>5195</v>
      </c>
      <c r="L1120" s="704" t="s">
        <v>1124</v>
      </c>
      <c r="M1120" s="704">
        <v>44657</v>
      </c>
      <c r="N1120" s="704">
        <v>44896</v>
      </c>
      <c r="O1120" s="704"/>
      <c r="P1120" s="704"/>
      <c r="Q1120" s="703"/>
      <c r="R1120" s="703"/>
      <c r="S1120" s="703" t="s">
        <v>1106</v>
      </c>
      <c r="T1120" s="707">
        <v>60</v>
      </c>
      <c r="U1120" s="554"/>
      <c r="V1120" s="703" t="s">
        <v>986</v>
      </c>
      <c r="W1120" s="707">
        <v>360</v>
      </c>
      <c r="X1120" s="554">
        <v>768</v>
      </c>
      <c r="Y1120" s="539">
        <f t="shared" si="51"/>
        <v>276480</v>
      </c>
      <c r="Z1120" s="680">
        <v>0.53</v>
      </c>
      <c r="AA1120" s="681">
        <f t="shared" si="52"/>
        <v>146534.39999999999</v>
      </c>
      <c r="AB1120" s="521"/>
      <c r="AC1120" s="683"/>
      <c r="AD1120" s="676"/>
      <c r="AE1120" s="684"/>
      <c r="AF1120" s="695">
        <f t="shared" si="53"/>
        <v>146534.39999999999</v>
      </c>
      <c r="AG1120" s="676" t="s">
        <v>47</v>
      </c>
      <c r="AH1120" s="641"/>
      <c r="AI1120" s="676">
        <v>45</v>
      </c>
      <c r="AJ1120" s="676" t="s">
        <v>1132</v>
      </c>
      <c r="AK1120" s="676" t="s">
        <v>1089</v>
      </c>
      <c r="AL1120" s="696">
        <v>8505</v>
      </c>
      <c r="AM1120" s="676" t="s">
        <v>52</v>
      </c>
      <c r="AN1120" s="676"/>
      <c r="AO1120" s="676"/>
      <c r="AP1120" s="676"/>
      <c r="AQ1120" s="684" t="s">
        <v>37</v>
      </c>
      <c r="AR1120" s="676"/>
      <c r="AS1120" s="523"/>
      <c r="AT1120" s="434"/>
      <c r="AU1120" s="523"/>
      <c r="AV1120" s="674"/>
    </row>
    <row r="1121" spans="1:48" s="673" customFormat="1" ht="15" customHeight="1">
      <c r="A1121" s="282"/>
      <c r="B1121" s="283"/>
      <c r="C1121" s="296" t="s">
        <v>1217</v>
      </c>
      <c r="D1121" s="556" t="s">
        <v>3750</v>
      </c>
      <c r="E1121" s="317"/>
      <c r="F1121" s="703"/>
      <c r="G1121" s="703">
        <v>2022</v>
      </c>
      <c r="H1121" s="703"/>
      <c r="I1121" s="507" t="s">
        <v>1295</v>
      </c>
      <c r="J1121" s="704"/>
      <c r="K1121" s="703" t="s">
        <v>5196</v>
      </c>
      <c r="L1121" s="704" t="s">
        <v>1124</v>
      </c>
      <c r="M1121" s="704">
        <v>44657</v>
      </c>
      <c r="N1121" s="704">
        <v>44838</v>
      </c>
      <c r="O1121" s="704"/>
      <c r="P1121" s="704"/>
      <c r="Q1121" s="703"/>
      <c r="R1121" s="703"/>
      <c r="S1121" s="703" t="s">
        <v>1106</v>
      </c>
      <c r="T1121" s="707">
        <v>60</v>
      </c>
      <c r="U1121" s="554"/>
      <c r="V1121" s="703" t="s">
        <v>986</v>
      </c>
      <c r="W1121" s="707">
        <v>360</v>
      </c>
      <c r="X1121" s="554">
        <v>768</v>
      </c>
      <c r="Y1121" s="539">
        <f t="shared" si="51"/>
        <v>276480</v>
      </c>
      <c r="Z1121" s="680">
        <v>0.53</v>
      </c>
      <c r="AA1121" s="681">
        <f t="shared" si="52"/>
        <v>146534.39999999999</v>
      </c>
      <c r="AB1121" s="521"/>
      <c r="AC1121" s="683"/>
      <c r="AD1121" s="676"/>
      <c r="AE1121" s="684"/>
      <c r="AF1121" s="695">
        <f t="shared" si="53"/>
        <v>146534.39999999999</v>
      </c>
      <c r="AG1121" s="676" t="s">
        <v>47</v>
      </c>
      <c r="AH1121" s="641"/>
      <c r="AI1121" s="676">
        <v>45</v>
      </c>
      <c r="AJ1121" s="676" t="s">
        <v>1132</v>
      </c>
      <c r="AK1121" s="676" t="s">
        <v>1089</v>
      </c>
      <c r="AL1121" s="696">
        <v>8505</v>
      </c>
      <c r="AM1121" s="676" t="s">
        <v>52</v>
      </c>
      <c r="AN1121" s="676"/>
      <c r="AO1121" s="676"/>
      <c r="AP1121" s="676"/>
      <c r="AQ1121" s="684" t="s">
        <v>37</v>
      </c>
      <c r="AR1121" s="676"/>
      <c r="AS1121" s="523"/>
      <c r="AT1121" s="434"/>
      <c r="AU1121" s="523"/>
      <c r="AV1121" s="674"/>
    </row>
    <row r="1122" spans="1:48" s="673" customFormat="1" ht="15" customHeight="1">
      <c r="A1122" s="282"/>
      <c r="B1122" s="283"/>
      <c r="C1122" s="296" t="s">
        <v>1217</v>
      </c>
      <c r="D1122" s="556" t="s">
        <v>3750</v>
      </c>
      <c r="E1122" s="317"/>
      <c r="F1122" s="703"/>
      <c r="G1122" s="703">
        <v>2022</v>
      </c>
      <c r="H1122" s="703"/>
      <c r="I1122" s="507" t="s">
        <v>1295</v>
      </c>
      <c r="J1122" s="704"/>
      <c r="K1122" s="703" t="s">
        <v>5196</v>
      </c>
      <c r="L1122" s="704" t="s">
        <v>1124</v>
      </c>
      <c r="M1122" s="704">
        <v>44657</v>
      </c>
      <c r="N1122" s="704">
        <v>44838</v>
      </c>
      <c r="O1122" s="704"/>
      <c r="P1122" s="704"/>
      <c r="Q1122" s="703"/>
      <c r="R1122" s="703"/>
      <c r="S1122" s="703" t="s">
        <v>1106</v>
      </c>
      <c r="T1122" s="707">
        <v>60</v>
      </c>
      <c r="U1122" s="554"/>
      <c r="V1122" s="703" t="s">
        <v>973</v>
      </c>
      <c r="W1122" s="707">
        <v>400</v>
      </c>
      <c r="X1122" s="554">
        <v>832</v>
      </c>
      <c r="Y1122" s="539">
        <f t="shared" si="51"/>
        <v>332800</v>
      </c>
      <c r="Z1122" s="680">
        <v>0.55000000000000004</v>
      </c>
      <c r="AA1122" s="681">
        <f t="shared" si="52"/>
        <v>183040.00000000003</v>
      </c>
      <c r="AB1122" s="521"/>
      <c r="AC1122" s="683"/>
      <c r="AD1122" s="676"/>
      <c r="AE1122" s="684"/>
      <c r="AF1122" s="695">
        <f t="shared" si="53"/>
        <v>183040.00000000003</v>
      </c>
      <c r="AG1122" s="676" t="s">
        <v>47</v>
      </c>
      <c r="AH1122" s="641"/>
      <c r="AI1122" s="676">
        <v>45</v>
      </c>
      <c r="AJ1122" s="676" t="s">
        <v>1132</v>
      </c>
      <c r="AK1122" s="676" t="s">
        <v>1089</v>
      </c>
      <c r="AL1122" s="696">
        <v>8505</v>
      </c>
      <c r="AM1122" s="676" t="s">
        <v>52</v>
      </c>
      <c r="AN1122" s="676"/>
      <c r="AO1122" s="676"/>
      <c r="AP1122" s="676"/>
      <c r="AQ1122" s="684" t="s">
        <v>37</v>
      </c>
      <c r="AR1122" s="676"/>
      <c r="AS1122" s="523"/>
      <c r="AT1122" s="434"/>
      <c r="AU1122" s="523"/>
      <c r="AV1122" s="674"/>
    </row>
    <row r="1123" spans="1:48" s="673" customFormat="1" ht="15" customHeight="1">
      <c r="A1123" s="282"/>
      <c r="B1123" s="283"/>
      <c r="C1123" s="296" t="s">
        <v>1217</v>
      </c>
      <c r="D1123" s="556" t="s">
        <v>3750</v>
      </c>
      <c r="E1123" s="317"/>
      <c r="F1123" s="703"/>
      <c r="G1123" s="703">
        <v>2022</v>
      </c>
      <c r="H1123" s="703"/>
      <c r="I1123" s="507" t="s">
        <v>1295</v>
      </c>
      <c r="J1123" s="704"/>
      <c r="K1123" s="703" t="s">
        <v>5196</v>
      </c>
      <c r="L1123" s="704" t="s">
        <v>1124</v>
      </c>
      <c r="M1123" s="704">
        <v>44657</v>
      </c>
      <c r="N1123" s="704">
        <v>44838</v>
      </c>
      <c r="O1123" s="704"/>
      <c r="P1123" s="704"/>
      <c r="Q1123" s="703"/>
      <c r="R1123" s="703"/>
      <c r="S1123" s="703" t="s">
        <v>1106</v>
      </c>
      <c r="T1123" s="707">
        <v>60</v>
      </c>
      <c r="U1123" s="554"/>
      <c r="V1123" s="703" t="s">
        <v>986</v>
      </c>
      <c r="W1123" s="707">
        <v>360</v>
      </c>
      <c r="X1123" s="554">
        <v>768</v>
      </c>
      <c r="Y1123" s="539">
        <f t="shared" si="51"/>
        <v>276480</v>
      </c>
      <c r="Z1123" s="680">
        <v>0.53</v>
      </c>
      <c r="AA1123" s="681">
        <f t="shared" si="52"/>
        <v>146534.39999999999</v>
      </c>
      <c r="AB1123" s="521"/>
      <c r="AC1123" s="683"/>
      <c r="AD1123" s="676"/>
      <c r="AE1123" s="684"/>
      <c r="AF1123" s="695">
        <f t="shared" si="53"/>
        <v>146534.39999999999</v>
      </c>
      <c r="AG1123" s="676" t="s">
        <v>47</v>
      </c>
      <c r="AH1123" s="641"/>
      <c r="AI1123" s="676">
        <v>45</v>
      </c>
      <c r="AJ1123" s="676" t="s">
        <v>1132</v>
      </c>
      <c r="AK1123" s="676" t="s">
        <v>1089</v>
      </c>
      <c r="AL1123" s="696">
        <v>8505</v>
      </c>
      <c r="AM1123" s="676" t="s">
        <v>52</v>
      </c>
      <c r="AN1123" s="676"/>
      <c r="AO1123" s="676"/>
      <c r="AP1123" s="676"/>
      <c r="AQ1123" s="684" t="s">
        <v>37</v>
      </c>
      <c r="AR1123" s="676"/>
      <c r="AS1123" s="523"/>
      <c r="AT1123" s="434"/>
      <c r="AU1123" s="523"/>
      <c r="AV1123" s="674"/>
    </row>
    <row r="1124" spans="1:48" s="673" customFormat="1" ht="15" customHeight="1">
      <c r="A1124" s="282"/>
      <c r="B1124" s="283"/>
      <c r="C1124" s="296" t="s">
        <v>1217</v>
      </c>
      <c r="D1124" s="556" t="s">
        <v>3750</v>
      </c>
      <c r="E1124" s="317"/>
      <c r="F1124" s="703"/>
      <c r="G1124" s="703">
        <v>2022</v>
      </c>
      <c r="H1124" s="703"/>
      <c r="I1124" s="507" t="s">
        <v>1295</v>
      </c>
      <c r="J1124" s="704"/>
      <c r="K1124" s="703" t="s">
        <v>5196</v>
      </c>
      <c r="L1124" s="704" t="s">
        <v>1124</v>
      </c>
      <c r="M1124" s="704">
        <v>44657</v>
      </c>
      <c r="N1124" s="704">
        <v>44838</v>
      </c>
      <c r="O1124" s="704"/>
      <c r="P1124" s="704"/>
      <c r="Q1124" s="703"/>
      <c r="R1124" s="703"/>
      <c r="S1124" s="703" t="s">
        <v>1106</v>
      </c>
      <c r="T1124" s="707">
        <v>60</v>
      </c>
      <c r="U1124" s="554"/>
      <c r="V1124" s="703" t="s">
        <v>986</v>
      </c>
      <c r="W1124" s="707">
        <v>360</v>
      </c>
      <c r="X1124" s="554">
        <v>768</v>
      </c>
      <c r="Y1124" s="539">
        <f t="shared" si="51"/>
        <v>276480</v>
      </c>
      <c r="Z1124" s="680">
        <v>0.53</v>
      </c>
      <c r="AA1124" s="681">
        <f t="shared" si="52"/>
        <v>146534.39999999999</v>
      </c>
      <c r="AB1124" s="521"/>
      <c r="AC1124" s="683"/>
      <c r="AD1124" s="676"/>
      <c r="AE1124" s="684"/>
      <c r="AF1124" s="695">
        <f t="shared" si="53"/>
        <v>146534.39999999999</v>
      </c>
      <c r="AG1124" s="676" t="s">
        <v>47</v>
      </c>
      <c r="AH1124" s="641"/>
      <c r="AI1124" s="676">
        <v>45</v>
      </c>
      <c r="AJ1124" s="676" t="s">
        <v>1132</v>
      </c>
      <c r="AK1124" s="676" t="s">
        <v>1089</v>
      </c>
      <c r="AL1124" s="696">
        <v>8505</v>
      </c>
      <c r="AM1124" s="676" t="s">
        <v>52</v>
      </c>
      <c r="AN1124" s="676"/>
      <c r="AO1124" s="676"/>
      <c r="AP1124" s="676"/>
      <c r="AQ1124" s="684" t="s">
        <v>37</v>
      </c>
      <c r="AR1124" s="676"/>
      <c r="AS1124" s="523"/>
      <c r="AT1124" s="434"/>
      <c r="AU1124" s="523"/>
      <c r="AV1124" s="674"/>
    </row>
    <row r="1125" spans="1:48" s="673" customFormat="1" ht="15" customHeight="1">
      <c r="A1125" s="282"/>
      <c r="B1125" s="283"/>
      <c r="C1125" s="296" t="s">
        <v>1217</v>
      </c>
      <c r="D1125" s="556" t="s">
        <v>3750</v>
      </c>
      <c r="E1125" s="317"/>
      <c r="F1125" s="703"/>
      <c r="G1125" s="703">
        <v>2022</v>
      </c>
      <c r="H1125" s="507"/>
      <c r="I1125" s="507" t="s">
        <v>1295</v>
      </c>
      <c r="J1125" s="704"/>
      <c r="K1125" s="703" t="s">
        <v>5196</v>
      </c>
      <c r="L1125" s="704" t="s">
        <v>1124</v>
      </c>
      <c r="M1125" s="704">
        <v>44657</v>
      </c>
      <c r="N1125" s="704">
        <v>44838</v>
      </c>
      <c r="O1125" s="704"/>
      <c r="P1125" s="704"/>
      <c r="Q1125" s="703"/>
      <c r="R1125" s="703"/>
      <c r="S1125" s="703" t="s">
        <v>1106</v>
      </c>
      <c r="T1125" s="707">
        <v>60</v>
      </c>
      <c r="U1125" s="554"/>
      <c r="V1125" s="703" t="s">
        <v>986</v>
      </c>
      <c r="W1125" s="707">
        <v>360</v>
      </c>
      <c r="X1125" s="554">
        <v>768</v>
      </c>
      <c r="Y1125" s="539">
        <f t="shared" si="51"/>
        <v>276480</v>
      </c>
      <c r="Z1125" s="680">
        <v>0.53</v>
      </c>
      <c r="AA1125" s="681">
        <f t="shared" si="52"/>
        <v>146534.39999999999</v>
      </c>
      <c r="AB1125" s="682"/>
      <c r="AC1125" s="683"/>
      <c r="AD1125" s="692"/>
      <c r="AE1125" s="684"/>
      <c r="AF1125" s="695">
        <f t="shared" si="53"/>
        <v>146534.39999999999</v>
      </c>
      <c r="AG1125" s="676" t="s">
        <v>47</v>
      </c>
      <c r="AH1125" s="676"/>
      <c r="AI1125" s="676">
        <v>45</v>
      </c>
      <c r="AJ1125" s="676" t="s">
        <v>1132</v>
      </c>
      <c r="AK1125" s="676" t="s">
        <v>1089</v>
      </c>
      <c r="AL1125" s="696">
        <v>8505</v>
      </c>
      <c r="AM1125" s="676" t="s">
        <v>52</v>
      </c>
      <c r="AN1125" s="676"/>
      <c r="AO1125" s="676"/>
      <c r="AP1125" s="684"/>
      <c r="AQ1125" s="684" t="s">
        <v>37</v>
      </c>
      <c r="AR1125" s="676"/>
      <c r="AS1125" s="674"/>
      <c r="AT1125" s="285"/>
      <c r="AU1125" s="630"/>
      <c r="AV1125" s="674"/>
    </row>
    <row r="1126" spans="1:48" s="673" customFormat="1" ht="15" customHeight="1">
      <c r="A1126" s="282"/>
      <c r="B1126" s="283"/>
      <c r="C1126" s="296" t="s">
        <v>1217</v>
      </c>
      <c r="D1126" s="556" t="s">
        <v>3750</v>
      </c>
      <c r="E1126" s="317"/>
      <c r="F1126" s="703"/>
      <c r="G1126" s="703">
        <v>2022</v>
      </c>
      <c r="H1126" s="703"/>
      <c r="I1126" s="507" t="s">
        <v>1295</v>
      </c>
      <c r="J1126" s="704"/>
      <c r="K1126" s="703" t="s">
        <v>5197</v>
      </c>
      <c r="L1126" s="704" t="s">
        <v>1124</v>
      </c>
      <c r="M1126" s="704">
        <v>44657</v>
      </c>
      <c r="N1126" s="704">
        <v>44844</v>
      </c>
      <c r="O1126" s="704"/>
      <c r="P1126" s="704"/>
      <c r="Q1126" s="703"/>
      <c r="R1126" s="703"/>
      <c r="S1126" s="703" t="s">
        <v>1106</v>
      </c>
      <c r="T1126" s="707">
        <v>60</v>
      </c>
      <c r="U1126" s="554"/>
      <c r="V1126" s="703" t="s">
        <v>986</v>
      </c>
      <c r="W1126" s="707">
        <v>360</v>
      </c>
      <c r="X1126" s="554">
        <v>768</v>
      </c>
      <c r="Y1126" s="539">
        <f t="shared" si="51"/>
        <v>276480</v>
      </c>
      <c r="Z1126" s="680">
        <v>0.53</v>
      </c>
      <c r="AA1126" s="681">
        <f t="shared" si="52"/>
        <v>146534.39999999999</v>
      </c>
      <c r="AB1126" s="521"/>
      <c r="AC1126" s="683"/>
      <c r="AD1126" s="676"/>
      <c r="AE1126" s="684"/>
      <c r="AF1126" s="695">
        <f t="shared" si="53"/>
        <v>146534.39999999999</v>
      </c>
      <c r="AG1126" s="676" t="s">
        <v>47</v>
      </c>
      <c r="AH1126" s="641"/>
      <c r="AI1126" s="676">
        <v>45</v>
      </c>
      <c r="AJ1126" s="676" t="s">
        <v>1148</v>
      </c>
      <c r="AK1126" s="676" t="s">
        <v>1149</v>
      </c>
      <c r="AL1126" s="696">
        <v>74074</v>
      </c>
      <c r="AM1126" s="676" t="s">
        <v>52</v>
      </c>
      <c r="AN1126" s="676"/>
      <c r="AO1126" s="676"/>
      <c r="AP1126" s="676"/>
      <c r="AQ1126" s="684" t="s">
        <v>37</v>
      </c>
      <c r="AR1126" s="676"/>
      <c r="AS1126" s="523"/>
      <c r="AT1126" s="434"/>
      <c r="AU1126" s="523"/>
      <c r="AV1126" s="674"/>
    </row>
    <row r="1127" spans="1:48" s="673" customFormat="1" ht="15" customHeight="1">
      <c r="A1127" s="282"/>
      <c r="B1127" s="283"/>
      <c r="C1127" s="296" t="s">
        <v>1217</v>
      </c>
      <c r="D1127" s="556" t="s">
        <v>3750</v>
      </c>
      <c r="E1127" s="317"/>
      <c r="F1127" s="703"/>
      <c r="G1127" s="703">
        <v>2022</v>
      </c>
      <c r="H1127" s="703"/>
      <c r="I1127" s="507" t="s">
        <v>1295</v>
      </c>
      <c r="J1127" s="704"/>
      <c r="K1127" s="703" t="s">
        <v>5197</v>
      </c>
      <c r="L1127" s="704" t="s">
        <v>1124</v>
      </c>
      <c r="M1127" s="704">
        <v>44657</v>
      </c>
      <c r="N1127" s="704">
        <v>44844</v>
      </c>
      <c r="O1127" s="704"/>
      <c r="P1127" s="704"/>
      <c r="Q1127" s="703"/>
      <c r="R1127" s="703"/>
      <c r="S1127" s="703" t="s">
        <v>1106</v>
      </c>
      <c r="T1127" s="707">
        <v>60</v>
      </c>
      <c r="U1127" s="554"/>
      <c r="V1127" s="703" t="s">
        <v>1018</v>
      </c>
      <c r="W1127" s="707">
        <v>360</v>
      </c>
      <c r="X1127" s="554">
        <v>728</v>
      </c>
      <c r="Y1127" s="539">
        <f t="shared" si="51"/>
        <v>262080</v>
      </c>
      <c r="Z1127" s="680">
        <v>0.8</v>
      </c>
      <c r="AA1127" s="681">
        <f t="shared" si="52"/>
        <v>209664</v>
      </c>
      <c r="AB1127" s="521"/>
      <c r="AC1127" s="683"/>
      <c r="AD1127" s="676"/>
      <c r="AE1127" s="684"/>
      <c r="AF1127" s="695">
        <f t="shared" si="53"/>
        <v>209664</v>
      </c>
      <c r="AG1127" s="676" t="s">
        <v>47</v>
      </c>
      <c r="AH1127" s="641"/>
      <c r="AI1127" s="676">
        <v>45</v>
      </c>
      <c r="AJ1127" s="676" t="s">
        <v>1148</v>
      </c>
      <c r="AK1127" s="676" t="s">
        <v>1149</v>
      </c>
      <c r="AL1127" s="696">
        <v>74074</v>
      </c>
      <c r="AM1127" s="676" t="s">
        <v>52</v>
      </c>
      <c r="AN1127" s="676"/>
      <c r="AO1127" s="676"/>
      <c r="AP1127" s="676"/>
      <c r="AQ1127" s="684" t="s">
        <v>37</v>
      </c>
      <c r="AR1127" s="676"/>
      <c r="AS1127" s="523"/>
      <c r="AT1127" s="434"/>
      <c r="AU1127" s="523"/>
      <c r="AV1127" s="674"/>
    </row>
    <row r="1128" spans="1:48" s="673" customFormat="1" ht="15" customHeight="1">
      <c r="A1128" s="282"/>
      <c r="B1128" s="283"/>
      <c r="C1128" s="296" t="s">
        <v>1217</v>
      </c>
      <c r="D1128" s="556" t="s">
        <v>3750</v>
      </c>
      <c r="E1128" s="317"/>
      <c r="F1128" s="703"/>
      <c r="G1128" s="703">
        <v>2022</v>
      </c>
      <c r="H1128" s="703"/>
      <c r="I1128" s="507" t="s">
        <v>1295</v>
      </c>
      <c r="J1128" s="704"/>
      <c r="K1128" s="703" t="s">
        <v>5197</v>
      </c>
      <c r="L1128" s="704" t="s">
        <v>1124</v>
      </c>
      <c r="M1128" s="704">
        <v>44657</v>
      </c>
      <c r="N1128" s="704">
        <v>44844</v>
      </c>
      <c r="O1128" s="704"/>
      <c r="P1128" s="704"/>
      <c r="Q1128" s="703"/>
      <c r="R1128" s="703"/>
      <c r="S1128" s="703" t="s">
        <v>1106</v>
      </c>
      <c r="T1128" s="707">
        <v>60</v>
      </c>
      <c r="U1128" s="554"/>
      <c r="V1128" s="703" t="s">
        <v>973</v>
      </c>
      <c r="W1128" s="707">
        <v>400</v>
      </c>
      <c r="X1128" s="554">
        <v>832</v>
      </c>
      <c r="Y1128" s="539">
        <f t="shared" si="51"/>
        <v>332800</v>
      </c>
      <c r="Z1128" s="680">
        <v>0.55000000000000004</v>
      </c>
      <c r="AA1128" s="681">
        <f t="shared" si="52"/>
        <v>183040.00000000003</v>
      </c>
      <c r="AB1128" s="521"/>
      <c r="AC1128" s="683"/>
      <c r="AD1128" s="676"/>
      <c r="AE1128" s="684"/>
      <c r="AF1128" s="695">
        <f t="shared" si="53"/>
        <v>183040.00000000003</v>
      </c>
      <c r="AG1128" s="676" t="s">
        <v>47</v>
      </c>
      <c r="AH1128" s="641"/>
      <c r="AI1128" s="676">
        <v>45</v>
      </c>
      <c r="AJ1128" s="676" t="s">
        <v>1148</v>
      </c>
      <c r="AK1128" s="676" t="s">
        <v>1149</v>
      </c>
      <c r="AL1128" s="696">
        <v>74074</v>
      </c>
      <c r="AM1128" s="676" t="s">
        <v>52</v>
      </c>
      <c r="AN1128" s="676"/>
      <c r="AO1128" s="676"/>
      <c r="AP1128" s="676"/>
      <c r="AQ1128" s="684" t="s">
        <v>37</v>
      </c>
      <c r="AR1128" s="676"/>
      <c r="AS1128" s="523"/>
      <c r="AT1128" s="434"/>
      <c r="AU1128" s="523"/>
      <c r="AV1128" s="674"/>
    </row>
    <row r="1129" spans="1:48" s="673" customFormat="1" ht="15" customHeight="1">
      <c r="A1129" s="282"/>
      <c r="B1129" s="283"/>
      <c r="C1129" s="296" t="s">
        <v>1217</v>
      </c>
      <c r="D1129" s="556" t="s">
        <v>3750</v>
      </c>
      <c r="E1129" s="317"/>
      <c r="F1129" s="703"/>
      <c r="G1129" s="703">
        <v>2022</v>
      </c>
      <c r="H1129" s="507"/>
      <c r="I1129" s="507" t="s">
        <v>1295</v>
      </c>
      <c r="J1129" s="704"/>
      <c r="K1129" s="703" t="s">
        <v>5198</v>
      </c>
      <c r="L1129" s="704" t="s">
        <v>1124</v>
      </c>
      <c r="M1129" s="704">
        <v>44657</v>
      </c>
      <c r="N1129" s="704">
        <v>44841</v>
      </c>
      <c r="O1129" s="704"/>
      <c r="P1129" s="704"/>
      <c r="Q1129" s="703"/>
      <c r="R1129" s="703"/>
      <c r="S1129" s="703" t="s">
        <v>1106</v>
      </c>
      <c r="T1129" s="707">
        <v>60</v>
      </c>
      <c r="U1129" s="554"/>
      <c r="V1129" s="703" t="s">
        <v>1018</v>
      </c>
      <c r="W1129" s="707">
        <v>360</v>
      </c>
      <c r="X1129" s="554">
        <v>728</v>
      </c>
      <c r="Y1129" s="539">
        <f t="shared" si="51"/>
        <v>262080</v>
      </c>
      <c r="Z1129" s="680">
        <v>0.8</v>
      </c>
      <c r="AA1129" s="681">
        <f t="shared" si="52"/>
        <v>209664</v>
      </c>
      <c r="AB1129" s="682"/>
      <c r="AC1129" s="683"/>
      <c r="AD1129" s="692"/>
      <c r="AE1129" s="684"/>
      <c r="AF1129" s="695">
        <f t="shared" si="53"/>
        <v>209664</v>
      </c>
      <c r="AG1129" s="676" t="s">
        <v>47</v>
      </c>
      <c r="AH1129" s="676"/>
      <c r="AI1129" s="676">
        <v>45</v>
      </c>
      <c r="AJ1129" s="676" t="s">
        <v>1151</v>
      </c>
      <c r="AK1129" s="676" t="s">
        <v>50</v>
      </c>
      <c r="AL1129" s="696">
        <v>94577</v>
      </c>
      <c r="AM1129" s="676" t="s">
        <v>52</v>
      </c>
      <c r="AN1129" s="676"/>
      <c r="AO1129" s="676"/>
      <c r="AP1129" s="684"/>
      <c r="AQ1129" s="684" t="s">
        <v>37</v>
      </c>
      <c r="AR1129" s="676"/>
      <c r="AS1129" s="674"/>
      <c r="AT1129" s="285"/>
      <c r="AU1129" s="630"/>
      <c r="AV1129" s="674"/>
    </row>
    <row r="1130" spans="1:48" s="673" customFormat="1" ht="15" customHeight="1">
      <c r="A1130" s="282"/>
      <c r="B1130" s="283"/>
      <c r="C1130" s="296" t="s">
        <v>1217</v>
      </c>
      <c r="D1130" s="556" t="s">
        <v>3750</v>
      </c>
      <c r="E1130" s="317"/>
      <c r="F1130" s="703"/>
      <c r="G1130" s="703">
        <v>2022</v>
      </c>
      <c r="H1130" s="507"/>
      <c r="I1130" s="507" t="s">
        <v>1295</v>
      </c>
      <c r="J1130" s="704"/>
      <c r="K1130" s="703" t="s">
        <v>5198</v>
      </c>
      <c r="L1130" s="704" t="s">
        <v>1124</v>
      </c>
      <c r="M1130" s="704">
        <v>44657</v>
      </c>
      <c r="N1130" s="704">
        <v>44841</v>
      </c>
      <c r="O1130" s="704"/>
      <c r="P1130" s="704"/>
      <c r="Q1130" s="703"/>
      <c r="R1130" s="703"/>
      <c r="S1130" s="703" t="s">
        <v>1106</v>
      </c>
      <c r="T1130" s="707">
        <v>60</v>
      </c>
      <c r="U1130" s="554"/>
      <c r="V1130" s="703" t="s">
        <v>986</v>
      </c>
      <c r="W1130" s="707">
        <v>360</v>
      </c>
      <c r="X1130" s="554">
        <v>768</v>
      </c>
      <c r="Y1130" s="539">
        <f t="shared" si="51"/>
        <v>276480</v>
      </c>
      <c r="Z1130" s="680">
        <v>0.53</v>
      </c>
      <c r="AA1130" s="681">
        <f t="shared" si="52"/>
        <v>146534.39999999999</v>
      </c>
      <c r="AB1130" s="682"/>
      <c r="AC1130" s="683"/>
      <c r="AD1130" s="692"/>
      <c r="AE1130" s="684"/>
      <c r="AF1130" s="695">
        <f t="shared" si="53"/>
        <v>146534.39999999999</v>
      </c>
      <c r="AG1130" s="676" t="s">
        <v>47</v>
      </c>
      <c r="AH1130" s="676"/>
      <c r="AI1130" s="676">
        <v>45</v>
      </c>
      <c r="AJ1130" s="676" t="s">
        <v>1151</v>
      </c>
      <c r="AK1130" s="676" t="s">
        <v>50</v>
      </c>
      <c r="AL1130" s="696">
        <v>94577</v>
      </c>
      <c r="AM1130" s="676" t="s">
        <v>52</v>
      </c>
      <c r="AN1130" s="676"/>
      <c r="AO1130" s="676"/>
      <c r="AP1130" s="684"/>
      <c r="AQ1130" s="684" t="s">
        <v>37</v>
      </c>
      <c r="AR1130" s="676"/>
      <c r="AS1130" s="674"/>
      <c r="AT1130" s="285"/>
      <c r="AU1130" s="630"/>
      <c r="AV1130" s="674"/>
    </row>
    <row r="1131" spans="1:48" s="673" customFormat="1" ht="15" customHeight="1">
      <c r="A1131" s="282"/>
      <c r="B1131" s="283"/>
      <c r="C1131" s="296" t="s">
        <v>1217</v>
      </c>
      <c r="D1131" s="556" t="s">
        <v>3750</v>
      </c>
      <c r="E1131" s="317"/>
      <c r="F1131" s="703"/>
      <c r="G1131" s="703">
        <v>2022</v>
      </c>
      <c r="H1131" s="703"/>
      <c r="I1131" s="507" t="s">
        <v>1295</v>
      </c>
      <c r="J1131" s="704"/>
      <c r="K1131" s="703" t="s">
        <v>5198</v>
      </c>
      <c r="L1131" s="704" t="s">
        <v>1124</v>
      </c>
      <c r="M1131" s="704">
        <v>44657</v>
      </c>
      <c r="N1131" s="704">
        <v>44841</v>
      </c>
      <c r="O1131" s="704"/>
      <c r="P1131" s="704"/>
      <c r="Q1131" s="703"/>
      <c r="R1131" s="703"/>
      <c r="S1131" s="703" t="s">
        <v>1106</v>
      </c>
      <c r="T1131" s="707">
        <v>60</v>
      </c>
      <c r="U1131" s="554"/>
      <c r="V1131" s="703" t="s">
        <v>973</v>
      </c>
      <c r="W1131" s="707">
        <v>400</v>
      </c>
      <c r="X1131" s="554">
        <v>832</v>
      </c>
      <c r="Y1131" s="539">
        <f t="shared" si="51"/>
        <v>332800</v>
      </c>
      <c r="Z1131" s="680">
        <v>0.55000000000000004</v>
      </c>
      <c r="AA1131" s="681">
        <f t="shared" si="52"/>
        <v>183040.00000000003</v>
      </c>
      <c r="AB1131" s="521"/>
      <c r="AC1131" s="683">
        <f>AB1131*Y1131</f>
        <v>0</v>
      </c>
      <c r="AD1131" s="676"/>
      <c r="AE1131" s="684"/>
      <c r="AF1131" s="695">
        <f t="shared" si="53"/>
        <v>183040.00000000003</v>
      </c>
      <c r="AG1131" s="676" t="s">
        <v>47</v>
      </c>
      <c r="AH1131" s="641"/>
      <c r="AI1131" s="676">
        <v>45</v>
      </c>
      <c r="AJ1131" s="676" t="s">
        <v>1151</v>
      </c>
      <c r="AK1131" s="676" t="s">
        <v>50</v>
      </c>
      <c r="AL1131" s="696">
        <v>94577</v>
      </c>
      <c r="AM1131" s="676" t="s">
        <v>52</v>
      </c>
      <c r="AN1131" s="676"/>
      <c r="AO1131" s="676"/>
      <c r="AP1131" s="676"/>
      <c r="AQ1131" s="684" t="s">
        <v>37</v>
      </c>
      <c r="AR1131" s="676"/>
      <c r="AS1131" s="523"/>
      <c r="AT1131" s="434"/>
      <c r="AU1131" s="523"/>
      <c r="AV1131" s="674"/>
    </row>
    <row r="1132" spans="1:48" s="673" customFormat="1" ht="15" customHeight="1">
      <c r="A1132" s="282"/>
      <c r="B1132" s="283"/>
      <c r="C1132" s="296"/>
      <c r="D1132" s="556" t="s">
        <v>3750</v>
      </c>
      <c r="E1132" s="318"/>
      <c r="F1132" s="703"/>
      <c r="G1132" s="703">
        <v>2022</v>
      </c>
      <c r="H1132" s="703"/>
      <c r="I1132" s="507" t="s">
        <v>1295</v>
      </c>
      <c r="J1132" s="704"/>
      <c r="K1132" s="703" t="s">
        <v>5198</v>
      </c>
      <c r="L1132" s="704" t="s">
        <v>1124</v>
      </c>
      <c r="M1132" s="704">
        <v>44657</v>
      </c>
      <c r="N1132" s="704">
        <v>44841</v>
      </c>
      <c r="O1132" s="704"/>
      <c r="P1132" s="704"/>
      <c r="Q1132" s="703"/>
      <c r="R1132" s="703"/>
      <c r="S1132" s="703" t="s">
        <v>1106</v>
      </c>
      <c r="T1132" s="707">
        <v>60</v>
      </c>
      <c r="U1132" s="554"/>
      <c r="V1132" s="703" t="s">
        <v>986</v>
      </c>
      <c r="W1132" s="707">
        <v>360</v>
      </c>
      <c r="X1132" s="554">
        <v>768</v>
      </c>
      <c r="Y1132" s="539">
        <f t="shared" si="51"/>
        <v>276480</v>
      </c>
      <c r="Z1132" s="680">
        <v>0.53</v>
      </c>
      <c r="AA1132" s="681">
        <f t="shared" si="52"/>
        <v>146534.39999999999</v>
      </c>
      <c r="AB1132" s="521"/>
      <c r="AC1132" s="683"/>
      <c r="AD1132" s="676"/>
      <c r="AE1132" s="684"/>
      <c r="AF1132" s="695">
        <f t="shared" si="53"/>
        <v>146534.39999999999</v>
      </c>
      <c r="AG1132" s="676" t="s">
        <v>47</v>
      </c>
      <c r="AH1132" s="641"/>
      <c r="AI1132" s="676">
        <v>45</v>
      </c>
      <c r="AJ1132" s="676" t="s">
        <v>1151</v>
      </c>
      <c r="AK1132" s="676" t="s">
        <v>50</v>
      </c>
      <c r="AL1132" s="696">
        <v>94577</v>
      </c>
      <c r="AM1132" s="676" t="s">
        <v>52</v>
      </c>
      <c r="AN1132" s="676"/>
      <c r="AO1132" s="676"/>
      <c r="AP1132" s="676"/>
      <c r="AQ1132" s="684" t="s">
        <v>37</v>
      </c>
      <c r="AR1132" s="676"/>
      <c r="AS1132" s="523"/>
      <c r="AT1132" s="434"/>
      <c r="AU1132" s="523"/>
      <c r="AV1132" s="674"/>
    </row>
    <row r="1133" spans="1:48" s="673" customFormat="1" ht="15" customHeight="1">
      <c r="A1133" s="282"/>
      <c r="B1133" s="283"/>
      <c r="C1133" s="296" t="s">
        <v>1217</v>
      </c>
      <c r="D1133" s="556" t="s">
        <v>3750</v>
      </c>
      <c r="E1133" s="317"/>
      <c r="F1133" s="703"/>
      <c r="G1133" s="703">
        <v>2022</v>
      </c>
      <c r="H1133" s="507"/>
      <c r="I1133" s="507" t="s">
        <v>1295</v>
      </c>
      <c r="J1133" s="704"/>
      <c r="K1133" s="703" t="s">
        <v>5199</v>
      </c>
      <c r="L1133" s="704" t="s">
        <v>1124</v>
      </c>
      <c r="M1133" s="704">
        <v>44657</v>
      </c>
      <c r="N1133" s="704">
        <v>44841</v>
      </c>
      <c r="O1133" s="704"/>
      <c r="P1133" s="704"/>
      <c r="Q1133" s="703"/>
      <c r="R1133" s="703"/>
      <c r="S1133" s="703" t="s">
        <v>1106</v>
      </c>
      <c r="T1133" s="707">
        <v>60</v>
      </c>
      <c r="U1133" s="554"/>
      <c r="V1133" s="703" t="s">
        <v>973</v>
      </c>
      <c r="W1133" s="707">
        <v>400</v>
      </c>
      <c r="X1133" s="554">
        <v>832</v>
      </c>
      <c r="Y1133" s="539">
        <f t="shared" si="51"/>
        <v>332800</v>
      </c>
      <c r="Z1133" s="680">
        <v>0.55000000000000004</v>
      </c>
      <c r="AA1133" s="681">
        <f t="shared" si="52"/>
        <v>183040.00000000003</v>
      </c>
      <c r="AB1133" s="682"/>
      <c r="AC1133" s="683"/>
      <c r="AD1133" s="692"/>
      <c r="AE1133" s="684"/>
      <c r="AF1133" s="695">
        <f t="shared" si="53"/>
        <v>183040.00000000003</v>
      </c>
      <c r="AG1133" s="676" t="s">
        <v>47</v>
      </c>
      <c r="AH1133" s="676"/>
      <c r="AI1133" s="676">
        <v>45</v>
      </c>
      <c r="AJ1133" s="676" t="s">
        <v>1125</v>
      </c>
      <c r="AK1133" s="676" t="s">
        <v>1121</v>
      </c>
      <c r="AL1133" s="696">
        <v>60433</v>
      </c>
      <c r="AM1133" s="676" t="s">
        <v>52</v>
      </c>
      <c r="AN1133" s="676"/>
      <c r="AO1133" s="676"/>
      <c r="AP1133" s="684"/>
      <c r="AQ1133" s="684" t="s">
        <v>37</v>
      </c>
      <c r="AR1133" s="676"/>
      <c r="AS1133" s="674"/>
      <c r="AT1133" s="285"/>
      <c r="AU1133" s="630"/>
      <c r="AV1133" s="674"/>
    </row>
    <row r="1134" spans="1:48" s="673" customFormat="1" ht="15" customHeight="1">
      <c r="A1134" s="282"/>
      <c r="B1134" s="283"/>
      <c r="C1134" s="296" t="s">
        <v>1217</v>
      </c>
      <c r="D1134" s="556" t="s">
        <v>3750</v>
      </c>
      <c r="E1134" s="317"/>
      <c r="F1134" s="703"/>
      <c r="G1134" s="703">
        <v>2022</v>
      </c>
      <c r="H1134" s="703"/>
      <c r="I1134" s="507" t="s">
        <v>1295</v>
      </c>
      <c r="J1134" s="704"/>
      <c r="K1134" s="703" t="s">
        <v>5199</v>
      </c>
      <c r="L1134" s="704" t="s">
        <v>1124</v>
      </c>
      <c r="M1134" s="704">
        <v>44657</v>
      </c>
      <c r="N1134" s="704">
        <v>44841</v>
      </c>
      <c r="O1134" s="704"/>
      <c r="P1134" s="704"/>
      <c r="Q1134" s="703"/>
      <c r="R1134" s="703"/>
      <c r="S1134" s="703" t="s">
        <v>1106</v>
      </c>
      <c r="T1134" s="707">
        <v>60</v>
      </c>
      <c r="U1134" s="554"/>
      <c r="V1134" s="703" t="s">
        <v>986</v>
      </c>
      <c r="W1134" s="707">
        <v>360</v>
      </c>
      <c r="X1134" s="554">
        <v>768</v>
      </c>
      <c r="Y1134" s="539">
        <f t="shared" si="51"/>
        <v>276480</v>
      </c>
      <c r="Z1134" s="680">
        <v>0.53</v>
      </c>
      <c r="AA1134" s="681">
        <f t="shared" si="52"/>
        <v>146534.39999999999</v>
      </c>
      <c r="AB1134" s="521"/>
      <c r="AC1134" s="683"/>
      <c r="AD1134" s="676"/>
      <c r="AE1134" s="684"/>
      <c r="AF1134" s="695">
        <f t="shared" si="53"/>
        <v>146534.39999999999</v>
      </c>
      <c r="AG1134" s="676" t="s">
        <v>47</v>
      </c>
      <c r="AH1134" s="641"/>
      <c r="AI1134" s="676">
        <v>45</v>
      </c>
      <c r="AJ1134" s="676" t="s">
        <v>1125</v>
      </c>
      <c r="AK1134" s="676" t="s">
        <v>1121</v>
      </c>
      <c r="AL1134" s="696">
        <v>60433</v>
      </c>
      <c r="AM1134" s="676" t="s">
        <v>52</v>
      </c>
      <c r="AN1134" s="676"/>
      <c r="AO1134" s="676"/>
      <c r="AP1134" s="676"/>
      <c r="AQ1134" s="684" t="s">
        <v>37</v>
      </c>
      <c r="AR1134" s="676"/>
      <c r="AS1134" s="523"/>
      <c r="AT1134" s="434"/>
      <c r="AU1134" s="523"/>
      <c r="AV1134" s="674"/>
    </row>
    <row r="1135" spans="1:48" s="673" customFormat="1" ht="15" customHeight="1">
      <c r="A1135" s="282"/>
      <c r="B1135" s="283"/>
      <c r="C1135" s="296" t="s">
        <v>1217</v>
      </c>
      <c r="D1135" s="556" t="s">
        <v>3750</v>
      </c>
      <c r="E1135" s="317"/>
      <c r="F1135" s="703"/>
      <c r="G1135" s="703">
        <v>2022</v>
      </c>
      <c r="H1135" s="507"/>
      <c r="I1135" s="507" t="s">
        <v>1295</v>
      </c>
      <c r="J1135" s="704"/>
      <c r="K1135" s="703" t="s">
        <v>5199</v>
      </c>
      <c r="L1135" s="704" t="s">
        <v>1124</v>
      </c>
      <c r="M1135" s="704">
        <v>44657</v>
      </c>
      <c r="N1135" s="704">
        <v>44841</v>
      </c>
      <c r="O1135" s="704"/>
      <c r="P1135" s="704"/>
      <c r="Q1135" s="703"/>
      <c r="R1135" s="703"/>
      <c r="S1135" s="703" t="s">
        <v>1106</v>
      </c>
      <c r="T1135" s="707">
        <v>60</v>
      </c>
      <c r="U1135" s="554"/>
      <c r="V1135" s="703" t="s">
        <v>973</v>
      </c>
      <c r="W1135" s="707">
        <v>400</v>
      </c>
      <c r="X1135" s="554">
        <v>832</v>
      </c>
      <c r="Y1135" s="539">
        <f t="shared" si="51"/>
        <v>332800</v>
      </c>
      <c r="Z1135" s="680">
        <v>0.55000000000000004</v>
      </c>
      <c r="AA1135" s="681">
        <f t="shared" si="52"/>
        <v>183040.00000000003</v>
      </c>
      <c r="AB1135" s="682"/>
      <c r="AC1135" s="683"/>
      <c r="AD1135" s="692"/>
      <c r="AE1135" s="684"/>
      <c r="AF1135" s="695">
        <f t="shared" si="53"/>
        <v>183040.00000000003</v>
      </c>
      <c r="AG1135" s="676" t="s">
        <v>47</v>
      </c>
      <c r="AH1135" s="676"/>
      <c r="AI1135" s="676">
        <v>45</v>
      </c>
      <c r="AJ1135" s="676" t="s">
        <v>1125</v>
      </c>
      <c r="AK1135" s="676" t="s">
        <v>1121</v>
      </c>
      <c r="AL1135" s="696">
        <v>60433</v>
      </c>
      <c r="AM1135" s="676" t="s">
        <v>52</v>
      </c>
      <c r="AN1135" s="676"/>
      <c r="AO1135" s="676"/>
      <c r="AP1135" s="684"/>
      <c r="AQ1135" s="684" t="s">
        <v>37</v>
      </c>
      <c r="AR1135" s="676"/>
      <c r="AS1135" s="674"/>
      <c r="AT1135" s="285"/>
      <c r="AU1135" s="630"/>
      <c r="AV1135" s="674"/>
    </row>
    <row r="1136" spans="1:48" s="673" customFormat="1" ht="15" customHeight="1">
      <c r="A1136" s="282"/>
      <c r="B1136" s="283"/>
      <c r="C1136" s="296" t="s">
        <v>1217</v>
      </c>
      <c r="D1136" s="556" t="s">
        <v>3750</v>
      </c>
      <c r="E1136" s="317"/>
      <c r="F1136" s="703"/>
      <c r="G1136" s="703">
        <v>2022</v>
      </c>
      <c r="H1136" s="703"/>
      <c r="I1136" s="507" t="s">
        <v>1295</v>
      </c>
      <c r="J1136" s="704"/>
      <c r="K1136" s="703" t="s">
        <v>5199</v>
      </c>
      <c r="L1136" s="704" t="s">
        <v>1124</v>
      </c>
      <c r="M1136" s="704">
        <v>44657</v>
      </c>
      <c r="N1136" s="704">
        <v>44841</v>
      </c>
      <c r="O1136" s="704"/>
      <c r="P1136" s="704"/>
      <c r="Q1136" s="703"/>
      <c r="R1136" s="703"/>
      <c r="S1136" s="703" t="s">
        <v>1106</v>
      </c>
      <c r="T1136" s="707">
        <v>60</v>
      </c>
      <c r="U1136" s="554"/>
      <c r="V1136" s="703" t="s">
        <v>986</v>
      </c>
      <c r="W1136" s="707">
        <v>360</v>
      </c>
      <c r="X1136" s="554">
        <v>768</v>
      </c>
      <c r="Y1136" s="539">
        <f t="shared" si="51"/>
        <v>276480</v>
      </c>
      <c r="Z1136" s="680">
        <v>0.53</v>
      </c>
      <c r="AA1136" s="681">
        <f t="shared" si="52"/>
        <v>146534.39999999999</v>
      </c>
      <c r="AB1136" s="521"/>
      <c r="AC1136" s="683"/>
      <c r="AD1136" s="676"/>
      <c r="AE1136" s="684"/>
      <c r="AF1136" s="695">
        <f t="shared" si="53"/>
        <v>146534.39999999999</v>
      </c>
      <c r="AG1136" s="676" t="s">
        <v>47</v>
      </c>
      <c r="AH1136" s="641"/>
      <c r="AI1136" s="676">
        <v>45</v>
      </c>
      <c r="AJ1136" s="676" t="s">
        <v>1125</v>
      </c>
      <c r="AK1136" s="676" t="s">
        <v>1121</v>
      </c>
      <c r="AL1136" s="696">
        <v>60433</v>
      </c>
      <c r="AM1136" s="676" t="s">
        <v>52</v>
      </c>
      <c r="AN1136" s="676"/>
      <c r="AO1136" s="676"/>
      <c r="AP1136" s="676"/>
      <c r="AQ1136" s="684" t="s">
        <v>37</v>
      </c>
      <c r="AR1136" s="676"/>
      <c r="AS1136" s="523"/>
      <c r="AT1136" s="434"/>
      <c r="AU1136" s="523"/>
      <c r="AV1136" s="674"/>
    </row>
    <row r="1137" spans="1:48" s="673" customFormat="1" ht="15" customHeight="1">
      <c r="A1137" s="282"/>
      <c r="B1137" s="283"/>
      <c r="C1137" s="296" t="s">
        <v>1217</v>
      </c>
      <c r="D1137" s="556" t="s">
        <v>3750</v>
      </c>
      <c r="E1137" s="317"/>
      <c r="F1137" s="703"/>
      <c r="G1137" s="703">
        <v>2022</v>
      </c>
      <c r="H1137" s="703"/>
      <c r="I1137" s="507" t="s">
        <v>1295</v>
      </c>
      <c r="J1137" s="704"/>
      <c r="K1137" s="703" t="s">
        <v>5199</v>
      </c>
      <c r="L1137" s="704" t="s">
        <v>1124</v>
      </c>
      <c r="M1137" s="704">
        <v>44657</v>
      </c>
      <c r="N1137" s="704">
        <v>44841</v>
      </c>
      <c r="O1137" s="704"/>
      <c r="P1137" s="704"/>
      <c r="Q1137" s="703"/>
      <c r="R1137" s="703"/>
      <c r="S1137" s="703" t="s">
        <v>1106</v>
      </c>
      <c r="T1137" s="707">
        <v>60</v>
      </c>
      <c r="U1137" s="554"/>
      <c r="V1137" s="703" t="s">
        <v>973</v>
      </c>
      <c r="W1137" s="707">
        <v>400</v>
      </c>
      <c r="X1137" s="554">
        <v>832</v>
      </c>
      <c r="Y1137" s="539">
        <f t="shared" si="51"/>
        <v>332800</v>
      </c>
      <c r="Z1137" s="680">
        <v>0.55000000000000004</v>
      </c>
      <c r="AA1137" s="681">
        <f t="shared" si="52"/>
        <v>183040.00000000003</v>
      </c>
      <c r="AB1137" s="521"/>
      <c r="AC1137" s="683"/>
      <c r="AD1137" s="676"/>
      <c r="AE1137" s="684"/>
      <c r="AF1137" s="695">
        <f t="shared" si="53"/>
        <v>183040.00000000003</v>
      </c>
      <c r="AG1137" s="676" t="s">
        <v>47</v>
      </c>
      <c r="AH1137" s="641"/>
      <c r="AI1137" s="676">
        <v>45</v>
      </c>
      <c r="AJ1137" s="676" t="s">
        <v>1125</v>
      </c>
      <c r="AK1137" s="676" t="s">
        <v>1121</v>
      </c>
      <c r="AL1137" s="696">
        <v>60433</v>
      </c>
      <c r="AM1137" s="676" t="s">
        <v>52</v>
      </c>
      <c r="AN1137" s="676"/>
      <c r="AO1137" s="676"/>
      <c r="AP1137" s="676"/>
      <c r="AQ1137" s="684" t="s">
        <v>37</v>
      </c>
      <c r="AR1137" s="676"/>
      <c r="AS1137" s="523"/>
      <c r="AT1137" s="434"/>
      <c r="AU1137" s="523"/>
      <c r="AV1137" s="674"/>
    </row>
    <row r="1138" spans="1:48" s="673" customFormat="1" ht="15" customHeight="1">
      <c r="A1138" s="282"/>
      <c r="B1138" s="283"/>
      <c r="C1138" s="296" t="s">
        <v>1217</v>
      </c>
      <c r="D1138" s="556" t="s">
        <v>3750</v>
      </c>
      <c r="E1138" s="317"/>
      <c r="F1138" s="703"/>
      <c r="G1138" s="703">
        <v>2022</v>
      </c>
      <c r="H1138" s="703"/>
      <c r="I1138" s="507" t="s">
        <v>1295</v>
      </c>
      <c r="J1138" s="704"/>
      <c r="K1138" s="703" t="s">
        <v>5200</v>
      </c>
      <c r="L1138" s="704" t="s">
        <v>1124</v>
      </c>
      <c r="M1138" s="704">
        <v>44645</v>
      </c>
      <c r="N1138" s="704">
        <v>44755</v>
      </c>
      <c r="O1138" s="704"/>
      <c r="P1138" s="704"/>
      <c r="Q1138" s="703"/>
      <c r="R1138" s="703"/>
      <c r="S1138" s="703" t="s">
        <v>1106</v>
      </c>
      <c r="T1138" s="707">
        <v>60</v>
      </c>
      <c r="U1138" s="554"/>
      <c r="V1138" s="703" t="s">
        <v>986</v>
      </c>
      <c r="W1138" s="707">
        <v>360</v>
      </c>
      <c r="X1138" s="554">
        <v>768</v>
      </c>
      <c r="Y1138" s="539">
        <f t="shared" si="51"/>
        <v>276480</v>
      </c>
      <c r="Z1138" s="680">
        <v>0.53</v>
      </c>
      <c r="AA1138" s="681">
        <f t="shared" si="52"/>
        <v>146534.39999999999</v>
      </c>
      <c r="AB1138" s="521"/>
      <c r="AC1138" s="683"/>
      <c r="AD1138" s="676"/>
      <c r="AE1138" s="684"/>
      <c r="AF1138" s="695">
        <f t="shared" si="53"/>
        <v>146534.39999999999</v>
      </c>
      <c r="AG1138" s="676" t="s">
        <v>47</v>
      </c>
      <c r="AH1138" s="641"/>
      <c r="AI1138" s="676">
        <v>45</v>
      </c>
      <c r="AJ1138" s="676" t="s">
        <v>1426</v>
      </c>
      <c r="AK1138" s="676" t="s">
        <v>50</v>
      </c>
      <c r="AL1138" s="696">
        <v>91708</v>
      </c>
      <c r="AM1138" s="676" t="s">
        <v>52</v>
      </c>
      <c r="AN1138" s="676"/>
      <c r="AO1138" s="676"/>
      <c r="AP1138" s="676"/>
      <c r="AQ1138" s="684" t="s">
        <v>37</v>
      </c>
      <c r="AR1138" s="676"/>
      <c r="AS1138" s="523"/>
      <c r="AT1138" s="434"/>
      <c r="AU1138" s="523"/>
      <c r="AV1138" s="674"/>
    </row>
    <row r="1139" spans="1:48" s="673" customFormat="1" ht="15" customHeight="1">
      <c r="A1139" s="282"/>
      <c r="B1139" s="283"/>
      <c r="C1139" s="296" t="s">
        <v>1217</v>
      </c>
      <c r="D1139" s="556" t="s">
        <v>3750</v>
      </c>
      <c r="E1139" s="317"/>
      <c r="F1139" s="703"/>
      <c r="G1139" s="703">
        <v>2022</v>
      </c>
      <c r="H1139" s="703"/>
      <c r="I1139" s="507" t="s">
        <v>1295</v>
      </c>
      <c r="J1139" s="704"/>
      <c r="K1139" s="703" t="s">
        <v>5200</v>
      </c>
      <c r="L1139" s="704" t="s">
        <v>1124</v>
      </c>
      <c r="M1139" s="704">
        <v>44645</v>
      </c>
      <c r="N1139" s="704">
        <v>44790</v>
      </c>
      <c r="O1139" s="704"/>
      <c r="P1139" s="704"/>
      <c r="Q1139" s="703"/>
      <c r="R1139" s="703"/>
      <c r="S1139" s="703" t="s">
        <v>1106</v>
      </c>
      <c r="T1139" s="707">
        <v>60</v>
      </c>
      <c r="U1139" s="554"/>
      <c r="V1139" s="703" t="s">
        <v>973</v>
      </c>
      <c r="W1139" s="707">
        <v>400</v>
      </c>
      <c r="X1139" s="554">
        <v>832</v>
      </c>
      <c r="Y1139" s="539">
        <f t="shared" si="51"/>
        <v>332800</v>
      </c>
      <c r="Z1139" s="680">
        <v>0.55000000000000004</v>
      </c>
      <c r="AA1139" s="681">
        <f t="shared" si="52"/>
        <v>183040.00000000003</v>
      </c>
      <c r="AB1139" s="521"/>
      <c r="AC1139" s="683"/>
      <c r="AD1139" s="676"/>
      <c r="AE1139" s="684"/>
      <c r="AF1139" s="695">
        <f t="shared" si="53"/>
        <v>183040.00000000003</v>
      </c>
      <c r="AG1139" s="676" t="s">
        <v>47</v>
      </c>
      <c r="AH1139" s="641"/>
      <c r="AI1139" s="676">
        <v>45</v>
      </c>
      <c r="AJ1139" s="676" t="s">
        <v>1426</v>
      </c>
      <c r="AK1139" s="676" t="s">
        <v>50</v>
      </c>
      <c r="AL1139" s="696">
        <v>91708</v>
      </c>
      <c r="AM1139" s="676" t="s">
        <v>52</v>
      </c>
      <c r="AN1139" s="676"/>
      <c r="AO1139" s="676"/>
      <c r="AP1139" s="676"/>
      <c r="AQ1139" s="684" t="s">
        <v>37</v>
      </c>
      <c r="AR1139" s="676"/>
      <c r="AS1139" s="523"/>
      <c r="AT1139" s="434"/>
      <c r="AU1139" s="523"/>
      <c r="AV1139" s="674"/>
    </row>
    <row r="1140" spans="1:48" s="673" customFormat="1" ht="15" customHeight="1">
      <c r="A1140" s="282"/>
      <c r="B1140" s="283"/>
      <c r="C1140" s="296" t="s">
        <v>1217</v>
      </c>
      <c r="D1140" s="556" t="s">
        <v>3750</v>
      </c>
      <c r="E1140" s="317"/>
      <c r="F1140" s="703"/>
      <c r="G1140" s="703">
        <v>2022</v>
      </c>
      <c r="H1140" s="703"/>
      <c r="I1140" s="507" t="s">
        <v>1295</v>
      </c>
      <c r="J1140" s="704"/>
      <c r="K1140" s="703" t="s">
        <v>5200</v>
      </c>
      <c r="L1140" s="704" t="s">
        <v>1124</v>
      </c>
      <c r="M1140" s="704">
        <v>44645</v>
      </c>
      <c r="N1140" s="704">
        <v>44818</v>
      </c>
      <c r="O1140" s="704"/>
      <c r="P1140" s="704"/>
      <c r="Q1140" s="703"/>
      <c r="R1140" s="703"/>
      <c r="S1140" s="703" t="s">
        <v>1106</v>
      </c>
      <c r="T1140" s="707">
        <v>60</v>
      </c>
      <c r="U1140" s="554"/>
      <c r="V1140" s="703" t="s">
        <v>973</v>
      </c>
      <c r="W1140" s="707">
        <v>400</v>
      </c>
      <c r="X1140" s="554">
        <v>832</v>
      </c>
      <c r="Y1140" s="539">
        <f t="shared" si="51"/>
        <v>332800</v>
      </c>
      <c r="Z1140" s="680">
        <v>0.55000000000000004</v>
      </c>
      <c r="AA1140" s="681">
        <f t="shared" si="52"/>
        <v>183040.00000000003</v>
      </c>
      <c r="AB1140" s="521"/>
      <c r="AC1140" s="683"/>
      <c r="AD1140" s="676"/>
      <c r="AE1140" s="684"/>
      <c r="AF1140" s="695">
        <f t="shared" si="53"/>
        <v>183040.00000000003</v>
      </c>
      <c r="AG1140" s="676" t="s">
        <v>47</v>
      </c>
      <c r="AH1140" s="641"/>
      <c r="AI1140" s="676">
        <v>45</v>
      </c>
      <c r="AJ1140" s="676" t="s">
        <v>1426</v>
      </c>
      <c r="AK1140" s="676" t="s">
        <v>50</v>
      </c>
      <c r="AL1140" s="696">
        <v>91708</v>
      </c>
      <c r="AM1140" s="676" t="s">
        <v>52</v>
      </c>
      <c r="AN1140" s="676"/>
      <c r="AO1140" s="676"/>
      <c r="AP1140" s="676"/>
      <c r="AQ1140" s="684" t="s">
        <v>37</v>
      </c>
      <c r="AR1140" s="676"/>
      <c r="AS1140" s="523"/>
      <c r="AT1140" s="434"/>
      <c r="AU1140" s="523"/>
      <c r="AV1140" s="674"/>
    </row>
    <row r="1141" spans="1:48" s="673" customFormat="1" ht="15" customHeight="1">
      <c r="A1141" s="282"/>
      <c r="B1141" s="283"/>
      <c r="C1141" s="296" t="s">
        <v>1217</v>
      </c>
      <c r="D1141" s="556" t="s">
        <v>3750</v>
      </c>
      <c r="E1141" s="317"/>
      <c r="F1141" s="703"/>
      <c r="G1141" s="703">
        <v>2022</v>
      </c>
      <c r="H1141" s="703"/>
      <c r="I1141" s="507" t="s">
        <v>1295</v>
      </c>
      <c r="J1141" s="704"/>
      <c r="K1141" s="703" t="s">
        <v>5201</v>
      </c>
      <c r="L1141" s="704" t="s">
        <v>1124</v>
      </c>
      <c r="M1141" s="704">
        <v>44645</v>
      </c>
      <c r="N1141" s="704">
        <v>44755</v>
      </c>
      <c r="O1141" s="704"/>
      <c r="P1141" s="704"/>
      <c r="Q1141" s="703"/>
      <c r="R1141" s="703"/>
      <c r="S1141" s="703" t="s">
        <v>1106</v>
      </c>
      <c r="T1141" s="707">
        <v>60</v>
      </c>
      <c r="U1141" s="554"/>
      <c r="V1141" s="703" t="s">
        <v>986</v>
      </c>
      <c r="W1141" s="707">
        <v>360</v>
      </c>
      <c r="X1141" s="554">
        <v>768</v>
      </c>
      <c r="Y1141" s="539">
        <f t="shared" si="51"/>
        <v>276480</v>
      </c>
      <c r="Z1141" s="680">
        <v>0.53</v>
      </c>
      <c r="AA1141" s="681">
        <f t="shared" si="52"/>
        <v>146534.39999999999</v>
      </c>
      <c r="AB1141" s="521"/>
      <c r="AC1141" s="683"/>
      <c r="AD1141" s="676"/>
      <c r="AE1141" s="684"/>
      <c r="AF1141" s="695">
        <f t="shared" si="53"/>
        <v>146534.39999999999</v>
      </c>
      <c r="AG1141" s="676" t="s">
        <v>47</v>
      </c>
      <c r="AH1141" s="641"/>
      <c r="AI1141" s="676">
        <v>45</v>
      </c>
      <c r="AJ1141" s="676" t="s">
        <v>3283</v>
      </c>
      <c r="AK1141" s="676" t="s">
        <v>1149</v>
      </c>
      <c r="AL1141" s="696">
        <v>76014</v>
      </c>
      <c r="AM1141" s="676" t="s">
        <v>52</v>
      </c>
      <c r="AN1141" s="676"/>
      <c r="AO1141" s="676"/>
      <c r="AP1141" s="676"/>
      <c r="AQ1141" s="684" t="s">
        <v>37</v>
      </c>
      <c r="AR1141" s="676"/>
      <c r="AS1141" s="523"/>
      <c r="AT1141" s="434"/>
      <c r="AU1141" s="523"/>
      <c r="AV1141" s="674"/>
    </row>
    <row r="1142" spans="1:48" s="673" customFormat="1" ht="15" customHeight="1">
      <c r="A1142" s="282"/>
      <c r="B1142" s="283"/>
      <c r="C1142" s="296" t="s">
        <v>1217</v>
      </c>
      <c r="D1142" s="556" t="s">
        <v>3750</v>
      </c>
      <c r="E1142" s="317"/>
      <c r="F1142" s="703"/>
      <c r="G1142" s="703">
        <v>2022</v>
      </c>
      <c r="H1142" s="703"/>
      <c r="I1142" s="507" t="s">
        <v>1295</v>
      </c>
      <c r="J1142" s="704"/>
      <c r="K1142" s="703" t="s">
        <v>5201</v>
      </c>
      <c r="L1142" s="704" t="s">
        <v>1124</v>
      </c>
      <c r="M1142" s="704">
        <v>44645</v>
      </c>
      <c r="N1142" s="704">
        <v>44764</v>
      </c>
      <c r="O1142" s="704"/>
      <c r="P1142" s="704"/>
      <c r="Q1142" s="703"/>
      <c r="R1142" s="703"/>
      <c r="S1142" s="703" t="s">
        <v>1106</v>
      </c>
      <c r="T1142" s="707">
        <v>60</v>
      </c>
      <c r="U1142" s="554"/>
      <c r="V1142" s="703" t="s">
        <v>973</v>
      </c>
      <c r="W1142" s="707">
        <v>400</v>
      </c>
      <c r="X1142" s="554">
        <v>832</v>
      </c>
      <c r="Y1142" s="539">
        <f t="shared" si="51"/>
        <v>332800</v>
      </c>
      <c r="Z1142" s="680">
        <v>0.55000000000000004</v>
      </c>
      <c r="AA1142" s="681">
        <f t="shared" si="52"/>
        <v>183040.00000000003</v>
      </c>
      <c r="AB1142" s="521"/>
      <c r="AC1142" s="683"/>
      <c r="AD1142" s="676"/>
      <c r="AE1142" s="684"/>
      <c r="AF1142" s="695">
        <f t="shared" si="53"/>
        <v>183040.00000000003</v>
      </c>
      <c r="AG1142" s="676" t="s">
        <v>47</v>
      </c>
      <c r="AH1142" s="641"/>
      <c r="AI1142" s="676">
        <v>45</v>
      </c>
      <c r="AJ1142" s="676" t="s">
        <v>3283</v>
      </c>
      <c r="AK1142" s="676" t="s">
        <v>1149</v>
      </c>
      <c r="AL1142" s="696">
        <v>76014</v>
      </c>
      <c r="AM1142" s="676" t="s">
        <v>52</v>
      </c>
      <c r="AN1142" s="676"/>
      <c r="AO1142" s="676"/>
      <c r="AP1142" s="676"/>
      <c r="AQ1142" s="684" t="s">
        <v>37</v>
      </c>
      <c r="AR1142" s="676"/>
      <c r="AS1142" s="523"/>
      <c r="AT1142" s="434"/>
      <c r="AU1142" s="523"/>
      <c r="AV1142" s="674"/>
    </row>
    <row r="1143" spans="1:48" s="673" customFormat="1" ht="15" customHeight="1">
      <c r="A1143" s="282"/>
      <c r="B1143" s="283"/>
      <c r="C1143" s="296" t="s">
        <v>1217</v>
      </c>
      <c r="D1143" s="556" t="s">
        <v>3750</v>
      </c>
      <c r="E1143" s="317"/>
      <c r="F1143" s="703"/>
      <c r="G1143" s="703">
        <v>2022</v>
      </c>
      <c r="H1143" s="703"/>
      <c r="I1143" s="507" t="s">
        <v>1295</v>
      </c>
      <c r="J1143" s="704"/>
      <c r="K1143" s="703" t="s">
        <v>5201</v>
      </c>
      <c r="L1143" s="704" t="s">
        <v>1124</v>
      </c>
      <c r="M1143" s="704">
        <v>44645</v>
      </c>
      <c r="N1143" s="704">
        <v>44818</v>
      </c>
      <c r="O1143" s="704"/>
      <c r="P1143" s="704"/>
      <c r="Q1143" s="703"/>
      <c r="R1143" s="703"/>
      <c r="S1143" s="703" t="s">
        <v>1106</v>
      </c>
      <c r="T1143" s="707">
        <v>60</v>
      </c>
      <c r="U1143" s="554"/>
      <c r="V1143" s="703" t="s">
        <v>986</v>
      </c>
      <c r="W1143" s="707">
        <v>360</v>
      </c>
      <c r="X1143" s="554">
        <v>768</v>
      </c>
      <c r="Y1143" s="539">
        <f t="shared" si="51"/>
        <v>276480</v>
      </c>
      <c r="Z1143" s="680">
        <v>0.53</v>
      </c>
      <c r="AA1143" s="681">
        <f t="shared" si="52"/>
        <v>146534.39999999999</v>
      </c>
      <c r="AB1143" s="521"/>
      <c r="AC1143" s="683"/>
      <c r="AD1143" s="676"/>
      <c r="AE1143" s="684"/>
      <c r="AF1143" s="695">
        <f t="shared" si="53"/>
        <v>146534.39999999999</v>
      </c>
      <c r="AG1143" s="676" t="s">
        <v>47</v>
      </c>
      <c r="AH1143" s="641"/>
      <c r="AI1143" s="676">
        <v>45</v>
      </c>
      <c r="AJ1143" s="676" t="s">
        <v>3283</v>
      </c>
      <c r="AK1143" s="676" t="s">
        <v>1149</v>
      </c>
      <c r="AL1143" s="696">
        <v>76014</v>
      </c>
      <c r="AM1143" s="676" t="s">
        <v>52</v>
      </c>
      <c r="AN1143" s="676"/>
      <c r="AO1143" s="676"/>
      <c r="AP1143" s="676"/>
      <c r="AQ1143" s="684" t="s">
        <v>37</v>
      </c>
      <c r="AR1143" s="676"/>
      <c r="AS1143" s="523"/>
      <c r="AT1143" s="434"/>
      <c r="AU1143" s="523"/>
      <c r="AV1143" s="674"/>
    </row>
    <row r="1144" spans="1:48" s="673" customFormat="1" ht="15" customHeight="1">
      <c r="A1144" s="282"/>
      <c r="B1144" s="283"/>
      <c r="C1144" s="296" t="s">
        <v>1217</v>
      </c>
      <c r="D1144" s="556" t="s">
        <v>3750</v>
      </c>
      <c r="E1144" s="317"/>
      <c r="F1144" s="703"/>
      <c r="G1144" s="703">
        <v>2022</v>
      </c>
      <c r="H1144" s="703"/>
      <c r="I1144" s="507" t="s">
        <v>1295</v>
      </c>
      <c r="J1144" s="704"/>
      <c r="K1144" s="703" t="s">
        <v>5202</v>
      </c>
      <c r="L1144" s="704" t="s">
        <v>1124</v>
      </c>
      <c r="M1144" s="704">
        <v>44645</v>
      </c>
      <c r="N1144" s="704">
        <v>44755</v>
      </c>
      <c r="O1144" s="704"/>
      <c r="P1144" s="704"/>
      <c r="Q1144" s="703"/>
      <c r="R1144" s="703"/>
      <c r="S1144" s="703" t="s">
        <v>1106</v>
      </c>
      <c r="T1144" s="707">
        <v>60</v>
      </c>
      <c r="U1144" s="554"/>
      <c r="V1144" s="703" t="s">
        <v>973</v>
      </c>
      <c r="W1144" s="707">
        <v>400</v>
      </c>
      <c r="X1144" s="554">
        <v>832</v>
      </c>
      <c r="Y1144" s="539">
        <f t="shared" si="51"/>
        <v>332800</v>
      </c>
      <c r="Z1144" s="680">
        <v>0.55000000000000004</v>
      </c>
      <c r="AA1144" s="681">
        <f t="shared" si="52"/>
        <v>183040.00000000003</v>
      </c>
      <c r="AB1144" s="521"/>
      <c r="AC1144" s="683"/>
      <c r="AD1144" s="676"/>
      <c r="AE1144" s="684"/>
      <c r="AF1144" s="695">
        <f t="shared" si="53"/>
        <v>183040.00000000003</v>
      </c>
      <c r="AG1144" s="676" t="s">
        <v>47</v>
      </c>
      <c r="AH1144" s="641"/>
      <c r="AI1144" s="676">
        <v>45</v>
      </c>
      <c r="AJ1144" s="676" t="s">
        <v>2319</v>
      </c>
      <c r="AK1144" s="676" t="s">
        <v>1088</v>
      </c>
      <c r="AL1144" s="696">
        <v>32822</v>
      </c>
      <c r="AM1144" s="676" t="s">
        <v>52</v>
      </c>
      <c r="AN1144" s="676"/>
      <c r="AO1144" s="676"/>
      <c r="AP1144" s="676"/>
      <c r="AQ1144" s="684" t="s">
        <v>37</v>
      </c>
      <c r="AR1144" s="676"/>
      <c r="AS1144" s="523"/>
      <c r="AT1144" s="434"/>
      <c r="AU1144" s="523"/>
      <c r="AV1144" s="674"/>
    </row>
    <row r="1145" spans="1:48" s="673" customFormat="1" ht="15" customHeight="1">
      <c r="A1145" s="282"/>
      <c r="B1145" s="283"/>
      <c r="C1145" s="296" t="s">
        <v>1217</v>
      </c>
      <c r="D1145" s="556" t="s">
        <v>3750</v>
      </c>
      <c r="E1145" s="317"/>
      <c r="F1145" s="703"/>
      <c r="G1145" s="703">
        <v>2022</v>
      </c>
      <c r="H1145" s="703"/>
      <c r="I1145" s="507" t="s">
        <v>1295</v>
      </c>
      <c r="J1145" s="704"/>
      <c r="K1145" s="703" t="s">
        <v>5202</v>
      </c>
      <c r="L1145" s="704" t="s">
        <v>1124</v>
      </c>
      <c r="M1145" s="704">
        <v>44645</v>
      </c>
      <c r="N1145" s="704">
        <v>44785</v>
      </c>
      <c r="O1145" s="704"/>
      <c r="P1145" s="704"/>
      <c r="Q1145" s="703"/>
      <c r="R1145" s="703"/>
      <c r="S1145" s="703" t="s">
        <v>1106</v>
      </c>
      <c r="T1145" s="707">
        <v>60</v>
      </c>
      <c r="U1145" s="554"/>
      <c r="V1145" s="703" t="s">
        <v>986</v>
      </c>
      <c r="W1145" s="707">
        <v>360</v>
      </c>
      <c r="X1145" s="554">
        <v>768</v>
      </c>
      <c r="Y1145" s="539">
        <f t="shared" si="51"/>
        <v>276480</v>
      </c>
      <c r="Z1145" s="680">
        <v>0.53</v>
      </c>
      <c r="AA1145" s="681">
        <f t="shared" si="52"/>
        <v>146534.39999999999</v>
      </c>
      <c r="AB1145" s="521"/>
      <c r="AC1145" s="683"/>
      <c r="AD1145" s="676"/>
      <c r="AE1145" s="684"/>
      <c r="AF1145" s="695">
        <f t="shared" si="53"/>
        <v>146534.39999999999</v>
      </c>
      <c r="AG1145" s="676" t="s">
        <v>47</v>
      </c>
      <c r="AH1145" s="641"/>
      <c r="AI1145" s="676">
        <v>45</v>
      </c>
      <c r="AJ1145" s="676" t="s">
        <v>2319</v>
      </c>
      <c r="AK1145" s="676" t="s">
        <v>1088</v>
      </c>
      <c r="AL1145" s="696">
        <v>32822</v>
      </c>
      <c r="AM1145" s="676" t="s">
        <v>52</v>
      </c>
      <c r="AN1145" s="676"/>
      <c r="AO1145" s="676"/>
      <c r="AP1145" s="676"/>
      <c r="AQ1145" s="684" t="s">
        <v>37</v>
      </c>
      <c r="AR1145" s="676"/>
      <c r="AS1145" s="523"/>
      <c r="AT1145" s="434"/>
      <c r="AU1145" s="523"/>
      <c r="AV1145" s="674"/>
    </row>
    <row r="1146" spans="1:48" s="673" customFormat="1" ht="15" customHeight="1">
      <c r="A1146" s="282"/>
      <c r="B1146" s="283"/>
      <c r="C1146" s="296" t="s">
        <v>1217</v>
      </c>
      <c r="D1146" s="556" t="s">
        <v>3750</v>
      </c>
      <c r="E1146" s="317"/>
      <c r="F1146" s="703"/>
      <c r="G1146" s="703">
        <v>2022</v>
      </c>
      <c r="H1146" s="703"/>
      <c r="I1146" s="507" t="s">
        <v>1295</v>
      </c>
      <c r="J1146" s="704"/>
      <c r="K1146" s="703" t="s">
        <v>5202</v>
      </c>
      <c r="L1146" s="704" t="s">
        <v>1124</v>
      </c>
      <c r="M1146" s="704">
        <v>44645</v>
      </c>
      <c r="N1146" s="704">
        <v>44823</v>
      </c>
      <c r="O1146" s="704"/>
      <c r="P1146" s="704"/>
      <c r="Q1146" s="703"/>
      <c r="R1146" s="703"/>
      <c r="S1146" s="703" t="s">
        <v>1106</v>
      </c>
      <c r="T1146" s="707">
        <v>60</v>
      </c>
      <c r="U1146" s="554"/>
      <c r="V1146" s="703" t="s">
        <v>973</v>
      </c>
      <c r="W1146" s="707">
        <v>400</v>
      </c>
      <c r="X1146" s="554">
        <v>832</v>
      </c>
      <c r="Y1146" s="539">
        <f t="shared" si="51"/>
        <v>332800</v>
      </c>
      <c r="Z1146" s="680">
        <v>0.55000000000000004</v>
      </c>
      <c r="AA1146" s="681">
        <f t="shared" si="52"/>
        <v>183040.00000000003</v>
      </c>
      <c r="AB1146" s="521"/>
      <c r="AC1146" s="683"/>
      <c r="AD1146" s="676"/>
      <c r="AE1146" s="684"/>
      <c r="AF1146" s="695">
        <f t="shared" si="53"/>
        <v>183040.00000000003</v>
      </c>
      <c r="AG1146" s="676" t="s">
        <v>47</v>
      </c>
      <c r="AH1146" s="641"/>
      <c r="AI1146" s="676">
        <v>45</v>
      </c>
      <c r="AJ1146" s="676" t="s">
        <v>2319</v>
      </c>
      <c r="AK1146" s="676" t="s">
        <v>1088</v>
      </c>
      <c r="AL1146" s="696">
        <v>32822</v>
      </c>
      <c r="AM1146" s="676" t="s">
        <v>52</v>
      </c>
      <c r="AN1146" s="676"/>
      <c r="AO1146" s="676"/>
      <c r="AP1146" s="676"/>
      <c r="AQ1146" s="684" t="s">
        <v>37</v>
      </c>
      <c r="AR1146" s="676"/>
      <c r="AS1146" s="523"/>
      <c r="AT1146" s="434"/>
      <c r="AU1146" s="523"/>
      <c r="AV1146" s="674"/>
    </row>
    <row r="1147" spans="1:48" s="673" customFormat="1" ht="15" customHeight="1">
      <c r="A1147" s="282"/>
      <c r="B1147" s="283"/>
      <c r="C1147" s="296" t="s">
        <v>1217</v>
      </c>
      <c r="D1147" s="556" t="s">
        <v>3750</v>
      </c>
      <c r="E1147" s="317"/>
      <c r="F1147" s="703"/>
      <c r="G1147" s="703">
        <v>2022</v>
      </c>
      <c r="H1147" s="703"/>
      <c r="I1147" s="507" t="s">
        <v>1295</v>
      </c>
      <c r="J1147" s="704"/>
      <c r="K1147" s="703" t="s">
        <v>5203</v>
      </c>
      <c r="L1147" s="704" t="s">
        <v>1124</v>
      </c>
      <c r="M1147" s="704">
        <v>44645</v>
      </c>
      <c r="N1147" s="704">
        <v>44755</v>
      </c>
      <c r="O1147" s="704"/>
      <c r="P1147" s="704"/>
      <c r="Q1147" s="703"/>
      <c r="R1147" s="703"/>
      <c r="S1147" s="703" t="s">
        <v>1106</v>
      </c>
      <c r="T1147" s="707">
        <v>60</v>
      </c>
      <c r="U1147" s="554"/>
      <c r="V1147" s="703" t="s">
        <v>973</v>
      </c>
      <c r="W1147" s="707">
        <v>400</v>
      </c>
      <c r="X1147" s="554">
        <v>832</v>
      </c>
      <c r="Y1147" s="539">
        <f t="shared" si="51"/>
        <v>332800</v>
      </c>
      <c r="Z1147" s="680">
        <v>0.55000000000000004</v>
      </c>
      <c r="AA1147" s="681">
        <f t="shared" si="52"/>
        <v>183040.00000000003</v>
      </c>
      <c r="AB1147" s="521"/>
      <c r="AC1147" s="683"/>
      <c r="AD1147" s="676"/>
      <c r="AE1147" s="684"/>
      <c r="AF1147" s="695">
        <f t="shared" si="53"/>
        <v>183040.00000000003</v>
      </c>
      <c r="AG1147" s="676" t="s">
        <v>47</v>
      </c>
      <c r="AH1147" s="641"/>
      <c r="AI1147" s="676">
        <v>45</v>
      </c>
      <c r="AJ1147" s="676" t="s">
        <v>3513</v>
      </c>
      <c r="AK1147" s="676" t="s">
        <v>1408</v>
      </c>
      <c r="AL1147" s="696">
        <v>89521</v>
      </c>
      <c r="AM1147" s="676" t="s">
        <v>52</v>
      </c>
      <c r="AN1147" s="676"/>
      <c r="AO1147" s="676"/>
      <c r="AP1147" s="676"/>
      <c r="AQ1147" s="684" t="s">
        <v>37</v>
      </c>
      <c r="AR1147" s="676"/>
      <c r="AS1147" s="523"/>
      <c r="AT1147" s="434"/>
      <c r="AU1147" s="523"/>
      <c r="AV1147" s="674"/>
    </row>
    <row r="1148" spans="1:48" s="673" customFormat="1" ht="15" customHeight="1">
      <c r="A1148" s="282"/>
      <c r="B1148" s="283"/>
      <c r="C1148" s="296" t="s">
        <v>1217</v>
      </c>
      <c r="D1148" s="556" t="s">
        <v>3750</v>
      </c>
      <c r="E1148" s="317"/>
      <c r="F1148" s="703"/>
      <c r="G1148" s="703">
        <v>2022</v>
      </c>
      <c r="H1148" s="703"/>
      <c r="I1148" s="507" t="s">
        <v>1295</v>
      </c>
      <c r="J1148" s="704"/>
      <c r="K1148" s="703" t="s">
        <v>5203</v>
      </c>
      <c r="L1148" s="704" t="s">
        <v>1124</v>
      </c>
      <c r="M1148" s="704">
        <v>44645</v>
      </c>
      <c r="N1148" s="704">
        <v>44785</v>
      </c>
      <c r="O1148" s="704"/>
      <c r="P1148" s="704"/>
      <c r="Q1148" s="703"/>
      <c r="R1148" s="703"/>
      <c r="S1148" s="703" t="s">
        <v>1106</v>
      </c>
      <c r="T1148" s="707">
        <v>60</v>
      </c>
      <c r="U1148" s="554"/>
      <c r="V1148" s="703" t="s">
        <v>986</v>
      </c>
      <c r="W1148" s="707">
        <v>360</v>
      </c>
      <c r="X1148" s="554">
        <v>768</v>
      </c>
      <c r="Y1148" s="539">
        <f t="shared" si="51"/>
        <v>276480</v>
      </c>
      <c r="Z1148" s="680">
        <v>0.53</v>
      </c>
      <c r="AA1148" s="681">
        <f t="shared" si="52"/>
        <v>146534.39999999999</v>
      </c>
      <c r="AB1148" s="521"/>
      <c r="AC1148" s="683"/>
      <c r="AD1148" s="676"/>
      <c r="AE1148" s="684"/>
      <c r="AF1148" s="695">
        <f t="shared" si="53"/>
        <v>146534.39999999999</v>
      </c>
      <c r="AG1148" s="676" t="s">
        <v>47</v>
      </c>
      <c r="AH1148" s="641"/>
      <c r="AI1148" s="676">
        <v>45</v>
      </c>
      <c r="AJ1148" s="676" t="s">
        <v>3513</v>
      </c>
      <c r="AK1148" s="676" t="s">
        <v>1408</v>
      </c>
      <c r="AL1148" s="696">
        <v>89521</v>
      </c>
      <c r="AM1148" s="676" t="s">
        <v>52</v>
      </c>
      <c r="AN1148" s="676"/>
      <c r="AO1148" s="676"/>
      <c r="AP1148" s="676"/>
      <c r="AQ1148" s="684" t="s">
        <v>37</v>
      </c>
      <c r="AR1148" s="676"/>
      <c r="AS1148" s="523"/>
      <c r="AT1148" s="434"/>
      <c r="AU1148" s="523"/>
      <c r="AV1148" s="674"/>
    </row>
    <row r="1149" spans="1:48" s="673" customFormat="1" ht="15" customHeight="1">
      <c r="A1149" s="282"/>
      <c r="B1149" s="283"/>
      <c r="C1149" s="296" t="s">
        <v>1217</v>
      </c>
      <c r="D1149" s="556" t="s">
        <v>3750</v>
      </c>
      <c r="E1149" s="317"/>
      <c r="F1149" s="703"/>
      <c r="G1149" s="703">
        <v>2022</v>
      </c>
      <c r="H1149" s="703"/>
      <c r="I1149" s="507" t="s">
        <v>1295</v>
      </c>
      <c r="J1149" s="704"/>
      <c r="K1149" s="703" t="s">
        <v>5203</v>
      </c>
      <c r="L1149" s="704" t="s">
        <v>1124</v>
      </c>
      <c r="M1149" s="704">
        <v>44645</v>
      </c>
      <c r="N1149" s="704">
        <v>44823</v>
      </c>
      <c r="O1149" s="704"/>
      <c r="P1149" s="704"/>
      <c r="Q1149" s="703"/>
      <c r="R1149" s="703"/>
      <c r="S1149" s="703" t="s">
        <v>1106</v>
      </c>
      <c r="T1149" s="707">
        <v>60</v>
      </c>
      <c r="U1149" s="554"/>
      <c r="V1149" s="703" t="s">
        <v>973</v>
      </c>
      <c r="W1149" s="707">
        <v>400</v>
      </c>
      <c r="X1149" s="554">
        <v>832</v>
      </c>
      <c r="Y1149" s="539">
        <f t="shared" si="51"/>
        <v>332800</v>
      </c>
      <c r="Z1149" s="680">
        <v>0.55000000000000004</v>
      </c>
      <c r="AA1149" s="681">
        <f t="shared" si="52"/>
        <v>183040.00000000003</v>
      </c>
      <c r="AB1149" s="521"/>
      <c r="AC1149" s="683"/>
      <c r="AD1149" s="676"/>
      <c r="AE1149" s="684"/>
      <c r="AF1149" s="695">
        <f t="shared" si="53"/>
        <v>183040.00000000003</v>
      </c>
      <c r="AG1149" s="676" t="s">
        <v>47</v>
      </c>
      <c r="AH1149" s="641"/>
      <c r="AI1149" s="676">
        <v>45</v>
      </c>
      <c r="AJ1149" s="676" t="s">
        <v>3513</v>
      </c>
      <c r="AK1149" s="676" t="s">
        <v>1408</v>
      </c>
      <c r="AL1149" s="696">
        <v>89521</v>
      </c>
      <c r="AM1149" s="676" t="s">
        <v>52</v>
      </c>
      <c r="AN1149" s="676"/>
      <c r="AO1149" s="676"/>
      <c r="AP1149" s="676"/>
      <c r="AQ1149" s="684" t="s">
        <v>37</v>
      </c>
      <c r="AR1149" s="676"/>
      <c r="AS1149" s="523"/>
      <c r="AT1149" s="434"/>
      <c r="AU1149" s="523"/>
      <c r="AV1149" s="674"/>
    </row>
    <row r="1150" spans="1:48" s="673" customFormat="1" ht="15" customHeight="1">
      <c r="A1150" s="282"/>
      <c r="B1150" s="283"/>
      <c r="C1150" s="296"/>
      <c r="D1150" s="556" t="s">
        <v>3750</v>
      </c>
      <c r="E1150" s="318"/>
      <c r="F1150" s="703"/>
      <c r="G1150" s="703">
        <v>2022</v>
      </c>
      <c r="H1150" s="703"/>
      <c r="I1150" s="507" t="s">
        <v>1295</v>
      </c>
      <c r="J1150" s="704"/>
      <c r="K1150" s="703" t="s">
        <v>5204</v>
      </c>
      <c r="L1150" s="704" t="s">
        <v>1124</v>
      </c>
      <c r="M1150" s="704">
        <v>44645</v>
      </c>
      <c r="N1150" s="704">
        <v>44755</v>
      </c>
      <c r="O1150" s="704"/>
      <c r="P1150" s="704"/>
      <c r="Q1150" s="703"/>
      <c r="R1150" s="703"/>
      <c r="S1150" s="703" t="s">
        <v>1106</v>
      </c>
      <c r="T1150" s="707">
        <v>60</v>
      </c>
      <c r="U1150" s="554"/>
      <c r="V1150" s="703" t="s">
        <v>973</v>
      </c>
      <c r="W1150" s="707">
        <v>400</v>
      </c>
      <c r="X1150" s="554">
        <v>832</v>
      </c>
      <c r="Y1150" s="539">
        <f t="shared" si="51"/>
        <v>332800</v>
      </c>
      <c r="Z1150" s="680">
        <v>0.55000000000000004</v>
      </c>
      <c r="AA1150" s="681">
        <f t="shared" si="52"/>
        <v>183040.00000000003</v>
      </c>
      <c r="AB1150" s="521"/>
      <c r="AC1150" s="683"/>
      <c r="AD1150" s="676"/>
      <c r="AE1150" s="684"/>
      <c r="AF1150" s="695">
        <f t="shared" si="53"/>
        <v>183040.00000000003</v>
      </c>
      <c r="AG1150" s="676" t="s">
        <v>47</v>
      </c>
      <c r="AH1150" s="641"/>
      <c r="AI1150" s="676">
        <v>45</v>
      </c>
      <c r="AJ1150" s="676" t="s">
        <v>5186</v>
      </c>
      <c r="AK1150" s="676" t="s">
        <v>1143</v>
      </c>
      <c r="AL1150" s="696">
        <v>12306</v>
      </c>
      <c r="AM1150" s="676" t="s">
        <v>52</v>
      </c>
      <c r="AN1150" s="676"/>
      <c r="AO1150" s="676"/>
      <c r="AP1150" s="676"/>
      <c r="AQ1150" s="684" t="s">
        <v>37</v>
      </c>
      <c r="AR1150" s="676"/>
      <c r="AS1150" s="523"/>
      <c r="AT1150" s="434"/>
      <c r="AU1150" s="523"/>
      <c r="AV1150" s="674"/>
    </row>
    <row r="1151" spans="1:48" s="673" customFormat="1" ht="15" customHeight="1">
      <c r="A1151" s="282"/>
      <c r="B1151" s="283"/>
      <c r="C1151" s="296" t="s">
        <v>1217</v>
      </c>
      <c r="D1151" s="556" t="s">
        <v>3750</v>
      </c>
      <c r="E1151" s="318"/>
      <c r="F1151" s="703"/>
      <c r="G1151" s="703">
        <v>2022</v>
      </c>
      <c r="H1151" s="703"/>
      <c r="I1151" s="507" t="s">
        <v>1295</v>
      </c>
      <c r="J1151" s="704"/>
      <c r="K1151" s="703" t="s">
        <v>5204</v>
      </c>
      <c r="L1151" s="704" t="s">
        <v>1124</v>
      </c>
      <c r="M1151" s="704">
        <v>44645</v>
      </c>
      <c r="N1151" s="704">
        <v>44785</v>
      </c>
      <c r="O1151" s="704"/>
      <c r="P1151" s="704"/>
      <c r="Q1151" s="703"/>
      <c r="R1151" s="703"/>
      <c r="S1151" s="703" t="s">
        <v>1106</v>
      </c>
      <c r="T1151" s="707">
        <v>60</v>
      </c>
      <c r="U1151" s="554"/>
      <c r="V1151" s="703" t="s">
        <v>986</v>
      </c>
      <c r="W1151" s="707">
        <v>360</v>
      </c>
      <c r="X1151" s="554">
        <v>768</v>
      </c>
      <c r="Y1151" s="539">
        <f t="shared" si="51"/>
        <v>276480</v>
      </c>
      <c r="Z1151" s="680">
        <v>0.53</v>
      </c>
      <c r="AA1151" s="681">
        <f t="shared" si="52"/>
        <v>146534.39999999999</v>
      </c>
      <c r="AB1151" s="521"/>
      <c r="AC1151" s="683"/>
      <c r="AD1151" s="676"/>
      <c r="AE1151" s="684"/>
      <c r="AF1151" s="695">
        <f t="shared" si="53"/>
        <v>146534.39999999999</v>
      </c>
      <c r="AG1151" s="676" t="s">
        <v>47</v>
      </c>
      <c r="AH1151" s="641"/>
      <c r="AI1151" s="676">
        <v>45</v>
      </c>
      <c r="AJ1151" s="676" t="s">
        <v>5186</v>
      </c>
      <c r="AK1151" s="676" t="s">
        <v>1143</v>
      </c>
      <c r="AL1151" s="696">
        <v>12306</v>
      </c>
      <c r="AM1151" s="676" t="s">
        <v>52</v>
      </c>
      <c r="AN1151" s="676"/>
      <c r="AO1151" s="676"/>
      <c r="AP1151" s="676"/>
      <c r="AQ1151" s="684" t="s">
        <v>37</v>
      </c>
      <c r="AR1151" s="676"/>
      <c r="AS1151" s="523"/>
      <c r="AT1151" s="434"/>
      <c r="AU1151" s="523"/>
      <c r="AV1151" s="674"/>
    </row>
    <row r="1152" spans="1:48" s="673" customFormat="1" ht="15" customHeight="1">
      <c r="A1152" s="282"/>
      <c r="B1152" s="283"/>
      <c r="C1152" s="296"/>
      <c r="D1152" s="556" t="s">
        <v>3750</v>
      </c>
      <c r="E1152" s="318"/>
      <c r="F1152" s="703"/>
      <c r="G1152" s="703">
        <v>2022</v>
      </c>
      <c r="H1152" s="703"/>
      <c r="I1152" s="507" t="s">
        <v>1295</v>
      </c>
      <c r="J1152" s="704"/>
      <c r="K1152" s="703" t="s">
        <v>5204</v>
      </c>
      <c r="L1152" s="704" t="s">
        <v>1124</v>
      </c>
      <c r="M1152" s="704">
        <v>44645</v>
      </c>
      <c r="N1152" s="704">
        <v>44795</v>
      </c>
      <c r="O1152" s="704"/>
      <c r="P1152" s="704"/>
      <c r="Q1152" s="703"/>
      <c r="R1152" s="703"/>
      <c r="S1152" s="703" t="s">
        <v>1106</v>
      </c>
      <c r="T1152" s="707">
        <v>60</v>
      </c>
      <c r="U1152" s="554"/>
      <c r="V1152" s="703" t="s">
        <v>973</v>
      </c>
      <c r="W1152" s="707">
        <v>400</v>
      </c>
      <c r="X1152" s="554">
        <v>832</v>
      </c>
      <c r="Y1152" s="539">
        <f t="shared" si="51"/>
        <v>332800</v>
      </c>
      <c r="Z1152" s="680">
        <v>0.55000000000000004</v>
      </c>
      <c r="AA1152" s="681">
        <f t="shared" si="52"/>
        <v>183040.00000000003</v>
      </c>
      <c r="AB1152" s="521"/>
      <c r="AC1152" s="683"/>
      <c r="AD1152" s="676"/>
      <c r="AE1152" s="684"/>
      <c r="AF1152" s="695">
        <f t="shared" si="53"/>
        <v>183040.00000000003</v>
      </c>
      <c r="AG1152" s="676" t="s">
        <v>47</v>
      </c>
      <c r="AH1152" s="641"/>
      <c r="AI1152" s="676">
        <v>45</v>
      </c>
      <c r="AJ1152" s="676" t="s">
        <v>5186</v>
      </c>
      <c r="AK1152" s="676" t="s">
        <v>1143</v>
      </c>
      <c r="AL1152" s="696">
        <v>12306</v>
      </c>
      <c r="AM1152" s="676" t="s">
        <v>52</v>
      </c>
      <c r="AN1152" s="676"/>
      <c r="AO1152" s="676"/>
      <c r="AP1152" s="676"/>
      <c r="AQ1152" s="684" t="s">
        <v>37</v>
      </c>
      <c r="AR1152" s="676"/>
      <c r="AS1152" s="523"/>
      <c r="AT1152" s="434"/>
      <c r="AU1152" s="523"/>
      <c r="AV1152" s="674"/>
    </row>
    <row r="1153" spans="1:48" s="673" customFormat="1" ht="15" customHeight="1">
      <c r="A1153" s="282"/>
      <c r="B1153" s="283"/>
      <c r="C1153" s="296" t="s">
        <v>1217</v>
      </c>
      <c r="D1153" s="556" t="s">
        <v>3750</v>
      </c>
      <c r="E1153" s="317"/>
      <c r="F1153" s="703"/>
      <c r="G1153" s="703">
        <v>2022</v>
      </c>
      <c r="H1153" s="703"/>
      <c r="I1153" s="507" t="s">
        <v>1295</v>
      </c>
      <c r="J1153" s="704"/>
      <c r="K1153" s="703" t="s">
        <v>5204</v>
      </c>
      <c r="L1153" s="704" t="s">
        <v>1124</v>
      </c>
      <c r="M1153" s="704">
        <v>44645</v>
      </c>
      <c r="N1153" s="704">
        <v>44813</v>
      </c>
      <c r="O1153" s="704"/>
      <c r="P1153" s="704"/>
      <c r="Q1153" s="703"/>
      <c r="R1153" s="703"/>
      <c r="S1153" s="703" t="s">
        <v>1106</v>
      </c>
      <c r="T1153" s="707">
        <v>60</v>
      </c>
      <c r="U1153" s="554"/>
      <c r="V1153" s="703" t="s">
        <v>986</v>
      </c>
      <c r="W1153" s="707">
        <v>360</v>
      </c>
      <c r="X1153" s="554">
        <v>768</v>
      </c>
      <c r="Y1153" s="539">
        <f t="shared" si="51"/>
        <v>276480</v>
      </c>
      <c r="Z1153" s="680">
        <v>0.53</v>
      </c>
      <c r="AA1153" s="681">
        <f t="shared" si="52"/>
        <v>146534.39999999999</v>
      </c>
      <c r="AB1153" s="521"/>
      <c r="AC1153" s="683"/>
      <c r="AD1153" s="676"/>
      <c r="AE1153" s="684"/>
      <c r="AF1153" s="695">
        <f t="shared" si="53"/>
        <v>146534.39999999999</v>
      </c>
      <c r="AG1153" s="676" t="s">
        <v>47</v>
      </c>
      <c r="AH1153" s="641"/>
      <c r="AI1153" s="676">
        <v>45</v>
      </c>
      <c r="AJ1153" s="676" t="s">
        <v>5186</v>
      </c>
      <c r="AK1153" s="676" t="s">
        <v>1143</v>
      </c>
      <c r="AL1153" s="696">
        <v>12306</v>
      </c>
      <c r="AM1153" s="676" t="s">
        <v>52</v>
      </c>
      <c r="AN1153" s="676"/>
      <c r="AO1153" s="676"/>
      <c r="AP1153" s="676"/>
      <c r="AQ1153" s="684" t="s">
        <v>37</v>
      </c>
      <c r="AR1153" s="676"/>
      <c r="AS1153" s="523"/>
      <c r="AT1153" s="434"/>
      <c r="AU1153" s="523"/>
      <c r="AV1153" s="674"/>
    </row>
    <row r="1154" spans="1:48" s="673" customFormat="1" ht="15" customHeight="1">
      <c r="A1154" s="282"/>
      <c r="B1154" s="283"/>
      <c r="C1154" s="296" t="s">
        <v>1217</v>
      </c>
      <c r="D1154" s="556" t="s">
        <v>3750</v>
      </c>
      <c r="E1154" s="317"/>
      <c r="F1154" s="703"/>
      <c r="G1154" s="703">
        <v>2022</v>
      </c>
      <c r="H1154" s="703"/>
      <c r="I1154" s="507" t="s">
        <v>1295</v>
      </c>
      <c r="J1154" s="704"/>
      <c r="K1154" s="703" t="s">
        <v>5204</v>
      </c>
      <c r="L1154" s="704" t="s">
        <v>1124</v>
      </c>
      <c r="M1154" s="704">
        <v>44645</v>
      </c>
      <c r="N1154" s="704">
        <v>44823</v>
      </c>
      <c r="O1154" s="704"/>
      <c r="P1154" s="704"/>
      <c r="Q1154" s="703"/>
      <c r="R1154" s="703"/>
      <c r="S1154" s="703" t="s">
        <v>1106</v>
      </c>
      <c r="T1154" s="707">
        <v>60</v>
      </c>
      <c r="U1154" s="554"/>
      <c r="V1154" s="703" t="s">
        <v>973</v>
      </c>
      <c r="W1154" s="707">
        <v>400</v>
      </c>
      <c r="X1154" s="554">
        <v>832</v>
      </c>
      <c r="Y1154" s="539">
        <f t="shared" si="51"/>
        <v>332800</v>
      </c>
      <c r="Z1154" s="680">
        <v>0.55000000000000004</v>
      </c>
      <c r="AA1154" s="681">
        <f t="shared" si="52"/>
        <v>183040.00000000003</v>
      </c>
      <c r="AB1154" s="521"/>
      <c r="AC1154" s="683"/>
      <c r="AD1154" s="676"/>
      <c r="AE1154" s="684"/>
      <c r="AF1154" s="695">
        <f t="shared" si="53"/>
        <v>183040.00000000003</v>
      </c>
      <c r="AG1154" s="676" t="s">
        <v>47</v>
      </c>
      <c r="AH1154" s="641"/>
      <c r="AI1154" s="676">
        <v>45</v>
      </c>
      <c r="AJ1154" s="676" t="s">
        <v>5186</v>
      </c>
      <c r="AK1154" s="676" t="s">
        <v>1143</v>
      </c>
      <c r="AL1154" s="696">
        <v>12306</v>
      </c>
      <c r="AM1154" s="676" t="s">
        <v>52</v>
      </c>
      <c r="AN1154" s="676"/>
      <c r="AO1154" s="676"/>
      <c r="AP1154" s="676"/>
      <c r="AQ1154" s="684" t="s">
        <v>37</v>
      </c>
      <c r="AR1154" s="676"/>
      <c r="AS1154" s="523"/>
      <c r="AT1154" s="434"/>
      <c r="AU1154" s="523"/>
      <c r="AV1154" s="674"/>
    </row>
    <row r="1155" spans="1:48" s="673" customFormat="1" ht="15" customHeight="1">
      <c r="A1155" s="282"/>
      <c r="B1155" s="283"/>
      <c r="C1155" s="296" t="s">
        <v>1217</v>
      </c>
      <c r="D1155" s="556" t="s">
        <v>3750</v>
      </c>
      <c r="E1155" s="317"/>
      <c r="F1155" s="703"/>
      <c r="G1155" s="703">
        <v>2022</v>
      </c>
      <c r="H1155" s="507"/>
      <c r="I1155" s="507" t="s">
        <v>1295</v>
      </c>
      <c r="J1155" s="704"/>
      <c r="K1155" s="703" t="s">
        <v>1136</v>
      </c>
      <c r="L1155" s="704" t="s">
        <v>1124</v>
      </c>
      <c r="M1155" s="704">
        <v>44645</v>
      </c>
      <c r="N1155" s="704">
        <v>44755</v>
      </c>
      <c r="O1155" s="704"/>
      <c r="P1155" s="704"/>
      <c r="Q1155" s="703"/>
      <c r="R1155" s="703"/>
      <c r="S1155" s="703" t="s">
        <v>1106</v>
      </c>
      <c r="T1155" s="707">
        <v>60</v>
      </c>
      <c r="U1155" s="554"/>
      <c r="V1155" s="703" t="s">
        <v>973</v>
      </c>
      <c r="W1155" s="707">
        <v>400</v>
      </c>
      <c r="X1155" s="554">
        <v>832</v>
      </c>
      <c r="Y1155" s="539">
        <f t="shared" si="51"/>
        <v>332800</v>
      </c>
      <c r="Z1155" s="680">
        <v>0.55000000000000004</v>
      </c>
      <c r="AA1155" s="681">
        <f t="shared" si="52"/>
        <v>183040.00000000003</v>
      </c>
      <c r="AB1155" s="682"/>
      <c r="AC1155" s="683"/>
      <c r="AD1155" s="692"/>
      <c r="AE1155" s="684"/>
      <c r="AF1155" s="695">
        <f t="shared" si="53"/>
        <v>183040.00000000003</v>
      </c>
      <c r="AG1155" s="676" t="s">
        <v>47</v>
      </c>
      <c r="AH1155" s="676"/>
      <c r="AI1155" s="676">
        <v>45</v>
      </c>
      <c r="AJ1155" s="676" t="s">
        <v>1137</v>
      </c>
      <c r="AK1155" s="676" t="s">
        <v>1138</v>
      </c>
      <c r="AL1155" s="696">
        <v>85215</v>
      </c>
      <c r="AM1155" s="676" t="s">
        <v>52</v>
      </c>
      <c r="AN1155" s="676"/>
      <c r="AO1155" s="676"/>
      <c r="AP1155" s="684"/>
      <c r="AQ1155" s="684" t="s">
        <v>37</v>
      </c>
      <c r="AR1155" s="676"/>
      <c r="AS1155" s="674"/>
      <c r="AT1155" s="285"/>
      <c r="AU1155" s="630"/>
      <c r="AV1155" s="674"/>
    </row>
    <row r="1156" spans="1:48" s="673" customFormat="1" ht="15" customHeight="1">
      <c r="A1156" s="282"/>
      <c r="B1156" s="283"/>
      <c r="C1156" s="296" t="s">
        <v>1217</v>
      </c>
      <c r="D1156" s="556" t="s">
        <v>3750</v>
      </c>
      <c r="E1156" s="317"/>
      <c r="F1156" s="703"/>
      <c r="G1156" s="703">
        <v>2022</v>
      </c>
      <c r="H1156" s="703"/>
      <c r="I1156" s="507" t="s">
        <v>1295</v>
      </c>
      <c r="J1156" s="704"/>
      <c r="K1156" s="703" t="s">
        <v>1136</v>
      </c>
      <c r="L1156" s="704" t="s">
        <v>1124</v>
      </c>
      <c r="M1156" s="704">
        <v>44645</v>
      </c>
      <c r="N1156" s="704">
        <v>44785</v>
      </c>
      <c r="O1156" s="704"/>
      <c r="P1156" s="704"/>
      <c r="Q1156" s="703"/>
      <c r="R1156" s="703"/>
      <c r="S1156" s="703" t="s">
        <v>1106</v>
      </c>
      <c r="T1156" s="707">
        <v>60</v>
      </c>
      <c r="U1156" s="554"/>
      <c r="V1156" s="703" t="s">
        <v>986</v>
      </c>
      <c r="W1156" s="707">
        <v>360</v>
      </c>
      <c r="X1156" s="554">
        <v>768</v>
      </c>
      <c r="Y1156" s="539">
        <f t="shared" ref="Y1156:Y1219" si="54">W1156*X1156</f>
        <v>276480</v>
      </c>
      <c r="Z1156" s="680">
        <v>0.53</v>
      </c>
      <c r="AA1156" s="681">
        <f t="shared" ref="AA1156:AA1219" si="55">Y1156*Z1156</f>
        <v>146534.39999999999</v>
      </c>
      <c r="AB1156" s="521"/>
      <c r="AC1156" s="683"/>
      <c r="AD1156" s="676"/>
      <c r="AE1156" s="684"/>
      <c r="AF1156" s="695">
        <f t="shared" ref="AF1156:AF1219" si="56">AA1156+AD1156+AE1156</f>
        <v>146534.39999999999</v>
      </c>
      <c r="AG1156" s="676" t="s">
        <v>47</v>
      </c>
      <c r="AH1156" s="641"/>
      <c r="AI1156" s="676">
        <v>45</v>
      </c>
      <c r="AJ1156" s="676" t="s">
        <v>1137</v>
      </c>
      <c r="AK1156" s="676" t="s">
        <v>1138</v>
      </c>
      <c r="AL1156" s="696">
        <v>85215</v>
      </c>
      <c r="AM1156" s="676" t="s">
        <v>52</v>
      </c>
      <c r="AN1156" s="676"/>
      <c r="AO1156" s="676"/>
      <c r="AP1156" s="676"/>
      <c r="AQ1156" s="684" t="s">
        <v>37</v>
      </c>
      <c r="AR1156" s="676"/>
      <c r="AS1156" s="523"/>
      <c r="AT1156" s="434"/>
      <c r="AU1156" s="523"/>
      <c r="AV1156" s="674"/>
    </row>
    <row r="1157" spans="1:48" s="673" customFormat="1" ht="15" customHeight="1">
      <c r="A1157" s="282"/>
      <c r="B1157" s="283"/>
      <c r="C1157" s="296" t="s">
        <v>1217</v>
      </c>
      <c r="D1157" s="556" t="s">
        <v>3750</v>
      </c>
      <c r="E1157" s="317"/>
      <c r="F1157" s="703"/>
      <c r="G1157" s="703">
        <v>2022</v>
      </c>
      <c r="H1157" s="507"/>
      <c r="I1157" s="507" t="s">
        <v>1295</v>
      </c>
      <c r="J1157" s="704"/>
      <c r="K1157" s="703" t="s">
        <v>1136</v>
      </c>
      <c r="L1157" s="704" t="s">
        <v>1124</v>
      </c>
      <c r="M1157" s="704">
        <v>44645</v>
      </c>
      <c r="N1157" s="704">
        <v>44813</v>
      </c>
      <c r="O1157" s="704"/>
      <c r="P1157" s="704"/>
      <c r="Q1157" s="703"/>
      <c r="R1157" s="703"/>
      <c r="S1157" s="703" t="s">
        <v>1106</v>
      </c>
      <c r="T1157" s="707">
        <v>60</v>
      </c>
      <c r="U1157" s="554"/>
      <c r="V1157" s="703" t="s">
        <v>973</v>
      </c>
      <c r="W1157" s="707">
        <v>400</v>
      </c>
      <c r="X1157" s="554">
        <v>832</v>
      </c>
      <c r="Y1157" s="539">
        <f t="shared" si="54"/>
        <v>332800</v>
      </c>
      <c r="Z1157" s="680">
        <v>0.55000000000000004</v>
      </c>
      <c r="AA1157" s="681">
        <f t="shared" si="55"/>
        <v>183040.00000000003</v>
      </c>
      <c r="AB1157" s="682"/>
      <c r="AC1157" s="683"/>
      <c r="AD1157" s="692"/>
      <c r="AE1157" s="684"/>
      <c r="AF1157" s="695">
        <f t="shared" si="56"/>
        <v>183040.00000000003</v>
      </c>
      <c r="AG1157" s="676" t="s">
        <v>47</v>
      </c>
      <c r="AH1157" s="676"/>
      <c r="AI1157" s="676">
        <v>45</v>
      </c>
      <c r="AJ1157" s="676" t="s">
        <v>1137</v>
      </c>
      <c r="AK1157" s="676" t="s">
        <v>1138</v>
      </c>
      <c r="AL1157" s="696">
        <v>85215</v>
      </c>
      <c r="AM1157" s="676" t="s">
        <v>52</v>
      </c>
      <c r="AN1157" s="676"/>
      <c r="AO1157" s="676"/>
      <c r="AP1157" s="684"/>
      <c r="AQ1157" s="684" t="s">
        <v>37</v>
      </c>
      <c r="AR1157" s="676"/>
      <c r="AS1157" s="674"/>
      <c r="AT1157" s="285"/>
      <c r="AU1157" s="630"/>
      <c r="AV1157" s="674"/>
    </row>
    <row r="1158" spans="1:48" s="673" customFormat="1" ht="15" customHeight="1">
      <c r="A1158" s="282"/>
      <c r="B1158" s="283"/>
      <c r="C1158" s="296" t="s">
        <v>1217</v>
      </c>
      <c r="D1158" s="556" t="s">
        <v>3750</v>
      </c>
      <c r="E1158" s="317"/>
      <c r="F1158" s="703"/>
      <c r="G1158" s="703">
        <v>2022</v>
      </c>
      <c r="H1158" s="703"/>
      <c r="I1158" s="507" t="s">
        <v>1295</v>
      </c>
      <c r="J1158" s="704"/>
      <c r="K1158" s="703" t="s">
        <v>1139</v>
      </c>
      <c r="L1158" s="704" t="s">
        <v>1124</v>
      </c>
      <c r="M1158" s="704">
        <v>44645</v>
      </c>
      <c r="N1158" s="704">
        <v>44755</v>
      </c>
      <c r="O1158" s="704"/>
      <c r="P1158" s="704"/>
      <c r="Q1158" s="703"/>
      <c r="R1158" s="703"/>
      <c r="S1158" s="703" t="s">
        <v>1106</v>
      </c>
      <c r="T1158" s="707">
        <v>60</v>
      </c>
      <c r="U1158" s="554"/>
      <c r="V1158" s="703" t="s">
        <v>986</v>
      </c>
      <c r="W1158" s="707">
        <v>360</v>
      </c>
      <c r="X1158" s="554">
        <v>768</v>
      </c>
      <c r="Y1158" s="539">
        <f t="shared" si="54"/>
        <v>276480</v>
      </c>
      <c r="Z1158" s="680">
        <v>0.53</v>
      </c>
      <c r="AA1158" s="681">
        <f t="shared" si="55"/>
        <v>146534.39999999999</v>
      </c>
      <c r="AB1158" s="521"/>
      <c r="AC1158" s="683"/>
      <c r="AD1158" s="676"/>
      <c r="AE1158" s="684"/>
      <c r="AF1158" s="695">
        <f t="shared" si="56"/>
        <v>146534.39999999999</v>
      </c>
      <c r="AG1158" s="676" t="s">
        <v>47</v>
      </c>
      <c r="AH1158" s="641"/>
      <c r="AI1158" s="676">
        <v>45</v>
      </c>
      <c r="AJ1158" s="676" t="s">
        <v>1140</v>
      </c>
      <c r="AK1158" s="676" t="s">
        <v>1088</v>
      </c>
      <c r="AL1158" s="696">
        <v>33069</v>
      </c>
      <c r="AM1158" s="676" t="s">
        <v>52</v>
      </c>
      <c r="AN1158" s="676"/>
      <c r="AO1158" s="676"/>
      <c r="AP1158" s="676"/>
      <c r="AQ1158" s="684" t="s">
        <v>37</v>
      </c>
      <c r="AR1158" s="676"/>
      <c r="AS1158" s="523"/>
      <c r="AT1158" s="434"/>
      <c r="AU1158" s="523"/>
      <c r="AV1158" s="674"/>
    </row>
    <row r="1159" spans="1:48" s="673" customFormat="1" ht="15" customHeight="1">
      <c r="A1159" s="282"/>
      <c r="B1159" s="283"/>
      <c r="C1159" s="296" t="s">
        <v>1217</v>
      </c>
      <c r="D1159" s="556" t="s">
        <v>3750</v>
      </c>
      <c r="E1159" s="317"/>
      <c r="F1159" s="703"/>
      <c r="G1159" s="703">
        <v>2022</v>
      </c>
      <c r="H1159" s="507"/>
      <c r="I1159" s="507" t="s">
        <v>1295</v>
      </c>
      <c r="J1159" s="704"/>
      <c r="K1159" s="703" t="s">
        <v>1139</v>
      </c>
      <c r="L1159" s="704" t="s">
        <v>1124</v>
      </c>
      <c r="M1159" s="704">
        <v>44645</v>
      </c>
      <c r="N1159" s="704">
        <v>44790</v>
      </c>
      <c r="O1159" s="704"/>
      <c r="P1159" s="704"/>
      <c r="Q1159" s="703"/>
      <c r="R1159" s="703"/>
      <c r="S1159" s="703" t="s">
        <v>1106</v>
      </c>
      <c r="T1159" s="707">
        <v>60</v>
      </c>
      <c r="U1159" s="554"/>
      <c r="V1159" s="703" t="s">
        <v>973</v>
      </c>
      <c r="W1159" s="707">
        <v>400</v>
      </c>
      <c r="X1159" s="554">
        <v>832</v>
      </c>
      <c r="Y1159" s="539">
        <f t="shared" si="54"/>
        <v>332800</v>
      </c>
      <c r="Z1159" s="680">
        <v>0.55000000000000004</v>
      </c>
      <c r="AA1159" s="681">
        <f t="shared" si="55"/>
        <v>183040.00000000003</v>
      </c>
      <c r="AB1159" s="682"/>
      <c r="AC1159" s="683"/>
      <c r="AD1159" s="692"/>
      <c r="AE1159" s="684"/>
      <c r="AF1159" s="695">
        <f t="shared" si="56"/>
        <v>183040.00000000003</v>
      </c>
      <c r="AG1159" s="676" t="s">
        <v>47</v>
      </c>
      <c r="AH1159" s="676"/>
      <c r="AI1159" s="676">
        <v>45</v>
      </c>
      <c r="AJ1159" s="676" t="s">
        <v>1140</v>
      </c>
      <c r="AK1159" s="676" t="s">
        <v>1088</v>
      </c>
      <c r="AL1159" s="696">
        <v>33069</v>
      </c>
      <c r="AM1159" s="676" t="s">
        <v>52</v>
      </c>
      <c r="AN1159" s="676"/>
      <c r="AO1159" s="676"/>
      <c r="AP1159" s="684"/>
      <c r="AQ1159" s="684" t="s">
        <v>37</v>
      </c>
      <c r="AR1159" s="676"/>
      <c r="AS1159" s="674"/>
      <c r="AT1159" s="285"/>
      <c r="AU1159" s="630"/>
      <c r="AV1159" s="674"/>
    </row>
    <row r="1160" spans="1:48" s="673" customFormat="1" ht="15" customHeight="1">
      <c r="A1160" s="282"/>
      <c r="B1160" s="283"/>
      <c r="C1160" s="296" t="s">
        <v>1217</v>
      </c>
      <c r="D1160" s="556" t="s">
        <v>3750</v>
      </c>
      <c r="E1160" s="317"/>
      <c r="F1160" s="703"/>
      <c r="G1160" s="703">
        <v>2022</v>
      </c>
      <c r="H1160" s="703"/>
      <c r="I1160" s="507" t="s">
        <v>1295</v>
      </c>
      <c r="J1160" s="704"/>
      <c r="K1160" s="703" t="s">
        <v>1139</v>
      </c>
      <c r="L1160" s="704" t="s">
        <v>1124</v>
      </c>
      <c r="M1160" s="704">
        <v>44645</v>
      </c>
      <c r="N1160" s="704">
        <v>44818</v>
      </c>
      <c r="O1160" s="704"/>
      <c r="P1160" s="704"/>
      <c r="Q1160" s="703"/>
      <c r="R1160" s="703"/>
      <c r="S1160" s="703" t="s">
        <v>1106</v>
      </c>
      <c r="T1160" s="707">
        <v>60</v>
      </c>
      <c r="U1160" s="554"/>
      <c r="V1160" s="703" t="s">
        <v>986</v>
      </c>
      <c r="W1160" s="707">
        <v>360</v>
      </c>
      <c r="X1160" s="554">
        <v>768</v>
      </c>
      <c r="Y1160" s="539">
        <f t="shared" si="54"/>
        <v>276480</v>
      </c>
      <c r="Z1160" s="680">
        <v>0.53</v>
      </c>
      <c r="AA1160" s="681">
        <f t="shared" si="55"/>
        <v>146534.39999999999</v>
      </c>
      <c r="AB1160" s="521"/>
      <c r="AC1160" s="683"/>
      <c r="AD1160" s="676"/>
      <c r="AE1160" s="684"/>
      <c r="AF1160" s="695">
        <f t="shared" si="56"/>
        <v>146534.39999999999</v>
      </c>
      <c r="AG1160" s="676" t="s">
        <v>47</v>
      </c>
      <c r="AH1160" s="641"/>
      <c r="AI1160" s="676">
        <v>45</v>
      </c>
      <c r="AJ1160" s="676" t="s">
        <v>1140</v>
      </c>
      <c r="AK1160" s="676" t="s">
        <v>1088</v>
      </c>
      <c r="AL1160" s="696">
        <v>33069</v>
      </c>
      <c r="AM1160" s="676" t="s">
        <v>52</v>
      </c>
      <c r="AN1160" s="676"/>
      <c r="AO1160" s="676"/>
      <c r="AP1160" s="676"/>
      <c r="AQ1160" s="684" t="s">
        <v>37</v>
      </c>
      <c r="AR1160" s="676"/>
      <c r="AS1160" s="523"/>
      <c r="AT1160" s="434"/>
      <c r="AU1160" s="523"/>
      <c r="AV1160" s="674"/>
    </row>
    <row r="1161" spans="1:48" s="673" customFormat="1" ht="15" customHeight="1">
      <c r="A1161" s="282"/>
      <c r="B1161" s="283"/>
      <c r="C1161" s="296" t="s">
        <v>1217</v>
      </c>
      <c r="D1161" s="556" t="s">
        <v>3750</v>
      </c>
      <c r="E1161" s="317"/>
      <c r="F1161" s="703"/>
      <c r="G1161" s="703">
        <v>2022</v>
      </c>
      <c r="H1161" s="703"/>
      <c r="I1161" s="507" t="s">
        <v>1295</v>
      </c>
      <c r="J1161" s="704"/>
      <c r="K1161" s="703" t="s">
        <v>5205</v>
      </c>
      <c r="L1161" s="704" t="s">
        <v>1124</v>
      </c>
      <c r="M1161" s="704">
        <v>44645</v>
      </c>
      <c r="N1161" s="704">
        <v>44755</v>
      </c>
      <c r="O1161" s="704"/>
      <c r="P1161" s="704"/>
      <c r="Q1161" s="703"/>
      <c r="R1161" s="703"/>
      <c r="S1161" s="703" t="s">
        <v>1106</v>
      </c>
      <c r="T1161" s="707">
        <v>60</v>
      </c>
      <c r="U1161" s="554"/>
      <c r="V1161" s="703" t="s">
        <v>986</v>
      </c>
      <c r="W1161" s="707">
        <v>360</v>
      </c>
      <c r="X1161" s="554">
        <v>768</v>
      </c>
      <c r="Y1161" s="539">
        <f t="shared" si="54"/>
        <v>276480</v>
      </c>
      <c r="Z1161" s="680">
        <v>0.53</v>
      </c>
      <c r="AA1161" s="681">
        <f t="shared" si="55"/>
        <v>146534.39999999999</v>
      </c>
      <c r="AB1161" s="521"/>
      <c r="AC1161" s="683"/>
      <c r="AD1161" s="676"/>
      <c r="AE1161" s="684"/>
      <c r="AF1161" s="695">
        <f t="shared" si="56"/>
        <v>146534.39999999999</v>
      </c>
      <c r="AG1161" s="676" t="s">
        <v>47</v>
      </c>
      <c r="AH1161" s="641"/>
      <c r="AI1161" s="676">
        <v>45</v>
      </c>
      <c r="AJ1161" s="676" t="s">
        <v>4098</v>
      </c>
      <c r="AK1161" s="676" t="s">
        <v>1100</v>
      </c>
      <c r="AL1161" s="696">
        <v>1583</v>
      </c>
      <c r="AM1161" s="676" t="s">
        <v>52</v>
      </c>
      <c r="AN1161" s="676"/>
      <c r="AO1161" s="676"/>
      <c r="AP1161" s="676"/>
      <c r="AQ1161" s="684" t="s">
        <v>37</v>
      </c>
      <c r="AR1161" s="676"/>
      <c r="AS1161" s="523"/>
      <c r="AT1161" s="434"/>
      <c r="AU1161" s="523"/>
      <c r="AV1161" s="674"/>
    </row>
    <row r="1162" spans="1:48" s="673" customFormat="1" ht="15" customHeight="1">
      <c r="A1162" s="282"/>
      <c r="B1162" s="283"/>
      <c r="C1162" s="296" t="s">
        <v>1217</v>
      </c>
      <c r="D1162" s="556" t="s">
        <v>3750</v>
      </c>
      <c r="E1162" s="317"/>
      <c r="F1162" s="703"/>
      <c r="G1162" s="703">
        <v>2022</v>
      </c>
      <c r="H1162" s="507"/>
      <c r="I1162" s="507" t="s">
        <v>1295</v>
      </c>
      <c r="J1162" s="704"/>
      <c r="K1162" s="703" t="s">
        <v>5205</v>
      </c>
      <c r="L1162" s="704" t="s">
        <v>1124</v>
      </c>
      <c r="M1162" s="704">
        <v>44645</v>
      </c>
      <c r="N1162" s="704">
        <v>44764</v>
      </c>
      <c r="O1162" s="704"/>
      <c r="P1162" s="704"/>
      <c r="Q1162" s="703"/>
      <c r="R1162" s="703"/>
      <c r="S1162" s="703" t="s">
        <v>1106</v>
      </c>
      <c r="T1162" s="707">
        <v>60</v>
      </c>
      <c r="U1162" s="554"/>
      <c r="V1162" s="703" t="s">
        <v>1018</v>
      </c>
      <c r="W1162" s="707">
        <v>360</v>
      </c>
      <c r="X1162" s="554">
        <v>728</v>
      </c>
      <c r="Y1162" s="539">
        <f t="shared" si="54"/>
        <v>262080</v>
      </c>
      <c r="Z1162" s="680">
        <v>0.8</v>
      </c>
      <c r="AA1162" s="681">
        <f t="shared" si="55"/>
        <v>209664</v>
      </c>
      <c r="AB1162" s="682"/>
      <c r="AC1162" s="683"/>
      <c r="AD1162" s="692"/>
      <c r="AE1162" s="684"/>
      <c r="AF1162" s="695">
        <f t="shared" si="56"/>
        <v>209664</v>
      </c>
      <c r="AG1162" s="676" t="s">
        <v>47</v>
      </c>
      <c r="AH1162" s="676"/>
      <c r="AI1162" s="676">
        <v>45</v>
      </c>
      <c r="AJ1162" s="676" t="s">
        <v>4098</v>
      </c>
      <c r="AK1162" s="676" t="s">
        <v>1100</v>
      </c>
      <c r="AL1162" s="696">
        <v>1583</v>
      </c>
      <c r="AM1162" s="676" t="s">
        <v>52</v>
      </c>
      <c r="AN1162" s="676"/>
      <c r="AO1162" s="676"/>
      <c r="AP1162" s="684"/>
      <c r="AQ1162" s="684" t="s">
        <v>37</v>
      </c>
      <c r="AR1162" s="676"/>
      <c r="AS1162" s="674"/>
      <c r="AT1162" s="285"/>
      <c r="AU1162" s="630"/>
      <c r="AV1162" s="674"/>
    </row>
    <row r="1163" spans="1:48" s="673" customFormat="1" ht="15" customHeight="1">
      <c r="A1163" s="282"/>
      <c r="B1163" s="283"/>
      <c r="C1163" s="296" t="s">
        <v>1217</v>
      </c>
      <c r="D1163" s="556" t="s">
        <v>3750</v>
      </c>
      <c r="E1163" s="317"/>
      <c r="F1163" s="703"/>
      <c r="G1163" s="703">
        <v>2022</v>
      </c>
      <c r="H1163" s="507"/>
      <c r="I1163" s="507" t="s">
        <v>1295</v>
      </c>
      <c r="J1163" s="704"/>
      <c r="K1163" s="703" t="s">
        <v>5205</v>
      </c>
      <c r="L1163" s="704" t="s">
        <v>1124</v>
      </c>
      <c r="M1163" s="704">
        <v>44645</v>
      </c>
      <c r="N1163" s="704">
        <v>44783</v>
      </c>
      <c r="O1163" s="704"/>
      <c r="P1163" s="704"/>
      <c r="Q1163" s="703"/>
      <c r="R1163" s="703"/>
      <c r="S1163" s="703" t="s">
        <v>1106</v>
      </c>
      <c r="T1163" s="707">
        <v>60</v>
      </c>
      <c r="U1163" s="554"/>
      <c r="V1163" s="703" t="s">
        <v>973</v>
      </c>
      <c r="W1163" s="707">
        <v>400</v>
      </c>
      <c r="X1163" s="554">
        <v>832</v>
      </c>
      <c r="Y1163" s="539">
        <f t="shared" si="54"/>
        <v>332800</v>
      </c>
      <c r="Z1163" s="680">
        <v>0.55000000000000004</v>
      </c>
      <c r="AA1163" s="681">
        <f t="shared" si="55"/>
        <v>183040.00000000003</v>
      </c>
      <c r="AB1163" s="682"/>
      <c r="AC1163" s="683"/>
      <c r="AD1163" s="692"/>
      <c r="AE1163" s="684"/>
      <c r="AF1163" s="695">
        <f t="shared" si="56"/>
        <v>183040.00000000003</v>
      </c>
      <c r="AG1163" s="676" t="s">
        <v>47</v>
      </c>
      <c r="AH1163" s="676"/>
      <c r="AI1163" s="676">
        <v>45</v>
      </c>
      <c r="AJ1163" s="676" t="s">
        <v>4098</v>
      </c>
      <c r="AK1163" s="676" t="s">
        <v>1100</v>
      </c>
      <c r="AL1163" s="696">
        <v>1583</v>
      </c>
      <c r="AM1163" s="676" t="s">
        <v>52</v>
      </c>
      <c r="AN1163" s="676"/>
      <c r="AO1163" s="676"/>
      <c r="AP1163" s="684"/>
      <c r="AQ1163" s="684" t="s">
        <v>37</v>
      </c>
      <c r="AR1163" s="676"/>
      <c r="AS1163" s="674"/>
      <c r="AT1163" s="285"/>
      <c r="AU1163" s="630"/>
      <c r="AV1163" s="674"/>
    </row>
    <row r="1164" spans="1:48" s="673" customFormat="1" ht="15" customHeight="1">
      <c r="A1164" s="282"/>
      <c r="B1164" s="283"/>
      <c r="C1164" s="296" t="s">
        <v>1217</v>
      </c>
      <c r="D1164" s="556" t="s">
        <v>3750</v>
      </c>
      <c r="E1164" s="317"/>
      <c r="F1164" s="703"/>
      <c r="G1164" s="703">
        <v>2022</v>
      </c>
      <c r="H1164" s="703"/>
      <c r="I1164" s="507" t="s">
        <v>1295</v>
      </c>
      <c r="J1164" s="704"/>
      <c r="K1164" s="703" t="s">
        <v>5205</v>
      </c>
      <c r="L1164" s="704" t="s">
        <v>1124</v>
      </c>
      <c r="M1164" s="704">
        <v>44645</v>
      </c>
      <c r="N1164" s="704">
        <v>44818</v>
      </c>
      <c r="O1164" s="704"/>
      <c r="P1164" s="704"/>
      <c r="Q1164" s="703"/>
      <c r="R1164" s="703"/>
      <c r="S1164" s="703" t="s">
        <v>1106</v>
      </c>
      <c r="T1164" s="707">
        <v>60</v>
      </c>
      <c r="U1164" s="554"/>
      <c r="V1164" s="703" t="s">
        <v>986</v>
      </c>
      <c r="W1164" s="707">
        <v>360</v>
      </c>
      <c r="X1164" s="554">
        <v>768</v>
      </c>
      <c r="Y1164" s="539">
        <f t="shared" si="54"/>
        <v>276480</v>
      </c>
      <c r="Z1164" s="680">
        <v>0.53</v>
      </c>
      <c r="AA1164" s="681">
        <f t="shared" si="55"/>
        <v>146534.39999999999</v>
      </c>
      <c r="AB1164" s="521"/>
      <c r="AC1164" s="683"/>
      <c r="AD1164" s="676"/>
      <c r="AE1164" s="684"/>
      <c r="AF1164" s="695">
        <f t="shared" si="56"/>
        <v>146534.39999999999</v>
      </c>
      <c r="AG1164" s="676" t="s">
        <v>47</v>
      </c>
      <c r="AH1164" s="641"/>
      <c r="AI1164" s="676">
        <v>45</v>
      </c>
      <c r="AJ1164" s="676" t="s">
        <v>4098</v>
      </c>
      <c r="AK1164" s="676" t="s">
        <v>1100</v>
      </c>
      <c r="AL1164" s="696">
        <v>1583</v>
      </c>
      <c r="AM1164" s="676" t="s">
        <v>52</v>
      </c>
      <c r="AN1164" s="676"/>
      <c r="AO1164" s="676"/>
      <c r="AP1164" s="676"/>
      <c r="AQ1164" s="684" t="s">
        <v>37</v>
      </c>
      <c r="AR1164" s="676"/>
      <c r="AS1164" s="523"/>
      <c r="AT1164" s="434"/>
      <c r="AU1164" s="523"/>
      <c r="AV1164" s="674"/>
    </row>
    <row r="1165" spans="1:48" s="673" customFormat="1" ht="15" customHeight="1">
      <c r="A1165" s="282"/>
      <c r="B1165" s="283"/>
      <c r="C1165" s="296" t="s">
        <v>1217</v>
      </c>
      <c r="D1165" s="556" t="s">
        <v>3750</v>
      </c>
      <c r="E1165" s="317"/>
      <c r="F1165" s="703"/>
      <c r="G1165" s="703">
        <v>2022</v>
      </c>
      <c r="H1165" s="703"/>
      <c r="I1165" s="507" t="s">
        <v>1295</v>
      </c>
      <c r="J1165" s="704"/>
      <c r="K1165" s="703" t="s">
        <v>1141</v>
      </c>
      <c r="L1165" s="704" t="s">
        <v>1124</v>
      </c>
      <c r="M1165" s="704">
        <v>44645</v>
      </c>
      <c r="N1165" s="704">
        <v>44755</v>
      </c>
      <c r="O1165" s="704"/>
      <c r="P1165" s="704"/>
      <c r="Q1165" s="703"/>
      <c r="R1165" s="703"/>
      <c r="S1165" s="703" t="s">
        <v>1106</v>
      </c>
      <c r="T1165" s="707">
        <v>60</v>
      </c>
      <c r="U1165" s="554"/>
      <c r="V1165" s="703" t="s">
        <v>973</v>
      </c>
      <c r="W1165" s="707">
        <v>400</v>
      </c>
      <c r="X1165" s="554">
        <v>832</v>
      </c>
      <c r="Y1165" s="539">
        <f t="shared" si="54"/>
        <v>332800</v>
      </c>
      <c r="Z1165" s="680">
        <v>0.55000000000000004</v>
      </c>
      <c r="AA1165" s="681">
        <f t="shared" si="55"/>
        <v>183040.00000000003</v>
      </c>
      <c r="AB1165" s="521"/>
      <c r="AC1165" s="683"/>
      <c r="AD1165" s="676"/>
      <c r="AE1165" s="684"/>
      <c r="AF1165" s="695">
        <f t="shared" si="56"/>
        <v>183040.00000000003</v>
      </c>
      <c r="AG1165" s="676" t="s">
        <v>47</v>
      </c>
      <c r="AH1165" s="641"/>
      <c r="AI1165" s="676">
        <v>45</v>
      </c>
      <c r="AJ1165" s="676" t="s">
        <v>1142</v>
      </c>
      <c r="AK1165" s="676" t="s">
        <v>1143</v>
      </c>
      <c r="AL1165" s="696">
        <v>11416</v>
      </c>
      <c r="AM1165" s="676" t="s">
        <v>52</v>
      </c>
      <c r="AN1165" s="676"/>
      <c r="AO1165" s="676"/>
      <c r="AP1165" s="676"/>
      <c r="AQ1165" s="684" t="s">
        <v>37</v>
      </c>
      <c r="AR1165" s="676"/>
      <c r="AS1165" s="523"/>
      <c r="AT1165" s="434"/>
      <c r="AU1165" s="523"/>
      <c r="AV1165" s="674"/>
    </row>
    <row r="1166" spans="1:48" s="673" customFormat="1" ht="15" customHeight="1">
      <c r="A1166" s="282"/>
      <c r="B1166" s="283"/>
      <c r="C1166" s="296" t="s">
        <v>1217</v>
      </c>
      <c r="D1166" s="556" t="s">
        <v>3750</v>
      </c>
      <c r="E1166" s="317"/>
      <c r="F1166" s="703"/>
      <c r="G1166" s="703">
        <v>2022</v>
      </c>
      <c r="H1166" s="703"/>
      <c r="I1166" s="507" t="s">
        <v>1295</v>
      </c>
      <c r="J1166" s="704"/>
      <c r="K1166" s="703" t="s">
        <v>1141</v>
      </c>
      <c r="L1166" s="704" t="s">
        <v>1124</v>
      </c>
      <c r="M1166" s="704">
        <v>44645</v>
      </c>
      <c r="N1166" s="704">
        <v>44785</v>
      </c>
      <c r="O1166" s="704"/>
      <c r="P1166" s="704"/>
      <c r="Q1166" s="703"/>
      <c r="R1166" s="703"/>
      <c r="S1166" s="703" t="s">
        <v>1106</v>
      </c>
      <c r="T1166" s="707">
        <v>60</v>
      </c>
      <c r="U1166" s="554"/>
      <c r="V1166" s="703" t="s">
        <v>986</v>
      </c>
      <c r="W1166" s="707">
        <v>360</v>
      </c>
      <c r="X1166" s="554">
        <v>768</v>
      </c>
      <c r="Y1166" s="539">
        <f t="shared" si="54"/>
        <v>276480</v>
      </c>
      <c r="Z1166" s="680">
        <v>0.53</v>
      </c>
      <c r="AA1166" s="681">
        <f t="shared" si="55"/>
        <v>146534.39999999999</v>
      </c>
      <c r="AB1166" s="521"/>
      <c r="AC1166" s="683"/>
      <c r="AD1166" s="676"/>
      <c r="AE1166" s="684"/>
      <c r="AF1166" s="695">
        <f t="shared" si="56"/>
        <v>146534.39999999999</v>
      </c>
      <c r="AG1166" s="676" t="s">
        <v>47</v>
      </c>
      <c r="AH1166" s="641"/>
      <c r="AI1166" s="676">
        <v>45</v>
      </c>
      <c r="AJ1166" s="676" t="s">
        <v>1142</v>
      </c>
      <c r="AK1166" s="676" t="s">
        <v>1143</v>
      </c>
      <c r="AL1166" s="696">
        <v>11416</v>
      </c>
      <c r="AM1166" s="676" t="s">
        <v>52</v>
      </c>
      <c r="AN1166" s="676"/>
      <c r="AO1166" s="676"/>
      <c r="AP1166" s="676"/>
      <c r="AQ1166" s="684" t="s">
        <v>37</v>
      </c>
      <c r="AR1166" s="676"/>
      <c r="AS1166" s="523"/>
      <c r="AT1166" s="434"/>
      <c r="AU1166" s="523"/>
      <c r="AV1166" s="674"/>
    </row>
    <row r="1167" spans="1:48" s="673" customFormat="1" ht="15" customHeight="1">
      <c r="A1167" s="282"/>
      <c r="B1167" s="283"/>
      <c r="C1167" s="296" t="s">
        <v>1217</v>
      </c>
      <c r="D1167" s="556" t="s">
        <v>3750</v>
      </c>
      <c r="E1167" s="317"/>
      <c r="F1167" s="703"/>
      <c r="G1167" s="703">
        <v>2022</v>
      </c>
      <c r="H1167" s="703"/>
      <c r="I1167" s="507" t="s">
        <v>1295</v>
      </c>
      <c r="J1167" s="704"/>
      <c r="K1167" s="703" t="s">
        <v>1141</v>
      </c>
      <c r="L1167" s="704" t="s">
        <v>1124</v>
      </c>
      <c r="M1167" s="704">
        <v>44645</v>
      </c>
      <c r="N1167" s="704">
        <v>44813</v>
      </c>
      <c r="O1167" s="704"/>
      <c r="P1167" s="704"/>
      <c r="Q1167" s="703"/>
      <c r="R1167" s="703"/>
      <c r="S1167" s="703" t="s">
        <v>1106</v>
      </c>
      <c r="T1167" s="707">
        <v>60</v>
      </c>
      <c r="U1167" s="554"/>
      <c r="V1167" s="703" t="s">
        <v>973</v>
      </c>
      <c r="W1167" s="707">
        <v>400</v>
      </c>
      <c r="X1167" s="554">
        <v>832</v>
      </c>
      <c r="Y1167" s="539">
        <f t="shared" si="54"/>
        <v>332800</v>
      </c>
      <c r="Z1167" s="680">
        <v>0.55000000000000004</v>
      </c>
      <c r="AA1167" s="681">
        <f t="shared" si="55"/>
        <v>183040.00000000003</v>
      </c>
      <c r="AB1167" s="521"/>
      <c r="AC1167" s="683"/>
      <c r="AD1167" s="676"/>
      <c r="AE1167" s="684"/>
      <c r="AF1167" s="695">
        <f t="shared" si="56"/>
        <v>183040.00000000003</v>
      </c>
      <c r="AG1167" s="676" t="s">
        <v>47</v>
      </c>
      <c r="AH1167" s="641"/>
      <c r="AI1167" s="676">
        <v>45</v>
      </c>
      <c r="AJ1167" s="676" t="s">
        <v>1142</v>
      </c>
      <c r="AK1167" s="676" t="s">
        <v>1143</v>
      </c>
      <c r="AL1167" s="696">
        <v>11416</v>
      </c>
      <c r="AM1167" s="676" t="s">
        <v>52</v>
      </c>
      <c r="AN1167" s="676"/>
      <c r="AO1167" s="676"/>
      <c r="AP1167" s="676"/>
      <c r="AQ1167" s="684" t="s">
        <v>37</v>
      </c>
      <c r="AR1167" s="676"/>
      <c r="AS1167" s="523"/>
      <c r="AT1167" s="434"/>
      <c r="AU1167" s="523"/>
      <c r="AV1167" s="674"/>
    </row>
    <row r="1168" spans="1:48" s="673" customFormat="1" ht="15" customHeight="1">
      <c r="A1168" s="282"/>
      <c r="B1168" s="283"/>
      <c r="C1168" s="296"/>
      <c r="D1168" s="556" t="s">
        <v>3750</v>
      </c>
      <c r="E1168" s="318"/>
      <c r="F1168" s="703"/>
      <c r="G1168" s="703">
        <v>2022</v>
      </c>
      <c r="H1168" s="703"/>
      <c r="I1168" s="507" t="s">
        <v>1295</v>
      </c>
      <c r="J1168" s="704"/>
      <c r="K1168" s="703" t="s">
        <v>5206</v>
      </c>
      <c r="L1168" s="704" t="s">
        <v>1124</v>
      </c>
      <c r="M1168" s="704">
        <v>44645</v>
      </c>
      <c r="N1168" s="704">
        <v>44755</v>
      </c>
      <c r="O1168" s="704"/>
      <c r="P1168" s="704"/>
      <c r="Q1168" s="703"/>
      <c r="R1168" s="703"/>
      <c r="S1168" s="703" t="s">
        <v>1106</v>
      </c>
      <c r="T1168" s="707">
        <v>60</v>
      </c>
      <c r="U1168" s="554"/>
      <c r="V1168" s="703" t="s">
        <v>973</v>
      </c>
      <c r="W1168" s="707">
        <v>400</v>
      </c>
      <c r="X1168" s="554">
        <v>832</v>
      </c>
      <c r="Y1168" s="539">
        <f t="shared" si="54"/>
        <v>332800</v>
      </c>
      <c r="Z1168" s="680">
        <v>0.55000000000000004</v>
      </c>
      <c r="AA1168" s="681">
        <f t="shared" si="55"/>
        <v>183040.00000000003</v>
      </c>
      <c r="AB1168" s="521"/>
      <c r="AC1168" s="683"/>
      <c r="AD1168" s="676"/>
      <c r="AE1168" s="684"/>
      <c r="AF1168" s="695">
        <f t="shared" si="56"/>
        <v>183040.00000000003</v>
      </c>
      <c r="AG1168" s="676" t="s">
        <v>47</v>
      </c>
      <c r="AH1168" s="641"/>
      <c r="AI1168" s="676">
        <v>45</v>
      </c>
      <c r="AJ1168" s="676" t="s">
        <v>1128</v>
      </c>
      <c r="AK1168" s="676" t="s">
        <v>1129</v>
      </c>
      <c r="AL1168" s="696">
        <v>55122</v>
      </c>
      <c r="AM1168" s="676" t="s">
        <v>52</v>
      </c>
      <c r="AN1168" s="676"/>
      <c r="AO1168" s="676"/>
      <c r="AP1168" s="676"/>
      <c r="AQ1168" s="684" t="s">
        <v>37</v>
      </c>
      <c r="AR1168" s="676"/>
      <c r="AS1168" s="523"/>
      <c r="AT1168" s="434"/>
      <c r="AU1168" s="523"/>
      <c r="AV1168" s="674"/>
    </row>
    <row r="1169" spans="1:48" s="673" customFormat="1" ht="15" customHeight="1">
      <c r="A1169" s="282"/>
      <c r="B1169" s="283"/>
      <c r="C1169" s="296" t="s">
        <v>1217</v>
      </c>
      <c r="D1169" s="556" t="s">
        <v>3750</v>
      </c>
      <c r="E1169" s="317"/>
      <c r="F1169" s="703"/>
      <c r="G1169" s="703">
        <v>2022</v>
      </c>
      <c r="H1169" s="703"/>
      <c r="I1169" s="507" t="s">
        <v>1295</v>
      </c>
      <c r="J1169" s="704"/>
      <c r="K1169" s="703" t="s">
        <v>5206</v>
      </c>
      <c r="L1169" s="704" t="s">
        <v>1124</v>
      </c>
      <c r="M1169" s="704">
        <v>44645</v>
      </c>
      <c r="N1169" s="704">
        <v>44764</v>
      </c>
      <c r="O1169" s="704"/>
      <c r="P1169" s="704"/>
      <c r="Q1169" s="703"/>
      <c r="R1169" s="703"/>
      <c r="S1169" s="703" t="s">
        <v>1106</v>
      </c>
      <c r="T1169" s="707">
        <v>60</v>
      </c>
      <c r="U1169" s="554"/>
      <c r="V1169" s="703" t="s">
        <v>1018</v>
      </c>
      <c r="W1169" s="707">
        <v>360</v>
      </c>
      <c r="X1169" s="554">
        <v>728</v>
      </c>
      <c r="Y1169" s="539">
        <f t="shared" si="54"/>
        <v>262080</v>
      </c>
      <c r="Z1169" s="680">
        <v>0.8</v>
      </c>
      <c r="AA1169" s="681">
        <f t="shared" si="55"/>
        <v>209664</v>
      </c>
      <c r="AB1169" s="521"/>
      <c r="AC1169" s="683"/>
      <c r="AD1169" s="676"/>
      <c r="AE1169" s="684"/>
      <c r="AF1169" s="695">
        <f t="shared" si="56"/>
        <v>209664</v>
      </c>
      <c r="AG1169" s="676" t="s">
        <v>47</v>
      </c>
      <c r="AH1169" s="641"/>
      <c r="AI1169" s="676">
        <v>45</v>
      </c>
      <c r="AJ1169" s="676" t="s">
        <v>1128</v>
      </c>
      <c r="AK1169" s="676" t="s">
        <v>1129</v>
      </c>
      <c r="AL1169" s="696">
        <v>55122</v>
      </c>
      <c r="AM1169" s="676" t="s">
        <v>52</v>
      </c>
      <c r="AN1169" s="676"/>
      <c r="AO1169" s="676"/>
      <c r="AP1169" s="676"/>
      <c r="AQ1169" s="684" t="s">
        <v>37</v>
      </c>
      <c r="AR1169" s="676"/>
      <c r="AS1169" s="523"/>
      <c r="AT1169" s="434"/>
      <c r="AU1169" s="523"/>
      <c r="AV1169" s="674"/>
    </row>
    <row r="1170" spans="1:48" s="673" customFormat="1" ht="15" customHeight="1">
      <c r="A1170" s="282"/>
      <c r="B1170" s="283"/>
      <c r="C1170" s="296" t="s">
        <v>1217</v>
      </c>
      <c r="D1170" s="556" t="s">
        <v>3750</v>
      </c>
      <c r="E1170" s="317"/>
      <c r="F1170" s="703"/>
      <c r="G1170" s="703">
        <v>2022</v>
      </c>
      <c r="H1170" s="703"/>
      <c r="I1170" s="507" t="s">
        <v>1295</v>
      </c>
      <c r="J1170" s="704"/>
      <c r="K1170" s="703" t="s">
        <v>5206</v>
      </c>
      <c r="L1170" s="704" t="s">
        <v>1124</v>
      </c>
      <c r="M1170" s="704">
        <v>44645</v>
      </c>
      <c r="N1170" s="704">
        <v>44785</v>
      </c>
      <c r="O1170" s="704"/>
      <c r="P1170" s="704"/>
      <c r="Q1170" s="703"/>
      <c r="R1170" s="703"/>
      <c r="S1170" s="703" t="s">
        <v>1106</v>
      </c>
      <c r="T1170" s="707">
        <v>60</v>
      </c>
      <c r="U1170" s="554"/>
      <c r="V1170" s="703" t="s">
        <v>986</v>
      </c>
      <c r="W1170" s="707">
        <v>360</v>
      </c>
      <c r="X1170" s="554">
        <v>768</v>
      </c>
      <c r="Y1170" s="539">
        <f t="shared" si="54"/>
        <v>276480</v>
      </c>
      <c r="Z1170" s="680">
        <v>0.53</v>
      </c>
      <c r="AA1170" s="681">
        <f t="shared" si="55"/>
        <v>146534.39999999999</v>
      </c>
      <c r="AB1170" s="521"/>
      <c r="AC1170" s="683"/>
      <c r="AD1170" s="676"/>
      <c r="AE1170" s="684"/>
      <c r="AF1170" s="695">
        <f t="shared" si="56"/>
        <v>146534.39999999999</v>
      </c>
      <c r="AG1170" s="676" t="s">
        <v>47</v>
      </c>
      <c r="AH1170" s="641"/>
      <c r="AI1170" s="676">
        <v>45</v>
      </c>
      <c r="AJ1170" s="676" t="s">
        <v>1128</v>
      </c>
      <c r="AK1170" s="676" t="s">
        <v>1129</v>
      </c>
      <c r="AL1170" s="696">
        <v>55122</v>
      </c>
      <c r="AM1170" s="676" t="s">
        <v>52</v>
      </c>
      <c r="AN1170" s="676"/>
      <c r="AO1170" s="676"/>
      <c r="AP1170" s="676"/>
      <c r="AQ1170" s="684" t="s">
        <v>37</v>
      </c>
      <c r="AR1170" s="676"/>
      <c r="AS1170" s="523"/>
      <c r="AT1170" s="434"/>
      <c r="AU1170" s="523"/>
      <c r="AV1170" s="674"/>
    </row>
    <row r="1171" spans="1:48" s="673" customFormat="1" ht="15" customHeight="1">
      <c r="A1171" s="282"/>
      <c r="B1171" s="283"/>
      <c r="C1171" s="296" t="s">
        <v>1217</v>
      </c>
      <c r="D1171" s="556" t="s">
        <v>3750</v>
      </c>
      <c r="E1171" s="317"/>
      <c r="F1171" s="703"/>
      <c r="G1171" s="703">
        <v>2022</v>
      </c>
      <c r="H1171" s="703"/>
      <c r="I1171" s="507" t="s">
        <v>1295</v>
      </c>
      <c r="J1171" s="704"/>
      <c r="K1171" s="703" t="s">
        <v>1146</v>
      </c>
      <c r="L1171" s="704" t="s">
        <v>1124</v>
      </c>
      <c r="M1171" s="704">
        <v>44645</v>
      </c>
      <c r="N1171" s="704">
        <v>44797</v>
      </c>
      <c r="O1171" s="704"/>
      <c r="P1171" s="704"/>
      <c r="Q1171" s="703"/>
      <c r="R1171" s="703"/>
      <c r="S1171" s="703" t="s">
        <v>1106</v>
      </c>
      <c r="T1171" s="707">
        <v>60</v>
      </c>
      <c r="U1171" s="554"/>
      <c r="V1171" s="703" t="s">
        <v>973</v>
      </c>
      <c r="W1171" s="707">
        <v>400</v>
      </c>
      <c r="X1171" s="554">
        <v>832</v>
      </c>
      <c r="Y1171" s="539">
        <f t="shared" si="54"/>
        <v>332800</v>
      </c>
      <c r="Z1171" s="680">
        <v>0.55000000000000004</v>
      </c>
      <c r="AA1171" s="681">
        <f t="shared" si="55"/>
        <v>183040.00000000003</v>
      </c>
      <c r="AB1171" s="521"/>
      <c r="AC1171" s="683"/>
      <c r="AD1171" s="676"/>
      <c r="AE1171" s="684"/>
      <c r="AF1171" s="695">
        <f t="shared" si="56"/>
        <v>183040.00000000003</v>
      </c>
      <c r="AG1171" s="676" t="s">
        <v>47</v>
      </c>
      <c r="AH1171" s="641"/>
      <c r="AI1171" s="676">
        <v>45</v>
      </c>
      <c r="AJ1171" s="676" t="s">
        <v>1870</v>
      </c>
      <c r="AK1171" s="676" t="s">
        <v>50</v>
      </c>
      <c r="AL1171" s="696">
        <v>91311</v>
      </c>
      <c r="AM1171" s="676" t="s">
        <v>52</v>
      </c>
      <c r="AN1171" s="676"/>
      <c r="AO1171" s="676"/>
      <c r="AP1171" s="676"/>
      <c r="AQ1171" s="684" t="s">
        <v>37</v>
      </c>
      <c r="AR1171" s="676"/>
      <c r="AS1171" s="523"/>
      <c r="AT1171" s="434"/>
      <c r="AU1171" s="523"/>
      <c r="AV1171" s="674"/>
    </row>
    <row r="1172" spans="1:48" s="673" customFormat="1" ht="15" customHeight="1">
      <c r="A1172" s="282"/>
      <c r="B1172" s="283"/>
      <c r="C1172" s="296" t="s">
        <v>1217</v>
      </c>
      <c r="D1172" s="556" t="s">
        <v>3750</v>
      </c>
      <c r="E1172" s="317"/>
      <c r="F1172" s="703"/>
      <c r="G1172" s="703">
        <v>2022</v>
      </c>
      <c r="H1172" s="507"/>
      <c r="I1172" s="507" t="s">
        <v>1295</v>
      </c>
      <c r="J1172" s="704"/>
      <c r="K1172" s="703" t="s">
        <v>1146</v>
      </c>
      <c r="L1172" s="704" t="s">
        <v>1124</v>
      </c>
      <c r="M1172" s="704">
        <v>44645</v>
      </c>
      <c r="N1172" s="704">
        <v>44811</v>
      </c>
      <c r="O1172" s="704"/>
      <c r="P1172" s="704"/>
      <c r="Q1172" s="703"/>
      <c r="R1172" s="703"/>
      <c r="S1172" s="703" t="s">
        <v>1106</v>
      </c>
      <c r="T1172" s="707">
        <v>60</v>
      </c>
      <c r="U1172" s="554"/>
      <c r="V1172" s="703" t="s">
        <v>986</v>
      </c>
      <c r="W1172" s="707">
        <v>360</v>
      </c>
      <c r="X1172" s="554">
        <v>768</v>
      </c>
      <c r="Y1172" s="539">
        <f t="shared" si="54"/>
        <v>276480</v>
      </c>
      <c r="Z1172" s="680">
        <v>0.53</v>
      </c>
      <c r="AA1172" s="681">
        <f t="shared" si="55"/>
        <v>146534.39999999999</v>
      </c>
      <c r="AB1172" s="682"/>
      <c r="AC1172" s="683"/>
      <c r="AD1172" s="692"/>
      <c r="AE1172" s="684"/>
      <c r="AF1172" s="695">
        <f t="shared" si="56"/>
        <v>146534.39999999999</v>
      </c>
      <c r="AG1172" s="676" t="s">
        <v>47</v>
      </c>
      <c r="AH1172" s="676"/>
      <c r="AI1172" s="676">
        <v>45</v>
      </c>
      <c r="AJ1172" s="676" t="s">
        <v>1870</v>
      </c>
      <c r="AK1172" s="676" t="s">
        <v>50</v>
      </c>
      <c r="AL1172" s="696">
        <v>91311</v>
      </c>
      <c r="AM1172" s="676" t="s">
        <v>52</v>
      </c>
      <c r="AN1172" s="676"/>
      <c r="AO1172" s="676"/>
      <c r="AP1172" s="684"/>
      <c r="AQ1172" s="684" t="s">
        <v>37</v>
      </c>
      <c r="AR1172" s="676"/>
      <c r="AS1172" s="674"/>
      <c r="AT1172" s="285"/>
      <c r="AU1172" s="630"/>
      <c r="AV1172" s="674"/>
    </row>
    <row r="1173" spans="1:48" s="673" customFormat="1" ht="15" customHeight="1">
      <c r="A1173" s="282"/>
      <c r="B1173" s="283"/>
      <c r="C1173" s="296"/>
      <c r="D1173" s="556" t="s">
        <v>3750</v>
      </c>
      <c r="E1173" s="318"/>
      <c r="F1173" s="703"/>
      <c r="G1173" s="703">
        <v>2022</v>
      </c>
      <c r="H1173" s="703"/>
      <c r="I1173" s="507" t="s">
        <v>1295</v>
      </c>
      <c r="J1173" s="704"/>
      <c r="K1173" s="703" t="s">
        <v>1146</v>
      </c>
      <c r="L1173" s="704" t="s">
        <v>1124</v>
      </c>
      <c r="M1173" s="704">
        <v>44645</v>
      </c>
      <c r="N1173" s="704">
        <v>44818</v>
      </c>
      <c r="O1173" s="704"/>
      <c r="P1173" s="704"/>
      <c r="Q1173" s="703"/>
      <c r="R1173" s="703"/>
      <c r="S1173" s="703" t="s">
        <v>1106</v>
      </c>
      <c r="T1173" s="707">
        <v>60</v>
      </c>
      <c r="U1173" s="554"/>
      <c r="V1173" s="703" t="s">
        <v>1018</v>
      </c>
      <c r="W1173" s="707">
        <v>360</v>
      </c>
      <c r="X1173" s="554">
        <v>728</v>
      </c>
      <c r="Y1173" s="539">
        <f t="shared" si="54"/>
        <v>262080</v>
      </c>
      <c r="Z1173" s="680">
        <v>0.8</v>
      </c>
      <c r="AA1173" s="681">
        <f t="shared" si="55"/>
        <v>209664</v>
      </c>
      <c r="AB1173" s="521"/>
      <c r="AC1173" s="683"/>
      <c r="AD1173" s="676"/>
      <c r="AE1173" s="684"/>
      <c r="AF1173" s="695">
        <f t="shared" si="56"/>
        <v>209664</v>
      </c>
      <c r="AG1173" s="676" t="s">
        <v>47</v>
      </c>
      <c r="AH1173" s="641"/>
      <c r="AI1173" s="676">
        <v>45</v>
      </c>
      <c r="AJ1173" s="676" t="s">
        <v>1870</v>
      </c>
      <c r="AK1173" s="676" t="s">
        <v>50</v>
      </c>
      <c r="AL1173" s="696">
        <v>91311</v>
      </c>
      <c r="AM1173" s="676" t="s">
        <v>52</v>
      </c>
      <c r="AN1173" s="676"/>
      <c r="AO1173" s="676"/>
      <c r="AP1173" s="676"/>
      <c r="AQ1173" s="684" t="s">
        <v>37</v>
      </c>
      <c r="AR1173" s="676"/>
      <c r="AS1173" s="523"/>
      <c r="AT1173" s="434"/>
      <c r="AU1173" s="523"/>
      <c r="AV1173" s="674"/>
    </row>
    <row r="1174" spans="1:48" s="673" customFormat="1" ht="15" customHeight="1">
      <c r="A1174" s="282"/>
      <c r="B1174" s="283"/>
      <c r="C1174" s="296" t="s">
        <v>1217</v>
      </c>
      <c r="D1174" s="556" t="s">
        <v>3750</v>
      </c>
      <c r="E1174" s="318"/>
      <c r="F1174" s="703"/>
      <c r="G1174" s="703">
        <v>2022</v>
      </c>
      <c r="H1174" s="703"/>
      <c r="I1174" s="507" t="s">
        <v>1295</v>
      </c>
      <c r="J1174" s="704"/>
      <c r="K1174" s="703" t="s">
        <v>1146</v>
      </c>
      <c r="L1174" s="704" t="s">
        <v>1124</v>
      </c>
      <c r="M1174" s="704">
        <v>44645</v>
      </c>
      <c r="N1174" s="704">
        <v>44825</v>
      </c>
      <c r="O1174" s="704"/>
      <c r="P1174" s="704"/>
      <c r="Q1174" s="703"/>
      <c r="R1174" s="703"/>
      <c r="S1174" s="703" t="s">
        <v>1106</v>
      </c>
      <c r="T1174" s="707">
        <v>60</v>
      </c>
      <c r="U1174" s="554"/>
      <c r="V1174" s="703" t="s">
        <v>973</v>
      </c>
      <c r="W1174" s="707">
        <v>400</v>
      </c>
      <c r="X1174" s="554">
        <v>832</v>
      </c>
      <c r="Y1174" s="539">
        <f t="shared" si="54"/>
        <v>332800</v>
      </c>
      <c r="Z1174" s="680">
        <v>0.55000000000000004</v>
      </c>
      <c r="AA1174" s="681">
        <f t="shared" si="55"/>
        <v>183040.00000000003</v>
      </c>
      <c r="AB1174" s="521"/>
      <c r="AC1174" s="683"/>
      <c r="AD1174" s="676"/>
      <c r="AE1174" s="684"/>
      <c r="AF1174" s="695">
        <f t="shared" si="56"/>
        <v>183040.00000000003</v>
      </c>
      <c r="AG1174" s="676" t="s">
        <v>47</v>
      </c>
      <c r="AH1174" s="641"/>
      <c r="AI1174" s="676">
        <v>45</v>
      </c>
      <c r="AJ1174" s="676" t="s">
        <v>1870</v>
      </c>
      <c r="AK1174" s="676" t="s">
        <v>50</v>
      </c>
      <c r="AL1174" s="696">
        <v>91311</v>
      </c>
      <c r="AM1174" s="676" t="s">
        <v>52</v>
      </c>
      <c r="AN1174" s="676"/>
      <c r="AO1174" s="676"/>
      <c r="AP1174" s="676"/>
      <c r="AQ1174" s="684" t="s">
        <v>37</v>
      </c>
      <c r="AR1174" s="676"/>
      <c r="AS1174" s="523"/>
      <c r="AT1174" s="434"/>
      <c r="AU1174" s="523"/>
      <c r="AV1174" s="674"/>
    </row>
    <row r="1175" spans="1:48" s="673" customFormat="1" ht="15" customHeight="1">
      <c r="A1175" s="282"/>
      <c r="B1175" s="283"/>
      <c r="C1175" s="296" t="s">
        <v>1217</v>
      </c>
      <c r="D1175" s="556" t="s">
        <v>3750</v>
      </c>
      <c r="E1175" s="317"/>
      <c r="F1175" s="703"/>
      <c r="G1175" s="703">
        <v>2022</v>
      </c>
      <c r="H1175" s="703"/>
      <c r="I1175" s="507" t="s">
        <v>1295</v>
      </c>
      <c r="J1175" s="704"/>
      <c r="K1175" s="703" t="s">
        <v>5207</v>
      </c>
      <c r="L1175" s="704" t="s">
        <v>1124</v>
      </c>
      <c r="M1175" s="704">
        <v>44645</v>
      </c>
      <c r="N1175" s="704">
        <v>44750</v>
      </c>
      <c r="O1175" s="704"/>
      <c r="P1175" s="704"/>
      <c r="Q1175" s="703"/>
      <c r="R1175" s="703"/>
      <c r="S1175" s="703" t="s">
        <v>1106</v>
      </c>
      <c r="T1175" s="707">
        <v>60</v>
      </c>
      <c r="U1175" s="554"/>
      <c r="V1175" s="703" t="s">
        <v>986</v>
      </c>
      <c r="W1175" s="707">
        <v>360</v>
      </c>
      <c r="X1175" s="554">
        <v>768</v>
      </c>
      <c r="Y1175" s="539">
        <f t="shared" si="54"/>
        <v>276480</v>
      </c>
      <c r="Z1175" s="680">
        <v>0.53</v>
      </c>
      <c r="AA1175" s="681">
        <f t="shared" si="55"/>
        <v>146534.39999999999</v>
      </c>
      <c r="AB1175" s="521"/>
      <c r="AC1175" s="683"/>
      <c r="AD1175" s="676"/>
      <c r="AE1175" s="684"/>
      <c r="AF1175" s="695">
        <f t="shared" si="56"/>
        <v>146534.39999999999</v>
      </c>
      <c r="AG1175" s="676" t="s">
        <v>47</v>
      </c>
      <c r="AH1175" s="641"/>
      <c r="AI1175" s="676">
        <v>45</v>
      </c>
      <c r="AJ1175" s="676" t="s">
        <v>1870</v>
      </c>
      <c r="AK1175" s="676" t="s">
        <v>50</v>
      </c>
      <c r="AL1175" s="696">
        <v>91311</v>
      </c>
      <c r="AM1175" s="676" t="s">
        <v>52</v>
      </c>
      <c r="AN1175" s="676"/>
      <c r="AO1175" s="676"/>
      <c r="AP1175" s="676"/>
      <c r="AQ1175" s="684" t="s">
        <v>37</v>
      </c>
      <c r="AR1175" s="676"/>
      <c r="AS1175" s="523"/>
      <c r="AT1175" s="434"/>
      <c r="AU1175" s="523"/>
      <c r="AV1175" s="674"/>
    </row>
    <row r="1176" spans="1:48" s="673" customFormat="1" ht="15" customHeight="1">
      <c r="A1176" s="282"/>
      <c r="B1176" s="283"/>
      <c r="C1176" s="296" t="s">
        <v>1217</v>
      </c>
      <c r="D1176" s="556" t="s">
        <v>3750</v>
      </c>
      <c r="E1176" s="317"/>
      <c r="F1176" s="703"/>
      <c r="G1176" s="703">
        <v>2022</v>
      </c>
      <c r="H1176" s="703"/>
      <c r="I1176" s="507" t="s">
        <v>1295</v>
      </c>
      <c r="J1176" s="704"/>
      <c r="K1176" s="703" t="s">
        <v>5207</v>
      </c>
      <c r="L1176" s="704" t="s">
        <v>1124</v>
      </c>
      <c r="M1176" s="704">
        <v>44645</v>
      </c>
      <c r="N1176" s="704">
        <v>44755</v>
      </c>
      <c r="O1176" s="704"/>
      <c r="P1176" s="704"/>
      <c r="Q1176" s="703"/>
      <c r="R1176" s="703"/>
      <c r="S1176" s="703" t="s">
        <v>1106</v>
      </c>
      <c r="T1176" s="707">
        <v>60</v>
      </c>
      <c r="U1176" s="554"/>
      <c r="V1176" s="703" t="s">
        <v>1018</v>
      </c>
      <c r="W1176" s="707">
        <v>360</v>
      </c>
      <c r="X1176" s="554">
        <v>728</v>
      </c>
      <c r="Y1176" s="539">
        <f t="shared" si="54"/>
        <v>262080</v>
      </c>
      <c r="Z1176" s="680">
        <v>0.8</v>
      </c>
      <c r="AA1176" s="681">
        <f t="shared" si="55"/>
        <v>209664</v>
      </c>
      <c r="AB1176" s="521"/>
      <c r="AC1176" s="683"/>
      <c r="AD1176" s="676"/>
      <c r="AE1176" s="684"/>
      <c r="AF1176" s="695">
        <f t="shared" si="56"/>
        <v>209664</v>
      </c>
      <c r="AG1176" s="676" t="s">
        <v>47</v>
      </c>
      <c r="AH1176" s="641"/>
      <c r="AI1176" s="676">
        <v>45</v>
      </c>
      <c r="AJ1176" s="676" t="s">
        <v>1870</v>
      </c>
      <c r="AK1176" s="676" t="s">
        <v>50</v>
      </c>
      <c r="AL1176" s="696">
        <v>91311</v>
      </c>
      <c r="AM1176" s="676" t="s">
        <v>52</v>
      </c>
      <c r="AN1176" s="676"/>
      <c r="AO1176" s="676"/>
      <c r="AP1176" s="676"/>
      <c r="AQ1176" s="684" t="s">
        <v>37</v>
      </c>
      <c r="AR1176" s="676"/>
      <c r="AS1176" s="523"/>
      <c r="AT1176" s="434"/>
      <c r="AU1176" s="523"/>
      <c r="AV1176" s="674"/>
    </row>
    <row r="1177" spans="1:48" s="673" customFormat="1" ht="15" customHeight="1">
      <c r="A1177" s="282"/>
      <c r="B1177" s="283"/>
      <c r="C1177" s="296" t="s">
        <v>1217</v>
      </c>
      <c r="D1177" s="556" t="s">
        <v>3750</v>
      </c>
      <c r="E1177" s="317"/>
      <c r="F1177" s="703"/>
      <c r="G1177" s="703">
        <v>2022</v>
      </c>
      <c r="H1177" s="507"/>
      <c r="I1177" s="507" t="s">
        <v>1295</v>
      </c>
      <c r="J1177" s="704"/>
      <c r="K1177" s="703" t="s">
        <v>5207</v>
      </c>
      <c r="L1177" s="704" t="s">
        <v>1124</v>
      </c>
      <c r="M1177" s="704">
        <v>44645</v>
      </c>
      <c r="N1177" s="704">
        <v>44764</v>
      </c>
      <c r="O1177" s="704"/>
      <c r="P1177" s="704"/>
      <c r="Q1177" s="703"/>
      <c r="R1177" s="703"/>
      <c r="S1177" s="703" t="s">
        <v>1106</v>
      </c>
      <c r="T1177" s="707">
        <v>60</v>
      </c>
      <c r="U1177" s="554"/>
      <c r="V1177" s="703" t="s">
        <v>973</v>
      </c>
      <c r="W1177" s="707">
        <v>400</v>
      </c>
      <c r="X1177" s="554">
        <v>832</v>
      </c>
      <c r="Y1177" s="539">
        <f t="shared" si="54"/>
        <v>332800</v>
      </c>
      <c r="Z1177" s="680">
        <v>0.55000000000000004</v>
      </c>
      <c r="AA1177" s="681">
        <f t="shared" si="55"/>
        <v>183040.00000000003</v>
      </c>
      <c r="AB1177" s="682"/>
      <c r="AC1177" s="683"/>
      <c r="AD1177" s="692"/>
      <c r="AE1177" s="684"/>
      <c r="AF1177" s="695">
        <f t="shared" si="56"/>
        <v>183040.00000000003</v>
      </c>
      <c r="AG1177" s="676" t="s">
        <v>47</v>
      </c>
      <c r="AH1177" s="676"/>
      <c r="AI1177" s="676">
        <v>45</v>
      </c>
      <c r="AJ1177" s="676" t="s">
        <v>1870</v>
      </c>
      <c r="AK1177" s="676" t="s">
        <v>50</v>
      </c>
      <c r="AL1177" s="696">
        <v>91311</v>
      </c>
      <c r="AM1177" s="676" t="s">
        <v>52</v>
      </c>
      <c r="AN1177" s="676"/>
      <c r="AO1177" s="676"/>
      <c r="AP1177" s="684"/>
      <c r="AQ1177" s="684" t="s">
        <v>37</v>
      </c>
      <c r="AR1177" s="676"/>
      <c r="AS1177" s="674"/>
      <c r="AT1177" s="285"/>
      <c r="AU1177" s="630"/>
      <c r="AV1177" s="674"/>
    </row>
    <row r="1178" spans="1:48" s="673" customFormat="1" ht="15" customHeight="1">
      <c r="A1178" s="282"/>
      <c r="B1178" s="283"/>
      <c r="C1178" s="296" t="s">
        <v>1217</v>
      </c>
      <c r="D1178" s="556" t="s">
        <v>3750</v>
      </c>
      <c r="E1178" s="317"/>
      <c r="F1178" s="703"/>
      <c r="G1178" s="703">
        <v>2022</v>
      </c>
      <c r="H1178" s="703"/>
      <c r="I1178" s="507" t="s">
        <v>1295</v>
      </c>
      <c r="J1178" s="704"/>
      <c r="K1178" s="703" t="s">
        <v>5207</v>
      </c>
      <c r="L1178" s="704" t="s">
        <v>1124</v>
      </c>
      <c r="M1178" s="704">
        <v>44645</v>
      </c>
      <c r="N1178" s="704">
        <v>44783</v>
      </c>
      <c r="O1178" s="704"/>
      <c r="P1178" s="704"/>
      <c r="Q1178" s="703"/>
      <c r="R1178" s="703"/>
      <c r="S1178" s="703" t="s">
        <v>1106</v>
      </c>
      <c r="T1178" s="707">
        <v>60</v>
      </c>
      <c r="U1178" s="554"/>
      <c r="V1178" s="703" t="s">
        <v>973</v>
      </c>
      <c r="W1178" s="707">
        <v>400</v>
      </c>
      <c r="X1178" s="554">
        <v>832</v>
      </c>
      <c r="Y1178" s="539">
        <f t="shared" si="54"/>
        <v>332800</v>
      </c>
      <c r="Z1178" s="680">
        <v>0.55000000000000004</v>
      </c>
      <c r="AA1178" s="681">
        <f t="shared" si="55"/>
        <v>183040.00000000003</v>
      </c>
      <c r="AB1178" s="521"/>
      <c r="AC1178" s="683"/>
      <c r="AD1178" s="676"/>
      <c r="AE1178" s="684"/>
      <c r="AF1178" s="695">
        <f t="shared" si="56"/>
        <v>183040.00000000003</v>
      </c>
      <c r="AG1178" s="676" t="s">
        <v>47</v>
      </c>
      <c r="AH1178" s="641"/>
      <c r="AI1178" s="676">
        <v>45</v>
      </c>
      <c r="AJ1178" s="676" t="s">
        <v>1870</v>
      </c>
      <c r="AK1178" s="676" t="s">
        <v>50</v>
      </c>
      <c r="AL1178" s="696">
        <v>91311</v>
      </c>
      <c r="AM1178" s="676" t="s">
        <v>52</v>
      </c>
      <c r="AN1178" s="676"/>
      <c r="AO1178" s="676"/>
      <c r="AP1178" s="676"/>
      <c r="AQ1178" s="684" t="s">
        <v>37</v>
      </c>
      <c r="AR1178" s="676"/>
      <c r="AS1178" s="523"/>
      <c r="AT1178" s="434"/>
      <c r="AU1178" s="523"/>
      <c r="AV1178" s="674"/>
    </row>
    <row r="1179" spans="1:48" s="673" customFormat="1" ht="15" customHeight="1">
      <c r="A1179" s="282"/>
      <c r="B1179" s="283"/>
      <c r="C1179" s="296" t="s">
        <v>1217</v>
      </c>
      <c r="D1179" s="556" t="s">
        <v>3750</v>
      </c>
      <c r="E1179" s="317"/>
      <c r="F1179" s="703"/>
      <c r="G1179" s="703">
        <v>2022</v>
      </c>
      <c r="H1179" s="507"/>
      <c r="I1179" s="507" t="s">
        <v>1295</v>
      </c>
      <c r="J1179" s="704"/>
      <c r="K1179" s="703" t="s">
        <v>5207</v>
      </c>
      <c r="L1179" s="704" t="s">
        <v>1124</v>
      </c>
      <c r="M1179" s="704">
        <v>44645</v>
      </c>
      <c r="N1179" s="704">
        <v>44790</v>
      </c>
      <c r="O1179" s="704"/>
      <c r="P1179" s="704"/>
      <c r="Q1179" s="703"/>
      <c r="R1179" s="703"/>
      <c r="S1179" s="703" t="s">
        <v>1106</v>
      </c>
      <c r="T1179" s="707">
        <v>60</v>
      </c>
      <c r="U1179" s="554"/>
      <c r="V1179" s="703" t="s">
        <v>1018</v>
      </c>
      <c r="W1179" s="707">
        <v>360</v>
      </c>
      <c r="X1179" s="554">
        <v>728</v>
      </c>
      <c r="Y1179" s="539">
        <f t="shared" si="54"/>
        <v>262080</v>
      </c>
      <c r="Z1179" s="680">
        <v>0.8</v>
      </c>
      <c r="AA1179" s="681">
        <f t="shared" si="55"/>
        <v>209664</v>
      </c>
      <c r="AB1179" s="682"/>
      <c r="AC1179" s="683"/>
      <c r="AD1179" s="692"/>
      <c r="AE1179" s="684"/>
      <c r="AF1179" s="695">
        <f t="shared" si="56"/>
        <v>209664</v>
      </c>
      <c r="AG1179" s="676" t="s">
        <v>47</v>
      </c>
      <c r="AH1179" s="676"/>
      <c r="AI1179" s="676">
        <v>45</v>
      </c>
      <c r="AJ1179" s="676" t="s">
        <v>1870</v>
      </c>
      <c r="AK1179" s="676" t="s">
        <v>50</v>
      </c>
      <c r="AL1179" s="696">
        <v>91311</v>
      </c>
      <c r="AM1179" s="676" t="s">
        <v>52</v>
      </c>
      <c r="AN1179" s="676"/>
      <c r="AO1179" s="676"/>
      <c r="AP1179" s="684"/>
      <c r="AQ1179" s="684" t="s">
        <v>37</v>
      </c>
      <c r="AR1179" s="676"/>
      <c r="AS1179" s="674"/>
      <c r="AT1179" s="285"/>
      <c r="AU1179" s="630"/>
      <c r="AV1179" s="674"/>
    </row>
    <row r="1180" spans="1:48" s="673" customFormat="1" ht="15" customHeight="1">
      <c r="A1180" s="282"/>
      <c r="B1180" s="283"/>
      <c r="C1180" s="296" t="s">
        <v>1217</v>
      </c>
      <c r="D1180" s="556" t="s">
        <v>3750</v>
      </c>
      <c r="E1180" s="317"/>
      <c r="F1180" s="703"/>
      <c r="G1180" s="703">
        <v>2022</v>
      </c>
      <c r="H1180" s="507"/>
      <c r="I1180" s="507" t="s">
        <v>1295</v>
      </c>
      <c r="J1180" s="704"/>
      <c r="K1180" s="703" t="s">
        <v>5208</v>
      </c>
      <c r="L1180" s="704" t="s">
        <v>1124</v>
      </c>
      <c r="M1180" s="704">
        <v>44645</v>
      </c>
      <c r="N1180" s="704">
        <v>44825</v>
      </c>
      <c r="O1180" s="704"/>
      <c r="P1180" s="704"/>
      <c r="Q1180" s="703"/>
      <c r="R1180" s="703"/>
      <c r="S1180" s="703" t="s">
        <v>1106</v>
      </c>
      <c r="T1180" s="707">
        <v>60</v>
      </c>
      <c r="U1180" s="554"/>
      <c r="V1180" s="703" t="s">
        <v>973</v>
      </c>
      <c r="W1180" s="707">
        <v>400</v>
      </c>
      <c r="X1180" s="554">
        <v>832</v>
      </c>
      <c r="Y1180" s="539">
        <f t="shared" si="54"/>
        <v>332800</v>
      </c>
      <c r="Z1180" s="680">
        <v>0.55000000000000004</v>
      </c>
      <c r="AA1180" s="681">
        <f t="shared" si="55"/>
        <v>183040.00000000003</v>
      </c>
      <c r="AB1180" s="682"/>
      <c r="AC1180" s="683"/>
      <c r="AD1180" s="692"/>
      <c r="AE1180" s="684"/>
      <c r="AF1180" s="695">
        <f t="shared" si="56"/>
        <v>183040.00000000003</v>
      </c>
      <c r="AG1180" s="676" t="s">
        <v>47</v>
      </c>
      <c r="AH1180" s="676"/>
      <c r="AI1180" s="676">
        <v>45</v>
      </c>
      <c r="AJ1180" s="676" t="s">
        <v>1132</v>
      </c>
      <c r="AK1180" s="676" t="s">
        <v>1089</v>
      </c>
      <c r="AL1180" s="696">
        <v>8505</v>
      </c>
      <c r="AM1180" s="676" t="s">
        <v>52</v>
      </c>
      <c r="AN1180" s="676"/>
      <c r="AO1180" s="676"/>
      <c r="AP1180" s="684"/>
      <c r="AQ1180" s="684" t="s">
        <v>37</v>
      </c>
      <c r="AR1180" s="676"/>
      <c r="AS1180" s="674"/>
      <c r="AT1180" s="285"/>
      <c r="AU1180" s="630"/>
      <c r="AV1180" s="674"/>
    </row>
    <row r="1181" spans="1:48" s="673" customFormat="1" ht="15" customHeight="1">
      <c r="A1181" s="282"/>
      <c r="B1181" s="283"/>
      <c r="C1181" s="296" t="s">
        <v>1217</v>
      </c>
      <c r="D1181" s="556" t="s">
        <v>3750</v>
      </c>
      <c r="E1181" s="317"/>
      <c r="F1181" s="703"/>
      <c r="G1181" s="703">
        <v>2022</v>
      </c>
      <c r="H1181" s="703"/>
      <c r="I1181" s="507" t="s">
        <v>1295</v>
      </c>
      <c r="J1181" s="704"/>
      <c r="K1181" s="703" t="s">
        <v>5209</v>
      </c>
      <c r="L1181" s="704" t="s">
        <v>1124</v>
      </c>
      <c r="M1181" s="704">
        <v>44645</v>
      </c>
      <c r="N1181" s="704">
        <v>44755</v>
      </c>
      <c r="O1181" s="704"/>
      <c r="P1181" s="704"/>
      <c r="Q1181" s="703"/>
      <c r="R1181" s="703"/>
      <c r="S1181" s="703" t="s">
        <v>1106</v>
      </c>
      <c r="T1181" s="707">
        <v>60</v>
      </c>
      <c r="U1181" s="554"/>
      <c r="V1181" s="703" t="s">
        <v>986</v>
      </c>
      <c r="W1181" s="707">
        <v>360</v>
      </c>
      <c r="X1181" s="554">
        <v>768</v>
      </c>
      <c r="Y1181" s="539">
        <f t="shared" si="54"/>
        <v>276480</v>
      </c>
      <c r="Z1181" s="680">
        <v>0.53</v>
      </c>
      <c r="AA1181" s="681">
        <f t="shared" si="55"/>
        <v>146534.39999999999</v>
      </c>
      <c r="AB1181" s="521"/>
      <c r="AC1181" s="683"/>
      <c r="AD1181" s="676"/>
      <c r="AE1181" s="684"/>
      <c r="AF1181" s="695">
        <f t="shared" si="56"/>
        <v>146534.39999999999</v>
      </c>
      <c r="AG1181" s="676" t="s">
        <v>47</v>
      </c>
      <c r="AH1181" s="641"/>
      <c r="AI1181" s="676">
        <v>45</v>
      </c>
      <c r="AJ1181" s="676" t="s">
        <v>1132</v>
      </c>
      <c r="AK1181" s="676" t="s">
        <v>1089</v>
      </c>
      <c r="AL1181" s="696">
        <v>8505</v>
      </c>
      <c r="AM1181" s="676" t="s">
        <v>52</v>
      </c>
      <c r="AN1181" s="676"/>
      <c r="AO1181" s="676"/>
      <c r="AP1181" s="676"/>
      <c r="AQ1181" s="684" t="s">
        <v>37</v>
      </c>
      <c r="AR1181" s="676"/>
      <c r="AS1181" s="523"/>
      <c r="AT1181" s="434"/>
      <c r="AU1181" s="523"/>
      <c r="AV1181" s="674"/>
    </row>
    <row r="1182" spans="1:48" s="673" customFormat="1" ht="15" customHeight="1">
      <c r="A1182" s="282"/>
      <c r="B1182" s="283"/>
      <c r="C1182" s="296" t="s">
        <v>1217</v>
      </c>
      <c r="D1182" s="556" t="s">
        <v>3750</v>
      </c>
      <c r="E1182" s="317"/>
      <c r="F1182" s="703"/>
      <c r="G1182" s="703">
        <v>2022</v>
      </c>
      <c r="H1182" s="507"/>
      <c r="I1182" s="507" t="s">
        <v>1295</v>
      </c>
      <c r="J1182" s="704"/>
      <c r="K1182" s="703" t="s">
        <v>5209</v>
      </c>
      <c r="L1182" s="704" t="s">
        <v>1124</v>
      </c>
      <c r="M1182" s="704">
        <v>44645</v>
      </c>
      <c r="N1182" s="704">
        <v>44764</v>
      </c>
      <c r="O1182" s="704"/>
      <c r="P1182" s="704"/>
      <c r="Q1182" s="703"/>
      <c r="R1182" s="703"/>
      <c r="S1182" s="703" t="s">
        <v>1106</v>
      </c>
      <c r="T1182" s="707">
        <v>60</v>
      </c>
      <c r="U1182" s="554"/>
      <c r="V1182" s="703" t="s">
        <v>1018</v>
      </c>
      <c r="W1182" s="707">
        <v>360</v>
      </c>
      <c r="X1182" s="554">
        <v>728</v>
      </c>
      <c r="Y1182" s="539">
        <f t="shared" si="54"/>
        <v>262080</v>
      </c>
      <c r="Z1182" s="680">
        <v>0.8</v>
      </c>
      <c r="AA1182" s="681">
        <f t="shared" si="55"/>
        <v>209664</v>
      </c>
      <c r="AB1182" s="682"/>
      <c r="AC1182" s="683"/>
      <c r="AD1182" s="692"/>
      <c r="AE1182" s="684"/>
      <c r="AF1182" s="695">
        <f t="shared" si="56"/>
        <v>209664</v>
      </c>
      <c r="AG1182" s="676" t="s">
        <v>47</v>
      </c>
      <c r="AH1182" s="676"/>
      <c r="AI1182" s="676">
        <v>45</v>
      </c>
      <c r="AJ1182" s="676" t="s">
        <v>1132</v>
      </c>
      <c r="AK1182" s="676" t="s">
        <v>1089</v>
      </c>
      <c r="AL1182" s="696">
        <v>8505</v>
      </c>
      <c r="AM1182" s="676" t="s">
        <v>52</v>
      </c>
      <c r="AN1182" s="676"/>
      <c r="AO1182" s="676"/>
      <c r="AP1182" s="684"/>
      <c r="AQ1182" s="684" t="s">
        <v>37</v>
      </c>
      <c r="AR1182" s="676"/>
      <c r="AS1182" s="674"/>
      <c r="AT1182" s="285"/>
      <c r="AU1182" s="630"/>
      <c r="AV1182" s="674"/>
    </row>
    <row r="1183" spans="1:48" s="673" customFormat="1" ht="15" customHeight="1">
      <c r="A1183" s="282"/>
      <c r="B1183" s="283"/>
      <c r="C1183" s="296" t="s">
        <v>1217</v>
      </c>
      <c r="D1183" s="556" t="s">
        <v>3750</v>
      </c>
      <c r="E1183" s="317"/>
      <c r="F1183" s="703"/>
      <c r="G1183" s="703">
        <v>2022</v>
      </c>
      <c r="H1183" s="507"/>
      <c r="I1183" s="507" t="s">
        <v>1295</v>
      </c>
      <c r="J1183" s="704"/>
      <c r="K1183" s="703" t="s">
        <v>5209</v>
      </c>
      <c r="L1183" s="704" t="s">
        <v>1124</v>
      </c>
      <c r="M1183" s="704">
        <v>44645</v>
      </c>
      <c r="N1183" s="704">
        <v>44783</v>
      </c>
      <c r="O1183" s="704"/>
      <c r="P1183" s="704"/>
      <c r="Q1183" s="703"/>
      <c r="R1183" s="703"/>
      <c r="S1183" s="703" t="s">
        <v>1106</v>
      </c>
      <c r="T1183" s="707">
        <v>60</v>
      </c>
      <c r="U1183" s="554"/>
      <c r="V1183" s="703" t="s">
        <v>973</v>
      </c>
      <c r="W1183" s="707">
        <v>400</v>
      </c>
      <c r="X1183" s="554">
        <v>832</v>
      </c>
      <c r="Y1183" s="539">
        <f t="shared" si="54"/>
        <v>332800</v>
      </c>
      <c r="Z1183" s="680">
        <v>0.55000000000000004</v>
      </c>
      <c r="AA1183" s="681">
        <f t="shared" si="55"/>
        <v>183040.00000000003</v>
      </c>
      <c r="AB1183" s="682"/>
      <c r="AC1183" s="683"/>
      <c r="AD1183" s="692"/>
      <c r="AE1183" s="684"/>
      <c r="AF1183" s="695">
        <f t="shared" si="56"/>
        <v>183040.00000000003</v>
      </c>
      <c r="AG1183" s="676" t="s">
        <v>47</v>
      </c>
      <c r="AH1183" s="676"/>
      <c r="AI1183" s="676">
        <v>45</v>
      </c>
      <c r="AJ1183" s="676" t="s">
        <v>1132</v>
      </c>
      <c r="AK1183" s="676" t="s">
        <v>1089</v>
      </c>
      <c r="AL1183" s="696">
        <v>8505</v>
      </c>
      <c r="AM1183" s="676" t="s">
        <v>52</v>
      </c>
      <c r="AN1183" s="676"/>
      <c r="AO1183" s="676"/>
      <c r="AP1183" s="684"/>
      <c r="AQ1183" s="684" t="s">
        <v>37</v>
      </c>
      <c r="AR1183" s="676"/>
      <c r="AS1183" s="674"/>
      <c r="AT1183" s="285"/>
      <c r="AU1183" s="630"/>
      <c r="AV1183" s="674"/>
    </row>
    <row r="1184" spans="1:48" s="673" customFormat="1" ht="15" customHeight="1">
      <c r="A1184" s="282"/>
      <c r="B1184" s="283"/>
      <c r="C1184" s="296" t="s">
        <v>1217</v>
      </c>
      <c r="D1184" s="556" t="s">
        <v>3750</v>
      </c>
      <c r="E1184" s="317"/>
      <c r="F1184" s="703"/>
      <c r="G1184" s="703">
        <v>2022</v>
      </c>
      <c r="H1184" s="507"/>
      <c r="I1184" s="507" t="s">
        <v>1295</v>
      </c>
      <c r="J1184" s="704"/>
      <c r="K1184" s="703" t="s">
        <v>5209</v>
      </c>
      <c r="L1184" s="704" t="s">
        <v>1124</v>
      </c>
      <c r="M1184" s="704">
        <v>44645</v>
      </c>
      <c r="N1184" s="704">
        <v>44811</v>
      </c>
      <c r="O1184" s="704"/>
      <c r="P1184" s="704"/>
      <c r="Q1184" s="703"/>
      <c r="R1184" s="703"/>
      <c r="S1184" s="703" t="s">
        <v>1106</v>
      </c>
      <c r="T1184" s="707">
        <v>60</v>
      </c>
      <c r="U1184" s="554"/>
      <c r="V1184" s="703" t="s">
        <v>986</v>
      </c>
      <c r="W1184" s="707">
        <v>360</v>
      </c>
      <c r="X1184" s="554">
        <v>768</v>
      </c>
      <c r="Y1184" s="539">
        <f t="shared" si="54"/>
        <v>276480</v>
      </c>
      <c r="Z1184" s="680">
        <v>0.53</v>
      </c>
      <c r="AA1184" s="681">
        <f t="shared" si="55"/>
        <v>146534.39999999999</v>
      </c>
      <c r="AB1184" s="682"/>
      <c r="AC1184" s="683"/>
      <c r="AD1184" s="692"/>
      <c r="AE1184" s="684"/>
      <c r="AF1184" s="695">
        <f t="shared" si="56"/>
        <v>146534.39999999999</v>
      </c>
      <c r="AG1184" s="676" t="s">
        <v>47</v>
      </c>
      <c r="AH1184" s="676"/>
      <c r="AI1184" s="676">
        <v>45</v>
      </c>
      <c r="AJ1184" s="676" t="s">
        <v>1132</v>
      </c>
      <c r="AK1184" s="676" t="s">
        <v>1089</v>
      </c>
      <c r="AL1184" s="696">
        <v>8505</v>
      </c>
      <c r="AM1184" s="676" t="s">
        <v>52</v>
      </c>
      <c r="AN1184" s="676"/>
      <c r="AO1184" s="676"/>
      <c r="AP1184" s="684"/>
      <c r="AQ1184" s="684" t="s">
        <v>37</v>
      </c>
      <c r="AR1184" s="676"/>
      <c r="AS1184" s="674"/>
      <c r="AT1184" s="285"/>
      <c r="AU1184" s="630"/>
      <c r="AV1184" s="674"/>
    </row>
    <row r="1185" spans="1:48" s="673" customFormat="1" ht="15" customHeight="1">
      <c r="A1185" s="282"/>
      <c r="B1185" s="283"/>
      <c r="C1185" s="296" t="s">
        <v>1217</v>
      </c>
      <c r="D1185" s="556" t="s">
        <v>3750</v>
      </c>
      <c r="E1185" s="317"/>
      <c r="F1185" s="703"/>
      <c r="G1185" s="703">
        <v>2022</v>
      </c>
      <c r="H1185" s="507"/>
      <c r="I1185" s="507" t="s">
        <v>1295</v>
      </c>
      <c r="J1185" s="704"/>
      <c r="K1185" s="703" t="s">
        <v>5209</v>
      </c>
      <c r="L1185" s="704" t="s">
        <v>1124</v>
      </c>
      <c r="M1185" s="704">
        <v>44645</v>
      </c>
      <c r="N1185" s="704">
        <v>44818</v>
      </c>
      <c r="O1185" s="704"/>
      <c r="P1185" s="704"/>
      <c r="Q1185" s="703"/>
      <c r="R1185" s="703"/>
      <c r="S1185" s="703" t="s">
        <v>1106</v>
      </c>
      <c r="T1185" s="707">
        <v>60</v>
      </c>
      <c r="U1185" s="554"/>
      <c r="V1185" s="703" t="s">
        <v>1018</v>
      </c>
      <c r="W1185" s="707">
        <v>360</v>
      </c>
      <c r="X1185" s="554">
        <v>728</v>
      </c>
      <c r="Y1185" s="539">
        <f t="shared" si="54"/>
        <v>262080</v>
      </c>
      <c r="Z1185" s="680">
        <v>0.8</v>
      </c>
      <c r="AA1185" s="681">
        <f t="shared" si="55"/>
        <v>209664</v>
      </c>
      <c r="AB1185" s="682"/>
      <c r="AC1185" s="683"/>
      <c r="AD1185" s="692"/>
      <c r="AE1185" s="684"/>
      <c r="AF1185" s="695">
        <f t="shared" si="56"/>
        <v>209664</v>
      </c>
      <c r="AG1185" s="676" t="s">
        <v>47</v>
      </c>
      <c r="AH1185" s="676"/>
      <c r="AI1185" s="676">
        <v>45</v>
      </c>
      <c r="AJ1185" s="676" t="s">
        <v>1132</v>
      </c>
      <c r="AK1185" s="676" t="s">
        <v>1089</v>
      </c>
      <c r="AL1185" s="696">
        <v>8505</v>
      </c>
      <c r="AM1185" s="676" t="s">
        <v>52</v>
      </c>
      <c r="AN1185" s="676"/>
      <c r="AO1185" s="676"/>
      <c r="AP1185" s="684"/>
      <c r="AQ1185" s="684" t="s">
        <v>37</v>
      </c>
      <c r="AR1185" s="676"/>
      <c r="AS1185" s="674"/>
      <c r="AT1185" s="285"/>
      <c r="AU1185" s="630"/>
      <c r="AV1185" s="674"/>
    </row>
    <row r="1186" spans="1:48" s="673" customFormat="1" ht="15" customHeight="1">
      <c r="A1186" s="282"/>
      <c r="B1186" s="283"/>
      <c r="C1186" s="296" t="s">
        <v>1217</v>
      </c>
      <c r="D1186" s="556" t="s">
        <v>3750</v>
      </c>
      <c r="E1186" s="317"/>
      <c r="F1186" s="703"/>
      <c r="G1186" s="703">
        <v>2022</v>
      </c>
      <c r="H1186" s="507"/>
      <c r="I1186" s="507" t="s">
        <v>1295</v>
      </c>
      <c r="J1186" s="704"/>
      <c r="K1186" s="703" t="s">
        <v>1147</v>
      </c>
      <c r="L1186" s="704" t="s">
        <v>1124</v>
      </c>
      <c r="M1186" s="704">
        <v>44645</v>
      </c>
      <c r="N1186" s="704">
        <v>44755</v>
      </c>
      <c r="O1186" s="704"/>
      <c r="P1186" s="704"/>
      <c r="Q1186" s="703"/>
      <c r="R1186" s="703"/>
      <c r="S1186" s="703" t="s">
        <v>1106</v>
      </c>
      <c r="T1186" s="707">
        <v>60</v>
      </c>
      <c r="U1186" s="554"/>
      <c r="V1186" s="703" t="s">
        <v>973</v>
      </c>
      <c r="W1186" s="707">
        <v>400</v>
      </c>
      <c r="X1186" s="554">
        <v>832</v>
      </c>
      <c r="Y1186" s="539">
        <f t="shared" si="54"/>
        <v>332800</v>
      </c>
      <c r="Z1186" s="680">
        <v>0.55000000000000004</v>
      </c>
      <c r="AA1186" s="681">
        <f t="shared" si="55"/>
        <v>183040.00000000003</v>
      </c>
      <c r="AB1186" s="682"/>
      <c r="AC1186" s="683"/>
      <c r="AD1186" s="692"/>
      <c r="AE1186" s="684"/>
      <c r="AF1186" s="695">
        <f t="shared" si="56"/>
        <v>183040.00000000003</v>
      </c>
      <c r="AG1186" s="676" t="s">
        <v>47</v>
      </c>
      <c r="AH1186" s="676"/>
      <c r="AI1186" s="676">
        <v>45</v>
      </c>
      <c r="AJ1186" s="676" t="s">
        <v>1148</v>
      </c>
      <c r="AK1186" s="676" t="s">
        <v>1149</v>
      </c>
      <c r="AL1186" s="696">
        <v>74074</v>
      </c>
      <c r="AM1186" s="676" t="s">
        <v>52</v>
      </c>
      <c r="AN1186" s="676"/>
      <c r="AO1186" s="676"/>
      <c r="AP1186" s="684"/>
      <c r="AQ1186" s="684" t="s">
        <v>37</v>
      </c>
      <c r="AR1186" s="676"/>
      <c r="AS1186" s="674"/>
      <c r="AT1186" s="285"/>
      <c r="AU1186" s="630"/>
      <c r="AV1186" s="674"/>
    </row>
    <row r="1187" spans="1:48" s="673" customFormat="1" ht="15" customHeight="1">
      <c r="A1187" s="282"/>
      <c r="B1187" s="283"/>
      <c r="C1187" s="296" t="s">
        <v>1217</v>
      </c>
      <c r="D1187" s="556" t="s">
        <v>3750</v>
      </c>
      <c r="E1187" s="317"/>
      <c r="F1187" s="703"/>
      <c r="G1187" s="703">
        <v>2022</v>
      </c>
      <c r="H1187" s="703"/>
      <c r="I1187" s="507" t="s">
        <v>1295</v>
      </c>
      <c r="J1187" s="704"/>
      <c r="K1187" s="703" t="s">
        <v>1147</v>
      </c>
      <c r="L1187" s="704" t="s">
        <v>1124</v>
      </c>
      <c r="M1187" s="704">
        <v>44645</v>
      </c>
      <c r="N1187" s="704">
        <v>44783</v>
      </c>
      <c r="O1187" s="704"/>
      <c r="P1187" s="704"/>
      <c r="Q1187" s="703"/>
      <c r="R1187" s="703"/>
      <c r="S1187" s="703" t="s">
        <v>1106</v>
      </c>
      <c r="T1187" s="707">
        <v>60</v>
      </c>
      <c r="U1187" s="554"/>
      <c r="V1187" s="703" t="s">
        <v>986</v>
      </c>
      <c r="W1187" s="707">
        <v>360</v>
      </c>
      <c r="X1187" s="554">
        <v>768</v>
      </c>
      <c r="Y1187" s="539">
        <f t="shared" si="54"/>
        <v>276480</v>
      </c>
      <c r="Z1187" s="680">
        <v>0.53</v>
      </c>
      <c r="AA1187" s="681">
        <f t="shared" si="55"/>
        <v>146534.39999999999</v>
      </c>
      <c r="AB1187" s="521"/>
      <c r="AC1187" s="683"/>
      <c r="AD1187" s="676"/>
      <c r="AE1187" s="684"/>
      <c r="AF1187" s="695">
        <f t="shared" si="56"/>
        <v>146534.39999999999</v>
      </c>
      <c r="AG1187" s="676" t="s">
        <v>47</v>
      </c>
      <c r="AH1187" s="641"/>
      <c r="AI1187" s="676">
        <v>45</v>
      </c>
      <c r="AJ1187" s="676" t="s">
        <v>1148</v>
      </c>
      <c r="AK1187" s="676" t="s">
        <v>1149</v>
      </c>
      <c r="AL1187" s="696">
        <v>74074</v>
      </c>
      <c r="AM1187" s="676" t="s">
        <v>52</v>
      </c>
      <c r="AN1187" s="676"/>
      <c r="AO1187" s="676"/>
      <c r="AP1187" s="676"/>
      <c r="AQ1187" s="684" t="s">
        <v>37</v>
      </c>
      <c r="AR1187" s="676"/>
      <c r="AS1187" s="523"/>
      <c r="AT1187" s="434"/>
      <c r="AU1187" s="523"/>
      <c r="AV1187" s="674"/>
    </row>
    <row r="1188" spans="1:48" s="673" customFormat="1" ht="15" customHeight="1">
      <c r="A1188" s="282"/>
      <c r="B1188" s="283"/>
      <c r="C1188" s="296" t="s">
        <v>1217</v>
      </c>
      <c r="D1188" s="556" t="s">
        <v>3750</v>
      </c>
      <c r="E1188" s="317"/>
      <c r="F1188" s="703"/>
      <c r="G1188" s="703">
        <v>2022</v>
      </c>
      <c r="H1188" s="507"/>
      <c r="I1188" s="507" t="s">
        <v>1295</v>
      </c>
      <c r="J1188" s="704"/>
      <c r="K1188" s="703" t="s">
        <v>1147</v>
      </c>
      <c r="L1188" s="704" t="s">
        <v>1124</v>
      </c>
      <c r="M1188" s="704">
        <v>44645</v>
      </c>
      <c r="N1188" s="704">
        <v>44811</v>
      </c>
      <c r="O1188" s="704"/>
      <c r="P1188" s="704"/>
      <c r="Q1188" s="703"/>
      <c r="R1188" s="703"/>
      <c r="S1188" s="703" t="s">
        <v>1106</v>
      </c>
      <c r="T1188" s="707">
        <v>60</v>
      </c>
      <c r="U1188" s="554"/>
      <c r="V1188" s="703" t="s">
        <v>973</v>
      </c>
      <c r="W1188" s="707">
        <v>400</v>
      </c>
      <c r="X1188" s="554">
        <v>832</v>
      </c>
      <c r="Y1188" s="539">
        <f t="shared" si="54"/>
        <v>332800</v>
      </c>
      <c r="Z1188" s="680">
        <v>0.55000000000000004</v>
      </c>
      <c r="AA1188" s="681">
        <f t="shared" si="55"/>
        <v>183040.00000000003</v>
      </c>
      <c r="AB1188" s="682"/>
      <c r="AC1188" s="683"/>
      <c r="AD1188" s="692"/>
      <c r="AE1188" s="684"/>
      <c r="AF1188" s="695">
        <f t="shared" si="56"/>
        <v>183040.00000000003</v>
      </c>
      <c r="AG1188" s="676" t="s">
        <v>47</v>
      </c>
      <c r="AH1188" s="676"/>
      <c r="AI1188" s="676">
        <v>45</v>
      </c>
      <c r="AJ1188" s="676" t="s">
        <v>1148</v>
      </c>
      <c r="AK1188" s="676" t="s">
        <v>1149</v>
      </c>
      <c r="AL1188" s="696">
        <v>74074</v>
      </c>
      <c r="AM1188" s="676" t="s">
        <v>52</v>
      </c>
      <c r="AN1188" s="676"/>
      <c r="AO1188" s="676"/>
      <c r="AP1188" s="684"/>
      <c r="AQ1188" s="684" t="s">
        <v>37</v>
      </c>
      <c r="AR1188" s="676"/>
      <c r="AS1188" s="674"/>
      <c r="AT1188" s="285"/>
      <c r="AU1188" s="630"/>
      <c r="AV1188" s="674"/>
    </row>
    <row r="1189" spans="1:48" s="673" customFormat="1" ht="15" customHeight="1">
      <c r="A1189" s="282"/>
      <c r="B1189" s="283"/>
      <c r="C1189" s="296" t="s">
        <v>1217</v>
      </c>
      <c r="D1189" s="556" t="s">
        <v>3750</v>
      </c>
      <c r="E1189" s="317"/>
      <c r="F1189" s="703"/>
      <c r="G1189" s="703">
        <v>2022</v>
      </c>
      <c r="H1189" s="507"/>
      <c r="I1189" s="507" t="s">
        <v>1295</v>
      </c>
      <c r="J1189" s="704"/>
      <c r="K1189" s="703" t="s">
        <v>1147</v>
      </c>
      <c r="L1189" s="704" t="s">
        <v>1124</v>
      </c>
      <c r="M1189" s="704">
        <v>44645</v>
      </c>
      <c r="N1189" s="704">
        <v>44820</v>
      </c>
      <c r="O1189" s="704"/>
      <c r="P1189" s="704"/>
      <c r="Q1189" s="703"/>
      <c r="R1189" s="703"/>
      <c r="S1189" s="703" t="s">
        <v>1106</v>
      </c>
      <c r="T1189" s="707">
        <v>60</v>
      </c>
      <c r="U1189" s="554"/>
      <c r="V1189" s="703" t="s">
        <v>1018</v>
      </c>
      <c r="W1189" s="707">
        <v>360</v>
      </c>
      <c r="X1189" s="554">
        <v>728</v>
      </c>
      <c r="Y1189" s="539">
        <f t="shared" si="54"/>
        <v>262080</v>
      </c>
      <c r="Z1189" s="680">
        <v>0.8</v>
      </c>
      <c r="AA1189" s="681">
        <f t="shared" si="55"/>
        <v>209664</v>
      </c>
      <c r="AB1189" s="682"/>
      <c r="AC1189" s="683"/>
      <c r="AD1189" s="692"/>
      <c r="AE1189" s="684"/>
      <c r="AF1189" s="695">
        <f t="shared" si="56"/>
        <v>209664</v>
      </c>
      <c r="AG1189" s="676" t="s">
        <v>47</v>
      </c>
      <c r="AH1189" s="676"/>
      <c r="AI1189" s="676">
        <v>45</v>
      </c>
      <c r="AJ1189" s="676" t="s">
        <v>1148</v>
      </c>
      <c r="AK1189" s="676" t="s">
        <v>1149</v>
      </c>
      <c r="AL1189" s="696">
        <v>74074</v>
      </c>
      <c r="AM1189" s="676" t="s">
        <v>52</v>
      </c>
      <c r="AN1189" s="676"/>
      <c r="AO1189" s="676"/>
      <c r="AP1189" s="684"/>
      <c r="AQ1189" s="684" t="s">
        <v>37</v>
      </c>
      <c r="AR1189" s="676"/>
      <c r="AS1189" s="674"/>
      <c r="AT1189" s="285"/>
      <c r="AU1189" s="630"/>
      <c r="AV1189" s="674"/>
    </row>
    <row r="1190" spans="1:48" s="673" customFormat="1" ht="15" customHeight="1">
      <c r="A1190" s="282"/>
      <c r="B1190" s="283"/>
      <c r="C1190" s="296" t="s">
        <v>1217</v>
      </c>
      <c r="D1190" s="556" t="s">
        <v>3750</v>
      </c>
      <c r="E1190" s="317"/>
      <c r="F1190" s="703"/>
      <c r="G1190" s="703">
        <v>2022</v>
      </c>
      <c r="H1190" s="507"/>
      <c r="I1190" s="507" t="s">
        <v>1295</v>
      </c>
      <c r="J1190" s="704"/>
      <c r="K1190" s="703" t="s">
        <v>1150</v>
      </c>
      <c r="L1190" s="704" t="s">
        <v>1124</v>
      </c>
      <c r="M1190" s="704">
        <v>44645</v>
      </c>
      <c r="N1190" s="704">
        <v>44755</v>
      </c>
      <c r="O1190" s="704"/>
      <c r="P1190" s="704"/>
      <c r="Q1190" s="703"/>
      <c r="R1190" s="703"/>
      <c r="S1190" s="703" t="s">
        <v>1106</v>
      </c>
      <c r="T1190" s="707">
        <v>60</v>
      </c>
      <c r="U1190" s="554"/>
      <c r="V1190" s="703" t="s">
        <v>1018</v>
      </c>
      <c r="W1190" s="707">
        <v>360</v>
      </c>
      <c r="X1190" s="554">
        <v>728</v>
      </c>
      <c r="Y1190" s="539">
        <f t="shared" si="54"/>
        <v>262080</v>
      </c>
      <c r="Z1190" s="680">
        <v>0.8</v>
      </c>
      <c r="AA1190" s="681">
        <f t="shared" si="55"/>
        <v>209664</v>
      </c>
      <c r="AB1190" s="682"/>
      <c r="AC1190" s="683"/>
      <c r="AD1190" s="692"/>
      <c r="AE1190" s="684"/>
      <c r="AF1190" s="695">
        <f t="shared" si="56"/>
        <v>209664</v>
      </c>
      <c r="AG1190" s="676" t="s">
        <v>47</v>
      </c>
      <c r="AH1190" s="676"/>
      <c r="AI1190" s="676">
        <v>45</v>
      </c>
      <c r="AJ1190" s="676" t="s">
        <v>1151</v>
      </c>
      <c r="AK1190" s="676" t="s">
        <v>50</v>
      </c>
      <c r="AL1190" s="696">
        <v>94577</v>
      </c>
      <c r="AM1190" s="676" t="s">
        <v>52</v>
      </c>
      <c r="AN1190" s="676"/>
      <c r="AO1190" s="676"/>
      <c r="AP1190" s="684"/>
      <c r="AQ1190" s="684" t="s">
        <v>37</v>
      </c>
      <c r="AR1190" s="676"/>
      <c r="AS1190" s="674"/>
      <c r="AT1190" s="285"/>
      <c r="AU1190" s="630"/>
      <c r="AV1190" s="674"/>
    </row>
    <row r="1191" spans="1:48" s="673" customFormat="1" ht="15" customHeight="1">
      <c r="A1191" s="282"/>
      <c r="B1191" s="283"/>
      <c r="C1191" s="296" t="s">
        <v>1217</v>
      </c>
      <c r="D1191" s="556" t="s">
        <v>3750</v>
      </c>
      <c r="E1191" s="317"/>
      <c r="F1191" s="703"/>
      <c r="G1191" s="703">
        <v>2022</v>
      </c>
      <c r="H1191" s="703"/>
      <c r="I1191" s="507" t="s">
        <v>1295</v>
      </c>
      <c r="J1191" s="704"/>
      <c r="K1191" s="703" t="s">
        <v>1150</v>
      </c>
      <c r="L1191" s="704" t="s">
        <v>1124</v>
      </c>
      <c r="M1191" s="704">
        <v>44645</v>
      </c>
      <c r="N1191" s="704">
        <v>44783</v>
      </c>
      <c r="O1191" s="704"/>
      <c r="P1191" s="704"/>
      <c r="Q1191" s="703"/>
      <c r="R1191" s="703"/>
      <c r="S1191" s="703" t="s">
        <v>1106</v>
      </c>
      <c r="T1191" s="707">
        <v>60</v>
      </c>
      <c r="U1191" s="554"/>
      <c r="V1191" s="703" t="s">
        <v>986</v>
      </c>
      <c r="W1191" s="707">
        <v>360</v>
      </c>
      <c r="X1191" s="554">
        <v>768</v>
      </c>
      <c r="Y1191" s="539">
        <f t="shared" si="54"/>
        <v>276480</v>
      </c>
      <c r="Z1191" s="680">
        <v>0.53</v>
      </c>
      <c r="AA1191" s="681">
        <f t="shared" si="55"/>
        <v>146534.39999999999</v>
      </c>
      <c r="AB1191" s="521"/>
      <c r="AC1191" s="683"/>
      <c r="AD1191" s="676"/>
      <c r="AE1191" s="684"/>
      <c r="AF1191" s="695">
        <f t="shared" si="56"/>
        <v>146534.39999999999</v>
      </c>
      <c r="AG1191" s="676" t="s">
        <v>47</v>
      </c>
      <c r="AH1191" s="641"/>
      <c r="AI1191" s="676">
        <v>45</v>
      </c>
      <c r="AJ1191" s="676" t="s">
        <v>1151</v>
      </c>
      <c r="AK1191" s="676" t="s">
        <v>50</v>
      </c>
      <c r="AL1191" s="696">
        <v>94577</v>
      </c>
      <c r="AM1191" s="676" t="s">
        <v>52</v>
      </c>
      <c r="AN1191" s="676"/>
      <c r="AO1191" s="676"/>
      <c r="AP1191" s="676"/>
      <c r="AQ1191" s="684" t="s">
        <v>37</v>
      </c>
      <c r="AR1191" s="676"/>
      <c r="AS1191" s="523"/>
      <c r="AT1191" s="434"/>
      <c r="AU1191" s="523"/>
      <c r="AV1191" s="674"/>
    </row>
    <row r="1192" spans="1:48" s="673" customFormat="1" ht="15" customHeight="1">
      <c r="A1192" s="282"/>
      <c r="B1192" s="283"/>
      <c r="C1192" s="296" t="s">
        <v>1217</v>
      </c>
      <c r="D1192" s="556" t="s">
        <v>3750</v>
      </c>
      <c r="E1192" s="317"/>
      <c r="F1192" s="703"/>
      <c r="G1192" s="703">
        <v>2022</v>
      </c>
      <c r="H1192" s="703"/>
      <c r="I1192" s="507" t="s">
        <v>1295</v>
      </c>
      <c r="J1192" s="704"/>
      <c r="K1192" s="703" t="s">
        <v>1150</v>
      </c>
      <c r="L1192" s="704" t="s">
        <v>1124</v>
      </c>
      <c r="M1192" s="704">
        <v>44645</v>
      </c>
      <c r="N1192" s="704">
        <v>44811</v>
      </c>
      <c r="O1192" s="704"/>
      <c r="P1192" s="704"/>
      <c r="Q1192" s="703"/>
      <c r="R1192" s="703"/>
      <c r="S1192" s="703" t="s">
        <v>1106</v>
      </c>
      <c r="T1192" s="707">
        <v>60</v>
      </c>
      <c r="U1192" s="554"/>
      <c r="V1192" s="703" t="s">
        <v>973</v>
      </c>
      <c r="W1192" s="707">
        <v>400</v>
      </c>
      <c r="X1192" s="554">
        <v>832</v>
      </c>
      <c r="Y1192" s="539">
        <f t="shared" si="54"/>
        <v>332800</v>
      </c>
      <c r="Z1192" s="680">
        <v>0.55000000000000004</v>
      </c>
      <c r="AA1192" s="681">
        <f t="shared" si="55"/>
        <v>183040.00000000003</v>
      </c>
      <c r="AB1192" s="521"/>
      <c r="AC1192" s="683"/>
      <c r="AD1192" s="676"/>
      <c r="AE1192" s="684"/>
      <c r="AF1192" s="695">
        <f t="shared" si="56"/>
        <v>183040.00000000003</v>
      </c>
      <c r="AG1192" s="676" t="s">
        <v>47</v>
      </c>
      <c r="AH1192" s="641"/>
      <c r="AI1192" s="676">
        <v>45</v>
      </c>
      <c r="AJ1192" s="676" t="s">
        <v>1151</v>
      </c>
      <c r="AK1192" s="676" t="s">
        <v>50</v>
      </c>
      <c r="AL1192" s="696">
        <v>94577</v>
      </c>
      <c r="AM1192" s="676" t="s">
        <v>52</v>
      </c>
      <c r="AN1192" s="676"/>
      <c r="AO1192" s="676"/>
      <c r="AP1192" s="676"/>
      <c r="AQ1192" s="684" t="s">
        <v>37</v>
      </c>
      <c r="AR1192" s="676"/>
      <c r="AS1192" s="523"/>
      <c r="AT1192" s="434"/>
      <c r="AU1192" s="523"/>
      <c r="AV1192" s="674"/>
    </row>
    <row r="1193" spans="1:48" s="673" customFormat="1" ht="15" customHeight="1">
      <c r="A1193" s="308"/>
      <c r="B1193" s="296"/>
      <c r="C1193" s="296" t="s">
        <v>1217</v>
      </c>
      <c r="D1193" s="556" t="s">
        <v>3750</v>
      </c>
      <c r="E1193" s="317"/>
      <c r="F1193" s="703"/>
      <c r="G1193" s="703">
        <v>2022</v>
      </c>
      <c r="H1193" s="507"/>
      <c r="I1193" s="507" t="s">
        <v>1295</v>
      </c>
      <c r="J1193" s="704"/>
      <c r="K1193" s="703" t="s">
        <v>5210</v>
      </c>
      <c r="L1193" s="704" t="s">
        <v>1124</v>
      </c>
      <c r="M1193" s="704">
        <v>44645</v>
      </c>
      <c r="N1193" s="704">
        <v>44753</v>
      </c>
      <c r="O1193" s="704"/>
      <c r="P1193" s="704"/>
      <c r="Q1193" s="703"/>
      <c r="R1193" s="703"/>
      <c r="S1193" s="703" t="s">
        <v>1106</v>
      </c>
      <c r="T1193" s="707">
        <v>60</v>
      </c>
      <c r="U1193" s="554"/>
      <c r="V1193" s="703" t="s">
        <v>986</v>
      </c>
      <c r="W1193" s="707">
        <v>360</v>
      </c>
      <c r="X1193" s="554">
        <v>768</v>
      </c>
      <c r="Y1193" s="539">
        <f t="shared" si="54"/>
        <v>276480</v>
      </c>
      <c r="Z1193" s="680">
        <v>0.53</v>
      </c>
      <c r="AA1193" s="681">
        <f t="shared" si="55"/>
        <v>146534.39999999999</v>
      </c>
      <c r="AB1193" s="682"/>
      <c r="AC1193" s="683">
        <f>AB1193*Y1193</f>
        <v>0</v>
      </c>
      <c r="AD1193" s="692"/>
      <c r="AE1193" s="684"/>
      <c r="AF1193" s="695">
        <f t="shared" si="56"/>
        <v>146534.39999999999</v>
      </c>
      <c r="AG1193" s="676" t="s">
        <v>47</v>
      </c>
      <c r="AH1193" s="676"/>
      <c r="AI1193" s="676">
        <v>45</v>
      </c>
      <c r="AJ1193" s="676" t="s">
        <v>1125</v>
      </c>
      <c r="AK1193" s="676" t="s">
        <v>1121</v>
      </c>
      <c r="AL1193" s="696">
        <v>60433</v>
      </c>
      <c r="AM1193" s="676" t="s">
        <v>52</v>
      </c>
      <c r="AN1193" s="676"/>
      <c r="AO1193" s="676"/>
      <c r="AP1193" s="684"/>
      <c r="AQ1193" s="684" t="s">
        <v>37</v>
      </c>
      <c r="AR1193" s="676"/>
      <c r="AS1193" s="690"/>
      <c r="AT1193" s="311"/>
      <c r="AU1193" s="310"/>
      <c r="AV1193" s="690"/>
    </row>
    <row r="1194" spans="1:48" s="673" customFormat="1" ht="15" customHeight="1">
      <c r="A1194" s="308"/>
      <c r="B1194" s="296"/>
      <c r="C1194" s="296"/>
      <c r="D1194" s="556" t="s">
        <v>3750</v>
      </c>
      <c r="E1194" s="317"/>
      <c r="F1194" s="703"/>
      <c r="G1194" s="703">
        <v>2022</v>
      </c>
      <c r="H1194" s="507"/>
      <c r="I1194" s="507" t="s">
        <v>1295</v>
      </c>
      <c r="J1194" s="704"/>
      <c r="K1194" s="703" t="s">
        <v>5210</v>
      </c>
      <c r="L1194" s="704" t="s">
        <v>1124</v>
      </c>
      <c r="M1194" s="704">
        <v>44645</v>
      </c>
      <c r="N1194" s="704">
        <v>44762</v>
      </c>
      <c r="O1194" s="704"/>
      <c r="P1194" s="704"/>
      <c r="Q1194" s="703"/>
      <c r="R1194" s="703"/>
      <c r="S1194" s="703" t="s">
        <v>1106</v>
      </c>
      <c r="T1194" s="707">
        <v>60</v>
      </c>
      <c r="U1194" s="554"/>
      <c r="V1194" s="703" t="s">
        <v>973</v>
      </c>
      <c r="W1194" s="707">
        <v>400</v>
      </c>
      <c r="X1194" s="554">
        <v>832</v>
      </c>
      <c r="Y1194" s="539">
        <f t="shared" si="54"/>
        <v>332800</v>
      </c>
      <c r="Z1194" s="680">
        <v>0.55000000000000004</v>
      </c>
      <c r="AA1194" s="681">
        <f t="shared" si="55"/>
        <v>183040.00000000003</v>
      </c>
      <c r="AB1194" s="682"/>
      <c r="AC1194" s="683">
        <f>AB1194*Y1194</f>
        <v>0</v>
      </c>
      <c r="AD1194" s="692"/>
      <c r="AE1194" s="684"/>
      <c r="AF1194" s="695">
        <f t="shared" si="56"/>
        <v>183040.00000000003</v>
      </c>
      <c r="AG1194" s="676" t="s">
        <v>47</v>
      </c>
      <c r="AH1194" s="676"/>
      <c r="AI1194" s="676">
        <v>45</v>
      </c>
      <c r="AJ1194" s="676" t="s">
        <v>1125</v>
      </c>
      <c r="AK1194" s="676" t="s">
        <v>1121</v>
      </c>
      <c r="AL1194" s="696">
        <v>60433</v>
      </c>
      <c r="AM1194" s="676" t="s">
        <v>52</v>
      </c>
      <c r="AN1194" s="676"/>
      <c r="AO1194" s="676"/>
      <c r="AP1194" s="684"/>
      <c r="AQ1194" s="684" t="s">
        <v>37</v>
      </c>
      <c r="AR1194" s="676"/>
      <c r="AS1194" s="690"/>
      <c r="AT1194" s="311"/>
      <c r="AU1194" s="310"/>
      <c r="AV1194" s="690"/>
    </row>
    <row r="1195" spans="1:48" s="673" customFormat="1" ht="15" customHeight="1">
      <c r="A1195" s="282"/>
      <c r="B1195" s="283"/>
      <c r="C1195" s="296" t="s">
        <v>1217</v>
      </c>
      <c r="D1195" s="556" t="s">
        <v>3750</v>
      </c>
      <c r="E1195" s="317"/>
      <c r="F1195" s="703"/>
      <c r="G1195" s="703">
        <v>2022</v>
      </c>
      <c r="H1195" s="507"/>
      <c r="I1195" s="507" t="s">
        <v>1295</v>
      </c>
      <c r="J1195" s="704"/>
      <c r="K1195" s="703" t="s">
        <v>5210</v>
      </c>
      <c r="L1195" s="704" t="s">
        <v>1124</v>
      </c>
      <c r="M1195" s="704">
        <v>44645</v>
      </c>
      <c r="N1195" s="704">
        <v>44783</v>
      </c>
      <c r="O1195" s="704"/>
      <c r="P1195" s="704"/>
      <c r="Q1195" s="703"/>
      <c r="R1195" s="703"/>
      <c r="S1195" s="703" t="s">
        <v>1106</v>
      </c>
      <c r="T1195" s="707">
        <v>60</v>
      </c>
      <c r="U1195" s="554"/>
      <c r="V1195" s="703" t="s">
        <v>986</v>
      </c>
      <c r="W1195" s="707">
        <v>360</v>
      </c>
      <c r="X1195" s="554">
        <v>768</v>
      </c>
      <c r="Y1195" s="539">
        <f t="shared" si="54"/>
        <v>276480</v>
      </c>
      <c r="Z1195" s="680">
        <v>0.53</v>
      </c>
      <c r="AA1195" s="681">
        <f t="shared" si="55"/>
        <v>146534.39999999999</v>
      </c>
      <c r="AB1195" s="682"/>
      <c r="AC1195" s="683">
        <f>AB1195*Y1195</f>
        <v>0</v>
      </c>
      <c r="AD1195" s="692"/>
      <c r="AE1195" s="684"/>
      <c r="AF1195" s="695">
        <f t="shared" si="56"/>
        <v>146534.39999999999</v>
      </c>
      <c r="AG1195" s="676" t="s">
        <v>47</v>
      </c>
      <c r="AH1195" s="676"/>
      <c r="AI1195" s="676">
        <v>45</v>
      </c>
      <c r="AJ1195" s="676" t="s">
        <v>1125</v>
      </c>
      <c r="AK1195" s="676" t="s">
        <v>1121</v>
      </c>
      <c r="AL1195" s="696">
        <v>60433</v>
      </c>
      <c r="AM1195" s="676" t="s">
        <v>52</v>
      </c>
      <c r="AN1195" s="676"/>
      <c r="AO1195" s="676"/>
      <c r="AP1195" s="684"/>
      <c r="AQ1195" s="684" t="s">
        <v>37</v>
      </c>
      <c r="AR1195" s="676"/>
      <c r="AS1195" s="674"/>
      <c r="AT1195" s="285"/>
      <c r="AU1195" s="630"/>
      <c r="AV1195" s="674"/>
    </row>
    <row r="1196" spans="1:48" s="673" customFormat="1" ht="15" customHeight="1">
      <c r="A1196" s="282"/>
      <c r="B1196" s="283"/>
      <c r="C1196" s="296" t="s">
        <v>1217</v>
      </c>
      <c r="D1196" s="556" t="s">
        <v>3750</v>
      </c>
      <c r="E1196" s="317"/>
      <c r="F1196" s="703"/>
      <c r="G1196" s="703">
        <v>2022</v>
      </c>
      <c r="H1196" s="507"/>
      <c r="I1196" s="507" t="s">
        <v>1295</v>
      </c>
      <c r="J1196" s="704"/>
      <c r="K1196" s="703" t="s">
        <v>5210</v>
      </c>
      <c r="L1196" s="704" t="s">
        <v>1124</v>
      </c>
      <c r="M1196" s="704">
        <v>44645</v>
      </c>
      <c r="N1196" s="704">
        <v>44792</v>
      </c>
      <c r="O1196" s="704"/>
      <c r="P1196" s="704"/>
      <c r="Q1196" s="703"/>
      <c r="R1196" s="703"/>
      <c r="S1196" s="703" t="s">
        <v>1106</v>
      </c>
      <c r="T1196" s="707">
        <v>60</v>
      </c>
      <c r="U1196" s="554"/>
      <c r="V1196" s="703" t="s">
        <v>973</v>
      </c>
      <c r="W1196" s="707">
        <v>400</v>
      </c>
      <c r="X1196" s="554">
        <v>832</v>
      </c>
      <c r="Y1196" s="539">
        <f t="shared" si="54"/>
        <v>332800</v>
      </c>
      <c r="Z1196" s="680">
        <v>0.55000000000000004</v>
      </c>
      <c r="AA1196" s="681">
        <f t="shared" si="55"/>
        <v>183040.00000000003</v>
      </c>
      <c r="AB1196" s="682"/>
      <c r="AC1196" s="683">
        <f>AB1196*Y1196</f>
        <v>0</v>
      </c>
      <c r="AD1196" s="692"/>
      <c r="AE1196" s="684"/>
      <c r="AF1196" s="695">
        <f t="shared" si="56"/>
        <v>183040.00000000003</v>
      </c>
      <c r="AG1196" s="676" t="s">
        <v>47</v>
      </c>
      <c r="AH1196" s="676"/>
      <c r="AI1196" s="676">
        <v>45</v>
      </c>
      <c r="AJ1196" s="676" t="s">
        <v>1125</v>
      </c>
      <c r="AK1196" s="676" t="s">
        <v>1121</v>
      </c>
      <c r="AL1196" s="696">
        <v>60433</v>
      </c>
      <c r="AM1196" s="676" t="s">
        <v>52</v>
      </c>
      <c r="AN1196" s="676"/>
      <c r="AO1196" s="676"/>
      <c r="AP1196" s="684"/>
      <c r="AQ1196" s="684" t="s">
        <v>37</v>
      </c>
      <c r="AR1196" s="676"/>
      <c r="AS1196" s="674"/>
      <c r="AT1196" s="285"/>
      <c r="AU1196" s="630"/>
      <c r="AV1196" s="674"/>
    </row>
    <row r="1197" spans="1:48" s="673" customFormat="1" ht="15" customHeight="1">
      <c r="A1197" s="282"/>
      <c r="B1197" s="283"/>
      <c r="C1197" s="296" t="s">
        <v>1217</v>
      </c>
      <c r="D1197" s="556" t="s">
        <v>3750</v>
      </c>
      <c r="E1197" s="317"/>
      <c r="F1197" s="703"/>
      <c r="G1197" s="703">
        <v>2022</v>
      </c>
      <c r="H1197" s="703"/>
      <c r="I1197" s="507" t="s">
        <v>1295</v>
      </c>
      <c r="J1197" s="704"/>
      <c r="K1197" s="703" t="s">
        <v>5210</v>
      </c>
      <c r="L1197" s="704" t="s">
        <v>1124</v>
      </c>
      <c r="M1197" s="704">
        <v>44645</v>
      </c>
      <c r="N1197" s="704">
        <v>44818</v>
      </c>
      <c r="O1197" s="704"/>
      <c r="P1197" s="704"/>
      <c r="Q1197" s="703"/>
      <c r="R1197" s="703"/>
      <c r="S1197" s="703" t="s">
        <v>1106</v>
      </c>
      <c r="T1197" s="707">
        <v>60</v>
      </c>
      <c r="U1197" s="554"/>
      <c r="V1197" s="703" t="s">
        <v>973</v>
      </c>
      <c r="W1197" s="707">
        <v>400</v>
      </c>
      <c r="X1197" s="554">
        <v>832</v>
      </c>
      <c r="Y1197" s="539">
        <f t="shared" si="54"/>
        <v>332800</v>
      </c>
      <c r="Z1197" s="680">
        <v>0.55000000000000004</v>
      </c>
      <c r="AA1197" s="681">
        <f t="shared" si="55"/>
        <v>183040.00000000003</v>
      </c>
      <c r="AB1197" s="521"/>
      <c r="AC1197" s="683">
        <f>AB1197*Y1197</f>
        <v>0</v>
      </c>
      <c r="AD1197" s="676"/>
      <c r="AE1197" s="684"/>
      <c r="AF1197" s="695">
        <f t="shared" si="56"/>
        <v>183040.00000000003</v>
      </c>
      <c r="AG1197" s="676" t="s">
        <v>47</v>
      </c>
      <c r="AH1197" s="641"/>
      <c r="AI1197" s="676">
        <v>45</v>
      </c>
      <c r="AJ1197" s="676" t="s">
        <v>1125</v>
      </c>
      <c r="AK1197" s="676" t="s">
        <v>1121</v>
      </c>
      <c r="AL1197" s="696">
        <v>60433</v>
      </c>
      <c r="AM1197" s="676" t="s">
        <v>52</v>
      </c>
      <c r="AN1197" s="676"/>
      <c r="AO1197" s="676"/>
      <c r="AP1197" s="676"/>
      <c r="AQ1197" s="684" t="s">
        <v>37</v>
      </c>
      <c r="AR1197" s="676"/>
      <c r="AS1197" s="523"/>
      <c r="AT1197" s="434"/>
      <c r="AU1197" s="523"/>
      <c r="AV1197" s="674"/>
    </row>
    <row r="1198" spans="1:48" s="673" customFormat="1" ht="15" customHeight="1">
      <c r="A1198" s="282"/>
      <c r="B1198" s="283"/>
      <c r="C1198" s="296" t="s">
        <v>1217</v>
      </c>
      <c r="D1198" s="556" t="s">
        <v>3750</v>
      </c>
      <c r="E1198" s="317"/>
      <c r="F1198" s="703"/>
      <c r="G1198" s="703">
        <v>2022</v>
      </c>
      <c r="H1198" s="703"/>
      <c r="I1198" s="507" t="s">
        <v>1295</v>
      </c>
      <c r="J1198" s="704"/>
      <c r="K1198" s="703" t="s">
        <v>5211</v>
      </c>
      <c r="L1198" s="704" t="s">
        <v>1124</v>
      </c>
      <c r="M1198" s="704">
        <v>44616</v>
      </c>
      <c r="N1198" s="704">
        <v>44697</v>
      </c>
      <c r="O1198" s="704"/>
      <c r="P1198" s="704"/>
      <c r="Q1198" s="704"/>
      <c r="R1198" s="704"/>
      <c r="S1198" s="703" t="s">
        <v>1106</v>
      </c>
      <c r="T1198" s="703">
        <v>60</v>
      </c>
      <c r="U1198" s="703"/>
      <c r="V1198" s="703" t="s">
        <v>986</v>
      </c>
      <c r="W1198" s="707">
        <v>360</v>
      </c>
      <c r="X1198" s="554">
        <v>768</v>
      </c>
      <c r="Y1198" s="539">
        <f t="shared" si="54"/>
        <v>276480</v>
      </c>
      <c r="Z1198" s="680">
        <v>0.53</v>
      </c>
      <c r="AA1198" s="681">
        <f t="shared" si="55"/>
        <v>146534.39999999999</v>
      </c>
      <c r="AB1198" s="521"/>
      <c r="AC1198" s="683"/>
      <c r="AD1198" s="676"/>
      <c r="AE1198" s="684"/>
      <c r="AF1198" s="695">
        <f t="shared" si="56"/>
        <v>146534.39999999999</v>
      </c>
      <c r="AG1198" s="676" t="s">
        <v>47</v>
      </c>
      <c r="AH1198" s="641"/>
      <c r="AI1198" s="676">
        <v>45</v>
      </c>
      <c r="AJ1198" s="676" t="s">
        <v>4098</v>
      </c>
      <c r="AK1198" s="676" t="s">
        <v>1100</v>
      </c>
      <c r="AL1198" s="696">
        <v>1583</v>
      </c>
      <c r="AM1198" s="676" t="s">
        <v>52</v>
      </c>
      <c r="AN1198" s="676"/>
      <c r="AO1198" s="676"/>
      <c r="AP1198" s="676"/>
      <c r="AQ1198" s="684" t="s">
        <v>37</v>
      </c>
      <c r="AR1198" s="676"/>
      <c r="AS1198" s="523"/>
      <c r="AT1198" s="434"/>
      <c r="AU1198" s="523"/>
      <c r="AV1198" s="674"/>
    </row>
    <row r="1199" spans="1:48" s="673" customFormat="1" ht="15" customHeight="1">
      <c r="A1199" s="282"/>
      <c r="B1199" s="283"/>
      <c r="C1199" s="296" t="s">
        <v>1217</v>
      </c>
      <c r="D1199" s="556" t="s">
        <v>3750</v>
      </c>
      <c r="E1199" s="317"/>
      <c r="F1199" s="703"/>
      <c r="G1199" s="703">
        <v>2022</v>
      </c>
      <c r="H1199" s="703"/>
      <c r="I1199" s="507" t="s">
        <v>1295</v>
      </c>
      <c r="J1199" s="704"/>
      <c r="K1199" s="703" t="s">
        <v>5211</v>
      </c>
      <c r="L1199" s="704" t="s">
        <v>1124</v>
      </c>
      <c r="M1199" s="704">
        <v>44616</v>
      </c>
      <c r="N1199" s="704">
        <v>44697</v>
      </c>
      <c r="O1199" s="704"/>
      <c r="P1199" s="704"/>
      <c r="Q1199" s="704"/>
      <c r="R1199" s="704"/>
      <c r="S1199" s="703" t="s">
        <v>1106</v>
      </c>
      <c r="T1199" s="703">
        <v>60</v>
      </c>
      <c r="U1199" s="703"/>
      <c r="V1199" s="703" t="s">
        <v>986</v>
      </c>
      <c r="W1199" s="707">
        <v>360</v>
      </c>
      <c r="X1199" s="554">
        <v>768</v>
      </c>
      <c r="Y1199" s="539">
        <f t="shared" si="54"/>
        <v>276480</v>
      </c>
      <c r="Z1199" s="680">
        <v>0.53</v>
      </c>
      <c r="AA1199" s="681">
        <f t="shared" si="55"/>
        <v>146534.39999999999</v>
      </c>
      <c r="AB1199" s="521"/>
      <c r="AC1199" s="683"/>
      <c r="AD1199" s="676"/>
      <c r="AE1199" s="684"/>
      <c r="AF1199" s="695">
        <f t="shared" si="56"/>
        <v>146534.39999999999</v>
      </c>
      <c r="AG1199" s="676" t="s">
        <v>47</v>
      </c>
      <c r="AH1199" s="641"/>
      <c r="AI1199" s="676">
        <v>45</v>
      </c>
      <c r="AJ1199" s="676" t="s">
        <v>4098</v>
      </c>
      <c r="AK1199" s="676" t="s">
        <v>1100</v>
      </c>
      <c r="AL1199" s="696">
        <v>1583</v>
      </c>
      <c r="AM1199" s="676" t="s">
        <v>52</v>
      </c>
      <c r="AN1199" s="676"/>
      <c r="AO1199" s="676"/>
      <c r="AP1199" s="676"/>
      <c r="AQ1199" s="684" t="s">
        <v>37</v>
      </c>
      <c r="AR1199" s="676"/>
      <c r="AS1199" s="523"/>
      <c r="AT1199" s="434"/>
      <c r="AU1199" s="523"/>
      <c r="AV1199" s="674"/>
    </row>
    <row r="1200" spans="1:48" s="673" customFormat="1" ht="15" customHeight="1">
      <c r="A1200" s="282"/>
      <c r="B1200" s="283"/>
      <c r="C1200" s="296" t="s">
        <v>1217</v>
      </c>
      <c r="D1200" s="556" t="s">
        <v>3750</v>
      </c>
      <c r="E1200" s="317"/>
      <c r="F1200" s="703"/>
      <c r="G1200" s="703">
        <v>2022</v>
      </c>
      <c r="H1200" s="703"/>
      <c r="I1200" s="507" t="s">
        <v>1295</v>
      </c>
      <c r="J1200" s="704"/>
      <c r="K1200" s="703" t="s">
        <v>5211</v>
      </c>
      <c r="L1200" s="704" t="s">
        <v>1124</v>
      </c>
      <c r="M1200" s="704">
        <v>44616</v>
      </c>
      <c r="N1200" s="704">
        <v>44722</v>
      </c>
      <c r="O1200" s="704"/>
      <c r="P1200" s="704"/>
      <c r="Q1200" s="704"/>
      <c r="R1200" s="704"/>
      <c r="S1200" s="703" t="s">
        <v>1106</v>
      </c>
      <c r="T1200" s="703">
        <v>60</v>
      </c>
      <c r="U1200" s="703"/>
      <c r="V1200" s="703" t="s">
        <v>986</v>
      </c>
      <c r="W1200" s="707">
        <v>360</v>
      </c>
      <c r="X1200" s="554">
        <v>768</v>
      </c>
      <c r="Y1200" s="539">
        <f t="shared" si="54"/>
        <v>276480</v>
      </c>
      <c r="Z1200" s="680">
        <v>0.53</v>
      </c>
      <c r="AA1200" s="681">
        <f t="shared" si="55"/>
        <v>146534.39999999999</v>
      </c>
      <c r="AB1200" s="521"/>
      <c r="AC1200" s="683"/>
      <c r="AD1200" s="676"/>
      <c r="AE1200" s="684"/>
      <c r="AF1200" s="695">
        <f t="shared" si="56"/>
        <v>146534.39999999999</v>
      </c>
      <c r="AG1200" s="676" t="s">
        <v>47</v>
      </c>
      <c r="AH1200" s="641"/>
      <c r="AI1200" s="676">
        <v>45</v>
      </c>
      <c r="AJ1200" s="676" t="s">
        <v>4098</v>
      </c>
      <c r="AK1200" s="676" t="s">
        <v>1100</v>
      </c>
      <c r="AL1200" s="696">
        <v>1583</v>
      </c>
      <c r="AM1200" s="676" t="s">
        <v>52</v>
      </c>
      <c r="AN1200" s="676"/>
      <c r="AO1200" s="676"/>
      <c r="AP1200" s="676"/>
      <c r="AQ1200" s="684" t="s">
        <v>37</v>
      </c>
      <c r="AR1200" s="676"/>
      <c r="AS1200" s="523"/>
      <c r="AT1200" s="434"/>
      <c r="AU1200" s="523"/>
      <c r="AV1200" s="674"/>
    </row>
    <row r="1201" spans="1:48" s="673" customFormat="1" ht="15" customHeight="1">
      <c r="A1201" s="282"/>
      <c r="B1201" s="283"/>
      <c r="C1201" s="296" t="s">
        <v>1217</v>
      </c>
      <c r="D1201" s="556" t="s">
        <v>3750</v>
      </c>
      <c r="E1201" s="317"/>
      <c r="F1201" s="703"/>
      <c r="G1201" s="703">
        <v>2022</v>
      </c>
      <c r="H1201" s="703"/>
      <c r="I1201" s="507" t="s">
        <v>1295</v>
      </c>
      <c r="J1201" s="704"/>
      <c r="K1201" s="703" t="s">
        <v>5211</v>
      </c>
      <c r="L1201" s="704" t="s">
        <v>1124</v>
      </c>
      <c r="M1201" s="704">
        <v>44616</v>
      </c>
      <c r="N1201" s="704">
        <v>44722</v>
      </c>
      <c r="O1201" s="704"/>
      <c r="P1201" s="704"/>
      <c r="Q1201" s="704"/>
      <c r="R1201" s="704"/>
      <c r="S1201" s="703" t="s">
        <v>1106</v>
      </c>
      <c r="T1201" s="703">
        <v>60</v>
      </c>
      <c r="U1201" s="703"/>
      <c r="V1201" s="703" t="s">
        <v>986</v>
      </c>
      <c r="W1201" s="707">
        <v>360</v>
      </c>
      <c r="X1201" s="554">
        <v>768</v>
      </c>
      <c r="Y1201" s="539">
        <f t="shared" si="54"/>
        <v>276480</v>
      </c>
      <c r="Z1201" s="680">
        <v>0.53</v>
      </c>
      <c r="AA1201" s="681">
        <f t="shared" si="55"/>
        <v>146534.39999999999</v>
      </c>
      <c r="AB1201" s="521"/>
      <c r="AC1201" s="683"/>
      <c r="AD1201" s="676"/>
      <c r="AE1201" s="684"/>
      <c r="AF1201" s="695">
        <f t="shared" si="56"/>
        <v>146534.39999999999</v>
      </c>
      <c r="AG1201" s="676" t="s">
        <v>47</v>
      </c>
      <c r="AH1201" s="641"/>
      <c r="AI1201" s="676">
        <v>45</v>
      </c>
      <c r="AJ1201" s="676" t="s">
        <v>4098</v>
      </c>
      <c r="AK1201" s="676" t="s">
        <v>1100</v>
      </c>
      <c r="AL1201" s="696">
        <v>1583</v>
      </c>
      <c r="AM1201" s="676" t="s">
        <v>52</v>
      </c>
      <c r="AN1201" s="676"/>
      <c r="AO1201" s="676"/>
      <c r="AP1201" s="676"/>
      <c r="AQ1201" s="684" t="s">
        <v>37</v>
      </c>
      <c r="AR1201" s="676"/>
      <c r="AS1201" s="523"/>
      <c r="AT1201" s="434"/>
      <c r="AU1201" s="523"/>
      <c r="AV1201" s="674"/>
    </row>
    <row r="1202" spans="1:48" s="673" customFormat="1" ht="15" customHeight="1">
      <c r="A1202" s="282"/>
      <c r="B1202" s="283"/>
      <c r="C1202" s="296" t="s">
        <v>1217</v>
      </c>
      <c r="D1202" s="556" t="s">
        <v>3750</v>
      </c>
      <c r="E1202" s="317"/>
      <c r="F1202" s="703"/>
      <c r="G1202" s="703">
        <v>2022</v>
      </c>
      <c r="H1202" s="703"/>
      <c r="I1202" s="507" t="s">
        <v>1295</v>
      </c>
      <c r="J1202" s="704"/>
      <c r="K1202" s="703" t="s">
        <v>5211</v>
      </c>
      <c r="L1202" s="704" t="s">
        <v>1124</v>
      </c>
      <c r="M1202" s="704">
        <v>44616</v>
      </c>
      <c r="N1202" s="704">
        <v>44736</v>
      </c>
      <c r="O1202" s="704"/>
      <c r="P1202" s="704"/>
      <c r="Q1202" s="704"/>
      <c r="R1202" s="704"/>
      <c r="S1202" s="703" t="s">
        <v>1106</v>
      </c>
      <c r="T1202" s="703">
        <v>60</v>
      </c>
      <c r="U1202" s="703"/>
      <c r="V1202" s="703" t="s">
        <v>986</v>
      </c>
      <c r="W1202" s="707">
        <v>360</v>
      </c>
      <c r="X1202" s="554">
        <v>768</v>
      </c>
      <c r="Y1202" s="539">
        <f t="shared" si="54"/>
        <v>276480</v>
      </c>
      <c r="Z1202" s="680">
        <v>0.53</v>
      </c>
      <c r="AA1202" s="681">
        <f t="shared" si="55"/>
        <v>146534.39999999999</v>
      </c>
      <c r="AB1202" s="521"/>
      <c r="AC1202" s="683"/>
      <c r="AD1202" s="676"/>
      <c r="AE1202" s="684"/>
      <c r="AF1202" s="695">
        <f t="shared" si="56"/>
        <v>146534.39999999999</v>
      </c>
      <c r="AG1202" s="676" t="s">
        <v>47</v>
      </c>
      <c r="AH1202" s="641"/>
      <c r="AI1202" s="676">
        <v>45</v>
      </c>
      <c r="AJ1202" s="676" t="s">
        <v>4098</v>
      </c>
      <c r="AK1202" s="676" t="s">
        <v>1100</v>
      </c>
      <c r="AL1202" s="696">
        <v>1583</v>
      </c>
      <c r="AM1202" s="676" t="s">
        <v>52</v>
      </c>
      <c r="AN1202" s="676"/>
      <c r="AO1202" s="676"/>
      <c r="AP1202" s="676"/>
      <c r="AQ1202" s="684" t="s">
        <v>37</v>
      </c>
      <c r="AR1202" s="676"/>
      <c r="AS1202" s="523"/>
      <c r="AT1202" s="434"/>
      <c r="AU1202" s="523"/>
      <c r="AV1202" s="674"/>
    </row>
    <row r="1203" spans="1:48" s="673" customFormat="1" ht="15" customHeight="1">
      <c r="A1203" s="282"/>
      <c r="B1203" s="283"/>
      <c r="C1203" s="296" t="s">
        <v>1217</v>
      </c>
      <c r="D1203" s="556" t="s">
        <v>3750</v>
      </c>
      <c r="E1203" s="317"/>
      <c r="F1203" s="703"/>
      <c r="G1203" s="703">
        <v>2022</v>
      </c>
      <c r="H1203" s="703"/>
      <c r="I1203" s="507" t="s">
        <v>1295</v>
      </c>
      <c r="J1203" s="704"/>
      <c r="K1203" s="703" t="s">
        <v>5211</v>
      </c>
      <c r="L1203" s="704" t="s">
        <v>1124</v>
      </c>
      <c r="M1203" s="704">
        <v>44616</v>
      </c>
      <c r="N1203" s="704">
        <v>44736</v>
      </c>
      <c r="O1203" s="704"/>
      <c r="P1203" s="704"/>
      <c r="Q1203" s="704"/>
      <c r="R1203" s="704"/>
      <c r="S1203" s="703" t="s">
        <v>1106</v>
      </c>
      <c r="T1203" s="703">
        <v>60</v>
      </c>
      <c r="U1203" s="703"/>
      <c r="V1203" s="703" t="s">
        <v>986</v>
      </c>
      <c r="W1203" s="707">
        <v>360</v>
      </c>
      <c r="X1203" s="554">
        <v>768</v>
      </c>
      <c r="Y1203" s="539">
        <f t="shared" si="54"/>
        <v>276480</v>
      </c>
      <c r="Z1203" s="680">
        <v>0.53</v>
      </c>
      <c r="AA1203" s="681">
        <f t="shared" si="55"/>
        <v>146534.39999999999</v>
      </c>
      <c r="AB1203" s="521"/>
      <c r="AC1203" s="683"/>
      <c r="AD1203" s="676"/>
      <c r="AE1203" s="684"/>
      <c r="AF1203" s="695">
        <f t="shared" si="56"/>
        <v>146534.39999999999</v>
      </c>
      <c r="AG1203" s="676" t="s">
        <v>47</v>
      </c>
      <c r="AH1203" s="641"/>
      <c r="AI1203" s="676">
        <v>45</v>
      </c>
      <c r="AJ1203" s="676" t="s">
        <v>4098</v>
      </c>
      <c r="AK1203" s="676" t="s">
        <v>1100</v>
      </c>
      <c r="AL1203" s="696">
        <v>1583</v>
      </c>
      <c r="AM1203" s="676" t="s">
        <v>52</v>
      </c>
      <c r="AN1203" s="676"/>
      <c r="AO1203" s="676"/>
      <c r="AP1203" s="676"/>
      <c r="AQ1203" s="684" t="s">
        <v>37</v>
      </c>
      <c r="AR1203" s="676"/>
      <c r="AS1203" s="523"/>
      <c r="AT1203" s="434"/>
      <c r="AU1203" s="523"/>
      <c r="AV1203" s="674"/>
    </row>
    <row r="1204" spans="1:48" s="673" customFormat="1" ht="15" customHeight="1">
      <c r="A1204" s="282"/>
      <c r="B1204" s="283"/>
      <c r="C1204" s="296" t="s">
        <v>1217</v>
      </c>
      <c r="D1204" s="556" t="s">
        <v>3750</v>
      </c>
      <c r="E1204" s="317"/>
      <c r="F1204" s="703"/>
      <c r="G1204" s="703">
        <v>2022</v>
      </c>
      <c r="H1204" s="703"/>
      <c r="I1204" s="507" t="s">
        <v>1295</v>
      </c>
      <c r="J1204" s="704"/>
      <c r="K1204" s="703" t="s">
        <v>5211</v>
      </c>
      <c r="L1204" s="704" t="s">
        <v>1124</v>
      </c>
      <c r="M1204" s="704">
        <v>44616</v>
      </c>
      <c r="N1204" s="704">
        <v>44757</v>
      </c>
      <c r="O1204" s="704"/>
      <c r="P1204" s="704"/>
      <c r="Q1204" s="704"/>
      <c r="R1204" s="704"/>
      <c r="S1204" s="703" t="s">
        <v>1106</v>
      </c>
      <c r="T1204" s="703">
        <v>60</v>
      </c>
      <c r="U1204" s="703"/>
      <c r="V1204" s="703" t="s">
        <v>986</v>
      </c>
      <c r="W1204" s="707">
        <v>360</v>
      </c>
      <c r="X1204" s="554">
        <v>768</v>
      </c>
      <c r="Y1204" s="539">
        <f t="shared" si="54"/>
        <v>276480</v>
      </c>
      <c r="Z1204" s="680">
        <v>0.53</v>
      </c>
      <c r="AA1204" s="681">
        <f t="shared" si="55"/>
        <v>146534.39999999999</v>
      </c>
      <c r="AB1204" s="521"/>
      <c r="AC1204" s="683"/>
      <c r="AD1204" s="676"/>
      <c r="AE1204" s="684"/>
      <c r="AF1204" s="695">
        <f t="shared" si="56"/>
        <v>146534.39999999999</v>
      </c>
      <c r="AG1204" s="676" t="s">
        <v>47</v>
      </c>
      <c r="AH1204" s="641"/>
      <c r="AI1204" s="676">
        <v>45</v>
      </c>
      <c r="AJ1204" s="676" t="s">
        <v>4098</v>
      </c>
      <c r="AK1204" s="676" t="s">
        <v>1100</v>
      </c>
      <c r="AL1204" s="696">
        <v>1583</v>
      </c>
      <c r="AM1204" s="676" t="s">
        <v>52</v>
      </c>
      <c r="AN1204" s="676"/>
      <c r="AO1204" s="676"/>
      <c r="AP1204" s="676"/>
      <c r="AQ1204" s="684" t="s">
        <v>37</v>
      </c>
      <c r="AR1204" s="676"/>
      <c r="AS1204" s="523"/>
      <c r="AT1204" s="434"/>
      <c r="AU1204" s="523"/>
      <c r="AV1204" s="674"/>
    </row>
    <row r="1205" spans="1:48" s="673" customFormat="1" ht="15" customHeight="1">
      <c r="A1205" s="282"/>
      <c r="B1205" s="283"/>
      <c r="C1205" s="296" t="s">
        <v>1217</v>
      </c>
      <c r="D1205" s="556" t="s">
        <v>3750</v>
      </c>
      <c r="E1205" s="317"/>
      <c r="F1205" s="703"/>
      <c r="G1205" s="703">
        <v>2022</v>
      </c>
      <c r="H1205" s="703"/>
      <c r="I1205" s="507" t="s">
        <v>1295</v>
      </c>
      <c r="J1205" s="704"/>
      <c r="K1205" s="703" t="s">
        <v>5211</v>
      </c>
      <c r="L1205" s="704" t="s">
        <v>1124</v>
      </c>
      <c r="M1205" s="704">
        <v>44616</v>
      </c>
      <c r="N1205" s="704">
        <v>44757</v>
      </c>
      <c r="O1205" s="704"/>
      <c r="P1205" s="704"/>
      <c r="Q1205" s="704"/>
      <c r="R1205" s="704"/>
      <c r="S1205" s="703" t="s">
        <v>1106</v>
      </c>
      <c r="T1205" s="703">
        <v>60</v>
      </c>
      <c r="U1205" s="703"/>
      <c r="V1205" s="703" t="s">
        <v>986</v>
      </c>
      <c r="W1205" s="707">
        <v>360</v>
      </c>
      <c r="X1205" s="554">
        <v>768</v>
      </c>
      <c r="Y1205" s="539">
        <f t="shared" si="54"/>
        <v>276480</v>
      </c>
      <c r="Z1205" s="680">
        <v>0.53</v>
      </c>
      <c r="AA1205" s="681">
        <f t="shared" si="55"/>
        <v>146534.39999999999</v>
      </c>
      <c r="AB1205" s="521"/>
      <c r="AC1205" s="683"/>
      <c r="AD1205" s="676"/>
      <c r="AE1205" s="684"/>
      <c r="AF1205" s="695">
        <f t="shared" si="56"/>
        <v>146534.39999999999</v>
      </c>
      <c r="AG1205" s="676" t="s">
        <v>47</v>
      </c>
      <c r="AH1205" s="641"/>
      <c r="AI1205" s="676">
        <v>45</v>
      </c>
      <c r="AJ1205" s="676" t="s">
        <v>4098</v>
      </c>
      <c r="AK1205" s="676" t="s">
        <v>1100</v>
      </c>
      <c r="AL1205" s="696">
        <v>1583</v>
      </c>
      <c r="AM1205" s="676" t="s">
        <v>52</v>
      </c>
      <c r="AN1205" s="676"/>
      <c r="AO1205" s="676"/>
      <c r="AP1205" s="676"/>
      <c r="AQ1205" s="684" t="s">
        <v>37</v>
      </c>
      <c r="AR1205" s="676"/>
      <c r="AS1205" s="523"/>
      <c r="AT1205" s="434"/>
      <c r="AU1205" s="523"/>
      <c r="AV1205" s="674"/>
    </row>
    <row r="1206" spans="1:48" s="673" customFormat="1" ht="15" customHeight="1">
      <c r="A1206" s="282"/>
      <c r="B1206" s="283"/>
      <c r="C1206" s="296" t="s">
        <v>1217</v>
      </c>
      <c r="D1206" s="556" t="s">
        <v>3750</v>
      </c>
      <c r="E1206" s="317"/>
      <c r="F1206" s="703"/>
      <c r="G1206" s="703">
        <v>2022</v>
      </c>
      <c r="H1206" s="703"/>
      <c r="I1206" s="507" t="s">
        <v>1295</v>
      </c>
      <c r="J1206" s="704"/>
      <c r="K1206" s="703" t="s">
        <v>5212</v>
      </c>
      <c r="L1206" s="704" t="s">
        <v>1124</v>
      </c>
      <c r="M1206" s="704">
        <v>44615</v>
      </c>
      <c r="N1206" s="704">
        <v>44712</v>
      </c>
      <c r="O1206" s="704"/>
      <c r="P1206" s="704"/>
      <c r="Q1206" s="704"/>
      <c r="R1206" s="704"/>
      <c r="S1206" s="703" t="s">
        <v>1106</v>
      </c>
      <c r="T1206" s="703">
        <v>60</v>
      </c>
      <c r="U1206" s="703"/>
      <c r="V1206" s="703" t="s">
        <v>986</v>
      </c>
      <c r="W1206" s="707">
        <v>360</v>
      </c>
      <c r="X1206" s="554">
        <v>768</v>
      </c>
      <c r="Y1206" s="539">
        <f t="shared" si="54"/>
        <v>276480</v>
      </c>
      <c r="Z1206" s="680">
        <v>0.53</v>
      </c>
      <c r="AA1206" s="681">
        <f t="shared" si="55"/>
        <v>146534.39999999999</v>
      </c>
      <c r="AB1206" s="521"/>
      <c r="AC1206" s="683"/>
      <c r="AD1206" s="676"/>
      <c r="AE1206" s="684"/>
      <c r="AF1206" s="695">
        <f t="shared" si="56"/>
        <v>146534.39999999999</v>
      </c>
      <c r="AG1206" s="676" t="s">
        <v>47</v>
      </c>
      <c r="AH1206" s="641"/>
      <c r="AI1206" s="676">
        <v>45</v>
      </c>
      <c r="AJ1206" s="676" t="s">
        <v>1132</v>
      </c>
      <c r="AK1206" s="676" t="s">
        <v>1089</v>
      </c>
      <c r="AL1206" s="696">
        <v>8505</v>
      </c>
      <c r="AM1206" s="676" t="s">
        <v>52</v>
      </c>
      <c r="AN1206" s="676"/>
      <c r="AO1206" s="676"/>
      <c r="AP1206" s="676"/>
      <c r="AQ1206" s="684" t="s">
        <v>37</v>
      </c>
      <c r="AR1206" s="676"/>
      <c r="AS1206" s="523"/>
      <c r="AT1206" s="434"/>
      <c r="AU1206" s="523"/>
      <c r="AV1206" s="674"/>
    </row>
    <row r="1207" spans="1:48" s="673" customFormat="1" ht="15" customHeight="1">
      <c r="A1207" s="282"/>
      <c r="B1207" s="283"/>
      <c r="C1207" s="296" t="s">
        <v>1217</v>
      </c>
      <c r="D1207" s="556" t="s">
        <v>3750</v>
      </c>
      <c r="E1207" s="317"/>
      <c r="F1207" s="703"/>
      <c r="G1207" s="703">
        <v>2022</v>
      </c>
      <c r="H1207" s="703"/>
      <c r="I1207" s="507" t="s">
        <v>1295</v>
      </c>
      <c r="J1207" s="704"/>
      <c r="K1207" s="703" t="s">
        <v>5212</v>
      </c>
      <c r="L1207" s="704" t="s">
        <v>1124</v>
      </c>
      <c r="M1207" s="704">
        <v>44615</v>
      </c>
      <c r="N1207" s="704">
        <v>44712</v>
      </c>
      <c r="O1207" s="704"/>
      <c r="P1207" s="704"/>
      <c r="Q1207" s="704"/>
      <c r="R1207" s="704"/>
      <c r="S1207" s="703" t="s">
        <v>1106</v>
      </c>
      <c r="T1207" s="703">
        <v>60</v>
      </c>
      <c r="U1207" s="703"/>
      <c r="V1207" s="703" t="s">
        <v>986</v>
      </c>
      <c r="W1207" s="707">
        <v>360</v>
      </c>
      <c r="X1207" s="554">
        <v>768</v>
      </c>
      <c r="Y1207" s="539">
        <f t="shared" si="54"/>
        <v>276480</v>
      </c>
      <c r="Z1207" s="680">
        <v>0.53</v>
      </c>
      <c r="AA1207" s="681">
        <f t="shared" si="55"/>
        <v>146534.39999999999</v>
      </c>
      <c r="AB1207" s="521"/>
      <c r="AC1207" s="683"/>
      <c r="AD1207" s="676"/>
      <c r="AE1207" s="684"/>
      <c r="AF1207" s="695">
        <f t="shared" si="56"/>
        <v>146534.39999999999</v>
      </c>
      <c r="AG1207" s="676" t="s">
        <v>47</v>
      </c>
      <c r="AH1207" s="641"/>
      <c r="AI1207" s="676">
        <v>45</v>
      </c>
      <c r="AJ1207" s="676" t="s">
        <v>1132</v>
      </c>
      <c r="AK1207" s="676" t="s">
        <v>1089</v>
      </c>
      <c r="AL1207" s="696">
        <v>8505</v>
      </c>
      <c r="AM1207" s="676" t="s">
        <v>52</v>
      </c>
      <c r="AN1207" s="676"/>
      <c r="AO1207" s="676"/>
      <c r="AP1207" s="676"/>
      <c r="AQ1207" s="684" t="s">
        <v>37</v>
      </c>
      <c r="AR1207" s="676"/>
      <c r="AS1207" s="523"/>
      <c r="AT1207" s="434"/>
      <c r="AU1207" s="523"/>
      <c r="AV1207" s="674"/>
    </row>
    <row r="1208" spans="1:48" s="673" customFormat="1" ht="15" customHeight="1">
      <c r="A1208" s="282"/>
      <c r="B1208" s="283"/>
      <c r="C1208" s="296" t="s">
        <v>1217</v>
      </c>
      <c r="D1208" s="556" t="s">
        <v>3750</v>
      </c>
      <c r="E1208" s="317"/>
      <c r="F1208" s="703"/>
      <c r="G1208" s="703">
        <v>2022</v>
      </c>
      <c r="H1208" s="703"/>
      <c r="I1208" s="507" t="s">
        <v>1295</v>
      </c>
      <c r="J1208" s="704"/>
      <c r="K1208" s="703" t="s">
        <v>5212</v>
      </c>
      <c r="L1208" s="704" t="s">
        <v>1124</v>
      </c>
      <c r="M1208" s="704">
        <v>44615</v>
      </c>
      <c r="N1208" s="704">
        <v>44742</v>
      </c>
      <c r="O1208" s="704"/>
      <c r="P1208" s="704"/>
      <c r="Q1208" s="704"/>
      <c r="R1208" s="704"/>
      <c r="S1208" s="703" t="s">
        <v>1106</v>
      </c>
      <c r="T1208" s="703">
        <v>60</v>
      </c>
      <c r="U1208" s="703"/>
      <c r="V1208" s="703" t="s">
        <v>986</v>
      </c>
      <c r="W1208" s="707">
        <v>360</v>
      </c>
      <c r="X1208" s="554">
        <v>768</v>
      </c>
      <c r="Y1208" s="539">
        <f t="shared" si="54"/>
        <v>276480</v>
      </c>
      <c r="Z1208" s="680">
        <v>0.53</v>
      </c>
      <c r="AA1208" s="681">
        <f t="shared" si="55"/>
        <v>146534.39999999999</v>
      </c>
      <c r="AB1208" s="521"/>
      <c r="AC1208" s="683"/>
      <c r="AD1208" s="676"/>
      <c r="AE1208" s="684"/>
      <c r="AF1208" s="695">
        <f t="shared" si="56"/>
        <v>146534.39999999999</v>
      </c>
      <c r="AG1208" s="676" t="s">
        <v>47</v>
      </c>
      <c r="AH1208" s="641"/>
      <c r="AI1208" s="676">
        <v>45</v>
      </c>
      <c r="AJ1208" s="676" t="s">
        <v>1132</v>
      </c>
      <c r="AK1208" s="676" t="s">
        <v>1089</v>
      </c>
      <c r="AL1208" s="696">
        <v>8505</v>
      </c>
      <c r="AM1208" s="676" t="s">
        <v>52</v>
      </c>
      <c r="AN1208" s="676"/>
      <c r="AO1208" s="676"/>
      <c r="AP1208" s="676"/>
      <c r="AQ1208" s="684" t="s">
        <v>37</v>
      </c>
      <c r="AR1208" s="676"/>
      <c r="AS1208" s="523"/>
      <c r="AT1208" s="434"/>
      <c r="AU1208" s="523"/>
      <c r="AV1208" s="674"/>
    </row>
    <row r="1209" spans="1:48" s="673" customFormat="1" ht="15" customHeight="1">
      <c r="A1209" s="282"/>
      <c r="B1209" s="283"/>
      <c r="C1209" s="296" t="s">
        <v>1217</v>
      </c>
      <c r="D1209" s="556" t="s">
        <v>3750</v>
      </c>
      <c r="E1209" s="317"/>
      <c r="F1209" s="703"/>
      <c r="G1209" s="703">
        <v>2022</v>
      </c>
      <c r="H1209" s="703"/>
      <c r="I1209" s="507" t="s">
        <v>1295</v>
      </c>
      <c r="J1209" s="704"/>
      <c r="K1209" s="703" t="s">
        <v>5212</v>
      </c>
      <c r="L1209" s="704" t="s">
        <v>1124</v>
      </c>
      <c r="M1209" s="704">
        <v>44615</v>
      </c>
      <c r="N1209" s="704">
        <v>44742</v>
      </c>
      <c r="O1209" s="704"/>
      <c r="P1209" s="704"/>
      <c r="Q1209" s="704"/>
      <c r="R1209" s="704"/>
      <c r="S1209" s="703" t="s">
        <v>1106</v>
      </c>
      <c r="T1209" s="703">
        <v>60</v>
      </c>
      <c r="U1209" s="703"/>
      <c r="V1209" s="703" t="s">
        <v>986</v>
      </c>
      <c r="W1209" s="707">
        <v>360</v>
      </c>
      <c r="X1209" s="554">
        <v>768</v>
      </c>
      <c r="Y1209" s="539">
        <f t="shared" si="54"/>
        <v>276480</v>
      </c>
      <c r="Z1209" s="680">
        <v>0.53</v>
      </c>
      <c r="AA1209" s="681">
        <f t="shared" si="55"/>
        <v>146534.39999999999</v>
      </c>
      <c r="AB1209" s="521"/>
      <c r="AC1209" s="683"/>
      <c r="AD1209" s="676"/>
      <c r="AE1209" s="684"/>
      <c r="AF1209" s="695">
        <f t="shared" si="56"/>
        <v>146534.39999999999</v>
      </c>
      <c r="AG1209" s="676" t="s">
        <v>47</v>
      </c>
      <c r="AH1209" s="641"/>
      <c r="AI1209" s="676">
        <v>45</v>
      </c>
      <c r="AJ1209" s="676" t="s">
        <v>1132</v>
      </c>
      <c r="AK1209" s="676" t="s">
        <v>1089</v>
      </c>
      <c r="AL1209" s="696">
        <v>8505</v>
      </c>
      <c r="AM1209" s="676" t="s">
        <v>52</v>
      </c>
      <c r="AN1209" s="676"/>
      <c r="AO1209" s="676"/>
      <c r="AP1209" s="676"/>
      <c r="AQ1209" s="684" t="s">
        <v>37</v>
      </c>
      <c r="AR1209" s="676"/>
      <c r="AS1209" s="523"/>
      <c r="AT1209" s="434"/>
      <c r="AU1209" s="523"/>
      <c r="AV1209" s="674"/>
    </row>
    <row r="1210" spans="1:48" s="673" customFormat="1" ht="15" customHeight="1">
      <c r="A1210" s="308"/>
      <c r="B1210" s="296"/>
      <c r="C1210" s="296"/>
      <c r="D1210" s="556" t="s">
        <v>3750</v>
      </c>
      <c r="E1210" s="317" t="s">
        <v>5213</v>
      </c>
      <c r="F1210" s="703"/>
      <c r="G1210" s="703">
        <v>2022</v>
      </c>
      <c r="H1210" s="507"/>
      <c r="I1210" s="319" t="s">
        <v>5214</v>
      </c>
      <c r="J1210" s="429"/>
      <c r="K1210" s="319" t="s">
        <v>5215</v>
      </c>
      <c r="L1210" s="320" t="s">
        <v>1124</v>
      </c>
      <c r="M1210" s="704">
        <v>44594</v>
      </c>
      <c r="N1210" s="704">
        <v>44617</v>
      </c>
      <c r="O1210" s="704"/>
      <c r="P1210" s="704"/>
      <c r="Q1210" s="704"/>
      <c r="R1210" s="704"/>
      <c r="S1210" s="703" t="s">
        <v>1106</v>
      </c>
      <c r="T1210" s="703">
        <v>60</v>
      </c>
      <c r="U1210" s="703"/>
      <c r="V1210" s="703" t="s">
        <v>986</v>
      </c>
      <c r="W1210" s="707">
        <v>360</v>
      </c>
      <c r="X1210" s="554">
        <v>364</v>
      </c>
      <c r="Y1210" s="539">
        <f t="shared" si="54"/>
        <v>131040</v>
      </c>
      <c r="Z1210" s="680">
        <v>0.53</v>
      </c>
      <c r="AA1210" s="681">
        <f t="shared" si="55"/>
        <v>69451.199999999997</v>
      </c>
      <c r="AB1210" s="682"/>
      <c r="AC1210" s="683">
        <f>AB1210*Y1210</f>
        <v>0</v>
      </c>
      <c r="AD1210" s="692"/>
      <c r="AE1210" s="684"/>
      <c r="AF1210" s="695">
        <f t="shared" si="56"/>
        <v>69451.199999999997</v>
      </c>
      <c r="AG1210" s="676" t="s">
        <v>47</v>
      </c>
      <c r="AH1210" s="676"/>
      <c r="AI1210" s="676">
        <v>45</v>
      </c>
      <c r="AJ1210" s="676" t="s">
        <v>1151</v>
      </c>
      <c r="AK1210" s="676" t="s">
        <v>50</v>
      </c>
      <c r="AL1210" s="696">
        <v>94577</v>
      </c>
      <c r="AM1210" s="676" t="s">
        <v>52</v>
      </c>
      <c r="AN1210" s="676"/>
      <c r="AO1210" s="676"/>
      <c r="AP1210" s="684"/>
      <c r="AQ1210" s="684" t="s">
        <v>37</v>
      </c>
      <c r="AR1210" s="676"/>
      <c r="AS1210" s="690"/>
      <c r="AT1210" s="311"/>
      <c r="AU1210" s="310"/>
      <c r="AV1210" s="690"/>
    </row>
    <row r="1211" spans="1:48" s="673" customFormat="1" ht="15" customHeight="1">
      <c r="A1211" s="282"/>
      <c r="B1211" s="283"/>
      <c r="C1211" s="296"/>
      <c r="D1211" s="556" t="s">
        <v>3750</v>
      </c>
      <c r="E1211" s="321" t="s">
        <v>5216</v>
      </c>
      <c r="F1211" s="703"/>
      <c r="G1211" s="703">
        <v>2022</v>
      </c>
      <c r="H1211" s="703"/>
      <c r="I1211" s="507" t="s">
        <v>1295</v>
      </c>
      <c r="J1211" s="429"/>
      <c r="K1211" s="507" t="s">
        <v>5217</v>
      </c>
      <c r="L1211" s="429" t="s">
        <v>1124</v>
      </c>
      <c r="M1211" s="704">
        <v>44582</v>
      </c>
      <c r="N1211" s="704">
        <v>44596</v>
      </c>
      <c r="O1211" s="704"/>
      <c r="P1211" s="704"/>
      <c r="Q1211" s="704"/>
      <c r="R1211" s="704"/>
      <c r="S1211" s="703" t="s">
        <v>1106</v>
      </c>
      <c r="T1211" s="703">
        <v>60</v>
      </c>
      <c r="U1211" s="703"/>
      <c r="V1211" s="703" t="s">
        <v>3433</v>
      </c>
      <c r="W1211" s="707">
        <v>360</v>
      </c>
      <c r="X1211" s="554">
        <v>728</v>
      </c>
      <c r="Y1211" s="539">
        <f t="shared" si="54"/>
        <v>262080</v>
      </c>
      <c r="Z1211" s="680">
        <v>0.8</v>
      </c>
      <c r="AA1211" s="681">
        <f t="shared" si="55"/>
        <v>209664</v>
      </c>
      <c r="AB1211" s="521"/>
      <c r="AC1211" s="683"/>
      <c r="AD1211" s="676"/>
      <c r="AE1211" s="684"/>
      <c r="AF1211" s="695">
        <f t="shared" si="56"/>
        <v>209664</v>
      </c>
      <c r="AG1211" s="676" t="s">
        <v>47</v>
      </c>
      <c r="AH1211" s="641"/>
      <c r="AI1211" s="676">
        <v>45</v>
      </c>
      <c r="AJ1211" s="676" t="s">
        <v>1142</v>
      </c>
      <c r="AK1211" s="676" t="s">
        <v>1143</v>
      </c>
      <c r="AL1211" s="696">
        <v>11416</v>
      </c>
      <c r="AM1211" s="676" t="s">
        <v>52</v>
      </c>
      <c r="AN1211" s="676"/>
      <c r="AO1211" s="676"/>
      <c r="AP1211" s="676"/>
      <c r="AQ1211" s="684" t="s">
        <v>37</v>
      </c>
      <c r="AR1211" s="676"/>
      <c r="AS1211" s="523"/>
      <c r="AT1211" s="434"/>
      <c r="AU1211" s="523"/>
      <c r="AV1211" s="674"/>
    </row>
    <row r="1212" spans="1:48" s="673" customFormat="1" ht="15" customHeight="1">
      <c r="A1212" s="282"/>
      <c r="B1212" s="283"/>
      <c r="C1212" s="296"/>
      <c r="D1212" s="556" t="s">
        <v>3750</v>
      </c>
      <c r="E1212" s="321" t="s">
        <v>5216</v>
      </c>
      <c r="F1212" s="703"/>
      <c r="G1212" s="703">
        <v>2022</v>
      </c>
      <c r="H1212" s="703"/>
      <c r="I1212" s="507" t="s">
        <v>1295</v>
      </c>
      <c r="J1212" s="704"/>
      <c r="K1212" s="703" t="s">
        <v>5218</v>
      </c>
      <c r="L1212" s="704" t="s">
        <v>1124</v>
      </c>
      <c r="M1212" s="704">
        <v>44580</v>
      </c>
      <c r="N1212" s="704">
        <v>44607</v>
      </c>
      <c r="O1212" s="704"/>
      <c r="P1212" s="704"/>
      <c r="Q1212" s="704"/>
      <c r="R1212" s="704"/>
      <c r="S1212" s="703" t="s">
        <v>1106</v>
      </c>
      <c r="T1212" s="703">
        <v>60</v>
      </c>
      <c r="U1212" s="703"/>
      <c r="V1212" s="703" t="s">
        <v>3433</v>
      </c>
      <c r="W1212" s="707">
        <v>360</v>
      </c>
      <c r="X1212" s="554">
        <v>728</v>
      </c>
      <c r="Y1212" s="539">
        <f t="shared" si="54"/>
        <v>262080</v>
      </c>
      <c r="Z1212" s="680">
        <v>0.8</v>
      </c>
      <c r="AA1212" s="681">
        <f t="shared" si="55"/>
        <v>209664</v>
      </c>
      <c r="AB1212" s="521"/>
      <c r="AC1212" s="683"/>
      <c r="AD1212" s="676"/>
      <c r="AE1212" s="684"/>
      <c r="AF1212" s="695">
        <f t="shared" si="56"/>
        <v>209664</v>
      </c>
      <c r="AG1212" s="676" t="s">
        <v>47</v>
      </c>
      <c r="AH1212" s="641"/>
      <c r="AI1212" s="676">
        <v>45</v>
      </c>
      <c r="AJ1212" s="676" t="s">
        <v>1132</v>
      </c>
      <c r="AK1212" s="676" t="s">
        <v>1089</v>
      </c>
      <c r="AL1212" s="696">
        <v>8505</v>
      </c>
      <c r="AM1212" s="676" t="s">
        <v>52</v>
      </c>
      <c r="AN1212" s="676"/>
      <c r="AO1212" s="676"/>
      <c r="AP1212" s="676"/>
      <c r="AQ1212" s="684" t="s">
        <v>37</v>
      </c>
      <c r="AR1212" s="676"/>
      <c r="AS1212" s="523"/>
      <c r="AT1212" s="434"/>
      <c r="AU1212" s="523"/>
      <c r="AV1212" s="674"/>
    </row>
    <row r="1213" spans="1:48" s="673" customFormat="1" ht="15" customHeight="1">
      <c r="A1213" s="282"/>
      <c r="B1213" s="283"/>
      <c r="C1213" s="296" t="s">
        <v>1217</v>
      </c>
      <c r="D1213" s="556" t="s">
        <v>3750</v>
      </c>
      <c r="E1213" s="317" t="s">
        <v>4088</v>
      </c>
      <c r="F1213" s="703"/>
      <c r="G1213" s="703">
        <v>2022</v>
      </c>
      <c r="H1213" s="703"/>
      <c r="I1213" s="507" t="s">
        <v>1295</v>
      </c>
      <c r="J1213" s="704"/>
      <c r="K1213" s="703" t="s">
        <v>5219</v>
      </c>
      <c r="L1213" s="704" t="s">
        <v>1124</v>
      </c>
      <c r="M1213" s="704">
        <v>44565</v>
      </c>
      <c r="N1213" s="704">
        <v>44715</v>
      </c>
      <c r="O1213" s="704"/>
      <c r="P1213" s="704"/>
      <c r="Q1213" s="704"/>
      <c r="R1213" s="704"/>
      <c r="S1213" s="703" t="s">
        <v>1106</v>
      </c>
      <c r="T1213" s="703">
        <v>60</v>
      </c>
      <c r="U1213" s="703"/>
      <c r="V1213" s="703" t="s">
        <v>986</v>
      </c>
      <c r="W1213" s="707">
        <v>360</v>
      </c>
      <c r="X1213" s="554">
        <v>768</v>
      </c>
      <c r="Y1213" s="539">
        <f t="shared" si="54"/>
        <v>276480</v>
      </c>
      <c r="Z1213" s="680">
        <v>0.53</v>
      </c>
      <c r="AA1213" s="681">
        <f t="shared" si="55"/>
        <v>146534.39999999999</v>
      </c>
      <c r="AB1213" s="521"/>
      <c r="AC1213" s="683"/>
      <c r="AD1213" s="676"/>
      <c r="AE1213" s="684"/>
      <c r="AF1213" s="695">
        <f t="shared" si="56"/>
        <v>146534.39999999999</v>
      </c>
      <c r="AG1213" s="676" t="s">
        <v>47</v>
      </c>
      <c r="AH1213" s="641"/>
      <c r="AI1213" s="676">
        <v>45</v>
      </c>
      <c r="AJ1213" s="676" t="s">
        <v>1132</v>
      </c>
      <c r="AK1213" s="676" t="s">
        <v>1089</v>
      </c>
      <c r="AL1213" s="696">
        <v>8505</v>
      </c>
      <c r="AM1213" s="676" t="s">
        <v>52</v>
      </c>
      <c r="AN1213" s="676"/>
      <c r="AO1213" s="676"/>
      <c r="AP1213" s="676"/>
      <c r="AQ1213" s="684" t="s">
        <v>37</v>
      </c>
      <c r="AR1213" s="676"/>
      <c r="AS1213" s="523"/>
      <c r="AT1213" s="434"/>
      <c r="AU1213" s="523"/>
      <c r="AV1213" s="674"/>
    </row>
    <row r="1214" spans="1:48" s="673" customFormat="1" ht="15" customHeight="1">
      <c r="A1214" s="282"/>
      <c r="B1214" s="283"/>
      <c r="C1214" s="296" t="s">
        <v>1217</v>
      </c>
      <c r="D1214" s="556" t="s">
        <v>3750</v>
      </c>
      <c r="E1214" s="317" t="s">
        <v>4088</v>
      </c>
      <c r="F1214" s="703"/>
      <c r="G1214" s="703">
        <v>2022</v>
      </c>
      <c r="H1214" s="703"/>
      <c r="I1214" s="507" t="s">
        <v>1295</v>
      </c>
      <c r="J1214" s="704"/>
      <c r="K1214" s="703" t="s">
        <v>5219</v>
      </c>
      <c r="L1214" s="704" t="s">
        <v>1124</v>
      </c>
      <c r="M1214" s="704">
        <v>44565</v>
      </c>
      <c r="N1214" s="704">
        <v>44715</v>
      </c>
      <c r="O1214" s="704"/>
      <c r="P1214" s="704"/>
      <c r="Q1214" s="704"/>
      <c r="R1214" s="704"/>
      <c r="S1214" s="703" t="s">
        <v>1106</v>
      </c>
      <c r="T1214" s="703">
        <v>60</v>
      </c>
      <c r="U1214" s="703"/>
      <c r="V1214" s="703" t="s">
        <v>986</v>
      </c>
      <c r="W1214" s="707">
        <v>360</v>
      </c>
      <c r="X1214" s="554">
        <v>768</v>
      </c>
      <c r="Y1214" s="539">
        <f t="shared" si="54"/>
        <v>276480</v>
      </c>
      <c r="Z1214" s="680">
        <v>0.53</v>
      </c>
      <c r="AA1214" s="681">
        <f t="shared" si="55"/>
        <v>146534.39999999999</v>
      </c>
      <c r="AB1214" s="521"/>
      <c r="AC1214" s="683"/>
      <c r="AD1214" s="676"/>
      <c r="AE1214" s="684"/>
      <c r="AF1214" s="695">
        <f t="shared" si="56"/>
        <v>146534.39999999999</v>
      </c>
      <c r="AG1214" s="676" t="s">
        <v>47</v>
      </c>
      <c r="AH1214" s="641"/>
      <c r="AI1214" s="676">
        <v>45</v>
      </c>
      <c r="AJ1214" s="676" t="s">
        <v>1132</v>
      </c>
      <c r="AK1214" s="676" t="s">
        <v>1089</v>
      </c>
      <c r="AL1214" s="696">
        <v>8505</v>
      </c>
      <c r="AM1214" s="676" t="s">
        <v>52</v>
      </c>
      <c r="AN1214" s="676"/>
      <c r="AO1214" s="676"/>
      <c r="AP1214" s="676"/>
      <c r="AQ1214" s="684" t="s">
        <v>37</v>
      </c>
      <c r="AR1214" s="676"/>
      <c r="AS1214" s="523"/>
      <c r="AT1214" s="434"/>
      <c r="AU1214" s="523"/>
      <c r="AV1214" s="674"/>
    </row>
    <row r="1215" spans="1:48" s="673" customFormat="1" ht="15" customHeight="1">
      <c r="A1215" s="282"/>
      <c r="B1215" s="283"/>
      <c r="C1215" s="296" t="s">
        <v>1217</v>
      </c>
      <c r="D1215" s="556" t="s">
        <v>3750</v>
      </c>
      <c r="E1215" s="317" t="s">
        <v>4088</v>
      </c>
      <c r="F1215" s="703"/>
      <c r="G1215" s="703">
        <v>2022</v>
      </c>
      <c r="H1215" s="507"/>
      <c r="I1215" s="507" t="s">
        <v>1295</v>
      </c>
      <c r="J1215" s="704"/>
      <c r="K1215" s="703" t="s">
        <v>5220</v>
      </c>
      <c r="L1215" s="704" t="s">
        <v>1124</v>
      </c>
      <c r="M1215" s="704">
        <v>44565</v>
      </c>
      <c r="N1215" s="704">
        <v>44715</v>
      </c>
      <c r="O1215" s="704"/>
      <c r="P1215" s="704"/>
      <c r="Q1215" s="704"/>
      <c r="R1215" s="704"/>
      <c r="S1215" s="703" t="s">
        <v>1106</v>
      </c>
      <c r="T1215" s="703">
        <v>60</v>
      </c>
      <c r="U1215" s="703"/>
      <c r="V1215" s="703" t="s">
        <v>986</v>
      </c>
      <c r="W1215" s="707">
        <v>360</v>
      </c>
      <c r="X1215" s="554">
        <v>768</v>
      </c>
      <c r="Y1215" s="539">
        <f t="shared" si="54"/>
        <v>276480</v>
      </c>
      <c r="Z1215" s="680">
        <v>0.53</v>
      </c>
      <c r="AA1215" s="681">
        <f t="shared" si="55"/>
        <v>146534.39999999999</v>
      </c>
      <c r="AB1215" s="682"/>
      <c r="AC1215" s="683"/>
      <c r="AD1215" s="692"/>
      <c r="AE1215" s="684"/>
      <c r="AF1215" s="695">
        <f t="shared" si="56"/>
        <v>146534.39999999999</v>
      </c>
      <c r="AG1215" s="676" t="s">
        <v>47</v>
      </c>
      <c r="AH1215" s="676"/>
      <c r="AI1215" s="676">
        <v>45</v>
      </c>
      <c r="AJ1215" s="676" t="s">
        <v>4087</v>
      </c>
      <c r="AK1215" s="676" t="s">
        <v>1088</v>
      </c>
      <c r="AL1215" s="696">
        <v>33442</v>
      </c>
      <c r="AM1215" s="676" t="s">
        <v>52</v>
      </c>
      <c r="AN1215" s="676"/>
      <c r="AO1215" s="676"/>
      <c r="AP1215" s="684"/>
      <c r="AQ1215" s="684" t="s">
        <v>37</v>
      </c>
      <c r="AR1215" s="676"/>
      <c r="AS1215" s="674"/>
      <c r="AT1215" s="285"/>
      <c r="AU1215" s="630"/>
      <c r="AV1215" s="674"/>
    </row>
    <row r="1216" spans="1:48" s="673" customFormat="1" ht="15" customHeight="1">
      <c r="A1216" s="282"/>
      <c r="B1216" s="283"/>
      <c r="C1216" s="296" t="s">
        <v>1217</v>
      </c>
      <c r="D1216" s="556" t="s">
        <v>3750</v>
      </c>
      <c r="E1216" s="317" t="s">
        <v>4088</v>
      </c>
      <c r="F1216" s="703"/>
      <c r="G1216" s="703">
        <v>2022</v>
      </c>
      <c r="H1216" s="507"/>
      <c r="I1216" s="507" t="s">
        <v>1295</v>
      </c>
      <c r="J1216" s="704"/>
      <c r="K1216" s="703" t="s">
        <v>5220</v>
      </c>
      <c r="L1216" s="704" t="s">
        <v>1124</v>
      </c>
      <c r="M1216" s="704">
        <v>44565</v>
      </c>
      <c r="N1216" s="704">
        <v>44715</v>
      </c>
      <c r="O1216" s="704"/>
      <c r="P1216" s="704"/>
      <c r="Q1216" s="704"/>
      <c r="R1216" s="704"/>
      <c r="S1216" s="703" t="s">
        <v>1106</v>
      </c>
      <c r="T1216" s="703">
        <v>60</v>
      </c>
      <c r="U1216" s="703"/>
      <c r="V1216" s="703" t="s">
        <v>986</v>
      </c>
      <c r="W1216" s="707">
        <v>360</v>
      </c>
      <c r="X1216" s="554">
        <v>768</v>
      </c>
      <c r="Y1216" s="539">
        <f t="shared" si="54"/>
        <v>276480</v>
      </c>
      <c r="Z1216" s="680">
        <v>0.53</v>
      </c>
      <c r="AA1216" s="681">
        <f t="shared" si="55"/>
        <v>146534.39999999999</v>
      </c>
      <c r="AB1216" s="682"/>
      <c r="AC1216" s="683"/>
      <c r="AD1216" s="692"/>
      <c r="AE1216" s="684"/>
      <c r="AF1216" s="695">
        <f t="shared" si="56"/>
        <v>146534.39999999999</v>
      </c>
      <c r="AG1216" s="676" t="s">
        <v>47</v>
      </c>
      <c r="AH1216" s="676"/>
      <c r="AI1216" s="676">
        <v>45</v>
      </c>
      <c r="AJ1216" s="676" t="s">
        <v>4087</v>
      </c>
      <c r="AK1216" s="676" t="s">
        <v>1088</v>
      </c>
      <c r="AL1216" s="696">
        <v>33442</v>
      </c>
      <c r="AM1216" s="676" t="s">
        <v>52</v>
      </c>
      <c r="AN1216" s="676"/>
      <c r="AO1216" s="676"/>
      <c r="AP1216" s="684"/>
      <c r="AQ1216" s="684" t="s">
        <v>37</v>
      </c>
      <c r="AR1216" s="676"/>
      <c r="AS1216" s="674"/>
      <c r="AT1216" s="285"/>
      <c r="AU1216" s="630"/>
      <c r="AV1216" s="674"/>
    </row>
    <row r="1217" spans="1:48" s="673" customFormat="1" ht="15" customHeight="1">
      <c r="A1217" s="282"/>
      <c r="B1217" s="283"/>
      <c r="C1217" s="296" t="s">
        <v>1217</v>
      </c>
      <c r="D1217" s="556" t="s">
        <v>3750</v>
      </c>
      <c r="E1217" s="317" t="s">
        <v>4088</v>
      </c>
      <c r="F1217" s="703"/>
      <c r="G1217" s="703">
        <v>2022</v>
      </c>
      <c r="H1217" s="703"/>
      <c r="I1217" s="507" t="s">
        <v>1295</v>
      </c>
      <c r="J1217" s="704"/>
      <c r="K1217" s="703" t="s">
        <v>5221</v>
      </c>
      <c r="L1217" s="704" t="s">
        <v>1124</v>
      </c>
      <c r="M1217" s="704">
        <v>44565</v>
      </c>
      <c r="N1217" s="704">
        <v>44715</v>
      </c>
      <c r="O1217" s="704"/>
      <c r="P1217" s="704"/>
      <c r="Q1217" s="704"/>
      <c r="R1217" s="704"/>
      <c r="S1217" s="703" t="s">
        <v>1106</v>
      </c>
      <c r="T1217" s="703">
        <v>60</v>
      </c>
      <c r="U1217" s="703"/>
      <c r="V1217" s="703" t="s">
        <v>986</v>
      </c>
      <c r="W1217" s="707">
        <v>360</v>
      </c>
      <c r="X1217" s="554">
        <v>768</v>
      </c>
      <c r="Y1217" s="539">
        <f t="shared" si="54"/>
        <v>276480</v>
      </c>
      <c r="Z1217" s="680">
        <v>0.53</v>
      </c>
      <c r="AA1217" s="681">
        <f t="shared" si="55"/>
        <v>146534.39999999999</v>
      </c>
      <c r="AB1217" s="521"/>
      <c r="AC1217" s="683"/>
      <c r="AD1217" s="676"/>
      <c r="AE1217" s="684"/>
      <c r="AF1217" s="695">
        <f t="shared" si="56"/>
        <v>146534.39999999999</v>
      </c>
      <c r="AG1217" s="676" t="s">
        <v>47</v>
      </c>
      <c r="AH1217" s="641"/>
      <c r="AI1217" s="676">
        <v>45</v>
      </c>
      <c r="AJ1217" s="676" t="s">
        <v>5222</v>
      </c>
      <c r="AK1217" s="676" t="s">
        <v>1138</v>
      </c>
      <c r="AL1217" s="696">
        <v>85282</v>
      </c>
      <c r="AM1217" s="676" t="s">
        <v>52</v>
      </c>
      <c r="AN1217" s="676"/>
      <c r="AO1217" s="676"/>
      <c r="AP1217" s="676"/>
      <c r="AQ1217" s="684" t="s">
        <v>37</v>
      </c>
      <c r="AR1217" s="676"/>
      <c r="AS1217" s="523"/>
      <c r="AT1217" s="434"/>
      <c r="AU1217" s="523"/>
      <c r="AV1217" s="674"/>
    </row>
    <row r="1218" spans="1:48" s="673" customFormat="1" ht="15" customHeight="1">
      <c r="A1218" s="282"/>
      <c r="B1218" s="283"/>
      <c r="C1218" s="296" t="s">
        <v>1217</v>
      </c>
      <c r="D1218" s="556" t="s">
        <v>3750</v>
      </c>
      <c r="E1218" s="317" t="s">
        <v>4088</v>
      </c>
      <c r="F1218" s="703"/>
      <c r="G1218" s="703">
        <v>2022</v>
      </c>
      <c r="H1218" s="703"/>
      <c r="I1218" s="507" t="s">
        <v>1295</v>
      </c>
      <c r="J1218" s="704"/>
      <c r="K1218" s="703" t="s">
        <v>5221</v>
      </c>
      <c r="L1218" s="704" t="s">
        <v>1124</v>
      </c>
      <c r="M1218" s="704">
        <v>44565</v>
      </c>
      <c r="N1218" s="704">
        <v>44715</v>
      </c>
      <c r="O1218" s="704"/>
      <c r="P1218" s="704"/>
      <c r="Q1218" s="704"/>
      <c r="R1218" s="704"/>
      <c r="S1218" s="703" t="s">
        <v>1106</v>
      </c>
      <c r="T1218" s="703">
        <v>60</v>
      </c>
      <c r="U1218" s="703"/>
      <c r="V1218" s="703" t="s">
        <v>986</v>
      </c>
      <c r="W1218" s="707">
        <v>360</v>
      </c>
      <c r="X1218" s="554">
        <v>768</v>
      </c>
      <c r="Y1218" s="539">
        <f t="shared" si="54"/>
        <v>276480</v>
      </c>
      <c r="Z1218" s="680">
        <v>0.53</v>
      </c>
      <c r="AA1218" s="681">
        <f t="shared" si="55"/>
        <v>146534.39999999999</v>
      </c>
      <c r="AB1218" s="521"/>
      <c r="AC1218" s="683"/>
      <c r="AD1218" s="676"/>
      <c r="AE1218" s="684"/>
      <c r="AF1218" s="695">
        <f t="shared" si="56"/>
        <v>146534.39999999999</v>
      </c>
      <c r="AG1218" s="676" t="s">
        <v>47</v>
      </c>
      <c r="AH1218" s="641"/>
      <c r="AI1218" s="676">
        <v>45</v>
      </c>
      <c r="AJ1218" s="676" t="s">
        <v>5222</v>
      </c>
      <c r="AK1218" s="676" t="s">
        <v>1138</v>
      </c>
      <c r="AL1218" s="696">
        <v>85282</v>
      </c>
      <c r="AM1218" s="676" t="s">
        <v>52</v>
      </c>
      <c r="AN1218" s="676"/>
      <c r="AO1218" s="676"/>
      <c r="AP1218" s="676"/>
      <c r="AQ1218" s="684" t="s">
        <v>37</v>
      </c>
      <c r="AR1218" s="676"/>
      <c r="AS1218" s="523"/>
      <c r="AT1218" s="434"/>
      <c r="AU1218" s="523"/>
      <c r="AV1218" s="674"/>
    </row>
    <row r="1219" spans="1:48" s="673" customFormat="1" ht="15" customHeight="1">
      <c r="A1219" s="282"/>
      <c r="B1219" s="283"/>
      <c r="C1219" s="296" t="s">
        <v>1217</v>
      </c>
      <c r="D1219" s="556" t="s">
        <v>3750</v>
      </c>
      <c r="E1219" s="317" t="s">
        <v>4088</v>
      </c>
      <c r="F1219" s="703"/>
      <c r="G1219" s="703">
        <v>2022</v>
      </c>
      <c r="H1219" s="703"/>
      <c r="I1219" s="507" t="s">
        <v>1295</v>
      </c>
      <c r="J1219" s="704"/>
      <c r="K1219" s="703" t="s">
        <v>4152</v>
      </c>
      <c r="L1219" s="704" t="s">
        <v>1124</v>
      </c>
      <c r="M1219" s="704">
        <v>44565</v>
      </c>
      <c r="N1219" s="704">
        <v>44715</v>
      </c>
      <c r="O1219" s="704"/>
      <c r="P1219" s="704"/>
      <c r="Q1219" s="704"/>
      <c r="R1219" s="704"/>
      <c r="S1219" s="703" t="s">
        <v>1106</v>
      </c>
      <c r="T1219" s="703">
        <v>60</v>
      </c>
      <c r="U1219" s="703"/>
      <c r="V1219" s="703" t="s">
        <v>986</v>
      </c>
      <c r="W1219" s="707">
        <v>360</v>
      </c>
      <c r="X1219" s="554">
        <v>768</v>
      </c>
      <c r="Y1219" s="539">
        <f t="shared" si="54"/>
        <v>276480</v>
      </c>
      <c r="Z1219" s="680">
        <v>0.53</v>
      </c>
      <c r="AA1219" s="681">
        <f t="shared" si="55"/>
        <v>146534.39999999999</v>
      </c>
      <c r="AB1219" s="521"/>
      <c r="AC1219" s="683"/>
      <c r="AD1219" s="676"/>
      <c r="AE1219" s="684"/>
      <c r="AF1219" s="695">
        <f t="shared" si="56"/>
        <v>146534.39999999999</v>
      </c>
      <c r="AG1219" s="676" t="s">
        <v>47</v>
      </c>
      <c r="AH1219" s="641"/>
      <c r="AI1219" s="676">
        <v>45</v>
      </c>
      <c r="AJ1219" s="676" t="s">
        <v>1125</v>
      </c>
      <c r="AK1219" s="676" t="s">
        <v>1121</v>
      </c>
      <c r="AL1219" s="696">
        <v>60433</v>
      </c>
      <c r="AM1219" s="676" t="s">
        <v>52</v>
      </c>
      <c r="AN1219" s="676"/>
      <c r="AO1219" s="676"/>
      <c r="AP1219" s="676"/>
      <c r="AQ1219" s="684" t="s">
        <v>37</v>
      </c>
      <c r="AR1219" s="676"/>
      <c r="AS1219" s="523"/>
      <c r="AT1219" s="434"/>
      <c r="AU1219" s="523"/>
      <c r="AV1219" s="674"/>
    </row>
    <row r="1220" spans="1:48" s="673" customFormat="1" ht="15" customHeight="1">
      <c r="A1220" s="282"/>
      <c r="B1220" s="283"/>
      <c r="C1220" s="296" t="s">
        <v>1217</v>
      </c>
      <c r="D1220" s="556" t="s">
        <v>3750</v>
      </c>
      <c r="E1220" s="317" t="s">
        <v>4088</v>
      </c>
      <c r="F1220" s="703"/>
      <c r="G1220" s="703">
        <v>2022</v>
      </c>
      <c r="H1220" s="703"/>
      <c r="I1220" s="507" t="s">
        <v>1295</v>
      </c>
      <c r="J1220" s="704"/>
      <c r="K1220" s="703" t="s">
        <v>4152</v>
      </c>
      <c r="L1220" s="704" t="s">
        <v>1124</v>
      </c>
      <c r="M1220" s="704">
        <v>44565</v>
      </c>
      <c r="N1220" s="704">
        <v>44715</v>
      </c>
      <c r="O1220" s="704"/>
      <c r="P1220" s="704"/>
      <c r="Q1220" s="704"/>
      <c r="R1220" s="704"/>
      <c r="S1220" s="703" t="s">
        <v>1106</v>
      </c>
      <c r="T1220" s="703">
        <v>60</v>
      </c>
      <c r="U1220" s="703"/>
      <c r="V1220" s="703" t="s">
        <v>986</v>
      </c>
      <c r="W1220" s="707">
        <v>360</v>
      </c>
      <c r="X1220" s="554">
        <v>768</v>
      </c>
      <c r="Y1220" s="539">
        <f t="shared" ref="Y1220:Y1283" si="57">W1220*X1220</f>
        <v>276480</v>
      </c>
      <c r="Z1220" s="680">
        <v>0.53</v>
      </c>
      <c r="AA1220" s="681">
        <f t="shared" ref="AA1220:AA1283" si="58">Y1220*Z1220</f>
        <v>146534.39999999999</v>
      </c>
      <c r="AB1220" s="521"/>
      <c r="AC1220" s="683"/>
      <c r="AD1220" s="676"/>
      <c r="AE1220" s="684"/>
      <c r="AF1220" s="695">
        <f t="shared" ref="AF1220:AF1283" si="59">AA1220+AD1220+AE1220</f>
        <v>146534.39999999999</v>
      </c>
      <c r="AG1220" s="676" t="s">
        <v>47</v>
      </c>
      <c r="AH1220" s="641"/>
      <c r="AI1220" s="676">
        <v>45</v>
      </c>
      <c r="AJ1220" s="676" t="s">
        <v>1125</v>
      </c>
      <c r="AK1220" s="676" t="s">
        <v>1121</v>
      </c>
      <c r="AL1220" s="696">
        <v>60433</v>
      </c>
      <c r="AM1220" s="676" t="s">
        <v>52</v>
      </c>
      <c r="AN1220" s="676"/>
      <c r="AO1220" s="676"/>
      <c r="AP1220" s="676"/>
      <c r="AQ1220" s="684" t="s">
        <v>37</v>
      </c>
      <c r="AR1220" s="676"/>
      <c r="AS1220" s="523"/>
      <c r="AT1220" s="434"/>
      <c r="AU1220" s="523"/>
      <c r="AV1220" s="674"/>
    </row>
    <row r="1221" spans="1:48" s="673" customFormat="1" ht="15" customHeight="1">
      <c r="A1221" s="282"/>
      <c r="B1221" s="283"/>
      <c r="C1221" s="296" t="s">
        <v>1217</v>
      </c>
      <c r="D1221" s="556" t="s">
        <v>3750</v>
      </c>
      <c r="E1221" s="317" t="s">
        <v>4088</v>
      </c>
      <c r="F1221" s="703"/>
      <c r="G1221" s="703">
        <v>2022</v>
      </c>
      <c r="H1221" s="507"/>
      <c r="I1221" s="507" t="s">
        <v>1295</v>
      </c>
      <c r="J1221" s="704"/>
      <c r="K1221" s="703" t="s">
        <v>4151</v>
      </c>
      <c r="L1221" s="704" t="s">
        <v>1124</v>
      </c>
      <c r="M1221" s="704">
        <v>44565</v>
      </c>
      <c r="N1221" s="704">
        <v>44715</v>
      </c>
      <c r="O1221" s="704"/>
      <c r="P1221" s="704"/>
      <c r="Q1221" s="704"/>
      <c r="R1221" s="704"/>
      <c r="S1221" s="703" t="s">
        <v>1106</v>
      </c>
      <c r="T1221" s="703">
        <v>60</v>
      </c>
      <c r="U1221" s="703"/>
      <c r="V1221" s="703" t="s">
        <v>986</v>
      </c>
      <c r="W1221" s="707">
        <v>360</v>
      </c>
      <c r="X1221" s="554">
        <v>768</v>
      </c>
      <c r="Y1221" s="539">
        <f t="shared" si="57"/>
        <v>276480</v>
      </c>
      <c r="Z1221" s="680">
        <v>0.53</v>
      </c>
      <c r="AA1221" s="681">
        <f t="shared" si="58"/>
        <v>146534.39999999999</v>
      </c>
      <c r="AB1221" s="682"/>
      <c r="AC1221" s="683"/>
      <c r="AD1221" s="692"/>
      <c r="AE1221" s="684"/>
      <c r="AF1221" s="695">
        <f t="shared" si="59"/>
        <v>146534.39999999999</v>
      </c>
      <c r="AG1221" s="676" t="s">
        <v>47</v>
      </c>
      <c r="AH1221" s="676"/>
      <c r="AI1221" s="676">
        <v>45</v>
      </c>
      <c r="AJ1221" s="676" t="s">
        <v>4087</v>
      </c>
      <c r="AK1221" s="676" t="s">
        <v>1088</v>
      </c>
      <c r="AL1221" s="696">
        <v>33442</v>
      </c>
      <c r="AM1221" s="676" t="s">
        <v>52</v>
      </c>
      <c r="AN1221" s="676"/>
      <c r="AO1221" s="676"/>
      <c r="AP1221" s="684"/>
      <c r="AQ1221" s="684" t="s">
        <v>37</v>
      </c>
      <c r="AR1221" s="676"/>
      <c r="AS1221" s="674"/>
      <c r="AT1221" s="285"/>
      <c r="AU1221" s="630"/>
      <c r="AV1221" s="674"/>
    </row>
    <row r="1222" spans="1:48" s="673" customFormat="1" ht="15" customHeight="1">
      <c r="A1222" s="282"/>
      <c r="B1222" s="283"/>
      <c r="C1222" s="296" t="s">
        <v>1217</v>
      </c>
      <c r="D1222" s="556" t="s">
        <v>3750</v>
      </c>
      <c r="E1222" s="317" t="s">
        <v>4088</v>
      </c>
      <c r="F1222" s="703"/>
      <c r="G1222" s="703">
        <v>2022</v>
      </c>
      <c r="H1222" s="507"/>
      <c r="I1222" s="507" t="s">
        <v>1295</v>
      </c>
      <c r="J1222" s="704"/>
      <c r="K1222" s="703" t="s">
        <v>4151</v>
      </c>
      <c r="L1222" s="704" t="s">
        <v>1124</v>
      </c>
      <c r="M1222" s="704">
        <v>44565</v>
      </c>
      <c r="N1222" s="704">
        <v>44715</v>
      </c>
      <c r="O1222" s="704"/>
      <c r="P1222" s="704"/>
      <c r="Q1222" s="704"/>
      <c r="R1222" s="704"/>
      <c r="S1222" s="703" t="s">
        <v>1106</v>
      </c>
      <c r="T1222" s="703">
        <v>60</v>
      </c>
      <c r="U1222" s="703"/>
      <c r="V1222" s="703" t="s">
        <v>986</v>
      </c>
      <c r="W1222" s="707">
        <v>360</v>
      </c>
      <c r="X1222" s="554">
        <v>768</v>
      </c>
      <c r="Y1222" s="539">
        <f t="shared" si="57"/>
        <v>276480</v>
      </c>
      <c r="Z1222" s="680">
        <v>0.53</v>
      </c>
      <c r="AA1222" s="681">
        <f t="shared" si="58"/>
        <v>146534.39999999999</v>
      </c>
      <c r="AB1222" s="682"/>
      <c r="AC1222" s="683"/>
      <c r="AD1222" s="692"/>
      <c r="AE1222" s="684"/>
      <c r="AF1222" s="695">
        <f t="shared" si="59"/>
        <v>146534.39999999999</v>
      </c>
      <c r="AG1222" s="676" t="s">
        <v>47</v>
      </c>
      <c r="AH1222" s="676"/>
      <c r="AI1222" s="676">
        <v>45</v>
      </c>
      <c r="AJ1222" s="676" t="s">
        <v>4087</v>
      </c>
      <c r="AK1222" s="676" t="s">
        <v>1088</v>
      </c>
      <c r="AL1222" s="696">
        <v>33442</v>
      </c>
      <c r="AM1222" s="676" t="s">
        <v>52</v>
      </c>
      <c r="AN1222" s="676"/>
      <c r="AO1222" s="676"/>
      <c r="AP1222" s="684"/>
      <c r="AQ1222" s="684" t="s">
        <v>37</v>
      </c>
      <c r="AR1222" s="676"/>
      <c r="AS1222" s="674"/>
      <c r="AT1222" s="285"/>
      <c r="AU1222" s="630"/>
      <c r="AV1222" s="674"/>
    </row>
    <row r="1223" spans="1:48" s="673" customFormat="1" ht="15" customHeight="1">
      <c r="A1223" s="282"/>
      <c r="B1223" s="283"/>
      <c r="C1223" s="296" t="s">
        <v>1217</v>
      </c>
      <c r="D1223" s="556" t="s">
        <v>3750</v>
      </c>
      <c r="E1223" s="317"/>
      <c r="F1223" s="703"/>
      <c r="G1223" s="703">
        <v>2022</v>
      </c>
      <c r="H1223" s="703"/>
      <c r="I1223" s="507" t="s">
        <v>1295</v>
      </c>
      <c r="J1223" s="704"/>
      <c r="K1223" s="703" t="s">
        <v>4148</v>
      </c>
      <c r="L1223" s="704" t="s">
        <v>1124</v>
      </c>
      <c r="M1223" s="704">
        <v>44565</v>
      </c>
      <c r="N1223" s="704">
        <v>44685</v>
      </c>
      <c r="O1223" s="704"/>
      <c r="P1223" s="704"/>
      <c r="Q1223" s="704"/>
      <c r="R1223" s="704"/>
      <c r="S1223" s="703" t="s">
        <v>1106</v>
      </c>
      <c r="T1223" s="703">
        <v>60</v>
      </c>
      <c r="U1223" s="703"/>
      <c r="V1223" s="703" t="s">
        <v>986</v>
      </c>
      <c r="W1223" s="707">
        <v>360</v>
      </c>
      <c r="X1223" s="554">
        <v>768</v>
      </c>
      <c r="Y1223" s="539">
        <f t="shared" si="57"/>
        <v>276480</v>
      </c>
      <c r="Z1223" s="680">
        <v>0.53</v>
      </c>
      <c r="AA1223" s="681">
        <f t="shared" si="58"/>
        <v>146534.39999999999</v>
      </c>
      <c r="AB1223" s="521"/>
      <c r="AC1223" s="683"/>
      <c r="AD1223" s="676"/>
      <c r="AE1223" s="684"/>
      <c r="AF1223" s="695">
        <f t="shared" si="59"/>
        <v>146534.39999999999</v>
      </c>
      <c r="AG1223" s="676" t="s">
        <v>47</v>
      </c>
      <c r="AH1223" s="641"/>
      <c r="AI1223" s="676">
        <v>45</v>
      </c>
      <c r="AJ1223" s="676" t="s">
        <v>1137</v>
      </c>
      <c r="AK1223" s="676" t="s">
        <v>1138</v>
      </c>
      <c r="AL1223" s="696">
        <v>85215</v>
      </c>
      <c r="AM1223" s="676" t="s">
        <v>52</v>
      </c>
      <c r="AN1223" s="676"/>
      <c r="AO1223" s="676"/>
      <c r="AP1223" s="676"/>
      <c r="AQ1223" s="684" t="s">
        <v>37</v>
      </c>
      <c r="AR1223" s="676"/>
      <c r="AS1223" s="523"/>
      <c r="AT1223" s="434"/>
      <c r="AU1223" s="523"/>
      <c r="AV1223" s="674"/>
    </row>
    <row r="1224" spans="1:48" s="673" customFormat="1" ht="15" customHeight="1">
      <c r="A1224" s="282"/>
      <c r="B1224" s="283"/>
      <c r="C1224" s="296" t="s">
        <v>1217</v>
      </c>
      <c r="D1224" s="556" t="s">
        <v>3750</v>
      </c>
      <c r="E1224" s="317"/>
      <c r="F1224" s="703"/>
      <c r="G1224" s="703">
        <v>2022</v>
      </c>
      <c r="H1224" s="507"/>
      <c r="I1224" s="507" t="s">
        <v>1295</v>
      </c>
      <c r="J1224" s="704"/>
      <c r="K1224" s="703" t="s">
        <v>4095</v>
      </c>
      <c r="L1224" s="704" t="s">
        <v>1124</v>
      </c>
      <c r="M1224" s="704">
        <v>44565</v>
      </c>
      <c r="N1224" s="704">
        <v>44685</v>
      </c>
      <c r="O1224" s="704"/>
      <c r="P1224" s="704"/>
      <c r="Q1224" s="704"/>
      <c r="R1224" s="704"/>
      <c r="S1224" s="703" t="s">
        <v>1106</v>
      </c>
      <c r="T1224" s="703">
        <v>60</v>
      </c>
      <c r="U1224" s="703"/>
      <c r="V1224" s="703" t="s">
        <v>986</v>
      </c>
      <c r="W1224" s="707">
        <v>360</v>
      </c>
      <c r="X1224" s="554">
        <v>768</v>
      </c>
      <c r="Y1224" s="539">
        <f t="shared" si="57"/>
        <v>276480</v>
      </c>
      <c r="Z1224" s="680">
        <v>0.53</v>
      </c>
      <c r="AA1224" s="681">
        <f t="shared" si="58"/>
        <v>146534.39999999999</v>
      </c>
      <c r="AB1224" s="682"/>
      <c r="AC1224" s="683"/>
      <c r="AD1224" s="692"/>
      <c r="AE1224" s="684"/>
      <c r="AF1224" s="695">
        <f t="shared" si="59"/>
        <v>146534.39999999999</v>
      </c>
      <c r="AG1224" s="676" t="s">
        <v>47</v>
      </c>
      <c r="AH1224" s="676"/>
      <c r="AI1224" s="676">
        <v>45</v>
      </c>
      <c r="AJ1224" s="676" t="s">
        <v>1128</v>
      </c>
      <c r="AK1224" s="676" t="s">
        <v>1129</v>
      </c>
      <c r="AL1224" s="696">
        <v>55122</v>
      </c>
      <c r="AM1224" s="676" t="s">
        <v>52</v>
      </c>
      <c r="AN1224" s="676"/>
      <c r="AO1224" s="676"/>
      <c r="AP1224" s="684"/>
      <c r="AQ1224" s="684" t="s">
        <v>37</v>
      </c>
      <c r="AR1224" s="676"/>
      <c r="AS1224" s="674"/>
      <c r="AT1224" s="285"/>
      <c r="AU1224" s="630"/>
      <c r="AV1224" s="674"/>
    </row>
    <row r="1225" spans="1:48" s="673" customFormat="1" ht="15" customHeight="1">
      <c r="A1225" s="282"/>
      <c r="B1225" s="283"/>
      <c r="C1225" s="296" t="s">
        <v>1217</v>
      </c>
      <c r="D1225" s="556" t="s">
        <v>3750</v>
      </c>
      <c r="E1225" s="317"/>
      <c r="F1225" s="703"/>
      <c r="G1225" s="703">
        <v>2022</v>
      </c>
      <c r="H1225" s="507"/>
      <c r="I1225" s="507" t="s">
        <v>1295</v>
      </c>
      <c r="J1225" s="704"/>
      <c r="K1225" s="703" t="s">
        <v>4095</v>
      </c>
      <c r="L1225" s="704" t="s">
        <v>1124</v>
      </c>
      <c r="M1225" s="704">
        <v>44565</v>
      </c>
      <c r="N1225" s="704">
        <v>44685</v>
      </c>
      <c r="O1225" s="704"/>
      <c r="P1225" s="704"/>
      <c r="Q1225" s="704"/>
      <c r="R1225" s="704"/>
      <c r="S1225" s="703" t="s">
        <v>1106</v>
      </c>
      <c r="T1225" s="703">
        <v>60</v>
      </c>
      <c r="U1225" s="703"/>
      <c r="V1225" s="703" t="s">
        <v>973</v>
      </c>
      <c r="W1225" s="707">
        <v>400</v>
      </c>
      <c r="X1225" s="554">
        <v>832</v>
      </c>
      <c r="Y1225" s="539">
        <f t="shared" si="57"/>
        <v>332800</v>
      </c>
      <c r="Z1225" s="680">
        <v>0.55000000000000004</v>
      </c>
      <c r="AA1225" s="681">
        <f t="shared" si="58"/>
        <v>183040.00000000003</v>
      </c>
      <c r="AB1225" s="682"/>
      <c r="AC1225" s="683"/>
      <c r="AD1225" s="692"/>
      <c r="AE1225" s="684"/>
      <c r="AF1225" s="695">
        <f t="shared" si="59"/>
        <v>183040.00000000003</v>
      </c>
      <c r="AG1225" s="676" t="s">
        <v>47</v>
      </c>
      <c r="AH1225" s="676"/>
      <c r="AI1225" s="676">
        <v>45</v>
      </c>
      <c r="AJ1225" s="676" t="s">
        <v>1128</v>
      </c>
      <c r="AK1225" s="676" t="s">
        <v>1129</v>
      </c>
      <c r="AL1225" s="696">
        <v>55122</v>
      </c>
      <c r="AM1225" s="676" t="s">
        <v>52</v>
      </c>
      <c r="AN1225" s="676"/>
      <c r="AO1225" s="676"/>
      <c r="AP1225" s="684"/>
      <c r="AQ1225" s="684" t="s">
        <v>37</v>
      </c>
      <c r="AR1225" s="676"/>
      <c r="AS1225" s="674"/>
      <c r="AT1225" s="285"/>
      <c r="AU1225" s="630"/>
      <c r="AV1225" s="674"/>
    </row>
    <row r="1226" spans="1:48" s="673" customFormat="1" ht="15" customHeight="1">
      <c r="A1226" s="282"/>
      <c r="B1226" s="283">
        <v>44545</v>
      </c>
      <c r="C1226" s="283" t="s">
        <v>1217</v>
      </c>
      <c r="D1226" s="556" t="s">
        <v>3750</v>
      </c>
      <c r="E1226" s="322" t="s">
        <v>5223</v>
      </c>
      <c r="F1226" s="703"/>
      <c r="G1226" s="703">
        <v>2022</v>
      </c>
      <c r="H1226" s="703"/>
      <c r="I1226" s="703" t="s">
        <v>5116</v>
      </c>
      <c r="J1226" s="704"/>
      <c r="K1226" s="703" t="s">
        <v>5224</v>
      </c>
      <c r="L1226" s="704" t="s">
        <v>1193</v>
      </c>
      <c r="M1226" s="704">
        <v>44645</v>
      </c>
      <c r="N1226" s="704">
        <v>44755</v>
      </c>
      <c r="O1226" s="704"/>
      <c r="P1226" s="704"/>
      <c r="Q1226" s="704"/>
      <c r="R1226" s="704"/>
      <c r="S1226" s="703" t="s">
        <v>1106</v>
      </c>
      <c r="T1226" s="703">
        <v>60</v>
      </c>
      <c r="U1226" s="703"/>
      <c r="V1226" s="703" t="s">
        <v>986</v>
      </c>
      <c r="W1226" s="707">
        <v>400</v>
      </c>
      <c r="X1226" s="554">
        <v>9984</v>
      </c>
      <c r="Y1226" s="539">
        <f t="shared" si="57"/>
        <v>3993600</v>
      </c>
      <c r="Z1226" s="680">
        <v>0.52</v>
      </c>
      <c r="AA1226" s="681">
        <f t="shared" si="58"/>
        <v>2076672</v>
      </c>
      <c r="AB1226" s="682"/>
      <c r="AC1226" s="683">
        <f t="shared" ref="AC1226:AC1236" si="60">AB1226*Y1226</f>
        <v>0</v>
      </c>
      <c r="AD1226" s="692"/>
      <c r="AE1226" s="684"/>
      <c r="AF1226" s="695">
        <f t="shared" si="59"/>
        <v>2076672</v>
      </c>
      <c r="AG1226" s="676" t="s">
        <v>1073</v>
      </c>
      <c r="AH1226" s="676"/>
      <c r="AI1226" s="676">
        <v>60</v>
      </c>
      <c r="AJ1226" s="676" t="s">
        <v>5225</v>
      </c>
      <c r="AK1226" s="676" t="s">
        <v>1100</v>
      </c>
      <c r="AL1226" s="696" t="s">
        <v>5226</v>
      </c>
      <c r="AM1226" s="676" t="s">
        <v>52</v>
      </c>
      <c r="AN1226" s="676" t="s">
        <v>1076</v>
      </c>
      <c r="AO1226" s="676"/>
      <c r="AP1226" s="684"/>
      <c r="AQ1226" s="684" t="s">
        <v>37</v>
      </c>
      <c r="AR1226" s="676"/>
      <c r="AS1226" s="674" t="s">
        <v>1078</v>
      </c>
      <c r="AT1226" s="285" t="s">
        <v>1078</v>
      </c>
      <c r="AU1226" s="630" t="s">
        <v>1078</v>
      </c>
      <c r="AV1226" s="674"/>
    </row>
    <row r="1227" spans="1:48" s="673" customFormat="1" ht="15" customHeight="1">
      <c r="A1227" s="282"/>
      <c r="B1227" s="283"/>
      <c r="C1227" s="283"/>
      <c r="D1227" s="556" t="s">
        <v>3750</v>
      </c>
      <c r="E1227" s="317" t="s">
        <v>5227</v>
      </c>
      <c r="F1227" s="703"/>
      <c r="G1227" s="703">
        <v>2022</v>
      </c>
      <c r="H1227" s="703"/>
      <c r="I1227" s="703" t="s">
        <v>5116</v>
      </c>
      <c r="J1227" s="704"/>
      <c r="K1227" s="703" t="s">
        <v>5224</v>
      </c>
      <c r="L1227" s="704" t="s">
        <v>5228</v>
      </c>
      <c r="M1227" s="704">
        <v>44645</v>
      </c>
      <c r="N1227" s="704">
        <v>44790</v>
      </c>
      <c r="O1227" s="704"/>
      <c r="P1227" s="704"/>
      <c r="Q1227" s="704"/>
      <c r="R1227" s="704"/>
      <c r="S1227" s="703" t="s">
        <v>1106</v>
      </c>
      <c r="T1227" s="703">
        <v>60</v>
      </c>
      <c r="U1227" s="703"/>
      <c r="V1227" s="703" t="s">
        <v>973</v>
      </c>
      <c r="W1227" s="707">
        <v>360</v>
      </c>
      <c r="X1227" s="554">
        <v>3328</v>
      </c>
      <c r="Y1227" s="539">
        <f t="shared" si="57"/>
        <v>1198080</v>
      </c>
      <c r="Z1227" s="680">
        <v>0.54</v>
      </c>
      <c r="AA1227" s="681">
        <f t="shared" si="58"/>
        <v>646963.20000000007</v>
      </c>
      <c r="AB1227" s="682"/>
      <c r="AC1227" s="683">
        <f t="shared" si="60"/>
        <v>0</v>
      </c>
      <c r="AD1227" s="692"/>
      <c r="AE1227" s="684"/>
      <c r="AF1227" s="695">
        <f t="shared" si="59"/>
        <v>646963.20000000007</v>
      </c>
      <c r="AG1227" s="676" t="s">
        <v>1073</v>
      </c>
      <c r="AH1227" s="676"/>
      <c r="AI1227" s="676">
        <v>60</v>
      </c>
      <c r="AJ1227" s="676" t="s">
        <v>1200</v>
      </c>
      <c r="AK1227" s="676" t="s">
        <v>1075</v>
      </c>
      <c r="AL1227" s="696">
        <v>21046</v>
      </c>
      <c r="AM1227" s="676" t="s">
        <v>52</v>
      </c>
      <c r="AN1227" s="676"/>
      <c r="AO1227" s="676"/>
      <c r="AP1227" s="684"/>
      <c r="AQ1227" s="684" t="s">
        <v>37</v>
      </c>
      <c r="AR1227" s="676"/>
      <c r="AS1227" s="674" t="s">
        <v>1078</v>
      </c>
      <c r="AT1227" s="285" t="s">
        <v>1078</v>
      </c>
      <c r="AU1227" s="630" t="s">
        <v>1078</v>
      </c>
      <c r="AV1227" s="674"/>
    </row>
    <row r="1228" spans="1:48" s="673" customFormat="1" ht="15" customHeight="1">
      <c r="A1228" s="282"/>
      <c r="B1228" s="283"/>
      <c r="C1228" s="283"/>
      <c r="D1228" s="556" t="s">
        <v>3750</v>
      </c>
      <c r="E1228" s="317" t="s">
        <v>5227</v>
      </c>
      <c r="F1228" s="703"/>
      <c r="G1228" s="703">
        <v>2022</v>
      </c>
      <c r="H1228" s="703"/>
      <c r="I1228" s="703" t="s">
        <v>5116</v>
      </c>
      <c r="J1228" s="704"/>
      <c r="K1228" s="703" t="s">
        <v>5224</v>
      </c>
      <c r="L1228" s="704" t="s">
        <v>5228</v>
      </c>
      <c r="M1228" s="704">
        <v>44645</v>
      </c>
      <c r="N1228" s="704">
        <v>44818</v>
      </c>
      <c r="O1228" s="704"/>
      <c r="P1228" s="704"/>
      <c r="Q1228" s="704"/>
      <c r="R1228" s="704"/>
      <c r="S1228" s="703" t="s">
        <v>1106</v>
      </c>
      <c r="T1228" s="703">
        <v>60</v>
      </c>
      <c r="U1228" s="703"/>
      <c r="V1228" s="703" t="s">
        <v>973</v>
      </c>
      <c r="W1228" s="707">
        <v>360</v>
      </c>
      <c r="X1228" s="554">
        <v>3328</v>
      </c>
      <c r="Y1228" s="539">
        <f t="shared" si="57"/>
        <v>1198080</v>
      </c>
      <c r="Z1228" s="680">
        <v>0.54</v>
      </c>
      <c r="AA1228" s="681">
        <f t="shared" si="58"/>
        <v>646963.20000000007</v>
      </c>
      <c r="AB1228" s="682"/>
      <c r="AC1228" s="683">
        <f t="shared" si="60"/>
        <v>0</v>
      </c>
      <c r="AD1228" s="692"/>
      <c r="AE1228" s="684"/>
      <c r="AF1228" s="695">
        <f t="shared" si="59"/>
        <v>646963.20000000007</v>
      </c>
      <c r="AG1228" s="676" t="s">
        <v>1073</v>
      </c>
      <c r="AH1228" s="676"/>
      <c r="AI1228" s="676">
        <v>60</v>
      </c>
      <c r="AJ1228" s="676" t="s">
        <v>1200</v>
      </c>
      <c r="AK1228" s="676" t="s">
        <v>1075</v>
      </c>
      <c r="AL1228" s="696">
        <v>21046</v>
      </c>
      <c r="AM1228" s="676" t="s">
        <v>52</v>
      </c>
      <c r="AN1228" s="676"/>
      <c r="AO1228" s="676"/>
      <c r="AP1228" s="684"/>
      <c r="AQ1228" s="684" t="s">
        <v>37</v>
      </c>
      <c r="AR1228" s="676"/>
      <c r="AS1228" s="674" t="s">
        <v>1078</v>
      </c>
      <c r="AT1228" s="285" t="s">
        <v>1078</v>
      </c>
      <c r="AU1228" s="630" t="s">
        <v>1078</v>
      </c>
      <c r="AV1228" s="674"/>
    </row>
    <row r="1229" spans="1:48" s="673" customFormat="1" ht="15" customHeight="1">
      <c r="A1229" s="282"/>
      <c r="B1229" s="283"/>
      <c r="C1229" s="283"/>
      <c r="D1229" s="556" t="s">
        <v>3750</v>
      </c>
      <c r="E1229" s="317" t="s">
        <v>5229</v>
      </c>
      <c r="F1229" s="703"/>
      <c r="G1229" s="703">
        <v>2022</v>
      </c>
      <c r="H1229" s="703"/>
      <c r="I1229" s="703" t="s">
        <v>5116</v>
      </c>
      <c r="J1229" s="704"/>
      <c r="K1229" s="703" t="s">
        <v>5230</v>
      </c>
      <c r="L1229" s="704" t="s">
        <v>5228</v>
      </c>
      <c r="M1229" s="704">
        <v>44655</v>
      </c>
      <c r="N1229" s="704">
        <v>44896</v>
      </c>
      <c r="O1229" s="704"/>
      <c r="P1229" s="704"/>
      <c r="Q1229" s="704"/>
      <c r="R1229" s="704"/>
      <c r="S1229" s="703" t="s">
        <v>1106</v>
      </c>
      <c r="T1229" s="703">
        <v>60</v>
      </c>
      <c r="U1229" s="703"/>
      <c r="V1229" s="703" t="s">
        <v>973</v>
      </c>
      <c r="W1229" s="707">
        <v>400</v>
      </c>
      <c r="X1229" s="554">
        <v>1664</v>
      </c>
      <c r="Y1229" s="539">
        <f t="shared" si="57"/>
        <v>665600</v>
      </c>
      <c r="Z1229" s="680">
        <v>0.55000000000000004</v>
      </c>
      <c r="AA1229" s="681">
        <f t="shared" si="58"/>
        <v>366080.00000000006</v>
      </c>
      <c r="AB1229" s="682"/>
      <c r="AC1229" s="683">
        <f t="shared" si="60"/>
        <v>0</v>
      </c>
      <c r="AD1229" s="692"/>
      <c r="AE1229" s="684"/>
      <c r="AF1229" s="695">
        <f t="shared" si="59"/>
        <v>366080.00000000006</v>
      </c>
      <c r="AG1229" s="676" t="s">
        <v>1073</v>
      </c>
      <c r="AH1229" s="676"/>
      <c r="AI1229" s="676">
        <v>60</v>
      </c>
      <c r="AJ1229" s="676" t="s">
        <v>1200</v>
      </c>
      <c r="AK1229" s="676" t="s">
        <v>1075</v>
      </c>
      <c r="AL1229" s="696">
        <v>21046</v>
      </c>
      <c r="AM1229" s="676" t="s">
        <v>52</v>
      </c>
      <c r="AN1229" s="676"/>
      <c r="AO1229" s="676"/>
      <c r="AP1229" s="684"/>
      <c r="AQ1229" s="684" t="s">
        <v>37</v>
      </c>
      <c r="AR1229" s="676"/>
      <c r="AS1229" s="674" t="s">
        <v>1078</v>
      </c>
      <c r="AT1229" s="285" t="s">
        <v>1078</v>
      </c>
      <c r="AU1229" s="630" t="s">
        <v>1078</v>
      </c>
      <c r="AV1229" s="674"/>
    </row>
    <row r="1230" spans="1:48" s="673" customFormat="1" ht="15" customHeight="1">
      <c r="A1230" s="282"/>
      <c r="B1230" s="283"/>
      <c r="C1230" s="283"/>
      <c r="D1230" s="556" t="s">
        <v>3750</v>
      </c>
      <c r="E1230" s="317" t="s">
        <v>5229</v>
      </c>
      <c r="F1230" s="703"/>
      <c r="G1230" s="703">
        <v>2022</v>
      </c>
      <c r="H1230" s="703"/>
      <c r="I1230" s="703" t="s">
        <v>5116</v>
      </c>
      <c r="J1230" s="704"/>
      <c r="K1230" s="703" t="s">
        <v>5230</v>
      </c>
      <c r="L1230" s="704" t="s">
        <v>5228</v>
      </c>
      <c r="M1230" s="704">
        <v>44655</v>
      </c>
      <c r="N1230" s="704">
        <v>44896</v>
      </c>
      <c r="O1230" s="704"/>
      <c r="P1230" s="704"/>
      <c r="Q1230" s="704"/>
      <c r="R1230" s="704"/>
      <c r="S1230" s="703" t="s">
        <v>1106</v>
      </c>
      <c r="T1230" s="703">
        <v>60</v>
      </c>
      <c r="U1230" s="703"/>
      <c r="V1230" s="703" t="s">
        <v>986</v>
      </c>
      <c r="W1230" s="707">
        <v>360</v>
      </c>
      <c r="X1230" s="554">
        <v>4160</v>
      </c>
      <c r="Y1230" s="539">
        <f t="shared" si="57"/>
        <v>1497600</v>
      </c>
      <c r="Z1230" s="680">
        <v>0.53</v>
      </c>
      <c r="AA1230" s="681">
        <f t="shared" si="58"/>
        <v>793728</v>
      </c>
      <c r="AB1230" s="682"/>
      <c r="AC1230" s="683">
        <f t="shared" si="60"/>
        <v>0</v>
      </c>
      <c r="AD1230" s="692"/>
      <c r="AE1230" s="684"/>
      <c r="AF1230" s="695">
        <f t="shared" si="59"/>
        <v>793728</v>
      </c>
      <c r="AG1230" s="676" t="s">
        <v>1073</v>
      </c>
      <c r="AH1230" s="676"/>
      <c r="AI1230" s="676">
        <v>60</v>
      </c>
      <c r="AJ1230" s="676" t="s">
        <v>1200</v>
      </c>
      <c r="AK1230" s="676" t="s">
        <v>1075</v>
      </c>
      <c r="AL1230" s="696">
        <v>21046</v>
      </c>
      <c r="AM1230" s="676" t="s">
        <v>52</v>
      </c>
      <c r="AN1230" s="676"/>
      <c r="AO1230" s="676"/>
      <c r="AP1230" s="684"/>
      <c r="AQ1230" s="684" t="s">
        <v>37</v>
      </c>
      <c r="AR1230" s="676"/>
      <c r="AS1230" s="674" t="s">
        <v>1078</v>
      </c>
      <c r="AT1230" s="285" t="s">
        <v>1078</v>
      </c>
      <c r="AU1230" s="630" t="s">
        <v>1078</v>
      </c>
      <c r="AV1230" s="674"/>
    </row>
    <row r="1231" spans="1:48" s="673" customFormat="1" ht="15" customHeight="1">
      <c r="A1231" s="282"/>
      <c r="B1231" s="283"/>
      <c r="C1231" s="283"/>
      <c r="D1231" s="556" t="s">
        <v>3750</v>
      </c>
      <c r="E1231" s="317" t="s">
        <v>5231</v>
      </c>
      <c r="F1231" s="703"/>
      <c r="G1231" s="703">
        <v>2022</v>
      </c>
      <c r="H1231" s="703"/>
      <c r="I1231" s="703" t="s">
        <v>5116</v>
      </c>
      <c r="J1231" s="704"/>
      <c r="K1231" s="703" t="s">
        <v>5232</v>
      </c>
      <c r="L1231" s="704" t="s">
        <v>5228</v>
      </c>
      <c r="M1231" s="704">
        <v>44655</v>
      </c>
      <c r="N1231" s="704">
        <v>44866</v>
      </c>
      <c r="O1231" s="704"/>
      <c r="P1231" s="704"/>
      <c r="Q1231" s="704"/>
      <c r="R1231" s="704"/>
      <c r="S1231" s="703" t="s">
        <v>1106</v>
      </c>
      <c r="T1231" s="703">
        <v>60</v>
      </c>
      <c r="U1231" s="703"/>
      <c r="V1231" s="703" t="s">
        <v>973</v>
      </c>
      <c r="W1231" s="707">
        <v>400</v>
      </c>
      <c r="X1231" s="554">
        <v>1664</v>
      </c>
      <c r="Y1231" s="539">
        <f t="shared" si="57"/>
        <v>665600</v>
      </c>
      <c r="Z1231" s="680">
        <v>0.55000000000000004</v>
      </c>
      <c r="AA1231" s="681">
        <f t="shared" si="58"/>
        <v>366080.00000000006</v>
      </c>
      <c r="AB1231" s="682"/>
      <c r="AC1231" s="683">
        <f t="shared" si="60"/>
        <v>0</v>
      </c>
      <c r="AD1231" s="692"/>
      <c r="AE1231" s="684"/>
      <c r="AF1231" s="695">
        <f t="shared" si="59"/>
        <v>366080.00000000006</v>
      </c>
      <c r="AG1231" s="676" t="s">
        <v>1073</v>
      </c>
      <c r="AH1231" s="676"/>
      <c r="AI1231" s="676">
        <v>60</v>
      </c>
      <c r="AJ1231" s="676" t="s">
        <v>1200</v>
      </c>
      <c r="AK1231" s="676" t="s">
        <v>1075</v>
      </c>
      <c r="AL1231" s="696">
        <v>21046</v>
      </c>
      <c r="AM1231" s="676" t="s">
        <v>52</v>
      </c>
      <c r="AN1231" s="676"/>
      <c r="AO1231" s="676"/>
      <c r="AP1231" s="684"/>
      <c r="AQ1231" s="684" t="s">
        <v>37</v>
      </c>
      <c r="AR1231" s="676"/>
      <c r="AS1231" s="674" t="s">
        <v>1078</v>
      </c>
      <c r="AT1231" s="285" t="s">
        <v>1078</v>
      </c>
      <c r="AU1231" s="630" t="s">
        <v>1078</v>
      </c>
      <c r="AV1231" s="674"/>
    </row>
    <row r="1232" spans="1:48" s="673" customFormat="1" ht="14.25" customHeight="1">
      <c r="A1232" s="282"/>
      <c r="B1232" s="283"/>
      <c r="C1232" s="283"/>
      <c r="D1232" s="556" t="s">
        <v>3750</v>
      </c>
      <c r="E1232" s="317" t="s">
        <v>5231</v>
      </c>
      <c r="F1232" s="703"/>
      <c r="G1232" s="703">
        <v>2022</v>
      </c>
      <c r="H1232" s="703"/>
      <c r="I1232" s="703" t="s">
        <v>5116</v>
      </c>
      <c r="J1232" s="704"/>
      <c r="K1232" s="703" t="s">
        <v>5232</v>
      </c>
      <c r="L1232" s="704" t="s">
        <v>5228</v>
      </c>
      <c r="M1232" s="704">
        <v>44655</v>
      </c>
      <c r="N1232" s="704">
        <v>44866</v>
      </c>
      <c r="O1232" s="704"/>
      <c r="P1232" s="704"/>
      <c r="Q1232" s="704"/>
      <c r="R1232" s="704"/>
      <c r="S1232" s="703" t="s">
        <v>1106</v>
      </c>
      <c r="T1232" s="703">
        <v>60</v>
      </c>
      <c r="U1232" s="703"/>
      <c r="V1232" s="703" t="s">
        <v>986</v>
      </c>
      <c r="W1232" s="707">
        <v>360</v>
      </c>
      <c r="X1232" s="554">
        <v>4160</v>
      </c>
      <c r="Y1232" s="539">
        <f t="shared" si="57"/>
        <v>1497600</v>
      </c>
      <c r="Z1232" s="680">
        <v>0.53</v>
      </c>
      <c r="AA1232" s="681">
        <f t="shared" si="58"/>
        <v>793728</v>
      </c>
      <c r="AB1232" s="682"/>
      <c r="AC1232" s="683">
        <f t="shared" si="60"/>
        <v>0</v>
      </c>
      <c r="AD1232" s="692"/>
      <c r="AE1232" s="684"/>
      <c r="AF1232" s="695">
        <f t="shared" si="59"/>
        <v>793728</v>
      </c>
      <c r="AG1232" s="676" t="s">
        <v>1073</v>
      </c>
      <c r="AH1232" s="676"/>
      <c r="AI1232" s="676">
        <v>60</v>
      </c>
      <c r="AJ1232" s="676" t="s">
        <v>1200</v>
      </c>
      <c r="AK1232" s="676" t="s">
        <v>1075</v>
      </c>
      <c r="AL1232" s="696">
        <v>21046</v>
      </c>
      <c r="AM1232" s="676" t="s">
        <v>52</v>
      </c>
      <c r="AN1232" s="676"/>
      <c r="AO1232" s="676"/>
      <c r="AP1232" s="684"/>
      <c r="AQ1232" s="684" t="s">
        <v>37</v>
      </c>
      <c r="AR1232" s="676"/>
      <c r="AS1232" s="674" t="s">
        <v>1078</v>
      </c>
      <c r="AT1232" s="285" t="s">
        <v>1078</v>
      </c>
      <c r="AU1232" s="630" t="s">
        <v>1078</v>
      </c>
      <c r="AV1232" s="674"/>
    </row>
    <row r="1233" spans="1:48" s="673" customFormat="1" ht="15" customHeight="1">
      <c r="A1233" s="282"/>
      <c r="B1233" s="283"/>
      <c r="C1233" s="283"/>
      <c r="D1233" s="556" t="s">
        <v>3750</v>
      </c>
      <c r="E1233" s="317" t="s">
        <v>5233</v>
      </c>
      <c r="F1233" s="703"/>
      <c r="G1233" s="703">
        <v>2022</v>
      </c>
      <c r="H1233" s="703"/>
      <c r="I1233" s="703" t="s">
        <v>5116</v>
      </c>
      <c r="J1233" s="704"/>
      <c r="K1233" s="703" t="s">
        <v>5234</v>
      </c>
      <c r="L1233" s="704" t="s">
        <v>5228</v>
      </c>
      <c r="M1233" s="704">
        <v>44655</v>
      </c>
      <c r="N1233" s="704">
        <v>44835</v>
      </c>
      <c r="O1233" s="704"/>
      <c r="P1233" s="704"/>
      <c r="Q1233" s="704"/>
      <c r="R1233" s="704"/>
      <c r="S1233" s="703" t="s">
        <v>1106</v>
      </c>
      <c r="T1233" s="703">
        <v>60</v>
      </c>
      <c r="U1233" s="703"/>
      <c r="V1233" s="703" t="s">
        <v>973</v>
      </c>
      <c r="W1233" s="707">
        <v>400</v>
      </c>
      <c r="X1233" s="554">
        <v>1664</v>
      </c>
      <c r="Y1233" s="539">
        <f t="shared" si="57"/>
        <v>665600</v>
      </c>
      <c r="Z1233" s="680">
        <v>0.55000000000000004</v>
      </c>
      <c r="AA1233" s="681">
        <f t="shared" si="58"/>
        <v>366080.00000000006</v>
      </c>
      <c r="AB1233" s="682"/>
      <c r="AC1233" s="683">
        <f t="shared" si="60"/>
        <v>0</v>
      </c>
      <c r="AD1233" s="692"/>
      <c r="AE1233" s="684"/>
      <c r="AF1233" s="695">
        <f t="shared" si="59"/>
        <v>366080.00000000006</v>
      </c>
      <c r="AG1233" s="676" t="s">
        <v>1073</v>
      </c>
      <c r="AH1233" s="676"/>
      <c r="AI1233" s="676">
        <v>60</v>
      </c>
      <c r="AJ1233" s="676" t="s">
        <v>1200</v>
      </c>
      <c r="AK1233" s="676" t="s">
        <v>1075</v>
      </c>
      <c r="AL1233" s="696">
        <v>21046</v>
      </c>
      <c r="AM1233" s="676" t="s">
        <v>52</v>
      </c>
      <c r="AN1233" s="676"/>
      <c r="AO1233" s="676"/>
      <c r="AP1233" s="684"/>
      <c r="AQ1233" s="684" t="s">
        <v>37</v>
      </c>
      <c r="AR1233" s="676"/>
      <c r="AS1233" s="674" t="s">
        <v>1078</v>
      </c>
      <c r="AT1233" s="285" t="s">
        <v>1078</v>
      </c>
      <c r="AU1233" s="630" t="s">
        <v>1078</v>
      </c>
      <c r="AV1233" s="674"/>
    </row>
    <row r="1234" spans="1:48" s="673" customFormat="1" ht="15" customHeight="1">
      <c r="A1234" s="282"/>
      <c r="B1234" s="283"/>
      <c r="C1234" s="283"/>
      <c r="D1234" s="556" t="s">
        <v>3750</v>
      </c>
      <c r="E1234" s="317" t="s">
        <v>5233</v>
      </c>
      <c r="F1234" s="703"/>
      <c r="G1234" s="703">
        <v>2022</v>
      </c>
      <c r="H1234" s="703"/>
      <c r="I1234" s="703" t="s">
        <v>5116</v>
      </c>
      <c r="J1234" s="704"/>
      <c r="K1234" s="703" t="s">
        <v>5234</v>
      </c>
      <c r="L1234" s="704" t="s">
        <v>5228</v>
      </c>
      <c r="M1234" s="704">
        <v>44655</v>
      </c>
      <c r="N1234" s="704">
        <v>44835</v>
      </c>
      <c r="O1234" s="704"/>
      <c r="P1234" s="704"/>
      <c r="Q1234" s="704"/>
      <c r="R1234" s="704"/>
      <c r="S1234" s="703" t="s">
        <v>1106</v>
      </c>
      <c r="T1234" s="703">
        <v>60</v>
      </c>
      <c r="U1234" s="703"/>
      <c r="V1234" s="703" t="s">
        <v>986</v>
      </c>
      <c r="W1234" s="707">
        <v>360</v>
      </c>
      <c r="X1234" s="554">
        <v>4160</v>
      </c>
      <c r="Y1234" s="539">
        <f t="shared" si="57"/>
        <v>1497600</v>
      </c>
      <c r="Z1234" s="680">
        <v>0.53</v>
      </c>
      <c r="AA1234" s="681">
        <f t="shared" si="58"/>
        <v>793728</v>
      </c>
      <c r="AB1234" s="682"/>
      <c r="AC1234" s="683">
        <f t="shared" si="60"/>
        <v>0</v>
      </c>
      <c r="AD1234" s="692"/>
      <c r="AE1234" s="684"/>
      <c r="AF1234" s="695">
        <f t="shared" si="59"/>
        <v>793728</v>
      </c>
      <c r="AG1234" s="676" t="s">
        <v>1073</v>
      </c>
      <c r="AH1234" s="676"/>
      <c r="AI1234" s="676">
        <v>60</v>
      </c>
      <c r="AJ1234" s="676" t="s">
        <v>1200</v>
      </c>
      <c r="AK1234" s="676" t="s">
        <v>1075</v>
      </c>
      <c r="AL1234" s="696">
        <v>21046</v>
      </c>
      <c r="AM1234" s="676" t="s">
        <v>52</v>
      </c>
      <c r="AN1234" s="676"/>
      <c r="AO1234" s="676"/>
      <c r="AP1234" s="684"/>
      <c r="AQ1234" s="684" t="s">
        <v>37</v>
      </c>
      <c r="AR1234" s="676"/>
      <c r="AS1234" s="674" t="s">
        <v>1078</v>
      </c>
      <c r="AT1234" s="285" t="s">
        <v>1078</v>
      </c>
      <c r="AU1234" s="630" t="s">
        <v>1078</v>
      </c>
      <c r="AV1234" s="674"/>
    </row>
    <row r="1235" spans="1:48" s="673" customFormat="1" ht="15" customHeight="1">
      <c r="A1235" s="282"/>
      <c r="B1235" s="283"/>
      <c r="C1235" s="283"/>
      <c r="D1235" s="556" t="s">
        <v>3750</v>
      </c>
      <c r="E1235" s="317" t="s">
        <v>5235</v>
      </c>
      <c r="F1235" s="703"/>
      <c r="G1235" s="703">
        <v>2022</v>
      </c>
      <c r="H1235" s="703"/>
      <c r="I1235" s="703" t="s">
        <v>5116</v>
      </c>
      <c r="J1235" s="704"/>
      <c r="K1235" s="703" t="s">
        <v>5236</v>
      </c>
      <c r="L1235" s="704" t="s">
        <v>5228</v>
      </c>
      <c r="M1235" s="704">
        <v>44655</v>
      </c>
      <c r="N1235" s="704">
        <v>44805</v>
      </c>
      <c r="O1235" s="704"/>
      <c r="P1235" s="704"/>
      <c r="Q1235" s="704"/>
      <c r="R1235" s="704"/>
      <c r="S1235" s="703" t="s">
        <v>1106</v>
      </c>
      <c r="T1235" s="703">
        <v>60</v>
      </c>
      <c r="U1235" s="703"/>
      <c r="V1235" s="703" t="s">
        <v>973</v>
      </c>
      <c r="W1235" s="707">
        <v>400</v>
      </c>
      <c r="X1235" s="554">
        <v>1664</v>
      </c>
      <c r="Y1235" s="539">
        <f t="shared" si="57"/>
        <v>665600</v>
      </c>
      <c r="Z1235" s="680">
        <v>0.55000000000000004</v>
      </c>
      <c r="AA1235" s="681">
        <f t="shared" si="58"/>
        <v>366080.00000000006</v>
      </c>
      <c r="AB1235" s="682"/>
      <c r="AC1235" s="683">
        <f t="shared" si="60"/>
        <v>0</v>
      </c>
      <c r="AD1235" s="692"/>
      <c r="AE1235" s="684"/>
      <c r="AF1235" s="695">
        <f t="shared" si="59"/>
        <v>366080.00000000006</v>
      </c>
      <c r="AG1235" s="676" t="s">
        <v>1073</v>
      </c>
      <c r="AH1235" s="676"/>
      <c r="AI1235" s="676">
        <v>60</v>
      </c>
      <c r="AJ1235" s="676" t="s">
        <v>1200</v>
      </c>
      <c r="AK1235" s="676" t="s">
        <v>1075</v>
      </c>
      <c r="AL1235" s="696">
        <v>21046</v>
      </c>
      <c r="AM1235" s="676" t="s">
        <v>52</v>
      </c>
      <c r="AN1235" s="676"/>
      <c r="AO1235" s="676"/>
      <c r="AP1235" s="684"/>
      <c r="AQ1235" s="684" t="s">
        <v>37</v>
      </c>
      <c r="AR1235" s="676"/>
      <c r="AS1235" s="674" t="s">
        <v>1078</v>
      </c>
      <c r="AT1235" s="285" t="s">
        <v>1078</v>
      </c>
      <c r="AU1235" s="630" t="s">
        <v>1078</v>
      </c>
      <c r="AV1235" s="674"/>
    </row>
    <row r="1236" spans="1:48" s="673" customFormat="1" ht="15" customHeight="1">
      <c r="A1236" s="282"/>
      <c r="B1236" s="283"/>
      <c r="C1236" s="283"/>
      <c r="D1236" s="556" t="s">
        <v>3750</v>
      </c>
      <c r="E1236" s="317" t="s">
        <v>5235</v>
      </c>
      <c r="F1236" s="703"/>
      <c r="G1236" s="703">
        <v>2022</v>
      </c>
      <c r="H1236" s="703"/>
      <c r="I1236" s="703" t="s">
        <v>5116</v>
      </c>
      <c r="J1236" s="704"/>
      <c r="K1236" s="703" t="s">
        <v>5236</v>
      </c>
      <c r="L1236" s="704" t="s">
        <v>5228</v>
      </c>
      <c r="M1236" s="704">
        <v>44655</v>
      </c>
      <c r="N1236" s="704">
        <v>44805</v>
      </c>
      <c r="O1236" s="704"/>
      <c r="P1236" s="704"/>
      <c r="Q1236" s="704"/>
      <c r="R1236" s="704"/>
      <c r="S1236" s="703" t="s">
        <v>1106</v>
      </c>
      <c r="T1236" s="703">
        <v>60</v>
      </c>
      <c r="U1236" s="703"/>
      <c r="V1236" s="703" t="s">
        <v>986</v>
      </c>
      <c r="W1236" s="707">
        <v>360</v>
      </c>
      <c r="X1236" s="554">
        <v>4160</v>
      </c>
      <c r="Y1236" s="539">
        <f t="shared" si="57"/>
        <v>1497600</v>
      </c>
      <c r="Z1236" s="680">
        <v>0.53</v>
      </c>
      <c r="AA1236" s="681">
        <f t="shared" si="58"/>
        <v>793728</v>
      </c>
      <c r="AB1236" s="682"/>
      <c r="AC1236" s="683">
        <f t="shared" si="60"/>
        <v>0</v>
      </c>
      <c r="AD1236" s="692"/>
      <c r="AE1236" s="684"/>
      <c r="AF1236" s="695">
        <f t="shared" si="59"/>
        <v>793728</v>
      </c>
      <c r="AG1236" s="676" t="s">
        <v>1073</v>
      </c>
      <c r="AH1236" s="676"/>
      <c r="AI1236" s="676">
        <v>60</v>
      </c>
      <c r="AJ1236" s="676" t="s">
        <v>1200</v>
      </c>
      <c r="AK1236" s="676" t="s">
        <v>1075</v>
      </c>
      <c r="AL1236" s="696">
        <v>21046</v>
      </c>
      <c r="AM1236" s="676" t="s">
        <v>52</v>
      </c>
      <c r="AN1236" s="676"/>
      <c r="AO1236" s="676"/>
      <c r="AP1236" s="684"/>
      <c r="AQ1236" s="684" t="s">
        <v>37</v>
      </c>
      <c r="AR1236" s="676"/>
      <c r="AS1236" s="674" t="s">
        <v>1078</v>
      </c>
      <c r="AT1236" s="285" t="s">
        <v>1078</v>
      </c>
      <c r="AU1236" s="630" t="s">
        <v>1078</v>
      </c>
      <c r="AV1236" s="674"/>
    </row>
    <row r="1237" spans="1:48" s="673" customFormat="1" ht="15" customHeight="1">
      <c r="A1237" s="697"/>
      <c r="B1237" s="558" t="s">
        <v>1217</v>
      </c>
      <c r="C1237" s="558" t="s">
        <v>1217</v>
      </c>
      <c r="D1237" s="703" t="s">
        <v>3750</v>
      </c>
      <c r="E1237" s="323" t="s">
        <v>5237</v>
      </c>
      <c r="F1237" s="703"/>
      <c r="G1237" s="703">
        <v>2022</v>
      </c>
      <c r="H1237" s="703"/>
      <c r="I1237" s="714" t="s">
        <v>1699</v>
      </c>
      <c r="J1237" s="704"/>
      <c r="K1237" s="703" t="s">
        <v>5238</v>
      </c>
      <c r="L1237" s="704" t="s">
        <v>1379</v>
      </c>
      <c r="M1237" s="704">
        <v>44645</v>
      </c>
      <c r="N1237" s="704">
        <v>44835</v>
      </c>
      <c r="O1237" s="704"/>
      <c r="P1237" s="704"/>
      <c r="Q1237" s="704"/>
      <c r="R1237" s="704"/>
      <c r="S1237" s="703" t="s">
        <v>1106</v>
      </c>
      <c r="T1237" s="703">
        <v>60</v>
      </c>
      <c r="U1237" s="703"/>
      <c r="V1237" s="703" t="s">
        <v>986</v>
      </c>
      <c r="W1237" s="707">
        <v>360</v>
      </c>
      <c r="X1237" s="554">
        <v>896</v>
      </c>
      <c r="Y1237" s="539">
        <f t="shared" si="57"/>
        <v>322560</v>
      </c>
      <c r="Z1237" s="680">
        <v>0.53</v>
      </c>
      <c r="AA1237" s="681">
        <f t="shared" si="58"/>
        <v>170956.80000000002</v>
      </c>
      <c r="AB1237" s="521"/>
      <c r="AC1237" s="683">
        <v>0</v>
      </c>
      <c r="AD1237" s="676"/>
      <c r="AE1237" s="684"/>
      <c r="AF1237" s="695">
        <f t="shared" si="59"/>
        <v>170956.80000000002</v>
      </c>
      <c r="AG1237" s="676" t="s">
        <v>1073</v>
      </c>
      <c r="AH1237" s="641"/>
      <c r="AI1237" s="676">
        <v>60</v>
      </c>
      <c r="AJ1237" s="676" t="s">
        <v>1358</v>
      </c>
      <c r="AK1237" s="676" t="s">
        <v>1359</v>
      </c>
      <c r="AL1237" s="696">
        <v>18360</v>
      </c>
      <c r="AM1237" s="676" t="s">
        <v>52</v>
      </c>
      <c r="AN1237" s="676"/>
      <c r="AO1237" s="676"/>
      <c r="AP1237" s="676"/>
      <c r="AQ1237" s="676" t="s">
        <v>37</v>
      </c>
      <c r="AR1237" s="676"/>
      <c r="AS1237" s="523" t="s">
        <v>1077</v>
      </c>
      <c r="AT1237" s="434" t="s">
        <v>1078</v>
      </c>
      <c r="AU1237" s="523" t="s">
        <v>1078</v>
      </c>
      <c r="AV1237" s="674"/>
    </row>
    <row r="1238" spans="1:48" s="673" customFormat="1" ht="15" customHeight="1">
      <c r="A1238" s="697"/>
      <c r="B1238" s="558" t="s">
        <v>1217</v>
      </c>
      <c r="C1238" s="558" t="s">
        <v>1217</v>
      </c>
      <c r="D1238" s="703" t="s">
        <v>3750</v>
      </c>
      <c r="E1238" s="323" t="s">
        <v>5239</v>
      </c>
      <c r="F1238" s="703"/>
      <c r="G1238" s="703">
        <v>2022</v>
      </c>
      <c r="H1238" s="703"/>
      <c r="I1238" s="714" t="s">
        <v>1699</v>
      </c>
      <c r="J1238" s="704"/>
      <c r="K1238" s="703" t="s">
        <v>5240</v>
      </c>
      <c r="L1238" s="704" t="s">
        <v>1379</v>
      </c>
      <c r="M1238" s="704">
        <v>44645</v>
      </c>
      <c r="N1238" s="704">
        <v>44805</v>
      </c>
      <c r="O1238" s="704"/>
      <c r="P1238" s="704"/>
      <c r="Q1238" s="704"/>
      <c r="R1238" s="704"/>
      <c r="S1238" s="703" t="s">
        <v>1106</v>
      </c>
      <c r="T1238" s="703">
        <v>60</v>
      </c>
      <c r="U1238" s="703"/>
      <c r="V1238" s="703" t="s">
        <v>986</v>
      </c>
      <c r="W1238" s="707">
        <v>360</v>
      </c>
      <c r="X1238" s="554">
        <v>1792</v>
      </c>
      <c r="Y1238" s="539">
        <f t="shared" si="57"/>
        <v>645120</v>
      </c>
      <c r="Z1238" s="680">
        <v>0.53</v>
      </c>
      <c r="AA1238" s="681">
        <f t="shared" si="58"/>
        <v>341913.60000000003</v>
      </c>
      <c r="AB1238" s="521"/>
      <c r="AC1238" s="683">
        <v>0</v>
      </c>
      <c r="AD1238" s="676"/>
      <c r="AE1238" s="684"/>
      <c r="AF1238" s="695">
        <f t="shared" si="59"/>
        <v>341913.60000000003</v>
      </c>
      <c r="AG1238" s="676" t="s">
        <v>1073</v>
      </c>
      <c r="AH1238" s="641"/>
      <c r="AI1238" s="676">
        <v>60</v>
      </c>
      <c r="AJ1238" s="676" t="s">
        <v>1358</v>
      </c>
      <c r="AK1238" s="676" t="s">
        <v>1359</v>
      </c>
      <c r="AL1238" s="696">
        <v>18360</v>
      </c>
      <c r="AM1238" s="676" t="s">
        <v>52</v>
      </c>
      <c r="AN1238" s="676"/>
      <c r="AO1238" s="676"/>
      <c r="AP1238" s="676"/>
      <c r="AQ1238" s="676" t="s">
        <v>37</v>
      </c>
      <c r="AR1238" s="676"/>
      <c r="AS1238" s="523" t="s">
        <v>1077</v>
      </c>
      <c r="AT1238" s="434" t="s">
        <v>1078</v>
      </c>
      <c r="AU1238" s="523" t="s">
        <v>1078</v>
      </c>
      <c r="AV1238" s="674"/>
    </row>
    <row r="1239" spans="1:48" s="673" customFormat="1" ht="15" customHeight="1">
      <c r="A1239" s="697"/>
      <c r="B1239" s="558" t="s">
        <v>1217</v>
      </c>
      <c r="C1239" s="558" t="s">
        <v>1217</v>
      </c>
      <c r="D1239" s="703" t="s">
        <v>3750</v>
      </c>
      <c r="E1239" s="323" t="s">
        <v>5241</v>
      </c>
      <c r="F1239" s="703"/>
      <c r="G1239" s="703">
        <v>2022</v>
      </c>
      <c r="H1239" s="703"/>
      <c r="I1239" s="714" t="s">
        <v>1699</v>
      </c>
      <c r="J1239" s="704"/>
      <c r="K1239" s="703" t="s">
        <v>5242</v>
      </c>
      <c r="L1239" s="704" t="s">
        <v>1379</v>
      </c>
      <c r="M1239" s="704">
        <v>44645</v>
      </c>
      <c r="N1239" s="704">
        <v>44774</v>
      </c>
      <c r="O1239" s="704"/>
      <c r="P1239" s="704"/>
      <c r="Q1239" s="704"/>
      <c r="R1239" s="704"/>
      <c r="S1239" s="703" t="s">
        <v>1106</v>
      </c>
      <c r="T1239" s="703">
        <v>60</v>
      </c>
      <c r="U1239" s="703"/>
      <c r="V1239" s="703" t="s">
        <v>986</v>
      </c>
      <c r="W1239" s="707">
        <v>360</v>
      </c>
      <c r="X1239" s="554">
        <v>1792</v>
      </c>
      <c r="Y1239" s="539">
        <f t="shared" si="57"/>
        <v>645120</v>
      </c>
      <c r="Z1239" s="680">
        <v>0.53</v>
      </c>
      <c r="AA1239" s="681">
        <f t="shared" si="58"/>
        <v>341913.60000000003</v>
      </c>
      <c r="AB1239" s="521"/>
      <c r="AC1239" s="683">
        <v>0</v>
      </c>
      <c r="AD1239" s="676"/>
      <c r="AE1239" s="684"/>
      <c r="AF1239" s="695">
        <f t="shared" si="59"/>
        <v>341913.60000000003</v>
      </c>
      <c r="AG1239" s="676" t="s">
        <v>1073</v>
      </c>
      <c r="AH1239" s="641"/>
      <c r="AI1239" s="676">
        <v>60</v>
      </c>
      <c r="AJ1239" s="676" t="s">
        <v>1358</v>
      </c>
      <c r="AK1239" s="676" t="s">
        <v>1359</v>
      </c>
      <c r="AL1239" s="696">
        <v>18360</v>
      </c>
      <c r="AM1239" s="676" t="s">
        <v>52</v>
      </c>
      <c r="AN1239" s="676"/>
      <c r="AO1239" s="676"/>
      <c r="AP1239" s="676"/>
      <c r="AQ1239" s="676" t="s">
        <v>37</v>
      </c>
      <c r="AR1239" s="676"/>
      <c r="AS1239" s="523" t="s">
        <v>1077</v>
      </c>
      <c r="AT1239" s="434" t="s">
        <v>1078</v>
      </c>
      <c r="AU1239" s="523" t="s">
        <v>1078</v>
      </c>
      <c r="AV1239" s="674"/>
    </row>
    <row r="1240" spans="1:48" s="673" customFormat="1" ht="15" customHeight="1">
      <c r="A1240" s="697"/>
      <c r="B1240" s="558" t="s">
        <v>1217</v>
      </c>
      <c r="C1240" s="558" t="s">
        <v>1217</v>
      </c>
      <c r="D1240" s="703" t="s">
        <v>3750</v>
      </c>
      <c r="E1240" s="323" t="s">
        <v>5243</v>
      </c>
      <c r="F1240" s="703"/>
      <c r="G1240" s="703">
        <v>2022</v>
      </c>
      <c r="H1240" s="703"/>
      <c r="I1240" s="714" t="s">
        <v>1699</v>
      </c>
      <c r="J1240" s="704"/>
      <c r="K1240" s="703" t="s">
        <v>5244</v>
      </c>
      <c r="L1240" s="704" t="s">
        <v>1379</v>
      </c>
      <c r="M1240" s="704">
        <v>44630</v>
      </c>
      <c r="N1240" s="704">
        <v>44743</v>
      </c>
      <c r="O1240" s="704"/>
      <c r="P1240" s="704"/>
      <c r="Q1240" s="704"/>
      <c r="R1240" s="704"/>
      <c r="S1240" s="703" t="s">
        <v>1106</v>
      </c>
      <c r="T1240" s="703">
        <v>60</v>
      </c>
      <c r="U1240" s="703">
        <v>49403140</v>
      </c>
      <c r="V1240" s="703" t="s">
        <v>973</v>
      </c>
      <c r="W1240" s="707">
        <v>400</v>
      </c>
      <c r="X1240" s="554">
        <v>768</v>
      </c>
      <c r="Y1240" s="539">
        <f t="shared" si="57"/>
        <v>307200</v>
      </c>
      <c r="Z1240" s="680">
        <v>0.55000000000000004</v>
      </c>
      <c r="AA1240" s="681">
        <f t="shared" si="58"/>
        <v>168960</v>
      </c>
      <c r="AB1240" s="521"/>
      <c r="AC1240" s="683">
        <v>0</v>
      </c>
      <c r="AD1240" s="676"/>
      <c r="AE1240" s="684"/>
      <c r="AF1240" s="695">
        <f t="shared" si="59"/>
        <v>168960</v>
      </c>
      <c r="AG1240" s="676" t="s">
        <v>1073</v>
      </c>
      <c r="AH1240" s="641"/>
      <c r="AI1240" s="676">
        <v>60</v>
      </c>
      <c r="AJ1240" s="676" t="s">
        <v>1358</v>
      </c>
      <c r="AK1240" s="676" t="s">
        <v>1359</v>
      </c>
      <c r="AL1240" s="696">
        <v>18360</v>
      </c>
      <c r="AM1240" s="676" t="s">
        <v>52</v>
      </c>
      <c r="AN1240" s="676" t="s">
        <v>1076</v>
      </c>
      <c r="AO1240" s="676"/>
      <c r="AP1240" s="676"/>
      <c r="AQ1240" s="676" t="s">
        <v>37</v>
      </c>
      <c r="AR1240" s="676"/>
      <c r="AS1240" s="523" t="s">
        <v>1077</v>
      </c>
      <c r="AT1240" s="434" t="s">
        <v>1078</v>
      </c>
      <c r="AU1240" s="523" t="s">
        <v>1078</v>
      </c>
      <c r="AV1240" s="674"/>
    </row>
    <row r="1241" spans="1:48" s="673" customFormat="1" ht="15" customHeight="1">
      <c r="A1241" s="697"/>
      <c r="B1241" s="558" t="s">
        <v>1217</v>
      </c>
      <c r="C1241" s="558" t="s">
        <v>1217</v>
      </c>
      <c r="D1241" s="703" t="s">
        <v>3750</v>
      </c>
      <c r="E1241" s="323" t="s">
        <v>5243</v>
      </c>
      <c r="F1241" s="703"/>
      <c r="G1241" s="703">
        <v>2022</v>
      </c>
      <c r="H1241" s="703"/>
      <c r="I1241" s="714" t="s">
        <v>1699</v>
      </c>
      <c r="J1241" s="704"/>
      <c r="K1241" s="703" t="s">
        <v>5245</v>
      </c>
      <c r="L1241" s="704" t="s">
        <v>1379</v>
      </c>
      <c r="M1241" s="704">
        <v>44630</v>
      </c>
      <c r="N1241" s="704">
        <v>44713</v>
      </c>
      <c r="O1241" s="704"/>
      <c r="P1241" s="704"/>
      <c r="Q1241" s="704"/>
      <c r="R1241" s="704"/>
      <c r="S1241" s="703" t="s">
        <v>1106</v>
      </c>
      <c r="T1241" s="703">
        <v>60</v>
      </c>
      <c r="U1241" s="703">
        <v>49403140</v>
      </c>
      <c r="V1241" s="703" t="s">
        <v>973</v>
      </c>
      <c r="W1241" s="707">
        <v>400</v>
      </c>
      <c r="X1241" s="554">
        <v>768</v>
      </c>
      <c r="Y1241" s="539">
        <f t="shared" si="57"/>
        <v>307200</v>
      </c>
      <c r="Z1241" s="680">
        <v>0.55000000000000004</v>
      </c>
      <c r="AA1241" s="681">
        <f t="shared" si="58"/>
        <v>168960</v>
      </c>
      <c r="AB1241" s="521"/>
      <c r="AC1241" s="683">
        <v>0</v>
      </c>
      <c r="AD1241" s="676"/>
      <c r="AE1241" s="684"/>
      <c r="AF1241" s="695">
        <f t="shared" si="59"/>
        <v>168960</v>
      </c>
      <c r="AG1241" s="676" t="s">
        <v>1073</v>
      </c>
      <c r="AH1241" s="641"/>
      <c r="AI1241" s="676">
        <v>60</v>
      </c>
      <c r="AJ1241" s="676" t="s">
        <v>1358</v>
      </c>
      <c r="AK1241" s="676" t="s">
        <v>1359</v>
      </c>
      <c r="AL1241" s="696">
        <v>18360</v>
      </c>
      <c r="AM1241" s="676" t="s">
        <v>52</v>
      </c>
      <c r="AN1241" s="676" t="s">
        <v>1076</v>
      </c>
      <c r="AO1241" s="676"/>
      <c r="AP1241" s="676"/>
      <c r="AQ1241" s="676" t="s">
        <v>37</v>
      </c>
      <c r="AR1241" s="676"/>
      <c r="AS1241" s="523" t="s">
        <v>1077</v>
      </c>
      <c r="AT1241" s="434" t="s">
        <v>1078</v>
      </c>
      <c r="AU1241" s="523" t="s">
        <v>1078</v>
      </c>
      <c r="AV1241" s="674"/>
    </row>
    <row r="1242" spans="1:48" s="673" customFormat="1" ht="15" customHeight="1">
      <c r="A1242" s="674"/>
      <c r="B1242" s="674"/>
      <c r="C1242" s="674"/>
      <c r="D1242" s="556" t="s">
        <v>3750</v>
      </c>
      <c r="E1242" s="323" t="s">
        <v>5246</v>
      </c>
      <c r="F1242" s="703"/>
      <c r="G1242" s="703">
        <v>2022</v>
      </c>
      <c r="H1242" s="703"/>
      <c r="I1242" s="703"/>
      <c r="J1242" s="704"/>
      <c r="K1242" s="703" t="s">
        <v>5247</v>
      </c>
      <c r="L1242" s="703" t="s">
        <v>1365</v>
      </c>
      <c r="M1242" s="704">
        <v>44655</v>
      </c>
      <c r="N1242" s="704">
        <v>44816</v>
      </c>
      <c r="O1242" s="704"/>
      <c r="P1242" s="704"/>
      <c r="Q1242" s="704"/>
      <c r="R1242" s="704"/>
      <c r="S1242" s="703" t="s">
        <v>1106</v>
      </c>
      <c r="T1242" s="703">
        <v>60</v>
      </c>
      <c r="U1242" s="703"/>
      <c r="V1242" s="703" t="s">
        <v>2529</v>
      </c>
      <c r="W1242" s="703">
        <v>400</v>
      </c>
      <c r="X1242" s="707">
        <v>768</v>
      </c>
      <c r="Y1242" s="539">
        <f t="shared" si="57"/>
        <v>307200</v>
      </c>
      <c r="Z1242" s="680">
        <v>0.55000000000000004</v>
      </c>
      <c r="AA1242" s="681">
        <f t="shared" si="58"/>
        <v>168960</v>
      </c>
      <c r="AB1242" s="521"/>
      <c r="AC1242" s="683">
        <v>0</v>
      </c>
      <c r="AD1242" s="676"/>
      <c r="AE1242" s="684"/>
      <c r="AF1242" s="695">
        <f t="shared" si="59"/>
        <v>168960</v>
      </c>
      <c r="AG1242" s="676" t="s">
        <v>1073</v>
      </c>
      <c r="AH1242" s="641"/>
      <c r="AI1242" s="676">
        <v>60</v>
      </c>
      <c r="AJ1242" s="676" t="s">
        <v>1211</v>
      </c>
      <c r="AK1242" s="676" t="s">
        <v>1143</v>
      </c>
      <c r="AL1242" s="696">
        <v>14624</v>
      </c>
      <c r="AM1242" s="676" t="s">
        <v>52</v>
      </c>
      <c r="AN1242" s="676"/>
      <c r="AO1242" s="676"/>
      <c r="AP1242" s="676"/>
      <c r="AQ1242" s="676" t="s">
        <v>37</v>
      </c>
      <c r="AR1242" s="676"/>
      <c r="AS1242" s="523" t="s">
        <v>1077</v>
      </c>
      <c r="AT1242" s="434"/>
      <c r="AU1242" s="523"/>
      <c r="AV1242" s="674"/>
    </row>
    <row r="1243" spans="1:48" s="673" customFormat="1" ht="15" customHeight="1">
      <c r="A1243" s="674"/>
      <c r="B1243" s="674"/>
      <c r="C1243" s="674"/>
      <c r="D1243" s="556" t="s">
        <v>3750</v>
      </c>
      <c r="E1243" s="323" t="s">
        <v>5246</v>
      </c>
      <c r="F1243" s="703"/>
      <c r="G1243" s="703">
        <v>2022</v>
      </c>
      <c r="H1243" s="703"/>
      <c r="I1243" s="703"/>
      <c r="J1243" s="704"/>
      <c r="K1243" s="703" t="s">
        <v>5248</v>
      </c>
      <c r="L1243" s="703" t="s">
        <v>1365</v>
      </c>
      <c r="M1243" s="704">
        <v>44655</v>
      </c>
      <c r="N1243" s="704">
        <v>44753</v>
      </c>
      <c r="O1243" s="704"/>
      <c r="P1243" s="704"/>
      <c r="Q1243" s="704"/>
      <c r="R1243" s="704"/>
      <c r="S1243" s="703" t="s">
        <v>1106</v>
      </c>
      <c r="T1243" s="703">
        <v>60</v>
      </c>
      <c r="U1243" s="703"/>
      <c r="V1243" s="703" t="s">
        <v>2529</v>
      </c>
      <c r="W1243" s="703">
        <v>400</v>
      </c>
      <c r="X1243" s="707">
        <v>768</v>
      </c>
      <c r="Y1243" s="539">
        <f t="shared" si="57"/>
        <v>307200</v>
      </c>
      <c r="Z1243" s="680">
        <v>0.55000000000000004</v>
      </c>
      <c r="AA1243" s="681">
        <f t="shared" si="58"/>
        <v>168960</v>
      </c>
      <c r="AB1243" s="521"/>
      <c r="AC1243" s="683">
        <v>0</v>
      </c>
      <c r="AD1243" s="676"/>
      <c r="AE1243" s="684"/>
      <c r="AF1243" s="695">
        <f t="shared" si="59"/>
        <v>168960</v>
      </c>
      <c r="AG1243" s="676" t="s">
        <v>1073</v>
      </c>
      <c r="AH1243" s="641"/>
      <c r="AI1243" s="676">
        <v>60</v>
      </c>
      <c r="AJ1243" s="676" t="s">
        <v>1211</v>
      </c>
      <c r="AK1243" s="676" t="s">
        <v>1143</v>
      </c>
      <c r="AL1243" s="696">
        <v>14624</v>
      </c>
      <c r="AM1243" s="676" t="s">
        <v>52</v>
      </c>
      <c r="AN1243" s="676"/>
      <c r="AO1243" s="676"/>
      <c r="AP1243" s="676"/>
      <c r="AQ1243" s="676" t="s">
        <v>37</v>
      </c>
      <c r="AR1243" s="676"/>
      <c r="AS1243" s="523" t="s">
        <v>1077</v>
      </c>
      <c r="AT1243" s="434"/>
      <c r="AU1243" s="523"/>
      <c r="AV1243" s="674"/>
    </row>
    <row r="1244" spans="1:48" s="673" customFormat="1" ht="15" customHeight="1">
      <c r="A1244" s="674"/>
      <c r="B1244" s="674"/>
      <c r="C1244" s="674"/>
      <c r="D1244" s="556" t="s">
        <v>3750</v>
      </c>
      <c r="E1244" s="323" t="s">
        <v>5249</v>
      </c>
      <c r="F1244" s="703"/>
      <c r="G1244" s="703">
        <v>2022</v>
      </c>
      <c r="H1244" s="703"/>
      <c r="I1244" s="703" t="s">
        <v>5250</v>
      </c>
      <c r="J1244" s="704"/>
      <c r="K1244" s="703" t="s">
        <v>4118</v>
      </c>
      <c r="L1244" s="703" t="s">
        <v>1365</v>
      </c>
      <c r="M1244" s="704">
        <v>44505</v>
      </c>
      <c r="N1244" s="704">
        <v>44648</v>
      </c>
      <c r="O1244" s="704"/>
      <c r="P1244" s="704"/>
      <c r="Q1244" s="704"/>
      <c r="R1244" s="704"/>
      <c r="S1244" s="703" t="s">
        <v>1106</v>
      </c>
      <c r="T1244" s="703">
        <v>60</v>
      </c>
      <c r="U1244" s="703"/>
      <c r="V1244" s="703" t="s">
        <v>2529</v>
      </c>
      <c r="W1244" s="703">
        <v>400</v>
      </c>
      <c r="X1244" s="707">
        <v>768</v>
      </c>
      <c r="Y1244" s="539">
        <f t="shared" si="57"/>
        <v>307200</v>
      </c>
      <c r="Z1244" s="680">
        <v>0.55000000000000004</v>
      </c>
      <c r="AA1244" s="681">
        <f t="shared" si="58"/>
        <v>168960</v>
      </c>
      <c r="AB1244" s="521"/>
      <c r="AC1244" s="683">
        <v>0</v>
      </c>
      <c r="AD1244" s="676"/>
      <c r="AE1244" s="684"/>
      <c r="AF1244" s="695">
        <f t="shared" si="59"/>
        <v>168960</v>
      </c>
      <c r="AG1244" s="676" t="s">
        <v>1073</v>
      </c>
      <c r="AH1244" s="641"/>
      <c r="AI1244" s="676">
        <v>60</v>
      </c>
      <c r="AJ1244" s="676" t="s">
        <v>1211</v>
      </c>
      <c r="AK1244" s="676" t="s">
        <v>1143</v>
      </c>
      <c r="AL1244" s="696">
        <v>14624</v>
      </c>
      <c r="AM1244" s="676" t="s">
        <v>52</v>
      </c>
      <c r="AN1244" s="676"/>
      <c r="AO1244" s="676"/>
      <c r="AP1244" s="676"/>
      <c r="AQ1244" s="676" t="s">
        <v>37</v>
      </c>
      <c r="AR1244" s="676"/>
      <c r="AS1244" s="523" t="s">
        <v>1077</v>
      </c>
      <c r="AT1244" s="434"/>
      <c r="AU1244" s="523"/>
      <c r="AV1244" s="674"/>
    </row>
    <row r="1245" spans="1:48" s="673" customFormat="1" ht="15" customHeight="1">
      <c r="A1245" s="674"/>
      <c r="B1245" s="674"/>
      <c r="C1245" s="674"/>
      <c r="D1245" s="556" t="s">
        <v>3750</v>
      </c>
      <c r="E1245" s="323" t="s">
        <v>5249</v>
      </c>
      <c r="F1245" s="703" t="s">
        <v>1152</v>
      </c>
      <c r="G1245" s="703">
        <v>2022</v>
      </c>
      <c r="H1245" s="703"/>
      <c r="I1245" s="703" t="s">
        <v>5250</v>
      </c>
      <c r="J1245" s="704"/>
      <c r="K1245" s="703" t="s">
        <v>4116</v>
      </c>
      <c r="L1245" s="703" t="s">
        <v>1365</v>
      </c>
      <c r="M1245" s="704">
        <v>44505</v>
      </c>
      <c r="N1245" s="704">
        <v>44607</v>
      </c>
      <c r="O1245" s="704"/>
      <c r="P1245" s="704"/>
      <c r="Q1245" s="704"/>
      <c r="R1245" s="704"/>
      <c r="S1245" s="703" t="s">
        <v>1106</v>
      </c>
      <c r="T1245" s="703">
        <v>60</v>
      </c>
      <c r="U1245" s="703"/>
      <c r="V1245" s="703" t="s">
        <v>1018</v>
      </c>
      <c r="W1245" s="703">
        <v>360</v>
      </c>
      <c r="X1245" s="707">
        <v>676</v>
      </c>
      <c r="Y1245" s="539">
        <f t="shared" si="57"/>
        <v>243360</v>
      </c>
      <c r="Z1245" s="680">
        <v>0.83</v>
      </c>
      <c r="AA1245" s="681">
        <f t="shared" si="58"/>
        <v>201988.8</v>
      </c>
      <c r="AB1245" s="521"/>
      <c r="AC1245" s="683">
        <v>0</v>
      </c>
      <c r="AD1245" s="676"/>
      <c r="AE1245" s="684"/>
      <c r="AF1245" s="695">
        <f t="shared" si="59"/>
        <v>201988.8</v>
      </c>
      <c r="AG1245" s="676" t="s">
        <v>1073</v>
      </c>
      <c r="AH1245" s="641"/>
      <c r="AI1245" s="676">
        <v>60</v>
      </c>
      <c r="AJ1245" s="676" t="s">
        <v>1211</v>
      </c>
      <c r="AK1245" s="676" t="s">
        <v>1143</v>
      </c>
      <c r="AL1245" s="696">
        <v>14624</v>
      </c>
      <c r="AM1245" s="676" t="s">
        <v>52</v>
      </c>
      <c r="AN1245" s="676"/>
      <c r="AO1245" s="676"/>
      <c r="AP1245" s="676"/>
      <c r="AQ1245" s="676" t="s">
        <v>37</v>
      </c>
      <c r="AR1245" s="676"/>
      <c r="AS1245" s="523" t="s">
        <v>1077</v>
      </c>
      <c r="AT1245" s="434"/>
      <c r="AU1245" s="523"/>
      <c r="AV1245" s="674"/>
    </row>
    <row r="1246" spans="1:48" s="673" customFormat="1" ht="15" customHeight="1">
      <c r="A1246" s="282"/>
      <c r="B1246" s="283"/>
      <c r="C1246" s="283"/>
      <c r="D1246" s="556" t="s">
        <v>3750</v>
      </c>
      <c r="E1246" s="324" t="s">
        <v>5251</v>
      </c>
      <c r="F1246" s="703"/>
      <c r="G1246" s="703"/>
      <c r="H1246" s="703"/>
      <c r="I1246" s="507" t="s">
        <v>1295</v>
      </c>
      <c r="J1246" s="704"/>
      <c r="K1246" s="703" t="s">
        <v>5252</v>
      </c>
      <c r="L1246" s="704" t="s">
        <v>1386</v>
      </c>
      <c r="M1246" s="704">
        <v>44573</v>
      </c>
      <c r="N1246" s="704">
        <v>44805</v>
      </c>
      <c r="O1246" s="704"/>
      <c r="P1246" s="704"/>
      <c r="Q1246" s="704"/>
      <c r="R1246" s="704"/>
      <c r="S1246" s="703" t="s">
        <v>1106</v>
      </c>
      <c r="T1246" s="703">
        <v>60</v>
      </c>
      <c r="U1246" s="703"/>
      <c r="V1246" s="703" t="s">
        <v>5253</v>
      </c>
      <c r="W1246" s="707">
        <v>400</v>
      </c>
      <c r="X1246" s="554">
        <v>1536</v>
      </c>
      <c r="Y1246" s="539">
        <f t="shared" si="57"/>
        <v>614400</v>
      </c>
      <c r="Z1246" s="680">
        <v>0.47499999999999998</v>
      </c>
      <c r="AA1246" s="681">
        <f t="shared" si="58"/>
        <v>291840</v>
      </c>
      <c r="AB1246" s="682"/>
      <c r="AC1246" s="683">
        <f>AB1246*Y1246</f>
        <v>0</v>
      </c>
      <c r="AD1246" s="676"/>
      <c r="AE1246" s="684"/>
      <c r="AF1246" s="695">
        <f t="shared" si="59"/>
        <v>291840</v>
      </c>
      <c r="AG1246" s="676" t="s">
        <v>1073</v>
      </c>
      <c r="AH1246" s="641"/>
      <c r="AI1246" s="676">
        <v>60</v>
      </c>
      <c r="AJ1246" s="676" t="s">
        <v>1387</v>
      </c>
      <c r="AK1246" s="676" t="s">
        <v>1388</v>
      </c>
      <c r="AL1246" s="696">
        <v>23222</v>
      </c>
      <c r="AM1246" s="676" t="s">
        <v>52</v>
      </c>
      <c r="AN1246" s="676"/>
      <c r="AO1246" s="676"/>
      <c r="AP1246" s="676"/>
      <c r="AQ1246" s="684" t="s">
        <v>37</v>
      </c>
      <c r="AR1246" s="676"/>
      <c r="AS1246" s="523"/>
      <c r="AT1246" s="434"/>
      <c r="AU1246" s="523"/>
      <c r="AV1246" s="674"/>
    </row>
    <row r="1247" spans="1:48" s="673" customFormat="1" ht="15" customHeight="1">
      <c r="A1247" s="282"/>
      <c r="B1247" s="283"/>
      <c r="C1247" s="283"/>
      <c r="D1247" s="556" t="s">
        <v>3750</v>
      </c>
      <c r="E1247" s="324" t="s">
        <v>5251</v>
      </c>
      <c r="F1247" s="703"/>
      <c r="G1247" s="703"/>
      <c r="H1247" s="703"/>
      <c r="I1247" s="507" t="s">
        <v>1295</v>
      </c>
      <c r="J1247" s="704"/>
      <c r="K1247" s="703" t="s">
        <v>5254</v>
      </c>
      <c r="L1247" s="704" t="s">
        <v>1386</v>
      </c>
      <c r="M1247" s="704">
        <v>44573</v>
      </c>
      <c r="N1247" s="704">
        <v>44774</v>
      </c>
      <c r="O1247" s="704"/>
      <c r="P1247" s="704"/>
      <c r="Q1247" s="704"/>
      <c r="R1247" s="704"/>
      <c r="S1247" s="703" t="s">
        <v>1106</v>
      </c>
      <c r="T1247" s="703">
        <v>60</v>
      </c>
      <c r="U1247" s="703"/>
      <c r="V1247" s="703" t="s">
        <v>5253</v>
      </c>
      <c r="W1247" s="707">
        <v>400</v>
      </c>
      <c r="X1247" s="554">
        <v>1536</v>
      </c>
      <c r="Y1247" s="539">
        <f t="shared" si="57"/>
        <v>614400</v>
      </c>
      <c r="Z1247" s="680">
        <v>0.47499999999999998</v>
      </c>
      <c r="AA1247" s="681">
        <f t="shared" si="58"/>
        <v>291840</v>
      </c>
      <c r="AB1247" s="682"/>
      <c r="AC1247" s="683">
        <f>AB1247*Y1247</f>
        <v>0</v>
      </c>
      <c r="AD1247" s="676"/>
      <c r="AE1247" s="684"/>
      <c r="AF1247" s="695">
        <f t="shared" si="59"/>
        <v>291840</v>
      </c>
      <c r="AG1247" s="676" t="s">
        <v>1073</v>
      </c>
      <c r="AH1247" s="641"/>
      <c r="AI1247" s="676">
        <v>60</v>
      </c>
      <c r="AJ1247" s="676" t="s">
        <v>1387</v>
      </c>
      <c r="AK1247" s="676" t="s">
        <v>1388</v>
      </c>
      <c r="AL1247" s="696">
        <v>23222</v>
      </c>
      <c r="AM1247" s="676" t="s">
        <v>52</v>
      </c>
      <c r="AN1247" s="676"/>
      <c r="AO1247" s="676"/>
      <c r="AP1247" s="676"/>
      <c r="AQ1247" s="684" t="s">
        <v>37</v>
      </c>
      <c r="AR1247" s="676"/>
      <c r="AS1247" s="523"/>
      <c r="AT1247" s="434"/>
      <c r="AU1247" s="523"/>
      <c r="AV1247" s="674"/>
    </row>
    <row r="1248" spans="1:48" s="673" customFormat="1" ht="15" customHeight="1">
      <c r="A1248" s="282"/>
      <c r="B1248" s="283"/>
      <c r="C1248" s="283"/>
      <c r="D1248" s="556" t="s">
        <v>3750</v>
      </c>
      <c r="E1248" s="324" t="s">
        <v>5255</v>
      </c>
      <c r="F1248" s="703"/>
      <c r="G1248" s="703"/>
      <c r="H1248" s="703"/>
      <c r="I1248" s="507" t="s">
        <v>1295</v>
      </c>
      <c r="J1248" s="704"/>
      <c r="K1248" s="703" t="s">
        <v>5256</v>
      </c>
      <c r="L1248" s="704" t="s">
        <v>1386</v>
      </c>
      <c r="M1248" s="704">
        <v>44573</v>
      </c>
      <c r="N1248" s="704">
        <v>44774</v>
      </c>
      <c r="O1248" s="704"/>
      <c r="P1248" s="704"/>
      <c r="Q1248" s="704"/>
      <c r="R1248" s="704"/>
      <c r="S1248" s="703" t="s">
        <v>1106</v>
      </c>
      <c r="T1248" s="703">
        <v>60</v>
      </c>
      <c r="U1248" s="703"/>
      <c r="V1248" s="703" t="s">
        <v>5253</v>
      </c>
      <c r="W1248" s="707">
        <v>400</v>
      </c>
      <c r="X1248" s="554">
        <v>768</v>
      </c>
      <c r="Y1248" s="539">
        <f t="shared" si="57"/>
        <v>307200</v>
      </c>
      <c r="Z1248" s="680">
        <v>0.52</v>
      </c>
      <c r="AA1248" s="681">
        <f t="shared" si="58"/>
        <v>159744</v>
      </c>
      <c r="AB1248" s="682"/>
      <c r="AC1248" s="683">
        <f>AB1248*Y1248</f>
        <v>0</v>
      </c>
      <c r="AD1248" s="676"/>
      <c r="AE1248" s="684"/>
      <c r="AF1248" s="695">
        <f t="shared" si="59"/>
        <v>159744</v>
      </c>
      <c r="AG1248" s="676" t="s">
        <v>1073</v>
      </c>
      <c r="AH1248" s="641"/>
      <c r="AI1248" s="676">
        <v>60</v>
      </c>
      <c r="AJ1248" s="676" t="s">
        <v>1387</v>
      </c>
      <c r="AK1248" s="676" t="s">
        <v>1388</v>
      </c>
      <c r="AL1248" s="696">
        <v>23222</v>
      </c>
      <c r="AM1248" s="676" t="s">
        <v>52</v>
      </c>
      <c r="AN1248" s="676"/>
      <c r="AO1248" s="676"/>
      <c r="AP1248" s="676"/>
      <c r="AQ1248" s="684" t="s">
        <v>37</v>
      </c>
      <c r="AR1248" s="676"/>
      <c r="AS1248" s="523"/>
      <c r="AT1248" s="434"/>
      <c r="AU1248" s="523"/>
      <c r="AV1248" s="674"/>
    </row>
    <row r="1249" spans="1:48" s="673" customFormat="1" ht="15" customHeight="1">
      <c r="A1249" s="282"/>
      <c r="B1249" s="283"/>
      <c r="C1249" s="283"/>
      <c r="D1249" s="556" t="s">
        <v>3750</v>
      </c>
      <c r="E1249" s="324" t="s">
        <v>5257</v>
      </c>
      <c r="F1249" s="703"/>
      <c r="G1249" s="703">
        <v>2022</v>
      </c>
      <c r="H1249" s="703"/>
      <c r="I1249" s="703" t="s">
        <v>1295</v>
      </c>
      <c r="J1249" s="704"/>
      <c r="K1249" s="703" t="s">
        <v>5258</v>
      </c>
      <c r="L1249" s="704" t="s">
        <v>1386</v>
      </c>
      <c r="M1249" s="704">
        <v>44573</v>
      </c>
      <c r="N1249" s="704">
        <v>44743</v>
      </c>
      <c r="O1249" s="704"/>
      <c r="P1249" s="704"/>
      <c r="Q1249" s="704"/>
      <c r="R1249" s="704"/>
      <c r="S1249" s="703" t="s">
        <v>1106</v>
      </c>
      <c r="T1249" s="703">
        <v>60</v>
      </c>
      <c r="U1249" s="703"/>
      <c r="V1249" s="703" t="s">
        <v>5253</v>
      </c>
      <c r="W1249" s="707">
        <v>400</v>
      </c>
      <c r="X1249" s="554">
        <v>1536</v>
      </c>
      <c r="Y1249" s="539">
        <f t="shared" si="57"/>
        <v>614400</v>
      </c>
      <c r="Z1249" s="680">
        <v>0.47499999999999998</v>
      </c>
      <c r="AA1249" s="681">
        <f t="shared" si="58"/>
        <v>291840</v>
      </c>
      <c r="AB1249" s="521"/>
      <c r="AC1249" s="683"/>
      <c r="AD1249" s="676"/>
      <c r="AE1249" s="684"/>
      <c r="AF1249" s="695">
        <f t="shared" si="59"/>
        <v>291840</v>
      </c>
      <c r="AG1249" s="676" t="s">
        <v>1073</v>
      </c>
      <c r="AH1249" s="641"/>
      <c r="AI1249" s="676">
        <v>60</v>
      </c>
      <c r="AJ1249" s="555" t="s">
        <v>1387</v>
      </c>
      <c r="AK1249" s="676" t="s">
        <v>1388</v>
      </c>
      <c r="AL1249" s="696">
        <v>23222</v>
      </c>
      <c r="AM1249" s="676" t="s">
        <v>52</v>
      </c>
      <c r="AN1249" s="676"/>
      <c r="AO1249" s="676"/>
      <c r="AP1249" s="676"/>
      <c r="AQ1249" s="684" t="s">
        <v>37</v>
      </c>
      <c r="AR1249" s="676"/>
      <c r="AS1249" s="523"/>
      <c r="AT1249" s="434"/>
      <c r="AU1249" s="523"/>
      <c r="AV1249" s="674"/>
    </row>
    <row r="1250" spans="1:48" s="673" customFormat="1" ht="15" customHeight="1">
      <c r="A1250" s="282"/>
      <c r="B1250" s="283"/>
      <c r="C1250" s="283"/>
      <c r="D1250" s="556" t="s">
        <v>3750</v>
      </c>
      <c r="E1250" s="324" t="s">
        <v>5259</v>
      </c>
      <c r="F1250" s="703"/>
      <c r="G1250" s="703"/>
      <c r="H1250" s="703"/>
      <c r="I1250" s="507" t="s">
        <v>1295</v>
      </c>
      <c r="J1250" s="704"/>
      <c r="K1250" s="703" t="s">
        <v>5260</v>
      </c>
      <c r="L1250" s="704" t="s">
        <v>1352</v>
      </c>
      <c r="M1250" s="704">
        <v>44574</v>
      </c>
      <c r="N1250" s="704">
        <v>44802</v>
      </c>
      <c r="O1250" s="704"/>
      <c r="P1250" s="704"/>
      <c r="Q1250" s="704"/>
      <c r="R1250" s="704"/>
      <c r="S1250" s="703" t="s">
        <v>1106</v>
      </c>
      <c r="T1250" s="703">
        <v>60</v>
      </c>
      <c r="U1250" s="703"/>
      <c r="V1250" s="703" t="s">
        <v>973</v>
      </c>
      <c r="W1250" s="707">
        <v>400</v>
      </c>
      <c r="X1250" s="554">
        <v>5376</v>
      </c>
      <c r="Y1250" s="539">
        <f t="shared" si="57"/>
        <v>2150400</v>
      </c>
      <c r="Z1250" s="680">
        <v>0.52</v>
      </c>
      <c r="AA1250" s="681">
        <f t="shared" si="58"/>
        <v>1118208</v>
      </c>
      <c r="AB1250" s="682"/>
      <c r="AC1250" s="683">
        <f t="shared" ref="AC1250:AC1258" si="61">AB1250*Y1250</f>
        <v>0</v>
      </c>
      <c r="AD1250" s="676"/>
      <c r="AE1250" s="684"/>
      <c r="AF1250" s="695">
        <f t="shared" si="59"/>
        <v>1118208</v>
      </c>
      <c r="AG1250" s="676" t="s">
        <v>1073</v>
      </c>
      <c r="AH1250" s="641"/>
      <c r="AI1250" s="676">
        <v>60</v>
      </c>
      <c r="AJ1250" s="676" t="s">
        <v>1354</v>
      </c>
      <c r="AK1250" s="676" t="s">
        <v>1089</v>
      </c>
      <c r="AL1250" s="696">
        <v>8110</v>
      </c>
      <c r="AM1250" s="676" t="s">
        <v>52</v>
      </c>
      <c r="AN1250" s="676"/>
      <c r="AO1250" s="676"/>
      <c r="AP1250" s="676"/>
      <c r="AQ1250" s="684" t="s">
        <v>37</v>
      </c>
      <c r="AR1250" s="676"/>
      <c r="AS1250" s="523"/>
      <c r="AT1250" s="434"/>
      <c r="AU1250" s="523"/>
      <c r="AV1250" s="674"/>
    </row>
    <row r="1251" spans="1:48" s="673" customFormat="1" ht="15" customHeight="1">
      <c r="A1251" s="282"/>
      <c r="B1251" s="283"/>
      <c r="C1251" s="283"/>
      <c r="D1251" s="556" t="s">
        <v>3750</v>
      </c>
      <c r="E1251" s="324" t="s">
        <v>5255</v>
      </c>
      <c r="F1251" s="703"/>
      <c r="G1251" s="703"/>
      <c r="H1251" s="703"/>
      <c r="I1251" s="507" t="s">
        <v>1295</v>
      </c>
      <c r="J1251" s="704"/>
      <c r="K1251" s="703" t="s">
        <v>5261</v>
      </c>
      <c r="L1251" s="704" t="s">
        <v>1352</v>
      </c>
      <c r="M1251" s="704">
        <v>44574</v>
      </c>
      <c r="N1251" s="704">
        <v>44789</v>
      </c>
      <c r="O1251" s="704"/>
      <c r="P1251" s="704"/>
      <c r="Q1251" s="704"/>
      <c r="R1251" s="704"/>
      <c r="S1251" s="703" t="s">
        <v>1106</v>
      </c>
      <c r="T1251" s="703">
        <v>60</v>
      </c>
      <c r="U1251" s="703"/>
      <c r="V1251" s="703" t="s">
        <v>973</v>
      </c>
      <c r="W1251" s="707">
        <v>400</v>
      </c>
      <c r="X1251" s="554">
        <v>3840</v>
      </c>
      <c r="Y1251" s="539">
        <f t="shared" si="57"/>
        <v>1536000</v>
      </c>
      <c r="Z1251" s="680">
        <v>0.52</v>
      </c>
      <c r="AA1251" s="681">
        <f t="shared" si="58"/>
        <v>798720</v>
      </c>
      <c r="AB1251" s="682"/>
      <c r="AC1251" s="683">
        <f t="shared" si="61"/>
        <v>0</v>
      </c>
      <c r="AD1251" s="676"/>
      <c r="AE1251" s="684"/>
      <c r="AF1251" s="695">
        <f t="shared" si="59"/>
        <v>798720</v>
      </c>
      <c r="AG1251" s="676" t="s">
        <v>1073</v>
      </c>
      <c r="AH1251" s="641"/>
      <c r="AI1251" s="676">
        <v>60</v>
      </c>
      <c r="AJ1251" s="676" t="s">
        <v>1354</v>
      </c>
      <c r="AK1251" s="676" t="s">
        <v>1089</v>
      </c>
      <c r="AL1251" s="696">
        <v>8110</v>
      </c>
      <c r="AM1251" s="676" t="s">
        <v>52</v>
      </c>
      <c r="AN1251" s="676"/>
      <c r="AO1251" s="676"/>
      <c r="AP1251" s="676"/>
      <c r="AQ1251" s="684" t="s">
        <v>37</v>
      </c>
      <c r="AR1251" s="676"/>
      <c r="AS1251" s="523"/>
      <c r="AT1251" s="434"/>
      <c r="AU1251" s="523"/>
      <c r="AV1251" s="674"/>
    </row>
    <row r="1252" spans="1:48" s="673" customFormat="1" ht="15" customHeight="1">
      <c r="A1252" s="282"/>
      <c r="B1252" s="283"/>
      <c r="C1252" s="283"/>
      <c r="D1252" s="556" t="s">
        <v>3750</v>
      </c>
      <c r="E1252" s="324" t="s">
        <v>5255</v>
      </c>
      <c r="F1252" s="703"/>
      <c r="G1252" s="703"/>
      <c r="H1252" s="703"/>
      <c r="I1252" s="507" t="s">
        <v>1295</v>
      </c>
      <c r="J1252" s="704"/>
      <c r="K1252" s="703" t="s">
        <v>5262</v>
      </c>
      <c r="L1252" s="704" t="s">
        <v>1352</v>
      </c>
      <c r="M1252" s="704">
        <v>44574</v>
      </c>
      <c r="N1252" s="704">
        <v>44743</v>
      </c>
      <c r="O1252" s="704"/>
      <c r="P1252" s="704"/>
      <c r="Q1252" s="704"/>
      <c r="R1252" s="704"/>
      <c r="S1252" s="703" t="s">
        <v>1106</v>
      </c>
      <c r="T1252" s="703">
        <v>60</v>
      </c>
      <c r="U1252" s="703"/>
      <c r="V1252" s="703" t="s">
        <v>973</v>
      </c>
      <c r="W1252" s="707">
        <v>400</v>
      </c>
      <c r="X1252" s="554">
        <v>3840</v>
      </c>
      <c r="Y1252" s="539">
        <f t="shared" si="57"/>
        <v>1536000</v>
      </c>
      <c r="Z1252" s="680">
        <v>0.52</v>
      </c>
      <c r="AA1252" s="681">
        <f t="shared" si="58"/>
        <v>798720</v>
      </c>
      <c r="AB1252" s="682"/>
      <c r="AC1252" s="683">
        <f t="shared" si="61"/>
        <v>0</v>
      </c>
      <c r="AD1252" s="676"/>
      <c r="AE1252" s="684"/>
      <c r="AF1252" s="695">
        <f t="shared" si="59"/>
        <v>798720</v>
      </c>
      <c r="AG1252" s="676" t="s">
        <v>1073</v>
      </c>
      <c r="AH1252" s="641"/>
      <c r="AI1252" s="676">
        <v>60</v>
      </c>
      <c r="AJ1252" s="676" t="s">
        <v>1354</v>
      </c>
      <c r="AK1252" s="676" t="s">
        <v>1089</v>
      </c>
      <c r="AL1252" s="696">
        <v>8110</v>
      </c>
      <c r="AM1252" s="676" t="s">
        <v>52</v>
      </c>
      <c r="AN1252" s="676"/>
      <c r="AO1252" s="676"/>
      <c r="AP1252" s="676"/>
      <c r="AQ1252" s="684" t="s">
        <v>37</v>
      </c>
      <c r="AR1252" s="676"/>
      <c r="AS1252" s="523"/>
      <c r="AT1252" s="434"/>
      <c r="AU1252" s="523"/>
      <c r="AV1252" s="674"/>
    </row>
    <row r="1253" spans="1:48" s="673" customFormat="1" ht="15" customHeight="1">
      <c r="A1253" s="282"/>
      <c r="B1253" s="283"/>
      <c r="C1253" s="283"/>
      <c r="D1253" s="556" t="s">
        <v>3750</v>
      </c>
      <c r="E1253" s="324" t="s">
        <v>5255</v>
      </c>
      <c r="F1253" s="703"/>
      <c r="G1253" s="703"/>
      <c r="H1253" s="703"/>
      <c r="I1253" s="507" t="s">
        <v>1295</v>
      </c>
      <c r="J1253" s="704"/>
      <c r="K1253" s="703" t="s">
        <v>5263</v>
      </c>
      <c r="L1253" s="704" t="s">
        <v>1352</v>
      </c>
      <c r="M1253" s="704">
        <v>44574</v>
      </c>
      <c r="N1253" s="704">
        <v>44816</v>
      </c>
      <c r="O1253" s="704"/>
      <c r="P1253" s="704"/>
      <c r="Q1253" s="704"/>
      <c r="R1253" s="704"/>
      <c r="S1253" s="703" t="s">
        <v>1106</v>
      </c>
      <c r="T1253" s="703">
        <v>60</v>
      </c>
      <c r="U1253" s="703"/>
      <c r="V1253" s="703" t="s">
        <v>973</v>
      </c>
      <c r="W1253" s="707">
        <v>400</v>
      </c>
      <c r="X1253" s="554">
        <v>1536</v>
      </c>
      <c r="Y1253" s="539">
        <f t="shared" si="57"/>
        <v>614400</v>
      </c>
      <c r="Z1253" s="680">
        <v>0.47499999999999998</v>
      </c>
      <c r="AA1253" s="681">
        <f t="shared" si="58"/>
        <v>291840</v>
      </c>
      <c r="AB1253" s="682"/>
      <c r="AC1253" s="683">
        <f t="shared" si="61"/>
        <v>0</v>
      </c>
      <c r="AD1253" s="676"/>
      <c r="AE1253" s="684"/>
      <c r="AF1253" s="695">
        <f t="shared" si="59"/>
        <v>291840</v>
      </c>
      <c r="AG1253" s="676" t="s">
        <v>1073</v>
      </c>
      <c r="AH1253" s="641"/>
      <c r="AI1253" s="676">
        <v>60</v>
      </c>
      <c r="AJ1253" s="676" t="s">
        <v>1354</v>
      </c>
      <c r="AK1253" s="676" t="s">
        <v>1089</v>
      </c>
      <c r="AL1253" s="696">
        <v>8110</v>
      </c>
      <c r="AM1253" s="676" t="s">
        <v>52</v>
      </c>
      <c r="AN1253" s="676"/>
      <c r="AO1253" s="676"/>
      <c r="AP1253" s="676"/>
      <c r="AQ1253" s="684" t="s">
        <v>37</v>
      </c>
      <c r="AR1253" s="676"/>
      <c r="AS1253" s="523"/>
      <c r="AT1253" s="434"/>
      <c r="AU1253" s="523"/>
      <c r="AV1253" s="674"/>
    </row>
    <row r="1254" spans="1:48" s="673" customFormat="1" ht="15" customHeight="1">
      <c r="A1254" s="282"/>
      <c r="B1254" s="283"/>
      <c r="C1254" s="283"/>
      <c r="D1254" s="556" t="s">
        <v>3750</v>
      </c>
      <c r="E1254" s="324" t="s">
        <v>5264</v>
      </c>
      <c r="F1254" s="703"/>
      <c r="G1254" s="703"/>
      <c r="H1254" s="703"/>
      <c r="I1254" s="507" t="s">
        <v>1295</v>
      </c>
      <c r="J1254" s="704"/>
      <c r="K1254" s="703" t="s">
        <v>5265</v>
      </c>
      <c r="L1254" s="704" t="s">
        <v>1352</v>
      </c>
      <c r="M1254" s="704">
        <v>44574</v>
      </c>
      <c r="N1254" s="704">
        <v>44781</v>
      </c>
      <c r="O1254" s="704"/>
      <c r="P1254" s="704"/>
      <c r="Q1254" s="704"/>
      <c r="R1254" s="704"/>
      <c r="S1254" s="703" t="s">
        <v>1106</v>
      </c>
      <c r="T1254" s="703">
        <v>60</v>
      </c>
      <c r="U1254" s="703"/>
      <c r="V1254" s="703" t="s">
        <v>973</v>
      </c>
      <c r="W1254" s="707">
        <v>400</v>
      </c>
      <c r="X1254" s="554">
        <v>768</v>
      </c>
      <c r="Y1254" s="539">
        <f t="shared" si="57"/>
        <v>307200</v>
      </c>
      <c r="Z1254" s="680">
        <v>0.47499999999999998</v>
      </c>
      <c r="AA1254" s="681">
        <f t="shared" si="58"/>
        <v>145920</v>
      </c>
      <c r="AB1254" s="682"/>
      <c r="AC1254" s="683">
        <f t="shared" si="61"/>
        <v>0</v>
      </c>
      <c r="AD1254" s="676"/>
      <c r="AE1254" s="684"/>
      <c r="AF1254" s="695">
        <f t="shared" si="59"/>
        <v>145920</v>
      </c>
      <c r="AG1254" s="676" t="s">
        <v>1073</v>
      </c>
      <c r="AH1254" s="641"/>
      <c r="AI1254" s="676">
        <v>60</v>
      </c>
      <c r="AJ1254" s="676" t="s">
        <v>1354</v>
      </c>
      <c r="AK1254" s="676" t="s">
        <v>1089</v>
      </c>
      <c r="AL1254" s="696">
        <v>8110</v>
      </c>
      <c r="AM1254" s="676" t="s">
        <v>52</v>
      </c>
      <c r="AN1254" s="676"/>
      <c r="AO1254" s="676"/>
      <c r="AP1254" s="676"/>
      <c r="AQ1254" s="684" t="s">
        <v>37</v>
      </c>
      <c r="AR1254" s="676"/>
      <c r="AS1254" s="523"/>
      <c r="AT1254" s="434"/>
      <c r="AU1254" s="523"/>
      <c r="AV1254" s="674"/>
    </row>
    <row r="1255" spans="1:48" s="673" customFormat="1" ht="15" customHeight="1">
      <c r="A1255" s="282"/>
      <c r="B1255" s="283"/>
      <c r="C1255" s="283"/>
      <c r="D1255" s="556" t="s">
        <v>3750</v>
      </c>
      <c r="E1255" s="324" t="s">
        <v>5264</v>
      </c>
      <c r="F1255" s="703"/>
      <c r="G1255" s="703"/>
      <c r="H1255" s="703"/>
      <c r="I1255" s="507" t="s">
        <v>1295</v>
      </c>
      <c r="J1255" s="704"/>
      <c r="K1255" s="703" t="s">
        <v>5266</v>
      </c>
      <c r="L1255" s="704" t="s">
        <v>1352</v>
      </c>
      <c r="M1255" s="704">
        <v>44574</v>
      </c>
      <c r="N1255" s="704">
        <v>44743</v>
      </c>
      <c r="O1255" s="704"/>
      <c r="P1255" s="704"/>
      <c r="Q1255" s="704"/>
      <c r="R1255" s="704"/>
      <c r="S1255" s="703" t="s">
        <v>1106</v>
      </c>
      <c r="T1255" s="703">
        <v>60</v>
      </c>
      <c r="U1255" s="703"/>
      <c r="V1255" s="703" t="s">
        <v>973</v>
      </c>
      <c r="W1255" s="707">
        <v>400</v>
      </c>
      <c r="X1255" s="554">
        <v>768</v>
      </c>
      <c r="Y1255" s="539">
        <f t="shared" si="57"/>
        <v>307200</v>
      </c>
      <c r="Z1255" s="680">
        <v>0.47499999999999998</v>
      </c>
      <c r="AA1255" s="681">
        <f t="shared" si="58"/>
        <v>145920</v>
      </c>
      <c r="AB1255" s="682"/>
      <c r="AC1255" s="683">
        <f t="shared" si="61"/>
        <v>0</v>
      </c>
      <c r="AD1255" s="676"/>
      <c r="AE1255" s="684"/>
      <c r="AF1255" s="695">
        <f t="shared" si="59"/>
        <v>145920</v>
      </c>
      <c r="AG1255" s="676" t="s">
        <v>1073</v>
      </c>
      <c r="AH1255" s="641"/>
      <c r="AI1255" s="676">
        <v>60</v>
      </c>
      <c r="AJ1255" s="676" t="s">
        <v>1354</v>
      </c>
      <c r="AK1255" s="676" t="s">
        <v>1089</v>
      </c>
      <c r="AL1255" s="696">
        <v>8110</v>
      </c>
      <c r="AM1255" s="676" t="s">
        <v>52</v>
      </c>
      <c r="AN1255" s="676"/>
      <c r="AO1255" s="676"/>
      <c r="AP1255" s="676"/>
      <c r="AQ1255" s="684" t="s">
        <v>37</v>
      </c>
      <c r="AR1255" s="676"/>
      <c r="AS1255" s="523"/>
      <c r="AT1255" s="434"/>
      <c r="AU1255" s="523"/>
      <c r="AV1255" s="674"/>
    </row>
    <row r="1256" spans="1:48" s="673" customFormat="1" ht="15" customHeight="1">
      <c r="A1256" s="282"/>
      <c r="B1256" s="283"/>
      <c r="C1256" s="283"/>
      <c r="D1256" s="556" t="s">
        <v>3750</v>
      </c>
      <c r="E1256" s="324" t="s">
        <v>5267</v>
      </c>
      <c r="F1256" s="703"/>
      <c r="G1256" s="703"/>
      <c r="H1256" s="703"/>
      <c r="I1256" s="507" t="s">
        <v>1295</v>
      </c>
      <c r="J1256" s="704"/>
      <c r="K1256" s="507" t="s">
        <v>5268</v>
      </c>
      <c r="L1256" s="429" t="s">
        <v>1352</v>
      </c>
      <c r="M1256" s="704">
        <v>44574</v>
      </c>
      <c r="N1256" s="704">
        <v>44805</v>
      </c>
      <c r="O1256" s="704"/>
      <c r="P1256" s="704"/>
      <c r="Q1256" s="704"/>
      <c r="R1256" s="704"/>
      <c r="S1256" s="703" t="s">
        <v>1106</v>
      </c>
      <c r="T1256" s="703">
        <v>60</v>
      </c>
      <c r="U1256" s="703"/>
      <c r="V1256" s="703" t="s">
        <v>973</v>
      </c>
      <c r="W1256" s="707">
        <v>400</v>
      </c>
      <c r="X1256" s="554">
        <v>2304</v>
      </c>
      <c r="Y1256" s="539">
        <f t="shared" si="57"/>
        <v>921600</v>
      </c>
      <c r="Z1256" s="680">
        <v>0.47499999999999998</v>
      </c>
      <c r="AA1256" s="681">
        <f t="shared" si="58"/>
        <v>437760</v>
      </c>
      <c r="AB1256" s="682"/>
      <c r="AC1256" s="683">
        <f t="shared" si="61"/>
        <v>0</v>
      </c>
      <c r="AD1256" s="676"/>
      <c r="AE1256" s="684"/>
      <c r="AF1256" s="695">
        <f t="shared" si="59"/>
        <v>437760</v>
      </c>
      <c r="AG1256" s="676" t="s">
        <v>1073</v>
      </c>
      <c r="AH1256" s="641"/>
      <c r="AI1256" s="676">
        <v>60</v>
      </c>
      <c r="AJ1256" s="676" t="s">
        <v>1354</v>
      </c>
      <c r="AK1256" s="676" t="s">
        <v>1089</v>
      </c>
      <c r="AL1256" s="696">
        <v>8110</v>
      </c>
      <c r="AM1256" s="676" t="s">
        <v>52</v>
      </c>
      <c r="AN1256" s="676"/>
      <c r="AO1256" s="676"/>
      <c r="AP1256" s="676"/>
      <c r="AQ1256" s="684" t="s">
        <v>37</v>
      </c>
      <c r="AR1256" s="676"/>
      <c r="AS1256" s="523"/>
      <c r="AT1256" s="434"/>
      <c r="AU1256" s="523"/>
      <c r="AV1256" s="674"/>
    </row>
    <row r="1257" spans="1:48" s="673" customFormat="1" ht="15" customHeight="1">
      <c r="A1257" s="282"/>
      <c r="B1257" s="283"/>
      <c r="C1257" s="283"/>
      <c r="D1257" s="556" t="s">
        <v>3750</v>
      </c>
      <c r="E1257" s="324" t="s">
        <v>5267</v>
      </c>
      <c r="F1257" s="703"/>
      <c r="G1257" s="703"/>
      <c r="H1257" s="703"/>
      <c r="I1257" s="507" t="s">
        <v>1295</v>
      </c>
      <c r="J1257" s="704"/>
      <c r="K1257" s="507" t="s">
        <v>5269</v>
      </c>
      <c r="L1257" s="429" t="s">
        <v>1352</v>
      </c>
      <c r="M1257" s="704">
        <v>44574</v>
      </c>
      <c r="N1257" s="704">
        <v>44774</v>
      </c>
      <c r="O1257" s="704"/>
      <c r="P1257" s="704"/>
      <c r="Q1257" s="704"/>
      <c r="R1257" s="704"/>
      <c r="S1257" s="703" t="s">
        <v>1106</v>
      </c>
      <c r="T1257" s="703">
        <v>60</v>
      </c>
      <c r="U1257" s="703"/>
      <c r="V1257" s="703" t="s">
        <v>973</v>
      </c>
      <c r="W1257" s="707">
        <v>400</v>
      </c>
      <c r="X1257" s="554">
        <v>2304</v>
      </c>
      <c r="Y1257" s="539">
        <f t="shared" si="57"/>
        <v>921600</v>
      </c>
      <c r="Z1257" s="680">
        <v>0.47499999999999998</v>
      </c>
      <c r="AA1257" s="681">
        <f t="shared" si="58"/>
        <v>437760</v>
      </c>
      <c r="AB1257" s="682"/>
      <c r="AC1257" s="683">
        <f t="shared" si="61"/>
        <v>0</v>
      </c>
      <c r="AD1257" s="676"/>
      <c r="AE1257" s="684"/>
      <c r="AF1257" s="695">
        <f t="shared" si="59"/>
        <v>437760</v>
      </c>
      <c r="AG1257" s="676" t="s">
        <v>1073</v>
      </c>
      <c r="AH1257" s="641"/>
      <c r="AI1257" s="676">
        <v>60</v>
      </c>
      <c r="AJ1257" s="676" t="s">
        <v>1354</v>
      </c>
      <c r="AK1257" s="676" t="s">
        <v>1089</v>
      </c>
      <c r="AL1257" s="696">
        <v>8110</v>
      </c>
      <c r="AM1257" s="676" t="s">
        <v>52</v>
      </c>
      <c r="AN1257" s="676"/>
      <c r="AO1257" s="676"/>
      <c r="AP1257" s="676"/>
      <c r="AQ1257" s="684" t="s">
        <v>37</v>
      </c>
      <c r="AR1257" s="676"/>
      <c r="AS1257" s="523"/>
      <c r="AT1257" s="434"/>
      <c r="AU1257" s="523"/>
      <c r="AV1257" s="674"/>
    </row>
    <row r="1258" spans="1:48" s="673" customFormat="1" ht="15" customHeight="1">
      <c r="A1258" s="282"/>
      <c r="B1258" s="283"/>
      <c r="C1258" s="283"/>
      <c r="D1258" s="556" t="s">
        <v>3750</v>
      </c>
      <c r="E1258" s="324" t="s">
        <v>5267</v>
      </c>
      <c r="F1258" s="703"/>
      <c r="G1258" s="703"/>
      <c r="H1258" s="703"/>
      <c r="I1258" s="507" t="s">
        <v>1295</v>
      </c>
      <c r="J1258" s="704"/>
      <c r="K1258" s="507" t="s">
        <v>5270</v>
      </c>
      <c r="L1258" s="429" t="s">
        <v>1352</v>
      </c>
      <c r="M1258" s="704">
        <v>44574</v>
      </c>
      <c r="N1258" s="704">
        <v>44743</v>
      </c>
      <c r="O1258" s="704"/>
      <c r="P1258" s="704"/>
      <c r="Q1258" s="704"/>
      <c r="R1258" s="704"/>
      <c r="S1258" s="703" t="s">
        <v>1106</v>
      </c>
      <c r="T1258" s="703">
        <v>60</v>
      </c>
      <c r="U1258" s="703"/>
      <c r="V1258" s="703" t="s">
        <v>973</v>
      </c>
      <c r="W1258" s="707">
        <v>400</v>
      </c>
      <c r="X1258" s="554">
        <v>2304</v>
      </c>
      <c r="Y1258" s="539">
        <f t="shared" si="57"/>
        <v>921600</v>
      </c>
      <c r="Z1258" s="680">
        <v>0.47499999999999998</v>
      </c>
      <c r="AA1258" s="681">
        <f t="shared" si="58"/>
        <v>437760</v>
      </c>
      <c r="AB1258" s="682"/>
      <c r="AC1258" s="683">
        <f t="shared" si="61"/>
        <v>0</v>
      </c>
      <c r="AD1258" s="676"/>
      <c r="AE1258" s="684"/>
      <c r="AF1258" s="695">
        <f t="shared" si="59"/>
        <v>437760</v>
      </c>
      <c r="AG1258" s="676" t="s">
        <v>1073</v>
      </c>
      <c r="AH1258" s="641"/>
      <c r="AI1258" s="676">
        <v>60</v>
      </c>
      <c r="AJ1258" s="676" t="s">
        <v>1354</v>
      </c>
      <c r="AK1258" s="676" t="s">
        <v>1089</v>
      </c>
      <c r="AL1258" s="696">
        <v>8110</v>
      </c>
      <c r="AM1258" s="676" t="s">
        <v>52</v>
      </c>
      <c r="AN1258" s="676"/>
      <c r="AO1258" s="676"/>
      <c r="AP1258" s="676"/>
      <c r="AQ1258" s="684" t="s">
        <v>37</v>
      </c>
      <c r="AR1258" s="676"/>
      <c r="AS1258" s="523"/>
      <c r="AT1258" s="434"/>
      <c r="AU1258" s="523"/>
      <c r="AV1258" s="674"/>
    </row>
    <row r="1259" spans="1:48" s="673" customFormat="1" ht="15" customHeight="1">
      <c r="A1259" s="282"/>
      <c r="B1259" s="283">
        <v>44568</v>
      </c>
      <c r="C1259" s="283" t="s">
        <v>1217</v>
      </c>
      <c r="D1259" s="556" t="s">
        <v>3750</v>
      </c>
      <c r="E1259" s="324" t="s">
        <v>5271</v>
      </c>
      <c r="F1259" s="703"/>
      <c r="G1259" s="703">
        <v>2022</v>
      </c>
      <c r="H1259" s="703"/>
      <c r="I1259" s="703" t="s">
        <v>1295</v>
      </c>
      <c r="J1259" s="704"/>
      <c r="K1259" s="703" t="s">
        <v>5272</v>
      </c>
      <c r="L1259" s="703" t="s">
        <v>1352</v>
      </c>
      <c r="M1259" s="704">
        <v>44568</v>
      </c>
      <c r="N1259" s="704">
        <v>44704</v>
      </c>
      <c r="O1259" s="704"/>
      <c r="P1259" s="704"/>
      <c r="Q1259" s="704"/>
      <c r="R1259" s="704"/>
      <c r="S1259" s="703" t="s">
        <v>1106</v>
      </c>
      <c r="T1259" s="703">
        <v>60</v>
      </c>
      <c r="U1259" s="703"/>
      <c r="V1259" s="703" t="s">
        <v>973</v>
      </c>
      <c r="W1259" s="703">
        <v>400</v>
      </c>
      <c r="X1259" s="550">
        <v>3840</v>
      </c>
      <c r="Y1259" s="539">
        <f t="shared" si="57"/>
        <v>1536000</v>
      </c>
      <c r="Z1259" s="680">
        <v>0.46500000000000002</v>
      </c>
      <c r="AA1259" s="681">
        <f t="shared" si="58"/>
        <v>714240</v>
      </c>
      <c r="AB1259" s="521"/>
      <c r="AC1259" s="683">
        <v>0</v>
      </c>
      <c r="AD1259" s="676"/>
      <c r="AE1259" s="684"/>
      <c r="AF1259" s="695">
        <f t="shared" si="59"/>
        <v>714240</v>
      </c>
      <c r="AG1259" s="676" t="s">
        <v>1073</v>
      </c>
      <c r="AH1259" s="641"/>
      <c r="AI1259" s="676">
        <v>60</v>
      </c>
      <c r="AJ1259" s="676" t="s">
        <v>1354</v>
      </c>
      <c r="AK1259" s="676" t="s">
        <v>1089</v>
      </c>
      <c r="AL1259" s="696">
        <v>8110</v>
      </c>
      <c r="AM1259" s="676" t="s">
        <v>52</v>
      </c>
      <c r="AN1259" s="676" t="s">
        <v>1076</v>
      </c>
      <c r="AO1259" s="676"/>
      <c r="AP1259" s="676"/>
      <c r="AQ1259" s="676"/>
      <c r="AR1259" s="676" t="s">
        <v>1257</v>
      </c>
      <c r="AS1259" s="523" t="s">
        <v>1077</v>
      </c>
      <c r="AT1259" s="434"/>
      <c r="AU1259" s="523" t="s">
        <v>1078</v>
      </c>
      <c r="AV1259" s="680">
        <v>0.46500000000000002</v>
      </c>
    </row>
    <row r="1260" spans="1:48" s="673" customFormat="1" ht="15.75" customHeight="1">
      <c r="A1260" s="282"/>
      <c r="B1260" s="283">
        <v>44568</v>
      </c>
      <c r="C1260" s="283" t="s">
        <v>1217</v>
      </c>
      <c r="D1260" s="556" t="s">
        <v>3750</v>
      </c>
      <c r="E1260" s="324" t="s">
        <v>5273</v>
      </c>
      <c r="F1260" s="703"/>
      <c r="G1260" s="703">
        <v>2022</v>
      </c>
      <c r="H1260" s="703"/>
      <c r="I1260" s="703" t="s">
        <v>1295</v>
      </c>
      <c r="J1260" s="704"/>
      <c r="K1260" s="703" t="s">
        <v>3816</v>
      </c>
      <c r="L1260" s="703" t="s">
        <v>1352</v>
      </c>
      <c r="M1260" s="704">
        <v>44568</v>
      </c>
      <c r="N1260" s="704">
        <v>44704</v>
      </c>
      <c r="O1260" s="704"/>
      <c r="P1260" s="704"/>
      <c r="Q1260" s="704"/>
      <c r="R1260" s="704"/>
      <c r="S1260" s="703" t="s">
        <v>1106</v>
      </c>
      <c r="T1260" s="703">
        <v>60</v>
      </c>
      <c r="U1260" s="703"/>
      <c r="V1260" s="703" t="s">
        <v>973</v>
      </c>
      <c r="W1260" s="703">
        <v>400</v>
      </c>
      <c r="X1260" s="550">
        <v>2304</v>
      </c>
      <c r="Y1260" s="539">
        <f t="shared" si="57"/>
        <v>921600</v>
      </c>
      <c r="Z1260" s="680">
        <v>0.55000000000000004</v>
      </c>
      <c r="AA1260" s="681">
        <f t="shared" si="58"/>
        <v>506880.00000000006</v>
      </c>
      <c r="AB1260" s="521"/>
      <c r="AC1260" s="683">
        <v>0</v>
      </c>
      <c r="AD1260" s="676"/>
      <c r="AE1260" s="684"/>
      <c r="AF1260" s="695">
        <f t="shared" si="59"/>
        <v>506880.00000000006</v>
      </c>
      <c r="AG1260" s="676" t="s">
        <v>1073</v>
      </c>
      <c r="AH1260" s="641"/>
      <c r="AI1260" s="676">
        <v>60</v>
      </c>
      <c r="AJ1260" s="676" t="s">
        <v>1354</v>
      </c>
      <c r="AK1260" s="676" t="s">
        <v>1089</v>
      </c>
      <c r="AL1260" s="696">
        <v>8110</v>
      </c>
      <c r="AM1260" s="676" t="s">
        <v>52</v>
      </c>
      <c r="AN1260" s="676" t="s">
        <v>1076</v>
      </c>
      <c r="AO1260" s="676"/>
      <c r="AP1260" s="676"/>
      <c r="AQ1260" s="676"/>
      <c r="AR1260" s="676" t="s">
        <v>1257</v>
      </c>
      <c r="AS1260" s="523" t="s">
        <v>1077</v>
      </c>
      <c r="AT1260" s="434"/>
      <c r="AU1260" s="523" t="s">
        <v>1078</v>
      </c>
      <c r="AV1260" s="680">
        <v>0.46500000000000002</v>
      </c>
    </row>
    <row r="1261" spans="1:48" s="673" customFormat="1">
      <c r="A1261" s="282"/>
      <c r="B1261" s="283">
        <v>44552</v>
      </c>
      <c r="C1261" s="283">
        <v>44567</v>
      </c>
      <c r="D1261" s="556" t="s">
        <v>3750</v>
      </c>
      <c r="E1261" s="324" t="s">
        <v>5274</v>
      </c>
      <c r="F1261" s="703"/>
      <c r="G1261" s="703">
        <v>2022</v>
      </c>
      <c r="H1261" s="703"/>
      <c r="I1261" s="703" t="s">
        <v>1295</v>
      </c>
      <c r="J1261" s="704"/>
      <c r="K1261" s="703" t="s">
        <v>5275</v>
      </c>
      <c r="L1261" s="703" t="s">
        <v>1352</v>
      </c>
      <c r="M1261" s="704">
        <v>44474</v>
      </c>
      <c r="N1261" s="704">
        <v>44655</v>
      </c>
      <c r="O1261" s="704"/>
      <c r="P1261" s="704"/>
      <c r="Q1261" s="704"/>
      <c r="R1261" s="704"/>
      <c r="S1261" s="703" t="s">
        <v>1106</v>
      </c>
      <c r="T1261" s="703">
        <v>60</v>
      </c>
      <c r="U1261" s="703"/>
      <c r="V1261" s="703" t="s">
        <v>986</v>
      </c>
      <c r="W1261" s="703">
        <v>360</v>
      </c>
      <c r="X1261" s="550">
        <v>1664</v>
      </c>
      <c r="Y1261" s="539">
        <f t="shared" si="57"/>
        <v>599040</v>
      </c>
      <c r="Z1261" s="680">
        <v>0.5</v>
      </c>
      <c r="AA1261" s="681">
        <f t="shared" si="58"/>
        <v>299520</v>
      </c>
      <c r="AB1261" s="521"/>
      <c r="AC1261" s="683">
        <v>0</v>
      </c>
      <c r="AD1261" s="676"/>
      <c r="AE1261" s="684"/>
      <c r="AF1261" s="695">
        <f t="shared" si="59"/>
        <v>299520</v>
      </c>
      <c r="AG1261" s="676" t="s">
        <v>1073</v>
      </c>
      <c r="AH1261" s="641"/>
      <c r="AI1261" s="676">
        <v>60</v>
      </c>
      <c r="AJ1261" s="676" t="s">
        <v>1354</v>
      </c>
      <c r="AK1261" s="676" t="s">
        <v>1089</v>
      </c>
      <c r="AL1261" s="696">
        <v>8110</v>
      </c>
      <c r="AM1261" s="676" t="s">
        <v>52</v>
      </c>
      <c r="AN1261" s="676" t="s">
        <v>1076</v>
      </c>
      <c r="AO1261" s="676"/>
      <c r="AP1261" s="676"/>
      <c r="AQ1261" s="676"/>
      <c r="AR1261" s="676"/>
      <c r="AS1261" s="545" t="s">
        <v>1077</v>
      </c>
      <c r="AT1261" s="523"/>
      <c r="AU1261" s="523" t="s">
        <v>1078</v>
      </c>
      <c r="AV1261" s="674"/>
    </row>
    <row r="1262" spans="1:48" s="673" customFormat="1">
      <c r="A1262" s="282"/>
      <c r="B1262" s="283"/>
      <c r="C1262" s="283"/>
      <c r="D1262" s="556" t="s">
        <v>3750</v>
      </c>
      <c r="E1262" s="318" t="s">
        <v>5276</v>
      </c>
      <c r="F1262" s="703"/>
      <c r="G1262" s="703">
        <v>2022</v>
      </c>
      <c r="H1262" s="703"/>
      <c r="I1262" s="507" t="s">
        <v>1295</v>
      </c>
      <c r="J1262" s="704"/>
      <c r="K1262" s="507" t="s">
        <v>5277</v>
      </c>
      <c r="L1262" s="703" t="s">
        <v>1237</v>
      </c>
      <c r="M1262" s="704">
        <v>44578</v>
      </c>
      <c r="N1262" s="704">
        <v>44774</v>
      </c>
      <c r="O1262" s="704"/>
      <c r="P1262" s="704"/>
      <c r="Q1262" s="704"/>
      <c r="R1262" s="704"/>
      <c r="S1262" s="703" t="s">
        <v>1106</v>
      </c>
      <c r="T1262" s="703">
        <v>60</v>
      </c>
      <c r="U1262" s="703"/>
      <c r="V1262" s="703" t="s">
        <v>5253</v>
      </c>
      <c r="W1262" s="703">
        <v>400</v>
      </c>
      <c r="X1262" s="550">
        <v>2688</v>
      </c>
      <c r="Y1262" s="539">
        <f t="shared" si="57"/>
        <v>1075200</v>
      </c>
      <c r="Z1262" s="680">
        <v>0.51</v>
      </c>
      <c r="AA1262" s="681">
        <f t="shared" si="58"/>
        <v>548352</v>
      </c>
      <c r="AB1262" s="521"/>
      <c r="AC1262" s="683">
        <v>0</v>
      </c>
      <c r="AD1262" s="676"/>
      <c r="AE1262" s="684"/>
      <c r="AF1262" s="695">
        <f t="shared" si="59"/>
        <v>548352</v>
      </c>
      <c r="AG1262" s="676" t="s">
        <v>1073</v>
      </c>
      <c r="AH1262" s="641"/>
      <c r="AI1262" s="676">
        <v>60</v>
      </c>
      <c r="AJ1262" s="676" t="s">
        <v>1239</v>
      </c>
      <c r="AK1262" s="676" t="s">
        <v>1196</v>
      </c>
      <c r="AL1262" s="696">
        <v>6492</v>
      </c>
      <c r="AM1262" s="676" t="s">
        <v>52</v>
      </c>
      <c r="AN1262" s="676" t="s">
        <v>1076</v>
      </c>
      <c r="AO1262" s="676"/>
      <c r="AP1262" s="676"/>
      <c r="AQ1262" s="676"/>
      <c r="AR1262" s="676" t="s">
        <v>3976</v>
      </c>
      <c r="AS1262" s="545" t="s">
        <v>1077</v>
      </c>
      <c r="AT1262" s="523"/>
      <c r="AU1262" s="523" t="s">
        <v>1078</v>
      </c>
      <c r="AV1262" s="680">
        <v>0.51</v>
      </c>
    </row>
    <row r="1263" spans="1:48" s="673" customFormat="1">
      <c r="A1263" s="282"/>
      <c r="B1263" s="283"/>
      <c r="C1263" s="283"/>
      <c r="D1263" s="556" t="s">
        <v>3750</v>
      </c>
      <c r="E1263" s="318" t="s">
        <v>5276</v>
      </c>
      <c r="F1263" s="703"/>
      <c r="G1263" s="703">
        <v>2022</v>
      </c>
      <c r="H1263" s="703"/>
      <c r="I1263" s="507" t="s">
        <v>1295</v>
      </c>
      <c r="J1263" s="704"/>
      <c r="K1263" s="507" t="s">
        <v>5277</v>
      </c>
      <c r="L1263" s="703" t="s">
        <v>1237</v>
      </c>
      <c r="M1263" s="704">
        <v>44578</v>
      </c>
      <c r="N1263" s="704">
        <v>44774</v>
      </c>
      <c r="O1263" s="704"/>
      <c r="P1263" s="704"/>
      <c r="Q1263" s="704"/>
      <c r="R1263" s="704"/>
      <c r="S1263" s="703" t="s">
        <v>1106</v>
      </c>
      <c r="T1263" s="703">
        <v>60</v>
      </c>
      <c r="U1263" s="703"/>
      <c r="V1263" s="703" t="s">
        <v>5253</v>
      </c>
      <c r="W1263" s="703">
        <v>400</v>
      </c>
      <c r="X1263" s="550">
        <v>898</v>
      </c>
      <c r="Y1263" s="539">
        <f t="shared" si="57"/>
        <v>359200</v>
      </c>
      <c r="Z1263" s="680">
        <v>0.52</v>
      </c>
      <c r="AA1263" s="681">
        <f t="shared" si="58"/>
        <v>186784</v>
      </c>
      <c r="AB1263" s="521"/>
      <c r="AC1263" s="683">
        <v>0</v>
      </c>
      <c r="AD1263" s="676"/>
      <c r="AE1263" s="684"/>
      <c r="AF1263" s="695">
        <f t="shared" si="59"/>
        <v>186784</v>
      </c>
      <c r="AG1263" s="676" t="s">
        <v>1073</v>
      </c>
      <c r="AH1263" s="641"/>
      <c r="AI1263" s="676">
        <v>60</v>
      </c>
      <c r="AJ1263" s="676" t="s">
        <v>1239</v>
      </c>
      <c r="AK1263" s="676" t="s">
        <v>1196</v>
      </c>
      <c r="AL1263" s="696">
        <v>6492</v>
      </c>
      <c r="AM1263" s="676" t="s">
        <v>52</v>
      </c>
      <c r="AN1263" s="676" t="s">
        <v>1076</v>
      </c>
      <c r="AO1263" s="676"/>
      <c r="AP1263" s="676"/>
      <c r="AQ1263" s="676"/>
      <c r="AR1263" s="676" t="s">
        <v>3976</v>
      </c>
      <c r="AS1263" s="545" t="s">
        <v>1077</v>
      </c>
      <c r="AT1263" s="523"/>
      <c r="AU1263" s="523" t="s">
        <v>1078</v>
      </c>
      <c r="AV1263" s="680">
        <v>0.52</v>
      </c>
    </row>
    <row r="1264" spans="1:48" s="673" customFormat="1">
      <c r="A1264" s="282"/>
      <c r="B1264" s="283"/>
      <c r="C1264" s="283"/>
      <c r="D1264" s="556" t="s">
        <v>3750</v>
      </c>
      <c r="E1264" s="324" t="s">
        <v>5278</v>
      </c>
      <c r="F1264" s="703"/>
      <c r="G1264" s="703">
        <v>2022</v>
      </c>
      <c r="H1264" s="703"/>
      <c r="I1264" s="507" t="s">
        <v>1295</v>
      </c>
      <c r="J1264" s="704"/>
      <c r="K1264" s="507" t="s">
        <v>5279</v>
      </c>
      <c r="L1264" s="703" t="s">
        <v>1237</v>
      </c>
      <c r="M1264" s="704">
        <v>44578</v>
      </c>
      <c r="N1264" s="704">
        <v>44746</v>
      </c>
      <c r="O1264" s="704"/>
      <c r="P1264" s="704"/>
      <c r="Q1264" s="704"/>
      <c r="R1264" s="704"/>
      <c r="S1264" s="703" t="s">
        <v>1106</v>
      </c>
      <c r="T1264" s="703">
        <v>60</v>
      </c>
      <c r="U1264" s="703"/>
      <c r="V1264" s="703" t="s">
        <v>5253</v>
      </c>
      <c r="W1264" s="703">
        <v>400</v>
      </c>
      <c r="X1264" s="550">
        <v>2688</v>
      </c>
      <c r="Y1264" s="539">
        <f t="shared" si="57"/>
        <v>1075200</v>
      </c>
      <c r="Z1264" s="680">
        <v>0.51</v>
      </c>
      <c r="AA1264" s="681">
        <f t="shared" si="58"/>
        <v>548352</v>
      </c>
      <c r="AB1264" s="521"/>
      <c r="AC1264" s="683">
        <v>0</v>
      </c>
      <c r="AD1264" s="676"/>
      <c r="AE1264" s="684"/>
      <c r="AF1264" s="695">
        <f t="shared" si="59"/>
        <v>548352</v>
      </c>
      <c r="AG1264" s="676" t="s">
        <v>1073</v>
      </c>
      <c r="AH1264" s="641"/>
      <c r="AI1264" s="676">
        <v>60</v>
      </c>
      <c r="AJ1264" s="676" t="s">
        <v>1239</v>
      </c>
      <c r="AK1264" s="676" t="s">
        <v>1196</v>
      </c>
      <c r="AL1264" s="696">
        <v>6492</v>
      </c>
      <c r="AM1264" s="676" t="s">
        <v>52</v>
      </c>
      <c r="AN1264" s="676" t="s">
        <v>1076</v>
      </c>
      <c r="AO1264" s="676"/>
      <c r="AP1264" s="676"/>
      <c r="AQ1264" s="676"/>
      <c r="AR1264" s="676" t="s">
        <v>1257</v>
      </c>
      <c r="AS1264" s="545" t="s">
        <v>1077</v>
      </c>
      <c r="AT1264" s="523"/>
      <c r="AU1264" s="523" t="s">
        <v>1078</v>
      </c>
      <c r="AV1264" s="680">
        <v>0.51</v>
      </c>
    </row>
    <row r="1265" spans="1:48" s="673" customFormat="1" ht="15" customHeight="1">
      <c r="A1265" s="282"/>
      <c r="B1265" s="283"/>
      <c r="C1265" s="283"/>
      <c r="D1265" s="556" t="s">
        <v>3750</v>
      </c>
      <c r="E1265" s="318" t="s">
        <v>5280</v>
      </c>
      <c r="F1265" s="703"/>
      <c r="G1265" s="703">
        <v>2022</v>
      </c>
      <c r="H1265" s="703"/>
      <c r="I1265" s="507" t="s">
        <v>1295</v>
      </c>
      <c r="J1265" s="704"/>
      <c r="K1265" s="507" t="s">
        <v>5279</v>
      </c>
      <c r="L1265" s="703" t="s">
        <v>1237</v>
      </c>
      <c r="M1265" s="704">
        <v>44578</v>
      </c>
      <c r="N1265" s="704">
        <v>44746</v>
      </c>
      <c r="O1265" s="704"/>
      <c r="P1265" s="704"/>
      <c r="Q1265" s="704"/>
      <c r="R1265" s="704"/>
      <c r="S1265" s="703" t="s">
        <v>1106</v>
      </c>
      <c r="T1265" s="703">
        <v>60</v>
      </c>
      <c r="U1265" s="703"/>
      <c r="V1265" s="703" t="s">
        <v>5253</v>
      </c>
      <c r="W1265" s="703">
        <v>400</v>
      </c>
      <c r="X1265" s="550">
        <v>896</v>
      </c>
      <c r="Y1265" s="539">
        <f t="shared" si="57"/>
        <v>358400</v>
      </c>
      <c r="Z1265" s="680">
        <v>0.47499999999999998</v>
      </c>
      <c r="AA1265" s="681">
        <f t="shared" si="58"/>
        <v>170240</v>
      </c>
      <c r="AB1265" s="521"/>
      <c r="AC1265" s="683">
        <v>0</v>
      </c>
      <c r="AD1265" s="676"/>
      <c r="AE1265" s="684"/>
      <c r="AF1265" s="695">
        <f t="shared" si="59"/>
        <v>170240</v>
      </c>
      <c r="AG1265" s="676" t="s">
        <v>1073</v>
      </c>
      <c r="AH1265" s="641"/>
      <c r="AI1265" s="676">
        <v>60</v>
      </c>
      <c r="AJ1265" s="676" t="s">
        <v>1239</v>
      </c>
      <c r="AK1265" s="676" t="s">
        <v>1196</v>
      </c>
      <c r="AL1265" s="696">
        <v>6492</v>
      </c>
      <c r="AM1265" s="676" t="s">
        <v>52</v>
      </c>
      <c r="AN1265" s="676" t="s">
        <v>1076</v>
      </c>
      <c r="AO1265" s="676"/>
      <c r="AP1265" s="676"/>
      <c r="AQ1265" s="676"/>
      <c r="AR1265" s="676" t="s">
        <v>5281</v>
      </c>
      <c r="AS1265" s="523" t="s">
        <v>1077</v>
      </c>
      <c r="AT1265" s="434"/>
      <c r="AU1265" s="523" t="s">
        <v>1078</v>
      </c>
      <c r="AV1265" s="680">
        <v>0.47499999999999998</v>
      </c>
    </row>
    <row r="1266" spans="1:48" s="673" customFormat="1" ht="15" customHeight="1">
      <c r="A1266" s="282"/>
      <c r="B1266" s="283"/>
      <c r="C1266" s="283"/>
      <c r="D1266" s="556" t="s">
        <v>3750</v>
      </c>
      <c r="E1266" s="324" t="s">
        <v>5282</v>
      </c>
      <c r="F1266" s="703"/>
      <c r="G1266" s="703">
        <v>2022</v>
      </c>
      <c r="H1266" s="703"/>
      <c r="I1266" s="703" t="s">
        <v>5116</v>
      </c>
      <c r="J1266" s="704"/>
      <c r="K1266" s="703" t="s">
        <v>5283</v>
      </c>
      <c r="L1266" s="703" t="s">
        <v>1304</v>
      </c>
      <c r="M1266" s="704">
        <v>44655</v>
      </c>
      <c r="N1266" s="704">
        <v>44896</v>
      </c>
      <c r="O1266" s="704"/>
      <c r="P1266" s="704"/>
      <c r="Q1266" s="704"/>
      <c r="R1266" s="704"/>
      <c r="S1266" s="703" t="s">
        <v>1106</v>
      </c>
      <c r="T1266" s="703">
        <v>60</v>
      </c>
      <c r="U1266" s="703"/>
      <c r="V1266" s="703" t="s">
        <v>973</v>
      </c>
      <c r="W1266" s="703">
        <v>400</v>
      </c>
      <c r="X1266" s="550">
        <v>768</v>
      </c>
      <c r="Y1266" s="539">
        <f t="shared" si="57"/>
        <v>307200</v>
      </c>
      <c r="Z1266" s="680">
        <v>0.55000000000000004</v>
      </c>
      <c r="AA1266" s="681">
        <f t="shared" si="58"/>
        <v>168960</v>
      </c>
      <c r="AB1266" s="521"/>
      <c r="AC1266" s="683">
        <v>0</v>
      </c>
      <c r="AD1266" s="676"/>
      <c r="AE1266" s="684"/>
      <c r="AF1266" s="695">
        <f t="shared" si="59"/>
        <v>168960</v>
      </c>
      <c r="AG1266" s="676" t="s">
        <v>1073</v>
      </c>
      <c r="AH1266" s="641"/>
      <c r="AI1266" s="676">
        <v>60</v>
      </c>
      <c r="AJ1266" s="676" t="s">
        <v>1305</v>
      </c>
      <c r="AK1266" s="676" t="s">
        <v>1306</v>
      </c>
      <c r="AL1266" s="696" t="s">
        <v>1307</v>
      </c>
      <c r="AM1266" s="676" t="s">
        <v>52</v>
      </c>
      <c r="AN1266" s="676"/>
      <c r="AO1266" s="676"/>
      <c r="AP1266" s="676"/>
      <c r="AQ1266" s="676" t="s">
        <v>37</v>
      </c>
      <c r="AR1266" s="676"/>
      <c r="AS1266" s="523" t="s">
        <v>1078</v>
      </c>
      <c r="AT1266" s="434"/>
      <c r="AU1266" s="523"/>
      <c r="AV1266" s="674"/>
    </row>
    <row r="1267" spans="1:48" s="673" customFormat="1" ht="15" customHeight="1">
      <c r="A1267" s="282"/>
      <c r="B1267" s="283"/>
      <c r="C1267" s="283"/>
      <c r="D1267" s="556" t="s">
        <v>3750</v>
      </c>
      <c r="E1267" s="324" t="s">
        <v>5282</v>
      </c>
      <c r="F1267" s="703"/>
      <c r="G1267" s="703">
        <v>2022</v>
      </c>
      <c r="H1267" s="703"/>
      <c r="I1267" s="703" t="s">
        <v>5116</v>
      </c>
      <c r="J1267" s="704"/>
      <c r="K1267" s="703" t="s">
        <v>5284</v>
      </c>
      <c r="L1267" s="703" t="s">
        <v>1304</v>
      </c>
      <c r="M1267" s="704">
        <v>44655</v>
      </c>
      <c r="N1267" s="704">
        <v>44866</v>
      </c>
      <c r="O1267" s="704"/>
      <c r="P1267" s="704"/>
      <c r="Q1267" s="704"/>
      <c r="R1267" s="704"/>
      <c r="S1267" s="703" t="s">
        <v>1106</v>
      </c>
      <c r="T1267" s="703">
        <v>60</v>
      </c>
      <c r="U1267" s="703"/>
      <c r="V1267" s="703" t="s">
        <v>973</v>
      </c>
      <c r="W1267" s="703">
        <v>400</v>
      </c>
      <c r="X1267" s="550">
        <v>768</v>
      </c>
      <c r="Y1267" s="539">
        <f t="shared" si="57"/>
        <v>307200</v>
      </c>
      <c r="Z1267" s="680">
        <v>0.55000000000000004</v>
      </c>
      <c r="AA1267" s="681">
        <f t="shared" si="58"/>
        <v>168960</v>
      </c>
      <c r="AB1267" s="521"/>
      <c r="AC1267" s="683">
        <v>0</v>
      </c>
      <c r="AD1267" s="676"/>
      <c r="AE1267" s="684"/>
      <c r="AF1267" s="695">
        <f t="shared" si="59"/>
        <v>168960</v>
      </c>
      <c r="AG1267" s="676" t="s">
        <v>1073</v>
      </c>
      <c r="AH1267" s="641"/>
      <c r="AI1267" s="676">
        <v>60</v>
      </c>
      <c r="AJ1267" s="676" t="s">
        <v>1305</v>
      </c>
      <c r="AK1267" s="676" t="s">
        <v>1306</v>
      </c>
      <c r="AL1267" s="696" t="s">
        <v>1307</v>
      </c>
      <c r="AM1267" s="676" t="s">
        <v>52</v>
      </c>
      <c r="AN1267" s="676"/>
      <c r="AO1267" s="676"/>
      <c r="AP1267" s="676"/>
      <c r="AQ1267" s="676" t="s">
        <v>37</v>
      </c>
      <c r="AR1267" s="676"/>
      <c r="AS1267" s="523" t="s">
        <v>1078</v>
      </c>
      <c r="AT1267" s="434"/>
      <c r="AU1267" s="523"/>
      <c r="AV1267" s="674"/>
    </row>
    <row r="1268" spans="1:48" s="673" customFormat="1" ht="15" customHeight="1">
      <c r="A1268" s="282"/>
      <c r="B1268" s="283"/>
      <c r="C1268" s="283"/>
      <c r="D1268" s="556" t="s">
        <v>3750</v>
      </c>
      <c r="E1268" s="324" t="s">
        <v>5282</v>
      </c>
      <c r="F1268" s="703"/>
      <c r="G1268" s="703">
        <v>2022</v>
      </c>
      <c r="H1268" s="703"/>
      <c r="I1268" s="703" t="s">
        <v>5116</v>
      </c>
      <c r="J1268" s="704"/>
      <c r="K1268" s="703" t="s">
        <v>5285</v>
      </c>
      <c r="L1268" s="703" t="s">
        <v>1304</v>
      </c>
      <c r="M1268" s="704">
        <v>44655</v>
      </c>
      <c r="N1268" s="704">
        <v>44835</v>
      </c>
      <c r="O1268" s="704"/>
      <c r="P1268" s="704"/>
      <c r="Q1268" s="704"/>
      <c r="R1268" s="704"/>
      <c r="S1268" s="703" t="s">
        <v>1106</v>
      </c>
      <c r="T1268" s="703">
        <v>60</v>
      </c>
      <c r="U1268" s="703"/>
      <c r="V1268" s="703" t="s">
        <v>973</v>
      </c>
      <c r="W1268" s="703">
        <v>400</v>
      </c>
      <c r="X1268" s="550">
        <v>768</v>
      </c>
      <c r="Y1268" s="539">
        <f t="shared" si="57"/>
        <v>307200</v>
      </c>
      <c r="Z1268" s="680">
        <v>0.55000000000000004</v>
      </c>
      <c r="AA1268" s="681">
        <f t="shared" si="58"/>
        <v>168960</v>
      </c>
      <c r="AB1268" s="521"/>
      <c r="AC1268" s="683">
        <v>0</v>
      </c>
      <c r="AD1268" s="676"/>
      <c r="AE1268" s="684"/>
      <c r="AF1268" s="695">
        <f t="shared" si="59"/>
        <v>168960</v>
      </c>
      <c r="AG1268" s="676" t="s">
        <v>1073</v>
      </c>
      <c r="AH1268" s="641"/>
      <c r="AI1268" s="676">
        <v>60</v>
      </c>
      <c r="AJ1268" s="676" t="s">
        <v>1305</v>
      </c>
      <c r="AK1268" s="676" t="s">
        <v>1306</v>
      </c>
      <c r="AL1268" s="696" t="s">
        <v>1307</v>
      </c>
      <c r="AM1268" s="676" t="s">
        <v>52</v>
      </c>
      <c r="AN1268" s="676"/>
      <c r="AO1268" s="676"/>
      <c r="AP1268" s="676"/>
      <c r="AQ1268" s="676" t="s">
        <v>37</v>
      </c>
      <c r="AR1268" s="676"/>
      <c r="AS1268" s="523" t="s">
        <v>1078</v>
      </c>
      <c r="AT1268" s="434"/>
      <c r="AU1268" s="523"/>
      <c r="AV1268" s="674"/>
    </row>
    <row r="1269" spans="1:48" s="673" customFormat="1" ht="15" customHeight="1">
      <c r="A1269" s="282"/>
      <c r="B1269" s="283"/>
      <c r="C1269" s="283"/>
      <c r="D1269" s="556" t="s">
        <v>3750</v>
      </c>
      <c r="E1269" s="324" t="s">
        <v>5282</v>
      </c>
      <c r="F1269" s="703"/>
      <c r="G1269" s="703">
        <v>2022</v>
      </c>
      <c r="H1269" s="703"/>
      <c r="I1269" s="703" t="s">
        <v>5116</v>
      </c>
      <c r="J1269" s="704"/>
      <c r="K1269" s="703" t="s">
        <v>5286</v>
      </c>
      <c r="L1269" s="703" t="s">
        <v>1304</v>
      </c>
      <c r="M1269" s="704">
        <v>44655</v>
      </c>
      <c r="N1269" s="704">
        <v>44805</v>
      </c>
      <c r="O1269" s="704"/>
      <c r="P1269" s="704"/>
      <c r="Q1269" s="704"/>
      <c r="R1269" s="704"/>
      <c r="S1269" s="703" t="s">
        <v>1106</v>
      </c>
      <c r="T1269" s="703">
        <v>60</v>
      </c>
      <c r="U1269" s="703"/>
      <c r="V1269" s="703" t="s">
        <v>973</v>
      </c>
      <c r="W1269" s="703">
        <v>400</v>
      </c>
      <c r="X1269" s="550">
        <v>768</v>
      </c>
      <c r="Y1269" s="539">
        <f t="shared" si="57"/>
        <v>307200</v>
      </c>
      <c r="Z1269" s="680">
        <v>0.55000000000000004</v>
      </c>
      <c r="AA1269" s="681">
        <f t="shared" si="58"/>
        <v>168960</v>
      </c>
      <c r="AB1269" s="521"/>
      <c r="AC1269" s="683">
        <v>0</v>
      </c>
      <c r="AD1269" s="676"/>
      <c r="AE1269" s="684"/>
      <c r="AF1269" s="695">
        <f t="shared" si="59"/>
        <v>168960</v>
      </c>
      <c r="AG1269" s="676" t="s">
        <v>1073</v>
      </c>
      <c r="AH1269" s="641"/>
      <c r="AI1269" s="676">
        <v>60</v>
      </c>
      <c r="AJ1269" s="676" t="s">
        <v>1305</v>
      </c>
      <c r="AK1269" s="676" t="s">
        <v>1306</v>
      </c>
      <c r="AL1269" s="696" t="s">
        <v>1307</v>
      </c>
      <c r="AM1269" s="676" t="s">
        <v>52</v>
      </c>
      <c r="AN1269" s="676"/>
      <c r="AO1269" s="676"/>
      <c r="AP1269" s="676"/>
      <c r="AQ1269" s="676" t="s">
        <v>37</v>
      </c>
      <c r="AR1269" s="676"/>
      <c r="AS1269" s="523" t="s">
        <v>1078</v>
      </c>
      <c r="AT1269" s="523"/>
      <c r="AU1269" s="523"/>
      <c r="AV1269" s="674"/>
    </row>
    <row r="1270" spans="1:48" s="673" customFormat="1" ht="15" customHeight="1">
      <c r="A1270" s="282"/>
      <c r="B1270" s="283"/>
      <c r="C1270" s="283"/>
      <c r="D1270" s="556" t="s">
        <v>3750</v>
      </c>
      <c r="E1270" s="324" t="s">
        <v>5282</v>
      </c>
      <c r="F1270" s="703"/>
      <c r="G1270" s="703">
        <v>2022</v>
      </c>
      <c r="H1270" s="703"/>
      <c r="I1270" s="703" t="s">
        <v>5116</v>
      </c>
      <c r="J1270" s="704"/>
      <c r="K1270" s="703" t="s">
        <v>5287</v>
      </c>
      <c r="L1270" s="703" t="s">
        <v>1304</v>
      </c>
      <c r="M1270" s="704">
        <v>44655</v>
      </c>
      <c r="N1270" s="704">
        <v>44774</v>
      </c>
      <c r="O1270" s="704"/>
      <c r="P1270" s="704"/>
      <c r="Q1270" s="704"/>
      <c r="R1270" s="704"/>
      <c r="S1270" s="703" t="s">
        <v>1106</v>
      </c>
      <c r="T1270" s="703">
        <v>60</v>
      </c>
      <c r="U1270" s="703"/>
      <c r="V1270" s="703" t="s">
        <v>973</v>
      </c>
      <c r="W1270" s="703">
        <v>400</v>
      </c>
      <c r="X1270" s="550">
        <v>768</v>
      </c>
      <c r="Y1270" s="539">
        <f t="shared" si="57"/>
        <v>307200</v>
      </c>
      <c r="Z1270" s="680">
        <v>0.55000000000000004</v>
      </c>
      <c r="AA1270" s="681">
        <f t="shared" si="58"/>
        <v>168960</v>
      </c>
      <c r="AB1270" s="521"/>
      <c r="AC1270" s="683">
        <v>0</v>
      </c>
      <c r="AD1270" s="676"/>
      <c r="AE1270" s="684"/>
      <c r="AF1270" s="695">
        <f t="shared" si="59"/>
        <v>168960</v>
      </c>
      <c r="AG1270" s="676" t="s">
        <v>1073</v>
      </c>
      <c r="AH1270" s="641"/>
      <c r="AI1270" s="676">
        <v>60</v>
      </c>
      <c r="AJ1270" s="676" t="s">
        <v>1305</v>
      </c>
      <c r="AK1270" s="676" t="s">
        <v>1306</v>
      </c>
      <c r="AL1270" s="696" t="s">
        <v>1307</v>
      </c>
      <c r="AM1270" s="676" t="s">
        <v>52</v>
      </c>
      <c r="AN1270" s="676"/>
      <c r="AO1270" s="676"/>
      <c r="AP1270" s="676"/>
      <c r="AQ1270" s="676" t="s">
        <v>37</v>
      </c>
      <c r="AR1270" s="676"/>
      <c r="AS1270" s="523" t="s">
        <v>1078</v>
      </c>
      <c r="AT1270" s="523"/>
      <c r="AU1270" s="523"/>
      <c r="AV1270" s="674"/>
    </row>
    <row r="1271" spans="1:48" s="673" customFormat="1" ht="15" customHeight="1">
      <c r="A1271" s="282"/>
      <c r="B1271" s="283">
        <v>44572</v>
      </c>
      <c r="C1271" s="283" t="s">
        <v>1217</v>
      </c>
      <c r="D1271" s="556" t="s">
        <v>3750</v>
      </c>
      <c r="E1271" s="324" t="s">
        <v>5288</v>
      </c>
      <c r="F1271" s="703"/>
      <c r="G1271" s="703">
        <v>2022</v>
      </c>
      <c r="H1271" s="703"/>
      <c r="I1271" s="703" t="s">
        <v>5116</v>
      </c>
      <c r="J1271" s="704"/>
      <c r="K1271" s="703" t="s">
        <v>5289</v>
      </c>
      <c r="L1271" s="703" t="s">
        <v>1304</v>
      </c>
      <c r="M1271" s="704">
        <v>44572</v>
      </c>
      <c r="N1271" s="704">
        <v>44682</v>
      </c>
      <c r="O1271" s="704"/>
      <c r="P1271" s="704"/>
      <c r="Q1271" s="704"/>
      <c r="R1271" s="704"/>
      <c r="S1271" s="703" t="s">
        <v>1106</v>
      </c>
      <c r="T1271" s="703">
        <v>60</v>
      </c>
      <c r="U1271" s="703">
        <v>49401140</v>
      </c>
      <c r="V1271" s="703" t="s">
        <v>973</v>
      </c>
      <c r="W1271" s="703">
        <v>400</v>
      </c>
      <c r="X1271" s="550">
        <v>768</v>
      </c>
      <c r="Y1271" s="539">
        <f t="shared" si="57"/>
        <v>307200</v>
      </c>
      <c r="Z1271" s="680">
        <v>0.55000000000000004</v>
      </c>
      <c r="AA1271" s="681">
        <f t="shared" si="58"/>
        <v>168960</v>
      </c>
      <c r="AB1271" s="521"/>
      <c r="AC1271" s="683">
        <v>0</v>
      </c>
      <c r="AD1271" s="676"/>
      <c r="AE1271" s="684"/>
      <c r="AF1271" s="695">
        <f t="shared" si="59"/>
        <v>168960</v>
      </c>
      <c r="AG1271" s="676" t="s">
        <v>1073</v>
      </c>
      <c r="AH1271" s="641"/>
      <c r="AI1271" s="676">
        <v>60</v>
      </c>
      <c r="AJ1271" s="676" t="s">
        <v>1305</v>
      </c>
      <c r="AK1271" s="676" t="s">
        <v>1306</v>
      </c>
      <c r="AL1271" s="696" t="s">
        <v>1307</v>
      </c>
      <c r="AM1271" s="676" t="s">
        <v>52</v>
      </c>
      <c r="AN1271" s="676" t="s">
        <v>1076</v>
      </c>
      <c r="AO1271" s="676"/>
      <c r="AP1271" s="676"/>
      <c r="AQ1271" s="676" t="s">
        <v>37</v>
      </c>
      <c r="AR1271" s="676"/>
      <c r="AS1271" s="523" t="s">
        <v>1078</v>
      </c>
      <c r="AT1271" s="523"/>
      <c r="AU1271" s="523"/>
      <c r="AV1271" s="674"/>
    </row>
    <row r="1272" spans="1:48" s="673" customFormat="1" ht="15" customHeight="1">
      <c r="A1272" s="282"/>
      <c r="B1272" s="283">
        <v>44572</v>
      </c>
      <c r="C1272" s="283" t="s">
        <v>1217</v>
      </c>
      <c r="D1272" s="556" t="s">
        <v>3750</v>
      </c>
      <c r="E1272" s="324" t="s">
        <v>5290</v>
      </c>
      <c r="F1272" s="703"/>
      <c r="G1272" s="703">
        <v>2022</v>
      </c>
      <c r="H1272" s="703"/>
      <c r="I1272" s="703" t="s">
        <v>5116</v>
      </c>
      <c r="J1272" s="704"/>
      <c r="K1272" s="703" t="s">
        <v>5291</v>
      </c>
      <c r="L1272" s="703" t="s">
        <v>1304</v>
      </c>
      <c r="M1272" s="704">
        <v>44572</v>
      </c>
      <c r="N1272" s="704">
        <v>44572</v>
      </c>
      <c r="O1272" s="704"/>
      <c r="P1272" s="704"/>
      <c r="Q1272" s="704"/>
      <c r="R1272" s="704"/>
      <c r="S1272" s="703" t="s">
        <v>1106</v>
      </c>
      <c r="T1272" s="703">
        <v>60</v>
      </c>
      <c r="U1272" s="703">
        <v>49401140</v>
      </c>
      <c r="V1272" s="703" t="s">
        <v>973</v>
      </c>
      <c r="W1272" s="703">
        <v>400</v>
      </c>
      <c r="X1272" s="550">
        <v>768</v>
      </c>
      <c r="Y1272" s="539">
        <f t="shared" si="57"/>
        <v>307200</v>
      </c>
      <c r="Z1272" s="680">
        <v>0.55000000000000004</v>
      </c>
      <c r="AA1272" s="681">
        <f t="shared" si="58"/>
        <v>168960</v>
      </c>
      <c r="AB1272" s="521"/>
      <c r="AC1272" s="683">
        <v>0</v>
      </c>
      <c r="AD1272" s="676"/>
      <c r="AE1272" s="684"/>
      <c r="AF1272" s="695">
        <f t="shared" si="59"/>
        <v>168960</v>
      </c>
      <c r="AG1272" s="676" t="s">
        <v>1073</v>
      </c>
      <c r="AH1272" s="641"/>
      <c r="AI1272" s="676">
        <v>60</v>
      </c>
      <c r="AJ1272" s="676" t="s">
        <v>1305</v>
      </c>
      <c r="AK1272" s="676" t="s">
        <v>1306</v>
      </c>
      <c r="AL1272" s="696" t="s">
        <v>1307</v>
      </c>
      <c r="AM1272" s="676" t="s">
        <v>52</v>
      </c>
      <c r="AN1272" s="676" t="s">
        <v>1076</v>
      </c>
      <c r="AO1272" s="676"/>
      <c r="AP1272" s="676"/>
      <c r="AQ1272" s="676" t="s">
        <v>37</v>
      </c>
      <c r="AR1272" s="676"/>
      <c r="AS1272" s="523" t="s">
        <v>1078</v>
      </c>
      <c r="AT1272" s="523"/>
      <c r="AU1272" s="523"/>
      <c r="AV1272" s="674"/>
    </row>
    <row r="1273" spans="1:48" s="673" customFormat="1" ht="15" customHeight="1">
      <c r="A1273" s="282"/>
      <c r="B1273" s="283"/>
      <c r="C1273" s="283"/>
      <c r="D1273" s="556" t="s">
        <v>3750</v>
      </c>
      <c r="E1273" s="324" t="s">
        <v>1101</v>
      </c>
      <c r="F1273" s="703"/>
      <c r="G1273" s="703"/>
      <c r="H1273" s="703"/>
      <c r="I1273" s="703" t="s">
        <v>1295</v>
      </c>
      <c r="J1273" s="704"/>
      <c r="K1273" s="734" t="s">
        <v>5292</v>
      </c>
      <c r="L1273" s="750" t="s">
        <v>3819</v>
      </c>
      <c r="M1273" s="704">
        <v>44613</v>
      </c>
      <c r="N1273" s="704">
        <v>44805</v>
      </c>
      <c r="O1273" s="704"/>
      <c r="P1273" s="704"/>
      <c r="Q1273" s="704"/>
      <c r="R1273" s="704"/>
      <c r="S1273" s="703" t="s">
        <v>1106</v>
      </c>
      <c r="T1273" s="703">
        <v>60</v>
      </c>
      <c r="U1273" s="703"/>
      <c r="V1273" s="703" t="s">
        <v>986</v>
      </c>
      <c r="W1273" s="707">
        <v>360</v>
      </c>
      <c r="X1273" s="554">
        <v>6656</v>
      </c>
      <c r="Y1273" s="539">
        <f t="shared" si="57"/>
        <v>2396160</v>
      </c>
      <c r="Z1273" s="680">
        <v>0.53</v>
      </c>
      <c r="AA1273" s="681">
        <f t="shared" si="58"/>
        <v>1269964.8</v>
      </c>
      <c r="AB1273" s="521"/>
      <c r="AC1273" s="683"/>
      <c r="AD1273" s="676"/>
      <c r="AE1273" s="684"/>
      <c r="AF1273" s="695">
        <f t="shared" si="59"/>
        <v>1269964.8</v>
      </c>
      <c r="AG1273" s="676" t="s">
        <v>1073</v>
      </c>
      <c r="AH1273" s="641"/>
      <c r="AI1273" s="676">
        <v>60</v>
      </c>
      <c r="AJ1273" s="555" t="s">
        <v>3889</v>
      </c>
      <c r="AK1273" s="676" t="s">
        <v>1143</v>
      </c>
      <c r="AL1273" s="696">
        <v>11779</v>
      </c>
      <c r="AM1273" s="676" t="s">
        <v>52</v>
      </c>
      <c r="AN1273" s="676"/>
      <c r="AO1273" s="676"/>
      <c r="AP1273" s="676"/>
      <c r="AQ1273" s="684" t="s">
        <v>37</v>
      </c>
      <c r="AR1273" s="676"/>
      <c r="AS1273" s="523"/>
      <c r="AT1273" s="523"/>
      <c r="AU1273" s="523"/>
      <c r="AV1273" s="674"/>
    </row>
    <row r="1274" spans="1:48" s="673" customFormat="1" ht="15" customHeight="1">
      <c r="A1274" s="282"/>
      <c r="B1274" s="283"/>
      <c r="C1274" s="283"/>
      <c r="D1274" s="556" t="s">
        <v>3750</v>
      </c>
      <c r="E1274" s="324" t="s">
        <v>1101</v>
      </c>
      <c r="F1274" s="703"/>
      <c r="G1274" s="703"/>
      <c r="H1274" s="703"/>
      <c r="I1274" s="703" t="s">
        <v>1295</v>
      </c>
      <c r="J1274" s="704"/>
      <c r="K1274" s="734" t="s">
        <v>5293</v>
      </c>
      <c r="L1274" s="750" t="s">
        <v>3819</v>
      </c>
      <c r="M1274" s="704">
        <v>44613</v>
      </c>
      <c r="N1274" s="704">
        <v>44774</v>
      </c>
      <c r="O1274" s="704"/>
      <c r="P1274" s="704"/>
      <c r="Q1274" s="704"/>
      <c r="R1274" s="704"/>
      <c r="S1274" s="703" t="s">
        <v>1106</v>
      </c>
      <c r="T1274" s="703">
        <v>60</v>
      </c>
      <c r="U1274" s="703"/>
      <c r="V1274" s="703" t="s">
        <v>986</v>
      </c>
      <c r="W1274" s="707">
        <v>360</v>
      </c>
      <c r="X1274" s="554">
        <v>6656</v>
      </c>
      <c r="Y1274" s="539">
        <f t="shared" si="57"/>
        <v>2396160</v>
      </c>
      <c r="Z1274" s="680">
        <v>0.53</v>
      </c>
      <c r="AA1274" s="681">
        <f t="shared" si="58"/>
        <v>1269964.8</v>
      </c>
      <c r="AB1274" s="521"/>
      <c r="AC1274" s="683"/>
      <c r="AD1274" s="676"/>
      <c r="AE1274" s="684"/>
      <c r="AF1274" s="695">
        <f t="shared" si="59"/>
        <v>1269964.8</v>
      </c>
      <c r="AG1274" s="676" t="s">
        <v>1073</v>
      </c>
      <c r="AH1274" s="641"/>
      <c r="AI1274" s="676">
        <v>60</v>
      </c>
      <c r="AJ1274" s="555" t="s">
        <v>3889</v>
      </c>
      <c r="AK1274" s="676" t="s">
        <v>1143</v>
      </c>
      <c r="AL1274" s="696">
        <v>11779</v>
      </c>
      <c r="AM1274" s="676" t="s">
        <v>52</v>
      </c>
      <c r="AN1274" s="676"/>
      <c r="AO1274" s="676"/>
      <c r="AP1274" s="676"/>
      <c r="AQ1274" s="684" t="s">
        <v>37</v>
      </c>
      <c r="AR1274" s="676"/>
      <c r="AS1274" s="523"/>
      <c r="AT1274" s="523"/>
      <c r="AU1274" s="523"/>
      <c r="AV1274" s="674"/>
    </row>
    <row r="1275" spans="1:48" s="673" customFormat="1" ht="15" customHeight="1">
      <c r="A1275" s="282"/>
      <c r="B1275" s="283"/>
      <c r="C1275" s="283"/>
      <c r="D1275" s="556" t="s">
        <v>3750</v>
      </c>
      <c r="E1275" s="324" t="s">
        <v>1101</v>
      </c>
      <c r="F1275" s="703"/>
      <c r="G1275" s="703"/>
      <c r="H1275" s="703"/>
      <c r="I1275" s="703" t="s">
        <v>1295</v>
      </c>
      <c r="J1275" s="704"/>
      <c r="K1275" s="734" t="s">
        <v>5294</v>
      </c>
      <c r="L1275" s="750" t="s">
        <v>3819</v>
      </c>
      <c r="M1275" s="704">
        <v>44613</v>
      </c>
      <c r="N1275" s="704">
        <v>44743</v>
      </c>
      <c r="O1275" s="704"/>
      <c r="P1275" s="704"/>
      <c r="Q1275" s="704"/>
      <c r="R1275" s="704"/>
      <c r="S1275" s="703" t="s">
        <v>1106</v>
      </c>
      <c r="T1275" s="703">
        <v>60</v>
      </c>
      <c r="U1275" s="703"/>
      <c r="V1275" s="703" t="s">
        <v>986</v>
      </c>
      <c r="W1275" s="707">
        <v>360</v>
      </c>
      <c r="X1275" s="554">
        <v>6656</v>
      </c>
      <c r="Y1275" s="539">
        <f t="shared" si="57"/>
        <v>2396160</v>
      </c>
      <c r="Z1275" s="680">
        <v>0.53</v>
      </c>
      <c r="AA1275" s="681">
        <f t="shared" si="58"/>
        <v>1269964.8</v>
      </c>
      <c r="AB1275" s="521"/>
      <c r="AC1275" s="683"/>
      <c r="AD1275" s="676"/>
      <c r="AE1275" s="684"/>
      <c r="AF1275" s="695">
        <f t="shared" si="59"/>
        <v>1269964.8</v>
      </c>
      <c r="AG1275" s="676" t="s">
        <v>1073</v>
      </c>
      <c r="AH1275" s="641"/>
      <c r="AI1275" s="676">
        <v>60</v>
      </c>
      <c r="AJ1275" s="555" t="s">
        <v>3889</v>
      </c>
      <c r="AK1275" s="676" t="s">
        <v>1143</v>
      </c>
      <c r="AL1275" s="696">
        <v>11779</v>
      </c>
      <c r="AM1275" s="676" t="s">
        <v>52</v>
      </c>
      <c r="AN1275" s="676"/>
      <c r="AO1275" s="676"/>
      <c r="AP1275" s="676"/>
      <c r="AQ1275" s="684" t="s">
        <v>37</v>
      </c>
      <c r="AR1275" s="676"/>
      <c r="AS1275" s="523"/>
      <c r="AT1275" s="523"/>
      <c r="AU1275" s="523"/>
      <c r="AV1275" s="674"/>
    </row>
    <row r="1276" spans="1:48" s="673" customFormat="1" ht="15" customHeight="1">
      <c r="A1276" s="282"/>
      <c r="B1276" s="283"/>
      <c r="C1276" s="296"/>
      <c r="D1276" s="556" t="s">
        <v>3750</v>
      </c>
      <c r="E1276" s="317" t="s">
        <v>5295</v>
      </c>
      <c r="F1276" s="703"/>
      <c r="G1276" s="703">
        <v>2022</v>
      </c>
      <c r="H1276" s="703">
        <v>4</v>
      </c>
      <c r="I1276" s="507"/>
      <c r="J1276" s="704"/>
      <c r="K1276" s="703" t="s">
        <v>3955</v>
      </c>
      <c r="L1276" s="704" t="s">
        <v>3769</v>
      </c>
      <c r="M1276" s="704">
        <v>44656</v>
      </c>
      <c r="N1276" s="704">
        <v>44656</v>
      </c>
      <c r="O1276" s="704"/>
      <c r="P1276" s="704"/>
      <c r="Q1276" s="704"/>
      <c r="R1276" s="704"/>
      <c r="S1276" s="703" t="s">
        <v>1106</v>
      </c>
      <c r="T1276" s="703">
        <v>60</v>
      </c>
      <c r="U1276" s="703"/>
      <c r="V1276" s="703" t="s">
        <v>973</v>
      </c>
      <c r="W1276" s="707">
        <v>360</v>
      </c>
      <c r="X1276" s="554">
        <v>768</v>
      </c>
      <c r="Y1276" s="539">
        <f t="shared" si="57"/>
        <v>276480</v>
      </c>
      <c r="Z1276" s="680">
        <v>0.47</v>
      </c>
      <c r="AA1276" s="681">
        <f t="shared" si="58"/>
        <v>129945.59999999999</v>
      </c>
      <c r="AB1276" s="521"/>
      <c r="AC1276" s="683">
        <f t="shared" ref="AC1276:AC1286" si="62">AB1276*Y1276</f>
        <v>0</v>
      </c>
      <c r="AD1276" s="676"/>
      <c r="AE1276" s="684"/>
      <c r="AF1276" s="695">
        <f t="shared" si="59"/>
        <v>129945.59999999999</v>
      </c>
      <c r="AG1276" s="676" t="s">
        <v>47</v>
      </c>
      <c r="AH1276" s="641"/>
      <c r="AI1276" s="676">
        <v>45</v>
      </c>
      <c r="AJ1276" s="676" t="s">
        <v>1983</v>
      </c>
      <c r="AK1276" s="676" t="s">
        <v>50</v>
      </c>
      <c r="AL1276" s="696">
        <v>91761</v>
      </c>
      <c r="AM1276" s="676" t="s">
        <v>52</v>
      </c>
      <c r="AN1276" s="676"/>
      <c r="AO1276" s="676"/>
      <c r="AP1276" s="676" t="s">
        <v>38</v>
      </c>
      <c r="AQ1276" s="684" t="s">
        <v>37</v>
      </c>
      <c r="AR1276" s="676"/>
      <c r="AS1276" s="523" t="s">
        <v>1157</v>
      </c>
      <c r="AT1276" s="523" t="s">
        <v>1078</v>
      </c>
      <c r="AU1276" s="523" t="s">
        <v>1078</v>
      </c>
      <c r="AV1276" s="674"/>
    </row>
    <row r="1277" spans="1:48" s="673" customFormat="1" ht="15" customHeight="1">
      <c r="A1277" s="282"/>
      <c r="B1277" s="283"/>
      <c r="C1277" s="296"/>
      <c r="D1277" s="556" t="s">
        <v>3750</v>
      </c>
      <c r="E1277" s="317" t="s">
        <v>5295</v>
      </c>
      <c r="F1277" s="703"/>
      <c r="G1277" s="703">
        <v>2022</v>
      </c>
      <c r="H1277" s="703">
        <v>4</v>
      </c>
      <c r="I1277" s="507"/>
      <c r="J1277" s="704"/>
      <c r="K1277" s="703" t="s">
        <v>3954</v>
      </c>
      <c r="L1277" s="704" t="s">
        <v>3769</v>
      </c>
      <c r="M1277" s="704">
        <v>44656</v>
      </c>
      <c r="N1277" s="704">
        <v>44656</v>
      </c>
      <c r="O1277" s="704"/>
      <c r="P1277" s="704"/>
      <c r="Q1277" s="704"/>
      <c r="R1277" s="704"/>
      <c r="S1277" s="703" t="s">
        <v>1106</v>
      </c>
      <c r="T1277" s="703">
        <v>60</v>
      </c>
      <c r="U1277" s="703"/>
      <c r="V1277" s="703" t="s">
        <v>973</v>
      </c>
      <c r="W1277" s="707">
        <v>360</v>
      </c>
      <c r="X1277" s="554">
        <v>768</v>
      </c>
      <c r="Y1277" s="539">
        <f t="shared" si="57"/>
        <v>276480</v>
      </c>
      <c r="Z1277" s="680">
        <v>0.47</v>
      </c>
      <c r="AA1277" s="681">
        <f t="shared" si="58"/>
        <v>129945.59999999999</v>
      </c>
      <c r="AB1277" s="521"/>
      <c r="AC1277" s="683">
        <f t="shared" si="62"/>
        <v>0</v>
      </c>
      <c r="AD1277" s="676"/>
      <c r="AE1277" s="684"/>
      <c r="AF1277" s="695">
        <f t="shared" si="59"/>
        <v>129945.59999999999</v>
      </c>
      <c r="AG1277" s="676" t="s">
        <v>47</v>
      </c>
      <c r="AH1277" s="641"/>
      <c r="AI1277" s="676">
        <v>45</v>
      </c>
      <c r="AJ1277" s="676" t="s">
        <v>3780</v>
      </c>
      <c r="AK1277" s="676" t="s">
        <v>50</v>
      </c>
      <c r="AL1277" s="696">
        <v>94551</v>
      </c>
      <c r="AM1277" s="676" t="s">
        <v>52</v>
      </c>
      <c r="AN1277" s="676"/>
      <c r="AO1277" s="676"/>
      <c r="AP1277" s="676" t="s">
        <v>38</v>
      </c>
      <c r="AQ1277" s="684" t="s">
        <v>37</v>
      </c>
      <c r="AR1277" s="676"/>
      <c r="AS1277" s="523" t="s">
        <v>1157</v>
      </c>
      <c r="AT1277" s="523" t="s">
        <v>1078</v>
      </c>
      <c r="AU1277" s="523" t="s">
        <v>1078</v>
      </c>
      <c r="AV1277" s="674"/>
    </row>
    <row r="1278" spans="1:48" s="673" customFormat="1" ht="15" customHeight="1">
      <c r="A1278" s="282"/>
      <c r="B1278" s="283"/>
      <c r="C1278" s="296"/>
      <c r="D1278" s="556" t="s">
        <v>3750</v>
      </c>
      <c r="E1278" s="317" t="s">
        <v>5295</v>
      </c>
      <c r="F1278" s="703"/>
      <c r="G1278" s="703">
        <v>2022</v>
      </c>
      <c r="H1278" s="703">
        <v>4</v>
      </c>
      <c r="I1278" s="507"/>
      <c r="J1278" s="704"/>
      <c r="K1278" s="703" t="s">
        <v>3953</v>
      </c>
      <c r="L1278" s="704" t="s">
        <v>3769</v>
      </c>
      <c r="M1278" s="704">
        <v>44656</v>
      </c>
      <c r="N1278" s="704">
        <v>44656</v>
      </c>
      <c r="O1278" s="704"/>
      <c r="P1278" s="704"/>
      <c r="Q1278" s="704"/>
      <c r="R1278" s="704"/>
      <c r="S1278" s="703" t="s">
        <v>1106</v>
      </c>
      <c r="T1278" s="703">
        <v>60</v>
      </c>
      <c r="U1278" s="703"/>
      <c r="V1278" s="703" t="s">
        <v>973</v>
      </c>
      <c r="W1278" s="707">
        <v>360</v>
      </c>
      <c r="X1278" s="554">
        <v>768</v>
      </c>
      <c r="Y1278" s="539">
        <f t="shared" si="57"/>
        <v>276480</v>
      </c>
      <c r="Z1278" s="680">
        <v>0.47</v>
      </c>
      <c r="AA1278" s="681">
        <f t="shared" si="58"/>
        <v>129945.59999999999</v>
      </c>
      <c r="AB1278" s="521"/>
      <c r="AC1278" s="683">
        <f t="shared" si="62"/>
        <v>0</v>
      </c>
      <c r="AD1278" s="676"/>
      <c r="AE1278" s="684"/>
      <c r="AF1278" s="695">
        <f t="shared" si="59"/>
        <v>129945.59999999999</v>
      </c>
      <c r="AG1278" s="676" t="s">
        <v>47</v>
      </c>
      <c r="AH1278" s="641"/>
      <c r="AI1278" s="676">
        <v>45</v>
      </c>
      <c r="AJ1278" s="676" t="s">
        <v>1821</v>
      </c>
      <c r="AK1278" s="676" t="s">
        <v>50</v>
      </c>
      <c r="AL1278" s="696">
        <v>95827</v>
      </c>
      <c r="AM1278" s="676" t="s">
        <v>52</v>
      </c>
      <c r="AN1278" s="676"/>
      <c r="AO1278" s="676"/>
      <c r="AP1278" s="676" t="s">
        <v>38</v>
      </c>
      <c r="AQ1278" s="684" t="s">
        <v>37</v>
      </c>
      <c r="AR1278" s="676"/>
      <c r="AS1278" s="523" t="s">
        <v>1157</v>
      </c>
      <c r="AT1278" s="523" t="s">
        <v>1078</v>
      </c>
      <c r="AU1278" s="523" t="s">
        <v>1078</v>
      </c>
      <c r="AV1278" s="674"/>
    </row>
    <row r="1279" spans="1:48" s="673" customFormat="1" ht="15" customHeight="1">
      <c r="A1279" s="282"/>
      <c r="B1279" s="283"/>
      <c r="C1279" s="296"/>
      <c r="D1279" s="556" t="s">
        <v>3750</v>
      </c>
      <c r="E1279" s="317" t="s">
        <v>5295</v>
      </c>
      <c r="F1279" s="703"/>
      <c r="G1279" s="703">
        <v>2022</v>
      </c>
      <c r="H1279" s="703">
        <v>4</v>
      </c>
      <c r="I1279" s="507"/>
      <c r="J1279" s="704"/>
      <c r="K1279" s="703" t="s">
        <v>3952</v>
      </c>
      <c r="L1279" s="704" t="s">
        <v>3769</v>
      </c>
      <c r="M1279" s="704">
        <v>44656</v>
      </c>
      <c r="N1279" s="704">
        <v>44656</v>
      </c>
      <c r="O1279" s="704"/>
      <c r="P1279" s="704"/>
      <c r="Q1279" s="704"/>
      <c r="R1279" s="704"/>
      <c r="S1279" s="703" t="s">
        <v>1106</v>
      </c>
      <c r="T1279" s="703">
        <v>60</v>
      </c>
      <c r="U1279" s="703"/>
      <c r="V1279" s="703" t="s">
        <v>973</v>
      </c>
      <c r="W1279" s="707">
        <v>360</v>
      </c>
      <c r="X1279" s="554">
        <v>768</v>
      </c>
      <c r="Y1279" s="539">
        <f t="shared" si="57"/>
        <v>276480</v>
      </c>
      <c r="Z1279" s="680">
        <v>0.47</v>
      </c>
      <c r="AA1279" s="681">
        <f t="shared" si="58"/>
        <v>129945.59999999999</v>
      </c>
      <c r="AB1279" s="521"/>
      <c r="AC1279" s="683">
        <f t="shared" si="62"/>
        <v>0</v>
      </c>
      <c r="AD1279" s="676"/>
      <c r="AE1279" s="684"/>
      <c r="AF1279" s="695">
        <f t="shared" si="59"/>
        <v>129945.59999999999</v>
      </c>
      <c r="AG1279" s="676" t="s">
        <v>47</v>
      </c>
      <c r="AH1279" s="641"/>
      <c r="AI1279" s="676">
        <v>45</v>
      </c>
      <c r="AJ1279" s="676" t="s">
        <v>1808</v>
      </c>
      <c r="AK1279" s="676" t="s">
        <v>50</v>
      </c>
      <c r="AL1279" s="696">
        <v>93308</v>
      </c>
      <c r="AM1279" s="676" t="s">
        <v>52</v>
      </c>
      <c r="AN1279" s="676"/>
      <c r="AO1279" s="676"/>
      <c r="AP1279" s="676" t="s">
        <v>38</v>
      </c>
      <c r="AQ1279" s="684" t="s">
        <v>37</v>
      </c>
      <c r="AR1279" s="676"/>
      <c r="AS1279" s="523" t="s">
        <v>1157</v>
      </c>
      <c r="AT1279" s="523" t="s">
        <v>1078</v>
      </c>
      <c r="AU1279" s="523" t="s">
        <v>1078</v>
      </c>
      <c r="AV1279" s="674"/>
    </row>
    <row r="1280" spans="1:48" s="673" customFormat="1">
      <c r="A1280" s="293"/>
      <c r="B1280" s="283"/>
      <c r="C1280" s="296"/>
      <c r="D1280" s="556" t="s">
        <v>3750</v>
      </c>
      <c r="E1280" s="317" t="s">
        <v>5295</v>
      </c>
      <c r="F1280" s="703"/>
      <c r="G1280" s="703">
        <v>2022</v>
      </c>
      <c r="H1280" s="703">
        <v>4</v>
      </c>
      <c r="I1280" s="507"/>
      <c r="J1280" s="704"/>
      <c r="K1280" s="703" t="s">
        <v>4104</v>
      </c>
      <c r="L1280" s="704" t="s">
        <v>3769</v>
      </c>
      <c r="M1280" s="704">
        <v>44656</v>
      </c>
      <c r="N1280" s="704">
        <v>44656</v>
      </c>
      <c r="O1280" s="704"/>
      <c r="P1280" s="704"/>
      <c r="Q1280" s="704"/>
      <c r="R1280" s="704"/>
      <c r="S1280" s="703" t="s">
        <v>1106</v>
      </c>
      <c r="T1280" s="703">
        <v>60</v>
      </c>
      <c r="U1280" s="703"/>
      <c r="V1280" s="703" t="s">
        <v>973</v>
      </c>
      <c r="W1280" s="707">
        <v>400</v>
      </c>
      <c r="X1280" s="554">
        <v>768</v>
      </c>
      <c r="Y1280" s="539">
        <f t="shared" si="57"/>
        <v>307200</v>
      </c>
      <c r="Z1280" s="680">
        <v>0.48</v>
      </c>
      <c r="AA1280" s="681">
        <f t="shared" si="58"/>
        <v>147456</v>
      </c>
      <c r="AB1280" s="521"/>
      <c r="AC1280" s="683">
        <f t="shared" si="62"/>
        <v>0</v>
      </c>
      <c r="AD1280" s="676"/>
      <c r="AE1280" s="684"/>
      <c r="AF1280" s="695">
        <f t="shared" si="59"/>
        <v>147456</v>
      </c>
      <c r="AG1280" s="676" t="s">
        <v>47</v>
      </c>
      <c r="AH1280" s="641"/>
      <c r="AI1280" s="676">
        <v>45</v>
      </c>
      <c r="AJ1280" s="676" t="s">
        <v>3772</v>
      </c>
      <c r="AK1280" s="676" t="s">
        <v>1121</v>
      </c>
      <c r="AL1280" s="696">
        <v>60517</v>
      </c>
      <c r="AM1280" s="676" t="s">
        <v>52</v>
      </c>
      <c r="AN1280" s="676"/>
      <c r="AO1280" s="676"/>
      <c r="AP1280" s="676" t="s">
        <v>38</v>
      </c>
      <c r="AQ1280" s="684" t="s">
        <v>37</v>
      </c>
      <c r="AR1280" s="676"/>
      <c r="AS1280" s="545" t="s">
        <v>1157</v>
      </c>
      <c r="AT1280" s="523" t="s">
        <v>1078</v>
      </c>
      <c r="AU1280" s="523" t="s">
        <v>1078</v>
      </c>
      <c r="AV1280" s="674"/>
    </row>
    <row r="1281" spans="1:48" s="673" customFormat="1">
      <c r="A1281" s="293"/>
      <c r="B1281" s="283"/>
      <c r="C1281" s="283"/>
      <c r="D1281" s="556" t="s">
        <v>3750</v>
      </c>
      <c r="E1281" s="324" t="s">
        <v>5296</v>
      </c>
      <c r="F1281" s="703"/>
      <c r="G1281" s="703"/>
      <c r="H1281" s="703"/>
      <c r="I1281" s="507" t="s">
        <v>1295</v>
      </c>
      <c r="J1281" s="704"/>
      <c r="K1281" s="703" t="s">
        <v>5297</v>
      </c>
      <c r="L1281" s="704" t="s">
        <v>1381</v>
      </c>
      <c r="M1281" s="704">
        <v>44623</v>
      </c>
      <c r="N1281" s="704">
        <v>44623</v>
      </c>
      <c r="O1281" s="704"/>
      <c r="P1281" s="704"/>
      <c r="Q1281" s="704"/>
      <c r="R1281" s="704"/>
      <c r="S1281" s="703" t="s">
        <v>1106</v>
      </c>
      <c r="T1281" s="703">
        <v>60</v>
      </c>
      <c r="U1281" s="703"/>
      <c r="V1281" s="703" t="s">
        <v>973</v>
      </c>
      <c r="W1281" s="707">
        <v>400</v>
      </c>
      <c r="X1281" s="554">
        <v>832</v>
      </c>
      <c r="Y1281" s="539">
        <f t="shared" si="57"/>
        <v>332800</v>
      </c>
      <c r="Z1281" s="680">
        <v>0.55000000000000004</v>
      </c>
      <c r="AA1281" s="681">
        <f t="shared" si="58"/>
        <v>183040.00000000003</v>
      </c>
      <c r="AB1281" s="682"/>
      <c r="AC1281" s="683">
        <f t="shared" si="62"/>
        <v>0</v>
      </c>
      <c r="AD1281" s="676"/>
      <c r="AE1281" s="684"/>
      <c r="AF1281" s="695">
        <f t="shared" si="59"/>
        <v>183040.00000000003</v>
      </c>
      <c r="AG1281" s="676" t="s">
        <v>1073</v>
      </c>
      <c r="AH1281" s="641"/>
      <c r="AI1281" s="676">
        <v>60</v>
      </c>
      <c r="AJ1281" s="676" t="s">
        <v>1382</v>
      </c>
      <c r="AK1281" s="676" t="s">
        <v>1383</v>
      </c>
      <c r="AL1281" s="696">
        <v>5401</v>
      </c>
      <c r="AM1281" s="676" t="s">
        <v>52</v>
      </c>
      <c r="AN1281" s="676"/>
      <c r="AO1281" s="676"/>
      <c r="AP1281" s="676"/>
      <c r="AQ1281" s="684" t="s">
        <v>37</v>
      </c>
      <c r="AR1281" s="676"/>
      <c r="AS1281" s="545"/>
      <c r="AT1281" s="523"/>
      <c r="AU1281" s="523"/>
      <c r="AV1281" s="674"/>
    </row>
    <row r="1282" spans="1:48" s="673" customFormat="1">
      <c r="A1282" s="293"/>
      <c r="B1282" s="283">
        <v>44545</v>
      </c>
      <c r="C1282" s="283" t="s">
        <v>1217</v>
      </c>
      <c r="D1282" s="556" t="s">
        <v>3750</v>
      </c>
      <c r="E1282" s="322" t="s">
        <v>5223</v>
      </c>
      <c r="F1282" s="703"/>
      <c r="G1282" s="703">
        <v>2022</v>
      </c>
      <c r="H1282" s="703"/>
      <c r="I1282" s="703" t="s">
        <v>5116</v>
      </c>
      <c r="J1282" s="704"/>
      <c r="K1282" s="703" t="s">
        <v>5298</v>
      </c>
      <c r="L1282" s="704" t="s">
        <v>1193</v>
      </c>
      <c r="M1282" s="704">
        <v>44545</v>
      </c>
      <c r="N1282" s="704">
        <v>44713</v>
      </c>
      <c r="O1282" s="704"/>
      <c r="P1282" s="704"/>
      <c r="Q1282" s="704"/>
      <c r="R1282" s="704"/>
      <c r="S1282" s="703" t="s">
        <v>1106</v>
      </c>
      <c r="T1282" s="703">
        <v>60</v>
      </c>
      <c r="U1282" s="703"/>
      <c r="V1282" s="703" t="s">
        <v>973</v>
      </c>
      <c r="W1282" s="707">
        <v>400</v>
      </c>
      <c r="X1282" s="554">
        <v>10816</v>
      </c>
      <c r="Y1282" s="539">
        <f t="shared" si="57"/>
        <v>4326400</v>
      </c>
      <c r="Z1282" s="680">
        <v>0.52</v>
      </c>
      <c r="AA1282" s="681">
        <f t="shared" si="58"/>
        <v>2249728</v>
      </c>
      <c r="AB1282" s="682"/>
      <c r="AC1282" s="683">
        <f t="shared" si="62"/>
        <v>0</v>
      </c>
      <c r="AD1282" s="692"/>
      <c r="AE1282" s="684"/>
      <c r="AF1282" s="695">
        <f t="shared" si="59"/>
        <v>2249728</v>
      </c>
      <c r="AG1282" s="676" t="s">
        <v>1073</v>
      </c>
      <c r="AH1282" s="676"/>
      <c r="AI1282" s="676">
        <v>60</v>
      </c>
      <c r="AJ1282" s="676" t="s">
        <v>5225</v>
      </c>
      <c r="AK1282" s="676" t="s">
        <v>1100</v>
      </c>
      <c r="AL1282" s="696" t="s">
        <v>5226</v>
      </c>
      <c r="AM1282" s="676" t="s">
        <v>52</v>
      </c>
      <c r="AN1282" s="676" t="s">
        <v>1076</v>
      </c>
      <c r="AO1282" s="676"/>
      <c r="AP1282" s="684"/>
      <c r="AQ1282" s="684" t="s">
        <v>37</v>
      </c>
      <c r="AR1282" s="676"/>
      <c r="AS1282" s="544" t="s">
        <v>1078</v>
      </c>
      <c r="AT1282" s="630" t="s">
        <v>1078</v>
      </c>
      <c r="AU1282" s="630" t="s">
        <v>1078</v>
      </c>
      <c r="AV1282" s="674"/>
    </row>
    <row r="1283" spans="1:48" s="673" customFormat="1">
      <c r="A1283" s="293"/>
      <c r="B1283" s="283">
        <v>44545</v>
      </c>
      <c r="C1283" s="283" t="s">
        <v>1217</v>
      </c>
      <c r="D1283" s="556" t="s">
        <v>3750</v>
      </c>
      <c r="E1283" s="322" t="s">
        <v>5299</v>
      </c>
      <c r="F1283" s="703"/>
      <c r="G1283" s="703">
        <v>2022</v>
      </c>
      <c r="H1283" s="703"/>
      <c r="I1283" s="703" t="s">
        <v>5116</v>
      </c>
      <c r="J1283" s="704"/>
      <c r="K1283" s="703" t="s">
        <v>5300</v>
      </c>
      <c r="L1283" s="704" t="s">
        <v>1193</v>
      </c>
      <c r="M1283" s="704">
        <v>44545</v>
      </c>
      <c r="N1283" s="704">
        <v>44655</v>
      </c>
      <c r="O1283" s="704"/>
      <c r="P1283" s="704"/>
      <c r="Q1283" s="704"/>
      <c r="R1283" s="704"/>
      <c r="S1283" s="703" t="s">
        <v>1106</v>
      </c>
      <c r="T1283" s="703">
        <v>60</v>
      </c>
      <c r="U1283" s="703"/>
      <c r="V1283" s="703" t="s">
        <v>973</v>
      </c>
      <c r="W1283" s="707">
        <v>400</v>
      </c>
      <c r="X1283" s="554">
        <f>8320-768-768</f>
        <v>6784</v>
      </c>
      <c r="Y1283" s="539">
        <f t="shared" si="57"/>
        <v>2713600</v>
      </c>
      <c r="Z1283" s="680">
        <v>0.52</v>
      </c>
      <c r="AA1283" s="681">
        <f t="shared" si="58"/>
        <v>1411072</v>
      </c>
      <c r="AB1283" s="682"/>
      <c r="AC1283" s="683">
        <f t="shared" si="62"/>
        <v>0</v>
      </c>
      <c r="AD1283" s="692"/>
      <c r="AE1283" s="684"/>
      <c r="AF1283" s="695">
        <f t="shared" si="59"/>
        <v>1411072</v>
      </c>
      <c r="AG1283" s="676" t="s">
        <v>1073</v>
      </c>
      <c r="AH1283" s="676"/>
      <c r="AI1283" s="676">
        <v>60</v>
      </c>
      <c r="AJ1283" s="676" t="s">
        <v>5225</v>
      </c>
      <c r="AK1283" s="676" t="s">
        <v>1100</v>
      </c>
      <c r="AL1283" s="696" t="s">
        <v>5226</v>
      </c>
      <c r="AM1283" s="676" t="s">
        <v>52</v>
      </c>
      <c r="AN1283" s="676" t="s">
        <v>1076</v>
      </c>
      <c r="AO1283" s="676"/>
      <c r="AP1283" s="684"/>
      <c r="AQ1283" s="684" t="s">
        <v>37</v>
      </c>
      <c r="AR1283" s="676" t="s">
        <v>1257</v>
      </c>
      <c r="AS1283" s="544" t="s">
        <v>1078</v>
      </c>
      <c r="AT1283" s="630" t="s">
        <v>1078</v>
      </c>
      <c r="AU1283" s="630" t="s">
        <v>1078</v>
      </c>
      <c r="AV1283" s="680">
        <v>0.52</v>
      </c>
    </row>
    <row r="1284" spans="1:48" s="673" customFormat="1">
      <c r="A1284" s="293"/>
      <c r="B1284" s="283">
        <v>44545</v>
      </c>
      <c r="C1284" s="283" t="s">
        <v>1217</v>
      </c>
      <c r="D1284" s="556" t="s">
        <v>3750</v>
      </c>
      <c r="E1284" s="322" t="s">
        <v>5299</v>
      </c>
      <c r="F1284" s="703"/>
      <c r="G1284" s="703">
        <v>2022</v>
      </c>
      <c r="H1284" s="734">
        <v>5</v>
      </c>
      <c r="I1284" s="734" t="s">
        <v>5301</v>
      </c>
      <c r="J1284" s="704"/>
      <c r="K1284" s="703" t="s">
        <v>5300</v>
      </c>
      <c r="L1284" s="704" t="s">
        <v>1193</v>
      </c>
      <c r="M1284" s="704">
        <v>44545</v>
      </c>
      <c r="N1284" s="704">
        <v>44655</v>
      </c>
      <c r="O1284" s="704"/>
      <c r="P1284" s="704"/>
      <c r="Q1284" s="704"/>
      <c r="R1284" s="704"/>
      <c r="S1284" s="703" t="s">
        <v>1106</v>
      </c>
      <c r="T1284" s="703">
        <v>60</v>
      </c>
      <c r="U1284" s="703"/>
      <c r="V1284" s="703" t="s">
        <v>973</v>
      </c>
      <c r="W1284" s="707">
        <v>400</v>
      </c>
      <c r="X1284" s="554">
        <v>768</v>
      </c>
      <c r="Y1284" s="539">
        <f t="shared" ref="Y1284:Y1286" si="63">W1284*X1284</f>
        <v>307200</v>
      </c>
      <c r="Z1284" s="680">
        <v>0.52</v>
      </c>
      <c r="AA1284" s="681">
        <f t="shared" ref="AA1284:AA1286" si="64">Y1284*Z1284</f>
        <v>159744</v>
      </c>
      <c r="AB1284" s="682"/>
      <c r="AC1284" s="683">
        <f t="shared" si="62"/>
        <v>0</v>
      </c>
      <c r="AD1284" s="692"/>
      <c r="AE1284" s="684"/>
      <c r="AF1284" s="695">
        <f t="shared" ref="AF1284:AF1286" si="65">AA1284+AD1284+AE1284</f>
        <v>159744</v>
      </c>
      <c r="AG1284" s="676" t="s">
        <v>1073</v>
      </c>
      <c r="AH1284" s="676"/>
      <c r="AI1284" s="676">
        <v>60</v>
      </c>
      <c r="AJ1284" s="676" t="s">
        <v>5225</v>
      </c>
      <c r="AK1284" s="676" t="s">
        <v>1100</v>
      </c>
      <c r="AL1284" s="696" t="s">
        <v>5226</v>
      </c>
      <c r="AM1284" s="676" t="s">
        <v>52</v>
      </c>
      <c r="AN1284" s="676" t="s">
        <v>1076</v>
      </c>
      <c r="AO1284" s="676"/>
      <c r="AP1284" s="684"/>
      <c r="AQ1284" s="684" t="s">
        <v>37</v>
      </c>
      <c r="AR1284" s="676" t="s">
        <v>1257</v>
      </c>
      <c r="AS1284" s="544" t="s">
        <v>1078</v>
      </c>
      <c r="AT1284" s="630" t="s">
        <v>1078</v>
      </c>
      <c r="AU1284" s="630" t="s">
        <v>1078</v>
      </c>
      <c r="AV1284" s="680">
        <v>0.52</v>
      </c>
    </row>
    <row r="1285" spans="1:48" s="673" customFormat="1" ht="15" customHeight="1">
      <c r="A1285" s="282"/>
      <c r="B1285" s="283">
        <v>44545</v>
      </c>
      <c r="C1285" s="283" t="s">
        <v>1217</v>
      </c>
      <c r="D1285" s="556" t="s">
        <v>3750</v>
      </c>
      <c r="E1285" s="322" t="s">
        <v>5299</v>
      </c>
      <c r="F1285" s="703"/>
      <c r="G1285" s="703">
        <v>2022</v>
      </c>
      <c r="H1285" s="734">
        <v>6</v>
      </c>
      <c r="I1285" s="734" t="s">
        <v>5301</v>
      </c>
      <c r="J1285" s="704"/>
      <c r="K1285" s="703" t="s">
        <v>5300</v>
      </c>
      <c r="L1285" s="704" t="s">
        <v>1193</v>
      </c>
      <c r="M1285" s="704">
        <v>44545</v>
      </c>
      <c r="N1285" s="704">
        <v>44655</v>
      </c>
      <c r="O1285" s="704"/>
      <c r="P1285" s="704"/>
      <c r="Q1285" s="704"/>
      <c r="R1285" s="704"/>
      <c r="S1285" s="703" t="s">
        <v>1106</v>
      </c>
      <c r="T1285" s="703">
        <v>60</v>
      </c>
      <c r="U1285" s="703"/>
      <c r="V1285" s="703" t="s">
        <v>973</v>
      </c>
      <c r="W1285" s="707">
        <v>400</v>
      </c>
      <c r="X1285" s="554">
        <v>768</v>
      </c>
      <c r="Y1285" s="539">
        <f t="shared" si="63"/>
        <v>307200</v>
      </c>
      <c r="Z1285" s="680">
        <v>0.52</v>
      </c>
      <c r="AA1285" s="681">
        <f t="shared" si="64"/>
        <v>159744</v>
      </c>
      <c r="AB1285" s="682"/>
      <c r="AC1285" s="683">
        <f t="shared" si="62"/>
        <v>0</v>
      </c>
      <c r="AD1285" s="692"/>
      <c r="AE1285" s="684"/>
      <c r="AF1285" s="695">
        <f t="shared" si="65"/>
        <v>159744</v>
      </c>
      <c r="AG1285" s="676" t="s">
        <v>1073</v>
      </c>
      <c r="AH1285" s="676"/>
      <c r="AI1285" s="676">
        <v>60</v>
      </c>
      <c r="AJ1285" s="676" t="s">
        <v>5225</v>
      </c>
      <c r="AK1285" s="676" t="s">
        <v>1100</v>
      </c>
      <c r="AL1285" s="696" t="s">
        <v>5226</v>
      </c>
      <c r="AM1285" s="676" t="s">
        <v>52</v>
      </c>
      <c r="AN1285" s="676" t="s">
        <v>1076</v>
      </c>
      <c r="AO1285" s="676"/>
      <c r="AP1285" s="684"/>
      <c r="AQ1285" s="684" t="s">
        <v>37</v>
      </c>
      <c r="AR1285" s="676" t="s">
        <v>1257</v>
      </c>
      <c r="AS1285" s="674" t="s">
        <v>1078</v>
      </c>
      <c r="AT1285" s="630" t="s">
        <v>1078</v>
      </c>
      <c r="AU1285" s="630" t="s">
        <v>1078</v>
      </c>
      <c r="AV1285" s="680">
        <v>0.52</v>
      </c>
    </row>
    <row r="1286" spans="1:48" s="673" customFormat="1" ht="15" customHeight="1">
      <c r="A1286" s="282"/>
      <c r="B1286" s="283">
        <v>44547</v>
      </c>
      <c r="C1286" s="283">
        <v>44586</v>
      </c>
      <c r="D1286" s="325" t="s">
        <v>3750</v>
      </c>
      <c r="E1286" s="326" t="s">
        <v>1292</v>
      </c>
      <c r="F1286" s="772"/>
      <c r="G1286" s="772">
        <v>2022</v>
      </c>
      <c r="H1286" s="772"/>
      <c r="I1286" s="327" t="s">
        <v>1295</v>
      </c>
      <c r="J1286" s="773"/>
      <c r="K1286" s="772">
        <v>179889</v>
      </c>
      <c r="L1286" s="772" t="s">
        <v>1105</v>
      </c>
      <c r="M1286" s="704">
        <v>44546</v>
      </c>
      <c r="N1286" s="704">
        <v>44576</v>
      </c>
      <c r="O1286" s="704"/>
      <c r="P1286" s="704"/>
      <c r="Q1286" s="704"/>
      <c r="R1286" s="704"/>
      <c r="S1286" s="703" t="s">
        <v>1106</v>
      </c>
      <c r="T1286" s="703">
        <v>60</v>
      </c>
      <c r="U1286" s="703"/>
      <c r="V1286" s="703" t="s">
        <v>973</v>
      </c>
      <c r="W1286" s="703">
        <v>400</v>
      </c>
      <c r="X1286" s="550">
        <v>768</v>
      </c>
      <c r="Y1286" s="539">
        <f t="shared" si="63"/>
        <v>307200</v>
      </c>
      <c r="Z1286" s="680">
        <v>0.53</v>
      </c>
      <c r="AA1286" s="681">
        <f t="shared" si="64"/>
        <v>162816</v>
      </c>
      <c r="AB1286" s="521"/>
      <c r="AC1286" s="683">
        <f t="shared" si="62"/>
        <v>0</v>
      </c>
      <c r="AD1286" s="676"/>
      <c r="AE1286" s="684"/>
      <c r="AF1286" s="695">
        <f t="shared" si="65"/>
        <v>162816</v>
      </c>
      <c r="AG1286" s="676" t="s">
        <v>47</v>
      </c>
      <c r="AH1286" s="641">
        <v>10</v>
      </c>
      <c r="AI1286" s="676">
        <v>30</v>
      </c>
      <c r="AJ1286" s="676" t="s">
        <v>3756</v>
      </c>
      <c r="AK1286" s="676" t="s">
        <v>50</v>
      </c>
      <c r="AL1286" s="696">
        <v>92590</v>
      </c>
      <c r="AM1286" s="676" t="s">
        <v>52</v>
      </c>
      <c r="AN1286" s="676" t="s">
        <v>1076</v>
      </c>
      <c r="AO1286" s="676"/>
      <c r="AP1286" s="676"/>
      <c r="AQ1286" s="676" t="s">
        <v>1090</v>
      </c>
      <c r="AR1286" s="676"/>
      <c r="AS1286" s="523" t="s">
        <v>1077</v>
      </c>
      <c r="AT1286" s="523" t="s">
        <v>1077</v>
      </c>
      <c r="AU1286" s="523" t="s">
        <v>1077</v>
      </c>
      <c r="AV1286" s="674"/>
    </row>
  </sheetData>
  <autoFilter ref="D2:BK2" xr:uid="{BEA26F67-C650-4492-8B15-FDEA222DA2EF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CC761-0B93-478A-A026-CFD6747DC9DD}">
  <sheetPr>
    <tabColor theme="4" tint="0.79998168889431442"/>
  </sheetPr>
  <dimension ref="A1:AO52"/>
  <sheetViews>
    <sheetView showGridLines="0" zoomScale="110" zoomScaleNormal="110" workbookViewId="0">
      <selection activeCell="E26" sqref="E26:E27"/>
    </sheetView>
  </sheetViews>
  <sheetFormatPr defaultColWidth="9.140625" defaultRowHeight="15"/>
  <cols>
    <col min="1" max="3" width="9.140625" style="374"/>
    <col min="4" max="4" width="3.42578125" style="374" bestFit="1" customWidth="1"/>
    <col min="5" max="5" width="25.28515625" style="374" customWidth="1"/>
    <col min="6" max="6" width="6" style="374" bestFit="1" customWidth="1"/>
    <col min="7" max="7" width="5.85546875" style="374" bestFit="1" customWidth="1"/>
    <col min="8" max="8" width="6" style="374" bestFit="1" customWidth="1"/>
    <col min="9" max="9" width="10.28515625" style="374" customWidth="1"/>
    <col min="10" max="10" width="9.85546875" style="374" bestFit="1" customWidth="1"/>
    <col min="11" max="11" width="15.85546875" style="374" customWidth="1"/>
    <col min="12" max="12" width="20.5703125" style="374" customWidth="1"/>
    <col min="13" max="13" width="13.5703125" style="374" customWidth="1"/>
    <col min="14" max="14" width="24.140625" style="374" customWidth="1"/>
    <col min="15" max="15" width="11.42578125" style="374" bestFit="1" customWidth="1"/>
    <col min="16" max="16" width="11.85546875" style="374" bestFit="1" customWidth="1"/>
    <col min="17" max="18" width="9.42578125" style="374" bestFit="1" customWidth="1"/>
    <col min="19" max="19" width="8.7109375" style="374" customWidth="1"/>
    <col min="20" max="20" width="9.140625" style="374"/>
    <col min="21" max="21" width="20.7109375" style="374" bestFit="1" customWidth="1"/>
    <col min="22" max="22" width="27.42578125" style="374" customWidth="1"/>
    <col min="23" max="23" width="14" style="375" bestFit="1" customWidth="1"/>
    <col min="24" max="24" width="9.140625" style="374"/>
    <col min="25" max="26" width="9.140625" style="376"/>
    <col min="27" max="27" width="12.5703125" style="374" bestFit="1" customWidth="1"/>
    <col min="28" max="28" width="19" style="374" customWidth="1"/>
    <col min="29" max="29" width="17.28515625" style="374" customWidth="1"/>
    <col min="30" max="30" width="11.7109375" style="374" customWidth="1"/>
    <col min="31" max="31" width="11.42578125" style="374" bestFit="1" customWidth="1"/>
    <col min="32" max="32" width="12.5703125" style="374" bestFit="1" customWidth="1"/>
    <col min="33" max="16384" width="9.140625" style="374"/>
  </cols>
  <sheetData>
    <row r="1" spans="1:41" s="362" customFormat="1" ht="15" customHeight="1">
      <c r="A1" s="349" t="s">
        <v>1051</v>
      </c>
      <c r="B1" s="349" t="s">
        <v>1052</v>
      </c>
      <c r="C1" s="349" t="s">
        <v>1053</v>
      </c>
      <c r="D1" s="359" t="s">
        <v>1</v>
      </c>
      <c r="E1" s="359" t="s">
        <v>2</v>
      </c>
      <c r="F1" s="359" t="s">
        <v>3</v>
      </c>
      <c r="G1" s="360" t="s">
        <v>4</v>
      </c>
      <c r="H1" s="360" t="s">
        <v>5</v>
      </c>
      <c r="I1" s="359" t="s">
        <v>6</v>
      </c>
      <c r="J1" s="361" t="s">
        <v>7</v>
      </c>
      <c r="K1" s="359" t="s">
        <v>8</v>
      </c>
      <c r="L1" s="359" t="s">
        <v>9</v>
      </c>
      <c r="M1" s="361" t="s">
        <v>10</v>
      </c>
      <c r="N1" s="361" t="s">
        <v>5314</v>
      </c>
      <c r="O1" s="363" t="s">
        <v>12</v>
      </c>
      <c r="P1" s="364" t="s">
        <v>13</v>
      </c>
      <c r="Q1" s="364" t="s">
        <v>14</v>
      </c>
      <c r="R1" s="364" t="s">
        <v>15</v>
      </c>
      <c r="S1" s="365" t="s">
        <v>16</v>
      </c>
      <c r="T1" s="365" t="s">
        <v>17</v>
      </c>
      <c r="U1" s="363" t="s">
        <v>374</v>
      </c>
      <c r="V1" s="365" t="s">
        <v>5315</v>
      </c>
      <c r="W1" s="363" t="s">
        <v>5316</v>
      </c>
      <c r="X1" s="366" t="s">
        <v>1055</v>
      </c>
      <c r="Y1" s="367" t="s">
        <v>5317</v>
      </c>
      <c r="Z1" s="368" t="s">
        <v>5318</v>
      </c>
      <c r="AA1" s="369" t="s">
        <v>26</v>
      </c>
      <c r="AB1" s="368" t="s">
        <v>1060</v>
      </c>
      <c r="AC1" s="368" t="s">
        <v>1061</v>
      </c>
      <c r="AD1" s="370" t="s">
        <v>29</v>
      </c>
      <c r="AE1" s="369" t="s">
        <v>5319</v>
      </c>
      <c r="AF1" s="370" t="s">
        <v>5320</v>
      </c>
      <c r="AG1" s="370" t="s">
        <v>30</v>
      </c>
      <c r="AH1" s="371" t="s">
        <v>31</v>
      </c>
      <c r="AI1" s="372" t="s">
        <v>32</v>
      </c>
      <c r="AJ1" s="369" t="s">
        <v>33</v>
      </c>
      <c r="AK1" s="369" t="s">
        <v>34</v>
      </c>
      <c r="AL1" s="373" t="s">
        <v>35</v>
      </c>
      <c r="AM1" s="369" t="s">
        <v>36</v>
      </c>
      <c r="AN1" s="365" t="s">
        <v>37</v>
      </c>
      <c r="AO1" s="365" t="s">
        <v>1703</v>
      </c>
    </row>
    <row r="2" spans="1:41" s="384" customFormat="1" ht="12">
      <c r="A2" s="387"/>
      <c r="B2" s="414"/>
      <c r="C2" s="414"/>
      <c r="D2" s="381" t="s">
        <v>86</v>
      </c>
      <c r="E2" s="381"/>
      <c r="F2" s="381"/>
      <c r="G2" s="381">
        <v>2022</v>
      </c>
      <c r="H2" s="381">
        <v>3</v>
      </c>
      <c r="I2" s="381">
        <v>127504</v>
      </c>
      <c r="J2" s="385">
        <v>44624</v>
      </c>
      <c r="K2" s="381" t="s">
        <v>5321</v>
      </c>
      <c r="L2" s="381" t="s">
        <v>5322</v>
      </c>
      <c r="M2" s="385">
        <v>44614</v>
      </c>
      <c r="N2" s="385">
        <v>44619</v>
      </c>
      <c r="O2" s="381"/>
      <c r="P2" s="385">
        <v>44622</v>
      </c>
      <c r="Q2" s="385">
        <v>44624</v>
      </c>
      <c r="R2" s="385">
        <v>44624</v>
      </c>
      <c r="S2" s="381" t="s">
        <v>88</v>
      </c>
      <c r="T2" s="386" t="str">
        <f>IFERROR(VLOOKUP($U2,ESS_Item_Code!$A:$L,5,0),"item code is invalid")</f>
        <v>Battery</v>
      </c>
      <c r="U2" s="381" t="s">
        <v>236</v>
      </c>
      <c r="V2" s="387" t="str">
        <f>IFERROR(VLOOKUP($U2,ESS_Item_Code!$A:$L,2,0),"item code is invalid")</f>
        <v>BAT BMS-G1</v>
      </c>
      <c r="W2" s="419">
        <v>589.41999999999996</v>
      </c>
      <c r="X2" s="380">
        <v>1</v>
      </c>
      <c r="Y2" s="382">
        <f>+IFERROR($X2*VLOOKUP($U2,ESS_Item_Code!$A:$L,3,0),"item code is invalid")</f>
        <v>0</v>
      </c>
      <c r="Z2" s="382">
        <f>IFERROR($X2*VLOOKUP($U2,ESS_Item_Code!$A:$L,4,0),"item code is invalid")</f>
        <v>0</v>
      </c>
      <c r="AA2" s="383">
        <f t="shared" ref="AA2:AA10" si="0">W2*X2</f>
        <v>589.41999999999996</v>
      </c>
      <c r="AB2" s="380"/>
      <c r="AC2" s="380"/>
      <c r="AD2" s="383">
        <f t="shared" ref="AD2:AD6" si="1">SUM(AA2:AC2)</f>
        <v>589.41999999999996</v>
      </c>
      <c r="AE2" s="389">
        <f>IFERROR($X2*VLOOKUP($U2,ESS_Item_Code!$A:$L,6,0),"item code is invalid")</f>
        <v>465</v>
      </c>
      <c r="AF2" s="389">
        <f t="shared" ref="AF2:AF13" si="2">AE2*X2</f>
        <v>465</v>
      </c>
      <c r="AG2" s="380"/>
      <c r="AH2" s="380"/>
      <c r="AI2" s="381"/>
      <c r="AJ2" s="380"/>
      <c r="AK2" s="380"/>
      <c r="AL2" s="380"/>
      <c r="AM2" s="380"/>
      <c r="AN2" s="381"/>
      <c r="AO2" s="380"/>
    </row>
    <row r="3" spans="1:41" s="384" customFormat="1" ht="12">
      <c r="A3" s="387"/>
      <c r="B3" s="414"/>
      <c r="C3" s="414"/>
      <c r="D3" s="381" t="s">
        <v>86</v>
      </c>
      <c r="E3" s="381"/>
      <c r="F3" s="381"/>
      <c r="G3" s="381">
        <v>2022</v>
      </c>
      <c r="H3" s="381">
        <v>3</v>
      </c>
      <c r="I3" s="381">
        <v>127504</v>
      </c>
      <c r="J3" s="385">
        <v>44624</v>
      </c>
      <c r="K3" s="381" t="s">
        <v>5321</v>
      </c>
      <c r="L3" s="381" t="s">
        <v>5322</v>
      </c>
      <c r="M3" s="385">
        <v>44614</v>
      </c>
      <c r="N3" s="385">
        <v>44619</v>
      </c>
      <c r="O3" s="381"/>
      <c r="P3" s="385">
        <v>44622</v>
      </c>
      <c r="Q3" s="385">
        <v>44624</v>
      </c>
      <c r="R3" s="385">
        <v>44624</v>
      </c>
      <c r="S3" s="381" t="s">
        <v>88</v>
      </c>
      <c r="T3" s="386" t="str">
        <f>IFERROR(VLOOKUP($U3,ESS_Item_Code!$A:$L,5,0),"item code is invalid")</f>
        <v>Battery</v>
      </c>
      <c r="U3" s="381" t="s">
        <v>233</v>
      </c>
      <c r="V3" s="387" t="str">
        <f>IFERROR(VLOOKUP($U3,ESS_Item_Code!$A:$L,2,0),"item code is invalid")</f>
        <v>BAT63</v>
      </c>
      <c r="W3" s="419">
        <v>2918.9760000000001</v>
      </c>
      <c r="X3" s="380">
        <v>3</v>
      </c>
      <c r="Y3" s="382">
        <f>+IFERROR($X3*VLOOKUP($U3,[2]ESS_Item_Code!$A:$L,3,0),"item code is invalid")</f>
        <v>0</v>
      </c>
      <c r="Z3" s="382">
        <f>IFERROR($X3*VLOOKUP($U3,[2]ESS_Item_Code!$A:$L,4,0),"item code is invalid")</f>
        <v>18.899999999999999</v>
      </c>
      <c r="AA3" s="383">
        <f t="shared" si="0"/>
        <v>8756.9279999999999</v>
      </c>
      <c r="AB3" s="380"/>
      <c r="AC3" s="380"/>
      <c r="AD3" s="383">
        <f t="shared" si="1"/>
        <v>8756.9279999999999</v>
      </c>
      <c r="AE3" s="389">
        <f>IFERROR($X3*VLOOKUP($U3,[2]ESS_Item_Code!$A:$L,6,0),"item code is invalid")</f>
        <v>6753</v>
      </c>
      <c r="AF3" s="389">
        <f t="shared" si="2"/>
        <v>20259</v>
      </c>
      <c r="AG3" s="380"/>
      <c r="AH3" s="380"/>
      <c r="AI3" s="381"/>
      <c r="AJ3" s="380"/>
      <c r="AK3" s="380"/>
      <c r="AL3" s="380"/>
      <c r="AM3" s="380"/>
      <c r="AN3" s="381"/>
      <c r="AO3" s="380"/>
    </row>
    <row r="4" spans="1:41" s="384" customFormat="1" ht="12">
      <c r="A4" s="387"/>
      <c r="B4" s="414"/>
      <c r="C4" s="414"/>
      <c r="D4" s="381" t="s">
        <v>86</v>
      </c>
      <c r="E4" s="381"/>
      <c r="F4" s="381"/>
      <c r="G4" s="381">
        <v>2022</v>
      </c>
      <c r="H4" s="381">
        <v>3</v>
      </c>
      <c r="I4" s="381">
        <v>127504</v>
      </c>
      <c r="J4" s="385">
        <v>44624</v>
      </c>
      <c r="K4" s="381" t="s">
        <v>5321</v>
      </c>
      <c r="L4" s="381" t="s">
        <v>5322</v>
      </c>
      <c r="M4" s="385">
        <v>44614</v>
      </c>
      <c r="N4" s="385">
        <v>44619</v>
      </c>
      <c r="O4" s="381"/>
      <c r="P4" s="385">
        <v>44622</v>
      </c>
      <c r="Q4" s="385">
        <v>44624</v>
      </c>
      <c r="R4" s="385">
        <v>44624</v>
      </c>
      <c r="S4" s="381" t="s">
        <v>88</v>
      </c>
      <c r="T4" s="386" t="str">
        <f>IFERROR(VLOOKUP($U4,ESS_Item_Code!$A:$L,5,0),"item code is invalid")</f>
        <v>Accessory</v>
      </c>
      <c r="U4" s="381" t="s">
        <v>239</v>
      </c>
      <c r="V4" s="387" t="str">
        <f>IFERROR(VLOOKUP($U4,ESS_Item_Code!$A:$L,2,0),"item code is invalid")</f>
        <v>Q.HOME+ TX-8.6</v>
      </c>
      <c r="W4" s="419">
        <v>443.65</v>
      </c>
      <c r="X4" s="380">
        <v>1</v>
      </c>
      <c r="Y4" s="382">
        <f>+IFERROR($X4*VLOOKUP($U4,[2]ESS_Item_Code!$A:$L,3,0),"item code is invalid")</f>
        <v>0</v>
      </c>
      <c r="Z4" s="382">
        <f>IFERROR($X4*VLOOKUP($U4,[2]ESS_Item_Code!$A:$L,4,0),"item code is invalid")</f>
        <v>0</v>
      </c>
      <c r="AA4" s="383">
        <f t="shared" ref="AA4:AA52" si="3">W4*X4</f>
        <v>443.65</v>
      </c>
      <c r="AB4" s="380"/>
      <c r="AC4" s="380"/>
      <c r="AD4" s="383">
        <f t="shared" ref="AD4:AD52" si="4">SUM(AA4:AC4)</f>
        <v>443.65</v>
      </c>
      <c r="AE4" s="389">
        <f>IFERROR($X4*VLOOKUP($U4,[2]ESS_Item_Code!$A:$L,6,0),"item code is invalid")</f>
        <v>350</v>
      </c>
      <c r="AF4" s="389">
        <f t="shared" ref="AF4:AF52" si="5">AE4*X4</f>
        <v>350</v>
      </c>
      <c r="AG4" s="380"/>
      <c r="AH4" s="380"/>
      <c r="AI4" s="381"/>
      <c r="AJ4" s="380"/>
      <c r="AK4" s="380"/>
      <c r="AL4" s="380"/>
      <c r="AM4" s="380"/>
      <c r="AN4" s="381"/>
      <c r="AO4" s="380"/>
    </row>
    <row r="5" spans="1:41" s="384" customFormat="1" ht="12">
      <c r="A5" s="387"/>
      <c r="B5" s="414"/>
      <c r="C5" s="414"/>
      <c r="D5" s="381" t="s">
        <v>86</v>
      </c>
      <c r="E5" s="381"/>
      <c r="F5" s="381"/>
      <c r="G5" s="381">
        <v>2022</v>
      </c>
      <c r="H5" s="381">
        <v>3</v>
      </c>
      <c r="I5" s="381">
        <v>127504</v>
      </c>
      <c r="J5" s="385">
        <v>44624</v>
      </c>
      <c r="K5" s="381" t="s">
        <v>5321</v>
      </c>
      <c r="L5" s="381" t="s">
        <v>5322</v>
      </c>
      <c r="M5" s="385">
        <v>44614</v>
      </c>
      <c r="N5" s="385">
        <v>44619</v>
      </c>
      <c r="O5" s="381"/>
      <c r="P5" s="385">
        <v>44622</v>
      </c>
      <c r="Q5" s="385">
        <v>44624</v>
      </c>
      <c r="R5" s="385">
        <v>44624</v>
      </c>
      <c r="S5" s="381" t="s">
        <v>88</v>
      </c>
      <c r="T5" s="691" t="str">
        <f>IFERROR(VLOOKUP($U5,ESS_Item_Code!$A:$L,5,0),"item code is invalid")</f>
        <v>Accessory</v>
      </c>
      <c r="U5" s="381" t="s">
        <v>244</v>
      </c>
      <c r="V5" s="642" t="str">
        <f>IFERROR(VLOOKUP($U5,ESS_Item_Code!$A:$L,2,0),"item code is invalid")</f>
        <v>Battery Accessory box , Master control Accessory</v>
      </c>
      <c r="W5" s="418">
        <v>0</v>
      </c>
      <c r="X5" s="380">
        <v>1</v>
      </c>
      <c r="Y5" s="382">
        <f>+IFERROR($X5*VLOOKUP($U5,[2]ESS_Item_Code!$A:$L,3,0),"item code is invalid")</f>
        <v>0</v>
      </c>
      <c r="Z5" s="382">
        <f>IFERROR($X5*VLOOKUP($U5,[2]ESS_Item_Code!$A:$L,4,0),"item code is invalid")</f>
        <v>0</v>
      </c>
      <c r="AA5" s="383">
        <f t="shared" si="3"/>
        <v>0</v>
      </c>
      <c r="AB5" s="380"/>
      <c r="AC5" s="380"/>
      <c r="AD5" s="383">
        <f t="shared" si="4"/>
        <v>0</v>
      </c>
      <c r="AE5" s="389" t="str">
        <f>IFERROR($X5*VLOOKUP($U5,[2]ESS_Item_Code!$A:$L,6,0),"item code is invalid")</f>
        <v>item code is invalid</v>
      </c>
      <c r="AF5" s="389" t="e">
        <f t="shared" si="5"/>
        <v>#VALUE!</v>
      </c>
      <c r="AG5" s="380"/>
      <c r="AH5" s="380"/>
      <c r="AI5" s="381"/>
      <c r="AJ5" s="380"/>
      <c r="AK5" s="380"/>
      <c r="AL5" s="380"/>
      <c r="AM5" s="380"/>
      <c r="AN5" s="381"/>
      <c r="AO5" s="380"/>
    </row>
    <row r="6" spans="1:41" s="384" customFormat="1" ht="12">
      <c r="A6" s="387"/>
      <c r="B6" s="414"/>
      <c r="C6" s="414"/>
      <c r="D6" s="381" t="s">
        <v>86</v>
      </c>
      <c r="E6" s="381"/>
      <c r="F6" s="381"/>
      <c r="G6" s="381">
        <v>2022</v>
      </c>
      <c r="H6" s="381">
        <v>3</v>
      </c>
      <c r="I6" s="381">
        <v>127504</v>
      </c>
      <c r="J6" s="385">
        <v>44624</v>
      </c>
      <c r="K6" s="381" t="s">
        <v>5321</v>
      </c>
      <c r="L6" s="381" t="s">
        <v>5322</v>
      </c>
      <c r="M6" s="385">
        <v>44614</v>
      </c>
      <c r="N6" s="385">
        <v>44619</v>
      </c>
      <c r="O6" s="381"/>
      <c r="P6" s="385">
        <v>44622</v>
      </c>
      <c r="Q6" s="385">
        <v>44624</v>
      </c>
      <c r="R6" s="385">
        <v>44624</v>
      </c>
      <c r="S6" s="381" t="s">
        <v>88</v>
      </c>
      <c r="T6" s="691" t="str">
        <f>IFERROR(VLOOKUP($U6,ESS_Item_Code!$A:$L,5,0),"item code is invalid")</f>
        <v>Accessory</v>
      </c>
      <c r="U6" s="381" t="s">
        <v>248</v>
      </c>
      <c r="V6" s="642" t="str">
        <f>IFERROR(VLOOKUP($U6,ESS_Item_Code!$A:$L,2,0),"item code is invalid")</f>
        <v>Battery Accessory box , Slave control Accessory</v>
      </c>
      <c r="W6" s="418">
        <v>0</v>
      </c>
      <c r="X6" s="380">
        <v>3</v>
      </c>
      <c r="Y6" s="382">
        <f>+IFERROR($X6*VLOOKUP($U6,[2]ESS_Item_Code!$A:$L,3,0),"item code is invalid")</f>
        <v>0</v>
      </c>
      <c r="Z6" s="382">
        <f>IFERROR($X6*VLOOKUP($U6,[2]ESS_Item_Code!$A:$L,4,0),"item code is invalid")</f>
        <v>0</v>
      </c>
      <c r="AA6" s="383">
        <f t="shared" si="3"/>
        <v>0</v>
      </c>
      <c r="AB6" s="380"/>
      <c r="AC6" s="380"/>
      <c r="AD6" s="383">
        <f t="shared" si="4"/>
        <v>0</v>
      </c>
      <c r="AE6" s="389" t="str">
        <f>IFERROR($X6*VLOOKUP($U6,[2]ESS_Item_Code!$A:$L,6,0),"item code is invalid")</f>
        <v>item code is invalid</v>
      </c>
      <c r="AF6" s="389" t="e">
        <f t="shared" si="5"/>
        <v>#VALUE!</v>
      </c>
      <c r="AG6" s="380"/>
      <c r="AH6" s="380"/>
      <c r="AI6" s="381"/>
      <c r="AJ6" s="380"/>
      <c r="AK6" s="380"/>
      <c r="AL6" s="380"/>
      <c r="AM6" s="380"/>
      <c r="AN6" s="381"/>
      <c r="AO6" s="380"/>
    </row>
    <row r="7" spans="1:41" s="384" customFormat="1" ht="12">
      <c r="A7" s="387"/>
      <c r="B7" s="387"/>
      <c r="C7" s="387"/>
      <c r="D7" s="381" t="s">
        <v>86</v>
      </c>
      <c r="E7" s="381"/>
      <c r="F7" s="381"/>
      <c r="G7" s="381">
        <v>2022</v>
      </c>
      <c r="H7" s="381">
        <v>3</v>
      </c>
      <c r="I7" s="381">
        <v>127799</v>
      </c>
      <c r="J7" s="385">
        <v>44651</v>
      </c>
      <c r="K7" s="381">
        <v>7620</v>
      </c>
      <c r="L7" s="381" t="s">
        <v>5323</v>
      </c>
      <c r="M7" s="385">
        <v>44649</v>
      </c>
      <c r="N7" s="385">
        <v>44649</v>
      </c>
      <c r="O7" s="381"/>
      <c r="P7" s="385">
        <v>44650</v>
      </c>
      <c r="Q7" s="385">
        <v>44651</v>
      </c>
      <c r="R7" s="385"/>
      <c r="S7" s="381" t="s">
        <v>88</v>
      </c>
      <c r="T7" s="691" t="str">
        <f>IFERROR(VLOOKUP($U7,ESS_Item_Code!$A:$L,5,0),"item code is invalid")</f>
        <v>System</v>
      </c>
      <c r="U7" s="381" t="s">
        <v>282</v>
      </c>
      <c r="V7" s="642" t="str">
        <f>IFERROR(VLOOKUP($U7,ESS_Item_Code!$A:$L,2,0),"item code is invalid")</f>
        <v>Q.HOME+ HYB ESS-G1 6.0/9.0</v>
      </c>
      <c r="W7" s="388">
        <v>6141</v>
      </c>
      <c r="X7" s="380">
        <v>3</v>
      </c>
      <c r="Y7" s="382">
        <f>+IFERROR($X7*VLOOKUP($U7,[2]ESS_Item_Code!$A:$L,3,0),"item code is invalid")</f>
        <v>18</v>
      </c>
      <c r="Z7" s="382">
        <f>IFERROR($X7*VLOOKUP($U7,[2]ESS_Item_Code!$A:$L,4,0),"item code is invalid")</f>
        <v>27</v>
      </c>
      <c r="AA7" s="383">
        <f t="shared" si="3"/>
        <v>18423</v>
      </c>
      <c r="AB7" s="380"/>
      <c r="AC7" s="380"/>
      <c r="AD7" s="383">
        <f t="shared" si="4"/>
        <v>18423</v>
      </c>
      <c r="AE7" s="389">
        <f>IFERROR($X7*VLOOKUP($U7,[2]ESS_Item_Code!$A:$L,6,0),"item code is invalid")</f>
        <v>17703</v>
      </c>
      <c r="AF7" s="389">
        <f t="shared" si="5"/>
        <v>53109</v>
      </c>
      <c r="AG7" s="380" t="s">
        <v>1073</v>
      </c>
      <c r="AH7" s="380">
        <v>0</v>
      </c>
      <c r="AI7" s="381">
        <v>60</v>
      </c>
      <c r="AJ7" s="380" t="s">
        <v>5324</v>
      </c>
      <c r="AK7" s="380" t="s">
        <v>1702</v>
      </c>
      <c r="AL7" s="380">
        <v>96817</v>
      </c>
      <c r="AM7" s="380" t="s">
        <v>52</v>
      </c>
      <c r="AN7" s="381" t="s">
        <v>50</v>
      </c>
      <c r="AO7" s="380" t="s">
        <v>1078</v>
      </c>
    </row>
    <row r="8" spans="1:41" s="384" customFormat="1" ht="12">
      <c r="A8" s="387"/>
      <c r="B8" s="387"/>
      <c r="C8" s="387"/>
      <c r="D8" s="381" t="s">
        <v>86</v>
      </c>
      <c r="E8" s="381"/>
      <c r="F8" s="381"/>
      <c r="G8" s="381">
        <v>2022</v>
      </c>
      <c r="H8" s="381">
        <v>3</v>
      </c>
      <c r="I8" s="381">
        <v>127799</v>
      </c>
      <c r="J8" s="385">
        <v>44651</v>
      </c>
      <c r="K8" s="381">
        <v>7620</v>
      </c>
      <c r="L8" s="381" t="s">
        <v>5323</v>
      </c>
      <c r="M8" s="385">
        <v>44649</v>
      </c>
      <c r="N8" s="385">
        <v>44649</v>
      </c>
      <c r="O8" s="381"/>
      <c r="P8" s="385">
        <v>44650</v>
      </c>
      <c r="Q8" s="385">
        <v>44651</v>
      </c>
      <c r="R8" s="385"/>
      <c r="S8" s="381" t="s">
        <v>88</v>
      </c>
      <c r="T8" s="691" t="str">
        <f>IFERROR(VLOOKUP($U8,ESS_Item_Code!$A:$L,5,0),"item code is invalid")</f>
        <v>System</v>
      </c>
      <c r="U8" s="381" t="s">
        <v>306</v>
      </c>
      <c r="V8" s="642" t="str">
        <f>IFERROR(VLOOKUP($U8,ESS_Item_Code!$A:$L,2,0),"item code is invalid")</f>
        <v>Q.HOME+ HYB ESS-G1 7.6/9.0</v>
      </c>
      <c r="W8" s="388">
        <v>6384.8</v>
      </c>
      <c r="X8" s="380">
        <v>3</v>
      </c>
      <c r="Y8" s="382">
        <f>+IFERROR($X8*VLOOKUP($U8,[2]ESS_Item_Code!$A:$L,3,0),"item code is invalid")</f>
        <v>22.799999999999997</v>
      </c>
      <c r="Z8" s="382">
        <f>IFERROR($X8*VLOOKUP($U8,[2]ESS_Item_Code!$A:$L,4,0),"item code is invalid")</f>
        <v>27</v>
      </c>
      <c r="AA8" s="383">
        <f t="shared" si="3"/>
        <v>19154.400000000001</v>
      </c>
      <c r="AB8" s="380"/>
      <c r="AC8" s="380"/>
      <c r="AD8" s="383">
        <f t="shared" si="4"/>
        <v>19154.400000000001</v>
      </c>
      <c r="AE8" s="389">
        <f>IFERROR($X8*VLOOKUP($U8,[2]ESS_Item_Code!$A:$L,6,0),"item code is invalid")</f>
        <v>17853</v>
      </c>
      <c r="AF8" s="389">
        <f t="shared" si="5"/>
        <v>53559</v>
      </c>
      <c r="AG8" s="380" t="s">
        <v>1073</v>
      </c>
      <c r="AH8" s="380">
        <v>0</v>
      </c>
      <c r="AI8" s="381">
        <v>60</v>
      </c>
      <c r="AJ8" s="380" t="s">
        <v>5324</v>
      </c>
      <c r="AK8" s="380" t="s">
        <v>1702</v>
      </c>
      <c r="AL8" s="380">
        <v>96817</v>
      </c>
      <c r="AM8" s="380" t="s">
        <v>52</v>
      </c>
      <c r="AN8" s="381" t="s">
        <v>50</v>
      </c>
      <c r="AO8" s="380" t="s">
        <v>1078</v>
      </c>
    </row>
    <row r="9" spans="1:41" s="384" customFormat="1" ht="12">
      <c r="A9" s="387"/>
      <c r="B9" s="387"/>
      <c r="C9" s="387"/>
      <c r="D9" s="381" t="s">
        <v>86</v>
      </c>
      <c r="E9" s="381"/>
      <c r="F9" s="381"/>
      <c r="G9" s="381">
        <v>2022</v>
      </c>
      <c r="H9" s="381">
        <v>3</v>
      </c>
      <c r="I9" s="381">
        <v>127799</v>
      </c>
      <c r="J9" s="385">
        <v>44651</v>
      </c>
      <c r="K9" s="381">
        <v>7620</v>
      </c>
      <c r="L9" s="381" t="s">
        <v>5323</v>
      </c>
      <c r="M9" s="385">
        <v>44649</v>
      </c>
      <c r="N9" s="385">
        <v>44649</v>
      </c>
      <c r="O9" s="381"/>
      <c r="P9" s="385">
        <v>44650</v>
      </c>
      <c r="Q9" s="385">
        <v>44651</v>
      </c>
      <c r="R9" s="385"/>
      <c r="S9" s="381" t="s">
        <v>88</v>
      </c>
      <c r="T9" s="691" t="str">
        <f>IFERROR(VLOOKUP($U9,ESS_Item_Code!$A:$L,5,0),"item code is invalid")</f>
        <v>System</v>
      </c>
      <c r="U9" s="381" t="s">
        <v>312</v>
      </c>
      <c r="V9" s="642" t="str">
        <f>IFERROR(VLOOKUP($U9,ESS_Item_Code!$A:$L,2,0),"item code is invalid")</f>
        <v>Q.HOME+ HYB ESS-G1 7.6/18.9</v>
      </c>
      <c r="W9" s="388">
        <v>10432.799999999999</v>
      </c>
      <c r="X9" s="380">
        <v>3</v>
      </c>
      <c r="Y9" s="382">
        <f>+IFERROR($X9*VLOOKUP($U9,[2]ESS_Item_Code!$A:$L,3,0),"item code is invalid")</f>
        <v>22.799999999999997</v>
      </c>
      <c r="Z9" s="382">
        <f>IFERROR($X9*VLOOKUP($U9,[2]ESS_Item_Code!$A:$L,4,0),"item code is invalid")</f>
        <v>56.699999999999996</v>
      </c>
      <c r="AA9" s="383">
        <f t="shared" si="3"/>
        <v>31298.399999999998</v>
      </c>
      <c r="AB9" s="380"/>
      <c r="AC9" s="380"/>
      <c r="AD9" s="383">
        <f t="shared" si="4"/>
        <v>31298.399999999998</v>
      </c>
      <c r="AE9" s="389">
        <f>IFERROR($X9*VLOOKUP($U9,[2]ESS_Item_Code!$A:$L,6,0),"item code is invalid")</f>
        <v>28344</v>
      </c>
      <c r="AF9" s="389">
        <f t="shared" si="5"/>
        <v>85032</v>
      </c>
      <c r="AG9" s="380" t="s">
        <v>1073</v>
      </c>
      <c r="AH9" s="380">
        <v>0</v>
      </c>
      <c r="AI9" s="381">
        <v>60</v>
      </c>
      <c r="AJ9" s="380" t="s">
        <v>5324</v>
      </c>
      <c r="AK9" s="380" t="s">
        <v>1702</v>
      </c>
      <c r="AL9" s="380">
        <v>96817</v>
      </c>
      <c r="AM9" s="380" t="s">
        <v>52</v>
      </c>
      <c r="AN9" s="381" t="s">
        <v>50</v>
      </c>
      <c r="AO9" s="380" t="s">
        <v>1078</v>
      </c>
    </row>
    <row r="10" spans="1:41" s="384" customFormat="1" ht="12">
      <c r="A10" s="387"/>
      <c r="B10" s="387"/>
      <c r="C10" s="387"/>
      <c r="D10" s="381" t="s">
        <v>86</v>
      </c>
      <c r="E10" s="381"/>
      <c r="F10" s="381"/>
      <c r="G10" s="381">
        <v>2022</v>
      </c>
      <c r="H10" s="381">
        <v>3</v>
      </c>
      <c r="I10" s="381">
        <v>127799</v>
      </c>
      <c r="J10" s="385">
        <v>44651</v>
      </c>
      <c r="K10" s="381">
        <v>7620</v>
      </c>
      <c r="L10" s="381" t="s">
        <v>5323</v>
      </c>
      <c r="M10" s="385">
        <v>44649</v>
      </c>
      <c r="N10" s="385">
        <v>44649</v>
      </c>
      <c r="O10" s="381"/>
      <c r="P10" s="385">
        <v>44650</v>
      </c>
      <c r="Q10" s="385">
        <v>44651</v>
      </c>
      <c r="R10" s="385"/>
      <c r="S10" s="381" t="s">
        <v>88</v>
      </c>
      <c r="T10" s="691" t="str">
        <f>IFERROR(VLOOKUP($U10,ESS_Item_Code!$A:$L,5,0),"item code is invalid")</f>
        <v>System</v>
      </c>
      <c r="U10" s="381" t="s">
        <v>308</v>
      </c>
      <c r="V10" s="642" t="str">
        <f>IFERROR(VLOOKUP($U10,ESS_Item_Code!$A:$L,2,0),"item code is invalid")</f>
        <v>Q.HOME+ HYB ESS-G1 7.6/12.6</v>
      </c>
      <c r="W10" s="388">
        <v>7856.8</v>
      </c>
      <c r="X10" s="380">
        <v>2</v>
      </c>
      <c r="Y10" s="382">
        <f>+IFERROR($X10*VLOOKUP($U10,[2]ESS_Item_Code!$A:$L,3,0),"item code is invalid")</f>
        <v>15.2</v>
      </c>
      <c r="Z10" s="382">
        <f>IFERROR($X10*VLOOKUP($U10,[2]ESS_Item_Code!$A:$L,4,0),"item code is invalid")</f>
        <v>25.2</v>
      </c>
      <c r="AA10" s="383">
        <f t="shared" si="3"/>
        <v>15713.6</v>
      </c>
      <c r="AB10" s="380"/>
      <c r="AC10" s="380"/>
      <c r="AD10" s="383">
        <f t="shared" si="4"/>
        <v>15713.6</v>
      </c>
      <c r="AE10" s="389">
        <f>IFERROR($X10*VLOOKUP($U10,[2]ESS_Item_Code!$A:$L,6,0),"item code is invalid")</f>
        <v>14394</v>
      </c>
      <c r="AF10" s="389">
        <f t="shared" si="5"/>
        <v>28788</v>
      </c>
      <c r="AG10" s="380" t="s">
        <v>1073</v>
      </c>
      <c r="AH10" s="380">
        <v>0</v>
      </c>
      <c r="AI10" s="381">
        <v>60</v>
      </c>
      <c r="AJ10" s="380" t="s">
        <v>5324</v>
      </c>
      <c r="AK10" s="380" t="s">
        <v>1702</v>
      </c>
      <c r="AL10" s="380">
        <v>96817</v>
      </c>
      <c r="AM10" s="380" t="s">
        <v>52</v>
      </c>
      <c r="AN10" s="381" t="s">
        <v>50</v>
      </c>
      <c r="AO10" s="380"/>
    </row>
    <row r="11" spans="1:41" s="384" customFormat="1" ht="12">
      <c r="A11" s="387"/>
      <c r="B11" s="414"/>
      <c r="C11" s="414"/>
      <c r="D11" s="381" t="s">
        <v>86</v>
      </c>
      <c r="E11" s="381"/>
      <c r="F11" s="381"/>
      <c r="G11" s="381">
        <v>2022</v>
      </c>
      <c r="H11" s="381">
        <v>4</v>
      </c>
      <c r="I11" s="381"/>
      <c r="J11" s="385"/>
      <c r="K11" s="381" t="s">
        <v>4418</v>
      </c>
      <c r="L11" s="381" t="s">
        <v>5322</v>
      </c>
      <c r="M11" s="385">
        <v>44645</v>
      </c>
      <c r="N11" s="385">
        <v>44645</v>
      </c>
      <c r="O11" s="381"/>
      <c r="P11" s="385"/>
      <c r="Q11" s="385"/>
      <c r="R11" s="385"/>
      <c r="S11" s="381" t="s">
        <v>88</v>
      </c>
      <c r="T11" s="691" t="str">
        <f>IFERROR(VLOOKUP($U11,ESS_Item_Code!$A:$L,5,0),"item code is invalid")</f>
        <v>System</v>
      </c>
      <c r="U11" s="381" t="s">
        <v>324</v>
      </c>
      <c r="V11" s="642" t="str">
        <f>IFERROR(VLOOKUP($U11,ESS_Item_Code!$A:$L,2,0),"item code is invalid")</f>
        <v>Q.HOME+ HYB ESS-G1 8.6/18.9</v>
      </c>
      <c r="W11" s="424">
        <v>12257</v>
      </c>
      <c r="X11" s="380">
        <v>1</v>
      </c>
      <c r="Y11" s="382">
        <f>+IFERROR($X11*VLOOKUP($U11,[2]ESS_Item_Code!$A:$L,3,0),"item code is invalid")</f>
        <v>8.6</v>
      </c>
      <c r="Z11" s="382">
        <f>IFERROR($X11*VLOOKUP($U11,[2]ESS_Item_Code!$A:$L,4,0),"item code is invalid")</f>
        <v>18.899999999999999</v>
      </c>
      <c r="AA11" s="383">
        <f t="shared" si="3"/>
        <v>12257</v>
      </c>
      <c r="AB11" s="380"/>
      <c r="AC11" s="380"/>
      <c r="AD11" s="383">
        <f t="shared" si="4"/>
        <v>12257</v>
      </c>
      <c r="AE11" s="389">
        <f>IFERROR($X11*VLOOKUP($U11,[2]ESS_Item_Code!$A:$L,6,0),"item code is invalid")</f>
        <v>9893</v>
      </c>
      <c r="AF11" s="389">
        <f t="shared" si="5"/>
        <v>9893</v>
      </c>
      <c r="AG11" s="380"/>
      <c r="AH11" s="380"/>
      <c r="AI11" s="381"/>
      <c r="AJ11" s="380" t="s">
        <v>5325</v>
      </c>
      <c r="AK11" s="380" t="s">
        <v>50</v>
      </c>
      <c r="AL11" s="380">
        <v>92308</v>
      </c>
      <c r="AM11" s="380" t="s">
        <v>52</v>
      </c>
      <c r="AN11" s="381" t="s">
        <v>50</v>
      </c>
      <c r="AO11" s="380"/>
    </row>
    <row r="12" spans="1:41" s="384" customFormat="1" ht="12">
      <c r="A12" s="387"/>
      <c r="B12" s="414"/>
      <c r="C12" s="414"/>
      <c r="D12" s="381" t="s">
        <v>86</v>
      </c>
      <c r="E12" s="381"/>
      <c r="F12" s="381"/>
      <c r="G12" s="381">
        <v>2022</v>
      </c>
      <c r="H12" s="381">
        <v>4</v>
      </c>
      <c r="I12" s="381"/>
      <c r="J12" s="385"/>
      <c r="K12" s="381" t="s">
        <v>4418</v>
      </c>
      <c r="L12" s="381" t="s">
        <v>5322</v>
      </c>
      <c r="M12" s="385">
        <v>44645</v>
      </c>
      <c r="N12" s="385">
        <v>44645</v>
      </c>
      <c r="O12" s="381"/>
      <c r="P12" s="385"/>
      <c r="Q12" s="385"/>
      <c r="R12" s="385"/>
      <c r="S12" s="381" t="s">
        <v>88</v>
      </c>
      <c r="T12" s="691" t="str">
        <f>IFERROR(VLOOKUP($U12,ESS_Item_Code!$A:$L,5,0),"item code is invalid")</f>
        <v>Inverter</v>
      </c>
      <c r="U12" s="381" t="s">
        <v>209</v>
      </c>
      <c r="V12" s="642" t="str">
        <f>IFERROR(VLOOKUP($U12,ESS_Item_Code!$A:$L,2,0),"item code is invalid")</f>
        <v>Q.HOME+ HYB-G1 8.6</v>
      </c>
      <c r="W12" s="424">
        <v>2730</v>
      </c>
      <c r="X12" s="380">
        <v>1</v>
      </c>
      <c r="Y12" s="382">
        <f>+IFERROR($X12*VLOOKUP($U12,[2]ESS_Item_Code!$A:$L,3,0),"item code is invalid")</f>
        <v>8.6</v>
      </c>
      <c r="Z12" s="382">
        <f>IFERROR($X12*VLOOKUP($U12,[2]ESS_Item_Code!$A:$L,4,0),"item code is invalid")</f>
        <v>0</v>
      </c>
      <c r="AA12" s="383">
        <f t="shared" si="3"/>
        <v>2730</v>
      </c>
      <c r="AB12" s="380"/>
      <c r="AC12" s="380"/>
      <c r="AD12" s="383">
        <f t="shared" si="4"/>
        <v>2730</v>
      </c>
      <c r="AE12" s="389">
        <f>IFERROR($X12*VLOOKUP($U12,[2]ESS_Item_Code!$A:$L,6,0),"item code is invalid")</f>
        <v>2205</v>
      </c>
      <c r="AF12" s="389">
        <f t="shared" si="5"/>
        <v>2205</v>
      </c>
      <c r="AG12" s="380"/>
      <c r="AH12" s="380"/>
      <c r="AI12" s="381"/>
      <c r="AJ12" s="380" t="s">
        <v>5325</v>
      </c>
      <c r="AK12" s="380" t="s">
        <v>50</v>
      </c>
      <c r="AL12" s="380">
        <v>92308</v>
      </c>
      <c r="AM12" s="380" t="s">
        <v>52</v>
      </c>
      <c r="AN12" s="381" t="s">
        <v>50</v>
      </c>
      <c r="AO12" s="380"/>
    </row>
    <row r="13" spans="1:41" s="384" customFormat="1" ht="12">
      <c r="A13" s="387"/>
      <c r="B13" s="414"/>
      <c r="C13" s="414"/>
      <c r="D13" s="381" t="s">
        <v>86</v>
      </c>
      <c r="E13" s="381"/>
      <c r="F13" s="381"/>
      <c r="G13" s="381">
        <v>2022</v>
      </c>
      <c r="H13" s="381">
        <v>4</v>
      </c>
      <c r="I13" s="381"/>
      <c r="J13" s="385"/>
      <c r="K13" s="381" t="s">
        <v>4418</v>
      </c>
      <c r="L13" s="381" t="s">
        <v>5322</v>
      </c>
      <c r="M13" s="385">
        <v>44645</v>
      </c>
      <c r="N13" s="385">
        <v>44645</v>
      </c>
      <c r="O13" s="381"/>
      <c r="P13" s="385"/>
      <c r="Q13" s="385"/>
      <c r="R13" s="385"/>
      <c r="S13" s="381" t="s">
        <v>88</v>
      </c>
      <c r="T13" s="691" t="str">
        <f>IFERROR(VLOOKUP($U13,ESS_Item_Code!$A:$L,5,0),"item code is invalid")</f>
        <v>RSD</v>
      </c>
      <c r="U13" s="381" t="s">
        <v>258</v>
      </c>
      <c r="V13" s="642" t="str">
        <f>IFERROR(VLOOKUP($U13,ESS_Item_Code!$A:$L,2,0),"item code is invalid")</f>
        <v>Rapid Shut Module</v>
      </c>
      <c r="W13" s="424">
        <v>34</v>
      </c>
      <c r="X13" s="380">
        <v>24</v>
      </c>
      <c r="Y13" s="382">
        <f>+IFERROR($X13*VLOOKUP($U13,[2]ESS_Item_Code!$A:$L,3,0),"item code is invalid")</f>
        <v>0</v>
      </c>
      <c r="Z13" s="382">
        <f>IFERROR($X13*VLOOKUP($U13,[2]ESS_Item_Code!$A:$L,4,0),"item code is invalid")</f>
        <v>0</v>
      </c>
      <c r="AA13" s="383">
        <f t="shared" si="3"/>
        <v>816</v>
      </c>
      <c r="AB13" s="380"/>
      <c r="AC13" s="380"/>
      <c r="AD13" s="383">
        <f t="shared" si="4"/>
        <v>816</v>
      </c>
      <c r="AE13" s="389">
        <f>IFERROR($X13*VLOOKUP($U13,[2]ESS_Item_Code!$A:$L,6,0),"item code is invalid")</f>
        <v>0</v>
      </c>
      <c r="AF13" s="389">
        <f t="shared" si="5"/>
        <v>0</v>
      </c>
      <c r="AG13" s="380"/>
      <c r="AH13" s="380"/>
      <c r="AI13" s="381"/>
      <c r="AJ13" s="380" t="s">
        <v>5325</v>
      </c>
      <c r="AK13" s="380" t="s">
        <v>50</v>
      </c>
      <c r="AL13" s="380">
        <v>92308</v>
      </c>
      <c r="AM13" s="380" t="s">
        <v>52</v>
      </c>
      <c r="AN13" s="381" t="s">
        <v>50</v>
      </c>
      <c r="AO13" s="380"/>
    </row>
    <row r="14" spans="1:41">
      <c r="A14" s="438"/>
      <c r="B14" s="438"/>
      <c r="C14" s="438"/>
      <c r="D14" s="436" t="s">
        <v>2368</v>
      </c>
      <c r="E14" s="436"/>
      <c r="F14" s="436"/>
      <c r="G14" s="436"/>
      <c r="H14" s="436"/>
      <c r="I14" s="436"/>
      <c r="J14" s="437"/>
      <c r="K14" s="436" t="s">
        <v>5326</v>
      </c>
      <c r="L14" s="436" t="s">
        <v>5326</v>
      </c>
      <c r="M14" s="437">
        <v>44446</v>
      </c>
      <c r="N14" s="437">
        <v>44470</v>
      </c>
      <c r="O14" s="437"/>
      <c r="P14" s="437">
        <v>44487</v>
      </c>
      <c r="Q14" s="437">
        <v>44530</v>
      </c>
      <c r="R14" s="437">
        <v>44537</v>
      </c>
      <c r="S14" s="436" t="s">
        <v>2425</v>
      </c>
      <c r="T14" s="691" t="str">
        <f>IFERROR(VLOOKUP($U14,ESS_Item_Code!$A:$L,5,0),"item code is invalid")</f>
        <v>System</v>
      </c>
      <c r="U14" s="436" t="s">
        <v>318</v>
      </c>
      <c r="V14" s="642" t="str">
        <f>IFERROR(VLOOKUP($U14,ESS_Item_Code!$A:$L,2,0),"item code is invalid")</f>
        <v>Q.HOME+ HYB ESS-G1 8.6/9.0</v>
      </c>
      <c r="W14" s="439">
        <v>7600</v>
      </c>
      <c r="X14" s="436">
        <v>1</v>
      </c>
      <c r="Y14" s="382">
        <f>+IFERROR($X14*VLOOKUP($U14,[2]ESS_Item_Code!$A:$L,3,0),"item code is invalid")</f>
        <v>8.6</v>
      </c>
      <c r="Z14" s="382">
        <f>IFERROR($X14*VLOOKUP($U14,[2]ESS_Item_Code!$A:$L,4,0),"item code is invalid")</f>
        <v>9</v>
      </c>
      <c r="AA14" s="383">
        <f t="shared" si="3"/>
        <v>7600</v>
      </c>
      <c r="AB14" s="436"/>
      <c r="AC14" s="436"/>
      <c r="AD14" s="383">
        <f t="shared" si="4"/>
        <v>7600</v>
      </c>
      <c r="AE14" s="389">
        <f>IFERROR($X14*VLOOKUP($U14,[2]ESS_Item_Code!$A:$L,6,0),"item code is invalid")</f>
        <v>6396</v>
      </c>
      <c r="AF14" s="389">
        <f t="shared" si="5"/>
        <v>6396</v>
      </c>
      <c r="AG14" s="436" t="s">
        <v>1073</v>
      </c>
      <c r="AH14" s="436"/>
      <c r="AI14" s="436">
        <v>60</v>
      </c>
      <c r="AJ14" s="436" t="s">
        <v>2426</v>
      </c>
      <c r="AK14" s="436" t="s">
        <v>2427</v>
      </c>
      <c r="AL14" s="436">
        <v>87107</v>
      </c>
      <c r="AM14" s="436" t="s">
        <v>52</v>
      </c>
      <c r="AN14" s="436" t="s">
        <v>50</v>
      </c>
      <c r="AO14" s="436" t="s">
        <v>1078</v>
      </c>
    </row>
    <row r="15" spans="1:41">
      <c r="A15" s="438"/>
      <c r="B15" s="438"/>
      <c r="C15" s="438"/>
      <c r="D15" s="436" t="s">
        <v>2368</v>
      </c>
      <c r="E15" s="436"/>
      <c r="F15" s="436"/>
      <c r="G15" s="436">
        <v>2022</v>
      </c>
      <c r="H15" s="436">
        <v>3</v>
      </c>
      <c r="I15" s="436">
        <v>127704</v>
      </c>
      <c r="J15" s="437">
        <v>44650</v>
      </c>
      <c r="K15" s="436" t="s">
        <v>5327</v>
      </c>
      <c r="L15" s="436" t="s">
        <v>2419</v>
      </c>
      <c r="M15" s="437">
        <v>44649</v>
      </c>
      <c r="N15" s="437">
        <v>44649</v>
      </c>
      <c r="O15" s="437"/>
      <c r="P15" s="437">
        <v>44649</v>
      </c>
      <c r="Q15" s="437">
        <v>44650</v>
      </c>
      <c r="R15" s="437">
        <v>44652</v>
      </c>
      <c r="S15" s="436" t="s">
        <v>1580</v>
      </c>
      <c r="T15" s="691" t="str">
        <f>IFERROR(VLOOKUP($U15,ESS_Item_Code!$A:$L,5,0),"item code is invalid")</f>
        <v>System</v>
      </c>
      <c r="U15" s="436" t="s">
        <v>324</v>
      </c>
      <c r="V15" s="642" t="str">
        <f>IFERROR(VLOOKUP($U15,ESS_Item_Code!$A:$L,2,0),"item code is invalid")</f>
        <v>Q.HOME+ HYB ESS-G1 8.6/18.9</v>
      </c>
      <c r="W15" s="439">
        <v>10418.450000000001</v>
      </c>
      <c r="X15" s="436">
        <v>1</v>
      </c>
      <c r="Y15" s="382">
        <f>+IFERROR($X15*VLOOKUP($U15,[2]ESS_Item_Code!$A:$L,3,0),"item code is invalid")</f>
        <v>8.6</v>
      </c>
      <c r="Z15" s="382">
        <f>IFERROR($X15*VLOOKUP($U15,[2]ESS_Item_Code!$A:$L,4,0),"item code is invalid")</f>
        <v>18.899999999999999</v>
      </c>
      <c r="AA15" s="383">
        <f t="shared" si="3"/>
        <v>10418.450000000001</v>
      </c>
      <c r="AB15" s="436"/>
      <c r="AC15" s="436"/>
      <c r="AD15" s="383">
        <f t="shared" si="4"/>
        <v>10418.450000000001</v>
      </c>
      <c r="AE15" s="389">
        <f>IFERROR($X15*VLOOKUP($U15,[2]ESS_Item_Code!$A:$L,6,0),"item code is invalid")</f>
        <v>9893</v>
      </c>
      <c r="AF15" s="389">
        <f t="shared" si="5"/>
        <v>9893</v>
      </c>
      <c r="AG15" s="436" t="s">
        <v>1073</v>
      </c>
      <c r="AH15" s="436"/>
      <c r="AI15" s="436">
        <v>30</v>
      </c>
      <c r="AJ15" s="436" t="s">
        <v>2422</v>
      </c>
      <c r="AK15" s="436" t="s">
        <v>50</v>
      </c>
      <c r="AL15" s="436">
        <v>93065</v>
      </c>
      <c r="AM15" s="436" t="s">
        <v>52</v>
      </c>
      <c r="AN15" s="436" t="s">
        <v>50</v>
      </c>
      <c r="AO15" s="436" t="s">
        <v>1078</v>
      </c>
    </row>
    <row r="16" spans="1:41">
      <c r="A16" s="438"/>
      <c r="B16" s="440">
        <v>44669</v>
      </c>
      <c r="C16" s="440">
        <v>44669</v>
      </c>
      <c r="D16" s="436" t="s">
        <v>2368</v>
      </c>
      <c r="E16" s="436"/>
      <c r="F16" s="436"/>
      <c r="G16" s="436">
        <v>2022</v>
      </c>
      <c r="H16" s="436">
        <v>4</v>
      </c>
      <c r="I16" s="436"/>
      <c r="J16" s="437"/>
      <c r="K16" s="436" t="s">
        <v>5328</v>
      </c>
      <c r="L16" s="436" t="s">
        <v>2419</v>
      </c>
      <c r="M16" s="437">
        <v>44665</v>
      </c>
      <c r="N16" s="437">
        <v>44665</v>
      </c>
      <c r="O16" s="437"/>
      <c r="P16" s="437"/>
      <c r="Q16" s="437"/>
      <c r="R16" s="437"/>
      <c r="S16" s="436" t="s">
        <v>1580</v>
      </c>
      <c r="T16" s="691" t="str">
        <f>IFERROR(VLOOKUP($U16,ESS_Item_Code!$A:$L,5,0),"item code is invalid")</f>
        <v>Inverter</v>
      </c>
      <c r="U16" s="436" t="s">
        <v>209</v>
      </c>
      <c r="V16" s="642" t="str">
        <f>IFERROR(VLOOKUP($U16,ESS_Item_Code!$A:$L,2,0),"item code is invalid")</f>
        <v>Q.HOME+ HYB-G1 8.6</v>
      </c>
      <c r="W16" s="439">
        <v>2730</v>
      </c>
      <c r="X16" s="436">
        <v>1</v>
      </c>
      <c r="Y16" s="382">
        <f>+IFERROR($X16*VLOOKUP($U16,[2]ESS_Item_Code!$A:$L,3,0),"item code is invalid")</f>
        <v>8.6</v>
      </c>
      <c r="Z16" s="382">
        <f>IFERROR($X16*VLOOKUP($U16,[2]ESS_Item_Code!$A:$L,4,0),"item code is invalid")</f>
        <v>0</v>
      </c>
      <c r="AA16" s="383">
        <f t="shared" si="3"/>
        <v>2730</v>
      </c>
      <c r="AB16" s="436"/>
      <c r="AC16" s="436"/>
      <c r="AD16" s="383">
        <f t="shared" si="4"/>
        <v>2730</v>
      </c>
      <c r="AE16" s="389">
        <f>IFERROR($X16*VLOOKUP($U16,[2]ESS_Item_Code!$A:$L,6,0),"item code is invalid")</f>
        <v>2205</v>
      </c>
      <c r="AF16" s="389">
        <f t="shared" si="5"/>
        <v>2205</v>
      </c>
      <c r="AG16" s="436"/>
      <c r="AH16" s="436"/>
      <c r="AI16" s="436"/>
      <c r="AJ16" s="436"/>
      <c r="AK16" s="436"/>
      <c r="AL16" s="436"/>
      <c r="AM16" s="436"/>
      <c r="AN16" s="436"/>
      <c r="AO16" s="436"/>
    </row>
    <row r="17" spans="1:41">
      <c r="A17" s="642"/>
      <c r="B17" s="644"/>
      <c r="C17" s="644"/>
      <c r="D17" s="627" t="s">
        <v>2956</v>
      </c>
      <c r="E17" s="627"/>
      <c r="F17" s="627"/>
      <c r="G17" s="627">
        <v>2022</v>
      </c>
      <c r="H17" s="627">
        <v>4</v>
      </c>
      <c r="I17" s="627"/>
      <c r="J17" s="628"/>
      <c r="K17" s="627" t="s">
        <v>5387</v>
      </c>
      <c r="L17" s="627" t="s">
        <v>3022</v>
      </c>
      <c r="M17" s="628">
        <v>44523</v>
      </c>
      <c r="N17" s="628">
        <v>44602</v>
      </c>
      <c r="O17" s="628">
        <v>44641</v>
      </c>
      <c r="P17" s="636"/>
      <c r="Q17" s="628"/>
      <c r="R17" s="628"/>
      <c r="S17" s="627" t="s">
        <v>2959</v>
      </c>
      <c r="T17" s="691" t="str">
        <f>IFERROR(VLOOKUP($U17,ESS_Item_Code!$A:$L,5,0),"item code is invalid")</f>
        <v>Accessory</v>
      </c>
      <c r="U17" s="627" t="s">
        <v>239</v>
      </c>
      <c r="V17" s="642" t="str">
        <f>IFERROR(VLOOKUP($U17,ESS_Item_Code!$A:$L,2,0),"item code is invalid")</f>
        <v>Q.HOME+ TX-8.6</v>
      </c>
      <c r="W17" s="629">
        <v>360</v>
      </c>
      <c r="X17" s="627">
        <v>50</v>
      </c>
      <c r="Y17" s="382">
        <f>+IFERROR($X17*VLOOKUP($U17,[2]ESS_Item_Code!$A:$L,3,0),"item code is invalid")</f>
        <v>0</v>
      </c>
      <c r="Z17" s="382">
        <f>IFERROR($X17*VLOOKUP($U17,[2]ESS_Item_Code!$A:$L,4,0),"item code is invalid")</f>
        <v>0</v>
      </c>
      <c r="AA17" s="383">
        <f t="shared" si="3"/>
        <v>18000</v>
      </c>
      <c r="AB17" s="627"/>
      <c r="AC17" s="634"/>
      <c r="AD17" s="383">
        <f t="shared" si="4"/>
        <v>18000</v>
      </c>
      <c r="AE17" s="389">
        <f>IFERROR($X17*VLOOKUP($U17,[2]ESS_Item_Code!$A:$L,6,0),"item code is invalid")</f>
        <v>17500</v>
      </c>
      <c r="AF17" s="389">
        <f t="shared" si="5"/>
        <v>875000</v>
      </c>
      <c r="AG17" s="627" t="s">
        <v>1073</v>
      </c>
      <c r="AH17" s="635"/>
      <c r="AI17" s="627">
        <v>60</v>
      </c>
      <c r="AJ17" s="627" t="s">
        <v>3023</v>
      </c>
      <c r="AK17" s="627" t="s">
        <v>1163</v>
      </c>
      <c r="AL17" s="627">
        <v>27604</v>
      </c>
      <c r="AM17" s="627" t="s">
        <v>52</v>
      </c>
      <c r="AN17" s="627" t="s">
        <v>50</v>
      </c>
      <c r="AO17" s="627"/>
    </row>
    <row r="18" spans="1:41">
      <c r="A18" s="642"/>
      <c r="B18" s="644"/>
      <c r="C18" s="644"/>
      <c r="D18" s="627" t="s">
        <v>2956</v>
      </c>
      <c r="E18" s="627"/>
      <c r="F18" s="627"/>
      <c r="G18" s="627">
        <v>2022</v>
      </c>
      <c r="H18" s="627">
        <v>4</v>
      </c>
      <c r="I18" s="627"/>
      <c r="J18" s="628"/>
      <c r="K18" s="627" t="s">
        <v>5387</v>
      </c>
      <c r="L18" s="627" t="s">
        <v>3022</v>
      </c>
      <c r="M18" s="628">
        <v>44523</v>
      </c>
      <c r="N18" s="628">
        <v>44602</v>
      </c>
      <c r="O18" s="628">
        <v>44641</v>
      </c>
      <c r="P18" s="636"/>
      <c r="Q18" s="628"/>
      <c r="R18" s="628"/>
      <c r="S18" s="627" t="s">
        <v>2959</v>
      </c>
      <c r="T18" s="691" t="str">
        <f>IFERROR(VLOOKUP($U18,ESS_Item_Code!$A:$L,5,0),"item code is invalid")</f>
        <v>Battery</v>
      </c>
      <c r="U18" s="627" t="s">
        <v>236</v>
      </c>
      <c r="V18" s="642" t="str">
        <f>IFERROR(VLOOKUP($U18,ESS_Item_Code!$A:$L,2,0),"item code is invalid")</f>
        <v>BAT BMS-G1</v>
      </c>
      <c r="W18" s="629">
        <v>504</v>
      </c>
      <c r="X18" s="627">
        <v>50</v>
      </c>
      <c r="Y18" s="382">
        <f>+IFERROR($X18*VLOOKUP($U18,[2]ESS_Item_Code!$A:$L,3,0),"item code is invalid")</f>
        <v>0</v>
      </c>
      <c r="Z18" s="382">
        <f>IFERROR($X18*VLOOKUP($U18,[2]ESS_Item_Code!$A:$L,4,0),"item code is invalid")</f>
        <v>0</v>
      </c>
      <c r="AA18" s="383">
        <f t="shared" si="3"/>
        <v>25200</v>
      </c>
      <c r="AB18" s="627"/>
      <c r="AC18" s="634"/>
      <c r="AD18" s="383">
        <f t="shared" si="4"/>
        <v>25200</v>
      </c>
      <c r="AE18" s="389">
        <f>IFERROR($X18*VLOOKUP($U18,[2]ESS_Item_Code!$A:$L,6,0),"item code is invalid")</f>
        <v>23250</v>
      </c>
      <c r="AF18" s="389">
        <f t="shared" si="5"/>
        <v>1162500</v>
      </c>
      <c r="AG18" s="627" t="s">
        <v>1073</v>
      </c>
      <c r="AH18" s="635"/>
      <c r="AI18" s="627">
        <v>60</v>
      </c>
      <c r="AJ18" s="627" t="s">
        <v>3023</v>
      </c>
      <c r="AK18" s="627" t="s">
        <v>1163</v>
      </c>
      <c r="AL18" s="627">
        <v>27604</v>
      </c>
      <c r="AM18" s="627" t="s">
        <v>52</v>
      </c>
      <c r="AN18" s="627" t="s">
        <v>50</v>
      </c>
      <c r="AO18" s="627"/>
    </row>
    <row r="19" spans="1:41">
      <c r="A19" s="642"/>
      <c r="B19" s="644"/>
      <c r="C19" s="644"/>
      <c r="D19" s="627" t="s">
        <v>2956</v>
      </c>
      <c r="E19" s="627"/>
      <c r="F19" s="627"/>
      <c r="G19" s="627">
        <v>2022</v>
      </c>
      <c r="H19" s="627">
        <v>4</v>
      </c>
      <c r="I19" s="627"/>
      <c r="J19" s="628"/>
      <c r="K19" s="627" t="s">
        <v>5387</v>
      </c>
      <c r="L19" s="627" t="s">
        <v>3022</v>
      </c>
      <c r="M19" s="628">
        <v>44523</v>
      </c>
      <c r="N19" s="628">
        <v>44602</v>
      </c>
      <c r="O19" s="628">
        <v>44641</v>
      </c>
      <c r="P19" s="636"/>
      <c r="Q19" s="628"/>
      <c r="R19" s="628"/>
      <c r="S19" s="627" t="s">
        <v>2959</v>
      </c>
      <c r="T19" s="691" t="str">
        <f>IFERROR(VLOOKUP($U19,ESS_Item_Code!$A:$L,5,0),"item code is invalid")</f>
        <v>Inverter</v>
      </c>
      <c r="U19" s="627" t="s">
        <v>205</v>
      </c>
      <c r="V19" s="642" t="str">
        <f>IFERROR(VLOOKUP($U19,ESS_Item_Code!$A:$L,2,0),"item code is invalid")</f>
        <v>Q.HOME+ HYB-G1 7.6</v>
      </c>
      <c r="W19" s="629">
        <v>1935</v>
      </c>
      <c r="X19" s="627">
        <v>50</v>
      </c>
      <c r="Y19" s="382">
        <f>+IFERROR($X19*VLOOKUP($U19,[2]ESS_Item_Code!$A:$L,3,0),"item code is invalid")</f>
        <v>380</v>
      </c>
      <c r="Z19" s="382">
        <f>IFERROR($X19*VLOOKUP($U19,[2]ESS_Item_Code!$A:$L,4,0),"item code is invalid")</f>
        <v>0</v>
      </c>
      <c r="AA19" s="383">
        <f t="shared" si="3"/>
        <v>96750</v>
      </c>
      <c r="AB19" s="627"/>
      <c r="AC19" s="634"/>
      <c r="AD19" s="383">
        <f t="shared" si="4"/>
        <v>96750</v>
      </c>
      <c r="AE19" s="389">
        <f>IFERROR($X19*VLOOKUP($U19,[2]ESS_Item_Code!$A:$L,6,0),"item code is invalid")</f>
        <v>88000</v>
      </c>
      <c r="AF19" s="389">
        <f t="shared" si="5"/>
        <v>4400000</v>
      </c>
      <c r="AG19" s="627" t="s">
        <v>1073</v>
      </c>
      <c r="AH19" s="635"/>
      <c r="AI19" s="627">
        <v>60</v>
      </c>
      <c r="AJ19" s="627" t="s">
        <v>3023</v>
      </c>
      <c r="AK19" s="627" t="s">
        <v>1163</v>
      </c>
      <c r="AL19" s="627">
        <v>27604</v>
      </c>
      <c r="AM19" s="627" t="s">
        <v>52</v>
      </c>
      <c r="AN19" s="627" t="s">
        <v>50</v>
      </c>
      <c r="AO19" s="627"/>
    </row>
    <row r="20" spans="1:41">
      <c r="A20" s="642"/>
      <c r="B20" s="644"/>
      <c r="C20" s="644"/>
      <c r="D20" s="627" t="s">
        <v>2956</v>
      </c>
      <c r="E20" s="627"/>
      <c r="F20" s="627"/>
      <c r="G20" s="627">
        <v>2022</v>
      </c>
      <c r="H20" s="627">
        <v>4</v>
      </c>
      <c r="I20" s="627"/>
      <c r="J20" s="628"/>
      <c r="K20" s="627" t="s">
        <v>5387</v>
      </c>
      <c r="L20" s="627" t="s">
        <v>3022</v>
      </c>
      <c r="M20" s="628">
        <v>44523</v>
      </c>
      <c r="N20" s="628">
        <v>44602</v>
      </c>
      <c r="O20" s="628">
        <v>44641</v>
      </c>
      <c r="P20" s="636"/>
      <c r="Q20" s="628"/>
      <c r="R20" s="628"/>
      <c r="S20" s="627" t="s">
        <v>2959</v>
      </c>
      <c r="T20" s="691" t="str">
        <f>IFERROR(VLOOKUP($U20,ESS_Item_Code!$A:$L,5,0),"item code is invalid")</f>
        <v>Battery</v>
      </c>
      <c r="U20" s="627" t="s">
        <v>233</v>
      </c>
      <c r="V20" s="642" t="str">
        <f>IFERROR(VLOOKUP($U20,ESS_Item_Code!$A:$L,2,0),"item code is invalid")</f>
        <v>BAT63</v>
      </c>
      <c r="W20" s="629">
        <v>2484</v>
      </c>
      <c r="X20" s="627">
        <v>100</v>
      </c>
      <c r="Y20" s="382">
        <f>+IFERROR($X20*VLOOKUP($U20,[2]ESS_Item_Code!$A:$L,3,0),"item code is invalid")</f>
        <v>0</v>
      </c>
      <c r="Z20" s="382">
        <f>IFERROR($X20*VLOOKUP($U20,[2]ESS_Item_Code!$A:$L,4,0),"item code is invalid")</f>
        <v>630</v>
      </c>
      <c r="AA20" s="383">
        <f t="shared" si="3"/>
        <v>248400</v>
      </c>
      <c r="AB20" s="627"/>
      <c r="AC20" s="634"/>
      <c r="AD20" s="383">
        <f t="shared" si="4"/>
        <v>248400</v>
      </c>
      <c r="AE20" s="389">
        <f>IFERROR($X20*VLOOKUP($U20,[2]ESS_Item_Code!$A:$L,6,0),"item code is invalid")</f>
        <v>225100</v>
      </c>
      <c r="AF20" s="389">
        <f t="shared" si="5"/>
        <v>22510000</v>
      </c>
      <c r="AG20" s="627" t="s">
        <v>1073</v>
      </c>
      <c r="AH20" s="635"/>
      <c r="AI20" s="627">
        <v>60</v>
      </c>
      <c r="AJ20" s="627" t="s">
        <v>3023</v>
      </c>
      <c r="AK20" s="627" t="s">
        <v>1163</v>
      </c>
      <c r="AL20" s="627">
        <v>27604</v>
      </c>
      <c r="AM20" s="627" t="s">
        <v>52</v>
      </c>
      <c r="AN20" s="627" t="s">
        <v>50</v>
      </c>
      <c r="AO20" s="627"/>
    </row>
    <row r="21" spans="1:41">
      <c r="A21" s="642"/>
      <c r="B21" s="644"/>
      <c r="C21" s="644"/>
      <c r="D21" s="627" t="s">
        <v>2956</v>
      </c>
      <c r="E21" s="627"/>
      <c r="F21" s="627"/>
      <c r="G21" s="627">
        <v>2022</v>
      </c>
      <c r="H21" s="627">
        <v>4</v>
      </c>
      <c r="I21" s="627"/>
      <c r="J21" s="628"/>
      <c r="K21" s="627" t="s">
        <v>5387</v>
      </c>
      <c r="L21" s="627" t="s">
        <v>3022</v>
      </c>
      <c r="M21" s="628">
        <v>44888</v>
      </c>
      <c r="N21" s="628">
        <v>44563</v>
      </c>
      <c r="O21" s="628">
        <v>44641</v>
      </c>
      <c r="P21" s="636"/>
      <c r="Q21" s="628"/>
      <c r="R21" s="628"/>
      <c r="S21" s="627" t="s">
        <v>2959</v>
      </c>
      <c r="T21" s="691" t="str">
        <f>IFERROR(VLOOKUP($U21,ESS_Item_Code!$A:$L,5,0),"item code is invalid")</f>
        <v>RSD</v>
      </c>
      <c r="U21" s="627" t="s">
        <v>258</v>
      </c>
      <c r="V21" s="642" t="str">
        <f>IFERROR(VLOOKUP($U21,ESS_Item_Code!$A:$L,2,0),"item code is invalid")</f>
        <v>Rapid Shut Module</v>
      </c>
      <c r="W21" s="629">
        <v>34</v>
      </c>
      <c r="X21" s="627">
        <v>648</v>
      </c>
      <c r="Y21" s="382">
        <f>+IFERROR($X21*VLOOKUP($U21,[2]ESS_Item_Code!$A:$L,3,0),"item code is invalid")</f>
        <v>0</v>
      </c>
      <c r="Z21" s="382">
        <f>IFERROR($X21*VLOOKUP($U21,[2]ESS_Item_Code!$A:$L,4,0),"item code is invalid")</f>
        <v>0</v>
      </c>
      <c r="AA21" s="383">
        <f t="shared" si="3"/>
        <v>22032</v>
      </c>
      <c r="AB21" s="627"/>
      <c r="AC21" s="634"/>
      <c r="AD21" s="383">
        <f t="shared" si="4"/>
        <v>22032</v>
      </c>
      <c r="AE21" s="389">
        <f>IFERROR($X21*VLOOKUP($U21,[2]ESS_Item_Code!$A:$L,6,0),"item code is invalid")</f>
        <v>0</v>
      </c>
      <c r="AF21" s="389">
        <f t="shared" si="5"/>
        <v>0</v>
      </c>
      <c r="AG21" s="627" t="s">
        <v>1073</v>
      </c>
      <c r="AH21" s="635"/>
      <c r="AI21" s="627">
        <v>60</v>
      </c>
      <c r="AJ21" s="627" t="s">
        <v>3023</v>
      </c>
      <c r="AK21" s="627" t="s">
        <v>1163</v>
      </c>
      <c r="AL21" s="627">
        <v>27604</v>
      </c>
      <c r="AM21" s="627" t="s">
        <v>52</v>
      </c>
      <c r="AN21" s="627" t="s">
        <v>50</v>
      </c>
      <c r="AO21" s="627"/>
    </row>
    <row r="22" spans="1:41">
      <c r="A22" s="642"/>
      <c r="B22" s="644"/>
      <c r="C22" s="644"/>
      <c r="D22" s="627" t="s">
        <v>2956</v>
      </c>
      <c r="E22" s="627"/>
      <c r="F22" s="627"/>
      <c r="G22" s="627">
        <v>2022</v>
      </c>
      <c r="H22" s="627">
        <v>4</v>
      </c>
      <c r="I22" s="627"/>
      <c r="J22" s="628"/>
      <c r="K22" s="627" t="s">
        <v>5387</v>
      </c>
      <c r="L22" s="627" t="s">
        <v>3022</v>
      </c>
      <c r="M22" s="628">
        <v>44523</v>
      </c>
      <c r="N22" s="628">
        <v>44602</v>
      </c>
      <c r="O22" s="628">
        <v>44641</v>
      </c>
      <c r="P22" s="636"/>
      <c r="Q22" s="628"/>
      <c r="R22" s="628"/>
      <c r="S22" s="627" t="s">
        <v>2959</v>
      </c>
      <c r="T22" s="691" t="str">
        <f>IFERROR(VLOOKUP($U22,ESS_Item_Code!$A:$L,5,0),"item code is invalid")</f>
        <v>Accessory</v>
      </c>
      <c r="U22" s="627" t="s">
        <v>251</v>
      </c>
      <c r="V22" s="642" t="str">
        <f>IFERROR(VLOOKUP($U22,ESS_Item_Code!$A:$L,2,0),"item code is invalid")</f>
        <v>Wifi module</v>
      </c>
      <c r="W22" s="629">
        <v>45</v>
      </c>
      <c r="X22" s="627">
        <v>50</v>
      </c>
      <c r="Y22" s="382">
        <f>+IFERROR($X22*VLOOKUP($U22,[2]ESS_Item_Code!$A:$L,3,0),"item code is invalid")</f>
        <v>0</v>
      </c>
      <c r="Z22" s="382">
        <f>IFERROR($X22*VLOOKUP($U22,[2]ESS_Item_Code!$A:$L,4,0),"item code is invalid")</f>
        <v>0</v>
      </c>
      <c r="AA22" s="383">
        <f t="shared" si="3"/>
        <v>2250</v>
      </c>
      <c r="AB22" s="627"/>
      <c r="AC22" s="634"/>
      <c r="AD22" s="383">
        <f t="shared" si="4"/>
        <v>2250</v>
      </c>
      <c r="AE22" s="389">
        <f>IFERROR($X22*VLOOKUP($U22,[2]ESS_Item_Code!$A:$L,6,0),"item code is invalid")</f>
        <v>2000</v>
      </c>
      <c r="AF22" s="389">
        <f t="shared" si="5"/>
        <v>100000</v>
      </c>
      <c r="AG22" s="627" t="s">
        <v>1073</v>
      </c>
      <c r="AH22" s="635"/>
      <c r="AI22" s="627">
        <v>60</v>
      </c>
      <c r="AJ22" s="627" t="s">
        <v>3023</v>
      </c>
      <c r="AK22" s="627" t="s">
        <v>1163</v>
      </c>
      <c r="AL22" s="627">
        <v>27604</v>
      </c>
      <c r="AM22" s="627" t="s">
        <v>52</v>
      </c>
      <c r="AN22" s="627" t="s">
        <v>50</v>
      </c>
      <c r="AO22" s="627"/>
    </row>
    <row r="23" spans="1:41">
      <c r="A23" s="645"/>
      <c r="B23" s="646"/>
      <c r="C23" s="646"/>
      <c r="D23" s="647" t="s">
        <v>2956</v>
      </c>
      <c r="E23" s="647"/>
      <c r="F23" s="647"/>
      <c r="G23" s="647">
        <v>2022</v>
      </c>
      <c r="H23" s="627">
        <v>4</v>
      </c>
      <c r="I23" s="647"/>
      <c r="J23" s="648"/>
      <c r="K23" s="647" t="s">
        <v>5387</v>
      </c>
      <c r="L23" s="647" t="s">
        <v>3022</v>
      </c>
      <c r="M23" s="648">
        <v>44523</v>
      </c>
      <c r="N23" s="648">
        <v>44602</v>
      </c>
      <c r="O23" s="628">
        <v>44641</v>
      </c>
      <c r="P23" s="649"/>
      <c r="Q23" s="648"/>
      <c r="R23" s="648"/>
      <c r="S23" s="647" t="s">
        <v>2959</v>
      </c>
      <c r="T23" s="691" t="str">
        <f>IFERROR(VLOOKUP($U23,ESS_Item_Code!$A:$L,5,0),"item code is invalid")</f>
        <v>EMS</v>
      </c>
      <c r="U23" s="647" t="s">
        <v>254</v>
      </c>
      <c r="V23" s="642" t="str">
        <f>IFERROR(VLOOKUP($U23,ESS_Item_Code!$A:$L,2,0),"item code is invalid")</f>
        <v>Meter set</v>
      </c>
      <c r="W23" s="650">
        <v>90</v>
      </c>
      <c r="X23" s="647">
        <v>50</v>
      </c>
      <c r="Y23" s="382">
        <f>+IFERROR($X23*VLOOKUP($U23,[2]ESS_Item_Code!$A:$L,3,0),"item code is invalid")</f>
        <v>0</v>
      </c>
      <c r="Z23" s="382">
        <f>IFERROR($X23*VLOOKUP($U23,[2]ESS_Item_Code!$A:$L,4,0),"item code is invalid")</f>
        <v>0</v>
      </c>
      <c r="AA23" s="383">
        <f t="shared" si="3"/>
        <v>4500</v>
      </c>
      <c r="AB23" s="647"/>
      <c r="AC23" s="651"/>
      <c r="AD23" s="383">
        <f t="shared" si="4"/>
        <v>4500</v>
      </c>
      <c r="AE23" s="389">
        <f>IFERROR($X23*VLOOKUP($U23,[2]ESS_Item_Code!$A:$L,6,0),"item code is invalid")</f>
        <v>4000</v>
      </c>
      <c r="AF23" s="389">
        <f t="shared" si="5"/>
        <v>200000</v>
      </c>
      <c r="AG23" s="647" t="s">
        <v>1073</v>
      </c>
      <c r="AH23" s="652"/>
      <c r="AI23" s="647">
        <v>60</v>
      </c>
      <c r="AJ23" s="647" t="s">
        <v>3023</v>
      </c>
      <c r="AK23" s="647" t="s">
        <v>1163</v>
      </c>
      <c r="AL23" s="647">
        <v>27604</v>
      </c>
      <c r="AM23" s="647" t="s">
        <v>52</v>
      </c>
      <c r="AN23" s="647" t="s">
        <v>50</v>
      </c>
      <c r="AO23" s="647"/>
    </row>
    <row r="24" spans="1:41">
      <c r="A24" s="642"/>
      <c r="B24" s="644"/>
      <c r="C24" s="644"/>
      <c r="D24" s="627" t="s">
        <v>2956</v>
      </c>
      <c r="E24" s="627"/>
      <c r="F24" s="627"/>
      <c r="G24" s="627">
        <v>2022</v>
      </c>
      <c r="H24" s="627">
        <v>4</v>
      </c>
      <c r="I24" s="627"/>
      <c r="J24" s="628"/>
      <c r="K24" s="627" t="s">
        <v>5387</v>
      </c>
      <c r="L24" s="627" t="s">
        <v>3022</v>
      </c>
      <c r="M24" s="628">
        <v>44523</v>
      </c>
      <c r="N24" s="628">
        <v>44602</v>
      </c>
      <c r="O24" s="628">
        <v>44641</v>
      </c>
      <c r="P24" s="636"/>
      <c r="Q24" s="628"/>
      <c r="R24" s="628"/>
      <c r="S24" s="627" t="s">
        <v>2959</v>
      </c>
      <c r="T24" s="691" t="str">
        <f>IFERROR(VLOOKUP($U24,ESS_Item_Code!$A:$L,5,0),"item code is invalid")</f>
        <v>Accessory</v>
      </c>
      <c r="U24" s="627" t="s">
        <v>244</v>
      </c>
      <c r="V24" s="642" t="str">
        <f>IFERROR(VLOOKUP($U24,ESS_Item_Code!$A:$L,2,0),"item code is invalid")</f>
        <v>Battery Accessory box , Master control Accessory</v>
      </c>
      <c r="W24" s="629">
        <v>0</v>
      </c>
      <c r="X24" s="627">
        <v>50</v>
      </c>
      <c r="Y24" s="382">
        <f>+IFERROR($X24*VLOOKUP($U24,[2]ESS_Item_Code!$A:$L,3,0),"item code is invalid")</f>
        <v>0</v>
      </c>
      <c r="Z24" s="382">
        <f>IFERROR($X24*VLOOKUP($U24,[2]ESS_Item_Code!$A:$L,4,0),"item code is invalid")</f>
        <v>0</v>
      </c>
      <c r="AA24" s="383">
        <f t="shared" si="3"/>
        <v>0</v>
      </c>
      <c r="AB24" s="627"/>
      <c r="AC24" s="634"/>
      <c r="AD24" s="383">
        <f t="shared" si="4"/>
        <v>0</v>
      </c>
      <c r="AE24" s="389" t="str">
        <f>IFERROR($X24*VLOOKUP($U24,[2]ESS_Item_Code!$A:$L,6,0),"item code is invalid")</f>
        <v>item code is invalid</v>
      </c>
      <c r="AF24" s="389" t="e">
        <f t="shared" si="5"/>
        <v>#VALUE!</v>
      </c>
      <c r="AG24" s="627" t="s">
        <v>1073</v>
      </c>
      <c r="AH24" s="635"/>
      <c r="AI24" s="627">
        <v>60</v>
      </c>
      <c r="AJ24" s="627" t="s">
        <v>3023</v>
      </c>
      <c r="AK24" s="627" t="s">
        <v>1163</v>
      </c>
      <c r="AL24" s="627">
        <v>27604</v>
      </c>
      <c r="AM24" s="627" t="s">
        <v>52</v>
      </c>
      <c r="AN24" s="627" t="s">
        <v>50</v>
      </c>
      <c r="AO24" s="627"/>
    </row>
    <row r="25" spans="1:41">
      <c r="A25" s="642"/>
      <c r="B25" s="644"/>
      <c r="C25" s="644"/>
      <c r="D25" s="627" t="s">
        <v>2956</v>
      </c>
      <c r="E25" s="627"/>
      <c r="F25" s="627"/>
      <c r="G25" s="627">
        <v>2022</v>
      </c>
      <c r="H25" s="627">
        <v>4</v>
      </c>
      <c r="I25" s="627"/>
      <c r="J25" s="628"/>
      <c r="K25" s="627" t="s">
        <v>5387</v>
      </c>
      <c r="L25" s="627" t="s">
        <v>3022</v>
      </c>
      <c r="M25" s="628">
        <v>44523</v>
      </c>
      <c r="N25" s="628">
        <v>44602</v>
      </c>
      <c r="O25" s="628">
        <v>44641</v>
      </c>
      <c r="P25" s="636"/>
      <c r="Q25" s="628"/>
      <c r="R25" s="628"/>
      <c r="S25" s="627" t="s">
        <v>2959</v>
      </c>
      <c r="T25" s="691" t="str">
        <f>IFERROR(VLOOKUP($U25,ESS_Item_Code!$A:$L,5,0),"item code is invalid")</f>
        <v>Accessory</v>
      </c>
      <c r="U25" s="627" t="s">
        <v>248</v>
      </c>
      <c r="V25" s="642" t="str">
        <f>IFERROR(VLOOKUP($U25,ESS_Item_Code!$A:$L,2,0),"item code is invalid")</f>
        <v>Battery Accessory box , Slave control Accessory</v>
      </c>
      <c r="W25" s="629">
        <v>0</v>
      </c>
      <c r="X25" s="627">
        <v>50</v>
      </c>
      <c r="Y25" s="382">
        <f>+IFERROR($X25*VLOOKUP($U25,[2]ESS_Item_Code!$A:$L,3,0),"item code is invalid")</f>
        <v>0</v>
      </c>
      <c r="Z25" s="382">
        <f>IFERROR($X25*VLOOKUP($U25,[2]ESS_Item_Code!$A:$L,4,0),"item code is invalid")</f>
        <v>0</v>
      </c>
      <c r="AA25" s="383">
        <f t="shared" si="3"/>
        <v>0</v>
      </c>
      <c r="AB25" s="627"/>
      <c r="AC25" s="634"/>
      <c r="AD25" s="383">
        <f t="shared" si="4"/>
        <v>0</v>
      </c>
      <c r="AE25" s="389" t="str">
        <f>IFERROR($X25*VLOOKUP($U25,[2]ESS_Item_Code!$A:$L,6,0),"item code is invalid")</f>
        <v>item code is invalid</v>
      </c>
      <c r="AF25" s="389" t="e">
        <f t="shared" si="5"/>
        <v>#VALUE!</v>
      </c>
      <c r="AG25" s="627" t="s">
        <v>1073</v>
      </c>
      <c r="AH25" s="635"/>
      <c r="AI25" s="627">
        <v>60</v>
      </c>
      <c r="AJ25" s="627" t="s">
        <v>3023</v>
      </c>
      <c r="AK25" s="627" t="s">
        <v>1163</v>
      </c>
      <c r="AL25" s="627">
        <v>27604</v>
      </c>
      <c r="AM25" s="627" t="s">
        <v>52</v>
      </c>
      <c r="AN25" s="627" t="s">
        <v>50</v>
      </c>
      <c r="AO25" s="627"/>
    </row>
    <row r="26" spans="1:41">
      <c r="A26" s="653"/>
      <c r="B26" s="654"/>
      <c r="C26" s="654"/>
      <c r="D26" s="655" t="s">
        <v>2956</v>
      </c>
      <c r="E26" s="655" t="s">
        <v>5388</v>
      </c>
      <c r="F26" s="655"/>
      <c r="G26" s="655">
        <v>2022</v>
      </c>
      <c r="H26" s="627">
        <v>4</v>
      </c>
      <c r="I26" s="655"/>
      <c r="J26" s="656"/>
      <c r="K26" s="655" t="s">
        <v>5389</v>
      </c>
      <c r="L26" s="655" t="s">
        <v>3022</v>
      </c>
      <c r="M26" s="656">
        <v>44540</v>
      </c>
      <c r="N26" s="656">
        <v>44617</v>
      </c>
      <c r="O26" s="628">
        <v>44651</v>
      </c>
      <c r="P26" s="657"/>
      <c r="Q26" s="656"/>
      <c r="R26" s="656"/>
      <c r="S26" s="655" t="s">
        <v>2959</v>
      </c>
      <c r="T26" s="691" t="str">
        <f>IFERROR(VLOOKUP($U26,ESS_Item_Code!$A:$L,5,0),"item code is invalid")</f>
        <v>Accessory</v>
      </c>
      <c r="U26" s="655" t="s">
        <v>239</v>
      </c>
      <c r="V26" s="642" t="str">
        <f>IFERROR(VLOOKUP($U26,ESS_Item_Code!$A:$L,2,0),"item code is invalid")</f>
        <v>Q.HOME+ TX-8.6</v>
      </c>
      <c r="W26" s="658">
        <v>360</v>
      </c>
      <c r="X26" s="655">
        <v>50</v>
      </c>
      <c r="Y26" s="382">
        <f>+IFERROR($X26*VLOOKUP($U26,[2]ESS_Item_Code!$A:$L,3,0),"item code is invalid")</f>
        <v>0</v>
      </c>
      <c r="Z26" s="382">
        <f>IFERROR($X26*VLOOKUP($U26,[2]ESS_Item_Code!$A:$L,4,0),"item code is invalid")</f>
        <v>0</v>
      </c>
      <c r="AA26" s="383">
        <f t="shared" si="3"/>
        <v>18000</v>
      </c>
      <c r="AB26" s="655"/>
      <c r="AC26" s="659"/>
      <c r="AD26" s="383">
        <f t="shared" si="4"/>
        <v>18000</v>
      </c>
      <c r="AE26" s="389">
        <f>IFERROR($X26*VLOOKUP($U26,[2]ESS_Item_Code!$A:$L,6,0),"item code is invalid")</f>
        <v>17500</v>
      </c>
      <c r="AF26" s="389">
        <f t="shared" si="5"/>
        <v>875000</v>
      </c>
      <c r="AG26" s="655" t="s">
        <v>1073</v>
      </c>
      <c r="AH26" s="660"/>
      <c r="AI26" s="655">
        <v>60</v>
      </c>
      <c r="AJ26" s="655" t="s">
        <v>3023</v>
      </c>
      <c r="AK26" s="655" t="s">
        <v>1163</v>
      </c>
      <c r="AL26" s="655">
        <v>27604</v>
      </c>
      <c r="AM26" s="655" t="s">
        <v>52</v>
      </c>
      <c r="AN26" s="655" t="s">
        <v>50</v>
      </c>
      <c r="AO26" s="655"/>
    </row>
    <row r="27" spans="1:41">
      <c r="A27" s="642"/>
      <c r="B27" s="644"/>
      <c r="C27" s="644"/>
      <c r="D27" s="627" t="s">
        <v>2956</v>
      </c>
      <c r="E27" s="627" t="s">
        <v>5388</v>
      </c>
      <c r="F27" s="627"/>
      <c r="G27" s="627">
        <v>2022</v>
      </c>
      <c r="H27" s="627">
        <v>4</v>
      </c>
      <c r="I27" s="627"/>
      <c r="J27" s="628"/>
      <c r="K27" s="627" t="s">
        <v>5389</v>
      </c>
      <c r="L27" s="627" t="s">
        <v>3022</v>
      </c>
      <c r="M27" s="628">
        <v>44540</v>
      </c>
      <c r="N27" s="628">
        <v>44617</v>
      </c>
      <c r="O27" s="628">
        <v>44651</v>
      </c>
      <c r="P27" s="636"/>
      <c r="Q27" s="628"/>
      <c r="R27" s="628"/>
      <c r="S27" s="627" t="s">
        <v>2959</v>
      </c>
      <c r="T27" s="691" t="str">
        <f>IFERROR(VLOOKUP($U27,ESS_Item_Code!$A:$L,5,0),"item code is invalid")</f>
        <v>Battery</v>
      </c>
      <c r="U27" s="627" t="s">
        <v>236</v>
      </c>
      <c r="V27" s="642" t="str">
        <f>IFERROR(VLOOKUP($U27,ESS_Item_Code!$A:$L,2,0),"item code is invalid")</f>
        <v>BAT BMS-G1</v>
      </c>
      <c r="W27" s="629">
        <v>504</v>
      </c>
      <c r="X27" s="627">
        <v>50</v>
      </c>
      <c r="Y27" s="382">
        <f>+IFERROR($X27*VLOOKUP($U27,[2]ESS_Item_Code!$A:$L,3,0),"item code is invalid")</f>
        <v>0</v>
      </c>
      <c r="Z27" s="382">
        <f>IFERROR($X27*VLOOKUP($U27,[2]ESS_Item_Code!$A:$L,4,0),"item code is invalid")</f>
        <v>0</v>
      </c>
      <c r="AA27" s="383">
        <f t="shared" si="3"/>
        <v>25200</v>
      </c>
      <c r="AB27" s="627"/>
      <c r="AC27" s="634"/>
      <c r="AD27" s="383">
        <f t="shared" si="4"/>
        <v>25200</v>
      </c>
      <c r="AE27" s="389">
        <f>IFERROR($X27*VLOOKUP($U27,[2]ESS_Item_Code!$A:$L,6,0),"item code is invalid")</f>
        <v>23250</v>
      </c>
      <c r="AF27" s="389">
        <f t="shared" si="5"/>
        <v>1162500</v>
      </c>
      <c r="AG27" s="627" t="s">
        <v>1073</v>
      </c>
      <c r="AH27" s="635"/>
      <c r="AI27" s="627">
        <v>60</v>
      </c>
      <c r="AJ27" s="627" t="s">
        <v>3023</v>
      </c>
      <c r="AK27" s="627" t="s">
        <v>1163</v>
      </c>
      <c r="AL27" s="627">
        <v>27604</v>
      </c>
      <c r="AM27" s="627" t="s">
        <v>52</v>
      </c>
      <c r="AN27" s="627" t="s">
        <v>50</v>
      </c>
      <c r="AO27" s="627"/>
    </row>
    <row r="28" spans="1:41">
      <c r="A28" s="642"/>
      <c r="B28" s="644"/>
      <c r="C28" s="644"/>
      <c r="D28" s="627" t="s">
        <v>2956</v>
      </c>
      <c r="E28" s="627" t="s">
        <v>5388</v>
      </c>
      <c r="F28" s="627"/>
      <c r="G28" s="627">
        <v>2022</v>
      </c>
      <c r="H28" s="627">
        <v>4</v>
      </c>
      <c r="I28" s="627"/>
      <c r="J28" s="628"/>
      <c r="K28" s="627" t="s">
        <v>5389</v>
      </c>
      <c r="L28" s="627" t="s">
        <v>3022</v>
      </c>
      <c r="M28" s="628">
        <v>44540</v>
      </c>
      <c r="N28" s="628">
        <v>44617</v>
      </c>
      <c r="O28" s="628">
        <v>44651</v>
      </c>
      <c r="P28" s="636"/>
      <c r="Q28" s="628"/>
      <c r="R28" s="628"/>
      <c r="S28" s="627" t="s">
        <v>2959</v>
      </c>
      <c r="T28" s="691" t="str">
        <f>IFERROR(VLOOKUP($U28,ESS_Item_Code!$A:$L,5,0),"item code is invalid")</f>
        <v>Inverter</v>
      </c>
      <c r="U28" s="627" t="s">
        <v>205</v>
      </c>
      <c r="V28" s="642" t="str">
        <f>IFERROR(VLOOKUP($U28,ESS_Item_Code!$A:$L,2,0),"item code is invalid")</f>
        <v>Q.HOME+ HYB-G1 7.6</v>
      </c>
      <c r="W28" s="629">
        <v>1935</v>
      </c>
      <c r="X28" s="627">
        <v>50</v>
      </c>
      <c r="Y28" s="382">
        <f>+IFERROR($X28*VLOOKUP($U28,[2]ESS_Item_Code!$A:$L,3,0),"item code is invalid")</f>
        <v>380</v>
      </c>
      <c r="Z28" s="382">
        <f>IFERROR($X28*VLOOKUP($U28,[2]ESS_Item_Code!$A:$L,4,0),"item code is invalid")</f>
        <v>0</v>
      </c>
      <c r="AA28" s="383">
        <f t="shared" si="3"/>
        <v>96750</v>
      </c>
      <c r="AB28" s="627"/>
      <c r="AC28" s="634"/>
      <c r="AD28" s="383">
        <f t="shared" si="4"/>
        <v>96750</v>
      </c>
      <c r="AE28" s="389">
        <f>IFERROR($X28*VLOOKUP($U28,[2]ESS_Item_Code!$A:$L,6,0),"item code is invalid")</f>
        <v>88000</v>
      </c>
      <c r="AF28" s="389">
        <f t="shared" si="5"/>
        <v>4400000</v>
      </c>
      <c r="AG28" s="627" t="s">
        <v>1073</v>
      </c>
      <c r="AH28" s="635"/>
      <c r="AI28" s="627">
        <v>60</v>
      </c>
      <c r="AJ28" s="627" t="s">
        <v>3023</v>
      </c>
      <c r="AK28" s="627" t="s">
        <v>1163</v>
      </c>
      <c r="AL28" s="627">
        <v>27604</v>
      </c>
      <c r="AM28" s="627" t="s">
        <v>52</v>
      </c>
      <c r="AN28" s="627" t="s">
        <v>50</v>
      </c>
      <c r="AO28" s="627"/>
    </row>
    <row r="29" spans="1:41">
      <c r="A29" s="642"/>
      <c r="B29" s="644"/>
      <c r="C29" s="644"/>
      <c r="D29" s="627" t="s">
        <v>2956</v>
      </c>
      <c r="E29" s="627" t="s">
        <v>5388</v>
      </c>
      <c r="F29" s="627"/>
      <c r="G29" s="627">
        <v>2022</v>
      </c>
      <c r="H29" s="627">
        <v>4</v>
      </c>
      <c r="I29" s="627"/>
      <c r="J29" s="628"/>
      <c r="K29" s="627" t="s">
        <v>5389</v>
      </c>
      <c r="L29" s="627" t="s">
        <v>3022</v>
      </c>
      <c r="M29" s="628">
        <v>44540</v>
      </c>
      <c r="N29" s="628">
        <v>44617</v>
      </c>
      <c r="O29" s="628">
        <v>44651</v>
      </c>
      <c r="P29" s="636"/>
      <c r="Q29" s="628"/>
      <c r="R29" s="628"/>
      <c r="S29" s="627" t="s">
        <v>2959</v>
      </c>
      <c r="T29" s="691" t="str">
        <f>IFERROR(VLOOKUP($U29,ESS_Item_Code!$A:$L,5,0),"item code is invalid")</f>
        <v>Battery</v>
      </c>
      <c r="U29" s="627" t="s">
        <v>233</v>
      </c>
      <c r="V29" s="642" t="str">
        <f>IFERROR(VLOOKUP($U29,ESS_Item_Code!$A:$L,2,0),"item code is invalid")</f>
        <v>BAT63</v>
      </c>
      <c r="W29" s="629">
        <v>2484</v>
      </c>
      <c r="X29" s="627">
        <v>100</v>
      </c>
      <c r="Y29" s="382">
        <f>+IFERROR($X29*VLOOKUP($U29,[2]ESS_Item_Code!$A:$L,3,0),"item code is invalid")</f>
        <v>0</v>
      </c>
      <c r="Z29" s="382">
        <f>IFERROR($X29*VLOOKUP($U29,[2]ESS_Item_Code!$A:$L,4,0),"item code is invalid")</f>
        <v>630</v>
      </c>
      <c r="AA29" s="383">
        <f t="shared" si="3"/>
        <v>248400</v>
      </c>
      <c r="AB29" s="627"/>
      <c r="AC29" s="634"/>
      <c r="AD29" s="383">
        <f t="shared" si="4"/>
        <v>248400</v>
      </c>
      <c r="AE29" s="389">
        <f>IFERROR($X29*VLOOKUP($U29,[2]ESS_Item_Code!$A:$L,6,0),"item code is invalid")</f>
        <v>225100</v>
      </c>
      <c r="AF29" s="389">
        <f t="shared" si="5"/>
        <v>22510000</v>
      </c>
      <c r="AG29" s="627" t="s">
        <v>1073</v>
      </c>
      <c r="AH29" s="635"/>
      <c r="AI29" s="627">
        <v>60</v>
      </c>
      <c r="AJ29" s="627" t="s">
        <v>3023</v>
      </c>
      <c r="AK29" s="627" t="s">
        <v>1163</v>
      </c>
      <c r="AL29" s="627">
        <v>27604</v>
      </c>
      <c r="AM29" s="627" t="s">
        <v>52</v>
      </c>
      <c r="AN29" s="627" t="s">
        <v>50</v>
      </c>
      <c r="AO29" s="627"/>
    </row>
    <row r="30" spans="1:41">
      <c r="A30" s="642"/>
      <c r="B30" s="644"/>
      <c r="C30" s="644"/>
      <c r="D30" s="627" t="s">
        <v>2956</v>
      </c>
      <c r="E30" s="627" t="s">
        <v>5388</v>
      </c>
      <c r="F30" s="627"/>
      <c r="G30" s="627">
        <v>2022</v>
      </c>
      <c r="H30" s="627">
        <v>4</v>
      </c>
      <c r="I30" s="627"/>
      <c r="J30" s="628"/>
      <c r="K30" s="627" t="s">
        <v>5389</v>
      </c>
      <c r="L30" s="627" t="s">
        <v>3022</v>
      </c>
      <c r="M30" s="628">
        <v>44541</v>
      </c>
      <c r="N30" s="628">
        <v>44618</v>
      </c>
      <c r="O30" s="628">
        <v>44651</v>
      </c>
      <c r="P30" s="636"/>
      <c r="Q30" s="628"/>
      <c r="R30" s="628"/>
      <c r="S30" s="627" t="s">
        <v>2959</v>
      </c>
      <c r="T30" s="691" t="str">
        <f>IFERROR(VLOOKUP($U30,ESS_Item_Code!$A:$L,5,0),"item code is invalid")</f>
        <v>RSD</v>
      </c>
      <c r="U30" s="627" t="s">
        <v>258</v>
      </c>
      <c r="V30" s="642" t="str">
        <f>IFERROR(VLOOKUP($U30,ESS_Item_Code!$A:$L,2,0),"item code is invalid")</f>
        <v>Rapid Shut Module</v>
      </c>
      <c r="W30" s="629">
        <v>34</v>
      </c>
      <c r="X30" s="627">
        <v>648</v>
      </c>
      <c r="Y30" s="382">
        <f>+IFERROR($X30*VLOOKUP($U30,[2]ESS_Item_Code!$A:$L,3,0),"item code is invalid")</f>
        <v>0</v>
      </c>
      <c r="Z30" s="382">
        <f>IFERROR($X30*VLOOKUP($U30,[2]ESS_Item_Code!$A:$L,4,0),"item code is invalid")</f>
        <v>0</v>
      </c>
      <c r="AA30" s="383">
        <f t="shared" si="3"/>
        <v>22032</v>
      </c>
      <c r="AB30" s="627"/>
      <c r="AC30" s="634"/>
      <c r="AD30" s="383">
        <f t="shared" si="4"/>
        <v>22032</v>
      </c>
      <c r="AE30" s="389">
        <f>IFERROR($X30*VLOOKUP($U30,[2]ESS_Item_Code!$A:$L,6,0),"item code is invalid")</f>
        <v>0</v>
      </c>
      <c r="AF30" s="389">
        <f t="shared" si="5"/>
        <v>0</v>
      </c>
      <c r="AG30" s="627" t="s">
        <v>1073</v>
      </c>
      <c r="AH30" s="635"/>
      <c r="AI30" s="627">
        <v>60</v>
      </c>
      <c r="AJ30" s="627" t="s">
        <v>2554</v>
      </c>
      <c r="AK30" s="627" t="s">
        <v>1088</v>
      </c>
      <c r="AL30" s="627">
        <v>33634</v>
      </c>
      <c r="AM30" s="627" t="s">
        <v>52</v>
      </c>
      <c r="AN30" s="627" t="s">
        <v>50</v>
      </c>
      <c r="AO30" s="627"/>
    </row>
    <row r="31" spans="1:41">
      <c r="A31" s="642"/>
      <c r="B31" s="644"/>
      <c r="C31" s="644"/>
      <c r="D31" s="627" t="s">
        <v>2956</v>
      </c>
      <c r="E31" s="627" t="s">
        <v>5388</v>
      </c>
      <c r="F31" s="627"/>
      <c r="G31" s="627">
        <v>2022</v>
      </c>
      <c r="H31" s="627">
        <v>4</v>
      </c>
      <c r="I31" s="627"/>
      <c r="J31" s="628"/>
      <c r="K31" s="627" t="s">
        <v>5389</v>
      </c>
      <c r="L31" s="627" t="s">
        <v>3022</v>
      </c>
      <c r="M31" s="628">
        <v>44540</v>
      </c>
      <c r="N31" s="628">
        <v>44617</v>
      </c>
      <c r="O31" s="628">
        <v>44651</v>
      </c>
      <c r="P31" s="636"/>
      <c r="Q31" s="628"/>
      <c r="R31" s="628"/>
      <c r="S31" s="627" t="s">
        <v>2959</v>
      </c>
      <c r="T31" s="691" t="str">
        <f>IFERROR(VLOOKUP($U31,ESS_Item_Code!$A:$L,5,0),"item code is invalid")</f>
        <v>Accessory</v>
      </c>
      <c r="U31" s="627" t="s">
        <v>251</v>
      </c>
      <c r="V31" s="642" t="str">
        <f>IFERROR(VLOOKUP($U31,ESS_Item_Code!$A:$L,2,0),"item code is invalid")</f>
        <v>Wifi module</v>
      </c>
      <c r="W31" s="629">
        <v>45</v>
      </c>
      <c r="X31" s="627">
        <v>50</v>
      </c>
      <c r="Y31" s="382">
        <f>+IFERROR($X31*VLOOKUP($U31,[2]ESS_Item_Code!$A:$L,3,0),"item code is invalid")</f>
        <v>0</v>
      </c>
      <c r="Z31" s="382">
        <f>IFERROR($X31*VLOOKUP($U31,[2]ESS_Item_Code!$A:$L,4,0),"item code is invalid")</f>
        <v>0</v>
      </c>
      <c r="AA31" s="383">
        <f t="shared" si="3"/>
        <v>2250</v>
      </c>
      <c r="AB31" s="627"/>
      <c r="AC31" s="634"/>
      <c r="AD31" s="383">
        <f t="shared" si="4"/>
        <v>2250</v>
      </c>
      <c r="AE31" s="389">
        <f>IFERROR($X31*VLOOKUP($U31,[2]ESS_Item_Code!$A:$L,6,0),"item code is invalid")</f>
        <v>2000</v>
      </c>
      <c r="AF31" s="389">
        <f t="shared" si="5"/>
        <v>100000</v>
      </c>
      <c r="AG31" s="627" t="s">
        <v>1073</v>
      </c>
      <c r="AH31" s="635"/>
      <c r="AI31" s="627">
        <v>60</v>
      </c>
      <c r="AJ31" s="627" t="s">
        <v>3023</v>
      </c>
      <c r="AK31" s="627" t="s">
        <v>1163</v>
      </c>
      <c r="AL31" s="627">
        <v>27604</v>
      </c>
      <c r="AM31" s="627" t="s">
        <v>52</v>
      </c>
      <c r="AN31" s="627" t="s">
        <v>50</v>
      </c>
      <c r="AO31" s="627"/>
    </row>
    <row r="32" spans="1:41">
      <c r="A32" s="642"/>
      <c r="B32" s="644"/>
      <c r="C32" s="644"/>
      <c r="D32" s="627" t="s">
        <v>2956</v>
      </c>
      <c r="E32" s="627" t="s">
        <v>5388</v>
      </c>
      <c r="F32" s="627"/>
      <c r="G32" s="627">
        <v>2022</v>
      </c>
      <c r="H32" s="627">
        <v>4</v>
      </c>
      <c r="I32" s="627"/>
      <c r="J32" s="628"/>
      <c r="K32" s="627" t="s">
        <v>5389</v>
      </c>
      <c r="L32" s="627" t="s">
        <v>3022</v>
      </c>
      <c r="M32" s="628">
        <v>44540</v>
      </c>
      <c r="N32" s="628">
        <v>44617</v>
      </c>
      <c r="O32" s="628">
        <v>44651</v>
      </c>
      <c r="P32" s="636"/>
      <c r="Q32" s="628"/>
      <c r="R32" s="628"/>
      <c r="S32" s="627" t="s">
        <v>2959</v>
      </c>
      <c r="T32" s="691" t="str">
        <f>IFERROR(VLOOKUP($U32,ESS_Item_Code!$A:$L,5,0),"item code is invalid")</f>
        <v>EMS</v>
      </c>
      <c r="U32" s="627" t="s">
        <v>254</v>
      </c>
      <c r="V32" s="642" t="str">
        <f>IFERROR(VLOOKUP($U32,ESS_Item_Code!$A:$L,2,0),"item code is invalid")</f>
        <v>Meter set</v>
      </c>
      <c r="W32" s="629">
        <v>90</v>
      </c>
      <c r="X32" s="627">
        <v>50</v>
      </c>
      <c r="Y32" s="382">
        <f>+IFERROR($X32*VLOOKUP($U32,[2]ESS_Item_Code!$A:$L,3,0),"item code is invalid")</f>
        <v>0</v>
      </c>
      <c r="Z32" s="382">
        <f>IFERROR($X32*VLOOKUP($U32,[2]ESS_Item_Code!$A:$L,4,0),"item code is invalid")</f>
        <v>0</v>
      </c>
      <c r="AA32" s="383">
        <f t="shared" si="3"/>
        <v>4500</v>
      </c>
      <c r="AB32" s="627"/>
      <c r="AC32" s="634"/>
      <c r="AD32" s="383">
        <f t="shared" si="4"/>
        <v>4500</v>
      </c>
      <c r="AE32" s="389">
        <f>IFERROR($X32*VLOOKUP($U32,[2]ESS_Item_Code!$A:$L,6,0),"item code is invalid")</f>
        <v>4000</v>
      </c>
      <c r="AF32" s="389">
        <f t="shared" si="5"/>
        <v>200000</v>
      </c>
      <c r="AG32" s="627" t="s">
        <v>1073</v>
      </c>
      <c r="AH32" s="635"/>
      <c r="AI32" s="627">
        <v>60</v>
      </c>
      <c r="AJ32" s="627" t="s">
        <v>3023</v>
      </c>
      <c r="AK32" s="627" t="s">
        <v>1163</v>
      </c>
      <c r="AL32" s="627">
        <v>27604</v>
      </c>
      <c r="AM32" s="627" t="s">
        <v>52</v>
      </c>
      <c r="AN32" s="627" t="s">
        <v>50</v>
      </c>
      <c r="AO32" s="627"/>
    </row>
    <row r="33" spans="1:41">
      <c r="A33" s="642"/>
      <c r="B33" s="644"/>
      <c r="C33" s="644"/>
      <c r="D33" s="627" t="s">
        <v>2956</v>
      </c>
      <c r="E33" s="627" t="s">
        <v>5388</v>
      </c>
      <c r="F33" s="627"/>
      <c r="G33" s="627">
        <v>2022</v>
      </c>
      <c r="H33" s="627">
        <v>4</v>
      </c>
      <c r="I33" s="627"/>
      <c r="J33" s="628"/>
      <c r="K33" s="627" t="s">
        <v>5389</v>
      </c>
      <c r="L33" s="627" t="s">
        <v>3022</v>
      </c>
      <c r="M33" s="628">
        <v>44540</v>
      </c>
      <c r="N33" s="628">
        <v>44617</v>
      </c>
      <c r="O33" s="628">
        <v>44651</v>
      </c>
      <c r="P33" s="636"/>
      <c r="Q33" s="628"/>
      <c r="R33" s="628"/>
      <c r="S33" s="627" t="s">
        <v>2959</v>
      </c>
      <c r="T33" s="691" t="str">
        <f>IFERROR(VLOOKUP($U33,ESS_Item_Code!$A:$L,5,0),"item code is invalid")</f>
        <v>Accessory</v>
      </c>
      <c r="U33" s="627" t="s">
        <v>244</v>
      </c>
      <c r="V33" s="642" t="str">
        <f>IFERROR(VLOOKUP($U33,ESS_Item_Code!$A:$L,2,0),"item code is invalid")</f>
        <v>Battery Accessory box , Master control Accessory</v>
      </c>
      <c r="W33" s="629">
        <v>0</v>
      </c>
      <c r="X33" s="627">
        <v>50</v>
      </c>
      <c r="Y33" s="382">
        <f>+IFERROR($X33*VLOOKUP($U33,[2]ESS_Item_Code!$A:$L,3,0),"item code is invalid")</f>
        <v>0</v>
      </c>
      <c r="Z33" s="382">
        <f>IFERROR($X33*VLOOKUP($U33,[2]ESS_Item_Code!$A:$L,4,0),"item code is invalid")</f>
        <v>0</v>
      </c>
      <c r="AA33" s="383">
        <f t="shared" si="3"/>
        <v>0</v>
      </c>
      <c r="AB33" s="627"/>
      <c r="AC33" s="634"/>
      <c r="AD33" s="383">
        <f t="shared" si="4"/>
        <v>0</v>
      </c>
      <c r="AE33" s="389" t="str">
        <f>IFERROR($X33*VLOOKUP($U33,[2]ESS_Item_Code!$A:$L,6,0),"item code is invalid")</f>
        <v>item code is invalid</v>
      </c>
      <c r="AF33" s="389" t="e">
        <f t="shared" si="5"/>
        <v>#VALUE!</v>
      </c>
      <c r="AG33" s="627" t="s">
        <v>1073</v>
      </c>
      <c r="AH33" s="635"/>
      <c r="AI33" s="627">
        <v>60</v>
      </c>
      <c r="AJ33" s="627" t="s">
        <v>3023</v>
      </c>
      <c r="AK33" s="627" t="s">
        <v>1163</v>
      </c>
      <c r="AL33" s="627">
        <v>27604</v>
      </c>
      <c r="AM33" s="627" t="s">
        <v>52</v>
      </c>
      <c r="AN33" s="627" t="s">
        <v>50</v>
      </c>
      <c r="AO33" s="627"/>
    </row>
    <row r="34" spans="1:41">
      <c r="A34" s="642"/>
      <c r="B34" s="644"/>
      <c r="C34" s="644"/>
      <c r="D34" s="627" t="s">
        <v>2956</v>
      </c>
      <c r="E34" s="627" t="s">
        <v>5388</v>
      </c>
      <c r="F34" s="627"/>
      <c r="G34" s="627">
        <v>2022</v>
      </c>
      <c r="H34" s="627">
        <v>4</v>
      </c>
      <c r="I34" s="627"/>
      <c r="J34" s="628"/>
      <c r="K34" s="627" t="s">
        <v>5389</v>
      </c>
      <c r="L34" s="627" t="s">
        <v>3022</v>
      </c>
      <c r="M34" s="628">
        <v>44540</v>
      </c>
      <c r="N34" s="628">
        <v>44617</v>
      </c>
      <c r="O34" s="628">
        <v>44651</v>
      </c>
      <c r="P34" s="636"/>
      <c r="Q34" s="628"/>
      <c r="R34" s="628"/>
      <c r="S34" s="627" t="s">
        <v>2959</v>
      </c>
      <c r="T34" s="691" t="str">
        <f>IFERROR(VLOOKUP($U34,ESS_Item_Code!$A:$L,5,0),"item code is invalid")</f>
        <v>Accessory</v>
      </c>
      <c r="U34" s="627" t="s">
        <v>248</v>
      </c>
      <c r="V34" s="642" t="str">
        <f>IFERROR(VLOOKUP($U34,ESS_Item_Code!$A:$L,2,0),"item code is invalid")</f>
        <v>Battery Accessory box , Slave control Accessory</v>
      </c>
      <c r="W34" s="629">
        <v>0</v>
      </c>
      <c r="X34" s="627">
        <v>100</v>
      </c>
      <c r="Y34" s="382">
        <f>+IFERROR($X34*VLOOKUP($U34,[2]ESS_Item_Code!$A:$L,3,0),"item code is invalid")</f>
        <v>0</v>
      </c>
      <c r="Z34" s="382">
        <f>IFERROR($X34*VLOOKUP($U34,[2]ESS_Item_Code!$A:$L,4,0),"item code is invalid")</f>
        <v>0</v>
      </c>
      <c r="AA34" s="383">
        <f t="shared" si="3"/>
        <v>0</v>
      </c>
      <c r="AB34" s="627"/>
      <c r="AC34" s="634"/>
      <c r="AD34" s="383">
        <f t="shared" si="4"/>
        <v>0</v>
      </c>
      <c r="AE34" s="389" t="str">
        <f>IFERROR($X34*VLOOKUP($U34,[2]ESS_Item_Code!$A:$L,6,0),"item code is invalid")</f>
        <v>item code is invalid</v>
      </c>
      <c r="AF34" s="389" t="e">
        <f t="shared" si="5"/>
        <v>#VALUE!</v>
      </c>
      <c r="AG34" s="627" t="s">
        <v>1073</v>
      </c>
      <c r="AH34" s="635"/>
      <c r="AI34" s="627">
        <v>60</v>
      </c>
      <c r="AJ34" s="627" t="s">
        <v>3023</v>
      </c>
      <c r="AK34" s="627" t="s">
        <v>1163</v>
      </c>
      <c r="AL34" s="627">
        <v>27604</v>
      </c>
      <c r="AM34" s="627" t="s">
        <v>52</v>
      </c>
      <c r="AN34" s="627" t="s">
        <v>50</v>
      </c>
      <c r="AO34" s="627"/>
    </row>
    <row r="35" spans="1:41">
      <c r="A35" s="642"/>
      <c r="B35" s="644" t="s">
        <v>1217</v>
      </c>
      <c r="C35" s="644" t="s">
        <v>1217</v>
      </c>
      <c r="D35" s="627" t="s">
        <v>2956</v>
      </c>
      <c r="E35" s="627"/>
      <c r="F35" s="627" t="s">
        <v>1152</v>
      </c>
      <c r="G35" s="627">
        <v>2022</v>
      </c>
      <c r="H35" s="627">
        <v>5</v>
      </c>
      <c r="I35" s="627"/>
      <c r="J35" s="628"/>
      <c r="K35" s="627" t="s">
        <v>5390</v>
      </c>
      <c r="L35" s="627" t="s">
        <v>3003</v>
      </c>
      <c r="M35" s="628">
        <v>44609</v>
      </c>
      <c r="N35" s="628">
        <v>44682</v>
      </c>
      <c r="O35" s="628"/>
      <c r="P35" s="636"/>
      <c r="Q35" s="628"/>
      <c r="R35" s="628"/>
      <c r="S35" s="627" t="s">
        <v>2959</v>
      </c>
      <c r="T35" s="691" t="str">
        <f>IFERROR(VLOOKUP($U35,ESS_Item_Code!$A:$L,5,0),"item code is invalid")</f>
        <v>Inverter</v>
      </c>
      <c r="U35" s="627" t="s">
        <v>209</v>
      </c>
      <c r="V35" s="642" t="str">
        <f>IFERROR(VLOOKUP($U35,ESS_Item_Code!$A:$L,2,0),"item code is invalid")</f>
        <v>Q.HOME+ HYB-G1 8.6</v>
      </c>
      <c r="W35" s="629">
        <v>2600</v>
      </c>
      <c r="X35" s="627">
        <v>5</v>
      </c>
      <c r="Y35" s="382">
        <f>+IFERROR($X35*VLOOKUP($U35,[2]ESS_Item_Code!$A:$L,3,0),"item code is invalid")</f>
        <v>43</v>
      </c>
      <c r="Z35" s="382">
        <f>IFERROR($X35*VLOOKUP($U35,[2]ESS_Item_Code!$A:$L,4,0),"item code is invalid")</f>
        <v>0</v>
      </c>
      <c r="AA35" s="383">
        <f t="shared" si="3"/>
        <v>13000</v>
      </c>
      <c r="AB35" s="627"/>
      <c r="AC35" s="634"/>
      <c r="AD35" s="383">
        <f t="shared" si="4"/>
        <v>13000</v>
      </c>
      <c r="AE35" s="389">
        <f>IFERROR($X35*VLOOKUP($U35,[2]ESS_Item_Code!$A:$L,6,0),"item code is invalid")</f>
        <v>11025</v>
      </c>
      <c r="AF35" s="389">
        <f t="shared" si="5"/>
        <v>55125</v>
      </c>
      <c r="AG35" s="627" t="s">
        <v>1073</v>
      </c>
      <c r="AH35" s="635"/>
      <c r="AI35" s="627">
        <v>60</v>
      </c>
      <c r="AJ35" s="627" t="s">
        <v>2319</v>
      </c>
      <c r="AK35" s="627" t="s">
        <v>1088</v>
      </c>
      <c r="AL35" s="627">
        <v>32809</v>
      </c>
      <c r="AM35" s="627" t="s">
        <v>52</v>
      </c>
      <c r="AN35" s="627" t="s">
        <v>50</v>
      </c>
      <c r="AO35" s="627"/>
    </row>
    <row r="36" spans="1:41">
      <c r="A36" s="642"/>
      <c r="B36" s="644" t="s">
        <v>1217</v>
      </c>
      <c r="C36" s="644" t="s">
        <v>1217</v>
      </c>
      <c r="D36" s="627" t="s">
        <v>2956</v>
      </c>
      <c r="E36" s="627"/>
      <c r="F36" s="627" t="s">
        <v>1152</v>
      </c>
      <c r="G36" s="627">
        <v>2022</v>
      </c>
      <c r="H36" s="627">
        <v>5</v>
      </c>
      <c r="I36" s="627"/>
      <c r="J36" s="628"/>
      <c r="K36" s="627" t="s">
        <v>5390</v>
      </c>
      <c r="L36" s="627" t="s">
        <v>3003</v>
      </c>
      <c r="M36" s="628">
        <v>44609</v>
      </c>
      <c r="N36" s="628">
        <v>44682</v>
      </c>
      <c r="O36" s="628"/>
      <c r="P36" s="636"/>
      <c r="Q36" s="628"/>
      <c r="R36" s="628"/>
      <c r="S36" s="627" t="s">
        <v>2959</v>
      </c>
      <c r="T36" s="691" t="str">
        <f>IFERROR(VLOOKUP($U36,ESS_Item_Code!$A:$L,5,0),"item code is invalid")</f>
        <v>Battery</v>
      </c>
      <c r="U36" s="627" t="s">
        <v>228</v>
      </c>
      <c r="V36" s="642" t="str">
        <f>IFERROR(VLOOKUP($U36,ESS_Item_Code!$A:$L,2,0),"item code is invalid")</f>
        <v>BAT45</v>
      </c>
      <c r="W36" s="629">
        <v>2040</v>
      </c>
      <c r="X36" s="627">
        <v>5</v>
      </c>
      <c r="Y36" s="382">
        <f>+IFERROR($X36*VLOOKUP($U36,[2]ESS_Item_Code!$A:$L,3,0),"item code is invalid")</f>
        <v>0</v>
      </c>
      <c r="Z36" s="382">
        <f>IFERROR($X36*VLOOKUP($U36,[2]ESS_Item_Code!$A:$L,4,0),"item code is invalid")</f>
        <v>22.5</v>
      </c>
      <c r="AA36" s="383">
        <f t="shared" si="3"/>
        <v>10200</v>
      </c>
      <c r="AB36" s="627"/>
      <c r="AC36" s="634"/>
      <c r="AD36" s="383">
        <f t="shared" si="4"/>
        <v>10200</v>
      </c>
      <c r="AE36" s="389">
        <f>IFERROR($X36*VLOOKUP($U36,[2]ESS_Item_Code!$A:$L,6,0),"item code is invalid")</f>
        <v>8140</v>
      </c>
      <c r="AF36" s="389">
        <f t="shared" si="5"/>
        <v>40700</v>
      </c>
      <c r="AG36" s="627" t="s">
        <v>1073</v>
      </c>
      <c r="AH36" s="635"/>
      <c r="AI36" s="627">
        <v>60</v>
      </c>
      <c r="AJ36" s="627" t="s">
        <v>2319</v>
      </c>
      <c r="AK36" s="627" t="s">
        <v>1088</v>
      </c>
      <c r="AL36" s="627">
        <v>32809</v>
      </c>
      <c r="AM36" s="627" t="s">
        <v>52</v>
      </c>
      <c r="AN36" s="627" t="s">
        <v>50</v>
      </c>
      <c r="AO36" s="627"/>
    </row>
    <row r="37" spans="1:41">
      <c r="A37" s="642"/>
      <c r="B37" s="644" t="s">
        <v>1217</v>
      </c>
      <c r="C37" s="644" t="s">
        <v>1217</v>
      </c>
      <c r="D37" s="627" t="s">
        <v>2956</v>
      </c>
      <c r="E37" s="627"/>
      <c r="F37" s="627" t="s">
        <v>1152</v>
      </c>
      <c r="G37" s="627">
        <v>2022</v>
      </c>
      <c r="H37" s="627">
        <v>5</v>
      </c>
      <c r="I37" s="627"/>
      <c r="J37" s="628"/>
      <c r="K37" s="627" t="s">
        <v>5390</v>
      </c>
      <c r="L37" s="627" t="s">
        <v>3003</v>
      </c>
      <c r="M37" s="628">
        <v>44609</v>
      </c>
      <c r="N37" s="628">
        <v>44682</v>
      </c>
      <c r="O37" s="628"/>
      <c r="P37" s="636"/>
      <c r="Q37" s="628"/>
      <c r="R37" s="628"/>
      <c r="S37" s="627" t="s">
        <v>2959</v>
      </c>
      <c r="T37" s="691" t="str">
        <f>IFERROR(VLOOKUP($U37,ESS_Item_Code!$A:$L,5,0),"item code is invalid")</f>
        <v>Battery</v>
      </c>
      <c r="U37" s="627" t="s">
        <v>236</v>
      </c>
      <c r="V37" s="642" t="str">
        <f>IFERROR(VLOOKUP($U37,ESS_Item_Code!$A:$L,2,0),"item code is invalid")</f>
        <v>BAT BMS-G1</v>
      </c>
      <c r="W37" s="629">
        <v>560</v>
      </c>
      <c r="X37" s="627">
        <v>5</v>
      </c>
      <c r="Y37" s="382">
        <f>+IFERROR($X37*VLOOKUP($U37,[2]ESS_Item_Code!$A:$L,3,0),"item code is invalid")</f>
        <v>0</v>
      </c>
      <c r="Z37" s="382">
        <f>IFERROR($X37*VLOOKUP($U37,[2]ESS_Item_Code!$A:$L,4,0),"item code is invalid")</f>
        <v>0</v>
      </c>
      <c r="AA37" s="383">
        <f t="shared" si="3"/>
        <v>2800</v>
      </c>
      <c r="AB37" s="627"/>
      <c r="AC37" s="634"/>
      <c r="AD37" s="383">
        <f t="shared" si="4"/>
        <v>2800</v>
      </c>
      <c r="AE37" s="389">
        <f>IFERROR($X37*VLOOKUP($U37,[2]ESS_Item_Code!$A:$L,6,0),"item code is invalid")</f>
        <v>2325</v>
      </c>
      <c r="AF37" s="389">
        <f t="shared" si="5"/>
        <v>11625</v>
      </c>
      <c r="AG37" s="627" t="s">
        <v>1073</v>
      </c>
      <c r="AH37" s="635"/>
      <c r="AI37" s="627">
        <v>60</v>
      </c>
      <c r="AJ37" s="627" t="s">
        <v>2319</v>
      </c>
      <c r="AK37" s="627" t="s">
        <v>1088</v>
      </c>
      <c r="AL37" s="627">
        <v>32809</v>
      </c>
      <c r="AM37" s="627" t="s">
        <v>52</v>
      </c>
      <c r="AN37" s="627" t="s">
        <v>50</v>
      </c>
      <c r="AO37" s="627"/>
    </row>
    <row r="38" spans="1:41">
      <c r="A38" s="642"/>
      <c r="B38" s="644" t="s">
        <v>1217</v>
      </c>
      <c r="C38" s="644" t="s">
        <v>1217</v>
      </c>
      <c r="D38" s="627" t="s">
        <v>2956</v>
      </c>
      <c r="E38" s="627"/>
      <c r="F38" s="627" t="s">
        <v>1152</v>
      </c>
      <c r="G38" s="627">
        <v>2022</v>
      </c>
      <c r="H38" s="627">
        <v>5</v>
      </c>
      <c r="I38" s="627"/>
      <c r="J38" s="628"/>
      <c r="K38" s="627" t="s">
        <v>5390</v>
      </c>
      <c r="L38" s="627" t="s">
        <v>3003</v>
      </c>
      <c r="M38" s="628">
        <v>44609</v>
      </c>
      <c r="N38" s="628">
        <v>44682</v>
      </c>
      <c r="O38" s="628"/>
      <c r="P38" s="636"/>
      <c r="Q38" s="628"/>
      <c r="R38" s="628"/>
      <c r="S38" s="627" t="s">
        <v>2959</v>
      </c>
      <c r="T38" s="691" t="str">
        <f>IFERROR(VLOOKUP($U38,ESS_Item_Code!$A:$L,5,0),"item code is invalid")</f>
        <v>Accessory</v>
      </c>
      <c r="U38" s="627" t="s">
        <v>239</v>
      </c>
      <c r="V38" s="642" t="str">
        <f>IFERROR(VLOOKUP($U38,ESS_Item_Code!$A:$L,2,0),"item code is invalid")</f>
        <v>Q.HOME+ TX-8.6</v>
      </c>
      <c r="W38" s="629">
        <v>400</v>
      </c>
      <c r="X38" s="627">
        <v>5</v>
      </c>
      <c r="Y38" s="382">
        <f>+IFERROR($X38*VLOOKUP($U38,[2]ESS_Item_Code!$A:$L,3,0),"item code is invalid")</f>
        <v>0</v>
      </c>
      <c r="Z38" s="382">
        <f>IFERROR($X38*VLOOKUP($U38,[2]ESS_Item_Code!$A:$L,4,0),"item code is invalid")</f>
        <v>0</v>
      </c>
      <c r="AA38" s="383">
        <f t="shared" si="3"/>
        <v>2000</v>
      </c>
      <c r="AB38" s="627"/>
      <c r="AC38" s="634"/>
      <c r="AD38" s="383">
        <f t="shared" si="4"/>
        <v>2000</v>
      </c>
      <c r="AE38" s="389">
        <f>IFERROR($X38*VLOOKUP($U38,[2]ESS_Item_Code!$A:$L,6,0),"item code is invalid")</f>
        <v>1750</v>
      </c>
      <c r="AF38" s="389">
        <f t="shared" si="5"/>
        <v>8750</v>
      </c>
      <c r="AG38" s="627" t="s">
        <v>1073</v>
      </c>
      <c r="AH38" s="635"/>
      <c r="AI38" s="627">
        <v>60</v>
      </c>
      <c r="AJ38" s="627" t="s">
        <v>2319</v>
      </c>
      <c r="AK38" s="627" t="s">
        <v>1088</v>
      </c>
      <c r="AL38" s="627">
        <v>32809</v>
      </c>
      <c r="AM38" s="627" t="s">
        <v>52</v>
      </c>
      <c r="AN38" s="627" t="s">
        <v>50</v>
      </c>
      <c r="AO38" s="627"/>
    </row>
    <row r="39" spans="1:41">
      <c r="A39" s="642"/>
      <c r="B39" s="644" t="s">
        <v>1217</v>
      </c>
      <c r="C39" s="644" t="s">
        <v>1217</v>
      </c>
      <c r="D39" s="627" t="s">
        <v>2956</v>
      </c>
      <c r="E39" s="627"/>
      <c r="F39" s="627" t="s">
        <v>1152</v>
      </c>
      <c r="G39" s="627">
        <v>2022</v>
      </c>
      <c r="H39" s="627">
        <v>5</v>
      </c>
      <c r="I39" s="627"/>
      <c r="J39" s="628"/>
      <c r="K39" s="627" t="s">
        <v>5390</v>
      </c>
      <c r="L39" s="627" t="s">
        <v>3003</v>
      </c>
      <c r="M39" s="628">
        <v>44609</v>
      </c>
      <c r="N39" s="628">
        <v>44682</v>
      </c>
      <c r="O39" s="628"/>
      <c r="P39" s="636"/>
      <c r="Q39" s="628"/>
      <c r="R39" s="628"/>
      <c r="S39" s="627" t="s">
        <v>2959</v>
      </c>
      <c r="T39" s="691" t="str">
        <f>IFERROR(VLOOKUP($U39,ESS_Item_Code!$A:$L,5,0),"item code is invalid")</f>
        <v>EMS</v>
      </c>
      <c r="U39" s="627" t="s">
        <v>254</v>
      </c>
      <c r="V39" s="642" t="str">
        <f>IFERROR(VLOOKUP($U39,ESS_Item_Code!$A:$L,2,0),"item code is invalid")</f>
        <v>Meter set</v>
      </c>
      <c r="W39" s="629">
        <v>100</v>
      </c>
      <c r="X39" s="627">
        <v>5</v>
      </c>
      <c r="Y39" s="382">
        <f>+IFERROR($X39*VLOOKUP($U39,[2]ESS_Item_Code!$A:$L,3,0),"item code is invalid")</f>
        <v>0</v>
      </c>
      <c r="Z39" s="382">
        <f>IFERROR($X39*VLOOKUP($U39,[2]ESS_Item_Code!$A:$L,4,0),"item code is invalid")</f>
        <v>0</v>
      </c>
      <c r="AA39" s="383">
        <f t="shared" si="3"/>
        <v>500</v>
      </c>
      <c r="AB39" s="627"/>
      <c r="AC39" s="634"/>
      <c r="AD39" s="383">
        <f t="shared" si="4"/>
        <v>500</v>
      </c>
      <c r="AE39" s="389">
        <f>IFERROR($X39*VLOOKUP($U39,[2]ESS_Item_Code!$A:$L,6,0),"item code is invalid")</f>
        <v>400</v>
      </c>
      <c r="AF39" s="389">
        <f t="shared" si="5"/>
        <v>2000</v>
      </c>
      <c r="AG39" s="627" t="s">
        <v>1073</v>
      </c>
      <c r="AH39" s="635"/>
      <c r="AI39" s="627">
        <v>60</v>
      </c>
      <c r="AJ39" s="627" t="s">
        <v>2319</v>
      </c>
      <c r="AK39" s="627" t="s">
        <v>1088</v>
      </c>
      <c r="AL39" s="627">
        <v>32809</v>
      </c>
      <c r="AM39" s="627" t="s">
        <v>52</v>
      </c>
      <c r="AN39" s="627" t="s">
        <v>50</v>
      </c>
      <c r="AO39" s="627"/>
    </row>
    <row r="40" spans="1:41">
      <c r="A40" s="642"/>
      <c r="B40" s="644" t="s">
        <v>1217</v>
      </c>
      <c r="C40" s="644" t="s">
        <v>1217</v>
      </c>
      <c r="D40" s="627" t="s">
        <v>2956</v>
      </c>
      <c r="E40" s="627"/>
      <c r="F40" s="627" t="s">
        <v>1152</v>
      </c>
      <c r="G40" s="627">
        <v>2022</v>
      </c>
      <c r="H40" s="627">
        <v>5</v>
      </c>
      <c r="I40" s="627"/>
      <c r="J40" s="628"/>
      <c r="K40" s="627" t="s">
        <v>5390</v>
      </c>
      <c r="L40" s="627" t="s">
        <v>3003</v>
      </c>
      <c r="M40" s="628">
        <v>44609</v>
      </c>
      <c r="N40" s="628">
        <v>44682</v>
      </c>
      <c r="O40" s="628"/>
      <c r="P40" s="636"/>
      <c r="Q40" s="628"/>
      <c r="R40" s="628"/>
      <c r="S40" s="627" t="s">
        <v>2959</v>
      </c>
      <c r="T40" s="691" t="str">
        <f>IFERROR(VLOOKUP($U40,ESS_Item_Code!$A:$L,5,0),"item code is invalid")</f>
        <v>Accessory</v>
      </c>
      <c r="U40" s="627" t="s">
        <v>251</v>
      </c>
      <c r="V40" s="642" t="str">
        <f>IFERROR(VLOOKUP($U40,ESS_Item_Code!$A:$L,2,0),"item code is invalid")</f>
        <v>Wifi module</v>
      </c>
      <c r="W40" s="629">
        <v>50</v>
      </c>
      <c r="X40" s="627">
        <v>5</v>
      </c>
      <c r="Y40" s="382">
        <f>+IFERROR($X40*VLOOKUP($U40,[2]ESS_Item_Code!$A:$L,3,0),"item code is invalid")</f>
        <v>0</v>
      </c>
      <c r="Z40" s="382">
        <f>IFERROR($X40*VLOOKUP($U40,[2]ESS_Item_Code!$A:$L,4,0),"item code is invalid")</f>
        <v>0</v>
      </c>
      <c r="AA40" s="383">
        <f t="shared" si="3"/>
        <v>250</v>
      </c>
      <c r="AB40" s="627"/>
      <c r="AC40" s="634"/>
      <c r="AD40" s="383">
        <f t="shared" si="4"/>
        <v>250</v>
      </c>
      <c r="AE40" s="389">
        <f>IFERROR($X40*VLOOKUP($U40,[2]ESS_Item_Code!$A:$L,6,0),"item code is invalid")</f>
        <v>200</v>
      </c>
      <c r="AF40" s="389">
        <f t="shared" si="5"/>
        <v>1000</v>
      </c>
      <c r="AG40" s="627" t="s">
        <v>1073</v>
      </c>
      <c r="AH40" s="635"/>
      <c r="AI40" s="627">
        <v>60</v>
      </c>
      <c r="AJ40" s="627" t="s">
        <v>2319</v>
      </c>
      <c r="AK40" s="627" t="s">
        <v>1088</v>
      </c>
      <c r="AL40" s="627">
        <v>32809</v>
      </c>
      <c r="AM40" s="627" t="s">
        <v>52</v>
      </c>
      <c r="AN40" s="627" t="s">
        <v>50</v>
      </c>
      <c r="AO40" s="627"/>
    </row>
    <row r="41" spans="1:41">
      <c r="A41" s="642"/>
      <c r="B41" s="644" t="s">
        <v>1217</v>
      </c>
      <c r="C41" s="644" t="s">
        <v>1217</v>
      </c>
      <c r="D41" s="627" t="s">
        <v>2956</v>
      </c>
      <c r="E41" s="627"/>
      <c r="F41" s="627" t="s">
        <v>1152</v>
      </c>
      <c r="G41" s="627">
        <v>2022</v>
      </c>
      <c r="H41" s="627">
        <v>5</v>
      </c>
      <c r="I41" s="627"/>
      <c r="J41" s="628"/>
      <c r="K41" s="627" t="s">
        <v>5390</v>
      </c>
      <c r="L41" s="627" t="s">
        <v>3003</v>
      </c>
      <c r="M41" s="628">
        <v>44609</v>
      </c>
      <c r="N41" s="628">
        <v>44682</v>
      </c>
      <c r="O41" s="628"/>
      <c r="P41" s="636"/>
      <c r="Q41" s="628"/>
      <c r="R41" s="628"/>
      <c r="S41" s="627" t="s">
        <v>2959</v>
      </c>
      <c r="T41" s="691" t="str">
        <f>IFERROR(VLOOKUP($U41,ESS_Item_Code!$A:$L,5,0),"item code is invalid")</f>
        <v>RSD</v>
      </c>
      <c r="U41" s="627" t="s">
        <v>258</v>
      </c>
      <c r="V41" s="642" t="str">
        <f>IFERROR(VLOOKUP($U41,ESS_Item_Code!$A:$L,2,0),"item code is invalid")</f>
        <v>Rapid Shut Module</v>
      </c>
      <c r="W41" s="629">
        <v>34</v>
      </c>
      <c r="X41" s="627">
        <v>72</v>
      </c>
      <c r="Y41" s="382">
        <f>+IFERROR($X41*VLOOKUP($U41,[2]ESS_Item_Code!$A:$L,3,0),"item code is invalid")</f>
        <v>0</v>
      </c>
      <c r="Z41" s="382">
        <f>IFERROR($X41*VLOOKUP($U41,[2]ESS_Item_Code!$A:$L,4,0),"item code is invalid")</f>
        <v>0</v>
      </c>
      <c r="AA41" s="383">
        <f t="shared" si="3"/>
        <v>2448</v>
      </c>
      <c r="AB41" s="627"/>
      <c r="AC41" s="634"/>
      <c r="AD41" s="383">
        <f t="shared" si="4"/>
        <v>2448</v>
      </c>
      <c r="AE41" s="389">
        <f>IFERROR($X41*VLOOKUP($U41,[2]ESS_Item_Code!$A:$L,6,0),"item code is invalid")</f>
        <v>0</v>
      </c>
      <c r="AF41" s="389">
        <f t="shared" si="5"/>
        <v>0</v>
      </c>
      <c r="AG41" s="627" t="s">
        <v>1073</v>
      </c>
      <c r="AH41" s="635"/>
      <c r="AI41" s="627">
        <v>60</v>
      </c>
      <c r="AJ41" s="627" t="s">
        <v>2319</v>
      </c>
      <c r="AK41" s="627" t="s">
        <v>1088</v>
      </c>
      <c r="AL41" s="627">
        <v>32809</v>
      </c>
      <c r="AM41" s="627" t="s">
        <v>52</v>
      </c>
      <c r="AN41" s="627" t="s">
        <v>50</v>
      </c>
      <c r="AO41" s="627"/>
    </row>
    <row r="42" spans="1:41">
      <c r="A42" s="642"/>
      <c r="B42" s="644" t="s">
        <v>1217</v>
      </c>
      <c r="C42" s="644" t="s">
        <v>1217</v>
      </c>
      <c r="D42" s="627" t="s">
        <v>2956</v>
      </c>
      <c r="E42" s="627"/>
      <c r="F42" s="627" t="s">
        <v>1152</v>
      </c>
      <c r="G42" s="627">
        <v>2022</v>
      </c>
      <c r="H42" s="627">
        <v>5</v>
      </c>
      <c r="I42" s="627"/>
      <c r="J42" s="628"/>
      <c r="K42" s="627" t="s">
        <v>5390</v>
      </c>
      <c r="L42" s="627" t="s">
        <v>3003</v>
      </c>
      <c r="M42" s="628">
        <v>44609</v>
      </c>
      <c r="N42" s="628">
        <v>44682</v>
      </c>
      <c r="O42" s="628"/>
      <c r="P42" s="636"/>
      <c r="Q42" s="628"/>
      <c r="R42" s="628"/>
      <c r="S42" s="627" t="s">
        <v>2959</v>
      </c>
      <c r="T42" s="691" t="str">
        <f>IFERROR(VLOOKUP($U42,ESS_Item_Code!$A:$L,5,0),"item code is invalid")</f>
        <v>Accessory</v>
      </c>
      <c r="U42" s="627" t="s">
        <v>244</v>
      </c>
      <c r="V42" s="642" t="str">
        <f>IFERROR(VLOOKUP($U42,ESS_Item_Code!$A:$L,2,0),"item code is invalid")</f>
        <v>Battery Accessory box , Master control Accessory</v>
      </c>
      <c r="W42" s="629">
        <v>0</v>
      </c>
      <c r="X42" s="627">
        <v>5</v>
      </c>
      <c r="Y42" s="382">
        <f>+IFERROR($X42*VLOOKUP($U42,[2]ESS_Item_Code!$A:$L,3,0),"item code is invalid")</f>
        <v>0</v>
      </c>
      <c r="Z42" s="382">
        <f>IFERROR($X42*VLOOKUP($U42,[2]ESS_Item_Code!$A:$L,4,0),"item code is invalid")</f>
        <v>0</v>
      </c>
      <c r="AA42" s="383">
        <f t="shared" si="3"/>
        <v>0</v>
      </c>
      <c r="AB42" s="627"/>
      <c r="AC42" s="634"/>
      <c r="AD42" s="383">
        <f t="shared" si="4"/>
        <v>0</v>
      </c>
      <c r="AE42" s="389" t="str">
        <f>IFERROR($X42*VLOOKUP($U42,[2]ESS_Item_Code!$A:$L,6,0),"item code is invalid")</f>
        <v>item code is invalid</v>
      </c>
      <c r="AF42" s="389" t="e">
        <f t="shared" si="5"/>
        <v>#VALUE!</v>
      </c>
      <c r="AG42" s="627" t="s">
        <v>1073</v>
      </c>
      <c r="AH42" s="635"/>
      <c r="AI42" s="627">
        <v>60</v>
      </c>
      <c r="AJ42" s="627" t="s">
        <v>2319</v>
      </c>
      <c r="AK42" s="627" t="s">
        <v>1088</v>
      </c>
      <c r="AL42" s="627">
        <v>32809</v>
      </c>
      <c r="AM42" s="627" t="s">
        <v>52</v>
      </c>
      <c r="AN42" s="627" t="s">
        <v>50</v>
      </c>
      <c r="AO42" s="627"/>
    </row>
    <row r="43" spans="1:41">
      <c r="A43" s="642"/>
      <c r="B43" s="644">
        <v>44645</v>
      </c>
      <c r="C43" s="644">
        <v>44645</v>
      </c>
      <c r="D43" s="627" t="s">
        <v>2956</v>
      </c>
      <c r="E43" s="627"/>
      <c r="F43" s="627" t="s">
        <v>1152</v>
      </c>
      <c r="G43" s="627">
        <v>2022</v>
      </c>
      <c r="H43" s="627">
        <v>3</v>
      </c>
      <c r="I43" s="627">
        <v>127680</v>
      </c>
      <c r="J43" s="628">
        <v>44650</v>
      </c>
      <c r="K43" s="627" t="s">
        <v>5391</v>
      </c>
      <c r="L43" s="627" t="s">
        <v>2618</v>
      </c>
      <c r="M43" s="628">
        <v>44638</v>
      </c>
      <c r="N43" s="628">
        <v>44651</v>
      </c>
      <c r="O43" s="628"/>
      <c r="P43" s="636">
        <v>44645</v>
      </c>
      <c r="Q43" s="628">
        <v>44650</v>
      </c>
      <c r="R43" s="628">
        <v>44655</v>
      </c>
      <c r="S43" s="627" t="s">
        <v>2959</v>
      </c>
      <c r="T43" s="691" t="str">
        <f>IFERROR(VLOOKUP($U43,ESS_Item_Code!$A:$L,5,0),"item code is invalid")</f>
        <v>Inverter</v>
      </c>
      <c r="U43" s="627" t="s">
        <v>209</v>
      </c>
      <c r="V43" s="642" t="str">
        <f>IFERROR(VLOOKUP($U43,ESS_Item_Code!$A:$L,2,0),"item code is invalid")</f>
        <v>Q.HOME+ HYB-G1 8.6</v>
      </c>
      <c r="W43" s="629">
        <v>2457</v>
      </c>
      <c r="X43" s="627">
        <v>20</v>
      </c>
      <c r="Y43" s="382">
        <f>+IFERROR($X43*VLOOKUP($U43,[2]ESS_Item_Code!$A:$L,3,0),"item code is invalid")</f>
        <v>172</v>
      </c>
      <c r="Z43" s="382">
        <f>IFERROR($X43*VLOOKUP($U43,[2]ESS_Item_Code!$A:$L,4,0),"item code is invalid")</f>
        <v>0</v>
      </c>
      <c r="AA43" s="383">
        <f t="shared" si="3"/>
        <v>49140</v>
      </c>
      <c r="AB43" s="627"/>
      <c r="AC43" s="634"/>
      <c r="AD43" s="383">
        <f t="shared" si="4"/>
        <v>49140</v>
      </c>
      <c r="AE43" s="389">
        <f>IFERROR($X43*VLOOKUP($U43,[2]ESS_Item_Code!$A:$L,6,0),"item code is invalid")</f>
        <v>44100</v>
      </c>
      <c r="AF43" s="389">
        <f t="shared" si="5"/>
        <v>882000</v>
      </c>
      <c r="AG43" s="627" t="s">
        <v>1073</v>
      </c>
      <c r="AH43" s="635"/>
      <c r="AI43" s="627">
        <v>60</v>
      </c>
      <c r="AJ43" s="627" t="s">
        <v>2554</v>
      </c>
      <c r="AK43" s="627" t="s">
        <v>1088</v>
      </c>
      <c r="AL43" s="627">
        <v>33634</v>
      </c>
      <c r="AM43" s="627" t="s">
        <v>52</v>
      </c>
      <c r="AN43" s="627" t="s">
        <v>50</v>
      </c>
      <c r="AO43" s="627"/>
    </row>
    <row r="44" spans="1:41">
      <c r="A44" s="642"/>
      <c r="B44" s="644">
        <v>44645</v>
      </c>
      <c r="C44" s="644">
        <v>44645</v>
      </c>
      <c r="D44" s="627" t="s">
        <v>2956</v>
      </c>
      <c r="E44" s="627"/>
      <c r="F44" s="627" t="s">
        <v>1152</v>
      </c>
      <c r="G44" s="627">
        <v>2022</v>
      </c>
      <c r="H44" s="627">
        <v>3</v>
      </c>
      <c r="I44" s="627">
        <v>127680</v>
      </c>
      <c r="J44" s="628">
        <v>44650</v>
      </c>
      <c r="K44" s="627" t="s">
        <v>5391</v>
      </c>
      <c r="L44" s="627" t="s">
        <v>2618</v>
      </c>
      <c r="M44" s="628">
        <v>44638</v>
      </c>
      <c r="N44" s="628">
        <v>44651</v>
      </c>
      <c r="O44" s="628"/>
      <c r="P44" s="636">
        <v>44645</v>
      </c>
      <c r="Q44" s="628">
        <v>44650</v>
      </c>
      <c r="R44" s="628">
        <v>44655</v>
      </c>
      <c r="S44" s="627" t="s">
        <v>2959</v>
      </c>
      <c r="T44" s="691" t="str">
        <f>IFERROR(VLOOKUP($U44,ESS_Item_Code!$A:$L,5,0),"item code is invalid")</f>
        <v>Battery</v>
      </c>
      <c r="U44" s="627" t="s">
        <v>233</v>
      </c>
      <c r="V44" s="642" t="str">
        <f>IFERROR(VLOOKUP($U44,ESS_Item_Code!$A:$L,2,0),"item code is invalid")</f>
        <v>BAT63</v>
      </c>
      <c r="W44" s="629">
        <v>2682.72</v>
      </c>
      <c r="X44" s="627">
        <v>40</v>
      </c>
      <c r="Y44" s="382">
        <f>+IFERROR($X44*VLOOKUP($U44,[2]ESS_Item_Code!$A:$L,3,0),"item code is invalid")</f>
        <v>0</v>
      </c>
      <c r="Z44" s="382">
        <f>IFERROR($X44*VLOOKUP($U44,[2]ESS_Item_Code!$A:$L,4,0),"item code is invalid")</f>
        <v>252</v>
      </c>
      <c r="AA44" s="383">
        <f t="shared" si="3"/>
        <v>107308.79999999999</v>
      </c>
      <c r="AB44" s="627"/>
      <c r="AC44" s="634"/>
      <c r="AD44" s="383">
        <f t="shared" si="4"/>
        <v>107308.79999999999</v>
      </c>
      <c r="AE44" s="389">
        <f>IFERROR($X44*VLOOKUP($U44,[2]ESS_Item_Code!$A:$L,6,0),"item code is invalid")</f>
        <v>90040</v>
      </c>
      <c r="AF44" s="389">
        <f t="shared" si="5"/>
        <v>3601600</v>
      </c>
      <c r="AG44" s="627" t="s">
        <v>1073</v>
      </c>
      <c r="AH44" s="635"/>
      <c r="AI44" s="627">
        <v>60</v>
      </c>
      <c r="AJ44" s="627" t="s">
        <v>2554</v>
      </c>
      <c r="AK44" s="627" t="s">
        <v>1088</v>
      </c>
      <c r="AL44" s="627">
        <v>33634</v>
      </c>
      <c r="AM44" s="627" t="s">
        <v>52</v>
      </c>
      <c r="AN44" s="627" t="s">
        <v>50</v>
      </c>
      <c r="AO44" s="627"/>
    </row>
    <row r="45" spans="1:41">
      <c r="A45" s="642"/>
      <c r="B45" s="644">
        <v>44645</v>
      </c>
      <c r="C45" s="644">
        <v>44645</v>
      </c>
      <c r="D45" s="627" t="s">
        <v>2956</v>
      </c>
      <c r="E45" s="627"/>
      <c r="F45" s="627" t="s">
        <v>1152</v>
      </c>
      <c r="G45" s="627">
        <v>2022</v>
      </c>
      <c r="H45" s="627">
        <v>3</v>
      </c>
      <c r="I45" s="627">
        <v>127680</v>
      </c>
      <c r="J45" s="628">
        <v>44650</v>
      </c>
      <c r="K45" s="627" t="s">
        <v>5391</v>
      </c>
      <c r="L45" s="627" t="s">
        <v>2618</v>
      </c>
      <c r="M45" s="628">
        <v>44638</v>
      </c>
      <c r="N45" s="628">
        <v>44651</v>
      </c>
      <c r="O45" s="628"/>
      <c r="P45" s="636">
        <v>44645</v>
      </c>
      <c r="Q45" s="628">
        <v>44650</v>
      </c>
      <c r="R45" s="628">
        <v>44655</v>
      </c>
      <c r="S45" s="627" t="s">
        <v>2959</v>
      </c>
      <c r="T45" s="691" t="str">
        <f>IFERROR(VLOOKUP($U45,ESS_Item_Code!$A:$L,5,0),"item code is invalid")</f>
        <v>RSD</v>
      </c>
      <c r="U45" s="627" t="s">
        <v>258</v>
      </c>
      <c r="V45" s="642" t="str">
        <f>IFERROR(VLOOKUP($U45,ESS_Item_Code!$A:$L,2,0),"item code is invalid")</f>
        <v>Rapid Shut Module</v>
      </c>
      <c r="W45" s="629">
        <v>30.6</v>
      </c>
      <c r="X45" s="627">
        <v>336</v>
      </c>
      <c r="Y45" s="382">
        <f>+IFERROR($X45*VLOOKUP($U45,[2]ESS_Item_Code!$A:$L,3,0),"item code is invalid")</f>
        <v>0</v>
      </c>
      <c r="Z45" s="382">
        <f>IFERROR($X45*VLOOKUP($U45,[2]ESS_Item_Code!$A:$L,4,0),"item code is invalid")</f>
        <v>0</v>
      </c>
      <c r="AA45" s="383">
        <f t="shared" si="3"/>
        <v>10281.6</v>
      </c>
      <c r="AB45" s="627"/>
      <c r="AC45" s="634"/>
      <c r="AD45" s="383">
        <f t="shared" si="4"/>
        <v>10281.6</v>
      </c>
      <c r="AE45" s="389">
        <f>IFERROR($X45*VLOOKUP($U45,[2]ESS_Item_Code!$A:$L,6,0),"item code is invalid")</f>
        <v>0</v>
      </c>
      <c r="AF45" s="389">
        <f t="shared" si="5"/>
        <v>0</v>
      </c>
      <c r="AG45" s="627" t="s">
        <v>1073</v>
      </c>
      <c r="AH45" s="635"/>
      <c r="AI45" s="627">
        <v>60</v>
      </c>
      <c r="AJ45" s="627" t="s">
        <v>2554</v>
      </c>
      <c r="AK45" s="627" t="s">
        <v>1088</v>
      </c>
      <c r="AL45" s="627">
        <v>33634</v>
      </c>
      <c r="AM45" s="627" t="s">
        <v>52</v>
      </c>
      <c r="AN45" s="627" t="s">
        <v>50</v>
      </c>
      <c r="AO45" s="627"/>
    </row>
    <row r="46" spans="1:41">
      <c r="A46" s="642"/>
      <c r="B46" s="644">
        <v>44645</v>
      </c>
      <c r="C46" s="644">
        <v>44645</v>
      </c>
      <c r="D46" s="627" t="s">
        <v>2956</v>
      </c>
      <c r="E46" s="627"/>
      <c r="F46" s="627" t="s">
        <v>1152</v>
      </c>
      <c r="G46" s="627">
        <v>2022</v>
      </c>
      <c r="H46" s="627">
        <v>3</v>
      </c>
      <c r="I46" s="627">
        <v>127680</v>
      </c>
      <c r="J46" s="628">
        <v>44650</v>
      </c>
      <c r="K46" s="627" t="s">
        <v>5391</v>
      </c>
      <c r="L46" s="627" t="s">
        <v>2618</v>
      </c>
      <c r="M46" s="628">
        <v>44638</v>
      </c>
      <c r="N46" s="628">
        <v>44651</v>
      </c>
      <c r="O46" s="628"/>
      <c r="P46" s="636">
        <v>44645</v>
      </c>
      <c r="Q46" s="628">
        <v>44650</v>
      </c>
      <c r="R46" s="628">
        <v>44655</v>
      </c>
      <c r="S46" s="627" t="s">
        <v>2959</v>
      </c>
      <c r="T46" s="691" t="str">
        <f>IFERROR(VLOOKUP($U46,ESS_Item_Code!$A:$L,5,0),"item code is invalid")</f>
        <v>Accessory</v>
      </c>
      <c r="U46" s="627" t="s">
        <v>239</v>
      </c>
      <c r="V46" s="642" t="str">
        <f>IFERROR(VLOOKUP($U46,ESS_Item_Code!$A:$L,2,0),"item code is invalid")</f>
        <v>Q.HOME+ TX-8.6</v>
      </c>
      <c r="W46" s="629">
        <v>360</v>
      </c>
      <c r="X46" s="627">
        <v>20</v>
      </c>
      <c r="Y46" s="382">
        <f>+IFERROR($X46*VLOOKUP($U46,[2]ESS_Item_Code!$A:$L,3,0),"item code is invalid")</f>
        <v>0</v>
      </c>
      <c r="Z46" s="382">
        <f>IFERROR($X46*VLOOKUP($U46,[2]ESS_Item_Code!$A:$L,4,0),"item code is invalid")</f>
        <v>0</v>
      </c>
      <c r="AA46" s="383">
        <f t="shared" si="3"/>
        <v>7200</v>
      </c>
      <c r="AB46" s="627"/>
      <c r="AC46" s="634"/>
      <c r="AD46" s="383">
        <f t="shared" si="4"/>
        <v>7200</v>
      </c>
      <c r="AE46" s="389">
        <f>IFERROR($X46*VLOOKUP($U46,[2]ESS_Item_Code!$A:$L,6,0),"item code is invalid")</f>
        <v>7000</v>
      </c>
      <c r="AF46" s="389">
        <f t="shared" si="5"/>
        <v>140000</v>
      </c>
      <c r="AG46" s="627" t="s">
        <v>1073</v>
      </c>
      <c r="AH46" s="635"/>
      <c r="AI46" s="627">
        <v>60</v>
      </c>
      <c r="AJ46" s="627" t="s">
        <v>2554</v>
      </c>
      <c r="AK46" s="627" t="s">
        <v>1088</v>
      </c>
      <c r="AL46" s="627">
        <v>33634</v>
      </c>
      <c r="AM46" s="627" t="s">
        <v>52</v>
      </c>
      <c r="AN46" s="627" t="s">
        <v>50</v>
      </c>
      <c r="AO46" s="627"/>
    </row>
    <row r="47" spans="1:41">
      <c r="A47" s="642"/>
      <c r="B47" s="644">
        <v>44645</v>
      </c>
      <c r="C47" s="644">
        <v>44645</v>
      </c>
      <c r="D47" s="627" t="s">
        <v>2956</v>
      </c>
      <c r="E47" s="627"/>
      <c r="F47" s="627" t="s">
        <v>1152</v>
      </c>
      <c r="G47" s="627">
        <v>2022</v>
      </c>
      <c r="H47" s="627">
        <v>3</v>
      </c>
      <c r="I47" s="627">
        <v>127680</v>
      </c>
      <c r="J47" s="628">
        <v>44650</v>
      </c>
      <c r="K47" s="627" t="s">
        <v>5391</v>
      </c>
      <c r="L47" s="627" t="s">
        <v>2618</v>
      </c>
      <c r="M47" s="628">
        <v>44638</v>
      </c>
      <c r="N47" s="628">
        <v>44651</v>
      </c>
      <c r="O47" s="628"/>
      <c r="P47" s="636">
        <v>44645</v>
      </c>
      <c r="Q47" s="628">
        <v>44650</v>
      </c>
      <c r="R47" s="628">
        <v>44655</v>
      </c>
      <c r="S47" s="627" t="s">
        <v>2959</v>
      </c>
      <c r="T47" s="691" t="str">
        <f>IFERROR(VLOOKUP($U47,ESS_Item_Code!$A:$L,5,0),"item code is invalid")</f>
        <v>Battery</v>
      </c>
      <c r="U47" s="627" t="s">
        <v>236</v>
      </c>
      <c r="V47" s="642" t="str">
        <f>IFERROR(VLOOKUP($U47,ESS_Item_Code!$A:$L,2,0),"item code is invalid")</f>
        <v>BAT BMS-G1</v>
      </c>
      <c r="W47" s="629">
        <v>504</v>
      </c>
      <c r="X47" s="627">
        <v>20</v>
      </c>
      <c r="Y47" s="382">
        <f>+IFERROR($X47*VLOOKUP($U47,[2]ESS_Item_Code!$A:$L,3,0),"item code is invalid")</f>
        <v>0</v>
      </c>
      <c r="Z47" s="382">
        <f>IFERROR($X47*VLOOKUP($U47,[2]ESS_Item_Code!$A:$L,4,0),"item code is invalid")</f>
        <v>0</v>
      </c>
      <c r="AA47" s="383">
        <f t="shared" si="3"/>
        <v>10080</v>
      </c>
      <c r="AB47" s="627"/>
      <c r="AC47" s="634"/>
      <c r="AD47" s="383">
        <f t="shared" si="4"/>
        <v>10080</v>
      </c>
      <c r="AE47" s="389">
        <f>IFERROR($X47*VLOOKUP($U47,[2]ESS_Item_Code!$A:$L,6,0),"item code is invalid")</f>
        <v>9300</v>
      </c>
      <c r="AF47" s="389">
        <f t="shared" si="5"/>
        <v>186000</v>
      </c>
      <c r="AG47" s="627" t="s">
        <v>1073</v>
      </c>
      <c r="AH47" s="635"/>
      <c r="AI47" s="627">
        <v>60</v>
      </c>
      <c r="AJ47" s="627" t="s">
        <v>2554</v>
      </c>
      <c r="AK47" s="627" t="s">
        <v>1088</v>
      </c>
      <c r="AL47" s="627">
        <v>33634</v>
      </c>
      <c r="AM47" s="627" t="s">
        <v>52</v>
      </c>
      <c r="AN47" s="627" t="s">
        <v>50</v>
      </c>
      <c r="AO47" s="627"/>
    </row>
    <row r="48" spans="1:41">
      <c r="A48" s="642"/>
      <c r="B48" s="644">
        <v>44645</v>
      </c>
      <c r="C48" s="644">
        <v>44645</v>
      </c>
      <c r="D48" s="627" t="s">
        <v>2956</v>
      </c>
      <c r="E48" s="627"/>
      <c r="F48" s="627" t="s">
        <v>1152</v>
      </c>
      <c r="G48" s="627">
        <v>2022</v>
      </c>
      <c r="H48" s="627">
        <v>3</v>
      </c>
      <c r="I48" s="627">
        <v>127680</v>
      </c>
      <c r="J48" s="628">
        <v>44650</v>
      </c>
      <c r="K48" s="627" t="s">
        <v>5391</v>
      </c>
      <c r="L48" s="627" t="s">
        <v>2618</v>
      </c>
      <c r="M48" s="628">
        <v>44638</v>
      </c>
      <c r="N48" s="628">
        <v>44651</v>
      </c>
      <c r="O48" s="628"/>
      <c r="P48" s="636">
        <v>44645</v>
      </c>
      <c r="Q48" s="628">
        <v>44650</v>
      </c>
      <c r="R48" s="628">
        <v>44655</v>
      </c>
      <c r="S48" s="627" t="s">
        <v>2959</v>
      </c>
      <c r="T48" s="691" t="str">
        <f>IFERROR(VLOOKUP($U48,ESS_Item_Code!$A:$L,5,0),"item code is invalid")</f>
        <v>Accessory</v>
      </c>
      <c r="U48" s="627" t="s">
        <v>251</v>
      </c>
      <c r="V48" s="642" t="str">
        <f>IFERROR(VLOOKUP($U48,ESS_Item_Code!$A:$L,2,0),"item code is invalid")</f>
        <v>Wifi module</v>
      </c>
      <c r="W48" s="629">
        <v>45</v>
      </c>
      <c r="X48" s="627">
        <v>20</v>
      </c>
      <c r="Y48" s="382">
        <f>+IFERROR($X48*VLOOKUP($U48,[2]ESS_Item_Code!$A:$L,3,0),"item code is invalid")</f>
        <v>0</v>
      </c>
      <c r="Z48" s="382">
        <f>IFERROR($X48*VLOOKUP($U48,[2]ESS_Item_Code!$A:$L,4,0),"item code is invalid")</f>
        <v>0</v>
      </c>
      <c r="AA48" s="383">
        <f t="shared" si="3"/>
        <v>900</v>
      </c>
      <c r="AB48" s="627"/>
      <c r="AC48" s="634"/>
      <c r="AD48" s="383">
        <f t="shared" si="4"/>
        <v>900</v>
      </c>
      <c r="AE48" s="389">
        <f>IFERROR($X48*VLOOKUP($U48,[2]ESS_Item_Code!$A:$L,6,0),"item code is invalid")</f>
        <v>800</v>
      </c>
      <c r="AF48" s="389">
        <f t="shared" si="5"/>
        <v>16000</v>
      </c>
      <c r="AG48" s="627" t="s">
        <v>1073</v>
      </c>
      <c r="AH48" s="635"/>
      <c r="AI48" s="627">
        <v>60</v>
      </c>
      <c r="AJ48" s="627" t="s">
        <v>2554</v>
      </c>
      <c r="AK48" s="627" t="s">
        <v>1088</v>
      </c>
      <c r="AL48" s="627">
        <v>33634</v>
      </c>
      <c r="AM48" s="627" t="s">
        <v>52</v>
      </c>
      <c r="AN48" s="627" t="s">
        <v>50</v>
      </c>
      <c r="AO48" s="627"/>
    </row>
    <row r="49" spans="1:41">
      <c r="A49" s="642"/>
      <c r="B49" s="644">
        <v>44645</v>
      </c>
      <c r="C49" s="644">
        <v>44645</v>
      </c>
      <c r="D49" s="627" t="s">
        <v>2956</v>
      </c>
      <c r="E49" s="627"/>
      <c r="F49" s="627" t="s">
        <v>1152</v>
      </c>
      <c r="G49" s="627">
        <v>2022</v>
      </c>
      <c r="H49" s="627">
        <v>3</v>
      </c>
      <c r="I49" s="627">
        <v>127680</v>
      </c>
      <c r="J49" s="628">
        <v>44650</v>
      </c>
      <c r="K49" s="627" t="s">
        <v>5391</v>
      </c>
      <c r="L49" s="627" t="s">
        <v>2618</v>
      </c>
      <c r="M49" s="628">
        <v>44638</v>
      </c>
      <c r="N49" s="628">
        <v>44651</v>
      </c>
      <c r="O49" s="628"/>
      <c r="P49" s="636">
        <v>44645</v>
      </c>
      <c r="Q49" s="628">
        <v>44650</v>
      </c>
      <c r="R49" s="628">
        <v>44655</v>
      </c>
      <c r="S49" s="627" t="s">
        <v>2959</v>
      </c>
      <c r="T49" s="691" t="str">
        <f>IFERROR(VLOOKUP($U49,ESS_Item_Code!$A:$L,5,0),"item code is invalid")</f>
        <v>EMS</v>
      </c>
      <c r="U49" s="627" t="s">
        <v>254</v>
      </c>
      <c r="V49" s="642" t="str">
        <f>IFERROR(VLOOKUP($U49,ESS_Item_Code!$A:$L,2,0),"item code is invalid")</f>
        <v>Meter set</v>
      </c>
      <c r="W49" s="629">
        <v>90</v>
      </c>
      <c r="X49" s="627">
        <v>20</v>
      </c>
      <c r="Y49" s="382">
        <f>+IFERROR($X49*VLOOKUP($U49,[2]ESS_Item_Code!$A:$L,3,0),"item code is invalid")</f>
        <v>0</v>
      </c>
      <c r="Z49" s="382">
        <f>IFERROR($X49*VLOOKUP($U49,[2]ESS_Item_Code!$A:$L,4,0),"item code is invalid")</f>
        <v>0</v>
      </c>
      <c r="AA49" s="383">
        <f t="shared" si="3"/>
        <v>1800</v>
      </c>
      <c r="AB49" s="627"/>
      <c r="AC49" s="634"/>
      <c r="AD49" s="383">
        <f t="shared" si="4"/>
        <v>1800</v>
      </c>
      <c r="AE49" s="389">
        <f>IFERROR($X49*VLOOKUP($U49,[2]ESS_Item_Code!$A:$L,6,0),"item code is invalid")</f>
        <v>1600</v>
      </c>
      <c r="AF49" s="389">
        <f t="shared" si="5"/>
        <v>32000</v>
      </c>
      <c r="AG49" s="627" t="s">
        <v>1073</v>
      </c>
      <c r="AH49" s="635"/>
      <c r="AI49" s="627">
        <v>60</v>
      </c>
      <c r="AJ49" s="627" t="s">
        <v>2554</v>
      </c>
      <c r="AK49" s="627" t="s">
        <v>1088</v>
      </c>
      <c r="AL49" s="627">
        <v>33634</v>
      </c>
      <c r="AM49" s="627" t="s">
        <v>52</v>
      </c>
      <c r="AN49" s="627" t="s">
        <v>50</v>
      </c>
      <c r="AO49" s="627"/>
    </row>
    <row r="50" spans="1:41">
      <c r="A50" s="642"/>
      <c r="B50" s="644">
        <v>44645</v>
      </c>
      <c r="C50" s="644">
        <v>44645</v>
      </c>
      <c r="D50" s="627" t="s">
        <v>2956</v>
      </c>
      <c r="E50" s="627"/>
      <c r="F50" s="627" t="s">
        <v>1152</v>
      </c>
      <c r="G50" s="627">
        <v>2022</v>
      </c>
      <c r="H50" s="627">
        <v>3</v>
      </c>
      <c r="I50" s="627">
        <v>127680</v>
      </c>
      <c r="J50" s="628">
        <v>44650</v>
      </c>
      <c r="K50" s="627" t="s">
        <v>5391</v>
      </c>
      <c r="L50" s="627" t="s">
        <v>2618</v>
      </c>
      <c r="M50" s="628">
        <v>44638</v>
      </c>
      <c r="N50" s="628">
        <v>44651</v>
      </c>
      <c r="O50" s="628"/>
      <c r="P50" s="636">
        <v>44645</v>
      </c>
      <c r="Q50" s="628">
        <v>44650</v>
      </c>
      <c r="R50" s="628">
        <v>44655</v>
      </c>
      <c r="S50" s="627" t="s">
        <v>2959</v>
      </c>
      <c r="T50" s="691" t="str">
        <f>IFERROR(VLOOKUP($U50,ESS_Item_Code!$A:$L,5,0),"item code is invalid")</f>
        <v>Accessory</v>
      </c>
      <c r="U50" s="627" t="s">
        <v>244</v>
      </c>
      <c r="V50" s="642" t="str">
        <f>IFERROR(VLOOKUP($U50,ESS_Item_Code!$A:$L,2,0),"item code is invalid")</f>
        <v>Battery Accessory box , Master control Accessory</v>
      </c>
      <c r="W50" s="629">
        <v>0</v>
      </c>
      <c r="X50" s="627">
        <v>20</v>
      </c>
      <c r="Y50" s="382">
        <f>+IFERROR($X50*VLOOKUP($U50,[2]ESS_Item_Code!$A:$L,3,0),"item code is invalid")</f>
        <v>0</v>
      </c>
      <c r="Z50" s="382">
        <f>IFERROR($X50*VLOOKUP($U50,[2]ESS_Item_Code!$A:$L,4,0),"item code is invalid")</f>
        <v>0</v>
      </c>
      <c r="AA50" s="383">
        <f t="shared" si="3"/>
        <v>0</v>
      </c>
      <c r="AB50" s="627"/>
      <c r="AC50" s="634"/>
      <c r="AD50" s="383">
        <f t="shared" si="4"/>
        <v>0</v>
      </c>
      <c r="AE50" s="389" t="str">
        <f>IFERROR($X50*VLOOKUP($U50,[2]ESS_Item_Code!$A:$L,6,0),"item code is invalid")</f>
        <v>item code is invalid</v>
      </c>
      <c r="AF50" s="389" t="e">
        <f t="shared" si="5"/>
        <v>#VALUE!</v>
      </c>
      <c r="AG50" s="627" t="s">
        <v>1073</v>
      </c>
      <c r="AH50" s="635"/>
      <c r="AI50" s="627">
        <v>60</v>
      </c>
      <c r="AJ50" s="627" t="s">
        <v>2554</v>
      </c>
      <c r="AK50" s="627" t="s">
        <v>1088</v>
      </c>
      <c r="AL50" s="627">
        <v>33634</v>
      </c>
      <c r="AM50" s="627" t="s">
        <v>52</v>
      </c>
      <c r="AN50" s="627" t="s">
        <v>50</v>
      </c>
      <c r="AO50" s="627"/>
    </row>
    <row r="51" spans="1:41">
      <c r="A51" s="642"/>
      <c r="B51" s="644">
        <v>44645</v>
      </c>
      <c r="C51" s="644">
        <v>44645</v>
      </c>
      <c r="D51" s="627" t="s">
        <v>2956</v>
      </c>
      <c r="E51" s="627"/>
      <c r="F51" s="627" t="s">
        <v>1152</v>
      </c>
      <c r="G51" s="627">
        <v>2022</v>
      </c>
      <c r="H51" s="627">
        <v>3</v>
      </c>
      <c r="I51" s="627">
        <v>127680</v>
      </c>
      <c r="J51" s="628">
        <v>44650</v>
      </c>
      <c r="K51" s="627" t="s">
        <v>5391</v>
      </c>
      <c r="L51" s="627" t="s">
        <v>2618</v>
      </c>
      <c r="M51" s="628">
        <v>44638</v>
      </c>
      <c r="N51" s="628">
        <v>44651</v>
      </c>
      <c r="O51" s="628"/>
      <c r="P51" s="636">
        <v>44645</v>
      </c>
      <c r="Q51" s="628">
        <v>44650</v>
      </c>
      <c r="R51" s="628">
        <v>44655</v>
      </c>
      <c r="S51" s="627" t="s">
        <v>2959</v>
      </c>
      <c r="T51" s="691" t="str">
        <f>IFERROR(VLOOKUP($U51,ESS_Item_Code!$A:$L,5,0),"item code is invalid")</f>
        <v>Accessory</v>
      </c>
      <c r="U51" s="627" t="s">
        <v>248</v>
      </c>
      <c r="V51" s="642" t="str">
        <f>IFERROR(VLOOKUP($U51,ESS_Item_Code!$A:$L,2,0),"item code is invalid")</f>
        <v>Battery Accessory box , Slave control Accessory</v>
      </c>
      <c r="W51" s="629">
        <v>0</v>
      </c>
      <c r="X51" s="627">
        <v>20</v>
      </c>
      <c r="Y51" s="382">
        <f>+IFERROR($X51*VLOOKUP($U51,[2]ESS_Item_Code!$A:$L,3,0),"item code is invalid")</f>
        <v>0</v>
      </c>
      <c r="Z51" s="382">
        <f>IFERROR($X51*VLOOKUP($U51,[2]ESS_Item_Code!$A:$L,4,0),"item code is invalid")</f>
        <v>0</v>
      </c>
      <c r="AA51" s="383">
        <f t="shared" si="3"/>
        <v>0</v>
      </c>
      <c r="AB51" s="627"/>
      <c r="AC51" s="634"/>
      <c r="AD51" s="383">
        <f t="shared" si="4"/>
        <v>0</v>
      </c>
      <c r="AE51" s="389" t="str">
        <f>IFERROR($X51*VLOOKUP($U51,[2]ESS_Item_Code!$A:$L,6,0),"item code is invalid")</f>
        <v>item code is invalid</v>
      </c>
      <c r="AF51" s="389" t="e">
        <f t="shared" si="5"/>
        <v>#VALUE!</v>
      </c>
      <c r="AG51" s="627" t="s">
        <v>1073</v>
      </c>
      <c r="AH51" s="635"/>
      <c r="AI51" s="627">
        <v>60</v>
      </c>
      <c r="AJ51" s="627" t="s">
        <v>2554</v>
      </c>
      <c r="AK51" s="627" t="s">
        <v>1088</v>
      </c>
      <c r="AL51" s="627">
        <v>33634</v>
      </c>
      <c r="AM51" s="627" t="s">
        <v>52</v>
      </c>
      <c r="AN51" s="627" t="s">
        <v>50</v>
      </c>
      <c r="AO51" s="627"/>
    </row>
    <row r="52" spans="1:41">
      <c r="A52" s="642"/>
      <c r="B52" s="644" t="s">
        <v>1217</v>
      </c>
      <c r="C52" s="644" t="s">
        <v>1217</v>
      </c>
      <c r="D52" s="627" t="s">
        <v>2956</v>
      </c>
      <c r="E52" s="627"/>
      <c r="F52" s="627" t="s">
        <v>1152</v>
      </c>
      <c r="G52" s="627">
        <v>2022</v>
      </c>
      <c r="H52" s="627">
        <v>5</v>
      </c>
      <c r="I52" s="627"/>
      <c r="J52" s="628"/>
      <c r="K52" s="627" t="s">
        <v>5390</v>
      </c>
      <c r="L52" s="627" t="s">
        <v>3003</v>
      </c>
      <c r="M52" s="628">
        <v>44609</v>
      </c>
      <c r="N52" s="628">
        <v>44682</v>
      </c>
      <c r="O52" s="628"/>
      <c r="P52" s="636"/>
      <c r="Q52" s="628"/>
      <c r="R52" s="628"/>
      <c r="S52" s="627" t="s">
        <v>2959</v>
      </c>
      <c r="T52" s="691" t="str">
        <f>IFERROR(VLOOKUP($U52,ESS_Item_Code!$A:$L,5,0),"item code is invalid")</f>
        <v>Accessory</v>
      </c>
      <c r="U52" s="627" t="s">
        <v>248</v>
      </c>
      <c r="V52" s="642" t="str">
        <f>IFERROR(VLOOKUP($U52,ESS_Item_Code!$A:$L,2,0),"item code is invalid")</f>
        <v>Battery Accessory box , Slave control Accessory</v>
      </c>
      <c r="W52" s="629">
        <v>0</v>
      </c>
      <c r="X52" s="627">
        <v>5</v>
      </c>
      <c r="Y52" s="382">
        <f>+IFERROR($X52*VLOOKUP($U52,[2]ESS_Item_Code!$A:$L,3,0),"item code is invalid")</f>
        <v>0</v>
      </c>
      <c r="Z52" s="382">
        <f>IFERROR($X52*VLOOKUP($U52,[2]ESS_Item_Code!$A:$L,4,0),"item code is invalid")</f>
        <v>0</v>
      </c>
      <c r="AA52" s="383">
        <f t="shared" si="3"/>
        <v>0</v>
      </c>
      <c r="AB52" s="627"/>
      <c r="AC52" s="634"/>
      <c r="AD52" s="383">
        <f t="shared" si="4"/>
        <v>0</v>
      </c>
      <c r="AE52" s="389" t="str">
        <f>IFERROR($X52*VLOOKUP($U52,[2]ESS_Item_Code!$A:$L,6,0),"item code is invalid")</f>
        <v>item code is invalid</v>
      </c>
      <c r="AF52" s="389" t="e">
        <f t="shared" si="5"/>
        <v>#VALUE!</v>
      </c>
      <c r="AG52" s="627" t="s">
        <v>1073</v>
      </c>
      <c r="AH52" s="635"/>
      <c r="AI52" s="627">
        <v>60</v>
      </c>
      <c r="AJ52" s="627" t="s">
        <v>2319</v>
      </c>
      <c r="AK52" s="627" t="s">
        <v>1088</v>
      </c>
      <c r="AL52" s="627">
        <v>32809</v>
      </c>
      <c r="AM52" s="627" t="s">
        <v>52</v>
      </c>
      <c r="AN52" s="627" t="s">
        <v>50</v>
      </c>
      <c r="AO52" s="627"/>
    </row>
  </sheetData>
  <autoFilter ref="A1:AO13" xr:uid="{99E88F6B-B64E-43DC-9B1B-AF0BD39E97E5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A508B-B120-4FBB-9AA8-7251B3DDB059}">
  <dimension ref="A1:AL139"/>
  <sheetViews>
    <sheetView topLeftCell="G89" workbookViewId="0">
      <selection activeCell="L105" sqref="L105"/>
    </sheetView>
  </sheetViews>
  <sheetFormatPr defaultRowHeight="15"/>
  <cols>
    <col min="1" max="1" width="3.28515625" customWidth="1"/>
    <col min="2" max="2" width="33.140625" bestFit="1" customWidth="1"/>
    <col min="3" max="5" width="5.28515625" style="1" customWidth="1"/>
    <col min="8" max="8" width="16" customWidth="1"/>
    <col min="9" max="9" width="24.7109375" customWidth="1"/>
    <col min="18" max="18" width="25.28515625" customWidth="1"/>
    <col min="19" max="19" width="16.5703125" customWidth="1"/>
    <col min="20" max="20" width="38.42578125" customWidth="1"/>
    <col min="21" max="21" width="14.5703125" customWidth="1"/>
    <col min="23" max="23" width="10.140625" customWidth="1"/>
    <col min="24" max="24" width="10.42578125" customWidth="1"/>
    <col min="25" max="25" width="13.85546875" bestFit="1" customWidth="1"/>
    <col min="26" max="26" width="12.85546875" customWidth="1"/>
    <col min="27" max="27" width="9.140625" style="150"/>
    <col min="28" max="28" width="11.85546875" customWidth="1"/>
    <col min="29" max="29" width="12" bestFit="1" customWidth="1"/>
  </cols>
  <sheetData>
    <row r="1" spans="1:38" ht="13.5" customHeight="1">
      <c r="A1" s="328" t="s">
        <v>0</v>
      </c>
      <c r="B1" s="328"/>
      <c r="W1" s="2">
        <f>SUBTOTAL(9,W2:W3300)</f>
        <v>15265.348675000003</v>
      </c>
      <c r="Z1" s="3">
        <f>SUBTOTAL(9,Z2:Z3300)</f>
        <v>6310512.1499463441</v>
      </c>
      <c r="AA1" s="4">
        <f>SUBTOTAL(9,AA2:AA3300)</f>
        <v>2.8268749999999994</v>
      </c>
      <c r="AB1" s="3"/>
      <c r="AC1" s="3">
        <f>SUBTOTAL(9,AC2:AC3300)</f>
        <v>6673727.5511573451</v>
      </c>
    </row>
    <row r="2" spans="1:38" ht="13.5" customHeight="1" thickBot="1">
      <c r="A2" s="5" t="s">
        <v>1</v>
      </c>
      <c r="B2" s="5" t="s">
        <v>2</v>
      </c>
      <c r="C2" s="6" t="s">
        <v>3</v>
      </c>
      <c r="D2" s="7" t="s">
        <v>4</v>
      </c>
      <c r="E2" s="7" t="s">
        <v>5</v>
      </c>
      <c r="F2" s="5" t="s">
        <v>6</v>
      </c>
      <c r="G2" s="8" t="s">
        <v>7</v>
      </c>
      <c r="H2" s="5" t="s">
        <v>8</v>
      </c>
      <c r="I2" s="5" t="s">
        <v>9</v>
      </c>
      <c r="J2" s="8" t="s">
        <v>10</v>
      </c>
      <c r="K2" s="8" t="s">
        <v>11</v>
      </c>
      <c r="L2" s="9" t="s">
        <v>12</v>
      </c>
      <c r="M2" s="8" t="s">
        <v>13</v>
      </c>
      <c r="N2" s="8" t="s">
        <v>14</v>
      </c>
      <c r="O2" s="8" t="s">
        <v>15</v>
      </c>
      <c r="P2" s="5" t="s">
        <v>16</v>
      </c>
      <c r="Q2" s="5" t="s">
        <v>17</v>
      </c>
      <c r="R2" s="5" t="s">
        <v>18</v>
      </c>
      <c r="S2" s="5" t="s">
        <v>19</v>
      </c>
      <c r="T2" s="5" t="s">
        <v>20</v>
      </c>
      <c r="U2" s="5" t="s">
        <v>21</v>
      </c>
      <c r="V2" s="5" t="s">
        <v>22</v>
      </c>
      <c r="W2" s="6" t="s">
        <v>23</v>
      </c>
      <c r="X2" s="6" t="s">
        <v>24</v>
      </c>
      <c r="Y2" s="10" t="s">
        <v>25</v>
      </c>
      <c r="Z2" s="11" t="s">
        <v>26</v>
      </c>
      <c r="AA2" s="12" t="s">
        <v>27</v>
      </c>
      <c r="AB2" s="13" t="s">
        <v>28</v>
      </c>
      <c r="AC2" s="13" t="s">
        <v>29</v>
      </c>
      <c r="AD2" s="13" t="s">
        <v>30</v>
      </c>
      <c r="AE2" s="13" t="s">
        <v>31</v>
      </c>
      <c r="AF2" s="13" t="s">
        <v>32</v>
      </c>
      <c r="AG2" s="11" t="s">
        <v>33</v>
      </c>
      <c r="AH2" s="11" t="s">
        <v>34</v>
      </c>
      <c r="AI2" s="11" t="s">
        <v>35</v>
      </c>
      <c r="AJ2" s="11" t="s">
        <v>36</v>
      </c>
      <c r="AK2" s="5" t="s">
        <v>37</v>
      </c>
      <c r="AL2" s="5" t="s">
        <v>38</v>
      </c>
    </row>
    <row r="3" spans="1:38">
      <c r="A3" s="14"/>
      <c r="B3" s="15" t="s">
        <v>39</v>
      </c>
      <c r="C3" s="16"/>
      <c r="D3" s="17">
        <v>2021</v>
      </c>
      <c r="E3" s="16">
        <v>12</v>
      </c>
      <c r="F3" s="16">
        <v>126204</v>
      </c>
      <c r="G3" s="18">
        <v>44552</v>
      </c>
      <c r="H3" s="19" t="s">
        <v>40</v>
      </c>
      <c r="I3" s="16" t="s">
        <v>41</v>
      </c>
      <c r="J3" s="20">
        <v>44291</v>
      </c>
      <c r="K3" s="20"/>
      <c r="L3" s="20"/>
      <c r="M3" s="20"/>
      <c r="N3" s="20"/>
      <c r="O3" s="20"/>
      <c r="P3" s="16" t="s">
        <v>42</v>
      </c>
      <c r="Q3" s="16"/>
      <c r="R3" s="21" t="s">
        <v>43</v>
      </c>
      <c r="S3" s="16" t="s">
        <v>44</v>
      </c>
      <c r="T3" s="16" t="s">
        <v>45</v>
      </c>
      <c r="U3" s="16" t="s">
        <v>46</v>
      </c>
      <c r="V3" s="16">
        <v>2000</v>
      </c>
      <c r="W3" s="22">
        <v>4473</v>
      </c>
      <c r="X3" s="22">
        <v>1</v>
      </c>
      <c r="Y3" s="23">
        <v>1174971.56</v>
      </c>
      <c r="Z3" s="24">
        <f t="shared" ref="Z3:Z58" si="0">X3*Y3</f>
        <v>1174971.56</v>
      </c>
      <c r="AA3" s="25">
        <v>5.5625000000000001E-2</v>
      </c>
      <c r="AB3" s="26">
        <f>Z3*AA3</f>
        <v>65357.793025000006</v>
      </c>
      <c r="AC3" s="27">
        <f t="shared" ref="AC3:AC58" si="1">Z3+AB3</f>
        <v>1240329.3530250001</v>
      </c>
      <c r="AD3" s="16" t="s">
        <v>47</v>
      </c>
      <c r="AE3" s="16" t="s">
        <v>48</v>
      </c>
      <c r="AF3" s="16" t="s">
        <v>48</v>
      </c>
      <c r="AG3" s="20" t="s">
        <v>49</v>
      </c>
      <c r="AH3" s="28" t="s">
        <v>50</v>
      </c>
      <c r="AI3" s="28" t="s">
        <v>51</v>
      </c>
      <c r="AJ3" s="16" t="s">
        <v>52</v>
      </c>
      <c r="AK3" s="16"/>
      <c r="AL3" s="29"/>
    </row>
    <row r="4" spans="1:38">
      <c r="A4" s="30"/>
      <c r="B4" s="31" t="s">
        <v>39</v>
      </c>
      <c r="C4" s="19"/>
      <c r="D4" s="32">
        <v>2021</v>
      </c>
      <c r="E4" s="19">
        <v>12</v>
      </c>
      <c r="F4" s="19">
        <v>126204</v>
      </c>
      <c r="G4" s="33">
        <v>44552</v>
      </c>
      <c r="H4" s="19" t="s">
        <v>40</v>
      </c>
      <c r="I4" s="19" t="s">
        <v>41</v>
      </c>
      <c r="J4" s="34">
        <v>44291</v>
      </c>
      <c r="K4" s="34"/>
      <c r="L4" s="34"/>
      <c r="M4" s="34"/>
      <c r="N4" s="34"/>
      <c r="O4" s="34"/>
      <c r="P4" s="19" t="s">
        <v>42</v>
      </c>
      <c r="Q4" s="19"/>
      <c r="R4" s="35" t="s">
        <v>53</v>
      </c>
      <c r="S4" s="19" t="s">
        <v>44</v>
      </c>
      <c r="T4" s="19" t="s">
        <v>54</v>
      </c>
      <c r="U4" s="19" t="s">
        <v>46</v>
      </c>
      <c r="V4" s="19"/>
      <c r="W4" s="36"/>
      <c r="X4" s="36">
        <v>1</v>
      </c>
      <c r="Y4" s="37">
        <v>18200</v>
      </c>
      <c r="Z4" s="38">
        <f t="shared" si="0"/>
        <v>18200</v>
      </c>
      <c r="AA4" s="39"/>
      <c r="AB4" s="40"/>
      <c r="AC4" s="41">
        <f t="shared" si="1"/>
        <v>18200</v>
      </c>
      <c r="AD4" s="19" t="s">
        <v>47</v>
      </c>
      <c r="AE4" s="19" t="s">
        <v>48</v>
      </c>
      <c r="AF4" s="19" t="s">
        <v>48</v>
      </c>
      <c r="AG4" s="34" t="s">
        <v>49</v>
      </c>
      <c r="AH4" s="42" t="s">
        <v>50</v>
      </c>
      <c r="AI4" s="42" t="s">
        <v>51</v>
      </c>
      <c r="AJ4" s="19" t="s">
        <v>52</v>
      </c>
      <c r="AK4" s="19"/>
      <c r="AL4" s="43"/>
    </row>
    <row r="5" spans="1:38">
      <c r="A5" s="30"/>
      <c r="B5" s="31" t="s">
        <v>39</v>
      </c>
      <c r="C5" s="19"/>
      <c r="D5" s="32">
        <v>2021</v>
      </c>
      <c r="E5" s="19">
        <v>12</v>
      </c>
      <c r="F5" s="19">
        <v>126204</v>
      </c>
      <c r="G5" s="33">
        <v>44552</v>
      </c>
      <c r="H5" s="19" t="s">
        <v>40</v>
      </c>
      <c r="I5" s="19" t="s">
        <v>41</v>
      </c>
      <c r="J5" s="34">
        <v>44291</v>
      </c>
      <c r="K5" s="34"/>
      <c r="L5" s="34"/>
      <c r="M5" s="34"/>
      <c r="N5" s="34"/>
      <c r="O5" s="34"/>
      <c r="P5" s="19" t="s">
        <v>42</v>
      </c>
      <c r="Q5" s="19"/>
      <c r="R5" s="35" t="s">
        <v>55</v>
      </c>
      <c r="S5" s="19" t="s">
        <v>44</v>
      </c>
      <c r="T5" s="19" t="s">
        <v>56</v>
      </c>
      <c r="U5" s="19" t="s">
        <v>46</v>
      </c>
      <c r="V5" s="19"/>
      <c r="W5" s="36"/>
      <c r="X5" s="36">
        <v>1</v>
      </c>
      <c r="Y5" s="37">
        <v>137970.44</v>
      </c>
      <c r="Z5" s="38">
        <f t="shared" si="0"/>
        <v>137970.44</v>
      </c>
      <c r="AA5" s="39"/>
      <c r="AB5" s="40"/>
      <c r="AC5" s="41">
        <f t="shared" si="1"/>
        <v>137970.44</v>
      </c>
      <c r="AD5" s="19" t="s">
        <v>47</v>
      </c>
      <c r="AE5" s="19" t="s">
        <v>48</v>
      </c>
      <c r="AF5" s="19" t="s">
        <v>48</v>
      </c>
      <c r="AG5" s="34" t="s">
        <v>49</v>
      </c>
      <c r="AH5" s="42" t="s">
        <v>50</v>
      </c>
      <c r="AI5" s="42" t="s">
        <v>51</v>
      </c>
      <c r="AJ5" s="19" t="s">
        <v>52</v>
      </c>
      <c r="AK5" s="19"/>
      <c r="AL5" s="43"/>
    </row>
    <row r="6" spans="1:38" ht="15.75" thickBot="1">
      <c r="A6" s="44"/>
      <c r="B6" s="45" t="s">
        <v>39</v>
      </c>
      <c r="C6" s="46"/>
      <c r="D6" s="47">
        <v>2021</v>
      </c>
      <c r="E6" s="46">
        <v>12</v>
      </c>
      <c r="F6" s="46">
        <v>126204</v>
      </c>
      <c r="G6" s="48">
        <v>44552</v>
      </c>
      <c r="H6" s="49" t="s">
        <v>40</v>
      </c>
      <c r="I6" s="46" t="s">
        <v>41</v>
      </c>
      <c r="J6" s="50">
        <v>44291</v>
      </c>
      <c r="K6" s="50"/>
      <c r="L6" s="50"/>
      <c r="M6" s="50"/>
      <c r="N6" s="50"/>
      <c r="O6" s="50"/>
      <c r="P6" s="49" t="s">
        <v>42</v>
      </c>
      <c r="Q6" s="46"/>
      <c r="R6" s="51" t="s">
        <v>57</v>
      </c>
      <c r="S6" s="46" t="s">
        <v>44</v>
      </c>
      <c r="T6" s="46" t="s">
        <v>58</v>
      </c>
      <c r="U6" s="46" t="s">
        <v>46</v>
      </c>
      <c r="V6" s="46"/>
      <c r="W6" s="52"/>
      <c r="X6" s="52">
        <v>1</v>
      </c>
      <c r="Y6" s="53">
        <v>4160</v>
      </c>
      <c r="Z6" s="54">
        <f t="shared" si="0"/>
        <v>4160</v>
      </c>
      <c r="AA6" s="55"/>
      <c r="AB6" s="56"/>
      <c r="AC6" s="57">
        <f t="shared" si="1"/>
        <v>4160</v>
      </c>
      <c r="AD6" s="46" t="s">
        <v>47</v>
      </c>
      <c r="AE6" s="46" t="s">
        <v>48</v>
      </c>
      <c r="AF6" s="46" t="s">
        <v>48</v>
      </c>
      <c r="AG6" s="50" t="s">
        <v>49</v>
      </c>
      <c r="AH6" s="58" t="s">
        <v>50</v>
      </c>
      <c r="AI6" s="58" t="s">
        <v>51</v>
      </c>
      <c r="AJ6" s="46" t="s">
        <v>52</v>
      </c>
      <c r="AK6" s="46"/>
      <c r="AL6" s="59"/>
    </row>
    <row r="7" spans="1:38">
      <c r="A7" s="14"/>
      <c r="B7" s="15" t="s">
        <v>39</v>
      </c>
      <c r="C7" s="16"/>
      <c r="D7" s="17">
        <v>2021</v>
      </c>
      <c r="E7" s="16">
        <v>12</v>
      </c>
      <c r="F7" s="16">
        <v>126204</v>
      </c>
      <c r="G7" s="18">
        <v>44552</v>
      </c>
      <c r="H7" s="16" t="s">
        <v>40</v>
      </c>
      <c r="I7" s="16" t="s">
        <v>41</v>
      </c>
      <c r="J7" s="20">
        <v>44291</v>
      </c>
      <c r="K7" s="20"/>
      <c r="L7" s="20"/>
      <c r="M7" s="20"/>
      <c r="N7" s="20"/>
      <c r="O7" s="20"/>
      <c r="P7" s="16" t="s">
        <v>42</v>
      </c>
      <c r="Q7" s="16"/>
      <c r="R7" s="21" t="s">
        <v>59</v>
      </c>
      <c r="S7" s="16" t="s">
        <v>60</v>
      </c>
      <c r="T7" s="16" t="s">
        <v>61</v>
      </c>
      <c r="U7" s="16" t="s">
        <v>46</v>
      </c>
      <c r="V7" s="16">
        <v>250</v>
      </c>
      <c r="W7" s="22">
        <v>556</v>
      </c>
      <c r="X7" s="22">
        <v>1</v>
      </c>
      <c r="Y7" s="23">
        <v>209093</v>
      </c>
      <c r="Z7" s="24">
        <f t="shared" si="0"/>
        <v>209093</v>
      </c>
      <c r="AA7" s="60">
        <v>5.5625000000000001E-2</v>
      </c>
      <c r="AB7" s="26">
        <f>Z7*AA7</f>
        <v>11630.798124999999</v>
      </c>
      <c r="AC7" s="27">
        <f t="shared" si="1"/>
        <v>220723.798125</v>
      </c>
      <c r="AD7" s="16" t="s">
        <v>47</v>
      </c>
      <c r="AE7" s="16" t="s">
        <v>48</v>
      </c>
      <c r="AF7" s="16" t="s">
        <v>48</v>
      </c>
      <c r="AG7" s="20" t="s">
        <v>49</v>
      </c>
      <c r="AH7" s="28" t="s">
        <v>50</v>
      </c>
      <c r="AI7" s="28" t="s">
        <v>51</v>
      </c>
      <c r="AJ7" s="16" t="s">
        <v>52</v>
      </c>
      <c r="AK7" s="16"/>
      <c r="AL7" s="29"/>
    </row>
    <row r="8" spans="1:38">
      <c r="A8" s="30"/>
      <c r="B8" s="31" t="s">
        <v>39</v>
      </c>
      <c r="C8" s="19"/>
      <c r="D8" s="32">
        <v>2021</v>
      </c>
      <c r="E8" s="19">
        <v>12</v>
      </c>
      <c r="F8" s="19">
        <v>126204</v>
      </c>
      <c r="G8" s="33">
        <v>44552</v>
      </c>
      <c r="H8" s="19" t="s">
        <v>40</v>
      </c>
      <c r="I8" s="19" t="s">
        <v>41</v>
      </c>
      <c r="J8" s="34">
        <v>44291</v>
      </c>
      <c r="K8" s="34"/>
      <c r="L8" s="34"/>
      <c r="M8" s="34"/>
      <c r="N8" s="34"/>
      <c r="O8" s="34"/>
      <c r="P8" s="19" t="s">
        <v>42</v>
      </c>
      <c r="Q8" s="19"/>
      <c r="R8" s="35" t="s">
        <v>62</v>
      </c>
      <c r="S8" s="19" t="s">
        <v>60</v>
      </c>
      <c r="T8" s="19" t="s">
        <v>54</v>
      </c>
      <c r="U8" s="19" t="s">
        <v>46</v>
      </c>
      <c r="V8" s="19"/>
      <c r="W8" s="36"/>
      <c r="X8" s="36">
        <v>1</v>
      </c>
      <c r="Y8" s="37">
        <v>4574</v>
      </c>
      <c r="Z8" s="38">
        <f t="shared" si="0"/>
        <v>4574</v>
      </c>
      <c r="AA8" s="39"/>
      <c r="AB8" s="40"/>
      <c r="AC8" s="41">
        <f t="shared" si="1"/>
        <v>4574</v>
      </c>
      <c r="AD8" s="19" t="s">
        <v>47</v>
      </c>
      <c r="AE8" s="19" t="s">
        <v>48</v>
      </c>
      <c r="AF8" s="19" t="s">
        <v>48</v>
      </c>
      <c r="AG8" s="34" t="s">
        <v>49</v>
      </c>
      <c r="AH8" s="42" t="s">
        <v>50</v>
      </c>
      <c r="AI8" s="42" t="s">
        <v>51</v>
      </c>
      <c r="AJ8" s="19" t="s">
        <v>52</v>
      </c>
      <c r="AK8" s="19"/>
      <c r="AL8" s="43"/>
    </row>
    <row r="9" spans="1:38">
      <c r="A9" s="30"/>
      <c r="B9" s="31" t="s">
        <v>39</v>
      </c>
      <c r="C9" s="19"/>
      <c r="D9" s="32">
        <v>2021</v>
      </c>
      <c r="E9" s="19">
        <v>12</v>
      </c>
      <c r="F9" s="19">
        <v>126204</v>
      </c>
      <c r="G9" s="33">
        <v>44552</v>
      </c>
      <c r="H9" s="19" t="s">
        <v>40</v>
      </c>
      <c r="I9" s="19" t="s">
        <v>41</v>
      </c>
      <c r="J9" s="34">
        <v>44291</v>
      </c>
      <c r="K9" s="34"/>
      <c r="L9" s="34"/>
      <c r="M9" s="34"/>
      <c r="N9" s="34"/>
      <c r="O9" s="34"/>
      <c r="P9" s="19" t="s">
        <v>42</v>
      </c>
      <c r="Q9" s="19"/>
      <c r="R9" s="35" t="s">
        <v>63</v>
      </c>
      <c r="S9" s="19" t="s">
        <v>60</v>
      </c>
      <c r="T9" s="19" t="s">
        <v>56</v>
      </c>
      <c r="U9" s="19" t="s">
        <v>46</v>
      </c>
      <c r="V9" s="19"/>
      <c r="W9" s="36"/>
      <c r="X9" s="36">
        <v>1</v>
      </c>
      <c r="Y9" s="37">
        <v>42189</v>
      </c>
      <c r="Z9" s="38">
        <f t="shared" si="0"/>
        <v>42189</v>
      </c>
      <c r="AA9" s="39"/>
      <c r="AB9" s="40"/>
      <c r="AC9" s="41">
        <f t="shared" si="1"/>
        <v>42189</v>
      </c>
      <c r="AD9" s="19" t="s">
        <v>47</v>
      </c>
      <c r="AE9" s="19" t="s">
        <v>48</v>
      </c>
      <c r="AF9" s="19" t="s">
        <v>48</v>
      </c>
      <c r="AG9" s="34" t="s">
        <v>49</v>
      </c>
      <c r="AH9" s="42" t="s">
        <v>50</v>
      </c>
      <c r="AI9" s="42" t="s">
        <v>51</v>
      </c>
      <c r="AJ9" s="19" t="s">
        <v>52</v>
      </c>
      <c r="AK9" s="19"/>
      <c r="AL9" s="43"/>
    </row>
    <row r="10" spans="1:38" ht="15.75" thickBot="1">
      <c r="A10" s="61"/>
      <c r="B10" s="62" t="s">
        <v>39</v>
      </c>
      <c r="C10" s="49"/>
      <c r="D10" s="63">
        <v>2021</v>
      </c>
      <c r="E10" s="46">
        <v>12</v>
      </c>
      <c r="F10" s="46">
        <v>126204</v>
      </c>
      <c r="G10" s="48">
        <v>44552</v>
      </c>
      <c r="H10" s="49" t="s">
        <v>40</v>
      </c>
      <c r="I10" s="49" t="s">
        <v>41</v>
      </c>
      <c r="J10" s="64">
        <v>44291</v>
      </c>
      <c r="K10" s="64"/>
      <c r="L10" s="64"/>
      <c r="M10" s="64"/>
      <c r="N10" s="64"/>
      <c r="O10" s="64"/>
      <c r="P10" s="49" t="s">
        <v>42</v>
      </c>
      <c r="Q10" s="49"/>
      <c r="R10" s="51" t="s">
        <v>64</v>
      </c>
      <c r="S10" s="49" t="s">
        <v>60</v>
      </c>
      <c r="T10" s="49" t="s">
        <v>58</v>
      </c>
      <c r="U10" s="49" t="s">
        <v>46</v>
      </c>
      <c r="V10" s="49"/>
      <c r="W10" s="65"/>
      <c r="X10" s="65">
        <v>1</v>
      </c>
      <c r="Y10" s="66">
        <v>3659</v>
      </c>
      <c r="Z10" s="67">
        <f t="shared" si="0"/>
        <v>3659</v>
      </c>
      <c r="AA10" s="68"/>
      <c r="AB10" s="69"/>
      <c r="AC10" s="70">
        <f t="shared" si="1"/>
        <v>3659</v>
      </c>
      <c r="AD10" s="49" t="s">
        <v>47</v>
      </c>
      <c r="AE10" s="49" t="s">
        <v>48</v>
      </c>
      <c r="AF10" s="49" t="s">
        <v>48</v>
      </c>
      <c r="AG10" s="64" t="s">
        <v>49</v>
      </c>
      <c r="AH10" s="71" t="s">
        <v>50</v>
      </c>
      <c r="AI10" s="71" t="s">
        <v>51</v>
      </c>
      <c r="AJ10" s="49" t="s">
        <v>52</v>
      </c>
      <c r="AK10" s="49"/>
      <c r="AL10" s="72"/>
    </row>
    <row r="11" spans="1:38" ht="14.25" customHeight="1">
      <c r="A11" s="14"/>
      <c r="B11" s="15" t="s">
        <v>39</v>
      </c>
      <c r="C11" s="16"/>
      <c r="D11" s="17">
        <v>2021</v>
      </c>
      <c r="E11" s="16"/>
      <c r="F11" s="16"/>
      <c r="G11" s="18"/>
      <c r="H11" s="16" t="s">
        <v>40</v>
      </c>
      <c r="I11" s="16" t="s">
        <v>41</v>
      </c>
      <c r="J11" s="20">
        <v>44291</v>
      </c>
      <c r="K11" s="20"/>
      <c r="L11" s="20"/>
      <c r="M11" s="20"/>
      <c r="N11" s="20"/>
      <c r="O11" s="20"/>
      <c r="P11" s="16"/>
      <c r="Q11" s="16"/>
      <c r="R11" s="16"/>
      <c r="S11" s="16" t="s">
        <v>65</v>
      </c>
      <c r="T11" s="16" t="s">
        <v>66</v>
      </c>
      <c r="U11" s="16" t="s">
        <v>46</v>
      </c>
      <c r="V11" s="16"/>
      <c r="W11" s="22"/>
      <c r="X11" s="22">
        <v>1</v>
      </c>
      <c r="Y11" s="23">
        <v>85950</v>
      </c>
      <c r="Z11" s="24">
        <f t="shared" si="0"/>
        <v>85950</v>
      </c>
      <c r="AA11" s="73"/>
      <c r="AB11" s="26"/>
      <c r="AC11" s="27">
        <f t="shared" si="1"/>
        <v>85950</v>
      </c>
      <c r="AD11" s="16" t="s">
        <v>47</v>
      </c>
      <c r="AE11" s="16" t="s">
        <v>48</v>
      </c>
      <c r="AF11" s="16" t="s">
        <v>48</v>
      </c>
      <c r="AG11" s="20" t="s">
        <v>49</v>
      </c>
      <c r="AH11" s="28" t="s">
        <v>50</v>
      </c>
      <c r="AI11" s="28" t="s">
        <v>51</v>
      </c>
      <c r="AJ11" s="16" t="s">
        <v>52</v>
      </c>
      <c r="AK11" s="16"/>
      <c r="AL11" s="29"/>
    </row>
    <row r="12" spans="1:38" ht="14.25" customHeight="1" thickBot="1">
      <c r="A12" s="61"/>
      <c r="B12" s="62" t="s">
        <v>39</v>
      </c>
      <c r="C12" s="49"/>
      <c r="D12" s="63">
        <v>2021</v>
      </c>
      <c r="E12" s="49"/>
      <c r="F12" s="49"/>
      <c r="G12" s="74"/>
      <c r="H12" s="49" t="s">
        <v>40</v>
      </c>
      <c r="I12" s="49" t="s">
        <v>41</v>
      </c>
      <c r="J12" s="64">
        <v>44291</v>
      </c>
      <c r="K12" s="64"/>
      <c r="L12" s="64"/>
      <c r="M12" s="64"/>
      <c r="N12" s="64"/>
      <c r="O12" s="64"/>
      <c r="P12" s="49"/>
      <c r="Q12" s="49"/>
      <c r="R12" s="49"/>
      <c r="S12" s="49" t="s">
        <v>67</v>
      </c>
      <c r="T12" s="49" t="s">
        <v>68</v>
      </c>
      <c r="U12" s="49" t="s">
        <v>46</v>
      </c>
      <c r="V12" s="49"/>
      <c r="W12" s="65"/>
      <c r="X12" s="65">
        <v>1</v>
      </c>
      <c r="Y12" s="66">
        <v>47423</v>
      </c>
      <c r="Z12" s="67">
        <f t="shared" si="0"/>
        <v>47423</v>
      </c>
      <c r="AA12" s="68"/>
      <c r="AB12" s="69"/>
      <c r="AC12" s="70">
        <f t="shared" si="1"/>
        <v>47423</v>
      </c>
      <c r="AD12" s="49" t="s">
        <v>47</v>
      </c>
      <c r="AE12" s="49" t="s">
        <v>48</v>
      </c>
      <c r="AF12" s="49" t="s">
        <v>48</v>
      </c>
      <c r="AG12" s="64" t="s">
        <v>49</v>
      </c>
      <c r="AH12" s="71" t="s">
        <v>50</v>
      </c>
      <c r="AI12" s="71" t="s">
        <v>51</v>
      </c>
      <c r="AJ12" s="49" t="s">
        <v>52</v>
      </c>
      <c r="AK12" s="49"/>
      <c r="AL12" s="72"/>
    </row>
    <row r="13" spans="1:38" ht="14.25" customHeight="1">
      <c r="A13" s="14"/>
      <c r="B13" s="15" t="s">
        <v>39</v>
      </c>
      <c r="C13" s="16"/>
      <c r="D13" s="17">
        <v>2021</v>
      </c>
      <c r="E13" s="16"/>
      <c r="F13" s="16"/>
      <c r="G13" s="18">
        <v>44589</v>
      </c>
      <c r="H13" s="16" t="s">
        <v>40</v>
      </c>
      <c r="I13" s="16" t="s">
        <v>41</v>
      </c>
      <c r="J13" s="20">
        <v>44291</v>
      </c>
      <c r="K13" s="20"/>
      <c r="L13" s="20"/>
      <c r="M13" s="20"/>
      <c r="N13" s="20"/>
      <c r="O13" s="20"/>
      <c r="P13" s="16"/>
      <c r="Q13" s="16"/>
      <c r="R13" s="75" t="s">
        <v>69</v>
      </c>
      <c r="S13" s="75" t="s">
        <v>70</v>
      </c>
      <c r="T13" s="75" t="s">
        <v>71</v>
      </c>
      <c r="U13" s="16" t="s">
        <v>72</v>
      </c>
      <c r="V13" s="16"/>
      <c r="W13" s="22"/>
      <c r="X13" s="22">
        <v>2250</v>
      </c>
      <c r="Y13" s="76">
        <v>16.930222000000001</v>
      </c>
      <c r="Z13" s="24">
        <f t="shared" si="0"/>
        <v>38092.999499999998</v>
      </c>
      <c r="AA13" s="73"/>
      <c r="AB13" s="26"/>
      <c r="AC13" s="27">
        <f t="shared" si="1"/>
        <v>38092.999499999998</v>
      </c>
      <c r="AD13" s="16" t="s">
        <v>47</v>
      </c>
      <c r="AE13" s="16" t="s">
        <v>48</v>
      </c>
      <c r="AF13" s="16" t="s">
        <v>48</v>
      </c>
      <c r="AG13" s="20" t="s">
        <v>49</v>
      </c>
      <c r="AH13" s="28" t="s">
        <v>50</v>
      </c>
      <c r="AI13" s="28" t="s">
        <v>51</v>
      </c>
      <c r="AJ13" s="16" t="s">
        <v>52</v>
      </c>
      <c r="AK13" s="16"/>
      <c r="AL13" s="29"/>
    </row>
    <row r="14" spans="1:38" ht="14.25" customHeight="1">
      <c r="A14" s="30"/>
      <c r="B14" s="31" t="s">
        <v>39</v>
      </c>
      <c r="C14" s="19"/>
      <c r="D14" s="32">
        <v>2021</v>
      </c>
      <c r="E14" s="19"/>
      <c r="F14" s="19"/>
      <c r="G14" s="33">
        <v>44589</v>
      </c>
      <c r="H14" s="19" t="s">
        <v>40</v>
      </c>
      <c r="I14" s="19" t="s">
        <v>41</v>
      </c>
      <c r="J14" s="34">
        <v>44291</v>
      </c>
      <c r="K14" s="34"/>
      <c r="L14" s="34"/>
      <c r="M14" s="34"/>
      <c r="N14" s="34"/>
      <c r="O14" s="34"/>
      <c r="P14" s="19"/>
      <c r="Q14" s="19"/>
      <c r="R14" s="77" t="s">
        <v>69</v>
      </c>
      <c r="S14" s="77" t="s">
        <v>73</v>
      </c>
      <c r="T14" s="77" t="s">
        <v>74</v>
      </c>
      <c r="U14" s="19" t="s">
        <v>72</v>
      </c>
      <c r="V14" s="19"/>
      <c r="W14" s="36"/>
      <c r="X14" s="36">
        <v>2250</v>
      </c>
      <c r="Y14" s="37">
        <v>3.18</v>
      </c>
      <c r="Z14" s="38">
        <f t="shared" si="0"/>
        <v>7155</v>
      </c>
      <c r="AA14" s="39"/>
      <c r="AB14" s="40"/>
      <c r="AC14" s="41">
        <f t="shared" si="1"/>
        <v>7155</v>
      </c>
      <c r="AD14" s="19" t="s">
        <v>47</v>
      </c>
      <c r="AE14" s="19" t="s">
        <v>48</v>
      </c>
      <c r="AF14" s="19" t="s">
        <v>48</v>
      </c>
      <c r="AG14" s="34" t="s">
        <v>49</v>
      </c>
      <c r="AH14" s="42" t="s">
        <v>50</v>
      </c>
      <c r="AI14" s="42" t="s">
        <v>51</v>
      </c>
      <c r="AJ14" s="19" t="s">
        <v>52</v>
      </c>
      <c r="AK14" s="19"/>
      <c r="AL14" s="43"/>
    </row>
    <row r="15" spans="1:38" ht="14.25" customHeight="1">
      <c r="A15" s="30"/>
      <c r="B15" s="31" t="s">
        <v>39</v>
      </c>
      <c r="C15" s="19"/>
      <c r="D15" s="32">
        <v>2021</v>
      </c>
      <c r="E15" s="19"/>
      <c r="F15" s="19"/>
      <c r="G15" s="33">
        <v>44589</v>
      </c>
      <c r="H15" s="19" t="s">
        <v>40</v>
      </c>
      <c r="I15" s="19" t="s">
        <v>41</v>
      </c>
      <c r="J15" s="34">
        <v>44291</v>
      </c>
      <c r="K15" s="34"/>
      <c r="L15" s="34"/>
      <c r="M15" s="34"/>
      <c r="N15" s="34"/>
      <c r="O15" s="34"/>
      <c r="P15" s="19"/>
      <c r="Q15" s="19"/>
      <c r="R15" s="77" t="s">
        <v>69</v>
      </c>
      <c r="S15" s="77" t="s">
        <v>75</v>
      </c>
      <c r="T15" s="77" t="s">
        <v>76</v>
      </c>
      <c r="U15" s="19" t="s">
        <v>72</v>
      </c>
      <c r="V15" s="19"/>
      <c r="W15" s="36"/>
      <c r="X15" s="36">
        <v>2250</v>
      </c>
      <c r="Y15" s="78">
        <v>5.290222</v>
      </c>
      <c r="Z15" s="38">
        <f t="shared" si="0"/>
        <v>11902.9995</v>
      </c>
      <c r="AA15" s="39"/>
      <c r="AB15" s="40"/>
      <c r="AC15" s="41">
        <f t="shared" si="1"/>
        <v>11902.9995</v>
      </c>
      <c r="AD15" s="19" t="s">
        <v>47</v>
      </c>
      <c r="AE15" s="19" t="s">
        <v>48</v>
      </c>
      <c r="AF15" s="19" t="s">
        <v>48</v>
      </c>
      <c r="AG15" s="34" t="s">
        <v>49</v>
      </c>
      <c r="AH15" s="42" t="s">
        <v>50</v>
      </c>
      <c r="AI15" s="42" t="s">
        <v>51</v>
      </c>
      <c r="AJ15" s="19" t="s">
        <v>52</v>
      </c>
      <c r="AK15" s="19"/>
      <c r="AL15" s="43"/>
    </row>
    <row r="16" spans="1:38" ht="14.25" customHeight="1">
      <c r="A16" s="30"/>
      <c r="B16" s="31" t="s">
        <v>39</v>
      </c>
      <c r="C16" s="19"/>
      <c r="D16" s="32">
        <v>2021</v>
      </c>
      <c r="E16" s="19"/>
      <c r="F16" s="19"/>
      <c r="G16" s="33">
        <v>44589</v>
      </c>
      <c r="H16" s="19" t="s">
        <v>40</v>
      </c>
      <c r="I16" s="19" t="s">
        <v>41</v>
      </c>
      <c r="J16" s="34">
        <v>44291</v>
      </c>
      <c r="K16" s="34"/>
      <c r="L16" s="34"/>
      <c r="M16" s="34"/>
      <c r="N16" s="34"/>
      <c r="O16" s="34"/>
      <c r="P16" s="19"/>
      <c r="Q16" s="19"/>
      <c r="R16" s="77" t="s">
        <v>69</v>
      </c>
      <c r="S16" s="77" t="s">
        <v>77</v>
      </c>
      <c r="T16" s="77" t="s">
        <v>78</v>
      </c>
      <c r="U16" s="19" t="s">
        <v>72</v>
      </c>
      <c r="V16" s="19"/>
      <c r="W16" s="36"/>
      <c r="X16" s="36">
        <v>2250</v>
      </c>
      <c r="Y16" s="37">
        <v>2.12</v>
      </c>
      <c r="Z16" s="38">
        <f t="shared" si="0"/>
        <v>4770</v>
      </c>
      <c r="AA16" s="39"/>
      <c r="AB16" s="40"/>
      <c r="AC16" s="41">
        <f t="shared" si="1"/>
        <v>4770</v>
      </c>
      <c r="AD16" s="19" t="s">
        <v>47</v>
      </c>
      <c r="AE16" s="19" t="s">
        <v>48</v>
      </c>
      <c r="AF16" s="19" t="s">
        <v>48</v>
      </c>
      <c r="AG16" s="34" t="s">
        <v>49</v>
      </c>
      <c r="AH16" s="42" t="s">
        <v>50</v>
      </c>
      <c r="AI16" s="42" t="s">
        <v>51</v>
      </c>
      <c r="AJ16" s="19" t="s">
        <v>52</v>
      </c>
      <c r="AK16" s="19"/>
      <c r="AL16" s="43"/>
    </row>
    <row r="17" spans="1:38" ht="14.25" customHeight="1">
      <c r="A17" s="30"/>
      <c r="B17" s="31" t="s">
        <v>39</v>
      </c>
      <c r="C17" s="19"/>
      <c r="D17" s="32">
        <v>2021</v>
      </c>
      <c r="E17" s="19"/>
      <c r="F17" s="19"/>
      <c r="G17" s="33">
        <v>44589</v>
      </c>
      <c r="H17" s="19" t="s">
        <v>40</v>
      </c>
      <c r="I17" s="19" t="s">
        <v>41</v>
      </c>
      <c r="J17" s="34">
        <v>44291</v>
      </c>
      <c r="K17" s="34"/>
      <c r="L17" s="34"/>
      <c r="M17" s="34"/>
      <c r="N17" s="34"/>
      <c r="O17" s="34"/>
      <c r="P17" s="19"/>
      <c r="Q17" s="19"/>
      <c r="R17" s="77" t="s">
        <v>69</v>
      </c>
      <c r="S17" s="77" t="s">
        <v>79</v>
      </c>
      <c r="T17" s="77" t="s">
        <v>80</v>
      </c>
      <c r="U17" s="19" t="s">
        <v>72</v>
      </c>
      <c r="V17" s="19"/>
      <c r="W17" s="36"/>
      <c r="X17" s="36">
        <v>2250</v>
      </c>
      <c r="Y17" s="37">
        <v>1.06</v>
      </c>
      <c r="Z17" s="38">
        <f t="shared" si="0"/>
        <v>2385</v>
      </c>
      <c r="AA17" s="39"/>
      <c r="AB17" s="40"/>
      <c r="AC17" s="41">
        <f t="shared" si="1"/>
        <v>2385</v>
      </c>
      <c r="AD17" s="19" t="s">
        <v>47</v>
      </c>
      <c r="AE17" s="19" t="s">
        <v>48</v>
      </c>
      <c r="AF17" s="19" t="s">
        <v>48</v>
      </c>
      <c r="AG17" s="34" t="s">
        <v>49</v>
      </c>
      <c r="AH17" s="42" t="s">
        <v>50</v>
      </c>
      <c r="AI17" s="42" t="s">
        <v>51</v>
      </c>
      <c r="AJ17" s="19" t="s">
        <v>52</v>
      </c>
      <c r="AK17" s="19"/>
      <c r="AL17" s="43"/>
    </row>
    <row r="18" spans="1:38" ht="14.25" customHeight="1">
      <c r="A18" s="30"/>
      <c r="B18" s="31" t="s">
        <v>39</v>
      </c>
      <c r="C18" s="19"/>
      <c r="D18" s="32">
        <v>2021</v>
      </c>
      <c r="E18" s="19"/>
      <c r="F18" s="19"/>
      <c r="G18" s="33">
        <v>44589</v>
      </c>
      <c r="H18" s="19" t="s">
        <v>40</v>
      </c>
      <c r="I18" s="19" t="s">
        <v>41</v>
      </c>
      <c r="J18" s="34">
        <v>44291</v>
      </c>
      <c r="K18" s="34"/>
      <c r="L18" s="34"/>
      <c r="M18" s="34"/>
      <c r="N18" s="34"/>
      <c r="O18" s="34"/>
      <c r="P18" s="19"/>
      <c r="Q18" s="19"/>
      <c r="R18" s="79" t="s">
        <v>81</v>
      </c>
      <c r="S18" s="79" t="s">
        <v>82</v>
      </c>
      <c r="T18" s="79" t="s">
        <v>83</v>
      </c>
      <c r="U18" s="19" t="s">
        <v>72</v>
      </c>
      <c r="V18" s="19"/>
      <c r="W18" s="36"/>
      <c r="X18" s="36">
        <v>1</v>
      </c>
      <c r="Y18" s="37">
        <v>2000</v>
      </c>
      <c r="Z18" s="38">
        <f t="shared" si="0"/>
        <v>2000</v>
      </c>
      <c r="AA18" s="80">
        <v>5.5625000000000001E-2</v>
      </c>
      <c r="AB18" s="40">
        <f>Z18*AA18</f>
        <v>111.25</v>
      </c>
      <c r="AC18" s="41">
        <f t="shared" si="1"/>
        <v>2111.25</v>
      </c>
      <c r="AD18" s="19" t="s">
        <v>47</v>
      </c>
      <c r="AE18" s="19" t="s">
        <v>48</v>
      </c>
      <c r="AF18" s="19" t="s">
        <v>48</v>
      </c>
      <c r="AG18" s="34" t="s">
        <v>49</v>
      </c>
      <c r="AH18" s="42" t="s">
        <v>50</v>
      </c>
      <c r="AI18" s="42" t="s">
        <v>51</v>
      </c>
      <c r="AJ18" s="19" t="s">
        <v>52</v>
      </c>
      <c r="AK18" s="19"/>
      <c r="AL18" s="43"/>
    </row>
    <row r="19" spans="1:38" ht="14.25" customHeight="1" thickBot="1">
      <c r="A19" s="61"/>
      <c r="B19" s="62" t="s">
        <v>39</v>
      </c>
      <c r="C19" s="49"/>
      <c r="D19" s="63">
        <v>2021</v>
      </c>
      <c r="E19" s="49"/>
      <c r="F19" s="49"/>
      <c r="G19" s="74">
        <v>44589</v>
      </c>
      <c r="H19" s="49" t="s">
        <v>40</v>
      </c>
      <c r="I19" s="49" t="s">
        <v>41</v>
      </c>
      <c r="J19" s="64">
        <v>44291</v>
      </c>
      <c r="K19" s="64"/>
      <c r="L19" s="64"/>
      <c r="M19" s="64"/>
      <c r="N19" s="64"/>
      <c r="O19" s="64"/>
      <c r="P19" s="49"/>
      <c r="Q19" s="49"/>
      <c r="R19" s="81" t="s">
        <v>69</v>
      </c>
      <c r="S19" s="81" t="s">
        <v>84</v>
      </c>
      <c r="T19" s="81" t="s">
        <v>85</v>
      </c>
      <c r="U19" s="49" t="s">
        <v>72</v>
      </c>
      <c r="V19" s="49"/>
      <c r="W19" s="65"/>
      <c r="X19" s="65">
        <v>2</v>
      </c>
      <c r="Y19" s="66">
        <v>3000</v>
      </c>
      <c r="Z19" s="67">
        <f t="shared" si="0"/>
        <v>6000</v>
      </c>
      <c r="AA19" s="68"/>
      <c r="AB19" s="69"/>
      <c r="AC19" s="70">
        <f t="shared" si="1"/>
        <v>6000</v>
      </c>
      <c r="AD19" s="49" t="s">
        <v>47</v>
      </c>
      <c r="AE19" s="49" t="s">
        <v>48</v>
      </c>
      <c r="AF19" s="49" t="s">
        <v>48</v>
      </c>
      <c r="AG19" s="64" t="s">
        <v>49</v>
      </c>
      <c r="AH19" s="71" t="s">
        <v>50</v>
      </c>
      <c r="AI19" s="71" t="s">
        <v>51</v>
      </c>
      <c r="AJ19" s="49" t="s">
        <v>52</v>
      </c>
      <c r="AK19" s="49"/>
      <c r="AL19" s="72"/>
    </row>
    <row r="20" spans="1:38" ht="14.25" customHeight="1">
      <c r="A20" s="14" t="s">
        <v>86</v>
      </c>
      <c r="B20" s="15"/>
      <c r="C20" s="16" t="s">
        <v>87</v>
      </c>
      <c r="D20" s="17">
        <v>2021</v>
      </c>
      <c r="E20" s="16">
        <v>8</v>
      </c>
      <c r="F20" s="16">
        <v>124445</v>
      </c>
      <c r="G20" s="18">
        <v>44439</v>
      </c>
      <c r="H20" s="16" t="s">
        <v>40</v>
      </c>
      <c r="I20" s="16" t="s">
        <v>41</v>
      </c>
      <c r="J20" s="20">
        <v>44291</v>
      </c>
      <c r="K20" s="20"/>
      <c r="L20" s="20"/>
      <c r="M20" s="20">
        <v>44379</v>
      </c>
      <c r="N20" s="20">
        <v>44438</v>
      </c>
      <c r="O20" s="20">
        <v>44439</v>
      </c>
      <c r="P20" s="16" t="s">
        <v>88</v>
      </c>
      <c r="Q20" s="16">
        <v>72</v>
      </c>
      <c r="R20" s="16"/>
      <c r="S20" s="16" t="s">
        <v>89</v>
      </c>
      <c r="T20" s="16" t="s">
        <v>90</v>
      </c>
      <c r="U20" s="16" t="s">
        <v>91</v>
      </c>
      <c r="V20" s="16">
        <v>450</v>
      </c>
      <c r="W20" s="22"/>
      <c r="X20" s="22">
        <v>3480</v>
      </c>
      <c r="Y20" s="23">
        <v>162</v>
      </c>
      <c r="Z20" s="24">
        <f t="shared" si="0"/>
        <v>563760</v>
      </c>
      <c r="AA20" s="25">
        <v>5.5625000000000001E-2</v>
      </c>
      <c r="AB20" s="26">
        <f>Z20*AA20</f>
        <v>31359.15</v>
      </c>
      <c r="AC20" s="27">
        <f t="shared" si="1"/>
        <v>595119.15</v>
      </c>
      <c r="AD20" s="16" t="s">
        <v>47</v>
      </c>
      <c r="AE20" s="16" t="s">
        <v>48</v>
      </c>
      <c r="AF20" s="16" t="s">
        <v>48</v>
      </c>
      <c r="AG20" s="20" t="s">
        <v>49</v>
      </c>
      <c r="AH20" s="28" t="s">
        <v>50</v>
      </c>
      <c r="AI20" s="28" t="s">
        <v>51</v>
      </c>
      <c r="AJ20" s="16" t="s">
        <v>52</v>
      </c>
      <c r="AK20" s="16" t="s">
        <v>50</v>
      </c>
      <c r="AL20" s="29" t="s">
        <v>92</v>
      </c>
    </row>
    <row r="21" spans="1:38" ht="14.25" customHeight="1">
      <c r="A21" s="30" t="s">
        <v>86</v>
      </c>
      <c r="B21" s="31" t="s">
        <v>93</v>
      </c>
      <c r="C21" s="19" t="s">
        <v>87</v>
      </c>
      <c r="D21" s="32">
        <v>2021</v>
      </c>
      <c r="E21" s="19">
        <v>9</v>
      </c>
      <c r="F21" s="19">
        <v>124784</v>
      </c>
      <c r="G21" s="33">
        <v>44466</v>
      </c>
      <c r="H21" s="19" t="s">
        <v>40</v>
      </c>
      <c r="I21" s="19" t="s">
        <v>41</v>
      </c>
      <c r="J21" s="34">
        <v>44291</v>
      </c>
      <c r="K21" s="34"/>
      <c r="L21" s="34"/>
      <c r="M21" s="34">
        <v>44379</v>
      </c>
      <c r="N21" s="34"/>
      <c r="O21" s="34"/>
      <c r="P21" s="19" t="s">
        <v>88</v>
      </c>
      <c r="Q21" s="19">
        <v>72</v>
      </c>
      <c r="R21" s="19"/>
      <c r="S21" s="19" t="s">
        <v>89</v>
      </c>
      <c r="T21" s="19" t="s">
        <v>90</v>
      </c>
      <c r="U21" s="19" t="s">
        <v>91</v>
      </c>
      <c r="V21" s="19">
        <v>450</v>
      </c>
      <c r="W21" s="36"/>
      <c r="X21" s="36">
        <v>1740</v>
      </c>
      <c r="Y21" s="37">
        <v>162</v>
      </c>
      <c r="Z21" s="38">
        <f t="shared" si="0"/>
        <v>281880</v>
      </c>
      <c r="AA21" s="80">
        <v>5.5625000000000001E-2</v>
      </c>
      <c r="AB21" s="40">
        <f>Z21*AA21</f>
        <v>15679.575000000001</v>
      </c>
      <c r="AC21" s="41">
        <f t="shared" si="1"/>
        <v>297559.57500000001</v>
      </c>
      <c r="AD21" s="19" t="s">
        <v>47</v>
      </c>
      <c r="AE21" s="19" t="s">
        <v>48</v>
      </c>
      <c r="AF21" s="19" t="s">
        <v>48</v>
      </c>
      <c r="AG21" s="34" t="s">
        <v>49</v>
      </c>
      <c r="AH21" s="42" t="s">
        <v>50</v>
      </c>
      <c r="AI21" s="42" t="s">
        <v>51</v>
      </c>
      <c r="AJ21" s="19" t="s">
        <v>52</v>
      </c>
      <c r="AK21" s="19"/>
      <c r="AL21" s="43" t="s">
        <v>92</v>
      </c>
    </row>
    <row r="22" spans="1:38" ht="14.25" customHeight="1">
      <c r="A22" s="30" t="s">
        <v>86</v>
      </c>
      <c r="B22" s="31" t="s">
        <v>93</v>
      </c>
      <c r="C22" s="19" t="s">
        <v>87</v>
      </c>
      <c r="D22" s="32">
        <v>2021</v>
      </c>
      <c r="E22" s="19">
        <v>9</v>
      </c>
      <c r="F22" s="19">
        <v>125158</v>
      </c>
      <c r="G22" s="33">
        <v>44482</v>
      </c>
      <c r="H22" s="19" t="s">
        <v>40</v>
      </c>
      <c r="I22" s="19" t="s">
        <v>41</v>
      </c>
      <c r="J22" s="34">
        <v>44291</v>
      </c>
      <c r="K22" s="34"/>
      <c r="L22" s="34"/>
      <c r="M22" s="34">
        <v>44379</v>
      </c>
      <c r="N22" s="34"/>
      <c r="O22" s="34"/>
      <c r="P22" s="19" t="s">
        <v>88</v>
      </c>
      <c r="Q22" s="19">
        <v>72</v>
      </c>
      <c r="R22" s="19"/>
      <c r="S22" s="19" t="s">
        <v>89</v>
      </c>
      <c r="T22" s="19" t="s">
        <v>90</v>
      </c>
      <c r="U22" s="19" t="s">
        <v>91</v>
      </c>
      <c r="V22" s="19">
        <v>450</v>
      </c>
      <c r="W22" s="36"/>
      <c r="X22" s="36">
        <v>2668</v>
      </c>
      <c r="Y22" s="37">
        <v>162</v>
      </c>
      <c r="Z22" s="38">
        <f t="shared" si="0"/>
        <v>432216</v>
      </c>
      <c r="AA22" s="80">
        <v>5.5625000000000001E-2</v>
      </c>
      <c r="AB22" s="40">
        <f>Z22*AA22</f>
        <v>24042.014999999999</v>
      </c>
      <c r="AC22" s="41">
        <f t="shared" si="1"/>
        <v>456258.01500000001</v>
      </c>
      <c r="AD22" s="19" t="s">
        <v>47</v>
      </c>
      <c r="AE22" s="19" t="s">
        <v>48</v>
      </c>
      <c r="AF22" s="19" t="s">
        <v>48</v>
      </c>
      <c r="AG22" s="34" t="s">
        <v>49</v>
      </c>
      <c r="AH22" s="42" t="s">
        <v>50</v>
      </c>
      <c r="AI22" s="42" t="s">
        <v>51</v>
      </c>
      <c r="AJ22" s="19" t="s">
        <v>52</v>
      </c>
      <c r="AK22" s="19"/>
      <c r="AL22" s="43" t="s">
        <v>92</v>
      </c>
    </row>
    <row r="23" spans="1:38" ht="14.25" customHeight="1" thickBot="1">
      <c r="A23" s="61" t="s">
        <v>86</v>
      </c>
      <c r="B23" s="62" t="s">
        <v>94</v>
      </c>
      <c r="C23" s="49" t="s">
        <v>87</v>
      </c>
      <c r="D23" s="63">
        <v>2021</v>
      </c>
      <c r="E23" s="49">
        <v>9</v>
      </c>
      <c r="F23" s="49">
        <v>1253662</v>
      </c>
      <c r="G23" s="74">
        <v>44502</v>
      </c>
      <c r="H23" s="49" t="s">
        <v>40</v>
      </c>
      <c r="I23" s="49" t="s">
        <v>41</v>
      </c>
      <c r="J23" s="64">
        <v>44291</v>
      </c>
      <c r="K23" s="64"/>
      <c r="L23" s="64"/>
      <c r="M23" s="64">
        <v>44379</v>
      </c>
      <c r="N23" s="64"/>
      <c r="O23" s="64"/>
      <c r="P23" s="49" t="s">
        <v>88</v>
      </c>
      <c r="Q23" s="49">
        <v>72</v>
      </c>
      <c r="R23" s="49"/>
      <c r="S23" s="49" t="s">
        <v>89</v>
      </c>
      <c r="T23" s="49" t="s">
        <v>90</v>
      </c>
      <c r="U23" s="49" t="s">
        <v>91</v>
      </c>
      <c r="V23" s="49">
        <v>450</v>
      </c>
      <c r="W23" s="65"/>
      <c r="X23" s="65">
        <v>1015</v>
      </c>
      <c r="Y23" s="66">
        <v>162</v>
      </c>
      <c r="Z23" s="67">
        <f t="shared" si="0"/>
        <v>164430</v>
      </c>
      <c r="AA23" s="82">
        <v>5.5625000000000001E-2</v>
      </c>
      <c r="AB23" s="69">
        <f>Z23*AA23</f>
        <v>9146.4187500000007</v>
      </c>
      <c r="AC23" s="70">
        <f t="shared" si="1"/>
        <v>173576.41875000001</v>
      </c>
      <c r="AD23" s="49" t="s">
        <v>47</v>
      </c>
      <c r="AE23" s="49" t="s">
        <v>48</v>
      </c>
      <c r="AF23" s="49" t="s">
        <v>48</v>
      </c>
      <c r="AG23" s="64" t="s">
        <v>49</v>
      </c>
      <c r="AH23" s="71" t="s">
        <v>50</v>
      </c>
      <c r="AI23" s="71" t="s">
        <v>51</v>
      </c>
      <c r="AJ23" s="49" t="s">
        <v>52</v>
      </c>
      <c r="AK23" s="49"/>
      <c r="AL23" s="72" t="s">
        <v>92</v>
      </c>
    </row>
    <row r="24" spans="1:38" ht="14.25" customHeight="1" thickBot="1">
      <c r="A24" s="83"/>
      <c r="B24" s="84" t="s">
        <v>39</v>
      </c>
      <c r="C24" s="85"/>
      <c r="D24" s="86">
        <v>2021</v>
      </c>
      <c r="E24" s="85"/>
      <c r="F24" s="85"/>
      <c r="G24" s="87"/>
      <c r="H24" s="49" t="s">
        <v>40</v>
      </c>
      <c r="I24" s="85" t="s">
        <v>41</v>
      </c>
      <c r="J24" s="88">
        <v>44291</v>
      </c>
      <c r="K24" s="88"/>
      <c r="L24" s="88"/>
      <c r="M24" s="88"/>
      <c r="N24" s="88"/>
      <c r="O24" s="88"/>
      <c r="P24" s="85"/>
      <c r="Q24" s="85"/>
      <c r="R24" s="85"/>
      <c r="S24" s="85" t="s">
        <v>84</v>
      </c>
      <c r="T24" s="85" t="s">
        <v>95</v>
      </c>
      <c r="U24" s="85" t="s">
        <v>91</v>
      </c>
      <c r="V24" s="85"/>
      <c r="W24" s="89"/>
      <c r="X24" s="89">
        <v>1</v>
      </c>
      <c r="Y24" s="90">
        <v>43626</v>
      </c>
      <c r="Z24" s="91">
        <f t="shared" si="0"/>
        <v>43626</v>
      </c>
      <c r="AA24" s="92"/>
      <c r="AB24" s="93"/>
      <c r="AC24" s="94">
        <f t="shared" si="1"/>
        <v>43626</v>
      </c>
      <c r="AD24" s="85" t="s">
        <v>47</v>
      </c>
      <c r="AE24" s="85" t="s">
        <v>48</v>
      </c>
      <c r="AF24" s="85" t="s">
        <v>96</v>
      </c>
      <c r="AG24" s="88" t="s">
        <v>49</v>
      </c>
      <c r="AH24" s="95" t="s">
        <v>50</v>
      </c>
      <c r="AI24" s="95" t="s">
        <v>51</v>
      </c>
      <c r="AJ24" s="85" t="s">
        <v>52</v>
      </c>
      <c r="AK24" s="85"/>
      <c r="AL24" s="96"/>
    </row>
    <row r="26" spans="1:38" ht="13.5" customHeight="1">
      <c r="A26" s="5" t="s">
        <v>1</v>
      </c>
      <c r="B26" s="5" t="s">
        <v>2</v>
      </c>
      <c r="C26" s="6" t="s">
        <v>3</v>
      </c>
      <c r="D26" s="7" t="s">
        <v>4</v>
      </c>
      <c r="E26" s="7" t="s">
        <v>5</v>
      </c>
      <c r="F26" s="5" t="s">
        <v>6</v>
      </c>
      <c r="G26" s="8" t="s">
        <v>7</v>
      </c>
      <c r="H26" s="5" t="s">
        <v>8</v>
      </c>
      <c r="I26" s="5" t="s">
        <v>9</v>
      </c>
      <c r="J26" s="8" t="s">
        <v>10</v>
      </c>
      <c r="K26" s="8" t="s">
        <v>11</v>
      </c>
      <c r="L26" s="9" t="s">
        <v>12</v>
      </c>
      <c r="M26" s="8" t="s">
        <v>13</v>
      </c>
      <c r="N26" s="8" t="s">
        <v>14</v>
      </c>
      <c r="O26" s="8" t="s">
        <v>15</v>
      </c>
      <c r="P26" s="5" t="s">
        <v>16</v>
      </c>
      <c r="Q26" s="5" t="s">
        <v>17</v>
      </c>
      <c r="R26" s="5" t="s">
        <v>18</v>
      </c>
      <c r="S26" s="5" t="s">
        <v>19</v>
      </c>
      <c r="T26" s="5" t="s">
        <v>20</v>
      </c>
      <c r="U26" s="5" t="s">
        <v>21</v>
      </c>
      <c r="V26" s="5" t="s">
        <v>22</v>
      </c>
      <c r="W26" s="6" t="s">
        <v>23</v>
      </c>
      <c r="X26" s="6" t="s">
        <v>24</v>
      </c>
      <c r="Y26" s="10" t="s">
        <v>25</v>
      </c>
      <c r="Z26" s="11" t="s">
        <v>26</v>
      </c>
      <c r="AA26" s="12" t="s">
        <v>27</v>
      </c>
      <c r="AB26" s="13" t="s">
        <v>28</v>
      </c>
      <c r="AC26" s="13" t="s">
        <v>29</v>
      </c>
      <c r="AD26" s="13" t="s">
        <v>30</v>
      </c>
      <c r="AE26" s="13" t="s">
        <v>31</v>
      </c>
      <c r="AF26" s="13" t="s">
        <v>32</v>
      </c>
      <c r="AG26" s="11" t="s">
        <v>33</v>
      </c>
      <c r="AH26" s="11" t="s">
        <v>34</v>
      </c>
      <c r="AI26" s="11" t="s">
        <v>35</v>
      </c>
      <c r="AJ26" s="11" t="s">
        <v>36</v>
      </c>
      <c r="AK26" s="5" t="s">
        <v>37</v>
      </c>
      <c r="AL26" s="5" t="s">
        <v>38</v>
      </c>
    </row>
    <row r="27" spans="1:38" ht="14.25" customHeight="1">
      <c r="A27" s="30"/>
      <c r="B27" s="31"/>
      <c r="C27" s="19"/>
      <c r="D27" s="32">
        <v>2021</v>
      </c>
      <c r="E27" s="19"/>
      <c r="F27" s="19"/>
      <c r="G27" s="33"/>
      <c r="H27" s="19">
        <v>830</v>
      </c>
      <c r="I27" s="19" t="s">
        <v>97</v>
      </c>
      <c r="J27" s="34">
        <v>44350</v>
      </c>
      <c r="K27" s="34"/>
      <c r="L27" s="34"/>
      <c r="M27" s="34"/>
      <c r="N27" s="34"/>
      <c r="O27" s="34"/>
      <c r="P27" s="19"/>
      <c r="Q27" s="19"/>
      <c r="R27" s="19"/>
      <c r="S27" s="19" t="s">
        <v>98</v>
      </c>
      <c r="T27" s="19" t="s">
        <v>99</v>
      </c>
      <c r="U27" s="19" t="s">
        <v>100</v>
      </c>
      <c r="V27" s="19">
        <v>250</v>
      </c>
      <c r="W27" s="36">
        <v>559</v>
      </c>
      <c r="X27" s="36">
        <v>1</v>
      </c>
      <c r="Y27" s="37">
        <v>279131.28999999998</v>
      </c>
      <c r="Z27" s="38">
        <f t="shared" si="0"/>
        <v>279131.28999999998</v>
      </c>
      <c r="AA27" s="97">
        <v>8.7499999999999994E-2</v>
      </c>
      <c r="AB27" s="37">
        <f t="shared" ref="AB27:AB58" si="2">Z27*AA27</f>
        <v>24423.987874999995</v>
      </c>
      <c r="AC27" s="41">
        <f t="shared" si="1"/>
        <v>303555.27787499997</v>
      </c>
      <c r="AD27" s="19" t="s">
        <v>47</v>
      </c>
      <c r="AE27" s="19">
        <v>90</v>
      </c>
      <c r="AF27" s="19" t="s">
        <v>101</v>
      </c>
      <c r="AG27" s="34" t="s">
        <v>102</v>
      </c>
      <c r="AH27" s="42" t="s">
        <v>50</v>
      </c>
      <c r="AI27" s="42" t="s">
        <v>103</v>
      </c>
      <c r="AJ27" s="19" t="s">
        <v>52</v>
      </c>
      <c r="AK27" s="19"/>
      <c r="AL27" s="43"/>
    </row>
    <row r="28" spans="1:38" ht="14.25" customHeight="1">
      <c r="A28" s="30"/>
      <c r="B28" s="31"/>
      <c r="C28" s="19"/>
      <c r="D28" s="32">
        <v>2021</v>
      </c>
      <c r="E28" s="19"/>
      <c r="F28" s="19"/>
      <c r="G28" s="33"/>
      <c r="H28" s="19">
        <v>830</v>
      </c>
      <c r="I28" s="19" t="s">
        <v>97</v>
      </c>
      <c r="J28" s="34">
        <v>44350</v>
      </c>
      <c r="K28" s="34"/>
      <c r="L28" s="34"/>
      <c r="M28" s="34"/>
      <c r="N28" s="34"/>
      <c r="O28" s="34"/>
      <c r="P28" s="19"/>
      <c r="Q28" s="19"/>
      <c r="R28" s="19"/>
      <c r="S28" s="19" t="s">
        <v>104</v>
      </c>
      <c r="T28" s="19" t="s">
        <v>105</v>
      </c>
      <c r="U28" s="19"/>
      <c r="V28" s="19"/>
      <c r="W28" s="36"/>
      <c r="X28" s="36">
        <v>1</v>
      </c>
      <c r="Y28" s="37">
        <v>5220</v>
      </c>
      <c r="Z28" s="38">
        <f t="shared" si="0"/>
        <v>5220</v>
      </c>
      <c r="AA28" s="97">
        <v>8.7499999999999994E-2</v>
      </c>
      <c r="AB28" s="37">
        <f t="shared" si="2"/>
        <v>456.74999999999994</v>
      </c>
      <c r="AC28" s="41">
        <f t="shared" si="1"/>
        <v>5676.75</v>
      </c>
      <c r="AD28" s="19" t="s">
        <v>47</v>
      </c>
      <c r="AE28" s="19">
        <v>90</v>
      </c>
      <c r="AF28" s="19" t="s">
        <v>101</v>
      </c>
      <c r="AG28" s="34" t="s">
        <v>102</v>
      </c>
      <c r="AH28" s="42" t="s">
        <v>50</v>
      </c>
      <c r="AI28" s="42" t="s">
        <v>103</v>
      </c>
      <c r="AJ28" s="19" t="s">
        <v>52</v>
      </c>
      <c r="AK28" s="19"/>
      <c r="AL28" s="43"/>
    </row>
    <row r="29" spans="1:38" ht="14.25" customHeight="1">
      <c r="A29" s="30"/>
      <c r="B29" s="31"/>
      <c r="C29" s="19"/>
      <c r="D29" s="32">
        <v>2021</v>
      </c>
      <c r="E29" s="19"/>
      <c r="F29" s="19"/>
      <c r="G29" s="33"/>
      <c r="H29" s="19">
        <v>830</v>
      </c>
      <c r="I29" s="19" t="s">
        <v>97</v>
      </c>
      <c r="J29" s="34">
        <v>44350</v>
      </c>
      <c r="K29" s="34"/>
      <c r="L29" s="34"/>
      <c r="M29" s="34"/>
      <c r="N29" s="34"/>
      <c r="O29" s="34"/>
      <c r="P29" s="19"/>
      <c r="Q29" s="19"/>
      <c r="R29" s="19"/>
      <c r="S29" s="98" t="s">
        <v>106</v>
      </c>
      <c r="T29" s="19" t="s">
        <v>107</v>
      </c>
      <c r="U29" s="19"/>
      <c r="V29" s="19"/>
      <c r="W29" s="36"/>
      <c r="X29" s="36">
        <v>1</v>
      </c>
      <c r="Y29" s="37">
        <v>8982</v>
      </c>
      <c r="Z29" s="38">
        <f t="shared" si="0"/>
        <v>8982</v>
      </c>
      <c r="AA29" s="97">
        <v>8.7499999999999994E-2</v>
      </c>
      <c r="AB29" s="37">
        <f t="shared" si="2"/>
        <v>785.92499999999995</v>
      </c>
      <c r="AC29" s="41">
        <f t="shared" si="1"/>
        <v>9767.9249999999993</v>
      </c>
      <c r="AD29" s="19" t="s">
        <v>47</v>
      </c>
      <c r="AE29" s="19">
        <v>90</v>
      </c>
      <c r="AF29" s="19" t="s">
        <v>101</v>
      </c>
      <c r="AG29" s="34" t="s">
        <v>102</v>
      </c>
      <c r="AH29" s="42" t="s">
        <v>50</v>
      </c>
      <c r="AI29" s="42" t="s">
        <v>103</v>
      </c>
      <c r="AJ29" s="19" t="s">
        <v>52</v>
      </c>
      <c r="AK29" s="19"/>
      <c r="AL29" s="43"/>
    </row>
    <row r="30" spans="1:38" ht="14.25" customHeight="1">
      <c r="A30" s="30"/>
      <c r="B30" s="31"/>
      <c r="C30" s="19"/>
      <c r="D30" s="32">
        <v>2021</v>
      </c>
      <c r="E30" s="19"/>
      <c r="F30" s="19"/>
      <c r="G30" s="33"/>
      <c r="H30" s="19">
        <v>830</v>
      </c>
      <c r="I30" s="19" t="s">
        <v>97</v>
      </c>
      <c r="J30" s="34">
        <v>44350</v>
      </c>
      <c r="K30" s="34"/>
      <c r="L30" s="34"/>
      <c r="M30" s="34"/>
      <c r="N30" s="34"/>
      <c r="O30" s="34"/>
      <c r="P30" s="19"/>
      <c r="Q30" s="19"/>
      <c r="R30" s="19"/>
      <c r="S30" s="98"/>
      <c r="T30" s="19" t="s">
        <v>108</v>
      </c>
      <c r="U30" s="19"/>
      <c r="V30" s="19"/>
      <c r="W30" s="36"/>
      <c r="X30" s="36">
        <v>1</v>
      </c>
      <c r="Y30" s="37">
        <v>15120</v>
      </c>
      <c r="Z30" s="38">
        <f t="shared" si="0"/>
        <v>15120</v>
      </c>
      <c r="AA30" s="97">
        <v>8.7499999999999994E-2</v>
      </c>
      <c r="AB30" s="37">
        <f t="shared" si="2"/>
        <v>1323</v>
      </c>
      <c r="AC30" s="41">
        <f t="shared" si="1"/>
        <v>16443</v>
      </c>
      <c r="AD30" s="19" t="s">
        <v>47</v>
      </c>
      <c r="AE30" s="19">
        <v>90</v>
      </c>
      <c r="AF30" s="19" t="s">
        <v>101</v>
      </c>
      <c r="AG30" s="34" t="s">
        <v>102</v>
      </c>
      <c r="AH30" s="42" t="s">
        <v>50</v>
      </c>
      <c r="AI30" s="42" t="s">
        <v>103</v>
      </c>
      <c r="AJ30" s="19" t="s">
        <v>52</v>
      </c>
      <c r="AK30" s="19"/>
      <c r="AL30" s="43"/>
    </row>
    <row r="31" spans="1:38" ht="14.25" customHeight="1">
      <c r="A31" s="30"/>
      <c r="B31" s="31"/>
      <c r="C31" s="19"/>
      <c r="D31" s="32">
        <v>2021</v>
      </c>
      <c r="E31" s="19"/>
      <c r="F31" s="19"/>
      <c r="G31" s="33"/>
      <c r="H31" s="19">
        <v>830</v>
      </c>
      <c r="I31" s="19" t="s">
        <v>97</v>
      </c>
      <c r="J31" s="34">
        <v>44350</v>
      </c>
      <c r="K31" s="34"/>
      <c r="L31" s="34"/>
      <c r="M31" s="34"/>
      <c r="N31" s="34"/>
      <c r="O31" s="34"/>
      <c r="P31" s="19"/>
      <c r="Q31" s="19"/>
      <c r="R31" s="19"/>
      <c r="S31" s="98"/>
      <c r="T31" s="19" t="s">
        <v>109</v>
      </c>
      <c r="U31" s="19" t="s">
        <v>72</v>
      </c>
      <c r="V31" s="19"/>
      <c r="W31" s="36"/>
      <c r="X31" s="36">
        <v>1</v>
      </c>
      <c r="Y31" s="37">
        <v>6270</v>
      </c>
      <c r="Z31" s="38">
        <f t="shared" si="0"/>
        <v>6270</v>
      </c>
      <c r="AA31" s="97">
        <v>8.7499999999999994E-2</v>
      </c>
      <c r="AB31" s="37">
        <f t="shared" si="2"/>
        <v>548.625</v>
      </c>
      <c r="AC31" s="41">
        <f t="shared" si="1"/>
        <v>6818.625</v>
      </c>
      <c r="AD31" s="19" t="s">
        <v>47</v>
      </c>
      <c r="AE31" s="19">
        <v>90</v>
      </c>
      <c r="AF31" s="19" t="s">
        <v>101</v>
      </c>
      <c r="AG31" s="34" t="s">
        <v>102</v>
      </c>
      <c r="AH31" s="42" t="s">
        <v>50</v>
      </c>
      <c r="AI31" s="42" t="s">
        <v>103</v>
      </c>
      <c r="AJ31" s="19" t="s">
        <v>52</v>
      </c>
      <c r="AK31" s="19"/>
      <c r="AL31" s="43"/>
    </row>
    <row r="33" spans="1:38" ht="13.5" customHeight="1" thickBot="1">
      <c r="A33" s="5" t="s">
        <v>1</v>
      </c>
      <c r="B33" s="5" t="s">
        <v>2</v>
      </c>
      <c r="C33" s="6" t="s">
        <v>3</v>
      </c>
      <c r="D33" s="7" t="s">
        <v>4</v>
      </c>
      <c r="E33" s="7" t="s">
        <v>5</v>
      </c>
      <c r="F33" s="5" t="s">
        <v>6</v>
      </c>
      <c r="G33" s="8" t="s">
        <v>7</v>
      </c>
      <c r="H33" s="5" t="s">
        <v>8</v>
      </c>
      <c r="I33" s="5" t="s">
        <v>9</v>
      </c>
      <c r="J33" s="8" t="s">
        <v>10</v>
      </c>
      <c r="K33" s="8" t="s">
        <v>11</v>
      </c>
      <c r="L33" s="9" t="s">
        <v>12</v>
      </c>
      <c r="M33" s="8" t="s">
        <v>13</v>
      </c>
      <c r="N33" s="8" t="s">
        <v>14</v>
      </c>
      <c r="O33" s="8" t="s">
        <v>15</v>
      </c>
      <c r="P33" s="5" t="s">
        <v>16</v>
      </c>
      <c r="Q33" s="5" t="s">
        <v>17</v>
      </c>
      <c r="R33" s="5" t="s">
        <v>18</v>
      </c>
      <c r="S33" s="5" t="s">
        <v>19</v>
      </c>
      <c r="T33" s="5" t="s">
        <v>20</v>
      </c>
      <c r="U33" s="5" t="s">
        <v>21</v>
      </c>
      <c r="V33" s="5" t="s">
        <v>22</v>
      </c>
      <c r="W33" s="6" t="s">
        <v>23</v>
      </c>
      <c r="X33" s="6" t="s">
        <v>24</v>
      </c>
      <c r="Y33" s="10" t="s">
        <v>25</v>
      </c>
      <c r="Z33" s="11" t="s">
        <v>26</v>
      </c>
      <c r="AA33" s="12" t="s">
        <v>27</v>
      </c>
      <c r="AB33" s="13" t="s">
        <v>28</v>
      </c>
      <c r="AC33" s="13" t="s">
        <v>29</v>
      </c>
      <c r="AD33" s="13" t="s">
        <v>30</v>
      </c>
      <c r="AE33" s="13" t="s">
        <v>31</v>
      </c>
      <c r="AF33" s="13" t="s">
        <v>32</v>
      </c>
      <c r="AG33" s="11" t="s">
        <v>33</v>
      </c>
      <c r="AH33" s="11" t="s">
        <v>34</v>
      </c>
      <c r="AI33" s="11" t="s">
        <v>35</v>
      </c>
      <c r="AJ33" s="11" t="s">
        <v>36</v>
      </c>
      <c r="AK33" s="5" t="s">
        <v>37</v>
      </c>
      <c r="AL33" s="5" t="s">
        <v>38</v>
      </c>
    </row>
    <row r="34" spans="1:38" ht="14.25" customHeight="1">
      <c r="A34" s="14"/>
      <c r="B34" s="15" t="s">
        <v>110</v>
      </c>
      <c r="C34" s="16"/>
      <c r="D34" s="17">
        <v>2021</v>
      </c>
      <c r="E34" s="16"/>
      <c r="F34" s="16">
        <v>126205</v>
      </c>
      <c r="G34" s="18">
        <v>44546</v>
      </c>
      <c r="H34" s="16">
        <v>101501</v>
      </c>
      <c r="I34" s="16" t="s">
        <v>111</v>
      </c>
      <c r="J34" s="20">
        <v>44322</v>
      </c>
      <c r="K34" s="20"/>
      <c r="L34" s="20"/>
      <c r="M34" s="20"/>
      <c r="N34" s="20"/>
      <c r="O34" s="20"/>
      <c r="P34" s="16"/>
      <c r="Q34" s="16"/>
      <c r="R34" s="16" t="s">
        <v>59</v>
      </c>
      <c r="S34" s="99" t="s">
        <v>112</v>
      </c>
      <c r="T34" s="16" t="s">
        <v>113</v>
      </c>
      <c r="U34" s="16" t="s">
        <v>46</v>
      </c>
      <c r="V34" s="16">
        <v>250</v>
      </c>
      <c r="W34" s="22">
        <v>556</v>
      </c>
      <c r="X34" s="22">
        <v>1</v>
      </c>
      <c r="Y34" s="23">
        <v>213803</v>
      </c>
      <c r="Z34" s="100">
        <f t="shared" si="0"/>
        <v>213803</v>
      </c>
      <c r="AA34" s="101">
        <v>0.10249999999999999</v>
      </c>
      <c r="AB34" s="23">
        <f t="shared" si="2"/>
        <v>21914.807499999999</v>
      </c>
      <c r="AC34" s="27">
        <f t="shared" si="1"/>
        <v>235717.8075</v>
      </c>
      <c r="AD34" s="16" t="s">
        <v>47</v>
      </c>
      <c r="AE34" s="16">
        <v>100</v>
      </c>
      <c r="AF34" s="16" t="s">
        <v>114</v>
      </c>
      <c r="AG34" s="20" t="s">
        <v>115</v>
      </c>
      <c r="AH34" s="28" t="s">
        <v>50</v>
      </c>
      <c r="AI34" s="28" t="s">
        <v>116</v>
      </c>
      <c r="AJ34" s="16" t="s">
        <v>52</v>
      </c>
      <c r="AK34" s="16"/>
      <c r="AL34" s="29"/>
    </row>
    <row r="35" spans="1:38" ht="14.25" customHeight="1">
      <c r="A35" s="30"/>
      <c r="B35" s="31"/>
      <c r="C35" s="19"/>
      <c r="D35" s="32">
        <v>2021</v>
      </c>
      <c r="E35" s="19"/>
      <c r="F35" s="19">
        <v>126205</v>
      </c>
      <c r="G35" s="33">
        <v>44546</v>
      </c>
      <c r="H35" s="19">
        <v>101501</v>
      </c>
      <c r="I35" s="19" t="s">
        <v>111</v>
      </c>
      <c r="J35" s="34">
        <v>44322</v>
      </c>
      <c r="K35" s="34"/>
      <c r="L35" s="34"/>
      <c r="M35" s="34"/>
      <c r="N35" s="34"/>
      <c r="O35" s="34"/>
      <c r="P35" s="19"/>
      <c r="Q35" s="19"/>
      <c r="R35" s="19" t="s">
        <v>63</v>
      </c>
      <c r="S35" s="98" t="s">
        <v>117</v>
      </c>
      <c r="T35" s="19" t="s">
        <v>118</v>
      </c>
      <c r="U35" s="19"/>
      <c r="V35" s="19"/>
      <c r="W35" s="36"/>
      <c r="X35" s="36">
        <v>1</v>
      </c>
      <c r="Y35" s="37">
        <v>11750</v>
      </c>
      <c r="Z35" s="102">
        <f t="shared" si="0"/>
        <v>11750</v>
      </c>
      <c r="AA35" s="97"/>
      <c r="AB35" s="37">
        <f t="shared" si="2"/>
        <v>0</v>
      </c>
      <c r="AC35" s="41">
        <f t="shared" si="1"/>
        <v>11750</v>
      </c>
      <c r="AD35" s="19" t="s">
        <v>47</v>
      </c>
      <c r="AE35" s="19">
        <v>100</v>
      </c>
      <c r="AF35" s="19" t="s">
        <v>114</v>
      </c>
      <c r="AG35" s="34" t="s">
        <v>115</v>
      </c>
      <c r="AH35" s="42" t="s">
        <v>50</v>
      </c>
      <c r="AI35" s="42" t="s">
        <v>116</v>
      </c>
      <c r="AJ35" s="19" t="s">
        <v>52</v>
      </c>
      <c r="AK35" s="19"/>
      <c r="AL35" s="43"/>
    </row>
    <row r="36" spans="1:38" ht="14.25" customHeight="1">
      <c r="A36" s="30"/>
      <c r="B36" s="31"/>
      <c r="C36" s="19"/>
      <c r="D36" s="32">
        <v>2021</v>
      </c>
      <c r="E36" s="19"/>
      <c r="F36" s="19">
        <v>126205</v>
      </c>
      <c r="G36" s="33">
        <v>44546</v>
      </c>
      <c r="H36" s="19">
        <v>101501</v>
      </c>
      <c r="I36" s="19" t="s">
        <v>111</v>
      </c>
      <c r="J36" s="34">
        <v>44322</v>
      </c>
      <c r="K36" s="34"/>
      <c r="L36" s="34"/>
      <c r="M36" s="34"/>
      <c r="N36" s="34"/>
      <c r="O36" s="34"/>
      <c r="P36" s="19"/>
      <c r="Q36" s="19"/>
      <c r="R36" s="19" t="s">
        <v>62</v>
      </c>
      <c r="S36" s="98" t="s">
        <v>119</v>
      </c>
      <c r="T36" s="19" t="s">
        <v>120</v>
      </c>
      <c r="U36" s="19"/>
      <c r="V36" s="19"/>
      <c r="W36" s="36"/>
      <c r="X36" s="36">
        <v>1</v>
      </c>
      <c r="Y36" s="37">
        <v>3000</v>
      </c>
      <c r="Z36" s="102">
        <f t="shared" si="0"/>
        <v>3000</v>
      </c>
      <c r="AA36" s="97"/>
      <c r="AB36" s="37">
        <f t="shared" si="2"/>
        <v>0</v>
      </c>
      <c r="AC36" s="41">
        <f t="shared" si="1"/>
        <v>3000</v>
      </c>
      <c r="AD36" s="19" t="s">
        <v>47</v>
      </c>
      <c r="AE36" s="19">
        <v>100</v>
      </c>
      <c r="AF36" s="19" t="s">
        <v>114</v>
      </c>
      <c r="AG36" s="34" t="s">
        <v>115</v>
      </c>
      <c r="AH36" s="42" t="s">
        <v>50</v>
      </c>
      <c r="AI36" s="42" t="s">
        <v>116</v>
      </c>
      <c r="AJ36" s="19" t="s">
        <v>52</v>
      </c>
      <c r="AK36" s="19"/>
      <c r="AL36" s="43"/>
    </row>
    <row r="37" spans="1:38" ht="14.25" customHeight="1" thickBot="1">
      <c r="A37" s="61"/>
      <c r="B37" s="62"/>
      <c r="C37" s="49"/>
      <c r="D37" s="63">
        <v>2021</v>
      </c>
      <c r="E37" s="49"/>
      <c r="F37" s="49">
        <v>126205</v>
      </c>
      <c r="G37" s="74">
        <v>44546</v>
      </c>
      <c r="H37" s="49">
        <v>101501</v>
      </c>
      <c r="I37" s="49" t="s">
        <v>111</v>
      </c>
      <c r="J37" s="64">
        <v>44322</v>
      </c>
      <c r="K37" s="64"/>
      <c r="L37" s="64"/>
      <c r="M37" s="64"/>
      <c r="N37" s="64"/>
      <c r="O37" s="64"/>
      <c r="P37" s="49"/>
      <c r="Q37" s="49"/>
      <c r="R37" s="49" t="s">
        <v>64</v>
      </c>
      <c r="S37" s="103" t="s">
        <v>121</v>
      </c>
      <c r="T37" s="49" t="s">
        <v>122</v>
      </c>
      <c r="U37" s="49"/>
      <c r="V37" s="49"/>
      <c r="W37" s="65"/>
      <c r="X37" s="65">
        <v>1</v>
      </c>
      <c r="Y37" s="66">
        <v>2400</v>
      </c>
      <c r="Z37" s="104">
        <f t="shared" si="0"/>
        <v>2400</v>
      </c>
      <c r="AA37" s="105"/>
      <c r="AB37" s="66">
        <f t="shared" si="2"/>
        <v>0</v>
      </c>
      <c r="AC37" s="70">
        <f t="shared" si="1"/>
        <v>2400</v>
      </c>
      <c r="AD37" s="49" t="s">
        <v>47</v>
      </c>
      <c r="AE37" s="49">
        <v>100</v>
      </c>
      <c r="AF37" s="49" t="s">
        <v>114</v>
      </c>
      <c r="AG37" s="64" t="s">
        <v>115</v>
      </c>
      <c r="AH37" s="71" t="s">
        <v>50</v>
      </c>
      <c r="AI37" s="71" t="s">
        <v>116</v>
      </c>
      <c r="AJ37" s="49" t="s">
        <v>52</v>
      </c>
      <c r="AK37" s="49"/>
      <c r="AL37" s="72"/>
    </row>
    <row r="38" spans="1:38" ht="14.25" customHeight="1">
      <c r="A38" s="106"/>
      <c r="B38" s="107"/>
      <c r="C38" s="108"/>
      <c r="D38" s="109">
        <v>2021</v>
      </c>
      <c r="E38" s="108"/>
      <c r="F38" s="108">
        <v>126205</v>
      </c>
      <c r="G38" s="110">
        <v>44546</v>
      </c>
      <c r="H38" s="108">
        <v>101501</v>
      </c>
      <c r="I38" s="108" t="s">
        <v>111</v>
      </c>
      <c r="J38" s="111">
        <v>44322</v>
      </c>
      <c r="K38" s="111"/>
      <c r="L38" s="111"/>
      <c r="M38" s="111"/>
      <c r="N38" s="111"/>
      <c r="O38" s="111"/>
      <c r="P38" s="108"/>
      <c r="Q38" s="108"/>
      <c r="R38" s="16" t="s">
        <v>123</v>
      </c>
      <c r="S38" s="112" t="s">
        <v>124</v>
      </c>
      <c r="T38" s="108" t="s">
        <v>125</v>
      </c>
      <c r="U38" s="108"/>
      <c r="V38" s="108"/>
      <c r="W38" s="113"/>
      <c r="X38" s="113">
        <v>1</v>
      </c>
      <c r="Y38" s="114">
        <v>17460</v>
      </c>
      <c r="Z38" s="115">
        <f t="shared" si="0"/>
        <v>17460</v>
      </c>
      <c r="AA38" s="116"/>
      <c r="AB38" s="114">
        <f t="shared" si="2"/>
        <v>0</v>
      </c>
      <c r="AC38" s="117">
        <f t="shared" si="1"/>
        <v>17460</v>
      </c>
      <c r="AD38" s="108" t="s">
        <v>47</v>
      </c>
      <c r="AE38" s="108">
        <v>100</v>
      </c>
      <c r="AF38" s="108" t="s">
        <v>114</v>
      </c>
      <c r="AG38" s="111" t="s">
        <v>115</v>
      </c>
      <c r="AH38" s="118" t="s">
        <v>50</v>
      </c>
      <c r="AI38" s="118" t="s">
        <v>116</v>
      </c>
      <c r="AJ38" s="108" t="s">
        <v>52</v>
      </c>
      <c r="AK38" s="108"/>
      <c r="AL38" s="119"/>
    </row>
    <row r="39" spans="1:38" ht="14.25" customHeight="1" thickBot="1">
      <c r="A39" s="30"/>
      <c r="B39" s="31"/>
      <c r="C39" s="19"/>
      <c r="D39" s="32">
        <v>2021</v>
      </c>
      <c r="E39" s="19"/>
      <c r="F39" s="19">
        <v>126205</v>
      </c>
      <c r="G39" s="120">
        <v>44546</v>
      </c>
      <c r="H39" s="46">
        <v>101501</v>
      </c>
      <c r="I39" s="46" t="s">
        <v>111</v>
      </c>
      <c r="J39" s="50">
        <v>44322</v>
      </c>
      <c r="K39" s="50"/>
      <c r="L39" s="50"/>
      <c r="M39" s="50"/>
      <c r="N39" s="50"/>
      <c r="O39" s="50"/>
      <c r="P39" s="46"/>
      <c r="Q39" s="46"/>
      <c r="R39" s="46" t="s">
        <v>123</v>
      </c>
      <c r="S39" s="121" t="s">
        <v>126</v>
      </c>
      <c r="T39" s="46" t="s">
        <v>127</v>
      </c>
      <c r="U39" s="46"/>
      <c r="V39" s="46"/>
      <c r="W39" s="52"/>
      <c r="X39" s="52">
        <v>1</v>
      </c>
      <c r="Y39" s="53">
        <v>34188</v>
      </c>
      <c r="Z39" s="122">
        <f t="shared" si="0"/>
        <v>34188</v>
      </c>
      <c r="AA39" s="123"/>
      <c r="AB39" s="53">
        <f t="shared" si="2"/>
        <v>0</v>
      </c>
      <c r="AC39" s="41">
        <f t="shared" si="1"/>
        <v>34188</v>
      </c>
      <c r="AD39" s="19" t="s">
        <v>47</v>
      </c>
      <c r="AE39" s="19">
        <v>100</v>
      </c>
      <c r="AF39" s="19" t="s">
        <v>114</v>
      </c>
      <c r="AG39" s="34" t="s">
        <v>115</v>
      </c>
      <c r="AH39" s="42" t="s">
        <v>50</v>
      </c>
      <c r="AI39" s="42" t="s">
        <v>116</v>
      </c>
      <c r="AJ39" s="19" t="s">
        <v>52</v>
      </c>
      <c r="AK39" s="19"/>
      <c r="AL39" s="43"/>
    </row>
    <row r="40" spans="1:38" ht="14.25" customHeight="1">
      <c r="A40" s="30"/>
      <c r="B40" s="31"/>
      <c r="C40" s="19"/>
      <c r="D40" s="32">
        <v>2021</v>
      </c>
      <c r="E40" s="19"/>
      <c r="F40" s="108">
        <v>126205</v>
      </c>
      <c r="G40" s="110">
        <v>44546</v>
      </c>
      <c r="H40" s="16">
        <v>101501</v>
      </c>
      <c r="I40" s="16" t="s">
        <v>111</v>
      </c>
      <c r="J40" s="20">
        <v>44322</v>
      </c>
      <c r="K40" s="20"/>
      <c r="L40" s="20"/>
      <c r="M40" s="20"/>
      <c r="N40" s="20"/>
      <c r="O40" s="20"/>
      <c r="P40" s="16"/>
      <c r="Q40" s="16"/>
      <c r="R40" s="16" t="s">
        <v>128</v>
      </c>
      <c r="S40" s="99" t="s">
        <v>129</v>
      </c>
      <c r="T40" s="16" t="s">
        <v>130</v>
      </c>
      <c r="U40" s="16"/>
      <c r="V40" s="16"/>
      <c r="W40" s="22"/>
      <c r="X40" s="22">
        <v>1</v>
      </c>
      <c r="Y40" s="23">
        <v>5220</v>
      </c>
      <c r="Z40" s="100">
        <f t="shared" si="0"/>
        <v>5220</v>
      </c>
      <c r="AA40" s="101">
        <v>0.10249999999999999</v>
      </c>
      <c r="AB40" s="124">
        <f t="shared" si="2"/>
        <v>535.04999999999995</v>
      </c>
      <c r="AC40" s="125">
        <f t="shared" si="1"/>
        <v>5755.05</v>
      </c>
      <c r="AD40" s="19" t="s">
        <v>47</v>
      </c>
      <c r="AE40" s="19">
        <v>100</v>
      </c>
      <c r="AF40" s="19" t="s">
        <v>114</v>
      </c>
      <c r="AG40" s="34" t="s">
        <v>115</v>
      </c>
      <c r="AH40" s="42" t="s">
        <v>50</v>
      </c>
      <c r="AI40" s="42" t="s">
        <v>116</v>
      </c>
      <c r="AJ40" s="19" t="s">
        <v>52</v>
      </c>
      <c r="AK40" s="19"/>
      <c r="AL40" s="43"/>
    </row>
    <row r="41" spans="1:38" ht="14.25" customHeight="1" thickBot="1">
      <c r="A41" s="30"/>
      <c r="B41" s="31"/>
      <c r="C41" s="19"/>
      <c r="D41" s="32">
        <v>2021</v>
      </c>
      <c r="E41" s="19"/>
      <c r="F41" s="19">
        <v>126205</v>
      </c>
      <c r="G41" s="120">
        <v>44546</v>
      </c>
      <c r="H41" s="49">
        <v>101501</v>
      </c>
      <c r="I41" s="49" t="s">
        <v>111</v>
      </c>
      <c r="J41" s="64">
        <v>44322</v>
      </c>
      <c r="K41" s="64"/>
      <c r="L41" s="64"/>
      <c r="M41" s="64"/>
      <c r="N41" s="64"/>
      <c r="O41" s="64"/>
      <c r="P41" s="49"/>
      <c r="Q41" s="49"/>
      <c r="R41" s="49" t="s">
        <v>131</v>
      </c>
      <c r="S41" s="103" t="s">
        <v>129</v>
      </c>
      <c r="T41" s="49" t="s">
        <v>132</v>
      </c>
      <c r="U41" s="49"/>
      <c r="V41" s="49"/>
      <c r="W41" s="65"/>
      <c r="X41" s="65">
        <v>1</v>
      </c>
      <c r="Y41" s="66">
        <v>0</v>
      </c>
      <c r="Z41" s="104">
        <f t="shared" si="0"/>
        <v>0</v>
      </c>
      <c r="AA41" s="105"/>
      <c r="AB41" s="126">
        <f t="shared" si="2"/>
        <v>0</v>
      </c>
      <c r="AC41" s="127">
        <f t="shared" si="1"/>
        <v>0</v>
      </c>
      <c r="AD41" s="19" t="s">
        <v>47</v>
      </c>
      <c r="AE41" s="19">
        <v>100</v>
      </c>
      <c r="AF41" s="19" t="s">
        <v>114</v>
      </c>
      <c r="AG41" s="34" t="s">
        <v>115</v>
      </c>
      <c r="AH41" s="42" t="s">
        <v>50</v>
      </c>
      <c r="AI41" s="42" t="s">
        <v>116</v>
      </c>
      <c r="AJ41" s="19" t="s">
        <v>52</v>
      </c>
      <c r="AK41" s="19"/>
      <c r="AL41" s="43"/>
    </row>
    <row r="42" spans="1:38" ht="14.25" customHeight="1">
      <c r="A42" s="30"/>
      <c r="B42" s="31"/>
      <c r="C42" s="19"/>
      <c r="D42" s="32">
        <v>2021</v>
      </c>
      <c r="E42" s="19"/>
      <c r="F42" s="19"/>
      <c r="G42" s="128"/>
      <c r="H42" s="108">
        <v>101501</v>
      </c>
      <c r="I42" s="108" t="s">
        <v>111</v>
      </c>
      <c r="J42" s="111">
        <v>44322</v>
      </c>
      <c r="K42" s="111"/>
      <c r="L42" s="111"/>
      <c r="M42" s="111"/>
      <c r="N42" s="111"/>
      <c r="O42" s="111"/>
      <c r="P42" s="108"/>
      <c r="Q42" s="108"/>
      <c r="R42" s="108"/>
      <c r="S42" s="129" t="s">
        <v>133</v>
      </c>
      <c r="T42" s="108" t="s">
        <v>122</v>
      </c>
      <c r="U42" s="108"/>
      <c r="V42" s="108"/>
      <c r="W42" s="113"/>
      <c r="X42" s="113">
        <v>1</v>
      </c>
      <c r="Y42" s="114">
        <f>21826-Y43</f>
        <v>10876.33</v>
      </c>
      <c r="Z42" s="115">
        <f t="shared" si="0"/>
        <v>10876.33</v>
      </c>
      <c r="AA42" s="116">
        <v>0.10249999999999999</v>
      </c>
      <c r="AB42" s="114">
        <f t="shared" si="2"/>
        <v>1114.8238249999999</v>
      </c>
      <c r="AC42" s="117">
        <f t="shared" si="1"/>
        <v>11991.153824999999</v>
      </c>
      <c r="AD42" s="19" t="s">
        <v>47</v>
      </c>
      <c r="AE42" s="19">
        <v>100</v>
      </c>
      <c r="AF42" s="19" t="s">
        <v>114</v>
      </c>
      <c r="AG42" s="34" t="s">
        <v>115</v>
      </c>
      <c r="AH42" s="42" t="s">
        <v>50</v>
      </c>
      <c r="AI42" s="42" t="s">
        <v>116</v>
      </c>
      <c r="AJ42" s="19" t="s">
        <v>52</v>
      </c>
      <c r="AK42" s="19"/>
      <c r="AL42" s="43"/>
    </row>
    <row r="43" spans="1:38" ht="14.25" customHeight="1">
      <c r="A43" s="30"/>
      <c r="B43" s="31"/>
      <c r="C43" s="19"/>
      <c r="D43" s="32">
        <v>2021</v>
      </c>
      <c r="E43" s="19"/>
      <c r="F43" s="19"/>
      <c r="G43" s="33">
        <v>44224</v>
      </c>
      <c r="H43" s="108">
        <v>101501</v>
      </c>
      <c r="I43" s="108" t="s">
        <v>111</v>
      </c>
      <c r="J43" s="111">
        <v>44322</v>
      </c>
      <c r="K43" s="111"/>
      <c r="L43" s="111"/>
      <c r="M43" s="111"/>
      <c r="N43" s="111"/>
      <c r="O43" s="111"/>
      <c r="P43" s="108"/>
      <c r="Q43" s="108"/>
      <c r="R43" s="130" t="s">
        <v>134</v>
      </c>
      <c r="S43" s="131" t="s">
        <v>133</v>
      </c>
      <c r="T43" s="130" t="s">
        <v>135</v>
      </c>
      <c r="U43" s="108"/>
      <c r="V43" s="108"/>
      <c r="W43" s="113"/>
      <c r="X43" s="113">
        <v>1</v>
      </c>
      <c r="Y43" s="132">
        <v>10949.67</v>
      </c>
      <c r="Z43" s="115">
        <f t="shared" si="0"/>
        <v>10949.67</v>
      </c>
      <c r="AA43" s="116">
        <v>0.10249999999999999</v>
      </c>
      <c r="AB43" s="114">
        <f t="shared" si="2"/>
        <v>1122.341175</v>
      </c>
      <c r="AC43" s="117">
        <f t="shared" si="1"/>
        <v>12072.011175</v>
      </c>
      <c r="AD43" s="19" t="s">
        <v>47</v>
      </c>
      <c r="AE43" s="19">
        <v>100</v>
      </c>
      <c r="AF43" s="19" t="s">
        <v>114</v>
      </c>
      <c r="AG43" s="34" t="s">
        <v>115</v>
      </c>
      <c r="AH43" s="42" t="s">
        <v>50</v>
      </c>
      <c r="AI43" s="42" t="s">
        <v>116</v>
      </c>
      <c r="AJ43" s="19" t="s">
        <v>52</v>
      </c>
      <c r="AK43" s="19"/>
      <c r="AL43" s="43"/>
    </row>
    <row r="44" spans="1:38" ht="14.25" customHeight="1">
      <c r="A44" s="30"/>
      <c r="B44" s="31"/>
      <c r="C44" s="19"/>
      <c r="D44" s="32">
        <v>2021</v>
      </c>
      <c r="E44" s="19"/>
      <c r="F44" s="19"/>
      <c r="G44" s="33">
        <v>44224</v>
      </c>
      <c r="H44" s="19">
        <v>101501</v>
      </c>
      <c r="I44" s="19" t="s">
        <v>111</v>
      </c>
      <c r="J44" s="34">
        <v>44322</v>
      </c>
      <c r="K44" s="34"/>
      <c r="L44" s="34"/>
      <c r="M44" s="34"/>
      <c r="N44" s="34"/>
      <c r="O44" s="34"/>
      <c r="P44" s="19"/>
      <c r="Q44" s="19"/>
      <c r="R44" s="133" t="s">
        <v>136</v>
      </c>
      <c r="S44" s="131" t="s">
        <v>133</v>
      </c>
      <c r="T44" s="133" t="s">
        <v>137</v>
      </c>
      <c r="U44" s="19"/>
      <c r="V44" s="19"/>
      <c r="W44" s="36"/>
      <c r="X44" s="36">
        <v>1</v>
      </c>
      <c r="Y44" s="37">
        <v>0</v>
      </c>
      <c r="Z44" s="102">
        <f t="shared" si="0"/>
        <v>0</v>
      </c>
      <c r="AA44" s="97"/>
      <c r="AB44" s="37">
        <f t="shared" si="2"/>
        <v>0</v>
      </c>
      <c r="AC44" s="41">
        <f t="shared" si="1"/>
        <v>0</v>
      </c>
      <c r="AD44" s="19" t="s">
        <v>47</v>
      </c>
      <c r="AE44" s="19">
        <v>100</v>
      </c>
      <c r="AF44" s="19" t="s">
        <v>114</v>
      </c>
      <c r="AG44" s="34" t="s">
        <v>115</v>
      </c>
      <c r="AH44" s="42" t="s">
        <v>50</v>
      </c>
      <c r="AI44" s="42" t="s">
        <v>116</v>
      </c>
      <c r="AJ44" s="19" t="s">
        <v>52</v>
      </c>
      <c r="AK44" s="19"/>
      <c r="AL44" s="43"/>
    </row>
    <row r="45" spans="1:38" ht="14.25" customHeight="1">
      <c r="A45" s="30"/>
      <c r="B45" s="31"/>
      <c r="C45" s="19"/>
      <c r="D45" s="32">
        <v>2021</v>
      </c>
      <c r="E45" s="19"/>
      <c r="F45" s="19"/>
      <c r="G45" s="33">
        <v>44224</v>
      </c>
      <c r="H45" s="19">
        <v>101501</v>
      </c>
      <c r="I45" s="19" t="s">
        <v>111</v>
      </c>
      <c r="J45" s="34">
        <v>44322</v>
      </c>
      <c r="K45" s="34"/>
      <c r="L45" s="34"/>
      <c r="M45" s="34"/>
      <c r="N45" s="34"/>
      <c r="O45" s="34"/>
      <c r="P45" s="19"/>
      <c r="Q45" s="19"/>
      <c r="R45" s="133" t="s">
        <v>138</v>
      </c>
      <c r="S45" s="131" t="s">
        <v>133</v>
      </c>
      <c r="T45" s="133" t="s">
        <v>139</v>
      </c>
      <c r="U45" s="19"/>
      <c r="V45" s="19"/>
      <c r="W45" s="36"/>
      <c r="X45" s="36">
        <v>3</v>
      </c>
      <c r="Y45" s="37">
        <v>0</v>
      </c>
      <c r="Z45" s="102">
        <f t="shared" si="0"/>
        <v>0</v>
      </c>
      <c r="AA45" s="97"/>
      <c r="AB45" s="37">
        <f t="shared" si="2"/>
        <v>0</v>
      </c>
      <c r="AC45" s="41">
        <f t="shared" si="1"/>
        <v>0</v>
      </c>
      <c r="AD45" s="19" t="s">
        <v>47</v>
      </c>
      <c r="AE45" s="19">
        <v>100</v>
      </c>
      <c r="AF45" s="19" t="s">
        <v>114</v>
      </c>
      <c r="AG45" s="34" t="s">
        <v>115</v>
      </c>
      <c r="AH45" s="42" t="s">
        <v>50</v>
      </c>
      <c r="AI45" s="42" t="s">
        <v>116</v>
      </c>
      <c r="AJ45" s="19" t="s">
        <v>52</v>
      </c>
      <c r="AK45" s="19"/>
      <c r="AL45" s="43"/>
    </row>
    <row r="46" spans="1:38" ht="14.25" customHeight="1">
      <c r="A46" s="30"/>
      <c r="B46" s="31"/>
      <c r="C46" s="19"/>
      <c r="D46" s="32">
        <v>2021</v>
      </c>
      <c r="E46" s="19"/>
      <c r="F46" s="19"/>
      <c r="G46" s="33">
        <v>44224</v>
      </c>
      <c r="H46" s="19">
        <v>101501</v>
      </c>
      <c r="I46" s="19" t="s">
        <v>111</v>
      </c>
      <c r="J46" s="34">
        <v>44322</v>
      </c>
      <c r="K46" s="34"/>
      <c r="L46" s="34"/>
      <c r="M46" s="34"/>
      <c r="N46" s="34"/>
      <c r="O46" s="34"/>
      <c r="P46" s="19"/>
      <c r="Q46" s="19"/>
      <c r="R46" s="133" t="s">
        <v>140</v>
      </c>
      <c r="S46" s="131" t="s">
        <v>133</v>
      </c>
      <c r="T46" s="133" t="s">
        <v>139</v>
      </c>
      <c r="U46" s="19"/>
      <c r="V46" s="19"/>
      <c r="W46" s="36"/>
      <c r="X46" s="36">
        <v>3</v>
      </c>
      <c r="Y46" s="37">
        <v>0</v>
      </c>
      <c r="Z46" s="102">
        <f t="shared" si="0"/>
        <v>0</v>
      </c>
      <c r="AA46" s="97"/>
      <c r="AB46" s="37">
        <f t="shared" si="2"/>
        <v>0</v>
      </c>
      <c r="AC46" s="41">
        <f t="shared" si="1"/>
        <v>0</v>
      </c>
      <c r="AD46" s="19" t="s">
        <v>47</v>
      </c>
      <c r="AE46" s="19">
        <v>100</v>
      </c>
      <c r="AF46" s="19" t="s">
        <v>114</v>
      </c>
      <c r="AG46" s="34" t="s">
        <v>115</v>
      </c>
      <c r="AH46" s="42" t="s">
        <v>50</v>
      </c>
      <c r="AI46" s="42" t="s">
        <v>116</v>
      </c>
      <c r="AJ46" s="19" t="s">
        <v>52</v>
      </c>
      <c r="AK46" s="19"/>
      <c r="AL46" s="43"/>
    </row>
    <row r="47" spans="1:38" ht="14.25" customHeight="1">
      <c r="A47" s="30"/>
      <c r="B47" s="31"/>
      <c r="C47" s="19"/>
      <c r="D47" s="32">
        <v>2021</v>
      </c>
      <c r="E47" s="19"/>
      <c r="F47" s="19"/>
      <c r="G47" s="33">
        <v>44224</v>
      </c>
      <c r="H47" s="19">
        <v>101501</v>
      </c>
      <c r="I47" s="19" t="s">
        <v>111</v>
      </c>
      <c r="J47" s="34">
        <v>44322</v>
      </c>
      <c r="K47" s="34"/>
      <c r="L47" s="34"/>
      <c r="M47" s="34"/>
      <c r="N47" s="34"/>
      <c r="O47" s="34"/>
      <c r="P47" s="19"/>
      <c r="Q47" s="19"/>
      <c r="R47" s="133" t="s">
        <v>141</v>
      </c>
      <c r="S47" s="131" t="s">
        <v>133</v>
      </c>
      <c r="T47" s="133" t="s">
        <v>142</v>
      </c>
      <c r="U47" s="19"/>
      <c r="V47" s="19"/>
      <c r="W47" s="36"/>
      <c r="X47" s="36">
        <v>3</v>
      </c>
      <c r="Y47" s="37">
        <v>0</v>
      </c>
      <c r="Z47" s="102">
        <f t="shared" si="0"/>
        <v>0</v>
      </c>
      <c r="AA47" s="97"/>
      <c r="AB47" s="37">
        <f t="shared" si="2"/>
        <v>0</v>
      </c>
      <c r="AC47" s="41">
        <f t="shared" si="1"/>
        <v>0</v>
      </c>
      <c r="AD47" s="19" t="s">
        <v>47</v>
      </c>
      <c r="AE47" s="19">
        <v>100</v>
      </c>
      <c r="AF47" s="19" t="s">
        <v>114</v>
      </c>
      <c r="AG47" s="34" t="s">
        <v>115</v>
      </c>
      <c r="AH47" s="42" t="s">
        <v>50</v>
      </c>
      <c r="AI47" s="42" t="s">
        <v>116</v>
      </c>
      <c r="AJ47" s="19" t="s">
        <v>52</v>
      </c>
      <c r="AK47" s="19"/>
      <c r="AL47" s="43"/>
    </row>
    <row r="48" spans="1:38" ht="14.25" customHeight="1">
      <c r="A48" s="30"/>
      <c r="B48" s="31"/>
      <c r="C48" s="19"/>
      <c r="D48" s="32">
        <v>2021</v>
      </c>
      <c r="E48" s="19"/>
      <c r="F48" s="19"/>
      <c r="G48" s="33">
        <v>44224</v>
      </c>
      <c r="H48" s="19">
        <v>101501</v>
      </c>
      <c r="I48" s="19" t="s">
        <v>111</v>
      </c>
      <c r="J48" s="34">
        <v>44322</v>
      </c>
      <c r="K48" s="34"/>
      <c r="L48" s="34"/>
      <c r="M48" s="34"/>
      <c r="N48" s="34"/>
      <c r="O48" s="34"/>
      <c r="P48" s="19"/>
      <c r="Q48" s="19"/>
      <c r="R48" s="133" t="s">
        <v>143</v>
      </c>
      <c r="S48" s="131" t="s">
        <v>133</v>
      </c>
      <c r="T48" s="133" t="s">
        <v>144</v>
      </c>
      <c r="U48" s="19"/>
      <c r="V48" s="19"/>
      <c r="W48" s="36"/>
      <c r="X48" s="36">
        <v>3</v>
      </c>
      <c r="Y48" s="37">
        <v>0</v>
      </c>
      <c r="Z48" s="102">
        <f t="shared" si="0"/>
        <v>0</v>
      </c>
      <c r="AA48" s="97"/>
      <c r="AB48" s="37">
        <f t="shared" si="2"/>
        <v>0</v>
      </c>
      <c r="AC48" s="41">
        <f t="shared" si="1"/>
        <v>0</v>
      </c>
      <c r="AD48" s="19" t="s">
        <v>47</v>
      </c>
      <c r="AE48" s="19">
        <v>100</v>
      </c>
      <c r="AF48" s="19" t="s">
        <v>114</v>
      </c>
      <c r="AG48" s="34" t="s">
        <v>115</v>
      </c>
      <c r="AH48" s="42" t="s">
        <v>50</v>
      </c>
      <c r="AI48" s="42" t="s">
        <v>116</v>
      </c>
      <c r="AJ48" s="19" t="s">
        <v>52</v>
      </c>
      <c r="AK48" s="19"/>
      <c r="AL48" s="43"/>
    </row>
    <row r="49" spans="1:38" ht="14.25" customHeight="1">
      <c r="A49" s="30"/>
      <c r="B49" s="31"/>
      <c r="C49" s="19"/>
      <c r="D49" s="32">
        <v>2021</v>
      </c>
      <c r="E49" s="19"/>
      <c r="F49" s="19"/>
      <c r="G49" s="33">
        <v>44224</v>
      </c>
      <c r="H49" s="19">
        <v>101501</v>
      </c>
      <c r="I49" s="19" t="s">
        <v>111</v>
      </c>
      <c r="J49" s="34">
        <v>44322</v>
      </c>
      <c r="K49" s="34"/>
      <c r="L49" s="34"/>
      <c r="M49" s="34"/>
      <c r="N49" s="34"/>
      <c r="O49" s="34"/>
      <c r="P49" s="19"/>
      <c r="Q49" s="19"/>
      <c r="R49" s="133" t="s">
        <v>145</v>
      </c>
      <c r="S49" s="131" t="s">
        <v>133</v>
      </c>
      <c r="T49" s="133" t="s">
        <v>146</v>
      </c>
      <c r="U49" s="19"/>
      <c r="V49" s="19"/>
      <c r="W49" s="36"/>
      <c r="X49" s="36">
        <v>1</v>
      </c>
      <c r="Y49" s="37">
        <v>0</v>
      </c>
      <c r="Z49" s="102">
        <f t="shared" si="0"/>
        <v>0</v>
      </c>
      <c r="AA49" s="97"/>
      <c r="AB49" s="37">
        <f t="shared" si="2"/>
        <v>0</v>
      </c>
      <c r="AC49" s="41">
        <f t="shared" si="1"/>
        <v>0</v>
      </c>
      <c r="AD49" s="19" t="s">
        <v>47</v>
      </c>
      <c r="AE49" s="19">
        <v>100</v>
      </c>
      <c r="AF49" s="19" t="s">
        <v>114</v>
      </c>
      <c r="AG49" s="34" t="s">
        <v>115</v>
      </c>
      <c r="AH49" s="42" t="s">
        <v>50</v>
      </c>
      <c r="AI49" s="42" t="s">
        <v>116</v>
      </c>
      <c r="AJ49" s="19" t="s">
        <v>52</v>
      </c>
      <c r="AK49" s="19"/>
      <c r="AL49" s="43"/>
    </row>
    <row r="50" spans="1:38" ht="14.25" customHeight="1">
      <c r="A50" s="30"/>
      <c r="B50" s="31"/>
      <c r="C50" s="19"/>
      <c r="D50" s="32">
        <v>2021</v>
      </c>
      <c r="E50" s="19"/>
      <c r="F50" s="19"/>
      <c r="G50" s="33">
        <v>44224</v>
      </c>
      <c r="H50" s="19">
        <v>101501</v>
      </c>
      <c r="I50" s="19" t="s">
        <v>111</v>
      </c>
      <c r="J50" s="34">
        <v>44322</v>
      </c>
      <c r="K50" s="34"/>
      <c r="L50" s="34"/>
      <c r="M50" s="34"/>
      <c r="N50" s="34"/>
      <c r="O50" s="34"/>
      <c r="P50" s="19"/>
      <c r="Q50" s="19"/>
      <c r="R50" s="133" t="s">
        <v>147</v>
      </c>
      <c r="S50" s="131" t="s">
        <v>133</v>
      </c>
      <c r="T50" s="133" t="s">
        <v>148</v>
      </c>
      <c r="U50" s="19"/>
      <c r="V50" s="19"/>
      <c r="W50" s="36"/>
      <c r="X50" s="36">
        <v>3</v>
      </c>
      <c r="Y50" s="37">
        <v>0</v>
      </c>
      <c r="Z50" s="102">
        <f t="shared" si="0"/>
        <v>0</v>
      </c>
      <c r="AA50" s="97"/>
      <c r="AB50" s="37">
        <f t="shared" si="2"/>
        <v>0</v>
      </c>
      <c r="AC50" s="41">
        <f t="shared" si="1"/>
        <v>0</v>
      </c>
      <c r="AD50" s="19" t="s">
        <v>47</v>
      </c>
      <c r="AE50" s="19">
        <v>100</v>
      </c>
      <c r="AF50" s="19" t="s">
        <v>114</v>
      </c>
      <c r="AG50" s="34" t="s">
        <v>115</v>
      </c>
      <c r="AH50" s="42" t="s">
        <v>50</v>
      </c>
      <c r="AI50" s="42" t="s">
        <v>116</v>
      </c>
      <c r="AJ50" s="19" t="s">
        <v>52</v>
      </c>
      <c r="AK50" s="19"/>
      <c r="AL50" s="43"/>
    </row>
    <row r="51" spans="1:38" ht="14.25" customHeight="1">
      <c r="A51" s="30"/>
      <c r="B51" s="31"/>
      <c r="C51" s="19"/>
      <c r="D51" s="32">
        <v>2021</v>
      </c>
      <c r="E51" s="19"/>
      <c r="F51" s="19"/>
      <c r="G51" s="33"/>
      <c r="H51" s="19">
        <v>101501</v>
      </c>
      <c r="I51" s="19" t="s">
        <v>111</v>
      </c>
      <c r="J51" s="34">
        <v>44322</v>
      </c>
      <c r="K51" s="34"/>
      <c r="L51" s="34"/>
      <c r="M51" s="34"/>
      <c r="N51" s="34"/>
      <c r="O51" s="34"/>
      <c r="P51" s="19"/>
      <c r="Q51" s="19"/>
      <c r="R51" s="19" t="s">
        <v>149</v>
      </c>
      <c r="S51" s="46" t="s">
        <v>133</v>
      </c>
      <c r="T51" s="19" t="s">
        <v>150</v>
      </c>
      <c r="U51" s="19"/>
      <c r="V51" s="19"/>
      <c r="W51" s="36"/>
      <c r="X51" s="36">
        <v>1</v>
      </c>
      <c r="Y51" s="37">
        <v>0</v>
      </c>
      <c r="Z51" s="102">
        <f t="shared" si="0"/>
        <v>0</v>
      </c>
      <c r="AA51" s="97"/>
      <c r="AB51" s="37">
        <f t="shared" si="2"/>
        <v>0</v>
      </c>
      <c r="AC51" s="41">
        <f t="shared" si="1"/>
        <v>0</v>
      </c>
      <c r="AD51" s="19" t="s">
        <v>47</v>
      </c>
      <c r="AE51" s="19">
        <v>100</v>
      </c>
      <c r="AF51" s="19" t="s">
        <v>114</v>
      </c>
      <c r="AG51" s="34" t="s">
        <v>115</v>
      </c>
      <c r="AH51" s="42" t="s">
        <v>50</v>
      </c>
      <c r="AI51" s="42" t="s">
        <v>116</v>
      </c>
      <c r="AJ51" s="19" t="s">
        <v>52</v>
      </c>
      <c r="AK51" s="19"/>
      <c r="AL51" s="43"/>
    </row>
    <row r="52" spans="1:38" ht="14.25" customHeight="1" thickBot="1">
      <c r="A52" s="30"/>
      <c r="B52" s="31"/>
      <c r="C52" s="19"/>
      <c r="D52" s="32">
        <v>2021</v>
      </c>
      <c r="E52" s="19"/>
      <c r="F52" s="19"/>
      <c r="G52" s="33"/>
      <c r="H52" s="19">
        <v>101501</v>
      </c>
      <c r="I52" s="19" t="s">
        <v>111</v>
      </c>
      <c r="J52" s="34">
        <v>44322</v>
      </c>
      <c r="K52" s="34"/>
      <c r="L52" s="34"/>
      <c r="M52" s="34"/>
      <c r="N52" s="34"/>
      <c r="O52" s="34"/>
      <c r="P52" s="19"/>
      <c r="Q52" s="19"/>
      <c r="R52" s="49" t="s">
        <v>151</v>
      </c>
      <c r="S52" s="49" t="s">
        <v>133</v>
      </c>
      <c r="T52" s="49" t="s">
        <v>152</v>
      </c>
      <c r="U52" s="46"/>
      <c r="V52" s="46"/>
      <c r="W52" s="52"/>
      <c r="X52" s="36">
        <v>1</v>
      </c>
      <c r="Y52" s="37">
        <v>0</v>
      </c>
      <c r="Z52" s="102">
        <f t="shared" si="0"/>
        <v>0</v>
      </c>
      <c r="AA52" s="97"/>
      <c r="AB52" s="37">
        <f t="shared" si="2"/>
        <v>0</v>
      </c>
      <c r="AC52" s="41">
        <f t="shared" si="1"/>
        <v>0</v>
      </c>
      <c r="AD52" s="19" t="s">
        <v>47</v>
      </c>
      <c r="AE52" s="19">
        <v>100</v>
      </c>
      <c r="AF52" s="19" t="s">
        <v>114</v>
      </c>
      <c r="AG52" s="34" t="s">
        <v>115</v>
      </c>
      <c r="AH52" s="42" t="s">
        <v>50</v>
      </c>
      <c r="AI52" s="42" t="s">
        <v>116</v>
      </c>
      <c r="AJ52" s="19" t="s">
        <v>52</v>
      </c>
      <c r="AK52" s="19"/>
      <c r="AL52" s="43"/>
    </row>
    <row r="53" spans="1:38" ht="14.25" customHeight="1">
      <c r="A53" s="30"/>
      <c r="B53" s="31"/>
      <c r="C53" s="19"/>
      <c r="D53" s="32">
        <v>2021</v>
      </c>
      <c r="E53" s="19"/>
      <c r="F53" s="19"/>
      <c r="G53" s="33">
        <v>44224</v>
      </c>
      <c r="H53" s="19">
        <v>101501</v>
      </c>
      <c r="I53" s="19" t="s">
        <v>111</v>
      </c>
      <c r="J53" s="34">
        <v>44322</v>
      </c>
      <c r="K53" s="34"/>
      <c r="L53" s="34"/>
      <c r="M53" s="34"/>
      <c r="N53" s="34"/>
      <c r="O53" s="34"/>
      <c r="P53" s="19"/>
      <c r="Q53" s="19"/>
      <c r="R53" s="134" t="s">
        <v>81</v>
      </c>
      <c r="S53" s="134" t="s">
        <v>82</v>
      </c>
      <c r="T53" s="134" t="s">
        <v>83</v>
      </c>
      <c r="U53" s="16"/>
      <c r="V53" s="16"/>
      <c r="W53" s="22"/>
      <c r="X53" s="22">
        <v>1</v>
      </c>
      <c r="Y53" s="135">
        <v>2397.6341463414951</v>
      </c>
      <c r="Z53" s="102">
        <f t="shared" si="0"/>
        <v>2397.6341463414951</v>
      </c>
      <c r="AA53" s="97">
        <v>0.10249999999999999</v>
      </c>
      <c r="AB53" s="37">
        <f t="shared" si="2"/>
        <v>245.75750000000323</v>
      </c>
      <c r="AC53" s="41">
        <f t="shared" si="1"/>
        <v>2643.3916463414985</v>
      </c>
      <c r="AD53" s="19" t="s">
        <v>47</v>
      </c>
      <c r="AE53" s="19">
        <v>100</v>
      </c>
      <c r="AF53" s="19" t="s">
        <v>114</v>
      </c>
      <c r="AG53" s="34" t="s">
        <v>115</v>
      </c>
      <c r="AH53" s="42" t="s">
        <v>50</v>
      </c>
      <c r="AI53" s="42" t="s">
        <v>116</v>
      </c>
      <c r="AJ53" s="19" t="s">
        <v>52</v>
      </c>
      <c r="AK53" s="19"/>
      <c r="AL53" s="43"/>
    </row>
    <row r="54" spans="1:38" ht="14.25" customHeight="1">
      <c r="A54" s="30"/>
      <c r="B54" s="31"/>
      <c r="C54" s="19"/>
      <c r="D54" s="32">
        <v>2021</v>
      </c>
      <c r="E54" s="19"/>
      <c r="F54" s="19"/>
      <c r="G54" s="33"/>
      <c r="H54" s="19">
        <v>101501</v>
      </c>
      <c r="I54" s="19" t="s">
        <v>111</v>
      </c>
      <c r="J54" s="34">
        <v>44322</v>
      </c>
      <c r="K54" s="34"/>
      <c r="L54" s="34"/>
      <c r="M54" s="34"/>
      <c r="N54" s="34"/>
      <c r="O54" s="34"/>
      <c r="P54" s="19"/>
      <c r="Q54" s="19"/>
      <c r="R54" s="136" t="s">
        <v>69</v>
      </c>
      <c r="S54" s="137" t="s">
        <v>84</v>
      </c>
      <c r="T54" s="136" t="s">
        <v>85</v>
      </c>
      <c r="U54" s="19"/>
      <c r="V54" s="19"/>
      <c r="W54" s="36"/>
      <c r="X54" s="36">
        <v>1</v>
      </c>
      <c r="Y54" s="37">
        <v>3602.3700000000008</v>
      </c>
      <c r="Z54" s="102">
        <f t="shared" si="0"/>
        <v>3602.3700000000008</v>
      </c>
      <c r="AA54" s="138"/>
      <c r="AB54" s="37">
        <f t="shared" si="2"/>
        <v>0</v>
      </c>
      <c r="AC54" s="41">
        <f t="shared" si="1"/>
        <v>3602.3700000000008</v>
      </c>
      <c r="AD54" s="19" t="s">
        <v>47</v>
      </c>
      <c r="AE54" s="19">
        <v>100</v>
      </c>
      <c r="AF54" s="19" t="s">
        <v>114</v>
      </c>
      <c r="AG54" s="34" t="s">
        <v>115</v>
      </c>
      <c r="AH54" s="42" t="s">
        <v>50</v>
      </c>
      <c r="AI54" s="42" t="s">
        <v>116</v>
      </c>
      <c r="AJ54" s="19" t="s">
        <v>52</v>
      </c>
      <c r="AK54" s="19"/>
      <c r="AL54" s="43"/>
    </row>
    <row r="55" spans="1:38" ht="14.25" customHeight="1" thickBot="1">
      <c r="A55" s="30"/>
      <c r="B55" s="31"/>
      <c r="C55" s="19"/>
      <c r="D55" s="32">
        <v>2021</v>
      </c>
      <c r="E55" s="19"/>
      <c r="F55" s="19"/>
      <c r="G55" s="33"/>
      <c r="H55" s="19">
        <v>101501</v>
      </c>
      <c r="I55" s="19" t="s">
        <v>111</v>
      </c>
      <c r="J55" s="34">
        <v>44322</v>
      </c>
      <c r="K55" s="34"/>
      <c r="L55" s="34"/>
      <c r="M55" s="34"/>
      <c r="N55" s="34"/>
      <c r="O55" s="34"/>
      <c r="P55" s="19"/>
      <c r="Q55" s="19"/>
      <c r="R55" s="139" t="s">
        <v>69</v>
      </c>
      <c r="S55" s="140" t="s">
        <v>153</v>
      </c>
      <c r="T55" s="141" t="s">
        <v>71</v>
      </c>
      <c r="U55" s="46"/>
      <c r="V55" s="46"/>
      <c r="W55" s="52"/>
      <c r="X55" s="52">
        <v>1</v>
      </c>
      <c r="Y55" s="53">
        <v>9120</v>
      </c>
      <c r="Z55" s="104">
        <f t="shared" si="0"/>
        <v>9120</v>
      </c>
      <c r="AA55" s="138"/>
      <c r="AB55" s="37">
        <f t="shared" si="2"/>
        <v>0</v>
      </c>
      <c r="AC55" s="41">
        <f t="shared" si="1"/>
        <v>9120</v>
      </c>
      <c r="AD55" s="19" t="s">
        <v>47</v>
      </c>
      <c r="AE55" s="19">
        <v>100</v>
      </c>
      <c r="AF55" s="19" t="s">
        <v>114</v>
      </c>
      <c r="AG55" s="34" t="s">
        <v>115</v>
      </c>
      <c r="AH55" s="42" t="s">
        <v>50</v>
      </c>
      <c r="AI55" s="42" t="s">
        <v>116</v>
      </c>
      <c r="AJ55" s="19" t="s">
        <v>52</v>
      </c>
      <c r="AK55" s="19"/>
      <c r="AL55" s="43"/>
    </row>
    <row r="56" spans="1:38" ht="14.25" customHeight="1">
      <c r="A56" s="30"/>
      <c r="B56" s="31"/>
      <c r="C56" s="19"/>
      <c r="D56" s="32">
        <v>2021</v>
      </c>
      <c r="E56" s="19"/>
      <c r="F56" s="19"/>
      <c r="G56" s="33"/>
      <c r="H56" s="19">
        <v>101501</v>
      </c>
      <c r="I56" s="19" t="s">
        <v>111</v>
      </c>
      <c r="J56" s="34">
        <v>44322</v>
      </c>
      <c r="K56" s="34"/>
      <c r="L56" s="34"/>
      <c r="M56" s="34"/>
      <c r="N56" s="34"/>
      <c r="O56" s="34"/>
      <c r="P56" s="19"/>
      <c r="Q56" s="19"/>
      <c r="R56" s="77" t="s">
        <v>69</v>
      </c>
      <c r="S56" s="142" t="s">
        <v>73</v>
      </c>
      <c r="T56" s="143" t="s">
        <v>74</v>
      </c>
      <c r="U56" s="16"/>
      <c r="V56" s="16"/>
      <c r="W56" s="22"/>
      <c r="X56" s="22">
        <v>1</v>
      </c>
      <c r="Y56" s="23">
        <v>1710</v>
      </c>
      <c r="Z56" s="115">
        <f t="shared" si="0"/>
        <v>1710</v>
      </c>
      <c r="AA56" s="138"/>
      <c r="AB56" s="37">
        <f t="shared" si="2"/>
        <v>0</v>
      </c>
      <c r="AC56" s="41">
        <f t="shared" si="1"/>
        <v>1710</v>
      </c>
      <c r="AD56" s="19" t="s">
        <v>47</v>
      </c>
      <c r="AE56" s="19">
        <v>100</v>
      </c>
      <c r="AF56" s="19" t="s">
        <v>114</v>
      </c>
      <c r="AG56" s="34" t="s">
        <v>115</v>
      </c>
      <c r="AH56" s="42" t="s">
        <v>50</v>
      </c>
      <c r="AI56" s="42" t="s">
        <v>116</v>
      </c>
      <c r="AJ56" s="19" t="s">
        <v>52</v>
      </c>
      <c r="AK56" s="19"/>
      <c r="AL56" s="43"/>
    </row>
    <row r="57" spans="1:38" ht="14.25" customHeight="1">
      <c r="A57" s="30"/>
      <c r="B57" s="31"/>
      <c r="C57" s="19"/>
      <c r="D57" s="32">
        <v>2021</v>
      </c>
      <c r="E57" s="19"/>
      <c r="F57" s="19"/>
      <c r="G57" s="33"/>
      <c r="H57" s="19">
        <v>101501</v>
      </c>
      <c r="I57" s="19" t="s">
        <v>111</v>
      </c>
      <c r="J57" s="34">
        <v>44322</v>
      </c>
      <c r="K57" s="34"/>
      <c r="L57" s="34"/>
      <c r="M57" s="34"/>
      <c r="N57" s="34"/>
      <c r="O57" s="34"/>
      <c r="P57" s="19"/>
      <c r="Q57" s="19"/>
      <c r="R57" s="77" t="s">
        <v>69</v>
      </c>
      <c r="S57" s="144" t="s">
        <v>75</v>
      </c>
      <c r="T57" s="77" t="s">
        <v>76</v>
      </c>
      <c r="U57" s="19"/>
      <c r="V57" s="19"/>
      <c r="W57" s="36"/>
      <c r="X57" s="36">
        <v>1</v>
      </c>
      <c r="Y57" s="37">
        <v>2850</v>
      </c>
      <c r="Z57" s="102">
        <f t="shared" si="0"/>
        <v>2850</v>
      </c>
      <c r="AA57" s="138"/>
      <c r="AB57" s="37">
        <f t="shared" si="2"/>
        <v>0</v>
      </c>
      <c r="AC57" s="41">
        <f t="shared" si="1"/>
        <v>2850</v>
      </c>
      <c r="AD57" s="19" t="s">
        <v>47</v>
      </c>
      <c r="AE57" s="19">
        <v>100</v>
      </c>
      <c r="AF57" s="19" t="s">
        <v>114</v>
      </c>
      <c r="AG57" s="34" t="s">
        <v>115</v>
      </c>
      <c r="AH57" s="42" t="s">
        <v>50</v>
      </c>
      <c r="AI57" s="42" t="s">
        <v>116</v>
      </c>
      <c r="AJ57" s="19" t="s">
        <v>52</v>
      </c>
      <c r="AK57" s="19"/>
      <c r="AL57" s="43"/>
    </row>
    <row r="58" spans="1:38" ht="14.25" customHeight="1" thickBot="1">
      <c r="A58" s="30"/>
      <c r="B58" s="31"/>
      <c r="C58" s="19"/>
      <c r="D58" s="32">
        <v>2021</v>
      </c>
      <c r="E58" s="19"/>
      <c r="F58" s="19"/>
      <c r="G58" s="33"/>
      <c r="H58" s="19">
        <v>101501</v>
      </c>
      <c r="I58" s="19" t="s">
        <v>111</v>
      </c>
      <c r="J58" s="34">
        <v>44322</v>
      </c>
      <c r="K58" s="34"/>
      <c r="L58" s="34"/>
      <c r="M58" s="34"/>
      <c r="N58" s="34"/>
      <c r="O58" s="34"/>
      <c r="P58" s="19"/>
      <c r="Q58" s="19"/>
      <c r="R58" s="77" t="s">
        <v>69</v>
      </c>
      <c r="S58" s="145" t="s">
        <v>77</v>
      </c>
      <c r="T58" s="146" t="s">
        <v>78</v>
      </c>
      <c r="U58" s="49"/>
      <c r="V58" s="49"/>
      <c r="W58" s="65"/>
      <c r="X58" s="65">
        <v>1</v>
      </c>
      <c r="Y58" s="66">
        <v>1140</v>
      </c>
      <c r="Z58" s="102">
        <f t="shared" si="0"/>
        <v>1140</v>
      </c>
      <c r="AA58" s="138"/>
      <c r="AB58" s="37">
        <f t="shared" si="2"/>
        <v>0</v>
      </c>
      <c r="AC58" s="41">
        <f t="shared" si="1"/>
        <v>1140</v>
      </c>
      <c r="AD58" s="19" t="s">
        <v>47</v>
      </c>
      <c r="AE58" s="19">
        <v>100</v>
      </c>
      <c r="AF58" s="19" t="s">
        <v>114</v>
      </c>
      <c r="AG58" s="34" t="s">
        <v>115</v>
      </c>
      <c r="AH58" s="42" t="s">
        <v>50</v>
      </c>
      <c r="AI58" s="42" t="s">
        <v>116</v>
      </c>
      <c r="AJ58" s="19" t="s">
        <v>52</v>
      </c>
      <c r="AK58" s="19"/>
      <c r="AL58" s="43"/>
    </row>
    <row r="60" spans="1:38" ht="13.5" customHeight="1">
      <c r="A60" s="5" t="s">
        <v>1</v>
      </c>
      <c r="B60" s="5" t="s">
        <v>2</v>
      </c>
      <c r="C60" s="6" t="s">
        <v>3</v>
      </c>
      <c r="D60" s="7" t="s">
        <v>4</v>
      </c>
      <c r="E60" s="7" t="s">
        <v>5</v>
      </c>
      <c r="F60" s="5" t="s">
        <v>6</v>
      </c>
      <c r="G60" s="8" t="s">
        <v>7</v>
      </c>
      <c r="H60" s="5" t="s">
        <v>8</v>
      </c>
      <c r="I60" s="5" t="s">
        <v>9</v>
      </c>
      <c r="J60" s="8" t="s">
        <v>10</v>
      </c>
      <c r="K60" s="8" t="s">
        <v>11</v>
      </c>
      <c r="L60" s="9" t="s">
        <v>12</v>
      </c>
      <c r="M60" s="8" t="s">
        <v>13</v>
      </c>
      <c r="N60" s="8" t="s">
        <v>14</v>
      </c>
      <c r="O60" s="8" t="s">
        <v>15</v>
      </c>
      <c r="P60" s="5" t="s">
        <v>16</v>
      </c>
      <c r="Q60" s="5" t="s">
        <v>17</v>
      </c>
      <c r="R60" s="5"/>
      <c r="S60" s="5" t="s">
        <v>19</v>
      </c>
      <c r="T60" s="5" t="s">
        <v>20</v>
      </c>
      <c r="U60" s="5" t="s">
        <v>21</v>
      </c>
      <c r="V60" s="5" t="s">
        <v>22</v>
      </c>
      <c r="W60" s="6" t="s">
        <v>23</v>
      </c>
      <c r="X60" s="6" t="s">
        <v>24</v>
      </c>
      <c r="Y60" s="10" t="s">
        <v>25</v>
      </c>
      <c r="Z60" s="11" t="s">
        <v>26</v>
      </c>
      <c r="AA60" s="12" t="s">
        <v>27</v>
      </c>
      <c r="AB60" s="13" t="s">
        <v>28</v>
      </c>
      <c r="AC60" s="13" t="s">
        <v>29</v>
      </c>
      <c r="AD60" s="13" t="s">
        <v>30</v>
      </c>
      <c r="AE60" s="13" t="s">
        <v>31</v>
      </c>
      <c r="AF60" s="13" t="s">
        <v>32</v>
      </c>
      <c r="AG60" s="11" t="s">
        <v>33</v>
      </c>
      <c r="AH60" s="11" t="s">
        <v>34</v>
      </c>
      <c r="AI60" s="11" t="s">
        <v>35</v>
      </c>
      <c r="AJ60" s="11" t="s">
        <v>36</v>
      </c>
      <c r="AK60" s="5" t="s">
        <v>37</v>
      </c>
      <c r="AL60" s="5" t="s">
        <v>38</v>
      </c>
    </row>
    <row r="61" spans="1:38" ht="14.25" customHeight="1" thickBot="1">
      <c r="A61" s="30"/>
      <c r="B61" s="31"/>
      <c r="C61" s="19"/>
      <c r="D61" s="32">
        <v>2021</v>
      </c>
      <c r="E61" s="19"/>
      <c r="F61" s="19"/>
      <c r="G61" s="33"/>
      <c r="H61" s="19" t="s">
        <v>154</v>
      </c>
      <c r="I61" s="19" t="s">
        <v>155</v>
      </c>
      <c r="J61" s="34">
        <v>44469</v>
      </c>
      <c r="K61" s="34"/>
      <c r="L61" s="34"/>
      <c r="M61" s="34"/>
      <c r="N61" s="34"/>
      <c r="O61" s="34"/>
      <c r="P61" s="19"/>
      <c r="Q61" s="19"/>
      <c r="R61" s="19"/>
      <c r="S61" s="98" t="s">
        <v>156</v>
      </c>
      <c r="T61" s="19" t="s">
        <v>157</v>
      </c>
      <c r="U61" s="19" t="s">
        <v>100</v>
      </c>
      <c r="V61" s="19">
        <v>250</v>
      </c>
      <c r="W61" s="36">
        <v>932</v>
      </c>
      <c r="X61" s="36">
        <v>1</v>
      </c>
      <c r="Y61" s="37">
        <v>358378.72</v>
      </c>
      <c r="Z61" s="147">
        <f t="shared" ref="Z61:Z76" si="3">X61*Y61</f>
        <v>358378.72</v>
      </c>
      <c r="AA61" s="138">
        <v>8.2500000000000004E-2</v>
      </c>
      <c r="AB61" s="37">
        <f t="shared" ref="AB61:AB76" si="4">Z61*AA61</f>
        <v>29566.2444</v>
      </c>
      <c r="AC61" s="41">
        <f t="shared" ref="AC61:AC76" si="5">Z61+AB61</f>
        <v>387944.9644</v>
      </c>
      <c r="AD61" s="19" t="s">
        <v>47</v>
      </c>
      <c r="AE61" s="19">
        <v>30</v>
      </c>
      <c r="AF61" s="19">
        <v>30</v>
      </c>
      <c r="AG61" s="34" t="s">
        <v>158</v>
      </c>
      <c r="AH61" s="42" t="s">
        <v>50</v>
      </c>
      <c r="AI61" s="42" t="s">
        <v>159</v>
      </c>
      <c r="AJ61" s="19" t="s">
        <v>52</v>
      </c>
      <c r="AK61" s="19"/>
      <c r="AL61" s="43"/>
    </row>
    <row r="62" spans="1:38" ht="14.25" customHeight="1">
      <c r="A62" s="30"/>
      <c r="B62" s="31"/>
      <c r="C62" s="19"/>
      <c r="D62" s="32">
        <v>2021</v>
      </c>
      <c r="E62" s="19"/>
      <c r="F62" s="19"/>
      <c r="G62" s="33"/>
      <c r="H62" s="19" t="s">
        <v>154</v>
      </c>
      <c r="I62" s="19" t="s">
        <v>155</v>
      </c>
      <c r="J62" s="34">
        <v>44469</v>
      </c>
      <c r="K62" s="34"/>
      <c r="L62" s="34"/>
      <c r="M62" s="34"/>
      <c r="N62" s="34"/>
      <c r="O62" s="34"/>
      <c r="P62" s="19"/>
      <c r="Q62" s="19"/>
      <c r="R62" s="19"/>
      <c r="S62" s="98" t="s">
        <v>156</v>
      </c>
      <c r="T62" s="19" t="s">
        <v>157</v>
      </c>
      <c r="U62" s="19" t="s">
        <v>100</v>
      </c>
      <c r="V62" s="19">
        <v>250</v>
      </c>
      <c r="W62" s="36">
        <v>932</v>
      </c>
      <c r="X62" s="36">
        <v>1</v>
      </c>
      <c r="Y62" s="37">
        <v>5392.86</v>
      </c>
      <c r="Z62" s="148">
        <f t="shared" si="3"/>
        <v>5392.86</v>
      </c>
      <c r="AA62" s="138"/>
      <c r="AB62" s="37">
        <f t="shared" si="4"/>
        <v>0</v>
      </c>
      <c r="AC62" s="41">
        <f t="shared" si="5"/>
        <v>5392.86</v>
      </c>
      <c r="AD62" s="19" t="s">
        <v>47</v>
      </c>
      <c r="AE62" s="19">
        <v>30</v>
      </c>
      <c r="AF62" s="19">
        <v>30</v>
      </c>
      <c r="AG62" s="34" t="s">
        <v>158</v>
      </c>
      <c r="AH62" s="42" t="s">
        <v>50</v>
      </c>
      <c r="AI62" s="42" t="s">
        <v>159</v>
      </c>
      <c r="AJ62" s="19" t="s">
        <v>52</v>
      </c>
      <c r="AK62" s="19"/>
      <c r="AL62" s="43"/>
    </row>
    <row r="63" spans="1:38" ht="14.25" customHeight="1">
      <c r="A63" s="30"/>
      <c r="B63" s="31"/>
      <c r="C63" s="19"/>
      <c r="D63" s="32">
        <v>2021</v>
      </c>
      <c r="E63" s="19"/>
      <c r="F63" s="19"/>
      <c r="G63" s="33"/>
      <c r="H63" s="19" t="s">
        <v>154</v>
      </c>
      <c r="I63" s="19" t="s">
        <v>155</v>
      </c>
      <c r="J63" s="34">
        <v>44469</v>
      </c>
      <c r="K63" s="34"/>
      <c r="L63" s="34"/>
      <c r="M63" s="34"/>
      <c r="N63" s="34"/>
      <c r="O63" s="34"/>
      <c r="P63" s="19"/>
      <c r="Q63" s="19"/>
      <c r="R63" s="19"/>
      <c r="S63" s="98" t="s">
        <v>160</v>
      </c>
      <c r="T63" s="19" t="s">
        <v>157</v>
      </c>
      <c r="U63" s="19" t="s">
        <v>100</v>
      </c>
      <c r="V63" s="19">
        <v>150</v>
      </c>
      <c r="W63" s="36">
        <v>559</v>
      </c>
      <c r="X63" s="36">
        <v>1</v>
      </c>
      <c r="Y63" s="37">
        <v>221673.60000000001</v>
      </c>
      <c r="Z63" s="147">
        <f t="shared" si="3"/>
        <v>221673.60000000001</v>
      </c>
      <c r="AA63" s="138">
        <v>8.2500000000000004E-2</v>
      </c>
      <c r="AB63" s="37">
        <f t="shared" si="4"/>
        <v>18288.072</v>
      </c>
      <c r="AC63" s="41">
        <f t="shared" si="5"/>
        <v>239961.67200000002</v>
      </c>
      <c r="AD63" s="19" t="s">
        <v>47</v>
      </c>
      <c r="AE63" s="19">
        <v>30</v>
      </c>
      <c r="AF63" s="19">
        <v>30</v>
      </c>
      <c r="AG63" s="34" t="s">
        <v>158</v>
      </c>
      <c r="AH63" s="42" t="s">
        <v>50</v>
      </c>
      <c r="AI63" s="42" t="s">
        <v>159</v>
      </c>
      <c r="AJ63" s="19" t="s">
        <v>52</v>
      </c>
      <c r="AK63" s="19"/>
      <c r="AL63" s="43"/>
    </row>
    <row r="64" spans="1:38" ht="14.25" customHeight="1">
      <c r="A64" s="30"/>
      <c r="B64" s="31"/>
      <c r="C64" s="19"/>
      <c r="D64" s="32">
        <v>2021</v>
      </c>
      <c r="E64" s="19"/>
      <c r="F64" s="19"/>
      <c r="G64" s="33"/>
      <c r="H64" s="19" t="s">
        <v>154</v>
      </c>
      <c r="I64" s="19" t="s">
        <v>155</v>
      </c>
      <c r="J64" s="34">
        <v>44469</v>
      </c>
      <c r="K64" s="34"/>
      <c r="L64" s="34"/>
      <c r="M64" s="34"/>
      <c r="N64" s="34"/>
      <c r="O64" s="34"/>
      <c r="P64" s="19"/>
      <c r="Q64" s="19"/>
      <c r="R64" s="19"/>
      <c r="S64" s="98" t="s">
        <v>160</v>
      </c>
      <c r="T64" s="19" t="s">
        <v>157</v>
      </c>
      <c r="U64" s="19" t="s">
        <v>100</v>
      </c>
      <c r="V64" s="19">
        <v>150</v>
      </c>
      <c r="W64" s="36">
        <v>559</v>
      </c>
      <c r="X64" s="36">
        <v>1</v>
      </c>
      <c r="Y64" s="37">
        <v>3335.73</v>
      </c>
      <c r="Z64" s="147">
        <f t="shared" si="3"/>
        <v>3335.73</v>
      </c>
      <c r="AA64" s="138"/>
      <c r="AB64" s="37">
        <f t="shared" si="4"/>
        <v>0</v>
      </c>
      <c r="AC64" s="41">
        <f t="shared" si="5"/>
        <v>3335.73</v>
      </c>
      <c r="AD64" s="19" t="s">
        <v>47</v>
      </c>
      <c r="AE64" s="19">
        <v>30</v>
      </c>
      <c r="AF64" s="19">
        <v>30</v>
      </c>
      <c r="AG64" s="34" t="s">
        <v>158</v>
      </c>
      <c r="AH64" s="42" t="s">
        <v>50</v>
      </c>
      <c r="AI64" s="42" t="s">
        <v>159</v>
      </c>
      <c r="AJ64" s="19" t="s">
        <v>52</v>
      </c>
      <c r="AK64" s="19"/>
      <c r="AL64" s="43"/>
    </row>
    <row r="65" spans="1:38" ht="14.25" customHeight="1">
      <c r="A65" s="30"/>
      <c r="B65" s="31"/>
      <c r="C65" s="19"/>
      <c r="D65" s="32">
        <v>2021</v>
      </c>
      <c r="E65" s="19"/>
      <c r="F65" s="19"/>
      <c r="G65" s="33"/>
      <c r="H65" s="19" t="s">
        <v>154</v>
      </c>
      <c r="I65" s="19" t="s">
        <v>155</v>
      </c>
      <c r="J65" s="34">
        <v>44469</v>
      </c>
      <c r="K65" s="34"/>
      <c r="L65" s="34"/>
      <c r="M65" s="34"/>
      <c r="N65" s="34"/>
      <c r="O65" s="34"/>
      <c r="P65" s="19"/>
      <c r="Q65" s="19"/>
      <c r="R65" s="19"/>
      <c r="S65" s="98" t="s">
        <v>65</v>
      </c>
      <c r="T65" s="19" t="s">
        <v>66</v>
      </c>
      <c r="U65" s="19" t="s">
        <v>100</v>
      </c>
      <c r="V65" s="19"/>
      <c r="W65" s="36"/>
      <c r="X65" s="36">
        <v>1</v>
      </c>
      <c r="Y65" s="37">
        <v>74254.3</v>
      </c>
      <c r="Z65" s="147">
        <f t="shared" si="3"/>
        <v>74254.3</v>
      </c>
      <c r="AA65" s="138"/>
      <c r="AB65" s="37">
        <f t="shared" si="4"/>
        <v>0</v>
      </c>
      <c r="AC65" s="41">
        <f t="shared" si="5"/>
        <v>74254.3</v>
      </c>
      <c r="AD65" s="19" t="s">
        <v>47</v>
      </c>
      <c r="AE65" s="19">
        <v>30</v>
      </c>
      <c r="AF65" s="19">
        <v>30</v>
      </c>
      <c r="AG65" s="34" t="s">
        <v>158</v>
      </c>
      <c r="AH65" s="42" t="s">
        <v>50</v>
      </c>
      <c r="AI65" s="42" t="s">
        <v>159</v>
      </c>
      <c r="AJ65" s="19" t="s">
        <v>52</v>
      </c>
      <c r="AK65" s="19"/>
      <c r="AL65" s="43"/>
    </row>
    <row r="66" spans="1:38" ht="14.25" customHeight="1">
      <c r="A66" s="30"/>
      <c r="B66" s="31"/>
      <c r="C66" s="19"/>
      <c r="D66" s="32">
        <v>2021</v>
      </c>
      <c r="E66" s="19"/>
      <c r="F66" s="19"/>
      <c r="G66" s="33"/>
      <c r="H66" s="19" t="s">
        <v>154</v>
      </c>
      <c r="I66" s="19" t="s">
        <v>155</v>
      </c>
      <c r="J66" s="34">
        <v>44469</v>
      </c>
      <c r="K66" s="34"/>
      <c r="L66" s="34"/>
      <c r="M66" s="34"/>
      <c r="N66" s="34"/>
      <c r="O66" s="34"/>
      <c r="P66" s="19"/>
      <c r="Q66" s="19"/>
      <c r="R66" s="19"/>
      <c r="S66" s="98" t="s">
        <v>67</v>
      </c>
      <c r="T66" s="19" t="s">
        <v>161</v>
      </c>
      <c r="U66" s="19" t="s">
        <v>100</v>
      </c>
      <c r="V66" s="19"/>
      <c r="W66" s="36"/>
      <c r="X66" s="36">
        <v>1</v>
      </c>
      <c r="Y66" s="37">
        <v>33976.410000000003</v>
      </c>
      <c r="Z66" s="147">
        <f t="shared" si="3"/>
        <v>33976.410000000003</v>
      </c>
      <c r="AA66" s="138"/>
      <c r="AB66" s="37">
        <f t="shared" si="4"/>
        <v>0</v>
      </c>
      <c r="AC66" s="41">
        <f t="shared" si="5"/>
        <v>33976.410000000003</v>
      </c>
      <c r="AD66" s="19" t="s">
        <v>47</v>
      </c>
      <c r="AE66" s="19">
        <v>30</v>
      </c>
      <c r="AF66" s="19">
        <v>30</v>
      </c>
      <c r="AG66" s="34" t="s">
        <v>158</v>
      </c>
      <c r="AH66" s="42" t="s">
        <v>50</v>
      </c>
      <c r="AI66" s="42" t="s">
        <v>159</v>
      </c>
      <c r="AJ66" s="19" t="s">
        <v>52</v>
      </c>
      <c r="AK66" s="19"/>
      <c r="AL66" s="43"/>
    </row>
    <row r="67" spans="1:38" ht="14.25" customHeight="1">
      <c r="A67" s="30"/>
      <c r="B67" s="31"/>
      <c r="C67" s="19"/>
      <c r="D67" s="32">
        <v>2021</v>
      </c>
      <c r="E67" s="19"/>
      <c r="F67" s="19"/>
      <c r="G67" s="33"/>
      <c r="H67" s="19" t="s">
        <v>154</v>
      </c>
      <c r="I67" s="19" t="s">
        <v>155</v>
      </c>
      <c r="J67" s="34">
        <v>44469</v>
      </c>
      <c r="K67" s="34"/>
      <c r="L67" s="34"/>
      <c r="M67" s="34"/>
      <c r="N67" s="34"/>
      <c r="O67" s="34"/>
      <c r="P67" s="19"/>
      <c r="Q67" s="19"/>
      <c r="R67" s="19"/>
      <c r="S67" s="98" t="s">
        <v>104</v>
      </c>
      <c r="T67" s="19" t="s">
        <v>105</v>
      </c>
      <c r="U67" s="19" t="s">
        <v>100</v>
      </c>
      <c r="V67" s="19"/>
      <c r="W67" s="36"/>
      <c r="X67" s="36">
        <v>1</v>
      </c>
      <c r="Y67" s="37">
        <v>5115.9883999998201</v>
      </c>
      <c r="Z67" s="147">
        <f t="shared" si="3"/>
        <v>5115.9883999998201</v>
      </c>
      <c r="AA67" s="138">
        <v>8.2500000000000004E-2</v>
      </c>
      <c r="AB67" s="37">
        <f t="shared" si="4"/>
        <v>422.06904299998519</v>
      </c>
      <c r="AC67" s="41">
        <f t="shared" si="5"/>
        <v>5538.0574429998051</v>
      </c>
      <c r="AD67" s="19" t="s">
        <v>47</v>
      </c>
      <c r="AE67" s="19">
        <v>30</v>
      </c>
      <c r="AF67" s="19">
        <v>30</v>
      </c>
      <c r="AG67" s="34" t="s">
        <v>158</v>
      </c>
      <c r="AH67" s="42" t="s">
        <v>50</v>
      </c>
      <c r="AI67" s="42" t="s">
        <v>159</v>
      </c>
      <c r="AJ67" s="19" t="s">
        <v>52</v>
      </c>
      <c r="AK67" s="19"/>
      <c r="AL67" s="43"/>
    </row>
    <row r="68" spans="1:38" ht="14.25" customHeight="1" thickBot="1">
      <c r="A68" s="30"/>
      <c r="B68" s="31"/>
      <c r="C68" s="19"/>
      <c r="D68" s="32">
        <v>2021</v>
      </c>
      <c r="E68" s="19"/>
      <c r="F68" s="19"/>
      <c r="G68" s="33"/>
      <c r="H68" s="19" t="s">
        <v>154</v>
      </c>
      <c r="I68" s="19" t="s">
        <v>155</v>
      </c>
      <c r="J68" s="34">
        <v>44469</v>
      </c>
      <c r="K68" s="34"/>
      <c r="L68" s="34"/>
      <c r="M68" s="34"/>
      <c r="N68" s="34"/>
      <c r="O68" s="34"/>
      <c r="P68" s="19"/>
      <c r="Q68" s="19"/>
      <c r="R68" s="19"/>
      <c r="S68" s="103" t="s">
        <v>162</v>
      </c>
      <c r="T68" s="49" t="s">
        <v>107</v>
      </c>
      <c r="U68" s="49" t="s">
        <v>100</v>
      </c>
      <c r="V68" s="49"/>
      <c r="W68" s="65"/>
      <c r="X68" s="65">
        <v>3</v>
      </c>
      <c r="Y68" s="66">
        <v>2934.12</v>
      </c>
      <c r="Z68" s="149">
        <f t="shared" si="3"/>
        <v>8802.36</v>
      </c>
      <c r="AA68" s="138">
        <v>8.2500000000000004E-2</v>
      </c>
      <c r="AB68" s="37">
        <f t="shared" si="4"/>
        <v>726.19470000000013</v>
      </c>
      <c r="AC68" s="41">
        <f t="shared" si="5"/>
        <v>9528.5547000000006</v>
      </c>
      <c r="AD68" s="19" t="s">
        <v>47</v>
      </c>
      <c r="AE68" s="19">
        <v>30</v>
      </c>
      <c r="AF68" s="19">
        <v>30</v>
      </c>
      <c r="AG68" s="34" t="s">
        <v>158</v>
      </c>
      <c r="AH68" s="42" t="s">
        <v>50</v>
      </c>
      <c r="AI68" s="42" t="s">
        <v>159</v>
      </c>
      <c r="AJ68" s="19" t="s">
        <v>52</v>
      </c>
      <c r="AK68" s="19"/>
      <c r="AL68" s="43"/>
    </row>
    <row r="69" spans="1:38" ht="14.25" customHeight="1">
      <c r="A69" s="30"/>
      <c r="B69" s="31"/>
      <c r="C69" s="19"/>
      <c r="D69" s="32">
        <v>2021</v>
      </c>
      <c r="E69" s="19"/>
      <c r="F69" s="19"/>
      <c r="G69" s="33"/>
      <c r="H69" s="19" t="s">
        <v>154</v>
      </c>
      <c r="I69" s="19" t="s">
        <v>155</v>
      </c>
      <c r="J69" s="34">
        <v>44469</v>
      </c>
      <c r="K69" s="34"/>
      <c r="L69" s="34"/>
      <c r="M69" s="34"/>
      <c r="N69" s="34"/>
      <c r="O69" s="34"/>
      <c r="P69" s="19"/>
      <c r="Q69" s="19"/>
      <c r="R69" s="19"/>
      <c r="S69" s="99" t="s">
        <v>82</v>
      </c>
      <c r="T69" s="16" t="s">
        <v>163</v>
      </c>
      <c r="U69" s="16"/>
      <c r="V69" s="16"/>
      <c r="W69" s="22"/>
      <c r="X69" s="22">
        <v>1</v>
      </c>
      <c r="Y69" s="23">
        <v>2400</v>
      </c>
      <c r="Z69" s="148">
        <f t="shared" si="3"/>
        <v>2400</v>
      </c>
      <c r="AA69" s="138">
        <v>8.2500000000000004E-2</v>
      </c>
      <c r="AB69" s="37">
        <f t="shared" si="4"/>
        <v>198</v>
      </c>
      <c r="AC69" s="41">
        <f t="shared" si="5"/>
        <v>2598</v>
      </c>
      <c r="AD69" s="19" t="s">
        <v>47</v>
      </c>
      <c r="AE69" s="19">
        <v>30</v>
      </c>
      <c r="AF69" s="19">
        <v>30</v>
      </c>
      <c r="AG69" s="34" t="s">
        <v>158</v>
      </c>
      <c r="AH69" s="42" t="s">
        <v>50</v>
      </c>
      <c r="AI69" s="42" t="s">
        <v>159</v>
      </c>
      <c r="AJ69" s="19" t="s">
        <v>52</v>
      </c>
      <c r="AK69" s="19"/>
      <c r="AL69" s="43"/>
    </row>
    <row r="70" spans="1:38" ht="14.25" customHeight="1">
      <c r="A70" s="30"/>
      <c r="B70" s="31"/>
      <c r="C70" s="19"/>
      <c r="D70" s="32">
        <v>2021</v>
      </c>
      <c r="E70" s="19"/>
      <c r="F70" s="19"/>
      <c r="G70" s="33"/>
      <c r="H70" s="19" t="s">
        <v>154</v>
      </c>
      <c r="I70" s="19" t="s">
        <v>155</v>
      </c>
      <c r="J70" s="34">
        <v>44469</v>
      </c>
      <c r="K70" s="34"/>
      <c r="L70" s="34"/>
      <c r="M70" s="34"/>
      <c r="N70" s="34"/>
      <c r="O70" s="34"/>
      <c r="P70" s="19"/>
      <c r="Q70" s="19"/>
      <c r="R70" s="19"/>
      <c r="S70" s="98" t="s">
        <v>84</v>
      </c>
      <c r="T70" s="19" t="s">
        <v>164</v>
      </c>
      <c r="U70" s="19"/>
      <c r="V70" s="19"/>
      <c r="W70" s="36"/>
      <c r="X70" s="36">
        <v>1</v>
      </c>
      <c r="Y70" s="37">
        <v>3600</v>
      </c>
      <c r="Z70" s="147">
        <f t="shared" si="3"/>
        <v>3600</v>
      </c>
      <c r="AA70" s="138"/>
      <c r="AB70" s="37">
        <f t="shared" si="4"/>
        <v>0</v>
      </c>
      <c r="AC70" s="41">
        <f t="shared" si="5"/>
        <v>3600</v>
      </c>
      <c r="AD70" s="19" t="s">
        <v>47</v>
      </c>
      <c r="AE70" s="19">
        <v>30</v>
      </c>
      <c r="AF70" s="19">
        <v>30</v>
      </c>
      <c r="AG70" s="34" t="s">
        <v>158</v>
      </c>
      <c r="AH70" s="42" t="s">
        <v>50</v>
      </c>
      <c r="AI70" s="42" t="s">
        <v>159</v>
      </c>
      <c r="AJ70" s="19" t="s">
        <v>52</v>
      </c>
      <c r="AK70" s="19"/>
      <c r="AL70" s="43"/>
    </row>
    <row r="71" spans="1:38" ht="14.25" customHeight="1">
      <c r="A71" s="30"/>
      <c r="B71" s="31"/>
      <c r="C71" s="19"/>
      <c r="D71" s="32">
        <v>2021</v>
      </c>
      <c r="E71" s="19"/>
      <c r="F71" s="19"/>
      <c r="G71" s="33"/>
      <c r="H71" s="19" t="s">
        <v>154</v>
      </c>
      <c r="I71" s="19" t="s">
        <v>155</v>
      </c>
      <c r="J71" s="34">
        <v>44469</v>
      </c>
      <c r="K71" s="34"/>
      <c r="L71" s="34"/>
      <c r="M71" s="34"/>
      <c r="N71" s="34"/>
      <c r="O71" s="34"/>
      <c r="P71" s="19"/>
      <c r="Q71" s="19"/>
      <c r="R71" s="19"/>
      <c r="S71" s="98" t="s">
        <v>165</v>
      </c>
      <c r="T71" s="19" t="s">
        <v>166</v>
      </c>
      <c r="U71" s="19"/>
      <c r="V71" s="19"/>
      <c r="W71" s="36"/>
      <c r="X71" s="36">
        <v>1</v>
      </c>
      <c r="Y71" s="37">
        <v>5000</v>
      </c>
      <c r="Z71" s="147">
        <f t="shared" si="3"/>
        <v>5000</v>
      </c>
      <c r="AA71" s="138"/>
      <c r="AB71" s="37">
        <f t="shared" si="4"/>
        <v>0</v>
      </c>
      <c r="AC71" s="41">
        <f t="shared" si="5"/>
        <v>5000</v>
      </c>
      <c r="AD71" s="19" t="s">
        <v>47</v>
      </c>
      <c r="AE71" s="19">
        <v>30</v>
      </c>
      <c r="AF71" s="19">
        <v>30</v>
      </c>
      <c r="AG71" s="34" t="s">
        <v>158</v>
      </c>
      <c r="AH71" s="42" t="s">
        <v>50</v>
      </c>
      <c r="AI71" s="42" t="s">
        <v>159</v>
      </c>
      <c r="AJ71" s="19" t="s">
        <v>52</v>
      </c>
      <c r="AK71" s="19"/>
      <c r="AL71" s="43"/>
    </row>
    <row r="72" spans="1:38" ht="14.25" customHeight="1" thickBot="1">
      <c r="A72" s="30"/>
      <c r="B72" s="31"/>
      <c r="C72" s="19"/>
      <c r="D72" s="32">
        <v>2021</v>
      </c>
      <c r="E72" s="19"/>
      <c r="F72" s="19"/>
      <c r="G72" s="33"/>
      <c r="H72" s="19" t="s">
        <v>154</v>
      </c>
      <c r="I72" s="19" t="s">
        <v>155</v>
      </c>
      <c r="J72" s="34">
        <v>44469</v>
      </c>
      <c r="K72" s="34"/>
      <c r="L72" s="34"/>
      <c r="M72" s="34"/>
      <c r="N72" s="34"/>
      <c r="O72" s="34"/>
      <c r="P72" s="19"/>
      <c r="Q72" s="19"/>
      <c r="R72" s="19"/>
      <c r="S72" s="103" t="s">
        <v>153</v>
      </c>
      <c r="T72" s="49" t="s">
        <v>167</v>
      </c>
      <c r="U72" s="49"/>
      <c r="V72" s="49"/>
      <c r="W72" s="65"/>
      <c r="X72" s="65">
        <v>362</v>
      </c>
      <c r="Y72" s="66">
        <v>32.619999999999997</v>
      </c>
      <c r="Z72" s="149">
        <f t="shared" si="3"/>
        <v>11808.439999999999</v>
      </c>
      <c r="AA72" s="138"/>
      <c r="AB72" s="37">
        <f t="shared" si="4"/>
        <v>0</v>
      </c>
      <c r="AC72" s="41">
        <f t="shared" si="5"/>
        <v>11808.439999999999</v>
      </c>
      <c r="AD72" s="19" t="s">
        <v>47</v>
      </c>
      <c r="AE72" s="19">
        <v>30</v>
      </c>
      <c r="AF72" s="19">
        <v>30</v>
      </c>
      <c r="AG72" s="34" t="s">
        <v>158</v>
      </c>
      <c r="AH72" s="42" t="s">
        <v>50</v>
      </c>
      <c r="AI72" s="42" t="s">
        <v>159</v>
      </c>
      <c r="AJ72" s="19" t="s">
        <v>52</v>
      </c>
      <c r="AK72" s="19"/>
      <c r="AL72" s="43"/>
    </row>
    <row r="73" spans="1:38" ht="14.25" customHeight="1">
      <c r="A73" s="30"/>
      <c r="B73" s="31"/>
      <c r="C73" s="19"/>
      <c r="D73" s="32">
        <v>2021</v>
      </c>
      <c r="E73" s="19"/>
      <c r="F73" s="19"/>
      <c r="G73" s="33"/>
      <c r="H73" s="19" t="s">
        <v>154</v>
      </c>
      <c r="I73" s="19" t="s">
        <v>155</v>
      </c>
      <c r="J73" s="34">
        <v>44469</v>
      </c>
      <c r="K73" s="34"/>
      <c r="L73" s="34"/>
      <c r="M73" s="34"/>
      <c r="N73" s="34"/>
      <c r="O73" s="34"/>
      <c r="P73" s="19"/>
      <c r="Q73" s="19"/>
      <c r="R73" s="19"/>
      <c r="S73" s="99" t="s">
        <v>168</v>
      </c>
      <c r="T73" s="16" t="s">
        <v>169</v>
      </c>
      <c r="U73" s="16" t="s">
        <v>72</v>
      </c>
      <c r="V73" s="16"/>
      <c r="W73" s="22"/>
      <c r="X73" s="22">
        <v>362</v>
      </c>
      <c r="Y73" s="23">
        <v>41.18</v>
      </c>
      <c r="Z73" s="148">
        <f t="shared" si="3"/>
        <v>14907.16</v>
      </c>
      <c r="AA73" s="138"/>
      <c r="AB73" s="37">
        <f t="shared" si="4"/>
        <v>0</v>
      </c>
      <c r="AC73" s="41">
        <f t="shared" si="5"/>
        <v>14907.16</v>
      </c>
      <c r="AD73" s="19" t="s">
        <v>47</v>
      </c>
      <c r="AE73" s="19">
        <v>30</v>
      </c>
      <c r="AF73" s="19">
        <v>30</v>
      </c>
      <c r="AG73" s="34" t="s">
        <v>158</v>
      </c>
      <c r="AH73" s="42" t="s">
        <v>50</v>
      </c>
      <c r="AI73" s="42" t="s">
        <v>159</v>
      </c>
      <c r="AJ73" s="19" t="s">
        <v>52</v>
      </c>
      <c r="AK73" s="19"/>
      <c r="AL73" s="43"/>
    </row>
    <row r="74" spans="1:38" ht="14.25" customHeight="1">
      <c r="A74" s="30"/>
      <c r="B74" s="31"/>
      <c r="C74" s="19"/>
      <c r="D74" s="32">
        <v>2021</v>
      </c>
      <c r="E74" s="19"/>
      <c r="F74" s="19"/>
      <c r="G74" s="33"/>
      <c r="H74" s="19" t="s">
        <v>154</v>
      </c>
      <c r="I74" s="19" t="s">
        <v>155</v>
      </c>
      <c r="J74" s="34">
        <v>44469</v>
      </c>
      <c r="K74" s="34"/>
      <c r="L74" s="34"/>
      <c r="M74" s="34"/>
      <c r="N74" s="34"/>
      <c r="O74" s="34"/>
      <c r="P74" s="19"/>
      <c r="Q74" s="19"/>
      <c r="R74" s="19"/>
      <c r="S74" s="98" t="s">
        <v>170</v>
      </c>
      <c r="T74" s="19" t="s">
        <v>171</v>
      </c>
      <c r="U74" s="19" t="s">
        <v>72</v>
      </c>
      <c r="V74" s="19"/>
      <c r="W74" s="36"/>
      <c r="X74" s="36">
        <v>362</v>
      </c>
      <c r="Y74" s="37">
        <v>68.91</v>
      </c>
      <c r="Z74" s="147">
        <f t="shared" si="3"/>
        <v>24945.42</v>
      </c>
      <c r="AA74" s="138"/>
      <c r="AB74" s="37">
        <f t="shared" si="4"/>
        <v>0</v>
      </c>
      <c r="AC74" s="41">
        <f t="shared" si="5"/>
        <v>24945.42</v>
      </c>
      <c r="AD74" s="19" t="s">
        <v>47</v>
      </c>
      <c r="AE74" s="19">
        <v>30</v>
      </c>
      <c r="AF74" s="19">
        <v>30</v>
      </c>
      <c r="AG74" s="34" t="s">
        <v>158</v>
      </c>
      <c r="AH74" s="42" t="s">
        <v>50</v>
      </c>
      <c r="AI74" s="42" t="s">
        <v>159</v>
      </c>
      <c r="AJ74" s="19" t="s">
        <v>52</v>
      </c>
      <c r="AK74" s="19"/>
      <c r="AL74" s="43"/>
    </row>
    <row r="75" spans="1:38" ht="14.25" customHeight="1">
      <c r="A75" s="30"/>
      <c r="B75" s="31"/>
      <c r="C75" s="19"/>
      <c r="D75" s="32">
        <v>2021</v>
      </c>
      <c r="E75" s="19"/>
      <c r="F75" s="19"/>
      <c r="G75" s="33"/>
      <c r="H75" s="19" t="s">
        <v>154</v>
      </c>
      <c r="I75" s="19" t="s">
        <v>155</v>
      </c>
      <c r="J75" s="34">
        <v>44469</v>
      </c>
      <c r="K75" s="34"/>
      <c r="L75" s="34"/>
      <c r="M75" s="34"/>
      <c r="N75" s="34"/>
      <c r="O75" s="34"/>
      <c r="P75" s="19"/>
      <c r="Q75" s="19"/>
      <c r="R75" s="19"/>
      <c r="S75" s="98" t="s">
        <v>172</v>
      </c>
      <c r="T75" s="19" t="s">
        <v>173</v>
      </c>
      <c r="U75" s="19" t="s">
        <v>72</v>
      </c>
      <c r="V75" s="19"/>
      <c r="W75" s="36"/>
      <c r="X75" s="36">
        <v>362</v>
      </c>
      <c r="Y75" s="37">
        <v>27.73</v>
      </c>
      <c r="Z75" s="147">
        <f t="shared" si="3"/>
        <v>10038.26</v>
      </c>
      <c r="AA75" s="138"/>
      <c r="AB75" s="37">
        <f t="shared" si="4"/>
        <v>0</v>
      </c>
      <c r="AC75" s="41">
        <f t="shared" si="5"/>
        <v>10038.26</v>
      </c>
      <c r="AD75" s="19" t="s">
        <v>47</v>
      </c>
      <c r="AE75" s="19">
        <v>30</v>
      </c>
      <c r="AF75" s="19">
        <v>30</v>
      </c>
      <c r="AG75" s="34" t="s">
        <v>158</v>
      </c>
      <c r="AH75" s="42" t="s">
        <v>50</v>
      </c>
      <c r="AI75" s="42" t="s">
        <v>159</v>
      </c>
      <c r="AJ75" s="19" t="s">
        <v>52</v>
      </c>
      <c r="AK75" s="19"/>
      <c r="AL75" s="43"/>
    </row>
    <row r="76" spans="1:38" ht="14.25" customHeight="1" thickBot="1">
      <c r="A76" s="30"/>
      <c r="B76" s="31"/>
      <c r="C76" s="19"/>
      <c r="D76" s="32">
        <v>2021</v>
      </c>
      <c r="E76" s="19"/>
      <c r="F76" s="19"/>
      <c r="G76" s="33"/>
      <c r="H76" s="19" t="s">
        <v>154</v>
      </c>
      <c r="I76" s="19" t="s">
        <v>155</v>
      </c>
      <c r="J76" s="34">
        <v>44469</v>
      </c>
      <c r="K76" s="34"/>
      <c r="L76" s="34"/>
      <c r="M76" s="34"/>
      <c r="N76" s="34"/>
      <c r="O76" s="34"/>
      <c r="P76" s="19"/>
      <c r="Q76" s="19"/>
      <c r="R76" s="19"/>
      <c r="S76" s="103" t="s">
        <v>174</v>
      </c>
      <c r="T76" s="49" t="s">
        <v>175</v>
      </c>
      <c r="U76" s="49" t="s">
        <v>72</v>
      </c>
      <c r="V76" s="49"/>
      <c r="W76" s="65"/>
      <c r="X76" s="65">
        <v>362</v>
      </c>
      <c r="Y76" s="66">
        <v>13.86</v>
      </c>
      <c r="Z76" s="149">
        <f t="shared" si="3"/>
        <v>5017.32</v>
      </c>
      <c r="AA76" s="138"/>
      <c r="AB76" s="37">
        <f t="shared" si="4"/>
        <v>0</v>
      </c>
      <c r="AC76" s="41">
        <f t="shared" si="5"/>
        <v>5017.32</v>
      </c>
      <c r="AD76" s="19" t="s">
        <v>47</v>
      </c>
      <c r="AE76" s="19">
        <v>30</v>
      </c>
      <c r="AF76" s="19">
        <v>30</v>
      </c>
      <c r="AG76" s="34" t="s">
        <v>158</v>
      </c>
      <c r="AH76" s="42" t="s">
        <v>50</v>
      </c>
      <c r="AI76" s="42" t="s">
        <v>159</v>
      </c>
      <c r="AJ76" s="19" t="s">
        <v>52</v>
      </c>
      <c r="AK76" s="19"/>
      <c r="AL76" s="43"/>
    </row>
    <row r="79" spans="1:38" ht="13.5" customHeight="1" thickBot="1">
      <c r="A79" s="5" t="s">
        <v>1</v>
      </c>
      <c r="B79" s="5" t="s">
        <v>2</v>
      </c>
      <c r="C79" s="6" t="s">
        <v>3</v>
      </c>
      <c r="D79" s="7" t="s">
        <v>4</v>
      </c>
      <c r="E79" s="7" t="s">
        <v>5</v>
      </c>
      <c r="F79" s="5" t="s">
        <v>6</v>
      </c>
      <c r="G79" s="8" t="s">
        <v>7</v>
      </c>
      <c r="H79" s="5" t="s">
        <v>8</v>
      </c>
      <c r="I79" s="5" t="s">
        <v>9</v>
      </c>
      <c r="J79" s="8" t="s">
        <v>10</v>
      </c>
      <c r="K79" s="8" t="s">
        <v>11</v>
      </c>
      <c r="L79" s="9" t="s">
        <v>12</v>
      </c>
      <c r="M79" s="8" t="s">
        <v>13</v>
      </c>
      <c r="N79" s="8" t="s">
        <v>14</v>
      </c>
      <c r="O79" s="8" t="s">
        <v>15</v>
      </c>
      <c r="P79" s="5" t="s">
        <v>16</v>
      </c>
      <c r="Q79" s="5" t="s">
        <v>17</v>
      </c>
      <c r="R79" s="5"/>
      <c r="S79" s="5" t="s">
        <v>19</v>
      </c>
      <c r="T79" s="5" t="s">
        <v>20</v>
      </c>
      <c r="U79" s="5" t="s">
        <v>21</v>
      </c>
      <c r="V79" s="5" t="s">
        <v>22</v>
      </c>
      <c r="W79" s="6" t="s">
        <v>23</v>
      </c>
      <c r="X79" s="6" t="s">
        <v>24</v>
      </c>
      <c r="Y79" s="10" t="s">
        <v>25</v>
      </c>
      <c r="Z79" s="11" t="s">
        <v>26</v>
      </c>
      <c r="AA79" s="12" t="s">
        <v>27</v>
      </c>
      <c r="AB79" s="13" t="s">
        <v>28</v>
      </c>
      <c r="AC79" s="13" t="s">
        <v>29</v>
      </c>
      <c r="AD79" s="13" t="s">
        <v>30</v>
      </c>
      <c r="AE79" s="13" t="s">
        <v>31</v>
      </c>
      <c r="AF79" s="13" t="s">
        <v>32</v>
      </c>
      <c r="AG79" s="11" t="s">
        <v>33</v>
      </c>
      <c r="AH79" s="11" t="s">
        <v>34</v>
      </c>
      <c r="AI79" s="11" t="s">
        <v>35</v>
      </c>
      <c r="AJ79" s="11" t="s">
        <v>36</v>
      </c>
      <c r="AK79" s="5" t="s">
        <v>37</v>
      </c>
      <c r="AL79" s="5" t="s">
        <v>38</v>
      </c>
    </row>
    <row r="80" spans="1:38" ht="14.25" customHeight="1">
      <c r="A80" s="30"/>
      <c r="B80" s="31"/>
      <c r="C80" s="19"/>
      <c r="D80" s="32">
        <v>2022</v>
      </c>
      <c r="E80" s="19"/>
      <c r="F80" s="19"/>
      <c r="G80" s="33"/>
      <c r="H80" s="19" t="s">
        <v>176</v>
      </c>
      <c r="I80" s="19" t="s">
        <v>177</v>
      </c>
      <c r="J80" s="34">
        <v>44412</v>
      </c>
      <c r="K80" s="34"/>
      <c r="L80" s="34"/>
      <c r="M80" s="34"/>
      <c r="N80" s="34"/>
      <c r="O80" s="34"/>
      <c r="P80" s="19"/>
      <c r="Q80" s="19"/>
      <c r="R80" s="19"/>
      <c r="S80" s="98" t="s">
        <v>178</v>
      </c>
      <c r="T80" s="19" t="s">
        <v>157</v>
      </c>
      <c r="U80" s="19" t="s">
        <v>100</v>
      </c>
      <c r="V80" s="19">
        <v>150</v>
      </c>
      <c r="W80" s="36">
        <v>373</v>
      </c>
      <c r="X80" s="36">
        <v>1</v>
      </c>
      <c r="Y80" s="37">
        <v>158883.75</v>
      </c>
      <c r="Z80" s="148">
        <f t="shared" ref="Z80:Z87" si="6">X80*Y80</f>
        <v>158883.75</v>
      </c>
      <c r="AA80" s="138">
        <v>7.2499999999999995E-2</v>
      </c>
      <c r="AB80" s="37">
        <f t="shared" ref="AB80:AB87" si="7">Z80*AA80</f>
        <v>11519.071875</v>
      </c>
      <c r="AC80" s="41">
        <f t="shared" ref="AC80:AC87" si="8">Z80+AB80</f>
        <v>170402.82187499999</v>
      </c>
      <c r="AD80" s="19" t="s">
        <v>47</v>
      </c>
      <c r="AE80" s="19">
        <v>30</v>
      </c>
      <c r="AF80" s="19">
        <v>30</v>
      </c>
      <c r="AG80" s="34" t="s">
        <v>179</v>
      </c>
      <c r="AH80" s="42" t="s">
        <v>50</v>
      </c>
      <c r="AI80" s="42" t="s">
        <v>180</v>
      </c>
      <c r="AJ80" s="19" t="s">
        <v>52</v>
      </c>
      <c r="AK80" s="19"/>
      <c r="AL80" s="43"/>
    </row>
    <row r="81" spans="1:38" ht="14.25" customHeight="1">
      <c r="A81" s="30"/>
      <c r="B81" s="31"/>
      <c r="C81" s="19"/>
      <c r="D81" s="32">
        <v>2022</v>
      </c>
      <c r="E81" s="19"/>
      <c r="F81" s="19"/>
      <c r="G81" s="33"/>
      <c r="H81" s="19" t="s">
        <v>176</v>
      </c>
      <c r="I81" s="19" t="s">
        <v>177</v>
      </c>
      <c r="J81" s="34">
        <v>44412</v>
      </c>
      <c r="K81" s="34"/>
      <c r="L81" s="34"/>
      <c r="M81" s="34"/>
      <c r="N81" s="34"/>
      <c r="O81" s="34"/>
      <c r="P81" s="19"/>
      <c r="Q81" s="19"/>
      <c r="R81" s="19"/>
      <c r="S81" s="98" t="s">
        <v>178</v>
      </c>
      <c r="T81" s="19" t="s">
        <v>157</v>
      </c>
      <c r="U81" s="19" t="s">
        <v>100</v>
      </c>
      <c r="V81" s="19"/>
      <c r="W81" s="36"/>
      <c r="X81" s="36">
        <v>1</v>
      </c>
      <c r="Y81" s="37">
        <v>35254.25</v>
      </c>
      <c r="Z81" s="147">
        <f t="shared" si="6"/>
        <v>35254.25</v>
      </c>
      <c r="AA81" s="138"/>
      <c r="AB81" s="37"/>
      <c r="AC81" s="41">
        <f t="shared" si="8"/>
        <v>35254.25</v>
      </c>
      <c r="AD81" s="19" t="s">
        <v>47</v>
      </c>
      <c r="AE81" s="19">
        <v>30</v>
      </c>
      <c r="AF81" s="19">
        <v>30</v>
      </c>
      <c r="AG81" s="34" t="s">
        <v>179</v>
      </c>
      <c r="AH81" s="42" t="s">
        <v>50</v>
      </c>
      <c r="AI81" s="42" t="s">
        <v>180</v>
      </c>
      <c r="AJ81" s="19" t="s">
        <v>52</v>
      </c>
      <c r="AK81" s="19"/>
      <c r="AL81" s="43"/>
    </row>
    <row r="82" spans="1:38" ht="14.25" customHeight="1">
      <c r="A82" s="30"/>
      <c r="B82" s="31"/>
      <c r="C82" s="19"/>
      <c r="D82" s="32">
        <v>2022</v>
      </c>
      <c r="E82" s="19"/>
      <c r="F82" s="19"/>
      <c r="G82" s="33"/>
      <c r="H82" s="19" t="s">
        <v>176</v>
      </c>
      <c r="I82" s="19" t="s">
        <v>177</v>
      </c>
      <c r="J82" s="34">
        <v>44412</v>
      </c>
      <c r="K82" s="34"/>
      <c r="L82" s="34"/>
      <c r="M82" s="34"/>
      <c r="N82" s="34"/>
      <c r="O82" s="34"/>
      <c r="P82" s="19"/>
      <c r="Q82" s="19"/>
      <c r="R82" s="19"/>
      <c r="S82" s="98" t="s">
        <v>181</v>
      </c>
      <c r="T82" s="19" t="s">
        <v>157</v>
      </c>
      <c r="U82" s="19" t="s">
        <v>100</v>
      </c>
      <c r="V82" s="19"/>
      <c r="W82" s="36"/>
      <c r="X82" s="36">
        <v>1</v>
      </c>
      <c r="Y82" s="37">
        <v>8613</v>
      </c>
      <c r="Z82" s="147">
        <f t="shared" si="6"/>
        <v>8613</v>
      </c>
      <c r="AA82" s="138">
        <v>7.2499999999999995E-2</v>
      </c>
      <c r="AB82" s="37">
        <f t="shared" si="7"/>
        <v>624.4425</v>
      </c>
      <c r="AC82" s="41">
        <f t="shared" si="8"/>
        <v>9237.4424999999992</v>
      </c>
      <c r="AD82" s="19" t="s">
        <v>47</v>
      </c>
      <c r="AE82" s="19">
        <v>30</v>
      </c>
      <c r="AF82" s="19">
        <v>30</v>
      </c>
      <c r="AG82" s="34" t="s">
        <v>179</v>
      </c>
      <c r="AH82" s="42" t="s">
        <v>50</v>
      </c>
      <c r="AI82" s="42" t="s">
        <v>180</v>
      </c>
      <c r="AJ82" s="19" t="s">
        <v>52</v>
      </c>
      <c r="AK82" s="19"/>
      <c r="AL82" s="43"/>
    </row>
    <row r="83" spans="1:38" ht="14.25" customHeight="1" thickBot="1">
      <c r="A83" s="30"/>
      <c r="B83" s="31"/>
      <c r="C83" s="19"/>
      <c r="D83" s="32">
        <v>2022</v>
      </c>
      <c r="E83" s="19"/>
      <c r="F83" s="19"/>
      <c r="G83" s="33"/>
      <c r="H83" s="19" t="s">
        <v>176</v>
      </c>
      <c r="I83" s="19" t="s">
        <v>177</v>
      </c>
      <c r="J83" s="34">
        <v>44412</v>
      </c>
      <c r="K83" s="34"/>
      <c r="L83" s="34"/>
      <c r="M83" s="34"/>
      <c r="N83" s="34"/>
      <c r="O83" s="34"/>
      <c r="P83" s="19"/>
      <c r="Q83" s="19"/>
      <c r="R83" s="19"/>
      <c r="S83" s="98" t="s">
        <v>104</v>
      </c>
      <c r="T83" s="19"/>
      <c r="U83" s="19" t="s">
        <v>100</v>
      </c>
      <c r="V83" s="19"/>
      <c r="W83" s="36"/>
      <c r="X83" s="36">
        <v>1</v>
      </c>
      <c r="Y83" s="37">
        <v>5220</v>
      </c>
      <c r="Z83" s="147">
        <f t="shared" si="6"/>
        <v>5220</v>
      </c>
      <c r="AA83" s="138">
        <v>7.2499999999999995E-2</v>
      </c>
      <c r="AB83" s="37">
        <f t="shared" si="7"/>
        <v>378.45</v>
      </c>
      <c r="AC83" s="41">
        <f t="shared" si="8"/>
        <v>5598.45</v>
      </c>
      <c r="AD83" s="19" t="s">
        <v>47</v>
      </c>
      <c r="AE83" s="19">
        <v>30</v>
      </c>
      <c r="AF83" s="19">
        <v>30</v>
      </c>
      <c r="AG83" s="34" t="s">
        <v>179</v>
      </c>
      <c r="AH83" s="42" t="s">
        <v>50</v>
      </c>
      <c r="AI83" s="42" t="s">
        <v>180</v>
      </c>
      <c r="AJ83" s="19" t="s">
        <v>52</v>
      </c>
      <c r="AK83" s="19"/>
      <c r="AL83" s="43"/>
    </row>
    <row r="84" spans="1:38" ht="14.25" customHeight="1">
      <c r="A84" s="30"/>
      <c r="B84" s="31"/>
      <c r="C84" s="19"/>
      <c r="D84" s="32">
        <v>2022</v>
      </c>
      <c r="E84" s="19"/>
      <c r="F84" s="19"/>
      <c r="G84" s="33"/>
      <c r="H84" s="19" t="s">
        <v>176</v>
      </c>
      <c r="I84" s="19" t="s">
        <v>177</v>
      </c>
      <c r="J84" s="34">
        <v>44412</v>
      </c>
      <c r="K84" s="34"/>
      <c r="L84" s="34"/>
      <c r="M84" s="34"/>
      <c r="N84" s="34"/>
      <c r="O84" s="34"/>
      <c r="P84" s="19"/>
      <c r="Q84" s="19"/>
      <c r="R84" s="19"/>
      <c r="S84" s="99" t="s">
        <v>82</v>
      </c>
      <c r="T84" s="16" t="s">
        <v>163</v>
      </c>
      <c r="U84" s="16"/>
      <c r="V84" s="16"/>
      <c r="W84" s="22"/>
      <c r="X84" s="22">
        <v>1</v>
      </c>
      <c r="Y84" s="23">
        <v>2800</v>
      </c>
      <c r="Z84" s="148">
        <f t="shared" si="6"/>
        <v>2800</v>
      </c>
      <c r="AA84" s="138">
        <v>7.2499999999999995E-2</v>
      </c>
      <c r="AB84" s="37">
        <f t="shared" si="7"/>
        <v>203</v>
      </c>
      <c r="AC84" s="41">
        <f t="shared" si="8"/>
        <v>3003</v>
      </c>
      <c r="AD84" s="19" t="s">
        <v>47</v>
      </c>
      <c r="AE84" s="19">
        <v>30</v>
      </c>
      <c r="AF84" s="19">
        <v>30</v>
      </c>
      <c r="AG84" s="34" t="s">
        <v>179</v>
      </c>
      <c r="AH84" s="42" t="s">
        <v>50</v>
      </c>
      <c r="AI84" s="42" t="s">
        <v>180</v>
      </c>
      <c r="AJ84" s="19" t="s">
        <v>52</v>
      </c>
      <c r="AK84" s="19"/>
      <c r="AL84" s="43"/>
    </row>
    <row r="85" spans="1:38" ht="14.25" customHeight="1">
      <c r="A85" s="30"/>
      <c r="B85" s="31"/>
      <c r="C85" s="19"/>
      <c r="D85" s="32">
        <v>2022</v>
      </c>
      <c r="E85" s="19"/>
      <c r="F85" s="19"/>
      <c r="G85" s="33"/>
      <c r="H85" s="19" t="s">
        <v>176</v>
      </c>
      <c r="I85" s="19" t="s">
        <v>177</v>
      </c>
      <c r="J85" s="34">
        <v>44412</v>
      </c>
      <c r="K85" s="34"/>
      <c r="L85" s="34"/>
      <c r="M85" s="34"/>
      <c r="N85" s="34"/>
      <c r="O85" s="34"/>
      <c r="P85" s="19"/>
      <c r="Q85" s="19"/>
      <c r="R85" s="19"/>
      <c r="S85" s="98" t="s">
        <v>84</v>
      </c>
      <c r="T85" s="19" t="s">
        <v>164</v>
      </c>
      <c r="U85" s="19"/>
      <c r="V85" s="19"/>
      <c r="W85" s="36"/>
      <c r="X85" s="36">
        <v>1</v>
      </c>
      <c r="Y85" s="37">
        <v>4200</v>
      </c>
      <c r="Z85" s="147">
        <f t="shared" si="6"/>
        <v>4200</v>
      </c>
      <c r="AA85" s="138"/>
      <c r="AB85" s="37">
        <f t="shared" si="7"/>
        <v>0</v>
      </c>
      <c r="AC85" s="41">
        <f t="shared" si="8"/>
        <v>4200</v>
      </c>
      <c r="AD85" s="19" t="s">
        <v>47</v>
      </c>
      <c r="AE85" s="19">
        <v>30</v>
      </c>
      <c r="AF85" s="19">
        <v>30</v>
      </c>
      <c r="AG85" s="34" t="s">
        <v>179</v>
      </c>
      <c r="AH85" s="42" t="s">
        <v>50</v>
      </c>
      <c r="AI85" s="42" t="s">
        <v>180</v>
      </c>
      <c r="AJ85" s="19" t="s">
        <v>52</v>
      </c>
      <c r="AK85" s="19"/>
      <c r="AL85" s="43"/>
    </row>
    <row r="86" spans="1:38" ht="14.25" customHeight="1" thickBot="1">
      <c r="A86" s="30"/>
      <c r="B86" s="31"/>
      <c r="C86" s="19"/>
      <c r="D86" s="32">
        <v>2022</v>
      </c>
      <c r="E86" s="19"/>
      <c r="F86" s="19"/>
      <c r="G86" s="33"/>
      <c r="H86" s="19" t="s">
        <v>176</v>
      </c>
      <c r="I86" s="19" t="s">
        <v>177</v>
      </c>
      <c r="J86" s="34">
        <v>44412</v>
      </c>
      <c r="K86" s="34"/>
      <c r="L86" s="34"/>
      <c r="M86" s="34"/>
      <c r="N86" s="34"/>
      <c r="O86" s="34"/>
      <c r="P86" s="19"/>
      <c r="Q86" s="19"/>
      <c r="R86" s="19"/>
      <c r="S86" s="103" t="s">
        <v>153</v>
      </c>
      <c r="T86" s="49" t="s">
        <v>167</v>
      </c>
      <c r="U86" s="49"/>
      <c r="V86" s="49"/>
      <c r="W86" s="65"/>
      <c r="X86" s="65">
        <v>100</v>
      </c>
      <c r="Y86" s="66">
        <v>56</v>
      </c>
      <c r="Z86" s="149">
        <f t="shared" si="6"/>
        <v>5600</v>
      </c>
      <c r="AA86" s="138"/>
      <c r="AB86" s="37">
        <f t="shared" si="7"/>
        <v>0</v>
      </c>
      <c r="AC86" s="41">
        <f t="shared" si="8"/>
        <v>5600</v>
      </c>
      <c r="AD86" s="19" t="s">
        <v>47</v>
      </c>
      <c r="AE86" s="19">
        <v>30</v>
      </c>
      <c r="AF86" s="19">
        <v>30</v>
      </c>
      <c r="AG86" s="34" t="s">
        <v>179</v>
      </c>
      <c r="AH86" s="42" t="s">
        <v>50</v>
      </c>
      <c r="AI86" s="42" t="s">
        <v>180</v>
      </c>
      <c r="AJ86" s="19" t="s">
        <v>52</v>
      </c>
      <c r="AK86" s="19"/>
      <c r="AL86" s="43"/>
    </row>
    <row r="87" spans="1:38" ht="14.25" customHeight="1">
      <c r="A87" s="30"/>
      <c r="B87" s="31"/>
      <c r="C87" s="19"/>
      <c r="D87" s="32">
        <v>2022</v>
      </c>
      <c r="E87" s="19"/>
      <c r="F87" s="19"/>
      <c r="G87" s="33"/>
      <c r="H87" s="19" t="s">
        <v>176</v>
      </c>
      <c r="I87" s="19" t="s">
        <v>177</v>
      </c>
      <c r="J87" s="34">
        <v>44412</v>
      </c>
      <c r="K87" s="34"/>
      <c r="L87" s="34"/>
      <c r="M87" s="34"/>
      <c r="N87" s="34"/>
      <c r="O87" s="34"/>
      <c r="P87" s="19"/>
      <c r="Q87" s="19"/>
      <c r="R87" s="19"/>
      <c r="S87" s="99" t="s">
        <v>73</v>
      </c>
      <c r="T87" s="16" t="s">
        <v>182</v>
      </c>
      <c r="U87" s="16" t="s">
        <v>72</v>
      </c>
      <c r="V87" s="16"/>
      <c r="W87" s="22"/>
      <c r="X87" s="22">
        <v>100</v>
      </c>
      <c r="Y87" s="23">
        <v>10.5</v>
      </c>
      <c r="Z87" s="148">
        <f t="shared" si="6"/>
        <v>1050</v>
      </c>
      <c r="AA87" s="138"/>
      <c r="AB87" s="37">
        <f t="shared" si="7"/>
        <v>0</v>
      </c>
      <c r="AC87" s="41">
        <f t="shared" si="8"/>
        <v>1050</v>
      </c>
      <c r="AD87" s="19" t="s">
        <v>47</v>
      </c>
      <c r="AE87" s="19">
        <v>30</v>
      </c>
      <c r="AF87" s="19">
        <v>30</v>
      </c>
      <c r="AG87" s="34" t="s">
        <v>179</v>
      </c>
      <c r="AH87" s="42" t="s">
        <v>50</v>
      </c>
      <c r="AI87" s="42" t="s">
        <v>180</v>
      </c>
      <c r="AJ87" s="19" t="s">
        <v>52</v>
      </c>
      <c r="AK87" s="19"/>
      <c r="AL87" s="43"/>
    </row>
    <row r="90" spans="1:38" ht="13.5" customHeight="1" thickBot="1">
      <c r="A90" s="5" t="s">
        <v>1</v>
      </c>
      <c r="B90" s="5" t="s">
        <v>2</v>
      </c>
      <c r="C90" s="6" t="s">
        <v>3</v>
      </c>
      <c r="D90" s="7" t="s">
        <v>4</v>
      </c>
      <c r="E90" s="7" t="s">
        <v>5</v>
      </c>
      <c r="F90" s="5" t="s">
        <v>6</v>
      </c>
      <c r="G90" s="8" t="s">
        <v>7</v>
      </c>
      <c r="H90" s="5" t="s">
        <v>8</v>
      </c>
      <c r="I90" s="5" t="s">
        <v>9</v>
      </c>
      <c r="J90" s="8" t="s">
        <v>10</v>
      </c>
      <c r="K90" s="8" t="s">
        <v>11</v>
      </c>
      <c r="L90" s="9" t="s">
        <v>12</v>
      </c>
      <c r="M90" s="8" t="s">
        <v>13</v>
      </c>
      <c r="N90" s="8" t="s">
        <v>14</v>
      </c>
      <c r="O90" s="8" t="s">
        <v>15</v>
      </c>
      <c r="P90" s="5" t="s">
        <v>16</v>
      </c>
      <c r="Q90" s="5" t="s">
        <v>17</v>
      </c>
      <c r="R90" s="5"/>
      <c r="S90" s="5" t="s">
        <v>19</v>
      </c>
      <c r="T90" s="5" t="s">
        <v>20</v>
      </c>
      <c r="U90" s="5" t="s">
        <v>21</v>
      </c>
      <c r="V90" s="5" t="s">
        <v>22</v>
      </c>
      <c r="W90" s="6" t="s">
        <v>23</v>
      </c>
      <c r="X90" s="6" t="s">
        <v>24</v>
      </c>
      <c r="Y90" s="10" t="s">
        <v>25</v>
      </c>
      <c r="Z90" s="11" t="s">
        <v>26</v>
      </c>
      <c r="AA90" s="12" t="s">
        <v>27</v>
      </c>
      <c r="AB90" s="13" t="s">
        <v>28</v>
      </c>
      <c r="AC90" s="13" t="s">
        <v>29</v>
      </c>
      <c r="AD90" s="13" t="s">
        <v>30</v>
      </c>
      <c r="AE90" s="13" t="s">
        <v>31</v>
      </c>
      <c r="AF90" s="13" t="s">
        <v>32</v>
      </c>
      <c r="AG90" s="11" t="s">
        <v>33</v>
      </c>
      <c r="AH90" s="11" t="s">
        <v>34</v>
      </c>
      <c r="AI90" s="11" t="s">
        <v>35</v>
      </c>
      <c r="AJ90" s="11" t="s">
        <v>36</v>
      </c>
      <c r="AK90" s="5" t="s">
        <v>37</v>
      </c>
      <c r="AL90" s="5" t="s">
        <v>38</v>
      </c>
    </row>
    <row r="91" spans="1:38" ht="14.25" customHeight="1">
      <c r="A91" s="30"/>
      <c r="B91" s="31"/>
      <c r="C91" s="19"/>
      <c r="D91" s="32">
        <v>2022</v>
      </c>
      <c r="E91" s="19"/>
      <c r="F91" s="19"/>
      <c r="G91" s="33"/>
      <c r="H91" s="19" t="s">
        <v>183</v>
      </c>
      <c r="I91" s="19" t="s">
        <v>177</v>
      </c>
      <c r="J91" s="34">
        <v>44412</v>
      </c>
      <c r="K91" s="34"/>
      <c r="L91" s="34"/>
      <c r="M91" s="34"/>
      <c r="N91" s="34"/>
      <c r="O91" s="34"/>
      <c r="P91" s="19"/>
      <c r="Q91" s="19"/>
      <c r="R91" s="19"/>
      <c r="S91" s="98" t="s">
        <v>178</v>
      </c>
      <c r="T91" s="19" t="s">
        <v>157</v>
      </c>
      <c r="U91" s="19" t="s">
        <v>100</v>
      </c>
      <c r="V91" s="19">
        <v>150</v>
      </c>
      <c r="W91" s="36">
        <v>373</v>
      </c>
      <c r="X91" s="36">
        <v>1</v>
      </c>
      <c r="Y91" s="37">
        <v>158883.75</v>
      </c>
      <c r="Z91" s="148">
        <f t="shared" ref="Z91:Z98" si="9">X91*Y91</f>
        <v>158883.75</v>
      </c>
      <c r="AA91" s="138">
        <v>7.2499999999999995E-2</v>
      </c>
      <c r="AB91" s="37">
        <f t="shared" ref="AB91" si="10">Z91*AA91</f>
        <v>11519.071875</v>
      </c>
      <c r="AC91" s="41">
        <f t="shared" ref="AC91:AC98" si="11">Z91+AB91</f>
        <v>170402.82187499999</v>
      </c>
      <c r="AD91" s="19" t="s">
        <v>47</v>
      </c>
      <c r="AE91" s="19">
        <v>30</v>
      </c>
      <c r="AF91" s="19">
        <v>30</v>
      </c>
      <c r="AG91" s="34" t="s">
        <v>179</v>
      </c>
      <c r="AH91" s="42" t="s">
        <v>50</v>
      </c>
      <c r="AI91" s="42" t="s">
        <v>180</v>
      </c>
      <c r="AJ91" s="19" t="s">
        <v>52</v>
      </c>
      <c r="AK91" s="19"/>
      <c r="AL91" s="43"/>
    </row>
    <row r="92" spans="1:38" ht="14.25" customHeight="1">
      <c r="A92" s="30"/>
      <c r="B92" s="31"/>
      <c r="C92" s="19"/>
      <c r="D92" s="32">
        <v>2022</v>
      </c>
      <c r="E92" s="19"/>
      <c r="F92" s="19"/>
      <c r="G92" s="33"/>
      <c r="H92" s="19" t="s">
        <v>183</v>
      </c>
      <c r="I92" s="19" t="s">
        <v>177</v>
      </c>
      <c r="J92" s="34">
        <v>44412</v>
      </c>
      <c r="K92" s="34"/>
      <c r="L92" s="34"/>
      <c r="M92" s="34"/>
      <c r="N92" s="34"/>
      <c r="O92" s="34"/>
      <c r="P92" s="19"/>
      <c r="Q92" s="19"/>
      <c r="R92" s="19"/>
      <c r="S92" s="98" t="s">
        <v>178</v>
      </c>
      <c r="T92" s="19" t="s">
        <v>157</v>
      </c>
      <c r="U92" s="19" t="s">
        <v>100</v>
      </c>
      <c r="V92" s="19"/>
      <c r="W92" s="36"/>
      <c r="X92" s="36">
        <v>1</v>
      </c>
      <c r="Y92" s="37">
        <v>35254.25</v>
      </c>
      <c r="Z92" s="147">
        <f t="shared" si="9"/>
        <v>35254.25</v>
      </c>
      <c r="AA92" s="138"/>
      <c r="AB92" s="37"/>
      <c r="AC92" s="41">
        <f t="shared" si="11"/>
        <v>35254.25</v>
      </c>
      <c r="AD92" s="19" t="s">
        <v>47</v>
      </c>
      <c r="AE92" s="19">
        <v>30</v>
      </c>
      <c r="AF92" s="19">
        <v>30</v>
      </c>
      <c r="AG92" s="34" t="s">
        <v>179</v>
      </c>
      <c r="AH92" s="42" t="s">
        <v>50</v>
      </c>
      <c r="AI92" s="42" t="s">
        <v>180</v>
      </c>
      <c r="AJ92" s="19" t="s">
        <v>52</v>
      </c>
      <c r="AK92" s="19"/>
      <c r="AL92" s="43"/>
    </row>
    <row r="93" spans="1:38" ht="14.25" customHeight="1">
      <c r="A93" s="30"/>
      <c r="B93" s="31"/>
      <c r="C93" s="19"/>
      <c r="D93" s="32">
        <v>2022</v>
      </c>
      <c r="E93" s="19"/>
      <c r="F93" s="19"/>
      <c r="G93" s="33"/>
      <c r="H93" s="19" t="s">
        <v>183</v>
      </c>
      <c r="I93" s="19" t="s">
        <v>177</v>
      </c>
      <c r="J93" s="34">
        <v>44412</v>
      </c>
      <c r="K93" s="34"/>
      <c r="L93" s="34"/>
      <c r="M93" s="34"/>
      <c r="N93" s="34"/>
      <c r="O93" s="34"/>
      <c r="P93" s="19"/>
      <c r="Q93" s="19"/>
      <c r="R93" s="19"/>
      <c r="S93" s="98" t="s">
        <v>181</v>
      </c>
      <c r="T93" s="19" t="s">
        <v>157</v>
      </c>
      <c r="U93" s="19" t="s">
        <v>100</v>
      </c>
      <c r="V93" s="19"/>
      <c r="W93" s="36"/>
      <c r="X93" s="36">
        <v>1</v>
      </c>
      <c r="Y93" s="37">
        <v>8613</v>
      </c>
      <c r="Z93" s="147">
        <f t="shared" si="9"/>
        <v>8613</v>
      </c>
      <c r="AA93" s="138">
        <v>7.2499999999999995E-2</v>
      </c>
      <c r="AB93" s="37">
        <f t="shared" ref="AB93:AB98" si="12">Z93*AA93</f>
        <v>624.4425</v>
      </c>
      <c r="AC93" s="41">
        <f t="shared" si="11"/>
        <v>9237.4424999999992</v>
      </c>
      <c r="AD93" s="19" t="s">
        <v>47</v>
      </c>
      <c r="AE93" s="19">
        <v>30</v>
      </c>
      <c r="AF93" s="19">
        <v>30</v>
      </c>
      <c r="AG93" s="34" t="s">
        <v>179</v>
      </c>
      <c r="AH93" s="42" t="s">
        <v>50</v>
      </c>
      <c r="AI93" s="42" t="s">
        <v>180</v>
      </c>
      <c r="AJ93" s="19" t="s">
        <v>52</v>
      </c>
      <c r="AK93" s="19"/>
      <c r="AL93" s="43"/>
    </row>
    <row r="94" spans="1:38" ht="14.25" customHeight="1" thickBot="1">
      <c r="A94" s="30"/>
      <c r="B94" s="31"/>
      <c r="C94" s="19"/>
      <c r="D94" s="32">
        <v>2022</v>
      </c>
      <c r="E94" s="19"/>
      <c r="F94" s="19"/>
      <c r="G94" s="33"/>
      <c r="H94" s="19" t="s">
        <v>183</v>
      </c>
      <c r="I94" s="19" t="s">
        <v>177</v>
      </c>
      <c r="J94" s="34">
        <v>44412</v>
      </c>
      <c r="K94" s="34"/>
      <c r="L94" s="34"/>
      <c r="M94" s="34"/>
      <c r="N94" s="34"/>
      <c r="O94" s="34"/>
      <c r="P94" s="19"/>
      <c r="Q94" s="19"/>
      <c r="R94" s="19"/>
      <c r="S94" s="98" t="s">
        <v>104</v>
      </c>
      <c r="T94" s="19"/>
      <c r="U94" s="19" t="s">
        <v>100</v>
      </c>
      <c r="V94" s="19"/>
      <c r="W94" s="36"/>
      <c r="X94" s="36">
        <v>1</v>
      </c>
      <c r="Y94" s="37">
        <v>5220</v>
      </c>
      <c r="Z94" s="147">
        <f t="shared" si="9"/>
        <v>5220</v>
      </c>
      <c r="AA94" s="138">
        <v>7.2499999999999995E-2</v>
      </c>
      <c r="AB94" s="37">
        <f t="shared" si="12"/>
        <v>378.45</v>
      </c>
      <c r="AC94" s="41">
        <f t="shared" si="11"/>
        <v>5598.45</v>
      </c>
      <c r="AD94" s="19" t="s">
        <v>47</v>
      </c>
      <c r="AE94" s="19">
        <v>30</v>
      </c>
      <c r="AF94" s="19">
        <v>30</v>
      </c>
      <c r="AG94" s="34" t="s">
        <v>179</v>
      </c>
      <c r="AH94" s="42" t="s">
        <v>50</v>
      </c>
      <c r="AI94" s="42" t="s">
        <v>180</v>
      </c>
      <c r="AJ94" s="19" t="s">
        <v>52</v>
      </c>
      <c r="AK94" s="19"/>
      <c r="AL94" s="43"/>
    </row>
    <row r="95" spans="1:38" ht="14.25" customHeight="1">
      <c r="A95" s="30"/>
      <c r="B95" s="31"/>
      <c r="C95" s="19"/>
      <c r="D95" s="32">
        <v>2022</v>
      </c>
      <c r="E95" s="19"/>
      <c r="F95" s="19"/>
      <c r="G95" s="33"/>
      <c r="H95" s="19" t="s">
        <v>183</v>
      </c>
      <c r="I95" s="19" t="s">
        <v>177</v>
      </c>
      <c r="J95" s="34">
        <v>44412</v>
      </c>
      <c r="K95" s="34"/>
      <c r="L95" s="34"/>
      <c r="M95" s="34"/>
      <c r="N95" s="34"/>
      <c r="O95" s="34"/>
      <c r="P95" s="19"/>
      <c r="Q95" s="19"/>
      <c r="R95" s="19"/>
      <c r="S95" s="99" t="s">
        <v>82</v>
      </c>
      <c r="T95" s="16" t="s">
        <v>163</v>
      </c>
      <c r="U95" s="16"/>
      <c r="V95" s="16"/>
      <c r="W95" s="22"/>
      <c r="X95" s="22">
        <v>1</v>
      </c>
      <c r="Y95" s="23">
        <v>2800</v>
      </c>
      <c r="Z95" s="148">
        <f t="shared" si="9"/>
        <v>2800</v>
      </c>
      <c r="AA95" s="138">
        <v>7.2499999999999995E-2</v>
      </c>
      <c r="AB95" s="37">
        <f t="shared" si="12"/>
        <v>203</v>
      </c>
      <c r="AC95" s="41">
        <f t="shared" si="11"/>
        <v>3003</v>
      </c>
      <c r="AD95" s="19" t="s">
        <v>47</v>
      </c>
      <c r="AE95" s="19">
        <v>30</v>
      </c>
      <c r="AF95" s="19">
        <v>30</v>
      </c>
      <c r="AG95" s="34" t="s">
        <v>179</v>
      </c>
      <c r="AH95" s="42" t="s">
        <v>50</v>
      </c>
      <c r="AI95" s="42" t="s">
        <v>180</v>
      </c>
      <c r="AJ95" s="19" t="s">
        <v>52</v>
      </c>
      <c r="AK95" s="19"/>
      <c r="AL95" s="43"/>
    </row>
    <row r="96" spans="1:38" ht="14.25" customHeight="1">
      <c r="A96" s="30"/>
      <c r="B96" s="31"/>
      <c r="C96" s="19"/>
      <c r="D96" s="32">
        <v>2022</v>
      </c>
      <c r="E96" s="19"/>
      <c r="F96" s="19"/>
      <c r="G96" s="33"/>
      <c r="H96" s="19" t="s">
        <v>183</v>
      </c>
      <c r="I96" s="19" t="s">
        <v>177</v>
      </c>
      <c r="J96" s="34">
        <v>44412</v>
      </c>
      <c r="K96" s="34"/>
      <c r="L96" s="34"/>
      <c r="M96" s="34"/>
      <c r="N96" s="34"/>
      <c r="O96" s="34"/>
      <c r="P96" s="19"/>
      <c r="Q96" s="19"/>
      <c r="R96" s="19"/>
      <c r="S96" s="98" t="s">
        <v>84</v>
      </c>
      <c r="T96" s="19" t="s">
        <v>164</v>
      </c>
      <c r="U96" s="19"/>
      <c r="V96" s="19"/>
      <c r="W96" s="36"/>
      <c r="X96" s="36">
        <v>1</v>
      </c>
      <c r="Y96" s="37">
        <v>4200</v>
      </c>
      <c r="Z96" s="147">
        <f t="shared" si="9"/>
        <v>4200</v>
      </c>
      <c r="AA96" s="138"/>
      <c r="AB96" s="37">
        <f t="shared" si="12"/>
        <v>0</v>
      </c>
      <c r="AC96" s="41">
        <f t="shared" si="11"/>
        <v>4200</v>
      </c>
      <c r="AD96" s="19" t="s">
        <v>47</v>
      </c>
      <c r="AE96" s="19">
        <v>30</v>
      </c>
      <c r="AF96" s="19">
        <v>30</v>
      </c>
      <c r="AG96" s="34" t="s">
        <v>179</v>
      </c>
      <c r="AH96" s="42" t="s">
        <v>50</v>
      </c>
      <c r="AI96" s="42" t="s">
        <v>180</v>
      </c>
      <c r="AJ96" s="19" t="s">
        <v>52</v>
      </c>
      <c r="AK96" s="19"/>
      <c r="AL96" s="43"/>
    </row>
    <row r="97" spans="1:38" ht="14.25" customHeight="1" thickBot="1">
      <c r="A97" s="30"/>
      <c r="B97" s="31"/>
      <c r="C97" s="19"/>
      <c r="D97" s="32">
        <v>2022</v>
      </c>
      <c r="E97" s="19"/>
      <c r="F97" s="19"/>
      <c r="G97" s="33"/>
      <c r="H97" s="19" t="s">
        <v>183</v>
      </c>
      <c r="I97" s="19" t="s">
        <v>177</v>
      </c>
      <c r="J97" s="34">
        <v>44412</v>
      </c>
      <c r="K97" s="34"/>
      <c r="L97" s="34"/>
      <c r="M97" s="34"/>
      <c r="N97" s="34"/>
      <c r="O97" s="34"/>
      <c r="P97" s="19"/>
      <c r="Q97" s="19"/>
      <c r="R97" s="19"/>
      <c r="S97" s="103" t="s">
        <v>153</v>
      </c>
      <c r="T97" s="49" t="s">
        <v>167</v>
      </c>
      <c r="U97" s="49"/>
      <c r="V97" s="49"/>
      <c r="W97" s="65"/>
      <c r="X97" s="65">
        <v>100</v>
      </c>
      <c r="Y97" s="66">
        <v>56</v>
      </c>
      <c r="Z97" s="149">
        <f t="shared" si="9"/>
        <v>5600</v>
      </c>
      <c r="AA97" s="138"/>
      <c r="AB97" s="37">
        <f t="shared" si="12"/>
        <v>0</v>
      </c>
      <c r="AC97" s="41">
        <f t="shared" si="11"/>
        <v>5600</v>
      </c>
      <c r="AD97" s="19" t="s">
        <v>47</v>
      </c>
      <c r="AE97" s="19">
        <v>30</v>
      </c>
      <c r="AF97" s="19">
        <v>30</v>
      </c>
      <c r="AG97" s="34" t="s">
        <v>179</v>
      </c>
      <c r="AH97" s="42" t="s">
        <v>50</v>
      </c>
      <c r="AI97" s="42" t="s">
        <v>180</v>
      </c>
      <c r="AJ97" s="19" t="s">
        <v>52</v>
      </c>
      <c r="AK97" s="19"/>
      <c r="AL97" s="43"/>
    </row>
    <row r="98" spans="1:38" ht="14.25" customHeight="1">
      <c r="A98" s="30"/>
      <c r="B98" s="31"/>
      <c r="C98" s="19"/>
      <c r="D98" s="32">
        <v>2022</v>
      </c>
      <c r="E98" s="19"/>
      <c r="F98" s="19"/>
      <c r="G98" s="33"/>
      <c r="H98" s="19" t="s">
        <v>183</v>
      </c>
      <c r="I98" s="19" t="s">
        <v>177</v>
      </c>
      <c r="J98" s="34">
        <v>44412</v>
      </c>
      <c r="K98" s="34"/>
      <c r="L98" s="34"/>
      <c r="M98" s="34"/>
      <c r="N98" s="34"/>
      <c r="O98" s="34"/>
      <c r="P98" s="19"/>
      <c r="Q98" s="19"/>
      <c r="R98" s="19"/>
      <c r="S98" s="99" t="s">
        <v>73</v>
      </c>
      <c r="T98" s="16" t="s">
        <v>182</v>
      </c>
      <c r="U98" s="16" t="s">
        <v>72</v>
      </c>
      <c r="V98" s="16"/>
      <c r="W98" s="22"/>
      <c r="X98" s="22">
        <v>100</v>
      </c>
      <c r="Y98" s="23">
        <v>10.5</v>
      </c>
      <c r="Z98" s="148">
        <f t="shared" si="9"/>
        <v>1050</v>
      </c>
      <c r="AA98" s="138"/>
      <c r="AB98" s="37">
        <f t="shared" si="12"/>
        <v>0</v>
      </c>
      <c r="AC98" s="41">
        <f t="shared" si="11"/>
        <v>1050</v>
      </c>
      <c r="AD98" s="19" t="s">
        <v>47</v>
      </c>
      <c r="AE98" s="19">
        <v>30</v>
      </c>
      <c r="AF98" s="19">
        <v>30</v>
      </c>
      <c r="AG98" s="34" t="s">
        <v>179</v>
      </c>
      <c r="AH98" s="42" t="s">
        <v>50</v>
      </c>
      <c r="AI98" s="42" t="s">
        <v>180</v>
      </c>
      <c r="AJ98" s="19" t="s">
        <v>52</v>
      </c>
      <c r="AK98" s="19"/>
      <c r="AL98" s="43"/>
    </row>
    <row r="101" spans="1:38" ht="13.5" customHeight="1">
      <c r="A101" s="5" t="s">
        <v>1</v>
      </c>
      <c r="B101" s="5" t="s">
        <v>2</v>
      </c>
      <c r="C101" s="6" t="s">
        <v>3</v>
      </c>
      <c r="D101" s="7" t="s">
        <v>4</v>
      </c>
      <c r="E101" s="7" t="s">
        <v>5</v>
      </c>
      <c r="F101" s="5" t="s">
        <v>6</v>
      </c>
      <c r="G101" s="8" t="s">
        <v>7</v>
      </c>
      <c r="H101" s="5" t="s">
        <v>8</v>
      </c>
      <c r="I101" s="5" t="s">
        <v>9</v>
      </c>
      <c r="J101" s="8" t="s">
        <v>10</v>
      </c>
      <c r="K101" s="8" t="s">
        <v>11</v>
      </c>
      <c r="L101" s="9" t="s">
        <v>12</v>
      </c>
      <c r="M101" s="8" t="s">
        <v>13</v>
      </c>
      <c r="N101" s="8" t="s">
        <v>14</v>
      </c>
      <c r="O101" s="8" t="s">
        <v>15</v>
      </c>
      <c r="P101" s="5" t="s">
        <v>16</v>
      </c>
      <c r="Q101" s="5" t="s">
        <v>17</v>
      </c>
      <c r="R101" s="5"/>
      <c r="S101" s="5" t="s">
        <v>19</v>
      </c>
      <c r="T101" s="5" t="s">
        <v>20</v>
      </c>
      <c r="U101" s="5" t="s">
        <v>21</v>
      </c>
      <c r="V101" s="5" t="s">
        <v>22</v>
      </c>
      <c r="W101" s="6" t="s">
        <v>23</v>
      </c>
      <c r="X101" s="6" t="s">
        <v>24</v>
      </c>
      <c r="Y101" s="10" t="s">
        <v>25</v>
      </c>
      <c r="Z101" s="11" t="s">
        <v>26</v>
      </c>
      <c r="AA101" s="12" t="s">
        <v>27</v>
      </c>
      <c r="AB101" s="13" t="s">
        <v>28</v>
      </c>
      <c r="AC101" s="13" t="s">
        <v>29</v>
      </c>
      <c r="AD101" s="13" t="s">
        <v>30</v>
      </c>
      <c r="AE101" s="13" t="s">
        <v>31</v>
      </c>
      <c r="AF101" s="13" t="s">
        <v>32</v>
      </c>
      <c r="AG101" s="11" t="s">
        <v>33</v>
      </c>
      <c r="AH101" s="11" t="s">
        <v>34</v>
      </c>
      <c r="AI101" s="11" t="s">
        <v>35</v>
      </c>
      <c r="AJ101" s="11" t="s">
        <v>36</v>
      </c>
      <c r="AK101" s="5" t="s">
        <v>37</v>
      </c>
      <c r="AL101" s="5" t="s">
        <v>38</v>
      </c>
    </row>
    <row r="102" spans="1:38" ht="14.25" customHeight="1">
      <c r="A102" s="30"/>
      <c r="B102" s="31"/>
      <c r="C102" s="19"/>
      <c r="D102" s="32">
        <v>2022</v>
      </c>
      <c r="E102" s="19"/>
      <c r="F102" s="19"/>
      <c r="G102" s="33"/>
      <c r="H102" s="42" t="s">
        <v>184</v>
      </c>
      <c r="I102" s="19" t="s">
        <v>155</v>
      </c>
      <c r="J102" s="34">
        <v>44546</v>
      </c>
      <c r="K102" s="34"/>
      <c r="L102" s="34"/>
      <c r="M102" s="34"/>
      <c r="N102" s="34"/>
      <c r="O102" s="34"/>
      <c r="P102" s="19"/>
      <c r="Q102" s="19"/>
      <c r="R102" s="19"/>
      <c r="S102" s="98" t="s">
        <v>185</v>
      </c>
      <c r="T102" s="19" t="s">
        <v>157</v>
      </c>
      <c r="U102" s="19" t="s">
        <v>100</v>
      </c>
      <c r="V102" s="19">
        <v>250</v>
      </c>
      <c r="W102" s="36">
        <v>932</v>
      </c>
      <c r="X102" s="36">
        <v>1</v>
      </c>
      <c r="Y102" s="37">
        <v>358378.72</v>
      </c>
      <c r="Z102" s="147">
        <f t="shared" ref="Z102:Z118" si="13">X102*Y102</f>
        <v>358378.72</v>
      </c>
      <c r="AA102" s="138">
        <v>8.2500000000000004E-2</v>
      </c>
      <c r="AB102" s="37">
        <f t="shared" ref="AB102:AB118" si="14">Z102*AA102</f>
        <v>29566.2444</v>
      </c>
      <c r="AC102" s="41">
        <f t="shared" ref="AC102:AC118" si="15">Z102+AB102</f>
        <v>387944.9644</v>
      </c>
      <c r="AD102" s="19" t="s">
        <v>47</v>
      </c>
      <c r="AE102" s="19">
        <v>30</v>
      </c>
      <c r="AF102" s="19">
        <v>30</v>
      </c>
      <c r="AG102" s="34" t="s">
        <v>158</v>
      </c>
      <c r="AH102" s="42" t="s">
        <v>50</v>
      </c>
      <c r="AI102" s="42" t="s">
        <v>159</v>
      </c>
      <c r="AJ102" s="19" t="s">
        <v>52</v>
      </c>
      <c r="AK102" s="19"/>
      <c r="AL102" s="43"/>
    </row>
    <row r="103" spans="1:38" ht="14.25" customHeight="1" thickBot="1">
      <c r="A103" s="30"/>
      <c r="B103" s="31"/>
      <c r="C103" s="19"/>
      <c r="D103" s="32">
        <v>2022</v>
      </c>
      <c r="E103" s="19"/>
      <c r="F103" s="19"/>
      <c r="G103" s="33"/>
      <c r="H103" s="42" t="s">
        <v>186</v>
      </c>
      <c r="I103" s="19" t="s">
        <v>155</v>
      </c>
      <c r="J103" s="34">
        <v>44546</v>
      </c>
      <c r="K103" s="34"/>
      <c r="L103" s="34"/>
      <c r="M103" s="34"/>
      <c r="N103" s="34"/>
      <c r="O103" s="34"/>
      <c r="P103" s="19"/>
      <c r="Q103" s="19"/>
      <c r="R103" s="19"/>
      <c r="S103" s="98" t="s">
        <v>185</v>
      </c>
      <c r="T103" s="19" t="s">
        <v>157</v>
      </c>
      <c r="U103" s="19" t="s">
        <v>100</v>
      </c>
      <c r="V103" s="19">
        <v>250</v>
      </c>
      <c r="W103" s="36">
        <v>932</v>
      </c>
      <c r="X103" s="36">
        <v>1</v>
      </c>
      <c r="Y103" s="37">
        <v>358378.72</v>
      </c>
      <c r="Z103" s="147">
        <f t="shared" si="13"/>
        <v>358378.72</v>
      </c>
      <c r="AA103" s="138">
        <v>8.2500000000000004E-2</v>
      </c>
      <c r="AB103" s="37">
        <f t="shared" si="14"/>
        <v>29566.2444</v>
      </c>
      <c r="AC103" s="41">
        <f t="shared" si="15"/>
        <v>387944.9644</v>
      </c>
      <c r="AD103" s="19" t="s">
        <v>47</v>
      </c>
      <c r="AE103" s="19">
        <v>30</v>
      </c>
      <c r="AF103" s="19">
        <v>30</v>
      </c>
      <c r="AG103" s="34" t="s">
        <v>158</v>
      </c>
      <c r="AH103" s="42" t="s">
        <v>50</v>
      </c>
      <c r="AI103" s="42" t="s">
        <v>159</v>
      </c>
      <c r="AJ103" s="19" t="s">
        <v>52</v>
      </c>
      <c r="AK103" s="19"/>
      <c r="AL103" s="43"/>
    </row>
    <row r="104" spans="1:38" ht="14.25" customHeight="1">
      <c r="A104" s="30"/>
      <c r="B104" s="31"/>
      <c r="C104" s="19"/>
      <c r="D104" s="32">
        <v>2022</v>
      </c>
      <c r="E104" s="19"/>
      <c r="F104" s="19"/>
      <c r="G104" s="33"/>
      <c r="H104" s="42" t="s">
        <v>186</v>
      </c>
      <c r="I104" s="19" t="s">
        <v>155</v>
      </c>
      <c r="J104" s="34">
        <v>44546</v>
      </c>
      <c r="K104" s="34"/>
      <c r="L104" s="34"/>
      <c r="M104" s="34"/>
      <c r="N104" s="34"/>
      <c r="O104" s="34"/>
      <c r="P104" s="19"/>
      <c r="Q104" s="19"/>
      <c r="R104" s="19"/>
      <c r="S104" s="98" t="s">
        <v>156</v>
      </c>
      <c r="T104" s="19" t="s">
        <v>157</v>
      </c>
      <c r="U104" s="19" t="s">
        <v>100</v>
      </c>
      <c r="V104" s="19">
        <v>250</v>
      </c>
      <c r="W104" s="36">
        <v>932</v>
      </c>
      <c r="X104" s="36">
        <v>1</v>
      </c>
      <c r="Y104" s="37">
        <v>5392.86</v>
      </c>
      <c r="Z104" s="148">
        <f t="shared" si="13"/>
        <v>5392.86</v>
      </c>
      <c r="AA104" s="138"/>
      <c r="AB104" s="37">
        <f t="shared" si="14"/>
        <v>0</v>
      </c>
      <c r="AC104" s="41">
        <f t="shared" si="15"/>
        <v>5392.86</v>
      </c>
      <c r="AD104" s="19" t="s">
        <v>47</v>
      </c>
      <c r="AE104" s="19">
        <v>30</v>
      </c>
      <c r="AF104" s="19">
        <v>30</v>
      </c>
      <c r="AG104" s="34" t="s">
        <v>158</v>
      </c>
      <c r="AH104" s="42" t="s">
        <v>50</v>
      </c>
      <c r="AI104" s="42" t="s">
        <v>159</v>
      </c>
      <c r="AJ104" s="19" t="s">
        <v>52</v>
      </c>
      <c r="AK104" s="19"/>
      <c r="AL104" s="43"/>
    </row>
    <row r="105" spans="1:38" ht="14.25" customHeight="1">
      <c r="A105" s="30"/>
      <c r="B105" s="31"/>
      <c r="C105" s="19"/>
      <c r="D105" s="32">
        <v>2022</v>
      </c>
      <c r="E105" s="19"/>
      <c r="F105" s="19"/>
      <c r="G105" s="33"/>
      <c r="H105" s="42" t="s">
        <v>186</v>
      </c>
      <c r="I105" s="19" t="s">
        <v>155</v>
      </c>
      <c r="J105" s="34">
        <v>44546</v>
      </c>
      <c r="K105" s="34"/>
      <c r="L105" s="34"/>
      <c r="M105" s="34"/>
      <c r="N105" s="34"/>
      <c r="O105" s="34"/>
      <c r="P105" s="19"/>
      <c r="Q105" s="19"/>
      <c r="R105" s="19"/>
      <c r="S105" s="98" t="s">
        <v>160</v>
      </c>
      <c r="T105" s="19" t="s">
        <v>157</v>
      </c>
      <c r="U105" s="19" t="s">
        <v>100</v>
      </c>
      <c r="V105" s="19">
        <v>150</v>
      </c>
      <c r="W105" s="36">
        <v>559</v>
      </c>
      <c r="X105" s="36">
        <v>1</v>
      </c>
      <c r="Y105" s="37">
        <v>221673.60000000001</v>
      </c>
      <c r="Z105" s="147">
        <f t="shared" si="13"/>
        <v>221673.60000000001</v>
      </c>
      <c r="AA105" s="138">
        <v>8.2500000000000004E-2</v>
      </c>
      <c r="AB105" s="37">
        <f t="shared" si="14"/>
        <v>18288.072</v>
      </c>
      <c r="AC105" s="41">
        <f t="shared" si="15"/>
        <v>239961.67200000002</v>
      </c>
      <c r="AD105" s="19" t="s">
        <v>47</v>
      </c>
      <c r="AE105" s="19">
        <v>30</v>
      </c>
      <c r="AF105" s="19">
        <v>30</v>
      </c>
      <c r="AG105" s="34" t="s">
        <v>158</v>
      </c>
      <c r="AH105" s="42" t="s">
        <v>50</v>
      </c>
      <c r="AI105" s="42" t="s">
        <v>159</v>
      </c>
      <c r="AJ105" s="19" t="s">
        <v>52</v>
      </c>
      <c r="AK105" s="19"/>
      <c r="AL105" s="43"/>
    </row>
    <row r="106" spans="1:38" ht="14.25" customHeight="1">
      <c r="A106" s="30"/>
      <c r="B106" s="31"/>
      <c r="C106" s="19"/>
      <c r="D106" s="32">
        <v>2022</v>
      </c>
      <c r="E106" s="19"/>
      <c r="F106" s="19"/>
      <c r="G106" s="33"/>
      <c r="H106" s="42" t="s">
        <v>186</v>
      </c>
      <c r="I106" s="19" t="s">
        <v>155</v>
      </c>
      <c r="J106" s="34">
        <v>44546</v>
      </c>
      <c r="K106" s="34"/>
      <c r="L106" s="34"/>
      <c r="M106" s="34"/>
      <c r="N106" s="34"/>
      <c r="O106" s="34"/>
      <c r="P106" s="19"/>
      <c r="Q106" s="19"/>
      <c r="R106" s="19"/>
      <c r="S106" s="98" t="s">
        <v>160</v>
      </c>
      <c r="T106" s="19" t="s">
        <v>157</v>
      </c>
      <c r="U106" s="19" t="s">
        <v>100</v>
      </c>
      <c r="V106" s="19">
        <v>150</v>
      </c>
      <c r="W106" s="36">
        <v>559</v>
      </c>
      <c r="X106" s="36">
        <v>1</v>
      </c>
      <c r="Y106" s="37">
        <v>3335.73</v>
      </c>
      <c r="Z106" s="147">
        <f t="shared" si="13"/>
        <v>3335.73</v>
      </c>
      <c r="AA106" s="138"/>
      <c r="AB106" s="37">
        <f t="shared" si="14"/>
        <v>0</v>
      </c>
      <c r="AC106" s="41">
        <f t="shared" si="15"/>
        <v>3335.73</v>
      </c>
      <c r="AD106" s="19" t="s">
        <v>47</v>
      </c>
      <c r="AE106" s="19">
        <v>30</v>
      </c>
      <c r="AF106" s="19">
        <v>30</v>
      </c>
      <c r="AG106" s="34" t="s">
        <v>158</v>
      </c>
      <c r="AH106" s="42" t="s">
        <v>50</v>
      </c>
      <c r="AI106" s="42" t="s">
        <v>159</v>
      </c>
      <c r="AJ106" s="19" t="s">
        <v>52</v>
      </c>
      <c r="AK106" s="19"/>
      <c r="AL106" s="43"/>
    </row>
    <row r="107" spans="1:38" ht="14.25" customHeight="1">
      <c r="A107" s="30"/>
      <c r="B107" s="31"/>
      <c r="C107" s="19"/>
      <c r="D107" s="32">
        <v>2022</v>
      </c>
      <c r="E107" s="19"/>
      <c r="F107" s="19"/>
      <c r="G107" s="33"/>
      <c r="H107" s="42" t="s">
        <v>186</v>
      </c>
      <c r="I107" s="19" t="s">
        <v>155</v>
      </c>
      <c r="J107" s="34">
        <v>44546</v>
      </c>
      <c r="K107" s="34"/>
      <c r="L107" s="34"/>
      <c r="M107" s="34"/>
      <c r="N107" s="34"/>
      <c r="O107" s="34"/>
      <c r="P107" s="19"/>
      <c r="Q107" s="19"/>
      <c r="R107" s="19"/>
      <c r="S107" s="98" t="s">
        <v>65</v>
      </c>
      <c r="T107" s="19" t="s">
        <v>66</v>
      </c>
      <c r="U107" s="19" t="s">
        <v>100</v>
      </c>
      <c r="V107" s="19"/>
      <c r="W107" s="36"/>
      <c r="X107" s="36">
        <v>1</v>
      </c>
      <c r="Y107" s="37">
        <v>74254.3</v>
      </c>
      <c r="Z107" s="147">
        <f t="shared" si="13"/>
        <v>74254.3</v>
      </c>
      <c r="AA107" s="138"/>
      <c r="AB107" s="37">
        <f t="shared" si="14"/>
        <v>0</v>
      </c>
      <c r="AC107" s="41">
        <f t="shared" si="15"/>
        <v>74254.3</v>
      </c>
      <c r="AD107" s="19" t="s">
        <v>47</v>
      </c>
      <c r="AE107" s="19">
        <v>30</v>
      </c>
      <c r="AF107" s="19">
        <v>30</v>
      </c>
      <c r="AG107" s="34" t="s">
        <v>158</v>
      </c>
      <c r="AH107" s="42" t="s">
        <v>50</v>
      </c>
      <c r="AI107" s="42" t="s">
        <v>159</v>
      </c>
      <c r="AJ107" s="19" t="s">
        <v>52</v>
      </c>
      <c r="AK107" s="19"/>
      <c r="AL107" s="43"/>
    </row>
    <row r="108" spans="1:38" ht="14.25" customHeight="1">
      <c r="A108" s="30"/>
      <c r="B108" s="31"/>
      <c r="C108" s="19"/>
      <c r="D108" s="32">
        <v>2022</v>
      </c>
      <c r="E108" s="19"/>
      <c r="F108" s="19"/>
      <c r="G108" s="33"/>
      <c r="H108" s="42" t="s">
        <v>186</v>
      </c>
      <c r="I108" s="19" t="s">
        <v>155</v>
      </c>
      <c r="J108" s="34">
        <v>44546</v>
      </c>
      <c r="K108" s="34"/>
      <c r="L108" s="34"/>
      <c r="M108" s="34"/>
      <c r="N108" s="34"/>
      <c r="O108" s="34"/>
      <c r="P108" s="19"/>
      <c r="Q108" s="19"/>
      <c r="R108" s="19"/>
      <c r="S108" s="98" t="s">
        <v>67</v>
      </c>
      <c r="T108" s="19" t="s">
        <v>161</v>
      </c>
      <c r="U108" s="19" t="s">
        <v>100</v>
      </c>
      <c r="V108" s="19"/>
      <c r="W108" s="36"/>
      <c r="X108" s="36">
        <v>1</v>
      </c>
      <c r="Y108" s="37">
        <v>33976.410000000003</v>
      </c>
      <c r="Z108" s="147">
        <f t="shared" si="13"/>
        <v>33976.410000000003</v>
      </c>
      <c r="AA108" s="138"/>
      <c r="AB108" s="37">
        <f t="shared" si="14"/>
        <v>0</v>
      </c>
      <c r="AC108" s="41">
        <f t="shared" si="15"/>
        <v>33976.410000000003</v>
      </c>
      <c r="AD108" s="19" t="s">
        <v>47</v>
      </c>
      <c r="AE108" s="19">
        <v>30</v>
      </c>
      <c r="AF108" s="19">
        <v>30</v>
      </c>
      <c r="AG108" s="34" t="s">
        <v>158</v>
      </c>
      <c r="AH108" s="42" t="s">
        <v>50</v>
      </c>
      <c r="AI108" s="42" t="s">
        <v>159</v>
      </c>
      <c r="AJ108" s="19" t="s">
        <v>52</v>
      </c>
      <c r="AK108" s="19"/>
      <c r="AL108" s="43"/>
    </row>
    <row r="109" spans="1:38" ht="14.25" customHeight="1">
      <c r="A109" s="30"/>
      <c r="B109" s="31"/>
      <c r="C109" s="19"/>
      <c r="D109" s="32">
        <v>2022</v>
      </c>
      <c r="E109" s="19"/>
      <c r="F109" s="19"/>
      <c r="G109" s="33"/>
      <c r="H109" s="42" t="s">
        <v>186</v>
      </c>
      <c r="I109" s="19" t="s">
        <v>155</v>
      </c>
      <c r="J109" s="34">
        <v>44546</v>
      </c>
      <c r="K109" s="34"/>
      <c r="L109" s="34"/>
      <c r="M109" s="34"/>
      <c r="N109" s="34"/>
      <c r="O109" s="34"/>
      <c r="P109" s="19"/>
      <c r="Q109" s="19"/>
      <c r="R109" s="19"/>
      <c r="S109" s="98" t="s">
        <v>104</v>
      </c>
      <c r="T109" s="19" t="s">
        <v>105</v>
      </c>
      <c r="U109" s="19" t="s">
        <v>100</v>
      </c>
      <c r="V109" s="19"/>
      <c r="W109" s="36"/>
      <c r="X109" s="36">
        <v>1</v>
      </c>
      <c r="Y109" s="37">
        <v>5115.9883999998201</v>
      </c>
      <c r="Z109" s="147">
        <f t="shared" si="13"/>
        <v>5115.9883999998201</v>
      </c>
      <c r="AA109" s="138">
        <v>8.2500000000000004E-2</v>
      </c>
      <c r="AB109" s="37">
        <f t="shared" si="14"/>
        <v>422.06904299998519</v>
      </c>
      <c r="AC109" s="41">
        <f t="shared" si="15"/>
        <v>5538.0574429998051</v>
      </c>
      <c r="AD109" s="19" t="s">
        <v>47</v>
      </c>
      <c r="AE109" s="19">
        <v>30</v>
      </c>
      <c r="AF109" s="19">
        <v>30</v>
      </c>
      <c r="AG109" s="34" t="s">
        <v>158</v>
      </c>
      <c r="AH109" s="42" t="s">
        <v>50</v>
      </c>
      <c r="AI109" s="42" t="s">
        <v>159</v>
      </c>
      <c r="AJ109" s="19" t="s">
        <v>52</v>
      </c>
      <c r="AK109" s="19"/>
      <c r="AL109" s="43"/>
    </row>
    <row r="110" spans="1:38" ht="14.25" customHeight="1" thickBot="1">
      <c r="A110" s="30"/>
      <c r="B110" s="31"/>
      <c r="C110" s="19"/>
      <c r="D110" s="32">
        <v>2022</v>
      </c>
      <c r="E110" s="19"/>
      <c r="F110" s="19"/>
      <c r="G110" s="33"/>
      <c r="H110" s="42" t="s">
        <v>186</v>
      </c>
      <c r="I110" s="19" t="s">
        <v>155</v>
      </c>
      <c r="J110" s="34">
        <v>44546</v>
      </c>
      <c r="K110" s="34"/>
      <c r="L110" s="34"/>
      <c r="M110" s="34"/>
      <c r="N110" s="34"/>
      <c r="O110" s="34"/>
      <c r="P110" s="19"/>
      <c r="Q110" s="19"/>
      <c r="R110" s="19"/>
      <c r="S110" s="103" t="s">
        <v>162</v>
      </c>
      <c r="T110" s="49" t="s">
        <v>107</v>
      </c>
      <c r="U110" s="49" t="s">
        <v>100</v>
      </c>
      <c r="V110" s="49"/>
      <c r="W110" s="65"/>
      <c r="X110" s="65">
        <v>3</v>
      </c>
      <c r="Y110" s="66">
        <v>2934.12</v>
      </c>
      <c r="Z110" s="149">
        <f t="shared" si="13"/>
        <v>8802.36</v>
      </c>
      <c r="AA110" s="138">
        <v>8.2500000000000004E-2</v>
      </c>
      <c r="AB110" s="37">
        <f t="shared" si="14"/>
        <v>726.19470000000013</v>
      </c>
      <c r="AC110" s="41">
        <f t="shared" si="15"/>
        <v>9528.5547000000006</v>
      </c>
      <c r="AD110" s="19" t="s">
        <v>47</v>
      </c>
      <c r="AE110" s="19">
        <v>30</v>
      </c>
      <c r="AF110" s="19">
        <v>30</v>
      </c>
      <c r="AG110" s="34" t="s">
        <v>158</v>
      </c>
      <c r="AH110" s="42" t="s">
        <v>50</v>
      </c>
      <c r="AI110" s="42" t="s">
        <v>159</v>
      </c>
      <c r="AJ110" s="19" t="s">
        <v>52</v>
      </c>
      <c r="AK110" s="19"/>
      <c r="AL110" s="43"/>
    </row>
    <row r="111" spans="1:38" ht="14.25" customHeight="1">
      <c r="A111" s="30"/>
      <c r="B111" s="31"/>
      <c r="C111" s="19"/>
      <c r="D111" s="32">
        <v>2022</v>
      </c>
      <c r="E111" s="19"/>
      <c r="F111" s="19"/>
      <c r="G111" s="33"/>
      <c r="H111" s="42" t="s">
        <v>186</v>
      </c>
      <c r="I111" s="19" t="s">
        <v>155</v>
      </c>
      <c r="J111" s="34">
        <v>44546</v>
      </c>
      <c r="K111" s="34"/>
      <c r="L111" s="34"/>
      <c r="M111" s="34"/>
      <c r="N111" s="34"/>
      <c r="O111" s="34"/>
      <c r="P111" s="19"/>
      <c r="Q111" s="19"/>
      <c r="R111" s="19"/>
      <c r="S111" s="99" t="s">
        <v>82</v>
      </c>
      <c r="T111" s="16" t="s">
        <v>163</v>
      </c>
      <c r="U111" s="16"/>
      <c r="V111" s="16"/>
      <c r="W111" s="22"/>
      <c r="X111" s="22">
        <v>1</v>
      </c>
      <c r="Y111" s="23">
        <v>2400</v>
      </c>
      <c r="Z111" s="148">
        <f t="shared" si="13"/>
        <v>2400</v>
      </c>
      <c r="AA111" s="138">
        <v>8.2500000000000004E-2</v>
      </c>
      <c r="AB111" s="37">
        <f t="shared" si="14"/>
        <v>198</v>
      </c>
      <c r="AC111" s="41">
        <f t="shared" si="15"/>
        <v>2598</v>
      </c>
      <c r="AD111" s="19" t="s">
        <v>47</v>
      </c>
      <c r="AE111" s="19">
        <v>30</v>
      </c>
      <c r="AF111" s="19">
        <v>30</v>
      </c>
      <c r="AG111" s="34" t="s">
        <v>158</v>
      </c>
      <c r="AH111" s="42" t="s">
        <v>50</v>
      </c>
      <c r="AI111" s="42" t="s">
        <v>159</v>
      </c>
      <c r="AJ111" s="19" t="s">
        <v>52</v>
      </c>
      <c r="AK111" s="19"/>
      <c r="AL111" s="43"/>
    </row>
    <row r="112" spans="1:38" ht="14.25" customHeight="1">
      <c r="A112" s="30"/>
      <c r="B112" s="31"/>
      <c r="C112" s="19"/>
      <c r="D112" s="32">
        <v>2022</v>
      </c>
      <c r="E112" s="19"/>
      <c r="F112" s="19"/>
      <c r="G112" s="33"/>
      <c r="H112" s="42" t="s">
        <v>186</v>
      </c>
      <c r="I112" s="19" t="s">
        <v>155</v>
      </c>
      <c r="J112" s="34">
        <v>44546</v>
      </c>
      <c r="K112" s="34"/>
      <c r="L112" s="34"/>
      <c r="M112" s="34"/>
      <c r="N112" s="34"/>
      <c r="O112" s="34"/>
      <c r="P112" s="19"/>
      <c r="Q112" s="19"/>
      <c r="R112" s="19"/>
      <c r="S112" s="98" t="s">
        <v>84</v>
      </c>
      <c r="T112" s="19" t="s">
        <v>164</v>
      </c>
      <c r="U112" s="19"/>
      <c r="V112" s="19"/>
      <c r="W112" s="36"/>
      <c r="X112" s="36">
        <v>1</v>
      </c>
      <c r="Y112" s="37">
        <v>3600</v>
      </c>
      <c r="Z112" s="147">
        <f t="shared" si="13"/>
        <v>3600</v>
      </c>
      <c r="AA112" s="138"/>
      <c r="AB112" s="37">
        <f t="shared" si="14"/>
        <v>0</v>
      </c>
      <c r="AC112" s="41">
        <f t="shared" si="15"/>
        <v>3600</v>
      </c>
      <c r="AD112" s="19" t="s">
        <v>47</v>
      </c>
      <c r="AE112" s="19">
        <v>30</v>
      </c>
      <c r="AF112" s="19">
        <v>30</v>
      </c>
      <c r="AG112" s="34" t="s">
        <v>158</v>
      </c>
      <c r="AH112" s="42" t="s">
        <v>50</v>
      </c>
      <c r="AI112" s="42" t="s">
        <v>159</v>
      </c>
      <c r="AJ112" s="19" t="s">
        <v>52</v>
      </c>
      <c r="AK112" s="19"/>
      <c r="AL112" s="43"/>
    </row>
    <row r="113" spans="1:38" ht="14.25" customHeight="1">
      <c r="A113" s="30"/>
      <c r="B113" s="31"/>
      <c r="C113" s="19"/>
      <c r="D113" s="32">
        <v>2022</v>
      </c>
      <c r="E113" s="19"/>
      <c r="F113" s="19"/>
      <c r="G113" s="33"/>
      <c r="H113" s="42" t="s">
        <v>186</v>
      </c>
      <c r="I113" s="19" t="s">
        <v>155</v>
      </c>
      <c r="J113" s="34">
        <v>44546</v>
      </c>
      <c r="K113" s="34"/>
      <c r="L113" s="34"/>
      <c r="M113" s="34"/>
      <c r="N113" s="34"/>
      <c r="O113" s="34"/>
      <c r="P113" s="19"/>
      <c r="Q113" s="19"/>
      <c r="R113" s="19"/>
      <c r="S113" s="98" t="s">
        <v>165</v>
      </c>
      <c r="T113" s="19" t="s">
        <v>166</v>
      </c>
      <c r="U113" s="19"/>
      <c r="V113" s="19"/>
      <c r="W113" s="36"/>
      <c r="X113" s="36">
        <v>1</v>
      </c>
      <c r="Y113" s="37">
        <v>5000</v>
      </c>
      <c r="Z113" s="147">
        <f t="shared" si="13"/>
        <v>5000</v>
      </c>
      <c r="AA113" s="138"/>
      <c r="AB113" s="37">
        <f t="shared" si="14"/>
        <v>0</v>
      </c>
      <c r="AC113" s="41">
        <f t="shared" si="15"/>
        <v>5000</v>
      </c>
      <c r="AD113" s="19" t="s">
        <v>47</v>
      </c>
      <c r="AE113" s="19">
        <v>30</v>
      </c>
      <c r="AF113" s="19">
        <v>30</v>
      </c>
      <c r="AG113" s="34" t="s">
        <v>158</v>
      </c>
      <c r="AH113" s="42" t="s">
        <v>50</v>
      </c>
      <c r="AI113" s="42" t="s">
        <v>159</v>
      </c>
      <c r="AJ113" s="19" t="s">
        <v>52</v>
      </c>
      <c r="AK113" s="19"/>
      <c r="AL113" s="43"/>
    </row>
    <row r="114" spans="1:38" ht="14.25" customHeight="1" thickBot="1">
      <c r="A114" s="30"/>
      <c r="B114" s="31"/>
      <c r="C114" s="19"/>
      <c r="D114" s="32">
        <v>2022</v>
      </c>
      <c r="E114" s="19"/>
      <c r="F114" s="19"/>
      <c r="G114" s="33"/>
      <c r="H114" s="42" t="s">
        <v>186</v>
      </c>
      <c r="I114" s="19" t="s">
        <v>155</v>
      </c>
      <c r="J114" s="34">
        <v>44546</v>
      </c>
      <c r="K114" s="34"/>
      <c r="L114" s="34"/>
      <c r="M114" s="34"/>
      <c r="N114" s="34"/>
      <c r="O114" s="34"/>
      <c r="P114" s="19"/>
      <c r="Q114" s="19"/>
      <c r="R114" s="19"/>
      <c r="S114" s="103" t="s">
        <v>153</v>
      </c>
      <c r="T114" s="49" t="s">
        <v>167</v>
      </c>
      <c r="U114" s="49"/>
      <c r="V114" s="49"/>
      <c r="W114" s="65"/>
      <c r="X114" s="65">
        <v>362</v>
      </c>
      <c r="Y114" s="66">
        <v>32.619999999999997</v>
      </c>
      <c r="Z114" s="149">
        <f t="shared" si="13"/>
        <v>11808.439999999999</v>
      </c>
      <c r="AA114" s="138"/>
      <c r="AB114" s="37">
        <f t="shared" si="14"/>
        <v>0</v>
      </c>
      <c r="AC114" s="41">
        <f t="shared" si="15"/>
        <v>11808.439999999999</v>
      </c>
      <c r="AD114" s="19" t="s">
        <v>47</v>
      </c>
      <c r="AE114" s="19">
        <v>30</v>
      </c>
      <c r="AF114" s="19">
        <v>30</v>
      </c>
      <c r="AG114" s="34" t="s">
        <v>158</v>
      </c>
      <c r="AH114" s="42" t="s">
        <v>50</v>
      </c>
      <c r="AI114" s="42" t="s">
        <v>159</v>
      </c>
      <c r="AJ114" s="19" t="s">
        <v>52</v>
      </c>
      <c r="AK114" s="19"/>
      <c r="AL114" s="43"/>
    </row>
    <row r="115" spans="1:38" ht="14.25" customHeight="1">
      <c r="A115" s="30"/>
      <c r="B115" s="31"/>
      <c r="C115" s="19"/>
      <c r="D115" s="32">
        <v>2022</v>
      </c>
      <c r="E115" s="19"/>
      <c r="F115" s="19"/>
      <c r="G115" s="33"/>
      <c r="H115" s="42" t="s">
        <v>186</v>
      </c>
      <c r="I115" s="19" t="s">
        <v>155</v>
      </c>
      <c r="J115" s="34">
        <v>44546</v>
      </c>
      <c r="K115" s="34"/>
      <c r="L115" s="34"/>
      <c r="M115" s="34"/>
      <c r="N115" s="34"/>
      <c r="O115" s="34"/>
      <c r="P115" s="19"/>
      <c r="Q115" s="19"/>
      <c r="R115" s="19"/>
      <c r="S115" s="99" t="s">
        <v>168</v>
      </c>
      <c r="T115" s="16" t="s">
        <v>169</v>
      </c>
      <c r="U115" s="16" t="s">
        <v>72</v>
      </c>
      <c r="V115" s="16"/>
      <c r="W115" s="22"/>
      <c r="X115" s="22">
        <v>362</v>
      </c>
      <c r="Y115" s="23">
        <v>41.18</v>
      </c>
      <c r="Z115" s="148">
        <f t="shared" si="13"/>
        <v>14907.16</v>
      </c>
      <c r="AA115" s="138"/>
      <c r="AB115" s="37">
        <f t="shared" si="14"/>
        <v>0</v>
      </c>
      <c r="AC115" s="41">
        <f t="shared" si="15"/>
        <v>14907.16</v>
      </c>
      <c r="AD115" s="19" t="s">
        <v>47</v>
      </c>
      <c r="AE115" s="19">
        <v>30</v>
      </c>
      <c r="AF115" s="19">
        <v>30</v>
      </c>
      <c r="AG115" s="34" t="s">
        <v>158</v>
      </c>
      <c r="AH115" s="42" t="s">
        <v>50</v>
      </c>
      <c r="AI115" s="42" t="s">
        <v>159</v>
      </c>
      <c r="AJ115" s="19" t="s">
        <v>52</v>
      </c>
      <c r="AK115" s="19"/>
      <c r="AL115" s="43"/>
    </row>
    <row r="116" spans="1:38" ht="14.25" customHeight="1">
      <c r="A116" s="30"/>
      <c r="B116" s="31"/>
      <c r="C116" s="19"/>
      <c r="D116" s="32">
        <v>2022</v>
      </c>
      <c r="E116" s="19"/>
      <c r="F116" s="19"/>
      <c r="G116" s="33"/>
      <c r="H116" s="42" t="s">
        <v>186</v>
      </c>
      <c r="I116" s="19" t="s">
        <v>155</v>
      </c>
      <c r="J116" s="34">
        <v>44546</v>
      </c>
      <c r="K116" s="34"/>
      <c r="L116" s="34"/>
      <c r="M116" s="34"/>
      <c r="N116" s="34"/>
      <c r="O116" s="34"/>
      <c r="P116" s="19"/>
      <c r="Q116" s="19"/>
      <c r="R116" s="19"/>
      <c r="S116" s="98" t="s">
        <v>170</v>
      </c>
      <c r="T116" s="19" t="s">
        <v>171</v>
      </c>
      <c r="U116" s="19" t="s">
        <v>72</v>
      </c>
      <c r="V116" s="19"/>
      <c r="W116" s="36"/>
      <c r="X116" s="36">
        <v>362</v>
      </c>
      <c r="Y116" s="37">
        <v>68.91</v>
      </c>
      <c r="Z116" s="147">
        <f t="shared" si="13"/>
        <v>24945.42</v>
      </c>
      <c r="AA116" s="138"/>
      <c r="AB116" s="37">
        <f t="shared" si="14"/>
        <v>0</v>
      </c>
      <c r="AC116" s="41">
        <f t="shared" si="15"/>
        <v>24945.42</v>
      </c>
      <c r="AD116" s="19" t="s">
        <v>47</v>
      </c>
      <c r="AE116" s="19">
        <v>30</v>
      </c>
      <c r="AF116" s="19">
        <v>30</v>
      </c>
      <c r="AG116" s="34" t="s">
        <v>158</v>
      </c>
      <c r="AH116" s="42" t="s">
        <v>50</v>
      </c>
      <c r="AI116" s="42" t="s">
        <v>159</v>
      </c>
      <c r="AJ116" s="19" t="s">
        <v>52</v>
      </c>
      <c r="AK116" s="19"/>
      <c r="AL116" s="43"/>
    </row>
    <row r="117" spans="1:38" ht="14.25" customHeight="1">
      <c r="A117" s="30"/>
      <c r="B117" s="31"/>
      <c r="C117" s="19"/>
      <c r="D117" s="32">
        <v>2022</v>
      </c>
      <c r="E117" s="19"/>
      <c r="F117" s="19"/>
      <c r="G117" s="33"/>
      <c r="H117" s="42" t="s">
        <v>186</v>
      </c>
      <c r="I117" s="19" t="s">
        <v>155</v>
      </c>
      <c r="J117" s="34">
        <v>44546</v>
      </c>
      <c r="K117" s="34"/>
      <c r="L117" s="34"/>
      <c r="M117" s="34"/>
      <c r="N117" s="34"/>
      <c r="O117" s="34"/>
      <c r="P117" s="19"/>
      <c r="Q117" s="19"/>
      <c r="R117" s="19"/>
      <c r="S117" s="98" t="s">
        <v>172</v>
      </c>
      <c r="T117" s="19" t="s">
        <v>173</v>
      </c>
      <c r="U117" s="19" t="s">
        <v>72</v>
      </c>
      <c r="V117" s="19"/>
      <c r="W117" s="36"/>
      <c r="X117" s="36">
        <v>362</v>
      </c>
      <c r="Y117" s="37">
        <v>27.73</v>
      </c>
      <c r="Z117" s="147">
        <f t="shared" si="13"/>
        <v>10038.26</v>
      </c>
      <c r="AA117" s="138"/>
      <c r="AB117" s="37">
        <f t="shared" si="14"/>
        <v>0</v>
      </c>
      <c r="AC117" s="41">
        <f t="shared" si="15"/>
        <v>10038.26</v>
      </c>
      <c r="AD117" s="19" t="s">
        <v>47</v>
      </c>
      <c r="AE117" s="19">
        <v>30</v>
      </c>
      <c r="AF117" s="19">
        <v>30</v>
      </c>
      <c r="AG117" s="34" t="s">
        <v>158</v>
      </c>
      <c r="AH117" s="42" t="s">
        <v>50</v>
      </c>
      <c r="AI117" s="42" t="s">
        <v>159</v>
      </c>
      <c r="AJ117" s="19" t="s">
        <v>52</v>
      </c>
      <c r="AK117" s="19"/>
      <c r="AL117" s="43"/>
    </row>
    <row r="118" spans="1:38" ht="14.25" customHeight="1" thickBot="1">
      <c r="A118" s="30"/>
      <c r="B118" s="31"/>
      <c r="C118" s="19"/>
      <c r="D118" s="32">
        <v>2022</v>
      </c>
      <c r="E118" s="19"/>
      <c r="F118" s="19"/>
      <c r="G118" s="33"/>
      <c r="H118" s="42" t="s">
        <v>186</v>
      </c>
      <c r="I118" s="19" t="s">
        <v>155</v>
      </c>
      <c r="J118" s="34">
        <v>44546</v>
      </c>
      <c r="K118" s="34"/>
      <c r="L118" s="34"/>
      <c r="M118" s="34"/>
      <c r="N118" s="34"/>
      <c r="O118" s="34"/>
      <c r="P118" s="19"/>
      <c r="Q118" s="19"/>
      <c r="R118" s="19"/>
      <c r="S118" s="103" t="s">
        <v>174</v>
      </c>
      <c r="T118" s="49" t="s">
        <v>175</v>
      </c>
      <c r="U118" s="49" t="s">
        <v>72</v>
      </c>
      <c r="V118" s="49"/>
      <c r="W118" s="65"/>
      <c r="X118" s="65">
        <v>362</v>
      </c>
      <c r="Y118" s="66">
        <v>13.86</v>
      </c>
      <c r="Z118" s="149">
        <f t="shared" si="13"/>
        <v>5017.32</v>
      </c>
      <c r="AA118" s="138"/>
      <c r="AB118" s="37">
        <f t="shared" si="14"/>
        <v>0</v>
      </c>
      <c r="AC118" s="41">
        <f t="shared" si="15"/>
        <v>5017.32</v>
      </c>
      <c r="AD118" s="19" t="s">
        <v>47</v>
      </c>
      <c r="AE118" s="19">
        <v>30</v>
      </c>
      <c r="AF118" s="19">
        <v>30</v>
      </c>
      <c r="AG118" s="34" t="s">
        <v>158</v>
      </c>
      <c r="AH118" s="42" t="s">
        <v>50</v>
      </c>
      <c r="AI118" s="42" t="s">
        <v>159</v>
      </c>
      <c r="AJ118" s="19" t="s">
        <v>52</v>
      </c>
      <c r="AK118" s="19"/>
      <c r="AL118" s="43"/>
    </row>
    <row r="119" spans="1:38" ht="15.75" thickBot="1">
      <c r="S119" s="5" t="s">
        <v>18</v>
      </c>
      <c r="T119" s="5" t="s">
        <v>20</v>
      </c>
      <c r="U119" s="11" t="s">
        <v>26</v>
      </c>
      <c r="V119" s="12" t="s">
        <v>27</v>
      </c>
      <c r="W119" s="13" t="s">
        <v>28</v>
      </c>
      <c r="X119" s="13" t="s">
        <v>29</v>
      </c>
    </row>
    <row r="120" spans="1:38">
      <c r="S120" s="75" t="s">
        <v>69</v>
      </c>
      <c r="T120" s="75" t="s">
        <v>71</v>
      </c>
      <c r="U120" s="24">
        <v>38092.999499999998</v>
      </c>
      <c r="V120" s="73"/>
      <c r="W120" s="26"/>
      <c r="X120" s="27">
        <v>38092.999499999998</v>
      </c>
    </row>
    <row r="121" spans="1:38">
      <c r="S121" s="77" t="s">
        <v>69</v>
      </c>
      <c r="T121" s="77" t="s">
        <v>74</v>
      </c>
      <c r="U121" s="38">
        <v>26213</v>
      </c>
      <c r="V121" s="39"/>
      <c r="W121" s="40"/>
      <c r="X121" s="41">
        <v>26213</v>
      </c>
    </row>
    <row r="122" spans="1:38" ht="15.75" thickBot="1">
      <c r="S122" s="81" t="s">
        <v>69</v>
      </c>
      <c r="T122" s="81" t="s">
        <v>85</v>
      </c>
      <c r="U122" s="67">
        <v>6000</v>
      </c>
      <c r="V122" s="68"/>
      <c r="W122" s="69"/>
      <c r="X122" s="70">
        <v>6000</v>
      </c>
    </row>
    <row r="123" spans="1:38">
      <c r="S123" s="79" t="s">
        <v>187</v>
      </c>
      <c r="T123" s="79" t="s">
        <v>83</v>
      </c>
      <c r="U123" s="38">
        <v>2000</v>
      </c>
      <c r="V123" s="80">
        <v>5.5625000000000001E-2</v>
      </c>
      <c r="W123" s="40">
        <v>111.25</v>
      </c>
      <c r="X123" s="41">
        <v>2111.25</v>
      </c>
    </row>
    <row r="124" spans="1:38">
      <c r="S124" s="79" t="s">
        <v>188</v>
      </c>
      <c r="T124" s="79" t="s">
        <v>83</v>
      </c>
      <c r="U124" s="38">
        <v>0</v>
      </c>
      <c r="V124" s="39"/>
      <c r="W124" s="40"/>
      <c r="X124" s="41">
        <v>0</v>
      </c>
    </row>
    <row r="125" spans="1:38">
      <c r="U125">
        <f>SUBTOTAL(9,U120:U124)</f>
        <v>72305.999500000005</v>
      </c>
    </row>
    <row r="127" spans="1:38" ht="15.75" thickBot="1">
      <c r="R127" s="5" t="s">
        <v>189</v>
      </c>
      <c r="S127" s="5" t="s">
        <v>18</v>
      </c>
      <c r="T127" s="5" t="s">
        <v>20</v>
      </c>
      <c r="U127" s="11" t="s">
        <v>26</v>
      </c>
      <c r="V127" s="12" t="s">
        <v>27</v>
      </c>
      <c r="W127" s="13" t="s">
        <v>28</v>
      </c>
      <c r="X127" s="13" t="s">
        <v>29</v>
      </c>
    </row>
    <row r="128" spans="1:38">
      <c r="R128" s="151">
        <v>1</v>
      </c>
      <c r="S128" s="77" t="s">
        <v>69</v>
      </c>
      <c r="T128" s="143" t="s">
        <v>74</v>
      </c>
      <c r="U128" s="38">
        <v>5700</v>
      </c>
      <c r="V128" s="39"/>
      <c r="W128" s="40"/>
      <c r="X128" s="41">
        <v>5700</v>
      </c>
    </row>
    <row r="129" spans="18:24">
      <c r="R129" s="151">
        <v>1</v>
      </c>
      <c r="S129" s="136" t="s">
        <v>69</v>
      </c>
      <c r="T129" s="136" t="s">
        <v>85</v>
      </c>
      <c r="U129" s="41">
        <v>3602.3700000000008</v>
      </c>
      <c r="V129" s="39"/>
      <c r="W129" s="40"/>
      <c r="X129" s="41">
        <v>3602.3700000000008</v>
      </c>
    </row>
    <row r="130" spans="18:24">
      <c r="R130" s="151">
        <v>1</v>
      </c>
      <c r="S130" s="139" t="s">
        <v>69</v>
      </c>
      <c r="T130" s="141" t="s">
        <v>71</v>
      </c>
      <c r="U130" s="41">
        <v>9120</v>
      </c>
      <c r="V130" s="39"/>
      <c r="W130" s="40"/>
      <c r="X130" s="41">
        <v>9120</v>
      </c>
    </row>
    <row r="131" spans="18:24">
      <c r="R131" s="151">
        <v>1</v>
      </c>
      <c r="S131" s="134" t="s">
        <v>81</v>
      </c>
      <c r="T131" s="134" t="s">
        <v>83</v>
      </c>
      <c r="U131" s="41">
        <v>2397.6341463414951</v>
      </c>
      <c r="V131" s="97">
        <v>0.10249999999999999</v>
      </c>
      <c r="W131" s="37">
        <f t="shared" ref="W131:W132" si="16">U131*V131</f>
        <v>245.75750000000323</v>
      </c>
      <c r="X131" s="41">
        <f t="shared" ref="X131:X132" si="17">U131+W131</f>
        <v>2643.3916463414985</v>
      </c>
    </row>
    <row r="132" spans="18:24">
      <c r="R132" s="151">
        <v>1</v>
      </c>
      <c r="S132" s="130" t="s">
        <v>134</v>
      </c>
      <c r="T132" s="130" t="s">
        <v>135</v>
      </c>
      <c r="U132" s="41">
        <v>10949.67</v>
      </c>
      <c r="V132" s="116">
        <v>0.10249999999999999</v>
      </c>
      <c r="W132" s="114">
        <f t="shared" si="16"/>
        <v>1122.341175</v>
      </c>
      <c r="X132" s="117">
        <f t="shared" si="17"/>
        <v>12072.011175</v>
      </c>
    </row>
    <row r="133" spans="18:24">
      <c r="R133" s="151">
        <v>1</v>
      </c>
      <c r="S133" s="133" t="s">
        <v>136</v>
      </c>
      <c r="T133" s="133" t="s">
        <v>137</v>
      </c>
      <c r="U133" s="151">
        <v>0</v>
      </c>
      <c r="V133" s="151"/>
      <c r="W133" s="151"/>
      <c r="X133" s="151"/>
    </row>
    <row r="134" spans="18:24">
      <c r="R134" s="151">
        <v>3</v>
      </c>
      <c r="S134" s="133" t="s">
        <v>138</v>
      </c>
      <c r="T134" s="133" t="s">
        <v>139</v>
      </c>
      <c r="U134" s="151">
        <v>0</v>
      </c>
      <c r="V134" s="151"/>
      <c r="W134" s="151"/>
      <c r="X134" s="151"/>
    </row>
    <row r="135" spans="18:24">
      <c r="R135" s="151">
        <v>3</v>
      </c>
      <c r="S135" s="133" t="s">
        <v>140</v>
      </c>
      <c r="T135" s="133" t="s">
        <v>139</v>
      </c>
      <c r="U135" s="151">
        <v>0</v>
      </c>
      <c r="V135" s="151"/>
      <c r="W135" s="151"/>
      <c r="X135" s="151"/>
    </row>
    <row r="136" spans="18:24">
      <c r="R136" s="151">
        <v>3</v>
      </c>
      <c r="S136" s="133" t="s">
        <v>141</v>
      </c>
      <c r="T136" s="133" t="s">
        <v>142</v>
      </c>
      <c r="U136" s="151">
        <v>0</v>
      </c>
      <c r="V136" s="151"/>
      <c r="W136" s="151"/>
      <c r="X136" s="151"/>
    </row>
    <row r="137" spans="18:24">
      <c r="R137" s="151">
        <v>3</v>
      </c>
      <c r="S137" s="133" t="s">
        <v>143</v>
      </c>
      <c r="T137" s="133" t="s">
        <v>144</v>
      </c>
      <c r="U137" s="151">
        <v>0</v>
      </c>
      <c r="V137" s="151"/>
      <c r="W137" s="151"/>
      <c r="X137" s="151"/>
    </row>
    <row r="138" spans="18:24">
      <c r="R138" s="151">
        <v>1</v>
      </c>
      <c r="S138" s="133" t="s">
        <v>145</v>
      </c>
      <c r="T138" s="133" t="s">
        <v>146</v>
      </c>
      <c r="U138" s="151">
        <v>0</v>
      </c>
      <c r="V138" s="151"/>
      <c r="W138" s="151"/>
      <c r="X138" s="151"/>
    </row>
    <row r="139" spans="18:24">
      <c r="R139" s="151">
        <v>3</v>
      </c>
      <c r="S139" s="133" t="s">
        <v>147</v>
      </c>
      <c r="T139" s="133" t="s">
        <v>148</v>
      </c>
      <c r="U139" s="151">
        <v>0</v>
      </c>
      <c r="V139" s="151"/>
      <c r="W139" s="151"/>
      <c r="X139" s="151"/>
    </row>
  </sheetData>
  <autoFilter ref="A2:AL31" xr:uid="{E653134B-F1AD-485A-8366-AAFDE2EF2215}"/>
  <mergeCells count="1">
    <mergeCell ref="A1:B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0A71D-E253-48C8-A934-72313E9408AE}">
  <sheetPr>
    <tabColor theme="0" tint="-0.499984740745262"/>
  </sheetPr>
  <dimension ref="A1:AD702"/>
  <sheetViews>
    <sheetView showGridLines="0" zoomScaleNormal="100" workbookViewId="0">
      <selection activeCell="E24" sqref="E24"/>
    </sheetView>
  </sheetViews>
  <sheetFormatPr defaultColWidth="8.85546875" defaultRowHeight="15"/>
  <cols>
    <col min="1" max="1" width="35.42578125" style="159" customWidth="1"/>
    <col min="2" max="2" width="48.85546875" style="159" customWidth="1"/>
    <col min="3" max="3" width="12.140625" style="159" customWidth="1"/>
    <col min="4" max="6" width="12.42578125" style="159" customWidth="1"/>
    <col min="7" max="7" width="39.5703125" style="159" customWidth="1"/>
    <col min="8" max="8" width="20.140625" style="159" bestFit="1" customWidth="1"/>
    <col min="9" max="9" width="3.5703125" style="159" bestFit="1" customWidth="1"/>
    <col min="10" max="10" width="11.7109375" style="159" bestFit="1" customWidth="1"/>
    <col min="11" max="11" width="22" style="159" bestFit="1" customWidth="1"/>
    <col min="12" max="12" width="3.5703125" style="159" bestFit="1" customWidth="1"/>
    <col min="13" max="13" width="15.5703125" style="159" customWidth="1"/>
    <col min="14" max="14" width="31" style="159" customWidth="1"/>
    <col min="15" max="15" width="14.5703125" style="159" customWidth="1"/>
    <col min="16" max="16" width="21.7109375" style="159" customWidth="1"/>
    <col min="17" max="17" width="42.140625" style="159" customWidth="1"/>
    <col min="18" max="18" width="15.7109375" style="159" customWidth="1"/>
    <col min="19" max="19" width="48.140625" style="159" customWidth="1"/>
    <col min="20" max="20" width="49.140625" style="159" customWidth="1"/>
    <col min="21" max="21" width="16.42578125" style="159" customWidth="1"/>
    <col min="22" max="22" width="46.42578125" style="159" customWidth="1"/>
    <col min="23" max="23" width="45.42578125" style="159" customWidth="1"/>
    <col min="24" max="24" width="16" style="159" customWidth="1"/>
    <col min="25" max="25" width="17.140625" style="159" customWidth="1"/>
    <col min="26" max="26" width="39.85546875" style="162" customWidth="1"/>
    <col min="27" max="27" width="15.7109375" style="162" customWidth="1"/>
    <col min="28" max="28" width="17.7109375" style="159" customWidth="1"/>
    <col min="29" max="29" width="46.28515625" style="159" customWidth="1"/>
    <col min="30" max="30" width="15.7109375" style="162" customWidth="1"/>
    <col min="31" max="16384" width="8.85546875" style="159"/>
  </cols>
  <sheetData>
    <row r="1" spans="1:30" s="155" customFormat="1" ht="15" customHeight="1">
      <c r="A1" s="152" t="s">
        <v>190</v>
      </c>
      <c r="B1" s="152" t="s">
        <v>191</v>
      </c>
      <c r="C1" s="153" t="s">
        <v>22</v>
      </c>
      <c r="D1" s="153" t="s">
        <v>23</v>
      </c>
      <c r="E1" s="153" t="s">
        <v>192</v>
      </c>
      <c r="F1" s="153" t="s">
        <v>193</v>
      </c>
      <c r="G1" s="154" t="s">
        <v>194</v>
      </c>
      <c r="H1" s="152" t="s">
        <v>195</v>
      </c>
    </row>
    <row r="2" spans="1:30">
      <c r="A2" s="156" t="s">
        <v>196</v>
      </c>
      <c r="B2" s="156" t="s">
        <v>197</v>
      </c>
      <c r="C2" s="157">
        <v>6</v>
      </c>
      <c r="D2" s="157">
        <v>0</v>
      </c>
      <c r="E2" s="156" t="s">
        <v>198</v>
      </c>
      <c r="F2" s="158">
        <v>1710</v>
      </c>
      <c r="G2" s="156" t="s">
        <v>199</v>
      </c>
      <c r="H2" s="156" t="s">
        <v>200</v>
      </c>
      <c r="L2" s="160"/>
      <c r="M2" s="161"/>
      <c r="W2" s="162"/>
      <c r="X2" s="162"/>
      <c r="Z2" s="159"/>
      <c r="AD2" s="159"/>
    </row>
    <row r="3" spans="1:30">
      <c r="A3" s="156" t="s">
        <v>201</v>
      </c>
      <c r="B3" s="156" t="s">
        <v>202</v>
      </c>
      <c r="C3" s="157">
        <v>7</v>
      </c>
      <c r="D3" s="157">
        <v>0</v>
      </c>
      <c r="E3" s="156" t="s">
        <v>198</v>
      </c>
      <c r="F3" s="158">
        <v>1735</v>
      </c>
      <c r="G3" s="156" t="s">
        <v>203</v>
      </c>
      <c r="H3" s="156" t="s">
        <v>204</v>
      </c>
      <c r="W3" s="162"/>
      <c r="X3" s="162"/>
      <c r="Z3" s="159"/>
      <c r="AD3" s="159"/>
    </row>
    <row r="4" spans="1:30">
      <c r="A4" s="156" t="s">
        <v>205</v>
      </c>
      <c r="B4" s="156" t="s">
        <v>206</v>
      </c>
      <c r="C4" s="157">
        <v>7.6</v>
      </c>
      <c r="D4" s="157">
        <v>0</v>
      </c>
      <c r="E4" s="156" t="s">
        <v>198</v>
      </c>
      <c r="F4" s="158">
        <v>1760</v>
      </c>
      <c r="G4" s="156" t="s">
        <v>207</v>
      </c>
      <c r="H4" s="156" t="s">
        <v>208</v>
      </c>
      <c r="W4" s="162"/>
      <c r="X4" s="162"/>
      <c r="Z4" s="159"/>
      <c r="AD4" s="159"/>
    </row>
    <row r="5" spans="1:30">
      <c r="A5" s="156" t="s">
        <v>209</v>
      </c>
      <c r="B5" s="156" t="s">
        <v>210</v>
      </c>
      <c r="C5" s="157">
        <v>8.6</v>
      </c>
      <c r="D5" s="157">
        <v>0</v>
      </c>
      <c r="E5" s="156" t="s">
        <v>198</v>
      </c>
      <c r="F5" s="158">
        <v>2205</v>
      </c>
      <c r="G5" s="156" t="s">
        <v>211</v>
      </c>
      <c r="H5" s="156" t="s">
        <v>212</v>
      </c>
      <c r="W5" s="162"/>
      <c r="X5" s="162"/>
      <c r="Z5" s="159"/>
      <c r="AD5" s="159"/>
    </row>
    <row r="6" spans="1:30">
      <c r="A6" s="156" t="s">
        <v>213</v>
      </c>
      <c r="B6" s="156" t="s">
        <v>214</v>
      </c>
      <c r="C6" s="157">
        <v>6</v>
      </c>
      <c r="D6" s="157">
        <v>0</v>
      </c>
      <c r="E6" s="156" t="s">
        <v>198</v>
      </c>
      <c r="F6" s="158">
        <v>1510</v>
      </c>
      <c r="G6" s="156" t="s">
        <v>215</v>
      </c>
      <c r="H6" s="156" t="s">
        <v>216</v>
      </c>
      <c r="W6" s="162"/>
      <c r="X6" s="162"/>
      <c r="Z6" s="159"/>
      <c r="AD6" s="159"/>
    </row>
    <row r="7" spans="1:30">
      <c r="A7" s="156" t="s">
        <v>217</v>
      </c>
      <c r="B7" s="156" t="s">
        <v>218</v>
      </c>
      <c r="C7" s="157">
        <v>7</v>
      </c>
      <c r="D7" s="157">
        <v>0</v>
      </c>
      <c r="E7" s="156" t="s">
        <v>198</v>
      </c>
      <c r="F7" s="158">
        <v>1530</v>
      </c>
      <c r="G7" s="156" t="s">
        <v>219</v>
      </c>
      <c r="H7" s="156" t="s">
        <v>220</v>
      </c>
      <c r="W7" s="162"/>
      <c r="X7" s="162"/>
      <c r="Z7" s="159"/>
      <c r="AD7" s="159"/>
    </row>
    <row r="8" spans="1:30">
      <c r="A8" s="156" t="s">
        <v>221</v>
      </c>
      <c r="B8" s="156" t="s">
        <v>222</v>
      </c>
      <c r="C8" s="157">
        <v>7.6</v>
      </c>
      <c r="D8" s="157">
        <v>0</v>
      </c>
      <c r="E8" s="156" t="s">
        <v>198</v>
      </c>
      <c r="F8" s="158">
        <v>1580</v>
      </c>
      <c r="G8" s="156" t="s">
        <v>223</v>
      </c>
      <c r="H8" s="156" t="s">
        <v>224</v>
      </c>
      <c r="W8" s="162"/>
      <c r="X8" s="162"/>
      <c r="Z8" s="159"/>
      <c r="AD8" s="159"/>
    </row>
    <row r="9" spans="1:30">
      <c r="A9" s="156" t="s">
        <v>225</v>
      </c>
      <c r="B9" s="156" t="s">
        <v>226</v>
      </c>
      <c r="C9" s="157">
        <v>8.6</v>
      </c>
      <c r="D9" s="157">
        <v>0</v>
      </c>
      <c r="E9" s="156" t="s">
        <v>198</v>
      </c>
      <c r="F9" s="158">
        <v>1720</v>
      </c>
      <c r="G9" s="156" t="s">
        <v>227</v>
      </c>
      <c r="H9" s="156" t="s">
        <v>212</v>
      </c>
      <c r="W9" s="162"/>
      <c r="X9" s="162"/>
      <c r="Z9" s="159"/>
      <c r="AD9" s="159"/>
    </row>
    <row r="10" spans="1:30">
      <c r="A10" s="156" t="s">
        <v>228</v>
      </c>
      <c r="B10" s="156" t="s">
        <v>229</v>
      </c>
      <c r="C10" s="157">
        <v>0</v>
      </c>
      <c r="D10" s="157">
        <v>4.5</v>
      </c>
      <c r="E10" s="156" t="s">
        <v>230</v>
      </c>
      <c r="F10" s="158">
        <v>1628</v>
      </c>
      <c r="G10" s="156" t="s">
        <v>231</v>
      </c>
      <c r="H10" s="156" t="s">
        <v>232</v>
      </c>
      <c r="W10" s="162"/>
      <c r="X10" s="162"/>
      <c r="Z10" s="159"/>
      <c r="AD10" s="159"/>
    </row>
    <row r="11" spans="1:30">
      <c r="A11" s="156" t="s">
        <v>233</v>
      </c>
      <c r="B11" s="156" t="s">
        <v>234</v>
      </c>
      <c r="C11" s="157">
        <v>0</v>
      </c>
      <c r="D11" s="157">
        <v>6.3</v>
      </c>
      <c r="E11" s="156" t="s">
        <v>230</v>
      </c>
      <c r="F11" s="158">
        <v>2251</v>
      </c>
      <c r="G11" s="156" t="s">
        <v>235</v>
      </c>
      <c r="H11" s="156" t="s">
        <v>232</v>
      </c>
      <c r="W11" s="162"/>
      <c r="X11" s="162"/>
      <c r="Z11" s="159"/>
      <c r="AD11" s="159"/>
    </row>
    <row r="12" spans="1:30">
      <c r="A12" s="163" t="s">
        <v>236</v>
      </c>
      <c r="B12" s="156" t="s">
        <v>237</v>
      </c>
      <c r="C12" s="157">
        <v>0</v>
      </c>
      <c r="D12" s="157">
        <v>0</v>
      </c>
      <c r="E12" s="156" t="s">
        <v>230</v>
      </c>
      <c r="F12" s="158">
        <v>465</v>
      </c>
      <c r="G12" s="156" t="s">
        <v>238</v>
      </c>
      <c r="H12" s="156" t="s">
        <v>232</v>
      </c>
      <c r="W12" s="162"/>
      <c r="X12" s="162"/>
      <c r="Z12" s="159"/>
      <c r="AD12" s="159"/>
    </row>
    <row r="13" spans="1:30">
      <c r="A13" s="163" t="s">
        <v>239</v>
      </c>
      <c r="B13" s="156" t="s">
        <v>240</v>
      </c>
      <c r="C13" s="157">
        <v>0</v>
      </c>
      <c r="D13" s="157">
        <v>0</v>
      </c>
      <c r="E13" s="156" t="s">
        <v>241</v>
      </c>
      <c r="F13" s="158">
        <v>350</v>
      </c>
      <c r="G13" s="156" t="s">
        <v>242</v>
      </c>
      <c r="H13" s="156" t="s">
        <v>243</v>
      </c>
      <c r="W13" s="162"/>
      <c r="X13" s="162"/>
      <c r="Z13" s="159"/>
      <c r="AD13" s="159"/>
    </row>
    <row r="14" spans="1:30">
      <c r="A14" s="163" t="s">
        <v>244</v>
      </c>
      <c r="B14" s="156" t="s">
        <v>245</v>
      </c>
      <c r="C14" s="157">
        <v>0</v>
      </c>
      <c r="D14" s="157">
        <v>0</v>
      </c>
      <c r="E14" s="156" t="s">
        <v>241</v>
      </c>
      <c r="F14" s="158" t="s">
        <v>246</v>
      </c>
      <c r="G14" s="156" t="s">
        <v>247</v>
      </c>
      <c r="H14" s="156"/>
      <c r="W14" s="162"/>
      <c r="X14" s="162"/>
      <c r="Z14" s="159"/>
      <c r="AD14" s="159"/>
    </row>
    <row r="15" spans="1:30">
      <c r="A15" s="163" t="s">
        <v>248</v>
      </c>
      <c r="B15" s="156" t="s">
        <v>249</v>
      </c>
      <c r="C15" s="157">
        <v>0</v>
      </c>
      <c r="D15" s="157">
        <v>0</v>
      </c>
      <c r="E15" s="156" t="s">
        <v>241</v>
      </c>
      <c r="F15" s="158" t="s">
        <v>246</v>
      </c>
      <c r="G15" s="156" t="s">
        <v>250</v>
      </c>
      <c r="H15" s="156"/>
      <c r="W15" s="162"/>
      <c r="X15" s="162"/>
      <c r="Z15" s="159"/>
      <c r="AD15" s="159"/>
    </row>
    <row r="16" spans="1:30">
      <c r="A16" s="163" t="s">
        <v>251</v>
      </c>
      <c r="B16" s="156" t="s">
        <v>252</v>
      </c>
      <c r="C16" s="157">
        <v>0</v>
      </c>
      <c r="D16" s="157">
        <v>0</v>
      </c>
      <c r="E16" s="156" t="s">
        <v>241</v>
      </c>
      <c r="F16" s="158">
        <v>40</v>
      </c>
      <c r="G16" s="156" t="s">
        <v>253</v>
      </c>
      <c r="H16" s="156"/>
      <c r="W16" s="162"/>
      <c r="X16" s="162"/>
      <c r="Z16" s="159"/>
      <c r="AD16" s="159"/>
    </row>
    <row r="17" spans="1:30" ht="15.75" thickBot="1">
      <c r="A17" s="164" t="s">
        <v>254</v>
      </c>
      <c r="B17" s="165" t="s">
        <v>255</v>
      </c>
      <c r="C17" s="166">
        <v>0</v>
      </c>
      <c r="D17" s="166">
        <v>0</v>
      </c>
      <c r="E17" s="165" t="s">
        <v>256</v>
      </c>
      <c r="F17" s="167">
        <v>80</v>
      </c>
      <c r="G17" s="165" t="s">
        <v>257</v>
      </c>
      <c r="H17" s="165"/>
      <c r="W17" s="162"/>
      <c r="X17" s="162"/>
      <c r="Z17" s="159"/>
      <c r="AD17" s="159"/>
    </row>
    <row r="18" spans="1:30">
      <c r="A18" s="168" t="s">
        <v>258</v>
      </c>
      <c r="B18" s="169" t="s">
        <v>259</v>
      </c>
      <c r="C18" s="170"/>
      <c r="D18" s="170"/>
      <c r="E18" s="169" t="s">
        <v>260</v>
      </c>
      <c r="F18" s="170"/>
      <c r="G18" s="170"/>
      <c r="H18" s="170"/>
      <c r="I18" s="170"/>
      <c r="W18" s="162"/>
      <c r="X18" s="162"/>
      <c r="Z18" s="159"/>
      <c r="AD18" s="159"/>
    </row>
    <row r="19" spans="1:30">
      <c r="A19" s="332" t="s">
        <v>261</v>
      </c>
      <c r="B19" s="332" t="s">
        <v>262</v>
      </c>
      <c r="C19" s="331" t="s">
        <v>22</v>
      </c>
      <c r="D19" s="331" t="s">
        <v>23</v>
      </c>
      <c r="E19" s="331" t="s">
        <v>192</v>
      </c>
      <c r="F19" s="331" t="s">
        <v>193</v>
      </c>
      <c r="G19" s="329" t="s">
        <v>263</v>
      </c>
      <c r="H19" s="330"/>
      <c r="I19" s="330"/>
      <c r="J19" s="329" t="s">
        <v>264</v>
      </c>
      <c r="K19" s="330"/>
      <c r="L19" s="330"/>
      <c r="M19" s="329" t="s">
        <v>265</v>
      </c>
      <c r="N19" s="330"/>
      <c r="O19" s="330"/>
      <c r="P19" s="329" t="s">
        <v>266</v>
      </c>
      <c r="Q19" s="330"/>
      <c r="R19" s="330"/>
      <c r="S19" s="329" t="s">
        <v>267</v>
      </c>
      <c r="T19" s="330"/>
      <c r="U19" s="330"/>
      <c r="V19" s="329" t="s">
        <v>268</v>
      </c>
      <c r="W19" s="330"/>
      <c r="X19" s="330"/>
      <c r="Y19" s="329" t="s">
        <v>269</v>
      </c>
      <c r="Z19" s="330"/>
      <c r="AA19" s="330"/>
      <c r="AB19" s="329" t="s">
        <v>270</v>
      </c>
      <c r="AC19" s="330"/>
      <c r="AD19" s="330"/>
    </row>
    <row r="20" spans="1:30" s="160" customFormat="1">
      <c r="A20" s="332"/>
      <c r="B20" s="332"/>
      <c r="C20" s="331"/>
      <c r="D20" s="331"/>
      <c r="E20" s="331"/>
      <c r="F20" s="331"/>
      <c r="G20" s="171" t="s">
        <v>271</v>
      </c>
      <c r="H20" s="172" t="s">
        <v>272</v>
      </c>
      <c r="I20" s="172" t="s">
        <v>24</v>
      </c>
      <c r="J20" s="171" t="s">
        <v>271</v>
      </c>
      <c r="K20" s="172" t="s">
        <v>272</v>
      </c>
      <c r="L20" s="172" t="s">
        <v>24</v>
      </c>
      <c r="M20" s="171" t="s">
        <v>271</v>
      </c>
      <c r="N20" s="172" t="s">
        <v>272</v>
      </c>
      <c r="O20" s="172" t="s">
        <v>24</v>
      </c>
      <c r="P20" s="171" t="s">
        <v>271</v>
      </c>
      <c r="Q20" s="172" t="s">
        <v>272</v>
      </c>
      <c r="R20" s="172" t="s">
        <v>24</v>
      </c>
      <c r="S20" s="171" t="s">
        <v>271</v>
      </c>
      <c r="T20" s="172" t="s">
        <v>272</v>
      </c>
      <c r="U20" s="172" t="s">
        <v>24</v>
      </c>
      <c r="V20" s="171" t="s">
        <v>271</v>
      </c>
      <c r="W20" s="172" t="s">
        <v>272</v>
      </c>
      <c r="X20" s="172" t="s">
        <v>24</v>
      </c>
      <c r="Y20" s="171" t="s">
        <v>271</v>
      </c>
      <c r="Z20" s="172" t="s">
        <v>272</v>
      </c>
      <c r="AA20" s="172" t="s">
        <v>24</v>
      </c>
      <c r="AB20" s="171" t="s">
        <v>271</v>
      </c>
      <c r="AC20" s="172" t="s">
        <v>272</v>
      </c>
      <c r="AD20" s="172" t="s">
        <v>24</v>
      </c>
    </row>
    <row r="21" spans="1:30">
      <c r="A21" s="173" t="s">
        <v>273</v>
      </c>
      <c r="B21" s="174" t="s">
        <v>274</v>
      </c>
      <c r="C21" s="175">
        <v>6</v>
      </c>
      <c r="D21" s="175">
        <v>4.5</v>
      </c>
      <c r="E21" s="175" t="s">
        <v>275</v>
      </c>
      <c r="F21" s="176">
        <v>4273</v>
      </c>
      <c r="G21" s="174" t="s">
        <v>197</v>
      </c>
      <c r="H21" s="174" t="s">
        <v>196</v>
      </c>
      <c r="I21" s="174">
        <v>1</v>
      </c>
      <c r="J21" s="177" t="s">
        <v>237</v>
      </c>
      <c r="K21" s="178" t="s">
        <v>276</v>
      </c>
      <c r="L21" s="174">
        <v>1</v>
      </c>
      <c r="M21" s="177" t="s">
        <v>229</v>
      </c>
      <c r="N21" s="174" t="s">
        <v>228</v>
      </c>
      <c r="O21" s="174">
        <v>1</v>
      </c>
      <c r="P21" s="177" t="s">
        <v>240</v>
      </c>
      <c r="Q21" s="178" t="s">
        <v>277</v>
      </c>
      <c r="R21" s="174">
        <v>1</v>
      </c>
      <c r="S21" s="174" t="s">
        <v>245</v>
      </c>
      <c r="T21" s="178" t="s">
        <v>278</v>
      </c>
      <c r="U21" s="174">
        <v>1</v>
      </c>
      <c r="V21" s="174" t="s">
        <v>249</v>
      </c>
      <c r="W21" s="178" t="s">
        <v>279</v>
      </c>
      <c r="X21" s="179">
        <v>1</v>
      </c>
      <c r="Y21" s="180" t="s">
        <v>252</v>
      </c>
      <c r="Z21" s="181" t="s">
        <v>251</v>
      </c>
      <c r="AA21" s="182">
        <v>1</v>
      </c>
      <c r="AB21" s="180" t="s">
        <v>255</v>
      </c>
      <c r="AC21" s="181" t="s">
        <v>254</v>
      </c>
      <c r="AD21" s="182">
        <v>1</v>
      </c>
    </row>
    <row r="22" spans="1:30">
      <c r="A22" s="183" t="s">
        <v>280</v>
      </c>
      <c r="B22" s="184" t="s">
        <v>281</v>
      </c>
      <c r="C22" s="185">
        <v>6</v>
      </c>
      <c r="D22" s="185">
        <v>6.3</v>
      </c>
      <c r="E22" s="185" t="s">
        <v>275</v>
      </c>
      <c r="F22" s="186">
        <v>4896</v>
      </c>
      <c r="G22" s="184" t="s">
        <v>197</v>
      </c>
      <c r="H22" s="184" t="s">
        <v>196</v>
      </c>
      <c r="I22" s="184">
        <v>1</v>
      </c>
      <c r="J22" s="187" t="s">
        <v>237</v>
      </c>
      <c r="K22" s="188" t="s">
        <v>276</v>
      </c>
      <c r="L22" s="184">
        <v>1</v>
      </c>
      <c r="M22" s="187" t="s">
        <v>234</v>
      </c>
      <c r="N22" s="184" t="s">
        <v>233</v>
      </c>
      <c r="O22" s="184">
        <v>1</v>
      </c>
      <c r="P22" s="187" t="s">
        <v>240</v>
      </c>
      <c r="Q22" s="188" t="s">
        <v>277</v>
      </c>
      <c r="R22" s="184">
        <v>1</v>
      </c>
      <c r="S22" s="184" t="s">
        <v>245</v>
      </c>
      <c r="T22" s="188" t="s">
        <v>278</v>
      </c>
      <c r="U22" s="184">
        <v>1</v>
      </c>
      <c r="V22" s="184" t="s">
        <v>249</v>
      </c>
      <c r="W22" s="188" t="s">
        <v>279</v>
      </c>
      <c r="X22" s="189">
        <v>1</v>
      </c>
      <c r="Y22" s="190" t="s">
        <v>252</v>
      </c>
      <c r="Z22" s="191" t="s">
        <v>251</v>
      </c>
      <c r="AA22" s="192">
        <v>1</v>
      </c>
      <c r="AB22" s="190" t="s">
        <v>255</v>
      </c>
      <c r="AC22" s="191" t="s">
        <v>254</v>
      </c>
      <c r="AD22" s="192">
        <v>1</v>
      </c>
    </row>
    <row r="23" spans="1:30">
      <c r="A23" s="183" t="s">
        <v>282</v>
      </c>
      <c r="B23" s="184" t="s">
        <v>283</v>
      </c>
      <c r="C23" s="185">
        <v>6</v>
      </c>
      <c r="D23" s="185">
        <v>9</v>
      </c>
      <c r="E23" s="185" t="s">
        <v>275</v>
      </c>
      <c r="F23" s="186">
        <v>5901</v>
      </c>
      <c r="G23" s="184" t="s">
        <v>197</v>
      </c>
      <c r="H23" s="184" t="s">
        <v>196</v>
      </c>
      <c r="I23" s="184">
        <v>1</v>
      </c>
      <c r="J23" s="187" t="s">
        <v>237</v>
      </c>
      <c r="K23" s="188" t="s">
        <v>276</v>
      </c>
      <c r="L23" s="184">
        <v>1</v>
      </c>
      <c r="M23" s="187" t="s">
        <v>229</v>
      </c>
      <c r="N23" s="184" t="s">
        <v>228</v>
      </c>
      <c r="O23" s="184">
        <v>2</v>
      </c>
      <c r="P23" s="187" t="s">
        <v>240</v>
      </c>
      <c r="Q23" s="188" t="s">
        <v>277</v>
      </c>
      <c r="R23" s="184">
        <v>1</v>
      </c>
      <c r="S23" s="184" t="s">
        <v>245</v>
      </c>
      <c r="T23" s="188" t="s">
        <v>278</v>
      </c>
      <c r="U23" s="184">
        <v>1</v>
      </c>
      <c r="V23" s="184" t="s">
        <v>249</v>
      </c>
      <c r="W23" s="188" t="s">
        <v>279</v>
      </c>
      <c r="X23" s="189">
        <v>2</v>
      </c>
      <c r="Y23" s="190" t="s">
        <v>252</v>
      </c>
      <c r="Z23" s="191" t="s">
        <v>251</v>
      </c>
      <c r="AA23" s="192">
        <v>1</v>
      </c>
      <c r="AB23" s="190" t="s">
        <v>255</v>
      </c>
      <c r="AC23" s="191" t="s">
        <v>254</v>
      </c>
      <c r="AD23" s="192">
        <v>1</v>
      </c>
    </row>
    <row r="24" spans="1:30">
      <c r="A24" s="183" t="s">
        <v>284</v>
      </c>
      <c r="B24" s="184" t="s">
        <v>285</v>
      </c>
      <c r="C24" s="185">
        <v>6</v>
      </c>
      <c r="D24" s="185">
        <v>12.6</v>
      </c>
      <c r="E24" s="185" t="s">
        <v>275</v>
      </c>
      <c r="F24" s="186">
        <v>7147</v>
      </c>
      <c r="G24" s="184" t="s">
        <v>197</v>
      </c>
      <c r="H24" s="184" t="s">
        <v>196</v>
      </c>
      <c r="I24" s="184">
        <v>1</v>
      </c>
      <c r="J24" s="187" t="s">
        <v>237</v>
      </c>
      <c r="K24" s="188" t="s">
        <v>276</v>
      </c>
      <c r="L24" s="184">
        <v>1</v>
      </c>
      <c r="M24" s="187" t="s">
        <v>234</v>
      </c>
      <c r="N24" s="184" t="s">
        <v>233</v>
      </c>
      <c r="O24" s="184">
        <v>2</v>
      </c>
      <c r="P24" s="187" t="s">
        <v>240</v>
      </c>
      <c r="Q24" s="188" t="s">
        <v>277</v>
      </c>
      <c r="R24" s="184">
        <v>1</v>
      </c>
      <c r="S24" s="184" t="s">
        <v>245</v>
      </c>
      <c r="T24" s="188" t="s">
        <v>278</v>
      </c>
      <c r="U24" s="184">
        <v>1</v>
      </c>
      <c r="V24" s="184" t="s">
        <v>249</v>
      </c>
      <c r="W24" s="188" t="s">
        <v>279</v>
      </c>
      <c r="X24" s="189">
        <v>2</v>
      </c>
      <c r="Y24" s="190" t="s">
        <v>252</v>
      </c>
      <c r="Z24" s="191" t="s">
        <v>251</v>
      </c>
      <c r="AA24" s="192">
        <v>1</v>
      </c>
      <c r="AB24" s="190" t="s">
        <v>255</v>
      </c>
      <c r="AC24" s="191" t="s">
        <v>254</v>
      </c>
      <c r="AD24" s="192">
        <v>1</v>
      </c>
    </row>
    <row r="25" spans="1:30">
      <c r="A25" s="183" t="s">
        <v>286</v>
      </c>
      <c r="B25" s="184" t="s">
        <v>287</v>
      </c>
      <c r="C25" s="185">
        <v>6</v>
      </c>
      <c r="D25" s="185">
        <v>13.5</v>
      </c>
      <c r="E25" s="185" t="s">
        <v>275</v>
      </c>
      <c r="F25" s="186">
        <v>7529</v>
      </c>
      <c r="G25" s="184" t="s">
        <v>197</v>
      </c>
      <c r="H25" s="184" t="s">
        <v>196</v>
      </c>
      <c r="I25" s="184">
        <v>1</v>
      </c>
      <c r="J25" s="187" t="s">
        <v>237</v>
      </c>
      <c r="K25" s="188" t="s">
        <v>276</v>
      </c>
      <c r="L25" s="184">
        <v>1</v>
      </c>
      <c r="M25" s="187" t="s">
        <v>229</v>
      </c>
      <c r="N25" s="184" t="s">
        <v>228</v>
      </c>
      <c r="O25" s="184">
        <v>3</v>
      </c>
      <c r="P25" s="187" t="s">
        <v>240</v>
      </c>
      <c r="Q25" s="188" t="s">
        <v>277</v>
      </c>
      <c r="R25" s="184">
        <v>1</v>
      </c>
      <c r="S25" s="184" t="s">
        <v>245</v>
      </c>
      <c r="T25" s="188" t="s">
        <v>278</v>
      </c>
      <c r="U25" s="184">
        <v>1</v>
      </c>
      <c r="V25" s="184" t="s">
        <v>249</v>
      </c>
      <c r="W25" s="188" t="s">
        <v>279</v>
      </c>
      <c r="X25" s="189">
        <v>3</v>
      </c>
      <c r="Y25" s="190" t="s">
        <v>252</v>
      </c>
      <c r="Z25" s="191" t="s">
        <v>251</v>
      </c>
      <c r="AA25" s="192">
        <v>1</v>
      </c>
      <c r="AB25" s="190" t="s">
        <v>255</v>
      </c>
      <c r="AC25" s="191" t="s">
        <v>254</v>
      </c>
      <c r="AD25" s="192">
        <v>1</v>
      </c>
    </row>
    <row r="26" spans="1:30">
      <c r="A26" s="183" t="s">
        <v>288</v>
      </c>
      <c r="B26" s="184" t="s">
        <v>289</v>
      </c>
      <c r="C26" s="185">
        <v>6</v>
      </c>
      <c r="D26" s="185">
        <v>18.899999999999999</v>
      </c>
      <c r="E26" s="185" t="s">
        <v>275</v>
      </c>
      <c r="F26" s="186">
        <v>9398</v>
      </c>
      <c r="G26" s="184" t="s">
        <v>197</v>
      </c>
      <c r="H26" s="184" t="s">
        <v>196</v>
      </c>
      <c r="I26" s="184">
        <v>1</v>
      </c>
      <c r="J26" s="187" t="s">
        <v>237</v>
      </c>
      <c r="K26" s="188" t="s">
        <v>276</v>
      </c>
      <c r="L26" s="184">
        <v>1</v>
      </c>
      <c r="M26" s="187" t="s">
        <v>234</v>
      </c>
      <c r="N26" s="184" t="s">
        <v>233</v>
      </c>
      <c r="O26" s="184">
        <v>3</v>
      </c>
      <c r="P26" s="187" t="s">
        <v>240</v>
      </c>
      <c r="Q26" s="188" t="s">
        <v>277</v>
      </c>
      <c r="R26" s="184">
        <v>1</v>
      </c>
      <c r="S26" s="184" t="s">
        <v>245</v>
      </c>
      <c r="T26" s="188" t="s">
        <v>278</v>
      </c>
      <c r="U26" s="184">
        <v>1</v>
      </c>
      <c r="V26" s="184" t="s">
        <v>249</v>
      </c>
      <c r="W26" s="188" t="s">
        <v>279</v>
      </c>
      <c r="X26" s="189">
        <v>3</v>
      </c>
      <c r="Y26" s="190" t="s">
        <v>252</v>
      </c>
      <c r="Z26" s="191" t="s">
        <v>251</v>
      </c>
      <c r="AA26" s="192">
        <v>1</v>
      </c>
      <c r="AB26" s="190" t="s">
        <v>255</v>
      </c>
      <c r="AC26" s="191" t="s">
        <v>254</v>
      </c>
      <c r="AD26" s="192">
        <v>1</v>
      </c>
    </row>
    <row r="27" spans="1:30">
      <c r="A27" s="193" t="s">
        <v>290</v>
      </c>
      <c r="B27" s="174" t="s">
        <v>291</v>
      </c>
      <c r="C27" s="175">
        <v>7</v>
      </c>
      <c r="D27" s="175">
        <v>4.5</v>
      </c>
      <c r="E27" s="175" t="s">
        <v>275</v>
      </c>
      <c r="F27" s="176">
        <v>4298</v>
      </c>
      <c r="G27" s="174" t="s">
        <v>202</v>
      </c>
      <c r="H27" s="174" t="s">
        <v>201</v>
      </c>
      <c r="I27" s="174">
        <v>1</v>
      </c>
      <c r="J27" s="177" t="s">
        <v>237</v>
      </c>
      <c r="K27" s="178" t="s">
        <v>276</v>
      </c>
      <c r="L27" s="174">
        <v>1</v>
      </c>
      <c r="M27" s="177" t="s">
        <v>229</v>
      </c>
      <c r="N27" s="174" t="s">
        <v>228</v>
      </c>
      <c r="O27" s="174">
        <v>1</v>
      </c>
      <c r="P27" s="177" t="s">
        <v>240</v>
      </c>
      <c r="Q27" s="178" t="s">
        <v>277</v>
      </c>
      <c r="R27" s="174">
        <v>1</v>
      </c>
      <c r="S27" s="174" t="s">
        <v>245</v>
      </c>
      <c r="T27" s="178" t="s">
        <v>278</v>
      </c>
      <c r="U27" s="174">
        <v>1</v>
      </c>
      <c r="V27" s="174" t="s">
        <v>249</v>
      </c>
      <c r="W27" s="178" t="s">
        <v>279</v>
      </c>
      <c r="X27" s="179">
        <v>1</v>
      </c>
      <c r="Y27" s="180" t="s">
        <v>252</v>
      </c>
      <c r="Z27" s="194" t="s">
        <v>251</v>
      </c>
      <c r="AA27" s="195">
        <v>1</v>
      </c>
      <c r="AB27" s="196" t="s">
        <v>255</v>
      </c>
      <c r="AC27" s="194" t="s">
        <v>254</v>
      </c>
      <c r="AD27" s="195">
        <v>1</v>
      </c>
    </row>
    <row r="28" spans="1:30">
      <c r="A28" s="183" t="s">
        <v>292</v>
      </c>
      <c r="B28" s="184" t="s">
        <v>293</v>
      </c>
      <c r="C28" s="185">
        <v>7</v>
      </c>
      <c r="D28" s="185">
        <v>6.3</v>
      </c>
      <c r="E28" s="185" t="s">
        <v>275</v>
      </c>
      <c r="F28" s="186">
        <v>4921</v>
      </c>
      <c r="G28" s="184" t="s">
        <v>202</v>
      </c>
      <c r="H28" s="184" t="s">
        <v>201</v>
      </c>
      <c r="I28" s="184">
        <v>1</v>
      </c>
      <c r="J28" s="187" t="s">
        <v>237</v>
      </c>
      <c r="K28" s="188" t="s">
        <v>276</v>
      </c>
      <c r="L28" s="184">
        <v>1</v>
      </c>
      <c r="M28" s="187" t="s">
        <v>234</v>
      </c>
      <c r="N28" s="184" t="s">
        <v>233</v>
      </c>
      <c r="O28" s="184">
        <v>1</v>
      </c>
      <c r="P28" s="187" t="s">
        <v>240</v>
      </c>
      <c r="Q28" s="188" t="s">
        <v>277</v>
      </c>
      <c r="R28" s="184">
        <v>1</v>
      </c>
      <c r="S28" s="184" t="s">
        <v>245</v>
      </c>
      <c r="T28" s="188" t="s">
        <v>278</v>
      </c>
      <c r="U28" s="184">
        <v>1</v>
      </c>
      <c r="V28" s="184" t="s">
        <v>249</v>
      </c>
      <c r="W28" s="188" t="s">
        <v>279</v>
      </c>
      <c r="X28" s="189">
        <v>1</v>
      </c>
      <c r="Y28" s="190" t="s">
        <v>252</v>
      </c>
      <c r="Z28" s="191" t="s">
        <v>251</v>
      </c>
      <c r="AA28" s="192">
        <v>1</v>
      </c>
      <c r="AB28" s="190" t="s">
        <v>255</v>
      </c>
      <c r="AC28" s="191" t="s">
        <v>254</v>
      </c>
      <c r="AD28" s="192">
        <v>1</v>
      </c>
    </row>
    <row r="29" spans="1:30">
      <c r="A29" s="183" t="s">
        <v>294</v>
      </c>
      <c r="B29" s="184" t="s">
        <v>295</v>
      </c>
      <c r="C29" s="185">
        <v>7</v>
      </c>
      <c r="D29" s="185">
        <v>9</v>
      </c>
      <c r="E29" s="185" t="s">
        <v>275</v>
      </c>
      <c r="F29" s="186">
        <v>5926</v>
      </c>
      <c r="G29" s="184" t="s">
        <v>202</v>
      </c>
      <c r="H29" s="184" t="s">
        <v>201</v>
      </c>
      <c r="I29" s="184">
        <v>1</v>
      </c>
      <c r="J29" s="187" t="s">
        <v>237</v>
      </c>
      <c r="K29" s="188" t="s">
        <v>276</v>
      </c>
      <c r="L29" s="184">
        <v>1</v>
      </c>
      <c r="M29" s="187" t="s">
        <v>229</v>
      </c>
      <c r="N29" s="184" t="s">
        <v>228</v>
      </c>
      <c r="O29" s="184">
        <v>2</v>
      </c>
      <c r="P29" s="187" t="s">
        <v>240</v>
      </c>
      <c r="Q29" s="188" t="s">
        <v>277</v>
      </c>
      <c r="R29" s="184">
        <v>1</v>
      </c>
      <c r="S29" s="184" t="s">
        <v>245</v>
      </c>
      <c r="T29" s="188" t="s">
        <v>278</v>
      </c>
      <c r="U29" s="184">
        <v>1</v>
      </c>
      <c r="V29" s="184" t="s">
        <v>249</v>
      </c>
      <c r="W29" s="188" t="s">
        <v>279</v>
      </c>
      <c r="X29" s="189">
        <v>2</v>
      </c>
      <c r="Y29" s="190" t="s">
        <v>252</v>
      </c>
      <c r="Z29" s="191" t="s">
        <v>251</v>
      </c>
      <c r="AA29" s="192">
        <v>1</v>
      </c>
      <c r="AB29" s="190" t="s">
        <v>255</v>
      </c>
      <c r="AC29" s="191" t="s">
        <v>254</v>
      </c>
      <c r="AD29" s="192">
        <v>1</v>
      </c>
    </row>
    <row r="30" spans="1:30">
      <c r="A30" s="183" t="s">
        <v>296</v>
      </c>
      <c r="B30" s="184" t="s">
        <v>297</v>
      </c>
      <c r="C30" s="185">
        <v>7</v>
      </c>
      <c r="D30" s="185">
        <v>12.6</v>
      </c>
      <c r="E30" s="185" t="s">
        <v>275</v>
      </c>
      <c r="F30" s="186">
        <v>7172</v>
      </c>
      <c r="G30" s="184" t="s">
        <v>202</v>
      </c>
      <c r="H30" s="184" t="s">
        <v>201</v>
      </c>
      <c r="I30" s="184">
        <v>1</v>
      </c>
      <c r="J30" s="187" t="s">
        <v>237</v>
      </c>
      <c r="K30" s="188" t="s">
        <v>276</v>
      </c>
      <c r="L30" s="184">
        <v>1</v>
      </c>
      <c r="M30" s="187" t="s">
        <v>234</v>
      </c>
      <c r="N30" s="184" t="s">
        <v>233</v>
      </c>
      <c r="O30" s="184">
        <v>2</v>
      </c>
      <c r="P30" s="187" t="s">
        <v>240</v>
      </c>
      <c r="Q30" s="188" t="s">
        <v>277</v>
      </c>
      <c r="R30" s="184">
        <v>1</v>
      </c>
      <c r="S30" s="184" t="s">
        <v>245</v>
      </c>
      <c r="T30" s="188" t="s">
        <v>278</v>
      </c>
      <c r="U30" s="184">
        <v>1</v>
      </c>
      <c r="V30" s="184" t="s">
        <v>249</v>
      </c>
      <c r="W30" s="188" t="s">
        <v>279</v>
      </c>
      <c r="X30" s="189">
        <v>2</v>
      </c>
      <c r="Y30" s="190" t="s">
        <v>252</v>
      </c>
      <c r="Z30" s="191" t="s">
        <v>251</v>
      </c>
      <c r="AA30" s="192">
        <v>1</v>
      </c>
      <c r="AB30" s="190" t="s">
        <v>255</v>
      </c>
      <c r="AC30" s="191" t="s">
        <v>254</v>
      </c>
      <c r="AD30" s="192">
        <v>1</v>
      </c>
    </row>
    <row r="31" spans="1:30">
      <c r="A31" s="183" t="s">
        <v>298</v>
      </c>
      <c r="B31" s="184" t="s">
        <v>299</v>
      </c>
      <c r="C31" s="185">
        <v>7</v>
      </c>
      <c r="D31" s="185">
        <v>13.5</v>
      </c>
      <c r="E31" s="185" t="s">
        <v>275</v>
      </c>
      <c r="F31" s="186">
        <v>7554</v>
      </c>
      <c r="G31" s="184" t="s">
        <v>202</v>
      </c>
      <c r="H31" s="184" t="s">
        <v>201</v>
      </c>
      <c r="I31" s="184">
        <v>1</v>
      </c>
      <c r="J31" s="187" t="s">
        <v>237</v>
      </c>
      <c r="K31" s="188" t="s">
        <v>276</v>
      </c>
      <c r="L31" s="184">
        <v>1</v>
      </c>
      <c r="M31" s="187" t="s">
        <v>229</v>
      </c>
      <c r="N31" s="184" t="s">
        <v>228</v>
      </c>
      <c r="O31" s="184">
        <v>3</v>
      </c>
      <c r="P31" s="187" t="s">
        <v>240</v>
      </c>
      <c r="Q31" s="188" t="s">
        <v>277</v>
      </c>
      <c r="R31" s="184">
        <v>1</v>
      </c>
      <c r="S31" s="184" t="s">
        <v>245</v>
      </c>
      <c r="T31" s="188" t="s">
        <v>278</v>
      </c>
      <c r="U31" s="184">
        <v>1</v>
      </c>
      <c r="V31" s="184" t="s">
        <v>249</v>
      </c>
      <c r="W31" s="188" t="s">
        <v>279</v>
      </c>
      <c r="X31" s="189">
        <v>3</v>
      </c>
      <c r="Y31" s="190" t="s">
        <v>252</v>
      </c>
      <c r="Z31" s="191" t="s">
        <v>251</v>
      </c>
      <c r="AA31" s="192">
        <v>1</v>
      </c>
      <c r="AB31" s="190" t="s">
        <v>255</v>
      </c>
      <c r="AC31" s="191" t="s">
        <v>254</v>
      </c>
      <c r="AD31" s="192">
        <v>1</v>
      </c>
    </row>
    <row r="32" spans="1:30">
      <c r="A32" s="183" t="s">
        <v>300</v>
      </c>
      <c r="B32" s="184" t="s">
        <v>301</v>
      </c>
      <c r="C32" s="185">
        <v>7</v>
      </c>
      <c r="D32" s="185">
        <v>18.899999999999999</v>
      </c>
      <c r="E32" s="185" t="s">
        <v>275</v>
      </c>
      <c r="F32" s="186">
        <v>9423</v>
      </c>
      <c r="G32" s="184" t="s">
        <v>202</v>
      </c>
      <c r="H32" s="184" t="s">
        <v>201</v>
      </c>
      <c r="I32" s="184">
        <v>1</v>
      </c>
      <c r="J32" s="187" t="s">
        <v>237</v>
      </c>
      <c r="K32" s="188" t="s">
        <v>276</v>
      </c>
      <c r="L32" s="184">
        <v>1</v>
      </c>
      <c r="M32" s="187" t="s">
        <v>234</v>
      </c>
      <c r="N32" s="184" t="s">
        <v>233</v>
      </c>
      <c r="O32" s="184">
        <v>3</v>
      </c>
      <c r="P32" s="187" t="s">
        <v>240</v>
      </c>
      <c r="Q32" s="188" t="s">
        <v>277</v>
      </c>
      <c r="R32" s="184">
        <v>1</v>
      </c>
      <c r="S32" s="184" t="s">
        <v>245</v>
      </c>
      <c r="T32" s="188" t="s">
        <v>278</v>
      </c>
      <c r="U32" s="184">
        <v>1</v>
      </c>
      <c r="V32" s="184" t="s">
        <v>249</v>
      </c>
      <c r="W32" s="188" t="s">
        <v>279</v>
      </c>
      <c r="X32" s="189">
        <v>3</v>
      </c>
      <c r="Y32" s="190" t="s">
        <v>252</v>
      </c>
      <c r="Z32" s="191" t="s">
        <v>251</v>
      </c>
      <c r="AA32" s="192">
        <v>1</v>
      </c>
      <c r="AB32" s="190" t="s">
        <v>255</v>
      </c>
      <c r="AC32" s="191" t="s">
        <v>254</v>
      </c>
      <c r="AD32" s="192">
        <v>1</v>
      </c>
    </row>
    <row r="33" spans="1:30">
      <c r="A33" s="197" t="s">
        <v>302</v>
      </c>
      <c r="B33" s="174" t="s">
        <v>303</v>
      </c>
      <c r="C33" s="175">
        <v>7.6</v>
      </c>
      <c r="D33" s="175">
        <v>4.5</v>
      </c>
      <c r="E33" s="175" t="s">
        <v>275</v>
      </c>
      <c r="F33" s="176">
        <v>4323</v>
      </c>
      <c r="G33" s="174" t="s">
        <v>206</v>
      </c>
      <c r="H33" s="174" t="s">
        <v>205</v>
      </c>
      <c r="I33" s="174">
        <v>1</v>
      </c>
      <c r="J33" s="177" t="s">
        <v>237</v>
      </c>
      <c r="K33" s="178" t="s">
        <v>276</v>
      </c>
      <c r="L33" s="174">
        <v>1</v>
      </c>
      <c r="M33" s="177" t="s">
        <v>229</v>
      </c>
      <c r="N33" s="174" t="s">
        <v>228</v>
      </c>
      <c r="O33" s="174">
        <v>1</v>
      </c>
      <c r="P33" s="177" t="s">
        <v>240</v>
      </c>
      <c r="Q33" s="178" t="s">
        <v>277</v>
      </c>
      <c r="R33" s="174">
        <v>1</v>
      </c>
      <c r="S33" s="174" t="s">
        <v>245</v>
      </c>
      <c r="T33" s="178" t="s">
        <v>278</v>
      </c>
      <c r="U33" s="174">
        <v>1</v>
      </c>
      <c r="V33" s="174" t="s">
        <v>249</v>
      </c>
      <c r="W33" s="178" t="s">
        <v>279</v>
      </c>
      <c r="X33" s="179">
        <v>1</v>
      </c>
      <c r="Y33" s="180" t="s">
        <v>252</v>
      </c>
      <c r="Z33" s="194" t="s">
        <v>251</v>
      </c>
      <c r="AA33" s="195">
        <v>1</v>
      </c>
      <c r="AB33" s="196" t="s">
        <v>255</v>
      </c>
      <c r="AC33" s="194" t="s">
        <v>254</v>
      </c>
      <c r="AD33" s="195">
        <v>1</v>
      </c>
    </row>
    <row r="34" spans="1:30">
      <c r="A34" s="198" t="s">
        <v>304</v>
      </c>
      <c r="B34" s="199" t="s">
        <v>305</v>
      </c>
      <c r="C34" s="200">
        <v>7.6</v>
      </c>
      <c r="D34" s="200">
        <v>6.3</v>
      </c>
      <c r="E34" s="200" t="s">
        <v>275</v>
      </c>
      <c r="F34" s="201">
        <v>4946</v>
      </c>
      <c r="G34" s="199" t="s">
        <v>206</v>
      </c>
      <c r="H34" s="199" t="s">
        <v>205</v>
      </c>
      <c r="I34" s="199">
        <v>1</v>
      </c>
      <c r="J34" s="202" t="s">
        <v>237</v>
      </c>
      <c r="K34" s="203" t="s">
        <v>276</v>
      </c>
      <c r="L34" s="199">
        <v>1</v>
      </c>
      <c r="M34" s="202" t="s">
        <v>234</v>
      </c>
      <c r="N34" s="199" t="s">
        <v>233</v>
      </c>
      <c r="O34" s="199">
        <v>1</v>
      </c>
      <c r="P34" s="202" t="s">
        <v>240</v>
      </c>
      <c r="Q34" s="203" t="s">
        <v>277</v>
      </c>
      <c r="R34" s="199">
        <v>1</v>
      </c>
      <c r="S34" s="199" t="s">
        <v>245</v>
      </c>
      <c r="T34" s="203" t="s">
        <v>278</v>
      </c>
      <c r="U34" s="199">
        <v>1</v>
      </c>
      <c r="V34" s="199" t="s">
        <v>249</v>
      </c>
      <c r="W34" s="203" t="s">
        <v>279</v>
      </c>
      <c r="X34" s="204">
        <v>1</v>
      </c>
      <c r="Y34" s="205" t="s">
        <v>252</v>
      </c>
      <c r="Z34" s="206" t="s">
        <v>251</v>
      </c>
      <c r="AA34" s="207">
        <v>1</v>
      </c>
      <c r="AB34" s="205" t="s">
        <v>255</v>
      </c>
      <c r="AC34" s="206" t="s">
        <v>254</v>
      </c>
      <c r="AD34" s="207">
        <v>1</v>
      </c>
    </row>
    <row r="35" spans="1:30">
      <c r="A35" s="208" t="s">
        <v>306</v>
      </c>
      <c r="B35" s="184" t="s">
        <v>307</v>
      </c>
      <c r="C35" s="185">
        <v>7.6</v>
      </c>
      <c r="D35" s="185">
        <v>9</v>
      </c>
      <c r="E35" s="185" t="s">
        <v>275</v>
      </c>
      <c r="F35" s="186">
        <v>5951</v>
      </c>
      <c r="G35" s="184" t="s">
        <v>206</v>
      </c>
      <c r="H35" s="184" t="s">
        <v>205</v>
      </c>
      <c r="I35" s="184">
        <v>1</v>
      </c>
      <c r="J35" s="187" t="s">
        <v>237</v>
      </c>
      <c r="K35" s="188" t="s">
        <v>276</v>
      </c>
      <c r="L35" s="184">
        <v>1</v>
      </c>
      <c r="M35" s="187" t="s">
        <v>229</v>
      </c>
      <c r="N35" s="184" t="s">
        <v>228</v>
      </c>
      <c r="O35" s="184">
        <v>2</v>
      </c>
      <c r="P35" s="187" t="s">
        <v>240</v>
      </c>
      <c r="Q35" s="188" t="s">
        <v>277</v>
      </c>
      <c r="R35" s="184">
        <v>1</v>
      </c>
      <c r="S35" s="184" t="s">
        <v>245</v>
      </c>
      <c r="T35" s="188" t="s">
        <v>278</v>
      </c>
      <c r="U35" s="184">
        <v>1</v>
      </c>
      <c r="V35" s="184" t="s">
        <v>249</v>
      </c>
      <c r="W35" s="188" t="s">
        <v>279</v>
      </c>
      <c r="X35" s="189">
        <v>2</v>
      </c>
      <c r="Y35" s="190" t="s">
        <v>252</v>
      </c>
      <c r="Z35" s="191" t="s">
        <v>251</v>
      </c>
      <c r="AA35" s="192">
        <v>1</v>
      </c>
      <c r="AB35" s="190" t="s">
        <v>255</v>
      </c>
      <c r="AC35" s="191" t="s">
        <v>254</v>
      </c>
      <c r="AD35" s="192">
        <v>1</v>
      </c>
    </row>
    <row r="36" spans="1:30">
      <c r="A36" s="198" t="s">
        <v>308</v>
      </c>
      <c r="B36" s="199" t="s">
        <v>309</v>
      </c>
      <c r="C36" s="200">
        <v>7.6</v>
      </c>
      <c r="D36" s="200">
        <v>12.6</v>
      </c>
      <c r="E36" s="200" t="s">
        <v>275</v>
      </c>
      <c r="F36" s="201">
        <v>7197</v>
      </c>
      <c r="G36" s="199" t="s">
        <v>206</v>
      </c>
      <c r="H36" s="199" t="s">
        <v>205</v>
      </c>
      <c r="I36" s="199">
        <v>1</v>
      </c>
      <c r="J36" s="202" t="s">
        <v>237</v>
      </c>
      <c r="K36" s="203" t="s">
        <v>276</v>
      </c>
      <c r="L36" s="199">
        <v>1</v>
      </c>
      <c r="M36" s="202" t="s">
        <v>234</v>
      </c>
      <c r="N36" s="199" t="s">
        <v>233</v>
      </c>
      <c r="O36" s="199">
        <v>2</v>
      </c>
      <c r="P36" s="202" t="s">
        <v>240</v>
      </c>
      <c r="Q36" s="203" t="s">
        <v>277</v>
      </c>
      <c r="R36" s="199">
        <v>1</v>
      </c>
      <c r="S36" s="199" t="s">
        <v>245</v>
      </c>
      <c r="T36" s="203" t="s">
        <v>278</v>
      </c>
      <c r="U36" s="199">
        <v>1</v>
      </c>
      <c r="V36" s="199" t="s">
        <v>249</v>
      </c>
      <c r="W36" s="203" t="s">
        <v>279</v>
      </c>
      <c r="X36" s="204">
        <v>2</v>
      </c>
      <c r="Y36" s="205" t="s">
        <v>252</v>
      </c>
      <c r="Z36" s="206" t="s">
        <v>251</v>
      </c>
      <c r="AA36" s="207">
        <v>1</v>
      </c>
      <c r="AB36" s="205" t="s">
        <v>255</v>
      </c>
      <c r="AC36" s="206" t="s">
        <v>254</v>
      </c>
      <c r="AD36" s="207">
        <v>1</v>
      </c>
    </row>
    <row r="37" spans="1:30">
      <c r="A37" s="208" t="s">
        <v>310</v>
      </c>
      <c r="B37" s="184" t="s">
        <v>311</v>
      </c>
      <c r="C37" s="185">
        <v>7.6</v>
      </c>
      <c r="D37" s="185">
        <v>13.5</v>
      </c>
      <c r="E37" s="185" t="s">
        <v>275</v>
      </c>
      <c r="F37" s="186">
        <v>7579</v>
      </c>
      <c r="G37" s="184" t="s">
        <v>206</v>
      </c>
      <c r="H37" s="184" t="s">
        <v>205</v>
      </c>
      <c r="I37" s="184">
        <v>1</v>
      </c>
      <c r="J37" s="187" t="s">
        <v>237</v>
      </c>
      <c r="K37" s="188" t="s">
        <v>276</v>
      </c>
      <c r="L37" s="184">
        <v>1</v>
      </c>
      <c r="M37" s="187" t="s">
        <v>229</v>
      </c>
      <c r="N37" s="184" t="s">
        <v>228</v>
      </c>
      <c r="O37" s="184">
        <v>3</v>
      </c>
      <c r="P37" s="187" t="s">
        <v>240</v>
      </c>
      <c r="Q37" s="188" t="s">
        <v>277</v>
      </c>
      <c r="R37" s="184">
        <v>1</v>
      </c>
      <c r="S37" s="184" t="s">
        <v>245</v>
      </c>
      <c r="T37" s="188" t="s">
        <v>278</v>
      </c>
      <c r="U37" s="184">
        <v>1</v>
      </c>
      <c r="V37" s="184" t="s">
        <v>249</v>
      </c>
      <c r="W37" s="188" t="s">
        <v>279</v>
      </c>
      <c r="X37" s="189">
        <v>3</v>
      </c>
      <c r="Y37" s="190" t="s">
        <v>252</v>
      </c>
      <c r="Z37" s="191" t="s">
        <v>251</v>
      </c>
      <c r="AA37" s="192">
        <v>1</v>
      </c>
      <c r="AB37" s="190" t="s">
        <v>255</v>
      </c>
      <c r="AC37" s="191" t="s">
        <v>254</v>
      </c>
      <c r="AD37" s="192">
        <v>1</v>
      </c>
    </row>
    <row r="38" spans="1:30">
      <c r="A38" s="198" t="s">
        <v>312</v>
      </c>
      <c r="B38" s="199" t="s">
        <v>313</v>
      </c>
      <c r="C38" s="200">
        <v>7.6</v>
      </c>
      <c r="D38" s="200">
        <v>18.899999999999999</v>
      </c>
      <c r="E38" s="200" t="s">
        <v>275</v>
      </c>
      <c r="F38" s="201">
        <v>9448</v>
      </c>
      <c r="G38" s="199" t="s">
        <v>206</v>
      </c>
      <c r="H38" s="199" t="s">
        <v>205</v>
      </c>
      <c r="I38" s="199">
        <v>1</v>
      </c>
      <c r="J38" s="202" t="s">
        <v>237</v>
      </c>
      <c r="K38" s="203" t="s">
        <v>276</v>
      </c>
      <c r="L38" s="199">
        <v>1</v>
      </c>
      <c r="M38" s="202" t="s">
        <v>234</v>
      </c>
      <c r="N38" s="199" t="s">
        <v>233</v>
      </c>
      <c r="O38" s="199">
        <v>3</v>
      </c>
      <c r="P38" s="202" t="s">
        <v>240</v>
      </c>
      <c r="Q38" s="203" t="s">
        <v>277</v>
      </c>
      <c r="R38" s="199">
        <v>1</v>
      </c>
      <c r="S38" s="199" t="s">
        <v>245</v>
      </c>
      <c r="T38" s="203" t="s">
        <v>278</v>
      </c>
      <c r="U38" s="199">
        <v>1</v>
      </c>
      <c r="V38" s="199" t="s">
        <v>249</v>
      </c>
      <c r="W38" s="203" t="s">
        <v>279</v>
      </c>
      <c r="X38" s="204">
        <v>3</v>
      </c>
      <c r="Y38" s="205" t="s">
        <v>252</v>
      </c>
      <c r="Z38" s="206" t="s">
        <v>251</v>
      </c>
      <c r="AA38" s="207">
        <v>1</v>
      </c>
      <c r="AB38" s="205" t="s">
        <v>255</v>
      </c>
      <c r="AC38" s="206" t="s">
        <v>254</v>
      </c>
      <c r="AD38" s="207">
        <v>1</v>
      </c>
    </row>
    <row r="39" spans="1:30">
      <c r="A39" s="197" t="s">
        <v>314</v>
      </c>
      <c r="B39" s="174" t="s">
        <v>315</v>
      </c>
      <c r="C39" s="175">
        <v>8.6</v>
      </c>
      <c r="D39" s="175">
        <v>4.5</v>
      </c>
      <c r="E39" s="175" t="s">
        <v>275</v>
      </c>
      <c r="F39" s="176">
        <v>4768</v>
      </c>
      <c r="G39" s="174" t="s">
        <v>210</v>
      </c>
      <c r="H39" s="174" t="s">
        <v>209</v>
      </c>
      <c r="I39" s="174">
        <v>1</v>
      </c>
      <c r="J39" s="177" t="s">
        <v>237</v>
      </c>
      <c r="K39" s="178" t="s">
        <v>276</v>
      </c>
      <c r="L39" s="174">
        <v>1</v>
      </c>
      <c r="M39" s="177" t="s">
        <v>229</v>
      </c>
      <c r="N39" s="174" t="s">
        <v>228</v>
      </c>
      <c r="O39" s="174">
        <v>1</v>
      </c>
      <c r="P39" s="177" t="s">
        <v>240</v>
      </c>
      <c r="Q39" s="178" t="s">
        <v>277</v>
      </c>
      <c r="R39" s="174">
        <v>1</v>
      </c>
      <c r="S39" s="174" t="s">
        <v>245</v>
      </c>
      <c r="T39" s="178" t="s">
        <v>278</v>
      </c>
      <c r="U39" s="174">
        <v>1</v>
      </c>
      <c r="V39" s="174" t="s">
        <v>249</v>
      </c>
      <c r="W39" s="178" t="s">
        <v>279</v>
      </c>
      <c r="X39" s="179">
        <v>1</v>
      </c>
      <c r="Y39" s="180" t="s">
        <v>252</v>
      </c>
      <c r="Z39" s="191" t="s">
        <v>251</v>
      </c>
      <c r="AA39" s="182">
        <v>1</v>
      </c>
      <c r="AB39" s="180" t="s">
        <v>255</v>
      </c>
      <c r="AC39" s="191" t="s">
        <v>254</v>
      </c>
      <c r="AD39" s="182">
        <v>1</v>
      </c>
    </row>
    <row r="40" spans="1:30">
      <c r="A40" s="208" t="s">
        <v>316</v>
      </c>
      <c r="B40" s="184" t="s">
        <v>317</v>
      </c>
      <c r="C40" s="185">
        <v>8.6</v>
      </c>
      <c r="D40" s="185">
        <v>6.3</v>
      </c>
      <c r="E40" s="185" t="s">
        <v>275</v>
      </c>
      <c r="F40" s="186">
        <v>5391</v>
      </c>
      <c r="G40" s="184" t="s">
        <v>210</v>
      </c>
      <c r="H40" s="184" t="s">
        <v>209</v>
      </c>
      <c r="I40" s="184">
        <v>1</v>
      </c>
      <c r="J40" s="187" t="s">
        <v>237</v>
      </c>
      <c r="K40" s="188" t="s">
        <v>276</v>
      </c>
      <c r="L40" s="184">
        <v>1</v>
      </c>
      <c r="M40" s="187" t="s">
        <v>234</v>
      </c>
      <c r="N40" s="184" t="s">
        <v>233</v>
      </c>
      <c r="O40" s="184">
        <v>1</v>
      </c>
      <c r="P40" s="187" t="s">
        <v>240</v>
      </c>
      <c r="Q40" s="188" t="s">
        <v>277</v>
      </c>
      <c r="R40" s="184">
        <v>1</v>
      </c>
      <c r="S40" s="184" t="s">
        <v>245</v>
      </c>
      <c r="T40" s="188" t="s">
        <v>278</v>
      </c>
      <c r="U40" s="184">
        <v>1</v>
      </c>
      <c r="V40" s="184" t="s">
        <v>249</v>
      </c>
      <c r="W40" s="188" t="s">
        <v>279</v>
      </c>
      <c r="X40" s="189">
        <v>1</v>
      </c>
      <c r="Y40" s="190" t="s">
        <v>252</v>
      </c>
      <c r="Z40" s="191" t="s">
        <v>251</v>
      </c>
      <c r="AA40" s="192">
        <v>1</v>
      </c>
      <c r="AB40" s="190" t="s">
        <v>255</v>
      </c>
      <c r="AC40" s="191" t="s">
        <v>254</v>
      </c>
      <c r="AD40" s="192">
        <v>1</v>
      </c>
    </row>
    <row r="41" spans="1:30">
      <c r="A41" s="208" t="s">
        <v>318</v>
      </c>
      <c r="B41" s="184" t="s">
        <v>319</v>
      </c>
      <c r="C41" s="185">
        <v>8.6</v>
      </c>
      <c r="D41" s="185">
        <v>9</v>
      </c>
      <c r="E41" s="185" t="s">
        <v>275</v>
      </c>
      <c r="F41" s="186">
        <v>6396</v>
      </c>
      <c r="G41" s="184" t="s">
        <v>210</v>
      </c>
      <c r="H41" s="184" t="s">
        <v>209</v>
      </c>
      <c r="I41" s="184">
        <v>1</v>
      </c>
      <c r="J41" s="187" t="s">
        <v>237</v>
      </c>
      <c r="K41" s="188" t="s">
        <v>276</v>
      </c>
      <c r="L41" s="184">
        <v>1</v>
      </c>
      <c r="M41" s="187" t="s">
        <v>229</v>
      </c>
      <c r="N41" s="184" t="s">
        <v>228</v>
      </c>
      <c r="O41" s="184">
        <v>2</v>
      </c>
      <c r="P41" s="187" t="s">
        <v>240</v>
      </c>
      <c r="Q41" s="188" t="s">
        <v>277</v>
      </c>
      <c r="R41" s="184">
        <v>1</v>
      </c>
      <c r="S41" s="184" t="s">
        <v>245</v>
      </c>
      <c r="T41" s="188" t="s">
        <v>278</v>
      </c>
      <c r="U41" s="184">
        <v>1</v>
      </c>
      <c r="V41" s="184" t="s">
        <v>249</v>
      </c>
      <c r="W41" s="188" t="s">
        <v>279</v>
      </c>
      <c r="X41" s="189">
        <v>2</v>
      </c>
      <c r="Y41" s="190" t="s">
        <v>252</v>
      </c>
      <c r="Z41" s="191" t="s">
        <v>251</v>
      </c>
      <c r="AA41" s="192">
        <v>1</v>
      </c>
      <c r="AB41" s="190" t="s">
        <v>255</v>
      </c>
      <c r="AC41" s="191" t="s">
        <v>254</v>
      </c>
      <c r="AD41" s="192">
        <v>1</v>
      </c>
    </row>
    <row r="42" spans="1:30">
      <c r="A42" s="208" t="s">
        <v>320</v>
      </c>
      <c r="B42" s="184" t="s">
        <v>321</v>
      </c>
      <c r="C42" s="185">
        <v>8.6</v>
      </c>
      <c r="D42" s="185">
        <v>12.6</v>
      </c>
      <c r="E42" s="185" t="s">
        <v>275</v>
      </c>
      <c r="F42" s="186">
        <v>7642</v>
      </c>
      <c r="G42" s="184" t="s">
        <v>210</v>
      </c>
      <c r="H42" s="184" t="s">
        <v>209</v>
      </c>
      <c r="I42" s="184">
        <v>1</v>
      </c>
      <c r="J42" s="187" t="s">
        <v>237</v>
      </c>
      <c r="K42" s="188" t="s">
        <v>276</v>
      </c>
      <c r="L42" s="184">
        <v>1</v>
      </c>
      <c r="M42" s="187" t="s">
        <v>234</v>
      </c>
      <c r="N42" s="184" t="s">
        <v>233</v>
      </c>
      <c r="O42" s="184">
        <v>2</v>
      </c>
      <c r="P42" s="187" t="s">
        <v>240</v>
      </c>
      <c r="Q42" s="188" t="s">
        <v>277</v>
      </c>
      <c r="R42" s="184">
        <v>1</v>
      </c>
      <c r="S42" s="184" t="s">
        <v>245</v>
      </c>
      <c r="T42" s="188" t="s">
        <v>278</v>
      </c>
      <c r="U42" s="184">
        <v>1</v>
      </c>
      <c r="V42" s="184" t="s">
        <v>249</v>
      </c>
      <c r="W42" s="188" t="s">
        <v>279</v>
      </c>
      <c r="X42" s="189">
        <v>2</v>
      </c>
      <c r="Y42" s="190" t="s">
        <v>252</v>
      </c>
      <c r="Z42" s="191" t="s">
        <v>251</v>
      </c>
      <c r="AA42" s="192">
        <v>1</v>
      </c>
      <c r="AB42" s="190" t="s">
        <v>255</v>
      </c>
      <c r="AC42" s="191" t="s">
        <v>254</v>
      </c>
      <c r="AD42" s="192">
        <v>1</v>
      </c>
    </row>
    <row r="43" spans="1:30">
      <c r="A43" s="208" t="s">
        <v>322</v>
      </c>
      <c r="B43" s="184" t="s">
        <v>323</v>
      </c>
      <c r="C43" s="185">
        <v>8.6</v>
      </c>
      <c r="D43" s="185">
        <v>13.5</v>
      </c>
      <c r="E43" s="185" t="s">
        <v>275</v>
      </c>
      <c r="F43" s="186">
        <v>8024</v>
      </c>
      <c r="G43" s="184" t="s">
        <v>210</v>
      </c>
      <c r="H43" s="184" t="s">
        <v>209</v>
      </c>
      <c r="I43" s="184">
        <v>1</v>
      </c>
      <c r="J43" s="187" t="s">
        <v>237</v>
      </c>
      <c r="K43" s="188" t="s">
        <v>276</v>
      </c>
      <c r="L43" s="184">
        <v>1</v>
      </c>
      <c r="M43" s="187" t="s">
        <v>229</v>
      </c>
      <c r="N43" s="184" t="s">
        <v>228</v>
      </c>
      <c r="O43" s="184">
        <v>3</v>
      </c>
      <c r="P43" s="187" t="s">
        <v>240</v>
      </c>
      <c r="Q43" s="188" t="s">
        <v>277</v>
      </c>
      <c r="R43" s="184">
        <v>1</v>
      </c>
      <c r="S43" s="184" t="s">
        <v>245</v>
      </c>
      <c r="T43" s="188" t="s">
        <v>278</v>
      </c>
      <c r="U43" s="184">
        <v>1</v>
      </c>
      <c r="V43" s="184" t="s">
        <v>249</v>
      </c>
      <c r="W43" s="188" t="s">
        <v>279</v>
      </c>
      <c r="X43" s="189">
        <v>3</v>
      </c>
      <c r="Y43" s="190" t="s">
        <v>252</v>
      </c>
      <c r="Z43" s="191" t="s">
        <v>251</v>
      </c>
      <c r="AA43" s="192">
        <v>1</v>
      </c>
      <c r="AB43" s="190" t="s">
        <v>255</v>
      </c>
      <c r="AC43" s="191" t="s">
        <v>254</v>
      </c>
      <c r="AD43" s="192">
        <v>1</v>
      </c>
    </row>
    <row r="44" spans="1:30">
      <c r="A44" s="208" t="s">
        <v>324</v>
      </c>
      <c r="B44" s="184" t="s">
        <v>325</v>
      </c>
      <c r="C44" s="185">
        <v>8.6</v>
      </c>
      <c r="D44" s="185">
        <v>18.899999999999999</v>
      </c>
      <c r="E44" s="185" t="s">
        <v>275</v>
      </c>
      <c r="F44" s="186">
        <v>9893</v>
      </c>
      <c r="G44" s="184" t="s">
        <v>210</v>
      </c>
      <c r="H44" s="184" t="s">
        <v>209</v>
      </c>
      <c r="I44" s="184">
        <v>1</v>
      </c>
      <c r="J44" s="187" t="s">
        <v>237</v>
      </c>
      <c r="K44" s="188" t="s">
        <v>276</v>
      </c>
      <c r="L44" s="184">
        <v>1</v>
      </c>
      <c r="M44" s="187" t="s">
        <v>234</v>
      </c>
      <c r="N44" s="184" t="s">
        <v>233</v>
      </c>
      <c r="O44" s="184">
        <v>3</v>
      </c>
      <c r="P44" s="187" t="s">
        <v>240</v>
      </c>
      <c r="Q44" s="188" t="s">
        <v>277</v>
      </c>
      <c r="R44" s="184">
        <v>1</v>
      </c>
      <c r="S44" s="184" t="s">
        <v>245</v>
      </c>
      <c r="T44" s="188" t="s">
        <v>278</v>
      </c>
      <c r="U44" s="184">
        <v>1</v>
      </c>
      <c r="V44" s="184" t="s">
        <v>249</v>
      </c>
      <c r="W44" s="188" t="s">
        <v>279</v>
      </c>
      <c r="X44" s="189">
        <v>3</v>
      </c>
      <c r="Y44" s="190" t="s">
        <v>252</v>
      </c>
      <c r="Z44" s="191" t="s">
        <v>251</v>
      </c>
      <c r="AA44" s="192">
        <v>1</v>
      </c>
      <c r="AB44" s="190" t="s">
        <v>255</v>
      </c>
      <c r="AC44" s="191" t="s">
        <v>254</v>
      </c>
      <c r="AD44" s="192">
        <v>1</v>
      </c>
    </row>
    <row r="45" spans="1:30">
      <c r="A45" s="173" t="s">
        <v>326</v>
      </c>
      <c r="B45" s="174" t="s">
        <v>327</v>
      </c>
      <c r="C45" s="175">
        <v>6</v>
      </c>
      <c r="D45" s="175">
        <v>4.5</v>
      </c>
      <c r="E45" s="175" t="s">
        <v>275</v>
      </c>
      <c r="F45" s="176">
        <v>4073</v>
      </c>
      <c r="G45" s="177" t="s">
        <v>214</v>
      </c>
      <c r="H45" s="174" t="s">
        <v>213</v>
      </c>
      <c r="I45" s="174">
        <v>1</v>
      </c>
      <c r="J45" s="177" t="s">
        <v>237</v>
      </c>
      <c r="K45" s="178" t="s">
        <v>276</v>
      </c>
      <c r="L45" s="174">
        <v>1</v>
      </c>
      <c r="M45" s="177" t="s">
        <v>229</v>
      </c>
      <c r="N45" s="174" t="s">
        <v>228</v>
      </c>
      <c r="O45" s="174">
        <v>1</v>
      </c>
      <c r="P45" s="177" t="s">
        <v>240</v>
      </c>
      <c r="Q45" s="178" t="s">
        <v>277</v>
      </c>
      <c r="R45" s="174">
        <v>1</v>
      </c>
      <c r="S45" s="174" t="s">
        <v>245</v>
      </c>
      <c r="T45" s="178" t="s">
        <v>278</v>
      </c>
      <c r="U45" s="174">
        <v>1</v>
      </c>
      <c r="V45" s="174" t="s">
        <v>249</v>
      </c>
      <c r="W45" s="178" t="s">
        <v>279</v>
      </c>
      <c r="X45" s="179">
        <v>1</v>
      </c>
      <c r="Y45" s="180" t="s">
        <v>252</v>
      </c>
      <c r="Z45" s="191" t="s">
        <v>251</v>
      </c>
      <c r="AA45" s="182">
        <v>1</v>
      </c>
      <c r="AB45" s="180" t="s">
        <v>255</v>
      </c>
      <c r="AC45" s="191" t="s">
        <v>254</v>
      </c>
      <c r="AD45" s="182">
        <v>1</v>
      </c>
    </row>
    <row r="46" spans="1:30">
      <c r="A46" s="183" t="s">
        <v>328</v>
      </c>
      <c r="B46" s="184" t="s">
        <v>329</v>
      </c>
      <c r="C46" s="185">
        <v>6</v>
      </c>
      <c r="D46" s="185">
        <v>6.3</v>
      </c>
      <c r="E46" s="185" t="s">
        <v>275</v>
      </c>
      <c r="F46" s="186">
        <v>4696</v>
      </c>
      <c r="G46" s="187" t="s">
        <v>214</v>
      </c>
      <c r="H46" s="184" t="s">
        <v>213</v>
      </c>
      <c r="I46" s="184">
        <v>1</v>
      </c>
      <c r="J46" s="187" t="s">
        <v>237</v>
      </c>
      <c r="K46" s="188" t="s">
        <v>276</v>
      </c>
      <c r="L46" s="184">
        <v>1</v>
      </c>
      <c r="M46" s="187" t="s">
        <v>234</v>
      </c>
      <c r="N46" s="184" t="s">
        <v>233</v>
      </c>
      <c r="O46" s="184">
        <v>1</v>
      </c>
      <c r="P46" s="187" t="s">
        <v>240</v>
      </c>
      <c r="Q46" s="188" t="s">
        <v>277</v>
      </c>
      <c r="R46" s="184">
        <v>1</v>
      </c>
      <c r="S46" s="184" t="s">
        <v>245</v>
      </c>
      <c r="T46" s="188" t="s">
        <v>278</v>
      </c>
      <c r="U46" s="184">
        <v>1</v>
      </c>
      <c r="V46" s="184" t="s">
        <v>249</v>
      </c>
      <c r="W46" s="188" t="s">
        <v>279</v>
      </c>
      <c r="X46" s="189">
        <v>1</v>
      </c>
      <c r="Y46" s="190" t="s">
        <v>252</v>
      </c>
      <c r="Z46" s="191" t="s">
        <v>251</v>
      </c>
      <c r="AA46" s="192">
        <v>1</v>
      </c>
      <c r="AB46" s="190" t="s">
        <v>255</v>
      </c>
      <c r="AC46" s="191" t="s">
        <v>254</v>
      </c>
      <c r="AD46" s="192">
        <v>1</v>
      </c>
    </row>
    <row r="47" spans="1:30">
      <c r="A47" s="183" t="s">
        <v>330</v>
      </c>
      <c r="B47" s="184" t="s">
        <v>331</v>
      </c>
      <c r="C47" s="185">
        <v>6</v>
      </c>
      <c r="D47" s="185">
        <v>9</v>
      </c>
      <c r="E47" s="185" t="s">
        <v>275</v>
      </c>
      <c r="F47" s="186">
        <v>5701</v>
      </c>
      <c r="G47" s="187" t="s">
        <v>214</v>
      </c>
      <c r="H47" s="184" t="s">
        <v>213</v>
      </c>
      <c r="I47" s="184">
        <v>1</v>
      </c>
      <c r="J47" s="187" t="s">
        <v>237</v>
      </c>
      <c r="K47" s="188" t="s">
        <v>276</v>
      </c>
      <c r="L47" s="184">
        <v>1</v>
      </c>
      <c r="M47" s="187" t="s">
        <v>229</v>
      </c>
      <c r="N47" s="184" t="s">
        <v>228</v>
      </c>
      <c r="O47" s="184">
        <v>2</v>
      </c>
      <c r="P47" s="187" t="s">
        <v>240</v>
      </c>
      <c r="Q47" s="188" t="s">
        <v>277</v>
      </c>
      <c r="R47" s="184">
        <v>1</v>
      </c>
      <c r="S47" s="184" t="s">
        <v>245</v>
      </c>
      <c r="T47" s="188" t="s">
        <v>278</v>
      </c>
      <c r="U47" s="184">
        <v>1</v>
      </c>
      <c r="V47" s="184" t="s">
        <v>249</v>
      </c>
      <c r="W47" s="188" t="s">
        <v>279</v>
      </c>
      <c r="X47" s="189">
        <v>2</v>
      </c>
      <c r="Y47" s="190" t="s">
        <v>252</v>
      </c>
      <c r="Z47" s="191" t="s">
        <v>251</v>
      </c>
      <c r="AA47" s="192">
        <v>1</v>
      </c>
      <c r="AB47" s="190" t="s">
        <v>255</v>
      </c>
      <c r="AC47" s="191" t="s">
        <v>254</v>
      </c>
      <c r="AD47" s="192">
        <v>1</v>
      </c>
    </row>
    <row r="48" spans="1:30">
      <c r="A48" s="183" t="s">
        <v>332</v>
      </c>
      <c r="B48" s="184" t="s">
        <v>333</v>
      </c>
      <c r="C48" s="185">
        <v>6</v>
      </c>
      <c r="D48" s="185">
        <v>12.6</v>
      </c>
      <c r="E48" s="185" t="s">
        <v>275</v>
      </c>
      <c r="F48" s="186">
        <v>6947</v>
      </c>
      <c r="G48" s="187" t="s">
        <v>214</v>
      </c>
      <c r="H48" s="184" t="s">
        <v>213</v>
      </c>
      <c r="I48" s="184">
        <v>1</v>
      </c>
      <c r="J48" s="187" t="s">
        <v>237</v>
      </c>
      <c r="K48" s="188" t="s">
        <v>276</v>
      </c>
      <c r="L48" s="184">
        <v>1</v>
      </c>
      <c r="M48" s="187" t="s">
        <v>234</v>
      </c>
      <c r="N48" s="184" t="s">
        <v>233</v>
      </c>
      <c r="O48" s="184">
        <v>2</v>
      </c>
      <c r="P48" s="187" t="s">
        <v>240</v>
      </c>
      <c r="Q48" s="188" t="s">
        <v>277</v>
      </c>
      <c r="R48" s="184">
        <v>1</v>
      </c>
      <c r="S48" s="184" t="s">
        <v>245</v>
      </c>
      <c r="T48" s="188" t="s">
        <v>278</v>
      </c>
      <c r="U48" s="184">
        <v>1</v>
      </c>
      <c r="V48" s="184" t="s">
        <v>249</v>
      </c>
      <c r="W48" s="188" t="s">
        <v>279</v>
      </c>
      <c r="X48" s="189">
        <v>2</v>
      </c>
      <c r="Y48" s="190" t="s">
        <v>252</v>
      </c>
      <c r="Z48" s="191" t="s">
        <v>251</v>
      </c>
      <c r="AA48" s="192">
        <v>1</v>
      </c>
      <c r="AB48" s="190" t="s">
        <v>255</v>
      </c>
      <c r="AC48" s="191" t="s">
        <v>254</v>
      </c>
      <c r="AD48" s="192">
        <v>1</v>
      </c>
    </row>
    <row r="49" spans="1:30">
      <c r="A49" s="183" t="s">
        <v>334</v>
      </c>
      <c r="B49" s="184" t="s">
        <v>335</v>
      </c>
      <c r="C49" s="185">
        <v>6</v>
      </c>
      <c r="D49" s="185">
        <v>13.5</v>
      </c>
      <c r="E49" s="185" t="s">
        <v>275</v>
      </c>
      <c r="F49" s="186">
        <v>7329</v>
      </c>
      <c r="G49" s="187" t="s">
        <v>214</v>
      </c>
      <c r="H49" s="184" t="s">
        <v>213</v>
      </c>
      <c r="I49" s="184">
        <v>1</v>
      </c>
      <c r="J49" s="187" t="s">
        <v>237</v>
      </c>
      <c r="K49" s="188" t="s">
        <v>276</v>
      </c>
      <c r="L49" s="184">
        <v>1</v>
      </c>
      <c r="M49" s="187" t="s">
        <v>229</v>
      </c>
      <c r="N49" s="184" t="s">
        <v>228</v>
      </c>
      <c r="O49" s="184">
        <v>3</v>
      </c>
      <c r="P49" s="187" t="s">
        <v>240</v>
      </c>
      <c r="Q49" s="188" t="s">
        <v>277</v>
      </c>
      <c r="R49" s="184">
        <v>1</v>
      </c>
      <c r="S49" s="184" t="s">
        <v>245</v>
      </c>
      <c r="T49" s="188" t="s">
        <v>278</v>
      </c>
      <c r="U49" s="184">
        <v>1</v>
      </c>
      <c r="V49" s="184" t="s">
        <v>249</v>
      </c>
      <c r="W49" s="188" t="s">
        <v>279</v>
      </c>
      <c r="X49" s="189">
        <v>3</v>
      </c>
      <c r="Y49" s="190" t="s">
        <v>252</v>
      </c>
      <c r="Z49" s="191" t="s">
        <v>251</v>
      </c>
      <c r="AA49" s="192">
        <v>1</v>
      </c>
      <c r="AB49" s="190" t="s">
        <v>255</v>
      </c>
      <c r="AC49" s="191" t="s">
        <v>254</v>
      </c>
      <c r="AD49" s="192">
        <v>1</v>
      </c>
    </row>
    <row r="50" spans="1:30">
      <c r="A50" s="183" t="s">
        <v>336</v>
      </c>
      <c r="B50" s="184" t="s">
        <v>337</v>
      </c>
      <c r="C50" s="185">
        <v>6</v>
      </c>
      <c r="D50" s="185">
        <v>18.899999999999999</v>
      </c>
      <c r="E50" s="185" t="s">
        <v>275</v>
      </c>
      <c r="F50" s="186">
        <v>9198</v>
      </c>
      <c r="G50" s="187" t="s">
        <v>214</v>
      </c>
      <c r="H50" s="184" t="s">
        <v>213</v>
      </c>
      <c r="I50" s="184">
        <v>1</v>
      </c>
      <c r="J50" s="187" t="s">
        <v>237</v>
      </c>
      <c r="K50" s="188" t="s">
        <v>276</v>
      </c>
      <c r="L50" s="184">
        <v>1</v>
      </c>
      <c r="M50" s="187" t="s">
        <v>234</v>
      </c>
      <c r="N50" s="184" t="s">
        <v>233</v>
      </c>
      <c r="O50" s="184">
        <v>3</v>
      </c>
      <c r="P50" s="187" t="s">
        <v>240</v>
      </c>
      <c r="Q50" s="188" t="s">
        <v>277</v>
      </c>
      <c r="R50" s="184">
        <v>1</v>
      </c>
      <c r="S50" s="184" t="s">
        <v>245</v>
      </c>
      <c r="T50" s="188" t="s">
        <v>278</v>
      </c>
      <c r="U50" s="184">
        <v>1</v>
      </c>
      <c r="V50" s="184" t="s">
        <v>249</v>
      </c>
      <c r="W50" s="188" t="s">
        <v>279</v>
      </c>
      <c r="X50" s="189">
        <v>3</v>
      </c>
      <c r="Y50" s="190" t="s">
        <v>252</v>
      </c>
      <c r="Z50" s="191" t="s">
        <v>251</v>
      </c>
      <c r="AA50" s="192">
        <v>1</v>
      </c>
      <c r="AB50" s="190" t="s">
        <v>255</v>
      </c>
      <c r="AC50" s="191" t="s">
        <v>254</v>
      </c>
      <c r="AD50" s="192">
        <v>1</v>
      </c>
    </row>
    <row r="51" spans="1:30">
      <c r="A51" s="173" t="s">
        <v>338</v>
      </c>
      <c r="B51" s="174" t="s">
        <v>339</v>
      </c>
      <c r="C51" s="175">
        <v>7</v>
      </c>
      <c r="D51" s="175">
        <v>4.5</v>
      </c>
      <c r="E51" s="175" t="s">
        <v>275</v>
      </c>
      <c r="F51" s="176">
        <v>4093</v>
      </c>
      <c r="G51" s="177" t="s">
        <v>218</v>
      </c>
      <c r="H51" s="174" t="s">
        <v>217</v>
      </c>
      <c r="I51" s="174">
        <v>1</v>
      </c>
      <c r="J51" s="177" t="s">
        <v>237</v>
      </c>
      <c r="K51" s="178" t="s">
        <v>276</v>
      </c>
      <c r="L51" s="174">
        <v>1</v>
      </c>
      <c r="M51" s="177" t="s">
        <v>229</v>
      </c>
      <c r="N51" s="174" t="s">
        <v>228</v>
      </c>
      <c r="O51" s="174">
        <v>1</v>
      </c>
      <c r="P51" s="177" t="s">
        <v>240</v>
      </c>
      <c r="Q51" s="178" t="s">
        <v>277</v>
      </c>
      <c r="R51" s="174">
        <v>1</v>
      </c>
      <c r="S51" s="174" t="s">
        <v>245</v>
      </c>
      <c r="T51" s="178" t="s">
        <v>278</v>
      </c>
      <c r="U51" s="174">
        <v>1</v>
      </c>
      <c r="V51" s="174" t="s">
        <v>249</v>
      </c>
      <c r="W51" s="178" t="s">
        <v>279</v>
      </c>
      <c r="X51" s="179">
        <v>1</v>
      </c>
      <c r="Y51" s="180" t="s">
        <v>252</v>
      </c>
      <c r="Z51" s="191" t="s">
        <v>251</v>
      </c>
      <c r="AA51" s="182">
        <v>1</v>
      </c>
      <c r="AB51" s="180" t="s">
        <v>255</v>
      </c>
      <c r="AC51" s="191" t="s">
        <v>254</v>
      </c>
      <c r="AD51" s="182">
        <v>1</v>
      </c>
    </row>
    <row r="52" spans="1:30">
      <c r="A52" s="183" t="s">
        <v>340</v>
      </c>
      <c r="B52" s="184" t="s">
        <v>341</v>
      </c>
      <c r="C52" s="185">
        <v>7</v>
      </c>
      <c r="D52" s="185">
        <v>6.3</v>
      </c>
      <c r="E52" s="185" t="s">
        <v>275</v>
      </c>
      <c r="F52" s="186">
        <v>4716</v>
      </c>
      <c r="G52" s="187" t="s">
        <v>218</v>
      </c>
      <c r="H52" s="184" t="s">
        <v>217</v>
      </c>
      <c r="I52" s="184">
        <v>1</v>
      </c>
      <c r="J52" s="187" t="s">
        <v>237</v>
      </c>
      <c r="K52" s="188" t="s">
        <v>276</v>
      </c>
      <c r="L52" s="184">
        <v>1</v>
      </c>
      <c r="M52" s="187" t="s">
        <v>234</v>
      </c>
      <c r="N52" s="184" t="s">
        <v>233</v>
      </c>
      <c r="O52" s="184">
        <v>1</v>
      </c>
      <c r="P52" s="187" t="s">
        <v>240</v>
      </c>
      <c r="Q52" s="188" t="s">
        <v>277</v>
      </c>
      <c r="R52" s="184">
        <v>1</v>
      </c>
      <c r="S52" s="184" t="s">
        <v>245</v>
      </c>
      <c r="T52" s="188" t="s">
        <v>278</v>
      </c>
      <c r="U52" s="184">
        <v>1</v>
      </c>
      <c r="V52" s="184" t="s">
        <v>249</v>
      </c>
      <c r="W52" s="188" t="s">
        <v>279</v>
      </c>
      <c r="X52" s="189">
        <v>1</v>
      </c>
      <c r="Y52" s="190" t="s">
        <v>252</v>
      </c>
      <c r="Z52" s="191" t="s">
        <v>251</v>
      </c>
      <c r="AA52" s="192">
        <v>1</v>
      </c>
      <c r="AB52" s="190" t="s">
        <v>255</v>
      </c>
      <c r="AC52" s="191" t="s">
        <v>254</v>
      </c>
      <c r="AD52" s="192">
        <v>1</v>
      </c>
    </row>
    <row r="53" spans="1:30">
      <c r="A53" s="183" t="s">
        <v>342</v>
      </c>
      <c r="B53" s="184" t="s">
        <v>343</v>
      </c>
      <c r="C53" s="185">
        <v>7</v>
      </c>
      <c r="D53" s="185">
        <v>9</v>
      </c>
      <c r="E53" s="185" t="s">
        <v>275</v>
      </c>
      <c r="F53" s="186">
        <v>5721</v>
      </c>
      <c r="G53" s="187" t="s">
        <v>218</v>
      </c>
      <c r="H53" s="184" t="s">
        <v>217</v>
      </c>
      <c r="I53" s="184">
        <v>1</v>
      </c>
      <c r="J53" s="187" t="s">
        <v>237</v>
      </c>
      <c r="K53" s="188" t="s">
        <v>276</v>
      </c>
      <c r="L53" s="184">
        <v>1</v>
      </c>
      <c r="M53" s="187" t="s">
        <v>229</v>
      </c>
      <c r="N53" s="184" t="s">
        <v>228</v>
      </c>
      <c r="O53" s="184">
        <v>2</v>
      </c>
      <c r="P53" s="187" t="s">
        <v>240</v>
      </c>
      <c r="Q53" s="188" t="s">
        <v>277</v>
      </c>
      <c r="R53" s="184">
        <v>1</v>
      </c>
      <c r="S53" s="184" t="s">
        <v>245</v>
      </c>
      <c r="T53" s="188" t="s">
        <v>278</v>
      </c>
      <c r="U53" s="184">
        <v>1</v>
      </c>
      <c r="V53" s="184" t="s">
        <v>249</v>
      </c>
      <c r="W53" s="188" t="s">
        <v>279</v>
      </c>
      <c r="X53" s="189">
        <v>2</v>
      </c>
      <c r="Y53" s="190" t="s">
        <v>252</v>
      </c>
      <c r="Z53" s="191" t="s">
        <v>251</v>
      </c>
      <c r="AA53" s="192">
        <v>1</v>
      </c>
      <c r="AB53" s="190" t="s">
        <v>255</v>
      </c>
      <c r="AC53" s="191" t="s">
        <v>254</v>
      </c>
      <c r="AD53" s="192">
        <v>1</v>
      </c>
    </row>
    <row r="54" spans="1:30">
      <c r="A54" s="183" t="s">
        <v>344</v>
      </c>
      <c r="B54" s="184" t="s">
        <v>345</v>
      </c>
      <c r="C54" s="185">
        <v>7</v>
      </c>
      <c r="D54" s="185">
        <v>12.6</v>
      </c>
      <c r="E54" s="185" t="s">
        <v>275</v>
      </c>
      <c r="F54" s="186">
        <v>6967</v>
      </c>
      <c r="G54" s="187" t="s">
        <v>218</v>
      </c>
      <c r="H54" s="184" t="s">
        <v>217</v>
      </c>
      <c r="I54" s="184">
        <v>1</v>
      </c>
      <c r="J54" s="187" t="s">
        <v>237</v>
      </c>
      <c r="K54" s="188" t="s">
        <v>276</v>
      </c>
      <c r="L54" s="184">
        <v>1</v>
      </c>
      <c r="M54" s="187" t="s">
        <v>234</v>
      </c>
      <c r="N54" s="184" t="s">
        <v>233</v>
      </c>
      <c r="O54" s="184">
        <v>2</v>
      </c>
      <c r="P54" s="187" t="s">
        <v>240</v>
      </c>
      <c r="Q54" s="188" t="s">
        <v>277</v>
      </c>
      <c r="R54" s="184">
        <v>1</v>
      </c>
      <c r="S54" s="184" t="s">
        <v>245</v>
      </c>
      <c r="T54" s="188" t="s">
        <v>278</v>
      </c>
      <c r="U54" s="184">
        <v>1</v>
      </c>
      <c r="V54" s="184" t="s">
        <v>249</v>
      </c>
      <c r="W54" s="188" t="s">
        <v>279</v>
      </c>
      <c r="X54" s="189">
        <v>2</v>
      </c>
      <c r="Y54" s="190" t="s">
        <v>252</v>
      </c>
      <c r="Z54" s="191" t="s">
        <v>251</v>
      </c>
      <c r="AA54" s="192">
        <v>1</v>
      </c>
      <c r="AB54" s="190" t="s">
        <v>255</v>
      </c>
      <c r="AC54" s="191" t="s">
        <v>254</v>
      </c>
      <c r="AD54" s="192">
        <v>1</v>
      </c>
    </row>
    <row r="55" spans="1:30">
      <c r="A55" s="183" t="s">
        <v>346</v>
      </c>
      <c r="B55" s="184" t="s">
        <v>347</v>
      </c>
      <c r="C55" s="185">
        <v>7</v>
      </c>
      <c r="D55" s="185">
        <v>13.5</v>
      </c>
      <c r="E55" s="185" t="s">
        <v>275</v>
      </c>
      <c r="F55" s="186">
        <v>7349</v>
      </c>
      <c r="G55" s="187" t="s">
        <v>218</v>
      </c>
      <c r="H55" s="184" t="s">
        <v>217</v>
      </c>
      <c r="I55" s="184">
        <v>1</v>
      </c>
      <c r="J55" s="187" t="s">
        <v>237</v>
      </c>
      <c r="K55" s="188" t="s">
        <v>276</v>
      </c>
      <c r="L55" s="184">
        <v>1</v>
      </c>
      <c r="M55" s="187" t="s">
        <v>229</v>
      </c>
      <c r="N55" s="184" t="s">
        <v>228</v>
      </c>
      <c r="O55" s="184">
        <v>3</v>
      </c>
      <c r="P55" s="187" t="s">
        <v>240</v>
      </c>
      <c r="Q55" s="188" t="s">
        <v>277</v>
      </c>
      <c r="R55" s="184">
        <v>1</v>
      </c>
      <c r="S55" s="184" t="s">
        <v>245</v>
      </c>
      <c r="T55" s="188" t="s">
        <v>278</v>
      </c>
      <c r="U55" s="184">
        <v>1</v>
      </c>
      <c r="V55" s="184" t="s">
        <v>249</v>
      </c>
      <c r="W55" s="188" t="s">
        <v>279</v>
      </c>
      <c r="X55" s="189">
        <v>3</v>
      </c>
      <c r="Y55" s="190" t="s">
        <v>252</v>
      </c>
      <c r="Z55" s="191" t="s">
        <v>251</v>
      </c>
      <c r="AA55" s="192">
        <v>1</v>
      </c>
      <c r="AB55" s="190" t="s">
        <v>255</v>
      </c>
      <c r="AC55" s="191" t="s">
        <v>254</v>
      </c>
      <c r="AD55" s="192">
        <v>1</v>
      </c>
    </row>
    <row r="56" spans="1:30">
      <c r="A56" s="183" t="s">
        <v>348</v>
      </c>
      <c r="B56" s="184" t="s">
        <v>349</v>
      </c>
      <c r="C56" s="185">
        <v>7</v>
      </c>
      <c r="D56" s="185">
        <v>18.899999999999999</v>
      </c>
      <c r="E56" s="185" t="s">
        <v>275</v>
      </c>
      <c r="F56" s="186">
        <v>9218</v>
      </c>
      <c r="G56" s="187" t="s">
        <v>218</v>
      </c>
      <c r="H56" s="184" t="s">
        <v>217</v>
      </c>
      <c r="I56" s="184">
        <v>1</v>
      </c>
      <c r="J56" s="187" t="s">
        <v>237</v>
      </c>
      <c r="K56" s="188" t="s">
        <v>276</v>
      </c>
      <c r="L56" s="184">
        <v>1</v>
      </c>
      <c r="M56" s="187" t="s">
        <v>234</v>
      </c>
      <c r="N56" s="184" t="s">
        <v>233</v>
      </c>
      <c r="O56" s="184">
        <v>3</v>
      </c>
      <c r="P56" s="187" t="s">
        <v>240</v>
      </c>
      <c r="Q56" s="188" t="s">
        <v>277</v>
      </c>
      <c r="R56" s="184">
        <v>1</v>
      </c>
      <c r="S56" s="184" t="s">
        <v>245</v>
      </c>
      <c r="T56" s="188" t="s">
        <v>278</v>
      </c>
      <c r="U56" s="184">
        <v>1</v>
      </c>
      <c r="V56" s="184" t="s">
        <v>249</v>
      </c>
      <c r="W56" s="188" t="s">
        <v>279</v>
      </c>
      <c r="X56" s="189">
        <v>3</v>
      </c>
      <c r="Y56" s="190" t="s">
        <v>252</v>
      </c>
      <c r="Z56" s="191" t="s">
        <v>251</v>
      </c>
      <c r="AA56" s="192">
        <v>1</v>
      </c>
      <c r="AB56" s="190" t="s">
        <v>255</v>
      </c>
      <c r="AC56" s="191" t="s">
        <v>254</v>
      </c>
      <c r="AD56" s="192">
        <v>1</v>
      </c>
    </row>
    <row r="57" spans="1:30">
      <c r="A57" s="173" t="s">
        <v>350</v>
      </c>
      <c r="B57" s="174" t="s">
        <v>351</v>
      </c>
      <c r="C57" s="175">
        <v>7.6</v>
      </c>
      <c r="D57" s="175">
        <v>4.5</v>
      </c>
      <c r="E57" s="175" t="s">
        <v>275</v>
      </c>
      <c r="F57" s="176">
        <v>4143</v>
      </c>
      <c r="G57" s="177" t="s">
        <v>222</v>
      </c>
      <c r="H57" s="174" t="s">
        <v>221</v>
      </c>
      <c r="I57" s="174">
        <v>1</v>
      </c>
      <c r="J57" s="177" t="s">
        <v>237</v>
      </c>
      <c r="K57" s="178" t="s">
        <v>276</v>
      </c>
      <c r="L57" s="174">
        <v>1</v>
      </c>
      <c r="M57" s="177" t="s">
        <v>229</v>
      </c>
      <c r="N57" s="174" t="s">
        <v>228</v>
      </c>
      <c r="O57" s="174">
        <v>1</v>
      </c>
      <c r="P57" s="177" t="s">
        <v>240</v>
      </c>
      <c r="Q57" s="178" t="s">
        <v>277</v>
      </c>
      <c r="R57" s="174">
        <v>1</v>
      </c>
      <c r="S57" s="174" t="s">
        <v>245</v>
      </c>
      <c r="T57" s="178" t="s">
        <v>278</v>
      </c>
      <c r="U57" s="174">
        <v>1</v>
      </c>
      <c r="V57" s="174" t="s">
        <v>249</v>
      </c>
      <c r="W57" s="178" t="s">
        <v>279</v>
      </c>
      <c r="X57" s="179">
        <v>1</v>
      </c>
      <c r="Y57" s="180" t="s">
        <v>252</v>
      </c>
      <c r="Z57" s="191" t="s">
        <v>251</v>
      </c>
      <c r="AA57" s="182">
        <v>1</v>
      </c>
      <c r="AB57" s="180" t="s">
        <v>255</v>
      </c>
      <c r="AC57" s="191" t="s">
        <v>254</v>
      </c>
      <c r="AD57" s="182">
        <v>1</v>
      </c>
    </row>
    <row r="58" spans="1:30">
      <c r="A58" s="183" t="s">
        <v>352</v>
      </c>
      <c r="B58" s="184" t="s">
        <v>353</v>
      </c>
      <c r="C58" s="185">
        <v>7.6</v>
      </c>
      <c r="D58" s="185">
        <v>6.3</v>
      </c>
      <c r="E58" s="185" t="s">
        <v>275</v>
      </c>
      <c r="F58" s="186">
        <v>4766</v>
      </c>
      <c r="G58" s="187" t="s">
        <v>222</v>
      </c>
      <c r="H58" s="184" t="s">
        <v>221</v>
      </c>
      <c r="I58" s="184">
        <v>1</v>
      </c>
      <c r="J58" s="187" t="s">
        <v>237</v>
      </c>
      <c r="K58" s="188" t="s">
        <v>276</v>
      </c>
      <c r="L58" s="184">
        <v>1</v>
      </c>
      <c r="M58" s="187" t="s">
        <v>234</v>
      </c>
      <c r="N58" s="184" t="s">
        <v>233</v>
      </c>
      <c r="O58" s="184">
        <v>1</v>
      </c>
      <c r="P58" s="187" t="s">
        <v>240</v>
      </c>
      <c r="Q58" s="188" t="s">
        <v>277</v>
      </c>
      <c r="R58" s="184">
        <v>1</v>
      </c>
      <c r="S58" s="184" t="s">
        <v>245</v>
      </c>
      <c r="T58" s="188" t="s">
        <v>278</v>
      </c>
      <c r="U58" s="184">
        <v>1</v>
      </c>
      <c r="V58" s="184" t="s">
        <v>249</v>
      </c>
      <c r="W58" s="188" t="s">
        <v>279</v>
      </c>
      <c r="X58" s="189">
        <v>1</v>
      </c>
      <c r="Y58" s="190" t="s">
        <v>252</v>
      </c>
      <c r="Z58" s="191" t="s">
        <v>251</v>
      </c>
      <c r="AA58" s="192">
        <v>1</v>
      </c>
      <c r="AB58" s="190" t="s">
        <v>255</v>
      </c>
      <c r="AC58" s="191" t="s">
        <v>254</v>
      </c>
      <c r="AD58" s="192">
        <v>1</v>
      </c>
    </row>
    <row r="59" spans="1:30">
      <c r="A59" s="183" t="s">
        <v>354</v>
      </c>
      <c r="B59" s="184" t="s">
        <v>355</v>
      </c>
      <c r="C59" s="185">
        <v>7.6</v>
      </c>
      <c r="D59" s="185">
        <v>9</v>
      </c>
      <c r="E59" s="185" t="s">
        <v>275</v>
      </c>
      <c r="F59" s="186">
        <v>5771</v>
      </c>
      <c r="G59" s="187" t="s">
        <v>222</v>
      </c>
      <c r="H59" s="184" t="s">
        <v>221</v>
      </c>
      <c r="I59" s="184">
        <v>1</v>
      </c>
      <c r="J59" s="187" t="s">
        <v>237</v>
      </c>
      <c r="K59" s="188" t="s">
        <v>276</v>
      </c>
      <c r="L59" s="184">
        <v>1</v>
      </c>
      <c r="M59" s="187" t="s">
        <v>229</v>
      </c>
      <c r="N59" s="184" t="s">
        <v>228</v>
      </c>
      <c r="O59" s="184">
        <v>2</v>
      </c>
      <c r="P59" s="187" t="s">
        <v>240</v>
      </c>
      <c r="Q59" s="188" t="s">
        <v>277</v>
      </c>
      <c r="R59" s="184">
        <v>1</v>
      </c>
      <c r="S59" s="184" t="s">
        <v>245</v>
      </c>
      <c r="T59" s="188" t="s">
        <v>278</v>
      </c>
      <c r="U59" s="184">
        <v>1</v>
      </c>
      <c r="V59" s="184" t="s">
        <v>249</v>
      </c>
      <c r="W59" s="188" t="s">
        <v>279</v>
      </c>
      <c r="X59" s="189">
        <v>2</v>
      </c>
      <c r="Y59" s="190" t="s">
        <v>252</v>
      </c>
      <c r="Z59" s="191" t="s">
        <v>251</v>
      </c>
      <c r="AA59" s="192">
        <v>1</v>
      </c>
      <c r="AB59" s="190" t="s">
        <v>255</v>
      </c>
      <c r="AC59" s="191" t="s">
        <v>254</v>
      </c>
      <c r="AD59" s="192">
        <v>1</v>
      </c>
    </row>
    <row r="60" spans="1:30">
      <c r="A60" s="183" t="s">
        <v>356</v>
      </c>
      <c r="B60" s="184" t="s">
        <v>357</v>
      </c>
      <c r="C60" s="185">
        <v>7.6</v>
      </c>
      <c r="D60" s="185">
        <v>12.6</v>
      </c>
      <c r="E60" s="185" t="s">
        <v>275</v>
      </c>
      <c r="F60" s="186">
        <v>7017</v>
      </c>
      <c r="G60" s="187" t="s">
        <v>222</v>
      </c>
      <c r="H60" s="184" t="s">
        <v>221</v>
      </c>
      <c r="I60" s="184">
        <v>1</v>
      </c>
      <c r="J60" s="187" t="s">
        <v>237</v>
      </c>
      <c r="K60" s="188" t="s">
        <v>276</v>
      </c>
      <c r="L60" s="184">
        <v>1</v>
      </c>
      <c r="M60" s="187" t="s">
        <v>234</v>
      </c>
      <c r="N60" s="184" t="s">
        <v>233</v>
      </c>
      <c r="O60" s="184">
        <v>2</v>
      </c>
      <c r="P60" s="187" t="s">
        <v>240</v>
      </c>
      <c r="Q60" s="188" t="s">
        <v>277</v>
      </c>
      <c r="R60" s="184">
        <v>1</v>
      </c>
      <c r="S60" s="184" t="s">
        <v>245</v>
      </c>
      <c r="T60" s="188" t="s">
        <v>278</v>
      </c>
      <c r="U60" s="184">
        <v>1</v>
      </c>
      <c r="V60" s="184" t="s">
        <v>249</v>
      </c>
      <c r="W60" s="188" t="s">
        <v>279</v>
      </c>
      <c r="X60" s="189">
        <v>2</v>
      </c>
      <c r="Y60" s="190" t="s">
        <v>252</v>
      </c>
      <c r="Z60" s="191" t="s">
        <v>251</v>
      </c>
      <c r="AA60" s="192">
        <v>1</v>
      </c>
      <c r="AB60" s="190" t="s">
        <v>255</v>
      </c>
      <c r="AC60" s="191" t="s">
        <v>254</v>
      </c>
      <c r="AD60" s="192">
        <v>1</v>
      </c>
    </row>
    <row r="61" spans="1:30">
      <c r="A61" s="183" t="s">
        <v>358</v>
      </c>
      <c r="B61" s="184" t="s">
        <v>359</v>
      </c>
      <c r="C61" s="185">
        <v>7.6</v>
      </c>
      <c r="D61" s="185">
        <v>13.5</v>
      </c>
      <c r="E61" s="185" t="s">
        <v>275</v>
      </c>
      <c r="F61" s="186">
        <v>7399</v>
      </c>
      <c r="G61" s="187" t="s">
        <v>222</v>
      </c>
      <c r="H61" s="184" t="s">
        <v>221</v>
      </c>
      <c r="I61" s="184">
        <v>1</v>
      </c>
      <c r="J61" s="187" t="s">
        <v>237</v>
      </c>
      <c r="K61" s="188" t="s">
        <v>276</v>
      </c>
      <c r="L61" s="184">
        <v>1</v>
      </c>
      <c r="M61" s="187" t="s">
        <v>229</v>
      </c>
      <c r="N61" s="184" t="s">
        <v>228</v>
      </c>
      <c r="O61" s="184">
        <v>3</v>
      </c>
      <c r="P61" s="187" t="s">
        <v>240</v>
      </c>
      <c r="Q61" s="188" t="s">
        <v>277</v>
      </c>
      <c r="R61" s="184">
        <v>1</v>
      </c>
      <c r="S61" s="184" t="s">
        <v>245</v>
      </c>
      <c r="T61" s="188" t="s">
        <v>278</v>
      </c>
      <c r="U61" s="184">
        <v>1</v>
      </c>
      <c r="V61" s="184" t="s">
        <v>249</v>
      </c>
      <c r="W61" s="188" t="s">
        <v>279</v>
      </c>
      <c r="X61" s="189">
        <v>3</v>
      </c>
      <c r="Y61" s="190" t="s">
        <v>252</v>
      </c>
      <c r="Z61" s="191" t="s">
        <v>251</v>
      </c>
      <c r="AA61" s="192">
        <v>1</v>
      </c>
      <c r="AB61" s="190" t="s">
        <v>255</v>
      </c>
      <c r="AC61" s="191" t="s">
        <v>254</v>
      </c>
      <c r="AD61" s="192">
        <v>1</v>
      </c>
    </row>
    <row r="62" spans="1:30">
      <c r="A62" s="183" t="s">
        <v>360</v>
      </c>
      <c r="B62" s="184" t="s">
        <v>361</v>
      </c>
      <c r="C62" s="185">
        <v>7.6</v>
      </c>
      <c r="D62" s="185">
        <v>18.899999999999999</v>
      </c>
      <c r="E62" s="185" t="s">
        <v>275</v>
      </c>
      <c r="F62" s="186">
        <v>9268</v>
      </c>
      <c r="G62" s="187" t="s">
        <v>222</v>
      </c>
      <c r="H62" s="184" t="s">
        <v>221</v>
      </c>
      <c r="I62" s="184">
        <v>1</v>
      </c>
      <c r="J62" s="187" t="s">
        <v>237</v>
      </c>
      <c r="K62" s="188" t="s">
        <v>276</v>
      </c>
      <c r="L62" s="184">
        <v>1</v>
      </c>
      <c r="M62" s="187" t="s">
        <v>234</v>
      </c>
      <c r="N62" s="184" t="s">
        <v>233</v>
      </c>
      <c r="O62" s="184">
        <v>3</v>
      </c>
      <c r="P62" s="187" t="s">
        <v>240</v>
      </c>
      <c r="Q62" s="188" t="s">
        <v>277</v>
      </c>
      <c r="R62" s="184">
        <v>1</v>
      </c>
      <c r="S62" s="184" t="s">
        <v>245</v>
      </c>
      <c r="T62" s="188" t="s">
        <v>278</v>
      </c>
      <c r="U62" s="184">
        <v>1</v>
      </c>
      <c r="V62" s="184" t="s">
        <v>249</v>
      </c>
      <c r="W62" s="188" t="s">
        <v>279</v>
      </c>
      <c r="X62" s="189">
        <v>3</v>
      </c>
      <c r="Y62" s="190" t="s">
        <v>252</v>
      </c>
      <c r="Z62" s="191" t="s">
        <v>251</v>
      </c>
      <c r="AA62" s="192">
        <v>1</v>
      </c>
      <c r="AB62" s="190" t="s">
        <v>255</v>
      </c>
      <c r="AC62" s="191" t="s">
        <v>254</v>
      </c>
      <c r="AD62" s="192">
        <v>1</v>
      </c>
    </row>
    <row r="63" spans="1:30">
      <c r="A63" s="173" t="s">
        <v>362</v>
      </c>
      <c r="B63" s="174" t="s">
        <v>363</v>
      </c>
      <c r="C63" s="175">
        <v>8.6</v>
      </c>
      <c r="D63" s="175">
        <v>4.5</v>
      </c>
      <c r="E63" s="175" t="s">
        <v>275</v>
      </c>
      <c r="F63" s="176">
        <v>4283</v>
      </c>
      <c r="G63" s="177" t="s">
        <v>226</v>
      </c>
      <c r="H63" s="174" t="s">
        <v>209</v>
      </c>
      <c r="I63" s="174">
        <v>1</v>
      </c>
      <c r="J63" s="177" t="s">
        <v>237</v>
      </c>
      <c r="K63" s="178" t="s">
        <v>276</v>
      </c>
      <c r="L63" s="174">
        <v>1</v>
      </c>
      <c r="M63" s="177" t="s">
        <v>229</v>
      </c>
      <c r="N63" s="174" t="s">
        <v>228</v>
      </c>
      <c r="O63" s="174">
        <v>1</v>
      </c>
      <c r="P63" s="177" t="s">
        <v>240</v>
      </c>
      <c r="Q63" s="178" t="s">
        <v>277</v>
      </c>
      <c r="R63" s="174">
        <v>1</v>
      </c>
      <c r="S63" s="174" t="s">
        <v>245</v>
      </c>
      <c r="T63" s="178" t="s">
        <v>278</v>
      </c>
      <c r="U63" s="174">
        <v>1</v>
      </c>
      <c r="V63" s="174" t="s">
        <v>249</v>
      </c>
      <c r="W63" s="178" t="s">
        <v>279</v>
      </c>
      <c r="X63" s="179">
        <v>1</v>
      </c>
      <c r="Y63" s="180" t="s">
        <v>252</v>
      </c>
      <c r="Z63" s="191" t="s">
        <v>251</v>
      </c>
      <c r="AA63" s="182">
        <v>1</v>
      </c>
      <c r="AB63" s="180" t="s">
        <v>255</v>
      </c>
      <c r="AC63" s="191" t="s">
        <v>254</v>
      </c>
      <c r="AD63" s="182">
        <v>1</v>
      </c>
    </row>
    <row r="64" spans="1:30">
      <c r="A64" s="183" t="s">
        <v>364</v>
      </c>
      <c r="B64" s="184" t="s">
        <v>365</v>
      </c>
      <c r="C64" s="185">
        <v>8.6</v>
      </c>
      <c r="D64" s="185">
        <v>6.3</v>
      </c>
      <c r="E64" s="185" t="s">
        <v>275</v>
      </c>
      <c r="F64" s="186">
        <v>4906</v>
      </c>
      <c r="G64" s="187" t="s">
        <v>226</v>
      </c>
      <c r="H64" s="184" t="s">
        <v>209</v>
      </c>
      <c r="I64" s="184">
        <v>1</v>
      </c>
      <c r="J64" s="187" t="s">
        <v>237</v>
      </c>
      <c r="K64" s="188" t="s">
        <v>276</v>
      </c>
      <c r="L64" s="184">
        <v>1</v>
      </c>
      <c r="M64" s="187" t="s">
        <v>234</v>
      </c>
      <c r="N64" s="184" t="s">
        <v>233</v>
      </c>
      <c r="O64" s="184">
        <v>1</v>
      </c>
      <c r="P64" s="187" t="s">
        <v>240</v>
      </c>
      <c r="Q64" s="188" t="s">
        <v>277</v>
      </c>
      <c r="R64" s="184">
        <v>1</v>
      </c>
      <c r="S64" s="184" t="s">
        <v>245</v>
      </c>
      <c r="T64" s="188" t="s">
        <v>278</v>
      </c>
      <c r="U64" s="184">
        <v>1</v>
      </c>
      <c r="V64" s="184" t="s">
        <v>249</v>
      </c>
      <c r="W64" s="188" t="s">
        <v>279</v>
      </c>
      <c r="X64" s="189">
        <v>1</v>
      </c>
      <c r="Y64" s="190" t="s">
        <v>252</v>
      </c>
      <c r="Z64" s="191" t="s">
        <v>251</v>
      </c>
      <c r="AA64" s="192">
        <v>1</v>
      </c>
      <c r="AB64" s="190" t="s">
        <v>255</v>
      </c>
      <c r="AC64" s="191" t="s">
        <v>254</v>
      </c>
      <c r="AD64" s="192">
        <v>1</v>
      </c>
    </row>
    <row r="65" spans="1:30">
      <c r="A65" s="183" t="s">
        <v>366</v>
      </c>
      <c r="B65" s="184" t="s">
        <v>367</v>
      </c>
      <c r="C65" s="185">
        <v>8.6</v>
      </c>
      <c r="D65" s="185">
        <v>9</v>
      </c>
      <c r="E65" s="185" t="s">
        <v>275</v>
      </c>
      <c r="F65" s="186">
        <v>5911</v>
      </c>
      <c r="G65" s="187" t="s">
        <v>226</v>
      </c>
      <c r="H65" s="184" t="s">
        <v>209</v>
      </c>
      <c r="I65" s="184">
        <v>1</v>
      </c>
      <c r="J65" s="187" t="s">
        <v>237</v>
      </c>
      <c r="K65" s="188" t="s">
        <v>276</v>
      </c>
      <c r="L65" s="184">
        <v>1</v>
      </c>
      <c r="M65" s="187" t="s">
        <v>229</v>
      </c>
      <c r="N65" s="184" t="s">
        <v>228</v>
      </c>
      <c r="O65" s="184">
        <v>2</v>
      </c>
      <c r="P65" s="187" t="s">
        <v>240</v>
      </c>
      <c r="Q65" s="188" t="s">
        <v>277</v>
      </c>
      <c r="R65" s="184">
        <v>1</v>
      </c>
      <c r="S65" s="184" t="s">
        <v>245</v>
      </c>
      <c r="T65" s="188" t="s">
        <v>278</v>
      </c>
      <c r="U65" s="184">
        <v>1</v>
      </c>
      <c r="V65" s="184" t="s">
        <v>249</v>
      </c>
      <c r="W65" s="188" t="s">
        <v>279</v>
      </c>
      <c r="X65" s="189">
        <v>2</v>
      </c>
      <c r="Y65" s="190" t="s">
        <v>252</v>
      </c>
      <c r="Z65" s="191" t="s">
        <v>251</v>
      </c>
      <c r="AA65" s="192">
        <v>1</v>
      </c>
      <c r="AB65" s="190" t="s">
        <v>255</v>
      </c>
      <c r="AC65" s="191" t="s">
        <v>254</v>
      </c>
      <c r="AD65" s="192">
        <v>1</v>
      </c>
    </row>
    <row r="66" spans="1:30">
      <c r="A66" s="183" t="s">
        <v>368</v>
      </c>
      <c r="B66" s="184" t="s">
        <v>369</v>
      </c>
      <c r="C66" s="185">
        <v>8.6</v>
      </c>
      <c r="D66" s="185">
        <v>12.6</v>
      </c>
      <c r="E66" s="185" t="s">
        <v>275</v>
      </c>
      <c r="F66" s="186">
        <v>7157</v>
      </c>
      <c r="G66" s="187" t="s">
        <v>226</v>
      </c>
      <c r="H66" s="184" t="s">
        <v>209</v>
      </c>
      <c r="I66" s="184">
        <v>1</v>
      </c>
      <c r="J66" s="187" t="s">
        <v>237</v>
      </c>
      <c r="K66" s="188" t="s">
        <v>276</v>
      </c>
      <c r="L66" s="184">
        <v>1</v>
      </c>
      <c r="M66" s="187" t="s">
        <v>234</v>
      </c>
      <c r="N66" s="184" t="s">
        <v>233</v>
      </c>
      <c r="O66" s="184">
        <v>2</v>
      </c>
      <c r="P66" s="187" t="s">
        <v>240</v>
      </c>
      <c r="Q66" s="188" t="s">
        <v>277</v>
      </c>
      <c r="R66" s="184">
        <v>1</v>
      </c>
      <c r="S66" s="184" t="s">
        <v>245</v>
      </c>
      <c r="T66" s="188" t="s">
        <v>278</v>
      </c>
      <c r="U66" s="184">
        <v>1</v>
      </c>
      <c r="V66" s="184" t="s">
        <v>249</v>
      </c>
      <c r="W66" s="188" t="s">
        <v>279</v>
      </c>
      <c r="X66" s="189">
        <v>2</v>
      </c>
      <c r="Y66" s="190" t="s">
        <v>252</v>
      </c>
      <c r="Z66" s="191" t="s">
        <v>251</v>
      </c>
      <c r="AA66" s="192">
        <v>1</v>
      </c>
      <c r="AB66" s="190" t="s">
        <v>255</v>
      </c>
      <c r="AC66" s="191" t="s">
        <v>254</v>
      </c>
      <c r="AD66" s="192">
        <v>1</v>
      </c>
    </row>
    <row r="67" spans="1:30">
      <c r="A67" s="183" t="s">
        <v>370</v>
      </c>
      <c r="B67" s="184" t="s">
        <v>371</v>
      </c>
      <c r="C67" s="185">
        <v>8.6</v>
      </c>
      <c r="D67" s="185">
        <v>13.5</v>
      </c>
      <c r="E67" s="185" t="s">
        <v>275</v>
      </c>
      <c r="F67" s="186">
        <v>7539</v>
      </c>
      <c r="G67" s="187" t="s">
        <v>226</v>
      </c>
      <c r="H67" s="184" t="s">
        <v>209</v>
      </c>
      <c r="I67" s="184">
        <v>1</v>
      </c>
      <c r="J67" s="187" t="s">
        <v>237</v>
      </c>
      <c r="K67" s="188" t="s">
        <v>276</v>
      </c>
      <c r="L67" s="184">
        <v>1</v>
      </c>
      <c r="M67" s="187" t="s">
        <v>229</v>
      </c>
      <c r="N67" s="184" t="s">
        <v>228</v>
      </c>
      <c r="O67" s="184">
        <v>3</v>
      </c>
      <c r="P67" s="187" t="s">
        <v>240</v>
      </c>
      <c r="Q67" s="188" t="s">
        <v>277</v>
      </c>
      <c r="R67" s="184">
        <v>1</v>
      </c>
      <c r="S67" s="184" t="s">
        <v>245</v>
      </c>
      <c r="T67" s="188" t="s">
        <v>278</v>
      </c>
      <c r="U67" s="184">
        <v>1</v>
      </c>
      <c r="V67" s="184" t="s">
        <v>249</v>
      </c>
      <c r="W67" s="188" t="s">
        <v>279</v>
      </c>
      <c r="X67" s="189">
        <v>3</v>
      </c>
      <c r="Y67" s="190" t="s">
        <v>252</v>
      </c>
      <c r="Z67" s="191" t="s">
        <v>251</v>
      </c>
      <c r="AA67" s="192">
        <v>1</v>
      </c>
      <c r="AB67" s="190" t="s">
        <v>255</v>
      </c>
      <c r="AC67" s="191" t="s">
        <v>254</v>
      </c>
      <c r="AD67" s="192">
        <v>1</v>
      </c>
    </row>
    <row r="68" spans="1:30">
      <c r="A68" s="183" t="s">
        <v>372</v>
      </c>
      <c r="B68" s="184" t="s">
        <v>373</v>
      </c>
      <c r="C68" s="185">
        <v>8.6</v>
      </c>
      <c r="D68" s="185">
        <v>18.899999999999999</v>
      </c>
      <c r="E68" s="185" t="s">
        <v>275</v>
      </c>
      <c r="F68" s="186">
        <v>9408</v>
      </c>
      <c r="G68" s="187" t="s">
        <v>226</v>
      </c>
      <c r="H68" s="184" t="s">
        <v>209</v>
      </c>
      <c r="I68" s="184">
        <v>1</v>
      </c>
      <c r="J68" s="187" t="s">
        <v>237</v>
      </c>
      <c r="K68" s="188" t="s">
        <v>276</v>
      </c>
      <c r="L68" s="184">
        <v>1</v>
      </c>
      <c r="M68" s="187" t="s">
        <v>234</v>
      </c>
      <c r="N68" s="184" t="s">
        <v>233</v>
      </c>
      <c r="O68" s="184">
        <v>3</v>
      </c>
      <c r="P68" s="187" t="s">
        <v>240</v>
      </c>
      <c r="Q68" s="188" t="s">
        <v>277</v>
      </c>
      <c r="R68" s="184">
        <v>1</v>
      </c>
      <c r="S68" s="184" t="s">
        <v>245</v>
      </c>
      <c r="T68" s="188" t="s">
        <v>278</v>
      </c>
      <c r="U68" s="184">
        <v>1</v>
      </c>
      <c r="V68" s="184" t="s">
        <v>249</v>
      </c>
      <c r="W68" s="188" t="s">
        <v>279</v>
      </c>
      <c r="X68" s="189">
        <v>3</v>
      </c>
      <c r="Y68" s="190" t="s">
        <v>252</v>
      </c>
      <c r="Z68" s="191" t="s">
        <v>251</v>
      </c>
      <c r="AA68" s="192">
        <v>1</v>
      </c>
      <c r="AB68" s="190" t="s">
        <v>255</v>
      </c>
      <c r="AC68" s="191" t="s">
        <v>254</v>
      </c>
      <c r="AD68" s="192">
        <v>1</v>
      </c>
    </row>
    <row r="69" spans="1:30">
      <c r="A69" s="209"/>
      <c r="I69" s="209"/>
    </row>
    <row r="70" spans="1:30">
      <c r="A70" s="209"/>
      <c r="I70" s="209"/>
    </row>
    <row r="71" spans="1:30">
      <c r="A71" s="209"/>
      <c r="I71" s="209"/>
    </row>
    <row r="72" spans="1:30">
      <c r="A72" s="209"/>
      <c r="I72" s="209"/>
    </row>
    <row r="73" spans="1:30">
      <c r="A73" s="209"/>
      <c r="I73" s="209"/>
    </row>
    <row r="74" spans="1:30">
      <c r="A74" s="209"/>
      <c r="I74" s="209"/>
    </row>
    <row r="75" spans="1:30">
      <c r="A75" s="209"/>
      <c r="I75" s="209"/>
    </row>
    <row r="76" spans="1:30">
      <c r="A76" s="209"/>
      <c r="C76" s="210" t="s">
        <v>17</v>
      </c>
      <c r="D76" s="211" t="s">
        <v>374</v>
      </c>
      <c r="E76" s="210" t="s">
        <v>375</v>
      </c>
      <c r="I76" s="209"/>
    </row>
    <row r="77" spans="1:30">
      <c r="A77" s="209"/>
      <c r="C77" s="169" t="s">
        <v>260</v>
      </c>
      <c r="D77" s="168" t="s">
        <v>258</v>
      </c>
      <c r="E77" s="169" t="s">
        <v>376</v>
      </c>
      <c r="I77" s="209"/>
    </row>
    <row r="78" spans="1:30">
      <c r="A78" s="209"/>
      <c r="I78" s="209"/>
    </row>
    <row r="79" spans="1:30">
      <c r="A79" s="209"/>
      <c r="I79" s="209"/>
    </row>
    <row r="80" spans="1:30">
      <c r="A80" s="209"/>
      <c r="I80" s="209"/>
    </row>
    <row r="81" spans="1:9">
      <c r="A81" s="209"/>
      <c r="I81" s="209"/>
    </row>
    <row r="82" spans="1:9">
      <c r="A82" s="209"/>
      <c r="I82" s="209"/>
    </row>
    <row r="83" spans="1:9">
      <c r="A83" s="209"/>
      <c r="I83" s="209"/>
    </row>
    <row r="84" spans="1:9">
      <c r="A84" s="209"/>
      <c r="I84" s="209"/>
    </row>
    <row r="85" spans="1:9">
      <c r="A85" s="209"/>
      <c r="I85" s="209"/>
    </row>
    <row r="86" spans="1:9">
      <c r="A86" s="209"/>
      <c r="I86" s="209"/>
    </row>
    <row r="87" spans="1:9">
      <c r="A87" s="209"/>
      <c r="I87" s="209"/>
    </row>
    <row r="88" spans="1:9">
      <c r="A88" s="209"/>
      <c r="I88" s="209"/>
    </row>
    <row r="89" spans="1:9">
      <c r="A89" s="209"/>
      <c r="I89" s="209"/>
    </row>
    <row r="90" spans="1:9">
      <c r="A90" s="209"/>
      <c r="I90" s="209"/>
    </row>
    <row r="91" spans="1:9">
      <c r="A91" s="209"/>
      <c r="I91" s="209"/>
    </row>
    <row r="92" spans="1:9">
      <c r="A92" s="209"/>
      <c r="I92" s="209"/>
    </row>
    <row r="93" spans="1:9">
      <c r="A93" s="209"/>
      <c r="I93" s="209"/>
    </row>
    <row r="94" spans="1:9">
      <c r="A94" s="209"/>
      <c r="I94" s="209"/>
    </row>
    <row r="95" spans="1:9">
      <c r="A95" s="209"/>
      <c r="I95" s="209"/>
    </row>
    <row r="96" spans="1:9">
      <c r="A96" s="209"/>
      <c r="I96" s="209"/>
    </row>
    <row r="97" spans="1:9">
      <c r="A97" s="209"/>
      <c r="I97" s="209"/>
    </row>
    <row r="98" spans="1:9">
      <c r="A98" s="209"/>
      <c r="I98" s="209"/>
    </row>
    <row r="99" spans="1:9">
      <c r="A99" s="209"/>
      <c r="I99" s="209"/>
    </row>
    <row r="100" spans="1:9">
      <c r="A100" s="209"/>
      <c r="I100" s="209"/>
    </row>
    <row r="101" spans="1:9">
      <c r="A101" s="209"/>
      <c r="I101" s="209"/>
    </row>
    <row r="102" spans="1:9">
      <c r="A102" s="209"/>
      <c r="I102" s="209"/>
    </row>
    <row r="103" spans="1:9">
      <c r="A103" s="209"/>
      <c r="I103" s="209"/>
    </row>
    <row r="104" spans="1:9">
      <c r="A104" s="209"/>
      <c r="I104" s="209"/>
    </row>
    <row r="105" spans="1:9">
      <c r="A105" s="209"/>
      <c r="I105" s="209"/>
    </row>
    <row r="106" spans="1:9">
      <c r="A106" s="209"/>
      <c r="I106" s="209"/>
    </row>
    <row r="107" spans="1:9">
      <c r="A107" s="209"/>
      <c r="I107" s="209"/>
    </row>
    <row r="108" spans="1:9">
      <c r="A108" s="209"/>
      <c r="I108" s="209"/>
    </row>
    <row r="109" spans="1:9">
      <c r="A109" s="209"/>
      <c r="I109" s="209"/>
    </row>
    <row r="110" spans="1:9">
      <c r="A110" s="209"/>
      <c r="I110" s="209"/>
    </row>
    <row r="111" spans="1:9">
      <c r="A111" s="209"/>
      <c r="I111" s="209"/>
    </row>
    <row r="112" spans="1:9">
      <c r="A112" s="209"/>
      <c r="I112" s="209"/>
    </row>
    <row r="113" spans="1:9">
      <c r="A113" s="209"/>
      <c r="I113" s="209"/>
    </row>
    <row r="114" spans="1:9">
      <c r="A114" s="209"/>
      <c r="I114" s="209"/>
    </row>
    <row r="115" spans="1:9">
      <c r="A115" s="209"/>
      <c r="I115" s="209"/>
    </row>
    <row r="116" spans="1:9">
      <c r="A116" s="209"/>
      <c r="I116" s="209"/>
    </row>
    <row r="117" spans="1:9">
      <c r="A117" s="209"/>
      <c r="I117" s="209"/>
    </row>
    <row r="118" spans="1:9">
      <c r="A118" s="209"/>
      <c r="I118" s="209"/>
    </row>
    <row r="119" spans="1:9">
      <c r="A119" s="209"/>
      <c r="I119" s="209"/>
    </row>
    <row r="120" spans="1:9">
      <c r="A120" s="209"/>
      <c r="I120" s="209"/>
    </row>
    <row r="121" spans="1:9">
      <c r="A121" s="209"/>
      <c r="I121" s="209"/>
    </row>
    <row r="122" spans="1:9">
      <c r="A122" s="209"/>
      <c r="I122" s="209"/>
    </row>
    <row r="123" spans="1:9">
      <c r="A123" s="209"/>
      <c r="I123" s="209"/>
    </row>
    <row r="124" spans="1:9">
      <c r="A124" s="209"/>
      <c r="I124" s="209"/>
    </row>
    <row r="125" spans="1:9">
      <c r="A125" s="209"/>
      <c r="I125" s="209"/>
    </row>
    <row r="126" spans="1:9">
      <c r="A126" s="209"/>
      <c r="I126" s="209"/>
    </row>
    <row r="127" spans="1:9">
      <c r="A127" s="209"/>
      <c r="I127" s="209"/>
    </row>
    <row r="128" spans="1:9">
      <c r="A128" s="209"/>
      <c r="I128" s="209"/>
    </row>
    <row r="129" spans="1:9">
      <c r="A129" s="209"/>
      <c r="I129" s="209"/>
    </row>
    <row r="130" spans="1:9">
      <c r="A130" s="209"/>
      <c r="I130" s="209"/>
    </row>
    <row r="131" spans="1:9">
      <c r="A131" s="209"/>
      <c r="I131" s="209"/>
    </row>
    <row r="132" spans="1:9">
      <c r="A132" s="209"/>
      <c r="I132" s="209"/>
    </row>
    <row r="133" spans="1:9">
      <c r="A133" s="209"/>
      <c r="I133" s="209"/>
    </row>
    <row r="134" spans="1:9">
      <c r="A134" s="209"/>
      <c r="I134" s="209"/>
    </row>
    <row r="135" spans="1:9">
      <c r="A135" s="209"/>
      <c r="I135" s="209"/>
    </row>
    <row r="136" spans="1:9">
      <c r="A136" s="209"/>
      <c r="I136" s="209"/>
    </row>
    <row r="137" spans="1:9">
      <c r="A137" s="209"/>
      <c r="I137" s="209"/>
    </row>
    <row r="138" spans="1:9">
      <c r="A138" s="209"/>
      <c r="I138" s="209"/>
    </row>
    <row r="139" spans="1:9">
      <c r="A139" s="209"/>
      <c r="I139" s="209"/>
    </row>
    <row r="140" spans="1:9">
      <c r="A140" s="209"/>
      <c r="I140" s="209"/>
    </row>
    <row r="141" spans="1:9">
      <c r="A141" s="209"/>
      <c r="I141" s="209"/>
    </row>
    <row r="142" spans="1:9">
      <c r="A142" s="209"/>
      <c r="I142" s="209"/>
    </row>
    <row r="143" spans="1:9">
      <c r="A143" s="209"/>
      <c r="I143" s="209"/>
    </row>
    <row r="144" spans="1:9">
      <c r="A144" s="209"/>
      <c r="I144" s="209"/>
    </row>
    <row r="145" spans="1:9">
      <c r="A145" s="209"/>
      <c r="I145" s="209"/>
    </row>
    <row r="146" spans="1:9">
      <c r="A146" s="209"/>
      <c r="I146" s="209"/>
    </row>
    <row r="147" spans="1:9">
      <c r="A147" s="209"/>
      <c r="I147" s="209"/>
    </row>
    <row r="148" spans="1:9">
      <c r="A148" s="209"/>
      <c r="I148" s="209"/>
    </row>
    <row r="149" spans="1:9">
      <c r="A149" s="209"/>
      <c r="I149" s="209"/>
    </row>
    <row r="150" spans="1:9">
      <c r="A150" s="209"/>
      <c r="I150" s="209"/>
    </row>
    <row r="151" spans="1:9">
      <c r="A151" s="209"/>
      <c r="I151" s="209"/>
    </row>
    <row r="152" spans="1:9">
      <c r="A152" s="209"/>
      <c r="I152" s="209"/>
    </row>
    <row r="153" spans="1:9">
      <c r="A153" s="209"/>
      <c r="I153" s="209"/>
    </row>
    <row r="154" spans="1:9">
      <c r="A154" s="209"/>
      <c r="I154" s="209"/>
    </row>
    <row r="155" spans="1:9">
      <c r="A155" s="209"/>
      <c r="I155" s="209"/>
    </row>
    <row r="156" spans="1:9">
      <c r="A156" s="209"/>
      <c r="I156" s="209"/>
    </row>
    <row r="157" spans="1:9">
      <c r="A157" s="209"/>
      <c r="I157" s="209"/>
    </row>
    <row r="158" spans="1:9">
      <c r="A158" s="209"/>
      <c r="I158" s="209"/>
    </row>
    <row r="159" spans="1:9">
      <c r="A159" s="209"/>
      <c r="I159" s="209"/>
    </row>
    <row r="160" spans="1:9">
      <c r="A160" s="209"/>
      <c r="I160" s="209"/>
    </row>
    <row r="161" spans="1:9">
      <c r="A161" s="209"/>
      <c r="I161" s="209"/>
    </row>
    <row r="162" spans="1:9">
      <c r="A162" s="209"/>
      <c r="I162" s="209"/>
    </row>
    <row r="163" spans="1:9">
      <c r="A163" s="209"/>
      <c r="I163" s="209"/>
    </row>
    <row r="164" spans="1:9">
      <c r="A164" s="209"/>
      <c r="I164" s="209"/>
    </row>
    <row r="165" spans="1:9">
      <c r="A165" s="209"/>
      <c r="I165" s="209"/>
    </row>
    <row r="166" spans="1:9">
      <c r="A166" s="209"/>
      <c r="I166" s="209"/>
    </row>
    <row r="167" spans="1:9">
      <c r="A167" s="209"/>
      <c r="I167" s="209"/>
    </row>
    <row r="168" spans="1:9">
      <c r="A168" s="209"/>
      <c r="I168" s="209"/>
    </row>
    <row r="169" spans="1:9">
      <c r="A169" s="209"/>
      <c r="I169" s="209"/>
    </row>
    <row r="170" spans="1:9">
      <c r="A170" s="209"/>
      <c r="I170" s="209"/>
    </row>
    <row r="171" spans="1:9">
      <c r="A171" s="209"/>
      <c r="I171" s="209"/>
    </row>
    <row r="172" spans="1:9">
      <c r="A172" s="209"/>
      <c r="I172" s="209"/>
    </row>
    <row r="173" spans="1:9">
      <c r="A173" s="209"/>
      <c r="I173" s="209"/>
    </row>
    <row r="174" spans="1:9">
      <c r="A174" s="209"/>
      <c r="I174" s="209"/>
    </row>
    <row r="175" spans="1:9">
      <c r="A175" s="209"/>
      <c r="I175" s="209"/>
    </row>
    <row r="176" spans="1:9">
      <c r="A176" s="209"/>
      <c r="I176" s="209"/>
    </row>
    <row r="177" spans="1:9">
      <c r="A177" s="209"/>
      <c r="I177" s="209"/>
    </row>
    <row r="178" spans="1:9">
      <c r="A178" s="209"/>
      <c r="I178" s="209"/>
    </row>
    <row r="179" spans="1:9">
      <c r="A179" s="209"/>
      <c r="I179" s="209"/>
    </row>
    <row r="180" spans="1:9">
      <c r="A180" s="209"/>
      <c r="I180" s="209"/>
    </row>
    <row r="181" spans="1:9">
      <c r="A181" s="209"/>
      <c r="I181" s="209"/>
    </row>
    <row r="182" spans="1:9">
      <c r="A182" s="209"/>
      <c r="I182" s="209"/>
    </row>
    <row r="183" spans="1:9">
      <c r="A183" s="209"/>
      <c r="I183" s="209"/>
    </row>
    <row r="184" spans="1:9">
      <c r="A184" s="209"/>
      <c r="I184" s="209"/>
    </row>
    <row r="185" spans="1:9">
      <c r="A185" s="209"/>
      <c r="I185" s="209"/>
    </row>
    <row r="186" spans="1:9">
      <c r="A186" s="209"/>
      <c r="I186" s="209"/>
    </row>
    <row r="187" spans="1:9">
      <c r="A187" s="209"/>
      <c r="I187" s="209"/>
    </row>
    <row r="188" spans="1:9">
      <c r="A188" s="209"/>
      <c r="I188" s="209"/>
    </row>
    <row r="189" spans="1:9">
      <c r="A189" s="209"/>
      <c r="I189" s="209"/>
    </row>
    <row r="190" spans="1:9">
      <c r="A190" s="209"/>
      <c r="I190" s="209"/>
    </row>
    <row r="191" spans="1:9">
      <c r="A191" s="209"/>
      <c r="I191" s="209"/>
    </row>
    <row r="192" spans="1:9">
      <c r="A192" s="209"/>
      <c r="I192" s="209"/>
    </row>
    <row r="193" spans="1:9">
      <c r="A193" s="209"/>
      <c r="I193" s="209"/>
    </row>
    <row r="194" spans="1:9">
      <c r="A194" s="209"/>
      <c r="I194" s="209"/>
    </row>
    <row r="195" spans="1:9">
      <c r="A195" s="209"/>
      <c r="I195" s="209"/>
    </row>
    <row r="196" spans="1:9">
      <c r="A196" s="209"/>
      <c r="I196" s="209"/>
    </row>
    <row r="197" spans="1:9">
      <c r="A197" s="209"/>
      <c r="I197" s="209"/>
    </row>
    <row r="198" spans="1:9">
      <c r="A198" s="209"/>
      <c r="I198" s="209"/>
    </row>
    <row r="199" spans="1:9">
      <c r="A199" s="209"/>
      <c r="I199" s="209"/>
    </row>
    <row r="200" spans="1:9">
      <c r="A200" s="209"/>
      <c r="I200" s="209"/>
    </row>
    <row r="201" spans="1:9">
      <c r="A201" s="209"/>
      <c r="I201" s="209"/>
    </row>
    <row r="202" spans="1:9">
      <c r="A202" s="209"/>
      <c r="I202" s="209"/>
    </row>
    <row r="203" spans="1:9">
      <c r="A203" s="209"/>
      <c r="I203" s="209"/>
    </row>
    <row r="204" spans="1:9">
      <c r="A204" s="209"/>
      <c r="I204" s="209"/>
    </row>
    <row r="205" spans="1:9">
      <c r="A205" s="209"/>
      <c r="I205" s="209"/>
    </row>
    <row r="206" spans="1:9">
      <c r="A206" s="209"/>
      <c r="I206" s="209"/>
    </row>
    <row r="207" spans="1:9">
      <c r="A207" s="209"/>
      <c r="I207" s="209"/>
    </row>
    <row r="208" spans="1:9">
      <c r="A208" s="209"/>
      <c r="I208" s="209"/>
    </row>
    <row r="209" spans="1:9">
      <c r="A209" s="209"/>
      <c r="I209" s="209"/>
    </row>
    <row r="210" spans="1:9">
      <c r="A210" s="209"/>
      <c r="I210" s="209"/>
    </row>
    <row r="211" spans="1:9">
      <c r="A211" s="209"/>
      <c r="I211" s="209"/>
    </row>
    <row r="212" spans="1:9">
      <c r="A212" s="209"/>
      <c r="I212" s="209"/>
    </row>
    <row r="213" spans="1:9">
      <c r="A213" s="209"/>
      <c r="I213" s="209"/>
    </row>
    <row r="214" spans="1:9">
      <c r="A214" s="209"/>
      <c r="I214" s="209"/>
    </row>
    <row r="215" spans="1:9">
      <c r="A215" s="209"/>
      <c r="I215" s="209"/>
    </row>
    <row r="216" spans="1:9">
      <c r="A216" s="209"/>
      <c r="I216" s="209"/>
    </row>
    <row r="217" spans="1:9">
      <c r="A217" s="209"/>
      <c r="I217" s="209"/>
    </row>
    <row r="218" spans="1:9">
      <c r="A218" s="209"/>
      <c r="I218" s="209"/>
    </row>
    <row r="219" spans="1:9">
      <c r="A219" s="209"/>
      <c r="I219" s="209"/>
    </row>
    <row r="220" spans="1:9">
      <c r="A220" s="209"/>
      <c r="I220" s="209"/>
    </row>
    <row r="221" spans="1:9">
      <c r="A221" s="209"/>
      <c r="I221" s="209"/>
    </row>
    <row r="222" spans="1:9">
      <c r="A222" s="209"/>
      <c r="I222" s="209"/>
    </row>
    <row r="223" spans="1:9">
      <c r="A223" s="209"/>
      <c r="I223" s="209"/>
    </row>
    <row r="224" spans="1:9">
      <c r="A224" s="209"/>
      <c r="I224" s="209"/>
    </row>
    <row r="225" spans="1:9">
      <c r="A225" s="209"/>
      <c r="I225" s="209"/>
    </row>
    <row r="226" spans="1:9">
      <c r="A226" s="209"/>
      <c r="I226" s="209"/>
    </row>
    <row r="227" spans="1:9">
      <c r="A227" s="209"/>
      <c r="I227" s="209"/>
    </row>
    <row r="228" spans="1:9">
      <c r="A228" s="209"/>
      <c r="I228" s="209"/>
    </row>
    <row r="229" spans="1:9">
      <c r="A229" s="209"/>
      <c r="I229" s="209"/>
    </row>
    <row r="230" spans="1:9">
      <c r="A230" s="209"/>
      <c r="I230" s="209"/>
    </row>
    <row r="231" spans="1:9">
      <c r="A231" s="209"/>
      <c r="I231" s="209"/>
    </row>
    <row r="232" spans="1:9">
      <c r="A232" s="209"/>
      <c r="I232" s="209"/>
    </row>
    <row r="233" spans="1:9">
      <c r="A233" s="209"/>
      <c r="I233" s="209"/>
    </row>
    <row r="234" spans="1:9">
      <c r="A234" s="209"/>
      <c r="I234" s="209"/>
    </row>
    <row r="235" spans="1:9">
      <c r="A235" s="209"/>
      <c r="I235" s="209"/>
    </row>
    <row r="236" spans="1:9">
      <c r="A236" s="209"/>
      <c r="I236" s="209"/>
    </row>
    <row r="237" spans="1:9">
      <c r="A237" s="209"/>
      <c r="I237" s="209"/>
    </row>
    <row r="238" spans="1:9">
      <c r="A238" s="209"/>
      <c r="I238" s="209"/>
    </row>
    <row r="239" spans="1:9">
      <c r="A239" s="209"/>
      <c r="I239" s="209"/>
    </row>
    <row r="240" spans="1:9">
      <c r="A240" s="209"/>
      <c r="I240" s="209"/>
    </row>
    <row r="241" spans="1:9">
      <c r="A241" s="209"/>
      <c r="I241" s="209"/>
    </row>
    <row r="242" spans="1:9">
      <c r="A242" s="209"/>
      <c r="I242" s="209"/>
    </row>
    <row r="243" spans="1:9">
      <c r="A243" s="209"/>
      <c r="I243" s="209"/>
    </row>
    <row r="244" spans="1:9">
      <c r="A244" s="209"/>
      <c r="I244" s="209"/>
    </row>
    <row r="245" spans="1:9">
      <c r="A245" s="209"/>
      <c r="I245" s="209"/>
    </row>
    <row r="246" spans="1:9">
      <c r="A246" s="209"/>
      <c r="I246" s="209"/>
    </row>
    <row r="247" spans="1:9">
      <c r="A247" s="209"/>
      <c r="I247" s="209"/>
    </row>
    <row r="248" spans="1:9">
      <c r="A248" s="209"/>
      <c r="I248" s="209"/>
    </row>
    <row r="249" spans="1:9">
      <c r="A249" s="209"/>
      <c r="I249" s="209"/>
    </row>
    <row r="250" spans="1:9">
      <c r="A250" s="209"/>
      <c r="I250" s="209"/>
    </row>
    <row r="251" spans="1:9">
      <c r="A251" s="209"/>
      <c r="I251" s="209"/>
    </row>
    <row r="252" spans="1:9">
      <c r="A252" s="209"/>
      <c r="I252" s="209"/>
    </row>
    <row r="253" spans="1:9">
      <c r="A253" s="209"/>
      <c r="I253" s="209"/>
    </row>
    <row r="254" spans="1:9">
      <c r="A254" s="209"/>
      <c r="I254" s="209"/>
    </row>
    <row r="255" spans="1:9">
      <c r="A255" s="209"/>
      <c r="I255" s="209"/>
    </row>
    <row r="256" spans="1:9">
      <c r="A256" s="209"/>
      <c r="I256" s="209"/>
    </row>
    <row r="257" spans="1:9">
      <c r="A257" s="209"/>
      <c r="I257" s="209"/>
    </row>
    <row r="258" spans="1:9">
      <c r="A258" s="209"/>
      <c r="I258" s="209"/>
    </row>
    <row r="259" spans="1:9">
      <c r="A259" s="209"/>
      <c r="I259" s="209"/>
    </row>
    <row r="260" spans="1:9">
      <c r="A260" s="209"/>
      <c r="I260" s="209"/>
    </row>
    <row r="261" spans="1:9">
      <c r="A261" s="209"/>
      <c r="I261" s="209"/>
    </row>
    <row r="262" spans="1:9">
      <c r="A262" s="209"/>
      <c r="I262" s="209"/>
    </row>
    <row r="263" spans="1:9">
      <c r="A263" s="209"/>
      <c r="I263" s="209"/>
    </row>
    <row r="264" spans="1:9">
      <c r="A264" s="209"/>
      <c r="I264" s="209"/>
    </row>
    <row r="265" spans="1:9">
      <c r="A265" s="209"/>
      <c r="I265" s="209"/>
    </row>
    <row r="266" spans="1:9">
      <c r="A266" s="209"/>
      <c r="I266" s="209"/>
    </row>
    <row r="267" spans="1:9">
      <c r="A267" s="209"/>
      <c r="I267" s="209"/>
    </row>
    <row r="268" spans="1:9">
      <c r="A268" s="209"/>
      <c r="I268" s="209"/>
    </row>
    <row r="269" spans="1:9">
      <c r="A269" s="209"/>
      <c r="I269" s="209"/>
    </row>
    <row r="270" spans="1:9">
      <c r="A270" s="209"/>
      <c r="I270" s="209"/>
    </row>
    <row r="271" spans="1:9">
      <c r="A271" s="209"/>
      <c r="I271" s="209"/>
    </row>
    <row r="272" spans="1:9">
      <c r="A272" s="209"/>
      <c r="I272" s="209"/>
    </row>
    <row r="273" spans="1:9">
      <c r="A273" s="209"/>
      <c r="I273" s="209"/>
    </row>
    <row r="274" spans="1:9">
      <c r="A274" s="209"/>
      <c r="I274" s="209"/>
    </row>
    <row r="275" spans="1:9">
      <c r="A275" s="209"/>
      <c r="I275" s="209"/>
    </row>
    <row r="276" spans="1:9">
      <c r="A276" s="209"/>
      <c r="I276" s="209"/>
    </row>
    <row r="277" spans="1:9">
      <c r="A277" s="209"/>
      <c r="I277" s="209"/>
    </row>
    <row r="278" spans="1:9">
      <c r="A278" s="209"/>
      <c r="I278" s="209"/>
    </row>
    <row r="279" spans="1:9">
      <c r="A279" s="209"/>
      <c r="I279" s="209"/>
    </row>
    <row r="280" spans="1:9">
      <c r="A280" s="209"/>
      <c r="I280" s="209"/>
    </row>
    <row r="281" spans="1:9">
      <c r="A281" s="209"/>
      <c r="I281" s="209"/>
    </row>
    <row r="282" spans="1:9">
      <c r="A282" s="209"/>
      <c r="I282" s="209"/>
    </row>
    <row r="283" spans="1:9">
      <c r="A283" s="209"/>
      <c r="I283" s="209"/>
    </row>
    <row r="284" spans="1:9">
      <c r="A284" s="209"/>
      <c r="I284" s="209"/>
    </row>
    <row r="285" spans="1:9">
      <c r="A285" s="209"/>
      <c r="I285" s="209"/>
    </row>
    <row r="286" spans="1:9">
      <c r="A286" s="209"/>
      <c r="I286" s="209"/>
    </row>
    <row r="287" spans="1:9">
      <c r="A287" s="209"/>
      <c r="I287" s="209"/>
    </row>
    <row r="288" spans="1:9">
      <c r="A288" s="209"/>
      <c r="I288" s="209"/>
    </row>
    <row r="289" spans="1:9">
      <c r="A289" s="209"/>
      <c r="I289" s="209"/>
    </row>
    <row r="290" spans="1:9">
      <c r="A290" s="209"/>
      <c r="I290" s="209"/>
    </row>
    <row r="291" spans="1:9">
      <c r="A291" s="209"/>
      <c r="I291" s="209"/>
    </row>
    <row r="292" spans="1:9">
      <c r="A292" s="209"/>
      <c r="I292" s="209"/>
    </row>
    <row r="293" spans="1:9">
      <c r="A293" s="209"/>
      <c r="I293" s="209"/>
    </row>
    <row r="294" spans="1:9">
      <c r="A294" s="209"/>
      <c r="I294" s="209"/>
    </row>
    <row r="295" spans="1:9">
      <c r="A295" s="209"/>
      <c r="I295" s="209"/>
    </row>
    <row r="296" spans="1:9">
      <c r="A296" s="209"/>
      <c r="I296" s="209"/>
    </row>
    <row r="297" spans="1:9">
      <c r="A297" s="209"/>
      <c r="I297" s="209"/>
    </row>
    <row r="298" spans="1:9">
      <c r="A298" s="209"/>
      <c r="I298" s="209"/>
    </row>
    <row r="299" spans="1:9">
      <c r="A299" s="209"/>
      <c r="I299" s="209"/>
    </row>
    <row r="300" spans="1:9">
      <c r="A300" s="209"/>
      <c r="I300" s="209"/>
    </row>
    <row r="301" spans="1:9">
      <c r="A301" s="209"/>
      <c r="I301" s="209"/>
    </row>
    <row r="302" spans="1:9">
      <c r="A302" s="209"/>
      <c r="I302" s="209"/>
    </row>
    <row r="303" spans="1:9">
      <c r="A303" s="209"/>
      <c r="I303" s="209"/>
    </row>
    <row r="304" spans="1:9">
      <c r="A304" s="209"/>
      <c r="I304" s="209"/>
    </row>
    <row r="305" spans="1:9">
      <c r="A305" s="209"/>
      <c r="I305" s="209"/>
    </row>
    <row r="306" spans="1:9">
      <c r="A306" s="209"/>
      <c r="I306" s="209"/>
    </row>
    <row r="307" spans="1:9">
      <c r="A307" s="209"/>
      <c r="I307" s="209"/>
    </row>
    <row r="308" spans="1:9">
      <c r="A308" s="209"/>
      <c r="I308" s="209"/>
    </row>
    <row r="309" spans="1:9">
      <c r="A309" s="209"/>
      <c r="I309" s="209"/>
    </row>
    <row r="310" spans="1:9">
      <c r="A310" s="209"/>
      <c r="I310" s="209"/>
    </row>
    <row r="311" spans="1:9">
      <c r="A311" s="209"/>
      <c r="I311" s="209"/>
    </row>
    <row r="312" spans="1:9">
      <c r="A312" s="209"/>
      <c r="I312" s="209"/>
    </row>
    <row r="313" spans="1:9">
      <c r="A313" s="209"/>
      <c r="I313" s="209"/>
    </row>
    <row r="314" spans="1:9">
      <c r="A314" s="209"/>
      <c r="I314" s="209"/>
    </row>
    <row r="315" spans="1:9">
      <c r="A315" s="209"/>
      <c r="I315" s="209"/>
    </row>
    <row r="316" spans="1:9">
      <c r="A316" s="209"/>
      <c r="I316" s="209"/>
    </row>
    <row r="317" spans="1:9">
      <c r="A317" s="209"/>
      <c r="I317" s="209"/>
    </row>
    <row r="318" spans="1:9">
      <c r="A318" s="209"/>
      <c r="I318" s="209"/>
    </row>
    <row r="319" spans="1:9">
      <c r="A319" s="209"/>
      <c r="I319" s="209"/>
    </row>
    <row r="320" spans="1:9">
      <c r="A320" s="209"/>
      <c r="I320" s="209"/>
    </row>
    <row r="321" spans="1:9">
      <c r="A321" s="209"/>
      <c r="I321" s="209"/>
    </row>
    <row r="322" spans="1:9">
      <c r="A322" s="209"/>
      <c r="I322" s="209"/>
    </row>
    <row r="323" spans="1:9">
      <c r="A323" s="209"/>
      <c r="I323" s="209"/>
    </row>
    <row r="324" spans="1:9">
      <c r="A324" s="209"/>
      <c r="I324" s="209"/>
    </row>
    <row r="325" spans="1:9">
      <c r="A325" s="209"/>
      <c r="I325" s="209"/>
    </row>
    <row r="326" spans="1:9">
      <c r="A326" s="209"/>
      <c r="I326" s="209"/>
    </row>
    <row r="327" spans="1:9">
      <c r="A327" s="209"/>
      <c r="I327" s="209"/>
    </row>
    <row r="328" spans="1:9">
      <c r="A328" s="209"/>
      <c r="I328" s="209"/>
    </row>
    <row r="329" spans="1:9">
      <c r="A329" s="209"/>
      <c r="I329" s="209"/>
    </row>
    <row r="330" spans="1:9">
      <c r="A330" s="209"/>
      <c r="I330" s="209"/>
    </row>
    <row r="331" spans="1:9">
      <c r="A331" s="209"/>
      <c r="I331" s="209"/>
    </row>
    <row r="332" spans="1:9">
      <c r="A332" s="209"/>
      <c r="I332" s="209"/>
    </row>
    <row r="333" spans="1:9">
      <c r="A333" s="209"/>
      <c r="I333" s="209"/>
    </row>
    <row r="334" spans="1:9">
      <c r="A334" s="209"/>
      <c r="I334" s="209"/>
    </row>
    <row r="335" spans="1:9">
      <c r="A335" s="209"/>
      <c r="I335" s="209"/>
    </row>
    <row r="336" spans="1:9">
      <c r="A336" s="209"/>
      <c r="I336" s="209"/>
    </row>
    <row r="337" spans="1:9">
      <c r="A337" s="209"/>
      <c r="I337" s="209"/>
    </row>
    <row r="338" spans="1:9">
      <c r="A338" s="209"/>
      <c r="I338" s="209"/>
    </row>
    <row r="339" spans="1:9">
      <c r="A339" s="209"/>
      <c r="I339" s="209"/>
    </row>
    <row r="340" spans="1:9">
      <c r="A340" s="209"/>
      <c r="I340" s="209"/>
    </row>
    <row r="341" spans="1:9">
      <c r="A341" s="209"/>
      <c r="I341" s="209"/>
    </row>
    <row r="342" spans="1:9">
      <c r="A342" s="209"/>
      <c r="I342" s="209"/>
    </row>
    <row r="343" spans="1:9">
      <c r="A343" s="209"/>
      <c r="I343" s="209"/>
    </row>
    <row r="344" spans="1:9">
      <c r="A344" s="209"/>
      <c r="I344" s="209"/>
    </row>
    <row r="345" spans="1:9">
      <c r="A345" s="209"/>
      <c r="I345" s="209"/>
    </row>
    <row r="346" spans="1:9">
      <c r="A346" s="209"/>
      <c r="I346" s="209"/>
    </row>
    <row r="347" spans="1:9">
      <c r="A347" s="209"/>
      <c r="I347" s="209"/>
    </row>
    <row r="348" spans="1:9">
      <c r="A348" s="209"/>
      <c r="I348" s="209"/>
    </row>
    <row r="349" spans="1:9">
      <c r="A349" s="209"/>
      <c r="I349" s="209"/>
    </row>
    <row r="350" spans="1:9">
      <c r="A350" s="209"/>
      <c r="I350" s="209"/>
    </row>
    <row r="351" spans="1:9">
      <c r="A351" s="209"/>
      <c r="I351" s="209"/>
    </row>
    <row r="352" spans="1:9">
      <c r="A352" s="209"/>
      <c r="I352" s="209"/>
    </row>
    <row r="353" spans="1:9">
      <c r="A353" s="209"/>
      <c r="I353" s="209"/>
    </row>
    <row r="354" spans="1:9">
      <c r="A354" s="209"/>
      <c r="I354" s="209"/>
    </row>
    <row r="355" spans="1:9">
      <c r="A355" s="209"/>
      <c r="I355" s="209"/>
    </row>
    <row r="356" spans="1:9">
      <c r="A356" s="209"/>
      <c r="I356" s="209"/>
    </row>
    <row r="357" spans="1:9">
      <c r="A357" s="209"/>
      <c r="I357" s="209"/>
    </row>
    <row r="358" spans="1:9">
      <c r="A358" s="209"/>
      <c r="I358" s="209"/>
    </row>
    <row r="359" spans="1:9">
      <c r="A359" s="209"/>
      <c r="I359" s="209"/>
    </row>
    <row r="360" spans="1:9">
      <c r="A360" s="209"/>
      <c r="I360" s="209"/>
    </row>
    <row r="361" spans="1:9">
      <c r="A361" s="209"/>
      <c r="I361" s="209"/>
    </row>
    <row r="362" spans="1:9">
      <c r="A362" s="209"/>
      <c r="I362" s="209"/>
    </row>
    <row r="363" spans="1:9">
      <c r="A363" s="209"/>
      <c r="I363" s="209"/>
    </row>
    <row r="364" spans="1:9">
      <c r="A364" s="209"/>
      <c r="I364" s="209"/>
    </row>
    <row r="365" spans="1:9">
      <c r="A365" s="209"/>
      <c r="I365" s="209"/>
    </row>
    <row r="366" spans="1:9">
      <c r="A366" s="209"/>
      <c r="I366" s="209"/>
    </row>
    <row r="367" spans="1:9">
      <c r="A367" s="209"/>
      <c r="I367" s="209"/>
    </row>
    <row r="368" spans="1:9">
      <c r="A368" s="209"/>
      <c r="I368" s="209"/>
    </row>
    <row r="369" spans="1:9">
      <c r="A369" s="209"/>
      <c r="I369" s="209"/>
    </row>
    <row r="370" spans="1:9">
      <c r="A370" s="209"/>
      <c r="I370" s="209"/>
    </row>
    <row r="371" spans="1:9">
      <c r="A371" s="209"/>
      <c r="I371" s="209"/>
    </row>
    <row r="372" spans="1:9">
      <c r="A372" s="209"/>
      <c r="I372" s="209"/>
    </row>
    <row r="373" spans="1:9">
      <c r="A373" s="209"/>
      <c r="I373" s="209"/>
    </row>
    <row r="374" spans="1:9">
      <c r="A374" s="209"/>
      <c r="I374" s="209"/>
    </row>
    <row r="375" spans="1:9">
      <c r="A375" s="209"/>
      <c r="I375" s="209"/>
    </row>
    <row r="376" spans="1:9">
      <c r="A376" s="209"/>
      <c r="I376" s="209"/>
    </row>
    <row r="377" spans="1:9">
      <c r="A377" s="209"/>
      <c r="I377" s="209"/>
    </row>
    <row r="378" spans="1:9">
      <c r="A378" s="209"/>
      <c r="I378" s="209"/>
    </row>
    <row r="379" spans="1:9">
      <c r="A379" s="209"/>
      <c r="I379" s="209"/>
    </row>
    <row r="380" spans="1:9">
      <c r="A380" s="209"/>
      <c r="I380" s="209"/>
    </row>
    <row r="381" spans="1:9">
      <c r="A381" s="209"/>
      <c r="I381" s="209"/>
    </row>
    <row r="382" spans="1:9">
      <c r="A382" s="209"/>
      <c r="I382" s="209"/>
    </row>
    <row r="383" spans="1:9">
      <c r="A383" s="209"/>
      <c r="I383" s="209"/>
    </row>
    <row r="384" spans="1:9">
      <c r="A384" s="209"/>
      <c r="I384" s="209"/>
    </row>
    <row r="385" spans="1:9">
      <c r="A385" s="209"/>
      <c r="I385" s="209"/>
    </row>
    <row r="386" spans="1:9">
      <c r="A386" s="209"/>
      <c r="I386" s="209"/>
    </row>
    <row r="387" spans="1:9">
      <c r="A387" s="209"/>
      <c r="I387" s="209"/>
    </row>
    <row r="388" spans="1:9">
      <c r="A388" s="209"/>
      <c r="I388" s="209"/>
    </row>
    <row r="389" spans="1:9">
      <c r="A389" s="209"/>
      <c r="I389" s="209"/>
    </row>
    <row r="390" spans="1:9">
      <c r="A390" s="209"/>
      <c r="I390" s="209"/>
    </row>
    <row r="391" spans="1:9">
      <c r="A391" s="209"/>
      <c r="I391" s="209"/>
    </row>
    <row r="392" spans="1:9">
      <c r="A392" s="209"/>
      <c r="I392" s="209"/>
    </row>
    <row r="393" spans="1:9">
      <c r="A393" s="209"/>
      <c r="I393" s="209"/>
    </row>
    <row r="394" spans="1:9">
      <c r="A394" s="209"/>
      <c r="I394" s="209"/>
    </row>
    <row r="395" spans="1:9">
      <c r="A395" s="209"/>
      <c r="I395" s="209"/>
    </row>
    <row r="396" spans="1:9">
      <c r="A396" s="209"/>
      <c r="I396" s="209"/>
    </row>
    <row r="397" spans="1:9">
      <c r="A397" s="209"/>
      <c r="I397" s="209"/>
    </row>
    <row r="398" spans="1:9">
      <c r="A398" s="209"/>
      <c r="I398" s="209"/>
    </row>
    <row r="399" spans="1:9">
      <c r="A399" s="209"/>
      <c r="I399" s="209"/>
    </row>
    <row r="400" spans="1:9">
      <c r="A400" s="209"/>
      <c r="I400" s="209"/>
    </row>
    <row r="401" spans="1:9">
      <c r="A401" s="209"/>
      <c r="I401" s="209"/>
    </row>
    <row r="402" spans="1:9">
      <c r="A402" s="209"/>
      <c r="I402" s="209"/>
    </row>
    <row r="403" spans="1:9">
      <c r="A403" s="209"/>
      <c r="I403" s="209"/>
    </row>
    <row r="404" spans="1:9">
      <c r="A404" s="209"/>
      <c r="I404" s="209"/>
    </row>
    <row r="405" spans="1:9">
      <c r="A405" s="209"/>
      <c r="I405" s="209"/>
    </row>
    <row r="406" spans="1:9">
      <c r="A406" s="209"/>
      <c r="I406" s="209"/>
    </row>
    <row r="407" spans="1:9">
      <c r="A407" s="209"/>
      <c r="I407" s="209"/>
    </row>
    <row r="408" spans="1:9">
      <c r="A408" s="209"/>
      <c r="I408" s="209"/>
    </row>
    <row r="409" spans="1:9">
      <c r="A409" s="209"/>
      <c r="I409" s="209"/>
    </row>
    <row r="410" spans="1:9">
      <c r="A410" s="209"/>
      <c r="I410" s="209"/>
    </row>
    <row r="411" spans="1:9">
      <c r="A411" s="209"/>
      <c r="I411" s="209"/>
    </row>
    <row r="412" spans="1:9">
      <c r="A412" s="209"/>
      <c r="I412" s="209"/>
    </row>
    <row r="413" spans="1:9">
      <c r="A413" s="209"/>
      <c r="I413" s="209"/>
    </row>
    <row r="414" spans="1:9">
      <c r="A414" s="209"/>
      <c r="I414" s="209"/>
    </row>
    <row r="415" spans="1:9">
      <c r="A415" s="209"/>
      <c r="I415" s="209"/>
    </row>
    <row r="416" spans="1:9">
      <c r="A416" s="209"/>
      <c r="I416" s="209"/>
    </row>
    <row r="417" spans="1:9">
      <c r="A417" s="209"/>
      <c r="I417" s="209"/>
    </row>
    <row r="418" spans="1:9">
      <c r="A418" s="209"/>
      <c r="I418" s="209"/>
    </row>
    <row r="419" spans="1:9">
      <c r="A419" s="209"/>
      <c r="I419" s="209"/>
    </row>
    <row r="420" spans="1:9">
      <c r="A420" s="209"/>
      <c r="I420" s="209"/>
    </row>
    <row r="421" spans="1:9">
      <c r="A421" s="209"/>
      <c r="I421" s="209"/>
    </row>
    <row r="422" spans="1:9">
      <c r="A422" s="209"/>
      <c r="I422" s="209"/>
    </row>
    <row r="423" spans="1:9">
      <c r="A423" s="209"/>
      <c r="I423" s="209"/>
    </row>
    <row r="424" spans="1:9">
      <c r="A424" s="209"/>
      <c r="I424" s="209"/>
    </row>
    <row r="425" spans="1:9">
      <c r="A425" s="209"/>
      <c r="I425" s="209"/>
    </row>
    <row r="426" spans="1:9">
      <c r="A426" s="209"/>
      <c r="I426" s="209"/>
    </row>
    <row r="427" spans="1:9">
      <c r="A427" s="209"/>
      <c r="I427" s="209"/>
    </row>
    <row r="428" spans="1:9">
      <c r="A428" s="209"/>
      <c r="I428" s="209"/>
    </row>
    <row r="429" spans="1:9">
      <c r="A429" s="209"/>
      <c r="I429" s="209"/>
    </row>
    <row r="430" spans="1:9">
      <c r="A430" s="209"/>
      <c r="I430" s="209"/>
    </row>
    <row r="431" spans="1:9">
      <c r="A431" s="209"/>
      <c r="I431" s="209"/>
    </row>
    <row r="432" spans="1:9">
      <c r="A432" s="209"/>
      <c r="I432" s="209"/>
    </row>
    <row r="433" spans="1:9">
      <c r="A433" s="209"/>
      <c r="I433" s="209"/>
    </row>
    <row r="434" spans="1:9">
      <c r="A434" s="209"/>
      <c r="I434" s="209"/>
    </row>
    <row r="435" spans="1:9">
      <c r="A435" s="209"/>
      <c r="I435" s="209"/>
    </row>
    <row r="436" spans="1:9">
      <c r="A436" s="209"/>
      <c r="I436" s="209"/>
    </row>
    <row r="437" spans="1:9">
      <c r="A437" s="209"/>
      <c r="I437" s="209"/>
    </row>
    <row r="438" spans="1:9">
      <c r="A438" s="209"/>
      <c r="I438" s="209"/>
    </row>
    <row r="439" spans="1:9">
      <c r="A439" s="209"/>
      <c r="I439" s="209"/>
    </row>
    <row r="440" spans="1:9">
      <c r="A440" s="209"/>
      <c r="I440" s="209"/>
    </row>
    <row r="441" spans="1:9">
      <c r="A441" s="209"/>
      <c r="I441" s="209"/>
    </row>
    <row r="442" spans="1:9">
      <c r="A442" s="209"/>
      <c r="I442" s="209"/>
    </row>
    <row r="443" spans="1:9">
      <c r="A443" s="212"/>
      <c r="I443" s="209"/>
    </row>
    <row r="444" spans="1:9">
      <c r="A444" s="212"/>
      <c r="I444" s="209"/>
    </row>
    <row r="445" spans="1:9">
      <c r="A445" s="212"/>
      <c r="I445" s="209"/>
    </row>
    <row r="446" spans="1:9">
      <c r="A446" s="212"/>
      <c r="I446" s="209"/>
    </row>
    <row r="447" spans="1:9">
      <c r="A447" s="212"/>
      <c r="I447" s="209"/>
    </row>
    <row r="448" spans="1:9">
      <c r="A448" s="212"/>
      <c r="I448" s="209"/>
    </row>
    <row r="449" spans="1:9">
      <c r="A449" s="212"/>
      <c r="I449" s="209"/>
    </row>
    <row r="450" spans="1:9">
      <c r="A450" s="212"/>
      <c r="I450" s="209"/>
    </row>
    <row r="451" spans="1:9">
      <c r="A451" s="212"/>
      <c r="I451" s="209"/>
    </row>
    <row r="452" spans="1:9">
      <c r="A452" s="209"/>
      <c r="I452" s="209"/>
    </row>
    <row r="453" spans="1:9">
      <c r="A453" s="209"/>
      <c r="I453" s="209"/>
    </row>
    <row r="454" spans="1:9">
      <c r="A454" s="209"/>
      <c r="I454" s="209"/>
    </row>
    <row r="455" spans="1:9">
      <c r="A455" s="209"/>
      <c r="I455" s="209"/>
    </row>
    <row r="456" spans="1:9">
      <c r="A456" s="209"/>
      <c r="I456" s="209"/>
    </row>
    <row r="457" spans="1:9">
      <c r="A457" s="209"/>
      <c r="I457" s="209"/>
    </row>
    <row r="458" spans="1:9">
      <c r="A458" s="209"/>
      <c r="I458" s="209"/>
    </row>
    <row r="459" spans="1:9">
      <c r="A459" s="209"/>
      <c r="I459" s="209"/>
    </row>
    <row r="460" spans="1:9">
      <c r="A460" s="209"/>
      <c r="I460" s="209"/>
    </row>
    <row r="461" spans="1:9">
      <c r="A461" s="209"/>
      <c r="I461" s="209"/>
    </row>
    <row r="462" spans="1:9">
      <c r="A462" s="209"/>
      <c r="I462" s="209"/>
    </row>
    <row r="463" spans="1:9">
      <c r="A463" s="209"/>
      <c r="I463" s="209"/>
    </row>
    <row r="464" spans="1:9">
      <c r="A464" s="209"/>
      <c r="I464" s="209"/>
    </row>
    <row r="465" spans="1:9">
      <c r="A465" s="209"/>
      <c r="I465" s="209"/>
    </row>
    <row r="466" spans="1:9">
      <c r="A466" s="209"/>
      <c r="I466" s="209"/>
    </row>
    <row r="467" spans="1:9">
      <c r="A467" s="209"/>
      <c r="I467" s="209"/>
    </row>
    <row r="468" spans="1:9">
      <c r="A468" s="209"/>
      <c r="I468" s="209"/>
    </row>
    <row r="469" spans="1:9">
      <c r="A469" s="209"/>
      <c r="I469" s="209"/>
    </row>
    <row r="470" spans="1:9">
      <c r="A470" s="209"/>
      <c r="I470" s="209"/>
    </row>
    <row r="471" spans="1:9">
      <c r="A471" s="209"/>
      <c r="I471" s="209"/>
    </row>
    <row r="472" spans="1:9">
      <c r="A472" s="209"/>
      <c r="I472" s="209"/>
    </row>
    <row r="473" spans="1:9">
      <c r="A473" s="209"/>
      <c r="I473" s="209"/>
    </row>
    <row r="474" spans="1:9">
      <c r="A474" s="209"/>
      <c r="I474" s="209"/>
    </row>
    <row r="475" spans="1:9">
      <c r="A475" s="209"/>
      <c r="I475" s="209"/>
    </row>
    <row r="476" spans="1:9">
      <c r="A476" s="209"/>
      <c r="I476" s="209"/>
    </row>
    <row r="477" spans="1:9">
      <c r="A477" s="209"/>
      <c r="I477" s="209"/>
    </row>
    <row r="478" spans="1:9">
      <c r="A478" s="209"/>
      <c r="I478" s="209"/>
    </row>
    <row r="479" spans="1:9">
      <c r="A479" s="209"/>
      <c r="I479" s="209"/>
    </row>
    <row r="480" spans="1:9">
      <c r="A480" s="209"/>
      <c r="I480" s="209"/>
    </row>
    <row r="481" spans="1:9">
      <c r="A481" s="209"/>
      <c r="I481" s="209"/>
    </row>
    <row r="482" spans="1:9">
      <c r="A482" s="209"/>
      <c r="I482" s="209"/>
    </row>
    <row r="483" spans="1:9">
      <c r="A483" s="209"/>
      <c r="I483" s="209"/>
    </row>
    <row r="484" spans="1:9">
      <c r="A484" s="209"/>
      <c r="I484" s="209"/>
    </row>
    <row r="485" spans="1:9">
      <c r="A485" s="209"/>
      <c r="I485" s="209"/>
    </row>
    <row r="486" spans="1:9">
      <c r="A486" s="209"/>
      <c r="I486" s="209"/>
    </row>
    <row r="487" spans="1:9">
      <c r="A487" s="209"/>
      <c r="I487" s="209"/>
    </row>
    <row r="488" spans="1:9">
      <c r="A488" s="209"/>
      <c r="I488" s="209"/>
    </row>
    <row r="489" spans="1:9">
      <c r="A489" s="209"/>
      <c r="I489" s="209"/>
    </row>
    <row r="490" spans="1:9">
      <c r="A490" s="209"/>
      <c r="I490" s="209"/>
    </row>
    <row r="491" spans="1:9">
      <c r="A491" s="209"/>
      <c r="I491" s="209"/>
    </row>
    <row r="492" spans="1:9">
      <c r="A492" s="209"/>
      <c r="I492" s="209"/>
    </row>
    <row r="493" spans="1:9">
      <c r="A493" s="209"/>
      <c r="I493" s="209"/>
    </row>
    <row r="494" spans="1:9">
      <c r="A494" s="209"/>
      <c r="I494" s="209"/>
    </row>
    <row r="495" spans="1:9">
      <c r="A495" s="209"/>
      <c r="I495" s="209"/>
    </row>
    <row r="496" spans="1:9">
      <c r="A496" s="209"/>
      <c r="I496" s="209"/>
    </row>
    <row r="497" spans="1:9">
      <c r="A497" s="209"/>
      <c r="I497" s="209"/>
    </row>
    <row r="498" spans="1:9">
      <c r="A498" s="209"/>
      <c r="I498" s="209"/>
    </row>
    <row r="499" spans="1:9">
      <c r="A499" s="209"/>
      <c r="I499" s="209"/>
    </row>
    <row r="500" spans="1:9">
      <c r="A500" s="209"/>
      <c r="I500" s="209"/>
    </row>
    <row r="501" spans="1:9">
      <c r="A501" s="209"/>
      <c r="I501" s="209"/>
    </row>
    <row r="502" spans="1:9">
      <c r="A502" s="209"/>
      <c r="I502" s="209"/>
    </row>
    <row r="503" spans="1:9">
      <c r="A503" s="209"/>
      <c r="I503" s="209"/>
    </row>
    <row r="504" spans="1:9">
      <c r="A504" s="209"/>
      <c r="I504" s="209"/>
    </row>
    <row r="505" spans="1:9">
      <c r="A505" s="209"/>
      <c r="I505" s="209"/>
    </row>
    <row r="506" spans="1:9">
      <c r="A506" s="209"/>
      <c r="I506" s="209"/>
    </row>
    <row r="507" spans="1:9">
      <c r="A507" s="209"/>
      <c r="I507" s="209"/>
    </row>
    <row r="508" spans="1:9">
      <c r="A508" s="209"/>
      <c r="I508" s="209"/>
    </row>
    <row r="509" spans="1:9">
      <c r="A509" s="209"/>
      <c r="I509" s="209"/>
    </row>
    <row r="510" spans="1:9">
      <c r="A510" s="209"/>
      <c r="I510" s="209"/>
    </row>
    <row r="511" spans="1:9">
      <c r="A511" s="209"/>
      <c r="I511" s="209"/>
    </row>
    <row r="512" spans="1:9">
      <c r="A512" s="209"/>
      <c r="I512" s="209"/>
    </row>
    <row r="513" spans="1:9">
      <c r="A513" s="209"/>
      <c r="I513" s="209"/>
    </row>
    <row r="514" spans="1:9">
      <c r="A514" s="209"/>
      <c r="I514" s="209"/>
    </row>
    <row r="515" spans="1:9">
      <c r="A515" s="209"/>
      <c r="I515" s="209"/>
    </row>
    <row r="516" spans="1:9">
      <c r="A516" s="209"/>
      <c r="I516" s="209"/>
    </row>
    <row r="517" spans="1:9">
      <c r="A517" s="209"/>
      <c r="I517" s="209"/>
    </row>
    <row r="518" spans="1:9">
      <c r="A518" s="209"/>
      <c r="I518" s="209"/>
    </row>
    <row r="519" spans="1:9">
      <c r="A519" s="209"/>
      <c r="I519" s="209"/>
    </row>
    <row r="520" spans="1:9">
      <c r="A520" s="209"/>
      <c r="I520" s="209"/>
    </row>
    <row r="521" spans="1:9">
      <c r="A521" s="209"/>
      <c r="I521" s="209"/>
    </row>
    <row r="522" spans="1:9">
      <c r="A522" s="209"/>
      <c r="I522" s="209"/>
    </row>
    <row r="523" spans="1:9">
      <c r="A523" s="209"/>
      <c r="I523" s="209"/>
    </row>
    <row r="524" spans="1:9">
      <c r="A524" s="209"/>
      <c r="I524" s="209"/>
    </row>
    <row r="525" spans="1:9">
      <c r="A525" s="209"/>
      <c r="I525" s="209"/>
    </row>
    <row r="526" spans="1:9">
      <c r="A526" s="209"/>
      <c r="I526" s="209"/>
    </row>
    <row r="527" spans="1:9">
      <c r="A527" s="209"/>
      <c r="I527" s="209"/>
    </row>
    <row r="528" spans="1:9">
      <c r="A528" s="209"/>
      <c r="I528" s="209"/>
    </row>
    <row r="529" spans="1:9">
      <c r="A529" s="209"/>
      <c r="I529" s="209"/>
    </row>
    <row r="530" spans="1:9">
      <c r="A530" s="209"/>
      <c r="I530" s="209"/>
    </row>
    <row r="531" spans="1:9">
      <c r="A531" s="209"/>
      <c r="I531" s="209"/>
    </row>
    <row r="532" spans="1:9">
      <c r="A532" s="209"/>
      <c r="I532" s="209"/>
    </row>
    <row r="533" spans="1:9">
      <c r="A533" s="209"/>
      <c r="I533" s="209"/>
    </row>
    <row r="534" spans="1:9">
      <c r="A534" s="209"/>
      <c r="I534" s="209"/>
    </row>
    <row r="535" spans="1:9">
      <c r="A535" s="209"/>
      <c r="I535" s="209"/>
    </row>
    <row r="536" spans="1:9">
      <c r="A536" s="209"/>
      <c r="I536" s="209"/>
    </row>
    <row r="537" spans="1:9">
      <c r="A537" s="209"/>
      <c r="I537" s="209"/>
    </row>
    <row r="538" spans="1:9">
      <c r="A538" s="209"/>
      <c r="I538" s="209"/>
    </row>
    <row r="539" spans="1:9">
      <c r="A539" s="209"/>
      <c r="I539" s="209"/>
    </row>
    <row r="540" spans="1:9">
      <c r="A540" s="209"/>
      <c r="I540" s="209"/>
    </row>
    <row r="541" spans="1:9">
      <c r="A541" s="209"/>
      <c r="I541" s="209"/>
    </row>
    <row r="542" spans="1:9">
      <c r="A542" s="209"/>
      <c r="I542" s="209"/>
    </row>
    <row r="543" spans="1:9">
      <c r="A543" s="209"/>
      <c r="I543" s="209"/>
    </row>
    <row r="544" spans="1:9">
      <c r="A544" s="209"/>
      <c r="I544" s="209"/>
    </row>
    <row r="545" spans="1:9">
      <c r="A545" s="209"/>
      <c r="I545" s="209"/>
    </row>
    <row r="546" spans="1:9">
      <c r="A546" s="209"/>
      <c r="I546" s="209"/>
    </row>
    <row r="547" spans="1:9">
      <c r="A547" s="209"/>
      <c r="I547" s="209"/>
    </row>
    <row r="548" spans="1:9">
      <c r="A548" s="209"/>
      <c r="I548" s="209"/>
    </row>
    <row r="549" spans="1:9">
      <c r="A549" s="209"/>
      <c r="I549" s="209"/>
    </row>
    <row r="550" spans="1:9">
      <c r="A550" s="209"/>
      <c r="I550" s="209"/>
    </row>
    <row r="551" spans="1:9">
      <c r="A551" s="209"/>
      <c r="I551" s="209"/>
    </row>
    <row r="552" spans="1:9">
      <c r="A552" s="209"/>
      <c r="I552" s="209"/>
    </row>
    <row r="553" spans="1:9">
      <c r="A553" s="209"/>
      <c r="I553" s="209"/>
    </row>
    <row r="554" spans="1:9">
      <c r="A554" s="209"/>
      <c r="I554" s="209"/>
    </row>
    <row r="555" spans="1:9">
      <c r="A555" s="209"/>
      <c r="I555" s="209"/>
    </row>
    <row r="556" spans="1:9">
      <c r="A556" s="209"/>
      <c r="I556" s="209"/>
    </row>
    <row r="557" spans="1:9">
      <c r="A557" s="209"/>
      <c r="I557" s="209"/>
    </row>
    <row r="558" spans="1:9">
      <c r="A558" s="209"/>
      <c r="I558" s="209"/>
    </row>
    <row r="559" spans="1:9">
      <c r="A559" s="209"/>
      <c r="I559" s="209"/>
    </row>
    <row r="560" spans="1:9">
      <c r="A560" s="209"/>
      <c r="I560" s="209"/>
    </row>
    <row r="561" spans="1:9">
      <c r="A561" s="209"/>
      <c r="I561" s="209"/>
    </row>
    <row r="562" spans="1:9">
      <c r="A562" s="209"/>
      <c r="I562" s="209"/>
    </row>
    <row r="563" spans="1:9">
      <c r="A563" s="209"/>
      <c r="I563" s="209"/>
    </row>
    <row r="564" spans="1:9">
      <c r="A564" s="209"/>
      <c r="I564" s="209"/>
    </row>
    <row r="565" spans="1:9">
      <c r="A565" s="209"/>
      <c r="I565" s="209"/>
    </row>
    <row r="566" spans="1:9">
      <c r="A566" s="209"/>
      <c r="I566" s="209"/>
    </row>
    <row r="567" spans="1:9">
      <c r="A567" s="209"/>
      <c r="I567" s="209"/>
    </row>
    <row r="568" spans="1:9">
      <c r="A568" s="209"/>
      <c r="I568" s="209"/>
    </row>
    <row r="569" spans="1:9">
      <c r="A569" s="209"/>
      <c r="I569" s="209"/>
    </row>
    <row r="570" spans="1:9">
      <c r="A570" s="209"/>
      <c r="I570" s="209"/>
    </row>
    <row r="571" spans="1:9">
      <c r="A571" s="209"/>
      <c r="I571" s="209"/>
    </row>
    <row r="572" spans="1:9">
      <c r="A572" s="209"/>
      <c r="I572" s="209"/>
    </row>
    <row r="573" spans="1:9">
      <c r="A573" s="209"/>
      <c r="I573" s="209"/>
    </row>
    <row r="574" spans="1:9">
      <c r="A574" s="209"/>
      <c r="I574" s="209"/>
    </row>
    <row r="575" spans="1:9">
      <c r="A575" s="209"/>
      <c r="I575" s="209"/>
    </row>
    <row r="576" spans="1:9">
      <c r="A576" s="209"/>
      <c r="I576" s="209"/>
    </row>
    <row r="577" spans="1:9">
      <c r="A577" s="209"/>
      <c r="I577" s="209"/>
    </row>
    <row r="578" spans="1:9">
      <c r="A578" s="209"/>
      <c r="I578" s="209"/>
    </row>
    <row r="579" spans="1:9">
      <c r="A579" s="209"/>
      <c r="I579" s="209"/>
    </row>
    <row r="580" spans="1:9">
      <c r="A580" s="209"/>
      <c r="I580" s="209"/>
    </row>
    <row r="581" spans="1:9">
      <c r="A581" s="209"/>
      <c r="I581" s="209"/>
    </row>
    <row r="582" spans="1:9">
      <c r="A582" s="209"/>
      <c r="I582" s="209"/>
    </row>
    <row r="583" spans="1:9">
      <c r="A583" s="209"/>
      <c r="I583" s="209"/>
    </row>
    <row r="584" spans="1:9">
      <c r="A584" s="209"/>
      <c r="I584" s="209"/>
    </row>
    <row r="585" spans="1:9">
      <c r="A585" s="209"/>
      <c r="I585" s="209"/>
    </row>
    <row r="586" spans="1:9">
      <c r="A586" s="209"/>
      <c r="I586" s="209"/>
    </row>
    <row r="587" spans="1:9">
      <c r="A587" s="209"/>
      <c r="I587" s="209"/>
    </row>
    <row r="588" spans="1:9">
      <c r="A588" s="209"/>
      <c r="I588" s="209"/>
    </row>
    <row r="589" spans="1:9">
      <c r="A589" s="209"/>
      <c r="I589" s="209"/>
    </row>
    <row r="590" spans="1:9">
      <c r="A590" s="209"/>
      <c r="I590" s="209"/>
    </row>
    <row r="591" spans="1:9">
      <c r="A591" s="209"/>
      <c r="I591" s="209"/>
    </row>
    <row r="592" spans="1:9">
      <c r="A592" s="209"/>
      <c r="I592" s="209"/>
    </row>
    <row r="593" spans="1:9">
      <c r="A593" s="209"/>
      <c r="I593" s="209"/>
    </row>
    <row r="594" spans="1:9">
      <c r="A594" s="209"/>
      <c r="I594" s="209"/>
    </row>
    <row r="595" spans="1:9">
      <c r="A595" s="209"/>
      <c r="I595" s="209"/>
    </row>
    <row r="596" spans="1:9">
      <c r="A596" s="209"/>
      <c r="I596" s="209"/>
    </row>
    <row r="597" spans="1:9">
      <c r="A597" s="209"/>
      <c r="I597" s="209"/>
    </row>
    <row r="598" spans="1:9">
      <c r="A598" s="209"/>
      <c r="I598" s="209"/>
    </row>
    <row r="599" spans="1:9">
      <c r="A599" s="209"/>
      <c r="I599" s="209"/>
    </row>
    <row r="600" spans="1:9">
      <c r="A600" s="209"/>
      <c r="I600" s="209"/>
    </row>
    <row r="601" spans="1:9">
      <c r="A601" s="209"/>
      <c r="I601" s="209"/>
    </row>
    <row r="602" spans="1:9">
      <c r="A602" s="209"/>
      <c r="I602" s="209"/>
    </row>
    <row r="603" spans="1:9">
      <c r="A603" s="209"/>
      <c r="I603" s="209"/>
    </row>
    <row r="604" spans="1:9">
      <c r="A604" s="209"/>
      <c r="I604" s="209"/>
    </row>
    <row r="605" spans="1:9">
      <c r="A605" s="209"/>
      <c r="I605" s="209"/>
    </row>
    <row r="606" spans="1:9">
      <c r="A606" s="209"/>
      <c r="I606" s="209"/>
    </row>
    <row r="607" spans="1:9">
      <c r="A607" s="209"/>
      <c r="I607" s="209"/>
    </row>
    <row r="608" spans="1:9">
      <c r="A608" s="209"/>
      <c r="I608" s="209"/>
    </row>
    <row r="609" spans="1:9">
      <c r="A609" s="209"/>
      <c r="I609" s="209"/>
    </row>
    <row r="610" spans="1:9">
      <c r="A610" s="209"/>
      <c r="I610" s="209"/>
    </row>
    <row r="611" spans="1:9">
      <c r="A611" s="209"/>
      <c r="I611" s="209"/>
    </row>
    <row r="612" spans="1:9">
      <c r="A612" s="209"/>
      <c r="I612" s="209"/>
    </row>
    <row r="613" spans="1:9">
      <c r="A613" s="209"/>
      <c r="I613" s="209"/>
    </row>
    <row r="614" spans="1:9">
      <c r="A614" s="209"/>
      <c r="I614" s="209"/>
    </row>
    <row r="615" spans="1:9">
      <c r="A615" s="209"/>
      <c r="I615" s="209"/>
    </row>
    <row r="616" spans="1:9">
      <c r="A616" s="209"/>
      <c r="I616" s="209"/>
    </row>
    <row r="617" spans="1:9">
      <c r="A617" s="209"/>
      <c r="I617" s="209"/>
    </row>
    <row r="618" spans="1:9">
      <c r="A618" s="209"/>
      <c r="I618" s="209"/>
    </row>
    <row r="619" spans="1:9">
      <c r="A619" s="209"/>
      <c r="I619" s="209"/>
    </row>
    <row r="620" spans="1:9">
      <c r="A620" s="209"/>
      <c r="I620" s="209"/>
    </row>
    <row r="621" spans="1:9">
      <c r="A621" s="209"/>
      <c r="I621" s="209"/>
    </row>
    <row r="622" spans="1:9">
      <c r="A622" s="209"/>
      <c r="I622" s="209"/>
    </row>
    <row r="623" spans="1:9">
      <c r="A623" s="209"/>
      <c r="I623" s="209"/>
    </row>
    <row r="624" spans="1:9">
      <c r="A624" s="209"/>
      <c r="I624" s="209"/>
    </row>
    <row r="625" spans="1:9">
      <c r="A625" s="209"/>
      <c r="I625" s="209"/>
    </row>
    <row r="626" spans="1:9">
      <c r="A626" s="209"/>
      <c r="I626" s="209"/>
    </row>
    <row r="627" spans="1:9">
      <c r="A627" s="209"/>
      <c r="I627" s="209"/>
    </row>
    <row r="628" spans="1:9">
      <c r="A628" s="209"/>
      <c r="I628" s="209"/>
    </row>
    <row r="629" spans="1:9">
      <c r="A629" s="209"/>
      <c r="I629" s="209"/>
    </row>
    <row r="630" spans="1:9">
      <c r="A630" s="209"/>
      <c r="I630" s="209"/>
    </row>
    <row r="631" spans="1:9">
      <c r="A631" s="209"/>
      <c r="I631" s="209"/>
    </row>
    <row r="632" spans="1:9">
      <c r="A632" s="209"/>
      <c r="I632" s="209"/>
    </row>
    <row r="633" spans="1:9">
      <c r="A633" s="209"/>
      <c r="I633" s="209"/>
    </row>
    <row r="634" spans="1:9">
      <c r="A634" s="209"/>
      <c r="I634" s="209"/>
    </row>
    <row r="635" spans="1:9">
      <c r="A635" s="209"/>
      <c r="I635" s="209"/>
    </row>
    <row r="636" spans="1:9">
      <c r="A636" s="209"/>
      <c r="I636" s="209"/>
    </row>
    <row r="637" spans="1:9">
      <c r="A637" s="209"/>
      <c r="I637" s="209"/>
    </row>
    <row r="638" spans="1:9">
      <c r="A638" s="209"/>
      <c r="I638" s="209"/>
    </row>
    <row r="639" spans="1:9">
      <c r="A639" s="209"/>
      <c r="I639" s="209"/>
    </row>
    <row r="640" spans="1:9">
      <c r="A640" s="209"/>
      <c r="I640" s="209"/>
    </row>
    <row r="641" spans="1:9">
      <c r="A641" s="209"/>
      <c r="I641" s="209"/>
    </row>
    <row r="642" spans="1:9">
      <c r="A642" s="209"/>
      <c r="I642" s="209"/>
    </row>
    <row r="643" spans="1:9">
      <c r="A643" s="209"/>
      <c r="I643" s="209"/>
    </row>
    <row r="644" spans="1:9">
      <c r="A644" s="209"/>
      <c r="I644" s="209"/>
    </row>
    <row r="645" spans="1:9">
      <c r="A645" s="209"/>
      <c r="I645" s="209"/>
    </row>
    <row r="646" spans="1:9">
      <c r="A646" s="209"/>
      <c r="I646" s="209"/>
    </row>
    <row r="647" spans="1:9">
      <c r="A647" s="209"/>
      <c r="I647" s="209"/>
    </row>
    <row r="648" spans="1:9">
      <c r="A648" s="209"/>
      <c r="I648" s="209"/>
    </row>
    <row r="649" spans="1:9">
      <c r="A649" s="209"/>
      <c r="I649" s="209"/>
    </row>
    <row r="650" spans="1:9">
      <c r="A650" s="209"/>
      <c r="I650" s="209"/>
    </row>
    <row r="651" spans="1:9">
      <c r="A651" s="209"/>
      <c r="I651" s="209"/>
    </row>
    <row r="652" spans="1:9">
      <c r="A652" s="209"/>
      <c r="I652" s="209"/>
    </row>
    <row r="653" spans="1:9">
      <c r="A653" s="209"/>
      <c r="I653" s="209"/>
    </row>
    <row r="654" spans="1:9">
      <c r="A654" s="209"/>
      <c r="I654" s="209"/>
    </row>
    <row r="655" spans="1:9">
      <c r="A655" s="209"/>
      <c r="I655" s="209"/>
    </row>
    <row r="656" spans="1:9">
      <c r="A656" s="209"/>
      <c r="I656" s="209"/>
    </row>
    <row r="657" spans="1:9">
      <c r="A657" s="209"/>
      <c r="I657" s="209"/>
    </row>
    <row r="658" spans="1:9">
      <c r="A658" s="209"/>
      <c r="I658" s="209"/>
    </row>
    <row r="659" spans="1:9">
      <c r="A659" s="209"/>
      <c r="I659" s="209"/>
    </row>
    <row r="660" spans="1:9">
      <c r="A660" s="209"/>
      <c r="I660" s="209"/>
    </row>
    <row r="661" spans="1:9">
      <c r="A661" s="209"/>
      <c r="I661" s="209"/>
    </row>
    <row r="662" spans="1:9">
      <c r="A662" s="209"/>
      <c r="I662" s="209"/>
    </row>
    <row r="663" spans="1:9">
      <c r="A663" s="209"/>
      <c r="I663" s="209"/>
    </row>
    <row r="664" spans="1:9">
      <c r="A664" s="209"/>
      <c r="I664" s="209"/>
    </row>
    <row r="665" spans="1:9">
      <c r="A665" s="209"/>
      <c r="I665" s="209"/>
    </row>
    <row r="666" spans="1:9">
      <c r="A666" s="209"/>
      <c r="I666" s="209"/>
    </row>
    <row r="667" spans="1:9">
      <c r="A667" s="209"/>
      <c r="I667" s="209"/>
    </row>
    <row r="668" spans="1:9">
      <c r="A668" s="209"/>
      <c r="I668" s="209"/>
    </row>
    <row r="669" spans="1:9">
      <c r="A669" s="209"/>
      <c r="I669" s="209"/>
    </row>
    <row r="670" spans="1:9">
      <c r="A670" s="209"/>
      <c r="I670" s="209"/>
    </row>
    <row r="671" spans="1:9">
      <c r="A671" s="209"/>
      <c r="I671" s="209"/>
    </row>
    <row r="672" spans="1:9">
      <c r="A672" s="209"/>
      <c r="I672" s="209"/>
    </row>
    <row r="673" spans="1:9">
      <c r="A673" s="209"/>
      <c r="I673" s="209"/>
    </row>
    <row r="674" spans="1:9">
      <c r="A674" s="209"/>
      <c r="I674" s="209"/>
    </row>
    <row r="675" spans="1:9">
      <c r="A675" s="209"/>
      <c r="I675" s="209"/>
    </row>
    <row r="676" spans="1:9">
      <c r="A676" s="209"/>
      <c r="I676" s="209"/>
    </row>
    <row r="677" spans="1:9">
      <c r="A677" s="209"/>
      <c r="I677" s="209"/>
    </row>
    <row r="678" spans="1:9">
      <c r="A678" s="209"/>
      <c r="I678" s="209"/>
    </row>
    <row r="679" spans="1:9">
      <c r="A679" s="209"/>
      <c r="I679" s="209"/>
    </row>
    <row r="680" spans="1:9">
      <c r="A680" s="209"/>
      <c r="I680" s="209"/>
    </row>
    <row r="681" spans="1:9">
      <c r="A681" s="209"/>
      <c r="I681" s="209"/>
    </row>
    <row r="682" spans="1:9">
      <c r="A682" s="209"/>
      <c r="I682" s="209"/>
    </row>
    <row r="683" spans="1:9">
      <c r="A683" s="209"/>
      <c r="I683" s="209"/>
    </row>
    <row r="684" spans="1:9">
      <c r="A684" s="209"/>
      <c r="I684" s="209"/>
    </row>
    <row r="685" spans="1:9">
      <c r="A685" s="209"/>
      <c r="I685" s="209"/>
    </row>
    <row r="686" spans="1:9">
      <c r="A686" s="209"/>
      <c r="I686" s="209"/>
    </row>
    <row r="687" spans="1:9">
      <c r="A687" s="209"/>
      <c r="I687" s="209"/>
    </row>
    <row r="688" spans="1:9">
      <c r="A688" s="209"/>
      <c r="I688" s="209"/>
    </row>
    <row r="689" spans="1:9">
      <c r="A689" s="209"/>
      <c r="I689" s="209"/>
    </row>
    <row r="690" spans="1:9">
      <c r="A690" s="209"/>
      <c r="I690" s="209"/>
    </row>
    <row r="691" spans="1:9">
      <c r="A691" s="209"/>
      <c r="I691" s="209"/>
    </row>
    <row r="692" spans="1:9">
      <c r="A692" s="209"/>
      <c r="I692" s="209"/>
    </row>
    <row r="693" spans="1:9">
      <c r="A693" s="209"/>
      <c r="I693" s="209"/>
    </row>
    <row r="694" spans="1:9">
      <c r="A694" s="209"/>
      <c r="I694" s="209"/>
    </row>
    <row r="695" spans="1:9">
      <c r="A695" s="209"/>
    </row>
    <row r="696" spans="1:9">
      <c r="A696" s="209"/>
    </row>
    <row r="697" spans="1:9">
      <c r="A697" s="209"/>
    </row>
    <row r="698" spans="1:9">
      <c r="A698" s="209"/>
    </row>
    <row r="699" spans="1:9">
      <c r="A699" s="209"/>
    </row>
    <row r="700" spans="1:9">
      <c r="A700" s="209"/>
    </row>
    <row r="701" spans="1:9">
      <c r="A701" s="209"/>
    </row>
    <row r="702" spans="1:9">
      <c r="I702" s="209"/>
    </row>
  </sheetData>
  <mergeCells count="14">
    <mergeCell ref="F19:F20"/>
    <mergeCell ref="A19:A20"/>
    <mergeCell ref="B19:B20"/>
    <mergeCell ref="C19:C20"/>
    <mergeCell ref="D19:D20"/>
    <mergeCell ref="E19:E20"/>
    <mergeCell ref="Y19:AA19"/>
    <mergeCell ref="AB19:AD19"/>
    <mergeCell ref="G19:I19"/>
    <mergeCell ref="J19:L19"/>
    <mergeCell ref="M19:O19"/>
    <mergeCell ref="P19:R19"/>
    <mergeCell ref="S19:U19"/>
    <mergeCell ref="V19:X19"/>
  </mergeCells>
  <conditionalFormatting sqref="A21:A1048576">
    <cfRule type="duplicateValues" dxfId="342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663C5-D31B-452B-8410-FE9FF80AEB1B}">
  <dimension ref="A1:N1094"/>
  <sheetViews>
    <sheetView zoomScale="85" zoomScaleNormal="85" workbookViewId="0">
      <pane ySplit="1" topLeftCell="A2" activePane="bottomLeft" state="frozen"/>
      <selection pane="bottomLeft" activeCell="D36" sqref="D36"/>
    </sheetView>
  </sheetViews>
  <sheetFormatPr defaultRowHeight="15"/>
  <cols>
    <col min="1" max="1" width="21.42578125" customWidth="1"/>
    <col min="2" max="2" width="28.7109375" customWidth="1"/>
    <col min="3" max="3" width="28.140625" customWidth="1"/>
    <col min="4" max="4" width="22.140625" bestFit="1" customWidth="1"/>
    <col min="5" max="5" width="14" bestFit="1" customWidth="1"/>
    <col min="6" max="6" width="16" bestFit="1" customWidth="1"/>
    <col min="7" max="7" width="13.42578125" bestFit="1" customWidth="1"/>
    <col min="8" max="8" width="12" bestFit="1" customWidth="1"/>
    <col min="9" max="9" width="12.42578125" bestFit="1" customWidth="1"/>
    <col min="10" max="10" width="12" bestFit="1" customWidth="1"/>
    <col min="11" max="11" width="12.42578125" bestFit="1" customWidth="1"/>
  </cols>
  <sheetData>
    <row r="1" spans="1:14" s="216" customFormat="1" ht="33" customHeight="1">
      <c r="A1" s="213" t="s">
        <v>272</v>
      </c>
      <c r="B1" s="151" t="s">
        <v>377</v>
      </c>
      <c r="C1" s="214" t="s">
        <v>378</v>
      </c>
      <c r="D1" s="151" t="s">
        <v>379</v>
      </c>
      <c r="E1" s="151" t="s">
        <v>380</v>
      </c>
      <c r="F1" s="213" t="s">
        <v>381</v>
      </c>
      <c r="G1" s="213" t="s">
        <v>382</v>
      </c>
      <c r="H1" s="213" t="s">
        <v>383</v>
      </c>
      <c r="I1" s="213" t="s">
        <v>384</v>
      </c>
      <c r="J1" s="213" t="s">
        <v>385</v>
      </c>
      <c r="K1" s="213" t="s">
        <v>386</v>
      </c>
      <c r="L1" s="215"/>
      <c r="N1" s="217">
        <v>0</v>
      </c>
    </row>
    <row r="2" spans="1:14">
      <c r="A2" s="213">
        <v>12000103</v>
      </c>
      <c r="B2" s="151" t="s">
        <v>387</v>
      </c>
      <c r="C2" s="151" t="s">
        <v>388</v>
      </c>
      <c r="D2" s="151" t="s">
        <v>389</v>
      </c>
      <c r="E2" s="151" t="s">
        <v>390</v>
      </c>
      <c r="F2" s="213">
        <v>340</v>
      </c>
      <c r="G2" s="151">
        <v>29</v>
      </c>
      <c r="H2" s="151">
        <v>22</v>
      </c>
      <c r="I2" s="151">
        <v>638</v>
      </c>
      <c r="J2" s="151">
        <v>26</v>
      </c>
      <c r="K2" s="151">
        <v>754</v>
      </c>
      <c r="L2" s="151"/>
      <c r="M2" s="218"/>
      <c r="N2" s="219">
        <v>0.14749999999999999</v>
      </c>
    </row>
    <row r="3" spans="1:14">
      <c r="A3" s="213">
        <v>12000129</v>
      </c>
      <c r="B3" s="151" t="s">
        <v>391</v>
      </c>
      <c r="C3" s="151" t="s">
        <v>392</v>
      </c>
      <c r="D3" s="151" t="s">
        <v>389</v>
      </c>
      <c r="E3" s="151" t="s">
        <v>390</v>
      </c>
      <c r="F3" s="213">
        <v>340</v>
      </c>
      <c r="G3" s="151">
        <v>29</v>
      </c>
      <c r="H3" s="151">
        <v>22</v>
      </c>
      <c r="I3" s="151">
        <v>638</v>
      </c>
      <c r="J3" s="151">
        <v>26</v>
      </c>
      <c r="K3" s="151">
        <v>754</v>
      </c>
      <c r="L3" s="151"/>
      <c r="N3" s="217">
        <v>0.15</v>
      </c>
    </row>
    <row r="4" spans="1:14">
      <c r="A4" s="213">
        <v>12000162</v>
      </c>
      <c r="B4" s="151" t="s">
        <v>393</v>
      </c>
      <c r="C4" s="151" t="s">
        <v>388</v>
      </c>
      <c r="D4" s="151" t="s">
        <v>389</v>
      </c>
      <c r="E4" s="151" t="s">
        <v>390</v>
      </c>
      <c r="F4" s="213">
        <v>335</v>
      </c>
      <c r="G4" s="151">
        <v>29</v>
      </c>
      <c r="H4" s="151">
        <v>22</v>
      </c>
      <c r="I4" s="151">
        <v>638</v>
      </c>
      <c r="J4" s="151">
        <v>26</v>
      </c>
      <c r="K4" s="151">
        <v>754</v>
      </c>
      <c r="L4" s="151"/>
      <c r="N4" s="217">
        <v>0.18</v>
      </c>
    </row>
    <row r="5" spans="1:14">
      <c r="A5" s="213">
        <v>12000163</v>
      </c>
      <c r="B5" s="151" t="s">
        <v>394</v>
      </c>
      <c r="C5" s="220" t="s">
        <v>388</v>
      </c>
      <c r="D5" s="151" t="s">
        <v>389</v>
      </c>
      <c r="E5" s="151" t="s">
        <v>390</v>
      </c>
      <c r="F5" s="213">
        <v>340</v>
      </c>
      <c r="G5" s="151">
        <v>29</v>
      </c>
      <c r="H5" s="151">
        <v>22</v>
      </c>
      <c r="I5" s="151">
        <v>638</v>
      </c>
      <c r="J5" s="151">
        <v>26</v>
      </c>
      <c r="K5" s="151">
        <v>754</v>
      </c>
      <c r="L5" s="220" t="s">
        <v>395</v>
      </c>
      <c r="N5" s="217">
        <v>0.2</v>
      </c>
    </row>
    <row r="6" spans="1:14">
      <c r="A6" s="213">
        <v>12000173</v>
      </c>
      <c r="B6" s="151" t="s">
        <v>396</v>
      </c>
      <c r="C6" s="151" t="s">
        <v>388</v>
      </c>
      <c r="D6" s="151" t="s">
        <v>389</v>
      </c>
      <c r="E6" s="151" t="s">
        <v>390</v>
      </c>
      <c r="F6" s="213">
        <v>345</v>
      </c>
      <c r="G6" s="151">
        <v>29</v>
      </c>
      <c r="H6" s="151">
        <v>22</v>
      </c>
      <c r="I6" s="151">
        <v>638</v>
      </c>
      <c r="J6" s="151">
        <v>26</v>
      </c>
      <c r="K6" s="151">
        <v>754</v>
      </c>
      <c r="L6" s="151"/>
      <c r="N6" s="221">
        <v>0.25</v>
      </c>
    </row>
    <row r="7" spans="1:14">
      <c r="A7" s="213">
        <v>12000192</v>
      </c>
      <c r="B7" s="151" t="s">
        <v>397</v>
      </c>
      <c r="C7" s="151" t="s">
        <v>388</v>
      </c>
      <c r="D7" s="151" t="s">
        <v>389</v>
      </c>
      <c r="E7" s="151" t="s">
        <v>390</v>
      </c>
      <c r="F7" s="213">
        <v>345</v>
      </c>
      <c r="G7" s="151">
        <v>29</v>
      </c>
      <c r="H7" s="151">
        <v>22</v>
      </c>
      <c r="I7" s="151">
        <v>638</v>
      </c>
      <c r="J7" s="151">
        <v>26</v>
      </c>
      <c r="K7" s="151">
        <v>754</v>
      </c>
      <c r="L7" s="151"/>
      <c r="N7" s="221">
        <v>0.3</v>
      </c>
    </row>
    <row r="8" spans="1:14">
      <c r="A8" s="213">
        <v>12000193</v>
      </c>
      <c r="B8" s="151" t="s">
        <v>387</v>
      </c>
      <c r="C8" s="151" t="s">
        <v>388</v>
      </c>
      <c r="D8" s="151" t="s">
        <v>389</v>
      </c>
      <c r="E8" s="151" t="s">
        <v>390</v>
      </c>
      <c r="F8" s="213">
        <v>340</v>
      </c>
      <c r="G8" s="151">
        <v>29</v>
      </c>
      <c r="H8" s="151">
        <v>22</v>
      </c>
      <c r="I8" s="151">
        <v>638</v>
      </c>
      <c r="J8" s="151">
        <v>26</v>
      </c>
      <c r="K8" s="151">
        <v>754</v>
      </c>
      <c r="L8" s="151"/>
    </row>
    <row r="9" spans="1:14">
      <c r="A9" s="213">
        <v>12000196</v>
      </c>
      <c r="B9" s="151" t="s">
        <v>397</v>
      </c>
      <c r="C9" s="220" t="s">
        <v>388</v>
      </c>
      <c r="D9" s="151" t="s">
        <v>389</v>
      </c>
      <c r="E9" s="151" t="s">
        <v>390</v>
      </c>
      <c r="F9" s="213">
        <v>345</v>
      </c>
      <c r="G9" s="151">
        <v>29</v>
      </c>
      <c r="H9" s="151">
        <v>22</v>
      </c>
      <c r="I9" s="151">
        <v>638</v>
      </c>
      <c r="J9" s="151">
        <v>26</v>
      </c>
      <c r="K9" s="151">
        <v>754</v>
      </c>
      <c r="L9" s="220" t="s">
        <v>395</v>
      </c>
    </row>
    <row r="10" spans="1:14">
      <c r="A10" s="213">
        <v>12000361</v>
      </c>
      <c r="B10" s="151" t="s">
        <v>398</v>
      </c>
      <c r="C10" s="151" t="s">
        <v>388</v>
      </c>
      <c r="D10" s="151" t="s">
        <v>389</v>
      </c>
      <c r="E10" s="151" t="s">
        <v>390</v>
      </c>
      <c r="F10" s="213">
        <v>345</v>
      </c>
      <c r="G10" s="151">
        <v>29</v>
      </c>
      <c r="H10" s="151">
        <v>22</v>
      </c>
      <c r="I10" s="151">
        <v>638</v>
      </c>
      <c r="J10" s="151">
        <v>26</v>
      </c>
      <c r="K10" s="151">
        <v>754</v>
      </c>
      <c r="L10" s="151"/>
    </row>
    <row r="11" spans="1:14">
      <c r="A11" s="213">
        <v>12000364</v>
      </c>
      <c r="B11" s="151" t="s">
        <v>387</v>
      </c>
      <c r="C11" s="151" t="s">
        <v>388</v>
      </c>
      <c r="D11" s="151" t="s">
        <v>389</v>
      </c>
      <c r="E11" s="151" t="s">
        <v>390</v>
      </c>
      <c r="F11" s="213">
        <v>340</v>
      </c>
      <c r="G11" s="151">
        <v>29</v>
      </c>
      <c r="H11" s="151">
        <v>22</v>
      </c>
      <c r="I11" s="151">
        <v>638</v>
      </c>
      <c r="J11" s="151">
        <v>26</v>
      </c>
      <c r="K11" s="151">
        <v>754</v>
      </c>
      <c r="L11" s="151"/>
    </row>
    <row r="12" spans="1:14">
      <c r="A12" s="213">
        <v>12000365</v>
      </c>
      <c r="B12" s="151" t="s">
        <v>397</v>
      </c>
      <c r="C12" s="151" t="s">
        <v>388</v>
      </c>
      <c r="D12" s="151" t="s">
        <v>389</v>
      </c>
      <c r="E12" s="151" t="s">
        <v>390</v>
      </c>
      <c r="F12" s="213">
        <v>345</v>
      </c>
      <c r="G12" s="151">
        <v>29</v>
      </c>
      <c r="H12" s="151">
        <v>22</v>
      </c>
      <c r="I12" s="151">
        <v>638</v>
      </c>
      <c r="J12" s="151">
        <v>26</v>
      </c>
      <c r="K12" s="151">
        <v>754</v>
      </c>
      <c r="L12" s="151"/>
    </row>
    <row r="13" spans="1:14">
      <c r="A13" s="213">
        <v>12000411</v>
      </c>
      <c r="B13" s="151" t="s">
        <v>399</v>
      </c>
      <c r="C13" s="151" t="s">
        <v>388</v>
      </c>
      <c r="D13" s="151" t="s">
        <v>389</v>
      </c>
      <c r="E13" s="151" t="s">
        <v>390</v>
      </c>
      <c r="F13" s="213">
        <v>345</v>
      </c>
      <c r="G13" s="151">
        <v>29</v>
      </c>
      <c r="H13" s="151">
        <v>22</v>
      </c>
      <c r="I13" s="151">
        <v>638</v>
      </c>
      <c r="J13" s="151">
        <v>26</v>
      </c>
      <c r="K13" s="151">
        <v>754</v>
      </c>
      <c r="L13" s="151"/>
    </row>
    <row r="14" spans="1:14">
      <c r="A14" s="213">
        <v>12000623</v>
      </c>
      <c r="B14" s="151" t="s">
        <v>387</v>
      </c>
      <c r="C14" s="151" t="s">
        <v>388</v>
      </c>
      <c r="D14" s="151" t="s">
        <v>389</v>
      </c>
      <c r="E14" s="151" t="s">
        <v>390</v>
      </c>
      <c r="F14" s="213">
        <v>340</v>
      </c>
      <c r="G14" s="151">
        <v>29</v>
      </c>
      <c r="H14" s="151">
        <v>22</v>
      </c>
      <c r="I14" s="151">
        <v>638</v>
      </c>
      <c r="J14" s="151">
        <v>26</v>
      </c>
      <c r="K14" s="151">
        <v>754</v>
      </c>
      <c r="L14" s="151"/>
    </row>
    <row r="15" spans="1:14">
      <c r="A15" s="213">
        <v>12000624</v>
      </c>
      <c r="B15" s="151" t="s">
        <v>397</v>
      </c>
      <c r="C15" s="151" t="s">
        <v>388</v>
      </c>
      <c r="D15" s="151" t="s">
        <v>389</v>
      </c>
      <c r="E15" s="151" t="s">
        <v>390</v>
      </c>
      <c r="F15" s="213">
        <v>345</v>
      </c>
      <c r="G15" s="151">
        <v>29</v>
      </c>
      <c r="H15" s="151">
        <v>22</v>
      </c>
      <c r="I15" s="151">
        <v>638</v>
      </c>
      <c r="J15" s="151">
        <v>26</v>
      </c>
      <c r="K15" s="151">
        <v>754</v>
      </c>
      <c r="L15" s="151"/>
    </row>
    <row r="16" spans="1:14">
      <c r="A16" s="213">
        <v>12000631</v>
      </c>
      <c r="B16" s="151" t="s">
        <v>387</v>
      </c>
      <c r="C16" s="151" t="s">
        <v>388</v>
      </c>
      <c r="D16" s="151" t="s">
        <v>389</v>
      </c>
      <c r="E16" s="151" t="s">
        <v>390</v>
      </c>
      <c r="F16" s="213">
        <v>340</v>
      </c>
      <c r="G16" s="151">
        <v>29</v>
      </c>
      <c r="H16" s="151">
        <v>22</v>
      </c>
      <c r="I16" s="151">
        <v>638</v>
      </c>
      <c r="J16" s="151">
        <v>26</v>
      </c>
      <c r="K16" s="151">
        <v>754</v>
      </c>
      <c r="L16" s="151"/>
    </row>
    <row r="17" spans="1:12">
      <c r="A17" s="213">
        <v>12000632</v>
      </c>
      <c r="B17" s="151" t="s">
        <v>397</v>
      </c>
      <c r="C17" s="151" t="s">
        <v>388</v>
      </c>
      <c r="D17" s="151" t="s">
        <v>389</v>
      </c>
      <c r="E17" s="151" t="s">
        <v>390</v>
      </c>
      <c r="F17" s="213">
        <v>345</v>
      </c>
      <c r="G17" s="151">
        <v>29</v>
      </c>
      <c r="H17" s="151">
        <v>22</v>
      </c>
      <c r="I17" s="151">
        <v>638</v>
      </c>
      <c r="J17" s="151">
        <v>26</v>
      </c>
      <c r="K17" s="151">
        <v>754</v>
      </c>
      <c r="L17" s="151"/>
    </row>
    <row r="18" spans="1:12">
      <c r="A18" s="213">
        <v>12000670</v>
      </c>
      <c r="B18" s="151" t="s">
        <v>387</v>
      </c>
      <c r="C18" s="151" t="s">
        <v>388</v>
      </c>
      <c r="D18" s="151" t="s">
        <v>389</v>
      </c>
      <c r="E18" s="151" t="s">
        <v>390</v>
      </c>
      <c r="F18" s="213">
        <v>340</v>
      </c>
      <c r="G18" s="151">
        <v>29</v>
      </c>
      <c r="H18" s="151">
        <v>22</v>
      </c>
      <c r="I18" s="151">
        <v>638</v>
      </c>
      <c r="J18" s="151">
        <v>26</v>
      </c>
      <c r="K18" s="151">
        <v>754</v>
      </c>
      <c r="L18" s="151"/>
    </row>
    <row r="19" spans="1:12">
      <c r="A19" s="213">
        <v>12000671</v>
      </c>
      <c r="B19" s="151" t="s">
        <v>397</v>
      </c>
      <c r="C19" s="151" t="s">
        <v>388</v>
      </c>
      <c r="D19" s="151" t="s">
        <v>389</v>
      </c>
      <c r="E19" s="151" t="s">
        <v>390</v>
      </c>
      <c r="F19" s="213">
        <v>345</v>
      </c>
      <c r="G19" s="151">
        <v>29</v>
      </c>
      <c r="H19" s="151">
        <v>22</v>
      </c>
      <c r="I19" s="151">
        <v>638</v>
      </c>
      <c r="J19" s="151">
        <v>26</v>
      </c>
      <c r="K19" s="151">
        <v>754</v>
      </c>
      <c r="L19" s="151"/>
    </row>
    <row r="20" spans="1:12">
      <c r="A20" s="213">
        <v>12000808</v>
      </c>
      <c r="B20" s="151" t="s">
        <v>400</v>
      </c>
      <c r="C20" s="151" t="s">
        <v>401</v>
      </c>
      <c r="D20" s="151" t="s">
        <v>402</v>
      </c>
      <c r="E20" s="151" t="s">
        <v>390</v>
      </c>
      <c r="F20" s="213">
        <v>285</v>
      </c>
      <c r="G20" s="151">
        <v>32</v>
      </c>
      <c r="H20" s="151">
        <v>26</v>
      </c>
      <c r="I20" s="151">
        <v>832</v>
      </c>
      <c r="J20" s="151">
        <v>30</v>
      </c>
      <c r="K20" s="151">
        <v>960</v>
      </c>
      <c r="L20" s="151"/>
    </row>
    <row r="21" spans="1:12">
      <c r="A21" s="213">
        <v>12001226</v>
      </c>
      <c r="B21" s="151" t="s">
        <v>403</v>
      </c>
      <c r="C21" s="151" t="s">
        <v>388</v>
      </c>
      <c r="D21" s="151" t="s">
        <v>389</v>
      </c>
      <c r="E21" s="151" t="s">
        <v>390</v>
      </c>
      <c r="F21" s="213">
        <v>350</v>
      </c>
      <c r="G21" s="151">
        <v>29</v>
      </c>
      <c r="H21" s="151">
        <v>22</v>
      </c>
      <c r="I21" s="151">
        <v>638</v>
      </c>
      <c r="J21" s="151">
        <v>26</v>
      </c>
      <c r="K21" s="151">
        <v>754</v>
      </c>
      <c r="L21" s="151"/>
    </row>
    <row r="22" spans="1:12">
      <c r="A22" s="213">
        <v>12001227</v>
      </c>
      <c r="B22" s="151" t="s">
        <v>404</v>
      </c>
      <c r="C22" s="151" t="s">
        <v>388</v>
      </c>
      <c r="D22" s="151" t="s">
        <v>389</v>
      </c>
      <c r="E22" s="151" t="s">
        <v>390</v>
      </c>
      <c r="F22" s="213">
        <v>345</v>
      </c>
      <c r="G22" s="151">
        <v>29</v>
      </c>
      <c r="H22" s="151">
        <v>22</v>
      </c>
      <c r="I22" s="151">
        <v>638</v>
      </c>
      <c r="J22" s="151">
        <v>26</v>
      </c>
      <c r="K22" s="151">
        <v>754</v>
      </c>
      <c r="L22" s="151"/>
    </row>
    <row r="23" spans="1:12">
      <c r="A23" s="213">
        <v>12001333</v>
      </c>
      <c r="B23" s="151" t="s">
        <v>398</v>
      </c>
      <c r="C23" s="151" t="s">
        <v>388</v>
      </c>
      <c r="D23" s="151" t="s">
        <v>389</v>
      </c>
      <c r="E23" s="151" t="s">
        <v>390</v>
      </c>
      <c r="F23" s="213">
        <v>345</v>
      </c>
      <c r="G23" s="151">
        <v>29</v>
      </c>
      <c r="H23" s="151">
        <v>22</v>
      </c>
      <c r="I23" s="151">
        <v>638</v>
      </c>
      <c r="J23" s="151">
        <v>26</v>
      </c>
      <c r="K23" s="151">
        <v>754</v>
      </c>
      <c r="L23" s="151"/>
    </row>
    <row r="24" spans="1:12">
      <c r="A24" s="213">
        <v>12001334</v>
      </c>
      <c r="B24" s="151" t="s">
        <v>405</v>
      </c>
      <c r="C24" s="151" t="s">
        <v>388</v>
      </c>
      <c r="D24" s="151" t="s">
        <v>389</v>
      </c>
      <c r="E24" s="151" t="s">
        <v>390</v>
      </c>
      <c r="F24" s="213">
        <v>340</v>
      </c>
      <c r="G24" s="151">
        <v>29</v>
      </c>
      <c r="H24" s="151">
        <v>22</v>
      </c>
      <c r="I24" s="151">
        <v>638</v>
      </c>
      <c r="J24" s="151">
        <v>26</v>
      </c>
      <c r="K24" s="151">
        <v>754</v>
      </c>
      <c r="L24" s="151"/>
    </row>
    <row r="25" spans="1:12">
      <c r="A25" s="213">
        <v>12001373</v>
      </c>
      <c r="B25" s="151" t="s">
        <v>406</v>
      </c>
      <c r="C25" s="151" t="s">
        <v>388</v>
      </c>
      <c r="D25" s="151" t="s">
        <v>389</v>
      </c>
      <c r="E25" s="151" t="s">
        <v>390</v>
      </c>
      <c r="F25" s="213">
        <v>345</v>
      </c>
      <c r="G25" s="151">
        <v>29</v>
      </c>
      <c r="H25" s="151">
        <v>22</v>
      </c>
      <c r="I25" s="151">
        <v>638</v>
      </c>
      <c r="J25" s="151">
        <v>26</v>
      </c>
      <c r="K25" s="151">
        <v>754</v>
      </c>
      <c r="L25" s="151"/>
    </row>
    <row r="26" spans="1:12">
      <c r="A26" s="213">
        <v>12001374</v>
      </c>
      <c r="B26" s="151" t="s">
        <v>406</v>
      </c>
      <c r="C26" s="151" t="s">
        <v>388</v>
      </c>
      <c r="D26" s="151" t="s">
        <v>389</v>
      </c>
      <c r="E26" s="151" t="s">
        <v>390</v>
      </c>
      <c r="F26" s="213">
        <v>345</v>
      </c>
      <c r="G26" s="151">
        <v>29</v>
      </c>
      <c r="H26" s="151">
        <v>22</v>
      </c>
      <c r="I26" s="151">
        <v>638</v>
      </c>
      <c r="J26" s="151">
        <v>26</v>
      </c>
      <c r="K26" s="151">
        <v>754</v>
      </c>
      <c r="L26" s="151"/>
    </row>
    <row r="27" spans="1:12">
      <c r="A27" s="213">
        <v>12001375</v>
      </c>
      <c r="B27" s="151" t="s">
        <v>406</v>
      </c>
      <c r="C27" s="151" t="s">
        <v>388</v>
      </c>
      <c r="D27" s="151" t="s">
        <v>389</v>
      </c>
      <c r="E27" s="151" t="s">
        <v>390</v>
      </c>
      <c r="F27" s="213">
        <v>345</v>
      </c>
      <c r="G27" s="151">
        <v>29</v>
      </c>
      <c r="H27" s="151">
        <v>22</v>
      </c>
      <c r="I27" s="151">
        <v>638</v>
      </c>
      <c r="J27" s="151">
        <v>26</v>
      </c>
      <c r="K27" s="151">
        <v>754</v>
      </c>
      <c r="L27" s="151"/>
    </row>
    <row r="28" spans="1:12">
      <c r="A28" s="213">
        <v>12001434</v>
      </c>
      <c r="B28" s="151" t="s">
        <v>406</v>
      </c>
      <c r="C28" s="151" t="s">
        <v>388</v>
      </c>
      <c r="D28" s="151" t="s">
        <v>389</v>
      </c>
      <c r="E28" s="151" t="s">
        <v>390</v>
      </c>
      <c r="F28" s="213">
        <v>345</v>
      </c>
      <c r="G28" s="151">
        <v>29</v>
      </c>
      <c r="H28" s="151">
        <v>22</v>
      </c>
      <c r="I28" s="151">
        <v>638</v>
      </c>
      <c r="J28" s="151">
        <v>26</v>
      </c>
      <c r="K28" s="151">
        <v>754</v>
      </c>
      <c r="L28" s="151"/>
    </row>
    <row r="29" spans="1:12">
      <c r="A29" s="213">
        <v>12001507</v>
      </c>
      <c r="B29" s="151" t="s">
        <v>407</v>
      </c>
      <c r="C29" s="151" t="s">
        <v>388</v>
      </c>
      <c r="D29" s="151" t="s">
        <v>389</v>
      </c>
      <c r="E29" s="151" t="s">
        <v>390</v>
      </c>
      <c r="F29" s="213">
        <v>345</v>
      </c>
      <c r="G29" s="151">
        <v>29</v>
      </c>
      <c r="H29" s="151">
        <v>22</v>
      </c>
      <c r="I29" s="151">
        <v>638</v>
      </c>
      <c r="J29" s="151">
        <v>26</v>
      </c>
      <c r="K29" s="151">
        <v>754</v>
      </c>
      <c r="L29" s="151"/>
    </row>
    <row r="30" spans="1:12">
      <c r="A30" s="213">
        <v>12001820</v>
      </c>
      <c r="B30" s="151" t="s">
        <v>408</v>
      </c>
      <c r="C30" s="151" t="s">
        <v>401</v>
      </c>
      <c r="D30" s="151" t="s">
        <v>402</v>
      </c>
      <c r="E30" s="151" t="s">
        <v>390</v>
      </c>
      <c r="F30" s="213">
        <v>285</v>
      </c>
      <c r="G30" s="151">
        <v>32</v>
      </c>
      <c r="H30" s="151">
        <v>26</v>
      </c>
      <c r="I30" s="151">
        <v>832</v>
      </c>
      <c r="J30" s="151">
        <v>30</v>
      </c>
      <c r="K30" s="151">
        <v>960</v>
      </c>
      <c r="L30" s="151"/>
    </row>
    <row r="31" spans="1:12">
      <c r="A31" s="213">
        <v>12002138</v>
      </c>
      <c r="B31" s="151" t="s">
        <v>409</v>
      </c>
      <c r="C31" s="151" t="s">
        <v>410</v>
      </c>
      <c r="D31" s="151" t="s">
        <v>411</v>
      </c>
      <c r="E31" s="151" t="s">
        <v>412</v>
      </c>
      <c r="F31" s="213">
        <v>370</v>
      </c>
      <c r="G31" s="151">
        <v>29</v>
      </c>
      <c r="H31" s="151">
        <v>22</v>
      </c>
      <c r="I31" s="151">
        <v>638</v>
      </c>
      <c r="J31" s="151">
        <v>26</v>
      </c>
      <c r="K31" s="151">
        <v>754</v>
      </c>
      <c r="L31" s="151"/>
    </row>
    <row r="32" spans="1:12">
      <c r="A32" s="213">
        <v>12002139</v>
      </c>
      <c r="B32" s="151" t="s">
        <v>413</v>
      </c>
      <c r="C32" s="151" t="s">
        <v>410</v>
      </c>
      <c r="D32" s="151" t="s">
        <v>411</v>
      </c>
      <c r="E32" s="151" t="s">
        <v>412</v>
      </c>
      <c r="F32" s="213">
        <v>365</v>
      </c>
      <c r="G32" s="151">
        <v>29</v>
      </c>
      <c r="H32" s="151">
        <v>22</v>
      </c>
      <c r="I32" s="151">
        <v>638</v>
      </c>
      <c r="J32" s="151">
        <v>26</v>
      </c>
      <c r="K32" s="151">
        <v>754</v>
      </c>
      <c r="L32" s="151"/>
    </row>
    <row r="33" spans="1:12">
      <c r="A33" s="213">
        <v>12003546</v>
      </c>
      <c r="B33" s="151" t="s">
        <v>413</v>
      </c>
      <c r="C33" s="151" t="s">
        <v>410</v>
      </c>
      <c r="D33" s="151" t="s">
        <v>411</v>
      </c>
      <c r="E33" s="151" t="s">
        <v>412</v>
      </c>
      <c r="F33" s="213">
        <v>365</v>
      </c>
      <c r="G33" s="151">
        <v>29</v>
      </c>
      <c r="H33" s="151">
        <v>22</v>
      </c>
      <c r="I33" s="151">
        <v>638</v>
      </c>
      <c r="J33" s="151">
        <v>26</v>
      </c>
      <c r="K33" s="151">
        <v>754</v>
      </c>
      <c r="L33" s="151"/>
    </row>
    <row r="34" spans="1:12">
      <c r="A34" s="213">
        <v>12003547</v>
      </c>
      <c r="B34" s="151" t="s">
        <v>414</v>
      </c>
      <c r="C34" s="220" t="s">
        <v>410</v>
      </c>
      <c r="D34" s="151" t="s">
        <v>411</v>
      </c>
      <c r="E34" s="151" t="s">
        <v>412</v>
      </c>
      <c r="F34" s="213">
        <v>360</v>
      </c>
      <c r="G34" s="151">
        <v>29</v>
      </c>
      <c r="H34" s="151">
        <v>22</v>
      </c>
      <c r="I34" s="151">
        <v>638</v>
      </c>
      <c r="J34" s="151">
        <v>26</v>
      </c>
      <c r="K34" s="151">
        <v>754</v>
      </c>
      <c r="L34" s="220" t="s">
        <v>395</v>
      </c>
    </row>
    <row r="35" spans="1:12">
      <c r="A35" s="213">
        <v>12002141</v>
      </c>
      <c r="B35" s="151" t="s">
        <v>415</v>
      </c>
      <c r="C35" s="151" t="s">
        <v>410</v>
      </c>
      <c r="D35" s="151" t="s">
        <v>411</v>
      </c>
      <c r="E35" s="151" t="s">
        <v>412</v>
      </c>
      <c r="F35" s="213">
        <v>355</v>
      </c>
      <c r="G35" s="151">
        <v>29</v>
      </c>
      <c r="H35" s="151">
        <v>22</v>
      </c>
      <c r="I35" s="151">
        <v>638</v>
      </c>
      <c r="J35" s="151">
        <v>26</v>
      </c>
      <c r="K35" s="151">
        <v>754</v>
      </c>
      <c r="L35" s="151"/>
    </row>
    <row r="36" spans="1:12">
      <c r="A36" s="213">
        <v>12002197</v>
      </c>
      <c r="B36" s="151" t="s">
        <v>416</v>
      </c>
      <c r="C36" s="151" t="s">
        <v>410</v>
      </c>
      <c r="D36" s="151" t="s">
        <v>411</v>
      </c>
      <c r="E36" s="151" t="s">
        <v>412</v>
      </c>
      <c r="F36" s="213">
        <v>360</v>
      </c>
      <c r="G36" s="151">
        <v>29</v>
      </c>
      <c r="H36" s="151">
        <v>22</v>
      </c>
      <c r="I36" s="151">
        <v>638</v>
      </c>
      <c r="J36" s="151">
        <v>26</v>
      </c>
      <c r="K36" s="151">
        <v>754</v>
      </c>
      <c r="L36" s="151"/>
    </row>
    <row r="37" spans="1:12">
      <c r="A37" s="213">
        <v>30111007</v>
      </c>
      <c r="B37" s="151" t="s">
        <v>417</v>
      </c>
      <c r="C37" s="151" t="s">
        <v>418</v>
      </c>
      <c r="D37" s="151" t="s">
        <v>389</v>
      </c>
      <c r="E37" s="151" t="s">
        <v>390</v>
      </c>
      <c r="F37" s="213">
        <v>330</v>
      </c>
      <c r="G37" s="151">
        <v>29</v>
      </c>
      <c r="H37" s="151">
        <v>22</v>
      </c>
      <c r="I37" s="151">
        <v>638</v>
      </c>
      <c r="J37" s="151">
        <v>26</v>
      </c>
      <c r="K37" s="151">
        <v>754</v>
      </c>
      <c r="L37" s="151"/>
    </row>
    <row r="38" spans="1:12">
      <c r="A38" s="213">
        <v>30111008</v>
      </c>
      <c r="B38" s="151" t="s">
        <v>419</v>
      </c>
      <c r="C38" s="151" t="s">
        <v>418</v>
      </c>
      <c r="D38" s="151" t="s">
        <v>389</v>
      </c>
      <c r="E38" s="151" t="s">
        <v>390</v>
      </c>
      <c r="F38" s="213">
        <v>335</v>
      </c>
      <c r="G38" s="151">
        <v>29</v>
      </c>
      <c r="H38" s="151">
        <v>22</v>
      </c>
      <c r="I38" s="151">
        <v>638</v>
      </c>
      <c r="J38" s="151">
        <v>26</v>
      </c>
      <c r="K38" s="151">
        <v>754</v>
      </c>
      <c r="L38" s="151"/>
    </row>
    <row r="39" spans="1:12">
      <c r="A39" s="213">
        <v>30111205</v>
      </c>
      <c r="B39" s="151" t="s">
        <v>420</v>
      </c>
      <c r="C39" s="151" t="s">
        <v>418</v>
      </c>
      <c r="D39" s="151" t="s">
        <v>389</v>
      </c>
      <c r="E39" s="151" t="s">
        <v>390</v>
      </c>
      <c r="F39" s="213">
        <v>320</v>
      </c>
      <c r="G39" s="151">
        <v>29</v>
      </c>
      <c r="H39" s="151">
        <v>22</v>
      </c>
      <c r="I39" s="151">
        <v>638</v>
      </c>
      <c r="J39" s="151">
        <v>26</v>
      </c>
      <c r="K39" s="151">
        <v>754</v>
      </c>
      <c r="L39" s="151"/>
    </row>
    <row r="40" spans="1:12">
      <c r="A40" s="213">
        <v>30111206</v>
      </c>
      <c r="B40" s="151" t="s">
        <v>421</v>
      </c>
      <c r="C40" s="151" t="s">
        <v>392</v>
      </c>
      <c r="D40" s="151" t="s">
        <v>389</v>
      </c>
      <c r="E40" s="151" t="s">
        <v>390</v>
      </c>
      <c r="F40" s="213">
        <v>325</v>
      </c>
      <c r="G40" s="151">
        <v>29</v>
      </c>
      <c r="H40" s="151">
        <v>22</v>
      </c>
      <c r="I40" s="151">
        <v>638</v>
      </c>
      <c r="J40" s="151">
        <v>26</v>
      </c>
      <c r="K40" s="151">
        <v>754</v>
      </c>
      <c r="L40" s="151"/>
    </row>
    <row r="41" spans="1:12">
      <c r="A41" s="213">
        <v>30111305</v>
      </c>
      <c r="B41" s="151" t="s">
        <v>422</v>
      </c>
      <c r="C41" s="151" t="s">
        <v>388</v>
      </c>
      <c r="D41" s="151" t="s">
        <v>389</v>
      </c>
      <c r="E41" s="151" t="s">
        <v>390</v>
      </c>
      <c r="F41" s="213">
        <v>320</v>
      </c>
      <c r="G41" s="151">
        <v>29</v>
      </c>
      <c r="H41" s="151">
        <v>22</v>
      </c>
      <c r="I41" s="151">
        <v>638</v>
      </c>
      <c r="J41" s="151">
        <v>26</v>
      </c>
      <c r="K41" s="151">
        <v>754</v>
      </c>
      <c r="L41" s="151"/>
    </row>
    <row r="42" spans="1:12">
      <c r="A42" s="213">
        <v>30111306</v>
      </c>
      <c r="B42" s="151" t="s">
        <v>423</v>
      </c>
      <c r="C42" s="151" t="s">
        <v>388</v>
      </c>
      <c r="D42" s="151" t="s">
        <v>389</v>
      </c>
      <c r="E42" s="151" t="s">
        <v>390</v>
      </c>
      <c r="F42" s="213">
        <v>325</v>
      </c>
      <c r="G42" s="151">
        <v>29</v>
      </c>
      <c r="H42" s="151">
        <v>22</v>
      </c>
      <c r="I42" s="151">
        <v>638</v>
      </c>
      <c r="J42" s="151">
        <v>26</v>
      </c>
      <c r="K42" s="151">
        <v>754</v>
      </c>
      <c r="L42" s="151"/>
    </row>
    <row r="43" spans="1:12">
      <c r="A43" s="213">
        <v>30111307</v>
      </c>
      <c r="B43" s="151" t="s">
        <v>424</v>
      </c>
      <c r="C43" s="151" t="s">
        <v>388</v>
      </c>
      <c r="D43" s="151" t="s">
        <v>389</v>
      </c>
      <c r="E43" s="151" t="s">
        <v>390</v>
      </c>
      <c r="F43" s="213">
        <v>330</v>
      </c>
      <c r="G43" s="151">
        <v>29</v>
      </c>
      <c r="H43" s="151">
        <v>22</v>
      </c>
      <c r="I43" s="151">
        <v>638</v>
      </c>
      <c r="J43" s="151">
        <v>26</v>
      </c>
      <c r="K43" s="151">
        <v>754</v>
      </c>
      <c r="L43" s="151"/>
    </row>
    <row r="44" spans="1:12">
      <c r="A44" s="213">
        <v>30111308</v>
      </c>
      <c r="B44" s="151" t="s">
        <v>425</v>
      </c>
      <c r="C44" s="151" t="s">
        <v>388</v>
      </c>
      <c r="D44" s="151" t="s">
        <v>389</v>
      </c>
      <c r="E44" s="151" t="s">
        <v>390</v>
      </c>
      <c r="F44" s="213">
        <v>335</v>
      </c>
      <c r="G44" s="151">
        <v>29</v>
      </c>
      <c r="H44" s="151">
        <v>22</v>
      </c>
      <c r="I44" s="151">
        <v>638</v>
      </c>
      <c r="J44" s="151">
        <v>26</v>
      </c>
      <c r="K44" s="151">
        <v>754</v>
      </c>
      <c r="L44" s="151"/>
    </row>
    <row r="45" spans="1:12">
      <c r="A45" s="213">
        <v>30111309</v>
      </c>
      <c r="B45" s="151" t="s">
        <v>387</v>
      </c>
      <c r="C45" s="151" t="s">
        <v>388</v>
      </c>
      <c r="D45" s="151" t="s">
        <v>389</v>
      </c>
      <c r="E45" s="151" t="s">
        <v>390</v>
      </c>
      <c r="F45" s="213">
        <v>340</v>
      </c>
      <c r="G45" s="151">
        <v>29</v>
      </c>
      <c r="H45" s="151">
        <v>22</v>
      </c>
      <c r="I45" s="151">
        <v>638</v>
      </c>
      <c r="J45" s="151">
        <v>26</v>
      </c>
      <c r="K45" s="151">
        <v>754</v>
      </c>
      <c r="L45" s="151"/>
    </row>
    <row r="46" spans="1:12">
      <c r="A46" s="213">
        <v>30111310</v>
      </c>
      <c r="B46" s="151" t="s">
        <v>397</v>
      </c>
      <c r="C46" s="151" t="s">
        <v>388</v>
      </c>
      <c r="D46" s="151" t="s">
        <v>389</v>
      </c>
      <c r="E46" s="151" t="s">
        <v>390</v>
      </c>
      <c r="F46" s="213">
        <v>345</v>
      </c>
      <c r="G46" s="151">
        <v>29</v>
      </c>
      <c r="H46" s="151">
        <v>22</v>
      </c>
      <c r="I46" s="151">
        <v>638</v>
      </c>
      <c r="J46" s="151">
        <v>26</v>
      </c>
      <c r="K46" s="151">
        <v>754</v>
      </c>
      <c r="L46" s="151"/>
    </row>
    <row r="47" spans="1:12">
      <c r="A47" s="213">
        <v>30111406</v>
      </c>
      <c r="B47" s="151" t="s">
        <v>426</v>
      </c>
      <c r="C47" s="151" t="s">
        <v>388</v>
      </c>
      <c r="D47" s="151" t="s">
        <v>389</v>
      </c>
      <c r="E47" s="151" t="s">
        <v>390</v>
      </c>
      <c r="F47" s="213">
        <v>325</v>
      </c>
      <c r="G47" s="151">
        <v>29</v>
      </c>
      <c r="H47" s="151">
        <v>22</v>
      </c>
      <c r="I47" s="151">
        <v>638</v>
      </c>
      <c r="J47" s="151">
        <v>26</v>
      </c>
      <c r="K47" s="151">
        <v>754</v>
      </c>
      <c r="L47" s="151"/>
    </row>
    <row r="48" spans="1:12">
      <c r="A48" s="213">
        <v>30111407</v>
      </c>
      <c r="B48" s="151" t="s">
        <v>427</v>
      </c>
      <c r="C48" s="151" t="s">
        <v>388</v>
      </c>
      <c r="D48" s="151" t="s">
        <v>389</v>
      </c>
      <c r="E48" s="151" t="s">
        <v>390</v>
      </c>
      <c r="F48" s="213">
        <v>330</v>
      </c>
      <c r="G48" s="151">
        <v>29</v>
      </c>
      <c r="H48" s="151">
        <v>22</v>
      </c>
      <c r="I48" s="151">
        <v>638</v>
      </c>
      <c r="J48" s="151">
        <v>26</v>
      </c>
      <c r="K48" s="151">
        <v>754</v>
      </c>
      <c r="L48" s="151"/>
    </row>
    <row r="49" spans="1:12">
      <c r="A49" s="213">
        <v>30111408</v>
      </c>
      <c r="B49" s="151" t="s">
        <v>428</v>
      </c>
      <c r="C49" s="151" t="s">
        <v>388</v>
      </c>
      <c r="D49" s="151" t="s">
        <v>389</v>
      </c>
      <c r="E49" s="151" t="s">
        <v>390</v>
      </c>
      <c r="F49" s="213">
        <v>335</v>
      </c>
      <c r="G49" s="151">
        <v>29</v>
      </c>
      <c r="H49" s="151">
        <v>22</v>
      </c>
      <c r="I49" s="151">
        <v>638</v>
      </c>
      <c r="J49" s="151">
        <v>26</v>
      </c>
      <c r="K49" s="151">
        <v>754</v>
      </c>
      <c r="L49" s="151"/>
    </row>
    <row r="50" spans="1:12">
      <c r="A50" s="213">
        <v>30111409</v>
      </c>
      <c r="B50" s="151" t="s">
        <v>429</v>
      </c>
      <c r="C50" s="151" t="s">
        <v>388</v>
      </c>
      <c r="D50" s="151" t="s">
        <v>389</v>
      </c>
      <c r="E50" s="151" t="s">
        <v>390</v>
      </c>
      <c r="F50" s="213">
        <v>340</v>
      </c>
      <c r="G50" s="151">
        <v>29</v>
      </c>
      <c r="H50" s="151">
        <v>22</v>
      </c>
      <c r="I50" s="151">
        <v>638</v>
      </c>
      <c r="J50" s="151">
        <v>26</v>
      </c>
      <c r="K50" s="151">
        <v>754</v>
      </c>
      <c r="L50" s="151"/>
    </row>
    <row r="51" spans="1:12">
      <c r="A51" s="213">
        <v>30111506</v>
      </c>
      <c r="B51" s="151" t="s">
        <v>430</v>
      </c>
      <c r="C51" s="151" t="s">
        <v>388</v>
      </c>
      <c r="D51" s="151" t="s">
        <v>389</v>
      </c>
      <c r="E51" s="151" t="s">
        <v>390</v>
      </c>
      <c r="F51" s="213">
        <v>325</v>
      </c>
      <c r="G51" s="151">
        <v>29</v>
      </c>
      <c r="H51" s="151">
        <v>22</v>
      </c>
      <c r="I51" s="151">
        <v>638</v>
      </c>
      <c r="J51" s="151">
        <v>26</v>
      </c>
      <c r="K51" s="151">
        <v>754</v>
      </c>
      <c r="L51" s="151"/>
    </row>
    <row r="52" spans="1:12">
      <c r="A52" s="213">
        <v>30111507</v>
      </c>
      <c r="B52" s="151" t="s">
        <v>431</v>
      </c>
      <c r="C52" s="151" t="s">
        <v>388</v>
      </c>
      <c r="D52" s="151" t="s">
        <v>389</v>
      </c>
      <c r="E52" s="151" t="s">
        <v>390</v>
      </c>
      <c r="F52" s="213">
        <v>330</v>
      </c>
      <c r="G52" s="151">
        <v>29</v>
      </c>
      <c r="H52" s="151">
        <v>22</v>
      </c>
      <c r="I52" s="151">
        <v>638</v>
      </c>
      <c r="J52" s="151">
        <v>26</v>
      </c>
      <c r="K52" s="151">
        <v>754</v>
      </c>
      <c r="L52" s="151"/>
    </row>
    <row r="53" spans="1:12">
      <c r="A53" s="213">
        <v>30111508</v>
      </c>
      <c r="B53" s="151" t="s">
        <v>432</v>
      </c>
      <c r="C53" s="151" t="s">
        <v>388</v>
      </c>
      <c r="D53" s="151" t="s">
        <v>389</v>
      </c>
      <c r="E53" s="151" t="s">
        <v>390</v>
      </c>
      <c r="F53" s="213">
        <v>335</v>
      </c>
      <c r="G53" s="151">
        <v>29</v>
      </c>
      <c r="H53" s="151">
        <v>22</v>
      </c>
      <c r="I53" s="151">
        <v>638</v>
      </c>
      <c r="J53" s="151">
        <v>26</v>
      </c>
      <c r="K53" s="151">
        <v>754</v>
      </c>
      <c r="L53" s="151"/>
    </row>
    <row r="54" spans="1:12">
      <c r="A54" s="213">
        <v>30111607</v>
      </c>
      <c r="B54" s="151" t="s">
        <v>433</v>
      </c>
      <c r="C54" s="151" t="s">
        <v>388</v>
      </c>
      <c r="D54" s="151" t="s">
        <v>389</v>
      </c>
      <c r="E54" s="151" t="s">
        <v>390</v>
      </c>
      <c r="F54" s="213">
        <v>330</v>
      </c>
      <c r="G54" s="151">
        <v>29</v>
      </c>
      <c r="H54" s="151">
        <v>22</v>
      </c>
      <c r="I54" s="151">
        <v>638</v>
      </c>
      <c r="J54" s="151">
        <v>26</v>
      </c>
      <c r="K54" s="151">
        <v>754</v>
      </c>
      <c r="L54" s="151"/>
    </row>
    <row r="55" spans="1:12">
      <c r="A55" s="213">
        <v>30111608</v>
      </c>
      <c r="B55" s="151" t="s">
        <v>434</v>
      </c>
      <c r="C55" s="151" t="s">
        <v>388</v>
      </c>
      <c r="D55" s="151" t="s">
        <v>389</v>
      </c>
      <c r="E55" s="151" t="s">
        <v>390</v>
      </c>
      <c r="F55" s="213">
        <v>335</v>
      </c>
      <c r="G55" s="151">
        <v>29</v>
      </c>
      <c r="H55" s="151">
        <v>22</v>
      </c>
      <c r="I55" s="151">
        <v>638</v>
      </c>
      <c r="J55" s="151">
        <v>26</v>
      </c>
      <c r="K55" s="151">
        <v>754</v>
      </c>
      <c r="L55" s="151"/>
    </row>
    <row r="56" spans="1:12">
      <c r="A56" s="213">
        <v>30111609</v>
      </c>
      <c r="B56" s="151" t="s">
        <v>419</v>
      </c>
      <c r="C56" s="220" t="s">
        <v>418</v>
      </c>
      <c r="D56" s="151" t="s">
        <v>389</v>
      </c>
      <c r="E56" s="151" t="s">
        <v>390</v>
      </c>
      <c r="F56" s="213">
        <v>335</v>
      </c>
      <c r="G56" s="151">
        <v>29</v>
      </c>
      <c r="H56" s="151">
        <v>22</v>
      </c>
      <c r="I56" s="151">
        <v>638</v>
      </c>
      <c r="J56" s="151">
        <v>26</v>
      </c>
      <c r="K56" s="151">
        <v>754</v>
      </c>
      <c r="L56" s="220" t="s">
        <v>395</v>
      </c>
    </row>
    <row r="57" spans="1:12">
      <c r="A57" s="213">
        <v>30111610</v>
      </c>
      <c r="B57" s="151" t="s">
        <v>417</v>
      </c>
      <c r="C57" s="220" t="s">
        <v>418</v>
      </c>
      <c r="D57" s="151" t="s">
        <v>389</v>
      </c>
      <c r="E57" s="151" t="s">
        <v>390</v>
      </c>
      <c r="F57" s="213">
        <v>330</v>
      </c>
      <c r="G57" s="151">
        <v>29</v>
      </c>
      <c r="H57" s="151">
        <v>22</v>
      </c>
      <c r="I57" s="151">
        <v>638</v>
      </c>
      <c r="J57" s="151">
        <v>26</v>
      </c>
      <c r="K57" s="151">
        <v>754</v>
      </c>
      <c r="L57" s="220" t="s">
        <v>395</v>
      </c>
    </row>
    <row r="58" spans="1:12">
      <c r="A58" s="213">
        <v>30111707</v>
      </c>
      <c r="B58" s="151" t="s">
        <v>435</v>
      </c>
      <c r="C58" s="151" t="s">
        <v>388</v>
      </c>
      <c r="D58" s="151" t="s">
        <v>389</v>
      </c>
      <c r="E58" s="151" t="s">
        <v>390</v>
      </c>
      <c r="F58" s="213">
        <v>330</v>
      </c>
      <c r="G58" s="151">
        <v>29</v>
      </c>
      <c r="H58" s="151">
        <v>22</v>
      </c>
      <c r="I58" s="151">
        <v>638</v>
      </c>
      <c r="J58" s="151">
        <v>26</v>
      </c>
      <c r="K58" s="151">
        <v>754</v>
      </c>
      <c r="L58" s="151"/>
    </row>
    <row r="59" spans="1:12">
      <c r="A59" s="213">
        <v>30111708</v>
      </c>
      <c r="B59" s="151" t="s">
        <v>436</v>
      </c>
      <c r="C59" s="151" t="s">
        <v>388</v>
      </c>
      <c r="D59" s="151" t="s">
        <v>389</v>
      </c>
      <c r="E59" s="151" t="s">
        <v>390</v>
      </c>
      <c r="F59" s="213">
        <v>335</v>
      </c>
      <c r="G59" s="151">
        <v>29</v>
      </c>
      <c r="H59" s="151">
        <v>22</v>
      </c>
      <c r="I59" s="151">
        <v>638</v>
      </c>
      <c r="J59" s="151">
        <v>26</v>
      </c>
      <c r="K59" s="151">
        <v>754</v>
      </c>
      <c r="L59" s="151"/>
    </row>
    <row r="60" spans="1:12">
      <c r="A60" s="213">
        <v>30111808</v>
      </c>
      <c r="B60" s="151" t="s">
        <v>437</v>
      </c>
      <c r="C60" s="151" t="s">
        <v>388</v>
      </c>
      <c r="D60" s="151" t="s">
        <v>389</v>
      </c>
      <c r="E60" s="151" t="s">
        <v>390</v>
      </c>
      <c r="F60" s="213">
        <v>335</v>
      </c>
      <c r="G60" s="151">
        <v>29</v>
      </c>
      <c r="H60" s="151">
        <v>22</v>
      </c>
      <c r="I60" s="151">
        <v>638</v>
      </c>
      <c r="J60" s="151">
        <v>26</v>
      </c>
      <c r="K60" s="151">
        <v>754</v>
      </c>
      <c r="L60" s="151"/>
    </row>
    <row r="61" spans="1:12">
      <c r="A61" s="213">
        <v>30111809</v>
      </c>
      <c r="B61" s="151" t="s">
        <v>438</v>
      </c>
      <c r="C61" s="151" t="s">
        <v>388</v>
      </c>
      <c r="D61" s="151" t="s">
        <v>389</v>
      </c>
      <c r="E61" s="151" t="s">
        <v>390</v>
      </c>
      <c r="F61" s="213">
        <v>340</v>
      </c>
      <c r="G61" s="151">
        <v>29</v>
      </c>
      <c r="H61" s="151">
        <v>22</v>
      </c>
      <c r="I61" s="151">
        <v>638</v>
      </c>
      <c r="J61" s="151">
        <v>26</v>
      </c>
      <c r="K61" s="151">
        <v>754</v>
      </c>
      <c r="L61" s="151"/>
    </row>
    <row r="62" spans="1:12">
      <c r="A62" s="213">
        <v>30111908</v>
      </c>
      <c r="B62" s="151" t="s">
        <v>439</v>
      </c>
      <c r="C62" s="151" t="s">
        <v>388</v>
      </c>
      <c r="D62" s="151" t="s">
        <v>389</v>
      </c>
      <c r="E62" s="151" t="s">
        <v>390</v>
      </c>
      <c r="F62" s="213">
        <v>335</v>
      </c>
      <c r="G62" s="151">
        <v>29</v>
      </c>
      <c r="H62" s="151">
        <v>22</v>
      </c>
      <c r="I62" s="151">
        <v>638</v>
      </c>
      <c r="J62" s="151">
        <v>26</v>
      </c>
      <c r="K62" s="151">
        <v>754</v>
      </c>
      <c r="L62" s="151"/>
    </row>
    <row r="63" spans="1:12">
      <c r="A63" s="213">
        <v>30111909</v>
      </c>
      <c r="B63" s="151" t="s">
        <v>440</v>
      </c>
      <c r="C63" s="151" t="s">
        <v>388</v>
      </c>
      <c r="D63" s="151" t="s">
        <v>389</v>
      </c>
      <c r="E63" s="151" t="s">
        <v>390</v>
      </c>
      <c r="F63" s="213">
        <v>340</v>
      </c>
      <c r="G63" s="151">
        <v>29</v>
      </c>
      <c r="H63" s="151">
        <v>22</v>
      </c>
      <c r="I63" s="151">
        <v>638</v>
      </c>
      <c r="J63" s="151">
        <v>26</v>
      </c>
      <c r="K63" s="151">
        <v>754</v>
      </c>
      <c r="L63" s="151"/>
    </row>
    <row r="64" spans="1:12">
      <c r="A64" s="213">
        <v>30111910</v>
      </c>
      <c r="B64" s="151" t="s">
        <v>441</v>
      </c>
      <c r="C64" s="151" t="s">
        <v>388</v>
      </c>
      <c r="D64" s="151" t="s">
        <v>389</v>
      </c>
      <c r="E64" s="151" t="s">
        <v>390</v>
      </c>
      <c r="F64" s="213">
        <v>345</v>
      </c>
      <c r="G64" s="151">
        <v>29</v>
      </c>
      <c r="H64" s="151">
        <v>22</v>
      </c>
      <c r="I64" s="151">
        <v>638</v>
      </c>
      <c r="J64" s="151">
        <v>26</v>
      </c>
      <c r="K64" s="151">
        <v>754</v>
      </c>
      <c r="L64" s="151"/>
    </row>
    <row r="65" spans="1:12">
      <c r="A65" s="213">
        <v>30111911</v>
      </c>
      <c r="B65" s="151" t="s">
        <v>442</v>
      </c>
      <c r="C65" s="151" t="s">
        <v>443</v>
      </c>
      <c r="D65" s="151" t="s">
        <v>389</v>
      </c>
      <c r="E65" s="151" t="s">
        <v>390</v>
      </c>
      <c r="F65" s="213">
        <v>350</v>
      </c>
      <c r="G65" s="151">
        <v>29</v>
      </c>
      <c r="H65" s="151">
        <v>22</v>
      </c>
      <c r="I65" s="151">
        <v>638</v>
      </c>
      <c r="J65" s="151">
        <v>26</v>
      </c>
      <c r="K65" s="151">
        <v>754</v>
      </c>
      <c r="L65" s="151"/>
    </row>
    <row r="66" spans="1:12">
      <c r="A66" s="213">
        <v>30112006</v>
      </c>
      <c r="B66" s="151" t="s">
        <v>444</v>
      </c>
      <c r="C66" s="220" t="s">
        <v>388</v>
      </c>
      <c r="D66" s="151" t="s">
        <v>389</v>
      </c>
      <c r="E66" s="151" t="s">
        <v>390</v>
      </c>
      <c r="F66" s="213">
        <v>325</v>
      </c>
      <c r="G66" s="151">
        <v>29</v>
      </c>
      <c r="H66" s="151">
        <v>22</v>
      </c>
      <c r="I66" s="151">
        <v>638</v>
      </c>
      <c r="J66" s="151">
        <v>26</v>
      </c>
      <c r="K66" s="151">
        <v>754</v>
      </c>
      <c r="L66" s="220" t="s">
        <v>395</v>
      </c>
    </row>
    <row r="67" spans="1:12">
      <c r="A67" s="213">
        <v>30112007</v>
      </c>
      <c r="B67" s="151" t="s">
        <v>445</v>
      </c>
      <c r="C67" s="220" t="s">
        <v>388</v>
      </c>
      <c r="D67" s="151" t="s">
        <v>389</v>
      </c>
      <c r="E67" s="151" t="s">
        <v>390</v>
      </c>
      <c r="F67" s="213">
        <v>330</v>
      </c>
      <c r="G67" s="151">
        <v>29</v>
      </c>
      <c r="H67" s="151">
        <v>22</v>
      </c>
      <c r="I67" s="151">
        <v>638</v>
      </c>
      <c r="J67" s="151">
        <v>26</v>
      </c>
      <c r="K67" s="151">
        <v>754</v>
      </c>
      <c r="L67" s="220" t="s">
        <v>395</v>
      </c>
    </row>
    <row r="68" spans="1:12">
      <c r="A68" s="213">
        <v>30112008</v>
      </c>
      <c r="B68" s="151" t="s">
        <v>446</v>
      </c>
      <c r="C68" s="151" t="s">
        <v>388</v>
      </c>
      <c r="D68" s="151" t="s">
        <v>389</v>
      </c>
      <c r="E68" s="151" t="s">
        <v>390</v>
      </c>
      <c r="F68" s="213">
        <v>335</v>
      </c>
      <c r="G68" s="151">
        <v>29</v>
      </c>
      <c r="H68" s="151">
        <v>22</v>
      </c>
      <c r="I68" s="151">
        <v>638</v>
      </c>
      <c r="J68" s="151">
        <v>26</v>
      </c>
      <c r="K68" s="151">
        <v>754</v>
      </c>
      <c r="L68" s="151"/>
    </row>
    <row r="69" spans="1:12">
      <c r="A69" s="213">
        <v>30112009</v>
      </c>
      <c r="B69" s="151" t="s">
        <v>447</v>
      </c>
      <c r="C69" s="151" t="s">
        <v>388</v>
      </c>
      <c r="D69" s="151" t="s">
        <v>389</v>
      </c>
      <c r="E69" s="151" t="s">
        <v>390</v>
      </c>
      <c r="F69" s="213">
        <v>340</v>
      </c>
      <c r="G69" s="151">
        <v>29</v>
      </c>
      <c r="H69" s="151">
        <v>22</v>
      </c>
      <c r="I69" s="151">
        <v>638</v>
      </c>
      <c r="J69" s="151">
        <v>26</v>
      </c>
      <c r="K69" s="151">
        <v>754</v>
      </c>
      <c r="L69" s="151"/>
    </row>
    <row r="70" spans="1:12">
      <c r="A70" s="213">
        <v>30112010</v>
      </c>
      <c r="B70" s="151" t="s">
        <v>448</v>
      </c>
      <c r="C70" s="151" t="s">
        <v>388</v>
      </c>
      <c r="D70" s="151" t="s">
        <v>389</v>
      </c>
      <c r="E70" s="151" t="s">
        <v>390</v>
      </c>
      <c r="F70" s="213">
        <v>345</v>
      </c>
      <c r="G70" s="151">
        <v>29</v>
      </c>
      <c r="H70" s="151">
        <v>22</v>
      </c>
      <c r="I70" s="151">
        <v>638</v>
      </c>
      <c r="J70" s="151">
        <v>26</v>
      </c>
      <c r="K70" s="151">
        <v>754</v>
      </c>
      <c r="L70" s="151"/>
    </row>
    <row r="71" spans="1:12">
      <c r="A71" s="213">
        <v>30112011</v>
      </c>
      <c r="B71" s="151" t="s">
        <v>449</v>
      </c>
      <c r="C71" s="151" t="s">
        <v>388</v>
      </c>
      <c r="D71" s="151" t="s">
        <v>389</v>
      </c>
      <c r="E71" s="151" t="s">
        <v>390</v>
      </c>
      <c r="F71" s="213">
        <v>350</v>
      </c>
      <c r="G71" s="151">
        <v>29</v>
      </c>
      <c r="H71" s="151">
        <v>22</v>
      </c>
      <c r="I71" s="151">
        <v>638</v>
      </c>
      <c r="J71" s="151">
        <v>26</v>
      </c>
      <c r="K71" s="151">
        <v>754</v>
      </c>
      <c r="L71" s="151"/>
    </row>
    <row r="72" spans="1:12">
      <c r="A72" s="213">
        <v>30112012</v>
      </c>
      <c r="B72" s="151" t="s">
        <v>450</v>
      </c>
      <c r="C72" s="220" t="s">
        <v>388</v>
      </c>
      <c r="D72" s="151" t="s">
        <v>389</v>
      </c>
      <c r="E72" s="151" t="s">
        <v>390</v>
      </c>
      <c r="F72" s="213">
        <v>355</v>
      </c>
      <c r="G72" s="151">
        <v>29</v>
      </c>
      <c r="H72" s="151">
        <v>22</v>
      </c>
      <c r="I72" s="151">
        <v>638</v>
      </c>
      <c r="J72" s="151">
        <v>26</v>
      </c>
      <c r="K72" s="151">
        <v>754</v>
      </c>
      <c r="L72" s="220" t="s">
        <v>395</v>
      </c>
    </row>
    <row r="73" spans="1:12">
      <c r="A73" s="213">
        <v>30112106</v>
      </c>
      <c r="B73" s="151" t="s">
        <v>451</v>
      </c>
      <c r="C73" s="220" t="s">
        <v>388</v>
      </c>
      <c r="D73" s="151" t="s">
        <v>389</v>
      </c>
      <c r="E73" s="151" t="s">
        <v>390</v>
      </c>
      <c r="F73" s="213">
        <v>325</v>
      </c>
      <c r="G73" s="151">
        <v>29</v>
      </c>
      <c r="H73" s="151">
        <v>22</v>
      </c>
      <c r="I73" s="151">
        <v>638</v>
      </c>
      <c r="J73" s="151">
        <v>26</v>
      </c>
      <c r="K73" s="151">
        <v>754</v>
      </c>
      <c r="L73" s="220" t="s">
        <v>395</v>
      </c>
    </row>
    <row r="74" spans="1:12">
      <c r="A74" s="213">
        <v>30112107</v>
      </c>
      <c r="B74" s="151" t="s">
        <v>452</v>
      </c>
      <c r="C74" s="220" t="s">
        <v>388</v>
      </c>
      <c r="D74" s="151" t="s">
        <v>389</v>
      </c>
      <c r="E74" s="151" t="s">
        <v>390</v>
      </c>
      <c r="F74" s="213">
        <v>330</v>
      </c>
      <c r="G74" s="151">
        <v>29</v>
      </c>
      <c r="H74" s="151">
        <v>22</v>
      </c>
      <c r="I74" s="151">
        <v>638</v>
      </c>
      <c r="J74" s="151">
        <v>26</v>
      </c>
      <c r="K74" s="151">
        <v>754</v>
      </c>
      <c r="L74" s="220" t="s">
        <v>395</v>
      </c>
    </row>
    <row r="75" spans="1:12">
      <c r="A75" s="213">
        <v>30112108</v>
      </c>
      <c r="B75" s="151" t="s">
        <v>453</v>
      </c>
      <c r="C75" s="151" t="s">
        <v>388</v>
      </c>
      <c r="D75" s="151" t="s">
        <v>389</v>
      </c>
      <c r="E75" s="151" t="s">
        <v>390</v>
      </c>
      <c r="F75" s="213">
        <v>335</v>
      </c>
      <c r="G75" s="151">
        <v>29</v>
      </c>
      <c r="H75" s="151">
        <v>22</v>
      </c>
      <c r="I75" s="151">
        <v>638</v>
      </c>
      <c r="J75" s="151">
        <v>26</v>
      </c>
      <c r="K75" s="151">
        <v>754</v>
      </c>
      <c r="L75" s="151"/>
    </row>
    <row r="76" spans="1:12">
      <c r="A76" s="213">
        <v>30112109</v>
      </c>
      <c r="B76" s="151" t="s">
        <v>454</v>
      </c>
      <c r="C76" s="151" t="s">
        <v>388</v>
      </c>
      <c r="D76" s="151" t="s">
        <v>389</v>
      </c>
      <c r="E76" s="151" t="s">
        <v>390</v>
      </c>
      <c r="F76" s="213">
        <v>340</v>
      </c>
      <c r="G76" s="151">
        <v>29</v>
      </c>
      <c r="H76" s="151">
        <v>22</v>
      </c>
      <c r="I76" s="151">
        <v>638</v>
      </c>
      <c r="J76" s="151">
        <v>26</v>
      </c>
      <c r="K76" s="151">
        <v>754</v>
      </c>
      <c r="L76" s="151"/>
    </row>
    <row r="77" spans="1:12">
      <c r="A77" s="213">
        <v>30112110</v>
      </c>
      <c r="B77" s="151" t="s">
        <v>455</v>
      </c>
      <c r="C77" s="151" t="s">
        <v>443</v>
      </c>
      <c r="D77" s="151" t="s">
        <v>389</v>
      </c>
      <c r="E77" s="151" t="s">
        <v>390</v>
      </c>
      <c r="F77" s="213">
        <v>345</v>
      </c>
      <c r="G77" s="151">
        <v>29</v>
      </c>
      <c r="H77" s="151">
        <v>22</v>
      </c>
      <c r="I77" s="151">
        <v>638</v>
      </c>
      <c r="J77" s="151">
        <v>26</v>
      </c>
      <c r="K77" s="151">
        <v>754</v>
      </c>
      <c r="L77" s="151"/>
    </row>
    <row r="78" spans="1:12">
      <c r="A78" s="213">
        <v>30112111</v>
      </c>
      <c r="B78" s="151" t="s">
        <v>456</v>
      </c>
      <c r="C78" s="151" t="s">
        <v>443</v>
      </c>
      <c r="D78" s="151" t="s">
        <v>389</v>
      </c>
      <c r="E78" s="151" t="s">
        <v>390</v>
      </c>
      <c r="F78" s="213">
        <v>350</v>
      </c>
      <c r="G78" s="151">
        <v>29</v>
      </c>
      <c r="H78" s="151">
        <v>22</v>
      </c>
      <c r="I78" s="151">
        <v>638</v>
      </c>
      <c r="J78" s="151">
        <v>26</v>
      </c>
      <c r="K78" s="151">
        <v>754</v>
      </c>
      <c r="L78" s="151"/>
    </row>
    <row r="79" spans="1:12">
      <c r="A79" s="213">
        <v>30112208</v>
      </c>
      <c r="B79" s="151" t="s">
        <v>457</v>
      </c>
      <c r="C79" s="151" t="s">
        <v>388</v>
      </c>
      <c r="D79" s="151" t="s">
        <v>389</v>
      </c>
      <c r="E79" s="151" t="s">
        <v>390</v>
      </c>
      <c r="F79" s="213">
        <v>335</v>
      </c>
      <c r="G79" s="151">
        <v>29</v>
      </c>
      <c r="H79" s="151">
        <v>22</v>
      </c>
      <c r="I79" s="151">
        <v>638</v>
      </c>
      <c r="J79" s="151">
        <v>26</v>
      </c>
      <c r="K79" s="151">
        <v>754</v>
      </c>
      <c r="L79" s="151"/>
    </row>
    <row r="80" spans="1:12">
      <c r="A80" s="213">
        <v>30112209</v>
      </c>
      <c r="B80" s="151" t="s">
        <v>458</v>
      </c>
      <c r="C80" s="151" t="s">
        <v>388</v>
      </c>
      <c r="D80" s="151" t="s">
        <v>389</v>
      </c>
      <c r="E80" s="151" t="s">
        <v>390</v>
      </c>
      <c r="F80" s="213">
        <v>340</v>
      </c>
      <c r="G80" s="151">
        <v>29</v>
      </c>
      <c r="H80" s="151">
        <v>22</v>
      </c>
      <c r="I80" s="151">
        <v>638</v>
      </c>
      <c r="J80" s="151">
        <v>26</v>
      </c>
      <c r="K80" s="151">
        <v>754</v>
      </c>
      <c r="L80" s="151"/>
    </row>
    <row r="81" spans="1:12">
      <c r="A81" s="213">
        <v>30112210</v>
      </c>
      <c r="B81" s="151" t="s">
        <v>459</v>
      </c>
      <c r="C81" s="151" t="s">
        <v>388</v>
      </c>
      <c r="D81" s="151" t="s">
        <v>389</v>
      </c>
      <c r="E81" s="151" t="s">
        <v>390</v>
      </c>
      <c r="F81" s="213">
        <v>345</v>
      </c>
      <c r="G81" s="151">
        <v>29</v>
      </c>
      <c r="H81" s="151">
        <v>22</v>
      </c>
      <c r="I81" s="151">
        <v>638</v>
      </c>
      <c r="J81" s="151">
        <v>26</v>
      </c>
      <c r="K81" s="151">
        <v>754</v>
      </c>
      <c r="L81" s="151"/>
    </row>
    <row r="82" spans="1:12">
      <c r="A82" s="213">
        <v>30112308</v>
      </c>
      <c r="B82" s="151" t="s">
        <v>460</v>
      </c>
      <c r="C82" s="151" t="s">
        <v>388</v>
      </c>
      <c r="D82" s="151" t="s">
        <v>389</v>
      </c>
      <c r="E82" s="151" t="s">
        <v>390</v>
      </c>
      <c r="F82" s="213">
        <v>335</v>
      </c>
      <c r="G82" s="151">
        <v>29</v>
      </c>
      <c r="H82" s="151">
        <v>22</v>
      </c>
      <c r="I82" s="151">
        <v>638</v>
      </c>
      <c r="J82" s="151">
        <v>26</v>
      </c>
      <c r="K82" s="151">
        <v>754</v>
      </c>
      <c r="L82" s="151"/>
    </row>
    <row r="83" spans="1:12">
      <c r="A83" s="213">
        <v>30112309</v>
      </c>
      <c r="B83" s="151" t="s">
        <v>461</v>
      </c>
      <c r="C83" s="151" t="s">
        <v>388</v>
      </c>
      <c r="D83" s="151" t="s">
        <v>389</v>
      </c>
      <c r="E83" s="151" t="s">
        <v>390</v>
      </c>
      <c r="F83" s="213">
        <v>340</v>
      </c>
      <c r="G83" s="151">
        <v>29</v>
      </c>
      <c r="H83" s="151">
        <v>22</v>
      </c>
      <c r="I83" s="151">
        <v>638</v>
      </c>
      <c r="J83" s="151">
        <v>26</v>
      </c>
      <c r="K83" s="151">
        <v>754</v>
      </c>
      <c r="L83" s="151"/>
    </row>
    <row r="84" spans="1:12">
      <c r="A84" s="213">
        <v>30112310</v>
      </c>
      <c r="B84" s="151" t="s">
        <v>462</v>
      </c>
      <c r="C84" s="151" t="s">
        <v>388</v>
      </c>
      <c r="D84" s="151" t="s">
        <v>389</v>
      </c>
      <c r="E84" s="151" t="s">
        <v>390</v>
      </c>
      <c r="F84" s="213">
        <v>345</v>
      </c>
      <c r="G84" s="151">
        <v>29</v>
      </c>
      <c r="H84" s="151">
        <v>22</v>
      </c>
      <c r="I84" s="151">
        <v>638</v>
      </c>
      <c r="J84" s="151">
        <v>26</v>
      </c>
      <c r="K84" s="151">
        <v>754</v>
      </c>
      <c r="L84" s="151"/>
    </row>
    <row r="85" spans="1:12">
      <c r="A85" s="213">
        <v>30112408</v>
      </c>
      <c r="B85" s="151" t="s">
        <v>463</v>
      </c>
      <c r="C85" s="151" t="s">
        <v>388</v>
      </c>
      <c r="D85" s="151" t="s">
        <v>389</v>
      </c>
      <c r="E85" s="151" t="s">
        <v>390</v>
      </c>
      <c r="F85" s="213">
        <v>335</v>
      </c>
      <c r="G85" s="151">
        <v>29</v>
      </c>
      <c r="H85" s="151">
        <v>22</v>
      </c>
      <c r="I85" s="151">
        <v>638</v>
      </c>
      <c r="J85" s="151">
        <v>26</v>
      </c>
      <c r="K85" s="151">
        <v>754</v>
      </c>
      <c r="L85" s="151"/>
    </row>
    <row r="86" spans="1:12">
      <c r="A86" s="213">
        <v>30112409</v>
      </c>
      <c r="B86" s="151" t="s">
        <v>464</v>
      </c>
      <c r="C86" s="151" t="s">
        <v>388</v>
      </c>
      <c r="D86" s="151" t="s">
        <v>389</v>
      </c>
      <c r="E86" s="151" t="s">
        <v>390</v>
      </c>
      <c r="F86" s="213">
        <v>340</v>
      </c>
      <c r="G86" s="151">
        <v>29</v>
      </c>
      <c r="H86" s="151">
        <v>22</v>
      </c>
      <c r="I86" s="151">
        <v>638</v>
      </c>
      <c r="J86" s="151">
        <v>26</v>
      </c>
      <c r="K86" s="151">
        <v>754</v>
      </c>
      <c r="L86" s="151"/>
    </row>
    <row r="87" spans="1:12">
      <c r="A87" s="213">
        <v>30112410</v>
      </c>
      <c r="B87" s="151" t="s">
        <v>465</v>
      </c>
      <c r="C87" s="151" t="s">
        <v>388</v>
      </c>
      <c r="D87" s="151" t="s">
        <v>389</v>
      </c>
      <c r="E87" s="151" t="s">
        <v>390</v>
      </c>
      <c r="F87" s="213">
        <v>345</v>
      </c>
      <c r="G87" s="151">
        <v>29</v>
      </c>
      <c r="H87" s="151">
        <v>22</v>
      </c>
      <c r="I87" s="151">
        <v>638</v>
      </c>
      <c r="J87" s="151">
        <v>26</v>
      </c>
      <c r="K87" s="151">
        <v>754</v>
      </c>
      <c r="L87" s="151"/>
    </row>
    <row r="88" spans="1:12">
      <c r="A88" s="213">
        <v>30112508</v>
      </c>
      <c r="B88" s="151" t="s">
        <v>466</v>
      </c>
      <c r="C88" s="151" t="s">
        <v>388</v>
      </c>
      <c r="D88" s="151" t="s">
        <v>389</v>
      </c>
      <c r="E88" s="151" t="s">
        <v>390</v>
      </c>
      <c r="F88" s="213">
        <v>335</v>
      </c>
      <c r="G88" s="151">
        <v>29</v>
      </c>
      <c r="H88" s="151">
        <v>22</v>
      </c>
      <c r="I88" s="151">
        <v>638</v>
      </c>
      <c r="J88" s="151">
        <v>26</v>
      </c>
      <c r="K88" s="151">
        <v>754</v>
      </c>
      <c r="L88" s="151"/>
    </row>
    <row r="89" spans="1:12">
      <c r="A89" s="213">
        <v>30112509</v>
      </c>
      <c r="B89" s="151" t="s">
        <v>467</v>
      </c>
      <c r="C89" s="151" t="s">
        <v>388</v>
      </c>
      <c r="D89" s="151" t="s">
        <v>389</v>
      </c>
      <c r="E89" s="151" t="s">
        <v>390</v>
      </c>
      <c r="F89" s="213">
        <v>340</v>
      </c>
      <c r="G89" s="151">
        <v>29</v>
      </c>
      <c r="H89" s="151">
        <v>22</v>
      </c>
      <c r="I89" s="151">
        <v>638</v>
      </c>
      <c r="J89" s="151">
        <v>26</v>
      </c>
      <c r="K89" s="151">
        <v>754</v>
      </c>
      <c r="L89" s="151"/>
    </row>
    <row r="90" spans="1:12">
      <c r="A90" s="213">
        <v>30112510</v>
      </c>
      <c r="B90" s="151" t="s">
        <v>468</v>
      </c>
      <c r="C90" s="151" t="s">
        <v>388</v>
      </c>
      <c r="D90" s="151" t="s">
        <v>389</v>
      </c>
      <c r="E90" s="151" t="s">
        <v>390</v>
      </c>
      <c r="F90" s="213">
        <v>345</v>
      </c>
      <c r="G90" s="151">
        <v>29</v>
      </c>
      <c r="H90" s="151">
        <v>22</v>
      </c>
      <c r="I90" s="151">
        <v>638</v>
      </c>
      <c r="J90" s="151">
        <v>26</v>
      </c>
      <c r="K90" s="151">
        <v>754</v>
      </c>
      <c r="L90" s="151"/>
    </row>
    <row r="91" spans="1:12">
      <c r="A91" s="213">
        <v>30112511</v>
      </c>
      <c r="B91" s="151" t="s">
        <v>469</v>
      </c>
      <c r="C91" s="151" t="s">
        <v>388</v>
      </c>
      <c r="D91" s="151" t="s">
        <v>389</v>
      </c>
      <c r="E91" s="151" t="s">
        <v>390</v>
      </c>
      <c r="F91" s="213">
        <v>350</v>
      </c>
      <c r="G91" s="151">
        <v>29</v>
      </c>
      <c r="H91" s="151">
        <v>22</v>
      </c>
      <c r="I91" s="151">
        <v>638</v>
      </c>
      <c r="J91" s="151">
        <v>26</v>
      </c>
      <c r="K91" s="151">
        <v>754</v>
      </c>
      <c r="L91" s="151"/>
    </row>
    <row r="92" spans="1:12">
      <c r="A92" s="213">
        <v>30115212</v>
      </c>
      <c r="B92" s="151" t="s">
        <v>470</v>
      </c>
      <c r="C92" s="151" t="s">
        <v>471</v>
      </c>
      <c r="D92" s="151" t="s">
        <v>472</v>
      </c>
      <c r="E92" s="151" t="s">
        <v>473</v>
      </c>
      <c r="F92" s="213">
        <v>355</v>
      </c>
      <c r="G92" s="151">
        <v>29</v>
      </c>
      <c r="H92" s="151">
        <v>22</v>
      </c>
      <c r="I92" s="151">
        <v>638</v>
      </c>
      <c r="J92" s="151">
        <v>26</v>
      </c>
      <c r="K92" s="151">
        <v>754</v>
      </c>
      <c r="L92" s="151"/>
    </row>
    <row r="93" spans="1:12">
      <c r="A93" s="213">
        <v>30115213</v>
      </c>
      <c r="B93" s="151" t="s">
        <v>474</v>
      </c>
      <c r="C93" s="151" t="s">
        <v>471</v>
      </c>
      <c r="D93" s="151" t="s">
        <v>472</v>
      </c>
      <c r="E93" s="151" t="s">
        <v>473</v>
      </c>
      <c r="F93" s="213">
        <v>360</v>
      </c>
      <c r="G93" s="151">
        <v>29</v>
      </c>
      <c r="H93" s="151">
        <v>22</v>
      </c>
      <c r="I93" s="151">
        <v>638</v>
      </c>
      <c r="J93" s="151">
        <v>26</v>
      </c>
      <c r="K93" s="151">
        <v>754</v>
      </c>
      <c r="L93" s="151"/>
    </row>
    <row r="94" spans="1:12">
      <c r="A94" s="213">
        <v>30115214</v>
      </c>
      <c r="B94" s="151" t="s">
        <v>475</v>
      </c>
      <c r="C94" s="151" t="s">
        <v>471</v>
      </c>
      <c r="D94" s="151" t="s">
        <v>472</v>
      </c>
      <c r="E94" s="151" t="s">
        <v>473</v>
      </c>
      <c r="F94" s="213">
        <v>365</v>
      </c>
      <c r="G94" s="151">
        <v>29</v>
      </c>
      <c r="H94" s="151">
        <v>22</v>
      </c>
      <c r="I94" s="151">
        <v>638</v>
      </c>
      <c r="J94" s="151">
        <v>26</v>
      </c>
      <c r="K94" s="151">
        <v>754</v>
      </c>
      <c r="L94" s="151"/>
    </row>
    <row r="95" spans="1:12">
      <c r="A95" s="213">
        <v>30115215</v>
      </c>
      <c r="B95" s="151" t="s">
        <v>476</v>
      </c>
      <c r="C95" s="151" t="s">
        <v>471</v>
      </c>
      <c r="D95" s="151" t="s">
        <v>472</v>
      </c>
      <c r="E95" s="151" t="s">
        <v>473</v>
      </c>
      <c r="F95" s="213">
        <v>370</v>
      </c>
      <c r="G95" s="151">
        <v>29</v>
      </c>
      <c r="H95" s="151">
        <v>22</v>
      </c>
      <c r="I95" s="151">
        <v>638</v>
      </c>
      <c r="J95" s="151">
        <v>26</v>
      </c>
      <c r="K95" s="151">
        <v>754</v>
      </c>
      <c r="L95" s="151"/>
    </row>
    <row r="96" spans="1:12">
      <c r="A96" s="213">
        <v>30121126</v>
      </c>
      <c r="B96" s="151" t="s">
        <v>477</v>
      </c>
      <c r="C96" s="151" t="s">
        <v>401</v>
      </c>
      <c r="D96" s="151" t="s">
        <v>402</v>
      </c>
      <c r="E96" s="151" t="s">
        <v>390</v>
      </c>
      <c r="F96" s="213">
        <v>275</v>
      </c>
      <c r="G96" s="151">
        <v>32</v>
      </c>
      <c r="H96" s="151">
        <v>26</v>
      </c>
      <c r="I96" s="151">
        <v>832</v>
      </c>
      <c r="J96" s="151">
        <v>30</v>
      </c>
      <c r="K96" s="151">
        <v>960</v>
      </c>
      <c r="L96" s="151"/>
    </row>
    <row r="97" spans="1:12">
      <c r="A97" s="213">
        <v>30121127</v>
      </c>
      <c r="B97" s="151" t="s">
        <v>478</v>
      </c>
      <c r="C97" s="151" t="s">
        <v>401</v>
      </c>
      <c r="D97" s="151" t="s">
        <v>402</v>
      </c>
      <c r="E97" s="151" t="s">
        <v>390</v>
      </c>
      <c r="F97" s="213">
        <v>280</v>
      </c>
      <c r="G97" s="151">
        <v>32</v>
      </c>
      <c r="H97" s="151">
        <v>26</v>
      </c>
      <c r="I97" s="151">
        <v>832</v>
      </c>
      <c r="J97" s="151">
        <v>30</v>
      </c>
      <c r="K97" s="151">
        <v>960</v>
      </c>
      <c r="L97" s="151"/>
    </row>
    <row r="98" spans="1:12">
      <c r="A98" s="213">
        <v>30121128</v>
      </c>
      <c r="B98" s="151" t="s">
        <v>479</v>
      </c>
      <c r="C98" s="151" t="s">
        <v>401</v>
      </c>
      <c r="D98" s="151" t="s">
        <v>402</v>
      </c>
      <c r="E98" s="151" t="s">
        <v>390</v>
      </c>
      <c r="F98" s="213">
        <v>285</v>
      </c>
      <c r="G98" s="151">
        <v>32</v>
      </c>
      <c r="H98" s="151">
        <v>26</v>
      </c>
      <c r="I98" s="151">
        <v>832</v>
      </c>
      <c r="J98" s="151">
        <v>30</v>
      </c>
      <c r="K98" s="151">
        <v>960</v>
      </c>
      <c r="L98" s="151"/>
    </row>
    <row r="99" spans="1:12">
      <c r="A99" s="213">
        <v>30121129</v>
      </c>
      <c r="B99" s="151" t="s">
        <v>480</v>
      </c>
      <c r="C99" s="151" t="s">
        <v>401</v>
      </c>
      <c r="D99" s="151" t="s">
        <v>402</v>
      </c>
      <c r="E99" s="151" t="s">
        <v>390</v>
      </c>
      <c r="F99" s="213">
        <v>290</v>
      </c>
      <c r="G99" s="151">
        <v>32</v>
      </c>
      <c r="H99" s="151">
        <v>26</v>
      </c>
      <c r="I99" s="151">
        <v>832</v>
      </c>
      <c r="J99" s="151">
        <v>30</v>
      </c>
      <c r="K99" s="151">
        <v>960</v>
      </c>
      <c r="L99" s="151"/>
    </row>
    <row r="100" spans="1:12">
      <c r="A100" s="213">
        <v>30121325</v>
      </c>
      <c r="B100" s="151" t="s">
        <v>481</v>
      </c>
      <c r="C100" s="220" t="s">
        <v>401</v>
      </c>
      <c r="D100" s="151" t="s">
        <v>402</v>
      </c>
      <c r="E100" s="151" t="s">
        <v>390</v>
      </c>
      <c r="F100" s="213">
        <v>270</v>
      </c>
      <c r="G100" s="151">
        <v>32</v>
      </c>
      <c r="H100" s="151">
        <v>26</v>
      </c>
      <c r="I100" s="151">
        <v>832</v>
      </c>
      <c r="J100" s="151">
        <v>30</v>
      </c>
      <c r="K100" s="151">
        <v>960</v>
      </c>
      <c r="L100" s="220" t="s">
        <v>395</v>
      </c>
    </row>
    <row r="101" spans="1:12">
      <c r="A101" s="213">
        <v>30121326</v>
      </c>
      <c r="B101" s="151" t="s">
        <v>482</v>
      </c>
      <c r="C101" s="220" t="s">
        <v>401</v>
      </c>
      <c r="D101" s="151" t="s">
        <v>402</v>
      </c>
      <c r="E101" s="151" t="s">
        <v>390</v>
      </c>
      <c r="F101" s="213">
        <v>275</v>
      </c>
      <c r="G101" s="151">
        <v>32</v>
      </c>
      <c r="H101" s="151">
        <v>26</v>
      </c>
      <c r="I101" s="151">
        <v>832</v>
      </c>
      <c r="J101" s="151">
        <v>30</v>
      </c>
      <c r="K101" s="151">
        <v>960</v>
      </c>
      <c r="L101" s="220" t="s">
        <v>395</v>
      </c>
    </row>
    <row r="102" spans="1:12">
      <c r="A102" s="213">
        <v>30121327</v>
      </c>
      <c r="B102" s="151" t="s">
        <v>483</v>
      </c>
      <c r="C102" s="220" t="s">
        <v>401</v>
      </c>
      <c r="D102" s="151" t="s">
        <v>402</v>
      </c>
      <c r="E102" s="151" t="s">
        <v>390</v>
      </c>
      <c r="F102" s="213">
        <v>280</v>
      </c>
      <c r="G102" s="151">
        <v>32</v>
      </c>
      <c r="H102" s="151">
        <v>26</v>
      </c>
      <c r="I102" s="151">
        <v>832</v>
      </c>
      <c r="J102" s="151">
        <v>30</v>
      </c>
      <c r="K102" s="151">
        <v>960</v>
      </c>
      <c r="L102" s="220" t="s">
        <v>395</v>
      </c>
    </row>
    <row r="103" spans="1:12">
      <c r="A103" s="213">
        <v>30121328</v>
      </c>
      <c r="B103" s="151" t="s">
        <v>484</v>
      </c>
      <c r="C103" s="151" t="s">
        <v>401</v>
      </c>
      <c r="D103" s="151" t="s">
        <v>402</v>
      </c>
      <c r="E103" s="151" t="s">
        <v>390</v>
      </c>
      <c r="F103" s="213">
        <v>285</v>
      </c>
      <c r="G103" s="151">
        <v>32</v>
      </c>
      <c r="H103" s="151">
        <v>26</v>
      </c>
      <c r="I103" s="151">
        <v>832</v>
      </c>
      <c r="J103" s="151">
        <v>30</v>
      </c>
      <c r="K103" s="151">
        <v>960</v>
      </c>
      <c r="L103" s="151"/>
    </row>
    <row r="104" spans="1:12">
      <c r="A104" s="213">
        <v>30121329</v>
      </c>
      <c r="B104" s="151" t="s">
        <v>485</v>
      </c>
      <c r="C104" s="151" t="s">
        <v>401</v>
      </c>
      <c r="D104" s="151" t="s">
        <v>402</v>
      </c>
      <c r="E104" s="151" t="s">
        <v>390</v>
      </c>
      <c r="F104" s="213">
        <v>290</v>
      </c>
      <c r="G104" s="151">
        <v>32</v>
      </c>
      <c r="H104" s="151">
        <v>26</v>
      </c>
      <c r="I104" s="151">
        <v>832</v>
      </c>
      <c r="J104" s="151">
        <v>30</v>
      </c>
      <c r="K104" s="151">
        <v>960</v>
      </c>
      <c r="L104" s="151"/>
    </row>
    <row r="105" spans="1:12">
      <c r="A105" s="213">
        <v>30124901</v>
      </c>
      <c r="B105" s="151" t="s">
        <v>486</v>
      </c>
      <c r="C105" s="151" t="s">
        <v>487</v>
      </c>
      <c r="D105" s="151" t="s">
        <v>473</v>
      </c>
      <c r="E105" s="151" t="s">
        <v>473</v>
      </c>
      <c r="F105" s="213">
        <v>300</v>
      </c>
      <c r="G105" s="151">
        <v>32</v>
      </c>
      <c r="H105" s="151">
        <v>26</v>
      </c>
      <c r="I105" s="151">
        <v>832</v>
      </c>
      <c r="J105" s="151">
        <v>30</v>
      </c>
      <c r="K105" s="151">
        <v>960</v>
      </c>
      <c r="L105" s="151"/>
    </row>
    <row r="106" spans="1:12">
      <c r="A106" s="213">
        <v>30124902</v>
      </c>
      <c r="B106" s="151" t="s">
        <v>488</v>
      </c>
      <c r="C106" s="151" t="s">
        <v>487</v>
      </c>
      <c r="D106" s="151" t="s">
        <v>473</v>
      </c>
      <c r="E106" s="151" t="s">
        <v>473</v>
      </c>
      <c r="F106" s="213">
        <v>305</v>
      </c>
      <c r="G106" s="151">
        <v>32</v>
      </c>
      <c r="H106" s="151">
        <v>26</v>
      </c>
      <c r="I106" s="151">
        <v>832</v>
      </c>
      <c r="J106" s="151">
        <v>30</v>
      </c>
      <c r="K106" s="151">
        <v>960</v>
      </c>
      <c r="L106" s="151"/>
    </row>
    <row r="107" spans="1:12">
      <c r="A107" s="213">
        <v>30124903</v>
      </c>
      <c r="B107" s="151" t="s">
        <v>489</v>
      </c>
      <c r="C107" s="151" t="s">
        <v>487</v>
      </c>
      <c r="D107" s="151" t="s">
        <v>473</v>
      </c>
      <c r="E107" s="151" t="s">
        <v>473</v>
      </c>
      <c r="F107" s="213">
        <v>310</v>
      </c>
      <c r="G107" s="151">
        <v>32</v>
      </c>
      <c r="H107" s="151">
        <v>26</v>
      </c>
      <c r="I107" s="151">
        <v>832</v>
      </c>
      <c r="J107" s="151">
        <v>30</v>
      </c>
      <c r="K107" s="151">
        <v>960</v>
      </c>
      <c r="L107" s="151"/>
    </row>
    <row r="108" spans="1:12">
      <c r="A108" s="213">
        <v>30124904</v>
      </c>
      <c r="B108" s="151" t="s">
        <v>490</v>
      </c>
      <c r="C108" s="220" t="s">
        <v>487</v>
      </c>
      <c r="D108" s="151" t="s">
        <v>473</v>
      </c>
      <c r="E108" s="151" t="s">
        <v>473</v>
      </c>
      <c r="F108" s="213">
        <v>315</v>
      </c>
      <c r="G108" s="151">
        <v>32</v>
      </c>
      <c r="H108" s="151">
        <v>26</v>
      </c>
      <c r="I108" s="151">
        <v>832</v>
      </c>
      <c r="J108" s="151">
        <v>30</v>
      </c>
      <c r="K108" s="151">
        <v>960</v>
      </c>
      <c r="L108" s="220" t="s">
        <v>395</v>
      </c>
    </row>
    <row r="109" spans="1:12">
      <c r="A109" s="213">
        <v>30124927</v>
      </c>
      <c r="B109" s="151" t="s">
        <v>491</v>
      </c>
      <c r="C109" s="220" t="s">
        <v>487</v>
      </c>
      <c r="D109" s="151" t="s">
        <v>473</v>
      </c>
      <c r="E109" s="151" t="s">
        <v>473</v>
      </c>
      <c r="F109" s="213">
        <v>280</v>
      </c>
      <c r="G109" s="151">
        <v>32</v>
      </c>
      <c r="H109" s="151">
        <v>26</v>
      </c>
      <c r="I109" s="151">
        <v>832</v>
      </c>
      <c r="J109" s="151">
        <v>30</v>
      </c>
      <c r="K109" s="151">
        <v>960</v>
      </c>
      <c r="L109" s="220" t="s">
        <v>395</v>
      </c>
    </row>
    <row r="110" spans="1:12">
      <c r="A110" s="213">
        <v>30124928</v>
      </c>
      <c r="B110" s="151" t="s">
        <v>492</v>
      </c>
      <c r="C110" s="220" t="s">
        <v>487</v>
      </c>
      <c r="D110" s="151" t="s">
        <v>473</v>
      </c>
      <c r="E110" s="151" t="s">
        <v>473</v>
      </c>
      <c r="F110" s="213">
        <v>285</v>
      </c>
      <c r="G110" s="151">
        <v>32</v>
      </c>
      <c r="H110" s="151">
        <v>26</v>
      </c>
      <c r="I110" s="151">
        <v>832</v>
      </c>
      <c r="J110" s="151">
        <v>30</v>
      </c>
      <c r="K110" s="151">
        <v>960</v>
      </c>
      <c r="L110" s="220" t="s">
        <v>395</v>
      </c>
    </row>
    <row r="111" spans="1:12">
      <c r="A111" s="213">
        <v>30124929</v>
      </c>
      <c r="B111" s="151" t="s">
        <v>493</v>
      </c>
      <c r="C111" s="220" t="s">
        <v>487</v>
      </c>
      <c r="D111" s="151" t="s">
        <v>473</v>
      </c>
      <c r="E111" s="151" t="s">
        <v>473</v>
      </c>
      <c r="F111" s="213">
        <v>290</v>
      </c>
      <c r="G111" s="151">
        <v>32</v>
      </c>
      <c r="H111" s="151">
        <v>26</v>
      </c>
      <c r="I111" s="151">
        <v>832</v>
      </c>
      <c r="J111" s="151">
        <v>30</v>
      </c>
      <c r="K111" s="151">
        <v>960</v>
      </c>
      <c r="L111" s="220" t="s">
        <v>395</v>
      </c>
    </row>
    <row r="112" spans="1:12">
      <c r="A112" s="213">
        <v>30124930</v>
      </c>
      <c r="B112" s="151" t="s">
        <v>494</v>
      </c>
      <c r="C112" s="151" t="s">
        <v>487</v>
      </c>
      <c r="D112" s="151" t="s">
        <v>473</v>
      </c>
      <c r="E112" s="151" t="s">
        <v>473</v>
      </c>
      <c r="F112" s="213">
        <v>295</v>
      </c>
      <c r="G112" s="151">
        <v>32</v>
      </c>
      <c r="H112" s="151">
        <v>26</v>
      </c>
      <c r="I112" s="151">
        <v>832</v>
      </c>
      <c r="J112" s="151">
        <v>30</v>
      </c>
      <c r="K112" s="151">
        <v>960</v>
      </c>
      <c r="L112" s="151"/>
    </row>
    <row r="113" spans="1:12">
      <c r="A113" s="213">
        <v>30125001</v>
      </c>
      <c r="B113" s="151" t="s">
        <v>495</v>
      </c>
      <c r="C113" s="151" t="s">
        <v>496</v>
      </c>
      <c r="D113" s="151" t="s">
        <v>473</v>
      </c>
      <c r="E113" s="151" t="s">
        <v>473</v>
      </c>
      <c r="F113" s="213">
        <v>300</v>
      </c>
      <c r="G113" s="151">
        <v>32</v>
      </c>
      <c r="H113" s="151">
        <v>26</v>
      </c>
      <c r="I113" s="151">
        <v>832</v>
      </c>
      <c r="J113" s="151">
        <v>30</v>
      </c>
      <c r="K113" s="151">
        <v>960</v>
      </c>
      <c r="L113" s="151"/>
    </row>
    <row r="114" spans="1:12">
      <c r="A114" s="213">
        <v>30125002</v>
      </c>
      <c r="B114" s="151" t="s">
        <v>497</v>
      </c>
      <c r="C114" s="151" t="s">
        <v>496</v>
      </c>
      <c r="D114" s="151" t="s">
        <v>473</v>
      </c>
      <c r="E114" s="151" t="s">
        <v>473</v>
      </c>
      <c r="F114" s="213">
        <v>305</v>
      </c>
      <c r="G114" s="151">
        <v>32</v>
      </c>
      <c r="H114" s="151">
        <v>26</v>
      </c>
      <c r="I114" s="151">
        <v>832</v>
      </c>
      <c r="J114" s="151">
        <v>30</v>
      </c>
      <c r="K114" s="151">
        <v>960</v>
      </c>
      <c r="L114" s="151"/>
    </row>
    <row r="115" spans="1:12">
      <c r="A115" s="213">
        <v>30125003</v>
      </c>
      <c r="B115" s="151" t="s">
        <v>498</v>
      </c>
      <c r="C115" s="220" t="s">
        <v>487</v>
      </c>
      <c r="D115" s="151" t="s">
        <v>473</v>
      </c>
      <c r="E115" s="151" t="s">
        <v>473</v>
      </c>
      <c r="F115" s="213">
        <v>310</v>
      </c>
      <c r="G115" s="151">
        <v>32</v>
      </c>
      <c r="H115" s="151">
        <v>26</v>
      </c>
      <c r="I115" s="151">
        <v>832</v>
      </c>
      <c r="J115" s="151">
        <v>30</v>
      </c>
      <c r="K115" s="151">
        <v>960</v>
      </c>
      <c r="L115" s="220" t="s">
        <v>395</v>
      </c>
    </row>
    <row r="116" spans="1:12">
      <c r="A116" s="213">
        <v>30125028</v>
      </c>
      <c r="B116" s="151" t="s">
        <v>499</v>
      </c>
      <c r="C116" s="220" t="s">
        <v>487</v>
      </c>
      <c r="D116" s="151" t="s">
        <v>473</v>
      </c>
      <c r="E116" s="151" t="s">
        <v>473</v>
      </c>
      <c r="F116" s="213">
        <v>285</v>
      </c>
      <c r="G116" s="151">
        <v>32</v>
      </c>
      <c r="H116" s="151">
        <v>26</v>
      </c>
      <c r="I116" s="151">
        <v>832</v>
      </c>
      <c r="J116" s="151">
        <v>30</v>
      </c>
      <c r="K116" s="151">
        <v>960</v>
      </c>
      <c r="L116" s="220" t="s">
        <v>395</v>
      </c>
    </row>
    <row r="117" spans="1:12">
      <c r="A117" s="213">
        <v>30125029</v>
      </c>
      <c r="B117" s="151" t="s">
        <v>500</v>
      </c>
      <c r="C117" s="220" t="s">
        <v>487</v>
      </c>
      <c r="D117" s="151" t="s">
        <v>473</v>
      </c>
      <c r="E117" s="151" t="s">
        <v>473</v>
      </c>
      <c r="F117" s="213">
        <v>290</v>
      </c>
      <c r="G117" s="151">
        <v>32</v>
      </c>
      <c r="H117" s="151">
        <v>26</v>
      </c>
      <c r="I117" s="151">
        <v>832</v>
      </c>
      <c r="J117" s="151">
        <v>30</v>
      </c>
      <c r="K117" s="151">
        <v>960</v>
      </c>
      <c r="L117" s="220" t="s">
        <v>395</v>
      </c>
    </row>
    <row r="118" spans="1:12">
      <c r="A118" s="213">
        <v>30125030</v>
      </c>
      <c r="B118" s="151" t="s">
        <v>501</v>
      </c>
      <c r="C118" s="151" t="s">
        <v>496</v>
      </c>
      <c r="D118" s="151" t="s">
        <v>473</v>
      </c>
      <c r="E118" s="151" t="s">
        <v>473</v>
      </c>
      <c r="F118" s="213">
        <v>295</v>
      </c>
      <c r="G118" s="151">
        <v>32</v>
      </c>
      <c r="H118" s="151">
        <v>26</v>
      </c>
      <c r="I118" s="151">
        <v>832</v>
      </c>
      <c r="J118" s="151">
        <v>30</v>
      </c>
      <c r="K118" s="151">
        <v>960</v>
      </c>
      <c r="L118" s="151"/>
    </row>
    <row r="119" spans="1:12">
      <c r="A119" s="213">
        <v>30125201</v>
      </c>
      <c r="B119" s="151" t="s">
        <v>502</v>
      </c>
      <c r="C119" s="151" t="s">
        <v>496</v>
      </c>
      <c r="D119" s="151" t="s">
        <v>473</v>
      </c>
      <c r="E119" s="151" t="s">
        <v>473</v>
      </c>
      <c r="F119" s="213">
        <v>300</v>
      </c>
      <c r="G119" s="151">
        <v>32</v>
      </c>
      <c r="H119" s="151">
        <v>26</v>
      </c>
      <c r="I119" s="151">
        <v>832</v>
      </c>
      <c r="J119" s="151">
        <v>30</v>
      </c>
      <c r="K119" s="151">
        <v>960</v>
      </c>
      <c r="L119" s="151"/>
    </row>
    <row r="120" spans="1:12">
      <c r="A120" s="213">
        <v>30125202</v>
      </c>
      <c r="B120" s="151" t="s">
        <v>503</v>
      </c>
      <c r="C120" s="220" t="s">
        <v>487</v>
      </c>
      <c r="D120" s="151" t="s">
        <v>473</v>
      </c>
      <c r="E120" s="151" t="s">
        <v>473</v>
      </c>
      <c r="F120" s="213">
        <v>305</v>
      </c>
      <c r="G120" s="151">
        <v>32</v>
      </c>
      <c r="H120" s="151">
        <v>26</v>
      </c>
      <c r="I120" s="151">
        <v>832</v>
      </c>
      <c r="J120" s="151">
        <v>30</v>
      </c>
      <c r="K120" s="151">
        <v>960</v>
      </c>
      <c r="L120" s="220" t="s">
        <v>395</v>
      </c>
    </row>
    <row r="121" spans="1:12">
      <c r="A121" s="213">
        <v>30125203</v>
      </c>
      <c r="B121" s="151" t="s">
        <v>498</v>
      </c>
      <c r="C121" s="220" t="s">
        <v>487</v>
      </c>
      <c r="D121" s="151" t="s">
        <v>473</v>
      </c>
      <c r="E121" s="151" t="s">
        <v>473</v>
      </c>
      <c r="F121" s="213">
        <v>310</v>
      </c>
      <c r="G121" s="151">
        <v>32</v>
      </c>
      <c r="H121" s="151">
        <v>26</v>
      </c>
      <c r="I121" s="151">
        <v>832</v>
      </c>
      <c r="J121" s="151">
        <v>30</v>
      </c>
      <c r="K121" s="151">
        <v>960</v>
      </c>
      <c r="L121" s="220" t="s">
        <v>395</v>
      </c>
    </row>
    <row r="122" spans="1:12">
      <c r="A122" s="213">
        <v>30125228</v>
      </c>
      <c r="B122" s="151" t="s">
        <v>499</v>
      </c>
      <c r="C122" s="220" t="s">
        <v>487</v>
      </c>
      <c r="D122" s="151" t="s">
        <v>473</v>
      </c>
      <c r="E122" s="151" t="s">
        <v>473</v>
      </c>
      <c r="F122" s="213">
        <v>285</v>
      </c>
      <c r="G122" s="151">
        <v>32</v>
      </c>
      <c r="H122" s="151">
        <v>26</v>
      </c>
      <c r="I122" s="151">
        <v>832</v>
      </c>
      <c r="J122" s="151">
        <v>30</v>
      </c>
      <c r="K122" s="151">
        <v>960</v>
      </c>
      <c r="L122" s="220" t="s">
        <v>395</v>
      </c>
    </row>
    <row r="123" spans="1:12">
      <c r="A123" s="213">
        <v>30125229</v>
      </c>
      <c r="B123" s="151" t="s">
        <v>500</v>
      </c>
      <c r="C123" s="220" t="s">
        <v>487</v>
      </c>
      <c r="D123" s="151" t="s">
        <v>473</v>
      </c>
      <c r="E123" s="151" t="s">
        <v>473</v>
      </c>
      <c r="F123" s="213">
        <v>290</v>
      </c>
      <c r="G123" s="151">
        <v>32</v>
      </c>
      <c r="H123" s="151">
        <v>26</v>
      </c>
      <c r="I123" s="151">
        <v>832</v>
      </c>
      <c r="J123" s="151">
        <v>30</v>
      </c>
      <c r="K123" s="151">
        <v>960</v>
      </c>
      <c r="L123" s="220" t="s">
        <v>395</v>
      </c>
    </row>
    <row r="124" spans="1:12">
      <c r="A124" s="213">
        <v>30125230</v>
      </c>
      <c r="B124" s="151" t="s">
        <v>504</v>
      </c>
      <c r="C124" s="151" t="s">
        <v>487</v>
      </c>
      <c r="D124" s="151" t="s">
        <v>473</v>
      </c>
      <c r="E124" s="151" t="s">
        <v>473</v>
      </c>
      <c r="F124" s="213">
        <v>295</v>
      </c>
      <c r="G124" s="151">
        <v>32</v>
      </c>
      <c r="H124" s="151">
        <v>26</v>
      </c>
      <c r="I124" s="151">
        <v>832</v>
      </c>
      <c r="J124" s="151">
        <v>30</v>
      </c>
      <c r="K124" s="151">
        <v>960</v>
      </c>
      <c r="L124" s="151"/>
    </row>
    <row r="125" spans="1:12">
      <c r="A125" s="213">
        <v>30125501</v>
      </c>
      <c r="B125" s="151" t="s">
        <v>505</v>
      </c>
      <c r="C125" s="151" t="s">
        <v>506</v>
      </c>
      <c r="D125" s="151" t="s">
        <v>507</v>
      </c>
      <c r="E125" s="151" t="s">
        <v>473</v>
      </c>
      <c r="F125" s="213">
        <v>300</v>
      </c>
      <c r="G125" s="151">
        <v>26</v>
      </c>
      <c r="H125" s="151">
        <v>26</v>
      </c>
      <c r="I125" s="151">
        <v>676</v>
      </c>
      <c r="J125" s="151">
        <v>30</v>
      </c>
      <c r="K125" s="151">
        <v>780</v>
      </c>
      <c r="L125" s="151"/>
    </row>
    <row r="126" spans="1:12">
      <c r="A126" s="213">
        <v>30125502</v>
      </c>
      <c r="B126" s="151" t="s">
        <v>508</v>
      </c>
      <c r="C126" s="151" t="s">
        <v>509</v>
      </c>
      <c r="D126" s="151" t="s">
        <v>507</v>
      </c>
      <c r="E126" s="151" t="s">
        <v>473</v>
      </c>
      <c r="F126" s="213">
        <v>305</v>
      </c>
      <c r="G126" s="151">
        <v>26</v>
      </c>
      <c r="H126" s="151">
        <v>26</v>
      </c>
      <c r="I126" s="151">
        <v>676</v>
      </c>
      <c r="J126" s="151">
        <v>30</v>
      </c>
      <c r="K126" s="151">
        <v>780</v>
      </c>
      <c r="L126" s="151"/>
    </row>
    <row r="127" spans="1:12">
      <c r="A127" s="213">
        <v>30125503</v>
      </c>
      <c r="B127" s="151" t="s">
        <v>510</v>
      </c>
      <c r="C127" s="151" t="s">
        <v>509</v>
      </c>
      <c r="D127" s="151" t="s">
        <v>507</v>
      </c>
      <c r="E127" s="151" t="s">
        <v>473</v>
      </c>
      <c r="F127" s="213">
        <v>310</v>
      </c>
      <c r="G127" s="151">
        <v>26</v>
      </c>
      <c r="H127" s="151">
        <v>26</v>
      </c>
      <c r="I127" s="151">
        <v>676</v>
      </c>
      <c r="J127" s="151">
        <v>30</v>
      </c>
      <c r="K127" s="151">
        <v>780</v>
      </c>
      <c r="L127" s="151"/>
    </row>
    <row r="128" spans="1:12">
      <c r="A128" s="213">
        <v>30125528</v>
      </c>
      <c r="B128" s="151" t="s">
        <v>511</v>
      </c>
      <c r="C128" s="220" t="s">
        <v>506</v>
      </c>
      <c r="D128" s="151" t="s">
        <v>507</v>
      </c>
      <c r="E128" s="151" t="s">
        <v>473</v>
      </c>
      <c r="F128" s="213">
        <v>285</v>
      </c>
      <c r="G128" s="151">
        <v>26</v>
      </c>
      <c r="H128" s="151">
        <v>26</v>
      </c>
      <c r="I128" s="151">
        <v>676</v>
      </c>
      <c r="J128" s="151">
        <v>30</v>
      </c>
      <c r="K128" s="151">
        <v>780</v>
      </c>
      <c r="L128" s="220" t="s">
        <v>395</v>
      </c>
    </row>
    <row r="129" spans="1:12">
      <c r="A129" s="213">
        <v>30125529</v>
      </c>
      <c r="B129" s="151" t="s">
        <v>512</v>
      </c>
      <c r="C129" s="151" t="s">
        <v>509</v>
      </c>
      <c r="D129" s="151" t="s">
        <v>507</v>
      </c>
      <c r="E129" s="151" t="s">
        <v>473</v>
      </c>
      <c r="F129" s="213">
        <v>290</v>
      </c>
      <c r="G129" s="151">
        <v>26</v>
      </c>
      <c r="H129" s="151">
        <v>26</v>
      </c>
      <c r="I129" s="151">
        <v>676</v>
      </c>
      <c r="J129" s="151">
        <v>30</v>
      </c>
      <c r="K129" s="151">
        <v>780</v>
      </c>
      <c r="L129" s="151"/>
    </row>
    <row r="130" spans="1:12">
      <c r="A130" s="213">
        <v>30125530</v>
      </c>
      <c r="B130" s="151" t="s">
        <v>513</v>
      </c>
      <c r="C130" s="151" t="s">
        <v>506</v>
      </c>
      <c r="D130" s="151" t="s">
        <v>507</v>
      </c>
      <c r="E130" s="151" t="s">
        <v>473</v>
      </c>
      <c r="F130" s="213">
        <v>295</v>
      </c>
      <c r="G130" s="151">
        <v>26</v>
      </c>
      <c r="H130" s="151">
        <v>26</v>
      </c>
      <c r="I130" s="151">
        <v>676</v>
      </c>
      <c r="J130" s="151">
        <v>30</v>
      </c>
      <c r="K130" s="151">
        <v>780</v>
      </c>
      <c r="L130" s="151"/>
    </row>
    <row r="131" spans="1:12">
      <c r="A131" s="213">
        <v>30125601</v>
      </c>
      <c r="B131" s="151" t="s">
        <v>514</v>
      </c>
      <c r="C131" s="151" t="s">
        <v>515</v>
      </c>
      <c r="D131" s="151" t="s">
        <v>516</v>
      </c>
      <c r="E131" s="151" t="s">
        <v>473</v>
      </c>
      <c r="F131" s="213">
        <v>300</v>
      </c>
      <c r="G131" s="151">
        <v>32</v>
      </c>
      <c r="H131" s="151">
        <v>26</v>
      </c>
      <c r="I131" s="151">
        <v>832</v>
      </c>
      <c r="J131" s="151">
        <v>30</v>
      </c>
      <c r="K131" s="151">
        <v>960</v>
      </c>
      <c r="L131" s="151"/>
    </row>
    <row r="132" spans="1:12">
      <c r="A132" s="213">
        <v>30125602</v>
      </c>
      <c r="B132" s="151" t="s">
        <v>517</v>
      </c>
      <c r="C132" s="220" t="s">
        <v>515</v>
      </c>
      <c r="D132" s="151" t="s">
        <v>516</v>
      </c>
      <c r="E132" s="151" t="s">
        <v>473</v>
      </c>
      <c r="F132" s="213">
        <v>305</v>
      </c>
      <c r="G132" s="151">
        <v>32</v>
      </c>
      <c r="H132" s="151">
        <v>26</v>
      </c>
      <c r="I132" s="151">
        <v>832</v>
      </c>
      <c r="J132" s="151">
        <v>30</v>
      </c>
      <c r="K132" s="151">
        <v>960</v>
      </c>
      <c r="L132" s="220" t="s">
        <v>395</v>
      </c>
    </row>
    <row r="133" spans="1:12">
      <c r="A133" s="213">
        <v>30125626</v>
      </c>
      <c r="B133" s="151" t="s">
        <v>518</v>
      </c>
      <c r="C133" s="220" t="s">
        <v>515</v>
      </c>
      <c r="D133" s="151" t="s">
        <v>516</v>
      </c>
      <c r="E133" s="151" t="s">
        <v>473</v>
      </c>
      <c r="F133" s="213">
        <v>275</v>
      </c>
      <c r="G133" s="151">
        <v>32</v>
      </c>
      <c r="H133" s="151">
        <v>26</v>
      </c>
      <c r="I133" s="151">
        <v>832</v>
      </c>
      <c r="J133" s="151">
        <v>30</v>
      </c>
      <c r="K133" s="151">
        <v>960</v>
      </c>
      <c r="L133" s="220" t="s">
        <v>395</v>
      </c>
    </row>
    <row r="134" spans="1:12">
      <c r="A134" s="213">
        <v>30125627</v>
      </c>
      <c r="B134" s="151" t="s">
        <v>519</v>
      </c>
      <c r="C134" s="220" t="s">
        <v>515</v>
      </c>
      <c r="D134" s="151" t="s">
        <v>516</v>
      </c>
      <c r="E134" s="151" t="s">
        <v>473</v>
      </c>
      <c r="F134" s="213">
        <v>280</v>
      </c>
      <c r="G134" s="151">
        <v>32</v>
      </c>
      <c r="H134" s="151">
        <v>26</v>
      </c>
      <c r="I134" s="151">
        <v>832</v>
      </c>
      <c r="J134" s="151">
        <v>30</v>
      </c>
      <c r="K134" s="151">
        <v>960</v>
      </c>
      <c r="L134" s="220" t="s">
        <v>395</v>
      </c>
    </row>
    <row r="135" spans="1:12">
      <c r="A135" s="213">
        <v>30125628</v>
      </c>
      <c r="B135" s="151" t="s">
        <v>520</v>
      </c>
      <c r="C135" s="151" t="s">
        <v>515</v>
      </c>
      <c r="D135" s="151" t="s">
        <v>516</v>
      </c>
      <c r="E135" s="151" t="s">
        <v>473</v>
      </c>
      <c r="F135" s="213">
        <v>285</v>
      </c>
      <c r="G135" s="151">
        <v>32</v>
      </c>
      <c r="H135" s="151">
        <v>26</v>
      </c>
      <c r="I135" s="151">
        <v>832</v>
      </c>
      <c r="J135" s="151">
        <v>30</v>
      </c>
      <c r="K135" s="151">
        <v>960</v>
      </c>
      <c r="L135" s="151"/>
    </row>
    <row r="136" spans="1:12">
      <c r="A136" s="213">
        <v>30125629</v>
      </c>
      <c r="B136" s="151" t="s">
        <v>521</v>
      </c>
      <c r="C136" s="151" t="s">
        <v>515</v>
      </c>
      <c r="D136" s="151" t="s">
        <v>516</v>
      </c>
      <c r="E136" s="151" t="s">
        <v>473</v>
      </c>
      <c r="F136" s="213">
        <v>290</v>
      </c>
      <c r="G136" s="151">
        <v>32</v>
      </c>
      <c r="H136" s="151">
        <v>26</v>
      </c>
      <c r="I136" s="151">
        <v>832</v>
      </c>
      <c r="J136" s="151">
        <v>30</v>
      </c>
      <c r="K136" s="151">
        <v>960</v>
      </c>
      <c r="L136" s="151"/>
    </row>
    <row r="137" spans="1:12">
      <c r="A137" s="213">
        <v>30125630</v>
      </c>
      <c r="B137" s="151" t="s">
        <v>522</v>
      </c>
      <c r="C137" s="151" t="s">
        <v>515</v>
      </c>
      <c r="D137" s="151" t="s">
        <v>516</v>
      </c>
      <c r="E137" s="151" t="s">
        <v>473</v>
      </c>
      <c r="F137" s="213">
        <v>295</v>
      </c>
      <c r="G137" s="151">
        <v>32</v>
      </c>
      <c r="H137" s="151">
        <v>26</v>
      </c>
      <c r="I137" s="151">
        <v>832</v>
      </c>
      <c r="J137" s="151">
        <v>30</v>
      </c>
      <c r="K137" s="151">
        <v>960</v>
      </c>
      <c r="L137" s="151"/>
    </row>
    <row r="138" spans="1:12">
      <c r="A138" s="213">
        <v>30125701</v>
      </c>
      <c r="B138" s="151" t="s">
        <v>523</v>
      </c>
      <c r="C138" s="151" t="s">
        <v>515</v>
      </c>
      <c r="D138" s="151" t="s">
        <v>516</v>
      </c>
      <c r="E138" s="151" t="s">
        <v>473</v>
      </c>
      <c r="F138" s="213">
        <v>300</v>
      </c>
      <c r="G138" s="151">
        <v>32</v>
      </c>
      <c r="H138" s="151">
        <v>26</v>
      </c>
      <c r="I138" s="151">
        <v>832</v>
      </c>
      <c r="J138" s="151">
        <v>30</v>
      </c>
      <c r="K138" s="151">
        <v>960</v>
      </c>
      <c r="L138" s="151"/>
    </row>
    <row r="139" spans="1:12">
      <c r="A139" s="213">
        <v>30125702</v>
      </c>
      <c r="B139" s="151" t="s">
        <v>517</v>
      </c>
      <c r="C139" s="151" t="s">
        <v>515</v>
      </c>
      <c r="D139" s="151" t="s">
        <v>516</v>
      </c>
      <c r="E139" s="151" t="s">
        <v>473</v>
      </c>
      <c r="F139" s="213">
        <v>305</v>
      </c>
      <c r="G139" s="151">
        <v>32</v>
      </c>
      <c r="H139" s="151">
        <v>26</v>
      </c>
      <c r="I139" s="151">
        <v>832</v>
      </c>
      <c r="J139" s="151">
        <v>30</v>
      </c>
      <c r="K139" s="151">
        <v>960</v>
      </c>
      <c r="L139" s="151"/>
    </row>
    <row r="140" spans="1:12">
      <c r="A140" s="213">
        <v>30125729</v>
      </c>
      <c r="B140" s="151" t="s">
        <v>524</v>
      </c>
      <c r="C140" s="220" t="s">
        <v>515</v>
      </c>
      <c r="D140" s="151" t="s">
        <v>516</v>
      </c>
      <c r="E140" s="151" t="s">
        <v>473</v>
      </c>
      <c r="F140" s="213">
        <v>290</v>
      </c>
      <c r="G140" s="151">
        <v>32</v>
      </c>
      <c r="H140" s="151">
        <v>26</v>
      </c>
      <c r="I140" s="151">
        <v>832</v>
      </c>
      <c r="J140" s="151">
        <v>30</v>
      </c>
      <c r="K140" s="151">
        <v>960</v>
      </c>
      <c r="L140" s="220" t="s">
        <v>395</v>
      </c>
    </row>
    <row r="141" spans="1:12">
      <c r="A141" s="213">
        <v>30125730</v>
      </c>
      <c r="B141" s="151" t="s">
        <v>525</v>
      </c>
      <c r="C141" s="151" t="s">
        <v>515</v>
      </c>
      <c r="D141" s="151" t="s">
        <v>516</v>
      </c>
      <c r="E141" s="151" t="s">
        <v>473</v>
      </c>
      <c r="F141" s="213">
        <v>295</v>
      </c>
      <c r="G141" s="151">
        <v>32</v>
      </c>
      <c r="H141" s="151">
        <v>26</v>
      </c>
      <c r="I141" s="151">
        <v>832</v>
      </c>
      <c r="J141" s="151">
        <v>30</v>
      </c>
      <c r="K141" s="151">
        <v>960</v>
      </c>
      <c r="L141" s="151"/>
    </row>
    <row r="142" spans="1:12">
      <c r="A142" s="213">
        <v>30140001</v>
      </c>
      <c r="B142" s="151" t="s">
        <v>526</v>
      </c>
      <c r="C142" s="220" t="s">
        <v>527</v>
      </c>
      <c r="D142" s="151" t="s">
        <v>528</v>
      </c>
      <c r="E142" s="151" t="s">
        <v>528</v>
      </c>
      <c r="F142" s="213">
        <v>300</v>
      </c>
      <c r="G142" s="151">
        <v>32</v>
      </c>
      <c r="H142" s="151">
        <v>26</v>
      </c>
      <c r="I142" s="151">
        <v>832</v>
      </c>
      <c r="J142" s="151">
        <v>30</v>
      </c>
      <c r="K142" s="151">
        <v>960</v>
      </c>
      <c r="L142" s="220" t="s">
        <v>395</v>
      </c>
    </row>
    <row r="143" spans="1:12">
      <c r="A143" s="213">
        <v>30140002</v>
      </c>
      <c r="B143" s="151" t="s">
        <v>529</v>
      </c>
      <c r="C143" s="220" t="s">
        <v>527</v>
      </c>
      <c r="D143" s="151" t="s">
        <v>528</v>
      </c>
      <c r="E143" s="151" t="s">
        <v>528</v>
      </c>
      <c r="F143" s="213">
        <v>305</v>
      </c>
      <c r="G143" s="151">
        <v>32</v>
      </c>
      <c r="H143" s="151">
        <v>26</v>
      </c>
      <c r="I143" s="151">
        <v>832</v>
      </c>
      <c r="J143" s="151">
        <v>30</v>
      </c>
      <c r="K143" s="151">
        <v>960</v>
      </c>
      <c r="L143" s="220" t="s">
        <v>395</v>
      </c>
    </row>
    <row r="144" spans="1:12">
      <c r="A144" s="213">
        <v>30140003</v>
      </c>
      <c r="B144" s="151" t="s">
        <v>530</v>
      </c>
      <c r="C144" s="151" t="s">
        <v>527</v>
      </c>
      <c r="D144" s="151" t="s">
        <v>528</v>
      </c>
      <c r="E144" s="151" t="s">
        <v>528</v>
      </c>
      <c r="F144" s="213">
        <v>310</v>
      </c>
      <c r="G144" s="151">
        <v>32</v>
      </c>
      <c r="H144" s="151">
        <v>26</v>
      </c>
      <c r="I144" s="151">
        <v>832</v>
      </c>
      <c r="J144" s="151">
        <v>30</v>
      </c>
      <c r="K144" s="151">
        <v>960</v>
      </c>
      <c r="L144" s="151"/>
    </row>
    <row r="145" spans="1:12">
      <c r="A145" s="213">
        <v>30140004</v>
      </c>
      <c r="B145" s="151" t="s">
        <v>531</v>
      </c>
      <c r="C145" s="151" t="s">
        <v>527</v>
      </c>
      <c r="D145" s="151" t="s">
        <v>528</v>
      </c>
      <c r="E145" s="151" t="s">
        <v>528</v>
      </c>
      <c r="F145" s="213">
        <v>315</v>
      </c>
      <c r="G145" s="151">
        <v>32</v>
      </c>
      <c r="H145" s="151">
        <v>26</v>
      </c>
      <c r="I145" s="151">
        <v>832</v>
      </c>
      <c r="J145" s="151">
        <v>30</v>
      </c>
      <c r="K145" s="151">
        <v>960</v>
      </c>
      <c r="L145" s="151"/>
    </row>
    <row r="146" spans="1:12">
      <c r="A146" s="213">
        <v>30140005</v>
      </c>
      <c r="B146" s="151" t="s">
        <v>532</v>
      </c>
      <c r="C146" s="151" t="s">
        <v>527</v>
      </c>
      <c r="D146" s="151" t="s">
        <v>528</v>
      </c>
      <c r="E146" s="151" t="s">
        <v>528</v>
      </c>
      <c r="F146" s="213">
        <v>320</v>
      </c>
      <c r="G146" s="151">
        <v>32</v>
      </c>
      <c r="H146" s="151">
        <v>26</v>
      </c>
      <c r="I146" s="151">
        <v>832</v>
      </c>
      <c r="J146" s="151">
        <v>30</v>
      </c>
      <c r="K146" s="151">
        <v>960</v>
      </c>
      <c r="L146" s="151"/>
    </row>
    <row r="147" spans="1:12">
      <c r="A147" s="213">
        <v>30140006</v>
      </c>
      <c r="B147" s="151" t="s">
        <v>533</v>
      </c>
      <c r="C147" s="151" t="s">
        <v>527</v>
      </c>
      <c r="D147" s="151" t="s">
        <v>528</v>
      </c>
      <c r="E147" s="151" t="s">
        <v>528</v>
      </c>
      <c r="F147" s="213">
        <v>325</v>
      </c>
      <c r="G147" s="151">
        <v>32</v>
      </c>
      <c r="H147" s="151">
        <v>26</v>
      </c>
      <c r="I147" s="151">
        <v>832</v>
      </c>
      <c r="J147" s="151">
        <v>30</v>
      </c>
      <c r="K147" s="151">
        <v>960</v>
      </c>
      <c r="L147" s="151"/>
    </row>
    <row r="148" spans="1:12">
      <c r="A148" s="213">
        <v>30140029</v>
      </c>
      <c r="B148" s="151" t="s">
        <v>534</v>
      </c>
      <c r="C148" s="220" t="s">
        <v>527</v>
      </c>
      <c r="D148" s="151" t="s">
        <v>528</v>
      </c>
      <c r="E148" s="151" t="s">
        <v>528</v>
      </c>
      <c r="F148" s="213">
        <v>290</v>
      </c>
      <c r="G148" s="151">
        <v>32</v>
      </c>
      <c r="H148" s="151">
        <v>26</v>
      </c>
      <c r="I148" s="151">
        <v>832</v>
      </c>
      <c r="J148" s="151">
        <v>30</v>
      </c>
      <c r="K148" s="151">
        <v>960</v>
      </c>
      <c r="L148" s="220" t="s">
        <v>395</v>
      </c>
    </row>
    <row r="149" spans="1:12">
      <c r="A149" s="213">
        <v>30140030</v>
      </c>
      <c r="B149" s="151" t="s">
        <v>535</v>
      </c>
      <c r="C149" s="220" t="s">
        <v>527</v>
      </c>
      <c r="D149" s="151" t="s">
        <v>528</v>
      </c>
      <c r="E149" s="151" t="s">
        <v>528</v>
      </c>
      <c r="F149" s="213">
        <v>295</v>
      </c>
      <c r="G149" s="151">
        <v>32</v>
      </c>
      <c r="H149" s="151">
        <v>26</v>
      </c>
      <c r="I149" s="151">
        <v>832</v>
      </c>
      <c r="J149" s="151">
        <v>30</v>
      </c>
      <c r="K149" s="151">
        <v>960</v>
      </c>
      <c r="L149" s="220" t="s">
        <v>395</v>
      </c>
    </row>
    <row r="150" spans="1:12">
      <c r="A150" s="213">
        <v>30140101</v>
      </c>
      <c r="B150" s="151" t="s">
        <v>526</v>
      </c>
      <c r="C150" s="220" t="s">
        <v>527</v>
      </c>
      <c r="D150" s="151" t="s">
        <v>528</v>
      </c>
      <c r="E150" s="151" t="s">
        <v>528</v>
      </c>
      <c r="F150" s="213">
        <v>300</v>
      </c>
      <c r="G150" s="151">
        <v>32</v>
      </c>
      <c r="H150" s="151">
        <v>26</v>
      </c>
      <c r="I150" s="151">
        <v>832</v>
      </c>
      <c r="J150" s="151">
        <v>30</v>
      </c>
      <c r="K150" s="151">
        <v>960</v>
      </c>
      <c r="L150" s="220" t="s">
        <v>395</v>
      </c>
    </row>
    <row r="151" spans="1:12">
      <c r="A151" s="213">
        <v>30140102</v>
      </c>
      <c r="B151" s="151" t="s">
        <v>529</v>
      </c>
      <c r="C151" s="220" t="s">
        <v>527</v>
      </c>
      <c r="D151" s="151" t="s">
        <v>528</v>
      </c>
      <c r="E151" s="151" t="s">
        <v>528</v>
      </c>
      <c r="F151" s="213">
        <v>305</v>
      </c>
      <c r="G151" s="151">
        <v>32</v>
      </c>
      <c r="H151" s="151">
        <v>26</v>
      </c>
      <c r="I151" s="151">
        <v>832</v>
      </c>
      <c r="J151" s="151">
        <v>30</v>
      </c>
      <c r="K151" s="151">
        <v>960</v>
      </c>
      <c r="L151" s="220" t="s">
        <v>395</v>
      </c>
    </row>
    <row r="152" spans="1:12">
      <c r="A152" s="213">
        <v>30140103</v>
      </c>
      <c r="B152" s="151" t="s">
        <v>530</v>
      </c>
      <c r="C152" s="220" t="s">
        <v>527</v>
      </c>
      <c r="D152" s="151" t="s">
        <v>528</v>
      </c>
      <c r="E152" s="151" t="s">
        <v>528</v>
      </c>
      <c r="F152" s="213">
        <v>310</v>
      </c>
      <c r="G152" s="151">
        <v>32</v>
      </c>
      <c r="H152" s="151">
        <v>26</v>
      </c>
      <c r="I152" s="151">
        <v>832</v>
      </c>
      <c r="J152" s="151">
        <v>30</v>
      </c>
      <c r="K152" s="151">
        <v>960</v>
      </c>
      <c r="L152" s="220" t="s">
        <v>395</v>
      </c>
    </row>
    <row r="153" spans="1:12">
      <c r="A153" s="213">
        <v>30140104</v>
      </c>
      <c r="B153" s="151" t="s">
        <v>536</v>
      </c>
      <c r="C153" s="151" t="s">
        <v>527</v>
      </c>
      <c r="D153" s="151" t="s">
        <v>528</v>
      </c>
      <c r="E153" s="151" t="s">
        <v>528</v>
      </c>
      <c r="F153" s="213">
        <v>315</v>
      </c>
      <c r="G153" s="151">
        <v>32</v>
      </c>
      <c r="H153" s="151">
        <v>26</v>
      </c>
      <c r="I153" s="151">
        <v>832</v>
      </c>
      <c r="J153" s="151">
        <v>30</v>
      </c>
      <c r="K153" s="151">
        <v>960</v>
      </c>
      <c r="L153" s="151"/>
    </row>
    <row r="154" spans="1:12">
      <c r="A154" s="213">
        <v>30140105</v>
      </c>
      <c r="B154" s="151" t="s">
        <v>537</v>
      </c>
      <c r="C154" s="151" t="s">
        <v>527</v>
      </c>
      <c r="D154" s="151" t="s">
        <v>528</v>
      </c>
      <c r="E154" s="151" t="s">
        <v>528</v>
      </c>
      <c r="F154" s="213">
        <v>320</v>
      </c>
      <c r="G154" s="151">
        <v>32</v>
      </c>
      <c r="H154" s="151">
        <v>26</v>
      </c>
      <c r="I154" s="151">
        <v>832</v>
      </c>
      <c r="J154" s="151">
        <v>30</v>
      </c>
      <c r="K154" s="151">
        <v>960</v>
      </c>
      <c r="L154" s="151"/>
    </row>
    <row r="155" spans="1:12">
      <c r="A155" s="213">
        <v>30140106</v>
      </c>
      <c r="B155" s="151" t="s">
        <v>538</v>
      </c>
      <c r="C155" s="151" t="s">
        <v>527</v>
      </c>
      <c r="D155" s="151" t="s">
        <v>528</v>
      </c>
      <c r="E155" s="151" t="s">
        <v>528</v>
      </c>
      <c r="F155" s="213">
        <v>325</v>
      </c>
      <c r="G155" s="151">
        <v>32</v>
      </c>
      <c r="H155" s="151">
        <v>26</v>
      </c>
      <c r="I155" s="151">
        <v>832</v>
      </c>
      <c r="J155" s="151">
        <v>30</v>
      </c>
      <c r="K155" s="151">
        <v>960</v>
      </c>
      <c r="L155" s="151"/>
    </row>
    <row r="156" spans="1:12">
      <c r="A156" s="213">
        <v>30140107</v>
      </c>
      <c r="B156" s="151" t="s">
        <v>539</v>
      </c>
      <c r="C156" s="220" t="s">
        <v>527</v>
      </c>
      <c r="D156" s="151" t="s">
        <v>528</v>
      </c>
      <c r="E156" s="151" t="s">
        <v>528</v>
      </c>
      <c r="F156" s="213">
        <v>330</v>
      </c>
      <c r="G156" s="151">
        <v>32</v>
      </c>
      <c r="H156" s="151">
        <v>26</v>
      </c>
      <c r="I156" s="151">
        <v>832</v>
      </c>
      <c r="J156" s="151">
        <v>30</v>
      </c>
      <c r="K156" s="151">
        <v>960</v>
      </c>
      <c r="L156" s="220" t="s">
        <v>395</v>
      </c>
    </row>
    <row r="157" spans="1:12">
      <c r="A157" s="213">
        <v>30140108</v>
      </c>
      <c r="B157" s="151" t="s">
        <v>540</v>
      </c>
      <c r="C157" s="220" t="s">
        <v>527</v>
      </c>
      <c r="D157" s="151" t="s">
        <v>528</v>
      </c>
      <c r="E157" s="151" t="s">
        <v>528</v>
      </c>
      <c r="F157" s="213">
        <v>335</v>
      </c>
      <c r="G157" s="151">
        <v>32</v>
      </c>
      <c r="H157" s="151">
        <v>26</v>
      </c>
      <c r="I157" s="151">
        <v>832</v>
      </c>
      <c r="J157" s="151">
        <v>30</v>
      </c>
      <c r="K157" s="151">
        <v>960</v>
      </c>
      <c r="L157" s="220" t="s">
        <v>395</v>
      </c>
    </row>
    <row r="158" spans="1:12">
      <c r="A158" s="213">
        <v>30140109</v>
      </c>
      <c r="B158" s="151" t="s">
        <v>541</v>
      </c>
      <c r="C158" s="220" t="s">
        <v>527</v>
      </c>
      <c r="D158" s="151" t="s">
        <v>528</v>
      </c>
      <c r="E158" s="151" t="s">
        <v>528</v>
      </c>
      <c r="F158" s="213">
        <v>340</v>
      </c>
      <c r="G158" s="151">
        <v>32</v>
      </c>
      <c r="H158" s="151">
        <v>26</v>
      </c>
      <c r="I158" s="151">
        <v>832</v>
      </c>
      <c r="J158" s="151">
        <v>30</v>
      </c>
      <c r="K158" s="151">
        <v>960</v>
      </c>
      <c r="L158" s="220" t="s">
        <v>395</v>
      </c>
    </row>
    <row r="159" spans="1:12">
      <c r="A159" s="213">
        <v>30140110</v>
      </c>
      <c r="B159" s="151" t="s">
        <v>542</v>
      </c>
      <c r="C159" s="220" t="s">
        <v>527</v>
      </c>
      <c r="D159" s="151" t="s">
        <v>528</v>
      </c>
      <c r="E159" s="151" t="s">
        <v>528</v>
      </c>
      <c r="F159" s="213">
        <v>345</v>
      </c>
      <c r="G159" s="151">
        <v>32</v>
      </c>
      <c r="H159" s="151">
        <v>26</v>
      </c>
      <c r="I159" s="151">
        <v>832</v>
      </c>
      <c r="J159" s="151">
        <v>30</v>
      </c>
      <c r="K159" s="151">
        <v>960</v>
      </c>
      <c r="L159" s="220" t="s">
        <v>395</v>
      </c>
    </row>
    <row r="160" spans="1:12">
      <c r="A160" s="213">
        <v>30140111</v>
      </c>
      <c r="B160" s="151" t="s">
        <v>543</v>
      </c>
      <c r="C160" s="220" t="s">
        <v>527</v>
      </c>
      <c r="D160" s="151" t="s">
        <v>528</v>
      </c>
      <c r="E160" s="151" t="s">
        <v>528</v>
      </c>
      <c r="F160" s="213">
        <v>350</v>
      </c>
      <c r="G160" s="151">
        <v>32</v>
      </c>
      <c r="H160" s="151">
        <v>26</v>
      </c>
      <c r="I160" s="151">
        <v>832</v>
      </c>
      <c r="J160" s="151">
        <v>30</v>
      </c>
      <c r="K160" s="151">
        <v>960</v>
      </c>
      <c r="L160" s="220" t="s">
        <v>395</v>
      </c>
    </row>
    <row r="161" spans="1:12">
      <c r="A161" s="213">
        <v>30140112</v>
      </c>
      <c r="B161" s="151" t="s">
        <v>544</v>
      </c>
      <c r="C161" s="220" t="s">
        <v>527</v>
      </c>
      <c r="D161" s="151" t="s">
        <v>528</v>
      </c>
      <c r="E161" s="151" t="s">
        <v>528</v>
      </c>
      <c r="F161" s="213">
        <v>355</v>
      </c>
      <c r="G161" s="151">
        <v>32</v>
      </c>
      <c r="H161" s="151">
        <v>26</v>
      </c>
      <c r="I161" s="151">
        <v>832</v>
      </c>
      <c r="J161" s="151">
        <v>30</v>
      </c>
      <c r="K161" s="151">
        <v>960</v>
      </c>
      <c r="L161" s="220" t="s">
        <v>395</v>
      </c>
    </row>
    <row r="162" spans="1:12">
      <c r="A162" s="213">
        <v>12002486</v>
      </c>
      <c r="B162" s="151" t="s">
        <v>545</v>
      </c>
      <c r="C162" s="151" t="s">
        <v>546</v>
      </c>
      <c r="D162" s="151" t="s">
        <v>528</v>
      </c>
      <c r="E162" s="151" t="s">
        <v>528</v>
      </c>
      <c r="F162" s="213">
        <v>315</v>
      </c>
      <c r="G162" s="151">
        <v>32</v>
      </c>
      <c r="H162" s="151">
        <v>26</v>
      </c>
      <c r="I162" s="151">
        <v>832</v>
      </c>
      <c r="J162" s="151">
        <v>30</v>
      </c>
      <c r="K162" s="151">
        <v>960</v>
      </c>
      <c r="L162" s="151"/>
    </row>
    <row r="163" spans="1:12">
      <c r="A163" s="213">
        <v>12002482</v>
      </c>
      <c r="B163" s="151" t="s">
        <v>547</v>
      </c>
      <c r="C163" s="151" t="s">
        <v>546</v>
      </c>
      <c r="D163" s="151" t="s">
        <v>528</v>
      </c>
      <c r="E163" s="151" t="s">
        <v>528</v>
      </c>
      <c r="F163" s="213">
        <v>335</v>
      </c>
      <c r="G163" s="151">
        <v>32</v>
      </c>
      <c r="H163" s="151">
        <v>26</v>
      </c>
      <c r="I163" s="151">
        <v>832</v>
      </c>
      <c r="J163" s="151">
        <v>30</v>
      </c>
      <c r="K163" s="151">
        <v>960</v>
      </c>
      <c r="L163" s="151"/>
    </row>
    <row r="164" spans="1:12">
      <c r="A164" s="213">
        <v>12002483</v>
      </c>
      <c r="B164" s="151" t="s">
        <v>548</v>
      </c>
      <c r="C164" s="151" t="s">
        <v>546</v>
      </c>
      <c r="D164" s="151" t="s">
        <v>528</v>
      </c>
      <c r="E164" s="151" t="s">
        <v>528</v>
      </c>
      <c r="F164" s="213">
        <v>330</v>
      </c>
      <c r="G164" s="151">
        <v>32</v>
      </c>
      <c r="H164" s="151">
        <v>26</v>
      </c>
      <c r="I164" s="151">
        <v>832</v>
      </c>
      <c r="J164" s="151">
        <v>30</v>
      </c>
      <c r="K164" s="151">
        <v>960</v>
      </c>
      <c r="L164" s="151"/>
    </row>
    <row r="165" spans="1:12">
      <c r="A165" s="213">
        <v>12002484</v>
      </c>
      <c r="B165" s="151" t="s">
        <v>549</v>
      </c>
      <c r="C165" s="151" t="s">
        <v>546</v>
      </c>
      <c r="D165" s="151" t="s">
        <v>528</v>
      </c>
      <c r="E165" s="151" t="s">
        <v>528</v>
      </c>
      <c r="F165" s="213">
        <v>325</v>
      </c>
      <c r="G165" s="151">
        <v>32</v>
      </c>
      <c r="H165" s="151">
        <v>26</v>
      </c>
      <c r="I165" s="151">
        <v>832</v>
      </c>
      <c r="J165" s="151">
        <v>30</v>
      </c>
      <c r="K165" s="151">
        <v>960</v>
      </c>
      <c r="L165" s="151"/>
    </row>
    <row r="166" spans="1:12">
      <c r="A166" s="213">
        <v>12002485</v>
      </c>
      <c r="B166" s="151" t="s">
        <v>550</v>
      </c>
      <c r="C166" s="151" t="s">
        <v>546</v>
      </c>
      <c r="D166" s="151" t="s">
        <v>528</v>
      </c>
      <c r="E166" s="151" t="s">
        <v>528</v>
      </c>
      <c r="F166" s="213">
        <v>320</v>
      </c>
      <c r="G166" s="151">
        <v>32</v>
      </c>
      <c r="H166" s="151">
        <v>26</v>
      </c>
      <c r="I166" s="151">
        <v>832</v>
      </c>
      <c r="J166" s="151">
        <v>30</v>
      </c>
      <c r="K166" s="151">
        <v>960</v>
      </c>
      <c r="L166" s="151"/>
    </row>
    <row r="167" spans="1:12">
      <c r="A167" s="213">
        <v>3035604</v>
      </c>
      <c r="B167" s="151" t="s">
        <v>551</v>
      </c>
      <c r="C167" s="151" t="s">
        <v>552</v>
      </c>
      <c r="D167" s="151" t="s">
        <v>553</v>
      </c>
      <c r="E167" s="151" t="s">
        <v>528</v>
      </c>
      <c r="F167" s="213">
        <v>315</v>
      </c>
      <c r="G167" s="151">
        <v>32</v>
      </c>
      <c r="H167" s="151">
        <v>26</v>
      </c>
      <c r="I167" s="151">
        <v>832</v>
      </c>
      <c r="J167" s="151">
        <v>30</v>
      </c>
      <c r="K167" s="151">
        <v>960</v>
      </c>
      <c r="L167" s="151"/>
    </row>
    <row r="168" spans="1:12">
      <c r="A168" s="213">
        <v>3035605</v>
      </c>
      <c r="B168" s="151" t="s">
        <v>554</v>
      </c>
      <c r="C168" s="151" t="s">
        <v>552</v>
      </c>
      <c r="D168" s="151" t="s">
        <v>553</v>
      </c>
      <c r="E168" s="151" t="s">
        <v>528</v>
      </c>
      <c r="F168" s="213">
        <v>320</v>
      </c>
      <c r="G168" s="151">
        <v>32</v>
      </c>
      <c r="H168" s="151">
        <v>26</v>
      </c>
      <c r="I168" s="151">
        <v>832</v>
      </c>
      <c r="J168" s="151">
        <v>30</v>
      </c>
      <c r="K168" s="151">
        <v>960</v>
      </c>
      <c r="L168" s="151"/>
    </row>
    <row r="169" spans="1:12">
      <c r="A169" s="213">
        <v>30356105</v>
      </c>
      <c r="B169" s="151" t="s">
        <v>555</v>
      </c>
      <c r="C169" s="151" t="s">
        <v>552</v>
      </c>
      <c r="D169" s="151" t="s">
        <v>553</v>
      </c>
      <c r="E169" s="151" t="s">
        <v>528</v>
      </c>
      <c r="F169" s="213">
        <v>320</v>
      </c>
      <c r="G169" s="151">
        <v>32</v>
      </c>
      <c r="H169" s="151">
        <v>26</v>
      </c>
      <c r="I169" s="151">
        <v>832</v>
      </c>
      <c r="J169" s="151">
        <v>30</v>
      </c>
      <c r="K169" s="151">
        <v>960</v>
      </c>
      <c r="L169" s="151"/>
    </row>
    <row r="170" spans="1:12">
      <c r="A170" s="215">
        <v>3035603</v>
      </c>
      <c r="B170" s="151" t="s">
        <v>556</v>
      </c>
      <c r="C170" s="151" t="s">
        <v>552</v>
      </c>
      <c r="D170" s="151" t="s">
        <v>553</v>
      </c>
      <c r="E170" s="151" t="s">
        <v>528</v>
      </c>
      <c r="F170" s="213">
        <v>310</v>
      </c>
      <c r="G170" s="151">
        <v>32</v>
      </c>
      <c r="H170" s="151">
        <v>26</v>
      </c>
      <c r="I170" s="151">
        <v>832</v>
      </c>
      <c r="J170" s="151">
        <v>30</v>
      </c>
      <c r="K170" s="151">
        <v>960</v>
      </c>
      <c r="L170" s="151"/>
    </row>
    <row r="171" spans="1:12">
      <c r="A171" s="213">
        <v>30141102</v>
      </c>
      <c r="B171" s="151" t="s">
        <v>557</v>
      </c>
      <c r="C171" s="151" t="s">
        <v>552</v>
      </c>
      <c r="D171" s="151" t="s">
        <v>553</v>
      </c>
      <c r="E171" s="151" t="s">
        <v>528</v>
      </c>
      <c r="F171" s="213">
        <v>305</v>
      </c>
      <c r="G171" s="151">
        <v>32</v>
      </c>
      <c r="H171" s="151">
        <v>26</v>
      </c>
      <c r="I171" s="151">
        <v>832</v>
      </c>
      <c r="J171" s="151">
        <v>30</v>
      </c>
      <c r="K171" s="151">
        <v>960</v>
      </c>
      <c r="L171" s="151"/>
    </row>
    <row r="172" spans="1:12">
      <c r="A172" s="213">
        <v>30141103</v>
      </c>
      <c r="B172" s="151" t="s">
        <v>558</v>
      </c>
      <c r="C172" s="151" t="s">
        <v>552</v>
      </c>
      <c r="D172" s="151" t="s">
        <v>553</v>
      </c>
      <c r="E172" s="151" t="s">
        <v>528</v>
      </c>
      <c r="F172" s="213">
        <v>310</v>
      </c>
      <c r="G172" s="151">
        <v>32</v>
      </c>
      <c r="H172" s="151">
        <v>26</v>
      </c>
      <c r="I172" s="151">
        <v>832</v>
      </c>
      <c r="J172" s="151">
        <v>30</v>
      </c>
      <c r="K172" s="151">
        <v>960</v>
      </c>
      <c r="L172" s="151"/>
    </row>
    <row r="173" spans="1:12">
      <c r="A173" s="213">
        <v>30141104</v>
      </c>
      <c r="B173" s="151" t="s">
        <v>559</v>
      </c>
      <c r="C173" s="151" t="s">
        <v>552</v>
      </c>
      <c r="D173" s="151" t="s">
        <v>553</v>
      </c>
      <c r="E173" s="151" t="s">
        <v>528</v>
      </c>
      <c r="F173" s="213">
        <v>315</v>
      </c>
      <c r="G173" s="151">
        <v>32</v>
      </c>
      <c r="H173" s="151">
        <v>26</v>
      </c>
      <c r="I173" s="151">
        <v>832</v>
      </c>
      <c r="J173" s="151">
        <v>30</v>
      </c>
      <c r="K173" s="151">
        <v>960</v>
      </c>
      <c r="L173" s="151"/>
    </row>
    <row r="174" spans="1:12">
      <c r="A174" s="213">
        <v>30141129</v>
      </c>
      <c r="B174" s="151" t="s">
        <v>560</v>
      </c>
      <c r="C174" s="220" t="s">
        <v>552</v>
      </c>
      <c r="D174" s="151" t="s">
        <v>553</v>
      </c>
      <c r="E174" s="151" t="s">
        <v>528</v>
      </c>
      <c r="F174" s="213">
        <v>290</v>
      </c>
      <c r="G174" s="151">
        <v>32</v>
      </c>
      <c r="H174" s="151">
        <v>26</v>
      </c>
      <c r="I174" s="151">
        <v>832</v>
      </c>
      <c r="J174" s="151">
        <v>30</v>
      </c>
      <c r="K174" s="151">
        <v>960</v>
      </c>
      <c r="L174" s="220" t="s">
        <v>395</v>
      </c>
    </row>
    <row r="175" spans="1:12">
      <c r="A175" s="213">
        <v>30141130</v>
      </c>
      <c r="B175" s="151" t="s">
        <v>561</v>
      </c>
      <c r="C175" s="220" t="s">
        <v>552</v>
      </c>
      <c r="D175" s="151" t="s">
        <v>553</v>
      </c>
      <c r="E175" s="151" t="s">
        <v>528</v>
      </c>
      <c r="F175" s="213">
        <v>295</v>
      </c>
      <c r="G175" s="151">
        <v>32</v>
      </c>
      <c r="H175" s="151">
        <v>26</v>
      </c>
      <c r="I175" s="151">
        <v>832</v>
      </c>
      <c r="J175" s="151">
        <v>30</v>
      </c>
      <c r="K175" s="151">
        <v>960</v>
      </c>
      <c r="L175" s="220" t="s">
        <v>395</v>
      </c>
    </row>
    <row r="176" spans="1:12">
      <c r="A176" s="213">
        <v>30160202</v>
      </c>
      <c r="B176" s="151" t="s">
        <v>562</v>
      </c>
      <c r="C176" s="220" t="s">
        <v>563</v>
      </c>
      <c r="D176" s="151" t="s">
        <v>564</v>
      </c>
      <c r="E176" s="151" t="s">
        <v>565</v>
      </c>
      <c r="F176" s="213">
        <v>322</v>
      </c>
      <c r="G176" s="151"/>
      <c r="H176" s="151"/>
      <c r="I176" s="151">
        <v>0</v>
      </c>
      <c r="J176" s="151"/>
      <c r="K176" s="151">
        <v>0</v>
      </c>
      <c r="L176" s="220" t="s">
        <v>395</v>
      </c>
    </row>
    <row r="177" spans="1:12">
      <c r="A177" s="213">
        <v>30160284</v>
      </c>
      <c r="B177" s="151" t="s">
        <v>562</v>
      </c>
      <c r="C177" s="151" t="s">
        <v>563</v>
      </c>
      <c r="D177" s="151" t="s">
        <v>564</v>
      </c>
      <c r="E177" s="151" t="s">
        <v>565</v>
      </c>
      <c r="F177" s="213">
        <v>322</v>
      </c>
      <c r="G177" s="151"/>
      <c r="H177" s="151"/>
      <c r="I177" s="151">
        <v>0</v>
      </c>
      <c r="J177" s="151"/>
      <c r="K177" s="151">
        <v>0</v>
      </c>
      <c r="L177" s="151"/>
    </row>
    <row r="178" spans="1:12">
      <c r="A178" s="213">
        <v>30161308</v>
      </c>
      <c r="B178" s="151" t="s">
        <v>566</v>
      </c>
      <c r="C178" s="151" t="s">
        <v>443</v>
      </c>
      <c r="D178" s="151" t="s">
        <v>389</v>
      </c>
      <c r="E178" s="151" t="s">
        <v>390</v>
      </c>
      <c r="F178" s="213">
        <v>335</v>
      </c>
      <c r="G178" s="151">
        <v>29</v>
      </c>
      <c r="H178" s="151">
        <v>22</v>
      </c>
      <c r="I178" s="151">
        <v>638</v>
      </c>
      <c r="J178" s="151">
        <v>26</v>
      </c>
      <c r="K178" s="151">
        <v>754</v>
      </c>
      <c r="L178" s="151"/>
    </row>
    <row r="179" spans="1:12">
      <c r="A179" s="213">
        <v>30161385</v>
      </c>
      <c r="B179" s="151" t="s">
        <v>567</v>
      </c>
      <c r="C179" s="151" t="s">
        <v>443</v>
      </c>
      <c r="D179" s="151" t="s">
        <v>389</v>
      </c>
      <c r="E179" s="151" t="s">
        <v>390</v>
      </c>
      <c r="F179" s="213">
        <v>332</v>
      </c>
      <c r="G179" s="151">
        <v>29</v>
      </c>
      <c r="H179" s="151">
        <v>22</v>
      </c>
      <c r="I179" s="151">
        <v>638</v>
      </c>
      <c r="J179" s="151">
        <v>26</v>
      </c>
      <c r="K179" s="151">
        <v>754</v>
      </c>
      <c r="L179" s="151"/>
    </row>
    <row r="180" spans="1:12">
      <c r="A180" s="213">
        <v>30170077</v>
      </c>
      <c r="B180" s="151" t="s">
        <v>568</v>
      </c>
      <c r="C180" s="151" t="s">
        <v>569</v>
      </c>
      <c r="D180" s="151" t="s">
        <v>570</v>
      </c>
      <c r="E180" s="151" t="s">
        <v>565</v>
      </c>
      <c r="F180" s="213">
        <v>267</v>
      </c>
      <c r="G180" s="151"/>
      <c r="H180" s="151"/>
      <c r="I180" s="151">
        <v>0</v>
      </c>
      <c r="J180" s="151"/>
      <c r="K180" s="151">
        <v>0</v>
      </c>
      <c r="L180" s="151"/>
    </row>
    <row r="181" spans="1:12">
      <c r="A181" s="213">
        <v>30170123</v>
      </c>
      <c r="B181" s="151" t="s">
        <v>571</v>
      </c>
      <c r="C181" s="151" t="s">
        <v>572</v>
      </c>
      <c r="D181" s="151" t="s">
        <v>573</v>
      </c>
      <c r="E181" s="151" t="s">
        <v>565</v>
      </c>
      <c r="F181" s="213">
        <v>260</v>
      </c>
      <c r="G181" s="151"/>
      <c r="H181" s="151"/>
      <c r="I181" s="151">
        <v>0</v>
      </c>
      <c r="J181" s="151"/>
      <c r="K181" s="151">
        <v>0</v>
      </c>
      <c r="L181" s="151"/>
    </row>
    <row r="182" spans="1:12">
      <c r="A182" s="213">
        <v>30170124</v>
      </c>
      <c r="B182" s="151" t="s">
        <v>574</v>
      </c>
      <c r="C182" s="151" t="s">
        <v>572</v>
      </c>
      <c r="D182" s="151" t="s">
        <v>573</v>
      </c>
      <c r="E182" s="151" t="s">
        <v>565</v>
      </c>
      <c r="F182" s="213">
        <v>265</v>
      </c>
      <c r="G182" s="151"/>
      <c r="H182" s="151"/>
      <c r="I182" s="151">
        <v>0</v>
      </c>
      <c r="J182" s="151"/>
      <c r="K182" s="151">
        <v>0</v>
      </c>
      <c r="L182" s="151"/>
    </row>
    <row r="183" spans="1:12">
      <c r="A183" s="213">
        <v>30170176</v>
      </c>
      <c r="B183" s="151" t="s">
        <v>575</v>
      </c>
      <c r="C183" s="151" t="s">
        <v>572</v>
      </c>
      <c r="D183" s="151" t="s">
        <v>573</v>
      </c>
      <c r="E183" s="151" t="s">
        <v>565</v>
      </c>
      <c r="F183" s="213">
        <v>262</v>
      </c>
      <c r="G183" s="151"/>
      <c r="H183" s="151"/>
      <c r="I183" s="151">
        <v>0</v>
      </c>
      <c r="J183" s="151"/>
      <c r="K183" s="151">
        <v>0</v>
      </c>
      <c r="L183" s="151"/>
    </row>
    <row r="184" spans="1:12">
      <c r="A184" s="213">
        <v>30171126</v>
      </c>
      <c r="B184" s="151" t="s">
        <v>477</v>
      </c>
      <c r="C184" s="151" t="s">
        <v>401</v>
      </c>
      <c r="D184" s="151" t="s">
        <v>402</v>
      </c>
      <c r="E184" s="151" t="s">
        <v>390</v>
      </c>
      <c r="F184" s="213">
        <v>275</v>
      </c>
      <c r="G184" s="151">
        <v>32</v>
      </c>
      <c r="H184" s="151">
        <v>26</v>
      </c>
      <c r="I184" s="151">
        <v>832</v>
      </c>
      <c r="J184" s="151">
        <v>30</v>
      </c>
      <c r="K184" s="151">
        <v>960</v>
      </c>
      <c r="L184" s="151"/>
    </row>
    <row r="185" spans="1:12">
      <c r="A185" s="213">
        <v>30171127</v>
      </c>
      <c r="B185" s="151" t="s">
        <v>478</v>
      </c>
      <c r="C185" s="151" t="s">
        <v>401</v>
      </c>
      <c r="D185" s="151" t="s">
        <v>402</v>
      </c>
      <c r="E185" s="151" t="s">
        <v>390</v>
      </c>
      <c r="F185" s="213">
        <v>280</v>
      </c>
      <c r="G185" s="151">
        <v>32</v>
      </c>
      <c r="H185" s="151">
        <v>26</v>
      </c>
      <c r="I185" s="151">
        <v>832</v>
      </c>
      <c r="J185" s="151">
        <v>30</v>
      </c>
      <c r="K185" s="151">
        <v>960</v>
      </c>
      <c r="L185" s="151"/>
    </row>
    <row r="186" spans="1:12">
      <c r="A186" s="213">
        <v>30171727</v>
      </c>
      <c r="B186" s="151" t="s">
        <v>576</v>
      </c>
      <c r="C186" s="151" t="s">
        <v>577</v>
      </c>
      <c r="D186" s="151" t="s">
        <v>578</v>
      </c>
      <c r="E186" s="151" t="s">
        <v>390</v>
      </c>
      <c r="F186" s="213">
        <v>280</v>
      </c>
      <c r="G186" s="151"/>
      <c r="H186" s="151"/>
      <c r="I186" s="151">
        <v>0</v>
      </c>
      <c r="J186" s="151"/>
      <c r="K186" s="151">
        <v>0</v>
      </c>
      <c r="L186" s="151"/>
    </row>
    <row r="187" spans="1:12">
      <c r="A187" s="213">
        <v>30315001</v>
      </c>
      <c r="B187" s="151" t="s">
        <v>579</v>
      </c>
      <c r="C187" s="151" t="s">
        <v>515</v>
      </c>
      <c r="D187" s="151" t="s">
        <v>516</v>
      </c>
      <c r="E187" s="151" t="s">
        <v>473</v>
      </c>
      <c r="F187" s="213">
        <v>300</v>
      </c>
      <c r="G187" s="151">
        <v>32</v>
      </c>
      <c r="H187" s="151">
        <v>26</v>
      </c>
      <c r="I187" s="151">
        <v>832</v>
      </c>
      <c r="J187" s="151">
        <v>30</v>
      </c>
      <c r="K187" s="151">
        <v>960</v>
      </c>
      <c r="L187" s="151"/>
    </row>
    <row r="188" spans="1:12">
      <c r="A188" s="213">
        <v>30315002</v>
      </c>
      <c r="B188" s="151" t="s">
        <v>580</v>
      </c>
      <c r="C188" s="151" t="s">
        <v>515</v>
      </c>
      <c r="D188" s="151" t="s">
        <v>516</v>
      </c>
      <c r="E188" s="151" t="s">
        <v>473</v>
      </c>
      <c r="F188" s="213">
        <v>305</v>
      </c>
      <c r="G188" s="151">
        <v>32</v>
      </c>
      <c r="H188" s="151">
        <v>26</v>
      </c>
      <c r="I188" s="151">
        <v>832</v>
      </c>
      <c r="J188" s="151">
        <v>30</v>
      </c>
      <c r="K188" s="151">
        <v>960</v>
      </c>
      <c r="L188" s="151"/>
    </row>
    <row r="189" spans="1:12">
      <c r="A189" s="213">
        <v>30315027</v>
      </c>
      <c r="B189" s="151" t="s">
        <v>581</v>
      </c>
      <c r="C189" s="220" t="s">
        <v>515</v>
      </c>
      <c r="D189" s="151" t="s">
        <v>516</v>
      </c>
      <c r="E189" s="151" t="s">
        <v>473</v>
      </c>
      <c r="F189" s="213">
        <v>280</v>
      </c>
      <c r="G189" s="151">
        <v>32</v>
      </c>
      <c r="H189" s="151">
        <v>26</v>
      </c>
      <c r="I189" s="151">
        <v>832</v>
      </c>
      <c r="J189" s="151">
        <v>30</v>
      </c>
      <c r="K189" s="151">
        <v>960</v>
      </c>
      <c r="L189" s="220" t="s">
        <v>395</v>
      </c>
    </row>
    <row r="190" spans="1:12">
      <c r="A190" s="213">
        <v>30315028</v>
      </c>
      <c r="B190" s="151" t="s">
        <v>582</v>
      </c>
      <c r="C190" s="220" t="s">
        <v>515</v>
      </c>
      <c r="D190" s="151" t="s">
        <v>516</v>
      </c>
      <c r="E190" s="151" t="s">
        <v>473</v>
      </c>
      <c r="F190" s="213">
        <v>285</v>
      </c>
      <c r="G190" s="151">
        <v>32</v>
      </c>
      <c r="H190" s="151">
        <v>26</v>
      </c>
      <c r="I190" s="151">
        <v>832</v>
      </c>
      <c r="J190" s="151">
        <v>30</v>
      </c>
      <c r="K190" s="151">
        <v>960</v>
      </c>
      <c r="L190" s="220" t="s">
        <v>395</v>
      </c>
    </row>
    <row r="191" spans="1:12">
      <c r="A191" s="213">
        <v>30315029</v>
      </c>
      <c r="B191" s="151" t="s">
        <v>583</v>
      </c>
      <c r="C191" s="151" t="s">
        <v>515</v>
      </c>
      <c r="D191" s="151" t="s">
        <v>516</v>
      </c>
      <c r="E191" s="151" t="s">
        <v>473</v>
      </c>
      <c r="F191" s="213">
        <v>290</v>
      </c>
      <c r="G191" s="151">
        <v>32</v>
      </c>
      <c r="H191" s="151">
        <v>26</v>
      </c>
      <c r="I191" s="151">
        <v>832</v>
      </c>
      <c r="J191" s="151">
        <v>30</v>
      </c>
      <c r="K191" s="151">
        <v>960</v>
      </c>
      <c r="L191" s="151"/>
    </row>
    <row r="192" spans="1:12">
      <c r="A192" s="213">
        <v>30315030</v>
      </c>
      <c r="B192" s="151" t="s">
        <v>584</v>
      </c>
      <c r="C192" s="151" t="s">
        <v>515</v>
      </c>
      <c r="D192" s="151" t="s">
        <v>516</v>
      </c>
      <c r="E192" s="151" t="s">
        <v>473</v>
      </c>
      <c r="F192" s="213">
        <v>295</v>
      </c>
      <c r="G192" s="151">
        <v>32</v>
      </c>
      <c r="H192" s="151">
        <v>26</v>
      </c>
      <c r="I192" s="151">
        <v>832</v>
      </c>
      <c r="J192" s="151">
        <v>30</v>
      </c>
      <c r="K192" s="151">
        <v>960</v>
      </c>
      <c r="L192" s="151"/>
    </row>
    <row r="193" spans="1:12">
      <c r="A193" s="213">
        <v>30315201</v>
      </c>
      <c r="B193" s="151" t="s">
        <v>585</v>
      </c>
      <c r="C193" s="151" t="s">
        <v>515</v>
      </c>
      <c r="D193" s="151" t="s">
        <v>516</v>
      </c>
      <c r="E193" s="151" t="s">
        <v>473</v>
      </c>
      <c r="F193" s="213">
        <v>300</v>
      </c>
      <c r="G193" s="151"/>
      <c r="H193" s="151"/>
      <c r="I193" s="151">
        <v>0</v>
      </c>
      <c r="J193" s="151"/>
      <c r="K193" s="151">
        <v>0</v>
      </c>
      <c r="L193" s="151"/>
    </row>
    <row r="194" spans="1:12">
      <c r="A194" s="213">
        <v>30315202</v>
      </c>
      <c r="B194" s="151" t="s">
        <v>586</v>
      </c>
      <c r="C194" s="151" t="s">
        <v>515</v>
      </c>
      <c r="D194" s="151" t="s">
        <v>516</v>
      </c>
      <c r="E194" s="151" t="s">
        <v>473</v>
      </c>
      <c r="F194" s="213">
        <v>305</v>
      </c>
      <c r="G194" s="151"/>
      <c r="H194" s="151"/>
      <c r="I194" s="151">
        <v>0</v>
      </c>
      <c r="J194" s="151"/>
      <c r="K194" s="151">
        <v>0</v>
      </c>
      <c r="L194" s="151"/>
    </row>
    <row r="195" spans="1:12">
      <c r="A195" s="213">
        <v>30315230</v>
      </c>
      <c r="B195" s="151" t="s">
        <v>587</v>
      </c>
      <c r="C195" s="151" t="s">
        <v>515</v>
      </c>
      <c r="D195" s="151" t="s">
        <v>516</v>
      </c>
      <c r="E195" s="151" t="s">
        <v>473</v>
      </c>
      <c r="F195" s="213">
        <v>295</v>
      </c>
      <c r="G195" s="151">
        <v>32</v>
      </c>
      <c r="H195" s="151">
        <v>26</v>
      </c>
      <c r="I195" s="151">
        <v>832</v>
      </c>
      <c r="J195" s="151">
        <v>30</v>
      </c>
      <c r="K195" s="151">
        <v>960</v>
      </c>
      <c r="L195" s="151"/>
    </row>
    <row r="196" spans="1:12">
      <c r="A196" s="213">
        <v>30320112</v>
      </c>
      <c r="B196" s="151" t="s">
        <v>588</v>
      </c>
      <c r="C196" s="220" t="s">
        <v>471</v>
      </c>
      <c r="D196" s="151" t="s">
        <v>472</v>
      </c>
      <c r="E196" s="151" t="s">
        <v>473</v>
      </c>
      <c r="F196" s="213">
        <v>355</v>
      </c>
      <c r="G196" s="151">
        <v>29</v>
      </c>
      <c r="H196" s="151">
        <v>22</v>
      </c>
      <c r="I196" s="151">
        <v>638</v>
      </c>
      <c r="J196" s="151">
        <v>26</v>
      </c>
      <c r="K196" s="151">
        <v>754</v>
      </c>
      <c r="L196" s="220" t="s">
        <v>395</v>
      </c>
    </row>
    <row r="197" spans="1:12">
      <c r="A197" s="213">
        <v>30320113</v>
      </c>
      <c r="B197" s="151" t="s">
        <v>589</v>
      </c>
      <c r="C197" s="151" t="s">
        <v>471</v>
      </c>
      <c r="D197" s="151" t="s">
        <v>472</v>
      </c>
      <c r="E197" s="151" t="s">
        <v>473</v>
      </c>
      <c r="F197" s="213">
        <v>360</v>
      </c>
      <c r="G197" s="151">
        <v>29</v>
      </c>
      <c r="H197" s="151">
        <v>22</v>
      </c>
      <c r="I197" s="151">
        <v>638</v>
      </c>
      <c r="J197" s="151">
        <v>26</v>
      </c>
      <c r="K197" s="151">
        <v>754</v>
      </c>
      <c r="L197" s="151"/>
    </row>
    <row r="198" spans="1:12">
      <c r="A198" s="213">
        <v>30320114</v>
      </c>
      <c r="B198" s="151" t="s">
        <v>590</v>
      </c>
      <c r="C198" s="151" t="s">
        <v>471</v>
      </c>
      <c r="D198" s="151" t="s">
        <v>472</v>
      </c>
      <c r="E198" s="151" t="s">
        <v>473</v>
      </c>
      <c r="F198" s="213">
        <v>365</v>
      </c>
      <c r="G198" s="151">
        <v>29</v>
      </c>
      <c r="H198" s="151">
        <v>22</v>
      </c>
      <c r="I198" s="151">
        <v>638</v>
      </c>
      <c r="J198" s="151">
        <v>26</v>
      </c>
      <c r="K198" s="151">
        <v>754</v>
      </c>
      <c r="L198" s="151"/>
    </row>
    <row r="199" spans="1:12">
      <c r="A199" s="213">
        <v>30320115</v>
      </c>
      <c r="B199" s="151" t="s">
        <v>591</v>
      </c>
      <c r="C199" s="151" t="s">
        <v>471</v>
      </c>
      <c r="D199" s="151" t="s">
        <v>472</v>
      </c>
      <c r="E199" s="151" t="s">
        <v>473</v>
      </c>
      <c r="F199" s="213">
        <v>370</v>
      </c>
      <c r="G199" s="151">
        <v>29</v>
      </c>
      <c r="H199" s="151">
        <v>22</v>
      </c>
      <c r="I199" s="151">
        <v>638</v>
      </c>
      <c r="J199" s="151">
        <v>26</v>
      </c>
      <c r="K199" s="151">
        <v>754</v>
      </c>
      <c r="L199" s="151"/>
    </row>
    <row r="200" spans="1:12">
      <c r="A200" s="213">
        <v>30320116</v>
      </c>
      <c r="B200" s="151" t="s">
        <v>592</v>
      </c>
      <c r="C200" s="151" t="s">
        <v>471</v>
      </c>
      <c r="D200" s="151" t="s">
        <v>472</v>
      </c>
      <c r="E200" s="151" t="s">
        <v>473</v>
      </c>
      <c r="F200" s="213">
        <v>375</v>
      </c>
      <c r="G200" s="151">
        <v>29</v>
      </c>
      <c r="H200" s="151">
        <v>22</v>
      </c>
      <c r="I200" s="151">
        <v>638</v>
      </c>
      <c r="J200" s="151">
        <v>26</v>
      </c>
      <c r="K200" s="151">
        <v>754</v>
      </c>
      <c r="L200" s="151"/>
    </row>
    <row r="201" spans="1:12">
      <c r="A201" s="213">
        <v>30330026</v>
      </c>
      <c r="B201" s="151" t="s">
        <v>593</v>
      </c>
      <c r="C201" s="220" t="s">
        <v>401</v>
      </c>
      <c r="D201" s="151" t="s">
        <v>402</v>
      </c>
      <c r="E201" s="151" t="s">
        <v>390</v>
      </c>
      <c r="F201" s="213">
        <v>275</v>
      </c>
      <c r="G201" s="151">
        <v>32</v>
      </c>
      <c r="H201" s="151">
        <v>26</v>
      </c>
      <c r="I201" s="151">
        <v>832</v>
      </c>
      <c r="J201" s="151">
        <v>30</v>
      </c>
      <c r="K201" s="151">
        <v>960</v>
      </c>
      <c r="L201" s="220" t="s">
        <v>395</v>
      </c>
    </row>
    <row r="202" spans="1:12">
      <c r="A202" s="213">
        <v>30330027</v>
      </c>
      <c r="B202" s="151" t="s">
        <v>594</v>
      </c>
      <c r="C202" s="220" t="s">
        <v>401</v>
      </c>
      <c r="D202" s="151" t="s">
        <v>402</v>
      </c>
      <c r="E202" s="151" t="s">
        <v>390</v>
      </c>
      <c r="F202" s="213">
        <v>280</v>
      </c>
      <c r="G202" s="151">
        <v>32</v>
      </c>
      <c r="H202" s="151">
        <v>26</v>
      </c>
      <c r="I202" s="151">
        <v>832</v>
      </c>
      <c r="J202" s="151">
        <v>30</v>
      </c>
      <c r="K202" s="151">
        <v>960</v>
      </c>
      <c r="L202" s="220" t="s">
        <v>395</v>
      </c>
    </row>
    <row r="203" spans="1:12">
      <c r="A203" s="213">
        <v>30330028</v>
      </c>
      <c r="B203" s="151" t="s">
        <v>595</v>
      </c>
      <c r="C203" s="151" t="s">
        <v>401</v>
      </c>
      <c r="D203" s="151" t="s">
        <v>402</v>
      </c>
      <c r="E203" s="151" t="s">
        <v>390</v>
      </c>
      <c r="F203" s="213">
        <v>285</v>
      </c>
      <c r="G203" s="151">
        <v>32</v>
      </c>
      <c r="H203" s="151">
        <v>26</v>
      </c>
      <c r="I203" s="151">
        <v>832</v>
      </c>
      <c r="J203" s="151">
        <v>30</v>
      </c>
      <c r="K203" s="151">
        <v>960</v>
      </c>
      <c r="L203" s="151"/>
    </row>
    <row r="204" spans="1:12">
      <c r="A204" s="213">
        <v>30330029</v>
      </c>
      <c r="B204" s="151" t="s">
        <v>596</v>
      </c>
      <c r="C204" s="151" t="s">
        <v>401</v>
      </c>
      <c r="D204" s="151" t="s">
        <v>402</v>
      </c>
      <c r="E204" s="151" t="s">
        <v>390</v>
      </c>
      <c r="F204" s="213">
        <v>290</v>
      </c>
      <c r="G204" s="151">
        <v>32</v>
      </c>
      <c r="H204" s="151">
        <v>26</v>
      </c>
      <c r="I204" s="151">
        <v>832</v>
      </c>
      <c r="J204" s="151">
        <v>30</v>
      </c>
      <c r="K204" s="151">
        <v>960</v>
      </c>
      <c r="L204" s="151"/>
    </row>
    <row r="205" spans="1:12">
      <c r="A205" s="213">
        <v>30340308</v>
      </c>
      <c r="B205" s="151" t="s">
        <v>597</v>
      </c>
      <c r="C205" s="220" t="s">
        <v>392</v>
      </c>
      <c r="D205" s="151" t="s">
        <v>389</v>
      </c>
      <c r="E205" s="151" t="s">
        <v>390</v>
      </c>
      <c r="F205" s="213">
        <v>335</v>
      </c>
      <c r="G205" s="151">
        <v>29</v>
      </c>
      <c r="H205" s="151">
        <v>22</v>
      </c>
      <c r="I205" s="151">
        <v>638</v>
      </c>
      <c r="J205" s="151">
        <v>26</v>
      </c>
      <c r="K205" s="151">
        <v>754</v>
      </c>
      <c r="L205" s="220" t="s">
        <v>395</v>
      </c>
    </row>
    <row r="206" spans="1:12">
      <c r="A206" s="213">
        <v>30340309</v>
      </c>
      <c r="B206" s="151" t="s">
        <v>598</v>
      </c>
      <c r="C206" s="151" t="s">
        <v>392</v>
      </c>
      <c r="D206" s="151" t="s">
        <v>389</v>
      </c>
      <c r="E206" s="151" t="s">
        <v>390</v>
      </c>
      <c r="F206" s="213">
        <v>340</v>
      </c>
      <c r="G206" s="151">
        <v>29</v>
      </c>
      <c r="H206" s="151">
        <v>22</v>
      </c>
      <c r="I206" s="151">
        <v>638</v>
      </c>
      <c r="J206" s="151">
        <v>26</v>
      </c>
      <c r="K206" s="151">
        <v>754</v>
      </c>
      <c r="L206" s="151"/>
    </row>
    <row r="207" spans="1:12">
      <c r="A207" s="213">
        <v>30340310</v>
      </c>
      <c r="B207" s="151" t="s">
        <v>599</v>
      </c>
      <c r="C207" s="151" t="s">
        <v>392</v>
      </c>
      <c r="D207" s="151" t="s">
        <v>389</v>
      </c>
      <c r="E207" s="151" t="s">
        <v>390</v>
      </c>
      <c r="F207" s="213">
        <v>345</v>
      </c>
      <c r="G207" s="151">
        <v>29</v>
      </c>
      <c r="H207" s="151">
        <v>22</v>
      </c>
      <c r="I207" s="151">
        <v>638</v>
      </c>
      <c r="J207" s="151">
        <v>26</v>
      </c>
      <c r="K207" s="151">
        <v>754</v>
      </c>
      <c r="L207" s="151"/>
    </row>
    <row r="208" spans="1:12">
      <c r="A208" s="213">
        <v>30340311</v>
      </c>
      <c r="B208" s="151" t="s">
        <v>600</v>
      </c>
      <c r="C208" s="151" t="s">
        <v>392</v>
      </c>
      <c r="D208" s="151" t="s">
        <v>389</v>
      </c>
      <c r="E208" s="151" t="s">
        <v>390</v>
      </c>
      <c r="F208" s="213">
        <v>350</v>
      </c>
      <c r="G208" s="151">
        <v>29</v>
      </c>
      <c r="H208" s="151">
        <v>22</v>
      </c>
      <c r="I208" s="151">
        <v>638</v>
      </c>
      <c r="J208" s="151">
        <v>26</v>
      </c>
      <c r="K208" s="151">
        <v>754</v>
      </c>
      <c r="L208" s="151"/>
    </row>
    <row r="209" spans="1:12">
      <c r="A209" s="213">
        <v>30340609</v>
      </c>
      <c r="B209" s="151" t="s">
        <v>601</v>
      </c>
      <c r="C209" s="151" t="s">
        <v>388</v>
      </c>
      <c r="D209" s="151" t="s">
        <v>389</v>
      </c>
      <c r="E209" s="151" t="s">
        <v>390</v>
      </c>
      <c r="F209" s="213">
        <v>340</v>
      </c>
      <c r="G209" s="151">
        <v>29</v>
      </c>
      <c r="H209" s="151">
        <v>22</v>
      </c>
      <c r="I209" s="151">
        <v>638</v>
      </c>
      <c r="J209" s="151">
        <v>26</v>
      </c>
      <c r="K209" s="151">
        <v>754</v>
      </c>
      <c r="L209" s="151"/>
    </row>
    <row r="210" spans="1:12">
      <c r="A210" s="213">
        <v>30340610</v>
      </c>
      <c r="B210" s="151" t="s">
        <v>602</v>
      </c>
      <c r="C210" s="151" t="s">
        <v>388</v>
      </c>
      <c r="D210" s="151" t="s">
        <v>389</v>
      </c>
      <c r="E210" s="151" t="s">
        <v>390</v>
      </c>
      <c r="F210" s="213">
        <v>345</v>
      </c>
      <c r="G210" s="151">
        <v>29</v>
      </c>
      <c r="H210" s="151">
        <v>22</v>
      </c>
      <c r="I210" s="151">
        <v>638</v>
      </c>
      <c r="J210" s="151">
        <v>26</v>
      </c>
      <c r="K210" s="151">
        <v>754</v>
      </c>
      <c r="L210" s="151"/>
    </row>
    <row r="211" spans="1:12">
      <c r="A211" s="213">
        <v>30340707</v>
      </c>
      <c r="B211" s="151" t="s">
        <v>603</v>
      </c>
      <c r="C211" s="220" t="s">
        <v>388</v>
      </c>
      <c r="D211" s="151" t="s">
        <v>389</v>
      </c>
      <c r="E211" s="151" t="s">
        <v>390</v>
      </c>
      <c r="F211" s="213">
        <v>330</v>
      </c>
      <c r="G211" s="151">
        <v>29</v>
      </c>
      <c r="H211" s="151">
        <v>22</v>
      </c>
      <c r="I211" s="151">
        <v>638</v>
      </c>
      <c r="J211" s="151">
        <v>26</v>
      </c>
      <c r="K211" s="151">
        <v>754</v>
      </c>
      <c r="L211" s="220" t="s">
        <v>395</v>
      </c>
    </row>
    <row r="212" spans="1:12">
      <c r="A212" s="213">
        <v>30340708</v>
      </c>
      <c r="B212" s="151" t="s">
        <v>604</v>
      </c>
      <c r="C212" s="220" t="s">
        <v>388</v>
      </c>
      <c r="D212" s="151" t="s">
        <v>389</v>
      </c>
      <c r="E212" s="151" t="s">
        <v>390</v>
      </c>
      <c r="F212" s="213">
        <v>335</v>
      </c>
      <c r="G212" s="151">
        <v>29</v>
      </c>
      <c r="H212" s="151">
        <v>22</v>
      </c>
      <c r="I212" s="151">
        <v>638</v>
      </c>
      <c r="J212" s="151">
        <v>26</v>
      </c>
      <c r="K212" s="151">
        <v>754</v>
      </c>
      <c r="L212" s="220" t="s">
        <v>395</v>
      </c>
    </row>
    <row r="213" spans="1:12">
      <c r="A213" s="213">
        <v>30340709</v>
      </c>
      <c r="B213" s="151" t="s">
        <v>605</v>
      </c>
      <c r="C213" s="151" t="s">
        <v>388</v>
      </c>
      <c r="D213" s="151" t="s">
        <v>389</v>
      </c>
      <c r="E213" s="151" t="s">
        <v>390</v>
      </c>
      <c r="F213" s="213">
        <v>340</v>
      </c>
      <c r="G213" s="151">
        <v>29</v>
      </c>
      <c r="H213" s="151">
        <v>22</v>
      </c>
      <c r="I213" s="151">
        <v>638</v>
      </c>
      <c r="J213" s="151">
        <v>26</v>
      </c>
      <c r="K213" s="151">
        <v>754</v>
      </c>
      <c r="L213" s="151"/>
    </row>
    <row r="214" spans="1:12">
      <c r="A214" s="213">
        <v>30340710</v>
      </c>
      <c r="B214" s="151" t="s">
        <v>606</v>
      </c>
      <c r="C214" s="151" t="s">
        <v>388</v>
      </c>
      <c r="D214" s="151" t="s">
        <v>389</v>
      </c>
      <c r="E214" s="151" t="s">
        <v>390</v>
      </c>
      <c r="F214" s="213">
        <v>345</v>
      </c>
      <c r="G214" s="151">
        <v>29</v>
      </c>
      <c r="H214" s="151">
        <v>22</v>
      </c>
      <c r="I214" s="151">
        <v>638</v>
      </c>
      <c r="J214" s="151">
        <v>26</v>
      </c>
      <c r="K214" s="151">
        <v>754</v>
      </c>
      <c r="L214" s="151"/>
    </row>
    <row r="215" spans="1:12">
      <c r="A215" s="213">
        <v>30340711</v>
      </c>
      <c r="B215" s="151" t="s">
        <v>607</v>
      </c>
      <c r="C215" s="151" t="s">
        <v>388</v>
      </c>
      <c r="D215" s="151" t="s">
        <v>389</v>
      </c>
      <c r="E215" s="151" t="s">
        <v>390</v>
      </c>
      <c r="F215" s="213">
        <v>350</v>
      </c>
      <c r="G215" s="151">
        <v>29</v>
      </c>
      <c r="H215" s="151">
        <v>22</v>
      </c>
      <c r="I215" s="151">
        <v>638</v>
      </c>
      <c r="J215" s="151">
        <v>26</v>
      </c>
      <c r="K215" s="151">
        <v>754</v>
      </c>
      <c r="L215" s="151"/>
    </row>
    <row r="216" spans="1:12">
      <c r="A216" s="213">
        <v>30340712</v>
      </c>
      <c r="B216" s="151" t="s">
        <v>608</v>
      </c>
      <c r="C216" s="220" t="s">
        <v>388</v>
      </c>
      <c r="D216" s="151" t="s">
        <v>389</v>
      </c>
      <c r="E216" s="151" t="s">
        <v>390</v>
      </c>
      <c r="F216" s="213">
        <v>355</v>
      </c>
      <c r="G216" s="151">
        <v>29</v>
      </c>
      <c r="H216" s="151">
        <v>22</v>
      </c>
      <c r="I216" s="151">
        <v>638</v>
      </c>
      <c r="J216" s="151">
        <v>26</v>
      </c>
      <c r="K216" s="151">
        <v>754</v>
      </c>
      <c r="L216" s="220" t="s">
        <v>395</v>
      </c>
    </row>
    <row r="217" spans="1:12">
      <c r="A217" s="213">
        <v>30340807</v>
      </c>
      <c r="B217" s="151" t="s">
        <v>603</v>
      </c>
      <c r="C217" s="220" t="s">
        <v>388</v>
      </c>
      <c r="D217" s="151" t="s">
        <v>389</v>
      </c>
      <c r="E217" s="151" t="s">
        <v>390</v>
      </c>
      <c r="F217" s="213">
        <v>330</v>
      </c>
      <c r="G217" s="151">
        <v>29</v>
      </c>
      <c r="H217" s="151">
        <v>22</v>
      </c>
      <c r="I217" s="151">
        <v>638</v>
      </c>
      <c r="J217" s="151">
        <v>26</v>
      </c>
      <c r="K217" s="151">
        <v>754</v>
      </c>
      <c r="L217" s="220" t="s">
        <v>395</v>
      </c>
    </row>
    <row r="218" spans="1:12">
      <c r="A218" s="213">
        <v>30340808</v>
      </c>
      <c r="B218" s="151" t="s">
        <v>604</v>
      </c>
      <c r="C218" s="220" t="s">
        <v>388</v>
      </c>
      <c r="D218" s="151" t="s">
        <v>389</v>
      </c>
      <c r="E218" s="151" t="s">
        <v>390</v>
      </c>
      <c r="F218" s="213">
        <v>335</v>
      </c>
      <c r="G218" s="151">
        <v>29</v>
      </c>
      <c r="H218" s="151">
        <v>22</v>
      </c>
      <c r="I218" s="151">
        <v>638</v>
      </c>
      <c r="J218" s="151">
        <v>26</v>
      </c>
      <c r="K218" s="151">
        <v>754</v>
      </c>
      <c r="L218" s="220" t="s">
        <v>395</v>
      </c>
    </row>
    <row r="219" spans="1:12">
      <c r="A219" s="213">
        <v>30340809</v>
      </c>
      <c r="B219" s="151" t="s">
        <v>605</v>
      </c>
      <c r="C219" s="151" t="s">
        <v>388</v>
      </c>
      <c r="D219" s="151" t="s">
        <v>389</v>
      </c>
      <c r="E219" s="151" t="s">
        <v>390</v>
      </c>
      <c r="F219" s="213">
        <v>340</v>
      </c>
      <c r="G219" s="151">
        <v>29</v>
      </c>
      <c r="H219" s="151">
        <v>22</v>
      </c>
      <c r="I219" s="151">
        <v>638</v>
      </c>
      <c r="J219" s="151">
        <v>26</v>
      </c>
      <c r="K219" s="151">
        <v>754</v>
      </c>
      <c r="L219" s="151"/>
    </row>
    <row r="220" spans="1:12">
      <c r="A220" s="213">
        <v>30340810</v>
      </c>
      <c r="B220" s="151" t="s">
        <v>609</v>
      </c>
      <c r="C220" s="151" t="s">
        <v>388</v>
      </c>
      <c r="D220" s="151" t="s">
        <v>389</v>
      </c>
      <c r="E220" s="151" t="s">
        <v>390</v>
      </c>
      <c r="F220" s="213">
        <v>345</v>
      </c>
      <c r="G220" s="151">
        <v>29</v>
      </c>
      <c r="H220" s="151">
        <v>22</v>
      </c>
      <c r="I220" s="151">
        <v>638</v>
      </c>
      <c r="J220" s="151">
        <v>26</v>
      </c>
      <c r="K220" s="151">
        <v>754</v>
      </c>
      <c r="L220" s="151"/>
    </row>
    <row r="221" spans="1:12">
      <c r="A221" s="213">
        <v>30340811</v>
      </c>
      <c r="B221" s="151" t="s">
        <v>610</v>
      </c>
      <c r="C221" s="151" t="s">
        <v>388</v>
      </c>
      <c r="D221" s="151" t="s">
        <v>389</v>
      </c>
      <c r="E221" s="151" t="s">
        <v>390</v>
      </c>
      <c r="F221" s="213">
        <v>350</v>
      </c>
      <c r="G221" s="151">
        <v>29</v>
      </c>
      <c r="H221" s="151">
        <v>22</v>
      </c>
      <c r="I221" s="151">
        <v>638</v>
      </c>
      <c r="J221" s="151">
        <v>26</v>
      </c>
      <c r="K221" s="151">
        <v>754</v>
      </c>
      <c r="L221" s="151"/>
    </row>
    <row r="222" spans="1:12">
      <c r="A222" s="213">
        <v>30340812</v>
      </c>
      <c r="B222" s="151" t="s">
        <v>608</v>
      </c>
      <c r="C222" s="220" t="s">
        <v>388</v>
      </c>
      <c r="D222" s="151" t="s">
        <v>389</v>
      </c>
      <c r="E222" s="151" t="s">
        <v>390</v>
      </c>
      <c r="F222" s="213">
        <v>355</v>
      </c>
      <c r="G222" s="151">
        <v>29</v>
      </c>
      <c r="H222" s="151">
        <v>22</v>
      </c>
      <c r="I222" s="151">
        <v>638</v>
      </c>
      <c r="J222" s="151">
        <v>26</v>
      </c>
      <c r="K222" s="151">
        <v>754</v>
      </c>
      <c r="L222" s="220" t="s">
        <v>395</v>
      </c>
    </row>
    <row r="223" spans="1:12">
      <c r="A223" s="213">
        <v>30341007</v>
      </c>
      <c r="B223" s="151" t="s">
        <v>603</v>
      </c>
      <c r="C223" s="220" t="s">
        <v>388</v>
      </c>
      <c r="D223" s="151" t="s">
        <v>389</v>
      </c>
      <c r="E223" s="151" t="s">
        <v>390</v>
      </c>
      <c r="F223" s="213">
        <v>330</v>
      </c>
      <c r="G223" s="151">
        <v>29</v>
      </c>
      <c r="H223" s="151">
        <v>22</v>
      </c>
      <c r="I223" s="151">
        <v>638</v>
      </c>
      <c r="J223" s="151">
        <v>26</v>
      </c>
      <c r="K223" s="151">
        <v>754</v>
      </c>
      <c r="L223" s="220" t="s">
        <v>395</v>
      </c>
    </row>
    <row r="224" spans="1:12">
      <c r="A224" s="213">
        <v>30341008</v>
      </c>
      <c r="B224" s="151" t="s">
        <v>604</v>
      </c>
      <c r="C224" s="220" t="s">
        <v>388</v>
      </c>
      <c r="D224" s="151" t="s">
        <v>389</v>
      </c>
      <c r="E224" s="151" t="s">
        <v>390</v>
      </c>
      <c r="F224" s="213">
        <v>335</v>
      </c>
      <c r="G224" s="151">
        <v>29</v>
      </c>
      <c r="H224" s="151">
        <v>22</v>
      </c>
      <c r="I224" s="151">
        <v>638</v>
      </c>
      <c r="J224" s="151">
        <v>26</v>
      </c>
      <c r="K224" s="151">
        <v>754</v>
      </c>
      <c r="L224" s="220" t="s">
        <v>395</v>
      </c>
    </row>
    <row r="225" spans="1:12">
      <c r="A225" s="213">
        <v>30341009</v>
      </c>
      <c r="B225" s="151" t="s">
        <v>605</v>
      </c>
      <c r="C225" s="151" t="s">
        <v>388</v>
      </c>
      <c r="D225" s="151" t="s">
        <v>389</v>
      </c>
      <c r="E225" s="151" t="s">
        <v>390</v>
      </c>
      <c r="F225" s="213">
        <v>340</v>
      </c>
      <c r="G225" s="151">
        <v>29</v>
      </c>
      <c r="H225" s="151">
        <v>22</v>
      </c>
      <c r="I225" s="151">
        <v>638</v>
      </c>
      <c r="J225" s="151">
        <v>26</v>
      </c>
      <c r="K225" s="151">
        <v>754</v>
      </c>
      <c r="L225" s="151"/>
    </row>
    <row r="226" spans="1:12">
      <c r="A226" s="213">
        <v>30341010</v>
      </c>
      <c r="B226" s="151" t="s">
        <v>611</v>
      </c>
      <c r="C226" s="151" t="s">
        <v>388</v>
      </c>
      <c r="D226" s="151" t="s">
        <v>389</v>
      </c>
      <c r="E226" s="151" t="s">
        <v>390</v>
      </c>
      <c r="F226" s="213">
        <v>345</v>
      </c>
      <c r="G226" s="151">
        <v>29</v>
      </c>
      <c r="H226" s="151">
        <v>22</v>
      </c>
      <c r="I226" s="151">
        <v>638</v>
      </c>
      <c r="J226" s="151">
        <v>26</v>
      </c>
      <c r="K226" s="151">
        <v>754</v>
      </c>
      <c r="L226" s="151"/>
    </row>
    <row r="227" spans="1:12">
      <c r="A227" s="213">
        <v>30341011</v>
      </c>
      <c r="B227" s="151" t="s">
        <v>607</v>
      </c>
      <c r="C227" s="220" t="s">
        <v>388</v>
      </c>
      <c r="D227" s="151" t="s">
        <v>389</v>
      </c>
      <c r="E227" s="151" t="s">
        <v>390</v>
      </c>
      <c r="F227" s="213">
        <v>350</v>
      </c>
      <c r="G227" s="151">
        <v>29</v>
      </c>
      <c r="H227" s="151">
        <v>22</v>
      </c>
      <c r="I227" s="151">
        <v>638</v>
      </c>
      <c r="J227" s="151">
        <v>26</v>
      </c>
      <c r="K227" s="151">
        <v>754</v>
      </c>
      <c r="L227" s="220" t="s">
        <v>395</v>
      </c>
    </row>
    <row r="228" spans="1:12">
      <c r="A228" s="213">
        <v>30341012</v>
      </c>
      <c r="B228" s="151" t="s">
        <v>608</v>
      </c>
      <c r="C228" s="220" t="s">
        <v>388</v>
      </c>
      <c r="D228" s="151" t="s">
        <v>389</v>
      </c>
      <c r="E228" s="151" t="s">
        <v>390</v>
      </c>
      <c r="F228" s="213">
        <v>355</v>
      </c>
      <c r="G228" s="151">
        <v>29</v>
      </c>
      <c r="H228" s="151">
        <v>22</v>
      </c>
      <c r="I228" s="151">
        <v>638</v>
      </c>
      <c r="J228" s="151">
        <v>26</v>
      </c>
      <c r="K228" s="151">
        <v>754</v>
      </c>
      <c r="L228" s="220" t="s">
        <v>395</v>
      </c>
    </row>
    <row r="229" spans="1:12">
      <c r="A229" s="213">
        <v>12002819</v>
      </c>
      <c r="B229" s="151" t="s">
        <v>533</v>
      </c>
      <c r="C229" s="151" t="s">
        <v>527</v>
      </c>
      <c r="D229" s="151" t="s">
        <v>528</v>
      </c>
      <c r="E229" s="151" t="s">
        <v>528</v>
      </c>
      <c r="F229" s="213">
        <v>325</v>
      </c>
      <c r="G229" s="151">
        <v>32</v>
      </c>
      <c r="H229" s="151">
        <v>26</v>
      </c>
      <c r="I229" s="151">
        <v>832</v>
      </c>
      <c r="J229" s="151">
        <v>30</v>
      </c>
      <c r="K229" s="151">
        <v>960</v>
      </c>
      <c r="L229" s="151"/>
    </row>
    <row r="230" spans="1:12">
      <c r="A230" s="213">
        <v>12002820</v>
      </c>
      <c r="B230" s="151" t="s">
        <v>532</v>
      </c>
      <c r="C230" s="151" t="s">
        <v>527</v>
      </c>
      <c r="D230" s="151" t="s">
        <v>528</v>
      </c>
      <c r="E230" s="151" t="s">
        <v>528</v>
      </c>
      <c r="F230" s="213">
        <v>320</v>
      </c>
      <c r="G230" s="151">
        <v>32</v>
      </c>
      <c r="H230" s="151">
        <v>26</v>
      </c>
      <c r="I230" s="151">
        <v>832</v>
      </c>
      <c r="J230" s="151">
        <v>30</v>
      </c>
      <c r="K230" s="151">
        <v>960</v>
      </c>
      <c r="L230" s="151"/>
    </row>
    <row r="231" spans="1:12">
      <c r="A231" s="213">
        <v>12002818</v>
      </c>
      <c r="B231" s="151" t="s">
        <v>539</v>
      </c>
      <c r="C231" s="151" t="s">
        <v>527</v>
      </c>
      <c r="D231" s="151" t="s">
        <v>528</v>
      </c>
      <c r="E231" s="151" t="s">
        <v>528</v>
      </c>
      <c r="F231" s="213">
        <v>330</v>
      </c>
      <c r="G231" s="151">
        <v>32</v>
      </c>
      <c r="H231" s="151">
        <v>26</v>
      </c>
      <c r="I231" s="151">
        <v>832</v>
      </c>
      <c r="J231" s="151">
        <v>30</v>
      </c>
      <c r="K231" s="151">
        <v>960</v>
      </c>
      <c r="L231" s="151"/>
    </row>
    <row r="232" spans="1:12">
      <c r="A232" s="213">
        <v>30350002</v>
      </c>
      <c r="B232" s="151" t="s">
        <v>612</v>
      </c>
      <c r="C232" s="220" t="s">
        <v>527</v>
      </c>
      <c r="D232" s="151" t="s">
        <v>528</v>
      </c>
      <c r="E232" s="151" t="s">
        <v>528</v>
      </c>
      <c r="F232" s="213">
        <v>305</v>
      </c>
      <c r="G232" s="151">
        <v>32</v>
      </c>
      <c r="H232" s="151">
        <v>26</v>
      </c>
      <c r="I232" s="151">
        <v>832</v>
      </c>
      <c r="J232" s="151">
        <v>30</v>
      </c>
      <c r="K232" s="151">
        <v>960</v>
      </c>
      <c r="L232" s="220" t="s">
        <v>395</v>
      </c>
    </row>
    <row r="233" spans="1:12">
      <c r="A233" s="213">
        <v>30350003</v>
      </c>
      <c r="B233" s="151" t="s">
        <v>613</v>
      </c>
      <c r="C233" s="220" t="s">
        <v>527</v>
      </c>
      <c r="D233" s="151" t="s">
        <v>528</v>
      </c>
      <c r="E233" s="151" t="s">
        <v>528</v>
      </c>
      <c r="F233" s="213">
        <v>310</v>
      </c>
      <c r="G233" s="151">
        <v>32</v>
      </c>
      <c r="H233" s="151">
        <v>26</v>
      </c>
      <c r="I233" s="151">
        <v>832</v>
      </c>
      <c r="J233" s="151">
        <v>30</v>
      </c>
      <c r="K233" s="151">
        <v>960</v>
      </c>
      <c r="L233" s="220" t="s">
        <v>395</v>
      </c>
    </row>
    <row r="234" spans="1:12">
      <c r="A234" s="213">
        <v>30350004</v>
      </c>
      <c r="B234" s="151" t="s">
        <v>614</v>
      </c>
      <c r="C234" s="220" t="s">
        <v>527</v>
      </c>
      <c r="D234" s="151" t="s">
        <v>528</v>
      </c>
      <c r="E234" s="151" t="s">
        <v>528</v>
      </c>
      <c r="F234" s="213">
        <v>315</v>
      </c>
      <c r="G234" s="151">
        <v>32</v>
      </c>
      <c r="H234" s="151">
        <v>26</v>
      </c>
      <c r="I234" s="151">
        <v>832</v>
      </c>
      <c r="J234" s="151">
        <v>30</v>
      </c>
      <c r="K234" s="151">
        <v>960</v>
      </c>
      <c r="L234" s="220" t="s">
        <v>395</v>
      </c>
    </row>
    <row r="235" spans="1:12">
      <c r="A235" s="213">
        <v>30350005</v>
      </c>
      <c r="B235" s="151" t="s">
        <v>615</v>
      </c>
      <c r="C235" s="151" t="s">
        <v>527</v>
      </c>
      <c r="D235" s="151" t="s">
        <v>528</v>
      </c>
      <c r="E235" s="151" t="s">
        <v>528</v>
      </c>
      <c r="F235" s="213">
        <v>320</v>
      </c>
      <c r="G235" s="151">
        <v>32</v>
      </c>
      <c r="H235" s="151">
        <v>26</v>
      </c>
      <c r="I235" s="151">
        <v>832</v>
      </c>
      <c r="J235" s="151">
        <v>30</v>
      </c>
      <c r="K235" s="151">
        <v>960</v>
      </c>
      <c r="L235" s="151"/>
    </row>
    <row r="236" spans="1:12">
      <c r="A236" s="213">
        <v>30350006</v>
      </c>
      <c r="B236" s="151" t="s">
        <v>616</v>
      </c>
      <c r="C236" s="151" t="s">
        <v>527</v>
      </c>
      <c r="D236" s="151" t="s">
        <v>528</v>
      </c>
      <c r="E236" s="151" t="s">
        <v>528</v>
      </c>
      <c r="F236" s="213">
        <v>325</v>
      </c>
      <c r="G236" s="151">
        <v>32</v>
      </c>
      <c r="H236" s="151">
        <v>26</v>
      </c>
      <c r="I236" s="151">
        <v>832</v>
      </c>
      <c r="J236" s="151">
        <v>30</v>
      </c>
      <c r="K236" s="151">
        <v>960</v>
      </c>
      <c r="L236" s="151"/>
    </row>
    <row r="237" spans="1:12">
      <c r="A237" s="213">
        <v>30350007</v>
      </c>
      <c r="B237" s="151" t="s">
        <v>617</v>
      </c>
      <c r="C237" s="151" t="s">
        <v>527</v>
      </c>
      <c r="D237" s="151" t="s">
        <v>528</v>
      </c>
      <c r="E237" s="151" t="s">
        <v>528</v>
      </c>
      <c r="F237" s="213">
        <v>330</v>
      </c>
      <c r="G237" s="151">
        <v>32</v>
      </c>
      <c r="H237" s="151">
        <v>26</v>
      </c>
      <c r="I237" s="151">
        <v>832</v>
      </c>
      <c r="J237" s="151">
        <v>30</v>
      </c>
      <c r="K237" s="151">
        <v>960</v>
      </c>
      <c r="L237" s="151"/>
    </row>
    <row r="238" spans="1:12">
      <c r="A238" s="213">
        <v>30350008</v>
      </c>
      <c r="B238" s="151" t="s">
        <v>618</v>
      </c>
      <c r="C238" s="220" t="s">
        <v>527</v>
      </c>
      <c r="D238" s="151" t="s">
        <v>528</v>
      </c>
      <c r="E238" s="151" t="s">
        <v>528</v>
      </c>
      <c r="F238" s="213">
        <v>335</v>
      </c>
      <c r="G238" s="151">
        <v>32</v>
      </c>
      <c r="H238" s="151">
        <v>26</v>
      </c>
      <c r="I238" s="151">
        <v>832</v>
      </c>
      <c r="J238" s="151">
        <v>30</v>
      </c>
      <c r="K238" s="151">
        <v>960</v>
      </c>
      <c r="L238" s="220" t="s">
        <v>395</v>
      </c>
    </row>
    <row r="239" spans="1:12">
      <c r="A239" s="213">
        <v>30350102</v>
      </c>
      <c r="B239" s="151" t="s">
        <v>612</v>
      </c>
      <c r="C239" s="151" t="s">
        <v>527</v>
      </c>
      <c r="D239" s="151" t="s">
        <v>528</v>
      </c>
      <c r="E239" s="151" t="s">
        <v>528</v>
      </c>
      <c r="F239" s="213">
        <v>305</v>
      </c>
      <c r="G239" s="151">
        <v>32</v>
      </c>
      <c r="H239" s="151">
        <v>26</v>
      </c>
      <c r="I239" s="151">
        <v>832</v>
      </c>
      <c r="J239" s="151">
        <v>30</v>
      </c>
      <c r="K239" s="151">
        <v>960</v>
      </c>
      <c r="L239" s="151"/>
    </row>
    <row r="240" spans="1:12">
      <c r="A240" s="213">
        <v>30350103</v>
      </c>
      <c r="B240" s="151" t="s">
        <v>613</v>
      </c>
      <c r="C240" s="151" t="s">
        <v>527</v>
      </c>
      <c r="D240" s="151" t="s">
        <v>528</v>
      </c>
      <c r="E240" s="151" t="s">
        <v>528</v>
      </c>
      <c r="F240" s="213">
        <v>310</v>
      </c>
      <c r="G240" s="151">
        <v>32</v>
      </c>
      <c r="H240" s="151">
        <v>26</v>
      </c>
      <c r="I240" s="151">
        <v>832</v>
      </c>
      <c r="J240" s="151">
        <v>30</v>
      </c>
      <c r="K240" s="151">
        <v>960</v>
      </c>
      <c r="L240" s="151"/>
    </row>
    <row r="241" spans="1:12">
      <c r="A241" s="213">
        <v>30350104</v>
      </c>
      <c r="B241" s="151" t="s">
        <v>619</v>
      </c>
      <c r="C241" s="151" t="s">
        <v>527</v>
      </c>
      <c r="D241" s="151" t="s">
        <v>528</v>
      </c>
      <c r="E241" s="151" t="s">
        <v>528</v>
      </c>
      <c r="F241" s="213">
        <v>315</v>
      </c>
      <c r="G241" s="151">
        <v>32</v>
      </c>
      <c r="H241" s="151">
        <v>26</v>
      </c>
      <c r="I241" s="151">
        <v>832</v>
      </c>
      <c r="J241" s="151">
        <v>30</v>
      </c>
      <c r="K241" s="151">
        <v>960</v>
      </c>
      <c r="L241" s="151"/>
    </row>
    <row r="242" spans="1:12">
      <c r="A242" s="213">
        <v>30350105</v>
      </c>
      <c r="B242" s="151" t="s">
        <v>620</v>
      </c>
      <c r="C242" s="151" t="s">
        <v>527</v>
      </c>
      <c r="D242" s="151" t="s">
        <v>528</v>
      </c>
      <c r="E242" s="151" t="s">
        <v>528</v>
      </c>
      <c r="F242" s="213">
        <v>320</v>
      </c>
      <c r="G242" s="151">
        <v>32</v>
      </c>
      <c r="H242" s="151">
        <v>26</v>
      </c>
      <c r="I242" s="151">
        <v>832</v>
      </c>
      <c r="J242" s="151">
        <v>30</v>
      </c>
      <c r="K242" s="151">
        <v>960</v>
      </c>
      <c r="L242" s="151"/>
    </row>
    <row r="243" spans="1:12">
      <c r="A243" s="213">
        <v>30350106</v>
      </c>
      <c r="B243" s="151" t="s">
        <v>621</v>
      </c>
      <c r="C243" s="151" t="s">
        <v>527</v>
      </c>
      <c r="D243" s="151" t="s">
        <v>528</v>
      </c>
      <c r="E243" s="151" t="s">
        <v>528</v>
      </c>
      <c r="F243" s="213">
        <v>325</v>
      </c>
      <c r="G243" s="151">
        <v>32</v>
      </c>
      <c r="H243" s="151">
        <v>26</v>
      </c>
      <c r="I243" s="151">
        <v>832</v>
      </c>
      <c r="J243" s="151">
        <v>30</v>
      </c>
      <c r="K243" s="151">
        <v>960</v>
      </c>
      <c r="L243" s="151"/>
    </row>
    <row r="244" spans="1:12">
      <c r="A244" s="213">
        <v>30350107</v>
      </c>
      <c r="B244" s="151" t="s">
        <v>622</v>
      </c>
      <c r="C244" s="151" t="s">
        <v>527</v>
      </c>
      <c r="D244" s="151" t="s">
        <v>528</v>
      </c>
      <c r="E244" s="151" t="s">
        <v>528</v>
      </c>
      <c r="F244" s="213">
        <v>330</v>
      </c>
      <c r="G244" s="151">
        <v>32</v>
      </c>
      <c r="H244" s="151">
        <v>26</v>
      </c>
      <c r="I244" s="151">
        <v>832</v>
      </c>
      <c r="J244" s="151">
        <v>30</v>
      </c>
      <c r="K244" s="151">
        <v>960</v>
      </c>
      <c r="L244" s="151"/>
    </row>
    <row r="245" spans="1:12">
      <c r="A245" s="213">
        <v>30350108</v>
      </c>
      <c r="B245" s="151" t="s">
        <v>618</v>
      </c>
      <c r="C245" s="220" t="s">
        <v>527</v>
      </c>
      <c r="D245" s="151" t="s">
        <v>528</v>
      </c>
      <c r="E245" s="151" t="s">
        <v>528</v>
      </c>
      <c r="F245" s="213">
        <v>335</v>
      </c>
      <c r="G245" s="151">
        <v>32</v>
      </c>
      <c r="H245" s="151">
        <v>26</v>
      </c>
      <c r="I245" s="151">
        <v>832</v>
      </c>
      <c r="J245" s="151">
        <v>30</v>
      </c>
      <c r="K245" s="151">
        <v>960</v>
      </c>
      <c r="L245" s="220" t="s">
        <v>395</v>
      </c>
    </row>
    <row r="246" spans="1:12">
      <c r="A246" s="213">
        <v>30350203</v>
      </c>
      <c r="B246" s="151" t="s">
        <v>613</v>
      </c>
      <c r="C246" s="220" t="s">
        <v>527</v>
      </c>
      <c r="D246" s="151" t="s">
        <v>528</v>
      </c>
      <c r="E246" s="151" t="s">
        <v>528</v>
      </c>
      <c r="F246" s="213">
        <v>310</v>
      </c>
      <c r="G246" s="151">
        <v>32</v>
      </c>
      <c r="H246" s="151">
        <v>26</v>
      </c>
      <c r="I246" s="151">
        <v>832</v>
      </c>
      <c r="J246" s="151">
        <v>30</v>
      </c>
      <c r="K246" s="151">
        <v>960</v>
      </c>
      <c r="L246" s="220" t="s">
        <v>395</v>
      </c>
    </row>
    <row r="247" spans="1:12">
      <c r="A247" s="213">
        <v>30350204</v>
      </c>
      <c r="B247" s="151" t="s">
        <v>614</v>
      </c>
      <c r="C247" s="220" t="s">
        <v>527</v>
      </c>
      <c r="D247" s="151" t="s">
        <v>528</v>
      </c>
      <c r="E247" s="151" t="s">
        <v>528</v>
      </c>
      <c r="F247" s="213">
        <v>315</v>
      </c>
      <c r="G247" s="151">
        <v>32</v>
      </c>
      <c r="H247" s="151">
        <v>26</v>
      </c>
      <c r="I247" s="151">
        <v>832</v>
      </c>
      <c r="J247" s="151">
        <v>30</v>
      </c>
      <c r="K247" s="151">
        <v>960</v>
      </c>
      <c r="L247" s="220" t="s">
        <v>395</v>
      </c>
    </row>
    <row r="248" spans="1:12">
      <c r="A248" s="213">
        <v>30350205</v>
      </c>
      <c r="B248" s="151" t="s">
        <v>623</v>
      </c>
      <c r="C248" s="151" t="s">
        <v>527</v>
      </c>
      <c r="D248" s="151" t="s">
        <v>528</v>
      </c>
      <c r="E248" s="151" t="s">
        <v>528</v>
      </c>
      <c r="F248" s="213">
        <v>320</v>
      </c>
      <c r="G248" s="151">
        <v>32</v>
      </c>
      <c r="H248" s="151">
        <v>26</v>
      </c>
      <c r="I248" s="151">
        <v>832</v>
      </c>
      <c r="J248" s="151">
        <v>30</v>
      </c>
      <c r="K248" s="151">
        <v>960</v>
      </c>
      <c r="L248" s="151"/>
    </row>
    <row r="249" spans="1:12">
      <c r="A249" s="213">
        <v>30350206</v>
      </c>
      <c r="B249" s="151" t="s">
        <v>624</v>
      </c>
      <c r="C249" s="151" t="s">
        <v>527</v>
      </c>
      <c r="D249" s="151" t="s">
        <v>528</v>
      </c>
      <c r="E249" s="151" t="s">
        <v>528</v>
      </c>
      <c r="F249" s="213">
        <v>325</v>
      </c>
      <c r="G249" s="151">
        <v>32</v>
      </c>
      <c r="H249" s="151">
        <v>26</v>
      </c>
      <c r="I249" s="151">
        <v>832</v>
      </c>
      <c r="J249" s="151">
        <v>30</v>
      </c>
      <c r="K249" s="151">
        <v>960</v>
      </c>
      <c r="L249" s="151"/>
    </row>
    <row r="250" spans="1:12">
      <c r="A250" s="213">
        <v>43210125</v>
      </c>
      <c r="B250" s="151" t="s">
        <v>625</v>
      </c>
      <c r="C250" s="151" t="s">
        <v>527</v>
      </c>
      <c r="D250" s="151" t="s">
        <v>528</v>
      </c>
      <c r="E250" s="151" t="s">
        <v>528</v>
      </c>
      <c r="F250" s="213">
        <v>325</v>
      </c>
      <c r="G250" s="151">
        <v>32</v>
      </c>
      <c r="H250" s="151">
        <v>26</v>
      </c>
      <c r="I250" s="151">
        <v>832</v>
      </c>
      <c r="J250" s="151">
        <v>30</v>
      </c>
      <c r="K250" s="151">
        <v>960</v>
      </c>
      <c r="L250" s="151"/>
    </row>
    <row r="251" spans="1:12">
      <c r="A251" s="213">
        <v>43210127</v>
      </c>
      <c r="B251" s="151" t="s">
        <v>626</v>
      </c>
      <c r="C251" s="151" t="s">
        <v>527</v>
      </c>
      <c r="D251" s="151" t="s">
        <v>528</v>
      </c>
      <c r="E251" s="151" t="s">
        <v>528</v>
      </c>
      <c r="F251" s="213">
        <v>335</v>
      </c>
      <c r="G251" s="151">
        <v>32</v>
      </c>
      <c r="H251" s="151">
        <v>26</v>
      </c>
      <c r="I251" s="151">
        <v>832</v>
      </c>
      <c r="J251" s="151">
        <v>30</v>
      </c>
      <c r="K251" s="151">
        <v>960</v>
      </c>
      <c r="L251" s="151"/>
    </row>
    <row r="252" spans="1:12">
      <c r="A252" s="213">
        <v>43210124</v>
      </c>
      <c r="B252" s="151" t="s">
        <v>627</v>
      </c>
      <c r="C252" s="220" t="s">
        <v>527</v>
      </c>
      <c r="D252" s="151" t="s">
        <v>528</v>
      </c>
      <c r="E252" s="151" t="s">
        <v>528</v>
      </c>
      <c r="F252" s="213">
        <v>320</v>
      </c>
      <c r="G252" s="151">
        <v>32</v>
      </c>
      <c r="H252" s="151">
        <v>26</v>
      </c>
      <c r="I252" s="151">
        <v>832</v>
      </c>
      <c r="J252" s="151">
        <v>30</v>
      </c>
      <c r="K252" s="151">
        <v>960</v>
      </c>
      <c r="L252" s="220" t="s">
        <v>395</v>
      </c>
    </row>
    <row r="253" spans="1:12">
      <c r="A253" s="213">
        <v>43210128</v>
      </c>
      <c r="B253" s="151" t="s">
        <v>628</v>
      </c>
      <c r="C253" s="151" t="s">
        <v>527</v>
      </c>
      <c r="D253" s="151" t="s">
        <v>528</v>
      </c>
      <c r="E253" s="151" t="s">
        <v>528</v>
      </c>
      <c r="F253" s="213">
        <v>340</v>
      </c>
      <c r="G253" s="151">
        <v>32</v>
      </c>
      <c r="H253" s="151">
        <v>26</v>
      </c>
      <c r="I253" s="151">
        <v>832</v>
      </c>
      <c r="J253" s="151">
        <v>30</v>
      </c>
      <c r="K253" s="151">
        <v>960</v>
      </c>
      <c r="L253" s="151"/>
    </row>
    <row r="254" spans="1:12">
      <c r="A254" s="213">
        <v>30350207</v>
      </c>
      <c r="B254" s="151" t="s">
        <v>629</v>
      </c>
      <c r="C254" s="151" t="s">
        <v>527</v>
      </c>
      <c r="D254" s="151" t="s">
        <v>528</v>
      </c>
      <c r="E254" s="151" t="s">
        <v>528</v>
      </c>
      <c r="F254" s="213">
        <v>330</v>
      </c>
      <c r="G254" s="151">
        <v>32</v>
      </c>
      <c r="H254" s="151">
        <v>26</v>
      </c>
      <c r="I254" s="151">
        <v>832</v>
      </c>
      <c r="J254" s="151">
        <v>30</v>
      </c>
      <c r="K254" s="151">
        <v>960</v>
      </c>
      <c r="L254" s="151"/>
    </row>
    <row r="255" spans="1:12">
      <c r="A255" s="213">
        <v>30350208</v>
      </c>
      <c r="B255" s="151" t="s">
        <v>618</v>
      </c>
      <c r="C255" s="151" t="s">
        <v>527</v>
      </c>
      <c r="D255" s="151" t="s">
        <v>528</v>
      </c>
      <c r="E255" s="151" t="s">
        <v>528</v>
      </c>
      <c r="F255" s="213">
        <v>335</v>
      </c>
      <c r="G255" s="151">
        <v>32</v>
      </c>
      <c r="H255" s="151">
        <v>26</v>
      </c>
      <c r="I255" s="151">
        <v>832</v>
      </c>
      <c r="J255" s="151">
        <v>30</v>
      </c>
      <c r="K255" s="151">
        <v>960</v>
      </c>
      <c r="L255" s="151"/>
    </row>
    <row r="256" spans="1:12">
      <c r="A256" s="213">
        <v>30370610</v>
      </c>
      <c r="B256" s="151" t="s">
        <v>630</v>
      </c>
      <c r="C256" s="151" t="s">
        <v>631</v>
      </c>
      <c r="D256" s="151" t="s">
        <v>528</v>
      </c>
      <c r="E256" s="151" t="s">
        <v>528</v>
      </c>
      <c r="F256" s="213">
        <v>345</v>
      </c>
      <c r="G256" s="151">
        <v>32</v>
      </c>
      <c r="H256" s="151">
        <v>26</v>
      </c>
      <c r="I256" s="151">
        <v>832</v>
      </c>
      <c r="J256" s="151">
        <v>28</v>
      </c>
      <c r="K256" s="151">
        <v>896</v>
      </c>
      <c r="L256" s="151"/>
    </row>
    <row r="257" spans="1:12">
      <c r="A257" s="213">
        <v>30370710</v>
      </c>
      <c r="B257" s="151" t="s">
        <v>632</v>
      </c>
      <c r="C257" s="151" t="s">
        <v>631</v>
      </c>
      <c r="D257" s="151" t="s">
        <v>528</v>
      </c>
      <c r="E257" s="151" t="s">
        <v>528</v>
      </c>
      <c r="F257" s="213">
        <v>345</v>
      </c>
      <c r="G257" s="151">
        <v>32</v>
      </c>
      <c r="H257" s="151">
        <v>26</v>
      </c>
      <c r="I257" s="151">
        <v>832</v>
      </c>
      <c r="J257" s="151">
        <v>28</v>
      </c>
      <c r="K257" s="151">
        <v>896</v>
      </c>
      <c r="L257" s="151"/>
    </row>
    <row r="258" spans="1:12">
      <c r="A258" s="213">
        <v>30370810</v>
      </c>
      <c r="B258" s="151" t="s">
        <v>633</v>
      </c>
      <c r="C258" s="151" t="s">
        <v>631</v>
      </c>
      <c r="D258" s="151" t="s">
        <v>528</v>
      </c>
      <c r="E258" s="151" t="s">
        <v>528</v>
      </c>
      <c r="F258" s="213">
        <v>345</v>
      </c>
      <c r="G258" s="151">
        <v>32</v>
      </c>
      <c r="H258" s="151">
        <v>26</v>
      </c>
      <c r="I258" s="151">
        <v>832</v>
      </c>
      <c r="J258" s="151">
        <v>28</v>
      </c>
      <c r="K258" s="151">
        <v>896</v>
      </c>
      <c r="L258" s="151"/>
    </row>
    <row r="259" spans="1:12">
      <c r="A259" s="213">
        <v>30370711</v>
      </c>
      <c r="B259" s="151" t="s">
        <v>634</v>
      </c>
      <c r="C259" s="151" t="s">
        <v>631</v>
      </c>
      <c r="D259" s="151" t="s">
        <v>528</v>
      </c>
      <c r="E259" s="151" t="s">
        <v>528</v>
      </c>
      <c r="F259" s="213">
        <v>350</v>
      </c>
      <c r="G259" s="151">
        <v>32</v>
      </c>
      <c r="H259" s="151">
        <v>26</v>
      </c>
      <c r="I259" s="151">
        <v>832</v>
      </c>
      <c r="J259" s="151">
        <v>28</v>
      </c>
      <c r="K259" s="151">
        <v>896</v>
      </c>
      <c r="L259" s="151"/>
    </row>
    <row r="260" spans="1:12">
      <c r="A260" s="213">
        <v>30370811</v>
      </c>
      <c r="B260" s="151" t="s">
        <v>633</v>
      </c>
      <c r="C260" s="151" t="s">
        <v>631</v>
      </c>
      <c r="D260" s="151" t="s">
        <v>528</v>
      </c>
      <c r="E260" s="151" t="s">
        <v>528</v>
      </c>
      <c r="F260" s="213">
        <v>350</v>
      </c>
      <c r="G260" s="151">
        <v>32</v>
      </c>
      <c r="H260" s="151">
        <v>26</v>
      </c>
      <c r="I260" s="151">
        <v>832</v>
      </c>
      <c r="J260" s="151">
        <v>28</v>
      </c>
      <c r="K260" s="151">
        <v>896</v>
      </c>
      <c r="L260" s="151"/>
    </row>
    <row r="261" spans="1:12">
      <c r="A261" s="213">
        <v>46205131</v>
      </c>
      <c r="B261" s="151" t="s">
        <v>635</v>
      </c>
      <c r="C261" s="151" t="s">
        <v>631</v>
      </c>
      <c r="D261" s="151" t="s">
        <v>528</v>
      </c>
      <c r="E261" s="151" t="s">
        <v>528</v>
      </c>
      <c r="F261" s="213">
        <v>355</v>
      </c>
      <c r="G261" s="151">
        <v>32</v>
      </c>
      <c r="H261" s="151">
        <v>26</v>
      </c>
      <c r="I261" s="151">
        <v>832</v>
      </c>
      <c r="J261" s="151">
        <v>28</v>
      </c>
      <c r="K261" s="151">
        <v>896</v>
      </c>
      <c r="L261" s="151"/>
    </row>
    <row r="262" spans="1:12">
      <c r="A262" s="213">
        <v>46204130</v>
      </c>
      <c r="B262" s="151" t="s">
        <v>636</v>
      </c>
      <c r="C262" s="151" t="s">
        <v>631</v>
      </c>
      <c r="D262" s="151" t="s">
        <v>528</v>
      </c>
      <c r="E262" s="151" t="s">
        <v>528</v>
      </c>
      <c r="F262" s="213">
        <v>350</v>
      </c>
      <c r="G262" s="151">
        <v>32</v>
      </c>
      <c r="H262" s="151">
        <v>26</v>
      </c>
      <c r="I262" s="151">
        <v>832</v>
      </c>
      <c r="J262" s="151">
        <v>28</v>
      </c>
      <c r="K262" s="151">
        <v>896</v>
      </c>
      <c r="L262" s="151"/>
    </row>
    <row r="263" spans="1:12">
      <c r="A263" s="213">
        <v>46204129</v>
      </c>
      <c r="B263" s="151" t="s">
        <v>636</v>
      </c>
      <c r="C263" s="151" t="s">
        <v>631</v>
      </c>
      <c r="D263" s="151" t="s">
        <v>528</v>
      </c>
      <c r="E263" s="151" t="s">
        <v>528</v>
      </c>
      <c r="F263" s="213">
        <v>345</v>
      </c>
      <c r="G263" s="151">
        <v>32</v>
      </c>
      <c r="H263" s="151">
        <v>26</v>
      </c>
      <c r="I263" s="151">
        <v>832</v>
      </c>
      <c r="J263" s="151">
        <v>28</v>
      </c>
      <c r="K263" s="151">
        <v>896</v>
      </c>
      <c r="L263" s="151"/>
    </row>
    <row r="264" spans="1:12">
      <c r="A264" s="213">
        <v>46205129</v>
      </c>
      <c r="B264" s="151" t="s">
        <v>637</v>
      </c>
      <c r="C264" s="151" t="s">
        <v>631</v>
      </c>
      <c r="D264" s="151" t="s">
        <v>528</v>
      </c>
      <c r="E264" s="151" t="s">
        <v>528</v>
      </c>
      <c r="F264" s="213">
        <v>345</v>
      </c>
      <c r="G264" s="151">
        <v>32</v>
      </c>
      <c r="H264" s="151">
        <v>26</v>
      </c>
      <c r="I264" s="151">
        <v>832</v>
      </c>
      <c r="J264" s="151">
        <v>28</v>
      </c>
      <c r="K264" s="151">
        <v>896</v>
      </c>
      <c r="L264" s="151"/>
    </row>
    <row r="265" spans="1:12">
      <c r="A265" s="213">
        <v>46204128</v>
      </c>
      <c r="B265" s="151" t="s">
        <v>637</v>
      </c>
      <c r="C265" s="151" t="s">
        <v>631</v>
      </c>
      <c r="D265" s="151" t="s">
        <v>528</v>
      </c>
      <c r="E265" s="151" t="s">
        <v>528</v>
      </c>
      <c r="F265" s="213">
        <v>340</v>
      </c>
      <c r="G265" s="151">
        <v>32</v>
      </c>
      <c r="H265" s="151">
        <v>26</v>
      </c>
      <c r="I265" s="151">
        <v>832</v>
      </c>
      <c r="J265" s="151">
        <v>28</v>
      </c>
      <c r="K265" s="151">
        <v>896</v>
      </c>
      <c r="L265" s="151"/>
    </row>
    <row r="266" spans="1:12">
      <c r="A266" s="213">
        <v>46205127</v>
      </c>
      <c r="B266" s="151" t="s">
        <v>637</v>
      </c>
      <c r="C266" s="151" t="s">
        <v>631</v>
      </c>
      <c r="D266" s="151" t="s">
        <v>528</v>
      </c>
      <c r="E266" s="151" t="s">
        <v>528</v>
      </c>
      <c r="F266" s="213">
        <v>335</v>
      </c>
      <c r="G266" s="151">
        <v>32</v>
      </c>
      <c r="H266" s="151">
        <v>26</v>
      </c>
      <c r="I266" s="151">
        <v>832</v>
      </c>
      <c r="J266" s="151">
        <v>28</v>
      </c>
      <c r="K266" s="151">
        <v>896</v>
      </c>
      <c r="L266" s="151"/>
    </row>
    <row r="267" spans="1:12">
      <c r="A267" s="213">
        <v>46205128</v>
      </c>
      <c r="B267" s="151" t="s">
        <v>637</v>
      </c>
      <c r="C267" s="151" t="s">
        <v>631</v>
      </c>
      <c r="D267" s="151" t="s">
        <v>528</v>
      </c>
      <c r="E267" s="151" t="s">
        <v>528</v>
      </c>
      <c r="F267" s="213">
        <v>340</v>
      </c>
      <c r="G267" s="151">
        <v>32</v>
      </c>
      <c r="H267" s="151">
        <v>26</v>
      </c>
      <c r="I267" s="151">
        <v>832</v>
      </c>
      <c r="J267" s="151">
        <v>28</v>
      </c>
      <c r="K267" s="151">
        <v>896</v>
      </c>
      <c r="L267" s="151"/>
    </row>
    <row r="268" spans="1:12">
      <c r="A268" s="213">
        <v>30350519</v>
      </c>
      <c r="B268" s="151" t="s">
        <v>638</v>
      </c>
      <c r="C268" s="220" t="s">
        <v>639</v>
      </c>
      <c r="D268" s="151" t="s">
        <v>640</v>
      </c>
      <c r="E268" s="151" t="s">
        <v>528</v>
      </c>
      <c r="F268" s="213">
        <v>390</v>
      </c>
      <c r="G268" s="151">
        <v>29</v>
      </c>
      <c r="H268" s="151">
        <v>22</v>
      </c>
      <c r="I268" s="151">
        <v>638</v>
      </c>
      <c r="J268" s="151">
        <v>26</v>
      </c>
      <c r="K268" s="151">
        <v>754</v>
      </c>
      <c r="L268" s="220" t="s">
        <v>395</v>
      </c>
    </row>
    <row r="269" spans="1:12">
      <c r="A269" s="213">
        <v>30355001</v>
      </c>
      <c r="B269" s="151" t="s">
        <v>641</v>
      </c>
      <c r="C269" s="220" t="s">
        <v>552</v>
      </c>
      <c r="D269" s="151" t="s">
        <v>553</v>
      </c>
      <c r="E269" s="151" t="s">
        <v>528</v>
      </c>
      <c r="F269" s="213">
        <v>300</v>
      </c>
      <c r="G269" s="151">
        <v>32</v>
      </c>
      <c r="H269" s="151">
        <v>26</v>
      </c>
      <c r="I269" s="151">
        <v>832</v>
      </c>
      <c r="J269" s="151">
        <v>30</v>
      </c>
      <c r="K269" s="151">
        <v>960</v>
      </c>
      <c r="L269" s="220" t="s">
        <v>395</v>
      </c>
    </row>
    <row r="270" spans="1:12">
      <c r="A270" s="213">
        <v>30355002</v>
      </c>
      <c r="B270" s="151" t="s">
        <v>642</v>
      </c>
      <c r="C270" s="151" t="s">
        <v>552</v>
      </c>
      <c r="D270" s="151" t="s">
        <v>553</v>
      </c>
      <c r="E270" s="151" t="s">
        <v>528</v>
      </c>
      <c r="F270" s="213">
        <v>305</v>
      </c>
      <c r="G270" s="151">
        <v>32</v>
      </c>
      <c r="H270" s="151">
        <v>26</v>
      </c>
      <c r="I270" s="151">
        <v>832</v>
      </c>
      <c r="J270" s="151">
        <v>30</v>
      </c>
      <c r="K270" s="151">
        <v>960</v>
      </c>
      <c r="L270" s="151"/>
    </row>
    <row r="271" spans="1:12">
      <c r="A271" s="213">
        <v>30355003</v>
      </c>
      <c r="B271" s="151" t="s">
        <v>643</v>
      </c>
      <c r="C271" s="151" t="s">
        <v>552</v>
      </c>
      <c r="D271" s="151" t="s">
        <v>553</v>
      </c>
      <c r="E271" s="151" t="s">
        <v>528</v>
      </c>
      <c r="F271" s="213">
        <v>310</v>
      </c>
      <c r="G271" s="151">
        <v>32</v>
      </c>
      <c r="H271" s="151">
        <v>26</v>
      </c>
      <c r="I271" s="151">
        <v>832</v>
      </c>
      <c r="J271" s="151">
        <v>30</v>
      </c>
      <c r="K271" s="151">
        <v>960</v>
      </c>
      <c r="L271" s="151"/>
    </row>
    <row r="272" spans="1:12">
      <c r="A272" s="213">
        <v>30355004</v>
      </c>
      <c r="B272" s="151" t="s">
        <v>644</v>
      </c>
      <c r="C272" s="151" t="s">
        <v>552</v>
      </c>
      <c r="D272" s="151" t="s">
        <v>553</v>
      </c>
      <c r="E272" s="151" t="s">
        <v>528</v>
      </c>
      <c r="F272" s="213">
        <v>315</v>
      </c>
      <c r="G272" s="151">
        <v>32</v>
      </c>
      <c r="H272" s="151">
        <v>26</v>
      </c>
      <c r="I272" s="151">
        <v>832</v>
      </c>
      <c r="J272" s="151">
        <v>30</v>
      </c>
      <c r="K272" s="151">
        <v>960</v>
      </c>
      <c r="L272" s="151"/>
    </row>
    <row r="273" spans="1:12">
      <c r="A273" s="213">
        <v>30355005</v>
      </c>
      <c r="B273" s="151" t="s">
        <v>645</v>
      </c>
      <c r="C273" s="220" t="s">
        <v>552</v>
      </c>
      <c r="D273" s="151" t="s">
        <v>553</v>
      </c>
      <c r="E273" s="151" t="s">
        <v>528</v>
      </c>
      <c r="F273" s="213">
        <v>320</v>
      </c>
      <c r="G273" s="151">
        <v>32</v>
      </c>
      <c r="H273" s="151">
        <v>26</v>
      </c>
      <c r="I273" s="151">
        <v>832</v>
      </c>
      <c r="J273" s="151">
        <v>30</v>
      </c>
      <c r="K273" s="151">
        <v>960</v>
      </c>
      <c r="L273" s="220" t="s">
        <v>395</v>
      </c>
    </row>
    <row r="274" spans="1:12">
      <c r="A274" s="213">
        <v>30355006</v>
      </c>
      <c r="B274" s="151" t="s">
        <v>646</v>
      </c>
      <c r="C274" s="220" t="s">
        <v>552</v>
      </c>
      <c r="D274" s="151" t="s">
        <v>553</v>
      </c>
      <c r="E274" s="151" t="s">
        <v>528</v>
      </c>
      <c r="F274" s="213">
        <v>325</v>
      </c>
      <c r="G274" s="151">
        <v>32</v>
      </c>
      <c r="H274" s="151">
        <v>26</v>
      </c>
      <c r="I274" s="151">
        <v>832</v>
      </c>
      <c r="J274" s="151">
        <v>30</v>
      </c>
      <c r="K274" s="151">
        <v>960</v>
      </c>
      <c r="L274" s="220" t="s">
        <v>395</v>
      </c>
    </row>
    <row r="275" spans="1:12">
      <c r="A275" s="213">
        <v>30355030</v>
      </c>
      <c r="B275" s="151" t="s">
        <v>561</v>
      </c>
      <c r="C275" s="220" t="s">
        <v>552</v>
      </c>
      <c r="D275" s="151" t="s">
        <v>553</v>
      </c>
      <c r="E275" s="151" t="s">
        <v>528</v>
      </c>
      <c r="F275" s="213">
        <v>295</v>
      </c>
      <c r="G275" s="151">
        <v>32</v>
      </c>
      <c r="H275" s="151">
        <v>26</v>
      </c>
      <c r="I275" s="151">
        <v>832</v>
      </c>
      <c r="J275" s="151">
        <v>30</v>
      </c>
      <c r="K275" s="151">
        <v>960</v>
      </c>
      <c r="L275" s="220" t="s">
        <v>395</v>
      </c>
    </row>
    <row r="276" spans="1:12">
      <c r="A276" s="213">
        <v>30355101</v>
      </c>
      <c r="B276" s="151" t="s">
        <v>641</v>
      </c>
      <c r="C276" s="220" t="s">
        <v>552</v>
      </c>
      <c r="D276" s="151" t="s">
        <v>553</v>
      </c>
      <c r="E276" s="151" t="s">
        <v>528</v>
      </c>
      <c r="F276" s="213">
        <v>300</v>
      </c>
      <c r="G276" s="151">
        <v>32</v>
      </c>
      <c r="H276" s="151">
        <v>26</v>
      </c>
      <c r="I276" s="151">
        <v>832</v>
      </c>
      <c r="J276" s="151">
        <v>30</v>
      </c>
      <c r="K276" s="151">
        <v>960</v>
      </c>
      <c r="L276" s="220" t="s">
        <v>395</v>
      </c>
    </row>
    <row r="277" spans="1:12">
      <c r="A277" s="213">
        <v>30355102</v>
      </c>
      <c r="B277" s="151" t="s">
        <v>647</v>
      </c>
      <c r="C277" s="151" t="s">
        <v>552</v>
      </c>
      <c r="D277" s="151" t="s">
        <v>553</v>
      </c>
      <c r="E277" s="151" t="s">
        <v>528</v>
      </c>
      <c r="F277" s="213">
        <v>305</v>
      </c>
      <c r="G277" s="151">
        <v>32</v>
      </c>
      <c r="H277" s="151">
        <v>26</v>
      </c>
      <c r="I277" s="151">
        <v>832</v>
      </c>
      <c r="J277" s="151">
        <v>30</v>
      </c>
      <c r="K277" s="151">
        <v>960</v>
      </c>
      <c r="L277" s="151"/>
    </row>
    <row r="278" spans="1:12">
      <c r="A278" s="213">
        <v>30355103</v>
      </c>
      <c r="B278" s="151" t="s">
        <v>648</v>
      </c>
      <c r="C278" s="151" t="s">
        <v>552</v>
      </c>
      <c r="D278" s="151" t="s">
        <v>553</v>
      </c>
      <c r="E278" s="151" t="s">
        <v>528</v>
      </c>
      <c r="F278" s="213">
        <v>310</v>
      </c>
      <c r="G278" s="151">
        <v>32</v>
      </c>
      <c r="H278" s="151">
        <v>26</v>
      </c>
      <c r="I278" s="151">
        <v>832</v>
      </c>
      <c r="J278" s="151">
        <v>30</v>
      </c>
      <c r="K278" s="151">
        <v>960</v>
      </c>
      <c r="L278" s="151"/>
    </row>
    <row r="279" spans="1:12">
      <c r="A279" s="213">
        <v>30355104</v>
      </c>
      <c r="B279" s="151" t="s">
        <v>649</v>
      </c>
      <c r="C279" s="151" t="s">
        <v>552</v>
      </c>
      <c r="D279" s="151" t="s">
        <v>553</v>
      </c>
      <c r="E279" s="151" t="s">
        <v>528</v>
      </c>
      <c r="F279" s="213">
        <v>315</v>
      </c>
      <c r="G279" s="151">
        <v>32</v>
      </c>
      <c r="H279" s="151">
        <v>26</v>
      </c>
      <c r="I279" s="151">
        <v>832</v>
      </c>
      <c r="J279" s="151">
        <v>30</v>
      </c>
      <c r="K279" s="151">
        <v>960</v>
      </c>
      <c r="L279" s="151"/>
    </row>
    <row r="280" spans="1:12">
      <c r="A280" s="213">
        <v>30356104</v>
      </c>
      <c r="B280" s="151" t="s">
        <v>650</v>
      </c>
      <c r="C280" s="151" t="s">
        <v>552</v>
      </c>
      <c r="D280" s="151" t="s">
        <v>553</v>
      </c>
      <c r="E280" s="151" t="s">
        <v>528</v>
      </c>
      <c r="F280" s="213">
        <v>315</v>
      </c>
      <c r="G280" s="151">
        <v>32</v>
      </c>
      <c r="H280" s="151">
        <v>26</v>
      </c>
      <c r="I280" s="151">
        <v>832</v>
      </c>
      <c r="J280" s="151">
        <v>30</v>
      </c>
      <c r="K280" s="151">
        <v>960</v>
      </c>
      <c r="L280" s="151"/>
    </row>
    <row r="281" spans="1:12">
      <c r="A281" s="213">
        <v>30355106</v>
      </c>
      <c r="B281" s="151" t="s">
        <v>646</v>
      </c>
      <c r="C281" s="220" t="s">
        <v>552</v>
      </c>
      <c r="D281" s="151" t="s">
        <v>553</v>
      </c>
      <c r="E281" s="151" t="s">
        <v>528</v>
      </c>
      <c r="F281" s="213">
        <v>325</v>
      </c>
      <c r="G281" s="151">
        <v>32</v>
      </c>
      <c r="H281" s="151">
        <v>26</v>
      </c>
      <c r="I281" s="151">
        <v>832</v>
      </c>
      <c r="J281" s="151">
        <v>30</v>
      </c>
      <c r="K281" s="151">
        <v>960</v>
      </c>
      <c r="L281" s="220" t="s">
        <v>395</v>
      </c>
    </row>
    <row r="282" spans="1:12">
      <c r="A282" s="213">
        <v>30355201</v>
      </c>
      <c r="B282" s="151" t="s">
        <v>641</v>
      </c>
      <c r="C282" s="220" t="s">
        <v>552</v>
      </c>
      <c r="D282" s="151" t="s">
        <v>553</v>
      </c>
      <c r="E282" s="151" t="s">
        <v>528</v>
      </c>
      <c r="F282" s="213">
        <v>300</v>
      </c>
      <c r="G282" s="151">
        <v>32</v>
      </c>
      <c r="H282" s="151">
        <v>26</v>
      </c>
      <c r="I282" s="151">
        <v>832</v>
      </c>
      <c r="J282" s="151">
        <v>30</v>
      </c>
      <c r="K282" s="151">
        <v>960</v>
      </c>
      <c r="L282" s="220" t="s">
        <v>395</v>
      </c>
    </row>
    <row r="283" spans="1:12">
      <c r="A283" s="213">
        <v>30355202</v>
      </c>
      <c r="B283" s="151" t="s">
        <v>651</v>
      </c>
      <c r="C283" s="151" t="s">
        <v>552</v>
      </c>
      <c r="D283" s="151" t="s">
        <v>553</v>
      </c>
      <c r="E283" s="151" t="s">
        <v>528</v>
      </c>
      <c r="F283" s="213">
        <v>305</v>
      </c>
      <c r="G283" s="151">
        <v>32</v>
      </c>
      <c r="H283" s="151">
        <v>26</v>
      </c>
      <c r="I283" s="151">
        <v>832</v>
      </c>
      <c r="J283" s="151">
        <v>30</v>
      </c>
      <c r="K283" s="151">
        <v>960</v>
      </c>
      <c r="L283" s="151"/>
    </row>
    <row r="284" spans="1:12">
      <c r="A284" s="213">
        <v>30355203</v>
      </c>
      <c r="B284" s="151" t="s">
        <v>652</v>
      </c>
      <c r="C284" s="151" t="s">
        <v>552</v>
      </c>
      <c r="D284" s="151" t="s">
        <v>653</v>
      </c>
      <c r="E284" s="151" t="s">
        <v>528</v>
      </c>
      <c r="F284" s="213">
        <v>310</v>
      </c>
      <c r="G284" s="151">
        <v>32</v>
      </c>
      <c r="H284" s="151">
        <v>26</v>
      </c>
      <c r="I284" s="151">
        <v>832</v>
      </c>
      <c r="J284" s="151">
        <v>30</v>
      </c>
      <c r="K284" s="151">
        <v>960</v>
      </c>
      <c r="L284" s="151"/>
    </row>
    <row r="285" spans="1:12">
      <c r="A285" s="213">
        <v>30355204</v>
      </c>
      <c r="B285" s="151" t="s">
        <v>654</v>
      </c>
      <c r="C285" s="151" t="s">
        <v>552</v>
      </c>
      <c r="D285" s="151" t="s">
        <v>653</v>
      </c>
      <c r="E285" s="151" t="s">
        <v>528</v>
      </c>
      <c r="F285" s="213">
        <v>315</v>
      </c>
      <c r="G285" s="151">
        <v>32</v>
      </c>
      <c r="H285" s="151">
        <v>26</v>
      </c>
      <c r="I285" s="151">
        <v>832</v>
      </c>
      <c r="J285" s="151">
        <v>30</v>
      </c>
      <c r="K285" s="151">
        <v>960</v>
      </c>
      <c r="L285" s="151"/>
    </row>
    <row r="286" spans="1:12">
      <c r="A286" s="213">
        <v>30355205</v>
      </c>
      <c r="B286" s="151" t="s">
        <v>655</v>
      </c>
      <c r="C286" s="151" t="s">
        <v>552</v>
      </c>
      <c r="D286" s="151" t="s">
        <v>653</v>
      </c>
      <c r="E286" s="151" t="s">
        <v>528</v>
      </c>
      <c r="F286" s="213">
        <v>320</v>
      </c>
      <c r="G286" s="151">
        <v>32</v>
      </c>
      <c r="H286" s="151">
        <v>26</v>
      </c>
      <c r="I286" s="151">
        <v>832</v>
      </c>
      <c r="J286" s="151">
        <v>30</v>
      </c>
      <c r="K286" s="151">
        <v>960</v>
      </c>
      <c r="L286" s="151"/>
    </row>
    <row r="287" spans="1:12">
      <c r="A287" s="213">
        <v>30355206</v>
      </c>
      <c r="B287" s="151" t="s">
        <v>646</v>
      </c>
      <c r="C287" s="220" t="s">
        <v>552</v>
      </c>
      <c r="D287" s="151" t="s">
        <v>553</v>
      </c>
      <c r="E287" s="151" t="s">
        <v>528</v>
      </c>
      <c r="F287" s="213">
        <v>325</v>
      </c>
      <c r="G287" s="151">
        <v>32</v>
      </c>
      <c r="H287" s="151">
        <v>26</v>
      </c>
      <c r="I287" s="151">
        <v>832</v>
      </c>
      <c r="J287" s="151">
        <v>30</v>
      </c>
      <c r="K287" s="151">
        <v>960</v>
      </c>
      <c r="L287" s="220" t="s">
        <v>395</v>
      </c>
    </row>
    <row r="288" spans="1:12">
      <c r="A288" s="213">
        <v>30355301</v>
      </c>
      <c r="B288" s="151" t="s">
        <v>656</v>
      </c>
      <c r="C288" s="220" t="s">
        <v>552</v>
      </c>
      <c r="D288" s="151" t="s">
        <v>553</v>
      </c>
      <c r="E288" s="151" t="s">
        <v>528</v>
      </c>
      <c r="F288" s="213">
        <v>300</v>
      </c>
      <c r="G288" s="151">
        <v>32</v>
      </c>
      <c r="H288" s="151">
        <v>26</v>
      </c>
      <c r="I288" s="151">
        <v>832</v>
      </c>
      <c r="J288" s="151">
        <v>30</v>
      </c>
      <c r="K288" s="151">
        <v>960</v>
      </c>
      <c r="L288" s="220" t="s">
        <v>395</v>
      </c>
    </row>
    <row r="289" spans="1:12">
      <c r="A289" s="213">
        <v>30355302</v>
      </c>
      <c r="B289" s="151" t="s">
        <v>657</v>
      </c>
      <c r="C289" s="220" t="s">
        <v>552</v>
      </c>
      <c r="D289" s="151" t="s">
        <v>553</v>
      </c>
      <c r="E289" s="151" t="s">
        <v>528</v>
      </c>
      <c r="F289" s="213">
        <v>305</v>
      </c>
      <c r="G289" s="151">
        <v>32</v>
      </c>
      <c r="H289" s="151">
        <v>26</v>
      </c>
      <c r="I289" s="151">
        <v>832</v>
      </c>
      <c r="J289" s="151">
        <v>30</v>
      </c>
      <c r="K289" s="151">
        <v>960</v>
      </c>
      <c r="L289" s="220" t="s">
        <v>395</v>
      </c>
    </row>
    <row r="290" spans="1:12">
      <c r="A290" s="213">
        <v>30355303</v>
      </c>
      <c r="B290" s="151" t="s">
        <v>658</v>
      </c>
      <c r="C290" s="151" t="s">
        <v>552</v>
      </c>
      <c r="D290" s="151" t="s">
        <v>553</v>
      </c>
      <c r="E290" s="151" t="s">
        <v>528</v>
      </c>
      <c r="F290" s="213">
        <v>310</v>
      </c>
      <c r="G290" s="151">
        <v>32</v>
      </c>
      <c r="H290" s="151">
        <v>26</v>
      </c>
      <c r="I290" s="151">
        <v>832</v>
      </c>
      <c r="J290" s="151">
        <v>30</v>
      </c>
      <c r="K290" s="151">
        <v>960</v>
      </c>
      <c r="L290" s="151"/>
    </row>
    <row r="291" spans="1:12">
      <c r="A291" s="213">
        <v>30355304</v>
      </c>
      <c r="B291" s="151" t="s">
        <v>659</v>
      </c>
      <c r="C291" s="151" t="s">
        <v>552</v>
      </c>
      <c r="D291" s="151" t="s">
        <v>553</v>
      </c>
      <c r="E291" s="151" t="s">
        <v>528</v>
      </c>
      <c r="F291" s="213">
        <v>315</v>
      </c>
      <c r="G291" s="151">
        <v>32</v>
      </c>
      <c r="H291" s="151">
        <v>26</v>
      </c>
      <c r="I291" s="151">
        <v>832</v>
      </c>
      <c r="J291" s="151">
        <v>30</v>
      </c>
      <c r="K291" s="151">
        <v>960</v>
      </c>
      <c r="L291" s="151"/>
    </row>
    <row r="292" spans="1:12">
      <c r="A292" s="213">
        <v>30355305</v>
      </c>
      <c r="B292" s="151" t="s">
        <v>660</v>
      </c>
      <c r="C292" s="151" t="s">
        <v>552</v>
      </c>
      <c r="D292" s="151" t="s">
        <v>553</v>
      </c>
      <c r="E292" s="151" t="s">
        <v>528</v>
      </c>
      <c r="F292" s="213">
        <v>320</v>
      </c>
      <c r="G292" s="151">
        <v>32</v>
      </c>
      <c r="H292" s="151">
        <v>26</v>
      </c>
      <c r="I292" s="151">
        <v>832</v>
      </c>
      <c r="J292" s="151">
        <v>30</v>
      </c>
      <c r="K292" s="151">
        <v>960</v>
      </c>
      <c r="L292" s="151"/>
    </row>
    <row r="293" spans="1:12">
      <c r="A293" s="213">
        <v>30355306</v>
      </c>
      <c r="B293" s="151" t="s">
        <v>661</v>
      </c>
      <c r="C293" s="220" t="s">
        <v>552</v>
      </c>
      <c r="D293" s="151" t="s">
        <v>553</v>
      </c>
      <c r="E293" s="151" t="s">
        <v>528</v>
      </c>
      <c r="F293" s="213">
        <v>325</v>
      </c>
      <c r="G293" s="151">
        <v>32</v>
      </c>
      <c r="H293" s="151">
        <v>26</v>
      </c>
      <c r="I293" s="151">
        <v>832</v>
      </c>
      <c r="J293" s="151">
        <v>30</v>
      </c>
      <c r="K293" s="151">
        <v>960</v>
      </c>
      <c r="L293" s="220" t="s">
        <v>395</v>
      </c>
    </row>
    <row r="294" spans="1:12">
      <c r="A294" s="213">
        <v>30355307</v>
      </c>
      <c r="B294" s="151" t="s">
        <v>662</v>
      </c>
      <c r="C294" s="220" t="s">
        <v>552</v>
      </c>
      <c r="D294" s="151" t="s">
        <v>553</v>
      </c>
      <c r="E294" s="151" t="s">
        <v>528</v>
      </c>
      <c r="F294" s="213">
        <v>330</v>
      </c>
      <c r="G294" s="151">
        <v>32</v>
      </c>
      <c r="H294" s="151">
        <v>26</v>
      </c>
      <c r="I294" s="151">
        <v>832</v>
      </c>
      <c r="J294" s="151">
        <v>30</v>
      </c>
      <c r="K294" s="151">
        <v>960</v>
      </c>
      <c r="L294" s="220" t="s">
        <v>395</v>
      </c>
    </row>
    <row r="295" spans="1:12">
      <c r="A295" s="213">
        <v>30355329</v>
      </c>
      <c r="B295" s="151" t="s">
        <v>663</v>
      </c>
      <c r="C295" s="220" t="s">
        <v>552</v>
      </c>
      <c r="D295" s="151" t="s">
        <v>553</v>
      </c>
      <c r="E295" s="151" t="s">
        <v>528</v>
      </c>
      <c r="F295" s="213">
        <v>290</v>
      </c>
      <c r="G295" s="151">
        <v>32</v>
      </c>
      <c r="H295" s="151">
        <v>26</v>
      </c>
      <c r="I295" s="151">
        <v>832</v>
      </c>
      <c r="J295" s="151">
        <v>30</v>
      </c>
      <c r="K295" s="151">
        <v>960</v>
      </c>
      <c r="L295" s="220" t="s">
        <v>395</v>
      </c>
    </row>
    <row r="296" spans="1:12">
      <c r="A296" s="213">
        <v>30355330</v>
      </c>
      <c r="B296" s="151" t="s">
        <v>664</v>
      </c>
      <c r="C296" s="220" t="s">
        <v>552</v>
      </c>
      <c r="D296" s="151" t="s">
        <v>553</v>
      </c>
      <c r="E296" s="151" t="s">
        <v>528</v>
      </c>
      <c r="F296" s="213">
        <v>295</v>
      </c>
      <c r="G296" s="151">
        <v>32</v>
      </c>
      <c r="H296" s="151">
        <v>26</v>
      </c>
      <c r="I296" s="151">
        <v>832</v>
      </c>
      <c r="J296" s="151">
        <v>30</v>
      </c>
      <c r="K296" s="151">
        <v>960</v>
      </c>
      <c r="L296" s="220" t="s">
        <v>395</v>
      </c>
    </row>
    <row r="297" spans="1:12">
      <c r="A297" s="213">
        <v>30355401</v>
      </c>
      <c r="B297" s="151" t="s">
        <v>656</v>
      </c>
      <c r="C297" s="220" t="s">
        <v>552</v>
      </c>
      <c r="D297" s="151" t="s">
        <v>553</v>
      </c>
      <c r="E297" s="151" t="s">
        <v>528</v>
      </c>
      <c r="F297" s="213">
        <v>300</v>
      </c>
      <c r="G297" s="151">
        <v>32</v>
      </c>
      <c r="H297" s="151">
        <v>26</v>
      </c>
      <c r="I297" s="151">
        <v>832</v>
      </c>
      <c r="J297" s="151">
        <v>30</v>
      </c>
      <c r="K297" s="151">
        <v>960</v>
      </c>
      <c r="L297" s="220" t="s">
        <v>395</v>
      </c>
    </row>
    <row r="298" spans="1:12">
      <c r="A298" s="213">
        <v>30355402</v>
      </c>
      <c r="B298" s="151" t="s">
        <v>657</v>
      </c>
      <c r="C298" s="151" t="s">
        <v>552</v>
      </c>
      <c r="D298" s="151" t="s">
        <v>553</v>
      </c>
      <c r="E298" s="151" t="s">
        <v>528</v>
      </c>
      <c r="F298" s="213">
        <v>305</v>
      </c>
      <c r="G298" s="151">
        <v>32</v>
      </c>
      <c r="H298" s="151">
        <v>26</v>
      </c>
      <c r="I298" s="151">
        <v>832</v>
      </c>
      <c r="J298" s="151">
        <v>30</v>
      </c>
      <c r="K298" s="151">
        <v>960</v>
      </c>
      <c r="L298" s="151"/>
    </row>
    <row r="299" spans="1:12">
      <c r="A299" s="213">
        <v>30355403</v>
      </c>
      <c r="B299" s="151" t="s">
        <v>665</v>
      </c>
      <c r="C299" s="151" t="s">
        <v>552</v>
      </c>
      <c r="D299" s="151" t="s">
        <v>653</v>
      </c>
      <c r="E299" s="151" t="s">
        <v>528</v>
      </c>
      <c r="F299" s="213">
        <v>310</v>
      </c>
      <c r="G299" s="151">
        <v>32</v>
      </c>
      <c r="H299" s="151">
        <v>26</v>
      </c>
      <c r="I299" s="151">
        <v>832</v>
      </c>
      <c r="J299" s="151">
        <v>30</v>
      </c>
      <c r="K299" s="151">
        <v>960</v>
      </c>
      <c r="L299" s="151"/>
    </row>
    <row r="300" spans="1:12">
      <c r="A300" s="213">
        <v>30355404</v>
      </c>
      <c r="B300" s="151" t="s">
        <v>666</v>
      </c>
      <c r="C300" s="151" t="s">
        <v>552</v>
      </c>
      <c r="D300" s="151" t="s">
        <v>653</v>
      </c>
      <c r="E300" s="151" t="s">
        <v>528</v>
      </c>
      <c r="F300" s="213">
        <v>315</v>
      </c>
      <c r="G300" s="151">
        <v>32</v>
      </c>
      <c r="H300" s="151">
        <v>26</v>
      </c>
      <c r="I300" s="151">
        <v>832</v>
      </c>
      <c r="J300" s="151">
        <v>30</v>
      </c>
      <c r="K300" s="151">
        <v>960</v>
      </c>
      <c r="L300" s="151"/>
    </row>
    <row r="301" spans="1:12">
      <c r="A301" s="213">
        <v>30355405</v>
      </c>
      <c r="B301" s="151" t="s">
        <v>667</v>
      </c>
      <c r="C301" s="151" t="s">
        <v>552</v>
      </c>
      <c r="D301" s="151" t="s">
        <v>553</v>
      </c>
      <c r="E301" s="151" t="s">
        <v>528</v>
      </c>
      <c r="F301" s="213">
        <v>320</v>
      </c>
      <c r="G301" s="151">
        <v>32</v>
      </c>
      <c r="H301" s="151">
        <v>26</v>
      </c>
      <c r="I301" s="151">
        <v>832</v>
      </c>
      <c r="J301" s="151">
        <v>30</v>
      </c>
      <c r="K301" s="151">
        <v>960</v>
      </c>
      <c r="L301" s="151"/>
    </row>
    <row r="302" spans="1:12">
      <c r="A302" s="213">
        <v>30355406</v>
      </c>
      <c r="B302" s="151" t="s">
        <v>661</v>
      </c>
      <c r="C302" s="220" t="s">
        <v>552</v>
      </c>
      <c r="D302" s="151" t="s">
        <v>553</v>
      </c>
      <c r="E302" s="151" t="s">
        <v>528</v>
      </c>
      <c r="F302" s="213">
        <v>325</v>
      </c>
      <c r="G302" s="151">
        <v>32</v>
      </c>
      <c r="H302" s="151">
        <v>26</v>
      </c>
      <c r="I302" s="151">
        <v>832</v>
      </c>
      <c r="J302" s="151">
        <v>30</v>
      </c>
      <c r="K302" s="151">
        <v>960</v>
      </c>
      <c r="L302" s="220" t="s">
        <v>395</v>
      </c>
    </row>
    <row r="303" spans="1:12">
      <c r="A303" s="213">
        <v>30355407</v>
      </c>
      <c r="B303" s="151" t="s">
        <v>662</v>
      </c>
      <c r="C303" s="220" t="s">
        <v>552</v>
      </c>
      <c r="D303" s="151" t="s">
        <v>553</v>
      </c>
      <c r="E303" s="151" t="s">
        <v>528</v>
      </c>
      <c r="F303" s="213">
        <v>330</v>
      </c>
      <c r="G303" s="151">
        <v>32</v>
      </c>
      <c r="H303" s="151">
        <v>26</v>
      </c>
      <c r="I303" s="151">
        <v>832</v>
      </c>
      <c r="J303" s="151">
        <v>30</v>
      </c>
      <c r="K303" s="151">
        <v>960</v>
      </c>
      <c r="L303" s="220" t="s">
        <v>395</v>
      </c>
    </row>
    <row r="304" spans="1:12">
      <c r="A304" s="213">
        <v>30359001</v>
      </c>
      <c r="B304" s="151" t="s">
        <v>668</v>
      </c>
      <c r="C304" s="220" t="s">
        <v>669</v>
      </c>
      <c r="D304" s="151" t="s">
        <v>670</v>
      </c>
      <c r="E304" s="151" t="s">
        <v>528</v>
      </c>
      <c r="F304" s="213">
        <v>300</v>
      </c>
      <c r="G304" s="151">
        <v>26</v>
      </c>
      <c r="H304" s="151">
        <v>26</v>
      </c>
      <c r="I304" s="151">
        <v>676</v>
      </c>
      <c r="J304" s="151">
        <v>30</v>
      </c>
      <c r="K304" s="151">
        <v>780</v>
      </c>
      <c r="L304" s="220" t="s">
        <v>395</v>
      </c>
    </row>
    <row r="305" spans="1:12">
      <c r="A305" s="213">
        <v>30359002</v>
      </c>
      <c r="B305" s="151" t="s">
        <v>671</v>
      </c>
      <c r="C305" s="220" t="s">
        <v>669</v>
      </c>
      <c r="D305" s="151" t="s">
        <v>670</v>
      </c>
      <c r="E305" s="151" t="s">
        <v>528</v>
      </c>
      <c r="F305" s="213">
        <v>305</v>
      </c>
      <c r="G305" s="151">
        <v>26</v>
      </c>
      <c r="H305" s="151">
        <v>26</v>
      </c>
      <c r="I305" s="151">
        <v>676</v>
      </c>
      <c r="J305" s="151">
        <v>30</v>
      </c>
      <c r="K305" s="151">
        <v>780</v>
      </c>
      <c r="L305" s="220" t="s">
        <v>395</v>
      </c>
    </row>
    <row r="306" spans="1:12">
      <c r="A306" s="213">
        <v>30359003</v>
      </c>
      <c r="B306" s="151" t="s">
        <v>672</v>
      </c>
      <c r="C306" s="151" t="s">
        <v>669</v>
      </c>
      <c r="D306" s="151" t="s">
        <v>670</v>
      </c>
      <c r="E306" s="151" t="s">
        <v>528</v>
      </c>
      <c r="F306" s="213">
        <v>310</v>
      </c>
      <c r="G306" s="151">
        <v>26</v>
      </c>
      <c r="H306" s="151">
        <v>26</v>
      </c>
      <c r="I306" s="151">
        <v>676</v>
      </c>
      <c r="J306" s="151">
        <v>30</v>
      </c>
      <c r="K306" s="151">
        <v>780</v>
      </c>
      <c r="L306" s="151"/>
    </row>
    <row r="307" spans="1:12">
      <c r="A307" s="213">
        <v>30359004</v>
      </c>
      <c r="B307" s="151" t="s">
        <v>673</v>
      </c>
      <c r="C307" s="151" t="s">
        <v>669</v>
      </c>
      <c r="D307" s="151" t="s">
        <v>670</v>
      </c>
      <c r="E307" s="151" t="s">
        <v>528</v>
      </c>
      <c r="F307" s="213">
        <v>315</v>
      </c>
      <c r="G307" s="151">
        <v>26</v>
      </c>
      <c r="H307" s="151">
        <v>26</v>
      </c>
      <c r="I307" s="151">
        <v>676</v>
      </c>
      <c r="J307" s="151">
        <v>30</v>
      </c>
      <c r="K307" s="151">
        <v>780</v>
      </c>
      <c r="L307" s="151"/>
    </row>
    <row r="308" spans="1:12">
      <c r="A308" s="213">
        <v>30359005</v>
      </c>
      <c r="B308" s="151" t="s">
        <v>674</v>
      </c>
      <c r="C308" s="151" t="s">
        <v>669</v>
      </c>
      <c r="D308" s="151" t="s">
        <v>670</v>
      </c>
      <c r="E308" s="151" t="s">
        <v>528</v>
      </c>
      <c r="F308" s="213">
        <v>320</v>
      </c>
      <c r="G308" s="151">
        <v>26</v>
      </c>
      <c r="H308" s="151">
        <v>26</v>
      </c>
      <c r="I308" s="151">
        <v>676</v>
      </c>
      <c r="J308" s="151">
        <v>30</v>
      </c>
      <c r="K308" s="151">
        <v>780</v>
      </c>
      <c r="L308" s="151"/>
    </row>
    <row r="309" spans="1:12">
      <c r="A309" s="213">
        <v>30359006</v>
      </c>
      <c r="B309" s="151" t="s">
        <v>675</v>
      </c>
      <c r="C309" s="220" t="s">
        <v>669</v>
      </c>
      <c r="D309" s="151" t="s">
        <v>670</v>
      </c>
      <c r="E309" s="151" t="s">
        <v>528</v>
      </c>
      <c r="F309" s="213">
        <v>325</v>
      </c>
      <c r="G309" s="151">
        <v>26</v>
      </c>
      <c r="H309" s="151">
        <v>26</v>
      </c>
      <c r="I309" s="151">
        <v>676</v>
      </c>
      <c r="J309" s="151">
        <v>30</v>
      </c>
      <c r="K309" s="151">
        <v>780</v>
      </c>
      <c r="L309" s="220" t="s">
        <v>395</v>
      </c>
    </row>
    <row r="310" spans="1:12">
      <c r="A310" s="213">
        <v>30359101</v>
      </c>
      <c r="B310" s="151" t="s">
        <v>676</v>
      </c>
      <c r="C310" s="220" t="s">
        <v>552</v>
      </c>
      <c r="D310" s="151" t="s">
        <v>553</v>
      </c>
      <c r="E310" s="151" t="s">
        <v>528</v>
      </c>
      <c r="F310" s="213">
        <v>300</v>
      </c>
      <c r="G310" s="151">
        <v>32</v>
      </c>
      <c r="H310" s="151">
        <v>26</v>
      </c>
      <c r="I310" s="151">
        <v>832</v>
      </c>
      <c r="J310" s="151">
        <v>30</v>
      </c>
      <c r="K310" s="151">
        <v>960</v>
      </c>
      <c r="L310" s="220" t="s">
        <v>395</v>
      </c>
    </row>
    <row r="311" spans="1:12">
      <c r="A311" s="213">
        <v>30359102</v>
      </c>
      <c r="B311" s="151" t="s">
        <v>677</v>
      </c>
      <c r="C311" s="220" t="s">
        <v>552</v>
      </c>
      <c r="D311" s="151" t="s">
        <v>553</v>
      </c>
      <c r="E311" s="151" t="s">
        <v>528</v>
      </c>
      <c r="F311" s="213">
        <v>305</v>
      </c>
      <c r="G311" s="151">
        <v>32</v>
      </c>
      <c r="H311" s="151">
        <v>26</v>
      </c>
      <c r="I311" s="151">
        <v>832</v>
      </c>
      <c r="J311" s="151">
        <v>30</v>
      </c>
      <c r="K311" s="151">
        <v>960</v>
      </c>
      <c r="L311" s="220" t="s">
        <v>395</v>
      </c>
    </row>
    <row r="312" spans="1:12">
      <c r="A312" s="213">
        <v>30359103</v>
      </c>
      <c r="B312" s="151" t="s">
        <v>678</v>
      </c>
      <c r="C312" s="151" t="s">
        <v>552</v>
      </c>
      <c r="D312" s="151" t="s">
        <v>553</v>
      </c>
      <c r="E312" s="151" t="s">
        <v>528</v>
      </c>
      <c r="F312" s="213">
        <v>310</v>
      </c>
      <c r="G312" s="151">
        <v>32</v>
      </c>
      <c r="H312" s="151">
        <v>26</v>
      </c>
      <c r="I312" s="151">
        <v>832</v>
      </c>
      <c r="J312" s="151">
        <v>30</v>
      </c>
      <c r="K312" s="151">
        <v>960</v>
      </c>
      <c r="L312" s="151"/>
    </row>
    <row r="313" spans="1:12">
      <c r="A313" s="213">
        <v>30359104</v>
      </c>
      <c r="B313" s="151" t="s">
        <v>679</v>
      </c>
      <c r="C313" s="151" t="s">
        <v>552</v>
      </c>
      <c r="D313" s="151" t="s">
        <v>553</v>
      </c>
      <c r="E313" s="151" t="s">
        <v>528</v>
      </c>
      <c r="F313" s="213">
        <v>315</v>
      </c>
      <c r="G313" s="151">
        <v>32</v>
      </c>
      <c r="H313" s="151">
        <v>26</v>
      </c>
      <c r="I313" s="151">
        <v>832</v>
      </c>
      <c r="J313" s="151">
        <v>30</v>
      </c>
      <c r="K313" s="151">
        <v>960</v>
      </c>
      <c r="L313" s="151"/>
    </row>
    <row r="314" spans="1:12">
      <c r="A314" s="213">
        <v>30359105</v>
      </c>
      <c r="B314" s="151" t="s">
        <v>680</v>
      </c>
      <c r="C314" s="151" t="s">
        <v>552</v>
      </c>
      <c r="D314" s="151" t="s">
        <v>553</v>
      </c>
      <c r="E314" s="151" t="s">
        <v>528</v>
      </c>
      <c r="F314" s="213">
        <v>320</v>
      </c>
      <c r="G314" s="151">
        <v>32</v>
      </c>
      <c r="H314" s="151">
        <v>26</v>
      </c>
      <c r="I314" s="151">
        <v>832</v>
      </c>
      <c r="J314" s="151">
        <v>30</v>
      </c>
      <c r="K314" s="151">
        <v>960</v>
      </c>
      <c r="L314" s="151"/>
    </row>
    <row r="315" spans="1:12">
      <c r="A315" s="213">
        <v>30359106</v>
      </c>
      <c r="B315" s="151" t="s">
        <v>681</v>
      </c>
      <c r="C315" s="151" t="s">
        <v>552</v>
      </c>
      <c r="D315" s="151" t="s">
        <v>553</v>
      </c>
      <c r="E315" s="151" t="s">
        <v>528</v>
      </c>
      <c r="F315" s="213">
        <v>325</v>
      </c>
      <c r="G315" s="151">
        <v>32</v>
      </c>
      <c r="H315" s="151">
        <v>26</v>
      </c>
      <c r="I315" s="151">
        <v>832</v>
      </c>
      <c r="J315" s="151">
        <v>30</v>
      </c>
      <c r="K315" s="151">
        <v>960</v>
      </c>
      <c r="L315" s="151"/>
    </row>
    <row r="316" spans="1:12">
      <c r="A316" s="213">
        <v>30359107</v>
      </c>
      <c r="B316" s="151" t="s">
        <v>682</v>
      </c>
      <c r="C316" s="220" t="s">
        <v>552</v>
      </c>
      <c r="D316" s="151" t="s">
        <v>553</v>
      </c>
      <c r="E316" s="151" t="s">
        <v>528</v>
      </c>
      <c r="F316" s="213">
        <v>330</v>
      </c>
      <c r="G316" s="151">
        <v>32</v>
      </c>
      <c r="H316" s="151">
        <v>26</v>
      </c>
      <c r="I316" s="151">
        <v>832</v>
      </c>
      <c r="J316" s="151">
        <v>30</v>
      </c>
      <c r="K316" s="151">
        <v>960</v>
      </c>
      <c r="L316" s="220" t="s">
        <v>395</v>
      </c>
    </row>
    <row r="317" spans="1:12">
      <c r="A317" s="213">
        <v>30359201</v>
      </c>
      <c r="B317" s="151" t="s">
        <v>683</v>
      </c>
      <c r="C317" s="220" t="s">
        <v>669</v>
      </c>
      <c r="D317" s="151" t="s">
        <v>670</v>
      </c>
      <c r="E317" s="151" t="s">
        <v>528</v>
      </c>
      <c r="F317" s="213">
        <v>300</v>
      </c>
      <c r="G317" s="151">
        <v>26</v>
      </c>
      <c r="H317" s="151">
        <v>26</v>
      </c>
      <c r="I317" s="151">
        <v>676</v>
      </c>
      <c r="J317" s="151">
        <v>30</v>
      </c>
      <c r="K317" s="151">
        <v>780</v>
      </c>
      <c r="L317" s="220" t="s">
        <v>395</v>
      </c>
    </row>
    <row r="318" spans="1:12">
      <c r="A318" s="213">
        <v>30359202</v>
      </c>
      <c r="B318" s="151" t="s">
        <v>684</v>
      </c>
      <c r="C318" s="151" t="s">
        <v>669</v>
      </c>
      <c r="D318" s="151" t="s">
        <v>670</v>
      </c>
      <c r="E318" s="151" t="s">
        <v>528</v>
      </c>
      <c r="F318" s="213">
        <v>305</v>
      </c>
      <c r="G318" s="151">
        <v>26</v>
      </c>
      <c r="H318" s="151">
        <v>26</v>
      </c>
      <c r="I318" s="151">
        <v>676</v>
      </c>
      <c r="J318" s="151">
        <v>30</v>
      </c>
      <c r="K318" s="151">
        <v>780</v>
      </c>
      <c r="L318" s="151"/>
    </row>
    <row r="319" spans="1:12">
      <c r="A319" s="213">
        <v>30359203</v>
      </c>
      <c r="B319" s="151" t="s">
        <v>685</v>
      </c>
      <c r="C319" s="151" t="s">
        <v>669</v>
      </c>
      <c r="D319" s="151" t="s">
        <v>670</v>
      </c>
      <c r="E319" s="151" t="s">
        <v>528</v>
      </c>
      <c r="F319" s="213">
        <v>310</v>
      </c>
      <c r="G319" s="151">
        <v>26</v>
      </c>
      <c r="H319" s="151">
        <v>26</v>
      </c>
      <c r="I319" s="151">
        <v>676</v>
      </c>
      <c r="J319" s="151">
        <v>30</v>
      </c>
      <c r="K319" s="151">
        <v>780</v>
      </c>
      <c r="L319" s="151"/>
    </row>
    <row r="320" spans="1:12">
      <c r="A320" s="213">
        <v>30359204</v>
      </c>
      <c r="B320" s="151" t="s">
        <v>686</v>
      </c>
      <c r="C320" s="151" t="s">
        <v>669</v>
      </c>
      <c r="D320" s="151" t="s">
        <v>670</v>
      </c>
      <c r="E320" s="151" t="s">
        <v>528</v>
      </c>
      <c r="F320" s="213">
        <v>315</v>
      </c>
      <c r="G320" s="151">
        <v>26</v>
      </c>
      <c r="H320" s="151">
        <v>26</v>
      </c>
      <c r="I320" s="151">
        <v>676</v>
      </c>
      <c r="J320" s="151">
        <v>30</v>
      </c>
      <c r="K320" s="151">
        <v>780</v>
      </c>
      <c r="L320" s="151"/>
    </row>
    <row r="321" spans="1:12">
      <c r="A321" s="213">
        <v>30359205</v>
      </c>
      <c r="B321" s="151" t="s">
        <v>687</v>
      </c>
      <c r="C321" s="151" t="s">
        <v>669</v>
      </c>
      <c r="D321" s="151" t="s">
        <v>670</v>
      </c>
      <c r="E321" s="151" t="s">
        <v>528</v>
      </c>
      <c r="F321" s="213">
        <v>320</v>
      </c>
      <c r="G321" s="151">
        <v>26</v>
      </c>
      <c r="H321" s="151">
        <v>26</v>
      </c>
      <c r="I321" s="151">
        <v>676</v>
      </c>
      <c r="J321" s="151">
        <v>30</v>
      </c>
      <c r="K321" s="151">
        <v>780</v>
      </c>
      <c r="L321" s="151"/>
    </row>
    <row r="322" spans="1:12">
      <c r="A322" s="213">
        <v>30359206</v>
      </c>
      <c r="B322" s="151" t="s">
        <v>688</v>
      </c>
      <c r="C322" s="220" t="s">
        <v>669</v>
      </c>
      <c r="D322" s="151" t="s">
        <v>670</v>
      </c>
      <c r="E322" s="151" t="s">
        <v>528</v>
      </c>
      <c r="F322" s="213">
        <v>325</v>
      </c>
      <c r="G322" s="151">
        <v>26</v>
      </c>
      <c r="H322" s="151">
        <v>26</v>
      </c>
      <c r="I322" s="151">
        <v>676</v>
      </c>
      <c r="J322" s="151">
        <v>30</v>
      </c>
      <c r="K322" s="151">
        <v>780</v>
      </c>
      <c r="L322" s="220" t="s">
        <v>395</v>
      </c>
    </row>
    <row r="323" spans="1:12">
      <c r="A323" s="213">
        <v>30359207</v>
      </c>
      <c r="B323" s="151" t="s">
        <v>689</v>
      </c>
      <c r="C323" s="220" t="s">
        <v>669</v>
      </c>
      <c r="D323" s="151" t="s">
        <v>670</v>
      </c>
      <c r="E323" s="151" t="s">
        <v>528</v>
      </c>
      <c r="F323" s="213">
        <v>330</v>
      </c>
      <c r="G323" s="151">
        <v>26</v>
      </c>
      <c r="H323" s="151">
        <v>26</v>
      </c>
      <c r="I323" s="151">
        <v>676</v>
      </c>
      <c r="J323" s="151">
        <v>30</v>
      </c>
      <c r="K323" s="151">
        <v>780</v>
      </c>
      <c r="L323" s="220" t="s">
        <v>395</v>
      </c>
    </row>
    <row r="324" spans="1:12">
      <c r="A324" s="213">
        <v>30359301</v>
      </c>
      <c r="B324" s="151" t="s">
        <v>676</v>
      </c>
      <c r="C324" s="220" t="s">
        <v>552</v>
      </c>
      <c r="D324" s="151" t="s">
        <v>553</v>
      </c>
      <c r="E324" s="151" t="s">
        <v>528</v>
      </c>
      <c r="F324" s="213">
        <v>300</v>
      </c>
      <c r="G324" s="151">
        <v>32</v>
      </c>
      <c r="H324" s="151">
        <v>26</v>
      </c>
      <c r="I324" s="151">
        <v>832</v>
      </c>
      <c r="J324" s="151">
        <v>30</v>
      </c>
      <c r="K324" s="151">
        <v>960</v>
      </c>
      <c r="L324" s="220" t="s">
        <v>395</v>
      </c>
    </row>
    <row r="325" spans="1:12">
      <c r="A325" s="213">
        <v>30359302</v>
      </c>
      <c r="B325" s="151" t="s">
        <v>677</v>
      </c>
      <c r="C325" s="220" t="s">
        <v>552</v>
      </c>
      <c r="D325" s="151" t="s">
        <v>553</v>
      </c>
      <c r="E325" s="151" t="s">
        <v>528</v>
      </c>
      <c r="F325" s="213">
        <v>305</v>
      </c>
      <c r="G325" s="151">
        <v>32</v>
      </c>
      <c r="H325" s="151">
        <v>26</v>
      </c>
      <c r="I325" s="151">
        <v>832</v>
      </c>
      <c r="J325" s="151">
        <v>30</v>
      </c>
      <c r="K325" s="151">
        <v>960</v>
      </c>
      <c r="L325" s="220" t="s">
        <v>395</v>
      </c>
    </row>
    <row r="326" spans="1:12">
      <c r="A326" s="213">
        <v>30359303</v>
      </c>
      <c r="B326" s="151" t="s">
        <v>678</v>
      </c>
      <c r="C326" s="151" t="s">
        <v>552</v>
      </c>
      <c r="D326" s="151" t="s">
        <v>553</v>
      </c>
      <c r="E326" s="151" t="s">
        <v>528</v>
      </c>
      <c r="F326" s="213">
        <v>310</v>
      </c>
      <c r="G326" s="151">
        <v>32</v>
      </c>
      <c r="H326" s="151">
        <v>26</v>
      </c>
      <c r="I326" s="151">
        <v>832</v>
      </c>
      <c r="J326" s="151">
        <v>30</v>
      </c>
      <c r="K326" s="151">
        <v>960</v>
      </c>
      <c r="L326" s="151"/>
    </row>
    <row r="327" spans="1:12">
      <c r="A327" s="213">
        <v>30359304</v>
      </c>
      <c r="B327" s="151" t="s">
        <v>679</v>
      </c>
      <c r="C327" s="151" t="s">
        <v>552</v>
      </c>
      <c r="D327" s="151" t="s">
        <v>553</v>
      </c>
      <c r="E327" s="151" t="s">
        <v>528</v>
      </c>
      <c r="F327" s="213">
        <v>315</v>
      </c>
      <c r="G327" s="151">
        <v>32</v>
      </c>
      <c r="H327" s="151">
        <v>26</v>
      </c>
      <c r="I327" s="151">
        <v>832</v>
      </c>
      <c r="J327" s="151">
        <v>30</v>
      </c>
      <c r="K327" s="151">
        <v>960</v>
      </c>
      <c r="L327" s="151"/>
    </row>
    <row r="328" spans="1:12">
      <c r="A328" s="213">
        <v>30359305</v>
      </c>
      <c r="B328" s="151" t="s">
        <v>680</v>
      </c>
      <c r="C328" s="151" t="s">
        <v>552</v>
      </c>
      <c r="D328" s="151" t="s">
        <v>553</v>
      </c>
      <c r="E328" s="151" t="s">
        <v>528</v>
      </c>
      <c r="F328" s="213">
        <v>320</v>
      </c>
      <c r="G328" s="151">
        <v>32</v>
      </c>
      <c r="H328" s="151">
        <v>26</v>
      </c>
      <c r="I328" s="151">
        <v>832</v>
      </c>
      <c r="J328" s="151">
        <v>30</v>
      </c>
      <c r="K328" s="151">
        <v>960</v>
      </c>
      <c r="L328" s="151"/>
    </row>
    <row r="329" spans="1:12">
      <c r="A329" s="213">
        <v>30359306</v>
      </c>
      <c r="B329" s="151" t="s">
        <v>681</v>
      </c>
      <c r="C329" s="151" t="s">
        <v>552</v>
      </c>
      <c r="D329" s="151" t="s">
        <v>553</v>
      </c>
      <c r="E329" s="151" t="s">
        <v>528</v>
      </c>
      <c r="F329" s="213">
        <v>325</v>
      </c>
      <c r="G329" s="151">
        <v>32</v>
      </c>
      <c r="H329" s="151">
        <v>26</v>
      </c>
      <c r="I329" s="151">
        <v>832</v>
      </c>
      <c r="J329" s="151">
        <v>30</v>
      </c>
      <c r="K329" s="151">
        <v>960</v>
      </c>
      <c r="L329" s="151"/>
    </row>
    <row r="330" spans="1:12">
      <c r="A330" s="213">
        <v>30359307</v>
      </c>
      <c r="B330" s="151" t="s">
        <v>682</v>
      </c>
      <c r="C330" s="220" t="s">
        <v>552</v>
      </c>
      <c r="D330" s="151" t="s">
        <v>553</v>
      </c>
      <c r="E330" s="151" t="s">
        <v>528</v>
      </c>
      <c r="F330" s="213">
        <v>330</v>
      </c>
      <c r="G330" s="151">
        <v>32</v>
      </c>
      <c r="H330" s="151">
        <v>26</v>
      </c>
      <c r="I330" s="151">
        <v>832</v>
      </c>
      <c r="J330" s="151">
        <v>30</v>
      </c>
      <c r="K330" s="151">
        <v>960</v>
      </c>
      <c r="L330" s="220" t="s">
        <v>395</v>
      </c>
    </row>
    <row r="331" spans="1:12">
      <c r="A331" s="213">
        <v>30375107</v>
      </c>
      <c r="B331" s="151" t="s">
        <v>690</v>
      </c>
      <c r="C331" s="151" t="s">
        <v>691</v>
      </c>
      <c r="D331" s="151" t="s">
        <v>553</v>
      </c>
      <c r="E331" s="151" t="s">
        <v>528</v>
      </c>
      <c r="F331" s="213">
        <v>330</v>
      </c>
      <c r="G331" s="151">
        <v>32</v>
      </c>
      <c r="H331" s="151">
        <v>24</v>
      </c>
      <c r="I331" s="151">
        <v>768</v>
      </c>
      <c r="J331" s="151">
        <v>28</v>
      </c>
      <c r="K331" s="151">
        <v>896</v>
      </c>
      <c r="L331" s="151"/>
    </row>
    <row r="332" spans="1:12">
      <c r="A332" s="213">
        <v>30375108</v>
      </c>
      <c r="B332" s="151" t="s">
        <v>692</v>
      </c>
      <c r="C332" s="151" t="s">
        <v>691</v>
      </c>
      <c r="D332" s="151" t="s">
        <v>553</v>
      </c>
      <c r="E332" s="151" t="s">
        <v>528</v>
      </c>
      <c r="F332" s="213">
        <v>335</v>
      </c>
      <c r="G332" s="151">
        <v>32</v>
      </c>
      <c r="H332" s="151">
        <v>24</v>
      </c>
      <c r="I332" s="151">
        <v>768</v>
      </c>
      <c r="J332" s="151">
        <v>28</v>
      </c>
      <c r="K332" s="151">
        <v>896</v>
      </c>
      <c r="L332" s="151"/>
    </row>
    <row r="333" spans="1:12">
      <c r="A333" s="213">
        <v>30375208</v>
      </c>
      <c r="B333" s="151" t="s">
        <v>693</v>
      </c>
      <c r="C333" s="151" t="s">
        <v>691</v>
      </c>
      <c r="D333" s="151" t="s">
        <v>553</v>
      </c>
      <c r="E333" s="151" t="s">
        <v>528</v>
      </c>
      <c r="F333" s="213">
        <v>335</v>
      </c>
      <c r="G333" s="151">
        <v>32</v>
      </c>
      <c r="H333" s="151">
        <v>24</v>
      </c>
      <c r="I333" s="151">
        <v>768</v>
      </c>
      <c r="J333" s="151">
        <v>28</v>
      </c>
      <c r="K333" s="151">
        <v>896</v>
      </c>
      <c r="L333" s="151"/>
    </row>
    <row r="334" spans="1:12">
      <c r="A334" s="213">
        <v>30375908</v>
      </c>
      <c r="B334" s="151" t="s">
        <v>694</v>
      </c>
      <c r="C334" s="151" t="s">
        <v>691</v>
      </c>
      <c r="D334" s="151" t="s">
        <v>553</v>
      </c>
      <c r="E334" s="151" t="s">
        <v>528</v>
      </c>
      <c r="F334" s="213">
        <v>335</v>
      </c>
      <c r="G334" s="151">
        <v>32</v>
      </c>
      <c r="H334" s="151">
        <v>24</v>
      </c>
      <c r="I334" s="151">
        <v>768</v>
      </c>
      <c r="J334" s="151">
        <v>28</v>
      </c>
      <c r="K334" s="151">
        <v>896</v>
      </c>
      <c r="L334" s="151"/>
    </row>
    <row r="335" spans="1:12">
      <c r="A335" s="213">
        <v>30375109</v>
      </c>
      <c r="B335" s="151" t="s">
        <v>695</v>
      </c>
      <c r="C335" s="151" t="s">
        <v>691</v>
      </c>
      <c r="D335" s="151" t="s">
        <v>553</v>
      </c>
      <c r="E335" s="151" t="s">
        <v>528</v>
      </c>
      <c r="F335" s="213">
        <v>340</v>
      </c>
      <c r="G335" s="151">
        <v>32</v>
      </c>
      <c r="H335" s="151">
        <v>24</v>
      </c>
      <c r="I335" s="151">
        <v>768</v>
      </c>
      <c r="J335" s="151">
        <v>28</v>
      </c>
      <c r="K335" s="151">
        <v>896</v>
      </c>
      <c r="L335" s="151"/>
    </row>
    <row r="336" spans="1:12">
      <c r="A336" s="213">
        <v>30375209</v>
      </c>
      <c r="B336" s="151" t="s">
        <v>696</v>
      </c>
      <c r="C336" s="151" t="s">
        <v>691</v>
      </c>
      <c r="D336" s="151" t="s">
        <v>553</v>
      </c>
      <c r="E336" s="151" t="s">
        <v>528</v>
      </c>
      <c r="F336" s="213">
        <v>340</v>
      </c>
      <c r="G336" s="151">
        <v>32</v>
      </c>
      <c r="H336" s="151">
        <v>24</v>
      </c>
      <c r="I336" s="151">
        <v>768</v>
      </c>
      <c r="J336" s="151">
        <v>28</v>
      </c>
      <c r="K336" s="151">
        <v>896</v>
      </c>
      <c r="L336" s="151"/>
    </row>
    <row r="337" spans="1:12">
      <c r="A337" s="213">
        <v>30375207</v>
      </c>
      <c r="B337" s="151" t="s">
        <v>697</v>
      </c>
      <c r="C337" s="151" t="s">
        <v>691</v>
      </c>
      <c r="D337" s="151" t="s">
        <v>553</v>
      </c>
      <c r="E337" s="151" t="s">
        <v>528</v>
      </c>
      <c r="F337" s="213">
        <v>330</v>
      </c>
      <c r="G337" s="151">
        <v>32</v>
      </c>
      <c r="H337" s="151">
        <v>24</v>
      </c>
      <c r="I337" s="151">
        <v>768</v>
      </c>
      <c r="J337" s="151">
        <v>28</v>
      </c>
      <c r="K337" s="151">
        <v>896</v>
      </c>
      <c r="L337" s="151"/>
    </row>
    <row r="338" spans="1:12">
      <c r="A338" s="213">
        <v>30375110</v>
      </c>
      <c r="B338" s="151" t="s">
        <v>698</v>
      </c>
      <c r="C338" s="151" t="s">
        <v>691</v>
      </c>
      <c r="D338" s="151" t="s">
        <v>553</v>
      </c>
      <c r="E338" s="151" t="s">
        <v>528</v>
      </c>
      <c r="F338" s="213">
        <v>345</v>
      </c>
      <c r="G338" s="151">
        <v>32</v>
      </c>
      <c r="H338" s="151">
        <v>24</v>
      </c>
      <c r="I338" s="151">
        <v>768</v>
      </c>
      <c r="J338" s="151">
        <v>28</v>
      </c>
      <c r="K338" s="151">
        <v>896</v>
      </c>
      <c r="L338" s="151"/>
    </row>
    <row r="339" spans="1:12">
      <c r="A339" s="213">
        <v>30375307</v>
      </c>
      <c r="B339" s="151" t="s">
        <v>699</v>
      </c>
      <c r="C339" s="151" t="s">
        <v>700</v>
      </c>
      <c r="D339" s="151" t="s">
        <v>553</v>
      </c>
      <c r="E339" s="151" t="s">
        <v>528</v>
      </c>
      <c r="F339" s="213">
        <v>330</v>
      </c>
      <c r="G339" s="151">
        <v>26</v>
      </c>
      <c r="H339" s="151">
        <v>26</v>
      </c>
      <c r="I339" s="151">
        <v>676</v>
      </c>
      <c r="J339" s="151">
        <v>28</v>
      </c>
      <c r="K339" s="151">
        <v>728</v>
      </c>
      <c r="L339" s="151"/>
    </row>
    <row r="340" spans="1:12">
      <c r="A340" s="213">
        <v>30375308</v>
      </c>
      <c r="B340" s="151" t="s">
        <v>699</v>
      </c>
      <c r="C340" s="151" t="s">
        <v>700</v>
      </c>
      <c r="D340" s="151" t="s">
        <v>553</v>
      </c>
      <c r="E340" s="151" t="s">
        <v>528</v>
      </c>
      <c r="F340" s="213">
        <v>335</v>
      </c>
      <c r="G340" s="151">
        <v>26</v>
      </c>
      <c r="H340" s="151">
        <v>26</v>
      </c>
      <c r="I340" s="151">
        <v>676</v>
      </c>
      <c r="J340" s="151">
        <v>28</v>
      </c>
      <c r="K340" s="151">
        <v>728</v>
      </c>
      <c r="L340" s="151"/>
    </row>
    <row r="341" spans="1:12">
      <c r="A341" s="213">
        <v>30375808</v>
      </c>
      <c r="B341" s="151" t="s">
        <v>701</v>
      </c>
      <c r="C341" s="151" t="s">
        <v>702</v>
      </c>
      <c r="D341" s="151" t="s">
        <v>553</v>
      </c>
      <c r="E341" s="151" t="s">
        <v>528</v>
      </c>
      <c r="F341" s="213">
        <v>335</v>
      </c>
      <c r="G341" s="151">
        <v>26</v>
      </c>
      <c r="H341" s="151">
        <v>26</v>
      </c>
      <c r="I341" s="151">
        <v>676</v>
      </c>
      <c r="J341" s="151">
        <v>28</v>
      </c>
      <c r="K341" s="151">
        <v>728</v>
      </c>
      <c r="L341" s="151"/>
    </row>
    <row r="342" spans="1:12">
      <c r="A342" s="213">
        <v>30375309</v>
      </c>
      <c r="B342" s="151" t="s">
        <v>699</v>
      </c>
      <c r="C342" s="151" t="s">
        <v>700</v>
      </c>
      <c r="D342" s="151" t="s">
        <v>553</v>
      </c>
      <c r="E342" s="151" t="s">
        <v>528</v>
      </c>
      <c r="F342" s="213">
        <v>340</v>
      </c>
      <c r="G342" s="151">
        <v>26</v>
      </c>
      <c r="H342" s="151">
        <v>26</v>
      </c>
      <c r="I342" s="151">
        <v>676</v>
      </c>
      <c r="J342" s="151">
        <v>28</v>
      </c>
      <c r="K342" s="151">
        <v>728</v>
      </c>
      <c r="L342" s="151"/>
    </row>
    <row r="343" spans="1:12">
      <c r="A343" s="213">
        <v>30375311</v>
      </c>
      <c r="B343" s="151" t="s">
        <v>699</v>
      </c>
      <c r="C343" s="151" t="s">
        <v>700</v>
      </c>
      <c r="D343" s="151" t="s">
        <v>553</v>
      </c>
      <c r="E343" s="151" t="s">
        <v>528</v>
      </c>
      <c r="F343" s="213">
        <v>350</v>
      </c>
      <c r="G343" s="151">
        <v>26</v>
      </c>
      <c r="H343" s="151">
        <v>26</v>
      </c>
      <c r="I343" s="151">
        <v>676</v>
      </c>
      <c r="J343" s="151">
        <v>28</v>
      </c>
      <c r="K343" s="151">
        <v>728</v>
      </c>
      <c r="L343" s="151"/>
    </row>
    <row r="344" spans="1:12">
      <c r="A344" s="213">
        <v>30376108</v>
      </c>
      <c r="B344" s="151" t="s">
        <v>703</v>
      </c>
      <c r="C344" s="151" t="s">
        <v>704</v>
      </c>
      <c r="D344" s="151" t="s">
        <v>553</v>
      </c>
      <c r="E344" s="151" t="s">
        <v>528</v>
      </c>
      <c r="F344" s="213">
        <v>335</v>
      </c>
      <c r="G344" s="151">
        <v>32</v>
      </c>
      <c r="H344" s="151">
        <v>26</v>
      </c>
      <c r="I344" s="151">
        <v>832</v>
      </c>
      <c r="J344" s="151">
        <v>28</v>
      </c>
      <c r="K344" s="151">
        <v>896</v>
      </c>
      <c r="L344" s="151"/>
    </row>
    <row r="345" spans="1:12">
      <c r="A345" s="213">
        <v>30376109</v>
      </c>
      <c r="B345" s="151" t="s">
        <v>703</v>
      </c>
      <c r="C345" s="151" t="s">
        <v>704</v>
      </c>
      <c r="D345" s="151" t="s">
        <v>553</v>
      </c>
      <c r="E345" s="151" t="s">
        <v>528</v>
      </c>
      <c r="F345" s="213">
        <v>340</v>
      </c>
      <c r="G345" s="151">
        <v>32</v>
      </c>
      <c r="H345" s="151">
        <v>26</v>
      </c>
      <c r="I345" s="151">
        <v>832</v>
      </c>
      <c r="J345" s="151">
        <v>28</v>
      </c>
      <c r="K345" s="151">
        <v>896</v>
      </c>
      <c r="L345" s="151"/>
    </row>
    <row r="346" spans="1:12">
      <c r="A346" s="213">
        <v>30376408</v>
      </c>
      <c r="B346" s="151" t="s">
        <v>705</v>
      </c>
      <c r="C346" s="151" t="s">
        <v>704</v>
      </c>
      <c r="D346" s="151" t="s">
        <v>553</v>
      </c>
      <c r="E346" s="151" t="s">
        <v>528</v>
      </c>
      <c r="F346" s="213">
        <v>335</v>
      </c>
      <c r="G346" s="151">
        <v>32</v>
      </c>
      <c r="H346" s="151">
        <v>26</v>
      </c>
      <c r="I346" s="151">
        <v>832</v>
      </c>
      <c r="J346" s="151">
        <v>28</v>
      </c>
      <c r="K346" s="151">
        <v>896</v>
      </c>
      <c r="L346" s="151"/>
    </row>
    <row r="347" spans="1:12">
      <c r="A347" s="213">
        <v>30376409</v>
      </c>
      <c r="B347" s="151" t="s">
        <v>705</v>
      </c>
      <c r="C347" s="151" t="s">
        <v>704</v>
      </c>
      <c r="D347" s="151" t="s">
        <v>553</v>
      </c>
      <c r="E347" s="151" t="s">
        <v>528</v>
      </c>
      <c r="F347" s="213">
        <v>340</v>
      </c>
      <c r="G347" s="151">
        <v>32</v>
      </c>
      <c r="H347" s="151">
        <v>26</v>
      </c>
      <c r="I347" s="151">
        <v>832</v>
      </c>
      <c r="J347" s="151">
        <v>28</v>
      </c>
      <c r="K347" s="151">
        <v>896</v>
      </c>
      <c r="L347" s="151"/>
    </row>
    <row r="348" spans="1:12">
      <c r="A348" s="213">
        <v>30376209</v>
      </c>
      <c r="B348" t="s">
        <v>706</v>
      </c>
      <c r="C348" s="151" t="s">
        <v>704</v>
      </c>
      <c r="D348" s="151" t="s">
        <v>553</v>
      </c>
      <c r="E348" s="151" t="s">
        <v>528</v>
      </c>
      <c r="F348" s="213">
        <v>340</v>
      </c>
      <c r="G348" s="151">
        <v>32</v>
      </c>
      <c r="H348" s="151">
        <v>26</v>
      </c>
      <c r="I348" s="151">
        <v>832</v>
      </c>
      <c r="J348" s="151">
        <v>28</v>
      </c>
      <c r="K348" s="151">
        <v>896</v>
      </c>
      <c r="L348" s="151"/>
    </row>
    <row r="349" spans="1:12">
      <c r="A349" s="213">
        <v>30376110</v>
      </c>
      <c r="B349" s="151" t="s">
        <v>703</v>
      </c>
      <c r="C349" s="151" t="s">
        <v>704</v>
      </c>
      <c r="D349" s="151" t="s">
        <v>553</v>
      </c>
      <c r="E349" s="151" t="s">
        <v>528</v>
      </c>
      <c r="F349" s="213">
        <v>345</v>
      </c>
      <c r="G349" s="151">
        <v>32</v>
      </c>
      <c r="H349" s="151">
        <v>26</v>
      </c>
      <c r="I349" s="151">
        <v>832</v>
      </c>
      <c r="J349" s="151">
        <v>28</v>
      </c>
      <c r="K349" s="151">
        <v>896</v>
      </c>
      <c r="L349" s="151"/>
    </row>
    <row r="350" spans="1:12">
      <c r="A350" s="213">
        <v>30360214</v>
      </c>
      <c r="B350" s="151" t="s">
        <v>707</v>
      </c>
      <c r="C350" s="220" t="s">
        <v>639</v>
      </c>
      <c r="D350" s="151" t="s">
        <v>640</v>
      </c>
      <c r="E350" s="151" t="s">
        <v>528</v>
      </c>
      <c r="F350" s="213">
        <v>365</v>
      </c>
      <c r="G350" s="151">
        <v>29</v>
      </c>
      <c r="H350" s="151">
        <v>22</v>
      </c>
      <c r="I350" s="151">
        <v>638</v>
      </c>
      <c r="J350" s="151">
        <v>26</v>
      </c>
      <c r="K350" s="151">
        <v>754</v>
      </c>
      <c r="L350" s="220" t="s">
        <v>395</v>
      </c>
    </row>
    <row r="351" spans="1:12">
      <c r="A351" s="213">
        <v>30360215</v>
      </c>
      <c r="B351" s="151" t="s">
        <v>708</v>
      </c>
      <c r="C351" s="220" t="s">
        <v>639</v>
      </c>
      <c r="D351" s="151" t="s">
        <v>640</v>
      </c>
      <c r="E351" s="151" t="s">
        <v>528</v>
      </c>
      <c r="F351" s="213">
        <v>370</v>
      </c>
      <c r="G351" s="151">
        <v>29</v>
      </c>
      <c r="H351" s="151">
        <v>22</v>
      </c>
      <c r="I351" s="151">
        <v>638</v>
      </c>
      <c r="J351" s="151">
        <v>26</v>
      </c>
      <c r="K351" s="151">
        <v>754</v>
      </c>
      <c r="L351" s="220" t="s">
        <v>395</v>
      </c>
    </row>
    <row r="352" spans="1:12">
      <c r="A352" s="213">
        <v>30360216</v>
      </c>
      <c r="B352" s="151" t="s">
        <v>709</v>
      </c>
      <c r="C352" s="220" t="s">
        <v>639</v>
      </c>
      <c r="D352" s="151" t="s">
        <v>640</v>
      </c>
      <c r="E352" s="151" t="s">
        <v>528</v>
      </c>
      <c r="F352" s="213">
        <v>375</v>
      </c>
      <c r="G352" s="151">
        <v>29</v>
      </c>
      <c r="H352" s="151">
        <v>22</v>
      </c>
      <c r="I352" s="151">
        <v>638</v>
      </c>
      <c r="J352" s="151">
        <v>26</v>
      </c>
      <c r="K352" s="151">
        <v>754</v>
      </c>
      <c r="L352" s="220" t="s">
        <v>395</v>
      </c>
    </row>
    <row r="353" spans="1:12">
      <c r="A353" s="213">
        <v>30360217</v>
      </c>
      <c r="B353" s="151" t="s">
        <v>710</v>
      </c>
      <c r="C353" s="151" t="s">
        <v>639</v>
      </c>
      <c r="D353" s="151" t="s">
        <v>640</v>
      </c>
      <c r="E353" s="151" t="s">
        <v>528</v>
      </c>
      <c r="F353" s="213">
        <v>380</v>
      </c>
      <c r="G353" s="151">
        <v>29</v>
      </c>
      <c r="H353" s="151">
        <v>22</v>
      </c>
      <c r="I353" s="151">
        <v>638</v>
      </c>
      <c r="J353" s="151">
        <v>26</v>
      </c>
      <c r="K353" s="151">
        <v>754</v>
      </c>
      <c r="L353" s="151"/>
    </row>
    <row r="354" spans="1:12">
      <c r="A354" s="213">
        <v>30360218</v>
      </c>
      <c r="B354" s="151" t="s">
        <v>711</v>
      </c>
      <c r="C354" s="151" t="s">
        <v>639</v>
      </c>
      <c r="D354" s="151" t="s">
        <v>640</v>
      </c>
      <c r="E354" s="151" t="s">
        <v>528</v>
      </c>
      <c r="F354" s="213">
        <v>385</v>
      </c>
      <c r="G354" s="151">
        <v>29</v>
      </c>
      <c r="H354" s="151">
        <v>22</v>
      </c>
      <c r="I354" s="151">
        <v>638</v>
      </c>
      <c r="J354" s="151">
        <v>26</v>
      </c>
      <c r="K354" s="151">
        <v>754</v>
      </c>
      <c r="L354" s="151"/>
    </row>
    <row r="355" spans="1:12">
      <c r="A355" s="213">
        <v>30360219</v>
      </c>
      <c r="B355" s="151" t="s">
        <v>712</v>
      </c>
      <c r="C355" s="151" t="s">
        <v>639</v>
      </c>
      <c r="D355" s="151" t="s">
        <v>640</v>
      </c>
      <c r="E355" s="151" t="s">
        <v>528</v>
      </c>
      <c r="F355" s="213">
        <v>390</v>
      </c>
      <c r="G355" s="151">
        <v>29</v>
      </c>
      <c r="H355" s="151">
        <v>22</v>
      </c>
      <c r="I355" s="151">
        <v>638</v>
      </c>
      <c r="J355" s="151">
        <v>26</v>
      </c>
      <c r="K355" s="151">
        <v>754</v>
      </c>
      <c r="L355" s="151"/>
    </row>
    <row r="356" spans="1:12">
      <c r="A356" s="213">
        <v>30360255</v>
      </c>
      <c r="B356" s="151" t="s">
        <v>713</v>
      </c>
      <c r="C356" s="220" t="s">
        <v>639</v>
      </c>
      <c r="D356" s="151" t="s">
        <v>640</v>
      </c>
      <c r="E356" s="151" t="s">
        <v>528</v>
      </c>
      <c r="F356" s="213">
        <v>395</v>
      </c>
      <c r="G356" s="151">
        <v>29</v>
      </c>
      <c r="H356" s="151">
        <v>22</v>
      </c>
      <c r="I356" s="151">
        <v>638</v>
      </c>
      <c r="J356" s="151">
        <v>26</v>
      </c>
      <c r="K356" s="151">
        <v>754</v>
      </c>
      <c r="L356" s="220" t="s">
        <v>395</v>
      </c>
    </row>
    <row r="357" spans="1:12">
      <c r="A357" s="213">
        <v>30360256</v>
      </c>
      <c r="B357" s="151" t="s">
        <v>714</v>
      </c>
      <c r="C357" s="220" t="s">
        <v>639</v>
      </c>
      <c r="D357" s="151" t="s">
        <v>640</v>
      </c>
      <c r="E357" s="151" t="s">
        <v>528</v>
      </c>
      <c r="F357" s="213">
        <v>400</v>
      </c>
      <c r="G357" s="151">
        <v>29</v>
      </c>
      <c r="H357" s="151">
        <v>22</v>
      </c>
      <c r="I357" s="151">
        <v>638</v>
      </c>
      <c r="J357" s="151">
        <v>26</v>
      </c>
      <c r="K357" s="151">
        <v>754</v>
      </c>
      <c r="L357" s="220" t="s">
        <v>395</v>
      </c>
    </row>
    <row r="358" spans="1:12">
      <c r="A358" s="213">
        <v>30361057</v>
      </c>
      <c r="B358" s="151" t="s">
        <v>715</v>
      </c>
      <c r="C358" s="151" t="s">
        <v>639</v>
      </c>
      <c r="D358" s="151" t="s">
        <v>640</v>
      </c>
      <c r="E358" s="151" t="s">
        <v>528</v>
      </c>
      <c r="F358" s="213">
        <v>405</v>
      </c>
      <c r="G358" s="151">
        <v>29</v>
      </c>
      <c r="H358" s="151">
        <v>22</v>
      </c>
      <c r="I358" s="151">
        <v>638</v>
      </c>
      <c r="J358" s="151">
        <v>26</v>
      </c>
      <c r="K358" s="151">
        <v>754</v>
      </c>
      <c r="L358" s="151"/>
    </row>
    <row r="359" spans="1:12">
      <c r="A359" s="213">
        <v>30361457</v>
      </c>
      <c r="B359" s="151" t="s">
        <v>716</v>
      </c>
      <c r="C359" s="151" t="s">
        <v>639</v>
      </c>
      <c r="D359" s="151" t="s">
        <v>640</v>
      </c>
      <c r="E359" s="151" t="s">
        <v>528</v>
      </c>
      <c r="F359" s="213">
        <v>405</v>
      </c>
      <c r="G359" s="151">
        <v>29</v>
      </c>
      <c r="H359" s="151">
        <v>22</v>
      </c>
      <c r="I359" s="151">
        <v>638</v>
      </c>
      <c r="J359" s="151">
        <v>26</v>
      </c>
      <c r="K359" s="151">
        <v>754</v>
      </c>
      <c r="L359" s="151"/>
    </row>
    <row r="360" spans="1:12">
      <c r="A360" s="213">
        <v>30360314</v>
      </c>
      <c r="B360" s="151" t="s">
        <v>717</v>
      </c>
      <c r="C360" s="220" t="s">
        <v>639</v>
      </c>
      <c r="D360" s="151" t="s">
        <v>640</v>
      </c>
      <c r="E360" s="151" t="s">
        <v>528</v>
      </c>
      <c r="F360" s="213">
        <v>365</v>
      </c>
      <c r="G360" s="151">
        <v>29</v>
      </c>
      <c r="H360" s="151">
        <v>22</v>
      </c>
      <c r="I360" s="151">
        <v>638</v>
      </c>
      <c r="J360" s="151">
        <v>26</v>
      </c>
      <c r="K360" s="151">
        <v>754</v>
      </c>
      <c r="L360" s="220" t="s">
        <v>395</v>
      </c>
    </row>
    <row r="361" spans="1:12">
      <c r="A361" s="213">
        <v>30360315</v>
      </c>
      <c r="B361" s="151" t="s">
        <v>718</v>
      </c>
      <c r="C361" s="220" t="s">
        <v>639</v>
      </c>
      <c r="D361" s="151" t="s">
        <v>640</v>
      </c>
      <c r="E361" s="151" t="s">
        <v>528</v>
      </c>
      <c r="F361" s="213">
        <v>370</v>
      </c>
      <c r="G361" s="151">
        <v>29</v>
      </c>
      <c r="H361" s="151">
        <v>22</v>
      </c>
      <c r="I361" s="151">
        <v>638</v>
      </c>
      <c r="J361" s="151">
        <v>26</v>
      </c>
      <c r="K361" s="151">
        <v>754</v>
      </c>
      <c r="L361" s="220" t="s">
        <v>395</v>
      </c>
    </row>
    <row r="362" spans="1:12">
      <c r="A362" s="213">
        <v>30360316</v>
      </c>
      <c r="B362" s="151" t="s">
        <v>719</v>
      </c>
      <c r="C362" s="220" t="s">
        <v>639</v>
      </c>
      <c r="D362" s="151" t="s">
        <v>640</v>
      </c>
      <c r="E362" s="151" t="s">
        <v>528</v>
      </c>
      <c r="F362" s="213">
        <v>375</v>
      </c>
      <c r="G362" s="151">
        <v>29</v>
      </c>
      <c r="H362" s="151">
        <v>22</v>
      </c>
      <c r="I362" s="151">
        <v>638</v>
      </c>
      <c r="J362" s="151">
        <v>26</v>
      </c>
      <c r="K362" s="151">
        <v>754</v>
      </c>
      <c r="L362" s="220" t="s">
        <v>395</v>
      </c>
    </row>
    <row r="363" spans="1:12">
      <c r="A363" s="213">
        <v>30360317</v>
      </c>
      <c r="B363" s="151" t="s">
        <v>720</v>
      </c>
      <c r="C363" s="151" t="s">
        <v>639</v>
      </c>
      <c r="D363" s="151" t="s">
        <v>640</v>
      </c>
      <c r="E363" s="151" t="s">
        <v>528</v>
      </c>
      <c r="F363" s="213">
        <v>380</v>
      </c>
      <c r="G363" s="151">
        <v>29</v>
      </c>
      <c r="H363" s="151">
        <v>22</v>
      </c>
      <c r="I363" s="151">
        <v>638</v>
      </c>
      <c r="J363" s="151">
        <v>26</v>
      </c>
      <c r="K363" s="151">
        <v>754</v>
      </c>
      <c r="L363" s="151"/>
    </row>
    <row r="364" spans="1:12">
      <c r="A364" s="213">
        <v>30360318</v>
      </c>
      <c r="B364" s="151" t="s">
        <v>721</v>
      </c>
      <c r="C364" s="151" t="s">
        <v>639</v>
      </c>
      <c r="D364" s="151" t="s">
        <v>640</v>
      </c>
      <c r="E364" s="151" t="s">
        <v>528</v>
      </c>
      <c r="F364" s="213">
        <v>385</v>
      </c>
      <c r="G364" s="151">
        <v>29</v>
      </c>
      <c r="H364" s="151">
        <v>22</v>
      </c>
      <c r="I364" s="151">
        <v>638</v>
      </c>
      <c r="J364" s="151">
        <v>26</v>
      </c>
      <c r="K364" s="151">
        <v>754</v>
      </c>
      <c r="L364" s="151"/>
    </row>
    <row r="365" spans="1:12">
      <c r="A365" s="213">
        <v>30360319</v>
      </c>
      <c r="B365" s="151" t="s">
        <v>722</v>
      </c>
      <c r="C365" s="151" t="s">
        <v>639</v>
      </c>
      <c r="D365" s="151" t="s">
        <v>640</v>
      </c>
      <c r="E365" s="151" t="s">
        <v>528</v>
      </c>
      <c r="F365" s="213">
        <v>390</v>
      </c>
      <c r="G365" s="151">
        <v>29</v>
      </c>
      <c r="H365" s="151">
        <v>22</v>
      </c>
      <c r="I365" s="151">
        <v>638</v>
      </c>
      <c r="J365" s="151">
        <v>26</v>
      </c>
      <c r="K365" s="151">
        <v>754</v>
      </c>
      <c r="L365" s="151"/>
    </row>
    <row r="366" spans="1:12">
      <c r="A366" s="213">
        <v>30360355</v>
      </c>
      <c r="B366" s="151" t="s">
        <v>723</v>
      </c>
      <c r="C366" s="151" t="s">
        <v>639</v>
      </c>
      <c r="D366" s="151" t="s">
        <v>640</v>
      </c>
      <c r="E366" s="151" t="s">
        <v>528</v>
      </c>
      <c r="F366" s="213">
        <v>395</v>
      </c>
      <c r="G366" s="151">
        <v>29</v>
      </c>
      <c r="H366" s="151">
        <v>22</v>
      </c>
      <c r="I366" s="151">
        <v>638</v>
      </c>
      <c r="J366" s="151">
        <v>26</v>
      </c>
      <c r="K366" s="151">
        <v>754</v>
      </c>
      <c r="L366" s="151"/>
    </row>
    <row r="367" spans="1:12">
      <c r="A367" s="213">
        <v>30360356</v>
      </c>
      <c r="B367" s="151" t="s">
        <v>724</v>
      </c>
      <c r="C367" s="220" t="s">
        <v>639</v>
      </c>
      <c r="D367" s="151" t="s">
        <v>640</v>
      </c>
      <c r="E367" s="151" t="s">
        <v>528</v>
      </c>
      <c r="F367" s="213">
        <v>400</v>
      </c>
      <c r="G367" s="151">
        <v>29</v>
      </c>
      <c r="H367" s="151">
        <v>22</v>
      </c>
      <c r="I367" s="151">
        <v>638</v>
      </c>
      <c r="J367" s="151">
        <v>26</v>
      </c>
      <c r="K367" s="151">
        <v>754</v>
      </c>
      <c r="L367" s="220" t="s">
        <v>395</v>
      </c>
    </row>
    <row r="368" spans="1:12">
      <c r="A368" s="213">
        <v>30360357</v>
      </c>
      <c r="B368" s="151" t="s">
        <v>725</v>
      </c>
      <c r="C368" s="220" t="s">
        <v>639</v>
      </c>
      <c r="D368" s="151" t="s">
        <v>640</v>
      </c>
      <c r="E368" s="151" t="s">
        <v>528</v>
      </c>
      <c r="F368" s="213">
        <v>405</v>
      </c>
      <c r="G368" s="151">
        <v>29</v>
      </c>
      <c r="H368" s="151">
        <v>22</v>
      </c>
      <c r="I368" s="151">
        <v>638</v>
      </c>
      <c r="J368" s="151">
        <v>26</v>
      </c>
      <c r="K368" s="151">
        <v>754</v>
      </c>
      <c r="L368" s="220" t="s">
        <v>395</v>
      </c>
    </row>
    <row r="369" spans="1:12">
      <c r="A369" s="213">
        <v>30360358</v>
      </c>
      <c r="B369" s="151" t="s">
        <v>726</v>
      </c>
      <c r="C369" s="220" t="s">
        <v>639</v>
      </c>
      <c r="D369" s="151" t="s">
        <v>640</v>
      </c>
      <c r="E369" s="151" t="s">
        <v>528</v>
      </c>
      <c r="F369" s="213">
        <v>410</v>
      </c>
      <c r="G369" s="151">
        <v>29</v>
      </c>
      <c r="H369" s="151">
        <v>22</v>
      </c>
      <c r="I369" s="151">
        <v>638</v>
      </c>
      <c r="J369" s="151">
        <v>26</v>
      </c>
      <c r="K369" s="151">
        <v>754</v>
      </c>
      <c r="L369" s="220" t="s">
        <v>395</v>
      </c>
    </row>
    <row r="370" spans="1:12">
      <c r="A370" s="213">
        <v>30360359</v>
      </c>
      <c r="B370" s="151" t="s">
        <v>727</v>
      </c>
      <c r="C370" s="220" t="s">
        <v>639</v>
      </c>
      <c r="D370" s="151" t="s">
        <v>640</v>
      </c>
      <c r="E370" s="151" t="s">
        <v>528</v>
      </c>
      <c r="F370" s="213">
        <v>415</v>
      </c>
      <c r="G370" s="151">
        <v>29</v>
      </c>
      <c r="H370" s="151">
        <v>22</v>
      </c>
      <c r="I370" s="151">
        <v>638</v>
      </c>
      <c r="J370" s="151">
        <v>26</v>
      </c>
      <c r="K370" s="151">
        <v>754</v>
      </c>
      <c r="L370" s="220" t="s">
        <v>395</v>
      </c>
    </row>
    <row r="371" spans="1:12">
      <c r="A371" s="213">
        <v>30382759</v>
      </c>
      <c r="B371" s="151" t="s">
        <v>728</v>
      </c>
      <c r="C371" s="151" t="s">
        <v>729</v>
      </c>
      <c r="D371" s="151" t="s">
        <v>640</v>
      </c>
      <c r="E371" s="151" t="s">
        <v>528</v>
      </c>
      <c r="F371" s="213">
        <v>415</v>
      </c>
      <c r="G371" s="151">
        <v>29</v>
      </c>
      <c r="H371" s="151">
        <v>22</v>
      </c>
      <c r="I371" s="151">
        <v>638</v>
      </c>
      <c r="J371" s="151">
        <v>24</v>
      </c>
      <c r="K371" s="151">
        <v>696</v>
      </c>
      <c r="L371" s="151"/>
    </row>
    <row r="372" spans="1:12">
      <c r="A372" s="213">
        <v>30382959</v>
      </c>
      <c r="B372" s="151" t="s">
        <v>730</v>
      </c>
      <c r="C372" s="151" t="s">
        <v>729</v>
      </c>
      <c r="D372" s="151" t="s">
        <v>640</v>
      </c>
      <c r="E372" s="151" t="s">
        <v>528</v>
      </c>
      <c r="F372" s="213">
        <v>415</v>
      </c>
      <c r="G372" s="151">
        <v>29</v>
      </c>
      <c r="H372" s="151">
        <v>22</v>
      </c>
      <c r="I372" s="151">
        <v>638</v>
      </c>
      <c r="J372" s="151">
        <v>24</v>
      </c>
      <c r="K372" s="151">
        <v>696</v>
      </c>
      <c r="L372" s="151"/>
    </row>
    <row r="373" spans="1:12">
      <c r="A373" s="222">
        <v>12004244</v>
      </c>
      <c r="B373" s="223" t="s">
        <v>731</v>
      </c>
      <c r="C373" s="151" t="s">
        <v>729</v>
      </c>
      <c r="D373" s="223" t="s">
        <v>640</v>
      </c>
      <c r="E373" s="223" t="s">
        <v>528</v>
      </c>
      <c r="F373" s="222">
        <v>435</v>
      </c>
      <c r="G373" s="223">
        <v>30</v>
      </c>
      <c r="H373" s="223">
        <v>22</v>
      </c>
      <c r="I373" s="223">
        <v>660</v>
      </c>
      <c r="J373" s="223">
        <v>24</v>
      </c>
      <c r="K373" s="223">
        <v>720</v>
      </c>
      <c r="L373" s="151"/>
    </row>
    <row r="374" spans="1:12">
      <c r="A374" s="222">
        <v>12004245</v>
      </c>
      <c r="B374" s="223" t="s">
        <v>732</v>
      </c>
      <c r="C374" s="151" t="s">
        <v>729</v>
      </c>
      <c r="D374" s="223" t="s">
        <v>640</v>
      </c>
      <c r="E374" s="223" t="s">
        <v>528</v>
      </c>
      <c r="F374" s="222">
        <v>430</v>
      </c>
      <c r="G374" s="223">
        <v>30</v>
      </c>
      <c r="H374" s="223">
        <v>22</v>
      </c>
      <c r="I374" s="223">
        <v>660</v>
      </c>
      <c r="J374" s="223">
        <v>24</v>
      </c>
      <c r="K374" s="151">
        <v>720</v>
      </c>
      <c r="L374" s="151"/>
    </row>
    <row r="375" spans="1:12">
      <c r="A375" s="222" t="s">
        <v>733</v>
      </c>
      <c r="B375" s="223" t="s">
        <v>732</v>
      </c>
      <c r="C375" s="151" t="s">
        <v>729</v>
      </c>
      <c r="D375" s="223" t="s">
        <v>640</v>
      </c>
      <c r="E375" s="223" t="s">
        <v>528</v>
      </c>
      <c r="F375" s="222">
        <v>430</v>
      </c>
      <c r="G375" s="223">
        <v>29</v>
      </c>
      <c r="H375" s="223">
        <v>22</v>
      </c>
      <c r="I375" s="223">
        <v>638</v>
      </c>
      <c r="J375" s="223">
        <v>24</v>
      </c>
      <c r="K375" s="151">
        <v>696</v>
      </c>
      <c r="L375" s="151"/>
    </row>
    <row r="376" spans="1:12">
      <c r="A376" s="222">
        <v>12004246</v>
      </c>
      <c r="B376" s="223" t="s">
        <v>732</v>
      </c>
      <c r="C376" s="151" t="s">
        <v>729</v>
      </c>
      <c r="D376" s="223" t="s">
        <v>640</v>
      </c>
      <c r="E376" s="223" t="s">
        <v>528</v>
      </c>
      <c r="F376" s="222">
        <v>425</v>
      </c>
      <c r="G376" s="223">
        <v>30</v>
      </c>
      <c r="H376" s="223">
        <v>22</v>
      </c>
      <c r="I376" s="223">
        <v>660</v>
      </c>
      <c r="J376" s="223">
        <v>24</v>
      </c>
      <c r="K376" s="151">
        <v>720</v>
      </c>
      <c r="L376" s="151"/>
    </row>
    <row r="377" spans="1:12">
      <c r="A377" s="222" t="s">
        <v>734</v>
      </c>
      <c r="B377" s="223" t="s">
        <v>732</v>
      </c>
      <c r="C377" s="151" t="s">
        <v>729</v>
      </c>
      <c r="D377" s="223" t="s">
        <v>640</v>
      </c>
      <c r="E377" s="223" t="s">
        <v>528</v>
      </c>
      <c r="F377" s="222">
        <v>425</v>
      </c>
      <c r="G377" s="223">
        <v>29</v>
      </c>
      <c r="H377" s="223">
        <v>22</v>
      </c>
      <c r="I377" s="223">
        <v>638</v>
      </c>
      <c r="J377" s="223">
        <v>24</v>
      </c>
      <c r="K377" s="151">
        <v>696</v>
      </c>
      <c r="L377" s="151"/>
    </row>
    <row r="378" spans="1:12">
      <c r="A378" s="222">
        <v>12004247</v>
      </c>
      <c r="B378" s="223" t="s">
        <v>732</v>
      </c>
      <c r="C378" s="151" t="s">
        <v>729</v>
      </c>
      <c r="D378" s="223" t="s">
        <v>640</v>
      </c>
      <c r="E378" s="223" t="s">
        <v>528</v>
      </c>
      <c r="F378" s="222">
        <v>420</v>
      </c>
      <c r="G378" s="223">
        <v>30</v>
      </c>
      <c r="H378" s="223">
        <v>22</v>
      </c>
      <c r="I378" s="223">
        <v>660</v>
      </c>
      <c r="J378" s="223">
        <v>24</v>
      </c>
      <c r="K378" s="151">
        <v>720</v>
      </c>
      <c r="L378" s="151"/>
    </row>
    <row r="379" spans="1:12">
      <c r="A379" s="222" t="s">
        <v>735</v>
      </c>
      <c r="B379" s="223" t="s">
        <v>732</v>
      </c>
      <c r="C379" s="151" t="s">
        <v>729</v>
      </c>
      <c r="D379" s="223" t="s">
        <v>640</v>
      </c>
      <c r="E379" s="223" t="s">
        <v>528</v>
      </c>
      <c r="F379" s="222">
        <v>420</v>
      </c>
      <c r="G379" s="223">
        <v>29</v>
      </c>
      <c r="H379" s="223">
        <v>22</v>
      </c>
      <c r="I379" s="223">
        <v>638</v>
      </c>
      <c r="J379" s="223">
        <v>24</v>
      </c>
      <c r="K379" s="151">
        <v>696</v>
      </c>
      <c r="L379" s="151"/>
    </row>
    <row r="380" spans="1:12">
      <c r="A380" s="222">
        <v>12004248</v>
      </c>
      <c r="B380" s="223" t="s">
        <v>736</v>
      </c>
      <c r="C380" s="151" t="s">
        <v>729</v>
      </c>
      <c r="D380" s="223" t="s">
        <v>640</v>
      </c>
      <c r="E380" s="223" t="s">
        <v>528</v>
      </c>
      <c r="F380" s="222">
        <v>415</v>
      </c>
      <c r="G380" s="223">
        <v>30</v>
      </c>
      <c r="H380" s="223">
        <v>22</v>
      </c>
      <c r="I380" s="223">
        <v>660</v>
      </c>
      <c r="J380" s="223">
        <v>24</v>
      </c>
      <c r="K380" s="223">
        <v>720</v>
      </c>
      <c r="L380" s="151"/>
    </row>
    <row r="381" spans="1:12">
      <c r="A381" s="215">
        <v>12005802</v>
      </c>
      <c r="B381" s="223" t="s">
        <v>731</v>
      </c>
      <c r="C381" s="151" t="s">
        <v>729</v>
      </c>
      <c r="D381" s="223" t="s">
        <v>640</v>
      </c>
      <c r="E381" s="223" t="s">
        <v>528</v>
      </c>
      <c r="F381" s="222">
        <v>435</v>
      </c>
      <c r="G381" s="223">
        <v>30</v>
      </c>
      <c r="H381" s="223">
        <v>22</v>
      </c>
      <c r="I381" s="223">
        <v>660</v>
      </c>
      <c r="J381" s="223">
        <v>24</v>
      </c>
      <c r="K381" s="223">
        <v>720</v>
      </c>
      <c r="L381" s="151"/>
    </row>
    <row r="382" spans="1:12">
      <c r="A382" s="213">
        <v>30383260</v>
      </c>
      <c r="B382" s="151" t="s">
        <v>737</v>
      </c>
      <c r="C382" s="151" t="s">
        <v>729</v>
      </c>
      <c r="D382" s="151" t="s">
        <v>640</v>
      </c>
      <c r="E382" s="151" t="s">
        <v>528</v>
      </c>
      <c r="F382" s="213">
        <v>420</v>
      </c>
      <c r="G382" s="151">
        <v>29</v>
      </c>
      <c r="H382" s="151">
        <v>22</v>
      </c>
      <c r="I382" s="151">
        <v>638</v>
      </c>
      <c r="J382" s="151">
        <v>24</v>
      </c>
      <c r="K382" s="151">
        <v>696</v>
      </c>
      <c r="L382" s="151"/>
    </row>
    <row r="383" spans="1:12">
      <c r="A383" s="213">
        <v>30383258</v>
      </c>
      <c r="B383" s="151" t="s">
        <v>738</v>
      </c>
      <c r="C383" s="151" t="s">
        <v>729</v>
      </c>
      <c r="D383" s="151" t="s">
        <v>640</v>
      </c>
      <c r="E383" s="151" t="s">
        <v>528</v>
      </c>
      <c r="F383" s="213">
        <v>410</v>
      </c>
      <c r="G383" s="151">
        <v>29</v>
      </c>
      <c r="H383" s="151">
        <v>22</v>
      </c>
      <c r="I383" s="151">
        <v>638</v>
      </c>
      <c r="J383" s="151">
        <v>24</v>
      </c>
      <c r="K383" s="151">
        <v>696</v>
      </c>
      <c r="L383" s="151"/>
    </row>
    <row r="384" spans="1:12">
      <c r="A384" s="213">
        <v>30383259</v>
      </c>
      <c r="B384" s="151" t="s">
        <v>738</v>
      </c>
      <c r="C384" s="151" t="s">
        <v>729</v>
      </c>
      <c r="D384" s="151" t="s">
        <v>640</v>
      </c>
      <c r="E384" s="151" t="s">
        <v>528</v>
      </c>
      <c r="F384" s="213">
        <v>415</v>
      </c>
      <c r="G384" s="151">
        <v>29</v>
      </c>
      <c r="H384" s="151">
        <v>22</v>
      </c>
      <c r="I384" s="151">
        <v>638</v>
      </c>
      <c r="J384" s="151">
        <v>24</v>
      </c>
      <c r="K384" s="151">
        <v>696</v>
      </c>
      <c r="L384" s="151"/>
    </row>
    <row r="385" spans="1:12">
      <c r="A385" s="213">
        <v>30368357</v>
      </c>
      <c r="B385" s="151" t="s">
        <v>739</v>
      </c>
      <c r="C385" s="151" t="s">
        <v>740</v>
      </c>
      <c r="D385" s="151" t="s">
        <v>640</v>
      </c>
      <c r="E385" s="151" t="s">
        <v>528</v>
      </c>
      <c r="F385" s="213">
        <v>405</v>
      </c>
      <c r="G385" s="151">
        <v>29</v>
      </c>
      <c r="H385" s="151">
        <v>22</v>
      </c>
      <c r="I385" s="151">
        <v>638</v>
      </c>
      <c r="J385" s="151">
        <v>22</v>
      </c>
      <c r="K385" s="151">
        <v>638</v>
      </c>
      <c r="L385" s="151"/>
    </row>
    <row r="386" spans="1:12">
      <c r="A386" s="213">
        <v>30368358</v>
      </c>
      <c r="B386" s="151" t="s">
        <v>741</v>
      </c>
      <c r="C386" s="151" t="s">
        <v>740</v>
      </c>
      <c r="D386" s="151" t="s">
        <v>640</v>
      </c>
      <c r="E386" s="151" t="s">
        <v>528</v>
      </c>
      <c r="F386" s="213">
        <v>410</v>
      </c>
      <c r="G386" s="151">
        <v>29</v>
      </c>
      <c r="H386" s="151">
        <v>22</v>
      </c>
      <c r="I386" s="151">
        <v>638</v>
      </c>
      <c r="J386" s="151">
        <v>22</v>
      </c>
      <c r="K386" s="151">
        <v>638</v>
      </c>
      <c r="L386" s="151"/>
    </row>
    <row r="387" spans="1:12">
      <c r="A387" s="213">
        <v>30368359</v>
      </c>
      <c r="B387" s="151" t="s">
        <v>741</v>
      </c>
      <c r="C387" s="151" t="s">
        <v>740</v>
      </c>
      <c r="D387" s="151" t="s">
        <v>640</v>
      </c>
      <c r="E387" s="151" t="s">
        <v>528</v>
      </c>
      <c r="F387" s="213">
        <v>415</v>
      </c>
      <c r="G387" s="151">
        <v>29</v>
      </c>
      <c r="H387" s="151">
        <v>22</v>
      </c>
      <c r="I387" s="151">
        <v>638</v>
      </c>
      <c r="J387" s="151">
        <v>22</v>
      </c>
      <c r="K387" s="151">
        <v>638</v>
      </c>
      <c r="L387" s="151"/>
    </row>
    <row r="388" spans="1:12">
      <c r="A388" s="213">
        <v>30368360</v>
      </c>
      <c r="B388" s="151" t="s">
        <v>741</v>
      </c>
      <c r="C388" s="151" t="s">
        <v>740</v>
      </c>
      <c r="D388" s="151" t="s">
        <v>640</v>
      </c>
      <c r="E388" s="151" t="s">
        <v>528</v>
      </c>
      <c r="F388" s="213">
        <v>420</v>
      </c>
      <c r="G388" s="151">
        <v>29</v>
      </c>
      <c r="H388" s="151">
        <v>22</v>
      </c>
      <c r="I388" s="151">
        <v>638</v>
      </c>
      <c r="J388" s="151">
        <v>22</v>
      </c>
      <c r="K388" s="151">
        <v>638</v>
      </c>
      <c r="L388" s="151"/>
    </row>
    <row r="389" spans="1:12">
      <c r="A389" s="213">
        <v>30368257</v>
      </c>
      <c r="B389" s="151" t="s">
        <v>742</v>
      </c>
      <c r="C389" s="151" t="s">
        <v>740</v>
      </c>
      <c r="D389" s="151" t="s">
        <v>640</v>
      </c>
      <c r="E389" s="151" t="s">
        <v>528</v>
      </c>
      <c r="F389" s="213">
        <v>405</v>
      </c>
      <c r="G389" s="151">
        <v>29</v>
      </c>
      <c r="H389" s="151">
        <v>22</v>
      </c>
      <c r="I389" s="151">
        <v>638</v>
      </c>
      <c r="J389" s="151">
        <v>22</v>
      </c>
      <c r="K389" s="151">
        <v>638</v>
      </c>
      <c r="L389" s="151"/>
    </row>
    <row r="390" spans="1:12">
      <c r="A390" s="213">
        <v>30368158</v>
      </c>
      <c r="B390" s="151" t="s">
        <v>743</v>
      </c>
      <c r="C390" s="151" t="s">
        <v>744</v>
      </c>
      <c r="D390" s="151" t="s">
        <v>640</v>
      </c>
      <c r="E390" s="151" t="s">
        <v>528</v>
      </c>
      <c r="F390" s="213">
        <v>410</v>
      </c>
      <c r="G390" s="151">
        <v>29</v>
      </c>
      <c r="H390" s="151">
        <v>22</v>
      </c>
      <c r="I390" s="151">
        <v>638</v>
      </c>
      <c r="J390" s="151">
        <v>22</v>
      </c>
      <c r="K390" s="151">
        <v>638</v>
      </c>
      <c r="L390" s="151"/>
    </row>
    <row r="391" spans="1:12">
      <c r="A391" s="213">
        <v>30368159</v>
      </c>
      <c r="B391" s="151" t="s">
        <v>743</v>
      </c>
      <c r="C391" s="151" t="s">
        <v>744</v>
      </c>
      <c r="D391" s="151" t="s">
        <v>640</v>
      </c>
      <c r="E391" s="151" t="s">
        <v>528</v>
      </c>
      <c r="F391" s="213">
        <v>415</v>
      </c>
      <c r="G391" s="151">
        <v>29</v>
      </c>
      <c r="H391" s="151">
        <v>22</v>
      </c>
      <c r="I391" s="151">
        <v>638</v>
      </c>
      <c r="J391" s="151">
        <v>22</v>
      </c>
      <c r="K391" s="151">
        <v>638</v>
      </c>
      <c r="L391" s="151"/>
    </row>
    <row r="392" spans="1:12">
      <c r="A392" s="213">
        <v>30368160</v>
      </c>
      <c r="B392" s="151" t="s">
        <v>743</v>
      </c>
      <c r="C392" s="151" t="s">
        <v>744</v>
      </c>
      <c r="D392" s="151" t="s">
        <v>640</v>
      </c>
      <c r="E392" s="151" t="s">
        <v>528</v>
      </c>
      <c r="F392" s="213">
        <v>420</v>
      </c>
      <c r="G392" s="151">
        <v>29</v>
      </c>
      <c r="H392" s="151">
        <v>22</v>
      </c>
      <c r="I392" s="151">
        <v>638</v>
      </c>
      <c r="J392" s="151">
        <v>22</v>
      </c>
      <c r="K392" s="151">
        <v>638</v>
      </c>
      <c r="L392" s="151"/>
    </row>
    <row r="393" spans="1:12">
      <c r="A393" s="213">
        <v>30368161</v>
      </c>
      <c r="B393" s="151" t="s">
        <v>743</v>
      </c>
      <c r="C393" s="151" t="s">
        <v>744</v>
      </c>
      <c r="D393" s="151" t="s">
        <v>640</v>
      </c>
      <c r="E393" s="151" t="s">
        <v>528</v>
      </c>
      <c r="F393" s="213">
        <v>425</v>
      </c>
      <c r="G393" s="151">
        <v>29</v>
      </c>
      <c r="H393" s="151">
        <v>22</v>
      </c>
      <c r="I393" s="151">
        <v>638</v>
      </c>
      <c r="J393" s="151">
        <v>22</v>
      </c>
      <c r="K393" s="151">
        <v>638</v>
      </c>
      <c r="L393" s="151"/>
    </row>
    <row r="394" spans="1:12">
      <c r="A394" s="213">
        <v>30360360</v>
      </c>
      <c r="B394" s="151" t="s">
        <v>745</v>
      </c>
      <c r="C394" s="220" t="s">
        <v>639</v>
      </c>
      <c r="D394" s="151" t="s">
        <v>640</v>
      </c>
      <c r="E394" s="151" t="s">
        <v>528</v>
      </c>
      <c r="F394" s="213">
        <v>420</v>
      </c>
      <c r="G394" s="151">
        <v>29</v>
      </c>
      <c r="H394" s="151">
        <v>22</v>
      </c>
      <c r="I394" s="151">
        <v>638</v>
      </c>
      <c r="J394" s="151">
        <v>26</v>
      </c>
      <c r="K394" s="151">
        <v>754</v>
      </c>
      <c r="L394" s="220" t="s">
        <v>395</v>
      </c>
    </row>
    <row r="395" spans="1:12">
      <c r="A395" s="213">
        <v>30360413</v>
      </c>
      <c r="B395" s="151" t="s">
        <v>746</v>
      </c>
      <c r="C395" s="220" t="s">
        <v>639</v>
      </c>
      <c r="D395" s="151" t="s">
        <v>640</v>
      </c>
      <c r="E395" s="151" t="s">
        <v>528</v>
      </c>
      <c r="F395" s="213">
        <v>360</v>
      </c>
      <c r="G395" s="151">
        <v>29</v>
      </c>
      <c r="H395" s="151">
        <v>22</v>
      </c>
      <c r="I395" s="151">
        <v>638</v>
      </c>
      <c r="J395" s="151">
        <v>26</v>
      </c>
      <c r="K395" s="151">
        <v>754</v>
      </c>
      <c r="L395" s="220" t="s">
        <v>395</v>
      </c>
    </row>
    <row r="396" spans="1:12">
      <c r="A396" s="213">
        <v>30360414</v>
      </c>
      <c r="B396" s="151" t="s">
        <v>747</v>
      </c>
      <c r="C396" s="220" t="s">
        <v>639</v>
      </c>
      <c r="D396" s="151" t="s">
        <v>640</v>
      </c>
      <c r="E396" s="151" t="s">
        <v>528</v>
      </c>
      <c r="F396" s="213">
        <v>365</v>
      </c>
      <c r="G396" s="151">
        <v>29</v>
      </c>
      <c r="H396" s="151">
        <v>22</v>
      </c>
      <c r="I396" s="151">
        <v>638</v>
      </c>
      <c r="J396" s="151">
        <v>26</v>
      </c>
      <c r="K396" s="151">
        <v>754</v>
      </c>
      <c r="L396" s="220" t="s">
        <v>395</v>
      </c>
    </row>
    <row r="397" spans="1:12">
      <c r="A397" s="213">
        <v>30360415</v>
      </c>
      <c r="B397" s="151" t="s">
        <v>748</v>
      </c>
      <c r="C397" s="220" t="s">
        <v>639</v>
      </c>
      <c r="D397" s="151" t="s">
        <v>640</v>
      </c>
      <c r="E397" s="151" t="s">
        <v>528</v>
      </c>
      <c r="F397" s="213">
        <v>370</v>
      </c>
      <c r="G397" s="151">
        <v>29</v>
      </c>
      <c r="H397" s="151">
        <v>22</v>
      </c>
      <c r="I397" s="151">
        <v>638</v>
      </c>
      <c r="J397" s="151">
        <v>26</v>
      </c>
      <c r="K397" s="151">
        <v>754</v>
      </c>
      <c r="L397" s="220" t="s">
        <v>395</v>
      </c>
    </row>
    <row r="398" spans="1:12">
      <c r="A398" s="213">
        <v>30360416</v>
      </c>
      <c r="B398" s="151" t="s">
        <v>749</v>
      </c>
      <c r="C398" s="220" t="s">
        <v>639</v>
      </c>
      <c r="D398" s="151" t="s">
        <v>640</v>
      </c>
      <c r="E398" s="151" t="s">
        <v>528</v>
      </c>
      <c r="F398" s="213">
        <v>375</v>
      </c>
      <c r="G398" s="151">
        <v>29</v>
      </c>
      <c r="H398" s="151">
        <v>22</v>
      </c>
      <c r="I398" s="151">
        <v>638</v>
      </c>
      <c r="J398" s="151">
        <v>26</v>
      </c>
      <c r="K398" s="151">
        <v>754</v>
      </c>
      <c r="L398" s="220" t="s">
        <v>395</v>
      </c>
    </row>
    <row r="399" spans="1:12">
      <c r="A399" s="213">
        <v>30360417</v>
      </c>
      <c r="B399" s="151" t="s">
        <v>750</v>
      </c>
      <c r="C399" s="151" t="s">
        <v>639</v>
      </c>
      <c r="D399" s="151" t="s">
        <v>640</v>
      </c>
      <c r="E399" s="151" t="s">
        <v>528</v>
      </c>
      <c r="F399" s="213">
        <v>380</v>
      </c>
      <c r="G399" s="151">
        <v>29</v>
      </c>
      <c r="H399" s="151">
        <v>22</v>
      </c>
      <c r="I399" s="151">
        <v>638</v>
      </c>
      <c r="J399" s="151">
        <v>26</v>
      </c>
      <c r="K399" s="151">
        <v>754</v>
      </c>
      <c r="L399" s="151"/>
    </row>
    <row r="400" spans="1:12">
      <c r="A400" s="213">
        <v>30360418</v>
      </c>
      <c r="B400" s="151" t="s">
        <v>751</v>
      </c>
      <c r="C400" s="151" t="s">
        <v>639</v>
      </c>
      <c r="D400" s="151" t="s">
        <v>640</v>
      </c>
      <c r="E400" s="151" t="s">
        <v>528</v>
      </c>
      <c r="F400" s="213">
        <v>385</v>
      </c>
      <c r="G400" s="151">
        <v>29</v>
      </c>
      <c r="H400" s="151">
        <v>22</v>
      </c>
      <c r="I400" s="151">
        <v>638</v>
      </c>
      <c r="J400" s="151">
        <v>26</v>
      </c>
      <c r="K400" s="151">
        <v>754</v>
      </c>
      <c r="L400" s="151"/>
    </row>
    <row r="401" spans="1:12">
      <c r="A401" s="213">
        <v>30360419</v>
      </c>
      <c r="B401" s="151" t="s">
        <v>752</v>
      </c>
      <c r="C401" s="151" t="s">
        <v>639</v>
      </c>
      <c r="D401" s="151" t="s">
        <v>640</v>
      </c>
      <c r="E401" s="151" t="s">
        <v>528</v>
      </c>
      <c r="F401" s="213">
        <v>390</v>
      </c>
      <c r="G401" s="151">
        <v>29</v>
      </c>
      <c r="H401" s="151">
        <v>22</v>
      </c>
      <c r="I401" s="151">
        <v>638</v>
      </c>
      <c r="J401" s="151">
        <v>26</v>
      </c>
      <c r="K401" s="151">
        <v>754</v>
      </c>
      <c r="L401" s="151"/>
    </row>
    <row r="402" spans="1:12">
      <c r="A402" s="213">
        <v>30360455</v>
      </c>
      <c r="B402" s="151" t="s">
        <v>753</v>
      </c>
      <c r="C402" s="220" t="s">
        <v>639</v>
      </c>
      <c r="D402" s="151" t="s">
        <v>640</v>
      </c>
      <c r="E402" s="151" t="s">
        <v>528</v>
      </c>
      <c r="F402" s="213">
        <v>395</v>
      </c>
      <c r="G402" s="151">
        <v>29</v>
      </c>
      <c r="H402" s="151">
        <v>22</v>
      </c>
      <c r="I402" s="151">
        <v>638</v>
      </c>
      <c r="J402" s="151">
        <v>26</v>
      </c>
      <c r="K402" s="151">
        <v>754</v>
      </c>
      <c r="L402" s="220" t="s">
        <v>395</v>
      </c>
    </row>
    <row r="403" spans="1:12">
      <c r="A403" s="213">
        <v>30360456</v>
      </c>
      <c r="B403" s="151" t="s">
        <v>754</v>
      </c>
      <c r="C403" s="220" t="s">
        <v>639</v>
      </c>
      <c r="D403" s="151" t="s">
        <v>640</v>
      </c>
      <c r="E403" s="151" t="s">
        <v>528</v>
      </c>
      <c r="F403" s="213">
        <v>400</v>
      </c>
      <c r="G403" s="151">
        <v>29</v>
      </c>
      <c r="H403" s="151">
        <v>22</v>
      </c>
      <c r="I403" s="151">
        <v>638</v>
      </c>
      <c r="J403" s="151">
        <v>26</v>
      </c>
      <c r="K403" s="151">
        <v>754</v>
      </c>
      <c r="L403" s="220" t="s">
        <v>395</v>
      </c>
    </row>
    <row r="404" spans="1:12">
      <c r="A404" s="213">
        <v>30360514</v>
      </c>
      <c r="B404" s="151" t="s">
        <v>707</v>
      </c>
      <c r="C404" s="220" t="s">
        <v>639</v>
      </c>
      <c r="D404" s="151" t="s">
        <v>640</v>
      </c>
      <c r="E404" s="151" t="s">
        <v>528</v>
      </c>
      <c r="F404" s="213">
        <v>365</v>
      </c>
      <c r="G404" s="151">
        <v>29</v>
      </c>
      <c r="H404" s="151">
        <v>22</v>
      </c>
      <c r="I404" s="151">
        <v>638</v>
      </c>
      <c r="J404" s="151">
        <v>26</v>
      </c>
      <c r="K404" s="151">
        <v>754</v>
      </c>
      <c r="L404" s="220" t="s">
        <v>395</v>
      </c>
    </row>
    <row r="405" spans="1:12">
      <c r="A405" s="213">
        <v>30360515</v>
      </c>
      <c r="B405" s="151" t="s">
        <v>708</v>
      </c>
      <c r="C405" s="220" t="s">
        <v>639</v>
      </c>
      <c r="D405" s="151" t="s">
        <v>640</v>
      </c>
      <c r="E405" s="151" t="s">
        <v>528</v>
      </c>
      <c r="F405" s="213">
        <v>370</v>
      </c>
      <c r="G405" s="151">
        <v>29</v>
      </c>
      <c r="H405" s="151">
        <v>22</v>
      </c>
      <c r="I405" s="151">
        <v>638</v>
      </c>
      <c r="J405" s="151">
        <v>26</v>
      </c>
      <c r="K405" s="151">
        <v>754</v>
      </c>
      <c r="L405" s="220" t="s">
        <v>395</v>
      </c>
    </row>
    <row r="406" spans="1:12">
      <c r="A406" s="213">
        <v>30360516</v>
      </c>
      <c r="B406" s="151" t="s">
        <v>709</v>
      </c>
      <c r="C406" s="220" t="s">
        <v>639</v>
      </c>
      <c r="D406" s="151" t="s">
        <v>640</v>
      </c>
      <c r="E406" s="151" t="s">
        <v>528</v>
      </c>
      <c r="F406" s="213">
        <v>375</v>
      </c>
      <c r="G406" s="151">
        <v>29</v>
      </c>
      <c r="H406" s="151">
        <v>22</v>
      </c>
      <c r="I406" s="151">
        <v>638</v>
      </c>
      <c r="J406" s="151">
        <v>26</v>
      </c>
      <c r="K406" s="151">
        <v>754</v>
      </c>
      <c r="L406" s="220" t="s">
        <v>395</v>
      </c>
    </row>
    <row r="407" spans="1:12">
      <c r="A407" s="213">
        <v>30360517</v>
      </c>
      <c r="B407" s="151" t="s">
        <v>755</v>
      </c>
      <c r="C407" s="151" t="s">
        <v>639</v>
      </c>
      <c r="D407" s="151" t="s">
        <v>640</v>
      </c>
      <c r="E407" s="151" t="s">
        <v>528</v>
      </c>
      <c r="F407" s="213">
        <v>380</v>
      </c>
      <c r="G407" s="151">
        <v>29</v>
      </c>
      <c r="H407" s="151">
        <v>22</v>
      </c>
      <c r="I407" s="151">
        <v>638</v>
      </c>
      <c r="J407" s="151">
        <v>26</v>
      </c>
      <c r="K407" s="151">
        <v>754</v>
      </c>
      <c r="L407" s="151"/>
    </row>
    <row r="408" spans="1:12">
      <c r="A408" s="213">
        <v>30360518</v>
      </c>
      <c r="B408" s="151" t="s">
        <v>756</v>
      </c>
      <c r="C408" s="151" t="s">
        <v>639</v>
      </c>
      <c r="D408" s="151" t="s">
        <v>640</v>
      </c>
      <c r="E408" s="151" t="s">
        <v>528</v>
      </c>
      <c r="F408" s="213">
        <v>385</v>
      </c>
      <c r="G408" s="151">
        <v>29</v>
      </c>
      <c r="H408" s="151">
        <v>22</v>
      </c>
      <c r="I408" s="151">
        <v>638</v>
      </c>
      <c r="J408" s="151">
        <v>26</v>
      </c>
      <c r="K408" s="151">
        <v>754</v>
      </c>
      <c r="L408" s="151"/>
    </row>
    <row r="409" spans="1:12">
      <c r="A409" s="213">
        <v>30360519</v>
      </c>
      <c r="B409" s="151" t="s">
        <v>638</v>
      </c>
      <c r="C409" s="151" t="s">
        <v>639</v>
      </c>
      <c r="D409" s="151" t="s">
        <v>640</v>
      </c>
      <c r="E409" s="151" t="s">
        <v>528</v>
      </c>
      <c r="F409" s="213">
        <v>390</v>
      </c>
      <c r="G409" s="151">
        <v>29</v>
      </c>
      <c r="H409" s="151">
        <v>22</v>
      </c>
      <c r="I409" s="151">
        <v>638</v>
      </c>
      <c r="J409" s="151">
        <v>26</v>
      </c>
      <c r="K409" s="151">
        <v>754</v>
      </c>
      <c r="L409" s="151"/>
    </row>
    <row r="410" spans="1:12">
      <c r="A410" s="213">
        <v>30360555</v>
      </c>
      <c r="B410" s="151" t="s">
        <v>713</v>
      </c>
      <c r="C410" s="220" t="s">
        <v>639</v>
      </c>
      <c r="D410" s="151" t="s">
        <v>640</v>
      </c>
      <c r="E410" s="151" t="s">
        <v>528</v>
      </c>
      <c r="F410" s="213">
        <v>395</v>
      </c>
      <c r="G410" s="151">
        <v>29</v>
      </c>
      <c r="H410" s="151">
        <v>22</v>
      </c>
      <c r="I410" s="151">
        <v>638</v>
      </c>
      <c r="J410" s="151">
        <v>26</v>
      </c>
      <c r="K410" s="151">
        <v>754</v>
      </c>
      <c r="L410" s="220" t="s">
        <v>395</v>
      </c>
    </row>
    <row r="411" spans="1:12">
      <c r="A411" s="213">
        <v>30360556</v>
      </c>
      <c r="B411" s="151" t="s">
        <v>714</v>
      </c>
      <c r="C411" s="220" t="s">
        <v>639</v>
      </c>
      <c r="D411" s="151" t="s">
        <v>640</v>
      </c>
      <c r="E411" s="151" t="s">
        <v>528</v>
      </c>
      <c r="F411" s="213">
        <v>400</v>
      </c>
      <c r="G411" s="151">
        <v>29</v>
      </c>
      <c r="H411" s="151">
        <v>22</v>
      </c>
      <c r="I411" s="151">
        <v>638</v>
      </c>
      <c r="J411" s="151">
        <v>26</v>
      </c>
      <c r="K411" s="151">
        <v>754</v>
      </c>
      <c r="L411" s="220" t="s">
        <v>395</v>
      </c>
    </row>
    <row r="412" spans="1:12">
      <c r="A412" s="213">
        <v>30360614</v>
      </c>
      <c r="B412" s="151" t="s">
        <v>747</v>
      </c>
      <c r="C412" s="220" t="s">
        <v>639</v>
      </c>
      <c r="D412" s="151" t="s">
        <v>640</v>
      </c>
      <c r="E412" s="151" t="s">
        <v>528</v>
      </c>
      <c r="F412" s="213">
        <v>365</v>
      </c>
      <c r="G412" s="151">
        <v>29</v>
      </c>
      <c r="H412" s="151">
        <v>22</v>
      </c>
      <c r="I412" s="151">
        <v>638</v>
      </c>
      <c r="J412" s="151">
        <v>26</v>
      </c>
      <c r="K412" s="151">
        <v>754</v>
      </c>
      <c r="L412" s="220" t="s">
        <v>395</v>
      </c>
    </row>
    <row r="413" spans="1:12">
      <c r="A413" s="213">
        <v>30360615</v>
      </c>
      <c r="B413" s="151" t="s">
        <v>748</v>
      </c>
      <c r="C413" s="220" t="s">
        <v>639</v>
      </c>
      <c r="D413" s="151" t="s">
        <v>640</v>
      </c>
      <c r="E413" s="151" t="s">
        <v>528</v>
      </c>
      <c r="F413" s="213">
        <v>370</v>
      </c>
      <c r="G413" s="151">
        <v>29</v>
      </c>
      <c r="H413" s="151">
        <v>22</v>
      </c>
      <c r="I413" s="151">
        <v>638</v>
      </c>
      <c r="J413" s="151">
        <v>26</v>
      </c>
      <c r="K413" s="151">
        <v>754</v>
      </c>
      <c r="L413" s="220" t="s">
        <v>395</v>
      </c>
    </row>
    <row r="414" spans="1:12">
      <c r="A414" s="213">
        <v>30360616</v>
      </c>
      <c r="B414" s="151" t="s">
        <v>749</v>
      </c>
      <c r="C414" s="220" t="s">
        <v>639</v>
      </c>
      <c r="D414" s="151" t="s">
        <v>640</v>
      </c>
      <c r="E414" s="151" t="s">
        <v>528</v>
      </c>
      <c r="F414" s="213">
        <v>375</v>
      </c>
      <c r="G414" s="151">
        <v>29</v>
      </c>
      <c r="H414" s="151">
        <v>22</v>
      </c>
      <c r="I414" s="151">
        <v>638</v>
      </c>
      <c r="J414" s="151">
        <v>26</v>
      </c>
      <c r="K414" s="151">
        <v>754</v>
      </c>
      <c r="L414" s="220" t="s">
        <v>395</v>
      </c>
    </row>
    <row r="415" spans="1:12">
      <c r="A415" s="213">
        <v>30360617</v>
      </c>
      <c r="B415" s="151" t="s">
        <v>757</v>
      </c>
      <c r="C415" s="151" t="s">
        <v>639</v>
      </c>
      <c r="D415" s="151" t="s">
        <v>640</v>
      </c>
      <c r="E415" s="151" t="s">
        <v>528</v>
      </c>
      <c r="F415" s="213">
        <v>380</v>
      </c>
      <c r="G415" s="151">
        <v>29</v>
      </c>
      <c r="H415" s="151">
        <v>22</v>
      </c>
      <c r="I415" s="151">
        <v>638</v>
      </c>
      <c r="J415" s="151">
        <v>26</v>
      </c>
      <c r="K415" s="151">
        <v>754</v>
      </c>
      <c r="L415" s="151"/>
    </row>
    <row r="416" spans="1:12">
      <c r="A416" s="213">
        <v>30360618</v>
      </c>
      <c r="B416" s="151" t="s">
        <v>758</v>
      </c>
      <c r="C416" s="151" t="s">
        <v>639</v>
      </c>
      <c r="D416" s="151" t="s">
        <v>640</v>
      </c>
      <c r="E416" s="151" t="s">
        <v>528</v>
      </c>
      <c r="F416" s="213">
        <v>385</v>
      </c>
      <c r="G416" s="151">
        <v>29</v>
      </c>
      <c r="H416" s="151">
        <v>22</v>
      </c>
      <c r="I416" s="151">
        <v>638</v>
      </c>
      <c r="J416" s="151">
        <v>26</v>
      </c>
      <c r="K416" s="151">
        <v>754</v>
      </c>
      <c r="L416" s="151"/>
    </row>
    <row r="417" spans="1:12">
      <c r="A417" s="213">
        <v>30360619</v>
      </c>
      <c r="B417" s="151" t="s">
        <v>759</v>
      </c>
      <c r="C417" s="151" t="s">
        <v>639</v>
      </c>
      <c r="D417" s="151" t="s">
        <v>640</v>
      </c>
      <c r="E417" s="151" t="s">
        <v>528</v>
      </c>
      <c r="F417" s="213">
        <v>390</v>
      </c>
      <c r="G417" s="151">
        <v>29</v>
      </c>
      <c r="H417" s="151">
        <v>22</v>
      </c>
      <c r="I417" s="151">
        <v>638</v>
      </c>
      <c r="J417" s="151">
        <v>26</v>
      </c>
      <c r="K417" s="151">
        <v>754</v>
      </c>
      <c r="L417" s="151"/>
    </row>
    <row r="418" spans="1:12">
      <c r="A418" s="213">
        <v>30360655</v>
      </c>
      <c r="B418" s="151" t="s">
        <v>753</v>
      </c>
      <c r="C418" s="220" t="s">
        <v>639</v>
      </c>
      <c r="D418" s="151" t="s">
        <v>640</v>
      </c>
      <c r="E418" s="151" t="s">
        <v>528</v>
      </c>
      <c r="F418" s="213">
        <v>395</v>
      </c>
      <c r="G418" s="151">
        <v>29</v>
      </c>
      <c r="H418" s="151">
        <v>22</v>
      </c>
      <c r="I418" s="151">
        <v>638</v>
      </c>
      <c r="J418" s="151">
        <v>26</v>
      </c>
      <c r="K418" s="151">
        <v>754</v>
      </c>
      <c r="L418" s="220" t="s">
        <v>395</v>
      </c>
    </row>
    <row r="419" spans="1:12">
      <c r="A419" s="213">
        <v>30360656</v>
      </c>
      <c r="B419" s="151" t="s">
        <v>754</v>
      </c>
      <c r="C419" s="220" t="s">
        <v>639</v>
      </c>
      <c r="D419" s="151" t="s">
        <v>640</v>
      </c>
      <c r="E419" s="151" t="s">
        <v>528</v>
      </c>
      <c r="F419" s="213">
        <v>400</v>
      </c>
      <c r="G419" s="151">
        <v>29</v>
      </c>
      <c r="H419" s="151">
        <v>22</v>
      </c>
      <c r="I419" s="151">
        <v>638</v>
      </c>
      <c r="J419" s="151">
        <v>26</v>
      </c>
      <c r="K419" s="151">
        <v>754</v>
      </c>
      <c r="L419" s="220" t="s">
        <v>395</v>
      </c>
    </row>
    <row r="420" spans="1:12">
      <c r="A420" s="213">
        <v>30361015</v>
      </c>
      <c r="B420" s="151" t="s">
        <v>708</v>
      </c>
      <c r="C420" s="220" t="s">
        <v>639</v>
      </c>
      <c r="D420" s="151" t="s">
        <v>640</v>
      </c>
      <c r="E420" s="151" t="s">
        <v>528</v>
      </c>
      <c r="F420" s="213">
        <v>370</v>
      </c>
      <c r="G420" s="151">
        <v>29</v>
      </c>
      <c r="H420" s="151">
        <v>22</v>
      </c>
      <c r="I420" s="151">
        <v>638</v>
      </c>
      <c r="J420" s="151">
        <v>26</v>
      </c>
      <c r="K420" s="151">
        <v>754</v>
      </c>
      <c r="L420" s="220" t="s">
        <v>395</v>
      </c>
    </row>
    <row r="421" spans="1:12">
      <c r="A421" s="213">
        <v>30361016</v>
      </c>
      <c r="B421" s="151" t="s">
        <v>709</v>
      </c>
      <c r="C421" s="220" t="s">
        <v>639</v>
      </c>
      <c r="D421" s="151" t="s">
        <v>640</v>
      </c>
      <c r="E421" s="151" t="s">
        <v>528</v>
      </c>
      <c r="F421" s="213">
        <v>375</v>
      </c>
      <c r="G421" s="151">
        <v>29</v>
      </c>
      <c r="H421" s="151">
        <v>22</v>
      </c>
      <c r="I421" s="151">
        <v>638</v>
      </c>
      <c r="J421" s="151">
        <v>26</v>
      </c>
      <c r="K421" s="151">
        <v>754</v>
      </c>
      <c r="L421" s="220" t="s">
        <v>395</v>
      </c>
    </row>
    <row r="422" spans="1:12">
      <c r="A422" s="213">
        <v>30361017</v>
      </c>
      <c r="B422" s="151" t="s">
        <v>760</v>
      </c>
      <c r="C422" s="151" t="s">
        <v>639</v>
      </c>
      <c r="D422" s="151" t="s">
        <v>640</v>
      </c>
      <c r="E422" s="151" t="s">
        <v>528</v>
      </c>
      <c r="F422" s="213">
        <v>380</v>
      </c>
      <c r="G422" s="151">
        <v>29</v>
      </c>
      <c r="H422" s="151">
        <v>22</v>
      </c>
      <c r="I422" s="151">
        <v>638</v>
      </c>
      <c r="J422" s="151">
        <v>26</v>
      </c>
      <c r="K422" s="151">
        <v>754</v>
      </c>
      <c r="L422" s="151"/>
    </row>
    <row r="423" spans="1:12">
      <c r="A423" s="213">
        <v>30361018</v>
      </c>
      <c r="B423" s="151" t="s">
        <v>761</v>
      </c>
      <c r="C423" s="151" t="s">
        <v>639</v>
      </c>
      <c r="D423" s="151" t="s">
        <v>640</v>
      </c>
      <c r="E423" s="151" t="s">
        <v>528</v>
      </c>
      <c r="F423" s="213">
        <v>385</v>
      </c>
      <c r="G423" s="151">
        <v>29</v>
      </c>
      <c r="H423" s="151">
        <v>22</v>
      </c>
      <c r="I423" s="151">
        <v>638</v>
      </c>
      <c r="J423" s="151">
        <v>26</v>
      </c>
      <c r="K423" s="151">
        <v>754</v>
      </c>
      <c r="L423" s="151"/>
    </row>
    <row r="424" spans="1:12">
      <c r="A424" s="213">
        <v>30361019</v>
      </c>
      <c r="B424" s="151" t="s">
        <v>762</v>
      </c>
      <c r="C424" s="151" t="s">
        <v>639</v>
      </c>
      <c r="D424" s="151" t="s">
        <v>640</v>
      </c>
      <c r="E424" s="151" t="s">
        <v>528</v>
      </c>
      <c r="F424" s="213">
        <v>390</v>
      </c>
      <c r="G424" s="151">
        <v>29</v>
      </c>
      <c r="H424" s="151">
        <v>22</v>
      </c>
      <c r="I424" s="151">
        <v>638</v>
      </c>
      <c r="J424" s="151">
        <v>26</v>
      </c>
      <c r="K424" s="151">
        <v>754</v>
      </c>
      <c r="L424" s="151"/>
    </row>
    <row r="425" spans="1:12">
      <c r="A425" s="213">
        <v>30361055</v>
      </c>
      <c r="B425" s="151" t="s">
        <v>713</v>
      </c>
      <c r="C425" s="151" t="s">
        <v>639</v>
      </c>
      <c r="D425" s="151" t="s">
        <v>640</v>
      </c>
      <c r="E425" s="151" t="s">
        <v>528</v>
      </c>
      <c r="F425" s="213">
        <v>395</v>
      </c>
      <c r="G425" s="151">
        <v>29</v>
      </c>
      <c r="H425" s="151">
        <v>22</v>
      </c>
      <c r="I425" s="151">
        <v>638</v>
      </c>
      <c r="J425" s="151">
        <v>26</v>
      </c>
      <c r="K425" s="151">
        <v>754</v>
      </c>
      <c r="L425" s="151"/>
    </row>
    <row r="426" spans="1:12">
      <c r="A426" s="213">
        <v>30361056</v>
      </c>
      <c r="B426" s="151" t="s">
        <v>714</v>
      </c>
      <c r="C426" s="151" t="s">
        <v>639</v>
      </c>
      <c r="D426" s="151" t="s">
        <v>640</v>
      </c>
      <c r="E426" s="151" t="s">
        <v>528</v>
      </c>
      <c r="F426" s="213">
        <v>400</v>
      </c>
      <c r="G426" s="151">
        <v>29</v>
      </c>
      <c r="H426" s="151">
        <v>22</v>
      </c>
      <c r="I426" s="151">
        <v>638</v>
      </c>
      <c r="J426" s="151">
        <v>26</v>
      </c>
      <c r="K426" s="151">
        <v>754</v>
      </c>
      <c r="L426" s="151"/>
    </row>
    <row r="427" spans="1:12">
      <c r="A427" s="213">
        <v>30361115</v>
      </c>
      <c r="B427" s="151" t="s">
        <v>748</v>
      </c>
      <c r="C427" s="220" t="s">
        <v>639</v>
      </c>
      <c r="D427" s="151" t="s">
        <v>640</v>
      </c>
      <c r="E427" s="151" t="s">
        <v>528</v>
      </c>
      <c r="F427" s="213">
        <v>370</v>
      </c>
      <c r="G427" s="151">
        <v>29</v>
      </c>
      <c r="H427" s="151">
        <v>22</v>
      </c>
      <c r="I427" s="151">
        <v>638</v>
      </c>
      <c r="J427" s="151">
        <v>26</v>
      </c>
      <c r="K427" s="151">
        <v>754</v>
      </c>
      <c r="L427" s="220" t="s">
        <v>395</v>
      </c>
    </row>
    <row r="428" spans="1:12">
      <c r="A428" s="213">
        <v>30361116</v>
      </c>
      <c r="B428" s="151" t="s">
        <v>749</v>
      </c>
      <c r="C428" s="220" t="s">
        <v>639</v>
      </c>
      <c r="D428" s="151" t="s">
        <v>640</v>
      </c>
      <c r="E428" s="151" t="s">
        <v>528</v>
      </c>
      <c r="F428" s="213">
        <v>375</v>
      </c>
      <c r="G428" s="151">
        <v>29</v>
      </c>
      <c r="H428" s="151">
        <v>22</v>
      </c>
      <c r="I428" s="151">
        <v>638</v>
      </c>
      <c r="J428" s="151">
        <v>26</v>
      </c>
      <c r="K428" s="151">
        <v>754</v>
      </c>
      <c r="L428" s="220" t="s">
        <v>395</v>
      </c>
    </row>
    <row r="429" spans="1:12">
      <c r="A429" s="213">
        <v>30361117</v>
      </c>
      <c r="B429" s="151" t="s">
        <v>750</v>
      </c>
      <c r="C429" s="151" t="s">
        <v>639</v>
      </c>
      <c r="D429" s="151" t="s">
        <v>640</v>
      </c>
      <c r="E429" s="151" t="s">
        <v>528</v>
      </c>
      <c r="F429" s="213">
        <v>380</v>
      </c>
      <c r="G429" s="151">
        <v>29</v>
      </c>
      <c r="H429" s="151">
        <v>22</v>
      </c>
      <c r="I429" s="151">
        <v>638</v>
      </c>
      <c r="J429" s="151">
        <v>26</v>
      </c>
      <c r="K429" s="151">
        <v>754</v>
      </c>
      <c r="L429" s="151"/>
    </row>
    <row r="430" spans="1:12">
      <c r="A430" s="213">
        <v>30361118</v>
      </c>
      <c r="B430" s="151" t="s">
        <v>763</v>
      </c>
      <c r="C430" s="151" t="s">
        <v>639</v>
      </c>
      <c r="D430" s="151" t="s">
        <v>640</v>
      </c>
      <c r="E430" s="151" t="s">
        <v>528</v>
      </c>
      <c r="F430" s="213">
        <v>385</v>
      </c>
      <c r="G430" s="151">
        <v>29</v>
      </c>
      <c r="H430" s="151">
        <v>22</v>
      </c>
      <c r="I430" s="151">
        <v>638</v>
      </c>
      <c r="J430" s="151">
        <v>26</v>
      </c>
      <c r="K430" s="151">
        <v>754</v>
      </c>
      <c r="L430" s="151"/>
    </row>
    <row r="431" spans="1:12">
      <c r="A431" s="213">
        <v>30361119</v>
      </c>
      <c r="B431" s="151" t="s">
        <v>764</v>
      </c>
      <c r="C431" s="151" t="s">
        <v>639</v>
      </c>
      <c r="D431" s="151" t="s">
        <v>640</v>
      </c>
      <c r="E431" s="151" t="s">
        <v>528</v>
      </c>
      <c r="F431" s="213">
        <v>390</v>
      </c>
      <c r="G431" s="151">
        <v>29</v>
      </c>
      <c r="H431" s="151">
        <v>22</v>
      </c>
      <c r="I431" s="151">
        <v>638</v>
      </c>
      <c r="J431" s="151">
        <v>26</v>
      </c>
      <c r="K431" s="151">
        <v>754</v>
      </c>
      <c r="L431" s="151"/>
    </row>
    <row r="432" spans="1:12">
      <c r="A432" s="213">
        <v>30361155</v>
      </c>
      <c r="B432" s="151" t="s">
        <v>753</v>
      </c>
      <c r="C432" s="220" t="s">
        <v>639</v>
      </c>
      <c r="D432" s="151" t="s">
        <v>640</v>
      </c>
      <c r="E432" s="151" t="s">
        <v>528</v>
      </c>
      <c r="F432" s="213">
        <v>395</v>
      </c>
      <c r="G432" s="151">
        <v>29</v>
      </c>
      <c r="H432" s="151">
        <v>22</v>
      </c>
      <c r="I432" s="151">
        <v>638</v>
      </c>
      <c r="J432" s="151">
        <v>26</v>
      </c>
      <c r="K432" s="151">
        <v>754</v>
      </c>
      <c r="L432" s="220" t="s">
        <v>395</v>
      </c>
    </row>
    <row r="433" spans="1:12">
      <c r="A433" s="213">
        <v>30361156</v>
      </c>
      <c r="B433" s="151" t="s">
        <v>765</v>
      </c>
      <c r="C433" s="151" t="s">
        <v>639</v>
      </c>
      <c r="D433" s="151" t="s">
        <v>640</v>
      </c>
      <c r="E433" s="151" t="s">
        <v>528</v>
      </c>
      <c r="F433" s="213">
        <v>400</v>
      </c>
      <c r="G433" s="151">
        <v>29</v>
      </c>
      <c r="H433" s="151">
        <v>22</v>
      </c>
      <c r="I433" s="151">
        <v>638</v>
      </c>
      <c r="J433" s="151">
        <v>26</v>
      </c>
      <c r="K433" s="151">
        <v>754</v>
      </c>
      <c r="L433" s="151"/>
    </row>
    <row r="434" spans="1:12">
      <c r="A434" s="213">
        <v>30361455</v>
      </c>
      <c r="B434" s="151" t="s">
        <v>766</v>
      </c>
      <c r="C434" s="151" t="s">
        <v>639</v>
      </c>
      <c r="D434" s="151" t="s">
        <v>640</v>
      </c>
      <c r="E434" s="151" t="s">
        <v>528</v>
      </c>
      <c r="F434" s="213">
        <v>395</v>
      </c>
      <c r="G434" s="151">
        <v>29</v>
      </c>
      <c r="H434" s="151">
        <v>22</v>
      </c>
      <c r="I434" s="151">
        <v>638</v>
      </c>
      <c r="J434" s="151">
        <v>26</v>
      </c>
      <c r="K434" s="151">
        <v>754</v>
      </c>
      <c r="L434" s="151"/>
    </row>
    <row r="435" spans="1:12">
      <c r="A435" s="213">
        <v>30361555</v>
      </c>
      <c r="B435" s="151" t="s">
        <v>767</v>
      </c>
      <c r="C435" s="151" t="s">
        <v>639</v>
      </c>
      <c r="D435" s="151" t="s">
        <v>640</v>
      </c>
      <c r="E435" s="151" t="s">
        <v>528</v>
      </c>
      <c r="F435" s="213">
        <v>395</v>
      </c>
      <c r="G435" s="151">
        <v>29</v>
      </c>
      <c r="H435" s="151">
        <v>22</v>
      </c>
      <c r="I435" s="151">
        <v>638</v>
      </c>
      <c r="J435" s="151">
        <v>26</v>
      </c>
      <c r="K435" s="151">
        <v>754</v>
      </c>
      <c r="L435" s="151"/>
    </row>
    <row r="436" spans="1:12">
      <c r="A436" s="213">
        <v>30361456</v>
      </c>
      <c r="B436" s="151" t="s">
        <v>768</v>
      </c>
      <c r="C436" s="151" t="s">
        <v>639</v>
      </c>
      <c r="D436" s="151" t="s">
        <v>640</v>
      </c>
      <c r="E436" s="151" t="s">
        <v>528</v>
      </c>
      <c r="F436" s="213">
        <v>400</v>
      </c>
      <c r="G436" s="151">
        <v>29</v>
      </c>
      <c r="H436" s="151">
        <v>22</v>
      </c>
      <c r="I436" s="151">
        <v>638</v>
      </c>
      <c r="J436" s="151">
        <v>26</v>
      </c>
      <c r="K436" s="151">
        <v>754</v>
      </c>
      <c r="L436" s="151"/>
    </row>
    <row r="437" spans="1:12">
      <c r="A437" s="213">
        <v>30361556</v>
      </c>
      <c r="B437" s="151" t="s">
        <v>767</v>
      </c>
      <c r="C437" s="151" t="s">
        <v>639</v>
      </c>
      <c r="D437" s="151" t="s">
        <v>640</v>
      </c>
      <c r="E437" s="151" t="s">
        <v>528</v>
      </c>
      <c r="F437" s="213">
        <v>400</v>
      </c>
      <c r="G437" s="151">
        <v>29</v>
      </c>
      <c r="H437" s="151">
        <v>22</v>
      </c>
      <c r="I437" s="151">
        <v>638</v>
      </c>
      <c r="J437" s="151">
        <v>26</v>
      </c>
      <c r="K437" s="151">
        <v>754</v>
      </c>
      <c r="L437" s="151"/>
    </row>
    <row r="438" spans="1:12">
      <c r="A438" s="213">
        <v>30361755</v>
      </c>
      <c r="B438" s="151" t="s">
        <v>769</v>
      </c>
      <c r="C438" s="151" t="s">
        <v>639</v>
      </c>
      <c r="D438" s="151" t="s">
        <v>640</v>
      </c>
      <c r="E438" s="151" t="s">
        <v>528</v>
      </c>
      <c r="F438" s="213">
        <v>395</v>
      </c>
      <c r="G438" s="151">
        <v>29</v>
      </c>
      <c r="H438" s="151">
        <v>22</v>
      </c>
      <c r="I438" s="151">
        <v>638</v>
      </c>
      <c r="J438" s="151">
        <v>26</v>
      </c>
      <c r="K438" s="151">
        <v>754</v>
      </c>
      <c r="L438" s="151"/>
    </row>
    <row r="439" spans="1:12">
      <c r="A439" s="213">
        <v>30361756</v>
      </c>
      <c r="B439" s="151" t="s">
        <v>769</v>
      </c>
      <c r="C439" s="151" t="s">
        <v>639</v>
      </c>
      <c r="D439" s="151" t="s">
        <v>640</v>
      </c>
      <c r="E439" s="151" t="s">
        <v>528</v>
      </c>
      <c r="F439" s="213">
        <v>400</v>
      </c>
      <c r="G439" s="151">
        <v>29</v>
      </c>
      <c r="H439" s="151">
        <v>22</v>
      </c>
      <c r="I439" s="151">
        <v>638</v>
      </c>
      <c r="J439" s="151">
        <v>26</v>
      </c>
      <c r="K439" s="151">
        <v>754</v>
      </c>
      <c r="L439" s="151"/>
    </row>
    <row r="440" spans="1:12">
      <c r="A440" s="213">
        <v>30361757</v>
      </c>
      <c r="B440" s="151" t="s">
        <v>769</v>
      </c>
      <c r="C440" s="151" t="s">
        <v>639</v>
      </c>
      <c r="D440" s="151" t="s">
        <v>640</v>
      </c>
      <c r="E440" s="151" t="s">
        <v>528</v>
      </c>
      <c r="F440" s="213">
        <v>405</v>
      </c>
      <c r="G440" s="151">
        <v>29</v>
      </c>
      <c r="H440" s="151">
        <v>22</v>
      </c>
      <c r="I440" s="151">
        <v>638</v>
      </c>
      <c r="J440" s="151">
        <v>26</v>
      </c>
      <c r="K440" s="151">
        <v>754</v>
      </c>
      <c r="L440" s="151"/>
    </row>
    <row r="441" spans="1:12">
      <c r="A441" s="213">
        <v>30361758</v>
      </c>
      <c r="B441" s="151" t="s">
        <v>769</v>
      </c>
      <c r="C441" s="151" t="s">
        <v>639</v>
      </c>
      <c r="D441" s="151" t="s">
        <v>640</v>
      </c>
      <c r="E441" s="151" t="s">
        <v>528</v>
      </c>
      <c r="F441" s="213">
        <v>410</v>
      </c>
      <c r="G441" s="151">
        <v>29</v>
      </c>
      <c r="H441" s="151">
        <v>22</v>
      </c>
      <c r="I441" s="151">
        <v>638</v>
      </c>
      <c r="J441" s="151">
        <v>26</v>
      </c>
      <c r="K441" s="151">
        <v>754</v>
      </c>
      <c r="L441" s="151"/>
    </row>
    <row r="442" spans="1:12">
      <c r="A442" s="213">
        <v>30367255</v>
      </c>
      <c r="B442" s="151" t="s">
        <v>770</v>
      </c>
      <c r="C442" s="151" t="s">
        <v>771</v>
      </c>
      <c r="D442" s="151" t="s">
        <v>640</v>
      </c>
      <c r="E442" s="151" t="s">
        <v>528</v>
      </c>
      <c r="F442" s="213">
        <v>395</v>
      </c>
      <c r="G442" s="151">
        <v>29</v>
      </c>
      <c r="H442" s="151">
        <v>22</v>
      </c>
      <c r="I442" s="151">
        <v>638</v>
      </c>
      <c r="J442" s="151">
        <v>26</v>
      </c>
      <c r="K442" s="151">
        <v>754</v>
      </c>
      <c r="L442" s="151"/>
    </row>
    <row r="443" spans="1:12">
      <c r="A443" s="213">
        <v>30367755</v>
      </c>
      <c r="B443" s="151" t="s">
        <v>772</v>
      </c>
      <c r="C443" s="151" t="s">
        <v>771</v>
      </c>
      <c r="D443" s="151" t="s">
        <v>640</v>
      </c>
      <c r="E443" s="151" t="s">
        <v>528</v>
      </c>
      <c r="F443" s="213">
        <v>395</v>
      </c>
      <c r="G443" s="151">
        <v>29</v>
      </c>
      <c r="H443" s="151">
        <v>22</v>
      </c>
      <c r="I443" s="151">
        <v>638</v>
      </c>
      <c r="J443" s="151">
        <v>26</v>
      </c>
      <c r="K443" s="151">
        <v>754</v>
      </c>
      <c r="L443" s="151"/>
    </row>
    <row r="444" spans="1:12">
      <c r="A444" s="213">
        <v>30367758</v>
      </c>
      <c r="B444" s="151" t="s">
        <v>772</v>
      </c>
      <c r="C444" s="151" t="s">
        <v>771</v>
      </c>
      <c r="D444" s="151" t="s">
        <v>640</v>
      </c>
      <c r="E444" s="151" t="s">
        <v>528</v>
      </c>
      <c r="F444" s="213">
        <v>410</v>
      </c>
      <c r="G444" s="151">
        <v>29</v>
      </c>
      <c r="H444" s="151">
        <v>22</v>
      </c>
      <c r="I444" s="151">
        <v>638</v>
      </c>
      <c r="J444" s="151">
        <v>26</v>
      </c>
      <c r="K444" s="151">
        <v>754</v>
      </c>
      <c r="L444" s="151"/>
    </row>
    <row r="445" spans="1:12">
      <c r="A445" s="213">
        <v>30367655</v>
      </c>
      <c r="B445" s="151" t="s">
        <v>773</v>
      </c>
      <c r="C445" s="151" t="s">
        <v>771</v>
      </c>
      <c r="D445" s="151" t="s">
        <v>640</v>
      </c>
      <c r="E445" s="151" t="s">
        <v>528</v>
      </c>
      <c r="F445" s="213">
        <v>395</v>
      </c>
      <c r="G445" s="151">
        <v>29</v>
      </c>
      <c r="H445" s="151">
        <v>22</v>
      </c>
      <c r="I445" s="151">
        <v>638</v>
      </c>
      <c r="J445" s="151">
        <v>26</v>
      </c>
      <c r="K445" s="151">
        <v>754</v>
      </c>
      <c r="L445" s="151"/>
    </row>
    <row r="446" spans="1:12">
      <c r="A446" s="213">
        <v>30367256</v>
      </c>
      <c r="B446" s="151" t="s">
        <v>774</v>
      </c>
      <c r="C446" s="151" t="s">
        <v>771</v>
      </c>
      <c r="D446" s="151" t="s">
        <v>640</v>
      </c>
      <c r="E446" s="151" t="s">
        <v>528</v>
      </c>
      <c r="F446" s="213">
        <v>400</v>
      </c>
      <c r="G446" s="151">
        <v>29</v>
      </c>
      <c r="H446" s="151">
        <v>22</v>
      </c>
      <c r="I446" s="151">
        <v>638</v>
      </c>
      <c r="J446" s="151">
        <v>26</v>
      </c>
      <c r="K446" s="151">
        <v>754</v>
      </c>
      <c r="L446" s="151"/>
    </row>
    <row r="447" spans="1:12">
      <c r="A447" s="213">
        <v>30367257</v>
      </c>
      <c r="B447" s="151" t="s">
        <v>775</v>
      </c>
      <c r="C447" s="151" t="s">
        <v>771</v>
      </c>
      <c r="D447" s="151" t="s">
        <v>640</v>
      </c>
      <c r="E447" s="151" t="s">
        <v>528</v>
      </c>
      <c r="F447" s="213">
        <v>405</v>
      </c>
      <c r="G447" s="151">
        <v>29</v>
      </c>
      <c r="H447" s="151">
        <v>22</v>
      </c>
      <c r="I447" s="151">
        <v>638</v>
      </c>
      <c r="J447" s="151">
        <v>26</v>
      </c>
      <c r="K447" s="151">
        <v>754</v>
      </c>
      <c r="L447" s="151"/>
    </row>
    <row r="448" spans="1:12">
      <c r="A448" s="213">
        <v>30367455</v>
      </c>
      <c r="B448" s="151" t="s">
        <v>776</v>
      </c>
      <c r="C448" s="151" t="s">
        <v>771</v>
      </c>
      <c r="D448" s="151" t="s">
        <v>640</v>
      </c>
      <c r="E448" s="151" t="s">
        <v>528</v>
      </c>
      <c r="F448" s="213">
        <v>395</v>
      </c>
      <c r="G448" s="151">
        <v>29</v>
      </c>
      <c r="H448" s="151">
        <v>22</v>
      </c>
      <c r="I448" s="151">
        <v>638</v>
      </c>
      <c r="J448" s="151">
        <v>26</v>
      </c>
      <c r="K448" s="151">
        <v>754</v>
      </c>
      <c r="L448" s="151"/>
    </row>
    <row r="449" spans="1:12">
      <c r="A449" s="213">
        <v>30367555</v>
      </c>
      <c r="B449" s="151" t="s">
        <v>777</v>
      </c>
      <c r="C449" s="151" t="s">
        <v>771</v>
      </c>
      <c r="D449" s="151" t="s">
        <v>640</v>
      </c>
      <c r="E449" s="151" t="s">
        <v>528</v>
      </c>
      <c r="F449" s="213">
        <v>395</v>
      </c>
      <c r="G449" s="151">
        <v>29</v>
      </c>
      <c r="H449" s="151">
        <v>22</v>
      </c>
      <c r="I449" s="151">
        <v>638</v>
      </c>
      <c r="J449" s="151">
        <v>26</v>
      </c>
      <c r="K449" s="151">
        <v>754</v>
      </c>
      <c r="L449" s="151"/>
    </row>
    <row r="450" spans="1:12">
      <c r="A450" s="213">
        <v>30367456</v>
      </c>
      <c r="B450" s="151" t="s">
        <v>778</v>
      </c>
      <c r="C450" s="151" t="s">
        <v>771</v>
      </c>
      <c r="D450" s="151" t="s">
        <v>640</v>
      </c>
      <c r="E450" s="151" t="s">
        <v>528</v>
      </c>
      <c r="F450" s="213">
        <v>400</v>
      </c>
      <c r="G450" s="151">
        <v>29</v>
      </c>
      <c r="H450" s="151">
        <v>22</v>
      </c>
      <c r="I450" s="151">
        <v>638</v>
      </c>
      <c r="J450" s="151">
        <v>26</v>
      </c>
      <c r="K450" s="151">
        <v>754</v>
      </c>
      <c r="L450" s="151"/>
    </row>
    <row r="451" spans="1:12">
      <c r="A451" s="213">
        <v>30367457</v>
      </c>
      <c r="B451" s="151" t="s">
        <v>779</v>
      </c>
      <c r="C451" s="151" t="s">
        <v>771</v>
      </c>
      <c r="D451" s="151" t="s">
        <v>640</v>
      </c>
      <c r="E451" s="151" t="s">
        <v>528</v>
      </c>
      <c r="F451" s="213">
        <v>405</v>
      </c>
      <c r="G451" s="151">
        <v>29</v>
      </c>
      <c r="H451" s="151">
        <v>22</v>
      </c>
      <c r="I451" s="151">
        <v>638</v>
      </c>
      <c r="J451" s="151">
        <v>26</v>
      </c>
      <c r="K451" s="151">
        <v>754</v>
      </c>
      <c r="L451" s="151"/>
    </row>
    <row r="452" spans="1:12">
      <c r="A452" s="213">
        <v>30367458</v>
      </c>
      <c r="B452" s="151" t="s">
        <v>780</v>
      </c>
      <c r="C452" s="151" t="s">
        <v>771</v>
      </c>
      <c r="D452" s="151" t="s">
        <v>640</v>
      </c>
      <c r="E452" s="151" t="s">
        <v>528</v>
      </c>
      <c r="F452" s="213">
        <v>410</v>
      </c>
      <c r="G452" s="151">
        <v>29</v>
      </c>
      <c r="H452" s="151">
        <v>22</v>
      </c>
      <c r="I452" s="151">
        <v>638</v>
      </c>
      <c r="J452" s="151">
        <v>26</v>
      </c>
      <c r="K452" s="151">
        <v>754</v>
      </c>
      <c r="L452" s="151"/>
    </row>
    <row r="453" spans="1:12">
      <c r="A453" s="213">
        <v>30367658</v>
      </c>
      <c r="B453" s="151" t="s">
        <v>773</v>
      </c>
      <c r="C453" s="151" t="s">
        <v>771</v>
      </c>
      <c r="D453" s="151" t="s">
        <v>640</v>
      </c>
      <c r="E453" s="151" t="s">
        <v>528</v>
      </c>
      <c r="F453" s="213">
        <v>410</v>
      </c>
      <c r="G453" s="151">
        <v>29</v>
      </c>
      <c r="H453" s="151">
        <v>22</v>
      </c>
      <c r="I453" s="151">
        <v>638</v>
      </c>
      <c r="J453" s="151">
        <v>26</v>
      </c>
      <c r="K453" s="151">
        <v>754</v>
      </c>
      <c r="L453" s="151"/>
    </row>
    <row r="454" spans="1:12">
      <c r="A454" s="213">
        <v>30367656</v>
      </c>
      <c r="B454" s="151" t="s">
        <v>773</v>
      </c>
      <c r="C454" s="151" t="s">
        <v>771</v>
      </c>
      <c r="D454" s="151" t="s">
        <v>640</v>
      </c>
      <c r="E454" s="151" t="s">
        <v>528</v>
      </c>
      <c r="F454" s="213">
        <v>400</v>
      </c>
      <c r="G454" s="151">
        <v>29</v>
      </c>
      <c r="H454" s="151">
        <v>22</v>
      </c>
      <c r="I454" s="151">
        <v>638</v>
      </c>
      <c r="J454" s="151">
        <v>26</v>
      </c>
      <c r="K454" s="151">
        <v>754</v>
      </c>
      <c r="L454" s="151"/>
    </row>
    <row r="455" spans="1:12">
      <c r="A455" s="213">
        <v>30367556</v>
      </c>
      <c r="B455" s="151" t="s">
        <v>781</v>
      </c>
      <c r="C455" s="151" t="s">
        <v>771</v>
      </c>
      <c r="D455" s="151" t="s">
        <v>640</v>
      </c>
      <c r="E455" s="151" t="s">
        <v>528</v>
      </c>
      <c r="F455" s="213">
        <v>400</v>
      </c>
      <c r="G455" s="151">
        <v>29</v>
      </c>
      <c r="H455" s="151">
        <v>22</v>
      </c>
      <c r="I455" s="151">
        <v>638</v>
      </c>
      <c r="J455" s="151">
        <v>26</v>
      </c>
      <c r="K455" s="151">
        <v>754</v>
      </c>
      <c r="L455" s="151"/>
    </row>
    <row r="456" spans="1:12">
      <c r="A456" s="213">
        <v>30382960</v>
      </c>
      <c r="B456" s="151" t="s">
        <v>782</v>
      </c>
      <c r="C456" s="151" t="s">
        <v>729</v>
      </c>
      <c r="D456" s="151" t="s">
        <v>640</v>
      </c>
      <c r="E456" s="151" t="s">
        <v>528</v>
      </c>
      <c r="F456" s="213">
        <v>420</v>
      </c>
      <c r="G456" s="151">
        <v>29</v>
      </c>
      <c r="H456" s="151">
        <v>22</v>
      </c>
      <c r="I456" s="151">
        <v>638</v>
      </c>
      <c r="J456" s="151">
        <v>24</v>
      </c>
      <c r="K456" s="151">
        <v>696</v>
      </c>
      <c r="L456" s="151"/>
    </row>
    <row r="457" spans="1:12">
      <c r="A457" s="213">
        <v>30382761</v>
      </c>
      <c r="B457" s="151" t="s">
        <v>783</v>
      </c>
      <c r="C457" s="151" t="s">
        <v>729</v>
      </c>
      <c r="D457" s="151" t="s">
        <v>640</v>
      </c>
      <c r="E457" s="151" t="s">
        <v>528</v>
      </c>
      <c r="F457" s="213">
        <v>425</v>
      </c>
      <c r="G457" s="151">
        <v>29</v>
      </c>
      <c r="H457" s="151">
        <v>22</v>
      </c>
      <c r="I457" s="151">
        <v>638</v>
      </c>
      <c r="J457" s="151">
        <v>24</v>
      </c>
      <c r="K457" s="151">
        <v>696</v>
      </c>
      <c r="L457" s="151"/>
    </row>
    <row r="458" spans="1:12">
      <c r="A458" s="213">
        <v>30382859</v>
      </c>
      <c r="B458" s="151" t="s">
        <v>784</v>
      </c>
      <c r="C458" s="151" t="s">
        <v>729</v>
      </c>
      <c r="D458" s="151" t="s">
        <v>640</v>
      </c>
      <c r="E458" s="151" t="s">
        <v>528</v>
      </c>
      <c r="F458" s="213">
        <v>415</v>
      </c>
      <c r="G458" s="151">
        <v>29</v>
      </c>
      <c r="H458" s="151">
        <v>22</v>
      </c>
      <c r="I458" s="151">
        <v>638</v>
      </c>
      <c r="J458" s="151">
        <v>24</v>
      </c>
      <c r="K458" s="151">
        <v>696</v>
      </c>
      <c r="L458" s="151"/>
    </row>
    <row r="459" spans="1:12">
      <c r="A459" s="213">
        <v>30382860</v>
      </c>
      <c r="B459" s="151" t="s">
        <v>784</v>
      </c>
      <c r="C459" s="151" t="s">
        <v>729</v>
      </c>
      <c r="D459" s="151" t="s">
        <v>640</v>
      </c>
      <c r="E459" s="151" t="s">
        <v>528</v>
      </c>
      <c r="F459" s="213">
        <v>420</v>
      </c>
      <c r="G459" s="151">
        <v>29</v>
      </c>
      <c r="H459" s="151">
        <v>22</v>
      </c>
      <c r="I459" s="151">
        <v>638</v>
      </c>
      <c r="J459" s="151">
        <v>24</v>
      </c>
      <c r="K459" s="151">
        <v>696</v>
      </c>
      <c r="L459" s="151"/>
    </row>
    <row r="460" spans="1:12">
      <c r="A460" s="213">
        <v>30383059</v>
      </c>
      <c r="B460" s="151" t="s">
        <v>785</v>
      </c>
      <c r="C460" s="151" t="s">
        <v>729</v>
      </c>
      <c r="D460" s="151" t="s">
        <v>640</v>
      </c>
      <c r="E460" s="151" t="s">
        <v>528</v>
      </c>
      <c r="F460" s="213">
        <v>415</v>
      </c>
      <c r="G460" s="151">
        <v>29</v>
      </c>
      <c r="H460" s="151">
        <v>22</v>
      </c>
      <c r="I460" s="151">
        <v>638</v>
      </c>
      <c r="J460" s="151">
        <v>24</v>
      </c>
      <c r="K460" s="151">
        <v>696</v>
      </c>
      <c r="L460" s="151"/>
    </row>
    <row r="461" spans="1:12">
      <c r="A461" s="213">
        <v>30383060</v>
      </c>
      <c r="B461" s="151" t="s">
        <v>785</v>
      </c>
      <c r="C461" s="151" t="s">
        <v>729</v>
      </c>
      <c r="D461" s="151" t="s">
        <v>640</v>
      </c>
      <c r="E461" s="151" t="s">
        <v>528</v>
      </c>
      <c r="F461" s="213">
        <v>420</v>
      </c>
      <c r="G461" s="151">
        <v>29</v>
      </c>
      <c r="H461" s="151">
        <v>22</v>
      </c>
      <c r="I461" s="151">
        <v>638</v>
      </c>
      <c r="J461" s="151">
        <v>24</v>
      </c>
      <c r="K461" s="151">
        <v>696</v>
      </c>
      <c r="L461" s="151"/>
    </row>
    <row r="462" spans="1:12">
      <c r="A462" s="213">
        <v>30383360</v>
      </c>
      <c r="B462" s="151" t="s">
        <v>786</v>
      </c>
      <c r="C462" s="151" t="s">
        <v>729</v>
      </c>
      <c r="D462" s="151" t="s">
        <v>640</v>
      </c>
      <c r="E462" s="151" t="s">
        <v>528</v>
      </c>
      <c r="F462" s="213">
        <v>420</v>
      </c>
      <c r="G462" s="151">
        <v>29</v>
      </c>
      <c r="H462" s="151">
        <v>22</v>
      </c>
      <c r="I462" s="151">
        <v>638</v>
      </c>
      <c r="J462" s="151">
        <v>24</v>
      </c>
      <c r="K462" s="151">
        <v>696</v>
      </c>
      <c r="L462" s="151"/>
    </row>
    <row r="463" spans="1:12">
      <c r="A463" s="213">
        <v>12004236</v>
      </c>
      <c r="B463" s="151" t="s">
        <v>732</v>
      </c>
      <c r="C463" s="151" t="s">
        <v>729</v>
      </c>
      <c r="D463" s="151" t="s">
        <v>640</v>
      </c>
      <c r="E463" s="151" t="s">
        <v>528</v>
      </c>
      <c r="F463" s="213">
        <v>420</v>
      </c>
      <c r="G463" s="151">
        <v>29</v>
      </c>
      <c r="H463" s="151">
        <v>22</v>
      </c>
      <c r="I463" s="151">
        <v>638</v>
      </c>
      <c r="J463" s="151">
        <v>24</v>
      </c>
      <c r="K463" s="151">
        <v>696</v>
      </c>
      <c r="L463" s="151"/>
    </row>
    <row r="464" spans="1:12">
      <c r="A464" s="213">
        <v>12004237</v>
      </c>
      <c r="B464" s="151" t="s">
        <v>732</v>
      </c>
      <c r="C464" s="151" t="s">
        <v>729</v>
      </c>
      <c r="D464" s="151" t="s">
        <v>640</v>
      </c>
      <c r="E464" s="151" t="s">
        <v>528</v>
      </c>
      <c r="F464" s="213">
        <v>415</v>
      </c>
      <c r="G464" s="151">
        <v>29</v>
      </c>
      <c r="H464" s="151">
        <v>22</v>
      </c>
      <c r="I464" s="151">
        <v>638</v>
      </c>
      <c r="J464" s="151">
        <v>24</v>
      </c>
      <c r="K464" s="151">
        <v>696</v>
      </c>
      <c r="L464" s="151"/>
    </row>
    <row r="465" spans="1:12">
      <c r="A465" s="213">
        <v>12005803</v>
      </c>
      <c r="B465" s="151" t="s">
        <v>787</v>
      </c>
      <c r="C465" s="151" t="s">
        <v>729</v>
      </c>
      <c r="D465" s="151" t="s">
        <v>640</v>
      </c>
      <c r="E465" s="151" t="s">
        <v>528</v>
      </c>
      <c r="F465" s="213">
        <v>430</v>
      </c>
      <c r="G465" s="223">
        <v>30</v>
      </c>
      <c r="H465" s="223">
        <v>22</v>
      </c>
      <c r="I465" s="223">
        <v>660</v>
      </c>
      <c r="J465" s="223">
        <v>24</v>
      </c>
      <c r="K465" s="223">
        <v>720</v>
      </c>
      <c r="L465" s="151"/>
    </row>
    <row r="466" spans="1:12">
      <c r="A466" s="213">
        <v>12002651</v>
      </c>
      <c r="B466" s="151" t="s">
        <v>788</v>
      </c>
      <c r="C466" s="151" t="s">
        <v>639</v>
      </c>
      <c r="D466" s="151" t="s">
        <v>640</v>
      </c>
      <c r="E466" s="151" t="s">
        <v>528</v>
      </c>
      <c r="F466" s="213">
        <v>395</v>
      </c>
      <c r="G466" s="151">
        <v>29</v>
      </c>
      <c r="H466" s="151">
        <v>22</v>
      </c>
      <c r="I466" s="151">
        <v>638</v>
      </c>
      <c r="J466" s="151">
        <v>26</v>
      </c>
      <c r="K466" s="151">
        <v>754</v>
      </c>
      <c r="L466" s="151"/>
    </row>
    <row r="467" spans="1:12">
      <c r="A467" s="213">
        <v>12002652</v>
      </c>
      <c r="B467" s="151" t="s">
        <v>789</v>
      </c>
      <c r="C467" s="151" t="s">
        <v>639</v>
      </c>
      <c r="D467" s="151" t="s">
        <v>640</v>
      </c>
      <c r="E467" s="151" t="s">
        <v>528</v>
      </c>
      <c r="F467" s="213">
        <v>390</v>
      </c>
      <c r="G467" s="151">
        <v>29</v>
      </c>
      <c r="H467" s="151">
        <v>22</v>
      </c>
      <c r="I467" s="151">
        <v>638</v>
      </c>
      <c r="J467" s="151">
        <v>26</v>
      </c>
      <c r="K467" s="151">
        <v>754</v>
      </c>
      <c r="L467" s="151"/>
    </row>
    <row r="468" spans="1:12">
      <c r="A468" s="213">
        <v>12002920</v>
      </c>
      <c r="B468" s="151" t="s">
        <v>788</v>
      </c>
      <c r="C468" s="151" t="s">
        <v>639</v>
      </c>
      <c r="D468" s="151" t="s">
        <v>640</v>
      </c>
      <c r="E468" s="151" t="s">
        <v>528</v>
      </c>
      <c r="F468" s="213">
        <v>395</v>
      </c>
      <c r="G468" s="151">
        <v>29</v>
      </c>
      <c r="H468" s="151">
        <v>22</v>
      </c>
      <c r="I468" s="151">
        <v>638</v>
      </c>
      <c r="J468" s="151">
        <v>26</v>
      </c>
      <c r="K468" s="151">
        <v>754</v>
      </c>
      <c r="L468" s="151"/>
    </row>
    <row r="469" spans="1:12">
      <c r="A469" s="213">
        <v>12002972</v>
      </c>
      <c r="B469" s="151" t="s">
        <v>788</v>
      </c>
      <c r="C469" s="151" t="s">
        <v>639</v>
      </c>
      <c r="D469" s="151" t="s">
        <v>640</v>
      </c>
      <c r="E469" s="151" t="s">
        <v>528</v>
      </c>
      <c r="F469" s="213">
        <v>395</v>
      </c>
      <c r="G469" s="151">
        <v>29</v>
      </c>
      <c r="H469" s="151">
        <v>22</v>
      </c>
      <c r="I469" s="151">
        <v>638</v>
      </c>
      <c r="J469" s="151">
        <v>26</v>
      </c>
      <c r="K469" s="151">
        <v>754</v>
      </c>
      <c r="L469" s="151"/>
    </row>
    <row r="470" spans="1:12">
      <c r="A470" s="213">
        <v>12002973</v>
      </c>
      <c r="B470" s="151" t="s">
        <v>790</v>
      </c>
      <c r="C470" s="151" t="s">
        <v>639</v>
      </c>
      <c r="D470" s="151" t="s">
        <v>640</v>
      </c>
      <c r="E470" s="151" t="s">
        <v>528</v>
      </c>
      <c r="F470" s="213">
        <v>400</v>
      </c>
      <c r="G470" s="151">
        <v>29</v>
      </c>
      <c r="H470" s="151">
        <v>22</v>
      </c>
      <c r="I470" s="151">
        <v>638</v>
      </c>
      <c r="J470" s="151">
        <v>26</v>
      </c>
      <c r="K470" s="151">
        <v>754</v>
      </c>
      <c r="L470" s="151"/>
    </row>
    <row r="471" spans="1:12">
      <c r="A471" s="213">
        <v>12002919</v>
      </c>
      <c r="B471" s="151" t="s">
        <v>790</v>
      </c>
      <c r="C471" s="151" t="s">
        <v>639</v>
      </c>
      <c r="D471" s="151" t="s">
        <v>640</v>
      </c>
      <c r="E471" s="151" t="s">
        <v>528</v>
      </c>
      <c r="F471" s="213">
        <v>400</v>
      </c>
      <c r="G471" s="151">
        <v>29</v>
      </c>
      <c r="H471" s="151">
        <v>22</v>
      </c>
      <c r="I471" s="151">
        <v>638</v>
      </c>
      <c r="J471" s="151">
        <v>26</v>
      </c>
      <c r="K471" s="151">
        <v>754</v>
      </c>
      <c r="L471" s="151"/>
    </row>
    <row r="472" spans="1:12">
      <c r="A472" s="213">
        <v>12002918</v>
      </c>
      <c r="B472" s="151" t="s">
        <v>791</v>
      </c>
      <c r="C472" s="151" t="s">
        <v>639</v>
      </c>
      <c r="D472" s="151" t="s">
        <v>640</v>
      </c>
      <c r="E472" s="151" t="s">
        <v>528</v>
      </c>
      <c r="F472" s="213">
        <v>405</v>
      </c>
      <c r="G472" s="151">
        <v>29</v>
      </c>
      <c r="H472" s="151">
        <v>22</v>
      </c>
      <c r="I472" s="151">
        <v>638</v>
      </c>
      <c r="J472" s="151">
        <v>26</v>
      </c>
      <c r="K472" s="151">
        <v>754</v>
      </c>
      <c r="L472" s="151"/>
    </row>
    <row r="473" spans="1:12">
      <c r="A473" s="213">
        <v>12002650</v>
      </c>
      <c r="B473" s="151" t="s">
        <v>790</v>
      </c>
      <c r="C473" s="151" t="s">
        <v>639</v>
      </c>
      <c r="D473" s="151" t="s">
        <v>640</v>
      </c>
      <c r="E473" s="151" t="s">
        <v>528</v>
      </c>
      <c r="F473" s="213">
        <v>400</v>
      </c>
      <c r="G473" s="151">
        <v>29</v>
      </c>
      <c r="H473" s="151">
        <v>22</v>
      </c>
      <c r="I473" s="151">
        <v>638</v>
      </c>
      <c r="J473" s="151">
        <v>26</v>
      </c>
      <c r="K473" s="151">
        <v>754</v>
      </c>
      <c r="L473" s="151"/>
    </row>
    <row r="474" spans="1:12">
      <c r="A474" s="213">
        <v>12002921</v>
      </c>
      <c r="B474" s="151" t="s">
        <v>789</v>
      </c>
      <c r="C474" s="151" t="s">
        <v>639</v>
      </c>
      <c r="D474" s="151" t="s">
        <v>640</v>
      </c>
      <c r="E474" s="151" t="s">
        <v>528</v>
      </c>
      <c r="F474" s="213">
        <v>390</v>
      </c>
      <c r="G474" s="151">
        <v>29</v>
      </c>
      <c r="H474" s="151">
        <v>22</v>
      </c>
      <c r="I474" s="151">
        <v>638</v>
      </c>
      <c r="J474" s="151">
        <v>26</v>
      </c>
      <c r="K474" s="151">
        <v>754</v>
      </c>
      <c r="L474" s="151"/>
    </row>
    <row r="475" spans="1:12">
      <c r="A475" s="213">
        <v>12002922</v>
      </c>
      <c r="B475" s="151" t="s">
        <v>792</v>
      </c>
      <c r="C475" s="151" t="s">
        <v>639</v>
      </c>
      <c r="D475" s="151" t="s">
        <v>640</v>
      </c>
      <c r="E475" s="151" t="s">
        <v>528</v>
      </c>
      <c r="F475" s="213">
        <v>385</v>
      </c>
      <c r="G475" s="151">
        <v>29</v>
      </c>
      <c r="H475" s="151">
        <v>22</v>
      </c>
      <c r="I475" s="151">
        <v>638</v>
      </c>
      <c r="J475" s="151">
        <v>26</v>
      </c>
      <c r="K475" s="151">
        <v>754</v>
      </c>
      <c r="L475" s="151"/>
    </row>
    <row r="476" spans="1:12">
      <c r="A476" s="213">
        <v>12002679</v>
      </c>
      <c r="B476" s="151" t="s">
        <v>793</v>
      </c>
      <c r="C476" s="151" t="s">
        <v>771</v>
      </c>
      <c r="D476" s="151" t="s">
        <v>640</v>
      </c>
      <c r="E476" s="151" t="s">
        <v>528</v>
      </c>
      <c r="F476" s="213">
        <v>400</v>
      </c>
      <c r="G476" s="151">
        <v>29</v>
      </c>
      <c r="H476" s="151">
        <v>22</v>
      </c>
      <c r="I476" s="151">
        <v>638</v>
      </c>
      <c r="J476" s="151">
        <v>26</v>
      </c>
      <c r="K476" s="151">
        <v>754</v>
      </c>
      <c r="L476" s="151"/>
    </row>
    <row r="477" spans="1:12">
      <c r="A477" s="213">
        <v>12004928</v>
      </c>
      <c r="B477" s="151" t="s">
        <v>793</v>
      </c>
      <c r="C477" s="151" t="s">
        <v>771</v>
      </c>
      <c r="D477" s="151" t="s">
        <v>640</v>
      </c>
      <c r="E477" s="151" t="s">
        <v>528</v>
      </c>
      <c r="F477" s="213">
        <v>400</v>
      </c>
      <c r="G477" s="151">
        <v>29</v>
      </c>
      <c r="H477" s="151">
        <v>22</v>
      </c>
      <c r="I477" s="151">
        <v>638</v>
      </c>
      <c r="J477" s="151">
        <v>26</v>
      </c>
      <c r="K477" s="151">
        <v>754</v>
      </c>
      <c r="L477" s="151"/>
    </row>
    <row r="478" spans="1:12">
      <c r="A478" s="213">
        <v>12004927</v>
      </c>
      <c r="B478" s="151" t="s">
        <v>794</v>
      </c>
      <c r="C478" s="151" t="s">
        <v>771</v>
      </c>
      <c r="D478" s="151" t="s">
        <v>640</v>
      </c>
      <c r="E478" s="151" t="s">
        <v>528</v>
      </c>
      <c r="F478" s="213">
        <v>395</v>
      </c>
      <c r="G478" s="151">
        <v>29</v>
      </c>
      <c r="H478" s="151">
        <v>22</v>
      </c>
      <c r="I478" s="151">
        <v>638</v>
      </c>
      <c r="J478" s="151">
        <v>26</v>
      </c>
      <c r="K478" s="151">
        <v>754</v>
      </c>
      <c r="L478" s="151"/>
    </row>
    <row r="479" spans="1:12">
      <c r="A479" s="213">
        <v>12004285</v>
      </c>
      <c r="B479" s="151" t="s">
        <v>794</v>
      </c>
      <c r="C479" s="151" t="s">
        <v>771</v>
      </c>
      <c r="D479" s="151" t="s">
        <v>640</v>
      </c>
      <c r="E479" s="151" t="s">
        <v>528</v>
      </c>
      <c r="F479" s="213">
        <v>395</v>
      </c>
      <c r="G479" s="151">
        <v>29</v>
      </c>
      <c r="H479" s="151">
        <v>22</v>
      </c>
      <c r="I479" s="151">
        <v>638</v>
      </c>
      <c r="J479" s="151">
        <v>26</v>
      </c>
      <c r="K479" s="151">
        <v>754</v>
      </c>
      <c r="L479" s="151"/>
    </row>
    <row r="480" spans="1:12">
      <c r="A480" s="213">
        <v>12004284</v>
      </c>
      <c r="B480" s="151" t="s">
        <v>793</v>
      </c>
      <c r="C480" s="151" t="s">
        <v>771</v>
      </c>
      <c r="D480" s="151" t="s">
        <v>640</v>
      </c>
      <c r="E480" s="151" t="s">
        <v>528</v>
      </c>
      <c r="F480" s="213">
        <v>400</v>
      </c>
      <c r="G480" s="151">
        <v>29</v>
      </c>
      <c r="H480" s="151">
        <v>22</v>
      </c>
      <c r="I480" s="151">
        <v>638</v>
      </c>
      <c r="J480" s="151">
        <v>26</v>
      </c>
      <c r="K480" s="151">
        <v>754</v>
      </c>
      <c r="L480" s="151"/>
    </row>
    <row r="481" spans="1:12">
      <c r="A481" s="213">
        <v>12004283</v>
      </c>
      <c r="B481" s="151" t="s">
        <v>795</v>
      </c>
      <c r="C481" s="151" t="s">
        <v>771</v>
      </c>
      <c r="D481" s="151" t="s">
        <v>640</v>
      </c>
      <c r="E481" s="151" t="s">
        <v>528</v>
      </c>
      <c r="F481" s="213">
        <v>405</v>
      </c>
      <c r="G481" s="151">
        <v>29</v>
      </c>
      <c r="H481" s="151">
        <v>22</v>
      </c>
      <c r="I481" s="151">
        <v>638</v>
      </c>
      <c r="J481" s="151">
        <v>26</v>
      </c>
      <c r="K481" s="151">
        <v>754</v>
      </c>
      <c r="L481" s="151"/>
    </row>
    <row r="482" spans="1:12">
      <c r="A482" s="215">
        <v>12002678</v>
      </c>
      <c r="B482" t="s">
        <v>796</v>
      </c>
      <c r="C482" s="151" t="s">
        <v>771</v>
      </c>
      <c r="D482" s="151" t="s">
        <v>640</v>
      </c>
      <c r="E482" s="151" t="s">
        <v>528</v>
      </c>
      <c r="F482" s="213">
        <v>405</v>
      </c>
      <c r="G482" s="151">
        <v>29</v>
      </c>
      <c r="H482" s="151">
        <v>22</v>
      </c>
      <c r="I482" s="151">
        <v>638</v>
      </c>
      <c r="J482" s="151">
        <v>26</v>
      </c>
      <c r="K482" s="151">
        <v>754</v>
      </c>
      <c r="L482" s="151"/>
    </row>
    <row r="483" spans="1:12">
      <c r="A483" s="213">
        <v>12004273</v>
      </c>
      <c r="B483" s="151" t="s">
        <v>795</v>
      </c>
      <c r="C483" s="151" t="s">
        <v>771</v>
      </c>
      <c r="D483" s="151" t="s">
        <v>640</v>
      </c>
      <c r="E483" s="151" t="s">
        <v>528</v>
      </c>
      <c r="F483" s="213">
        <v>405</v>
      </c>
      <c r="G483" s="151">
        <v>29</v>
      </c>
      <c r="H483" s="151">
        <v>22</v>
      </c>
      <c r="I483" s="151">
        <v>638</v>
      </c>
      <c r="J483" s="151">
        <v>26</v>
      </c>
      <c r="K483" s="151">
        <v>754</v>
      </c>
      <c r="L483" s="151"/>
    </row>
    <row r="484" spans="1:12">
      <c r="A484" s="213">
        <v>12004274</v>
      </c>
      <c r="B484" s="151" t="s">
        <v>793</v>
      </c>
      <c r="C484" s="151" t="s">
        <v>771</v>
      </c>
      <c r="D484" s="151" t="s">
        <v>640</v>
      </c>
      <c r="E484" s="151" t="s">
        <v>528</v>
      </c>
      <c r="F484" s="213">
        <v>400</v>
      </c>
      <c r="G484" s="151">
        <v>29</v>
      </c>
      <c r="H484" s="151">
        <v>22</v>
      </c>
      <c r="I484" s="151">
        <v>638</v>
      </c>
      <c r="J484" s="151">
        <v>26</v>
      </c>
      <c r="K484" s="151">
        <v>754</v>
      </c>
      <c r="L484" s="151"/>
    </row>
    <row r="485" spans="1:12">
      <c r="A485" s="213">
        <v>12004275</v>
      </c>
      <c r="B485" s="151" t="s">
        <v>794</v>
      </c>
      <c r="C485" s="151" t="s">
        <v>771</v>
      </c>
      <c r="D485" s="151" t="s">
        <v>640</v>
      </c>
      <c r="E485" s="151" t="s">
        <v>528</v>
      </c>
      <c r="F485" s="213">
        <v>395</v>
      </c>
      <c r="G485" s="151">
        <v>29</v>
      </c>
      <c r="H485" s="151">
        <v>22</v>
      </c>
      <c r="I485" s="151">
        <v>638</v>
      </c>
      <c r="J485" s="151">
        <v>26</v>
      </c>
      <c r="K485" s="151">
        <v>754</v>
      </c>
      <c r="L485" s="151"/>
    </row>
    <row r="486" spans="1:12">
      <c r="A486" s="213">
        <v>12004082</v>
      </c>
      <c r="B486" s="151" t="s">
        <v>794</v>
      </c>
      <c r="C486" s="151" t="s">
        <v>771</v>
      </c>
      <c r="D486" s="151" t="s">
        <v>640</v>
      </c>
      <c r="E486" s="151" t="s">
        <v>528</v>
      </c>
      <c r="F486" s="213">
        <v>395</v>
      </c>
      <c r="G486" s="151">
        <v>29</v>
      </c>
      <c r="H486" s="151">
        <v>22</v>
      </c>
      <c r="I486" s="151">
        <v>638</v>
      </c>
      <c r="J486" s="151">
        <v>26</v>
      </c>
      <c r="K486" s="151">
        <v>754</v>
      </c>
      <c r="L486" s="151"/>
    </row>
    <row r="487" spans="1:12">
      <c r="A487" s="213">
        <v>12002680</v>
      </c>
      <c r="B487" s="151" t="s">
        <v>794</v>
      </c>
      <c r="C487" s="151" t="s">
        <v>771</v>
      </c>
      <c r="D487" s="151" t="s">
        <v>640</v>
      </c>
      <c r="E487" s="151" t="s">
        <v>528</v>
      </c>
      <c r="F487" s="213">
        <v>395</v>
      </c>
      <c r="G487" s="151">
        <v>29</v>
      </c>
      <c r="H487" s="151">
        <v>22</v>
      </c>
      <c r="I487" s="151">
        <v>638</v>
      </c>
      <c r="J487" s="151">
        <v>26</v>
      </c>
      <c r="K487" s="151">
        <v>754</v>
      </c>
      <c r="L487" s="151"/>
    </row>
    <row r="488" spans="1:12">
      <c r="A488" s="224">
        <v>12005804</v>
      </c>
      <c r="B488" s="224" t="s">
        <v>797</v>
      </c>
      <c r="C488" s="151" t="s">
        <v>729</v>
      </c>
      <c r="D488" s="213" t="s">
        <v>640</v>
      </c>
      <c r="E488" s="213" t="s">
        <v>528</v>
      </c>
      <c r="F488" s="213">
        <v>425</v>
      </c>
      <c r="G488" s="223">
        <v>30</v>
      </c>
      <c r="H488" s="225" t="s">
        <v>798</v>
      </c>
      <c r="I488" s="225" t="s">
        <v>799</v>
      </c>
      <c r="J488" s="225" t="s">
        <v>800</v>
      </c>
      <c r="K488" s="225" t="s">
        <v>801</v>
      </c>
      <c r="L488" s="151"/>
    </row>
    <row r="489" spans="1:12">
      <c r="A489" s="224">
        <v>12005805</v>
      </c>
      <c r="B489" s="224" t="s">
        <v>797</v>
      </c>
      <c r="C489" s="151" t="s">
        <v>729</v>
      </c>
      <c r="D489" s="213" t="s">
        <v>640</v>
      </c>
      <c r="E489" s="213" t="s">
        <v>528</v>
      </c>
      <c r="F489" s="213">
        <v>420</v>
      </c>
      <c r="G489" s="225" t="s">
        <v>802</v>
      </c>
      <c r="H489" s="225" t="s">
        <v>798</v>
      </c>
      <c r="I489" s="225" t="s">
        <v>799</v>
      </c>
      <c r="J489" s="225" t="s">
        <v>800</v>
      </c>
      <c r="K489" s="225" t="s">
        <v>801</v>
      </c>
      <c r="L489" s="151"/>
    </row>
    <row r="490" spans="1:12">
      <c r="A490" s="226">
        <v>30370008</v>
      </c>
      <c r="B490" s="227" t="s">
        <v>803</v>
      </c>
      <c r="C490" s="151" t="s">
        <v>804</v>
      </c>
      <c r="D490" s="227" t="s">
        <v>528</v>
      </c>
      <c r="E490" s="227" t="s">
        <v>528</v>
      </c>
      <c r="F490" s="226">
        <v>335</v>
      </c>
      <c r="G490" s="227">
        <v>32</v>
      </c>
      <c r="H490" s="227">
        <v>26</v>
      </c>
      <c r="I490" s="227">
        <v>832</v>
      </c>
      <c r="J490" s="227">
        <v>30</v>
      </c>
      <c r="K490" s="227">
        <v>960</v>
      </c>
      <c r="L490" s="151"/>
    </row>
    <row r="491" spans="1:12">
      <c r="A491" s="213">
        <v>30370009</v>
      </c>
      <c r="B491" s="151" t="s">
        <v>805</v>
      </c>
      <c r="C491" s="151" t="s">
        <v>804</v>
      </c>
      <c r="D491" s="151" t="s">
        <v>528</v>
      </c>
      <c r="E491" s="151" t="s">
        <v>528</v>
      </c>
      <c r="F491" s="213">
        <v>340</v>
      </c>
      <c r="G491" s="151">
        <v>32</v>
      </c>
      <c r="H491" s="151">
        <v>26</v>
      </c>
      <c r="I491" s="151">
        <v>832</v>
      </c>
      <c r="J491" s="151">
        <v>30</v>
      </c>
      <c r="K491" s="151">
        <v>960</v>
      </c>
      <c r="L491" s="151"/>
    </row>
    <row r="492" spans="1:12">
      <c r="A492" s="213">
        <v>30370010</v>
      </c>
      <c r="B492" s="151" t="s">
        <v>806</v>
      </c>
      <c r="C492" s="151" t="s">
        <v>804</v>
      </c>
      <c r="D492" s="151" t="s">
        <v>528</v>
      </c>
      <c r="E492" s="151" t="s">
        <v>528</v>
      </c>
      <c r="F492" s="213">
        <v>345</v>
      </c>
      <c r="G492" s="151">
        <v>32</v>
      </c>
      <c r="H492" s="151">
        <v>26</v>
      </c>
      <c r="I492" s="151">
        <v>832</v>
      </c>
      <c r="J492" s="151">
        <v>30</v>
      </c>
      <c r="K492" s="151">
        <v>960</v>
      </c>
      <c r="L492" s="151"/>
    </row>
    <row r="493" spans="1:12">
      <c r="A493" s="213">
        <v>12005041</v>
      </c>
      <c r="B493" s="151" t="s">
        <v>807</v>
      </c>
      <c r="C493" s="151" t="s">
        <v>808</v>
      </c>
      <c r="D493" s="151" t="s">
        <v>528</v>
      </c>
      <c r="E493" s="151" t="s">
        <v>528</v>
      </c>
      <c r="F493" s="213">
        <v>350</v>
      </c>
      <c r="G493" s="151">
        <v>32</v>
      </c>
      <c r="H493" s="151">
        <v>26</v>
      </c>
      <c r="I493" s="151">
        <v>832</v>
      </c>
      <c r="J493" s="151">
        <v>28</v>
      </c>
      <c r="K493" s="151">
        <v>896</v>
      </c>
      <c r="L493" s="151"/>
    </row>
    <row r="494" spans="1:12">
      <c r="A494" s="213">
        <v>12005040</v>
      </c>
      <c r="B494" s="151" t="s">
        <v>807</v>
      </c>
      <c r="C494" s="151" t="s">
        <v>808</v>
      </c>
      <c r="D494" s="151" t="s">
        <v>528</v>
      </c>
      <c r="E494" s="151" t="s">
        <v>528</v>
      </c>
      <c r="F494" s="213">
        <v>355</v>
      </c>
      <c r="G494" s="151">
        <v>32</v>
      </c>
      <c r="H494" s="151">
        <v>26</v>
      </c>
      <c r="I494" s="151">
        <v>832</v>
      </c>
      <c r="J494" s="151">
        <v>28</v>
      </c>
      <c r="K494" s="151">
        <v>896</v>
      </c>
      <c r="L494" s="151"/>
    </row>
    <row r="495" spans="1:12">
      <c r="A495" s="213" t="s">
        <v>809</v>
      </c>
      <c r="B495" s="220" t="s">
        <v>810</v>
      </c>
      <c r="C495" s="220" t="s">
        <v>811</v>
      </c>
      <c r="D495" s="151" t="s">
        <v>528</v>
      </c>
      <c r="E495" s="151" t="s">
        <v>528</v>
      </c>
      <c r="F495" s="213">
        <v>350</v>
      </c>
      <c r="G495" s="151">
        <v>32</v>
      </c>
      <c r="H495" s="151">
        <v>26</v>
      </c>
      <c r="I495" s="151">
        <v>832</v>
      </c>
      <c r="J495" s="151">
        <v>28</v>
      </c>
      <c r="K495" s="151">
        <v>896</v>
      </c>
      <c r="L495" s="151"/>
    </row>
    <row r="496" spans="1:12">
      <c r="A496" s="213" t="s">
        <v>812</v>
      </c>
      <c r="B496" s="220" t="s">
        <v>810</v>
      </c>
      <c r="C496" s="220" t="s">
        <v>811</v>
      </c>
      <c r="D496" s="151" t="s">
        <v>528</v>
      </c>
      <c r="E496" s="151" t="s">
        <v>528</v>
      </c>
      <c r="F496" s="213">
        <v>355</v>
      </c>
      <c r="G496" s="151">
        <v>32</v>
      </c>
      <c r="H496" s="151">
        <v>26</v>
      </c>
      <c r="I496" s="151">
        <v>832</v>
      </c>
      <c r="J496" s="151">
        <v>28</v>
      </c>
      <c r="K496" s="151">
        <v>896</v>
      </c>
      <c r="L496" s="151"/>
    </row>
    <row r="497" spans="1:12">
      <c r="A497" s="151" t="s">
        <v>813</v>
      </c>
      <c r="B497" s="220" t="s">
        <v>810</v>
      </c>
      <c r="C497" s="220" t="s">
        <v>811</v>
      </c>
      <c r="D497" s="151" t="s">
        <v>528</v>
      </c>
      <c r="E497" s="151" t="s">
        <v>528</v>
      </c>
      <c r="F497" s="213">
        <v>350</v>
      </c>
      <c r="G497" s="151">
        <v>32</v>
      </c>
      <c r="H497" s="151">
        <v>26</v>
      </c>
      <c r="I497" s="151">
        <v>832</v>
      </c>
      <c r="J497" s="151">
        <v>28</v>
      </c>
      <c r="K497" s="151">
        <v>896</v>
      </c>
      <c r="L497" s="151"/>
    </row>
    <row r="498" spans="1:12">
      <c r="A498" s="223" t="s">
        <v>814</v>
      </c>
      <c r="B498" s="220" t="s">
        <v>810</v>
      </c>
      <c r="C498" s="220" t="s">
        <v>811</v>
      </c>
      <c r="D498" s="151" t="s">
        <v>528</v>
      </c>
      <c r="E498" s="151" t="s">
        <v>528</v>
      </c>
      <c r="F498" s="213">
        <v>355</v>
      </c>
      <c r="G498" s="151">
        <v>32</v>
      </c>
      <c r="H498" s="151">
        <v>26</v>
      </c>
      <c r="I498" s="151">
        <v>832</v>
      </c>
      <c r="J498" s="151">
        <v>28</v>
      </c>
      <c r="K498" s="151">
        <v>896</v>
      </c>
      <c r="L498" s="151"/>
    </row>
    <row r="499" spans="1:12">
      <c r="A499" s="228">
        <v>661140407200021</v>
      </c>
      <c r="B499" s="151" t="s">
        <v>815</v>
      </c>
      <c r="C499" s="151" t="s">
        <v>815</v>
      </c>
      <c r="D499" s="151" t="s">
        <v>816</v>
      </c>
      <c r="E499" s="151" t="s">
        <v>816</v>
      </c>
      <c r="F499" s="213">
        <v>250</v>
      </c>
      <c r="G499" s="151"/>
      <c r="H499" s="151"/>
      <c r="I499" s="151">
        <v>0</v>
      </c>
      <c r="J499" s="151"/>
      <c r="K499" s="151">
        <v>0</v>
      </c>
      <c r="L499" s="151"/>
    </row>
    <row r="500" spans="1:12">
      <c r="A500" s="228">
        <v>661180407200021</v>
      </c>
      <c r="B500" s="151" t="s">
        <v>817</v>
      </c>
      <c r="C500" s="151" t="s">
        <v>817</v>
      </c>
      <c r="D500" s="151" t="s">
        <v>816</v>
      </c>
      <c r="E500" s="151" t="s">
        <v>816</v>
      </c>
      <c r="F500" s="213">
        <v>245</v>
      </c>
      <c r="G500" s="151"/>
      <c r="H500" s="151"/>
      <c r="I500" s="151">
        <v>0</v>
      </c>
      <c r="J500" s="151"/>
      <c r="K500" s="151">
        <v>0</v>
      </c>
      <c r="L500" s="151"/>
    </row>
    <row r="501" spans="1:12">
      <c r="A501" s="228">
        <v>661500407200021</v>
      </c>
      <c r="B501" s="151" t="s">
        <v>818</v>
      </c>
      <c r="C501" s="151" t="s">
        <v>818</v>
      </c>
      <c r="D501" s="151" t="s">
        <v>816</v>
      </c>
      <c r="E501" s="151" t="s">
        <v>816</v>
      </c>
      <c r="F501" s="213">
        <v>255</v>
      </c>
      <c r="G501" s="151"/>
      <c r="H501" s="151"/>
      <c r="I501" s="151">
        <v>0</v>
      </c>
      <c r="J501" s="151"/>
      <c r="K501" s="151">
        <v>0</v>
      </c>
      <c r="L501" s="151"/>
    </row>
    <row r="502" spans="1:12">
      <c r="A502" s="228">
        <v>661520407200021</v>
      </c>
      <c r="B502" s="151" t="s">
        <v>819</v>
      </c>
      <c r="C502" s="151" t="s">
        <v>819</v>
      </c>
      <c r="D502" s="151" t="s">
        <v>816</v>
      </c>
      <c r="E502" s="151" t="s">
        <v>816</v>
      </c>
      <c r="F502" s="213">
        <v>255</v>
      </c>
      <c r="G502" s="151"/>
      <c r="H502" s="151"/>
      <c r="I502" s="151">
        <v>0</v>
      </c>
      <c r="J502" s="151"/>
      <c r="K502" s="151">
        <v>0</v>
      </c>
      <c r="L502" s="151"/>
    </row>
    <row r="503" spans="1:12">
      <c r="A503" s="228">
        <v>661580411209016</v>
      </c>
      <c r="B503" s="151" t="s">
        <v>820</v>
      </c>
      <c r="C503" s="151" t="s">
        <v>821</v>
      </c>
      <c r="D503" s="151" t="s">
        <v>564</v>
      </c>
      <c r="E503" s="151" t="s">
        <v>565</v>
      </c>
      <c r="F503" s="213">
        <v>310</v>
      </c>
      <c r="G503" s="151"/>
      <c r="H503" s="151"/>
      <c r="I503" s="151">
        <v>0</v>
      </c>
      <c r="J503" s="151"/>
      <c r="K503" s="151">
        <v>0</v>
      </c>
      <c r="L503" s="151"/>
    </row>
    <row r="504" spans="1:12">
      <c r="A504" s="228">
        <v>661610411209006</v>
      </c>
      <c r="B504" s="151" t="s">
        <v>822</v>
      </c>
      <c r="C504" s="151" t="s">
        <v>823</v>
      </c>
      <c r="D504" s="151" t="s">
        <v>573</v>
      </c>
      <c r="E504" s="151" t="s">
        <v>565</v>
      </c>
      <c r="F504" s="213">
        <v>260</v>
      </c>
      <c r="G504" s="151"/>
      <c r="H504" s="151"/>
      <c r="I504" s="151">
        <v>0</v>
      </c>
      <c r="J504" s="151"/>
      <c r="K504" s="151">
        <v>0</v>
      </c>
      <c r="L504" s="151"/>
    </row>
    <row r="505" spans="1:12">
      <c r="A505" s="228">
        <v>661610411209007</v>
      </c>
      <c r="B505" s="151" t="s">
        <v>824</v>
      </c>
      <c r="C505" s="151" t="s">
        <v>823</v>
      </c>
      <c r="D505" s="151" t="s">
        <v>573</v>
      </c>
      <c r="E505" s="151" t="s">
        <v>565</v>
      </c>
      <c r="F505" s="213">
        <v>265</v>
      </c>
      <c r="G505" s="151"/>
      <c r="H505" s="151"/>
      <c r="I505" s="151">
        <v>0</v>
      </c>
      <c r="J505" s="151"/>
      <c r="K505" s="151">
        <v>0</v>
      </c>
      <c r="L505" s="151"/>
    </row>
    <row r="506" spans="1:12">
      <c r="A506" s="228">
        <v>661680414200021</v>
      </c>
      <c r="B506" s="151" t="s">
        <v>825</v>
      </c>
      <c r="C506" s="151" t="s">
        <v>825</v>
      </c>
      <c r="D506" s="151" t="s">
        <v>816</v>
      </c>
      <c r="E506" s="151" t="s">
        <v>816</v>
      </c>
      <c r="F506" s="213">
        <v>260</v>
      </c>
      <c r="G506" s="151"/>
      <c r="H506" s="151"/>
      <c r="I506" s="151">
        <v>0</v>
      </c>
      <c r="J506" s="151"/>
      <c r="K506" s="151">
        <v>0</v>
      </c>
      <c r="L506" s="151"/>
    </row>
    <row r="507" spans="1:12">
      <c r="A507" s="228">
        <v>6.9406111122713101E+17</v>
      </c>
      <c r="B507" s="151" t="s">
        <v>826</v>
      </c>
      <c r="C507" s="151" t="s">
        <v>826</v>
      </c>
      <c r="D507" s="151" t="s">
        <v>816</v>
      </c>
      <c r="E507" s="151" t="s">
        <v>816</v>
      </c>
      <c r="F507" s="213">
        <v>315</v>
      </c>
      <c r="G507" s="151"/>
      <c r="H507" s="151"/>
      <c r="I507" s="151">
        <v>0</v>
      </c>
      <c r="J507" s="151"/>
      <c r="K507" s="151">
        <v>0</v>
      </c>
      <c r="L507" s="151"/>
    </row>
    <row r="508" spans="1:12">
      <c r="A508" s="213" t="s">
        <v>827</v>
      </c>
      <c r="B508" s="151" t="s">
        <v>828</v>
      </c>
      <c r="C508" s="151" t="s">
        <v>828</v>
      </c>
      <c r="D508" s="151" t="s">
        <v>816</v>
      </c>
      <c r="E508" s="151" t="s">
        <v>816</v>
      </c>
      <c r="F508" s="213">
        <v>310</v>
      </c>
      <c r="G508" s="151"/>
      <c r="H508" s="151"/>
      <c r="I508" s="151">
        <v>0</v>
      </c>
      <c r="J508" s="151"/>
      <c r="K508" s="151">
        <v>0</v>
      </c>
      <c r="L508" s="151"/>
    </row>
    <row r="509" spans="1:12">
      <c r="A509" s="213" t="s">
        <v>829</v>
      </c>
      <c r="B509" s="151" t="s">
        <v>830</v>
      </c>
      <c r="C509" s="151" t="s">
        <v>830</v>
      </c>
      <c r="D509" s="151" t="s">
        <v>402</v>
      </c>
      <c r="E509" s="151" t="s">
        <v>390</v>
      </c>
      <c r="F509" s="213">
        <v>280</v>
      </c>
      <c r="G509" s="151">
        <v>32</v>
      </c>
      <c r="H509" s="151">
        <v>26</v>
      </c>
      <c r="I509" s="151">
        <v>832</v>
      </c>
      <c r="J509" s="151">
        <v>30</v>
      </c>
      <c r="K509" s="151">
        <v>960</v>
      </c>
      <c r="L509" s="151"/>
    </row>
    <row r="510" spans="1:12">
      <c r="A510" s="213" t="s">
        <v>831</v>
      </c>
      <c r="B510" s="151" t="s">
        <v>831</v>
      </c>
      <c r="C510" s="151" t="s">
        <v>831</v>
      </c>
      <c r="D510" s="151" t="s">
        <v>816</v>
      </c>
      <c r="E510" s="151" t="s">
        <v>816</v>
      </c>
      <c r="F510" s="213">
        <v>255</v>
      </c>
      <c r="G510" s="151"/>
      <c r="H510" s="151"/>
      <c r="I510" s="151">
        <v>0</v>
      </c>
      <c r="J510" s="151"/>
      <c r="K510" s="151">
        <v>0</v>
      </c>
      <c r="L510" s="151"/>
    </row>
    <row r="511" spans="1:12">
      <c r="A511" s="213" t="s">
        <v>832</v>
      </c>
      <c r="B511" s="151" t="s">
        <v>832</v>
      </c>
      <c r="C511" s="151" t="s">
        <v>832</v>
      </c>
      <c r="D511" s="151" t="s">
        <v>816</v>
      </c>
      <c r="E511" s="151" t="s">
        <v>816</v>
      </c>
      <c r="F511" s="213">
        <v>260</v>
      </c>
      <c r="G511" s="151"/>
      <c r="H511" s="151"/>
      <c r="I511" s="151">
        <v>0</v>
      </c>
      <c r="J511" s="151"/>
      <c r="K511" s="151">
        <v>0</v>
      </c>
      <c r="L511" s="151"/>
    </row>
    <row r="512" spans="1:12">
      <c r="A512" s="213" t="s">
        <v>833</v>
      </c>
      <c r="B512" s="151" t="s">
        <v>833</v>
      </c>
      <c r="C512" s="151" t="s">
        <v>833</v>
      </c>
      <c r="D512" s="151" t="s">
        <v>816</v>
      </c>
      <c r="E512" s="151" t="s">
        <v>816</v>
      </c>
      <c r="F512" s="213">
        <v>295</v>
      </c>
      <c r="G512" s="151"/>
      <c r="H512" s="151"/>
      <c r="I512" s="151">
        <v>0</v>
      </c>
      <c r="J512" s="151"/>
      <c r="K512" s="151">
        <v>0</v>
      </c>
      <c r="L512" s="151"/>
    </row>
    <row r="513" spans="1:12">
      <c r="A513" s="213" t="s">
        <v>834</v>
      </c>
      <c r="B513" s="151" t="s">
        <v>834</v>
      </c>
      <c r="C513" s="151" t="s">
        <v>834</v>
      </c>
      <c r="D513" s="151" t="s">
        <v>816</v>
      </c>
      <c r="E513" s="151" t="s">
        <v>816</v>
      </c>
      <c r="F513" s="213">
        <v>300</v>
      </c>
      <c r="G513" s="151"/>
      <c r="H513" s="151"/>
      <c r="I513" s="151">
        <v>0</v>
      </c>
      <c r="J513" s="151"/>
      <c r="K513" s="151">
        <v>0</v>
      </c>
      <c r="L513" s="151"/>
    </row>
    <row r="514" spans="1:12">
      <c r="A514" s="213" t="s">
        <v>835</v>
      </c>
      <c r="B514" s="151" t="s">
        <v>835</v>
      </c>
      <c r="C514" s="151" t="s">
        <v>835</v>
      </c>
      <c r="D514" s="151" t="s">
        <v>816</v>
      </c>
      <c r="E514" s="151" t="s">
        <v>816</v>
      </c>
      <c r="F514" s="213">
        <v>300</v>
      </c>
      <c r="G514" s="151"/>
      <c r="H514" s="151"/>
      <c r="I514" s="151">
        <v>0</v>
      </c>
      <c r="J514" s="151"/>
      <c r="K514" s="151">
        <v>0</v>
      </c>
      <c r="L514" s="151"/>
    </row>
    <row r="515" spans="1:12">
      <c r="A515" s="213" t="s">
        <v>836</v>
      </c>
      <c r="B515" s="151" t="s">
        <v>836</v>
      </c>
      <c r="C515" s="151" t="s">
        <v>836</v>
      </c>
      <c r="D515" s="151" t="s">
        <v>816</v>
      </c>
      <c r="E515" s="151" t="s">
        <v>816</v>
      </c>
      <c r="F515" s="213">
        <v>300</v>
      </c>
      <c r="G515" s="151"/>
      <c r="H515" s="151"/>
      <c r="I515" s="151">
        <v>0</v>
      </c>
      <c r="J515" s="151"/>
      <c r="K515" s="151">
        <v>0</v>
      </c>
      <c r="L515" s="151"/>
    </row>
    <row r="516" spans="1:12">
      <c r="A516" s="213" t="s">
        <v>837</v>
      </c>
      <c r="B516" s="151" t="s">
        <v>837</v>
      </c>
      <c r="C516" s="151" t="s">
        <v>837</v>
      </c>
      <c r="D516" s="151" t="s">
        <v>816</v>
      </c>
      <c r="E516" s="151" t="s">
        <v>816</v>
      </c>
      <c r="F516" s="213">
        <v>305</v>
      </c>
      <c r="G516" s="151"/>
      <c r="H516" s="151"/>
      <c r="I516" s="151">
        <v>0</v>
      </c>
      <c r="J516" s="151"/>
      <c r="K516" s="151">
        <v>0</v>
      </c>
      <c r="L516" s="151"/>
    </row>
    <row r="517" spans="1:12">
      <c r="A517" s="213" t="s">
        <v>838</v>
      </c>
      <c r="B517" s="151" t="s">
        <v>838</v>
      </c>
      <c r="C517" s="151" t="s">
        <v>838</v>
      </c>
      <c r="D517" s="151" t="s">
        <v>816</v>
      </c>
      <c r="E517" s="151" t="s">
        <v>816</v>
      </c>
      <c r="F517" s="213">
        <v>305</v>
      </c>
      <c r="G517" s="151"/>
      <c r="H517" s="151"/>
      <c r="I517" s="151">
        <v>0</v>
      </c>
      <c r="J517" s="151"/>
      <c r="K517" s="151">
        <v>0</v>
      </c>
      <c r="L517" s="151"/>
    </row>
    <row r="518" spans="1:12">
      <c r="A518" s="213" t="s">
        <v>839</v>
      </c>
      <c r="B518" s="151" t="s">
        <v>839</v>
      </c>
      <c r="C518" s="151" t="s">
        <v>839</v>
      </c>
      <c r="D518" s="151" t="s">
        <v>816</v>
      </c>
      <c r="E518" s="151" t="s">
        <v>816</v>
      </c>
      <c r="F518" s="213">
        <v>310</v>
      </c>
      <c r="G518" s="151"/>
      <c r="H518" s="151"/>
      <c r="I518" s="151">
        <v>0</v>
      </c>
      <c r="J518" s="151"/>
      <c r="K518" s="151">
        <v>0</v>
      </c>
      <c r="L518" s="151"/>
    </row>
    <row r="519" spans="1:12">
      <c r="A519" s="213">
        <v>41101132</v>
      </c>
      <c r="B519" s="151" t="s">
        <v>840</v>
      </c>
      <c r="C519" s="220" t="s">
        <v>639</v>
      </c>
      <c r="D519" s="151" t="s">
        <v>640</v>
      </c>
      <c r="E519" s="151" t="s">
        <v>841</v>
      </c>
      <c r="F519" s="213">
        <v>360</v>
      </c>
      <c r="G519" s="151">
        <v>29</v>
      </c>
      <c r="H519" s="151">
        <v>22</v>
      </c>
      <c r="I519" s="151">
        <v>638</v>
      </c>
      <c r="J519" s="151">
        <v>26</v>
      </c>
      <c r="K519" s="151">
        <v>754</v>
      </c>
      <c r="L519" s="220" t="s">
        <v>395</v>
      </c>
    </row>
    <row r="520" spans="1:12">
      <c r="A520" s="213">
        <v>41101133</v>
      </c>
      <c r="B520" s="151" t="s">
        <v>842</v>
      </c>
      <c r="C520" s="220" t="s">
        <v>639</v>
      </c>
      <c r="D520" s="151" t="s">
        <v>640</v>
      </c>
      <c r="E520" s="151" t="s">
        <v>841</v>
      </c>
      <c r="F520" s="213">
        <v>365</v>
      </c>
      <c r="G520" s="151">
        <v>29</v>
      </c>
      <c r="H520" s="151">
        <v>22</v>
      </c>
      <c r="I520" s="151">
        <v>638</v>
      </c>
      <c r="J520" s="151">
        <v>26</v>
      </c>
      <c r="K520" s="151">
        <v>754</v>
      </c>
      <c r="L520" s="220" t="s">
        <v>395</v>
      </c>
    </row>
    <row r="521" spans="1:12">
      <c r="A521" s="213">
        <v>41101134</v>
      </c>
      <c r="B521" s="151" t="s">
        <v>843</v>
      </c>
      <c r="C521" s="220" t="s">
        <v>639</v>
      </c>
      <c r="D521" s="151" t="s">
        <v>640</v>
      </c>
      <c r="E521" s="151" t="s">
        <v>841</v>
      </c>
      <c r="F521" s="213">
        <v>370</v>
      </c>
      <c r="G521" s="151">
        <v>29</v>
      </c>
      <c r="H521" s="151">
        <v>22</v>
      </c>
      <c r="I521" s="151">
        <v>638</v>
      </c>
      <c r="J521" s="151">
        <v>26</v>
      </c>
      <c r="K521" s="151">
        <v>754</v>
      </c>
      <c r="L521" s="220" t="s">
        <v>395</v>
      </c>
    </row>
    <row r="522" spans="1:12">
      <c r="A522" s="213">
        <v>41101135</v>
      </c>
      <c r="B522" s="151" t="s">
        <v>844</v>
      </c>
      <c r="C522" s="220" t="s">
        <v>639</v>
      </c>
      <c r="D522" s="151" t="s">
        <v>640</v>
      </c>
      <c r="E522" s="151" t="s">
        <v>841</v>
      </c>
      <c r="F522" s="213">
        <v>375</v>
      </c>
      <c r="G522" s="151">
        <v>29</v>
      </c>
      <c r="H522" s="151">
        <v>22</v>
      </c>
      <c r="I522" s="151">
        <v>638</v>
      </c>
      <c r="J522" s="151">
        <v>26</v>
      </c>
      <c r="K522" s="151">
        <v>754</v>
      </c>
      <c r="L522" s="220" t="s">
        <v>395</v>
      </c>
    </row>
    <row r="523" spans="1:12">
      <c r="A523" s="213">
        <v>41101136</v>
      </c>
      <c r="B523" s="151" t="s">
        <v>845</v>
      </c>
      <c r="C523" s="151" t="s">
        <v>639</v>
      </c>
      <c r="D523" s="151" t="s">
        <v>640</v>
      </c>
      <c r="E523" s="151" t="s">
        <v>841</v>
      </c>
      <c r="F523" s="213">
        <v>380</v>
      </c>
      <c r="G523" s="151">
        <v>29</v>
      </c>
      <c r="H523" s="151">
        <v>22</v>
      </c>
      <c r="I523" s="151">
        <v>638</v>
      </c>
      <c r="J523" s="151">
        <v>26</v>
      </c>
      <c r="K523" s="151">
        <v>754</v>
      </c>
      <c r="L523" s="151"/>
    </row>
    <row r="524" spans="1:12">
      <c r="A524" s="213">
        <v>41101137</v>
      </c>
      <c r="B524" s="151" t="s">
        <v>792</v>
      </c>
      <c r="C524" s="151" t="s">
        <v>639</v>
      </c>
      <c r="D524" s="151" t="s">
        <v>640</v>
      </c>
      <c r="E524" s="151" t="s">
        <v>841</v>
      </c>
      <c r="F524" s="213">
        <v>385</v>
      </c>
      <c r="G524" s="151">
        <v>29</v>
      </c>
      <c r="H524" s="151">
        <v>22</v>
      </c>
      <c r="I524" s="151">
        <v>638</v>
      </c>
      <c r="J524" s="151">
        <v>26</v>
      </c>
      <c r="K524" s="151">
        <v>754</v>
      </c>
      <c r="L524" s="151"/>
    </row>
    <row r="525" spans="1:12">
      <c r="A525" s="213">
        <v>41101138</v>
      </c>
      <c r="B525" s="151" t="s">
        <v>789</v>
      </c>
      <c r="C525" s="151" t="s">
        <v>639</v>
      </c>
      <c r="D525" s="151" t="s">
        <v>640</v>
      </c>
      <c r="E525" s="151" t="s">
        <v>841</v>
      </c>
      <c r="F525" s="213">
        <v>390</v>
      </c>
      <c r="G525" s="151">
        <v>29</v>
      </c>
      <c r="H525" s="151">
        <v>22</v>
      </c>
      <c r="I525" s="151">
        <v>638</v>
      </c>
      <c r="J525" s="151">
        <v>26</v>
      </c>
      <c r="K525" s="151">
        <v>754</v>
      </c>
      <c r="L525" s="151"/>
    </row>
    <row r="526" spans="1:12">
      <c r="A526" s="213">
        <v>43103138</v>
      </c>
      <c r="B526" s="151" t="s">
        <v>789</v>
      </c>
      <c r="C526" s="151" t="s">
        <v>639</v>
      </c>
      <c r="D526" s="151" t="s">
        <v>640</v>
      </c>
      <c r="E526" s="151" t="s">
        <v>841</v>
      </c>
      <c r="F526" s="213">
        <v>390</v>
      </c>
      <c r="G526" s="151">
        <v>29</v>
      </c>
      <c r="H526" s="151">
        <v>22</v>
      </c>
      <c r="I526" s="151">
        <v>638</v>
      </c>
      <c r="J526" s="151">
        <v>26</v>
      </c>
      <c r="K526" s="151">
        <v>754</v>
      </c>
      <c r="L526" s="151"/>
    </row>
    <row r="527" spans="1:12">
      <c r="A527" s="213">
        <v>41101139</v>
      </c>
      <c r="B527" s="151" t="s">
        <v>788</v>
      </c>
      <c r="C527" s="151" t="s">
        <v>639</v>
      </c>
      <c r="D527" s="151" t="s">
        <v>640</v>
      </c>
      <c r="E527" s="151" t="s">
        <v>841</v>
      </c>
      <c r="F527" s="213">
        <v>395</v>
      </c>
      <c r="G527" s="151">
        <v>29</v>
      </c>
      <c r="H527" s="151">
        <v>22</v>
      </c>
      <c r="I527" s="151">
        <v>638</v>
      </c>
      <c r="J527" s="151">
        <v>26</v>
      </c>
      <c r="K527" s="151">
        <v>754</v>
      </c>
      <c r="L527" s="151"/>
    </row>
    <row r="528" spans="1:12">
      <c r="A528" s="213">
        <v>41101140</v>
      </c>
      <c r="B528" s="151" t="s">
        <v>790</v>
      </c>
      <c r="C528" s="151" t="s">
        <v>639</v>
      </c>
      <c r="D528" s="151" t="s">
        <v>640</v>
      </c>
      <c r="E528" s="151" t="s">
        <v>841</v>
      </c>
      <c r="F528" s="213">
        <v>400</v>
      </c>
      <c r="G528" s="151">
        <v>29</v>
      </c>
      <c r="H528" s="151">
        <v>22</v>
      </c>
      <c r="I528" s="151">
        <v>638</v>
      </c>
      <c r="J528" s="151">
        <v>26</v>
      </c>
      <c r="K528" s="151">
        <v>754</v>
      </c>
      <c r="L528" s="151"/>
    </row>
    <row r="529" spans="1:12">
      <c r="A529" s="213">
        <v>41101141</v>
      </c>
      <c r="B529" s="151" t="s">
        <v>791</v>
      </c>
      <c r="C529" s="220" t="s">
        <v>639</v>
      </c>
      <c r="D529" s="151" t="s">
        <v>640</v>
      </c>
      <c r="E529" s="151" t="s">
        <v>841</v>
      </c>
      <c r="F529" s="213">
        <v>405</v>
      </c>
      <c r="G529" s="151">
        <v>29</v>
      </c>
      <c r="H529" s="151">
        <v>22</v>
      </c>
      <c r="I529" s="151">
        <v>638</v>
      </c>
      <c r="J529" s="151">
        <v>26</v>
      </c>
      <c r="K529" s="151">
        <v>754</v>
      </c>
      <c r="L529" s="220" t="s">
        <v>395</v>
      </c>
    </row>
    <row r="530" spans="1:12">
      <c r="A530" s="213">
        <v>43101141</v>
      </c>
      <c r="B530" s="151" t="s">
        <v>791</v>
      </c>
      <c r="C530" s="151" t="s">
        <v>639</v>
      </c>
      <c r="D530" s="151" t="s">
        <v>640</v>
      </c>
      <c r="E530" s="151" t="s">
        <v>841</v>
      </c>
      <c r="F530" s="213">
        <v>405</v>
      </c>
      <c r="G530" s="151">
        <v>29</v>
      </c>
      <c r="H530" s="151">
        <v>22</v>
      </c>
      <c r="I530" s="151">
        <v>638</v>
      </c>
      <c r="J530" s="151">
        <v>26</v>
      </c>
      <c r="K530" s="151">
        <v>754</v>
      </c>
      <c r="L530" s="151"/>
    </row>
    <row r="531" spans="1:12">
      <c r="A531" s="213">
        <v>41101142</v>
      </c>
      <c r="B531" s="151" t="s">
        <v>846</v>
      </c>
      <c r="C531" s="220" t="s">
        <v>639</v>
      </c>
      <c r="D531" s="151" t="s">
        <v>640</v>
      </c>
      <c r="E531" s="151" t="s">
        <v>841</v>
      </c>
      <c r="F531" s="213">
        <v>410</v>
      </c>
      <c r="G531" s="151">
        <v>29</v>
      </c>
      <c r="H531" s="151">
        <v>22</v>
      </c>
      <c r="I531" s="151">
        <v>638</v>
      </c>
      <c r="J531" s="151">
        <v>26</v>
      </c>
      <c r="K531" s="151">
        <v>754</v>
      </c>
      <c r="L531" s="220" t="s">
        <v>395</v>
      </c>
    </row>
    <row r="532" spans="1:12">
      <c r="A532" s="213">
        <v>41101143</v>
      </c>
      <c r="B532" s="151" t="s">
        <v>847</v>
      </c>
      <c r="C532" s="220" t="s">
        <v>639</v>
      </c>
      <c r="D532" s="151" t="s">
        <v>640</v>
      </c>
      <c r="E532" s="151" t="s">
        <v>841</v>
      </c>
      <c r="F532" s="213">
        <v>415</v>
      </c>
      <c r="G532" s="151">
        <v>29</v>
      </c>
      <c r="H532" s="151">
        <v>22</v>
      </c>
      <c r="I532" s="151">
        <v>638</v>
      </c>
      <c r="J532" s="151">
        <v>26</v>
      </c>
      <c r="K532" s="151">
        <v>754</v>
      </c>
      <c r="L532" s="220" t="s">
        <v>395</v>
      </c>
    </row>
    <row r="533" spans="1:12">
      <c r="A533" s="213">
        <v>41101144</v>
      </c>
      <c r="B533" s="151" t="s">
        <v>848</v>
      </c>
      <c r="C533" s="220" t="s">
        <v>639</v>
      </c>
      <c r="D533" s="151" t="s">
        <v>640</v>
      </c>
      <c r="E533" s="151" t="s">
        <v>841</v>
      </c>
      <c r="F533" s="213">
        <v>420</v>
      </c>
      <c r="G533" s="151">
        <v>29</v>
      </c>
      <c r="H533" s="151">
        <v>22</v>
      </c>
      <c r="I533" s="151">
        <v>638</v>
      </c>
      <c r="J533" s="151">
        <v>26</v>
      </c>
      <c r="K533" s="151">
        <v>754</v>
      </c>
      <c r="L533" s="220" t="s">
        <v>395</v>
      </c>
    </row>
    <row r="534" spans="1:12">
      <c r="A534" s="213">
        <v>41101145</v>
      </c>
      <c r="B534" s="151" t="s">
        <v>849</v>
      </c>
      <c r="C534" s="220" t="s">
        <v>639</v>
      </c>
      <c r="D534" s="151" t="s">
        <v>640</v>
      </c>
      <c r="E534" s="151" t="s">
        <v>841</v>
      </c>
      <c r="F534" s="213">
        <v>425</v>
      </c>
      <c r="G534" s="151">
        <v>29</v>
      </c>
      <c r="H534" s="151">
        <v>22</v>
      </c>
      <c r="I534" s="151">
        <v>638</v>
      </c>
      <c r="J534" s="151">
        <v>26</v>
      </c>
      <c r="K534" s="151">
        <v>754</v>
      </c>
      <c r="L534" s="220" t="s">
        <v>395</v>
      </c>
    </row>
    <row r="535" spans="1:12">
      <c r="A535" s="213">
        <v>41101146</v>
      </c>
      <c r="B535" s="151" t="s">
        <v>850</v>
      </c>
      <c r="C535" s="220" t="s">
        <v>639</v>
      </c>
      <c r="D535" s="151" t="s">
        <v>640</v>
      </c>
      <c r="E535" s="151" t="s">
        <v>841</v>
      </c>
      <c r="F535" s="213">
        <v>430</v>
      </c>
      <c r="G535" s="151">
        <v>29</v>
      </c>
      <c r="H535" s="151">
        <v>22</v>
      </c>
      <c r="I535" s="151">
        <v>638</v>
      </c>
      <c r="J535" s="151">
        <v>26</v>
      </c>
      <c r="K535" s="151">
        <v>754</v>
      </c>
      <c r="L535" s="220" t="s">
        <v>395</v>
      </c>
    </row>
    <row r="536" spans="1:12">
      <c r="A536" s="213">
        <v>41101539</v>
      </c>
      <c r="B536" s="151" t="s">
        <v>788</v>
      </c>
      <c r="C536" s="151" t="s">
        <v>639</v>
      </c>
      <c r="D536" s="151" t="s">
        <v>640</v>
      </c>
      <c r="E536" s="151" t="s">
        <v>851</v>
      </c>
      <c r="F536" s="213">
        <v>395</v>
      </c>
      <c r="G536" s="151">
        <v>29</v>
      </c>
      <c r="H536" s="151">
        <v>22</v>
      </c>
      <c r="I536" s="151">
        <v>638</v>
      </c>
      <c r="J536" s="151">
        <v>26</v>
      </c>
      <c r="K536" s="151">
        <v>754</v>
      </c>
      <c r="L536" s="151"/>
    </row>
    <row r="537" spans="1:12">
      <c r="A537" s="213">
        <v>41102132</v>
      </c>
      <c r="B537" s="151" t="s">
        <v>852</v>
      </c>
      <c r="C537" s="220" t="s">
        <v>639</v>
      </c>
      <c r="D537" s="151" t="s">
        <v>640</v>
      </c>
      <c r="E537" s="151" t="s">
        <v>841</v>
      </c>
      <c r="F537" s="213">
        <v>360</v>
      </c>
      <c r="G537" s="151">
        <v>29</v>
      </c>
      <c r="H537" s="151">
        <v>22</v>
      </c>
      <c r="I537" s="151">
        <v>638</v>
      </c>
      <c r="J537" s="151">
        <v>26</v>
      </c>
      <c r="K537" s="151">
        <v>754</v>
      </c>
      <c r="L537" s="220" t="s">
        <v>395</v>
      </c>
    </row>
    <row r="538" spans="1:12">
      <c r="A538" s="213">
        <v>41102133</v>
      </c>
      <c r="B538" s="151" t="s">
        <v>853</v>
      </c>
      <c r="C538" s="220" t="s">
        <v>639</v>
      </c>
      <c r="D538" s="151" t="s">
        <v>640</v>
      </c>
      <c r="E538" s="151" t="s">
        <v>841</v>
      </c>
      <c r="F538" s="213">
        <v>365</v>
      </c>
      <c r="G538" s="151">
        <v>29</v>
      </c>
      <c r="H538" s="151">
        <v>22</v>
      </c>
      <c r="I538" s="151">
        <v>638</v>
      </c>
      <c r="J538" s="151">
        <v>26</v>
      </c>
      <c r="K538" s="151">
        <v>754</v>
      </c>
      <c r="L538" s="220" t="s">
        <v>395</v>
      </c>
    </row>
    <row r="539" spans="1:12">
      <c r="A539" s="213">
        <v>41102134</v>
      </c>
      <c r="B539" s="151" t="s">
        <v>854</v>
      </c>
      <c r="C539" s="220" t="s">
        <v>639</v>
      </c>
      <c r="D539" s="151" t="s">
        <v>640</v>
      </c>
      <c r="E539" s="151" t="s">
        <v>841</v>
      </c>
      <c r="F539" s="213">
        <v>370</v>
      </c>
      <c r="G539" s="151">
        <v>29</v>
      </c>
      <c r="H539" s="151">
        <v>22</v>
      </c>
      <c r="I539" s="151">
        <v>638</v>
      </c>
      <c r="J539" s="151">
        <v>26</v>
      </c>
      <c r="K539" s="151">
        <v>754</v>
      </c>
      <c r="L539" s="220" t="s">
        <v>395</v>
      </c>
    </row>
    <row r="540" spans="1:12">
      <c r="A540" s="213">
        <v>41102135</v>
      </c>
      <c r="B540" s="151" t="s">
        <v>855</v>
      </c>
      <c r="C540" s="220" t="s">
        <v>639</v>
      </c>
      <c r="D540" s="151" t="s">
        <v>640</v>
      </c>
      <c r="E540" s="151" t="s">
        <v>841</v>
      </c>
      <c r="F540" s="213">
        <v>375</v>
      </c>
      <c r="G540" s="151">
        <v>29</v>
      </c>
      <c r="H540" s="151">
        <v>22</v>
      </c>
      <c r="I540" s="151">
        <v>638</v>
      </c>
      <c r="J540" s="151">
        <v>26</v>
      </c>
      <c r="K540" s="151">
        <v>754</v>
      </c>
      <c r="L540" s="220" t="s">
        <v>395</v>
      </c>
    </row>
    <row r="541" spans="1:12">
      <c r="A541" s="213">
        <v>41102136</v>
      </c>
      <c r="B541" s="151" t="s">
        <v>856</v>
      </c>
      <c r="C541" s="151" t="s">
        <v>639</v>
      </c>
      <c r="D541" s="151" t="s">
        <v>640</v>
      </c>
      <c r="E541" s="151" t="s">
        <v>841</v>
      </c>
      <c r="F541" s="213">
        <v>380</v>
      </c>
      <c r="G541" s="151">
        <v>29</v>
      </c>
      <c r="H541" s="151">
        <v>22</v>
      </c>
      <c r="I541" s="151">
        <v>638</v>
      </c>
      <c r="J541" s="151">
        <v>26</v>
      </c>
      <c r="K541" s="151">
        <v>754</v>
      </c>
      <c r="L541" s="151"/>
    </row>
    <row r="542" spans="1:12">
      <c r="A542" s="213">
        <v>41102137</v>
      </c>
      <c r="B542" s="151" t="s">
        <v>857</v>
      </c>
      <c r="C542" s="151" t="s">
        <v>639</v>
      </c>
      <c r="D542" s="151" t="s">
        <v>640</v>
      </c>
      <c r="E542" s="151" t="s">
        <v>841</v>
      </c>
      <c r="F542" s="213">
        <v>385</v>
      </c>
      <c r="G542" s="151">
        <v>29</v>
      </c>
      <c r="H542" s="151">
        <v>22</v>
      </c>
      <c r="I542" s="151">
        <v>638</v>
      </c>
      <c r="J542" s="151">
        <v>26</v>
      </c>
      <c r="K542" s="151">
        <v>754</v>
      </c>
      <c r="L542" s="151"/>
    </row>
    <row r="543" spans="1:12">
      <c r="A543" s="213">
        <v>41102138</v>
      </c>
      <c r="B543" s="151" t="s">
        <v>858</v>
      </c>
      <c r="C543" s="151" t="s">
        <v>639</v>
      </c>
      <c r="D543" s="151" t="s">
        <v>640</v>
      </c>
      <c r="E543" s="151" t="s">
        <v>841</v>
      </c>
      <c r="F543" s="213">
        <v>390</v>
      </c>
      <c r="G543" s="151">
        <v>29</v>
      </c>
      <c r="H543" s="151">
        <v>22</v>
      </c>
      <c r="I543" s="151">
        <v>638</v>
      </c>
      <c r="J543" s="151">
        <v>26</v>
      </c>
      <c r="K543" s="151">
        <v>754</v>
      </c>
      <c r="L543" s="151"/>
    </row>
    <row r="544" spans="1:12">
      <c r="A544" s="213">
        <v>41102139</v>
      </c>
      <c r="B544" s="151" t="s">
        <v>859</v>
      </c>
      <c r="C544" s="151" t="s">
        <v>639</v>
      </c>
      <c r="D544" s="151" t="s">
        <v>640</v>
      </c>
      <c r="E544" s="151" t="s">
        <v>841</v>
      </c>
      <c r="F544" s="213">
        <v>395</v>
      </c>
      <c r="G544" s="151">
        <v>29</v>
      </c>
      <c r="H544" s="151">
        <v>22</v>
      </c>
      <c r="I544" s="151">
        <v>638</v>
      </c>
      <c r="J544" s="151">
        <v>26</v>
      </c>
      <c r="K544" s="151">
        <v>754</v>
      </c>
      <c r="L544" s="151"/>
    </row>
    <row r="545" spans="1:12">
      <c r="A545" s="213">
        <v>41102140</v>
      </c>
      <c r="B545" s="151" t="s">
        <v>860</v>
      </c>
      <c r="C545" s="220" t="s">
        <v>639</v>
      </c>
      <c r="D545" s="151" t="s">
        <v>640</v>
      </c>
      <c r="E545" s="151" t="s">
        <v>841</v>
      </c>
      <c r="F545" s="213">
        <v>400</v>
      </c>
      <c r="G545" s="151">
        <v>29</v>
      </c>
      <c r="H545" s="151">
        <v>22</v>
      </c>
      <c r="I545" s="151">
        <v>638</v>
      </c>
      <c r="J545" s="151">
        <v>26</v>
      </c>
      <c r="K545" s="151">
        <v>754</v>
      </c>
      <c r="L545" s="220" t="s">
        <v>395</v>
      </c>
    </row>
    <row r="546" spans="1:12">
      <c r="A546" s="213">
        <v>41102141</v>
      </c>
      <c r="B546" s="151" t="s">
        <v>861</v>
      </c>
      <c r="C546" s="220" t="s">
        <v>639</v>
      </c>
      <c r="D546" s="151" t="s">
        <v>640</v>
      </c>
      <c r="E546" s="151" t="s">
        <v>841</v>
      </c>
      <c r="F546" s="213">
        <v>405</v>
      </c>
      <c r="G546" s="151">
        <v>29</v>
      </c>
      <c r="H546" s="151">
        <v>22</v>
      </c>
      <c r="I546" s="151">
        <v>638</v>
      </c>
      <c r="J546" s="151">
        <v>26</v>
      </c>
      <c r="K546" s="151">
        <v>754</v>
      </c>
      <c r="L546" s="220" t="s">
        <v>395</v>
      </c>
    </row>
    <row r="547" spans="1:12">
      <c r="A547" s="213">
        <v>41102142</v>
      </c>
      <c r="B547" s="151" t="s">
        <v>862</v>
      </c>
      <c r="C547" s="220" t="s">
        <v>639</v>
      </c>
      <c r="D547" s="151" t="s">
        <v>640</v>
      </c>
      <c r="E547" s="151" t="s">
        <v>841</v>
      </c>
      <c r="F547" s="213">
        <v>410</v>
      </c>
      <c r="G547" s="151">
        <v>29</v>
      </c>
      <c r="H547" s="151">
        <v>22</v>
      </c>
      <c r="I547" s="151">
        <v>638</v>
      </c>
      <c r="J547" s="151">
        <v>26</v>
      </c>
      <c r="K547" s="151">
        <v>754</v>
      </c>
      <c r="L547" s="220" t="s">
        <v>395</v>
      </c>
    </row>
    <row r="548" spans="1:12">
      <c r="A548" s="213">
        <v>41102143</v>
      </c>
      <c r="B548" s="151" t="s">
        <v>863</v>
      </c>
      <c r="C548" s="220" t="s">
        <v>639</v>
      </c>
      <c r="D548" s="151" t="s">
        <v>640</v>
      </c>
      <c r="E548" s="151" t="s">
        <v>841</v>
      </c>
      <c r="F548" s="213">
        <v>415</v>
      </c>
      <c r="G548" s="151">
        <v>29</v>
      </c>
      <c r="H548" s="151">
        <v>22</v>
      </c>
      <c r="I548" s="151">
        <v>638</v>
      </c>
      <c r="J548" s="151">
        <v>26</v>
      </c>
      <c r="K548" s="151">
        <v>754</v>
      </c>
      <c r="L548" s="220" t="s">
        <v>395</v>
      </c>
    </row>
    <row r="549" spans="1:12">
      <c r="A549" s="213">
        <v>41102144</v>
      </c>
      <c r="B549" s="151" t="s">
        <v>864</v>
      </c>
      <c r="C549" s="220" t="s">
        <v>639</v>
      </c>
      <c r="D549" s="151" t="s">
        <v>640</v>
      </c>
      <c r="E549" s="151" t="s">
        <v>841</v>
      </c>
      <c r="F549" s="213">
        <v>420</v>
      </c>
      <c r="G549" s="151">
        <v>29</v>
      </c>
      <c r="H549" s="151">
        <v>22</v>
      </c>
      <c r="I549" s="151">
        <v>638</v>
      </c>
      <c r="J549" s="151">
        <v>26</v>
      </c>
      <c r="K549" s="151">
        <v>754</v>
      </c>
      <c r="L549" s="220" t="s">
        <v>395</v>
      </c>
    </row>
    <row r="550" spans="1:12">
      <c r="A550" s="213">
        <v>41102145</v>
      </c>
      <c r="B550" s="151" t="s">
        <v>865</v>
      </c>
      <c r="C550" s="220" t="s">
        <v>639</v>
      </c>
      <c r="D550" s="151" t="s">
        <v>640</v>
      </c>
      <c r="E550" s="151" t="s">
        <v>841</v>
      </c>
      <c r="F550" s="213">
        <v>425</v>
      </c>
      <c r="G550" s="151">
        <v>29</v>
      </c>
      <c r="H550" s="151">
        <v>22</v>
      </c>
      <c r="I550" s="151">
        <v>638</v>
      </c>
      <c r="J550" s="151">
        <v>26</v>
      </c>
      <c r="K550" s="151">
        <v>754</v>
      </c>
      <c r="L550" s="220" t="s">
        <v>395</v>
      </c>
    </row>
    <row r="551" spans="1:12">
      <c r="A551" s="213">
        <v>41102146</v>
      </c>
      <c r="B551" s="151" t="s">
        <v>866</v>
      </c>
      <c r="C551" s="220" t="s">
        <v>639</v>
      </c>
      <c r="D551" s="151" t="s">
        <v>640</v>
      </c>
      <c r="E551" s="151" t="s">
        <v>841</v>
      </c>
      <c r="F551" s="213">
        <v>430</v>
      </c>
      <c r="G551" s="151">
        <v>29</v>
      </c>
      <c r="H551" s="151">
        <v>22</v>
      </c>
      <c r="I551" s="151">
        <v>638</v>
      </c>
      <c r="J551" s="151">
        <v>26</v>
      </c>
      <c r="K551" s="151">
        <v>754</v>
      </c>
      <c r="L551" s="220" t="s">
        <v>395</v>
      </c>
    </row>
    <row r="552" spans="1:12">
      <c r="A552" s="213">
        <v>42101126</v>
      </c>
      <c r="B552" s="151" t="s">
        <v>867</v>
      </c>
      <c r="C552" s="220" t="s">
        <v>410</v>
      </c>
      <c r="D552" s="151" t="s">
        <v>411</v>
      </c>
      <c r="E552" s="151" t="s">
        <v>841</v>
      </c>
      <c r="F552" s="213">
        <v>330</v>
      </c>
      <c r="G552" s="151">
        <v>29</v>
      </c>
      <c r="H552" s="151">
        <v>22</v>
      </c>
      <c r="I552" s="151">
        <v>638</v>
      </c>
      <c r="J552" s="151">
        <v>26</v>
      </c>
      <c r="K552" s="151">
        <v>754</v>
      </c>
      <c r="L552" s="220" t="s">
        <v>395</v>
      </c>
    </row>
    <row r="553" spans="1:12">
      <c r="A553" s="213">
        <v>42101127</v>
      </c>
      <c r="B553" s="151" t="s">
        <v>868</v>
      </c>
      <c r="C553" s="220" t="s">
        <v>410</v>
      </c>
      <c r="D553" s="151" t="s">
        <v>411</v>
      </c>
      <c r="E553" s="151" t="s">
        <v>841</v>
      </c>
      <c r="F553" s="213">
        <v>335</v>
      </c>
      <c r="G553" s="151">
        <v>29</v>
      </c>
      <c r="H553" s="151">
        <v>22</v>
      </c>
      <c r="I553" s="151">
        <v>638</v>
      </c>
      <c r="J553" s="151">
        <v>26</v>
      </c>
      <c r="K553" s="151">
        <v>754</v>
      </c>
      <c r="L553" s="220" t="s">
        <v>395</v>
      </c>
    </row>
    <row r="554" spans="1:12">
      <c r="A554" s="213">
        <v>42101128</v>
      </c>
      <c r="B554" s="151" t="s">
        <v>869</v>
      </c>
      <c r="C554" s="220" t="s">
        <v>410</v>
      </c>
      <c r="D554" s="151" t="s">
        <v>411</v>
      </c>
      <c r="E554" s="151" t="s">
        <v>841</v>
      </c>
      <c r="F554" s="213">
        <v>340</v>
      </c>
      <c r="G554" s="151">
        <v>29</v>
      </c>
      <c r="H554" s="151">
        <v>22</v>
      </c>
      <c r="I554" s="151">
        <v>638</v>
      </c>
      <c r="J554" s="151">
        <v>26</v>
      </c>
      <c r="K554" s="151">
        <v>754</v>
      </c>
      <c r="L554" s="220" t="s">
        <v>395</v>
      </c>
    </row>
    <row r="555" spans="1:12">
      <c r="A555" s="213">
        <v>42101129</v>
      </c>
      <c r="B555" s="151" t="s">
        <v>870</v>
      </c>
      <c r="C555" s="220" t="s">
        <v>410</v>
      </c>
      <c r="D555" s="151" t="s">
        <v>411</v>
      </c>
      <c r="E555" s="151" t="s">
        <v>841</v>
      </c>
      <c r="F555" s="213">
        <v>345</v>
      </c>
      <c r="G555" s="151">
        <v>29</v>
      </c>
      <c r="H555" s="151">
        <v>22</v>
      </c>
      <c r="I555" s="151">
        <v>638</v>
      </c>
      <c r="J555" s="151">
        <v>26</v>
      </c>
      <c r="K555" s="151">
        <v>754</v>
      </c>
      <c r="L555" s="220" t="s">
        <v>395</v>
      </c>
    </row>
    <row r="556" spans="1:12">
      <c r="A556" s="213">
        <v>42101130</v>
      </c>
      <c r="B556" s="151" t="s">
        <v>871</v>
      </c>
      <c r="C556" s="220" t="s">
        <v>410</v>
      </c>
      <c r="D556" s="151" t="s">
        <v>411</v>
      </c>
      <c r="E556" s="151" t="s">
        <v>841</v>
      </c>
      <c r="F556" s="213">
        <v>350</v>
      </c>
      <c r="G556" s="151">
        <v>29</v>
      </c>
      <c r="H556" s="151">
        <v>22</v>
      </c>
      <c r="I556" s="151">
        <v>638</v>
      </c>
      <c r="J556" s="151">
        <v>26</v>
      </c>
      <c r="K556" s="151">
        <v>754</v>
      </c>
      <c r="L556" s="220" t="s">
        <v>395</v>
      </c>
    </row>
    <row r="557" spans="1:12">
      <c r="A557" s="213">
        <v>42101131</v>
      </c>
      <c r="B557" s="151" t="s">
        <v>872</v>
      </c>
      <c r="C557" s="220" t="s">
        <v>410</v>
      </c>
      <c r="D557" s="151" t="s">
        <v>411</v>
      </c>
      <c r="E557" s="151" t="s">
        <v>841</v>
      </c>
      <c r="F557" s="213">
        <v>355</v>
      </c>
      <c r="G557" s="151">
        <v>29</v>
      </c>
      <c r="H557" s="151">
        <v>22</v>
      </c>
      <c r="I557" s="151">
        <v>638</v>
      </c>
      <c r="J557" s="151">
        <v>26</v>
      </c>
      <c r="K557" s="151">
        <v>754</v>
      </c>
      <c r="L557" s="220" t="s">
        <v>395</v>
      </c>
    </row>
    <row r="558" spans="1:12">
      <c r="A558" s="213">
        <v>42101132</v>
      </c>
      <c r="B558" s="151" t="s">
        <v>416</v>
      </c>
      <c r="C558" s="220" t="s">
        <v>410</v>
      </c>
      <c r="D558" s="151" t="s">
        <v>411</v>
      </c>
      <c r="E558" s="151" t="s">
        <v>841</v>
      </c>
      <c r="F558" s="213">
        <v>360</v>
      </c>
      <c r="G558" s="151">
        <v>29</v>
      </c>
      <c r="H558" s="151">
        <v>22</v>
      </c>
      <c r="I558" s="151">
        <v>638</v>
      </c>
      <c r="J558" s="151">
        <v>26</v>
      </c>
      <c r="K558" s="151">
        <v>754</v>
      </c>
      <c r="L558" s="220" t="s">
        <v>395</v>
      </c>
    </row>
    <row r="559" spans="1:12">
      <c r="A559" s="213">
        <v>42101133</v>
      </c>
      <c r="B559" s="151" t="s">
        <v>873</v>
      </c>
      <c r="C559" s="220" t="s">
        <v>410</v>
      </c>
      <c r="D559" s="151" t="s">
        <v>411</v>
      </c>
      <c r="E559" s="151" t="s">
        <v>841</v>
      </c>
      <c r="F559" s="213">
        <v>365</v>
      </c>
      <c r="G559" s="151">
        <v>29</v>
      </c>
      <c r="H559" s="151">
        <v>22</v>
      </c>
      <c r="I559" s="151">
        <v>638</v>
      </c>
      <c r="J559" s="151">
        <v>26</v>
      </c>
      <c r="K559" s="151">
        <v>754</v>
      </c>
      <c r="L559" s="220" t="s">
        <v>395</v>
      </c>
    </row>
    <row r="560" spans="1:12">
      <c r="A560" s="213">
        <v>42101134</v>
      </c>
      <c r="B560" s="151" t="s">
        <v>874</v>
      </c>
      <c r="C560" s="220" t="s">
        <v>410</v>
      </c>
      <c r="D560" s="151" t="s">
        <v>411</v>
      </c>
      <c r="E560" s="151" t="s">
        <v>841</v>
      </c>
      <c r="F560" s="213">
        <v>370</v>
      </c>
      <c r="G560" s="151">
        <v>29</v>
      </c>
      <c r="H560" s="151">
        <v>22</v>
      </c>
      <c r="I560" s="151">
        <v>638</v>
      </c>
      <c r="J560" s="151">
        <v>26</v>
      </c>
      <c r="K560" s="151">
        <v>754</v>
      </c>
      <c r="L560" s="220" t="s">
        <v>395</v>
      </c>
    </row>
    <row r="561" spans="1:12">
      <c r="A561" s="213">
        <v>42101135</v>
      </c>
      <c r="B561" s="151" t="s">
        <v>875</v>
      </c>
      <c r="C561" s="220" t="s">
        <v>410</v>
      </c>
      <c r="D561" s="151" t="s">
        <v>411</v>
      </c>
      <c r="E561" s="151" t="s">
        <v>841</v>
      </c>
      <c r="F561" s="213">
        <v>375</v>
      </c>
      <c r="G561" s="151">
        <v>29</v>
      </c>
      <c r="H561" s="151">
        <v>22</v>
      </c>
      <c r="I561" s="151">
        <v>638</v>
      </c>
      <c r="J561" s="151">
        <v>26</v>
      </c>
      <c r="K561" s="151">
        <v>754</v>
      </c>
      <c r="L561" s="220" t="s">
        <v>395</v>
      </c>
    </row>
    <row r="562" spans="1:12">
      <c r="A562" s="213">
        <v>42101136</v>
      </c>
      <c r="B562" s="151" t="s">
        <v>876</v>
      </c>
      <c r="C562" s="220" t="s">
        <v>410</v>
      </c>
      <c r="D562" s="151" t="s">
        <v>411</v>
      </c>
      <c r="E562" s="151" t="s">
        <v>841</v>
      </c>
      <c r="F562" s="213">
        <v>380</v>
      </c>
      <c r="G562" s="151">
        <v>29</v>
      </c>
      <c r="H562" s="151">
        <v>22</v>
      </c>
      <c r="I562" s="151">
        <v>638</v>
      </c>
      <c r="J562" s="151">
        <v>26</v>
      </c>
      <c r="K562" s="151">
        <v>754</v>
      </c>
      <c r="L562" s="220" t="s">
        <v>395</v>
      </c>
    </row>
    <row r="563" spans="1:12">
      <c r="A563" s="213">
        <v>42101137</v>
      </c>
      <c r="B563" s="151" t="s">
        <v>877</v>
      </c>
      <c r="C563" s="220" t="s">
        <v>410</v>
      </c>
      <c r="D563" s="151" t="s">
        <v>411</v>
      </c>
      <c r="E563" s="151" t="s">
        <v>841</v>
      </c>
      <c r="F563" s="213">
        <v>385</v>
      </c>
      <c r="G563" s="151">
        <v>29</v>
      </c>
      <c r="H563" s="151">
        <v>22</v>
      </c>
      <c r="I563" s="151">
        <v>638</v>
      </c>
      <c r="J563" s="151">
        <v>26</v>
      </c>
      <c r="K563" s="151">
        <v>754</v>
      </c>
      <c r="L563" s="220" t="s">
        <v>395</v>
      </c>
    </row>
    <row r="564" spans="1:12">
      <c r="A564" s="213">
        <v>42101138</v>
      </c>
      <c r="B564" s="151" t="s">
        <v>878</v>
      </c>
      <c r="C564" s="220" t="s">
        <v>410</v>
      </c>
      <c r="D564" s="151" t="s">
        <v>411</v>
      </c>
      <c r="E564" s="151" t="s">
        <v>841</v>
      </c>
      <c r="F564" s="213">
        <v>390</v>
      </c>
      <c r="G564" s="151">
        <v>29</v>
      </c>
      <c r="H564" s="151">
        <v>22</v>
      </c>
      <c r="I564" s="151">
        <v>638</v>
      </c>
      <c r="J564" s="151">
        <v>26</v>
      </c>
      <c r="K564" s="151">
        <v>754</v>
      </c>
      <c r="L564" s="220" t="s">
        <v>395</v>
      </c>
    </row>
    <row r="565" spans="1:12">
      <c r="A565" s="213">
        <v>42101139</v>
      </c>
      <c r="B565" s="151" t="s">
        <v>879</v>
      </c>
      <c r="C565" s="220" t="s">
        <v>410</v>
      </c>
      <c r="D565" s="151" t="s">
        <v>411</v>
      </c>
      <c r="E565" s="151" t="s">
        <v>841</v>
      </c>
      <c r="F565" s="213">
        <v>395</v>
      </c>
      <c r="G565" s="151">
        <v>29</v>
      </c>
      <c r="H565" s="151">
        <v>22</v>
      </c>
      <c r="I565" s="151">
        <v>638</v>
      </c>
      <c r="J565" s="151">
        <v>26</v>
      </c>
      <c r="K565" s="151">
        <v>754</v>
      </c>
      <c r="L565" s="220" t="s">
        <v>395</v>
      </c>
    </row>
    <row r="566" spans="1:12">
      <c r="A566" s="213">
        <v>42101140</v>
      </c>
      <c r="B566" s="151" t="s">
        <v>880</v>
      </c>
      <c r="C566" s="220" t="s">
        <v>410</v>
      </c>
      <c r="D566" s="151" t="s">
        <v>411</v>
      </c>
      <c r="E566" s="151" t="s">
        <v>841</v>
      </c>
      <c r="F566" s="213">
        <v>400</v>
      </c>
      <c r="G566" s="151">
        <v>29</v>
      </c>
      <c r="H566" s="151">
        <v>22</v>
      </c>
      <c r="I566" s="151">
        <v>638</v>
      </c>
      <c r="J566" s="151">
        <v>26</v>
      </c>
      <c r="K566" s="151">
        <v>754</v>
      </c>
      <c r="L566" s="220" t="s">
        <v>395</v>
      </c>
    </row>
    <row r="567" spans="1:12">
      <c r="A567" s="213">
        <v>42102126</v>
      </c>
      <c r="B567" s="151" t="s">
        <v>881</v>
      </c>
      <c r="C567" s="220" t="s">
        <v>410</v>
      </c>
      <c r="D567" s="151" t="s">
        <v>411</v>
      </c>
      <c r="E567" s="151" t="s">
        <v>841</v>
      </c>
      <c r="F567" s="213">
        <v>330</v>
      </c>
      <c r="G567" s="151">
        <v>29</v>
      </c>
      <c r="H567" s="151">
        <v>22</v>
      </c>
      <c r="I567" s="151">
        <v>638</v>
      </c>
      <c r="J567" s="151">
        <v>26</v>
      </c>
      <c r="K567" s="151">
        <v>754</v>
      </c>
      <c r="L567" s="220" t="s">
        <v>395</v>
      </c>
    </row>
    <row r="568" spans="1:12">
      <c r="A568" s="213">
        <v>42102127</v>
      </c>
      <c r="B568" s="151" t="s">
        <v>882</v>
      </c>
      <c r="C568" s="220" t="s">
        <v>410</v>
      </c>
      <c r="D568" s="151" t="s">
        <v>411</v>
      </c>
      <c r="E568" s="151" t="s">
        <v>841</v>
      </c>
      <c r="F568" s="213">
        <v>335</v>
      </c>
      <c r="G568" s="151">
        <v>29</v>
      </c>
      <c r="H568" s="151">
        <v>22</v>
      </c>
      <c r="I568" s="151">
        <v>638</v>
      </c>
      <c r="J568" s="151">
        <v>26</v>
      </c>
      <c r="K568" s="151">
        <v>754</v>
      </c>
      <c r="L568" s="220" t="s">
        <v>395</v>
      </c>
    </row>
    <row r="569" spans="1:12">
      <c r="A569" s="213">
        <v>42102128</v>
      </c>
      <c r="B569" s="151" t="s">
        <v>883</v>
      </c>
      <c r="C569" s="220" t="s">
        <v>410</v>
      </c>
      <c r="D569" s="151" t="s">
        <v>411</v>
      </c>
      <c r="E569" s="151" t="s">
        <v>841</v>
      </c>
      <c r="F569" s="213">
        <v>340</v>
      </c>
      <c r="G569" s="151">
        <v>29</v>
      </c>
      <c r="H569" s="151">
        <v>22</v>
      </c>
      <c r="I569" s="151">
        <v>638</v>
      </c>
      <c r="J569" s="151">
        <v>26</v>
      </c>
      <c r="K569" s="151">
        <v>754</v>
      </c>
      <c r="L569" s="220" t="s">
        <v>395</v>
      </c>
    </row>
    <row r="570" spans="1:12">
      <c r="A570" s="213">
        <v>42102129</v>
      </c>
      <c r="B570" s="151" t="s">
        <v>884</v>
      </c>
      <c r="C570" s="220" t="s">
        <v>410</v>
      </c>
      <c r="D570" s="151" t="s">
        <v>411</v>
      </c>
      <c r="E570" s="151" t="s">
        <v>841</v>
      </c>
      <c r="F570" s="213">
        <v>345</v>
      </c>
      <c r="G570" s="151">
        <v>29</v>
      </c>
      <c r="H570" s="151">
        <v>22</v>
      </c>
      <c r="I570" s="151">
        <v>638</v>
      </c>
      <c r="J570" s="151">
        <v>26</v>
      </c>
      <c r="K570" s="151">
        <v>754</v>
      </c>
      <c r="L570" s="220" t="s">
        <v>395</v>
      </c>
    </row>
    <row r="571" spans="1:12">
      <c r="A571" s="213">
        <v>42102130</v>
      </c>
      <c r="B571" s="151" t="s">
        <v>885</v>
      </c>
      <c r="C571" s="220" t="s">
        <v>410</v>
      </c>
      <c r="D571" s="151" t="s">
        <v>411</v>
      </c>
      <c r="E571" s="151" t="s">
        <v>841</v>
      </c>
      <c r="F571" s="213">
        <v>350</v>
      </c>
      <c r="G571" s="151">
        <v>29</v>
      </c>
      <c r="H571" s="151">
        <v>22</v>
      </c>
      <c r="I571" s="151">
        <v>638</v>
      </c>
      <c r="J571" s="151">
        <v>26</v>
      </c>
      <c r="K571" s="151">
        <v>754</v>
      </c>
      <c r="L571" s="220" t="s">
        <v>395</v>
      </c>
    </row>
    <row r="572" spans="1:12">
      <c r="A572" s="213">
        <v>42102131</v>
      </c>
      <c r="B572" s="151" t="s">
        <v>886</v>
      </c>
      <c r="C572" s="220" t="s">
        <v>410</v>
      </c>
      <c r="D572" s="151" t="s">
        <v>411</v>
      </c>
      <c r="E572" s="151" t="s">
        <v>841</v>
      </c>
      <c r="F572" s="213">
        <v>355</v>
      </c>
      <c r="G572" s="151">
        <v>29</v>
      </c>
      <c r="H572" s="151">
        <v>22</v>
      </c>
      <c r="I572" s="151">
        <v>638</v>
      </c>
      <c r="J572" s="151">
        <v>26</v>
      </c>
      <c r="K572" s="151">
        <v>754</v>
      </c>
      <c r="L572" s="220" t="s">
        <v>395</v>
      </c>
    </row>
    <row r="573" spans="1:12">
      <c r="A573" s="213">
        <v>42102132</v>
      </c>
      <c r="B573" s="151" t="s">
        <v>887</v>
      </c>
      <c r="C573" s="220" t="s">
        <v>410</v>
      </c>
      <c r="D573" s="151" t="s">
        <v>411</v>
      </c>
      <c r="E573" s="151" t="s">
        <v>841</v>
      </c>
      <c r="F573" s="213">
        <v>360</v>
      </c>
      <c r="G573" s="151">
        <v>29</v>
      </c>
      <c r="H573" s="151">
        <v>22</v>
      </c>
      <c r="I573" s="151">
        <v>638</v>
      </c>
      <c r="J573" s="151">
        <v>26</v>
      </c>
      <c r="K573" s="151">
        <v>754</v>
      </c>
      <c r="L573" s="220" t="s">
        <v>395</v>
      </c>
    </row>
    <row r="574" spans="1:12">
      <c r="A574" s="213">
        <v>42102133</v>
      </c>
      <c r="B574" s="151" t="s">
        <v>888</v>
      </c>
      <c r="C574" s="220" t="s">
        <v>410</v>
      </c>
      <c r="D574" s="151" t="s">
        <v>411</v>
      </c>
      <c r="E574" s="151" t="s">
        <v>841</v>
      </c>
      <c r="F574" s="213">
        <v>365</v>
      </c>
      <c r="G574" s="151">
        <v>29</v>
      </c>
      <c r="H574" s="151">
        <v>22</v>
      </c>
      <c r="I574" s="151">
        <v>638</v>
      </c>
      <c r="J574" s="151">
        <v>26</v>
      </c>
      <c r="K574" s="151">
        <v>754</v>
      </c>
      <c r="L574" s="220" t="s">
        <v>395</v>
      </c>
    </row>
    <row r="575" spans="1:12">
      <c r="A575" s="213">
        <v>42102134</v>
      </c>
      <c r="B575" s="151" t="s">
        <v>889</v>
      </c>
      <c r="C575" s="220" t="s">
        <v>410</v>
      </c>
      <c r="D575" s="151" t="s">
        <v>411</v>
      </c>
      <c r="E575" s="151" t="s">
        <v>841</v>
      </c>
      <c r="F575" s="213">
        <v>370</v>
      </c>
      <c r="G575" s="151">
        <v>29</v>
      </c>
      <c r="H575" s="151">
        <v>22</v>
      </c>
      <c r="I575" s="151">
        <v>638</v>
      </c>
      <c r="J575" s="151">
        <v>26</v>
      </c>
      <c r="K575" s="151">
        <v>754</v>
      </c>
      <c r="L575" s="220" t="s">
        <v>395</v>
      </c>
    </row>
    <row r="576" spans="1:12">
      <c r="A576" s="213">
        <v>42102135</v>
      </c>
      <c r="B576" s="151" t="s">
        <v>890</v>
      </c>
      <c r="C576" s="220" t="s">
        <v>410</v>
      </c>
      <c r="D576" s="151" t="s">
        <v>411</v>
      </c>
      <c r="E576" s="151" t="s">
        <v>841</v>
      </c>
      <c r="F576" s="213">
        <v>375</v>
      </c>
      <c r="G576" s="151">
        <v>29</v>
      </c>
      <c r="H576" s="151">
        <v>22</v>
      </c>
      <c r="I576" s="151">
        <v>638</v>
      </c>
      <c r="J576" s="151">
        <v>26</v>
      </c>
      <c r="K576" s="151">
        <v>754</v>
      </c>
      <c r="L576" s="220" t="s">
        <v>395</v>
      </c>
    </row>
    <row r="577" spans="1:12">
      <c r="A577" s="213">
        <v>42102136</v>
      </c>
      <c r="B577" s="151" t="s">
        <v>891</v>
      </c>
      <c r="C577" s="220" t="s">
        <v>410</v>
      </c>
      <c r="D577" s="151" t="s">
        <v>411</v>
      </c>
      <c r="E577" s="151" t="s">
        <v>841</v>
      </c>
      <c r="F577" s="213">
        <v>380</v>
      </c>
      <c r="G577" s="151">
        <v>29</v>
      </c>
      <c r="H577" s="151">
        <v>22</v>
      </c>
      <c r="I577" s="151">
        <v>638</v>
      </c>
      <c r="J577" s="151">
        <v>26</v>
      </c>
      <c r="K577" s="151">
        <v>754</v>
      </c>
      <c r="L577" s="220" t="s">
        <v>395</v>
      </c>
    </row>
    <row r="578" spans="1:12">
      <c r="A578" s="213">
        <v>42102137</v>
      </c>
      <c r="B578" s="151" t="s">
        <v>892</v>
      </c>
      <c r="C578" s="220" t="s">
        <v>410</v>
      </c>
      <c r="D578" s="151" t="s">
        <v>411</v>
      </c>
      <c r="E578" s="151" t="s">
        <v>841</v>
      </c>
      <c r="F578" s="213">
        <v>385</v>
      </c>
      <c r="G578" s="151">
        <v>29</v>
      </c>
      <c r="H578" s="151">
        <v>22</v>
      </c>
      <c r="I578" s="151">
        <v>638</v>
      </c>
      <c r="J578" s="151">
        <v>26</v>
      </c>
      <c r="K578" s="151">
        <v>754</v>
      </c>
      <c r="L578" s="220" t="s">
        <v>395</v>
      </c>
    </row>
    <row r="579" spans="1:12">
      <c r="A579" s="213">
        <v>42102138</v>
      </c>
      <c r="B579" s="151" t="s">
        <v>893</v>
      </c>
      <c r="C579" s="220" t="s">
        <v>410</v>
      </c>
      <c r="D579" s="151" t="s">
        <v>411</v>
      </c>
      <c r="E579" s="151" t="s">
        <v>841</v>
      </c>
      <c r="F579" s="213">
        <v>390</v>
      </c>
      <c r="G579" s="151">
        <v>29</v>
      </c>
      <c r="H579" s="151">
        <v>22</v>
      </c>
      <c r="I579" s="151">
        <v>638</v>
      </c>
      <c r="J579" s="151">
        <v>26</v>
      </c>
      <c r="K579" s="151">
        <v>754</v>
      </c>
      <c r="L579" s="220" t="s">
        <v>395</v>
      </c>
    </row>
    <row r="580" spans="1:12">
      <c r="A580" s="213">
        <v>42102139</v>
      </c>
      <c r="B580" s="151" t="s">
        <v>894</v>
      </c>
      <c r="C580" s="220" t="s">
        <v>410</v>
      </c>
      <c r="D580" s="151" t="s">
        <v>411</v>
      </c>
      <c r="E580" s="151" t="s">
        <v>841</v>
      </c>
      <c r="F580" s="213">
        <v>395</v>
      </c>
      <c r="G580" s="151">
        <v>29</v>
      </c>
      <c r="H580" s="151">
        <v>22</v>
      </c>
      <c r="I580" s="151">
        <v>638</v>
      </c>
      <c r="J580" s="151">
        <v>26</v>
      </c>
      <c r="K580" s="151">
        <v>754</v>
      </c>
      <c r="L580" s="220" t="s">
        <v>395</v>
      </c>
    </row>
    <row r="581" spans="1:12">
      <c r="A581" s="213">
        <v>42102140</v>
      </c>
      <c r="B581" s="151" t="s">
        <v>895</v>
      </c>
      <c r="C581" s="220" t="s">
        <v>410</v>
      </c>
      <c r="D581" s="151" t="s">
        <v>411</v>
      </c>
      <c r="E581" s="151" t="s">
        <v>841</v>
      </c>
      <c r="F581" s="213">
        <v>400</v>
      </c>
      <c r="G581" s="151">
        <v>29</v>
      </c>
      <c r="H581" s="151">
        <v>22</v>
      </c>
      <c r="I581" s="151">
        <v>638</v>
      </c>
      <c r="J581" s="151">
        <v>26</v>
      </c>
      <c r="K581" s="151">
        <v>754</v>
      </c>
      <c r="L581" s="220" t="s">
        <v>395</v>
      </c>
    </row>
    <row r="582" spans="1:12">
      <c r="A582" s="213">
        <v>41201119</v>
      </c>
      <c r="B582" s="151" t="s">
        <v>896</v>
      </c>
      <c r="C582" s="220" t="s">
        <v>552</v>
      </c>
      <c r="D582" s="151" t="s">
        <v>553</v>
      </c>
      <c r="E582" s="151" t="s">
        <v>841</v>
      </c>
      <c r="F582" s="213">
        <v>295</v>
      </c>
      <c r="G582" s="151">
        <v>32</v>
      </c>
      <c r="H582" s="151">
        <v>26</v>
      </c>
      <c r="I582" s="151">
        <v>832</v>
      </c>
      <c r="J582" s="151">
        <v>30</v>
      </c>
      <c r="K582" s="151">
        <v>960</v>
      </c>
      <c r="L582" s="220" t="s">
        <v>395</v>
      </c>
    </row>
    <row r="583" spans="1:12">
      <c r="A583" s="213">
        <v>41201120</v>
      </c>
      <c r="B583" s="151" t="s">
        <v>897</v>
      </c>
      <c r="C583" s="220" t="s">
        <v>552</v>
      </c>
      <c r="D583" s="151" t="s">
        <v>553</v>
      </c>
      <c r="E583" s="151" t="s">
        <v>841</v>
      </c>
      <c r="F583" s="213">
        <v>300</v>
      </c>
      <c r="G583" s="151">
        <v>32</v>
      </c>
      <c r="H583" s="151">
        <v>26</v>
      </c>
      <c r="I583" s="151">
        <v>832</v>
      </c>
      <c r="J583" s="151">
        <v>30</v>
      </c>
      <c r="K583" s="151">
        <v>960</v>
      </c>
      <c r="L583" s="220" t="s">
        <v>395</v>
      </c>
    </row>
    <row r="584" spans="1:12">
      <c r="A584" s="213">
        <v>41201121</v>
      </c>
      <c r="B584" s="151" t="s">
        <v>557</v>
      </c>
      <c r="C584" s="220" t="s">
        <v>552</v>
      </c>
      <c r="D584" s="151" t="s">
        <v>553</v>
      </c>
      <c r="E584" s="151" t="s">
        <v>841</v>
      </c>
      <c r="F584" s="213">
        <v>305</v>
      </c>
      <c r="G584" s="151">
        <v>32</v>
      </c>
      <c r="H584" s="151">
        <v>26</v>
      </c>
      <c r="I584" s="151">
        <v>832</v>
      </c>
      <c r="J584" s="151">
        <v>30</v>
      </c>
      <c r="K584" s="151">
        <v>960</v>
      </c>
      <c r="L584" s="220" t="s">
        <v>395</v>
      </c>
    </row>
    <row r="585" spans="1:12">
      <c r="A585" s="213">
        <v>41201122</v>
      </c>
      <c r="B585" s="151" t="s">
        <v>558</v>
      </c>
      <c r="C585" s="151" t="s">
        <v>552</v>
      </c>
      <c r="D585" s="151" t="s">
        <v>553</v>
      </c>
      <c r="E585" s="151" t="s">
        <v>841</v>
      </c>
      <c r="F585" s="213">
        <v>310</v>
      </c>
      <c r="G585" s="151">
        <v>32</v>
      </c>
      <c r="H585" s="151">
        <v>26</v>
      </c>
      <c r="I585" s="151">
        <v>832</v>
      </c>
      <c r="J585" s="151">
        <v>30</v>
      </c>
      <c r="K585" s="151">
        <v>960</v>
      </c>
      <c r="L585" s="151"/>
    </row>
    <row r="586" spans="1:12">
      <c r="A586" s="213">
        <v>41201123</v>
      </c>
      <c r="B586" s="151" t="s">
        <v>898</v>
      </c>
      <c r="C586" s="151" t="s">
        <v>552</v>
      </c>
      <c r="D586" s="151" t="s">
        <v>553</v>
      </c>
      <c r="E586" s="151" t="s">
        <v>841</v>
      </c>
      <c r="F586" s="213">
        <v>315</v>
      </c>
      <c r="G586" s="151">
        <v>32</v>
      </c>
      <c r="H586" s="151">
        <v>26</v>
      </c>
      <c r="I586" s="151">
        <v>832</v>
      </c>
      <c r="J586" s="151">
        <v>30</v>
      </c>
      <c r="K586" s="151">
        <v>960</v>
      </c>
      <c r="L586" s="151"/>
    </row>
    <row r="587" spans="1:12">
      <c r="A587" s="213">
        <v>43209123</v>
      </c>
      <c r="B587" s="151" t="s">
        <v>899</v>
      </c>
      <c r="C587" s="151" t="s">
        <v>552</v>
      </c>
      <c r="D587" s="151" t="s">
        <v>553</v>
      </c>
      <c r="E587" s="151" t="s">
        <v>841</v>
      </c>
      <c r="F587" s="213">
        <v>315</v>
      </c>
      <c r="G587" s="151">
        <v>32</v>
      </c>
      <c r="H587" s="151">
        <v>26</v>
      </c>
      <c r="I587" s="151">
        <v>832</v>
      </c>
      <c r="J587" s="151">
        <v>30</v>
      </c>
      <c r="K587" s="151">
        <v>960</v>
      </c>
      <c r="L587" s="151"/>
    </row>
    <row r="588" spans="1:12">
      <c r="A588" s="213">
        <v>41201124</v>
      </c>
      <c r="B588" s="151" t="s">
        <v>900</v>
      </c>
      <c r="C588" s="151" t="s">
        <v>552</v>
      </c>
      <c r="D588" s="151" t="s">
        <v>553</v>
      </c>
      <c r="E588" s="151" t="s">
        <v>841</v>
      </c>
      <c r="F588" s="213">
        <v>320</v>
      </c>
      <c r="G588" s="151">
        <v>32</v>
      </c>
      <c r="H588" s="151">
        <v>26</v>
      </c>
      <c r="I588" s="151">
        <v>832</v>
      </c>
      <c r="J588" s="151">
        <v>30</v>
      </c>
      <c r="K588" s="151">
        <v>960</v>
      </c>
      <c r="L588" s="151"/>
    </row>
    <row r="589" spans="1:12">
      <c r="A589" s="213">
        <v>43209124</v>
      </c>
      <c r="B589" s="151" t="s">
        <v>901</v>
      </c>
      <c r="C589" s="151" t="s">
        <v>552</v>
      </c>
      <c r="D589" s="151" t="s">
        <v>553</v>
      </c>
      <c r="E589" s="151" t="s">
        <v>841</v>
      </c>
      <c r="F589" s="213">
        <v>320</v>
      </c>
      <c r="G589" s="151">
        <v>32</v>
      </c>
      <c r="H589" s="151">
        <v>26</v>
      </c>
      <c r="I589" s="151">
        <v>832</v>
      </c>
      <c r="J589" s="151">
        <v>30</v>
      </c>
      <c r="K589" s="151">
        <v>960</v>
      </c>
      <c r="L589" s="151"/>
    </row>
    <row r="590" spans="1:12">
      <c r="A590" s="213">
        <v>41201125</v>
      </c>
      <c r="B590" s="151" t="s">
        <v>902</v>
      </c>
      <c r="C590" s="220" t="s">
        <v>552</v>
      </c>
      <c r="D590" s="151" t="s">
        <v>553</v>
      </c>
      <c r="E590" s="151" t="s">
        <v>841</v>
      </c>
      <c r="F590" s="213">
        <v>325</v>
      </c>
      <c r="G590" s="151">
        <v>32</v>
      </c>
      <c r="H590" s="151">
        <v>26</v>
      </c>
      <c r="I590" s="151">
        <v>832</v>
      </c>
      <c r="J590" s="151">
        <v>30</v>
      </c>
      <c r="K590" s="151">
        <v>960</v>
      </c>
      <c r="L590" s="220" t="s">
        <v>395</v>
      </c>
    </row>
    <row r="591" spans="1:12">
      <c r="A591" s="213">
        <v>41201126</v>
      </c>
      <c r="B591" s="151" t="s">
        <v>903</v>
      </c>
      <c r="C591" s="220" t="s">
        <v>552</v>
      </c>
      <c r="D591" s="151" t="s">
        <v>553</v>
      </c>
      <c r="E591" s="151" t="s">
        <v>841</v>
      </c>
      <c r="F591" s="213">
        <v>330</v>
      </c>
      <c r="G591" s="151">
        <v>32</v>
      </c>
      <c r="H591" s="151">
        <v>26</v>
      </c>
      <c r="I591" s="151">
        <v>832</v>
      </c>
      <c r="J591" s="151">
        <v>30</v>
      </c>
      <c r="K591" s="151">
        <v>960</v>
      </c>
      <c r="L591" s="220" t="s">
        <v>395</v>
      </c>
    </row>
    <row r="592" spans="1:12">
      <c r="A592" s="213">
        <v>41201127</v>
      </c>
      <c r="B592" s="151" t="s">
        <v>904</v>
      </c>
      <c r="C592" s="220" t="s">
        <v>552</v>
      </c>
      <c r="D592" s="151" t="s">
        <v>553</v>
      </c>
      <c r="E592" s="151" t="s">
        <v>841</v>
      </c>
      <c r="F592" s="213">
        <v>335</v>
      </c>
      <c r="G592" s="151">
        <v>32</v>
      </c>
      <c r="H592" s="151">
        <v>26</v>
      </c>
      <c r="I592" s="151">
        <v>832</v>
      </c>
      <c r="J592" s="151">
        <v>30</v>
      </c>
      <c r="K592" s="151">
        <v>960</v>
      </c>
      <c r="L592" s="220" t="s">
        <v>395</v>
      </c>
    </row>
    <row r="593" spans="1:12">
      <c r="A593" s="213">
        <v>41201128</v>
      </c>
      <c r="B593" s="151" t="s">
        <v>905</v>
      </c>
      <c r="C593" s="220" t="s">
        <v>552</v>
      </c>
      <c r="D593" s="151" t="s">
        <v>553</v>
      </c>
      <c r="E593" s="151" t="s">
        <v>841</v>
      </c>
      <c r="F593" s="213">
        <v>340</v>
      </c>
      <c r="G593" s="151">
        <v>32</v>
      </c>
      <c r="H593" s="151">
        <v>26</v>
      </c>
      <c r="I593" s="151">
        <v>832</v>
      </c>
      <c r="J593" s="151">
        <v>30</v>
      </c>
      <c r="K593" s="151">
        <v>960</v>
      </c>
      <c r="L593" s="220" t="s">
        <v>395</v>
      </c>
    </row>
    <row r="594" spans="1:12">
      <c r="A594" s="213">
        <v>41201129</v>
      </c>
      <c r="B594" s="151" t="s">
        <v>906</v>
      </c>
      <c r="C594" s="220" t="s">
        <v>552</v>
      </c>
      <c r="D594" s="151" t="s">
        <v>553</v>
      </c>
      <c r="E594" s="151" t="s">
        <v>841</v>
      </c>
      <c r="F594" s="213">
        <v>345</v>
      </c>
      <c r="G594" s="151">
        <v>32</v>
      </c>
      <c r="H594" s="151">
        <v>26</v>
      </c>
      <c r="I594" s="151">
        <v>832</v>
      </c>
      <c r="J594" s="151">
        <v>30</v>
      </c>
      <c r="K594" s="151">
        <v>960</v>
      </c>
      <c r="L594" s="220" t="s">
        <v>395</v>
      </c>
    </row>
    <row r="595" spans="1:12">
      <c r="A595" s="213">
        <v>41201130</v>
      </c>
      <c r="B595" s="151" t="s">
        <v>907</v>
      </c>
      <c r="C595" s="220" t="s">
        <v>552</v>
      </c>
      <c r="D595" s="151" t="s">
        <v>553</v>
      </c>
      <c r="E595" s="151" t="s">
        <v>841</v>
      </c>
      <c r="F595" s="213">
        <v>350</v>
      </c>
      <c r="G595" s="151">
        <v>32</v>
      </c>
      <c r="H595" s="151">
        <v>26</v>
      </c>
      <c r="I595" s="151">
        <v>832</v>
      </c>
      <c r="J595" s="151">
        <v>30</v>
      </c>
      <c r="K595" s="151">
        <v>960</v>
      </c>
      <c r="L595" s="220" t="s">
        <v>395</v>
      </c>
    </row>
    <row r="596" spans="1:12">
      <c r="A596" s="213">
        <v>41201131</v>
      </c>
      <c r="B596" s="151" t="s">
        <v>908</v>
      </c>
      <c r="C596" s="220" t="s">
        <v>552</v>
      </c>
      <c r="D596" s="151" t="s">
        <v>553</v>
      </c>
      <c r="E596" s="151" t="s">
        <v>841</v>
      </c>
      <c r="F596" s="213">
        <v>355</v>
      </c>
      <c r="G596" s="151">
        <v>32</v>
      </c>
      <c r="H596" s="151">
        <v>26</v>
      </c>
      <c r="I596" s="151">
        <v>832</v>
      </c>
      <c r="J596" s="151">
        <v>30</v>
      </c>
      <c r="K596" s="151">
        <v>960</v>
      </c>
      <c r="L596" s="220" t="s">
        <v>395</v>
      </c>
    </row>
    <row r="597" spans="1:12">
      <c r="A597" s="213">
        <v>41201132</v>
      </c>
      <c r="B597" s="151" t="s">
        <v>909</v>
      </c>
      <c r="C597" s="220" t="s">
        <v>552</v>
      </c>
      <c r="D597" s="151" t="s">
        <v>553</v>
      </c>
      <c r="E597" s="151" t="s">
        <v>841</v>
      </c>
      <c r="F597" s="213">
        <v>360</v>
      </c>
      <c r="G597" s="151">
        <v>32</v>
      </c>
      <c r="H597" s="151">
        <v>26</v>
      </c>
      <c r="I597" s="151">
        <v>832</v>
      </c>
      <c r="J597" s="151">
        <v>30</v>
      </c>
      <c r="K597" s="151">
        <v>960</v>
      </c>
      <c r="L597" s="220" t="s">
        <v>395</v>
      </c>
    </row>
    <row r="598" spans="1:12">
      <c r="A598" s="213">
        <v>41201133</v>
      </c>
      <c r="B598" s="151" t="s">
        <v>910</v>
      </c>
      <c r="C598" s="220" t="s">
        <v>552</v>
      </c>
      <c r="D598" s="151" t="s">
        <v>553</v>
      </c>
      <c r="E598" s="151" t="s">
        <v>841</v>
      </c>
      <c r="F598" s="213">
        <v>365</v>
      </c>
      <c r="G598" s="151">
        <v>32</v>
      </c>
      <c r="H598" s="151">
        <v>26</v>
      </c>
      <c r="I598" s="151">
        <v>832</v>
      </c>
      <c r="J598" s="151">
        <v>30</v>
      </c>
      <c r="K598" s="151">
        <v>960</v>
      </c>
      <c r="L598" s="220" t="s">
        <v>395</v>
      </c>
    </row>
    <row r="599" spans="1:12">
      <c r="A599" s="213">
        <v>41202119</v>
      </c>
      <c r="B599" s="151" t="s">
        <v>896</v>
      </c>
      <c r="C599" s="220" t="s">
        <v>552</v>
      </c>
      <c r="D599" s="151" t="s">
        <v>553</v>
      </c>
      <c r="E599" s="151" t="s">
        <v>841</v>
      </c>
      <c r="F599" s="213">
        <v>295</v>
      </c>
      <c r="G599" s="151">
        <v>32</v>
      </c>
      <c r="H599" s="151">
        <v>26</v>
      </c>
      <c r="I599" s="151">
        <v>832</v>
      </c>
      <c r="J599" s="151">
        <v>30</v>
      </c>
      <c r="K599" s="151">
        <v>960</v>
      </c>
      <c r="L599" s="220" t="s">
        <v>395</v>
      </c>
    </row>
    <row r="600" spans="1:12">
      <c r="A600" s="213">
        <v>41202120</v>
      </c>
      <c r="B600" s="151" t="s">
        <v>897</v>
      </c>
      <c r="C600" s="220" t="s">
        <v>552</v>
      </c>
      <c r="D600" s="151" t="s">
        <v>553</v>
      </c>
      <c r="E600" s="151" t="s">
        <v>841</v>
      </c>
      <c r="F600" s="213">
        <v>300</v>
      </c>
      <c r="G600" s="151">
        <v>32</v>
      </c>
      <c r="H600" s="151">
        <v>26</v>
      </c>
      <c r="I600" s="151">
        <v>832</v>
      </c>
      <c r="J600" s="151">
        <v>30</v>
      </c>
      <c r="K600" s="151">
        <v>960</v>
      </c>
      <c r="L600" s="220" t="s">
        <v>395</v>
      </c>
    </row>
    <row r="601" spans="1:12">
      <c r="A601" s="213">
        <v>41202121</v>
      </c>
      <c r="B601" s="151" t="s">
        <v>557</v>
      </c>
      <c r="C601" s="220" t="s">
        <v>552</v>
      </c>
      <c r="D601" s="151" t="s">
        <v>553</v>
      </c>
      <c r="E601" s="151" t="s">
        <v>841</v>
      </c>
      <c r="F601" s="213">
        <v>305</v>
      </c>
      <c r="G601" s="151">
        <v>32</v>
      </c>
      <c r="H601" s="151">
        <v>26</v>
      </c>
      <c r="I601" s="151">
        <v>832</v>
      </c>
      <c r="J601" s="151">
        <v>30</v>
      </c>
      <c r="K601" s="151">
        <v>960</v>
      </c>
      <c r="L601" s="220" t="s">
        <v>395</v>
      </c>
    </row>
    <row r="602" spans="1:12">
      <c r="A602" s="213">
        <v>41202122</v>
      </c>
      <c r="B602" s="151" t="s">
        <v>558</v>
      </c>
      <c r="C602" s="151" t="s">
        <v>552</v>
      </c>
      <c r="D602" s="151" t="s">
        <v>553</v>
      </c>
      <c r="E602" s="151" t="s">
        <v>841</v>
      </c>
      <c r="F602" s="213">
        <v>310</v>
      </c>
      <c r="G602" s="151">
        <v>32</v>
      </c>
      <c r="H602" s="151">
        <v>26</v>
      </c>
      <c r="I602" s="151">
        <v>832</v>
      </c>
      <c r="J602" s="151">
        <v>30</v>
      </c>
      <c r="K602" s="151">
        <v>960</v>
      </c>
      <c r="L602" s="151"/>
    </row>
    <row r="603" spans="1:12">
      <c r="A603" s="213">
        <v>43205122</v>
      </c>
      <c r="B603" s="151" t="s">
        <v>558</v>
      </c>
      <c r="C603" s="151" t="s">
        <v>552</v>
      </c>
      <c r="D603" s="151" t="s">
        <v>553</v>
      </c>
      <c r="E603" s="151" t="s">
        <v>841</v>
      </c>
      <c r="F603" s="213">
        <v>310</v>
      </c>
      <c r="G603" s="151">
        <v>32</v>
      </c>
      <c r="H603" s="151">
        <v>26</v>
      </c>
      <c r="I603" s="151">
        <v>832</v>
      </c>
      <c r="J603" s="151">
        <v>30</v>
      </c>
      <c r="K603" s="151">
        <v>960</v>
      </c>
      <c r="L603" s="151"/>
    </row>
    <row r="604" spans="1:12">
      <c r="A604" s="213">
        <v>41202123</v>
      </c>
      <c r="B604" s="151" t="s">
        <v>898</v>
      </c>
      <c r="C604" s="151" t="s">
        <v>552</v>
      </c>
      <c r="D604" s="151" t="s">
        <v>553</v>
      </c>
      <c r="E604" s="151" t="s">
        <v>841</v>
      </c>
      <c r="F604" s="213">
        <v>315</v>
      </c>
      <c r="G604" s="151">
        <v>32</v>
      </c>
      <c r="H604" s="151">
        <v>26</v>
      </c>
      <c r="I604" s="151">
        <v>832</v>
      </c>
      <c r="J604" s="151">
        <v>30</v>
      </c>
      <c r="K604" s="151">
        <v>960</v>
      </c>
      <c r="L604" s="151"/>
    </row>
    <row r="605" spans="1:12">
      <c r="A605" s="213">
        <v>41202124</v>
      </c>
      <c r="B605" s="151" t="s">
        <v>900</v>
      </c>
      <c r="C605" s="151" t="s">
        <v>552</v>
      </c>
      <c r="D605" s="151" t="s">
        <v>553</v>
      </c>
      <c r="E605" s="151" t="s">
        <v>841</v>
      </c>
      <c r="F605" s="213">
        <v>320</v>
      </c>
      <c r="G605" s="151">
        <v>32</v>
      </c>
      <c r="H605" s="151">
        <v>26</v>
      </c>
      <c r="I605" s="151">
        <v>832</v>
      </c>
      <c r="J605" s="151">
        <v>30</v>
      </c>
      <c r="K605" s="151">
        <v>960</v>
      </c>
      <c r="L605" s="151"/>
    </row>
    <row r="606" spans="1:12">
      <c r="A606" s="213">
        <v>41202125</v>
      </c>
      <c r="B606" s="151" t="s">
        <v>902</v>
      </c>
      <c r="C606" s="220" t="s">
        <v>552</v>
      </c>
      <c r="D606" s="151" t="s">
        <v>553</v>
      </c>
      <c r="E606" s="151" t="s">
        <v>841</v>
      </c>
      <c r="F606" s="213">
        <v>325</v>
      </c>
      <c r="G606" s="151">
        <v>32</v>
      </c>
      <c r="H606" s="151">
        <v>26</v>
      </c>
      <c r="I606" s="151">
        <v>832</v>
      </c>
      <c r="J606" s="151">
        <v>30</v>
      </c>
      <c r="K606" s="151">
        <v>960</v>
      </c>
      <c r="L606" s="220" t="s">
        <v>395</v>
      </c>
    </row>
    <row r="607" spans="1:12">
      <c r="A607" s="213">
        <v>41202126</v>
      </c>
      <c r="B607" s="151" t="s">
        <v>903</v>
      </c>
      <c r="C607" s="220" t="s">
        <v>552</v>
      </c>
      <c r="D607" s="151" t="s">
        <v>553</v>
      </c>
      <c r="E607" s="151" t="s">
        <v>841</v>
      </c>
      <c r="F607" s="213">
        <v>330</v>
      </c>
      <c r="G607" s="151">
        <v>32</v>
      </c>
      <c r="H607" s="151">
        <v>26</v>
      </c>
      <c r="I607" s="151">
        <v>832</v>
      </c>
      <c r="J607" s="151">
        <v>30</v>
      </c>
      <c r="K607" s="151">
        <v>960</v>
      </c>
      <c r="L607" s="220" t="s">
        <v>395</v>
      </c>
    </row>
    <row r="608" spans="1:12">
      <c r="A608" s="213">
        <v>41202127</v>
      </c>
      <c r="B608" s="151" t="s">
        <v>904</v>
      </c>
      <c r="C608" s="220" t="s">
        <v>552</v>
      </c>
      <c r="D608" s="151" t="s">
        <v>553</v>
      </c>
      <c r="E608" s="151" t="s">
        <v>841</v>
      </c>
      <c r="F608" s="213">
        <v>335</v>
      </c>
      <c r="G608" s="151">
        <v>32</v>
      </c>
      <c r="H608" s="151">
        <v>26</v>
      </c>
      <c r="I608" s="151">
        <v>832</v>
      </c>
      <c r="J608" s="151">
        <v>30</v>
      </c>
      <c r="K608" s="151">
        <v>960</v>
      </c>
      <c r="L608" s="220" t="s">
        <v>395</v>
      </c>
    </row>
    <row r="609" spans="1:12">
      <c r="A609" s="213">
        <v>41202128</v>
      </c>
      <c r="B609" s="151" t="s">
        <v>905</v>
      </c>
      <c r="C609" s="220" t="s">
        <v>552</v>
      </c>
      <c r="D609" s="151" t="s">
        <v>553</v>
      </c>
      <c r="E609" s="151" t="s">
        <v>841</v>
      </c>
      <c r="F609" s="213">
        <v>340</v>
      </c>
      <c r="G609" s="151">
        <v>32</v>
      </c>
      <c r="H609" s="151">
        <v>26</v>
      </c>
      <c r="I609" s="151">
        <v>832</v>
      </c>
      <c r="J609" s="151">
        <v>30</v>
      </c>
      <c r="K609" s="151">
        <v>960</v>
      </c>
      <c r="L609" s="220" t="s">
        <v>395</v>
      </c>
    </row>
    <row r="610" spans="1:12">
      <c r="A610" s="213">
        <v>41202129</v>
      </c>
      <c r="B610" s="151" t="s">
        <v>906</v>
      </c>
      <c r="C610" s="220" t="s">
        <v>552</v>
      </c>
      <c r="D610" s="151" t="s">
        <v>553</v>
      </c>
      <c r="E610" s="151" t="s">
        <v>841</v>
      </c>
      <c r="F610" s="213">
        <v>345</v>
      </c>
      <c r="G610" s="151">
        <v>32</v>
      </c>
      <c r="H610" s="151">
        <v>26</v>
      </c>
      <c r="I610" s="151">
        <v>832</v>
      </c>
      <c r="J610" s="151">
        <v>30</v>
      </c>
      <c r="K610" s="151">
        <v>960</v>
      </c>
      <c r="L610" s="220" t="s">
        <v>395</v>
      </c>
    </row>
    <row r="611" spans="1:12">
      <c r="A611" s="213">
        <v>41202130</v>
      </c>
      <c r="B611" s="151" t="s">
        <v>907</v>
      </c>
      <c r="C611" s="220" t="s">
        <v>552</v>
      </c>
      <c r="D611" s="151" t="s">
        <v>553</v>
      </c>
      <c r="E611" s="151" t="s">
        <v>841</v>
      </c>
      <c r="F611" s="213">
        <v>350</v>
      </c>
      <c r="G611" s="151">
        <v>32</v>
      </c>
      <c r="H611" s="151">
        <v>26</v>
      </c>
      <c r="I611" s="151">
        <v>832</v>
      </c>
      <c r="J611" s="151">
        <v>30</v>
      </c>
      <c r="K611" s="151">
        <v>960</v>
      </c>
      <c r="L611" s="220" t="s">
        <v>395</v>
      </c>
    </row>
    <row r="612" spans="1:12">
      <c r="A612" s="213">
        <v>41202131</v>
      </c>
      <c r="B612" s="151" t="s">
        <v>908</v>
      </c>
      <c r="C612" s="220" t="s">
        <v>552</v>
      </c>
      <c r="D612" s="151" t="s">
        <v>553</v>
      </c>
      <c r="E612" s="151" t="s">
        <v>841</v>
      </c>
      <c r="F612" s="213">
        <v>355</v>
      </c>
      <c r="G612" s="151">
        <v>32</v>
      </c>
      <c r="H612" s="151">
        <v>26</v>
      </c>
      <c r="I612" s="151">
        <v>832</v>
      </c>
      <c r="J612" s="151">
        <v>30</v>
      </c>
      <c r="K612" s="151">
        <v>960</v>
      </c>
      <c r="L612" s="220" t="s">
        <v>395</v>
      </c>
    </row>
    <row r="613" spans="1:12">
      <c r="A613" s="213">
        <v>41202132</v>
      </c>
      <c r="B613" s="151" t="s">
        <v>909</v>
      </c>
      <c r="C613" s="220" t="s">
        <v>552</v>
      </c>
      <c r="D613" s="151" t="s">
        <v>553</v>
      </c>
      <c r="E613" s="151" t="s">
        <v>841</v>
      </c>
      <c r="F613" s="213">
        <v>360</v>
      </c>
      <c r="G613" s="151">
        <v>32</v>
      </c>
      <c r="H613" s="151">
        <v>26</v>
      </c>
      <c r="I613" s="151">
        <v>832</v>
      </c>
      <c r="J613" s="151">
        <v>30</v>
      </c>
      <c r="K613" s="151">
        <v>960</v>
      </c>
      <c r="L613" s="220" t="s">
        <v>395</v>
      </c>
    </row>
    <row r="614" spans="1:12">
      <c r="A614" s="213">
        <v>41202133</v>
      </c>
      <c r="B614" s="151" t="s">
        <v>910</v>
      </c>
      <c r="C614" s="220" t="s">
        <v>552</v>
      </c>
      <c r="D614" s="151" t="s">
        <v>553</v>
      </c>
      <c r="E614" s="151" t="s">
        <v>841</v>
      </c>
      <c r="F614" s="213">
        <v>365</v>
      </c>
      <c r="G614" s="151">
        <v>32</v>
      </c>
      <c r="H614" s="151">
        <v>26</v>
      </c>
      <c r="I614" s="151">
        <v>832</v>
      </c>
      <c r="J614" s="151">
        <v>30</v>
      </c>
      <c r="K614" s="151">
        <v>960</v>
      </c>
      <c r="L614" s="220" t="s">
        <v>395</v>
      </c>
    </row>
    <row r="615" spans="1:12">
      <c r="A615" s="213">
        <v>41202523</v>
      </c>
      <c r="B615" s="151" t="s">
        <v>898</v>
      </c>
      <c r="C615" s="151" t="s">
        <v>552</v>
      </c>
      <c r="D615" s="151" t="s">
        <v>553</v>
      </c>
      <c r="E615" s="151" t="s">
        <v>851</v>
      </c>
      <c r="F615" s="213">
        <v>315</v>
      </c>
      <c r="G615" s="151">
        <v>32</v>
      </c>
      <c r="H615" s="151">
        <v>26</v>
      </c>
      <c r="I615" s="151">
        <v>832</v>
      </c>
      <c r="J615" s="151">
        <v>30</v>
      </c>
      <c r="K615" s="151">
        <v>960</v>
      </c>
      <c r="L615" s="151"/>
    </row>
    <row r="616" spans="1:12">
      <c r="A616" s="213">
        <v>43101132</v>
      </c>
      <c r="B616" s="151" t="s">
        <v>840</v>
      </c>
      <c r="C616" s="151" t="s">
        <v>639</v>
      </c>
      <c r="D616" s="151" t="s">
        <v>640</v>
      </c>
      <c r="E616" s="151" t="s">
        <v>841</v>
      </c>
      <c r="F616" s="213">
        <v>360</v>
      </c>
      <c r="G616" s="151">
        <v>29</v>
      </c>
      <c r="H616" s="151">
        <v>22</v>
      </c>
      <c r="I616" s="151">
        <v>638</v>
      </c>
      <c r="J616" s="151">
        <v>26</v>
      </c>
      <c r="K616" s="151">
        <v>754</v>
      </c>
      <c r="L616" s="151"/>
    </row>
    <row r="617" spans="1:12">
      <c r="A617" s="213">
        <v>43101133</v>
      </c>
      <c r="B617" s="151" t="s">
        <v>842</v>
      </c>
      <c r="C617" s="151" t="s">
        <v>639</v>
      </c>
      <c r="D617" s="151" t="s">
        <v>640</v>
      </c>
      <c r="E617" s="151" t="s">
        <v>841</v>
      </c>
      <c r="F617" s="213">
        <v>365</v>
      </c>
      <c r="G617" s="151">
        <v>29</v>
      </c>
      <c r="H617" s="151">
        <v>22</v>
      </c>
      <c r="I617" s="151">
        <v>638</v>
      </c>
      <c r="J617" s="151">
        <v>26</v>
      </c>
      <c r="K617" s="151">
        <v>754</v>
      </c>
      <c r="L617" s="151"/>
    </row>
    <row r="618" spans="1:12">
      <c r="A618" s="213">
        <v>43101134</v>
      </c>
      <c r="B618" s="151" t="s">
        <v>843</v>
      </c>
      <c r="C618" s="151" t="s">
        <v>639</v>
      </c>
      <c r="D618" s="151" t="s">
        <v>640</v>
      </c>
      <c r="E618" s="151" t="s">
        <v>841</v>
      </c>
      <c r="F618" s="213">
        <v>370</v>
      </c>
      <c r="G618" s="151">
        <v>29</v>
      </c>
      <c r="H618" s="151">
        <v>22</v>
      </c>
      <c r="I618" s="151">
        <v>638</v>
      </c>
      <c r="J618" s="151">
        <v>26</v>
      </c>
      <c r="K618" s="151">
        <v>754</v>
      </c>
      <c r="L618" s="151"/>
    </row>
    <row r="619" spans="1:12">
      <c r="A619" s="213">
        <v>43101135</v>
      </c>
      <c r="B619" s="151" t="s">
        <v>844</v>
      </c>
      <c r="C619" s="151" t="s">
        <v>639</v>
      </c>
      <c r="D619" s="151" t="s">
        <v>640</v>
      </c>
      <c r="E619" s="151" t="s">
        <v>841</v>
      </c>
      <c r="F619" s="213">
        <v>375</v>
      </c>
      <c r="G619" s="151">
        <v>29</v>
      </c>
      <c r="H619" s="151">
        <v>22</v>
      </c>
      <c r="I619" s="151">
        <v>638</v>
      </c>
      <c r="J619" s="151">
        <v>26</v>
      </c>
      <c r="K619" s="151">
        <v>754</v>
      </c>
      <c r="L619" s="151"/>
    </row>
    <row r="620" spans="1:12">
      <c r="A620" s="213">
        <v>43101136</v>
      </c>
      <c r="B620" s="151" t="s">
        <v>845</v>
      </c>
      <c r="C620" s="151" t="s">
        <v>639</v>
      </c>
      <c r="D620" s="151" t="s">
        <v>640</v>
      </c>
      <c r="E620" s="151" t="s">
        <v>841</v>
      </c>
      <c r="F620" s="213">
        <v>380</v>
      </c>
      <c r="G620" s="151">
        <v>29</v>
      </c>
      <c r="H620" s="151">
        <v>22</v>
      </c>
      <c r="I620" s="151">
        <v>638</v>
      </c>
      <c r="J620" s="151">
        <v>26</v>
      </c>
      <c r="K620" s="151">
        <v>754</v>
      </c>
      <c r="L620" s="151"/>
    </row>
    <row r="621" spans="1:12">
      <c r="A621" s="213">
        <v>47103136</v>
      </c>
      <c r="B621" s="151" t="s">
        <v>845</v>
      </c>
      <c r="C621" s="220" t="s">
        <v>639</v>
      </c>
      <c r="D621" s="151" t="s">
        <v>640</v>
      </c>
      <c r="E621" s="151" t="s">
        <v>841</v>
      </c>
      <c r="F621" s="213">
        <v>380</v>
      </c>
      <c r="G621" s="151">
        <v>29</v>
      </c>
      <c r="H621" s="151">
        <v>22</v>
      </c>
      <c r="I621" s="151">
        <v>638</v>
      </c>
      <c r="J621" s="151">
        <v>26</v>
      </c>
      <c r="K621" s="151">
        <v>754</v>
      </c>
      <c r="L621" s="220" t="s">
        <v>395</v>
      </c>
    </row>
    <row r="622" spans="1:12">
      <c r="A622" s="213">
        <v>43101137</v>
      </c>
      <c r="B622" s="151" t="s">
        <v>792</v>
      </c>
      <c r="C622" s="151" t="s">
        <v>639</v>
      </c>
      <c r="D622" s="151" t="s">
        <v>640</v>
      </c>
      <c r="E622" s="151" t="s">
        <v>841</v>
      </c>
      <c r="F622" s="213">
        <v>385</v>
      </c>
      <c r="G622" s="151">
        <v>29</v>
      </c>
      <c r="H622" s="151">
        <v>22</v>
      </c>
      <c r="I622" s="151">
        <v>638</v>
      </c>
      <c r="J622" s="151">
        <v>26</v>
      </c>
      <c r="K622" s="151">
        <v>754</v>
      </c>
      <c r="L622" s="151"/>
    </row>
    <row r="623" spans="1:12">
      <c r="A623" s="213">
        <v>43101138</v>
      </c>
      <c r="B623" s="151" t="s">
        <v>789</v>
      </c>
      <c r="C623" s="151" t="s">
        <v>639</v>
      </c>
      <c r="D623" s="151" t="s">
        <v>640</v>
      </c>
      <c r="E623" s="151" t="s">
        <v>841</v>
      </c>
      <c r="F623" s="213">
        <v>390</v>
      </c>
      <c r="G623" s="151">
        <v>29</v>
      </c>
      <c r="H623" s="151">
        <v>22</v>
      </c>
      <c r="I623" s="151">
        <v>638</v>
      </c>
      <c r="J623" s="151">
        <v>26</v>
      </c>
      <c r="K623" s="151">
        <v>754</v>
      </c>
      <c r="L623" s="151"/>
    </row>
    <row r="624" spans="1:12">
      <c r="A624" s="213">
        <v>43101139</v>
      </c>
      <c r="B624" s="151" t="s">
        <v>788</v>
      </c>
      <c r="C624" s="151" t="s">
        <v>639</v>
      </c>
      <c r="D624" s="151" t="s">
        <v>640</v>
      </c>
      <c r="E624" s="151" t="s">
        <v>841</v>
      </c>
      <c r="F624" s="213">
        <v>395</v>
      </c>
      <c r="G624" s="151">
        <v>29</v>
      </c>
      <c r="H624" s="151">
        <v>22</v>
      </c>
      <c r="I624" s="151">
        <v>638</v>
      </c>
      <c r="J624" s="151">
        <v>26</v>
      </c>
      <c r="K624" s="151">
        <v>754</v>
      </c>
      <c r="L624" s="151"/>
    </row>
    <row r="625" spans="1:12">
      <c r="A625" s="213">
        <v>43104139</v>
      </c>
      <c r="B625" s="151" t="s">
        <v>788</v>
      </c>
      <c r="C625" s="151" t="s">
        <v>639</v>
      </c>
      <c r="D625" s="151" t="s">
        <v>640</v>
      </c>
      <c r="E625" s="151" t="s">
        <v>841</v>
      </c>
      <c r="F625" s="213">
        <v>395</v>
      </c>
      <c r="G625" s="151">
        <v>29</v>
      </c>
      <c r="H625" s="151">
        <v>22</v>
      </c>
      <c r="I625" s="151">
        <v>638</v>
      </c>
      <c r="J625" s="151">
        <v>26</v>
      </c>
      <c r="K625" s="151">
        <v>754</v>
      </c>
      <c r="L625" s="151"/>
    </row>
    <row r="626" spans="1:12">
      <c r="A626" s="213">
        <v>43105139</v>
      </c>
      <c r="B626" s="151" t="s">
        <v>911</v>
      </c>
      <c r="C626" s="151" t="s">
        <v>639</v>
      </c>
      <c r="D626" s="151" t="s">
        <v>640</v>
      </c>
      <c r="E626" s="151" t="s">
        <v>841</v>
      </c>
      <c r="F626" s="213">
        <v>395</v>
      </c>
      <c r="G626" s="151">
        <v>29</v>
      </c>
      <c r="H626" s="151">
        <v>22</v>
      </c>
      <c r="I626" s="151">
        <v>638</v>
      </c>
      <c r="J626" s="151">
        <v>26</v>
      </c>
      <c r="K626" s="151">
        <v>754</v>
      </c>
      <c r="L626" s="151"/>
    </row>
    <row r="627" spans="1:12">
      <c r="A627" s="213">
        <v>43105140</v>
      </c>
      <c r="B627" s="151" t="s">
        <v>912</v>
      </c>
      <c r="C627" s="151" t="s">
        <v>639</v>
      </c>
      <c r="D627" s="151" t="s">
        <v>640</v>
      </c>
      <c r="E627" s="151" t="s">
        <v>841</v>
      </c>
      <c r="F627" s="213">
        <v>400</v>
      </c>
      <c r="G627" s="151">
        <v>29</v>
      </c>
      <c r="H627" s="151">
        <v>22</v>
      </c>
      <c r="I627" s="151">
        <v>638</v>
      </c>
      <c r="J627" s="151">
        <v>26</v>
      </c>
      <c r="K627" s="151">
        <v>754</v>
      </c>
      <c r="L627" s="151"/>
    </row>
    <row r="628" spans="1:12">
      <c r="A628" s="213">
        <v>43101140</v>
      </c>
      <c r="B628" s="151" t="s">
        <v>790</v>
      </c>
      <c r="C628" s="151" t="s">
        <v>639</v>
      </c>
      <c r="D628" s="151" t="s">
        <v>640</v>
      </c>
      <c r="E628" s="151" t="s">
        <v>841</v>
      </c>
      <c r="F628" s="213">
        <v>400</v>
      </c>
      <c r="G628" s="151">
        <v>29</v>
      </c>
      <c r="H628" s="151">
        <v>22</v>
      </c>
      <c r="I628" s="151">
        <v>638</v>
      </c>
      <c r="J628" s="151">
        <v>26</v>
      </c>
      <c r="K628" s="151">
        <v>754</v>
      </c>
      <c r="L628" s="151"/>
    </row>
    <row r="629" spans="1:12">
      <c r="A629" s="213">
        <v>43104140</v>
      </c>
      <c r="B629" s="151" t="s">
        <v>790</v>
      </c>
      <c r="C629" s="151" t="s">
        <v>639</v>
      </c>
      <c r="D629" s="151" t="s">
        <v>640</v>
      </c>
      <c r="E629" s="151" t="s">
        <v>841</v>
      </c>
      <c r="F629" s="213">
        <v>400</v>
      </c>
      <c r="G629" s="151">
        <v>29</v>
      </c>
      <c r="H629" s="151">
        <v>22</v>
      </c>
      <c r="I629" s="151">
        <v>638</v>
      </c>
      <c r="J629" s="151">
        <v>26</v>
      </c>
      <c r="K629" s="151">
        <v>754</v>
      </c>
      <c r="L629" s="151"/>
    </row>
    <row r="630" spans="1:12">
      <c r="A630" s="213">
        <v>43103140</v>
      </c>
      <c r="B630" s="151" t="s">
        <v>790</v>
      </c>
      <c r="C630" s="151" t="s">
        <v>639</v>
      </c>
      <c r="D630" s="151" t="s">
        <v>640</v>
      </c>
      <c r="E630" s="151" t="s">
        <v>841</v>
      </c>
      <c r="F630" s="213">
        <v>400</v>
      </c>
      <c r="G630" s="151">
        <v>29</v>
      </c>
      <c r="H630" s="151">
        <v>22</v>
      </c>
      <c r="I630" s="151">
        <v>638</v>
      </c>
      <c r="J630" s="151">
        <v>26</v>
      </c>
      <c r="K630" s="151">
        <v>754</v>
      </c>
      <c r="L630" s="151"/>
    </row>
    <row r="631" spans="1:12">
      <c r="A631" s="213">
        <v>43107540</v>
      </c>
      <c r="B631" s="151" t="s">
        <v>913</v>
      </c>
      <c r="C631" s="151" t="s">
        <v>639</v>
      </c>
      <c r="D631" s="151" t="s">
        <v>640</v>
      </c>
      <c r="E631" s="151" t="s">
        <v>841</v>
      </c>
      <c r="F631" s="213">
        <v>400</v>
      </c>
      <c r="G631" s="151">
        <v>29</v>
      </c>
      <c r="H631" s="151">
        <v>22</v>
      </c>
      <c r="I631" s="151">
        <v>638</v>
      </c>
      <c r="J631" s="151">
        <v>26</v>
      </c>
      <c r="K631" s="151">
        <v>754</v>
      </c>
      <c r="L631" s="151"/>
    </row>
    <row r="632" spans="1:12">
      <c r="A632" s="213">
        <v>43107140</v>
      </c>
      <c r="B632" s="151" t="s">
        <v>913</v>
      </c>
      <c r="C632" s="151" t="s">
        <v>639</v>
      </c>
      <c r="D632" s="151" t="s">
        <v>640</v>
      </c>
      <c r="E632" s="151" t="s">
        <v>841</v>
      </c>
      <c r="F632" s="213">
        <v>400</v>
      </c>
      <c r="G632" s="151">
        <v>29</v>
      </c>
      <c r="H632" s="151">
        <v>22</v>
      </c>
      <c r="I632" s="151">
        <v>638</v>
      </c>
      <c r="J632" s="151">
        <v>26</v>
      </c>
      <c r="K632" s="151">
        <v>754</v>
      </c>
      <c r="L632" s="151"/>
    </row>
    <row r="633" spans="1:12">
      <c r="A633" s="213">
        <v>47102140</v>
      </c>
      <c r="B633" s="151" t="s">
        <v>914</v>
      </c>
      <c r="C633" s="151" t="s">
        <v>639</v>
      </c>
      <c r="D633" s="151" t="s">
        <v>640</v>
      </c>
      <c r="E633" s="151" t="s">
        <v>841</v>
      </c>
      <c r="F633" s="213">
        <v>400</v>
      </c>
      <c r="G633" s="151">
        <v>29</v>
      </c>
      <c r="H633" s="151">
        <v>22</v>
      </c>
      <c r="I633" s="151">
        <v>638</v>
      </c>
      <c r="J633" s="151">
        <v>26</v>
      </c>
      <c r="K633" s="151">
        <v>754</v>
      </c>
      <c r="L633" s="151"/>
    </row>
    <row r="634" spans="1:12">
      <c r="A634" s="213">
        <v>43101142</v>
      </c>
      <c r="B634" s="151" t="s">
        <v>846</v>
      </c>
      <c r="C634" s="220" t="s">
        <v>639</v>
      </c>
      <c r="D634" s="151" t="s">
        <v>640</v>
      </c>
      <c r="E634" s="151" t="s">
        <v>841</v>
      </c>
      <c r="F634" s="213">
        <v>410</v>
      </c>
      <c r="G634" s="151">
        <v>29</v>
      </c>
      <c r="H634" s="151">
        <v>22</v>
      </c>
      <c r="I634" s="151">
        <v>638</v>
      </c>
      <c r="J634" s="151">
        <v>26</v>
      </c>
      <c r="K634" s="151">
        <v>754</v>
      </c>
      <c r="L634" s="220" t="s">
        <v>395</v>
      </c>
    </row>
    <row r="635" spans="1:12">
      <c r="A635" s="213">
        <v>43101143</v>
      </c>
      <c r="B635" s="151" t="s">
        <v>847</v>
      </c>
      <c r="C635" s="220" t="s">
        <v>639</v>
      </c>
      <c r="D635" s="151" t="s">
        <v>640</v>
      </c>
      <c r="E635" s="151" t="s">
        <v>841</v>
      </c>
      <c r="F635" s="213">
        <v>415</v>
      </c>
      <c r="G635" s="151">
        <v>29</v>
      </c>
      <c r="H635" s="151">
        <v>22</v>
      </c>
      <c r="I635" s="151">
        <v>638</v>
      </c>
      <c r="J635" s="151">
        <v>26</v>
      </c>
      <c r="K635" s="151">
        <v>754</v>
      </c>
      <c r="L635" s="220" t="s">
        <v>395</v>
      </c>
    </row>
    <row r="636" spans="1:12">
      <c r="A636" s="213">
        <v>43101144</v>
      </c>
      <c r="B636" s="151" t="s">
        <v>848</v>
      </c>
      <c r="C636" s="220" t="s">
        <v>639</v>
      </c>
      <c r="D636" s="151" t="s">
        <v>640</v>
      </c>
      <c r="E636" s="151" t="s">
        <v>841</v>
      </c>
      <c r="F636" s="213">
        <v>420</v>
      </c>
      <c r="G636" s="151">
        <v>29</v>
      </c>
      <c r="H636" s="151">
        <v>22</v>
      </c>
      <c r="I636" s="151">
        <v>638</v>
      </c>
      <c r="J636" s="151">
        <v>26</v>
      </c>
      <c r="K636" s="151">
        <v>754</v>
      </c>
      <c r="L636" s="220" t="s">
        <v>395</v>
      </c>
    </row>
    <row r="637" spans="1:12">
      <c r="A637" s="213">
        <v>43101145</v>
      </c>
      <c r="B637" s="151" t="s">
        <v>849</v>
      </c>
      <c r="C637" s="220" t="s">
        <v>639</v>
      </c>
      <c r="D637" s="151" t="s">
        <v>640</v>
      </c>
      <c r="E637" s="151" t="s">
        <v>841</v>
      </c>
      <c r="F637" s="213">
        <v>425</v>
      </c>
      <c r="G637" s="151">
        <v>29</v>
      </c>
      <c r="H637" s="151">
        <v>22</v>
      </c>
      <c r="I637" s="151">
        <v>638</v>
      </c>
      <c r="J637" s="151">
        <v>26</v>
      </c>
      <c r="K637" s="151">
        <v>754</v>
      </c>
      <c r="L637" s="220" t="s">
        <v>395</v>
      </c>
    </row>
    <row r="638" spans="1:12">
      <c r="A638" s="213">
        <v>43101146</v>
      </c>
      <c r="B638" s="151" t="s">
        <v>850</v>
      </c>
      <c r="C638" s="220" t="s">
        <v>639</v>
      </c>
      <c r="D638" s="151" t="s">
        <v>640</v>
      </c>
      <c r="E638" s="151" t="s">
        <v>841</v>
      </c>
      <c r="F638" s="213">
        <v>430</v>
      </c>
      <c r="G638" s="151">
        <v>29</v>
      </c>
      <c r="H638" s="151">
        <v>22</v>
      </c>
      <c r="I638" s="151">
        <v>638</v>
      </c>
      <c r="J638" s="151">
        <v>26</v>
      </c>
      <c r="K638" s="151">
        <v>754</v>
      </c>
      <c r="L638" s="220" t="s">
        <v>395</v>
      </c>
    </row>
    <row r="639" spans="1:12">
      <c r="A639" s="213">
        <v>43101537</v>
      </c>
      <c r="B639" s="151" t="s">
        <v>792</v>
      </c>
      <c r="C639" s="220" t="s">
        <v>639</v>
      </c>
      <c r="D639" s="151" t="s">
        <v>640</v>
      </c>
      <c r="E639" s="151" t="s">
        <v>851</v>
      </c>
      <c r="F639" s="213">
        <v>385</v>
      </c>
      <c r="G639" s="151">
        <v>29</v>
      </c>
      <c r="H639" s="151">
        <v>22</v>
      </c>
      <c r="I639" s="151">
        <v>638</v>
      </c>
      <c r="J639" s="151">
        <v>26</v>
      </c>
      <c r="K639" s="151">
        <v>754</v>
      </c>
      <c r="L639" s="220" t="s">
        <v>395</v>
      </c>
    </row>
    <row r="640" spans="1:12">
      <c r="A640" s="213">
        <v>43101538</v>
      </c>
      <c r="B640" s="151" t="s">
        <v>789</v>
      </c>
      <c r="C640" s="151" t="s">
        <v>639</v>
      </c>
      <c r="D640" s="151" t="s">
        <v>640</v>
      </c>
      <c r="E640" s="151" t="s">
        <v>851</v>
      </c>
      <c r="F640" s="213">
        <v>390</v>
      </c>
      <c r="G640" s="151">
        <v>29</v>
      </c>
      <c r="H640" s="151">
        <v>22</v>
      </c>
      <c r="I640" s="151">
        <v>638</v>
      </c>
      <c r="J640" s="151">
        <v>26</v>
      </c>
      <c r="K640" s="151">
        <v>754</v>
      </c>
      <c r="L640" s="151"/>
    </row>
    <row r="641" spans="1:12">
      <c r="A641" s="213">
        <v>43101539</v>
      </c>
      <c r="B641" s="151" t="s">
        <v>788</v>
      </c>
      <c r="C641" s="151" t="s">
        <v>639</v>
      </c>
      <c r="D641" s="151" t="s">
        <v>640</v>
      </c>
      <c r="E641" s="151" t="s">
        <v>851</v>
      </c>
      <c r="F641" s="213">
        <v>395</v>
      </c>
      <c r="G641" s="151">
        <v>29</v>
      </c>
      <c r="H641" s="151">
        <v>22</v>
      </c>
      <c r="I641" s="151">
        <v>638</v>
      </c>
      <c r="J641" s="151">
        <v>26</v>
      </c>
      <c r="K641" s="151">
        <v>754</v>
      </c>
      <c r="L641" s="151"/>
    </row>
    <row r="642" spans="1:12">
      <c r="A642" s="213">
        <v>43102132</v>
      </c>
      <c r="B642" s="151" t="s">
        <v>852</v>
      </c>
      <c r="C642" s="220" t="s">
        <v>639</v>
      </c>
      <c r="D642" s="151" t="s">
        <v>640</v>
      </c>
      <c r="E642" s="151" t="s">
        <v>841</v>
      </c>
      <c r="F642" s="213">
        <v>360</v>
      </c>
      <c r="G642" s="151">
        <v>29</v>
      </c>
      <c r="H642" s="151">
        <v>22</v>
      </c>
      <c r="I642" s="151">
        <v>638</v>
      </c>
      <c r="J642" s="151">
        <v>26</v>
      </c>
      <c r="K642" s="151">
        <v>754</v>
      </c>
      <c r="L642" s="220" t="s">
        <v>395</v>
      </c>
    </row>
    <row r="643" spans="1:12">
      <c r="A643" s="213">
        <v>43102133</v>
      </c>
      <c r="B643" s="151" t="s">
        <v>853</v>
      </c>
      <c r="C643" s="220" t="s">
        <v>639</v>
      </c>
      <c r="D643" s="151" t="s">
        <v>640</v>
      </c>
      <c r="E643" s="151" t="s">
        <v>841</v>
      </c>
      <c r="F643" s="213">
        <v>365</v>
      </c>
      <c r="G643" s="151">
        <v>29</v>
      </c>
      <c r="H643" s="151">
        <v>22</v>
      </c>
      <c r="I643" s="151">
        <v>638</v>
      </c>
      <c r="J643" s="151">
        <v>26</v>
      </c>
      <c r="K643" s="151">
        <v>754</v>
      </c>
      <c r="L643" s="220" t="s">
        <v>395</v>
      </c>
    </row>
    <row r="644" spans="1:12">
      <c r="A644" s="213">
        <v>43102134</v>
      </c>
      <c r="B644" s="151" t="s">
        <v>854</v>
      </c>
      <c r="C644" s="220" t="s">
        <v>639</v>
      </c>
      <c r="D644" s="151" t="s">
        <v>640</v>
      </c>
      <c r="E644" s="151" t="s">
        <v>841</v>
      </c>
      <c r="F644" s="213">
        <v>370</v>
      </c>
      <c r="G644" s="151">
        <v>29</v>
      </c>
      <c r="H644" s="151">
        <v>22</v>
      </c>
      <c r="I644" s="151">
        <v>638</v>
      </c>
      <c r="J644" s="151">
        <v>26</v>
      </c>
      <c r="K644" s="151">
        <v>754</v>
      </c>
      <c r="L644" s="220" t="s">
        <v>395</v>
      </c>
    </row>
    <row r="645" spans="1:12">
      <c r="A645" s="213">
        <v>43102135</v>
      </c>
      <c r="B645" s="151" t="s">
        <v>855</v>
      </c>
      <c r="C645" s="220" t="s">
        <v>639</v>
      </c>
      <c r="D645" s="151" t="s">
        <v>640</v>
      </c>
      <c r="E645" s="151" t="s">
        <v>841</v>
      </c>
      <c r="F645" s="213">
        <v>375</v>
      </c>
      <c r="G645" s="151">
        <v>29</v>
      </c>
      <c r="H645" s="151">
        <v>22</v>
      </c>
      <c r="I645" s="151">
        <v>638</v>
      </c>
      <c r="J645" s="151">
        <v>26</v>
      </c>
      <c r="K645" s="151">
        <v>754</v>
      </c>
      <c r="L645" s="220" t="s">
        <v>395</v>
      </c>
    </row>
    <row r="646" spans="1:12">
      <c r="A646" s="213">
        <v>43102136</v>
      </c>
      <c r="B646" s="151" t="s">
        <v>856</v>
      </c>
      <c r="C646" s="220" t="s">
        <v>639</v>
      </c>
      <c r="D646" s="151" t="s">
        <v>640</v>
      </c>
      <c r="E646" s="151" t="s">
        <v>841</v>
      </c>
      <c r="F646" s="213">
        <v>380</v>
      </c>
      <c r="G646" s="151">
        <v>29</v>
      </c>
      <c r="H646" s="151">
        <v>22</v>
      </c>
      <c r="I646" s="151">
        <v>638</v>
      </c>
      <c r="J646" s="151">
        <v>26</v>
      </c>
      <c r="K646" s="151">
        <v>754</v>
      </c>
      <c r="L646" s="220" t="s">
        <v>395</v>
      </c>
    </row>
    <row r="647" spans="1:12">
      <c r="A647" s="213">
        <v>43102137</v>
      </c>
      <c r="B647" s="151" t="s">
        <v>857</v>
      </c>
      <c r="C647" s="220" t="s">
        <v>639</v>
      </c>
      <c r="D647" s="151" t="s">
        <v>640</v>
      </c>
      <c r="E647" s="151" t="s">
        <v>841</v>
      </c>
      <c r="F647" s="213">
        <v>385</v>
      </c>
      <c r="G647" s="151">
        <v>29</v>
      </c>
      <c r="H647" s="151">
        <v>22</v>
      </c>
      <c r="I647" s="151">
        <v>638</v>
      </c>
      <c r="J647" s="151">
        <v>26</v>
      </c>
      <c r="K647" s="151">
        <v>754</v>
      </c>
      <c r="L647" s="220" t="s">
        <v>395</v>
      </c>
    </row>
    <row r="648" spans="1:12">
      <c r="A648" s="213">
        <v>43102138</v>
      </c>
      <c r="B648" s="151" t="s">
        <v>858</v>
      </c>
      <c r="C648" s="151" t="s">
        <v>639</v>
      </c>
      <c r="D648" s="151" t="s">
        <v>640</v>
      </c>
      <c r="E648" s="151" t="s">
        <v>841</v>
      </c>
      <c r="F648" s="213">
        <v>390</v>
      </c>
      <c r="G648" s="151">
        <v>29</v>
      </c>
      <c r="H648" s="151">
        <v>22</v>
      </c>
      <c r="I648" s="151">
        <v>638</v>
      </c>
      <c r="J648" s="151">
        <v>26</v>
      </c>
      <c r="K648" s="151">
        <v>754</v>
      </c>
      <c r="L648" s="151"/>
    </row>
    <row r="649" spans="1:12">
      <c r="A649" s="213">
        <v>43102139</v>
      </c>
      <c r="B649" s="151" t="s">
        <v>859</v>
      </c>
      <c r="C649" s="151" t="s">
        <v>639</v>
      </c>
      <c r="D649" s="151" t="s">
        <v>640</v>
      </c>
      <c r="E649" s="151" t="s">
        <v>841</v>
      </c>
      <c r="F649" s="213">
        <v>395</v>
      </c>
      <c r="G649" s="151">
        <v>29</v>
      </c>
      <c r="H649" s="151">
        <v>22</v>
      </c>
      <c r="I649" s="151">
        <v>638</v>
      </c>
      <c r="J649" s="151">
        <v>26</v>
      </c>
      <c r="K649" s="151">
        <v>754</v>
      </c>
      <c r="L649" s="151"/>
    </row>
    <row r="650" spans="1:12">
      <c r="A650" s="213">
        <v>43105138</v>
      </c>
      <c r="B650" s="151" t="s">
        <v>915</v>
      </c>
      <c r="C650" s="220" t="s">
        <v>639</v>
      </c>
      <c r="D650" s="151" t="s">
        <v>640</v>
      </c>
      <c r="E650" s="151" t="s">
        <v>841</v>
      </c>
      <c r="F650" s="213">
        <v>395</v>
      </c>
      <c r="G650" s="151">
        <v>29</v>
      </c>
      <c r="H650" s="151">
        <v>22</v>
      </c>
      <c r="I650" s="151">
        <v>638</v>
      </c>
      <c r="J650" s="151">
        <v>26</v>
      </c>
      <c r="K650" s="151">
        <v>754</v>
      </c>
      <c r="L650" s="220" t="s">
        <v>395</v>
      </c>
    </row>
    <row r="651" spans="1:12">
      <c r="A651" s="213">
        <v>43103139</v>
      </c>
      <c r="B651" s="151" t="s">
        <v>916</v>
      </c>
      <c r="C651" s="151" t="s">
        <v>639</v>
      </c>
      <c r="D651" s="151" t="s">
        <v>640</v>
      </c>
      <c r="E651" s="151" t="s">
        <v>841</v>
      </c>
      <c r="F651" s="213">
        <v>395</v>
      </c>
      <c r="G651" s="151">
        <v>29</v>
      </c>
      <c r="H651" s="151">
        <v>22</v>
      </c>
      <c r="I651" s="151">
        <v>638</v>
      </c>
      <c r="J651" s="151">
        <v>26</v>
      </c>
      <c r="K651" s="151">
        <v>754</v>
      </c>
      <c r="L651" s="151"/>
    </row>
    <row r="652" spans="1:12">
      <c r="A652" s="213">
        <v>43106139</v>
      </c>
      <c r="B652" s="151" t="s">
        <v>916</v>
      </c>
      <c r="C652" s="151" t="s">
        <v>639</v>
      </c>
      <c r="D652" s="151" t="s">
        <v>640</v>
      </c>
      <c r="E652" s="151" t="s">
        <v>841</v>
      </c>
      <c r="F652" s="213">
        <v>395</v>
      </c>
      <c r="G652" s="151">
        <v>29</v>
      </c>
      <c r="H652" s="151">
        <v>22</v>
      </c>
      <c r="I652" s="151">
        <v>638</v>
      </c>
      <c r="J652" s="151">
        <v>26</v>
      </c>
      <c r="K652" s="151">
        <v>754</v>
      </c>
      <c r="L652" s="151"/>
    </row>
    <row r="653" spans="1:12">
      <c r="A653" s="213">
        <v>43103137</v>
      </c>
      <c r="B653" s="151" t="s">
        <v>917</v>
      </c>
      <c r="C653" s="151" t="s">
        <v>639</v>
      </c>
      <c r="D653" s="151" t="s">
        <v>640</v>
      </c>
      <c r="E653" s="151" t="s">
        <v>841</v>
      </c>
      <c r="F653" s="213">
        <v>385</v>
      </c>
      <c r="G653" s="151">
        <v>29</v>
      </c>
      <c r="H653" s="151">
        <v>22</v>
      </c>
      <c r="I653" s="151">
        <v>638</v>
      </c>
      <c r="J653" s="151">
        <v>26</v>
      </c>
      <c r="K653" s="151">
        <v>754</v>
      </c>
      <c r="L653" s="151"/>
    </row>
    <row r="654" spans="1:12">
      <c r="A654" s="213">
        <v>47103139</v>
      </c>
      <c r="B654" s="151" t="s">
        <v>914</v>
      </c>
      <c r="C654" s="151" t="s">
        <v>639</v>
      </c>
      <c r="D654" s="151" t="s">
        <v>640</v>
      </c>
      <c r="E654" s="151" t="s">
        <v>841</v>
      </c>
      <c r="F654" s="213">
        <v>395</v>
      </c>
      <c r="G654" s="151">
        <v>29</v>
      </c>
      <c r="H654" s="151">
        <v>22</v>
      </c>
      <c r="I654" s="151">
        <v>638</v>
      </c>
      <c r="J654" s="151">
        <v>26</v>
      </c>
      <c r="K654" s="151">
        <v>754</v>
      </c>
      <c r="L654" s="151"/>
    </row>
    <row r="655" spans="1:12">
      <c r="A655" s="213">
        <v>47102139</v>
      </c>
      <c r="B655" s="151" t="s">
        <v>914</v>
      </c>
      <c r="C655" s="151" t="s">
        <v>639</v>
      </c>
      <c r="D655" s="151" t="s">
        <v>640</v>
      </c>
      <c r="E655" s="151" t="s">
        <v>841</v>
      </c>
      <c r="F655" s="213">
        <v>395</v>
      </c>
      <c r="G655" s="151">
        <v>29</v>
      </c>
      <c r="H655" s="151">
        <v>22</v>
      </c>
      <c r="I655" s="151">
        <v>638</v>
      </c>
      <c r="J655" s="151">
        <v>26</v>
      </c>
      <c r="K655" s="151">
        <v>754</v>
      </c>
      <c r="L655" s="151"/>
    </row>
    <row r="656" spans="1:12">
      <c r="A656" s="213">
        <v>47103140</v>
      </c>
      <c r="B656" s="151" t="s">
        <v>914</v>
      </c>
      <c r="C656" s="151" t="s">
        <v>639</v>
      </c>
      <c r="D656" s="151" t="s">
        <v>640</v>
      </c>
      <c r="E656" s="151" t="s">
        <v>841</v>
      </c>
      <c r="F656" s="213">
        <v>400</v>
      </c>
      <c r="G656" s="151">
        <v>29</v>
      </c>
      <c r="H656" s="151">
        <v>22</v>
      </c>
      <c r="I656" s="151">
        <v>638</v>
      </c>
      <c r="J656" s="151">
        <v>26</v>
      </c>
      <c r="K656" s="151">
        <v>754</v>
      </c>
      <c r="L656" s="151"/>
    </row>
    <row r="657" spans="1:12">
      <c r="A657" s="213">
        <v>43104142</v>
      </c>
      <c r="B657" s="151" t="s">
        <v>914</v>
      </c>
      <c r="C657" s="220" t="s">
        <v>639</v>
      </c>
      <c r="D657" s="151" t="s">
        <v>640</v>
      </c>
      <c r="E657" s="151" t="s">
        <v>841</v>
      </c>
      <c r="F657" s="213">
        <v>400</v>
      </c>
      <c r="G657" s="151">
        <v>29</v>
      </c>
      <c r="H657" s="151">
        <v>22</v>
      </c>
      <c r="I657" s="151">
        <v>638</v>
      </c>
      <c r="J657" s="151">
        <v>26</v>
      </c>
      <c r="K657" s="151">
        <v>754</v>
      </c>
      <c r="L657" s="220" t="s">
        <v>395</v>
      </c>
    </row>
    <row r="658" spans="1:12">
      <c r="A658" s="213">
        <v>43102140</v>
      </c>
      <c r="B658" s="151" t="s">
        <v>860</v>
      </c>
      <c r="C658" s="151" t="s">
        <v>639</v>
      </c>
      <c r="D658" s="151" t="s">
        <v>640</v>
      </c>
      <c r="E658" s="151" t="s">
        <v>841</v>
      </c>
      <c r="F658" s="213">
        <v>400</v>
      </c>
      <c r="G658" s="151">
        <v>29</v>
      </c>
      <c r="H658" s="151">
        <v>22</v>
      </c>
      <c r="I658" s="151">
        <v>638</v>
      </c>
      <c r="J658" s="151">
        <v>26</v>
      </c>
      <c r="K658" s="151">
        <v>754</v>
      </c>
      <c r="L658" s="151"/>
    </row>
    <row r="659" spans="1:12">
      <c r="A659" s="213">
        <v>43106140</v>
      </c>
      <c r="B659" s="151" t="s">
        <v>918</v>
      </c>
      <c r="C659" s="151" t="s">
        <v>639</v>
      </c>
      <c r="D659" s="151" t="s">
        <v>640</v>
      </c>
      <c r="E659" s="151" t="s">
        <v>841</v>
      </c>
      <c r="F659" s="213">
        <v>400</v>
      </c>
      <c r="G659" s="151">
        <v>29</v>
      </c>
      <c r="H659" s="151">
        <v>22</v>
      </c>
      <c r="I659" s="151">
        <v>638</v>
      </c>
      <c r="J659" s="151">
        <v>26</v>
      </c>
      <c r="K659" s="151">
        <v>754</v>
      </c>
      <c r="L659" s="151"/>
    </row>
    <row r="660" spans="1:12">
      <c r="A660" s="213">
        <v>43106540</v>
      </c>
      <c r="B660" s="151" t="s">
        <v>918</v>
      </c>
      <c r="C660" s="151" t="s">
        <v>639</v>
      </c>
      <c r="D660" s="151" t="s">
        <v>640</v>
      </c>
      <c r="E660" s="151" t="s">
        <v>841</v>
      </c>
      <c r="F660" s="213">
        <v>400</v>
      </c>
      <c r="G660" s="151">
        <v>29</v>
      </c>
      <c r="H660" s="151">
        <v>22</v>
      </c>
      <c r="I660" s="151">
        <v>638</v>
      </c>
      <c r="J660" s="151">
        <v>26</v>
      </c>
      <c r="K660" s="151">
        <v>754</v>
      </c>
      <c r="L660" s="151"/>
    </row>
    <row r="661" spans="1:12">
      <c r="A661" s="213">
        <v>43102141</v>
      </c>
      <c r="B661" s="151" t="s">
        <v>861</v>
      </c>
      <c r="C661" s="220" t="s">
        <v>639</v>
      </c>
      <c r="D661" s="151" t="s">
        <v>640</v>
      </c>
      <c r="E661" s="151" t="s">
        <v>841</v>
      </c>
      <c r="F661" s="213">
        <v>405</v>
      </c>
      <c r="G661" s="151">
        <v>29</v>
      </c>
      <c r="H661" s="151">
        <v>22</v>
      </c>
      <c r="I661" s="151">
        <v>638</v>
      </c>
      <c r="J661" s="151">
        <v>26</v>
      </c>
      <c r="K661" s="151">
        <v>754</v>
      </c>
      <c r="L661" s="220" t="s">
        <v>395</v>
      </c>
    </row>
    <row r="662" spans="1:12">
      <c r="A662" s="213">
        <v>43104141</v>
      </c>
      <c r="B662" s="151" t="s">
        <v>919</v>
      </c>
      <c r="C662" s="151" t="s">
        <v>639</v>
      </c>
      <c r="D662" s="151" t="s">
        <v>640</v>
      </c>
      <c r="E662" s="151" t="s">
        <v>841</v>
      </c>
      <c r="F662" s="213">
        <v>405</v>
      </c>
      <c r="G662" s="151">
        <v>29</v>
      </c>
      <c r="H662" s="151">
        <v>22</v>
      </c>
      <c r="I662" s="151">
        <v>638</v>
      </c>
      <c r="J662" s="151">
        <v>26</v>
      </c>
      <c r="K662" s="151">
        <v>754</v>
      </c>
      <c r="L662" s="151"/>
    </row>
    <row r="663" spans="1:12">
      <c r="A663" s="229">
        <v>43106142</v>
      </c>
      <c r="B663" s="230" t="s">
        <v>914</v>
      </c>
      <c r="C663" s="220" t="s">
        <v>639</v>
      </c>
      <c r="D663" s="151" t="s">
        <v>640</v>
      </c>
      <c r="E663" s="151" t="s">
        <v>841</v>
      </c>
      <c r="F663" s="231">
        <v>410</v>
      </c>
      <c r="G663" s="151">
        <v>29</v>
      </c>
      <c r="H663" s="151">
        <v>22</v>
      </c>
      <c r="I663" s="151">
        <v>638</v>
      </c>
      <c r="J663" s="151">
        <v>26</v>
      </c>
      <c r="K663" s="151">
        <v>754</v>
      </c>
      <c r="L663" s="220" t="s">
        <v>395</v>
      </c>
    </row>
    <row r="664" spans="1:12">
      <c r="A664" s="229">
        <v>43106141</v>
      </c>
      <c r="B664" s="230" t="s">
        <v>914</v>
      </c>
      <c r="C664" s="151" t="s">
        <v>639</v>
      </c>
      <c r="D664" s="151" t="s">
        <v>640</v>
      </c>
      <c r="E664" s="151" t="s">
        <v>841</v>
      </c>
      <c r="F664" s="231">
        <v>405</v>
      </c>
      <c r="G664" s="151">
        <v>29</v>
      </c>
      <c r="H664" s="151">
        <v>22</v>
      </c>
      <c r="I664" s="151">
        <v>638</v>
      </c>
      <c r="J664" s="151">
        <v>26</v>
      </c>
      <c r="K664" s="151">
        <v>754</v>
      </c>
      <c r="L664" s="151"/>
    </row>
    <row r="665" spans="1:12">
      <c r="A665" s="213">
        <v>43102142</v>
      </c>
      <c r="B665" s="151" t="s">
        <v>862</v>
      </c>
      <c r="C665" s="220" t="s">
        <v>639</v>
      </c>
      <c r="D665" s="151" t="s">
        <v>640</v>
      </c>
      <c r="E665" s="151" t="s">
        <v>841</v>
      </c>
      <c r="F665" s="213">
        <v>410</v>
      </c>
      <c r="G665" s="151">
        <v>29</v>
      </c>
      <c r="H665" s="151">
        <v>22</v>
      </c>
      <c r="I665" s="151">
        <v>638</v>
      </c>
      <c r="J665" s="151">
        <v>26</v>
      </c>
      <c r="K665" s="151">
        <v>754</v>
      </c>
      <c r="L665" s="220" t="s">
        <v>395</v>
      </c>
    </row>
    <row r="666" spans="1:12">
      <c r="A666" s="213">
        <v>43102143</v>
      </c>
      <c r="B666" s="151" t="s">
        <v>863</v>
      </c>
      <c r="C666" s="220" t="s">
        <v>639</v>
      </c>
      <c r="D666" s="151" t="s">
        <v>640</v>
      </c>
      <c r="E666" s="151" t="s">
        <v>841</v>
      </c>
      <c r="F666" s="213">
        <v>415</v>
      </c>
      <c r="G666" s="151">
        <v>29</v>
      </c>
      <c r="H666" s="151">
        <v>22</v>
      </c>
      <c r="I666" s="151">
        <v>638</v>
      </c>
      <c r="J666" s="151">
        <v>26</v>
      </c>
      <c r="K666" s="151">
        <v>754</v>
      </c>
      <c r="L666" s="220" t="s">
        <v>395</v>
      </c>
    </row>
    <row r="667" spans="1:12">
      <c r="A667" s="213">
        <v>43102144</v>
      </c>
      <c r="B667" s="151" t="s">
        <v>864</v>
      </c>
      <c r="C667" s="220" t="s">
        <v>639</v>
      </c>
      <c r="D667" s="151" t="s">
        <v>640</v>
      </c>
      <c r="E667" s="151" t="s">
        <v>841</v>
      </c>
      <c r="F667" s="213">
        <v>420</v>
      </c>
      <c r="G667" s="151">
        <v>29</v>
      </c>
      <c r="H667" s="151">
        <v>22</v>
      </c>
      <c r="I667" s="151">
        <v>638</v>
      </c>
      <c r="J667" s="151">
        <v>26</v>
      </c>
      <c r="K667" s="151">
        <v>754</v>
      </c>
      <c r="L667" s="220" t="s">
        <v>395</v>
      </c>
    </row>
    <row r="668" spans="1:12">
      <c r="A668" s="213">
        <v>43102145</v>
      </c>
      <c r="B668" s="151" t="s">
        <v>865</v>
      </c>
      <c r="C668" s="220" t="s">
        <v>639</v>
      </c>
      <c r="D668" s="151" t="s">
        <v>640</v>
      </c>
      <c r="E668" s="151" t="s">
        <v>841</v>
      </c>
      <c r="F668" s="213">
        <v>425</v>
      </c>
      <c r="G668" s="151">
        <v>29</v>
      </c>
      <c r="H668" s="151">
        <v>22</v>
      </c>
      <c r="I668" s="151">
        <v>638</v>
      </c>
      <c r="J668" s="151">
        <v>26</v>
      </c>
      <c r="K668" s="151">
        <v>754</v>
      </c>
      <c r="L668" s="220" t="s">
        <v>395</v>
      </c>
    </row>
    <row r="669" spans="1:12">
      <c r="A669" s="213">
        <v>43102146</v>
      </c>
      <c r="B669" s="151" t="s">
        <v>866</v>
      </c>
      <c r="C669" s="220" t="s">
        <v>639</v>
      </c>
      <c r="D669" s="151" t="s">
        <v>640</v>
      </c>
      <c r="E669" s="151" t="s">
        <v>841</v>
      </c>
      <c r="F669" s="213">
        <v>430</v>
      </c>
      <c r="G669" s="151">
        <v>29</v>
      </c>
      <c r="H669" s="151">
        <v>22</v>
      </c>
      <c r="I669" s="151">
        <v>638</v>
      </c>
      <c r="J669" s="151">
        <v>26</v>
      </c>
      <c r="K669" s="151">
        <v>754</v>
      </c>
      <c r="L669" s="220" t="s">
        <v>395</v>
      </c>
    </row>
    <row r="670" spans="1:12">
      <c r="A670" s="213">
        <v>30380659</v>
      </c>
      <c r="B670" s="151" t="s">
        <v>920</v>
      </c>
      <c r="C670" s="151" t="s">
        <v>921</v>
      </c>
      <c r="D670" s="151" t="s">
        <v>640</v>
      </c>
      <c r="E670" s="213" t="s">
        <v>922</v>
      </c>
      <c r="F670" s="213">
        <v>415</v>
      </c>
      <c r="G670" s="151">
        <v>29</v>
      </c>
      <c r="H670" s="151">
        <v>22</v>
      </c>
      <c r="I670" s="151">
        <v>638</v>
      </c>
      <c r="J670" s="151">
        <v>24</v>
      </c>
      <c r="K670" s="151">
        <v>696</v>
      </c>
      <c r="L670" s="151"/>
    </row>
    <row r="671" spans="1:12">
      <c r="A671" s="213">
        <v>30380660</v>
      </c>
      <c r="B671" s="151" t="s">
        <v>920</v>
      </c>
      <c r="C671" s="151" t="s">
        <v>921</v>
      </c>
      <c r="D671" s="151" t="s">
        <v>640</v>
      </c>
      <c r="E671" s="213" t="s">
        <v>922</v>
      </c>
      <c r="F671" s="213">
        <v>420</v>
      </c>
      <c r="G671" s="151">
        <v>29</v>
      </c>
      <c r="H671" s="151">
        <v>22</v>
      </c>
      <c r="I671" s="151">
        <v>638</v>
      </c>
      <c r="J671" s="151">
        <v>24</v>
      </c>
      <c r="K671" s="151">
        <v>696</v>
      </c>
      <c r="L671" s="151"/>
    </row>
    <row r="672" spans="1:12">
      <c r="A672" s="213">
        <v>30384561</v>
      </c>
      <c r="B672" s="213" t="s">
        <v>923</v>
      </c>
      <c r="C672" s="151" t="s">
        <v>921</v>
      </c>
      <c r="D672" s="151" t="s">
        <v>640</v>
      </c>
      <c r="E672" s="213" t="s">
        <v>922</v>
      </c>
      <c r="F672" s="213">
        <v>425</v>
      </c>
      <c r="G672" s="151">
        <v>29</v>
      </c>
      <c r="H672" s="151">
        <v>22</v>
      </c>
      <c r="I672" s="151">
        <v>638</v>
      </c>
      <c r="J672" s="151">
        <v>24</v>
      </c>
      <c r="K672" s="151">
        <v>696</v>
      </c>
      <c r="L672" s="151"/>
    </row>
    <row r="673" spans="1:12">
      <c r="A673" s="213">
        <v>30384562</v>
      </c>
      <c r="B673" s="213" t="s">
        <v>923</v>
      </c>
      <c r="C673" s="151" t="s">
        <v>921</v>
      </c>
      <c r="D673" s="151" t="s">
        <v>640</v>
      </c>
      <c r="E673" s="213" t="s">
        <v>922</v>
      </c>
      <c r="F673" s="213">
        <v>430</v>
      </c>
      <c r="G673" s="151">
        <v>29</v>
      </c>
      <c r="H673" s="151">
        <v>22</v>
      </c>
      <c r="I673" s="151">
        <v>638</v>
      </c>
      <c r="J673" s="151">
        <v>24</v>
      </c>
      <c r="K673" s="151">
        <v>696</v>
      </c>
      <c r="L673" s="151"/>
    </row>
    <row r="674" spans="1:12">
      <c r="A674" s="213">
        <v>30380760</v>
      </c>
      <c r="B674" s="151" t="s">
        <v>924</v>
      </c>
      <c r="C674" s="151" t="s">
        <v>921</v>
      </c>
      <c r="D674" s="151" t="s">
        <v>640</v>
      </c>
      <c r="E674" s="213" t="s">
        <v>922</v>
      </c>
      <c r="F674" s="213">
        <v>420</v>
      </c>
      <c r="G674" s="151">
        <v>29</v>
      </c>
      <c r="H674" s="151">
        <v>22</v>
      </c>
      <c r="I674" s="151">
        <v>638</v>
      </c>
      <c r="J674" s="151">
        <v>24</v>
      </c>
      <c r="K674" s="151">
        <v>696</v>
      </c>
      <c r="L674" s="151"/>
    </row>
    <row r="675" spans="1:12">
      <c r="A675" s="213">
        <v>30380661</v>
      </c>
      <c r="B675" s="151" t="s">
        <v>924</v>
      </c>
      <c r="C675" s="151" t="s">
        <v>921</v>
      </c>
      <c r="D675" s="151" t="s">
        <v>640</v>
      </c>
      <c r="E675" s="213" t="s">
        <v>922</v>
      </c>
      <c r="F675" s="213">
        <v>425</v>
      </c>
      <c r="G675" s="151">
        <v>29</v>
      </c>
      <c r="H675" s="151">
        <v>22</v>
      </c>
      <c r="I675" s="151">
        <v>638</v>
      </c>
      <c r="J675" s="151">
        <v>24</v>
      </c>
      <c r="K675" s="151">
        <v>696</v>
      </c>
      <c r="L675" s="151"/>
    </row>
    <row r="676" spans="1:12">
      <c r="A676" s="213">
        <v>30381461</v>
      </c>
      <c r="B676" s="151" t="s">
        <v>925</v>
      </c>
      <c r="C676" s="151" t="s">
        <v>921</v>
      </c>
      <c r="D676" s="151" t="s">
        <v>640</v>
      </c>
      <c r="E676" s="213" t="s">
        <v>922</v>
      </c>
      <c r="F676" s="213">
        <v>425</v>
      </c>
      <c r="G676" s="151">
        <v>29</v>
      </c>
      <c r="H676" s="151">
        <v>22</v>
      </c>
      <c r="I676" s="151">
        <v>638</v>
      </c>
      <c r="J676" s="151">
        <v>24</v>
      </c>
      <c r="K676" s="151">
        <v>696</v>
      </c>
      <c r="L676" s="151"/>
    </row>
    <row r="677" spans="1:12">
      <c r="A677" s="213">
        <v>30384059</v>
      </c>
      <c r="B677" s="151" t="s">
        <v>926</v>
      </c>
      <c r="C677" s="151" t="s">
        <v>927</v>
      </c>
      <c r="D677" s="151" t="s">
        <v>640</v>
      </c>
      <c r="E677" s="213" t="s">
        <v>922</v>
      </c>
      <c r="F677" s="213">
        <v>415</v>
      </c>
      <c r="G677" s="151">
        <v>29</v>
      </c>
      <c r="H677" s="151">
        <v>22</v>
      </c>
      <c r="I677" s="151">
        <v>638</v>
      </c>
      <c r="J677" s="151">
        <v>24</v>
      </c>
      <c r="K677" s="151">
        <v>696</v>
      </c>
      <c r="L677" s="151"/>
    </row>
    <row r="678" spans="1:12">
      <c r="A678" s="213">
        <v>30384058</v>
      </c>
      <c r="B678" s="151" t="s">
        <v>926</v>
      </c>
      <c r="C678" s="151" t="s">
        <v>927</v>
      </c>
      <c r="D678" s="151" t="s">
        <v>640</v>
      </c>
      <c r="E678" s="213" t="s">
        <v>922</v>
      </c>
      <c r="F678" s="213">
        <v>410</v>
      </c>
      <c r="G678" s="151">
        <v>29</v>
      </c>
      <c r="H678" s="151">
        <v>22</v>
      </c>
      <c r="I678" s="151">
        <v>638</v>
      </c>
      <c r="J678" s="151">
        <v>24</v>
      </c>
      <c r="K678" s="151">
        <v>696</v>
      </c>
      <c r="L678" s="151"/>
    </row>
    <row r="679" spans="1:12">
      <c r="A679" s="213">
        <v>30380662</v>
      </c>
      <c r="B679" s="151" t="s">
        <v>924</v>
      </c>
      <c r="C679" s="151" t="s">
        <v>921</v>
      </c>
      <c r="D679" s="151" t="s">
        <v>640</v>
      </c>
      <c r="E679" s="213" t="s">
        <v>922</v>
      </c>
      <c r="F679" s="213">
        <v>430</v>
      </c>
      <c r="G679" s="151">
        <v>29</v>
      </c>
      <c r="H679" s="151">
        <v>22</v>
      </c>
      <c r="I679" s="151">
        <v>638</v>
      </c>
      <c r="J679" s="151">
        <v>24</v>
      </c>
      <c r="K679" s="151">
        <v>696</v>
      </c>
      <c r="L679" s="151"/>
    </row>
    <row r="680" spans="1:12">
      <c r="A680" s="213">
        <v>30380761</v>
      </c>
      <c r="B680" s="151" t="s">
        <v>924</v>
      </c>
      <c r="C680" s="151" t="s">
        <v>921</v>
      </c>
      <c r="D680" s="151" t="s">
        <v>640</v>
      </c>
      <c r="E680" s="213" t="s">
        <v>922</v>
      </c>
      <c r="F680" s="213">
        <v>425</v>
      </c>
      <c r="G680" s="151">
        <v>29</v>
      </c>
      <c r="H680" s="151">
        <v>22</v>
      </c>
      <c r="I680" s="151">
        <v>638</v>
      </c>
      <c r="J680" s="151">
        <v>24</v>
      </c>
      <c r="K680" s="151">
        <v>696</v>
      </c>
      <c r="L680" s="151"/>
    </row>
    <row r="681" spans="1:12">
      <c r="A681" s="213">
        <v>30381260</v>
      </c>
      <c r="B681" s="151" t="s">
        <v>928</v>
      </c>
      <c r="C681" s="151" t="s">
        <v>929</v>
      </c>
      <c r="D681" s="151" t="s">
        <v>640</v>
      </c>
      <c r="E681" s="213" t="s">
        <v>922</v>
      </c>
      <c r="F681" s="213">
        <v>420</v>
      </c>
      <c r="G681" s="151">
        <v>29</v>
      </c>
      <c r="H681" s="151">
        <v>22</v>
      </c>
      <c r="I681" s="151">
        <v>638</v>
      </c>
      <c r="J681" s="151">
        <v>22</v>
      </c>
      <c r="K681" s="151">
        <v>638</v>
      </c>
      <c r="L681" s="151"/>
    </row>
    <row r="682" spans="1:12">
      <c r="A682" s="213">
        <v>30381259</v>
      </c>
      <c r="B682" s="151" t="s">
        <v>928</v>
      </c>
      <c r="C682" s="151" t="s">
        <v>929</v>
      </c>
      <c r="D682" s="151" t="s">
        <v>640</v>
      </c>
      <c r="E682" s="213" t="s">
        <v>922</v>
      </c>
      <c r="F682" s="213">
        <v>415</v>
      </c>
      <c r="G682" s="151">
        <v>29</v>
      </c>
      <c r="H682" s="151">
        <v>22</v>
      </c>
      <c r="I682" s="151">
        <v>638</v>
      </c>
      <c r="J682" s="151">
        <v>22</v>
      </c>
      <c r="K682" s="151">
        <v>638</v>
      </c>
      <c r="L682" s="151"/>
    </row>
    <row r="683" spans="1:12">
      <c r="A683" s="213">
        <v>30381258</v>
      </c>
      <c r="B683" s="151" t="s">
        <v>928</v>
      </c>
      <c r="C683" s="151" t="s">
        <v>929</v>
      </c>
      <c r="D683" s="151" t="s">
        <v>640</v>
      </c>
      <c r="E683" s="213" t="s">
        <v>922</v>
      </c>
      <c r="F683" s="213">
        <v>415</v>
      </c>
      <c r="G683" s="151">
        <v>29</v>
      </c>
      <c r="H683" s="151">
        <v>22</v>
      </c>
      <c r="I683" s="151">
        <v>638</v>
      </c>
      <c r="J683" s="151">
        <v>22</v>
      </c>
      <c r="K683" s="151">
        <v>638</v>
      </c>
      <c r="L683" s="151"/>
    </row>
    <row r="684" spans="1:12">
      <c r="A684" s="222">
        <v>30381261</v>
      </c>
      <c r="B684" s="151" t="s">
        <v>928</v>
      </c>
      <c r="C684" s="220" t="s">
        <v>929</v>
      </c>
      <c r="D684" s="151" t="s">
        <v>640</v>
      </c>
      <c r="E684" s="213" t="s">
        <v>922</v>
      </c>
      <c r="F684" s="213">
        <v>425</v>
      </c>
      <c r="G684" s="151">
        <v>29</v>
      </c>
      <c r="H684" s="151">
        <v>22</v>
      </c>
      <c r="I684" s="151">
        <v>638</v>
      </c>
      <c r="J684" s="151">
        <v>22</v>
      </c>
      <c r="K684" s="151">
        <v>638</v>
      </c>
      <c r="L684" s="220" t="s">
        <v>395</v>
      </c>
    </row>
    <row r="685" spans="1:12">
      <c r="A685" s="222">
        <v>30384260</v>
      </c>
      <c r="B685" s="151" t="s">
        <v>928</v>
      </c>
      <c r="C685" s="220" t="s">
        <v>929</v>
      </c>
      <c r="D685" s="151" t="s">
        <v>640</v>
      </c>
      <c r="E685" s="213" t="s">
        <v>922</v>
      </c>
      <c r="F685" s="213">
        <v>420</v>
      </c>
      <c r="G685" s="151">
        <v>29</v>
      </c>
      <c r="H685" s="151">
        <v>22</v>
      </c>
      <c r="I685" s="151">
        <v>638</v>
      </c>
      <c r="J685" s="151">
        <v>22</v>
      </c>
      <c r="K685" s="151">
        <v>638</v>
      </c>
      <c r="L685" s="220" t="s">
        <v>395</v>
      </c>
    </row>
    <row r="686" spans="1:12">
      <c r="A686" s="222">
        <v>30384261</v>
      </c>
      <c r="B686" s="151" t="s">
        <v>928</v>
      </c>
      <c r="C686" s="220" t="s">
        <v>929</v>
      </c>
      <c r="D686" s="151" t="s">
        <v>640</v>
      </c>
      <c r="E686" s="213" t="s">
        <v>922</v>
      </c>
      <c r="F686" s="213">
        <v>425</v>
      </c>
      <c r="G686" s="151">
        <v>29</v>
      </c>
      <c r="H686" s="151">
        <v>22</v>
      </c>
      <c r="I686" s="151">
        <v>638</v>
      </c>
      <c r="J686" s="151">
        <v>22</v>
      </c>
      <c r="K686" s="151">
        <v>638</v>
      </c>
      <c r="L686" s="220" t="s">
        <v>395</v>
      </c>
    </row>
    <row r="687" spans="1:12">
      <c r="A687" s="213">
        <v>46101142</v>
      </c>
      <c r="B687" s="151" t="s">
        <v>930</v>
      </c>
      <c r="C687" s="220" t="s">
        <v>921</v>
      </c>
      <c r="D687" s="151" t="s">
        <v>640</v>
      </c>
      <c r="E687" s="151" t="s">
        <v>841</v>
      </c>
      <c r="F687" s="213">
        <v>410</v>
      </c>
      <c r="G687" s="151">
        <v>29</v>
      </c>
      <c r="H687" s="151">
        <v>22</v>
      </c>
      <c r="I687" s="151">
        <v>638</v>
      </c>
      <c r="J687" s="151">
        <v>24</v>
      </c>
      <c r="K687" s="151">
        <v>696</v>
      </c>
      <c r="L687" s="220" t="s">
        <v>395</v>
      </c>
    </row>
    <row r="688" spans="1:12">
      <c r="A688" s="213">
        <v>46101143</v>
      </c>
      <c r="B688" s="151" t="s">
        <v>931</v>
      </c>
      <c r="C688" s="151" t="s">
        <v>921</v>
      </c>
      <c r="D688" s="151" t="s">
        <v>640</v>
      </c>
      <c r="E688" s="151" t="s">
        <v>841</v>
      </c>
      <c r="F688" s="213">
        <v>415</v>
      </c>
      <c r="G688" s="151">
        <v>29</v>
      </c>
      <c r="H688" s="151">
        <v>22</v>
      </c>
      <c r="I688" s="151">
        <v>638</v>
      </c>
      <c r="J688" s="151">
        <v>24</v>
      </c>
      <c r="K688" s="151">
        <v>696</v>
      </c>
      <c r="L688" s="151"/>
    </row>
    <row r="689" spans="1:12">
      <c r="A689" s="213">
        <v>46105143</v>
      </c>
      <c r="B689" s="151" t="s">
        <v>931</v>
      </c>
      <c r="C689" s="151" t="s">
        <v>921</v>
      </c>
      <c r="D689" s="151" t="s">
        <v>640</v>
      </c>
      <c r="E689" s="151" t="s">
        <v>841</v>
      </c>
      <c r="F689" s="213">
        <v>415</v>
      </c>
      <c r="G689" s="151">
        <v>29</v>
      </c>
      <c r="H689" s="151">
        <v>22</v>
      </c>
      <c r="I689" s="151">
        <v>638</v>
      </c>
      <c r="J689" s="151">
        <v>24</v>
      </c>
      <c r="K689" s="151">
        <v>696</v>
      </c>
      <c r="L689" s="151"/>
    </row>
    <row r="690" spans="1:12">
      <c r="A690" s="213">
        <v>46101343</v>
      </c>
      <c r="B690" s="151" t="s">
        <v>931</v>
      </c>
      <c r="C690" s="220" t="s">
        <v>921</v>
      </c>
      <c r="D690" s="151" t="s">
        <v>640</v>
      </c>
      <c r="E690" s="151" t="s">
        <v>841</v>
      </c>
      <c r="F690" s="213">
        <v>415</v>
      </c>
      <c r="G690" s="151">
        <v>29</v>
      </c>
      <c r="H690" s="151">
        <v>22</v>
      </c>
      <c r="I690" s="151">
        <v>638</v>
      </c>
      <c r="J690" s="151">
        <v>24</v>
      </c>
      <c r="K690" s="151">
        <v>696</v>
      </c>
      <c r="L690" s="220" t="s">
        <v>395</v>
      </c>
    </row>
    <row r="691" spans="1:12">
      <c r="A691" s="213">
        <v>46104143</v>
      </c>
      <c r="B691" s="151" t="s">
        <v>931</v>
      </c>
      <c r="C691" s="151" t="s">
        <v>921</v>
      </c>
      <c r="D691" s="151" t="s">
        <v>640</v>
      </c>
      <c r="E691" s="151" t="s">
        <v>841</v>
      </c>
      <c r="F691" s="213">
        <v>415</v>
      </c>
      <c r="G691" s="151">
        <v>29</v>
      </c>
      <c r="H691" s="151">
        <v>22</v>
      </c>
      <c r="I691" s="151">
        <v>638</v>
      </c>
      <c r="J691" s="151">
        <v>24</v>
      </c>
      <c r="K691" s="151">
        <v>696</v>
      </c>
      <c r="L691" s="151"/>
    </row>
    <row r="692" spans="1:12">
      <c r="A692" s="213">
        <v>46101144</v>
      </c>
      <c r="B692" s="151" t="s">
        <v>932</v>
      </c>
      <c r="C692" s="151" t="s">
        <v>921</v>
      </c>
      <c r="D692" s="151" t="s">
        <v>640</v>
      </c>
      <c r="E692" s="151" t="s">
        <v>841</v>
      </c>
      <c r="F692" s="213">
        <v>420</v>
      </c>
      <c r="G692" s="151">
        <v>29</v>
      </c>
      <c r="H692" s="151">
        <v>22</v>
      </c>
      <c r="I692" s="151">
        <v>638</v>
      </c>
      <c r="J692" s="151">
        <v>24</v>
      </c>
      <c r="K692" s="151">
        <v>696</v>
      </c>
      <c r="L692" s="151"/>
    </row>
    <row r="693" spans="1:12">
      <c r="A693" s="213">
        <v>46105144</v>
      </c>
      <c r="B693" s="151" t="s">
        <v>932</v>
      </c>
      <c r="C693" s="151" t="s">
        <v>921</v>
      </c>
      <c r="D693" s="151" t="s">
        <v>640</v>
      </c>
      <c r="E693" s="151" t="s">
        <v>841</v>
      </c>
      <c r="F693" s="213">
        <v>420</v>
      </c>
      <c r="G693" s="151">
        <v>29</v>
      </c>
      <c r="H693" s="151">
        <v>22</v>
      </c>
      <c r="I693" s="151">
        <v>638</v>
      </c>
      <c r="J693" s="151">
        <v>24</v>
      </c>
      <c r="K693" s="151">
        <v>696</v>
      </c>
      <c r="L693" s="151"/>
    </row>
    <row r="694" spans="1:12">
      <c r="A694" s="213">
        <v>46104144</v>
      </c>
      <c r="B694" s="151" t="s">
        <v>932</v>
      </c>
      <c r="C694" s="151" t="s">
        <v>921</v>
      </c>
      <c r="D694" s="151" t="s">
        <v>640</v>
      </c>
      <c r="E694" s="151" t="s">
        <v>841</v>
      </c>
      <c r="F694" s="213">
        <v>420</v>
      </c>
      <c r="G694" s="151">
        <v>29</v>
      </c>
      <c r="H694" s="151">
        <v>22</v>
      </c>
      <c r="I694" s="151">
        <v>638</v>
      </c>
      <c r="J694" s="151">
        <v>24</v>
      </c>
      <c r="K694" s="151">
        <v>696</v>
      </c>
      <c r="L694" s="151"/>
    </row>
    <row r="695" spans="1:12">
      <c r="A695" s="213">
        <v>46104544</v>
      </c>
      <c r="B695" s="151" t="s">
        <v>932</v>
      </c>
      <c r="C695" s="151" t="s">
        <v>921</v>
      </c>
      <c r="D695" s="151" t="s">
        <v>640</v>
      </c>
      <c r="E695" s="151" t="s">
        <v>841</v>
      </c>
      <c r="F695" s="213">
        <v>420</v>
      </c>
      <c r="G695" s="151">
        <v>29</v>
      </c>
      <c r="H695" s="151">
        <v>22</v>
      </c>
      <c r="I695" s="151">
        <v>638</v>
      </c>
      <c r="J695" s="151">
        <v>24</v>
      </c>
      <c r="K695" s="151">
        <v>696</v>
      </c>
      <c r="L695" s="151"/>
    </row>
    <row r="696" spans="1:12">
      <c r="A696" s="213">
        <v>46101344</v>
      </c>
      <c r="B696" s="151" t="s">
        <v>932</v>
      </c>
      <c r="C696" s="220" t="s">
        <v>921</v>
      </c>
      <c r="D696" s="151" t="s">
        <v>640</v>
      </c>
      <c r="E696" s="151" t="s">
        <v>841</v>
      </c>
      <c r="F696" s="213">
        <v>420</v>
      </c>
      <c r="G696" s="151">
        <v>29</v>
      </c>
      <c r="H696" s="151">
        <v>22</v>
      </c>
      <c r="I696" s="151">
        <v>638</v>
      </c>
      <c r="J696" s="151">
        <v>24</v>
      </c>
      <c r="K696" s="151">
        <v>696</v>
      </c>
      <c r="L696" s="220" t="s">
        <v>395</v>
      </c>
    </row>
    <row r="697" spans="1:12">
      <c r="A697" s="213">
        <v>46103144</v>
      </c>
      <c r="B697" s="151" t="s">
        <v>932</v>
      </c>
      <c r="C697" s="151" t="s">
        <v>921</v>
      </c>
      <c r="D697" s="151" t="s">
        <v>640</v>
      </c>
      <c r="E697" s="151" t="s">
        <v>841</v>
      </c>
      <c r="F697" s="213">
        <v>420</v>
      </c>
      <c r="G697" s="151">
        <v>29</v>
      </c>
      <c r="H697" s="151">
        <v>22</v>
      </c>
      <c r="I697" s="151">
        <v>638</v>
      </c>
      <c r="J697" s="151">
        <v>24</v>
      </c>
      <c r="K697" s="151">
        <v>696</v>
      </c>
      <c r="L697" s="151"/>
    </row>
    <row r="698" spans="1:12">
      <c r="A698" s="213">
        <v>46103145</v>
      </c>
      <c r="B698" s="151" t="s">
        <v>933</v>
      </c>
      <c r="C698" s="151" t="s">
        <v>921</v>
      </c>
      <c r="D698" s="151" t="s">
        <v>640</v>
      </c>
      <c r="E698" s="151" t="s">
        <v>841</v>
      </c>
      <c r="F698" s="213">
        <v>425</v>
      </c>
      <c r="G698" s="151">
        <v>29</v>
      </c>
      <c r="H698" s="151">
        <v>22</v>
      </c>
      <c r="I698" s="151">
        <v>638</v>
      </c>
      <c r="J698" s="151">
        <v>24</v>
      </c>
      <c r="K698" s="151">
        <v>696</v>
      </c>
      <c r="L698" s="151"/>
    </row>
    <row r="699" spans="1:12">
      <c r="A699" s="213">
        <v>46101145</v>
      </c>
      <c r="B699" s="151" t="s">
        <v>933</v>
      </c>
      <c r="C699" s="151" t="s">
        <v>921</v>
      </c>
      <c r="D699" s="151" t="s">
        <v>640</v>
      </c>
      <c r="E699" s="151" t="s">
        <v>841</v>
      </c>
      <c r="F699" s="213">
        <v>425</v>
      </c>
      <c r="G699" s="151">
        <v>29</v>
      </c>
      <c r="H699" s="151">
        <v>22</v>
      </c>
      <c r="I699" s="151">
        <v>638</v>
      </c>
      <c r="J699" s="151">
        <v>24</v>
      </c>
      <c r="K699" s="151">
        <v>696</v>
      </c>
      <c r="L699" s="151"/>
    </row>
    <row r="700" spans="1:12">
      <c r="A700" s="213">
        <v>46104145</v>
      </c>
      <c r="B700" s="151" t="s">
        <v>933</v>
      </c>
      <c r="C700" s="151" t="s">
        <v>921</v>
      </c>
      <c r="D700" s="151" t="s">
        <v>640</v>
      </c>
      <c r="E700" s="151" t="s">
        <v>841</v>
      </c>
      <c r="F700" s="213">
        <v>425</v>
      </c>
      <c r="G700" s="151">
        <v>29</v>
      </c>
      <c r="H700" s="151">
        <v>22</v>
      </c>
      <c r="I700" s="151">
        <v>638</v>
      </c>
      <c r="J700" s="151">
        <v>24</v>
      </c>
      <c r="K700" s="151">
        <v>696</v>
      </c>
      <c r="L700" s="151"/>
    </row>
    <row r="701" spans="1:12">
      <c r="A701" s="213">
        <v>46104140</v>
      </c>
      <c r="B701" s="151" t="s">
        <v>934</v>
      </c>
      <c r="C701" s="220" t="s">
        <v>921</v>
      </c>
      <c r="D701" s="151" t="s">
        <v>640</v>
      </c>
      <c r="E701" s="151" t="s">
        <v>841</v>
      </c>
      <c r="F701" s="213">
        <v>400</v>
      </c>
      <c r="G701" s="151">
        <v>29</v>
      </c>
      <c r="H701" s="151">
        <v>22</v>
      </c>
      <c r="I701" s="151">
        <v>638</v>
      </c>
      <c r="J701" s="151">
        <v>24</v>
      </c>
      <c r="K701" s="151">
        <v>696</v>
      </c>
      <c r="L701" s="220" t="s">
        <v>395</v>
      </c>
    </row>
    <row r="702" spans="1:12">
      <c r="A702" s="213">
        <v>46105142</v>
      </c>
      <c r="B702" s="151" t="s">
        <v>935</v>
      </c>
      <c r="C702" s="220" t="s">
        <v>921</v>
      </c>
      <c r="D702" s="151" t="s">
        <v>640</v>
      </c>
      <c r="E702" s="151" t="s">
        <v>841</v>
      </c>
      <c r="F702" s="213">
        <v>410</v>
      </c>
      <c r="G702" s="151">
        <v>29</v>
      </c>
      <c r="H702" s="151">
        <v>22</v>
      </c>
      <c r="I702" s="151">
        <v>638</v>
      </c>
      <c r="J702" s="151">
        <v>24</v>
      </c>
      <c r="K702" s="151">
        <v>696</v>
      </c>
      <c r="L702" s="220" t="s">
        <v>395</v>
      </c>
    </row>
    <row r="703" spans="1:12">
      <c r="A703" s="232">
        <v>46106144</v>
      </c>
      <c r="B703" s="151" t="s">
        <v>936</v>
      </c>
      <c r="C703" s="151" t="s">
        <v>921</v>
      </c>
      <c r="D703" s="151" t="s">
        <v>640</v>
      </c>
      <c r="E703" s="151" t="s">
        <v>841</v>
      </c>
      <c r="F703" s="213">
        <v>420</v>
      </c>
      <c r="G703" s="151">
        <v>29</v>
      </c>
      <c r="H703" s="151">
        <v>22</v>
      </c>
      <c r="I703" s="151">
        <v>638</v>
      </c>
      <c r="J703" s="151">
        <v>24</v>
      </c>
      <c r="K703" s="151">
        <v>696</v>
      </c>
      <c r="L703" s="151"/>
    </row>
    <row r="704" spans="1:12">
      <c r="A704" s="230">
        <v>46112145</v>
      </c>
      <c r="B704" s="151" t="s">
        <v>937</v>
      </c>
      <c r="C704" s="151" t="s">
        <v>921</v>
      </c>
      <c r="D704" s="151" t="s">
        <v>640</v>
      </c>
      <c r="E704" s="151" t="s">
        <v>841</v>
      </c>
      <c r="F704" s="233">
        <v>425</v>
      </c>
      <c r="G704" s="151">
        <v>29</v>
      </c>
      <c r="H704" s="151">
        <v>22</v>
      </c>
      <c r="I704" s="151">
        <v>638</v>
      </c>
      <c r="J704" s="151">
        <v>24</v>
      </c>
      <c r="K704" s="151">
        <v>696</v>
      </c>
      <c r="L704" s="151"/>
    </row>
    <row r="705" spans="1:12">
      <c r="A705" s="230">
        <v>46112146</v>
      </c>
      <c r="B705" s="151" t="s">
        <v>937</v>
      </c>
      <c r="C705" s="151" t="s">
        <v>921</v>
      </c>
      <c r="D705" s="151" t="s">
        <v>640</v>
      </c>
      <c r="E705" s="151" t="s">
        <v>841</v>
      </c>
      <c r="F705" s="233">
        <v>430</v>
      </c>
      <c r="G705" s="151">
        <v>29</v>
      </c>
      <c r="H705" s="151">
        <v>22</v>
      </c>
      <c r="I705" s="151">
        <v>638</v>
      </c>
      <c r="J705" s="151">
        <v>24</v>
      </c>
      <c r="K705" s="151">
        <v>696</v>
      </c>
      <c r="L705" s="151"/>
    </row>
    <row r="706" spans="1:12">
      <c r="A706" s="230">
        <v>46112144</v>
      </c>
      <c r="B706" s="151" t="s">
        <v>937</v>
      </c>
      <c r="C706" s="151" t="s">
        <v>921</v>
      </c>
      <c r="D706" s="151" t="s">
        <v>640</v>
      </c>
      <c r="E706" s="151" t="s">
        <v>841</v>
      </c>
      <c r="F706" s="233">
        <v>420</v>
      </c>
      <c r="G706" s="151">
        <v>29</v>
      </c>
      <c r="H706" s="151">
        <v>22</v>
      </c>
      <c r="I706" s="151">
        <v>638</v>
      </c>
      <c r="J706" s="151">
        <v>24</v>
      </c>
      <c r="K706" s="151">
        <v>696</v>
      </c>
      <c r="L706" s="151"/>
    </row>
    <row r="707" spans="1:12">
      <c r="A707" s="234">
        <v>46113145</v>
      </c>
      <c r="B707" s="235" t="s">
        <v>938</v>
      </c>
      <c r="C707" s="151" t="s">
        <v>921</v>
      </c>
      <c r="D707" s="223" t="s">
        <v>640</v>
      </c>
      <c r="E707" s="223" t="s">
        <v>841</v>
      </c>
      <c r="F707" s="235">
        <v>425</v>
      </c>
      <c r="G707" s="151">
        <v>29</v>
      </c>
      <c r="H707" s="151">
        <v>22</v>
      </c>
      <c r="I707" s="151">
        <v>638</v>
      </c>
      <c r="J707" s="151">
        <v>24</v>
      </c>
      <c r="K707" s="151">
        <v>696</v>
      </c>
      <c r="L707" s="151"/>
    </row>
    <row r="708" spans="1:12">
      <c r="A708" s="234">
        <v>46113146</v>
      </c>
      <c r="B708" s="235" t="s">
        <v>938</v>
      </c>
      <c r="C708" s="151" t="s">
        <v>921</v>
      </c>
      <c r="D708" s="223" t="s">
        <v>640</v>
      </c>
      <c r="E708" s="223" t="s">
        <v>841</v>
      </c>
      <c r="F708" s="235">
        <v>430</v>
      </c>
      <c r="G708" s="151">
        <v>29</v>
      </c>
      <c r="H708" s="151">
        <v>22</v>
      </c>
      <c r="I708" s="151">
        <v>638</v>
      </c>
      <c r="J708" s="151">
        <v>24</v>
      </c>
      <c r="K708" s="151">
        <v>696</v>
      </c>
      <c r="L708" s="151"/>
    </row>
    <row r="709" spans="1:12">
      <c r="A709" s="234">
        <v>46113144</v>
      </c>
      <c r="B709" s="235" t="s">
        <v>938</v>
      </c>
      <c r="C709" s="151" t="s">
        <v>921</v>
      </c>
      <c r="D709" s="223" t="s">
        <v>640</v>
      </c>
      <c r="E709" s="223" t="s">
        <v>841</v>
      </c>
      <c r="F709" s="235">
        <v>420</v>
      </c>
      <c r="G709" s="151">
        <v>29</v>
      </c>
      <c r="H709" s="151">
        <v>22</v>
      </c>
      <c r="I709" s="151">
        <v>638</v>
      </c>
      <c r="J709" s="151">
        <v>24</v>
      </c>
      <c r="K709" s="151">
        <v>696</v>
      </c>
      <c r="L709" s="151"/>
    </row>
    <row r="710" spans="1:12" s="215" customFormat="1">
      <c r="A710" s="234">
        <v>46114145</v>
      </c>
      <c r="B710" s="235" t="s">
        <v>938</v>
      </c>
      <c r="C710" s="151" t="s">
        <v>921</v>
      </c>
      <c r="D710" s="223" t="s">
        <v>640</v>
      </c>
      <c r="E710" s="223" t="s">
        <v>841</v>
      </c>
      <c r="F710" s="235">
        <v>425</v>
      </c>
      <c r="G710" s="236">
        <v>29</v>
      </c>
      <c r="H710" s="151">
        <v>22</v>
      </c>
      <c r="I710" s="151">
        <v>638</v>
      </c>
      <c r="J710" s="151">
        <v>24</v>
      </c>
      <c r="K710" s="151">
        <v>696</v>
      </c>
      <c r="L710" s="151"/>
    </row>
    <row r="711" spans="1:12" s="215" customFormat="1">
      <c r="A711" s="234">
        <v>46114146</v>
      </c>
      <c r="B711" s="235" t="s">
        <v>938</v>
      </c>
      <c r="C711" s="151" t="s">
        <v>921</v>
      </c>
      <c r="D711" s="223" t="s">
        <v>640</v>
      </c>
      <c r="E711" s="223" t="s">
        <v>841</v>
      </c>
      <c r="F711" s="235">
        <v>430</v>
      </c>
      <c r="G711" s="236">
        <v>29</v>
      </c>
      <c r="H711" s="151">
        <v>22</v>
      </c>
      <c r="I711" s="151">
        <v>638</v>
      </c>
      <c r="J711" s="151">
        <v>24</v>
      </c>
      <c r="K711" s="151">
        <v>696</v>
      </c>
      <c r="L711" s="151"/>
    </row>
    <row r="712" spans="1:12" s="215" customFormat="1">
      <c r="A712" s="230">
        <v>46106143</v>
      </c>
      <c r="B712" s="151" t="s">
        <v>937</v>
      </c>
      <c r="C712" s="220" t="s">
        <v>921</v>
      </c>
      <c r="D712" s="151" t="s">
        <v>640</v>
      </c>
      <c r="E712" s="151" t="s">
        <v>841</v>
      </c>
      <c r="F712" s="233">
        <v>415</v>
      </c>
      <c r="G712" s="151">
        <v>29</v>
      </c>
      <c r="H712" s="151">
        <v>22</v>
      </c>
      <c r="I712" s="151">
        <v>638</v>
      </c>
      <c r="J712" s="151">
        <v>24</v>
      </c>
      <c r="K712" s="151">
        <v>696</v>
      </c>
      <c r="L712" s="220" t="s">
        <v>395</v>
      </c>
    </row>
    <row r="713" spans="1:12" s="215" customFormat="1">
      <c r="A713" s="230">
        <v>46111144</v>
      </c>
      <c r="B713" s="213" t="s">
        <v>938</v>
      </c>
      <c r="C713" s="151" t="s">
        <v>921</v>
      </c>
      <c r="D713" s="213" t="s">
        <v>640</v>
      </c>
      <c r="E713" s="213" t="s">
        <v>922</v>
      </c>
      <c r="F713" s="233">
        <v>420</v>
      </c>
      <c r="G713" s="151">
        <v>29</v>
      </c>
      <c r="H713" s="151">
        <v>22</v>
      </c>
      <c r="I713" s="151">
        <v>638</v>
      </c>
      <c r="J713" s="151">
        <v>24</v>
      </c>
      <c r="K713" s="151">
        <v>696</v>
      </c>
      <c r="L713" s="213"/>
    </row>
    <row r="714" spans="1:12" s="215" customFormat="1">
      <c r="A714" s="230">
        <v>46111145</v>
      </c>
      <c r="B714" s="213" t="s">
        <v>938</v>
      </c>
      <c r="C714" s="151" t="s">
        <v>921</v>
      </c>
      <c r="D714" s="213" t="s">
        <v>640</v>
      </c>
      <c r="E714" s="213" t="s">
        <v>922</v>
      </c>
      <c r="F714" s="233">
        <v>425</v>
      </c>
      <c r="G714" s="151">
        <v>29</v>
      </c>
      <c r="H714" s="151">
        <v>22</v>
      </c>
      <c r="I714" s="151">
        <v>638</v>
      </c>
      <c r="J714" s="151">
        <v>24</v>
      </c>
      <c r="K714" s="151">
        <v>696</v>
      </c>
      <c r="L714" s="213"/>
    </row>
    <row r="715" spans="1:12" s="215" customFormat="1">
      <c r="A715" s="230">
        <v>46111146</v>
      </c>
      <c r="B715" s="213" t="s">
        <v>938</v>
      </c>
      <c r="C715" s="151" t="s">
        <v>921</v>
      </c>
      <c r="D715" s="213" t="s">
        <v>640</v>
      </c>
      <c r="E715" s="213" t="s">
        <v>922</v>
      </c>
      <c r="F715" s="233">
        <v>430</v>
      </c>
      <c r="G715" s="151">
        <v>29</v>
      </c>
      <c r="H715" s="151">
        <v>22</v>
      </c>
      <c r="I715" s="151">
        <v>638</v>
      </c>
      <c r="J715" s="151">
        <v>24</v>
      </c>
      <c r="K715" s="151">
        <v>696</v>
      </c>
      <c r="L715" s="213"/>
    </row>
    <row r="716" spans="1:12" s="215" customFormat="1">
      <c r="A716" s="230">
        <v>46112143</v>
      </c>
      <c r="B716" s="213" t="s">
        <v>938</v>
      </c>
      <c r="C716" s="220" t="s">
        <v>921</v>
      </c>
      <c r="D716" s="213" t="s">
        <v>640</v>
      </c>
      <c r="E716" s="213" t="s">
        <v>922</v>
      </c>
      <c r="F716" s="233">
        <v>415</v>
      </c>
      <c r="G716" s="151">
        <v>29</v>
      </c>
      <c r="H716" s="151">
        <v>22</v>
      </c>
      <c r="I716" s="151">
        <v>638</v>
      </c>
      <c r="J716" s="151">
        <v>24</v>
      </c>
      <c r="K716" s="151">
        <v>696</v>
      </c>
      <c r="L716" s="220" t="s">
        <v>395</v>
      </c>
    </row>
    <row r="717" spans="1:12" s="215" customFormat="1">
      <c r="A717" s="237">
        <v>46111545</v>
      </c>
      <c r="B717" s="238" t="s">
        <v>938</v>
      </c>
      <c r="C717" s="151" t="s">
        <v>921</v>
      </c>
      <c r="D717" s="213" t="s">
        <v>640</v>
      </c>
      <c r="E717" s="213" t="s">
        <v>922</v>
      </c>
      <c r="F717" s="233">
        <v>425</v>
      </c>
      <c r="G717" s="151">
        <v>29</v>
      </c>
      <c r="H717" s="151">
        <v>22</v>
      </c>
      <c r="I717" s="151">
        <v>638</v>
      </c>
      <c r="J717" s="151">
        <v>24</v>
      </c>
      <c r="K717" s="151">
        <v>696</v>
      </c>
      <c r="L717" s="213"/>
    </row>
    <row r="718" spans="1:12" s="215" customFormat="1">
      <c r="A718" s="237">
        <v>46109144</v>
      </c>
      <c r="B718" s="230" t="s">
        <v>938</v>
      </c>
      <c r="C718" s="151" t="s">
        <v>921</v>
      </c>
      <c r="D718" s="213" t="s">
        <v>640</v>
      </c>
      <c r="E718" s="213" t="s">
        <v>922</v>
      </c>
      <c r="F718" s="233">
        <v>420</v>
      </c>
      <c r="G718" s="151">
        <v>29</v>
      </c>
      <c r="H718" s="151">
        <v>22</v>
      </c>
      <c r="I718" s="151">
        <v>638</v>
      </c>
      <c r="J718" s="151">
        <v>24</v>
      </c>
      <c r="K718" s="151">
        <v>696</v>
      </c>
      <c r="L718" s="213"/>
    </row>
    <row r="719" spans="1:12" s="215" customFormat="1">
      <c r="A719" s="237">
        <v>46109546</v>
      </c>
      <c r="B719" s="230" t="s">
        <v>938</v>
      </c>
      <c r="C719" s="151" t="s">
        <v>921</v>
      </c>
      <c r="D719" s="213" t="s">
        <v>640</v>
      </c>
      <c r="E719" s="213" t="s">
        <v>922</v>
      </c>
      <c r="F719" s="233">
        <v>430</v>
      </c>
      <c r="G719" s="151">
        <v>29</v>
      </c>
      <c r="H719" s="151">
        <v>22</v>
      </c>
      <c r="I719" s="151">
        <v>638</v>
      </c>
      <c r="J719" s="151">
        <v>24</v>
      </c>
      <c r="K719" s="151">
        <v>696</v>
      </c>
      <c r="L719" s="213"/>
    </row>
    <row r="720" spans="1:12" s="215" customFormat="1">
      <c r="A720" s="237">
        <v>46111546</v>
      </c>
      <c r="B720" s="230" t="s">
        <v>938</v>
      </c>
      <c r="C720" s="151" t="s">
        <v>921</v>
      </c>
      <c r="D720" s="213" t="s">
        <v>640</v>
      </c>
      <c r="E720" s="213" t="s">
        <v>922</v>
      </c>
      <c r="F720" s="233">
        <v>430</v>
      </c>
      <c r="G720" s="151">
        <v>29</v>
      </c>
      <c r="H720" s="151">
        <v>22</v>
      </c>
      <c r="I720" s="151">
        <v>638</v>
      </c>
      <c r="J720" s="151">
        <v>24</v>
      </c>
      <c r="K720" s="151">
        <v>696</v>
      </c>
      <c r="L720" s="213"/>
    </row>
    <row r="721" spans="1:12" s="215" customFormat="1">
      <c r="A721" s="237">
        <v>46111143</v>
      </c>
      <c r="B721" s="230" t="s">
        <v>938</v>
      </c>
      <c r="C721" s="220" t="s">
        <v>921</v>
      </c>
      <c r="D721" s="213" t="s">
        <v>640</v>
      </c>
      <c r="E721" s="213" t="s">
        <v>922</v>
      </c>
      <c r="F721" s="233">
        <v>415</v>
      </c>
      <c r="G721" s="151">
        <v>29</v>
      </c>
      <c r="H721" s="151">
        <v>22</v>
      </c>
      <c r="I721" s="151">
        <v>638</v>
      </c>
      <c r="J721" s="151">
        <v>24</v>
      </c>
      <c r="K721" s="151">
        <v>696</v>
      </c>
      <c r="L721" s="220" t="s">
        <v>395</v>
      </c>
    </row>
    <row r="722" spans="1:12" s="215" customFormat="1">
      <c r="A722" s="213">
        <v>46106142</v>
      </c>
      <c r="B722" s="230" t="s">
        <v>938</v>
      </c>
      <c r="C722" s="220" t="s">
        <v>921</v>
      </c>
      <c r="D722" s="213" t="s">
        <v>640</v>
      </c>
      <c r="E722" s="213" t="s">
        <v>922</v>
      </c>
      <c r="F722" s="213">
        <v>410</v>
      </c>
      <c r="G722" s="239">
        <v>29</v>
      </c>
      <c r="H722" s="151">
        <v>22</v>
      </c>
      <c r="I722" s="151">
        <v>638</v>
      </c>
      <c r="J722" s="151">
        <v>24</v>
      </c>
      <c r="K722" s="151">
        <v>696</v>
      </c>
      <c r="L722" s="220" t="s">
        <v>395</v>
      </c>
    </row>
    <row r="723" spans="1:12">
      <c r="A723" s="213">
        <v>46106141</v>
      </c>
      <c r="B723" s="230" t="s">
        <v>938</v>
      </c>
      <c r="C723" s="220" t="s">
        <v>921</v>
      </c>
      <c r="D723" s="213" t="s">
        <v>640</v>
      </c>
      <c r="E723" s="213" t="s">
        <v>922</v>
      </c>
      <c r="F723" s="213">
        <v>405</v>
      </c>
      <c r="G723" s="239">
        <v>29</v>
      </c>
      <c r="H723" s="151">
        <v>22</v>
      </c>
      <c r="I723" s="151">
        <v>638</v>
      </c>
      <c r="J723" s="151">
        <v>24</v>
      </c>
      <c r="K723" s="151">
        <v>696</v>
      </c>
      <c r="L723" s="220" t="s">
        <v>395</v>
      </c>
    </row>
    <row r="724" spans="1:12">
      <c r="A724" s="237">
        <v>46109143</v>
      </c>
      <c r="B724" s="230" t="s">
        <v>938</v>
      </c>
      <c r="C724" s="220" t="s">
        <v>921</v>
      </c>
      <c r="D724" s="213" t="s">
        <v>640</v>
      </c>
      <c r="E724" s="213" t="s">
        <v>922</v>
      </c>
      <c r="F724" s="233">
        <v>415</v>
      </c>
      <c r="G724" s="151">
        <v>29</v>
      </c>
      <c r="H724" s="151">
        <v>22</v>
      </c>
      <c r="I724" s="151">
        <v>638</v>
      </c>
      <c r="J724" s="151">
        <v>24</v>
      </c>
      <c r="K724" s="151">
        <v>696</v>
      </c>
      <c r="L724" s="220" t="s">
        <v>395</v>
      </c>
    </row>
    <row r="725" spans="1:12">
      <c r="A725" s="237">
        <v>46109545</v>
      </c>
      <c r="B725" s="230" t="s">
        <v>938</v>
      </c>
      <c r="C725" s="151" t="s">
        <v>921</v>
      </c>
      <c r="D725" s="213" t="s">
        <v>640</v>
      </c>
      <c r="E725" s="213" t="s">
        <v>922</v>
      </c>
      <c r="F725" s="233">
        <v>425</v>
      </c>
      <c r="G725" s="151">
        <v>29</v>
      </c>
      <c r="H725" s="151">
        <v>22</v>
      </c>
      <c r="I725" s="151">
        <v>638</v>
      </c>
      <c r="J725" s="151">
        <v>24</v>
      </c>
      <c r="K725" s="151">
        <v>696</v>
      </c>
      <c r="L725" s="213"/>
    </row>
    <row r="726" spans="1:12">
      <c r="A726" s="213">
        <v>46105145</v>
      </c>
      <c r="B726" s="151" t="s">
        <v>933</v>
      </c>
      <c r="C726" s="151" t="s">
        <v>921</v>
      </c>
      <c r="D726" s="151" t="s">
        <v>640</v>
      </c>
      <c r="E726" s="151" t="s">
        <v>841</v>
      </c>
      <c r="F726" s="213">
        <v>425</v>
      </c>
      <c r="G726" s="151">
        <v>29</v>
      </c>
      <c r="H726" s="151">
        <v>22</v>
      </c>
      <c r="I726" s="151">
        <v>638</v>
      </c>
      <c r="J726" s="151">
        <v>24</v>
      </c>
      <c r="K726" s="151">
        <v>696</v>
      </c>
      <c r="L726" s="151"/>
    </row>
    <row r="727" spans="1:12">
      <c r="A727" s="213">
        <v>46104146</v>
      </c>
      <c r="B727" s="151" t="s">
        <v>939</v>
      </c>
      <c r="C727" s="151" t="s">
        <v>921</v>
      </c>
      <c r="D727" s="151" t="s">
        <v>640</v>
      </c>
      <c r="E727" s="151" t="s">
        <v>841</v>
      </c>
      <c r="F727" s="213">
        <v>430</v>
      </c>
      <c r="G727" s="151">
        <v>29</v>
      </c>
      <c r="H727" s="151">
        <v>22</v>
      </c>
      <c r="I727" s="151">
        <v>638</v>
      </c>
      <c r="J727" s="151">
        <v>24</v>
      </c>
      <c r="K727" s="151">
        <v>696</v>
      </c>
      <c r="L727" s="151"/>
    </row>
    <row r="728" spans="1:12">
      <c r="A728" s="213">
        <v>46104147</v>
      </c>
      <c r="B728" s="151" t="s">
        <v>940</v>
      </c>
      <c r="C728" s="151" t="s">
        <v>921</v>
      </c>
      <c r="D728" s="151" t="s">
        <v>640</v>
      </c>
      <c r="E728" s="151" t="s">
        <v>841</v>
      </c>
      <c r="F728" s="213">
        <v>435</v>
      </c>
      <c r="G728" s="151">
        <v>29</v>
      </c>
      <c r="H728" s="151">
        <v>22</v>
      </c>
      <c r="I728" s="151">
        <v>638</v>
      </c>
      <c r="J728" s="151">
        <v>24</v>
      </c>
      <c r="K728" s="151">
        <v>696</v>
      </c>
      <c r="L728" s="151"/>
    </row>
    <row r="729" spans="1:12">
      <c r="A729" s="213">
        <v>46104545</v>
      </c>
      <c r="B729" s="151" t="s">
        <v>933</v>
      </c>
      <c r="C729" s="151" t="s">
        <v>921</v>
      </c>
      <c r="D729" s="151" t="s">
        <v>640</v>
      </c>
      <c r="E729" s="151" t="s">
        <v>841</v>
      </c>
      <c r="F729" s="213">
        <v>425</v>
      </c>
      <c r="G729" s="151">
        <v>29</v>
      </c>
      <c r="H729" s="151">
        <v>22</v>
      </c>
      <c r="I729" s="151">
        <v>638</v>
      </c>
      <c r="J729" s="151">
        <v>24</v>
      </c>
      <c r="K729" s="151">
        <v>696</v>
      </c>
      <c r="L729" s="151"/>
    </row>
    <row r="730" spans="1:12">
      <c r="A730" s="213">
        <v>46104546</v>
      </c>
      <c r="B730" s="151" t="s">
        <v>939</v>
      </c>
      <c r="C730" s="151" t="s">
        <v>921</v>
      </c>
      <c r="D730" s="151" t="s">
        <v>640</v>
      </c>
      <c r="E730" s="151" t="s">
        <v>841</v>
      </c>
      <c r="F730" s="213">
        <v>430</v>
      </c>
      <c r="G730" s="151">
        <v>29</v>
      </c>
      <c r="H730" s="151">
        <v>22</v>
      </c>
      <c r="I730" s="151">
        <v>638</v>
      </c>
      <c r="J730" s="151">
        <v>24</v>
      </c>
      <c r="K730" s="151">
        <v>696</v>
      </c>
      <c r="L730" s="151"/>
    </row>
    <row r="731" spans="1:12">
      <c r="A731" s="213">
        <v>46106145</v>
      </c>
      <c r="B731" s="151" t="s">
        <v>933</v>
      </c>
      <c r="C731" s="151" t="s">
        <v>921</v>
      </c>
      <c r="D731" s="151" t="s">
        <v>640</v>
      </c>
      <c r="E731" s="151" t="s">
        <v>841</v>
      </c>
      <c r="F731" s="213">
        <v>425</v>
      </c>
      <c r="G731" s="151">
        <v>29</v>
      </c>
      <c r="H731" s="151">
        <v>22</v>
      </c>
      <c r="I731" s="151">
        <v>638</v>
      </c>
      <c r="J731" s="151">
        <v>24</v>
      </c>
      <c r="K731" s="151">
        <v>696</v>
      </c>
      <c r="L731" s="151"/>
    </row>
    <row r="732" spans="1:12">
      <c r="A732" s="213">
        <v>46106146</v>
      </c>
      <c r="B732" s="151" t="s">
        <v>939</v>
      </c>
      <c r="C732" s="151" t="s">
        <v>921</v>
      </c>
      <c r="D732" s="151" t="s">
        <v>640</v>
      </c>
      <c r="E732" s="151" t="s">
        <v>841</v>
      </c>
      <c r="F732" s="213">
        <v>430</v>
      </c>
      <c r="G732" s="151">
        <v>29</v>
      </c>
      <c r="H732" s="151">
        <v>22</v>
      </c>
      <c r="I732" s="151">
        <v>638</v>
      </c>
      <c r="J732" s="151">
        <v>24</v>
      </c>
      <c r="K732" s="151">
        <v>696</v>
      </c>
      <c r="L732" s="151"/>
    </row>
    <row r="733" spans="1:12">
      <c r="A733" s="213">
        <v>44101126</v>
      </c>
      <c r="B733" s="151" t="s">
        <v>867</v>
      </c>
      <c r="C733" s="220" t="s">
        <v>410</v>
      </c>
      <c r="D733" s="151" t="s">
        <v>411</v>
      </c>
      <c r="E733" s="151" t="s">
        <v>841</v>
      </c>
      <c r="F733" s="213">
        <v>330</v>
      </c>
      <c r="G733" s="151">
        <v>29</v>
      </c>
      <c r="H733" s="151">
        <v>22</v>
      </c>
      <c r="I733" s="151">
        <v>638</v>
      </c>
      <c r="J733" s="151">
        <v>26</v>
      </c>
      <c r="K733" s="151">
        <v>754</v>
      </c>
      <c r="L733" s="220" t="s">
        <v>395</v>
      </c>
    </row>
    <row r="734" spans="1:12">
      <c r="A734" s="213">
        <v>44101127</v>
      </c>
      <c r="B734" s="151" t="s">
        <v>868</v>
      </c>
      <c r="C734" s="220" t="s">
        <v>410</v>
      </c>
      <c r="D734" s="151" t="s">
        <v>411</v>
      </c>
      <c r="E734" s="151" t="s">
        <v>841</v>
      </c>
      <c r="F734" s="213">
        <v>335</v>
      </c>
      <c r="G734" s="151">
        <v>29</v>
      </c>
      <c r="H734" s="151">
        <v>22</v>
      </c>
      <c r="I734" s="151">
        <v>638</v>
      </c>
      <c r="J734" s="151">
        <v>26</v>
      </c>
      <c r="K734" s="151">
        <v>754</v>
      </c>
      <c r="L734" s="220" t="s">
        <v>395</v>
      </c>
    </row>
    <row r="735" spans="1:12">
      <c r="A735" s="213">
        <v>44101128</v>
      </c>
      <c r="B735" s="151" t="s">
        <v>869</v>
      </c>
      <c r="C735" s="220" t="s">
        <v>410</v>
      </c>
      <c r="D735" s="151" t="s">
        <v>411</v>
      </c>
      <c r="E735" s="151" t="s">
        <v>841</v>
      </c>
      <c r="F735" s="213">
        <v>340</v>
      </c>
      <c r="G735" s="151">
        <v>29</v>
      </c>
      <c r="H735" s="151">
        <v>22</v>
      </c>
      <c r="I735" s="151">
        <v>638</v>
      </c>
      <c r="J735" s="151">
        <v>26</v>
      </c>
      <c r="K735" s="151">
        <v>754</v>
      </c>
      <c r="L735" s="220" t="s">
        <v>395</v>
      </c>
    </row>
    <row r="736" spans="1:12">
      <c r="A736" s="213">
        <v>44101129</v>
      </c>
      <c r="B736" s="151" t="s">
        <v>870</v>
      </c>
      <c r="C736" s="220" t="s">
        <v>410</v>
      </c>
      <c r="D736" s="151" t="s">
        <v>411</v>
      </c>
      <c r="E736" s="151" t="s">
        <v>841</v>
      </c>
      <c r="F736" s="213">
        <v>345</v>
      </c>
      <c r="G736" s="151">
        <v>29</v>
      </c>
      <c r="H736" s="151">
        <v>22</v>
      </c>
      <c r="I736" s="151">
        <v>638</v>
      </c>
      <c r="J736" s="151">
        <v>26</v>
      </c>
      <c r="K736" s="151">
        <v>754</v>
      </c>
      <c r="L736" s="220" t="s">
        <v>395</v>
      </c>
    </row>
    <row r="737" spans="1:12">
      <c r="A737" s="213">
        <v>44101130</v>
      </c>
      <c r="B737" s="151" t="s">
        <v>871</v>
      </c>
      <c r="C737" s="220" t="s">
        <v>410</v>
      </c>
      <c r="D737" s="151" t="s">
        <v>411</v>
      </c>
      <c r="E737" s="151" t="s">
        <v>841</v>
      </c>
      <c r="F737" s="213">
        <v>350</v>
      </c>
      <c r="G737" s="151">
        <v>29</v>
      </c>
      <c r="H737" s="151">
        <v>22</v>
      </c>
      <c r="I737" s="151">
        <v>638</v>
      </c>
      <c r="J737" s="151">
        <v>26</v>
      </c>
      <c r="K737" s="151">
        <v>754</v>
      </c>
      <c r="L737" s="220" t="s">
        <v>395</v>
      </c>
    </row>
    <row r="738" spans="1:12">
      <c r="A738" s="213">
        <v>44101131</v>
      </c>
      <c r="B738" s="151" t="s">
        <v>872</v>
      </c>
      <c r="C738" s="151" t="s">
        <v>410</v>
      </c>
      <c r="D738" s="151" t="s">
        <v>411</v>
      </c>
      <c r="E738" s="151" t="s">
        <v>841</v>
      </c>
      <c r="F738" s="213">
        <v>355</v>
      </c>
      <c r="G738" s="151">
        <v>29</v>
      </c>
      <c r="H738" s="151">
        <v>22</v>
      </c>
      <c r="I738" s="151">
        <v>638</v>
      </c>
      <c r="J738" s="151">
        <v>26</v>
      </c>
      <c r="K738" s="151">
        <v>754</v>
      </c>
      <c r="L738" s="151"/>
    </row>
    <row r="739" spans="1:12">
      <c r="A739" s="213">
        <v>44101132</v>
      </c>
      <c r="B739" s="151" t="s">
        <v>941</v>
      </c>
      <c r="C739" s="151" t="s">
        <v>410</v>
      </c>
      <c r="D739" s="151" t="s">
        <v>411</v>
      </c>
      <c r="E739" s="151" t="s">
        <v>841</v>
      </c>
      <c r="F739" s="213">
        <v>360</v>
      </c>
      <c r="G739" s="151">
        <v>29</v>
      </c>
      <c r="H739" s="151">
        <v>22</v>
      </c>
      <c r="I739" s="151">
        <v>638</v>
      </c>
      <c r="J739" s="151">
        <v>26</v>
      </c>
      <c r="K739" s="151">
        <v>754</v>
      </c>
      <c r="L739" s="151"/>
    </row>
    <row r="740" spans="1:12">
      <c r="A740" s="213">
        <v>44103132</v>
      </c>
      <c r="B740" s="151" t="s">
        <v>941</v>
      </c>
      <c r="C740" s="151" t="s">
        <v>410</v>
      </c>
      <c r="D740" s="151" t="s">
        <v>411</v>
      </c>
      <c r="E740" s="151" t="s">
        <v>841</v>
      </c>
      <c r="F740" s="213">
        <v>360</v>
      </c>
      <c r="G740" s="151">
        <v>29</v>
      </c>
      <c r="H740" s="151">
        <v>22</v>
      </c>
      <c r="I740" s="151">
        <v>638</v>
      </c>
      <c r="J740" s="151">
        <v>26</v>
      </c>
      <c r="K740" s="151">
        <v>754</v>
      </c>
      <c r="L740" s="151"/>
    </row>
    <row r="741" spans="1:12">
      <c r="A741" s="213">
        <v>44103133</v>
      </c>
      <c r="B741" s="151" t="s">
        <v>873</v>
      </c>
      <c r="C741" s="151" t="s">
        <v>410</v>
      </c>
      <c r="D741" s="151" t="s">
        <v>411</v>
      </c>
      <c r="E741" s="151" t="s">
        <v>841</v>
      </c>
      <c r="F741" s="213">
        <v>365</v>
      </c>
      <c r="G741" s="151">
        <v>29</v>
      </c>
      <c r="H741" s="151">
        <v>22</v>
      </c>
      <c r="I741" s="151">
        <v>638</v>
      </c>
      <c r="J741" s="151">
        <v>26</v>
      </c>
      <c r="K741" s="151">
        <v>754</v>
      </c>
      <c r="L741" s="151"/>
    </row>
    <row r="742" spans="1:12">
      <c r="A742" s="213">
        <v>44101133</v>
      </c>
      <c r="B742" s="151" t="s">
        <v>873</v>
      </c>
      <c r="C742" s="151" t="s">
        <v>410</v>
      </c>
      <c r="D742" s="151" t="s">
        <v>411</v>
      </c>
      <c r="E742" s="151" t="s">
        <v>841</v>
      </c>
      <c r="F742" s="213">
        <v>365</v>
      </c>
      <c r="G742" s="151">
        <v>29</v>
      </c>
      <c r="H742" s="151">
        <v>22</v>
      </c>
      <c r="I742" s="151">
        <v>638</v>
      </c>
      <c r="J742" s="151">
        <v>26</v>
      </c>
      <c r="K742" s="151">
        <v>754</v>
      </c>
      <c r="L742" s="151"/>
    </row>
    <row r="743" spans="1:12">
      <c r="A743" s="213">
        <v>44101135</v>
      </c>
      <c r="B743" s="151" t="s">
        <v>875</v>
      </c>
      <c r="C743" s="220" t="s">
        <v>410</v>
      </c>
      <c r="D743" s="151" t="s">
        <v>411</v>
      </c>
      <c r="E743" s="151" t="s">
        <v>841</v>
      </c>
      <c r="F743" s="213">
        <v>375</v>
      </c>
      <c r="G743" s="151">
        <v>29</v>
      </c>
      <c r="H743" s="151">
        <v>22</v>
      </c>
      <c r="I743" s="151">
        <v>638</v>
      </c>
      <c r="J743" s="151">
        <v>26</v>
      </c>
      <c r="K743" s="151">
        <v>754</v>
      </c>
      <c r="L743" s="220" t="s">
        <v>395</v>
      </c>
    </row>
    <row r="744" spans="1:12">
      <c r="A744" s="213">
        <v>44101136</v>
      </c>
      <c r="B744" s="151" t="s">
        <v>876</v>
      </c>
      <c r="C744" s="220" t="s">
        <v>410</v>
      </c>
      <c r="D744" s="151" t="s">
        <v>411</v>
      </c>
      <c r="E744" s="151" t="s">
        <v>841</v>
      </c>
      <c r="F744" s="213">
        <v>380</v>
      </c>
      <c r="G744" s="151">
        <v>29</v>
      </c>
      <c r="H744" s="151">
        <v>22</v>
      </c>
      <c r="I744" s="151">
        <v>638</v>
      </c>
      <c r="J744" s="151">
        <v>26</v>
      </c>
      <c r="K744" s="151">
        <v>754</v>
      </c>
      <c r="L744" s="220" t="s">
        <v>395</v>
      </c>
    </row>
    <row r="745" spans="1:12">
      <c r="A745" s="213">
        <v>44101137</v>
      </c>
      <c r="B745" s="151" t="s">
        <v>877</v>
      </c>
      <c r="C745" s="220" t="s">
        <v>410</v>
      </c>
      <c r="D745" s="151" t="s">
        <v>411</v>
      </c>
      <c r="E745" s="151" t="s">
        <v>841</v>
      </c>
      <c r="F745" s="213">
        <v>385</v>
      </c>
      <c r="G745" s="151">
        <v>29</v>
      </c>
      <c r="H745" s="151">
        <v>22</v>
      </c>
      <c r="I745" s="151">
        <v>638</v>
      </c>
      <c r="J745" s="151">
        <v>26</v>
      </c>
      <c r="K745" s="151">
        <v>754</v>
      </c>
      <c r="L745" s="220" t="s">
        <v>395</v>
      </c>
    </row>
    <row r="746" spans="1:12">
      <c r="A746" s="213">
        <v>44101138</v>
      </c>
      <c r="B746" s="151" t="s">
        <v>878</v>
      </c>
      <c r="C746" s="220" t="s">
        <v>410</v>
      </c>
      <c r="D746" s="151" t="s">
        <v>411</v>
      </c>
      <c r="E746" s="151" t="s">
        <v>841</v>
      </c>
      <c r="F746" s="213">
        <v>390</v>
      </c>
      <c r="G746" s="151">
        <v>29</v>
      </c>
      <c r="H746" s="151">
        <v>22</v>
      </c>
      <c r="I746" s="151">
        <v>638</v>
      </c>
      <c r="J746" s="151">
        <v>26</v>
      </c>
      <c r="K746" s="151">
        <v>754</v>
      </c>
      <c r="L746" s="220" t="s">
        <v>395</v>
      </c>
    </row>
    <row r="747" spans="1:12">
      <c r="A747" s="213">
        <v>44101139</v>
      </c>
      <c r="B747" s="151" t="s">
        <v>879</v>
      </c>
      <c r="C747" s="220" t="s">
        <v>410</v>
      </c>
      <c r="D747" s="151" t="s">
        <v>411</v>
      </c>
      <c r="E747" s="151" t="s">
        <v>841</v>
      </c>
      <c r="F747" s="213">
        <v>395</v>
      </c>
      <c r="G747" s="151">
        <v>29</v>
      </c>
      <c r="H747" s="151">
        <v>22</v>
      </c>
      <c r="I747" s="151">
        <v>638</v>
      </c>
      <c r="J747" s="151">
        <v>26</v>
      </c>
      <c r="K747" s="151">
        <v>754</v>
      </c>
      <c r="L747" s="220" t="s">
        <v>395</v>
      </c>
    </row>
    <row r="748" spans="1:12">
      <c r="A748" s="213">
        <v>44101140</v>
      </c>
      <c r="B748" s="151" t="s">
        <v>880</v>
      </c>
      <c r="C748" s="220" t="s">
        <v>410</v>
      </c>
      <c r="D748" s="151" t="s">
        <v>411</v>
      </c>
      <c r="E748" s="151" t="s">
        <v>841</v>
      </c>
      <c r="F748" s="213">
        <v>400</v>
      </c>
      <c r="G748" s="151">
        <v>29</v>
      </c>
      <c r="H748" s="151">
        <v>22</v>
      </c>
      <c r="I748" s="151">
        <v>638</v>
      </c>
      <c r="J748" s="151">
        <v>26</v>
      </c>
      <c r="K748" s="151">
        <v>754</v>
      </c>
      <c r="L748" s="220" t="s">
        <v>395</v>
      </c>
    </row>
    <row r="749" spans="1:12">
      <c r="A749" s="213">
        <v>44101532</v>
      </c>
      <c r="B749" s="151" t="s">
        <v>416</v>
      </c>
      <c r="C749" s="151" t="s">
        <v>410</v>
      </c>
      <c r="D749" s="151" t="s">
        <v>411</v>
      </c>
      <c r="E749" s="151" t="s">
        <v>851</v>
      </c>
      <c r="F749" s="213">
        <v>360</v>
      </c>
      <c r="G749" s="151">
        <v>29</v>
      </c>
      <c r="H749" s="151">
        <v>22</v>
      </c>
      <c r="I749" s="151">
        <v>638</v>
      </c>
      <c r="J749" s="151">
        <v>26</v>
      </c>
      <c r="K749" s="151">
        <v>754</v>
      </c>
      <c r="L749" s="151"/>
    </row>
    <row r="750" spans="1:12">
      <c r="A750" s="213">
        <v>44101533</v>
      </c>
      <c r="B750" s="151" t="s">
        <v>873</v>
      </c>
      <c r="C750" s="151" t="s">
        <v>410</v>
      </c>
      <c r="D750" s="151" t="s">
        <v>411</v>
      </c>
      <c r="E750" s="151" t="s">
        <v>851</v>
      </c>
      <c r="F750" s="213">
        <v>365</v>
      </c>
      <c r="G750" s="151">
        <v>29</v>
      </c>
      <c r="H750" s="151">
        <v>22</v>
      </c>
      <c r="I750" s="151">
        <v>638</v>
      </c>
      <c r="J750" s="151">
        <v>26</v>
      </c>
      <c r="K750" s="151">
        <v>754</v>
      </c>
      <c r="L750" s="151"/>
    </row>
    <row r="751" spans="1:12">
      <c r="A751" s="213">
        <v>44103131</v>
      </c>
      <c r="B751" s="151" t="s">
        <v>942</v>
      </c>
      <c r="C751" s="151" t="s">
        <v>410</v>
      </c>
      <c r="D751" s="151" t="s">
        <v>411</v>
      </c>
      <c r="E751" s="151" t="s">
        <v>851</v>
      </c>
      <c r="F751" s="213">
        <v>355</v>
      </c>
      <c r="G751" s="151">
        <v>29</v>
      </c>
      <c r="H751" s="151">
        <v>22</v>
      </c>
      <c r="I751" s="151">
        <v>638</v>
      </c>
      <c r="J751" s="151">
        <v>26</v>
      </c>
      <c r="K751" s="151">
        <v>754</v>
      </c>
      <c r="L751" s="151"/>
    </row>
    <row r="752" spans="1:12">
      <c r="A752" s="213">
        <v>44102127</v>
      </c>
      <c r="B752" s="151" t="s">
        <v>882</v>
      </c>
      <c r="C752" s="220" t="s">
        <v>410</v>
      </c>
      <c r="D752" s="151" t="s">
        <v>411</v>
      </c>
      <c r="E752" s="151" t="s">
        <v>841</v>
      </c>
      <c r="F752" s="213">
        <v>335</v>
      </c>
      <c r="G752" s="151">
        <v>29</v>
      </c>
      <c r="H752" s="151">
        <v>22</v>
      </c>
      <c r="I752" s="151">
        <v>638</v>
      </c>
      <c r="J752" s="151">
        <v>26</v>
      </c>
      <c r="K752" s="151">
        <v>754</v>
      </c>
      <c r="L752" s="220" t="s">
        <v>395</v>
      </c>
    </row>
    <row r="753" spans="1:12">
      <c r="A753" s="213">
        <v>44102128</v>
      </c>
      <c r="B753" s="151" t="s">
        <v>883</v>
      </c>
      <c r="C753" s="220" t="s">
        <v>410</v>
      </c>
      <c r="D753" s="151" t="s">
        <v>411</v>
      </c>
      <c r="E753" s="151" t="s">
        <v>841</v>
      </c>
      <c r="F753" s="213">
        <v>340</v>
      </c>
      <c r="G753" s="151">
        <v>29</v>
      </c>
      <c r="H753" s="151">
        <v>22</v>
      </c>
      <c r="I753" s="151">
        <v>638</v>
      </c>
      <c r="J753" s="151">
        <v>26</v>
      </c>
      <c r="K753" s="151">
        <v>754</v>
      </c>
      <c r="L753" s="220" t="s">
        <v>395</v>
      </c>
    </row>
    <row r="754" spans="1:12">
      <c r="A754" s="213">
        <v>44102129</v>
      </c>
      <c r="B754" s="151" t="s">
        <v>884</v>
      </c>
      <c r="C754" s="220" t="s">
        <v>410</v>
      </c>
      <c r="D754" s="151" t="s">
        <v>411</v>
      </c>
      <c r="E754" s="151" t="s">
        <v>841</v>
      </c>
      <c r="F754" s="213">
        <v>345</v>
      </c>
      <c r="G754" s="151">
        <v>29</v>
      </c>
      <c r="H754" s="151">
        <v>22</v>
      </c>
      <c r="I754" s="151">
        <v>638</v>
      </c>
      <c r="J754" s="151">
        <v>26</v>
      </c>
      <c r="K754" s="151">
        <v>754</v>
      </c>
      <c r="L754" s="220" t="s">
        <v>395</v>
      </c>
    </row>
    <row r="755" spans="1:12">
      <c r="A755" s="213">
        <v>44102130</v>
      </c>
      <c r="B755" s="151" t="s">
        <v>885</v>
      </c>
      <c r="C755" s="220" t="s">
        <v>410</v>
      </c>
      <c r="D755" s="151" t="s">
        <v>411</v>
      </c>
      <c r="E755" s="151" t="s">
        <v>841</v>
      </c>
      <c r="F755" s="213">
        <v>350</v>
      </c>
      <c r="G755" s="151">
        <v>29</v>
      </c>
      <c r="H755" s="151">
        <v>22</v>
      </c>
      <c r="I755" s="151">
        <v>638</v>
      </c>
      <c r="J755" s="151">
        <v>26</v>
      </c>
      <c r="K755" s="151">
        <v>754</v>
      </c>
      <c r="L755" s="220" t="s">
        <v>395</v>
      </c>
    </row>
    <row r="756" spans="1:12">
      <c r="A756" s="213">
        <v>44102131</v>
      </c>
      <c r="B756" s="151" t="s">
        <v>886</v>
      </c>
      <c r="C756" s="220" t="s">
        <v>410</v>
      </c>
      <c r="D756" s="151" t="s">
        <v>411</v>
      </c>
      <c r="E756" s="151" t="s">
        <v>841</v>
      </c>
      <c r="F756" s="213">
        <v>355</v>
      </c>
      <c r="G756" s="151">
        <v>29</v>
      </c>
      <c r="H756" s="151">
        <v>22</v>
      </c>
      <c r="I756" s="151">
        <v>638</v>
      </c>
      <c r="J756" s="151">
        <v>26</v>
      </c>
      <c r="K756" s="151">
        <v>754</v>
      </c>
      <c r="L756" s="220" t="s">
        <v>395</v>
      </c>
    </row>
    <row r="757" spans="1:12">
      <c r="A757" s="213">
        <v>44102132</v>
      </c>
      <c r="B757" s="151" t="s">
        <v>887</v>
      </c>
      <c r="C757" s="220" t="s">
        <v>410</v>
      </c>
      <c r="D757" s="151" t="s">
        <v>411</v>
      </c>
      <c r="E757" s="151" t="s">
        <v>841</v>
      </c>
      <c r="F757" s="213">
        <v>360</v>
      </c>
      <c r="G757" s="151">
        <v>29</v>
      </c>
      <c r="H757" s="151">
        <v>22</v>
      </c>
      <c r="I757" s="151">
        <v>638</v>
      </c>
      <c r="J757" s="151">
        <v>26</v>
      </c>
      <c r="K757" s="151">
        <v>754</v>
      </c>
      <c r="L757" s="220" t="s">
        <v>395</v>
      </c>
    </row>
    <row r="758" spans="1:12">
      <c r="A758" s="213">
        <v>44102133</v>
      </c>
      <c r="B758" s="151" t="s">
        <v>888</v>
      </c>
      <c r="C758" s="220" t="s">
        <v>410</v>
      </c>
      <c r="D758" s="151" t="s">
        <v>411</v>
      </c>
      <c r="E758" s="151" t="s">
        <v>841</v>
      </c>
      <c r="F758" s="213">
        <v>365</v>
      </c>
      <c r="G758" s="151">
        <v>29</v>
      </c>
      <c r="H758" s="151">
        <v>22</v>
      </c>
      <c r="I758" s="151">
        <v>638</v>
      </c>
      <c r="J758" s="151">
        <v>26</v>
      </c>
      <c r="K758" s="151">
        <v>754</v>
      </c>
      <c r="L758" s="220" t="s">
        <v>395</v>
      </c>
    </row>
    <row r="759" spans="1:12">
      <c r="A759" s="213">
        <v>44102134</v>
      </c>
      <c r="B759" s="151" t="s">
        <v>889</v>
      </c>
      <c r="C759" s="220" t="s">
        <v>410</v>
      </c>
      <c r="D759" s="151" t="s">
        <v>411</v>
      </c>
      <c r="E759" s="151" t="s">
        <v>841</v>
      </c>
      <c r="F759" s="213">
        <v>370</v>
      </c>
      <c r="G759" s="151">
        <v>29</v>
      </c>
      <c r="H759" s="151">
        <v>22</v>
      </c>
      <c r="I759" s="151">
        <v>638</v>
      </c>
      <c r="J759" s="151">
        <v>26</v>
      </c>
      <c r="K759" s="151">
        <v>754</v>
      </c>
      <c r="L759" s="220" t="s">
        <v>395</v>
      </c>
    </row>
    <row r="760" spans="1:12">
      <c r="A760" s="213">
        <v>44102135</v>
      </c>
      <c r="B760" s="151" t="s">
        <v>890</v>
      </c>
      <c r="C760" s="220" t="s">
        <v>410</v>
      </c>
      <c r="D760" s="151" t="s">
        <v>411</v>
      </c>
      <c r="E760" s="151" t="s">
        <v>841</v>
      </c>
      <c r="F760" s="213">
        <v>375</v>
      </c>
      <c r="G760" s="151">
        <v>29</v>
      </c>
      <c r="H760" s="151">
        <v>22</v>
      </c>
      <c r="I760" s="151">
        <v>638</v>
      </c>
      <c r="J760" s="151">
        <v>26</v>
      </c>
      <c r="K760" s="151">
        <v>754</v>
      </c>
      <c r="L760" s="220" t="s">
        <v>395</v>
      </c>
    </row>
    <row r="761" spans="1:12">
      <c r="A761" s="213">
        <v>44102136</v>
      </c>
      <c r="B761" s="151" t="s">
        <v>891</v>
      </c>
      <c r="C761" s="220" t="s">
        <v>410</v>
      </c>
      <c r="D761" s="151" t="s">
        <v>411</v>
      </c>
      <c r="E761" s="151" t="s">
        <v>841</v>
      </c>
      <c r="F761" s="213">
        <v>380</v>
      </c>
      <c r="G761" s="151">
        <v>29</v>
      </c>
      <c r="H761" s="151">
        <v>22</v>
      </c>
      <c r="I761" s="151">
        <v>638</v>
      </c>
      <c r="J761" s="151">
        <v>26</v>
      </c>
      <c r="K761" s="151">
        <v>754</v>
      </c>
      <c r="L761" s="220" t="s">
        <v>395</v>
      </c>
    </row>
    <row r="762" spans="1:12">
      <c r="A762" s="213">
        <v>44102137</v>
      </c>
      <c r="B762" s="151" t="s">
        <v>892</v>
      </c>
      <c r="C762" s="220" t="s">
        <v>410</v>
      </c>
      <c r="D762" s="151" t="s">
        <v>411</v>
      </c>
      <c r="E762" s="151" t="s">
        <v>841</v>
      </c>
      <c r="F762" s="213">
        <v>385</v>
      </c>
      <c r="G762" s="151">
        <v>29</v>
      </c>
      <c r="H762" s="151">
        <v>22</v>
      </c>
      <c r="I762" s="151">
        <v>638</v>
      </c>
      <c r="J762" s="151">
        <v>26</v>
      </c>
      <c r="K762" s="151">
        <v>754</v>
      </c>
      <c r="L762" s="220" t="s">
        <v>395</v>
      </c>
    </row>
    <row r="763" spans="1:12">
      <c r="A763" s="213">
        <v>44102138</v>
      </c>
      <c r="B763" s="151" t="s">
        <v>893</v>
      </c>
      <c r="C763" s="220" t="s">
        <v>410</v>
      </c>
      <c r="D763" s="151" t="s">
        <v>411</v>
      </c>
      <c r="E763" s="151" t="s">
        <v>841</v>
      </c>
      <c r="F763" s="213">
        <v>390</v>
      </c>
      <c r="G763" s="151">
        <v>29</v>
      </c>
      <c r="H763" s="151">
        <v>22</v>
      </c>
      <c r="I763" s="151">
        <v>638</v>
      </c>
      <c r="J763" s="151">
        <v>26</v>
      </c>
      <c r="K763" s="151">
        <v>754</v>
      </c>
      <c r="L763" s="220" t="s">
        <v>395</v>
      </c>
    </row>
    <row r="764" spans="1:12">
      <c r="A764" s="213">
        <v>44102139</v>
      </c>
      <c r="B764" s="151" t="s">
        <v>894</v>
      </c>
      <c r="C764" s="220" t="s">
        <v>410</v>
      </c>
      <c r="D764" s="151" t="s">
        <v>411</v>
      </c>
      <c r="E764" s="151" t="s">
        <v>841</v>
      </c>
      <c r="F764" s="213">
        <v>395</v>
      </c>
      <c r="G764" s="151">
        <v>29</v>
      </c>
      <c r="H764" s="151">
        <v>22</v>
      </c>
      <c r="I764" s="151">
        <v>638</v>
      </c>
      <c r="J764" s="151">
        <v>26</v>
      </c>
      <c r="K764" s="151">
        <v>754</v>
      </c>
      <c r="L764" s="220" t="s">
        <v>395</v>
      </c>
    </row>
    <row r="765" spans="1:12">
      <c r="A765" s="213">
        <v>43201119</v>
      </c>
      <c r="B765" s="151" t="s">
        <v>896</v>
      </c>
      <c r="C765" s="220" t="s">
        <v>552</v>
      </c>
      <c r="D765" s="151" t="s">
        <v>553</v>
      </c>
      <c r="E765" s="151" t="s">
        <v>841</v>
      </c>
      <c r="F765" s="213">
        <v>295</v>
      </c>
      <c r="G765" s="151">
        <v>32</v>
      </c>
      <c r="H765" s="151">
        <v>26</v>
      </c>
      <c r="I765" s="151">
        <v>832</v>
      </c>
      <c r="J765" s="151">
        <v>30</v>
      </c>
      <c r="K765" s="151">
        <v>960</v>
      </c>
      <c r="L765" s="220" t="s">
        <v>395</v>
      </c>
    </row>
    <row r="766" spans="1:12">
      <c r="A766" s="213">
        <v>43201120</v>
      </c>
      <c r="B766" s="151" t="s">
        <v>897</v>
      </c>
      <c r="C766" s="220" t="s">
        <v>552</v>
      </c>
      <c r="D766" s="151" t="s">
        <v>553</v>
      </c>
      <c r="E766" s="151" t="s">
        <v>841</v>
      </c>
      <c r="F766" s="213">
        <v>300</v>
      </c>
      <c r="G766" s="151">
        <v>32</v>
      </c>
      <c r="H766" s="151">
        <v>26</v>
      </c>
      <c r="I766" s="151">
        <v>832</v>
      </c>
      <c r="J766" s="151">
        <v>30</v>
      </c>
      <c r="K766" s="151">
        <v>960</v>
      </c>
      <c r="L766" s="220" t="s">
        <v>395</v>
      </c>
    </row>
    <row r="767" spans="1:12">
      <c r="A767" s="213">
        <v>43201121</v>
      </c>
      <c r="B767" s="151" t="s">
        <v>557</v>
      </c>
      <c r="C767" s="220" t="s">
        <v>552</v>
      </c>
      <c r="D767" s="151" t="s">
        <v>553</v>
      </c>
      <c r="E767" s="151" t="s">
        <v>841</v>
      </c>
      <c r="F767" s="213">
        <v>305</v>
      </c>
      <c r="G767" s="151">
        <v>32</v>
      </c>
      <c r="H767" s="151">
        <v>26</v>
      </c>
      <c r="I767" s="151">
        <v>832</v>
      </c>
      <c r="J767" s="151">
        <v>30</v>
      </c>
      <c r="K767" s="151">
        <v>960</v>
      </c>
      <c r="L767" s="220" t="s">
        <v>395</v>
      </c>
    </row>
    <row r="768" spans="1:12">
      <c r="A768" s="213">
        <v>43201122</v>
      </c>
      <c r="B768" s="151" t="s">
        <v>558</v>
      </c>
      <c r="C768" s="220" t="s">
        <v>552</v>
      </c>
      <c r="D768" s="151" t="s">
        <v>553</v>
      </c>
      <c r="E768" s="151" t="s">
        <v>841</v>
      </c>
      <c r="F768" s="213">
        <v>310</v>
      </c>
      <c r="G768" s="151">
        <v>32</v>
      </c>
      <c r="H768" s="151">
        <v>26</v>
      </c>
      <c r="I768" s="151">
        <v>832</v>
      </c>
      <c r="J768" s="151">
        <v>30</v>
      </c>
      <c r="K768" s="151">
        <v>960</v>
      </c>
      <c r="L768" s="220" t="s">
        <v>395</v>
      </c>
    </row>
    <row r="769" spans="1:12">
      <c r="A769" s="213">
        <v>43201123</v>
      </c>
      <c r="B769" s="151" t="s">
        <v>898</v>
      </c>
      <c r="C769" s="220" t="s">
        <v>552</v>
      </c>
      <c r="D769" s="151" t="s">
        <v>553</v>
      </c>
      <c r="E769" s="151" t="s">
        <v>841</v>
      </c>
      <c r="F769" s="213">
        <v>315</v>
      </c>
      <c r="G769" s="151">
        <v>32</v>
      </c>
      <c r="H769" s="151">
        <v>26</v>
      </c>
      <c r="I769" s="151">
        <v>832</v>
      </c>
      <c r="J769" s="151">
        <v>30</v>
      </c>
      <c r="K769" s="151">
        <v>960</v>
      </c>
      <c r="L769" s="220" t="s">
        <v>395</v>
      </c>
    </row>
    <row r="770" spans="1:12">
      <c r="A770" s="213">
        <v>43201124</v>
      </c>
      <c r="B770" s="151" t="s">
        <v>900</v>
      </c>
      <c r="C770" s="220" t="s">
        <v>552</v>
      </c>
      <c r="D770" s="151" t="s">
        <v>553</v>
      </c>
      <c r="E770" s="151" t="s">
        <v>841</v>
      </c>
      <c r="F770" s="213">
        <v>320</v>
      </c>
      <c r="G770" s="151">
        <v>32</v>
      </c>
      <c r="H770" s="151">
        <v>26</v>
      </c>
      <c r="I770" s="151">
        <v>832</v>
      </c>
      <c r="J770" s="151">
        <v>30</v>
      </c>
      <c r="K770" s="151">
        <v>960</v>
      </c>
      <c r="L770" s="220" t="s">
        <v>395</v>
      </c>
    </row>
    <row r="771" spans="1:12">
      <c r="A771" s="213">
        <v>43201125</v>
      </c>
      <c r="B771" s="151" t="s">
        <v>902</v>
      </c>
      <c r="C771" s="220" t="s">
        <v>552</v>
      </c>
      <c r="D771" s="151" t="s">
        <v>553</v>
      </c>
      <c r="E771" s="151" t="s">
        <v>841</v>
      </c>
      <c r="F771" s="213">
        <v>325</v>
      </c>
      <c r="G771" s="151">
        <v>32</v>
      </c>
      <c r="H771" s="151">
        <v>26</v>
      </c>
      <c r="I771" s="151">
        <v>832</v>
      </c>
      <c r="J771" s="151">
        <v>30</v>
      </c>
      <c r="K771" s="151">
        <v>960</v>
      </c>
      <c r="L771" s="220" t="s">
        <v>395</v>
      </c>
    </row>
    <row r="772" spans="1:12">
      <c r="A772" s="213">
        <v>43201126</v>
      </c>
      <c r="B772" s="151" t="s">
        <v>903</v>
      </c>
      <c r="C772" s="220" t="s">
        <v>552</v>
      </c>
      <c r="D772" s="151" t="s">
        <v>553</v>
      </c>
      <c r="E772" s="151" t="s">
        <v>841</v>
      </c>
      <c r="F772" s="213">
        <v>330</v>
      </c>
      <c r="G772" s="151">
        <v>32</v>
      </c>
      <c r="H772" s="151">
        <v>26</v>
      </c>
      <c r="I772" s="151">
        <v>832</v>
      </c>
      <c r="J772" s="151">
        <v>30</v>
      </c>
      <c r="K772" s="151">
        <v>960</v>
      </c>
      <c r="L772" s="220" t="s">
        <v>395</v>
      </c>
    </row>
    <row r="773" spans="1:12">
      <c r="A773" s="213">
        <v>43201127</v>
      </c>
      <c r="B773" s="151" t="s">
        <v>904</v>
      </c>
      <c r="C773" s="220" t="s">
        <v>552</v>
      </c>
      <c r="D773" s="151" t="s">
        <v>553</v>
      </c>
      <c r="E773" s="151" t="s">
        <v>841</v>
      </c>
      <c r="F773" s="213">
        <v>335</v>
      </c>
      <c r="G773" s="151">
        <v>32</v>
      </c>
      <c r="H773" s="151">
        <v>26</v>
      </c>
      <c r="I773" s="151">
        <v>832</v>
      </c>
      <c r="J773" s="151">
        <v>30</v>
      </c>
      <c r="K773" s="151">
        <v>960</v>
      </c>
      <c r="L773" s="220" t="s">
        <v>395</v>
      </c>
    </row>
    <row r="774" spans="1:12">
      <c r="A774" s="213">
        <v>43201128</v>
      </c>
      <c r="B774" s="151" t="s">
        <v>905</v>
      </c>
      <c r="C774" s="220" t="s">
        <v>552</v>
      </c>
      <c r="D774" s="151" t="s">
        <v>553</v>
      </c>
      <c r="E774" s="151" t="s">
        <v>841</v>
      </c>
      <c r="F774" s="213">
        <v>340</v>
      </c>
      <c r="G774" s="151">
        <v>32</v>
      </c>
      <c r="H774" s="151">
        <v>26</v>
      </c>
      <c r="I774" s="151">
        <v>832</v>
      </c>
      <c r="J774" s="151">
        <v>30</v>
      </c>
      <c r="K774" s="151">
        <v>960</v>
      </c>
      <c r="L774" s="220" t="s">
        <v>395</v>
      </c>
    </row>
    <row r="775" spans="1:12">
      <c r="A775" s="213">
        <v>43201129</v>
      </c>
      <c r="B775" s="151" t="s">
        <v>906</v>
      </c>
      <c r="C775" s="220" t="s">
        <v>552</v>
      </c>
      <c r="D775" s="151" t="s">
        <v>553</v>
      </c>
      <c r="E775" s="151" t="s">
        <v>841</v>
      </c>
      <c r="F775" s="213">
        <v>345</v>
      </c>
      <c r="G775" s="151">
        <v>32</v>
      </c>
      <c r="H775" s="151">
        <v>26</v>
      </c>
      <c r="I775" s="151">
        <v>832</v>
      </c>
      <c r="J775" s="151">
        <v>30</v>
      </c>
      <c r="K775" s="151">
        <v>960</v>
      </c>
      <c r="L775" s="220" t="s">
        <v>395</v>
      </c>
    </row>
    <row r="776" spans="1:12">
      <c r="A776" s="213">
        <v>43201130</v>
      </c>
      <c r="B776" s="151" t="s">
        <v>907</v>
      </c>
      <c r="C776" s="220" t="s">
        <v>552</v>
      </c>
      <c r="D776" s="151" t="s">
        <v>553</v>
      </c>
      <c r="E776" s="151" t="s">
        <v>841</v>
      </c>
      <c r="F776" s="213">
        <v>350</v>
      </c>
      <c r="G776" s="151">
        <v>32</v>
      </c>
      <c r="H776" s="151">
        <v>26</v>
      </c>
      <c r="I776" s="151">
        <v>832</v>
      </c>
      <c r="J776" s="151">
        <v>30</v>
      </c>
      <c r="K776" s="151">
        <v>960</v>
      </c>
      <c r="L776" s="220" t="s">
        <v>395</v>
      </c>
    </row>
    <row r="777" spans="1:12">
      <c r="A777" s="213">
        <v>43201131</v>
      </c>
      <c r="B777" s="151" t="s">
        <v>908</v>
      </c>
      <c r="C777" s="220" t="s">
        <v>552</v>
      </c>
      <c r="D777" s="151" t="s">
        <v>553</v>
      </c>
      <c r="E777" s="151" t="s">
        <v>841</v>
      </c>
      <c r="F777" s="213">
        <v>355</v>
      </c>
      <c r="G777" s="151">
        <v>32</v>
      </c>
      <c r="H777" s="151">
        <v>26</v>
      </c>
      <c r="I777" s="151">
        <v>832</v>
      </c>
      <c r="J777" s="151">
        <v>30</v>
      </c>
      <c r="K777" s="151">
        <v>960</v>
      </c>
      <c r="L777" s="220" t="s">
        <v>395</v>
      </c>
    </row>
    <row r="778" spans="1:12">
      <c r="A778" s="213">
        <v>43201132</v>
      </c>
      <c r="B778" s="151" t="s">
        <v>909</v>
      </c>
      <c r="C778" s="220" t="s">
        <v>552</v>
      </c>
      <c r="D778" s="151" t="s">
        <v>553</v>
      </c>
      <c r="E778" s="151" t="s">
        <v>841</v>
      </c>
      <c r="F778" s="213">
        <v>360</v>
      </c>
      <c r="G778" s="151">
        <v>32</v>
      </c>
      <c r="H778" s="151">
        <v>26</v>
      </c>
      <c r="I778" s="151">
        <v>832</v>
      </c>
      <c r="J778" s="151">
        <v>30</v>
      </c>
      <c r="K778" s="151">
        <v>960</v>
      </c>
      <c r="L778" s="220" t="s">
        <v>395</v>
      </c>
    </row>
    <row r="779" spans="1:12">
      <c r="A779" s="213">
        <v>43201133</v>
      </c>
      <c r="B779" s="151" t="s">
        <v>910</v>
      </c>
      <c r="C779" s="220" t="s">
        <v>552</v>
      </c>
      <c r="D779" s="151" t="s">
        <v>553</v>
      </c>
      <c r="E779" s="151" t="s">
        <v>841</v>
      </c>
      <c r="F779" s="213">
        <v>365</v>
      </c>
      <c r="G779" s="151">
        <v>32</v>
      </c>
      <c r="H779" s="151">
        <v>26</v>
      </c>
      <c r="I779" s="151">
        <v>832</v>
      </c>
      <c r="J779" s="151">
        <v>30</v>
      </c>
      <c r="K779" s="151">
        <v>960</v>
      </c>
      <c r="L779" s="220" t="s">
        <v>395</v>
      </c>
    </row>
    <row r="780" spans="1:12">
      <c r="A780" s="213">
        <v>43211123</v>
      </c>
      <c r="B780" s="151" t="s">
        <v>943</v>
      </c>
      <c r="C780" s="151" t="s">
        <v>552</v>
      </c>
      <c r="D780" s="151" t="s">
        <v>553</v>
      </c>
      <c r="E780" s="151" t="s">
        <v>851</v>
      </c>
      <c r="F780" s="213">
        <v>315</v>
      </c>
      <c r="G780" s="151">
        <v>32</v>
      </c>
      <c r="H780" s="151">
        <v>26</v>
      </c>
      <c r="I780" s="151">
        <v>832</v>
      </c>
      <c r="J780" s="151">
        <v>30</v>
      </c>
      <c r="K780" s="151">
        <v>960</v>
      </c>
      <c r="L780" s="151"/>
    </row>
    <row r="781" spans="1:12">
      <c r="A781" s="213">
        <v>43212124</v>
      </c>
      <c r="B781" s="151" t="s">
        <v>943</v>
      </c>
      <c r="C781" s="151" t="s">
        <v>552</v>
      </c>
      <c r="D781" s="151" t="s">
        <v>553</v>
      </c>
      <c r="E781" s="151" t="s">
        <v>851</v>
      </c>
      <c r="F781" s="213">
        <v>320</v>
      </c>
      <c r="G781" s="151">
        <v>32</v>
      </c>
      <c r="H781" s="151">
        <v>26</v>
      </c>
      <c r="I781" s="151">
        <v>832</v>
      </c>
      <c r="J781" s="151">
        <v>30</v>
      </c>
      <c r="K781" s="151">
        <v>960</v>
      </c>
      <c r="L781" s="151"/>
    </row>
    <row r="782" spans="1:12">
      <c r="A782" s="213">
        <v>43212524</v>
      </c>
      <c r="B782" s="151" t="s">
        <v>943</v>
      </c>
      <c r="C782" s="151" t="s">
        <v>552</v>
      </c>
      <c r="D782" s="151" t="s">
        <v>553</v>
      </c>
      <c r="E782" s="151" t="s">
        <v>851</v>
      </c>
      <c r="F782" s="213">
        <v>320</v>
      </c>
      <c r="G782" s="151">
        <v>32</v>
      </c>
      <c r="H782" s="151">
        <v>26</v>
      </c>
      <c r="I782" s="151">
        <v>832</v>
      </c>
      <c r="J782" s="151">
        <v>30</v>
      </c>
      <c r="K782" s="151">
        <v>960</v>
      </c>
      <c r="L782" s="151"/>
    </row>
    <row r="783" spans="1:12">
      <c r="A783" s="213">
        <v>43209524</v>
      </c>
      <c r="B783" s="151" t="s">
        <v>943</v>
      </c>
      <c r="C783" s="151" t="s">
        <v>552</v>
      </c>
      <c r="D783" s="151" t="s">
        <v>553</v>
      </c>
      <c r="E783" s="151" t="s">
        <v>851</v>
      </c>
      <c r="F783" s="213">
        <v>320</v>
      </c>
      <c r="G783" s="151">
        <v>32</v>
      </c>
      <c r="H783" s="151">
        <v>26</v>
      </c>
      <c r="I783" s="151">
        <v>832</v>
      </c>
      <c r="J783" s="151">
        <v>30</v>
      </c>
      <c r="K783" s="151">
        <v>960</v>
      </c>
      <c r="L783" s="151"/>
    </row>
    <row r="784" spans="1:12">
      <c r="A784" s="213">
        <v>43211126</v>
      </c>
      <c r="B784" s="151" t="s">
        <v>943</v>
      </c>
      <c r="C784" s="151" t="s">
        <v>552</v>
      </c>
      <c r="D784" s="151" t="s">
        <v>553</v>
      </c>
      <c r="E784" s="151" t="s">
        <v>851</v>
      </c>
      <c r="F784" s="213">
        <v>320</v>
      </c>
      <c r="G784" s="151">
        <v>32</v>
      </c>
      <c r="H784" s="151">
        <v>26</v>
      </c>
      <c r="I784" s="151">
        <v>832</v>
      </c>
      <c r="J784" s="151">
        <v>30</v>
      </c>
      <c r="K784" s="151">
        <v>960</v>
      </c>
      <c r="L784" s="151"/>
    </row>
    <row r="785" spans="1:12">
      <c r="A785" s="213">
        <v>43215124</v>
      </c>
      <c r="B785" s="151" t="s">
        <v>943</v>
      </c>
      <c r="C785" s="151" t="s">
        <v>552</v>
      </c>
      <c r="D785" s="151" t="s">
        <v>553</v>
      </c>
      <c r="E785" s="151" t="s">
        <v>851</v>
      </c>
      <c r="F785" s="213">
        <v>320</v>
      </c>
      <c r="G785" s="151">
        <v>32</v>
      </c>
      <c r="H785" s="151">
        <v>26</v>
      </c>
      <c r="I785" s="151">
        <v>832</v>
      </c>
      <c r="J785" s="151">
        <v>30</v>
      </c>
      <c r="K785" s="151">
        <v>960</v>
      </c>
      <c r="L785" s="151"/>
    </row>
    <row r="786" spans="1:12">
      <c r="A786" s="213">
        <v>43212123</v>
      </c>
      <c r="B786" s="151" t="s">
        <v>943</v>
      </c>
      <c r="C786" s="151" t="s">
        <v>552</v>
      </c>
      <c r="D786" s="151" t="s">
        <v>553</v>
      </c>
      <c r="E786" s="151" t="s">
        <v>851</v>
      </c>
      <c r="F786" s="213">
        <v>315</v>
      </c>
      <c r="G786" s="151">
        <v>32</v>
      </c>
      <c r="H786" s="151">
        <v>26</v>
      </c>
      <c r="I786" s="151">
        <v>832</v>
      </c>
      <c r="J786" s="151">
        <v>30</v>
      </c>
      <c r="K786" s="151">
        <v>960</v>
      </c>
      <c r="L786" s="151"/>
    </row>
    <row r="787" spans="1:12">
      <c r="A787" s="213">
        <v>43215123</v>
      </c>
      <c r="B787" s="151" t="s">
        <v>943</v>
      </c>
      <c r="C787" s="151" t="s">
        <v>552</v>
      </c>
      <c r="D787" s="151" t="s">
        <v>553</v>
      </c>
      <c r="E787" s="151" t="s">
        <v>851</v>
      </c>
      <c r="F787" s="213">
        <v>315</v>
      </c>
      <c r="G787" s="151">
        <v>32</v>
      </c>
      <c r="H787" s="151">
        <v>26</v>
      </c>
      <c r="I787" s="151">
        <v>832</v>
      </c>
      <c r="J787" s="151">
        <v>30</v>
      </c>
      <c r="K787" s="151">
        <v>960</v>
      </c>
      <c r="L787" s="151"/>
    </row>
    <row r="788" spans="1:12">
      <c r="A788" s="213">
        <v>43215126</v>
      </c>
      <c r="B788" s="151" t="s">
        <v>943</v>
      </c>
      <c r="C788" s="151" t="s">
        <v>552</v>
      </c>
      <c r="D788" s="151" t="s">
        <v>553</v>
      </c>
      <c r="E788" s="151" t="s">
        <v>851</v>
      </c>
      <c r="F788" s="213">
        <v>330</v>
      </c>
      <c r="G788" s="151">
        <v>32</v>
      </c>
      <c r="H788" s="151">
        <v>26</v>
      </c>
      <c r="I788" s="151">
        <v>832</v>
      </c>
      <c r="J788" s="151">
        <v>30</v>
      </c>
      <c r="K788" s="151">
        <v>960</v>
      </c>
      <c r="L788" s="151"/>
    </row>
    <row r="789" spans="1:12">
      <c r="A789" s="213">
        <v>43215127</v>
      </c>
      <c r="B789" s="151" t="s">
        <v>943</v>
      </c>
      <c r="C789" s="151" t="s">
        <v>552</v>
      </c>
      <c r="D789" s="151" t="s">
        <v>553</v>
      </c>
      <c r="E789" s="151" t="s">
        <v>851</v>
      </c>
      <c r="F789" s="213">
        <v>335</v>
      </c>
      <c r="G789" s="151">
        <v>32</v>
      </c>
      <c r="H789" s="151">
        <v>26</v>
      </c>
      <c r="I789" s="151">
        <v>832</v>
      </c>
      <c r="J789" s="151">
        <v>30</v>
      </c>
      <c r="K789" s="151">
        <v>960</v>
      </c>
      <c r="L789" s="151"/>
    </row>
    <row r="790" spans="1:12">
      <c r="A790" s="213">
        <v>43201523</v>
      </c>
      <c r="B790" s="151" t="s">
        <v>898</v>
      </c>
      <c r="C790" s="220" t="s">
        <v>552</v>
      </c>
      <c r="D790" s="151" t="s">
        <v>553</v>
      </c>
      <c r="E790" s="151" t="s">
        <v>851</v>
      </c>
      <c r="F790" s="213">
        <v>315</v>
      </c>
      <c r="G790" s="151">
        <v>32</v>
      </c>
      <c r="H790" s="151">
        <v>26</v>
      </c>
      <c r="I790" s="151">
        <v>832</v>
      </c>
      <c r="J790" s="151">
        <v>30</v>
      </c>
      <c r="K790" s="151">
        <v>960</v>
      </c>
      <c r="L790" s="220" t="s">
        <v>395</v>
      </c>
    </row>
    <row r="791" spans="1:12">
      <c r="A791" s="213">
        <v>43202119</v>
      </c>
      <c r="B791" s="151" t="s">
        <v>896</v>
      </c>
      <c r="C791" s="220" t="s">
        <v>552</v>
      </c>
      <c r="D791" s="151" t="s">
        <v>553</v>
      </c>
      <c r="E791" s="151" t="s">
        <v>841</v>
      </c>
      <c r="F791" s="213">
        <v>295</v>
      </c>
      <c r="G791" s="151">
        <v>32</v>
      </c>
      <c r="H791" s="151">
        <v>26</v>
      </c>
      <c r="I791" s="151">
        <v>832</v>
      </c>
      <c r="J791" s="151">
        <v>30</v>
      </c>
      <c r="K791" s="151">
        <v>960</v>
      </c>
      <c r="L791" s="220" t="s">
        <v>395</v>
      </c>
    </row>
    <row r="792" spans="1:12">
      <c r="A792" s="213">
        <v>43202120</v>
      </c>
      <c r="B792" s="151" t="s">
        <v>897</v>
      </c>
      <c r="C792" s="220" t="s">
        <v>552</v>
      </c>
      <c r="D792" s="151" t="s">
        <v>553</v>
      </c>
      <c r="E792" s="151" t="s">
        <v>841</v>
      </c>
      <c r="F792" s="213">
        <v>300</v>
      </c>
      <c r="G792" s="151">
        <v>32</v>
      </c>
      <c r="H792" s="151">
        <v>26</v>
      </c>
      <c r="I792" s="151">
        <v>832</v>
      </c>
      <c r="J792" s="151">
        <v>30</v>
      </c>
      <c r="K792" s="151">
        <v>960</v>
      </c>
      <c r="L792" s="220" t="s">
        <v>395</v>
      </c>
    </row>
    <row r="793" spans="1:12">
      <c r="A793" s="213">
        <v>43202121</v>
      </c>
      <c r="B793" s="151" t="s">
        <v>557</v>
      </c>
      <c r="C793" s="220" t="s">
        <v>552</v>
      </c>
      <c r="D793" s="151" t="s">
        <v>553</v>
      </c>
      <c r="E793" s="151" t="s">
        <v>841</v>
      </c>
      <c r="F793" s="213">
        <v>305</v>
      </c>
      <c r="G793" s="151">
        <v>32</v>
      </c>
      <c r="H793" s="151">
        <v>26</v>
      </c>
      <c r="I793" s="151">
        <v>832</v>
      </c>
      <c r="J793" s="151">
        <v>30</v>
      </c>
      <c r="K793" s="151">
        <v>960</v>
      </c>
      <c r="L793" s="220" t="s">
        <v>395</v>
      </c>
    </row>
    <row r="794" spans="1:12">
      <c r="A794" s="213">
        <v>43202122</v>
      </c>
      <c r="B794" s="151" t="s">
        <v>558</v>
      </c>
      <c r="C794" s="151" t="s">
        <v>552</v>
      </c>
      <c r="D794" s="151" t="s">
        <v>553</v>
      </c>
      <c r="E794" s="151" t="s">
        <v>841</v>
      </c>
      <c r="F794" s="213">
        <v>310</v>
      </c>
      <c r="G794" s="151">
        <v>32</v>
      </c>
      <c r="H794" s="151">
        <v>26</v>
      </c>
      <c r="I794" s="151">
        <v>832</v>
      </c>
      <c r="J794" s="151">
        <v>30</v>
      </c>
      <c r="K794" s="151">
        <v>960</v>
      </c>
      <c r="L794" s="151"/>
    </row>
    <row r="795" spans="1:12">
      <c r="A795" s="213">
        <v>43202123</v>
      </c>
      <c r="B795" s="151" t="s">
        <v>898</v>
      </c>
      <c r="C795" s="151" t="s">
        <v>552</v>
      </c>
      <c r="D795" s="151" t="s">
        <v>553</v>
      </c>
      <c r="E795" s="151" t="s">
        <v>841</v>
      </c>
      <c r="F795" s="213">
        <v>315</v>
      </c>
      <c r="G795" s="151">
        <v>32</v>
      </c>
      <c r="H795" s="151">
        <v>26</v>
      </c>
      <c r="I795" s="151">
        <v>832</v>
      </c>
      <c r="J795" s="151">
        <v>30</v>
      </c>
      <c r="K795" s="151">
        <v>960</v>
      </c>
      <c r="L795" s="151"/>
    </row>
    <row r="796" spans="1:12">
      <c r="A796" s="213">
        <v>43207123</v>
      </c>
      <c r="B796" s="151" t="s">
        <v>898</v>
      </c>
      <c r="C796" s="151" t="s">
        <v>552</v>
      </c>
      <c r="D796" s="151" t="s">
        <v>553</v>
      </c>
      <c r="E796" s="151" t="s">
        <v>841</v>
      </c>
      <c r="F796" s="213">
        <v>315</v>
      </c>
      <c r="G796" s="151">
        <v>32</v>
      </c>
      <c r="H796" s="151">
        <v>26</v>
      </c>
      <c r="I796" s="151">
        <v>832</v>
      </c>
      <c r="J796" s="151">
        <v>30</v>
      </c>
      <c r="K796" s="151">
        <v>960</v>
      </c>
      <c r="L796" s="151"/>
    </row>
    <row r="797" spans="1:12">
      <c r="A797" s="213">
        <v>43202124</v>
      </c>
      <c r="B797" s="151" t="s">
        <v>900</v>
      </c>
      <c r="C797" s="151" t="s">
        <v>552</v>
      </c>
      <c r="D797" s="151" t="s">
        <v>553</v>
      </c>
      <c r="E797" s="151" t="s">
        <v>841</v>
      </c>
      <c r="F797" s="213">
        <v>320</v>
      </c>
      <c r="G797" s="151">
        <v>32</v>
      </c>
      <c r="H797" s="151">
        <v>26</v>
      </c>
      <c r="I797" s="151">
        <v>832</v>
      </c>
      <c r="J797" s="151">
        <v>30</v>
      </c>
      <c r="K797" s="151">
        <v>960</v>
      </c>
      <c r="L797" s="151"/>
    </row>
    <row r="798" spans="1:12">
      <c r="A798" s="213">
        <v>43211124</v>
      </c>
      <c r="B798" s="151" t="s">
        <v>900</v>
      </c>
      <c r="C798" s="151" t="s">
        <v>552</v>
      </c>
      <c r="D798" s="151" t="s">
        <v>553</v>
      </c>
      <c r="E798" s="151" t="s">
        <v>841</v>
      </c>
      <c r="F798" s="213">
        <v>320</v>
      </c>
      <c r="G798" s="151">
        <v>32</v>
      </c>
      <c r="H798" s="151">
        <v>26</v>
      </c>
      <c r="I798" s="151">
        <v>832</v>
      </c>
      <c r="J798" s="151">
        <v>30</v>
      </c>
      <c r="K798" s="151">
        <v>960</v>
      </c>
      <c r="L798" s="151"/>
    </row>
    <row r="799" spans="1:12">
      <c r="A799" s="213">
        <v>43207124</v>
      </c>
      <c r="B799" s="151" t="s">
        <v>900</v>
      </c>
      <c r="C799" s="151" t="s">
        <v>552</v>
      </c>
      <c r="D799" s="151" t="s">
        <v>553</v>
      </c>
      <c r="E799" s="151" t="s">
        <v>841</v>
      </c>
      <c r="F799" s="213">
        <v>320</v>
      </c>
      <c r="G799" s="151">
        <v>32</v>
      </c>
      <c r="H799" s="151">
        <v>26</v>
      </c>
      <c r="I799" s="151">
        <v>832</v>
      </c>
      <c r="J799" s="151">
        <v>30</v>
      </c>
      <c r="K799" s="151">
        <v>960</v>
      </c>
      <c r="L799" s="151"/>
    </row>
    <row r="800" spans="1:12">
      <c r="A800" s="213">
        <v>43205123</v>
      </c>
      <c r="B800" s="151" t="s">
        <v>899</v>
      </c>
      <c r="C800" s="151" t="s">
        <v>552</v>
      </c>
      <c r="D800" s="151" t="s">
        <v>553</v>
      </c>
      <c r="E800" s="151" t="s">
        <v>841</v>
      </c>
      <c r="F800" s="213">
        <v>315</v>
      </c>
      <c r="G800" s="151">
        <v>32</v>
      </c>
      <c r="H800" s="151">
        <v>26</v>
      </c>
      <c r="I800" s="151">
        <v>832</v>
      </c>
      <c r="J800" s="151">
        <v>30</v>
      </c>
      <c r="K800" s="151">
        <v>960</v>
      </c>
      <c r="L800" s="151"/>
    </row>
    <row r="801" spans="1:12">
      <c r="A801" s="213">
        <v>43205124</v>
      </c>
      <c r="B801" s="151" t="s">
        <v>901</v>
      </c>
      <c r="C801" s="151" t="s">
        <v>552</v>
      </c>
      <c r="D801" s="151" t="s">
        <v>553</v>
      </c>
      <c r="E801" s="151" t="s">
        <v>841</v>
      </c>
      <c r="F801" s="213">
        <v>320</v>
      </c>
      <c r="G801" s="151">
        <v>32</v>
      </c>
      <c r="H801" s="151">
        <v>26</v>
      </c>
      <c r="I801" s="151">
        <v>832</v>
      </c>
      <c r="J801" s="151">
        <v>30</v>
      </c>
      <c r="K801" s="151">
        <v>960</v>
      </c>
      <c r="L801" s="151"/>
    </row>
    <row r="802" spans="1:12">
      <c r="A802" s="213">
        <v>47203123</v>
      </c>
      <c r="B802" s="151" t="s">
        <v>898</v>
      </c>
      <c r="C802" s="151" t="s">
        <v>552</v>
      </c>
      <c r="D802" s="151" t="s">
        <v>553</v>
      </c>
      <c r="E802" s="151" t="s">
        <v>841</v>
      </c>
      <c r="F802" s="213">
        <v>315</v>
      </c>
      <c r="G802" s="151">
        <v>32</v>
      </c>
      <c r="H802" s="151">
        <v>26</v>
      </c>
      <c r="I802" s="151">
        <v>832</v>
      </c>
      <c r="J802" s="151">
        <v>30</v>
      </c>
      <c r="K802" s="151">
        <v>960</v>
      </c>
      <c r="L802" s="151"/>
    </row>
    <row r="803" spans="1:12">
      <c r="A803" s="213">
        <v>47203124</v>
      </c>
      <c r="B803" s="151" t="s">
        <v>900</v>
      </c>
      <c r="C803" s="151" t="s">
        <v>552</v>
      </c>
      <c r="D803" s="151" t="s">
        <v>553</v>
      </c>
      <c r="E803" s="151" t="s">
        <v>841</v>
      </c>
      <c r="F803" s="213">
        <v>320</v>
      </c>
      <c r="G803" s="151">
        <v>32</v>
      </c>
      <c r="H803" s="151">
        <v>26</v>
      </c>
      <c r="I803" s="151">
        <v>832</v>
      </c>
      <c r="J803" s="151">
        <v>30</v>
      </c>
      <c r="K803" s="151">
        <v>960</v>
      </c>
      <c r="L803" s="151"/>
    </row>
    <row r="804" spans="1:12">
      <c r="A804" s="213">
        <v>43207524</v>
      </c>
      <c r="B804" s="151" t="s">
        <v>943</v>
      </c>
      <c r="C804" s="151" t="s">
        <v>552</v>
      </c>
      <c r="D804" s="151" t="s">
        <v>553</v>
      </c>
      <c r="E804" s="151" t="s">
        <v>841</v>
      </c>
      <c r="F804" s="213">
        <v>320</v>
      </c>
      <c r="G804" s="151">
        <v>32</v>
      </c>
      <c r="H804" s="151">
        <v>26</v>
      </c>
      <c r="I804" s="151">
        <v>832</v>
      </c>
      <c r="J804" s="151">
        <v>30</v>
      </c>
      <c r="K804" s="151">
        <v>960</v>
      </c>
      <c r="L804" s="151"/>
    </row>
    <row r="805" spans="1:12">
      <c r="A805" s="213">
        <v>43211524</v>
      </c>
      <c r="B805" s="151" t="s">
        <v>943</v>
      </c>
      <c r="C805" s="151" t="s">
        <v>552</v>
      </c>
      <c r="D805" s="151" t="s">
        <v>553</v>
      </c>
      <c r="E805" s="151" t="s">
        <v>841</v>
      </c>
      <c r="F805" s="213">
        <v>320</v>
      </c>
      <c r="G805" s="151">
        <v>32</v>
      </c>
      <c r="H805" s="151">
        <v>26</v>
      </c>
      <c r="I805" s="151">
        <v>832</v>
      </c>
      <c r="J805" s="151">
        <v>30</v>
      </c>
      <c r="K805" s="151">
        <v>960</v>
      </c>
      <c r="L805" s="151"/>
    </row>
    <row r="806" spans="1:12">
      <c r="A806" s="213">
        <v>43207523</v>
      </c>
      <c r="B806" s="151" t="s">
        <v>943</v>
      </c>
      <c r="C806" s="151" t="s">
        <v>552</v>
      </c>
      <c r="D806" s="151" t="s">
        <v>553</v>
      </c>
      <c r="E806" s="151" t="s">
        <v>841</v>
      </c>
      <c r="F806" s="213">
        <v>315</v>
      </c>
      <c r="G806" s="151">
        <v>32</v>
      </c>
      <c r="H806" s="151">
        <v>26</v>
      </c>
      <c r="I806" s="151">
        <v>832</v>
      </c>
      <c r="J806" s="151">
        <v>30</v>
      </c>
      <c r="K806" s="151">
        <v>960</v>
      </c>
      <c r="L806" s="151"/>
    </row>
    <row r="807" spans="1:12">
      <c r="A807" s="213">
        <v>43207126</v>
      </c>
      <c r="B807" s="151" t="s">
        <v>943</v>
      </c>
      <c r="C807" s="151" t="s">
        <v>552</v>
      </c>
      <c r="D807" s="151" t="s">
        <v>553</v>
      </c>
      <c r="E807" s="151" t="s">
        <v>841</v>
      </c>
      <c r="F807" s="213">
        <v>330</v>
      </c>
      <c r="G807" s="151">
        <v>32</v>
      </c>
      <c r="H807" s="151">
        <v>26</v>
      </c>
      <c r="I807" s="151">
        <v>832</v>
      </c>
      <c r="J807" s="151">
        <v>30</v>
      </c>
      <c r="K807" s="151">
        <v>960</v>
      </c>
      <c r="L807" s="151"/>
    </row>
    <row r="808" spans="1:12">
      <c r="A808" s="213">
        <v>43207125</v>
      </c>
      <c r="B808" s="151" t="s">
        <v>943</v>
      </c>
      <c r="C808" s="151" t="s">
        <v>552</v>
      </c>
      <c r="D808" s="151" t="s">
        <v>553</v>
      </c>
      <c r="E808" s="151" t="s">
        <v>841</v>
      </c>
      <c r="F808" s="213">
        <v>325</v>
      </c>
      <c r="G808" s="151">
        <v>32</v>
      </c>
      <c r="H808" s="151">
        <v>26</v>
      </c>
      <c r="I808" s="151">
        <v>832</v>
      </c>
      <c r="J808" s="151">
        <v>30</v>
      </c>
      <c r="K808" s="151">
        <v>960</v>
      </c>
      <c r="L808" s="151"/>
    </row>
    <row r="809" spans="1:12" s="240" customFormat="1">
      <c r="A809" s="213">
        <v>43207122</v>
      </c>
      <c r="B809" s="151" t="s">
        <v>943</v>
      </c>
      <c r="C809" s="151" t="s">
        <v>552</v>
      </c>
      <c r="D809" s="151" t="s">
        <v>553</v>
      </c>
      <c r="E809" s="151" t="s">
        <v>841</v>
      </c>
      <c r="F809" s="213">
        <v>310</v>
      </c>
      <c r="G809" s="151">
        <v>32</v>
      </c>
      <c r="H809" s="151">
        <v>26</v>
      </c>
      <c r="I809" s="151">
        <v>832</v>
      </c>
      <c r="J809" s="151">
        <v>30</v>
      </c>
      <c r="K809" s="151">
        <v>960</v>
      </c>
      <c r="L809" s="151"/>
    </row>
    <row r="810" spans="1:12">
      <c r="A810" s="213">
        <v>43202126</v>
      </c>
      <c r="B810" s="151" t="s">
        <v>903</v>
      </c>
      <c r="C810" s="220" t="s">
        <v>552</v>
      </c>
      <c r="D810" s="151" t="s">
        <v>553</v>
      </c>
      <c r="E810" s="151" t="s">
        <v>841</v>
      </c>
      <c r="F810" s="213">
        <v>330</v>
      </c>
      <c r="G810" s="151">
        <v>32</v>
      </c>
      <c r="H810" s="151">
        <v>26</v>
      </c>
      <c r="I810" s="151">
        <v>832</v>
      </c>
      <c r="J810" s="151">
        <v>30</v>
      </c>
      <c r="K810" s="151">
        <v>960</v>
      </c>
      <c r="L810" s="220" t="s">
        <v>395</v>
      </c>
    </row>
    <row r="811" spans="1:12">
      <c r="A811" s="213">
        <v>43208126</v>
      </c>
      <c r="B811" s="151" t="s">
        <v>539</v>
      </c>
      <c r="C811" s="151" t="s">
        <v>527</v>
      </c>
      <c r="D811" s="151" t="s">
        <v>528</v>
      </c>
      <c r="E811" s="151" t="s">
        <v>841</v>
      </c>
      <c r="F811" s="213">
        <v>330</v>
      </c>
      <c r="G811" s="151">
        <v>32</v>
      </c>
      <c r="H811" s="151">
        <v>26</v>
      </c>
      <c r="I811" s="151">
        <v>832</v>
      </c>
      <c r="J811" s="151">
        <v>30</v>
      </c>
      <c r="K811" s="151">
        <v>960</v>
      </c>
      <c r="L811" s="151"/>
    </row>
    <row r="812" spans="1:12">
      <c r="A812" s="222">
        <v>46207127</v>
      </c>
      <c r="B812" s="234" t="s">
        <v>944</v>
      </c>
      <c r="C812" s="151" t="s">
        <v>945</v>
      </c>
      <c r="D812" s="223" t="s">
        <v>553</v>
      </c>
      <c r="E812" s="223" t="s">
        <v>528</v>
      </c>
      <c r="F812" s="222">
        <v>335</v>
      </c>
      <c r="G812" s="223">
        <v>26</v>
      </c>
      <c r="H812" s="223">
        <v>24</v>
      </c>
      <c r="I812" s="223">
        <v>624</v>
      </c>
      <c r="J812" s="223">
        <v>32</v>
      </c>
      <c r="K812" s="223">
        <v>832</v>
      </c>
      <c r="L812" s="223"/>
    </row>
    <row r="813" spans="1:12">
      <c r="A813" s="213">
        <v>43202127</v>
      </c>
      <c r="B813" s="151" t="s">
        <v>904</v>
      </c>
      <c r="C813" s="220" t="s">
        <v>552</v>
      </c>
      <c r="D813" s="151" t="s">
        <v>553</v>
      </c>
      <c r="E813" s="151" t="s">
        <v>841</v>
      </c>
      <c r="F813" s="213">
        <v>335</v>
      </c>
      <c r="G813" s="151">
        <v>32</v>
      </c>
      <c r="H813" s="151">
        <v>26</v>
      </c>
      <c r="I813" s="151">
        <v>832</v>
      </c>
      <c r="J813" s="151">
        <v>30</v>
      </c>
      <c r="K813" s="151">
        <v>960</v>
      </c>
      <c r="L813" s="220" t="s">
        <v>395</v>
      </c>
    </row>
    <row r="814" spans="1:12">
      <c r="A814" s="213">
        <v>43202128</v>
      </c>
      <c r="B814" s="151" t="s">
        <v>905</v>
      </c>
      <c r="C814" s="220" t="s">
        <v>552</v>
      </c>
      <c r="D814" s="151" t="s">
        <v>553</v>
      </c>
      <c r="E814" s="151" t="s">
        <v>841</v>
      </c>
      <c r="F814" s="213">
        <v>340</v>
      </c>
      <c r="G814" s="151">
        <v>32</v>
      </c>
      <c r="H814" s="151">
        <v>26</v>
      </c>
      <c r="I814" s="151">
        <v>832</v>
      </c>
      <c r="J814" s="151">
        <v>30</v>
      </c>
      <c r="K814" s="151">
        <v>960</v>
      </c>
      <c r="L814" s="220" t="s">
        <v>395</v>
      </c>
    </row>
    <row r="815" spans="1:12">
      <c r="A815" s="213">
        <v>43202129</v>
      </c>
      <c r="B815" s="151" t="s">
        <v>906</v>
      </c>
      <c r="C815" s="220" t="s">
        <v>552</v>
      </c>
      <c r="D815" s="151" t="s">
        <v>553</v>
      </c>
      <c r="E815" s="151" t="s">
        <v>841</v>
      </c>
      <c r="F815" s="213">
        <v>345</v>
      </c>
      <c r="G815" s="151">
        <v>32</v>
      </c>
      <c r="H815" s="151">
        <v>26</v>
      </c>
      <c r="I815" s="151">
        <v>832</v>
      </c>
      <c r="J815" s="151">
        <v>30</v>
      </c>
      <c r="K815" s="151">
        <v>960</v>
      </c>
      <c r="L815" s="220" t="s">
        <v>395</v>
      </c>
    </row>
    <row r="816" spans="1:12">
      <c r="A816" s="213">
        <v>43202130</v>
      </c>
      <c r="B816" s="151" t="s">
        <v>907</v>
      </c>
      <c r="C816" s="220" t="s">
        <v>552</v>
      </c>
      <c r="D816" s="151" t="s">
        <v>553</v>
      </c>
      <c r="E816" s="151" t="s">
        <v>841</v>
      </c>
      <c r="F816" s="213">
        <v>350</v>
      </c>
      <c r="G816" s="151">
        <v>32</v>
      </c>
      <c r="H816" s="151">
        <v>26</v>
      </c>
      <c r="I816" s="151">
        <v>832</v>
      </c>
      <c r="J816" s="151">
        <v>30</v>
      </c>
      <c r="K816" s="151">
        <v>960</v>
      </c>
      <c r="L816" s="220" t="s">
        <v>395</v>
      </c>
    </row>
    <row r="817" spans="1:12">
      <c r="A817" s="213">
        <v>43202131</v>
      </c>
      <c r="B817" s="151" t="s">
        <v>908</v>
      </c>
      <c r="C817" s="220" t="s">
        <v>552</v>
      </c>
      <c r="D817" s="151" t="s">
        <v>553</v>
      </c>
      <c r="E817" s="151" t="s">
        <v>841</v>
      </c>
      <c r="F817" s="213">
        <v>355</v>
      </c>
      <c r="G817" s="151">
        <v>32</v>
      </c>
      <c r="H817" s="151">
        <v>26</v>
      </c>
      <c r="I817" s="151">
        <v>832</v>
      </c>
      <c r="J817" s="151">
        <v>30</v>
      </c>
      <c r="K817" s="151">
        <v>960</v>
      </c>
      <c r="L817" s="220" t="s">
        <v>395</v>
      </c>
    </row>
    <row r="818" spans="1:12">
      <c r="A818" s="213">
        <v>43202132</v>
      </c>
      <c r="B818" s="151" t="s">
        <v>909</v>
      </c>
      <c r="C818" s="220" t="s">
        <v>552</v>
      </c>
      <c r="D818" s="151" t="s">
        <v>553</v>
      </c>
      <c r="E818" s="151" t="s">
        <v>841</v>
      </c>
      <c r="F818" s="213">
        <v>360</v>
      </c>
      <c r="G818" s="151">
        <v>32</v>
      </c>
      <c r="H818" s="151">
        <v>26</v>
      </c>
      <c r="I818" s="151">
        <v>832</v>
      </c>
      <c r="J818" s="151">
        <v>30</v>
      </c>
      <c r="K818" s="151">
        <v>960</v>
      </c>
      <c r="L818" s="220" t="s">
        <v>395</v>
      </c>
    </row>
    <row r="819" spans="1:12">
      <c r="A819" s="213">
        <v>43202133</v>
      </c>
      <c r="B819" s="151" t="s">
        <v>910</v>
      </c>
      <c r="C819" s="220" t="s">
        <v>552</v>
      </c>
      <c r="D819" s="151" t="s">
        <v>553</v>
      </c>
      <c r="E819" s="151" t="s">
        <v>841</v>
      </c>
      <c r="F819" s="213">
        <v>365</v>
      </c>
      <c r="G819" s="151">
        <v>32</v>
      </c>
      <c r="H819" s="151">
        <v>26</v>
      </c>
      <c r="I819" s="151">
        <v>832</v>
      </c>
      <c r="J819" s="151">
        <v>30</v>
      </c>
      <c r="K819" s="151">
        <v>960</v>
      </c>
      <c r="L819" s="220" t="s">
        <v>395</v>
      </c>
    </row>
    <row r="820" spans="1:12">
      <c r="A820" s="213">
        <v>43202522</v>
      </c>
      <c r="B820" s="151" t="s">
        <v>558</v>
      </c>
      <c r="C820" s="220" t="s">
        <v>552</v>
      </c>
      <c r="D820" s="151" t="s">
        <v>553</v>
      </c>
      <c r="E820" s="151" t="s">
        <v>851</v>
      </c>
      <c r="F820" s="213">
        <v>310</v>
      </c>
      <c r="G820" s="151">
        <v>32</v>
      </c>
      <c r="H820" s="151">
        <v>26</v>
      </c>
      <c r="I820" s="151">
        <v>832</v>
      </c>
      <c r="J820" s="151">
        <v>30</v>
      </c>
      <c r="K820" s="151">
        <v>960</v>
      </c>
      <c r="L820" s="220" t="s">
        <v>395</v>
      </c>
    </row>
    <row r="821" spans="1:12">
      <c r="A821" s="213">
        <v>43202523</v>
      </c>
      <c r="B821" s="151" t="s">
        <v>898</v>
      </c>
      <c r="C821" s="151" t="s">
        <v>552</v>
      </c>
      <c r="D821" s="151" t="s">
        <v>553</v>
      </c>
      <c r="E821" s="151" t="s">
        <v>851</v>
      </c>
      <c r="F821" s="213">
        <v>315</v>
      </c>
      <c r="G821" s="151">
        <v>32</v>
      </c>
      <c r="H821" s="151">
        <v>26</v>
      </c>
      <c r="I821" s="151">
        <v>832</v>
      </c>
      <c r="J821" s="151">
        <v>30</v>
      </c>
      <c r="K821" s="151">
        <v>960</v>
      </c>
      <c r="L821" s="151"/>
    </row>
    <row r="822" spans="1:12">
      <c r="A822" s="213">
        <v>43202524</v>
      </c>
      <c r="B822" s="151" t="s">
        <v>900</v>
      </c>
      <c r="C822" s="220" t="s">
        <v>552</v>
      </c>
      <c r="D822" s="151" t="s">
        <v>553</v>
      </c>
      <c r="E822" s="151" t="s">
        <v>851</v>
      </c>
      <c r="F822" s="213">
        <v>320</v>
      </c>
      <c r="G822" s="151">
        <v>32</v>
      </c>
      <c r="H822" s="151">
        <v>26</v>
      </c>
      <c r="I822" s="151">
        <v>832</v>
      </c>
      <c r="J822" s="151">
        <v>30</v>
      </c>
      <c r="K822" s="151">
        <v>960</v>
      </c>
      <c r="L822" s="220" t="s">
        <v>395</v>
      </c>
    </row>
    <row r="823" spans="1:12">
      <c r="A823" s="213">
        <v>43203119</v>
      </c>
      <c r="B823" s="151" t="s">
        <v>535</v>
      </c>
      <c r="C823" s="220" t="s">
        <v>527</v>
      </c>
      <c r="D823" s="151" t="s">
        <v>528</v>
      </c>
      <c r="E823" s="151" t="s">
        <v>841</v>
      </c>
      <c r="F823" s="213">
        <v>295</v>
      </c>
      <c r="G823" s="151">
        <v>32</v>
      </c>
      <c r="H823" s="151">
        <v>26</v>
      </c>
      <c r="I823" s="151">
        <v>832</v>
      </c>
      <c r="J823" s="151">
        <v>30</v>
      </c>
      <c r="K823" s="151">
        <v>960</v>
      </c>
      <c r="L823" s="220" t="s">
        <v>395</v>
      </c>
    </row>
    <row r="824" spans="1:12">
      <c r="A824" s="213">
        <v>43203120</v>
      </c>
      <c r="B824" s="151" t="s">
        <v>526</v>
      </c>
      <c r="C824" s="220" t="s">
        <v>527</v>
      </c>
      <c r="D824" s="151" t="s">
        <v>528</v>
      </c>
      <c r="E824" s="151" t="s">
        <v>841</v>
      </c>
      <c r="F824" s="213">
        <v>300</v>
      </c>
      <c r="G824" s="151">
        <v>32</v>
      </c>
      <c r="H824" s="151">
        <v>26</v>
      </c>
      <c r="I824" s="151">
        <v>832</v>
      </c>
      <c r="J824" s="151">
        <v>30</v>
      </c>
      <c r="K824" s="151">
        <v>960</v>
      </c>
      <c r="L824" s="220" t="s">
        <v>395</v>
      </c>
    </row>
    <row r="825" spans="1:12">
      <c r="A825" s="213">
        <v>43203121</v>
      </c>
      <c r="B825" s="151" t="s">
        <v>529</v>
      </c>
      <c r="C825" s="220" t="s">
        <v>527</v>
      </c>
      <c r="D825" s="151" t="s">
        <v>528</v>
      </c>
      <c r="E825" s="151" t="s">
        <v>841</v>
      </c>
      <c r="F825" s="213">
        <v>305</v>
      </c>
      <c r="G825" s="151">
        <v>32</v>
      </c>
      <c r="H825" s="151">
        <v>26</v>
      </c>
      <c r="I825" s="151">
        <v>832</v>
      </c>
      <c r="J825" s="151">
        <v>30</v>
      </c>
      <c r="K825" s="151">
        <v>960</v>
      </c>
      <c r="L825" s="220" t="s">
        <v>395</v>
      </c>
    </row>
    <row r="826" spans="1:12">
      <c r="A826" s="213">
        <v>43203122</v>
      </c>
      <c r="B826" s="151" t="s">
        <v>530</v>
      </c>
      <c r="C826" s="220" t="s">
        <v>527</v>
      </c>
      <c r="D826" s="151" t="s">
        <v>528</v>
      </c>
      <c r="E826" s="151" t="s">
        <v>841</v>
      </c>
      <c r="F826" s="213">
        <v>310</v>
      </c>
      <c r="G826" s="151">
        <v>32</v>
      </c>
      <c r="H826" s="151">
        <v>26</v>
      </c>
      <c r="I826" s="151">
        <v>832</v>
      </c>
      <c r="J826" s="151">
        <v>30</v>
      </c>
      <c r="K826" s="151">
        <v>960</v>
      </c>
      <c r="L826" s="220" t="s">
        <v>395</v>
      </c>
    </row>
    <row r="827" spans="1:12">
      <c r="A827" s="213">
        <v>43203123</v>
      </c>
      <c r="B827" s="151" t="s">
        <v>531</v>
      </c>
      <c r="C827" s="220" t="s">
        <v>527</v>
      </c>
      <c r="D827" s="151" t="s">
        <v>528</v>
      </c>
      <c r="E827" s="151" t="s">
        <v>841</v>
      </c>
      <c r="F827" s="213">
        <v>315</v>
      </c>
      <c r="G827" s="151">
        <v>32</v>
      </c>
      <c r="H827" s="151">
        <v>26</v>
      </c>
      <c r="I827" s="151">
        <v>832</v>
      </c>
      <c r="J827" s="151">
        <v>30</v>
      </c>
      <c r="K827" s="151">
        <v>960</v>
      </c>
      <c r="L827" s="220" t="s">
        <v>395</v>
      </c>
    </row>
    <row r="828" spans="1:12">
      <c r="A828" s="213">
        <v>43203124</v>
      </c>
      <c r="B828" s="151" t="s">
        <v>532</v>
      </c>
      <c r="C828" s="220" t="s">
        <v>527</v>
      </c>
      <c r="D828" s="151" t="s">
        <v>528</v>
      </c>
      <c r="E828" s="151" t="s">
        <v>841</v>
      </c>
      <c r="F828" s="213">
        <v>320</v>
      </c>
      <c r="G828" s="151">
        <v>32</v>
      </c>
      <c r="H828" s="151">
        <v>26</v>
      </c>
      <c r="I828" s="151">
        <v>832</v>
      </c>
      <c r="J828" s="151">
        <v>30</v>
      </c>
      <c r="K828" s="151">
        <v>960</v>
      </c>
      <c r="L828" s="220" t="s">
        <v>395</v>
      </c>
    </row>
    <row r="829" spans="1:12">
      <c r="A829" s="213">
        <v>43203125</v>
      </c>
      <c r="B829" s="151" t="s">
        <v>533</v>
      </c>
      <c r="C829" s="220" t="s">
        <v>527</v>
      </c>
      <c r="D829" s="151" t="s">
        <v>528</v>
      </c>
      <c r="E829" s="151" t="s">
        <v>841</v>
      </c>
      <c r="F829" s="213">
        <v>325</v>
      </c>
      <c r="G829" s="151">
        <v>32</v>
      </c>
      <c r="H829" s="151">
        <v>26</v>
      </c>
      <c r="I829" s="151">
        <v>832</v>
      </c>
      <c r="J829" s="151">
        <v>30</v>
      </c>
      <c r="K829" s="151">
        <v>960</v>
      </c>
      <c r="L829" s="220" t="s">
        <v>395</v>
      </c>
    </row>
    <row r="830" spans="1:12">
      <c r="A830" s="213">
        <v>43208125</v>
      </c>
      <c r="B830" s="151" t="s">
        <v>533</v>
      </c>
      <c r="C830" s="151" t="s">
        <v>527</v>
      </c>
      <c r="D830" s="151" t="s">
        <v>528</v>
      </c>
      <c r="E830" s="151" t="s">
        <v>841</v>
      </c>
      <c r="F830" s="213">
        <v>325</v>
      </c>
      <c r="G830" s="151">
        <v>32</v>
      </c>
      <c r="H830" s="151">
        <v>26</v>
      </c>
      <c r="I830" s="151">
        <v>832</v>
      </c>
      <c r="J830" s="151">
        <v>30</v>
      </c>
      <c r="K830" s="151">
        <v>960</v>
      </c>
      <c r="L830" s="151"/>
    </row>
    <row r="831" spans="1:12">
      <c r="A831" s="213">
        <v>47204125</v>
      </c>
      <c r="B831" s="151" t="s">
        <v>533</v>
      </c>
      <c r="C831" s="151" t="s">
        <v>527</v>
      </c>
      <c r="D831" s="151" t="s">
        <v>528</v>
      </c>
      <c r="E831" s="151" t="s">
        <v>841</v>
      </c>
      <c r="F831" s="213">
        <v>325</v>
      </c>
      <c r="G831" s="151">
        <v>32</v>
      </c>
      <c r="H831" s="151">
        <v>26</v>
      </c>
      <c r="I831" s="151">
        <v>832</v>
      </c>
      <c r="J831" s="151">
        <v>30</v>
      </c>
      <c r="K831" s="151">
        <v>960</v>
      </c>
      <c r="L831" s="151"/>
    </row>
    <row r="832" spans="1:12">
      <c r="A832" s="213">
        <v>47204126</v>
      </c>
      <c r="B832" s="151" t="s">
        <v>539</v>
      </c>
      <c r="C832" s="151" t="s">
        <v>527</v>
      </c>
      <c r="D832" s="151" t="s">
        <v>528</v>
      </c>
      <c r="E832" s="151" t="s">
        <v>841</v>
      </c>
      <c r="F832" s="213">
        <v>330</v>
      </c>
      <c r="G832" s="151">
        <v>32</v>
      </c>
      <c r="H832" s="151">
        <v>26</v>
      </c>
      <c r="I832" s="151">
        <v>832</v>
      </c>
      <c r="J832" s="151">
        <v>30</v>
      </c>
      <c r="K832" s="151">
        <v>960</v>
      </c>
      <c r="L832" s="151"/>
    </row>
    <row r="833" spans="1:12">
      <c r="A833" s="213">
        <v>43203126</v>
      </c>
      <c r="B833" s="151" t="s">
        <v>539</v>
      </c>
      <c r="C833" s="220" t="s">
        <v>527</v>
      </c>
      <c r="D833" s="151" t="s">
        <v>528</v>
      </c>
      <c r="E833" s="151" t="s">
        <v>841</v>
      </c>
      <c r="F833" s="213">
        <v>330</v>
      </c>
      <c r="G833" s="151">
        <v>32</v>
      </c>
      <c r="H833" s="151">
        <v>26</v>
      </c>
      <c r="I833" s="151">
        <v>832</v>
      </c>
      <c r="J833" s="151">
        <v>30</v>
      </c>
      <c r="K833" s="151">
        <v>960</v>
      </c>
      <c r="L833" s="220" t="s">
        <v>395</v>
      </c>
    </row>
    <row r="834" spans="1:12">
      <c r="A834" s="213">
        <v>43210126</v>
      </c>
      <c r="B834" s="151" t="s">
        <v>539</v>
      </c>
      <c r="C834" s="151" t="s">
        <v>527</v>
      </c>
      <c r="D834" s="151" t="s">
        <v>528</v>
      </c>
      <c r="E834" s="151" t="s">
        <v>841</v>
      </c>
      <c r="F834" s="213">
        <v>330</v>
      </c>
      <c r="G834" s="151">
        <v>32</v>
      </c>
      <c r="H834" s="151">
        <v>26</v>
      </c>
      <c r="I834" s="151">
        <v>832</v>
      </c>
      <c r="J834" s="151">
        <v>30</v>
      </c>
      <c r="K834" s="151">
        <v>960</v>
      </c>
      <c r="L834" s="151"/>
    </row>
    <row r="835" spans="1:12">
      <c r="A835" s="213">
        <v>43203127</v>
      </c>
      <c r="B835" s="151" t="s">
        <v>540</v>
      </c>
      <c r="C835" s="220" t="s">
        <v>527</v>
      </c>
      <c r="D835" s="151" t="s">
        <v>528</v>
      </c>
      <c r="E835" s="151" t="s">
        <v>841</v>
      </c>
      <c r="F835" s="213">
        <v>335</v>
      </c>
      <c r="G835" s="151">
        <v>32</v>
      </c>
      <c r="H835" s="151">
        <v>26</v>
      </c>
      <c r="I835" s="151">
        <v>832</v>
      </c>
      <c r="J835" s="151">
        <v>30</v>
      </c>
      <c r="K835" s="151">
        <v>960</v>
      </c>
      <c r="L835" s="220" t="s">
        <v>395</v>
      </c>
    </row>
    <row r="836" spans="1:12">
      <c r="A836" s="213">
        <v>43203128</v>
      </c>
      <c r="B836" s="151" t="s">
        <v>541</v>
      </c>
      <c r="C836" s="220" t="s">
        <v>527</v>
      </c>
      <c r="D836" s="151" t="s">
        <v>528</v>
      </c>
      <c r="E836" s="151" t="s">
        <v>841</v>
      </c>
      <c r="F836" s="213">
        <v>340</v>
      </c>
      <c r="G836" s="151">
        <v>32</v>
      </c>
      <c r="H836" s="151">
        <v>26</v>
      </c>
      <c r="I836" s="151">
        <v>832</v>
      </c>
      <c r="J836" s="151">
        <v>30</v>
      </c>
      <c r="K836" s="151">
        <v>960</v>
      </c>
      <c r="L836" s="220" t="s">
        <v>395</v>
      </c>
    </row>
    <row r="837" spans="1:12">
      <c r="A837" s="213">
        <v>43203129</v>
      </c>
      <c r="B837" s="151" t="s">
        <v>542</v>
      </c>
      <c r="C837" s="220" t="s">
        <v>527</v>
      </c>
      <c r="D837" s="151" t="s">
        <v>528</v>
      </c>
      <c r="E837" s="151" t="s">
        <v>841</v>
      </c>
      <c r="F837" s="213">
        <v>345</v>
      </c>
      <c r="G837" s="151">
        <v>32</v>
      </c>
      <c r="H837" s="151">
        <v>26</v>
      </c>
      <c r="I837" s="151">
        <v>832</v>
      </c>
      <c r="J837" s="151">
        <v>30</v>
      </c>
      <c r="K837" s="151">
        <v>960</v>
      </c>
      <c r="L837" s="220" t="s">
        <v>395</v>
      </c>
    </row>
    <row r="838" spans="1:12">
      <c r="A838" s="213">
        <v>43203130</v>
      </c>
      <c r="B838" s="151" t="s">
        <v>543</v>
      </c>
      <c r="C838" s="220" t="s">
        <v>527</v>
      </c>
      <c r="D838" s="151" t="s">
        <v>528</v>
      </c>
      <c r="E838" s="151" t="s">
        <v>841</v>
      </c>
      <c r="F838" s="213">
        <v>350</v>
      </c>
      <c r="G838" s="151">
        <v>32</v>
      </c>
      <c r="H838" s="151">
        <v>26</v>
      </c>
      <c r="I838" s="151">
        <v>832</v>
      </c>
      <c r="J838" s="151">
        <v>30</v>
      </c>
      <c r="K838" s="151">
        <v>960</v>
      </c>
      <c r="L838" s="220" t="s">
        <v>395</v>
      </c>
    </row>
    <row r="839" spans="1:12">
      <c r="A839" s="213">
        <v>43203131</v>
      </c>
      <c r="B839" s="151" t="s">
        <v>544</v>
      </c>
      <c r="C839" s="220" t="s">
        <v>527</v>
      </c>
      <c r="D839" s="151" t="s">
        <v>528</v>
      </c>
      <c r="E839" s="151" t="s">
        <v>841</v>
      </c>
      <c r="F839" s="213">
        <v>355</v>
      </c>
      <c r="G839" s="151">
        <v>32</v>
      </c>
      <c r="H839" s="151">
        <v>26</v>
      </c>
      <c r="I839" s="151">
        <v>832</v>
      </c>
      <c r="J839" s="151">
        <v>30</v>
      </c>
      <c r="K839" s="151">
        <v>960</v>
      </c>
      <c r="L839" s="220" t="s">
        <v>395</v>
      </c>
    </row>
    <row r="840" spans="1:12">
      <c r="A840" s="213">
        <v>43203132</v>
      </c>
      <c r="B840" s="151" t="s">
        <v>946</v>
      </c>
      <c r="C840" s="220" t="s">
        <v>527</v>
      </c>
      <c r="D840" s="151" t="s">
        <v>528</v>
      </c>
      <c r="E840" s="151" t="s">
        <v>841</v>
      </c>
      <c r="F840" s="213">
        <v>360</v>
      </c>
      <c r="G840" s="151">
        <v>32</v>
      </c>
      <c r="H840" s="151">
        <v>26</v>
      </c>
      <c r="I840" s="151">
        <v>832</v>
      </c>
      <c r="J840" s="151">
        <v>30</v>
      </c>
      <c r="K840" s="151">
        <v>960</v>
      </c>
      <c r="L840" s="220" t="s">
        <v>395</v>
      </c>
    </row>
    <row r="841" spans="1:12">
      <c r="A841" s="213">
        <v>43203133</v>
      </c>
      <c r="B841" s="151" t="s">
        <v>947</v>
      </c>
      <c r="C841" s="220" t="s">
        <v>527</v>
      </c>
      <c r="D841" s="151" t="s">
        <v>528</v>
      </c>
      <c r="E841" s="151" t="s">
        <v>841</v>
      </c>
      <c r="F841" s="213">
        <v>365</v>
      </c>
      <c r="G841" s="151">
        <v>32</v>
      </c>
      <c r="H841" s="151">
        <v>26</v>
      </c>
      <c r="I841" s="151">
        <v>832</v>
      </c>
      <c r="J841" s="151">
        <v>30</v>
      </c>
      <c r="K841" s="151">
        <v>960</v>
      </c>
      <c r="L841" s="220" t="s">
        <v>395</v>
      </c>
    </row>
    <row r="842" spans="1:12">
      <c r="A842" s="213">
        <v>43204119</v>
      </c>
      <c r="B842" s="151" t="s">
        <v>535</v>
      </c>
      <c r="C842" s="220" t="s">
        <v>527</v>
      </c>
      <c r="D842" s="151" t="s">
        <v>528</v>
      </c>
      <c r="E842" s="151" t="s">
        <v>841</v>
      </c>
      <c r="F842" s="213">
        <v>295</v>
      </c>
      <c r="G842" s="151">
        <v>32</v>
      </c>
      <c r="H842" s="151">
        <v>26</v>
      </c>
      <c r="I842" s="151">
        <v>832</v>
      </c>
      <c r="J842" s="151">
        <v>30</v>
      </c>
      <c r="K842" s="151">
        <v>960</v>
      </c>
      <c r="L842" s="220" t="s">
        <v>395</v>
      </c>
    </row>
    <row r="843" spans="1:12">
      <c r="A843" s="213">
        <v>43204120</v>
      </c>
      <c r="B843" s="151" t="s">
        <v>526</v>
      </c>
      <c r="C843" s="220" t="s">
        <v>527</v>
      </c>
      <c r="D843" s="151" t="s">
        <v>528</v>
      </c>
      <c r="E843" s="151" t="s">
        <v>841</v>
      </c>
      <c r="F843" s="213">
        <v>300</v>
      </c>
      <c r="G843" s="151">
        <v>32</v>
      </c>
      <c r="H843" s="151">
        <v>26</v>
      </c>
      <c r="I843" s="151">
        <v>832</v>
      </c>
      <c r="J843" s="151">
        <v>30</v>
      </c>
      <c r="K843" s="151">
        <v>960</v>
      </c>
      <c r="L843" s="220" t="s">
        <v>395</v>
      </c>
    </row>
    <row r="844" spans="1:12">
      <c r="A844" s="213">
        <v>43204121</v>
      </c>
      <c r="B844" s="151" t="s">
        <v>529</v>
      </c>
      <c r="C844" s="220" t="s">
        <v>527</v>
      </c>
      <c r="D844" s="151" t="s">
        <v>528</v>
      </c>
      <c r="E844" s="151" t="s">
        <v>841</v>
      </c>
      <c r="F844" s="213">
        <v>305</v>
      </c>
      <c r="G844" s="151">
        <v>32</v>
      </c>
      <c r="H844" s="151">
        <v>26</v>
      </c>
      <c r="I844" s="151">
        <v>832</v>
      </c>
      <c r="J844" s="151">
        <v>30</v>
      </c>
      <c r="K844" s="151">
        <v>960</v>
      </c>
      <c r="L844" s="220" t="s">
        <v>395</v>
      </c>
    </row>
    <row r="845" spans="1:12">
      <c r="A845" s="213">
        <v>43204122</v>
      </c>
      <c r="B845" s="151" t="s">
        <v>530</v>
      </c>
      <c r="C845" s="151" t="s">
        <v>527</v>
      </c>
      <c r="D845" s="151" t="s">
        <v>528</v>
      </c>
      <c r="E845" s="151" t="s">
        <v>841</v>
      </c>
      <c r="F845" s="213">
        <v>310</v>
      </c>
      <c r="G845" s="151">
        <v>32</v>
      </c>
      <c r="H845" s="151">
        <v>26</v>
      </c>
      <c r="I845" s="151">
        <v>832</v>
      </c>
      <c r="J845" s="151">
        <v>30</v>
      </c>
      <c r="K845" s="151">
        <v>960</v>
      </c>
      <c r="L845" s="151"/>
    </row>
    <row r="846" spans="1:12">
      <c r="A846" s="213">
        <v>43204123</v>
      </c>
      <c r="B846" s="151" t="s">
        <v>531</v>
      </c>
      <c r="C846" s="151" t="s">
        <v>527</v>
      </c>
      <c r="D846" s="151" t="s">
        <v>528</v>
      </c>
      <c r="E846" s="151" t="s">
        <v>841</v>
      </c>
      <c r="F846" s="213">
        <v>315</v>
      </c>
      <c r="G846" s="151">
        <v>32</v>
      </c>
      <c r="H846" s="151">
        <v>26</v>
      </c>
      <c r="I846" s="151">
        <v>832</v>
      </c>
      <c r="J846" s="151">
        <v>30</v>
      </c>
      <c r="K846" s="151">
        <v>960</v>
      </c>
      <c r="L846" s="151"/>
    </row>
    <row r="847" spans="1:12">
      <c r="A847" s="213">
        <v>43204124</v>
      </c>
      <c r="B847" s="151" t="s">
        <v>532</v>
      </c>
      <c r="C847" s="151" t="s">
        <v>527</v>
      </c>
      <c r="D847" s="151" t="s">
        <v>528</v>
      </c>
      <c r="E847" s="151" t="s">
        <v>841</v>
      </c>
      <c r="F847" s="213">
        <v>320</v>
      </c>
      <c r="G847" s="151">
        <v>32</v>
      </c>
      <c r="H847" s="151">
        <v>26</v>
      </c>
      <c r="I847" s="151">
        <v>832</v>
      </c>
      <c r="J847" s="151">
        <v>30</v>
      </c>
      <c r="K847" s="151">
        <v>960</v>
      </c>
      <c r="L847" s="151"/>
    </row>
    <row r="848" spans="1:12">
      <c r="A848" s="213">
        <v>47204124</v>
      </c>
      <c r="B848" s="151" t="s">
        <v>532</v>
      </c>
      <c r="C848" s="151" t="s">
        <v>527</v>
      </c>
      <c r="D848" s="151" t="s">
        <v>528</v>
      </c>
      <c r="E848" s="151" t="s">
        <v>841</v>
      </c>
      <c r="F848" s="213">
        <v>320</v>
      </c>
      <c r="G848" s="151">
        <v>32</v>
      </c>
      <c r="H848" s="151">
        <v>26</v>
      </c>
      <c r="I848" s="151">
        <v>832</v>
      </c>
      <c r="J848" s="151">
        <v>30</v>
      </c>
      <c r="K848" s="151">
        <v>960</v>
      </c>
      <c r="L848" s="151"/>
    </row>
    <row r="849" spans="1:12">
      <c r="A849" s="213">
        <v>43204125</v>
      </c>
      <c r="B849" s="151" t="s">
        <v>533</v>
      </c>
      <c r="C849" s="151" t="s">
        <v>527</v>
      </c>
      <c r="D849" s="151" t="s">
        <v>528</v>
      </c>
      <c r="E849" s="151" t="s">
        <v>841</v>
      </c>
      <c r="F849" s="213">
        <v>325</v>
      </c>
      <c r="G849" s="151">
        <v>32</v>
      </c>
      <c r="H849" s="151">
        <v>26</v>
      </c>
      <c r="I849" s="151">
        <v>832</v>
      </c>
      <c r="J849" s="151">
        <v>30</v>
      </c>
      <c r="K849" s="151">
        <v>960</v>
      </c>
      <c r="L849" s="151"/>
    </row>
    <row r="850" spans="1:12">
      <c r="A850" s="213">
        <v>43204126</v>
      </c>
      <c r="B850" s="151" t="s">
        <v>539</v>
      </c>
      <c r="C850" s="151" t="s">
        <v>527</v>
      </c>
      <c r="D850" s="151" t="s">
        <v>528</v>
      </c>
      <c r="E850" s="151" t="s">
        <v>841</v>
      </c>
      <c r="F850" s="213">
        <v>330</v>
      </c>
      <c r="G850" s="151">
        <v>32</v>
      </c>
      <c r="H850" s="151">
        <v>26</v>
      </c>
      <c r="I850" s="151">
        <v>832</v>
      </c>
      <c r="J850" s="151">
        <v>30</v>
      </c>
      <c r="K850" s="151">
        <v>960</v>
      </c>
      <c r="L850" s="151"/>
    </row>
    <row r="851" spans="1:12">
      <c r="A851" s="213">
        <v>43204127</v>
      </c>
      <c r="B851" s="151" t="s">
        <v>540</v>
      </c>
      <c r="C851" s="220" t="s">
        <v>527</v>
      </c>
      <c r="D851" s="151" t="s">
        <v>528</v>
      </c>
      <c r="E851" s="151" t="s">
        <v>841</v>
      </c>
      <c r="F851" s="213">
        <v>335</v>
      </c>
      <c r="G851" s="151">
        <v>32</v>
      </c>
      <c r="H851" s="151">
        <v>26</v>
      </c>
      <c r="I851" s="151">
        <v>832</v>
      </c>
      <c r="J851" s="151">
        <v>30</v>
      </c>
      <c r="K851" s="151">
        <v>960</v>
      </c>
      <c r="L851" s="220" t="s">
        <v>395</v>
      </c>
    </row>
    <row r="852" spans="1:12">
      <c r="A852" s="213">
        <v>43204128</v>
      </c>
      <c r="B852" s="151" t="s">
        <v>541</v>
      </c>
      <c r="C852" s="220" t="s">
        <v>527</v>
      </c>
      <c r="D852" s="151" t="s">
        <v>528</v>
      </c>
      <c r="E852" s="151" t="s">
        <v>841</v>
      </c>
      <c r="F852" s="213">
        <v>340</v>
      </c>
      <c r="G852" s="151">
        <v>32</v>
      </c>
      <c r="H852" s="151">
        <v>26</v>
      </c>
      <c r="I852" s="151">
        <v>832</v>
      </c>
      <c r="J852" s="151">
        <v>30</v>
      </c>
      <c r="K852" s="151">
        <v>960</v>
      </c>
      <c r="L852" s="220" t="s">
        <v>395</v>
      </c>
    </row>
    <row r="853" spans="1:12">
      <c r="A853" s="213">
        <v>43208128</v>
      </c>
      <c r="B853" s="151" t="s">
        <v>541</v>
      </c>
      <c r="C853" s="151" t="s">
        <v>527</v>
      </c>
      <c r="D853" s="151" t="s">
        <v>528</v>
      </c>
      <c r="E853" s="151" t="s">
        <v>841</v>
      </c>
      <c r="F853" s="213">
        <v>340</v>
      </c>
      <c r="G853" s="151">
        <v>32</v>
      </c>
      <c r="H853" s="151">
        <v>26</v>
      </c>
      <c r="I853" s="151">
        <v>832</v>
      </c>
      <c r="J853" s="151">
        <v>30</v>
      </c>
      <c r="K853" s="151">
        <v>960</v>
      </c>
      <c r="L853" s="151"/>
    </row>
    <row r="854" spans="1:12">
      <c r="A854" s="213">
        <v>43208124</v>
      </c>
      <c r="B854" s="151" t="s">
        <v>532</v>
      </c>
      <c r="C854" s="151" t="s">
        <v>527</v>
      </c>
      <c r="D854" s="151" t="s">
        <v>528</v>
      </c>
      <c r="E854" s="151" t="s">
        <v>841</v>
      </c>
      <c r="F854" s="213">
        <v>320</v>
      </c>
      <c r="G854" s="151">
        <v>32</v>
      </c>
      <c r="H854" s="151">
        <v>26</v>
      </c>
      <c r="I854" s="151">
        <v>832</v>
      </c>
      <c r="J854" s="151">
        <v>30</v>
      </c>
      <c r="K854" s="151">
        <v>960</v>
      </c>
      <c r="L854" s="151"/>
    </row>
    <row r="855" spans="1:12">
      <c r="A855" s="213">
        <v>43204129</v>
      </c>
      <c r="B855" s="151" t="s">
        <v>542</v>
      </c>
      <c r="C855" s="220" t="s">
        <v>527</v>
      </c>
      <c r="D855" s="151" t="s">
        <v>528</v>
      </c>
      <c r="E855" s="151" t="s">
        <v>841</v>
      </c>
      <c r="F855" s="213">
        <v>345</v>
      </c>
      <c r="G855" s="151">
        <v>32</v>
      </c>
      <c r="H855" s="151">
        <v>26</v>
      </c>
      <c r="I855" s="151">
        <v>832</v>
      </c>
      <c r="J855" s="151">
        <v>30</v>
      </c>
      <c r="K855" s="151">
        <v>960</v>
      </c>
      <c r="L855" s="220" t="s">
        <v>395</v>
      </c>
    </row>
    <row r="856" spans="1:12">
      <c r="A856" s="213">
        <v>43204130</v>
      </c>
      <c r="B856" s="151" t="s">
        <v>543</v>
      </c>
      <c r="C856" s="220" t="s">
        <v>527</v>
      </c>
      <c r="D856" s="151" t="s">
        <v>528</v>
      </c>
      <c r="E856" s="151" t="s">
        <v>841</v>
      </c>
      <c r="F856" s="213">
        <v>350</v>
      </c>
      <c r="G856" s="151">
        <v>32</v>
      </c>
      <c r="H856" s="151">
        <v>26</v>
      </c>
      <c r="I856" s="151">
        <v>832</v>
      </c>
      <c r="J856" s="151">
        <v>30</v>
      </c>
      <c r="K856" s="151">
        <v>960</v>
      </c>
      <c r="L856" s="220" t="s">
        <v>395</v>
      </c>
    </row>
    <row r="857" spans="1:12">
      <c r="A857" s="213">
        <v>43204131</v>
      </c>
      <c r="B857" s="151" t="s">
        <v>544</v>
      </c>
      <c r="C857" s="220" t="s">
        <v>527</v>
      </c>
      <c r="D857" s="151" t="s">
        <v>528</v>
      </c>
      <c r="E857" s="151" t="s">
        <v>841</v>
      </c>
      <c r="F857" s="213">
        <v>355</v>
      </c>
      <c r="G857" s="151">
        <v>32</v>
      </c>
      <c r="H857" s="151">
        <v>26</v>
      </c>
      <c r="I857" s="151">
        <v>832</v>
      </c>
      <c r="J857" s="151">
        <v>30</v>
      </c>
      <c r="K857" s="151">
        <v>960</v>
      </c>
      <c r="L857" s="220" t="s">
        <v>395</v>
      </c>
    </row>
    <row r="858" spans="1:12">
      <c r="A858" s="213">
        <v>43204132</v>
      </c>
      <c r="B858" s="151" t="s">
        <v>946</v>
      </c>
      <c r="C858" s="220" t="s">
        <v>527</v>
      </c>
      <c r="D858" s="151" t="s">
        <v>528</v>
      </c>
      <c r="E858" s="151" t="s">
        <v>841</v>
      </c>
      <c r="F858" s="213">
        <v>360</v>
      </c>
      <c r="G858" s="151">
        <v>32</v>
      </c>
      <c r="H858" s="151">
        <v>26</v>
      </c>
      <c r="I858" s="151">
        <v>832</v>
      </c>
      <c r="J858" s="151">
        <v>30</v>
      </c>
      <c r="K858" s="151">
        <v>960</v>
      </c>
      <c r="L858" s="220" t="s">
        <v>395</v>
      </c>
    </row>
    <row r="859" spans="1:12">
      <c r="A859" s="213">
        <v>43204133</v>
      </c>
      <c r="B859" s="151" t="s">
        <v>947</v>
      </c>
      <c r="C859" s="220" t="s">
        <v>527</v>
      </c>
      <c r="D859" s="151" t="s">
        <v>528</v>
      </c>
      <c r="E859" s="151" t="s">
        <v>841</v>
      </c>
      <c r="F859" s="213">
        <v>365</v>
      </c>
      <c r="G859" s="151">
        <v>32</v>
      </c>
      <c r="H859" s="151">
        <v>26</v>
      </c>
      <c r="I859" s="151">
        <v>832</v>
      </c>
      <c r="J859" s="151">
        <v>30</v>
      </c>
      <c r="K859" s="151">
        <v>960</v>
      </c>
      <c r="L859" s="220" t="s">
        <v>395</v>
      </c>
    </row>
    <row r="860" spans="1:12">
      <c r="A860" s="213">
        <v>43204523</v>
      </c>
      <c r="B860" s="151" t="s">
        <v>531</v>
      </c>
      <c r="C860" s="220" t="s">
        <v>527</v>
      </c>
      <c r="D860" s="151" t="s">
        <v>528</v>
      </c>
      <c r="E860" s="151" t="s">
        <v>851</v>
      </c>
      <c r="F860" s="213">
        <v>315</v>
      </c>
      <c r="G860" s="151">
        <v>32</v>
      </c>
      <c r="H860" s="151">
        <v>26</v>
      </c>
      <c r="I860" s="151">
        <v>832</v>
      </c>
      <c r="J860" s="151">
        <v>30</v>
      </c>
      <c r="K860" s="151">
        <v>960</v>
      </c>
      <c r="L860" s="220" t="s">
        <v>395</v>
      </c>
    </row>
    <row r="861" spans="1:12">
      <c r="A861" s="213">
        <v>45201127</v>
      </c>
      <c r="B861" s="151" t="s">
        <v>692</v>
      </c>
      <c r="C861" s="151" t="s">
        <v>691</v>
      </c>
      <c r="D861" s="151" t="s">
        <v>553</v>
      </c>
      <c r="E861" s="151" t="s">
        <v>528</v>
      </c>
      <c r="F861" s="213">
        <v>335</v>
      </c>
      <c r="G861" s="151">
        <v>32</v>
      </c>
      <c r="H861" s="151">
        <v>24</v>
      </c>
      <c r="I861" s="151">
        <v>768</v>
      </c>
      <c r="J861" s="151">
        <v>28</v>
      </c>
      <c r="K861" s="151">
        <v>896</v>
      </c>
      <c r="L861" s="151"/>
    </row>
    <row r="862" spans="1:12">
      <c r="A862" s="213">
        <v>45201129</v>
      </c>
      <c r="B862" s="151" t="s">
        <v>698</v>
      </c>
      <c r="C862" s="220" t="s">
        <v>691</v>
      </c>
      <c r="D862" s="151" t="s">
        <v>553</v>
      </c>
      <c r="E862" s="151" t="s">
        <v>528</v>
      </c>
      <c r="F862" s="213">
        <v>345</v>
      </c>
      <c r="G862" s="151">
        <v>32</v>
      </c>
      <c r="H862" s="151">
        <v>24</v>
      </c>
      <c r="I862" s="151">
        <v>768</v>
      </c>
      <c r="J862" s="151">
        <v>28</v>
      </c>
      <c r="K862" s="151">
        <v>896</v>
      </c>
      <c r="L862" s="220" t="s">
        <v>395</v>
      </c>
    </row>
    <row r="863" spans="1:12">
      <c r="A863" s="213">
        <v>30375408</v>
      </c>
      <c r="B863" s="151" t="s">
        <v>948</v>
      </c>
      <c r="C863" s="151" t="s">
        <v>691</v>
      </c>
      <c r="D863" s="151" t="s">
        <v>553</v>
      </c>
      <c r="E863" s="151" t="s">
        <v>528</v>
      </c>
      <c r="F863" s="213">
        <v>335</v>
      </c>
      <c r="G863" s="151">
        <v>32</v>
      </c>
      <c r="H863" s="151">
        <v>24</v>
      </c>
      <c r="I863" s="151">
        <v>768</v>
      </c>
      <c r="J863" s="151">
        <v>28</v>
      </c>
      <c r="K863" s="151">
        <v>896</v>
      </c>
      <c r="L863" s="151"/>
    </row>
    <row r="864" spans="1:12">
      <c r="A864" s="213">
        <v>30375409</v>
      </c>
      <c r="B864" s="151" t="s">
        <v>949</v>
      </c>
      <c r="C864" s="151" t="s">
        <v>691</v>
      </c>
      <c r="D864" s="151" t="s">
        <v>553</v>
      </c>
      <c r="E864" s="151" t="s">
        <v>528</v>
      </c>
      <c r="F864" s="213">
        <v>340</v>
      </c>
      <c r="G864" s="151">
        <v>32</v>
      </c>
      <c r="H864" s="151">
        <v>24</v>
      </c>
      <c r="I864" s="151">
        <v>768</v>
      </c>
      <c r="J864" s="151">
        <v>28</v>
      </c>
      <c r="K864" s="151">
        <v>896</v>
      </c>
      <c r="L864" s="151"/>
    </row>
    <row r="865" spans="1:12">
      <c r="A865" s="224">
        <v>30376709</v>
      </c>
      <c r="B865" s="224" t="s">
        <v>950</v>
      </c>
      <c r="C865" s="151" t="s">
        <v>691</v>
      </c>
      <c r="D865" s="151" t="s">
        <v>553</v>
      </c>
      <c r="E865" s="151" t="s">
        <v>528</v>
      </c>
      <c r="F865" s="213">
        <v>340</v>
      </c>
      <c r="G865" s="151">
        <v>32</v>
      </c>
      <c r="H865" s="151">
        <v>24</v>
      </c>
      <c r="I865" s="151">
        <v>768</v>
      </c>
      <c r="J865" s="151">
        <v>28</v>
      </c>
      <c r="K865" s="151">
        <v>896</v>
      </c>
      <c r="L865" s="151"/>
    </row>
    <row r="866" spans="1:12">
      <c r="A866" s="224">
        <v>30376809</v>
      </c>
      <c r="B866" s="224" t="s">
        <v>951</v>
      </c>
      <c r="C866" s="151" t="s">
        <v>691</v>
      </c>
      <c r="D866" s="151" t="s">
        <v>553</v>
      </c>
      <c r="E866" s="151" t="s">
        <v>528</v>
      </c>
      <c r="F866" s="213">
        <v>340</v>
      </c>
      <c r="G866" s="151">
        <v>32</v>
      </c>
      <c r="H866" s="151">
        <v>24</v>
      </c>
      <c r="I866" s="151">
        <v>768</v>
      </c>
      <c r="J866" s="151">
        <v>28</v>
      </c>
      <c r="K866" s="151">
        <v>896</v>
      </c>
      <c r="L866" s="151"/>
    </row>
    <row r="867" spans="1:12">
      <c r="A867" s="226">
        <v>30375509</v>
      </c>
      <c r="B867" s="227" t="s">
        <v>952</v>
      </c>
      <c r="C867" s="151" t="s">
        <v>691</v>
      </c>
      <c r="D867" s="151" t="s">
        <v>553</v>
      </c>
      <c r="E867" s="151" t="s">
        <v>528</v>
      </c>
      <c r="F867" s="213">
        <v>340</v>
      </c>
      <c r="G867" s="151">
        <v>32</v>
      </c>
      <c r="H867" s="151">
        <v>24</v>
      </c>
      <c r="I867" s="151">
        <v>768</v>
      </c>
      <c r="J867" s="151">
        <v>28</v>
      </c>
      <c r="K867" s="151">
        <v>896</v>
      </c>
      <c r="L867" s="151"/>
    </row>
    <row r="868" spans="1:12">
      <c r="A868" s="213">
        <v>30375508</v>
      </c>
      <c r="B868" s="151" t="s">
        <v>952</v>
      </c>
      <c r="C868" s="151" t="s">
        <v>691</v>
      </c>
      <c r="D868" s="151" t="s">
        <v>553</v>
      </c>
      <c r="E868" s="151" t="s">
        <v>528</v>
      </c>
      <c r="F868" s="213">
        <v>335</v>
      </c>
      <c r="G868" s="151">
        <v>32</v>
      </c>
      <c r="H868" s="151">
        <v>24</v>
      </c>
      <c r="I868" s="151">
        <v>768</v>
      </c>
      <c r="J868" s="151">
        <v>28</v>
      </c>
      <c r="K868" s="151">
        <v>896</v>
      </c>
      <c r="L868" s="151"/>
    </row>
    <row r="869" spans="1:12">
      <c r="A869" s="213">
        <v>30375708</v>
      </c>
      <c r="B869" s="151" t="s">
        <v>953</v>
      </c>
      <c r="C869" s="151" t="s">
        <v>691</v>
      </c>
      <c r="D869" s="151" t="s">
        <v>553</v>
      </c>
      <c r="E869" s="151" t="s">
        <v>528</v>
      </c>
      <c r="F869" s="213">
        <v>335</v>
      </c>
      <c r="G869" s="151">
        <v>32</v>
      </c>
      <c r="H869" s="151">
        <v>24</v>
      </c>
      <c r="I869" s="151">
        <v>768</v>
      </c>
      <c r="J869" s="151">
        <v>28</v>
      </c>
      <c r="K869" s="151">
        <v>896</v>
      </c>
      <c r="L869" s="151"/>
    </row>
    <row r="870" spans="1:12">
      <c r="A870" s="213">
        <v>30375709</v>
      </c>
      <c r="B870" s="151" t="s">
        <v>953</v>
      </c>
      <c r="C870" s="151" t="s">
        <v>691</v>
      </c>
      <c r="D870" s="151" t="s">
        <v>553</v>
      </c>
      <c r="E870" s="151" t="s">
        <v>528</v>
      </c>
      <c r="F870" s="213">
        <v>340</v>
      </c>
      <c r="G870" s="151">
        <v>32</v>
      </c>
      <c r="H870" s="151">
        <v>24</v>
      </c>
      <c r="I870" s="151">
        <v>768</v>
      </c>
      <c r="J870" s="151">
        <v>28</v>
      </c>
      <c r="K870" s="151">
        <v>896</v>
      </c>
      <c r="L870" s="151"/>
    </row>
    <row r="871" spans="1:12">
      <c r="A871" s="213">
        <v>30376008</v>
      </c>
      <c r="B871" s="151" t="s">
        <v>954</v>
      </c>
      <c r="C871" s="151" t="s">
        <v>691</v>
      </c>
      <c r="D871" s="151" t="s">
        <v>553</v>
      </c>
      <c r="E871" s="151" t="s">
        <v>528</v>
      </c>
      <c r="F871" s="213">
        <v>335</v>
      </c>
      <c r="G871" s="151">
        <v>32</v>
      </c>
      <c r="H871" s="151">
        <v>26</v>
      </c>
      <c r="I871" s="151">
        <v>832</v>
      </c>
      <c r="J871" s="151">
        <v>28</v>
      </c>
      <c r="K871" s="151">
        <v>896</v>
      </c>
      <c r="L871" s="151"/>
    </row>
    <row r="872" spans="1:12">
      <c r="A872" s="213">
        <v>30376009</v>
      </c>
      <c r="B872" s="151" t="s">
        <v>954</v>
      </c>
      <c r="C872" s="151" t="s">
        <v>691</v>
      </c>
      <c r="D872" s="151" t="s">
        <v>553</v>
      </c>
      <c r="E872" s="151" t="s">
        <v>528</v>
      </c>
      <c r="F872" s="213">
        <v>340</v>
      </c>
      <c r="G872" s="151">
        <v>32</v>
      </c>
      <c r="H872" s="151">
        <v>26</v>
      </c>
      <c r="I872" s="151">
        <v>832</v>
      </c>
      <c r="J872" s="151">
        <v>28</v>
      </c>
      <c r="K872" s="151">
        <v>896</v>
      </c>
      <c r="L872" s="151"/>
    </row>
    <row r="873" spans="1:12">
      <c r="A873" s="213">
        <v>30376309</v>
      </c>
      <c r="B873" s="151" t="s">
        <v>955</v>
      </c>
      <c r="C873" s="151" t="s">
        <v>691</v>
      </c>
      <c r="D873" s="151" t="s">
        <v>553</v>
      </c>
      <c r="E873" s="151" t="s">
        <v>528</v>
      </c>
      <c r="F873" s="213">
        <v>340</v>
      </c>
      <c r="G873" s="151">
        <v>32</v>
      </c>
      <c r="H873" s="151">
        <v>26</v>
      </c>
      <c r="I873" s="151">
        <v>832</v>
      </c>
      <c r="J873" s="151">
        <v>28</v>
      </c>
      <c r="K873" s="151">
        <v>896</v>
      </c>
      <c r="L873" s="151"/>
    </row>
    <row r="874" spans="1:12">
      <c r="A874" s="241">
        <v>30370910</v>
      </c>
      <c r="B874" s="220" t="s">
        <v>956</v>
      </c>
      <c r="C874" s="220" t="s">
        <v>631</v>
      </c>
      <c r="D874" s="151" t="s">
        <v>553</v>
      </c>
      <c r="E874" s="151" t="s">
        <v>528</v>
      </c>
      <c r="F874" s="213">
        <v>345</v>
      </c>
      <c r="G874" s="151">
        <v>32</v>
      </c>
      <c r="H874" s="151">
        <v>26</v>
      </c>
      <c r="I874" s="151">
        <v>832</v>
      </c>
      <c r="J874" s="151">
        <v>28</v>
      </c>
      <c r="K874" s="151">
        <v>896</v>
      </c>
      <c r="L874" s="151"/>
    </row>
    <row r="875" spans="1:12">
      <c r="A875" s="213">
        <v>30370911</v>
      </c>
      <c r="B875" s="151" t="s">
        <v>957</v>
      </c>
      <c r="C875" s="151" t="s">
        <v>631</v>
      </c>
      <c r="D875" s="151" t="s">
        <v>528</v>
      </c>
      <c r="E875" s="151" t="s">
        <v>528</v>
      </c>
      <c r="F875" s="213">
        <v>350</v>
      </c>
      <c r="G875" s="151">
        <v>32</v>
      </c>
      <c r="H875" s="151">
        <v>26</v>
      </c>
      <c r="I875" s="151">
        <v>832</v>
      </c>
      <c r="J875" s="151">
        <v>28</v>
      </c>
      <c r="K875" s="151">
        <v>896</v>
      </c>
      <c r="L875" s="151"/>
    </row>
    <row r="876" spans="1:12">
      <c r="A876" s="213">
        <v>30375909</v>
      </c>
      <c r="B876" s="151" t="s">
        <v>956</v>
      </c>
      <c r="C876" s="151" t="s">
        <v>691</v>
      </c>
      <c r="D876" s="151" t="s">
        <v>553</v>
      </c>
      <c r="E876" s="151" t="s">
        <v>528</v>
      </c>
      <c r="F876" s="213">
        <v>340</v>
      </c>
      <c r="G876" s="151">
        <v>32</v>
      </c>
      <c r="H876" s="151">
        <v>26</v>
      </c>
      <c r="I876" s="151">
        <v>832</v>
      </c>
      <c r="J876" s="151">
        <v>28</v>
      </c>
      <c r="K876" s="151">
        <v>896</v>
      </c>
      <c r="L876" s="151"/>
    </row>
    <row r="877" spans="1:12">
      <c r="A877" s="213" t="s">
        <v>958</v>
      </c>
      <c r="B877" s="151" t="s">
        <v>956</v>
      </c>
      <c r="C877" s="151" t="s">
        <v>691</v>
      </c>
      <c r="D877" s="151" t="s">
        <v>553</v>
      </c>
      <c r="E877" s="151" t="s">
        <v>528</v>
      </c>
      <c r="F877" s="213">
        <v>340</v>
      </c>
      <c r="G877" s="151">
        <v>32</v>
      </c>
      <c r="H877" s="151">
        <v>26</v>
      </c>
      <c r="I877" s="151">
        <v>832</v>
      </c>
      <c r="J877" s="151">
        <v>28</v>
      </c>
      <c r="K877" s="151">
        <v>896</v>
      </c>
      <c r="L877" s="151"/>
    </row>
    <row r="878" spans="1:12">
      <c r="A878" s="213">
        <v>30368516</v>
      </c>
      <c r="B878" s="151" t="s">
        <v>959</v>
      </c>
      <c r="C878" s="151" t="s">
        <v>960</v>
      </c>
      <c r="D878" s="151" t="s">
        <v>553</v>
      </c>
      <c r="E878" s="151" t="s">
        <v>528</v>
      </c>
      <c r="F878" s="213">
        <v>375</v>
      </c>
      <c r="G878" s="151">
        <v>32</v>
      </c>
      <c r="H878" s="151">
        <v>24</v>
      </c>
      <c r="I878" s="151">
        <v>768</v>
      </c>
      <c r="J878" s="151">
        <v>28</v>
      </c>
      <c r="K878" s="151">
        <v>896</v>
      </c>
      <c r="L878" s="151"/>
    </row>
    <row r="879" spans="1:12">
      <c r="A879" s="213">
        <v>30368517</v>
      </c>
      <c r="B879" s="151" t="s">
        <v>959</v>
      </c>
      <c r="C879" s="151" t="s">
        <v>960</v>
      </c>
      <c r="D879" s="151" t="s">
        <v>553</v>
      </c>
      <c r="E879" s="151" t="s">
        <v>528</v>
      </c>
      <c r="F879" s="213">
        <v>380</v>
      </c>
      <c r="G879" s="151">
        <v>32</v>
      </c>
      <c r="H879" s="151">
        <v>24</v>
      </c>
      <c r="I879" s="151">
        <v>768</v>
      </c>
      <c r="J879" s="151">
        <v>28</v>
      </c>
      <c r="K879" s="151">
        <v>896</v>
      </c>
      <c r="L879" s="151"/>
    </row>
    <row r="880" spans="1:12">
      <c r="A880" s="213">
        <v>30368817</v>
      </c>
      <c r="B880" s="151" t="s">
        <v>961</v>
      </c>
      <c r="C880" s="151" t="s">
        <v>960</v>
      </c>
      <c r="D880" s="151" t="s">
        <v>553</v>
      </c>
      <c r="E880" s="151" t="s">
        <v>528</v>
      </c>
      <c r="F880" s="213">
        <v>380</v>
      </c>
      <c r="G880" s="151">
        <v>32</v>
      </c>
      <c r="H880" s="151">
        <v>24</v>
      </c>
      <c r="I880" s="151">
        <v>768</v>
      </c>
      <c r="J880" s="151">
        <v>28</v>
      </c>
      <c r="K880" s="151">
        <v>896</v>
      </c>
      <c r="L880" s="151"/>
    </row>
    <row r="881" spans="1:12">
      <c r="A881" s="215">
        <v>30369116</v>
      </c>
      <c r="B881" s="227" t="s">
        <v>962</v>
      </c>
      <c r="C881" s="151" t="s">
        <v>960</v>
      </c>
      <c r="D881" s="151" t="s">
        <v>553</v>
      </c>
      <c r="E881" s="151" t="s">
        <v>528</v>
      </c>
      <c r="F881" s="213">
        <v>375</v>
      </c>
      <c r="G881" s="151">
        <v>32</v>
      </c>
      <c r="H881" s="151">
        <v>24</v>
      </c>
      <c r="I881" s="151">
        <v>768</v>
      </c>
      <c r="J881" s="151">
        <v>28</v>
      </c>
      <c r="K881" s="151">
        <v>896</v>
      </c>
      <c r="L881" s="151"/>
    </row>
    <row r="882" spans="1:12">
      <c r="A882" s="213">
        <v>30369117</v>
      </c>
      <c r="B882" s="227" t="s">
        <v>962</v>
      </c>
      <c r="C882" s="151" t="s">
        <v>960</v>
      </c>
      <c r="D882" s="151" t="s">
        <v>553</v>
      </c>
      <c r="E882" s="151" t="s">
        <v>528</v>
      </c>
      <c r="F882" s="213">
        <v>380</v>
      </c>
      <c r="G882" s="151">
        <v>32</v>
      </c>
      <c r="H882" s="151">
        <v>24</v>
      </c>
      <c r="I882" s="151">
        <v>768</v>
      </c>
      <c r="J882" s="151">
        <v>28</v>
      </c>
      <c r="K882" s="151">
        <v>896</v>
      </c>
      <c r="L882" s="151"/>
    </row>
    <row r="883" spans="1:12">
      <c r="A883" s="226">
        <v>30369217</v>
      </c>
      <c r="B883" s="227" t="s">
        <v>963</v>
      </c>
      <c r="C883" s="151" t="s">
        <v>960</v>
      </c>
      <c r="D883" s="151" t="s">
        <v>553</v>
      </c>
      <c r="E883" s="151" t="s">
        <v>528</v>
      </c>
      <c r="F883" s="213">
        <v>380</v>
      </c>
      <c r="G883" s="151">
        <v>32</v>
      </c>
      <c r="H883" s="151">
        <v>24</v>
      </c>
      <c r="I883" s="151">
        <v>768</v>
      </c>
      <c r="J883" s="151">
        <v>28</v>
      </c>
      <c r="K883" s="151">
        <v>896</v>
      </c>
      <c r="L883" s="151"/>
    </row>
    <row r="884" spans="1:12">
      <c r="A884" s="213">
        <v>30369516</v>
      </c>
      <c r="B884" s="213" t="s">
        <v>964</v>
      </c>
      <c r="C884" s="151" t="s">
        <v>960</v>
      </c>
      <c r="D884" s="151" t="s">
        <v>553</v>
      </c>
      <c r="E884" s="151" t="s">
        <v>528</v>
      </c>
      <c r="F884" s="213">
        <v>375</v>
      </c>
      <c r="G884" s="151">
        <v>32</v>
      </c>
      <c r="H884" s="151">
        <v>24</v>
      </c>
      <c r="I884" s="151">
        <v>768</v>
      </c>
      <c r="J884" s="151">
        <v>28</v>
      </c>
      <c r="K884" s="151">
        <v>896</v>
      </c>
      <c r="L884" s="151"/>
    </row>
    <row r="885" spans="1:12">
      <c r="A885" s="213">
        <v>30369517</v>
      </c>
      <c r="B885" s="213" t="s">
        <v>964</v>
      </c>
      <c r="C885" s="151" t="s">
        <v>960</v>
      </c>
      <c r="D885" s="151" t="s">
        <v>553</v>
      </c>
      <c r="E885" s="151" t="s">
        <v>528</v>
      </c>
      <c r="F885" s="213">
        <v>380</v>
      </c>
      <c r="G885" s="151">
        <v>32</v>
      </c>
      <c r="H885" s="151">
        <v>24</v>
      </c>
      <c r="I885" s="151">
        <v>768</v>
      </c>
      <c r="J885" s="151">
        <v>28</v>
      </c>
      <c r="K885" s="151">
        <v>896</v>
      </c>
      <c r="L885" s="151"/>
    </row>
    <row r="886" spans="1:12">
      <c r="A886" s="242">
        <v>30371611</v>
      </c>
      <c r="B886" s="227" t="s">
        <v>965</v>
      </c>
      <c r="C886" s="151" t="s">
        <v>631</v>
      </c>
      <c r="D886" s="223" t="s">
        <v>528</v>
      </c>
      <c r="E886" s="223" t="s">
        <v>528</v>
      </c>
      <c r="F886" s="213">
        <v>350</v>
      </c>
      <c r="G886" s="151">
        <v>32</v>
      </c>
      <c r="H886" s="151">
        <v>26</v>
      </c>
      <c r="I886" s="151">
        <v>832</v>
      </c>
      <c r="J886" s="151">
        <v>28</v>
      </c>
      <c r="K886" s="151">
        <v>896</v>
      </c>
      <c r="L886" s="151"/>
    </row>
    <row r="887" spans="1:12">
      <c r="A887" s="213">
        <v>30372211</v>
      </c>
      <c r="B887" s="151" t="s">
        <v>966</v>
      </c>
      <c r="C887" s="151" t="s">
        <v>631</v>
      </c>
      <c r="D887" s="223" t="s">
        <v>528</v>
      </c>
      <c r="E887" s="223" t="s">
        <v>528</v>
      </c>
      <c r="F887" s="213">
        <v>350</v>
      </c>
      <c r="G887" s="151">
        <v>32</v>
      </c>
      <c r="H887" s="151">
        <v>26</v>
      </c>
      <c r="I887" s="151">
        <v>832</v>
      </c>
      <c r="J887" s="151">
        <v>28</v>
      </c>
      <c r="K887" s="151">
        <v>896</v>
      </c>
      <c r="L887" s="151"/>
    </row>
    <row r="888" spans="1:12">
      <c r="A888" s="213">
        <v>49404140</v>
      </c>
      <c r="B888" s="151" t="s">
        <v>967</v>
      </c>
      <c r="C888" s="151" t="s">
        <v>967</v>
      </c>
      <c r="D888" s="223" t="s">
        <v>528</v>
      </c>
      <c r="E888" s="223" t="s">
        <v>528</v>
      </c>
      <c r="F888" s="213">
        <v>400</v>
      </c>
      <c r="G888" s="151">
        <v>32</v>
      </c>
      <c r="H888" s="151">
        <v>24</v>
      </c>
      <c r="I888" s="151">
        <v>768</v>
      </c>
      <c r="J888" s="151">
        <v>24</v>
      </c>
      <c r="K888" s="151">
        <v>768</v>
      </c>
      <c r="L888" s="151"/>
    </row>
    <row r="889" spans="1:12">
      <c r="A889" s="213">
        <v>49404138</v>
      </c>
      <c r="B889" s="151" t="s">
        <v>967</v>
      </c>
      <c r="C889" s="151" t="s">
        <v>967</v>
      </c>
      <c r="D889" s="223" t="s">
        <v>528</v>
      </c>
      <c r="E889" s="223" t="s">
        <v>528</v>
      </c>
      <c r="F889" s="213">
        <v>390</v>
      </c>
      <c r="G889" s="151">
        <v>32</v>
      </c>
      <c r="H889" s="151">
        <v>24</v>
      </c>
      <c r="I889" s="151">
        <v>768</v>
      </c>
      <c r="J889" s="151">
        <v>24</v>
      </c>
      <c r="K889" s="151">
        <v>768</v>
      </c>
      <c r="L889" s="151"/>
    </row>
    <row r="890" spans="1:12">
      <c r="A890" s="243">
        <v>30385558</v>
      </c>
      <c r="B890" s="244" t="s">
        <v>968</v>
      </c>
      <c r="C890" s="151" t="s">
        <v>967</v>
      </c>
      <c r="D890" s="223" t="s">
        <v>528</v>
      </c>
      <c r="E890" s="223" t="s">
        <v>528</v>
      </c>
      <c r="F890" s="213">
        <v>410</v>
      </c>
      <c r="G890" s="151">
        <v>32</v>
      </c>
      <c r="H890" s="151">
        <v>24</v>
      </c>
      <c r="I890" s="151">
        <v>768</v>
      </c>
      <c r="J890" s="151">
        <v>24</v>
      </c>
      <c r="K890" s="151">
        <v>768</v>
      </c>
      <c r="L890" s="151"/>
    </row>
    <row r="891" spans="1:12">
      <c r="A891" s="242">
        <v>30372156</v>
      </c>
      <c r="B891" s="244" t="s">
        <v>969</v>
      </c>
      <c r="C891" s="151" t="s">
        <v>970</v>
      </c>
      <c r="D891" s="223" t="s">
        <v>528</v>
      </c>
      <c r="E891" s="223" t="s">
        <v>528</v>
      </c>
      <c r="F891" s="213">
        <v>400</v>
      </c>
      <c r="G891" s="151">
        <v>32</v>
      </c>
      <c r="H891" s="151">
        <v>24</v>
      </c>
      <c r="I891" s="151">
        <v>768</v>
      </c>
      <c r="J891" s="151">
        <v>24</v>
      </c>
      <c r="K891" s="151">
        <v>768</v>
      </c>
      <c r="L891" s="151"/>
    </row>
    <row r="892" spans="1:12">
      <c r="A892" s="242">
        <v>30372157</v>
      </c>
      <c r="B892" s="244" t="s">
        <v>969</v>
      </c>
      <c r="C892" s="151" t="s">
        <v>970</v>
      </c>
      <c r="D892" s="223" t="s">
        <v>528</v>
      </c>
      <c r="E892" s="223" t="s">
        <v>528</v>
      </c>
      <c r="F892" s="213">
        <v>405</v>
      </c>
      <c r="G892" s="151">
        <v>32</v>
      </c>
      <c r="H892" s="151">
        <v>24</v>
      </c>
      <c r="I892" s="151">
        <v>768</v>
      </c>
      <c r="J892" s="151">
        <v>24</v>
      </c>
      <c r="K892" s="151">
        <v>768</v>
      </c>
      <c r="L892" s="151"/>
    </row>
    <row r="893" spans="1:12">
      <c r="A893" s="242" t="s">
        <v>971</v>
      </c>
      <c r="B893" s="244" t="s">
        <v>969</v>
      </c>
      <c r="C893" s="151" t="s">
        <v>970</v>
      </c>
      <c r="D893" s="223" t="s">
        <v>528</v>
      </c>
      <c r="E893" s="223" t="s">
        <v>528</v>
      </c>
      <c r="F893" s="213">
        <v>410</v>
      </c>
      <c r="G893" s="151">
        <v>32</v>
      </c>
      <c r="H893" s="151">
        <v>24</v>
      </c>
      <c r="I893" s="151">
        <v>768</v>
      </c>
      <c r="J893" s="151">
        <v>24</v>
      </c>
      <c r="K893" s="151">
        <v>768</v>
      </c>
      <c r="L893" s="151"/>
    </row>
    <row r="894" spans="1:12">
      <c r="A894" s="245">
        <v>30390156</v>
      </c>
      <c r="B894" s="244" t="s">
        <v>972</v>
      </c>
      <c r="C894" s="151" t="s">
        <v>973</v>
      </c>
      <c r="D894" s="151" t="s">
        <v>553</v>
      </c>
      <c r="E894" s="151" t="s">
        <v>528</v>
      </c>
      <c r="F894" s="213">
        <v>400</v>
      </c>
      <c r="G894" s="151">
        <v>32</v>
      </c>
      <c r="H894" s="151">
        <v>24</v>
      </c>
      <c r="I894" s="151">
        <v>768</v>
      </c>
      <c r="J894" s="151">
        <v>24</v>
      </c>
      <c r="K894" s="151">
        <v>768</v>
      </c>
      <c r="L894" s="151"/>
    </row>
    <row r="895" spans="1:12">
      <c r="A895" s="222">
        <v>30390155</v>
      </c>
      <c r="B895" s="213" t="s">
        <v>972</v>
      </c>
      <c r="C895" s="151" t="s">
        <v>973</v>
      </c>
      <c r="D895" s="213" t="s">
        <v>553</v>
      </c>
      <c r="E895" s="213" t="s">
        <v>528</v>
      </c>
      <c r="F895" s="213">
        <v>395</v>
      </c>
      <c r="G895" s="151">
        <v>32</v>
      </c>
      <c r="H895" s="151">
        <v>24</v>
      </c>
      <c r="I895" s="151">
        <v>768</v>
      </c>
      <c r="J895" s="151">
        <v>24</v>
      </c>
      <c r="K895" s="151">
        <v>768</v>
      </c>
      <c r="L895" s="151"/>
    </row>
    <row r="896" spans="1:12">
      <c r="A896" s="222" t="s">
        <v>974</v>
      </c>
      <c r="B896" s="213" t="s">
        <v>972</v>
      </c>
      <c r="C896" s="151" t="s">
        <v>973</v>
      </c>
      <c r="D896" s="213" t="s">
        <v>553</v>
      </c>
      <c r="E896" s="213" t="s">
        <v>528</v>
      </c>
      <c r="F896" s="213">
        <v>395</v>
      </c>
      <c r="G896" s="151">
        <v>32</v>
      </c>
      <c r="H896" s="151">
        <v>24</v>
      </c>
      <c r="I896" s="151">
        <v>768</v>
      </c>
      <c r="J896" s="151">
        <v>24</v>
      </c>
      <c r="K896" s="151">
        <v>768</v>
      </c>
      <c r="L896" s="151"/>
    </row>
    <row r="897" spans="1:12">
      <c r="A897" s="222">
        <v>30390455</v>
      </c>
      <c r="B897" s="213" t="s">
        <v>975</v>
      </c>
      <c r="C897" s="151" t="s">
        <v>973</v>
      </c>
      <c r="D897" s="213" t="s">
        <v>553</v>
      </c>
      <c r="E897" s="213" t="s">
        <v>528</v>
      </c>
      <c r="F897" s="213">
        <v>395</v>
      </c>
      <c r="G897" s="151">
        <v>32</v>
      </c>
      <c r="H897" s="151">
        <v>24</v>
      </c>
      <c r="I897" s="151">
        <v>768</v>
      </c>
      <c r="J897" s="151">
        <v>24</v>
      </c>
      <c r="K897" s="151">
        <v>768</v>
      </c>
      <c r="L897" s="151"/>
    </row>
    <row r="898" spans="1:12">
      <c r="A898" s="222" t="s">
        <v>976</v>
      </c>
      <c r="B898" s="213" t="s">
        <v>975</v>
      </c>
      <c r="C898" s="151" t="s">
        <v>973</v>
      </c>
      <c r="D898" s="213" t="s">
        <v>553</v>
      </c>
      <c r="E898" s="213" t="s">
        <v>528</v>
      </c>
      <c r="F898" s="213">
        <v>395</v>
      </c>
      <c r="G898" s="151">
        <v>32</v>
      </c>
      <c r="H898" s="151">
        <v>24</v>
      </c>
      <c r="I898" s="151">
        <v>768</v>
      </c>
      <c r="J898" s="151">
        <v>24</v>
      </c>
      <c r="K898" s="151">
        <v>768</v>
      </c>
      <c r="L898" s="151"/>
    </row>
    <row r="899" spans="1:12">
      <c r="A899" s="222">
        <v>30390456</v>
      </c>
      <c r="B899" s="213" t="s">
        <v>975</v>
      </c>
      <c r="C899" s="151" t="s">
        <v>973</v>
      </c>
      <c r="D899" s="213" t="s">
        <v>553</v>
      </c>
      <c r="E899" s="213" t="s">
        <v>528</v>
      </c>
      <c r="F899" s="213">
        <v>400</v>
      </c>
      <c r="G899" s="151">
        <v>32</v>
      </c>
      <c r="H899" s="151">
        <v>24</v>
      </c>
      <c r="I899" s="151">
        <v>768</v>
      </c>
      <c r="J899" s="151">
        <v>24</v>
      </c>
      <c r="K899" s="151">
        <v>768</v>
      </c>
      <c r="L899" s="151"/>
    </row>
    <row r="900" spans="1:12">
      <c r="A900" s="222" t="s">
        <v>977</v>
      </c>
      <c r="B900" s="213" t="s">
        <v>975</v>
      </c>
      <c r="C900" s="151" t="s">
        <v>973</v>
      </c>
      <c r="D900" s="213" t="s">
        <v>553</v>
      </c>
      <c r="E900" s="213" t="s">
        <v>528</v>
      </c>
      <c r="F900" s="213">
        <v>400</v>
      </c>
      <c r="G900" s="151">
        <v>32</v>
      </c>
      <c r="H900" s="151">
        <v>24</v>
      </c>
      <c r="I900" s="151">
        <v>768</v>
      </c>
      <c r="J900" s="151">
        <v>24</v>
      </c>
      <c r="K900" s="151">
        <v>768</v>
      </c>
      <c r="L900" s="151"/>
    </row>
    <row r="901" spans="1:12">
      <c r="A901" s="222" t="s">
        <v>978</v>
      </c>
      <c r="B901" s="213" t="s">
        <v>975</v>
      </c>
      <c r="C901" s="151" t="s">
        <v>973</v>
      </c>
      <c r="D901" s="213" t="s">
        <v>553</v>
      </c>
      <c r="E901" s="213" t="s">
        <v>528</v>
      </c>
      <c r="F901" s="213">
        <v>400</v>
      </c>
      <c r="G901" s="151">
        <v>32</v>
      </c>
      <c r="H901" s="151">
        <v>24</v>
      </c>
      <c r="I901" s="151">
        <v>768</v>
      </c>
      <c r="J901" s="151">
        <v>24</v>
      </c>
      <c r="K901" s="151">
        <v>768</v>
      </c>
      <c r="L901" s="151"/>
    </row>
    <row r="902" spans="1:12">
      <c r="A902" s="213" t="s">
        <v>979</v>
      </c>
      <c r="B902" s="213" t="s">
        <v>972</v>
      </c>
      <c r="C902" s="151" t="s">
        <v>973</v>
      </c>
      <c r="D902" s="213" t="s">
        <v>553</v>
      </c>
      <c r="E902" s="213" t="s">
        <v>528</v>
      </c>
      <c r="F902" s="213">
        <v>400</v>
      </c>
      <c r="G902" s="151">
        <v>32</v>
      </c>
      <c r="H902" s="151">
        <v>24</v>
      </c>
      <c r="I902" s="151">
        <v>768</v>
      </c>
      <c r="J902" s="151">
        <v>24</v>
      </c>
      <c r="K902" s="151">
        <v>768</v>
      </c>
      <c r="L902" s="151"/>
    </row>
    <row r="903" spans="1:12">
      <c r="A903" s="243">
        <v>30390256</v>
      </c>
      <c r="B903" s="243" t="s">
        <v>980</v>
      </c>
      <c r="C903" s="151" t="s">
        <v>980</v>
      </c>
      <c r="D903" s="151" t="s">
        <v>553</v>
      </c>
      <c r="E903" s="151" t="s">
        <v>528</v>
      </c>
      <c r="F903" s="213">
        <v>400</v>
      </c>
      <c r="G903" s="151">
        <v>26</v>
      </c>
      <c r="H903" s="151">
        <v>24</v>
      </c>
      <c r="I903" s="151">
        <v>624</v>
      </c>
      <c r="J903" s="151">
        <v>28</v>
      </c>
      <c r="K903" s="151">
        <v>728</v>
      </c>
      <c r="L903" s="151"/>
    </row>
    <row r="904" spans="1:12">
      <c r="A904" s="243">
        <v>30390255</v>
      </c>
      <c r="B904" s="243" t="s">
        <v>981</v>
      </c>
      <c r="C904" s="151" t="s">
        <v>981</v>
      </c>
      <c r="D904" s="151" t="s">
        <v>553</v>
      </c>
      <c r="E904" s="151" t="s">
        <v>528</v>
      </c>
      <c r="F904" s="213">
        <v>395</v>
      </c>
      <c r="G904" s="151">
        <v>26</v>
      </c>
      <c r="H904" s="151">
        <v>24</v>
      </c>
      <c r="I904" s="151">
        <v>624</v>
      </c>
      <c r="J904" s="151">
        <v>28</v>
      </c>
      <c r="K904" s="151">
        <v>728</v>
      </c>
      <c r="L904" s="151"/>
    </row>
    <row r="905" spans="1:12">
      <c r="A905" s="243">
        <v>49402138</v>
      </c>
      <c r="B905" s="243" t="s">
        <v>982</v>
      </c>
      <c r="C905" s="220" t="s">
        <v>983</v>
      </c>
      <c r="D905" s="151" t="s">
        <v>553</v>
      </c>
      <c r="E905" s="151" t="s">
        <v>528</v>
      </c>
      <c r="F905" s="213">
        <v>390</v>
      </c>
      <c r="G905" s="151">
        <v>26</v>
      </c>
      <c r="H905" s="151">
        <v>24</v>
      </c>
      <c r="I905" s="151">
        <v>624</v>
      </c>
      <c r="J905" s="151">
        <v>28</v>
      </c>
      <c r="K905" s="151">
        <v>728</v>
      </c>
      <c r="L905" s="220" t="s">
        <v>395</v>
      </c>
    </row>
    <row r="906" spans="1:12">
      <c r="A906" s="243">
        <v>49402139</v>
      </c>
      <c r="B906" s="230" t="s">
        <v>982</v>
      </c>
      <c r="C906" s="151" t="s">
        <v>981</v>
      </c>
      <c r="D906" s="151" t="s">
        <v>553</v>
      </c>
      <c r="E906" s="151" t="s">
        <v>528</v>
      </c>
      <c r="F906" s="213">
        <v>395</v>
      </c>
      <c r="G906" s="151">
        <v>26</v>
      </c>
      <c r="H906" s="151">
        <v>24</v>
      </c>
      <c r="I906" s="151">
        <v>624</v>
      </c>
      <c r="J906" s="151">
        <v>28</v>
      </c>
      <c r="K906" s="151">
        <v>728</v>
      </c>
      <c r="L906" s="151"/>
    </row>
    <row r="907" spans="1:12">
      <c r="A907" s="213">
        <v>30390555</v>
      </c>
      <c r="B907" s="151" t="s">
        <v>984</v>
      </c>
      <c r="C907" s="151" t="s">
        <v>985</v>
      </c>
      <c r="D907" s="151" t="s">
        <v>553</v>
      </c>
      <c r="E907" s="151" t="s">
        <v>528</v>
      </c>
      <c r="F907" s="213">
        <v>395</v>
      </c>
      <c r="G907" s="151">
        <v>32</v>
      </c>
      <c r="H907" s="151">
        <v>24</v>
      </c>
      <c r="I907" s="151">
        <v>768</v>
      </c>
      <c r="J907" s="151">
        <v>24</v>
      </c>
      <c r="K907" s="151">
        <v>768</v>
      </c>
      <c r="L907" s="151"/>
    </row>
    <row r="908" spans="1:12">
      <c r="A908" s="213">
        <v>30390556</v>
      </c>
      <c r="B908" s="151" t="s">
        <v>984</v>
      </c>
      <c r="C908" s="151" t="s">
        <v>985</v>
      </c>
      <c r="D908" s="151" t="s">
        <v>553</v>
      </c>
      <c r="E908" s="151" t="s">
        <v>528</v>
      </c>
      <c r="F908" s="213">
        <v>400</v>
      </c>
      <c r="G908" s="151">
        <v>32</v>
      </c>
      <c r="H908" s="151">
        <v>24</v>
      </c>
      <c r="I908" s="151">
        <v>768</v>
      </c>
      <c r="J908" s="151">
        <v>24</v>
      </c>
      <c r="K908" s="151">
        <v>768</v>
      </c>
      <c r="L908" s="151"/>
    </row>
    <row r="909" spans="1:12">
      <c r="A909" s="226">
        <v>30396955</v>
      </c>
      <c r="B909" s="227" t="s">
        <v>985</v>
      </c>
      <c r="C909" s="151" t="s">
        <v>985</v>
      </c>
      <c r="D909" s="227" t="s">
        <v>553</v>
      </c>
      <c r="E909" s="151" t="s">
        <v>528</v>
      </c>
      <c r="F909" s="213">
        <v>395</v>
      </c>
      <c r="G909" s="151">
        <v>32</v>
      </c>
      <c r="H909" s="151">
        <v>24</v>
      </c>
      <c r="I909" s="151">
        <v>768</v>
      </c>
      <c r="J909" s="151">
        <v>24</v>
      </c>
      <c r="K909" s="151">
        <v>768</v>
      </c>
      <c r="L909" s="151"/>
    </row>
    <row r="910" spans="1:12">
      <c r="A910" s="213">
        <v>30396956</v>
      </c>
      <c r="B910" s="227" t="s">
        <v>985</v>
      </c>
      <c r="C910" s="151" t="s">
        <v>985</v>
      </c>
      <c r="D910" s="151" t="s">
        <v>553</v>
      </c>
      <c r="E910" s="151" t="s">
        <v>528</v>
      </c>
      <c r="F910" s="213">
        <v>400</v>
      </c>
      <c r="G910" s="151">
        <v>32</v>
      </c>
      <c r="H910" s="151">
        <v>24</v>
      </c>
      <c r="I910" s="151">
        <v>768</v>
      </c>
      <c r="J910" s="151">
        <v>24</v>
      </c>
      <c r="K910" s="151">
        <v>768</v>
      </c>
      <c r="L910" s="151"/>
    </row>
    <row r="911" spans="1:12">
      <c r="A911" s="213">
        <v>49201131</v>
      </c>
      <c r="B911" s="227" t="s">
        <v>986</v>
      </c>
      <c r="C911" s="151" t="s">
        <v>986</v>
      </c>
      <c r="D911" s="151" t="s">
        <v>553</v>
      </c>
      <c r="E911" s="151" t="s">
        <v>528</v>
      </c>
      <c r="F911" s="213">
        <v>355</v>
      </c>
      <c r="G911" s="151">
        <v>32</v>
      </c>
      <c r="H911" s="151">
        <v>24</v>
      </c>
      <c r="I911" s="151">
        <v>768</v>
      </c>
      <c r="J911" s="151">
        <v>26</v>
      </c>
      <c r="K911" s="151">
        <v>832</v>
      </c>
      <c r="L911" s="151"/>
    </row>
    <row r="912" spans="1:12">
      <c r="A912" s="213">
        <v>49201132</v>
      </c>
      <c r="B912" s="227" t="s">
        <v>986</v>
      </c>
      <c r="C912" s="151" t="s">
        <v>986</v>
      </c>
      <c r="D912" s="151" t="s">
        <v>553</v>
      </c>
      <c r="E912" s="151" t="s">
        <v>528</v>
      </c>
      <c r="F912" s="213">
        <v>360</v>
      </c>
      <c r="G912" s="151">
        <v>32</v>
      </c>
      <c r="H912" s="151">
        <v>24</v>
      </c>
      <c r="I912" s="151">
        <v>768</v>
      </c>
      <c r="J912" s="151">
        <v>26</v>
      </c>
      <c r="K912" s="151">
        <v>832</v>
      </c>
      <c r="L912" s="151"/>
    </row>
    <row r="913" spans="1:12">
      <c r="A913" s="213">
        <v>49201130</v>
      </c>
      <c r="B913" s="227" t="s">
        <v>986</v>
      </c>
      <c r="C913" s="151" t="s">
        <v>986</v>
      </c>
      <c r="D913" s="151" t="s">
        <v>553</v>
      </c>
      <c r="E913" s="151" t="s">
        <v>528</v>
      </c>
      <c r="F913" s="213">
        <v>350</v>
      </c>
      <c r="G913" s="151">
        <v>32</v>
      </c>
      <c r="H913" s="151">
        <v>24</v>
      </c>
      <c r="I913" s="151">
        <v>768</v>
      </c>
      <c r="J913" s="151">
        <v>26</v>
      </c>
      <c r="K913" s="151">
        <v>832</v>
      </c>
      <c r="L913" s="151"/>
    </row>
    <row r="914" spans="1:12">
      <c r="A914" s="213">
        <v>49203132</v>
      </c>
      <c r="B914" s="227" t="s">
        <v>986</v>
      </c>
      <c r="C914" s="151" t="s">
        <v>986</v>
      </c>
      <c r="D914" s="151" t="s">
        <v>553</v>
      </c>
      <c r="E914" s="151" t="s">
        <v>528</v>
      </c>
      <c r="F914" s="213">
        <v>360</v>
      </c>
      <c r="G914" s="151">
        <v>32</v>
      </c>
      <c r="H914" s="151">
        <v>24</v>
      </c>
      <c r="I914" s="151">
        <v>768</v>
      </c>
      <c r="J914" s="151">
        <v>26</v>
      </c>
      <c r="K914" s="151">
        <v>832</v>
      </c>
      <c r="L914" s="151"/>
    </row>
    <row r="915" spans="1:12">
      <c r="A915" s="213">
        <v>49401138</v>
      </c>
      <c r="B915" s="227" t="s">
        <v>987</v>
      </c>
      <c r="C915" s="151" t="s">
        <v>985</v>
      </c>
      <c r="D915" s="151" t="s">
        <v>553</v>
      </c>
      <c r="E915" s="151" t="s">
        <v>528</v>
      </c>
      <c r="F915" s="213">
        <v>390</v>
      </c>
      <c r="G915" s="151">
        <v>32</v>
      </c>
      <c r="H915" s="151">
        <v>24</v>
      </c>
      <c r="I915" s="151">
        <v>768</v>
      </c>
      <c r="J915" s="151">
        <v>24</v>
      </c>
      <c r="K915" s="151">
        <v>768</v>
      </c>
      <c r="L915" s="151"/>
    </row>
    <row r="916" spans="1:12">
      <c r="A916" s="213">
        <v>49401139</v>
      </c>
      <c r="B916" s="227" t="s">
        <v>987</v>
      </c>
      <c r="C916" s="151" t="s">
        <v>985</v>
      </c>
      <c r="D916" s="151" t="s">
        <v>553</v>
      </c>
      <c r="E916" s="151" t="s">
        <v>528</v>
      </c>
      <c r="F916" s="213">
        <v>395</v>
      </c>
      <c r="G916" s="151">
        <v>32</v>
      </c>
      <c r="H916" s="151">
        <v>24</v>
      </c>
      <c r="I916" s="151">
        <v>768</v>
      </c>
      <c r="J916" s="151">
        <v>24</v>
      </c>
      <c r="K916" s="151">
        <v>768</v>
      </c>
      <c r="L916" s="151"/>
    </row>
    <row r="917" spans="1:12">
      <c r="A917" s="213">
        <v>49401140</v>
      </c>
      <c r="B917" s="227" t="s">
        <v>987</v>
      </c>
      <c r="C917" s="151" t="s">
        <v>985</v>
      </c>
      <c r="D917" s="151" t="s">
        <v>553</v>
      </c>
      <c r="E917" s="151" t="s">
        <v>528</v>
      </c>
      <c r="F917" s="213">
        <v>400</v>
      </c>
      <c r="G917" s="151">
        <v>32</v>
      </c>
      <c r="H917" s="151">
        <v>24</v>
      </c>
      <c r="I917" s="151">
        <v>768</v>
      </c>
      <c r="J917" s="151">
        <v>24</v>
      </c>
      <c r="K917" s="151">
        <v>768</v>
      </c>
      <c r="L917" s="151"/>
    </row>
    <row r="918" spans="1:12">
      <c r="A918" s="237">
        <v>49401135</v>
      </c>
      <c r="B918" s="227" t="s">
        <v>987</v>
      </c>
      <c r="C918" s="220" t="s">
        <v>985</v>
      </c>
      <c r="D918" s="151" t="s">
        <v>553</v>
      </c>
      <c r="E918" s="151" t="s">
        <v>528</v>
      </c>
      <c r="F918" s="213">
        <v>375</v>
      </c>
      <c r="G918" s="151">
        <v>32</v>
      </c>
      <c r="H918" s="151">
        <v>24</v>
      </c>
      <c r="I918" s="151">
        <v>768</v>
      </c>
      <c r="J918" s="151">
        <v>24</v>
      </c>
      <c r="K918" s="151">
        <v>768</v>
      </c>
      <c r="L918" s="220" t="s">
        <v>395</v>
      </c>
    </row>
    <row r="919" spans="1:12">
      <c r="A919" s="213">
        <v>49401137</v>
      </c>
      <c r="B919" s="230" t="s">
        <v>987</v>
      </c>
      <c r="C919" s="151" t="s">
        <v>985</v>
      </c>
      <c r="D919" s="151" t="s">
        <v>553</v>
      </c>
      <c r="E919" s="151" t="s">
        <v>528</v>
      </c>
      <c r="F919" s="213">
        <v>385</v>
      </c>
      <c r="G919" s="151">
        <v>32</v>
      </c>
      <c r="H919" s="151">
        <v>24</v>
      </c>
      <c r="I919" s="151">
        <v>768</v>
      </c>
      <c r="J919" s="151">
        <v>24</v>
      </c>
      <c r="K919" s="151">
        <v>768</v>
      </c>
      <c r="L919" s="151"/>
    </row>
    <row r="920" spans="1:12">
      <c r="A920" s="213">
        <v>49401136</v>
      </c>
      <c r="B920" s="230" t="s">
        <v>988</v>
      </c>
      <c r="C920" s="220" t="s">
        <v>989</v>
      </c>
      <c r="D920" s="151" t="s">
        <v>553</v>
      </c>
      <c r="E920" s="151" t="s">
        <v>528</v>
      </c>
      <c r="F920" s="213">
        <v>380</v>
      </c>
      <c r="G920" s="151">
        <v>32</v>
      </c>
      <c r="H920" s="151">
        <v>24</v>
      </c>
      <c r="I920" s="151">
        <v>768</v>
      </c>
      <c r="J920" s="151">
        <v>24</v>
      </c>
      <c r="K920" s="151">
        <v>768</v>
      </c>
      <c r="L920" s="220" t="s">
        <v>395</v>
      </c>
    </row>
    <row r="921" spans="1:12">
      <c r="A921" s="222">
        <v>30396066</v>
      </c>
      <c r="B921" s="223" t="s">
        <v>990</v>
      </c>
      <c r="C921" s="151" t="s">
        <v>991</v>
      </c>
      <c r="D921" s="223" t="s">
        <v>992</v>
      </c>
      <c r="E921" s="223" t="s">
        <v>922</v>
      </c>
      <c r="F921" s="222">
        <v>450</v>
      </c>
      <c r="G921" s="223">
        <v>29</v>
      </c>
      <c r="H921" s="223">
        <v>22</v>
      </c>
      <c r="I921" s="223">
        <v>638</v>
      </c>
      <c r="J921" s="223">
        <v>22</v>
      </c>
      <c r="K921" s="223">
        <v>638</v>
      </c>
      <c r="L921" s="151"/>
    </row>
    <row r="922" spans="1:12">
      <c r="A922" s="222">
        <v>30396067</v>
      </c>
      <c r="B922" s="223" t="s">
        <v>990</v>
      </c>
      <c r="C922" s="151" t="s">
        <v>991</v>
      </c>
      <c r="D922" s="223" t="s">
        <v>992</v>
      </c>
      <c r="E922" s="223" t="s">
        <v>922</v>
      </c>
      <c r="F922" s="222">
        <v>455</v>
      </c>
      <c r="G922" s="223">
        <v>29</v>
      </c>
      <c r="H922" s="223">
        <v>22</v>
      </c>
      <c r="I922" s="223">
        <v>638</v>
      </c>
      <c r="J922" s="223">
        <v>22</v>
      </c>
      <c r="K922" s="223">
        <v>638</v>
      </c>
      <c r="L922" s="151"/>
    </row>
    <row r="923" spans="1:12">
      <c r="A923" s="222">
        <v>30396566</v>
      </c>
      <c r="B923" s="223" t="s">
        <v>993</v>
      </c>
      <c r="C923" s="151" t="s">
        <v>991</v>
      </c>
      <c r="D923" s="223" t="s">
        <v>992</v>
      </c>
      <c r="E923" s="223" t="s">
        <v>922</v>
      </c>
      <c r="F923" s="222">
        <v>450</v>
      </c>
      <c r="G923" s="223">
        <v>29</v>
      </c>
      <c r="H923" s="223">
        <v>22</v>
      </c>
      <c r="I923" s="223">
        <v>638</v>
      </c>
      <c r="J923" s="223">
        <v>22</v>
      </c>
      <c r="K923" s="223">
        <v>638</v>
      </c>
      <c r="L923" s="151"/>
    </row>
    <row r="924" spans="1:12">
      <c r="A924" s="222">
        <v>30396567</v>
      </c>
      <c r="B924" s="223" t="s">
        <v>993</v>
      </c>
      <c r="C924" s="151" t="s">
        <v>991</v>
      </c>
      <c r="D924" s="223" t="s">
        <v>992</v>
      </c>
      <c r="E924" s="223" t="s">
        <v>922</v>
      </c>
      <c r="F924" s="222">
        <v>455</v>
      </c>
      <c r="G924" s="223">
        <v>29</v>
      </c>
      <c r="H924" s="223">
        <v>22</v>
      </c>
      <c r="I924" s="223">
        <v>638</v>
      </c>
      <c r="J924" s="223">
        <v>22</v>
      </c>
      <c r="K924" s="223">
        <v>638</v>
      </c>
      <c r="L924" s="151"/>
    </row>
    <row r="925" spans="1:12">
      <c r="A925" s="213">
        <v>30396568</v>
      </c>
      <c r="B925" s="213" t="s">
        <v>993</v>
      </c>
      <c r="C925" s="151" t="s">
        <v>991</v>
      </c>
      <c r="D925" s="223" t="s">
        <v>992</v>
      </c>
      <c r="E925" s="223" t="s">
        <v>922</v>
      </c>
      <c r="F925" s="213">
        <v>460</v>
      </c>
      <c r="G925" s="223">
        <v>29</v>
      </c>
      <c r="H925" s="223">
        <v>22</v>
      </c>
      <c r="I925" s="223">
        <v>638</v>
      </c>
      <c r="J925" s="223">
        <v>22</v>
      </c>
      <c r="K925" s="223">
        <v>638</v>
      </c>
      <c r="L925" s="151"/>
    </row>
    <row r="926" spans="1:12">
      <c r="A926" s="222">
        <v>30397271</v>
      </c>
      <c r="B926" s="223" t="s">
        <v>994</v>
      </c>
      <c r="C926" s="151" t="s">
        <v>995</v>
      </c>
      <c r="D926" s="223" t="s">
        <v>992</v>
      </c>
      <c r="E926" s="223" t="s">
        <v>922</v>
      </c>
      <c r="F926" s="213">
        <v>475</v>
      </c>
      <c r="G926" s="223">
        <v>29</v>
      </c>
      <c r="H926" s="223">
        <v>20</v>
      </c>
      <c r="I926" s="223">
        <v>580</v>
      </c>
      <c r="J926" s="223">
        <v>22</v>
      </c>
      <c r="K926" s="223">
        <v>638</v>
      </c>
      <c r="L926" s="151"/>
    </row>
    <row r="927" spans="1:12">
      <c r="A927" s="222">
        <v>30397270</v>
      </c>
      <c r="B927" s="223" t="s">
        <v>994</v>
      </c>
      <c r="C927" s="151" t="s">
        <v>995</v>
      </c>
      <c r="D927" s="223" t="s">
        <v>992</v>
      </c>
      <c r="E927" s="223" t="s">
        <v>922</v>
      </c>
      <c r="F927" s="213">
        <v>470</v>
      </c>
      <c r="G927" s="223">
        <v>29</v>
      </c>
      <c r="H927" s="223">
        <v>20</v>
      </c>
      <c r="I927" s="223">
        <v>580</v>
      </c>
      <c r="J927" s="223">
        <v>22</v>
      </c>
      <c r="K927" s="223">
        <v>638</v>
      </c>
      <c r="L927" s="151"/>
    </row>
    <row r="928" spans="1:12">
      <c r="A928" s="226">
        <v>30397272</v>
      </c>
      <c r="B928" s="226" t="s">
        <v>994</v>
      </c>
      <c r="C928" s="151" t="s">
        <v>995</v>
      </c>
      <c r="D928" s="223" t="s">
        <v>992</v>
      </c>
      <c r="E928" s="223" t="s">
        <v>922</v>
      </c>
      <c r="F928" s="213">
        <v>480</v>
      </c>
      <c r="G928" s="223">
        <v>29</v>
      </c>
      <c r="H928" s="223">
        <v>20</v>
      </c>
      <c r="I928" s="223">
        <v>580</v>
      </c>
      <c r="J928" s="223">
        <v>22</v>
      </c>
      <c r="K928" s="223">
        <v>638</v>
      </c>
      <c r="L928" s="151"/>
    </row>
    <row r="929" spans="1:12">
      <c r="A929" s="226">
        <v>12005559</v>
      </c>
      <c r="B929" s="226" t="s">
        <v>994</v>
      </c>
      <c r="C929" s="151" t="s">
        <v>995</v>
      </c>
      <c r="D929" s="223" t="s">
        <v>992</v>
      </c>
      <c r="E929" s="223" t="s">
        <v>922</v>
      </c>
      <c r="F929" s="213">
        <v>475</v>
      </c>
      <c r="G929" s="246">
        <v>30</v>
      </c>
      <c r="H929" s="223">
        <v>20</v>
      </c>
      <c r="I929" s="223">
        <v>600</v>
      </c>
      <c r="J929" s="223">
        <v>20</v>
      </c>
      <c r="K929" s="223">
        <v>600</v>
      </c>
      <c r="L929" s="151"/>
    </row>
    <row r="930" spans="1:12">
      <c r="A930" s="226">
        <v>12005560</v>
      </c>
      <c r="B930" s="226" t="s">
        <v>994</v>
      </c>
      <c r="C930" s="151" t="s">
        <v>995</v>
      </c>
      <c r="D930" s="223" t="s">
        <v>992</v>
      </c>
      <c r="E930" s="223" t="s">
        <v>922</v>
      </c>
      <c r="F930" s="213">
        <v>470</v>
      </c>
      <c r="G930" s="246">
        <v>30</v>
      </c>
      <c r="H930" s="223">
        <v>20</v>
      </c>
      <c r="I930" s="223">
        <v>600</v>
      </c>
      <c r="J930" s="223">
        <v>20</v>
      </c>
      <c r="K930" s="223">
        <v>600</v>
      </c>
      <c r="L930" s="151"/>
    </row>
    <row r="931" spans="1:12">
      <c r="A931" s="243">
        <v>12005833</v>
      </c>
      <c r="B931" s="224" t="s">
        <v>996</v>
      </c>
      <c r="C931" s="151" t="s">
        <v>995</v>
      </c>
      <c r="D931" s="222" t="s">
        <v>992</v>
      </c>
      <c r="E931" s="222" t="s">
        <v>922</v>
      </c>
      <c r="F931" s="226">
        <v>475</v>
      </c>
      <c r="G931" s="225" t="s">
        <v>802</v>
      </c>
      <c r="H931" s="225" t="s">
        <v>997</v>
      </c>
      <c r="I931" s="225" t="s">
        <v>998</v>
      </c>
      <c r="J931" s="225" t="s">
        <v>997</v>
      </c>
      <c r="K931" s="225" t="s">
        <v>998</v>
      </c>
      <c r="L931" s="151"/>
    </row>
    <row r="932" spans="1:12">
      <c r="A932" s="243">
        <v>12005832</v>
      </c>
      <c r="B932" s="224" t="s">
        <v>996</v>
      </c>
      <c r="C932" s="151" t="s">
        <v>995</v>
      </c>
      <c r="D932" s="222" t="s">
        <v>992</v>
      </c>
      <c r="E932" s="222" t="s">
        <v>922</v>
      </c>
      <c r="F932" s="213">
        <v>480</v>
      </c>
      <c r="G932" s="225" t="s">
        <v>802</v>
      </c>
      <c r="H932" s="225" t="s">
        <v>997</v>
      </c>
      <c r="I932" s="225" t="s">
        <v>998</v>
      </c>
      <c r="J932" s="225" t="s">
        <v>997</v>
      </c>
      <c r="K932" s="225" t="s">
        <v>998</v>
      </c>
      <c r="L932" s="151"/>
    </row>
    <row r="933" spans="1:12">
      <c r="A933" s="226">
        <v>30397371</v>
      </c>
      <c r="B933" s="226" t="s">
        <v>999</v>
      </c>
      <c r="C933" s="151" t="s">
        <v>1000</v>
      </c>
      <c r="D933" s="247" t="s">
        <v>992</v>
      </c>
      <c r="E933" s="247" t="s">
        <v>922</v>
      </c>
      <c r="F933" s="226">
        <v>475</v>
      </c>
      <c r="G933" s="247">
        <v>29</v>
      </c>
      <c r="H933" s="247">
        <v>20</v>
      </c>
      <c r="I933" s="247">
        <v>580</v>
      </c>
      <c r="J933" s="247">
        <v>21</v>
      </c>
      <c r="K933" s="247">
        <v>609</v>
      </c>
      <c r="L933" s="151"/>
    </row>
    <row r="934" spans="1:12">
      <c r="A934" s="226">
        <v>49302153</v>
      </c>
      <c r="B934" s="226" t="s">
        <v>1001</v>
      </c>
      <c r="C934" s="151" t="s">
        <v>1002</v>
      </c>
      <c r="D934" s="247" t="s">
        <v>1003</v>
      </c>
      <c r="E934" s="222" t="s">
        <v>922</v>
      </c>
      <c r="F934" s="233">
        <v>465</v>
      </c>
      <c r="G934" s="223">
        <v>29</v>
      </c>
      <c r="H934" s="223">
        <v>20</v>
      </c>
      <c r="I934" s="223">
        <v>580</v>
      </c>
      <c r="J934" s="223">
        <v>22</v>
      </c>
      <c r="K934" s="223">
        <v>638</v>
      </c>
      <c r="L934" s="151"/>
    </row>
    <row r="935" spans="1:12" s="240" customFormat="1">
      <c r="A935" s="226">
        <v>49301154</v>
      </c>
      <c r="B935" s="226" t="s">
        <v>1001</v>
      </c>
      <c r="C935" s="151" t="s">
        <v>1002</v>
      </c>
      <c r="D935" s="247" t="s">
        <v>1003</v>
      </c>
      <c r="E935" s="222" t="s">
        <v>922</v>
      </c>
      <c r="F935" s="233">
        <v>470</v>
      </c>
      <c r="G935" s="223">
        <v>29</v>
      </c>
      <c r="H935" s="223">
        <v>20</v>
      </c>
      <c r="I935" s="223">
        <v>580</v>
      </c>
      <c r="J935" s="223">
        <v>22</v>
      </c>
      <c r="K935" s="223">
        <v>638</v>
      </c>
      <c r="L935" s="151"/>
    </row>
    <row r="936" spans="1:12" s="240" customFormat="1">
      <c r="A936" s="226">
        <v>49301153</v>
      </c>
      <c r="B936" s="226" t="s">
        <v>1001</v>
      </c>
      <c r="C936" s="151" t="s">
        <v>1002</v>
      </c>
      <c r="D936" s="247" t="s">
        <v>1003</v>
      </c>
      <c r="E936" s="222" t="s">
        <v>922</v>
      </c>
      <c r="F936" s="233">
        <v>465</v>
      </c>
      <c r="G936" s="223">
        <v>29</v>
      </c>
      <c r="H936" s="223">
        <v>20</v>
      </c>
      <c r="I936" s="223">
        <v>580</v>
      </c>
      <c r="J936" s="223">
        <v>22</v>
      </c>
      <c r="K936" s="223">
        <v>638</v>
      </c>
      <c r="L936" s="151"/>
    </row>
    <row r="937" spans="1:12" s="240" customFormat="1">
      <c r="A937" s="248">
        <v>49301152</v>
      </c>
      <c r="B937" s="226" t="s">
        <v>1001</v>
      </c>
      <c r="C937" s="151" t="s">
        <v>1002</v>
      </c>
      <c r="D937" s="247" t="s">
        <v>1003</v>
      </c>
      <c r="E937" s="222" t="s">
        <v>922</v>
      </c>
      <c r="F937" s="233">
        <v>460</v>
      </c>
      <c r="G937" s="223">
        <v>29</v>
      </c>
      <c r="H937" s="223">
        <v>20</v>
      </c>
      <c r="I937" s="223">
        <v>580</v>
      </c>
      <c r="J937" s="223">
        <v>22</v>
      </c>
      <c r="K937" s="223">
        <v>638</v>
      </c>
      <c r="L937" s="151"/>
    </row>
    <row r="938" spans="1:12" s="240" customFormat="1">
      <c r="A938" s="237">
        <v>49302154</v>
      </c>
      <c r="B938" s="230" t="s">
        <v>1004</v>
      </c>
      <c r="C938" s="151" t="s">
        <v>1002</v>
      </c>
      <c r="D938" s="247" t="s">
        <v>1003</v>
      </c>
      <c r="E938" s="222" t="s">
        <v>922</v>
      </c>
      <c r="F938" s="233">
        <v>470</v>
      </c>
      <c r="G938" s="223">
        <v>29</v>
      </c>
      <c r="H938" s="223">
        <v>20</v>
      </c>
      <c r="I938" s="223">
        <v>580</v>
      </c>
      <c r="J938" s="223">
        <v>22</v>
      </c>
      <c r="K938" s="223">
        <v>638</v>
      </c>
      <c r="L938" s="151"/>
    </row>
    <row r="939" spans="1:12" s="240" customFormat="1">
      <c r="A939" s="237">
        <v>49302155</v>
      </c>
      <c r="B939" s="230" t="s">
        <v>1004</v>
      </c>
      <c r="C939" s="151" t="s">
        <v>1002</v>
      </c>
      <c r="D939" s="247" t="s">
        <v>1003</v>
      </c>
      <c r="E939" s="222" t="s">
        <v>922</v>
      </c>
      <c r="F939" s="233">
        <v>475</v>
      </c>
      <c r="G939" s="223">
        <v>29</v>
      </c>
      <c r="H939" s="223">
        <v>20</v>
      </c>
      <c r="I939" s="223">
        <v>580</v>
      </c>
      <c r="J939" s="223">
        <v>22</v>
      </c>
      <c r="K939" s="223">
        <v>638</v>
      </c>
      <c r="L939" s="151"/>
    </row>
    <row r="940" spans="1:12">
      <c r="A940" s="249">
        <v>49301155</v>
      </c>
      <c r="B940" s="250" t="s">
        <v>1001</v>
      </c>
      <c r="C940" s="151" t="s">
        <v>1002</v>
      </c>
      <c r="D940" s="247" t="s">
        <v>1003</v>
      </c>
      <c r="E940" s="222" t="s">
        <v>922</v>
      </c>
      <c r="F940" s="233">
        <v>475</v>
      </c>
      <c r="G940" s="223">
        <v>29</v>
      </c>
      <c r="H940" s="223">
        <v>20</v>
      </c>
      <c r="I940" s="223">
        <v>580</v>
      </c>
      <c r="J940" s="223">
        <v>22</v>
      </c>
      <c r="K940" s="223">
        <v>638</v>
      </c>
      <c r="L940" s="151"/>
    </row>
    <row r="941" spans="1:12">
      <c r="A941" s="249">
        <v>49304158</v>
      </c>
      <c r="B941" s="250" t="s">
        <v>1005</v>
      </c>
      <c r="C941" s="151" t="s">
        <v>1002</v>
      </c>
      <c r="D941" s="247" t="s">
        <v>1003</v>
      </c>
      <c r="E941" s="222" t="s">
        <v>922</v>
      </c>
      <c r="F941" s="233">
        <v>490</v>
      </c>
      <c r="G941" s="223">
        <v>29</v>
      </c>
      <c r="H941" s="223">
        <v>20</v>
      </c>
      <c r="I941" s="223">
        <v>580</v>
      </c>
      <c r="J941" s="223">
        <v>22</v>
      </c>
      <c r="K941" s="223">
        <v>638</v>
      </c>
      <c r="L941" s="151"/>
    </row>
    <row r="942" spans="1:12">
      <c r="A942" s="249">
        <v>49304154</v>
      </c>
      <c r="B942" s="250" t="s">
        <v>1005</v>
      </c>
      <c r="C942" s="151" t="s">
        <v>1002</v>
      </c>
      <c r="D942" s="247" t="s">
        <v>1003</v>
      </c>
      <c r="E942" s="222" t="s">
        <v>922</v>
      </c>
      <c r="F942" s="233">
        <v>470</v>
      </c>
      <c r="G942" s="223">
        <v>29</v>
      </c>
      <c r="H942" s="223">
        <v>20</v>
      </c>
      <c r="I942" s="223">
        <v>580</v>
      </c>
      <c r="J942" s="223">
        <v>22</v>
      </c>
      <c r="K942" s="223">
        <v>638</v>
      </c>
      <c r="L942" s="151"/>
    </row>
    <row r="943" spans="1:12">
      <c r="A943" s="249">
        <v>49304155</v>
      </c>
      <c r="B943" s="250" t="s">
        <v>1005</v>
      </c>
      <c r="C943" s="151" t="s">
        <v>1002</v>
      </c>
      <c r="D943" s="247" t="s">
        <v>1003</v>
      </c>
      <c r="E943" s="222" t="s">
        <v>922</v>
      </c>
      <c r="F943" s="233">
        <v>475</v>
      </c>
      <c r="G943" s="223">
        <v>29</v>
      </c>
      <c r="H943" s="223">
        <v>20</v>
      </c>
      <c r="I943" s="223">
        <v>580</v>
      </c>
      <c r="J943" s="223">
        <v>22</v>
      </c>
      <c r="K943" s="223">
        <v>638</v>
      </c>
      <c r="L943" s="151"/>
    </row>
    <row r="944" spans="1:12">
      <c r="A944" s="226">
        <v>49302156</v>
      </c>
      <c r="B944" s="226" t="s">
        <v>1006</v>
      </c>
      <c r="C944" s="151" t="s">
        <v>1002</v>
      </c>
      <c r="D944" s="247" t="s">
        <v>1003</v>
      </c>
      <c r="E944" s="222" t="s">
        <v>922</v>
      </c>
      <c r="F944" s="213">
        <v>480</v>
      </c>
      <c r="G944" s="223">
        <v>29</v>
      </c>
      <c r="H944" s="223">
        <v>20</v>
      </c>
      <c r="I944" s="223">
        <v>580</v>
      </c>
      <c r="J944" s="223">
        <v>22</v>
      </c>
      <c r="K944" s="223">
        <v>638</v>
      </c>
      <c r="L944" s="151"/>
    </row>
    <row r="945" spans="1:12">
      <c r="A945" s="226">
        <v>49301156</v>
      </c>
      <c r="B945" s="226" t="s">
        <v>1006</v>
      </c>
      <c r="C945" s="151" t="s">
        <v>1002</v>
      </c>
      <c r="D945" s="247" t="s">
        <v>1003</v>
      </c>
      <c r="E945" s="222" t="s">
        <v>922</v>
      </c>
      <c r="F945" s="213">
        <v>480</v>
      </c>
      <c r="G945" s="223">
        <v>29</v>
      </c>
      <c r="H945" s="223">
        <v>20</v>
      </c>
      <c r="I945" s="223">
        <v>580</v>
      </c>
      <c r="J945" s="223">
        <v>22</v>
      </c>
      <c r="K945" s="223">
        <v>638</v>
      </c>
      <c r="L945" s="151"/>
    </row>
    <row r="946" spans="1:12">
      <c r="A946" s="213">
        <v>30397372</v>
      </c>
      <c r="B946" s="213" t="s">
        <v>999</v>
      </c>
      <c r="C946" s="151" t="s">
        <v>1000</v>
      </c>
      <c r="D946" s="223" t="s">
        <v>992</v>
      </c>
      <c r="E946" s="223" t="s">
        <v>922</v>
      </c>
      <c r="F946" s="213">
        <v>480</v>
      </c>
      <c r="G946" s="223">
        <v>29</v>
      </c>
      <c r="H946" s="223">
        <v>20</v>
      </c>
      <c r="I946" s="223">
        <v>580</v>
      </c>
      <c r="J946" s="223">
        <v>21</v>
      </c>
      <c r="K946" s="223">
        <v>609</v>
      </c>
      <c r="L946" s="151"/>
    </row>
    <row r="947" spans="1:12">
      <c r="A947" s="251">
        <v>30397572</v>
      </c>
      <c r="B947" s="251" t="s">
        <v>1007</v>
      </c>
      <c r="C947" s="151" t="s">
        <v>995</v>
      </c>
      <c r="D947" s="223" t="s">
        <v>992</v>
      </c>
      <c r="E947" s="223" t="s">
        <v>922</v>
      </c>
      <c r="F947" s="213">
        <v>480</v>
      </c>
      <c r="G947" s="223">
        <v>29</v>
      </c>
      <c r="H947" s="223">
        <v>20</v>
      </c>
      <c r="I947" s="223">
        <v>580</v>
      </c>
      <c r="J947" s="223">
        <v>22</v>
      </c>
      <c r="K947" s="223">
        <v>638</v>
      </c>
      <c r="L947" s="151"/>
    </row>
    <row r="948" spans="1:12">
      <c r="A948" s="251">
        <v>30397571</v>
      </c>
      <c r="B948" s="251" t="s">
        <v>1007</v>
      </c>
      <c r="C948" s="151" t="s">
        <v>995</v>
      </c>
      <c r="D948" s="223" t="s">
        <v>992</v>
      </c>
      <c r="E948" s="223" t="s">
        <v>922</v>
      </c>
      <c r="F948" s="213">
        <v>475</v>
      </c>
      <c r="G948" s="223">
        <v>29</v>
      </c>
      <c r="H948" s="223">
        <v>20</v>
      </c>
      <c r="I948" s="223">
        <v>580</v>
      </c>
      <c r="J948" s="223">
        <v>22</v>
      </c>
      <c r="K948" s="223">
        <v>638</v>
      </c>
      <c r="L948" s="151"/>
    </row>
    <row r="949" spans="1:12">
      <c r="A949" s="213">
        <v>30390371</v>
      </c>
      <c r="B949" s="213" t="s">
        <v>1008</v>
      </c>
      <c r="C949" s="151" t="s">
        <v>995</v>
      </c>
      <c r="D949" s="222" t="s">
        <v>992</v>
      </c>
      <c r="E949" s="222" t="s">
        <v>922</v>
      </c>
      <c r="F949" s="213">
        <v>475</v>
      </c>
      <c r="G949" s="223">
        <v>29</v>
      </c>
      <c r="H949" s="223">
        <v>20</v>
      </c>
      <c r="I949" s="223">
        <v>580</v>
      </c>
      <c r="J949" s="223">
        <v>22</v>
      </c>
      <c r="K949" s="223">
        <v>638</v>
      </c>
      <c r="L949" s="151"/>
    </row>
    <row r="950" spans="1:12">
      <c r="A950" s="213">
        <v>30390372</v>
      </c>
      <c r="B950" s="213" t="s">
        <v>1008</v>
      </c>
      <c r="C950" s="151" t="s">
        <v>995</v>
      </c>
      <c r="D950" s="222" t="s">
        <v>992</v>
      </c>
      <c r="E950" s="222" t="s">
        <v>922</v>
      </c>
      <c r="F950" s="213">
        <v>480</v>
      </c>
      <c r="G950" s="223">
        <v>29</v>
      </c>
      <c r="H950" s="223">
        <v>20</v>
      </c>
      <c r="I950" s="223">
        <v>580</v>
      </c>
      <c r="J950" s="223">
        <v>22</v>
      </c>
      <c r="K950" s="223">
        <v>638</v>
      </c>
      <c r="L950" s="151"/>
    </row>
    <row r="951" spans="1:12">
      <c r="A951" s="251">
        <v>30397472</v>
      </c>
      <c r="B951" s="251" t="s">
        <v>1009</v>
      </c>
      <c r="C951" s="151" t="s">
        <v>1002</v>
      </c>
      <c r="D951" s="247" t="s">
        <v>992</v>
      </c>
      <c r="E951" s="247" t="s">
        <v>922</v>
      </c>
      <c r="F951" s="251">
        <v>480</v>
      </c>
      <c r="G951" s="223">
        <v>29</v>
      </c>
      <c r="H951" s="223">
        <v>20</v>
      </c>
      <c r="I951" s="223">
        <v>580</v>
      </c>
      <c r="J951" s="223">
        <v>21</v>
      </c>
      <c r="K951" s="151">
        <v>609</v>
      </c>
      <c r="L951" s="223"/>
    </row>
    <row r="952" spans="1:12">
      <c r="A952" s="251">
        <v>30397471</v>
      </c>
      <c r="B952" s="251" t="s">
        <v>1009</v>
      </c>
      <c r="C952" s="151" t="s">
        <v>1002</v>
      </c>
      <c r="D952" s="223" t="s">
        <v>992</v>
      </c>
      <c r="E952" s="223" t="s">
        <v>922</v>
      </c>
      <c r="F952" s="222">
        <v>475</v>
      </c>
      <c r="G952" s="223">
        <v>29</v>
      </c>
      <c r="H952" s="223">
        <v>20</v>
      </c>
      <c r="I952" s="223">
        <v>580</v>
      </c>
      <c r="J952" s="223">
        <v>21</v>
      </c>
      <c r="K952" s="151">
        <v>609</v>
      </c>
      <c r="L952" s="223"/>
    </row>
    <row r="953" spans="1:12">
      <c r="A953" s="251">
        <v>30397816</v>
      </c>
      <c r="B953" s="251" t="s">
        <v>1010</v>
      </c>
      <c r="C953" s="151" t="s">
        <v>995</v>
      </c>
      <c r="D953" s="223" t="s">
        <v>992</v>
      </c>
      <c r="E953" s="223" t="s">
        <v>922</v>
      </c>
      <c r="F953" s="222">
        <v>475</v>
      </c>
      <c r="G953" s="223">
        <v>29</v>
      </c>
      <c r="H953" s="223">
        <v>20</v>
      </c>
      <c r="I953" s="223">
        <v>580</v>
      </c>
      <c r="J953" s="223">
        <v>22</v>
      </c>
      <c r="K953" s="223">
        <v>638</v>
      </c>
      <c r="L953" s="223"/>
    </row>
    <row r="954" spans="1:12">
      <c r="A954" s="213">
        <v>30397871</v>
      </c>
      <c r="B954" s="251" t="s">
        <v>1010</v>
      </c>
      <c r="C954" s="151" t="s">
        <v>995</v>
      </c>
      <c r="D954" s="223" t="s">
        <v>992</v>
      </c>
      <c r="E954" s="223" t="s">
        <v>922</v>
      </c>
      <c r="F954" s="222">
        <v>475</v>
      </c>
      <c r="G954" s="223">
        <v>29</v>
      </c>
      <c r="H954" s="223">
        <v>20</v>
      </c>
      <c r="I954" s="223">
        <v>580</v>
      </c>
      <c r="J954" s="223">
        <v>22</v>
      </c>
      <c r="K954" s="223">
        <v>638</v>
      </c>
      <c r="L954" s="223"/>
    </row>
    <row r="955" spans="1:12">
      <c r="A955" s="213">
        <v>30397872</v>
      </c>
      <c r="B955" s="251" t="s">
        <v>1010</v>
      </c>
      <c r="C955" s="151" t="s">
        <v>995</v>
      </c>
      <c r="D955" s="223" t="s">
        <v>992</v>
      </c>
      <c r="E955" s="223" t="s">
        <v>922</v>
      </c>
      <c r="F955" s="222">
        <v>480</v>
      </c>
      <c r="G955" s="223">
        <v>29</v>
      </c>
      <c r="H955" s="223">
        <v>20</v>
      </c>
      <c r="I955" s="223">
        <v>580</v>
      </c>
      <c r="J955" s="223">
        <v>22</v>
      </c>
      <c r="K955" s="223">
        <v>638</v>
      </c>
      <c r="L955" s="223"/>
    </row>
    <row r="956" spans="1:12">
      <c r="A956" s="222">
        <v>30368618</v>
      </c>
      <c r="B956" s="223" t="s">
        <v>1011</v>
      </c>
      <c r="C956" s="151" t="s">
        <v>1011</v>
      </c>
      <c r="D956" s="223" t="s">
        <v>528</v>
      </c>
      <c r="E956" s="223" t="s">
        <v>528</v>
      </c>
      <c r="F956" s="222">
        <v>385</v>
      </c>
      <c r="G956" s="223">
        <v>32</v>
      </c>
      <c r="H956" s="223">
        <v>24</v>
      </c>
      <c r="I956" s="223">
        <v>768</v>
      </c>
      <c r="J956" s="223">
        <v>28</v>
      </c>
      <c r="K956" s="223">
        <v>896</v>
      </c>
      <c r="L956" s="151"/>
    </row>
    <row r="957" spans="1:12">
      <c r="A957" s="213">
        <v>30368619</v>
      </c>
      <c r="B957" s="151" t="s">
        <v>1011</v>
      </c>
      <c r="C957" s="151" t="s">
        <v>1011</v>
      </c>
      <c r="D957" s="151" t="s">
        <v>528</v>
      </c>
      <c r="E957" s="151" t="s">
        <v>528</v>
      </c>
      <c r="F957" s="213">
        <v>390</v>
      </c>
      <c r="G957" s="151">
        <v>32</v>
      </c>
      <c r="H957" s="151">
        <v>24</v>
      </c>
      <c r="I957" s="151">
        <v>768</v>
      </c>
      <c r="J957" s="151">
        <v>28</v>
      </c>
      <c r="K957" s="151">
        <v>896</v>
      </c>
      <c r="L957" s="151"/>
    </row>
    <row r="958" spans="1:12">
      <c r="A958" s="213">
        <v>46202128</v>
      </c>
      <c r="B958" s="151" t="s">
        <v>949</v>
      </c>
      <c r="C958" s="151" t="s">
        <v>691</v>
      </c>
      <c r="D958" s="151" t="s">
        <v>553</v>
      </c>
      <c r="E958" s="151" t="s">
        <v>528</v>
      </c>
      <c r="F958" s="213">
        <v>340</v>
      </c>
      <c r="G958" s="151">
        <v>32</v>
      </c>
      <c r="H958" s="151">
        <v>24</v>
      </c>
      <c r="I958" s="151">
        <v>768</v>
      </c>
      <c r="J958" s="151">
        <v>28</v>
      </c>
      <c r="K958" s="151">
        <v>896</v>
      </c>
      <c r="L958" s="151"/>
    </row>
    <row r="959" spans="1:12">
      <c r="A959" s="230">
        <v>46219127</v>
      </c>
      <c r="B959" s="151" t="s">
        <v>1012</v>
      </c>
      <c r="C959" s="151" t="s">
        <v>691</v>
      </c>
      <c r="D959" s="151" t="s">
        <v>553</v>
      </c>
      <c r="E959" s="151" t="s">
        <v>528</v>
      </c>
      <c r="F959" s="213">
        <v>335</v>
      </c>
      <c r="G959" s="151">
        <v>32</v>
      </c>
      <c r="H959" s="151">
        <v>24</v>
      </c>
      <c r="I959" s="151">
        <v>768</v>
      </c>
      <c r="J959" s="151">
        <v>28</v>
      </c>
      <c r="K959" s="151">
        <v>896</v>
      </c>
      <c r="L959" s="151"/>
    </row>
    <row r="960" spans="1:12">
      <c r="A960" s="230">
        <v>46211131</v>
      </c>
      <c r="B960" s="151" t="s">
        <v>1013</v>
      </c>
      <c r="C960" s="220" t="s">
        <v>691</v>
      </c>
      <c r="D960" s="151" t="s">
        <v>553</v>
      </c>
      <c r="E960" s="151" t="s">
        <v>528</v>
      </c>
      <c r="F960" s="213">
        <v>355</v>
      </c>
      <c r="G960" s="151">
        <v>32</v>
      </c>
      <c r="H960" s="151">
        <v>24</v>
      </c>
      <c r="I960" s="151">
        <v>768</v>
      </c>
      <c r="J960" s="151">
        <v>28</v>
      </c>
      <c r="K960" s="151">
        <v>896</v>
      </c>
      <c r="L960" s="220" t="s">
        <v>395</v>
      </c>
    </row>
    <row r="961" spans="1:12">
      <c r="A961" s="237">
        <v>46218127</v>
      </c>
      <c r="B961" s="151" t="s">
        <v>1012</v>
      </c>
      <c r="C961" s="151" t="s">
        <v>691</v>
      </c>
      <c r="D961" s="151" t="s">
        <v>553</v>
      </c>
      <c r="E961" s="151" t="s">
        <v>528</v>
      </c>
      <c r="F961" s="213">
        <v>335</v>
      </c>
      <c r="G961" s="151">
        <v>32</v>
      </c>
      <c r="H961" s="151">
        <v>24</v>
      </c>
      <c r="I961" s="151">
        <v>768</v>
      </c>
      <c r="J961" s="151">
        <v>28</v>
      </c>
      <c r="K961" s="151">
        <v>896</v>
      </c>
      <c r="L961" s="151"/>
    </row>
    <row r="962" spans="1:12">
      <c r="A962" s="213">
        <v>46203128</v>
      </c>
      <c r="B962" s="151" t="s">
        <v>1014</v>
      </c>
      <c r="C962" s="151" t="s">
        <v>945</v>
      </c>
      <c r="D962" s="151" t="s">
        <v>553</v>
      </c>
      <c r="E962" s="151" t="s">
        <v>528</v>
      </c>
      <c r="F962" s="213">
        <v>340</v>
      </c>
      <c r="G962" s="151">
        <v>26</v>
      </c>
      <c r="H962" s="151">
        <v>24</v>
      </c>
      <c r="I962" s="151">
        <v>624</v>
      </c>
      <c r="J962" s="151">
        <v>32</v>
      </c>
      <c r="K962" s="151">
        <v>832</v>
      </c>
      <c r="L962" s="151"/>
    </row>
    <row r="963" spans="1:12">
      <c r="A963" s="213">
        <v>46213128</v>
      </c>
      <c r="B963" s="151" t="s">
        <v>1014</v>
      </c>
      <c r="C963" s="151" t="s">
        <v>945</v>
      </c>
      <c r="D963" s="151" t="s">
        <v>553</v>
      </c>
      <c r="E963" s="151" t="s">
        <v>528</v>
      </c>
      <c r="F963" s="213">
        <v>340</v>
      </c>
      <c r="G963" s="151">
        <v>26</v>
      </c>
      <c r="H963" s="151">
        <v>24</v>
      </c>
      <c r="I963" s="151">
        <v>624</v>
      </c>
      <c r="J963" s="151">
        <v>32</v>
      </c>
      <c r="K963" s="151">
        <v>832</v>
      </c>
      <c r="L963" s="151"/>
    </row>
    <row r="964" spans="1:12">
      <c r="A964" s="213">
        <v>46207128</v>
      </c>
      <c r="B964" s="151" t="s">
        <v>1014</v>
      </c>
      <c r="C964" s="151" t="s">
        <v>945</v>
      </c>
      <c r="D964" s="151" t="s">
        <v>553</v>
      </c>
      <c r="E964" s="151" t="s">
        <v>528</v>
      </c>
      <c r="F964" s="213">
        <v>340</v>
      </c>
      <c r="G964" s="151">
        <v>26</v>
      </c>
      <c r="H964" s="151">
        <v>24</v>
      </c>
      <c r="I964" s="151">
        <v>624</v>
      </c>
      <c r="J964" s="151">
        <v>32</v>
      </c>
      <c r="K964" s="151">
        <v>832</v>
      </c>
      <c r="L964" s="151"/>
    </row>
    <row r="965" spans="1:12">
      <c r="A965" s="213">
        <v>46209128</v>
      </c>
      <c r="B965" s="151" t="s">
        <v>1014</v>
      </c>
      <c r="C965" s="151" t="s">
        <v>945</v>
      </c>
      <c r="D965" s="151" t="s">
        <v>553</v>
      </c>
      <c r="E965" s="151" t="s">
        <v>528</v>
      </c>
      <c r="F965" s="213">
        <v>340</v>
      </c>
      <c r="G965" s="151">
        <v>26</v>
      </c>
      <c r="H965" s="151">
        <v>24</v>
      </c>
      <c r="I965" s="151">
        <v>624</v>
      </c>
      <c r="J965" s="151">
        <v>32</v>
      </c>
      <c r="K965" s="151">
        <v>832</v>
      </c>
      <c r="L965" s="151"/>
    </row>
    <row r="966" spans="1:12">
      <c r="A966" s="213">
        <v>46209528</v>
      </c>
      <c r="B966" s="151" t="s">
        <v>1014</v>
      </c>
      <c r="C966" s="151" t="s">
        <v>945</v>
      </c>
      <c r="D966" s="151" t="s">
        <v>553</v>
      </c>
      <c r="E966" s="151" t="s">
        <v>528</v>
      </c>
      <c r="F966" s="213">
        <v>340</v>
      </c>
      <c r="G966" s="151">
        <v>26</v>
      </c>
      <c r="H966" s="151">
        <v>24</v>
      </c>
      <c r="I966" s="151">
        <v>624</v>
      </c>
      <c r="J966" s="151">
        <v>32</v>
      </c>
      <c r="K966" s="151">
        <v>832</v>
      </c>
      <c r="L966" s="151"/>
    </row>
    <row r="967" spans="1:12">
      <c r="A967" s="213">
        <v>46207130</v>
      </c>
      <c r="B967" s="151" t="s">
        <v>1015</v>
      </c>
      <c r="C967" s="151" t="s">
        <v>945</v>
      </c>
      <c r="D967" s="151" t="s">
        <v>553</v>
      </c>
      <c r="E967" s="151" t="s">
        <v>528</v>
      </c>
      <c r="F967" s="213">
        <v>350</v>
      </c>
      <c r="G967" s="151">
        <v>26</v>
      </c>
      <c r="H967" s="151">
        <v>24</v>
      </c>
      <c r="I967" s="151">
        <v>624</v>
      </c>
      <c r="J967" s="151">
        <v>32</v>
      </c>
      <c r="K967" s="151">
        <v>832</v>
      </c>
      <c r="L967" s="151"/>
    </row>
    <row r="968" spans="1:12">
      <c r="A968" s="213">
        <v>46223128</v>
      </c>
      <c r="B968" s="151" t="s">
        <v>1014</v>
      </c>
      <c r="C968" s="151" t="s">
        <v>945</v>
      </c>
      <c r="D968" s="151" t="s">
        <v>553</v>
      </c>
      <c r="E968" s="151" t="s">
        <v>528</v>
      </c>
      <c r="F968" s="213">
        <v>340</v>
      </c>
      <c r="G968" s="151">
        <v>26</v>
      </c>
      <c r="H968" s="151">
        <v>24</v>
      </c>
      <c r="I968" s="151">
        <v>624</v>
      </c>
      <c r="J968" s="151">
        <v>32</v>
      </c>
      <c r="K968" s="151">
        <v>832</v>
      </c>
      <c r="L968" s="151"/>
    </row>
    <row r="969" spans="1:12">
      <c r="A969" s="213">
        <v>46221128</v>
      </c>
      <c r="B969" s="151" t="s">
        <v>1014</v>
      </c>
      <c r="C969" s="151" t="s">
        <v>945</v>
      </c>
      <c r="D969" s="151" t="s">
        <v>553</v>
      </c>
      <c r="E969" s="151" t="s">
        <v>528</v>
      </c>
      <c r="F969" s="213">
        <v>340</v>
      </c>
      <c r="G969" s="151">
        <v>26</v>
      </c>
      <c r="H969" s="151">
        <v>24</v>
      </c>
      <c r="I969" s="151">
        <v>624</v>
      </c>
      <c r="J969" s="151">
        <v>32</v>
      </c>
      <c r="K969" s="151">
        <v>832</v>
      </c>
      <c r="L969" s="151"/>
    </row>
    <row r="970" spans="1:12">
      <c r="A970" s="213">
        <v>46221127</v>
      </c>
      <c r="B970" s="213" t="s">
        <v>1016</v>
      </c>
      <c r="C970" s="151" t="s">
        <v>945</v>
      </c>
      <c r="D970" s="213" t="s">
        <v>553</v>
      </c>
      <c r="E970" s="213" t="s">
        <v>528</v>
      </c>
      <c r="F970" s="213">
        <v>335</v>
      </c>
      <c r="G970" s="151">
        <v>26</v>
      </c>
      <c r="H970" s="151">
        <v>24</v>
      </c>
      <c r="I970" s="151">
        <v>624</v>
      </c>
      <c r="J970" s="151">
        <v>32</v>
      </c>
      <c r="K970" s="151">
        <v>832</v>
      </c>
      <c r="L970" s="151"/>
    </row>
    <row r="971" spans="1:12">
      <c r="A971" s="213">
        <v>46224128</v>
      </c>
      <c r="B971" s="213" t="s">
        <v>1014</v>
      </c>
      <c r="C971" s="151" t="s">
        <v>945</v>
      </c>
      <c r="D971" s="213" t="s">
        <v>553</v>
      </c>
      <c r="E971" s="213" t="s">
        <v>528</v>
      </c>
      <c r="F971" s="213">
        <v>340</v>
      </c>
      <c r="G971" s="151">
        <v>26</v>
      </c>
      <c r="H971" s="151">
        <v>24</v>
      </c>
      <c r="I971" s="151">
        <v>624</v>
      </c>
      <c r="J971" s="151">
        <v>32</v>
      </c>
      <c r="K971" s="151">
        <v>832</v>
      </c>
      <c r="L971" s="151"/>
    </row>
    <row r="972" spans="1:12">
      <c r="A972" s="213">
        <v>49202132</v>
      </c>
      <c r="B972" s="213" t="s">
        <v>1017</v>
      </c>
      <c r="C972" s="151" t="s">
        <v>1018</v>
      </c>
      <c r="D972" s="213" t="s">
        <v>553</v>
      </c>
      <c r="E972" s="213" t="s">
        <v>528</v>
      </c>
      <c r="F972" s="213">
        <v>360</v>
      </c>
      <c r="G972" s="151">
        <v>26</v>
      </c>
      <c r="H972" s="151">
        <v>24</v>
      </c>
      <c r="I972" s="151">
        <v>624</v>
      </c>
      <c r="J972" s="151">
        <v>28</v>
      </c>
      <c r="K972" s="151">
        <v>728</v>
      </c>
      <c r="L972" s="220"/>
    </row>
    <row r="973" spans="1:12" s="240" customFormat="1">
      <c r="A973" s="213">
        <v>49204132</v>
      </c>
      <c r="B973" s="213" t="s">
        <v>1017</v>
      </c>
      <c r="C973" s="151" t="s">
        <v>1018</v>
      </c>
      <c r="D973" s="213" t="s">
        <v>553</v>
      </c>
      <c r="E973" s="213" t="s">
        <v>528</v>
      </c>
      <c r="F973" s="213">
        <v>360</v>
      </c>
      <c r="G973" s="151">
        <v>26</v>
      </c>
      <c r="H973" s="151">
        <v>24</v>
      </c>
      <c r="I973" s="151">
        <v>624</v>
      </c>
      <c r="J973" s="151">
        <v>28</v>
      </c>
      <c r="K973" s="151">
        <v>728</v>
      </c>
      <c r="L973" s="220"/>
    </row>
    <row r="974" spans="1:12" s="240" customFormat="1">
      <c r="A974" s="213">
        <v>46221126</v>
      </c>
      <c r="B974" s="213" t="s">
        <v>1019</v>
      </c>
      <c r="C974" s="220" t="s">
        <v>945</v>
      </c>
      <c r="D974" s="213" t="s">
        <v>553</v>
      </c>
      <c r="E974" s="213" t="s">
        <v>528</v>
      </c>
      <c r="F974" s="213">
        <v>330</v>
      </c>
      <c r="G974" s="151">
        <v>26</v>
      </c>
      <c r="H974" s="151">
        <v>24</v>
      </c>
      <c r="I974" s="151">
        <v>624</v>
      </c>
      <c r="J974" s="151">
        <v>32</v>
      </c>
      <c r="K974" s="151">
        <v>832</v>
      </c>
      <c r="L974" s="220" t="s">
        <v>395</v>
      </c>
    </row>
    <row r="975" spans="1:12" s="240" customFormat="1">
      <c r="A975" s="213">
        <v>46209127</v>
      </c>
      <c r="B975" s="222" t="s">
        <v>944</v>
      </c>
      <c r="C975" s="220" t="s">
        <v>945</v>
      </c>
      <c r="D975" s="151" t="s">
        <v>553</v>
      </c>
      <c r="E975" s="151" t="s">
        <v>528</v>
      </c>
      <c r="F975" s="213">
        <v>335</v>
      </c>
      <c r="G975" s="151">
        <v>26</v>
      </c>
      <c r="H975" s="151">
        <v>24</v>
      </c>
      <c r="I975" s="151">
        <v>624</v>
      </c>
      <c r="J975" s="151">
        <v>32</v>
      </c>
      <c r="K975" s="151">
        <v>832</v>
      </c>
      <c r="L975" s="220" t="s">
        <v>395</v>
      </c>
    </row>
    <row r="976" spans="1:12" s="240" customFormat="1">
      <c r="A976" s="213">
        <v>46213127</v>
      </c>
      <c r="B976" s="222" t="s">
        <v>944</v>
      </c>
      <c r="C976" s="151" t="s">
        <v>945</v>
      </c>
      <c r="D976" s="151" t="s">
        <v>553</v>
      </c>
      <c r="E976" s="151" t="s">
        <v>528</v>
      </c>
      <c r="F976" s="213">
        <v>335</v>
      </c>
      <c r="G976" s="151">
        <v>26</v>
      </c>
      <c r="H976" s="151">
        <v>24</v>
      </c>
      <c r="I976" s="151">
        <v>624</v>
      </c>
      <c r="J976" s="151">
        <v>32</v>
      </c>
      <c r="K976" s="151">
        <v>832</v>
      </c>
      <c r="L976" s="151"/>
    </row>
    <row r="977" spans="1:12" s="240" customFormat="1">
      <c r="A977" s="232">
        <v>46213130</v>
      </c>
      <c r="B977" s="222" t="s">
        <v>1020</v>
      </c>
      <c r="C977" s="220" t="s">
        <v>945</v>
      </c>
      <c r="D977" s="151" t="s">
        <v>553</v>
      </c>
      <c r="E977" s="151" t="s">
        <v>528</v>
      </c>
      <c r="F977" s="213">
        <v>350</v>
      </c>
      <c r="G977" s="151">
        <v>26</v>
      </c>
      <c r="H977" s="151">
        <v>24</v>
      </c>
      <c r="I977" s="151">
        <v>624</v>
      </c>
      <c r="J977" s="151">
        <v>32</v>
      </c>
      <c r="K977" s="151">
        <v>832</v>
      </c>
      <c r="L977" s="220" t="s">
        <v>395</v>
      </c>
    </row>
    <row r="978" spans="1:12" s="240" customFormat="1">
      <c r="A978" s="230">
        <v>46209130</v>
      </c>
      <c r="B978" s="222" t="s">
        <v>1020</v>
      </c>
      <c r="C978" s="220" t="s">
        <v>945</v>
      </c>
      <c r="D978" s="151" t="s">
        <v>553</v>
      </c>
      <c r="E978" s="151" t="s">
        <v>528</v>
      </c>
      <c r="F978" s="213">
        <v>350</v>
      </c>
      <c r="G978" s="151">
        <v>26</v>
      </c>
      <c r="H978" s="151">
        <v>24</v>
      </c>
      <c r="I978" s="151">
        <v>624</v>
      </c>
      <c r="J978" s="151">
        <v>32</v>
      </c>
      <c r="K978" s="151">
        <v>832</v>
      </c>
      <c r="L978" s="220" t="s">
        <v>395</v>
      </c>
    </row>
    <row r="979" spans="1:12" s="240" customFormat="1">
      <c r="A979" s="226">
        <v>46224126</v>
      </c>
      <c r="B979" s="250" t="s">
        <v>1019</v>
      </c>
      <c r="C979" s="220" t="s">
        <v>945</v>
      </c>
      <c r="D979" s="151" t="s">
        <v>553</v>
      </c>
      <c r="E979" s="151" t="s">
        <v>528</v>
      </c>
      <c r="F979" s="213">
        <v>330</v>
      </c>
      <c r="G979" s="151">
        <v>26</v>
      </c>
      <c r="H979" s="151">
        <v>24</v>
      </c>
      <c r="I979" s="151">
        <v>624</v>
      </c>
      <c r="J979" s="151">
        <v>32</v>
      </c>
      <c r="K979" s="151">
        <v>832</v>
      </c>
      <c r="L979" s="220" t="s">
        <v>395</v>
      </c>
    </row>
    <row r="980" spans="1:12">
      <c r="A980" s="213">
        <v>46223130</v>
      </c>
      <c r="B980" s="250" t="s">
        <v>1015</v>
      </c>
      <c r="C980" s="220" t="s">
        <v>945</v>
      </c>
      <c r="D980" s="151" t="s">
        <v>553</v>
      </c>
      <c r="E980" s="151" t="s">
        <v>528</v>
      </c>
      <c r="F980" s="213">
        <v>350</v>
      </c>
      <c r="G980" s="151">
        <v>26</v>
      </c>
      <c r="H980" s="151">
        <v>24</v>
      </c>
      <c r="I980" s="151">
        <v>624</v>
      </c>
      <c r="J980" s="151">
        <v>32</v>
      </c>
      <c r="K980" s="151">
        <v>832</v>
      </c>
      <c r="L980" s="220" t="s">
        <v>395</v>
      </c>
    </row>
    <row r="981" spans="1:12">
      <c r="A981" s="213">
        <v>46224127</v>
      </c>
      <c r="B981" s="250" t="s">
        <v>1016</v>
      </c>
      <c r="C981" s="220" t="s">
        <v>945</v>
      </c>
      <c r="D981" s="151" t="s">
        <v>553</v>
      </c>
      <c r="E981" s="151" t="s">
        <v>528</v>
      </c>
      <c r="F981" s="213">
        <v>335</v>
      </c>
      <c r="G981" s="151">
        <v>26</v>
      </c>
      <c r="H981" s="151">
        <v>24</v>
      </c>
      <c r="I981" s="151">
        <v>624</v>
      </c>
      <c r="J981" s="151">
        <v>32</v>
      </c>
      <c r="K981" s="151">
        <v>832</v>
      </c>
      <c r="L981" s="220" t="s">
        <v>395</v>
      </c>
    </row>
    <row r="982" spans="1:12">
      <c r="A982" s="213">
        <v>30375809</v>
      </c>
      <c r="B982" s="151" t="s">
        <v>1021</v>
      </c>
      <c r="C982" s="151" t="s">
        <v>702</v>
      </c>
      <c r="D982" s="151" t="s">
        <v>553</v>
      </c>
      <c r="E982" s="151" t="s">
        <v>528</v>
      </c>
      <c r="F982" s="213">
        <v>340</v>
      </c>
      <c r="G982" s="151">
        <v>26</v>
      </c>
      <c r="H982" s="151">
        <v>26</v>
      </c>
      <c r="I982" s="151">
        <v>676</v>
      </c>
      <c r="J982" s="151">
        <v>28</v>
      </c>
      <c r="K982" s="151">
        <v>728</v>
      </c>
      <c r="L982" s="151"/>
    </row>
    <row r="983" spans="1:12">
      <c r="A983" s="213">
        <v>30375810</v>
      </c>
      <c r="B983" s="227" t="s">
        <v>701</v>
      </c>
      <c r="C983" s="151" t="s">
        <v>702</v>
      </c>
      <c r="D983" s="151" t="s">
        <v>553</v>
      </c>
      <c r="E983" s="151" t="s">
        <v>528</v>
      </c>
      <c r="F983" s="213">
        <v>345</v>
      </c>
      <c r="G983" s="151">
        <v>26</v>
      </c>
      <c r="H983" s="151">
        <v>26</v>
      </c>
      <c r="I983" s="151">
        <v>676</v>
      </c>
      <c r="J983" s="151">
        <v>28</v>
      </c>
      <c r="K983" s="151">
        <v>728</v>
      </c>
      <c r="L983" s="151"/>
    </row>
    <row r="984" spans="1:12">
      <c r="A984" s="213">
        <v>30376508</v>
      </c>
      <c r="B984" s="213" t="s">
        <v>701</v>
      </c>
      <c r="C984" s="151" t="s">
        <v>702</v>
      </c>
      <c r="D984" s="151" t="s">
        <v>553</v>
      </c>
      <c r="E984" s="151" t="s">
        <v>528</v>
      </c>
      <c r="F984" s="213">
        <v>335</v>
      </c>
      <c r="G984" s="151">
        <v>26</v>
      </c>
      <c r="H984" s="151">
        <v>26</v>
      </c>
      <c r="I984" s="151">
        <v>676</v>
      </c>
      <c r="J984" s="151">
        <v>28</v>
      </c>
      <c r="K984" s="151">
        <v>728</v>
      </c>
      <c r="L984" s="151"/>
    </row>
    <row r="985" spans="1:12">
      <c r="A985" s="213">
        <v>30376509</v>
      </c>
      <c r="B985" s="213" t="s">
        <v>701</v>
      </c>
      <c r="C985" s="151" t="s">
        <v>702</v>
      </c>
      <c r="D985" s="151" t="s">
        <v>553</v>
      </c>
      <c r="E985" s="151" t="s">
        <v>528</v>
      </c>
      <c r="F985" s="213">
        <v>340</v>
      </c>
      <c r="G985" s="151">
        <v>26</v>
      </c>
      <c r="H985" s="151">
        <v>26</v>
      </c>
      <c r="I985" s="151">
        <v>676</v>
      </c>
      <c r="J985" s="151">
        <v>28</v>
      </c>
      <c r="K985" s="151">
        <v>728</v>
      </c>
      <c r="L985" s="151"/>
    </row>
    <row r="986" spans="1:12">
      <c r="A986" s="213">
        <v>30375807</v>
      </c>
      <c r="B986" s="213" t="s">
        <v>701</v>
      </c>
      <c r="C986" s="151" t="s">
        <v>702</v>
      </c>
      <c r="D986" s="151" t="s">
        <v>553</v>
      </c>
      <c r="E986" s="151" t="s">
        <v>528</v>
      </c>
      <c r="F986" s="213">
        <v>330</v>
      </c>
      <c r="G986" s="151">
        <v>26</v>
      </c>
      <c r="H986" s="151">
        <v>26</v>
      </c>
      <c r="I986" s="151">
        <v>676</v>
      </c>
      <c r="J986" s="151">
        <v>28</v>
      </c>
      <c r="K986" s="151">
        <v>728</v>
      </c>
      <c r="L986" s="151"/>
    </row>
    <row r="987" spans="1:12">
      <c r="A987" s="213">
        <v>30375811</v>
      </c>
      <c r="B987" s="213" t="s">
        <v>701</v>
      </c>
      <c r="C987" s="151" t="s">
        <v>702</v>
      </c>
      <c r="D987" s="151" t="s">
        <v>553</v>
      </c>
      <c r="E987" s="151" t="s">
        <v>528</v>
      </c>
      <c r="F987" s="213">
        <v>350</v>
      </c>
      <c r="G987" s="151">
        <v>26</v>
      </c>
      <c r="H987" s="151">
        <v>26</v>
      </c>
      <c r="I987" s="151">
        <v>676</v>
      </c>
      <c r="J987" s="151">
        <v>28</v>
      </c>
      <c r="K987" s="151">
        <v>728</v>
      </c>
      <c r="L987" s="151"/>
    </row>
    <row r="988" spans="1:12">
      <c r="A988" s="213">
        <v>46202127</v>
      </c>
      <c r="B988" s="220" t="s">
        <v>1022</v>
      </c>
      <c r="C988" s="220" t="s">
        <v>691</v>
      </c>
      <c r="D988" s="151" t="s">
        <v>553</v>
      </c>
      <c r="E988" s="151" t="s">
        <v>528</v>
      </c>
      <c r="F988" s="213">
        <v>335</v>
      </c>
      <c r="G988" s="151">
        <v>32</v>
      </c>
      <c r="H988" s="151">
        <v>24</v>
      </c>
      <c r="I988" s="151">
        <v>768</v>
      </c>
      <c r="J988" s="151">
        <v>28</v>
      </c>
      <c r="K988" s="151">
        <v>896</v>
      </c>
      <c r="L988" s="151"/>
    </row>
    <row r="989" spans="1:12">
      <c r="A989" s="213">
        <v>46206127</v>
      </c>
      <c r="B989" s="151" t="s">
        <v>948</v>
      </c>
      <c r="C989" s="151" t="s">
        <v>691</v>
      </c>
      <c r="D989" s="151" t="s">
        <v>553</v>
      </c>
      <c r="E989" s="151" t="s">
        <v>528</v>
      </c>
      <c r="F989" s="213">
        <v>335</v>
      </c>
      <c r="G989" s="151">
        <v>32</v>
      </c>
      <c r="H989" s="151">
        <v>24</v>
      </c>
      <c r="I989" s="151">
        <v>768</v>
      </c>
      <c r="J989" s="151">
        <v>28</v>
      </c>
      <c r="K989" s="151">
        <v>896</v>
      </c>
      <c r="L989" s="151"/>
    </row>
    <row r="990" spans="1:12">
      <c r="A990" s="237">
        <v>46216528</v>
      </c>
      <c r="B990" s="151" t="s">
        <v>948</v>
      </c>
      <c r="C990" s="151" t="s">
        <v>691</v>
      </c>
      <c r="D990" s="151" t="s">
        <v>553</v>
      </c>
      <c r="E990" s="151" t="s">
        <v>528</v>
      </c>
      <c r="F990" s="213">
        <v>340</v>
      </c>
      <c r="G990" s="151">
        <v>32</v>
      </c>
      <c r="H990" s="151">
        <v>24</v>
      </c>
      <c r="I990" s="151">
        <v>768</v>
      </c>
      <c r="J990" s="151">
        <v>28</v>
      </c>
      <c r="K990" s="151">
        <v>896</v>
      </c>
      <c r="L990" s="151"/>
    </row>
    <row r="991" spans="1:12">
      <c r="A991" s="235">
        <v>46108146</v>
      </c>
      <c r="B991" s="235" t="s">
        <v>1023</v>
      </c>
      <c r="C991" s="151" t="s">
        <v>921</v>
      </c>
      <c r="D991" s="223" t="s">
        <v>640</v>
      </c>
      <c r="E991" s="151" t="s">
        <v>841</v>
      </c>
      <c r="F991" s="222">
        <v>430</v>
      </c>
      <c r="G991" s="223">
        <v>29</v>
      </c>
      <c r="H991" s="223">
        <v>22</v>
      </c>
      <c r="I991" s="223">
        <v>638</v>
      </c>
      <c r="J991" s="223">
        <v>24</v>
      </c>
      <c r="K991" s="223">
        <v>696</v>
      </c>
      <c r="L991" s="223"/>
    </row>
    <row r="992" spans="1:12">
      <c r="A992" s="252">
        <v>46108145</v>
      </c>
      <c r="B992" s="235" t="s">
        <v>1023</v>
      </c>
      <c r="C992" s="151" t="s">
        <v>921</v>
      </c>
      <c r="D992" s="223" t="s">
        <v>640</v>
      </c>
      <c r="E992" s="151" t="s">
        <v>841</v>
      </c>
      <c r="F992" s="233">
        <v>425</v>
      </c>
      <c r="G992" s="223">
        <v>29</v>
      </c>
      <c r="H992" s="223">
        <v>22</v>
      </c>
      <c r="I992" s="223">
        <v>638</v>
      </c>
      <c r="J992" s="223">
        <v>24</v>
      </c>
      <c r="K992" s="223">
        <v>696</v>
      </c>
      <c r="L992" s="223"/>
    </row>
    <row r="993" spans="1:12">
      <c r="A993" s="252">
        <v>46110146</v>
      </c>
      <c r="B993" s="235" t="s">
        <v>1023</v>
      </c>
      <c r="C993" s="151" t="s">
        <v>921</v>
      </c>
      <c r="D993" s="223" t="s">
        <v>640</v>
      </c>
      <c r="E993" s="151" t="s">
        <v>841</v>
      </c>
      <c r="F993" s="233">
        <v>430</v>
      </c>
      <c r="G993" s="223">
        <v>29</v>
      </c>
      <c r="H993" s="223">
        <v>22</v>
      </c>
      <c r="I993" s="223">
        <v>638</v>
      </c>
      <c r="J993" s="223">
        <v>24</v>
      </c>
      <c r="K993" s="223">
        <v>696</v>
      </c>
      <c r="L993" s="223"/>
    </row>
    <row r="994" spans="1:12">
      <c r="A994" s="252">
        <v>46110145</v>
      </c>
      <c r="B994" s="235" t="s">
        <v>1023</v>
      </c>
      <c r="C994" s="151" t="s">
        <v>921</v>
      </c>
      <c r="D994" s="223" t="s">
        <v>640</v>
      </c>
      <c r="E994" s="151" t="s">
        <v>841</v>
      </c>
      <c r="F994" s="233">
        <v>425</v>
      </c>
      <c r="G994" s="223">
        <v>29</v>
      </c>
      <c r="H994" s="223">
        <v>22</v>
      </c>
      <c r="I994" s="223">
        <v>638</v>
      </c>
      <c r="J994" s="223">
        <v>24</v>
      </c>
      <c r="K994" s="223">
        <v>696</v>
      </c>
      <c r="L994" s="223"/>
    </row>
    <row r="995" spans="1:12">
      <c r="A995" s="230">
        <v>46109146</v>
      </c>
      <c r="B995" s="235" t="s">
        <v>1023</v>
      </c>
      <c r="C995" s="151" t="s">
        <v>921</v>
      </c>
      <c r="D995" s="223" t="s">
        <v>640</v>
      </c>
      <c r="E995" s="151" t="s">
        <v>841</v>
      </c>
      <c r="F995" s="233">
        <v>430</v>
      </c>
      <c r="G995" s="223">
        <v>29</v>
      </c>
      <c r="H995" s="223">
        <v>22</v>
      </c>
      <c r="I995" s="223">
        <v>638</v>
      </c>
      <c r="J995" s="223">
        <v>24</v>
      </c>
      <c r="K995" s="223">
        <v>696</v>
      </c>
      <c r="L995" s="223"/>
    </row>
    <row r="996" spans="1:12">
      <c r="A996" s="230">
        <v>46109145</v>
      </c>
      <c r="B996" s="235" t="s">
        <v>1023</v>
      </c>
      <c r="C996" s="151" t="s">
        <v>921</v>
      </c>
      <c r="D996" s="223" t="s">
        <v>640</v>
      </c>
      <c r="E996" s="151" t="s">
        <v>841</v>
      </c>
      <c r="F996" s="233">
        <v>425</v>
      </c>
      <c r="G996" s="223">
        <v>29</v>
      </c>
      <c r="H996" s="223">
        <v>22</v>
      </c>
      <c r="I996" s="223">
        <v>638</v>
      </c>
      <c r="J996" s="223">
        <v>24</v>
      </c>
      <c r="K996" s="223">
        <v>696</v>
      </c>
      <c r="L996" s="223"/>
    </row>
    <row r="997" spans="1:12">
      <c r="A997" s="230">
        <v>46110144</v>
      </c>
      <c r="B997" s="235" t="s">
        <v>1023</v>
      </c>
      <c r="C997" s="220" t="s">
        <v>921</v>
      </c>
      <c r="D997" s="223" t="s">
        <v>640</v>
      </c>
      <c r="E997" s="151" t="s">
        <v>841</v>
      </c>
      <c r="F997" s="233">
        <v>420</v>
      </c>
      <c r="G997" s="223">
        <v>29</v>
      </c>
      <c r="H997" s="223">
        <v>22</v>
      </c>
      <c r="I997" s="223">
        <v>638</v>
      </c>
      <c r="J997" s="223">
        <v>24</v>
      </c>
      <c r="K997" s="223">
        <v>696</v>
      </c>
      <c r="L997" s="220" t="s">
        <v>395</v>
      </c>
    </row>
    <row r="998" spans="1:12">
      <c r="A998" s="213">
        <v>46205130</v>
      </c>
      <c r="B998" s="151" t="s">
        <v>1024</v>
      </c>
      <c r="C998" s="151" t="s">
        <v>631</v>
      </c>
      <c r="D998" s="151" t="s">
        <v>528</v>
      </c>
      <c r="E998" s="151" t="s">
        <v>528</v>
      </c>
      <c r="F998" s="213">
        <v>350</v>
      </c>
      <c r="G998" s="151">
        <v>32</v>
      </c>
      <c r="H998" s="151">
        <v>26</v>
      </c>
      <c r="I998" s="151">
        <v>832</v>
      </c>
      <c r="J998" s="151">
        <v>28</v>
      </c>
      <c r="K998" s="151">
        <v>896</v>
      </c>
      <c r="L998" s="151"/>
    </row>
    <row r="999" spans="1:12">
      <c r="A999" s="213">
        <v>46205530</v>
      </c>
      <c r="B999" s="151" t="s">
        <v>1024</v>
      </c>
      <c r="C999" s="220" t="s">
        <v>631</v>
      </c>
      <c r="D999" s="151" t="s">
        <v>528</v>
      </c>
      <c r="E999" s="151" t="s">
        <v>528</v>
      </c>
      <c r="F999" s="213">
        <v>350</v>
      </c>
      <c r="G999" s="151">
        <v>32</v>
      </c>
      <c r="H999" s="151">
        <v>26</v>
      </c>
      <c r="I999" s="151">
        <v>832</v>
      </c>
      <c r="J999" s="151">
        <v>28</v>
      </c>
      <c r="K999" s="151">
        <v>896</v>
      </c>
      <c r="L999" s="220" t="s">
        <v>395</v>
      </c>
    </row>
    <row r="1000" spans="1:12">
      <c r="A1000" s="213">
        <v>46225126</v>
      </c>
      <c r="B1000" s="230" t="s">
        <v>637</v>
      </c>
      <c r="C1000" s="151" t="s">
        <v>631</v>
      </c>
      <c r="D1000" s="151" t="s">
        <v>528</v>
      </c>
      <c r="E1000" s="151" t="s">
        <v>528</v>
      </c>
      <c r="F1000" s="213">
        <v>330</v>
      </c>
      <c r="G1000" s="151">
        <v>32</v>
      </c>
      <c r="H1000" s="151">
        <v>26</v>
      </c>
      <c r="I1000" s="151">
        <v>832</v>
      </c>
      <c r="J1000" s="151">
        <v>28</v>
      </c>
      <c r="K1000" s="151">
        <v>896</v>
      </c>
      <c r="L1000" s="151"/>
    </row>
    <row r="1001" spans="1:12">
      <c r="A1001" s="213">
        <v>46225128</v>
      </c>
      <c r="B1001" s="230" t="s">
        <v>637</v>
      </c>
      <c r="C1001" s="151" t="s">
        <v>631</v>
      </c>
      <c r="D1001" s="151" t="s">
        <v>528</v>
      </c>
      <c r="E1001" s="151" t="s">
        <v>528</v>
      </c>
      <c r="F1001" s="213">
        <v>340</v>
      </c>
      <c r="G1001" s="151">
        <v>32</v>
      </c>
      <c r="H1001" s="151">
        <v>26</v>
      </c>
      <c r="I1001" s="151">
        <v>832</v>
      </c>
      <c r="J1001" s="151">
        <v>28</v>
      </c>
      <c r="K1001" s="151">
        <v>896</v>
      </c>
      <c r="L1001" s="151"/>
    </row>
    <row r="1002" spans="1:12">
      <c r="A1002" s="213">
        <v>46225129</v>
      </c>
      <c r="B1002" s="151" t="s">
        <v>630</v>
      </c>
      <c r="C1002" s="151" t="s">
        <v>631</v>
      </c>
      <c r="D1002" s="151" t="s">
        <v>528</v>
      </c>
      <c r="E1002" s="151" t="s">
        <v>528</v>
      </c>
      <c r="F1002" s="213">
        <v>345</v>
      </c>
      <c r="G1002" s="151">
        <v>32</v>
      </c>
      <c r="H1002" s="151">
        <v>26</v>
      </c>
      <c r="I1002" s="151">
        <v>832</v>
      </c>
      <c r="J1002" s="151">
        <v>28</v>
      </c>
      <c r="K1002" s="151">
        <v>896</v>
      </c>
      <c r="L1002" s="151"/>
    </row>
    <row r="1003" spans="1:12">
      <c r="A1003" s="213">
        <v>46225130</v>
      </c>
      <c r="B1003" s="151" t="s">
        <v>1024</v>
      </c>
      <c r="C1003" s="151" t="s">
        <v>631</v>
      </c>
      <c r="D1003" s="151" t="s">
        <v>528</v>
      </c>
      <c r="E1003" s="151" t="s">
        <v>528</v>
      </c>
      <c r="F1003" s="213">
        <v>350</v>
      </c>
      <c r="G1003" s="151">
        <v>32</v>
      </c>
      <c r="H1003" s="151">
        <v>26</v>
      </c>
      <c r="I1003" s="151">
        <v>832</v>
      </c>
      <c r="J1003" s="151">
        <v>28</v>
      </c>
      <c r="K1003" s="151">
        <v>896</v>
      </c>
      <c r="L1003" s="151"/>
    </row>
    <row r="1004" spans="1:12">
      <c r="A1004" s="213">
        <v>45201126</v>
      </c>
      <c r="B1004" s="151" t="s">
        <v>690</v>
      </c>
      <c r="C1004" s="151" t="s">
        <v>691</v>
      </c>
      <c r="D1004" s="151" t="s">
        <v>553</v>
      </c>
      <c r="E1004" s="151" t="s">
        <v>528</v>
      </c>
      <c r="F1004" s="213">
        <v>330</v>
      </c>
      <c r="G1004" s="151">
        <v>32</v>
      </c>
      <c r="H1004" s="151">
        <v>24</v>
      </c>
      <c r="I1004" s="151">
        <v>768</v>
      </c>
      <c r="J1004" s="151">
        <v>28</v>
      </c>
      <c r="K1004" s="151">
        <v>896</v>
      </c>
      <c r="L1004" s="151"/>
    </row>
    <row r="1005" spans="1:12">
      <c r="A1005" s="213">
        <v>46202126</v>
      </c>
      <c r="B1005" s="151" t="s">
        <v>1025</v>
      </c>
      <c r="C1005" s="151" t="s">
        <v>691</v>
      </c>
      <c r="D1005" s="151" t="s">
        <v>553</v>
      </c>
      <c r="E1005" s="151" t="s">
        <v>528</v>
      </c>
      <c r="F1005" s="213">
        <v>330</v>
      </c>
      <c r="G1005" s="151">
        <v>32</v>
      </c>
      <c r="H1005" s="151">
        <v>24</v>
      </c>
      <c r="I1005" s="151">
        <v>768</v>
      </c>
      <c r="J1005" s="151">
        <v>28</v>
      </c>
      <c r="K1005" s="151">
        <v>896</v>
      </c>
      <c r="L1005" s="151"/>
    </row>
    <row r="1006" spans="1:12" s="215" customFormat="1">
      <c r="A1006" s="213">
        <v>46201128</v>
      </c>
      <c r="B1006" s="151" t="s">
        <v>695</v>
      </c>
      <c r="C1006" s="151" t="s">
        <v>691</v>
      </c>
      <c r="D1006" s="151" t="s">
        <v>553</v>
      </c>
      <c r="E1006" s="151" t="s">
        <v>528</v>
      </c>
      <c r="F1006" s="213">
        <v>340</v>
      </c>
      <c r="G1006" s="151">
        <v>32</v>
      </c>
      <c r="H1006" s="151">
        <v>24</v>
      </c>
      <c r="I1006" s="151">
        <v>768</v>
      </c>
      <c r="J1006" s="151">
        <v>28</v>
      </c>
      <c r="K1006" s="151">
        <v>896</v>
      </c>
      <c r="L1006" s="151"/>
    </row>
    <row r="1007" spans="1:12" s="215" customFormat="1">
      <c r="A1007" s="213">
        <v>46212127</v>
      </c>
      <c r="B1007" s="151" t="s">
        <v>1026</v>
      </c>
      <c r="C1007" s="220" t="s">
        <v>1027</v>
      </c>
      <c r="D1007" s="151" t="s">
        <v>553</v>
      </c>
      <c r="E1007" s="151" t="s">
        <v>528</v>
      </c>
      <c r="F1007" s="213">
        <v>335</v>
      </c>
      <c r="G1007" s="151">
        <v>26</v>
      </c>
      <c r="H1007" s="151">
        <v>26</v>
      </c>
      <c r="I1007" s="151">
        <v>676</v>
      </c>
      <c r="J1007" s="151">
        <v>32</v>
      </c>
      <c r="K1007" s="151">
        <v>832</v>
      </c>
      <c r="L1007" s="220" t="s">
        <v>395</v>
      </c>
    </row>
    <row r="1008" spans="1:12" s="215" customFormat="1">
      <c r="A1008" s="213">
        <v>46212128</v>
      </c>
      <c r="B1008" s="151" t="s">
        <v>1028</v>
      </c>
      <c r="C1008" s="151" t="s">
        <v>1027</v>
      </c>
      <c r="D1008" s="151" t="s">
        <v>553</v>
      </c>
      <c r="E1008" s="151" t="s">
        <v>528</v>
      </c>
      <c r="F1008" s="213">
        <v>340</v>
      </c>
      <c r="G1008" s="151">
        <v>26</v>
      </c>
      <c r="H1008" s="151">
        <v>26</v>
      </c>
      <c r="I1008" s="151">
        <v>676</v>
      </c>
      <c r="J1008" s="151">
        <v>32</v>
      </c>
      <c r="K1008" s="151">
        <v>832</v>
      </c>
      <c r="L1008" s="151"/>
    </row>
    <row r="1009" spans="1:12" s="215" customFormat="1">
      <c r="A1009" s="230">
        <v>46222128</v>
      </c>
      <c r="B1009" s="213" t="s">
        <v>1029</v>
      </c>
      <c r="C1009" s="151" t="s">
        <v>1027</v>
      </c>
      <c r="D1009" s="151" t="s">
        <v>553</v>
      </c>
      <c r="E1009" s="151" t="s">
        <v>528</v>
      </c>
      <c r="F1009" s="213">
        <v>340</v>
      </c>
      <c r="G1009" s="151">
        <v>26</v>
      </c>
      <c r="H1009" s="151">
        <v>26</v>
      </c>
      <c r="I1009" s="151">
        <v>676</v>
      </c>
      <c r="J1009" s="151">
        <v>32</v>
      </c>
      <c r="K1009" s="151">
        <v>832</v>
      </c>
      <c r="L1009" s="151"/>
    </row>
    <row r="1010" spans="1:12" s="215" customFormat="1">
      <c r="A1010" s="213">
        <v>46212528</v>
      </c>
      <c r="B1010" s="151" t="s">
        <v>1030</v>
      </c>
      <c r="C1010" s="220" t="s">
        <v>1027</v>
      </c>
      <c r="D1010" s="151" t="s">
        <v>553</v>
      </c>
      <c r="E1010" s="151" t="s">
        <v>528</v>
      </c>
      <c r="F1010" s="213">
        <v>340</v>
      </c>
      <c r="G1010" s="151">
        <v>26</v>
      </c>
      <c r="H1010" s="151">
        <v>26</v>
      </c>
      <c r="I1010" s="151">
        <v>676</v>
      </c>
      <c r="J1010" s="151">
        <v>32</v>
      </c>
      <c r="K1010" s="151">
        <v>832</v>
      </c>
      <c r="L1010" s="220" t="s">
        <v>395</v>
      </c>
    </row>
    <row r="1011" spans="1:12" s="215" customFormat="1">
      <c r="A1011" s="237">
        <v>46220528</v>
      </c>
      <c r="B1011" s="213" t="s">
        <v>1029</v>
      </c>
      <c r="C1011" s="151" t="s">
        <v>1027</v>
      </c>
      <c r="D1011" s="151" t="s">
        <v>553</v>
      </c>
      <c r="E1011" s="151" t="s">
        <v>528</v>
      </c>
      <c r="F1011" s="213">
        <v>340</v>
      </c>
      <c r="G1011" s="151">
        <v>26</v>
      </c>
      <c r="H1011" s="151">
        <v>26</v>
      </c>
      <c r="I1011" s="151">
        <v>676</v>
      </c>
      <c r="J1011" s="151">
        <v>32</v>
      </c>
      <c r="K1011" s="151">
        <v>832</v>
      </c>
      <c r="L1011" s="151"/>
    </row>
    <row r="1012" spans="1:12" s="215" customFormat="1">
      <c r="A1012" s="230">
        <v>46220128</v>
      </c>
      <c r="B1012" s="213" t="s">
        <v>1029</v>
      </c>
      <c r="C1012" s="151" t="s">
        <v>1027</v>
      </c>
      <c r="D1012" s="151" t="s">
        <v>553</v>
      </c>
      <c r="E1012" s="151" t="s">
        <v>528</v>
      </c>
      <c r="F1012" s="213">
        <v>340</v>
      </c>
      <c r="G1012" s="151">
        <v>26</v>
      </c>
      <c r="H1012" s="151">
        <v>26</v>
      </c>
      <c r="I1012" s="151">
        <v>676</v>
      </c>
      <c r="J1012" s="151">
        <v>32</v>
      </c>
      <c r="K1012" s="151">
        <v>832</v>
      </c>
      <c r="L1012" s="151"/>
    </row>
    <row r="1013" spans="1:12" s="215" customFormat="1">
      <c r="A1013" s="237">
        <v>46220127</v>
      </c>
      <c r="B1013" s="213" t="s">
        <v>1031</v>
      </c>
      <c r="C1013" s="220" t="s">
        <v>1027</v>
      </c>
      <c r="D1013" s="151" t="s">
        <v>553</v>
      </c>
      <c r="E1013" s="151" t="s">
        <v>528</v>
      </c>
      <c r="F1013" s="213">
        <v>335</v>
      </c>
      <c r="G1013" s="151">
        <v>26</v>
      </c>
      <c r="H1013" s="151">
        <v>26</v>
      </c>
      <c r="I1013" s="151">
        <v>676</v>
      </c>
      <c r="J1013" s="151">
        <v>32</v>
      </c>
      <c r="K1013" s="151">
        <v>832</v>
      </c>
      <c r="L1013" s="220" t="s">
        <v>395</v>
      </c>
    </row>
    <row r="1014" spans="1:12" s="215" customFormat="1">
      <c r="A1014" s="213">
        <v>46226128</v>
      </c>
      <c r="B1014" s="213" t="s">
        <v>1029</v>
      </c>
      <c r="C1014" s="220" t="s">
        <v>1027</v>
      </c>
      <c r="D1014" s="151" t="s">
        <v>553</v>
      </c>
      <c r="E1014" s="151" t="s">
        <v>528</v>
      </c>
      <c r="F1014" s="213">
        <v>340</v>
      </c>
      <c r="G1014" s="151">
        <v>26</v>
      </c>
      <c r="H1014" s="151">
        <v>26</v>
      </c>
      <c r="I1014" s="151">
        <v>676</v>
      </c>
      <c r="J1014" s="151">
        <v>32</v>
      </c>
      <c r="K1014" s="151">
        <v>832</v>
      </c>
      <c r="L1014" s="220" t="s">
        <v>395</v>
      </c>
    </row>
    <row r="1015" spans="1:12" s="215" customFormat="1">
      <c r="A1015" s="213">
        <v>46222126</v>
      </c>
      <c r="B1015" s="230" t="s">
        <v>1032</v>
      </c>
      <c r="C1015" s="220" t="s">
        <v>1027</v>
      </c>
      <c r="D1015" s="151" t="s">
        <v>553</v>
      </c>
      <c r="E1015" s="151" t="s">
        <v>528</v>
      </c>
      <c r="F1015" s="213">
        <v>330</v>
      </c>
      <c r="G1015" s="151">
        <v>26</v>
      </c>
      <c r="H1015" s="151">
        <v>26</v>
      </c>
      <c r="I1015" s="151">
        <v>676</v>
      </c>
      <c r="J1015" s="151">
        <v>32</v>
      </c>
      <c r="K1015" s="151">
        <v>832</v>
      </c>
      <c r="L1015" s="220" t="s">
        <v>395</v>
      </c>
    </row>
    <row r="1016" spans="1:12" s="215" customFormat="1">
      <c r="A1016" s="213">
        <v>46222127</v>
      </c>
      <c r="B1016" s="230" t="s">
        <v>1033</v>
      </c>
      <c r="C1016" s="220" t="s">
        <v>1027</v>
      </c>
      <c r="D1016" s="151" t="s">
        <v>553</v>
      </c>
      <c r="E1016" s="151" t="s">
        <v>528</v>
      </c>
      <c r="F1016" s="213">
        <v>335</v>
      </c>
      <c r="G1016" s="151">
        <v>26</v>
      </c>
      <c r="H1016" s="151">
        <v>26</v>
      </c>
      <c r="I1016" s="151">
        <v>676</v>
      </c>
      <c r="J1016" s="151">
        <v>32</v>
      </c>
      <c r="K1016" s="151">
        <v>832</v>
      </c>
      <c r="L1016" s="220" t="s">
        <v>395</v>
      </c>
    </row>
    <row r="1017" spans="1:12" s="215" customFormat="1">
      <c r="A1017" s="213">
        <v>46206528</v>
      </c>
      <c r="B1017" s="151" t="s">
        <v>949</v>
      </c>
      <c r="C1017" s="151" t="s">
        <v>691</v>
      </c>
      <c r="D1017" s="151" t="s">
        <v>553</v>
      </c>
      <c r="E1017" s="151" t="s">
        <v>528</v>
      </c>
      <c r="F1017" s="213">
        <v>340</v>
      </c>
      <c r="G1017" s="151">
        <v>32</v>
      </c>
      <c r="H1017" s="151">
        <v>24</v>
      </c>
      <c r="I1017" s="151">
        <v>768</v>
      </c>
      <c r="J1017" s="151">
        <v>28</v>
      </c>
      <c r="K1017" s="151">
        <v>896</v>
      </c>
      <c r="L1017" s="151"/>
    </row>
    <row r="1018" spans="1:12" s="215" customFormat="1">
      <c r="A1018" s="213">
        <v>46206128</v>
      </c>
      <c r="B1018" s="151" t="s">
        <v>948</v>
      </c>
      <c r="C1018" s="151" t="s">
        <v>691</v>
      </c>
      <c r="D1018" s="151" t="s">
        <v>553</v>
      </c>
      <c r="E1018" s="151" t="s">
        <v>528</v>
      </c>
      <c r="F1018" s="213">
        <v>340</v>
      </c>
      <c r="G1018" s="151">
        <v>32</v>
      </c>
      <c r="H1018" s="151">
        <v>24</v>
      </c>
      <c r="I1018" s="151">
        <v>768</v>
      </c>
      <c r="J1018" s="151">
        <v>28</v>
      </c>
      <c r="K1018" s="151">
        <v>896</v>
      </c>
      <c r="L1018" s="151"/>
    </row>
    <row r="1019" spans="1:12" s="215" customFormat="1">
      <c r="A1019" s="213">
        <v>46206126</v>
      </c>
      <c r="B1019" s="151" t="s">
        <v>948</v>
      </c>
      <c r="C1019" s="151" t="s">
        <v>691</v>
      </c>
      <c r="D1019" s="151" t="s">
        <v>553</v>
      </c>
      <c r="E1019" s="151" t="s">
        <v>528</v>
      </c>
      <c r="F1019" s="213">
        <v>330</v>
      </c>
      <c r="G1019" s="151">
        <v>32</v>
      </c>
      <c r="H1019" s="151">
        <v>24</v>
      </c>
      <c r="I1019" s="151">
        <v>768</v>
      </c>
      <c r="J1019" s="151">
        <v>28</v>
      </c>
      <c r="K1019" s="151">
        <v>896</v>
      </c>
      <c r="L1019" s="151"/>
    </row>
    <row r="1020" spans="1:12" s="215" customFormat="1">
      <c r="A1020" s="253">
        <v>46206130</v>
      </c>
      <c r="B1020" s="151" t="s">
        <v>948</v>
      </c>
      <c r="C1020" s="220" t="s">
        <v>691</v>
      </c>
      <c r="D1020" s="151" t="s">
        <v>553</v>
      </c>
      <c r="E1020" s="151" t="s">
        <v>528</v>
      </c>
      <c r="F1020" s="213">
        <v>350</v>
      </c>
      <c r="G1020" s="151">
        <v>32</v>
      </c>
      <c r="H1020" s="151">
        <v>24</v>
      </c>
      <c r="I1020" s="151">
        <v>768</v>
      </c>
      <c r="J1020" s="151">
        <v>28</v>
      </c>
      <c r="K1020" s="151">
        <v>896</v>
      </c>
      <c r="L1020" s="220" t="s">
        <v>395</v>
      </c>
    </row>
    <row r="1021" spans="1:12" s="215" customFormat="1">
      <c r="A1021" s="213">
        <v>46208127</v>
      </c>
      <c r="B1021" s="213" t="s">
        <v>948</v>
      </c>
      <c r="C1021" s="151" t="s">
        <v>691</v>
      </c>
      <c r="D1021" s="151" t="s">
        <v>553</v>
      </c>
      <c r="E1021" s="151" t="s">
        <v>528</v>
      </c>
      <c r="F1021" s="213">
        <v>335</v>
      </c>
      <c r="G1021" s="151">
        <v>32</v>
      </c>
      <c r="H1021" s="151">
        <v>24</v>
      </c>
      <c r="I1021" s="151">
        <v>768</v>
      </c>
      <c r="J1021" s="151">
        <v>28</v>
      </c>
      <c r="K1021" s="151">
        <v>896</v>
      </c>
      <c r="L1021" s="151"/>
    </row>
    <row r="1022" spans="1:12" s="215" customFormat="1">
      <c r="A1022" s="213">
        <v>46208128</v>
      </c>
      <c r="B1022" s="151" t="s">
        <v>948</v>
      </c>
      <c r="C1022" s="151" t="s">
        <v>691</v>
      </c>
      <c r="D1022" s="151" t="s">
        <v>553</v>
      </c>
      <c r="E1022" s="151" t="s">
        <v>528</v>
      </c>
      <c r="F1022" s="213">
        <v>340</v>
      </c>
      <c r="G1022" s="151">
        <v>32</v>
      </c>
      <c r="H1022" s="151">
        <v>24</v>
      </c>
      <c r="I1022" s="151">
        <v>768</v>
      </c>
      <c r="J1022" s="151">
        <v>28</v>
      </c>
      <c r="K1022" s="151">
        <v>896</v>
      </c>
      <c r="L1022" s="151"/>
    </row>
    <row r="1023" spans="1:12" s="215" customFormat="1">
      <c r="A1023" s="213">
        <v>46208528</v>
      </c>
      <c r="B1023" s="151" t="s">
        <v>948</v>
      </c>
      <c r="C1023" s="151" t="s">
        <v>691</v>
      </c>
      <c r="D1023" s="151" t="s">
        <v>553</v>
      </c>
      <c r="E1023" s="151" t="s">
        <v>528</v>
      </c>
      <c r="F1023" s="213">
        <v>340</v>
      </c>
      <c r="G1023" s="151">
        <v>32</v>
      </c>
      <c r="H1023" s="151">
        <v>24</v>
      </c>
      <c r="I1023" s="151">
        <v>768</v>
      </c>
      <c r="J1023" s="151">
        <v>28</v>
      </c>
      <c r="K1023" s="151">
        <v>896</v>
      </c>
      <c r="L1023" s="151"/>
    </row>
    <row r="1024" spans="1:12" s="215" customFormat="1">
      <c r="A1024" s="213">
        <v>46208130</v>
      </c>
      <c r="B1024" s="213" t="s">
        <v>948</v>
      </c>
      <c r="C1024" s="220" t="s">
        <v>691</v>
      </c>
      <c r="D1024" s="213" t="s">
        <v>553</v>
      </c>
      <c r="E1024" s="213" t="s">
        <v>528</v>
      </c>
      <c r="F1024" s="213">
        <v>350</v>
      </c>
      <c r="G1024" s="239">
        <v>32</v>
      </c>
      <c r="H1024" s="239">
        <v>24</v>
      </c>
      <c r="I1024" s="239">
        <v>768</v>
      </c>
      <c r="J1024" s="239">
        <v>28</v>
      </c>
      <c r="K1024" s="239">
        <v>896</v>
      </c>
      <c r="L1024" s="220" t="s">
        <v>395</v>
      </c>
    </row>
    <row r="1025" spans="1:12" s="215" customFormat="1">
      <c r="A1025" s="213">
        <v>46208131</v>
      </c>
      <c r="B1025" s="213" t="s">
        <v>948</v>
      </c>
      <c r="C1025" s="220" t="s">
        <v>691</v>
      </c>
      <c r="D1025" s="213" t="s">
        <v>553</v>
      </c>
      <c r="E1025" s="213" t="s">
        <v>528</v>
      </c>
      <c r="F1025" s="213">
        <v>355</v>
      </c>
      <c r="G1025" s="239">
        <v>32</v>
      </c>
      <c r="H1025" s="239">
        <v>24</v>
      </c>
      <c r="I1025" s="239">
        <v>768</v>
      </c>
      <c r="J1025" s="239">
        <v>28</v>
      </c>
      <c r="K1025" s="239">
        <v>896</v>
      </c>
      <c r="L1025" s="220" t="s">
        <v>395</v>
      </c>
    </row>
    <row r="1026" spans="1:12" s="215" customFormat="1">
      <c r="A1026" s="230">
        <v>46210128</v>
      </c>
      <c r="B1026" s="213" t="s">
        <v>948</v>
      </c>
      <c r="C1026" s="151" t="s">
        <v>691</v>
      </c>
      <c r="D1026" s="213" t="s">
        <v>553</v>
      </c>
      <c r="E1026" s="213" t="s">
        <v>528</v>
      </c>
      <c r="F1026" s="231">
        <v>340</v>
      </c>
      <c r="G1026" s="239">
        <v>32</v>
      </c>
      <c r="H1026" s="239">
        <v>24</v>
      </c>
      <c r="I1026" s="239">
        <v>768</v>
      </c>
      <c r="J1026" s="239">
        <v>28</v>
      </c>
      <c r="K1026" s="239">
        <v>896</v>
      </c>
      <c r="L1026" s="213"/>
    </row>
    <row r="1027" spans="1:12" s="215" customFormat="1">
      <c r="A1027" s="230">
        <v>46210528</v>
      </c>
      <c r="B1027" s="213" t="s">
        <v>948</v>
      </c>
      <c r="C1027" s="151" t="s">
        <v>691</v>
      </c>
      <c r="D1027" s="213" t="s">
        <v>553</v>
      </c>
      <c r="E1027" s="213" t="s">
        <v>528</v>
      </c>
      <c r="F1027" s="231">
        <v>340</v>
      </c>
      <c r="G1027" s="239">
        <v>32</v>
      </c>
      <c r="H1027" s="239">
        <v>24</v>
      </c>
      <c r="I1027" s="239">
        <v>768</v>
      </c>
      <c r="J1027" s="239">
        <v>28</v>
      </c>
      <c r="K1027" s="239">
        <v>896</v>
      </c>
      <c r="L1027" s="213"/>
    </row>
    <row r="1028" spans="1:12" s="215" customFormat="1">
      <c r="A1028" s="230">
        <v>46211528</v>
      </c>
      <c r="B1028" s="213" t="s">
        <v>948</v>
      </c>
      <c r="C1028" s="151" t="s">
        <v>691</v>
      </c>
      <c r="D1028" s="213" t="s">
        <v>553</v>
      </c>
      <c r="E1028" s="213" t="s">
        <v>528</v>
      </c>
      <c r="F1028" s="231">
        <v>340</v>
      </c>
      <c r="G1028" s="239">
        <v>32</v>
      </c>
      <c r="H1028" s="239">
        <v>24</v>
      </c>
      <c r="I1028" s="239">
        <v>768</v>
      </c>
      <c r="J1028" s="239">
        <v>28</v>
      </c>
      <c r="K1028" s="239">
        <v>896</v>
      </c>
      <c r="L1028" s="213"/>
    </row>
    <row r="1029" spans="1:12" s="215" customFormat="1">
      <c r="A1029" s="230">
        <v>46210127</v>
      </c>
      <c r="B1029" s="213" t="s">
        <v>948</v>
      </c>
      <c r="C1029" s="151" t="s">
        <v>691</v>
      </c>
      <c r="D1029" s="213" t="s">
        <v>553</v>
      </c>
      <c r="E1029" s="213" t="s">
        <v>528</v>
      </c>
      <c r="F1029" s="231">
        <v>335</v>
      </c>
      <c r="G1029" s="239">
        <v>32</v>
      </c>
      <c r="H1029" s="239">
        <v>24</v>
      </c>
      <c r="I1029" s="239">
        <v>768</v>
      </c>
      <c r="J1029" s="239">
        <v>28</v>
      </c>
      <c r="K1029" s="239">
        <v>896</v>
      </c>
      <c r="L1029" s="213"/>
    </row>
    <row r="1030" spans="1:12" s="215" customFormat="1">
      <c r="A1030" s="230">
        <v>46211127</v>
      </c>
      <c r="B1030" s="213" t="s">
        <v>948</v>
      </c>
      <c r="C1030" s="151" t="s">
        <v>691</v>
      </c>
      <c r="D1030" s="213" t="s">
        <v>553</v>
      </c>
      <c r="E1030" s="213" t="s">
        <v>528</v>
      </c>
      <c r="F1030" s="231">
        <v>335</v>
      </c>
      <c r="G1030" s="239">
        <v>32</v>
      </c>
      <c r="H1030" s="239">
        <v>24</v>
      </c>
      <c r="I1030" s="239">
        <v>768</v>
      </c>
      <c r="J1030" s="239">
        <v>28</v>
      </c>
      <c r="K1030" s="239">
        <v>896</v>
      </c>
      <c r="L1030" s="213"/>
    </row>
    <row r="1031" spans="1:12" s="215" customFormat="1">
      <c r="A1031" s="254">
        <v>46211128</v>
      </c>
      <c r="B1031" s="213" t="s">
        <v>948</v>
      </c>
      <c r="C1031" s="151" t="s">
        <v>691</v>
      </c>
      <c r="D1031" s="213" t="s">
        <v>553</v>
      </c>
      <c r="E1031" s="213" t="s">
        <v>528</v>
      </c>
      <c r="F1031" s="231">
        <v>340</v>
      </c>
      <c r="G1031" s="239">
        <v>32</v>
      </c>
      <c r="H1031" s="239">
        <v>24</v>
      </c>
      <c r="I1031" s="239">
        <v>768</v>
      </c>
      <c r="J1031" s="239">
        <v>28</v>
      </c>
      <c r="K1031" s="239">
        <v>896</v>
      </c>
      <c r="L1031" s="213"/>
    </row>
    <row r="1032" spans="1:12" s="215" customFormat="1">
      <c r="A1032" s="254">
        <v>46211526</v>
      </c>
      <c r="B1032" s="213" t="s">
        <v>948</v>
      </c>
      <c r="C1032" s="220" t="s">
        <v>691</v>
      </c>
      <c r="D1032" s="213" t="s">
        <v>553</v>
      </c>
      <c r="E1032" s="213" t="s">
        <v>528</v>
      </c>
      <c r="F1032" s="233">
        <v>330</v>
      </c>
      <c r="G1032" s="239">
        <v>32</v>
      </c>
      <c r="H1032" s="239">
        <v>24</v>
      </c>
      <c r="I1032" s="239">
        <v>768</v>
      </c>
      <c r="J1032" s="239">
        <v>28</v>
      </c>
      <c r="K1032" s="239">
        <v>896</v>
      </c>
      <c r="L1032" s="220" t="s">
        <v>395</v>
      </c>
    </row>
    <row r="1033" spans="1:12" s="215" customFormat="1">
      <c r="A1033" s="254">
        <v>46211126</v>
      </c>
      <c r="B1033" s="213" t="s">
        <v>948</v>
      </c>
      <c r="C1033" s="220" t="s">
        <v>691</v>
      </c>
      <c r="D1033" s="213" t="s">
        <v>553</v>
      </c>
      <c r="E1033" s="213" t="s">
        <v>528</v>
      </c>
      <c r="F1033" s="233">
        <v>330</v>
      </c>
      <c r="G1033" s="239">
        <v>32</v>
      </c>
      <c r="H1033" s="239">
        <v>24</v>
      </c>
      <c r="I1033" s="239">
        <v>768</v>
      </c>
      <c r="J1033" s="239">
        <v>28</v>
      </c>
      <c r="K1033" s="239">
        <v>896</v>
      </c>
      <c r="L1033" s="220" t="s">
        <v>395</v>
      </c>
    </row>
    <row r="1034" spans="1:12" s="215" customFormat="1">
      <c r="A1034" s="254">
        <v>46219126</v>
      </c>
      <c r="B1034" s="213" t="s">
        <v>948</v>
      </c>
      <c r="C1034" s="151" t="s">
        <v>691</v>
      </c>
      <c r="D1034" s="213" t="s">
        <v>553</v>
      </c>
      <c r="E1034" s="213" t="s">
        <v>528</v>
      </c>
      <c r="F1034" s="233">
        <v>330</v>
      </c>
      <c r="G1034" s="239">
        <v>32</v>
      </c>
      <c r="H1034" s="239">
        <v>24</v>
      </c>
      <c r="I1034" s="239">
        <v>768</v>
      </c>
      <c r="J1034" s="239">
        <v>28</v>
      </c>
      <c r="K1034" s="239">
        <v>896</v>
      </c>
      <c r="L1034" s="213"/>
    </row>
    <row r="1035" spans="1:12" s="215" customFormat="1">
      <c r="A1035" s="213">
        <v>46216130</v>
      </c>
      <c r="B1035" s="230" t="s">
        <v>948</v>
      </c>
      <c r="C1035" s="220" t="s">
        <v>691</v>
      </c>
      <c r="D1035" s="213" t="s">
        <v>553</v>
      </c>
      <c r="E1035" s="213" t="s">
        <v>528</v>
      </c>
      <c r="F1035" s="213">
        <v>350</v>
      </c>
      <c r="G1035" s="239">
        <v>32</v>
      </c>
      <c r="H1035" s="239">
        <v>24</v>
      </c>
      <c r="I1035" s="239">
        <v>768</v>
      </c>
      <c r="J1035" s="239">
        <v>28</v>
      </c>
      <c r="K1035" s="239">
        <v>896</v>
      </c>
      <c r="L1035" s="220" t="s">
        <v>395</v>
      </c>
    </row>
    <row r="1036" spans="1:12" s="215" customFormat="1">
      <c r="A1036" s="213">
        <v>46217124</v>
      </c>
      <c r="B1036" s="230" t="s">
        <v>948</v>
      </c>
      <c r="C1036" s="151" t="s">
        <v>691</v>
      </c>
      <c r="D1036" s="213" t="s">
        <v>553</v>
      </c>
      <c r="E1036" s="213" t="s">
        <v>528</v>
      </c>
      <c r="F1036" s="213">
        <v>320</v>
      </c>
      <c r="G1036" s="239">
        <v>32</v>
      </c>
      <c r="H1036" s="239">
        <v>24</v>
      </c>
      <c r="I1036" s="239">
        <v>768</v>
      </c>
      <c r="J1036" s="239">
        <v>28</v>
      </c>
      <c r="K1036" s="239">
        <v>896</v>
      </c>
      <c r="L1036" s="213"/>
    </row>
    <row r="1037" spans="1:12" s="215" customFormat="1">
      <c r="A1037" s="213">
        <v>46217125</v>
      </c>
      <c r="B1037" s="230" t="s">
        <v>948</v>
      </c>
      <c r="C1037" s="151" t="s">
        <v>691</v>
      </c>
      <c r="D1037" s="213" t="s">
        <v>553</v>
      </c>
      <c r="E1037" s="213" t="s">
        <v>528</v>
      </c>
      <c r="F1037" s="213">
        <v>325</v>
      </c>
      <c r="G1037" s="239">
        <v>32</v>
      </c>
      <c r="H1037" s="239">
        <v>24</v>
      </c>
      <c r="I1037" s="239">
        <v>768</v>
      </c>
      <c r="J1037" s="239">
        <v>28</v>
      </c>
      <c r="K1037" s="239">
        <v>896</v>
      </c>
      <c r="L1037" s="213"/>
    </row>
    <row r="1038" spans="1:12" s="215" customFormat="1">
      <c r="A1038" s="213">
        <v>46217130</v>
      </c>
      <c r="B1038" s="230" t="s">
        <v>948</v>
      </c>
      <c r="C1038" s="220" t="s">
        <v>691</v>
      </c>
      <c r="D1038" s="213" t="s">
        <v>553</v>
      </c>
      <c r="E1038" s="213" t="s">
        <v>528</v>
      </c>
      <c r="F1038" s="213">
        <v>350</v>
      </c>
      <c r="G1038" s="239">
        <v>32</v>
      </c>
      <c r="H1038" s="239">
        <v>24</v>
      </c>
      <c r="I1038" s="239">
        <v>768</v>
      </c>
      <c r="J1038" s="239">
        <v>28</v>
      </c>
      <c r="K1038" s="239">
        <v>896</v>
      </c>
      <c r="L1038" s="220" t="s">
        <v>395</v>
      </c>
    </row>
    <row r="1039" spans="1:12" s="215" customFormat="1">
      <c r="A1039" s="213">
        <v>46219124</v>
      </c>
      <c r="B1039" s="230" t="s">
        <v>948</v>
      </c>
      <c r="C1039" s="220" t="s">
        <v>691</v>
      </c>
      <c r="D1039" s="213" t="s">
        <v>553</v>
      </c>
      <c r="E1039" s="213" t="s">
        <v>528</v>
      </c>
      <c r="F1039" s="213">
        <v>320</v>
      </c>
      <c r="G1039" s="239">
        <v>32</v>
      </c>
      <c r="H1039" s="239">
        <v>24</v>
      </c>
      <c r="I1039" s="239">
        <v>768</v>
      </c>
      <c r="J1039" s="239">
        <v>28</v>
      </c>
      <c r="K1039" s="239">
        <v>896</v>
      </c>
      <c r="L1039" s="220" t="s">
        <v>395</v>
      </c>
    </row>
    <row r="1040" spans="1:12" s="215" customFormat="1">
      <c r="A1040" s="213">
        <v>46219125</v>
      </c>
      <c r="B1040" s="230" t="s">
        <v>948</v>
      </c>
      <c r="C1040" s="151" t="s">
        <v>691</v>
      </c>
      <c r="D1040" s="213" t="s">
        <v>553</v>
      </c>
      <c r="E1040" s="213" t="s">
        <v>528</v>
      </c>
      <c r="F1040" s="213">
        <v>325</v>
      </c>
      <c r="G1040" s="239">
        <v>32</v>
      </c>
      <c r="H1040" s="239">
        <v>24</v>
      </c>
      <c r="I1040" s="239">
        <v>768</v>
      </c>
      <c r="J1040" s="239">
        <v>28</v>
      </c>
      <c r="K1040" s="239">
        <v>896</v>
      </c>
      <c r="L1040" s="213"/>
    </row>
    <row r="1041" spans="1:12" s="215" customFormat="1">
      <c r="A1041" s="213">
        <v>46219130</v>
      </c>
      <c r="B1041" s="230" t="s">
        <v>948</v>
      </c>
      <c r="C1041" s="220" t="s">
        <v>691</v>
      </c>
      <c r="D1041" s="213" t="s">
        <v>553</v>
      </c>
      <c r="E1041" s="213" t="s">
        <v>528</v>
      </c>
      <c r="F1041" s="213">
        <v>350</v>
      </c>
      <c r="G1041" s="239">
        <v>32</v>
      </c>
      <c r="H1041" s="239">
        <v>24</v>
      </c>
      <c r="I1041" s="239">
        <v>768</v>
      </c>
      <c r="J1041" s="239">
        <v>28</v>
      </c>
      <c r="K1041" s="239">
        <v>896</v>
      </c>
      <c r="L1041" s="220" t="s">
        <v>395</v>
      </c>
    </row>
    <row r="1042" spans="1:12" s="215" customFormat="1">
      <c r="A1042" s="255">
        <v>46217127</v>
      </c>
      <c r="B1042" s="230" t="s">
        <v>948</v>
      </c>
      <c r="C1042" s="151" t="s">
        <v>691</v>
      </c>
      <c r="D1042" s="213" t="s">
        <v>553</v>
      </c>
      <c r="E1042" s="213" t="s">
        <v>528</v>
      </c>
      <c r="F1042" s="213">
        <v>335</v>
      </c>
      <c r="G1042" s="239">
        <v>32</v>
      </c>
      <c r="H1042" s="239">
        <v>24</v>
      </c>
      <c r="I1042" s="239">
        <v>768</v>
      </c>
      <c r="J1042" s="239">
        <v>28</v>
      </c>
      <c r="K1042" s="239">
        <v>896</v>
      </c>
      <c r="L1042" s="213"/>
    </row>
    <row r="1043" spans="1:12" s="215" customFormat="1">
      <c r="A1043" s="254">
        <v>46216127</v>
      </c>
      <c r="B1043" s="213" t="s">
        <v>1034</v>
      </c>
      <c r="C1043" s="151" t="s">
        <v>691</v>
      </c>
      <c r="D1043" s="213" t="s">
        <v>553</v>
      </c>
      <c r="E1043" s="213" t="s">
        <v>528</v>
      </c>
      <c r="F1043" s="231">
        <v>335</v>
      </c>
      <c r="G1043" s="239">
        <v>32</v>
      </c>
      <c r="H1043" s="239">
        <v>24</v>
      </c>
      <c r="I1043" s="239">
        <v>768</v>
      </c>
      <c r="J1043" s="239">
        <v>28</v>
      </c>
      <c r="K1043" s="239">
        <v>896</v>
      </c>
      <c r="L1043" s="213"/>
    </row>
    <row r="1044" spans="1:12" s="215" customFormat="1">
      <c r="A1044" s="254">
        <v>46216126</v>
      </c>
      <c r="B1044" s="213" t="s">
        <v>1035</v>
      </c>
      <c r="C1044" s="220" t="s">
        <v>691</v>
      </c>
      <c r="D1044" s="213" t="s">
        <v>553</v>
      </c>
      <c r="E1044" s="213" t="s">
        <v>528</v>
      </c>
      <c r="F1044" s="231">
        <v>330</v>
      </c>
      <c r="G1044" s="239">
        <v>32</v>
      </c>
      <c r="H1044" s="239">
        <v>24</v>
      </c>
      <c r="I1044" s="239">
        <v>768</v>
      </c>
      <c r="J1044" s="239">
        <v>28</v>
      </c>
      <c r="K1044" s="239">
        <v>896</v>
      </c>
      <c r="L1044" s="220" t="s">
        <v>395</v>
      </c>
    </row>
    <row r="1045" spans="1:12">
      <c r="A1045" s="254">
        <v>46218126</v>
      </c>
      <c r="B1045" s="213" t="s">
        <v>1035</v>
      </c>
      <c r="C1045" s="220" t="s">
        <v>691</v>
      </c>
      <c r="D1045" s="213" t="s">
        <v>553</v>
      </c>
      <c r="E1045" s="213" t="s">
        <v>528</v>
      </c>
      <c r="F1045" s="231">
        <v>330</v>
      </c>
      <c r="G1045" s="239">
        <v>32</v>
      </c>
      <c r="H1045" s="239">
        <v>24</v>
      </c>
      <c r="I1045" s="239">
        <v>768</v>
      </c>
      <c r="J1045" s="239">
        <v>28</v>
      </c>
      <c r="K1045" s="239">
        <v>896</v>
      </c>
      <c r="L1045" s="220" t="s">
        <v>395</v>
      </c>
    </row>
    <row r="1046" spans="1:12">
      <c r="A1046" s="254">
        <v>46218527</v>
      </c>
      <c r="B1046" s="213" t="s">
        <v>1035</v>
      </c>
      <c r="C1046" s="220" t="s">
        <v>691</v>
      </c>
      <c r="D1046" s="213" t="s">
        <v>553</v>
      </c>
      <c r="E1046" s="213" t="s">
        <v>528</v>
      </c>
      <c r="F1046" s="231">
        <v>335</v>
      </c>
      <c r="G1046" s="239">
        <v>32</v>
      </c>
      <c r="H1046" s="239">
        <v>24</v>
      </c>
      <c r="I1046" s="239">
        <v>768</v>
      </c>
      <c r="J1046" s="239">
        <v>28</v>
      </c>
      <c r="K1046" s="239">
        <v>896</v>
      </c>
      <c r="L1046" s="220" t="s">
        <v>395</v>
      </c>
    </row>
    <row r="1047" spans="1:12">
      <c r="A1047" s="213">
        <v>46216125</v>
      </c>
      <c r="B1047" s="213" t="s">
        <v>1035</v>
      </c>
      <c r="C1047" s="220" t="s">
        <v>691</v>
      </c>
      <c r="D1047" s="213" t="s">
        <v>553</v>
      </c>
      <c r="E1047" s="213" t="s">
        <v>528</v>
      </c>
      <c r="F1047" s="213">
        <v>325</v>
      </c>
      <c r="G1047" s="239">
        <v>32</v>
      </c>
      <c r="H1047" s="239">
        <v>24</v>
      </c>
      <c r="I1047" s="239">
        <v>768</v>
      </c>
      <c r="J1047" s="239">
        <v>28</v>
      </c>
      <c r="K1047" s="239">
        <v>896</v>
      </c>
      <c r="L1047" s="220" t="s">
        <v>395</v>
      </c>
    </row>
    <row r="1048" spans="1:12">
      <c r="A1048" s="213">
        <v>46216124</v>
      </c>
      <c r="B1048" s="213" t="s">
        <v>1035</v>
      </c>
      <c r="C1048" s="220" t="s">
        <v>691</v>
      </c>
      <c r="D1048" s="213" t="s">
        <v>553</v>
      </c>
      <c r="E1048" s="213" t="s">
        <v>528</v>
      </c>
      <c r="F1048" s="213">
        <v>320</v>
      </c>
      <c r="G1048" s="239">
        <v>32</v>
      </c>
      <c r="H1048" s="239">
        <v>24</v>
      </c>
      <c r="I1048" s="239">
        <v>768</v>
      </c>
      <c r="J1048" s="239">
        <v>28</v>
      </c>
      <c r="K1048" s="239">
        <v>896</v>
      </c>
      <c r="L1048" s="220" t="s">
        <v>395</v>
      </c>
    </row>
    <row r="1049" spans="1:12">
      <c r="A1049" s="213">
        <v>46217126</v>
      </c>
      <c r="B1049" s="213" t="s">
        <v>948</v>
      </c>
      <c r="C1049" s="151" t="s">
        <v>691</v>
      </c>
      <c r="D1049" s="213" t="s">
        <v>553</v>
      </c>
      <c r="E1049" s="213" t="s">
        <v>528</v>
      </c>
      <c r="F1049" s="213">
        <v>330</v>
      </c>
      <c r="G1049" s="239">
        <v>32</v>
      </c>
      <c r="H1049" s="239">
        <v>24</v>
      </c>
      <c r="I1049" s="239">
        <v>768</v>
      </c>
      <c r="J1049" s="239">
        <v>28</v>
      </c>
      <c r="K1049" s="239">
        <v>896</v>
      </c>
      <c r="L1049" s="213"/>
    </row>
    <row r="1050" spans="1:12">
      <c r="A1050" s="213">
        <v>46217128</v>
      </c>
      <c r="B1050" s="213" t="s">
        <v>1035</v>
      </c>
      <c r="C1050" s="151" t="s">
        <v>691</v>
      </c>
      <c r="D1050" s="213" t="s">
        <v>553</v>
      </c>
      <c r="E1050" s="213" t="s">
        <v>528</v>
      </c>
      <c r="F1050" s="213">
        <v>340</v>
      </c>
      <c r="G1050" s="239">
        <v>32</v>
      </c>
      <c r="H1050" s="239">
        <v>24</v>
      </c>
      <c r="I1050" s="239">
        <v>768</v>
      </c>
      <c r="J1050" s="239">
        <v>28</v>
      </c>
      <c r="K1050" s="239">
        <v>896</v>
      </c>
      <c r="L1050" s="213"/>
    </row>
    <row r="1051" spans="1:12">
      <c r="A1051" s="213">
        <v>46218124</v>
      </c>
      <c r="B1051" s="213" t="s">
        <v>1035</v>
      </c>
      <c r="C1051" s="220" t="s">
        <v>691</v>
      </c>
      <c r="D1051" s="213" t="s">
        <v>553</v>
      </c>
      <c r="E1051" s="213" t="s">
        <v>528</v>
      </c>
      <c r="F1051" s="213">
        <v>320</v>
      </c>
      <c r="G1051" s="239">
        <v>32</v>
      </c>
      <c r="H1051" s="239">
        <v>24</v>
      </c>
      <c r="I1051" s="239">
        <v>768</v>
      </c>
      <c r="J1051" s="239">
        <v>28</v>
      </c>
      <c r="K1051" s="239">
        <v>896</v>
      </c>
      <c r="L1051" s="220" t="s">
        <v>395</v>
      </c>
    </row>
    <row r="1052" spans="1:12">
      <c r="A1052" s="213">
        <v>46218125</v>
      </c>
      <c r="B1052" s="213" t="s">
        <v>1035</v>
      </c>
      <c r="C1052" s="220" t="s">
        <v>691</v>
      </c>
      <c r="D1052" s="213" t="s">
        <v>553</v>
      </c>
      <c r="E1052" s="213" t="s">
        <v>528</v>
      </c>
      <c r="F1052" s="213">
        <v>325</v>
      </c>
      <c r="G1052" s="239">
        <v>32</v>
      </c>
      <c r="H1052" s="239">
        <v>24</v>
      </c>
      <c r="I1052" s="239">
        <v>768</v>
      </c>
      <c r="J1052" s="239">
        <v>28</v>
      </c>
      <c r="K1052" s="239">
        <v>896</v>
      </c>
      <c r="L1052" s="220" t="s">
        <v>395</v>
      </c>
    </row>
    <row r="1053" spans="1:12">
      <c r="A1053" s="230">
        <v>46219128</v>
      </c>
      <c r="B1053" s="213" t="s">
        <v>948</v>
      </c>
      <c r="C1053" s="151" t="s">
        <v>691</v>
      </c>
      <c r="D1053" s="213" t="s">
        <v>553</v>
      </c>
      <c r="E1053" s="213" t="s">
        <v>528</v>
      </c>
      <c r="F1053" s="231">
        <v>340</v>
      </c>
      <c r="G1053" s="239">
        <v>32</v>
      </c>
      <c r="H1053" s="239">
        <v>24</v>
      </c>
      <c r="I1053" s="239">
        <v>768</v>
      </c>
      <c r="J1053" s="239">
        <v>28</v>
      </c>
      <c r="K1053" s="239">
        <v>896</v>
      </c>
      <c r="L1053" s="213"/>
    </row>
    <row r="1054" spans="1:12">
      <c r="A1054" s="252">
        <v>46214127</v>
      </c>
      <c r="B1054" s="252" t="s">
        <v>1034</v>
      </c>
      <c r="C1054" s="151" t="s">
        <v>691</v>
      </c>
      <c r="D1054" s="213" t="s">
        <v>553</v>
      </c>
      <c r="E1054" s="213" t="s">
        <v>528</v>
      </c>
      <c r="F1054" s="231">
        <v>335</v>
      </c>
      <c r="G1054" s="239">
        <v>32</v>
      </c>
      <c r="H1054" s="239">
        <v>24</v>
      </c>
      <c r="I1054" s="239">
        <v>768</v>
      </c>
      <c r="J1054" s="239">
        <v>28</v>
      </c>
      <c r="K1054" s="239">
        <v>896</v>
      </c>
      <c r="L1054" s="213"/>
    </row>
    <row r="1055" spans="1:12">
      <c r="A1055" s="254">
        <v>46218128</v>
      </c>
      <c r="B1055" s="252" t="s">
        <v>1034</v>
      </c>
      <c r="C1055" s="151" t="s">
        <v>691</v>
      </c>
      <c r="D1055" s="213" t="s">
        <v>553</v>
      </c>
      <c r="E1055" s="213" t="s">
        <v>528</v>
      </c>
      <c r="F1055" s="231">
        <v>340</v>
      </c>
      <c r="G1055" s="239">
        <v>32</v>
      </c>
      <c r="H1055" s="239">
        <v>24</v>
      </c>
      <c r="I1055" s="239">
        <v>768</v>
      </c>
      <c r="J1055" s="239">
        <v>28</v>
      </c>
      <c r="K1055" s="239">
        <v>896</v>
      </c>
      <c r="L1055" s="213"/>
    </row>
    <row r="1056" spans="1:12">
      <c r="A1056" s="213">
        <v>30376511</v>
      </c>
      <c r="B1056" s="252" t="s">
        <v>1036</v>
      </c>
      <c r="C1056" s="151" t="s">
        <v>702</v>
      </c>
      <c r="D1056" s="213" t="s">
        <v>553</v>
      </c>
      <c r="E1056" s="213" t="s">
        <v>528</v>
      </c>
      <c r="F1056" s="231">
        <v>350</v>
      </c>
      <c r="G1056" s="239">
        <v>26</v>
      </c>
      <c r="H1056" s="239">
        <v>24</v>
      </c>
      <c r="I1056" s="239">
        <v>624</v>
      </c>
      <c r="J1056" s="239">
        <v>28</v>
      </c>
      <c r="K1056" s="239">
        <v>728</v>
      </c>
      <c r="L1056" s="213"/>
    </row>
    <row r="1057" spans="1:12">
      <c r="A1057" s="230">
        <v>46218528</v>
      </c>
      <c r="B1057" s="252" t="s">
        <v>948</v>
      </c>
      <c r="C1057" s="151" t="s">
        <v>691</v>
      </c>
      <c r="D1057" s="213" t="s">
        <v>553</v>
      </c>
      <c r="E1057" s="213" t="s">
        <v>528</v>
      </c>
      <c r="F1057" s="231">
        <v>340</v>
      </c>
      <c r="G1057" s="239">
        <v>32</v>
      </c>
      <c r="H1057" s="239">
        <v>24</v>
      </c>
      <c r="I1057" s="239">
        <v>768</v>
      </c>
      <c r="J1057" s="239">
        <v>28</v>
      </c>
      <c r="K1057" s="239">
        <v>896</v>
      </c>
      <c r="L1057" s="213"/>
    </row>
    <row r="1058" spans="1:12">
      <c r="A1058" s="254">
        <v>46214128</v>
      </c>
      <c r="B1058" s="151" t="s">
        <v>1037</v>
      </c>
      <c r="C1058" s="151" t="s">
        <v>691</v>
      </c>
      <c r="D1058" s="213" t="s">
        <v>553</v>
      </c>
      <c r="E1058" s="213" t="s">
        <v>528</v>
      </c>
      <c r="F1058" s="231">
        <v>340</v>
      </c>
      <c r="G1058" s="239">
        <v>32</v>
      </c>
      <c r="H1058" s="239">
        <v>24</v>
      </c>
      <c r="I1058" s="239">
        <v>768</v>
      </c>
      <c r="J1058" s="239">
        <v>28</v>
      </c>
      <c r="K1058" s="239">
        <v>896</v>
      </c>
      <c r="L1058" s="213"/>
    </row>
    <row r="1059" spans="1:12">
      <c r="A1059" s="254">
        <v>46214528</v>
      </c>
      <c r="B1059" s="235" t="s">
        <v>1038</v>
      </c>
      <c r="C1059" s="151" t="s">
        <v>691</v>
      </c>
      <c r="D1059" s="213" t="s">
        <v>553</v>
      </c>
      <c r="E1059" s="213" t="s">
        <v>528</v>
      </c>
      <c r="F1059" s="231">
        <v>340</v>
      </c>
      <c r="G1059" s="239">
        <v>32</v>
      </c>
      <c r="H1059" s="239">
        <v>24</v>
      </c>
      <c r="I1059" s="239">
        <v>768</v>
      </c>
      <c r="J1059" s="239">
        <v>28</v>
      </c>
      <c r="K1059" s="239">
        <v>896</v>
      </c>
      <c r="L1059" s="213"/>
    </row>
    <row r="1060" spans="1:12">
      <c r="A1060" s="237">
        <v>46216128</v>
      </c>
      <c r="B1060" s="151" t="s">
        <v>1037</v>
      </c>
      <c r="C1060" s="151" t="s">
        <v>691</v>
      </c>
      <c r="D1060" s="213" t="s">
        <v>553</v>
      </c>
      <c r="E1060" s="213" t="s">
        <v>528</v>
      </c>
      <c r="F1060" s="231">
        <v>340</v>
      </c>
      <c r="G1060" s="239">
        <v>32</v>
      </c>
      <c r="H1060" s="239">
        <v>24</v>
      </c>
      <c r="I1060" s="239">
        <v>768</v>
      </c>
      <c r="J1060" s="239">
        <v>28</v>
      </c>
      <c r="K1060" s="239">
        <v>896</v>
      </c>
      <c r="L1060" s="213"/>
    </row>
    <row r="1061" spans="1:12">
      <c r="A1061" s="215">
        <v>30376609</v>
      </c>
      <c r="B1061" s="151" t="s">
        <v>1037</v>
      </c>
      <c r="C1061" s="151" t="s">
        <v>691</v>
      </c>
      <c r="D1061" s="213" t="s">
        <v>553</v>
      </c>
      <c r="E1061" s="213" t="s">
        <v>528</v>
      </c>
      <c r="F1061" s="231">
        <v>340</v>
      </c>
      <c r="G1061" s="239">
        <v>32</v>
      </c>
      <c r="H1061" s="239">
        <v>24</v>
      </c>
      <c r="I1061" s="239">
        <v>768</v>
      </c>
      <c r="J1061" s="239">
        <v>28</v>
      </c>
      <c r="K1061" s="239">
        <v>896</v>
      </c>
      <c r="L1061" s="213"/>
    </row>
    <row r="1062" spans="1:12">
      <c r="A1062" s="213">
        <v>30376909</v>
      </c>
      <c r="B1062" s="227" t="s">
        <v>1039</v>
      </c>
      <c r="C1062" s="151" t="s">
        <v>691</v>
      </c>
      <c r="D1062" s="213" t="s">
        <v>553</v>
      </c>
      <c r="E1062" s="213" t="s">
        <v>528</v>
      </c>
      <c r="F1062" s="231">
        <v>340</v>
      </c>
      <c r="G1062" s="239">
        <v>32</v>
      </c>
      <c r="H1062" s="239">
        <v>24</v>
      </c>
      <c r="I1062" s="239">
        <v>768</v>
      </c>
      <c r="J1062" s="239">
        <v>28</v>
      </c>
      <c r="K1062" s="239">
        <v>896</v>
      </c>
      <c r="L1062" s="213"/>
    </row>
    <row r="1063" spans="1:12">
      <c r="A1063" s="213">
        <v>45201125</v>
      </c>
      <c r="B1063" s="227" t="s">
        <v>1040</v>
      </c>
      <c r="C1063" s="151" t="s">
        <v>691</v>
      </c>
      <c r="D1063" s="151" t="s">
        <v>553</v>
      </c>
      <c r="E1063" s="151" t="s">
        <v>528</v>
      </c>
      <c r="F1063" s="213">
        <v>325</v>
      </c>
      <c r="G1063" s="151">
        <v>32</v>
      </c>
      <c r="H1063" s="151">
        <v>24</v>
      </c>
      <c r="I1063" s="151">
        <v>768</v>
      </c>
      <c r="J1063" s="151">
        <v>28</v>
      </c>
      <c r="K1063" s="151">
        <v>896</v>
      </c>
      <c r="L1063" s="151"/>
    </row>
    <row r="1064" spans="1:12">
      <c r="A1064" s="213">
        <v>45201128</v>
      </c>
      <c r="B1064" s="151" t="s">
        <v>695</v>
      </c>
      <c r="C1064" s="151" t="s">
        <v>691</v>
      </c>
      <c r="D1064" s="151" t="s">
        <v>553</v>
      </c>
      <c r="E1064" s="151" t="s">
        <v>528</v>
      </c>
      <c r="F1064" s="213">
        <v>340</v>
      </c>
      <c r="G1064" s="151">
        <v>32</v>
      </c>
      <c r="H1064" s="151">
        <v>24</v>
      </c>
      <c r="I1064" s="151">
        <v>768</v>
      </c>
      <c r="J1064" s="151">
        <v>28</v>
      </c>
      <c r="K1064" s="151">
        <v>896</v>
      </c>
      <c r="L1064" s="151"/>
    </row>
    <row r="1065" spans="1:12">
      <c r="A1065" s="213">
        <v>12000809</v>
      </c>
      <c r="B1065" s="151" t="s">
        <v>1041</v>
      </c>
      <c r="C1065" s="151" t="s">
        <v>401</v>
      </c>
      <c r="D1065" s="151" t="s">
        <v>402</v>
      </c>
      <c r="E1065" s="151" t="s">
        <v>390</v>
      </c>
      <c r="F1065" s="213">
        <v>290</v>
      </c>
      <c r="G1065" s="151">
        <v>32</v>
      </c>
      <c r="H1065" s="151">
        <v>26</v>
      </c>
      <c r="I1065" s="151">
        <v>832</v>
      </c>
      <c r="J1065" s="151">
        <v>30</v>
      </c>
      <c r="K1065" s="151">
        <v>960</v>
      </c>
      <c r="L1065" s="151"/>
    </row>
    <row r="1066" spans="1:12">
      <c r="A1066" s="213">
        <v>30330127</v>
      </c>
      <c r="B1066" s="151" t="s">
        <v>1042</v>
      </c>
      <c r="C1066" s="151" t="s">
        <v>1043</v>
      </c>
      <c r="D1066" s="151" t="s">
        <v>390</v>
      </c>
      <c r="E1066" s="151" t="s">
        <v>390</v>
      </c>
      <c r="F1066" s="213">
        <v>280</v>
      </c>
      <c r="G1066" s="151">
        <v>32</v>
      </c>
      <c r="H1066" s="151">
        <v>26</v>
      </c>
      <c r="I1066" s="151">
        <v>832</v>
      </c>
      <c r="J1066" s="151">
        <v>30</v>
      </c>
      <c r="K1066" s="151">
        <v>960</v>
      </c>
      <c r="L1066" s="151"/>
    </row>
    <row r="1067" spans="1:12">
      <c r="A1067" s="213">
        <v>30330128</v>
      </c>
      <c r="B1067" s="151" t="s">
        <v>1044</v>
      </c>
      <c r="C1067" s="151" t="s">
        <v>1043</v>
      </c>
      <c r="D1067" s="151" t="s">
        <v>390</v>
      </c>
      <c r="E1067" s="151" t="s">
        <v>390</v>
      </c>
      <c r="F1067" s="213">
        <v>285</v>
      </c>
      <c r="G1067" s="151">
        <v>32</v>
      </c>
      <c r="H1067" s="151">
        <v>26</v>
      </c>
      <c r="I1067" s="151">
        <v>832</v>
      </c>
      <c r="J1067" s="151">
        <v>30</v>
      </c>
      <c r="K1067" s="151">
        <v>960</v>
      </c>
      <c r="L1067" s="151"/>
    </row>
    <row r="1068" spans="1:12">
      <c r="A1068" s="213">
        <v>30121828</v>
      </c>
      <c r="B1068" s="151" t="s">
        <v>1045</v>
      </c>
      <c r="C1068" s="151" t="s">
        <v>1043</v>
      </c>
      <c r="D1068" s="151" t="s">
        <v>390</v>
      </c>
      <c r="E1068" s="151" t="s">
        <v>390</v>
      </c>
      <c r="F1068" s="213">
        <v>285</v>
      </c>
      <c r="G1068" s="151">
        <v>32</v>
      </c>
      <c r="H1068" s="151">
        <v>26</v>
      </c>
      <c r="I1068" s="151">
        <v>832</v>
      </c>
      <c r="J1068" s="151">
        <v>30</v>
      </c>
      <c r="K1068" s="151">
        <v>960</v>
      </c>
      <c r="L1068" s="151"/>
    </row>
    <row r="1069" spans="1:12">
      <c r="A1069" s="213">
        <v>30320514</v>
      </c>
      <c r="B1069" s="151" t="s">
        <v>1046</v>
      </c>
      <c r="C1069" s="151" t="s">
        <v>471</v>
      </c>
      <c r="D1069" s="151" t="s">
        <v>472</v>
      </c>
      <c r="E1069" s="151" t="s">
        <v>473</v>
      </c>
      <c r="F1069" s="213">
        <v>365</v>
      </c>
      <c r="G1069" s="151">
        <v>29</v>
      </c>
      <c r="H1069" s="151">
        <v>22</v>
      </c>
      <c r="I1069" s="151">
        <v>638</v>
      </c>
      <c r="J1069" s="151">
        <v>26</v>
      </c>
      <c r="K1069" s="151">
        <v>754</v>
      </c>
      <c r="L1069" s="151"/>
    </row>
    <row r="1070" spans="1:12">
      <c r="A1070" s="213">
        <v>30320515</v>
      </c>
      <c r="B1070" s="151" t="s">
        <v>1046</v>
      </c>
      <c r="C1070" s="151" t="s">
        <v>471</v>
      </c>
      <c r="D1070" s="151" t="s">
        <v>472</v>
      </c>
      <c r="E1070" s="151" t="s">
        <v>473</v>
      </c>
      <c r="F1070" s="213">
        <v>370</v>
      </c>
      <c r="G1070" s="151">
        <v>29</v>
      </c>
      <c r="H1070" s="151">
        <v>22</v>
      </c>
      <c r="I1070" s="151">
        <v>638</v>
      </c>
      <c r="J1070" s="151">
        <v>26</v>
      </c>
      <c r="K1070" s="151">
        <v>754</v>
      </c>
      <c r="L1070" s="151"/>
    </row>
    <row r="1071" spans="1:12">
      <c r="A1071" s="213">
        <v>30320516</v>
      </c>
      <c r="B1071" s="151" t="s">
        <v>1046</v>
      </c>
      <c r="C1071" s="151" t="s">
        <v>471</v>
      </c>
      <c r="D1071" s="151" t="s">
        <v>472</v>
      </c>
      <c r="E1071" s="151" t="s">
        <v>473</v>
      </c>
      <c r="F1071" s="213">
        <v>375</v>
      </c>
      <c r="G1071" s="151">
        <v>29</v>
      </c>
      <c r="H1071" s="151">
        <v>22</v>
      </c>
      <c r="I1071" s="151">
        <v>638</v>
      </c>
      <c r="J1071" s="151">
        <v>26</v>
      </c>
      <c r="K1071" s="151">
        <v>754</v>
      </c>
      <c r="L1071" s="151"/>
    </row>
    <row r="1072" spans="1:12">
      <c r="A1072" s="213">
        <v>30341209</v>
      </c>
      <c r="B1072" s="151" t="s">
        <v>1047</v>
      </c>
      <c r="C1072" s="151" t="s">
        <v>388</v>
      </c>
      <c r="D1072" s="151" t="s">
        <v>389</v>
      </c>
      <c r="E1072" s="151" t="s">
        <v>390</v>
      </c>
      <c r="F1072" s="213">
        <v>340</v>
      </c>
      <c r="G1072" s="151">
        <v>29</v>
      </c>
      <c r="H1072" s="151">
        <v>22</v>
      </c>
      <c r="I1072" s="151">
        <v>638</v>
      </c>
      <c r="J1072" s="151">
        <v>26</v>
      </c>
      <c r="K1072" s="151">
        <v>754</v>
      </c>
      <c r="L1072" s="151"/>
    </row>
    <row r="1073" spans="1:12">
      <c r="A1073" s="213">
        <v>30341210</v>
      </c>
      <c r="B1073" s="151" t="s">
        <v>1047</v>
      </c>
      <c r="C1073" s="151" t="s">
        <v>388</v>
      </c>
      <c r="D1073" s="151" t="s">
        <v>389</v>
      </c>
      <c r="E1073" s="151" t="s">
        <v>390</v>
      </c>
      <c r="F1073" s="213">
        <v>345</v>
      </c>
      <c r="G1073" s="151">
        <v>29</v>
      </c>
      <c r="H1073" s="151">
        <v>22</v>
      </c>
      <c r="I1073" s="151">
        <v>638</v>
      </c>
      <c r="J1073" s="151">
        <v>26</v>
      </c>
      <c r="K1073" s="151">
        <v>754</v>
      </c>
      <c r="L1073" s="151"/>
    </row>
    <row r="1074" spans="1:12">
      <c r="A1074" s="213">
        <v>30341211</v>
      </c>
      <c r="B1074" s="151" t="s">
        <v>1047</v>
      </c>
      <c r="C1074" s="151" t="s">
        <v>388</v>
      </c>
      <c r="D1074" s="151" t="s">
        <v>389</v>
      </c>
      <c r="E1074" s="151" t="s">
        <v>390</v>
      </c>
      <c r="F1074" s="213">
        <v>350</v>
      </c>
      <c r="G1074" s="151">
        <v>29</v>
      </c>
      <c r="H1074" s="151">
        <v>22</v>
      </c>
      <c r="I1074" s="151">
        <v>638</v>
      </c>
      <c r="J1074" s="151">
        <v>26</v>
      </c>
      <c r="K1074" s="151">
        <v>754</v>
      </c>
      <c r="L1074" s="151"/>
    </row>
    <row r="1075" spans="1:12">
      <c r="A1075" s="213">
        <v>12002196</v>
      </c>
      <c r="B1075" s="151" t="s">
        <v>413</v>
      </c>
      <c r="C1075" s="151" t="s">
        <v>410</v>
      </c>
      <c r="D1075" s="151" t="s">
        <v>411</v>
      </c>
      <c r="E1075" s="151" t="s">
        <v>412</v>
      </c>
      <c r="F1075" s="213">
        <v>365</v>
      </c>
      <c r="G1075" s="151">
        <v>29</v>
      </c>
      <c r="H1075" s="151">
        <v>22</v>
      </c>
      <c r="I1075" s="151">
        <v>638</v>
      </c>
      <c r="J1075" s="151">
        <v>26</v>
      </c>
      <c r="K1075" s="151">
        <v>754</v>
      </c>
      <c r="L1075" s="151"/>
    </row>
    <row r="1076" spans="1:12">
      <c r="A1076" s="213">
        <v>12002198</v>
      </c>
      <c r="B1076" s="151" t="s">
        <v>415</v>
      </c>
      <c r="C1076" s="151" t="s">
        <v>410</v>
      </c>
      <c r="D1076" s="151" t="s">
        <v>411</v>
      </c>
      <c r="E1076" s="151" t="s">
        <v>412</v>
      </c>
      <c r="F1076" s="213">
        <v>355</v>
      </c>
      <c r="G1076" s="151">
        <v>29</v>
      </c>
      <c r="H1076" s="151">
        <v>22</v>
      </c>
      <c r="I1076" s="151">
        <v>638</v>
      </c>
      <c r="J1076" s="151">
        <v>26</v>
      </c>
      <c r="K1076" s="151">
        <v>754</v>
      </c>
      <c r="L1076" s="151"/>
    </row>
    <row r="1077" spans="1:12">
      <c r="A1077" s="151" t="s">
        <v>1048</v>
      </c>
      <c r="B1077" s="151" t="s">
        <v>468</v>
      </c>
      <c r="C1077" s="151" t="s">
        <v>388</v>
      </c>
      <c r="D1077" s="151" t="s">
        <v>389</v>
      </c>
      <c r="E1077" s="151" t="s">
        <v>390</v>
      </c>
      <c r="F1077" s="213">
        <v>345</v>
      </c>
      <c r="G1077" s="151">
        <v>29</v>
      </c>
      <c r="H1077" s="151">
        <v>22</v>
      </c>
      <c r="I1077" s="151">
        <v>638</v>
      </c>
      <c r="J1077" s="151">
        <v>26</v>
      </c>
      <c r="K1077" s="151">
        <v>754</v>
      </c>
      <c r="L1077" s="151"/>
    </row>
    <row r="1078" spans="1:12">
      <c r="A1078" s="213">
        <v>49403140</v>
      </c>
      <c r="B1078" s="227" t="s">
        <v>1049</v>
      </c>
      <c r="C1078" s="151" t="s">
        <v>973</v>
      </c>
      <c r="D1078" s="151" t="s">
        <v>553</v>
      </c>
      <c r="E1078" s="151" t="s">
        <v>528</v>
      </c>
      <c r="F1078" s="213">
        <v>400</v>
      </c>
      <c r="G1078" s="151">
        <v>32</v>
      </c>
      <c r="H1078" s="151">
        <v>24</v>
      </c>
      <c r="I1078" s="151">
        <v>768</v>
      </c>
      <c r="J1078" s="151">
        <v>24</v>
      </c>
      <c r="K1078" s="151">
        <v>768</v>
      </c>
      <c r="L1078" s="151"/>
    </row>
    <row r="1079" spans="1:12">
      <c r="A1079" s="213">
        <v>49403540</v>
      </c>
      <c r="B1079" s="227" t="s">
        <v>1049</v>
      </c>
      <c r="C1079" s="151" t="s">
        <v>973</v>
      </c>
      <c r="D1079" s="151" t="s">
        <v>553</v>
      </c>
      <c r="E1079" s="151" t="s">
        <v>528</v>
      </c>
      <c r="F1079" s="213">
        <v>400</v>
      </c>
      <c r="G1079" s="151">
        <v>32</v>
      </c>
      <c r="H1079" s="151">
        <v>24</v>
      </c>
      <c r="I1079" s="151">
        <v>768</v>
      </c>
      <c r="J1079" s="151">
        <v>24</v>
      </c>
      <c r="K1079" s="151">
        <v>768</v>
      </c>
      <c r="L1079" s="220"/>
    </row>
    <row r="1080" spans="1:12">
      <c r="A1080" s="213">
        <v>49403139</v>
      </c>
      <c r="B1080" s="227" t="s">
        <v>1049</v>
      </c>
      <c r="C1080" s="151" t="s">
        <v>973</v>
      </c>
      <c r="D1080" s="151" t="s">
        <v>553</v>
      </c>
      <c r="E1080" s="151" t="s">
        <v>528</v>
      </c>
      <c r="F1080" s="213">
        <v>395</v>
      </c>
      <c r="G1080" s="151">
        <v>32</v>
      </c>
      <c r="H1080" s="151">
        <v>24</v>
      </c>
      <c r="I1080" s="151">
        <v>768</v>
      </c>
      <c r="J1080" s="151">
        <v>24</v>
      </c>
      <c r="K1080" s="151">
        <v>768</v>
      </c>
      <c r="L1080" s="151"/>
    </row>
    <row r="1081" spans="1:12">
      <c r="A1081" s="213">
        <v>49403138</v>
      </c>
      <c r="B1081" s="227" t="s">
        <v>1049</v>
      </c>
      <c r="C1081" s="151" t="s">
        <v>973</v>
      </c>
      <c r="D1081" s="151" t="s">
        <v>553</v>
      </c>
      <c r="E1081" s="151" t="s">
        <v>528</v>
      </c>
      <c r="F1081" s="213">
        <v>390</v>
      </c>
      <c r="G1081" s="151">
        <v>32</v>
      </c>
      <c r="H1081" s="151">
        <v>24</v>
      </c>
      <c r="I1081" s="151">
        <v>768</v>
      </c>
      <c r="J1081" s="151">
        <v>24</v>
      </c>
      <c r="K1081" s="151">
        <v>768</v>
      </c>
      <c r="L1081" s="151"/>
    </row>
    <row r="1082" spans="1:12">
      <c r="A1082" s="213">
        <v>49403539</v>
      </c>
      <c r="B1082" s="227" t="s">
        <v>1049</v>
      </c>
      <c r="C1082" s="151" t="s">
        <v>973</v>
      </c>
      <c r="D1082" s="151" t="s">
        <v>553</v>
      </c>
      <c r="E1082" s="151" t="s">
        <v>528</v>
      </c>
      <c r="F1082" s="213">
        <v>395</v>
      </c>
      <c r="G1082" s="151">
        <v>32</v>
      </c>
      <c r="H1082" s="151">
        <v>24</v>
      </c>
      <c r="I1082" s="151">
        <v>768</v>
      </c>
      <c r="J1082" s="151">
        <v>24</v>
      </c>
      <c r="K1082" s="151">
        <v>768</v>
      </c>
      <c r="L1082" s="151"/>
    </row>
    <row r="1083" spans="1:12">
      <c r="A1083" s="213">
        <v>49405140</v>
      </c>
      <c r="B1083" s="227" t="s">
        <v>1049</v>
      </c>
      <c r="C1083" s="151" t="s">
        <v>973</v>
      </c>
      <c r="D1083" s="151" t="s">
        <v>553</v>
      </c>
      <c r="E1083" s="151" t="s">
        <v>528</v>
      </c>
      <c r="F1083" s="213">
        <v>400</v>
      </c>
      <c r="G1083" s="151">
        <v>32</v>
      </c>
      <c r="H1083" s="151">
        <v>24</v>
      </c>
      <c r="I1083" s="151">
        <v>768</v>
      </c>
      <c r="J1083" s="151">
        <v>24</v>
      </c>
      <c r="K1083" s="151">
        <v>768</v>
      </c>
      <c r="L1083" s="151"/>
    </row>
    <row r="1084" spans="1:12">
      <c r="A1084" s="213">
        <v>49405139</v>
      </c>
      <c r="B1084" s="227" t="s">
        <v>1049</v>
      </c>
      <c r="C1084" s="151" t="s">
        <v>973</v>
      </c>
      <c r="D1084" s="151" t="s">
        <v>553</v>
      </c>
      <c r="E1084" s="151" t="s">
        <v>528</v>
      </c>
      <c r="F1084" s="213">
        <v>395</v>
      </c>
      <c r="G1084" s="151">
        <v>32</v>
      </c>
      <c r="H1084" s="151">
        <v>24</v>
      </c>
      <c r="I1084" s="151">
        <v>768</v>
      </c>
      <c r="J1084" s="151">
        <v>24</v>
      </c>
      <c r="K1084" s="151">
        <v>768</v>
      </c>
      <c r="L1084" s="151"/>
    </row>
    <row r="1085" spans="1:12">
      <c r="A1085" s="213">
        <v>49303154</v>
      </c>
      <c r="B1085" s="227" t="s">
        <v>1050</v>
      </c>
      <c r="C1085" s="151" t="s">
        <v>995</v>
      </c>
      <c r="D1085" s="223" t="s">
        <v>992</v>
      </c>
      <c r="E1085" s="223" t="s">
        <v>922</v>
      </c>
      <c r="F1085" s="222">
        <v>470</v>
      </c>
      <c r="G1085" s="223">
        <v>29</v>
      </c>
      <c r="H1085" s="223">
        <v>20</v>
      </c>
      <c r="I1085" s="223">
        <v>580</v>
      </c>
      <c r="J1085" s="223">
        <v>22</v>
      </c>
      <c r="K1085" s="223">
        <v>638</v>
      </c>
      <c r="L1085" s="223"/>
    </row>
    <row r="1086" spans="1:12">
      <c r="A1086" s="213">
        <v>49303153</v>
      </c>
      <c r="B1086" s="227" t="s">
        <v>1050</v>
      </c>
      <c r="C1086" s="151" t="s">
        <v>995</v>
      </c>
      <c r="D1086" s="223" t="s">
        <v>992</v>
      </c>
      <c r="E1086" s="223" t="s">
        <v>922</v>
      </c>
      <c r="F1086" s="222">
        <v>465</v>
      </c>
      <c r="G1086" s="223">
        <v>29</v>
      </c>
      <c r="H1086" s="223">
        <v>20</v>
      </c>
      <c r="I1086" s="223">
        <v>580</v>
      </c>
      <c r="J1086" s="223">
        <v>22</v>
      </c>
      <c r="K1086" s="223">
        <v>638</v>
      </c>
      <c r="L1086" s="223"/>
    </row>
    <row r="1087" spans="1:12">
      <c r="A1087" s="213">
        <v>49303555</v>
      </c>
      <c r="B1087" s="227" t="s">
        <v>1050</v>
      </c>
      <c r="C1087" s="151" t="s">
        <v>995</v>
      </c>
      <c r="D1087" s="223" t="s">
        <v>992</v>
      </c>
      <c r="E1087" s="223" t="s">
        <v>922</v>
      </c>
      <c r="F1087" s="222">
        <v>475</v>
      </c>
      <c r="G1087" s="223">
        <v>29</v>
      </c>
      <c r="H1087" s="223">
        <v>20</v>
      </c>
      <c r="I1087" s="223">
        <v>580</v>
      </c>
      <c r="J1087" s="223">
        <v>22</v>
      </c>
      <c r="K1087" s="223">
        <v>638</v>
      </c>
      <c r="L1087" s="223"/>
    </row>
    <row r="1088" spans="1:12">
      <c r="A1088" s="213">
        <v>49303556</v>
      </c>
      <c r="B1088" s="227" t="s">
        <v>1050</v>
      </c>
      <c r="C1088" s="151" t="s">
        <v>995</v>
      </c>
      <c r="D1088" s="223" t="s">
        <v>992</v>
      </c>
      <c r="E1088" s="223" t="s">
        <v>922</v>
      </c>
      <c r="F1088" s="222">
        <v>480</v>
      </c>
      <c r="G1088" s="223">
        <v>29</v>
      </c>
      <c r="H1088" s="223">
        <v>20</v>
      </c>
      <c r="I1088" s="223">
        <v>580</v>
      </c>
      <c r="J1088" s="223">
        <v>22</v>
      </c>
      <c r="K1088" s="223">
        <v>638</v>
      </c>
      <c r="L1088" s="223"/>
    </row>
    <row r="1089" spans="1:12">
      <c r="A1089" s="213">
        <v>49303554</v>
      </c>
      <c r="B1089" s="227" t="s">
        <v>1050</v>
      </c>
      <c r="C1089" s="151" t="s">
        <v>995</v>
      </c>
      <c r="D1089" s="223" t="s">
        <v>992</v>
      </c>
      <c r="E1089" s="223" t="s">
        <v>922</v>
      </c>
      <c r="F1089" s="222">
        <v>470</v>
      </c>
      <c r="G1089" s="223">
        <v>29</v>
      </c>
      <c r="H1089" s="223">
        <v>20</v>
      </c>
      <c r="I1089" s="223">
        <v>580</v>
      </c>
      <c r="J1089" s="223">
        <v>22</v>
      </c>
      <c r="K1089" s="223">
        <v>638</v>
      </c>
      <c r="L1089" s="223"/>
    </row>
    <row r="1090" spans="1:12">
      <c r="A1090" s="213">
        <v>49303552</v>
      </c>
      <c r="B1090" s="227" t="s">
        <v>1050</v>
      </c>
      <c r="C1090" s="151" t="s">
        <v>995</v>
      </c>
      <c r="D1090" s="223" t="s">
        <v>992</v>
      </c>
      <c r="E1090" s="223" t="s">
        <v>922</v>
      </c>
      <c r="F1090" s="222">
        <v>465</v>
      </c>
      <c r="G1090" s="223">
        <v>29</v>
      </c>
      <c r="H1090" s="223">
        <v>20</v>
      </c>
      <c r="I1090" s="223">
        <v>580</v>
      </c>
      <c r="J1090" s="223">
        <v>22</v>
      </c>
      <c r="K1090" s="223">
        <v>638</v>
      </c>
      <c r="L1090" s="223"/>
    </row>
    <row r="1091" spans="1:12">
      <c r="A1091" s="213">
        <v>49303553</v>
      </c>
      <c r="B1091" s="227" t="s">
        <v>1050</v>
      </c>
      <c r="C1091" s="151" t="s">
        <v>995</v>
      </c>
      <c r="D1091" s="223" t="s">
        <v>992</v>
      </c>
      <c r="E1091" s="223" t="s">
        <v>922</v>
      </c>
      <c r="F1091" s="222">
        <v>460</v>
      </c>
      <c r="G1091" s="223">
        <v>29</v>
      </c>
      <c r="H1091" s="223">
        <v>20</v>
      </c>
      <c r="I1091" s="223">
        <v>580</v>
      </c>
      <c r="J1091" s="223">
        <v>22</v>
      </c>
      <c r="K1091" s="223">
        <v>638</v>
      </c>
      <c r="L1091" s="223"/>
    </row>
    <row r="1092" spans="1:12">
      <c r="A1092" s="213">
        <v>49303155</v>
      </c>
      <c r="B1092" s="151" t="s">
        <v>996</v>
      </c>
      <c r="C1092" s="151" t="s">
        <v>995</v>
      </c>
      <c r="D1092" s="151" t="s">
        <v>992</v>
      </c>
      <c r="E1092" s="151" t="s">
        <v>922</v>
      </c>
      <c r="F1092" s="213">
        <v>475</v>
      </c>
      <c r="G1092" s="151">
        <v>29</v>
      </c>
      <c r="H1092" s="151">
        <v>20</v>
      </c>
      <c r="I1092" s="151">
        <v>580</v>
      </c>
      <c r="J1092" s="223">
        <v>22</v>
      </c>
      <c r="K1092" s="223">
        <v>638</v>
      </c>
      <c r="L1092" s="151"/>
    </row>
    <row r="1093" spans="1:12">
      <c r="A1093" s="213">
        <v>49303156</v>
      </c>
      <c r="B1093" s="151" t="s">
        <v>996</v>
      </c>
      <c r="C1093" s="151" t="s">
        <v>995</v>
      </c>
      <c r="D1093" s="151" t="s">
        <v>992</v>
      </c>
      <c r="E1093" s="151" t="s">
        <v>922</v>
      </c>
      <c r="F1093" s="213">
        <v>480</v>
      </c>
      <c r="G1093" s="151">
        <v>29</v>
      </c>
      <c r="H1093" s="151">
        <v>20</v>
      </c>
      <c r="I1093" s="151">
        <v>580</v>
      </c>
      <c r="J1093" s="223">
        <v>22</v>
      </c>
      <c r="K1093" s="223">
        <v>638</v>
      </c>
      <c r="L1093" s="151"/>
    </row>
    <row r="1094" spans="1:12">
      <c r="A1094" s="213">
        <v>49304156</v>
      </c>
      <c r="B1094" s="151" t="s">
        <v>1006</v>
      </c>
      <c r="C1094" s="151" t="s">
        <v>1002</v>
      </c>
      <c r="D1094" s="151" t="s">
        <v>992</v>
      </c>
      <c r="E1094" s="151" t="s">
        <v>922</v>
      </c>
      <c r="F1094" s="213">
        <v>480</v>
      </c>
      <c r="G1094" s="151">
        <v>29</v>
      </c>
      <c r="H1094" s="151">
        <v>20</v>
      </c>
      <c r="I1094" s="151">
        <v>580</v>
      </c>
      <c r="J1094" s="151">
        <v>20</v>
      </c>
      <c r="K1094" s="151">
        <v>580</v>
      </c>
      <c r="L1094" s="151"/>
    </row>
  </sheetData>
  <autoFilter ref="A1:K1094" xr:uid="{851D221B-F3BB-4BAF-99FC-C1B66B55F0F9}"/>
  <conditionalFormatting sqref="A1 A1075:A1048576">
    <cfRule type="duplicateValues" dxfId="341" priority="341"/>
  </conditionalFormatting>
  <conditionalFormatting sqref="A1072:A1074 A1055:A1059 A810 A752:A779 A466 A2:A30 A171:A199 A350:A357 A468 A394:A433 A634:A649 A743:A749 A332 A360:A370 A201:A249 A281:A330 A32 A490:A492 A35:A161 A474 A604:A620 A531:A586 A527:A529 A733:A739 A1061:A1067 A268:A279 A628 A833 A813:A829 A622:A624 A661 A665:A669 A471 A849:A852 A499:A525 A855:A860 A590:A602 A588 A835:A847 A790:A795 A254:A255">
    <cfRule type="duplicateValues" dxfId="340" priority="338"/>
  </conditionalFormatting>
  <conditionalFormatting sqref="A162 A165:A166">
    <cfRule type="duplicateValues" dxfId="339" priority="337"/>
  </conditionalFormatting>
  <conditionalFormatting sqref="A335">
    <cfRule type="duplicateValues" dxfId="338" priority="336"/>
  </conditionalFormatting>
  <conditionalFormatting sqref="A436">
    <cfRule type="duplicateValues" dxfId="337" priority="335"/>
  </conditionalFormatting>
  <conditionalFormatting sqref="A442">
    <cfRule type="duplicateValues" dxfId="336" priority="334"/>
  </conditionalFormatting>
  <conditionalFormatting sqref="A446">
    <cfRule type="duplicateValues" dxfId="335" priority="333"/>
  </conditionalFormatting>
  <conditionalFormatting sqref="A450 A452">
    <cfRule type="duplicateValues" dxfId="334" priority="332"/>
  </conditionalFormatting>
  <conditionalFormatting sqref="A448">
    <cfRule type="duplicateValues" dxfId="333" priority="331"/>
  </conditionalFormatting>
  <conditionalFormatting sqref="A434">
    <cfRule type="duplicateValues" dxfId="332" priority="330"/>
  </conditionalFormatting>
  <conditionalFormatting sqref="A167">
    <cfRule type="duplicateValues" dxfId="331" priority="329"/>
  </conditionalFormatting>
  <conditionalFormatting sqref="A164">
    <cfRule type="duplicateValues" dxfId="330" priority="328"/>
  </conditionalFormatting>
  <conditionalFormatting sqref="A455">
    <cfRule type="duplicateValues" dxfId="329" priority="327"/>
  </conditionalFormatting>
  <conditionalFormatting sqref="A449">
    <cfRule type="duplicateValues" dxfId="328" priority="326"/>
  </conditionalFormatting>
  <conditionalFormatting sqref="A169">
    <cfRule type="duplicateValues" dxfId="327" priority="325"/>
  </conditionalFormatting>
  <conditionalFormatting sqref="A168">
    <cfRule type="duplicateValues" dxfId="326" priority="324"/>
  </conditionalFormatting>
  <conditionalFormatting sqref="A163">
    <cfRule type="duplicateValues" dxfId="325" priority="323"/>
  </conditionalFormatting>
  <conditionalFormatting sqref="A371:A372">
    <cfRule type="duplicateValues" dxfId="324" priority="322"/>
  </conditionalFormatting>
  <conditionalFormatting sqref="A630">
    <cfRule type="duplicateValues" dxfId="323" priority="321"/>
  </conditionalFormatting>
  <conditionalFormatting sqref="A741">
    <cfRule type="duplicateValues" dxfId="322" priority="320"/>
  </conditionalFormatting>
  <conditionalFormatting sqref="A456">
    <cfRule type="duplicateValues" dxfId="321" priority="319"/>
  </conditionalFormatting>
  <conditionalFormatting sqref="A459">
    <cfRule type="duplicateValues" dxfId="320" priority="318"/>
  </conditionalFormatting>
  <conditionalFormatting sqref="A458">
    <cfRule type="duplicateValues" dxfId="319" priority="317"/>
  </conditionalFormatting>
  <conditionalFormatting sqref="A460">
    <cfRule type="duplicateValues" dxfId="318" priority="316"/>
  </conditionalFormatting>
  <conditionalFormatting sqref="A461">
    <cfRule type="duplicateValues" dxfId="317" priority="315"/>
  </conditionalFormatting>
  <conditionalFormatting sqref="A331">
    <cfRule type="duplicateValues" dxfId="316" priority="314"/>
  </conditionalFormatting>
  <conditionalFormatting sqref="A358">
    <cfRule type="duplicateValues" dxfId="315" priority="313"/>
  </conditionalFormatting>
  <conditionalFormatting sqref="A200">
    <cfRule type="duplicateValues" dxfId="314" priority="312"/>
  </conditionalFormatting>
  <conditionalFormatting sqref="A280">
    <cfRule type="duplicateValues" dxfId="313" priority="311"/>
  </conditionalFormatting>
  <conditionalFormatting sqref="A31">
    <cfRule type="duplicateValues" dxfId="312" priority="310"/>
  </conditionalFormatting>
  <conditionalFormatting sqref="A467">
    <cfRule type="duplicateValues" dxfId="311" priority="309"/>
  </conditionalFormatting>
  <conditionalFormatting sqref="A475">
    <cfRule type="duplicateValues" dxfId="310" priority="308"/>
  </conditionalFormatting>
  <conditionalFormatting sqref="A33">
    <cfRule type="duplicateValues" dxfId="309" priority="307"/>
  </conditionalFormatting>
  <conditionalFormatting sqref="A750">
    <cfRule type="duplicateValues" dxfId="308" priority="306"/>
  </conditionalFormatting>
  <conditionalFormatting sqref="A651">
    <cfRule type="duplicateValues" dxfId="307" priority="305"/>
  </conditionalFormatting>
  <conditionalFormatting sqref="A751">
    <cfRule type="duplicateValues" dxfId="306" priority="304"/>
  </conditionalFormatting>
  <conditionalFormatting sqref="A801">
    <cfRule type="duplicateValues" dxfId="305" priority="303"/>
  </conditionalFormatting>
  <conditionalFormatting sqref="A797">
    <cfRule type="duplicateValues" dxfId="304" priority="302"/>
  </conditionalFormatting>
  <conditionalFormatting sqref="A740">
    <cfRule type="duplicateValues" dxfId="303" priority="301"/>
  </conditionalFormatting>
  <conditionalFormatting sqref="A658">
    <cfRule type="duplicateValues" dxfId="302" priority="300"/>
  </conditionalFormatting>
  <conditionalFormatting sqref="A800">
    <cfRule type="duplicateValues" dxfId="301" priority="299"/>
  </conditionalFormatting>
  <conditionalFormatting sqref="A340">
    <cfRule type="duplicateValues" dxfId="300" priority="298"/>
  </conditionalFormatting>
  <conditionalFormatting sqref="A342">
    <cfRule type="duplicateValues" dxfId="299" priority="297"/>
  </conditionalFormatting>
  <conditionalFormatting sqref="A338">
    <cfRule type="duplicateValues" dxfId="298" priority="296"/>
  </conditionalFormatting>
  <conditionalFormatting sqref="A861">
    <cfRule type="duplicateValues" dxfId="297" priority="295"/>
  </conditionalFormatting>
  <conditionalFormatting sqref="A336">
    <cfRule type="duplicateValues" dxfId="296" priority="294"/>
  </conditionalFormatting>
  <conditionalFormatting sqref="A333">
    <cfRule type="duplicateValues" dxfId="295" priority="293"/>
  </conditionalFormatting>
  <conditionalFormatting sqref="A454">
    <cfRule type="duplicateValues" dxfId="294" priority="292"/>
  </conditionalFormatting>
  <conditionalFormatting sqref="A435">
    <cfRule type="duplicateValues" dxfId="293" priority="291"/>
  </conditionalFormatting>
  <conditionalFormatting sqref="A437">
    <cfRule type="duplicateValues" dxfId="292" priority="290"/>
  </conditionalFormatting>
  <conditionalFormatting sqref="A473">
    <cfRule type="duplicateValues" dxfId="291" priority="289"/>
  </conditionalFormatting>
  <conditionalFormatting sqref="A476">
    <cfRule type="duplicateValues" dxfId="290" priority="288"/>
  </conditionalFormatting>
  <conditionalFormatting sqref="A742">
    <cfRule type="duplicateValues" dxfId="289" priority="287"/>
  </conditionalFormatting>
  <conditionalFormatting sqref="A603">
    <cfRule type="duplicateValues" dxfId="288" priority="286"/>
  </conditionalFormatting>
  <conditionalFormatting sqref="A994 A949:A952 A996">
    <cfRule type="duplicateValues" dxfId="287" priority="285"/>
  </conditionalFormatting>
  <conditionalFormatting sqref="A1053:A1054">
    <cfRule type="duplicateValues" dxfId="286" priority="284"/>
  </conditionalFormatting>
  <conditionalFormatting sqref="A530">
    <cfRule type="duplicateValues" dxfId="285" priority="283"/>
  </conditionalFormatting>
  <conditionalFormatting sqref="A526">
    <cfRule type="duplicateValues" dxfId="284" priority="282"/>
  </conditionalFormatting>
  <conditionalFormatting sqref="A688 A692">
    <cfRule type="duplicateValues" dxfId="283" priority="281"/>
  </conditionalFormatting>
  <conditionalFormatting sqref="A1060">
    <cfRule type="duplicateValues" dxfId="282" priority="280"/>
  </conditionalFormatting>
  <conditionalFormatting sqref="A382">
    <cfRule type="duplicateValues" dxfId="281" priority="279"/>
  </conditionalFormatting>
  <conditionalFormatting sqref="A862">
    <cfRule type="duplicateValues" dxfId="280" priority="278"/>
  </conditionalFormatting>
  <conditionalFormatting sqref="A978">
    <cfRule type="duplicateValues" dxfId="279" priority="277"/>
  </conditionalFormatting>
  <conditionalFormatting sqref="A653">
    <cfRule type="duplicateValues" dxfId="278" priority="276"/>
  </conditionalFormatting>
  <conditionalFormatting sqref="A472">
    <cfRule type="duplicateValues" dxfId="277" priority="275"/>
  </conditionalFormatting>
  <conditionalFormatting sqref="A480">
    <cfRule type="duplicateValues" dxfId="276" priority="274"/>
  </conditionalFormatting>
  <conditionalFormatting sqref="A487">
    <cfRule type="duplicateValues" dxfId="275" priority="273"/>
  </conditionalFormatting>
  <conditionalFormatting sqref="A481">
    <cfRule type="duplicateValues" dxfId="274" priority="272"/>
  </conditionalFormatting>
  <conditionalFormatting sqref="A656">
    <cfRule type="duplicateValues" dxfId="273" priority="271"/>
  </conditionalFormatting>
  <conditionalFormatting sqref="A953">
    <cfRule type="duplicateValues" dxfId="272" priority="270"/>
  </conditionalFormatting>
  <conditionalFormatting sqref="A385">
    <cfRule type="duplicateValues" dxfId="271" priority="269"/>
  </conditionalFormatting>
  <conditionalFormatting sqref="A389 A391">
    <cfRule type="duplicateValues" dxfId="270" priority="268"/>
  </conditionalFormatting>
  <conditionalFormatting sqref="A256">
    <cfRule type="duplicateValues" dxfId="269" priority="267"/>
  </conditionalFormatting>
  <conditionalFormatting sqref="A479">
    <cfRule type="duplicateValues" dxfId="268" priority="266"/>
  </conditionalFormatting>
  <conditionalFormatting sqref="A697">
    <cfRule type="duplicateValues" dxfId="267" priority="265"/>
  </conditionalFormatting>
  <conditionalFormatting sqref="A696">
    <cfRule type="duplicateValues" dxfId="266" priority="264"/>
  </conditionalFormatting>
  <conditionalFormatting sqref="A690">
    <cfRule type="duplicateValues" dxfId="265" priority="263"/>
  </conditionalFormatting>
  <conditionalFormatting sqref="A439 A441">
    <cfRule type="duplicateValues" dxfId="264" priority="262"/>
  </conditionalFormatting>
  <conditionalFormatting sqref="A386">
    <cfRule type="duplicateValues" dxfId="263" priority="261"/>
  </conditionalFormatting>
  <conditionalFormatting sqref="A670">
    <cfRule type="duplicateValues" dxfId="262" priority="260"/>
  </conditionalFormatting>
  <conditionalFormatting sqref="A671:A674">
    <cfRule type="duplicateValues" dxfId="261" priority="259"/>
  </conditionalFormatting>
  <conditionalFormatting sqref="A864">
    <cfRule type="duplicateValues" dxfId="260" priority="258"/>
  </conditionalFormatting>
  <conditionalFormatting sqref="A867">
    <cfRule type="duplicateValues" dxfId="259" priority="257"/>
  </conditionalFormatting>
  <conditionalFormatting sqref="A863">
    <cfRule type="duplicateValues" dxfId="258" priority="256"/>
  </conditionalFormatting>
  <conditionalFormatting sqref="A451">
    <cfRule type="duplicateValues" dxfId="257" priority="255"/>
  </conditionalFormatting>
  <conditionalFormatting sqref="A457">
    <cfRule type="duplicateValues" dxfId="256" priority="254"/>
  </conditionalFormatting>
  <conditionalFormatting sqref="A337">
    <cfRule type="duplicateValues" dxfId="255" priority="253"/>
  </conditionalFormatting>
  <conditionalFormatting sqref="A440">
    <cfRule type="duplicateValues" dxfId="254" priority="252"/>
  </conditionalFormatting>
  <conditionalFormatting sqref="A438">
    <cfRule type="duplicateValues" dxfId="253" priority="251"/>
  </conditionalFormatting>
  <conditionalFormatting sqref="A374">
    <cfRule type="duplicateValues" dxfId="252" priority="250"/>
  </conditionalFormatting>
  <conditionalFormatting sqref="A262">
    <cfRule type="duplicateValues" dxfId="251" priority="249"/>
  </conditionalFormatting>
  <conditionalFormatting sqref="A687">
    <cfRule type="duplicateValues" dxfId="250" priority="248"/>
  </conditionalFormatting>
  <conditionalFormatting sqref="A654">
    <cfRule type="duplicateValues" dxfId="249" priority="247"/>
  </conditionalFormatting>
  <conditionalFormatting sqref="A694">
    <cfRule type="duplicateValues" dxfId="248" priority="246"/>
  </conditionalFormatting>
  <conditionalFormatting sqref="A695">
    <cfRule type="duplicateValues" dxfId="247" priority="245"/>
  </conditionalFormatting>
  <conditionalFormatting sqref="A699">
    <cfRule type="duplicateValues" dxfId="246" priority="244"/>
  </conditionalFormatting>
  <conditionalFormatting sqref="A701">
    <cfRule type="duplicateValues" dxfId="245" priority="243"/>
  </conditionalFormatting>
  <conditionalFormatting sqref="A729">
    <cfRule type="duplicateValues" dxfId="244" priority="242"/>
  </conditionalFormatting>
  <conditionalFormatting sqref="A625">
    <cfRule type="duplicateValues" dxfId="243" priority="241"/>
  </conditionalFormatting>
  <conditionalFormatting sqref="A629">
    <cfRule type="duplicateValues" dxfId="242" priority="240"/>
  </conditionalFormatting>
  <conditionalFormatting sqref="A675">
    <cfRule type="duplicateValues" dxfId="241" priority="239"/>
  </conditionalFormatting>
  <conditionalFormatting sqref="A388">
    <cfRule type="duplicateValues" dxfId="240" priority="238"/>
  </conditionalFormatting>
  <conditionalFormatting sqref="A680">
    <cfRule type="duplicateValues" dxfId="239" priority="237"/>
  </conditionalFormatting>
  <conditionalFormatting sqref="A477">
    <cfRule type="duplicateValues" dxfId="238" priority="236"/>
  </conditionalFormatting>
  <conditionalFormatting sqref="A868">
    <cfRule type="duplicateValues" dxfId="237" priority="235"/>
  </conditionalFormatting>
  <conditionalFormatting sqref="A257">
    <cfRule type="duplicateValues" dxfId="236" priority="234"/>
  </conditionalFormatting>
  <conditionalFormatting sqref="A259">
    <cfRule type="duplicateValues" dxfId="235" priority="233"/>
  </conditionalFormatting>
  <conditionalFormatting sqref="A263">
    <cfRule type="duplicateValues" dxfId="234" priority="232"/>
  </conditionalFormatting>
  <conditionalFormatting sqref="A727">
    <cfRule type="duplicateValues" dxfId="233" priority="231"/>
  </conditionalFormatting>
  <conditionalFormatting sqref="A730:A732">
    <cfRule type="duplicateValues" dxfId="232" priority="230"/>
  </conditionalFormatting>
  <conditionalFormatting sqref="A359">
    <cfRule type="duplicateValues" dxfId="231" priority="229"/>
  </conditionalFormatting>
  <conditionalFormatting sqref="A34">
    <cfRule type="duplicateValues" dxfId="230" priority="228"/>
  </conditionalFormatting>
  <conditionalFormatting sqref="A631:A633">
    <cfRule type="duplicateValues" dxfId="229" priority="227"/>
  </conditionalFormatting>
  <conditionalFormatting sqref="A447">
    <cfRule type="duplicateValues" dxfId="228" priority="226"/>
  </conditionalFormatting>
  <conditionalFormatting sqref="A445">
    <cfRule type="duplicateValues" dxfId="227" priority="225"/>
  </conditionalFormatting>
  <conditionalFormatting sqref="A453">
    <cfRule type="duplicateValues" dxfId="226" priority="224"/>
  </conditionalFormatting>
  <conditionalFormatting sqref="A803">
    <cfRule type="duplicateValues" dxfId="225" priority="223"/>
  </conditionalFormatting>
  <conditionalFormatting sqref="A679">
    <cfRule type="duplicateValues" dxfId="224" priority="222"/>
  </conditionalFormatting>
  <conditionalFormatting sqref="A869">
    <cfRule type="duplicateValues" dxfId="223" priority="221"/>
  </conditionalFormatting>
  <conditionalFormatting sqref="A870">
    <cfRule type="duplicateValues" dxfId="222" priority="220"/>
  </conditionalFormatting>
  <conditionalFormatting sqref="A376">
    <cfRule type="duplicateValues" dxfId="221" priority="219"/>
  </conditionalFormatting>
  <conditionalFormatting sqref="A378">
    <cfRule type="duplicateValues" dxfId="220" priority="218"/>
  </conditionalFormatting>
  <conditionalFormatting sqref="A655">
    <cfRule type="duplicateValues" dxfId="219" priority="217"/>
  </conditionalFormatting>
  <conditionalFormatting sqref="A802">
    <cfRule type="duplicateValues" dxfId="218" priority="216"/>
  </conditionalFormatting>
  <conditionalFormatting sqref="A831">
    <cfRule type="duplicateValues" dxfId="217" priority="215"/>
  </conditionalFormatting>
  <conditionalFormatting sqref="A832">
    <cfRule type="duplicateValues" dxfId="216" priority="214"/>
  </conditionalFormatting>
  <conditionalFormatting sqref="A830">
    <cfRule type="duplicateValues" dxfId="215" priority="213"/>
  </conditionalFormatting>
  <conditionalFormatting sqref="A811">
    <cfRule type="duplicateValues" dxfId="214" priority="212"/>
  </conditionalFormatting>
  <conditionalFormatting sqref="A955">
    <cfRule type="duplicateValues" dxfId="213" priority="211"/>
  </conditionalFormatting>
  <conditionalFormatting sqref="A799">
    <cfRule type="duplicateValues" dxfId="212" priority="210"/>
  </conditionalFormatting>
  <conditionalFormatting sqref="A621">
    <cfRule type="duplicateValues" dxfId="211" priority="209"/>
  </conditionalFormatting>
  <conditionalFormatting sqref="A691">
    <cfRule type="duplicateValues" dxfId="210" priority="208"/>
  </conditionalFormatting>
  <conditionalFormatting sqref="A662">
    <cfRule type="duplicateValues" dxfId="209" priority="207"/>
  </conditionalFormatting>
  <conditionalFormatting sqref="A693">
    <cfRule type="duplicateValues" dxfId="208" priority="206"/>
  </conditionalFormatting>
  <conditionalFormatting sqref="A726">
    <cfRule type="duplicateValues" dxfId="207" priority="205"/>
  </conditionalFormatting>
  <conditionalFormatting sqref="A689">
    <cfRule type="duplicateValues" dxfId="206" priority="204"/>
  </conditionalFormatting>
  <conditionalFormatting sqref="A972">
    <cfRule type="duplicateValues" dxfId="205" priority="203"/>
  </conditionalFormatting>
  <conditionalFormatting sqref="A392">
    <cfRule type="duplicateValues" dxfId="204" priority="202"/>
  </conditionalFormatting>
  <conditionalFormatting sqref="A681">
    <cfRule type="duplicateValues" dxfId="203" priority="201"/>
  </conditionalFormatting>
  <conditionalFormatting sqref="A878">
    <cfRule type="duplicateValues" dxfId="202" priority="200"/>
  </conditionalFormatting>
  <conditionalFormatting sqref="A443">
    <cfRule type="duplicateValues" dxfId="201" priority="199"/>
  </conditionalFormatting>
  <conditionalFormatting sqref="A444">
    <cfRule type="duplicateValues" dxfId="200" priority="198"/>
  </conditionalFormatting>
  <conditionalFormatting sqref="A462">
    <cfRule type="duplicateValues" dxfId="199" priority="197"/>
  </conditionalFormatting>
  <conditionalFormatting sqref="A390">
    <cfRule type="duplicateValues" dxfId="198" priority="196"/>
  </conditionalFormatting>
  <conditionalFormatting sqref="A393">
    <cfRule type="duplicateValues" dxfId="197" priority="195"/>
  </conditionalFormatting>
  <conditionalFormatting sqref="A339">
    <cfRule type="duplicateValues" dxfId="196" priority="194"/>
  </conditionalFormatting>
  <conditionalFormatting sqref="A343">
    <cfRule type="duplicateValues" dxfId="195" priority="193"/>
  </conditionalFormatting>
  <conditionalFormatting sqref="A469">
    <cfRule type="duplicateValues" dxfId="194" priority="192"/>
  </conditionalFormatting>
  <conditionalFormatting sqref="A470">
    <cfRule type="duplicateValues" dxfId="193" priority="191"/>
  </conditionalFormatting>
  <conditionalFormatting sqref="A483">
    <cfRule type="duplicateValues" dxfId="192" priority="190"/>
  </conditionalFormatting>
  <conditionalFormatting sqref="A484">
    <cfRule type="duplicateValues" dxfId="191" priority="189"/>
  </conditionalFormatting>
  <conditionalFormatting sqref="A485">
    <cfRule type="duplicateValues" dxfId="190" priority="188"/>
  </conditionalFormatting>
  <conditionalFormatting sqref="A486">
    <cfRule type="duplicateValues" dxfId="189" priority="187"/>
  </conditionalFormatting>
  <conditionalFormatting sqref="A463">
    <cfRule type="duplicateValues" dxfId="188" priority="186"/>
  </conditionalFormatting>
  <conditionalFormatting sqref="A464:A465">
    <cfRule type="duplicateValues" dxfId="187" priority="185"/>
  </conditionalFormatting>
  <conditionalFormatting sqref="A626">
    <cfRule type="duplicateValues" dxfId="186" priority="184"/>
  </conditionalFormatting>
  <conditionalFormatting sqref="A627">
    <cfRule type="duplicateValues" dxfId="185" priority="183"/>
  </conditionalFormatting>
  <conditionalFormatting sqref="A377">
    <cfRule type="duplicateValues" dxfId="184" priority="182"/>
  </conditionalFormatting>
  <conditionalFormatting sqref="A375">
    <cfRule type="duplicateValues" dxfId="183" priority="181"/>
  </conditionalFormatting>
  <conditionalFormatting sqref="A379">
    <cfRule type="duplicateValues" dxfId="182" priority="180"/>
  </conditionalFormatting>
  <conditionalFormatting sqref="A876">
    <cfRule type="duplicateValues" dxfId="181" priority="179"/>
  </conditionalFormatting>
  <conditionalFormatting sqref="A682">
    <cfRule type="duplicateValues" dxfId="180" priority="178"/>
  </conditionalFormatting>
  <conditionalFormatting sqref="A341">
    <cfRule type="duplicateValues" dxfId="179" priority="177"/>
  </conditionalFormatting>
  <conditionalFormatting sqref="A383">
    <cfRule type="duplicateValues" dxfId="178" priority="176"/>
  </conditionalFormatting>
  <conditionalFormatting sqref="A384">
    <cfRule type="duplicateValues" dxfId="177" priority="175"/>
  </conditionalFormatting>
  <conditionalFormatting sqref="A387">
    <cfRule type="duplicateValues" dxfId="176" priority="174"/>
  </conditionalFormatting>
  <conditionalFormatting sqref="A334">
    <cfRule type="duplicateValues" dxfId="175" priority="173"/>
  </conditionalFormatting>
  <conditionalFormatting sqref="A260">
    <cfRule type="duplicateValues" dxfId="174" priority="172"/>
  </conditionalFormatting>
  <conditionalFormatting sqref="A258">
    <cfRule type="duplicateValues" dxfId="173" priority="171"/>
  </conditionalFormatting>
  <conditionalFormatting sqref="A676">
    <cfRule type="duplicateValues" dxfId="172" priority="170"/>
  </conditionalFormatting>
  <conditionalFormatting sqref="A796">
    <cfRule type="duplicateValues" dxfId="171" priority="169"/>
  </conditionalFormatting>
  <conditionalFormatting sqref="A988:A989">
    <cfRule type="duplicateValues" dxfId="170" priority="168"/>
  </conditionalFormatting>
  <conditionalFormatting sqref="A659">
    <cfRule type="duplicateValues" dxfId="169" priority="167"/>
  </conditionalFormatting>
  <conditionalFormatting sqref="A660">
    <cfRule type="duplicateValues" dxfId="168" priority="166"/>
  </conditionalFormatting>
  <conditionalFormatting sqref="A652">
    <cfRule type="duplicateValues" dxfId="167" priority="165"/>
  </conditionalFormatting>
  <conditionalFormatting sqref="A877">
    <cfRule type="duplicateValues" dxfId="166" priority="164"/>
  </conditionalFormatting>
  <conditionalFormatting sqref="A872:A873">
    <cfRule type="duplicateValues" dxfId="165" priority="163"/>
  </conditionalFormatting>
  <conditionalFormatting sqref="A871">
    <cfRule type="duplicateValues" dxfId="164" priority="162"/>
  </conditionalFormatting>
  <conditionalFormatting sqref="A874">
    <cfRule type="duplicateValues" dxfId="163" priority="161"/>
  </conditionalFormatting>
  <conditionalFormatting sqref="A875">
    <cfRule type="duplicateValues" dxfId="162" priority="160"/>
  </conditionalFormatting>
  <conditionalFormatting sqref="A948">
    <cfRule type="duplicateValues" dxfId="161" priority="159"/>
  </conditionalFormatting>
  <conditionalFormatting sqref="A848">
    <cfRule type="duplicateValues" dxfId="160" priority="158"/>
  </conditionalFormatting>
  <conditionalFormatting sqref="A261">
    <cfRule type="duplicateValues" dxfId="159" priority="157"/>
  </conditionalFormatting>
  <conditionalFormatting sqref="A979 A981">
    <cfRule type="duplicateValues" dxfId="158" priority="156"/>
  </conditionalFormatting>
  <conditionalFormatting sqref="A1008:A1010 A1012:A1013">
    <cfRule type="duplicateValues" dxfId="157" priority="155"/>
  </conditionalFormatting>
  <conditionalFormatting sqref="A657">
    <cfRule type="duplicateValues" dxfId="156" priority="154"/>
  </conditionalFormatting>
  <conditionalFormatting sqref="A650">
    <cfRule type="duplicateValues" dxfId="155" priority="153"/>
  </conditionalFormatting>
  <conditionalFormatting sqref="A683:A684 A686">
    <cfRule type="duplicateValues" dxfId="154" priority="152"/>
  </conditionalFormatting>
  <conditionalFormatting sqref="A478">
    <cfRule type="duplicateValues" dxfId="153" priority="151"/>
  </conditionalFormatting>
  <conditionalFormatting sqref="A380">
    <cfRule type="duplicateValues" dxfId="152" priority="150"/>
  </conditionalFormatting>
  <conditionalFormatting sqref="A373">
    <cfRule type="duplicateValues" dxfId="151" priority="149"/>
  </conditionalFormatting>
  <conditionalFormatting sqref="A493:A494">
    <cfRule type="duplicateValues" dxfId="150" priority="148"/>
  </conditionalFormatting>
  <conditionalFormatting sqref="A496">
    <cfRule type="duplicateValues" dxfId="149" priority="147"/>
  </conditionalFormatting>
  <conditionalFormatting sqref="A804 A806:A808">
    <cfRule type="duplicateValues" dxfId="148" priority="146"/>
  </conditionalFormatting>
  <conditionalFormatting sqref="A809">
    <cfRule type="duplicateValues" dxfId="147" priority="145"/>
  </conditionalFormatting>
  <conditionalFormatting sqref="A1007">
    <cfRule type="duplicateValues" dxfId="146" priority="144"/>
  </conditionalFormatting>
  <conditionalFormatting sqref="A995">
    <cfRule type="duplicateValues" dxfId="145" priority="143"/>
  </conditionalFormatting>
  <conditionalFormatting sqref="A853">
    <cfRule type="duplicateValues" dxfId="144" priority="142"/>
  </conditionalFormatting>
  <conditionalFormatting sqref="A854">
    <cfRule type="duplicateValues" dxfId="143" priority="141"/>
  </conditionalFormatting>
  <conditionalFormatting sqref="A264">
    <cfRule type="duplicateValues" dxfId="142" priority="140"/>
  </conditionalFormatting>
  <conditionalFormatting sqref="A265">
    <cfRule type="duplicateValues" dxfId="141" priority="139"/>
  </conditionalFormatting>
  <conditionalFormatting sqref="A700">
    <cfRule type="duplicateValues" dxfId="140" priority="138"/>
  </conditionalFormatting>
  <conditionalFormatting sqref="A702:A703">
    <cfRule type="duplicateValues" dxfId="139" priority="137"/>
  </conditionalFormatting>
  <conditionalFormatting sqref="A728">
    <cfRule type="duplicateValues" dxfId="138" priority="136"/>
  </conditionalFormatting>
  <conditionalFormatting sqref="A798">
    <cfRule type="duplicateValues" dxfId="137" priority="135"/>
  </conditionalFormatting>
  <conditionalFormatting sqref="A344">
    <cfRule type="duplicateValues" dxfId="136" priority="134"/>
  </conditionalFormatting>
  <conditionalFormatting sqref="A345 A348">
    <cfRule type="duplicateValues" dxfId="135" priority="133"/>
  </conditionalFormatting>
  <conditionalFormatting sqref="A589">
    <cfRule type="duplicateValues" dxfId="134" priority="132"/>
  </conditionalFormatting>
  <conditionalFormatting sqref="A587">
    <cfRule type="duplicateValues" dxfId="133" priority="131"/>
  </conditionalFormatting>
  <conditionalFormatting sqref="A812">
    <cfRule type="duplicateValues" dxfId="132" priority="130"/>
  </conditionalFormatting>
  <conditionalFormatting sqref="A495">
    <cfRule type="duplicateValues" dxfId="131" priority="129"/>
  </conditionalFormatting>
  <conditionalFormatting sqref="A834">
    <cfRule type="duplicateValues" dxfId="130" priority="128"/>
  </conditionalFormatting>
  <conditionalFormatting sqref="A805">
    <cfRule type="duplicateValues" dxfId="129" priority="127"/>
  </conditionalFormatting>
  <conditionalFormatting sqref="A349">
    <cfRule type="duplicateValues" dxfId="128" priority="126"/>
  </conditionalFormatting>
  <conditionalFormatting sqref="A780:A783">
    <cfRule type="duplicateValues" dxfId="127" priority="125"/>
  </conditionalFormatting>
  <conditionalFormatting sqref="A784:A788">
    <cfRule type="duplicateValues" dxfId="126" priority="124"/>
  </conditionalFormatting>
  <conditionalFormatting sqref="A789">
    <cfRule type="duplicateValues" dxfId="125" priority="123"/>
  </conditionalFormatting>
  <conditionalFormatting sqref="A958:A960 A965">
    <cfRule type="duplicateValues" dxfId="124" priority="122"/>
  </conditionalFormatting>
  <conditionalFormatting sqref="A267">
    <cfRule type="duplicateValues" dxfId="123" priority="121"/>
  </conditionalFormatting>
  <conditionalFormatting sqref="A250">
    <cfRule type="duplicateValues" dxfId="122" priority="120"/>
  </conditionalFormatting>
  <conditionalFormatting sqref="A251">
    <cfRule type="duplicateValues" dxfId="121" priority="119"/>
  </conditionalFormatting>
  <conditionalFormatting sqref="A252">
    <cfRule type="duplicateValues" dxfId="120" priority="118"/>
  </conditionalFormatting>
  <conditionalFormatting sqref="A253">
    <cfRule type="duplicateValues" dxfId="119" priority="117"/>
  </conditionalFormatting>
  <conditionalFormatting sqref="A956">
    <cfRule type="duplicateValues" dxfId="118" priority="116"/>
  </conditionalFormatting>
  <conditionalFormatting sqref="A170">
    <cfRule type="duplicateValues" dxfId="117" priority="115"/>
  </conditionalFormatting>
  <conditionalFormatting sqref="A677:A678">
    <cfRule type="duplicateValues" dxfId="116" priority="114"/>
  </conditionalFormatting>
  <conditionalFormatting sqref="A482">
    <cfRule type="duplicateValues" dxfId="115" priority="113"/>
  </conditionalFormatting>
  <conditionalFormatting sqref="A498">
    <cfRule type="duplicateValues" dxfId="114" priority="112"/>
  </conditionalFormatting>
  <conditionalFormatting sqref="A497">
    <cfRule type="duplicateValues" dxfId="113" priority="111"/>
  </conditionalFormatting>
  <conditionalFormatting sqref="A266">
    <cfRule type="duplicateValues" dxfId="112" priority="110"/>
  </conditionalFormatting>
  <conditionalFormatting sqref="A998">
    <cfRule type="duplicateValues" dxfId="111" priority="109"/>
  </conditionalFormatting>
  <conditionalFormatting sqref="A907:A911 A913:A915">
    <cfRule type="duplicateValues" dxfId="110" priority="108"/>
  </conditionalFormatting>
  <conditionalFormatting sqref="A346:A347">
    <cfRule type="duplicateValues" dxfId="109" priority="107"/>
  </conditionalFormatting>
  <conditionalFormatting sqref="A973:A977">
    <cfRule type="duplicateValues" dxfId="108" priority="106"/>
  </conditionalFormatting>
  <conditionalFormatting sqref="A1021:A1024 A1016:A1017 A1019 A1048 A1033:A1036">
    <cfRule type="duplicateValues" dxfId="107" priority="105"/>
  </conditionalFormatting>
  <conditionalFormatting sqref="A968">
    <cfRule type="duplicateValues" dxfId="106" priority="104"/>
  </conditionalFormatting>
  <conditionalFormatting sqref="A663:A664">
    <cfRule type="duplicateValues" dxfId="105" priority="103"/>
  </conditionalFormatting>
  <conditionalFormatting sqref="A947 A879:A882 A918:A927 A930:A933 A935:A937">
    <cfRule type="duplicateValues" dxfId="104" priority="339"/>
  </conditionalFormatting>
  <conditionalFormatting sqref="A954">
    <cfRule type="duplicateValues" dxfId="103" priority="102"/>
  </conditionalFormatting>
  <conditionalFormatting sqref="A1018">
    <cfRule type="duplicateValues" dxfId="102" priority="101"/>
  </conditionalFormatting>
  <conditionalFormatting sqref="A966:A967">
    <cfRule type="duplicateValues" dxfId="101" priority="100"/>
  </conditionalFormatting>
  <conditionalFormatting sqref="A1020">
    <cfRule type="duplicateValues" dxfId="100" priority="340"/>
  </conditionalFormatting>
  <conditionalFormatting sqref="A997">
    <cfRule type="duplicateValues" dxfId="99" priority="99"/>
  </conditionalFormatting>
  <conditionalFormatting sqref="A1049:A1052">
    <cfRule type="duplicateValues" dxfId="98" priority="98"/>
  </conditionalFormatting>
  <conditionalFormatting sqref="A883:A884">
    <cfRule type="duplicateValues" dxfId="97" priority="97"/>
  </conditionalFormatting>
  <conditionalFormatting sqref="A938">
    <cfRule type="duplicateValues" dxfId="96" priority="96"/>
  </conditionalFormatting>
  <conditionalFormatting sqref="A939:A946">
    <cfRule type="duplicateValues" dxfId="95" priority="95"/>
  </conditionalFormatting>
  <conditionalFormatting sqref="A1044">
    <cfRule type="duplicateValues" dxfId="94" priority="92"/>
  </conditionalFormatting>
  <conditionalFormatting sqref="A1044">
    <cfRule type="duplicateValues" dxfId="93" priority="93"/>
  </conditionalFormatting>
  <conditionalFormatting sqref="A1044">
    <cfRule type="duplicateValues" dxfId="92" priority="94"/>
  </conditionalFormatting>
  <conditionalFormatting sqref="A1045:A1046">
    <cfRule type="duplicateValues" dxfId="91" priority="89"/>
  </conditionalFormatting>
  <conditionalFormatting sqref="A1045:A1046">
    <cfRule type="duplicateValues" dxfId="90" priority="90"/>
  </conditionalFormatting>
  <conditionalFormatting sqref="A1045:A1046">
    <cfRule type="duplicateValues" dxfId="89" priority="91"/>
  </conditionalFormatting>
  <conditionalFormatting sqref="A1043">
    <cfRule type="duplicateValues" dxfId="88" priority="86"/>
  </conditionalFormatting>
  <conditionalFormatting sqref="A1043">
    <cfRule type="duplicateValues" dxfId="87" priority="87"/>
  </conditionalFormatting>
  <conditionalFormatting sqref="A1043">
    <cfRule type="duplicateValues" dxfId="86" priority="88"/>
  </conditionalFormatting>
  <conditionalFormatting sqref="A982:A987">
    <cfRule type="duplicateValues" dxfId="85" priority="84"/>
  </conditionalFormatting>
  <conditionalFormatting sqref="A982:A987">
    <cfRule type="duplicateValues" dxfId="84" priority="83"/>
  </conditionalFormatting>
  <conditionalFormatting sqref="A982:A987">
    <cfRule type="duplicateValues" dxfId="83" priority="85"/>
  </conditionalFormatting>
  <conditionalFormatting sqref="A1002">
    <cfRule type="duplicateValues" dxfId="82" priority="79"/>
  </conditionalFormatting>
  <conditionalFormatting sqref="A1002">
    <cfRule type="duplicateValues" dxfId="81" priority="80"/>
  </conditionalFormatting>
  <conditionalFormatting sqref="A1002">
    <cfRule type="duplicateValues" dxfId="80" priority="81"/>
  </conditionalFormatting>
  <conditionalFormatting sqref="A1002">
    <cfRule type="duplicateValues" dxfId="79" priority="82"/>
  </conditionalFormatting>
  <conditionalFormatting sqref="A1047">
    <cfRule type="duplicateValues" dxfId="78" priority="76"/>
  </conditionalFormatting>
  <conditionalFormatting sqref="A1047">
    <cfRule type="duplicateValues" dxfId="77" priority="77"/>
  </conditionalFormatting>
  <conditionalFormatting sqref="A1047">
    <cfRule type="duplicateValues" dxfId="76" priority="78"/>
  </conditionalFormatting>
  <conditionalFormatting sqref="A1001">
    <cfRule type="duplicateValues" dxfId="75" priority="72"/>
  </conditionalFormatting>
  <conditionalFormatting sqref="A1001">
    <cfRule type="duplicateValues" dxfId="74" priority="73"/>
  </conditionalFormatting>
  <conditionalFormatting sqref="A1001">
    <cfRule type="duplicateValues" dxfId="73" priority="74"/>
  </conditionalFormatting>
  <conditionalFormatting sqref="A1001">
    <cfRule type="duplicateValues" dxfId="72" priority="75"/>
  </conditionalFormatting>
  <conditionalFormatting sqref="A885">
    <cfRule type="duplicateValues" dxfId="71" priority="71"/>
  </conditionalFormatting>
  <conditionalFormatting sqref="A980">
    <cfRule type="duplicateValues" dxfId="70" priority="70"/>
  </conditionalFormatting>
  <conditionalFormatting sqref="A1003">
    <cfRule type="duplicateValues" dxfId="69" priority="69"/>
  </conditionalFormatting>
  <conditionalFormatting sqref="A718:A721 A724:A725">
    <cfRule type="duplicateValues" dxfId="68" priority="68"/>
  </conditionalFormatting>
  <conditionalFormatting sqref="A381">
    <cfRule type="duplicateValues" dxfId="67" priority="67"/>
  </conditionalFormatting>
  <conditionalFormatting sqref="A912">
    <cfRule type="duplicateValues" dxfId="66" priority="64"/>
  </conditionalFormatting>
  <conditionalFormatting sqref="A912">
    <cfRule type="duplicateValues" dxfId="65" priority="65"/>
  </conditionalFormatting>
  <conditionalFormatting sqref="A912">
    <cfRule type="duplicateValues" dxfId="64" priority="66"/>
  </conditionalFormatting>
  <conditionalFormatting sqref="A961">
    <cfRule type="duplicateValues" dxfId="63" priority="61"/>
  </conditionalFormatting>
  <conditionalFormatting sqref="A961">
    <cfRule type="duplicateValues" dxfId="62" priority="62"/>
  </conditionalFormatting>
  <conditionalFormatting sqref="A961">
    <cfRule type="duplicateValues" dxfId="61" priority="63"/>
  </conditionalFormatting>
  <conditionalFormatting sqref="A962:A964">
    <cfRule type="duplicateValues" dxfId="60" priority="58"/>
  </conditionalFormatting>
  <conditionalFormatting sqref="A962:A964">
    <cfRule type="duplicateValues" dxfId="59" priority="59"/>
  </conditionalFormatting>
  <conditionalFormatting sqref="A962:A964">
    <cfRule type="duplicateValues" dxfId="58" priority="60"/>
  </conditionalFormatting>
  <conditionalFormatting sqref="A1037:A1038 A1040:A1042">
    <cfRule type="duplicateValues" dxfId="57" priority="55"/>
  </conditionalFormatting>
  <conditionalFormatting sqref="A1037:A1038">
    <cfRule type="duplicateValues" dxfId="56" priority="56"/>
  </conditionalFormatting>
  <conditionalFormatting sqref="A1037:A1038">
    <cfRule type="duplicateValues" dxfId="55" priority="57"/>
  </conditionalFormatting>
  <conditionalFormatting sqref="B708">
    <cfRule type="containsText" dxfId="54" priority="53" operator="containsText" text="BLK">
      <formula>NOT(ISERROR(SEARCH("BLK",B708)))</formula>
    </cfRule>
  </conditionalFormatting>
  <conditionalFormatting sqref="B707">
    <cfRule type="containsText" dxfId="53" priority="54" operator="containsText" text="BLK">
      <formula>NOT(ISERROR(SEARCH("BLK",B707)))</formula>
    </cfRule>
  </conditionalFormatting>
  <conditionalFormatting sqref="B709">
    <cfRule type="containsText" dxfId="52" priority="52" operator="containsText" text="BLK">
      <formula>NOT(ISERROR(SEARCH("BLK",B709)))</formula>
    </cfRule>
  </conditionalFormatting>
  <conditionalFormatting sqref="B710:B711">
    <cfRule type="containsText" dxfId="51" priority="51" operator="containsText" text="BLK">
      <formula>NOT(ISERROR(SEARCH("BLK",B710)))</formula>
    </cfRule>
  </conditionalFormatting>
  <conditionalFormatting sqref="A1039">
    <cfRule type="duplicateValues" dxfId="50" priority="48"/>
  </conditionalFormatting>
  <conditionalFormatting sqref="A1039">
    <cfRule type="duplicateValues" dxfId="49" priority="49"/>
  </conditionalFormatting>
  <conditionalFormatting sqref="A1039">
    <cfRule type="duplicateValues" dxfId="48" priority="50"/>
  </conditionalFormatting>
  <conditionalFormatting sqref="A1000">
    <cfRule type="duplicateValues" dxfId="47" priority="47"/>
  </conditionalFormatting>
  <conditionalFormatting sqref="A992">
    <cfRule type="duplicateValues" dxfId="46" priority="46"/>
  </conditionalFormatting>
  <conditionalFormatting sqref="A993">
    <cfRule type="duplicateValues" dxfId="45" priority="45"/>
  </conditionalFormatting>
  <conditionalFormatting sqref="A999">
    <cfRule type="duplicateValues" dxfId="44" priority="41"/>
  </conditionalFormatting>
  <conditionalFormatting sqref="A999">
    <cfRule type="duplicateValues" dxfId="43" priority="42"/>
  </conditionalFormatting>
  <conditionalFormatting sqref="A999">
    <cfRule type="duplicateValues" dxfId="42" priority="43"/>
  </conditionalFormatting>
  <conditionalFormatting sqref="A999">
    <cfRule type="duplicateValues" dxfId="41" priority="44"/>
  </conditionalFormatting>
  <conditionalFormatting sqref="A1025:A1031">
    <cfRule type="duplicateValues" dxfId="40" priority="38"/>
  </conditionalFormatting>
  <conditionalFormatting sqref="A1025:A1031">
    <cfRule type="duplicateValues" dxfId="39" priority="39"/>
  </conditionalFormatting>
  <conditionalFormatting sqref="A1025:A1031">
    <cfRule type="duplicateValues" dxfId="38" priority="40"/>
  </conditionalFormatting>
  <conditionalFormatting sqref="A1025:A1031">
    <cfRule type="duplicateValues" dxfId="37" priority="37"/>
  </conditionalFormatting>
  <conditionalFormatting sqref="A1032">
    <cfRule type="duplicateValues" dxfId="36" priority="34"/>
  </conditionalFormatting>
  <conditionalFormatting sqref="A1032">
    <cfRule type="duplicateValues" dxfId="35" priority="35"/>
  </conditionalFormatting>
  <conditionalFormatting sqref="A1032">
    <cfRule type="duplicateValues" dxfId="34" priority="36"/>
  </conditionalFormatting>
  <conditionalFormatting sqref="A1032">
    <cfRule type="duplicateValues" dxfId="33" priority="33"/>
  </conditionalFormatting>
  <conditionalFormatting sqref="A969:A970">
    <cfRule type="duplicateValues" dxfId="32" priority="30"/>
  </conditionalFormatting>
  <conditionalFormatting sqref="A969:A970">
    <cfRule type="duplicateValues" dxfId="31" priority="31"/>
  </conditionalFormatting>
  <conditionalFormatting sqref="A969:A970">
    <cfRule type="duplicateValues" dxfId="30" priority="32"/>
  </conditionalFormatting>
  <conditionalFormatting sqref="A969:A970">
    <cfRule type="duplicateValues" dxfId="29" priority="29"/>
  </conditionalFormatting>
  <conditionalFormatting sqref="A971">
    <cfRule type="duplicateValues" dxfId="28" priority="26"/>
  </conditionalFormatting>
  <conditionalFormatting sqref="A971">
    <cfRule type="duplicateValues" dxfId="27" priority="27"/>
  </conditionalFormatting>
  <conditionalFormatting sqref="A971">
    <cfRule type="duplicateValues" dxfId="26" priority="28"/>
  </conditionalFormatting>
  <conditionalFormatting sqref="A971">
    <cfRule type="duplicateValues" dxfId="25" priority="25"/>
  </conditionalFormatting>
  <conditionalFormatting sqref="A1004:A1006">
    <cfRule type="duplicateValues" dxfId="24" priority="22"/>
  </conditionalFormatting>
  <conditionalFormatting sqref="A1004:A1006">
    <cfRule type="duplicateValues" dxfId="23" priority="23"/>
  </conditionalFormatting>
  <conditionalFormatting sqref="A1004:A1006">
    <cfRule type="duplicateValues" dxfId="22" priority="24"/>
  </conditionalFormatting>
  <conditionalFormatting sqref="A1004:A1006">
    <cfRule type="duplicateValues" dxfId="21" priority="21"/>
  </conditionalFormatting>
  <conditionalFormatting sqref="A916:A917">
    <cfRule type="duplicateValues" dxfId="20" priority="18"/>
  </conditionalFormatting>
  <conditionalFormatting sqref="A916:A917">
    <cfRule type="duplicateValues" dxfId="19" priority="19"/>
  </conditionalFormatting>
  <conditionalFormatting sqref="A916:A917">
    <cfRule type="duplicateValues" dxfId="18" priority="20"/>
  </conditionalFormatting>
  <conditionalFormatting sqref="A916:A917">
    <cfRule type="duplicateValues" dxfId="17" priority="17"/>
  </conditionalFormatting>
  <conditionalFormatting sqref="A990:A991">
    <cfRule type="duplicateValues" dxfId="16" priority="14"/>
  </conditionalFormatting>
  <conditionalFormatting sqref="A990:A991">
    <cfRule type="duplicateValues" dxfId="15" priority="15"/>
  </conditionalFormatting>
  <conditionalFormatting sqref="A990:A991">
    <cfRule type="duplicateValues" dxfId="14" priority="16"/>
  </conditionalFormatting>
  <conditionalFormatting sqref="A990:A991">
    <cfRule type="duplicateValues" dxfId="13" priority="13"/>
  </conditionalFormatting>
  <conditionalFormatting sqref="A889">
    <cfRule type="duplicateValues" dxfId="12" priority="12"/>
  </conditionalFormatting>
  <conditionalFormatting sqref="A890:A891">
    <cfRule type="duplicateValues" dxfId="11" priority="11"/>
  </conditionalFormatting>
  <conditionalFormatting sqref="A886">
    <cfRule type="duplicateValues" dxfId="10" priority="10"/>
  </conditionalFormatting>
  <conditionalFormatting sqref="A887">
    <cfRule type="duplicateValues" dxfId="9" priority="9"/>
  </conditionalFormatting>
  <conditionalFormatting sqref="A1069">
    <cfRule type="duplicateValues" dxfId="8" priority="8"/>
  </conditionalFormatting>
  <conditionalFormatting sqref="A1071">
    <cfRule type="duplicateValues" dxfId="7" priority="7"/>
  </conditionalFormatting>
  <conditionalFormatting sqref="A934">
    <cfRule type="duplicateValues" dxfId="6" priority="6"/>
  </conditionalFormatting>
  <conditionalFormatting sqref="A685">
    <cfRule type="duplicateValues" dxfId="5" priority="5"/>
  </conditionalFormatting>
  <conditionalFormatting sqref="A1070">
    <cfRule type="duplicateValues" dxfId="4" priority="4"/>
  </conditionalFormatting>
  <conditionalFormatting sqref="A1068">
    <cfRule type="duplicateValues" dxfId="3" priority="1"/>
  </conditionalFormatting>
  <conditionalFormatting sqref="A1068">
    <cfRule type="duplicateValues" dxfId="2" priority="2"/>
  </conditionalFormatting>
  <conditionalFormatting sqref="A1068">
    <cfRule type="duplicateValues" dxfId="1" priority="3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Modules</vt:lpstr>
      <vt:lpstr>NEW PO</vt:lpstr>
      <vt:lpstr>Q.HOME</vt:lpstr>
      <vt:lpstr>C&amp;I ESS</vt:lpstr>
      <vt:lpstr>ESS_Item_Code</vt:lpstr>
      <vt:lpstr>Item Master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Angie Lee</dc:creator>
  <cp:lastModifiedBy>Angie Lee</cp:lastModifiedBy>
  <dcterms:created xsi:type="dcterms:W3CDTF">2022-04-19T01:46:48Z</dcterms:created>
  <dcterms:modified xsi:type="dcterms:W3CDTF">2022-04-19T02:32:15Z</dcterms:modified>
</cp:coreProperties>
</file>